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1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2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7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santos\Downloads\"/>
    </mc:Choice>
  </mc:AlternateContent>
  <xr:revisionPtr revIDLastSave="0" documentId="13_ncr:1_{8980828A-CCE1-4AEB-98B1-4C365CD98CFC}" xr6:coauthVersionLast="47" xr6:coauthVersionMax="47" xr10:uidLastSave="{00000000-0000-0000-0000-000000000000}"/>
  <bookViews>
    <workbookView xWindow="-120" yWindow="-120" windowWidth="20730" windowHeight="11160" firstSheet="2" activeTab="3" xr2:uid="{00000000-000D-0000-FFFF-FFFF00000000}"/>
  </bookViews>
  <sheets>
    <sheet name="Tabelas Dinâmicas" sheetId="2" r:id="rId1"/>
    <sheet name="MENU" sheetId="14" r:id="rId2"/>
    <sheet name="Dash Geral" sheetId="11" r:id="rId3"/>
    <sheet name="Materiais pendentes" sheetId="15" r:id="rId4"/>
    <sheet name="Dash frotas" sheetId="13" r:id="rId5"/>
    <sheet name="Fornecedores" sheetId="10" r:id="rId6"/>
    <sheet name="Solicitação to" sheetId="1" r:id="rId7"/>
  </sheets>
  <definedNames>
    <definedName name="_xlnm._FilterDatabase" localSheetId="3" hidden="1">'Materiais pendentes'!$B$3:$C$127</definedName>
    <definedName name="_xlnm._FilterDatabase" localSheetId="6" hidden="1">'Solicitação to'!$A$1:$AH$3432</definedName>
    <definedName name="_xlnm._FilterDatabase" localSheetId="0" hidden="1">'Tabelas Dinâmicas'!#REF!</definedName>
    <definedName name="_xlchart.v5.0" hidden="1">'Tabelas Dinâmicas'!$S$249</definedName>
    <definedName name="_xlchart.v5.1" hidden="1">'Tabelas Dinâmicas'!$S$250:$S$255</definedName>
    <definedName name="_xlchart.v5.2" hidden="1">'Tabelas Dinâmicas'!$T$249</definedName>
    <definedName name="_xlchart.v5.3" hidden="1">'Tabelas Dinâmicas'!$T$250:$T$255</definedName>
    <definedName name="_xlchart.v5.4" hidden="1">'Tabelas Dinâmicas'!$M$249</definedName>
    <definedName name="_xlchart.v5.5" hidden="1">'Tabelas Dinâmicas'!$M$250:$M$256</definedName>
    <definedName name="_xlchart.v5.6" hidden="1">'Tabelas Dinâmicas'!$N$249</definedName>
    <definedName name="_xlchart.v5.7" hidden="1">'Tabelas Dinâmicas'!$N$250:$N$256</definedName>
  </definedNames>
  <calcPr calcId="191029"/>
  <pivotCaches>
    <pivotCache cacheId="36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09" i="1" l="1"/>
  <c r="Z509" i="1" s="1"/>
  <c r="AB509" i="1" s="1"/>
  <c r="H510" i="1"/>
  <c r="Z510" i="1" s="1"/>
  <c r="AB510" i="1" s="1"/>
  <c r="H511" i="1"/>
  <c r="AH510" i="1"/>
  <c r="AF510" i="1"/>
  <c r="AE510" i="1"/>
  <c r="AD510" i="1"/>
  <c r="Y510" i="1"/>
  <c r="X510" i="1"/>
  <c r="W510" i="1"/>
  <c r="O510" i="1"/>
  <c r="N510" i="1"/>
  <c r="M510" i="1" s="1"/>
  <c r="F510" i="1"/>
  <c r="A510" i="1"/>
  <c r="AH509" i="1"/>
  <c r="AF509" i="1"/>
  <c r="AE509" i="1"/>
  <c r="AD509" i="1"/>
  <c r="Y509" i="1"/>
  <c r="X509" i="1"/>
  <c r="W509" i="1"/>
  <c r="O509" i="1"/>
  <c r="N509" i="1"/>
  <c r="M509" i="1" s="1"/>
  <c r="F509" i="1"/>
  <c r="A509" i="1"/>
  <c r="A637" i="1"/>
  <c r="A2663" i="1"/>
  <c r="A3343" i="1"/>
  <c r="A3344" i="1"/>
  <c r="A3345" i="1"/>
  <c r="A38" i="1"/>
  <c r="A43" i="1"/>
  <c r="A53" i="1"/>
  <c r="A945" i="1"/>
  <c r="A1005" i="1"/>
  <c r="A1079" i="1"/>
  <c r="A1195" i="1"/>
  <c r="A1276" i="1"/>
  <c r="A1292" i="1"/>
  <c r="A1350" i="1"/>
  <c r="A1352" i="1"/>
  <c r="A1442" i="1"/>
  <c r="A1459" i="1"/>
  <c r="A1460" i="1"/>
  <c r="A1461" i="1"/>
  <c r="A1487" i="1"/>
  <c r="A1663" i="1"/>
  <c r="A1711" i="1"/>
  <c r="A1730" i="1"/>
  <c r="A1967" i="1"/>
  <c r="A2041" i="1"/>
  <c r="A2692" i="1"/>
  <c r="A2694" i="1"/>
  <c r="A2949" i="1"/>
  <c r="A3235" i="1"/>
  <c r="A3242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7" i="1"/>
  <c r="A1458" i="1"/>
  <c r="A1912" i="1"/>
  <c r="A35" i="1"/>
  <c r="A41" i="1"/>
  <c r="A42" i="1"/>
  <c r="A50" i="1"/>
  <c r="A51" i="1"/>
  <c r="A946" i="1"/>
  <c r="A1283" i="1"/>
  <c r="A1354" i="1"/>
  <c r="A1383" i="1"/>
  <c r="A1402" i="1"/>
  <c r="A1517" i="1"/>
  <c r="A1522" i="1"/>
  <c r="A1879" i="1"/>
  <c r="A2022" i="1"/>
  <c r="A3236" i="1"/>
  <c r="A3243" i="1"/>
  <c r="A3370" i="1"/>
  <c r="A3372" i="1"/>
  <c r="A3373" i="1"/>
  <c r="A3374" i="1"/>
  <c r="A64" i="1"/>
  <c r="A242" i="1"/>
  <c r="A262" i="1"/>
  <c r="A263" i="1"/>
  <c r="A266" i="1"/>
  <c r="A267" i="1"/>
  <c r="A270" i="1"/>
  <c r="A271" i="1"/>
  <c r="A274" i="1"/>
  <c r="A275" i="1"/>
  <c r="A380" i="1"/>
  <c r="A381" i="1"/>
  <c r="A424" i="1"/>
  <c r="A425" i="1"/>
  <c r="A429" i="1"/>
  <c r="A587" i="1"/>
  <c r="A588" i="1"/>
  <c r="A675" i="1"/>
  <c r="A771" i="1"/>
  <c r="A786" i="1"/>
  <c r="A787" i="1"/>
  <c r="A854" i="1"/>
  <c r="A855" i="1"/>
  <c r="A856" i="1"/>
  <c r="A857" i="1"/>
  <c r="A958" i="1"/>
  <c r="A959" i="1"/>
  <c r="A960" i="1"/>
  <c r="A1049" i="1"/>
  <c r="A1050" i="1"/>
  <c r="A1054" i="1"/>
  <c r="A1062" i="1"/>
  <c r="A1069" i="1"/>
  <c r="A1070" i="1"/>
  <c r="A1086" i="1"/>
  <c r="A1089" i="1"/>
  <c r="A1091" i="1"/>
  <c r="A1096" i="1"/>
  <c r="A1097" i="1"/>
  <c r="A1099" i="1"/>
  <c r="A1100" i="1"/>
  <c r="A1102" i="1"/>
  <c r="A1116" i="1"/>
  <c r="A1126" i="1"/>
  <c r="A1246" i="1"/>
  <c r="A1253" i="1"/>
  <c r="A1254" i="1"/>
  <c r="A1255" i="1"/>
  <c r="A1256" i="1"/>
  <c r="A1360" i="1"/>
  <c r="A1390" i="1"/>
  <c r="A1400" i="1"/>
  <c r="A1441" i="1"/>
  <c r="A1474" i="1"/>
  <c r="A1565" i="1"/>
  <c r="A1573" i="1"/>
  <c r="A1686" i="1"/>
  <c r="A1703" i="1"/>
  <c r="A1704" i="1"/>
  <c r="A1725" i="1"/>
  <c r="A1726" i="1"/>
  <c r="A1734" i="1"/>
  <c r="A1798" i="1"/>
  <c r="A1889" i="1"/>
  <c r="A2010" i="1"/>
  <c r="A2009" i="1"/>
  <c r="A2425" i="1"/>
  <c r="A2426" i="1"/>
  <c r="A2567" i="1"/>
  <c r="A2566" i="1"/>
  <c r="A3375" i="1"/>
  <c r="A3376" i="1"/>
  <c r="A3377" i="1"/>
  <c r="A3378" i="1"/>
  <c r="A3379" i="1"/>
  <c r="A3380" i="1"/>
  <c r="A3381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957" i="1"/>
  <c r="A801" i="1"/>
  <c r="A1080" i="1"/>
  <c r="A2095" i="1"/>
  <c r="A3104" i="1"/>
  <c r="A3106" i="1"/>
  <c r="A3405" i="1"/>
  <c r="A3406" i="1"/>
  <c r="A3407" i="1"/>
  <c r="A47" i="1"/>
  <c r="A48" i="1"/>
  <c r="A49" i="1"/>
  <c r="A143" i="1"/>
  <c r="A322" i="1"/>
  <c r="A345" i="1"/>
  <c r="A376" i="1"/>
  <c r="A436" i="1"/>
  <c r="A438" i="1"/>
  <c r="A440" i="1"/>
  <c r="A460" i="1"/>
  <c r="A516" i="1"/>
  <c r="A519" i="1"/>
  <c r="A629" i="1"/>
  <c r="A642" i="1"/>
  <c r="A645" i="1"/>
  <c r="A718" i="1"/>
  <c r="A929" i="1"/>
  <c r="A947" i="1"/>
  <c r="A998" i="1"/>
  <c r="A999" i="1"/>
  <c r="A1185" i="1"/>
  <c r="A1199" i="1"/>
  <c r="A1230" i="1"/>
  <c r="A1277" i="1"/>
  <c r="A1342" i="1"/>
  <c r="A1355" i="1"/>
  <c r="A1391" i="1"/>
  <c r="A1403" i="1"/>
  <c r="A1424" i="1"/>
  <c r="A1491" i="1"/>
  <c r="A1516" i="1"/>
  <c r="A1710" i="1"/>
  <c r="A1964" i="1"/>
  <c r="A2568" i="1"/>
  <c r="A2751" i="1"/>
  <c r="A2848" i="1"/>
  <c r="A2861" i="1"/>
  <c r="A3009" i="1"/>
  <c r="A3016" i="1"/>
  <c r="A3237" i="1"/>
  <c r="A3244" i="1"/>
  <c r="A3270" i="1"/>
  <c r="A3275" i="1"/>
  <c r="A3408" i="1"/>
  <c r="A3409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7" i="1"/>
  <c r="A3428" i="1"/>
  <c r="A3429" i="1"/>
  <c r="A3430" i="1"/>
  <c r="A3431" i="1"/>
  <c r="A188" i="1"/>
  <c r="A265" i="1"/>
  <c r="A269" i="1"/>
  <c r="A273" i="1"/>
  <c r="A427" i="1"/>
  <c r="A431" i="1"/>
  <c r="A449" i="1"/>
  <c r="A589" i="1"/>
  <c r="A789" i="1"/>
  <c r="A927" i="1"/>
  <c r="A1043" i="1"/>
  <c r="A1047" i="1"/>
  <c r="A1092" i="1"/>
  <c r="A1093" i="1"/>
  <c r="A1094" i="1"/>
  <c r="A1103" i="1"/>
  <c r="A1190" i="1"/>
  <c r="A1196" i="1"/>
  <c r="A1247" i="1"/>
  <c r="A1265" i="1"/>
  <c r="A1335" i="1"/>
  <c r="A1351" i="1"/>
  <c r="A1356" i="1"/>
  <c r="A1492" i="1"/>
  <c r="A1526" i="1"/>
  <c r="A1557" i="1"/>
  <c r="A1562" i="1"/>
  <c r="A1714" i="1"/>
  <c r="A1843" i="1"/>
  <c r="A1844" i="1"/>
  <c r="A1845" i="1"/>
  <c r="A1846" i="1"/>
  <c r="A1847" i="1"/>
  <c r="A1848" i="1"/>
  <c r="A1849" i="1"/>
  <c r="A1850" i="1"/>
  <c r="A2011" i="1"/>
  <c r="A2569" i="1"/>
  <c r="A2852" i="1"/>
  <c r="A2854" i="1"/>
  <c r="A3154" i="1"/>
  <c r="A3238" i="1"/>
  <c r="A3245" i="1"/>
  <c r="A3271" i="1"/>
  <c r="A3276" i="1"/>
  <c r="A3382" i="1"/>
  <c r="A3410" i="1"/>
  <c r="A3426" i="1"/>
  <c r="A3432" i="1"/>
  <c r="A3051" i="1"/>
  <c r="F637" i="1"/>
  <c r="F2663" i="1"/>
  <c r="F3343" i="1"/>
  <c r="F3344" i="1"/>
  <c r="F3345" i="1"/>
  <c r="F38" i="1"/>
  <c r="F43" i="1"/>
  <c r="F53" i="1"/>
  <c r="F945" i="1"/>
  <c r="F1005" i="1"/>
  <c r="F1079" i="1"/>
  <c r="F1195" i="1"/>
  <c r="F1276" i="1"/>
  <c r="F1292" i="1"/>
  <c r="F1350" i="1"/>
  <c r="F1352" i="1"/>
  <c r="F1442" i="1"/>
  <c r="F1459" i="1"/>
  <c r="F1460" i="1"/>
  <c r="F1461" i="1"/>
  <c r="F1487" i="1"/>
  <c r="F1663" i="1"/>
  <c r="F1711" i="1"/>
  <c r="F1730" i="1"/>
  <c r="F1967" i="1"/>
  <c r="F2041" i="1"/>
  <c r="F2692" i="1"/>
  <c r="F2694" i="1"/>
  <c r="F2949" i="1"/>
  <c r="F3235" i="1"/>
  <c r="F3242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7" i="1"/>
  <c r="F1458" i="1"/>
  <c r="F1912" i="1"/>
  <c r="F35" i="1"/>
  <c r="F41" i="1"/>
  <c r="F42" i="1"/>
  <c r="F50" i="1"/>
  <c r="F51" i="1"/>
  <c r="F946" i="1"/>
  <c r="F1283" i="1"/>
  <c r="F1354" i="1"/>
  <c r="F1383" i="1"/>
  <c r="F1402" i="1"/>
  <c r="F1517" i="1"/>
  <c r="F1522" i="1"/>
  <c r="F1879" i="1"/>
  <c r="F2022" i="1"/>
  <c r="F3236" i="1"/>
  <c r="F3243" i="1"/>
  <c r="F3370" i="1"/>
  <c r="F3372" i="1"/>
  <c r="F3373" i="1"/>
  <c r="F3374" i="1"/>
  <c r="F64" i="1"/>
  <c r="F242" i="1"/>
  <c r="F262" i="1"/>
  <c r="F263" i="1"/>
  <c r="F266" i="1"/>
  <c r="F267" i="1"/>
  <c r="F270" i="1"/>
  <c r="F271" i="1"/>
  <c r="F274" i="1"/>
  <c r="F275" i="1"/>
  <c r="F380" i="1"/>
  <c r="F381" i="1"/>
  <c r="F424" i="1"/>
  <c r="F425" i="1"/>
  <c r="F429" i="1"/>
  <c r="F587" i="1"/>
  <c r="F588" i="1"/>
  <c r="F675" i="1"/>
  <c r="F771" i="1"/>
  <c r="F786" i="1"/>
  <c r="F787" i="1"/>
  <c r="F854" i="1"/>
  <c r="F855" i="1"/>
  <c r="F856" i="1"/>
  <c r="F857" i="1"/>
  <c r="F958" i="1"/>
  <c r="F959" i="1"/>
  <c r="F960" i="1"/>
  <c r="F1049" i="1"/>
  <c r="F1050" i="1"/>
  <c r="F1054" i="1"/>
  <c r="F1062" i="1"/>
  <c r="F1069" i="1"/>
  <c r="F1070" i="1"/>
  <c r="F1086" i="1"/>
  <c r="F1089" i="1"/>
  <c r="F1091" i="1"/>
  <c r="F1096" i="1"/>
  <c r="F1097" i="1"/>
  <c r="F1099" i="1"/>
  <c r="F1100" i="1"/>
  <c r="F1102" i="1"/>
  <c r="F1116" i="1"/>
  <c r="F1126" i="1"/>
  <c r="F1246" i="1"/>
  <c r="F1253" i="1"/>
  <c r="F1254" i="1"/>
  <c r="F1255" i="1"/>
  <c r="F1256" i="1"/>
  <c r="F1360" i="1"/>
  <c r="F1390" i="1"/>
  <c r="F1400" i="1"/>
  <c r="F1441" i="1"/>
  <c r="F1474" i="1"/>
  <c r="F1565" i="1"/>
  <c r="F1573" i="1"/>
  <c r="F1686" i="1"/>
  <c r="F1703" i="1"/>
  <c r="F1704" i="1"/>
  <c r="F1725" i="1"/>
  <c r="F1726" i="1"/>
  <c r="F1734" i="1"/>
  <c r="F1798" i="1"/>
  <c r="F1889" i="1"/>
  <c r="F2010" i="1"/>
  <c r="F2009" i="1"/>
  <c r="F2425" i="1"/>
  <c r="F2426" i="1"/>
  <c r="F2567" i="1"/>
  <c r="F2566" i="1"/>
  <c r="F3375" i="1"/>
  <c r="F3376" i="1"/>
  <c r="F3377" i="1"/>
  <c r="F3378" i="1"/>
  <c r="F3379" i="1"/>
  <c r="F3380" i="1"/>
  <c r="F3381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957" i="1"/>
  <c r="F801" i="1"/>
  <c r="F1080" i="1"/>
  <c r="F2095" i="1"/>
  <c r="F3104" i="1"/>
  <c r="F3106" i="1"/>
  <c r="F3405" i="1"/>
  <c r="F3406" i="1"/>
  <c r="F3407" i="1"/>
  <c r="F47" i="1"/>
  <c r="F48" i="1"/>
  <c r="F49" i="1"/>
  <c r="F143" i="1"/>
  <c r="F322" i="1"/>
  <c r="F345" i="1"/>
  <c r="F376" i="1"/>
  <c r="F436" i="1"/>
  <c r="F438" i="1"/>
  <c r="F440" i="1"/>
  <c r="F460" i="1"/>
  <c r="F516" i="1"/>
  <c r="F519" i="1"/>
  <c r="F629" i="1"/>
  <c r="F642" i="1"/>
  <c r="F645" i="1"/>
  <c r="F718" i="1"/>
  <c r="F929" i="1"/>
  <c r="F947" i="1"/>
  <c r="F998" i="1"/>
  <c r="F999" i="1"/>
  <c r="F1185" i="1"/>
  <c r="F1199" i="1"/>
  <c r="F1230" i="1"/>
  <c r="F1277" i="1"/>
  <c r="F1342" i="1"/>
  <c r="F1355" i="1"/>
  <c r="F1391" i="1"/>
  <c r="F1403" i="1"/>
  <c r="F1424" i="1"/>
  <c r="F1491" i="1"/>
  <c r="F1516" i="1"/>
  <c r="F1710" i="1"/>
  <c r="F1964" i="1"/>
  <c r="F2568" i="1"/>
  <c r="F2751" i="1"/>
  <c r="F2848" i="1"/>
  <c r="F2861" i="1"/>
  <c r="F3009" i="1"/>
  <c r="F3016" i="1"/>
  <c r="F3237" i="1"/>
  <c r="F3244" i="1"/>
  <c r="F3270" i="1"/>
  <c r="F3275" i="1"/>
  <c r="F3408" i="1"/>
  <c r="F3409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7" i="1"/>
  <c r="F3428" i="1"/>
  <c r="F3429" i="1"/>
  <c r="F3430" i="1"/>
  <c r="F3431" i="1"/>
  <c r="F188" i="1"/>
  <c r="F265" i="1"/>
  <c r="F269" i="1"/>
  <c r="F273" i="1"/>
  <c r="F427" i="1"/>
  <c r="F431" i="1"/>
  <c r="F449" i="1"/>
  <c r="F589" i="1"/>
  <c r="F789" i="1"/>
  <c r="F927" i="1"/>
  <c r="F1043" i="1"/>
  <c r="F1047" i="1"/>
  <c r="F1092" i="1"/>
  <c r="F1093" i="1"/>
  <c r="F1094" i="1"/>
  <c r="F1103" i="1"/>
  <c r="F1190" i="1"/>
  <c r="F1196" i="1"/>
  <c r="F1247" i="1"/>
  <c r="F1265" i="1"/>
  <c r="F1335" i="1"/>
  <c r="F1351" i="1"/>
  <c r="F1356" i="1"/>
  <c r="F1492" i="1"/>
  <c r="F1526" i="1"/>
  <c r="F1557" i="1"/>
  <c r="F1562" i="1"/>
  <c r="F1714" i="1"/>
  <c r="F1843" i="1"/>
  <c r="F1844" i="1"/>
  <c r="F1845" i="1"/>
  <c r="F1846" i="1"/>
  <c r="F1847" i="1"/>
  <c r="F1848" i="1"/>
  <c r="F1849" i="1"/>
  <c r="F1850" i="1"/>
  <c r="F2011" i="1"/>
  <c r="F2569" i="1"/>
  <c r="F2852" i="1"/>
  <c r="F2854" i="1"/>
  <c r="F3154" i="1"/>
  <c r="F3238" i="1"/>
  <c r="F3245" i="1"/>
  <c r="F3271" i="1"/>
  <c r="F3276" i="1"/>
  <c r="F3382" i="1"/>
  <c r="F3410" i="1"/>
  <c r="F3426" i="1"/>
  <c r="F3432" i="1"/>
  <c r="F3051" i="1"/>
  <c r="H637" i="1"/>
  <c r="H2663" i="1"/>
  <c r="H3343" i="1"/>
  <c r="H3344" i="1"/>
  <c r="H3345" i="1"/>
  <c r="H38" i="1"/>
  <c r="Z38" i="1" s="1"/>
  <c r="AB38" i="1" s="1"/>
  <c r="H43" i="1"/>
  <c r="H53" i="1"/>
  <c r="H945" i="1"/>
  <c r="H1005" i="1"/>
  <c r="H1079" i="1"/>
  <c r="H1195" i="1"/>
  <c r="H1276" i="1"/>
  <c r="H1292" i="1"/>
  <c r="Z1292" i="1" s="1"/>
  <c r="AB1292" i="1" s="1"/>
  <c r="H1350" i="1"/>
  <c r="H1352" i="1"/>
  <c r="H1442" i="1"/>
  <c r="H1459" i="1"/>
  <c r="Z1459" i="1" s="1"/>
  <c r="AB1459" i="1" s="1"/>
  <c r="H1460" i="1"/>
  <c r="H1461" i="1"/>
  <c r="H1487" i="1"/>
  <c r="H1663" i="1"/>
  <c r="H1711" i="1"/>
  <c r="H1730" i="1"/>
  <c r="H1967" i="1"/>
  <c r="H2041" i="1"/>
  <c r="H2692" i="1"/>
  <c r="H2694" i="1"/>
  <c r="H2949" i="1"/>
  <c r="H3235" i="1"/>
  <c r="Z3235" i="1" s="1"/>
  <c r="AB3235" i="1" s="1"/>
  <c r="H3242" i="1"/>
  <c r="H3352" i="1"/>
  <c r="H3353" i="1"/>
  <c r="Z3353" i="1" s="1"/>
  <c r="AB3353" i="1" s="1"/>
  <c r="H3354" i="1"/>
  <c r="H3355" i="1"/>
  <c r="H3356" i="1"/>
  <c r="H3357" i="1"/>
  <c r="H3358" i="1"/>
  <c r="H3359" i="1"/>
  <c r="H3360" i="1"/>
  <c r="H3361" i="1"/>
  <c r="H3362" i="1"/>
  <c r="Z3362" i="1" s="1"/>
  <c r="AB3362" i="1" s="1"/>
  <c r="H3363" i="1"/>
  <c r="H3364" i="1"/>
  <c r="Z3364" i="1" s="1"/>
  <c r="AB3364" i="1" s="1"/>
  <c r="H3365" i="1"/>
  <c r="Z3365" i="1" s="1"/>
  <c r="AB3365" i="1" s="1"/>
  <c r="H3367" i="1"/>
  <c r="H1458" i="1"/>
  <c r="H1912" i="1"/>
  <c r="H35" i="1"/>
  <c r="H41" i="1"/>
  <c r="H42" i="1"/>
  <c r="H50" i="1"/>
  <c r="H51" i="1"/>
  <c r="H946" i="1"/>
  <c r="Z946" i="1" s="1"/>
  <c r="AB946" i="1" s="1"/>
  <c r="H1283" i="1"/>
  <c r="H1354" i="1"/>
  <c r="H1383" i="1"/>
  <c r="Z1383" i="1" s="1"/>
  <c r="AB1383" i="1" s="1"/>
  <c r="H1402" i="1"/>
  <c r="H1517" i="1"/>
  <c r="H1522" i="1"/>
  <c r="H1879" i="1"/>
  <c r="H2022" i="1"/>
  <c r="H3236" i="1"/>
  <c r="H3243" i="1"/>
  <c r="H3370" i="1"/>
  <c r="H3372" i="1"/>
  <c r="H3373" i="1"/>
  <c r="H3374" i="1"/>
  <c r="H64" i="1"/>
  <c r="Z64" i="1" s="1"/>
  <c r="AB64" i="1" s="1"/>
  <c r="H242" i="1"/>
  <c r="H262" i="1"/>
  <c r="H263" i="1"/>
  <c r="H266" i="1"/>
  <c r="H267" i="1"/>
  <c r="H270" i="1"/>
  <c r="H271" i="1"/>
  <c r="H274" i="1"/>
  <c r="H275" i="1"/>
  <c r="Z275" i="1" s="1"/>
  <c r="AB275" i="1" s="1"/>
  <c r="H380" i="1"/>
  <c r="H381" i="1"/>
  <c r="H424" i="1"/>
  <c r="Z424" i="1" s="1"/>
  <c r="AB424" i="1" s="1"/>
  <c r="H425" i="1"/>
  <c r="H429" i="1"/>
  <c r="H587" i="1"/>
  <c r="H588" i="1"/>
  <c r="H675" i="1"/>
  <c r="H771" i="1"/>
  <c r="H786" i="1"/>
  <c r="H787" i="1"/>
  <c r="H854" i="1"/>
  <c r="H855" i="1"/>
  <c r="H856" i="1"/>
  <c r="H857" i="1"/>
  <c r="Z857" i="1" s="1"/>
  <c r="AB857" i="1" s="1"/>
  <c r="H958" i="1"/>
  <c r="H959" i="1"/>
  <c r="H960" i="1"/>
  <c r="H1049" i="1"/>
  <c r="H1050" i="1"/>
  <c r="H1054" i="1"/>
  <c r="H1062" i="1"/>
  <c r="H1069" i="1"/>
  <c r="H1070" i="1"/>
  <c r="H1086" i="1"/>
  <c r="H1089" i="1"/>
  <c r="H1091" i="1"/>
  <c r="Z1091" i="1" s="1"/>
  <c r="AB1091" i="1" s="1"/>
  <c r="H1096" i="1"/>
  <c r="H1097" i="1"/>
  <c r="H1099" i="1"/>
  <c r="H1100" i="1"/>
  <c r="H1102" i="1"/>
  <c r="H1116" i="1"/>
  <c r="H1126" i="1"/>
  <c r="H1246" i="1"/>
  <c r="H1253" i="1"/>
  <c r="Z1253" i="1" s="1"/>
  <c r="AB1253" i="1" s="1"/>
  <c r="H1254" i="1"/>
  <c r="H1255" i="1"/>
  <c r="H1256" i="1"/>
  <c r="Z1256" i="1" s="1"/>
  <c r="AB1256" i="1" s="1"/>
  <c r="H1360" i="1"/>
  <c r="H1390" i="1"/>
  <c r="H1400" i="1"/>
  <c r="H1441" i="1"/>
  <c r="H1474" i="1"/>
  <c r="H1565" i="1"/>
  <c r="H1573" i="1"/>
  <c r="H1686" i="1"/>
  <c r="H1703" i="1"/>
  <c r="Z1703" i="1" s="1"/>
  <c r="AB1703" i="1" s="1"/>
  <c r="H1704" i="1"/>
  <c r="H1725" i="1"/>
  <c r="H1726" i="1"/>
  <c r="Z1726" i="1" s="1"/>
  <c r="AB1726" i="1" s="1"/>
  <c r="H1734" i="1"/>
  <c r="H1798" i="1"/>
  <c r="H1889" i="1"/>
  <c r="H2010" i="1"/>
  <c r="H2009" i="1"/>
  <c r="H2425" i="1"/>
  <c r="H2426" i="1"/>
  <c r="H2567" i="1"/>
  <c r="H2566" i="1"/>
  <c r="H3375" i="1"/>
  <c r="H3376" i="1"/>
  <c r="H3377" i="1"/>
  <c r="Z3377" i="1" s="1"/>
  <c r="AB3377" i="1" s="1"/>
  <c r="H3378" i="1"/>
  <c r="H3379" i="1"/>
  <c r="H3380" i="1"/>
  <c r="H3381" i="1"/>
  <c r="H3383" i="1"/>
  <c r="H3384" i="1"/>
  <c r="H3385" i="1"/>
  <c r="H3386" i="1"/>
  <c r="H3387" i="1"/>
  <c r="Z3387" i="1" s="1"/>
  <c r="AB3387" i="1" s="1"/>
  <c r="H3388" i="1"/>
  <c r="H3389" i="1"/>
  <c r="H3390" i="1"/>
  <c r="Z3390" i="1" s="1"/>
  <c r="AB3390" i="1" s="1"/>
  <c r="H3391" i="1"/>
  <c r="H3392" i="1"/>
  <c r="H3393" i="1"/>
  <c r="H3394" i="1"/>
  <c r="H3395" i="1"/>
  <c r="H3396" i="1"/>
  <c r="H3397" i="1"/>
  <c r="H3398" i="1"/>
  <c r="H3399" i="1"/>
  <c r="Z3399" i="1" s="1"/>
  <c r="AB3399" i="1" s="1"/>
  <c r="H3400" i="1"/>
  <c r="H3401" i="1"/>
  <c r="H3402" i="1"/>
  <c r="Z3402" i="1" s="1"/>
  <c r="AB3402" i="1" s="1"/>
  <c r="H957" i="1"/>
  <c r="H801" i="1"/>
  <c r="H1080" i="1"/>
  <c r="H2095" i="1"/>
  <c r="H3104" i="1"/>
  <c r="H3106" i="1"/>
  <c r="H3405" i="1"/>
  <c r="H3406" i="1"/>
  <c r="Z3406" i="1" s="1"/>
  <c r="AB3406" i="1" s="1"/>
  <c r="H3407" i="1"/>
  <c r="H47" i="1"/>
  <c r="H48" i="1"/>
  <c r="Z48" i="1" s="1"/>
  <c r="AB48" i="1" s="1"/>
  <c r="H49" i="1"/>
  <c r="H143" i="1"/>
  <c r="H322" i="1"/>
  <c r="H345" i="1"/>
  <c r="H376" i="1"/>
  <c r="H436" i="1"/>
  <c r="H438" i="1"/>
  <c r="H440" i="1"/>
  <c r="H460" i="1"/>
  <c r="Z460" i="1" s="1"/>
  <c r="AB460" i="1" s="1"/>
  <c r="H516" i="1"/>
  <c r="H519" i="1"/>
  <c r="H629" i="1"/>
  <c r="Z629" i="1" s="1"/>
  <c r="AB629" i="1" s="1"/>
  <c r="H642" i="1"/>
  <c r="H645" i="1"/>
  <c r="H718" i="1"/>
  <c r="H929" i="1"/>
  <c r="H947" i="1"/>
  <c r="H998" i="1"/>
  <c r="H999" i="1"/>
  <c r="H1185" i="1"/>
  <c r="H1199" i="1"/>
  <c r="Z1199" i="1" s="1"/>
  <c r="AB1199" i="1" s="1"/>
  <c r="H1230" i="1"/>
  <c r="H1277" i="1"/>
  <c r="H1342" i="1"/>
  <c r="Z1342" i="1" s="1"/>
  <c r="AB1342" i="1" s="1"/>
  <c r="H1355" i="1"/>
  <c r="H1391" i="1"/>
  <c r="H1403" i="1"/>
  <c r="H1424" i="1"/>
  <c r="H1491" i="1"/>
  <c r="H1516" i="1"/>
  <c r="H1710" i="1"/>
  <c r="H1964" i="1"/>
  <c r="H2568" i="1"/>
  <c r="H2751" i="1"/>
  <c r="H2848" i="1"/>
  <c r="H2861" i="1"/>
  <c r="Z2861" i="1" s="1"/>
  <c r="AB2861" i="1" s="1"/>
  <c r="H3009" i="1"/>
  <c r="H3016" i="1"/>
  <c r="H3237" i="1"/>
  <c r="H3244" i="1"/>
  <c r="H3270" i="1"/>
  <c r="H3275" i="1"/>
  <c r="H3408" i="1"/>
  <c r="H3409" i="1"/>
  <c r="H3411" i="1"/>
  <c r="Z3411" i="1" s="1"/>
  <c r="AB3411" i="1" s="1"/>
  <c r="H3412" i="1"/>
  <c r="H3413" i="1"/>
  <c r="H3414" i="1"/>
  <c r="Z3414" i="1" s="1"/>
  <c r="AB3414" i="1" s="1"/>
  <c r="H3415" i="1"/>
  <c r="H3416" i="1"/>
  <c r="H3417" i="1"/>
  <c r="H3418" i="1"/>
  <c r="H3419" i="1"/>
  <c r="H3420" i="1"/>
  <c r="H3421" i="1"/>
  <c r="H3422" i="1"/>
  <c r="H3423" i="1"/>
  <c r="H3424" i="1"/>
  <c r="H3425" i="1"/>
  <c r="H3427" i="1"/>
  <c r="Z3427" i="1" s="1"/>
  <c r="AB3427" i="1" s="1"/>
  <c r="H3428" i="1"/>
  <c r="H3429" i="1"/>
  <c r="H3430" i="1"/>
  <c r="H3431" i="1"/>
  <c r="H188" i="1"/>
  <c r="H265" i="1"/>
  <c r="H269" i="1"/>
  <c r="H273" i="1"/>
  <c r="H427" i="1"/>
  <c r="H431" i="1"/>
  <c r="H449" i="1"/>
  <c r="H589" i="1"/>
  <c r="Z589" i="1" s="1"/>
  <c r="AB589" i="1" s="1"/>
  <c r="H789" i="1"/>
  <c r="H927" i="1"/>
  <c r="H1043" i="1"/>
  <c r="H1047" i="1"/>
  <c r="H1092" i="1"/>
  <c r="H1093" i="1"/>
  <c r="H1094" i="1"/>
  <c r="H1103" i="1"/>
  <c r="H1190" i="1"/>
  <c r="Z1190" i="1" s="1"/>
  <c r="AB1190" i="1" s="1"/>
  <c r="H1196" i="1"/>
  <c r="H1247" i="1"/>
  <c r="H1265" i="1"/>
  <c r="Z1265" i="1" s="1"/>
  <c r="AB1265" i="1" s="1"/>
  <c r="H1335" i="1"/>
  <c r="H1351" i="1"/>
  <c r="H1356" i="1"/>
  <c r="H1492" i="1"/>
  <c r="H1526" i="1"/>
  <c r="H1557" i="1"/>
  <c r="H1562" i="1"/>
  <c r="H1714" i="1"/>
  <c r="H1843" i="1"/>
  <c r="Z1843" i="1" s="1"/>
  <c r="AB1843" i="1" s="1"/>
  <c r="H1844" i="1"/>
  <c r="H1845" i="1"/>
  <c r="H1846" i="1"/>
  <c r="Z1846" i="1" s="1"/>
  <c r="AB1846" i="1" s="1"/>
  <c r="H1847" i="1"/>
  <c r="H1848" i="1"/>
  <c r="H1849" i="1"/>
  <c r="H1850" i="1"/>
  <c r="H2011" i="1"/>
  <c r="H2569" i="1"/>
  <c r="H2852" i="1"/>
  <c r="H2854" i="1"/>
  <c r="H3154" i="1"/>
  <c r="H3238" i="1"/>
  <c r="H3245" i="1"/>
  <c r="H3271" i="1"/>
  <c r="Z3271" i="1" s="1"/>
  <c r="AB3271" i="1" s="1"/>
  <c r="H3276" i="1"/>
  <c r="H3382" i="1"/>
  <c r="H3410" i="1"/>
  <c r="H3426" i="1"/>
  <c r="H3432" i="1"/>
  <c r="H3051" i="1"/>
  <c r="N637" i="1"/>
  <c r="M637" i="1" s="1"/>
  <c r="N2663" i="1"/>
  <c r="M2663" i="1" s="1"/>
  <c r="N3343" i="1"/>
  <c r="M3343" i="1" s="1"/>
  <c r="N3344" i="1"/>
  <c r="M3344" i="1" s="1"/>
  <c r="N3345" i="1"/>
  <c r="M3345" i="1" s="1"/>
  <c r="N38" i="1"/>
  <c r="M38" i="1" s="1"/>
  <c r="N43" i="1"/>
  <c r="M43" i="1" s="1"/>
  <c r="N53" i="1"/>
  <c r="M53" i="1" s="1"/>
  <c r="N945" i="1"/>
  <c r="M945" i="1" s="1"/>
  <c r="N1005" i="1"/>
  <c r="M1005" i="1" s="1"/>
  <c r="N1079" i="1"/>
  <c r="M1079" i="1" s="1"/>
  <c r="N1195" i="1"/>
  <c r="M1195" i="1" s="1"/>
  <c r="N1276" i="1"/>
  <c r="M1276" i="1" s="1"/>
  <c r="N1292" i="1"/>
  <c r="M1292" i="1" s="1"/>
  <c r="N1350" i="1"/>
  <c r="M1350" i="1" s="1"/>
  <c r="N1352" i="1"/>
  <c r="M1352" i="1" s="1"/>
  <c r="N1442" i="1"/>
  <c r="M1442" i="1" s="1"/>
  <c r="N1459" i="1"/>
  <c r="M1459" i="1" s="1"/>
  <c r="N1460" i="1"/>
  <c r="M1460" i="1" s="1"/>
  <c r="N1461" i="1"/>
  <c r="M1461" i="1" s="1"/>
  <c r="N1487" i="1"/>
  <c r="M1487" i="1" s="1"/>
  <c r="N1663" i="1"/>
  <c r="M1663" i="1" s="1"/>
  <c r="N1711" i="1"/>
  <c r="M1711" i="1" s="1"/>
  <c r="N1730" i="1"/>
  <c r="M1730" i="1" s="1"/>
  <c r="N1967" i="1"/>
  <c r="M1967" i="1" s="1"/>
  <c r="N2041" i="1"/>
  <c r="M2041" i="1" s="1"/>
  <c r="N2692" i="1"/>
  <c r="M2692" i="1" s="1"/>
  <c r="N2694" i="1"/>
  <c r="M2694" i="1" s="1"/>
  <c r="N2949" i="1"/>
  <c r="M2949" i="1" s="1"/>
  <c r="N3235" i="1"/>
  <c r="M3235" i="1" s="1"/>
  <c r="N3242" i="1"/>
  <c r="M3242" i="1" s="1"/>
  <c r="N3352" i="1"/>
  <c r="M3352" i="1" s="1"/>
  <c r="N3353" i="1"/>
  <c r="M3353" i="1" s="1"/>
  <c r="N3354" i="1"/>
  <c r="M3354" i="1" s="1"/>
  <c r="N3355" i="1"/>
  <c r="M3355" i="1" s="1"/>
  <c r="N3356" i="1"/>
  <c r="M3356" i="1" s="1"/>
  <c r="N3357" i="1"/>
  <c r="M3357" i="1" s="1"/>
  <c r="N3358" i="1"/>
  <c r="M3358" i="1" s="1"/>
  <c r="N3359" i="1"/>
  <c r="M3359" i="1" s="1"/>
  <c r="N3360" i="1"/>
  <c r="M3360" i="1" s="1"/>
  <c r="N3361" i="1"/>
  <c r="M3361" i="1" s="1"/>
  <c r="N3362" i="1"/>
  <c r="M3362" i="1" s="1"/>
  <c r="N3363" i="1"/>
  <c r="M3363" i="1" s="1"/>
  <c r="N3364" i="1"/>
  <c r="M3364" i="1" s="1"/>
  <c r="N3365" i="1"/>
  <c r="M3365" i="1" s="1"/>
  <c r="N3367" i="1"/>
  <c r="M3367" i="1" s="1"/>
  <c r="N1458" i="1"/>
  <c r="M1458" i="1" s="1"/>
  <c r="N1912" i="1"/>
  <c r="M1912" i="1" s="1"/>
  <c r="N35" i="1"/>
  <c r="M35" i="1" s="1"/>
  <c r="N41" i="1"/>
  <c r="M41" i="1" s="1"/>
  <c r="N42" i="1"/>
  <c r="M42" i="1" s="1"/>
  <c r="N50" i="1"/>
  <c r="M50" i="1" s="1"/>
  <c r="N51" i="1"/>
  <c r="M51" i="1" s="1"/>
  <c r="N946" i="1"/>
  <c r="M946" i="1" s="1"/>
  <c r="N1283" i="1"/>
  <c r="M1283" i="1" s="1"/>
  <c r="N1354" i="1"/>
  <c r="M1354" i="1" s="1"/>
  <c r="N1383" i="1"/>
  <c r="M1383" i="1" s="1"/>
  <c r="N1402" i="1"/>
  <c r="M1402" i="1" s="1"/>
  <c r="N1517" i="1"/>
  <c r="M1517" i="1" s="1"/>
  <c r="N1522" i="1"/>
  <c r="M1522" i="1" s="1"/>
  <c r="N1879" i="1"/>
  <c r="M1879" i="1" s="1"/>
  <c r="N2022" i="1"/>
  <c r="M2022" i="1" s="1"/>
  <c r="N3236" i="1"/>
  <c r="M3236" i="1" s="1"/>
  <c r="N3243" i="1"/>
  <c r="M3243" i="1" s="1"/>
  <c r="N3370" i="1"/>
  <c r="M3370" i="1" s="1"/>
  <c r="N3372" i="1"/>
  <c r="M3372" i="1" s="1"/>
  <c r="N3373" i="1"/>
  <c r="M3373" i="1" s="1"/>
  <c r="N3374" i="1"/>
  <c r="M3374" i="1" s="1"/>
  <c r="N64" i="1"/>
  <c r="M64" i="1" s="1"/>
  <c r="N242" i="1"/>
  <c r="M242" i="1" s="1"/>
  <c r="N262" i="1"/>
  <c r="M262" i="1" s="1"/>
  <c r="N263" i="1"/>
  <c r="M263" i="1" s="1"/>
  <c r="N266" i="1"/>
  <c r="M266" i="1" s="1"/>
  <c r="N267" i="1"/>
  <c r="M267" i="1" s="1"/>
  <c r="N270" i="1"/>
  <c r="M270" i="1" s="1"/>
  <c r="N271" i="1"/>
  <c r="M271" i="1" s="1"/>
  <c r="N274" i="1"/>
  <c r="M274" i="1" s="1"/>
  <c r="N275" i="1"/>
  <c r="M275" i="1" s="1"/>
  <c r="N380" i="1"/>
  <c r="M380" i="1" s="1"/>
  <c r="N381" i="1"/>
  <c r="M381" i="1" s="1"/>
  <c r="N424" i="1"/>
  <c r="M424" i="1" s="1"/>
  <c r="N425" i="1"/>
  <c r="M425" i="1" s="1"/>
  <c r="N429" i="1"/>
  <c r="M429" i="1" s="1"/>
  <c r="N587" i="1"/>
  <c r="M587" i="1" s="1"/>
  <c r="N588" i="1"/>
  <c r="M588" i="1" s="1"/>
  <c r="N675" i="1"/>
  <c r="M675" i="1" s="1"/>
  <c r="N771" i="1"/>
  <c r="M771" i="1" s="1"/>
  <c r="N786" i="1"/>
  <c r="M786" i="1" s="1"/>
  <c r="N787" i="1"/>
  <c r="M787" i="1" s="1"/>
  <c r="N854" i="1"/>
  <c r="M854" i="1" s="1"/>
  <c r="N855" i="1"/>
  <c r="M855" i="1" s="1"/>
  <c r="N856" i="1"/>
  <c r="M856" i="1" s="1"/>
  <c r="N857" i="1"/>
  <c r="M857" i="1" s="1"/>
  <c r="N958" i="1"/>
  <c r="M958" i="1" s="1"/>
  <c r="N959" i="1"/>
  <c r="M959" i="1" s="1"/>
  <c r="N960" i="1"/>
  <c r="M960" i="1" s="1"/>
  <c r="N1049" i="1"/>
  <c r="M1049" i="1" s="1"/>
  <c r="N1050" i="1"/>
  <c r="M1050" i="1" s="1"/>
  <c r="N1054" i="1"/>
  <c r="M1054" i="1" s="1"/>
  <c r="N1062" i="1"/>
  <c r="M1062" i="1" s="1"/>
  <c r="N1069" i="1"/>
  <c r="M1069" i="1" s="1"/>
  <c r="N1070" i="1"/>
  <c r="M1070" i="1" s="1"/>
  <c r="N1086" i="1"/>
  <c r="M1086" i="1" s="1"/>
  <c r="N1089" i="1"/>
  <c r="M1089" i="1" s="1"/>
  <c r="N1091" i="1"/>
  <c r="M1091" i="1" s="1"/>
  <c r="N1096" i="1"/>
  <c r="M1096" i="1" s="1"/>
  <c r="N1097" i="1"/>
  <c r="M1097" i="1" s="1"/>
  <c r="N1099" i="1"/>
  <c r="M1099" i="1" s="1"/>
  <c r="N1100" i="1"/>
  <c r="M1100" i="1" s="1"/>
  <c r="N1102" i="1"/>
  <c r="M1102" i="1" s="1"/>
  <c r="N1116" i="1"/>
  <c r="M1116" i="1" s="1"/>
  <c r="N1126" i="1"/>
  <c r="M1126" i="1" s="1"/>
  <c r="N1246" i="1"/>
  <c r="M1246" i="1" s="1"/>
  <c r="N1253" i="1"/>
  <c r="M1253" i="1" s="1"/>
  <c r="N1254" i="1"/>
  <c r="M1254" i="1" s="1"/>
  <c r="N1255" i="1"/>
  <c r="M1255" i="1" s="1"/>
  <c r="N1256" i="1"/>
  <c r="M1256" i="1" s="1"/>
  <c r="N1360" i="1"/>
  <c r="M1360" i="1" s="1"/>
  <c r="N1390" i="1"/>
  <c r="M1390" i="1" s="1"/>
  <c r="N1400" i="1"/>
  <c r="M1400" i="1" s="1"/>
  <c r="N1441" i="1"/>
  <c r="M1441" i="1" s="1"/>
  <c r="N1474" i="1"/>
  <c r="M1474" i="1" s="1"/>
  <c r="N1565" i="1"/>
  <c r="M1565" i="1" s="1"/>
  <c r="N1573" i="1"/>
  <c r="M1573" i="1" s="1"/>
  <c r="N1686" i="1"/>
  <c r="M1686" i="1" s="1"/>
  <c r="N1703" i="1"/>
  <c r="M1703" i="1" s="1"/>
  <c r="N1704" i="1"/>
  <c r="M1704" i="1" s="1"/>
  <c r="N1725" i="1"/>
  <c r="M1725" i="1" s="1"/>
  <c r="N1726" i="1"/>
  <c r="M1726" i="1" s="1"/>
  <c r="N1734" i="1"/>
  <c r="M1734" i="1" s="1"/>
  <c r="N1798" i="1"/>
  <c r="M1798" i="1" s="1"/>
  <c r="N1889" i="1"/>
  <c r="M1889" i="1" s="1"/>
  <c r="N2010" i="1"/>
  <c r="M2010" i="1" s="1"/>
  <c r="N2009" i="1"/>
  <c r="M2009" i="1" s="1"/>
  <c r="N2425" i="1"/>
  <c r="M2425" i="1" s="1"/>
  <c r="N2426" i="1"/>
  <c r="M2426" i="1" s="1"/>
  <c r="N2567" i="1"/>
  <c r="M2567" i="1" s="1"/>
  <c r="N2566" i="1"/>
  <c r="M2566" i="1" s="1"/>
  <c r="N3375" i="1"/>
  <c r="M3375" i="1" s="1"/>
  <c r="N3376" i="1"/>
  <c r="M3376" i="1" s="1"/>
  <c r="N3377" i="1"/>
  <c r="M3377" i="1" s="1"/>
  <c r="N3378" i="1"/>
  <c r="M3378" i="1" s="1"/>
  <c r="N3379" i="1"/>
  <c r="M3379" i="1" s="1"/>
  <c r="N3380" i="1"/>
  <c r="M3380" i="1" s="1"/>
  <c r="N3381" i="1"/>
  <c r="M3381" i="1" s="1"/>
  <c r="N3383" i="1"/>
  <c r="M3383" i="1" s="1"/>
  <c r="N3384" i="1"/>
  <c r="M3384" i="1" s="1"/>
  <c r="N3385" i="1"/>
  <c r="M3385" i="1" s="1"/>
  <c r="N3386" i="1"/>
  <c r="M3386" i="1" s="1"/>
  <c r="N3387" i="1"/>
  <c r="M3387" i="1" s="1"/>
  <c r="N3388" i="1"/>
  <c r="M3388" i="1" s="1"/>
  <c r="N3389" i="1"/>
  <c r="M3389" i="1" s="1"/>
  <c r="N3390" i="1"/>
  <c r="M3390" i="1" s="1"/>
  <c r="N3391" i="1"/>
  <c r="M3391" i="1" s="1"/>
  <c r="N3392" i="1"/>
  <c r="M3392" i="1" s="1"/>
  <c r="N3393" i="1"/>
  <c r="M3393" i="1" s="1"/>
  <c r="N3394" i="1"/>
  <c r="M3394" i="1" s="1"/>
  <c r="N3395" i="1"/>
  <c r="M3395" i="1" s="1"/>
  <c r="N3396" i="1"/>
  <c r="M3396" i="1" s="1"/>
  <c r="N3397" i="1"/>
  <c r="M3397" i="1" s="1"/>
  <c r="N3398" i="1"/>
  <c r="M3398" i="1" s="1"/>
  <c r="N3399" i="1"/>
  <c r="M3399" i="1" s="1"/>
  <c r="N3400" i="1"/>
  <c r="M3400" i="1" s="1"/>
  <c r="N3401" i="1"/>
  <c r="M3401" i="1" s="1"/>
  <c r="N3402" i="1"/>
  <c r="M3402" i="1" s="1"/>
  <c r="N957" i="1"/>
  <c r="M957" i="1" s="1"/>
  <c r="N801" i="1"/>
  <c r="M801" i="1" s="1"/>
  <c r="N1080" i="1"/>
  <c r="M1080" i="1" s="1"/>
  <c r="N2095" i="1"/>
  <c r="M2095" i="1" s="1"/>
  <c r="N3104" i="1"/>
  <c r="M3104" i="1" s="1"/>
  <c r="N3106" i="1"/>
  <c r="M3106" i="1" s="1"/>
  <c r="N3405" i="1"/>
  <c r="M3405" i="1" s="1"/>
  <c r="N3406" i="1"/>
  <c r="M3406" i="1" s="1"/>
  <c r="N3407" i="1"/>
  <c r="M3407" i="1" s="1"/>
  <c r="N47" i="1"/>
  <c r="M47" i="1" s="1"/>
  <c r="N48" i="1"/>
  <c r="M48" i="1" s="1"/>
  <c r="N49" i="1"/>
  <c r="M49" i="1" s="1"/>
  <c r="N143" i="1"/>
  <c r="M143" i="1" s="1"/>
  <c r="N322" i="1"/>
  <c r="M322" i="1" s="1"/>
  <c r="N345" i="1"/>
  <c r="M345" i="1" s="1"/>
  <c r="N376" i="1"/>
  <c r="M376" i="1" s="1"/>
  <c r="N436" i="1"/>
  <c r="M436" i="1" s="1"/>
  <c r="N438" i="1"/>
  <c r="M438" i="1" s="1"/>
  <c r="N440" i="1"/>
  <c r="M440" i="1" s="1"/>
  <c r="N460" i="1"/>
  <c r="M460" i="1" s="1"/>
  <c r="N516" i="1"/>
  <c r="M516" i="1" s="1"/>
  <c r="N519" i="1"/>
  <c r="M519" i="1" s="1"/>
  <c r="N629" i="1"/>
  <c r="M629" i="1" s="1"/>
  <c r="N642" i="1"/>
  <c r="M642" i="1" s="1"/>
  <c r="N645" i="1"/>
  <c r="M645" i="1" s="1"/>
  <c r="N718" i="1"/>
  <c r="M718" i="1" s="1"/>
  <c r="N929" i="1"/>
  <c r="M929" i="1" s="1"/>
  <c r="N947" i="1"/>
  <c r="M947" i="1" s="1"/>
  <c r="N998" i="1"/>
  <c r="M998" i="1" s="1"/>
  <c r="N999" i="1"/>
  <c r="M999" i="1" s="1"/>
  <c r="N1185" i="1"/>
  <c r="M1185" i="1" s="1"/>
  <c r="N1199" i="1"/>
  <c r="M1199" i="1" s="1"/>
  <c r="N1230" i="1"/>
  <c r="M1230" i="1" s="1"/>
  <c r="N1277" i="1"/>
  <c r="M1277" i="1" s="1"/>
  <c r="N1342" i="1"/>
  <c r="M1342" i="1" s="1"/>
  <c r="N1355" i="1"/>
  <c r="M1355" i="1" s="1"/>
  <c r="N1391" i="1"/>
  <c r="M1391" i="1" s="1"/>
  <c r="N1403" i="1"/>
  <c r="M1403" i="1" s="1"/>
  <c r="N1424" i="1"/>
  <c r="M1424" i="1" s="1"/>
  <c r="N1491" i="1"/>
  <c r="M1491" i="1" s="1"/>
  <c r="N1516" i="1"/>
  <c r="M1516" i="1" s="1"/>
  <c r="N1710" i="1"/>
  <c r="M1710" i="1" s="1"/>
  <c r="N1964" i="1"/>
  <c r="M1964" i="1" s="1"/>
  <c r="N2568" i="1"/>
  <c r="M2568" i="1" s="1"/>
  <c r="N2751" i="1"/>
  <c r="M2751" i="1" s="1"/>
  <c r="N2848" i="1"/>
  <c r="M2848" i="1" s="1"/>
  <c r="N2861" i="1"/>
  <c r="M2861" i="1" s="1"/>
  <c r="N3009" i="1"/>
  <c r="M3009" i="1" s="1"/>
  <c r="N3016" i="1"/>
  <c r="M3016" i="1" s="1"/>
  <c r="N3237" i="1"/>
  <c r="M3237" i="1" s="1"/>
  <c r="N3244" i="1"/>
  <c r="M3244" i="1" s="1"/>
  <c r="N3270" i="1"/>
  <c r="M3270" i="1" s="1"/>
  <c r="N3275" i="1"/>
  <c r="M3275" i="1" s="1"/>
  <c r="N3408" i="1"/>
  <c r="M3408" i="1" s="1"/>
  <c r="N3409" i="1"/>
  <c r="M3409" i="1" s="1"/>
  <c r="N3411" i="1"/>
  <c r="M3411" i="1" s="1"/>
  <c r="N3412" i="1"/>
  <c r="M3412" i="1" s="1"/>
  <c r="N3413" i="1"/>
  <c r="M3413" i="1" s="1"/>
  <c r="N3414" i="1"/>
  <c r="M3414" i="1" s="1"/>
  <c r="N3415" i="1"/>
  <c r="M3415" i="1" s="1"/>
  <c r="N3416" i="1"/>
  <c r="M3416" i="1" s="1"/>
  <c r="N3417" i="1"/>
  <c r="M3417" i="1" s="1"/>
  <c r="N3418" i="1"/>
  <c r="M3418" i="1" s="1"/>
  <c r="N3419" i="1"/>
  <c r="M3419" i="1" s="1"/>
  <c r="N3420" i="1"/>
  <c r="M3420" i="1" s="1"/>
  <c r="N3421" i="1"/>
  <c r="M3421" i="1" s="1"/>
  <c r="N3422" i="1"/>
  <c r="M3422" i="1" s="1"/>
  <c r="N3423" i="1"/>
  <c r="M3423" i="1" s="1"/>
  <c r="N3424" i="1"/>
  <c r="M3424" i="1" s="1"/>
  <c r="N3425" i="1"/>
  <c r="M3425" i="1" s="1"/>
  <c r="N3427" i="1"/>
  <c r="M3427" i="1" s="1"/>
  <c r="N3428" i="1"/>
  <c r="M3428" i="1" s="1"/>
  <c r="N3429" i="1"/>
  <c r="M3429" i="1" s="1"/>
  <c r="N3430" i="1"/>
  <c r="M3430" i="1" s="1"/>
  <c r="N3431" i="1"/>
  <c r="M3431" i="1" s="1"/>
  <c r="N188" i="1"/>
  <c r="M188" i="1" s="1"/>
  <c r="N265" i="1"/>
  <c r="M265" i="1" s="1"/>
  <c r="N269" i="1"/>
  <c r="M269" i="1" s="1"/>
  <c r="N273" i="1"/>
  <c r="M273" i="1" s="1"/>
  <c r="N427" i="1"/>
  <c r="M427" i="1" s="1"/>
  <c r="N431" i="1"/>
  <c r="M431" i="1" s="1"/>
  <c r="N449" i="1"/>
  <c r="M449" i="1" s="1"/>
  <c r="N589" i="1"/>
  <c r="M589" i="1" s="1"/>
  <c r="N789" i="1"/>
  <c r="M789" i="1" s="1"/>
  <c r="N927" i="1"/>
  <c r="M927" i="1" s="1"/>
  <c r="N1043" i="1"/>
  <c r="M1043" i="1" s="1"/>
  <c r="N1047" i="1"/>
  <c r="M1047" i="1" s="1"/>
  <c r="N1092" i="1"/>
  <c r="M1092" i="1" s="1"/>
  <c r="N1093" i="1"/>
  <c r="M1093" i="1" s="1"/>
  <c r="N1094" i="1"/>
  <c r="M1094" i="1" s="1"/>
  <c r="N1103" i="1"/>
  <c r="M1103" i="1" s="1"/>
  <c r="N1190" i="1"/>
  <c r="M1190" i="1" s="1"/>
  <c r="N1196" i="1"/>
  <c r="M1196" i="1" s="1"/>
  <c r="N1247" i="1"/>
  <c r="M1247" i="1" s="1"/>
  <c r="N1265" i="1"/>
  <c r="M1265" i="1" s="1"/>
  <c r="N1335" i="1"/>
  <c r="M1335" i="1" s="1"/>
  <c r="N1351" i="1"/>
  <c r="M1351" i="1" s="1"/>
  <c r="N1356" i="1"/>
  <c r="M1356" i="1" s="1"/>
  <c r="N1492" i="1"/>
  <c r="M1492" i="1" s="1"/>
  <c r="N1526" i="1"/>
  <c r="M1526" i="1" s="1"/>
  <c r="N1557" i="1"/>
  <c r="M1557" i="1" s="1"/>
  <c r="N1562" i="1"/>
  <c r="M1562" i="1" s="1"/>
  <c r="N1714" i="1"/>
  <c r="M1714" i="1" s="1"/>
  <c r="N1843" i="1"/>
  <c r="M1843" i="1" s="1"/>
  <c r="N1844" i="1"/>
  <c r="M1844" i="1" s="1"/>
  <c r="N1845" i="1"/>
  <c r="M1845" i="1" s="1"/>
  <c r="N1846" i="1"/>
  <c r="M1846" i="1" s="1"/>
  <c r="N1847" i="1"/>
  <c r="M1847" i="1" s="1"/>
  <c r="N1848" i="1"/>
  <c r="M1848" i="1" s="1"/>
  <c r="N1849" i="1"/>
  <c r="M1849" i="1" s="1"/>
  <c r="N1850" i="1"/>
  <c r="M1850" i="1" s="1"/>
  <c r="N2011" i="1"/>
  <c r="M2011" i="1" s="1"/>
  <c r="N2569" i="1"/>
  <c r="M2569" i="1" s="1"/>
  <c r="N2852" i="1"/>
  <c r="M2852" i="1" s="1"/>
  <c r="N2854" i="1"/>
  <c r="M2854" i="1" s="1"/>
  <c r="N3154" i="1"/>
  <c r="M3154" i="1" s="1"/>
  <c r="N3238" i="1"/>
  <c r="M3238" i="1" s="1"/>
  <c r="N3245" i="1"/>
  <c r="M3245" i="1" s="1"/>
  <c r="N3271" i="1"/>
  <c r="M3271" i="1" s="1"/>
  <c r="N3276" i="1"/>
  <c r="M3276" i="1" s="1"/>
  <c r="N3382" i="1"/>
  <c r="M3382" i="1" s="1"/>
  <c r="N3410" i="1"/>
  <c r="M3410" i="1" s="1"/>
  <c r="N3426" i="1"/>
  <c r="M3426" i="1" s="1"/>
  <c r="N3432" i="1"/>
  <c r="M3432" i="1" s="1"/>
  <c r="N3051" i="1"/>
  <c r="M3051" i="1" s="1"/>
  <c r="O637" i="1"/>
  <c r="O2663" i="1"/>
  <c r="O3343" i="1"/>
  <c r="O3344" i="1"/>
  <c r="O3345" i="1"/>
  <c r="O38" i="1"/>
  <c r="O43" i="1"/>
  <c r="O53" i="1"/>
  <c r="O945" i="1"/>
  <c r="O1005" i="1"/>
  <c r="O1079" i="1"/>
  <c r="O1195" i="1"/>
  <c r="O1276" i="1"/>
  <c r="O1292" i="1"/>
  <c r="O1350" i="1"/>
  <c r="O1352" i="1"/>
  <c r="O1442" i="1"/>
  <c r="O1459" i="1"/>
  <c r="O1460" i="1"/>
  <c r="O1461" i="1"/>
  <c r="O1487" i="1"/>
  <c r="O1663" i="1"/>
  <c r="O1711" i="1"/>
  <c r="O1730" i="1"/>
  <c r="O1967" i="1"/>
  <c r="O2041" i="1"/>
  <c r="O2692" i="1"/>
  <c r="O2694" i="1"/>
  <c r="O2949" i="1"/>
  <c r="O3235" i="1"/>
  <c r="O3242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7" i="1"/>
  <c r="O1458" i="1"/>
  <c r="O1912" i="1"/>
  <c r="O35" i="1"/>
  <c r="O41" i="1"/>
  <c r="O42" i="1"/>
  <c r="O50" i="1"/>
  <c r="O51" i="1"/>
  <c r="O946" i="1"/>
  <c r="O1283" i="1"/>
  <c r="O1354" i="1"/>
  <c r="O1383" i="1"/>
  <c r="O1402" i="1"/>
  <c r="O1517" i="1"/>
  <c r="O1522" i="1"/>
  <c r="O1879" i="1"/>
  <c r="O2022" i="1"/>
  <c r="O3236" i="1"/>
  <c r="O3243" i="1"/>
  <c r="O3370" i="1"/>
  <c r="O3372" i="1"/>
  <c r="O3373" i="1"/>
  <c r="O3374" i="1"/>
  <c r="O64" i="1"/>
  <c r="O242" i="1"/>
  <c r="O262" i="1"/>
  <c r="O263" i="1"/>
  <c r="O266" i="1"/>
  <c r="O267" i="1"/>
  <c r="O270" i="1"/>
  <c r="O271" i="1"/>
  <c r="O274" i="1"/>
  <c r="O275" i="1"/>
  <c r="O380" i="1"/>
  <c r="O381" i="1"/>
  <c r="O424" i="1"/>
  <c r="O425" i="1"/>
  <c r="O429" i="1"/>
  <c r="O587" i="1"/>
  <c r="O588" i="1"/>
  <c r="O675" i="1"/>
  <c r="O771" i="1"/>
  <c r="O786" i="1"/>
  <c r="O787" i="1"/>
  <c r="O854" i="1"/>
  <c r="O855" i="1"/>
  <c r="O856" i="1"/>
  <c r="O857" i="1"/>
  <c r="O958" i="1"/>
  <c r="O959" i="1"/>
  <c r="O960" i="1"/>
  <c r="O1049" i="1"/>
  <c r="O1050" i="1"/>
  <c r="O1054" i="1"/>
  <c r="O1062" i="1"/>
  <c r="O1069" i="1"/>
  <c r="O1070" i="1"/>
  <c r="O1086" i="1"/>
  <c r="O1089" i="1"/>
  <c r="O1091" i="1"/>
  <c r="O1096" i="1"/>
  <c r="O1097" i="1"/>
  <c r="O1099" i="1"/>
  <c r="O1100" i="1"/>
  <c r="O1102" i="1"/>
  <c r="O1116" i="1"/>
  <c r="O1126" i="1"/>
  <c r="O1246" i="1"/>
  <c r="O1253" i="1"/>
  <c r="O1254" i="1"/>
  <c r="O1255" i="1"/>
  <c r="O1256" i="1"/>
  <c r="O1360" i="1"/>
  <c r="O1390" i="1"/>
  <c r="O1400" i="1"/>
  <c r="O1441" i="1"/>
  <c r="O1474" i="1"/>
  <c r="O1565" i="1"/>
  <c r="O1573" i="1"/>
  <c r="O1686" i="1"/>
  <c r="O1703" i="1"/>
  <c r="O1704" i="1"/>
  <c r="O1725" i="1"/>
  <c r="O1726" i="1"/>
  <c r="O1734" i="1"/>
  <c r="O1798" i="1"/>
  <c r="O1889" i="1"/>
  <c r="O2010" i="1"/>
  <c r="O2009" i="1"/>
  <c r="O2425" i="1"/>
  <c r="O2426" i="1"/>
  <c r="O2567" i="1"/>
  <c r="O2566" i="1"/>
  <c r="O3375" i="1"/>
  <c r="O3376" i="1"/>
  <c r="O3377" i="1"/>
  <c r="O3378" i="1"/>
  <c r="O3379" i="1"/>
  <c r="O3380" i="1"/>
  <c r="O3381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957" i="1"/>
  <c r="O801" i="1"/>
  <c r="O1080" i="1"/>
  <c r="O2095" i="1"/>
  <c r="O3104" i="1"/>
  <c r="O3106" i="1"/>
  <c r="O3405" i="1"/>
  <c r="O3406" i="1"/>
  <c r="O3407" i="1"/>
  <c r="O47" i="1"/>
  <c r="O48" i="1"/>
  <c r="O49" i="1"/>
  <c r="O143" i="1"/>
  <c r="O322" i="1"/>
  <c r="O345" i="1"/>
  <c r="O376" i="1"/>
  <c r="O436" i="1"/>
  <c r="O438" i="1"/>
  <c r="O440" i="1"/>
  <c r="O460" i="1"/>
  <c r="O516" i="1"/>
  <c r="O519" i="1"/>
  <c r="O629" i="1"/>
  <c r="O642" i="1"/>
  <c r="O645" i="1"/>
  <c r="O718" i="1"/>
  <c r="O929" i="1"/>
  <c r="O947" i="1"/>
  <c r="O998" i="1"/>
  <c r="O999" i="1"/>
  <c r="O1185" i="1"/>
  <c r="O1199" i="1"/>
  <c r="O1230" i="1"/>
  <c r="O1277" i="1"/>
  <c r="O1342" i="1"/>
  <c r="O1355" i="1"/>
  <c r="O1391" i="1"/>
  <c r="O1403" i="1"/>
  <c r="O1424" i="1"/>
  <c r="O1491" i="1"/>
  <c r="O1516" i="1"/>
  <c r="O1710" i="1"/>
  <c r="O1964" i="1"/>
  <c r="O2568" i="1"/>
  <c r="O2751" i="1"/>
  <c r="O2848" i="1"/>
  <c r="O2861" i="1"/>
  <c r="O3009" i="1"/>
  <c r="O3016" i="1"/>
  <c r="O3237" i="1"/>
  <c r="O3244" i="1"/>
  <c r="O3270" i="1"/>
  <c r="O3275" i="1"/>
  <c r="O3408" i="1"/>
  <c r="O3409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7" i="1"/>
  <c r="O3428" i="1"/>
  <c r="O3429" i="1"/>
  <c r="O3430" i="1"/>
  <c r="O3431" i="1"/>
  <c r="O188" i="1"/>
  <c r="O265" i="1"/>
  <c r="O269" i="1"/>
  <c r="O273" i="1"/>
  <c r="O427" i="1"/>
  <c r="O431" i="1"/>
  <c r="O449" i="1"/>
  <c r="O589" i="1"/>
  <c r="O789" i="1"/>
  <c r="O927" i="1"/>
  <c r="O1043" i="1"/>
  <c r="O1047" i="1"/>
  <c r="O1092" i="1"/>
  <c r="O1093" i="1"/>
  <c r="O1094" i="1"/>
  <c r="O1103" i="1"/>
  <c r="O1190" i="1"/>
  <c r="O1196" i="1"/>
  <c r="O1247" i="1"/>
  <c r="O1265" i="1"/>
  <c r="O1335" i="1"/>
  <c r="O1351" i="1"/>
  <c r="O1356" i="1"/>
  <c r="O1492" i="1"/>
  <c r="O1526" i="1"/>
  <c r="O1557" i="1"/>
  <c r="O1562" i="1"/>
  <c r="O1714" i="1"/>
  <c r="O1843" i="1"/>
  <c r="O1844" i="1"/>
  <c r="O1845" i="1"/>
  <c r="O1846" i="1"/>
  <c r="O1847" i="1"/>
  <c r="O1848" i="1"/>
  <c r="O1849" i="1"/>
  <c r="O1850" i="1"/>
  <c r="O2011" i="1"/>
  <c r="O2569" i="1"/>
  <c r="O2852" i="1"/>
  <c r="O2854" i="1"/>
  <c r="O3154" i="1"/>
  <c r="O3238" i="1"/>
  <c r="O3245" i="1"/>
  <c r="O3271" i="1"/>
  <c r="O3276" i="1"/>
  <c r="O3382" i="1"/>
  <c r="O3410" i="1"/>
  <c r="O3426" i="1"/>
  <c r="O3432" i="1"/>
  <c r="O3051" i="1"/>
  <c r="W637" i="1"/>
  <c r="W2663" i="1"/>
  <c r="W3343" i="1"/>
  <c r="W3344" i="1"/>
  <c r="W3345" i="1"/>
  <c r="W38" i="1"/>
  <c r="W43" i="1"/>
  <c r="W53" i="1"/>
  <c r="W945" i="1"/>
  <c r="W1005" i="1"/>
  <c r="W1079" i="1"/>
  <c r="W1195" i="1"/>
  <c r="W1276" i="1"/>
  <c r="W1292" i="1"/>
  <c r="W1350" i="1"/>
  <c r="W1352" i="1"/>
  <c r="W1442" i="1"/>
  <c r="W1459" i="1"/>
  <c r="W1460" i="1"/>
  <c r="W1461" i="1"/>
  <c r="W1487" i="1"/>
  <c r="W1663" i="1"/>
  <c r="W1711" i="1"/>
  <c r="W1730" i="1"/>
  <c r="W1967" i="1"/>
  <c r="W2041" i="1"/>
  <c r="W2692" i="1"/>
  <c r="W2694" i="1"/>
  <c r="W2949" i="1"/>
  <c r="W3235" i="1"/>
  <c r="W3242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7" i="1"/>
  <c r="W1458" i="1"/>
  <c r="W1912" i="1"/>
  <c r="W35" i="1"/>
  <c r="W41" i="1"/>
  <c r="W42" i="1"/>
  <c r="W50" i="1"/>
  <c r="W51" i="1"/>
  <c r="W946" i="1"/>
  <c r="W1283" i="1"/>
  <c r="W1354" i="1"/>
  <c r="W1383" i="1"/>
  <c r="W1402" i="1"/>
  <c r="W1517" i="1"/>
  <c r="W1522" i="1"/>
  <c r="W1879" i="1"/>
  <c r="W2022" i="1"/>
  <c r="W3236" i="1"/>
  <c r="W3243" i="1"/>
  <c r="W3370" i="1"/>
  <c r="W3372" i="1"/>
  <c r="W3373" i="1"/>
  <c r="W3374" i="1"/>
  <c r="W64" i="1"/>
  <c r="W242" i="1"/>
  <c r="W262" i="1"/>
  <c r="W263" i="1"/>
  <c r="W266" i="1"/>
  <c r="W267" i="1"/>
  <c r="W270" i="1"/>
  <c r="W271" i="1"/>
  <c r="W274" i="1"/>
  <c r="W275" i="1"/>
  <c r="W380" i="1"/>
  <c r="W381" i="1"/>
  <c r="W424" i="1"/>
  <c r="W425" i="1"/>
  <c r="W429" i="1"/>
  <c r="W587" i="1"/>
  <c r="W588" i="1"/>
  <c r="W675" i="1"/>
  <c r="W771" i="1"/>
  <c r="W786" i="1"/>
  <c r="W787" i="1"/>
  <c r="W854" i="1"/>
  <c r="W855" i="1"/>
  <c r="W856" i="1"/>
  <c r="W857" i="1"/>
  <c r="W958" i="1"/>
  <c r="W959" i="1"/>
  <c r="W960" i="1"/>
  <c r="W1049" i="1"/>
  <c r="W1050" i="1"/>
  <c r="W1054" i="1"/>
  <c r="W1062" i="1"/>
  <c r="W1069" i="1"/>
  <c r="W1070" i="1"/>
  <c r="W1086" i="1"/>
  <c r="W1089" i="1"/>
  <c r="W1091" i="1"/>
  <c r="W1096" i="1"/>
  <c r="W1097" i="1"/>
  <c r="W1099" i="1"/>
  <c r="W1100" i="1"/>
  <c r="W1102" i="1"/>
  <c r="W1116" i="1"/>
  <c r="W1126" i="1"/>
  <c r="W1246" i="1"/>
  <c r="W1253" i="1"/>
  <c r="W1254" i="1"/>
  <c r="W1255" i="1"/>
  <c r="W1256" i="1"/>
  <c r="W1360" i="1"/>
  <c r="W1390" i="1"/>
  <c r="W1400" i="1"/>
  <c r="W1441" i="1"/>
  <c r="W1474" i="1"/>
  <c r="W1565" i="1"/>
  <c r="W1573" i="1"/>
  <c r="W1686" i="1"/>
  <c r="W1703" i="1"/>
  <c r="W1704" i="1"/>
  <c r="W1725" i="1"/>
  <c r="W1726" i="1"/>
  <c r="W1734" i="1"/>
  <c r="W1798" i="1"/>
  <c r="W1889" i="1"/>
  <c r="W2010" i="1"/>
  <c r="W2009" i="1"/>
  <c r="W2425" i="1"/>
  <c r="W2426" i="1"/>
  <c r="W2567" i="1"/>
  <c r="W2566" i="1"/>
  <c r="W3375" i="1"/>
  <c r="W3376" i="1"/>
  <c r="W3377" i="1"/>
  <c r="W3378" i="1"/>
  <c r="W3379" i="1"/>
  <c r="W3380" i="1"/>
  <c r="W3381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957" i="1"/>
  <c r="W801" i="1"/>
  <c r="W1080" i="1"/>
  <c r="W2095" i="1"/>
  <c r="W3104" i="1"/>
  <c r="W3106" i="1"/>
  <c r="W3405" i="1"/>
  <c r="W3406" i="1"/>
  <c r="W3407" i="1"/>
  <c r="W47" i="1"/>
  <c r="W48" i="1"/>
  <c r="W49" i="1"/>
  <c r="W143" i="1"/>
  <c r="W322" i="1"/>
  <c r="W345" i="1"/>
  <c r="W376" i="1"/>
  <c r="W436" i="1"/>
  <c r="W438" i="1"/>
  <c r="W440" i="1"/>
  <c r="W460" i="1"/>
  <c r="W516" i="1"/>
  <c r="W519" i="1"/>
  <c r="W629" i="1"/>
  <c r="W642" i="1"/>
  <c r="W645" i="1"/>
  <c r="W718" i="1"/>
  <c r="W929" i="1"/>
  <c r="W947" i="1"/>
  <c r="W998" i="1"/>
  <c r="W999" i="1"/>
  <c r="W1185" i="1"/>
  <c r="W1199" i="1"/>
  <c r="W1230" i="1"/>
  <c r="W1277" i="1"/>
  <c r="W1342" i="1"/>
  <c r="W1355" i="1"/>
  <c r="W1391" i="1"/>
  <c r="W1403" i="1"/>
  <c r="W1424" i="1"/>
  <c r="W1491" i="1"/>
  <c r="W1516" i="1"/>
  <c r="W1710" i="1"/>
  <c r="W1964" i="1"/>
  <c r="W2568" i="1"/>
  <c r="W2751" i="1"/>
  <c r="W2848" i="1"/>
  <c r="W2861" i="1"/>
  <c r="W3009" i="1"/>
  <c r="W3016" i="1"/>
  <c r="W3237" i="1"/>
  <c r="W3244" i="1"/>
  <c r="W3270" i="1"/>
  <c r="W3275" i="1"/>
  <c r="W3408" i="1"/>
  <c r="W3409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7" i="1"/>
  <c r="W3428" i="1"/>
  <c r="W3429" i="1"/>
  <c r="W3430" i="1"/>
  <c r="W3431" i="1"/>
  <c r="W188" i="1"/>
  <c r="W265" i="1"/>
  <c r="W269" i="1"/>
  <c r="W273" i="1"/>
  <c r="W427" i="1"/>
  <c r="W431" i="1"/>
  <c r="W449" i="1"/>
  <c r="W589" i="1"/>
  <c r="W789" i="1"/>
  <c r="W927" i="1"/>
  <c r="W1043" i="1"/>
  <c r="W1047" i="1"/>
  <c r="W1092" i="1"/>
  <c r="W1093" i="1"/>
  <c r="W1094" i="1"/>
  <c r="W1103" i="1"/>
  <c r="W1190" i="1"/>
  <c r="W1196" i="1"/>
  <c r="W1247" i="1"/>
  <c r="W1265" i="1"/>
  <c r="W1335" i="1"/>
  <c r="W1351" i="1"/>
  <c r="W1356" i="1"/>
  <c r="W1492" i="1"/>
  <c r="W1526" i="1"/>
  <c r="W1557" i="1"/>
  <c r="W1562" i="1"/>
  <c r="W1714" i="1"/>
  <c r="W1843" i="1"/>
  <c r="W1844" i="1"/>
  <c r="W1845" i="1"/>
  <c r="W1846" i="1"/>
  <c r="W1847" i="1"/>
  <c r="W1848" i="1"/>
  <c r="W1849" i="1"/>
  <c r="W1850" i="1"/>
  <c r="W2011" i="1"/>
  <c r="W2569" i="1"/>
  <c r="W2852" i="1"/>
  <c r="W2854" i="1"/>
  <c r="W3154" i="1"/>
  <c r="W3238" i="1"/>
  <c r="W3245" i="1"/>
  <c r="W3271" i="1"/>
  <c r="W3276" i="1"/>
  <c r="W3382" i="1"/>
  <c r="W3410" i="1"/>
  <c r="W3426" i="1"/>
  <c r="W3432" i="1"/>
  <c r="W3051" i="1"/>
  <c r="X637" i="1"/>
  <c r="X2663" i="1"/>
  <c r="X3343" i="1"/>
  <c r="X3344" i="1"/>
  <c r="X3345" i="1"/>
  <c r="X38" i="1"/>
  <c r="X43" i="1"/>
  <c r="X53" i="1"/>
  <c r="X945" i="1"/>
  <c r="X1005" i="1"/>
  <c r="X1079" i="1"/>
  <c r="X1195" i="1"/>
  <c r="X1276" i="1"/>
  <c r="X1292" i="1"/>
  <c r="X1350" i="1"/>
  <c r="X1352" i="1"/>
  <c r="X1442" i="1"/>
  <c r="X1459" i="1"/>
  <c r="X1460" i="1"/>
  <c r="X1461" i="1"/>
  <c r="X1487" i="1"/>
  <c r="X1663" i="1"/>
  <c r="X1711" i="1"/>
  <c r="X1730" i="1"/>
  <c r="X1967" i="1"/>
  <c r="X2041" i="1"/>
  <c r="X2692" i="1"/>
  <c r="X2694" i="1"/>
  <c r="X2949" i="1"/>
  <c r="X3235" i="1"/>
  <c r="X3242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7" i="1"/>
  <c r="X1458" i="1"/>
  <c r="X1912" i="1"/>
  <c r="X35" i="1"/>
  <c r="X41" i="1"/>
  <c r="X42" i="1"/>
  <c r="X50" i="1"/>
  <c r="X51" i="1"/>
  <c r="X946" i="1"/>
  <c r="X1283" i="1"/>
  <c r="X1354" i="1"/>
  <c r="X1383" i="1"/>
  <c r="X1402" i="1"/>
  <c r="X1517" i="1"/>
  <c r="X1522" i="1"/>
  <c r="X1879" i="1"/>
  <c r="X2022" i="1"/>
  <c r="X3236" i="1"/>
  <c r="X3243" i="1"/>
  <c r="X3370" i="1"/>
  <c r="X3372" i="1"/>
  <c r="X3373" i="1"/>
  <c r="X3374" i="1"/>
  <c r="X64" i="1"/>
  <c r="X242" i="1"/>
  <c r="X262" i="1"/>
  <c r="X263" i="1"/>
  <c r="X266" i="1"/>
  <c r="X267" i="1"/>
  <c r="X270" i="1"/>
  <c r="X271" i="1"/>
  <c r="X274" i="1"/>
  <c r="X275" i="1"/>
  <c r="X380" i="1"/>
  <c r="X381" i="1"/>
  <c r="X424" i="1"/>
  <c r="X425" i="1"/>
  <c r="X429" i="1"/>
  <c r="X587" i="1"/>
  <c r="X588" i="1"/>
  <c r="X675" i="1"/>
  <c r="X771" i="1"/>
  <c r="X786" i="1"/>
  <c r="X787" i="1"/>
  <c r="X854" i="1"/>
  <c r="X855" i="1"/>
  <c r="X856" i="1"/>
  <c r="X857" i="1"/>
  <c r="X958" i="1"/>
  <c r="X959" i="1"/>
  <c r="X960" i="1"/>
  <c r="X1049" i="1"/>
  <c r="X1050" i="1"/>
  <c r="X1054" i="1"/>
  <c r="X1062" i="1"/>
  <c r="X1069" i="1"/>
  <c r="X1070" i="1"/>
  <c r="X1086" i="1"/>
  <c r="X1089" i="1"/>
  <c r="X1091" i="1"/>
  <c r="X1096" i="1"/>
  <c r="X1097" i="1"/>
  <c r="X1099" i="1"/>
  <c r="X1100" i="1"/>
  <c r="X1102" i="1"/>
  <c r="X1116" i="1"/>
  <c r="X1126" i="1"/>
  <c r="X1246" i="1"/>
  <c r="X1253" i="1"/>
  <c r="X1254" i="1"/>
  <c r="X1255" i="1"/>
  <c r="X1256" i="1"/>
  <c r="X1360" i="1"/>
  <c r="X1390" i="1"/>
  <c r="X1400" i="1"/>
  <c r="X1441" i="1"/>
  <c r="X1474" i="1"/>
  <c r="X1565" i="1"/>
  <c r="X1573" i="1"/>
  <c r="X1686" i="1"/>
  <c r="X1703" i="1"/>
  <c r="X1704" i="1"/>
  <c r="X1725" i="1"/>
  <c r="X1726" i="1"/>
  <c r="X1734" i="1"/>
  <c r="X1798" i="1"/>
  <c r="X1889" i="1"/>
  <c r="X2010" i="1"/>
  <c r="X2009" i="1"/>
  <c r="X2425" i="1"/>
  <c r="X2426" i="1"/>
  <c r="X2567" i="1"/>
  <c r="X2566" i="1"/>
  <c r="X3375" i="1"/>
  <c r="X3376" i="1"/>
  <c r="X3377" i="1"/>
  <c r="X3378" i="1"/>
  <c r="X3379" i="1"/>
  <c r="X3380" i="1"/>
  <c r="X3381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957" i="1"/>
  <c r="X801" i="1"/>
  <c r="X1080" i="1"/>
  <c r="X2095" i="1"/>
  <c r="X3104" i="1"/>
  <c r="X3106" i="1"/>
  <c r="X3405" i="1"/>
  <c r="X3406" i="1"/>
  <c r="X3407" i="1"/>
  <c r="X47" i="1"/>
  <c r="X48" i="1"/>
  <c r="X49" i="1"/>
  <c r="X143" i="1"/>
  <c r="X322" i="1"/>
  <c r="X345" i="1"/>
  <c r="X376" i="1"/>
  <c r="X436" i="1"/>
  <c r="X438" i="1"/>
  <c r="X440" i="1"/>
  <c r="X460" i="1"/>
  <c r="X516" i="1"/>
  <c r="X519" i="1"/>
  <c r="X629" i="1"/>
  <c r="X642" i="1"/>
  <c r="X645" i="1"/>
  <c r="X718" i="1"/>
  <c r="X929" i="1"/>
  <c r="X947" i="1"/>
  <c r="X998" i="1"/>
  <c r="X999" i="1"/>
  <c r="X1185" i="1"/>
  <c r="X1199" i="1"/>
  <c r="X1230" i="1"/>
  <c r="X1277" i="1"/>
  <c r="X1342" i="1"/>
  <c r="X1355" i="1"/>
  <c r="X1391" i="1"/>
  <c r="X1403" i="1"/>
  <c r="X1424" i="1"/>
  <c r="X1491" i="1"/>
  <c r="X1516" i="1"/>
  <c r="X1710" i="1"/>
  <c r="X1964" i="1"/>
  <c r="X2568" i="1"/>
  <c r="X2751" i="1"/>
  <c r="X2848" i="1"/>
  <c r="X2861" i="1"/>
  <c r="X3009" i="1"/>
  <c r="X3016" i="1"/>
  <c r="X3237" i="1"/>
  <c r="X3244" i="1"/>
  <c r="X3270" i="1"/>
  <c r="X3275" i="1"/>
  <c r="X3408" i="1"/>
  <c r="X3409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7" i="1"/>
  <c r="X3428" i="1"/>
  <c r="X3429" i="1"/>
  <c r="X3430" i="1"/>
  <c r="X3431" i="1"/>
  <c r="X188" i="1"/>
  <c r="X265" i="1"/>
  <c r="X269" i="1"/>
  <c r="X273" i="1"/>
  <c r="X427" i="1"/>
  <c r="X431" i="1"/>
  <c r="X449" i="1"/>
  <c r="X589" i="1"/>
  <c r="X789" i="1"/>
  <c r="X927" i="1"/>
  <c r="X1043" i="1"/>
  <c r="X1047" i="1"/>
  <c r="X1092" i="1"/>
  <c r="X1093" i="1"/>
  <c r="X1094" i="1"/>
  <c r="X1103" i="1"/>
  <c r="X1190" i="1"/>
  <c r="X1196" i="1"/>
  <c r="X1247" i="1"/>
  <c r="X1265" i="1"/>
  <c r="X1335" i="1"/>
  <c r="X1351" i="1"/>
  <c r="X1356" i="1"/>
  <c r="X1492" i="1"/>
  <c r="X1526" i="1"/>
  <c r="X1557" i="1"/>
  <c r="X1562" i="1"/>
  <c r="X1714" i="1"/>
  <c r="X1843" i="1"/>
  <c r="X1844" i="1"/>
  <c r="X1845" i="1"/>
  <c r="X1846" i="1"/>
  <c r="X1847" i="1"/>
  <c r="X1848" i="1"/>
  <c r="X1849" i="1"/>
  <c r="X1850" i="1"/>
  <c r="X2011" i="1"/>
  <c r="X2569" i="1"/>
  <c r="X2852" i="1"/>
  <c r="X2854" i="1"/>
  <c r="X3154" i="1"/>
  <c r="X3238" i="1"/>
  <c r="X3245" i="1"/>
  <c r="X3271" i="1"/>
  <c r="X3276" i="1"/>
  <c r="X3382" i="1"/>
  <c r="X3410" i="1"/>
  <c r="X3426" i="1"/>
  <c r="X3432" i="1"/>
  <c r="X3051" i="1"/>
  <c r="Y637" i="1"/>
  <c r="Y2663" i="1"/>
  <c r="Y3343" i="1"/>
  <c r="Y3344" i="1"/>
  <c r="Y3345" i="1"/>
  <c r="Y38" i="1"/>
  <c r="Y43" i="1"/>
  <c r="Y53" i="1"/>
  <c r="Y945" i="1"/>
  <c r="Y1005" i="1"/>
  <c r="Y1079" i="1"/>
  <c r="Y1195" i="1"/>
  <c r="Y1276" i="1"/>
  <c r="Y1292" i="1"/>
  <c r="Y1350" i="1"/>
  <c r="Y1352" i="1"/>
  <c r="Y1442" i="1"/>
  <c r="Y1459" i="1"/>
  <c r="Y1460" i="1"/>
  <c r="Y1461" i="1"/>
  <c r="Y1487" i="1"/>
  <c r="Y1663" i="1"/>
  <c r="Y1711" i="1"/>
  <c r="Y1730" i="1"/>
  <c r="Y1967" i="1"/>
  <c r="Y2041" i="1"/>
  <c r="Y2692" i="1"/>
  <c r="Y2694" i="1"/>
  <c r="Y2949" i="1"/>
  <c r="Y3235" i="1"/>
  <c r="Y3242" i="1"/>
  <c r="Y3352" i="1"/>
  <c r="Y3353" i="1"/>
  <c r="Y3354" i="1"/>
  <c r="Y3355" i="1"/>
  <c r="Y3356" i="1"/>
  <c r="Y3357" i="1"/>
  <c r="Y3358" i="1"/>
  <c r="Y3359" i="1"/>
  <c r="Y3360" i="1"/>
  <c r="Y3361" i="1"/>
  <c r="Y3362" i="1"/>
  <c r="Y3363" i="1"/>
  <c r="Y3364" i="1"/>
  <c r="Y3365" i="1"/>
  <c r="Y3367" i="1"/>
  <c r="Y1458" i="1"/>
  <c r="Y1912" i="1"/>
  <c r="Y35" i="1"/>
  <c r="Y41" i="1"/>
  <c r="Y42" i="1"/>
  <c r="Y50" i="1"/>
  <c r="Y51" i="1"/>
  <c r="Y946" i="1"/>
  <c r="Y1283" i="1"/>
  <c r="Y1354" i="1"/>
  <c r="Y1383" i="1"/>
  <c r="Y1402" i="1"/>
  <c r="Y1517" i="1"/>
  <c r="Y1522" i="1"/>
  <c r="Y1879" i="1"/>
  <c r="Y2022" i="1"/>
  <c r="Y3236" i="1"/>
  <c r="Y3243" i="1"/>
  <c r="Y3370" i="1"/>
  <c r="Y3372" i="1"/>
  <c r="Y3373" i="1"/>
  <c r="Y3374" i="1"/>
  <c r="Y64" i="1"/>
  <c r="Y242" i="1"/>
  <c r="Y262" i="1"/>
  <c r="Y263" i="1"/>
  <c r="Y266" i="1"/>
  <c r="Y267" i="1"/>
  <c r="Y270" i="1"/>
  <c r="Y271" i="1"/>
  <c r="Y274" i="1"/>
  <c r="Y275" i="1"/>
  <c r="Y380" i="1"/>
  <c r="Y381" i="1"/>
  <c r="Y424" i="1"/>
  <c r="Y425" i="1"/>
  <c r="Y429" i="1"/>
  <c r="Y587" i="1"/>
  <c r="Y588" i="1"/>
  <c r="Y675" i="1"/>
  <c r="Y771" i="1"/>
  <c r="Y786" i="1"/>
  <c r="Y787" i="1"/>
  <c r="Y854" i="1"/>
  <c r="Y855" i="1"/>
  <c r="Y856" i="1"/>
  <c r="Y857" i="1"/>
  <c r="Y958" i="1"/>
  <c r="Y959" i="1"/>
  <c r="Y960" i="1"/>
  <c r="Y1049" i="1"/>
  <c r="Y1050" i="1"/>
  <c r="Y1054" i="1"/>
  <c r="Y1062" i="1"/>
  <c r="Y1069" i="1"/>
  <c r="Y1070" i="1"/>
  <c r="Y1086" i="1"/>
  <c r="Y1089" i="1"/>
  <c r="Y1091" i="1"/>
  <c r="Y1096" i="1"/>
  <c r="Y1097" i="1"/>
  <c r="Y1099" i="1"/>
  <c r="Y1100" i="1"/>
  <c r="Y1102" i="1"/>
  <c r="Y1116" i="1"/>
  <c r="Y1126" i="1"/>
  <c r="Y1246" i="1"/>
  <c r="Y1253" i="1"/>
  <c r="Y1254" i="1"/>
  <c r="Y1255" i="1"/>
  <c r="Y1256" i="1"/>
  <c r="Y1360" i="1"/>
  <c r="Y1390" i="1"/>
  <c r="Y1400" i="1"/>
  <c r="Y1441" i="1"/>
  <c r="Y1474" i="1"/>
  <c r="Y1565" i="1"/>
  <c r="Y1573" i="1"/>
  <c r="Y1686" i="1"/>
  <c r="Y1703" i="1"/>
  <c r="Y1704" i="1"/>
  <c r="Y1725" i="1"/>
  <c r="Y1726" i="1"/>
  <c r="Y1734" i="1"/>
  <c r="Y1798" i="1"/>
  <c r="Y1889" i="1"/>
  <c r="Y2010" i="1"/>
  <c r="Y2009" i="1"/>
  <c r="Y2425" i="1"/>
  <c r="Y2426" i="1"/>
  <c r="Y2567" i="1"/>
  <c r="Y2566" i="1"/>
  <c r="Y3375" i="1"/>
  <c r="Y3376" i="1"/>
  <c r="Y3377" i="1"/>
  <c r="Y3378" i="1"/>
  <c r="Y3379" i="1"/>
  <c r="Y3380" i="1"/>
  <c r="Y3381" i="1"/>
  <c r="Y3383" i="1"/>
  <c r="Y3384" i="1"/>
  <c r="Y3385" i="1"/>
  <c r="Y3386" i="1"/>
  <c r="Y3387" i="1"/>
  <c r="Y3388" i="1"/>
  <c r="Y3389" i="1"/>
  <c r="Y3390" i="1"/>
  <c r="Y3391" i="1"/>
  <c r="Y3392" i="1"/>
  <c r="Y3393" i="1"/>
  <c r="Y3394" i="1"/>
  <c r="Y3395" i="1"/>
  <c r="Y3396" i="1"/>
  <c r="Y3397" i="1"/>
  <c r="Y3398" i="1"/>
  <c r="Y3399" i="1"/>
  <c r="Y3400" i="1"/>
  <c r="Y3401" i="1"/>
  <c r="Y3402" i="1"/>
  <c r="Y957" i="1"/>
  <c r="Y801" i="1"/>
  <c r="Y1080" i="1"/>
  <c r="Y2095" i="1"/>
  <c r="Y3104" i="1"/>
  <c r="Y3106" i="1"/>
  <c r="Y3405" i="1"/>
  <c r="Y3406" i="1"/>
  <c r="Y3407" i="1"/>
  <c r="Y47" i="1"/>
  <c r="Y48" i="1"/>
  <c r="Y49" i="1"/>
  <c r="Y143" i="1"/>
  <c r="Y322" i="1"/>
  <c r="Y345" i="1"/>
  <c r="Y376" i="1"/>
  <c r="Y436" i="1"/>
  <c r="Y438" i="1"/>
  <c r="Y440" i="1"/>
  <c r="Y460" i="1"/>
  <c r="Y516" i="1"/>
  <c r="Y519" i="1"/>
  <c r="Y629" i="1"/>
  <c r="Y642" i="1"/>
  <c r="Y645" i="1"/>
  <c r="Y718" i="1"/>
  <c r="Y929" i="1"/>
  <c r="Y947" i="1"/>
  <c r="Y998" i="1"/>
  <c r="Y999" i="1"/>
  <c r="Y1185" i="1"/>
  <c r="Y1199" i="1"/>
  <c r="Y1230" i="1"/>
  <c r="Y1277" i="1"/>
  <c r="Y1342" i="1"/>
  <c r="Y1355" i="1"/>
  <c r="Y1391" i="1"/>
  <c r="Y1403" i="1"/>
  <c r="Y1424" i="1"/>
  <c r="Y1491" i="1"/>
  <c r="Y1516" i="1"/>
  <c r="Y1710" i="1"/>
  <c r="Y1964" i="1"/>
  <c r="Y2568" i="1"/>
  <c r="Y2751" i="1"/>
  <c r="Y2848" i="1"/>
  <c r="Y2861" i="1"/>
  <c r="Y3009" i="1"/>
  <c r="Y3016" i="1"/>
  <c r="Y3237" i="1"/>
  <c r="Y3244" i="1"/>
  <c r="Y3270" i="1"/>
  <c r="Y3275" i="1"/>
  <c r="Y3408" i="1"/>
  <c r="Y3409" i="1"/>
  <c r="Y3411" i="1"/>
  <c r="Y3412" i="1"/>
  <c r="Y3413" i="1"/>
  <c r="Y3414" i="1"/>
  <c r="Y3415" i="1"/>
  <c r="Y3416" i="1"/>
  <c r="Y3417" i="1"/>
  <c r="Y3418" i="1"/>
  <c r="Y3419" i="1"/>
  <c r="Y3420" i="1"/>
  <c r="Y3421" i="1"/>
  <c r="Y3422" i="1"/>
  <c r="Y3423" i="1"/>
  <c r="Y3424" i="1"/>
  <c r="Y3425" i="1"/>
  <c r="Y3427" i="1"/>
  <c r="Y3428" i="1"/>
  <c r="Y3429" i="1"/>
  <c r="Y3430" i="1"/>
  <c r="Y3431" i="1"/>
  <c r="Y188" i="1"/>
  <c r="Y265" i="1"/>
  <c r="Y269" i="1"/>
  <c r="Y273" i="1"/>
  <c r="Y427" i="1"/>
  <c r="Y431" i="1"/>
  <c r="Y449" i="1"/>
  <c r="Y589" i="1"/>
  <c r="Y789" i="1"/>
  <c r="Y927" i="1"/>
  <c r="Y1043" i="1"/>
  <c r="Y1047" i="1"/>
  <c r="Y1092" i="1"/>
  <c r="Y1093" i="1"/>
  <c r="Y1094" i="1"/>
  <c r="Y1103" i="1"/>
  <c r="Y1190" i="1"/>
  <c r="Y1196" i="1"/>
  <c r="Y1247" i="1"/>
  <c r="Y1265" i="1"/>
  <c r="Y1335" i="1"/>
  <c r="Y1351" i="1"/>
  <c r="Y1356" i="1"/>
  <c r="Y1492" i="1"/>
  <c r="Y1526" i="1"/>
  <c r="Y1557" i="1"/>
  <c r="Y1562" i="1"/>
  <c r="Y1714" i="1"/>
  <c r="Y1843" i="1"/>
  <c r="Y1844" i="1"/>
  <c r="Y1845" i="1"/>
  <c r="Y1846" i="1"/>
  <c r="Y1847" i="1"/>
  <c r="Y1848" i="1"/>
  <c r="Y1849" i="1"/>
  <c r="Y1850" i="1"/>
  <c r="Y2011" i="1"/>
  <c r="Y2569" i="1"/>
  <c r="Y2852" i="1"/>
  <c r="Y2854" i="1"/>
  <c r="Y3154" i="1"/>
  <c r="Y3238" i="1"/>
  <c r="Y3245" i="1"/>
  <c r="Y3271" i="1"/>
  <c r="Y3276" i="1"/>
  <c r="Y3382" i="1"/>
  <c r="Y3410" i="1"/>
  <c r="Y3426" i="1"/>
  <c r="Y3432" i="1"/>
  <c r="Y3051" i="1"/>
  <c r="Z637" i="1"/>
  <c r="AB637" i="1" s="1"/>
  <c r="Z2663" i="1"/>
  <c r="AB2663" i="1" s="1"/>
  <c r="Z3343" i="1"/>
  <c r="AB3343" i="1" s="1"/>
  <c r="Z3344" i="1"/>
  <c r="AB3344" i="1" s="1"/>
  <c r="Z3345" i="1"/>
  <c r="AB3345" i="1" s="1"/>
  <c r="Z43" i="1"/>
  <c r="AB43" i="1" s="1"/>
  <c r="Z53" i="1"/>
  <c r="AB53" i="1" s="1"/>
  <c r="Z945" i="1"/>
  <c r="AB945" i="1" s="1"/>
  <c r="Z1005" i="1"/>
  <c r="AB1005" i="1" s="1"/>
  <c r="Z1079" i="1"/>
  <c r="AB1079" i="1" s="1"/>
  <c r="Z1195" i="1"/>
  <c r="AB1195" i="1" s="1"/>
  <c r="Z1276" i="1"/>
  <c r="AB1276" i="1" s="1"/>
  <c r="Z1350" i="1"/>
  <c r="AB1350" i="1" s="1"/>
  <c r="Z1352" i="1"/>
  <c r="AB1352" i="1" s="1"/>
  <c r="Z1442" i="1"/>
  <c r="AB1442" i="1" s="1"/>
  <c r="Z1460" i="1"/>
  <c r="AB1460" i="1" s="1"/>
  <c r="Z1461" i="1"/>
  <c r="AB1461" i="1" s="1"/>
  <c r="Z1487" i="1"/>
  <c r="AB1487" i="1" s="1"/>
  <c r="Z1663" i="1"/>
  <c r="AB1663" i="1" s="1"/>
  <c r="Z1711" i="1"/>
  <c r="AB1711" i="1" s="1"/>
  <c r="Z1730" i="1"/>
  <c r="AB1730" i="1" s="1"/>
  <c r="Z1967" i="1"/>
  <c r="AB1967" i="1" s="1"/>
  <c r="Z2041" i="1"/>
  <c r="AB2041" i="1" s="1"/>
  <c r="Z2692" i="1"/>
  <c r="AB2692" i="1" s="1"/>
  <c r="Z2694" i="1"/>
  <c r="AB2694" i="1" s="1"/>
  <c r="Z2949" i="1"/>
  <c r="AB2949" i="1" s="1"/>
  <c r="Z3242" i="1"/>
  <c r="AB3242" i="1" s="1"/>
  <c r="Z3352" i="1"/>
  <c r="AB3352" i="1" s="1"/>
  <c r="Z3354" i="1"/>
  <c r="AB3354" i="1" s="1"/>
  <c r="Z3355" i="1"/>
  <c r="AB3355" i="1" s="1"/>
  <c r="Z3356" i="1"/>
  <c r="AB3356" i="1" s="1"/>
  <c r="Z3357" i="1"/>
  <c r="AB3357" i="1" s="1"/>
  <c r="Z3358" i="1"/>
  <c r="AB3358" i="1" s="1"/>
  <c r="Z3359" i="1"/>
  <c r="AB3359" i="1" s="1"/>
  <c r="Z3360" i="1"/>
  <c r="AB3360" i="1" s="1"/>
  <c r="Z3361" i="1"/>
  <c r="AB3361" i="1" s="1"/>
  <c r="Z3363" i="1"/>
  <c r="AB3363" i="1" s="1"/>
  <c r="Z3367" i="1"/>
  <c r="AB3367" i="1" s="1"/>
  <c r="Z1458" i="1"/>
  <c r="AB1458" i="1" s="1"/>
  <c r="Z1912" i="1"/>
  <c r="AB1912" i="1" s="1"/>
  <c r="Z35" i="1"/>
  <c r="AB35" i="1" s="1"/>
  <c r="Z41" i="1"/>
  <c r="AB41" i="1" s="1"/>
  <c r="Z42" i="1"/>
  <c r="AB42" i="1" s="1"/>
  <c r="Z50" i="1"/>
  <c r="AB50" i="1" s="1"/>
  <c r="Z51" i="1"/>
  <c r="AB51" i="1" s="1"/>
  <c r="Z1283" i="1"/>
  <c r="AB1283" i="1" s="1"/>
  <c r="Z1354" i="1"/>
  <c r="AB1354" i="1" s="1"/>
  <c r="Z1402" i="1"/>
  <c r="AB1402" i="1" s="1"/>
  <c r="Z1517" i="1"/>
  <c r="AB1517" i="1" s="1"/>
  <c r="Z1522" i="1"/>
  <c r="AB1522" i="1" s="1"/>
  <c r="Z1879" i="1"/>
  <c r="AB1879" i="1" s="1"/>
  <c r="Z2022" i="1"/>
  <c r="AB2022" i="1" s="1"/>
  <c r="Z3236" i="1"/>
  <c r="AB3236" i="1" s="1"/>
  <c r="Z3243" i="1"/>
  <c r="AB3243" i="1" s="1"/>
  <c r="Z3370" i="1"/>
  <c r="AB3370" i="1" s="1"/>
  <c r="Z3372" i="1"/>
  <c r="AB3372" i="1" s="1"/>
  <c r="Z3373" i="1"/>
  <c r="AB3373" i="1" s="1"/>
  <c r="Z3374" i="1"/>
  <c r="AB3374" i="1" s="1"/>
  <c r="Z242" i="1"/>
  <c r="AB242" i="1" s="1"/>
  <c r="Z262" i="1"/>
  <c r="AB262" i="1" s="1"/>
  <c r="Z263" i="1"/>
  <c r="AB263" i="1" s="1"/>
  <c r="Z266" i="1"/>
  <c r="AB266" i="1" s="1"/>
  <c r="Z267" i="1"/>
  <c r="AB267" i="1" s="1"/>
  <c r="Z270" i="1"/>
  <c r="AB270" i="1" s="1"/>
  <c r="Z271" i="1"/>
  <c r="AB271" i="1" s="1"/>
  <c r="Z274" i="1"/>
  <c r="AB274" i="1" s="1"/>
  <c r="Z380" i="1"/>
  <c r="AB380" i="1" s="1"/>
  <c r="Z381" i="1"/>
  <c r="AB381" i="1" s="1"/>
  <c r="Z425" i="1"/>
  <c r="AB425" i="1" s="1"/>
  <c r="Z429" i="1"/>
  <c r="AB429" i="1" s="1"/>
  <c r="Z587" i="1"/>
  <c r="AB587" i="1" s="1"/>
  <c r="Z588" i="1"/>
  <c r="AB588" i="1" s="1"/>
  <c r="Z675" i="1"/>
  <c r="AB675" i="1" s="1"/>
  <c r="Z771" i="1"/>
  <c r="AB771" i="1" s="1"/>
  <c r="Z786" i="1"/>
  <c r="AB786" i="1" s="1"/>
  <c r="Z787" i="1"/>
  <c r="AB787" i="1" s="1"/>
  <c r="Z854" i="1"/>
  <c r="AB854" i="1" s="1"/>
  <c r="Z855" i="1"/>
  <c r="AB855" i="1" s="1"/>
  <c r="Z856" i="1"/>
  <c r="AB856" i="1" s="1"/>
  <c r="Z958" i="1"/>
  <c r="AB958" i="1" s="1"/>
  <c r="Z959" i="1"/>
  <c r="AB959" i="1" s="1"/>
  <c r="Z960" i="1"/>
  <c r="AB960" i="1" s="1"/>
  <c r="Z1049" i="1"/>
  <c r="AB1049" i="1" s="1"/>
  <c r="Z1050" i="1"/>
  <c r="AB1050" i="1" s="1"/>
  <c r="Z1054" i="1"/>
  <c r="AB1054" i="1" s="1"/>
  <c r="Z1062" i="1"/>
  <c r="AB1062" i="1" s="1"/>
  <c r="Z1069" i="1"/>
  <c r="AB1069" i="1" s="1"/>
  <c r="Z1070" i="1"/>
  <c r="AB1070" i="1" s="1"/>
  <c r="Z1086" i="1"/>
  <c r="AB1086" i="1" s="1"/>
  <c r="Z1089" i="1"/>
  <c r="AB1089" i="1" s="1"/>
  <c r="Z1096" i="1"/>
  <c r="AB1096" i="1" s="1"/>
  <c r="Z1097" i="1"/>
  <c r="AB1097" i="1" s="1"/>
  <c r="Z1099" i="1"/>
  <c r="AB1099" i="1" s="1"/>
  <c r="Z1100" i="1"/>
  <c r="AB1100" i="1" s="1"/>
  <c r="Z1102" i="1"/>
  <c r="AB1102" i="1" s="1"/>
  <c r="Z1116" i="1"/>
  <c r="AB1116" i="1" s="1"/>
  <c r="Z1126" i="1"/>
  <c r="AB1126" i="1" s="1"/>
  <c r="Z1246" i="1"/>
  <c r="AB1246" i="1" s="1"/>
  <c r="Z1254" i="1"/>
  <c r="AB1254" i="1" s="1"/>
  <c r="Z1255" i="1"/>
  <c r="AB1255" i="1" s="1"/>
  <c r="Z1360" i="1"/>
  <c r="AB1360" i="1" s="1"/>
  <c r="Z1390" i="1"/>
  <c r="AB1390" i="1" s="1"/>
  <c r="Z1400" i="1"/>
  <c r="AB1400" i="1" s="1"/>
  <c r="Z1441" i="1"/>
  <c r="AB1441" i="1" s="1"/>
  <c r="Z1474" i="1"/>
  <c r="AB1474" i="1" s="1"/>
  <c r="Z1565" i="1"/>
  <c r="AB1565" i="1" s="1"/>
  <c r="Z1573" i="1"/>
  <c r="AB1573" i="1" s="1"/>
  <c r="Z1686" i="1"/>
  <c r="AB1686" i="1" s="1"/>
  <c r="Z1704" i="1"/>
  <c r="AB1704" i="1" s="1"/>
  <c r="Z1725" i="1"/>
  <c r="AB1725" i="1" s="1"/>
  <c r="Z1734" i="1"/>
  <c r="AB1734" i="1" s="1"/>
  <c r="Z1798" i="1"/>
  <c r="AB1798" i="1" s="1"/>
  <c r="Z1889" i="1"/>
  <c r="AB1889" i="1" s="1"/>
  <c r="Z2010" i="1"/>
  <c r="AB2010" i="1" s="1"/>
  <c r="Z2009" i="1"/>
  <c r="AB2009" i="1" s="1"/>
  <c r="Z2425" i="1"/>
  <c r="AB2425" i="1" s="1"/>
  <c r="Z2426" i="1"/>
  <c r="AB2426" i="1" s="1"/>
  <c r="Z2567" i="1"/>
  <c r="AB2567" i="1" s="1"/>
  <c r="Z2566" i="1"/>
  <c r="AB2566" i="1" s="1"/>
  <c r="Z3375" i="1"/>
  <c r="AB3375" i="1" s="1"/>
  <c r="Z3376" i="1"/>
  <c r="AB3376" i="1" s="1"/>
  <c r="Z3378" i="1"/>
  <c r="AB3378" i="1" s="1"/>
  <c r="Z3379" i="1"/>
  <c r="AB3379" i="1" s="1"/>
  <c r="Z3380" i="1"/>
  <c r="AB3380" i="1" s="1"/>
  <c r="Z3381" i="1"/>
  <c r="AB3381" i="1" s="1"/>
  <c r="Z3383" i="1"/>
  <c r="AB3383" i="1" s="1"/>
  <c r="Z3384" i="1"/>
  <c r="AB3384" i="1" s="1"/>
  <c r="Z3385" i="1"/>
  <c r="AB3385" i="1" s="1"/>
  <c r="Z3386" i="1"/>
  <c r="AB3386" i="1" s="1"/>
  <c r="Z3388" i="1"/>
  <c r="AB3388" i="1" s="1"/>
  <c r="Z3389" i="1"/>
  <c r="AB3389" i="1" s="1"/>
  <c r="Z3391" i="1"/>
  <c r="AB3391" i="1" s="1"/>
  <c r="Z3392" i="1"/>
  <c r="AB3392" i="1" s="1"/>
  <c r="Z3393" i="1"/>
  <c r="AB3393" i="1" s="1"/>
  <c r="Z3394" i="1"/>
  <c r="AB3394" i="1" s="1"/>
  <c r="Z3395" i="1"/>
  <c r="AB3395" i="1" s="1"/>
  <c r="Z3396" i="1"/>
  <c r="AB3396" i="1" s="1"/>
  <c r="Z3397" i="1"/>
  <c r="AB3397" i="1" s="1"/>
  <c r="Z3398" i="1"/>
  <c r="AB3398" i="1" s="1"/>
  <c r="Z3400" i="1"/>
  <c r="AB3400" i="1" s="1"/>
  <c r="Z3401" i="1"/>
  <c r="AB3401" i="1" s="1"/>
  <c r="Z957" i="1"/>
  <c r="AB957" i="1" s="1"/>
  <c r="Z801" i="1"/>
  <c r="AB801" i="1" s="1"/>
  <c r="Z1080" i="1"/>
  <c r="AB1080" i="1" s="1"/>
  <c r="Z2095" i="1"/>
  <c r="AB2095" i="1" s="1"/>
  <c r="Z3104" i="1"/>
  <c r="AB3104" i="1" s="1"/>
  <c r="Z3106" i="1"/>
  <c r="AB3106" i="1" s="1"/>
  <c r="Z3405" i="1"/>
  <c r="AB3405" i="1" s="1"/>
  <c r="Z3407" i="1"/>
  <c r="AB3407" i="1" s="1"/>
  <c r="Z47" i="1"/>
  <c r="AB47" i="1" s="1"/>
  <c r="Z49" i="1"/>
  <c r="AB49" i="1" s="1"/>
  <c r="Z143" i="1"/>
  <c r="AB143" i="1" s="1"/>
  <c r="Z322" i="1"/>
  <c r="AB322" i="1" s="1"/>
  <c r="Z345" i="1"/>
  <c r="AB345" i="1" s="1"/>
  <c r="Z376" i="1"/>
  <c r="AB376" i="1" s="1"/>
  <c r="Z436" i="1"/>
  <c r="AB436" i="1" s="1"/>
  <c r="Z438" i="1"/>
  <c r="AB438" i="1" s="1"/>
  <c r="Z440" i="1"/>
  <c r="AB440" i="1" s="1"/>
  <c r="Z516" i="1"/>
  <c r="AB516" i="1" s="1"/>
  <c r="Z519" i="1"/>
  <c r="AB519" i="1" s="1"/>
  <c r="Z642" i="1"/>
  <c r="AB642" i="1" s="1"/>
  <c r="Z645" i="1"/>
  <c r="AB645" i="1" s="1"/>
  <c r="Z718" i="1"/>
  <c r="AB718" i="1" s="1"/>
  <c r="Z929" i="1"/>
  <c r="AB929" i="1" s="1"/>
  <c r="Z947" i="1"/>
  <c r="AB947" i="1" s="1"/>
  <c r="Z998" i="1"/>
  <c r="AB998" i="1" s="1"/>
  <c r="Z999" i="1"/>
  <c r="AB999" i="1" s="1"/>
  <c r="Z1185" i="1"/>
  <c r="AB1185" i="1" s="1"/>
  <c r="Z1230" i="1"/>
  <c r="AB1230" i="1" s="1"/>
  <c r="Z1277" i="1"/>
  <c r="AB1277" i="1" s="1"/>
  <c r="Z1355" i="1"/>
  <c r="AB1355" i="1" s="1"/>
  <c r="Z1391" i="1"/>
  <c r="AB1391" i="1" s="1"/>
  <c r="Z1403" i="1"/>
  <c r="AB1403" i="1" s="1"/>
  <c r="Z1424" i="1"/>
  <c r="AB1424" i="1" s="1"/>
  <c r="Z1491" i="1"/>
  <c r="AB1491" i="1" s="1"/>
  <c r="Z1516" i="1"/>
  <c r="AB1516" i="1" s="1"/>
  <c r="Z1710" i="1"/>
  <c r="AB1710" i="1" s="1"/>
  <c r="Z1964" i="1"/>
  <c r="AB1964" i="1" s="1"/>
  <c r="Z2568" i="1"/>
  <c r="AB2568" i="1" s="1"/>
  <c r="Z2751" i="1"/>
  <c r="AB2751" i="1" s="1"/>
  <c r="Z2848" i="1"/>
  <c r="AB2848" i="1" s="1"/>
  <c r="Z3009" i="1"/>
  <c r="AB3009" i="1" s="1"/>
  <c r="Z3016" i="1"/>
  <c r="AB3016" i="1" s="1"/>
  <c r="Z3237" i="1"/>
  <c r="AB3237" i="1" s="1"/>
  <c r="Z3244" i="1"/>
  <c r="AB3244" i="1" s="1"/>
  <c r="Z3270" i="1"/>
  <c r="AB3270" i="1" s="1"/>
  <c r="Z3275" i="1"/>
  <c r="AB3275" i="1" s="1"/>
  <c r="Z3408" i="1"/>
  <c r="AB3408" i="1" s="1"/>
  <c r="Z3409" i="1"/>
  <c r="AB3409" i="1" s="1"/>
  <c r="Z3412" i="1"/>
  <c r="AB3412" i="1" s="1"/>
  <c r="Z3413" i="1"/>
  <c r="AB3413" i="1" s="1"/>
  <c r="Z3415" i="1"/>
  <c r="AB3415" i="1" s="1"/>
  <c r="Z3416" i="1"/>
  <c r="AB3416" i="1" s="1"/>
  <c r="Z3417" i="1"/>
  <c r="AB3417" i="1" s="1"/>
  <c r="Z3418" i="1"/>
  <c r="AB3418" i="1" s="1"/>
  <c r="Z3419" i="1"/>
  <c r="AB3419" i="1" s="1"/>
  <c r="Z3420" i="1"/>
  <c r="AB3420" i="1" s="1"/>
  <c r="Z3421" i="1"/>
  <c r="AB3421" i="1" s="1"/>
  <c r="Z3422" i="1"/>
  <c r="AB3422" i="1" s="1"/>
  <c r="Z3423" i="1"/>
  <c r="AB3423" i="1" s="1"/>
  <c r="Z3424" i="1"/>
  <c r="AB3424" i="1" s="1"/>
  <c r="Z3425" i="1"/>
  <c r="AB3425" i="1" s="1"/>
  <c r="Z3428" i="1"/>
  <c r="AB3428" i="1" s="1"/>
  <c r="Z3429" i="1"/>
  <c r="AB3429" i="1" s="1"/>
  <c r="Z3430" i="1"/>
  <c r="AB3430" i="1" s="1"/>
  <c r="Z3431" i="1"/>
  <c r="AB3431" i="1" s="1"/>
  <c r="Z188" i="1"/>
  <c r="AB188" i="1" s="1"/>
  <c r="Z265" i="1"/>
  <c r="AB265" i="1" s="1"/>
  <c r="Z269" i="1"/>
  <c r="AB269" i="1" s="1"/>
  <c r="Z273" i="1"/>
  <c r="AB273" i="1" s="1"/>
  <c r="Z427" i="1"/>
  <c r="AB427" i="1" s="1"/>
  <c r="Z431" i="1"/>
  <c r="AB431" i="1" s="1"/>
  <c r="Z449" i="1"/>
  <c r="AB449" i="1" s="1"/>
  <c r="Z789" i="1"/>
  <c r="AB789" i="1" s="1"/>
  <c r="Z927" i="1"/>
  <c r="AB927" i="1" s="1"/>
  <c r="Z1043" i="1"/>
  <c r="AB1043" i="1" s="1"/>
  <c r="Z1047" i="1"/>
  <c r="AB1047" i="1" s="1"/>
  <c r="Z1092" i="1"/>
  <c r="AB1092" i="1" s="1"/>
  <c r="Z1093" i="1"/>
  <c r="AB1093" i="1" s="1"/>
  <c r="Z1094" i="1"/>
  <c r="AB1094" i="1" s="1"/>
  <c r="Z1103" i="1"/>
  <c r="AB1103" i="1" s="1"/>
  <c r="Z1196" i="1"/>
  <c r="AB1196" i="1" s="1"/>
  <c r="Z1247" i="1"/>
  <c r="AB1247" i="1" s="1"/>
  <c r="Z1335" i="1"/>
  <c r="AB1335" i="1" s="1"/>
  <c r="Z1351" i="1"/>
  <c r="AB1351" i="1" s="1"/>
  <c r="Z1356" i="1"/>
  <c r="AB1356" i="1" s="1"/>
  <c r="Z1492" i="1"/>
  <c r="AB1492" i="1" s="1"/>
  <c r="Z1526" i="1"/>
  <c r="AB1526" i="1" s="1"/>
  <c r="Z1557" i="1"/>
  <c r="AB1557" i="1" s="1"/>
  <c r="Z1562" i="1"/>
  <c r="AB1562" i="1" s="1"/>
  <c r="Z1714" i="1"/>
  <c r="AB1714" i="1" s="1"/>
  <c r="Z1844" i="1"/>
  <c r="AB1844" i="1" s="1"/>
  <c r="Z1845" i="1"/>
  <c r="AB1845" i="1" s="1"/>
  <c r="Z1847" i="1"/>
  <c r="AB1847" i="1" s="1"/>
  <c r="Z1848" i="1"/>
  <c r="AB1848" i="1" s="1"/>
  <c r="Z1849" i="1"/>
  <c r="AB1849" i="1" s="1"/>
  <c r="Z1850" i="1"/>
  <c r="AB1850" i="1" s="1"/>
  <c r="Z2011" i="1"/>
  <c r="AB2011" i="1" s="1"/>
  <c r="Z2569" i="1"/>
  <c r="AB2569" i="1" s="1"/>
  <c r="Z2852" i="1"/>
  <c r="AB2852" i="1" s="1"/>
  <c r="Z2854" i="1"/>
  <c r="AB2854" i="1" s="1"/>
  <c r="Z3154" i="1"/>
  <c r="AB3154" i="1" s="1"/>
  <c r="Z3238" i="1"/>
  <c r="AB3238" i="1" s="1"/>
  <c r="Z3245" i="1"/>
  <c r="AB3245" i="1" s="1"/>
  <c r="Z3276" i="1"/>
  <c r="AB3276" i="1" s="1"/>
  <c r="Z3382" i="1"/>
  <c r="AB3382" i="1" s="1"/>
  <c r="Z3410" i="1"/>
  <c r="AB3410" i="1" s="1"/>
  <c r="Z3426" i="1"/>
  <c r="AB3426" i="1" s="1"/>
  <c r="Z3432" i="1"/>
  <c r="AB3432" i="1" s="1"/>
  <c r="Z3051" i="1"/>
  <c r="AB3051" i="1" s="1"/>
  <c r="AD637" i="1"/>
  <c r="AD2663" i="1"/>
  <c r="AD3343" i="1"/>
  <c r="AD3344" i="1"/>
  <c r="AD3345" i="1"/>
  <c r="AD38" i="1"/>
  <c r="AD43" i="1"/>
  <c r="AD53" i="1"/>
  <c r="AD945" i="1"/>
  <c r="AD1005" i="1"/>
  <c r="AD1079" i="1"/>
  <c r="AD1195" i="1"/>
  <c r="AD1276" i="1"/>
  <c r="AD1292" i="1"/>
  <c r="AD1350" i="1"/>
  <c r="AD1352" i="1"/>
  <c r="AD1442" i="1"/>
  <c r="AD1459" i="1"/>
  <c r="AD1460" i="1"/>
  <c r="AD1461" i="1"/>
  <c r="AD1487" i="1"/>
  <c r="AD1663" i="1"/>
  <c r="AD1711" i="1"/>
  <c r="AD1730" i="1"/>
  <c r="AD1967" i="1"/>
  <c r="AD2041" i="1"/>
  <c r="AD2692" i="1"/>
  <c r="AD2694" i="1"/>
  <c r="AD2949" i="1"/>
  <c r="AD3235" i="1"/>
  <c r="AD3242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7" i="1"/>
  <c r="AD1458" i="1"/>
  <c r="AD1912" i="1"/>
  <c r="AD35" i="1"/>
  <c r="AD41" i="1"/>
  <c r="AD42" i="1"/>
  <c r="AD50" i="1"/>
  <c r="AD51" i="1"/>
  <c r="AD946" i="1"/>
  <c r="AD1283" i="1"/>
  <c r="AD1354" i="1"/>
  <c r="AD1383" i="1"/>
  <c r="AD1402" i="1"/>
  <c r="AD1517" i="1"/>
  <c r="AD1522" i="1"/>
  <c r="AD1879" i="1"/>
  <c r="AD2022" i="1"/>
  <c r="AD3236" i="1"/>
  <c r="AD3243" i="1"/>
  <c r="AD3370" i="1"/>
  <c r="AD3372" i="1"/>
  <c r="AD3373" i="1"/>
  <c r="AD3374" i="1"/>
  <c r="AD64" i="1"/>
  <c r="AD242" i="1"/>
  <c r="AD262" i="1"/>
  <c r="AD263" i="1"/>
  <c r="AD266" i="1"/>
  <c r="AD267" i="1"/>
  <c r="AD270" i="1"/>
  <c r="AD271" i="1"/>
  <c r="AD274" i="1"/>
  <c r="AD275" i="1"/>
  <c r="AD380" i="1"/>
  <c r="AD381" i="1"/>
  <c r="AD424" i="1"/>
  <c r="AD425" i="1"/>
  <c r="AD429" i="1"/>
  <c r="AD587" i="1"/>
  <c r="AD588" i="1"/>
  <c r="AD675" i="1"/>
  <c r="AD771" i="1"/>
  <c r="AD786" i="1"/>
  <c r="AD787" i="1"/>
  <c r="AD854" i="1"/>
  <c r="AD855" i="1"/>
  <c r="AD856" i="1"/>
  <c r="AD857" i="1"/>
  <c r="AD958" i="1"/>
  <c r="AD959" i="1"/>
  <c r="AD960" i="1"/>
  <c r="AD1049" i="1"/>
  <c r="AD1050" i="1"/>
  <c r="AD1054" i="1"/>
  <c r="AD1062" i="1"/>
  <c r="AD1069" i="1"/>
  <c r="AD1070" i="1"/>
  <c r="AD1086" i="1"/>
  <c r="AD1089" i="1"/>
  <c r="AD1091" i="1"/>
  <c r="AD1096" i="1"/>
  <c r="AD1097" i="1"/>
  <c r="AD1099" i="1"/>
  <c r="AD1100" i="1"/>
  <c r="AD1102" i="1"/>
  <c r="AD1116" i="1"/>
  <c r="AD1126" i="1"/>
  <c r="AD1246" i="1"/>
  <c r="AD1253" i="1"/>
  <c r="AD1254" i="1"/>
  <c r="AD1255" i="1"/>
  <c r="AD1256" i="1"/>
  <c r="AD1360" i="1"/>
  <c r="AD1390" i="1"/>
  <c r="AD1400" i="1"/>
  <c r="AD1441" i="1"/>
  <c r="AD1474" i="1"/>
  <c r="AD1565" i="1"/>
  <c r="AD1573" i="1"/>
  <c r="AD1686" i="1"/>
  <c r="AD1703" i="1"/>
  <c r="AD1704" i="1"/>
  <c r="AD1725" i="1"/>
  <c r="AD1726" i="1"/>
  <c r="AD1734" i="1"/>
  <c r="AD1798" i="1"/>
  <c r="AD1889" i="1"/>
  <c r="AD2010" i="1"/>
  <c r="AD2009" i="1"/>
  <c r="AD2425" i="1"/>
  <c r="AD2426" i="1"/>
  <c r="AD2567" i="1"/>
  <c r="AD2566" i="1"/>
  <c r="AD3375" i="1"/>
  <c r="AD3376" i="1"/>
  <c r="AD3377" i="1"/>
  <c r="AD3378" i="1"/>
  <c r="AD3379" i="1"/>
  <c r="AD3380" i="1"/>
  <c r="AD3381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957" i="1"/>
  <c r="AD801" i="1"/>
  <c r="AD1080" i="1"/>
  <c r="AD2095" i="1"/>
  <c r="AD3104" i="1"/>
  <c r="AD3106" i="1"/>
  <c r="AD3405" i="1"/>
  <c r="AD3406" i="1"/>
  <c r="AD3407" i="1"/>
  <c r="AD47" i="1"/>
  <c r="AD48" i="1"/>
  <c r="AD49" i="1"/>
  <c r="AD143" i="1"/>
  <c r="AD322" i="1"/>
  <c r="AD345" i="1"/>
  <c r="AD376" i="1"/>
  <c r="AD436" i="1"/>
  <c r="AD438" i="1"/>
  <c r="AD440" i="1"/>
  <c r="AD460" i="1"/>
  <c r="AD516" i="1"/>
  <c r="AD519" i="1"/>
  <c r="AD629" i="1"/>
  <c r="AD642" i="1"/>
  <c r="AD645" i="1"/>
  <c r="AD718" i="1"/>
  <c r="AD929" i="1"/>
  <c r="AD947" i="1"/>
  <c r="AD998" i="1"/>
  <c r="AD999" i="1"/>
  <c r="AD1185" i="1"/>
  <c r="AD1199" i="1"/>
  <c r="AD1230" i="1"/>
  <c r="AD1277" i="1"/>
  <c r="AD1342" i="1"/>
  <c r="AD1355" i="1"/>
  <c r="AD1391" i="1"/>
  <c r="AD1403" i="1"/>
  <c r="AD1424" i="1"/>
  <c r="AD1491" i="1"/>
  <c r="AD1516" i="1"/>
  <c r="AD1710" i="1"/>
  <c r="AD1964" i="1"/>
  <c r="AD2568" i="1"/>
  <c r="AD2751" i="1"/>
  <c r="AD2848" i="1"/>
  <c r="AD2861" i="1"/>
  <c r="AD3009" i="1"/>
  <c r="AD3016" i="1"/>
  <c r="AD3237" i="1"/>
  <c r="AD3244" i="1"/>
  <c r="AD3270" i="1"/>
  <c r="AD3275" i="1"/>
  <c r="AD3408" i="1"/>
  <c r="AD3409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7" i="1"/>
  <c r="AD3428" i="1"/>
  <c r="AD3429" i="1"/>
  <c r="AD3430" i="1"/>
  <c r="AD3431" i="1"/>
  <c r="AD188" i="1"/>
  <c r="AD265" i="1"/>
  <c r="AD269" i="1"/>
  <c r="AD273" i="1"/>
  <c r="AD427" i="1"/>
  <c r="AD431" i="1"/>
  <c r="AD449" i="1"/>
  <c r="AD589" i="1"/>
  <c r="AD789" i="1"/>
  <c r="AD927" i="1"/>
  <c r="AD1043" i="1"/>
  <c r="AD1047" i="1"/>
  <c r="AD1092" i="1"/>
  <c r="AD1093" i="1"/>
  <c r="AD1094" i="1"/>
  <c r="AD1103" i="1"/>
  <c r="AD1190" i="1"/>
  <c r="AD1196" i="1"/>
  <c r="AD1247" i="1"/>
  <c r="AD1265" i="1"/>
  <c r="AD1335" i="1"/>
  <c r="AD1351" i="1"/>
  <c r="AD1356" i="1"/>
  <c r="AD1492" i="1"/>
  <c r="AD1526" i="1"/>
  <c r="AD1557" i="1"/>
  <c r="AD1562" i="1"/>
  <c r="AD1714" i="1"/>
  <c r="AD1843" i="1"/>
  <c r="AD1844" i="1"/>
  <c r="AD1845" i="1"/>
  <c r="AD1846" i="1"/>
  <c r="AD1847" i="1"/>
  <c r="AD1848" i="1"/>
  <c r="AD1849" i="1"/>
  <c r="AD1850" i="1"/>
  <c r="AD2011" i="1"/>
  <c r="AD2569" i="1"/>
  <c r="AD2852" i="1"/>
  <c r="AD2854" i="1"/>
  <c r="AD3154" i="1"/>
  <c r="AD3238" i="1"/>
  <c r="AD3245" i="1"/>
  <c r="AD3271" i="1"/>
  <c r="AD3276" i="1"/>
  <c r="AD3382" i="1"/>
  <c r="AD3410" i="1"/>
  <c r="AD3426" i="1"/>
  <c r="AD3432" i="1"/>
  <c r="AD3051" i="1"/>
  <c r="AE637" i="1"/>
  <c r="AE2663" i="1"/>
  <c r="AE3343" i="1"/>
  <c r="AE3344" i="1"/>
  <c r="AE3345" i="1"/>
  <c r="AE38" i="1"/>
  <c r="AE43" i="1"/>
  <c r="AE53" i="1"/>
  <c r="AE945" i="1"/>
  <c r="AE1005" i="1"/>
  <c r="AE1079" i="1"/>
  <c r="AE1195" i="1"/>
  <c r="AE1276" i="1"/>
  <c r="AE1292" i="1"/>
  <c r="AE1350" i="1"/>
  <c r="AE1352" i="1"/>
  <c r="AE1442" i="1"/>
  <c r="AE1459" i="1"/>
  <c r="AE1460" i="1"/>
  <c r="AE1461" i="1"/>
  <c r="AE1487" i="1"/>
  <c r="AE1663" i="1"/>
  <c r="AE1711" i="1"/>
  <c r="AE1730" i="1"/>
  <c r="AE1967" i="1"/>
  <c r="AE2041" i="1"/>
  <c r="AE2692" i="1"/>
  <c r="AE2694" i="1"/>
  <c r="AE2949" i="1"/>
  <c r="AE3235" i="1"/>
  <c r="AE3242" i="1"/>
  <c r="AE3352" i="1"/>
  <c r="AE3353" i="1"/>
  <c r="AE3354" i="1"/>
  <c r="AE3355" i="1"/>
  <c r="AE3356" i="1"/>
  <c r="AE3357" i="1"/>
  <c r="AE3358" i="1"/>
  <c r="AE3359" i="1"/>
  <c r="AE3360" i="1"/>
  <c r="AE3361" i="1"/>
  <c r="AE3362" i="1"/>
  <c r="AE3363" i="1"/>
  <c r="AE3364" i="1"/>
  <c r="AE3365" i="1"/>
  <c r="AE3367" i="1"/>
  <c r="AE1458" i="1"/>
  <c r="AE1912" i="1"/>
  <c r="AE35" i="1"/>
  <c r="AE41" i="1"/>
  <c r="AE42" i="1"/>
  <c r="AE50" i="1"/>
  <c r="AE51" i="1"/>
  <c r="AE946" i="1"/>
  <c r="AE1283" i="1"/>
  <c r="AE1354" i="1"/>
  <c r="AE1383" i="1"/>
  <c r="AE1402" i="1"/>
  <c r="AE1517" i="1"/>
  <c r="AE1522" i="1"/>
  <c r="AE1879" i="1"/>
  <c r="AE2022" i="1"/>
  <c r="AE3236" i="1"/>
  <c r="AE3243" i="1"/>
  <c r="AE3370" i="1"/>
  <c r="AE3372" i="1"/>
  <c r="AE3373" i="1"/>
  <c r="AE3374" i="1"/>
  <c r="AE64" i="1"/>
  <c r="AE242" i="1"/>
  <c r="AE262" i="1"/>
  <c r="AE263" i="1"/>
  <c r="AE266" i="1"/>
  <c r="AE267" i="1"/>
  <c r="AE270" i="1"/>
  <c r="AE271" i="1"/>
  <c r="AE274" i="1"/>
  <c r="AE275" i="1"/>
  <c r="AE380" i="1"/>
  <c r="AE381" i="1"/>
  <c r="AE424" i="1"/>
  <c r="AE425" i="1"/>
  <c r="AE429" i="1"/>
  <c r="AE587" i="1"/>
  <c r="AE588" i="1"/>
  <c r="AE675" i="1"/>
  <c r="AE771" i="1"/>
  <c r="AE786" i="1"/>
  <c r="AE787" i="1"/>
  <c r="AE854" i="1"/>
  <c r="AE855" i="1"/>
  <c r="AE856" i="1"/>
  <c r="AE857" i="1"/>
  <c r="AE958" i="1"/>
  <c r="AE959" i="1"/>
  <c r="AE960" i="1"/>
  <c r="AE1049" i="1"/>
  <c r="AE1050" i="1"/>
  <c r="AE1054" i="1"/>
  <c r="AE1062" i="1"/>
  <c r="AE1069" i="1"/>
  <c r="AE1070" i="1"/>
  <c r="AE1086" i="1"/>
  <c r="AE1089" i="1"/>
  <c r="AE1091" i="1"/>
  <c r="AE1096" i="1"/>
  <c r="AE1097" i="1"/>
  <c r="AE1099" i="1"/>
  <c r="AE1100" i="1"/>
  <c r="AE1102" i="1"/>
  <c r="AE1116" i="1"/>
  <c r="AE1126" i="1"/>
  <c r="AE1246" i="1"/>
  <c r="AE1253" i="1"/>
  <c r="AE1254" i="1"/>
  <c r="AE1255" i="1"/>
  <c r="AE1256" i="1"/>
  <c r="AE1360" i="1"/>
  <c r="AE1390" i="1"/>
  <c r="AE1400" i="1"/>
  <c r="AE1441" i="1"/>
  <c r="AE1474" i="1"/>
  <c r="AE1565" i="1"/>
  <c r="AE1573" i="1"/>
  <c r="AE1686" i="1"/>
  <c r="AE1703" i="1"/>
  <c r="AE1704" i="1"/>
  <c r="AE1725" i="1"/>
  <c r="AE1726" i="1"/>
  <c r="AE1734" i="1"/>
  <c r="AE1798" i="1"/>
  <c r="AE1889" i="1"/>
  <c r="AE2010" i="1"/>
  <c r="AE2009" i="1"/>
  <c r="AE2425" i="1"/>
  <c r="AE2426" i="1"/>
  <c r="AE2567" i="1"/>
  <c r="AE2566" i="1"/>
  <c r="AE3375" i="1"/>
  <c r="AE3376" i="1"/>
  <c r="AE3377" i="1"/>
  <c r="AE3378" i="1"/>
  <c r="AE3379" i="1"/>
  <c r="AE3380" i="1"/>
  <c r="AE3381" i="1"/>
  <c r="AE3383" i="1"/>
  <c r="AE3384" i="1"/>
  <c r="AE3385" i="1"/>
  <c r="AE3386" i="1"/>
  <c r="AE3387" i="1"/>
  <c r="AE3388" i="1"/>
  <c r="AE3389" i="1"/>
  <c r="AE3390" i="1"/>
  <c r="AE3391" i="1"/>
  <c r="AE3392" i="1"/>
  <c r="AE3393" i="1"/>
  <c r="AE3394" i="1"/>
  <c r="AE3395" i="1"/>
  <c r="AE3396" i="1"/>
  <c r="AE3397" i="1"/>
  <c r="AE3398" i="1"/>
  <c r="AE3399" i="1"/>
  <c r="AE3400" i="1"/>
  <c r="AE3401" i="1"/>
  <c r="AE3402" i="1"/>
  <c r="AE957" i="1"/>
  <c r="AE801" i="1"/>
  <c r="AE1080" i="1"/>
  <c r="AE2095" i="1"/>
  <c r="AE3104" i="1"/>
  <c r="AE3106" i="1"/>
  <c r="AE3405" i="1"/>
  <c r="AE3406" i="1"/>
  <c r="AE3407" i="1"/>
  <c r="AE47" i="1"/>
  <c r="AE48" i="1"/>
  <c r="AE49" i="1"/>
  <c r="AE143" i="1"/>
  <c r="AE322" i="1"/>
  <c r="AE345" i="1"/>
  <c r="AE376" i="1"/>
  <c r="AE436" i="1"/>
  <c r="AE438" i="1"/>
  <c r="AE440" i="1"/>
  <c r="AE460" i="1"/>
  <c r="AE516" i="1"/>
  <c r="AE519" i="1"/>
  <c r="AE629" i="1"/>
  <c r="AE642" i="1"/>
  <c r="AE645" i="1"/>
  <c r="AE718" i="1"/>
  <c r="AE929" i="1"/>
  <c r="AE947" i="1"/>
  <c r="AE998" i="1"/>
  <c r="AE999" i="1"/>
  <c r="AE1185" i="1"/>
  <c r="AE1199" i="1"/>
  <c r="AE1230" i="1"/>
  <c r="AE1277" i="1"/>
  <c r="AE1342" i="1"/>
  <c r="AE1355" i="1"/>
  <c r="AE1391" i="1"/>
  <c r="AE1403" i="1"/>
  <c r="AE1424" i="1"/>
  <c r="AE1491" i="1"/>
  <c r="AE1516" i="1"/>
  <c r="AE1710" i="1"/>
  <c r="AE1964" i="1"/>
  <c r="AE2568" i="1"/>
  <c r="AE2751" i="1"/>
  <c r="AE2848" i="1"/>
  <c r="AE2861" i="1"/>
  <c r="AE3009" i="1"/>
  <c r="AE3016" i="1"/>
  <c r="AE3237" i="1"/>
  <c r="AE3244" i="1"/>
  <c r="AE3270" i="1"/>
  <c r="AE3275" i="1"/>
  <c r="AE3408" i="1"/>
  <c r="AE3409" i="1"/>
  <c r="AE3411" i="1"/>
  <c r="AE3412" i="1"/>
  <c r="AE3413" i="1"/>
  <c r="AE3414" i="1"/>
  <c r="AE3415" i="1"/>
  <c r="AE3416" i="1"/>
  <c r="AE3417" i="1"/>
  <c r="AE3418" i="1"/>
  <c r="AE3419" i="1"/>
  <c r="AE3420" i="1"/>
  <c r="AE3421" i="1"/>
  <c r="AE3422" i="1"/>
  <c r="AE3423" i="1"/>
  <c r="AE3424" i="1"/>
  <c r="AE3425" i="1"/>
  <c r="AE3427" i="1"/>
  <c r="AE3428" i="1"/>
  <c r="AE3429" i="1"/>
  <c r="AE3430" i="1"/>
  <c r="AE3431" i="1"/>
  <c r="AE188" i="1"/>
  <c r="AE265" i="1"/>
  <c r="AE269" i="1"/>
  <c r="AE273" i="1"/>
  <c r="AE427" i="1"/>
  <c r="AE431" i="1"/>
  <c r="AE449" i="1"/>
  <c r="AE589" i="1"/>
  <c r="AE789" i="1"/>
  <c r="AE927" i="1"/>
  <c r="AE1043" i="1"/>
  <c r="AE1047" i="1"/>
  <c r="AE1092" i="1"/>
  <c r="AE1093" i="1"/>
  <c r="AE1094" i="1"/>
  <c r="AE1103" i="1"/>
  <c r="AE1190" i="1"/>
  <c r="AE1196" i="1"/>
  <c r="AE1247" i="1"/>
  <c r="AE1265" i="1"/>
  <c r="AE1335" i="1"/>
  <c r="AE1351" i="1"/>
  <c r="AE1356" i="1"/>
  <c r="AE1492" i="1"/>
  <c r="AE1526" i="1"/>
  <c r="AE1557" i="1"/>
  <c r="AE1562" i="1"/>
  <c r="AE1714" i="1"/>
  <c r="AE1843" i="1"/>
  <c r="AE1844" i="1"/>
  <c r="AE1845" i="1"/>
  <c r="AE1846" i="1"/>
  <c r="AE1847" i="1"/>
  <c r="AE1848" i="1"/>
  <c r="AE1849" i="1"/>
  <c r="AE1850" i="1"/>
  <c r="AE2011" i="1"/>
  <c r="AE2569" i="1"/>
  <c r="AE2852" i="1"/>
  <c r="AE2854" i="1"/>
  <c r="AE3154" i="1"/>
  <c r="AE3238" i="1"/>
  <c r="AE3245" i="1"/>
  <c r="AE3271" i="1"/>
  <c r="AE3276" i="1"/>
  <c r="AE3382" i="1"/>
  <c r="AE3410" i="1"/>
  <c r="AE3426" i="1"/>
  <c r="AE3432" i="1"/>
  <c r="AE3051" i="1"/>
  <c r="AF637" i="1"/>
  <c r="AF2663" i="1"/>
  <c r="AF3343" i="1"/>
  <c r="AF3344" i="1"/>
  <c r="AF3345" i="1"/>
  <c r="AF38" i="1"/>
  <c r="AF43" i="1"/>
  <c r="AF53" i="1"/>
  <c r="AF945" i="1"/>
  <c r="AF1005" i="1"/>
  <c r="AF1079" i="1"/>
  <c r="AF1195" i="1"/>
  <c r="AF1276" i="1"/>
  <c r="AF1292" i="1"/>
  <c r="AF1350" i="1"/>
  <c r="AF1352" i="1"/>
  <c r="AF1442" i="1"/>
  <c r="AF1459" i="1"/>
  <c r="AF1460" i="1"/>
  <c r="AF1461" i="1"/>
  <c r="AF1487" i="1"/>
  <c r="AF1663" i="1"/>
  <c r="AF1711" i="1"/>
  <c r="AF1730" i="1"/>
  <c r="AF1967" i="1"/>
  <c r="AF2041" i="1"/>
  <c r="AF2692" i="1"/>
  <c r="AF2694" i="1"/>
  <c r="AF2949" i="1"/>
  <c r="AF3235" i="1"/>
  <c r="AF3242" i="1"/>
  <c r="AF3352" i="1"/>
  <c r="AF3353" i="1"/>
  <c r="AF3354" i="1"/>
  <c r="AF3355" i="1"/>
  <c r="AF3356" i="1"/>
  <c r="AF3357" i="1"/>
  <c r="AF3358" i="1"/>
  <c r="AF3359" i="1"/>
  <c r="AF3360" i="1"/>
  <c r="AF3361" i="1"/>
  <c r="AF3362" i="1"/>
  <c r="AF3363" i="1"/>
  <c r="AF3364" i="1"/>
  <c r="AF3365" i="1"/>
  <c r="AF3367" i="1"/>
  <c r="AF1458" i="1"/>
  <c r="AF1912" i="1"/>
  <c r="AF35" i="1"/>
  <c r="AF41" i="1"/>
  <c r="AF42" i="1"/>
  <c r="AF50" i="1"/>
  <c r="AF51" i="1"/>
  <c r="AF946" i="1"/>
  <c r="AF1283" i="1"/>
  <c r="AF1354" i="1"/>
  <c r="AF1383" i="1"/>
  <c r="AF1402" i="1"/>
  <c r="AF1517" i="1"/>
  <c r="AF1522" i="1"/>
  <c r="AF1879" i="1"/>
  <c r="AF2022" i="1"/>
  <c r="AF3236" i="1"/>
  <c r="AF3243" i="1"/>
  <c r="AF3370" i="1"/>
  <c r="AF3372" i="1"/>
  <c r="AF3373" i="1"/>
  <c r="AF3374" i="1"/>
  <c r="AF64" i="1"/>
  <c r="AF242" i="1"/>
  <c r="AF262" i="1"/>
  <c r="AF263" i="1"/>
  <c r="AF266" i="1"/>
  <c r="AF267" i="1"/>
  <c r="AF270" i="1"/>
  <c r="AF271" i="1"/>
  <c r="AF274" i="1"/>
  <c r="AF275" i="1"/>
  <c r="AF380" i="1"/>
  <c r="AF381" i="1"/>
  <c r="AF424" i="1"/>
  <c r="AF425" i="1"/>
  <c r="AF429" i="1"/>
  <c r="AF587" i="1"/>
  <c r="AF588" i="1"/>
  <c r="AF675" i="1"/>
  <c r="AF771" i="1"/>
  <c r="AF786" i="1"/>
  <c r="AF787" i="1"/>
  <c r="AF854" i="1"/>
  <c r="AF855" i="1"/>
  <c r="AF856" i="1"/>
  <c r="AF857" i="1"/>
  <c r="AF958" i="1"/>
  <c r="AF959" i="1"/>
  <c r="AF960" i="1"/>
  <c r="AF1049" i="1"/>
  <c r="AF1050" i="1"/>
  <c r="AF1054" i="1"/>
  <c r="AF1062" i="1"/>
  <c r="AF1069" i="1"/>
  <c r="AF1070" i="1"/>
  <c r="AF1086" i="1"/>
  <c r="AF1089" i="1"/>
  <c r="AF1091" i="1"/>
  <c r="AF1096" i="1"/>
  <c r="AF1097" i="1"/>
  <c r="AF1099" i="1"/>
  <c r="AF1100" i="1"/>
  <c r="AF1102" i="1"/>
  <c r="AF1116" i="1"/>
  <c r="AF1126" i="1"/>
  <c r="AF1246" i="1"/>
  <c r="AF1253" i="1"/>
  <c r="AF1254" i="1"/>
  <c r="AF1255" i="1"/>
  <c r="AF1256" i="1"/>
  <c r="AF1360" i="1"/>
  <c r="AF1390" i="1"/>
  <c r="AF1400" i="1"/>
  <c r="AF1441" i="1"/>
  <c r="AF1474" i="1"/>
  <c r="AF1565" i="1"/>
  <c r="AF1573" i="1"/>
  <c r="AF1686" i="1"/>
  <c r="AF1703" i="1"/>
  <c r="AF1704" i="1"/>
  <c r="AF1725" i="1"/>
  <c r="AF1726" i="1"/>
  <c r="AF1734" i="1"/>
  <c r="AF1798" i="1"/>
  <c r="AF1889" i="1"/>
  <c r="AF2010" i="1"/>
  <c r="AF2009" i="1"/>
  <c r="AF2425" i="1"/>
  <c r="AF2426" i="1"/>
  <c r="AF2567" i="1"/>
  <c r="AF2566" i="1"/>
  <c r="AF3375" i="1"/>
  <c r="AF3376" i="1"/>
  <c r="AF3377" i="1"/>
  <c r="AF3378" i="1"/>
  <c r="AF3379" i="1"/>
  <c r="AF3380" i="1"/>
  <c r="AF3381" i="1"/>
  <c r="AF3383" i="1"/>
  <c r="AF3384" i="1"/>
  <c r="AF3385" i="1"/>
  <c r="AF3386" i="1"/>
  <c r="AF3387" i="1"/>
  <c r="AF3388" i="1"/>
  <c r="AF3389" i="1"/>
  <c r="AF3390" i="1"/>
  <c r="AF3391" i="1"/>
  <c r="AF3392" i="1"/>
  <c r="AF3393" i="1"/>
  <c r="AF3394" i="1"/>
  <c r="AF3395" i="1"/>
  <c r="AF3396" i="1"/>
  <c r="AF3397" i="1"/>
  <c r="AF3398" i="1"/>
  <c r="AF3399" i="1"/>
  <c r="AF3400" i="1"/>
  <c r="AF3401" i="1"/>
  <c r="AF3402" i="1"/>
  <c r="AF957" i="1"/>
  <c r="AF801" i="1"/>
  <c r="AF1080" i="1"/>
  <c r="AF2095" i="1"/>
  <c r="AF3104" i="1"/>
  <c r="AF3106" i="1"/>
  <c r="AF3405" i="1"/>
  <c r="AF3406" i="1"/>
  <c r="AF3407" i="1"/>
  <c r="AF47" i="1"/>
  <c r="AF48" i="1"/>
  <c r="AF49" i="1"/>
  <c r="AF143" i="1"/>
  <c r="AF322" i="1"/>
  <c r="AF345" i="1"/>
  <c r="AF376" i="1"/>
  <c r="AF436" i="1"/>
  <c r="AF438" i="1"/>
  <c r="AF440" i="1"/>
  <c r="AF460" i="1"/>
  <c r="AF516" i="1"/>
  <c r="AF519" i="1"/>
  <c r="AF629" i="1"/>
  <c r="AF642" i="1"/>
  <c r="AF645" i="1"/>
  <c r="AF718" i="1"/>
  <c r="AF929" i="1"/>
  <c r="AF947" i="1"/>
  <c r="AF998" i="1"/>
  <c r="AF999" i="1"/>
  <c r="AF1185" i="1"/>
  <c r="AF1199" i="1"/>
  <c r="AF1230" i="1"/>
  <c r="AF1277" i="1"/>
  <c r="AF1342" i="1"/>
  <c r="AF1355" i="1"/>
  <c r="AF1391" i="1"/>
  <c r="AF1403" i="1"/>
  <c r="AF1424" i="1"/>
  <c r="AF1491" i="1"/>
  <c r="AF1516" i="1"/>
  <c r="AF1710" i="1"/>
  <c r="AF1964" i="1"/>
  <c r="AF2568" i="1"/>
  <c r="AF2751" i="1"/>
  <c r="AF2848" i="1"/>
  <c r="AF2861" i="1"/>
  <c r="AF3009" i="1"/>
  <c r="AF3016" i="1"/>
  <c r="AF3237" i="1"/>
  <c r="AF3244" i="1"/>
  <c r="AF3270" i="1"/>
  <c r="AF3275" i="1"/>
  <c r="AF3408" i="1"/>
  <c r="AF3409" i="1"/>
  <c r="AF3411" i="1"/>
  <c r="AF3412" i="1"/>
  <c r="AF3413" i="1"/>
  <c r="AF3414" i="1"/>
  <c r="AF3415" i="1"/>
  <c r="AF3416" i="1"/>
  <c r="AF3417" i="1"/>
  <c r="AF3418" i="1"/>
  <c r="AF3419" i="1"/>
  <c r="AF3420" i="1"/>
  <c r="AF3421" i="1"/>
  <c r="AF3422" i="1"/>
  <c r="AF3423" i="1"/>
  <c r="AF3424" i="1"/>
  <c r="AF3425" i="1"/>
  <c r="AF3427" i="1"/>
  <c r="AF3428" i="1"/>
  <c r="AF3429" i="1"/>
  <c r="AF3430" i="1"/>
  <c r="AF3431" i="1"/>
  <c r="AF188" i="1"/>
  <c r="AF265" i="1"/>
  <c r="AF269" i="1"/>
  <c r="AF273" i="1"/>
  <c r="AF427" i="1"/>
  <c r="AF431" i="1"/>
  <c r="AF449" i="1"/>
  <c r="AF589" i="1"/>
  <c r="AF789" i="1"/>
  <c r="AF927" i="1"/>
  <c r="AF1043" i="1"/>
  <c r="AF1047" i="1"/>
  <c r="AF1092" i="1"/>
  <c r="AF1093" i="1"/>
  <c r="AF1094" i="1"/>
  <c r="AF1103" i="1"/>
  <c r="AF1190" i="1"/>
  <c r="AF1196" i="1"/>
  <c r="AF1247" i="1"/>
  <c r="AF1265" i="1"/>
  <c r="AF1335" i="1"/>
  <c r="AF1351" i="1"/>
  <c r="AF1356" i="1"/>
  <c r="AF1492" i="1"/>
  <c r="AF1526" i="1"/>
  <c r="AF1557" i="1"/>
  <c r="AF1562" i="1"/>
  <c r="AF1714" i="1"/>
  <c r="AF1843" i="1"/>
  <c r="AF1844" i="1"/>
  <c r="AF1845" i="1"/>
  <c r="AF1846" i="1"/>
  <c r="AF1847" i="1"/>
  <c r="AF1848" i="1"/>
  <c r="AF1849" i="1"/>
  <c r="AF1850" i="1"/>
  <c r="AF2011" i="1"/>
  <c r="AF2569" i="1"/>
  <c r="AF2852" i="1"/>
  <c r="AF2854" i="1"/>
  <c r="AF3154" i="1"/>
  <c r="AF3238" i="1"/>
  <c r="AF3245" i="1"/>
  <c r="AF3271" i="1"/>
  <c r="AF3276" i="1"/>
  <c r="AF3382" i="1"/>
  <c r="AF3410" i="1"/>
  <c r="AF3426" i="1"/>
  <c r="AF3432" i="1"/>
  <c r="AF3051" i="1"/>
  <c r="AH637" i="1"/>
  <c r="AH2663" i="1"/>
  <c r="AH3343" i="1"/>
  <c r="AH3344" i="1"/>
  <c r="AH3345" i="1"/>
  <c r="AH38" i="1"/>
  <c r="AH43" i="1"/>
  <c r="AH53" i="1"/>
  <c r="AH945" i="1"/>
  <c r="AH1005" i="1"/>
  <c r="AH1079" i="1"/>
  <c r="AH1195" i="1"/>
  <c r="AH1276" i="1"/>
  <c r="AH1292" i="1"/>
  <c r="AH1350" i="1"/>
  <c r="AH1352" i="1"/>
  <c r="AH1442" i="1"/>
  <c r="AH1459" i="1"/>
  <c r="AH1460" i="1"/>
  <c r="AH1461" i="1"/>
  <c r="AH1487" i="1"/>
  <c r="AH1663" i="1"/>
  <c r="AH1711" i="1"/>
  <c r="AH1730" i="1"/>
  <c r="AH1967" i="1"/>
  <c r="AH2041" i="1"/>
  <c r="AH2692" i="1"/>
  <c r="AH2694" i="1"/>
  <c r="AH2949" i="1"/>
  <c r="AH3235" i="1"/>
  <c r="AH3242" i="1"/>
  <c r="AH3352" i="1"/>
  <c r="AH3353" i="1"/>
  <c r="AH3354" i="1"/>
  <c r="AH3355" i="1"/>
  <c r="AH3356" i="1"/>
  <c r="AH3357" i="1"/>
  <c r="AH3358" i="1"/>
  <c r="AH3359" i="1"/>
  <c r="AH3360" i="1"/>
  <c r="AH3361" i="1"/>
  <c r="AH3362" i="1"/>
  <c r="AH3363" i="1"/>
  <c r="AH3364" i="1"/>
  <c r="AH3365" i="1"/>
  <c r="AH3367" i="1"/>
  <c r="AH1458" i="1"/>
  <c r="AH1912" i="1"/>
  <c r="AH35" i="1"/>
  <c r="AH41" i="1"/>
  <c r="AH42" i="1"/>
  <c r="AH50" i="1"/>
  <c r="AH51" i="1"/>
  <c r="AH946" i="1"/>
  <c r="AH1283" i="1"/>
  <c r="AH1354" i="1"/>
  <c r="AH1383" i="1"/>
  <c r="AH1402" i="1"/>
  <c r="AH1517" i="1"/>
  <c r="AH1522" i="1"/>
  <c r="AH1879" i="1"/>
  <c r="AH2022" i="1"/>
  <c r="AH3236" i="1"/>
  <c r="AH3243" i="1"/>
  <c r="AH3370" i="1"/>
  <c r="AH3372" i="1"/>
  <c r="AH3373" i="1"/>
  <c r="AH3374" i="1"/>
  <c r="AH64" i="1"/>
  <c r="AH242" i="1"/>
  <c r="AH262" i="1"/>
  <c r="AH263" i="1"/>
  <c r="AH266" i="1"/>
  <c r="AH267" i="1"/>
  <c r="AH270" i="1"/>
  <c r="AH271" i="1"/>
  <c r="AH274" i="1"/>
  <c r="AH275" i="1"/>
  <c r="AH380" i="1"/>
  <c r="AH381" i="1"/>
  <c r="AH424" i="1"/>
  <c r="AH425" i="1"/>
  <c r="AH429" i="1"/>
  <c r="AH587" i="1"/>
  <c r="AH588" i="1"/>
  <c r="AH675" i="1"/>
  <c r="AH771" i="1"/>
  <c r="AH786" i="1"/>
  <c r="AH787" i="1"/>
  <c r="AH854" i="1"/>
  <c r="AH855" i="1"/>
  <c r="AH856" i="1"/>
  <c r="AH857" i="1"/>
  <c r="AH958" i="1"/>
  <c r="AH959" i="1"/>
  <c r="AH960" i="1"/>
  <c r="AH1049" i="1"/>
  <c r="AH1050" i="1"/>
  <c r="AH1054" i="1"/>
  <c r="AH1062" i="1"/>
  <c r="AH1069" i="1"/>
  <c r="AH1070" i="1"/>
  <c r="AH1086" i="1"/>
  <c r="AH1089" i="1"/>
  <c r="AH1091" i="1"/>
  <c r="AH1096" i="1"/>
  <c r="AH1097" i="1"/>
  <c r="AH1099" i="1"/>
  <c r="AH1100" i="1"/>
  <c r="AH1102" i="1"/>
  <c r="AH1116" i="1"/>
  <c r="AH1126" i="1"/>
  <c r="AH1246" i="1"/>
  <c r="AH1253" i="1"/>
  <c r="AH1254" i="1"/>
  <c r="AH1255" i="1"/>
  <c r="AH1256" i="1"/>
  <c r="AH1360" i="1"/>
  <c r="AH1390" i="1"/>
  <c r="AH1400" i="1"/>
  <c r="AH1441" i="1"/>
  <c r="AH1474" i="1"/>
  <c r="AH1565" i="1"/>
  <c r="AH1573" i="1"/>
  <c r="AH1686" i="1"/>
  <c r="AH1703" i="1"/>
  <c r="AH1704" i="1"/>
  <c r="AH1725" i="1"/>
  <c r="AH1726" i="1"/>
  <c r="AH1734" i="1"/>
  <c r="AH1798" i="1"/>
  <c r="AH1889" i="1"/>
  <c r="AH2010" i="1"/>
  <c r="AH2009" i="1"/>
  <c r="AH2425" i="1"/>
  <c r="AH2426" i="1"/>
  <c r="AH2567" i="1"/>
  <c r="AH2566" i="1"/>
  <c r="AH3375" i="1"/>
  <c r="AH3376" i="1"/>
  <c r="AH3377" i="1"/>
  <c r="AH3378" i="1"/>
  <c r="AH3379" i="1"/>
  <c r="AH3380" i="1"/>
  <c r="AH3381" i="1"/>
  <c r="AH3383" i="1"/>
  <c r="AH3384" i="1"/>
  <c r="AH3385" i="1"/>
  <c r="AH3386" i="1"/>
  <c r="AH3387" i="1"/>
  <c r="AH3388" i="1"/>
  <c r="AH3389" i="1"/>
  <c r="AH3390" i="1"/>
  <c r="AH3391" i="1"/>
  <c r="AH3392" i="1"/>
  <c r="AH3393" i="1"/>
  <c r="AH3394" i="1"/>
  <c r="AH3395" i="1"/>
  <c r="AH3396" i="1"/>
  <c r="AH3397" i="1"/>
  <c r="AH3398" i="1"/>
  <c r="AH3399" i="1"/>
  <c r="AH3400" i="1"/>
  <c r="AH3401" i="1"/>
  <c r="AH3402" i="1"/>
  <c r="AH957" i="1"/>
  <c r="AH801" i="1"/>
  <c r="AH1080" i="1"/>
  <c r="AH2095" i="1"/>
  <c r="AH3104" i="1"/>
  <c r="AH3106" i="1"/>
  <c r="AH3405" i="1"/>
  <c r="AH3406" i="1"/>
  <c r="AH3407" i="1"/>
  <c r="AH47" i="1"/>
  <c r="AH48" i="1"/>
  <c r="AH49" i="1"/>
  <c r="AH143" i="1"/>
  <c r="AH322" i="1"/>
  <c r="AH345" i="1"/>
  <c r="AH376" i="1"/>
  <c r="AH436" i="1"/>
  <c r="AH438" i="1"/>
  <c r="AH440" i="1"/>
  <c r="AH460" i="1"/>
  <c r="AH516" i="1"/>
  <c r="AH519" i="1"/>
  <c r="AH629" i="1"/>
  <c r="AH642" i="1"/>
  <c r="AH645" i="1"/>
  <c r="AH718" i="1"/>
  <c r="AH929" i="1"/>
  <c r="AH947" i="1"/>
  <c r="AH998" i="1"/>
  <c r="AH999" i="1"/>
  <c r="AH1185" i="1"/>
  <c r="AH1199" i="1"/>
  <c r="AH1230" i="1"/>
  <c r="AH1277" i="1"/>
  <c r="AH1342" i="1"/>
  <c r="AH1355" i="1"/>
  <c r="AH1391" i="1"/>
  <c r="AH1403" i="1"/>
  <c r="AH1424" i="1"/>
  <c r="AH1491" i="1"/>
  <c r="AH1516" i="1"/>
  <c r="AH1710" i="1"/>
  <c r="AH1964" i="1"/>
  <c r="AH2568" i="1"/>
  <c r="AH2751" i="1"/>
  <c r="AH2848" i="1"/>
  <c r="AH2861" i="1"/>
  <c r="AH3009" i="1"/>
  <c r="AH3016" i="1"/>
  <c r="AH3237" i="1"/>
  <c r="AH3244" i="1"/>
  <c r="AH3270" i="1"/>
  <c r="AH3275" i="1"/>
  <c r="AH3408" i="1"/>
  <c r="AH3409" i="1"/>
  <c r="AH3411" i="1"/>
  <c r="AH3412" i="1"/>
  <c r="AH3413" i="1"/>
  <c r="AH3414" i="1"/>
  <c r="AH3415" i="1"/>
  <c r="AH3416" i="1"/>
  <c r="AH3417" i="1"/>
  <c r="AH3418" i="1"/>
  <c r="AH3419" i="1"/>
  <c r="AH3420" i="1"/>
  <c r="AH3421" i="1"/>
  <c r="AH3422" i="1"/>
  <c r="AH3423" i="1"/>
  <c r="AH3424" i="1"/>
  <c r="AH3425" i="1"/>
  <c r="AH3427" i="1"/>
  <c r="AH3428" i="1"/>
  <c r="AH3429" i="1"/>
  <c r="AH3430" i="1"/>
  <c r="AH3431" i="1"/>
  <c r="AH188" i="1"/>
  <c r="AH265" i="1"/>
  <c r="AH269" i="1"/>
  <c r="AH273" i="1"/>
  <c r="AH427" i="1"/>
  <c r="AH431" i="1"/>
  <c r="AH449" i="1"/>
  <c r="AH589" i="1"/>
  <c r="AH789" i="1"/>
  <c r="AH927" i="1"/>
  <c r="AH1043" i="1"/>
  <c r="AH1047" i="1"/>
  <c r="AH1092" i="1"/>
  <c r="AH1093" i="1"/>
  <c r="AH1094" i="1"/>
  <c r="AH1103" i="1"/>
  <c r="AH1190" i="1"/>
  <c r="AH1196" i="1"/>
  <c r="AH1247" i="1"/>
  <c r="AH1265" i="1"/>
  <c r="AH1335" i="1"/>
  <c r="AH1351" i="1"/>
  <c r="AH1356" i="1"/>
  <c r="AH1492" i="1"/>
  <c r="AH1526" i="1"/>
  <c r="AH1557" i="1"/>
  <c r="AH1562" i="1"/>
  <c r="AH1714" i="1"/>
  <c r="AH1843" i="1"/>
  <c r="AH1844" i="1"/>
  <c r="AH1845" i="1"/>
  <c r="AH1846" i="1"/>
  <c r="AH1847" i="1"/>
  <c r="AH1848" i="1"/>
  <c r="AH1849" i="1"/>
  <c r="AH1850" i="1"/>
  <c r="AH2011" i="1"/>
  <c r="AH2569" i="1"/>
  <c r="AH2852" i="1"/>
  <c r="AH2854" i="1"/>
  <c r="AH3154" i="1"/>
  <c r="AH3238" i="1"/>
  <c r="AH3245" i="1"/>
  <c r="AH3271" i="1"/>
  <c r="AH3276" i="1"/>
  <c r="AH3382" i="1"/>
  <c r="AH3410" i="1"/>
  <c r="AH3426" i="1"/>
  <c r="AH3432" i="1"/>
  <c r="AH3051" i="1"/>
  <c r="A1248" i="1"/>
  <c r="A1873" i="1"/>
  <c r="A3368" i="1"/>
  <c r="A3369" i="1"/>
  <c r="A3371" i="1"/>
  <c r="A1958" i="1"/>
  <c r="A3404" i="1"/>
  <c r="F1248" i="1"/>
  <c r="F1873" i="1"/>
  <c r="F3368" i="1"/>
  <c r="F3369" i="1"/>
  <c r="F3371" i="1"/>
  <c r="F1958" i="1"/>
  <c r="F3404" i="1"/>
  <c r="H1248" i="1"/>
  <c r="Z1248" i="1" s="1"/>
  <c r="AB1248" i="1" s="1"/>
  <c r="H1873" i="1"/>
  <c r="Z1873" i="1" s="1"/>
  <c r="AB1873" i="1" s="1"/>
  <c r="H3368" i="1"/>
  <c r="Z3368" i="1" s="1"/>
  <c r="AB3368" i="1" s="1"/>
  <c r="H3369" i="1"/>
  <c r="Z3369" i="1" s="1"/>
  <c r="AB3369" i="1" s="1"/>
  <c r="H3371" i="1"/>
  <c r="Z3371" i="1" s="1"/>
  <c r="AB3371" i="1" s="1"/>
  <c r="H1958" i="1"/>
  <c r="Z1958" i="1" s="1"/>
  <c r="AB1958" i="1" s="1"/>
  <c r="H3404" i="1"/>
  <c r="Z3404" i="1" s="1"/>
  <c r="AB3404" i="1" s="1"/>
  <c r="N1248" i="1"/>
  <c r="M1248" i="1" s="1"/>
  <c r="N1873" i="1"/>
  <c r="M1873" i="1" s="1"/>
  <c r="N3368" i="1"/>
  <c r="M3368" i="1" s="1"/>
  <c r="N3369" i="1"/>
  <c r="M3369" i="1" s="1"/>
  <c r="N3371" i="1"/>
  <c r="M3371" i="1" s="1"/>
  <c r="N1958" i="1"/>
  <c r="M1958" i="1" s="1"/>
  <c r="N3404" i="1"/>
  <c r="M3404" i="1" s="1"/>
  <c r="O1248" i="1"/>
  <c r="O1873" i="1"/>
  <c r="O3368" i="1"/>
  <c r="O3369" i="1"/>
  <c r="O3371" i="1"/>
  <c r="O1958" i="1"/>
  <c r="O3404" i="1"/>
  <c r="W1248" i="1"/>
  <c r="W1873" i="1"/>
  <c r="W3368" i="1"/>
  <c r="W3369" i="1"/>
  <c r="W3371" i="1"/>
  <c r="W1958" i="1"/>
  <c r="W3404" i="1"/>
  <c r="X1248" i="1"/>
  <c r="X1873" i="1"/>
  <c r="X3368" i="1"/>
  <c r="X3369" i="1"/>
  <c r="X3371" i="1"/>
  <c r="X1958" i="1"/>
  <c r="X3404" i="1"/>
  <c r="Y1248" i="1"/>
  <c r="Y1873" i="1"/>
  <c r="Y3368" i="1"/>
  <c r="Y3369" i="1"/>
  <c r="Y3371" i="1"/>
  <c r="Y1958" i="1"/>
  <c r="Y3404" i="1"/>
  <c r="AD1248" i="1"/>
  <c r="AD1873" i="1"/>
  <c r="AD3368" i="1"/>
  <c r="AD3369" i="1"/>
  <c r="AD3371" i="1"/>
  <c r="AD1958" i="1"/>
  <c r="AD3404" i="1"/>
  <c r="AE1248" i="1"/>
  <c r="AE1873" i="1"/>
  <c r="AE3368" i="1"/>
  <c r="AE3369" i="1"/>
  <c r="AE3371" i="1"/>
  <c r="AE1958" i="1"/>
  <c r="AE3404" i="1"/>
  <c r="AF1248" i="1"/>
  <c r="AF1873" i="1"/>
  <c r="AF3368" i="1"/>
  <c r="AF3369" i="1"/>
  <c r="AF3371" i="1"/>
  <c r="AF1958" i="1"/>
  <c r="AF3404" i="1"/>
  <c r="AH1248" i="1"/>
  <c r="AH1873" i="1"/>
  <c r="AH3368" i="1"/>
  <c r="AH3369" i="1"/>
  <c r="AH3371" i="1"/>
  <c r="AH1958" i="1"/>
  <c r="AH3404" i="1"/>
  <c r="A1233" i="1"/>
  <c r="A3335" i="1"/>
  <c r="A3336" i="1"/>
  <c r="F1233" i="1"/>
  <c r="F3335" i="1"/>
  <c r="F3336" i="1"/>
  <c r="H1233" i="1"/>
  <c r="Z1233" i="1" s="1"/>
  <c r="AB1233" i="1" s="1"/>
  <c r="H3335" i="1"/>
  <c r="Z3335" i="1" s="1"/>
  <c r="AB3335" i="1" s="1"/>
  <c r="H3336" i="1"/>
  <c r="Z3336" i="1" s="1"/>
  <c r="AB3336" i="1" s="1"/>
  <c r="N1233" i="1"/>
  <c r="M1233" i="1" s="1"/>
  <c r="N3335" i="1"/>
  <c r="M3335" i="1" s="1"/>
  <c r="N3336" i="1"/>
  <c r="M3336" i="1" s="1"/>
  <c r="O1233" i="1"/>
  <c r="O3335" i="1"/>
  <c r="O3336" i="1"/>
  <c r="W1233" i="1"/>
  <c r="W3335" i="1"/>
  <c r="W3336" i="1"/>
  <c r="X1233" i="1"/>
  <c r="X3335" i="1"/>
  <c r="X3336" i="1"/>
  <c r="Y1233" i="1"/>
  <c r="Y3335" i="1"/>
  <c r="Y3336" i="1"/>
  <c r="AD1233" i="1"/>
  <c r="AD3335" i="1"/>
  <c r="AD3336" i="1"/>
  <c r="AE1233" i="1"/>
  <c r="AE3335" i="1"/>
  <c r="AE3336" i="1"/>
  <c r="AF1233" i="1"/>
  <c r="AF3335" i="1"/>
  <c r="AF3336" i="1"/>
  <c r="AH1233" i="1"/>
  <c r="AH3335" i="1"/>
  <c r="AH3336" i="1"/>
  <c r="A1884" i="1"/>
  <c r="A3258" i="1"/>
  <c r="A772" i="1"/>
  <c r="A1649" i="1"/>
  <c r="A2981" i="1"/>
  <c r="A1117" i="1"/>
  <c r="A3300" i="1"/>
  <c r="A3308" i="1"/>
  <c r="A1311" i="1"/>
  <c r="A3313" i="1"/>
  <c r="A820" i="1"/>
  <c r="A1166" i="1"/>
  <c r="A1891" i="1"/>
  <c r="A55" i="1"/>
  <c r="A150" i="1"/>
  <c r="A673" i="1"/>
  <c r="A797" i="1"/>
  <c r="A941" i="1"/>
  <c r="A943" i="1"/>
  <c r="A1053" i="1"/>
  <c r="A1061" i="1"/>
  <c r="A1087" i="1"/>
  <c r="A1107" i="1"/>
  <c r="A1134" i="1"/>
  <c r="A1150" i="1"/>
  <c r="A1174" i="1"/>
  <c r="A1181" i="1"/>
  <c r="A1188" i="1"/>
  <c r="A1270" i="1"/>
  <c r="A1282" i="1"/>
  <c r="A1367" i="1"/>
  <c r="A1490" i="1"/>
  <c r="A1523" i="1"/>
  <c r="A1801" i="1"/>
  <c r="A1811" i="1"/>
  <c r="A2030" i="1"/>
  <c r="A2080" i="1"/>
  <c r="A2845" i="1"/>
  <c r="A3234" i="1"/>
  <c r="A3241" i="1"/>
  <c r="A3269" i="1"/>
  <c r="A3274" i="1"/>
  <c r="A3279" i="1"/>
  <c r="A3282" i="1"/>
  <c r="A3346" i="1"/>
  <c r="A3347" i="1"/>
  <c r="A198" i="1"/>
  <c r="A200" i="1"/>
  <c r="A1750" i="1"/>
  <c r="A1753" i="1"/>
  <c r="A1754" i="1"/>
  <c r="A1838" i="1"/>
  <c r="A1968" i="1"/>
  <c r="A1333" i="1"/>
  <c r="A1368" i="1"/>
  <c r="A1636" i="1"/>
  <c r="A1669" i="1"/>
  <c r="A1713" i="1"/>
  <c r="A1821" i="1"/>
  <c r="A2417" i="1"/>
  <c r="A2565" i="1"/>
  <c r="A2842" i="1"/>
  <c r="A3002" i="1"/>
  <c r="A3366" i="1"/>
  <c r="A3403" i="1"/>
  <c r="F1884" i="1"/>
  <c r="F3258" i="1"/>
  <c r="F772" i="1"/>
  <c r="F1649" i="1"/>
  <c r="F2981" i="1"/>
  <c r="F1117" i="1"/>
  <c r="F3300" i="1"/>
  <c r="F3308" i="1"/>
  <c r="F1311" i="1"/>
  <c r="F3313" i="1"/>
  <c r="F820" i="1"/>
  <c r="F1166" i="1"/>
  <c r="F1891" i="1"/>
  <c r="F55" i="1"/>
  <c r="F150" i="1"/>
  <c r="F673" i="1"/>
  <c r="F797" i="1"/>
  <c r="F941" i="1"/>
  <c r="F943" i="1"/>
  <c r="F1053" i="1"/>
  <c r="F1061" i="1"/>
  <c r="F1087" i="1"/>
  <c r="F1107" i="1"/>
  <c r="F1134" i="1"/>
  <c r="F1150" i="1"/>
  <c r="F1174" i="1"/>
  <c r="F1181" i="1"/>
  <c r="F1188" i="1"/>
  <c r="F1270" i="1"/>
  <c r="F1282" i="1"/>
  <c r="F1367" i="1"/>
  <c r="F1490" i="1"/>
  <c r="F1523" i="1"/>
  <c r="F1801" i="1"/>
  <c r="F1811" i="1"/>
  <c r="F2030" i="1"/>
  <c r="F2080" i="1"/>
  <c r="F2845" i="1"/>
  <c r="F3234" i="1"/>
  <c r="F3241" i="1"/>
  <c r="F3269" i="1"/>
  <c r="F3274" i="1"/>
  <c r="F3279" i="1"/>
  <c r="F3282" i="1"/>
  <c r="F3346" i="1"/>
  <c r="F3347" i="1"/>
  <c r="F198" i="1"/>
  <c r="F200" i="1"/>
  <c r="F1750" i="1"/>
  <c r="F1753" i="1"/>
  <c r="F1754" i="1"/>
  <c r="F1838" i="1"/>
  <c r="F1968" i="1"/>
  <c r="F1333" i="1"/>
  <c r="F1368" i="1"/>
  <c r="F1636" i="1"/>
  <c r="F1669" i="1"/>
  <c r="F1713" i="1"/>
  <c r="F1821" i="1"/>
  <c r="F2417" i="1"/>
  <c r="F2565" i="1"/>
  <c r="F2842" i="1"/>
  <c r="F3002" i="1"/>
  <c r="F3366" i="1"/>
  <c r="F3403" i="1"/>
  <c r="H1884" i="1"/>
  <c r="Z1884" i="1" s="1"/>
  <c r="AB1884" i="1" s="1"/>
  <c r="H3258" i="1"/>
  <c r="Z3258" i="1" s="1"/>
  <c r="AB3258" i="1" s="1"/>
  <c r="H772" i="1"/>
  <c r="Z772" i="1" s="1"/>
  <c r="AB772" i="1" s="1"/>
  <c r="H1649" i="1"/>
  <c r="Z1649" i="1" s="1"/>
  <c r="AB1649" i="1" s="1"/>
  <c r="H2981" i="1"/>
  <c r="Z2981" i="1" s="1"/>
  <c r="AB2981" i="1" s="1"/>
  <c r="H1117" i="1"/>
  <c r="Z1117" i="1" s="1"/>
  <c r="AB1117" i="1" s="1"/>
  <c r="H3300" i="1"/>
  <c r="Z3300" i="1" s="1"/>
  <c r="AB3300" i="1" s="1"/>
  <c r="H3308" i="1"/>
  <c r="Z3308" i="1" s="1"/>
  <c r="AB3308" i="1" s="1"/>
  <c r="H1311" i="1"/>
  <c r="Z1311" i="1" s="1"/>
  <c r="AB1311" i="1" s="1"/>
  <c r="H3313" i="1"/>
  <c r="Z3313" i="1" s="1"/>
  <c r="AB3313" i="1" s="1"/>
  <c r="H820" i="1"/>
  <c r="Z820" i="1" s="1"/>
  <c r="AB820" i="1" s="1"/>
  <c r="H1166" i="1"/>
  <c r="Z1166" i="1" s="1"/>
  <c r="AB1166" i="1" s="1"/>
  <c r="H1891" i="1"/>
  <c r="Z1891" i="1" s="1"/>
  <c r="AB1891" i="1" s="1"/>
  <c r="H55" i="1"/>
  <c r="Z55" i="1" s="1"/>
  <c r="AB55" i="1" s="1"/>
  <c r="H150" i="1"/>
  <c r="Z150" i="1" s="1"/>
  <c r="AB150" i="1" s="1"/>
  <c r="H673" i="1"/>
  <c r="Z673" i="1" s="1"/>
  <c r="AB673" i="1" s="1"/>
  <c r="H797" i="1"/>
  <c r="Z797" i="1" s="1"/>
  <c r="AB797" i="1" s="1"/>
  <c r="H941" i="1"/>
  <c r="Z941" i="1" s="1"/>
  <c r="AB941" i="1" s="1"/>
  <c r="H943" i="1"/>
  <c r="Z943" i="1" s="1"/>
  <c r="AB943" i="1" s="1"/>
  <c r="H1053" i="1"/>
  <c r="Z1053" i="1" s="1"/>
  <c r="AB1053" i="1" s="1"/>
  <c r="H1061" i="1"/>
  <c r="Z1061" i="1" s="1"/>
  <c r="AB1061" i="1" s="1"/>
  <c r="H1087" i="1"/>
  <c r="Z1087" i="1" s="1"/>
  <c r="AB1087" i="1" s="1"/>
  <c r="H1107" i="1"/>
  <c r="Z1107" i="1" s="1"/>
  <c r="AB1107" i="1" s="1"/>
  <c r="H1134" i="1"/>
  <c r="Z1134" i="1" s="1"/>
  <c r="AB1134" i="1" s="1"/>
  <c r="H1150" i="1"/>
  <c r="Z1150" i="1" s="1"/>
  <c r="AB1150" i="1" s="1"/>
  <c r="H1174" i="1"/>
  <c r="Z1174" i="1" s="1"/>
  <c r="AB1174" i="1" s="1"/>
  <c r="H1181" i="1"/>
  <c r="Z1181" i="1" s="1"/>
  <c r="AB1181" i="1" s="1"/>
  <c r="H1188" i="1"/>
  <c r="Z1188" i="1" s="1"/>
  <c r="AB1188" i="1" s="1"/>
  <c r="H1270" i="1"/>
  <c r="Z1270" i="1" s="1"/>
  <c r="AB1270" i="1" s="1"/>
  <c r="H1282" i="1"/>
  <c r="Z1282" i="1" s="1"/>
  <c r="AB1282" i="1" s="1"/>
  <c r="H1367" i="1"/>
  <c r="Z1367" i="1" s="1"/>
  <c r="AB1367" i="1" s="1"/>
  <c r="H1490" i="1"/>
  <c r="Z1490" i="1" s="1"/>
  <c r="AB1490" i="1" s="1"/>
  <c r="H1523" i="1"/>
  <c r="Z1523" i="1" s="1"/>
  <c r="AB1523" i="1" s="1"/>
  <c r="H1801" i="1"/>
  <c r="Z1801" i="1" s="1"/>
  <c r="AB1801" i="1" s="1"/>
  <c r="H1811" i="1"/>
  <c r="Z1811" i="1" s="1"/>
  <c r="AB1811" i="1" s="1"/>
  <c r="H2030" i="1"/>
  <c r="Z2030" i="1" s="1"/>
  <c r="AB2030" i="1" s="1"/>
  <c r="H2080" i="1"/>
  <c r="Z2080" i="1" s="1"/>
  <c r="AB2080" i="1" s="1"/>
  <c r="H2845" i="1"/>
  <c r="Z2845" i="1" s="1"/>
  <c r="AB2845" i="1" s="1"/>
  <c r="H3234" i="1"/>
  <c r="Z3234" i="1" s="1"/>
  <c r="AB3234" i="1" s="1"/>
  <c r="H3241" i="1"/>
  <c r="Z3241" i="1" s="1"/>
  <c r="AB3241" i="1" s="1"/>
  <c r="H3269" i="1"/>
  <c r="Z3269" i="1" s="1"/>
  <c r="AB3269" i="1" s="1"/>
  <c r="H3274" i="1"/>
  <c r="Z3274" i="1" s="1"/>
  <c r="AB3274" i="1" s="1"/>
  <c r="H3279" i="1"/>
  <c r="Z3279" i="1" s="1"/>
  <c r="AB3279" i="1" s="1"/>
  <c r="H3282" i="1"/>
  <c r="Z3282" i="1" s="1"/>
  <c r="AB3282" i="1" s="1"/>
  <c r="H3346" i="1"/>
  <c r="Z3346" i="1" s="1"/>
  <c r="AB3346" i="1" s="1"/>
  <c r="H3347" i="1"/>
  <c r="Z3347" i="1" s="1"/>
  <c r="AB3347" i="1" s="1"/>
  <c r="H198" i="1"/>
  <c r="Z198" i="1" s="1"/>
  <c r="AB198" i="1" s="1"/>
  <c r="H200" i="1"/>
  <c r="Z200" i="1" s="1"/>
  <c r="AB200" i="1" s="1"/>
  <c r="H1750" i="1"/>
  <c r="Z1750" i="1" s="1"/>
  <c r="AB1750" i="1" s="1"/>
  <c r="H1753" i="1"/>
  <c r="Z1753" i="1" s="1"/>
  <c r="AB1753" i="1" s="1"/>
  <c r="H1754" i="1"/>
  <c r="Z1754" i="1" s="1"/>
  <c r="AB1754" i="1" s="1"/>
  <c r="H1838" i="1"/>
  <c r="Z1838" i="1" s="1"/>
  <c r="AB1838" i="1" s="1"/>
  <c r="H1968" i="1"/>
  <c r="Z1968" i="1" s="1"/>
  <c r="AB1968" i="1" s="1"/>
  <c r="H1333" i="1"/>
  <c r="Z1333" i="1" s="1"/>
  <c r="AB1333" i="1" s="1"/>
  <c r="H1368" i="1"/>
  <c r="Z1368" i="1" s="1"/>
  <c r="AB1368" i="1" s="1"/>
  <c r="H1636" i="1"/>
  <c r="Z1636" i="1" s="1"/>
  <c r="AB1636" i="1" s="1"/>
  <c r="H1669" i="1"/>
  <c r="Z1669" i="1" s="1"/>
  <c r="AB1669" i="1" s="1"/>
  <c r="H1713" i="1"/>
  <c r="Z1713" i="1" s="1"/>
  <c r="AB1713" i="1" s="1"/>
  <c r="H1821" i="1"/>
  <c r="Z1821" i="1" s="1"/>
  <c r="AB1821" i="1" s="1"/>
  <c r="H2417" i="1"/>
  <c r="Z2417" i="1" s="1"/>
  <c r="AB2417" i="1" s="1"/>
  <c r="H2565" i="1"/>
  <c r="Z2565" i="1" s="1"/>
  <c r="AB2565" i="1" s="1"/>
  <c r="H2842" i="1"/>
  <c r="Z2842" i="1" s="1"/>
  <c r="AB2842" i="1" s="1"/>
  <c r="H3002" i="1"/>
  <c r="Z3002" i="1" s="1"/>
  <c r="AB3002" i="1" s="1"/>
  <c r="H3366" i="1"/>
  <c r="Z3366" i="1" s="1"/>
  <c r="AB3366" i="1" s="1"/>
  <c r="H3403" i="1"/>
  <c r="Z3403" i="1" s="1"/>
  <c r="AB3403" i="1" s="1"/>
  <c r="N1884" i="1"/>
  <c r="M1884" i="1" s="1"/>
  <c r="N3258" i="1"/>
  <c r="M3258" i="1" s="1"/>
  <c r="N772" i="1"/>
  <c r="M772" i="1" s="1"/>
  <c r="N1649" i="1"/>
  <c r="M1649" i="1" s="1"/>
  <c r="N2981" i="1"/>
  <c r="M2981" i="1" s="1"/>
  <c r="N1117" i="1"/>
  <c r="M1117" i="1" s="1"/>
  <c r="N3300" i="1"/>
  <c r="M3300" i="1" s="1"/>
  <c r="N3308" i="1"/>
  <c r="M3308" i="1" s="1"/>
  <c r="N1311" i="1"/>
  <c r="M1311" i="1" s="1"/>
  <c r="N3313" i="1"/>
  <c r="M3313" i="1" s="1"/>
  <c r="N820" i="1"/>
  <c r="M820" i="1" s="1"/>
  <c r="N1166" i="1"/>
  <c r="M1166" i="1" s="1"/>
  <c r="N1891" i="1"/>
  <c r="M1891" i="1" s="1"/>
  <c r="N55" i="1"/>
  <c r="M55" i="1" s="1"/>
  <c r="N150" i="1"/>
  <c r="M150" i="1" s="1"/>
  <c r="N673" i="1"/>
  <c r="M673" i="1" s="1"/>
  <c r="N797" i="1"/>
  <c r="M797" i="1" s="1"/>
  <c r="N941" i="1"/>
  <c r="M941" i="1" s="1"/>
  <c r="N943" i="1"/>
  <c r="M943" i="1" s="1"/>
  <c r="N1053" i="1"/>
  <c r="M1053" i="1" s="1"/>
  <c r="N1061" i="1"/>
  <c r="M1061" i="1" s="1"/>
  <c r="N1087" i="1"/>
  <c r="M1087" i="1" s="1"/>
  <c r="N1107" i="1"/>
  <c r="M1107" i="1" s="1"/>
  <c r="N1134" i="1"/>
  <c r="M1134" i="1" s="1"/>
  <c r="N1150" i="1"/>
  <c r="M1150" i="1" s="1"/>
  <c r="N1174" i="1"/>
  <c r="M1174" i="1" s="1"/>
  <c r="N1181" i="1"/>
  <c r="M1181" i="1" s="1"/>
  <c r="N1188" i="1"/>
  <c r="M1188" i="1" s="1"/>
  <c r="N1270" i="1"/>
  <c r="M1270" i="1" s="1"/>
  <c r="N1282" i="1"/>
  <c r="M1282" i="1" s="1"/>
  <c r="N1367" i="1"/>
  <c r="M1367" i="1" s="1"/>
  <c r="N1490" i="1"/>
  <c r="M1490" i="1" s="1"/>
  <c r="N1523" i="1"/>
  <c r="M1523" i="1" s="1"/>
  <c r="N1801" i="1"/>
  <c r="M1801" i="1" s="1"/>
  <c r="N1811" i="1"/>
  <c r="M1811" i="1" s="1"/>
  <c r="N2030" i="1"/>
  <c r="M2030" i="1" s="1"/>
  <c r="N2080" i="1"/>
  <c r="M2080" i="1" s="1"/>
  <c r="N2845" i="1"/>
  <c r="M2845" i="1" s="1"/>
  <c r="N3234" i="1"/>
  <c r="M3234" i="1" s="1"/>
  <c r="N3241" i="1"/>
  <c r="M3241" i="1" s="1"/>
  <c r="N3269" i="1"/>
  <c r="M3269" i="1" s="1"/>
  <c r="N3274" i="1"/>
  <c r="M3274" i="1" s="1"/>
  <c r="N3279" i="1"/>
  <c r="M3279" i="1" s="1"/>
  <c r="N3282" i="1"/>
  <c r="M3282" i="1" s="1"/>
  <c r="N3346" i="1"/>
  <c r="M3346" i="1" s="1"/>
  <c r="N3347" i="1"/>
  <c r="M3347" i="1" s="1"/>
  <c r="N198" i="1"/>
  <c r="M198" i="1" s="1"/>
  <c r="N200" i="1"/>
  <c r="M200" i="1" s="1"/>
  <c r="N1750" i="1"/>
  <c r="M1750" i="1" s="1"/>
  <c r="N1753" i="1"/>
  <c r="M1753" i="1" s="1"/>
  <c r="N1754" i="1"/>
  <c r="M1754" i="1" s="1"/>
  <c r="N1838" i="1"/>
  <c r="M1838" i="1" s="1"/>
  <c r="N1968" i="1"/>
  <c r="M1968" i="1" s="1"/>
  <c r="N1333" i="1"/>
  <c r="M1333" i="1" s="1"/>
  <c r="N1368" i="1"/>
  <c r="M1368" i="1" s="1"/>
  <c r="N1636" i="1"/>
  <c r="M1636" i="1" s="1"/>
  <c r="N1669" i="1"/>
  <c r="M1669" i="1" s="1"/>
  <c r="N1713" i="1"/>
  <c r="M1713" i="1" s="1"/>
  <c r="N1821" i="1"/>
  <c r="M1821" i="1" s="1"/>
  <c r="N2417" i="1"/>
  <c r="M2417" i="1" s="1"/>
  <c r="N2565" i="1"/>
  <c r="M2565" i="1" s="1"/>
  <c r="N2842" i="1"/>
  <c r="M2842" i="1" s="1"/>
  <c r="N3002" i="1"/>
  <c r="M3002" i="1" s="1"/>
  <c r="N3366" i="1"/>
  <c r="M3366" i="1" s="1"/>
  <c r="N3403" i="1"/>
  <c r="M3403" i="1" s="1"/>
  <c r="O1884" i="1"/>
  <c r="O3258" i="1"/>
  <c r="O772" i="1"/>
  <c r="O1649" i="1"/>
  <c r="O2981" i="1"/>
  <c r="O1117" i="1"/>
  <c r="O3300" i="1"/>
  <c r="O3308" i="1"/>
  <c r="O1311" i="1"/>
  <c r="O3313" i="1"/>
  <c r="O820" i="1"/>
  <c r="O1166" i="1"/>
  <c r="O1891" i="1"/>
  <c r="O55" i="1"/>
  <c r="O150" i="1"/>
  <c r="O673" i="1"/>
  <c r="O797" i="1"/>
  <c r="O941" i="1"/>
  <c r="O943" i="1"/>
  <c r="O1053" i="1"/>
  <c r="O1061" i="1"/>
  <c r="O1087" i="1"/>
  <c r="O1107" i="1"/>
  <c r="O1134" i="1"/>
  <c r="O1150" i="1"/>
  <c r="O1174" i="1"/>
  <c r="O1181" i="1"/>
  <c r="O1188" i="1"/>
  <c r="O1270" i="1"/>
  <c r="O1282" i="1"/>
  <c r="O1367" i="1"/>
  <c r="O1490" i="1"/>
  <c r="O1523" i="1"/>
  <c r="O1801" i="1"/>
  <c r="O1811" i="1"/>
  <c r="O2030" i="1"/>
  <c r="O2080" i="1"/>
  <c r="O2845" i="1"/>
  <c r="O3234" i="1"/>
  <c r="O3241" i="1"/>
  <c r="O3269" i="1"/>
  <c r="O3274" i="1"/>
  <c r="O3279" i="1"/>
  <c r="O3282" i="1"/>
  <c r="O3346" i="1"/>
  <c r="O3347" i="1"/>
  <c r="O198" i="1"/>
  <c r="O200" i="1"/>
  <c r="O1750" i="1"/>
  <c r="O1753" i="1"/>
  <c r="O1754" i="1"/>
  <c r="O1838" i="1"/>
  <c r="O1968" i="1"/>
  <c r="O1333" i="1"/>
  <c r="O1368" i="1"/>
  <c r="O1636" i="1"/>
  <c r="O1669" i="1"/>
  <c r="O1713" i="1"/>
  <c r="O1821" i="1"/>
  <c r="O2417" i="1"/>
  <c r="O2565" i="1"/>
  <c r="O2842" i="1"/>
  <c r="O3002" i="1"/>
  <c r="O3366" i="1"/>
  <c r="O3403" i="1"/>
  <c r="W1884" i="1"/>
  <c r="W3258" i="1"/>
  <c r="W772" i="1"/>
  <c r="W1649" i="1"/>
  <c r="W2981" i="1"/>
  <c r="W1117" i="1"/>
  <c r="W3300" i="1"/>
  <c r="W3308" i="1"/>
  <c r="W1311" i="1"/>
  <c r="W3313" i="1"/>
  <c r="W820" i="1"/>
  <c r="W1166" i="1"/>
  <c r="W1891" i="1"/>
  <c r="W55" i="1"/>
  <c r="W150" i="1"/>
  <c r="W673" i="1"/>
  <c r="W797" i="1"/>
  <c r="W941" i="1"/>
  <c r="W943" i="1"/>
  <c r="W1053" i="1"/>
  <c r="W1061" i="1"/>
  <c r="W1087" i="1"/>
  <c r="W1107" i="1"/>
  <c r="W1134" i="1"/>
  <c r="W1150" i="1"/>
  <c r="W1174" i="1"/>
  <c r="W1181" i="1"/>
  <c r="W1188" i="1"/>
  <c r="W1270" i="1"/>
  <c r="W1282" i="1"/>
  <c r="W1367" i="1"/>
  <c r="W1490" i="1"/>
  <c r="W1523" i="1"/>
  <c r="W1801" i="1"/>
  <c r="W1811" i="1"/>
  <c r="W2030" i="1"/>
  <c r="W2080" i="1"/>
  <c r="W2845" i="1"/>
  <c r="W3234" i="1"/>
  <c r="W3241" i="1"/>
  <c r="W3269" i="1"/>
  <c r="W3274" i="1"/>
  <c r="W3279" i="1"/>
  <c r="W3282" i="1"/>
  <c r="W3346" i="1"/>
  <c r="W3347" i="1"/>
  <c r="W198" i="1"/>
  <c r="W200" i="1"/>
  <c r="W1750" i="1"/>
  <c r="W1753" i="1"/>
  <c r="W1754" i="1"/>
  <c r="W1838" i="1"/>
  <c r="W1968" i="1"/>
  <c r="W1333" i="1"/>
  <c r="W1368" i="1"/>
  <c r="W1636" i="1"/>
  <c r="W1669" i="1"/>
  <c r="W1713" i="1"/>
  <c r="W1821" i="1"/>
  <c r="W2417" i="1"/>
  <c r="W2565" i="1"/>
  <c r="W2842" i="1"/>
  <c r="W3002" i="1"/>
  <c r="W3366" i="1"/>
  <c r="W3403" i="1"/>
  <c r="X1884" i="1"/>
  <c r="X3258" i="1"/>
  <c r="X772" i="1"/>
  <c r="X1649" i="1"/>
  <c r="X2981" i="1"/>
  <c r="X1117" i="1"/>
  <c r="X3300" i="1"/>
  <c r="X3308" i="1"/>
  <c r="X1311" i="1"/>
  <c r="X3313" i="1"/>
  <c r="X820" i="1"/>
  <c r="X1166" i="1"/>
  <c r="X1891" i="1"/>
  <c r="X55" i="1"/>
  <c r="X150" i="1"/>
  <c r="X673" i="1"/>
  <c r="X797" i="1"/>
  <c r="X941" i="1"/>
  <c r="X943" i="1"/>
  <c r="X1053" i="1"/>
  <c r="X1061" i="1"/>
  <c r="X1087" i="1"/>
  <c r="X1107" i="1"/>
  <c r="X1134" i="1"/>
  <c r="X1150" i="1"/>
  <c r="X1174" i="1"/>
  <c r="X1181" i="1"/>
  <c r="X1188" i="1"/>
  <c r="X1270" i="1"/>
  <c r="X1282" i="1"/>
  <c r="X1367" i="1"/>
  <c r="X1490" i="1"/>
  <c r="X1523" i="1"/>
  <c r="X1801" i="1"/>
  <c r="X1811" i="1"/>
  <c r="X2030" i="1"/>
  <c r="X2080" i="1"/>
  <c r="X2845" i="1"/>
  <c r="X3234" i="1"/>
  <c r="X3241" i="1"/>
  <c r="X3269" i="1"/>
  <c r="X3274" i="1"/>
  <c r="X3279" i="1"/>
  <c r="X3282" i="1"/>
  <c r="X3346" i="1"/>
  <c r="X3347" i="1"/>
  <c r="X198" i="1"/>
  <c r="X200" i="1"/>
  <c r="X1750" i="1"/>
  <c r="X1753" i="1"/>
  <c r="X1754" i="1"/>
  <c r="X1838" i="1"/>
  <c r="X1968" i="1"/>
  <c r="X1333" i="1"/>
  <c r="X1368" i="1"/>
  <c r="X1636" i="1"/>
  <c r="X1669" i="1"/>
  <c r="X1713" i="1"/>
  <c r="X1821" i="1"/>
  <c r="X2417" i="1"/>
  <c r="X2565" i="1"/>
  <c r="X2842" i="1"/>
  <c r="X3002" i="1"/>
  <c r="X3366" i="1"/>
  <c r="X3403" i="1"/>
  <c r="Y1884" i="1"/>
  <c r="Y3258" i="1"/>
  <c r="Y772" i="1"/>
  <c r="Y1649" i="1"/>
  <c r="Y2981" i="1"/>
  <c r="Y1117" i="1"/>
  <c r="Y3300" i="1"/>
  <c r="Y3308" i="1"/>
  <c r="Y1311" i="1"/>
  <c r="Y3313" i="1"/>
  <c r="Y820" i="1"/>
  <c r="Y1166" i="1"/>
  <c r="Y1891" i="1"/>
  <c r="Y55" i="1"/>
  <c r="Y150" i="1"/>
  <c r="Y673" i="1"/>
  <c r="Y797" i="1"/>
  <c r="Y941" i="1"/>
  <c r="Y943" i="1"/>
  <c r="Y1053" i="1"/>
  <c r="Y1061" i="1"/>
  <c r="Y1087" i="1"/>
  <c r="Y1107" i="1"/>
  <c r="Y1134" i="1"/>
  <c r="Y1150" i="1"/>
  <c r="Y1174" i="1"/>
  <c r="Y1181" i="1"/>
  <c r="Y1188" i="1"/>
  <c r="Y1270" i="1"/>
  <c r="Y1282" i="1"/>
  <c r="Y1367" i="1"/>
  <c r="Y1490" i="1"/>
  <c r="Y1523" i="1"/>
  <c r="Y1801" i="1"/>
  <c r="Y1811" i="1"/>
  <c r="Y2030" i="1"/>
  <c r="Y2080" i="1"/>
  <c r="Y2845" i="1"/>
  <c r="Y3234" i="1"/>
  <c r="Y3241" i="1"/>
  <c r="Y3269" i="1"/>
  <c r="Y3274" i="1"/>
  <c r="Y3279" i="1"/>
  <c r="Y3282" i="1"/>
  <c r="Y3346" i="1"/>
  <c r="Y3347" i="1"/>
  <c r="Y198" i="1"/>
  <c r="Y200" i="1"/>
  <c r="Y1750" i="1"/>
  <c r="Y1753" i="1"/>
  <c r="Y1754" i="1"/>
  <c r="Y1838" i="1"/>
  <c r="Y1968" i="1"/>
  <c r="Y1333" i="1"/>
  <c r="Y1368" i="1"/>
  <c r="Y1636" i="1"/>
  <c r="Y1669" i="1"/>
  <c r="Y1713" i="1"/>
  <c r="Y1821" i="1"/>
  <c r="Y2417" i="1"/>
  <c r="Y2565" i="1"/>
  <c r="Y2842" i="1"/>
  <c r="Y3002" i="1"/>
  <c r="Y3366" i="1"/>
  <c r="Y3403" i="1"/>
  <c r="AD1884" i="1"/>
  <c r="AD3258" i="1"/>
  <c r="AD772" i="1"/>
  <c r="AD1649" i="1"/>
  <c r="AD2981" i="1"/>
  <c r="AD1117" i="1"/>
  <c r="AD3300" i="1"/>
  <c r="AD3308" i="1"/>
  <c r="AD1311" i="1"/>
  <c r="AD3313" i="1"/>
  <c r="AD820" i="1"/>
  <c r="AD1166" i="1"/>
  <c r="AD1891" i="1"/>
  <c r="AD55" i="1"/>
  <c r="AD150" i="1"/>
  <c r="AD673" i="1"/>
  <c r="AD797" i="1"/>
  <c r="AD941" i="1"/>
  <c r="AD943" i="1"/>
  <c r="AD1053" i="1"/>
  <c r="AD1061" i="1"/>
  <c r="AD1087" i="1"/>
  <c r="AD1107" i="1"/>
  <c r="AD1134" i="1"/>
  <c r="AD1150" i="1"/>
  <c r="AD1174" i="1"/>
  <c r="AD1181" i="1"/>
  <c r="AD1188" i="1"/>
  <c r="AD1270" i="1"/>
  <c r="AD1282" i="1"/>
  <c r="AD1367" i="1"/>
  <c r="AD1490" i="1"/>
  <c r="AD1523" i="1"/>
  <c r="AD1801" i="1"/>
  <c r="AD1811" i="1"/>
  <c r="AD2030" i="1"/>
  <c r="AD2080" i="1"/>
  <c r="AD2845" i="1"/>
  <c r="AD3234" i="1"/>
  <c r="AD3241" i="1"/>
  <c r="AD3269" i="1"/>
  <c r="AD3274" i="1"/>
  <c r="AD3279" i="1"/>
  <c r="AD3282" i="1"/>
  <c r="AD3346" i="1"/>
  <c r="AD3347" i="1"/>
  <c r="AD198" i="1"/>
  <c r="AD200" i="1"/>
  <c r="AD1750" i="1"/>
  <c r="AD1753" i="1"/>
  <c r="AD1754" i="1"/>
  <c r="AD1838" i="1"/>
  <c r="AD1968" i="1"/>
  <c r="AD1333" i="1"/>
  <c r="AD1368" i="1"/>
  <c r="AD1636" i="1"/>
  <c r="AD1669" i="1"/>
  <c r="AD1713" i="1"/>
  <c r="AD1821" i="1"/>
  <c r="AD2417" i="1"/>
  <c r="AD2565" i="1"/>
  <c r="AD2842" i="1"/>
  <c r="AD3002" i="1"/>
  <c r="AD3366" i="1"/>
  <c r="AD3403" i="1"/>
  <c r="AE1884" i="1"/>
  <c r="AE3258" i="1"/>
  <c r="AE772" i="1"/>
  <c r="AE1649" i="1"/>
  <c r="AE2981" i="1"/>
  <c r="AE1117" i="1"/>
  <c r="AE3300" i="1"/>
  <c r="AE3308" i="1"/>
  <c r="AE1311" i="1"/>
  <c r="AE3313" i="1"/>
  <c r="AE820" i="1"/>
  <c r="AE1166" i="1"/>
  <c r="AE1891" i="1"/>
  <c r="AE55" i="1"/>
  <c r="AE150" i="1"/>
  <c r="AE673" i="1"/>
  <c r="AE797" i="1"/>
  <c r="AE941" i="1"/>
  <c r="AE943" i="1"/>
  <c r="AE1053" i="1"/>
  <c r="AE1061" i="1"/>
  <c r="AE1087" i="1"/>
  <c r="AE1107" i="1"/>
  <c r="AE1134" i="1"/>
  <c r="AE1150" i="1"/>
  <c r="AE1174" i="1"/>
  <c r="AE1181" i="1"/>
  <c r="AE1188" i="1"/>
  <c r="AE1270" i="1"/>
  <c r="AE1282" i="1"/>
  <c r="AE1367" i="1"/>
  <c r="AE1490" i="1"/>
  <c r="AE1523" i="1"/>
  <c r="AE1801" i="1"/>
  <c r="AE1811" i="1"/>
  <c r="AE2030" i="1"/>
  <c r="AE2080" i="1"/>
  <c r="AE2845" i="1"/>
  <c r="AE3234" i="1"/>
  <c r="AE3241" i="1"/>
  <c r="AE3269" i="1"/>
  <c r="AE3274" i="1"/>
  <c r="AE3279" i="1"/>
  <c r="AE3282" i="1"/>
  <c r="AE3346" i="1"/>
  <c r="AE3347" i="1"/>
  <c r="AE198" i="1"/>
  <c r="AE200" i="1"/>
  <c r="AE1750" i="1"/>
  <c r="AE1753" i="1"/>
  <c r="AE1754" i="1"/>
  <c r="AE1838" i="1"/>
  <c r="AE1968" i="1"/>
  <c r="AE1333" i="1"/>
  <c r="AE1368" i="1"/>
  <c r="AE1636" i="1"/>
  <c r="AE1669" i="1"/>
  <c r="AE1713" i="1"/>
  <c r="AE1821" i="1"/>
  <c r="AE2417" i="1"/>
  <c r="AE2565" i="1"/>
  <c r="AE2842" i="1"/>
  <c r="AE3002" i="1"/>
  <c r="AE3366" i="1"/>
  <c r="AE3403" i="1"/>
  <c r="AF1884" i="1"/>
  <c r="AF3258" i="1"/>
  <c r="AF772" i="1"/>
  <c r="AF1649" i="1"/>
  <c r="AF2981" i="1"/>
  <c r="AF1117" i="1"/>
  <c r="AF3300" i="1"/>
  <c r="AF3308" i="1"/>
  <c r="AF1311" i="1"/>
  <c r="AF3313" i="1"/>
  <c r="AF820" i="1"/>
  <c r="AF1166" i="1"/>
  <c r="AF1891" i="1"/>
  <c r="AF55" i="1"/>
  <c r="AF150" i="1"/>
  <c r="AF673" i="1"/>
  <c r="AF797" i="1"/>
  <c r="AF941" i="1"/>
  <c r="AF943" i="1"/>
  <c r="AF1053" i="1"/>
  <c r="AF1061" i="1"/>
  <c r="AF1087" i="1"/>
  <c r="AF1107" i="1"/>
  <c r="AF1134" i="1"/>
  <c r="AF1150" i="1"/>
  <c r="AF1174" i="1"/>
  <c r="AF1181" i="1"/>
  <c r="AF1188" i="1"/>
  <c r="AF1270" i="1"/>
  <c r="AF1282" i="1"/>
  <c r="AF1367" i="1"/>
  <c r="AF1490" i="1"/>
  <c r="AF1523" i="1"/>
  <c r="AF1801" i="1"/>
  <c r="AF1811" i="1"/>
  <c r="AF2030" i="1"/>
  <c r="AF2080" i="1"/>
  <c r="AF2845" i="1"/>
  <c r="AF3234" i="1"/>
  <c r="AF3241" i="1"/>
  <c r="AF3269" i="1"/>
  <c r="AF3274" i="1"/>
  <c r="AF3279" i="1"/>
  <c r="AF3282" i="1"/>
  <c r="AF3346" i="1"/>
  <c r="AF3347" i="1"/>
  <c r="AF198" i="1"/>
  <c r="AF200" i="1"/>
  <c r="AF1750" i="1"/>
  <c r="AF1753" i="1"/>
  <c r="AF1754" i="1"/>
  <c r="AF1838" i="1"/>
  <c r="AF1968" i="1"/>
  <c r="AF1333" i="1"/>
  <c r="AF1368" i="1"/>
  <c r="AF1636" i="1"/>
  <c r="AF1669" i="1"/>
  <c r="AF1713" i="1"/>
  <c r="AF1821" i="1"/>
  <c r="AF2417" i="1"/>
  <c r="AF2565" i="1"/>
  <c r="AF2842" i="1"/>
  <c r="AF3002" i="1"/>
  <c r="AF3366" i="1"/>
  <c r="AF3403" i="1"/>
  <c r="AH1884" i="1"/>
  <c r="AH3258" i="1"/>
  <c r="AH772" i="1"/>
  <c r="AH1649" i="1"/>
  <c r="AH2981" i="1"/>
  <c r="AH1117" i="1"/>
  <c r="AH3300" i="1"/>
  <c r="AH3308" i="1"/>
  <c r="AH1311" i="1"/>
  <c r="AH3313" i="1"/>
  <c r="AH820" i="1"/>
  <c r="AH1166" i="1"/>
  <c r="AH1891" i="1"/>
  <c r="AH55" i="1"/>
  <c r="AH150" i="1"/>
  <c r="AH673" i="1"/>
  <c r="AH797" i="1"/>
  <c r="AH941" i="1"/>
  <c r="AH943" i="1"/>
  <c r="AH1053" i="1"/>
  <c r="AH1061" i="1"/>
  <c r="AH1087" i="1"/>
  <c r="AH1107" i="1"/>
  <c r="AH1134" i="1"/>
  <c r="AH1150" i="1"/>
  <c r="AH1174" i="1"/>
  <c r="AH1181" i="1"/>
  <c r="AH1188" i="1"/>
  <c r="AH1270" i="1"/>
  <c r="AH1282" i="1"/>
  <c r="AH1367" i="1"/>
  <c r="AH1490" i="1"/>
  <c r="AH1523" i="1"/>
  <c r="AH1801" i="1"/>
  <c r="AH1811" i="1"/>
  <c r="AH2030" i="1"/>
  <c r="AH2080" i="1"/>
  <c r="AH2845" i="1"/>
  <c r="AH3234" i="1"/>
  <c r="AH3241" i="1"/>
  <c r="AH3269" i="1"/>
  <c r="AH3274" i="1"/>
  <c r="AH3279" i="1"/>
  <c r="AH3282" i="1"/>
  <c r="AH3346" i="1"/>
  <c r="AH3347" i="1"/>
  <c r="AH198" i="1"/>
  <c r="AH200" i="1"/>
  <c r="AH1750" i="1"/>
  <c r="AH1753" i="1"/>
  <c r="AH1754" i="1"/>
  <c r="AH1838" i="1"/>
  <c r="AH1968" i="1"/>
  <c r="AH1333" i="1"/>
  <c r="AH1368" i="1"/>
  <c r="AH1636" i="1"/>
  <c r="AH1669" i="1"/>
  <c r="AH1713" i="1"/>
  <c r="AH1821" i="1"/>
  <c r="AH2417" i="1"/>
  <c r="AH2565" i="1"/>
  <c r="AH2842" i="1"/>
  <c r="AH3002" i="1"/>
  <c r="AH3366" i="1"/>
  <c r="AH3403" i="1"/>
  <c r="A1456" i="1"/>
  <c r="A1457" i="1"/>
  <c r="A1463" i="1"/>
  <c r="A1464" i="1"/>
  <c r="A1465" i="1"/>
  <c r="A1466" i="1"/>
  <c r="A1467" i="1"/>
  <c r="A1544" i="1"/>
  <c r="A1545" i="1"/>
  <c r="A1907" i="1"/>
  <c r="A1908" i="1"/>
  <c r="A2007" i="1"/>
  <c r="A2075" i="1"/>
  <c r="A3316" i="1"/>
  <c r="A3317" i="1"/>
  <c r="A3318" i="1"/>
  <c r="A3319" i="1"/>
  <c r="A3320" i="1"/>
  <c r="A3321" i="1"/>
  <c r="A3323" i="1"/>
  <c r="A3324" i="1"/>
  <c r="A3325" i="1"/>
  <c r="A3326" i="1"/>
  <c r="A3327" i="1"/>
  <c r="A3330" i="1"/>
  <c r="A3331" i="1"/>
  <c r="A3332" i="1"/>
  <c r="A3333" i="1"/>
  <c r="A981" i="1"/>
  <c r="A1167" i="1"/>
  <c r="A3339" i="1"/>
  <c r="A897" i="1"/>
  <c r="F1456" i="1"/>
  <c r="F1457" i="1"/>
  <c r="F1463" i="1"/>
  <c r="F1464" i="1"/>
  <c r="F1465" i="1"/>
  <c r="F1466" i="1"/>
  <c r="F1467" i="1"/>
  <c r="F1544" i="1"/>
  <c r="F1545" i="1"/>
  <c r="F1907" i="1"/>
  <c r="F1908" i="1"/>
  <c r="F2007" i="1"/>
  <c r="F2075" i="1"/>
  <c r="F3316" i="1"/>
  <c r="F3317" i="1"/>
  <c r="F3318" i="1"/>
  <c r="F3319" i="1"/>
  <c r="F3320" i="1"/>
  <c r="F3321" i="1"/>
  <c r="F3323" i="1"/>
  <c r="F3324" i="1"/>
  <c r="F3325" i="1"/>
  <c r="F3326" i="1"/>
  <c r="F3327" i="1"/>
  <c r="F3330" i="1"/>
  <c r="F3331" i="1"/>
  <c r="F3332" i="1"/>
  <c r="F3333" i="1"/>
  <c r="F981" i="1"/>
  <c r="F1167" i="1"/>
  <c r="F3339" i="1"/>
  <c r="F897" i="1"/>
  <c r="H1456" i="1"/>
  <c r="Z1456" i="1" s="1"/>
  <c r="AB1456" i="1" s="1"/>
  <c r="H1457" i="1"/>
  <c r="Z1457" i="1" s="1"/>
  <c r="AB1457" i="1" s="1"/>
  <c r="H1463" i="1"/>
  <c r="Z1463" i="1" s="1"/>
  <c r="AB1463" i="1" s="1"/>
  <c r="H1464" i="1"/>
  <c r="Z1464" i="1" s="1"/>
  <c r="AB1464" i="1" s="1"/>
  <c r="H1465" i="1"/>
  <c r="Z1465" i="1" s="1"/>
  <c r="AB1465" i="1" s="1"/>
  <c r="H1466" i="1"/>
  <c r="Z1466" i="1" s="1"/>
  <c r="AB1466" i="1" s="1"/>
  <c r="H1467" i="1"/>
  <c r="Z1467" i="1" s="1"/>
  <c r="AB1467" i="1" s="1"/>
  <c r="H1544" i="1"/>
  <c r="Z1544" i="1" s="1"/>
  <c r="AB1544" i="1" s="1"/>
  <c r="H1545" i="1"/>
  <c r="Z1545" i="1" s="1"/>
  <c r="AB1545" i="1" s="1"/>
  <c r="H1907" i="1"/>
  <c r="Z1907" i="1" s="1"/>
  <c r="AB1907" i="1" s="1"/>
  <c r="H1908" i="1"/>
  <c r="Z1908" i="1" s="1"/>
  <c r="AB1908" i="1" s="1"/>
  <c r="H2007" i="1"/>
  <c r="Z2007" i="1" s="1"/>
  <c r="AB2007" i="1" s="1"/>
  <c r="H2075" i="1"/>
  <c r="Z2075" i="1" s="1"/>
  <c r="AB2075" i="1" s="1"/>
  <c r="H3316" i="1"/>
  <c r="Z3316" i="1" s="1"/>
  <c r="AB3316" i="1" s="1"/>
  <c r="H3317" i="1"/>
  <c r="Z3317" i="1" s="1"/>
  <c r="AB3317" i="1" s="1"/>
  <c r="H3318" i="1"/>
  <c r="Z3318" i="1" s="1"/>
  <c r="AB3318" i="1" s="1"/>
  <c r="H3319" i="1"/>
  <c r="Z3319" i="1" s="1"/>
  <c r="AB3319" i="1" s="1"/>
  <c r="H3320" i="1"/>
  <c r="Z3320" i="1" s="1"/>
  <c r="AB3320" i="1" s="1"/>
  <c r="H3321" i="1"/>
  <c r="Z3321" i="1" s="1"/>
  <c r="AB3321" i="1" s="1"/>
  <c r="H3323" i="1"/>
  <c r="Z3323" i="1" s="1"/>
  <c r="AB3323" i="1" s="1"/>
  <c r="H3324" i="1"/>
  <c r="Z3324" i="1" s="1"/>
  <c r="AB3324" i="1" s="1"/>
  <c r="H3325" i="1"/>
  <c r="Z3325" i="1" s="1"/>
  <c r="AB3325" i="1" s="1"/>
  <c r="H3326" i="1"/>
  <c r="Z3326" i="1" s="1"/>
  <c r="AB3326" i="1" s="1"/>
  <c r="H3327" i="1"/>
  <c r="Z3327" i="1" s="1"/>
  <c r="AB3327" i="1" s="1"/>
  <c r="H3330" i="1"/>
  <c r="Z3330" i="1" s="1"/>
  <c r="AB3330" i="1" s="1"/>
  <c r="H3331" i="1"/>
  <c r="Z3331" i="1" s="1"/>
  <c r="AB3331" i="1" s="1"/>
  <c r="H3332" i="1"/>
  <c r="Z3332" i="1" s="1"/>
  <c r="AB3332" i="1" s="1"/>
  <c r="H3333" i="1"/>
  <c r="Z3333" i="1" s="1"/>
  <c r="AB3333" i="1" s="1"/>
  <c r="H981" i="1"/>
  <c r="Z981" i="1" s="1"/>
  <c r="AB981" i="1" s="1"/>
  <c r="H1167" i="1"/>
  <c r="Z1167" i="1" s="1"/>
  <c r="AB1167" i="1" s="1"/>
  <c r="H3339" i="1"/>
  <c r="Z3339" i="1" s="1"/>
  <c r="AB3339" i="1" s="1"/>
  <c r="H897" i="1"/>
  <c r="Z897" i="1" s="1"/>
  <c r="AB897" i="1" s="1"/>
  <c r="N1456" i="1"/>
  <c r="M1456" i="1" s="1"/>
  <c r="N1457" i="1"/>
  <c r="M1457" i="1" s="1"/>
  <c r="N1463" i="1"/>
  <c r="M1463" i="1" s="1"/>
  <c r="N1464" i="1"/>
  <c r="M1464" i="1" s="1"/>
  <c r="N1465" i="1"/>
  <c r="M1465" i="1" s="1"/>
  <c r="N1466" i="1"/>
  <c r="M1466" i="1" s="1"/>
  <c r="N1467" i="1"/>
  <c r="M1467" i="1" s="1"/>
  <c r="N1544" i="1"/>
  <c r="M1544" i="1" s="1"/>
  <c r="N1545" i="1"/>
  <c r="M1545" i="1" s="1"/>
  <c r="N1907" i="1"/>
  <c r="M1907" i="1" s="1"/>
  <c r="N1908" i="1"/>
  <c r="M1908" i="1" s="1"/>
  <c r="N2007" i="1"/>
  <c r="M2007" i="1" s="1"/>
  <c r="N2075" i="1"/>
  <c r="M2075" i="1" s="1"/>
  <c r="N3316" i="1"/>
  <c r="M3316" i="1" s="1"/>
  <c r="N3317" i="1"/>
  <c r="M3317" i="1" s="1"/>
  <c r="N3318" i="1"/>
  <c r="M3318" i="1" s="1"/>
  <c r="N3319" i="1"/>
  <c r="M3319" i="1" s="1"/>
  <c r="N3320" i="1"/>
  <c r="M3320" i="1" s="1"/>
  <c r="N3321" i="1"/>
  <c r="M3321" i="1" s="1"/>
  <c r="N3323" i="1"/>
  <c r="M3323" i="1" s="1"/>
  <c r="N3324" i="1"/>
  <c r="M3324" i="1" s="1"/>
  <c r="N3325" i="1"/>
  <c r="M3325" i="1" s="1"/>
  <c r="N3326" i="1"/>
  <c r="M3326" i="1" s="1"/>
  <c r="N3327" i="1"/>
  <c r="M3327" i="1" s="1"/>
  <c r="N3330" i="1"/>
  <c r="M3330" i="1" s="1"/>
  <c r="N3331" i="1"/>
  <c r="M3331" i="1" s="1"/>
  <c r="N3332" i="1"/>
  <c r="M3332" i="1" s="1"/>
  <c r="N3333" i="1"/>
  <c r="M3333" i="1" s="1"/>
  <c r="N981" i="1"/>
  <c r="M981" i="1" s="1"/>
  <c r="N1167" i="1"/>
  <c r="M1167" i="1" s="1"/>
  <c r="N3339" i="1"/>
  <c r="M3339" i="1" s="1"/>
  <c r="N897" i="1"/>
  <c r="M897" i="1" s="1"/>
  <c r="O1456" i="1"/>
  <c r="O1457" i="1"/>
  <c r="O1463" i="1"/>
  <c r="O1464" i="1"/>
  <c r="O1465" i="1"/>
  <c r="O1466" i="1"/>
  <c r="O1467" i="1"/>
  <c r="O1544" i="1"/>
  <c r="O1545" i="1"/>
  <c r="O1907" i="1"/>
  <c r="O1908" i="1"/>
  <c r="O2007" i="1"/>
  <c r="O2075" i="1"/>
  <c r="O3316" i="1"/>
  <c r="O3317" i="1"/>
  <c r="O3318" i="1"/>
  <c r="O3319" i="1"/>
  <c r="O3320" i="1"/>
  <c r="O3321" i="1"/>
  <c r="O3323" i="1"/>
  <c r="O3324" i="1"/>
  <c r="O3325" i="1"/>
  <c r="O3326" i="1"/>
  <c r="O3327" i="1"/>
  <c r="O3330" i="1"/>
  <c r="O3331" i="1"/>
  <c r="O3332" i="1"/>
  <c r="O3333" i="1"/>
  <c r="O981" i="1"/>
  <c r="O1167" i="1"/>
  <c r="O3339" i="1"/>
  <c r="O897" i="1"/>
  <c r="W1456" i="1"/>
  <c r="W1457" i="1"/>
  <c r="W1463" i="1"/>
  <c r="W1464" i="1"/>
  <c r="W1465" i="1"/>
  <c r="W1466" i="1"/>
  <c r="W1467" i="1"/>
  <c r="W1544" i="1"/>
  <c r="W1545" i="1"/>
  <c r="W1907" i="1"/>
  <c r="W1908" i="1"/>
  <c r="W2007" i="1"/>
  <c r="W2075" i="1"/>
  <c r="W3316" i="1"/>
  <c r="W3317" i="1"/>
  <c r="W3318" i="1"/>
  <c r="W3319" i="1"/>
  <c r="W3320" i="1"/>
  <c r="W3321" i="1"/>
  <c r="W3323" i="1"/>
  <c r="W3324" i="1"/>
  <c r="W3325" i="1"/>
  <c r="W3326" i="1"/>
  <c r="W3327" i="1"/>
  <c r="W3330" i="1"/>
  <c r="W3331" i="1"/>
  <c r="W3332" i="1"/>
  <c r="W3333" i="1"/>
  <c r="W981" i="1"/>
  <c r="W1167" i="1"/>
  <c r="W3339" i="1"/>
  <c r="W897" i="1"/>
  <c r="X1456" i="1"/>
  <c r="X1457" i="1"/>
  <c r="X1463" i="1"/>
  <c r="X1464" i="1"/>
  <c r="X1465" i="1"/>
  <c r="X1466" i="1"/>
  <c r="X1467" i="1"/>
  <c r="X1544" i="1"/>
  <c r="X1545" i="1"/>
  <c r="X1907" i="1"/>
  <c r="X1908" i="1"/>
  <c r="X2007" i="1"/>
  <c r="X2075" i="1"/>
  <c r="X3316" i="1"/>
  <c r="X3317" i="1"/>
  <c r="X3318" i="1"/>
  <c r="X3319" i="1"/>
  <c r="X3320" i="1"/>
  <c r="X3321" i="1"/>
  <c r="X3323" i="1"/>
  <c r="X3324" i="1"/>
  <c r="X3325" i="1"/>
  <c r="X3326" i="1"/>
  <c r="X3327" i="1"/>
  <c r="X3330" i="1"/>
  <c r="X3331" i="1"/>
  <c r="X3332" i="1"/>
  <c r="X3333" i="1"/>
  <c r="X981" i="1"/>
  <c r="X1167" i="1"/>
  <c r="X3339" i="1"/>
  <c r="X897" i="1"/>
  <c r="Y1456" i="1"/>
  <c r="Y1457" i="1"/>
  <c r="Y1463" i="1"/>
  <c r="Y1464" i="1"/>
  <c r="Y1465" i="1"/>
  <c r="Y1466" i="1"/>
  <c r="Y1467" i="1"/>
  <c r="Y1544" i="1"/>
  <c r="Y1545" i="1"/>
  <c r="Y1907" i="1"/>
  <c r="Y1908" i="1"/>
  <c r="Y2007" i="1"/>
  <c r="Y2075" i="1"/>
  <c r="Y3316" i="1"/>
  <c r="Y3317" i="1"/>
  <c r="Y3318" i="1"/>
  <c r="Y3319" i="1"/>
  <c r="Y3320" i="1"/>
  <c r="Y3321" i="1"/>
  <c r="Y3323" i="1"/>
  <c r="Y3324" i="1"/>
  <c r="Y3325" i="1"/>
  <c r="Y3326" i="1"/>
  <c r="Y3327" i="1"/>
  <c r="Y3330" i="1"/>
  <c r="Y3331" i="1"/>
  <c r="Y3332" i="1"/>
  <c r="Y3333" i="1"/>
  <c r="Y981" i="1"/>
  <c r="Y1167" i="1"/>
  <c r="Y3339" i="1"/>
  <c r="Y897" i="1"/>
  <c r="AD1456" i="1"/>
  <c r="AD1457" i="1"/>
  <c r="AD1463" i="1"/>
  <c r="AD1464" i="1"/>
  <c r="AD1465" i="1"/>
  <c r="AD1466" i="1"/>
  <c r="AD1467" i="1"/>
  <c r="AD1544" i="1"/>
  <c r="AD1545" i="1"/>
  <c r="AD1907" i="1"/>
  <c r="AD1908" i="1"/>
  <c r="AD2007" i="1"/>
  <c r="AD2075" i="1"/>
  <c r="AD3316" i="1"/>
  <c r="AD3317" i="1"/>
  <c r="AD3318" i="1"/>
  <c r="AD3319" i="1"/>
  <c r="AD3320" i="1"/>
  <c r="AD3321" i="1"/>
  <c r="AD3323" i="1"/>
  <c r="AD3324" i="1"/>
  <c r="AD3325" i="1"/>
  <c r="AD3326" i="1"/>
  <c r="AD3327" i="1"/>
  <c r="AD3330" i="1"/>
  <c r="AD3331" i="1"/>
  <c r="AD3332" i="1"/>
  <c r="AD3333" i="1"/>
  <c r="AD981" i="1"/>
  <c r="AD1167" i="1"/>
  <c r="AD3339" i="1"/>
  <c r="AD897" i="1"/>
  <c r="AE1456" i="1"/>
  <c r="AE1457" i="1"/>
  <c r="AE1463" i="1"/>
  <c r="AE1464" i="1"/>
  <c r="AE1465" i="1"/>
  <c r="AE1466" i="1"/>
  <c r="AE1467" i="1"/>
  <c r="AE1544" i="1"/>
  <c r="AE1545" i="1"/>
  <c r="AE1907" i="1"/>
  <c r="AE1908" i="1"/>
  <c r="AE2007" i="1"/>
  <c r="AE2075" i="1"/>
  <c r="AE3316" i="1"/>
  <c r="AE3317" i="1"/>
  <c r="AE3318" i="1"/>
  <c r="AE3319" i="1"/>
  <c r="AE3320" i="1"/>
  <c r="AE3321" i="1"/>
  <c r="AE3323" i="1"/>
  <c r="AE3324" i="1"/>
  <c r="AE3325" i="1"/>
  <c r="AE3326" i="1"/>
  <c r="AE3327" i="1"/>
  <c r="AE3330" i="1"/>
  <c r="AE3331" i="1"/>
  <c r="AE3332" i="1"/>
  <c r="AE3333" i="1"/>
  <c r="AE981" i="1"/>
  <c r="AE1167" i="1"/>
  <c r="AE3339" i="1"/>
  <c r="AE897" i="1"/>
  <c r="AF1456" i="1"/>
  <c r="AF1457" i="1"/>
  <c r="AF1463" i="1"/>
  <c r="AF1464" i="1"/>
  <c r="AF1465" i="1"/>
  <c r="AF1466" i="1"/>
  <c r="AF1467" i="1"/>
  <c r="AF1544" i="1"/>
  <c r="AF1545" i="1"/>
  <c r="AF1907" i="1"/>
  <c r="AF1908" i="1"/>
  <c r="AF2007" i="1"/>
  <c r="AF2075" i="1"/>
  <c r="AF3316" i="1"/>
  <c r="AF3317" i="1"/>
  <c r="AF3318" i="1"/>
  <c r="AF3319" i="1"/>
  <c r="AF3320" i="1"/>
  <c r="AF3321" i="1"/>
  <c r="AF3323" i="1"/>
  <c r="AF3324" i="1"/>
  <c r="AF3325" i="1"/>
  <c r="AF3326" i="1"/>
  <c r="AF3327" i="1"/>
  <c r="AF3330" i="1"/>
  <c r="AF3331" i="1"/>
  <c r="AF3332" i="1"/>
  <c r="AF3333" i="1"/>
  <c r="AF981" i="1"/>
  <c r="AF1167" i="1"/>
  <c r="AF3339" i="1"/>
  <c r="AF897" i="1"/>
  <c r="AH1456" i="1"/>
  <c r="AH1457" i="1"/>
  <c r="AH1463" i="1"/>
  <c r="AH1464" i="1"/>
  <c r="AH1465" i="1"/>
  <c r="AH1466" i="1"/>
  <c r="AH1467" i="1"/>
  <c r="AH1544" i="1"/>
  <c r="AH1545" i="1"/>
  <c r="AH1907" i="1"/>
  <c r="AH1908" i="1"/>
  <c r="AH2007" i="1"/>
  <c r="AH2075" i="1"/>
  <c r="AH3316" i="1"/>
  <c r="AH3317" i="1"/>
  <c r="AH3318" i="1"/>
  <c r="AH3319" i="1"/>
  <c r="AH3320" i="1"/>
  <c r="AH3321" i="1"/>
  <c r="AH3323" i="1"/>
  <c r="AH3324" i="1"/>
  <c r="AH3325" i="1"/>
  <c r="AH3326" i="1"/>
  <c r="AH3327" i="1"/>
  <c r="AH3330" i="1"/>
  <c r="AH3331" i="1"/>
  <c r="AH3332" i="1"/>
  <c r="AH3333" i="1"/>
  <c r="AH981" i="1"/>
  <c r="AH1167" i="1"/>
  <c r="AH3339" i="1"/>
  <c r="AH897" i="1"/>
  <c r="A3220" i="1"/>
  <c r="A3221" i="1"/>
  <c r="A3222" i="1"/>
  <c r="A3256" i="1"/>
  <c r="A3314" i="1"/>
  <c r="A406" i="1"/>
  <c r="A1274" i="1"/>
  <c r="A1422" i="1"/>
  <c r="A1866" i="1"/>
  <c r="A3337" i="1"/>
  <c r="F3220" i="1"/>
  <c r="F3221" i="1"/>
  <c r="F3222" i="1"/>
  <c r="F3256" i="1"/>
  <c r="F3314" i="1"/>
  <c r="F406" i="1"/>
  <c r="F1274" i="1"/>
  <c r="F1422" i="1"/>
  <c r="F1866" i="1"/>
  <c r="F3337" i="1"/>
  <c r="H3220" i="1"/>
  <c r="Z3220" i="1" s="1"/>
  <c r="AB3220" i="1" s="1"/>
  <c r="H3221" i="1"/>
  <c r="Z3221" i="1" s="1"/>
  <c r="AB3221" i="1" s="1"/>
  <c r="H3222" i="1"/>
  <c r="Z3222" i="1" s="1"/>
  <c r="AB3222" i="1" s="1"/>
  <c r="H3256" i="1"/>
  <c r="Z3256" i="1" s="1"/>
  <c r="AB3256" i="1" s="1"/>
  <c r="H3314" i="1"/>
  <c r="Z3314" i="1" s="1"/>
  <c r="AB3314" i="1" s="1"/>
  <c r="H406" i="1"/>
  <c r="Z406" i="1" s="1"/>
  <c r="AB406" i="1" s="1"/>
  <c r="H1274" i="1"/>
  <c r="Z1274" i="1" s="1"/>
  <c r="AB1274" i="1" s="1"/>
  <c r="H1422" i="1"/>
  <c r="Z1422" i="1" s="1"/>
  <c r="AB1422" i="1" s="1"/>
  <c r="H1866" i="1"/>
  <c r="Z1866" i="1" s="1"/>
  <c r="AB1866" i="1" s="1"/>
  <c r="H3337" i="1"/>
  <c r="Z3337" i="1" s="1"/>
  <c r="AB3337" i="1" s="1"/>
  <c r="N3220" i="1"/>
  <c r="M3220" i="1" s="1"/>
  <c r="N3221" i="1"/>
  <c r="M3221" i="1" s="1"/>
  <c r="N3222" i="1"/>
  <c r="M3222" i="1" s="1"/>
  <c r="N3256" i="1"/>
  <c r="M3256" i="1" s="1"/>
  <c r="N3314" i="1"/>
  <c r="M3314" i="1" s="1"/>
  <c r="N406" i="1"/>
  <c r="M406" i="1" s="1"/>
  <c r="N1274" i="1"/>
  <c r="M1274" i="1" s="1"/>
  <c r="N1422" i="1"/>
  <c r="M1422" i="1" s="1"/>
  <c r="N1866" i="1"/>
  <c r="M1866" i="1" s="1"/>
  <c r="N3337" i="1"/>
  <c r="M3337" i="1" s="1"/>
  <c r="O3220" i="1"/>
  <c r="O3221" i="1"/>
  <c r="O3222" i="1"/>
  <c r="O3256" i="1"/>
  <c r="O3314" i="1"/>
  <c r="O406" i="1"/>
  <c r="O1274" i="1"/>
  <c r="O1422" i="1"/>
  <c r="O1866" i="1"/>
  <c r="O3337" i="1"/>
  <c r="W3220" i="1"/>
  <c r="W3221" i="1"/>
  <c r="W3222" i="1"/>
  <c r="W3256" i="1"/>
  <c r="W3314" i="1"/>
  <c r="W406" i="1"/>
  <c r="W1274" i="1"/>
  <c r="W1422" i="1"/>
  <c r="W1866" i="1"/>
  <c r="W3337" i="1"/>
  <c r="X3220" i="1"/>
  <c r="X3221" i="1"/>
  <c r="X3222" i="1"/>
  <c r="X3256" i="1"/>
  <c r="X3314" i="1"/>
  <c r="X406" i="1"/>
  <c r="X1274" i="1"/>
  <c r="X1422" i="1"/>
  <c r="X1866" i="1"/>
  <c r="X3337" i="1"/>
  <c r="Y3220" i="1"/>
  <c r="Y3221" i="1"/>
  <c r="Y3222" i="1"/>
  <c r="Y3256" i="1"/>
  <c r="Y3314" i="1"/>
  <c r="Y406" i="1"/>
  <c r="Y1274" i="1"/>
  <c r="Y1422" i="1"/>
  <c r="Y1866" i="1"/>
  <c r="Y3337" i="1"/>
  <c r="AD3220" i="1"/>
  <c r="AD3221" i="1"/>
  <c r="AD3222" i="1"/>
  <c r="AD3256" i="1"/>
  <c r="AD3314" i="1"/>
  <c r="AD406" i="1"/>
  <c r="AD1274" i="1"/>
  <c r="AD1422" i="1"/>
  <c r="AD1866" i="1"/>
  <c r="AD3337" i="1"/>
  <c r="AE3220" i="1"/>
  <c r="AE3221" i="1"/>
  <c r="AE3222" i="1"/>
  <c r="AE3256" i="1"/>
  <c r="AE3314" i="1"/>
  <c r="AE406" i="1"/>
  <c r="AE1274" i="1"/>
  <c r="AE1422" i="1"/>
  <c r="AE1866" i="1"/>
  <c r="AE3337" i="1"/>
  <c r="AF3220" i="1"/>
  <c r="AF3221" i="1"/>
  <c r="AF3222" i="1"/>
  <c r="AF3256" i="1"/>
  <c r="AF3314" i="1"/>
  <c r="AF406" i="1"/>
  <c r="AF1274" i="1"/>
  <c r="AF1422" i="1"/>
  <c r="AF1866" i="1"/>
  <c r="AF3337" i="1"/>
  <c r="AH3220" i="1"/>
  <c r="AH3221" i="1"/>
  <c r="AH3222" i="1"/>
  <c r="AH3256" i="1"/>
  <c r="AH3314" i="1"/>
  <c r="AH406" i="1"/>
  <c r="AH1274" i="1"/>
  <c r="AH1422" i="1"/>
  <c r="AH1866" i="1"/>
  <c r="AH3337" i="1"/>
  <c r="A31" i="1"/>
  <c r="A32" i="1"/>
  <c r="A116" i="1"/>
  <c r="A1835" i="1"/>
  <c r="A1970" i="1"/>
  <c r="A1645" i="1"/>
  <c r="A3340" i="1"/>
  <c r="F31" i="1"/>
  <c r="F32" i="1"/>
  <c r="F116" i="1"/>
  <c r="F1835" i="1"/>
  <c r="F1970" i="1"/>
  <c r="F1645" i="1"/>
  <c r="F3340" i="1"/>
  <c r="H31" i="1"/>
  <c r="Z31" i="1" s="1"/>
  <c r="AB31" i="1" s="1"/>
  <c r="H32" i="1"/>
  <c r="Z32" i="1" s="1"/>
  <c r="AB32" i="1" s="1"/>
  <c r="H116" i="1"/>
  <c r="Z116" i="1" s="1"/>
  <c r="AB116" i="1" s="1"/>
  <c r="H1835" i="1"/>
  <c r="Z1835" i="1" s="1"/>
  <c r="AB1835" i="1" s="1"/>
  <c r="H1970" i="1"/>
  <c r="Z1970" i="1" s="1"/>
  <c r="AB1970" i="1" s="1"/>
  <c r="H1645" i="1"/>
  <c r="Z1645" i="1" s="1"/>
  <c r="AB1645" i="1" s="1"/>
  <c r="H3340" i="1"/>
  <c r="Z3340" i="1" s="1"/>
  <c r="AB3340" i="1" s="1"/>
  <c r="N31" i="1"/>
  <c r="M31" i="1" s="1"/>
  <c r="N32" i="1"/>
  <c r="M32" i="1" s="1"/>
  <c r="N116" i="1"/>
  <c r="M116" i="1" s="1"/>
  <c r="N1835" i="1"/>
  <c r="M1835" i="1" s="1"/>
  <c r="N1970" i="1"/>
  <c r="M1970" i="1" s="1"/>
  <c r="N1645" i="1"/>
  <c r="M1645" i="1" s="1"/>
  <c r="N3340" i="1"/>
  <c r="M3340" i="1" s="1"/>
  <c r="O31" i="1"/>
  <c r="O32" i="1"/>
  <c r="O116" i="1"/>
  <c r="O1835" i="1"/>
  <c r="O1970" i="1"/>
  <c r="O1645" i="1"/>
  <c r="O3340" i="1"/>
  <c r="W31" i="1"/>
  <c r="W32" i="1"/>
  <c r="W116" i="1"/>
  <c r="W1835" i="1"/>
  <c r="W1970" i="1"/>
  <c r="W1645" i="1"/>
  <c r="W3340" i="1"/>
  <c r="X31" i="1"/>
  <c r="X32" i="1"/>
  <c r="X116" i="1"/>
  <c r="X1835" i="1"/>
  <c r="X1970" i="1"/>
  <c r="X1645" i="1"/>
  <c r="X3340" i="1"/>
  <c r="Y31" i="1"/>
  <c r="Y32" i="1"/>
  <c r="Y116" i="1"/>
  <c r="Y1835" i="1"/>
  <c r="Y1970" i="1"/>
  <c r="Y1645" i="1"/>
  <c r="Y3340" i="1"/>
  <c r="AD31" i="1"/>
  <c r="AD32" i="1"/>
  <c r="AD116" i="1"/>
  <c r="AD1835" i="1"/>
  <c r="AD1970" i="1"/>
  <c r="AD1645" i="1"/>
  <c r="AD3340" i="1"/>
  <c r="AE31" i="1"/>
  <c r="AE32" i="1"/>
  <c r="AE116" i="1"/>
  <c r="AE1835" i="1"/>
  <c r="AE1970" i="1"/>
  <c r="AE1645" i="1"/>
  <c r="AE3340" i="1"/>
  <c r="AF31" i="1"/>
  <c r="AF32" i="1"/>
  <c r="AF116" i="1"/>
  <c r="AF1835" i="1"/>
  <c r="AF1970" i="1"/>
  <c r="AF1645" i="1"/>
  <c r="AF3340" i="1"/>
  <c r="AH31" i="1"/>
  <c r="AH32" i="1"/>
  <c r="AH116" i="1"/>
  <c r="AH1835" i="1"/>
  <c r="AH1970" i="1"/>
  <c r="AH1645" i="1"/>
  <c r="AH3340" i="1"/>
  <c r="A2976" i="1"/>
  <c r="A2977" i="1"/>
  <c r="A2989" i="1"/>
  <c r="A159" i="1"/>
  <c r="A166" i="1"/>
  <c r="A495" i="1"/>
  <c r="A534" i="1"/>
  <c r="A559" i="1"/>
  <c r="A633" i="1"/>
  <c r="A840" i="1"/>
  <c r="A879" i="1"/>
  <c r="A886" i="1"/>
  <c r="A976" i="1"/>
  <c r="A1716" i="1"/>
  <c r="A2106" i="1"/>
  <c r="A2112" i="1"/>
  <c r="A3074" i="1"/>
  <c r="A128" i="1"/>
  <c r="A129" i="1"/>
  <c r="A131" i="1"/>
  <c r="A132" i="1"/>
  <c r="A145" i="1"/>
  <c r="A219" i="1"/>
  <c r="A526" i="1"/>
  <c r="A542" i="1"/>
  <c r="A544" i="1"/>
  <c r="A556" i="1"/>
  <c r="A557" i="1"/>
  <c r="A565" i="1"/>
  <c r="A573" i="1"/>
  <c r="A574" i="1"/>
  <c r="A620" i="1"/>
  <c r="A625" i="1"/>
  <c r="A714" i="1"/>
  <c r="A819" i="1"/>
  <c r="A844" i="1"/>
  <c r="A849" i="1"/>
  <c r="A871" i="1"/>
  <c r="A872" i="1"/>
  <c r="A881" i="1"/>
  <c r="A884" i="1"/>
  <c r="A890" i="1"/>
  <c r="A891" i="1"/>
  <c r="A892" i="1"/>
  <c r="A933" i="1"/>
  <c r="A1211" i="1"/>
  <c r="A1213" i="1"/>
  <c r="A1250" i="1"/>
  <c r="A1387" i="1"/>
  <c r="A1405" i="1"/>
  <c r="A1445" i="1"/>
  <c r="A1554" i="1"/>
  <c r="A1581" i="1"/>
  <c r="A1582" i="1"/>
  <c r="A1584" i="1"/>
  <c r="A1743" i="1"/>
  <c r="A1807" i="1"/>
  <c r="A1975" i="1"/>
  <c r="A2026" i="1"/>
  <c r="A2027" i="1"/>
  <c r="A2091" i="1"/>
  <c r="A2092" i="1"/>
  <c r="A2093" i="1"/>
  <c r="A2111" i="1"/>
  <c r="A2116" i="1"/>
  <c r="A2115" i="1"/>
  <c r="A2118" i="1"/>
  <c r="A2119" i="1"/>
  <c r="A2826" i="1"/>
  <c r="A3095" i="1"/>
  <c r="A3096" i="1"/>
  <c r="A3098" i="1"/>
  <c r="A3099" i="1"/>
  <c r="A3143" i="1"/>
  <c r="A3145" i="1"/>
  <c r="A3149" i="1"/>
  <c r="A3151" i="1"/>
  <c r="A3152" i="1"/>
  <c r="A1981" i="1"/>
  <c r="A3192" i="1"/>
  <c r="A3194" i="1"/>
  <c r="A3196" i="1"/>
  <c r="A3198" i="1"/>
  <c r="A184" i="1"/>
  <c r="A216" i="1"/>
  <c r="A391" i="1"/>
  <c r="A688" i="1"/>
  <c r="A776" i="1"/>
  <c r="A3257" i="1"/>
  <c r="A67" i="1"/>
  <c r="A72" i="1"/>
  <c r="A74" i="1"/>
  <c r="A76" i="1"/>
  <c r="A78" i="1"/>
  <c r="A79" i="1"/>
  <c r="A81" i="1"/>
  <c r="A83" i="1"/>
  <c r="A85" i="1"/>
  <c r="A87" i="1"/>
  <c r="A89" i="1"/>
  <c r="A90" i="1"/>
  <c r="A107" i="1"/>
  <c r="A111" i="1"/>
  <c r="A366" i="1"/>
  <c r="A392" i="1"/>
  <c r="A686" i="1"/>
  <c r="A770" i="1"/>
  <c r="A774" i="1"/>
  <c r="A779" i="1"/>
  <c r="A780" i="1"/>
  <c r="A899" i="1"/>
  <c r="A99" i="1"/>
  <c r="A103" i="1"/>
  <c r="A105" i="1"/>
  <c r="A110" i="1"/>
  <c r="A323" i="1"/>
  <c r="A905" i="1"/>
  <c r="A907" i="1"/>
  <c r="A922" i="1"/>
  <c r="A924" i="1"/>
  <c r="A1494" i="1"/>
  <c r="A1496" i="1"/>
  <c r="A1638" i="1"/>
  <c r="A477" i="1"/>
  <c r="A1027" i="1"/>
  <c r="A1871" i="1"/>
  <c r="A3303" i="1"/>
  <c r="A3305" i="1"/>
  <c r="A3306" i="1"/>
  <c r="A3312" i="1"/>
  <c r="A1310" i="1"/>
  <c r="A1312" i="1"/>
  <c r="A1316" i="1"/>
  <c r="A1425" i="1"/>
  <c r="A2468" i="1"/>
  <c r="A2483" i="1"/>
  <c r="A1128" i="1"/>
  <c r="A1978" i="1"/>
  <c r="A3349" i="1"/>
  <c r="A2170" i="1"/>
  <c r="A2269" i="1"/>
  <c r="A2690" i="1"/>
  <c r="A3350" i="1"/>
  <c r="A2094" i="1"/>
  <c r="F2976" i="1"/>
  <c r="F2977" i="1"/>
  <c r="F2989" i="1"/>
  <c r="F159" i="1"/>
  <c r="F166" i="1"/>
  <c r="F495" i="1"/>
  <c r="F534" i="1"/>
  <c r="F559" i="1"/>
  <c r="F633" i="1"/>
  <c r="F840" i="1"/>
  <c r="F879" i="1"/>
  <c r="F886" i="1"/>
  <c r="F976" i="1"/>
  <c r="F1716" i="1"/>
  <c r="F2106" i="1"/>
  <c r="F2112" i="1"/>
  <c r="F3074" i="1"/>
  <c r="F128" i="1"/>
  <c r="F129" i="1"/>
  <c r="F131" i="1"/>
  <c r="F132" i="1"/>
  <c r="F145" i="1"/>
  <c r="F219" i="1"/>
  <c r="F526" i="1"/>
  <c r="F542" i="1"/>
  <c r="F544" i="1"/>
  <c r="F556" i="1"/>
  <c r="F557" i="1"/>
  <c r="F565" i="1"/>
  <c r="F573" i="1"/>
  <c r="F574" i="1"/>
  <c r="F620" i="1"/>
  <c r="F625" i="1"/>
  <c r="F714" i="1"/>
  <c r="F819" i="1"/>
  <c r="F844" i="1"/>
  <c r="F849" i="1"/>
  <c r="F871" i="1"/>
  <c r="F872" i="1"/>
  <c r="F881" i="1"/>
  <c r="F884" i="1"/>
  <c r="F890" i="1"/>
  <c r="F891" i="1"/>
  <c r="F892" i="1"/>
  <c r="F933" i="1"/>
  <c r="F1211" i="1"/>
  <c r="F1213" i="1"/>
  <c r="F1250" i="1"/>
  <c r="F1387" i="1"/>
  <c r="F1405" i="1"/>
  <c r="F1445" i="1"/>
  <c r="F1554" i="1"/>
  <c r="F1581" i="1"/>
  <c r="F1582" i="1"/>
  <c r="F1584" i="1"/>
  <c r="F1743" i="1"/>
  <c r="F1807" i="1"/>
  <c r="F1975" i="1"/>
  <c r="F2026" i="1"/>
  <c r="F2027" i="1"/>
  <c r="F2091" i="1"/>
  <c r="F2092" i="1"/>
  <c r="F2093" i="1"/>
  <c r="F2111" i="1"/>
  <c r="F2116" i="1"/>
  <c r="F2115" i="1"/>
  <c r="F2118" i="1"/>
  <c r="F2119" i="1"/>
  <c r="F2826" i="1"/>
  <c r="F3095" i="1"/>
  <c r="F3096" i="1"/>
  <c r="F3098" i="1"/>
  <c r="F3099" i="1"/>
  <c r="F3143" i="1"/>
  <c r="F3145" i="1"/>
  <c r="F3149" i="1"/>
  <c r="F3151" i="1"/>
  <c r="F3152" i="1"/>
  <c r="F1981" i="1"/>
  <c r="F3192" i="1"/>
  <c r="F3194" i="1"/>
  <c r="F3196" i="1"/>
  <c r="F3198" i="1"/>
  <c r="F184" i="1"/>
  <c r="F216" i="1"/>
  <c r="F391" i="1"/>
  <c r="F688" i="1"/>
  <c r="F776" i="1"/>
  <c r="F3257" i="1"/>
  <c r="F67" i="1"/>
  <c r="F72" i="1"/>
  <c r="F74" i="1"/>
  <c r="F76" i="1"/>
  <c r="F78" i="1"/>
  <c r="F79" i="1"/>
  <c r="F81" i="1"/>
  <c r="F83" i="1"/>
  <c r="F85" i="1"/>
  <c r="F87" i="1"/>
  <c r="F89" i="1"/>
  <c r="F90" i="1"/>
  <c r="F107" i="1"/>
  <c r="F111" i="1"/>
  <c r="F366" i="1"/>
  <c r="F392" i="1"/>
  <c r="F686" i="1"/>
  <c r="F770" i="1"/>
  <c r="F774" i="1"/>
  <c r="F779" i="1"/>
  <c r="F780" i="1"/>
  <c r="F899" i="1"/>
  <c r="F99" i="1"/>
  <c r="F103" i="1"/>
  <c r="F105" i="1"/>
  <c r="F110" i="1"/>
  <c r="F323" i="1"/>
  <c r="F905" i="1"/>
  <c r="F907" i="1"/>
  <c r="F922" i="1"/>
  <c r="F924" i="1"/>
  <c r="F1494" i="1"/>
  <c r="F1496" i="1"/>
  <c r="F1638" i="1"/>
  <c r="F477" i="1"/>
  <c r="F1027" i="1"/>
  <c r="F1871" i="1"/>
  <c r="F3303" i="1"/>
  <c r="F3305" i="1"/>
  <c r="F3306" i="1"/>
  <c r="F3312" i="1"/>
  <c r="F1310" i="1"/>
  <c r="F1312" i="1"/>
  <c r="F1316" i="1"/>
  <c r="F1425" i="1"/>
  <c r="F2468" i="1"/>
  <c r="F2483" i="1"/>
  <c r="F1128" i="1"/>
  <c r="F1978" i="1"/>
  <c r="F3349" i="1"/>
  <c r="F2170" i="1"/>
  <c r="F2269" i="1"/>
  <c r="F2690" i="1"/>
  <c r="F3350" i="1"/>
  <c r="F2094" i="1"/>
  <c r="H2976" i="1"/>
  <c r="Z2976" i="1" s="1"/>
  <c r="AB2976" i="1" s="1"/>
  <c r="H2977" i="1"/>
  <c r="Z2977" i="1" s="1"/>
  <c r="AB2977" i="1" s="1"/>
  <c r="H2989" i="1"/>
  <c r="Z2989" i="1" s="1"/>
  <c r="AB2989" i="1" s="1"/>
  <c r="H159" i="1"/>
  <c r="Z159" i="1" s="1"/>
  <c r="AB159" i="1" s="1"/>
  <c r="H166" i="1"/>
  <c r="Z166" i="1" s="1"/>
  <c r="AB166" i="1" s="1"/>
  <c r="H495" i="1"/>
  <c r="Z495" i="1" s="1"/>
  <c r="AB495" i="1" s="1"/>
  <c r="H534" i="1"/>
  <c r="Z534" i="1" s="1"/>
  <c r="AB534" i="1" s="1"/>
  <c r="H559" i="1"/>
  <c r="Z559" i="1" s="1"/>
  <c r="AB559" i="1" s="1"/>
  <c r="H633" i="1"/>
  <c r="Z633" i="1" s="1"/>
  <c r="AB633" i="1" s="1"/>
  <c r="H840" i="1"/>
  <c r="Z840" i="1" s="1"/>
  <c r="AB840" i="1" s="1"/>
  <c r="H879" i="1"/>
  <c r="Z879" i="1" s="1"/>
  <c r="AB879" i="1" s="1"/>
  <c r="H886" i="1"/>
  <c r="Z886" i="1" s="1"/>
  <c r="AB886" i="1" s="1"/>
  <c r="H976" i="1"/>
  <c r="Z976" i="1" s="1"/>
  <c r="AB976" i="1" s="1"/>
  <c r="H1716" i="1"/>
  <c r="Z1716" i="1" s="1"/>
  <c r="AB1716" i="1" s="1"/>
  <c r="H2106" i="1"/>
  <c r="Z2106" i="1" s="1"/>
  <c r="AB2106" i="1" s="1"/>
  <c r="H2112" i="1"/>
  <c r="Z2112" i="1" s="1"/>
  <c r="AB2112" i="1" s="1"/>
  <c r="H3074" i="1"/>
  <c r="Z3074" i="1" s="1"/>
  <c r="AB3074" i="1" s="1"/>
  <c r="H128" i="1"/>
  <c r="Z128" i="1" s="1"/>
  <c r="AB128" i="1" s="1"/>
  <c r="H129" i="1"/>
  <c r="Z129" i="1" s="1"/>
  <c r="AB129" i="1" s="1"/>
  <c r="H131" i="1"/>
  <c r="Z131" i="1" s="1"/>
  <c r="AB131" i="1" s="1"/>
  <c r="H132" i="1"/>
  <c r="Z132" i="1" s="1"/>
  <c r="AB132" i="1" s="1"/>
  <c r="H145" i="1"/>
  <c r="Z145" i="1" s="1"/>
  <c r="AB145" i="1" s="1"/>
  <c r="H219" i="1"/>
  <c r="Z219" i="1" s="1"/>
  <c r="AB219" i="1" s="1"/>
  <c r="H526" i="1"/>
  <c r="Z526" i="1" s="1"/>
  <c r="AB526" i="1" s="1"/>
  <c r="H542" i="1"/>
  <c r="Z542" i="1" s="1"/>
  <c r="AB542" i="1" s="1"/>
  <c r="H544" i="1"/>
  <c r="Z544" i="1" s="1"/>
  <c r="AB544" i="1" s="1"/>
  <c r="H556" i="1"/>
  <c r="Z556" i="1" s="1"/>
  <c r="AB556" i="1" s="1"/>
  <c r="H557" i="1"/>
  <c r="Z557" i="1" s="1"/>
  <c r="AB557" i="1" s="1"/>
  <c r="H565" i="1"/>
  <c r="Z565" i="1" s="1"/>
  <c r="AB565" i="1" s="1"/>
  <c r="H573" i="1"/>
  <c r="Z573" i="1" s="1"/>
  <c r="AB573" i="1" s="1"/>
  <c r="H574" i="1"/>
  <c r="Z574" i="1" s="1"/>
  <c r="AB574" i="1" s="1"/>
  <c r="H620" i="1"/>
  <c r="Z620" i="1" s="1"/>
  <c r="AB620" i="1" s="1"/>
  <c r="H625" i="1"/>
  <c r="Z625" i="1" s="1"/>
  <c r="AB625" i="1" s="1"/>
  <c r="H714" i="1"/>
  <c r="Z714" i="1" s="1"/>
  <c r="AB714" i="1" s="1"/>
  <c r="H819" i="1"/>
  <c r="Z819" i="1" s="1"/>
  <c r="AB819" i="1" s="1"/>
  <c r="H844" i="1"/>
  <c r="Z844" i="1" s="1"/>
  <c r="AB844" i="1" s="1"/>
  <c r="H849" i="1"/>
  <c r="Z849" i="1" s="1"/>
  <c r="AB849" i="1" s="1"/>
  <c r="H871" i="1"/>
  <c r="Z871" i="1" s="1"/>
  <c r="AB871" i="1" s="1"/>
  <c r="H872" i="1"/>
  <c r="Z872" i="1" s="1"/>
  <c r="AB872" i="1" s="1"/>
  <c r="H881" i="1"/>
  <c r="Z881" i="1" s="1"/>
  <c r="AB881" i="1" s="1"/>
  <c r="H884" i="1"/>
  <c r="Z884" i="1" s="1"/>
  <c r="AB884" i="1" s="1"/>
  <c r="H890" i="1"/>
  <c r="Z890" i="1" s="1"/>
  <c r="AB890" i="1" s="1"/>
  <c r="H891" i="1"/>
  <c r="Z891" i="1" s="1"/>
  <c r="AB891" i="1" s="1"/>
  <c r="H892" i="1"/>
  <c r="Z892" i="1" s="1"/>
  <c r="AB892" i="1" s="1"/>
  <c r="H933" i="1"/>
  <c r="Z933" i="1" s="1"/>
  <c r="AB933" i="1" s="1"/>
  <c r="H1211" i="1"/>
  <c r="Z1211" i="1" s="1"/>
  <c r="AB1211" i="1" s="1"/>
  <c r="H1213" i="1"/>
  <c r="Z1213" i="1" s="1"/>
  <c r="AB1213" i="1" s="1"/>
  <c r="H1250" i="1"/>
  <c r="Z1250" i="1" s="1"/>
  <c r="AB1250" i="1" s="1"/>
  <c r="H1387" i="1"/>
  <c r="Z1387" i="1" s="1"/>
  <c r="AB1387" i="1" s="1"/>
  <c r="H1405" i="1"/>
  <c r="Z1405" i="1" s="1"/>
  <c r="AB1405" i="1" s="1"/>
  <c r="H1445" i="1"/>
  <c r="Z1445" i="1" s="1"/>
  <c r="AB1445" i="1" s="1"/>
  <c r="H1554" i="1"/>
  <c r="Z1554" i="1" s="1"/>
  <c r="AB1554" i="1" s="1"/>
  <c r="H1581" i="1"/>
  <c r="Z1581" i="1" s="1"/>
  <c r="AB1581" i="1" s="1"/>
  <c r="H1582" i="1"/>
  <c r="Z1582" i="1" s="1"/>
  <c r="AB1582" i="1" s="1"/>
  <c r="H1584" i="1"/>
  <c r="Z1584" i="1" s="1"/>
  <c r="AB1584" i="1" s="1"/>
  <c r="H1743" i="1"/>
  <c r="Z1743" i="1" s="1"/>
  <c r="AB1743" i="1" s="1"/>
  <c r="H1807" i="1"/>
  <c r="Z1807" i="1" s="1"/>
  <c r="AB1807" i="1" s="1"/>
  <c r="H1975" i="1"/>
  <c r="Z1975" i="1" s="1"/>
  <c r="AB1975" i="1" s="1"/>
  <c r="H2026" i="1"/>
  <c r="Z2026" i="1" s="1"/>
  <c r="AB2026" i="1" s="1"/>
  <c r="H2027" i="1"/>
  <c r="Z2027" i="1" s="1"/>
  <c r="AB2027" i="1" s="1"/>
  <c r="H2091" i="1"/>
  <c r="Z2091" i="1" s="1"/>
  <c r="AB2091" i="1" s="1"/>
  <c r="H2092" i="1"/>
  <c r="Z2092" i="1" s="1"/>
  <c r="AB2092" i="1" s="1"/>
  <c r="H2093" i="1"/>
  <c r="Z2093" i="1" s="1"/>
  <c r="AB2093" i="1" s="1"/>
  <c r="H2111" i="1"/>
  <c r="Z2111" i="1" s="1"/>
  <c r="AB2111" i="1" s="1"/>
  <c r="H2116" i="1"/>
  <c r="Z2116" i="1" s="1"/>
  <c r="AB2116" i="1" s="1"/>
  <c r="H2115" i="1"/>
  <c r="Z2115" i="1" s="1"/>
  <c r="AB2115" i="1" s="1"/>
  <c r="H2118" i="1"/>
  <c r="Z2118" i="1" s="1"/>
  <c r="AB2118" i="1" s="1"/>
  <c r="H2119" i="1"/>
  <c r="Z2119" i="1" s="1"/>
  <c r="AB2119" i="1" s="1"/>
  <c r="H2826" i="1"/>
  <c r="Z2826" i="1" s="1"/>
  <c r="AB2826" i="1" s="1"/>
  <c r="H3095" i="1"/>
  <c r="Z3095" i="1" s="1"/>
  <c r="AB3095" i="1" s="1"/>
  <c r="H3096" i="1"/>
  <c r="Z3096" i="1" s="1"/>
  <c r="AB3096" i="1" s="1"/>
  <c r="H3098" i="1"/>
  <c r="Z3098" i="1" s="1"/>
  <c r="AB3098" i="1" s="1"/>
  <c r="H3099" i="1"/>
  <c r="Z3099" i="1" s="1"/>
  <c r="AB3099" i="1" s="1"/>
  <c r="H3143" i="1"/>
  <c r="Z3143" i="1" s="1"/>
  <c r="AB3143" i="1" s="1"/>
  <c r="H3145" i="1"/>
  <c r="Z3145" i="1" s="1"/>
  <c r="AB3145" i="1" s="1"/>
  <c r="H3149" i="1"/>
  <c r="Z3149" i="1" s="1"/>
  <c r="AB3149" i="1" s="1"/>
  <c r="H3151" i="1"/>
  <c r="Z3151" i="1" s="1"/>
  <c r="AB3151" i="1" s="1"/>
  <c r="H3152" i="1"/>
  <c r="Z3152" i="1" s="1"/>
  <c r="AB3152" i="1" s="1"/>
  <c r="H1981" i="1"/>
  <c r="Z1981" i="1" s="1"/>
  <c r="AB1981" i="1" s="1"/>
  <c r="H3192" i="1"/>
  <c r="Z3192" i="1" s="1"/>
  <c r="AB3192" i="1" s="1"/>
  <c r="H3194" i="1"/>
  <c r="Z3194" i="1" s="1"/>
  <c r="AB3194" i="1" s="1"/>
  <c r="H3196" i="1"/>
  <c r="Z3196" i="1" s="1"/>
  <c r="AB3196" i="1" s="1"/>
  <c r="H3198" i="1"/>
  <c r="Z3198" i="1" s="1"/>
  <c r="AB3198" i="1" s="1"/>
  <c r="H184" i="1"/>
  <c r="Z184" i="1" s="1"/>
  <c r="AB184" i="1" s="1"/>
  <c r="H216" i="1"/>
  <c r="Z216" i="1" s="1"/>
  <c r="AB216" i="1" s="1"/>
  <c r="H391" i="1"/>
  <c r="Z391" i="1" s="1"/>
  <c r="AB391" i="1" s="1"/>
  <c r="H688" i="1"/>
  <c r="Z688" i="1" s="1"/>
  <c r="AB688" i="1" s="1"/>
  <c r="H776" i="1"/>
  <c r="Z776" i="1" s="1"/>
  <c r="AB776" i="1" s="1"/>
  <c r="H3257" i="1"/>
  <c r="Z3257" i="1" s="1"/>
  <c r="AB3257" i="1" s="1"/>
  <c r="H67" i="1"/>
  <c r="Z67" i="1" s="1"/>
  <c r="AB67" i="1" s="1"/>
  <c r="H72" i="1"/>
  <c r="Z72" i="1" s="1"/>
  <c r="AB72" i="1" s="1"/>
  <c r="H74" i="1"/>
  <c r="Z74" i="1" s="1"/>
  <c r="AB74" i="1" s="1"/>
  <c r="H76" i="1"/>
  <c r="Z76" i="1" s="1"/>
  <c r="AB76" i="1" s="1"/>
  <c r="H78" i="1"/>
  <c r="Z78" i="1" s="1"/>
  <c r="AB78" i="1" s="1"/>
  <c r="H79" i="1"/>
  <c r="Z79" i="1" s="1"/>
  <c r="AB79" i="1" s="1"/>
  <c r="H81" i="1"/>
  <c r="Z81" i="1" s="1"/>
  <c r="AB81" i="1" s="1"/>
  <c r="H83" i="1"/>
  <c r="Z83" i="1" s="1"/>
  <c r="AB83" i="1" s="1"/>
  <c r="H85" i="1"/>
  <c r="Z85" i="1" s="1"/>
  <c r="AB85" i="1" s="1"/>
  <c r="H87" i="1"/>
  <c r="Z87" i="1" s="1"/>
  <c r="AB87" i="1" s="1"/>
  <c r="H89" i="1"/>
  <c r="Z89" i="1" s="1"/>
  <c r="AB89" i="1" s="1"/>
  <c r="H90" i="1"/>
  <c r="Z90" i="1" s="1"/>
  <c r="AB90" i="1" s="1"/>
  <c r="H107" i="1"/>
  <c r="Z107" i="1" s="1"/>
  <c r="AB107" i="1" s="1"/>
  <c r="H111" i="1"/>
  <c r="Z111" i="1" s="1"/>
  <c r="AB111" i="1" s="1"/>
  <c r="H366" i="1"/>
  <c r="Z366" i="1" s="1"/>
  <c r="AB366" i="1" s="1"/>
  <c r="H392" i="1"/>
  <c r="Z392" i="1" s="1"/>
  <c r="AB392" i="1" s="1"/>
  <c r="H686" i="1"/>
  <c r="Z686" i="1" s="1"/>
  <c r="AB686" i="1" s="1"/>
  <c r="H770" i="1"/>
  <c r="Z770" i="1" s="1"/>
  <c r="AB770" i="1" s="1"/>
  <c r="H774" i="1"/>
  <c r="Z774" i="1" s="1"/>
  <c r="AB774" i="1" s="1"/>
  <c r="H779" i="1"/>
  <c r="Z779" i="1" s="1"/>
  <c r="AB779" i="1" s="1"/>
  <c r="H780" i="1"/>
  <c r="Z780" i="1" s="1"/>
  <c r="AB780" i="1" s="1"/>
  <c r="H899" i="1"/>
  <c r="Z899" i="1" s="1"/>
  <c r="AB899" i="1" s="1"/>
  <c r="H99" i="1"/>
  <c r="Z99" i="1" s="1"/>
  <c r="AB99" i="1" s="1"/>
  <c r="H103" i="1"/>
  <c r="Z103" i="1" s="1"/>
  <c r="AB103" i="1" s="1"/>
  <c r="H105" i="1"/>
  <c r="Z105" i="1" s="1"/>
  <c r="AB105" i="1" s="1"/>
  <c r="H110" i="1"/>
  <c r="Z110" i="1" s="1"/>
  <c r="AB110" i="1" s="1"/>
  <c r="H323" i="1"/>
  <c r="Z323" i="1" s="1"/>
  <c r="AB323" i="1" s="1"/>
  <c r="H905" i="1"/>
  <c r="Z905" i="1" s="1"/>
  <c r="AB905" i="1" s="1"/>
  <c r="H907" i="1"/>
  <c r="Z907" i="1" s="1"/>
  <c r="AB907" i="1" s="1"/>
  <c r="H922" i="1"/>
  <c r="Z922" i="1" s="1"/>
  <c r="AB922" i="1" s="1"/>
  <c r="H924" i="1"/>
  <c r="Z924" i="1" s="1"/>
  <c r="AB924" i="1" s="1"/>
  <c r="H1494" i="1"/>
  <c r="Z1494" i="1" s="1"/>
  <c r="AB1494" i="1" s="1"/>
  <c r="H1496" i="1"/>
  <c r="Z1496" i="1" s="1"/>
  <c r="AB1496" i="1" s="1"/>
  <c r="H1638" i="1"/>
  <c r="Z1638" i="1" s="1"/>
  <c r="AB1638" i="1" s="1"/>
  <c r="H477" i="1"/>
  <c r="Z477" i="1" s="1"/>
  <c r="AB477" i="1" s="1"/>
  <c r="H1027" i="1"/>
  <c r="Z1027" i="1" s="1"/>
  <c r="AB1027" i="1" s="1"/>
  <c r="H1871" i="1"/>
  <c r="Z1871" i="1" s="1"/>
  <c r="AB1871" i="1" s="1"/>
  <c r="H3303" i="1"/>
  <c r="Z3303" i="1" s="1"/>
  <c r="AB3303" i="1" s="1"/>
  <c r="H3305" i="1"/>
  <c r="Z3305" i="1" s="1"/>
  <c r="AB3305" i="1" s="1"/>
  <c r="H3306" i="1"/>
  <c r="Z3306" i="1" s="1"/>
  <c r="AB3306" i="1" s="1"/>
  <c r="H3312" i="1"/>
  <c r="Z3312" i="1" s="1"/>
  <c r="AB3312" i="1" s="1"/>
  <c r="H1310" i="1"/>
  <c r="Z1310" i="1" s="1"/>
  <c r="AB1310" i="1" s="1"/>
  <c r="H1312" i="1"/>
  <c r="Z1312" i="1" s="1"/>
  <c r="AB1312" i="1" s="1"/>
  <c r="H1316" i="1"/>
  <c r="Z1316" i="1" s="1"/>
  <c r="AB1316" i="1" s="1"/>
  <c r="H1425" i="1"/>
  <c r="Z1425" i="1" s="1"/>
  <c r="AB1425" i="1" s="1"/>
  <c r="H2468" i="1"/>
  <c r="Z2468" i="1" s="1"/>
  <c r="AB2468" i="1" s="1"/>
  <c r="H2483" i="1"/>
  <c r="Z2483" i="1" s="1"/>
  <c r="AB2483" i="1" s="1"/>
  <c r="H1128" i="1"/>
  <c r="Z1128" i="1" s="1"/>
  <c r="AB1128" i="1" s="1"/>
  <c r="H1978" i="1"/>
  <c r="Z1978" i="1" s="1"/>
  <c r="AB1978" i="1" s="1"/>
  <c r="H3349" i="1"/>
  <c r="Z3349" i="1" s="1"/>
  <c r="AB3349" i="1" s="1"/>
  <c r="H2170" i="1"/>
  <c r="Z2170" i="1" s="1"/>
  <c r="AB2170" i="1" s="1"/>
  <c r="H2269" i="1"/>
  <c r="Z2269" i="1" s="1"/>
  <c r="AB2269" i="1" s="1"/>
  <c r="H2690" i="1"/>
  <c r="Z2690" i="1" s="1"/>
  <c r="AB2690" i="1" s="1"/>
  <c r="H3350" i="1"/>
  <c r="Z3350" i="1" s="1"/>
  <c r="AB3350" i="1" s="1"/>
  <c r="H2094" i="1"/>
  <c r="Z2094" i="1" s="1"/>
  <c r="AB2094" i="1" s="1"/>
  <c r="N2976" i="1"/>
  <c r="M2976" i="1" s="1"/>
  <c r="N2977" i="1"/>
  <c r="M2977" i="1" s="1"/>
  <c r="N2989" i="1"/>
  <c r="M2989" i="1" s="1"/>
  <c r="N159" i="1"/>
  <c r="M159" i="1" s="1"/>
  <c r="N166" i="1"/>
  <c r="M166" i="1" s="1"/>
  <c r="N495" i="1"/>
  <c r="M495" i="1" s="1"/>
  <c r="N534" i="1"/>
  <c r="M534" i="1" s="1"/>
  <c r="N559" i="1"/>
  <c r="M559" i="1" s="1"/>
  <c r="N633" i="1"/>
  <c r="M633" i="1" s="1"/>
  <c r="N840" i="1"/>
  <c r="M840" i="1" s="1"/>
  <c r="N879" i="1"/>
  <c r="M879" i="1" s="1"/>
  <c r="N886" i="1"/>
  <c r="M886" i="1" s="1"/>
  <c r="N976" i="1"/>
  <c r="M976" i="1" s="1"/>
  <c r="N1716" i="1"/>
  <c r="M1716" i="1" s="1"/>
  <c r="N2106" i="1"/>
  <c r="M2106" i="1" s="1"/>
  <c r="N2112" i="1"/>
  <c r="M2112" i="1" s="1"/>
  <c r="N3074" i="1"/>
  <c r="M3074" i="1" s="1"/>
  <c r="N128" i="1"/>
  <c r="M128" i="1" s="1"/>
  <c r="N129" i="1"/>
  <c r="M129" i="1" s="1"/>
  <c r="N131" i="1"/>
  <c r="M131" i="1" s="1"/>
  <c r="N132" i="1"/>
  <c r="M132" i="1" s="1"/>
  <c r="N145" i="1"/>
  <c r="M145" i="1" s="1"/>
  <c r="N219" i="1"/>
  <c r="M219" i="1" s="1"/>
  <c r="N526" i="1"/>
  <c r="M526" i="1" s="1"/>
  <c r="N542" i="1"/>
  <c r="M542" i="1" s="1"/>
  <c r="N544" i="1"/>
  <c r="M544" i="1" s="1"/>
  <c r="N556" i="1"/>
  <c r="M556" i="1" s="1"/>
  <c r="N557" i="1"/>
  <c r="M557" i="1" s="1"/>
  <c r="N565" i="1"/>
  <c r="M565" i="1" s="1"/>
  <c r="N573" i="1"/>
  <c r="M573" i="1" s="1"/>
  <c r="N574" i="1"/>
  <c r="M574" i="1" s="1"/>
  <c r="N620" i="1"/>
  <c r="M620" i="1" s="1"/>
  <c r="N625" i="1"/>
  <c r="M625" i="1" s="1"/>
  <c r="N714" i="1"/>
  <c r="M714" i="1" s="1"/>
  <c r="N819" i="1"/>
  <c r="M819" i="1" s="1"/>
  <c r="N844" i="1"/>
  <c r="M844" i="1" s="1"/>
  <c r="N849" i="1"/>
  <c r="M849" i="1" s="1"/>
  <c r="N871" i="1"/>
  <c r="M871" i="1" s="1"/>
  <c r="N872" i="1"/>
  <c r="M872" i="1" s="1"/>
  <c r="N881" i="1"/>
  <c r="M881" i="1" s="1"/>
  <c r="N884" i="1"/>
  <c r="M884" i="1" s="1"/>
  <c r="N890" i="1"/>
  <c r="M890" i="1" s="1"/>
  <c r="N891" i="1"/>
  <c r="M891" i="1" s="1"/>
  <c r="N892" i="1"/>
  <c r="M892" i="1" s="1"/>
  <c r="N933" i="1"/>
  <c r="M933" i="1" s="1"/>
  <c r="N1211" i="1"/>
  <c r="M1211" i="1" s="1"/>
  <c r="N1213" i="1"/>
  <c r="M1213" i="1" s="1"/>
  <c r="N1250" i="1"/>
  <c r="M1250" i="1" s="1"/>
  <c r="N1387" i="1"/>
  <c r="M1387" i="1" s="1"/>
  <c r="N1405" i="1"/>
  <c r="M1405" i="1" s="1"/>
  <c r="N1445" i="1"/>
  <c r="M1445" i="1" s="1"/>
  <c r="N1554" i="1"/>
  <c r="M1554" i="1" s="1"/>
  <c r="N1581" i="1"/>
  <c r="M1581" i="1" s="1"/>
  <c r="N1582" i="1"/>
  <c r="M1582" i="1" s="1"/>
  <c r="N1584" i="1"/>
  <c r="M1584" i="1" s="1"/>
  <c r="N1743" i="1"/>
  <c r="M1743" i="1" s="1"/>
  <c r="N1807" i="1"/>
  <c r="M1807" i="1" s="1"/>
  <c r="N1975" i="1"/>
  <c r="M1975" i="1" s="1"/>
  <c r="N2026" i="1"/>
  <c r="M2026" i="1" s="1"/>
  <c r="N2027" i="1"/>
  <c r="M2027" i="1" s="1"/>
  <c r="N2091" i="1"/>
  <c r="M2091" i="1" s="1"/>
  <c r="N2092" i="1"/>
  <c r="M2092" i="1" s="1"/>
  <c r="N2093" i="1"/>
  <c r="M2093" i="1" s="1"/>
  <c r="N2111" i="1"/>
  <c r="M2111" i="1" s="1"/>
  <c r="N2116" i="1"/>
  <c r="M2116" i="1" s="1"/>
  <c r="N2115" i="1"/>
  <c r="M2115" i="1" s="1"/>
  <c r="N2118" i="1"/>
  <c r="M2118" i="1" s="1"/>
  <c r="N2119" i="1"/>
  <c r="M2119" i="1" s="1"/>
  <c r="N2826" i="1"/>
  <c r="M2826" i="1" s="1"/>
  <c r="N3095" i="1"/>
  <c r="M3095" i="1" s="1"/>
  <c r="N3096" i="1"/>
  <c r="M3096" i="1" s="1"/>
  <c r="N3098" i="1"/>
  <c r="M3098" i="1" s="1"/>
  <c r="N3099" i="1"/>
  <c r="M3099" i="1" s="1"/>
  <c r="N3143" i="1"/>
  <c r="M3143" i="1" s="1"/>
  <c r="N3145" i="1"/>
  <c r="M3145" i="1" s="1"/>
  <c r="N3149" i="1"/>
  <c r="M3149" i="1" s="1"/>
  <c r="N3151" i="1"/>
  <c r="M3151" i="1" s="1"/>
  <c r="N3152" i="1"/>
  <c r="M3152" i="1" s="1"/>
  <c r="N1981" i="1"/>
  <c r="M1981" i="1" s="1"/>
  <c r="N3192" i="1"/>
  <c r="M3192" i="1" s="1"/>
  <c r="N3194" i="1"/>
  <c r="M3194" i="1" s="1"/>
  <c r="N3196" i="1"/>
  <c r="M3196" i="1" s="1"/>
  <c r="N3198" i="1"/>
  <c r="M3198" i="1" s="1"/>
  <c r="N184" i="1"/>
  <c r="M184" i="1" s="1"/>
  <c r="N216" i="1"/>
  <c r="M216" i="1" s="1"/>
  <c r="N391" i="1"/>
  <c r="M391" i="1" s="1"/>
  <c r="N688" i="1"/>
  <c r="M688" i="1" s="1"/>
  <c r="N776" i="1"/>
  <c r="M776" i="1" s="1"/>
  <c r="N3257" i="1"/>
  <c r="M3257" i="1" s="1"/>
  <c r="N67" i="1"/>
  <c r="M67" i="1" s="1"/>
  <c r="N72" i="1"/>
  <c r="M72" i="1" s="1"/>
  <c r="N74" i="1"/>
  <c r="M74" i="1" s="1"/>
  <c r="N76" i="1"/>
  <c r="M76" i="1" s="1"/>
  <c r="N78" i="1"/>
  <c r="M78" i="1" s="1"/>
  <c r="N79" i="1"/>
  <c r="M79" i="1" s="1"/>
  <c r="N81" i="1"/>
  <c r="M81" i="1" s="1"/>
  <c r="N83" i="1"/>
  <c r="M83" i="1" s="1"/>
  <c r="N85" i="1"/>
  <c r="M85" i="1" s="1"/>
  <c r="N87" i="1"/>
  <c r="M87" i="1" s="1"/>
  <c r="N89" i="1"/>
  <c r="M89" i="1" s="1"/>
  <c r="N90" i="1"/>
  <c r="M90" i="1" s="1"/>
  <c r="N107" i="1"/>
  <c r="M107" i="1" s="1"/>
  <c r="N111" i="1"/>
  <c r="M111" i="1" s="1"/>
  <c r="N366" i="1"/>
  <c r="M366" i="1" s="1"/>
  <c r="N392" i="1"/>
  <c r="M392" i="1" s="1"/>
  <c r="N686" i="1"/>
  <c r="M686" i="1" s="1"/>
  <c r="N770" i="1"/>
  <c r="M770" i="1" s="1"/>
  <c r="N774" i="1"/>
  <c r="M774" i="1" s="1"/>
  <c r="N779" i="1"/>
  <c r="M779" i="1" s="1"/>
  <c r="N780" i="1"/>
  <c r="M780" i="1" s="1"/>
  <c r="N899" i="1"/>
  <c r="M899" i="1" s="1"/>
  <c r="N99" i="1"/>
  <c r="M99" i="1" s="1"/>
  <c r="N103" i="1"/>
  <c r="M103" i="1" s="1"/>
  <c r="N105" i="1"/>
  <c r="M105" i="1" s="1"/>
  <c r="N110" i="1"/>
  <c r="M110" i="1" s="1"/>
  <c r="N323" i="1"/>
  <c r="M323" i="1" s="1"/>
  <c r="N905" i="1"/>
  <c r="M905" i="1" s="1"/>
  <c r="N907" i="1"/>
  <c r="M907" i="1" s="1"/>
  <c r="N922" i="1"/>
  <c r="M922" i="1" s="1"/>
  <c r="N924" i="1"/>
  <c r="M924" i="1" s="1"/>
  <c r="N1494" i="1"/>
  <c r="M1494" i="1" s="1"/>
  <c r="N1496" i="1"/>
  <c r="M1496" i="1" s="1"/>
  <c r="N1638" i="1"/>
  <c r="M1638" i="1" s="1"/>
  <c r="N477" i="1"/>
  <c r="M477" i="1" s="1"/>
  <c r="N1027" i="1"/>
  <c r="M1027" i="1" s="1"/>
  <c r="N1871" i="1"/>
  <c r="M1871" i="1" s="1"/>
  <c r="N3303" i="1"/>
  <c r="M3303" i="1" s="1"/>
  <c r="N3305" i="1"/>
  <c r="M3305" i="1" s="1"/>
  <c r="N3306" i="1"/>
  <c r="M3306" i="1" s="1"/>
  <c r="N3312" i="1"/>
  <c r="M3312" i="1" s="1"/>
  <c r="N1310" i="1"/>
  <c r="M1310" i="1" s="1"/>
  <c r="N1312" i="1"/>
  <c r="M1312" i="1" s="1"/>
  <c r="N1316" i="1"/>
  <c r="M1316" i="1" s="1"/>
  <c r="N1425" i="1"/>
  <c r="M1425" i="1" s="1"/>
  <c r="N2468" i="1"/>
  <c r="M2468" i="1" s="1"/>
  <c r="N2483" i="1"/>
  <c r="M2483" i="1" s="1"/>
  <c r="N1128" i="1"/>
  <c r="M1128" i="1" s="1"/>
  <c r="N1978" i="1"/>
  <c r="M1978" i="1" s="1"/>
  <c r="N3349" i="1"/>
  <c r="M3349" i="1" s="1"/>
  <c r="N2170" i="1"/>
  <c r="M2170" i="1" s="1"/>
  <c r="N2269" i="1"/>
  <c r="M2269" i="1" s="1"/>
  <c r="N2690" i="1"/>
  <c r="M2690" i="1" s="1"/>
  <c r="N3350" i="1"/>
  <c r="M3350" i="1" s="1"/>
  <c r="N2094" i="1"/>
  <c r="M2094" i="1" s="1"/>
  <c r="O2976" i="1"/>
  <c r="O2977" i="1"/>
  <c r="O2989" i="1"/>
  <c r="O159" i="1"/>
  <c r="O166" i="1"/>
  <c r="O495" i="1"/>
  <c r="O534" i="1"/>
  <c r="O559" i="1"/>
  <c r="O633" i="1"/>
  <c r="O840" i="1"/>
  <c r="O879" i="1"/>
  <c r="O886" i="1"/>
  <c r="O976" i="1"/>
  <c r="O1716" i="1"/>
  <c r="O2106" i="1"/>
  <c r="O2112" i="1"/>
  <c r="O3074" i="1"/>
  <c r="O128" i="1"/>
  <c r="O129" i="1"/>
  <c r="O131" i="1"/>
  <c r="O132" i="1"/>
  <c r="O145" i="1"/>
  <c r="O219" i="1"/>
  <c r="O526" i="1"/>
  <c r="O542" i="1"/>
  <c r="O544" i="1"/>
  <c r="O556" i="1"/>
  <c r="O557" i="1"/>
  <c r="O565" i="1"/>
  <c r="O573" i="1"/>
  <c r="O574" i="1"/>
  <c r="O620" i="1"/>
  <c r="O625" i="1"/>
  <c r="O714" i="1"/>
  <c r="O819" i="1"/>
  <c r="O844" i="1"/>
  <c r="O849" i="1"/>
  <c r="O871" i="1"/>
  <c r="O872" i="1"/>
  <c r="O881" i="1"/>
  <c r="O884" i="1"/>
  <c r="O890" i="1"/>
  <c r="O891" i="1"/>
  <c r="O892" i="1"/>
  <c r="O933" i="1"/>
  <c r="O1211" i="1"/>
  <c r="O1213" i="1"/>
  <c r="O1250" i="1"/>
  <c r="O1387" i="1"/>
  <c r="O1405" i="1"/>
  <c r="O1445" i="1"/>
  <c r="O1554" i="1"/>
  <c r="O1581" i="1"/>
  <c r="O1582" i="1"/>
  <c r="O1584" i="1"/>
  <c r="O1743" i="1"/>
  <c r="O1807" i="1"/>
  <c r="O1975" i="1"/>
  <c r="O2026" i="1"/>
  <c r="O2027" i="1"/>
  <c r="O2091" i="1"/>
  <c r="O2092" i="1"/>
  <c r="O2093" i="1"/>
  <c r="O2111" i="1"/>
  <c r="O2116" i="1"/>
  <c r="O2115" i="1"/>
  <c r="O2118" i="1"/>
  <c r="O2119" i="1"/>
  <c r="O2826" i="1"/>
  <c r="O3095" i="1"/>
  <c r="O3096" i="1"/>
  <c r="O3098" i="1"/>
  <c r="O3099" i="1"/>
  <c r="O3143" i="1"/>
  <c r="O3145" i="1"/>
  <c r="O3149" i="1"/>
  <c r="O3151" i="1"/>
  <c r="O3152" i="1"/>
  <c r="O1981" i="1"/>
  <c r="O3192" i="1"/>
  <c r="O3194" i="1"/>
  <c r="O3196" i="1"/>
  <c r="O3198" i="1"/>
  <c r="O184" i="1"/>
  <c r="O216" i="1"/>
  <c r="O391" i="1"/>
  <c r="O688" i="1"/>
  <c r="O776" i="1"/>
  <c r="O3257" i="1"/>
  <c r="O67" i="1"/>
  <c r="O72" i="1"/>
  <c r="O74" i="1"/>
  <c r="O76" i="1"/>
  <c r="O78" i="1"/>
  <c r="O79" i="1"/>
  <c r="O81" i="1"/>
  <c r="O83" i="1"/>
  <c r="O85" i="1"/>
  <c r="O87" i="1"/>
  <c r="O89" i="1"/>
  <c r="O90" i="1"/>
  <c r="O107" i="1"/>
  <c r="O111" i="1"/>
  <c r="O366" i="1"/>
  <c r="O392" i="1"/>
  <c r="O686" i="1"/>
  <c r="O770" i="1"/>
  <c r="O774" i="1"/>
  <c r="O779" i="1"/>
  <c r="O780" i="1"/>
  <c r="O899" i="1"/>
  <c r="O99" i="1"/>
  <c r="O103" i="1"/>
  <c r="O105" i="1"/>
  <c r="O110" i="1"/>
  <c r="O323" i="1"/>
  <c r="O905" i="1"/>
  <c r="O907" i="1"/>
  <c r="O922" i="1"/>
  <c r="O924" i="1"/>
  <c r="O1494" i="1"/>
  <c r="O1496" i="1"/>
  <c r="O1638" i="1"/>
  <c r="O477" i="1"/>
  <c r="O1027" i="1"/>
  <c r="O1871" i="1"/>
  <c r="O3303" i="1"/>
  <c r="O3305" i="1"/>
  <c r="O3306" i="1"/>
  <c r="O3312" i="1"/>
  <c r="O1310" i="1"/>
  <c r="O1312" i="1"/>
  <c r="O1316" i="1"/>
  <c r="O1425" i="1"/>
  <c r="O2468" i="1"/>
  <c r="O2483" i="1"/>
  <c r="O1128" i="1"/>
  <c r="O1978" i="1"/>
  <c r="O3349" i="1"/>
  <c r="O2170" i="1"/>
  <c r="O2269" i="1"/>
  <c r="O2690" i="1"/>
  <c r="O3350" i="1"/>
  <c r="O2094" i="1"/>
  <c r="W2976" i="1"/>
  <c r="W2977" i="1"/>
  <c r="W2989" i="1"/>
  <c r="W159" i="1"/>
  <c r="W166" i="1"/>
  <c r="W495" i="1"/>
  <c r="W534" i="1"/>
  <c r="W559" i="1"/>
  <c r="W633" i="1"/>
  <c r="W840" i="1"/>
  <c r="W879" i="1"/>
  <c r="W886" i="1"/>
  <c r="W976" i="1"/>
  <c r="W1716" i="1"/>
  <c r="W2106" i="1"/>
  <c r="W2112" i="1"/>
  <c r="W3074" i="1"/>
  <c r="W128" i="1"/>
  <c r="W129" i="1"/>
  <c r="W131" i="1"/>
  <c r="W132" i="1"/>
  <c r="W145" i="1"/>
  <c r="W219" i="1"/>
  <c r="W526" i="1"/>
  <c r="W542" i="1"/>
  <c r="W544" i="1"/>
  <c r="W556" i="1"/>
  <c r="W557" i="1"/>
  <c r="W565" i="1"/>
  <c r="W573" i="1"/>
  <c r="W574" i="1"/>
  <c r="W620" i="1"/>
  <c r="W625" i="1"/>
  <c r="W714" i="1"/>
  <c r="W819" i="1"/>
  <c r="W844" i="1"/>
  <c r="W849" i="1"/>
  <c r="W871" i="1"/>
  <c r="W872" i="1"/>
  <c r="W881" i="1"/>
  <c r="W884" i="1"/>
  <c r="W890" i="1"/>
  <c r="W891" i="1"/>
  <c r="W892" i="1"/>
  <c r="W933" i="1"/>
  <c r="W1211" i="1"/>
  <c r="W1213" i="1"/>
  <c r="W1250" i="1"/>
  <c r="W1387" i="1"/>
  <c r="W1405" i="1"/>
  <c r="W1445" i="1"/>
  <c r="W1554" i="1"/>
  <c r="W1581" i="1"/>
  <c r="W1582" i="1"/>
  <c r="W1584" i="1"/>
  <c r="W1743" i="1"/>
  <c r="W1807" i="1"/>
  <c r="W1975" i="1"/>
  <c r="W2026" i="1"/>
  <c r="W2027" i="1"/>
  <c r="W2091" i="1"/>
  <c r="W2092" i="1"/>
  <c r="W2093" i="1"/>
  <c r="W2111" i="1"/>
  <c r="W2116" i="1"/>
  <c r="W2115" i="1"/>
  <c r="W2118" i="1"/>
  <c r="W2119" i="1"/>
  <c r="W2826" i="1"/>
  <c r="W3095" i="1"/>
  <c r="W3096" i="1"/>
  <c r="W3098" i="1"/>
  <c r="W3099" i="1"/>
  <c r="W3143" i="1"/>
  <c r="W3145" i="1"/>
  <c r="W3149" i="1"/>
  <c r="W3151" i="1"/>
  <c r="W3152" i="1"/>
  <c r="W1981" i="1"/>
  <c r="W3192" i="1"/>
  <c r="W3194" i="1"/>
  <c r="W3196" i="1"/>
  <c r="W3198" i="1"/>
  <c r="W184" i="1"/>
  <c r="W216" i="1"/>
  <c r="W391" i="1"/>
  <c r="W688" i="1"/>
  <c r="W776" i="1"/>
  <c r="W3257" i="1"/>
  <c r="W67" i="1"/>
  <c r="W72" i="1"/>
  <c r="W74" i="1"/>
  <c r="W76" i="1"/>
  <c r="W78" i="1"/>
  <c r="W79" i="1"/>
  <c r="W81" i="1"/>
  <c r="W83" i="1"/>
  <c r="W85" i="1"/>
  <c r="W87" i="1"/>
  <c r="W89" i="1"/>
  <c r="W90" i="1"/>
  <c r="W107" i="1"/>
  <c r="W111" i="1"/>
  <c r="W366" i="1"/>
  <c r="W392" i="1"/>
  <c r="W686" i="1"/>
  <c r="W770" i="1"/>
  <c r="W774" i="1"/>
  <c r="W779" i="1"/>
  <c r="W780" i="1"/>
  <c r="W899" i="1"/>
  <c r="W99" i="1"/>
  <c r="W103" i="1"/>
  <c r="W105" i="1"/>
  <c r="W110" i="1"/>
  <c r="W323" i="1"/>
  <c r="W905" i="1"/>
  <c r="W907" i="1"/>
  <c r="W922" i="1"/>
  <c r="W924" i="1"/>
  <c r="W1494" i="1"/>
  <c r="W1496" i="1"/>
  <c r="W1638" i="1"/>
  <c r="W477" i="1"/>
  <c r="W1027" i="1"/>
  <c r="W1871" i="1"/>
  <c r="W3303" i="1"/>
  <c r="W3305" i="1"/>
  <c r="W3306" i="1"/>
  <c r="W3312" i="1"/>
  <c r="W1310" i="1"/>
  <c r="W1312" i="1"/>
  <c r="W1316" i="1"/>
  <c r="W1425" i="1"/>
  <c r="W2468" i="1"/>
  <c r="W2483" i="1"/>
  <c r="W1128" i="1"/>
  <c r="W1978" i="1"/>
  <c r="W3349" i="1"/>
  <c r="W2170" i="1"/>
  <c r="W2269" i="1"/>
  <c r="W2690" i="1"/>
  <c r="W3350" i="1"/>
  <c r="W2094" i="1"/>
  <c r="X2976" i="1"/>
  <c r="X2977" i="1"/>
  <c r="X2989" i="1"/>
  <c r="X159" i="1"/>
  <c r="X166" i="1"/>
  <c r="X495" i="1"/>
  <c r="X534" i="1"/>
  <c r="X559" i="1"/>
  <c r="X633" i="1"/>
  <c r="X840" i="1"/>
  <c r="X879" i="1"/>
  <c r="X886" i="1"/>
  <c r="X976" i="1"/>
  <c r="X1716" i="1"/>
  <c r="X2106" i="1"/>
  <c r="X2112" i="1"/>
  <c r="X3074" i="1"/>
  <c r="X128" i="1"/>
  <c r="X129" i="1"/>
  <c r="X131" i="1"/>
  <c r="X132" i="1"/>
  <c r="X145" i="1"/>
  <c r="X219" i="1"/>
  <c r="X526" i="1"/>
  <c r="X542" i="1"/>
  <c r="X544" i="1"/>
  <c r="X556" i="1"/>
  <c r="X557" i="1"/>
  <c r="X565" i="1"/>
  <c r="X573" i="1"/>
  <c r="X574" i="1"/>
  <c r="X620" i="1"/>
  <c r="X625" i="1"/>
  <c r="X714" i="1"/>
  <c r="X819" i="1"/>
  <c r="X844" i="1"/>
  <c r="X849" i="1"/>
  <c r="X871" i="1"/>
  <c r="X872" i="1"/>
  <c r="X881" i="1"/>
  <c r="X884" i="1"/>
  <c r="X890" i="1"/>
  <c r="X891" i="1"/>
  <c r="X892" i="1"/>
  <c r="X933" i="1"/>
  <c r="X1211" i="1"/>
  <c r="X1213" i="1"/>
  <c r="X1250" i="1"/>
  <c r="X1387" i="1"/>
  <c r="X1405" i="1"/>
  <c r="X1445" i="1"/>
  <c r="X1554" i="1"/>
  <c r="X1581" i="1"/>
  <c r="X1582" i="1"/>
  <c r="X1584" i="1"/>
  <c r="X1743" i="1"/>
  <c r="X1807" i="1"/>
  <c r="X1975" i="1"/>
  <c r="X2026" i="1"/>
  <c r="X2027" i="1"/>
  <c r="X2091" i="1"/>
  <c r="X2092" i="1"/>
  <c r="X2093" i="1"/>
  <c r="X2111" i="1"/>
  <c r="X2116" i="1"/>
  <c r="X2115" i="1"/>
  <c r="X2118" i="1"/>
  <c r="X2119" i="1"/>
  <c r="X2826" i="1"/>
  <c r="X3095" i="1"/>
  <c r="X3096" i="1"/>
  <c r="X3098" i="1"/>
  <c r="X3099" i="1"/>
  <c r="X3143" i="1"/>
  <c r="X3145" i="1"/>
  <c r="X3149" i="1"/>
  <c r="X3151" i="1"/>
  <c r="X3152" i="1"/>
  <c r="X1981" i="1"/>
  <c r="X3192" i="1"/>
  <c r="X3194" i="1"/>
  <c r="X3196" i="1"/>
  <c r="X3198" i="1"/>
  <c r="X184" i="1"/>
  <c r="X216" i="1"/>
  <c r="X391" i="1"/>
  <c r="X688" i="1"/>
  <c r="X776" i="1"/>
  <c r="X3257" i="1"/>
  <c r="X67" i="1"/>
  <c r="X72" i="1"/>
  <c r="X74" i="1"/>
  <c r="X76" i="1"/>
  <c r="X78" i="1"/>
  <c r="X79" i="1"/>
  <c r="X81" i="1"/>
  <c r="X83" i="1"/>
  <c r="X85" i="1"/>
  <c r="X87" i="1"/>
  <c r="X89" i="1"/>
  <c r="X90" i="1"/>
  <c r="X107" i="1"/>
  <c r="X111" i="1"/>
  <c r="X366" i="1"/>
  <c r="X392" i="1"/>
  <c r="X686" i="1"/>
  <c r="X770" i="1"/>
  <c r="X774" i="1"/>
  <c r="X779" i="1"/>
  <c r="X780" i="1"/>
  <c r="X899" i="1"/>
  <c r="X99" i="1"/>
  <c r="X103" i="1"/>
  <c r="X105" i="1"/>
  <c r="X110" i="1"/>
  <c r="X323" i="1"/>
  <c r="X905" i="1"/>
  <c r="X907" i="1"/>
  <c r="X922" i="1"/>
  <c r="X924" i="1"/>
  <c r="X1494" i="1"/>
  <c r="X1496" i="1"/>
  <c r="X1638" i="1"/>
  <c r="X477" i="1"/>
  <c r="X1027" i="1"/>
  <c r="X1871" i="1"/>
  <c r="X3303" i="1"/>
  <c r="X3305" i="1"/>
  <c r="X3306" i="1"/>
  <c r="X3312" i="1"/>
  <c r="X1310" i="1"/>
  <c r="X1312" i="1"/>
  <c r="X1316" i="1"/>
  <c r="X1425" i="1"/>
  <c r="X2468" i="1"/>
  <c r="X2483" i="1"/>
  <c r="X1128" i="1"/>
  <c r="X1978" i="1"/>
  <c r="X3349" i="1"/>
  <c r="X2170" i="1"/>
  <c r="X2269" i="1"/>
  <c r="X2690" i="1"/>
  <c r="X3350" i="1"/>
  <c r="X2094" i="1"/>
  <c r="Y2976" i="1"/>
  <c r="Y2977" i="1"/>
  <c r="Y2989" i="1"/>
  <c r="Y159" i="1"/>
  <c r="Y166" i="1"/>
  <c r="Y495" i="1"/>
  <c r="Y534" i="1"/>
  <c r="Y559" i="1"/>
  <c r="Y633" i="1"/>
  <c r="Y840" i="1"/>
  <c r="Y879" i="1"/>
  <c r="Y886" i="1"/>
  <c r="Y976" i="1"/>
  <c r="Y1716" i="1"/>
  <c r="Y2106" i="1"/>
  <c r="Y2112" i="1"/>
  <c r="Y3074" i="1"/>
  <c r="Y128" i="1"/>
  <c r="Y129" i="1"/>
  <c r="Y131" i="1"/>
  <c r="Y132" i="1"/>
  <c r="Y145" i="1"/>
  <c r="Y219" i="1"/>
  <c r="Y526" i="1"/>
  <c r="Y542" i="1"/>
  <c r="Y544" i="1"/>
  <c r="Y556" i="1"/>
  <c r="Y557" i="1"/>
  <c r="Y565" i="1"/>
  <c r="Y573" i="1"/>
  <c r="Y574" i="1"/>
  <c r="Y620" i="1"/>
  <c r="Y625" i="1"/>
  <c r="Y714" i="1"/>
  <c r="Y819" i="1"/>
  <c r="Y844" i="1"/>
  <c r="Y849" i="1"/>
  <c r="Y871" i="1"/>
  <c r="Y872" i="1"/>
  <c r="Y881" i="1"/>
  <c r="Y884" i="1"/>
  <c r="Y890" i="1"/>
  <c r="Y891" i="1"/>
  <c r="Y892" i="1"/>
  <c r="Y933" i="1"/>
  <c r="Y1211" i="1"/>
  <c r="Y1213" i="1"/>
  <c r="Y1250" i="1"/>
  <c r="Y1387" i="1"/>
  <c r="Y1405" i="1"/>
  <c r="Y1445" i="1"/>
  <c r="Y1554" i="1"/>
  <c r="Y1581" i="1"/>
  <c r="Y1582" i="1"/>
  <c r="Y1584" i="1"/>
  <c r="Y1743" i="1"/>
  <c r="Y1807" i="1"/>
  <c r="Y1975" i="1"/>
  <c r="Y2026" i="1"/>
  <c r="Y2027" i="1"/>
  <c r="Y2091" i="1"/>
  <c r="Y2092" i="1"/>
  <c r="Y2093" i="1"/>
  <c r="Y2111" i="1"/>
  <c r="Y2116" i="1"/>
  <c r="Y2115" i="1"/>
  <c r="Y2118" i="1"/>
  <c r="Y2119" i="1"/>
  <c r="Y2826" i="1"/>
  <c r="Y3095" i="1"/>
  <c r="Y3096" i="1"/>
  <c r="Y3098" i="1"/>
  <c r="Y3099" i="1"/>
  <c r="Y3143" i="1"/>
  <c r="Y3145" i="1"/>
  <c r="Y3149" i="1"/>
  <c r="Y3151" i="1"/>
  <c r="Y3152" i="1"/>
  <c r="Y1981" i="1"/>
  <c r="Y3192" i="1"/>
  <c r="Y3194" i="1"/>
  <c r="Y3196" i="1"/>
  <c r="Y3198" i="1"/>
  <c r="Y184" i="1"/>
  <c r="Y216" i="1"/>
  <c r="Y391" i="1"/>
  <c r="Y688" i="1"/>
  <c r="Y776" i="1"/>
  <c r="Y3257" i="1"/>
  <c r="Y67" i="1"/>
  <c r="Y72" i="1"/>
  <c r="Y74" i="1"/>
  <c r="Y76" i="1"/>
  <c r="Y78" i="1"/>
  <c r="Y79" i="1"/>
  <c r="Y81" i="1"/>
  <c r="Y83" i="1"/>
  <c r="Y85" i="1"/>
  <c r="Y87" i="1"/>
  <c r="Y89" i="1"/>
  <c r="Y90" i="1"/>
  <c r="Y107" i="1"/>
  <c r="Y111" i="1"/>
  <c r="Y366" i="1"/>
  <c r="Y392" i="1"/>
  <c r="Y686" i="1"/>
  <c r="Y770" i="1"/>
  <c r="Y774" i="1"/>
  <c r="Y779" i="1"/>
  <c r="Y780" i="1"/>
  <c r="Y899" i="1"/>
  <c r="Y99" i="1"/>
  <c r="Y103" i="1"/>
  <c r="Y105" i="1"/>
  <c r="Y110" i="1"/>
  <c r="Y323" i="1"/>
  <c r="Y905" i="1"/>
  <c r="Y907" i="1"/>
  <c r="Y922" i="1"/>
  <c r="Y924" i="1"/>
  <c r="Y1494" i="1"/>
  <c r="Y1496" i="1"/>
  <c r="Y1638" i="1"/>
  <c r="Y477" i="1"/>
  <c r="Y1027" i="1"/>
  <c r="Y1871" i="1"/>
  <c r="Y3303" i="1"/>
  <c r="Y3305" i="1"/>
  <c r="Y3306" i="1"/>
  <c r="Y3312" i="1"/>
  <c r="Y1310" i="1"/>
  <c r="Y1312" i="1"/>
  <c r="Y1316" i="1"/>
  <c r="Y1425" i="1"/>
  <c r="Y2468" i="1"/>
  <c r="Y2483" i="1"/>
  <c r="Y1128" i="1"/>
  <c r="Y1978" i="1"/>
  <c r="Y3349" i="1"/>
  <c r="Y2170" i="1"/>
  <c r="Y2269" i="1"/>
  <c r="Y2690" i="1"/>
  <c r="Y3350" i="1"/>
  <c r="Y2094" i="1"/>
  <c r="AD2976" i="1"/>
  <c r="AD2977" i="1"/>
  <c r="AD2989" i="1"/>
  <c r="AD159" i="1"/>
  <c r="AD166" i="1"/>
  <c r="AD495" i="1"/>
  <c r="AD534" i="1"/>
  <c r="AD559" i="1"/>
  <c r="AD633" i="1"/>
  <c r="AD840" i="1"/>
  <c r="AD879" i="1"/>
  <c r="AD886" i="1"/>
  <c r="AD976" i="1"/>
  <c r="AD1716" i="1"/>
  <c r="AD2106" i="1"/>
  <c r="AD2112" i="1"/>
  <c r="AD3074" i="1"/>
  <c r="AD128" i="1"/>
  <c r="AD129" i="1"/>
  <c r="AD131" i="1"/>
  <c r="AD132" i="1"/>
  <c r="AD145" i="1"/>
  <c r="AD219" i="1"/>
  <c r="AD526" i="1"/>
  <c r="AD542" i="1"/>
  <c r="AD544" i="1"/>
  <c r="AD556" i="1"/>
  <c r="AD557" i="1"/>
  <c r="AD565" i="1"/>
  <c r="AD573" i="1"/>
  <c r="AD574" i="1"/>
  <c r="AD620" i="1"/>
  <c r="AD625" i="1"/>
  <c r="AD714" i="1"/>
  <c r="AD819" i="1"/>
  <c r="AD844" i="1"/>
  <c r="AD849" i="1"/>
  <c r="AD871" i="1"/>
  <c r="AD872" i="1"/>
  <c r="AD881" i="1"/>
  <c r="AD884" i="1"/>
  <c r="AD890" i="1"/>
  <c r="AD891" i="1"/>
  <c r="AD892" i="1"/>
  <c r="AD933" i="1"/>
  <c r="AD1211" i="1"/>
  <c r="AD1213" i="1"/>
  <c r="AD1250" i="1"/>
  <c r="AD1387" i="1"/>
  <c r="AD1405" i="1"/>
  <c r="AD1445" i="1"/>
  <c r="AD1554" i="1"/>
  <c r="AD1581" i="1"/>
  <c r="AD1582" i="1"/>
  <c r="AD1584" i="1"/>
  <c r="AD1743" i="1"/>
  <c r="AD1807" i="1"/>
  <c r="AD1975" i="1"/>
  <c r="AD2026" i="1"/>
  <c r="AD2027" i="1"/>
  <c r="AD2091" i="1"/>
  <c r="AD2092" i="1"/>
  <c r="AD2093" i="1"/>
  <c r="AD2111" i="1"/>
  <c r="AD2116" i="1"/>
  <c r="AD2115" i="1"/>
  <c r="AD2118" i="1"/>
  <c r="AD2119" i="1"/>
  <c r="AD2826" i="1"/>
  <c r="AD3095" i="1"/>
  <c r="AD3096" i="1"/>
  <c r="AD3098" i="1"/>
  <c r="AD3099" i="1"/>
  <c r="AD3143" i="1"/>
  <c r="AD3145" i="1"/>
  <c r="AD3149" i="1"/>
  <c r="AD3151" i="1"/>
  <c r="AD3152" i="1"/>
  <c r="AD1981" i="1"/>
  <c r="AD3192" i="1"/>
  <c r="AD3194" i="1"/>
  <c r="AD3196" i="1"/>
  <c r="AD3198" i="1"/>
  <c r="AD184" i="1"/>
  <c r="AD216" i="1"/>
  <c r="AD391" i="1"/>
  <c r="AD688" i="1"/>
  <c r="AD776" i="1"/>
  <c r="AD3257" i="1"/>
  <c r="AD67" i="1"/>
  <c r="AD72" i="1"/>
  <c r="AD74" i="1"/>
  <c r="AD76" i="1"/>
  <c r="AD78" i="1"/>
  <c r="AD79" i="1"/>
  <c r="AD81" i="1"/>
  <c r="AD83" i="1"/>
  <c r="AD85" i="1"/>
  <c r="AD87" i="1"/>
  <c r="AD89" i="1"/>
  <c r="AD90" i="1"/>
  <c r="AD107" i="1"/>
  <c r="AD111" i="1"/>
  <c r="AD366" i="1"/>
  <c r="AD392" i="1"/>
  <c r="AD686" i="1"/>
  <c r="AD770" i="1"/>
  <c r="AD774" i="1"/>
  <c r="AD779" i="1"/>
  <c r="AD780" i="1"/>
  <c r="AD899" i="1"/>
  <c r="AD99" i="1"/>
  <c r="AD103" i="1"/>
  <c r="AD105" i="1"/>
  <c r="AD110" i="1"/>
  <c r="AD323" i="1"/>
  <c r="AD905" i="1"/>
  <c r="AD907" i="1"/>
  <c r="AD922" i="1"/>
  <c r="AD924" i="1"/>
  <c r="AD1494" i="1"/>
  <c r="AD1496" i="1"/>
  <c r="AD1638" i="1"/>
  <c r="AD477" i="1"/>
  <c r="AD1027" i="1"/>
  <c r="AD1871" i="1"/>
  <c r="AD3303" i="1"/>
  <c r="AD3305" i="1"/>
  <c r="AD3306" i="1"/>
  <c r="AD3312" i="1"/>
  <c r="AD1310" i="1"/>
  <c r="AD1312" i="1"/>
  <c r="AD1316" i="1"/>
  <c r="AD1425" i="1"/>
  <c r="AD2468" i="1"/>
  <c r="AD2483" i="1"/>
  <c r="AD1128" i="1"/>
  <c r="AD1978" i="1"/>
  <c r="AD3349" i="1"/>
  <c r="AD2170" i="1"/>
  <c r="AD2269" i="1"/>
  <c r="AD2690" i="1"/>
  <c r="AD3350" i="1"/>
  <c r="AD2094" i="1"/>
  <c r="AE2976" i="1"/>
  <c r="AE2977" i="1"/>
  <c r="AE2989" i="1"/>
  <c r="AE159" i="1"/>
  <c r="AE166" i="1"/>
  <c r="AE495" i="1"/>
  <c r="AE534" i="1"/>
  <c r="AE559" i="1"/>
  <c r="AE633" i="1"/>
  <c r="AE840" i="1"/>
  <c r="AE879" i="1"/>
  <c r="AE886" i="1"/>
  <c r="AE976" i="1"/>
  <c r="AE1716" i="1"/>
  <c r="AE2106" i="1"/>
  <c r="AE2112" i="1"/>
  <c r="AE3074" i="1"/>
  <c r="AE128" i="1"/>
  <c r="AE129" i="1"/>
  <c r="AE131" i="1"/>
  <c r="AE132" i="1"/>
  <c r="AE145" i="1"/>
  <c r="AE219" i="1"/>
  <c r="AE526" i="1"/>
  <c r="AE542" i="1"/>
  <c r="AE544" i="1"/>
  <c r="AE556" i="1"/>
  <c r="AE557" i="1"/>
  <c r="AE565" i="1"/>
  <c r="AE573" i="1"/>
  <c r="AE574" i="1"/>
  <c r="AE620" i="1"/>
  <c r="AE625" i="1"/>
  <c r="AE714" i="1"/>
  <c r="AE819" i="1"/>
  <c r="AE844" i="1"/>
  <c r="AE849" i="1"/>
  <c r="AE871" i="1"/>
  <c r="AE872" i="1"/>
  <c r="AE881" i="1"/>
  <c r="AE884" i="1"/>
  <c r="AE890" i="1"/>
  <c r="AE891" i="1"/>
  <c r="AE892" i="1"/>
  <c r="AE933" i="1"/>
  <c r="AE1211" i="1"/>
  <c r="AE1213" i="1"/>
  <c r="AE1250" i="1"/>
  <c r="AE1387" i="1"/>
  <c r="AE1405" i="1"/>
  <c r="AE1445" i="1"/>
  <c r="AE1554" i="1"/>
  <c r="AE1581" i="1"/>
  <c r="AE1582" i="1"/>
  <c r="AE1584" i="1"/>
  <c r="AE1743" i="1"/>
  <c r="AE1807" i="1"/>
  <c r="AE1975" i="1"/>
  <c r="AE2026" i="1"/>
  <c r="AE2027" i="1"/>
  <c r="AE2091" i="1"/>
  <c r="AE2092" i="1"/>
  <c r="AE2093" i="1"/>
  <c r="AE2111" i="1"/>
  <c r="AE2116" i="1"/>
  <c r="AE2115" i="1"/>
  <c r="AE2118" i="1"/>
  <c r="AE2119" i="1"/>
  <c r="AE2826" i="1"/>
  <c r="AE3095" i="1"/>
  <c r="AE3096" i="1"/>
  <c r="AE3098" i="1"/>
  <c r="AE3099" i="1"/>
  <c r="AE3143" i="1"/>
  <c r="AE3145" i="1"/>
  <c r="AE3149" i="1"/>
  <c r="AE3151" i="1"/>
  <c r="AE3152" i="1"/>
  <c r="AE1981" i="1"/>
  <c r="AE3192" i="1"/>
  <c r="AE3194" i="1"/>
  <c r="AE3196" i="1"/>
  <c r="AE3198" i="1"/>
  <c r="AE184" i="1"/>
  <c r="AE216" i="1"/>
  <c r="AE391" i="1"/>
  <c r="AE688" i="1"/>
  <c r="AE776" i="1"/>
  <c r="AE3257" i="1"/>
  <c r="AE67" i="1"/>
  <c r="AE72" i="1"/>
  <c r="AE74" i="1"/>
  <c r="AE76" i="1"/>
  <c r="AE78" i="1"/>
  <c r="AE79" i="1"/>
  <c r="AE81" i="1"/>
  <c r="AE83" i="1"/>
  <c r="AE85" i="1"/>
  <c r="AE87" i="1"/>
  <c r="AE89" i="1"/>
  <c r="AE90" i="1"/>
  <c r="AE107" i="1"/>
  <c r="AE111" i="1"/>
  <c r="AE366" i="1"/>
  <c r="AE392" i="1"/>
  <c r="AE686" i="1"/>
  <c r="AE770" i="1"/>
  <c r="AE774" i="1"/>
  <c r="AE779" i="1"/>
  <c r="AE780" i="1"/>
  <c r="AE899" i="1"/>
  <c r="AE99" i="1"/>
  <c r="AE103" i="1"/>
  <c r="AE105" i="1"/>
  <c r="AE110" i="1"/>
  <c r="AE323" i="1"/>
  <c r="AE905" i="1"/>
  <c r="AE907" i="1"/>
  <c r="AE922" i="1"/>
  <c r="AE924" i="1"/>
  <c r="AE1494" i="1"/>
  <c r="AE1496" i="1"/>
  <c r="AE1638" i="1"/>
  <c r="AE477" i="1"/>
  <c r="AE1027" i="1"/>
  <c r="AE1871" i="1"/>
  <c r="AE3303" i="1"/>
  <c r="AE3305" i="1"/>
  <c r="AE3306" i="1"/>
  <c r="AE3312" i="1"/>
  <c r="AE1310" i="1"/>
  <c r="AE1312" i="1"/>
  <c r="AE1316" i="1"/>
  <c r="AE1425" i="1"/>
  <c r="AE2468" i="1"/>
  <c r="AE2483" i="1"/>
  <c r="AE1128" i="1"/>
  <c r="AE1978" i="1"/>
  <c r="AE3349" i="1"/>
  <c r="AE2170" i="1"/>
  <c r="AE2269" i="1"/>
  <c r="AE2690" i="1"/>
  <c r="AE3350" i="1"/>
  <c r="AE2094" i="1"/>
  <c r="AF2976" i="1"/>
  <c r="AF2977" i="1"/>
  <c r="AF2989" i="1"/>
  <c r="AF159" i="1"/>
  <c r="AF166" i="1"/>
  <c r="AF495" i="1"/>
  <c r="AF534" i="1"/>
  <c r="AF559" i="1"/>
  <c r="AF633" i="1"/>
  <c r="AF840" i="1"/>
  <c r="AF879" i="1"/>
  <c r="AF886" i="1"/>
  <c r="AF976" i="1"/>
  <c r="AF1716" i="1"/>
  <c r="AF2106" i="1"/>
  <c r="AF2112" i="1"/>
  <c r="AF3074" i="1"/>
  <c r="AF128" i="1"/>
  <c r="AF129" i="1"/>
  <c r="AF131" i="1"/>
  <c r="AF132" i="1"/>
  <c r="AF145" i="1"/>
  <c r="AF219" i="1"/>
  <c r="AF526" i="1"/>
  <c r="AF542" i="1"/>
  <c r="AF544" i="1"/>
  <c r="AF556" i="1"/>
  <c r="AF557" i="1"/>
  <c r="AF565" i="1"/>
  <c r="AF573" i="1"/>
  <c r="AF574" i="1"/>
  <c r="AF620" i="1"/>
  <c r="AF625" i="1"/>
  <c r="AF714" i="1"/>
  <c r="AF819" i="1"/>
  <c r="AF844" i="1"/>
  <c r="AF849" i="1"/>
  <c r="AF871" i="1"/>
  <c r="AF872" i="1"/>
  <c r="AF881" i="1"/>
  <c r="AF884" i="1"/>
  <c r="AF890" i="1"/>
  <c r="AF891" i="1"/>
  <c r="AF892" i="1"/>
  <c r="AF933" i="1"/>
  <c r="AF1211" i="1"/>
  <c r="AF1213" i="1"/>
  <c r="AF1250" i="1"/>
  <c r="AF1387" i="1"/>
  <c r="AF1405" i="1"/>
  <c r="AF1445" i="1"/>
  <c r="AF1554" i="1"/>
  <c r="AF1581" i="1"/>
  <c r="AF1582" i="1"/>
  <c r="AF1584" i="1"/>
  <c r="AF1743" i="1"/>
  <c r="AF1807" i="1"/>
  <c r="AF1975" i="1"/>
  <c r="AF2026" i="1"/>
  <c r="AF2027" i="1"/>
  <c r="AF2091" i="1"/>
  <c r="AF2092" i="1"/>
  <c r="AF2093" i="1"/>
  <c r="AF2111" i="1"/>
  <c r="AF2116" i="1"/>
  <c r="AF2115" i="1"/>
  <c r="AF2118" i="1"/>
  <c r="AF2119" i="1"/>
  <c r="AF2826" i="1"/>
  <c r="AF3095" i="1"/>
  <c r="AF3096" i="1"/>
  <c r="AF3098" i="1"/>
  <c r="AF3099" i="1"/>
  <c r="AF3143" i="1"/>
  <c r="AF3145" i="1"/>
  <c r="AF3149" i="1"/>
  <c r="AF3151" i="1"/>
  <c r="AF3152" i="1"/>
  <c r="AF1981" i="1"/>
  <c r="AF3192" i="1"/>
  <c r="AF3194" i="1"/>
  <c r="AF3196" i="1"/>
  <c r="AF3198" i="1"/>
  <c r="AF184" i="1"/>
  <c r="AF216" i="1"/>
  <c r="AF391" i="1"/>
  <c r="AF688" i="1"/>
  <c r="AF776" i="1"/>
  <c r="AF3257" i="1"/>
  <c r="AF67" i="1"/>
  <c r="AF72" i="1"/>
  <c r="AF74" i="1"/>
  <c r="AF76" i="1"/>
  <c r="AF78" i="1"/>
  <c r="AF79" i="1"/>
  <c r="AF81" i="1"/>
  <c r="AF83" i="1"/>
  <c r="AF85" i="1"/>
  <c r="AF87" i="1"/>
  <c r="AF89" i="1"/>
  <c r="AF90" i="1"/>
  <c r="AF107" i="1"/>
  <c r="AF111" i="1"/>
  <c r="AF366" i="1"/>
  <c r="AF392" i="1"/>
  <c r="AF686" i="1"/>
  <c r="AF770" i="1"/>
  <c r="AF774" i="1"/>
  <c r="AF779" i="1"/>
  <c r="AF780" i="1"/>
  <c r="AF899" i="1"/>
  <c r="AF99" i="1"/>
  <c r="AF103" i="1"/>
  <c r="AF105" i="1"/>
  <c r="AF110" i="1"/>
  <c r="AF323" i="1"/>
  <c r="AF905" i="1"/>
  <c r="AF907" i="1"/>
  <c r="AF922" i="1"/>
  <c r="AF924" i="1"/>
  <c r="AF1494" i="1"/>
  <c r="AF1496" i="1"/>
  <c r="AF1638" i="1"/>
  <c r="AF477" i="1"/>
  <c r="AF1027" i="1"/>
  <c r="AF1871" i="1"/>
  <c r="AF3303" i="1"/>
  <c r="AF3305" i="1"/>
  <c r="AF3306" i="1"/>
  <c r="AF3312" i="1"/>
  <c r="AF1310" i="1"/>
  <c r="AF1312" i="1"/>
  <c r="AF1316" i="1"/>
  <c r="AF1425" i="1"/>
  <c r="AF2468" i="1"/>
  <c r="AF2483" i="1"/>
  <c r="AF1128" i="1"/>
  <c r="AF1978" i="1"/>
  <c r="AF3349" i="1"/>
  <c r="AF2170" i="1"/>
  <c r="AF2269" i="1"/>
  <c r="AF2690" i="1"/>
  <c r="AF3350" i="1"/>
  <c r="AF2094" i="1"/>
  <c r="AH2976" i="1"/>
  <c r="AH2977" i="1"/>
  <c r="AH2989" i="1"/>
  <c r="AH159" i="1"/>
  <c r="AH166" i="1"/>
  <c r="AH495" i="1"/>
  <c r="AH534" i="1"/>
  <c r="AH559" i="1"/>
  <c r="AH633" i="1"/>
  <c r="AH840" i="1"/>
  <c r="AH879" i="1"/>
  <c r="AH886" i="1"/>
  <c r="AH976" i="1"/>
  <c r="AH1716" i="1"/>
  <c r="AH2106" i="1"/>
  <c r="AH2112" i="1"/>
  <c r="AH3074" i="1"/>
  <c r="AH128" i="1"/>
  <c r="AH129" i="1"/>
  <c r="AH131" i="1"/>
  <c r="AH132" i="1"/>
  <c r="AH145" i="1"/>
  <c r="AH219" i="1"/>
  <c r="AH526" i="1"/>
  <c r="AH542" i="1"/>
  <c r="AH544" i="1"/>
  <c r="AH556" i="1"/>
  <c r="AH557" i="1"/>
  <c r="AH565" i="1"/>
  <c r="AH573" i="1"/>
  <c r="AH574" i="1"/>
  <c r="AH620" i="1"/>
  <c r="AH625" i="1"/>
  <c r="AH714" i="1"/>
  <c r="AH819" i="1"/>
  <c r="AH844" i="1"/>
  <c r="AH849" i="1"/>
  <c r="AH871" i="1"/>
  <c r="AH872" i="1"/>
  <c r="AH881" i="1"/>
  <c r="AH884" i="1"/>
  <c r="AH890" i="1"/>
  <c r="AH891" i="1"/>
  <c r="AH892" i="1"/>
  <c r="AH933" i="1"/>
  <c r="AH1211" i="1"/>
  <c r="AH1213" i="1"/>
  <c r="AH1250" i="1"/>
  <c r="AH1387" i="1"/>
  <c r="AH1405" i="1"/>
  <c r="AH1445" i="1"/>
  <c r="AH1554" i="1"/>
  <c r="AH1581" i="1"/>
  <c r="AH1582" i="1"/>
  <c r="AH1584" i="1"/>
  <c r="AH1743" i="1"/>
  <c r="AH1807" i="1"/>
  <c r="AH1975" i="1"/>
  <c r="AH2026" i="1"/>
  <c r="AH2027" i="1"/>
  <c r="AH2091" i="1"/>
  <c r="AH2092" i="1"/>
  <c r="AH2093" i="1"/>
  <c r="AH2111" i="1"/>
  <c r="AH2116" i="1"/>
  <c r="AH2115" i="1"/>
  <c r="AH2118" i="1"/>
  <c r="AH2119" i="1"/>
  <c r="AH2826" i="1"/>
  <c r="AH3095" i="1"/>
  <c r="AH3096" i="1"/>
  <c r="AH3098" i="1"/>
  <c r="AH3099" i="1"/>
  <c r="AH3143" i="1"/>
  <c r="AH3145" i="1"/>
  <c r="AH3149" i="1"/>
  <c r="AH3151" i="1"/>
  <c r="AH3152" i="1"/>
  <c r="AH1981" i="1"/>
  <c r="AH3192" i="1"/>
  <c r="AH3194" i="1"/>
  <c r="AH3196" i="1"/>
  <c r="AH3198" i="1"/>
  <c r="AH184" i="1"/>
  <c r="AH216" i="1"/>
  <c r="AH391" i="1"/>
  <c r="AH688" i="1"/>
  <c r="AH776" i="1"/>
  <c r="AH3257" i="1"/>
  <c r="AH67" i="1"/>
  <c r="AH72" i="1"/>
  <c r="AH74" i="1"/>
  <c r="AH76" i="1"/>
  <c r="AH78" i="1"/>
  <c r="AH79" i="1"/>
  <c r="AH81" i="1"/>
  <c r="AH83" i="1"/>
  <c r="AH85" i="1"/>
  <c r="AH87" i="1"/>
  <c r="AH89" i="1"/>
  <c r="AH90" i="1"/>
  <c r="AH107" i="1"/>
  <c r="AH111" i="1"/>
  <c r="AH366" i="1"/>
  <c r="AH392" i="1"/>
  <c r="AH686" i="1"/>
  <c r="AH770" i="1"/>
  <c r="AH774" i="1"/>
  <c r="AH779" i="1"/>
  <c r="AH780" i="1"/>
  <c r="AH899" i="1"/>
  <c r="AH99" i="1"/>
  <c r="AH103" i="1"/>
  <c r="AH105" i="1"/>
  <c r="AH110" i="1"/>
  <c r="AH323" i="1"/>
  <c r="AH905" i="1"/>
  <c r="AH907" i="1"/>
  <c r="AH922" i="1"/>
  <c r="AH924" i="1"/>
  <c r="AH1494" i="1"/>
  <c r="AH1496" i="1"/>
  <c r="AH1638" i="1"/>
  <c r="AH477" i="1"/>
  <c r="AH1027" i="1"/>
  <c r="AH1871" i="1"/>
  <c r="AH3303" i="1"/>
  <c r="AH3305" i="1"/>
  <c r="AH3306" i="1"/>
  <c r="AH3312" i="1"/>
  <c r="AH1310" i="1"/>
  <c r="AH1312" i="1"/>
  <c r="AH1316" i="1"/>
  <c r="AH1425" i="1"/>
  <c r="AH2468" i="1"/>
  <c r="AH2483" i="1"/>
  <c r="AH1128" i="1"/>
  <c r="AH1978" i="1"/>
  <c r="AH3349" i="1"/>
  <c r="AH2170" i="1"/>
  <c r="AH2269" i="1"/>
  <c r="AH2690" i="1"/>
  <c r="AH3350" i="1"/>
  <c r="AH2094" i="1"/>
  <c r="A1735" i="1"/>
  <c r="A3037" i="1"/>
  <c r="A1285" i="1"/>
  <c r="A2031" i="1"/>
  <c r="A3211" i="1"/>
  <c r="A3255" i="1"/>
  <c r="A658" i="1"/>
  <c r="A3019" i="1"/>
  <c r="A3230" i="1"/>
  <c r="A3293" i="1"/>
  <c r="F1735" i="1"/>
  <c r="F3037" i="1"/>
  <c r="F1285" i="1"/>
  <c r="F2031" i="1"/>
  <c r="F3211" i="1"/>
  <c r="F3255" i="1"/>
  <c r="F658" i="1"/>
  <c r="F3019" i="1"/>
  <c r="F3230" i="1"/>
  <c r="F3293" i="1"/>
  <c r="H1735" i="1"/>
  <c r="Z1735" i="1" s="1"/>
  <c r="AB1735" i="1" s="1"/>
  <c r="H3037" i="1"/>
  <c r="Z3037" i="1" s="1"/>
  <c r="AB3037" i="1" s="1"/>
  <c r="H1285" i="1"/>
  <c r="Z1285" i="1" s="1"/>
  <c r="AB1285" i="1" s="1"/>
  <c r="H2031" i="1"/>
  <c r="Z2031" i="1" s="1"/>
  <c r="AB2031" i="1" s="1"/>
  <c r="H3211" i="1"/>
  <c r="Z3211" i="1" s="1"/>
  <c r="AB3211" i="1" s="1"/>
  <c r="H3255" i="1"/>
  <c r="Z3255" i="1" s="1"/>
  <c r="AB3255" i="1" s="1"/>
  <c r="H658" i="1"/>
  <c r="Z658" i="1" s="1"/>
  <c r="AB658" i="1" s="1"/>
  <c r="H3019" i="1"/>
  <c r="Z3019" i="1" s="1"/>
  <c r="AB3019" i="1" s="1"/>
  <c r="H3230" i="1"/>
  <c r="Z3230" i="1" s="1"/>
  <c r="AB3230" i="1" s="1"/>
  <c r="H3293" i="1"/>
  <c r="Z3293" i="1" s="1"/>
  <c r="AB3293" i="1" s="1"/>
  <c r="N1735" i="1"/>
  <c r="M1735" i="1" s="1"/>
  <c r="N3037" i="1"/>
  <c r="M3037" i="1" s="1"/>
  <c r="N1285" i="1"/>
  <c r="M1285" i="1" s="1"/>
  <c r="N2031" i="1"/>
  <c r="M2031" i="1" s="1"/>
  <c r="N3211" i="1"/>
  <c r="M3211" i="1" s="1"/>
  <c r="N3255" i="1"/>
  <c r="M3255" i="1" s="1"/>
  <c r="N658" i="1"/>
  <c r="M658" i="1" s="1"/>
  <c r="N3019" i="1"/>
  <c r="M3019" i="1" s="1"/>
  <c r="N3230" i="1"/>
  <c r="M3230" i="1" s="1"/>
  <c r="N3293" i="1"/>
  <c r="M3293" i="1" s="1"/>
  <c r="O1735" i="1"/>
  <c r="O3037" i="1"/>
  <c r="O1285" i="1"/>
  <c r="O2031" i="1"/>
  <c r="O3211" i="1"/>
  <c r="O3255" i="1"/>
  <c r="O658" i="1"/>
  <c r="O3019" i="1"/>
  <c r="O3230" i="1"/>
  <c r="O3293" i="1"/>
  <c r="W1735" i="1"/>
  <c r="W3037" i="1"/>
  <c r="W1285" i="1"/>
  <c r="W2031" i="1"/>
  <c r="W3211" i="1"/>
  <c r="W3255" i="1"/>
  <c r="W658" i="1"/>
  <c r="W3019" i="1"/>
  <c r="W3230" i="1"/>
  <c r="W3293" i="1"/>
  <c r="X1735" i="1"/>
  <c r="X3037" i="1"/>
  <c r="X1285" i="1"/>
  <c r="X2031" i="1"/>
  <c r="X3211" i="1"/>
  <c r="X3255" i="1"/>
  <c r="X658" i="1"/>
  <c r="X3019" i="1"/>
  <c r="X3230" i="1"/>
  <c r="X3293" i="1"/>
  <c r="Y1735" i="1"/>
  <c r="Y3037" i="1"/>
  <c r="Y1285" i="1"/>
  <c r="Y2031" i="1"/>
  <c r="Y3211" i="1"/>
  <c r="Y3255" i="1"/>
  <c r="Y658" i="1"/>
  <c r="Y3019" i="1"/>
  <c r="Y3230" i="1"/>
  <c r="Y3293" i="1"/>
  <c r="AD1735" i="1"/>
  <c r="AD3037" i="1"/>
  <c r="AD1285" i="1"/>
  <c r="AD2031" i="1"/>
  <c r="AD3211" i="1"/>
  <c r="AD3255" i="1"/>
  <c r="AD658" i="1"/>
  <c r="AD3019" i="1"/>
  <c r="AD3230" i="1"/>
  <c r="AD3293" i="1"/>
  <c r="AE1735" i="1"/>
  <c r="AE3037" i="1"/>
  <c r="AE1285" i="1"/>
  <c r="AE2031" i="1"/>
  <c r="AE3211" i="1"/>
  <c r="AE3255" i="1"/>
  <c r="AE658" i="1"/>
  <c r="AE3019" i="1"/>
  <c r="AE3230" i="1"/>
  <c r="AE3293" i="1"/>
  <c r="AF1735" i="1"/>
  <c r="AF3037" i="1"/>
  <c r="AF1285" i="1"/>
  <c r="AF2031" i="1"/>
  <c r="AF3211" i="1"/>
  <c r="AF3255" i="1"/>
  <c r="AF658" i="1"/>
  <c r="AF3019" i="1"/>
  <c r="AF3230" i="1"/>
  <c r="AF3293" i="1"/>
  <c r="AH1735" i="1"/>
  <c r="AH3037" i="1"/>
  <c r="AH1285" i="1"/>
  <c r="AH2031" i="1"/>
  <c r="AH3211" i="1"/>
  <c r="AH3255" i="1"/>
  <c r="AH658" i="1"/>
  <c r="AH3019" i="1"/>
  <c r="AH3230" i="1"/>
  <c r="AH3293" i="1"/>
  <c r="A3219" i="1"/>
  <c r="A3231" i="1"/>
  <c r="A3246" i="1"/>
  <c r="A3247" i="1"/>
  <c r="A3249" i="1"/>
  <c r="A3250" i="1"/>
  <c r="A3252" i="1"/>
  <c r="A3254" i="1"/>
  <c r="A666" i="1"/>
  <c r="A3226" i="1"/>
  <c r="A3261" i="1"/>
  <c r="A3262" i="1"/>
  <c r="A609" i="1"/>
  <c r="A1414" i="1"/>
  <c r="F3219" i="1"/>
  <c r="F3231" i="1"/>
  <c r="F3246" i="1"/>
  <c r="F3247" i="1"/>
  <c r="F3249" i="1"/>
  <c r="F3250" i="1"/>
  <c r="F3252" i="1"/>
  <c r="F3254" i="1"/>
  <c r="F666" i="1"/>
  <c r="F3226" i="1"/>
  <c r="F3261" i="1"/>
  <c r="F3262" i="1"/>
  <c r="F609" i="1"/>
  <c r="F1414" i="1"/>
  <c r="H3219" i="1"/>
  <c r="Z3219" i="1" s="1"/>
  <c r="AB3219" i="1" s="1"/>
  <c r="H3231" i="1"/>
  <c r="Z3231" i="1" s="1"/>
  <c r="AB3231" i="1" s="1"/>
  <c r="H3246" i="1"/>
  <c r="Z3246" i="1" s="1"/>
  <c r="AB3246" i="1" s="1"/>
  <c r="H3247" i="1"/>
  <c r="Z3247" i="1" s="1"/>
  <c r="AB3247" i="1" s="1"/>
  <c r="H3249" i="1"/>
  <c r="Z3249" i="1" s="1"/>
  <c r="AB3249" i="1" s="1"/>
  <c r="H3250" i="1"/>
  <c r="Z3250" i="1" s="1"/>
  <c r="AB3250" i="1" s="1"/>
  <c r="H3252" i="1"/>
  <c r="Z3252" i="1" s="1"/>
  <c r="AB3252" i="1" s="1"/>
  <c r="H3254" i="1"/>
  <c r="Z3254" i="1" s="1"/>
  <c r="AB3254" i="1" s="1"/>
  <c r="H666" i="1"/>
  <c r="Z666" i="1" s="1"/>
  <c r="AB666" i="1" s="1"/>
  <c r="H3226" i="1"/>
  <c r="Z3226" i="1" s="1"/>
  <c r="AB3226" i="1" s="1"/>
  <c r="H3261" i="1"/>
  <c r="Z3261" i="1" s="1"/>
  <c r="AB3261" i="1" s="1"/>
  <c r="H3262" i="1"/>
  <c r="Z3262" i="1" s="1"/>
  <c r="AB3262" i="1" s="1"/>
  <c r="H609" i="1"/>
  <c r="Z609" i="1" s="1"/>
  <c r="AB609" i="1" s="1"/>
  <c r="H1414" i="1"/>
  <c r="Z1414" i="1" s="1"/>
  <c r="AB1414" i="1" s="1"/>
  <c r="N3219" i="1"/>
  <c r="M3219" i="1" s="1"/>
  <c r="N3231" i="1"/>
  <c r="M3231" i="1" s="1"/>
  <c r="N3246" i="1"/>
  <c r="M3246" i="1" s="1"/>
  <c r="N3247" i="1"/>
  <c r="M3247" i="1" s="1"/>
  <c r="N3249" i="1"/>
  <c r="M3249" i="1" s="1"/>
  <c r="N3250" i="1"/>
  <c r="M3250" i="1" s="1"/>
  <c r="N3252" i="1"/>
  <c r="M3252" i="1" s="1"/>
  <c r="N3254" i="1"/>
  <c r="M3254" i="1" s="1"/>
  <c r="N666" i="1"/>
  <c r="M666" i="1" s="1"/>
  <c r="N3226" i="1"/>
  <c r="M3226" i="1" s="1"/>
  <c r="N3261" i="1"/>
  <c r="M3261" i="1" s="1"/>
  <c r="N3262" i="1"/>
  <c r="M3262" i="1" s="1"/>
  <c r="N609" i="1"/>
  <c r="M609" i="1" s="1"/>
  <c r="N1414" i="1"/>
  <c r="M1414" i="1" s="1"/>
  <c r="O3219" i="1"/>
  <c r="O3231" i="1"/>
  <c r="O3246" i="1"/>
  <c r="O3247" i="1"/>
  <c r="O3249" i="1"/>
  <c r="O3250" i="1"/>
  <c r="O3252" i="1"/>
  <c r="O3254" i="1"/>
  <c r="O666" i="1"/>
  <c r="O3226" i="1"/>
  <c r="O3261" i="1"/>
  <c r="O3262" i="1"/>
  <c r="O609" i="1"/>
  <c r="O1414" i="1"/>
  <c r="W3219" i="1"/>
  <c r="W3231" i="1"/>
  <c r="W3246" i="1"/>
  <c r="W3247" i="1"/>
  <c r="W3249" i="1"/>
  <c r="W3250" i="1"/>
  <c r="W3252" i="1"/>
  <c r="W3254" i="1"/>
  <c r="W666" i="1"/>
  <c r="W3226" i="1"/>
  <c r="W3261" i="1"/>
  <c r="W3262" i="1"/>
  <c r="W609" i="1"/>
  <c r="W1414" i="1"/>
  <c r="X3219" i="1"/>
  <c r="X3231" i="1"/>
  <c r="X3246" i="1"/>
  <c r="X3247" i="1"/>
  <c r="X3249" i="1"/>
  <c r="X3250" i="1"/>
  <c r="X3252" i="1"/>
  <c r="X3254" i="1"/>
  <c r="X666" i="1"/>
  <c r="X3226" i="1"/>
  <c r="X3261" i="1"/>
  <c r="X3262" i="1"/>
  <c r="X609" i="1"/>
  <c r="X1414" i="1"/>
  <c r="Y3219" i="1"/>
  <c r="Y3231" i="1"/>
  <c r="Y3246" i="1"/>
  <c r="Y3247" i="1"/>
  <c r="Y3249" i="1"/>
  <c r="Y3250" i="1"/>
  <c r="Y3252" i="1"/>
  <c r="Y3254" i="1"/>
  <c r="Y666" i="1"/>
  <c r="Y3226" i="1"/>
  <c r="Y3261" i="1"/>
  <c r="Y3262" i="1"/>
  <c r="Y609" i="1"/>
  <c r="Y1414" i="1"/>
  <c r="AD3219" i="1"/>
  <c r="AD3231" i="1"/>
  <c r="AD3246" i="1"/>
  <c r="AD3247" i="1"/>
  <c r="AD3249" i="1"/>
  <c r="AD3250" i="1"/>
  <c r="AD3252" i="1"/>
  <c r="AD3254" i="1"/>
  <c r="AD666" i="1"/>
  <c r="AD3226" i="1"/>
  <c r="AD3261" i="1"/>
  <c r="AD3262" i="1"/>
  <c r="AD609" i="1"/>
  <c r="AD1414" i="1"/>
  <c r="AE3219" i="1"/>
  <c r="AE3231" i="1"/>
  <c r="AE3246" i="1"/>
  <c r="AE3247" i="1"/>
  <c r="AE3249" i="1"/>
  <c r="AE3250" i="1"/>
  <c r="AE3252" i="1"/>
  <c r="AE3254" i="1"/>
  <c r="AE666" i="1"/>
  <c r="AE3226" i="1"/>
  <c r="AE3261" i="1"/>
  <c r="AE3262" i="1"/>
  <c r="AE609" i="1"/>
  <c r="AE1414" i="1"/>
  <c r="AF3219" i="1"/>
  <c r="AF3231" i="1"/>
  <c r="AF3246" i="1"/>
  <c r="AF3247" i="1"/>
  <c r="AF3249" i="1"/>
  <c r="AF3250" i="1"/>
  <c r="AF3252" i="1"/>
  <c r="AF3254" i="1"/>
  <c r="AF666" i="1"/>
  <c r="AF3226" i="1"/>
  <c r="AF3261" i="1"/>
  <c r="AF3262" i="1"/>
  <c r="AF609" i="1"/>
  <c r="AF1414" i="1"/>
  <c r="AH3219" i="1"/>
  <c r="AH3231" i="1"/>
  <c r="AH3246" i="1"/>
  <c r="AH3247" i="1"/>
  <c r="AH3249" i="1"/>
  <c r="AH3250" i="1"/>
  <c r="AH3252" i="1"/>
  <c r="AH3254" i="1"/>
  <c r="AH666" i="1"/>
  <c r="AH3226" i="1"/>
  <c r="AH3261" i="1"/>
  <c r="AH3262" i="1"/>
  <c r="AH609" i="1"/>
  <c r="AH1414" i="1"/>
  <c r="A2020" i="1"/>
  <c r="A180" i="1"/>
  <c r="F2020" i="1"/>
  <c r="F180" i="1"/>
  <c r="H2020" i="1"/>
  <c r="Z2020" i="1" s="1"/>
  <c r="AB2020" i="1" s="1"/>
  <c r="H180" i="1"/>
  <c r="Z180" i="1" s="1"/>
  <c r="AB180" i="1" s="1"/>
  <c r="N2020" i="1"/>
  <c r="M2020" i="1" s="1"/>
  <c r="N180" i="1"/>
  <c r="M180" i="1" s="1"/>
  <c r="O2020" i="1"/>
  <c r="O180" i="1"/>
  <c r="W2020" i="1"/>
  <c r="W180" i="1"/>
  <c r="X2020" i="1"/>
  <c r="X180" i="1"/>
  <c r="Y2020" i="1"/>
  <c r="Y180" i="1"/>
  <c r="AD2020" i="1"/>
  <c r="AD180" i="1"/>
  <c r="AE2020" i="1"/>
  <c r="AE180" i="1"/>
  <c r="AF2020" i="1"/>
  <c r="AF180" i="1"/>
  <c r="AH2020" i="1"/>
  <c r="AH180" i="1"/>
  <c r="A1648" i="1"/>
  <c r="A2990" i="1"/>
  <c r="A2993" i="1"/>
  <c r="A1603" i="1"/>
  <c r="A1814" i="1"/>
  <c r="A3195" i="1"/>
  <c r="A3197" i="1"/>
  <c r="A3248" i="1"/>
  <c r="A3251" i="1"/>
  <c r="A1120" i="1"/>
  <c r="A1406" i="1"/>
  <c r="A1911" i="1"/>
  <c r="A3310" i="1"/>
  <c r="A1313" i="1"/>
  <c r="A1314" i="1"/>
  <c r="A1315" i="1"/>
  <c r="A1339" i="1"/>
  <c r="A1426" i="1"/>
  <c r="A2473" i="1"/>
  <c r="A2478" i="1"/>
  <c r="A2023" i="1"/>
  <c r="A3334" i="1"/>
  <c r="A3338" i="1"/>
  <c r="A3341" i="1"/>
  <c r="A3342" i="1"/>
  <c r="A1671" i="1"/>
  <c r="A1673" i="1"/>
  <c r="A1752" i="1"/>
  <c r="A1756" i="1"/>
  <c r="A1896" i="1"/>
  <c r="A1953" i="1"/>
  <c r="A2328" i="1"/>
  <c r="A2334" i="1"/>
  <c r="A3348" i="1"/>
  <c r="A1729" i="1"/>
  <c r="A1825" i="1"/>
  <c r="A2127" i="1"/>
  <c r="A2263" i="1"/>
  <c r="A2377" i="1"/>
  <c r="A3351" i="1"/>
  <c r="F1648" i="1"/>
  <c r="F2990" i="1"/>
  <c r="F2993" i="1"/>
  <c r="F1603" i="1"/>
  <c r="F1814" i="1"/>
  <c r="F3195" i="1"/>
  <c r="F3197" i="1"/>
  <c r="F3248" i="1"/>
  <c r="F3251" i="1"/>
  <c r="F1120" i="1"/>
  <c r="F1406" i="1"/>
  <c r="F1911" i="1"/>
  <c r="F3310" i="1"/>
  <c r="F1313" i="1"/>
  <c r="F1314" i="1"/>
  <c r="F1315" i="1"/>
  <c r="F1339" i="1"/>
  <c r="F1426" i="1"/>
  <c r="F2473" i="1"/>
  <c r="F2478" i="1"/>
  <c r="F2023" i="1"/>
  <c r="F3334" i="1"/>
  <c r="F3338" i="1"/>
  <c r="F3341" i="1"/>
  <c r="F3342" i="1"/>
  <c r="F1671" i="1"/>
  <c r="F1673" i="1"/>
  <c r="F1752" i="1"/>
  <c r="F1756" i="1"/>
  <c r="F1896" i="1"/>
  <c r="F1953" i="1"/>
  <c r="F2328" i="1"/>
  <c r="F2334" i="1"/>
  <c r="F3348" i="1"/>
  <c r="F1729" i="1"/>
  <c r="F1825" i="1"/>
  <c r="F2127" i="1"/>
  <c r="F2263" i="1"/>
  <c r="F2377" i="1"/>
  <c r="F3351" i="1"/>
  <c r="H1648" i="1"/>
  <c r="Z1648" i="1" s="1"/>
  <c r="AB1648" i="1" s="1"/>
  <c r="H2990" i="1"/>
  <c r="Z2990" i="1" s="1"/>
  <c r="AB2990" i="1" s="1"/>
  <c r="H2993" i="1"/>
  <c r="Z2993" i="1" s="1"/>
  <c r="AB2993" i="1" s="1"/>
  <c r="H1603" i="1"/>
  <c r="Z1603" i="1" s="1"/>
  <c r="AB1603" i="1" s="1"/>
  <c r="H1814" i="1"/>
  <c r="Z1814" i="1" s="1"/>
  <c r="AB1814" i="1" s="1"/>
  <c r="H3195" i="1"/>
  <c r="Z3195" i="1" s="1"/>
  <c r="AB3195" i="1" s="1"/>
  <c r="H3197" i="1"/>
  <c r="Z3197" i="1" s="1"/>
  <c r="AB3197" i="1" s="1"/>
  <c r="H3248" i="1"/>
  <c r="Z3248" i="1" s="1"/>
  <c r="AB3248" i="1" s="1"/>
  <c r="H3251" i="1"/>
  <c r="Z3251" i="1" s="1"/>
  <c r="AB3251" i="1" s="1"/>
  <c r="H1120" i="1"/>
  <c r="Z1120" i="1" s="1"/>
  <c r="AB1120" i="1" s="1"/>
  <c r="H1406" i="1"/>
  <c r="Z1406" i="1" s="1"/>
  <c r="AB1406" i="1" s="1"/>
  <c r="H1911" i="1"/>
  <c r="Z1911" i="1" s="1"/>
  <c r="AB1911" i="1" s="1"/>
  <c r="H3310" i="1"/>
  <c r="Z3310" i="1" s="1"/>
  <c r="AB3310" i="1" s="1"/>
  <c r="H1313" i="1"/>
  <c r="Z1313" i="1" s="1"/>
  <c r="AB1313" i="1" s="1"/>
  <c r="H1314" i="1"/>
  <c r="Z1314" i="1" s="1"/>
  <c r="AB1314" i="1" s="1"/>
  <c r="H1315" i="1"/>
  <c r="Z1315" i="1" s="1"/>
  <c r="AB1315" i="1" s="1"/>
  <c r="H1339" i="1"/>
  <c r="Z1339" i="1" s="1"/>
  <c r="AB1339" i="1" s="1"/>
  <c r="H1426" i="1"/>
  <c r="Z1426" i="1" s="1"/>
  <c r="AB1426" i="1" s="1"/>
  <c r="H2473" i="1"/>
  <c r="Z2473" i="1" s="1"/>
  <c r="AB2473" i="1" s="1"/>
  <c r="H2478" i="1"/>
  <c r="Z2478" i="1" s="1"/>
  <c r="AB2478" i="1" s="1"/>
  <c r="H2023" i="1"/>
  <c r="Z2023" i="1" s="1"/>
  <c r="AB2023" i="1" s="1"/>
  <c r="H3334" i="1"/>
  <c r="Z3334" i="1" s="1"/>
  <c r="AB3334" i="1" s="1"/>
  <c r="H3338" i="1"/>
  <c r="Z3338" i="1" s="1"/>
  <c r="AB3338" i="1" s="1"/>
  <c r="H3341" i="1"/>
  <c r="Z3341" i="1" s="1"/>
  <c r="AB3341" i="1" s="1"/>
  <c r="H3342" i="1"/>
  <c r="Z3342" i="1" s="1"/>
  <c r="AB3342" i="1" s="1"/>
  <c r="H1671" i="1"/>
  <c r="Z1671" i="1" s="1"/>
  <c r="AB1671" i="1" s="1"/>
  <c r="H1673" i="1"/>
  <c r="Z1673" i="1" s="1"/>
  <c r="AB1673" i="1" s="1"/>
  <c r="H1752" i="1"/>
  <c r="Z1752" i="1" s="1"/>
  <c r="AB1752" i="1" s="1"/>
  <c r="H1756" i="1"/>
  <c r="Z1756" i="1" s="1"/>
  <c r="AB1756" i="1" s="1"/>
  <c r="H1896" i="1"/>
  <c r="Z1896" i="1" s="1"/>
  <c r="AB1896" i="1" s="1"/>
  <c r="H1953" i="1"/>
  <c r="Z1953" i="1" s="1"/>
  <c r="AB1953" i="1" s="1"/>
  <c r="H2328" i="1"/>
  <c r="Z2328" i="1" s="1"/>
  <c r="AB2328" i="1" s="1"/>
  <c r="H2334" i="1"/>
  <c r="Z2334" i="1" s="1"/>
  <c r="AB2334" i="1" s="1"/>
  <c r="H3348" i="1"/>
  <c r="Z3348" i="1" s="1"/>
  <c r="AB3348" i="1" s="1"/>
  <c r="H1729" i="1"/>
  <c r="Z1729" i="1" s="1"/>
  <c r="AB1729" i="1" s="1"/>
  <c r="H1825" i="1"/>
  <c r="Z1825" i="1" s="1"/>
  <c r="AB1825" i="1" s="1"/>
  <c r="H2127" i="1"/>
  <c r="Z2127" i="1" s="1"/>
  <c r="AB2127" i="1" s="1"/>
  <c r="H2263" i="1"/>
  <c r="Z2263" i="1" s="1"/>
  <c r="AB2263" i="1" s="1"/>
  <c r="H2377" i="1"/>
  <c r="Z2377" i="1" s="1"/>
  <c r="AB2377" i="1" s="1"/>
  <c r="H3351" i="1"/>
  <c r="Z3351" i="1" s="1"/>
  <c r="AB3351" i="1" s="1"/>
  <c r="N1648" i="1"/>
  <c r="M1648" i="1" s="1"/>
  <c r="N2990" i="1"/>
  <c r="M2990" i="1" s="1"/>
  <c r="N2993" i="1"/>
  <c r="M2993" i="1" s="1"/>
  <c r="N1603" i="1"/>
  <c r="M1603" i="1" s="1"/>
  <c r="N1814" i="1"/>
  <c r="M1814" i="1" s="1"/>
  <c r="N3195" i="1"/>
  <c r="M3195" i="1" s="1"/>
  <c r="N3197" i="1"/>
  <c r="M3197" i="1" s="1"/>
  <c r="N3248" i="1"/>
  <c r="M3248" i="1" s="1"/>
  <c r="N3251" i="1"/>
  <c r="M3251" i="1" s="1"/>
  <c r="N1120" i="1"/>
  <c r="M1120" i="1" s="1"/>
  <c r="N1406" i="1"/>
  <c r="M1406" i="1" s="1"/>
  <c r="N1911" i="1"/>
  <c r="M1911" i="1" s="1"/>
  <c r="N3310" i="1"/>
  <c r="M3310" i="1" s="1"/>
  <c r="N1313" i="1"/>
  <c r="M1313" i="1" s="1"/>
  <c r="N1314" i="1"/>
  <c r="M1314" i="1" s="1"/>
  <c r="N1315" i="1"/>
  <c r="M1315" i="1" s="1"/>
  <c r="N1339" i="1"/>
  <c r="M1339" i="1" s="1"/>
  <c r="N1426" i="1"/>
  <c r="M1426" i="1" s="1"/>
  <c r="N2473" i="1"/>
  <c r="M2473" i="1" s="1"/>
  <c r="N2478" i="1"/>
  <c r="M2478" i="1" s="1"/>
  <c r="N2023" i="1"/>
  <c r="M2023" i="1" s="1"/>
  <c r="N3334" i="1"/>
  <c r="M3334" i="1" s="1"/>
  <c r="N3338" i="1"/>
  <c r="M3338" i="1" s="1"/>
  <c r="N3341" i="1"/>
  <c r="M3341" i="1" s="1"/>
  <c r="N3342" i="1"/>
  <c r="M3342" i="1" s="1"/>
  <c r="N1671" i="1"/>
  <c r="M1671" i="1" s="1"/>
  <c r="N1673" i="1"/>
  <c r="M1673" i="1" s="1"/>
  <c r="N1752" i="1"/>
  <c r="M1752" i="1" s="1"/>
  <c r="N1756" i="1"/>
  <c r="M1756" i="1" s="1"/>
  <c r="N1896" i="1"/>
  <c r="M1896" i="1" s="1"/>
  <c r="N1953" i="1"/>
  <c r="M1953" i="1" s="1"/>
  <c r="N2328" i="1"/>
  <c r="M2328" i="1" s="1"/>
  <c r="N2334" i="1"/>
  <c r="M2334" i="1" s="1"/>
  <c r="N3348" i="1"/>
  <c r="M3348" i="1" s="1"/>
  <c r="N1729" i="1"/>
  <c r="M1729" i="1" s="1"/>
  <c r="N1825" i="1"/>
  <c r="M1825" i="1" s="1"/>
  <c r="N2127" i="1"/>
  <c r="M2127" i="1" s="1"/>
  <c r="N2263" i="1"/>
  <c r="M2263" i="1" s="1"/>
  <c r="N2377" i="1"/>
  <c r="M2377" i="1" s="1"/>
  <c r="N3351" i="1"/>
  <c r="M3351" i="1" s="1"/>
  <c r="O1648" i="1"/>
  <c r="O2990" i="1"/>
  <c r="O2993" i="1"/>
  <c r="O1603" i="1"/>
  <c r="O1814" i="1"/>
  <c r="O3195" i="1"/>
  <c r="O3197" i="1"/>
  <c r="O3248" i="1"/>
  <c r="O3251" i="1"/>
  <c r="O1120" i="1"/>
  <c r="O1406" i="1"/>
  <c r="O1911" i="1"/>
  <c r="O3310" i="1"/>
  <c r="O1313" i="1"/>
  <c r="O1314" i="1"/>
  <c r="O1315" i="1"/>
  <c r="O1339" i="1"/>
  <c r="O1426" i="1"/>
  <c r="O2473" i="1"/>
  <c r="O2478" i="1"/>
  <c r="O2023" i="1"/>
  <c r="O3334" i="1"/>
  <c r="O3338" i="1"/>
  <c r="O3341" i="1"/>
  <c r="O3342" i="1"/>
  <c r="O1671" i="1"/>
  <c r="O1673" i="1"/>
  <c r="O1752" i="1"/>
  <c r="O1756" i="1"/>
  <c r="O1896" i="1"/>
  <c r="O1953" i="1"/>
  <c r="O2328" i="1"/>
  <c r="O2334" i="1"/>
  <c r="O3348" i="1"/>
  <c r="O1729" i="1"/>
  <c r="O1825" i="1"/>
  <c r="O2127" i="1"/>
  <c r="O2263" i="1"/>
  <c r="O2377" i="1"/>
  <c r="O3351" i="1"/>
  <c r="W1648" i="1"/>
  <c r="W2990" i="1"/>
  <c r="W2993" i="1"/>
  <c r="W1603" i="1"/>
  <c r="W1814" i="1"/>
  <c r="W3195" i="1"/>
  <c r="W3197" i="1"/>
  <c r="W3248" i="1"/>
  <c r="W3251" i="1"/>
  <c r="W1120" i="1"/>
  <c r="W1406" i="1"/>
  <c r="W1911" i="1"/>
  <c r="W3310" i="1"/>
  <c r="W1313" i="1"/>
  <c r="W1314" i="1"/>
  <c r="W1315" i="1"/>
  <c r="W1339" i="1"/>
  <c r="W1426" i="1"/>
  <c r="W2473" i="1"/>
  <c r="W2478" i="1"/>
  <c r="W2023" i="1"/>
  <c r="W3334" i="1"/>
  <c r="W3338" i="1"/>
  <c r="W3341" i="1"/>
  <c r="W3342" i="1"/>
  <c r="W1671" i="1"/>
  <c r="W1673" i="1"/>
  <c r="W1752" i="1"/>
  <c r="W1756" i="1"/>
  <c r="W1896" i="1"/>
  <c r="W1953" i="1"/>
  <c r="W2328" i="1"/>
  <c r="W2334" i="1"/>
  <c r="W3348" i="1"/>
  <c r="W1729" i="1"/>
  <c r="W1825" i="1"/>
  <c r="W2127" i="1"/>
  <c r="W2263" i="1"/>
  <c r="W2377" i="1"/>
  <c r="W3351" i="1"/>
  <c r="X1648" i="1"/>
  <c r="X2990" i="1"/>
  <c r="X2993" i="1"/>
  <c r="X1603" i="1"/>
  <c r="X1814" i="1"/>
  <c r="X3195" i="1"/>
  <c r="X3197" i="1"/>
  <c r="X3248" i="1"/>
  <c r="X3251" i="1"/>
  <c r="X1120" i="1"/>
  <c r="X1406" i="1"/>
  <c r="X1911" i="1"/>
  <c r="X3310" i="1"/>
  <c r="X1313" i="1"/>
  <c r="X1314" i="1"/>
  <c r="X1315" i="1"/>
  <c r="X1339" i="1"/>
  <c r="X1426" i="1"/>
  <c r="X2473" i="1"/>
  <c r="X2478" i="1"/>
  <c r="X2023" i="1"/>
  <c r="X3334" i="1"/>
  <c r="X3338" i="1"/>
  <c r="X3341" i="1"/>
  <c r="X3342" i="1"/>
  <c r="X1671" i="1"/>
  <c r="X1673" i="1"/>
  <c r="X1752" i="1"/>
  <c r="X1756" i="1"/>
  <c r="X1896" i="1"/>
  <c r="X1953" i="1"/>
  <c r="X2328" i="1"/>
  <c r="X2334" i="1"/>
  <c r="X3348" i="1"/>
  <c r="X1729" i="1"/>
  <c r="X1825" i="1"/>
  <c r="X2127" i="1"/>
  <c r="X2263" i="1"/>
  <c r="X2377" i="1"/>
  <c r="X3351" i="1"/>
  <c r="Y1648" i="1"/>
  <c r="Y2990" i="1"/>
  <c r="Y2993" i="1"/>
  <c r="Y1603" i="1"/>
  <c r="Y1814" i="1"/>
  <c r="Y3195" i="1"/>
  <c r="Y3197" i="1"/>
  <c r="Y3248" i="1"/>
  <c r="Y3251" i="1"/>
  <c r="Y1120" i="1"/>
  <c r="Y1406" i="1"/>
  <c r="Y1911" i="1"/>
  <c r="Y3310" i="1"/>
  <c r="Y1313" i="1"/>
  <c r="Y1314" i="1"/>
  <c r="Y1315" i="1"/>
  <c r="Y1339" i="1"/>
  <c r="Y1426" i="1"/>
  <c r="Y2473" i="1"/>
  <c r="Y2478" i="1"/>
  <c r="Y2023" i="1"/>
  <c r="Y3334" i="1"/>
  <c r="Y3338" i="1"/>
  <c r="Y3341" i="1"/>
  <c r="Y3342" i="1"/>
  <c r="Y1671" i="1"/>
  <c r="Y1673" i="1"/>
  <c r="Y1752" i="1"/>
  <c r="Y1756" i="1"/>
  <c r="Y1896" i="1"/>
  <c r="Y1953" i="1"/>
  <c r="Y2328" i="1"/>
  <c r="Y2334" i="1"/>
  <c r="Y3348" i="1"/>
  <c r="Y1729" i="1"/>
  <c r="Y1825" i="1"/>
  <c r="Y2127" i="1"/>
  <c r="Y2263" i="1"/>
  <c r="Y2377" i="1"/>
  <c r="Y3351" i="1"/>
  <c r="AD1648" i="1"/>
  <c r="AD2990" i="1"/>
  <c r="AD2993" i="1"/>
  <c r="AD1603" i="1"/>
  <c r="AD1814" i="1"/>
  <c r="AD3195" i="1"/>
  <c r="AD3197" i="1"/>
  <c r="AD3248" i="1"/>
  <c r="AD3251" i="1"/>
  <c r="AD1120" i="1"/>
  <c r="AD1406" i="1"/>
  <c r="AD1911" i="1"/>
  <c r="AD3310" i="1"/>
  <c r="AD1313" i="1"/>
  <c r="AD1314" i="1"/>
  <c r="AD1315" i="1"/>
  <c r="AD1339" i="1"/>
  <c r="AD1426" i="1"/>
  <c r="AD2473" i="1"/>
  <c r="AD2478" i="1"/>
  <c r="AD2023" i="1"/>
  <c r="AD3334" i="1"/>
  <c r="AD3338" i="1"/>
  <c r="AD3341" i="1"/>
  <c r="AD3342" i="1"/>
  <c r="AD1671" i="1"/>
  <c r="AD1673" i="1"/>
  <c r="AD1752" i="1"/>
  <c r="AD1756" i="1"/>
  <c r="AD1896" i="1"/>
  <c r="AD1953" i="1"/>
  <c r="AD2328" i="1"/>
  <c r="AD2334" i="1"/>
  <c r="AD3348" i="1"/>
  <c r="AD1729" i="1"/>
  <c r="AD1825" i="1"/>
  <c r="AD2127" i="1"/>
  <c r="AD2263" i="1"/>
  <c r="AD2377" i="1"/>
  <c r="AD3351" i="1"/>
  <c r="AE1648" i="1"/>
  <c r="AE2990" i="1"/>
  <c r="AE2993" i="1"/>
  <c r="AE1603" i="1"/>
  <c r="AE1814" i="1"/>
  <c r="AE3195" i="1"/>
  <c r="AE3197" i="1"/>
  <c r="AE3248" i="1"/>
  <c r="AE3251" i="1"/>
  <c r="AE1120" i="1"/>
  <c r="AE1406" i="1"/>
  <c r="AE1911" i="1"/>
  <c r="AE3310" i="1"/>
  <c r="AE1313" i="1"/>
  <c r="AE1314" i="1"/>
  <c r="AE1315" i="1"/>
  <c r="AE1339" i="1"/>
  <c r="AE1426" i="1"/>
  <c r="AE2473" i="1"/>
  <c r="AE2478" i="1"/>
  <c r="AE2023" i="1"/>
  <c r="AE3334" i="1"/>
  <c r="AE3338" i="1"/>
  <c r="AE3341" i="1"/>
  <c r="AE3342" i="1"/>
  <c r="AE1671" i="1"/>
  <c r="AE1673" i="1"/>
  <c r="AE1752" i="1"/>
  <c r="AE1756" i="1"/>
  <c r="AE1896" i="1"/>
  <c r="AE1953" i="1"/>
  <c r="AE2328" i="1"/>
  <c r="AE2334" i="1"/>
  <c r="AE3348" i="1"/>
  <c r="AE1729" i="1"/>
  <c r="AE1825" i="1"/>
  <c r="AE2127" i="1"/>
  <c r="AE2263" i="1"/>
  <c r="AE2377" i="1"/>
  <c r="AE3351" i="1"/>
  <c r="AF1648" i="1"/>
  <c r="AF2990" i="1"/>
  <c r="AF2993" i="1"/>
  <c r="AF1603" i="1"/>
  <c r="AF1814" i="1"/>
  <c r="AF3195" i="1"/>
  <c r="AF3197" i="1"/>
  <c r="AF3248" i="1"/>
  <c r="AF3251" i="1"/>
  <c r="AF1120" i="1"/>
  <c r="AF1406" i="1"/>
  <c r="AF1911" i="1"/>
  <c r="AF3310" i="1"/>
  <c r="AF1313" i="1"/>
  <c r="AF1314" i="1"/>
  <c r="AF1315" i="1"/>
  <c r="AF1339" i="1"/>
  <c r="AF1426" i="1"/>
  <c r="AF2473" i="1"/>
  <c r="AF2478" i="1"/>
  <c r="AF2023" i="1"/>
  <c r="AF3334" i="1"/>
  <c r="AF3338" i="1"/>
  <c r="AF3341" i="1"/>
  <c r="AF3342" i="1"/>
  <c r="AF1671" i="1"/>
  <c r="AF1673" i="1"/>
  <c r="AF1752" i="1"/>
  <c r="AF1756" i="1"/>
  <c r="AF1896" i="1"/>
  <c r="AF1953" i="1"/>
  <c r="AF2328" i="1"/>
  <c r="AF2334" i="1"/>
  <c r="AF3348" i="1"/>
  <c r="AF1729" i="1"/>
  <c r="AF1825" i="1"/>
  <c r="AF2127" i="1"/>
  <c r="AF2263" i="1"/>
  <c r="AF2377" i="1"/>
  <c r="AF3351" i="1"/>
  <c r="AH1648" i="1"/>
  <c r="AH2990" i="1"/>
  <c r="AH2993" i="1"/>
  <c r="AH1603" i="1"/>
  <c r="AH1814" i="1"/>
  <c r="AH3195" i="1"/>
  <c r="AH3197" i="1"/>
  <c r="AH3248" i="1"/>
  <c r="AH3251" i="1"/>
  <c r="AH1120" i="1"/>
  <c r="AH1406" i="1"/>
  <c r="AH1911" i="1"/>
  <c r="AH3310" i="1"/>
  <c r="AH1313" i="1"/>
  <c r="AH1314" i="1"/>
  <c r="AH1315" i="1"/>
  <c r="AH1339" i="1"/>
  <c r="AH1426" i="1"/>
  <c r="AH2473" i="1"/>
  <c r="AH2478" i="1"/>
  <c r="AH2023" i="1"/>
  <c r="AH3334" i="1"/>
  <c r="AH3338" i="1"/>
  <c r="AH3341" i="1"/>
  <c r="AH3342" i="1"/>
  <c r="AH1671" i="1"/>
  <c r="AH1673" i="1"/>
  <c r="AH1752" i="1"/>
  <c r="AH1756" i="1"/>
  <c r="AH1896" i="1"/>
  <c r="AH1953" i="1"/>
  <c r="AH2328" i="1"/>
  <c r="AH2334" i="1"/>
  <c r="AH3348" i="1"/>
  <c r="AH1729" i="1"/>
  <c r="AH1825" i="1"/>
  <c r="AH2127" i="1"/>
  <c r="AH2263" i="1"/>
  <c r="AH2377" i="1"/>
  <c r="AH3351" i="1"/>
  <c r="H1409" i="1"/>
  <c r="A1991" i="1"/>
  <c r="A2000" i="1"/>
  <c r="A3072" i="1"/>
  <c r="A3161" i="1"/>
  <c r="A725" i="1"/>
  <c r="A726" i="1"/>
  <c r="A727" i="1"/>
  <c r="A728" i="1"/>
  <c r="A750" i="1"/>
  <c r="A751" i="1"/>
  <c r="A1252" i="1"/>
  <c r="A1830" i="1"/>
  <c r="A1832" i="1"/>
  <c r="A2014" i="1"/>
  <c r="A3031" i="1"/>
  <c r="A3033" i="1"/>
  <c r="A3035" i="1"/>
  <c r="A3173" i="1"/>
  <c r="A3174" i="1"/>
  <c r="A3175" i="1"/>
  <c r="A3176" i="1"/>
  <c r="A3177" i="1"/>
  <c r="A3178" i="1"/>
  <c r="A3179" i="1"/>
  <c r="A3180" i="1"/>
  <c r="A3181" i="1"/>
  <c r="A3183" i="1"/>
  <c r="A3184" i="1"/>
  <c r="A206" i="1"/>
  <c r="A513" i="1"/>
  <c r="A769" i="1"/>
  <c r="A1072" i="1"/>
  <c r="A1617" i="1"/>
  <c r="A3207" i="1"/>
  <c r="A3208" i="1"/>
  <c r="A3209" i="1"/>
  <c r="A3212" i="1"/>
  <c r="A3213" i="1"/>
  <c r="A3216" i="1"/>
  <c r="A3217" i="1"/>
  <c r="A3218" i="1"/>
  <c r="A138" i="1"/>
  <c r="A659" i="1"/>
  <c r="A660" i="1"/>
  <c r="A663" i="1"/>
  <c r="A664" i="1"/>
  <c r="A3223" i="1"/>
  <c r="A3224" i="1"/>
  <c r="A3227" i="1"/>
  <c r="A3228" i="1"/>
  <c r="A3164" i="1"/>
  <c r="A3264" i="1"/>
  <c r="A3265" i="1"/>
  <c r="A963" i="1"/>
  <c r="A967" i="1"/>
  <c r="A1192" i="1"/>
  <c r="A1231" i="1"/>
  <c r="A3026" i="1"/>
  <c r="A3292" i="1"/>
  <c r="A3295" i="1"/>
  <c r="A1219" i="1"/>
  <c r="A1287" i="1"/>
  <c r="A1489" i="1"/>
  <c r="A3296" i="1"/>
  <c r="A3299" i="1"/>
  <c r="A1625" i="1"/>
  <c r="A1539" i="1"/>
  <c r="A2351" i="1"/>
  <c r="A360" i="1"/>
  <c r="F1991" i="1"/>
  <c r="F2000" i="1"/>
  <c r="F3072" i="1"/>
  <c r="F3161" i="1"/>
  <c r="F725" i="1"/>
  <c r="F726" i="1"/>
  <c r="F727" i="1"/>
  <c r="F728" i="1"/>
  <c r="F750" i="1"/>
  <c r="F751" i="1"/>
  <c r="F1252" i="1"/>
  <c r="F1830" i="1"/>
  <c r="F1832" i="1"/>
  <c r="F2014" i="1"/>
  <c r="F3031" i="1"/>
  <c r="F3033" i="1"/>
  <c r="F3035" i="1"/>
  <c r="F3173" i="1"/>
  <c r="F3174" i="1"/>
  <c r="F3175" i="1"/>
  <c r="F3176" i="1"/>
  <c r="F3177" i="1"/>
  <c r="F3178" i="1"/>
  <c r="F3179" i="1"/>
  <c r="F3180" i="1"/>
  <c r="F3181" i="1"/>
  <c r="F3183" i="1"/>
  <c r="F3184" i="1"/>
  <c r="F206" i="1"/>
  <c r="F513" i="1"/>
  <c r="F769" i="1"/>
  <c r="F1072" i="1"/>
  <c r="F1617" i="1"/>
  <c r="F3207" i="1"/>
  <c r="F3208" i="1"/>
  <c r="F3209" i="1"/>
  <c r="F3212" i="1"/>
  <c r="F3213" i="1"/>
  <c r="F3216" i="1"/>
  <c r="F3217" i="1"/>
  <c r="F3218" i="1"/>
  <c r="F138" i="1"/>
  <c r="F659" i="1"/>
  <c r="F660" i="1"/>
  <c r="F663" i="1"/>
  <c r="F664" i="1"/>
  <c r="F3223" i="1"/>
  <c r="F3224" i="1"/>
  <c r="F3227" i="1"/>
  <c r="F3228" i="1"/>
  <c r="F3164" i="1"/>
  <c r="F3264" i="1"/>
  <c r="F3265" i="1"/>
  <c r="F963" i="1"/>
  <c r="F967" i="1"/>
  <c r="F1192" i="1"/>
  <c r="F1231" i="1"/>
  <c r="F3026" i="1"/>
  <c r="F3292" i="1"/>
  <c r="F3295" i="1"/>
  <c r="F1219" i="1"/>
  <c r="F1287" i="1"/>
  <c r="F1489" i="1"/>
  <c r="F3296" i="1"/>
  <c r="F3299" i="1"/>
  <c r="F1625" i="1"/>
  <c r="F1539" i="1"/>
  <c r="F2351" i="1"/>
  <c r="F360" i="1"/>
  <c r="H1991" i="1"/>
  <c r="Z1991" i="1" s="1"/>
  <c r="AB1991" i="1" s="1"/>
  <c r="H2000" i="1"/>
  <c r="Z2000" i="1" s="1"/>
  <c r="AB2000" i="1" s="1"/>
  <c r="H3072" i="1"/>
  <c r="Z3072" i="1" s="1"/>
  <c r="AB3072" i="1" s="1"/>
  <c r="H3161" i="1"/>
  <c r="Z3161" i="1" s="1"/>
  <c r="AB3161" i="1" s="1"/>
  <c r="H725" i="1"/>
  <c r="Z725" i="1" s="1"/>
  <c r="AB725" i="1" s="1"/>
  <c r="H726" i="1"/>
  <c r="Z726" i="1" s="1"/>
  <c r="AB726" i="1" s="1"/>
  <c r="H727" i="1"/>
  <c r="Z727" i="1" s="1"/>
  <c r="AB727" i="1" s="1"/>
  <c r="H728" i="1"/>
  <c r="Z728" i="1" s="1"/>
  <c r="AB728" i="1" s="1"/>
  <c r="H750" i="1"/>
  <c r="Z750" i="1" s="1"/>
  <c r="AB750" i="1" s="1"/>
  <c r="H751" i="1"/>
  <c r="Z751" i="1" s="1"/>
  <c r="AB751" i="1" s="1"/>
  <c r="H1252" i="1"/>
  <c r="Z1252" i="1" s="1"/>
  <c r="AB1252" i="1" s="1"/>
  <c r="H1830" i="1"/>
  <c r="Z1830" i="1" s="1"/>
  <c r="AB1830" i="1" s="1"/>
  <c r="H1832" i="1"/>
  <c r="Z1832" i="1" s="1"/>
  <c r="AB1832" i="1" s="1"/>
  <c r="H2014" i="1"/>
  <c r="Z2014" i="1" s="1"/>
  <c r="AB2014" i="1" s="1"/>
  <c r="H3031" i="1"/>
  <c r="Z3031" i="1" s="1"/>
  <c r="AB3031" i="1" s="1"/>
  <c r="H3033" i="1"/>
  <c r="Z3033" i="1" s="1"/>
  <c r="AB3033" i="1" s="1"/>
  <c r="H3035" i="1"/>
  <c r="Z3035" i="1" s="1"/>
  <c r="AB3035" i="1" s="1"/>
  <c r="H3173" i="1"/>
  <c r="Z3173" i="1" s="1"/>
  <c r="AB3173" i="1" s="1"/>
  <c r="H3174" i="1"/>
  <c r="Z3174" i="1" s="1"/>
  <c r="AB3174" i="1" s="1"/>
  <c r="H3175" i="1"/>
  <c r="Z3175" i="1" s="1"/>
  <c r="AB3175" i="1" s="1"/>
  <c r="H3176" i="1"/>
  <c r="Z3176" i="1" s="1"/>
  <c r="AB3176" i="1" s="1"/>
  <c r="H3177" i="1"/>
  <c r="Z3177" i="1" s="1"/>
  <c r="AB3177" i="1" s="1"/>
  <c r="H3178" i="1"/>
  <c r="Z3178" i="1" s="1"/>
  <c r="AB3178" i="1" s="1"/>
  <c r="H3179" i="1"/>
  <c r="Z3179" i="1" s="1"/>
  <c r="AB3179" i="1" s="1"/>
  <c r="H3180" i="1"/>
  <c r="Z3180" i="1" s="1"/>
  <c r="AB3180" i="1" s="1"/>
  <c r="H3181" i="1"/>
  <c r="Z3181" i="1" s="1"/>
  <c r="AB3181" i="1" s="1"/>
  <c r="H3183" i="1"/>
  <c r="Z3183" i="1" s="1"/>
  <c r="AB3183" i="1" s="1"/>
  <c r="H3184" i="1"/>
  <c r="Z3184" i="1" s="1"/>
  <c r="AB3184" i="1" s="1"/>
  <c r="H206" i="1"/>
  <c r="Z206" i="1" s="1"/>
  <c r="AB206" i="1" s="1"/>
  <c r="H513" i="1"/>
  <c r="Z513" i="1" s="1"/>
  <c r="AB513" i="1" s="1"/>
  <c r="H769" i="1"/>
  <c r="Z769" i="1" s="1"/>
  <c r="AB769" i="1" s="1"/>
  <c r="H1072" i="1"/>
  <c r="Z1072" i="1" s="1"/>
  <c r="AB1072" i="1" s="1"/>
  <c r="H1617" i="1"/>
  <c r="Z1617" i="1" s="1"/>
  <c r="AB1617" i="1" s="1"/>
  <c r="H3207" i="1"/>
  <c r="Z3207" i="1" s="1"/>
  <c r="AB3207" i="1" s="1"/>
  <c r="H3208" i="1"/>
  <c r="Z3208" i="1" s="1"/>
  <c r="AB3208" i="1" s="1"/>
  <c r="H3209" i="1"/>
  <c r="Z3209" i="1" s="1"/>
  <c r="AB3209" i="1" s="1"/>
  <c r="H3212" i="1"/>
  <c r="Z3212" i="1" s="1"/>
  <c r="AB3212" i="1" s="1"/>
  <c r="H3213" i="1"/>
  <c r="Z3213" i="1" s="1"/>
  <c r="AB3213" i="1" s="1"/>
  <c r="H3216" i="1"/>
  <c r="Z3216" i="1" s="1"/>
  <c r="AB3216" i="1" s="1"/>
  <c r="H3217" i="1"/>
  <c r="Z3217" i="1" s="1"/>
  <c r="AB3217" i="1" s="1"/>
  <c r="H3218" i="1"/>
  <c r="Z3218" i="1" s="1"/>
  <c r="AB3218" i="1" s="1"/>
  <c r="H138" i="1"/>
  <c r="Z138" i="1" s="1"/>
  <c r="AB138" i="1" s="1"/>
  <c r="H659" i="1"/>
  <c r="Z659" i="1" s="1"/>
  <c r="AB659" i="1" s="1"/>
  <c r="H660" i="1"/>
  <c r="Z660" i="1" s="1"/>
  <c r="AB660" i="1" s="1"/>
  <c r="H663" i="1"/>
  <c r="Z663" i="1" s="1"/>
  <c r="AB663" i="1" s="1"/>
  <c r="H664" i="1"/>
  <c r="Z664" i="1" s="1"/>
  <c r="AB664" i="1" s="1"/>
  <c r="H3223" i="1"/>
  <c r="Z3223" i="1" s="1"/>
  <c r="AB3223" i="1" s="1"/>
  <c r="H3224" i="1"/>
  <c r="Z3224" i="1" s="1"/>
  <c r="AB3224" i="1" s="1"/>
  <c r="H3227" i="1"/>
  <c r="Z3227" i="1" s="1"/>
  <c r="AB3227" i="1" s="1"/>
  <c r="H3228" i="1"/>
  <c r="Z3228" i="1" s="1"/>
  <c r="AB3228" i="1" s="1"/>
  <c r="H3164" i="1"/>
  <c r="Z3164" i="1" s="1"/>
  <c r="AB3164" i="1" s="1"/>
  <c r="H3264" i="1"/>
  <c r="Z3264" i="1" s="1"/>
  <c r="AB3264" i="1" s="1"/>
  <c r="H3265" i="1"/>
  <c r="Z3265" i="1" s="1"/>
  <c r="AB3265" i="1" s="1"/>
  <c r="H963" i="1"/>
  <c r="Z963" i="1" s="1"/>
  <c r="AB963" i="1" s="1"/>
  <c r="H967" i="1"/>
  <c r="Z967" i="1" s="1"/>
  <c r="AB967" i="1" s="1"/>
  <c r="H1192" i="1"/>
  <c r="Z1192" i="1" s="1"/>
  <c r="AB1192" i="1" s="1"/>
  <c r="H1231" i="1"/>
  <c r="Z1231" i="1" s="1"/>
  <c r="AB1231" i="1" s="1"/>
  <c r="H3026" i="1"/>
  <c r="Z3026" i="1" s="1"/>
  <c r="AB3026" i="1" s="1"/>
  <c r="H3292" i="1"/>
  <c r="Z3292" i="1" s="1"/>
  <c r="AB3292" i="1" s="1"/>
  <c r="H3295" i="1"/>
  <c r="Z3295" i="1" s="1"/>
  <c r="AB3295" i="1" s="1"/>
  <c r="H1219" i="1"/>
  <c r="Z1219" i="1" s="1"/>
  <c r="AB1219" i="1" s="1"/>
  <c r="H1287" i="1"/>
  <c r="Z1287" i="1" s="1"/>
  <c r="AB1287" i="1" s="1"/>
  <c r="H1489" i="1"/>
  <c r="Z1489" i="1" s="1"/>
  <c r="AB1489" i="1" s="1"/>
  <c r="H3296" i="1"/>
  <c r="Z3296" i="1" s="1"/>
  <c r="AB3296" i="1" s="1"/>
  <c r="H3299" i="1"/>
  <c r="Z3299" i="1" s="1"/>
  <c r="AB3299" i="1" s="1"/>
  <c r="H1625" i="1"/>
  <c r="Z1625" i="1" s="1"/>
  <c r="AB1625" i="1" s="1"/>
  <c r="H1539" i="1"/>
  <c r="Z1539" i="1" s="1"/>
  <c r="AB1539" i="1" s="1"/>
  <c r="H2351" i="1"/>
  <c r="Z2351" i="1" s="1"/>
  <c r="AB2351" i="1" s="1"/>
  <c r="H360" i="1"/>
  <c r="Z360" i="1" s="1"/>
  <c r="AB360" i="1" s="1"/>
  <c r="N1991" i="1"/>
  <c r="M1991" i="1" s="1"/>
  <c r="N2000" i="1"/>
  <c r="M2000" i="1" s="1"/>
  <c r="N3072" i="1"/>
  <c r="M3072" i="1" s="1"/>
  <c r="N3161" i="1"/>
  <c r="M3161" i="1" s="1"/>
  <c r="N725" i="1"/>
  <c r="M725" i="1" s="1"/>
  <c r="N726" i="1"/>
  <c r="M726" i="1" s="1"/>
  <c r="N727" i="1"/>
  <c r="M727" i="1" s="1"/>
  <c r="N728" i="1"/>
  <c r="M728" i="1" s="1"/>
  <c r="N750" i="1"/>
  <c r="M750" i="1" s="1"/>
  <c r="N751" i="1"/>
  <c r="M751" i="1" s="1"/>
  <c r="N1252" i="1"/>
  <c r="M1252" i="1" s="1"/>
  <c r="N1830" i="1"/>
  <c r="M1830" i="1" s="1"/>
  <c r="N1832" i="1"/>
  <c r="M1832" i="1" s="1"/>
  <c r="N2014" i="1"/>
  <c r="M2014" i="1" s="1"/>
  <c r="N3031" i="1"/>
  <c r="M3031" i="1" s="1"/>
  <c r="N3033" i="1"/>
  <c r="M3033" i="1" s="1"/>
  <c r="N3035" i="1"/>
  <c r="M3035" i="1" s="1"/>
  <c r="N3173" i="1"/>
  <c r="M3173" i="1" s="1"/>
  <c r="N3174" i="1"/>
  <c r="M3174" i="1" s="1"/>
  <c r="N3175" i="1"/>
  <c r="M3175" i="1" s="1"/>
  <c r="N3176" i="1"/>
  <c r="M3176" i="1" s="1"/>
  <c r="N3177" i="1"/>
  <c r="M3177" i="1" s="1"/>
  <c r="N3178" i="1"/>
  <c r="M3178" i="1" s="1"/>
  <c r="N3179" i="1"/>
  <c r="M3179" i="1" s="1"/>
  <c r="N3180" i="1"/>
  <c r="M3180" i="1" s="1"/>
  <c r="N3181" i="1"/>
  <c r="M3181" i="1" s="1"/>
  <c r="N3183" i="1"/>
  <c r="M3183" i="1" s="1"/>
  <c r="N3184" i="1"/>
  <c r="M3184" i="1" s="1"/>
  <c r="N206" i="1"/>
  <c r="M206" i="1" s="1"/>
  <c r="N513" i="1"/>
  <c r="M513" i="1" s="1"/>
  <c r="N769" i="1"/>
  <c r="M769" i="1" s="1"/>
  <c r="N1072" i="1"/>
  <c r="M1072" i="1" s="1"/>
  <c r="N1617" i="1"/>
  <c r="M1617" i="1" s="1"/>
  <c r="N3207" i="1"/>
  <c r="M3207" i="1" s="1"/>
  <c r="N3208" i="1"/>
  <c r="M3208" i="1" s="1"/>
  <c r="N3209" i="1"/>
  <c r="M3209" i="1" s="1"/>
  <c r="N3212" i="1"/>
  <c r="M3212" i="1" s="1"/>
  <c r="N3213" i="1"/>
  <c r="M3213" i="1" s="1"/>
  <c r="N3216" i="1"/>
  <c r="M3216" i="1" s="1"/>
  <c r="N3217" i="1"/>
  <c r="M3217" i="1" s="1"/>
  <c r="N3218" i="1"/>
  <c r="M3218" i="1" s="1"/>
  <c r="N138" i="1"/>
  <c r="M138" i="1" s="1"/>
  <c r="N659" i="1"/>
  <c r="M659" i="1" s="1"/>
  <c r="N660" i="1"/>
  <c r="M660" i="1" s="1"/>
  <c r="N663" i="1"/>
  <c r="M663" i="1" s="1"/>
  <c r="N664" i="1"/>
  <c r="M664" i="1" s="1"/>
  <c r="N3223" i="1"/>
  <c r="M3223" i="1" s="1"/>
  <c r="N3224" i="1"/>
  <c r="M3224" i="1" s="1"/>
  <c r="N3227" i="1"/>
  <c r="M3227" i="1" s="1"/>
  <c r="N3228" i="1"/>
  <c r="M3228" i="1" s="1"/>
  <c r="N3164" i="1"/>
  <c r="M3164" i="1" s="1"/>
  <c r="N3264" i="1"/>
  <c r="M3264" i="1" s="1"/>
  <c r="N3265" i="1"/>
  <c r="M3265" i="1" s="1"/>
  <c r="N963" i="1"/>
  <c r="M963" i="1" s="1"/>
  <c r="N967" i="1"/>
  <c r="M967" i="1" s="1"/>
  <c r="N1192" i="1"/>
  <c r="M1192" i="1" s="1"/>
  <c r="N1231" i="1"/>
  <c r="M1231" i="1" s="1"/>
  <c r="N3026" i="1"/>
  <c r="M3026" i="1" s="1"/>
  <c r="N3292" i="1"/>
  <c r="M3292" i="1" s="1"/>
  <c r="N3295" i="1"/>
  <c r="M3295" i="1" s="1"/>
  <c r="N1219" i="1"/>
  <c r="M1219" i="1" s="1"/>
  <c r="N1287" i="1"/>
  <c r="M1287" i="1" s="1"/>
  <c r="N1489" i="1"/>
  <c r="M1489" i="1" s="1"/>
  <c r="N3296" i="1"/>
  <c r="M3296" i="1" s="1"/>
  <c r="N3299" i="1"/>
  <c r="M3299" i="1" s="1"/>
  <c r="N1625" i="1"/>
  <c r="M1625" i="1" s="1"/>
  <c r="N1539" i="1"/>
  <c r="M1539" i="1" s="1"/>
  <c r="N2351" i="1"/>
  <c r="M2351" i="1" s="1"/>
  <c r="N360" i="1"/>
  <c r="M360" i="1" s="1"/>
  <c r="O1991" i="1"/>
  <c r="O2000" i="1"/>
  <c r="O3072" i="1"/>
  <c r="O3161" i="1"/>
  <c r="O725" i="1"/>
  <c r="O726" i="1"/>
  <c r="O727" i="1"/>
  <c r="O728" i="1"/>
  <c r="O750" i="1"/>
  <c r="O751" i="1"/>
  <c r="O1252" i="1"/>
  <c r="O1830" i="1"/>
  <c r="O1832" i="1"/>
  <c r="O2014" i="1"/>
  <c r="O3031" i="1"/>
  <c r="O3033" i="1"/>
  <c r="O3035" i="1"/>
  <c r="O3173" i="1"/>
  <c r="O3174" i="1"/>
  <c r="O3175" i="1"/>
  <c r="O3176" i="1"/>
  <c r="O3177" i="1"/>
  <c r="O3178" i="1"/>
  <c r="O3179" i="1"/>
  <c r="O3180" i="1"/>
  <c r="O3181" i="1"/>
  <c r="O3183" i="1"/>
  <c r="O3184" i="1"/>
  <c r="O206" i="1"/>
  <c r="O513" i="1"/>
  <c r="O769" i="1"/>
  <c r="O1072" i="1"/>
  <c r="O1617" i="1"/>
  <c r="O3207" i="1"/>
  <c r="O3208" i="1"/>
  <c r="O3209" i="1"/>
  <c r="O3212" i="1"/>
  <c r="O3213" i="1"/>
  <c r="O3216" i="1"/>
  <c r="O3217" i="1"/>
  <c r="O3218" i="1"/>
  <c r="O138" i="1"/>
  <c r="O659" i="1"/>
  <c r="O660" i="1"/>
  <c r="O663" i="1"/>
  <c r="O664" i="1"/>
  <c r="O3223" i="1"/>
  <c r="O3224" i="1"/>
  <c r="O3227" i="1"/>
  <c r="O3228" i="1"/>
  <c r="O3164" i="1"/>
  <c r="O3264" i="1"/>
  <c r="O3265" i="1"/>
  <c r="O963" i="1"/>
  <c r="O967" i="1"/>
  <c r="O1192" i="1"/>
  <c r="O1231" i="1"/>
  <c r="O3026" i="1"/>
  <c r="O3292" i="1"/>
  <c r="O3295" i="1"/>
  <c r="O1219" i="1"/>
  <c r="O1287" i="1"/>
  <c r="O1489" i="1"/>
  <c r="O3296" i="1"/>
  <c r="O3299" i="1"/>
  <c r="O1625" i="1"/>
  <c r="O1539" i="1"/>
  <c r="O2351" i="1"/>
  <c r="O360" i="1"/>
  <c r="W1991" i="1"/>
  <c r="W2000" i="1"/>
  <c r="W3072" i="1"/>
  <c r="W3161" i="1"/>
  <c r="W725" i="1"/>
  <c r="W726" i="1"/>
  <c r="W727" i="1"/>
  <c r="W728" i="1"/>
  <c r="W750" i="1"/>
  <c r="W751" i="1"/>
  <c r="W1252" i="1"/>
  <c r="W1830" i="1"/>
  <c r="W1832" i="1"/>
  <c r="W2014" i="1"/>
  <c r="W3031" i="1"/>
  <c r="W3033" i="1"/>
  <c r="W3035" i="1"/>
  <c r="W3173" i="1"/>
  <c r="W3174" i="1"/>
  <c r="W3175" i="1"/>
  <c r="W3176" i="1"/>
  <c r="W3177" i="1"/>
  <c r="W3178" i="1"/>
  <c r="W3179" i="1"/>
  <c r="W3180" i="1"/>
  <c r="W3181" i="1"/>
  <c r="W3183" i="1"/>
  <c r="W3184" i="1"/>
  <c r="W206" i="1"/>
  <c r="W513" i="1"/>
  <c r="W769" i="1"/>
  <c r="W1072" i="1"/>
  <c r="W1617" i="1"/>
  <c r="W3207" i="1"/>
  <c r="W3208" i="1"/>
  <c r="W3209" i="1"/>
  <c r="W3212" i="1"/>
  <c r="W3213" i="1"/>
  <c r="W3216" i="1"/>
  <c r="W3217" i="1"/>
  <c r="W3218" i="1"/>
  <c r="W138" i="1"/>
  <c r="W659" i="1"/>
  <c r="W660" i="1"/>
  <c r="W663" i="1"/>
  <c r="W664" i="1"/>
  <c r="W3223" i="1"/>
  <c r="W3224" i="1"/>
  <c r="W3227" i="1"/>
  <c r="W3228" i="1"/>
  <c r="W3164" i="1"/>
  <c r="W3264" i="1"/>
  <c r="W3265" i="1"/>
  <c r="W963" i="1"/>
  <c r="W967" i="1"/>
  <c r="W1192" i="1"/>
  <c r="W1231" i="1"/>
  <c r="W3026" i="1"/>
  <c r="W3292" i="1"/>
  <c r="W3295" i="1"/>
  <c r="W1219" i="1"/>
  <c r="W1287" i="1"/>
  <c r="W1489" i="1"/>
  <c r="W3296" i="1"/>
  <c r="W3299" i="1"/>
  <c r="W1625" i="1"/>
  <c r="W1539" i="1"/>
  <c r="W2351" i="1"/>
  <c r="W360" i="1"/>
  <c r="X1991" i="1"/>
  <c r="X2000" i="1"/>
  <c r="X3072" i="1"/>
  <c r="X3161" i="1"/>
  <c r="X725" i="1"/>
  <c r="X726" i="1"/>
  <c r="X727" i="1"/>
  <c r="X728" i="1"/>
  <c r="X750" i="1"/>
  <c r="X751" i="1"/>
  <c r="X1252" i="1"/>
  <c r="X1830" i="1"/>
  <c r="X1832" i="1"/>
  <c r="X2014" i="1"/>
  <c r="X3031" i="1"/>
  <c r="X3033" i="1"/>
  <c r="X3035" i="1"/>
  <c r="X3173" i="1"/>
  <c r="X3174" i="1"/>
  <c r="X3175" i="1"/>
  <c r="X3176" i="1"/>
  <c r="X3177" i="1"/>
  <c r="X3178" i="1"/>
  <c r="X3179" i="1"/>
  <c r="X3180" i="1"/>
  <c r="X3181" i="1"/>
  <c r="X3183" i="1"/>
  <c r="X3184" i="1"/>
  <c r="X206" i="1"/>
  <c r="X513" i="1"/>
  <c r="X769" i="1"/>
  <c r="X1072" i="1"/>
  <c r="X1617" i="1"/>
  <c r="X3207" i="1"/>
  <c r="X3208" i="1"/>
  <c r="X3209" i="1"/>
  <c r="X3212" i="1"/>
  <c r="X3213" i="1"/>
  <c r="X3216" i="1"/>
  <c r="X3217" i="1"/>
  <c r="X3218" i="1"/>
  <c r="X138" i="1"/>
  <c r="X659" i="1"/>
  <c r="X660" i="1"/>
  <c r="X663" i="1"/>
  <c r="X664" i="1"/>
  <c r="X3223" i="1"/>
  <c r="X3224" i="1"/>
  <c r="X3227" i="1"/>
  <c r="X3228" i="1"/>
  <c r="X3164" i="1"/>
  <c r="X3264" i="1"/>
  <c r="X3265" i="1"/>
  <c r="X963" i="1"/>
  <c r="X967" i="1"/>
  <c r="X1192" i="1"/>
  <c r="X1231" i="1"/>
  <c r="X3026" i="1"/>
  <c r="X3292" i="1"/>
  <c r="X3295" i="1"/>
  <c r="X1219" i="1"/>
  <c r="X1287" i="1"/>
  <c r="X1489" i="1"/>
  <c r="X3296" i="1"/>
  <c r="X3299" i="1"/>
  <c r="X1625" i="1"/>
  <c r="X1539" i="1"/>
  <c r="X2351" i="1"/>
  <c r="X360" i="1"/>
  <c r="Y1991" i="1"/>
  <c r="Y2000" i="1"/>
  <c r="Y3072" i="1"/>
  <c r="Y3161" i="1"/>
  <c r="Y725" i="1"/>
  <c r="Y726" i="1"/>
  <c r="Y727" i="1"/>
  <c r="Y728" i="1"/>
  <c r="Y750" i="1"/>
  <c r="Y751" i="1"/>
  <c r="Y1252" i="1"/>
  <c r="Y1830" i="1"/>
  <c r="Y1832" i="1"/>
  <c r="Y2014" i="1"/>
  <c r="Y3031" i="1"/>
  <c r="Y3033" i="1"/>
  <c r="Y3035" i="1"/>
  <c r="Y3173" i="1"/>
  <c r="Y3174" i="1"/>
  <c r="Y3175" i="1"/>
  <c r="Y3176" i="1"/>
  <c r="Y3177" i="1"/>
  <c r="Y3178" i="1"/>
  <c r="Y3179" i="1"/>
  <c r="Y3180" i="1"/>
  <c r="Y3181" i="1"/>
  <c r="Y3183" i="1"/>
  <c r="Y3184" i="1"/>
  <c r="Y206" i="1"/>
  <c r="Y513" i="1"/>
  <c r="Y769" i="1"/>
  <c r="Y1072" i="1"/>
  <c r="Y1617" i="1"/>
  <c r="Y3207" i="1"/>
  <c r="Y3208" i="1"/>
  <c r="Y3209" i="1"/>
  <c r="Y3212" i="1"/>
  <c r="Y3213" i="1"/>
  <c r="Y3216" i="1"/>
  <c r="Y3217" i="1"/>
  <c r="Y3218" i="1"/>
  <c r="Y138" i="1"/>
  <c r="Y659" i="1"/>
  <c r="Y660" i="1"/>
  <c r="Y663" i="1"/>
  <c r="Y664" i="1"/>
  <c r="Y3223" i="1"/>
  <c r="Y3224" i="1"/>
  <c r="Y3227" i="1"/>
  <c r="Y3228" i="1"/>
  <c r="Y3164" i="1"/>
  <c r="Y3264" i="1"/>
  <c r="Y3265" i="1"/>
  <c r="Y963" i="1"/>
  <c r="Y967" i="1"/>
  <c r="Y1192" i="1"/>
  <c r="Y1231" i="1"/>
  <c r="Y3026" i="1"/>
  <c r="Y3292" i="1"/>
  <c r="Y3295" i="1"/>
  <c r="Y1219" i="1"/>
  <c r="Y1287" i="1"/>
  <c r="Y1489" i="1"/>
  <c r="Y3296" i="1"/>
  <c r="Y3299" i="1"/>
  <c r="Y1625" i="1"/>
  <c r="Y1539" i="1"/>
  <c r="Y2351" i="1"/>
  <c r="Y360" i="1"/>
  <c r="AD1991" i="1"/>
  <c r="AD2000" i="1"/>
  <c r="AD3072" i="1"/>
  <c r="AD3161" i="1"/>
  <c r="AD725" i="1"/>
  <c r="AD726" i="1"/>
  <c r="AD727" i="1"/>
  <c r="AD728" i="1"/>
  <c r="AD750" i="1"/>
  <c r="AD751" i="1"/>
  <c r="AD1252" i="1"/>
  <c r="AD1830" i="1"/>
  <c r="AD1832" i="1"/>
  <c r="AD2014" i="1"/>
  <c r="AD3031" i="1"/>
  <c r="AD3033" i="1"/>
  <c r="AD3035" i="1"/>
  <c r="AD3173" i="1"/>
  <c r="AD3174" i="1"/>
  <c r="AD3175" i="1"/>
  <c r="AD3176" i="1"/>
  <c r="AD3177" i="1"/>
  <c r="AD3178" i="1"/>
  <c r="AD3179" i="1"/>
  <c r="AD3180" i="1"/>
  <c r="AD3181" i="1"/>
  <c r="AD3183" i="1"/>
  <c r="AD3184" i="1"/>
  <c r="AD206" i="1"/>
  <c r="AD513" i="1"/>
  <c r="AD769" i="1"/>
  <c r="AD1072" i="1"/>
  <c r="AD1617" i="1"/>
  <c r="AD3207" i="1"/>
  <c r="AD3208" i="1"/>
  <c r="AD3209" i="1"/>
  <c r="AD3212" i="1"/>
  <c r="AD3213" i="1"/>
  <c r="AD3216" i="1"/>
  <c r="AD3217" i="1"/>
  <c r="AD3218" i="1"/>
  <c r="AD138" i="1"/>
  <c r="AD659" i="1"/>
  <c r="AD660" i="1"/>
  <c r="AD663" i="1"/>
  <c r="AD664" i="1"/>
  <c r="AD3223" i="1"/>
  <c r="AD3224" i="1"/>
  <c r="AD3227" i="1"/>
  <c r="AD3228" i="1"/>
  <c r="AD3164" i="1"/>
  <c r="AD3264" i="1"/>
  <c r="AD3265" i="1"/>
  <c r="AD963" i="1"/>
  <c r="AD967" i="1"/>
  <c r="AD1192" i="1"/>
  <c r="AD1231" i="1"/>
  <c r="AD3026" i="1"/>
  <c r="AD3292" i="1"/>
  <c r="AD3295" i="1"/>
  <c r="AD1219" i="1"/>
  <c r="AD1287" i="1"/>
  <c r="AD1489" i="1"/>
  <c r="AD3296" i="1"/>
  <c r="AD3299" i="1"/>
  <c r="AD1625" i="1"/>
  <c r="AD1539" i="1"/>
  <c r="AD2351" i="1"/>
  <c r="AD360" i="1"/>
  <c r="AE1991" i="1"/>
  <c r="AE2000" i="1"/>
  <c r="AE3072" i="1"/>
  <c r="AE3161" i="1"/>
  <c r="AE725" i="1"/>
  <c r="AE726" i="1"/>
  <c r="AE727" i="1"/>
  <c r="AE728" i="1"/>
  <c r="AE750" i="1"/>
  <c r="AE751" i="1"/>
  <c r="AE1252" i="1"/>
  <c r="AE1830" i="1"/>
  <c r="AE1832" i="1"/>
  <c r="AE2014" i="1"/>
  <c r="AE3031" i="1"/>
  <c r="AE3033" i="1"/>
  <c r="AE3035" i="1"/>
  <c r="AE3173" i="1"/>
  <c r="AE3174" i="1"/>
  <c r="AE3175" i="1"/>
  <c r="AE3176" i="1"/>
  <c r="AE3177" i="1"/>
  <c r="AE3178" i="1"/>
  <c r="AE3179" i="1"/>
  <c r="AE3180" i="1"/>
  <c r="AE3181" i="1"/>
  <c r="AE3183" i="1"/>
  <c r="AE3184" i="1"/>
  <c r="AE206" i="1"/>
  <c r="AE513" i="1"/>
  <c r="AE769" i="1"/>
  <c r="AE1072" i="1"/>
  <c r="AE1617" i="1"/>
  <c r="AE3207" i="1"/>
  <c r="AE3208" i="1"/>
  <c r="AE3209" i="1"/>
  <c r="AE3212" i="1"/>
  <c r="AE3213" i="1"/>
  <c r="AE3216" i="1"/>
  <c r="AE3217" i="1"/>
  <c r="AE3218" i="1"/>
  <c r="AE138" i="1"/>
  <c r="AE659" i="1"/>
  <c r="AE660" i="1"/>
  <c r="AE663" i="1"/>
  <c r="AE664" i="1"/>
  <c r="AE3223" i="1"/>
  <c r="AE3224" i="1"/>
  <c r="AE3227" i="1"/>
  <c r="AE3228" i="1"/>
  <c r="AE3164" i="1"/>
  <c r="AE3264" i="1"/>
  <c r="AE3265" i="1"/>
  <c r="AE963" i="1"/>
  <c r="AE967" i="1"/>
  <c r="AE1192" i="1"/>
  <c r="AE1231" i="1"/>
  <c r="AE3026" i="1"/>
  <c r="AE3292" i="1"/>
  <c r="AE3295" i="1"/>
  <c r="AE1219" i="1"/>
  <c r="AE1287" i="1"/>
  <c r="AE1489" i="1"/>
  <c r="AE3296" i="1"/>
  <c r="AE3299" i="1"/>
  <c r="AE1625" i="1"/>
  <c r="AE1539" i="1"/>
  <c r="AE2351" i="1"/>
  <c r="AE360" i="1"/>
  <c r="AF1991" i="1"/>
  <c r="AF2000" i="1"/>
  <c r="AF3072" i="1"/>
  <c r="AF3161" i="1"/>
  <c r="AF725" i="1"/>
  <c r="AF726" i="1"/>
  <c r="AF727" i="1"/>
  <c r="AF728" i="1"/>
  <c r="AF750" i="1"/>
  <c r="AF751" i="1"/>
  <c r="AF1252" i="1"/>
  <c r="AF1830" i="1"/>
  <c r="AF1832" i="1"/>
  <c r="AF2014" i="1"/>
  <c r="AF3031" i="1"/>
  <c r="AF3033" i="1"/>
  <c r="AF3035" i="1"/>
  <c r="AF3173" i="1"/>
  <c r="AF3174" i="1"/>
  <c r="AF3175" i="1"/>
  <c r="AF3176" i="1"/>
  <c r="AF3177" i="1"/>
  <c r="AF3178" i="1"/>
  <c r="AF3179" i="1"/>
  <c r="AF3180" i="1"/>
  <c r="AF3181" i="1"/>
  <c r="AF3183" i="1"/>
  <c r="AF3184" i="1"/>
  <c r="AF206" i="1"/>
  <c r="AF513" i="1"/>
  <c r="AF769" i="1"/>
  <c r="AF1072" i="1"/>
  <c r="AF1617" i="1"/>
  <c r="AF3207" i="1"/>
  <c r="AF3208" i="1"/>
  <c r="AF3209" i="1"/>
  <c r="AF3212" i="1"/>
  <c r="AF3213" i="1"/>
  <c r="AF3216" i="1"/>
  <c r="AF3217" i="1"/>
  <c r="AF3218" i="1"/>
  <c r="AF138" i="1"/>
  <c r="AF659" i="1"/>
  <c r="AF660" i="1"/>
  <c r="AF663" i="1"/>
  <c r="AF664" i="1"/>
  <c r="AF3223" i="1"/>
  <c r="AF3224" i="1"/>
  <c r="AF3227" i="1"/>
  <c r="AF3228" i="1"/>
  <c r="AF3164" i="1"/>
  <c r="AF3264" i="1"/>
  <c r="AF3265" i="1"/>
  <c r="AF963" i="1"/>
  <c r="AF967" i="1"/>
  <c r="AF1192" i="1"/>
  <c r="AF1231" i="1"/>
  <c r="AF3026" i="1"/>
  <c r="AF3292" i="1"/>
  <c r="AF3295" i="1"/>
  <c r="AF1219" i="1"/>
  <c r="AF1287" i="1"/>
  <c r="AF1489" i="1"/>
  <c r="AF3296" i="1"/>
  <c r="AF3299" i="1"/>
  <c r="AF1625" i="1"/>
  <c r="AF1539" i="1"/>
  <c r="AF2351" i="1"/>
  <c r="AF360" i="1"/>
  <c r="AH1991" i="1"/>
  <c r="AH2000" i="1"/>
  <c r="AH3072" i="1"/>
  <c r="AH3161" i="1"/>
  <c r="AH725" i="1"/>
  <c r="AH726" i="1"/>
  <c r="AH727" i="1"/>
  <c r="AH728" i="1"/>
  <c r="AH750" i="1"/>
  <c r="AH751" i="1"/>
  <c r="AH1252" i="1"/>
  <c r="AH1830" i="1"/>
  <c r="AH1832" i="1"/>
  <c r="AH2014" i="1"/>
  <c r="AH3031" i="1"/>
  <c r="AH3033" i="1"/>
  <c r="AH3035" i="1"/>
  <c r="AH3173" i="1"/>
  <c r="AH3174" i="1"/>
  <c r="AH3175" i="1"/>
  <c r="AH3176" i="1"/>
  <c r="AH3177" i="1"/>
  <c r="AH3178" i="1"/>
  <c r="AH3179" i="1"/>
  <c r="AH3180" i="1"/>
  <c r="AH3181" i="1"/>
  <c r="AH3183" i="1"/>
  <c r="AH3184" i="1"/>
  <c r="AH206" i="1"/>
  <c r="AH513" i="1"/>
  <c r="AH769" i="1"/>
  <c r="AH1072" i="1"/>
  <c r="AH1617" i="1"/>
  <c r="AH3207" i="1"/>
  <c r="AH3208" i="1"/>
  <c r="AH3209" i="1"/>
  <c r="AH3212" i="1"/>
  <c r="AH3213" i="1"/>
  <c r="AH3216" i="1"/>
  <c r="AH3217" i="1"/>
  <c r="AH3218" i="1"/>
  <c r="AH138" i="1"/>
  <c r="AH659" i="1"/>
  <c r="AH660" i="1"/>
  <c r="AH663" i="1"/>
  <c r="AH664" i="1"/>
  <c r="AH3223" i="1"/>
  <c r="AH3224" i="1"/>
  <c r="AH3227" i="1"/>
  <c r="AH3228" i="1"/>
  <c r="AH3164" i="1"/>
  <c r="AH3264" i="1"/>
  <c r="AH3265" i="1"/>
  <c r="AH963" i="1"/>
  <c r="AH967" i="1"/>
  <c r="AH1192" i="1"/>
  <c r="AH1231" i="1"/>
  <c r="AH3026" i="1"/>
  <c r="AH3292" i="1"/>
  <c r="AH3295" i="1"/>
  <c r="AH1219" i="1"/>
  <c r="AH1287" i="1"/>
  <c r="AH1489" i="1"/>
  <c r="AH3296" i="1"/>
  <c r="AH3299" i="1"/>
  <c r="AH1625" i="1"/>
  <c r="AH1539" i="1"/>
  <c r="AH2351" i="1"/>
  <c r="AH360" i="1"/>
  <c r="A2" i="1"/>
  <c r="A33" i="1"/>
  <c r="A40" i="1"/>
  <c r="A45" i="1"/>
  <c r="A46" i="1"/>
  <c r="A54" i="1"/>
  <c r="A91" i="1"/>
  <c r="A954" i="1"/>
  <c r="A955" i="1"/>
  <c r="A1033" i="1"/>
  <c r="A1067" i="1"/>
  <c r="A1076" i="1"/>
  <c r="A1261" i="1"/>
  <c r="A1365" i="1"/>
  <c r="A1481" i="1"/>
  <c r="A1646" i="1"/>
  <c r="A1647" i="1"/>
  <c r="A1760" i="1"/>
  <c r="A1966" i="1"/>
  <c r="A1969" i="1"/>
  <c r="A1690" i="1"/>
  <c r="A1527" i="1"/>
  <c r="A2333" i="1"/>
  <c r="A3315" i="1"/>
  <c r="A3322" i="1"/>
  <c r="A3328" i="1"/>
  <c r="A3329" i="1"/>
  <c r="F2" i="1"/>
  <c r="F33" i="1"/>
  <c r="F40" i="1"/>
  <c r="F45" i="1"/>
  <c r="F46" i="1"/>
  <c r="F54" i="1"/>
  <c r="F91" i="1"/>
  <c r="F954" i="1"/>
  <c r="F955" i="1"/>
  <c r="F1033" i="1"/>
  <c r="F1067" i="1"/>
  <c r="F1076" i="1"/>
  <c r="F1261" i="1"/>
  <c r="F1365" i="1"/>
  <c r="F1481" i="1"/>
  <c r="F1646" i="1"/>
  <c r="F1647" i="1"/>
  <c r="F1760" i="1"/>
  <c r="F1966" i="1"/>
  <c r="F1969" i="1"/>
  <c r="F1690" i="1"/>
  <c r="F1527" i="1"/>
  <c r="F2333" i="1"/>
  <c r="F3315" i="1"/>
  <c r="F3322" i="1"/>
  <c r="F3328" i="1"/>
  <c r="F3329" i="1"/>
  <c r="H2" i="1"/>
  <c r="Z2" i="1" s="1"/>
  <c r="AB2" i="1" s="1"/>
  <c r="H33" i="1"/>
  <c r="Z33" i="1" s="1"/>
  <c r="AB33" i="1" s="1"/>
  <c r="H40" i="1"/>
  <c r="Z40" i="1" s="1"/>
  <c r="AB40" i="1" s="1"/>
  <c r="H45" i="1"/>
  <c r="Z45" i="1" s="1"/>
  <c r="AB45" i="1" s="1"/>
  <c r="H46" i="1"/>
  <c r="Z46" i="1" s="1"/>
  <c r="AB46" i="1" s="1"/>
  <c r="H54" i="1"/>
  <c r="Z54" i="1" s="1"/>
  <c r="AB54" i="1" s="1"/>
  <c r="H91" i="1"/>
  <c r="Z91" i="1" s="1"/>
  <c r="AB91" i="1" s="1"/>
  <c r="H954" i="1"/>
  <c r="Z954" i="1" s="1"/>
  <c r="AB954" i="1" s="1"/>
  <c r="H955" i="1"/>
  <c r="Z955" i="1" s="1"/>
  <c r="AB955" i="1" s="1"/>
  <c r="H1033" i="1"/>
  <c r="Z1033" i="1" s="1"/>
  <c r="AB1033" i="1" s="1"/>
  <c r="H1067" i="1"/>
  <c r="Z1067" i="1" s="1"/>
  <c r="AB1067" i="1" s="1"/>
  <c r="H1076" i="1"/>
  <c r="Z1076" i="1" s="1"/>
  <c r="AB1076" i="1" s="1"/>
  <c r="H1261" i="1"/>
  <c r="Z1261" i="1" s="1"/>
  <c r="AB1261" i="1" s="1"/>
  <c r="H1365" i="1"/>
  <c r="Z1365" i="1" s="1"/>
  <c r="AB1365" i="1" s="1"/>
  <c r="H1481" i="1"/>
  <c r="Z1481" i="1" s="1"/>
  <c r="AB1481" i="1" s="1"/>
  <c r="H1646" i="1"/>
  <c r="Z1646" i="1" s="1"/>
  <c r="AB1646" i="1" s="1"/>
  <c r="H1647" i="1"/>
  <c r="Z1647" i="1" s="1"/>
  <c r="AB1647" i="1" s="1"/>
  <c r="H1760" i="1"/>
  <c r="Z1760" i="1" s="1"/>
  <c r="AB1760" i="1" s="1"/>
  <c r="H1966" i="1"/>
  <c r="Z1966" i="1" s="1"/>
  <c r="AB1966" i="1" s="1"/>
  <c r="H1969" i="1"/>
  <c r="Z1969" i="1" s="1"/>
  <c r="AB1969" i="1" s="1"/>
  <c r="H1690" i="1"/>
  <c r="Z1690" i="1" s="1"/>
  <c r="AB1690" i="1" s="1"/>
  <c r="H1527" i="1"/>
  <c r="Z1527" i="1" s="1"/>
  <c r="AB1527" i="1" s="1"/>
  <c r="H2333" i="1"/>
  <c r="Z2333" i="1" s="1"/>
  <c r="AB2333" i="1" s="1"/>
  <c r="H3315" i="1"/>
  <c r="Z3315" i="1" s="1"/>
  <c r="AB3315" i="1" s="1"/>
  <c r="H3322" i="1"/>
  <c r="Z3322" i="1" s="1"/>
  <c r="AB3322" i="1" s="1"/>
  <c r="H3328" i="1"/>
  <c r="Z3328" i="1" s="1"/>
  <c r="AB3328" i="1" s="1"/>
  <c r="H3329" i="1"/>
  <c r="Z3329" i="1" s="1"/>
  <c r="AB3329" i="1" s="1"/>
  <c r="N2" i="1"/>
  <c r="M2" i="1" s="1"/>
  <c r="N33" i="1"/>
  <c r="M33" i="1" s="1"/>
  <c r="N40" i="1"/>
  <c r="M40" i="1" s="1"/>
  <c r="N45" i="1"/>
  <c r="M45" i="1" s="1"/>
  <c r="N46" i="1"/>
  <c r="M46" i="1" s="1"/>
  <c r="N54" i="1"/>
  <c r="M54" i="1" s="1"/>
  <c r="N91" i="1"/>
  <c r="M91" i="1" s="1"/>
  <c r="N954" i="1"/>
  <c r="M954" i="1" s="1"/>
  <c r="N955" i="1"/>
  <c r="M955" i="1" s="1"/>
  <c r="N1033" i="1"/>
  <c r="M1033" i="1" s="1"/>
  <c r="N1067" i="1"/>
  <c r="M1067" i="1" s="1"/>
  <c r="N1076" i="1"/>
  <c r="M1076" i="1" s="1"/>
  <c r="N1261" i="1"/>
  <c r="M1261" i="1" s="1"/>
  <c r="N1365" i="1"/>
  <c r="M1365" i="1" s="1"/>
  <c r="N1481" i="1"/>
  <c r="M1481" i="1" s="1"/>
  <c r="N1646" i="1"/>
  <c r="M1646" i="1" s="1"/>
  <c r="N1647" i="1"/>
  <c r="M1647" i="1" s="1"/>
  <c r="N1760" i="1"/>
  <c r="M1760" i="1" s="1"/>
  <c r="N1966" i="1"/>
  <c r="M1966" i="1" s="1"/>
  <c r="N1969" i="1"/>
  <c r="M1969" i="1" s="1"/>
  <c r="N1690" i="1"/>
  <c r="M1690" i="1" s="1"/>
  <c r="N1527" i="1"/>
  <c r="M1527" i="1" s="1"/>
  <c r="N2333" i="1"/>
  <c r="M2333" i="1" s="1"/>
  <c r="N3315" i="1"/>
  <c r="M3315" i="1" s="1"/>
  <c r="N3322" i="1"/>
  <c r="M3322" i="1" s="1"/>
  <c r="N3328" i="1"/>
  <c r="M3328" i="1" s="1"/>
  <c r="N3329" i="1"/>
  <c r="M3329" i="1" s="1"/>
  <c r="O2" i="1"/>
  <c r="O33" i="1"/>
  <c r="O40" i="1"/>
  <c r="O45" i="1"/>
  <c r="O46" i="1"/>
  <c r="O54" i="1"/>
  <c r="O91" i="1"/>
  <c r="O954" i="1"/>
  <c r="O955" i="1"/>
  <c r="O1033" i="1"/>
  <c r="O1067" i="1"/>
  <c r="O1076" i="1"/>
  <c r="O1261" i="1"/>
  <c r="O1365" i="1"/>
  <c r="O1481" i="1"/>
  <c r="O1646" i="1"/>
  <c r="O1647" i="1"/>
  <c r="O1760" i="1"/>
  <c r="O1966" i="1"/>
  <c r="O1969" i="1"/>
  <c r="O1690" i="1"/>
  <c r="O1527" i="1"/>
  <c r="O2333" i="1"/>
  <c r="O3315" i="1"/>
  <c r="O3322" i="1"/>
  <c r="O3328" i="1"/>
  <c r="O3329" i="1"/>
  <c r="W2" i="1"/>
  <c r="W33" i="1"/>
  <c r="W40" i="1"/>
  <c r="W45" i="1"/>
  <c r="W46" i="1"/>
  <c r="W54" i="1"/>
  <c r="W91" i="1"/>
  <c r="W954" i="1"/>
  <c r="W955" i="1"/>
  <c r="W1033" i="1"/>
  <c r="W1067" i="1"/>
  <c r="W1076" i="1"/>
  <c r="W1261" i="1"/>
  <c r="W1365" i="1"/>
  <c r="W1481" i="1"/>
  <c r="W1646" i="1"/>
  <c r="W1647" i="1"/>
  <c r="W1760" i="1"/>
  <c r="W1966" i="1"/>
  <c r="W1969" i="1"/>
  <c r="W1690" i="1"/>
  <c r="W1527" i="1"/>
  <c r="W2333" i="1"/>
  <c r="W3315" i="1"/>
  <c r="W3322" i="1"/>
  <c r="W3328" i="1"/>
  <c r="W3329" i="1"/>
  <c r="X2" i="1"/>
  <c r="X33" i="1"/>
  <c r="X40" i="1"/>
  <c r="X45" i="1"/>
  <c r="X46" i="1"/>
  <c r="X54" i="1"/>
  <c r="X91" i="1"/>
  <c r="X954" i="1"/>
  <c r="X955" i="1"/>
  <c r="X1033" i="1"/>
  <c r="X1067" i="1"/>
  <c r="X1076" i="1"/>
  <c r="X1261" i="1"/>
  <c r="X1365" i="1"/>
  <c r="X1481" i="1"/>
  <c r="X1646" i="1"/>
  <c r="X1647" i="1"/>
  <c r="X1760" i="1"/>
  <c r="X1966" i="1"/>
  <c r="X1969" i="1"/>
  <c r="X1690" i="1"/>
  <c r="X1527" i="1"/>
  <c r="X2333" i="1"/>
  <c r="X3315" i="1"/>
  <c r="X3322" i="1"/>
  <c r="X3328" i="1"/>
  <c r="X3329" i="1"/>
  <c r="Y2" i="1"/>
  <c r="Y33" i="1"/>
  <c r="Y40" i="1"/>
  <c r="Y45" i="1"/>
  <c r="Y46" i="1"/>
  <c r="Y54" i="1"/>
  <c r="Y91" i="1"/>
  <c r="Y954" i="1"/>
  <c r="Y955" i="1"/>
  <c r="Y1033" i="1"/>
  <c r="Y1067" i="1"/>
  <c r="Y1076" i="1"/>
  <c r="Y1261" i="1"/>
  <c r="Y1365" i="1"/>
  <c r="Y1481" i="1"/>
  <c r="Y1646" i="1"/>
  <c r="Y1647" i="1"/>
  <c r="Y1760" i="1"/>
  <c r="Y1966" i="1"/>
  <c r="Y1969" i="1"/>
  <c r="Y1690" i="1"/>
  <c r="Y1527" i="1"/>
  <c r="Y2333" i="1"/>
  <c r="Y3315" i="1"/>
  <c r="Y3322" i="1"/>
  <c r="Y3328" i="1"/>
  <c r="Y3329" i="1"/>
  <c r="AD2" i="1"/>
  <c r="AD33" i="1"/>
  <c r="AD40" i="1"/>
  <c r="AD45" i="1"/>
  <c r="AD46" i="1"/>
  <c r="AD54" i="1"/>
  <c r="AD91" i="1"/>
  <c r="AD954" i="1"/>
  <c r="AD955" i="1"/>
  <c r="AD1033" i="1"/>
  <c r="AD1067" i="1"/>
  <c r="AD1076" i="1"/>
  <c r="AD1261" i="1"/>
  <c r="AD1365" i="1"/>
  <c r="AD1481" i="1"/>
  <c r="AD1646" i="1"/>
  <c r="AD1647" i="1"/>
  <c r="AD1760" i="1"/>
  <c r="AD1966" i="1"/>
  <c r="AD1969" i="1"/>
  <c r="AD1690" i="1"/>
  <c r="AD1527" i="1"/>
  <c r="AD2333" i="1"/>
  <c r="AD3315" i="1"/>
  <c r="AD3322" i="1"/>
  <c r="AD3328" i="1"/>
  <c r="AD3329" i="1"/>
  <c r="AE2" i="1"/>
  <c r="AE33" i="1"/>
  <c r="AE40" i="1"/>
  <c r="AE45" i="1"/>
  <c r="AE46" i="1"/>
  <c r="AE54" i="1"/>
  <c r="AE91" i="1"/>
  <c r="AE954" i="1"/>
  <c r="AE955" i="1"/>
  <c r="AE1033" i="1"/>
  <c r="AE1067" i="1"/>
  <c r="AE1076" i="1"/>
  <c r="AE1261" i="1"/>
  <c r="AE1365" i="1"/>
  <c r="AE1481" i="1"/>
  <c r="AE1646" i="1"/>
  <c r="AE1647" i="1"/>
  <c r="AE1760" i="1"/>
  <c r="AE1966" i="1"/>
  <c r="AE1969" i="1"/>
  <c r="AE1690" i="1"/>
  <c r="AE1527" i="1"/>
  <c r="AE2333" i="1"/>
  <c r="AE3315" i="1"/>
  <c r="AE3322" i="1"/>
  <c r="AE3328" i="1"/>
  <c r="AE3329" i="1"/>
  <c r="AF2" i="1"/>
  <c r="AF33" i="1"/>
  <c r="AF40" i="1"/>
  <c r="AF45" i="1"/>
  <c r="AF46" i="1"/>
  <c r="AF54" i="1"/>
  <c r="AF91" i="1"/>
  <c r="AF954" i="1"/>
  <c r="AF955" i="1"/>
  <c r="AF1033" i="1"/>
  <c r="AF1067" i="1"/>
  <c r="AF1076" i="1"/>
  <c r="AF1261" i="1"/>
  <c r="AF1365" i="1"/>
  <c r="AF1481" i="1"/>
  <c r="AF1646" i="1"/>
  <c r="AF1647" i="1"/>
  <c r="AF1760" i="1"/>
  <c r="AF1966" i="1"/>
  <c r="AF1969" i="1"/>
  <c r="AF1690" i="1"/>
  <c r="AF1527" i="1"/>
  <c r="AF2333" i="1"/>
  <c r="AF3315" i="1"/>
  <c r="AF3322" i="1"/>
  <c r="AF3328" i="1"/>
  <c r="AF3329" i="1"/>
  <c r="AH2" i="1"/>
  <c r="AH33" i="1"/>
  <c r="AH40" i="1"/>
  <c r="AH45" i="1"/>
  <c r="AH46" i="1"/>
  <c r="AH54" i="1"/>
  <c r="AH91" i="1"/>
  <c r="AH954" i="1"/>
  <c r="AH955" i="1"/>
  <c r="AH1033" i="1"/>
  <c r="AH1067" i="1"/>
  <c r="AH1076" i="1"/>
  <c r="AH1261" i="1"/>
  <c r="AH1365" i="1"/>
  <c r="AH1481" i="1"/>
  <c r="AH1646" i="1"/>
  <c r="AH1647" i="1"/>
  <c r="AH1760" i="1"/>
  <c r="AH1966" i="1"/>
  <c r="AH1969" i="1"/>
  <c r="AH1690" i="1"/>
  <c r="AH1527" i="1"/>
  <c r="AH2333" i="1"/>
  <c r="AH3315" i="1"/>
  <c r="AH3322" i="1"/>
  <c r="AH3328" i="1"/>
  <c r="AH3329" i="1"/>
  <c r="A11" i="1"/>
  <c r="A12" i="1"/>
  <c r="A28" i="1"/>
  <c r="A29" i="1"/>
  <c r="A63" i="1"/>
  <c r="A121" i="1"/>
  <c r="A123" i="1"/>
  <c r="A127" i="1"/>
  <c r="A313" i="1"/>
  <c r="A316" i="1"/>
  <c r="A352" i="1"/>
  <c r="A409" i="1"/>
  <c r="A457" i="1"/>
  <c r="A478" i="1"/>
  <c r="A527" i="1"/>
  <c r="A531" i="1"/>
  <c r="A567" i="1"/>
  <c r="A568" i="1"/>
  <c r="A571" i="1"/>
  <c r="A627" i="1"/>
  <c r="A630" i="1"/>
  <c r="A641" i="1"/>
  <c r="A644" i="1"/>
  <c r="A654" i="1"/>
  <c r="A661" i="1"/>
  <c r="A665" i="1"/>
  <c r="A737" i="1"/>
  <c r="A767" i="1"/>
  <c r="A778" i="1"/>
  <c r="A805" i="1"/>
  <c r="A869" i="1"/>
  <c r="A874" i="1"/>
  <c r="A888" i="1"/>
  <c r="A896" i="1"/>
  <c r="A917" i="1"/>
  <c r="A948" i="1"/>
  <c r="A951" i="1"/>
  <c r="A972" i="1"/>
  <c r="A1010" i="1"/>
  <c r="A1011" i="1"/>
  <c r="A1016" i="1"/>
  <c r="A1023" i="1"/>
  <c r="A1031" i="1"/>
  <c r="A1136" i="1"/>
  <c r="A1143" i="1"/>
  <c r="A1177" i="1"/>
  <c r="A1184" i="1"/>
  <c r="A1212" i="1"/>
  <c r="A1217" i="1"/>
  <c r="A1232" i="1"/>
  <c r="A1281" i="1"/>
  <c r="A1284" i="1"/>
  <c r="A1291" i="1"/>
  <c r="A1317" i="1"/>
  <c r="A1345" i="1"/>
  <c r="A1385" i="1"/>
  <c r="A1386" i="1"/>
  <c r="A1498" i="1"/>
  <c r="A1504" i="1"/>
  <c r="A1572" i="1"/>
  <c r="A1578" i="1"/>
  <c r="A1579" i="1"/>
  <c r="A1583" i="1"/>
  <c r="A1586" i="1"/>
  <c r="A1587" i="1"/>
  <c r="A1588" i="1"/>
  <c r="A1653" i="1"/>
  <c r="A1693" i="1"/>
  <c r="A1694" i="1"/>
  <c r="A1745" i="1"/>
  <c r="A1800" i="1"/>
  <c r="A1803" i="1"/>
  <c r="A1915" i="1"/>
  <c r="A1916" i="1"/>
  <c r="A1917" i="1"/>
  <c r="A1974" i="1"/>
  <c r="A1977" i="1"/>
  <c r="A1984" i="1"/>
  <c r="A1989" i="1"/>
  <c r="A2025" i="1"/>
  <c r="A2028" i="1"/>
  <c r="A2032" i="1"/>
  <c r="A2053" i="1"/>
  <c r="A2070" i="1"/>
  <c r="A2073" i="1"/>
  <c r="A2082" i="1"/>
  <c r="A2102" i="1"/>
  <c r="A2120" i="1"/>
  <c r="A2350" i="1"/>
  <c r="A2660" i="1"/>
  <c r="A2817" i="1"/>
  <c r="A2818" i="1"/>
  <c r="A2847" i="1"/>
  <c r="A2856" i="1"/>
  <c r="A2943" i="1"/>
  <c r="A2954" i="1"/>
  <c r="A2963" i="1"/>
  <c r="A2995" i="1"/>
  <c r="A2997" i="1"/>
  <c r="A2998" i="1"/>
  <c r="A3014" i="1"/>
  <c r="A3041" i="1"/>
  <c r="A3059" i="1"/>
  <c r="A3060" i="1"/>
  <c r="A3061" i="1"/>
  <c r="A3063" i="1"/>
  <c r="A3064" i="1"/>
  <c r="A3066" i="1"/>
  <c r="A3068" i="1"/>
  <c r="A3070" i="1"/>
  <c r="A3084" i="1"/>
  <c r="A3091" i="1"/>
  <c r="A3092" i="1"/>
  <c r="A3093" i="1"/>
  <c r="A3094" i="1"/>
  <c r="A3097" i="1"/>
  <c r="A3100" i="1"/>
  <c r="A3101" i="1"/>
  <c r="A3102" i="1"/>
  <c r="A3103" i="1"/>
  <c r="A3105" i="1"/>
  <c r="A3107" i="1"/>
  <c r="A3108" i="1"/>
  <c r="A3109" i="1"/>
  <c r="A3110" i="1"/>
  <c r="A3111" i="1"/>
  <c r="A3112" i="1"/>
  <c r="A3113" i="1"/>
  <c r="A3114" i="1"/>
  <c r="A3115" i="1"/>
  <c r="A3120" i="1"/>
  <c r="A3125" i="1"/>
  <c r="A3127" i="1"/>
  <c r="A3129" i="1"/>
  <c r="A3130" i="1"/>
  <c r="A3133" i="1"/>
  <c r="A3134" i="1"/>
  <c r="A3138" i="1"/>
  <c r="A3139" i="1"/>
  <c r="A3155" i="1"/>
  <c r="A3156" i="1"/>
  <c r="A3157" i="1"/>
  <c r="A3158" i="1"/>
  <c r="A3159" i="1"/>
  <c r="A3160" i="1"/>
  <c r="A3225" i="1"/>
  <c r="A3229" i="1"/>
  <c r="A3233" i="1"/>
  <c r="A3240" i="1"/>
  <c r="A3263" i="1"/>
  <c r="A3268" i="1"/>
  <c r="A3273" i="1"/>
  <c r="A3278" i="1"/>
  <c r="A3287" i="1"/>
  <c r="A3290" i="1"/>
  <c r="A3291" i="1"/>
  <c r="A3301" i="1"/>
  <c r="A3302" i="1"/>
  <c r="A3304" i="1"/>
  <c r="A3307" i="1"/>
  <c r="A3309" i="1"/>
  <c r="F11" i="1"/>
  <c r="F12" i="1"/>
  <c r="F28" i="1"/>
  <c r="F29" i="1"/>
  <c r="F63" i="1"/>
  <c r="F121" i="1"/>
  <c r="F123" i="1"/>
  <c r="F127" i="1"/>
  <c r="F313" i="1"/>
  <c r="F316" i="1"/>
  <c r="F352" i="1"/>
  <c r="F409" i="1"/>
  <c r="F457" i="1"/>
  <c r="F478" i="1"/>
  <c r="F527" i="1"/>
  <c r="F531" i="1"/>
  <c r="F567" i="1"/>
  <c r="F568" i="1"/>
  <c r="F571" i="1"/>
  <c r="F627" i="1"/>
  <c r="F630" i="1"/>
  <c r="F641" i="1"/>
  <c r="F644" i="1"/>
  <c r="F654" i="1"/>
  <c r="F661" i="1"/>
  <c r="F665" i="1"/>
  <c r="F737" i="1"/>
  <c r="F767" i="1"/>
  <c r="F778" i="1"/>
  <c r="F805" i="1"/>
  <c r="F869" i="1"/>
  <c r="F874" i="1"/>
  <c r="F888" i="1"/>
  <c r="F896" i="1"/>
  <c r="F917" i="1"/>
  <c r="F948" i="1"/>
  <c r="F951" i="1"/>
  <c r="F972" i="1"/>
  <c r="F1010" i="1"/>
  <c r="F1011" i="1"/>
  <c r="F1016" i="1"/>
  <c r="F1023" i="1"/>
  <c r="F1031" i="1"/>
  <c r="F1136" i="1"/>
  <c r="F1143" i="1"/>
  <c r="F1177" i="1"/>
  <c r="F1184" i="1"/>
  <c r="F1212" i="1"/>
  <c r="F1217" i="1"/>
  <c r="F1232" i="1"/>
  <c r="F1281" i="1"/>
  <c r="F1284" i="1"/>
  <c r="F1291" i="1"/>
  <c r="F1317" i="1"/>
  <c r="F1345" i="1"/>
  <c r="F1385" i="1"/>
  <c r="F1386" i="1"/>
  <c r="F1498" i="1"/>
  <c r="F1504" i="1"/>
  <c r="F1572" i="1"/>
  <c r="F1578" i="1"/>
  <c r="F1579" i="1"/>
  <c r="F1583" i="1"/>
  <c r="F1586" i="1"/>
  <c r="F1587" i="1"/>
  <c r="F1588" i="1"/>
  <c r="F1653" i="1"/>
  <c r="F1693" i="1"/>
  <c r="F1694" i="1"/>
  <c r="F1745" i="1"/>
  <c r="F1800" i="1"/>
  <c r="F1803" i="1"/>
  <c r="F1915" i="1"/>
  <c r="F1916" i="1"/>
  <c r="F1917" i="1"/>
  <c r="F1974" i="1"/>
  <c r="F1977" i="1"/>
  <c r="F1984" i="1"/>
  <c r="F1989" i="1"/>
  <c r="F2025" i="1"/>
  <c r="F2028" i="1"/>
  <c r="F2032" i="1"/>
  <c r="F2053" i="1"/>
  <c r="F2070" i="1"/>
  <c r="F2073" i="1"/>
  <c r="F2082" i="1"/>
  <c r="F2102" i="1"/>
  <c r="F2120" i="1"/>
  <c r="F2350" i="1"/>
  <c r="F2660" i="1"/>
  <c r="F2817" i="1"/>
  <c r="F2818" i="1"/>
  <c r="F2847" i="1"/>
  <c r="F2856" i="1"/>
  <c r="F2943" i="1"/>
  <c r="F2954" i="1"/>
  <c r="F2963" i="1"/>
  <c r="F2995" i="1"/>
  <c r="F2997" i="1"/>
  <c r="F2998" i="1"/>
  <c r="F3014" i="1"/>
  <c r="F3041" i="1"/>
  <c r="F3059" i="1"/>
  <c r="F3060" i="1"/>
  <c r="F3061" i="1"/>
  <c r="F3063" i="1"/>
  <c r="F3064" i="1"/>
  <c r="F3066" i="1"/>
  <c r="F3068" i="1"/>
  <c r="F3070" i="1"/>
  <c r="F3084" i="1"/>
  <c r="F3091" i="1"/>
  <c r="F3092" i="1"/>
  <c r="F3093" i="1"/>
  <c r="F3094" i="1"/>
  <c r="F3097" i="1"/>
  <c r="F3100" i="1"/>
  <c r="F3101" i="1"/>
  <c r="F3102" i="1"/>
  <c r="F3103" i="1"/>
  <c r="F3105" i="1"/>
  <c r="F3107" i="1"/>
  <c r="F3108" i="1"/>
  <c r="F3109" i="1"/>
  <c r="F3110" i="1"/>
  <c r="F3111" i="1"/>
  <c r="F3112" i="1"/>
  <c r="F3113" i="1"/>
  <c r="F3114" i="1"/>
  <c r="F3115" i="1"/>
  <c r="F3120" i="1"/>
  <c r="F3125" i="1"/>
  <c r="F3127" i="1"/>
  <c r="F3129" i="1"/>
  <c r="F3130" i="1"/>
  <c r="F3133" i="1"/>
  <c r="F3134" i="1"/>
  <c r="F3138" i="1"/>
  <c r="F3139" i="1"/>
  <c r="F3155" i="1"/>
  <c r="F3156" i="1"/>
  <c r="F3157" i="1"/>
  <c r="F3158" i="1"/>
  <c r="F3159" i="1"/>
  <c r="F3160" i="1"/>
  <c r="F3225" i="1"/>
  <c r="F3229" i="1"/>
  <c r="F3233" i="1"/>
  <c r="F3240" i="1"/>
  <c r="F3263" i="1"/>
  <c r="F3268" i="1"/>
  <c r="F3273" i="1"/>
  <c r="F3278" i="1"/>
  <c r="F3287" i="1"/>
  <c r="F3290" i="1"/>
  <c r="F3291" i="1"/>
  <c r="F3301" i="1"/>
  <c r="F3302" i="1"/>
  <c r="F3304" i="1"/>
  <c r="F3307" i="1"/>
  <c r="F3309" i="1"/>
  <c r="H11" i="1"/>
  <c r="Z11" i="1" s="1"/>
  <c r="AB11" i="1" s="1"/>
  <c r="H12" i="1"/>
  <c r="Z12" i="1" s="1"/>
  <c r="AB12" i="1" s="1"/>
  <c r="H28" i="1"/>
  <c r="Z28" i="1" s="1"/>
  <c r="AB28" i="1" s="1"/>
  <c r="H29" i="1"/>
  <c r="Z29" i="1" s="1"/>
  <c r="AB29" i="1" s="1"/>
  <c r="H63" i="1"/>
  <c r="Z63" i="1" s="1"/>
  <c r="AB63" i="1" s="1"/>
  <c r="H121" i="1"/>
  <c r="Z121" i="1" s="1"/>
  <c r="AB121" i="1" s="1"/>
  <c r="H123" i="1"/>
  <c r="Z123" i="1" s="1"/>
  <c r="AB123" i="1" s="1"/>
  <c r="H127" i="1"/>
  <c r="Z127" i="1" s="1"/>
  <c r="AB127" i="1" s="1"/>
  <c r="H313" i="1"/>
  <c r="Z313" i="1" s="1"/>
  <c r="AB313" i="1" s="1"/>
  <c r="H316" i="1"/>
  <c r="Z316" i="1" s="1"/>
  <c r="AB316" i="1" s="1"/>
  <c r="H352" i="1"/>
  <c r="Z352" i="1" s="1"/>
  <c r="AB352" i="1" s="1"/>
  <c r="H409" i="1"/>
  <c r="Z409" i="1" s="1"/>
  <c r="AB409" i="1" s="1"/>
  <c r="H457" i="1"/>
  <c r="Z457" i="1" s="1"/>
  <c r="AB457" i="1" s="1"/>
  <c r="H478" i="1"/>
  <c r="Z478" i="1" s="1"/>
  <c r="AB478" i="1" s="1"/>
  <c r="H527" i="1"/>
  <c r="Z527" i="1" s="1"/>
  <c r="AB527" i="1" s="1"/>
  <c r="H531" i="1"/>
  <c r="Z531" i="1" s="1"/>
  <c r="AB531" i="1" s="1"/>
  <c r="H567" i="1"/>
  <c r="Z567" i="1" s="1"/>
  <c r="AB567" i="1" s="1"/>
  <c r="H568" i="1"/>
  <c r="Z568" i="1" s="1"/>
  <c r="AB568" i="1" s="1"/>
  <c r="H571" i="1"/>
  <c r="Z571" i="1" s="1"/>
  <c r="AB571" i="1" s="1"/>
  <c r="H627" i="1"/>
  <c r="Z627" i="1" s="1"/>
  <c r="AB627" i="1" s="1"/>
  <c r="H630" i="1"/>
  <c r="Z630" i="1" s="1"/>
  <c r="AB630" i="1" s="1"/>
  <c r="H641" i="1"/>
  <c r="Z641" i="1" s="1"/>
  <c r="AB641" i="1" s="1"/>
  <c r="H644" i="1"/>
  <c r="Z644" i="1" s="1"/>
  <c r="AB644" i="1" s="1"/>
  <c r="H654" i="1"/>
  <c r="Z654" i="1" s="1"/>
  <c r="AB654" i="1" s="1"/>
  <c r="H661" i="1"/>
  <c r="Z661" i="1" s="1"/>
  <c r="AB661" i="1" s="1"/>
  <c r="H665" i="1"/>
  <c r="Z665" i="1" s="1"/>
  <c r="AB665" i="1" s="1"/>
  <c r="H737" i="1"/>
  <c r="Z737" i="1" s="1"/>
  <c r="AB737" i="1" s="1"/>
  <c r="H767" i="1"/>
  <c r="Z767" i="1" s="1"/>
  <c r="AB767" i="1" s="1"/>
  <c r="H778" i="1"/>
  <c r="Z778" i="1" s="1"/>
  <c r="AB778" i="1" s="1"/>
  <c r="H805" i="1"/>
  <c r="Z805" i="1" s="1"/>
  <c r="AB805" i="1" s="1"/>
  <c r="H869" i="1"/>
  <c r="Z869" i="1" s="1"/>
  <c r="AB869" i="1" s="1"/>
  <c r="H874" i="1"/>
  <c r="Z874" i="1" s="1"/>
  <c r="AB874" i="1" s="1"/>
  <c r="H888" i="1"/>
  <c r="Z888" i="1" s="1"/>
  <c r="AB888" i="1" s="1"/>
  <c r="H896" i="1"/>
  <c r="Z896" i="1" s="1"/>
  <c r="AB896" i="1" s="1"/>
  <c r="H917" i="1"/>
  <c r="Z917" i="1" s="1"/>
  <c r="AB917" i="1" s="1"/>
  <c r="H948" i="1"/>
  <c r="Z948" i="1" s="1"/>
  <c r="AB948" i="1" s="1"/>
  <c r="H951" i="1"/>
  <c r="Z951" i="1" s="1"/>
  <c r="AB951" i="1" s="1"/>
  <c r="H972" i="1"/>
  <c r="Z972" i="1" s="1"/>
  <c r="AB972" i="1" s="1"/>
  <c r="H1010" i="1"/>
  <c r="Z1010" i="1" s="1"/>
  <c r="AB1010" i="1" s="1"/>
  <c r="H1011" i="1"/>
  <c r="Z1011" i="1" s="1"/>
  <c r="AB1011" i="1" s="1"/>
  <c r="H1016" i="1"/>
  <c r="Z1016" i="1" s="1"/>
  <c r="AB1016" i="1" s="1"/>
  <c r="H1023" i="1"/>
  <c r="Z1023" i="1" s="1"/>
  <c r="AB1023" i="1" s="1"/>
  <c r="H1031" i="1"/>
  <c r="Z1031" i="1" s="1"/>
  <c r="AB1031" i="1" s="1"/>
  <c r="H1136" i="1"/>
  <c r="Z1136" i="1" s="1"/>
  <c r="AB1136" i="1" s="1"/>
  <c r="H1143" i="1"/>
  <c r="Z1143" i="1" s="1"/>
  <c r="AB1143" i="1" s="1"/>
  <c r="H1177" i="1"/>
  <c r="Z1177" i="1" s="1"/>
  <c r="AB1177" i="1" s="1"/>
  <c r="H1184" i="1"/>
  <c r="Z1184" i="1" s="1"/>
  <c r="AB1184" i="1" s="1"/>
  <c r="H1212" i="1"/>
  <c r="Z1212" i="1" s="1"/>
  <c r="AB1212" i="1" s="1"/>
  <c r="H1217" i="1"/>
  <c r="Z1217" i="1" s="1"/>
  <c r="AB1217" i="1" s="1"/>
  <c r="H1232" i="1"/>
  <c r="Z1232" i="1" s="1"/>
  <c r="AB1232" i="1" s="1"/>
  <c r="H1281" i="1"/>
  <c r="Z1281" i="1" s="1"/>
  <c r="AB1281" i="1" s="1"/>
  <c r="H1284" i="1"/>
  <c r="Z1284" i="1" s="1"/>
  <c r="AB1284" i="1" s="1"/>
  <c r="H1291" i="1"/>
  <c r="Z1291" i="1" s="1"/>
  <c r="AB1291" i="1" s="1"/>
  <c r="H1317" i="1"/>
  <c r="Z1317" i="1" s="1"/>
  <c r="AB1317" i="1" s="1"/>
  <c r="H1345" i="1"/>
  <c r="Z1345" i="1" s="1"/>
  <c r="AB1345" i="1" s="1"/>
  <c r="H1385" i="1"/>
  <c r="Z1385" i="1" s="1"/>
  <c r="AB1385" i="1" s="1"/>
  <c r="H1386" i="1"/>
  <c r="Z1386" i="1" s="1"/>
  <c r="AB1386" i="1" s="1"/>
  <c r="H1498" i="1"/>
  <c r="Z1498" i="1" s="1"/>
  <c r="AB1498" i="1" s="1"/>
  <c r="H1504" i="1"/>
  <c r="Z1504" i="1" s="1"/>
  <c r="AB1504" i="1" s="1"/>
  <c r="H1572" i="1"/>
  <c r="Z1572" i="1" s="1"/>
  <c r="AB1572" i="1" s="1"/>
  <c r="H1578" i="1"/>
  <c r="Z1578" i="1" s="1"/>
  <c r="AB1578" i="1" s="1"/>
  <c r="H1579" i="1"/>
  <c r="Z1579" i="1" s="1"/>
  <c r="AB1579" i="1" s="1"/>
  <c r="H1583" i="1"/>
  <c r="Z1583" i="1" s="1"/>
  <c r="AB1583" i="1" s="1"/>
  <c r="H1586" i="1"/>
  <c r="Z1586" i="1" s="1"/>
  <c r="AB1586" i="1" s="1"/>
  <c r="H1587" i="1"/>
  <c r="Z1587" i="1" s="1"/>
  <c r="AB1587" i="1" s="1"/>
  <c r="H1588" i="1"/>
  <c r="Z1588" i="1" s="1"/>
  <c r="AB1588" i="1" s="1"/>
  <c r="H1653" i="1"/>
  <c r="Z1653" i="1" s="1"/>
  <c r="AB1653" i="1" s="1"/>
  <c r="H1693" i="1"/>
  <c r="Z1693" i="1" s="1"/>
  <c r="AB1693" i="1" s="1"/>
  <c r="H1694" i="1"/>
  <c r="Z1694" i="1" s="1"/>
  <c r="AB1694" i="1" s="1"/>
  <c r="H1745" i="1"/>
  <c r="Z1745" i="1" s="1"/>
  <c r="AB1745" i="1" s="1"/>
  <c r="H1800" i="1"/>
  <c r="Z1800" i="1" s="1"/>
  <c r="AB1800" i="1" s="1"/>
  <c r="H1803" i="1"/>
  <c r="Z1803" i="1" s="1"/>
  <c r="AB1803" i="1" s="1"/>
  <c r="H1915" i="1"/>
  <c r="Z1915" i="1" s="1"/>
  <c r="AB1915" i="1" s="1"/>
  <c r="H1916" i="1"/>
  <c r="Z1916" i="1" s="1"/>
  <c r="AB1916" i="1" s="1"/>
  <c r="H1917" i="1"/>
  <c r="Z1917" i="1" s="1"/>
  <c r="AB1917" i="1" s="1"/>
  <c r="H1974" i="1"/>
  <c r="Z1974" i="1" s="1"/>
  <c r="AB1974" i="1" s="1"/>
  <c r="H1977" i="1"/>
  <c r="Z1977" i="1" s="1"/>
  <c r="AB1977" i="1" s="1"/>
  <c r="H1984" i="1"/>
  <c r="Z1984" i="1" s="1"/>
  <c r="AB1984" i="1" s="1"/>
  <c r="H1989" i="1"/>
  <c r="Z1989" i="1" s="1"/>
  <c r="AB1989" i="1" s="1"/>
  <c r="H2025" i="1"/>
  <c r="Z2025" i="1" s="1"/>
  <c r="AB2025" i="1" s="1"/>
  <c r="H2028" i="1"/>
  <c r="Z2028" i="1" s="1"/>
  <c r="AB2028" i="1" s="1"/>
  <c r="H2032" i="1"/>
  <c r="Z2032" i="1" s="1"/>
  <c r="AB2032" i="1" s="1"/>
  <c r="H2053" i="1"/>
  <c r="Z2053" i="1" s="1"/>
  <c r="AB2053" i="1" s="1"/>
  <c r="H2070" i="1"/>
  <c r="Z2070" i="1" s="1"/>
  <c r="AB2070" i="1" s="1"/>
  <c r="H2073" i="1"/>
  <c r="Z2073" i="1" s="1"/>
  <c r="AB2073" i="1" s="1"/>
  <c r="H2082" i="1"/>
  <c r="Z2082" i="1" s="1"/>
  <c r="AB2082" i="1" s="1"/>
  <c r="H2102" i="1"/>
  <c r="Z2102" i="1" s="1"/>
  <c r="AB2102" i="1" s="1"/>
  <c r="H2120" i="1"/>
  <c r="Z2120" i="1" s="1"/>
  <c r="AB2120" i="1" s="1"/>
  <c r="H2350" i="1"/>
  <c r="Z2350" i="1" s="1"/>
  <c r="AB2350" i="1" s="1"/>
  <c r="H2660" i="1"/>
  <c r="Z2660" i="1" s="1"/>
  <c r="AB2660" i="1" s="1"/>
  <c r="H2817" i="1"/>
  <c r="Z2817" i="1" s="1"/>
  <c r="AB2817" i="1" s="1"/>
  <c r="H2818" i="1"/>
  <c r="Z2818" i="1" s="1"/>
  <c r="AB2818" i="1" s="1"/>
  <c r="H2847" i="1"/>
  <c r="Z2847" i="1" s="1"/>
  <c r="AB2847" i="1" s="1"/>
  <c r="H2856" i="1"/>
  <c r="Z2856" i="1" s="1"/>
  <c r="AB2856" i="1" s="1"/>
  <c r="H2943" i="1"/>
  <c r="Z2943" i="1" s="1"/>
  <c r="AB2943" i="1" s="1"/>
  <c r="H2954" i="1"/>
  <c r="Z2954" i="1" s="1"/>
  <c r="AB2954" i="1" s="1"/>
  <c r="H2963" i="1"/>
  <c r="Z2963" i="1" s="1"/>
  <c r="AB2963" i="1" s="1"/>
  <c r="H2995" i="1"/>
  <c r="Z2995" i="1" s="1"/>
  <c r="AB2995" i="1" s="1"/>
  <c r="H2997" i="1"/>
  <c r="Z2997" i="1" s="1"/>
  <c r="AB2997" i="1" s="1"/>
  <c r="H2998" i="1"/>
  <c r="Z2998" i="1" s="1"/>
  <c r="AB2998" i="1" s="1"/>
  <c r="H3014" i="1"/>
  <c r="Z3014" i="1" s="1"/>
  <c r="AB3014" i="1" s="1"/>
  <c r="H3041" i="1"/>
  <c r="Z3041" i="1" s="1"/>
  <c r="AB3041" i="1" s="1"/>
  <c r="H3059" i="1"/>
  <c r="Z3059" i="1" s="1"/>
  <c r="AB3059" i="1" s="1"/>
  <c r="H3060" i="1"/>
  <c r="Z3060" i="1" s="1"/>
  <c r="AB3060" i="1" s="1"/>
  <c r="H3061" i="1"/>
  <c r="Z3061" i="1" s="1"/>
  <c r="AB3061" i="1" s="1"/>
  <c r="H3063" i="1"/>
  <c r="Z3063" i="1" s="1"/>
  <c r="AB3063" i="1" s="1"/>
  <c r="H3064" i="1"/>
  <c r="Z3064" i="1" s="1"/>
  <c r="AB3064" i="1" s="1"/>
  <c r="H3066" i="1"/>
  <c r="Z3066" i="1" s="1"/>
  <c r="AB3066" i="1" s="1"/>
  <c r="H3068" i="1"/>
  <c r="Z3068" i="1" s="1"/>
  <c r="AB3068" i="1" s="1"/>
  <c r="H3070" i="1"/>
  <c r="Z3070" i="1" s="1"/>
  <c r="AB3070" i="1" s="1"/>
  <c r="H3084" i="1"/>
  <c r="Z3084" i="1" s="1"/>
  <c r="AB3084" i="1" s="1"/>
  <c r="H3091" i="1"/>
  <c r="Z3091" i="1" s="1"/>
  <c r="AB3091" i="1" s="1"/>
  <c r="H3092" i="1"/>
  <c r="Z3092" i="1" s="1"/>
  <c r="AB3092" i="1" s="1"/>
  <c r="H3093" i="1"/>
  <c r="Z3093" i="1" s="1"/>
  <c r="AB3093" i="1" s="1"/>
  <c r="H3094" i="1"/>
  <c r="Z3094" i="1" s="1"/>
  <c r="AB3094" i="1" s="1"/>
  <c r="H3097" i="1"/>
  <c r="Z3097" i="1" s="1"/>
  <c r="AB3097" i="1" s="1"/>
  <c r="H3100" i="1"/>
  <c r="Z3100" i="1" s="1"/>
  <c r="AB3100" i="1" s="1"/>
  <c r="H3101" i="1"/>
  <c r="Z3101" i="1" s="1"/>
  <c r="AB3101" i="1" s="1"/>
  <c r="H3102" i="1"/>
  <c r="Z3102" i="1" s="1"/>
  <c r="AB3102" i="1" s="1"/>
  <c r="H3103" i="1"/>
  <c r="Z3103" i="1" s="1"/>
  <c r="AB3103" i="1" s="1"/>
  <c r="H3105" i="1"/>
  <c r="Z3105" i="1" s="1"/>
  <c r="AB3105" i="1" s="1"/>
  <c r="H3107" i="1"/>
  <c r="Z3107" i="1" s="1"/>
  <c r="AB3107" i="1" s="1"/>
  <c r="H3108" i="1"/>
  <c r="Z3108" i="1" s="1"/>
  <c r="AB3108" i="1" s="1"/>
  <c r="H3109" i="1"/>
  <c r="Z3109" i="1" s="1"/>
  <c r="AB3109" i="1" s="1"/>
  <c r="H3110" i="1"/>
  <c r="Z3110" i="1" s="1"/>
  <c r="AB3110" i="1" s="1"/>
  <c r="H3111" i="1"/>
  <c r="Z3111" i="1" s="1"/>
  <c r="AB3111" i="1" s="1"/>
  <c r="H3112" i="1"/>
  <c r="Z3112" i="1" s="1"/>
  <c r="AB3112" i="1" s="1"/>
  <c r="H3113" i="1"/>
  <c r="Z3113" i="1" s="1"/>
  <c r="AB3113" i="1" s="1"/>
  <c r="H3114" i="1"/>
  <c r="Z3114" i="1" s="1"/>
  <c r="AB3114" i="1" s="1"/>
  <c r="H3115" i="1"/>
  <c r="Z3115" i="1" s="1"/>
  <c r="AB3115" i="1" s="1"/>
  <c r="H3120" i="1"/>
  <c r="Z3120" i="1" s="1"/>
  <c r="AB3120" i="1" s="1"/>
  <c r="H3125" i="1"/>
  <c r="Z3125" i="1" s="1"/>
  <c r="AB3125" i="1" s="1"/>
  <c r="H3127" i="1"/>
  <c r="Z3127" i="1" s="1"/>
  <c r="AB3127" i="1" s="1"/>
  <c r="H3129" i="1"/>
  <c r="Z3129" i="1" s="1"/>
  <c r="AB3129" i="1" s="1"/>
  <c r="H3130" i="1"/>
  <c r="Z3130" i="1" s="1"/>
  <c r="AB3130" i="1" s="1"/>
  <c r="H3133" i="1"/>
  <c r="Z3133" i="1" s="1"/>
  <c r="AB3133" i="1" s="1"/>
  <c r="H3134" i="1"/>
  <c r="Z3134" i="1" s="1"/>
  <c r="AB3134" i="1" s="1"/>
  <c r="H3138" i="1"/>
  <c r="Z3138" i="1" s="1"/>
  <c r="AB3138" i="1" s="1"/>
  <c r="H3139" i="1"/>
  <c r="Z3139" i="1" s="1"/>
  <c r="AB3139" i="1" s="1"/>
  <c r="H3155" i="1"/>
  <c r="Z3155" i="1" s="1"/>
  <c r="AB3155" i="1" s="1"/>
  <c r="H3156" i="1"/>
  <c r="Z3156" i="1" s="1"/>
  <c r="AB3156" i="1" s="1"/>
  <c r="H3157" i="1"/>
  <c r="Z3157" i="1" s="1"/>
  <c r="AB3157" i="1" s="1"/>
  <c r="H3158" i="1"/>
  <c r="Z3158" i="1" s="1"/>
  <c r="AB3158" i="1" s="1"/>
  <c r="H3159" i="1"/>
  <c r="Z3159" i="1" s="1"/>
  <c r="AB3159" i="1" s="1"/>
  <c r="H3160" i="1"/>
  <c r="Z3160" i="1" s="1"/>
  <c r="AB3160" i="1" s="1"/>
  <c r="H3225" i="1"/>
  <c r="Z3225" i="1" s="1"/>
  <c r="AB3225" i="1" s="1"/>
  <c r="H3229" i="1"/>
  <c r="Z3229" i="1" s="1"/>
  <c r="AB3229" i="1" s="1"/>
  <c r="H3233" i="1"/>
  <c r="Z3233" i="1" s="1"/>
  <c r="AB3233" i="1" s="1"/>
  <c r="H3240" i="1"/>
  <c r="Z3240" i="1" s="1"/>
  <c r="AB3240" i="1" s="1"/>
  <c r="H3263" i="1"/>
  <c r="Z3263" i="1" s="1"/>
  <c r="AB3263" i="1" s="1"/>
  <c r="H3268" i="1"/>
  <c r="Z3268" i="1" s="1"/>
  <c r="AB3268" i="1" s="1"/>
  <c r="H3273" i="1"/>
  <c r="Z3273" i="1" s="1"/>
  <c r="AB3273" i="1" s="1"/>
  <c r="H3278" i="1"/>
  <c r="Z3278" i="1" s="1"/>
  <c r="AB3278" i="1" s="1"/>
  <c r="H3287" i="1"/>
  <c r="Z3287" i="1" s="1"/>
  <c r="AB3287" i="1" s="1"/>
  <c r="H3290" i="1"/>
  <c r="Z3290" i="1" s="1"/>
  <c r="AB3290" i="1" s="1"/>
  <c r="H3291" i="1"/>
  <c r="Z3291" i="1" s="1"/>
  <c r="AB3291" i="1" s="1"/>
  <c r="H3301" i="1"/>
  <c r="Z3301" i="1" s="1"/>
  <c r="AB3301" i="1" s="1"/>
  <c r="H3302" i="1"/>
  <c r="Z3302" i="1" s="1"/>
  <c r="AB3302" i="1" s="1"/>
  <c r="H3304" i="1"/>
  <c r="Z3304" i="1" s="1"/>
  <c r="AB3304" i="1" s="1"/>
  <c r="H3307" i="1"/>
  <c r="Z3307" i="1" s="1"/>
  <c r="AB3307" i="1" s="1"/>
  <c r="H3309" i="1"/>
  <c r="Z3309" i="1" s="1"/>
  <c r="AB3309" i="1" s="1"/>
  <c r="N11" i="1"/>
  <c r="M11" i="1" s="1"/>
  <c r="N12" i="1"/>
  <c r="M12" i="1" s="1"/>
  <c r="N28" i="1"/>
  <c r="M28" i="1" s="1"/>
  <c r="N29" i="1"/>
  <c r="M29" i="1" s="1"/>
  <c r="N63" i="1"/>
  <c r="M63" i="1" s="1"/>
  <c r="N121" i="1"/>
  <c r="M121" i="1" s="1"/>
  <c r="N123" i="1"/>
  <c r="M123" i="1" s="1"/>
  <c r="N127" i="1"/>
  <c r="M127" i="1" s="1"/>
  <c r="N313" i="1"/>
  <c r="M313" i="1" s="1"/>
  <c r="N316" i="1"/>
  <c r="M316" i="1" s="1"/>
  <c r="N352" i="1"/>
  <c r="M352" i="1" s="1"/>
  <c r="N409" i="1"/>
  <c r="M409" i="1" s="1"/>
  <c r="N457" i="1"/>
  <c r="M457" i="1" s="1"/>
  <c r="N478" i="1"/>
  <c r="M478" i="1" s="1"/>
  <c r="N527" i="1"/>
  <c r="M527" i="1" s="1"/>
  <c r="N531" i="1"/>
  <c r="M531" i="1" s="1"/>
  <c r="N567" i="1"/>
  <c r="M567" i="1" s="1"/>
  <c r="N568" i="1"/>
  <c r="M568" i="1" s="1"/>
  <c r="N571" i="1"/>
  <c r="M571" i="1" s="1"/>
  <c r="N627" i="1"/>
  <c r="M627" i="1" s="1"/>
  <c r="N630" i="1"/>
  <c r="M630" i="1" s="1"/>
  <c r="N641" i="1"/>
  <c r="M641" i="1" s="1"/>
  <c r="N644" i="1"/>
  <c r="M644" i="1" s="1"/>
  <c r="N654" i="1"/>
  <c r="M654" i="1" s="1"/>
  <c r="N661" i="1"/>
  <c r="M661" i="1" s="1"/>
  <c r="N665" i="1"/>
  <c r="M665" i="1" s="1"/>
  <c r="N737" i="1"/>
  <c r="M737" i="1" s="1"/>
  <c r="N767" i="1"/>
  <c r="M767" i="1" s="1"/>
  <c r="N778" i="1"/>
  <c r="M778" i="1" s="1"/>
  <c r="N805" i="1"/>
  <c r="M805" i="1" s="1"/>
  <c r="N869" i="1"/>
  <c r="M869" i="1" s="1"/>
  <c r="N874" i="1"/>
  <c r="M874" i="1" s="1"/>
  <c r="N888" i="1"/>
  <c r="M888" i="1" s="1"/>
  <c r="N896" i="1"/>
  <c r="M896" i="1" s="1"/>
  <c r="N917" i="1"/>
  <c r="M917" i="1" s="1"/>
  <c r="N948" i="1"/>
  <c r="M948" i="1" s="1"/>
  <c r="N951" i="1"/>
  <c r="M951" i="1" s="1"/>
  <c r="N972" i="1"/>
  <c r="M972" i="1" s="1"/>
  <c r="N1010" i="1"/>
  <c r="M1010" i="1" s="1"/>
  <c r="N1011" i="1"/>
  <c r="M1011" i="1" s="1"/>
  <c r="N1016" i="1"/>
  <c r="M1016" i="1" s="1"/>
  <c r="N1023" i="1"/>
  <c r="M1023" i="1" s="1"/>
  <c r="N1031" i="1"/>
  <c r="M1031" i="1" s="1"/>
  <c r="N1136" i="1"/>
  <c r="M1136" i="1" s="1"/>
  <c r="N1143" i="1"/>
  <c r="M1143" i="1" s="1"/>
  <c r="N1177" i="1"/>
  <c r="M1177" i="1" s="1"/>
  <c r="N1184" i="1"/>
  <c r="M1184" i="1" s="1"/>
  <c r="N1212" i="1"/>
  <c r="M1212" i="1" s="1"/>
  <c r="N1217" i="1"/>
  <c r="M1217" i="1" s="1"/>
  <c r="N1232" i="1"/>
  <c r="M1232" i="1" s="1"/>
  <c r="N1281" i="1"/>
  <c r="M1281" i="1" s="1"/>
  <c r="N1284" i="1"/>
  <c r="M1284" i="1" s="1"/>
  <c r="N1291" i="1"/>
  <c r="M1291" i="1" s="1"/>
  <c r="N1317" i="1"/>
  <c r="M1317" i="1" s="1"/>
  <c r="N1345" i="1"/>
  <c r="M1345" i="1" s="1"/>
  <c r="N1385" i="1"/>
  <c r="M1385" i="1" s="1"/>
  <c r="N1386" i="1"/>
  <c r="M1386" i="1" s="1"/>
  <c r="N1498" i="1"/>
  <c r="M1498" i="1" s="1"/>
  <c r="N1504" i="1"/>
  <c r="M1504" i="1" s="1"/>
  <c r="N1572" i="1"/>
  <c r="M1572" i="1" s="1"/>
  <c r="N1578" i="1"/>
  <c r="M1578" i="1" s="1"/>
  <c r="N1579" i="1"/>
  <c r="M1579" i="1" s="1"/>
  <c r="N1583" i="1"/>
  <c r="M1583" i="1" s="1"/>
  <c r="N1586" i="1"/>
  <c r="M1586" i="1" s="1"/>
  <c r="N1587" i="1"/>
  <c r="M1587" i="1" s="1"/>
  <c r="N1588" i="1"/>
  <c r="M1588" i="1" s="1"/>
  <c r="N1653" i="1"/>
  <c r="M1653" i="1" s="1"/>
  <c r="N1693" i="1"/>
  <c r="M1693" i="1" s="1"/>
  <c r="N1694" i="1"/>
  <c r="M1694" i="1" s="1"/>
  <c r="N1745" i="1"/>
  <c r="M1745" i="1" s="1"/>
  <c r="N1800" i="1"/>
  <c r="M1800" i="1" s="1"/>
  <c r="N1803" i="1"/>
  <c r="M1803" i="1" s="1"/>
  <c r="N1915" i="1"/>
  <c r="M1915" i="1" s="1"/>
  <c r="N1916" i="1"/>
  <c r="M1916" i="1" s="1"/>
  <c r="N1917" i="1"/>
  <c r="M1917" i="1" s="1"/>
  <c r="N1974" i="1"/>
  <c r="M1974" i="1" s="1"/>
  <c r="N1977" i="1"/>
  <c r="M1977" i="1" s="1"/>
  <c r="N1984" i="1"/>
  <c r="M1984" i="1" s="1"/>
  <c r="N1989" i="1"/>
  <c r="M1989" i="1" s="1"/>
  <c r="N2025" i="1"/>
  <c r="M2025" i="1" s="1"/>
  <c r="N2028" i="1"/>
  <c r="M2028" i="1" s="1"/>
  <c r="N2032" i="1"/>
  <c r="M2032" i="1" s="1"/>
  <c r="N2053" i="1"/>
  <c r="M2053" i="1" s="1"/>
  <c r="N2070" i="1"/>
  <c r="M2070" i="1" s="1"/>
  <c r="N2073" i="1"/>
  <c r="M2073" i="1" s="1"/>
  <c r="N2082" i="1"/>
  <c r="M2082" i="1" s="1"/>
  <c r="N2102" i="1"/>
  <c r="M2102" i="1" s="1"/>
  <c r="N2120" i="1"/>
  <c r="M2120" i="1" s="1"/>
  <c r="N2350" i="1"/>
  <c r="M2350" i="1" s="1"/>
  <c r="N2660" i="1"/>
  <c r="M2660" i="1" s="1"/>
  <c r="N2817" i="1"/>
  <c r="M2817" i="1" s="1"/>
  <c r="N2818" i="1"/>
  <c r="M2818" i="1" s="1"/>
  <c r="N2847" i="1"/>
  <c r="M2847" i="1" s="1"/>
  <c r="N2856" i="1"/>
  <c r="M2856" i="1" s="1"/>
  <c r="N2943" i="1"/>
  <c r="M2943" i="1" s="1"/>
  <c r="N2954" i="1"/>
  <c r="M2954" i="1" s="1"/>
  <c r="N2963" i="1"/>
  <c r="M2963" i="1" s="1"/>
  <c r="N2995" i="1"/>
  <c r="M2995" i="1" s="1"/>
  <c r="N2997" i="1"/>
  <c r="M2997" i="1" s="1"/>
  <c r="N2998" i="1"/>
  <c r="M2998" i="1" s="1"/>
  <c r="N3014" i="1"/>
  <c r="M3014" i="1" s="1"/>
  <c r="N3041" i="1"/>
  <c r="M3041" i="1" s="1"/>
  <c r="N3059" i="1"/>
  <c r="M3059" i="1" s="1"/>
  <c r="N3060" i="1"/>
  <c r="M3060" i="1" s="1"/>
  <c r="N3061" i="1"/>
  <c r="M3061" i="1" s="1"/>
  <c r="N3063" i="1"/>
  <c r="M3063" i="1" s="1"/>
  <c r="N3064" i="1"/>
  <c r="M3064" i="1" s="1"/>
  <c r="N3066" i="1"/>
  <c r="M3066" i="1" s="1"/>
  <c r="N3068" i="1"/>
  <c r="M3068" i="1" s="1"/>
  <c r="N3070" i="1"/>
  <c r="M3070" i="1" s="1"/>
  <c r="N3084" i="1"/>
  <c r="M3084" i="1" s="1"/>
  <c r="N3091" i="1"/>
  <c r="M3091" i="1" s="1"/>
  <c r="N3092" i="1"/>
  <c r="M3092" i="1" s="1"/>
  <c r="N3093" i="1"/>
  <c r="M3093" i="1" s="1"/>
  <c r="N3094" i="1"/>
  <c r="M3094" i="1" s="1"/>
  <c r="N3097" i="1"/>
  <c r="M3097" i="1" s="1"/>
  <c r="N3100" i="1"/>
  <c r="M3100" i="1" s="1"/>
  <c r="N3101" i="1"/>
  <c r="M3101" i="1" s="1"/>
  <c r="N3102" i="1"/>
  <c r="M3102" i="1" s="1"/>
  <c r="N3103" i="1"/>
  <c r="M3103" i="1" s="1"/>
  <c r="N3105" i="1"/>
  <c r="M3105" i="1" s="1"/>
  <c r="N3107" i="1"/>
  <c r="M3107" i="1" s="1"/>
  <c r="N3108" i="1"/>
  <c r="M3108" i="1" s="1"/>
  <c r="N3109" i="1"/>
  <c r="M3109" i="1" s="1"/>
  <c r="N3110" i="1"/>
  <c r="M3110" i="1" s="1"/>
  <c r="N3111" i="1"/>
  <c r="M3111" i="1" s="1"/>
  <c r="N3112" i="1"/>
  <c r="M3112" i="1" s="1"/>
  <c r="N3113" i="1"/>
  <c r="M3113" i="1" s="1"/>
  <c r="N3114" i="1"/>
  <c r="M3114" i="1" s="1"/>
  <c r="N3115" i="1"/>
  <c r="M3115" i="1" s="1"/>
  <c r="N3120" i="1"/>
  <c r="M3120" i="1" s="1"/>
  <c r="N3125" i="1"/>
  <c r="M3125" i="1" s="1"/>
  <c r="N3127" i="1"/>
  <c r="M3127" i="1" s="1"/>
  <c r="N3129" i="1"/>
  <c r="M3129" i="1" s="1"/>
  <c r="N3130" i="1"/>
  <c r="M3130" i="1" s="1"/>
  <c r="N3133" i="1"/>
  <c r="M3133" i="1" s="1"/>
  <c r="N3134" i="1"/>
  <c r="M3134" i="1" s="1"/>
  <c r="N3138" i="1"/>
  <c r="M3138" i="1" s="1"/>
  <c r="N3139" i="1"/>
  <c r="M3139" i="1" s="1"/>
  <c r="N3155" i="1"/>
  <c r="M3155" i="1" s="1"/>
  <c r="N3156" i="1"/>
  <c r="M3156" i="1" s="1"/>
  <c r="N3157" i="1"/>
  <c r="M3157" i="1" s="1"/>
  <c r="N3158" i="1"/>
  <c r="M3158" i="1" s="1"/>
  <c r="N3159" i="1"/>
  <c r="M3159" i="1" s="1"/>
  <c r="N3160" i="1"/>
  <c r="M3160" i="1" s="1"/>
  <c r="N3225" i="1"/>
  <c r="M3225" i="1" s="1"/>
  <c r="N3229" i="1"/>
  <c r="M3229" i="1" s="1"/>
  <c r="N3233" i="1"/>
  <c r="M3233" i="1" s="1"/>
  <c r="N3240" i="1"/>
  <c r="M3240" i="1" s="1"/>
  <c r="N3263" i="1"/>
  <c r="M3263" i="1" s="1"/>
  <c r="N3268" i="1"/>
  <c r="M3268" i="1" s="1"/>
  <c r="N3273" i="1"/>
  <c r="M3273" i="1" s="1"/>
  <c r="N3278" i="1"/>
  <c r="M3278" i="1" s="1"/>
  <c r="N3287" i="1"/>
  <c r="M3287" i="1" s="1"/>
  <c r="N3290" i="1"/>
  <c r="M3290" i="1" s="1"/>
  <c r="N3291" i="1"/>
  <c r="M3291" i="1" s="1"/>
  <c r="N3301" i="1"/>
  <c r="M3301" i="1" s="1"/>
  <c r="N3302" i="1"/>
  <c r="M3302" i="1" s="1"/>
  <c r="N3304" i="1"/>
  <c r="M3304" i="1" s="1"/>
  <c r="N3307" i="1"/>
  <c r="M3307" i="1" s="1"/>
  <c r="N3309" i="1"/>
  <c r="M3309" i="1" s="1"/>
  <c r="O11" i="1"/>
  <c r="O12" i="1"/>
  <c r="O28" i="1"/>
  <c r="O29" i="1"/>
  <c r="O63" i="1"/>
  <c r="O121" i="1"/>
  <c r="O123" i="1"/>
  <c r="O127" i="1"/>
  <c r="O313" i="1"/>
  <c r="O316" i="1"/>
  <c r="O352" i="1"/>
  <c r="O409" i="1"/>
  <c r="O457" i="1"/>
  <c r="O478" i="1"/>
  <c r="O527" i="1"/>
  <c r="O531" i="1"/>
  <c r="O567" i="1"/>
  <c r="O568" i="1"/>
  <c r="O571" i="1"/>
  <c r="O627" i="1"/>
  <c r="O630" i="1"/>
  <c r="O641" i="1"/>
  <c r="O644" i="1"/>
  <c r="O654" i="1"/>
  <c r="O661" i="1"/>
  <c r="O665" i="1"/>
  <c r="O737" i="1"/>
  <c r="O767" i="1"/>
  <c r="O778" i="1"/>
  <c r="O805" i="1"/>
  <c r="O869" i="1"/>
  <c r="O874" i="1"/>
  <c r="O888" i="1"/>
  <c r="O896" i="1"/>
  <c r="O917" i="1"/>
  <c r="O948" i="1"/>
  <c r="O951" i="1"/>
  <c r="O972" i="1"/>
  <c r="O1010" i="1"/>
  <c r="O1011" i="1"/>
  <c r="O1016" i="1"/>
  <c r="O1023" i="1"/>
  <c r="O1031" i="1"/>
  <c r="O1136" i="1"/>
  <c r="O1143" i="1"/>
  <c r="O1177" i="1"/>
  <c r="O1184" i="1"/>
  <c r="O1212" i="1"/>
  <c r="O1217" i="1"/>
  <c r="O1232" i="1"/>
  <c r="O1281" i="1"/>
  <c r="O1284" i="1"/>
  <c r="O1291" i="1"/>
  <c r="O1317" i="1"/>
  <c r="O1345" i="1"/>
  <c r="O1385" i="1"/>
  <c r="O1386" i="1"/>
  <c r="O1498" i="1"/>
  <c r="O1504" i="1"/>
  <c r="O1572" i="1"/>
  <c r="O1578" i="1"/>
  <c r="O1579" i="1"/>
  <c r="O1583" i="1"/>
  <c r="O1586" i="1"/>
  <c r="O1587" i="1"/>
  <c r="O1588" i="1"/>
  <c r="O1653" i="1"/>
  <c r="O1693" i="1"/>
  <c r="O1694" i="1"/>
  <c r="O1745" i="1"/>
  <c r="O1800" i="1"/>
  <c r="O1803" i="1"/>
  <c r="O1915" i="1"/>
  <c r="O1916" i="1"/>
  <c r="O1917" i="1"/>
  <c r="O1974" i="1"/>
  <c r="O1977" i="1"/>
  <c r="O1984" i="1"/>
  <c r="O1989" i="1"/>
  <c r="O2025" i="1"/>
  <c r="O2028" i="1"/>
  <c r="O2032" i="1"/>
  <c r="O2053" i="1"/>
  <c r="O2070" i="1"/>
  <c r="O2073" i="1"/>
  <c r="O2082" i="1"/>
  <c r="O2102" i="1"/>
  <c r="O2120" i="1"/>
  <c r="O2350" i="1"/>
  <c r="O2660" i="1"/>
  <c r="O2817" i="1"/>
  <c r="O2818" i="1"/>
  <c r="O2847" i="1"/>
  <c r="O2856" i="1"/>
  <c r="O2943" i="1"/>
  <c r="O2954" i="1"/>
  <c r="O2963" i="1"/>
  <c r="O2995" i="1"/>
  <c r="O2997" i="1"/>
  <c r="O2998" i="1"/>
  <c r="O3014" i="1"/>
  <c r="O3041" i="1"/>
  <c r="O3059" i="1"/>
  <c r="O3060" i="1"/>
  <c r="O3061" i="1"/>
  <c r="O3063" i="1"/>
  <c r="O3064" i="1"/>
  <c r="O3066" i="1"/>
  <c r="O3068" i="1"/>
  <c r="O3070" i="1"/>
  <c r="O3084" i="1"/>
  <c r="O3091" i="1"/>
  <c r="O3092" i="1"/>
  <c r="O3093" i="1"/>
  <c r="O3094" i="1"/>
  <c r="O3097" i="1"/>
  <c r="O3100" i="1"/>
  <c r="O3101" i="1"/>
  <c r="O3102" i="1"/>
  <c r="O3103" i="1"/>
  <c r="O3105" i="1"/>
  <c r="O3107" i="1"/>
  <c r="O3108" i="1"/>
  <c r="O3109" i="1"/>
  <c r="O3110" i="1"/>
  <c r="O3111" i="1"/>
  <c r="O3112" i="1"/>
  <c r="O3113" i="1"/>
  <c r="O3114" i="1"/>
  <c r="O3115" i="1"/>
  <c r="O3120" i="1"/>
  <c r="O3125" i="1"/>
  <c r="O3127" i="1"/>
  <c r="O3129" i="1"/>
  <c r="O3130" i="1"/>
  <c r="O3133" i="1"/>
  <c r="O3134" i="1"/>
  <c r="O3138" i="1"/>
  <c r="O3139" i="1"/>
  <c r="O3155" i="1"/>
  <c r="O3156" i="1"/>
  <c r="O3157" i="1"/>
  <c r="O3158" i="1"/>
  <c r="O3159" i="1"/>
  <c r="O3160" i="1"/>
  <c r="O3225" i="1"/>
  <c r="O3229" i="1"/>
  <c r="O3233" i="1"/>
  <c r="O3240" i="1"/>
  <c r="O3263" i="1"/>
  <c r="O3268" i="1"/>
  <c r="O3273" i="1"/>
  <c r="O3278" i="1"/>
  <c r="O3287" i="1"/>
  <c r="O3290" i="1"/>
  <c r="O3291" i="1"/>
  <c r="O3301" i="1"/>
  <c r="O3302" i="1"/>
  <c r="O3304" i="1"/>
  <c r="O3307" i="1"/>
  <c r="O3309" i="1"/>
  <c r="W11" i="1"/>
  <c r="W12" i="1"/>
  <c r="W28" i="1"/>
  <c r="W29" i="1"/>
  <c r="W63" i="1"/>
  <c r="W121" i="1"/>
  <c r="W123" i="1"/>
  <c r="W127" i="1"/>
  <c r="W313" i="1"/>
  <c r="W316" i="1"/>
  <c r="W352" i="1"/>
  <c r="W409" i="1"/>
  <c r="W457" i="1"/>
  <c r="W478" i="1"/>
  <c r="W527" i="1"/>
  <c r="W531" i="1"/>
  <c r="W567" i="1"/>
  <c r="W568" i="1"/>
  <c r="W571" i="1"/>
  <c r="W627" i="1"/>
  <c r="W630" i="1"/>
  <c r="W641" i="1"/>
  <c r="W644" i="1"/>
  <c r="W654" i="1"/>
  <c r="W661" i="1"/>
  <c r="W665" i="1"/>
  <c r="W737" i="1"/>
  <c r="W767" i="1"/>
  <c r="W778" i="1"/>
  <c r="W805" i="1"/>
  <c r="W869" i="1"/>
  <c r="W874" i="1"/>
  <c r="W888" i="1"/>
  <c r="W896" i="1"/>
  <c r="W917" i="1"/>
  <c r="W948" i="1"/>
  <c r="W951" i="1"/>
  <c r="W972" i="1"/>
  <c r="W1010" i="1"/>
  <c r="W1011" i="1"/>
  <c r="W1016" i="1"/>
  <c r="W1023" i="1"/>
  <c r="W1031" i="1"/>
  <c r="W1136" i="1"/>
  <c r="W1143" i="1"/>
  <c r="W1177" i="1"/>
  <c r="W1184" i="1"/>
  <c r="W1212" i="1"/>
  <c r="W1217" i="1"/>
  <c r="W1232" i="1"/>
  <c r="W1281" i="1"/>
  <c r="W1284" i="1"/>
  <c r="W1291" i="1"/>
  <c r="W1317" i="1"/>
  <c r="W1345" i="1"/>
  <c r="W1385" i="1"/>
  <c r="W1386" i="1"/>
  <c r="W1498" i="1"/>
  <c r="W1504" i="1"/>
  <c r="W1572" i="1"/>
  <c r="W1578" i="1"/>
  <c r="W1579" i="1"/>
  <c r="W1583" i="1"/>
  <c r="W1586" i="1"/>
  <c r="W1587" i="1"/>
  <c r="W1588" i="1"/>
  <c r="W1653" i="1"/>
  <c r="W1693" i="1"/>
  <c r="W1694" i="1"/>
  <c r="W1745" i="1"/>
  <c r="W1800" i="1"/>
  <c r="W1803" i="1"/>
  <c r="W1915" i="1"/>
  <c r="W1916" i="1"/>
  <c r="W1917" i="1"/>
  <c r="W1974" i="1"/>
  <c r="W1977" i="1"/>
  <c r="W1984" i="1"/>
  <c r="W1989" i="1"/>
  <c r="W2025" i="1"/>
  <c r="W2028" i="1"/>
  <c r="W2032" i="1"/>
  <c r="W2053" i="1"/>
  <c r="W2070" i="1"/>
  <c r="W2073" i="1"/>
  <c r="W2082" i="1"/>
  <c r="W2102" i="1"/>
  <c r="W2120" i="1"/>
  <c r="W2350" i="1"/>
  <c r="W2660" i="1"/>
  <c r="W2817" i="1"/>
  <c r="W2818" i="1"/>
  <c r="W2847" i="1"/>
  <c r="W2856" i="1"/>
  <c r="W2943" i="1"/>
  <c r="W2954" i="1"/>
  <c r="W2963" i="1"/>
  <c r="W2995" i="1"/>
  <c r="W2997" i="1"/>
  <c r="W2998" i="1"/>
  <c r="W3014" i="1"/>
  <c r="W3041" i="1"/>
  <c r="W3059" i="1"/>
  <c r="W3060" i="1"/>
  <c r="W3061" i="1"/>
  <c r="W3063" i="1"/>
  <c r="W3064" i="1"/>
  <c r="W3066" i="1"/>
  <c r="W3068" i="1"/>
  <c r="W3070" i="1"/>
  <c r="W3084" i="1"/>
  <c r="W3091" i="1"/>
  <c r="W3092" i="1"/>
  <c r="W3093" i="1"/>
  <c r="W3094" i="1"/>
  <c r="W3097" i="1"/>
  <c r="W3100" i="1"/>
  <c r="W3101" i="1"/>
  <c r="W3102" i="1"/>
  <c r="W3103" i="1"/>
  <c r="W3105" i="1"/>
  <c r="W3107" i="1"/>
  <c r="W3108" i="1"/>
  <c r="W3109" i="1"/>
  <c r="W3110" i="1"/>
  <c r="W3111" i="1"/>
  <c r="W3112" i="1"/>
  <c r="W3113" i="1"/>
  <c r="W3114" i="1"/>
  <c r="W3115" i="1"/>
  <c r="W3120" i="1"/>
  <c r="W3125" i="1"/>
  <c r="W3127" i="1"/>
  <c r="W3129" i="1"/>
  <c r="W3130" i="1"/>
  <c r="W3133" i="1"/>
  <c r="W3134" i="1"/>
  <c r="W3138" i="1"/>
  <c r="W3139" i="1"/>
  <c r="W3155" i="1"/>
  <c r="W3156" i="1"/>
  <c r="W3157" i="1"/>
  <c r="W3158" i="1"/>
  <c r="W3159" i="1"/>
  <c r="W3160" i="1"/>
  <c r="W3225" i="1"/>
  <c r="W3229" i="1"/>
  <c r="W3233" i="1"/>
  <c r="W3240" i="1"/>
  <c r="W3263" i="1"/>
  <c r="W3268" i="1"/>
  <c r="W3273" i="1"/>
  <c r="W3278" i="1"/>
  <c r="W3287" i="1"/>
  <c r="W3290" i="1"/>
  <c r="W3291" i="1"/>
  <c r="W3301" i="1"/>
  <c r="W3302" i="1"/>
  <c r="W3304" i="1"/>
  <c r="W3307" i="1"/>
  <c r="W3309" i="1"/>
  <c r="X11" i="1"/>
  <c r="X12" i="1"/>
  <c r="X28" i="1"/>
  <c r="X29" i="1"/>
  <c r="X63" i="1"/>
  <c r="X121" i="1"/>
  <c r="X123" i="1"/>
  <c r="X127" i="1"/>
  <c r="X313" i="1"/>
  <c r="X316" i="1"/>
  <c r="X352" i="1"/>
  <c r="X409" i="1"/>
  <c r="X457" i="1"/>
  <c r="X478" i="1"/>
  <c r="X527" i="1"/>
  <c r="X531" i="1"/>
  <c r="X567" i="1"/>
  <c r="X568" i="1"/>
  <c r="X571" i="1"/>
  <c r="X627" i="1"/>
  <c r="X630" i="1"/>
  <c r="X641" i="1"/>
  <c r="X644" i="1"/>
  <c r="X654" i="1"/>
  <c r="X661" i="1"/>
  <c r="X665" i="1"/>
  <c r="X737" i="1"/>
  <c r="X767" i="1"/>
  <c r="X778" i="1"/>
  <c r="X805" i="1"/>
  <c r="X869" i="1"/>
  <c r="X874" i="1"/>
  <c r="X888" i="1"/>
  <c r="X896" i="1"/>
  <c r="X917" i="1"/>
  <c r="X948" i="1"/>
  <c r="X951" i="1"/>
  <c r="X972" i="1"/>
  <c r="X1010" i="1"/>
  <c r="X1011" i="1"/>
  <c r="X1016" i="1"/>
  <c r="X1023" i="1"/>
  <c r="X1031" i="1"/>
  <c r="X1136" i="1"/>
  <c r="X1143" i="1"/>
  <c r="X1177" i="1"/>
  <c r="X1184" i="1"/>
  <c r="X1212" i="1"/>
  <c r="X1217" i="1"/>
  <c r="X1232" i="1"/>
  <c r="X1281" i="1"/>
  <c r="X1284" i="1"/>
  <c r="X1291" i="1"/>
  <c r="X1317" i="1"/>
  <c r="X1345" i="1"/>
  <c r="X1385" i="1"/>
  <c r="X1386" i="1"/>
  <c r="X1498" i="1"/>
  <c r="X1504" i="1"/>
  <c r="X1572" i="1"/>
  <c r="X1578" i="1"/>
  <c r="X1579" i="1"/>
  <c r="X1583" i="1"/>
  <c r="X1586" i="1"/>
  <c r="X1587" i="1"/>
  <c r="X1588" i="1"/>
  <c r="X1653" i="1"/>
  <c r="X1693" i="1"/>
  <c r="X1694" i="1"/>
  <c r="X1745" i="1"/>
  <c r="X1800" i="1"/>
  <c r="X1803" i="1"/>
  <c r="X1915" i="1"/>
  <c r="X1916" i="1"/>
  <c r="X1917" i="1"/>
  <c r="X1974" i="1"/>
  <c r="X1977" i="1"/>
  <c r="X1984" i="1"/>
  <c r="X1989" i="1"/>
  <c r="X2025" i="1"/>
  <c r="X2028" i="1"/>
  <c r="X2032" i="1"/>
  <c r="X2053" i="1"/>
  <c r="X2070" i="1"/>
  <c r="X2073" i="1"/>
  <c r="X2082" i="1"/>
  <c r="X2102" i="1"/>
  <c r="X2120" i="1"/>
  <c r="X2350" i="1"/>
  <c r="X2660" i="1"/>
  <c r="X2817" i="1"/>
  <c r="X2818" i="1"/>
  <c r="X2847" i="1"/>
  <c r="X2856" i="1"/>
  <c r="X2943" i="1"/>
  <c r="X2954" i="1"/>
  <c r="X2963" i="1"/>
  <c r="X2995" i="1"/>
  <c r="X2997" i="1"/>
  <c r="X2998" i="1"/>
  <c r="X3014" i="1"/>
  <c r="X3041" i="1"/>
  <c r="X3059" i="1"/>
  <c r="X3060" i="1"/>
  <c r="X3061" i="1"/>
  <c r="X3063" i="1"/>
  <c r="X3064" i="1"/>
  <c r="X3066" i="1"/>
  <c r="X3068" i="1"/>
  <c r="X3070" i="1"/>
  <c r="X3084" i="1"/>
  <c r="X3091" i="1"/>
  <c r="X3092" i="1"/>
  <c r="X3093" i="1"/>
  <c r="X3094" i="1"/>
  <c r="X3097" i="1"/>
  <c r="X3100" i="1"/>
  <c r="X3101" i="1"/>
  <c r="X3102" i="1"/>
  <c r="X3103" i="1"/>
  <c r="X3105" i="1"/>
  <c r="X3107" i="1"/>
  <c r="X3108" i="1"/>
  <c r="X3109" i="1"/>
  <c r="X3110" i="1"/>
  <c r="X3111" i="1"/>
  <c r="X3112" i="1"/>
  <c r="X3113" i="1"/>
  <c r="X3114" i="1"/>
  <c r="X3115" i="1"/>
  <c r="X3120" i="1"/>
  <c r="X3125" i="1"/>
  <c r="X3127" i="1"/>
  <c r="X3129" i="1"/>
  <c r="X3130" i="1"/>
  <c r="X3133" i="1"/>
  <c r="X3134" i="1"/>
  <c r="X3138" i="1"/>
  <c r="X3139" i="1"/>
  <c r="X3155" i="1"/>
  <c r="X3156" i="1"/>
  <c r="X3157" i="1"/>
  <c r="X3158" i="1"/>
  <c r="X3159" i="1"/>
  <c r="X3160" i="1"/>
  <c r="X3225" i="1"/>
  <c r="X3229" i="1"/>
  <c r="X3233" i="1"/>
  <c r="X3240" i="1"/>
  <c r="X3263" i="1"/>
  <c r="X3268" i="1"/>
  <c r="X3273" i="1"/>
  <c r="X3278" i="1"/>
  <c r="X3287" i="1"/>
  <c r="X3290" i="1"/>
  <c r="X3291" i="1"/>
  <c r="X3301" i="1"/>
  <c r="X3302" i="1"/>
  <c r="X3304" i="1"/>
  <c r="X3307" i="1"/>
  <c r="X3309" i="1"/>
  <c r="Y11" i="1"/>
  <c r="Y12" i="1"/>
  <c r="Y28" i="1"/>
  <c r="Y29" i="1"/>
  <c r="Y63" i="1"/>
  <c r="Y121" i="1"/>
  <c r="Y123" i="1"/>
  <c r="Y127" i="1"/>
  <c r="Y313" i="1"/>
  <c r="Y316" i="1"/>
  <c r="Y352" i="1"/>
  <c r="Y409" i="1"/>
  <c r="Y457" i="1"/>
  <c r="Y478" i="1"/>
  <c r="Y527" i="1"/>
  <c r="Y531" i="1"/>
  <c r="Y567" i="1"/>
  <c r="Y568" i="1"/>
  <c r="Y571" i="1"/>
  <c r="Y627" i="1"/>
  <c r="Y630" i="1"/>
  <c r="Y641" i="1"/>
  <c r="Y644" i="1"/>
  <c r="Y654" i="1"/>
  <c r="Y661" i="1"/>
  <c r="Y665" i="1"/>
  <c r="Y737" i="1"/>
  <c r="Y767" i="1"/>
  <c r="Y778" i="1"/>
  <c r="Y805" i="1"/>
  <c r="Y869" i="1"/>
  <c r="Y874" i="1"/>
  <c r="Y888" i="1"/>
  <c r="Y896" i="1"/>
  <c r="Y917" i="1"/>
  <c r="Y948" i="1"/>
  <c r="Y951" i="1"/>
  <c r="Y972" i="1"/>
  <c r="Y1010" i="1"/>
  <c r="Y1011" i="1"/>
  <c r="Y1016" i="1"/>
  <c r="Y1023" i="1"/>
  <c r="Y1031" i="1"/>
  <c r="Y1136" i="1"/>
  <c r="Y1143" i="1"/>
  <c r="Y1177" i="1"/>
  <c r="Y1184" i="1"/>
  <c r="Y1212" i="1"/>
  <c r="Y1217" i="1"/>
  <c r="Y1232" i="1"/>
  <c r="Y1281" i="1"/>
  <c r="Y1284" i="1"/>
  <c r="Y1291" i="1"/>
  <c r="Y1317" i="1"/>
  <c r="Y1345" i="1"/>
  <c r="Y1385" i="1"/>
  <c r="Y1386" i="1"/>
  <c r="Y1498" i="1"/>
  <c r="Y1504" i="1"/>
  <c r="Y1572" i="1"/>
  <c r="Y1578" i="1"/>
  <c r="Y1579" i="1"/>
  <c r="Y1583" i="1"/>
  <c r="Y1586" i="1"/>
  <c r="Y1587" i="1"/>
  <c r="Y1588" i="1"/>
  <c r="Y1653" i="1"/>
  <c r="Y1693" i="1"/>
  <c r="Y1694" i="1"/>
  <c r="Y1745" i="1"/>
  <c r="Y1800" i="1"/>
  <c r="Y1803" i="1"/>
  <c r="Y1915" i="1"/>
  <c r="Y1916" i="1"/>
  <c r="Y1917" i="1"/>
  <c r="Y1974" i="1"/>
  <c r="Y1977" i="1"/>
  <c r="Y1984" i="1"/>
  <c r="Y1989" i="1"/>
  <c r="Y2025" i="1"/>
  <c r="Y2028" i="1"/>
  <c r="Y2032" i="1"/>
  <c r="Y2053" i="1"/>
  <c r="Y2070" i="1"/>
  <c r="Y2073" i="1"/>
  <c r="Y2082" i="1"/>
  <c r="Y2102" i="1"/>
  <c r="Y2120" i="1"/>
  <c r="Y2350" i="1"/>
  <c r="Y2660" i="1"/>
  <c r="Y2817" i="1"/>
  <c r="Y2818" i="1"/>
  <c r="Y2847" i="1"/>
  <c r="Y2856" i="1"/>
  <c r="Y2943" i="1"/>
  <c r="Y2954" i="1"/>
  <c r="Y2963" i="1"/>
  <c r="Y2995" i="1"/>
  <c r="Y2997" i="1"/>
  <c r="Y2998" i="1"/>
  <c r="Y3014" i="1"/>
  <c r="Y3041" i="1"/>
  <c r="Y3059" i="1"/>
  <c r="Y3060" i="1"/>
  <c r="Y3061" i="1"/>
  <c r="Y3063" i="1"/>
  <c r="Y3064" i="1"/>
  <c r="Y3066" i="1"/>
  <c r="Y3068" i="1"/>
  <c r="Y3070" i="1"/>
  <c r="Y3084" i="1"/>
  <c r="Y3091" i="1"/>
  <c r="Y3092" i="1"/>
  <c r="Y3093" i="1"/>
  <c r="Y3094" i="1"/>
  <c r="Y3097" i="1"/>
  <c r="Y3100" i="1"/>
  <c r="Y3101" i="1"/>
  <c r="Y3102" i="1"/>
  <c r="Y3103" i="1"/>
  <c r="Y3105" i="1"/>
  <c r="Y3107" i="1"/>
  <c r="Y3108" i="1"/>
  <c r="Y3109" i="1"/>
  <c r="Y3110" i="1"/>
  <c r="Y3111" i="1"/>
  <c r="Y3112" i="1"/>
  <c r="Y3113" i="1"/>
  <c r="Y3114" i="1"/>
  <c r="Y3115" i="1"/>
  <c r="Y3120" i="1"/>
  <c r="Y3125" i="1"/>
  <c r="Y3127" i="1"/>
  <c r="Y3129" i="1"/>
  <c r="Y3130" i="1"/>
  <c r="Y3133" i="1"/>
  <c r="Y3134" i="1"/>
  <c r="Y3138" i="1"/>
  <c r="Y3139" i="1"/>
  <c r="Y3155" i="1"/>
  <c r="Y3156" i="1"/>
  <c r="Y3157" i="1"/>
  <c r="Y3158" i="1"/>
  <c r="Y3159" i="1"/>
  <c r="Y3160" i="1"/>
  <c r="Y3225" i="1"/>
  <c r="Y3229" i="1"/>
  <c r="Y3233" i="1"/>
  <c r="Y3240" i="1"/>
  <c r="Y3263" i="1"/>
  <c r="Y3268" i="1"/>
  <c r="Y3273" i="1"/>
  <c r="Y3278" i="1"/>
  <c r="Y3287" i="1"/>
  <c r="Y3290" i="1"/>
  <c r="Y3291" i="1"/>
  <c r="Y3301" i="1"/>
  <c r="Y3302" i="1"/>
  <c r="Y3304" i="1"/>
  <c r="Y3307" i="1"/>
  <c r="Y3309" i="1"/>
  <c r="AD11" i="1"/>
  <c r="AD12" i="1"/>
  <c r="AD28" i="1"/>
  <c r="AD29" i="1"/>
  <c r="AD63" i="1"/>
  <c r="AD121" i="1"/>
  <c r="AD123" i="1"/>
  <c r="AD127" i="1"/>
  <c r="AD313" i="1"/>
  <c r="AD316" i="1"/>
  <c r="AD352" i="1"/>
  <c r="AD409" i="1"/>
  <c r="AD457" i="1"/>
  <c r="AD478" i="1"/>
  <c r="AD527" i="1"/>
  <c r="AD531" i="1"/>
  <c r="AD567" i="1"/>
  <c r="AD568" i="1"/>
  <c r="AD571" i="1"/>
  <c r="AD627" i="1"/>
  <c r="AD630" i="1"/>
  <c r="AD641" i="1"/>
  <c r="AD644" i="1"/>
  <c r="AD654" i="1"/>
  <c r="AD661" i="1"/>
  <c r="AD665" i="1"/>
  <c r="AD737" i="1"/>
  <c r="AD767" i="1"/>
  <c r="AD778" i="1"/>
  <c r="AD805" i="1"/>
  <c r="AD869" i="1"/>
  <c r="AD874" i="1"/>
  <c r="AD888" i="1"/>
  <c r="AD896" i="1"/>
  <c r="AD917" i="1"/>
  <c r="AD948" i="1"/>
  <c r="AD951" i="1"/>
  <c r="AD972" i="1"/>
  <c r="AD1010" i="1"/>
  <c r="AD1011" i="1"/>
  <c r="AD1016" i="1"/>
  <c r="AD1023" i="1"/>
  <c r="AD1031" i="1"/>
  <c r="AD1136" i="1"/>
  <c r="AD1143" i="1"/>
  <c r="AD1177" i="1"/>
  <c r="AD1184" i="1"/>
  <c r="AD1212" i="1"/>
  <c r="AD1217" i="1"/>
  <c r="AD1232" i="1"/>
  <c r="AD1281" i="1"/>
  <c r="AD1284" i="1"/>
  <c r="AD1291" i="1"/>
  <c r="AD1317" i="1"/>
  <c r="AD1345" i="1"/>
  <c r="AD1385" i="1"/>
  <c r="AD1386" i="1"/>
  <c r="AD1498" i="1"/>
  <c r="AD1504" i="1"/>
  <c r="AD1572" i="1"/>
  <c r="AD1578" i="1"/>
  <c r="AD1579" i="1"/>
  <c r="AD1583" i="1"/>
  <c r="AD1586" i="1"/>
  <c r="AD1587" i="1"/>
  <c r="AD1588" i="1"/>
  <c r="AD1653" i="1"/>
  <c r="AD1693" i="1"/>
  <c r="AD1694" i="1"/>
  <c r="AD1745" i="1"/>
  <c r="AD1800" i="1"/>
  <c r="AD1803" i="1"/>
  <c r="AD1915" i="1"/>
  <c r="AD1916" i="1"/>
  <c r="AD1917" i="1"/>
  <c r="AD1974" i="1"/>
  <c r="AD1977" i="1"/>
  <c r="AD1984" i="1"/>
  <c r="AD1989" i="1"/>
  <c r="AD2025" i="1"/>
  <c r="AD2028" i="1"/>
  <c r="AD2032" i="1"/>
  <c r="AD2053" i="1"/>
  <c r="AD2070" i="1"/>
  <c r="AD2073" i="1"/>
  <c r="AD2082" i="1"/>
  <c r="AD2102" i="1"/>
  <c r="AD2120" i="1"/>
  <c r="AD2350" i="1"/>
  <c r="AD2660" i="1"/>
  <c r="AD2817" i="1"/>
  <c r="AD2818" i="1"/>
  <c r="AD2847" i="1"/>
  <c r="AD2856" i="1"/>
  <c r="AD2943" i="1"/>
  <c r="AD2954" i="1"/>
  <c r="AD2963" i="1"/>
  <c r="AD2995" i="1"/>
  <c r="AD2997" i="1"/>
  <c r="AD2998" i="1"/>
  <c r="AD3014" i="1"/>
  <c r="AD3041" i="1"/>
  <c r="AD3059" i="1"/>
  <c r="AD3060" i="1"/>
  <c r="AD3061" i="1"/>
  <c r="AD3063" i="1"/>
  <c r="AD3064" i="1"/>
  <c r="AD3066" i="1"/>
  <c r="AD3068" i="1"/>
  <c r="AD3070" i="1"/>
  <c r="AD3084" i="1"/>
  <c r="AD3091" i="1"/>
  <c r="AD3092" i="1"/>
  <c r="AD3093" i="1"/>
  <c r="AD3094" i="1"/>
  <c r="AD3097" i="1"/>
  <c r="AD3100" i="1"/>
  <c r="AD3101" i="1"/>
  <c r="AD3102" i="1"/>
  <c r="AD3103" i="1"/>
  <c r="AD3105" i="1"/>
  <c r="AD3107" i="1"/>
  <c r="AD3108" i="1"/>
  <c r="AD3109" i="1"/>
  <c r="AD3110" i="1"/>
  <c r="AD3111" i="1"/>
  <c r="AD3112" i="1"/>
  <c r="AD3113" i="1"/>
  <c r="AD3114" i="1"/>
  <c r="AD3115" i="1"/>
  <c r="AD3120" i="1"/>
  <c r="AD3125" i="1"/>
  <c r="AD3127" i="1"/>
  <c r="AD3129" i="1"/>
  <c r="AD3130" i="1"/>
  <c r="AD3133" i="1"/>
  <c r="AD3134" i="1"/>
  <c r="AD3138" i="1"/>
  <c r="AD3139" i="1"/>
  <c r="AD3155" i="1"/>
  <c r="AD3156" i="1"/>
  <c r="AD3157" i="1"/>
  <c r="AD3158" i="1"/>
  <c r="AD3159" i="1"/>
  <c r="AD3160" i="1"/>
  <c r="AD3225" i="1"/>
  <c r="AD3229" i="1"/>
  <c r="AD3233" i="1"/>
  <c r="AD3240" i="1"/>
  <c r="AD3263" i="1"/>
  <c r="AD3268" i="1"/>
  <c r="AD3273" i="1"/>
  <c r="AD3278" i="1"/>
  <c r="AD3287" i="1"/>
  <c r="AD3290" i="1"/>
  <c r="AD3291" i="1"/>
  <c r="AD3301" i="1"/>
  <c r="AD3302" i="1"/>
  <c r="AD3304" i="1"/>
  <c r="AD3307" i="1"/>
  <c r="AD3309" i="1"/>
  <c r="AE11" i="1"/>
  <c r="AE12" i="1"/>
  <c r="AE28" i="1"/>
  <c r="AE29" i="1"/>
  <c r="AE63" i="1"/>
  <c r="AE121" i="1"/>
  <c r="AE123" i="1"/>
  <c r="AE127" i="1"/>
  <c r="AE313" i="1"/>
  <c r="AE316" i="1"/>
  <c r="AE352" i="1"/>
  <c r="AE409" i="1"/>
  <c r="AE457" i="1"/>
  <c r="AE478" i="1"/>
  <c r="AE527" i="1"/>
  <c r="AE531" i="1"/>
  <c r="AE567" i="1"/>
  <c r="AE568" i="1"/>
  <c r="AE571" i="1"/>
  <c r="AE627" i="1"/>
  <c r="AE630" i="1"/>
  <c r="AE641" i="1"/>
  <c r="AE644" i="1"/>
  <c r="AE654" i="1"/>
  <c r="AE661" i="1"/>
  <c r="AE665" i="1"/>
  <c r="AE737" i="1"/>
  <c r="AE767" i="1"/>
  <c r="AE778" i="1"/>
  <c r="AE805" i="1"/>
  <c r="AE869" i="1"/>
  <c r="AE874" i="1"/>
  <c r="AE888" i="1"/>
  <c r="AE896" i="1"/>
  <c r="AE917" i="1"/>
  <c r="AE948" i="1"/>
  <c r="AE951" i="1"/>
  <c r="AE972" i="1"/>
  <c r="AE1010" i="1"/>
  <c r="AE1011" i="1"/>
  <c r="AE1016" i="1"/>
  <c r="AE1023" i="1"/>
  <c r="AE1031" i="1"/>
  <c r="AE1136" i="1"/>
  <c r="AE1143" i="1"/>
  <c r="AE1177" i="1"/>
  <c r="AE1184" i="1"/>
  <c r="AE1212" i="1"/>
  <c r="AE1217" i="1"/>
  <c r="AE1232" i="1"/>
  <c r="AE1281" i="1"/>
  <c r="AE1284" i="1"/>
  <c r="AE1291" i="1"/>
  <c r="AE1317" i="1"/>
  <c r="AE1345" i="1"/>
  <c r="AE1385" i="1"/>
  <c r="AE1386" i="1"/>
  <c r="AE1498" i="1"/>
  <c r="AE1504" i="1"/>
  <c r="AE1572" i="1"/>
  <c r="AE1578" i="1"/>
  <c r="AE1579" i="1"/>
  <c r="AE1583" i="1"/>
  <c r="AE1586" i="1"/>
  <c r="AE1587" i="1"/>
  <c r="AE1588" i="1"/>
  <c r="AE1653" i="1"/>
  <c r="AE1693" i="1"/>
  <c r="AE1694" i="1"/>
  <c r="AE1745" i="1"/>
  <c r="AE1800" i="1"/>
  <c r="AE1803" i="1"/>
  <c r="AE1915" i="1"/>
  <c r="AE1916" i="1"/>
  <c r="AE1917" i="1"/>
  <c r="AE1974" i="1"/>
  <c r="AE1977" i="1"/>
  <c r="AE1984" i="1"/>
  <c r="AE1989" i="1"/>
  <c r="AE2025" i="1"/>
  <c r="AE2028" i="1"/>
  <c r="AE2032" i="1"/>
  <c r="AE2053" i="1"/>
  <c r="AE2070" i="1"/>
  <c r="AE2073" i="1"/>
  <c r="AE2082" i="1"/>
  <c r="AE2102" i="1"/>
  <c r="AE2120" i="1"/>
  <c r="AE2350" i="1"/>
  <c r="AE2660" i="1"/>
  <c r="AE2817" i="1"/>
  <c r="AE2818" i="1"/>
  <c r="AE2847" i="1"/>
  <c r="AE2856" i="1"/>
  <c r="AE2943" i="1"/>
  <c r="AE2954" i="1"/>
  <c r="AE2963" i="1"/>
  <c r="AE2995" i="1"/>
  <c r="AE2997" i="1"/>
  <c r="AE2998" i="1"/>
  <c r="AE3014" i="1"/>
  <c r="AE3041" i="1"/>
  <c r="AE3059" i="1"/>
  <c r="AE3060" i="1"/>
  <c r="AE3061" i="1"/>
  <c r="AE3063" i="1"/>
  <c r="AE3064" i="1"/>
  <c r="AE3066" i="1"/>
  <c r="AE3068" i="1"/>
  <c r="AE3070" i="1"/>
  <c r="AE3084" i="1"/>
  <c r="AE3091" i="1"/>
  <c r="AE3092" i="1"/>
  <c r="AE3093" i="1"/>
  <c r="AE3094" i="1"/>
  <c r="AE3097" i="1"/>
  <c r="AE3100" i="1"/>
  <c r="AE3101" i="1"/>
  <c r="AE3102" i="1"/>
  <c r="AE3103" i="1"/>
  <c r="AE3105" i="1"/>
  <c r="AE3107" i="1"/>
  <c r="AE3108" i="1"/>
  <c r="AE3109" i="1"/>
  <c r="AE3110" i="1"/>
  <c r="AE3111" i="1"/>
  <c r="AE3112" i="1"/>
  <c r="AE3113" i="1"/>
  <c r="AE3114" i="1"/>
  <c r="AE3115" i="1"/>
  <c r="AE3120" i="1"/>
  <c r="AE3125" i="1"/>
  <c r="AE3127" i="1"/>
  <c r="AE3129" i="1"/>
  <c r="AE3130" i="1"/>
  <c r="AE3133" i="1"/>
  <c r="AE3134" i="1"/>
  <c r="AE3138" i="1"/>
  <c r="AE3139" i="1"/>
  <c r="AE3155" i="1"/>
  <c r="AE3156" i="1"/>
  <c r="AE3157" i="1"/>
  <c r="AE3158" i="1"/>
  <c r="AE3159" i="1"/>
  <c r="AE3160" i="1"/>
  <c r="AE3225" i="1"/>
  <c r="AE3229" i="1"/>
  <c r="AE3233" i="1"/>
  <c r="AE3240" i="1"/>
  <c r="AE3263" i="1"/>
  <c r="AE3268" i="1"/>
  <c r="AE3273" i="1"/>
  <c r="AE3278" i="1"/>
  <c r="AE3287" i="1"/>
  <c r="AE3290" i="1"/>
  <c r="AE3291" i="1"/>
  <c r="AE3301" i="1"/>
  <c r="AE3302" i="1"/>
  <c r="AE3304" i="1"/>
  <c r="AE3307" i="1"/>
  <c r="AE3309" i="1"/>
  <c r="AF11" i="1"/>
  <c r="AF12" i="1"/>
  <c r="AF28" i="1"/>
  <c r="AF29" i="1"/>
  <c r="AF63" i="1"/>
  <c r="AF121" i="1"/>
  <c r="AF123" i="1"/>
  <c r="AF127" i="1"/>
  <c r="AF313" i="1"/>
  <c r="AF316" i="1"/>
  <c r="AF352" i="1"/>
  <c r="AF409" i="1"/>
  <c r="AF457" i="1"/>
  <c r="AF478" i="1"/>
  <c r="AF527" i="1"/>
  <c r="AF531" i="1"/>
  <c r="AF567" i="1"/>
  <c r="AF568" i="1"/>
  <c r="AF571" i="1"/>
  <c r="AF627" i="1"/>
  <c r="AF630" i="1"/>
  <c r="AF641" i="1"/>
  <c r="AF644" i="1"/>
  <c r="AF654" i="1"/>
  <c r="AF661" i="1"/>
  <c r="AF665" i="1"/>
  <c r="AF737" i="1"/>
  <c r="AF767" i="1"/>
  <c r="AF778" i="1"/>
  <c r="AF805" i="1"/>
  <c r="AF869" i="1"/>
  <c r="AF874" i="1"/>
  <c r="AF888" i="1"/>
  <c r="AF896" i="1"/>
  <c r="AF917" i="1"/>
  <c r="AF948" i="1"/>
  <c r="AF951" i="1"/>
  <c r="AF972" i="1"/>
  <c r="AF1010" i="1"/>
  <c r="AF1011" i="1"/>
  <c r="AF1016" i="1"/>
  <c r="AF1023" i="1"/>
  <c r="AF1031" i="1"/>
  <c r="AF1136" i="1"/>
  <c r="AF1143" i="1"/>
  <c r="AF1177" i="1"/>
  <c r="AF1184" i="1"/>
  <c r="AF1212" i="1"/>
  <c r="AF1217" i="1"/>
  <c r="AF1232" i="1"/>
  <c r="AF1281" i="1"/>
  <c r="AF1284" i="1"/>
  <c r="AF1291" i="1"/>
  <c r="AF1317" i="1"/>
  <c r="AF1345" i="1"/>
  <c r="AF1385" i="1"/>
  <c r="AF1386" i="1"/>
  <c r="AF1498" i="1"/>
  <c r="AF1504" i="1"/>
  <c r="AF1572" i="1"/>
  <c r="AF1578" i="1"/>
  <c r="AF1579" i="1"/>
  <c r="AF1583" i="1"/>
  <c r="AF1586" i="1"/>
  <c r="AF1587" i="1"/>
  <c r="AF1588" i="1"/>
  <c r="AF1653" i="1"/>
  <c r="AF1693" i="1"/>
  <c r="AF1694" i="1"/>
  <c r="AF1745" i="1"/>
  <c r="AF1800" i="1"/>
  <c r="AF1803" i="1"/>
  <c r="AF1915" i="1"/>
  <c r="AF1916" i="1"/>
  <c r="AF1917" i="1"/>
  <c r="AF1974" i="1"/>
  <c r="AF1977" i="1"/>
  <c r="AF1984" i="1"/>
  <c r="AF1989" i="1"/>
  <c r="AF2025" i="1"/>
  <c r="AF2028" i="1"/>
  <c r="AF2032" i="1"/>
  <c r="AF2053" i="1"/>
  <c r="AF2070" i="1"/>
  <c r="AF2073" i="1"/>
  <c r="AF2082" i="1"/>
  <c r="AF2102" i="1"/>
  <c r="AF2120" i="1"/>
  <c r="AF2350" i="1"/>
  <c r="AF2660" i="1"/>
  <c r="AF2817" i="1"/>
  <c r="AF2818" i="1"/>
  <c r="AF2847" i="1"/>
  <c r="AF2856" i="1"/>
  <c r="AF2943" i="1"/>
  <c r="AF2954" i="1"/>
  <c r="AF2963" i="1"/>
  <c r="AF2995" i="1"/>
  <c r="AF2997" i="1"/>
  <c r="AF2998" i="1"/>
  <c r="AF3014" i="1"/>
  <c r="AF3041" i="1"/>
  <c r="AF3059" i="1"/>
  <c r="AF3060" i="1"/>
  <c r="AF3061" i="1"/>
  <c r="AF3063" i="1"/>
  <c r="AF3064" i="1"/>
  <c r="AF3066" i="1"/>
  <c r="AF3068" i="1"/>
  <c r="AF3070" i="1"/>
  <c r="AF3084" i="1"/>
  <c r="AF3091" i="1"/>
  <c r="AF3092" i="1"/>
  <c r="AF3093" i="1"/>
  <c r="AF3094" i="1"/>
  <c r="AF3097" i="1"/>
  <c r="AF3100" i="1"/>
  <c r="AF3101" i="1"/>
  <c r="AF3102" i="1"/>
  <c r="AF3103" i="1"/>
  <c r="AF3105" i="1"/>
  <c r="AF3107" i="1"/>
  <c r="AF3108" i="1"/>
  <c r="AF3109" i="1"/>
  <c r="AF3110" i="1"/>
  <c r="AF3111" i="1"/>
  <c r="AF3112" i="1"/>
  <c r="AF3113" i="1"/>
  <c r="AF3114" i="1"/>
  <c r="AF3115" i="1"/>
  <c r="AF3120" i="1"/>
  <c r="AF3125" i="1"/>
  <c r="AF3127" i="1"/>
  <c r="AF3129" i="1"/>
  <c r="AF3130" i="1"/>
  <c r="AF3133" i="1"/>
  <c r="AF3134" i="1"/>
  <c r="AF3138" i="1"/>
  <c r="AF3139" i="1"/>
  <c r="AF3155" i="1"/>
  <c r="AF3156" i="1"/>
  <c r="AF3157" i="1"/>
  <c r="AF3158" i="1"/>
  <c r="AF3159" i="1"/>
  <c r="AF3160" i="1"/>
  <c r="AF3225" i="1"/>
  <c r="AF3229" i="1"/>
  <c r="AF3233" i="1"/>
  <c r="AF3240" i="1"/>
  <c r="AF3263" i="1"/>
  <c r="AF3268" i="1"/>
  <c r="AF3273" i="1"/>
  <c r="AF3278" i="1"/>
  <c r="AF3287" i="1"/>
  <c r="AF3290" i="1"/>
  <c r="AF3291" i="1"/>
  <c r="AF3301" i="1"/>
  <c r="AF3302" i="1"/>
  <c r="AF3304" i="1"/>
  <c r="AF3307" i="1"/>
  <c r="AF3309" i="1"/>
  <c r="AH11" i="1"/>
  <c r="AH12" i="1"/>
  <c r="AH28" i="1"/>
  <c r="AH29" i="1"/>
  <c r="AH63" i="1"/>
  <c r="AH121" i="1"/>
  <c r="AH123" i="1"/>
  <c r="AH127" i="1"/>
  <c r="AH313" i="1"/>
  <c r="AH316" i="1"/>
  <c r="AH352" i="1"/>
  <c r="AH409" i="1"/>
  <c r="AH457" i="1"/>
  <c r="AH478" i="1"/>
  <c r="AH527" i="1"/>
  <c r="AH531" i="1"/>
  <c r="AH567" i="1"/>
  <c r="AH568" i="1"/>
  <c r="AH571" i="1"/>
  <c r="AH627" i="1"/>
  <c r="AH630" i="1"/>
  <c r="AH641" i="1"/>
  <c r="AH644" i="1"/>
  <c r="AH654" i="1"/>
  <c r="AH661" i="1"/>
  <c r="AH665" i="1"/>
  <c r="AH737" i="1"/>
  <c r="AH767" i="1"/>
  <c r="AH778" i="1"/>
  <c r="AH805" i="1"/>
  <c r="AH869" i="1"/>
  <c r="AH874" i="1"/>
  <c r="AH888" i="1"/>
  <c r="AH896" i="1"/>
  <c r="AH917" i="1"/>
  <c r="AH948" i="1"/>
  <c r="AH951" i="1"/>
  <c r="AH972" i="1"/>
  <c r="AH1010" i="1"/>
  <c r="AH1011" i="1"/>
  <c r="AH1016" i="1"/>
  <c r="AH1023" i="1"/>
  <c r="AH1031" i="1"/>
  <c r="AH1136" i="1"/>
  <c r="AH1143" i="1"/>
  <c r="AH1177" i="1"/>
  <c r="AH1184" i="1"/>
  <c r="AH1212" i="1"/>
  <c r="AH1217" i="1"/>
  <c r="AH1232" i="1"/>
  <c r="AH1281" i="1"/>
  <c r="AH1284" i="1"/>
  <c r="AH1291" i="1"/>
  <c r="AH1317" i="1"/>
  <c r="AH1345" i="1"/>
  <c r="AH1385" i="1"/>
  <c r="AH1386" i="1"/>
  <c r="AH1498" i="1"/>
  <c r="AH1504" i="1"/>
  <c r="AH1572" i="1"/>
  <c r="AH1578" i="1"/>
  <c r="AH1579" i="1"/>
  <c r="AH1583" i="1"/>
  <c r="AH1586" i="1"/>
  <c r="AH1587" i="1"/>
  <c r="AH1588" i="1"/>
  <c r="AH1653" i="1"/>
  <c r="AH1693" i="1"/>
  <c r="AH1694" i="1"/>
  <c r="AH1745" i="1"/>
  <c r="AH1800" i="1"/>
  <c r="AH1803" i="1"/>
  <c r="AH1915" i="1"/>
  <c r="AH1916" i="1"/>
  <c r="AH1917" i="1"/>
  <c r="AH1974" i="1"/>
  <c r="AH1977" i="1"/>
  <c r="AH1984" i="1"/>
  <c r="AH1989" i="1"/>
  <c r="AH2025" i="1"/>
  <c r="AH2028" i="1"/>
  <c r="AH2032" i="1"/>
  <c r="AH2053" i="1"/>
  <c r="AH2070" i="1"/>
  <c r="AH2073" i="1"/>
  <c r="AH2082" i="1"/>
  <c r="AH2102" i="1"/>
  <c r="AH2120" i="1"/>
  <c r="AH2350" i="1"/>
  <c r="AH2660" i="1"/>
  <c r="AH2817" i="1"/>
  <c r="AH2818" i="1"/>
  <c r="AH2847" i="1"/>
  <c r="AH2856" i="1"/>
  <c r="AH2943" i="1"/>
  <c r="AH2954" i="1"/>
  <c r="AH2963" i="1"/>
  <c r="AH2995" i="1"/>
  <c r="AH2997" i="1"/>
  <c r="AH2998" i="1"/>
  <c r="AH3014" i="1"/>
  <c r="AH3041" i="1"/>
  <c r="AH3059" i="1"/>
  <c r="AH3060" i="1"/>
  <c r="AH3061" i="1"/>
  <c r="AH3063" i="1"/>
  <c r="AH3064" i="1"/>
  <c r="AH3066" i="1"/>
  <c r="AH3068" i="1"/>
  <c r="AH3070" i="1"/>
  <c r="AH3084" i="1"/>
  <c r="AH3091" i="1"/>
  <c r="AH3092" i="1"/>
  <c r="AH3093" i="1"/>
  <c r="AH3094" i="1"/>
  <c r="AH3097" i="1"/>
  <c r="AH3100" i="1"/>
  <c r="AH3101" i="1"/>
  <c r="AH3102" i="1"/>
  <c r="AH3103" i="1"/>
  <c r="AH3105" i="1"/>
  <c r="AH3107" i="1"/>
  <c r="AH3108" i="1"/>
  <c r="AH3109" i="1"/>
  <c r="AH3110" i="1"/>
  <c r="AH3111" i="1"/>
  <c r="AH3112" i="1"/>
  <c r="AH3113" i="1"/>
  <c r="AH3114" i="1"/>
  <c r="AH3115" i="1"/>
  <c r="AH3120" i="1"/>
  <c r="AH3125" i="1"/>
  <c r="AH3127" i="1"/>
  <c r="AH3129" i="1"/>
  <c r="AH3130" i="1"/>
  <c r="AH3133" i="1"/>
  <c r="AH3134" i="1"/>
  <c r="AH3138" i="1"/>
  <c r="AH3139" i="1"/>
  <c r="AH3155" i="1"/>
  <c r="AH3156" i="1"/>
  <c r="AH3157" i="1"/>
  <c r="AH3158" i="1"/>
  <c r="AH3159" i="1"/>
  <c r="AH3160" i="1"/>
  <c r="AH3225" i="1"/>
  <c r="AH3229" i="1"/>
  <c r="AH3233" i="1"/>
  <c r="AH3240" i="1"/>
  <c r="AH3263" i="1"/>
  <c r="AH3268" i="1"/>
  <c r="AH3273" i="1"/>
  <c r="AH3278" i="1"/>
  <c r="AH3287" i="1"/>
  <c r="AH3290" i="1"/>
  <c r="AH3291" i="1"/>
  <c r="AH3301" i="1"/>
  <c r="AH3302" i="1"/>
  <c r="AH3304" i="1"/>
  <c r="AH3307" i="1"/>
  <c r="AH3309" i="1"/>
  <c r="A30" i="1"/>
  <c r="A44" i="1"/>
  <c r="A1127" i="1"/>
  <c r="A1541" i="1"/>
  <c r="A2689" i="1"/>
  <c r="A2691" i="1"/>
  <c r="A2693" i="1"/>
  <c r="F30" i="1"/>
  <c r="F44" i="1"/>
  <c r="F1127" i="1"/>
  <c r="F1541" i="1"/>
  <c r="F2689" i="1"/>
  <c r="F2691" i="1"/>
  <c r="F2693" i="1"/>
  <c r="H30" i="1"/>
  <c r="Z30" i="1" s="1"/>
  <c r="AB30" i="1" s="1"/>
  <c r="H44" i="1"/>
  <c r="Z44" i="1" s="1"/>
  <c r="AB44" i="1" s="1"/>
  <c r="H1127" i="1"/>
  <c r="Z1127" i="1" s="1"/>
  <c r="AB1127" i="1" s="1"/>
  <c r="H1541" i="1"/>
  <c r="Z1541" i="1" s="1"/>
  <c r="AB1541" i="1" s="1"/>
  <c r="H2689" i="1"/>
  <c r="Z2689" i="1" s="1"/>
  <c r="AB2689" i="1" s="1"/>
  <c r="H2691" i="1"/>
  <c r="Z2691" i="1" s="1"/>
  <c r="AB2691" i="1" s="1"/>
  <c r="H2693" i="1"/>
  <c r="Z2693" i="1" s="1"/>
  <c r="AB2693" i="1" s="1"/>
  <c r="N30" i="1"/>
  <c r="M30" i="1" s="1"/>
  <c r="N44" i="1"/>
  <c r="M44" i="1" s="1"/>
  <c r="N1127" i="1"/>
  <c r="M1127" i="1" s="1"/>
  <c r="N1541" i="1"/>
  <c r="M1541" i="1" s="1"/>
  <c r="N2689" i="1"/>
  <c r="M2689" i="1" s="1"/>
  <c r="N2691" i="1"/>
  <c r="M2691" i="1" s="1"/>
  <c r="N2693" i="1"/>
  <c r="M2693" i="1" s="1"/>
  <c r="O30" i="1"/>
  <c r="O44" i="1"/>
  <c r="O1127" i="1"/>
  <c r="O1541" i="1"/>
  <c r="O2689" i="1"/>
  <c r="O2691" i="1"/>
  <c r="O2693" i="1"/>
  <c r="W30" i="1"/>
  <c r="W44" i="1"/>
  <c r="W1127" i="1"/>
  <c r="W1541" i="1"/>
  <c r="W2689" i="1"/>
  <c r="W2691" i="1"/>
  <c r="W2693" i="1"/>
  <c r="X30" i="1"/>
  <c r="X44" i="1"/>
  <c r="X1127" i="1"/>
  <c r="X1541" i="1"/>
  <c r="X2689" i="1"/>
  <c r="X2691" i="1"/>
  <c r="X2693" i="1"/>
  <c r="Y30" i="1"/>
  <c r="Y44" i="1"/>
  <c r="Y1127" i="1"/>
  <c r="Y1541" i="1"/>
  <c r="Y2689" i="1"/>
  <c r="Y2691" i="1"/>
  <c r="Y2693" i="1"/>
  <c r="AD30" i="1"/>
  <c r="AD44" i="1"/>
  <c r="AD1127" i="1"/>
  <c r="AD1541" i="1"/>
  <c r="AD2689" i="1"/>
  <c r="AD2691" i="1"/>
  <c r="AD2693" i="1"/>
  <c r="AE30" i="1"/>
  <c r="AE44" i="1"/>
  <c r="AE1127" i="1"/>
  <c r="AE1541" i="1"/>
  <c r="AE2689" i="1"/>
  <c r="AE2691" i="1"/>
  <c r="AE2693" i="1"/>
  <c r="AF30" i="1"/>
  <c r="AF44" i="1"/>
  <c r="AF1127" i="1"/>
  <c r="AF1541" i="1"/>
  <c r="AF2689" i="1"/>
  <c r="AF2691" i="1"/>
  <c r="AF2693" i="1"/>
  <c r="AH30" i="1"/>
  <c r="AH44" i="1"/>
  <c r="AH1127" i="1"/>
  <c r="AH1541" i="1"/>
  <c r="AH2689" i="1"/>
  <c r="AH2691" i="1"/>
  <c r="AH2693" i="1"/>
  <c r="I1" i="2" a="1"/>
  <c r="I1" i="2" s="1"/>
  <c r="H1" i="2" a="1"/>
  <c r="H1" i="2" s="1"/>
  <c r="G1" i="2" a="1"/>
  <c r="G1" i="2" s="1"/>
  <c r="K10" i="2" l="1"/>
  <c r="J16" i="2"/>
  <c r="K7" i="2"/>
  <c r="J12" i="2"/>
  <c r="J14" i="2"/>
  <c r="J13" i="2"/>
  <c r="K5" i="2"/>
  <c r="J10" i="2"/>
  <c r="K16" i="2"/>
  <c r="K4" i="2"/>
  <c r="J4" i="2"/>
  <c r="K3" i="2"/>
  <c r="K13" i="2"/>
  <c r="K8" i="2"/>
  <c r="J15" i="2"/>
  <c r="K6" i="2"/>
  <c r="J11" i="2"/>
  <c r="J9" i="2"/>
  <c r="K15" i="2"/>
  <c r="J8" i="2"/>
  <c r="K14" i="2"/>
  <c r="J7" i="2"/>
  <c r="J6" i="2"/>
  <c r="K12" i="2"/>
  <c r="J5" i="2"/>
  <c r="K11" i="2"/>
  <c r="J3" i="2"/>
  <c r="K9" i="2"/>
  <c r="AH3311" i="1"/>
  <c r="AF3311" i="1"/>
  <c r="AE3311" i="1"/>
  <c r="AD3311" i="1"/>
  <c r="Y3311" i="1"/>
  <c r="X3311" i="1"/>
  <c r="W3311" i="1"/>
  <c r="O3311" i="1"/>
  <c r="N3311" i="1"/>
  <c r="M3311" i="1" s="1"/>
  <c r="H3311" i="1"/>
  <c r="Z3311" i="1" s="1"/>
  <c r="AB3311" i="1" s="1"/>
  <c r="F3311" i="1"/>
  <c r="A3311" i="1"/>
  <c r="AH3298" i="1"/>
  <c r="AF3298" i="1"/>
  <c r="AE3298" i="1"/>
  <c r="AD3298" i="1"/>
  <c r="Y3298" i="1"/>
  <c r="X3298" i="1"/>
  <c r="W3298" i="1"/>
  <c r="O3298" i="1"/>
  <c r="N3298" i="1"/>
  <c r="M3298" i="1" s="1"/>
  <c r="H3298" i="1"/>
  <c r="Z3298" i="1" s="1"/>
  <c r="AB3298" i="1" s="1"/>
  <c r="F3298" i="1"/>
  <c r="A3298" i="1"/>
  <c r="AH3297" i="1"/>
  <c r="AF3297" i="1"/>
  <c r="AE3297" i="1"/>
  <c r="AD3297" i="1"/>
  <c r="Y3297" i="1"/>
  <c r="X3297" i="1"/>
  <c r="W3297" i="1"/>
  <c r="O3297" i="1"/>
  <c r="N3297" i="1"/>
  <c r="M3297" i="1" s="1"/>
  <c r="H3297" i="1"/>
  <c r="Z3297" i="1" s="1"/>
  <c r="AB3297" i="1" s="1"/>
  <c r="F3297" i="1"/>
  <c r="A3297" i="1"/>
  <c r="AH3294" i="1"/>
  <c r="AF3294" i="1"/>
  <c r="AE3294" i="1"/>
  <c r="AD3294" i="1"/>
  <c r="Y3294" i="1"/>
  <c r="X3294" i="1"/>
  <c r="W3294" i="1"/>
  <c r="O3294" i="1"/>
  <c r="N3294" i="1"/>
  <c r="M3294" i="1" s="1"/>
  <c r="H3294" i="1"/>
  <c r="Z3294" i="1" s="1"/>
  <c r="AB3294" i="1" s="1"/>
  <c r="F3294" i="1"/>
  <c r="A3294" i="1"/>
  <c r="AH3289" i="1"/>
  <c r="AF3289" i="1"/>
  <c r="AE3289" i="1"/>
  <c r="AD3289" i="1"/>
  <c r="Y3289" i="1"/>
  <c r="X3289" i="1"/>
  <c r="W3289" i="1"/>
  <c r="O3289" i="1"/>
  <c r="N3289" i="1"/>
  <c r="M3289" i="1" s="1"/>
  <c r="H3289" i="1"/>
  <c r="Z3289" i="1" s="1"/>
  <c r="AB3289" i="1" s="1"/>
  <c r="F3289" i="1"/>
  <c r="A3289" i="1"/>
  <c r="AH3288" i="1"/>
  <c r="AF3288" i="1"/>
  <c r="AE3288" i="1"/>
  <c r="AD3288" i="1"/>
  <c r="Y3288" i="1"/>
  <c r="X3288" i="1"/>
  <c r="W3288" i="1"/>
  <c r="O3288" i="1"/>
  <c r="N3288" i="1"/>
  <c r="M3288" i="1" s="1"/>
  <c r="H3288" i="1"/>
  <c r="Z3288" i="1" s="1"/>
  <c r="AB3288" i="1" s="1"/>
  <c r="F3288" i="1"/>
  <c r="A3288" i="1"/>
  <c r="AH3286" i="1"/>
  <c r="AF3286" i="1"/>
  <c r="AE3286" i="1"/>
  <c r="AD3286" i="1"/>
  <c r="Y3286" i="1"/>
  <c r="X3286" i="1"/>
  <c r="W3286" i="1"/>
  <c r="O3286" i="1"/>
  <c r="N3286" i="1"/>
  <c r="M3286" i="1" s="1"/>
  <c r="H3286" i="1"/>
  <c r="Z3286" i="1" s="1"/>
  <c r="AB3286" i="1" s="1"/>
  <c r="F3286" i="1"/>
  <c r="A3286" i="1"/>
  <c r="AH3285" i="1"/>
  <c r="AF3285" i="1"/>
  <c r="AE3285" i="1"/>
  <c r="AD3285" i="1"/>
  <c r="Y3285" i="1"/>
  <c r="X3285" i="1"/>
  <c r="W3285" i="1"/>
  <c r="O3285" i="1"/>
  <c r="N3285" i="1"/>
  <c r="M3285" i="1" s="1"/>
  <c r="H3285" i="1"/>
  <c r="Z3285" i="1" s="1"/>
  <c r="AB3285" i="1" s="1"/>
  <c r="F3285" i="1"/>
  <c r="A3285" i="1"/>
  <c r="AH3284" i="1"/>
  <c r="AF3284" i="1"/>
  <c r="AE3284" i="1"/>
  <c r="AD3284" i="1"/>
  <c r="Y3284" i="1"/>
  <c r="X3284" i="1"/>
  <c r="W3284" i="1"/>
  <c r="O3284" i="1"/>
  <c r="N3284" i="1"/>
  <c r="M3284" i="1" s="1"/>
  <c r="H3284" i="1"/>
  <c r="Z3284" i="1" s="1"/>
  <c r="AB3284" i="1" s="1"/>
  <c r="F3284" i="1"/>
  <c r="A3284" i="1"/>
  <c r="AH3283" i="1"/>
  <c r="AF3283" i="1"/>
  <c r="AE3283" i="1"/>
  <c r="AD3283" i="1"/>
  <c r="Y3283" i="1"/>
  <c r="X3283" i="1"/>
  <c r="W3283" i="1"/>
  <c r="O3283" i="1"/>
  <c r="N3283" i="1"/>
  <c r="M3283" i="1" s="1"/>
  <c r="H3283" i="1"/>
  <c r="Z3283" i="1" s="1"/>
  <c r="AB3283" i="1" s="1"/>
  <c r="F3283" i="1"/>
  <c r="A3283" i="1"/>
  <c r="AH3281" i="1"/>
  <c r="AF3281" i="1"/>
  <c r="AE3281" i="1"/>
  <c r="AD3281" i="1"/>
  <c r="Y3281" i="1"/>
  <c r="X3281" i="1"/>
  <c r="W3281" i="1"/>
  <c r="O3281" i="1"/>
  <c r="N3281" i="1"/>
  <c r="M3281" i="1" s="1"/>
  <c r="H3281" i="1"/>
  <c r="Z3281" i="1" s="1"/>
  <c r="AB3281" i="1" s="1"/>
  <c r="F3281" i="1"/>
  <c r="A3281" i="1"/>
  <c r="AH3280" i="1"/>
  <c r="AF3280" i="1"/>
  <c r="AE3280" i="1"/>
  <c r="AD3280" i="1"/>
  <c r="Y3280" i="1"/>
  <c r="X3280" i="1"/>
  <c r="W3280" i="1"/>
  <c r="O3280" i="1"/>
  <c r="N3280" i="1"/>
  <c r="M3280" i="1" s="1"/>
  <c r="H3280" i="1"/>
  <c r="Z3280" i="1" s="1"/>
  <c r="AB3280" i="1" s="1"/>
  <c r="F3280" i="1"/>
  <c r="A3280" i="1"/>
  <c r="AH3277" i="1"/>
  <c r="AF3277" i="1"/>
  <c r="AE3277" i="1"/>
  <c r="AD3277" i="1"/>
  <c r="Y3277" i="1"/>
  <c r="X3277" i="1"/>
  <c r="W3277" i="1"/>
  <c r="O3277" i="1"/>
  <c r="N3277" i="1"/>
  <c r="M3277" i="1" s="1"/>
  <c r="H3277" i="1"/>
  <c r="Z3277" i="1" s="1"/>
  <c r="AB3277" i="1" s="1"/>
  <c r="F3277" i="1"/>
  <c r="A3277" i="1"/>
  <c r="AH3272" i="1"/>
  <c r="AF3272" i="1"/>
  <c r="AE3272" i="1"/>
  <c r="AD3272" i="1"/>
  <c r="Y3272" i="1"/>
  <c r="X3272" i="1"/>
  <c r="W3272" i="1"/>
  <c r="O3272" i="1"/>
  <c r="N3272" i="1"/>
  <c r="M3272" i="1" s="1"/>
  <c r="H3272" i="1"/>
  <c r="Z3272" i="1" s="1"/>
  <c r="AB3272" i="1" s="1"/>
  <c r="F3272" i="1"/>
  <c r="A3272" i="1"/>
  <c r="AH3267" i="1"/>
  <c r="AF3267" i="1"/>
  <c r="AE3267" i="1"/>
  <c r="AD3267" i="1"/>
  <c r="Y3267" i="1"/>
  <c r="X3267" i="1"/>
  <c r="W3267" i="1"/>
  <c r="O3267" i="1"/>
  <c r="N3267" i="1"/>
  <c r="M3267" i="1" s="1"/>
  <c r="H3267" i="1"/>
  <c r="Z3267" i="1" s="1"/>
  <c r="AB3267" i="1" s="1"/>
  <c r="F3267" i="1"/>
  <c r="A3267" i="1"/>
  <c r="AH3266" i="1"/>
  <c r="AF3266" i="1"/>
  <c r="AE3266" i="1"/>
  <c r="AD3266" i="1"/>
  <c r="Y3266" i="1"/>
  <c r="X3266" i="1"/>
  <c r="W3266" i="1"/>
  <c r="O3266" i="1"/>
  <c r="N3266" i="1"/>
  <c r="M3266" i="1" s="1"/>
  <c r="H3266" i="1"/>
  <c r="Z3266" i="1" s="1"/>
  <c r="AB3266" i="1" s="1"/>
  <c r="F3266" i="1"/>
  <c r="A3266" i="1"/>
  <c r="AH3260" i="1"/>
  <c r="AF3260" i="1"/>
  <c r="AE3260" i="1"/>
  <c r="AD3260" i="1"/>
  <c r="Y3260" i="1"/>
  <c r="X3260" i="1"/>
  <c r="W3260" i="1"/>
  <c r="O3260" i="1"/>
  <c r="N3260" i="1"/>
  <c r="M3260" i="1" s="1"/>
  <c r="H3260" i="1"/>
  <c r="Z3260" i="1" s="1"/>
  <c r="AB3260" i="1" s="1"/>
  <c r="F3260" i="1"/>
  <c r="A3260" i="1"/>
  <c r="AH3259" i="1"/>
  <c r="AF3259" i="1"/>
  <c r="AE3259" i="1"/>
  <c r="AD3259" i="1"/>
  <c r="Y3259" i="1"/>
  <c r="X3259" i="1"/>
  <c r="W3259" i="1"/>
  <c r="O3259" i="1"/>
  <c r="N3259" i="1"/>
  <c r="M3259" i="1" s="1"/>
  <c r="H3259" i="1"/>
  <c r="Z3259" i="1" s="1"/>
  <c r="AB3259" i="1" s="1"/>
  <c r="F3259" i="1"/>
  <c r="A3259" i="1"/>
  <c r="AH3253" i="1"/>
  <c r="AF3253" i="1"/>
  <c r="AE3253" i="1"/>
  <c r="AD3253" i="1"/>
  <c r="Y3253" i="1"/>
  <c r="X3253" i="1"/>
  <c r="W3253" i="1"/>
  <c r="O3253" i="1"/>
  <c r="N3253" i="1"/>
  <c r="M3253" i="1" s="1"/>
  <c r="H3253" i="1"/>
  <c r="Z3253" i="1" s="1"/>
  <c r="AB3253" i="1" s="1"/>
  <c r="F3253" i="1"/>
  <c r="A3253" i="1"/>
  <c r="AH3239" i="1"/>
  <c r="AF3239" i="1"/>
  <c r="AE3239" i="1"/>
  <c r="AD3239" i="1"/>
  <c r="Y3239" i="1"/>
  <c r="X3239" i="1"/>
  <c r="W3239" i="1"/>
  <c r="O3239" i="1"/>
  <c r="N3239" i="1"/>
  <c r="M3239" i="1" s="1"/>
  <c r="H3239" i="1"/>
  <c r="Z3239" i="1" s="1"/>
  <c r="AB3239" i="1" s="1"/>
  <c r="F3239" i="1"/>
  <c r="A3239" i="1"/>
  <c r="AH3232" i="1"/>
  <c r="AF3232" i="1"/>
  <c r="AE3232" i="1"/>
  <c r="AD3232" i="1"/>
  <c r="Y3232" i="1"/>
  <c r="X3232" i="1"/>
  <c r="W3232" i="1"/>
  <c r="O3232" i="1"/>
  <c r="N3232" i="1"/>
  <c r="M3232" i="1" s="1"/>
  <c r="H3232" i="1"/>
  <c r="Z3232" i="1" s="1"/>
  <c r="AB3232" i="1" s="1"/>
  <c r="F3232" i="1"/>
  <c r="A3232" i="1"/>
  <c r="AH3215" i="1"/>
  <c r="AF3215" i="1"/>
  <c r="AE3215" i="1"/>
  <c r="AD3215" i="1"/>
  <c r="Y3215" i="1"/>
  <c r="X3215" i="1"/>
  <c r="W3215" i="1"/>
  <c r="O3215" i="1"/>
  <c r="N3215" i="1"/>
  <c r="M3215" i="1" s="1"/>
  <c r="H3215" i="1"/>
  <c r="Z3215" i="1" s="1"/>
  <c r="AB3215" i="1" s="1"/>
  <c r="F3215" i="1"/>
  <c r="A3215" i="1"/>
  <c r="AH3214" i="1"/>
  <c r="AF3214" i="1"/>
  <c r="AE3214" i="1"/>
  <c r="AD3214" i="1"/>
  <c r="Y3214" i="1"/>
  <c r="X3214" i="1"/>
  <c r="W3214" i="1"/>
  <c r="O3214" i="1"/>
  <c r="N3214" i="1"/>
  <c r="M3214" i="1" s="1"/>
  <c r="H3214" i="1"/>
  <c r="Z3214" i="1" s="1"/>
  <c r="AB3214" i="1" s="1"/>
  <c r="F3214" i="1"/>
  <c r="A3214" i="1"/>
  <c r="AH3210" i="1"/>
  <c r="AF3210" i="1"/>
  <c r="AE3210" i="1"/>
  <c r="AD3210" i="1"/>
  <c r="Y3210" i="1"/>
  <c r="X3210" i="1"/>
  <c r="W3210" i="1"/>
  <c r="O3210" i="1"/>
  <c r="N3210" i="1"/>
  <c r="M3210" i="1" s="1"/>
  <c r="H3210" i="1"/>
  <c r="Z3210" i="1" s="1"/>
  <c r="AB3210" i="1" s="1"/>
  <c r="F3210" i="1"/>
  <c r="A3210" i="1"/>
  <c r="AH3206" i="1"/>
  <c r="AF3206" i="1"/>
  <c r="AE3206" i="1"/>
  <c r="AD3206" i="1"/>
  <c r="Y3206" i="1"/>
  <c r="X3206" i="1"/>
  <c r="W3206" i="1"/>
  <c r="O3206" i="1"/>
  <c r="N3206" i="1"/>
  <c r="M3206" i="1" s="1"/>
  <c r="H3206" i="1"/>
  <c r="Z3206" i="1" s="1"/>
  <c r="AB3206" i="1" s="1"/>
  <c r="F3206" i="1"/>
  <c r="A3206" i="1"/>
  <c r="AH3205" i="1"/>
  <c r="AF3205" i="1"/>
  <c r="AE3205" i="1"/>
  <c r="AD3205" i="1"/>
  <c r="Y3205" i="1"/>
  <c r="X3205" i="1"/>
  <c r="W3205" i="1"/>
  <c r="O3205" i="1"/>
  <c r="N3205" i="1"/>
  <c r="M3205" i="1" s="1"/>
  <c r="H3205" i="1"/>
  <c r="Z3205" i="1" s="1"/>
  <c r="AB3205" i="1" s="1"/>
  <c r="F3205" i="1"/>
  <c r="A3205" i="1"/>
  <c r="AH3204" i="1"/>
  <c r="AF3204" i="1"/>
  <c r="AE3204" i="1"/>
  <c r="AD3204" i="1"/>
  <c r="Y3204" i="1"/>
  <c r="X3204" i="1"/>
  <c r="W3204" i="1"/>
  <c r="O3204" i="1"/>
  <c r="N3204" i="1"/>
  <c r="M3204" i="1" s="1"/>
  <c r="H3204" i="1"/>
  <c r="Z3204" i="1" s="1"/>
  <c r="AB3204" i="1" s="1"/>
  <c r="F3204" i="1"/>
  <c r="A3204" i="1"/>
  <c r="AH3203" i="1"/>
  <c r="AF3203" i="1"/>
  <c r="AE3203" i="1"/>
  <c r="AD3203" i="1"/>
  <c r="Y3203" i="1"/>
  <c r="X3203" i="1"/>
  <c r="W3203" i="1"/>
  <c r="O3203" i="1"/>
  <c r="N3203" i="1"/>
  <c r="M3203" i="1" s="1"/>
  <c r="H3203" i="1"/>
  <c r="Z3203" i="1" s="1"/>
  <c r="AB3203" i="1" s="1"/>
  <c r="F3203" i="1"/>
  <c r="A3203" i="1"/>
  <c r="AH3202" i="1"/>
  <c r="AF3202" i="1"/>
  <c r="AE3202" i="1"/>
  <c r="AD3202" i="1"/>
  <c r="Y3202" i="1"/>
  <c r="X3202" i="1"/>
  <c r="W3202" i="1"/>
  <c r="O3202" i="1"/>
  <c r="N3202" i="1"/>
  <c r="M3202" i="1" s="1"/>
  <c r="H3202" i="1"/>
  <c r="Z3202" i="1" s="1"/>
  <c r="AB3202" i="1" s="1"/>
  <c r="F3202" i="1"/>
  <c r="A3202" i="1"/>
  <c r="AH3201" i="1"/>
  <c r="AF3201" i="1"/>
  <c r="AE3201" i="1"/>
  <c r="AD3201" i="1"/>
  <c r="Y3201" i="1"/>
  <c r="X3201" i="1"/>
  <c r="W3201" i="1"/>
  <c r="O3201" i="1"/>
  <c r="N3201" i="1"/>
  <c r="M3201" i="1" s="1"/>
  <c r="H3201" i="1"/>
  <c r="Z3201" i="1" s="1"/>
  <c r="AB3201" i="1" s="1"/>
  <c r="F3201" i="1"/>
  <c r="A3201" i="1"/>
  <c r="AH3200" i="1"/>
  <c r="AF3200" i="1"/>
  <c r="AE3200" i="1"/>
  <c r="AD3200" i="1"/>
  <c r="Y3200" i="1"/>
  <c r="X3200" i="1"/>
  <c r="W3200" i="1"/>
  <c r="O3200" i="1"/>
  <c r="N3200" i="1"/>
  <c r="M3200" i="1" s="1"/>
  <c r="H3200" i="1"/>
  <c r="Z3200" i="1" s="1"/>
  <c r="AB3200" i="1" s="1"/>
  <c r="F3200" i="1"/>
  <c r="A3200" i="1"/>
  <c r="AH3199" i="1"/>
  <c r="AF3199" i="1"/>
  <c r="AE3199" i="1"/>
  <c r="AD3199" i="1"/>
  <c r="Y3199" i="1"/>
  <c r="X3199" i="1"/>
  <c r="W3199" i="1"/>
  <c r="O3199" i="1"/>
  <c r="N3199" i="1"/>
  <c r="M3199" i="1" s="1"/>
  <c r="H3199" i="1"/>
  <c r="Z3199" i="1" s="1"/>
  <c r="AB3199" i="1" s="1"/>
  <c r="F3199" i="1"/>
  <c r="A3199" i="1"/>
  <c r="AH3193" i="1"/>
  <c r="AF3193" i="1"/>
  <c r="AE3193" i="1"/>
  <c r="AD3193" i="1"/>
  <c r="Y3193" i="1"/>
  <c r="X3193" i="1"/>
  <c r="W3193" i="1"/>
  <c r="O3193" i="1"/>
  <c r="N3193" i="1"/>
  <c r="M3193" i="1" s="1"/>
  <c r="H3193" i="1"/>
  <c r="Z3193" i="1" s="1"/>
  <c r="AB3193" i="1" s="1"/>
  <c r="F3193" i="1"/>
  <c r="A3193" i="1"/>
  <c r="AH3191" i="1"/>
  <c r="AF3191" i="1"/>
  <c r="AE3191" i="1"/>
  <c r="AD3191" i="1"/>
  <c r="Y3191" i="1"/>
  <c r="X3191" i="1"/>
  <c r="W3191" i="1"/>
  <c r="O3191" i="1"/>
  <c r="N3191" i="1"/>
  <c r="M3191" i="1" s="1"/>
  <c r="H3191" i="1"/>
  <c r="Z3191" i="1" s="1"/>
  <c r="AB3191" i="1" s="1"/>
  <c r="F3191" i="1"/>
  <c r="A3191" i="1"/>
  <c r="AH3190" i="1"/>
  <c r="AF3190" i="1"/>
  <c r="AE3190" i="1"/>
  <c r="AD3190" i="1"/>
  <c r="Y3190" i="1"/>
  <c r="X3190" i="1"/>
  <c r="W3190" i="1"/>
  <c r="O3190" i="1"/>
  <c r="N3190" i="1"/>
  <c r="M3190" i="1" s="1"/>
  <c r="H3190" i="1"/>
  <c r="Z3190" i="1" s="1"/>
  <c r="AB3190" i="1" s="1"/>
  <c r="F3190" i="1"/>
  <c r="A3190" i="1"/>
  <c r="AH3189" i="1"/>
  <c r="AF3189" i="1"/>
  <c r="AE3189" i="1"/>
  <c r="AD3189" i="1"/>
  <c r="Y3189" i="1"/>
  <c r="X3189" i="1"/>
  <c r="W3189" i="1"/>
  <c r="O3189" i="1"/>
  <c r="N3189" i="1"/>
  <c r="M3189" i="1" s="1"/>
  <c r="H3189" i="1"/>
  <c r="Z3189" i="1" s="1"/>
  <c r="AB3189" i="1" s="1"/>
  <c r="F3189" i="1"/>
  <c r="A3189" i="1"/>
  <c r="AH3188" i="1"/>
  <c r="AF3188" i="1"/>
  <c r="AE3188" i="1"/>
  <c r="AD3188" i="1"/>
  <c r="Y3188" i="1"/>
  <c r="X3188" i="1"/>
  <c r="W3188" i="1"/>
  <c r="O3188" i="1"/>
  <c r="N3188" i="1"/>
  <c r="M3188" i="1" s="1"/>
  <c r="H3188" i="1"/>
  <c r="Z3188" i="1" s="1"/>
  <c r="AB3188" i="1" s="1"/>
  <c r="F3188" i="1"/>
  <c r="A3188" i="1"/>
  <c r="AH3187" i="1"/>
  <c r="AF3187" i="1"/>
  <c r="AE3187" i="1"/>
  <c r="AD3187" i="1"/>
  <c r="Y3187" i="1"/>
  <c r="X3187" i="1"/>
  <c r="W3187" i="1"/>
  <c r="O3187" i="1"/>
  <c r="N3187" i="1"/>
  <c r="M3187" i="1" s="1"/>
  <c r="H3187" i="1"/>
  <c r="Z3187" i="1" s="1"/>
  <c r="AB3187" i="1" s="1"/>
  <c r="F3187" i="1"/>
  <c r="A3187" i="1"/>
  <c r="AH3186" i="1"/>
  <c r="AF3186" i="1"/>
  <c r="AE3186" i="1"/>
  <c r="AD3186" i="1"/>
  <c r="Y3186" i="1"/>
  <c r="X3186" i="1"/>
  <c r="W3186" i="1"/>
  <c r="O3186" i="1"/>
  <c r="N3186" i="1"/>
  <c r="M3186" i="1" s="1"/>
  <c r="H3186" i="1"/>
  <c r="Z3186" i="1" s="1"/>
  <c r="AB3186" i="1" s="1"/>
  <c r="F3186" i="1"/>
  <c r="A3186" i="1"/>
  <c r="AH3185" i="1"/>
  <c r="AF3185" i="1"/>
  <c r="AE3185" i="1"/>
  <c r="AD3185" i="1"/>
  <c r="Y3185" i="1"/>
  <c r="X3185" i="1"/>
  <c r="W3185" i="1"/>
  <c r="O3185" i="1"/>
  <c r="N3185" i="1"/>
  <c r="M3185" i="1" s="1"/>
  <c r="H3185" i="1"/>
  <c r="Z3185" i="1" s="1"/>
  <c r="AB3185" i="1" s="1"/>
  <c r="F3185" i="1"/>
  <c r="A3185" i="1"/>
  <c r="AH3182" i="1"/>
  <c r="AF3182" i="1"/>
  <c r="AE3182" i="1"/>
  <c r="AD3182" i="1"/>
  <c r="Y3182" i="1"/>
  <c r="X3182" i="1"/>
  <c r="W3182" i="1"/>
  <c r="O3182" i="1"/>
  <c r="N3182" i="1"/>
  <c r="M3182" i="1" s="1"/>
  <c r="H3182" i="1"/>
  <c r="Z3182" i="1" s="1"/>
  <c r="AB3182" i="1" s="1"/>
  <c r="F3182" i="1"/>
  <c r="A3182" i="1"/>
  <c r="AH3172" i="1"/>
  <c r="AF3172" i="1"/>
  <c r="AE3172" i="1"/>
  <c r="AD3172" i="1"/>
  <c r="Y3172" i="1"/>
  <c r="X3172" i="1"/>
  <c r="W3172" i="1"/>
  <c r="O3172" i="1"/>
  <c r="N3172" i="1"/>
  <c r="M3172" i="1" s="1"/>
  <c r="H3172" i="1"/>
  <c r="Z3172" i="1" s="1"/>
  <c r="AB3172" i="1" s="1"/>
  <c r="F3172" i="1"/>
  <c r="A3172" i="1"/>
  <c r="AH3171" i="1"/>
  <c r="AF3171" i="1"/>
  <c r="AE3171" i="1"/>
  <c r="AD3171" i="1"/>
  <c r="Y3171" i="1"/>
  <c r="X3171" i="1"/>
  <c r="W3171" i="1"/>
  <c r="O3171" i="1"/>
  <c r="N3171" i="1"/>
  <c r="M3171" i="1" s="1"/>
  <c r="H3171" i="1"/>
  <c r="Z3171" i="1" s="1"/>
  <c r="AB3171" i="1" s="1"/>
  <c r="F3171" i="1"/>
  <c r="A3171" i="1"/>
  <c r="AH3170" i="1"/>
  <c r="AF3170" i="1"/>
  <c r="AE3170" i="1"/>
  <c r="AD3170" i="1"/>
  <c r="Y3170" i="1"/>
  <c r="X3170" i="1"/>
  <c r="W3170" i="1"/>
  <c r="O3170" i="1"/>
  <c r="N3170" i="1"/>
  <c r="M3170" i="1" s="1"/>
  <c r="H3170" i="1"/>
  <c r="Z3170" i="1" s="1"/>
  <c r="AB3170" i="1" s="1"/>
  <c r="F3170" i="1"/>
  <c r="A3170" i="1"/>
  <c r="AH3169" i="1"/>
  <c r="AF3169" i="1"/>
  <c r="AE3169" i="1"/>
  <c r="AD3169" i="1"/>
  <c r="Y3169" i="1"/>
  <c r="X3169" i="1"/>
  <c r="W3169" i="1"/>
  <c r="O3169" i="1"/>
  <c r="N3169" i="1"/>
  <c r="M3169" i="1" s="1"/>
  <c r="H3169" i="1"/>
  <c r="Z3169" i="1" s="1"/>
  <c r="AB3169" i="1" s="1"/>
  <c r="F3169" i="1"/>
  <c r="A3169" i="1"/>
  <c r="AH3168" i="1"/>
  <c r="AF3168" i="1"/>
  <c r="AE3168" i="1"/>
  <c r="AD3168" i="1"/>
  <c r="Y3168" i="1"/>
  <c r="X3168" i="1"/>
  <c r="W3168" i="1"/>
  <c r="O3168" i="1"/>
  <c r="N3168" i="1"/>
  <c r="M3168" i="1" s="1"/>
  <c r="H3168" i="1"/>
  <c r="Z3168" i="1" s="1"/>
  <c r="AB3168" i="1" s="1"/>
  <c r="F3168" i="1"/>
  <c r="A3168" i="1"/>
  <c r="AH3167" i="1"/>
  <c r="AF3167" i="1"/>
  <c r="AE3167" i="1"/>
  <c r="AD3167" i="1"/>
  <c r="Y3167" i="1"/>
  <c r="X3167" i="1"/>
  <c r="W3167" i="1"/>
  <c r="O3167" i="1"/>
  <c r="N3167" i="1"/>
  <c r="M3167" i="1" s="1"/>
  <c r="H3167" i="1"/>
  <c r="Z3167" i="1" s="1"/>
  <c r="AB3167" i="1" s="1"/>
  <c r="F3167" i="1"/>
  <c r="A3167" i="1"/>
  <c r="AH3166" i="1"/>
  <c r="AF3166" i="1"/>
  <c r="AE3166" i="1"/>
  <c r="AD3166" i="1"/>
  <c r="Y3166" i="1"/>
  <c r="X3166" i="1"/>
  <c r="W3166" i="1"/>
  <c r="O3166" i="1"/>
  <c r="N3166" i="1"/>
  <c r="M3166" i="1" s="1"/>
  <c r="H3166" i="1"/>
  <c r="Z3166" i="1" s="1"/>
  <c r="AB3166" i="1" s="1"/>
  <c r="F3166" i="1"/>
  <c r="A3166" i="1"/>
  <c r="AH3165" i="1"/>
  <c r="AF3165" i="1"/>
  <c r="AE3165" i="1"/>
  <c r="AD3165" i="1"/>
  <c r="Y3165" i="1"/>
  <c r="X3165" i="1"/>
  <c r="W3165" i="1"/>
  <c r="O3165" i="1"/>
  <c r="N3165" i="1"/>
  <c r="M3165" i="1" s="1"/>
  <c r="H3165" i="1"/>
  <c r="Z3165" i="1" s="1"/>
  <c r="AB3165" i="1" s="1"/>
  <c r="F3165" i="1"/>
  <c r="A3165" i="1"/>
  <c r="AH3163" i="1"/>
  <c r="AF3163" i="1"/>
  <c r="AE3163" i="1"/>
  <c r="AD3163" i="1"/>
  <c r="Y3163" i="1"/>
  <c r="X3163" i="1"/>
  <c r="W3163" i="1"/>
  <c r="O3163" i="1"/>
  <c r="N3163" i="1"/>
  <c r="M3163" i="1" s="1"/>
  <c r="H3163" i="1"/>
  <c r="Z3163" i="1" s="1"/>
  <c r="AB3163" i="1" s="1"/>
  <c r="F3163" i="1"/>
  <c r="A3163" i="1"/>
  <c r="AH3162" i="1"/>
  <c r="AF3162" i="1"/>
  <c r="AE3162" i="1"/>
  <c r="AD3162" i="1"/>
  <c r="Y3162" i="1"/>
  <c r="X3162" i="1"/>
  <c r="W3162" i="1"/>
  <c r="O3162" i="1"/>
  <c r="N3162" i="1"/>
  <c r="M3162" i="1" s="1"/>
  <c r="H3162" i="1"/>
  <c r="Z3162" i="1" s="1"/>
  <c r="AB3162" i="1" s="1"/>
  <c r="F3162" i="1"/>
  <c r="A3162" i="1"/>
  <c r="AH3153" i="1"/>
  <c r="AF3153" i="1"/>
  <c r="AE3153" i="1"/>
  <c r="AD3153" i="1"/>
  <c r="Y3153" i="1"/>
  <c r="X3153" i="1"/>
  <c r="W3153" i="1"/>
  <c r="O3153" i="1"/>
  <c r="N3153" i="1"/>
  <c r="M3153" i="1" s="1"/>
  <c r="H3153" i="1"/>
  <c r="Z3153" i="1" s="1"/>
  <c r="AB3153" i="1" s="1"/>
  <c r="F3153" i="1"/>
  <c r="A3153" i="1"/>
  <c r="AH3150" i="1"/>
  <c r="AF3150" i="1"/>
  <c r="AE3150" i="1"/>
  <c r="AD3150" i="1"/>
  <c r="Y3150" i="1"/>
  <c r="X3150" i="1"/>
  <c r="W3150" i="1"/>
  <c r="O3150" i="1"/>
  <c r="N3150" i="1"/>
  <c r="M3150" i="1" s="1"/>
  <c r="H3150" i="1"/>
  <c r="Z3150" i="1" s="1"/>
  <c r="AB3150" i="1" s="1"/>
  <c r="F3150" i="1"/>
  <c r="A3150" i="1"/>
  <c r="AH3148" i="1"/>
  <c r="AF3148" i="1"/>
  <c r="AE3148" i="1"/>
  <c r="AD3148" i="1"/>
  <c r="Y3148" i="1"/>
  <c r="X3148" i="1"/>
  <c r="W3148" i="1"/>
  <c r="O3148" i="1"/>
  <c r="N3148" i="1"/>
  <c r="M3148" i="1" s="1"/>
  <c r="H3148" i="1"/>
  <c r="Z3148" i="1" s="1"/>
  <c r="AB3148" i="1" s="1"/>
  <c r="F3148" i="1"/>
  <c r="A3148" i="1"/>
  <c r="AH3147" i="1"/>
  <c r="AF3147" i="1"/>
  <c r="AE3147" i="1"/>
  <c r="AD3147" i="1"/>
  <c r="Y3147" i="1"/>
  <c r="X3147" i="1"/>
  <c r="W3147" i="1"/>
  <c r="O3147" i="1"/>
  <c r="N3147" i="1"/>
  <c r="M3147" i="1" s="1"/>
  <c r="H3147" i="1"/>
  <c r="Z3147" i="1" s="1"/>
  <c r="AB3147" i="1" s="1"/>
  <c r="F3147" i="1"/>
  <c r="A3147" i="1"/>
  <c r="AH3146" i="1"/>
  <c r="AF3146" i="1"/>
  <c r="AE3146" i="1"/>
  <c r="AD3146" i="1"/>
  <c r="Y3146" i="1"/>
  <c r="X3146" i="1"/>
  <c r="W3146" i="1"/>
  <c r="O3146" i="1"/>
  <c r="N3146" i="1"/>
  <c r="M3146" i="1" s="1"/>
  <c r="H3146" i="1"/>
  <c r="Z3146" i="1" s="1"/>
  <c r="AB3146" i="1" s="1"/>
  <c r="F3146" i="1"/>
  <c r="A3146" i="1"/>
  <c r="AH3144" i="1"/>
  <c r="AF3144" i="1"/>
  <c r="AE3144" i="1"/>
  <c r="AD3144" i="1"/>
  <c r="Y3144" i="1"/>
  <c r="X3144" i="1"/>
  <c r="W3144" i="1"/>
  <c r="O3144" i="1"/>
  <c r="N3144" i="1"/>
  <c r="M3144" i="1" s="1"/>
  <c r="H3144" i="1"/>
  <c r="Z3144" i="1" s="1"/>
  <c r="AB3144" i="1" s="1"/>
  <c r="F3144" i="1"/>
  <c r="A3144" i="1"/>
  <c r="AH3142" i="1"/>
  <c r="AF3142" i="1"/>
  <c r="AE3142" i="1"/>
  <c r="AD3142" i="1"/>
  <c r="Y3142" i="1"/>
  <c r="X3142" i="1"/>
  <c r="W3142" i="1"/>
  <c r="O3142" i="1"/>
  <c r="N3142" i="1"/>
  <c r="M3142" i="1" s="1"/>
  <c r="H3142" i="1"/>
  <c r="Z3142" i="1" s="1"/>
  <c r="AB3142" i="1" s="1"/>
  <c r="F3142" i="1"/>
  <c r="A3142" i="1"/>
  <c r="AH3141" i="1"/>
  <c r="AF3141" i="1"/>
  <c r="AE3141" i="1"/>
  <c r="AD3141" i="1"/>
  <c r="Y3141" i="1"/>
  <c r="X3141" i="1"/>
  <c r="W3141" i="1"/>
  <c r="O3141" i="1"/>
  <c r="N3141" i="1"/>
  <c r="M3141" i="1" s="1"/>
  <c r="H3141" i="1"/>
  <c r="Z3141" i="1" s="1"/>
  <c r="AB3141" i="1" s="1"/>
  <c r="F3141" i="1"/>
  <c r="A3141" i="1"/>
  <c r="AH3140" i="1"/>
  <c r="AF3140" i="1"/>
  <c r="AE3140" i="1"/>
  <c r="AD3140" i="1"/>
  <c r="Y3140" i="1"/>
  <c r="X3140" i="1"/>
  <c r="W3140" i="1"/>
  <c r="O3140" i="1"/>
  <c r="N3140" i="1"/>
  <c r="M3140" i="1" s="1"/>
  <c r="H3140" i="1"/>
  <c r="Z3140" i="1" s="1"/>
  <c r="AB3140" i="1" s="1"/>
  <c r="F3140" i="1"/>
  <c r="A3140" i="1"/>
  <c r="AH3137" i="1"/>
  <c r="AF3137" i="1"/>
  <c r="AE3137" i="1"/>
  <c r="AD3137" i="1"/>
  <c r="Y3137" i="1"/>
  <c r="X3137" i="1"/>
  <c r="W3137" i="1"/>
  <c r="O3137" i="1"/>
  <c r="N3137" i="1"/>
  <c r="M3137" i="1" s="1"/>
  <c r="H3137" i="1"/>
  <c r="Z3137" i="1" s="1"/>
  <c r="AB3137" i="1" s="1"/>
  <c r="F3137" i="1"/>
  <c r="A3137" i="1"/>
  <c r="AH3136" i="1"/>
  <c r="AF3136" i="1"/>
  <c r="AE3136" i="1"/>
  <c r="AD3136" i="1"/>
  <c r="Y3136" i="1"/>
  <c r="X3136" i="1"/>
  <c r="W3136" i="1"/>
  <c r="O3136" i="1"/>
  <c r="N3136" i="1"/>
  <c r="M3136" i="1" s="1"/>
  <c r="H3136" i="1"/>
  <c r="Z3136" i="1" s="1"/>
  <c r="AB3136" i="1" s="1"/>
  <c r="F3136" i="1"/>
  <c r="A3136" i="1"/>
  <c r="AH3135" i="1"/>
  <c r="AF3135" i="1"/>
  <c r="AE3135" i="1"/>
  <c r="AD3135" i="1"/>
  <c r="Y3135" i="1"/>
  <c r="X3135" i="1"/>
  <c r="W3135" i="1"/>
  <c r="O3135" i="1"/>
  <c r="N3135" i="1"/>
  <c r="M3135" i="1" s="1"/>
  <c r="H3135" i="1"/>
  <c r="Z3135" i="1" s="1"/>
  <c r="AB3135" i="1" s="1"/>
  <c r="F3135" i="1"/>
  <c r="A3135" i="1"/>
  <c r="AH3132" i="1"/>
  <c r="AF3132" i="1"/>
  <c r="AE3132" i="1"/>
  <c r="AD3132" i="1"/>
  <c r="Y3132" i="1"/>
  <c r="X3132" i="1"/>
  <c r="W3132" i="1"/>
  <c r="O3132" i="1"/>
  <c r="N3132" i="1"/>
  <c r="M3132" i="1" s="1"/>
  <c r="H3132" i="1"/>
  <c r="Z3132" i="1" s="1"/>
  <c r="AB3132" i="1" s="1"/>
  <c r="F3132" i="1"/>
  <c r="A3132" i="1"/>
  <c r="AH3131" i="1"/>
  <c r="AF3131" i="1"/>
  <c r="AE3131" i="1"/>
  <c r="AD3131" i="1"/>
  <c r="Y3131" i="1"/>
  <c r="X3131" i="1"/>
  <c r="W3131" i="1"/>
  <c r="O3131" i="1"/>
  <c r="N3131" i="1"/>
  <c r="M3131" i="1" s="1"/>
  <c r="H3131" i="1"/>
  <c r="Z3131" i="1" s="1"/>
  <c r="AB3131" i="1" s="1"/>
  <c r="F3131" i="1"/>
  <c r="A3131" i="1"/>
  <c r="AH3128" i="1"/>
  <c r="AF3128" i="1"/>
  <c r="AE3128" i="1"/>
  <c r="AD3128" i="1"/>
  <c r="Y3128" i="1"/>
  <c r="X3128" i="1"/>
  <c r="W3128" i="1"/>
  <c r="O3128" i="1"/>
  <c r="N3128" i="1"/>
  <c r="M3128" i="1" s="1"/>
  <c r="H3128" i="1"/>
  <c r="Z3128" i="1" s="1"/>
  <c r="AB3128" i="1" s="1"/>
  <c r="F3128" i="1"/>
  <c r="A3128" i="1"/>
  <c r="AH3126" i="1"/>
  <c r="AF3126" i="1"/>
  <c r="AE3126" i="1"/>
  <c r="AD3126" i="1"/>
  <c r="Y3126" i="1"/>
  <c r="X3126" i="1"/>
  <c r="W3126" i="1"/>
  <c r="O3126" i="1"/>
  <c r="N3126" i="1"/>
  <c r="M3126" i="1" s="1"/>
  <c r="H3126" i="1"/>
  <c r="Z3126" i="1" s="1"/>
  <c r="AB3126" i="1" s="1"/>
  <c r="F3126" i="1"/>
  <c r="A3126" i="1"/>
  <c r="AH3124" i="1"/>
  <c r="AF3124" i="1"/>
  <c r="AE3124" i="1"/>
  <c r="AD3124" i="1"/>
  <c r="Y3124" i="1"/>
  <c r="X3124" i="1"/>
  <c r="W3124" i="1"/>
  <c r="O3124" i="1"/>
  <c r="N3124" i="1"/>
  <c r="M3124" i="1" s="1"/>
  <c r="H3124" i="1"/>
  <c r="Z3124" i="1" s="1"/>
  <c r="AB3124" i="1" s="1"/>
  <c r="F3124" i="1"/>
  <c r="A3124" i="1"/>
  <c r="AH3123" i="1"/>
  <c r="AF3123" i="1"/>
  <c r="AE3123" i="1"/>
  <c r="AD3123" i="1"/>
  <c r="Y3123" i="1"/>
  <c r="X3123" i="1"/>
  <c r="W3123" i="1"/>
  <c r="O3123" i="1"/>
  <c r="N3123" i="1"/>
  <c r="M3123" i="1" s="1"/>
  <c r="H3123" i="1"/>
  <c r="Z3123" i="1" s="1"/>
  <c r="AB3123" i="1" s="1"/>
  <c r="F3123" i="1"/>
  <c r="A3123" i="1"/>
  <c r="AH3122" i="1"/>
  <c r="AF3122" i="1"/>
  <c r="AE3122" i="1"/>
  <c r="AD3122" i="1"/>
  <c r="Y3122" i="1"/>
  <c r="X3122" i="1"/>
  <c r="W3122" i="1"/>
  <c r="O3122" i="1"/>
  <c r="N3122" i="1"/>
  <c r="M3122" i="1" s="1"/>
  <c r="H3122" i="1"/>
  <c r="Z3122" i="1" s="1"/>
  <c r="AB3122" i="1" s="1"/>
  <c r="F3122" i="1"/>
  <c r="A3122" i="1"/>
  <c r="AH3121" i="1"/>
  <c r="AF3121" i="1"/>
  <c r="AE3121" i="1"/>
  <c r="AD3121" i="1"/>
  <c r="Y3121" i="1"/>
  <c r="X3121" i="1"/>
  <c r="W3121" i="1"/>
  <c r="O3121" i="1"/>
  <c r="N3121" i="1"/>
  <c r="M3121" i="1" s="1"/>
  <c r="H3121" i="1"/>
  <c r="Z3121" i="1" s="1"/>
  <c r="AB3121" i="1" s="1"/>
  <c r="F3121" i="1"/>
  <c r="A3121" i="1"/>
  <c r="AH3119" i="1"/>
  <c r="AF3119" i="1"/>
  <c r="AE3119" i="1"/>
  <c r="AD3119" i="1"/>
  <c r="Y3119" i="1"/>
  <c r="X3119" i="1"/>
  <c r="W3119" i="1"/>
  <c r="O3119" i="1"/>
  <c r="N3119" i="1"/>
  <c r="M3119" i="1" s="1"/>
  <c r="H3119" i="1"/>
  <c r="Z3119" i="1" s="1"/>
  <c r="AB3119" i="1" s="1"/>
  <c r="F3119" i="1"/>
  <c r="A3119" i="1"/>
  <c r="AH3118" i="1"/>
  <c r="AF3118" i="1"/>
  <c r="AE3118" i="1"/>
  <c r="AD3118" i="1"/>
  <c r="Y3118" i="1"/>
  <c r="X3118" i="1"/>
  <c r="W3118" i="1"/>
  <c r="O3118" i="1"/>
  <c r="N3118" i="1"/>
  <c r="M3118" i="1" s="1"/>
  <c r="H3118" i="1"/>
  <c r="Z3118" i="1" s="1"/>
  <c r="AB3118" i="1" s="1"/>
  <c r="F3118" i="1"/>
  <c r="A3118" i="1"/>
  <c r="AH3117" i="1"/>
  <c r="AF3117" i="1"/>
  <c r="AE3117" i="1"/>
  <c r="AD3117" i="1"/>
  <c r="Y3117" i="1"/>
  <c r="X3117" i="1"/>
  <c r="W3117" i="1"/>
  <c r="O3117" i="1"/>
  <c r="N3117" i="1"/>
  <c r="M3117" i="1" s="1"/>
  <c r="H3117" i="1"/>
  <c r="Z3117" i="1" s="1"/>
  <c r="AB3117" i="1" s="1"/>
  <c r="F3117" i="1"/>
  <c r="A3117" i="1"/>
  <c r="AH3116" i="1"/>
  <c r="AF3116" i="1"/>
  <c r="AE3116" i="1"/>
  <c r="AD3116" i="1"/>
  <c r="Y3116" i="1"/>
  <c r="X3116" i="1"/>
  <c r="W3116" i="1"/>
  <c r="O3116" i="1"/>
  <c r="N3116" i="1"/>
  <c r="M3116" i="1" s="1"/>
  <c r="H3116" i="1"/>
  <c r="Z3116" i="1" s="1"/>
  <c r="AB3116" i="1" s="1"/>
  <c r="F3116" i="1"/>
  <c r="A3116" i="1"/>
  <c r="AH3090" i="1"/>
  <c r="AF3090" i="1"/>
  <c r="AE3090" i="1"/>
  <c r="AD3090" i="1"/>
  <c r="Y3090" i="1"/>
  <c r="X3090" i="1"/>
  <c r="W3090" i="1"/>
  <c r="O3090" i="1"/>
  <c r="N3090" i="1"/>
  <c r="M3090" i="1" s="1"/>
  <c r="H3090" i="1"/>
  <c r="Z3090" i="1" s="1"/>
  <c r="AB3090" i="1" s="1"/>
  <c r="F3090" i="1"/>
  <c r="A3090" i="1"/>
  <c r="AH3089" i="1"/>
  <c r="AF3089" i="1"/>
  <c r="AE3089" i="1"/>
  <c r="AD3089" i="1"/>
  <c r="Y3089" i="1"/>
  <c r="X3089" i="1"/>
  <c r="W3089" i="1"/>
  <c r="O3089" i="1"/>
  <c r="N3089" i="1"/>
  <c r="M3089" i="1" s="1"/>
  <c r="H3089" i="1"/>
  <c r="Z3089" i="1" s="1"/>
  <c r="AB3089" i="1" s="1"/>
  <c r="F3089" i="1"/>
  <c r="A3089" i="1"/>
  <c r="AH3088" i="1"/>
  <c r="AF3088" i="1"/>
  <c r="AE3088" i="1"/>
  <c r="AD3088" i="1"/>
  <c r="Y3088" i="1"/>
  <c r="X3088" i="1"/>
  <c r="W3088" i="1"/>
  <c r="O3088" i="1"/>
  <c r="N3088" i="1"/>
  <c r="M3088" i="1" s="1"/>
  <c r="H3088" i="1"/>
  <c r="Z3088" i="1" s="1"/>
  <c r="AB3088" i="1" s="1"/>
  <c r="F3088" i="1"/>
  <c r="A3088" i="1"/>
  <c r="AH3087" i="1"/>
  <c r="AF3087" i="1"/>
  <c r="AE3087" i="1"/>
  <c r="AD3087" i="1"/>
  <c r="Y3087" i="1"/>
  <c r="X3087" i="1"/>
  <c r="W3087" i="1"/>
  <c r="O3087" i="1"/>
  <c r="N3087" i="1"/>
  <c r="M3087" i="1" s="1"/>
  <c r="H3087" i="1"/>
  <c r="Z3087" i="1" s="1"/>
  <c r="AB3087" i="1" s="1"/>
  <c r="F3087" i="1"/>
  <c r="A3087" i="1"/>
  <c r="AH3086" i="1"/>
  <c r="AF3086" i="1"/>
  <c r="AE3086" i="1"/>
  <c r="AD3086" i="1"/>
  <c r="Y3086" i="1"/>
  <c r="X3086" i="1"/>
  <c r="W3086" i="1"/>
  <c r="O3086" i="1"/>
  <c r="N3086" i="1"/>
  <c r="M3086" i="1" s="1"/>
  <c r="H3086" i="1"/>
  <c r="Z3086" i="1" s="1"/>
  <c r="AB3086" i="1" s="1"/>
  <c r="F3086" i="1"/>
  <c r="A3086" i="1"/>
  <c r="AH3085" i="1"/>
  <c r="AF3085" i="1"/>
  <c r="AE3085" i="1"/>
  <c r="AD3085" i="1"/>
  <c r="Y3085" i="1"/>
  <c r="X3085" i="1"/>
  <c r="W3085" i="1"/>
  <c r="O3085" i="1"/>
  <c r="N3085" i="1"/>
  <c r="M3085" i="1" s="1"/>
  <c r="H3085" i="1"/>
  <c r="Z3085" i="1" s="1"/>
  <c r="AB3085" i="1" s="1"/>
  <c r="F3085" i="1"/>
  <c r="A3085" i="1"/>
  <c r="AH3083" i="1"/>
  <c r="AF3083" i="1"/>
  <c r="AE3083" i="1"/>
  <c r="AD3083" i="1"/>
  <c r="Y3083" i="1"/>
  <c r="X3083" i="1"/>
  <c r="W3083" i="1"/>
  <c r="O3083" i="1"/>
  <c r="N3083" i="1"/>
  <c r="M3083" i="1" s="1"/>
  <c r="H3083" i="1"/>
  <c r="Z3083" i="1" s="1"/>
  <c r="AB3083" i="1" s="1"/>
  <c r="F3083" i="1"/>
  <c r="A3083" i="1"/>
  <c r="AH3082" i="1"/>
  <c r="AF3082" i="1"/>
  <c r="AE3082" i="1"/>
  <c r="AD3082" i="1"/>
  <c r="Y3082" i="1"/>
  <c r="X3082" i="1"/>
  <c r="W3082" i="1"/>
  <c r="O3082" i="1"/>
  <c r="N3082" i="1"/>
  <c r="M3082" i="1" s="1"/>
  <c r="H3082" i="1"/>
  <c r="Z3082" i="1" s="1"/>
  <c r="AB3082" i="1" s="1"/>
  <c r="F3082" i="1"/>
  <c r="A3082" i="1"/>
  <c r="AH3081" i="1"/>
  <c r="AF3081" i="1"/>
  <c r="AE3081" i="1"/>
  <c r="AD3081" i="1"/>
  <c r="Y3081" i="1"/>
  <c r="X3081" i="1"/>
  <c r="W3081" i="1"/>
  <c r="O3081" i="1"/>
  <c r="N3081" i="1"/>
  <c r="M3081" i="1" s="1"/>
  <c r="H3081" i="1"/>
  <c r="Z3081" i="1" s="1"/>
  <c r="AB3081" i="1" s="1"/>
  <c r="F3081" i="1"/>
  <c r="A3081" i="1"/>
  <c r="AH3080" i="1"/>
  <c r="AF3080" i="1"/>
  <c r="AE3080" i="1"/>
  <c r="AD3080" i="1"/>
  <c r="Y3080" i="1"/>
  <c r="X3080" i="1"/>
  <c r="W3080" i="1"/>
  <c r="O3080" i="1"/>
  <c r="N3080" i="1"/>
  <c r="M3080" i="1" s="1"/>
  <c r="H3080" i="1"/>
  <c r="Z3080" i="1" s="1"/>
  <c r="AB3080" i="1" s="1"/>
  <c r="F3080" i="1"/>
  <c r="A3080" i="1"/>
  <c r="AH3079" i="1"/>
  <c r="AF3079" i="1"/>
  <c r="AE3079" i="1"/>
  <c r="AD3079" i="1"/>
  <c r="Y3079" i="1"/>
  <c r="X3079" i="1"/>
  <c r="W3079" i="1"/>
  <c r="O3079" i="1"/>
  <c r="N3079" i="1"/>
  <c r="M3079" i="1" s="1"/>
  <c r="H3079" i="1"/>
  <c r="Z3079" i="1" s="1"/>
  <c r="AB3079" i="1" s="1"/>
  <c r="F3079" i="1"/>
  <c r="A3079" i="1"/>
  <c r="AH3078" i="1"/>
  <c r="AF3078" i="1"/>
  <c r="AE3078" i="1"/>
  <c r="AD3078" i="1"/>
  <c r="Y3078" i="1"/>
  <c r="X3078" i="1"/>
  <c r="W3078" i="1"/>
  <c r="O3078" i="1"/>
  <c r="N3078" i="1"/>
  <c r="M3078" i="1" s="1"/>
  <c r="H3078" i="1"/>
  <c r="Z3078" i="1" s="1"/>
  <c r="AB3078" i="1" s="1"/>
  <c r="F3078" i="1"/>
  <c r="A3078" i="1"/>
  <c r="AH3077" i="1"/>
  <c r="AF3077" i="1"/>
  <c r="AE3077" i="1"/>
  <c r="AD3077" i="1"/>
  <c r="Y3077" i="1"/>
  <c r="X3077" i="1"/>
  <c r="W3077" i="1"/>
  <c r="O3077" i="1"/>
  <c r="N3077" i="1"/>
  <c r="M3077" i="1" s="1"/>
  <c r="H3077" i="1"/>
  <c r="Z3077" i="1" s="1"/>
  <c r="AB3077" i="1" s="1"/>
  <c r="F3077" i="1"/>
  <c r="A3077" i="1"/>
  <c r="AH3076" i="1"/>
  <c r="AF3076" i="1"/>
  <c r="AE3076" i="1"/>
  <c r="AD3076" i="1"/>
  <c r="Y3076" i="1"/>
  <c r="X3076" i="1"/>
  <c r="W3076" i="1"/>
  <c r="O3076" i="1"/>
  <c r="N3076" i="1"/>
  <c r="M3076" i="1" s="1"/>
  <c r="H3076" i="1"/>
  <c r="Z3076" i="1" s="1"/>
  <c r="AB3076" i="1" s="1"/>
  <c r="F3076" i="1"/>
  <c r="A3076" i="1"/>
  <c r="AH3075" i="1"/>
  <c r="AF3075" i="1"/>
  <c r="AE3075" i="1"/>
  <c r="AD3075" i="1"/>
  <c r="Y3075" i="1"/>
  <c r="X3075" i="1"/>
  <c r="W3075" i="1"/>
  <c r="O3075" i="1"/>
  <c r="N3075" i="1"/>
  <c r="M3075" i="1" s="1"/>
  <c r="H3075" i="1"/>
  <c r="Z3075" i="1" s="1"/>
  <c r="AB3075" i="1" s="1"/>
  <c r="F3075" i="1"/>
  <c r="A3075" i="1"/>
  <c r="AH3073" i="1"/>
  <c r="AF3073" i="1"/>
  <c r="AE3073" i="1"/>
  <c r="AD3073" i="1"/>
  <c r="Y3073" i="1"/>
  <c r="X3073" i="1"/>
  <c r="W3073" i="1"/>
  <c r="O3073" i="1"/>
  <c r="N3073" i="1"/>
  <c r="M3073" i="1" s="1"/>
  <c r="H3073" i="1"/>
  <c r="Z3073" i="1" s="1"/>
  <c r="AB3073" i="1" s="1"/>
  <c r="F3073" i="1"/>
  <c r="A3073" i="1"/>
  <c r="AH3071" i="1"/>
  <c r="AF3071" i="1"/>
  <c r="AE3071" i="1"/>
  <c r="AD3071" i="1"/>
  <c r="Y3071" i="1"/>
  <c r="X3071" i="1"/>
  <c r="W3071" i="1"/>
  <c r="O3071" i="1"/>
  <c r="N3071" i="1"/>
  <c r="M3071" i="1" s="1"/>
  <c r="H3071" i="1"/>
  <c r="Z3071" i="1" s="1"/>
  <c r="AB3071" i="1" s="1"/>
  <c r="F3071" i="1"/>
  <c r="A3071" i="1"/>
  <c r="AH3069" i="1"/>
  <c r="AF3069" i="1"/>
  <c r="AE3069" i="1"/>
  <c r="AD3069" i="1"/>
  <c r="Y3069" i="1"/>
  <c r="X3069" i="1"/>
  <c r="W3069" i="1"/>
  <c r="O3069" i="1"/>
  <c r="N3069" i="1"/>
  <c r="M3069" i="1" s="1"/>
  <c r="H3069" i="1"/>
  <c r="Z3069" i="1" s="1"/>
  <c r="AB3069" i="1" s="1"/>
  <c r="F3069" i="1"/>
  <c r="A3069" i="1"/>
  <c r="AH3067" i="1"/>
  <c r="AF3067" i="1"/>
  <c r="AE3067" i="1"/>
  <c r="AD3067" i="1"/>
  <c r="Y3067" i="1"/>
  <c r="X3067" i="1"/>
  <c r="W3067" i="1"/>
  <c r="O3067" i="1"/>
  <c r="N3067" i="1"/>
  <c r="M3067" i="1" s="1"/>
  <c r="H3067" i="1"/>
  <c r="Z3067" i="1" s="1"/>
  <c r="AB3067" i="1" s="1"/>
  <c r="F3067" i="1"/>
  <c r="A3067" i="1"/>
  <c r="AH3065" i="1"/>
  <c r="AF3065" i="1"/>
  <c r="AE3065" i="1"/>
  <c r="AD3065" i="1"/>
  <c r="Y3065" i="1"/>
  <c r="X3065" i="1"/>
  <c r="W3065" i="1"/>
  <c r="O3065" i="1"/>
  <c r="N3065" i="1"/>
  <c r="M3065" i="1" s="1"/>
  <c r="H3065" i="1"/>
  <c r="Z3065" i="1" s="1"/>
  <c r="AB3065" i="1" s="1"/>
  <c r="F3065" i="1"/>
  <c r="A3065" i="1"/>
  <c r="AH3062" i="1"/>
  <c r="AF3062" i="1"/>
  <c r="AE3062" i="1"/>
  <c r="AD3062" i="1"/>
  <c r="Y3062" i="1"/>
  <c r="X3062" i="1"/>
  <c r="W3062" i="1"/>
  <c r="O3062" i="1"/>
  <c r="N3062" i="1"/>
  <c r="M3062" i="1" s="1"/>
  <c r="H3062" i="1"/>
  <c r="Z3062" i="1" s="1"/>
  <c r="AB3062" i="1" s="1"/>
  <c r="F3062" i="1"/>
  <c r="A3062" i="1"/>
  <c r="AH3058" i="1"/>
  <c r="AF3058" i="1"/>
  <c r="AE3058" i="1"/>
  <c r="AD3058" i="1"/>
  <c r="Y3058" i="1"/>
  <c r="X3058" i="1"/>
  <c r="W3058" i="1"/>
  <c r="O3058" i="1"/>
  <c r="N3058" i="1"/>
  <c r="M3058" i="1" s="1"/>
  <c r="H3058" i="1"/>
  <c r="Z3058" i="1" s="1"/>
  <c r="AB3058" i="1" s="1"/>
  <c r="F3058" i="1"/>
  <c r="A3058" i="1"/>
  <c r="AH3056" i="1"/>
  <c r="AF3056" i="1"/>
  <c r="AE3056" i="1"/>
  <c r="AD3056" i="1"/>
  <c r="Y3056" i="1"/>
  <c r="X3056" i="1"/>
  <c r="W3056" i="1"/>
  <c r="O3056" i="1"/>
  <c r="N3056" i="1"/>
  <c r="M3056" i="1" s="1"/>
  <c r="H3056" i="1"/>
  <c r="Z3056" i="1" s="1"/>
  <c r="AB3056" i="1" s="1"/>
  <c r="F3056" i="1"/>
  <c r="A3056" i="1"/>
  <c r="AH3057" i="1"/>
  <c r="AF3057" i="1"/>
  <c r="AE3057" i="1"/>
  <c r="AD3057" i="1"/>
  <c r="Y3057" i="1"/>
  <c r="X3057" i="1"/>
  <c r="W3057" i="1"/>
  <c r="O3057" i="1"/>
  <c r="N3057" i="1"/>
  <c r="M3057" i="1" s="1"/>
  <c r="H3057" i="1"/>
  <c r="Z3057" i="1" s="1"/>
  <c r="AB3057" i="1" s="1"/>
  <c r="F3057" i="1"/>
  <c r="A3057" i="1"/>
  <c r="AH3054" i="1"/>
  <c r="AF3054" i="1"/>
  <c r="AE3054" i="1"/>
  <c r="AD3054" i="1"/>
  <c r="Y3054" i="1"/>
  <c r="X3054" i="1"/>
  <c r="W3054" i="1"/>
  <c r="O3054" i="1"/>
  <c r="N3054" i="1"/>
  <c r="M3054" i="1" s="1"/>
  <c r="H3054" i="1"/>
  <c r="Z3054" i="1" s="1"/>
  <c r="AB3054" i="1" s="1"/>
  <c r="F3054" i="1"/>
  <c r="A3054" i="1"/>
  <c r="AH3055" i="1"/>
  <c r="AF3055" i="1"/>
  <c r="AE3055" i="1"/>
  <c r="AD3055" i="1"/>
  <c r="Y3055" i="1"/>
  <c r="X3055" i="1"/>
  <c r="W3055" i="1"/>
  <c r="O3055" i="1"/>
  <c r="N3055" i="1"/>
  <c r="M3055" i="1" s="1"/>
  <c r="H3055" i="1"/>
  <c r="Z3055" i="1" s="1"/>
  <c r="AB3055" i="1" s="1"/>
  <c r="F3055" i="1"/>
  <c r="A3055" i="1"/>
  <c r="AH3052" i="1"/>
  <c r="AF3052" i="1"/>
  <c r="AE3052" i="1"/>
  <c r="AD3052" i="1"/>
  <c r="Y3052" i="1"/>
  <c r="X3052" i="1"/>
  <c r="W3052" i="1"/>
  <c r="O3052" i="1"/>
  <c r="N3052" i="1"/>
  <c r="M3052" i="1" s="1"/>
  <c r="H3052" i="1"/>
  <c r="Z3052" i="1" s="1"/>
  <c r="AB3052" i="1" s="1"/>
  <c r="F3052" i="1"/>
  <c r="A3052" i="1"/>
  <c r="AH3053" i="1"/>
  <c r="AF3053" i="1"/>
  <c r="AE3053" i="1"/>
  <c r="AD3053" i="1"/>
  <c r="Y3053" i="1"/>
  <c r="X3053" i="1"/>
  <c r="W3053" i="1"/>
  <c r="O3053" i="1"/>
  <c r="N3053" i="1"/>
  <c r="M3053" i="1" s="1"/>
  <c r="H3053" i="1"/>
  <c r="Z3053" i="1" s="1"/>
  <c r="AB3053" i="1" s="1"/>
  <c r="F3053" i="1"/>
  <c r="A3053" i="1"/>
  <c r="AH3050" i="1"/>
  <c r="AF3050" i="1"/>
  <c r="AE3050" i="1"/>
  <c r="AD3050" i="1"/>
  <c r="Y3050" i="1"/>
  <c r="X3050" i="1"/>
  <c r="W3050" i="1"/>
  <c r="O3050" i="1"/>
  <c r="N3050" i="1"/>
  <c r="M3050" i="1" s="1"/>
  <c r="H3050" i="1"/>
  <c r="Z3050" i="1" s="1"/>
  <c r="AB3050" i="1" s="1"/>
  <c r="F3050" i="1"/>
  <c r="A3050" i="1"/>
  <c r="AH3049" i="1"/>
  <c r="AF3049" i="1"/>
  <c r="AE3049" i="1"/>
  <c r="AD3049" i="1"/>
  <c r="Y3049" i="1"/>
  <c r="X3049" i="1"/>
  <c r="W3049" i="1"/>
  <c r="O3049" i="1"/>
  <c r="N3049" i="1"/>
  <c r="M3049" i="1" s="1"/>
  <c r="H3049" i="1"/>
  <c r="Z3049" i="1" s="1"/>
  <c r="AB3049" i="1" s="1"/>
  <c r="F3049" i="1"/>
  <c r="A3049" i="1"/>
  <c r="AH3048" i="1"/>
  <c r="AF3048" i="1"/>
  <c r="AE3048" i="1"/>
  <c r="AD3048" i="1"/>
  <c r="Y3048" i="1"/>
  <c r="X3048" i="1"/>
  <c r="W3048" i="1"/>
  <c r="O3048" i="1"/>
  <c r="N3048" i="1"/>
  <c r="M3048" i="1" s="1"/>
  <c r="H3048" i="1"/>
  <c r="Z3048" i="1" s="1"/>
  <c r="AB3048" i="1" s="1"/>
  <c r="F3048" i="1"/>
  <c r="A3048" i="1"/>
  <c r="AH3047" i="1"/>
  <c r="AF3047" i="1"/>
  <c r="AE3047" i="1"/>
  <c r="AD3047" i="1"/>
  <c r="Y3047" i="1"/>
  <c r="X3047" i="1"/>
  <c r="W3047" i="1"/>
  <c r="O3047" i="1"/>
  <c r="N3047" i="1"/>
  <c r="M3047" i="1" s="1"/>
  <c r="H3047" i="1"/>
  <c r="Z3047" i="1" s="1"/>
  <c r="AB3047" i="1" s="1"/>
  <c r="F3047" i="1"/>
  <c r="A3047" i="1"/>
  <c r="AH3046" i="1"/>
  <c r="AF3046" i="1"/>
  <c r="AE3046" i="1"/>
  <c r="AD3046" i="1"/>
  <c r="Y3046" i="1"/>
  <c r="X3046" i="1"/>
  <c r="W3046" i="1"/>
  <c r="O3046" i="1"/>
  <c r="N3046" i="1"/>
  <c r="M3046" i="1" s="1"/>
  <c r="H3046" i="1"/>
  <c r="Z3046" i="1" s="1"/>
  <c r="AB3046" i="1" s="1"/>
  <c r="F3046" i="1"/>
  <c r="A3046" i="1"/>
  <c r="AH3045" i="1"/>
  <c r="AF3045" i="1"/>
  <c r="AE3045" i="1"/>
  <c r="AD3045" i="1"/>
  <c r="Y3045" i="1"/>
  <c r="X3045" i="1"/>
  <c r="W3045" i="1"/>
  <c r="O3045" i="1"/>
  <c r="N3045" i="1"/>
  <c r="M3045" i="1" s="1"/>
  <c r="H3045" i="1"/>
  <c r="Z3045" i="1" s="1"/>
  <c r="AB3045" i="1" s="1"/>
  <c r="F3045" i="1"/>
  <c r="A3045" i="1"/>
  <c r="AH3044" i="1"/>
  <c r="AF3044" i="1"/>
  <c r="AE3044" i="1"/>
  <c r="AD3044" i="1"/>
  <c r="Y3044" i="1"/>
  <c r="X3044" i="1"/>
  <c r="W3044" i="1"/>
  <c r="O3044" i="1"/>
  <c r="N3044" i="1"/>
  <c r="M3044" i="1" s="1"/>
  <c r="H3044" i="1"/>
  <c r="Z3044" i="1" s="1"/>
  <c r="AB3044" i="1" s="1"/>
  <c r="F3044" i="1"/>
  <c r="A3044" i="1"/>
  <c r="AH3043" i="1"/>
  <c r="AF3043" i="1"/>
  <c r="AE3043" i="1"/>
  <c r="AD3043" i="1"/>
  <c r="Y3043" i="1"/>
  <c r="X3043" i="1"/>
  <c r="W3043" i="1"/>
  <c r="O3043" i="1"/>
  <c r="N3043" i="1"/>
  <c r="M3043" i="1" s="1"/>
  <c r="H3043" i="1"/>
  <c r="Z3043" i="1" s="1"/>
  <c r="AB3043" i="1" s="1"/>
  <c r="F3043" i="1"/>
  <c r="A3043" i="1"/>
  <c r="AH3042" i="1"/>
  <c r="AF3042" i="1"/>
  <c r="AE3042" i="1"/>
  <c r="AD3042" i="1"/>
  <c r="Y3042" i="1"/>
  <c r="X3042" i="1"/>
  <c r="W3042" i="1"/>
  <c r="O3042" i="1"/>
  <c r="N3042" i="1"/>
  <c r="M3042" i="1" s="1"/>
  <c r="H3042" i="1"/>
  <c r="Z3042" i="1" s="1"/>
  <c r="AB3042" i="1" s="1"/>
  <c r="F3042" i="1"/>
  <c r="A3042" i="1"/>
  <c r="AH3040" i="1"/>
  <c r="AF3040" i="1"/>
  <c r="AE3040" i="1"/>
  <c r="AD3040" i="1"/>
  <c r="Y3040" i="1"/>
  <c r="X3040" i="1"/>
  <c r="W3040" i="1"/>
  <c r="O3040" i="1"/>
  <c r="N3040" i="1"/>
  <c r="M3040" i="1" s="1"/>
  <c r="H3040" i="1"/>
  <c r="Z3040" i="1" s="1"/>
  <c r="AB3040" i="1" s="1"/>
  <c r="F3040" i="1"/>
  <c r="A3040" i="1"/>
  <c r="AH3038" i="1"/>
  <c r="AF3038" i="1"/>
  <c r="AE3038" i="1"/>
  <c r="AD3038" i="1"/>
  <c r="Y3038" i="1"/>
  <c r="X3038" i="1"/>
  <c r="W3038" i="1"/>
  <c r="O3038" i="1"/>
  <c r="N3038" i="1"/>
  <c r="M3038" i="1" s="1"/>
  <c r="H3038" i="1"/>
  <c r="Z3038" i="1" s="1"/>
  <c r="AB3038" i="1" s="1"/>
  <c r="F3038" i="1"/>
  <c r="A3038" i="1"/>
  <c r="AH3039" i="1"/>
  <c r="AF3039" i="1"/>
  <c r="AE3039" i="1"/>
  <c r="AD3039" i="1"/>
  <c r="Y3039" i="1"/>
  <c r="X3039" i="1"/>
  <c r="W3039" i="1"/>
  <c r="O3039" i="1"/>
  <c r="N3039" i="1"/>
  <c r="M3039" i="1" s="1"/>
  <c r="H3039" i="1"/>
  <c r="Z3039" i="1" s="1"/>
  <c r="AB3039" i="1" s="1"/>
  <c r="F3039" i="1"/>
  <c r="A3039" i="1"/>
  <c r="AH3036" i="1"/>
  <c r="AF3036" i="1"/>
  <c r="AE3036" i="1"/>
  <c r="AD3036" i="1"/>
  <c r="Y3036" i="1"/>
  <c r="X3036" i="1"/>
  <c r="W3036" i="1"/>
  <c r="O3036" i="1"/>
  <c r="N3036" i="1"/>
  <c r="M3036" i="1" s="1"/>
  <c r="H3036" i="1"/>
  <c r="Z3036" i="1" s="1"/>
  <c r="AB3036" i="1" s="1"/>
  <c r="F3036" i="1"/>
  <c r="A3036" i="1"/>
  <c r="AH3034" i="1"/>
  <c r="AF3034" i="1"/>
  <c r="AE3034" i="1"/>
  <c r="AD3034" i="1"/>
  <c r="Y3034" i="1"/>
  <c r="X3034" i="1"/>
  <c r="W3034" i="1"/>
  <c r="O3034" i="1"/>
  <c r="N3034" i="1"/>
  <c r="M3034" i="1" s="1"/>
  <c r="H3034" i="1"/>
  <c r="Z3034" i="1" s="1"/>
  <c r="AB3034" i="1" s="1"/>
  <c r="F3034" i="1"/>
  <c r="A3034" i="1"/>
  <c r="AH3032" i="1"/>
  <c r="AF3032" i="1"/>
  <c r="AE3032" i="1"/>
  <c r="AD3032" i="1"/>
  <c r="Y3032" i="1"/>
  <c r="X3032" i="1"/>
  <c r="W3032" i="1"/>
  <c r="O3032" i="1"/>
  <c r="N3032" i="1"/>
  <c r="M3032" i="1" s="1"/>
  <c r="H3032" i="1"/>
  <c r="Z3032" i="1" s="1"/>
  <c r="AB3032" i="1" s="1"/>
  <c r="F3032" i="1"/>
  <c r="A3032" i="1"/>
  <c r="AH3030" i="1"/>
  <c r="AF3030" i="1"/>
  <c r="AE3030" i="1"/>
  <c r="AD3030" i="1"/>
  <c r="Y3030" i="1"/>
  <c r="X3030" i="1"/>
  <c r="W3030" i="1"/>
  <c r="O3030" i="1"/>
  <c r="N3030" i="1"/>
  <c r="M3030" i="1" s="1"/>
  <c r="H3030" i="1"/>
  <c r="Z3030" i="1" s="1"/>
  <c r="AB3030" i="1" s="1"/>
  <c r="F3030" i="1"/>
  <c r="A3030" i="1"/>
  <c r="AH3029" i="1"/>
  <c r="AF3029" i="1"/>
  <c r="AE3029" i="1"/>
  <c r="AD3029" i="1"/>
  <c r="Y3029" i="1"/>
  <c r="X3029" i="1"/>
  <c r="W3029" i="1"/>
  <c r="O3029" i="1"/>
  <c r="N3029" i="1"/>
  <c r="M3029" i="1" s="1"/>
  <c r="H3029" i="1"/>
  <c r="Z3029" i="1" s="1"/>
  <c r="AB3029" i="1" s="1"/>
  <c r="F3029" i="1"/>
  <c r="A3029" i="1"/>
  <c r="AH3028" i="1"/>
  <c r="AF3028" i="1"/>
  <c r="AE3028" i="1"/>
  <c r="AD3028" i="1"/>
  <c r="Y3028" i="1"/>
  <c r="X3028" i="1"/>
  <c r="W3028" i="1"/>
  <c r="O3028" i="1"/>
  <c r="N3028" i="1"/>
  <c r="M3028" i="1" s="1"/>
  <c r="H3028" i="1"/>
  <c r="Z3028" i="1" s="1"/>
  <c r="AB3028" i="1" s="1"/>
  <c r="F3028" i="1"/>
  <c r="A3028" i="1"/>
  <c r="AH3027" i="1"/>
  <c r="AF3027" i="1"/>
  <c r="AE3027" i="1"/>
  <c r="AD3027" i="1"/>
  <c r="Y3027" i="1"/>
  <c r="X3027" i="1"/>
  <c r="W3027" i="1"/>
  <c r="O3027" i="1"/>
  <c r="N3027" i="1"/>
  <c r="M3027" i="1" s="1"/>
  <c r="H3027" i="1"/>
  <c r="Z3027" i="1" s="1"/>
  <c r="AB3027" i="1" s="1"/>
  <c r="F3027" i="1"/>
  <c r="A3027" i="1"/>
  <c r="AH3025" i="1"/>
  <c r="AF3025" i="1"/>
  <c r="AE3025" i="1"/>
  <c r="AD3025" i="1"/>
  <c r="Y3025" i="1"/>
  <c r="X3025" i="1"/>
  <c r="W3025" i="1"/>
  <c r="O3025" i="1"/>
  <c r="N3025" i="1"/>
  <c r="M3025" i="1" s="1"/>
  <c r="H3025" i="1"/>
  <c r="Z3025" i="1" s="1"/>
  <c r="AB3025" i="1" s="1"/>
  <c r="F3025" i="1"/>
  <c r="A3025" i="1"/>
  <c r="AH3024" i="1"/>
  <c r="AF3024" i="1"/>
  <c r="AE3024" i="1"/>
  <c r="AD3024" i="1"/>
  <c r="Y3024" i="1"/>
  <c r="X3024" i="1"/>
  <c r="W3024" i="1"/>
  <c r="O3024" i="1"/>
  <c r="N3024" i="1"/>
  <c r="M3024" i="1" s="1"/>
  <c r="H3024" i="1"/>
  <c r="Z3024" i="1" s="1"/>
  <c r="AB3024" i="1" s="1"/>
  <c r="F3024" i="1"/>
  <c r="A3024" i="1"/>
  <c r="AH3023" i="1"/>
  <c r="AF3023" i="1"/>
  <c r="AE3023" i="1"/>
  <c r="AD3023" i="1"/>
  <c r="Y3023" i="1"/>
  <c r="X3023" i="1"/>
  <c r="W3023" i="1"/>
  <c r="O3023" i="1"/>
  <c r="N3023" i="1"/>
  <c r="M3023" i="1" s="1"/>
  <c r="H3023" i="1"/>
  <c r="Z3023" i="1" s="1"/>
  <c r="AB3023" i="1" s="1"/>
  <c r="F3023" i="1"/>
  <c r="A3023" i="1"/>
  <c r="AH3022" i="1"/>
  <c r="AF3022" i="1"/>
  <c r="AE3022" i="1"/>
  <c r="AD3022" i="1"/>
  <c r="Y3022" i="1"/>
  <c r="X3022" i="1"/>
  <c r="W3022" i="1"/>
  <c r="O3022" i="1"/>
  <c r="N3022" i="1"/>
  <c r="M3022" i="1" s="1"/>
  <c r="H3022" i="1"/>
  <c r="Z3022" i="1" s="1"/>
  <c r="AB3022" i="1" s="1"/>
  <c r="F3022" i="1"/>
  <c r="A3022" i="1"/>
  <c r="AH3021" i="1"/>
  <c r="AF3021" i="1"/>
  <c r="AE3021" i="1"/>
  <c r="AD3021" i="1"/>
  <c r="Y3021" i="1"/>
  <c r="X3021" i="1"/>
  <c r="W3021" i="1"/>
  <c r="O3021" i="1"/>
  <c r="N3021" i="1"/>
  <c r="M3021" i="1" s="1"/>
  <c r="H3021" i="1"/>
  <c r="Z3021" i="1" s="1"/>
  <c r="AB3021" i="1" s="1"/>
  <c r="F3021" i="1"/>
  <c r="A3021" i="1"/>
  <c r="AH3020" i="1"/>
  <c r="AF3020" i="1"/>
  <c r="AE3020" i="1"/>
  <c r="AD3020" i="1"/>
  <c r="Y3020" i="1"/>
  <c r="X3020" i="1"/>
  <c r="W3020" i="1"/>
  <c r="O3020" i="1"/>
  <c r="N3020" i="1"/>
  <c r="M3020" i="1" s="1"/>
  <c r="H3020" i="1"/>
  <c r="Z3020" i="1" s="1"/>
  <c r="AB3020" i="1" s="1"/>
  <c r="F3020" i="1"/>
  <c r="A3020" i="1"/>
  <c r="AH3018" i="1"/>
  <c r="AF3018" i="1"/>
  <c r="AE3018" i="1"/>
  <c r="AD3018" i="1"/>
  <c r="Y3018" i="1"/>
  <c r="X3018" i="1"/>
  <c r="W3018" i="1"/>
  <c r="O3018" i="1"/>
  <c r="N3018" i="1"/>
  <c r="M3018" i="1" s="1"/>
  <c r="H3018" i="1"/>
  <c r="Z3018" i="1" s="1"/>
  <c r="AB3018" i="1" s="1"/>
  <c r="F3018" i="1"/>
  <c r="A3018" i="1"/>
  <c r="AH3017" i="1"/>
  <c r="AF3017" i="1"/>
  <c r="AE3017" i="1"/>
  <c r="AD3017" i="1"/>
  <c r="Y3017" i="1"/>
  <c r="X3017" i="1"/>
  <c r="W3017" i="1"/>
  <c r="O3017" i="1"/>
  <c r="N3017" i="1"/>
  <c r="M3017" i="1" s="1"/>
  <c r="H3017" i="1"/>
  <c r="Z3017" i="1" s="1"/>
  <c r="AB3017" i="1" s="1"/>
  <c r="F3017" i="1"/>
  <c r="A3017" i="1"/>
  <c r="AH3015" i="1"/>
  <c r="AF3015" i="1"/>
  <c r="AE3015" i="1"/>
  <c r="AD3015" i="1"/>
  <c r="Y3015" i="1"/>
  <c r="X3015" i="1"/>
  <c r="W3015" i="1"/>
  <c r="O3015" i="1"/>
  <c r="N3015" i="1"/>
  <c r="M3015" i="1" s="1"/>
  <c r="H3015" i="1"/>
  <c r="Z3015" i="1" s="1"/>
  <c r="AB3015" i="1" s="1"/>
  <c r="F3015" i="1"/>
  <c r="A3015" i="1"/>
  <c r="AH3013" i="1"/>
  <c r="AF3013" i="1"/>
  <c r="AE3013" i="1"/>
  <c r="AD3013" i="1"/>
  <c r="Y3013" i="1"/>
  <c r="X3013" i="1"/>
  <c r="W3013" i="1"/>
  <c r="O3013" i="1"/>
  <c r="N3013" i="1"/>
  <c r="M3013" i="1" s="1"/>
  <c r="H3013" i="1"/>
  <c r="Z3013" i="1" s="1"/>
  <c r="AB3013" i="1" s="1"/>
  <c r="F3013" i="1"/>
  <c r="A3013" i="1"/>
  <c r="AH3012" i="1"/>
  <c r="AF3012" i="1"/>
  <c r="AE3012" i="1"/>
  <c r="AD3012" i="1"/>
  <c r="Y3012" i="1"/>
  <c r="X3012" i="1"/>
  <c r="W3012" i="1"/>
  <c r="O3012" i="1"/>
  <c r="N3012" i="1"/>
  <c r="M3012" i="1" s="1"/>
  <c r="H3012" i="1"/>
  <c r="Z3012" i="1" s="1"/>
  <c r="AB3012" i="1" s="1"/>
  <c r="F3012" i="1"/>
  <c r="A3012" i="1"/>
  <c r="AH3011" i="1"/>
  <c r="AF3011" i="1"/>
  <c r="AE3011" i="1"/>
  <c r="AD3011" i="1"/>
  <c r="Y3011" i="1"/>
  <c r="X3011" i="1"/>
  <c r="W3011" i="1"/>
  <c r="O3011" i="1"/>
  <c r="N3011" i="1"/>
  <c r="M3011" i="1" s="1"/>
  <c r="H3011" i="1"/>
  <c r="Z3011" i="1" s="1"/>
  <c r="AB3011" i="1" s="1"/>
  <c r="F3011" i="1"/>
  <c r="A3011" i="1"/>
  <c r="AH3010" i="1"/>
  <c r="AF3010" i="1"/>
  <c r="AE3010" i="1"/>
  <c r="AD3010" i="1"/>
  <c r="Y3010" i="1"/>
  <c r="X3010" i="1"/>
  <c r="W3010" i="1"/>
  <c r="O3010" i="1"/>
  <c r="N3010" i="1"/>
  <c r="M3010" i="1" s="1"/>
  <c r="H3010" i="1"/>
  <c r="Z3010" i="1" s="1"/>
  <c r="AB3010" i="1" s="1"/>
  <c r="F3010" i="1"/>
  <c r="A3010" i="1"/>
  <c r="AH3008" i="1"/>
  <c r="AF3008" i="1"/>
  <c r="AE3008" i="1"/>
  <c r="AD3008" i="1"/>
  <c r="Y3008" i="1"/>
  <c r="X3008" i="1"/>
  <c r="W3008" i="1"/>
  <c r="O3008" i="1"/>
  <c r="N3008" i="1"/>
  <c r="M3008" i="1" s="1"/>
  <c r="H3008" i="1"/>
  <c r="Z3008" i="1" s="1"/>
  <c r="AB3008" i="1" s="1"/>
  <c r="F3008" i="1"/>
  <c r="A3008" i="1"/>
  <c r="AH3007" i="1"/>
  <c r="AF3007" i="1"/>
  <c r="AE3007" i="1"/>
  <c r="AD3007" i="1"/>
  <c r="Y3007" i="1"/>
  <c r="X3007" i="1"/>
  <c r="W3007" i="1"/>
  <c r="O3007" i="1"/>
  <c r="N3007" i="1"/>
  <c r="M3007" i="1" s="1"/>
  <c r="H3007" i="1"/>
  <c r="Z3007" i="1" s="1"/>
  <c r="AB3007" i="1" s="1"/>
  <c r="F3007" i="1"/>
  <c r="A3007" i="1"/>
  <c r="AH3006" i="1"/>
  <c r="AF3006" i="1"/>
  <c r="AE3006" i="1"/>
  <c r="AD3006" i="1"/>
  <c r="Y3006" i="1"/>
  <c r="X3006" i="1"/>
  <c r="W3006" i="1"/>
  <c r="O3006" i="1"/>
  <c r="N3006" i="1"/>
  <c r="M3006" i="1" s="1"/>
  <c r="H3006" i="1"/>
  <c r="Z3006" i="1" s="1"/>
  <c r="AB3006" i="1" s="1"/>
  <c r="F3006" i="1"/>
  <c r="A3006" i="1"/>
  <c r="AH3005" i="1"/>
  <c r="AF3005" i="1"/>
  <c r="AE3005" i="1"/>
  <c r="AD3005" i="1"/>
  <c r="Y3005" i="1"/>
  <c r="X3005" i="1"/>
  <c r="W3005" i="1"/>
  <c r="O3005" i="1"/>
  <c r="N3005" i="1"/>
  <c r="M3005" i="1" s="1"/>
  <c r="H3005" i="1"/>
  <c r="Z3005" i="1" s="1"/>
  <c r="AB3005" i="1" s="1"/>
  <c r="F3005" i="1"/>
  <c r="A3005" i="1"/>
  <c r="AH3004" i="1"/>
  <c r="AF3004" i="1"/>
  <c r="AE3004" i="1"/>
  <c r="AD3004" i="1"/>
  <c r="Y3004" i="1"/>
  <c r="X3004" i="1"/>
  <c r="W3004" i="1"/>
  <c r="O3004" i="1"/>
  <c r="N3004" i="1"/>
  <c r="M3004" i="1" s="1"/>
  <c r="H3004" i="1"/>
  <c r="Z3004" i="1" s="1"/>
  <c r="AB3004" i="1" s="1"/>
  <c r="F3004" i="1"/>
  <c r="A3004" i="1"/>
  <c r="AH3003" i="1"/>
  <c r="AF3003" i="1"/>
  <c r="AE3003" i="1"/>
  <c r="AD3003" i="1"/>
  <c r="Y3003" i="1"/>
  <c r="X3003" i="1"/>
  <c r="W3003" i="1"/>
  <c r="O3003" i="1"/>
  <c r="N3003" i="1"/>
  <c r="M3003" i="1" s="1"/>
  <c r="H3003" i="1"/>
  <c r="Z3003" i="1" s="1"/>
  <c r="AB3003" i="1" s="1"/>
  <c r="F3003" i="1"/>
  <c r="A3003" i="1"/>
  <c r="AH3001" i="1"/>
  <c r="AF3001" i="1"/>
  <c r="AE3001" i="1"/>
  <c r="AD3001" i="1"/>
  <c r="Y3001" i="1"/>
  <c r="X3001" i="1"/>
  <c r="W3001" i="1"/>
  <c r="O3001" i="1"/>
  <c r="N3001" i="1"/>
  <c r="M3001" i="1" s="1"/>
  <c r="H3001" i="1"/>
  <c r="Z3001" i="1" s="1"/>
  <c r="AB3001" i="1" s="1"/>
  <c r="F3001" i="1"/>
  <c r="A3001" i="1"/>
  <c r="AH3000" i="1"/>
  <c r="AF3000" i="1"/>
  <c r="AE3000" i="1"/>
  <c r="AD3000" i="1"/>
  <c r="Y3000" i="1"/>
  <c r="X3000" i="1"/>
  <c r="W3000" i="1"/>
  <c r="O3000" i="1"/>
  <c r="N3000" i="1"/>
  <c r="M3000" i="1" s="1"/>
  <c r="H3000" i="1"/>
  <c r="Z3000" i="1" s="1"/>
  <c r="AB3000" i="1" s="1"/>
  <c r="F3000" i="1"/>
  <c r="A3000" i="1"/>
  <c r="AH2999" i="1"/>
  <c r="AF2999" i="1"/>
  <c r="AE2999" i="1"/>
  <c r="AD2999" i="1"/>
  <c r="Y2999" i="1"/>
  <c r="X2999" i="1"/>
  <c r="W2999" i="1"/>
  <c r="O2999" i="1"/>
  <c r="N2999" i="1"/>
  <c r="M2999" i="1" s="1"/>
  <c r="H2999" i="1"/>
  <c r="Z2999" i="1" s="1"/>
  <c r="AB2999" i="1" s="1"/>
  <c r="F2999" i="1"/>
  <c r="A2999" i="1"/>
  <c r="AH2996" i="1"/>
  <c r="AF2996" i="1"/>
  <c r="AE2996" i="1"/>
  <c r="AD2996" i="1"/>
  <c r="Y2996" i="1"/>
  <c r="X2996" i="1"/>
  <c r="W2996" i="1"/>
  <c r="O2996" i="1"/>
  <c r="N2996" i="1"/>
  <c r="M2996" i="1" s="1"/>
  <c r="H2996" i="1"/>
  <c r="Z2996" i="1" s="1"/>
  <c r="AB2996" i="1" s="1"/>
  <c r="F2996" i="1"/>
  <c r="A2996" i="1"/>
  <c r="AH2994" i="1"/>
  <c r="AF2994" i="1"/>
  <c r="AE2994" i="1"/>
  <c r="AD2994" i="1"/>
  <c r="Y2994" i="1"/>
  <c r="X2994" i="1"/>
  <c r="W2994" i="1"/>
  <c r="O2994" i="1"/>
  <c r="N2994" i="1"/>
  <c r="M2994" i="1" s="1"/>
  <c r="H2994" i="1"/>
  <c r="Z2994" i="1" s="1"/>
  <c r="AB2994" i="1" s="1"/>
  <c r="F2994" i="1"/>
  <c r="A2994" i="1"/>
  <c r="AH2992" i="1"/>
  <c r="AF2992" i="1"/>
  <c r="AE2992" i="1"/>
  <c r="AD2992" i="1"/>
  <c r="Y2992" i="1"/>
  <c r="X2992" i="1"/>
  <c r="W2992" i="1"/>
  <c r="O2992" i="1"/>
  <c r="N2992" i="1"/>
  <c r="M2992" i="1" s="1"/>
  <c r="H2992" i="1"/>
  <c r="Z2992" i="1" s="1"/>
  <c r="AB2992" i="1" s="1"/>
  <c r="F2992" i="1"/>
  <c r="A2992" i="1"/>
  <c r="AH2991" i="1"/>
  <c r="AF2991" i="1"/>
  <c r="AE2991" i="1"/>
  <c r="AD2991" i="1"/>
  <c r="Y2991" i="1"/>
  <c r="X2991" i="1"/>
  <c r="W2991" i="1"/>
  <c r="O2991" i="1"/>
  <c r="N2991" i="1"/>
  <c r="M2991" i="1" s="1"/>
  <c r="H2991" i="1"/>
  <c r="Z2991" i="1" s="1"/>
  <c r="AB2991" i="1" s="1"/>
  <c r="F2991" i="1"/>
  <c r="A2991" i="1"/>
  <c r="AH2988" i="1"/>
  <c r="AF2988" i="1"/>
  <c r="AE2988" i="1"/>
  <c r="AD2988" i="1"/>
  <c r="Y2988" i="1"/>
  <c r="X2988" i="1"/>
  <c r="W2988" i="1"/>
  <c r="O2988" i="1"/>
  <c r="N2988" i="1"/>
  <c r="M2988" i="1" s="1"/>
  <c r="H2988" i="1"/>
  <c r="Z2988" i="1" s="1"/>
  <c r="AB2988" i="1" s="1"/>
  <c r="F2988" i="1"/>
  <c r="A2988" i="1"/>
  <c r="AH2987" i="1"/>
  <c r="AF2987" i="1"/>
  <c r="AE2987" i="1"/>
  <c r="AD2987" i="1"/>
  <c r="Y2987" i="1"/>
  <c r="X2987" i="1"/>
  <c r="W2987" i="1"/>
  <c r="O2987" i="1"/>
  <c r="N2987" i="1"/>
  <c r="M2987" i="1" s="1"/>
  <c r="H2987" i="1"/>
  <c r="Z2987" i="1" s="1"/>
  <c r="AB2987" i="1" s="1"/>
  <c r="F2987" i="1"/>
  <c r="A2987" i="1"/>
  <c r="AH2986" i="1"/>
  <c r="AF2986" i="1"/>
  <c r="AE2986" i="1"/>
  <c r="AD2986" i="1"/>
  <c r="Y2986" i="1"/>
  <c r="X2986" i="1"/>
  <c r="W2986" i="1"/>
  <c r="O2986" i="1"/>
  <c r="N2986" i="1"/>
  <c r="M2986" i="1" s="1"/>
  <c r="H2986" i="1"/>
  <c r="Z2986" i="1" s="1"/>
  <c r="AB2986" i="1" s="1"/>
  <c r="F2986" i="1"/>
  <c r="A2986" i="1"/>
  <c r="AH2985" i="1"/>
  <c r="AF2985" i="1"/>
  <c r="AE2985" i="1"/>
  <c r="AD2985" i="1"/>
  <c r="Y2985" i="1"/>
  <c r="X2985" i="1"/>
  <c r="W2985" i="1"/>
  <c r="O2985" i="1"/>
  <c r="N2985" i="1"/>
  <c r="M2985" i="1" s="1"/>
  <c r="H2985" i="1"/>
  <c r="Z2985" i="1" s="1"/>
  <c r="AB2985" i="1" s="1"/>
  <c r="F2985" i="1"/>
  <c r="A2985" i="1"/>
  <c r="AH2984" i="1"/>
  <c r="AF2984" i="1"/>
  <c r="AE2984" i="1"/>
  <c r="AD2984" i="1"/>
  <c r="Y2984" i="1"/>
  <c r="X2984" i="1"/>
  <c r="W2984" i="1"/>
  <c r="O2984" i="1"/>
  <c r="N2984" i="1"/>
  <c r="M2984" i="1" s="1"/>
  <c r="H2984" i="1"/>
  <c r="Z2984" i="1" s="1"/>
  <c r="AB2984" i="1" s="1"/>
  <c r="F2984" i="1"/>
  <c r="A2984" i="1"/>
  <c r="AH2983" i="1"/>
  <c r="AF2983" i="1"/>
  <c r="AE2983" i="1"/>
  <c r="AD2983" i="1"/>
  <c r="Y2983" i="1"/>
  <c r="X2983" i="1"/>
  <c r="W2983" i="1"/>
  <c r="O2983" i="1"/>
  <c r="N2983" i="1"/>
  <c r="M2983" i="1" s="1"/>
  <c r="H2983" i="1"/>
  <c r="Z2983" i="1" s="1"/>
  <c r="AB2983" i="1" s="1"/>
  <c r="F2983" i="1"/>
  <c r="A2983" i="1"/>
  <c r="AH2982" i="1"/>
  <c r="AF2982" i="1"/>
  <c r="AE2982" i="1"/>
  <c r="AD2982" i="1"/>
  <c r="Y2982" i="1"/>
  <c r="X2982" i="1"/>
  <c r="W2982" i="1"/>
  <c r="O2982" i="1"/>
  <c r="N2982" i="1"/>
  <c r="M2982" i="1" s="1"/>
  <c r="H2982" i="1"/>
  <c r="Z2982" i="1" s="1"/>
  <c r="AB2982" i="1" s="1"/>
  <c r="F2982" i="1"/>
  <c r="A2982" i="1"/>
  <c r="AH2980" i="1"/>
  <c r="AF2980" i="1"/>
  <c r="AE2980" i="1"/>
  <c r="AD2980" i="1"/>
  <c r="Y2980" i="1"/>
  <c r="X2980" i="1"/>
  <c r="W2980" i="1"/>
  <c r="O2980" i="1"/>
  <c r="N2980" i="1"/>
  <c r="M2980" i="1" s="1"/>
  <c r="H2980" i="1"/>
  <c r="Z2980" i="1" s="1"/>
  <c r="AB2980" i="1" s="1"/>
  <c r="F2980" i="1"/>
  <c r="A2980" i="1"/>
  <c r="AH2979" i="1"/>
  <c r="AF2979" i="1"/>
  <c r="AE2979" i="1"/>
  <c r="AD2979" i="1"/>
  <c r="Y2979" i="1"/>
  <c r="X2979" i="1"/>
  <c r="W2979" i="1"/>
  <c r="O2979" i="1"/>
  <c r="N2979" i="1"/>
  <c r="M2979" i="1" s="1"/>
  <c r="H2979" i="1"/>
  <c r="Z2979" i="1" s="1"/>
  <c r="AB2979" i="1" s="1"/>
  <c r="F2979" i="1"/>
  <c r="A2979" i="1"/>
  <c r="AH2978" i="1"/>
  <c r="AF2978" i="1"/>
  <c r="AE2978" i="1"/>
  <c r="AD2978" i="1"/>
  <c r="Y2978" i="1"/>
  <c r="X2978" i="1"/>
  <c r="W2978" i="1"/>
  <c r="O2978" i="1"/>
  <c r="N2978" i="1"/>
  <c r="M2978" i="1" s="1"/>
  <c r="H2978" i="1"/>
  <c r="Z2978" i="1" s="1"/>
  <c r="AB2978" i="1" s="1"/>
  <c r="F2978" i="1"/>
  <c r="A2978" i="1"/>
  <c r="AH2975" i="1"/>
  <c r="AF2975" i="1"/>
  <c r="AE2975" i="1"/>
  <c r="AD2975" i="1"/>
  <c r="Y2975" i="1"/>
  <c r="X2975" i="1"/>
  <c r="W2975" i="1"/>
  <c r="O2975" i="1"/>
  <c r="N2975" i="1"/>
  <c r="M2975" i="1" s="1"/>
  <c r="H2975" i="1"/>
  <c r="Z2975" i="1" s="1"/>
  <c r="AB2975" i="1" s="1"/>
  <c r="F2975" i="1"/>
  <c r="A2975" i="1"/>
  <c r="AH2974" i="1"/>
  <c r="AF2974" i="1"/>
  <c r="AE2974" i="1"/>
  <c r="AD2974" i="1"/>
  <c r="Y2974" i="1"/>
  <c r="X2974" i="1"/>
  <c r="W2974" i="1"/>
  <c r="O2974" i="1"/>
  <c r="N2974" i="1"/>
  <c r="M2974" i="1" s="1"/>
  <c r="H2974" i="1"/>
  <c r="Z2974" i="1" s="1"/>
  <c r="AB2974" i="1" s="1"/>
  <c r="F2974" i="1"/>
  <c r="A2974" i="1"/>
  <c r="AH2973" i="1"/>
  <c r="AF2973" i="1"/>
  <c r="AE2973" i="1"/>
  <c r="AD2973" i="1"/>
  <c r="Y2973" i="1"/>
  <c r="X2973" i="1"/>
  <c r="W2973" i="1"/>
  <c r="O2973" i="1"/>
  <c r="N2973" i="1"/>
  <c r="M2973" i="1" s="1"/>
  <c r="H2973" i="1"/>
  <c r="Z2973" i="1" s="1"/>
  <c r="AB2973" i="1" s="1"/>
  <c r="F2973" i="1"/>
  <c r="A2973" i="1"/>
  <c r="AH2972" i="1"/>
  <c r="AF2972" i="1"/>
  <c r="AE2972" i="1"/>
  <c r="AD2972" i="1"/>
  <c r="Y2972" i="1"/>
  <c r="X2972" i="1"/>
  <c r="W2972" i="1"/>
  <c r="O2972" i="1"/>
  <c r="N2972" i="1"/>
  <c r="M2972" i="1" s="1"/>
  <c r="H2972" i="1"/>
  <c r="Z2972" i="1" s="1"/>
  <c r="AB2972" i="1" s="1"/>
  <c r="F2972" i="1"/>
  <c r="A2972" i="1"/>
  <c r="AH2971" i="1"/>
  <c r="AF2971" i="1"/>
  <c r="AE2971" i="1"/>
  <c r="AD2971" i="1"/>
  <c r="Y2971" i="1"/>
  <c r="X2971" i="1"/>
  <c r="W2971" i="1"/>
  <c r="O2971" i="1"/>
  <c r="N2971" i="1"/>
  <c r="M2971" i="1" s="1"/>
  <c r="H2971" i="1"/>
  <c r="Z2971" i="1" s="1"/>
  <c r="AB2971" i="1" s="1"/>
  <c r="F2971" i="1"/>
  <c r="A2971" i="1"/>
  <c r="AH2970" i="1"/>
  <c r="AF2970" i="1"/>
  <c r="AE2970" i="1"/>
  <c r="AD2970" i="1"/>
  <c r="Y2970" i="1"/>
  <c r="X2970" i="1"/>
  <c r="W2970" i="1"/>
  <c r="O2970" i="1"/>
  <c r="N2970" i="1"/>
  <c r="M2970" i="1" s="1"/>
  <c r="H2970" i="1"/>
  <c r="Z2970" i="1" s="1"/>
  <c r="AB2970" i="1" s="1"/>
  <c r="F2970" i="1"/>
  <c r="A2970" i="1"/>
  <c r="AH2969" i="1"/>
  <c r="AF2969" i="1"/>
  <c r="AE2969" i="1"/>
  <c r="AD2969" i="1"/>
  <c r="Y2969" i="1"/>
  <c r="X2969" i="1"/>
  <c r="W2969" i="1"/>
  <c r="O2969" i="1"/>
  <c r="N2969" i="1"/>
  <c r="M2969" i="1" s="1"/>
  <c r="H2969" i="1"/>
  <c r="Z2969" i="1" s="1"/>
  <c r="AB2969" i="1" s="1"/>
  <c r="F2969" i="1"/>
  <c r="A2969" i="1"/>
  <c r="AH2968" i="1"/>
  <c r="AF2968" i="1"/>
  <c r="AE2968" i="1"/>
  <c r="AD2968" i="1"/>
  <c r="Y2968" i="1"/>
  <c r="X2968" i="1"/>
  <c r="W2968" i="1"/>
  <c r="O2968" i="1"/>
  <c r="N2968" i="1"/>
  <c r="M2968" i="1" s="1"/>
  <c r="H2968" i="1"/>
  <c r="Z2968" i="1" s="1"/>
  <c r="AB2968" i="1" s="1"/>
  <c r="F2968" i="1"/>
  <c r="A2968" i="1"/>
  <c r="AH2967" i="1"/>
  <c r="AF2967" i="1"/>
  <c r="AE2967" i="1"/>
  <c r="AD2967" i="1"/>
  <c r="Y2967" i="1"/>
  <c r="X2967" i="1"/>
  <c r="W2967" i="1"/>
  <c r="O2967" i="1"/>
  <c r="N2967" i="1"/>
  <c r="M2967" i="1" s="1"/>
  <c r="H2967" i="1"/>
  <c r="Z2967" i="1" s="1"/>
  <c r="AB2967" i="1" s="1"/>
  <c r="F2967" i="1"/>
  <c r="A2967" i="1"/>
  <c r="AH2966" i="1"/>
  <c r="AF2966" i="1"/>
  <c r="AE2966" i="1"/>
  <c r="AD2966" i="1"/>
  <c r="Y2966" i="1"/>
  <c r="X2966" i="1"/>
  <c r="W2966" i="1"/>
  <c r="O2966" i="1"/>
  <c r="N2966" i="1"/>
  <c r="M2966" i="1" s="1"/>
  <c r="H2966" i="1"/>
  <c r="Z2966" i="1" s="1"/>
  <c r="AB2966" i="1" s="1"/>
  <c r="F2966" i="1"/>
  <c r="A2966" i="1"/>
  <c r="AH2965" i="1"/>
  <c r="AF2965" i="1"/>
  <c r="AE2965" i="1"/>
  <c r="AD2965" i="1"/>
  <c r="Y2965" i="1"/>
  <c r="X2965" i="1"/>
  <c r="W2965" i="1"/>
  <c r="O2965" i="1"/>
  <c r="N2965" i="1"/>
  <c r="M2965" i="1" s="1"/>
  <c r="H2965" i="1"/>
  <c r="Z2965" i="1" s="1"/>
  <c r="AB2965" i="1" s="1"/>
  <c r="F2965" i="1"/>
  <c r="A2965" i="1"/>
  <c r="AH2964" i="1"/>
  <c r="AF2964" i="1"/>
  <c r="AE2964" i="1"/>
  <c r="AD2964" i="1"/>
  <c r="Y2964" i="1"/>
  <c r="X2964" i="1"/>
  <c r="W2964" i="1"/>
  <c r="O2964" i="1"/>
  <c r="N2964" i="1"/>
  <c r="M2964" i="1" s="1"/>
  <c r="H2964" i="1"/>
  <c r="Z2964" i="1" s="1"/>
  <c r="AB2964" i="1" s="1"/>
  <c r="F2964" i="1"/>
  <c r="A2964" i="1"/>
  <c r="AH2962" i="1"/>
  <c r="AF2962" i="1"/>
  <c r="AE2962" i="1"/>
  <c r="AD2962" i="1"/>
  <c r="Y2962" i="1"/>
  <c r="X2962" i="1"/>
  <c r="W2962" i="1"/>
  <c r="O2962" i="1"/>
  <c r="N2962" i="1"/>
  <c r="M2962" i="1" s="1"/>
  <c r="H2962" i="1"/>
  <c r="Z2962" i="1" s="1"/>
  <c r="AB2962" i="1" s="1"/>
  <c r="F2962" i="1"/>
  <c r="A2962" i="1"/>
  <c r="AH2961" i="1"/>
  <c r="AF2961" i="1"/>
  <c r="AE2961" i="1"/>
  <c r="AD2961" i="1"/>
  <c r="Y2961" i="1"/>
  <c r="X2961" i="1"/>
  <c r="W2961" i="1"/>
  <c r="O2961" i="1"/>
  <c r="N2961" i="1"/>
  <c r="M2961" i="1" s="1"/>
  <c r="H2961" i="1"/>
  <c r="Z2961" i="1" s="1"/>
  <c r="AB2961" i="1" s="1"/>
  <c r="F2961" i="1"/>
  <c r="A2961" i="1"/>
  <c r="AH2958" i="1"/>
  <c r="AF2958" i="1"/>
  <c r="AE2958" i="1"/>
  <c r="AD2958" i="1"/>
  <c r="Y2958" i="1"/>
  <c r="X2958" i="1"/>
  <c r="W2958" i="1"/>
  <c r="O2958" i="1"/>
  <c r="N2958" i="1"/>
  <c r="M2958" i="1" s="1"/>
  <c r="H2958" i="1"/>
  <c r="Z2958" i="1" s="1"/>
  <c r="AB2958" i="1" s="1"/>
  <c r="F2958" i="1"/>
  <c r="A2958" i="1"/>
  <c r="AH2960" i="1"/>
  <c r="AF2960" i="1"/>
  <c r="AE2960" i="1"/>
  <c r="AD2960" i="1"/>
  <c r="Y2960" i="1"/>
  <c r="X2960" i="1"/>
  <c r="W2960" i="1"/>
  <c r="O2960" i="1"/>
  <c r="N2960" i="1"/>
  <c r="M2960" i="1" s="1"/>
  <c r="H2960" i="1"/>
  <c r="Z2960" i="1" s="1"/>
  <c r="AB2960" i="1" s="1"/>
  <c r="F2960" i="1"/>
  <c r="A2960" i="1"/>
  <c r="AH2959" i="1"/>
  <c r="AF2959" i="1"/>
  <c r="AE2959" i="1"/>
  <c r="AD2959" i="1"/>
  <c r="Y2959" i="1"/>
  <c r="X2959" i="1"/>
  <c r="W2959" i="1"/>
  <c r="O2959" i="1"/>
  <c r="N2959" i="1"/>
  <c r="M2959" i="1" s="1"/>
  <c r="H2959" i="1"/>
  <c r="Z2959" i="1" s="1"/>
  <c r="AB2959" i="1" s="1"/>
  <c r="F2959" i="1"/>
  <c r="A2959" i="1"/>
  <c r="AH2957" i="1"/>
  <c r="AF2957" i="1"/>
  <c r="AE2957" i="1"/>
  <c r="AD2957" i="1"/>
  <c r="Y2957" i="1"/>
  <c r="X2957" i="1"/>
  <c r="W2957" i="1"/>
  <c r="O2957" i="1"/>
  <c r="N2957" i="1"/>
  <c r="M2957" i="1" s="1"/>
  <c r="H2957" i="1"/>
  <c r="Z2957" i="1" s="1"/>
  <c r="AB2957" i="1" s="1"/>
  <c r="F2957" i="1"/>
  <c r="A2957" i="1"/>
  <c r="AH2956" i="1"/>
  <c r="AF2956" i="1"/>
  <c r="AE2956" i="1"/>
  <c r="AD2956" i="1"/>
  <c r="Y2956" i="1"/>
  <c r="X2956" i="1"/>
  <c r="W2956" i="1"/>
  <c r="O2956" i="1"/>
  <c r="N2956" i="1"/>
  <c r="M2956" i="1" s="1"/>
  <c r="H2956" i="1"/>
  <c r="Z2956" i="1" s="1"/>
  <c r="AB2956" i="1" s="1"/>
  <c r="F2956" i="1"/>
  <c r="A2956" i="1"/>
  <c r="AH2955" i="1"/>
  <c r="AF2955" i="1"/>
  <c r="AE2955" i="1"/>
  <c r="AD2955" i="1"/>
  <c r="Y2955" i="1"/>
  <c r="X2955" i="1"/>
  <c r="W2955" i="1"/>
  <c r="O2955" i="1"/>
  <c r="N2955" i="1"/>
  <c r="M2955" i="1" s="1"/>
  <c r="H2955" i="1"/>
  <c r="Z2955" i="1" s="1"/>
  <c r="AB2955" i="1" s="1"/>
  <c r="F2955" i="1"/>
  <c r="A2955" i="1"/>
  <c r="AH2953" i="1"/>
  <c r="AF2953" i="1"/>
  <c r="AE2953" i="1"/>
  <c r="AD2953" i="1"/>
  <c r="Y2953" i="1"/>
  <c r="X2953" i="1"/>
  <c r="W2953" i="1"/>
  <c r="O2953" i="1"/>
  <c r="N2953" i="1"/>
  <c r="M2953" i="1" s="1"/>
  <c r="H2953" i="1"/>
  <c r="Z2953" i="1" s="1"/>
  <c r="AB2953" i="1" s="1"/>
  <c r="F2953" i="1"/>
  <c r="A2953" i="1"/>
  <c r="AH2952" i="1"/>
  <c r="AF2952" i="1"/>
  <c r="AE2952" i="1"/>
  <c r="AD2952" i="1"/>
  <c r="Y2952" i="1"/>
  <c r="X2952" i="1"/>
  <c r="W2952" i="1"/>
  <c r="O2952" i="1"/>
  <c r="N2952" i="1"/>
  <c r="M2952" i="1" s="1"/>
  <c r="H2952" i="1"/>
  <c r="Z2952" i="1" s="1"/>
  <c r="AB2952" i="1" s="1"/>
  <c r="F2952" i="1"/>
  <c r="A2952" i="1"/>
  <c r="AH2951" i="1"/>
  <c r="AF2951" i="1"/>
  <c r="AE2951" i="1"/>
  <c r="AD2951" i="1"/>
  <c r="Y2951" i="1"/>
  <c r="X2951" i="1"/>
  <c r="W2951" i="1"/>
  <c r="O2951" i="1"/>
  <c r="N2951" i="1"/>
  <c r="M2951" i="1" s="1"/>
  <c r="H2951" i="1"/>
  <c r="Z2951" i="1" s="1"/>
  <c r="AB2951" i="1" s="1"/>
  <c r="F2951" i="1"/>
  <c r="A2951" i="1"/>
  <c r="AH2950" i="1"/>
  <c r="AF2950" i="1"/>
  <c r="AE2950" i="1"/>
  <c r="AD2950" i="1"/>
  <c r="Y2950" i="1"/>
  <c r="X2950" i="1"/>
  <c r="W2950" i="1"/>
  <c r="O2950" i="1"/>
  <c r="N2950" i="1"/>
  <c r="M2950" i="1" s="1"/>
  <c r="H2950" i="1"/>
  <c r="Z2950" i="1" s="1"/>
  <c r="AB2950" i="1" s="1"/>
  <c r="F2950" i="1"/>
  <c r="A2950" i="1"/>
  <c r="AH2948" i="1"/>
  <c r="AF2948" i="1"/>
  <c r="AE2948" i="1"/>
  <c r="AD2948" i="1"/>
  <c r="Y2948" i="1"/>
  <c r="X2948" i="1"/>
  <c r="W2948" i="1"/>
  <c r="O2948" i="1"/>
  <c r="N2948" i="1"/>
  <c r="M2948" i="1" s="1"/>
  <c r="H2948" i="1"/>
  <c r="Z2948" i="1" s="1"/>
  <c r="AB2948" i="1" s="1"/>
  <c r="F2948" i="1"/>
  <c r="A2948" i="1"/>
  <c r="AH2947" i="1"/>
  <c r="AF2947" i="1"/>
  <c r="AE2947" i="1"/>
  <c r="AD2947" i="1"/>
  <c r="Y2947" i="1"/>
  <c r="X2947" i="1"/>
  <c r="W2947" i="1"/>
  <c r="O2947" i="1"/>
  <c r="N2947" i="1"/>
  <c r="M2947" i="1" s="1"/>
  <c r="H2947" i="1"/>
  <c r="Z2947" i="1" s="1"/>
  <c r="AB2947" i="1" s="1"/>
  <c r="F2947" i="1"/>
  <c r="A2947" i="1"/>
  <c r="AH2946" i="1"/>
  <c r="AF2946" i="1"/>
  <c r="AE2946" i="1"/>
  <c r="AD2946" i="1"/>
  <c r="Y2946" i="1"/>
  <c r="X2946" i="1"/>
  <c r="W2946" i="1"/>
  <c r="O2946" i="1"/>
  <c r="N2946" i="1"/>
  <c r="M2946" i="1" s="1"/>
  <c r="H2946" i="1"/>
  <c r="Z2946" i="1" s="1"/>
  <c r="AB2946" i="1" s="1"/>
  <c r="F2946" i="1"/>
  <c r="A2946" i="1"/>
  <c r="AH2945" i="1"/>
  <c r="AF2945" i="1"/>
  <c r="AE2945" i="1"/>
  <c r="AD2945" i="1"/>
  <c r="Y2945" i="1"/>
  <c r="X2945" i="1"/>
  <c r="W2945" i="1"/>
  <c r="O2945" i="1"/>
  <c r="N2945" i="1"/>
  <c r="M2945" i="1" s="1"/>
  <c r="H2945" i="1"/>
  <c r="Z2945" i="1" s="1"/>
  <c r="AB2945" i="1" s="1"/>
  <c r="F2945" i="1"/>
  <c r="A2945" i="1"/>
  <c r="AH2944" i="1"/>
  <c r="AF2944" i="1"/>
  <c r="AE2944" i="1"/>
  <c r="AD2944" i="1"/>
  <c r="Y2944" i="1"/>
  <c r="X2944" i="1"/>
  <c r="W2944" i="1"/>
  <c r="O2944" i="1"/>
  <c r="N2944" i="1"/>
  <c r="M2944" i="1" s="1"/>
  <c r="H2944" i="1"/>
  <c r="Z2944" i="1" s="1"/>
  <c r="AB2944" i="1" s="1"/>
  <c r="F2944" i="1"/>
  <c r="A2944" i="1"/>
  <c r="AH2942" i="1"/>
  <c r="AF2942" i="1"/>
  <c r="AE2942" i="1"/>
  <c r="AD2942" i="1"/>
  <c r="Y2942" i="1"/>
  <c r="X2942" i="1"/>
  <c r="W2942" i="1"/>
  <c r="O2942" i="1"/>
  <c r="N2942" i="1"/>
  <c r="M2942" i="1" s="1"/>
  <c r="H2942" i="1"/>
  <c r="Z2942" i="1" s="1"/>
  <c r="AB2942" i="1" s="1"/>
  <c r="F2942" i="1"/>
  <c r="A2942" i="1"/>
  <c r="AH2941" i="1"/>
  <c r="AF2941" i="1"/>
  <c r="AE2941" i="1"/>
  <c r="AD2941" i="1"/>
  <c r="Y2941" i="1"/>
  <c r="X2941" i="1"/>
  <c r="W2941" i="1"/>
  <c r="O2941" i="1"/>
  <c r="N2941" i="1"/>
  <c r="M2941" i="1" s="1"/>
  <c r="H2941" i="1"/>
  <c r="Z2941" i="1" s="1"/>
  <c r="AB2941" i="1" s="1"/>
  <c r="F2941" i="1"/>
  <c r="A2941" i="1"/>
  <c r="AH2940" i="1"/>
  <c r="AF2940" i="1"/>
  <c r="AE2940" i="1"/>
  <c r="AD2940" i="1"/>
  <c r="Y2940" i="1"/>
  <c r="X2940" i="1"/>
  <c r="W2940" i="1"/>
  <c r="O2940" i="1"/>
  <c r="N2940" i="1"/>
  <c r="M2940" i="1" s="1"/>
  <c r="H2940" i="1"/>
  <c r="Z2940" i="1" s="1"/>
  <c r="AB2940" i="1" s="1"/>
  <c r="F2940" i="1"/>
  <c r="A2940" i="1"/>
  <c r="AH2939" i="1"/>
  <c r="AF2939" i="1"/>
  <c r="AE2939" i="1"/>
  <c r="AD2939" i="1"/>
  <c r="Y2939" i="1"/>
  <c r="X2939" i="1"/>
  <c r="W2939" i="1"/>
  <c r="O2939" i="1"/>
  <c r="N2939" i="1"/>
  <c r="M2939" i="1" s="1"/>
  <c r="H2939" i="1"/>
  <c r="Z2939" i="1" s="1"/>
  <c r="AB2939" i="1" s="1"/>
  <c r="F2939" i="1"/>
  <c r="A2939" i="1"/>
  <c r="AH2938" i="1"/>
  <c r="AF2938" i="1"/>
  <c r="AE2938" i="1"/>
  <c r="AD2938" i="1"/>
  <c r="Y2938" i="1"/>
  <c r="X2938" i="1"/>
  <c r="W2938" i="1"/>
  <c r="O2938" i="1"/>
  <c r="N2938" i="1"/>
  <c r="M2938" i="1" s="1"/>
  <c r="H2938" i="1"/>
  <c r="Z2938" i="1" s="1"/>
  <c r="AB2938" i="1" s="1"/>
  <c r="F2938" i="1"/>
  <c r="A2938" i="1"/>
  <c r="AH2937" i="1"/>
  <c r="AF2937" i="1"/>
  <c r="AE2937" i="1"/>
  <c r="AD2937" i="1"/>
  <c r="Y2937" i="1"/>
  <c r="X2937" i="1"/>
  <c r="W2937" i="1"/>
  <c r="O2937" i="1"/>
  <c r="N2937" i="1"/>
  <c r="M2937" i="1" s="1"/>
  <c r="H2937" i="1"/>
  <c r="Z2937" i="1" s="1"/>
  <c r="AB2937" i="1" s="1"/>
  <c r="F2937" i="1"/>
  <c r="A2937" i="1"/>
  <c r="AH2936" i="1"/>
  <c r="AF2936" i="1"/>
  <c r="AE2936" i="1"/>
  <c r="AD2936" i="1"/>
  <c r="Y2936" i="1"/>
  <c r="X2936" i="1"/>
  <c r="W2936" i="1"/>
  <c r="O2936" i="1"/>
  <c r="N2936" i="1"/>
  <c r="M2936" i="1" s="1"/>
  <c r="H2936" i="1"/>
  <c r="Z2936" i="1" s="1"/>
  <c r="AB2936" i="1" s="1"/>
  <c r="F2936" i="1"/>
  <c r="A2936" i="1"/>
  <c r="AH2935" i="1"/>
  <c r="AF2935" i="1"/>
  <c r="AE2935" i="1"/>
  <c r="AD2935" i="1"/>
  <c r="Y2935" i="1"/>
  <c r="X2935" i="1"/>
  <c r="W2935" i="1"/>
  <c r="O2935" i="1"/>
  <c r="N2935" i="1"/>
  <c r="M2935" i="1" s="1"/>
  <c r="H2935" i="1"/>
  <c r="Z2935" i="1" s="1"/>
  <c r="AB2935" i="1" s="1"/>
  <c r="F2935" i="1"/>
  <c r="A2935" i="1"/>
  <c r="AH2934" i="1"/>
  <c r="AF2934" i="1"/>
  <c r="AE2934" i="1"/>
  <c r="AD2934" i="1"/>
  <c r="Y2934" i="1"/>
  <c r="X2934" i="1"/>
  <c r="W2934" i="1"/>
  <c r="O2934" i="1"/>
  <c r="N2934" i="1"/>
  <c r="M2934" i="1" s="1"/>
  <c r="H2934" i="1"/>
  <c r="Z2934" i="1" s="1"/>
  <c r="AB2934" i="1" s="1"/>
  <c r="F2934" i="1"/>
  <c r="A2934" i="1"/>
  <c r="AH2933" i="1"/>
  <c r="AF2933" i="1"/>
  <c r="AE2933" i="1"/>
  <c r="AD2933" i="1"/>
  <c r="Y2933" i="1"/>
  <c r="X2933" i="1"/>
  <c r="W2933" i="1"/>
  <c r="O2933" i="1"/>
  <c r="N2933" i="1"/>
  <c r="M2933" i="1" s="1"/>
  <c r="H2933" i="1"/>
  <c r="Z2933" i="1" s="1"/>
  <c r="AB2933" i="1" s="1"/>
  <c r="F2933" i="1"/>
  <c r="A2933" i="1"/>
  <c r="AH2931" i="1"/>
  <c r="AF2931" i="1"/>
  <c r="AE2931" i="1"/>
  <c r="AD2931" i="1"/>
  <c r="Y2931" i="1"/>
  <c r="X2931" i="1"/>
  <c r="W2931" i="1"/>
  <c r="O2931" i="1"/>
  <c r="N2931" i="1"/>
  <c r="M2931" i="1" s="1"/>
  <c r="H2931" i="1"/>
  <c r="Z2931" i="1" s="1"/>
  <c r="AB2931" i="1" s="1"/>
  <c r="F2931" i="1"/>
  <c r="A2931" i="1"/>
  <c r="AH2932" i="1"/>
  <c r="AF2932" i="1"/>
  <c r="AE2932" i="1"/>
  <c r="AD2932" i="1"/>
  <c r="Y2932" i="1"/>
  <c r="X2932" i="1"/>
  <c r="W2932" i="1"/>
  <c r="O2932" i="1"/>
  <c r="N2932" i="1"/>
  <c r="M2932" i="1" s="1"/>
  <c r="H2932" i="1"/>
  <c r="Z2932" i="1" s="1"/>
  <c r="AB2932" i="1" s="1"/>
  <c r="F2932" i="1"/>
  <c r="A2932" i="1"/>
  <c r="AH2930" i="1"/>
  <c r="AF2930" i="1"/>
  <c r="AE2930" i="1"/>
  <c r="AD2930" i="1"/>
  <c r="Y2930" i="1"/>
  <c r="X2930" i="1"/>
  <c r="W2930" i="1"/>
  <c r="O2930" i="1"/>
  <c r="N2930" i="1"/>
  <c r="M2930" i="1" s="1"/>
  <c r="H2930" i="1"/>
  <c r="Z2930" i="1" s="1"/>
  <c r="AB2930" i="1" s="1"/>
  <c r="F2930" i="1"/>
  <c r="A2930" i="1"/>
  <c r="AH2928" i="1"/>
  <c r="AF2928" i="1"/>
  <c r="AE2928" i="1"/>
  <c r="AD2928" i="1"/>
  <c r="Y2928" i="1"/>
  <c r="X2928" i="1"/>
  <c r="W2928" i="1"/>
  <c r="O2928" i="1"/>
  <c r="N2928" i="1"/>
  <c r="M2928" i="1" s="1"/>
  <c r="H2928" i="1"/>
  <c r="Z2928" i="1" s="1"/>
  <c r="AB2928" i="1" s="1"/>
  <c r="F2928" i="1"/>
  <c r="A2928" i="1"/>
  <c r="AH2929" i="1"/>
  <c r="AF2929" i="1"/>
  <c r="AE2929" i="1"/>
  <c r="AD2929" i="1"/>
  <c r="Y2929" i="1"/>
  <c r="X2929" i="1"/>
  <c r="W2929" i="1"/>
  <c r="O2929" i="1"/>
  <c r="N2929" i="1"/>
  <c r="M2929" i="1" s="1"/>
  <c r="H2929" i="1"/>
  <c r="Z2929" i="1" s="1"/>
  <c r="AB2929" i="1" s="1"/>
  <c r="F2929" i="1"/>
  <c r="A2929" i="1"/>
  <c r="AH2927" i="1"/>
  <c r="AF2927" i="1"/>
  <c r="AE2927" i="1"/>
  <c r="AD2927" i="1"/>
  <c r="Y2927" i="1"/>
  <c r="X2927" i="1"/>
  <c r="W2927" i="1"/>
  <c r="O2927" i="1"/>
  <c r="N2927" i="1"/>
  <c r="M2927" i="1" s="1"/>
  <c r="H2927" i="1"/>
  <c r="Z2927" i="1" s="1"/>
  <c r="AB2927" i="1" s="1"/>
  <c r="F2927" i="1"/>
  <c r="A2927" i="1"/>
  <c r="AH2926" i="1"/>
  <c r="AF2926" i="1"/>
  <c r="AE2926" i="1"/>
  <c r="AD2926" i="1"/>
  <c r="Y2926" i="1"/>
  <c r="X2926" i="1"/>
  <c r="W2926" i="1"/>
  <c r="O2926" i="1"/>
  <c r="N2926" i="1"/>
  <c r="M2926" i="1" s="1"/>
  <c r="H2926" i="1"/>
  <c r="Z2926" i="1" s="1"/>
  <c r="AB2926" i="1" s="1"/>
  <c r="F2926" i="1"/>
  <c r="A2926" i="1"/>
  <c r="AH2925" i="1"/>
  <c r="AF2925" i="1"/>
  <c r="AE2925" i="1"/>
  <c r="AD2925" i="1"/>
  <c r="Y2925" i="1"/>
  <c r="X2925" i="1"/>
  <c r="W2925" i="1"/>
  <c r="O2925" i="1"/>
  <c r="N2925" i="1"/>
  <c r="M2925" i="1" s="1"/>
  <c r="H2925" i="1"/>
  <c r="Z2925" i="1" s="1"/>
  <c r="AB2925" i="1" s="1"/>
  <c r="F2925" i="1"/>
  <c r="A2925" i="1"/>
  <c r="AH2924" i="1"/>
  <c r="AF2924" i="1"/>
  <c r="AE2924" i="1"/>
  <c r="AD2924" i="1"/>
  <c r="Y2924" i="1"/>
  <c r="X2924" i="1"/>
  <c r="W2924" i="1"/>
  <c r="O2924" i="1"/>
  <c r="N2924" i="1"/>
  <c r="M2924" i="1" s="1"/>
  <c r="H2924" i="1"/>
  <c r="Z2924" i="1" s="1"/>
  <c r="AB2924" i="1" s="1"/>
  <c r="F2924" i="1"/>
  <c r="A2924" i="1"/>
  <c r="AH2923" i="1"/>
  <c r="AF2923" i="1"/>
  <c r="AE2923" i="1"/>
  <c r="AD2923" i="1"/>
  <c r="Y2923" i="1"/>
  <c r="X2923" i="1"/>
  <c r="W2923" i="1"/>
  <c r="O2923" i="1"/>
  <c r="N2923" i="1"/>
  <c r="M2923" i="1" s="1"/>
  <c r="H2923" i="1"/>
  <c r="Z2923" i="1" s="1"/>
  <c r="AB2923" i="1" s="1"/>
  <c r="F2923" i="1"/>
  <c r="A2923" i="1"/>
  <c r="AH2922" i="1"/>
  <c r="AF2922" i="1"/>
  <c r="AE2922" i="1"/>
  <c r="AD2922" i="1"/>
  <c r="Y2922" i="1"/>
  <c r="X2922" i="1"/>
  <c r="W2922" i="1"/>
  <c r="O2922" i="1"/>
  <c r="N2922" i="1"/>
  <c r="M2922" i="1" s="1"/>
  <c r="H2922" i="1"/>
  <c r="Z2922" i="1" s="1"/>
  <c r="AB2922" i="1" s="1"/>
  <c r="F2922" i="1"/>
  <c r="A2922" i="1"/>
  <c r="AH2921" i="1"/>
  <c r="AF2921" i="1"/>
  <c r="AE2921" i="1"/>
  <c r="AD2921" i="1"/>
  <c r="Y2921" i="1"/>
  <c r="X2921" i="1"/>
  <c r="W2921" i="1"/>
  <c r="O2921" i="1"/>
  <c r="N2921" i="1"/>
  <c r="M2921" i="1" s="1"/>
  <c r="H2921" i="1"/>
  <c r="Z2921" i="1" s="1"/>
  <c r="AB2921" i="1" s="1"/>
  <c r="F2921" i="1"/>
  <c r="A2921" i="1"/>
  <c r="AH2920" i="1"/>
  <c r="AF2920" i="1"/>
  <c r="AE2920" i="1"/>
  <c r="AD2920" i="1"/>
  <c r="Y2920" i="1"/>
  <c r="X2920" i="1"/>
  <c r="W2920" i="1"/>
  <c r="O2920" i="1"/>
  <c r="N2920" i="1"/>
  <c r="M2920" i="1" s="1"/>
  <c r="H2920" i="1"/>
  <c r="Z2920" i="1" s="1"/>
  <c r="AB2920" i="1" s="1"/>
  <c r="F2920" i="1"/>
  <c r="A2920" i="1"/>
  <c r="AH2919" i="1"/>
  <c r="AF2919" i="1"/>
  <c r="AE2919" i="1"/>
  <c r="AD2919" i="1"/>
  <c r="Y2919" i="1"/>
  <c r="X2919" i="1"/>
  <c r="W2919" i="1"/>
  <c r="O2919" i="1"/>
  <c r="N2919" i="1"/>
  <c r="M2919" i="1" s="1"/>
  <c r="H2919" i="1"/>
  <c r="Z2919" i="1" s="1"/>
  <c r="AB2919" i="1" s="1"/>
  <c r="F2919" i="1"/>
  <c r="A2919" i="1"/>
  <c r="AH2918" i="1"/>
  <c r="AF2918" i="1"/>
  <c r="AE2918" i="1"/>
  <c r="AD2918" i="1"/>
  <c r="Y2918" i="1"/>
  <c r="X2918" i="1"/>
  <c r="W2918" i="1"/>
  <c r="O2918" i="1"/>
  <c r="N2918" i="1"/>
  <c r="M2918" i="1" s="1"/>
  <c r="H2918" i="1"/>
  <c r="Z2918" i="1" s="1"/>
  <c r="AB2918" i="1" s="1"/>
  <c r="F2918" i="1"/>
  <c r="A2918" i="1"/>
  <c r="AH2917" i="1"/>
  <c r="AF2917" i="1"/>
  <c r="AE2917" i="1"/>
  <c r="AD2917" i="1"/>
  <c r="Y2917" i="1"/>
  <c r="X2917" i="1"/>
  <c r="W2917" i="1"/>
  <c r="O2917" i="1"/>
  <c r="N2917" i="1"/>
  <c r="M2917" i="1" s="1"/>
  <c r="H2917" i="1"/>
  <c r="Z2917" i="1" s="1"/>
  <c r="AB2917" i="1" s="1"/>
  <c r="F2917" i="1"/>
  <c r="A2917" i="1"/>
  <c r="AH2916" i="1"/>
  <c r="AF2916" i="1"/>
  <c r="AE2916" i="1"/>
  <c r="AD2916" i="1"/>
  <c r="Y2916" i="1"/>
  <c r="X2916" i="1"/>
  <c r="W2916" i="1"/>
  <c r="O2916" i="1"/>
  <c r="N2916" i="1"/>
  <c r="M2916" i="1" s="1"/>
  <c r="H2916" i="1"/>
  <c r="Z2916" i="1" s="1"/>
  <c r="AB2916" i="1" s="1"/>
  <c r="F2916" i="1"/>
  <c r="A2916" i="1"/>
  <c r="AH2915" i="1"/>
  <c r="AF2915" i="1"/>
  <c r="AE2915" i="1"/>
  <c r="AD2915" i="1"/>
  <c r="Y2915" i="1"/>
  <c r="X2915" i="1"/>
  <c r="W2915" i="1"/>
  <c r="O2915" i="1"/>
  <c r="N2915" i="1"/>
  <c r="M2915" i="1" s="1"/>
  <c r="H2915" i="1"/>
  <c r="Z2915" i="1" s="1"/>
  <c r="AB2915" i="1" s="1"/>
  <c r="F2915" i="1"/>
  <c r="A2915" i="1"/>
  <c r="AH2914" i="1"/>
  <c r="AF2914" i="1"/>
  <c r="AE2914" i="1"/>
  <c r="AD2914" i="1"/>
  <c r="Y2914" i="1"/>
  <c r="X2914" i="1"/>
  <c r="W2914" i="1"/>
  <c r="O2914" i="1"/>
  <c r="N2914" i="1"/>
  <c r="M2914" i="1" s="1"/>
  <c r="H2914" i="1"/>
  <c r="Z2914" i="1" s="1"/>
  <c r="AB2914" i="1" s="1"/>
  <c r="F2914" i="1"/>
  <c r="A2914" i="1"/>
  <c r="AH2913" i="1"/>
  <c r="AF2913" i="1"/>
  <c r="AE2913" i="1"/>
  <c r="AD2913" i="1"/>
  <c r="Y2913" i="1"/>
  <c r="X2913" i="1"/>
  <c r="W2913" i="1"/>
  <c r="O2913" i="1"/>
  <c r="N2913" i="1"/>
  <c r="M2913" i="1" s="1"/>
  <c r="H2913" i="1"/>
  <c r="Z2913" i="1" s="1"/>
  <c r="AB2913" i="1" s="1"/>
  <c r="F2913" i="1"/>
  <c r="A2913" i="1"/>
  <c r="AH2912" i="1"/>
  <c r="AF2912" i="1"/>
  <c r="AE2912" i="1"/>
  <c r="AD2912" i="1"/>
  <c r="Y2912" i="1"/>
  <c r="X2912" i="1"/>
  <c r="W2912" i="1"/>
  <c r="O2912" i="1"/>
  <c r="N2912" i="1"/>
  <c r="M2912" i="1" s="1"/>
  <c r="H2912" i="1"/>
  <c r="Z2912" i="1" s="1"/>
  <c r="AB2912" i="1" s="1"/>
  <c r="F2912" i="1"/>
  <c r="A2912" i="1"/>
  <c r="AH2911" i="1"/>
  <c r="AF2911" i="1"/>
  <c r="AE2911" i="1"/>
  <c r="AD2911" i="1"/>
  <c r="Y2911" i="1"/>
  <c r="X2911" i="1"/>
  <c r="W2911" i="1"/>
  <c r="O2911" i="1"/>
  <c r="N2911" i="1"/>
  <c r="M2911" i="1" s="1"/>
  <c r="H2911" i="1"/>
  <c r="Z2911" i="1" s="1"/>
  <c r="AB2911" i="1" s="1"/>
  <c r="F2911" i="1"/>
  <c r="A2911" i="1"/>
  <c r="AH2910" i="1"/>
  <c r="AF2910" i="1"/>
  <c r="AE2910" i="1"/>
  <c r="AD2910" i="1"/>
  <c r="Y2910" i="1"/>
  <c r="X2910" i="1"/>
  <c r="W2910" i="1"/>
  <c r="O2910" i="1"/>
  <c r="N2910" i="1"/>
  <c r="M2910" i="1" s="1"/>
  <c r="H2910" i="1"/>
  <c r="Z2910" i="1" s="1"/>
  <c r="AB2910" i="1" s="1"/>
  <c r="F2910" i="1"/>
  <c r="A2910" i="1"/>
  <c r="AH2909" i="1"/>
  <c r="AF2909" i="1"/>
  <c r="AE2909" i="1"/>
  <c r="AD2909" i="1"/>
  <c r="Y2909" i="1"/>
  <c r="X2909" i="1"/>
  <c r="W2909" i="1"/>
  <c r="O2909" i="1"/>
  <c r="N2909" i="1"/>
  <c r="M2909" i="1" s="1"/>
  <c r="H2909" i="1"/>
  <c r="Z2909" i="1" s="1"/>
  <c r="AB2909" i="1" s="1"/>
  <c r="F2909" i="1"/>
  <c r="A2909" i="1"/>
  <c r="AH2908" i="1"/>
  <c r="AF2908" i="1"/>
  <c r="AE2908" i="1"/>
  <c r="AD2908" i="1"/>
  <c r="Y2908" i="1"/>
  <c r="X2908" i="1"/>
  <c r="W2908" i="1"/>
  <c r="O2908" i="1"/>
  <c r="N2908" i="1"/>
  <c r="M2908" i="1" s="1"/>
  <c r="H2908" i="1"/>
  <c r="Z2908" i="1" s="1"/>
  <c r="AB2908" i="1" s="1"/>
  <c r="F2908" i="1"/>
  <c r="A2908" i="1"/>
  <c r="AH2907" i="1"/>
  <c r="AF2907" i="1"/>
  <c r="AE2907" i="1"/>
  <c r="AD2907" i="1"/>
  <c r="Y2907" i="1"/>
  <c r="X2907" i="1"/>
  <c r="W2907" i="1"/>
  <c r="O2907" i="1"/>
  <c r="N2907" i="1"/>
  <c r="M2907" i="1" s="1"/>
  <c r="H2907" i="1"/>
  <c r="Z2907" i="1" s="1"/>
  <c r="AB2907" i="1" s="1"/>
  <c r="F2907" i="1"/>
  <c r="A2907" i="1"/>
  <c r="AH2906" i="1"/>
  <c r="AF2906" i="1"/>
  <c r="AE2906" i="1"/>
  <c r="AD2906" i="1"/>
  <c r="Y2906" i="1"/>
  <c r="X2906" i="1"/>
  <c r="W2906" i="1"/>
  <c r="O2906" i="1"/>
  <c r="N2906" i="1"/>
  <c r="M2906" i="1" s="1"/>
  <c r="H2906" i="1"/>
  <c r="Z2906" i="1" s="1"/>
  <c r="AB2906" i="1" s="1"/>
  <c r="F2906" i="1"/>
  <c r="A2906" i="1"/>
  <c r="AH2905" i="1"/>
  <c r="AF2905" i="1"/>
  <c r="AE2905" i="1"/>
  <c r="AD2905" i="1"/>
  <c r="Y2905" i="1"/>
  <c r="X2905" i="1"/>
  <c r="W2905" i="1"/>
  <c r="O2905" i="1"/>
  <c r="N2905" i="1"/>
  <c r="M2905" i="1" s="1"/>
  <c r="H2905" i="1"/>
  <c r="Z2905" i="1" s="1"/>
  <c r="AB2905" i="1" s="1"/>
  <c r="F2905" i="1"/>
  <c r="A2905" i="1"/>
  <c r="AH2904" i="1"/>
  <c r="AF2904" i="1"/>
  <c r="AE2904" i="1"/>
  <c r="AD2904" i="1"/>
  <c r="Y2904" i="1"/>
  <c r="X2904" i="1"/>
  <c r="W2904" i="1"/>
  <c r="O2904" i="1"/>
  <c r="N2904" i="1"/>
  <c r="M2904" i="1" s="1"/>
  <c r="H2904" i="1"/>
  <c r="Z2904" i="1" s="1"/>
  <c r="AB2904" i="1" s="1"/>
  <c r="F2904" i="1"/>
  <c r="A2904" i="1"/>
  <c r="AH2903" i="1"/>
  <c r="AF2903" i="1"/>
  <c r="AE2903" i="1"/>
  <c r="AD2903" i="1"/>
  <c r="Y2903" i="1"/>
  <c r="X2903" i="1"/>
  <c r="W2903" i="1"/>
  <c r="O2903" i="1"/>
  <c r="N2903" i="1"/>
  <c r="M2903" i="1" s="1"/>
  <c r="H2903" i="1"/>
  <c r="Z2903" i="1" s="1"/>
  <c r="AB2903" i="1" s="1"/>
  <c r="F2903" i="1"/>
  <c r="A2903" i="1"/>
  <c r="AH2902" i="1"/>
  <c r="AF2902" i="1"/>
  <c r="AE2902" i="1"/>
  <c r="AD2902" i="1"/>
  <c r="Y2902" i="1"/>
  <c r="X2902" i="1"/>
  <c r="W2902" i="1"/>
  <c r="O2902" i="1"/>
  <c r="N2902" i="1"/>
  <c r="M2902" i="1" s="1"/>
  <c r="H2902" i="1"/>
  <c r="Z2902" i="1" s="1"/>
  <c r="AB2902" i="1" s="1"/>
  <c r="F2902" i="1"/>
  <c r="A2902" i="1"/>
  <c r="AH2901" i="1"/>
  <c r="AF2901" i="1"/>
  <c r="AE2901" i="1"/>
  <c r="AD2901" i="1"/>
  <c r="Y2901" i="1"/>
  <c r="X2901" i="1"/>
  <c r="W2901" i="1"/>
  <c r="O2901" i="1"/>
  <c r="N2901" i="1"/>
  <c r="M2901" i="1" s="1"/>
  <c r="H2901" i="1"/>
  <c r="Z2901" i="1" s="1"/>
  <c r="AB2901" i="1" s="1"/>
  <c r="F2901" i="1"/>
  <c r="A2901" i="1"/>
  <c r="AH2900" i="1"/>
  <c r="AF2900" i="1"/>
  <c r="AE2900" i="1"/>
  <c r="AD2900" i="1"/>
  <c r="Y2900" i="1"/>
  <c r="X2900" i="1"/>
  <c r="W2900" i="1"/>
  <c r="O2900" i="1"/>
  <c r="N2900" i="1"/>
  <c r="M2900" i="1" s="1"/>
  <c r="H2900" i="1"/>
  <c r="Z2900" i="1" s="1"/>
  <c r="AB2900" i="1" s="1"/>
  <c r="F2900" i="1"/>
  <c r="A2900" i="1"/>
  <c r="AH2899" i="1"/>
  <c r="AF2899" i="1"/>
  <c r="AE2899" i="1"/>
  <c r="AD2899" i="1"/>
  <c r="Y2899" i="1"/>
  <c r="X2899" i="1"/>
  <c r="W2899" i="1"/>
  <c r="O2899" i="1"/>
  <c r="N2899" i="1"/>
  <c r="M2899" i="1" s="1"/>
  <c r="H2899" i="1"/>
  <c r="Z2899" i="1" s="1"/>
  <c r="AB2899" i="1" s="1"/>
  <c r="F2899" i="1"/>
  <c r="A2899" i="1"/>
  <c r="AH2898" i="1"/>
  <c r="AF2898" i="1"/>
  <c r="AE2898" i="1"/>
  <c r="AD2898" i="1"/>
  <c r="Y2898" i="1"/>
  <c r="X2898" i="1"/>
  <c r="W2898" i="1"/>
  <c r="O2898" i="1"/>
  <c r="N2898" i="1"/>
  <c r="M2898" i="1" s="1"/>
  <c r="H2898" i="1"/>
  <c r="Z2898" i="1" s="1"/>
  <c r="AB2898" i="1" s="1"/>
  <c r="F2898" i="1"/>
  <c r="A2898" i="1"/>
  <c r="AH2897" i="1"/>
  <c r="AF2897" i="1"/>
  <c r="AE2897" i="1"/>
  <c r="AD2897" i="1"/>
  <c r="Y2897" i="1"/>
  <c r="X2897" i="1"/>
  <c r="W2897" i="1"/>
  <c r="O2897" i="1"/>
  <c r="N2897" i="1"/>
  <c r="M2897" i="1" s="1"/>
  <c r="H2897" i="1"/>
  <c r="Z2897" i="1" s="1"/>
  <c r="AB2897" i="1" s="1"/>
  <c r="F2897" i="1"/>
  <c r="A2897" i="1"/>
  <c r="AH2896" i="1"/>
  <c r="AF2896" i="1"/>
  <c r="AE2896" i="1"/>
  <c r="AD2896" i="1"/>
  <c r="Y2896" i="1"/>
  <c r="X2896" i="1"/>
  <c r="W2896" i="1"/>
  <c r="O2896" i="1"/>
  <c r="N2896" i="1"/>
  <c r="M2896" i="1" s="1"/>
  <c r="H2896" i="1"/>
  <c r="Z2896" i="1" s="1"/>
  <c r="AB2896" i="1" s="1"/>
  <c r="F2896" i="1"/>
  <c r="A2896" i="1"/>
  <c r="AH2895" i="1"/>
  <c r="AF2895" i="1"/>
  <c r="AE2895" i="1"/>
  <c r="AD2895" i="1"/>
  <c r="Y2895" i="1"/>
  <c r="X2895" i="1"/>
  <c r="W2895" i="1"/>
  <c r="O2895" i="1"/>
  <c r="N2895" i="1"/>
  <c r="M2895" i="1" s="1"/>
  <c r="H2895" i="1"/>
  <c r="Z2895" i="1" s="1"/>
  <c r="AB2895" i="1" s="1"/>
  <c r="F2895" i="1"/>
  <c r="A2895" i="1"/>
  <c r="AH2894" i="1"/>
  <c r="AF2894" i="1"/>
  <c r="AE2894" i="1"/>
  <c r="AD2894" i="1"/>
  <c r="Y2894" i="1"/>
  <c r="X2894" i="1"/>
  <c r="W2894" i="1"/>
  <c r="O2894" i="1"/>
  <c r="N2894" i="1"/>
  <c r="M2894" i="1" s="1"/>
  <c r="H2894" i="1"/>
  <c r="Z2894" i="1" s="1"/>
  <c r="AB2894" i="1" s="1"/>
  <c r="F2894" i="1"/>
  <c r="A2894" i="1"/>
  <c r="AH2893" i="1"/>
  <c r="AF2893" i="1"/>
  <c r="AE2893" i="1"/>
  <c r="AD2893" i="1"/>
  <c r="Y2893" i="1"/>
  <c r="X2893" i="1"/>
  <c r="W2893" i="1"/>
  <c r="O2893" i="1"/>
  <c r="N2893" i="1"/>
  <c r="M2893" i="1" s="1"/>
  <c r="H2893" i="1"/>
  <c r="Z2893" i="1" s="1"/>
  <c r="AB2893" i="1" s="1"/>
  <c r="F2893" i="1"/>
  <c r="A2893" i="1"/>
  <c r="AH2892" i="1"/>
  <c r="AF2892" i="1"/>
  <c r="AE2892" i="1"/>
  <c r="AD2892" i="1"/>
  <c r="Y2892" i="1"/>
  <c r="X2892" i="1"/>
  <c r="W2892" i="1"/>
  <c r="O2892" i="1"/>
  <c r="N2892" i="1"/>
  <c r="M2892" i="1" s="1"/>
  <c r="H2892" i="1"/>
  <c r="Z2892" i="1" s="1"/>
  <c r="AB2892" i="1" s="1"/>
  <c r="F2892" i="1"/>
  <c r="A2892" i="1"/>
  <c r="AH2891" i="1"/>
  <c r="AF2891" i="1"/>
  <c r="AE2891" i="1"/>
  <c r="AD2891" i="1"/>
  <c r="Y2891" i="1"/>
  <c r="X2891" i="1"/>
  <c r="W2891" i="1"/>
  <c r="O2891" i="1"/>
  <c r="N2891" i="1"/>
  <c r="M2891" i="1" s="1"/>
  <c r="H2891" i="1"/>
  <c r="Z2891" i="1" s="1"/>
  <c r="AB2891" i="1" s="1"/>
  <c r="F2891" i="1"/>
  <c r="A2891" i="1"/>
  <c r="AH2890" i="1"/>
  <c r="AF2890" i="1"/>
  <c r="AE2890" i="1"/>
  <c r="AD2890" i="1"/>
  <c r="Y2890" i="1"/>
  <c r="X2890" i="1"/>
  <c r="W2890" i="1"/>
  <c r="O2890" i="1"/>
  <c r="N2890" i="1"/>
  <c r="M2890" i="1" s="1"/>
  <c r="H2890" i="1"/>
  <c r="Z2890" i="1" s="1"/>
  <c r="AB2890" i="1" s="1"/>
  <c r="F2890" i="1"/>
  <c r="A2890" i="1"/>
  <c r="AH2889" i="1"/>
  <c r="AF2889" i="1"/>
  <c r="AE2889" i="1"/>
  <c r="AD2889" i="1"/>
  <c r="Y2889" i="1"/>
  <c r="X2889" i="1"/>
  <c r="W2889" i="1"/>
  <c r="O2889" i="1"/>
  <c r="N2889" i="1"/>
  <c r="M2889" i="1" s="1"/>
  <c r="H2889" i="1"/>
  <c r="Z2889" i="1" s="1"/>
  <c r="AB2889" i="1" s="1"/>
  <c r="F2889" i="1"/>
  <c r="A2889" i="1"/>
  <c r="AH2888" i="1"/>
  <c r="AF2888" i="1"/>
  <c r="AE2888" i="1"/>
  <c r="AD2888" i="1"/>
  <c r="Y2888" i="1"/>
  <c r="X2888" i="1"/>
  <c r="W2888" i="1"/>
  <c r="O2888" i="1"/>
  <c r="N2888" i="1"/>
  <c r="M2888" i="1" s="1"/>
  <c r="H2888" i="1"/>
  <c r="Z2888" i="1" s="1"/>
  <c r="AB2888" i="1" s="1"/>
  <c r="F2888" i="1"/>
  <c r="A2888" i="1"/>
  <c r="AH2887" i="1"/>
  <c r="AF2887" i="1"/>
  <c r="AE2887" i="1"/>
  <c r="AD2887" i="1"/>
  <c r="Y2887" i="1"/>
  <c r="X2887" i="1"/>
  <c r="W2887" i="1"/>
  <c r="O2887" i="1"/>
  <c r="N2887" i="1"/>
  <c r="M2887" i="1" s="1"/>
  <c r="H2887" i="1"/>
  <c r="Z2887" i="1" s="1"/>
  <c r="AB2887" i="1" s="1"/>
  <c r="F2887" i="1"/>
  <c r="A2887" i="1"/>
  <c r="AH2886" i="1"/>
  <c r="AF2886" i="1"/>
  <c r="AE2886" i="1"/>
  <c r="AD2886" i="1"/>
  <c r="Y2886" i="1"/>
  <c r="X2886" i="1"/>
  <c r="W2886" i="1"/>
  <c r="O2886" i="1"/>
  <c r="N2886" i="1"/>
  <c r="M2886" i="1" s="1"/>
  <c r="H2886" i="1"/>
  <c r="Z2886" i="1" s="1"/>
  <c r="AB2886" i="1" s="1"/>
  <c r="F2886" i="1"/>
  <c r="A2886" i="1"/>
  <c r="AH2885" i="1"/>
  <c r="AF2885" i="1"/>
  <c r="AE2885" i="1"/>
  <c r="AD2885" i="1"/>
  <c r="Y2885" i="1"/>
  <c r="X2885" i="1"/>
  <c r="W2885" i="1"/>
  <c r="O2885" i="1"/>
  <c r="N2885" i="1"/>
  <c r="M2885" i="1" s="1"/>
  <c r="H2885" i="1"/>
  <c r="Z2885" i="1" s="1"/>
  <c r="AB2885" i="1" s="1"/>
  <c r="F2885" i="1"/>
  <c r="A2885" i="1"/>
  <c r="AH2884" i="1"/>
  <c r="AF2884" i="1"/>
  <c r="AE2884" i="1"/>
  <c r="AD2884" i="1"/>
  <c r="Y2884" i="1"/>
  <c r="X2884" i="1"/>
  <c r="W2884" i="1"/>
  <c r="O2884" i="1"/>
  <c r="N2884" i="1"/>
  <c r="M2884" i="1" s="1"/>
  <c r="H2884" i="1"/>
  <c r="Z2884" i="1" s="1"/>
  <c r="AB2884" i="1" s="1"/>
  <c r="F2884" i="1"/>
  <c r="A2884" i="1"/>
  <c r="AH2883" i="1"/>
  <c r="AF2883" i="1"/>
  <c r="AE2883" i="1"/>
  <c r="AD2883" i="1"/>
  <c r="Y2883" i="1"/>
  <c r="X2883" i="1"/>
  <c r="W2883" i="1"/>
  <c r="O2883" i="1"/>
  <c r="N2883" i="1"/>
  <c r="M2883" i="1" s="1"/>
  <c r="H2883" i="1"/>
  <c r="Z2883" i="1" s="1"/>
  <c r="AB2883" i="1" s="1"/>
  <c r="F2883" i="1"/>
  <c r="A2883" i="1"/>
  <c r="AH2882" i="1"/>
  <c r="AF2882" i="1"/>
  <c r="AE2882" i="1"/>
  <c r="AD2882" i="1"/>
  <c r="Y2882" i="1"/>
  <c r="X2882" i="1"/>
  <c r="W2882" i="1"/>
  <c r="O2882" i="1"/>
  <c r="N2882" i="1"/>
  <c r="M2882" i="1" s="1"/>
  <c r="H2882" i="1"/>
  <c r="Z2882" i="1" s="1"/>
  <c r="AB2882" i="1" s="1"/>
  <c r="F2882" i="1"/>
  <c r="A2882" i="1"/>
  <c r="AH2881" i="1"/>
  <c r="AF2881" i="1"/>
  <c r="AE2881" i="1"/>
  <c r="AD2881" i="1"/>
  <c r="Y2881" i="1"/>
  <c r="X2881" i="1"/>
  <c r="W2881" i="1"/>
  <c r="O2881" i="1"/>
  <c r="N2881" i="1"/>
  <c r="M2881" i="1" s="1"/>
  <c r="H2881" i="1"/>
  <c r="Z2881" i="1" s="1"/>
  <c r="AB2881" i="1" s="1"/>
  <c r="F2881" i="1"/>
  <c r="A2881" i="1"/>
  <c r="AH2880" i="1"/>
  <c r="AF2880" i="1"/>
  <c r="AE2880" i="1"/>
  <c r="AD2880" i="1"/>
  <c r="Y2880" i="1"/>
  <c r="X2880" i="1"/>
  <c r="W2880" i="1"/>
  <c r="O2880" i="1"/>
  <c r="N2880" i="1"/>
  <c r="M2880" i="1" s="1"/>
  <c r="H2880" i="1"/>
  <c r="Z2880" i="1" s="1"/>
  <c r="AB2880" i="1" s="1"/>
  <c r="F2880" i="1"/>
  <c r="A2880" i="1"/>
  <c r="AH2879" i="1"/>
  <c r="AF2879" i="1"/>
  <c r="AE2879" i="1"/>
  <c r="AD2879" i="1"/>
  <c r="Y2879" i="1"/>
  <c r="X2879" i="1"/>
  <c r="W2879" i="1"/>
  <c r="O2879" i="1"/>
  <c r="N2879" i="1"/>
  <c r="M2879" i="1" s="1"/>
  <c r="H2879" i="1"/>
  <c r="Z2879" i="1" s="1"/>
  <c r="AB2879" i="1" s="1"/>
  <c r="F2879" i="1"/>
  <c r="A2879" i="1"/>
  <c r="AH2878" i="1"/>
  <c r="AF2878" i="1"/>
  <c r="AE2878" i="1"/>
  <c r="AD2878" i="1"/>
  <c r="Y2878" i="1"/>
  <c r="X2878" i="1"/>
  <c r="W2878" i="1"/>
  <c r="O2878" i="1"/>
  <c r="N2878" i="1"/>
  <c r="M2878" i="1" s="1"/>
  <c r="H2878" i="1"/>
  <c r="Z2878" i="1" s="1"/>
  <c r="AB2878" i="1" s="1"/>
  <c r="F2878" i="1"/>
  <c r="A2878" i="1"/>
  <c r="AH2877" i="1"/>
  <c r="AF2877" i="1"/>
  <c r="AE2877" i="1"/>
  <c r="AD2877" i="1"/>
  <c r="Y2877" i="1"/>
  <c r="X2877" i="1"/>
  <c r="W2877" i="1"/>
  <c r="O2877" i="1"/>
  <c r="N2877" i="1"/>
  <c r="M2877" i="1" s="1"/>
  <c r="H2877" i="1"/>
  <c r="Z2877" i="1" s="1"/>
  <c r="AB2877" i="1" s="1"/>
  <c r="F2877" i="1"/>
  <c r="A2877" i="1"/>
  <c r="AH2876" i="1"/>
  <c r="AF2876" i="1"/>
  <c r="AE2876" i="1"/>
  <c r="AD2876" i="1"/>
  <c r="Y2876" i="1"/>
  <c r="X2876" i="1"/>
  <c r="W2876" i="1"/>
  <c r="O2876" i="1"/>
  <c r="N2876" i="1"/>
  <c r="M2876" i="1" s="1"/>
  <c r="H2876" i="1"/>
  <c r="Z2876" i="1" s="1"/>
  <c r="AB2876" i="1" s="1"/>
  <c r="F2876" i="1"/>
  <c r="A2876" i="1"/>
  <c r="AH2875" i="1"/>
  <c r="AF2875" i="1"/>
  <c r="AE2875" i="1"/>
  <c r="AD2875" i="1"/>
  <c r="Y2875" i="1"/>
  <c r="X2875" i="1"/>
  <c r="W2875" i="1"/>
  <c r="O2875" i="1"/>
  <c r="N2875" i="1"/>
  <c r="M2875" i="1" s="1"/>
  <c r="H2875" i="1"/>
  <c r="Z2875" i="1" s="1"/>
  <c r="AB2875" i="1" s="1"/>
  <c r="F2875" i="1"/>
  <c r="A2875" i="1"/>
  <c r="AH2874" i="1"/>
  <c r="AF2874" i="1"/>
  <c r="AE2874" i="1"/>
  <c r="AD2874" i="1"/>
  <c r="Y2874" i="1"/>
  <c r="X2874" i="1"/>
  <c r="W2874" i="1"/>
  <c r="O2874" i="1"/>
  <c r="N2874" i="1"/>
  <c r="M2874" i="1" s="1"/>
  <c r="H2874" i="1"/>
  <c r="Z2874" i="1" s="1"/>
  <c r="AB2874" i="1" s="1"/>
  <c r="F2874" i="1"/>
  <c r="A2874" i="1"/>
  <c r="AH2873" i="1"/>
  <c r="AF2873" i="1"/>
  <c r="AE2873" i="1"/>
  <c r="AD2873" i="1"/>
  <c r="Y2873" i="1"/>
  <c r="X2873" i="1"/>
  <c r="W2873" i="1"/>
  <c r="O2873" i="1"/>
  <c r="N2873" i="1"/>
  <c r="M2873" i="1" s="1"/>
  <c r="H2873" i="1"/>
  <c r="Z2873" i="1" s="1"/>
  <c r="AB2873" i="1" s="1"/>
  <c r="F2873" i="1"/>
  <c r="A2873" i="1"/>
  <c r="AH2872" i="1"/>
  <c r="AF2872" i="1"/>
  <c r="AE2872" i="1"/>
  <c r="AD2872" i="1"/>
  <c r="Y2872" i="1"/>
  <c r="X2872" i="1"/>
  <c r="W2872" i="1"/>
  <c r="O2872" i="1"/>
  <c r="N2872" i="1"/>
  <c r="M2872" i="1" s="1"/>
  <c r="H2872" i="1"/>
  <c r="Z2872" i="1" s="1"/>
  <c r="AB2872" i="1" s="1"/>
  <c r="F2872" i="1"/>
  <c r="A2872" i="1"/>
  <c r="AH2871" i="1"/>
  <c r="AF2871" i="1"/>
  <c r="AE2871" i="1"/>
  <c r="AD2871" i="1"/>
  <c r="Y2871" i="1"/>
  <c r="X2871" i="1"/>
  <c r="W2871" i="1"/>
  <c r="O2871" i="1"/>
  <c r="N2871" i="1"/>
  <c r="M2871" i="1" s="1"/>
  <c r="H2871" i="1"/>
  <c r="Z2871" i="1" s="1"/>
  <c r="AB2871" i="1" s="1"/>
  <c r="F2871" i="1"/>
  <c r="A2871" i="1"/>
  <c r="AH2870" i="1"/>
  <c r="AF2870" i="1"/>
  <c r="AE2870" i="1"/>
  <c r="AD2870" i="1"/>
  <c r="Y2870" i="1"/>
  <c r="X2870" i="1"/>
  <c r="W2870" i="1"/>
  <c r="O2870" i="1"/>
  <c r="N2870" i="1"/>
  <c r="M2870" i="1" s="1"/>
  <c r="H2870" i="1"/>
  <c r="Z2870" i="1" s="1"/>
  <c r="AB2870" i="1" s="1"/>
  <c r="F2870" i="1"/>
  <c r="A2870" i="1"/>
  <c r="AH2869" i="1"/>
  <c r="AF2869" i="1"/>
  <c r="AE2869" i="1"/>
  <c r="AD2869" i="1"/>
  <c r="Y2869" i="1"/>
  <c r="X2869" i="1"/>
  <c r="W2869" i="1"/>
  <c r="O2869" i="1"/>
  <c r="N2869" i="1"/>
  <c r="M2869" i="1" s="1"/>
  <c r="H2869" i="1"/>
  <c r="Z2869" i="1" s="1"/>
  <c r="AB2869" i="1" s="1"/>
  <c r="F2869" i="1"/>
  <c r="A2869" i="1"/>
  <c r="AH2868" i="1"/>
  <c r="AF2868" i="1"/>
  <c r="AE2868" i="1"/>
  <c r="AD2868" i="1"/>
  <c r="Y2868" i="1"/>
  <c r="X2868" i="1"/>
  <c r="W2868" i="1"/>
  <c r="O2868" i="1"/>
  <c r="N2868" i="1"/>
  <c r="M2868" i="1" s="1"/>
  <c r="H2868" i="1"/>
  <c r="Z2868" i="1" s="1"/>
  <c r="AB2868" i="1" s="1"/>
  <c r="F2868" i="1"/>
  <c r="A2868" i="1"/>
  <c r="AH2867" i="1"/>
  <c r="AF2867" i="1"/>
  <c r="AE2867" i="1"/>
  <c r="AD2867" i="1"/>
  <c r="Y2867" i="1"/>
  <c r="X2867" i="1"/>
  <c r="W2867" i="1"/>
  <c r="O2867" i="1"/>
  <c r="N2867" i="1"/>
  <c r="M2867" i="1" s="1"/>
  <c r="H2867" i="1"/>
  <c r="Z2867" i="1" s="1"/>
  <c r="AB2867" i="1" s="1"/>
  <c r="F2867" i="1"/>
  <c r="A2867" i="1"/>
  <c r="AH2866" i="1"/>
  <c r="AF2866" i="1"/>
  <c r="AE2866" i="1"/>
  <c r="AD2866" i="1"/>
  <c r="Y2866" i="1"/>
  <c r="X2866" i="1"/>
  <c r="W2866" i="1"/>
  <c r="O2866" i="1"/>
  <c r="N2866" i="1"/>
  <c r="M2866" i="1" s="1"/>
  <c r="H2866" i="1"/>
  <c r="Z2866" i="1" s="1"/>
  <c r="AB2866" i="1" s="1"/>
  <c r="F2866" i="1"/>
  <c r="A2866" i="1"/>
  <c r="AH2864" i="1"/>
  <c r="AF2864" i="1"/>
  <c r="AE2864" i="1"/>
  <c r="AD2864" i="1"/>
  <c r="Y2864" i="1"/>
  <c r="X2864" i="1"/>
  <c r="W2864" i="1"/>
  <c r="O2864" i="1"/>
  <c r="N2864" i="1"/>
  <c r="M2864" i="1" s="1"/>
  <c r="H2864" i="1"/>
  <c r="Z2864" i="1" s="1"/>
  <c r="AB2864" i="1" s="1"/>
  <c r="F2864" i="1"/>
  <c r="A2864" i="1"/>
  <c r="AH2865" i="1"/>
  <c r="AF2865" i="1"/>
  <c r="AE2865" i="1"/>
  <c r="AD2865" i="1"/>
  <c r="Y2865" i="1"/>
  <c r="X2865" i="1"/>
  <c r="W2865" i="1"/>
  <c r="O2865" i="1"/>
  <c r="N2865" i="1"/>
  <c r="M2865" i="1" s="1"/>
  <c r="H2865" i="1"/>
  <c r="Z2865" i="1" s="1"/>
  <c r="AB2865" i="1" s="1"/>
  <c r="F2865" i="1"/>
  <c r="A2865" i="1"/>
  <c r="AH2862" i="1"/>
  <c r="AF2862" i="1"/>
  <c r="AE2862" i="1"/>
  <c r="AD2862" i="1"/>
  <c r="Y2862" i="1"/>
  <c r="X2862" i="1"/>
  <c r="W2862" i="1"/>
  <c r="O2862" i="1"/>
  <c r="N2862" i="1"/>
  <c r="M2862" i="1" s="1"/>
  <c r="H2862" i="1"/>
  <c r="Z2862" i="1" s="1"/>
  <c r="AB2862" i="1" s="1"/>
  <c r="F2862" i="1"/>
  <c r="A2862" i="1"/>
  <c r="AH2863" i="1"/>
  <c r="AF2863" i="1"/>
  <c r="AE2863" i="1"/>
  <c r="AD2863" i="1"/>
  <c r="Y2863" i="1"/>
  <c r="X2863" i="1"/>
  <c r="W2863" i="1"/>
  <c r="O2863" i="1"/>
  <c r="N2863" i="1"/>
  <c r="M2863" i="1" s="1"/>
  <c r="H2863" i="1"/>
  <c r="Z2863" i="1" s="1"/>
  <c r="AB2863" i="1" s="1"/>
  <c r="F2863" i="1"/>
  <c r="A2863" i="1"/>
  <c r="AH2859" i="1"/>
  <c r="AF2859" i="1"/>
  <c r="AE2859" i="1"/>
  <c r="AD2859" i="1"/>
  <c r="Y2859" i="1"/>
  <c r="X2859" i="1"/>
  <c r="W2859" i="1"/>
  <c r="O2859" i="1"/>
  <c r="N2859" i="1"/>
  <c r="M2859" i="1" s="1"/>
  <c r="H2859" i="1"/>
  <c r="Z2859" i="1" s="1"/>
  <c r="AB2859" i="1" s="1"/>
  <c r="F2859" i="1"/>
  <c r="A2859" i="1"/>
  <c r="AH2860" i="1"/>
  <c r="AF2860" i="1"/>
  <c r="AE2860" i="1"/>
  <c r="AD2860" i="1"/>
  <c r="Y2860" i="1"/>
  <c r="X2860" i="1"/>
  <c r="W2860" i="1"/>
  <c r="O2860" i="1"/>
  <c r="N2860" i="1"/>
  <c r="M2860" i="1" s="1"/>
  <c r="H2860" i="1"/>
  <c r="Z2860" i="1" s="1"/>
  <c r="AB2860" i="1" s="1"/>
  <c r="F2860" i="1"/>
  <c r="A2860" i="1"/>
  <c r="AH2858" i="1"/>
  <c r="AF2858" i="1"/>
  <c r="AE2858" i="1"/>
  <c r="AD2858" i="1"/>
  <c r="Y2858" i="1"/>
  <c r="X2858" i="1"/>
  <c r="W2858" i="1"/>
  <c r="O2858" i="1"/>
  <c r="N2858" i="1"/>
  <c r="M2858" i="1" s="1"/>
  <c r="H2858" i="1"/>
  <c r="Z2858" i="1" s="1"/>
  <c r="AB2858" i="1" s="1"/>
  <c r="F2858" i="1"/>
  <c r="A2858" i="1"/>
  <c r="AH2857" i="1"/>
  <c r="AF2857" i="1"/>
  <c r="AE2857" i="1"/>
  <c r="AD2857" i="1"/>
  <c r="Y2857" i="1"/>
  <c r="X2857" i="1"/>
  <c r="W2857" i="1"/>
  <c r="O2857" i="1"/>
  <c r="N2857" i="1"/>
  <c r="M2857" i="1" s="1"/>
  <c r="H2857" i="1"/>
  <c r="Z2857" i="1" s="1"/>
  <c r="AB2857" i="1" s="1"/>
  <c r="F2857" i="1"/>
  <c r="A2857" i="1"/>
  <c r="AH2855" i="1"/>
  <c r="AF2855" i="1"/>
  <c r="AE2855" i="1"/>
  <c r="AD2855" i="1"/>
  <c r="Y2855" i="1"/>
  <c r="X2855" i="1"/>
  <c r="W2855" i="1"/>
  <c r="O2855" i="1"/>
  <c r="N2855" i="1"/>
  <c r="M2855" i="1" s="1"/>
  <c r="H2855" i="1"/>
  <c r="Z2855" i="1" s="1"/>
  <c r="AB2855" i="1" s="1"/>
  <c r="F2855" i="1"/>
  <c r="A2855" i="1"/>
  <c r="AH2853" i="1"/>
  <c r="AF2853" i="1"/>
  <c r="AE2853" i="1"/>
  <c r="AD2853" i="1"/>
  <c r="Y2853" i="1"/>
  <c r="X2853" i="1"/>
  <c r="W2853" i="1"/>
  <c r="O2853" i="1"/>
  <c r="N2853" i="1"/>
  <c r="M2853" i="1" s="1"/>
  <c r="H2853" i="1"/>
  <c r="Z2853" i="1" s="1"/>
  <c r="AB2853" i="1" s="1"/>
  <c r="F2853" i="1"/>
  <c r="A2853" i="1"/>
  <c r="AH2851" i="1"/>
  <c r="AF2851" i="1"/>
  <c r="AE2851" i="1"/>
  <c r="AD2851" i="1"/>
  <c r="Y2851" i="1"/>
  <c r="X2851" i="1"/>
  <c r="W2851" i="1"/>
  <c r="O2851" i="1"/>
  <c r="N2851" i="1"/>
  <c r="M2851" i="1" s="1"/>
  <c r="H2851" i="1"/>
  <c r="Z2851" i="1" s="1"/>
  <c r="AB2851" i="1" s="1"/>
  <c r="F2851" i="1"/>
  <c r="A2851" i="1"/>
  <c r="AH2850" i="1"/>
  <c r="AF2850" i="1"/>
  <c r="AE2850" i="1"/>
  <c r="AD2850" i="1"/>
  <c r="Y2850" i="1"/>
  <c r="X2850" i="1"/>
  <c r="W2850" i="1"/>
  <c r="O2850" i="1"/>
  <c r="N2850" i="1"/>
  <c r="M2850" i="1" s="1"/>
  <c r="H2850" i="1"/>
  <c r="Z2850" i="1" s="1"/>
  <c r="AB2850" i="1" s="1"/>
  <c r="F2850" i="1"/>
  <c r="A2850" i="1"/>
  <c r="AH2849" i="1"/>
  <c r="AF2849" i="1"/>
  <c r="AE2849" i="1"/>
  <c r="AD2849" i="1"/>
  <c r="Y2849" i="1"/>
  <c r="X2849" i="1"/>
  <c r="W2849" i="1"/>
  <c r="O2849" i="1"/>
  <c r="N2849" i="1"/>
  <c r="M2849" i="1" s="1"/>
  <c r="H2849" i="1"/>
  <c r="Z2849" i="1" s="1"/>
  <c r="AB2849" i="1" s="1"/>
  <c r="F2849" i="1"/>
  <c r="A2849" i="1"/>
  <c r="AH2846" i="1"/>
  <c r="AF2846" i="1"/>
  <c r="AE2846" i="1"/>
  <c r="AD2846" i="1"/>
  <c r="Y2846" i="1"/>
  <c r="X2846" i="1"/>
  <c r="W2846" i="1"/>
  <c r="O2846" i="1"/>
  <c r="N2846" i="1"/>
  <c r="M2846" i="1" s="1"/>
  <c r="H2846" i="1"/>
  <c r="Z2846" i="1" s="1"/>
  <c r="AB2846" i="1" s="1"/>
  <c r="F2846" i="1"/>
  <c r="A2846" i="1"/>
  <c r="AH2844" i="1"/>
  <c r="AF2844" i="1"/>
  <c r="AE2844" i="1"/>
  <c r="AD2844" i="1"/>
  <c r="Y2844" i="1"/>
  <c r="X2844" i="1"/>
  <c r="W2844" i="1"/>
  <c r="O2844" i="1"/>
  <c r="N2844" i="1"/>
  <c r="M2844" i="1" s="1"/>
  <c r="H2844" i="1"/>
  <c r="Z2844" i="1" s="1"/>
  <c r="AB2844" i="1" s="1"/>
  <c r="F2844" i="1"/>
  <c r="A2844" i="1"/>
  <c r="AH2843" i="1"/>
  <c r="AF2843" i="1"/>
  <c r="AE2843" i="1"/>
  <c r="AD2843" i="1"/>
  <c r="Y2843" i="1"/>
  <c r="X2843" i="1"/>
  <c r="W2843" i="1"/>
  <c r="O2843" i="1"/>
  <c r="N2843" i="1"/>
  <c r="M2843" i="1" s="1"/>
  <c r="H2843" i="1"/>
  <c r="Z2843" i="1" s="1"/>
  <c r="AB2843" i="1" s="1"/>
  <c r="F2843" i="1"/>
  <c r="A2843" i="1"/>
  <c r="AH2841" i="1"/>
  <c r="AF2841" i="1"/>
  <c r="AE2841" i="1"/>
  <c r="AD2841" i="1"/>
  <c r="Y2841" i="1"/>
  <c r="X2841" i="1"/>
  <c r="W2841" i="1"/>
  <c r="O2841" i="1"/>
  <c r="N2841" i="1"/>
  <c r="M2841" i="1" s="1"/>
  <c r="H2841" i="1"/>
  <c r="Z2841" i="1" s="1"/>
  <c r="AB2841" i="1" s="1"/>
  <c r="F2841" i="1"/>
  <c r="A2841" i="1"/>
  <c r="AH2840" i="1"/>
  <c r="AF2840" i="1"/>
  <c r="AE2840" i="1"/>
  <c r="AD2840" i="1"/>
  <c r="Y2840" i="1"/>
  <c r="X2840" i="1"/>
  <c r="W2840" i="1"/>
  <c r="O2840" i="1"/>
  <c r="N2840" i="1"/>
  <c r="M2840" i="1" s="1"/>
  <c r="H2840" i="1"/>
  <c r="Z2840" i="1" s="1"/>
  <c r="AB2840" i="1" s="1"/>
  <c r="F2840" i="1"/>
  <c r="A2840" i="1"/>
  <c r="AH2839" i="1"/>
  <c r="AF2839" i="1"/>
  <c r="AE2839" i="1"/>
  <c r="AD2839" i="1"/>
  <c r="Y2839" i="1"/>
  <c r="X2839" i="1"/>
  <c r="W2839" i="1"/>
  <c r="O2839" i="1"/>
  <c r="N2839" i="1"/>
  <c r="H2839" i="1"/>
  <c r="Z2839" i="1" s="1"/>
  <c r="AB2839" i="1" s="1"/>
  <c r="F2839" i="1"/>
  <c r="A2839" i="1"/>
  <c r="AH2838" i="1"/>
  <c r="AF2838" i="1"/>
  <c r="AE2838" i="1"/>
  <c r="AD2838" i="1"/>
  <c r="Y2838" i="1"/>
  <c r="X2838" i="1"/>
  <c r="W2838" i="1"/>
  <c r="O2838" i="1"/>
  <c r="N2838" i="1"/>
  <c r="M2838" i="1" s="1"/>
  <c r="H2838" i="1"/>
  <c r="Z2838" i="1" s="1"/>
  <c r="AB2838" i="1" s="1"/>
  <c r="F2838" i="1"/>
  <c r="A2838" i="1"/>
  <c r="AH2837" i="1"/>
  <c r="AF2837" i="1"/>
  <c r="AE2837" i="1"/>
  <c r="AD2837" i="1"/>
  <c r="Y2837" i="1"/>
  <c r="X2837" i="1"/>
  <c r="W2837" i="1"/>
  <c r="O2837" i="1"/>
  <c r="N2837" i="1"/>
  <c r="M2837" i="1" s="1"/>
  <c r="H2837" i="1"/>
  <c r="Z2837" i="1" s="1"/>
  <c r="AB2837" i="1" s="1"/>
  <c r="F2837" i="1"/>
  <c r="A2837" i="1"/>
  <c r="AH2836" i="1"/>
  <c r="AF2836" i="1"/>
  <c r="AE2836" i="1"/>
  <c r="AD2836" i="1"/>
  <c r="Y2836" i="1"/>
  <c r="X2836" i="1"/>
  <c r="W2836" i="1"/>
  <c r="O2836" i="1"/>
  <c r="N2836" i="1"/>
  <c r="M2836" i="1" s="1"/>
  <c r="H2836" i="1"/>
  <c r="Z2836" i="1" s="1"/>
  <c r="AB2836" i="1" s="1"/>
  <c r="F2836" i="1"/>
  <c r="A2836" i="1"/>
  <c r="AH2835" i="1"/>
  <c r="AF2835" i="1"/>
  <c r="AE2835" i="1"/>
  <c r="AD2835" i="1"/>
  <c r="Y2835" i="1"/>
  <c r="X2835" i="1"/>
  <c r="W2835" i="1"/>
  <c r="O2835" i="1"/>
  <c r="N2835" i="1"/>
  <c r="M2835" i="1" s="1"/>
  <c r="H2835" i="1"/>
  <c r="Z2835" i="1" s="1"/>
  <c r="AB2835" i="1" s="1"/>
  <c r="F2835" i="1"/>
  <c r="A2835" i="1"/>
  <c r="AH2834" i="1"/>
  <c r="AF2834" i="1"/>
  <c r="AE2834" i="1"/>
  <c r="AD2834" i="1"/>
  <c r="Y2834" i="1"/>
  <c r="X2834" i="1"/>
  <c r="W2834" i="1"/>
  <c r="O2834" i="1"/>
  <c r="N2834" i="1"/>
  <c r="M2834" i="1" s="1"/>
  <c r="H2834" i="1"/>
  <c r="Z2834" i="1" s="1"/>
  <c r="AB2834" i="1" s="1"/>
  <c r="F2834" i="1"/>
  <c r="A2834" i="1"/>
  <c r="AH2833" i="1"/>
  <c r="AF2833" i="1"/>
  <c r="AE2833" i="1"/>
  <c r="AD2833" i="1"/>
  <c r="Y2833" i="1"/>
  <c r="X2833" i="1"/>
  <c r="W2833" i="1"/>
  <c r="O2833" i="1"/>
  <c r="N2833" i="1"/>
  <c r="M2833" i="1" s="1"/>
  <c r="H2833" i="1"/>
  <c r="Z2833" i="1" s="1"/>
  <c r="AB2833" i="1" s="1"/>
  <c r="F2833" i="1"/>
  <c r="A2833" i="1"/>
  <c r="AH2832" i="1"/>
  <c r="AF2832" i="1"/>
  <c r="AE2832" i="1"/>
  <c r="AD2832" i="1"/>
  <c r="Y2832" i="1"/>
  <c r="X2832" i="1"/>
  <c r="W2832" i="1"/>
  <c r="O2832" i="1"/>
  <c r="N2832" i="1"/>
  <c r="M2832" i="1" s="1"/>
  <c r="H2832" i="1"/>
  <c r="Z2832" i="1" s="1"/>
  <c r="AB2832" i="1" s="1"/>
  <c r="F2832" i="1"/>
  <c r="A2832" i="1"/>
  <c r="AH2831" i="1"/>
  <c r="AF2831" i="1"/>
  <c r="AE2831" i="1"/>
  <c r="AD2831" i="1"/>
  <c r="Y2831" i="1"/>
  <c r="X2831" i="1"/>
  <c r="W2831" i="1"/>
  <c r="O2831" i="1"/>
  <c r="N2831" i="1"/>
  <c r="M2831" i="1" s="1"/>
  <c r="H2831" i="1"/>
  <c r="Z2831" i="1" s="1"/>
  <c r="AB2831" i="1" s="1"/>
  <c r="F2831" i="1"/>
  <c r="A2831" i="1"/>
  <c r="AH2830" i="1"/>
  <c r="AF2830" i="1"/>
  <c r="AE2830" i="1"/>
  <c r="AD2830" i="1"/>
  <c r="Y2830" i="1"/>
  <c r="X2830" i="1"/>
  <c r="W2830" i="1"/>
  <c r="O2830" i="1"/>
  <c r="N2830" i="1"/>
  <c r="M2830" i="1" s="1"/>
  <c r="H2830" i="1"/>
  <c r="Z2830" i="1" s="1"/>
  <c r="AB2830" i="1" s="1"/>
  <c r="F2830" i="1"/>
  <c r="A2830" i="1"/>
  <c r="AH2829" i="1"/>
  <c r="AG2829" i="1"/>
  <c r="AF2829" i="1"/>
  <c r="AE2829" i="1"/>
  <c r="AD2829" i="1"/>
  <c r="Y2829" i="1"/>
  <c r="X2829" i="1"/>
  <c r="W2829" i="1"/>
  <c r="O2829" i="1"/>
  <c r="N2829" i="1"/>
  <c r="M2829" i="1" s="1"/>
  <c r="H2829" i="1"/>
  <c r="Z2829" i="1" s="1"/>
  <c r="AB2829" i="1" s="1"/>
  <c r="F2829" i="1"/>
  <c r="A2829" i="1"/>
  <c r="AH2828" i="1"/>
  <c r="AG2828" i="1"/>
  <c r="AF2828" i="1"/>
  <c r="AE2828" i="1"/>
  <c r="AD2828" i="1"/>
  <c r="Y2828" i="1"/>
  <c r="X2828" i="1"/>
  <c r="W2828" i="1"/>
  <c r="O2828" i="1"/>
  <c r="N2828" i="1"/>
  <c r="M2828" i="1" s="1"/>
  <c r="H2828" i="1"/>
  <c r="Z2828" i="1" s="1"/>
  <c r="AB2828" i="1" s="1"/>
  <c r="F2828" i="1"/>
  <c r="A2828" i="1"/>
  <c r="AH2827" i="1"/>
  <c r="AF2827" i="1"/>
  <c r="AE2827" i="1"/>
  <c r="AD2827" i="1"/>
  <c r="Y2827" i="1"/>
  <c r="X2827" i="1"/>
  <c r="W2827" i="1"/>
  <c r="O2827" i="1"/>
  <c r="N2827" i="1"/>
  <c r="M2827" i="1" s="1"/>
  <c r="H2827" i="1"/>
  <c r="Z2827" i="1" s="1"/>
  <c r="AB2827" i="1" s="1"/>
  <c r="F2827" i="1"/>
  <c r="A2827" i="1"/>
  <c r="AH2825" i="1"/>
  <c r="AF2825" i="1"/>
  <c r="AE2825" i="1"/>
  <c r="AD2825" i="1"/>
  <c r="Y2825" i="1"/>
  <c r="X2825" i="1"/>
  <c r="W2825" i="1"/>
  <c r="O2825" i="1"/>
  <c r="N2825" i="1"/>
  <c r="M2825" i="1" s="1"/>
  <c r="H2825" i="1"/>
  <c r="Z2825" i="1" s="1"/>
  <c r="AB2825" i="1" s="1"/>
  <c r="F2825" i="1"/>
  <c r="A2825" i="1"/>
  <c r="AH2824" i="1"/>
  <c r="AF2824" i="1"/>
  <c r="AE2824" i="1"/>
  <c r="AD2824" i="1"/>
  <c r="Y2824" i="1"/>
  <c r="X2824" i="1"/>
  <c r="W2824" i="1"/>
  <c r="O2824" i="1"/>
  <c r="N2824" i="1"/>
  <c r="M2824" i="1" s="1"/>
  <c r="H2824" i="1"/>
  <c r="Z2824" i="1" s="1"/>
  <c r="AB2824" i="1" s="1"/>
  <c r="F2824" i="1"/>
  <c r="A2824" i="1"/>
  <c r="AH2823" i="1"/>
  <c r="AF2823" i="1"/>
  <c r="AE2823" i="1"/>
  <c r="AD2823" i="1"/>
  <c r="Y2823" i="1"/>
  <c r="X2823" i="1"/>
  <c r="W2823" i="1"/>
  <c r="O2823" i="1"/>
  <c r="N2823" i="1"/>
  <c r="M2823" i="1" s="1"/>
  <c r="H2823" i="1"/>
  <c r="Z2823" i="1" s="1"/>
  <c r="AB2823" i="1" s="1"/>
  <c r="F2823" i="1"/>
  <c r="A2823" i="1"/>
  <c r="AH2822" i="1"/>
  <c r="AF2822" i="1"/>
  <c r="AE2822" i="1"/>
  <c r="AD2822" i="1"/>
  <c r="Y2822" i="1"/>
  <c r="X2822" i="1"/>
  <c r="W2822" i="1"/>
  <c r="O2822" i="1"/>
  <c r="N2822" i="1"/>
  <c r="M2822" i="1" s="1"/>
  <c r="H2822" i="1"/>
  <c r="Z2822" i="1" s="1"/>
  <c r="AB2822" i="1" s="1"/>
  <c r="F2822" i="1"/>
  <c r="A2822" i="1"/>
  <c r="AH2821" i="1"/>
  <c r="AF2821" i="1"/>
  <c r="AE2821" i="1"/>
  <c r="AD2821" i="1"/>
  <c r="Y2821" i="1"/>
  <c r="X2821" i="1"/>
  <c r="W2821" i="1"/>
  <c r="O2821" i="1"/>
  <c r="N2821" i="1"/>
  <c r="M2821" i="1" s="1"/>
  <c r="H2821" i="1"/>
  <c r="Z2821" i="1" s="1"/>
  <c r="AB2821" i="1" s="1"/>
  <c r="F2821" i="1"/>
  <c r="A2821" i="1"/>
  <c r="AH2820" i="1"/>
  <c r="AF2820" i="1"/>
  <c r="AE2820" i="1"/>
  <c r="AD2820" i="1"/>
  <c r="Y2820" i="1"/>
  <c r="X2820" i="1"/>
  <c r="W2820" i="1"/>
  <c r="O2820" i="1"/>
  <c r="N2820" i="1"/>
  <c r="M2820" i="1" s="1"/>
  <c r="H2820" i="1"/>
  <c r="Z2820" i="1" s="1"/>
  <c r="AB2820" i="1" s="1"/>
  <c r="F2820" i="1"/>
  <c r="A2820" i="1"/>
  <c r="AH2819" i="1"/>
  <c r="AF2819" i="1"/>
  <c r="AE2819" i="1"/>
  <c r="AD2819" i="1"/>
  <c r="Y2819" i="1"/>
  <c r="X2819" i="1"/>
  <c r="W2819" i="1"/>
  <c r="O2819" i="1"/>
  <c r="N2819" i="1"/>
  <c r="M2819" i="1" s="1"/>
  <c r="H2819" i="1"/>
  <c r="Z2819" i="1" s="1"/>
  <c r="AB2819" i="1" s="1"/>
  <c r="F2819" i="1"/>
  <c r="A2819" i="1"/>
  <c r="AH2816" i="1"/>
  <c r="AF2816" i="1"/>
  <c r="AE2816" i="1"/>
  <c r="AD2816" i="1"/>
  <c r="Y2816" i="1"/>
  <c r="X2816" i="1"/>
  <c r="W2816" i="1"/>
  <c r="O2816" i="1"/>
  <c r="N2816" i="1"/>
  <c r="M2816" i="1" s="1"/>
  <c r="H2816" i="1"/>
  <c r="Z2816" i="1" s="1"/>
  <c r="AB2816" i="1" s="1"/>
  <c r="F2816" i="1"/>
  <c r="A2816" i="1"/>
  <c r="AH2815" i="1"/>
  <c r="AF2815" i="1"/>
  <c r="AE2815" i="1"/>
  <c r="AD2815" i="1"/>
  <c r="Y2815" i="1"/>
  <c r="X2815" i="1"/>
  <c r="W2815" i="1"/>
  <c r="O2815" i="1"/>
  <c r="N2815" i="1"/>
  <c r="M2815" i="1" s="1"/>
  <c r="H2815" i="1"/>
  <c r="Z2815" i="1" s="1"/>
  <c r="AB2815" i="1" s="1"/>
  <c r="F2815" i="1"/>
  <c r="A2815" i="1"/>
  <c r="AH2814" i="1"/>
  <c r="AF2814" i="1"/>
  <c r="AE2814" i="1"/>
  <c r="AD2814" i="1"/>
  <c r="Y2814" i="1"/>
  <c r="X2814" i="1"/>
  <c r="W2814" i="1"/>
  <c r="O2814" i="1"/>
  <c r="N2814" i="1"/>
  <c r="M2814" i="1" s="1"/>
  <c r="H2814" i="1"/>
  <c r="Z2814" i="1" s="1"/>
  <c r="AB2814" i="1" s="1"/>
  <c r="F2814" i="1"/>
  <c r="A2814" i="1"/>
  <c r="AH2813" i="1"/>
  <c r="AF2813" i="1"/>
  <c r="AE2813" i="1"/>
  <c r="AD2813" i="1"/>
  <c r="Y2813" i="1"/>
  <c r="X2813" i="1"/>
  <c r="W2813" i="1"/>
  <c r="O2813" i="1"/>
  <c r="N2813" i="1"/>
  <c r="M2813" i="1" s="1"/>
  <c r="H2813" i="1"/>
  <c r="Z2813" i="1" s="1"/>
  <c r="AB2813" i="1" s="1"/>
  <c r="F2813" i="1"/>
  <c r="A2813" i="1"/>
  <c r="AH2812" i="1"/>
  <c r="AF2812" i="1"/>
  <c r="AE2812" i="1"/>
  <c r="AD2812" i="1"/>
  <c r="Y2812" i="1"/>
  <c r="X2812" i="1"/>
  <c r="W2812" i="1"/>
  <c r="O2812" i="1"/>
  <c r="N2812" i="1"/>
  <c r="M2812" i="1" s="1"/>
  <c r="H2812" i="1"/>
  <c r="Z2812" i="1" s="1"/>
  <c r="AB2812" i="1" s="1"/>
  <c r="F2812" i="1"/>
  <c r="A2812" i="1"/>
  <c r="AH2811" i="1"/>
  <c r="AF2811" i="1"/>
  <c r="AE2811" i="1"/>
  <c r="AD2811" i="1"/>
  <c r="Y2811" i="1"/>
  <c r="X2811" i="1"/>
  <c r="W2811" i="1"/>
  <c r="O2811" i="1"/>
  <c r="N2811" i="1"/>
  <c r="M2811" i="1" s="1"/>
  <c r="H2811" i="1"/>
  <c r="Z2811" i="1" s="1"/>
  <c r="AB2811" i="1" s="1"/>
  <c r="F2811" i="1"/>
  <c r="A2811" i="1"/>
  <c r="AH2810" i="1"/>
  <c r="AF2810" i="1"/>
  <c r="AE2810" i="1"/>
  <c r="AD2810" i="1"/>
  <c r="Y2810" i="1"/>
  <c r="X2810" i="1"/>
  <c r="W2810" i="1"/>
  <c r="O2810" i="1"/>
  <c r="N2810" i="1"/>
  <c r="M2810" i="1" s="1"/>
  <c r="H2810" i="1"/>
  <c r="Z2810" i="1" s="1"/>
  <c r="AB2810" i="1" s="1"/>
  <c r="F2810" i="1"/>
  <c r="A2810" i="1"/>
  <c r="AH2809" i="1"/>
  <c r="AF2809" i="1"/>
  <c r="AE2809" i="1"/>
  <c r="AD2809" i="1"/>
  <c r="Y2809" i="1"/>
  <c r="X2809" i="1"/>
  <c r="W2809" i="1"/>
  <c r="O2809" i="1"/>
  <c r="N2809" i="1"/>
  <c r="M2809" i="1" s="1"/>
  <c r="H2809" i="1"/>
  <c r="Z2809" i="1" s="1"/>
  <c r="AB2809" i="1" s="1"/>
  <c r="F2809" i="1"/>
  <c r="A2809" i="1"/>
  <c r="AH2808" i="1"/>
  <c r="AF2808" i="1"/>
  <c r="AE2808" i="1"/>
  <c r="AD2808" i="1"/>
  <c r="Y2808" i="1"/>
  <c r="X2808" i="1"/>
  <c r="W2808" i="1"/>
  <c r="O2808" i="1"/>
  <c r="N2808" i="1"/>
  <c r="M2808" i="1" s="1"/>
  <c r="H2808" i="1"/>
  <c r="Z2808" i="1" s="1"/>
  <c r="AB2808" i="1" s="1"/>
  <c r="F2808" i="1"/>
  <c r="A2808" i="1"/>
  <c r="AH2807" i="1"/>
  <c r="AF2807" i="1"/>
  <c r="AE2807" i="1"/>
  <c r="AD2807" i="1"/>
  <c r="Y2807" i="1"/>
  <c r="X2807" i="1"/>
  <c r="W2807" i="1"/>
  <c r="O2807" i="1"/>
  <c r="N2807" i="1"/>
  <c r="M2807" i="1" s="1"/>
  <c r="H2807" i="1"/>
  <c r="Z2807" i="1" s="1"/>
  <c r="AB2807" i="1" s="1"/>
  <c r="F2807" i="1"/>
  <c r="A2807" i="1"/>
  <c r="AH2806" i="1"/>
  <c r="AF2806" i="1"/>
  <c r="AE2806" i="1"/>
  <c r="AD2806" i="1"/>
  <c r="Y2806" i="1"/>
  <c r="X2806" i="1"/>
  <c r="W2806" i="1"/>
  <c r="O2806" i="1"/>
  <c r="N2806" i="1"/>
  <c r="M2806" i="1" s="1"/>
  <c r="H2806" i="1"/>
  <c r="Z2806" i="1" s="1"/>
  <c r="AB2806" i="1" s="1"/>
  <c r="F2806" i="1"/>
  <c r="A2806" i="1"/>
  <c r="AH2805" i="1"/>
  <c r="AF2805" i="1"/>
  <c r="AE2805" i="1"/>
  <c r="AD2805" i="1"/>
  <c r="Y2805" i="1"/>
  <c r="X2805" i="1"/>
  <c r="W2805" i="1"/>
  <c r="O2805" i="1"/>
  <c r="N2805" i="1"/>
  <c r="M2805" i="1" s="1"/>
  <c r="H2805" i="1"/>
  <c r="Z2805" i="1" s="1"/>
  <c r="AB2805" i="1" s="1"/>
  <c r="F2805" i="1"/>
  <c r="A2805" i="1"/>
  <c r="AH2804" i="1"/>
  <c r="AF2804" i="1"/>
  <c r="AE2804" i="1"/>
  <c r="AD2804" i="1"/>
  <c r="Y2804" i="1"/>
  <c r="X2804" i="1"/>
  <c r="W2804" i="1"/>
  <c r="O2804" i="1"/>
  <c r="N2804" i="1"/>
  <c r="H2804" i="1"/>
  <c r="Z2804" i="1" s="1"/>
  <c r="AB2804" i="1" s="1"/>
  <c r="F2804" i="1"/>
  <c r="A2804" i="1"/>
  <c r="AH2803" i="1"/>
  <c r="AF2803" i="1"/>
  <c r="AE2803" i="1"/>
  <c r="AD2803" i="1"/>
  <c r="Y2803" i="1"/>
  <c r="X2803" i="1"/>
  <c r="W2803" i="1"/>
  <c r="O2803" i="1"/>
  <c r="N2803" i="1"/>
  <c r="M2803" i="1" s="1"/>
  <c r="H2803" i="1"/>
  <c r="Z2803" i="1" s="1"/>
  <c r="AB2803" i="1" s="1"/>
  <c r="F2803" i="1"/>
  <c r="A2803" i="1"/>
  <c r="AH2802" i="1"/>
  <c r="AF2802" i="1"/>
  <c r="AE2802" i="1"/>
  <c r="AD2802" i="1"/>
  <c r="Y2802" i="1"/>
  <c r="X2802" i="1"/>
  <c r="W2802" i="1"/>
  <c r="O2802" i="1"/>
  <c r="N2802" i="1"/>
  <c r="M2802" i="1" s="1"/>
  <c r="H2802" i="1"/>
  <c r="Z2802" i="1" s="1"/>
  <c r="AB2802" i="1" s="1"/>
  <c r="F2802" i="1"/>
  <c r="A2802" i="1"/>
  <c r="AH2801" i="1"/>
  <c r="AF2801" i="1"/>
  <c r="AE2801" i="1"/>
  <c r="AD2801" i="1"/>
  <c r="Y2801" i="1"/>
  <c r="X2801" i="1"/>
  <c r="W2801" i="1"/>
  <c r="O2801" i="1"/>
  <c r="N2801" i="1"/>
  <c r="M2801" i="1" s="1"/>
  <c r="H2801" i="1"/>
  <c r="Z2801" i="1" s="1"/>
  <c r="AB2801" i="1" s="1"/>
  <c r="F2801" i="1"/>
  <c r="A2801" i="1"/>
  <c r="AH2800" i="1"/>
  <c r="AF2800" i="1"/>
  <c r="AE2800" i="1"/>
  <c r="AD2800" i="1"/>
  <c r="Y2800" i="1"/>
  <c r="X2800" i="1"/>
  <c r="W2800" i="1"/>
  <c r="O2800" i="1"/>
  <c r="N2800" i="1"/>
  <c r="M2800" i="1" s="1"/>
  <c r="H2800" i="1"/>
  <c r="Z2800" i="1" s="1"/>
  <c r="AB2800" i="1" s="1"/>
  <c r="F2800" i="1"/>
  <c r="A2800" i="1"/>
  <c r="AH2799" i="1"/>
  <c r="AF2799" i="1"/>
  <c r="AE2799" i="1"/>
  <c r="AD2799" i="1"/>
  <c r="Y2799" i="1"/>
  <c r="X2799" i="1"/>
  <c r="W2799" i="1"/>
  <c r="O2799" i="1"/>
  <c r="N2799" i="1"/>
  <c r="M2799" i="1" s="1"/>
  <c r="H2799" i="1"/>
  <c r="Z2799" i="1" s="1"/>
  <c r="AB2799" i="1" s="1"/>
  <c r="F2799" i="1"/>
  <c r="A2799" i="1"/>
  <c r="AH2798" i="1"/>
  <c r="AF2798" i="1"/>
  <c r="AE2798" i="1"/>
  <c r="AD2798" i="1"/>
  <c r="Y2798" i="1"/>
  <c r="X2798" i="1"/>
  <c r="W2798" i="1"/>
  <c r="O2798" i="1"/>
  <c r="N2798" i="1"/>
  <c r="M2798" i="1" s="1"/>
  <c r="H2798" i="1"/>
  <c r="Z2798" i="1" s="1"/>
  <c r="AB2798" i="1" s="1"/>
  <c r="F2798" i="1"/>
  <c r="A2798" i="1"/>
  <c r="AH2797" i="1"/>
  <c r="AF2797" i="1"/>
  <c r="AE2797" i="1"/>
  <c r="AD2797" i="1"/>
  <c r="Y2797" i="1"/>
  <c r="X2797" i="1"/>
  <c r="W2797" i="1"/>
  <c r="O2797" i="1"/>
  <c r="N2797" i="1"/>
  <c r="M2797" i="1" s="1"/>
  <c r="H2797" i="1"/>
  <c r="Z2797" i="1" s="1"/>
  <c r="AB2797" i="1" s="1"/>
  <c r="F2797" i="1"/>
  <c r="A2797" i="1"/>
  <c r="AH2796" i="1"/>
  <c r="AF2796" i="1"/>
  <c r="AE2796" i="1"/>
  <c r="AD2796" i="1"/>
  <c r="Y2796" i="1"/>
  <c r="X2796" i="1"/>
  <c r="W2796" i="1"/>
  <c r="O2796" i="1"/>
  <c r="N2796" i="1"/>
  <c r="M2796" i="1" s="1"/>
  <c r="H2796" i="1"/>
  <c r="Z2796" i="1" s="1"/>
  <c r="AB2796" i="1" s="1"/>
  <c r="F2796" i="1"/>
  <c r="A2796" i="1"/>
  <c r="AH2795" i="1"/>
  <c r="AF2795" i="1"/>
  <c r="AE2795" i="1"/>
  <c r="AD2795" i="1"/>
  <c r="Y2795" i="1"/>
  <c r="X2795" i="1"/>
  <c r="W2795" i="1"/>
  <c r="O2795" i="1"/>
  <c r="N2795" i="1"/>
  <c r="M2795" i="1" s="1"/>
  <c r="H2795" i="1"/>
  <c r="Z2795" i="1" s="1"/>
  <c r="AB2795" i="1" s="1"/>
  <c r="F2795" i="1"/>
  <c r="A2795" i="1"/>
  <c r="AH2794" i="1"/>
  <c r="AF2794" i="1"/>
  <c r="AE2794" i="1"/>
  <c r="AD2794" i="1"/>
  <c r="Y2794" i="1"/>
  <c r="X2794" i="1"/>
  <c r="W2794" i="1"/>
  <c r="O2794" i="1"/>
  <c r="N2794" i="1"/>
  <c r="M2794" i="1" s="1"/>
  <c r="H2794" i="1"/>
  <c r="Z2794" i="1" s="1"/>
  <c r="AB2794" i="1" s="1"/>
  <c r="F2794" i="1"/>
  <c r="A2794" i="1"/>
  <c r="AH2793" i="1"/>
  <c r="AF2793" i="1"/>
  <c r="AE2793" i="1"/>
  <c r="AD2793" i="1"/>
  <c r="Y2793" i="1"/>
  <c r="X2793" i="1"/>
  <c r="W2793" i="1"/>
  <c r="O2793" i="1"/>
  <c r="N2793" i="1"/>
  <c r="M2793" i="1" s="1"/>
  <c r="H2793" i="1"/>
  <c r="Z2793" i="1" s="1"/>
  <c r="AB2793" i="1" s="1"/>
  <c r="F2793" i="1"/>
  <c r="A2793" i="1"/>
  <c r="AH2792" i="1"/>
  <c r="AF2792" i="1"/>
  <c r="AE2792" i="1"/>
  <c r="AD2792" i="1"/>
  <c r="Y2792" i="1"/>
  <c r="X2792" i="1"/>
  <c r="W2792" i="1"/>
  <c r="O2792" i="1"/>
  <c r="N2792" i="1"/>
  <c r="M2792" i="1" s="1"/>
  <c r="H2792" i="1"/>
  <c r="Z2792" i="1" s="1"/>
  <c r="AB2792" i="1" s="1"/>
  <c r="F2792" i="1"/>
  <c r="A2792" i="1"/>
  <c r="AH2791" i="1"/>
  <c r="AF2791" i="1"/>
  <c r="AE2791" i="1"/>
  <c r="AD2791" i="1"/>
  <c r="Y2791" i="1"/>
  <c r="X2791" i="1"/>
  <c r="W2791" i="1"/>
  <c r="O2791" i="1"/>
  <c r="N2791" i="1"/>
  <c r="M2791" i="1" s="1"/>
  <c r="H2791" i="1"/>
  <c r="Z2791" i="1" s="1"/>
  <c r="AB2791" i="1" s="1"/>
  <c r="F2791" i="1"/>
  <c r="A2791" i="1"/>
  <c r="AH2790" i="1"/>
  <c r="AF2790" i="1"/>
  <c r="AE2790" i="1"/>
  <c r="AD2790" i="1"/>
  <c r="Y2790" i="1"/>
  <c r="X2790" i="1"/>
  <c r="W2790" i="1"/>
  <c r="O2790" i="1"/>
  <c r="N2790" i="1"/>
  <c r="M2790" i="1" s="1"/>
  <c r="H2790" i="1"/>
  <c r="Z2790" i="1" s="1"/>
  <c r="AB2790" i="1" s="1"/>
  <c r="F2790" i="1"/>
  <c r="A2790" i="1"/>
  <c r="AH2789" i="1"/>
  <c r="AF2789" i="1"/>
  <c r="AE2789" i="1"/>
  <c r="AD2789" i="1"/>
  <c r="Y2789" i="1"/>
  <c r="X2789" i="1"/>
  <c r="W2789" i="1"/>
  <c r="O2789" i="1"/>
  <c r="N2789" i="1"/>
  <c r="M2789" i="1" s="1"/>
  <c r="H2789" i="1"/>
  <c r="Z2789" i="1" s="1"/>
  <c r="AB2789" i="1" s="1"/>
  <c r="F2789" i="1"/>
  <c r="A2789" i="1"/>
  <c r="AH2788" i="1"/>
  <c r="AF2788" i="1"/>
  <c r="AE2788" i="1"/>
  <c r="AD2788" i="1"/>
  <c r="Y2788" i="1"/>
  <c r="X2788" i="1"/>
  <c r="W2788" i="1"/>
  <c r="O2788" i="1"/>
  <c r="N2788" i="1"/>
  <c r="M2788" i="1" s="1"/>
  <c r="H2788" i="1"/>
  <c r="Z2788" i="1" s="1"/>
  <c r="AB2788" i="1" s="1"/>
  <c r="F2788" i="1"/>
  <c r="A2788" i="1"/>
  <c r="AH2787" i="1"/>
  <c r="AF2787" i="1"/>
  <c r="AE2787" i="1"/>
  <c r="AD2787" i="1"/>
  <c r="Y2787" i="1"/>
  <c r="X2787" i="1"/>
  <c r="W2787" i="1"/>
  <c r="O2787" i="1"/>
  <c r="N2787" i="1"/>
  <c r="M2787" i="1" s="1"/>
  <c r="H2787" i="1"/>
  <c r="Z2787" i="1" s="1"/>
  <c r="AB2787" i="1" s="1"/>
  <c r="F2787" i="1"/>
  <c r="A2787" i="1"/>
  <c r="AH2786" i="1"/>
  <c r="AF2786" i="1"/>
  <c r="AE2786" i="1"/>
  <c r="AD2786" i="1"/>
  <c r="Y2786" i="1"/>
  <c r="X2786" i="1"/>
  <c r="W2786" i="1"/>
  <c r="O2786" i="1"/>
  <c r="N2786" i="1"/>
  <c r="M2786" i="1" s="1"/>
  <c r="H2786" i="1"/>
  <c r="Z2786" i="1" s="1"/>
  <c r="AB2786" i="1" s="1"/>
  <c r="F2786" i="1"/>
  <c r="A2786" i="1"/>
  <c r="AH2785" i="1"/>
  <c r="AF2785" i="1"/>
  <c r="AE2785" i="1"/>
  <c r="AD2785" i="1"/>
  <c r="Y2785" i="1"/>
  <c r="X2785" i="1"/>
  <c r="W2785" i="1"/>
  <c r="O2785" i="1"/>
  <c r="N2785" i="1"/>
  <c r="M2785" i="1" s="1"/>
  <c r="H2785" i="1"/>
  <c r="Z2785" i="1" s="1"/>
  <c r="AB2785" i="1" s="1"/>
  <c r="F2785" i="1"/>
  <c r="A2785" i="1"/>
  <c r="AH2784" i="1"/>
  <c r="AF2784" i="1"/>
  <c r="AE2784" i="1"/>
  <c r="AD2784" i="1"/>
  <c r="Y2784" i="1"/>
  <c r="X2784" i="1"/>
  <c r="W2784" i="1"/>
  <c r="O2784" i="1"/>
  <c r="N2784" i="1"/>
  <c r="M2784" i="1" s="1"/>
  <c r="H2784" i="1"/>
  <c r="Z2784" i="1" s="1"/>
  <c r="AB2784" i="1" s="1"/>
  <c r="F2784" i="1"/>
  <c r="A2784" i="1"/>
  <c r="AH2783" i="1"/>
  <c r="AF2783" i="1"/>
  <c r="AE2783" i="1"/>
  <c r="AD2783" i="1"/>
  <c r="Y2783" i="1"/>
  <c r="X2783" i="1"/>
  <c r="W2783" i="1"/>
  <c r="O2783" i="1"/>
  <c r="N2783" i="1"/>
  <c r="M2783" i="1" s="1"/>
  <c r="H2783" i="1"/>
  <c r="Z2783" i="1" s="1"/>
  <c r="AB2783" i="1" s="1"/>
  <c r="F2783" i="1"/>
  <c r="A2783" i="1"/>
  <c r="AH2782" i="1"/>
  <c r="AF2782" i="1"/>
  <c r="AE2782" i="1"/>
  <c r="AD2782" i="1"/>
  <c r="Y2782" i="1"/>
  <c r="X2782" i="1"/>
  <c r="W2782" i="1"/>
  <c r="O2782" i="1"/>
  <c r="N2782" i="1"/>
  <c r="M2782" i="1" s="1"/>
  <c r="H2782" i="1"/>
  <c r="Z2782" i="1" s="1"/>
  <c r="AB2782" i="1" s="1"/>
  <c r="F2782" i="1"/>
  <c r="A2782" i="1"/>
  <c r="AH2781" i="1"/>
  <c r="AF2781" i="1"/>
  <c r="AE2781" i="1"/>
  <c r="AD2781" i="1"/>
  <c r="Y2781" i="1"/>
  <c r="X2781" i="1"/>
  <c r="W2781" i="1"/>
  <c r="O2781" i="1"/>
  <c r="N2781" i="1"/>
  <c r="M2781" i="1" s="1"/>
  <c r="H2781" i="1"/>
  <c r="Z2781" i="1" s="1"/>
  <c r="AB2781" i="1" s="1"/>
  <c r="F2781" i="1"/>
  <c r="A2781" i="1"/>
  <c r="AH2780" i="1"/>
  <c r="AF2780" i="1"/>
  <c r="AE2780" i="1"/>
  <c r="AD2780" i="1"/>
  <c r="Y2780" i="1"/>
  <c r="X2780" i="1"/>
  <c r="W2780" i="1"/>
  <c r="O2780" i="1"/>
  <c r="N2780" i="1"/>
  <c r="M2780" i="1" s="1"/>
  <c r="H2780" i="1"/>
  <c r="Z2780" i="1" s="1"/>
  <c r="AB2780" i="1" s="1"/>
  <c r="F2780" i="1"/>
  <c r="A2780" i="1"/>
  <c r="AH2779" i="1"/>
  <c r="AF2779" i="1"/>
  <c r="AE2779" i="1"/>
  <c r="AD2779" i="1"/>
  <c r="Y2779" i="1"/>
  <c r="X2779" i="1"/>
  <c r="W2779" i="1"/>
  <c r="O2779" i="1"/>
  <c r="N2779" i="1"/>
  <c r="M2779" i="1" s="1"/>
  <c r="H2779" i="1"/>
  <c r="Z2779" i="1" s="1"/>
  <c r="AB2779" i="1" s="1"/>
  <c r="F2779" i="1"/>
  <c r="A2779" i="1"/>
  <c r="AH2778" i="1"/>
  <c r="AF2778" i="1"/>
  <c r="AE2778" i="1"/>
  <c r="AD2778" i="1"/>
  <c r="Y2778" i="1"/>
  <c r="X2778" i="1"/>
  <c r="W2778" i="1"/>
  <c r="O2778" i="1"/>
  <c r="N2778" i="1"/>
  <c r="M2778" i="1" s="1"/>
  <c r="H2778" i="1"/>
  <c r="Z2778" i="1" s="1"/>
  <c r="AB2778" i="1" s="1"/>
  <c r="F2778" i="1"/>
  <c r="A2778" i="1"/>
  <c r="AH2777" i="1"/>
  <c r="AF2777" i="1"/>
  <c r="AE2777" i="1"/>
  <c r="AD2777" i="1"/>
  <c r="Y2777" i="1"/>
  <c r="X2777" i="1"/>
  <c r="W2777" i="1"/>
  <c r="O2777" i="1"/>
  <c r="N2777" i="1"/>
  <c r="M2777" i="1" s="1"/>
  <c r="H2777" i="1"/>
  <c r="Z2777" i="1" s="1"/>
  <c r="AB2777" i="1" s="1"/>
  <c r="F2777" i="1"/>
  <c r="A2777" i="1"/>
  <c r="AH2776" i="1"/>
  <c r="AF2776" i="1"/>
  <c r="AE2776" i="1"/>
  <c r="AD2776" i="1"/>
  <c r="Y2776" i="1"/>
  <c r="X2776" i="1"/>
  <c r="W2776" i="1"/>
  <c r="O2776" i="1"/>
  <c r="N2776" i="1"/>
  <c r="M2776" i="1" s="1"/>
  <c r="H2776" i="1"/>
  <c r="Z2776" i="1" s="1"/>
  <c r="AB2776" i="1" s="1"/>
  <c r="F2776" i="1"/>
  <c r="A2776" i="1"/>
  <c r="AH2775" i="1"/>
  <c r="AF2775" i="1"/>
  <c r="AE2775" i="1"/>
  <c r="AD2775" i="1"/>
  <c r="Y2775" i="1"/>
  <c r="X2775" i="1"/>
  <c r="W2775" i="1"/>
  <c r="O2775" i="1"/>
  <c r="N2775" i="1"/>
  <c r="M2775" i="1" s="1"/>
  <c r="H2775" i="1"/>
  <c r="Z2775" i="1" s="1"/>
  <c r="AB2775" i="1" s="1"/>
  <c r="F2775" i="1"/>
  <c r="A2775" i="1"/>
  <c r="AH2774" i="1"/>
  <c r="AF2774" i="1"/>
  <c r="AE2774" i="1"/>
  <c r="AD2774" i="1"/>
  <c r="Y2774" i="1"/>
  <c r="X2774" i="1"/>
  <c r="W2774" i="1"/>
  <c r="O2774" i="1"/>
  <c r="N2774" i="1"/>
  <c r="M2774" i="1" s="1"/>
  <c r="H2774" i="1"/>
  <c r="Z2774" i="1" s="1"/>
  <c r="AB2774" i="1" s="1"/>
  <c r="F2774" i="1"/>
  <c r="A2774" i="1"/>
  <c r="AH2773" i="1"/>
  <c r="AF2773" i="1"/>
  <c r="AE2773" i="1"/>
  <c r="AD2773" i="1"/>
  <c r="Y2773" i="1"/>
  <c r="X2773" i="1"/>
  <c r="W2773" i="1"/>
  <c r="O2773" i="1"/>
  <c r="N2773" i="1"/>
  <c r="M2773" i="1" s="1"/>
  <c r="H2773" i="1"/>
  <c r="Z2773" i="1" s="1"/>
  <c r="AB2773" i="1" s="1"/>
  <c r="F2773" i="1"/>
  <c r="A2773" i="1"/>
  <c r="AH2772" i="1"/>
  <c r="AF2772" i="1"/>
  <c r="AE2772" i="1"/>
  <c r="AD2772" i="1"/>
  <c r="Y2772" i="1"/>
  <c r="X2772" i="1"/>
  <c r="W2772" i="1"/>
  <c r="O2772" i="1"/>
  <c r="N2772" i="1"/>
  <c r="M2772" i="1" s="1"/>
  <c r="H2772" i="1"/>
  <c r="Z2772" i="1" s="1"/>
  <c r="AB2772" i="1" s="1"/>
  <c r="F2772" i="1"/>
  <c r="A2772" i="1"/>
  <c r="AH2771" i="1"/>
  <c r="AF2771" i="1"/>
  <c r="AE2771" i="1"/>
  <c r="AD2771" i="1"/>
  <c r="Y2771" i="1"/>
  <c r="X2771" i="1"/>
  <c r="W2771" i="1"/>
  <c r="O2771" i="1"/>
  <c r="N2771" i="1"/>
  <c r="M2771" i="1" s="1"/>
  <c r="H2771" i="1"/>
  <c r="Z2771" i="1" s="1"/>
  <c r="AB2771" i="1" s="1"/>
  <c r="F2771" i="1"/>
  <c r="A2771" i="1"/>
  <c r="AH2770" i="1"/>
  <c r="AF2770" i="1"/>
  <c r="AE2770" i="1"/>
  <c r="AD2770" i="1"/>
  <c r="Y2770" i="1"/>
  <c r="X2770" i="1"/>
  <c r="W2770" i="1"/>
  <c r="O2770" i="1"/>
  <c r="N2770" i="1"/>
  <c r="M2770" i="1" s="1"/>
  <c r="H2770" i="1"/>
  <c r="Z2770" i="1" s="1"/>
  <c r="AB2770" i="1" s="1"/>
  <c r="F2770" i="1"/>
  <c r="A2770" i="1"/>
  <c r="AH2769" i="1"/>
  <c r="AF2769" i="1"/>
  <c r="AE2769" i="1"/>
  <c r="AD2769" i="1"/>
  <c r="Y2769" i="1"/>
  <c r="X2769" i="1"/>
  <c r="W2769" i="1"/>
  <c r="O2769" i="1"/>
  <c r="N2769" i="1"/>
  <c r="M2769" i="1" s="1"/>
  <c r="H2769" i="1"/>
  <c r="Z2769" i="1" s="1"/>
  <c r="AB2769" i="1" s="1"/>
  <c r="F2769" i="1"/>
  <c r="A2769" i="1"/>
  <c r="AH2768" i="1"/>
  <c r="AG2768" i="1"/>
  <c r="AF2768" i="1"/>
  <c r="AE2768" i="1"/>
  <c r="AD2768" i="1"/>
  <c r="Y2768" i="1"/>
  <c r="X2768" i="1"/>
  <c r="W2768" i="1"/>
  <c r="O2768" i="1"/>
  <c r="N2768" i="1"/>
  <c r="M2768" i="1" s="1"/>
  <c r="H2768" i="1"/>
  <c r="Z2768" i="1" s="1"/>
  <c r="AB2768" i="1" s="1"/>
  <c r="F2768" i="1"/>
  <c r="A2768" i="1"/>
  <c r="AH2767" i="1"/>
  <c r="AF2767" i="1"/>
  <c r="AE2767" i="1"/>
  <c r="AD2767" i="1"/>
  <c r="Y2767" i="1"/>
  <c r="X2767" i="1"/>
  <c r="W2767" i="1"/>
  <c r="O2767" i="1"/>
  <c r="N2767" i="1"/>
  <c r="M2767" i="1" s="1"/>
  <c r="H2767" i="1"/>
  <c r="Z2767" i="1" s="1"/>
  <c r="AB2767" i="1" s="1"/>
  <c r="F2767" i="1"/>
  <c r="A2767" i="1"/>
  <c r="AH2766" i="1"/>
  <c r="AF2766" i="1"/>
  <c r="AE2766" i="1"/>
  <c r="AD2766" i="1"/>
  <c r="Y2766" i="1"/>
  <c r="X2766" i="1"/>
  <c r="W2766" i="1"/>
  <c r="O2766" i="1"/>
  <c r="N2766" i="1"/>
  <c r="M2766" i="1" s="1"/>
  <c r="H2766" i="1"/>
  <c r="Z2766" i="1" s="1"/>
  <c r="AB2766" i="1" s="1"/>
  <c r="F2766" i="1"/>
  <c r="A2766" i="1"/>
  <c r="AH2765" i="1"/>
  <c r="AF2765" i="1"/>
  <c r="AE2765" i="1"/>
  <c r="AD2765" i="1"/>
  <c r="Y2765" i="1"/>
  <c r="X2765" i="1"/>
  <c r="W2765" i="1"/>
  <c r="O2765" i="1"/>
  <c r="N2765" i="1"/>
  <c r="M2765" i="1" s="1"/>
  <c r="H2765" i="1"/>
  <c r="Z2765" i="1" s="1"/>
  <c r="AB2765" i="1" s="1"/>
  <c r="F2765" i="1"/>
  <c r="A2765" i="1"/>
  <c r="AH2764" i="1"/>
  <c r="AF2764" i="1"/>
  <c r="AE2764" i="1"/>
  <c r="AD2764" i="1"/>
  <c r="Y2764" i="1"/>
  <c r="X2764" i="1"/>
  <c r="W2764" i="1"/>
  <c r="O2764" i="1"/>
  <c r="N2764" i="1"/>
  <c r="M2764" i="1" s="1"/>
  <c r="H2764" i="1"/>
  <c r="Z2764" i="1" s="1"/>
  <c r="AB2764" i="1" s="1"/>
  <c r="F2764" i="1"/>
  <c r="A2764" i="1"/>
  <c r="AH2763" i="1"/>
  <c r="AF2763" i="1"/>
  <c r="AE2763" i="1"/>
  <c r="AD2763" i="1"/>
  <c r="Y2763" i="1"/>
  <c r="X2763" i="1"/>
  <c r="W2763" i="1"/>
  <c r="O2763" i="1"/>
  <c r="N2763" i="1"/>
  <c r="M2763" i="1" s="1"/>
  <c r="H2763" i="1"/>
  <c r="Z2763" i="1" s="1"/>
  <c r="AB2763" i="1" s="1"/>
  <c r="F2763" i="1"/>
  <c r="A2763" i="1"/>
  <c r="AH2762" i="1"/>
  <c r="AF2762" i="1"/>
  <c r="AE2762" i="1"/>
  <c r="AD2762" i="1"/>
  <c r="Y2762" i="1"/>
  <c r="X2762" i="1"/>
  <c r="W2762" i="1"/>
  <c r="O2762" i="1"/>
  <c r="N2762" i="1"/>
  <c r="M2762" i="1" s="1"/>
  <c r="H2762" i="1"/>
  <c r="Z2762" i="1" s="1"/>
  <c r="AB2762" i="1" s="1"/>
  <c r="F2762" i="1"/>
  <c r="A2762" i="1"/>
  <c r="AH2761" i="1"/>
  <c r="AF2761" i="1"/>
  <c r="AE2761" i="1"/>
  <c r="AD2761" i="1"/>
  <c r="Y2761" i="1"/>
  <c r="X2761" i="1"/>
  <c r="W2761" i="1"/>
  <c r="O2761" i="1"/>
  <c r="N2761" i="1"/>
  <c r="M2761" i="1" s="1"/>
  <c r="H2761" i="1"/>
  <c r="Z2761" i="1" s="1"/>
  <c r="AB2761" i="1" s="1"/>
  <c r="F2761" i="1"/>
  <c r="A2761" i="1"/>
  <c r="AH2759" i="1"/>
  <c r="AF2759" i="1"/>
  <c r="AE2759" i="1"/>
  <c r="AD2759" i="1"/>
  <c r="Y2759" i="1"/>
  <c r="X2759" i="1"/>
  <c r="W2759" i="1"/>
  <c r="O2759" i="1"/>
  <c r="N2759" i="1"/>
  <c r="M2759" i="1" s="1"/>
  <c r="H2759" i="1"/>
  <c r="Z2759" i="1" s="1"/>
  <c r="AB2759" i="1" s="1"/>
  <c r="F2759" i="1"/>
  <c r="A2759" i="1"/>
  <c r="AH2760" i="1"/>
  <c r="AF2760" i="1"/>
  <c r="AE2760" i="1"/>
  <c r="AD2760" i="1"/>
  <c r="Y2760" i="1"/>
  <c r="X2760" i="1"/>
  <c r="W2760" i="1"/>
  <c r="O2760" i="1"/>
  <c r="N2760" i="1"/>
  <c r="M2760" i="1" s="1"/>
  <c r="H2760" i="1"/>
  <c r="Z2760" i="1" s="1"/>
  <c r="AB2760" i="1" s="1"/>
  <c r="F2760" i="1"/>
  <c r="A2760" i="1"/>
  <c r="AH2758" i="1"/>
  <c r="AF2758" i="1"/>
  <c r="AE2758" i="1"/>
  <c r="AD2758" i="1"/>
  <c r="Y2758" i="1"/>
  <c r="X2758" i="1"/>
  <c r="W2758" i="1"/>
  <c r="O2758" i="1"/>
  <c r="N2758" i="1"/>
  <c r="H2758" i="1"/>
  <c r="Z2758" i="1" s="1"/>
  <c r="AB2758" i="1" s="1"/>
  <c r="F2758" i="1"/>
  <c r="A2758" i="1"/>
  <c r="AH2757" i="1"/>
  <c r="AF2757" i="1"/>
  <c r="AE2757" i="1"/>
  <c r="AD2757" i="1"/>
  <c r="Y2757" i="1"/>
  <c r="X2757" i="1"/>
  <c r="W2757" i="1"/>
  <c r="O2757" i="1"/>
  <c r="N2757" i="1"/>
  <c r="M2757" i="1" s="1"/>
  <c r="H2757" i="1"/>
  <c r="Z2757" i="1" s="1"/>
  <c r="AB2757" i="1" s="1"/>
  <c r="F2757" i="1"/>
  <c r="A2757" i="1"/>
  <c r="AH2755" i="1"/>
  <c r="AG2755" i="1"/>
  <c r="AF2755" i="1"/>
  <c r="AE2755" i="1"/>
  <c r="AD2755" i="1"/>
  <c r="Y2755" i="1"/>
  <c r="X2755" i="1"/>
  <c r="W2755" i="1"/>
  <c r="O2755" i="1"/>
  <c r="N2755" i="1"/>
  <c r="H2755" i="1"/>
  <c r="Z2755" i="1" s="1"/>
  <c r="AB2755" i="1" s="1"/>
  <c r="F2755" i="1"/>
  <c r="A2755" i="1"/>
  <c r="AH2756" i="1"/>
  <c r="AF2756" i="1"/>
  <c r="AE2756" i="1"/>
  <c r="AD2756" i="1"/>
  <c r="Y2756" i="1"/>
  <c r="X2756" i="1"/>
  <c r="W2756" i="1"/>
  <c r="O2756" i="1"/>
  <c r="N2756" i="1"/>
  <c r="M2756" i="1" s="1"/>
  <c r="H2756" i="1"/>
  <c r="Z2756" i="1" s="1"/>
  <c r="AB2756" i="1" s="1"/>
  <c r="F2756" i="1"/>
  <c r="A2756" i="1"/>
  <c r="AH2754" i="1"/>
  <c r="AG2754" i="1"/>
  <c r="AF2754" i="1"/>
  <c r="AE2754" i="1"/>
  <c r="AD2754" i="1"/>
  <c r="Y2754" i="1"/>
  <c r="X2754" i="1"/>
  <c r="W2754" i="1"/>
  <c r="O2754" i="1"/>
  <c r="N2754" i="1"/>
  <c r="H2754" i="1"/>
  <c r="Z2754" i="1" s="1"/>
  <c r="AB2754" i="1" s="1"/>
  <c r="F2754" i="1"/>
  <c r="A2754" i="1"/>
  <c r="AH2753" i="1"/>
  <c r="AG2753" i="1"/>
  <c r="AF2753" i="1"/>
  <c r="AE2753" i="1"/>
  <c r="AD2753" i="1"/>
  <c r="Y2753" i="1"/>
  <c r="X2753" i="1"/>
  <c r="W2753" i="1"/>
  <c r="O2753" i="1"/>
  <c r="N2753" i="1"/>
  <c r="H2753" i="1"/>
  <c r="Z2753" i="1" s="1"/>
  <c r="AB2753" i="1" s="1"/>
  <c r="F2753" i="1"/>
  <c r="A2753" i="1"/>
  <c r="AH2752" i="1"/>
  <c r="AF2752" i="1"/>
  <c r="AE2752" i="1"/>
  <c r="AD2752" i="1"/>
  <c r="Y2752" i="1"/>
  <c r="X2752" i="1"/>
  <c r="W2752" i="1"/>
  <c r="O2752" i="1"/>
  <c r="N2752" i="1"/>
  <c r="M2752" i="1" s="1"/>
  <c r="H2752" i="1"/>
  <c r="Z2752" i="1" s="1"/>
  <c r="AB2752" i="1" s="1"/>
  <c r="F2752" i="1"/>
  <c r="A2752" i="1"/>
  <c r="AH2750" i="1"/>
  <c r="AF2750" i="1"/>
  <c r="AE2750" i="1"/>
  <c r="AD2750" i="1"/>
  <c r="Y2750" i="1"/>
  <c r="X2750" i="1"/>
  <c r="W2750" i="1"/>
  <c r="O2750" i="1"/>
  <c r="N2750" i="1"/>
  <c r="H2750" i="1"/>
  <c r="Z2750" i="1" s="1"/>
  <c r="AB2750" i="1" s="1"/>
  <c r="F2750" i="1"/>
  <c r="A2750" i="1"/>
  <c r="AH2749" i="1"/>
  <c r="AF2749" i="1"/>
  <c r="AE2749" i="1"/>
  <c r="AD2749" i="1"/>
  <c r="Y2749" i="1"/>
  <c r="X2749" i="1"/>
  <c r="W2749" i="1"/>
  <c r="O2749" i="1"/>
  <c r="N2749" i="1"/>
  <c r="M2749" i="1" s="1"/>
  <c r="H2749" i="1"/>
  <c r="Z2749" i="1" s="1"/>
  <c r="AB2749" i="1" s="1"/>
  <c r="F2749" i="1"/>
  <c r="A2749" i="1"/>
  <c r="AH2747" i="1"/>
  <c r="AF2747" i="1"/>
  <c r="AE2747" i="1"/>
  <c r="AD2747" i="1"/>
  <c r="Y2747" i="1"/>
  <c r="X2747" i="1"/>
  <c r="W2747" i="1"/>
  <c r="O2747" i="1"/>
  <c r="N2747" i="1"/>
  <c r="M2747" i="1" s="1"/>
  <c r="H2747" i="1"/>
  <c r="Z2747" i="1" s="1"/>
  <c r="AB2747" i="1" s="1"/>
  <c r="F2747" i="1"/>
  <c r="A2747" i="1"/>
  <c r="AH2748" i="1"/>
  <c r="AF2748" i="1"/>
  <c r="AE2748" i="1"/>
  <c r="AD2748" i="1"/>
  <c r="Y2748" i="1"/>
  <c r="X2748" i="1"/>
  <c r="W2748" i="1"/>
  <c r="O2748" i="1"/>
  <c r="N2748" i="1"/>
  <c r="M2748" i="1" s="1"/>
  <c r="H2748" i="1"/>
  <c r="Z2748" i="1" s="1"/>
  <c r="AB2748" i="1" s="1"/>
  <c r="F2748" i="1"/>
  <c r="A2748" i="1"/>
  <c r="AH2744" i="1"/>
  <c r="AF2744" i="1"/>
  <c r="AE2744" i="1"/>
  <c r="AD2744" i="1"/>
  <c r="Y2744" i="1"/>
  <c r="X2744" i="1"/>
  <c r="W2744" i="1"/>
  <c r="O2744" i="1"/>
  <c r="N2744" i="1"/>
  <c r="M2744" i="1" s="1"/>
  <c r="H2744" i="1"/>
  <c r="Z2744" i="1" s="1"/>
  <c r="AB2744" i="1" s="1"/>
  <c r="F2744" i="1"/>
  <c r="A2744" i="1"/>
  <c r="AH2746" i="1"/>
  <c r="AF2746" i="1"/>
  <c r="AE2746" i="1"/>
  <c r="AD2746" i="1"/>
  <c r="Y2746" i="1"/>
  <c r="X2746" i="1"/>
  <c r="W2746" i="1"/>
  <c r="O2746" i="1"/>
  <c r="N2746" i="1"/>
  <c r="M2746" i="1" s="1"/>
  <c r="H2746" i="1"/>
  <c r="Z2746" i="1" s="1"/>
  <c r="AB2746" i="1" s="1"/>
  <c r="F2746" i="1"/>
  <c r="A2746" i="1"/>
  <c r="AH2745" i="1"/>
  <c r="AF2745" i="1"/>
  <c r="AE2745" i="1"/>
  <c r="AD2745" i="1"/>
  <c r="Y2745" i="1"/>
  <c r="X2745" i="1"/>
  <c r="W2745" i="1"/>
  <c r="O2745" i="1"/>
  <c r="N2745" i="1"/>
  <c r="M2745" i="1" s="1"/>
  <c r="H2745" i="1"/>
  <c r="Z2745" i="1" s="1"/>
  <c r="AB2745" i="1" s="1"/>
  <c r="F2745" i="1"/>
  <c r="A2745" i="1"/>
  <c r="AH2743" i="1"/>
  <c r="AF2743" i="1"/>
  <c r="AE2743" i="1"/>
  <c r="AD2743" i="1"/>
  <c r="Y2743" i="1"/>
  <c r="X2743" i="1"/>
  <c r="W2743" i="1"/>
  <c r="O2743" i="1"/>
  <c r="N2743" i="1"/>
  <c r="M2743" i="1" s="1"/>
  <c r="H2743" i="1"/>
  <c r="Z2743" i="1" s="1"/>
  <c r="AB2743" i="1" s="1"/>
  <c r="F2743" i="1"/>
  <c r="A2743" i="1"/>
  <c r="AH2742" i="1"/>
  <c r="AF2742" i="1"/>
  <c r="AE2742" i="1"/>
  <c r="AD2742" i="1"/>
  <c r="Y2742" i="1"/>
  <c r="X2742" i="1"/>
  <c r="W2742" i="1"/>
  <c r="O2742" i="1"/>
  <c r="N2742" i="1"/>
  <c r="M2742" i="1" s="1"/>
  <c r="H2742" i="1"/>
  <c r="Z2742" i="1" s="1"/>
  <c r="AB2742" i="1" s="1"/>
  <c r="F2742" i="1"/>
  <c r="A2742" i="1"/>
  <c r="AH2741" i="1"/>
  <c r="AF2741" i="1"/>
  <c r="AE2741" i="1"/>
  <c r="AD2741" i="1"/>
  <c r="Y2741" i="1"/>
  <c r="X2741" i="1"/>
  <c r="W2741" i="1"/>
  <c r="O2741" i="1"/>
  <c r="N2741" i="1"/>
  <c r="M2741" i="1" s="1"/>
  <c r="H2741" i="1"/>
  <c r="Z2741" i="1" s="1"/>
  <c r="AB2741" i="1" s="1"/>
  <c r="F2741" i="1"/>
  <c r="A2741" i="1"/>
  <c r="AH2740" i="1"/>
  <c r="AF2740" i="1"/>
  <c r="AE2740" i="1"/>
  <c r="AD2740" i="1"/>
  <c r="Y2740" i="1"/>
  <c r="X2740" i="1"/>
  <c r="W2740" i="1"/>
  <c r="O2740" i="1"/>
  <c r="N2740" i="1"/>
  <c r="M2740" i="1" s="1"/>
  <c r="H2740" i="1"/>
  <c r="Z2740" i="1" s="1"/>
  <c r="AB2740" i="1" s="1"/>
  <c r="F2740" i="1"/>
  <c r="A2740" i="1"/>
  <c r="AH2739" i="1"/>
  <c r="AF2739" i="1"/>
  <c r="AE2739" i="1"/>
  <c r="AD2739" i="1"/>
  <c r="Y2739" i="1"/>
  <c r="X2739" i="1"/>
  <c r="W2739" i="1"/>
  <c r="O2739" i="1"/>
  <c r="N2739" i="1"/>
  <c r="M2739" i="1" s="1"/>
  <c r="H2739" i="1"/>
  <c r="Z2739" i="1" s="1"/>
  <c r="AB2739" i="1" s="1"/>
  <c r="F2739" i="1"/>
  <c r="A2739" i="1"/>
  <c r="AH2738" i="1"/>
  <c r="AF2738" i="1"/>
  <c r="AE2738" i="1"/>
  <c r="AD2738" i="1"/>
  <c r="Y2738" i="1"/>
  <c r="X2738" i="1"/>
  <c r="W2738" i="1"/>
  <c r="O2738" i="1"/>
  <c r="N2738" i="1"/>
  <c r="M2738" i="1" s="1"/>
  <c r="H2738" i="1"/>
  <c r="Z2738" i="1" s="1"/>
  <c r="AB2738" i="1" s="1"/>
  <c r="F2738" i="1"/>
  <c r="A2738" i="1"/>
  <c r="AH2737" i="1"/>
  <c r="AF2737" i="1"/>
  <c r="AE2737" i="1"/>
  <c r="AD2737" i="1"/>
  <c r="Y2737" i="1"/>
  <c r="X2737" i="1"/>
  <c r="W2737" i="1"/>
  <c r="O2737" i="1"/>
  <c r="N2737" i="1"/>
  <c r="M2737" i="1" s="1"/>
  <c r="H2737" i="1"/>
  <c r="Z2737" i="1" s="1"/>
  <c r="AB2737" i="1" s="1"/>
  <c r="F2737" i="1"/>
  <c r="A2737" i="1"/>
  <c r="AH2735" i="1"/>
  <c r="AF2735" i="1"/>
  <c r="AE2735" i="1"/>
  <c r="AD2735" i="1"/>
  <c r="Y2735" i="1"/>
  <c r="X2735" i="1"/>
  <c r="W2735" i="1"/>
  <c r="O2735" i="1"/>
  <c r="N2735" i="1"/>
  <c r="M2735" i="1" s="1"/>
  <c r="H2735" i="1"/>
  <c r="Z2735" i="1" s="1"/>
  <c r="AB2735" i="1" s="1"/>
  <c r="F2735" i="1"/>
  <c r="A2735" i="1"/>
  <c r="AH2734" i="1"/>
  <c r="AF2734" i="1"/>
  <c r="AE2734" i="1"/>
  <c r="AD2734" i="1"/>
  <c r="Y2734" i="1"/>
  <c r="X2734" i="1"/>
  <c r="W2734" i="1"/>
  <c r="O2734" i="1"/>
  <c r="N2734" i="1"/>
  <c r="M2734" i="1" s="1"/>
  <c r="H2734" i="1"/>
  <c r="Z2734" i="1" s="1"/>
  <c r="AB2734" i="1" s="1"/>
  <c r="F2734" i="1"/>
  <c r="A2734" i="1"/>
  <c r="AH2736" i="1"/>
  <c r="AF2736" i="1"/>
  <c r="AE2736" i="1"/>
  <c r="AD2736" i="1"/>
  <c r="Y2736" i="1"/>
  <c r="X2736" i="1"/>
  <c r="W2736" i="1"/>
  <c r="O2736" i="1"/>
  <c r="N2736" i="1"/>
  <c r="M2736" i="1" s="1"/>
  <c r="H2736" i="1"/>
  <c r="Z2736" i="1" s="1"/>
  <c r="AB2736" i="1" s="1"/>
  <c r="F2736" i="1"/>
  <c r="A2736" i="1"/>
  <c r="AH2733" i="1"/>
  <c r="AF2733" i="1"/>
  <c r="AE2733" i="1"/>
  <c r="AD2733" i="1"/>
  <c r="Y2733" i="1"/>
  <c r="X2733" i="1"/>
  <c r="W2733" i="1"/>
  <c r="O2733" i="1"/>
  <c r="N2733" i="1"/>
  <c r="M2733" i="1" s="1"/>
  <c r="H2733" i="1"/>
  <c r="Z2733" i="1" s="1"/>
  <c r="AB2733" i="1" s="1"/>
  <c r="F2733" i="1"/>
  <c r="A2733" i="1"/>
  <c r="AH2732" i="1"/>
  <c r="AF2732" i="1"/>
  <c r="AE2732" i="1"/>
  <c r="AD2732" i="1"/>
  <c r="Y2732" i="1"/>
  <c r="X2732" i="1"/>
  <c r="W2732" i="1"/>
  <c r="O2732" i="1"/>
  <c r="N2732" i="1"/>
  <c r="M2732" i="1" s="1"/>
  <c r="H2732" i="1"/>
  <c r="Z2732" i="1" s="1"/>
  <c r="AB2732" i="1" s="1"/>
  <c r="F2732" i="1"/>
  <c r="A2732" i="1"/>
  <c r="AH2731" i="1"/>
  <c r="AF2731" i="1"/>
  <c r="AE2731" i="1"/>
  <c r="AD2731" i="1"/>
  <c r="Y2731" i="1"/>
  <c r="X2731" i="1"/>
  <c r="W2731" i="1"/>
  <c r="O2731" i="1"/>
  <c r="N2731" i="1"/>
  <c r="M2731" i="1" s="1"/>
  <c r="H2731" i="1"/>
  <c r="Z2731" i="1" s="1"/>
  <c r="AB2731" i="1" s="1"/>
  <c r="F2731" i="1"/>
  <c r="A2731" i="1"/>
  <c r="AH2729" i="1"/>
  <c r="AF2729" i="1"/>
  <c r="AE2729" i="1"/>
  <c r="AD2729" i="1"/>
  <c r="Y2729" i="1"/>
  <c r="X2729" i="1"/>
  <c r="W2729" i="1"/>
  <c r="O2729" i="1"/>
  <c r="N2729" i="1"/>
  <c r="M2729" i="1" s="1"/>
  <c r="H2729" i="1"/>
  <c r="Z2729" i="1" s="1"/>
  <c r="AB2729" i="1" s="1"/>
  <c r="F2729" i="1"/>
  <c r="A2729" i="1"/>
  <c r="AH2728" i="1"/>
  <c r="AF2728" i="1"/>
  <c r="AE2728" i="1"/>
  <c r="AD2728" i="1"/>
  <c r="Y2728" i="1"/>
  <c r="X2728" i="1"/>
  <c r="W2728" i="1"/>
  <c r="O2728" i="1"/>
  <c r="N2728" i="1"/>
  <c r="M2728" i="1" s="1"/>
  <c r="H2728" i="1"/>
  <c r="Z2728" i="1" s="1"/>
  <c r="AB2728" i="1" s="1"/>
  <c r="F2728" i="1"/>
  <c r="A2728" i="1"/>
  <c r="AH2730" i="1"/>
  <c r="AF2730" i="1"/>
  <c r="AE2730" i="1"/>
  <c r="AD2730" i="1"/>
  <c r="Y2730" i="1"/>
  <c r="X2730" i="1"/>
  <c r="W2730" i="1"/>
  <c r="O2730" i="1"/>
  <c r="N2730" i="1"/>
  <c r="M2730" i="1" s="1"/>
  <c r="H2730" i="1"/>
  <c r="Z2730" i="1" s="1"/>
  <c r="AB2730" i="1" s="1"/>
  <c r="F2730" i="1"/>
  <c r="A2730" i="1"/>
  <c r="AH2727" i="1"/>
  <c r="AF2727" i="1"/>
  <c r="AE2727" i="1"/>
  <c r="AD2727" i="1"/>
  <c r="Y2727" i="1"/>
  <c r="X2727" i="1"/>
  <c r="W2727" i="1"/>
  <c r="O2727" i="1"/>
  <c r="N2727" i="1"/>
  <c r="M2727" i="1" s="1"/>
  <c r="H2727" i="1"/>
  <c r="Z2727" i="1" s="1"/>
  <c r="AB2727" i="1" s="1"/>
  <c r="F2727" i="1"/>
  <c r="A2727" i="1"/>
  <c r="AH2726" i="1"/>
  <c r="AG2726" i="1"/>
  <c r="AF2726" i="1"/>
  <c r="AE2726" i="1"/>
  <c r="AD2726" i="1"/>
  <c r="Y2726" i="1"/>
  <c r="X2726" i="1"/>
  <c r="W2726" i="1"/>
  <c r="O2726" i="1"/>
  <c r="N2726" i="1"/>
  <c r="H2726" i="1"/>
  <c r="Z2726" i="1" s="1"/>
  <c r="AB2726" i="1" s="1"/>
  <c r="F2726" i="1"/>
  <c r="A2726" i="1"/>
  <c r="AH2725" i="1"/>
  <c r="AF2725" i="1"/>
  <c r="AE2725" i="1"/>
  <c r="AD2725" i="1"/>
  <c r="Y2725" i="1"/>
  <c r="X2725" i="1"/>
  <c r="W2725" i="1"/>
  <c r="O2725" i="1"/>
  <c r="N2725" i="1"/>
  <c r="M2725" i="1" s="1"/>
  <c r="H2725" i="1"/>
  <c r="Z2725" i="1" s="1"/>
  <c r="AB2725" i="1" s="1"/>
  <c r="F2725" i="1"/>
  <c r="A2725" i="1"/>
  <c r="AH2724" i="1"/>
  <c r="AG2724" i="1"/>
  <c r="AF2724" i="1"/>
  <c r="AE2724" i="1"/>
  <c r="AD2724" i="1"/>
  <c r="Y2724" i="1"/>
  <c r="X2724" i="1"/>
  <c r="W2724" i="1"/>
  <c r="O2724" i="1"/>
  <c r="N2724" i="1"/>
  <c r="H2724" i="1"/>
  <c r="Z2724" i="1" s="1"/>
  <c r="AB2724" i="1" s="1"/>
  <c r="F2724" i="1"/>
  <c r="A2724" i="1"/>
  <c r="AH2723" i="1"/>
  <c r="AF2723" i="1"/>
  <c r="AE2723" i="1"/>
  <c r="AD2723" i="1"/>
  <c r="Y2723" i="1"/>
  <c r="X2723" i="1"/>
  <c r="W2723" i="1"/>
  <c r="O2723" i="1"/>
  <c r="N2723" i="1"/>
  <c r="M2723" i="1" s="1"/>
  <c r="H2723" i="1"/>
  <c r="Z2723" i="1" s="1"/>
  <c r="AB2723" i="1" s="1"/>
  <c r="F2723" i="1"/>
  <c r="A2723" i="1"/>
  <c r="AH2722" i="1"/>
  <c r="AG2722" i="1"/>
  <c r="AF2722" i="1"/>
  <c r="AE2722" i="1"/>
  <c r="AD2722" i="1"/>
  <c r="Y2722" i="1"/>
  <c r="X2722" i="1"/>
  <c r="W2722" i="1"/>
  <c r="O2722" i="1"/>
  <c r="N2722" i="1"/>
  <c r="H2722" i="1"/>
  <c r="Z2722" i="1" s="1"/>
  <c r="AB2722" i="1" s="1"/>
  <c r="F2722" i="1"/>
  <c r="A2722" i="1"/>
  <c r="AH2721" i="1"/>
  <c r="AF2721" i="1"/>
  <c r="AE2721" i="1"/>
  <c r="AD2721" i="1"/>
  <c r="Y2721" i="1"/>
  <c r="X2721" i="1"/>
  <c r="W2721" i="1"/>
  <c r="O2721" i="1"/>
  <c r="N2721" i="1"/>
  <c r="M2721" i="1" s="1"/>
  <c r="H2721" i="1"/>
  <c r="Z2721" i="1" s="1"/>
  <c r="AB2721" i="1" s="1"/>
  <c r="F2721" i="1"/>
  <c r="A2721" i="1"/>
  <c r="AH2720" i="1"/>
  <c r="AG2720" i="1"/>
  <c r="AF2720" i="1"/>
  <c r="AE2720" i="1"/>
  <c r="AD2720" i="1"/>
  <c r="Y2720" i="1"/>
  <c r="X2720" i="1"/>
  <c r="W2720" i="1"/>
  <c r="O2720" i="1"/>
  <c r="N2720" i="1"/>
  <c r="H2720" i="1"/>
  <c r="Z2720" i="1" s="1"/>
  <c r="AB2720" i="1" s="1"/>
  <c r="F2720" i="1"/>
  <c r="A2720" i="1"/>
  <c r="AH2719" i="1"/>
  <c r="AG2719" i="1"/>
  <c r="AF2719" i="1"/>
  <c r="AE2719" i="1"/>
  <c r="AD2719" i="1"/>
  <c r="Y2719" i="1"/>
  <c r="X2719" i="1"/>
  <c r="W2719" i="1"/>
  <c r="O2719" i="1"/>
  <c r="N2719" i="1"/>
  <c r="M2719" i="1" s="1"/>
  <c r="H2719" i="1"/>
  <c r="Z2719" i="1" s="1"/>
  <c r="AB2719" i="1" s="1"/>
  <c r="F2719" i="1"/>
  <c r="A2719" i="1"/>
  <c r="AH2718" i="1"/>
  <c r="AG2718" i="1"/>
  <c r="AF2718" i="1"/>
  <c r="AE2718" i="1"/>
  <c r="AD2718" i="1"/>
  <c r="Y2718" i="1"/>
  <c r="X2718" i="1"/>
  <c r="W2718" i="1"/>
  <c r="O2718" i="1"/>
  <c r="N2718" i="1"/>
  <c r="H2718" i="1"/>
  <c r="Z2718" i="1" s="1"/>
  <c r="AB2718" i="1" s="1"/>
  <c r="F2718" i="1"/>
  <c r="A2718" i="1"/>
  <c r="AH2717" i="1"/>
  <c r="AF2717" i="1"/>
  <c r="AE2717" i="1"/>
  <c r="AD2717" i="1"/>
  <c r="Y2717" i="1"/>
  <c r="X2717" i="1"/>
  <c r="W2717" i="1"/>
  <c r="O2717" i="1"/>
  <c r="N2717" i="1"/>
  <c r="M2717" i="1" s="1"/>
  <c r="H2717" i="1"/>
  <c r="Z2717" i="1" s="1"/>
  <c r="AB2717" i="1" s="1"/>
  <c r="F2717" i="1"/>
  <c r="A2717" i="1"/>
  <c r="AH2716" i="1"/>
  <c r="AF2716" i="1"/>
  <c r="AE2716" i="1"/>
  <c r="AD2716" i="1"/>
  <c r="Y2716" i="1"/>
  <c r="X2716" i="1"/>
  <c r="W2716" i="1"/>
  <c r="O2716" i="1"/>
  <c r="N2716" i="1"/>
  <c r="M2716" i="1" s="1"/>
  <c r="H2716" i="1"/>
  <c r="Z2716" i="1" s="1"/>
  <c r="AB2716" i="1" s="1"/>
  <c r="F2716" i="1"/>
  <c r="A2716" i="1"/>
  <c r="AH2715" i="1"/>
  <c r="AF2715" i="1"/>
  <c r="AE2715" i="1"/>
  <c r="AD2715" i="1"/>
  <c r="Y2715" i="1"/>
  <c r="X2715" i="1"/>
  <c r="W2715" i="1"/>
  <c r="O2715" i="1"/>
  <c r="N2715" i="1"/>
  <c r="M2715" i="1" s="1"/>
  <c r="H2715" i="1"/>
  <c r="Z2715" i="1" s="1"/>
  <c r="AB2715" i="1" s="1"/>
  <c r="F2715" i="1"/>
  <c r="A2715" i="1"/>
  <c r="AH2714" i="1"/>
  <c r="AF2714" i="1"/>
  <c r="AE2714" i="1"/>
  <c r="AD2714" i="1"/>
  <c r="Y2714" i="1"/>
  <c r="X2714" i="1"/>
  <c r="W2714" i="1"/>
  <c r="O2714" i="1"/>
  <c r="N2714" i="1"/>
  <c r="M2714" i="1" s="1"/>
  <c r="H2714" i="1"/>
  <c r="Z2714" i="1" s="1"/>
  <c r="AB2714" i="1" s="1"/>
  <c r="F2714" i="1"/>
  <c r="A2714" i="1"/>
  <c r="AH2713" i="1"/>
  <c r="AF2713" i="1"/>
  <c r="AE2713" i="1"/>
  <c r="AD2713" i="1"/>
  <c r="Y2713" i="1"/>
  <c r="X2713" i="1"/>
  <c r="W2713" i="1"/>
  <c r="O2713" i="1"/>
  <c r="N2713" i="1"/>
  <c r="M2713" i="1" s="1"/>
  <c r="H2713" i="1"/>
  <c r="Z2713" i="1" s="1"/>
  <c r="AB2713" i="1" s="1"/>
  <c r="F2713" i="1"/>
  <c r="A2713" i="1"/>
  <c r="AH2712" i="1"/>
  <c r="AF2712" i="1"/>
  <c r="AE2712" i="1"/>
  <c r="AD2712" i="1"/>
  <c r="Y2712" i="1"/>
  <c r="X2712" i="1"/>
  <c r="W2712" i="1"/>
  <c r="O2712" i="1"/>
  <c r="N2712" i="1"/>
  <c r="M2712" i="1" s="1"/>
  <c r="H2712" i="1"/>
  <c r="Z2712" i="1" s="1"/>
  <c r="AB2712" i="1" s="1"/>
  <c r="F2712" i="1"/>
  <c r="A2712" i="1"/>
  <c r="AH2711" i="1"/>
  <c r="AF2711" i="1"/>
  <c r="AE2711" i="1"/>
  <c r="AD2711" i="1"/>
  <c r="Y2711" i="1"/>
  <c r="X2711" i="1"/>
  <c r="W2711" i="1"/>
  <c r="O2711" i="1"/>
  <c r="N2711" i="1"/>
  <c r="M2711" i="1" s="1"/>
  <c r="H2711" i="1"/>
  <c r="Z2711" i="1" s="1"/>
  <c r="AB2711" i="1" s="1"/>
  <c r="F2711" i="1"/>
  <c r="A2711" i="1"/>
  <c r="AH2710" i="1"/>
  <c r="AF2710" i="1"/>
  <c r="AE2710" i="1"/>
  <c r="AD2710" i="1"/>
  <c r="Y2710" i="1"/>
  <c r="X2710" i="1"/>
  <c r="W2710" i="1"/>
  <c r="O2710" i="1"/>
  <c r="N2710" i="1"/>
  <c r="M2710" i="1" s="1"/>
  <c r="H2710" i="1"/>
  <c r="Z2710" i="1" s="1"/>
  <c r="AB2710" i="1" s="1"/>
  <c r="F2710" i="1"/>
  <c r="A2710" i="1"/>
  <c r="AH2709" i="1"/>
  <c r="AF2709" i="1"/>
  <c r="AE2709" i="1"/>
  <c r="AD2709" i="1"/>
  <c r="Y2709" i="1"/>
  <c r="X2709" i="1"/>
  <c r="W2709" i="1"/>
  <c r="O2709" i="1"/>
  <c r="N2709" i="1"/>
  <c r="M2709" i="1" s="1"/>
  <c r="H2709" i="1"/>
  <c r="Z2709" i="1" s="1"/>
  <c r="AB2709" i="1" s="1"/>
  <c r="F2709" i="1"/>
  <c r="A2709" i="1"/>
  <c r="AH2708" i="1"/>
  <c r="AG2708" i="1"/>
  <c r="AF2708" i="1"/>
  <c r="AE2708" i="1"/>
  <c r="AD2708" i="1"/>
  <c r="Y2708" i="1"/>
  <c r="X2708" i="1"/>
  <c r="W2708" i="1"/>
  <c r="O2708" i="1"/>
  <c r="N2708" i="1"/>
  <c r="H2708" i="1"/>
  <c r="Z2708" i="1" s="1"/>
  <c r="AB2708" i="1" s="1"/>
  <c r="F2708" i="1"/>
  <c r="A2708" i="1"/>
  <c r="AH2707" i="1"/>
  <c r="AF2707" i="1"/>
  <c r="AE2707" i="1"/>
  <c r="AD2707" i="1"/>
  <c r="Y2707" i="1"/>
  <c r="X2707" i="1"/>
  <c r="W2707" i="1"/>
  <c r="O2707" i="1"/>
  <c r="N2707" i="1"/>
  <c r="M2707" i="1" s="1"/>
  <c r="H2707" i="1"/>
  <c r="Z2707" i="1" s="1"/>
  <c r="AB2707" i="1" s="1"/>
  <c r="F2707" i="1"/>
  <c r="A2707" i="1"/>
  <c r="AH2706" i="1"/>
  <c r="AF2706" i="1"/>
  <c r="AE2706" i="1"/>
  <c r="AD2706" i="1"/>
  <c r="Y2706" i="1"/>
  <c r="X2706" i="1"/>
  <c r="W2706" i="1"/>
  <c r="O2706" i="1"/>
  <c r="N2706" i="1"/>
  <c r="M2706" i="1" s="1"/>
  <c r="H2706" i="1"/>
  <c r="Z2706" i="1" s="1"/>
  <c r="AB2706" i="1" s="1"/>
  <c r="F2706" i="1"/>
  <c r="A2706" i="1"/>
  <c r="AH2705" i="1"/>
  <c r="AF2705" i="1"/>
  <c r="AE2705" i="1"/>
  <c r="AD2705" i="1"/>
  <c r="Y2705" i="1"/>
  <c r="X2705" i="1"/>
  <c r="W2705" i="1"/>
  <c r="O2705" i="1"/>
  <c r="N2705" i="1"/>
  <c r="M2705" i="1" s="1"/>
  <c r="H2705" i="1"/>
  <c r="Z2705" i="1" s="1"/>
  <c r="AB2705" i="1" s="1"/>
  <c r="F2705" i="1"/>
  <c r="A2705" i="1"/>
  <c r="AH2704" i="1"/>
  <c r="AF2704" i="1"/>
  <c r="AE2704" i="1"/>
  <c r="AD2704" i="1"/>
  <c r="Y2704" i="1"/>
  <c r="X2704" i="1"/>
  <c r="W2704" i="1"/>
  <c r="O2704" i="1"/>
  <c r="N2704" i="1"/>
  <c r="M2704" i="1" s="1"/>
  <c r="H2704" i="1"/>
  <c r="Z2704" i="1" s="1"/>
  <c r="AB2704" i="1" s="1"/>
  <c r="F2704" i="1"/>
  <c r="A2704" i="1"/>
  <c r="AH2703" i="1"/>
  <c r="AF2703" i="1"/>
  <c r="AE2703" i="1"/>
  <c r="AD2703" i="1"/>
  <c r="Y2703" i="1"/>
  <c r="X2703" i="1"/>
  <c r="W2703" i="1"/>
  <c r="O2703" i="1"/>
  <c r="N2703" i="1"/>
  <c r="M2703" i="1" s="1"/>
  <c r="H2703" i="1"/>
  <c r="Z2703" i="1" s="1"/>
  <c r="AB2703" i="1" s="1"/>
  <c r="F2703" i="1"/>
  <c r="A2703" i="1"/>
  <c r="AH2702" i="1"/>
  <c r="AF2702" i="1"/>
  <c r="AE2702" i="1"/>
  <c r="AD2702" i="1"/>
  <c r="Y2702" i="1"/>
  <c r="X2702" i="1"/>
  <c r="W2702" i="1"/>
  <c r="O2702" i="1"/>
  <c r="N2702" i="1"/>
  <c r="M2702" i="1" s="1"/>
  <c r="H2702" i="1"/>
  <c r="Z2702" i="1" s="1"/>
  <c r="AB2702" i="1" s="1"/>
  <c r="F2702" i="1"/>
  <c r="A2702" i="1"/>
  <c r="AH2701" i="1"/>
  <c r="AF2701" i="1"/>
  <c r="AE2701" i="1"/>
  <c r="AD2701" i="1"/>
  <c r="Y2701" i="1"/>
  <c r="X2701" i="1"/>
  <c r="W2701" i="1"/>
  <c r="O2701" i="1"/>
  <c r="N2701" i="1"/>
  <c r="M2701" i="1" s="1"/>
  <c r="H2701" i="1"/>
  <c r="Z2701" i="1" s="1"/>
  <c r="AB2701" i="1" s="1"/>
  <c r="F2701" i="1"/>
  <c r="A2701" i="1"/>
  <c r="AH2700" i="1"/>
  <c r="AF2700" i="1"/>
  <c r="AE2700" i="1"/>
  <c r="AD2700" i="1"/>
  <c r="Y2700" i="1"/>
  <c r="X2700" i="1"/>
  <c r="W2700" i="1"/>
  <c r="O2700" i="1"/>
  <c r="N2700" i="1"/>
  <c r="M2700" i="1" s="1"/>
  <c r="H2700" i="1"/>
  <c r="Z2700" i="1" s="1"/>
  <c r="AB2700" i="1" s="1"/>
  <c r="F2700" i="1"/>
  <c r="A2700" i="1"/>
  <c r="AH2699" i="1"/>
  <c r="AF2699" i="1"/>
  <c r="AE2699" i="1"/>
  <c r="AD2699" i="1"/>
  <c r="Y2699" i="1"/>
  <c r="X2699" i="1"/>
  <c r="W2699" i="1"/>
  <c r="O2699" i="1"/>
  <c r="N2699" i="1"/>
  <c r="M2699" i="1" s="1"/>
  <c r="H2699" i="1"/>
  <c r="Z2699" i="1" s="1"/>
  <c r="AB2699" i="1" s="1"/>
  <c r="F2699" i="1"/>
  <c r="A2699" i="1"/>
  <c r="AH2698" i="1"/>
  <c r="AF2698" i="1"/>
  <c r="AE2698" i="1"/>
  <c r="AD2698" i="1"/>
  <c r="Y2698" i="1"/>
  <c r="X2698" i="1"/>
  <c r="W2698" i="1"/>
  <c r="O2698" i="1"/>
  <c r="N2698" i="1"/>
  <c r="M2698" i="1" s="1"/>
  <c r="H2698" i="1"/>
  <c r="Z2698" i="1" s="1"/>
  <c r="AB2698" i="1" s="1"/>
  <c r="F2698" i="1"/>
  <c r="A2698" i="1"/>
  <c r="AH2697" i="1"/>
  <c r="AF2697" i="1"/>
  <c r="AE2697" i="1"/>
  <c r="AD2697" i="1"/>
  <c r="Y2697" i="1"/>
  <c r="X2697" i="1"/>
  <c r="W2697" i="1"/>
  <c r="O2697" i="1"/>
  <c r="N2697" i="1"/>
  <c r="M2697" i="1" s="1"/>
  <c r="H2697" i="1"/>
  <c r="Z2697" i="1" s="1"/>
  <c r="AB2697" i="1" s="1"/>
  <c r="F2697" i="1"/>
  <c r="A2697" i="1"/>
  <c r="AH2696" i="1"/>
  <c r="AF2696" i="1"/>
  <c r="AE2696" i="1"/>
  <c r="AD2696" i="1"/>
  <c r="Y2696" i="1"/>
  <c r="X2696" i="1"/>
  <c r="W2696" i="1"/>
  <c r="O2696" i="1"/>
  <c r="N2696" i="1"/>
  <c r="M2696" i="1" s="1"/>
  <c r="H2696" i="1"/>
  <c r="Z2696" i="1" s="1"/>
  <c r="AB2696" i="1" s="1"/>
  <c r="F2696" i="1"/>
  <c r="A2696" i="1"/>
  <c r="AH2695" i="1"/>
  <c r="AF2695" i="1"/>
  <c r="AE2695" i="1"/>
  <c r="AD2695" i="1"/>
  <c r="Y2695" i="1"/>
  <c r="X2695" i="1"/>
  <c r="W2695" i="1"/>
  <c r="O2695" i="1"/>
  <c r="N2695" i="1"/>
  <c r="M2695" i="1" s="1"/>
  <c r="H2695" i="1"/>
  <c r="Z2695" i="1" s="1"/>
  <c r="AB2695" i="1" s="1"/>
  <c r="F2695" i="1"/>
  <c r="A2695" i="1"/>
  <c r="AH2688" i="1"/>
  <c r="AF2688" i="1"/>
  <c r="AE2688" i="1"/>
  <c r="AD2688" i="1"/>
  <c r="Y2688" i="1"/>
  <c r="X2688" i="1"/>
  <c r="W2688" i="1"/>
  <c r="O2688" i="1"/>
  <c r="N2688" i="1"/>
  <c r="M2688" i="1" s="1"/>
  <c r="H2688" i="1"/>
  <c r="Z2688" i="1" s="1"/>
  <c r="AB2688" i="1" s="1"/>
  <c r="F2688" i="1"/>
  <c r="A2688" i="1"/>
  <c r="AH2687" i="1"/>
  <c r="AG2687" i="1"/>
  <c r="AF2687" i="1"/>
  <c r="AE2687" i="1"/>
  <c r="AD2687" i="1"/>
  <c r="Y2687" i="1"/>
  <c r="X2687" i="1"/>
  <c r="W2687" i="1"/>
  <c r="O2687" i="1"/>
  <c r="N2687" i="1"/>
  <c r="M2687" i="1" s="1"/>
  <c r="H2687" i="1"/>
  <c r="Z2687" i="1" s="1"/>
  <c r="AB2687" i="1" s="1"/>
  <c r="F2687" i="1"/>
  <c r="A2687" i="1"/>
  <c r="AH2686" i="1"/>
  <c r="AG2686" i="1"/>
  <c r="AF2686" i="1"/>
  <c r="AE2686" i="1"/>
  <c r="AD2686" i="1"/>
  <c r="Y2686" i="1"/>
  <c r="X2686" i="1"/>
  <c r="W2686" i="1"/>
  <c r="O2686" i="1"/>
  <c r="N2686" i="1"/>
  <c r="M2686" i="1" s="1"/>
  <c r="H2686" i="1"/>
  <c r="Z2686" i="1" s="1"/>
  <c r="AB2686" i="1" s="1"/>
  <c r="F2686" i="1"/>
  <c r="A2686" i="1"/>
  <c r="AH2685" i="1"/>
  <c r="AG2685" i="1"/>
  <c r="AF2685" i="1"/>
  <c r="AE2685" i="1"/>
  <c r="AD2685" i="1"/>
  <c r="Y2685" i="1"/>
  <c r="X2685" i="1"/>
  <c r="W2685" i="1"/>
  <c r="O2685" i="1"/>
  <c r="N2685" i="1"/>
  <c r="H2685" i="1"/>
  <c r="Z2685" i="1" s="1"/>
  <c r="AB2685" i="1" s="1"/>
  <c r="F2685" i="1"/>
  <c r="A2685" i="1"/>
  <c r="AH2684" i="1"/>
  <c r="AF2684" i="1"/>
  <c r="AE2684" i="1"/>
  <c r="AD2684" i="1"/>
  <c r="Y2684" i="1"/>
  <c r="X2684" i="1"/>
  <c r="W2684" i="1"/>
  <c r="O2684" i="1"/>
  <c r="N2684" i="1"/>
  <c r="M2684" i="1" s="1"/>
  <c r="H2684" i="1"/>
  <c r="Z2684" i="1" s="1"/>
  <c r="AB2684" i="1" s="1"/>
  <c r="F2684" i="1"/>
  <c r="A2684" i="1"/>
  <c r="AH2683" i="1"/>
  <c r="AG2683" i="1"/>
  <c r="AF2683" i="1"/>
  <c r="AE2683" i="1"/>
  <c r="AD2683" i="1"/>
  <c r="Y2683" i="1"/>
  <c r="X2683" i="1"/>
  <c r="W2683" i="1"/>
  <c r="O2683" i="1"/>
  <c r="N2683" i="1"/>
  <c r="H2683" i="1"/>
  <c r="Z2683" i="1" s="1"/>
  <c r="AB2683" i="1" s="1"/>
  <c r="F2683" i="1"/>
  <c r="A2683" i="1"/>
  <c r="AH2682" i="1"/>
  <c r="AG2682" i="1"/>
  <c r="AF2682" i="1"/>
  <c r="AE2682" i="1"/>
  <c r="AD2682" i="1"/>
  <c r="Y2682" i="1"/>
  <c r="X2682" i="1"/>
  <c r="W2682" i="1"/>
  <c r="O2682" i="1"/>
  <c r="N2682" i="1"/>
  <c r="H2682" i="1"/>
  <c r="Z2682" i="1" s="1"/>
  <c r="AB2682" i="1" s="1"/>
  <c r="F2682" i="1"/>
  <c r="A2682" i="1"/>
  <c r="AH2681" i="1"/>
  <c r="AF2681" i="1"/>
  <c r="AE2681" i="1"/>
  <c r="AD2681" i="1"/>
  <c r="Y2681" i="1"/>
  <c r="X2681" i="1"/>
  <c r="W2681" i="1"/>
  <c r="O2681" i="1"/>
  <c r="N2681" i="1"/>
  <c r="M2681" i="1" s="1"/>
  <c r="H2681" i="1"/>
  <c r="Z2681" i="1" s="1"/>
  <c r="AB2681" i="1" s="1"/>
  <c r="F2681" i="1"/>
  <c r="A2681" i="1"/>
  <c r="AH2680" i="1"/>
  <c r="AF2680" i="1"/>
  <c r="AE2680" i="1"/>
  <c r="AD2680" i="1"/>
  <c r="Y2680" i="1"/>
  <c r="X2680" i="1"/>
  <c r="W2680" i="1"/>
  <c r="O2680" i="1"/>
  <c r="N2680" i="1"/>
  <c r="M2680" i="1" s="1"/>
  <c r="H2680" i="1"/>
  <c r="Z2680" i="1" s="1"/>
  <c r="AB2680" i="1" s="1"/>
  <c r="F2680" i="1"/>
  <c r="A2680" i="1"/>
  <c r="AH2679" i="1"/>
  <c r="AF2679" i="1"/>
  <c r="AE2679" i="1"/>
  <c r="AD2679" i="1"/>
  <c r="Y2679" i="1"/>
  <c r="X2679" i="1"/>
  <c r="W2679" i="1"/>
  <c r="O2679" i="1"/>
  <c r="N2679" i="1"/>
  <c r="M2679" i="1" s="1"/>
  <c r="H2679" i="1"/>
  <c r="Z2679" i="1" s="1"/>
  <c r="AB2679" i="1" s="1"/>
  <c r="F2679" i="1"/>
  <c r="A2679" i="1"/>
  <c r="AH2678" i="1"/>
  <c r="AF2678" i="1"/>
  <c r="AE2678" i="1"/>
  <c r="AD2678" i="1"/>
  <c r="Y2678" i="1"/>
  <c r="X2678" i="1"/>
  <c r="W2678" i="1"/>
  <c r="O2678" i="1"/>
  <c r="N2678" i="1"/>
  <c r="M2678" i="1" s="1"/>
  <c r="H2678" i="1"/>
  <c r="Z2678" i="1" s="1"/>
  <c r="AB2678" i="1" s="1"/>
  <c r="F2678" i="1"/>
  <c r="A2678" i="1"/>
  <c r="AH2677" i="1"/>
  <c r="AF2677" i="1"/>
  <c r="AE2677" i="1"/>
  <c r="AD2677" i="1"/>
  <c r="Y2677" i="1"/>
  <c r="X2677" i="1"/>
  <c r="W2677" i="1"/>
  <c r="O2677" i="1"/>
  <c r="N2677" i="1"/>
  <c r="M2677" i="1" s="1"/>
  <c r="H2677" i="1"/>
  <c r="Z2677" i="1" s="1"/>
  <c r="AB2677" i="1" s="1"/>
  <c r="F2677" i="1"/>
  <c r="A2677" i="1"/>
  <c r="AH2676" i="1"/>
  <c r="AF2676" i="1"/>
  <c r="AE2676" i="1"/>
  <c r="AD2676" i="1"/>
  <c r="Y2676" i="1"/>
  <c r="X2676" i="1"/>
  <c r="W2676" i="1"/>
  <c r="O2676" i="1"/>
  <c r="N2676" i="1"/>
  <c r="M2676" i="1" s="1"/>
  <c r="H2676" i="1"/>
  <c r="Z2676" i="1" s="1"/>
  <c r="AB2676" i="1" s="1"/>
  <c r="F2676" i="1"/>
  <c r="A2676" i="1"/>
  <c r="AH2675" i="1"/>
  <c r="AF2675" i="1"/>
  <c r="AE2675" i="1"/>
  <c r="AD2675" i="1"/>
  <c r="Y2675" i="1"/>
  <c r="X2675" i="1"/>
  <c r="W2675" i="1"/>
  <c r="O2675" i="1"/>
  <c r="N2675" i="1"/>
  <c r="M2675" i="1" s="1"/>
  <c r="H2675" i="1"/>
  <c r="Z2675" i="1" s="1"/>
  <c r="AB2675" i="1" s="1"/>
  <c r="F2675" i="1"/>
  <c r="A2675" i="1"/>
  <c r="AH2674" i="1"/>
  <c r="AF2674" i="1"/>
  <c r="AE2674" i="1"/>
  <c r="AD2674" i="1"/>
  <c r="Y2674" i="1"/>
  <c r="X2674" i="1"/>
  <c r="W2674" i="1"/>
  <c r="O2674" i="1"/>
  <c r="N2674" i="1"/>
  <c r="M2674" i="1" s="1"/>
  <c r="H2674" i="1"/>
  <c r="Z2674" i="1" s="1"/>
  <c r="AB2674" i="1" s="1"/>
  <c r="F2674" i="1"/>
  <c r="A2674" i="1"/>
  <c r="AH2673" i="1"/>
  <c r="AF2673" i="1"/>
  <c r="AE2673" i="1"/>
  <c r="AD2673" i="1"/>
  <c r="Y2673" i="1"/>
  <c r="X2673" i="1"/>
  <c r="W2673" i="1"/>
  <c r="O2673" i="1"/>
  <c r="N2673" i="1"/>
  <c r="M2673" i="1" s="1"/>
  <c r="H2673" i="1"/>
  <c r="Z2673" i="1" s="1"/>
  <c r="AB2673" i="1" s="1"/>
  <c r="F2673" i="1"/>
  <c r="A2673" i="1"/>
  <c r="AH2672" i="1"/>
  <c r="AF2672" i="1"/>
  <c r="AE2672" i="1"/>
  <c r="AD2672" i="1"/>
  <c r="Y2672" i="1"/>
  <c r="X2672" i="1"/>
  <c r="W2672" i="1"/>
  <c r="O2672" i="1"/>
  <c r="N2672" i="1"/>
  <c r="H2672" i="1"/>
  <c r="Z2672" i="1" s="1"/>
  <c r="AB2672" i="1" s="1"/>
  <c r="F2672" i="1"/>
  <c r="A2672" i="1"/>
  <c r="AH2671" i="1"/>
  <c r="AG2671" i="1"/>
  <c r="AF2671" i="1"/>
  <c r="AE2671" i="1"/>
  <c r="AD2671" i="1"/>
  <c r="Y2671" i="1"/>
  <c r="X2671" i="1"/>
  <c r="W2671" i="1"/>
  <c r="O2671" i="1"/>
  <c r="N2671" i="1"/>
  <c r="H2671" i="1"/>
  <c r="Z2671" i="1" s="1"/>
  <c r="AB2671" i="1" s="1"/>
  <c r="F2671" i="1"/>
  <c r="A2671" i="1"/>
  <c r="AH2670" i="1"/>
  <c r="AG2670" i="1"/>
  <c r="AF2670" i="1"/>
  <c r="AE2670" i="1"/>
  <c r="AD2670" i="1"/>
  <c r="Y2670" i="1"/>
  <c r="X2670" i="1"/>
  <c r="W2670" i="1"/>
  <c r="O2670" i="1"/>
  <c r="N2670" i="1"/>
  <c r="H2670" i="1"/>
  <c r="Z2670" i="1" s="1"/>
  <c r="AB2670" i="1" s="1"/>
  <c r="F2670" i="1"/>
  <c r="A2670" i="1"/>
  <c r="AH2669" i="1"/>
  <c r="AG2669" i="1"/>
  <c r="AF2669" i="1"/>
  <c r="AE2669" i="1"/>
  <c r="AD2669" i="1"/>
  <c r="Y2669" i="1"/>
  <c r="X2669" i="1"/>
  <c r="W2669" i="1"/>
  <c r="O2669" i="1"/>
  <c r="N2669" i="1"/>
  <c r="H2669" i="1"/>
  <c r="Z2669" i="1" s="1"/>
  <c r="AB2669" i="1" s="1"/>
  <c r="F2669" i="1"/>
  <c r="A2669" i="1"/>
  <c r="AH2668" i="1"/>
  <c r="AF2668" i="1"/>
  <c r="AE2668" i="1"/>
  <c r="AD2668" i="1"/>
  <c r="Y2668" i="1"/>
  <c r="X2668" i="1"/>
  <c r="W2668" i="1"/>
  <c r="O2668" i="1"/>
  <c r="N2668" i="1"/>
  <c r="M2668" i="1" s="1"/>
  <c r="H2668" i="1"/>
  <c r="Z2668" i="1" s="1"/>
  <c r="AB2668" i="1" s="1"/>
  <c r="F2668" i="1"/>
  <c r="A2668" i="1"/>
  <c r="AH2667" i="1"/>
  <c r="AF2667" i="1"/>
  <c r="AE2667" i="1"/>
  <c r="AD2667" i="1"/>
  <c r="Y2667" i="1"/>
  <c r="X2667" i="1"/>
  <c r="W2667" i="1"/>
  <c r="O2667" i="1"/>
  <c r="N2667" i="1"/>
  <c r="M2667" i="1" s="1"/>
  <c r="H2667" i="1"/>
  <c r="Z2667" i="1" s="1"/>
  <c r="AB2667" i="1" s="1"/>
  <c r="F2667" i="1"/>
  <c r="A2667" i="1"/>
  <c r="AH2666" i="1"/>
  <c r="AG2666" i="1"/>
  <c r="AF2666" i="1"/>
  <c r="AE2666" i="1"/>
  <c r="AD2666" i="1"/>
  <c r="Y2666" i="1"/>
  <c r="X2666" i="1"/>
  <c r="W2666" i="1"/>
  <c r="O2666" i="1"/>
  <c r="N2666" i="1"/>
  <c r="H2666" i="1"/>
  <c r="Z2666" i="1" s="1"/>
  <c r="AB2666" i="1" s="1"/>
  <c r="F2666" i="1"/>
  <c r="A2666" i="1"/>
  <c r="AH2665" i="1"/>
  <c r="AG2665" i="1"/>
  <c r="AF2665" i="1"/>
  <c r="AE2665" i="1"/>
  <c r="AD2665" i="1"/>
  <c r="Y2665" i="1"/>
  <c r="X2665" i="1"/>
  <c r="W2665" i="1"/>
  <c r="O2665" i="1"/>
  <c r="N2665" i="1"/>
  <c r="H2665" i="1"/>
  <c r="Z2665" i="1" s="1"/>
  <c r="AB2665" i="1" s="1"/>
  <c r="F2665" i="1"/>
  <c r="A2665" i="1"/>
  <c r="AH2664" i="1"/>
  <c r="AG2664" i="1"/>
  <c r="AF2664" i="1"/>
  <c r="AE2664" i="1"/>
  <c r="AD2664" i="1"/>
  <c r="Y2664" i="1"/>
  <c r="X2664" i="1"/>
  <c r="W2664" i="1"/>
  <c r="O2664" i="1"/>
  <c r="N2664" i="1"/>
  <c r="H2664" i="1"/>
  <c r="Z2664" i="1" s="1"/>
  <c r="AB2664" i="1" s="1"/>
  <c r="F2664" i="1"/>
  <c r="A2664" i="1"/>
  <c r="AH2662" i="1"/>
  <c r="AG2662" i="1"/>
  <c r="AF2662" i="1"/>
  <c r="AE2662" i="1"/>
  <c r="AD2662" i="1"/>
  <c r="Y2662" i="1"/>
  <c r="X2662" i="1"/>
  <c r="W2662" i="1"/>
  <c r="O2662" i="1"/>
  <c r="N2662" i="1"/>
  <c r="H2662" i="1"/>
  <c r="Z2662" i="1" s="1"/>
  <c r="AB2662" i="1" s="1"/>
  <c r="F2662" i="1"/>
  <c r="A2662" i="1"/>
  <c r="AH2661" i="1"/>
  <c r="AG2661" i="1"/>
  <c r="AF2661" i="1"/>
  <c r="AE2661" i="1"/>
  <c r="AD2661" i="1"/>
  <c r="Y2661" i="1"/>
  <c r="X2661" i="1"/>
  <c r="W2661" i="1"/>
  <c r="O2661" i="1"/>
  <c r="N2661" i="1"/>
  <c r="H2661" i="1"/>
  <c r="Z2661" i="1" s="1"/>
  <c r="AB2661" i="1" s="1"/>
  <c r="F2661" i="1"/>
  <c r="A2661" i="1"/>
  <c r="AH2659" i="1"/>
  <c r="AG2659" i="1"/>
  <c r="AF2659" i="1"/>
  <c r="AE2659" i="1"/>
  <c r="AD2659" i="1"/>
  <c r="Y2659" i="1"/>
  <c r="X2659" i="1"/>
  <c r="W2659" i="1"/>
  <c r="O2659" i="1"/>
  <c r="N2659" i="1"/>
  <c r="H2659" i="1"/>
  <c r="Z2659" i="1" s="1"/>
  <c r="AB2659" i="1" s="1"/>
  <c r="F2659" i="1"/>
  <c r="A2659" i="1"/>
  <c r="AH2658" i="1"/>
  <c r="AG2658" i="1"/>
  <c r="AF2658" i="1"/>
  <c r="AE2658" i="1"/>
  <c r="AD2658" i="1"/>
  <c r="Y2658" i="1"/>
  <c r="X2658" i="1"/>
  <c r="W2658" i="1"/>
  <c r="O2658" i="1"/>
  <c r="N2658" i="1"/>
  <c r="M2658" i="1" s="1"/>
  <c r="H2658" i="1"/>
  <c r="Z2658" i="1" s="1"/>
  <c r="AB2658" i="1" s="1"/>
  <c r="F2658" i="1"/>
  <c r="A2658" i="1"/>
  <c r="AH2657" i="1"/>
  <c r="AG2657" i="1"/>
  <c r="AF2657" i="1"/>
  <c r="AE2657" i="1"/>
  <c r="AD2657" i="1"/>
  <c r="Y2657" i="1"/>
  <c r="X2657" i="1"/>
  <c r="W2657" i="1"/>
  <c r="O2657" i="1"/>
  <c r="N2657" i="1"/>
  <c r="M2657" i="1" s="1"/>
  <c r="H2657" i="1"/>
  <c r="Z2657" i="1" s="1"/>
  <c r="AB2657" i="1" s="1"/>
  <c r="F2657" i="1"/>
  <c r="A2657" i="1"/>
  <c r="AH2656" i="1"/>
  <c r="AG2656" i="1"/>
  <c r="AF2656" i="1"/>
  <c r="AE2656" i="1"/>
  <c r="AD2656" i="1"/>
  <c r="Y2656" i="1"/>
  <c r="X2656" i="1"/>
  <c r="W2656" i="1"/>
  <c r="O2656" i="1"/>
  <c r="N2656" i="1"/>
  <c r="M2656" i="1" s="1"/>
  <c r="H2656" i="1"/>
  <c r="Z2656" i="1" s="1"/>
  <c r="AB2656" i="1" s="1"/>
  <c r="F2656" i="1"/>
  <c r="A2656" i="1"/>
  <c r="AH2655" i="1"/>
  <c r="AG2655" i="1"/>
  <c r="AF2655" i="1"/>
  <c r="AE2655" i="1"/>
  <c r="AD2655" i="1"/>
  <c r="Y2655" i="1"/>
  <c r="X2655" i="1"/>
  <c r="W2655" i="1"/>
  <c r="O2655" i="1"/>
  <c r="N2655" i="1"/>
  <c r="M2655" i="1" s="1"/>
  <c r="H2655" i="1"/>
  <c r="Z2655" i="1" s="1"/>
  <c r="AB2655" i="1" s="1"/>
  <c r="F2655" i="1"/>
  <c r="A2655" i="1"/>
  <c r="AH2654" i="1"/>
  <c r="AG2654" i="1"/>
  <c r="AF2654" i="1"/>
  <c r="AE2654" i="1"/>
  <c r="AD2654" i="1"/>
  <c r="Y2654" i="1"/>
  <c r="X2654" i="1"/>
  <c r="W2654" i="1"/>
  <c r="O2654" i="1"/>
  <c r="N2654" i="1"/>
  <c r="M2654" i="1" s="1"/>
  <c r="H2654" i="1"/>
  <c r="Z2654" i="1" s="1"/>
  <c r="AB2654" i="1" s="1"/>
  <c r="F2654" i="1"/>
  <c r="A2654" i="1"/>
  <c r="AH2653" i="1"/>
  <c r="AG2653" i="1"/>
  <c r="AF2653" i="1"/>
  <c r="AE2653" i="1"/>
  <c r="AD2653" i="1"/>
  <c r="Y2653" i="1"/>
  <c r="X2653" i="1"/>
  <c r="W2653" i="1"/>
  <c r="O2653" i="1"/>
  <c r="N2653" i="1"/>
  <c r="M2653" i="1" s="1"/>
  <c r="H2653" i="1"/>
  <c r="Z2653" i="1" s="1"/>
  <c r="AB2653" i="1" s="1"/>
  <c r="F2653" i="1"/>
  <c r="A2653" i="1"/>
  <c r="AH2652" i="1"/>
  <c r="AG2652" i="1"/>
  <c r="AF2652" i="1"/>
  <c r="AE2652" i="1"/>
  <c r="AD2652" i="1"/>
  <c r="Y2652" i="1"/>
  <c r="X2652" i="1"/>
  <c r="W2652" i="1"/>
  <c r="O2652" i="1"/>
  <c r="N2652" i="1"/>
  <c r="M2652" i="1" s="1"/>
  <c r="H2652" i="1"/>
  <c r="Z2652" i="1" s="1"/>
  <c r="AB2652" i="1" s="1"/>
  <c r="F2652" i="1"/>
  <c r="A2652" i="1"/>
  <c r="AH2651" i="1"/>
  <c r="AG2651" i="1"/>
  <c r="AF2651" i="1"/>
  <c r="AE2651" i="1"/>
  <c r="AD2651" i="1"/>
  <c r="Y2651" i="1"/>
  <c r="X2651" i="1"/>
  <c r="W2651" i="1"/>
  <c r="O2651" i="1"/>
  <c r="N2651" i="1"/>
  <c r="M2651" i="1" s="1"/>
  <c r="H2651" i="1"/>
  <c r="Z2651" i="1" s="1"/>
  <c r="AB2651" i="1" s="1"/>
  <c r="F2651" i="1"/>
  <c r="A2651" i="1"/>
  <c r="AH2650" i="1"/>
  <c r="AG2650" i="1"/>
  <c r="AF2650" i="1"/>
  <c r="AE2650" i="1"/>
  <c r="AD2650" i="1"/>
  <c r="Y2650" i="1"/>
  <c r="X2650" i="1"/>
  <c r="W2650" i="1"/>
  <c r="O2650" i="1"/>
  <c r="N2650" i="1"/>
  <c r="H2650" i="1"/>
  <c r="Z2650" i="1" s="1"/>
  <c r="AB2650" i="1" s="1"/>
  <c r="F2650" i="1"/>
  <c r="A2650" i="1"/>
  <c r="AH2649" i="1"/>
  <c r="AG2649" i="1"/>
  <c r="AF2649" i="1"/>
  <c r="AE2649" i="1"/>
  <c r="AD2649" i="1"/>
  <c r="Y2649" i="1"/>
  <c r="X2649" i="1"/>
  <c r="W2649" i="1"/>
  <c r="O2649" i="1"/>
  <c r="N2649" i="1"/>
  <c r="M2649" i="1" s="1"/>
  <c r="H2649" i="1"/>
  <c r="Z2649" i="1" s="1"/>
  <c r="AB2649" i="1" s="1"/>
  <c r="F2649" i="1"/>
  <c r="A2649" i="1"/>
  <c r="AH2648" i="1"/>
  <c r="AF2648" i="1"/>
  <c r="AE2648" i="1"/>
  <c r="AD2648" i="1"/>
  <c r="Y2648" i="1"/>
  <c r="X2648" i="1"/>
  <c r="W2648" i="1"/>
  <c r="O2648" i="1"/>
  <c r="N2648" i="1"/>
  <c r="M2648" i="1" s="1"/>
  <c r="H2648" i="1"/>
  <c r="Z2648" i="1" s="1"/>
  <c r="AB2648" i="1" s="1"/>
  <c r="F2648" i="1"/>
  <c r="A2648" i="1"/>
  <c r="AH2647" i="1"/>
  <c r="AG2647" i="1"/>
  <c r="AF2647" i="1"/>
  <c r="AE2647" i="1"/>
  <c r="AD2647" i="1"/>
  <c r="Y2647" i="1"/>
  <c r="X2647" i="1"/>
  <c r="W2647" i="1"/>
  <c r="O2647" i="1"/>
  <c r="N2647" i="1"/>
  <c r="M2647" i="1" s="1"/>
  <c r="H2647" i="1"/>
  <c r="Z2647" i="1" s="1"/>
  <c r="AB2647" i="1" s="1"/>
  <c r="F2647" i="1"/>
  <c r="A2647" i="1"/>
  <c r="AH2646" i="1"/>
  <c r="AG2646" i="1"/>
  <c r="AF2646" i="1"/>
  <c r="AE2646" i="1"/>
  <c r="AD2646" i="1"/>
  <c r="Y2646" i="1"/>
  <c r="X2646" i="1"/>
  <c r="W2646" i="1"/>
  <c r="O2646" i="1"/>
  <c r="N2646" i="1"/>
  <c r="M2646" i="1" s="1"/>
  <c r="H2646" i="1"/>
  <c r="Z2646" i="1" s="1"/>
  <c r="AB2646" i="1" s="1"/>
  <c r="F2646" i="1"/>
  <c r="A2646" i="1"/>
  <c r="AH2645" i="1"/>
  <c r="AG2645" i="1"/>
  <c r="AF2645" i="1"/>
  <c r="AE2645" i="1"/>
  <c r="AD2645" i="1"/>
  <c r="Y2645" i="1"/>
  <c r="X2645" i="1"/>
  <c r="W2645" i="1"/>
  <c r="O2645" i="1"/>
  <c r="N2645" i="1"/>
  <c r="M2645" i="1" s="1"/>
  <c r="H2645" i="1"/>
  <c r="Z2645" i="1" s="1"/>
  <c r="AB2645" i="1" s="1"/>
  <c r="F2645" i="1"/>
  <c r="A2645" i="1"/>
  <c r="AH2644" i="1"/>
  <c r="AG2644" i="1"/>
  <c r="AF2644" i="1"/>
  <c r="AE2644" i="1"/>
  <c r="AD2644" i="1"/>
  <c r="Y2644" i="1"/>
  <c r="X2644" i="1"/>
  <c r="W2644" i="1"/>
  <c r="O2644" i="1"/>
  <c r="N2644" i="1"/>
  <c r="M2644" i="1" s="1"/>
  <c r="H2644" i="1"/>
  <c r="Z2644" i="1" s="1"/>
  <c r="AB2644" i="1" s="1"/>
  <c r="F2644" i="1"/>
  <c r="A2644" i="1"/>
  <c r="AH2643" i="1"/>
  <c r="AG2643" i="1"/>
  <c r="AF2643" i="1"/>
  <c r="AE2643" i="1"/>
  <c r="AD2643" i="1"/>
  <c r="Y2643" i="1"/>
  <c r="X2643" i="1"/>
  <c r="W2643" i="1"/>
  <c r="O2643" i="1"/>
  <c r="N2643" i="1"/>
  <c r="H2643" i="1"/>
  <c r="Z2643" i="1" s="1"/>
  <c r="AB2643" i="1" s="1"/>
  <c r="F2643" i="1"/>
  <c r="A2643" i="1"/>
  <c r="AH2642" i="1"/>
  <c r="AG2642" i="1"/>
  <c r="AF2642" i="1"/>
  <c r="AE2642" i="1"/>
  <c r="AD2642" i="1"/>
  <c r="Y2642" i="1"/>
  <c r="X2642" i="1"/>
  <c r="O2642" i="1"/>
  <c r="N2642" i="1"/>
  <c r="M2642" i="1" s="1"/>
  <c r="H2642" i="1"/>
  <c r="Z2642" i="1" s="1"/>
  <c r="AB2642" i="1" s="1"/>
  <c r="F2642" i="1"/>
  <c r="A2642" i="1"/>
  <c r="AH2641" i="1"/>
  <c r="AG2641" i="1"/>
  <c r="AF2641" i="1"/>
  <c r="AE2641" i="1"/>
  <c r="AD2641" i="1"/>
  <c r="Y2641" i="1"/>
  <c r="X2641" i="1"/>
  <c r="W2641" i="1"/>
  <c r="O2641" i="1"/>
  <c r="N2641" i="1"/>
  <c r="M2641" i="1" s="1"/>
  <c r="H2641" i="1"/>
  <c r="Z2641" i="1" s="1"/>
  <c r="AB2641" i="1" s="1"/>
  <c r="F2641" i="1"/>
  <c r="A2641" i="1"/>
  <c r="AH2640" i="1"/>
  <c r="AG2640" i="1"/>
  <c r="AF2640" i="1"/>
  <c r="AE2640" i="1"/>
  <c r="AD2640" i="1"/>
  <c r="Y2640" i="1"/>
  <c r="X2640" i="1"/>
  <c r="W2640" i="1"/>
  <c r="O2640" i="1"/>
  <c r="N2640" i="1"/>
  <c r="M2640" i="1" s="1"/>
  <c r="H2640" i="1"/>
  <c r="Z2640" i="1" s="1"/>
  <c r="AB2640" i="1" s="1"/>
  <c r="F2640" i="1"/>
  <c r="A2640" i="1"/>
  <c r="AH2639" i="1"/>
  <c r="AG2639" i="1"/>
  <c r="AF2639" i="1"/>
  <c r="AE2639" i="1"/>
  <c r="AD2639" i="1"/>
  <c r="Y2639" i="1"/>
  <c r="X2639" i="1"/>
  <c r="W2639" i="1"/>
  <c r="O2639" i="1"/>
  <c r="N2639" i="1"/>
  <c r="M2639" i="1" s="1"/>
  <c r="H2639" i="1"/>
  <c r="Z2639" i="1" s="1"/>
  <c r="AB2639" i="1" s="1"/>
  <c r="F2639" i="1"/>
  <c r="A2639" i="1"/>
  <c r="AH2638" i="1"/>
  <c r="AG2638" i="1"/>
  <c r="AF2638" i="1"/>
  <c r="AE2638" i="1"/>
  <c r="AD2638" i="1"/>
  <c r="Y2638" i="1"/>
  <c r="X2638" i="1"/>
  <c r="W2638" i="1"/>
  <c r="O2638" i="1"/>
  <c r="N2638" i="1"/>
  <c r="M2638" i="1" s="1"/>
  <c r="H2638" i="1"/>
  <c r="Z2638" i="1" s="1"/>
  <c r="AB2638" i="1" s="1"/>
  <c r="F2638" i="1"/>
  <c r="A2638" i="1"/>
  <c r="AH2637" i="1"/>
  <c r="AG2637" i="1"/>
  <c r="AF2637" i="1"/>
  <c r="AE2637" i="1"/>
  <c r="AD2637" i="1"/>
  <c r="Y2637" i="1"/>
  <c r="X2637" i="1"/>
  <c r="W2637" i="1"/>
  <c r="O2637" i="1"/>
  <c r="N2637" i="1"/>
  <c r="M2637" i="1" s="1"/>
  <c r="H2637" i="1"/>
  <c r="Z2637" i="1" s="1"/>
  <c r="AB2637" i="1" s="1"/>
  <c r="F2637" i="1"/>
  <c r="A2637" i="1"/>
  <c r="AH2636" i="1"/>
  <c r="AF2636" i="1"/>
  <c r="AE2636" i="1"/>
  <c r="AD2636" i="1"/>
  <c r="Y2636" i="1"/>
  <c r="X2636" i="1"/>
  <c r="W2636" i="1"/>
  <c r="O2636" i="1"/>
  <c r="N2636" i="1"/>
  <c r="H2636" i="1"/>
  <c r="Z2636" i="1" s="1"/>
  <c r="AB2636" i="1" s="1"/>
  <c r="F2636" i="1"/>
  <c r="A2636" i="1"/>
  <c r="AH2635" i="1"/>
  <c r="AF2635" i="1"/>
  <c r="AE2635" i="1"/>
  <c r="AD2635" i="1"/>
  <c r="Y2635" i="1"/>
  <c r="X2635" i="1"/>
  <c r="W2635" i="1"/>
  <c r="O2635" i="1"/>
  <c r="N2635" i="1"/>
  <c r="H2635" i="1"/>
  <c r="Z2635" i="1" s="1"/>
  <c r="AB2635" i="1" s="1"/>
  <c r="F2635" i="1"/>
  <c r="A2635" i="1"/>
  <c r="AH2634" i="1"/>
  <c r="AF2634" i="1"/>
  <c r="AE2634" i="1"/>
  <c r="AD2634" i="1"/>
  <c r="Y2634" i="1"/>
  <c r="X2634" i="1"/>
  <c r="W2634" i="1"/>
  <c r="O2634" i="1"/>
  <c r="N2634" i="1"/>
  <c r="H2634" i="1"/>
  <c r="Z2634" i="1" s="1"/>
  <c r="AB2634" i="1" s="1"/>
  <c r="F2634" i="1"/>
  <c r="A2634" i="1"/>
  <c r="AH2633" i="1"/>
  <c r="AF2633" i="1"/>
  <c r="AE2633" i="1"/>
  <c r="AD2633" i="1"/>
  <c r="Y2633" i="1"/>
  <c r="X2633" i="1"/>
  <c r="W2633" i="1"/>
  <c r="O2633" i="1"/>
  <c r="N2633" i="1"/>
  <c r="H2633" i="1"/>
  <c r="Z2633" i="1" s="1"/>
  <c r="AB2633" i="1" s="1"/>
  <c r="F2633" i="1"/>
  <c r="A2633" i="1"/>
  <c r="AH2632" i="1"/>
  <c r="AF2632" i="1"/>
  <c r="AE2632" i="1"/>
  <c r="AD2632" i="1"/>
  <c r="Y2632" i="1"/>
  <c r="X2632" i="1"/>
  <c r="W2632" i="1"/>
  <c r="O2632" i="1"/>
  <c r="N2632" i="1"/>
  <c r="H2632" i="1"/>
  <c r="Z2632" i="1" s="1"/>
  <c r="AB2632" i="1" s="1"/>
  <c r="F2632" i="1"/>
  <c r="A2632" i="1"/>
  <c r="AH2631" i="1"/>
  <c r="AF2631" i="1"/>
  <c r="AE2631" i="1"/>
  <c r="AD2631" i="1"/>
  <c r="Y2631" i="1"/>
  <c r="X2631" i="1"/>
  <c r="W2631" i="1"/>
  <c r="O2631" i="1"/>
  <c r="N2631" i="1"/>
  <c r="H2631" i="1"/>
  <c r="Z2631" i="1" s="1"/>
  <c r="AB2631" i="1" s="1"/>
  <c r="F2631" i="1"/>
  <c r="A2631" i="1"/>
  <c r="AH2630" i="1"/>
  <c r="AF2630" i="1"/>
  <c r="AE2630" i="1"/>
  <c r="AD2630" i="1"/>
  <c r="Y2630" i="1"/>
  <c r="X2630" i="1"/>
  <c r="W2630" i="1"/>
  <c r="O2630" i="1"/>
  <c r="N2630" i="1"/>
  <c r="H2630" i="1"/>
  <c r="Z2630" i="1" s="1"/>
  <c r="AB2630" i="1" s="1"/>
  <c r="F2630" i="1"/>
  <c r="A2630" i="1"/>
  <c r="AH2629" i="1"/>
  <c r="AF2629" i="1"/>
  <c r="AE2629" i="1"/>
  <c r="AD2629" i="1"/>
  <c r="Y2629" i="1"/>
  <c r="X2629" i="1"/>
  <c r="W2629" i="1"/>
  <c r="O2629" i="1"/>
  <c r="N2629" i="1"/>
  <c r="H2629" i="1"/>
  <c r="Z2629" i="1" s="1"/>
  <c r="AB2629" i="1" s="1"/>
  <c r="F2629" i="1"/>
  <c r="A2629" i="1"/>
  <c r="AH2628" i="1"/>
  <c r="AF2628" i="1"/>
  <c r="AE2628" i="1"/>
  <c r="AD2628" i="1"/>
  <c r="Y2628" i="1"/>
  <c r="X2628" i="1"/>
  <c r="W2628" i="1"/>
  <c r="O2628" i="1"/>
  <c r="N2628" i="1"/>
  <c r="H2628" i="1"/>
  <c r="Z2628" i="1" s="1"/>
  <c r="AB2628" i="1" s="1"/>
  <c r="F2628" i="1"/>
  <c r="A2628" i="1"/>
  <c r="AH2627" i="1"/>
  <c r="AF2627" i="1"/>
  <c r="AE2627" i="1"/>
  <c r="AD2627" i="1"/>
  <c r="Y2627" i="1"/>
  <c r="X2627" i="1"/>
  <c r="W2627" i="1"/>
  <c r="O2627" i="1"/>
  <c r="N2627" i="1"/>
  <c r="H2627" i="1"/>
  <c r="Z2627" i="1" s="1"/>
  <c r="AB2627" i="1" s="1"/>
  <c r="F2627" i="1"/>
  <c r="A2627" i="1"/>
  <c r="AH2626" i="1"/>
  <c r="AF2626" i="1"/>
  <c r="AE2626" i="1"/>
  <c r="AD2626" i="1"/>
  <c r="Y2626" i="1"/>
  <c r="X2626" i="1"/>
  <c r="W2626" i="1"/>
  <c r="O2626" i="1"/>
  <c r="N2626" i="1"/>
  <c r="H2626" i="1"/>
  <c r="Z2626" i="1" s="1"/>
  <c r="AB2626" i="1" s="1"/>
  <c r="F2626" i="1"/>
  <c r="A2626" i="1"/>
  <c r="AH2625" i="1"/>
  <c r="AF2625" i="1"/>
  <c r="AE2625" i="1"/>
  <c r="AD2625" i="1"/>
  <c r="Y2625" i="1"/>
  <c r="X2625" i="1"/>
  <c r="W2625" i="1"/>
  <c r="O2625" i="1"/>
  <c r="N2625" i="1"/>
  <c r="H2625" i="1"/>
  <c r="Z2625" i="1" s="1"/>
  <c r="AB2625" i="1" s="1"/>
  <c r="F2625" i="1"/>
  <c r="A2625" i="1"/>
  <c r="AH2624" i="1"/>
  <c r="AF2624" i="1"/>
  <c r="AE2624" i="1"/>
  <c r="AD2624" i="1"/>
  <c r="Y2624" i="1"/>
  <c r="X2624" i="1"/>
  <c r="W2624" i="1"/>
  <c r="O2624" i="1"/>
  <c r="N2624" i="1"/>
  <c r="H2624" i="1"/>
  <c r="Z2624" i="1" s="1"/>
  <c r="AB2624" i="1" s="1"/>
  <c r="F2624" i="1"/>
  <c r="A2624" i="1"/>
  <c r="AH2623" i="1"/>
  <c r="AF2623" i="1"/>
  <c r="AE2623" i="1"/>
  <c r="AD2623" i="1"/>
  <c r="Y2623" i="1"/>
  <c r="X2623" i="1"/>
  <c r="W2623" i="1"/>
  <c r="O2623" i="1"/>
  <c r="N2623" i="1"/>
  <c r="H2623" i="1"/>
  <c r="Z2623" i="1" s="1"/>
  <c r="AB2623" i="1" s="1"/>
  <c r="F2623" i="1"/>
  <c r="A2623" i="1"/>
  <c r="AH2622" i="1"/>
  <c r="AF2622" i="1"/>
  <c r="AE2622" i="1"/>
  <c r="AD2622" i="1"/>
  <c r="Y2622" i="1"/>
  <c r="X2622" i="1"/>
  <c r="W2622" i="1"/>
  <c r="O2622" i="1"/>
  <c r="N2622" i="1"/>
  <c r="H2622" i="1"/>
  <c r="Z2622" i="1" s="1"/>
  <c r="AB2622" i="1" s="1"/>
  <c r="F2622" i="1"/>
  <c r="A2622" i="1"/>
  <c r="AH2621" i="1"/>
  <c r="AF2621" i="1"/>
  <c r="AE2621" i="1"/>
  <c r="AD2621" i="1"/>
  <c r="Y2621" i="1"/>
  <c r="X2621" i="1"/>
  <c r="W2621" i="1"/>
  <c r="O2621" i="1"/>
  <c r="N2621" i="1"/>
  <c r="M2621" i="1" s="1"/>
  <c r="H2621" i="1"/>
  <c r="Z2621" i="1" s="1"/>
  <c r="AB2621" i="1" s="1"/>
  <c r="F2621" i="1"/>
  <c r="A2621" i="1"/>
  <c r="AH2620" i="1"/>
  <c r="AF2620" i="1"/>
  <c r="AE2620" i="1"/>
  <c r="AD2620" i="1"/>
  <c r="Y2620" i="1"/>
  <c r="X2620" i="1"/>
  <c r="W2620" i="1"/>
  <c r="O2620" i="1"/>
  <c r="N2620" i="1"/>
  <c r="H2620" i="1"/>
  <c r="Z2620" i="1" s="1"/>
  <c r="AB2620" i="1" s="1"/>
  <c r="F2620" i="1"/>
  <c r="A2620" i="1"/>
  <c r="AH2619" i="1"/>
  <c r="AF2619" i="1"/>
  <c r="AE2619" i="1"/>
  <c r="AD2619" i="1"/>
  <c r="Y2619" i="1"/>
  <c r="X2619" i="1"/>
  <c r="W2619" i="1"/>
  <c r="O2619" i="1"/>
  <c r="N2619" i="1"/>
  <c r="H2619" i="1"/>
  <c r="Z2619" i="1" s="1"/>
  <c r="AB2619" i="1" s="1"/>
  <c r="F2619" i="1"/>
  <c r="A2619" i="1"/>
  <c r="AH2618" i="1"/>
  <c r="AF2618" i="1"/>
  <c r="AE2618" i="1"/>
  <c r="AD2618" i="1"/>
  <c r="Y2618" i="1"/>
  <c r="X2618" i="1"/>
  <c r="W2618" i="1"/>
  <c r="O2618" i="1"/>
  <c r="N2618" i="1"/>
  <c r="M2618" i="1" s="1"/>
  <c r="H2618" i="1"/>
  <c r="Z2618" i="1" s="1"/>
  <c r="AB2618" i="1" s="1"/>
  <c r="F2618" i="1"/>
  <c r="A2618" i="1"/>
  <c r="AH2617" i="1"/>
  <c r="AF2617" i="1"/>
  <c r="AE2617" i="1"/>
  <c r="AD2617" i="1"/>
  <c r="Y2617" i="1"/>
  <c r="X2617" i="1"/>
  <c r="W2617" i="1"/>
  <c r="O2617" i="1"/>
  <c r="N2617" i="1"/>
  <c r="H2617" i="1"/>
  <c r="Z2617" i="1" s="1"/>
  <c r="AB2617" i="1" s="1"/>
  <c r="F2617" i="1"/>
  <c r="A2617" i="1"/>
  <c r="AH2616" i="1"/>
  <c r="AF2616" i="1"/>
  <c r="AE2616" i="1"/>
  <c r="AD2616" i="1"/>
  <c r="Y2616" i="1"/>
  <c r="X2616" i="1"/>
  <c r="W2616" i="1"/>
  <c r="O2616" i="1"/>
  <c r="N2616" i="1"/>
  <c r="H2616" i="1"/>
  <c r="Z2616" i="1" s="1"/>
  <c r="AB2616" i="1" s="1"/>
  <c r="F2616" i="1"/>
  <c r="A2616" i="1"/>
  <c r="AH2615" i="1"/>
  <c r="AF2615" i="1"/>
  <c r="AE2615" i="1"/>
  <c r="AD2615" i="1"/>
  <c r="Y2615" i="1"/>
  <c r="X2615" i="1"/>
  <c r="W2615" i="1"/>
  <c r="O2615" i="1"/>
  <c r="N2615" i="1"/>
  <c r="H2615" i="1"/>
  <c r="Z2615" i="1" s="1"/>
  <c r="AB2615" i="1" s="1"/>
  <c r="F2615" i="1"/>
  <c r="A2615" i="1"/>
  <c r="AH2614" i="1"/>
  <c r="AF2614" i="1"/>
  <c r="AE2614" i="1"/>
  <c r="AD2614" i="1"/>
  <c r="Y2614" i="1"/>
  <c r="X2614" i="1"/>
  <c r="W2614" i="1"/>
  <c r="O2614" i="1"/>
  <c r="N2614" i="1"/>
  <c r="H2614" i="1"/>
  <c r="Z2614" i="1" s="1"/>
  <c r="AB2614" i="1" s="1"/>
  <c r="F2614" i="1"/>
  <c r="A2614" i="1"/>
  <c r="AH2613" i="1"/>
  <c r="AF2613" i="1"/>
  <c r="AE2613" i="1"/>
  <c r="AD2613" i="1"/>
  <c r="Y2613" i="1"/>
  <c r="X2613" i="1"/>
  <c r="W2613" i="1"/>
  <c r="O2613" i="1"/>
  <c r="N2613" i="1"/>
  <c r="H2613" i="1"/>
  <c r="Z2613" i="1" s="1"/>
  <c r="AB2613" i="1" s="1"/>
  <c r="F2613" i="1"/>
  <c r="A2613" i="1"/>
  <c r="AH2612" i="1"/>
  <c r="AF2612" i="1"/>
  <c r="AE2612" i="1"/>
  <c r="AD2612" i="1"/>
  <c r="Y2612" i="1"/>
  <c r="X2612" i="1"/>
  <c r="W2612" i="1"/>
  <c r="O2612" i="1"/>
  <c r="N2612" i="1"/>
  <c r="H2612" i="1"/>
  <c r="Z2612" i="1" s="1"/>
  <c r="AB2612" i="1" s="1"/>
  <c r="F2612" i="1"/>
  <c r="A2612" i="1"/>
  <c r="AH2611" i="1"/>
  <c r="AG2611" i="1"/>
  <c r="AF2611" i="1"/>
  <c r="AE2611" i="1"/>
  <c r="AD2611" i="1"/>
  <c r="Y2611" i="1"/>
  <c r="X2611" i="1"/>
  <c r="W2611" i="1"/>
  <c r="O2611" i="1"/>
  <c r="N2611" i="1"/>
  <c r="H2611" i="1"/>
  <c r="Z2611" i="1" s="1"/>
  <c r="AB2611" i="1" s="1"/>
  <c r="F2611" i="1"/>
  <c r="A2611" i="1"/>
  <c r="AH2610" i="1"/>
  <c r="AF2610" i="1"/>
  <c r="AE2610" i="1"/>
  <c r="AD2610" i="1"/>
  <c r="Y2610" i="1"/>
  <c r="X2610" i="1"/>
  <c r="W2610" i="1"/>
  <c r="O2610" i="1"/>
  <c r="N2610" i="1"/>
  <c r="H2610" i="1"/>
  <c r="Z2610" i="1" s="1"/>
  <c r="AB2610" i="1" s="1"/>
  <c r="F2610" i="1"/>
  <c r="A2610" i="1"/>
  <c r="AH2609" i="1"/>
  <c r="AF2609" i="1"/>
  <c r="AE2609" i="1"/>
  <c r="AD2609" i="1"/>
  <c r="Y2609" i="1"/>
  <c r="X2609" i="1"/>
  <c r="W2609" i="1"/>
  <c r="O2609" i="1"/>
  <c r="N2609" i="1"/>
  <c r="M2609" i="1" s="1"/>
  <c r="H2609" i="1"/>
  <c r="Z2609" i="1" s="1"/>
  <c r="AB2609" i="1" s="1"/>
  <c r="F2609" i="1"/>
  <c r="A2609" i="1"/>
  <c r="AH2608" i="1"/>
  <c r="AG2608" i="1"/>
  <c r="AF2608" i="1"/>
  <c r="AE2608" i="1"/>
  <c r="AD2608" i="1"/>
  <c r="Y2608" i="1"/>
  <c r="X2608" i="1"/>
  <c r="W2608" i="1"/>
  <c r="O2608" i="1"/>
  <c r="N2608" i="1"/>
  <c r="H2608" i="1"/>
  <c r="Z2608" i="1" s="1"/>
  <c r="AB2608" i="1" s="1"/>
  <c r="F2608" i="1"/>
  <c r="A2608" i="1"/>
  <c r="AH2607" i="1"/>
  <c r="AG2607" i="1"/>
  <c r="AF2607" i="1"/>
  <c r="AE2607" i="1"/>
  <c r="AD2607" i="1"/>
  <c r="Y2607" i="1"/>
  <c r="X2607" i="1"/>
  <c r="W2607" i="1"/>
  <c r="O2607" i="1"/>
  <c r="N2607" i="1"/>
  <c r="H2607" i="1"/>
  <c r="Z2607" i="1" s="1"/>
  <c r="AB2607" i="1" s="1"/>
  <c r="F2607" i="1"/>
  <c r="A2607" i="1"/>
  <c r="AH2606" i="1"/>
  <c r="AG2606" i="1"/>
  <c r="AF2606" i="1"/>
  <c r="AE2606" i="1"/>
  <c r="AD2606" i="1"/>
  <c r="Y2606" i="1"/>
  <c r="X2606" i="1"/>
  <c r="W2606" i="1"/>
  <c r="O2606" i="1"/>
  <c r="N2606" i="1"/>
  <c r="H2606" i="1"/>
  <c r="Z2606" i="1" s="1"/>
  <c r="AB2606" i="1" s="1"/>
  <c r="F2606" i="1"/>
  <c r="A2606" i="1"/>
  <c r="AH2605" i="1"/>
  <c r="AF2605" i="1"/>
  <c r="AE2605" i="1"/>
  <c r="AD2605" i="1"/>
  <c r="Y2605" i="1"/>
  <c r="X2605" i="1"/>
  <c r="W2605" i="1"/>
  <c r="O2605" i="1"/>
  <c r="N2605" i="1"/>
  <c r="H2605" i="1"/>
  <c r="Z2605" i="1" s="1"/>
  <c r="AB2605" i="1" s="1"/>
  <c r="F2605" i="1"/>
  <c r="A2605" i="1"/>
  <c r="AH2604" i="1"/>
  <c r="AF2604" i="1"/>
  <c r="AE2604" i="1"/>
  <c r="AD2604" i="1"/>
  <c r="Y2604" i="1"/>
  <c r="X2604" i="1"/>
  <c r="W2604" i="1"/>
  <c r="O2604" i="1"/>
  <c r="N2604" i="1"/>
  <c r="H2604" i="1"/>
  <c r="Z2604" i="1" s="1"/>
  <c r="AB2604" i="1" s="1"/>
  <c r="F2604" i="1"/>
  <c r="A2604" i="1"/>
  <c r="AH2603" i="1"/>
  <c r="AF2603" i="1"/>
  <c r="AE2603" i="1"/>
  <c r="AD2603" i="1"/>
  <c r="Y2603" i="1"/>
  <c r="X2603" i="1"/>
  <c r="W2603" i="1"/>
  <c r="O2603" i="1"/>
  <c r="N2603" i="1"/>
  <c r="H2603" i="1"/>
  <c r="Z2603" i="1" s="1"/>
  <c r="AB2603" i="1" s="1"/>
  <c r="F2603" i="1"/>
  <c r="A2603" i="1"/>
  <c r="AH2602" i="1"/>
  <c r="AF2602" i="1"/>
  <c r="AE2602" i="1"/>
  <c r="AD2602" i="1"/>
  <c r="Y2602" i="1"/>
  <c r="X2602" i="1"/>
  <c r="W2602" i="1"/>
  <c r="O2602" i="1"/>
  <c r="N2602" i="1"/>
  <c r="M2602" i="1" s="1"/>
  <c r="H2602" i="1"/>
  <c r="Z2602" i="1" s="1"/>
  <c r="AB2602" i="1" s="1"/>
  <c r="F2602" i="1"/>
  <c r="A2602" i="1"/>
  <c r="AH2601" i="1"/>
  <c r="AF2601" i="1"/>
  <c r="AE2601" i="1"/>
  <c r="AD2601" i="1"/>
  <c r="Y2601" i="1"/>
  <c r="X2601" i="1"/>
  <c r="W2601" i="1"/>
  <c r="O2601" i="1"/>
  <c r="N2601" i="1"/>
  <c r="H2601" i="1"/>
  <c r="Z2601" i="1" s="1"/>
  <c r="AB2601" i="1" s="1"/>
  <c r="F2601" i="1"/>
  <c r="A2601" i="1"/>
  <c r="AH2600" i="1"/>
  <c r="AF2600" i="1"/>
  <c r="AE2600" i="1"/>
  <c r="AD2600" i="1"/>
  <c r="Y2600" i="1"/>
  <c r="X2600" i="1"/>
  <c r="W2600" i="1"/>
  <c r="O2600" i="1"/>
  <c r="N2600" i="1"/>
  <c r="H2600" i="1"/>
  <c r="Z2600" i="1" s="1"/>
  <c r="AB2600" i="1" s="1"/>
  <c r="F2600" i="1"/>
  <c r="A2600" i="1"/>
  <c r="AH2599" i="1"/>
  <c r="AG2599" i="1"/>
  <c r="AF2599" i="1"/>
  <c r="AE2599" i="1"/>
  <c r="AD2599" i="1"/>
  <c r="Y2599" i="1"/>
  <c r="X2599" i="1"/>
  <c r="W2599" i="1"/>
  <c r="O2599" i="1"/>
  <c r="N2599" i="1"/>
  <c r="M2599" i="1" s="1"/>
  <c r="H2599" i="1"/>
  <c r="Z2599" i="1" s="1"/>
  <c r="AB2599" i="1" s="1"/>
  <c r="F2599" i="1"/>
  <c r="A2599" i="1"/>
  <c r="AH2598" i="1"/>
  <c r="AF2598" i="1"/>
  <c r="AE2598" i="1"/>
  <c r="AD2598" i="1"/>
  <c r="Y2598" i="1"/>
  <c r="X2598" i="1"/>
  <c r="W2598" i="1"/>
  <c r="O2598" i="1"/>
  <c r="N2598" i="1"/>
  <c r="H2598" i="1"/>
  <c r="Z2598" i="1" s="1"/>
  <c r="AB2598" i="1" s="1"/>
  <c r="F2598" i="1"/>
  <c r="A2598" i="1"/>
  <c r="AH2597" i="1"/>
  <c r="AF2597" i="1"/>
  <c r="AE2597" i="1"/>
  <c r="AD2597" i="1"/>
  <c r="Y2597" i="1"/>
  <c r="X2597" i="1"/>
  <c r="W2597" i="1"/>
  <c r="O2597" i="1"/>
  <c r="N2597" i="1"/>
  <c r="H2597" i="1"/>
  <c r="Z2597" i="1" s="1"/>
  <c r="AB2597" i="1" s="1"/>
  <c r="F2597" i="1"/>
  <c r="A2597" i="1"/>
  <c r="AH2596" i="1"/>
  <c r="AG2596" i="1"/>
  <c r="AF2596" i="1"/>
  <c r="AE2596" i="1"/>
  <c r="AD2596" i="1"/>
  <c r="Y2596" i="1"/>
  <c r="X2596" i="1"/>
  <c r="W2596" i="1"/>
  <c r="O2596" i="1"/>
  <c r="N2596" i="1"/>
  <c r="H2596" i="1"/>
  <c r="Z2596" i="1" s="1"/>
  <c r="AB2596" i="1" s="1"/>
  <c r="F2596" i="1"/>
  <c r="A2596" i="1"/>
  <c r="AH2595" i="1"/>
  <c r="AG2595" i="1"/>
  <c r="AF2595" i="1"/>
  <c r="AE2595" i="1"/>
  <c r="AD2595" i="1"/>
  <c r="Y2595" i="1"/>
  <c r="X2595" i="1"/>
  <c r="W2595" i="1"/>
  <c r="O2595" i="1"/>
  <c r="N2595" i="1"/>
  <c r="H2595" i="1"/>
  <c r="Z2595" i="1" s="1"/>
  <c r="AB2595" i="1" s="1"/>
  <c r="F2595" i="1"/>
  <c r="A2595" i="1"/>
  <c r="AH2594" i="1"/>
  <c r="AG2594" i="1"/>
  <c r="AF2594" i="1"/>
  <c r="AE2594" i="1"/>
  <c r="AD2594" i="1"/>
  <c r="Y2594" i="1"/>
  <c r="X2594" i="1"/>
  <c r="W2594" i="1"/>
  <c r="O2594" i="1"/>
  <c r="N2594" i="1"/>
  <c r="H2594" i="1"/>
  <c r="Z2594" i="1" s="1"/>
  <c r="AB2594" i="1" s="1"/>
  <c r="F2594" i="1"/>
  <c r="A2594" i="1"/>
  <c r="AH2593" i="1"/>
  <c r="AG2593" i="1"/>
  <c r="AF2593" i="1"/>
  <c r="AE2593" i="1"/>
  <c r="AD2593" i="1"/>
  <c r="Y2593" i="1"/>
  <c r="X2593" i="1"/>
  <c r="W2593" i="1"/>
  <c r="O2593" i="1"/>
  <c r="N2593" i="1"/>
  <c r="H2593" i="1"/>
  <c r="Z2593" i="1" s="1"/>
  <c r="AB2593" i="1" s="1"/>
  <c r="F2593" i="1"/>
  <c r="A2593" i="1"/>
  <c r="AH2592" i="1"/>
  <c r="AG2592" i="1"/>
  <c r="AF2592" i="1"/>
  <c r="AE2592" i="1"/>
  <c r="AD2592" i="1"/>
  <c r="Y2592" i="1"/>
  <c r="X2592" i="1"/>
  <c r="W2592" i="1"/>
  <c r="O2592" i="1"/>
  <c r="N2592" i="1"/>
  <c r="H2592" i="1"/>
  <c r="Z2592" i="1" s="1"/>
  <c r="AB2592" i="1" s="1"/>
  <c r="F2592" i="1"/>
  <c r="A2592" i="1"/>
  <c r="AH2591" i="1"/>
  <c r="AG2591" i="1"/>
  <c r="AF2591" i="1"/>
  <c r="AE2591" i="1"/>
  <c r="AD2591" i="1"/>
  <c r="Y2591" i="1"/>
  <c r="X2591" i="1"/>
  <c r="W2591" i="1"/>
  <c r="O2591" i="1"/>
  <c r="N2591" i="1"/>
  <c r="H2591" i="1"/>
  <c r="Z2591" i="1" s="1"/>
  <c r="AB2591" i="1" s="1"/>
  <c r="F2591" i="1"/>
  <c r="A2591" i="1"/>
  <c r="AH2590" i="1"/>
  <c r="AG2590" i="1"/>
  <c r="AF2590" i="1"/>
  <c r="AE2590" i="1"/>
  <c r="AD2590" i="1"/>
  <c r="Y2590" i="1"/>
  <c r="X2590" i="1"/>
  <c r="W2590" i="1"/>
  <c r="O2590" i="1"/>
  <c r="N2590" i="1"/>
  <c r="H2590" i="1"/>
  <c r="Z2590" i="1" s="1"/>
  <c r="AB2590" i="1" s="1"/>
  <c r="F2590" i="1"/>
  <c r="A2590" i="1"/>
  <c r="AH2589" i="1"/>
  <c r="AF2589" i="1"/>
  <c r="AE2589" i="1"/>
  <c r="AD2589" i="1"/>
  <c r="Y2589" i="1"/>
  <c r="X2589" i="1"/>
  <c r="W2589" i="1"/>
  <c r="O2589" i="1"/>
  <c r="N2589" i="1"/>
  <c r="M2589" i="1" s="1"/>
  <c r="H2589" i="1"/>
  <c r="Z2589" i="1" s="1"/>
  <c r="AB2589" i="1" s="1"/>
  <c r="F2589" i="1"/>
  <c r="A2589" i="1"/>
  <c r="AH2588" i="1"/>
  <c r="AF2588" i="1"/>
  <c r="AE2588" i="1"/>
  <c r="AD2588" i="1"/>
  <c r="Y2588" i="1"/>
  <c r="X2588" i="1"/>
  <c r="W2588" i="1"/>
  <c r="O2588" i="1"/>
  <c r="N2588" i="1"/>
  <c r="H2588" i="1"/>
  <c r="Z2588" i="1" s="1"/>
  <c r="AB2588" i="1" s="1"/>
  <c r="F2588" i="1"/>
  <c r="A2588" i="1"/>
  <c r="AH2587" i="1"/>
  <c r="AF2587" i="1"/>
  <c r="AE2587" i="1"/>
  <c r="AD2587" i="1"/>
  <c r="Y2587" i="1"/>
  <c r="X2587" i="1"/>
  <c r="W2587" i="1"/>
  <c r="O2587" i="1"/>
  <c r="N2587" i="1"/>
  <c r="H2587" i="1"/>
  <c r="Z2587" i="1" s="1"/>
  <c r="AB2587" i="1" s="1"/>
  <c r="F2587" i="1"/>
  <c r="A2587" i="1"/>
  <c r="AH2586" i="1"/>
  <c r="AF2586" i="1"/>
  <c r="AE2586" i="1"/>
  <c r="AD2586" i="1"/>
  <c r="Y2586" i="1"/>
  <c r="X2586" i="1"/>
  <c r="W2586" i="1"/>
  <c r="O2586" i="1"/>
  <c r="N2586" i="1"/>
  <c r="H2586" i="1"/>
  <c r="Z2586" i="1" s="1"/>
  <c r="AB2586" i="1" s="1"/>
  <c r="F2586" i="1"/>
  <c r="A2586" i="1"/>
  <c r="AH2585" i="1"/>
  <c r="AG2585" i="1"/>
  <c r="AF2585" i="1"/>
  <c r="AE2585" i="1"/>
  <c r="AD2585" i="1"/>
  <c r="Y2585" i="1"/>
  <c r="X2585" i="1"/>
  <c r="W2585" i="1"/>
  <c r="O2585" i="1"/>
  <c r="N2585" i="1"/>
  <c r="H2585" i="1"/>
  <c r="Z2585" i="1" s="1"/>
  <c r="AB2585" i="1" s="1"/>
  <c r="F2585" i="1"/>
  <c r="A2585" i="1"/>
  <c r="AH2584" i="1"/>
  <c r="AG2584" i="1"/>
  <c r="AF2584" i="1"/>
  <c r="AE2584" i="1"/>
  <c r="AD2584" i="1"/>
  <c r="Y2584" i="1"/>
  <c r="X2584" i="1"/>
  <c r="W2584" i="1"/>
  <c r="O2584" i="1"/>
  <c r="N2584" i="1"/>
  <c r="H2584" i="1"/>
  <c r="Z2584" i="1" s="1"/>
  <c r="AB2584" i="1" s="1"/>
  <c r="F2584" i="1"/>
  <c r="A2584" i="1"/>
  <c r="AH2583" i="1"/>
  <c r="AG2583" i="1"/>
  <c r="AF2583" i="1"/>
  <c r="AE2583" i="1"/>
  <c r="AD2583" i="1"/>
  <c r="Y2583" i="1"/>
  <c r="X2583" i="1"/>
  <c r="W2583" i="1"/>
  <c r="O2583" i="1"/>
  <c r="N2583" i="1"/>
  <c r="H2583" i="1"/>
  <c r="Z2583" i="1" s="1"/>
  <c r="AB2583" i="1" s="1"/>
  <c r="F2583" i="1"/>
  <c r="A2583" i="1"/>
  <c r="AH2582" i="1"/>
  <c r="AG2582" i="1"/>
  <c r="AF2582" i="1"/>
  <c r="AE2582" i="1"/>
  <c r="AD2582" i="1"/>
  <c r="Y2582" i="1"/>
  <c r="X2582" i="1"/>
  <c r="W2582" i="1"/>
  <c r="O2582" i="1"/>
  <c r="N2582" i="1"/>
  <c r="H2582" i="1"/>
  <c r="Z2582" i="1" s="1"/>
  <c r="AB2582" i="1" s="1"/>
  <c r="F2582" i="1"/>
  <c r="A2582" i="1"/>
  <c r="AH2581" i="1"/>
  <c r="AG2581" i="1"/>
  <c r="AF2581" i="1"/>
  <c r="AE2581" i="1"/>
  <c r="AD2581" i="1"/>
  <c r="Y2581" i="1"/>
  <c r="X2581" i="1"/>
  <c r="W2581" i="1"/>
  <c r="O2581" i="1"/>
  <c r="N2581" i="1"/>
  <c r="M2581" i="1" s="1"/>
  <c r="H2581" i="1"/>
  <c r="Z2581" i="1" s="1"/>
  <c r="AB2581" i="1" s="1"/>
  <c r="F2581" i="1"/>
  <c r="A2581" i="1"/>
  <c r="AH2580" i="1"/>
  <c r="AG2580" i="1"/>
  <c r="AF2580" i="1"/>
  <c r="AE2580" i="1"/>
  <c r="AD2580" i="1"/>
  <c r="Y2580" i="1"/>
  <c r="X2580" i="1"/>
  <c r="W2580" i="1"/>
  <c r="O2580" i="1"/>
  <c r="N2580" i="1"/>
  <c r="H2580" i="1"/>
  <c r="Z2580" i="1" s="1"/>
  <c r="AB2580" i="1" s="1"/>
  <c r="F2580" i="1"/>
  <c r="A2580" i="1"/>
  <c r="AH2578" i="1"/>
  <c r="AG2578" i="1"/>
  <c r="AF2578" i="1"/>
  <c r="AE2578" i="1"/>
  <c r="AD2578" i="1"/>
  <c r="Y2578" i="1"/>
  <c r="X2578" i="1"/>
  <c r="W2578" i="1"/>
  <c r="O2578" i="1"/>
  <c r="N2578" i="1"/>
  <c r="H2578" i="1"/>
  <c r="Z2578" i="1" s="1"/>
  <c r="AB2578" i="1" s="1"/>
  <c r="F2578" i="1"/>
  <c r="A2578" i="1"/>
  <c r="AH2579" i="1"/>
  <c r="AG2579" i="1"/>
  <c r="AF2579" i="1"/>
  <c r="AE2579" i="1"/>
  <c r="AD2579" i="1"/>
  <c r="Y2579" i="1"/>
  <c r="X2579" i="1"/>
  <c r="W2579" i="1"/>
  <c r="O2579" i="1"/>
  <c r="N2579" i="1"/>
  <c r="H2579" i="1"/>
  <c r="Z2579" i="1" s="1"/>
  <c r="AB2579" i="1" s="1"/>
  <c r="F2579" i="1"/>
  <c r="A2579" i="1"/>
  <c r="AH2577" i="1"/>
  <c r="AG2577" i="1"/>
  <c r="AF2577" i="1"/>
  <c r="AE2577" i="1"/>
  <c r="AD2577" i="1"/>
  <c r="Y2577" i="1"/>
  <c r="X2577" i="1"/>
  <c r="W2577" i="1"/>
  <c r="O2577" i="1"/>
  <c r="N2577" i="1"/>
  <c r="H2577" i="1"/>
  <c r="Z2577" i="1" s="1"/>
  <c r="AB2577" i="1" s="1"/>
  <c r="F2577" i="1"/>
  <c r="A2577" i="1"/>
  <c r="AH2576" i="1"/>
  <c r="AG2576" i="1"/>
  <c r="AF2576" i="1"/>
  <c r="AE2576" i="1"/>
  <c r="AD2576" i="1"/>
  <c r="Y2576" i="1"/>
  <c r="X2576" i="1"/>
  <c r="W2576" i="1"/>
  <c r="O2576" i="1"/>
  <c r="N2576" i="1"/>
  <c r="H2576" i="1"/>
  <c r="Z2576" i="1" s="1"/>
  <c r="AB2576" i="1" s="1"/>
  <c r="F2576" i="1"/>
  <c r="A2576" i="1"/>
  <c r="AH2575" i="1"/>
  <c r="AG2575" i="1"/>
  <c r="AF2575" i="1"/>
  <c r="AE2575" i="1"/>
  <c r="AD2575" i="1"/>
  <c r="Y2575" i="1"/>
  <c r="X2575" i="1"/>
  <c r="W2575" i="1"/>
  <c r="O2575" i="1"/>
  <c r="N2575" i="1"/>
  <c r="H2575" i="1"/>
  <c r="Z2575" i="1" s="1"/>
  <c r="AB2575" i="1" s="1"/>
  <c r="F2575" i="1"/>
  <c r="A2575" i="1"/>
  <c r="AH2574" i="1"/>
  <c r="AG2574" i="1"/>
  <c r="AF2574" i="1"/>
  <c r="AE2574" i="1"/>
  <c r="AD2574" i="1"/>
  <c r="Y2574" i="1"/>
  <c r="X2574" i="1"/>
  <c r="W2574" i="1"/>
  <c r="O2574" i="1"/>
  <c r="N2574" i="1"/>
  <c r="H2574" i="1"/>
  <c r="Z2574" i="1" s="1"/>
  <c r="AB2574" i="1" s="1"/>
  <c r="F2574" i="1"/>
  <c r="A2574" i="1"/>
  <c r="AH2573" i="1"/>
  <c r="AG2573" i="1"/>
  <c r="AF2573" i="1"/>
  <c r="AE2573" i="1"/>
  <c r="AD2573" i="1"/>
  <c r="Y2573" i="1"/>
  <c r="X2573" i="1"/>
  <c r="W2573" i="1"/>
  <c r="O2573" i="1"/>
  <c r="N2573" i="1"/>
  <c r="H2573" i="1"/>
  <c r="Z2573" i="1" s="1"/>
  <c r="AB2573" i="1" s="1"/>
  <c r="F2573" i="1"/>
  <c r="A2573" i="1"/>
  <c r="AH2572" i="1"/>
  <c r="AG2572" i="1"/>
  <c r="AF2572" i="1"/>
  <c r="AE2572" i="1"/>
  <c r="AD2572" i="1"/>
  <c r="Y2572" i="1"/>
  <c r="X2572" i="1"/>
  <c r="W2572" i="1"/>
  <c r="O2572" i="1"/>
  <c r="N2572" i="1"/>
  <c r="H2572" i="1"/>
  <c r="Z2572" i="1" s="1"/>
  <c r="AB2572" i="1" s="1"/>
  <c r="F2572" i="1"/>
  <c r="A2572" i="1"/>
  <c r="AH2571" i="1"/>
  <c r="AG2571" i="1"/>
  <c r="AF2571" i="1"/>
  <c r="AE2571" i="1"/>
  <c r="AD2571" i="1"/>
  <c r="Y2571" i="1"/>
  <c r="X2571" i="1"/>
  <c r="W2571" i="1"/>
  <c r="O2571" i="1"/>
  <c r="N2571" i="1"/>
  <c r="H2571" i="1"/>
  <c r="Z2571" i="1" s="1"/>
  <c r="AB2571" i="1" s="1"/>
  <c r="F2571" i="1"/>
  <c r="A2571" i="1"/>
  <c r="AH2570" i="1"/>
  <c r="AG2570" i="1"/>
  <c r="AF2570" i="1"/>
  <c r="AE2570" i="1"/>
  <c r="AD2570" i="1"/>
  <c r="Y2570" i="1"/>
  <c r="X2570" i="1"/>
  <c r="W2570" i="1"/>
  <c r="O2570" i="1"/>
  <c r="N2570" i="1"/>
  <c r="H2570" i="1"/>
  <c r="Z2570" i="1" s="1"/>
  <c r="AB2570" i="1" s="1"/>
  <c r="F2570" i="1"/>
  <c r="A2570" i="1"/>
  <c r="AH2564" i="1"/>
  <c r="AG2564" i="1"/>
  <c r="AF2564" i="1"/>
  <c r="AE2564" i="1"/>
  <c r="AD2564" i="1"/>
  <c r="Y2564" i="1"/>
  <c r="X2564" i="1"/>
  <c r="W2564" i="1"/>
  <c r="O2564" i="1"/>
  <c r="N2564" i="1"/>
  <c r="H2564" i="1"/>
  <c r="Z2564" i="1" s="1"/>
  <c r="AB2564" i="1" s="1"/>
  <c r="F2564" i="1"/>
  <c r="A2564" i="1"/>
  <c r="AH2563" i="1"/>
  <c r="AG2563" i="1"/>
  <c r="AF2563" i="1"/>
  <c r="AE2563" i="1"/>
  <c r="AD2563" i="1"/>
  <c r="Y2563" i="1"/>
  <c r="X2563" i="1"/>
  <c r="W2563" i="1"/>
  <c r="O2563" i="1"/>
  <c r="N2563" i="1"/>
  <c r="H2563" i="1"/>
  <c r="Z2563" i="1" s="1"/>
  <c r="AB2563" i="1" s="1"/>
  <c r="F2563" i="1"/>
  <c r="A2563" i="1"/>
  <c r="AH2562" i="1"/>
  <c r="AG2562" i="1"/>
  <c r="AF2562" i="1"/>
  <c r="AE2562" i="1"/>
  <c r="AD2562" i="1"/>
  <c r="Y2562" i="1"/>
  <c r="X2562" i="1"/>
  <c r="W2562" i="1"/>
  <c r="O2562" i="1"/>
  <c r="N2562" i="1"/>
  <c r="H2562" i="1"/>
  <c r="Z2562" i="1" s="1"/>
  <c r="AB2562" i="1" s="1"/>
  <c r="F2562" i="1"/>
  <c r="A2562" i="1"/>
  <c r="AH2561" i="1"/>
  <c r="AG2561" i="1"/>
  <c r="AF2561" i="1"/>
  <c r="AE2561" i="1"/>
  <c r="AD2561" i="1"/>
  <c r="Y2561" i="1"/>
  <c r="X2561" i="1"/>
  <c r="W2561" i="1"/>
  <c r="O2561" i="1"/>
  <c r="N2561" i="1"/>
  <c r="H2561" i="1"/>
  <c r="Z2561" i="1" s="1"/>
  <c r="AB2561" i="1" s="1"/>
  <c r="F2561" i="1"/>
  <c r="A2561" i="1"/>
  <c r="AH2560" i="1"/>
  <c r="AG2560" i="1"/>
  <c r="AF2560" i="1"/>
  <c r="AE2560" i="1"/>
  <c r="AD2560" i="1"/>
  <c r="Y2560" i="1"/>
  <c r="X2560" i="1"/>
  <c r="W2560" i="1"/>
  <c r="O2560" i="1"/>
  <c r="N2560" i="1"/>
  <c r="H2560" i="1"/>
  <c r="Z2560" i="1" s="1"/>
  <c r="AB2560" i="1" s="1"/>
  <c r="F2560" i="1"/>
  <c r="A2560" i="1"/>
  <c r="AH2559" i="1"/>
  <c r="AG2559" i="1"/>
  <c r="AF2559" i="1"/>
  <c r="AE2559" i="1"/>
  <c r="AD2559" i="1"/>
  <c r="Y2559" i="1"/>
  <c r="X2559" i="1"/>
  <c r="W2559" i="1"/>
  <c r="O2559" i="1"/>
  <c r="N2559" i="1"/>
  <c r="H2559" i="1"/>
  <c r="Z2559" i="1" s="1"/>
  <c r="AB2559" i="1" s="1"/>
  <c r="F2559" i="1"/>
  <c r="A2559" i="1"/>
  <c r="AH2558" i="1"/>
  <c r="AG2558" i="1"/>
  <c r="AF2558" i="1"/>
  <c r="AE2558" i="1"/>
  <c r="AD2558" i="1"/>
  <c r="Y2558" i="1"/>
  <c r="X2558" i="1"/>
  <c r="W2558" i="1"/>
  <c r="O2558" i="1"/>
  <c r="N2558" i="1"/>
  <c r="H2558" i="1"/>
  <c r="Z2558" i="1" s="1"/>
  <c r="AB2558" i="1" s="1"/>
  <c r="F2558" i="1"/>
  <c r="A2558" i="1"/>
  <c r="AH2557" i="1"/>
  <c r="AF2557" i="1"/>
  <c r="AE2557" i="1"/>
  <c r="AD2557" i="1"/>
  <c r="Y2557" i="1"/>
  <c r="X2557" i="1"/>
  <c r="W2557" i="1"/>
  <c r="O2557" i="1"/>
  <c r="N2557" i="1"/>
  <c r="H2557" i="1"/>
  <c r="Z2557" i="1" s="1"/>
  <c r="AB2557" i="1" s="1"/>
  <c r="F2557" i="1"/>
  <c r="A2557" i="1"/>
  <c r="AH2556" i="1"/>
  <c r="AF2556" i="1"/>
  <c r="AE2556" i="1"/>
  <c r="AD2556" i="1"/>
  <c r="Y2556" i="1"/>
  <c r="X2556" i="1"/>
  <c r="W2556" i="1"/>
  <c r="O2556" i="1"/>
  <c r="N2556" i="1"/>
  <c r="H2556" i="1"/>
  <c r="Z2556" i="1" s="1"/>
  <c r="AB2556" i="1" s="1"/>
  <c r="F2556" i="1"/>
  <c r="A2556" i="1"/>
  <c r="AH2555" i="1"/>
  <c r="AF2555" i="1"/>
  <c r="AE2555" i="1"/>
  <c r="AD2555" i="1"/>
  <c r="Y2555" i="1"/>
  <c r="X2555" i="1"/>
  <c r="W2555" i="1"/>
  <c r="O2555" i="1"/>
  <c r="N2555" i="1"/>
  <c r="H2555" i="1"/>
  <c r="Z2555" i="1" s="1"/>
  <c r="AB2555" i="1" s="1"/>
  <c r="F2555" i="1"/>
  <c r="A2555" i="1"/>
  <c r="AH2554" i="1"/>
  <c r="AF2554" i="1"/>
  <c r="AE2554" i="1"/>
  <c r="AD2554" i="1"/>
  <c r="Y2554" i="1"/>
  <c r="X2554" i="1"/>
  <c r="W2554" i="1"/>
  <c r="O2554" i="1"/>
  <c r="N2554" i="1"/>
  <c r="M2554" i="1" s="1"/>
  <c r="H2554" i="1"/>
  <c r="Z2554" i="1" s="1"/>
  <c r="AB2554" i="1" s="1"/>
  <c r="F2554" i="1"/>
  <c r="A2554" i="1"/>
  <c r="AH2553" i="1"/>
  <c r="AF2553" i="1"/>
  <c r="AE2553" i="1"/>
  <c r="AD2553" i="1"/>
  <c r="Y2553" i="1"/>
  <c r="X2553" i="1"/>
  <c r="W2553" i="1"/>
  <c r="O2553" i="1"/>
  <c r="N2553" i="1"/>
  <c r="H2553" i="1"/>
  <c r="Z2553" i="1" s="1"/>
  <c r="AB2553" i="1" s="1"/>
  <c r="F2553" i="1"/>
  <c r="A2553" i="1"/>
  <c r="AH2552" i="1"/>
  <c r="AF2552" i="1"/>
  <c r="AE2552" i="1"/>
  <c r="AD2552" i="1"/>
  <c r="Y2552" i="1"/>
  <c r="X2552" i="1"/>
  <c r="W2552" i="1"/>
  <c r="O2552" i="1"/>
  <c r="N2552" i="1"/>
  <c r="H2552" i="1"/>
  <c r="Z2552" i="1" s="1"/>
  <c r="AB2552" i="1" s="1"/>
  <c r="F2552" i="1"/>
  <c r="A2552" i="1"/>
  <c r="AH2551" i="1"/>
  <c r="AF2551" i="1"/>
  <c r="AE2551" i="1"/>
  <c r="AD2551" i="1"/>
  <c r="Y2551" i="1"/>
  <c r="X2551" i="1"/>
  <c r="W2551" i="1"/>
  <c r="O2551" i="1"/>
  <c r="N2551" i="1"/>
  <c r="H2551" i="1"/>
  <c r="Z2551" i="1" s="1"/>
  <c r="AB2551" i="1" s="1"/>
  <c r="F2551" i="1"/>
  <c r="A2551" i="1"/>
  <c r="AH2550" i="1"/>
  <c r="AF2550" i="1"/>
  <c r="AE2550" i="1"/>
  <c r="AD2550" i="1"/>
  <c r="Y2550" i="1"/>
  <c r="X2550" i="1"/>
  <c r="W2550" i="1"/>
  <c r="O2550" i="1"/>
  <c r="N2550" i="1"/>
  <c r="H2550" i="1"/>
  <c r="Z2550" i="1" s="1"/>
  <c r="AB2550" i="1" s="1"/>
  <c r="F2550" i="1"/>
  <c r="A2550" i="1"/>
  <c r="AH2549" i="1"/>
  <c r="AF2549" i="1"/>
  <c r="AE2549" i="1"/>
  <c r="AD2549" i="1"/>
  <c r="Y2549" i="1"/>
  <c r="X2549" i="1"/>
  <c r="W2549" i="1"/>
  <c r="O2549" i="1"/>
  <c r="N2549" i="1"/>
  <c r="H2549" i="1"/>
  <c r="Z2549" i="1" s="1"/>
  <c r="AB2549" i="1" s="1"/>
  <c r="F2549" i="1"/>
  <c r="A2549" i="1"/>
  <c r="AH2548" i="1"/>
  <c r="AF2548" i="1"/>
  <c r="AE2548" i="1"/>
  <c r="AD2548" i="1"/>
  <c r="Y2548" i="1"/>
  <c r="X2548" i="1"/>
  <c r="W2548" i="1"/>
  <c r="O2548" i="1"/>
  <c r="N2548" i="1"/>
  <c r="M2548" i="1" s="1"/>
  <c r="H2548" i="1"/>
  <c r="Z2548" i="1" s="1"/>
  <c r="AB2548" i="1" s="1"/>
  <c r="F2548" i="1"/>
  <c r="A2548" i="1"/>
  <c r="AH2547" i="1"/>
  <c r="AF2547" i="1"/>
  <c r="AE2547" i="1"/>
  <c r="AD2547" i="1"/>
  <c r="Y2547" i="1"/>
  <c r="X2547" i="1"/>
  <c r="W2547" i="1"/>
  <c r="O2547" i="1"/>
  <c r="N2547" i="1"/>
  <c r="H2547" i="1"/>
  <c r="Z2547" i="1" s="1"/>
  <c r="AB2547" i="1" s="1"/>
  <c r="F2547" i="1"/>
  <c r="A2547" i="1"/>
  <c r="AH2546" i="1"/>
  <c r="AF2546" i="1"/>
  <c r="AE2546" i="1"/>
  <c r="AD2546" i="1"/>
  <c r="Y2546" i="1"/>
  <c r="X2546" i="1"/>
  <c r="W2546" i="1"/>
  <c r="O2546" i="1"/>
  <c r="N2546" i="1"/>
  <c r="H2546" i="1"/>
  <c r="Z2546" i="1" s="1"/>
  <c r="AB2546" i="1" s="1"/>
  <c r="F2546" i="1"/>
  <c r="A2546" i="1"/>
  <c r="AH2545" i="1"/>
  <c r="AF2545" i="1"/>
  <c r="AE2545" i="1"/>
  <c r="AD2545" i="1"/>
  <c r="Y2545" i="1"/>
  <c r="X2545" i="1"/>
  <c r="W2545" i="1"/>
  <c r="O2545" i="1"/>
  <c r="N2545" i="1"/>
  <c r="H2545" i="1"/>
  <c r="Z2545" i="1" s="1"/>
  <c r="AB2545" i="1" s="1"/>
  <c r="F2545" i="1"/>
  <c r="A2545" i="1"/>
  <c r="AH2544" i="1"/>
  <c r="AF2544" i="1"/>
  <c r="AE2544" i="1"/>
  <c r="AD2544" i="1"/>
  <c r="Y2544" i="1"/>
  <c r="X2544" i="1"/>
  <c r="W2544" i="1"/>
  <c r="O2544" i="1"/>
  <c r="N2544" i="1"/>
  <c r="H2544" i="1"/>
  <c r="Z2544" i="1" s="1"/>
  <c r="AB2544" i="1" s="1"/>
  <c r="F2544" i="1"/>
  <c r="A2544" i="1"/>
  <c r="AH2543" i="1"/>
  <c r="AF2543" i="1"/>
  <c r="AE2543" i="1"/>
  <c r="AD2543" i="1"/>
  <c r="Y2543" i="1"/>
  <c r="X2543" i="1"/>
  <c r="W2543" i="1"/>
  <c r="O2543" i="1"/>
  <c r="N2543" i="1"/>
  <c r="M2543" i="1" s="1"/>
  <c r="H2543" i="1"/>
  <c r="Z2543" i="1" s="1"/>
  <c r="AB2543" i="1" s="1"/>
  <c r="F2543" i="1"/>
  <c r="A2543" i="1"/>
  <c r="AH2542" i="1"/>
  <c r="AF2542" i="1"/>
  <c r="AE2542" i="1"/>
  <c r="AD2542" i="1"/>
  <c r="Y2542" i="1"/>
  <c r="X2542" i="1"/>
  <c r="W2542" i="1"/>
  <c r="O2542" i="1"/>
  <c r="N2542" i="1"/>
  <c r="M2542" i="1" s="1"/>
  <c r="H2542" i="1"/>
  <c r="Z2542" i="1" s="1"/>
  <c r="AB2542" i="1" s="1"/>
  <c r="F2542" i="1"/>
  <c r="A2542" i="1"/>
  <c r="AH2541" i="1"/>
  <c r="AF2541" i="1"/>
  <c r="AE2541" i="1"/>
  <c r="AD2541" i="1"/>
  <c r="Y2541" i="1"/>
  <c r="X2541" i="1"/>
  <c r="W2541" i="1"/>
  <c r="O2541" i="1"/>
  <c r="N2541" i="1"/>
  <c r="M2541" i="1" s="1"/>
  <c r="H2541" i="1"/>
  <c r="Z2541" i="1" s="1"/>
  <c r="AB2541" i="1" s="1"/>
  <c r="F2541" i="1"/>
  <c r="A2541" i="1"/>
  <c r="AH2540" i="1"/>
  <c r="AF2540" i="1"/>
  <c r="AE2540" i="1"/>
  <c r="AD2540" i="1"/>
  <c r="Y2540" i="1"/>
  <c r="X2540" i="1"/>
  <c r="W2540" i="1"/>
  <c r="O2540" i="1"/>
  <c r="N2540" i="1"/>
  <c r="M2540" i="1" s="1"/>
  <c r="H2540" i="1"/>
  <c r="Z2540" i="1" s="1"/>
  <c r="AB2540" i="1" s="1"/>
  <c r="F2540" i="1"/>
  <c r="A2540" i="1"/>
  <c r="AH2539" i="1"/>
  <c r="AF2539" i="1"/>
  <c r="AE2539" i="1"/>
  <c r="AD2539" i="1"/>
  <c r="Y2539" i="1"/>
  <c r="X2539" i="1"/>
  <c r="W2539" i="1"/>
  <c r="O2539" i="1"/>
  <c r="N2539" i="1"/>
  <c r="M2539" i="1" s="1"/>
  <c r="H2539" i="1"/>
  <c r="Z2539" i="1" s="1"/>
  <c r="AB2539" i="1" s="1"/>
  <c r="F2539" i="1"/>
  <c r="A2539" i="1"/>
  <c r="AH2538" i="1"/>
  <c r="AF2538" i="1"/>
  <c r="AE2538" i="1"/>
  <c r="AD2538" i="1"/>
  <c r="Y2538" i="1"/>
  <c r="X2538" i="1"/>
  <c r="W2538" i="1"/>
  <c r="O2538" i="1"/>
  <c r="N2538" i="1"/>
  <c r="H2538" i="1"/>
  <c r="Z2538" i="1" s="1"/>
  <c r="AB2538" i="1" s="1"/>
  <c r="F2538" i="1"/>
  <c r="A2538" i="1"/>
  <c r="AH2537" i="1"/>
  <c r="AF2537" i="1"/>
  <c r="AE2537" i="1"/>
  <c r="AD2537" i="1"/>
  <c r="Y2537" i="1"/>
  <c r="X2537" i="1"/>
  <c r="W2537" i="1"/>
  <c r="O2537" i="1"/>
  <c r="N2537" i="1"/>
  <c r="H2537" i="1"/>
  <c r="Z2537" i="1" s="1"/>
  <c r="AB2537" i="1" s="1"/>
  <c r="F2537" i="1"/>
  <c r="A2537" i="1"/>
  <c r="AH2536" i="1"/>
  <c r="AF2536" i="1"/>
  <c r="AE2536" i="1"/>
  <c r="AD2536" i="1"/>
  <c r="Y2536" i="1"/>
  <c r="X2536" i="1"/>
  <c r="W2536" i="1"/>
  <c r="O2536" i="1"/>
  <c r="N2536" i="1"/>
  <c r="H2536" i="1"/>
  <c r="Z2536" i="1" s="1"/>
  <c r="AB2536" i="1" s="1"/>
  <c r="F2536" i="1"/>
  <c r="A2536" i="1"/>
  <c r="AH2535" i="1"/>
  <c r="AF2535" i="1"/>
  <c r="AE2535" i="1"/>
  <c r="AD2535" i="1"/>
  <c r="Y2535" i="1"/>
  <c r="X2535" i="1"/>
  <c r="W2535" i="1"/>
  <c r="O2535" i="1"/>
  <c r="N2535" i="1"/>
  <c r="M2535" i="1" s="1"/>
  <c r="H2535" i="1"/>
  <c r="Z2535" i="1" s="1"/>
  <c r="AB2535" i="1" s="1"/>
  <c r="F2535" i="1"/>
  <c r="A2535" i="1"/>
  <c r="AH2534" i="1"/>
  <c r="AF2534" i="1"/>
  <c r="AE2534" i="1"/>
  <c r="AD2534" i="1"/>
  <c r="Y2534" i="1"/>
  <c r="X2534" i="1"/>
  <c r="W2534" i="1"/>
  <c r="O2534" i="1"/>
  <c r="N2534" i="1"/>
  <c r="M2534" i="1" s="1"/>
  <c r="H2534" i="1"/>
  <c r="Z2534" i="1" s="1"/>
  <c r="AB2534" i="1" s="1"/>
  <c r="F2534" i="1"/>
  <c r="A2534" i="1"/>
  <c r="AH2533" i="1"/>
  <c r="AF2533" i="1"/>
  <c r="AE2533" i="1"/>
  <c r="AD2533" i="1"/>
  <c r="Y2533" i="1"/>
  <c r="X2533" i="1"/>
  <c r="W2533" i="1"/>
  <c r="O2533" i="1"/>
  <c r="N2533" i="1"/>
  <c r="M2533" i="1" s="1"/>
  <c r="H2533" i="1"/>
  <c r="Z2533" i="1" s="1"/>
  <c r="AB2533" i="1" s="1"/>
  <c r="F2533" i="1"/>
  <c r="A2533" i="1"/>
  <c r="AH2532" i="1"/>
  <c r="AF2532" i="1"/>
  <c r="AE2532" i="1"/>
  <c r="AD2532" i="1"/>
  <c r="Y2532" i="1"/>
  <c r="X2532" i="1"/>
  <c r="W2532" i="1"/>
  <c r="O2532" i="1"/>
  <c r="N2532" i="1"/>
  <c r="M2532" i="1" s="1"/>
  <c r="H2532" i="1"/>
  <c r="Z2532" i="1" s="1"/>
  <c r="AB2532" i="1" s="1"/>
  <c r="F2532" i="1"/>
  <c r="A2532" i="1"/>
  <c r="AH2531" i="1"/>
  <c r="AF2531" i="1"/>
  <c r="AE2531" i="1"/>
  <c r="AD2531" i="1"/>
  <c r="Y2531" i="1"/>
  <c r="X2531" i="1"/>
  <c r="W2531" i="1"/>
  <c r="O2531" i="1"/>
  <c r="N2531" i="1"/>
  <c r="H2531" i="1"/>
  <c r="Z2531" i="1" s="1"/>
  <c r="AB2531" i="1" s="1"/>
  <c r="F2531" i="1"/>
  <c r="A2531" i="1"/>
  <c r="AH2530" i="1"/>
  <c r="AF2530" i="1"/>
  <c r="AE2530" i="1"/>
  <c r="AD2530" i="1"/>
  <c r="Y2530" i="1"/>
  <c r="X2530" i="1"/>
  <c r="W2530" i="1"/>
  <c r="O2530" i="1"/>
  <c r="N2530" i="1"/>
  <c r="H2530" i="1"/>
  <c r="Z2530" i="1" s="1"/>
  <c r="AB2530" i="1" s="1"/>
  <c r="F2530" i="1"/>
  <c r="A2530" i="1"/>
  <c r="AH2529" i="1"/>
  <c r="AF2529" i="1"/>
  <c r="AE2529" i="1"/>
  <c r="AD2529" i="1"/>
  <c r="Y2529" i="1"/>
  <c r="X2529" i="1"/>
  <c r="W2529" i="1"/>
  <c r="O2529" i="1"/>
  <c r="N2529" i="1"/>
  <c r="H2529" i="1"/>
  <c r="Z2529" i="1" s="1"/>
  <c r="AB2529" i="1" s="1"/>
  <c r="F2529" i="1"/>
  <c r="A2529" i="1"/>
  <c r="AH2528" i="1"/>
  <c r="AF2528" i="1"/>
  <c r="AE2528" i="1"/>
  <c r="AD2528" i="1"/>
  <c r="Y2528" i="1"/>
  <c r="X2528" i="1"/>
  <c r="W2528" i="1"/>
  <c r="O2528" i="1"/>
  <c r="N2528" i="1"/>
  <c r="H2528" i="1"/>
  <c r="Z2528" i="1" s="1"/>
  <c r="AB2528" i="1" s="1"/>
  <c r="F2528" i="1"/>
  <c r="A2528" i="1"/>
  <c r="AH2527" i="1"/>
  <c r="AF2527" i="1"/>
  <c r="AE2527" i="1"/>
  <c r="AD2527" i="1"/>
  <c r="Y2527" i="1"/>
  <c r="X2527" i="1"/>
  <c r="W2527" i="1"/>
  <c r="O2527" i="1"/>
  <c r="N2527" i="1"/>
  <c r="H2527" i="1"/>
  <c r="Z2527" i="1" s="1"/>
  <c r="AB2527" i="1" s="1"/>
  <c r="F2527" i="1"/>
  <c r="A2527" i="1"/>
  <c r="AH2526" i="1"/>
  <c r="AF2526" i="1"/>
  <c r="AE2526" i="1"/>
  <c r="AD2526" i="1"/>
  <c r="Y2526" i="1"/>
  <c r="X2526" i="1"/>
  <c r="W2526" i="1"/>
  <c r="O2526" i="1"/>
  <c r="N2526" i="1"/>
  <c r="H2526" i="1"/>
  <c r="Z2526" i="1" s="1"/>
  <c r="AB2526" i="1" s="1"/>
  <c r="F2526" i="1"/>
  <c r="A2526" i="1"/>
  <c r="AH2525" i="1"/>
  <c r="AF2525" i="1"/>
  <c r="AE2525" i="1"/>
  <c r="AD2525" i="1"/>
  <c r="Y2525" i="1"/>
  <c r="X2525" i="1"/>
  <c r="W2525" i="1"/>
  <c r="O2525" i="1"/>
  <c r="N2525" i="1"/>
  <c r="H2525" i="1"/>
  <c r="Z2525" i="1" s="1"/>
  <c r="AB2525" i="1" s="1"/>
  <c r="F2525" i="1"/>
  <c r="A2525" i="1"/>
  <c r="AH2524" i="1"/>
  <c r="AF2524" i="1"/>
  <c r="AE2524" i="1"/>
  <c r="AD2524" i="1"/>
  <c r="Y2524" i="1"/>
  <c r="X2524" i="1"/>
  <c r="W2524" i="1"/>
  <c r="O2524" i="1"/>
  <c r="N2524" i="1"/>
  <c r="H2524" i="1"/>
  <c r="Z2524" i="1" s="1"/>
  <c r="AB2524" i="1" s="1"/>
  <c r="F2524" i="1"/>
  <c r="A2524" i="1"/>
  <c r="AH2523" i="1"/>
  <c r="AF2523" i="1"/>
  <c r="AE2523" i="1"/>
  <c r="AD2523" i="1"/>
  <c r="Y2523" i="1"/>
  <c r="X2523" i="1"/>
  <c r="W2523" i="1"/>
  <c r="O2523" i="1"/>
  <c r="N2523" i="1"/>
  <c r="M2523" i="1" s="1"/>
  <c r="H2523" i="1"/>
  <c r="Z2523" i="1" s="1"/>
  <c r="AB2523" i="1" s="1"/>
  <c r="F2523" i="1"/>
  <c r="A2523" i="1"/>
  <c r="AH2522" i="1"/>
  <c r="AF2522" i="1"/>
  <c r="AE2522" i="1"/>
  <c r="AD2522" i="1"/>
  <c r="Y2522" i="1"/>
  <c r="X2522" i="1"/>
  <c r="W2522" i="1"/>
  <c r="O2522" i="1"/>
  <c r="N2522" i="1"/>
  <c r="M2522" i="1" s="1"/>
  <c r="H2522" i="1"/>
  <c r="Z2522" i="1" s="1"/>
  <c r="AB2522" i="1" s="1"/>
  <c r="F2522" i="1"/>
  <c r="A2522" i="1"/>
  <c r="AH2521" i="1"/>
  <c r="AF2521" i="1"/>
  <c r="AE2521" i="1"/>
  <c r="AD2521" i="1"/>
  <c r="Y2521" i="1"/>
  <c r="X2521" i="1"/>
  <c r="W2521" i="1"/>
  <c r="O2521" i="1"/>
  <c r="N2521" i="1"/>
  <c r="M2521" i="1" s="1"/>
  <c r="H2521" i="1"/>
  <c r="Z2521" i="1" s="1"/>
  <c r="AB2521" i="1" s="1"/>
  <c r="F2521" i="1"/>
  <c r="A2521" i="1"/>
  <c r="AH2520" i="1"/>
  <c r="AF2520" i="1"/>
  <c r="AE2520" i="1"/>
  <c r="AD2520" i="1"/>
  <c r="Y2520" i="1"/>
  <c r="X2520" i="1"/>
  <c r="W2520" i="1"/>
  <c r="O2520" i="1"/>
  <c r="N2520" i="1"/>
  <c r="M2520" i="1" s="1"/>
  <c r="H2520" i="1"/>
  <c r="Z2520" i="1" s="1"/>
  <c r="AB2520" i="1" s="1"/>
  <c r="F2520" i="1"/>
  <c r="A2520" i="1"/>
  <c r="AH2519" i="1"/>
  <c r="AF2519" i="1"/>
  <c r="AE2519" i="1"/>
  <c r="AD2519" i="1"/>
  <c r="Y2519" i="1"/>
  <c r="X2519" i="1"/>
  <c r="W2519" i="1"/>
  <c r="O2519" i="1"/>
  <c r="N2519" i="1"/>
  <c r="H2519" i="1"/>
  <c r="Z2519" i="1" s="1"/>
  <c r="AB2519" i="1" s="1"/>
  <c r="F2519" i="1"/>
  <c r="A2519" i="1"/>
  <c r="AH2518" i="1"/>
  <c r="AF2518" i="1"/>
  <c r="AE2518" i="1"/>
  <c r="AD2518" i="1"/>
  <c r="Y2518" i="1"/>
  <c r="X2518" i="1"/>
  <c r="W2518" i="1"/>
  <c r="O2518" i="1"/>
  <c r="N2518" i="1"/>
  <c r="H2518" i="1"/>
  <c r="Z2518" i="1" s="1"/>
  <c r="AB2518" i="1" s="1"/>
  <c r="F2518" i="1"/>
  <c r="A2518" i="1"/>
  <c r="AH2517" i="1"/>
  <c r="AG2517" i="1"/>
  <c r="AF2517" i="1"/>
  <c r="AE2517" i="1"/>
  <c r="AD2517" i="1"/>
  <c r="Y2517" i="1"/>
  <c r="X2517" i="1"/>
  <c r="W2517" i="1"/>
  <c r="O2517" i="1"/>
  <c r="N2517" i="1"/>
  <c r="M2517" i="1" s="1"/>
  <c r="H2517" i="1"/>
  <c r="Z2517" i="1" s="1"/>
  <c r="AB2517" i="1" s="1"/>
  <c r="F2517" i="1"/>
  <c r="A2517" i="1"/>
  <c r="AH2516" i="1"/>
  <c r="AG2516" i="1"/>
  <c r="AF2516" i="1"/>
  <c r="AE2516" i="1"/>
  <c r="AD2516" i="1"/>
  <c r="Y2516" i="1"/>
  <c r="X2516" i="1"/>
  <c r="W2516" i="1"/>
  <c r="O2516" i="1"/>
  <c r="N2516" i="1"/>
  <c r="H2516" i="1"/>
  <c r="Z2516" i="1" s="1"/>
  <c r="AB2516" i="1" s="1"/>
  <c r="F2516" i="1"/>
  <c r="A2516" i="1"/>
  <c r="AH2515" i="1"/>
  <c r="AG2515" i="1"/>
  <c r="AF2515" i="1"/>
  <c r="AE2515" i="1"/>
  <c r="AD2515" i="1"/>
  <c r="Y2515" i="1"/>
  <c r="X2515" i="1"/>
  <c r="W2515" i="1"/>
  <c r="O2515" i="1"/>
  <c r="N2515" i="1"/>
  <c r="H2515" i="1"/>
  <c r="Z2515" i="1" s="1"/>
  <c r="AB2515" i="1" s="1"/>
  <c r="F2515" i="1"/>
  <c r="A2515" i="1"/>
  <c r="AH2514" i="1"/>
  <c r="AF2514" i="1"/>
  <c r="AE2514" i="1"/>
  <c r="AD2514" i="1"/>
  <c r="Y2514" i="1"/>
  <c r="X2514" i="1"/>
  <c r="W2514" i="1"/>
  <c r="O2514" i="1"/>
  <c r="N2514" i="1"/>
  <c r="M2514" i="1" s="1"/>
  <c r="H2514" i="1"/>
  <c r="Z2514" i="1" s="1"/>
  <c r="AB2514" i="1" s="1"/>
  <c r="F2514" i="1"/>
  <c r="A2514" i="1"/>
  <c r="AH2513" i="1"/>
  <c r="AG2513" i="1"/>
  <c r="AF2513" i="1"/>
  <c r="AE2513" i="1"/>
  <c r="AD2513" i="1"/>
  <c r="Y2513" i="1"/>
  <c r="X2513" i="1"/>
  <c r="W2513" i="1"/>
  <c r="O2513" i="1"/>
  <c r="N2513" i="1"/>
  <c r="H2513" i="1"/>
  <c r="Z2513" i="1" s="1"/>
  <c r="AB2513" i="1" s="1"/>
  <c r="F2513" i="1"/>
  <c r="A2513" i="1"/>
  <c r="AH2512" i="1"/>
  <c r="AG2512" i="1"/>
  <c r="AF2512" i="1"/>
  <c r="AE2512" i="1"/>
  <c r="AD2512" i="1"/>
  <c r="Y2512" i="1"/>
  <c r="X2512" i="1"/>
  <c r="W2512" i="1"/>
  <c r="O2512" i="1"/>
  <c r="N2512" i="1"/>
  <c r="H2512" i="1"/>
  <c r="Z2512" i="1" s="1"/>
  <c r="AB2512" i="1" s="1"/>
  <c r="F2512" i="1"/>
  <c r="A2512" i="1"/>
  <c r="AH2511" i="1"/>
  <c r="AG2511" i="1"/>
  <c r="AF2511" i="1"/>
  <c r="AE2511" i="1"/>
  <c r="AD2511" i="1"/>
  <c r="Y2511" i="1"/>
  <c r="X2511" i="1"/>
  <c r="W2511" i="1"/>
  <c r="O2511" i="1"/>
  <c r="N2511" i="1"/>
  <c r="H2511" i="1"/>
  <c r="Z2511" i="1" s="1"/>
  <c r="AB2511" i="1" s="1"/>
  <c r="F2511" i="1"/>
  <c r="A2511" i="1"/>
  <c r="AH2510" i="1"/>
  <c r="AG2510" i="1"/>
  <c r="AF2510" i="1"/>
  <c r="AE2510" i="1"/>
  <c r="AD2510" i="1"/>
  <c r="Y2510" i="1"/>
  <c r="X2510" i="1"/>
  <c r="W2510" i="1"/>
  <c r="O2510" i="1"/>
  <c r="N2510" i="1"/>
  <c r="H2510" i="1"/>
  <c r="Z2510" i="1" s="1"/>
  <c r="AB2510" i="1" s="1"/>
  <c r="F2510" i="1"/>
  <c r="A2510" i="1"/>
  <c r="AH2509" i="1"/>
  <c r="AF2509" i="1"/>
  <c r="AE2509" i="1"/>
  <c r="AD2509" i="1"/>
  <c r="Y2509" i="1"/>
  <c r="X2509" i="1"/>
  <c r="W2509" i="1"/>
  <c r="O2509" i="1"/>
  <c r="N2509" i="1"/>
  <c r="H2509" i="1"/>
  <c r="Z2509" i="1" s="1"/>
  <c r="AB2509" i="1" s="1"/>
  <c r="F2509" i="1"/>
  <c r="A2509" i="1"/>
  <c r="AH2508" i="1"/>
  <c r="AF2508" i="1"/>
  <c r="AE2508" i="1"/>
  <c r="AD2508" i="1"/>
  <c r="Y2508" i="1"/>
  <c r="X2508" i="1"/>
  <c r="W2508" i="1"/>
  <c r="O2508" i="1"/>
  <c r="N2508" i="1"/>
  <c r="H2508" i="1"/>
  <c r="Z2508" i="1" s="1"/>
  <c r="AB2508" i="1" s="1"/>
  <c r="F2508" i="1"/>
  <c r="A2508" i="1"/>
  <c r="AH2507" i="1"/>
  <c r="AF2507" i="1"/>
  <c r="AE2507" i="1"/>
  <c r="AD2507" i="1"/>
  <c r="Y2507" i="1"/>
  <c r="X2507" i="1"/>
  <c r="W2507" i="1"/>
  <c r="O2507" i="1"/>
  <c r="N2507" i="1"/>
  <c r="H2507" i="1"/>
  <c r="Z2507" i="1" s="1"/>
  <c r="AB2507" i="1" s="1"/>
  <c r="F2507" i="1"/>
  <c r="A2507" i="1"/>
  <c r="AH2506" i="1"/>
  <c r="AF2506" i="1"/>
  <c r="AE2506" i="1"/>
  <c r="AD2506" i="1"/>
  <c r="Y2506" i="1"/>
  <c r="X2506" i="1"/>
  <c r="W2506" i="1"/>
  <c r="O2506" i="1"/>
  <c r="N2506" i="1"/>
  <c r="H2506" i="1"/>
  <c r="Z2506" i="1" s="1"/>
  <c r="AB2506" i="1" s="1"/>
  <c r="F2506" i="1"/>
  <c r="A2506" i="1"/>
  <c r="AH2505" i="1"/>
  <c r="AF2505" i="1"/>
  <c r="AE2505" i="1"/>
  <c r="AD2505" i="1"/>
  <c r="Y2505" i="1"/>
  <c r="X2505" i="1"/>
  <c r="W2505" i="1"/>
  <c r="O2505" i="1"/>
  <c r="N2505" i="1"/>
  <c r="H2505" i="1"/>
  <c r="Z2505" i="1" s="1"/>
  <c r="AB2505" i="1" s="1"/>
  <c r="F2505" i="1"/>
  <c r="A2505" i="1"/>
  <c r="AH2504" i="1"/>
  <c r="AF2504" i="1"/>
  <c r="AE2504" i="1"/>
  <c r="AD2504" i="1"/>
  <c r="Y2504" i="1"/>
  <c r="X2504" i="1"/>
  <c r="W2504" i="1"/>
  <c r="O2504" i="1"/>
  <c r="N2504" i="1"/>
  <c r="H2504" i="1"/>
  <c r="Z2504" i="1" s="1"/>
  <c r="AB2504" i="1" s="1"/>
  <c r="F2504" i="1"/>
  <c r="A2504" i="1"/>
  <c r="AH2503" i="1"/>
  <c r="AF2503" i="1"/>
  <c r="AE2503" i="1"/>
  <c r="AD2503" i="1"/>
  <c r="Y2503" i="1"/>
  <c r="X2503" i="1"/>
  <c r="W2503" i="1"/>
  <c r="O2503" i="1"/>
  <c r="N2503" i="1"/>
  <c r="H2503" i="1"/>
  <c r="Z2503" i="1" s="1"/>
  <c r="AB2503" i="1" s="1"/>
  <c r="F2503" i="1"/>
  <c r="A2503" i="1"/>
  <c r="AH2502" i="1"/>
  <c r="AF2502" i="1"/>
  <c r="AE2502" i="1"/>
  <c r="AD2502" i="1"/>
  <c r="Y2502" i="1"/>
  <c r="X2502" i="1"/>
  <c r="W2502" i="1"/>
  <c r="O2502" i="1"/>
  <c r="N2502" i="1"/>
  <c r="H2502" i="1"/>
  <c r="Z2502" i="1" s="1"/>
  <c r="AB2502" i="1" s="1"/>
  <c r="F2502" i="1"/>
  <c r="A2502" i="1"/>
  <c r="AH2501" i="1"/>
  <c r="AF2501" i="1"/>
  <c r="AE2501" i="1"/>
  <c r="AD2501" i="1"/>
  <c r="Y2501" i="1"/>
  <c r="X2501" i="1"/>
  <c r="W2501" i="1"/>
  <c r="O2501" i="1"/>
  <c r="N2501" i="1"/>
  <c r="H2501" i="1"/>
  <c r="Z2501" i="1" s="1"/>
  <c r="AB2501" i="1" s="1"/>
  <c r="F2501" i="1"/>
  <c r="A2501" i="1"/>
  <c r="AH2500" i="1"/>
  <c r="AF2500" i="1"/>
  <c r="AE2500" i="1"/>
  <c r="AD2500" i="1"/>
  <c r="Y2500" i="1"/>
  <c r="X2500" i="1"/>
  <c r="W2500" i="1"/>
  <c r="O2500" i="1"/>
  <c r="N2500" i="1"/>
  <c r="H2500" i="1"/>
  <c r="Z2500" i="1" s="1"/>
  <c r="AB2500" i="1" s="1"/>
  <c r="F2500" i="1"/>
  <c r="A2500" i="1"/>
  <c r="AH2499" i="1"/>
  <c r="AF2499" i="1"/>
  <c r="AE2499" i="1"/>
  <c r="AD2499" i="1"/>
  <c r="Y2499" i="1"/>
  <c r="X2499" i="1"/>
  <c r="W2499" i="1"/>
  <c r="O2499" i="1"/>
  <c r="N2499" i="1"/>
  <c r="H2499" i="1"/>
  <c r="Z2499" i="1" s="1"/>
  <c r="AB2499" i="1" s="1"/>
  <c r="F2499" i="1"/>
  <c r="A2499" i="1"/>
  <c r="AH2498" i="1"/>
  <c r="AF2498" i="1"/>
  <c r="AE2498" i="1"/>
  <c r="AD2498" i="1"/>
  <c r="Y2498" i="1"/>
  <c r="X2498" i="1"/>
  <c r="W2498" i="1"/>
  <c r="O2498" i="1"/>
  <c r="N2498" i="1"/>
  <c r="H2498" i="1"/>
  <c r="Z2498" i="1" s="1"/>
  <c r="AB2498" i="1" s="1"/>
  <c r="F2498" i="1"/>
  <c r="A2498" i="1"/>
  <c r="AH2497" i="1"/>
  <c r="AF2497" i="1"/>
  <c r="AE2497" i="1"/>
  <c r="AD2497" i="1"/>
  <c r="Y2497" i="1"/>
  <c r="X2497" i="1"/>
  <c r="W2497" i="1"/>
  <c r="O2497" i="1"/>
  <c r="N2497" i="1"/>
  <c r="H2497" i="1"/>
  <c r="Z2497" i="1" s="1"/>
  <c r="AB2497" i="1" s="1"/>
  <c r="F2497" i="1"/>
  <c r="A2497" i="1"/>
  <c r="AH2496" i="1"/>
  <c r="AF2496" i="1"/>
  <c r="AE2496" i="1"/>
  <c r="AD2496" i="1"/>
  <c r="Y2496" i="1"/>
  <c r="X2496" i="1"/>
  <c r="W2496" i="1"/>
  <c r="O2496" i="1"/>
  <c r="N2496" i="1"/>
  <c r="H2496" i="1"/>
  <c r="Z2496" i="1" s="1"/>
  <c r="AB2496" i="1" s="1"/>
  <c r="F2496" i="1"/>
  <c r="A2496" i="1"/>
  <c r="AH2495" i="1"/>
  <c r="AF2495" i="1"/>
  <c r="AE2495" i="1"/>
  <c r="AD2495" i="1"/>
  <c r="Y2495" i="1"/>
  <c r="X2495" i="1"/>
  <c r="W2495" i="1"/>
  <c r="O2495" i="1"/>
  <c r="N2495" i="1"/>
  <c r="H2495" i="1"/>
  <c r="Z2495" i="1" s="1"/>
  <c r="AB2495" i="1" s="1"/>
  <c r="F2495" i="1"/>
  <c r="A2495" i="1"/>
  <c r="AH2494" i="1"/>
  <c r="AF2494" i="1"/>
  <c r="AE2494" i="1"/>
  <c r="AD2494" i="1"/>
  <c r="Y2494" i="1"/>
  <c r="X2494" i="1"/>
  <c r="W2494" i="1"/>
  <c r="O2494" i="1"/>
  <c r="N2494" i="1"/>
  <c r="H2494" i="1"/>
  <c r="Z2494" i="1" s="1"/>
  <c r="AB2494" i="1" s="1"/>
  <c r="F2494" i="1"/>
  <c r="A2494" i="1"/>
  <c r="AH2493" i="1"/>
  <c r="AF2493" i="1"/>
  <c r="AE2493" i="1"/>
  <c r="AD2493" i="1"/>
  <c r="Y2493" i="1"/>
  <c r="X2493" i="1"/>
  <c r="W2493" i="1"/>
  <c r="O2493" i="1"/>
  <c r="N2493" i="1"/>
  <c r="M2493" i="1" s="1"/>
  <c r="H2493" i="1"/>
  <c r="Z2493" i="1" s="1"/>
  <c r="AB2493" i="1" s="1"/>
  <c r="F2493" i="1"/>
  <c r="A2493" i="1"/>
  <c r="AH2492" i="1"/>
  <c r="AF2492" i="1"/>
  <c r="AE2492" i="1"/>
  <c r="AD2492" i="1"/>
  <c r="Y2492" i="1"/>
  <c r="X2492" i="1"/>
  <c r="W2492" i="1"/>
  <c r="O2492" i="1"/>
  <c r="N2492" i="1"/>
  <c r="H2492" i="1"/>
  <c r="Z2492" i="1" s="1"/>
  <c r="AB2492" i="1" s="1"/>
  <c r="F2492" i="1"/>
  <c r="A2492" i="1"/>
  <c r="AH2491" i="1"/>
  <c r="AF2491" i="1"/>
  <c r="AE2491" i="1"/>
  <c r="AD2491" i="1"/>
  <c r="Y2491" i="1"/>
  <c r="X2491" i="1"/>
  <c r="W2491" i="1"/>
  <c r="O2491" i="1"/>
  <c r="N2491" i="1"/>
  <c r="H2491" i="1"/>
  <c r="Z2491" i="1" s="1"/>
  <c r="AB2491" i="1" s="1"/>
  <c r="F2491" i="1"/>
  <c r="A2491" i="1"/>
  <c r="AH2490" i="1"/>
  <c r="AF2490" i="1"/>
  <c r="AE2490" i="1"/>
  <c r="AD2490" i="1"/>
  <c r="Y2490" i="1"/>
  <c r="X2490" i="1"/>
  <c r="W2490" i="1"/>
  <c r="O2490" i="1"/>
  <c r="N2490" i="1"/>
  <c r="H2490" i="1"/>
  <c r="Z2490" i="1" s="1"/>
  <c r="AB2490" i="1" s="1"/>
  <c r="F2490" i="1"/>
  <c r="A2490" i="1"/>
  <c r="AH2489" i="1"/>
  <c r="AF2489" i="1"/>
  <c r="AE2489" i="1"/>
  <c r="AD2489" i="1"/>
  <c r="Y2489" i="1"/>
  <c r="X2489" i="1"/>
  <c r="W2489" i="1"/>
  <c r="O2489" i="1"/>
  <c r="N2489" i="1"/>
  <c r="M2489" i="1" s="1"/>
  <c r="H2489" i="1"/>
  <c r="Z2489" i="1" s="1"/>
  <c r="AB2489" i="1" s="1"/>
  <c r="F2489" i="1"/>
  <c r="A2489" i="1"/>
  <c r="AH2488" i="1"/>
  <c r="AF2488" i="1"/>
  <c r="AE2488" i="1"/>
  <c r="AD2488" i="1"/>
  <c r="Y2488" i="1"/>
  <c r="X2488" i="1"/>
  <c r="W2488" i="1"/>
  <c r="O2488" i="1"/>
  <c r="N2488" i="1"/>
  <c r="M2488" i="1" s="1"/>
  <c r="H2488" i="1"/>
  <c r="Z2488" i="1" s="1"/>
  <c r="AB2488" i="1" s="1"/>
  <c r="F2488" i="1"/>
  <c r="A2488" i="1"/>
  <c r="AH2486" i="1"/>
  <c r="AG2486" i="1"/>
  <c r="AF2486" i="1"/>
  <c r="AE2486" i="1"/>
  <c r="AD2486" i="1"/>
  <c r="Y2486" i="1"/>
  <c r="X2486" i="1"/>
  <c r="W2486" i="1"/>
  <c r="O2486" i="1"/>
  <c r="N2486" i="1"/>
  <c r="H2486" i="1"/>
  <c r="Z2486" i="1" s="1"/>
  <c r="AB2486" i="1" s="1"/>
  <c r="F2486" i="1"/>
  <c r="A2486" i="1"/>
  <c r="AH2487" i="1"/>
  <c r="AG2487" i="1"/>
  <c r="AF2487" i="1"/>
  <c r="AE2487" i="1"/>
  <c r="AD2487" i="1"/>
  <c r="Y2487" i="1"/>
  <c r="X2487" i="1"/>
  <c r="W2487" i="1"/>
  <c r="O2487" i="1"/>
  <c r="N2487" i="1"/>
  <c r="H2487" i="1"/>
  <c r="Z2487" i="1" s="1"/>
  <c r="AB2487" i="1" s="1"/>
  <c r="F2487" i="1"/>
  <c r="A2487" i="1"/>
  <c r="AH2484" i="1"/>
  <c r="AG2484" i="1"/>
  <c r="AF2484" i="1"/>
  <c r="AE2484" i="1"/>
  <c r="AD2484" i="1"/>
  <c r="Y2484" i="1"/>
  <c r="X2484" i="1"/>
  <c r="W2484" i="1"/>
  <c r="O2484" i="1"/>
  <c r="N2484" i="1"/>
  <c r="H2484" i="1"/>
  <c r="Z2484" i="1" s="1"/>
  <c r="AB2484" i="1" s="1"/>
  <c r="F2484" i="1"/>
  <c r="A2484" i="1"/>
  <c r="AH2485" i="1"/>
  <c r="AG2485" i="1"/>
  <c r="AF2485" i="1"/>
  <c r="AE2485" i="1"/>
  <c r="AD2485" i="1"/>
  <c r="Y2485" i="1"/>
  <c r="X2485" i="1"/>
  <c r="W2485" i="1"/>
  <c r="O2485" i="1"/>
  <c r="N2485" i="1"/>
  <c r="H2485" i="1"/>
  <c r="Z2485" i="1" s="1"/>
  <c r="AB2485" i="1" s="1"/>
  <c r="F2485" i="1"/>
  <c r="A2485" i="1"/>
  <c r="AH2482" i="1"/>
  <c r="AF2482" i="1"/>
  <c r="AE2482" i="1"/>
  <c r="AD2482" i="1"/>
  <c r="Y2482" i="1"/>
  <c r="X2482" i="1"/>
  <c r="W2482" i="1"/>
  <c r="O2482" i="1"/>
  <c r="N2482" i="1"/>
  <c r="M2482" i="1" s="1"/>
  <c r="H2482" i="1"/>
  <c r="Z2482" i="1" s="1"/>
  <c r="AB2482" i="1" s="1"/>
  <c r="F2482" i="1"/>
  <c r="A2482" i="1"/>
  <c r="AH2481" i="1"/>
  <c r="AF2481" i="1"/>
  <c r="AE2481" i="1"/>
  <c r="AD2481" i="1"/>
  <c r="Y2481" i="1"/>
  <c r="X2481" i="1"/>
  <c r="W2481" i="1"/>
  <c r="O2481" i="1"/>
  <c r="N2481" i="1"/>
  <c r="M2481" i="1" s="1"/>
  <c r="H2481" i="1"/>
  <c r="Z2481" i="1" s="1"/>
  <c r="AB2481" i="1" s="1"/>
  <c r="F2481" i="1"/>
  <c r="A2481" i="1"/>
  <c r="AH2479" i="1"/>
  <c r="AG2479" i="1"/>
  <c r="AF2479" i="1"/>
  <c r="AE2479" i="1"/>
  <c r="AD2479" i="1"/>
  <c r="Y2479" i="1"/>
  <c r="X2479" i="1"/>
  <c r="W2479" i="1"/>
  <c r="O2479" i="1"/>
  <c r="N2479" i="1"/>
  <c r="H2479" i="1"/>
  <c r="Z2479" i="1" s="1"/>
  <c r="AB2479" i="1" s="1"/>
  <c r="F2479" i="1"/>
  <c r="A2479" i="1"/>
  <c r="AH2480" i="1"/>
  <c r="AG2480" i="1"/>
  <c r="AF2480" i="1"/>
  <c r="AE2480" i="1"/>
  <c r="AD2480" i="1"/>
  <c r="Y2480" i="1"/>
  <c r="X2480" i="1"/>
  <c r="W2480" i="1"/>
  <c r="O2480" i="1"/>
  <c r="N2480" i="1"/>
  <c r="H2480" i="1"/>
  <c r="Z2480" i="1" s="1"/>
  <c r="AB2480" i="1" s="1"/>
  <c r="F2480" i="1"/>
  <c r="A2480" i="1"/>
  <c r="AH2477" i="1"/>
  <c r="AF2477" i="1"/>
  <c r="AE2477" i="1"/>
  <c r="AD2477" i="1"/>
  <c r="Y2477" i="1"/>
  <c r="X2477" i="1"/>
  <c r="W2477" i="1"/>
  <c r="O2477" i="1"/>
  <c r="N2477" i="1"/>
  <c r="M2477" i="1" s="1"/>
  <c r="H2477" i="1"/>
  <c r="Z2477" i="1" s="1"/>
  <c r="AB2477" i="1" s="1"/>
  <c r="F2477" i="1"/>
  <c r="A2477" i="1"/>
  <c r="AH2476" i="1"/>
  <c r="AF2476" i="1"/>
  <c r="AE2476" i="1"/>
  <c r="AD2476" i="1"/>
  <c r="Y2476" i="1"/>
  <c r="X2476" i="1"/>
  <c r="W2476" i="1"/>
  <c r="O2476" i="1"/>
  <c r="N2476" i="1"/>
  <c r="M2476" i="1" s="1"/>
  <c r="H2476" i="1"/>
  <c r="Z2476" i="1" s="1"/>
  <c r="AB2476" i="1" s="1"/>
  <c r="F2476" i="1"/>
  <c r="A2476" i="1"/>
  <c r="AH2474" i="1"/>
  <c r="AG2474" i="1"/>
  <c r="AF2474" i="1"/>
  <c r="AE2474" i="1"/>
  <c r="AD2474" i="1"/>
  <c r="Y2474" i="1"/>
  <c r="X2474" i="1"/>
  <c r="W2474" i="1"/>
  <c r="O2474" i="1"/>
  <c r="N2474" i="1"/>
  <c r="H2474" i="1"/>
  <c r="Z2474" i="1" s="1"/>
  <c r="AB2474" i="1" s="1"/>
  <c r="F2474" i="1"/>
  <c r="A2474" i="1"/>
  <c r="AH2475" i="1"/>
  <c r="AG2475" i="1"/>
  <c r="AF2475" i="1"/>
  <c r="AE2475" i="1"/>
  <c r="AD2475" i="1"/>
  <c r="Y2475" i="1"/>
  <c r="X2475" i="1"/>
  <c r="W2475" i="1"/>
  <c r="O2475" i="1"/>
  <c r="N2475" i="1"/>
  <c r="H2475" i="1"/>
  <c r="Z2475" i="1" s="1"/>
  <c r="AB2475" i="1" s="1"/>
  <c r="F2475" i="1"/>
  <c r="A2475" i="1"/>
  <c r="AH2472" i="1"/>
  <c r="AF2472" i="1"/>
  <c r="AE2472" i="1"/>
  <c r="AD2472" i="1"/>
  <c r="Y2472" i="1"/>
  <c r="X2472" i="1"/>
  <c r="W2472" i="1"/>
  <c r="O2472" i="1"/>
  <c r="N2472" i="1"/>
  <c r="M2472" i="1" s="1"/>
  <c r="H2472" i="1"/>
  <c r="Z2472" i="1" s="1"/>
  <c r="AB2472" i="1" s="1"/>
  <c r="F2472" i="1"/>
  <c r="A2472" i="1"/>
  <c r="AH2471" i="1"/>
  <c r="AF2471" i="1"/>
  <c r="AE2471" i="1"/>
  <c r="AD2471" i="1"/>
  <c r="Y2471" i="1"/>
  <c r="X2471" i="1"/>
  <c r="W2471" i="1"/>
  <c r="O2471" i="1"/>
  <c r="N2471" i="1"/>
  <c r="M2471" i="1" s="1"/>
  <c r="H2471" i="1"/>
  <c r="Z2471" i="1" s="1"/>
  <c r="AB2471" i="1" s="1"/>
  <c r="F2471" i="1"/>
  <c r="A2471" i="1"/>
  <c r="AH2469" i="1"/>
  <c r="AG2469" i="1"/>
  <c r="AF2469" i="1"/>
  <c r="AE2469" i="1"/>
  <c r="AD2469" i="1"/>
  <c r="Y2469" i="1"/>
  <c r="X2469" i="1"/>
  <c r="W2469" i="1"/>
  <c r="O2469" i="1"/>
  <c r="N2469" i="1"/>
  <c r="H2469" i="1"/>
  <c r="Z2469" i="1" s="1"/>
  <c r="AB2469" i="1" s="1"/>
  <c r="F2469" i="1"/>
  <c r="A2469" i="1"/>
  <c r="AH2470" i="1"/>
  <c r="AG2470" i="1"/>
  <c r="AF2470" i="1"/>
  <c r="AE2470" i="1"/>
  <c r="AD2470" i="1"/>
  <c r="Y2470" i="1"/>
  <c r="X2470" i="1"/>
  <c r="W2470" i="1"/>
  <c r="O2470" i="1"/>
  <c r="N2470" i="1"/>
  <c r="H2470" i="1"/>
  <c r="Z2470" i="1" s="1"/>
  <c r="AB2470" i="1" s="1"/>
  <c r="F2470" i="1"/>
  <c r="A2470" i="1"/>
  <c r="AH2467" i="1"/>
  <c r="AF2467" i="1"/>
  <c r="AE2467" i="1"/>
  <c r="AD2467" i="1"/>
  <c r="Y2467" i="1"/>
  <c r="X2467" i="1"/>
  <c r="W2467" i="1"/>
  <c r="O2467" i="1"/>
  <c r="N2467" i="1"/>
  <c r="M2467" i="1" s="1"/>
  <c r="H2467" i="1"/>
  <c r="Z2467" i="1" s="1"/>
  <c r="AB2467" i="1" s="1"/>
  <c r="F2467" i="1"/>
  <c r="A2467" i="1"/>
  <c r="AH2466" i="1"/>
  <c r="AF2466" i="1"/>
  <c r="AE2466" i="1"/>
  <c r="AD2466" i="1"/>
  <c r="Y2466" i="1"/>
  <c r="X2466" i="1"/>
  <c r="W2466" i="1"/>
  <c r="O2466" i="1"/>
  <c r="N2466" i="1"/>
  <c r="M2466" i="1" s="1"/>
  <c r="H2466" i="1"/>
  <c r="Z2466" i="1" s="1"/>
  <c r="AB2466" i="1" s="1"/>
  <c r="F2466" i="1"/>
  <c r="A2466" i="1"/>
  <c r="AH2465" i="1"/>
  <c r="AF2465" i="1"/>
  <c r="AE2465" i="1"/>
  <c r="AD2465" i="1"/>
  <c r="Y2465" i="1"/>
  <c r="X2465" i="1"/>
  <c r="W2465" i="1"/>
  <c r="O2465" i="1"/>
  <c r="N2465" i="1"/>
  <c r="M2465" i="1" s="1"/>
  <c r="H2465" i="1"/>
  <c r="Z2465" i="1" s="1"/>
  <c r="AB2465" i="1" s="1"/>
  <c r="F2465" i="1"/>
  <c r="A2465" i="1"/>
  <c r="AH2464" i="1"/>
  <c r="AG2464" i="1"/>
  <c r="AF2464" i="1"/>
  <c r="AE2464" i="1"/>
  <c r="AD2464" i="1"/>
  <c r="Y2464" i="1"/>
  <c r="X2464" i="1"/>
  <c r="W2464" i="1"/>
  <c r="O2464" i="1"/>
  <c r="N2464" i="1"/>
  <c r="M2464" i="1" s="1"/>
  <c r="H2464" i="1"/>
  <c r="Z2464" i="1" s="1"/>
  <c r="AB2464" i="1" s="1"/>
  <c r="F2464" i="1"/>
  <c r="A2464" i="1"/>
  <c r="AH2463" i="1"/>
  <c r="AG2463" i="1"/>
  <c r="AF2463" i="1"/>
  <c r="AE2463" i="1"/>
  <c r="AD2463" i="1"/>
  <c r="Y2463" i="1"/>
  <c r="X2463" i="1"/>
  <c r="W2463" i="1"/>
  <c r="O2463" i="1"/>
  <c r="N2463" i="1"/>
  <c r="H2463" i="1"/>
  <c r="Z2463" i="1" s="1"/>
  <c r="AB2463" i="1" s="1"/>
  <c r="F2463" i="1"/>
  <c r="A2463" i="1"/>
  <c r="AH2462" i="1"/>
  <c r="AG2462" i="1"/>
  <c r="AF2462" i="1"/>
  <c r="AE2462" i="1"/>
  <c r="AD2462" i="1"/>
  <c r="Y2462" i="1"/>
  <c r="X2462" i="1"/>
  <c r="W2462" i="1"/>
  <c r="O2462" i="1"/>
  <c r="N2462" i="1"/>
  <c r="H2462" i="1"/>
  <c r="Z2462" i="1" s="1"/>
  <c r="AB2462" i="1" s="1"/>
  <c r="F2462" i="1"/>
  <c r="A2462" i="1"/>
  <c r="AH2461" i="1"/>
  <c r="AG2461" i="1"/>
  <c r="AF2461" i="1"/>
  <c r="AE2461" i="1"/>
  <c r="AD2461" i="1"/>
  <c r="Y2461" i="1"/>
  <c r="X2461" i="1"/>
  <c r="W2461" i="1"/>
  <c r="O2461" i="1"/>
  <c r="N2461" i="1"/>
  <c r="H2461" i="1"/>
  <c r="Z2461" i="1" s="1"/>
  <c r="AB2461" i="1" s="1"/>
  <c r="F2461" i="1"/>
  <c r="A2461" i="1"/>
  <c r="AH2460" i="1"/>
  <c r="AG2460" i="1"/>
  <c r="AF2460" i="1"/>
  <c r="AE2460" i="1"/>
  <c r="AD2460" i="1"/>
  <c r="Y2460" i="1"/>
  <c r="X2460" i="1"/>
  <c r="W2460" i="1"/>
  <c r="O2460" i="1"/>
  <c r="N2460" i="1"/>
  <c r="H2460" i="1"/>
  <c r="Z2460" i="1" s="1"/>
  <c r="AB2460" i="1" s="1"/>
  <c r="F2460" i="1"/>
  <c r="A2460" i="1"/>
  <c r="AH2459" i="1"/>
  <c r="AG2459" i="1"/>
  <c r="AF2459" i="1"/>
  <c r="AE2459" i="1"/>
  <c r="AD2459" i="1"/>
  <c r="Y2459" i="1"/>
  <c r="X2459" i="1"/>
  <c r="W2459" i="1"/>
  <c r="O2459" i="1"/>
  <c r="N2459" i="1"/>
  <c r="H2459" i="1"/>
  <c r="Z2459" i="1" s="1"/>
  <c r="AB2459" i="1" s="1"/>
  <c r="F2459" i="1"/>
  <c r="A2459" i="1"/>
  <c r="AH2458" i="1"/>
  <c r="AG2458" i="1"/>
  <c r="AF2458" i="1"/>
  <c r="AE2458" i="1"/>
  <c r="AD2458" i="1"/>
  <c r="Y2458" i="1"/>
  <c r="X2458" i="1"/>
  <c r="W2458" i="1"/>
  <c r="O2458" i="1"/>
  <c r="N2458" i="1"/>
  <c r="H2458" i="1"/>
  <c r="Z2458" i="1" s="1"/>
  <c r="AB2458" i="1" s="1"/>
  <c r="F2458" i="1"/>
  <c r="A2458" i="1"/>
  <c r="AH2457" i="1"/>
  <c r="AG2457" i="1"/>
  <c r="AF2457" i="1"/>
  <c r="AE2457" i="1"/>
  <c r="AD2457" i="1"/>
  <c r="Y2457" i="1"/>
  <c r="X2457" i="1"/>
  <c r="W2457" i="1"/>
  <c r="O2457" i="1"/>
  <c r="N2457" i="1"/>
  <c r="H2457" i="1"/>
  <c r="Z2457" i="1" s="1"/>
  <c r="AB2457" i="1" s="1"/>
  <c r="F2457" i="1"/>
  <c r="A2457" i="1"/>
  <c r="AH2456" i="1"/>
  <c r="AG2456" i="1"/>
  <c r="AF2456" i="1"/>
  <c r="AE2456" i="1"/>
  <c r="AD2456" i="1"/>
  <c r="Y2456" i="1"/>
  <c r="X2456" i="1"/>
  <c r="W2456" i="1"/>
  <c r="O2456" i="1"/>
  <c r="N2456" i="1"/>
  <c r="H2456" i="1"/>
  <c r="Z2456" i="1" s="1"/>
  <c r="AB2456" i="1" s="1"/>
  <c r="F2456" i="1"/>
  <c r="A2456" i="1"/>
  <c r="AH2455" i="1"/>
  <c r="AG2455" i="1"/>
  <c r="AF2455" i="1"/>
  <c r="AE2455" i="1"/>
  <c r="AD2455" i="1"/>
  <c r="Y2455" i="1"/>
  <c r="X2455" i="1"/>
  <c r="W2455" i="1"/>
  <c r="O2455" i="1"/>
  <c r="N2455" i="1"/>
  <c r="M2455" i="1" s="1"/>
  <c r="H2455" i="1"/>
  <c r="Z2455" i="1" s="1"/>
  <c r="AB2455" i="1" s="1"/>
  <c r="F2455" i="1"/>
  <c r="A2455" i="1"/>
  <c r="AH2454" i="1"/>
  <c r="AG2454" i="1"/>
  <c r="AF2454" i="1"/>
  <c r="AE2454" i="1"/>
  <c r="AD2454" i="1"/>
  <c r="Y2454" i="1"/>
  <c r="X2454" i="1"/>
  <c r="W2454" i="1"/>
  <c r="O2454" i="1"/>
  <c r="N2454" i="1"/>
  <c r="M2454" i="1" s="1"/>
  <c r="H2454" i="1"/>
  <c r="Z2454" i="1" s="1"/>
  <c r="AB2454" i="1" s="1"/>
  <c r="F2454" i="1"/>
  <c r="A2454" i="1"/>
  <c r="AH2453" i="1"/>
  <c r="AF2453" i="1"/>
  <c r="AE2453" i="1"/>
  <c r="AD2453" i="1"/>
  <c r="Y2453" i="1"/>
  <c r="X2453" i="1"/>
  <c r="W2453" i="1"/>
  <c r="O2453" i="1"/>
  <c r="N2453" i="1"/>
  <c r="H2453" i="1"/>
  <c r="Z2453" i="1" s="1"/>
  <c r="AB2453" i="1" s="1"/>
  <c r="F2453" i="1"/>
  <c r="A2453" i="1"/>
  <c r="AH2452" i="1"/>
  <c r="AG2452" i="1"/>
  <c r="AF2452" i="1"/>
  <c r="AE2452" i="1"/>
  <c r="AD2452" i="1"/>
  <c r="Y2452" i="1"/>
  <c r="X2452" i="1"/>
  <c r="W2452" i="1"/>
  <c r="O2452" i="1"/>
  <c r="N2452" i="1"/>
  <c r="H2452" i="1"/>
  <c r="Z2452" i="1" s="1"/>
  <c r="AB2452" i="1" s="1"/>
  <c r="F2452" i="1"/>
  <c r="A2452" i="1"/>
  <c r="AH2451" i="1"/>
  <c r="AG2451" i="1"/>
  <c r="AF2451" i="1"/>
  <c r="AE2451" i="1"/>
  <c r="AD2451" i="1"/>
  <c r="Y2451" i="1"/>
  <c r="X2451" i="1"/>
  <c r="W2451" i="1"/>
  <c r="O2451" i="1"/>
  <c r="N2451" i="1"/>
  <c r="H2451" i="1"/>
  <c r="Z2451" i="1" s="1"/>
  <c r="AB2451" i="1" s="1"/>
  <c r="F2451" i="1"/>
  <c r="A2451" i="1"/>
  <c r="AH2450" i="1"/>
  <c r="AG2450" i="1"/>
  <c r="AF2450" i="1"/>
  <c r="AE2450" i="1"/>
  <c r="AD2450" i="1"/>
  <c r="Y2450" i="1"/>
  <c r="X2450" i="1"/>
  <c r="W2450" i="1"/>
  <c r="O2450" i="1"/>
  <c r="N2450" i="1"/>
  <c r="H2450" i="1"/>
  <c r="Z2450" i="1" s="1"/>
  <c r="AB2450" i="1" s="1"/>
  <c r="F2450" i="1"/>
  <c r="A2450" i="1"/>
  <c r="AH2449" i="1"/>
  <c r="AG2449" i="1"/>
  <c r="AF2449" i="1"/>
  <c r="AE2449" i="1"/>
  <c r="AD2449" i="1"/>
  <c r="Y2449" i="1"/>
  <c r="X2449" i="1"/>
  <c r="W2449" i="1"/>
  <c r="O2449" i="1"/>
  <c r="N2449" i="1"/>
  <c r="H2449" i="1"/>
  <c r="Z2449" i="1" s="1"/>
  <c r="AB2449" i="1" s="1"/>
  <c r="F2449" i="1"/>
  <c r="A2449" i="1"/>
  <c r="AH2448" i="1"/>
  <c r="AF2448" i="1"/>
  <c r="AE2448" i="1"/>
  <c r="AD2448" i="1"/>
  <c r="Y2448" i="1"/>
  <c r="X2448" i="1"/>
  <c r="W2448" i="1"/>
  <c r="O2448" i="1"/>
  <c r="N2448" i="1"/>
  <c r="H2448" i="1"/>
  <c r="Z2448" i="1" s="1"/>
  <c r="AB2448" i="1" s="1"/>
  <c r="F2448" i="1"/>
  <c r="A2448" i="1"/>
  <c r="AH2447" i="1"/>
  <c r="AF2447" i="1"/>
  <c r="AE2447" i="1"/>
  <c r="AD2447" i="1"/>
  <c r="Y2447" i="1"/>
  <c r="X2447" i="1"/>
  <c r="W2447" i="1"/>
  <c r="O2447" i="1"/>
  <c r="N2447" i="1"/>
  <c r="H2447" i="1"/>
  <c r="Z2447" i="1" s="1"/>
  <c r="AB2447" i="1" s="1"/>
  <c r="F2447" i="1"/>
  <c r="A2447" i="1"/>
  <c r="AH2446" i="1"/>
  <c r="AG2446" i="1"/>
  <c r="AF2446" i="1"/>
  <c r="AE2446" i="1"/>
  <c r="AD2446" i="1"/>
  <c r="Y2446" i="1"/>
  <c r="X2446" i="1"/>
  <c r="W2446" i="1"/>
  <c r="O2446" i="1"/>
  <c r="N2446" i="1"/>
  <c r="H2446" i="1"/>
  <c r="Z2446" i="1" s="1"/>
  <c r="AB2446" i="1" s="1"/>
  <c r="F2446" i="1"/>
  <c r="A2446" i="1"/>
  <c r="AH2445" i="1"/>
  <c r="AG2445" i="1"/>
  <c r="AF2445" i="1"/>
  <c r="AE2445" i="1"/>
  <c r="AD2445" i="1"/>
  <c r="Y2445" i="1"/>
  <c r="X2445" i="1"/>
  <c r="W2445" i="1"/>
  <c r="O2445" i="1"/>
  <c r="N2445" i="1"/>
  <c r="H2445" i="1"/>
  <c r="Z2445" i="1" s="1"/>
  <c r="AB2445" i="1" s="1"/>
  <c r="F2445" i="1"/>
  <c r="A2445" i="1"/>
  <c r="AH2444" i="1"/>
  <c r="AG2444" i="1"/>
  <c r="AF2444" i="1"/>
  <c r="AE2444" i="1"/>
  <c r="AD2444" i="1"/>
  <c r="Y2444" i="1"/>
  <c r="X2444" i="1"/>
  <c r="W2444" i="1"/>
  <c r="O2444" i="1"/>
  <c r="N2444" i="1"/>
  <c r="H2444" i="1"/>
  <c r="Z2444" i="1" s="1"/>
  <c r="AB2444" i="1" s="1"/>
  <c r="F2444" i="1"/>
  <c r="A2444" i="1"/>
  <c r="AH2443" i="1"/>
  <c r="AF2443" i="1"/>
  <c r="AE2443" i="1"/>
  <c r="AD2443" i="1"/>
  <c r="Y2443" i="1"/>
  <c r="X2443" i="1"/>
  <c r="W2443" i="1"/>
  <c r="O2443" i="1"/>
  <c r="N2443" i="1"/>
  <c r="H2443" i="1"/>
  <c r="Z2443" i="1" s="1"/>
  <c r="AB2443" i="1" s="1"/>
  <c r="F2443" i="1"/>
  <c r="A2443" i="1"/>
  <c r="AH2442" i="1"/>
  <c r="AG2442" i="1"/>
  <c r="AF2442" i="1"/>
  <c r="AE2442" i="1"/>
  <c r="AD2442" i="1"/>
  <c r="Y2442" i="1"/>
  <c r="X2442" i="1"/>
  <c r="W2442" i="1"/>
  <c r="O2442" i="1"/>
  <c r="N2442" i="1"/>
  <c r="H2442" i="1"/>
  <c r="Z2442" i="1" s="1"/>
  <c r="AB2442" i="1" s="1"/>
  <c r="F2442" i="1"/>
  <c r="A2442" i="1"/>
  <c r="AH2441" i="1"/>
  <c r="AG2441" i="1"/>
  <c r="AF2441" i="1"/>
  <c r="AE2441" i="1"/>
  <c r="AD2441" i="1"/>
  <c r="Y2441" i="1"/>
  <c r="X2441" i="1"/>
  <c r="W2441" i="1"/>
  <c r="O2441" i="1"/>
  <c r="N2441" i="1"/>
  <c r="H2441" i="1"/>
  <c r="Z2441" i="1" s="1"/>
  <c r="AB2441" i="1" s="1"/>
  <c r="F2441" i="1"/>
  <c r="A2441" i="1"/>
  <c r="AH2440" i="1"/>
  <c r="AG2440" i="1"/>
  <c r="AF2440" i="1"/>
  <c r="AE2440" i="1"/>
  <c r="AD2440" i="1"/>
  <c r="Y2440" i="1"/>
  <c r="X2440" i="1"/>
  <c r="W2440" i="1"/>
  <c r="O2440" i="1"/>
  <c r="N2440" i="1"/>
  <c r="H2440" i="1"/>
  <c r="Z2440" i="1" s="1"/>
  <c r="AB2440" i="1" s="1"/>
  <c r="F2440" i="1"/>
  <c r="A2440" i="1"/>
  <c r="AH2439" i="1"/>
  <c r="AG2439" i="1"/>
  <c r="AF2439" i="1"/>
  <c r="AE2439" i="1"/>
  <c r="AD2439" i="1"/>
  <c r="Y2439" i="1"/>
  <c r="X2439" i="1"/>
  <c r="W2439" i="1"/>
  <c r="O2439" i="1"/>
  <c r="N2439" i="1"/>
  <c r="H2439" i="1"/>
  <c r="Z2439" i="1" s="1"/>
  <c r="AB2439" i="1" s="1"/>
  <c r="F2439" i="1"/>
  <c r="A2439" i="1"/>
  <c r="AH2438" i="1"/>
  <c r="AG2438" i="1"/>
  <c r="AF2438" i="1"/>
  <c r="AE2438" i="1"/>
  <c r="AD2438" i="1"/>
  <c r="Y2438" i="1"/>
  <c r="X2438" i="1"/>
  <c r="W2438" i="1"/>
  <c r="O2438" i="1"/>
  <c r="N2438" i="1"/>
  <c r="H2438" i="1"/>
  <c r="Z2438" i="1" s="1"/>
  <c r="AB2438" i="1" s="1"/>
  <c r="F2438" i="1"/>
  <c r="A2438" i="1"/>
  <c r="AH2437" i="1"/>
  <c r="AG2437" i="1"/>
  <c r="AF2437" i="1"/>
  <c r="AE2437" i="1"/>
  <c r="AD2437" i="1"/>
  <c r="Y2437" i="1"/>
  <c r="X2437" i="1"/>
  <c r="W2437" i="1"/>
  <c r="O2437" i="1"/>
  <c r="N2437" i="1"/>
  <c r="H2437" i="1"/>
  <c r="Z2437" i="1" s="1"/>
  <c r="AB2437" i="1" s="1"/>
  <c r="F2437" i="1"/>
  <c r="A2437" i="1"/>
  <c r="AH2436" i="1"/>
  <c r="AG2436" i="1"/>
  <c r="AF2436" i="1"/>
  <c r="AE2436" i="1"/>
  <c r="AD2436" i="1"/>
  <c r="Y2436" i="1"/>
  <c r="X2436" i="1"/>
  <c r="W2436" i="1"/>
  <c r="O2436" i="1"/>
  <c r="N2436" i="1"/>
  <c r="M2436" i="1" s="1"/>
  <c r="H2436" i="1"/>
  <c r="Z2436" i="1" s="1"/>
  <c r="AB2436" i="1" s="1"/>
  <c r="F2436" i="1"/>
  <c r="A2436" i="1"/>
  <c r="AH2435" i="1"/>
  <c r="AG2435" i="1"/>
  <c r="AF2435" i="1"/>
  <c r="AE2435" i="1"/>
  <c r="AD2435" i="1"/>
  <c r="Y2435" i="1"/>
  <c r="X2435" i="1"/>
  <c r="W2435" i="1"/>
  <c r="O2435" i="1"/>
  <c r="N2435" i="1"/>
  <c r="H2435" i="1"/>
  <c r="Z2435" i="1" s="1"/>
  <c r="AB2435" i="1" s="1"/>
  <c r="F2435" i="1"/>
  <c r="A2435" i="1"/>
  <c r="AH2434" i="1"/>
  <c r="AG2434" i="1"/>
  <c r="AF2434" i="1"/>
  <c r="AE2434" i="1"/>
  <c r="AD2434" i="1"/>
  <c r="Y2434" i="1"/>
  <c r="X2434" i="1"/>
  <c r="W2434" i="1"/>
  <c r="O2434" i="1"/>
  <c r="N2434" i="1"/>
  <c r="H2434" i="1"/>
  <c r="Z2434" i="1" s="1"/>
  <c r="AB2434" i="1" s="1"/>
  <c r="F2434" i="1"/>
  <c r="A2434" i="1"/>
  <c r="AH2433" i="1"/>
  <c r="AF2433" i="1"/>
  <c r="AE2433" i="1"/>
  <c r="AD2433" i="1"/>
  <c r="Y2433" i="1"/>
  <c r="X2433" i="1"/>
  <c r="W2433" i="1"/>
  <c r="O2433" i="1"/>
  <c r="N2433" i="1"/>
  <c r="H2433" i="1"/>
  <c r="Z2433" i="1" s="1"/>
  <c r="AB2433" i="1" s="1"/>
  <c r="F2433" i="1"/>
  <c r="A2433" i="1"/>
  <c r="AH2432" i="1"/>
  <c r="AG2432" i="1"/>
  <c r="AF2432" i="1"/>
  <c r="AE2432" i="1"/>
  <c r="AD2432" i="1"/>
  <c r="Y2432" i="1"/>
  <c r="X2432" i="1"/>
  <c r="W2432" i="1"/>
  <c r="O2432" i="1"/>
  <c r="N2432" i="1"/>
  <c r="H2432" i="1"/>
  <c r="Z2432" i="1" s="1"/>
  <c r="AB2432" i="1" s="1"/>
  <c r="F2432" i="1"/>
  <c r="A2432" i="1"/>
  <c r="AH2431" i="1"/>
  <c r="AG2431" i="1"/>
  <c r="AF2431" i="1"/>
  <c r="AE2431" i="1"/>
  <c r="AD2431" i="1"/>
  <c r="Y2431" i="1"/>
  <c r="X2431" i="1"/>
  <c r="W2431" i="1"/>
  <c r="O2431" i="1"/>
  <c r="N2431" i="1"/>
  <c r="H2431" i="1"/>
  <c r="Z2431" i="1" s="1"/>
  <c r="AB2431" i="1" s="1"/>
  <c r="F2431" i="1"/>
  <c r="A2431" i="1"/>
  <c r="AH2430" i="1"/>
  <c r="AG2430" i="1"/>
  <c r="AF2430" i="1"/>
  <c r="AE2430" i="1"/>
  <c r="AD2430" i="1"/>
  <c r="Y2430" i="1"/>
  <c r="X2430" i="1"/>
  <c r="W2430" i="1"/>
  <c r="O2430" i="1"/>
  <c r="N2430" i="1"/>
  <c r="H2430" i="1"/>
  <c r="Z2430" i="1" s="1"/>
  <c r="AB2430" i="1" s="1"/>
  <c r="F2430" i="1"/>
  <c r="A2430" i="1"/>
  <c r="AH2429" i="1"/>
  <c r="AG2429" i="1"/>
  <c r="AF2429" i="1"/>
  <c r="AE2429" i="1"/>
  <c r="AD2429" i="1"/>
  <c r="Y2429" i="1"/>
  <c r="X2429" i="1"/>
  <c r="W2429" i="1"/>
  <c r="O2429" i="1"/>
  <c r="N2429" i="1"/>
  <c r="H2429" i="1"/>
  <c r="Z2429" i="1" s="1"/>
  <c r="AB2429" i="1" s="1"/>
  <c r="F2429" i="1"/>
  <c r="A2429" i="1"/>
  <c r="AH2428" i="1"/>
  <c r="AG2428" i="1"/>
  <c r="AF2428" i="1"/>
  <c r="AE2428" i="1"/>
  <c r="AD2428" i="1"/>
  <c r="Y2428" i="1"/>
  <c r="X2428" i="1"/>
  <c r="W2428" i="1"/>
  <c r="O2428" i="1"/>
  <c r="N2428" i="1"/>
  <c r="H2428" i="1"/>
  <c r="Z2428" i="1" s="1"/>
  <c r="AB2428" i="1" s="1"/>
  <c r="F2428" i="1"/>
  <c r="A2428" i="1"/>
  <c r="AH2427" i="1"/>
  <c r="AG2427" i="1"/>
  <c r="AF2427" i="1"/>
  <c r="AE2427" i="1"/>
  <c r="AD2427" i="1"/>
  <c r="Y2427" i="1"/>
  <c r="X2427" i="1"/>
  <c r="W2427" i="1"/>
  <c r="O2427" i="1"/>
  <c r="N2427" i="1"/>
  <c r="M2427" i="1" s="1"/>
  <c r="H2427" i="1"/>
  <c r="Z2427" i="1" s="1"/>
  <c r="AB2427" i="1" s="1"/>
  <c r="F2427" i="1"/>
  <c r="A2427" i="1"/>
  <c r="AH2424" i="1"/>
  <c r="AG2424" i="1"/>
  <c r="AF2424" i="1"/>
  <c r="AE2424" i="1"/>
  <c r="AD2424" i="1"/>
  <c r="Y2424" i="1"/>
  <c r="X2424" i="1"/>
  <c r="W2424" i="1"/>
  <c r="O2424" i="1"/>
  <c r="N2424" i="1"/>
  <c r="M2424" i="1" s="1"/>
  <c r="H2424" i="1"/>
  <c r="Z2424" i="1" s="1"/>
  <c r="AB2424" i="1" s="1"/>
  <c r="F2424" i="1"/>
  <c r="A2424" i="1"/>
  <c r="AH2423" i="1"/>
  <c r="AG2423" i="1"/>
  <c r="AF2423" i="1"/>
  <c r="AE2423" i="1"/>
  <c r="AD2423" i="1"/>
  <c r="Y2423" i="1"/>
  <c r="X2423" i="1"/>
  <c r="W2423" i="1"/>
  <c r="O2423" i="1"/>
  <c r="N2423" i="1"/>
  <c r="H2423" i="1"/>
  <c r="Z2423" i="1" s="1"/>
  <c r="AB2423" i="1" s="1"/>
  <c r="F2423" i="1"/>
  <c r="A2423" i="1"/>
  <c r="AH2422" i="1"/>
  <c r="AG2422" i="1"/>
  <c r="AF2422" i="1"/>
  <c r="AE2422" i="1"/>
  <c r="AD2422" i="1"/>
  <c r="Y2422" i="1"/>
  <c r="X2422" i="1"/>
  <c r="W2422" i="1"/>
  <c r="O2422" i="1"/>
  <c r="N2422" i="1"/>
  <c r="M2422" i="1" s="1"/>
  <c r="H2422" i="1"/>
  <c r="Z2422" i="1" s="1"/>
  <c r="AB2422" i="1" s="1"/>
  <c r="F2422" i="1"/>
  <c r="A2422" i="1"/>
  <c r="AH2421" i="1"/>
  <c r="AG2421" i="1"/>
  <c r="AF2421" i="1"/>
  <c r="AE2421" i="1"/>
  <c r="AD2421" i="1"/>
  <c r="Y2421" i="1"/>
  <c r="X2421" i="1"/>
  <c r="W2421" i="1"/>
  <c r="O2421" i="1"/>
  <c r="N2421" i="1"/>
  <c r="H2421" i="1"/>
  <c r="Z2421" i="1" s="1"/>
  <c r="AB2421" i="1" s="1"/>
  <c r="F2421" i="1"/>
  <c r="A2421" i="1"/>
  <c r="AH2418" i="1"/>
  <c r="AF2418" i="1"/>
  <c r="AE2418" i="1"/>
  <c r="AD2418" i="1"/>
  <c r="Y2418" i="1"/>
  <c r="X2418" i="1"/>
  <c r="W2418" i="1"/>
  <c r="O2418" i="1"/>
  <c r="N2418" i="1"/>
  <c r="M2418" i="1" s="1"/>
  <c r="H2418" i="1"/>
  <c r="Z2418" i="1" s="1"/>
  <c r="AB2418" i="1" s="1"/>
  <c r="F2418" i="1"/>
  <c r="A2418" i="1"/>
  <c r="AH2419" i="1"/>
  <c r="AF2419" i="1"/>
  <c r="AE2419" i="1"/>
  <c r="AD2419" i="1"/>
  <c r="Y2419" i="1"/>
  <c r="X2419" i="1"/>
  <c r="W2419" i="1"/>
  <c r="O2419" i="1"/>
  <c r="N2419" i="1"/>
  <c r="M2419" i="1" s="1"/>
  <c r="H2419" i="1"/>
  <c r="Z2419" i="1" s="1"/>
  <c r="AB2419" i="1" s="1"/>
  <c r="F2419" i="1"/>
  <c r="A2419" i="1"/>
  <c r="AH2420" i="1"/>
  <c r="AF2420" i="1"/>
  <c r="AE2420" i="1"/>
  <c r="AD2420" i="1"/>
  <c r="Y2420" i="1"/>
  <c r="X2420" i="1"/>
  <c r="W2420" i="1"/>
  <c r="O2420" i="1"/>
  <c r="N2420" i="1"/>
  <c r="M2420" i="1" s="1"/>
  <c r="H2420" i="1"/>
  <c r="Z2420" i="1" s="1"/>
  <c r="AB2420" i="1" s="1"/>
  <c r="F2420" i="1"/>
  <c r="A2420" i="1"/>
  <c r="AH2416" i="1"/>
  <c r="AF2416" i="1"/>
  <c r="AE2416" i="1"/>
  <c r="AD2416" i="1"/>
  <c r="Y2416" i="1"/>
  <c r="X2416" i="1"/>
  <c r="W2416" i="1"/>
  <c r="O2416" i="1"/>
  <c r="N2416" i="1"/>
  <c r="M2416" i="1" s="1"/>
  <c r="H2416" i="1"/>
  <c r="Z2416" i="1" s="1"/>
  <c r="AB2416" i="1" s="1"/>
  <c r="F2416" i="1"/>
  <c r="A2416" i="1"/>
  <c r="AH2415" i="1"/>
  <c r="AG2415" i="1"/>
  <c r="AF2415" i="1"/>
  <c r="AE2415" i="1"/>
  <c r="AD2415" i="1"/>
  <c r="Y2415" i="1"/>
  <c r="X2415" i="1"/>
  <c r="W2415" i="1"/>
  <c r="O2415" i="1"/>
  <c r="N2415" i="1"/>
  <c r="H2415" i="1"/>
  <c r="Z2415" i="1" s="1"/>
  <c r="AB2415" i="1" s="1"/>
  <c r="F2415" i="1"/>
  <c r="A2415" i="1"/>
  <c r="AH2414" i="1"/>
  <c r="AG2414" i="1"/>
  <c r="AF2414" i="1"/>
  <c r="AE2414" i="1"/>
  <c r="AD2414" i="1"/>
  <c r="Y2414" i="1"/>
  <c r="X2414" i="1"/>
  <c r="W2414" i="1"/>
  <c r="O2414" i="1"/>
  <c r="N2414" i="1"/>
  <c r="M2414" i="1" s="1"/>
  <c r="H2414" i="1"/>
  <c r="Z2414" i="1" s="1"/>
  <c r="AB2414" i="1" s="1"/>
  <c r="F2414" i="1"/>
  <c r="A2414" i="1"/>
  <c r="AH2413" i="1"/>
  <c r="AG2413" i="1"/>
  <c r="AF2413" i="1"/>
  <c r="AE2413" i="1"/>
  <c r="AD2413" i="1"/>
  <c r="Y2413" i="1"/>
  <c r="X2413" i="1"/>
  <c r="W2413" i="1"/>
  <c r="O2413" i="1"/>
  <c r="N2413" i="1"/>
  <c r="H2413" i="1"/>
  <c r="Z2413" i="1" s="1"/>
  <c r="AB2413" i="1" s="1"/>
  <c r="F2413" i="1"/>
  <c r="A2413" i="1"/>
  <c r="AH2412" i="1"/>
  <c r="AG2412" i="1"/>
  <c r="AF2412" i="1"/>
  <c r="AE2412" i="1"/>
  <c r="AD2412" i="1"/>
  <c r="Y2412" i="1"/>
  <c r="X2412" i="1"/>
  <c r="W2412" i="1"/>
  <c r="O2412" i="1"/>
  <c r="N2412" i="1"/>
  <c r="H2412" i="1"/>
  <c r="Z2412" i="1" s="1"/>
  <c r="AB2412" i="1" s="1"/>
  <c r="F2412" i="1"/>
  <c r="A2412" i="1"/>
  <c r="AH2409" i="1"/>
  <c r="AG2409" i="1"/>
  <c r="AF2409" i="1"/>
  <c r="AE2409" i="1"/>
  <c r="AD2409" i="1"/>
  <c r="Y2409" i="1"/>
  <c r="X2409" i="1"/>
  <c r="W2409" i="1"/>
  <c r="O2409" i="1"/>
  <c r="N2409" i="1"/>
  <c r="H2409" i="1"/>
  <c r="Z2409" i="1" s="1"/>
  <c r="AB2409" i="1" s="1"/>
  <c r="F2409" i="1"/>
  <c r="A2409" i="1"/>
  <c r="AH2410" i="1"/>
  <c r="AG2410" i="1"/>
  <c r="AF2410" i="1"/>
  <c r="AE2410" i="1"/>
  <c r="AD2410" i="1"/>
  <c r="Y2410" i="1"/>
  <c r="X2410" i="1"/>
  <c r="W2410" i="1"/>
  <c r="O2410" i="1"/>
  <c r="N2410" i="1"/>
  <c r="H2410" i="1"/>
  <c r="Z2410" i="1" s="1"/>
  <c r="AB2410" i="1" s="1"/>
  <c r="F2410" i="1"/>
  <c r="A2410" i="1"/>
  <c r="AH2411" i="1"/>
  <c r="AG2411" i="1"/>
  <c r="AF2411" i="1"/>
  <c r="AE2411" i="1"/>
  <c r="AD2411" i="1"/>
  <c r="Y2411" i="1"/>
  <c r="X2411" i="1"/>
  <c r="W2411" i="1"/>
  <c r="O2411" i="1"/>
  <c r="N2411" i="1"/>
  <c r="H2411" i="1"/>
  <c r="Z2411" i="1" s="1"/>
  <c r="AB2411" i="1" s="1"/>
  <c r="F2411" i="1"/>
  <c r="A2411" i="1"/>
  <c r="AH2406" i="1"/>
  <c r="AG2406" i="1"/>
  <c r="AF2406" i="1"/>
  <c r="AE2406" i="1"/>
  <c r="AD2406" i="1"/>
  <c r="Y2406" i="1"/>
  <c r="X2406" i="1"/>
  <c r="W2406" i="1"/>
  <c r="O2406" i="1"/>
  <c r="N2406" i="1"/>
  <c r="H2406" i="1"/>
  <c r="Z2406" i="1" s="1"/>
  <c r="AB2406" i="1" s="1"/>
  <c r="F2406" i="1"/>
  <c r="A2406" i="1"/>
  <c r="AH2407" i="1"/>
  <c r="AG2407" i="1"/>
  <c r="AF2407" i="1"/>
  <c r="AE2407" i="1"/>
  <c r="AD2407" i="1"/>
  <c r="Y2407" i="1"/>
  <c r="X2407" i="1"/>
  <c r="W2407" i="1"/>
  <c r="O2407" i="1"/>
  <c r="N2407" i="1"/>
  <c r="H2407" i="1"/>
  <c r="Z2407" i="1" s="1"/>
  <c r="AB2407" i="1" s="1"/>
  <c r="F2407" i="1"/>
  <c r="A2407" i="1"/>
  <c r="AH2408" i="1"/>
  <c r="AG2408" i="1"/>
  <c r="AF2408" i="1"/>
  <c r="AE2408" i="1"/>
  <c r="AD2408" i="1"/>
  <c r="Y2408" i="1"/>
  <c r="X2408" i="1"/>
  <c r="W2408" i="1"/>
  <c r="O2408" i="1"/>
  <c r="N2408" i="1"/>
  <c r="H2408" i="1"/>
  <c r="Z2408" i="1" s="1"/>
  <c r="AB2408" i="1" s="1"/>
  <c r="F2408" i="1"/>
  <c r="A2408" i="1"/>
  <c r="AH2405" i="1"/>
  <c r="AG2405" i="1"/>
  <c r="AF2405" i="1"/>
  <c r="AE2405" i="1"/>
  <c r="AD2405" i="1"/>
  <c r="Y2405" i="1"/>
  <c r="X2405" i="1"/>
  <c r="W2405" i="1"/>
  <c r="O2405" i="1"/>
  <c r="N2405" i="1"/>
  <c r="H2405" i="1"/>
  <c r="Z2405" i="1" s="1"/>
  <c r="AB2405" i="1" s="1"/>
  <c r="F2405" i="1"/>
  <c r="A2405" i="1"/>
  <c r="AH2404" i="1"/>
  <c r="AG2404" i="1"/>
  <c r="AF2404" i="1"/>
  <c r="AE2404" i="1"/>
  <c r="AD2404" i="1"/>
  <c r="Y2404" i="1"/>
  <c r="X2404" i="1"/>
  <c r="W2404" i="1"/>
  <c r="O2404" i="1"/>
  <c r="N2404" i="1"/>
  <c r="H2404" i="1"/>
  <c r="Z2404" i="1" s="1"/>
  <c r="AB2404" i="1" s="1"/>
  <c r="F2404" i="1"/>
  <c r="A2404" i="1"/>
  <c r="AH2403" i="1"/>
  <c r="AG2403" i="1"/>
  <c r="AF2403" i="1"/>
  <c r="AE2403" i="1"/>
  <c r="AD2403" i="1"/>
  <c r="Y2403" i="1"/>
  <c r="X2403" i="1"/>
  <c r="W2403" i="1"/>
  <c r="O2403" i="1"/>
  <c r="N2403" i="1"/>
  <c r="H2403" i="1"/>
  <c r="Z2403" i="1" s="1"/>
  <c r="AB2403" i="1" s="1"/>
  <c r="F2403" i="1"/>
  <c r="A2403" i="1"/>
  <c r="AH2402" i="1"/>
  <c r="AG2402" i="1"/>
  <c r="AF2402" i="1"/>
  <c r="AE2402" i="1"/>
  <c r="AD2402" i="1"/>
  <c r="Y2402" i="1"/>
  <c r="X2402" i="1"/>
  <c r="W2402" i="1"/>
  <c r="O2402" i="1"/>
  <c r="N2402" i="1"/>
  <c r="H2402" i="1"/>
  <c r="Z2402" i="1" s="1"/>
  <c r="AB2402" i="1" s="1"/>
  <c r="F2402" i="1"/>
  <c r="A2402" i="1"/>
  <c r="AH2401" i="1"/>
  <c r="AG2401" i="1"/>
  <c r="AF2401" i="1"/>
  <c r="AE2401" i="1"/>
  <c r="AD2401" i="1"/>
  <c r="Y2401" i="1"/>
  <c r="X2401" i="1"/>
  <c r="W2401" i="1"/>
  <c r="O2401" i="1"/>
  <c r="N2401" i="1"/>
  <c r="H2401" i="1"/>
  <c r="Z2401" i="1" s="1"/>
  <c r="AB2401" i="1" s="1"/>
  <c r="F2401" i="1"/>
  <c r="A2401" i="1"/>
  <c r="AH2400" i="1"/>
  <c r="AG2400" i="1"/>
  <c r="AF2400" i="1"/>
  <c r="AE2400" i="1"/>
  <c r="AD2400" i="1"/>
  <c r="Y2400" i="1"/>
  <c r="X2400" i="1"/>
  <c r="W2400" i="1"/>
  <c r="O2400" i="1"/>
  <c r="N2400" i="1"/>
  <c r="H2400" i="1"/>
  <c r="Z2400" i="1" s="1"/>
  <c r="AB2400" i="1" s="1"/>
  <c r="F2400" i="1"/>
  <c r="A2400" i="1"/>
  <c r="AH2399" i="1"/>
  <c r="AG2399" i="1"/>
  <c r="AF2399" i="1"/>
  <c r="AE2399" i="1"/>
  <c r="AD2399" i="1"/>
  <c r="Y2399" i="1"/>
  <c r="X2399" i="1"/>
  <c r="W2399" i="1"/>
  <c r="O2399" i="1"/>
  <c r="N2399" i="1"/>
  <c r="H2399" i="1"/>
  <c r="Z2399" i="1" s="1"/>
  <c r="AB2399" i="1" s="1"/>
  <c r="F2399" i="1"/>
  <c r="A2399" i="1"/>
  <c r="AH2398" i="1"/>
  <c r="AG2398" i="1"/>
  <c r="AF2398" i="1"/>
  <c r="AE2398" i="1"/>
  <c r="AD2398" i="1"/>
  <c r="Y2398" i="1"/>
  <c r="X2398" i="1"/>
  <c r="W2398" i="1"/>
  <c r="O2398" i="1"/>
  <c r="N2398" i="1"/>
  <c r="H2398" i="1"/>
  <c r="Z2398" i="1" s="1"/>
  <c r="AB2398" i="1" s="1"/>
  <c r="F2398" i="1"/>
  <c r="A2398" i="1"/>
  <c r="AH2397" i="1"/>
  <c r="AG2397" i="1"/>
  <c r="AF2397" i="1"/>
  <c r="AE2397" i="1"/>
  <c r="AD2397" i="1"/>
  <c r="Y2397" i="1"/>
  <c r="X2397" i="1"/>
  <c r="W2397" i="1"/>
  <c r="O2397" i="1"/>
  <c r="N2397" i="1"/>
  <c r="H2397" i="1"/>
  <c r="Z2397" i="1" s="1"/>
  <c r="AB2397" i="1" s="1"/>
  <c r="F2397" i="1"/>
  <c r="A2397" i="1"/>
  <c r="AH2396" i="1"/>
  <c r="AG2396" i="1"/>
  <c r="AF2396" i="1"/>
  <c r="AE2396" i="1"/>
  <c r="AD2396" i="1"/>
  <c r="Y2396" i="1"/>
  <c r="X2396" i="1"/>
  <c r="W2396" i="1"/>
  <c r="O2396" i="1"/>
  <c r="N2396" i="1"/>
  <c r="H2396" i="1"/>
  <c r="Z2396" i="1" s="1"/>
  <c r="AB2396" i="1" s="1"/>
  <c r="F2396" i="1"/>
  <c r="A2396" i="1"/>
  <c r="AH2395" i="1"/>
  <c r="AG2395" i="1"/>
  <c r="AF2395" i="1"/>
  <c r="AE2395" i="1"/>
  <c r="AD2395" i="1"/>
  <c r="Y2395" i="1"/>
  <c r="X2395" i="1"/>
  <c r="W2395" i="1"/>
  <c r="O2395" i="1"/>
  <c r="N2395" i="1"/>
  <c r="H2395" i="1"/>
  <c r="Z2395" i="1" s="1"/>
  <c r="AB2395" i="1" s="1"/>
  <c r="F2395" i="1"/>
  <c r="A2395" i="1"/>
  <c r="AH2394" i="1"/>
  <c r="AG2394" i="1"/>
  <c r="AF2394" i="1"/>
  <c r="AE2394" i="1"/>
  <c r="AD2394" i="1"/>
  <c r="Y2394" i="1"/>
  <c r="X2394" i="1"/>
  <c r="W2394" i="1"/>
  <c r="O2394" i="1"/>
  <c r="N2394" i="1"/>
  <c r="H2394" i="1"/>
  <c r="Z2394" i="1" s="1"/>
  <c r="AB2394" i="1" s="1"/>
  <c r="F2394" i="1"/>
  <c r="A2394" i="1"/>
  <c r="AH2393" i="1"/>
  <c r="AG2393" i="1"/>
  <c r="AF2393" i="1"/>
  <c r="AE2393" i="1"/>
  <c r="AD2393" i="1"/>
  <c r="Y2393" i="1"/>
  <c r="X2393" i="1"/>
  <c r="W2393" i="1"/>
  <c r="O2393" i="1"/>
  <c r="N2393" i="1"/>
  <c r="H2393" i="1"/>
  <c r="Z2393" i="1" s="1"/>
  <c r="AB2393" i="1" s="1"/>
  <c r="F2393" i="1"/>
  <c r="A2393" i="1"/>
  <c r="AH2392" i="1"/>
  <c r="AG2392" i="1"/>
  <c r="AF2392" i="1"/>
  <c r="AE2392" i="1"/>
  <c r="AD2392" i="1"/>
  <c r="Y2392" i="1"/>
  <c r="X2392" i="1"/>
  <c r="W2392" i="1"/>
  <c r="O2392" i="1"/>
  <c r="N2392" i="1"/>
  <c r="H2392" i="1"/>
  <c r="Z2392" i="1" s="1"/>
  <c r="AB2392" i="1" s="1"/>
  <c r="F2392" i="1"/>
  <c r="A2392" i="1"/>
  <c r="AH2391" i="1"/>
  <c r="AG2391" i="1"/>
  <c r="AF2391" i="1"/>
  <c r="AE2391" i="1"/>
  <c r="AD2391" i="1"/>
  <c r="Y2391" i="1"/>
  <c r="X2391" i="1"/>
  <c r="W2391" i="1"/>
  <c r="O2391" i="1"/>
  <c r="N2391" i="1"/>
  <c r="H2391" i="1"/>
  <c r="Z2391" i="1" s="1"/>
  <c r="AB2391" i="1" s="1"/>
  <c r="F2391" i="1"/>
  <c r="A2391" i="1"/>
  <c r="AH2390" i="1"/>
  <c r="AG2390" i="1"/>
  <c r="AF2390" i="1"/>
  <c r="AE2390" i="1"/>
  <c r="AD2390" i="1"/>
  <c r="Y2390" i="1"/>
  <c r="X2390" i="1"/>
  <c r="W2390" i="1"/>
  <c r="O2390" i="1"/>
  <c r="N2390" i="1"/>
  <c r="H2390" i="1"/>
  <c r="Z2390" i="1" s="1"/>
  <c r="AB2390" i="1" s="1"/>
  <c r="F2390" i="1"/>
  <c r="A2390" i="1"/>
  <c r="AH2389" i="1"/>
  <c r="AG2389" i="1"/>
  <c r="AF2389" i="1"/>
  <c r="AE2389" i="1"/>
  <c r="AD2389" i="1"/>
  <c r="Y2389" i="1"/>
  <c r="X2389" i="1"/>
  <c r="W2389" i="1"/>
  <c r="O2389" i="1"/>
  <c r="N2389" i="1"/>
  <c r="H2389" i="1"/>
  <c r="Z2389" i="1" s="1"/>
  <c r="AB2389" i="1" s="1"/>
  <c r="F2389" i="1"/>
  <c r="A2389" i="1"/>
  <c r="AH2388" i="1"/>
  <c r="AG2388" i="1"/>
  <c r="AF2388" i="1"/>
  <c r="AE2388" i="1"/>
  <c r="AD2388" i="1"/>
  <c r="Y2388" i="1"/>
  <c r="X2388" i="1"/>
  <c r="W2388" i="1"/>
  <c r="O2388" i="1"/>
  <c r="N2388" i="1"/>
  <c r="H2388" i="1"/>
  <c r="Z2388" i="1" s="1"/>
  <c r="AB2388" i="1" s="1"/>
  <c r="F2388" i="1"/>
  <c r="A2388" i="1"/>
  <c r="AH2387" i="1"/>
  <c r="AG2387" i="1"/>
  <c r="AF2387" i="1"/>
  <c r="AE2387" i="1"/>
  <c r="AD2387" i="1"/>
  <c r="Y2387" i="1"/>
  <c r="X2387" i="1"/>
  <c r="W2387" i="1"/>
  <c r="O2387" i="1"/>
  <c r="N2387" i="1"/>
  <c r="H2387" i="1"/>
  <c r="Z2387" i="1" s="1"/>
  <c r="AB2387" i="1" s="1"/>
  <c r="F2387" i="1"/>
  <c r="A2387" i="1"/>
  <c r="AH2386" i="1"/>
  <c r="AG2386" i="1"/>
  <c r="AF2386" i="1"/>
  <c r="AE2386" i="1"/>
  <c r="AD2386" i="1"/>
  <c r="Y2386" i="1"/>
  <c r="X2386" i="1"/>
  <c r="W2386" i="1"/>
  <c r="O2386" i="1"/>
  <c r="N2386" i="1"/>
  <c r="H2386" i="1"/>
  <c r="Z2386" i="1" s="1"/>
  <c r="AB2386" i="1" s="1"/>
  <c r="F2386" i="1"/>
  <c r="A2386" i="1"/>
  <c r="AH2385" i="1"/>
  <c r="AG2385" i="1"/>
  <c r="AF2385" i="1"/>
  <c r="AE2385" i="1"/>
  <c r="AD2385" i="1"/>
  <c r="Y2385" i="1"/>
  <c r="X2385" i="1"/>
  <c r="W2385" i="1"/>
  <c r="O2385" i="1"/>
  <c r="N2385" i="1"/>
  <c r="H2385" i="1"/>
  <c r="Z2385" i="1" s="1"/>
  <c r="AB2385" i="1" s="1"/>
  <c r="F2385" i="1"/>
  <c r="A2385" i="1"/>
  <c r="AH2384" i="1"/>
  <c r="AG2384" i="1"/>
  <c r="AF2384" i="1"/>
  <c r="AE2384" i="1"/>
  <c r="AD2384" i="1"/>
  <c r="Y2384" i="1"/>
  <c r="X2384" i="1"/>
  <c r="W2384" i="1"/>
  <c r="O2384" i="1"/>
  <c r="N2384" i="1"/>
  <c r="H2384" i="1"/>
  <c r="Z2384" i="1" s="1"/>
  <c r="AB2384" i="1" s="1"/>
  <c r="F2384" i="1"/>
  <c r="A2384" i="1"/>
  <c r="AH2383" i="1"/>
  <c r="AG2383" i="1"/>
  <c r="AF2383" i="1"/>
  <c r="AE2383" i="1"/>
  <c r="AD2383" i="1"/>
  <c r="Y2383" i="1"/>
  <c r="X2383" i="1"/>
  <c r="W2383" i="1"/>
  <c r="O2383" i="1"/>
  <c r="N2383" i="1"/>
  <c r="H2383" i="1"/>
  <c r="Z2383" i="1" s="1"/>
  <c r="AB2383" i="1" s="1"/>
  <c r="F2383" i="1"/>
  <c r="A2383" i="1"/>
  <c r="AH2382" i="1"/>
  <c r="AF2382" i="1"/>
  <c r="AE2382" i="1"/>
  <c r="AD2382" i="1"/>
  <c r="Y2382" i="1"/>
  <c r="X2382" i="1"/>
  <c r="W2382" i="1"/>
  <c r="O2382" i="1"/>
  <c r="N2382" i="1"/>
  <c r="M2382" i="1" s="1"/>
  <c r="H2382" i="1"/>
  <c r="Z2382" i="1" s="1"/>
  <c r="AB2382" i="1" s="1"/>
  <c r="F2382" i="1"/>
  <c r="A2382" i="1"/>
  <c r="AH2381" i="1"/>
  <c r="AG2381" i="1"/>
  <c r="AF2381" i="1"/>
  <c r="AE2381" i="1"/>
  <c r="AD2381" i="1"/>
  <c r="Y2381" i="1"/>
  <c r="X2381" i="1"/>
  <c r="W2381" i="1"/>
  <c r="O2381" i="1"/>
  <c r="N2381" i="1"/>
  <c r="H2381" i="1"/>
  <c r="Z2381" i="1" s="1"/>
  <c r="AB2381" i="1" s="1"/>
  <c r="F2381" i="1"/>
  <c r="A2381" i="1"/>
  <c r="AH2380" i="1"/>
  <c r="AG2380" i="1"/>
  <c r="AF2380" i="1"/>
  <c r="AE2380" i="1"/>
  <c r="AD2380" i="1"/>
  <c r="Y2380" i="1"/>
  <c r="X2380" i="1"/>
  <c r="W2380" i="1"/>
  <c r="O2380" i="1"/>
  <c r="N2380" i="1"/>
  <c r="H2380" i="1"/>
  <c r="Z2380" i="1" s="1"/>
  <c r="AB2380" i="1" s="1"/>
  <c r="F2380" i="1"/>
  <c r="A2380" i="1"/>
  <c r="AH2379" i="1"/>
  <c r="AG2379" i="1"/>
  <c r="AF2379" i="1"/>
  <c r="AE2379" i="1"/>
  <c r="AD2379" i="1"/>
  <c r="Y2379" i="1"/>
  <c r="X2379" i="1"/>
  <c r="W2379" i="1"/>
  <c r="O2379" i="1"/>
  <c r="N2379" i="1"/>
  <c r="H2379" i="1"/>
  <c r="Z2379" i="1" s="1"/>
  <c r="AB2379" i="1" s="1"/>
  <c r="F2379" i="1"/>
  <c r="A2379" i="1"/>
  <c r="AH2378" i="1"/>
  <c r="AG2378" i="1"/>
  <c r="AF2378" i="1"/>
  <c r="AE2378" i="1"/>
  <c r="AD2378" i="1"/>
  <c r="Y2378" i="1"/>
  <c r="X2378" i="1"/>
  <c r="W2378" i="1"/>
  <c r="O2378" i="1"/>
  <c r="N2378" i="1"/>
  <c r="H2378" i="1"/>
  <c r="Z2378" i="1" s="1"/>
  <c r="AB2378" i="1" s="1"/>
  <c r="F2378" i="1"/>
  <c r="A2378" i="1"/>
  <c r="AH2375" i="1"/>
  <c r="AG2375" i="1"/>
  <c r="AF2375" i="1"/>
  <c r="AE2375" i="1"/>
  <c r="AD2375" i="1"/>
  <c r="Y2375" i="1"/>
  <c r="X2375" i="1"/>
  <c r="W2375" i="1"/>
  <c r="O2375" i="1"/>
  <c r="N2375" i="1"/>
  <c r="H2375" i="1"/>
  <c r="Z2375" i="1" s="1"/>
  <c r="AB2375" i="1" s="1"/>
  <c r="F2375" i="1"/>
  <c r="A2375" i="1"/>
  <c r="AH2376" i="1"/>
  <c r="AG2376" i="1"/>
  <c r="AF2376" i="1"/>
  <c r="AE2376" i="1"/>
  <c r="AD2376" i="1"/>
  <c r="Y2376" i="1"/>
  <c r="X2376" i="1"/>
  <c r="W2376" i="1"/>
  <c r="O2376" i="1"/>
  <c r="N2376" i="1"/>
  <c r="H2376" i="1"/>
  <c r="Z2376" i="1" s="1"/>
  <c r="AB2376" i="1" s="1"/>
  <c r="F2376" i="1"/>
  <c r="A2376" i="1"/>
  <c r="AH2374" i="1"/>
  <c r="AG2374" i="1"/>
  <c r="AF2374" i="1"/>
  <c r="AE2374" i="1"/>
  <c r="AD2374" i="1"/>
  <c r="Y2374" i="1"/>
  <c r="X2374" i="1"/>
  <c r="W2374" i="1"/>
  <c r="O2374" i="1"/>
  <c r="N2374" i="1"/>
  <c r="H2374" i="1"/>
  <c r="Z2374" i="1" s="1"/>
  <c r="AB2374" i="1" s="1"/>
  <c r="F2374" i="1"/>
  <c r="A2374" i="1"/>
  <c r="AH2373" i="1"/>
  <c r="AG2373" i="1"/>
  <c r="AF2373" i="1"/>
  <c r="AE2373" i="1"/>
  <c r="AD2373" i="1"/>
  <c r="Y2373" i="1"/>
  <c r="X2373" i="1"/>
  <c r="W2373" i="1"/>
  <c r="O2373" i="1"/>
  <c r="N2373" i="1"/>
  <c r="M2373" i="1" s="1"/>
  <c r="H2373" i="1"/>
  <c r="Z2373" i="1" s="1"/>
  <c r="AB2373" i="1" s="1"/>
  <c r="F2373" i="1"/>
  <c r="A2373" i="1"/>
  <c r="AH2372" i="1"/>
  <c r="AG2372" i="1"/>
  <c r="AF2372" i="1"/>
  <c r="AE2372" i="1"/>
  <c r="AD2372" i="1"/>
  <c r="Y2372" i="1"/>
  <c r="X2372" i="1"/>
  <c r="W2372" i="1"/>
  <c r="O2372" i="1"/>
  <c r="N2372" i="1"/>
  <c r="M2372" i="1" s="1"/>
  <c r="H2372" i="1"/>
  <c r="Z2372" i="1" s="1"/>
  <c r="AB2372" i="1" s="1"/>
  <c r="F2372" i="1"/>
  <c r="A2372" i="1"/>
  <c r="AH2371" i="1"/>
  <c r="AG2371" i="1"/>
  <c r="AF2371" i="1"/>
  <c r="AE2371" i="1"/>
  <c r="AD2371" i="1"/>
  <c r="Y2371" i="1"/>
  <c r="X2371" i="1"/>
  <c r="W2371" i="1"/>
  <c r="O2371" i="1"/>
  <c r="N2371" i="1"/>
  <c r="M2371" i="1" s="1"/>
  <c r="H2371" i="1"/>
  <c r="Z2371" i="1" s="1"/>
  <c r="AB2371" i="1" s="1"/>
  <c r="F2371" i="1"/>
  <c r="A2371" i="1"/>
  <c r="AH2370" i="1"/>
  <c r="AG2370" i="1"/>
  <c r="AF2370" i="1"/>
  <c r="AE2370" i="1"/>
  <c r="AD2370" i="1"/>
  <c r="Y2370" i="1"/>
  <c r="X2370" i="1"/>
  <c r="W2370" i="1"/>
  <c r="O2370" i="1"/>
  <c r="N2370" i="1"/>
  <c r="M2370" i="1" s="1"/>
  <c r="H2370" i="1"/>
  <c r="Z2370" i="1" s="1"/>
  <c r="AB2370" i="1" s="1"/>
  <c r="F2370" i="1"/>
  <c r="A2370" i="1"/>
  <c r="AH2369" i="1"/>
  <c r="AG2369" i="1"/>
  <c r="AF2369" i="1"/>
  <c r="AE2369" i="1"/>
  <c r="AD2369" i="1"/>
  <c r="Y2369" i="1"/>
  <c r="X2369" i="1"/>
  <c r="W2369" i="1"/>
  <c r="O2369" i="1"/>
  <c r="N2369" i="1"/>
  <c r="H2369" i="1"/>
  <c r="Z2369" i="1" s="1"/>
  <c r="AB2369" i="1" s="1"/>
  <c r="F2369" i="1"/>
  <c r="A2369" i="1"/>
  <c r="AH2368" i="1"/>
  <c r="AG2368" i="1"/>
  <c r="AF2368" i="1"/>
  <c r="AE2368" i="1"/>
  <c r="AD2368" i="1"/>
  <c r="Y2368" i="1"/>
  <c r="X2368" i="1"/>
  <c r="W2368" i="1"/>
  <c r="O2368" i="1"/>
  <c r="N2368" i="1"/>
  <c r="H2368" i="1"/>
  <c r="Z2368" i="1" s="1"/>
  <c r="AB2368" i="1" s="1"/>
  <c r="F2368" i="1"/>
  <c r="A2368" i="1"/>
  <c r="AH2367" i="1"/>
  <c r="AG2367" i="1"/>
  <c r="AF2367" i="1"/>
  <c r="AE2367" i="1"/>
  <c r="AD2367" i="1"/>
  <c r="Y2367" i="1"/>
  <c r="X2367" i="1"/>
  <c r="W2367" i="1"/>
  <c r="O2367" i="1"/>
  <c r="N2367" i="1"/>
  <c r="H2367" i="1"/>
  <c r="Z2367" i="1" s="1"/>
  <c r="AB2367" i="1" s="1"/>
  <c r="F2367" i="1"/>
  <c r="A2367" i="1"/>
  <c r="AH2366" i="1"/>
  <c r="AG2366" i="1"/>
  <c r="AF2366" i="1"/>
  <c r="AE2366" i="1"/>
  <c r="AD2366" i="1"/>
  <c r="Y2366" i="1"/>
  <c r="X2366" i="1"/>
  <c r="W2366" i="1"/>
  <c r="O2366" i="1"/>
  <c r="N2366" i="1"/>
  <c r="H2366" i="1"/>
  <c r="Z2366" i="1" s="1"/>
  <c r="AB2366" i="1" s="1"/>
  <c r="F2366" i="1"/>
  <c r="A2366" i="1"/>
  <c r="AH2365" i="1"/>
  <c r="AG2365" i="1"/>
  <c r="AF2365" i="1"/>
  <c r="AE2365" i="1"/>
  <c r="AD2365" i="1"/>
  <c r="Y2365" i="1"/>
  <c r="X2365" i="1"/>
  <c r="W2365" i="1"/>
  <c r="O2365" i="1"/>
  <c r="N2365" i="1"/>
  <c r="H2365" i="1"/>
  <c r="Z2365" i="1" s="1"/>
  <c r="AB2365" i="1" s="1"/>
  <c r="F2365" i="1"/>
  <c r="A2365" i="1"/>
  <c r="AH2364" i="1"/>
  <c r="AG2364" i="1"/>
  <c r="AF2364" i="1"/>
  <c r="AE2364" i="1"/>
  <c r="AD2364" i="1"/>
  <c r="Y2364" i="1"/>
  <c r="X2364" i="1"/>
  <c r="W2364" i="1"/>
  <c r="O2364" i="1"/>
  <c r="N2364" i="1"/>
  <c r="H2364" i="1"/>
  <c r="Z2364" i="1" s="1"/>
  <c r="AB2364" i="1" s="1"/>
  <c r="F2364" i="1"/>
  <c r="A2364" i="1"/>
  <c r="AH2363" i="1"/>
  <c r="AG2363" i="1"/>
  <c r="AF2363" i="1"/>
  <c r="AE2363" i="1"/>
  <c r="AD2363" i="1"/>
  <c r="Y2363" i="1"/>
  <c r="X2363" i="1"/>
  <c r="W2363" i="1"/>
  <c r="O2363" i="1"/>
  <c r="N2363" i="1"/>
  <c r="H2363" i="1"/>
  <c r="Z2363" i="1" s="1"/>
  <c r="AB2363" i="1" s="1"/>
  <c r="F2363" i="1"/>
  <c r="A2363" i="1"/>
  <c r="AH2362" i="1"/>
  <c r="AG2362" i="1"/>
  <c r="AF2362" i="1"/>
  <c r="AE2362" i="1"/>
  <c r="AD2362" i="1"/>
  <c r="Y2362" i="1"/>
  <c r="X2362" i="1"/>
  <c r="W2362" i="1"/>
  <c r="O2362" i="1"/>
  <c r="N2362" i="1"/>
  <c r="H2362" i="1"/>
  <c r="Z2362" i="1" s="1"/>
  <c r="AB2362" i="1" s="1"/>
  <c r="F2362" i="1"/>
  <c r="A2362" i="1"/>
  <c r="AH2361" i="1"/>
  <c r="AG2361" i="1"/>
  <c r="AF2361" i="1"/>
  <c r="AE2361" i="1"/>
  <c r="AD2361" i="1"/>
  <c r="Y2361" i="1"/>
  <c r="X2361" i="1"/>
  <c r="W2361" i="1"/>
  <c r="O2361" i="1"/>
  <c r="N2361" i="1"/>
  <c r="H2361" i="1"/>
  <c r="Z2361" i="1" s="1"/>
  <c r="AB2361" i="1" s="1"/>
  <c r="F2361" i="1"/>
  <c r="A2361" i="1"/>
  <c r="AH2360" i="1"/>
  <c r="AG2360" i="1"/>
  <c r="AF2360" i="1"/>
  <c r="AE2360" i="1"/>
  <c r="AD2360" i="1"/>
  <c r="Y2360" i="1"/>
  <c r="X2360" i="1"/>
  <c r="W2360" i="1"/>
  <c r="O2360" i="1"/>
  <c r="N2360" i="1"/>
  <c r="H2360" i="1"/>
  <c r="Z2360" i="1" s="1"/>
  <c r="AB2360" i="1" s="1"/>
  <c r="F2360" i="1"/>
  <c r="A2360" i="1"/>
  <c r="AH2359" i="1"/>
  <c r="AG2359" i="1"/>
  <c r="AF2359" i="1"/>
  <c r="AE2359" i="1"/>
  <c r="AD2359" i="1"/>
  <c r="Y2359" i="1"/>
  <c r="X2359" i="1"/>
  <c r="W2359" i="1"/>
  <c r="O2359" i="1"/>
  <c r="N2359" i="1"/>
  <c r="H2359" i="1"/>
  <c r="Z2359" i="1" s="1"/>
  <c r="AB2359" i="1" s="1"/>
  <c r="F2359" i="1"/>
  <c r="A2359" i="1"/>
  <c r="AH2358" i="1"/>
  <c r="AG2358" i="1"/>
  <c r="AF2358" i="1"/>
  <c r="AE2358" i="1"/>
  <c r="AD2358" i="1"/>
  <c r="Y2358" i="1"/>
  <c r="X2358" i="1"/>
  <c r="W2358" i="1"/>
  <c r="O2358" i="1"/>
  <c r="N2358" i="1"/>
  <c r="H2358" i="1"/>
  <c r="Z2358" i="1" s="1"/>
  <c r="AB2358" i="1" s="1"/>
  <c r="F2358" i="1"/>
  <c r="A2358" i="1"/>
  <c r="AH2357" i="1"/>
  <c r="AG2357" i="1"/>
  <c r="AF2357" i="1"/>
  <c r="AE2357" i="1"/>
  <c r="AD2357" i="1"/>
  <c r="Y2357" i="1"/>
  <c r="X2357" i="1"/>
  <c r="W2357" i="1"/>
  <c r="O2357" i="1"/>
  <c r="N2357" i="1"/>
  <c r="M2357" i="1" s="1"/>
  <c r="H2357" i="1"/>
  <c r="Z2357" i="1" s="1"/>
  <c r="AB2357" i="1" s="1"/>
  <c r="F2357" i="1"/>
  <c r="A2357" i="1"/>
  <c r="AH2356" i="1"/>
  <c r="AG2356" i="1"/>
  <c r="AF2356" i="1"/>
  <c r="AE2356" i="1"/>
  <c r="AD2356" i="1"/>
  <c r="Y2356" i="1"/>
  <c r="X2356" i="1"/>
  <c r="W2356" i="1"/>
  <c r="O2356" i="1"/>
  <c r="N2356" i="1"/>
  <c r="H2356" i="1"/>
  <c r="Z2356" i="1" s="1"/>
  <c r="AB2356" i="1" s="1"/>
  <c r="F2356" i="1"/>
  <c r="A2356" i="1"/>
  <c r="AH2354" i="1"/>
  <c r="AG2354" i="1"/>
  <c r="AF2354" i="1"/>
  <c r="AE2354" i="1"/>
  <c r="AD2354" i="1"/>
  <c r="Y2354" i="1"/>
  <c r="X2354" i="1"/>
  <c r="W2354" i="1"/>
  <c r="O2354" i="1"/>
  <c r="N2354" i="1"/>
  <c r="M2354" i="1" s="1"/>
  <c r="H2354" i="1"/>
  <c r="Z2354" i="1" s="1"/>
  <c r="AB2354" i="1" s="1"/>
  <c r="F2354" i="1"/>
  <c r="A2354" i="1"/>
  <c r="AH2353" i="1"/>
  <c r="AG2353" i="1"/>
  <c r="AF2353" i="1"/>
  <c r="AE2353" i="1"/>
  <c r="AD2353" i="1"/>
  <c r="Y2353" i="1"/>
  <c r="X2353" i="1"/>
  <c r="W2353" i="1"/>
  <c r="O2353" i="1"/>
  <c r="N2353" i="1"/>
  <c r="M2353" i="1" s="1"/>
  <c r="H2353" i="1"/>
  <c r="Z2353" i="1" s="1"/>
  <c r="AB2353" i="1" s="1"/>
  <c r="F2353" i="1"/>
  <c r="A2353" i="1"/>
  <c r="AH2355" i="1"/>
  <c r="AG2355" i="1"/>
  <c r="AF2355" i="1"/>
  <c r="AE2355" i="1"/>
  <c r="AD2355" i="1"/>
  <c r="Y2355" i="1"/>
  <c r="X2355" i="1"/>
  <c r="W2355" i="1"/>
  <c r="O2355" i="1"/>
  <c r="N2355" i="1"/>
  <c r="M2355" i="1" s="1"/>
  <c r="H2355" i="1"/>
  <c r="Z2355" i="1" s="1"/>
  <c r="AB2355" i="1" s="1"/>
  <c r="F2355" i="1"/>
  <c r="A2355" i="1"/>
  <c r="AH2352" i="1"/>
  <c r="AG2352" i="1"/>
  <c r="AF2352" i="1"/>
  <c r="AE2352" i="1"/>
  <c r="AD2352" i="1"/>
  <c r="Y2352" i="1"/>
  <c r="X2352" i="1"/>
  <c r="W2352" i="1"/>
  <c r="O2352" i="1"/>
  <c r="N2352" i="1"/>
  <c r="M2352" i="1" s="1"/>
  <c r="H2352" i="1"/>
  <c r="Z2352" i="1" s="1"/>
  <c r="AB2352" i="1" s="1"/>
  <c r="F2352" i="1"/>
  <c r="A2352" i="1"/>
  <c r="AH2346" i="1"/>
  <c r="AG2346" i="1"/>
  <c r="AF2346" i="1"/>
  <c r="AE2346" i="1"/>
  <c r="AD2346" i="1"/>
  <c r="Y2346" i="1"/>
  <c r="X2346" i="1"/>
  <c r="W2346" i="1"/>
  <c r="O2346" i="1"/>
  <c r="N2346" i="1"/>
  <c r="M2346" i="1" s="1"/>
  <c r="H2346" i="1"/>
  <c r="Z2346" i="1" s="1"/>
  <c r="AB2346" i="1" s="1"/>
  <c r="F2346" i="1"/>
  <c r="A2346" i="1"/>
  <c r="AH2345" i="1"/>
  <c r="AG2345" i="1"/>
  <c r="AF2345" i="1"/>
  <c r="AE2345" i="1"/>
  <c r="AD2345" i="1"/>
  <c r="Y2345" i="1"/>
  <c r="X2345" i="1"/>
  <c r="W2345" i="1"/>
  <c r="O2345" i="1"/>
  <c r="N2345" i="1"/>
  <c r="M2345" i="1" s="1"/>
  <c r="H2345" i="1"/>
  <c r="Z2345" i="1" s="1"/>
  <c r="AB2345" i="1" s="1"/>
  <c r="F2345" i="1"/>
  <c r="A2345" i="1"/>
  <c r="AH2344" i="1"/>
  <c r="AG2344" i="1"/>
  <c r="AF2344" i="1"/>
  <c r="AE2344" i="1"/>
  <c r="AD2344" i="1"/>
  <c r="Y2344" i="1"/>
  <c r="X2344" i="1"/>
  <c r="W2344" i="1"/>
  <c r="O2344" i="1"/>
  <c r="N2344" i="1"/>
  <c r="M2344" i="1" s="1"/>
  <c r="H2344" i="1"/>
  <c r="Z2344" i="1" s="1"/>
  <c r="AB2344" i="1" s="1"/>
  <c r="F2344" i="1"/>
  <c r="A2344" i="1"/>
  <c r="AH2349" i="1"/>
  <c r="AG2349" i="1"/>
  <c r="AF2349" i="1"/>
  <c r="AE2349" i="1"/>
  <c r="AD2349" i="1"/>
  <c r="Y2349" i="1"/>
  <c r="X2349" i="1"/>
  <c r="W2349" i="1"/>
  <c r="O2349" i="1"/>
  <c r="N2349" i="1"/>
  <c r="M2349" i="1" s="1"/>
  <c r="H2349" i="1"/>
  <c r="Z2349" i="1" s="1"/>
  <c r="AB2349" i="1" s="1"/>
  <c r="F2349" i="1"/>
  <c r="A2349" i="1"/>
  <c r="AH2348" i="1"/>
  <c r="AG2348" i="1"/>
  <c r="AF2348" i="1"/>
  <c r="AE2348" i="1"/>
  <c r="AD2348" i="1"/>
  <c r="Y2348" i="1"/>
  <c r="X2348" i="1"/>
  <c r="W2348" i="1"/>
  <c r="O2348" i="1"/>
  <c r="N2348" i="1"/>
  <c r="M2348" i="1" s="1"/>
  <c r="H2348" i="1"/>
  <c r="Z2348" i="1" s="1"/>
  <c r="AB2348" i="1" s="1"/>
  <c r="F2348" i="1"/>
  <c r="A2348" i="1"/>
  <c r="AH2347" i="1"/>
  <c r="AG2347" i="1"/>
  <c r="AF2347" i="1"/>
  <c r="AE2347" i="1"/>
  <c r="AD2347" i="1"/>
  <c r="Y2347" i="1"/>
  <c r="X2347" i="1"/>
  <c r="W2347" i="1"/>
  <c r="O2347" i="1"/>
  <c r="N2347" i="1"/>
  <c r="M2347" i="1" s="1"/>
  <c r="H2347" i="1"/>
  <c r="Z2347" i="1" s="1"/>
  <c r="AB2347" i="1" s="1"/>
  <c r="F2347" i="1"/>
  <c r="A2347" i="1"/>
  <c r="AH2340" i="1"/>
  <c r="AG2340" i="1"/>
  <c r="AF2340" i="1"/>
  <c r="AE2340" i="1"/>
  <c r="AD2340" i="1"/>
  <c r="Y2340" i="1"/>
  <c r="X2340" i="1"/>
  <c r="W2340" i="1"/>
  <c r="O2340" i="1"/>
  <c r="N2340" i="1"/>
  <c r="M2340" i="1" s="1"/>
  <c r="H2340" i="1"/>
  <c r="Z2340" i="1" s="1"/>
  <c r="AB2340" i="1" s="1"/>
  <c r="F2340" i="1"/>
  <c r="A2340" i="1"/>
  <c r="AH2339" i="1"/>
  <c r="AG2339" i="1"/>
  <c r="AF2339" i="1"/>
  <c r="AE2339" i="1"/>
  <c r="AD2339" i="1"/>
  <c r="Y2339" i="1"/>
  <c r="X2339" i="1"/>
  <c r="W2339" i="1"/>
  <c r="O2339" i="1"/>
  <c r="N2339" i="1"/>
  <c r="M2339" i="1" s="1"/>
  <c r="H2339" i="1"/>
  <c r="Z2339" i="1" s="1"/>
  <c r="AB2339" i="1" s="1"/>
  <c r="F2339" i="1"/>
  <c r="A2339" i="1"/>
  <c r="AH2338" i="1"/>
  <c r="AG2338" i="1"/>
  <c r="AF2338" i="1"/>
  <c r="AE2338" i="1"/>
  <c r="AD2338" i="1"/>
  <c r="Y2338" i="1"/>
  <c r="X2338" i="1"/>
  <c r="W2338" i="1"/>
  <c r="O2338" i="1"/>
  <c r="N2338" i="1"/>
  <c r="M2338" i="1" s="1"/>
  <c r="H2338" i="1"/>
  <c r="Z2338" i="1" s="1"/>
  <c r="AB2338" i="1" s="1"/>
  <c r="F2338" i="1"/>
  <c r="A2338" i="1"/>
  <c r="AH2343" i="1"/>
  <c r="AG2343" i="1"/>
  <c r="AF2343" i="1"/>
  <c r="AE2343" i="1"/>
  <c r="AD2343" i="1"/>
  <c r="Y2343" i="1"/>
  <c r="X2343" i="1"/>
  <c r="W2343" i="1"/>
  <c r="O2343" i="1"/>
  <c r="N2343" i="1"/>
  <c r="M2343" i="1" s="1"/>
  <c r="H2343" i="1"/>
  <c r="Z2343" i="1" s="1"/>
  <c r="AB2343" i="1" s="1"/>
  <c r="F2343" i="1"/>
  <c r="A2343" i="1"/>
  <c r="AH2342" i="1"/>
  <c r="AG2342" i="1"/>
  <c r="AF2342" i="1"/>
  <c r="AE2342" i="1"/>
  <c r="AD2342" i="1"/>
  <c r="Y2342" i="1"/>
  <c r="X2342" i="1"/>
  <c r="W2342" i="1"/>
  <c r="O2342" i="1"/>
  <c r="N2342" i="1"/>
  <c r="M2342" i="1" s="1"/>
  <c r="H2342" i="1"/>
  <c r="Z2342" i="1" s="1"/>
  <c r="AB2342" i="1" s="1"/>
  <c r="F2342" i="1"/>
  <c r="A2342" i="1"/>
  <c r="AH2341" i="1"/>
  <c r="AG2341" i="1"/>
  <c r="AF2341" i="1"/>
  <c r="AE2341" i="1"/>
  <c r="AD2341" i="1"/>
  <c r="Y2341" i="1"/>
  <c r="X2341" i="1"/>
  <c r="W2341" i="1"/>
  <c r="O2341" i="1"/>
  <c r="N2341" i="1"/>
  <c r="M2341" i="1" s="1"/>
  <c r="H2341" i="1"/>
  <c r="Z2341" i="1" s="1"/>
  <c r="AB2341" i="1" s="1"/>
  <c r="F2341" i="1"/>
  <c r="A2341" i="1"/>
  <c r="AH2337" i="1"/>
  <c r="AG2337" i="1"/>
  <c r="AF2337" i="1"/>
  <c r="AE2337" i="1"/>
  <c r="AD2337" i="1"/>
  <c r="Y2337" i="1"/>
  <c r="X2337" i="1"/>
  <c r="W2337" i="1"/>
  <c r="O2337" i="1"/>
  <c r="N2337" i="1"/>
  <c r="H2337" i="1"/>
  <c r="Z2337" i="1" s="1"/>
  <c r="AB2337" i="1" s="1"/>
  <c r="F2337" i="1"/>
  <c r="A2337" i="1"/>
  <c r="AH2336" i="1"/>
  <c r="AG2336" i="1"/>
  <c r="AF2336" i="1"/>
  <c r="AE2336" i="1"/>
  <c r="AD2336" i="1"/>
  <c r="Y2336" i="1"/>
  <c r="X2336" i="1"/>
  <c r="W2336" i="1"/>
  <c r="O2336" i="1"/>
  <c r="N2336" i="1"/>
  <c r="H2336" i="1"/>
  <c r="Z2336" i="1" s="1"/>
  <c r="AB2336" i="1" s="1"/>
  <c r="F2336" i="1"/>
  <c r="A2336" i="1"/>
  <c r="AH2335" i="1"/>
  <c r="AG2335" i="1"/>
  <c r="AF2335" i="1"/>
  <c r="AE2335" i="1"/>
  <c r="AD2335" i="1"/>
  <c r="Y2335" i="1"/>
  <c r="X2335" i="1"/>
  <c r="W2335" i="1"/>
  <c r="O2335" i="1"/>
  <c r="N2335" i="1"/>
  <c r="H2335" i="1"/>
  <c r="Z2335" i="1" s="1"/>
  <c r="AB2335" i="1" s="1"/>
  <c r="F2335" i="1"/>
  <c r="A2335" i="1"/>
  <c r="AH2332" i="1"/>
  <c r="AF2332" i="1"/>
  <c r="AE2332" i="1"/>
  <c r="AD2332" i="1"/>
  <c r="Y2332" i="1"/>
  <c r="X2332" i="1"/>
  <c r="W2332" i="1"/>
  <c r="O2332" i="1"/>
  <c r="N2332" i="1"/>
  <c r="M2332" i="1" s="1"/>
  <c r="H2332" i="1"/>
  <c r="Z2332" i="1" s="1"/>
  <c r="AB2332" i="1" s="1"/>
  <c r="F2332" i="1"/>
  <c r="A2332" i="1"/>
  <c r="AH2331" i="1"/>
  <c r="AG2331" i="1"/>
  <c r="AF2331" i="1"/>
  <c r="AE2331" i="1"/>
  <c r="AD2331" i="1"/>
  <c r="Y2331" i="1"/>
  <c r="X2331" i="1"/>
  <c r="W2331" i="1"/>
  <c r="O2331" i="1"/>
  <c r="N2331" i="1"/>
  <c r="H2331" i="1"/>
  <c r="Z2331" i="1" s="1"/>
  <c r="AB2331" i="1" s="1"/>
  <c r="F2331" i="1"/>
  <c r="A2331" i="1"/>
  <c r="AH2330" i="1"/>
  <c r="AG2330" i="1"/>
  <c r="AF2330" i="1"/>
  <c r="AE2330" i="1"/>
  <c r="AD2330" i="1"/>
  <c r="Y2330" i="1"/>
  <c r="X2330" i="1"/>
  <c r="W2330" i="1"/>
  <c r="O2330" i="1"/>
  <c r="N2330" i="1"/>
  <c r="M2330" i="1" s="1"/>
  <c r="H2330" i="1"/>
  <c r="Z2330" i="1" s="1"/>
  <c r="AB2330" i="1" s="1"/>
  <c r="F2330" i="1"/>
  <c r="A2330" i="1"/>
  <c r="AH2329" i="1"/>
  <c r="AF2329" i="1"/>
  <c r="AE2329" i="1"/>
  <c r="AD2329" i="1"/>
  <c r="Y2329" i="1"/>
  <c r="X2329" i="1"/>
  <c r="W2329" i="1"/>
  <c r="O2329" i="1"/>
  <c r="N2329" i="1"/>
  <c r="M2329" i="1" s="1"/>
  <c r="H2329" i="1"/>
  <c r="Z2329" i="1" s="1"/>
  <c r="AB2329" i="1" s="1"/>
  <c r="F2329" i="1"/>
  <c r="A2329" i="1"/>
  <c r="AH2327" i="1"/>
  <c r="AF2327" i="1"/>
  <c r="AE2327" i="1"/>
  <c r="AD2327" i="1"/>
  <c r="Y2327" i="1"/>
  <c r="X2327" i="1"/>
  <c r="W2327" i="1"/>
  <c r="O2327" i="1"/>
  <c r="N2327" i="1"/>
  <c r="M2327" i="1" s="1"/>
  <c r="H2327" i="1"/>
  <c r="Z2327" i="1" s="1"/>
  <c r="AB2327" i="1" s="1"/>
  <c r="F2327" i="1"/>
  <c r="A2327" i="1"/>
  <c r="AH2326" i="1"/>
  <c r="AF2326" i="1"/>
  <c r="AE2326" i="1"/>
  <c r="AD2326" i="1"/>
  <c r="Y2326" i="1"/>
  <c r="X2326" i="1"/>
  <c r="W2326" i="1"/>
  <c r="O2326" i="1"/>
  <c r="N2326" i="1"/>
  <c r="M2326" i="1" s="1"/>
  <c r="H2326" i="1"/>
  <c r="Z2326" i="1" s="1"/>
  <c r="AB2326" i="1" s="1"/>
  <c r="F2326" i="1"/>
  <c r="A2326" i="1"/>
  <c r="AH2322" i="1"/>
  <c r="AG2322" i="1"/>
  <c r="AF2322" i="1"/>
  <c r="AE2322" i="1"/>
  <c r="AD2322" i="1"/>
  <c r="Y2322" i="1"/>
  <c r="X2322" i="1"/>
  <c r="W2322" i="1"/>
  <c r="O2322" i="1"/>
  <c r="N2322" i="1"/>
  <c r="M2322" i="1" s="1"/>
  <c r="H2322" i="1"/>
  <c r="Z2322" i="1" s="1"/>
  <c r="AB2322" i="1" s="1"/>
  <c r="F2322" i="1"/>
  <c r="A2322" i="1"/>
  <c r="AH2321" i="1"/>
  <c r="AG2321" i="1"/>
  <c r="AF2321" i="1"/>
  <c r="AE2321" i="1"/>
  <c r="AD2321" i="1"/>
  <c r="Y2321" i="1"/>
  <c r="X2321" i="1"/>
  <c r="W2321" i="1"/>
  <c r="O2321" i="1"/>
  <c r="N2321" i="1"/>
  <c r="M2321" i="1" s="1"/>
  <c r="H2321" i="1"/>
  <c r="Z2321" i="1" s="1"/>
  <c r="AB2321" i="1" s="1"/>
  <c r="F2321" i="1"/>
  <c r="A2321" i="1"/>
  <c r="AH2320" i="1"/>
  <c r="AG2320" i="1"/>
  <c r="AF2320" i="1"/>
  <c r="AE2320" i="1"/>
  <c r="AD2320" i="1"/>
  <c r="Y2320" i="1"/>
  <c r="X2320" i="1"/>
  <c r="W2320" i="1"/>
  <c r="O2320" i="1"/>
  <c r="N2320" i="1"/>
  <c r="M2320" i="1" s="1"/>
  <c r="H2320" i="1"/>
  <c r="Z2320" i="1" s="1"/>
  <c r="AB2320" i="1" s="1"/>
  <c r="F2320" i="1"/>
  <c r="A2320" i="1"/>
  <c r="AH2319" i="1"/>
  <c r="AG2319" i="1"/>
  <c r="AF2319" i="1"/>
  <c r="AE2319" i="1"/>
  <c r="AD2319" i="1"/>
  <c r="Y2319" i="1"/>
  <c r="X2319" i="1"/>
  <c r="W2319" i="1"/>
  <c r="O2319" i="1"/>
  <c r="N2319" i="1"/>
  <c r="M2319" i="1" s="1"/>
  <c r="H2319" i="1"/>
  <c r="Z2319" i="1" s="1"/>
  <c r="AB2319" i="1" s="1"/>
  <c r="F2319" i="1"/>
  <c r="A2319" i="1"/>
  <c r="AH2318" i="1"/>
  <c r="AG2318" i="1"/>
  <c r="AF2318" i="1"/>
  <c r="AE2318" i="1"/>
  <c r="AD2318" i="1"/>
  <c r="Y2318" i="1"/>
  <c r="X2318" i="1"/>
  <c r="W2318" i="1"/>
  <c r="O2318" i="1"/>
  <c r="N2318" i="1"/>
  <c r="M2318" i="1" s="1"/>
  <c r="H2318" i="1"/>
  <c r="Z2318" i="1" s="1"/>
  <c r="AB2318" i="1" s="1"/>
  <c r="F2318" i="1"/>
  <c r="A2318" i="1"/>
  <c r="AH2317" i="1"/>
  <c r="AG2317" i="1"/>
  <c r="AF2317" i="1"/>
  <c r="AE2317" i="1"/>
  <c r="AD2317" i="1"/>
  <c r="Y2317" i="1"/>
  <c r="X2317" i="1"/>
  <c r="W2317" i="1"/>
  <c r="O2317" i="1"/>
  <c r="N2317" i="1"/>
  <c r="M2317" i="1" s="1"/>
  <c r="H2317" i="1"/>
  <c r="Z2317" i="1" s="1"/>
  <c r="AB2317" i="1" s="1"/>
  <c r="F2317" i="1"/>
  <c r="A2317" i="1"/>
  <c r="AH2323" i="1"/>
  <c r="AG2323" i="1"/>
  <c r="AF2323" i="1"/>
  <c r="AE2323" i="1"/>
  <c r="AD2323" i="1"/>
  <c r="Y2323" i="1"/>
  <c r="X2323" i="1"/>
  <c r="W2323" i="1"/>
  <c r="O2323" i="1"/>
  <c r="N2323" i="1"/>
  <c r="M2323" i="1" s="1"/>
  <c r="H2323" i="1"/>
  <c r="Z2323" i="1" s="1"/>
  <c r="AB2323" i="1" s="1"/>
  <c r="F2323" i="1"/>
  <c r="A2323" i="1"/>
  <c r="AH2316" i="1"/>
  <c r="AG2316" i="1"/>
  <c r="AF2316" i="1"/>
  <c r="AE2316" i="1"/>
  <c r="AD2316" i="1"/>
  <c r="Y2316" i="1"/>
  <c r="X2316" i="1"/>
  <c r="W2316" i="1"/>
  <c r="O2316" i="1"/>
  <c r="N2316" i="1"/>
  <c r="M2316" i="1" s="1"/>
  <c r="H2316" i="1"/>
  <c r="Z2316" i="1" s="1"/>
  <c r="AB2316" i="1" s="1"/>
  <c r="F2316" i="1"/>
  <c r="A2316" i="1"/>
  <c r="AH2315" i="1"/>
  <c r="AG2315" i="1"/>
  <c r="AF2315" i="1"/>
  <c r="AE2315" i="1"/>
  <c r="AD2315" i="1"/>
  <c r="Y2315" i="1"/>
  <c r="X2315" i="1"/>
  <c r="W2315" i="1"/>
  <c r="O2315" i="1"/>
  <c r="N2315" i="1"/>
  <c r="M2315" i="1" s="1"/>
  <c r="H2315" i="1"/>
  <c r="Z2315" i="1" s="1"/>
  <c r="AB2315" i="1" s="1"/>
  <c r="F2315" i="1"/>
  <c r="A2315" i="1"/>
  <c r="AH2314" i="1"/>
  <c r="AG2314" i="1"/>
  <c r="AF2314" i="1"/>
  <c r="AE2314" i="1"/>
  <c r="AD2314" i="1"/>
  <c r="Y2314" i="1"/>
  <c r="X2314" i="1"/>
  <c r="W2314" i="1"/>
  <c r="O2314" i="1"/>
  <c r="N2314" i="1"/>
  <c r="M2314" i="1" s="1"/>
  <c r="H2314" i="1"/>
  <c r="Z2314" i="1" s="1"/>
  <c r="AB2314" i="1" s="1"/>
  <c r="F2314" i="1"/>
  <c r="A2314" i="1"/>
  <c r="AH2313" i="1"/>
  <c r="AG2313" i="1"/>
  <c r="AF2313" i="1"/>
  <c r="AE2313" i="1"/>
  <c r="AD2313" i="1"/>
  <c r="Y2313" i="1"/>
  <c r="X2313" i="1"/>
  <c r="W2313" i="1"/>
  <c r="O2313" i="1"/>
  <c r="N2313" i="1"/>
  <c r="M2313" i="1" s="1"/>
  <c r="H2313" i="1"/>
  <c r="Z2313" i="1" s="1"/>
  <c r="AB2313" i="1" s="1"/>
  <c r="F2313" i="1"/>
  <c r="A2313" i="1"/>
  <c r="AH2325" i="1"/>
  <c r="AG2325" i="1"/>
  <c r="AF2325" i="1"/>
  <c r="AE2325" i="1"/>
  <c r="AD2325" i="1"/>
  <c r="Y2325" i="1"/>
  <c r="X2325" i="1"/>
  <c r="W2325" i="1"/>
  <c r="O2325" i="1"/>
  <c r="N2325" i="1"/>
  <c r="M2325" i="1" s="1"/>
  <c r="H2325" i="1"/>
  <c r="Z2325" i="1" s="1"/>
  <c r="AB2325" i="1" s="1"/>
  <c r="F2325" i="1"/>
  <c r="A2325" i="1"/>
  <c r="AH2312" i="1"/>
  <c r="AG2312" i="1"/>
  <c r="AF2312" i="1"/>
  <c r="AE2312" i="1"/>
  <c r="AD2312" i="1"/>
  <c r="Y2312" i="1"/>
  <c r="X2312" i="1"/>
  <c r="W2312" i="1"/>
  <c r="O2312" i="1"/>
  <c r="N2312" i="1"/>
  <c r="M2312" i="1" s="1"/>
  <c r="H2312" i="1"/>
  <c r="Z2312" i="1" s="1"/>
  <c r="AB2312" i="1" s="1"/>
  <c r="F2312" i="1"/>
  <c r="A2312" i="1"/>
  <c r="AH2324" i="1"/>
  <c r="AG2324" i="1"/>
  <c r="AF2324" i="1"/>
  <c r="AE2324" i="1"/>
  <c r="AD2324" i="1"/>
  <c r="Y2324" i="1"/>
  <c r="X2324" i="1"/>
  <c r="W2324" i="1"/>
  <c r="O2324" i="1"/>
  <c r="N2324" i="1"/>
  <c r="M2324" i="1" s="1"/>
  <c r="H2324" i="1"/>
  <c r="Z2324" i="1" s="1"/>
  <c r="AB2324" i="1" s="1"/>
  <c r="F2324" i="1"/>
  <c r="A2324" i="1"/>
  <c r="AH2311" i="1"/>
  <c r="AG2311" i="1"/>
  <c r="AF2311" i="1"/>
  <c r="AE2311" i="1"/>
  <c r="AD2311" i="1"/>
  <c r="Y2311" i="1"/>
  <c r="X2311" i="1"/>
  <c r="W2311" i="1"/>
  <c r="O2311" i="1"/>
  <c r="N2311" i="1"/>
  <c r="M2311" i="1" s="1"/>
  <c r="H2311" i="1"/>
  <c r="Z2311" i="1" s="1"/>
  <c r="AB2311" i="1" s="1"/>
  <c r="F2311" i="1"/>
  <c r="A2311" i="1"/>
  <c r="AH2310" i="1"/>
  <c r="AG2310" i="1"/>
  <c r="AF2310" i="1"/>
  <c r="AE2310" i="1"/>
  <c r="AD2310" i="1"/>
  <c r="Y2310" i="1"/>
  <c r="X2310" i="1"/>
  <c r="W2310" i="1"/>
  <c r="O2310" i="1"/>
  <c r="N2310" i="1"/>
  <c r="M2310" i="1" s="1"/>
  <c r="H2310" i="1"/>
  <c r="Z2310" i="1" s="1"/>
  <c r="AB2310" i="1" s="1"/>
  <c r="F2310" i="1"/>
  <c r="A2310" i="1"/>
  <c r="AH2309" i="1"/>
  <c r="AG2309" i="1"/>
  <c r="AF2309" i="1"/>
  <c r="AE2309" i="1"/>
  <c r="AD2309" i="1"/>
  <c r="Y2309" i="1"/>
  <c r="X2309" i="1"/>
  <c r="W2309" i="1"/>
  <c r="O2309" i="1"/>
  <c r="N2309" i="1"/>
  <c r="H2309" i="1"/>
  <c r="Z2309" i="1" s="1"/>
  <c r="AB2309" i="1" s="1"/>
  <c r="F2309" i="1"/>
  <c r="A2309" i="1"/>
  <c r="AH2308" i="1"/>
  <c r="AG2308" i="1"/>
  <c r="AF2308" i="1"/>
  <c r="AE2308" i="1"/>
  <c r="AD2308" i="1"/>
  <c r="Y2308" i="1"/>
  <c r="X2308" i="1"/>
  <c r="W2308" i="1"/>
  <c r="O2308" i="1"/>
  <c r="N2308" i="1"/>
  <c r="H2308" i="1"/>
  <c r="Z2308" i="1" s="1"/>
  <c r="AB2308" i="1" s="1"/>
  <c r="F2308" i="1"/>
  <c r="A2308" i="1"/>
  <c r="AH2307" i="1"/>
  <c r="AG2307" i="1"/>
  <c r="AF2307" i="1"/>
  <c r="AE2307" i="1"/>
  <c r="AD2307" i="1"/>
  <c r="Y2307" i="1"/>
  <c r="X2307" i="1"/>
  <c r="W2307" i="1"/>
  <c r="O2307" i="1"/>
  <c r="N2307" i="1"/>
  <c r="H2307" i="1"/>
  <c r="Z2307" i="1" s="1"/>
  <c r="AB2307" i="1" s="1"/>
  <c r="F2307" i="1"/>
  <c r="A2307" i="1"/>
  <c r="AH2306" i="1"/>
  <c r="AG2306" i="1"/>
  <c r="AF2306" i="1"/>
  <c r="AE2306" i="1"/>
  <c r="AD2306" i="1"/>
  <c r="Y2306" i="1"/>
  <c r="X2306" i="1"/>
  <c r="W2306" i="1"/>
  <c r="O2306" i="1"/>
  <c r="N2306" i="1"/>
  <c r="H2306" i="1"/>
  <c r="Z2306" i="1" s="1"/>
  <c r="AB2306" i="1" s="1"/>
  <c r="F2306" i="1"/>
  <c r="A2306" i="1"/>
  <c r="AH2305" i="1"/>
  <c r="AG2305" i="1"/>
  <c r="AF2305" i="1"/>
  <c r="AE2305" i="1"/>
  <c r="AD2305" i="1"/>
  <c r="Y2305" i="1"/>
  <c r="X2305" i="1"/>
  <c r="W2305" i="1"/>
  <c r="O2305" i="1"/>
  <c r="N2305" i="1"/>
  <c r="H2305" i="1"/>
  <c r="Z2305" i="1" s="1"/>
  <c r="AB2305" i="1" s="1"/>
  <c r="F2305" i="1"/>
  <c r="A2305" i="1"/>
  <c r="AH2304" i="1"/>
  <c r="AG2304" i="1"/>
  <c r="AF2304" i="1"/>
  <c r="AE2304" i="1"/>
  <c r="AD2304" i="1"/>
  <c r="Y2304" i="1"/>
  <c r="X2304" i="1"/>
  <c r="W2304" i="1"/>
  <c r="O2304" i="1"/>
  <c r="N2304" i="1"/>
  <c r="H2304" i="1"/>
  <c r="Z2304" i="1" s="1"/>
  <c r="AB2304" i="1" s="1"/>
  <c r="F2304" i="1"/>
  <c r="A2304" i="1"/>
  <c r="AH2303" i="1"/>
  <c r="AG2303" i="1"/>
  <c r="AF2303" i="1"/>
  <c r="AE2303" i="1"/>
  <c r="AD2303" i="1"/>
  <c r="Y2303" i="1"/>
  <c r="X2303" i="1"/>
  <c r="W2303" i="1"/>
  <c r="O2303" i="1"/>
  <c r="N2303" i="1"/>
  <c r="H2303" i="1"/>
  <c r="Z2303" i="1" s="1"/>
  <c r="AB2303" i="1" s="1"/>
  <c r="F2303" i="1"/>
  <c r="A2303" i="1"/>
  <c r="AH2302" i="1"/>
  <c r="AG2302" i="1"/>
  <c r="AF2302" i="1"/>
  <c r="AE2302" i="1"/>
  <c r="AD2302" i="1"/>
  <c r="Y2302" i="1"/>
  <c r="X2302" i="1"/>
  <c r="W2302" i="1"/>
  <c r="O2302" i="1"/>
  <c r="N2302" i="1"/>
  <c r="H2302" i="1"/>
  <c r="Z2302" i="1" s="1"/>
  <c r="AB2302" i="1" s="1"/>
  <c r="F2302" i="1"/>
  <c r="A2302" i="1"/>
  <c r="AH2301" i="1"/>
  <c r="AG2301" i="1"/>
  <c r="AF2301" i="1"/>
  <c r="AE2301" i="1"/>
  <c r="AD2301" i="1"/>
  <c r="Y2301" i="1"/>
  <c r="X2301" i="1"/>
  <c r="W2301" i="1"/>
  <c r="O2301" i="1"/>
  <c r="N2301" i="1"/>
  <c r="H2301" i="1"/>
  <c r="Z2301" i="1" s="1"/>
  <c r="AB2301" i="1" s="1"/>
  <c r="F2301" i="1"/>
  <c r="A2301" i="1"/>
  <c r="AH2300" i="1"/>
  <c r="AG2300" i="1"/>
  <c r="AF2300" i="1"/>
  <c r="AE2300" i="1"/>
  <c r="AD2300" i="1"/>
  <c r="Y2300" i="1"/>
  <c r="X2300" i="1"/>
  <c r="W2300" i="1"/>
  <c r="O2300" i="1"/>
  <c r="N2300" i="1"/>
  <c r="H2300" i="1"/>
  <c r="Z2300" i="1" s="1"/>
  <c r="AB2300" i="1" s="1"/>
  <c r="F2300" i="1"/>
  <c r="A2300" i="1"/>
  <c r="AH2299" i="1"/>
  <c r="AG2299" i="1"/>
  <c r="AF2299" i="1"/>
  <c r="AE2299" i="1"/>
  <c r="AD2299" i="1"/>
  <c r="Y2299" i="1"/>
  <c r="X2299" i="1"/>
  <c r="W2299" i="1"/>
  <c r="O2299" i="1"/>
  <c r="N2299" i="1"/>
  <c r="H2299" i="1"/>
  <c r="Z2299" i="1" s="1"/>
  <c r="AB2299" i="1" s="1"/>
  <c r="F2299" i="1"/>
  <c r="A2299" i="1"/>
  <c r="AH2298" i="1"/>
  <c r="AG2298" i="1"/>
  <c r="AF2298" i="1"/>
  <c r="AE2298" i="1"/>
  <c r="AD2298" i="1"/>
  <c r="Y2298" i="1"/>
  <c r="X2298" i="1"/>
  <c r="W2298" i="1"/>
  <c r="O2298" i="1"/>
  <c r="N2298" i="1"/>
  <c r="H2298" i="1"/>
  <c r="Z2298" i="1" s="1"/>
  <c r="AB2298" i="1" s="1"/>
  <c r="F2298" i="1"/>
  <c r="A2298" i="1"/>
  <c r="AH2297" i="1"/>
  <c r="AG2297" i="1"/>
  <c r="AF2297" i="1"/>
  <c r="AE2297" i="1"/>
  <c r="AD2297" i="1"/>
  <c r="Y2297" i="1"/>
  <c r="X2297" i="1"/>
  <c r="W2297" i="1"/>
  <c r="O2297" i="1"/>
  <c r="N2297" i="1"/>
  <c r="H2297" i="1"/>
  <c r="Z2297" i="1" s="1"/>
  <c r="AB2297" i="1" s="1"/>
  <c r="F2297" i="1"/>
  <c r="A2297" i="1"/>
  <c r="AH2296" i="1"/>
  <c r="AG2296" i="1"/>
  <c r="AF2296" i="1"/>
  <c r="AE2296" i="1"/>
  <c r="AD2296" i="1"/>
  <c r="Y2296" i="1"/>
  <c r="X2296" i="1"/>
  <c r="W2296" i="1"/>
  <c r="O2296" i="1"/>
  <c r="N2296" i="1"/>
  <c r="H2296" i="1"/>
  <c r="Z2296" i="1" s="1"/>
  <c r="AB2296" i="1" s="1"/>
  <c r="F2296" i="1"/>
  <c r="A2296" i="1"/>
  <c r="AH2295" i="1"/>
  <c r="AG2295" i="1"/>
  <c r="AF2295" i="1"/>
  <c r="AE2295" i="1"/>
  <c r="AD2295" i="1"/>
  <c r="Y2295" i="1"/>
  <c r="X2295" i="1"/>
  <c r="W2295" i="1"/>
  <c r="O2295" i="1"/>
  <c r="N2295" i="1"/>
  <c r="H2295" i="1"/>
  <c r="Z2295" i="1" s="1"/>
  <c r="AB2295" i="1" s="1"/>
  <c r="F2295" i="1"/>
  <c r="A2295" i="1"/>
  <c r="AH2294" i="1"/>
  <c r="AG2294" i="1"/>
  <c r="AF2294" i="1"/>
  <c r="AE2294" i="1"/>
  <c r="AD2294" i="1"/>
  <c r="Y2294" i="1"/>
  <c r="X2294" i="1"/>
  <c r="W2294" i="1"/>
  <c r="O2294" i="1"/>
  <c r="N2294" i="1"/>
  <c r="H2294" i="1"/>
  <c r="Z2294" i="1" s="1"/>
  <c r="AB2294" i="1" s="1"/>
  <c r="F2294" i="1"/>
  <c r="A2294" i="1"/>
  <c r="AH2291" i="1"/>
  <c r="AG2291" i="1"/>
  <c r="AF2291" i="1"/>
  <c r="AE2291" i="1"/>
  <c r="AD2291" i="1"/>
  <c r="Y2291" i="1"/>
  <c r="X2291" i="1"/>
  <c r="W2291" i="1"/>
  <c r="O2291" i="1"/>
  <c r="N2291" i="1"/>
  <c r="M2291" i="1" s="1"/>
  <c r="H2291" i="1"/>
  <c r="Z2291" i="1" s="1"/>
  <c r="AB2291" i="1" s="1"/>
  <c r="F2291" i="1"/>
  <c r="A2291" i="1"/>
  <c r="AH2293" i="1"/>
  <c r="AG2293" i="1"/>
  <c r="AF2293" i="1"/>
  <c r="AE2293" i="1"/>
  <c r="AD2293" i="1"/>
  <c r="Y2293" i="1"/>
  <c r="X2293" i="1"/>
  <c r="W2293" i="1"/>
  <c r="O2293" i="1"/>
  <c r="N2293" i="1"/>
  <c r="M2293" i="1" s="1"/>
  <c r="H2293" i="1"/>
  <c r="Z2293" i="1" s="1"/>
  <c r="AB2293" i="1" s="1"/>
  <c r="F2293" i="1"/>
  <c r="A2293" i="1"/>
  <c r="AH2292" i="1"/>
  <c r="AG2292" i="1"/>
  <c r="AF2292" i="1"/>
  <c r="AE2292" i="1"/>
  <c r="AD2292" i="1"/>
  <c r="Y2292" i="1"/>
  <c r="X2292" i="1"/>
  <c r="W2292" i="1"/>
  <c r="O2292" i="1"/>
  <c r="N2292" i="1"/>
  <c r="M2292" i="1" s="1"/>
  <c r="H2292" i="1"/>
  <c r="Z2292" i="1" s="1"/>
  <c r="AB2292" i="1" s="1"/>
  <c r="F2292" i="1"/>
  <c r="A2292" i="1"/>
  <c r="AH2290" i="1"/>
  <c r="AG2290" i="1"/>
  <c r="AF2290" i="1"/>
  <c r="AE2290" i="1"/>
  <c r="AD2290" i="1"/>
  <c r="Y2290" i="1"/>
  <c r="X2290" i="1"/>
  <c r="W2290" i="1"/>
  <c r="O2290" i="1"/>
  <c r="N2290" i="1"/>
  <c r="M2290" i="1" s="1"/>
  <c r="H2290" i="1"/>
  <c r="Z2290" i="1" s="1"/>
  <c r="AB2290" i="1" s="1"/>
  <c r="F2290" i="1"/>
  <c r="A2290" i="1"/>
  <c r="AH2289" i="1"/>
  <c r="AG2289" i="1"/>
  <c r="AF2289" i="1"/>
  <c r="AE2289" i="1"/>
  <c r="AD2289" i="1"/>
  <c r="Y2289" i="1"/>
  <c r="X2289" i="1"/>
  <c r="W2289" i="1"/>
  <c r="O2289" i="1"/>
  <c r="N2289" i="1"/>
  <c r="H2289" i="1"/>
  <c r="Z2289" i="1" s="1"/>
  <c r="AB2289" i="1" s="1"/>
  <c r="F2289" i="1"/>
  <c r="A2289" i="1"/>
  <c r="AH2288" i="1"/>
  <c r="AG2288" i="1"/>
  <c r="AF2288" i="1"/>
  <c r="AE2288" i="1"/>
  <c r="AD2288" i="1"/>
  <c r="Y2288" i="1"/>
  <c r="X2288" i="1"/>
  <c r="W2288" i="1"/>
  <c r="O2288" i="1"/>
  <c r="N2288" i="1"/>
  <c r="M2288" i="1" s="1"/>
  <c r="H2288" i="1"/>
  <c r="Z2288" i="1" s="1"/>
  <c r="AB2288" i="1" s="1"/>
  <c r="F2288" i="1"/>
  <c r="A2288" i="1"/>
  <c r="AH2286" i="1"/>
  <c r="AF2286" i="1"/>
  <c r="AE2286" i="1"/>
  <c r="AD2286" i="1"/>
  <c r="Y2286" i="1"/>
  <c r="X2286" i="1"/>
  <c r="W2286" i="1"/>
  <c r="O2286" i="1"/>
  <c r="N2286" i="1"/>
  <c r="M2286" i="1" s="1"/>
  <c r="H2286" i="1"/>
  <c r="Z2286" i="1" s="1"/>
  <c r="AB2286" i="1" s="1"/>
  <c r="F2286" i="1"/>
  <c r="A2286" i="1"/>
  <c r="AH2285" i="1"/>
  <c r="AF2285" i="1"/>
  <c r="AE2285" i="1"/>
  <c r="AD2285" i="1"/>
  <c r="Y2285" i="1"/>
  <c r="X2285" i="1"/>
  <c r="W2285" i="1"/>
  <c r="O2285" i="1"/>
  <c r="N2285" i="1"/>
  <c r="M2285" i="1" s="1"/>
  <c r="H2285" i="1"/>
  <c r="Z2285" i="1" s="1"/>
  <c r="AB2285" i="1" s="1"/>
  <c r="F2285" i="1"/>
  <c r="A2285" i="1"/>
  <c r="AH2284" i="1"/>
  <c r="AG2284" i="1"/>
  <c r="AF2284" i="1"/>
  <c r="AE2284" i="1"/>
  <c r="AD2284" i="1"/>
  <c r="Y2284" i="1"/>
  <c r="X2284" i="1"/>
  <c r="W2284" i="1"/>
  <c r="O2284" i="1"/>
  <c r="N2284" i="1"/>
  <c r="H2284" i="1"/>
  <c r="Z2284" i="1" s="1"/>
  <c r="AB2284" i="1" s="1"/>
  <c r="F2284" i="1"/>
  <c r="A2284" i="1"/>
  <c r="AH2287" i="1"/>
  <c r="AF2287" i="1"/>
  <c r="AE2287" i="1"/>
  <c r="AD2287" i="1"/>
  <c r="Y2287" i="1"/>
  <c r="X2287" i="1"/>
  <c r="W2287" i="1"/>
  <c r="O2287" i="1"/>
  <c r="N2287" i="1"/>
  <c r="M2287" i="1" s="1"/>
  <c r="H2287" i="1"/>
  <c r="Z2287" i="1" s="1"/>
  <c r="AB2287" i="1" s="1"/>
  <c r="F2287" i="1"/>
  <c r="A2287" i="1"/>
  <c r="AH2283" i="1"/>
  <c r="AG2283" i="1"/>
  <c r="AF2283" i="1"/>
  <c r="AE2283" i="1"/>
  <c r="AD2283" i="1"/>
  <c r="Y2283" i="1"/>
  <c r="X2283" i="1"/>
  <c r="W2283" i="1"/>
  <c r="O2283" i="1"/>
  <c r="N2283" i="1"/>
  <c r="H2283" i="1"/>
  <c r="Z2283" i="1" s="1"/>
  <c r="AB2283" i="1" s="1"/>
  <c r="F2283" i="1"/>
  <c r="A2283" i="1"/>
  <c r="AH2282" i="1"/>
  <c r="AG2282" i="1"/>
  <c r="AF2282" i="1"/>
  <c r="AE2282" i="1"/>
  <c r="AD2282" i="1"/>
  <c r="Y2282" i="1"/>
  <c r="X2282" i="1"/>
  <c r="W2282" i="1"/>
  <c r="O2282" i="1"/>
  <c r="N2282" i="1"/>
  <c r="H2282" i="1"/>
  <c r="Z2282" i="1" s="1"/>
  <c r="AB2282" i="1" s="1"/>
  <c r="F2282" i="1"/>
  <c r="A2282" i="1"/>
  <c r="AH2281" i="1"/>
  <c r="AG2281" i="1"/>
  <c r="AF2281" i="1"/>
  <c r="AE2281" i="1"/>
  <c r="AD2281" i="1"/>
  <c r="Y2281" i="1"/>
  <c r="X2281" i="1"/>
  <c r="W2281" i="1"/>
  <c r="O2281" i="1"/>
  <c r="N2281" i="1"/>
  <c r="H2281" i="1"/>
  <c r="Z2281" i="1" s="1"/>
  <c r="AB2281" i="1" s="1"/>
  <c r="F2281" i="1"/>
  <c r="A2281" i="1"/>
  <c r="AH2280" i="1"/>
  <c r="AG2280" i="1"/>
  <c r="AF2280" i="1"/>
  <c r="AE2280" i="1"/>
  <c r="AD2280" i="1"/>
  <c r="Y2280" i="1"/>
  <c r="X2280" i="1"/>
  <c r="W2280" i="1"/>
  <c r="O2280" i="1"/>
  <c r="N2280" i="1"/>
  <c r="H2280" i="1"/>
  <c r="Z2280" i="1" s="1"/>
  <c r="AB2280" i="1" s="1"/>
  <c r="F2280" i="1"/>
  <c r="A2280" i="1"/>
  <c r="AH2279" i="1"/>
  <c r="AG2279" i="1"/>
  <c r="AF2279" i="1"/>
  <c r="AE2279" i="1"/>
  <c r="AD2279" i="1"/>
  <c r="Y2279" i="1"/>
  <c r="X2279" i="1"/>
  <c r="W2279" i="1"/>
  <c r="O2279" i="1"/>
  <c r="N2279" i="1"/>
  <c r="M2279" i="1" s="1"/>
  <c r="H2279" i="1"/>
  <c r="Z2279" i="1" s="1"/>
  <c r="AB2279" i="1" s="1"/>
  <c r="F2279" i="1"/>
  <c r="A2279" i="1"/>
  <c r="AH2278" i="1"/>
  <c r="AG2278" i="1"/>
  <c r="AF2278" i="1"/>
  <c r="AE2278" i="1"/>
  <c r="AD2278" i="1"/>
  <c r="Y2278" i="1"/>
  <c r="X2278" i="1"/>
  <c r="W2278" i="1"/>
  <c r="O2278" i="1"/>
  <c r="N2278" i="1"/>
  <c r="M2278" i="1" s="1"/>
  <c r="H2278" i="1"/>
  <c r="Z2278" i="1" s="1"/>
  <c r="AB2278" i="1" s="1"/>
  <c r="F2278" i="1"/>
  <c r="A2278" i="1"/>
  <c r="AH2277" i="1"/>
  <c r="AG2277" i="1"/>
  <c r="AF2277" i="1"/>
  <c r="AE2277" i="1"/>
  <c r="AD2277" i="1"/>
  <c r="Y2277" i="1"/>
  <c r="X2277" i="1"/>
  <c r="W2277" i="1"/>
  <c r="O2277" i="1"/>
  <c r="N2277" i="1"/>
  <c r="H2277" i="1"/>
  <c r="Z2277" i="1" s="1"/>
  <c r="AB2277" i="1" s="1"/>
  <c r="F2277" i="1"/>
  <c r="A2277" i="1"/>
  <c r="AH2276" i="1"/>
  <c r="AG2276" i="1"/>
  <c r="AF2276" i="1"/>
  <c r="AE2276" i="1"/>
  <c r="AD2276" i="1"/>
  <c r="Y2276" i="1"/>
  <c r="X2276" i="1"/>
  <c r="W2276" i="1"/>
  <c r="O2276" i="1"/>
  <c r="N2276" i="1"/>
  <c r="H2276" i="1"/>
  <c r="Z2276" i="1" s="1"/>
  <c r="AB2276" i="1" s="1"/>
  <c r="F2276" i="1"/>
  <c r="A2276" i="1"/>
  <c r="AH2275" i="1"/>
  <c r="AG2275" i="1"/>
  <c r="AF2275" i="1"/>
  <c r="AE2275" i="1"/>
  <c r="AD2275" i="1"/>
  <c r="Y2275" i="1"/>
  <c r="X2275" i="1"/>
  <c r="W2275" i="1"/>
  <c r="O2275" i="1"/>
  <c r="N2275" i="1"/>
  <c r="H2275" i="1"/>
  <c r="Z2275" i="1" s="1"/>
  <c r="AB2275" i="1" s="1"/>
  <c r="F2275" i="1"/>
  <c r="A2275" i="1"/>
  <c r="AH2274" i="1"/>
  <c r="AG2274" i="1"/>
  <c r="AF2274" i="1"/>
  <c r="AE2274" i="1"/>
  <c r="AD2274" i="1"/>
  <c r="Y2274" i="1"/>
  <c r="X2274" i="1"/>
  <c r="W2274" i="1"/>
  <c r="O2274" i="1"/>
  <c r="N2274" i="1"/>
  <c r="H2274" i="1"/>
  <c r="Z2274" i="1" s="1"/>
  <c r="AB2274" i="1" s="1"/>
  <c r="F2274" i="1"/>
  <c r="A2274" i="1"/>
  <c r="AH2273" i="1"/>
  <c r="AG2273" i="1"/>
  <c r="AF2273" i="1"/>
  <c r="AE2273" i="1"/>
  <c r="AD2273" i="1"/>
  <c r="Y2273" i="1"/>
  <c r="X2273" i="1"/>
  <c r="W2273" i="1"/>
  <c r="O2273" i="1"/>
  <c r="N2273" i="1"/>
  <c r="H2273" i="1"/>
  <c r="Z2273" i="1" s="1"/>
  <c r="AB2273" i="1" s="1"/>
  <c r="F2273" i="1"/>
  <c r="A2273" i="1"/>
  <c r="AH2272" i="1"/>
  <c r="AF2272" i="1"/>
  <c r="AE2272" i="1"/>
  <c r="AD2272" i="1"/>
  <c r="Y2272" i="1"/>
  <c r="X2272" i="1"/>
  <c r="W2272" i="1"/>
  <c r="O2272" i="1"/>
  <c r="N2272" i="1"/>
  <c r="M2272" i="1" s="1"/>
  <c r="H2272" i="1"/>
  <c r="Z2272" i="1" s="1"/>
  <c r="AB2272" i="1" s="1"/>
  <c r="F2272" i="1"/>
  <c r="A2272" i="1"/>
  <c r="AH2271" i="1"/>
  <c r="AG2271" i="1"/>
  <c r="AF2271" i="1"/>
  <c r="AE2271" i="1"/>
  <c r="AD2271" i="1"/>
  <c r="Y2271" i="1"/>
  <c r="X2271" i="1"/>
  <c r="W2271" i="1"/>
  <c r="O2271" i="1"/>
  <c r="N2271" i="1"/>
  <c r="H2271" i="1"/>
  <c r="Z2271" i="1" s="1"/>
  <c r="AB2271" i="1" s="1"/>
  <c r="F2271" i="1"/>
  <c r="A2271" i="1"/>
  <c r="AH2270" i="1"/>
  <c r="AG2270" i="1"/>
  <c r="AF2270" i="1"/>
  <c r="AE2270" i="1"/>
  <c r="AD2270" i="1"/>
  <c r="Y2270" i="1"/>
  <c r="X2270" i="1"/>
  <c r="W2270" i="1"/>
  <c r="O2270" i="1"/>
  <c r="N2270" i="1"/>
  <c r="H2270" i="1"/>
  <c r="Z2270" i="1" s="1"/>
  <c r="AB2270" i="1" s="1"/>
  <c r="F2270" i="1"/>
  <c r="A2270" i="1"/>
  <c r="AH2268" i="1"/>
  <c r="AG2268" i="1"/>
  <c r="AF2268" i="1"/>
  <c r="AE2268" i="1"/>
  <c r="AD2268" i="1"/>
  <c r="Y2268" i="1"/>
  <c r="X2268" i="1"/>
  <c r="W2268" i="1"/>
  <c r="O2268" i="1"/>
  <c r="N2268" i="1"/>
  <c r="H2268" i="1"/>
  <c r="Z2268" i="1" s="1"/>
  <c r="AB2268" i="1" s="1"/>
  <c r="F2268" i="1"/>
  <c r="A2268" i="1"/>
  <c r="AH2267" i="1"/>
  <c r="AG2267" i="1"/>
  <c r="AF2267" i="1"/>
  <c r="AE2267" i="1"/>
  <c r="AD2267" i="1"/>
  <c r="Y2267" i="1"/>
  <c r="X2267" i="1"/>
  <c r="W2267" i="1"/>
  <c r="O2267" i="1"/>
  <c r="N2267" i="1"/>
  <c r="H2267" i="1"/>
  <c r="Z2267" i="1" s="1"/>
  <c r="AB2267" i="1" s="1"/>
  <c r="F2267" i="1"/>
  <c r="A2267" i="1"/>
  <c r="AH2266" i="1"/>
  <c r="AF2266" i="1"/>
  <c r="AE2266" i="1"/>
  <c r="AD2266" i="1"/>
  <c r="Y2266" i="1"/>
  <c r="X2266" i="1"/>
  <c r="W2266" i="1"/>
  <c r="O2266" i="1"/>
  <c r="N2266" i="1"/>
  <c r="M2266" i="1" s="1"/>
  <c r="H2266" i="1"/>
  <c r="Z2266" i="1" s="1"/>
  <c r="AB2266" i="1" s="1"/>
  <c r="F2266" i="1"/>
  <c r="A2266" i="1"/>
  <c r="AH2265" i="1"/>
  <c r="AF2265" i="1"/>
  <c r="AE2265" i="1"/>
  <c r="AD2265" i="1"/>
  <c r="Y2265" i="1"/>
  <c r="X2265" i="1"/>
  <c r="W2265" i="1"/>
  <c r="O2265" i="1"/>
  <c r="N2265" i="1"/>
  <c r="M2265" i="1" s="1"/>
  <c r="H2265" i="1"/>
  <c r="Z2265" i="1" s="1"/>
  <c r="AB2265" i="1" s="1"/>
  <c r="F2265" i="1"/>
  <c r="A2265" i="1"/>
  <c r="AH2264" i="1"/>
  <c r="AG2264" i="1"/>
  <c r="AF2264" i="1"/>
  <c r="AE2264" i="1"/>
  <c r="AD2264" i="1"/>
  <c r="Y2264" i="1"/>
  <c r="X2264" i="1"/>
  <c r="W2264" i="1"/>
  <c r="O2264" i="1"/>
  <c r="N2264" i="1"/>
  <c r="H2264" i="1"/>
  <c r="Z2264" i="1" s="1"/>
  <c r="AB2264" i="1" s="1"/>
  <c r="F2264" i="1"/>
  <c r="A2264" i="1"/>
  <c r="AH2262" i="1"/>
  <c r="AG2262" i="1"/>
  <c r="AF2262" i="1"/>
  <c r="AE2262" i="1"/>
  <c r="AD2262" i="1"/>
  <c r="Y2262" i="1"/>
  <c r="X2262" i="1"/>
  <c r="W2262" i="1"/>
  <c r="O2262" i="1"/>
  <c r="N2262" i="1"/>
  <c r="H2262" i="1"/>
  <c r="Z2262" i="1" s="1"/>
  <c r="AB2262" i="1" s="1"/>
  <c r="F2262" i="1"/>
  <c r="A2262" i="1"/>
  <c r="AH2261" i="1"/>
  <c r="AG2261" i="1"/>
  <c r="AF2261" i="1"/>
  <c r="AE2261" i="1"/>
  <c r="AD2261" i="1"/>
  <c r="Y2261" i="1"/>
  <c r="X2261" i="1"/>
  <c r="W2261" i="1"/>
  <c r="O2261" i="1"/>
  <c r="N2261" i="1"/>
  <c r="H2261" i="1"/>
  <c r="Z2261" i="1" s="1"/>
  <c r="AB2261" i="1" s="1"/>
  <c r="F2261" i="1"/>
  <c r="A2261" i="1"/>
  <c r="AH2260" i="1"/>
  <c r="AG2260" i="1"/>
  <c r="AF2260" i="1"/>
  <c r="AE2260" i="1"/>
  <c r="AD2260" i="1"/>
  <c r="Y2260" i="1"/>
  <c r="X2260" i="1"/>
  <c r="W2260" i="1"/>
  <c r="O2260" i="1"/>
  <c r="N2260" i="1"/>
  <c r="H2260" i="1"/>
  <c r="Z2260" i="1" s="1"/>
  <c r="AB2260" i="1" s="1"/>
  <c r="F2260" i="1"/>
  <c r="A2260" i="1"/>
  <c r="AH2259" i="1"/>
  <c r="AG2259" i="1"/>
  <c r="AF2259" i="1"/>
  <c r="AE2259" i="1"/>
  <c r="AD2259" i="1"/>
  <c r="Y2259" i="1"/>
  <c r="X2259" i="1"/>
  <c r="W2259" i="1"/>
  <c r="O2259" i="1"/>
  <c r="N2259" i="1"/>
  <c r="M2259" i="1" s="1"/>
  <c r="H2259" i="1"/>
  <c r="Z2259" i="1" s="1"/>
  <c r="AB2259" i="1" s="1"/>
  <c r="F2259" i="1"/>
  <c r="A2259" i="1"/>
  <c r="AH2258" i="1"/>
  <c r="AG2258" i="1"/>
  <c r="AF2258" i="1"/>
  <c r="AE2258" i="1"/>
  <c r="AD2258" i="1"/>
  <c r="Y2258" i="1"/>
  <c r="X2258" i="1"/>
  <c r="W2258" i="1"/>
  <c r="O2258" i="1"/>
  <c r="N2258" i="1"/>
  <c r="H2258" i="1"/>
  <c r="Z2258" i="1" s="1"/>
  <c r="AB2258" i="1" s="1"/>
  <c r="F2258" i="1"/>
  <c r="A2258" i="1"/>
  <c r="AH2257" i="1"/>
  <c r="AG2257" i="1"/>
  <c r="AF2257" i="1"/>
  <c r="AE2257" i="1"/>
  <c r="AD2257" i="1"/>
  <c r="Y2257" i="1"/>
  <c r="X2257" i="1"/>
  <c r="W2257" i="1"/>
  <c r="O2257" i="1"/>
  <c r="N2257" i="1"/>
  <c r="H2257" i="1"/>
  <c r="Z2257" i="1" s="1"/>
  <c r="AB2257" i="1" s="1"/>
  <c r="F2257" i="1"/>
  <c r="A2257" i="1"/>
  <c r="AH2256" i="1"/>
  <c r="AG2256" i="1"/>
  <c r="AF2256" i="1"/>
  <c r="AE2256" i="1"/>
  <c r="AD2256" i="1"/>
  <c r="Y2256" i="1"/>
  <c r="X2256" i="1"/>
  <c r="W2256" i="1"/>
  <c r="O2256" i="1"/>
  <c r="N2256" i="1"/>
  <c r="H2256" i="1"/>
  <c r="Z2256" i="1" s="1"/>
  <c r="AB2256" i="1" s="1"/>
  <c r="F2256" i="1"/>
  <c r="A2256" i="1"/>
  <c r="AH2255" i="1"/>
  <c r="AG2255" i="1"/>
  <c r="AF2255" i="1"/>
  <c r="AE2255" i="1"/>
  <c r="AD2255" i="1"/>
  <c r="Y2255" i="1"/>
  <c r="X2255" i="1"/>
  <c r="W2255" i="1"/>
  <c r="O2255" i="1"/>
  <c r="N2255" i="1"/>
  <c r="H2255" i="1"/>
  <c r="Z2255" i="1" s="1"/>
  <c r="AB2255" i="1" s="1"/>
  <c r="F2255" i="1"/>
  <c r="A2255" i="1"/>
  <c r="AH2254" i="1"/>
  <c r="AG2254" i="1"/>
  <c r="AF2254" i="1"/>
  <c r="AE2254" i="1"/>
  <c r="AD2254" i="1"/>
  <c r="Y2254" i="1"/>
  <c r="X2254" i="1"/>
  <c r="W2254" i="1"/>
  <c r="O2254" i="1"/>
  <c r="N2254" i="1"/>
  <c r="H2254" i="1"/>
  <c r="Z2254" i="1" s="1"/>
  <c r="AB2254" i="1" s="1"/>
  <c r="F2254" i="1"/>
  <c r="A2254" i="1"/>
  <c r="AH2253" i="1"/>
  <c r="AG2253" i="1"/>
  <c r="AF2253" i="1"/>
  <c r="AE2253" i="1"/>
  <c r="AD2253" i="1"/>
  <c r="Y2253" i="1"/>
  <c r="X2253" i="1"/>
  <c r="W2253" i="1"/>
  <c r="O2253" i="1"/>
  <c r="N2253" i="1"/>
  <c r="H2253" i="1"/>
  <c r="Z2253" i="1" s="1"/>
  <c r="AB2253" i="1" s="1"/>
  <c r="F2253" i="1"/>
  <c r="A2253" i="1"/>
  <c r="AH2252" i="1"/>
  <c r="AG2252" i="1"/>
  <c r="AF2252" i="1"/>
  <c r="AE2252" i="1"/>
  <c r="AD2252" i="1"/>
  <c r="Y2252" i="1"/>
  <c r="X2252" i="1"/>
  <c r="W2252" i="1"/>
  <c r="O2252" i="1"/>
  <c r="N2252" i="1"/>
  <c r="H2252" i="1"/>
  <c r="Z2252" i="1" s="1"/>
  <c r="AB2252" i="1" s="1"/>
  <c r="F2252" i="1"/>
  <c r="A2252" i="1"/>
  <c r="AH2251" i="1"/>
  <c r="AG2251" i="1"/>
  <c r="AF2251" i="1"/>
  <c r="AE2251" i="1"/>
  <c r="AD2251" i="1"/>
  <c r="Y2251" i="1"/>
  <c r="X2251" i="1"/>
  <c r="W2251" i="1"/>
  <c r="O2251" i="1"/>
  <c r="N2251" i="1"/>
  <c r="H2251" i="1"/>
  <c r="Z2251" i="1" s="1"/>
  <c r="AB2251" i="1" s="1"/>
  <c r="F2251" i="1"/>
  <c r="A2251" i="1"/>
  <c r="AH2250" i="1"/>
  <c r="AG2250" i="1"/>
  <c r="AF2250" i="1"/>
  <c r="AE2250" i="1"/>
  <c r="AD2250" i="1"/>
  <c r="Y2250" i="1"/>
  <c r="X2250" i="1"/>
  <c r="W2250" i="1"/>
  <c r="O2250" i="1"/>
  <c r="N2250" i="1"/>
  <c r="H2250" i="1"/>
  <c r="Z2250" i="1" s="1"/>
  <c r="AB2250" i="1" s="1"/>
  <c r="F2250" i="1"/>
  <c r="A2250" i="1"/>
  <c r="AH2249" i="1"/>
  <c r="AG2249" i="1"/>
  <c r="AF2249" i="1"/>
  <c r="AE2249" i="1"/>
  <c r="AD2249" i="1"/>
  <c r="Y2249" i="1"/>
  <c r="X2249" i="1"/>
  <c r="W2249" i="1"/>
  <c r="O2249" i="1"/>
  <c r="N2249" i="1"/>
  <c r="H2249" i="1"/>
  <c r="Z2249" i="1" s="1"/>
  <c r="AB2249" i="1" s="1"/>
  <c r="F2249" i="1"/>
  <c r="A2249" i="1"/>
  <c r="AH2248" i="1"/>
  <c r="AG2248" i="1"/>
  <c r="AF2248" i="1"/>
  <c r="AE2248" i="1"/>
  <c r="AD2248" i="1"/>
  <c r="Y2248" i="1"/>
  <c r="X2248" i="1"/>
  <c r="W2248" i="1"/>
  <c r="O2248" i="1"/>
  <c r="N2248" i="1"/>
  <c r="M2248" i="1" s="1"/>
  <c r="H2248" i="1"/>
  <c r="Z2248" i="1" s="1"/>
  <c r="AB2248" i="1" s="1"/>
  <c r="F2248" i="1"/>
  <c r="A2248" i="1"/>
  <c r="AH2247" i="1"/>
  <c r="AG2247" i="1"/>
  <c r="AF2247" i="1"/>
  <c r="AE2247" i="1"/>
  <c r="AD2247" i="1"/>
  <c r="Y2247" i="1"/>
  <c r="X2247" i="1"/>
  <c r="W2247" i="1"/>
  <c r="O2247" i="1"/>
  <c r="N2247" i="1"/>
  <c r="H2247" i="1"/>
  <c r="Z2247" i="1" s="1"/>
  <c r="AB2247" i="1" s="1"/>
  <c r="F2247" i="1"/>
  <c r="A2247" i="1"/>
  <c r="AH2246" i="1"/>
  <c r="AG2246" i="1"/>
  <c r="AF2246" i="1"/>
  <c r="AE2246" i="1"/>
  <c r="AD2246" i="1"/>
  <c r="Y2246" i="1"/>
  <c r="X2246" i="1"/>
  <c r="W2246" i="1"/>
  <c r="O2246" i="1"/>
  <c r="N2246" i="1"/>
  <c r="H2246" i="1"/>
  <c r="Z2246" i="1" s="1"/>
  <c r="AB2246" i="1" s="1"/>
  <c r="F2246" i="1"/>
  <c r="A2246" i="1"/>
  <c r="AH2245" i="1"/>
  <c r="AG2245" i="1"/>
  <c r="AF2245" i="1"/>
  <c r="AE2245" i="1"/>
  <c r="AD2245" i="1"/>
  <c r="Y2245" i="1"/>
  <c r="X2245" i="1"/>
  <c r="W2245" i="1"/>
  <c r="O2245" i="1"/>
  <c r="N2245" i="1"/>
  <c r="H2245" i="1"/>
  <c r="Z2245" i="1" s="1"/>
  <c r="AB2245" i="1" s="1"/>
  <c r="F2245" i="1"/>
  <c r="A2245" i="1"/>
  <c r="AH2244" i="1"/>
  <c r="AG2244" i="1"/>
  <c r="AF2244" i="1"/>
  <c r="AE2244" i="1"/>
  <c r="AD2244" i="1"/>
  <c r="Y2244" i="1"/>
  <c r="X2244" i="1"/>
  <c r="W2244" i="1"/>
  <c r="O2244" i="1"/>
  <c r="N2244" i="1"/>
  <c r="H2244" i="1"/>
  <c r="Z2244" i="1" s="1"/>
  <c r="AB2244" i="1" s="1"/>
  <c r="F2244" i="1"/>
  <c r="A2244" i="1"/>
  <c r="AH2243" i="1"/>
  <c r="AG2243" i="1"/>
  <c r="AF2243" i="1"/>
  <c r="AE2243" i="1"/>
  <c r="AD2243" i="1"/>
  <c r="Y2243" i="1"/>
  <c r="X2243" i="1"/>
  <c r="W2243" i="1"/>
  <c r="O2243" i="1"/>
  <c r="N2243" i="1"/>
  <c r="H2243" i="1"/>
  <c r="Z2243" i="1" s="1"/>
  <c r="AB2243" i="1" s="1"/>
  <c r="F2243" i="1"/>
  <c r="A2243" i="1"/>
  <c r="AH2242" i="1"/>
  <c r="AG2242" i="1"/>
  <c r="AF2242" i="1"/>
  <c r="AE2242" i="1"/>
  <c r="AD2242" i="1"/>
  <c r="Y2242" i="1"/>
  <c r="X2242" i="1"/>
  <c r="W2242" i="1"/>
  <c r="O2242" i="1"/>
  <c r="N2242" i="1"/>
  <c r="H2242" i="1"/>
  <c r="Z2242" i="1" s="1"/>
  <c r="AB2242" i="1" s="1"/>
  <c r="F2242" i="1"/>
  <c r="A2242" i="1"/>
  <c r="AH2241" i="1"/>
  <c r="AG2241" i="1"/>
  <c r="AF2241" i="1"/>
  <c r="AE2241" i="1"/>
  <c r="AD2241" i="1"/>
  <c r="Y2241" i="1"/>
  <c r="X2241" i="1"/>
  <c r="W2241" i="1"/>
  <c r="O2241" i="1"/>
  <c r="N2241" i="1"/>
  <c r="H2241" i="1"/>
  <c r="Z2241" i="1" s="1"/>
  <c r="AB2241" i="1" s="1"/>
  <c r="F2241" i="1"/>
  <c r="A2241" i="1"/>
  <c r="AH2240" i="1"/>
  <c r="AG2240" i="1"/>
  <c r="AF2240" i="1"/>
  <c r="AE2240" i="1"/>
  <c r="AD2240" i="1"/>
  <c r="Y2240" i="1"/>
  <c r="X2240" i="1"/>
  <c r="W2240" i="1"/>
  <c r="O2240" i="1"/>
  <c r="N2240" i="1"/>
  <c r="M2240" i="1" s="1"/>
  <c r="H2240" i="1"/>
  <c r="Z2240" i="1" s="1"/>
  <c r="AB2240" i="1" s="1"/>
  <c r="F2240" i="1"/>
  <c r="A2240" i="1"/>
  <c r="AH2239" i="1"/>
  <c r="AF2239" i="1"/>
  <c r="AE2239" i="1"/>
  <c r="AD2239" i="1"/>
  <c r="Y2239" i="1"/>
  <c r="X2239" i="1"/>
  <c r="W2239" i="1"/>
  <c r="O2239" i="1"/>
  <c r="N2239" i="1"/>
  <c r="M2239" i="1" s="1"/>
  <c r="H2239" i="1"/>
  <c r="Z2239" i="1" s="1"/>
  <c r="AB2239" i="1" s="1"/>
  <c r="F2239" i="1"/>
  <c r="A2239" i="1"/>
  <c r="AH2238" i="1"/>
  <c r="AG2238" i="1"/>
  <c r="AF2238" i="1"/>
  <c r="AE2238" i="1"/>
  <c r="AD2238" i="1"/>
  <c r="Y2238" i="1"/>
  <c r="X2238" i="1"/>
  <c r="W2238" i="1"/>
  <c r="O2238" i="1"/>
  <c r="N2238" i="1"/>
  <c r="H2238" i="1"/>
  <c r="Z2238" i="1" s="1"/>
  <c r="AB2238" i="1" s="1"/>
  <c r="F2238" i="1"/>
  <c r="A2238" i="1"/>
  <c r="AH2237" i="1"/>
  <c r="AG2237" i="1"/>
  <c r="AF2237" i="1"/>
  <c r="AE2237" i="1"/>
  <c r="AD2237" i="1"/>
  <c r="Y2237" i="1"/>
  <c r="X2237" i="1"/>
  <c r="W2237" i="1"/>
  <c r="O2237" i="1"/>
  <c r="N2237" i="1"/>
  <c r="H2237" i="1"/>
  <c r="Z2237" i="1" s="1"/>
  <c r="AB2237" i="1" s="1"/>
  <c r="F2237" i="1"/>
  <c r="A2237" i="1"/>
  <c r="AH2236" i="1"/>
  <c r="AG2236" i="1"/>
  <c r="AF2236" i="1"/>
  <c r="AE2236" i="1"/>
  <c r="AD2236" i="1"/>
  <c r="Y2236" i="1"/>
  <c r="X2236" i="1"/>
  <c r="W2236" i="1"/>
  <c r="O2236" i="1"/>
  <c r="N2236" i="1"/>
  <c r="H2236" i="1"/>
  <c r="Z2236" i="1" s="1"/>
  <c r="AB2236" i="1" s="1"/>
  <c r="F2236" i="1"/>
  <c r="A2236" i="1"/>
  <c r="AH2235" i="1"/>
  <c r="AG2235" i="1"/>
  <c r="AF2235" i="1"/>
  <c r="AE2235" i="1"/>
  <c r="AD2235" i="1"/>
  <c r="Y2235" i="1"/>
  <c r="X2235" i="1"/>
  <c r="W2235" i="1"/>
  <c r="O2235" i="1"/>
  <c r="N2235" i="1"/>
  <c r="H2235" i="1"/>
  <c r="Z2235" i="1" s="1"/>
  <c r="AB2235" i="1" s="1"/>
  <c r="F2235" i="1"/>
  <c r="A2235" i="1"/>
  <c r="AH2234" i="1"/>
  <c r="AG2234" i="1"/>
  <c r="AF2234" i="1"/>
  <c r="AE2234" i="1"/>
  <c r="AD2234" i="1"/>
  <c r="Y2234" i="1"/>
  <c r="X2234" i="1"/>
  <c r="W2234" i="1"/>
  <c r="O2234" i="1"/>
  <c r="N2234" i="1"/>
  <c r="H2234" i="1"/>
  <c r="Z2234" i="1" s="1"/>
  <c r="AB2234" i="1" s="1"/>
  <c r="F2234" i="1"/>
  <c r="A2234" i="1"/>
  <c r="AH2233" i="1"/>
  <c r="AG2233" i="1"/>
  <c r="AF2233" i="1"/>
  <c r="AE2233" i="1"/>
  <c r="AD2233" i="1"/>
  <c r="Y2233" i="1"/>
  <c r="X2233" i="1"/>
  <c r="W2233" i="1"/>
  <c r="O2233" i="1"/>
  <c r="N2233" i="1"/>
  <c r="H2233" i="1"/>
  <c r="Z2233" i="1" s="1"/>
  <c r="AB2233" i="1" s="1"/>
  <c r="F2233" i="1"/>
  <c r="A2233" i="1"/>
  <c r="AH2232" i="1"/>
  <c r="AG2232" i="1"/>
  <c r="AF2232" i="1"/>
  <c r="AE2232" i="1"/>
  <c r="AD2232" i="1"/>
  <c r="Y2232" i="1"/>
  <c r="X2232" i="1"/>
  <c r="W2232" i="1"/>
  <c r="O2232" i="1"/>
  <c r="N2232" i="1"/>
  <c r="H2232" i="1"/>
  <c r="Z2232" i="1" s="1"/>
  <c r="AB2232" i="1" s="1"/>
  <c r="F2232" i="1"/>
  <c r="A2232" i="1"/>
  <c r="AH2231" i="1"/>
  <c r="AG2231" i="1"/>
  <c r="AF2231" i="1"/>
  <c r="AE2231" i="1"/>
  <c r="AD2231" i="1"/>
  <c r="Y2231" i="1"/>
  <c r="X2231" i="1"/>
  <c r="W2231" i="1"/>
  <c r="O2231" i="1"/>
  <c r="N2231" i="1"/>
  <c r="H2231" i="1"/>
  <c r="Z2231" i="1" s="1"/>
  <c r="AB2231" i="1" s="1"/>
  <c r="F2231" i="1"/>
  <c r="A2231" i="1"/>
  <c r="AH2230" i="1"/>
  <c r="AG2230" i="1"/>
  <c r="AF2230" i="1"/>
  <c r="AE2230" i="1"/>
  <c r="AD2230" i="1"/>
  <c r="Y2230" i="1"/>
  <c r="X2230" i="1"/>
  <c r="W2230" i="1"/>
  <c r="O2230" i="1"/>
  <c r="N2230" i="1"/>
  <c r="H2230" i="1"/>
  <c r="Z2230" i="1" s="1"/>
  <c r="AB2230" i="1" s="1"/>
  <c r="F2230" i="1"/>
  <c r="A2230" i="1"/>
  <c r="AH2229" i="1"/>
  <c r="AG2229" i="1"/>
  <c r="AF2229" i="1"/>
  <c r="AE2229" i="1"/>
  <c r="AD2229" i="1"/>
  <c r="Y2229" i="1"/>
  <c r="X2229" i="1"/>
  <c r="W2229" i="1"/>
  <c r="O2229" i="1"/>
  <c r="N2229" i="1"/>
  <c r="H2229" i="1"/>
  <c r="Z2229" i="1" s="1"/>
  <c r="AB2229" i="1" s="1"/>
  <c r="F2229" i="1"/>
  <c r="A2229" i="1"/>
  <c r="AH2228" i="1"/>
  <c r="AG2228" i="1"/>
  <c r="AF2228" i="1"/>
  <c r="AE2228" i="1"/>
  <c r="AD2228" i="1"/>
  <c r="Y2228" i="1"/>
  <c r="X2228" i="1"/>
  <c r="W2228" i="1"/>
  <c r="O2228" i="1"/>
  <c r="N2228" i="1"/>
  <c r="H2228" i="1"/>
  <c r="Z2228" i="1" s="1"/>
  <c r="AB2228" i="1" s="1"/>
  <c r="F2228" i="1"/>
  <c r="A2228" i="1"/>
  <c r="AH2227" i="1"/>
  <c r="AG2227" i="1"/>
  <c r="AF2227" i="1"/>
  <c r="AE2227" i="1"/>
  <c r="AD2227" i="1"/>
  <c r="Y2227" i="1"/>
  <c r="X2227" i="1"/>
  <c r="W2227" i="1"/>
  <c r="O2227" i="1"/>
  <c r="N2227" i="1"/>
  <c r="H2227" i="1"/>
  <c r="Z2227" i="1" s="1"/>
  <c r="AB2227" i="1" s="1"/>
  <c r="F2227" i="1"/>
  <c r="A2227" i="1"/>
  <c r="AH2226" i="1"/>
  <c r="AG2226" i="1"/>
  <c r="AF2226" i="1"/>
  <c r="AE2226" i="1"/>
  <c r="AD2226" i="1"/>
  <c r="Y2226" i="1"/>
  <c r="X2226" i="1"/>
  <c r="W2226" i="1"/>
  <c r="O2226" i="1"/>
  <c r="N2226" i="1"/>
  <c r="M2226" i="1" s="1"/>
  <c r="H2226" i="1"/>
  <c r="Z2226" i="1" s="1"/>
  <c r="AB2226" i="1" s="1"/>
  <c r="F2226" i="1"/>
  <c r="A2226" i="1"/>
  <c r="AH2225" i="1"/>
  <c r="AG2225" i="1"/>
  <c r="AF2225" i="1"/>
  <c r="AE2225" i="1"/>
  <c r="AD2225" i="1"/>
  <c r="Y2225" i="1"/>
  <c r="X2225" i="1"/>
  <c r="W2225" i="1"/>
  <c r="O2225" i="1"/>
  <c r="N2225" i="1"/>
  <c r="H2225" i="1"/>
  <c r="Z2225" i="1" s="1"/>
  <c r="AB2225" i="1" s="1"/>
  <c r="F2225" i="1"/>
  <c r="A2225" i="1"/>
  <c r="AH2224" i="1"/>
  <c r="AG2224" i="1"/>
  <c r="AF2224" i="1"/>
  <c r="AE2224" i="1"/>
  <c r="AD2224" i="1"/>
  <c r="Y2224" i="1"/>
  <c r="X2224" i="1"/>
  <c r="W2224" i="1"/>
  <c r="O2224" i="1"/>
  <c r="N2224" i="1"/>
  <c r="M2224" i="1" s="1"/>
  <c r="H2224" i="1"/>
  <c r="Z2224" i="1" s="1"/>
  <c r="AB2224" i="1" s="1"/>
  <c r="F2224" i="1"/>
  <c r="A2224" i="1"/>
  <c r="AH2223" i="1"/>
  <c r="AG2223" i="1"/>
  <c r="AF2223" i="1"/>
  <c r="AE2223" i="1"/>
  <c r="AD2223" i="1"/>
  <c r="Y2223" i="1"/>
  <c r="X2223" i="1"/>
  <c r="W2223" i="1"/>
  <c r="O2223" i="1"/>
  <c r="N2223" i="1"/>
  <c r="H2223" i="1"/>
  <c r="Z2223" i="1" s="1"/>
  <c r="AB2223" i="1" s="1"/>
  <c r="F2223" i="1"/>
  <c r="A2223" i="1"/>
  <c r="AH2222" i="1"/>
  <c r="AG2222" i="1"/>
  <c r="AF2222" i="1"/>
  <c r="AE2222" i="1"/>
  <c r="AD2222" i="1"/>
  <c r="Y2222" i="1"/>
  <c r="X2222" i="1"/>
  <c r="W2222" i="1"/>
  <c r="O2222" i="1"/>
  <c r="N2222" i="1"/>
  <c r="M2222" i="1" s="1"/>
  <c r="H2222" i="1"/>
  <c r="Z2222" i="1" s="1"/>
  <c r="AB2222" i="1" s="1"/>
  <c r="F2222" i="1"/>
  <c r="A2222" i="1"/>
  <c r="AH2221" i="1"/>
  <c r="AG2221" i="1"/>
  <c r="AF2221" i="1"/>
  <c r="AE2221" i="1"/>
  <c r="AD2221" i="1"/>
  <c r="Y2221" i="1"/>
  <c r="X2221" i="1"/>
  <c r="W2221" i="1"/>
  <c r="O2221" i="1"/>
  <c r="N2221" i="1"/>
  <c r="H2221" i="1"/>
  <c r="Z2221" i="1" s="1"/>
  <c r="AB2221" i="1" s="1"/>
  <c r="F2221" i="1"/>
  <c r="A2221" i="1"/>
  <c r="AH2220" i="1"/>
  <c r="AG2220" i="1"/>
  <c r="AF2220" i="1"/>
  <c r="AE2220" i="1"/>
  <c r="AD2220" i="1"/>
  <c r="Y2220" i="1"/>
  <c r="X2220" i="1"/>
  <c r="W2220" i="1"/>
  <c r="O2220" i="1"/>
  <c r="N2220" i="1"/>
  <c r="H2220" i="1"/>
  <c r="Z2220" i="1" s="1"/>
  <c r="AB2220" i="1" s="1"/>
  <c r="F2220" i="1"/>
  <c r="A2220" i="1"/>
  <c r="AH2219" i="1"/>
  <c r="AG2219" i="1"/>
  <c r="AF2219" i="1"/>
  <c r="AE2219" i="1"/>
  <c r="AD2219" i="1"/>
  <c r="Y2219" i="1"/>
  <c r="X2219" i="1"/>
  <c r="W2219" i="1"/>
  <c r="O2219" i="1"/>
  <c r="N2219" i="1"/>
  <c r="H2219" i="1"/>
  <c r="Z2219" i="1" s="1"/>
  <c r="AB2219" i="1" s="1"/>
  <c r="F2219" i="1"/>
  <c r="A2219" i="1"/>
  <c r="AH2218" i="1"/>
  <c r="AG2218" i="1"/>
  <c r="AF2218" i="1"/>
  <c r="AE2218" i="1"/>
  <c r="AD2218" i="1"/>
  <c r="Y2218" i="1"/>
  <c r="X2218" i="1"/>
  <c r="W2218" i="1"/>
  <c r="O2218" i="1"/>
  <c r="N2218" i="1"/>
  <c r="H2218" i="1"/>
  <c r="Z2218" i="1" s="1"/>
  <c r="AB2218" i="1" s="1"/>
  <c r="F2218" i="1"/>
  <c r="A2218" i="1"/>
  <c r="AH2217" i="1"/>
  <c r="AG2217" i="1"/>
  <c r="AF2217" i="1"/>
  <c r="AE2217" i="1"/>
  <c r="AD2217" i="1"/>
  <c r="Y2217" i="1"/>
  <c r="X2217" i="1"/>
  <c r="W2217" i="1"/>
  <c r="O2217" i="1"/>
  <c r="N2217" i="1"/>
  <c r="H2217" i="1"/>
  <c r="Z2217" i="1" s="1"/>
  <c r="AB2217" i="1" s="1"/>
  <c r="F2217" i="1"/>
  <c r="A2217" i="1"/>
  <c r="AH2216" i="1"/>
  <c r="AG2216" i="1"/>
  <c r="AF2216" i="1"/>
  <c r="AE2216" i="1"/>
  <c r="AD2216" i="1"/>
  <c r="Y2216" i="1"/>
  <c r="X2216" i="1"/>
  <c r="W2216" i="1"/>
  <c r="O2216" i="1"/>
  <c r="N2216" i="1"/>
  <c r="H2216" i="1"/>
  <c r="Z2216" i="1" s="1"/>
  <c r="AB2216" i="1" s="1"/>
  <c r="F2216" i="1"/>
  <c r="A2216" i="1"/>
  <c r="AH2215" i="1"/>
  <c r="AG2215" i="1"/>
  <c r="AF2215" i="1"/>
  <c r="AE2215" i="1"/>
  <c r="AD2215" i="1"/>
  <c r="Y2215" i="1"/>
  <c r="X2215" i="1"/>
  <c r="W2215" i="1"/>
  <c r="O2215" i="1"/>
  <c r="N2215" i="1"/>
  <c r="H2215" i="1"/>
  <c r="Z2215" i="1" s="1"/>
  <c r="AB2215" i="1" s="1"/>
  <c r="F2215" i="1"/>
  <c r="A2215" i="1"/>
  <c r="AH2214" i="1"/>
  <c r="AG2214" i="1"/>
  <c r="AF2214" i="1"/>
  <c r="AE2214" i="1"/>
  <c r="AD2214" i="1"/>
  <c r="Y2214" i="1"/>
  <c r="X2214" i="1"/>
  <c r="W2214" i="1"/>
  <c r="O2214" i="1"/>
  <c r="N2214" i="1"/>
  <c r="H2214" i="1"/>
  <c r="Z2214" i="1" s="1"/>
  <c r="AB2214" i="1" s="1"/>
  <c r="F2214" i="1"/>
  <c r="A2214" i="1"/>
  <c r="AH2213" i="1"/>
  <c r="AG2213" i="1"/>
  <c r="AF2213" i="1"/>
  <c r="AE2213" i="1"/>
  <c r="AD2213" i="1"/>
  <c r="Y2213" i="1"/>
  <c r="X2213" i="1"/>
  <c r="W2213" i="1"/>
  <c r="O2213" i="1"/>
  <c r="N2213" i="1"/>
  <c r="H2213" i="1"/>
  <c r="Z2213" i="1" s="1"/>
  <c r="AB2213" i="1" s="1"/>
  <c r="F2213" i="1"/>
  <c r="A2213" i="1"/>
  <c r="AH2212" i="1"/>
  <c r="AG2212" i="1"/>
  <c r="AF2212" i="1"/>
  <c r="AE2212" i="1"/>
  <c r="AD2212" i="1"/>
  <c r="Y2212" i="1"/>
  <c r="X2212" i="1"/>
  <c r="W2212" i="1"/>
  <c r="O2212" i="1"/>
  <c r="N2212" i="1"/>
  <c r="H2212" i="1"/>
  <c r="Z2212" i="1" s="1"/>
  <c r="AB2212" i="1" s="1"/>
  <c r="F2212" i="1"/>
  <c r="A2212" i="1"/>
  <c r="AH2211" i="1"/>
  <c r="AG2211" i="1"/>
  <c r="AF2211" i="1"/>
  <c r="AE2211" i="1"/>
  <c r="AD2211" i="1"/>
  <c r="Y2211" i="1"/>
  <c r="X2211" i="1"/>
  <c r="W2211" i="1"/>
  <c r="O2211" i="1"/>
  <c r="N2211" i="1"/>
  <c r="H2211" i="1"/>
  <c r="Z2211" i="1" s="1"/>
  <c r="AB2211" i="1" s="1"/>
  <c r="F2211" i="1"/>
  <c r="A2211" i="1"/>
  <c r="AH2210" i="1"/>
  <c r="AG2210" i="1"/>
  <c r="AF2210" i="1"/>
  <c r="AE2210" i="1"/>
  <c r="AD2210" i="1"/>
  <c r="Y2210" i="1"/>
  <c r="X2210" i="1"/>
  <c r="W2210" i="1"/>
  <c r="O2210" i="1"/>
  <c r="N2210" i="1"/>
  <c r="H2210" i="1"/>
  <c r="Z2210" i="1" s="1"/>
  <c r="AB2210" i="1" s="1"/>
  <c r="F2210" i="1"/>
  <c r="A2210" i="1"/>
  <c r="AH2209" i="1"/>
  <c r="AG2209" i="1"/>
  <c r="AF2209" i="1"/>
  <c r="AE2209" i="1"/>
  <c r="AD2209" i="1"/>
  <c r="Y2209" i="1"/>
  <c r="X2209" i="1"/>
  <c r="W2209" i="1"/>
  <c r="O2209" i="1"/>
  <c r="N2209" i="1"/>
  <c r="H2209" i="1"/>
  <c r="Z2209" i="1" s="1"/>
  <c r="AB2209" i="1" s="1"/>
  <c r="F2209" i="1"/>
  <c r="A2209" i="1"/>
  <c r="AH2208" i="1"/>
  <c r="AG2208" i="1"/>
  <c r="AF2208" i="1"/>
  <c r="AE2208" i="1"/>
  <c r="AD2208" i="1"/>
  <c r="Y2208" i="1"/>
  <c r="X2208" i="1"/>
  <c r="W2208" i="1"/>
  <c r="O2208" i="1"/>
  <c r="N2208" i="1"/>
  <c r="H2208" i="1"/>
  <c r="Z2208" i="1" s="1"/>
  <c r="AB2208" i="1" s="1"/>
  <c r="F2208" i="1"/>
  <c r="A2208" i="1"/>
  <c r="AH2207" i="1"/>
  <c r="AG2207" i="1"/>
  <c r="AF2207" i="1"/>
  <c r="AE2207" i="1"/>
  <c r="AD2207" i="1"/>
  <c r="Y2207" i="1"/>
  <c r="X2207" i="1"/>
  <c r="W2207" i="1"/>
  <c r="O2207" i="1"/>
  <c r="N2207" i="1"/>
  <c r="H2207" i="1"/>
  <c r="Z2207" i="1" s="1"/>
  <c r="AB2207" i="1" s="1"/>
  <c r="F2207" i="1"/>
  <c r="A2207" i="1"/>
  <c r="AH2206" i="1"/>
  <c r="AG2206" i="1"/>
  <c r="AF2206" i="1"/>
  <c r="AE2206" i="1"/>
  <c r="AD2206" i="1"/>
  <c r="Y2206" i="1"/>
  <c r="X2206" i="1"/>
  <c r="W2206" i="1"/>
  <c r="O2206" i="1"/>
  <c r="N2206" i="1"/>
  <c r="H2206" i="1"/>
  <c r="Z2206" i="1" s="1"/>
  <c r="AB2206" i="1" s="1"/>
  <c r="F2206" i="1"/>
  <c r="A2206" i="1"/>
  <c r="AH2205" i="1"/>
  <c r="AG2205" i="1"/>
  <c r="AF2205" i="1"/>
  <c r="AE2205" i="1"/>
  <c r="AD2205" i="1"/>
  <c r="Y2205" i="1"/>
  <c r="X2205" i="1"/>
  <c r="W2205" i="1"/>
  <c r="O2205" i="1"/>
  <c r="N2205" i="1"/>
  <c r="H2205" i="1"/>
  <c r="Z2205" i="1" s="1"/>
  <c r="AB2205" i="1" s="1"/>
  <c r="F2205" i="1"/>
  <c r="A2205" i="1"/>
  <c r="AH2204" i="1"/>
  <c r="AG2204" i="1"/>
  <c r="AF2204" i="1"/>
  <c r="AE2204" i="1"/>
  <c r="AD2204" i="1"/>
  <c r="Y2204" i="1"/>
  <c r="X2204" i="1"/>
  <c r="W2204" i="1"/>
  <c r="O2204" i="1"/>
  <c r="N2204" i="1"/>
  <c r="H2204" i="1"/>
  <c r="Z2204" i="1" s="1"/>
  <c r="AB2204" i="1" s="1"/>
  <c r="F2204" i="1"/>
  <c r="A2204" i="1"/>
  <c r="AH2203" i="1"/>
  <c r="AG2203" i="1"/>
  <c r="AF2203" i="1"/>
  <c r="AE2203" i="1"/>
  <c r="AD2203" i="1"/>
  <c r="Y2203" i="1"/>
  <c r="X2203" i="1"/>
  <c r="W2203" i="1"/>
  <c r="O2203" i="1"/>
  <c r="N2203" i="1"/>
  <c r="H2203" i="1"/>
  <c r="Z2203" i="1" s="1"/>
  <c r="AB2203" i="1" s="1"/>
  <c r="F2203" i="1"/>
  <c r="A2203" i="1"/>
  <c r="AH2202" i="1"/>
  <c r="AG2202" i="1"/>
  <c r="AF2202" i="1"/>
  <c r="AE2202" i="1"/>
  <c r="AD2202" i="1"/>
  <c r="Y2202" i="1"/>
  <c r="X2202" i="1"/>
  <c r="W2202" i="1"/>
  <c r="O2202" i="1"/>
  <c r="N2202" i="1"/>
  <c r="H2202" i="1"/>
  <c r="Z2202" i="1" s="1"/>
  <c r="AB2202" i="1" s="1"/>
  <c r="F2202" i="1"/>
  <c r="A2202" i="1"/>
  <c r="AH2201" i="1"/>
  <c r="AG2201" i="1"/>
  <c r="AF2201" i="1"/>
  <c r="AE2201" i="1"/>
  <c r="AD2201" i="1"/>
  <c r="Y2201" i="1"/>
  <c r="X2201" i="1"/>
  <c r="W2201" i="1"/>
  <c r="O2201" i="1"/>
  <c r="N2201" i="1"/>
  <c r="H2201" i="1"/>
  <c r="Z2201" i="1" s="1"/>
  <c r="AB2201" i="1" s="1"/>
  <c r="F2201" i="1"/>
  <c r="A2201" i="1"/>
  <c r="AH2200" i="1"/>
  <c r="AG2200" i="1"/>
  <c r="AF2200" i="1"/>
  <c r="AE2200" i="1"/>
  <c r="AD2200" i="1"/>
  <c r="Y2200" i="1"/>
  <c r="X2200" i="1"/>
  <c r="W2200" i="1"/>
  <c r="O2200" i="1"/>
  <c r="N2200" i="1"/>
  <c r="H2200" i="1"/>
  <c r="Z2200" i="1" s="1"/>
  <c r="AB2200" i="1" s="1"/>
  <c r="F2200" i="1"/>
  <c r="A2200" i="1"/>
  <c r="AH2199" i="1"/>
  <c r="AG2199" i="1"/>
  <c r="AF2199" i="1"/>
  <c r="AE2199" i="1"/>
  <c r="AD2199" i="1"/>
  <c r="Y2199" i="1"/>
  <c r="X2199" i="1"/>
  <c r="W2199" i="1"/>
  <c r="O2199" i="1"/>
  <c r="N2199" i="1"/>
  <c r="H2199" i="1"/>
  <c r="Z2199" i="1" s="1"/>
  <c r="AB2199" i="1" s="1"/>
  <c r="F2199" i="1"/>
  <c r="A2199" i="1"/>
  <c r="AH2198" i="1"/>
  <c r="AG2198" i="1"/>
  <c r="AF2198" i="1"/>
  <c r="AE2198" i="1"/>
  <c r="AD2198" i="1"/>
  <c r="Y2198" i="1"/>
  <c r="X2198" i="1"/>
  <c r="W2198" i="1"/>
  <c r="O2198" i="1"/>
  <c r="N2198" i="1"/>
  <c r="H2198" i="1"/>
  <c r="Z2198" i="1" s="1"/>
  <c r="AB2198" i="1" s="1"/>
  <c r="F2198" i="1"/>
  <c r="A2198" i="1"/>
  <c r="AH2197" i="1"/>
  <c r="AG2197" i="1"/>
  <c r="AF2197" i="1"/>
  <c r="AE2197" i="1"/>
  <c r="AD2197" i="1"/>
  <c r="Y2197" i="1"/>
  <c r="X2197" i="1"/>
  <c r="W2197" i="1"/>
  <c r="O2197" i="1"/>
  <c r="N2197" i="1"/>
  <c r="H2197" i="1"/>
  <c r="Z2197" i="1" s="1"/>
  <c r="AB2197" i="1" s="1"/>
  <c r="F2197" i="1"/>
  <c r="A2197" i="1"/>
  <c r="AH2196" i="1"/>
  <c r="AG2196" i="1"/>
  <c r="AF2196" i="1"/>
  <c r="AE2196" i="1"/>
  <c r="AD2196" i="1"/>
  <c r="Y2196" i="1"/>
  <c r="X2196" i="1"/>
  <c r="W2196" i="1"/>
  <c r="O2196" i="1"/>
  <c r="N2196" i="1"/>
  <c r="H2196" i="1"/>
  <c r="Z2196" i="1" s="1"/>
  <c r="AB2196" i="1" s="1"/>
  <c r="F2196" i="1"/>
  <c r="A2196" i="1"/>
  <c r="AH2195" i="1"/>
  <c r="AG2195" i="1"/>
  <c r="AF2195" i="1"/>
  <c r="AE2195" i="1"/>
  <c r="AD2195" i="1"/>
  <c r="Y2195" i="1"/>
  <c r="X2195" i="1"/>
  <c r="W2195" i="1"/>
  <c r="O2195" i="1"/>
  <c r="N2195" i="1"/>
  <c r="H2195" i="1"/>
  <c r="Z2195" i="1" s="1"/>
  <c r="AB2195" i="1" s="1"/>
  <c r="F2195" i="1"/>
  <c r="A2195" i="1"/>
  <c r="AH2194" i="1"/>
  <c r="AG2194" i="1"/>
  <c r="AF2194" i="1"/>
  <c r="AE2194" i="1"/>
  <c r="AD2194" i="1"/>
  <c r="Y2194" i="1"/>
  <c r="X2194" i="1"/>
  <c r="W2194" i="1"/>
  <c r="O2194" i="1"/>
  <c r="N2194" i="1"/>
  <c r="H2194" i="1"/>
  <c r="Z2194" i="1" s="1"/>
  <c r="AB2194" i="1" s="1"/>
  <c r="F2194" i="1"/>
  <c r="A2194" i="1"/>
  <c r="AH2193" i="1"/>
  <c r="AG2193" i="1"/>
  <c r="AF2193" i="1"/>
  <c r="AE2193" i="1"/>
  <c r="AD2193" i="1"/>
  <c r="Y2193" i="1"/>
  <c r="X2193" i="1"/>
  <c r="W2193" i="1"/>
  <c r="O2193" i="1"/>
  <c r="N2193" i="1"/>
  <c r="H2193" i="1"/>
  <c r="Z2193" i="1" s="1"/>
  <c r="AB2193" i="1" s="1"/>
  <c r="F2193" i="1"/>
  <c r="A2193" i="1"/>
  <c r="AH2192" i="1"/>
  <c r="AG2192" i="1"/>
  <c r="AF2192" i="1"/>
  <c r="AE2192" i="1"/>
  <c r="AD2192" i="1"/>
  <c r="Y2192" i="1"/>
  <c r="X2192" i="1"/>
  <c r="W2192" i="1"/>
  <c r="O2192" i="1"/>
  <c r="N2192" i="1"/>
  <c r="H2192" i="1"/>
  <c r="Z2192" i="1" s="1"/>
  <c r="AB2192" i="1" s="1"/>
  <c r="F2192" i="1"/>
  <c r="A2192" i="1"/>
  <c r="AH2191" i="1"/>
  <c r="AG2191" i="1"/>
  <c r="AF2191" i="1"/>
  <c r="AE2191" i="1"/>
  <c r="AD2191" i="1"/>
  <c r="Y2191" i="1"/>
  <c r="X2191" i="1"/>
  <c r="W2191" i="1"/>
  <c r="O2191" i="1"/>
  <c r="N2191" i="1"/>
  <c r="H2191" i="1"/>
  <c r="Z2191" i="1" s="1"/>
  <c r="AB2191" i="1" s="1"/>
  <c r="F2191" i="1"/>
  <c r="A2191" i="1"/>
  <c r="AH2190" i="1"/>
  <c r="AG2190" i="1"/>
  <c r="AF2190" i="1"/>
  <c r="AE2190" i="1"/>
  <c r="AD2190" i="1"/>
  <c r="Y2190" i="1"/>
  <c r="X2190" i="1"/>
  <c r="W2190" i="1"/>
  <c r="O2190" i="1"/>
  <c r="N2190" i="1"/>
  <c r="H2190" i="1"/>
  <c r="Z2190" i="1" s="1"/>
  <c r="AB2190" i="1" s="1"/>
  <c r="F2190" i="1"/>
  <c r="A2190" i="1"/>
  <c r="AH2189" i="1"/>
  <c r="AG2189" i="1"/>
  <c r="AF2189" i="1"/>
  <c r="AE2189" i="1"/>
  <c r="AD2189" i="1"/>
  <c r="Y2189" i="1"/>
  <c r="X2189" i="1"/>
  <c r="W2189" i="1"/>
  <c r="O2189" i="1"/>
  <c r="N2189" i="1"/>
  <c r="H2189" i="1"/>
  <c r="Z2189" i="1" s="1"/>
  <c r="AB2189" i="1" s="1"/>
  <c r="F2189" i="1"/>
  <c r="A2189" i="1"/>
  <c r="AH2188" i="1"/>
  <c r="AG2188" i="1"/>
  <c r="AF2188" i="1"/>
  <c r="AE2188" i="1"/>
  <c r="AD2188" i="1"/>
  <c r="Y2188" i="1"/>
  <c r="X2188" i="1"/>
  <c r="W2188" i="1"/>
  <c r="O2188" i="1"/>
  <c r="N2188" i="1"/>
  <c r="H2188" i="1"/>
  <c r="Z2188" i="1" s="1"/>
  <c r="AB2188" i="1" s="1"/>
  <c r="F2188" i="1"/>
  <c r="A2188" i="1"/>
  <c r="AH2187" i="1"/>
  <c r="AG2187" i="1"/>
  <c r="AF2187" i="1"/>
  <c r="AE2187" i="1"/>
  <c r="AD2187" i="1"/>
  <c r="Y2187" i="1"/>
  <c r="X2187" i="1"/>
  <c r="W2187" i="1"/>
  <c r="O2187" i="1"/>
  <c r="N2187" i="1"/>
  <c r="H2187" i="1"/>
  <c r="Z2187" i="1" s="1"/>
  <c r="AB2187" i="1" s="1"/>
  <c r="F2187" i="1"/>
  <c r="A2187" i="1"/>
  <c r="AH2186" i="1"/>
  <c r="AG2186" i="1"/>
  <c r="AF2186" i="1"/>
  <c r="AE2186" i="1"/>
  <c r="AD2186" i="1"/>
  <c r="Y2186" i="1"/>
  <c r="X2186" i="1"/>
  <c r="W2186" i="1"/>
  <c r="O2186" i="1"/>
  <c r="N2186" i="1"/>
  <c r="H2186" i="1"/>
  <c r="Z2186" i="1" s="1"/>
  <c r="AB2186" i="1" s="1"/>
  <c r="F2186" i="1"/>
  <c r="A2186" i="1"/>
  <c r="AH2185" i="1"/>
  <c r="AG2185" i="1"/>
  <c r="AF2185" i="1"/>
  <c r="AE2185" i="1"/>
  <c r="AD2185" i="1"/>
  <c r="Y2185" i="1"/>
  <c r="X2185" i="1"/>
  <c r="W2185" i="1"/>
  <c r="O2185" i="1"/>
  <c r="N2185" i="1"/>
  <c r="H2185" i="1"/>
  <c r="Z2185" i="1" s="1"/>
  <c r="AB2185" i="1" s="1"/>
  <c r="F2185" i="1"/>
  <c r="A2185" i="1"/>
  <c r="AH2184" i="1"/>
  <c r="AG2184" i="1"/>
  <c r="AF2184" i="1"/>
  <c r="AE2184" i="1"/>
  <c r="AD2184" i="1"/>
  <c r="Y2184" i="1"/>
  <c r="X2184" i="1"/>
  <c r="W2184" i="1"/>
  <c r="O2184" i="1"/>
  <c r="N2184" i="1"/>
  <c r="H2184" i="1"/>
  <c r="Z2184" i="1" s="1"/>
  <c r="AB2184" i="1" s="1"/>
  <c r="F2184" i="1"/>
  <c r="A2184" i="1"/>
  <c r="AH2183" i="1"/>
  <c r="AG2183" i="1"/>
  <c r="AF2183" i="1"/>
  <c r="AE2183" i="1"/>
  <c r="AD2183" i="1"/>
  <c r="Y2183" i="1"/>
  <c r="X2183" i="1"/>
  <c r="W2183" i="1"/>
  <c r="O2183" i="1"/>
  <c r="N2183" i="1"/>
  <c r="H2183" i="1"/>
  <c r="Z2183" i="1" s="1"/>
  <c r="AB2183" i="1" s="1"/>
  <c r="F2183" i="1"/>
  <c r="A2183" i="1"/>
  <c r="AH2182" i="1"/>
  <c r="AG2182" i="1"/>
  <c r="AF2182" i="1"/>
  <c r="AE2182" i="1"/>
  <c r="AD2182" i="1"/>
  <c r="Y2182" i="1"/>
  <c r="X2182" i="1"/>
  <c r="W2182" i="1"/>
  <c r="O2182" i="1"/>
  <c r="N2182" i="1"/>
  <c r="H2182" i="1"/>
  <c r="Z2182" i="1" s="1"/>
  <c r="AB2182" i="1" s="1"/>
  <c r="F2182" i="1"/>
  <c r="A2182" i="1"/>
  <c r="AH2181" i="1"/>
  <c r="AG2181" i="1"/>
  <c r="AF2181" i="1"/>
  <c r="AE2181" i="1"/>
  <c r="AD2181" i="1"/>
  <c r="Y2181" i="1"/>
  <c r="X2181" i="1"/>
  <c r="W2181" i="1"/>
  <c r="O2181" i="1"/>
  <c r="N2181" i="1"/>
  <c r="H2181" i="1"/>
  <c r="Z2181" i="1" s="1"/>
  <c r="AB2181" i="1" s="1"/>
  <c r="F2181" i="1"/>
  <c r="A2181" i="1"/>
  <c r="AH2180" i="1"/>
  <c r="AG2180" i="1"/>
  <c r="AF2180" i="1"/>
  <c r="AE2180" i="1"/>
  <c r="AD2180" i="1"/>
  <c r="Y2180" i="1"/>
  <c r="X2180" i="1"/>
  <c r="W2180" i="1"/>
  <c r="O2180" i="1"/>
  <c r="N2180" i="1"/>
  <c r="H2180" i="1"/>
  <c r="Z2180" i="1" s="1"/>
  <c r="AB2180" i="1" s="1"/>
  <c r="F2180" i="1"/>
  <c r="A2180" i="1"/>
  <c r="AH2179" i="1"/>
  <c r="AG2179" i="1"/>
  <c r="AF2179" i="1"/>
  <c r="AE2179" i="1"/>
  <c r="AD2179" i="1"/>
  <c r="Y2179" i="1"/>
  <c r="X2179" i="1"/>
  <c r="W2179" i="1"/>
  <c r="O2179" i="1"/>
  <c r="N2179" i="1"/>
  <c r="H2179" i="1"/>
  <c r="Z2179" i="1" s="1"/>
  <c r="AB2179" i="1" s="1"/>
  <c r="F2179" i="1"/>
  <c r="A2179" i="1"/>
  <c r="AH2178" i="1"/>
  <c r="AG2178" i="1"/>
  <c r="AF2178" i="1"/>
  <c r="AE2178" i="1"/>
  <c r="AD2178" i="1"/>
  <c r="Y2178" i="1"/>
  <c r="X2178" i="1"/>
  <c r="W2178" i="1"/>
  <c r="O2178" i="1"/>
  <c r="N2178" i="1"/>
  <c r="H2178" i="1"/>
  <c r="Z2178" i="1" s="1"/>
  <c r="AB2178" i="1" s="1"/>
  <c r="F2178" i="1"/>
  <c r="A2178" i="1"/>
  <c r="AH2177" i="1"/>
  <c r="AG2177" i="1"/>
  <c r="AF2177" i="1"/>
  <c r="AE2177" i="1"/>
  <c r="AD2177" i="1"/>
  <c r="Y2177" i="1"/>
  <c r="X2177" i="1"/>
  <c r="W2177" i="1"/>
  <c r="O2177" i="1"/>
  <c r="N2177" i="1"/>
  <c r="H2177" i="1"/>
  <c r="Z2177" i="1" s="1"/>
  <c r="AB2177" i="1" s="1"/>
  <c r="F2177" i="1"/>
  <c r="A2177" i="1"/>
  <c r="AH2176" i="1"/>
  <c r="AG2176" i="1"/>
  <c r="AF2176" i="1"/>
  <c r="AE2176" i="1"/>
  <c r="AD2176" i="1"/>
  <c r="Y2176" i="1"/>
  <c r="X2176" i="1"/>
  <c r="W2176" i="1"/>
  <c r="O2176" i="1"/>
  <c r="N2176" i="1"/>
  <c r="H2176" i="1"/>
  <c r="Z2176" i="1" s="1"/>
  <c r="AB2176" i="1" s="1"/>
  <c r="F2176" i="1"/>
  <c r="A2176" i="1"/>
  <c r="AH2175" i="1"/>
  <c r="AG2175" i="1"/>
  <c r="AF2175" i="1"/>
  <c r="AE2175" i="1"/>
  <c r="AD2175" i="1"/>
  <c r="Y2175" i="1"/>
  <c r="X2175" i="1"/>
  <c r="W2175" i="1"/>
  <c r="O2175" i="1"/>
  <c r="N2175" i="1"/>
  <c r="H2175" i="1"/>
  <c r="Z2175" i="1" s="1"/>
  <c r="AB2175" i="1" s="1"/>
  <c r="F2175" i="1"/>
  <c r="A2175" i="1"/>
  <c r="AH2173" i="1"/>
  <c r="AG2173" i="1"/>
  <c r="AF2173" i="1"/>
  <c r="AE2173" i="1"/>
  <c r="AD2173" i="1"/>
  <c r="Y2173" i="1"/>
  <c r="X2173" i="1"/>
  <c r="W2173" i="1"/>
  <c r="O2173" i="1"/>
  <c r="N2173" i="1"/>
  <c r="H2173" i="1"/>
  <c r="Z2173" i="1" s="1"/>
  <c r="AB2173" i="1" s="1"/>
  <c r="F2173" i="1"/>
  <c r="A2173" i="1"/>
  <c r="AH2174" i="1"/>
  <c r="AG2174" i="1"/>
  <c r="AF2174" i="1"/>
  <c r="AE2174" i="1"/>
  <c r="AD2174" i="1"/>
  <c r="Y2174" i="1"/>
  <c r="X2174" i="1"/>
  <c r="W2174" i="1"/>
  <c r="O2174" i="1"/>
  <c r="N2174" i="1"/>
  <c r="M2174" i="1" s="1"/>
  <c r="H2174" i="1"/>
  <c r="Z2174" i="1" s="1"/>
  <c r="AB2174" i="1" s="1"/>
  <c r="F2174" i="1"/>
  <c r="A2174" i="1"/>
  <c r="AH2172" i="1"/>
  <c r="AG2172" i="1"/>
  <c r="AF2172" i="1"/>
  <c r="AE2172" i="1"/>
  <c r="AD2172" i="1"/>
  <c r="Y2172" i="1"/>
  <c r="X2172" i="1"/>
  <c r="W2172" i="1"/>
  <c r="O2172" i="1"/>
  <c r="N2172" i="1"/>
  <c r="H2172" i="1"/>
  <c r="Z2172" i="1" s="1"/>
  <c r="AB2172" i="1" s="1"/>
  <c r="F2172" i="1"/>
  <c r="A2172" i="1"/>
  <c r="AH2171" i="1"/>
  <c r="AG2171" i="1"/>
  <c r="AF2171" i="1"/>
  <c r="AE2171" i="1"/>
  <c r="AD2171" i="1"/>
  <c r="Y2171" i="1"/>
  <c r="X2171" i="1"/>
  <c r="W2171" i="1"/>
  <c r="O2171" i="1"/>
  <c r="N2171" i="1"/>
  <c r="H2171" i="1"/>
  <c r="Z2171" i="1" s="1"/>
  <c r="AB2171" i="1" s="1"/>
  <c r="F2171" i="1"/>
  <c r="A2171" i="1"/>
  <c r="AH2169" i="1"/>
  <c r="AG2169" i="1"/>
  <c r="AF2169" i="1"/>
  <c r="AE2169" i="1"/>
  <c r="AD2169" i="1"/>
  <c r="Y2169" i="1"/>
  <c r="X2169" i="1"/>
  <c r="W2169" i="1"/>
  <c r="O2169" i="1"/>
  <c r="N2169" i="1"/>
  <c r="H2169" i="1"/>
  <c r="Z2169" i="1" s="1"/>
  <c r="AB2169" i="1" s="1"/>
  <c r="F2169" i="1"/>
  <c r="A2169" i="1"/>
  <c r="AH2168" i="1"/>
  <c r="AG2168" i="1"/>
  <c r="AF2168" i="1"/>
  <c r="AE2168" i="1"/>
  <c r="AD2168" i="1"/>
  <c r="Y2168" i="1"/>
  <c r="X2168" i="1"/>
  <c r="W2168" i="1"/>
  <c r="O2168" i="1"/>
  <c r="N2168" i="1"/>
  <c r="H2168" i="1"/>
  <c r="Z2168" i="1" s="1"/>
  <c r="AB2168" i="1" s="1"/>
  <c r="F2168" i="1"/>
  <c r="A2168" i="1"/>
  <c r="AH2167" i="1"/>
  <c r="AG2167" i="1"/>
  <c r="AF2167" i="1"/>
  <c r="AE2167" i="1"/>
  <c r="AD2167" i="1"/>
  <c r="Y2167" i="1"/>
  <c r="X2167" i="1"/>
  <c r="W2167" i="1"/>
  <c r="O2167" i="1"/>
  <c r="N2167" i="1"/>
  <c r="H2167" i="1"/>
  <c r="Z2167" i="1" s="1"/>
  <c r="AB2167" i="1" s="1"/>
  <c r="F2167" i="1"/>
  <c r="A2167" i="1"/>
  <c r="AH2166" i="1"/>
  <c r="AG2166" i="1"/>
  <c r="AF2166" i="1"/>
  <c r="AE2166" i="1"/>
  <c r="AD2166" i="1"/>
  <c r="Y2166" i="1"/>
  <c r="X2166" i="1"/>
  <c r="W2166" i="1"/>
  <c r="O2166" i="1"/>
  <c r="N2166" i="1"/>
  <c r="H2166" i="1"/>
  <c r="Z2166" i="1" s="1"/>
  <c r="AB2166" i="1" s="1"/>
  <c r="F2166" i="1"/>
  <c r="A2166" i="1"/>
  <c r="AH2165" i="1"/>
  <c r="AG2165" i="1"/>
  <c r="AF2165" i="1"/>
  <c r="AE2165" i="1"/>
  <c r="AD2165" i="1"/>
  <c r="Y2165" i="1"/>
  <c r="X2165" i="1"/>
  <c r="W2165" i="1"/>
  <c r="O2165" i="1"/>
  <c r="N2165" i="1"/>
  <c r="H2165" i="1"/>
  <c r="Z2165" i="1" s="1"/>
  <c r="AB2165" i="1" s="1"/>
  <c r="F2165" i="1"/>
  <c r="A2165" i="1"/>
  <c r="AH2164" i="1"/>
  <c r="AG2164" i="1"/>
  <c r="AF2164" i="1"/>
  <c r="AE2164" i="1"/>
  <c r="AD2164" i="1"/>
  <c r="Y2164" i="1"/>
  <c r="X2164" i="1"/>
  <c r="W2164" i="1"/>
  <c r="O2164" i="1"/>
  <c r="N2164" i="1"/>
  <c r="H2164" i="1"/>
  <c r="Z2164" i="1" s="1"/>
  <c r="AB2164" i="1" s="1"/>
  <c r="F2164" i="1"/>
  <c r="A2164" i="1"/>
  <c r="AH2163" i="1"/>
  <c r="AG2163" i="1"/>
  <c r="AF2163" i="1"/>
  <c r="AE2163" i="1"/>
  <c r="AD2163" i="1"/>
  <c r="Y2163" i="1"/>
  <c r="X2163" i="1"/>
  <c r="W2163" i="1"/>
  <c r="O2163" i="1"/>
  <c r="N2163" i="1"/>
  <c r="H2163" i="1"/>
  <c r="Z2163" i="1" s="1"/>
  <c r="AB2163" i="1" s="1"/>
  <c r="F2163" i="1"/>
  <c r="A2163" i="1"/>
  <c r="AH2162" i="1"/>
  <c r="AG2162" i="1"/>
  <c r="AF2162" i="1"/>
  <c r="AE2162" i="1"/>
  <c r="AD2162" i="1"/>
  <c r="Y2162" i="1"/>
  <c r="X2162" i="1"/>
  <c r="W2162" i="1"/>
  <c r="O2162" i="1"/>
  <c r="N2162" i="1"/>
  <c r="H2162" i="1"/>
  <c r="Z2162" i="1" s="1"/>
  <c r="AB2162" i="1" s="1"/>
  <c r="F2162" i="1"/>
  <c r="A2162" i="1"/>
  <c r="AH2161" i="1"/>
  <c r="AG2161" i="1"/>
  <c r="AF2161" i="1"/>
  <c r="AE2161" i="1"/>
  <c r="AD2161" i="1"/>
  <c r="Y2161" i="1"/>
  <c r="X2161" i="1"/>
  <c r="W2161" i="1"/>
  <c r="O2161" i="1"/>
  <c r="N2161" i="1"/>
  <c r="H2161" i="1"/>
  <c r="Z2161" i="1" s="1"/>
  <c r="AB2161" i="1" s="1"/>
  <c r="F2161" i="1"/>
  <c r="A2161" i="1"/>
  <c r="AH2160" i="1"/>
  <c r="AG2160" i="1"/>
  <c r="AF2160" i="1"/>
  <c r="AE2160" i="1"/>
  <c r="AD2160" i="1"/>
  <c r="Y2160" i="1"/>
  <c r="X2160" i="1"/>
  <c r="W2160" i="1"/>
  <c r="O2160" i="1"/>
  <c r="N2160" i="1"/>
  <c r="H2160" i="1"/>
  <c r="Z2160" i="1" s="1"/>
  <c r="AB2160" i="1" s="1"/>
  <c r="F2160" i="1"/>
  <c r="A2160" i="1"/>
  <c r="AH2159" i="1"/>
  <c r="AG2159" i="1"/>
  <c r="AF2159" i="1"/>
  <c r="AE2159" i="1"/>
  <c r="AD2159" i="1"/>
  <c r="Y2159" i="1"/>
  <c r="X2159" i="1"/>
  <c r="W2159" i="1"/>
  <c r="O2159" i="1"/>
  <c r="N2159" i="1"/>
  <c r="H2159" i="1"/>
  <c r="Z2159" i="1" s="1"/>
  <c r="AB2159" i="1" s="1"/>
  <c r="F2159" i="1"/>
  <c r="A2159" i="1"/>
  <c r="AH2158" i="1"/>
  <c r="AG2158" i="1"/>
  <c r="AF2158" i="1"/>
  <c r="AE2158" i="1"/>
  <c r="AD2158" i="1"/>
  <c r="Y2158" i="1"/>
  <c r="X2158" i="1"/>
  <c r="W2158" i="1"/>
  <c r="O2158" i="1"/>
  <c r="N2158" i="1"/>
  <c r="H2158" i="1"/>
  <c r="Z2158" i="1" s="1"/>
  <c r="AB2158" i="1" s="1"/>
  <c r="F2158" i="1"/>
  <c r="A2158" i="1"/>
  <c r="AH2157" i="1"/>
  <c r="AG2157" i="1"/>
  <c r="AF2157" i="1"/>
  <c r="AE2157" i="1"/>
  <c r="AD2157" i="1"/>
  <c r="Y2157" i="1"/>
  <c r="X2157" i="1"/>
  <c r="W2157" i="1"/>
  <c r="O2157" i="1"/>
  <c r="N2157" i="1"/>
  <c r="H2157" i="1"/>
  <c r="Z2157" i="1" s="1"/>
  <c r="AB2157" i="1" s="1"/>
  <c r="F2157" i="1"/>
  <c r="A2157" i="1"/>
  <c r="AH2156" i="1"/>
  <c r="AG2156" i="1"/>
  <c r="AF2156" i="1"/>
  <c r="AE2156" i="1"/>
  <c r="AD2156" i="1"/>
  <c r="Y2156" i="1"/>
  <c r="X2156" i="1"/>
  <c r="W2156" i="1"/>
  <c r="O2156" i="1"/>
  <c r="N2156" i="1"/>
  <c r="H2156" i="1"/>
  <c r="Z2156" i="1" s="1"/>
  <c r="AB2156" i="1" s="1"/>
  <c r="F2156" i="1"/>
  <c r="A2156" i="1"/>
  <c r="AH2155" i="1"/>
  <c r="AG2155" i="1"/>
  <c r="AF2155" i="1"/>
  <c r="AE2155" i="1"/>
  <c r="AD2155" i="1"/>
  <c r="Y2155" i="1"/>
  <c r="X2155" i="1"/>
  <c r="W2155" i="1"/>
  <c r="O2155" i="1"/>
  <c r="N2155" i="1"/>
  <c r="H2155" i="1"/>
  <c r="Z2155" i="1" s="1"/>
  <c r="AB2155" i="1" s="1"/>
  <c r="F2155" i="1"/>
  <c r="A2155" i="1"/>
  <c r="AH2154" i="1"/>
  <c r="AG2154" i="1"/>
  <c r="AF2154" i="1"/>
  <c r="AE2154" i="1"/>
  <c r="AD2154" i="1"/>
  <c r="Y2154" i="1"/>
  <c r="X2154" i="1"/>
  <c r="W2154" i="1"/>
  <c r="O2154" i="1"/>
  <c r="N2154" i="1"/>
  <c r="H2154" i="1"/>
  <c r="Z2154" i="1" s="1"/>
  <c r="AB2154" i="1" s="1"/>
  <c r="F2154" i="1"/>
  <c r="A2154" i="1"/>
  <c r="AH2150" i="1"/>
  <c r="AG2150" i="1"/>
  <c r="AF2150" i="1"/>
  <c r="AE2150" i="1"/>
  <c r="AD2150" i="1"/>
  <c r="Y2150" i="1"/>
  <c r="X2150" i="1"/>
  <c r="W2150" i="1"/>
  <c r="O2150" i="1"/>
  <c r="N2150" i="1"/>
  <c r="H2150" i="1"/>
  <c r="Z2150" i="1" s="1"/>
  <c r="AB2150" i="1" s="1"/>
  <c r="F2150" i="1"/>
  <c r="A2150" i="1"/>
  <c r="AH2149" i="1"/>
  <c r="AG2149" i="1"/>
  <c r="AF2149" i="1"/>
  <c r="AE2149" i="1"/>
  <c r="AD2149" i="1"/>
  <c r="Y2149" i="1"/>
  <c r="X2149" i="1"/>
  <c r="W2149" i="1"/>
  <c r="O2149" i="1"/>
  <c r="N2149" i="1"/>
  <c r="H2149" i="1"/>
  <c r="Z2149" i="1" s="1"/>
  <c r="AB2149" i="1" s="1"/>
  <c r="F2149" i="1"/>
  <c r="A2149" i="1"/>
  <c r="AH2153" i="1"/>
  <c r="AG2153" i="1"/>
  <c r="AF2153" i="1"/>
  <c r="AE2153" i="1"/>
  <c r="AD2153" i="1"/>
  <c r="Y2153" i="1"/>
  <c r="X2153" i="1"/>
  <c r="W2153" i="1"/>
  <c r="O2153" i="1"/>
  <c r="N2153" i="1"/>
  <c r="H2153" i="1"/>
  <c r="Z2153" i="1" s="1"/>
  <c r="AB2153" i="1" s="1"/>
  <c r="F2153" i="1"/>
  <c r="A2153" i="1"/>
  <c r="AH2152" i="1"/>
  <c r="AG2152" i="1"/>
  <c r="AF2152" i="1"/>
  <c r="AE2152" i="1"/>
  <c r="AD2152" i="1"/>
  <c r="Y2152" i="1"/>
  <c r="X2152" i="1"/>
  <c r="W2152" i="1"/>
  <c r="O2152" i="1"/>
  <c r="N2152" i="1"/>
  <c r="H2152" i="1"/>
  <c r="Z2152" i="1" s="1"/>
  <c r="AB2152" i="1" s="1"/>
  <c r="F2152" i="1"/>
  <c r="A2152" i="1"/>
  <c r="AH2151" i="1"/>
  <c r="AG2151" i="1"/>
  <c r="AF2151" i="1"/>
  <c r="AE2151" i="1"/>
  <c r="AD2151" i="1"/>
  <c r="Y2151" i="1"/>
  <c r="X2151" i="1"/>
  <c r="W2151" i="1"/>
  <c r="O2151" i="1"/>
  <c r="N2151" i="1"/>
  <c r="H2151" i="1"/>
  <c r="Z2151" i="1" s="1"/>
  <c r="AB2151" i="1" s="1"/>
  <c r="F2151" i="1"/>
  <c r="A2151" i="1"/>
  <c r="AH2148" i="1"/>
  <c r="AG2148" i="1"/>
  <c r="AF2148" i="1"/>
  <c r="AE2148" i="1"/>
  <c r="AD2148" i="1"/>
  <c r="Y2148" i="1"/>
  <c r="X2148" i="1"/>
  <c r="W2148" i="1"/>
  <c r="O2148" i="1"/>
  <c r="N2148" i="1"/>
  <c r="H2148" i="1"/>
  <c r="Z2148" i="1" s="1"/>
  <c r="AB2148" i="1" s="1"/>
  <c r="F2148" i="1"/>
  <c r="A2148" i="1"/>
  <c r="AH2147" i="1"/>
  <c r="AG2147" i="1"/>
  <c r="AF2147" i="1"/>
  <c r="AE2147" i="1"/>
  <c r="AD2147" i="1"/>
  <c r="Y2147" i="1"/>
  <c r="X2147" i="1"/>
  <c r="W2147" i="1"/>
  <c r="O2147" i="1"/>
  <c r="N2147" i="1"/>
  <c r="H2147" i="1"/>
  <c r="Z2147" i="1" s="1"/>
  <c r="AB2147" i="1" s="1"/>
  <c r="F2147" i="1"/>
  <c r="A2147" i="1"/>
  <c r="AH2146" i="1"/>
  <c r="AG2146" i="1"/>
  <c r="AF2146" i="1"/>
  <c r="AE2146" i="1"/>
  <c r="AD2146" i="1"/>
  <c r="Y2146" i="1"/>
  <c r="X2146" i="1"/>
  <c r="W2146" i="1"/>
  <c r="O2146" i="1"/>
  <c r="N2146" i="1"/>
  <c r="H2146" i="1"/>
  <c r="Z2146" i="1" s="1"/>
  <c r="AB2146" i="1" s="1"/>
  <c r="F2146" i="1"/>
  <c r="A2146" i="1"/>
  <c r="AH2145" i="1"/>
  <c r="AG2145" i="1"/>
  <c r="AF2145" i="1"/>
  <c r="AE2145" i="1"/>
  <c r="AD2145" i="1"/>
  <c r="Y2145" i="1"/>
  <c r="X2145" i="1"/>
  <c r="W2145" i="1"/>
  <c r="O2145" i="1"/>
  <c r="N2145" i="1"/>
  <c r="H2145" i="1"/>
  <c r="Z2145" i="1" s="1"/>
  <c r="AB2145" i="1" s="1"/>
  <c r="F2145" i="1"/>
  <c r="A2145" i="1"/>
  <c r="AH2144" i="1"/>
  <c r="AG2144" i="1"/>
  <c r="AF2144" i="1"/>
  <c r="AE2144" i="1"/>
  <c r="AD2144" i="1"/>
  <c r="Y2144" i="1"/>
  <c r="X2144" i="1"/>
  <c r="W2144" i="1"/>
  <c r="O2144" i="1"/>
  <c r="N2144" i="1"/>
  <c r="H2144" i="1"/>
  <c r="Z2144" i="1" s="1"/>
  <c r="AB2144" i="1" s="1"/>
  <c r="F2144" i="1"/>
  <c r="A2144" i="1"/>
  <c r="AH2143" i="1"/>
  <c r="AG2143" i="1"/>
  <c r="AF2143" i="1"/>
  <c r="AE2143" i="1"/>
  <c r="AD2143" i="1"/>
  <c r="Y2143" i="1"/>
  <c r="X2143" i="1"/>
  <c r="W2143" i="1"/>
  <c r="O2143" i="1"/>
  <c r="N2143" i="1"/>
  <c r="H2143" i="1"/>
  <c r="Z2143" i="1" s="1"/>
  <c r="AB2143" i="1" s="1"/>
  <c r="F2143" i="1"/>
  <c r="A2143" i="1"/>
  <c r="AH2142" i="1"/>
  <c r="AG2142" i="1"/>
  <c r="AF2142" i="1"/>
  <c r="AE2142" i="1"/>
  <c r="AD2142" i="1"/>
  <c r="Y2142" i="1"/>
  <c r="X2142" i="1"/>
  <c r="W2142" i="1"/>
  <c r="O2142" i="1"/>
  <c r="N2142" i="1"/>
  <c r="H2142" i="1"/>
  <c r="Z2142" i="1" s="1"/>
  <c r="AB2142" i="1" s="1"/>
  <c r="F2142" i="1"/>
  <c r="A2142" i="1"/>
  <c r="AH2141" i="1"/>
  <c r="AG2141" i="1"/>
  <c r="AF2141" i="1"/>
  <c r="AE2141" i="1"/>
  <c r="AD2141" i="1"/>
  <c r="Y2141" i="1"/>
  <c r="X2141" i="1"/>
  <c r="W2141" i="1"/>
  <c r="O2141" i="1"/>
  <c r="N2141" i="1"/>
  <c r="H2141" i="1"/>
  <c r="Z2141" i="1" s="1"/>
  <c r="AB2141" i="1" s="1"/>
  <c r="F2141" i="1"/>
  <c r="A2141" i="1"/>
  <c r="AH2140" i="1"/>
  <c r="AG2140" i="1"/>
  <c r="AF2140" i="1"/>
  <c r="AE2140" i="1"/>
  <c r="AD2140" i="1"/>
  <c r="Y2140" i="1"/>
  <c r="X2140" i="1"/>
  <c r="W2140" i="1"/>
  <c r="O2140" i="1"/>
  <c r="N2140" i="1"/>
  <c r="H2140" i="1"/>
  <c r="Z2140" i="1" s="1"/>
  <c r="AB2140" i="1" s="1"/>
  <c r="F2140" i="1"/>
  <c r="A2140" i="1"/>
  <c r="AH2139" i="1"/>
  <c r="AG2139" i="1"/>
  <c r="AF2139" i="1"/>
  <c r="AE2139" i="1"/>
  <c r="AD2139" i="1"/>
  <c r="Y2139" i="1"/>
  <c r="X2139" i="1"/>
  <c r="W2139" i="1"/>
  <c r="O2139" i="1"/>
  <c r="N2139" i="1"/>
  <c r="H2139" i="1"/>
  <c r="Z2139" i="1" s="1"/>
  <c r="AB2139" i="1" s="1"/>
  <c r="F2139" i="1"/>
  <c r="A2139" i="1"/>
  <c r="AH2138" i="1"/>
  <c r="AF2138" i="1"/>
  <c r="AE2138" i="1"/>
  <c r="AD2138" i="1"/>
  <c r="Y2138" i="1"/>
  <c r="X2138" i="1"/>
  <c r="W2138" i="1"/>
  <c r="O2138" i="1"/>
  <c r="N2138" i="1"/>
  <c r="M2138" i="1" s="1"/>
  <c r="H2138" i="1"/>
  <c r="Z2138" i="1" s="1"/>
  <c r="AB2138" i="1" s="1"/>
  <c r="F2138" i="1"/>
  <c r="A2138" i="1"/>
  <c r="AH2137" i="1"/>
  <c r="AG2137" i="1"/>
  <c r="AF2137" i="1"/>
  <c r="AE2137" i="1"/>
  <c r="AD2137" i="1"/>
  <c r="Y2137" i="1"/>
  <c r="X2137" i="1"/>
  <c r="W2137" i="1"/>
  <c r="O2137" i="1"/>
  <c r="N2137" i="1"/>
  <c r="H2137" i="1"/>
  <c r="Z2137" i="1" s="1"/>
  <c r="AB2137" i="1" s="1"/>
  <c r="F2137" i="1"/>
  <c r="A2137" i="1"/>
  <c r="AH2136" i="1"/>
  <c r="AG2136" i="1"/>
  <c r="AF2136" i="1"/>
  <c r="AE2136" i="1"/>
  <c r="AD2136" i="1"/>
  <c r="Y2136" i="1"/>
  <c r="X2136" i="1"/>
  <c r="W2136" i="1"/>
  <c r="O2136" i="1"/>
  <c r="N2136" i="1"/>
  <c r="H2136" i="1"/>
  <c r="Z2136" i="1" s="1"/>
  <c r="AB2136" i="1" s="1"/>
  <c r="F2136" i="1"/>
  <c r="A2136" i="1"/>
  <c r="AH2135" i="1"/>
  <c r="AG2135" i="1"/>
  <c r="AF2135" i="1"/>
  <c r="AE2135" i="1"/>
  <c r="AD2135" i="1"/>
  <c r="Y2135" i="1"/>
  <c r="X2135" i="1"/>
  <c r="W2135" i="1"/>
  <c r="O2135" i="1"/>
  <c r="N2135" i="1"/>
  <c r="H2135" i="1"/>
  <c r="Z2135" i="1" s="1"/>
  <c r="AB2135" i="1" s="1"/>
  <c r="F2135" i="1"/>
  <c r="A2135" i="1"/>
  <c r="AH2134" i="1"/>
  <c r="AG2134" i="1"/>
  <c r="AF2134" i="1"/>
  <c r="AE2134" i="1"/>
  <c r="AD2134" i="1"/>
  <c r="Y2134" i="1"/>
  <c r="X2134" i="1"/>
  <c r="W2134" i="1"/>
  <c r="O2134" i="1"/>
  <c r="N2134" i="1"/>
  <c r="H2134" i="1"/>
  <c r="Z2134" i="1" s="1"/>
  <c r="AB2134" i="1" s="1"/>
  <c r="F2134" i="1"/>
  <c r="A2134" i="1"/>
  <c r="AH2133" i="1"/>
  <c r="AG2133" i="1"/>
  <c r="AF2133" i="1"/>
  <c r="AE2133" i="1"/>
  <c r="AD2133" i="1"/>
  <c r="Y2133" i="1"/>
  <c r="X2133" i="1"/>
  <c r="W2133" i="1"/>
  <c r="O2133" i="1"/>
  <c r="N2133" i="1"/>
  <c r="H2133" i="1"/>
  <c r="Z2133" i="1" s="1"/>
  <c r="AB2133" i="1" s="1"/>
  <c r="F2133" i="1"/>
  <c r="A2133" i="1"/>
  <c r="AH2132" i="1"/>
  <c r="AG2132" i="1"/>
  <c r="AF2132" i="1"/>
  <c r="AE2132" i="1"/>
  <c r="AD2132" i="1"/>
  <c r="Y2132" i="1"/>
  <c r="X2132" i="1"/>
  <c r="W2132" i="1"/>
  <c r="O2132" i="1"/>
  <c r="N2132" i="1"/>
  <c r="H2132" i="1"/>
  <c r="Z2132" i="1" s="1"/>
  <c r="AB2132" i="1" s="1"/>
  <c r="F2132" i="1"/>
  <c r="A2132" i="1"/>
  <c r="AH2131" i="1"/>
  <c r="AG2131" i="1"/>
  <c r="AF2131" i="1"/>
  <c r="AE2131" i="1"/>
  <c r="AD2131" i="1"/>
  <c r="Y2131" i="1"/>
  <c r="X2131" i="1"/>
  <c r="W2131" i="1"/>
  <c r="O2131" i="1"/>
  <c r="N2131" i="1"/>
  <c r="H2131" i="1"/>
  <c r="Z2131" i="1" s="1"/>
  <c r="AB2131" i="1" s="1"/>
  <c r="F2131" i="1"/>
  <c r="A2131" i="1"/>
  <c r="AH2130" i="1"/>
  <c r="AG2130" i="1"/>
  <c r="AF2130" i="1"/>
  <c r="AE2130" i="1"/>
  <c r="AD2130" i="1"/>
  <c r="Y2130" i="1"/>
  <c r="X2130" i="1"/>
  <c r="W2130" i="1"/>
  <c r="O2130" i="1"/>
  <c r="N2130" i="1"/>
  <c r="H2130" i="1"/>
  <c r="Z2130" i="1" s="1"/>
  <c r="AB2130" i="1" s="1"/>
  <c r="F2130" i="1"/>
  <c r="A2130" i="1"/>
  <c r="AH2129" i="1"/>
  <c r="AG2129" i="1"/>
  <c r="AF2129" i="1"/>
  <c r="AE2129" i="1"/>
  <c r="AD2129" i="1"/>
  <c r="Y2129" i="1"/>
  <c r="X2129" i="1"/>
  <c r="W2129" i="1"/>
  <c r="O2129" i="1"/>
  <c r="N2129" i="1"/>
  <c r="H2129" i="1"/>
  <c r="Z2129" i="1" s="1"/>
  <c r="AB2129" i="1" s="1"/>
  <c r="F2129" i="1"/>
  <c r="A2129" i="1"/>
  <c r="AH2128" i="1"/>
  <c r="AG2128" i="1"/>
  <c r="AF2128" i="1"/>
  <c r="AE2128" i="1"/>
  <c r="AD2128" i="1"/>
  <c r="Y2128" i="1"/>
  <c r="X2128" i="1"/>
  <c r="W2128" i="1"/>
  <c r="O2128" i="1"/>
  <c r="N2128" i="1"/>
  <c r="H2128" i="1"/>
  <c r="Z2128" i="1" s="1"/>
  <c r="AB2128" i="1" s="1"/>
  <c r="F2128" i="1"/>
  <c r="A2128" i="1"/>
  <c r="AH2126" i="1"/>
  <c r="AG2126" i="1"/>
  <c r="AF2126" i="1"/>
  <c r="AE2126" i="1"/>
  <c r="AD2126" i="1"/>
  <c r="Y2126" i="1"/>
  <c r="X2126" i="1"/>
  <c r="W2126" i="1"/>
  <c r="O2126" i="1"/>
  <c r="N2126" i="1"/>
  <c r="H2126" i="1"/>
  <c r="Z2126" i="1" s="1"/>
  <c r="AB2126" i="1" s="1"/>
  <c r="F2126" i="1"/>
  <c r="A2126" i="1"/>
  <c r="AH2125" i="1"/>
  <c r="AG2125" i="1"/>
  <c r="AF2125" i="1"/>
  <c r="AE2125" i="1"/>
  <c r="AD2125" i="1"/>
  <c r="Y2125" i="1"/>
  <c r="X2125" i="1"/>
  <c r="W2125" i="1"/>
  <c r="O2125" i="1"/>
  <c r="N2125" i="1"/>
  <c r="H2125" i="1"/>
  <c r="Z2125" i="1" s="1"/>
  <c r="AB2125" i="1" s="1"/>
  <c r="F2125" i="1"/>
  <c r="A2125" i="1"/>
  <c r="AH2124" i="1"/>
  <c r="AG2124" i="1"/>
  <c r="AF2124" i="1"/>
  <c r="AE2124" i="1"/>
  <c r="AD2124" i="1"/>
  <c r="Y2124" i="1"/>
  <c r="X2124" i="1"/>
  <c r="W2124" i="1"/>
  <c r="O2124" i="1"/>
  <c r="N2124" i="1"/>
  <c r="H2124" i="1"/>
  <c r="Z2124" i="1" s="1"/>
  <c r="AB2124" i="1" s="1"/>
  <c r="F2124" i="1"/>
  <c r="A2124" i="1"/>
  <c r="AH2123" i="1"/>
  <c r="AG2123" i="1"/>
  <c r="AF2123" i="1"/>
  <c r="AE2123" i="1"/>
  <c r="AD2123" i="1"/>
  <c r="Y2123" i="1"/>
  <c r="X2123" i="1"/>
  <c r="W2123" i="1"/>
  <c r="O2123" i="1"/>
  <c r="N2123" i="1"/>
  <c r="H2123" i="1"/>
  <c r="Z2123" i="1" s="1"/>
  <c r="AB2123" i="1" s="1"/>
  <c r="F2123" i="1"/>
  <c r="A2123" i="1"/>
  <c r="AH2122" i="1"/>
  <c r="AG2122" i="1"/>
  <c r="AF2122" i="1"/>
  <c r="AE2122" i="1"/>
  <c r="AD2122" i="1"/>
  <c r="Y2122" i="1"/>
  <c r="X2122" i="1"/>
  <c r="W2122" i="1"/>
  <c r="O2122" i="1"/>
  <c r="N2122" i="1"/>
  <c r="H2122" i="1"/>
  <c r="Z2122" i="1" s="1"/>
  <c r="AB2122" i="1" s="1"/>
  <c r="F2122" i="1"/>
  <c r="A2122" i="1"/>
  <c r="AH2121" i="1"/>
  <c r="AF2121" i="1"/>
  <c r="AE2121" i="1"/>
  <c r="AD2121" i="1"/>
  <c r="Y2121" i="1"/>
  <c r="X2121" i="1"/>
  <c r="W2121" i="1"/>
  <c r="O2121" i="1"/>
  <c r="N2121" i="1"/>
  <c r="M2121" i="1" s="1"/>
  <c r="H2121" i="1"/>
  <c r="Z2121" i="1" s="1"/>
  <c r="AB2121" i="1" s="1"/>
  <c r="F2121" i="1"/>
  <c r="A2121" i="1"/>
  <c r="AH2117" i="1"/>
  <c r="AF2117" i="1"/>
  <c r="AE2117" i="1"/>
  <c r="AD2117" i="1"/>
  <c r="Y2117" i="1"/>
  <c r="X2117" i="1"/>
  <c r="W2117" i="1"/>
  <c r="O2117" i="1"/>
  <c r="N2117" i="1"/>
  <c r="M2117" i="1" s="1"/>
  <c r="H2117" i="1"/>
  <c r="Z2117" i="1" s="1"/>
  <c r="AB2117" i="1" s="1"/>
  <c r="F2117" i="1"/>
  <c r="A2117" i="1"/>
  <c r="AH2113" i="1"/>
  <c r="AF2113" i="1"/>
  <c r="AE2113" i="1"/>
  <c r="AD2113" i="1"/>
  <c r="Y2113" i="1"/>
  <c r="X2113" i="1"/>
  <c r="W2113" i="1"/>
  <c r="O2113" i="1"/>
  <c r="N2113" i="1"/>
  <c r="M2113" i="1" s="1"/>
  <c r="H2113" i="1"/>
  <c r="Z2113" i="1" s="1"/>
  <c r="AB2113" i="1" s="1"/>
  <c r="F2113" i="1"/>
  <c r="A2113" i="1"/>
  <c r="AH2114" i="1"/>
  <c r="AF2114" i="1"/>
  <c r="AE2114" i="1"/>
  <c r="AD2114" i="1"/>
  <c r="Y2114" i="1"/>
  <c r="X2114" i="1"/>
  <c r="W2114" i="1"/>
  <c r="O2114" i="1"/>
  <c r="N2114" i="1"/>
  <c r="M2114" i="1" s="1"/>
  <c r="H2114" i="1"/>
  <c r="Z2114" i="1" s="1"/>
  <c r="AB2114" i="1" s="1"/>
  <c r="F2114" i="1"/>
  <c r="A2114" i="1"/>
  <c r="AH2110" i="1"/>
  <c r="AF2110" i="1"/>
  <c r="AE2110" i="1"/>
  <c r="AD2110" i="1"/>
  <c r="Y2110" i="1"/>
  <c r="X2110" i="1"/>
  <c r="W2110" i="1"/>
  <c r="O2110" i="1"/>
  <c r="N2110" i="1"/>
  <c r="M2110" i="1" s="1"/>
  <c r="H2110" i="1"/>
  <c r="Z2110" i="1" s="1"/>
  <c r="AB2110" i="1" s="1"/>
  <c r="F2110" i="1"/>
  <c r="A2110" i="1"/>
  <c r="AH2109" i="1"/>
  <c r="AF2109" i="1"/>
  <c r="AE2109" i="1"/>
  <c r="AD2109" i="1"/>
  <c r="Y2109" i="1"/>
  <c r="X2109" i="1"/>
  <c r="W2109" i="1"/>
  <c r="O2109" i="1"/>
  <c r="N2109" i="1"/>
  <c r="M2109" i="1" s="1"/>
  <c r="H2109" i="1"/>
  <c r="Z2109" i="1" s="1"/>
  <c r="AB2109" i="1" s="1"/>
  <c r="F2109" i="1"/>
  <c r="A2109" i="1"/>
  <c r="AH2107" i="1"/>
  <c r="AF2107" i="1"/>
  <c r="AE2107" i="1"/>
  <c r="AD2107" i="1"/>
  <c r="Y2107" i="1"/>
  <c r="X2107" i="1"/>
  <c r="W2107" i="1"/>
  <c r="O2107" i="1"/>
  <c r="N2107" i="1"/>
  <c r="M2107" i="1" s="1"/>
  <c r="H2107" i="1"/>
  <c r="Z2107" i="1" s="1"/>
  <c r="AB2107" i="1" s="1"/>
  <c r="F2107" i="1"/>
  <c r="A2107" i="1"/>
  <c r="AH2108" i="1"/>
  <c r="AF2108" i="1"/>
  <c r="AE2108" i="1"/>
  <c r="AD2108" i="1"/>
  <c r="Y2108" i="1"/>
  <c r="X2108" i="1"/>
  <c r="W2108" i="1"/>
  <c r="O2108" i="1"/>
  <c r="N2108" i="1"/>
  <c r="M2108" i="1" s="1"/>
  <c r="H2108" i="1"/>
  <c r="Z2108" i="1" s="1"/>
  <c r="AB2108" i="1" s="1"/>
  <c r="F2108" i="1"/>
  <c r="A2108" i="1"/>
  <c r="AH2105" i="1"/>
  <c r="AG2105" i="1"/>
  <c r="AF2105" i="1"/>
  <c r="AE2105" i="1"/>
  <c r="AD2105" i="1"/>
  <c r="Y2105" i="1"/>
  <c r="X2105" i="1"/>
  <c r="W2105" i="1"/>
  <c r="O2105" i="1"/>
  <c r="N2105" i="1"/>
  <c r="H2105" i="1"/>
  <c r="Z2105" i="1" s="1"/>
  <c r="AB2105" i="1" s="1"/>
  <c r="F2105" i="1"/>
  <c r="A2105" i="1"/>
  <c r="AH2104" i="1"/>
  <c r="AF2104" i="1"/>
  <c r="AE2104" i="1"/>
  <c r="AD2104" i="1"/>
  <c r="Y2104" i="1"/>
  <c r="X2104" i="1"/>
  <c r="W2104" i="1"/>
  <c r="O2104" i="1"/>
  <c r="N2104" i="1"/>
  <c r="M2104" i="1" s="1"/>
  <c r="H2104" i="1"/>
  <c r="Z2104" i="1" s="1"/>
  <c r="AB2104" i="1" s="1"/>
  <c r="F2104" i="1"/>
  <c r="A2104" i="1"/>
  <c r="AH2103" i="1"/>
  <c r="AF2103" i="1"/>
  <c r="AE2103" i="1"/>
  <c r="AD2103" i="1"/>
  <c r="Y2103" i="1"/>
  <c r="X2103" i="1"/>
  <c r="W2103" i="1"/>
  <c r="O2103" i="1"/>
  <c r="N2103" i="1"/>
  <c r="M2103" i="1" s="1"/>
  <c r="H2103" i="1"/>
  <c r="Z2103" i="1" s="1"/>
  <c r="AB2103" i="1" s="1"/>
  <c r="F2103" i="1"/>
  <c r="A2103" i="1"/>
  <c r="AH2101" i="1"/>
  <c r="AF2101" i="1"/>
  <c r="AE2101" i="1"/>
  <c r="AD2101" i="1"/>
  <c r="Y2101" i="1"/>
  <c r="X2101" i="1"/>
  <c r="W2101" i="1"/>
  <c r="O2101" i="1"/>
  <c r="N2101" i="1"/>
  <c r="M2101" i="1" s="1"/>
  <c r="H2101" i="1"/>
  <c r="Z2101" i="1" s="1"/>
  <c r="AB2101" i="1" s="1"/>
  <c r="F2101" i="1"/>
  <c r="A2101" i="1"/>
  <c r="AH2100" i="1"/>
  <c r="AF2100" i="1"/>
  <c r="AE2100" i="1"/>
  <c r="AD2100" i="1"/>
  <c r="Y2100" i="1"/>
  <c r="X2100" i="1"/>
  <c r="W2100" i="1"/>
  <c r="O2100" i="1"/>
  <c r="N2100" i="1"/>
  <c r="M2100" i="1" s="1"/>
  <c r="H2100" i="1"/>
  <c r="Z2100" i="1" s="1"/>
  <c r="AB2100" i="1" s="1"/>
  <c r="F2100" i="1"/>
  <c r="A2100" i="1"/>
  <c r="AH2099" i="1"/>
  <c r="AG2099" i="1"/>
  <c r="AF2099" i="1"/>
  <c r="AE2099" i="1"/>
  <c r="AD2099" i="1"/>
  <c r="Y2099" i="1"/>
  <c r="X2099" i="1"/>
  <c r="W2099" i="1"/>
  <c r="O2099" i="1"/>
  <c r="N2099" i="1"/>
  <c r="H2099" i="1"/>
  <c r="Z2099" i="1" s="1"/>
  <c r="AB2099" i="1" s="1"/>
  <c r="F2099" i="1"/>
  <c r="A2099" i="1"/>
  <c r="AH2098" i="1"/>
  <c r="AF2098" i="1"/>
  <c r="AE2098" i="1"/>
  <c r="AD2098" i="1"/>
  <c r="Y2098" i="1"/>
  <c r="X2098" i="1"/>
  <c r="W2098" i="1"/>
  <c r="O2098" i="1"/>
  <c r="N2098" i="1"/>
  <c r="M2098" i="1" s="1"/>
  <c r="H2098" i="1"/>
  <c r="Z2098" i="1" s="1"/>
  <c r="AB2098" i="1" s="1"/>
  <c r="F2098" i="1"/>
  <c r="A2098" i="1"/>
  <c r="AH2097" i="1"/>
  <c r="AG2097" i="1"/>
  <c r="AF2097" i="1"/>
  <c r="AE2097" i="1"/>
  <c r="AD2097" i="1"/>
  <c r="Y2097" i="1"/>
  <c r="X2097" i="1"/>
  <c r="W2097" i="1"/>
  <c r="O2097" i="1"/>
  <c r="N2097" i="1"/>
  <c r="H2097" i="1"/>
  <c r="Z2097" i="1" s="1"/>
  <c r="AB2097" i="1" s="1"/>
  <c r="F2097" i="1"/>
  <c r="A2097" i="1"/>
  <c r="AH2096" i="1"/>
  <c r="AG2096" i="1"/>
  <c r="AF2096" i="1"/>
  <c r="AE2096" i="1"/>
  <c r="AD2096" i="1"/>
  <c r="Y2096" i="1"/>
  <c r="X2096" i="1"/>
  <c r="W2096" i="1"/>
  <c r="O2096" i="1"/>
  <c r="N2096" i="1"/>
  <c r="H2096" i="1"/>
  <c r="Z2096" i="1" s="1"/>
  <c r="AB2096" i="1" s="1"/>
  <c r="F2096" i="1"/>
  <c r="A2096" i="1"/>
  <c r="AH2090" i="1"/>
  <c r="AF2090" i="1"/>
  <c r="AE2090" i="1"/>
  <c r="AD2090" i="1"/>
  <c r="Y2090" i="1"/>
  <c r="X2090" i="1"/>
  <c r="W2090" i="1"/>
  <c r="O2090" i="1"/>
  <c r="N2090" i="1"/>
  <c r="M2090" i="1" s="1"/>
  <c r="H2090" i="1"/>
  <c r="Z2090" i="1" s="1"/>
  <c r="AB2090" i="1" s="1"/>
  <c r="F2090" i="1"/>
  <c r="A2090" i="1"/>
  <c r="AH2089" i="1"/>
  <c r="AG2089" i="1"/>
  <c r="AF2089" i="1"/>
  <c r="AE2089" i="1"/>
  <c r="AD2089" i="1"/>
  <c r="Y2089" i="1"/>
  <c r="X2089" i="1"/>
  <c r="W2089" i="1"/>
  <c r="O2089" i="1"/>
  <c r="N2089" i="1"/>
  <c r="H2089" i="1"/>
  <c r="Z2089" i="1" s="1"/>
  <c r="AB2089" i="1" s="1"/>
  <c r="F2089" i="1"/>
  <c r="A2089" i="1"/>
  <c r="AH2088" i="1"/>
  <c r="AG2088" i="1"/>
  <c r="AF2088" i="1"/>
  <c r="AE2088" i="1"/>
  <c r="AD2088" i="1"/>
  <c r="Y2088" i="1"/>
  <c r="X2088" i="1"/>
  <c r="W2088" i="1"/>
  <c r="O2088" i="1"/>
  <c r="N2088" i="1"/>
  <c r="H2088" i="1"/>
  <c r="Z2088" i="1" s="1"/>
  <c r="AB2088" i="1" s="1"/>
  <c r="F2088" i="1"/>
  <c r="A2088" i="1"/>
  <c r="AH2087" i="1"/>
  <c r="AF2087" i="1"/>
  <c r="AE2087" i="1"/>
  <c r="AD2087" i="1"/>
  <c r="Y2087" i="1"/>
  <c r="X2087" i="1"/>
  <c r="W2087" i="1"/>
  <c r="O2087" i="1"/>
  <c r="N2087" i="1"/>
  <c r="M2087" i="1" s="1"/>
  <c r="H2087" i="1"/>
  <c r="Z2087" i="1" s="1"/>
  <c r="AB2087" i="1" s="1"/>
  <c r="F2087" i="1"/>
  <c r="A2087" i="1"/>
  <c r="AH2086" i="1"/>
  <c r="AF2086" i="1"/>
  <c r="AE2086" i="1"/>
  <c r="AD2086" i="1"/>
  <c r="Y2086" i="1"/>
  <c r="X2086" i="1"/>
  <c r="W2086" i="1"/>
  <c r="O2086" i="1"/>
  <c r="N2086" i="1"/>
  <c r="M2086" i="1" s="1"/>
  <c r="H2086" i="1"/>
  <c r="Z2086" i="1" s="1"/>
  <c r="AB2086" i="1" s="1"/>
  <c r="F2086" i="1"/>
  <c r="A2086" i="1"/>
  <c r="AH2085" i="1"/>
  <c r="AG2085" i="1"/>
  <c r="AF2085" i="1"/>
  <c r="AE2085" i="1"/>
  <c r="AD2085" i="1"/>
  <c r="Y2085" i="1"/>
  <c r="X2085" i="1"/>
  <c r="W2085" i="1"/>
  <c r="O2085" i="1"/>
  <c r="N2085" i="1"/>
  <c r="H2085" i="1"/>
  <c r="Z2085" i="1" s="1"/>
  <c r="AB2085" i="1" s="1"/>
  <c r="F2085" i="1"/>
  <c r="A2085" i="1"/>
  <c r="AH2084" i="1"/>
  <c r="AF2084" i="1"/>
  <c r="AE2084" i="1"/>
  <c r="AD2084" i="1"/>
  <c r="Y2084" i="1"/>
  <c r="X2084" i="1"/>
  <c r="W2084" i="1"/>
  <c r="O2084" i="1"/>
  <c r="N2084" i="1"/>
  <c r="M2084" i="1" s="1"/>
  <c r="H2084" i="1"/>
  <c r="Z2084" i="1" s="1"/>
  <c r="AB2084" i="1" s="1"/>
  <c r="F2084" i="1"/>
  <c r="A2084" i="1"/>
  <c r="AH2083" i="1"/>
  <c r="AF2083" i="1"/>
  <c r="AE2083" i="1"/>
  <c r="AD2083" i="1"/>
  <c r="Y2083" i="1"/>
  <c r="X2083" i="1"/>
  <c r="W2083" i="1"/>
  <c r="O2083" i="1"/>
  <c r="N2083" i="1"/>
  <c r="M2083" i="1" s="1"/>
  <c r="H2083" i="1"/>
  <c r="Z2083" i="1" s="1"/>
  <c r="AB2083" i="1" s="1"/>
  <c r="F2083" i="1"/>
  <c r="A2083" i="1"/>
  <c r="AH2081" i="1"/>
  <c r="AG2081" i="1"/>
  <c r="AF2081" i="1"/>
  <c r="AE2081" i="1"/>
  <c r="AD2081" i="1"/>
  <c r="Y2081" i="1"/>
  <c r="X2081" i="1"/>
  <c r="W2081" i="1"/>
  <c r="O2081" i="1"/>
  <c r="N2081" i="1"/>
  <c r="H2081" i="1"/>
  <c r="Z2081" i="1" s="1"/>
  <c r="AB2081" i="1" s="1"/>
  <c r="F2081" i="1"/>
  <c r="A2081" i="1"/>
  <c r="AH2079" i="1"/>
  <c r="AF2079" i="1"/>
  <c r="AE2079" i="1"/>
  <c r="AD2079" i="1"/>
  <c r="Y2079" i="1"/>
  <c r="X2079" i="1"/>
  <c r="W2079" i="1"/>
  <c r="O2079" i="1"/>
  <c r="N2079" i="1"/>
  <c r="M2079" i="1" s="1"/>
  <c r="H2079" i="1"/>
  <c r="Z2079" i="1" s="1"/>
  <c r="AB2079" i="1" s="1"/>
  <c r="F2079" i="1"/>
  <c r="A2079" i="1"/>
  <c r="AH2078" i="1"/>
  <c r="AF2078" i="1"/>
  <c r="AE2078" i="1"/>
  <c r="AD2078" i="1"/>
  <c r="Y2078" i="1"/>
  <c r="X2078" i="1"/>
  <c r="W2078" i="1"/>
  <c r="O2078" i="1"/>
  <c r="N2078" i="1"/>
  <c r="H2078" i="1"/>
  <c r="Z2078" i="1" s="1"/>
  <c r="AB2078" i="1" s="1"/>
  <c r="F2078" i="1"/>
  <c r="A2078" i="1"/>
  <c r="AH2077" i="1"/>
  <c r="AF2077" i="1"/>
  <c r="AE2077" i="1"/>
  <c r="AD2077" i="1"/>
  <c r="Y2077" i="1"/>
  <c r="X2077" i="1"/>
  <c r="W2077" i="1"/>
  <c r="O2077" i="1"/>
  <c r="N2077" i="1"/>
  <c r="M2077" i="1" s="1"/>
  <c r="H2077" i="1"/>
  <c r="Z2077" i="1" s="1"/>
  <c r="AB2077" i="1" s="1"/>
  <c r="F2077" i="1"/>
  <c r="A2077" i="1"/>
  <c r="AH2076" i="1"/>
  <c r="AF2076" i="1"/>
  <c r="AE2076" i="1"/>
  <c r="AD2076" i="1"/>
  <c r="Y2076" i="1"/>
  <c r="X2076" i="1"/>
  <c r="W2076" i="1"/>
  <c r="O2076" i="1"/>
  <c r="N2076" i="1"/>
  <c r="H2076" i="1"/>
  <c r="Z2076" i="1" s="1"/>
  <c r="AB2076" i="1" s="1"/>
  <c r="F2076" i="1"/>
  <c r="A2076" i="1"/>
  <c r="AH2074" i="1"/>
  <c r="AF2074" i="1"/>
  <c r="AE2074" i="1"/>
  <c r="AD2074" i="1"/>
  <c r="Y2074" i="1"/>
  <c r="X2074" i="1"/>
  <c r="W2074" i="1"/>
  <c r="O2074" i="1"/>
  <c r="N2074" i="1"/>
  <c r="M2074" i="1" s="1"/>
  <c r="H2074" i="1"/>
  <c r="Z2074" i="1" s="1"/>
  <c r="AB2074" i="1" s="1"/>
  <c r="F2074" i="1"/>
  <c r="A2074" i="1"/>
  <c r="AH2072" i="1"/>
  <c r="AF2072" i="1"/>
  <c r="AE2072" i="1"/>
  <c r="AD2072" i="1"/>
  <c r="Y2072" i="1"/>
  <c r="X2072" i="1"/>
  <c r="W2072" i="1"/>
  <c r="O2072" i="1"/>
  <c r="N2072" i="1"/>
  <c r="M2072" i="1" s="1"/>
  <c r="H2072" i="1"/>
  <c r="Z2072" i="1" s="1"/>
  <c r="AB2072" i="1" s="1"/>
  <c r="F2072" i="1"/>
  <c r="A2072" i="1"/>
  <c r="AH2071" i="1"/>
  <c r="AF2071" i="1"/>
  <c r="AE2071" i="1"/>
  <c r="AD2071" i="1"/>
  <c r="Y2071" i="1"/>
  <c r="X2071" i="1"/>
  <c r="W2071" i="1"/>
  <c r="O2071" i="1"/>
  <c r="N2071" i="1"/>
  <c r="M2071" i="1" s="1"/>
  <c r="H2071" i="1"/>
  <c r="Z2071" i="1" s="1"/>
  <c r="AB2071" i="1" s="1"/>
  <c r="F2071" i="1"/>
  <c r="A2071" i="1"/>
  <c r="AH2069" i="1"/>
  <c r="AG2069" i="1"/>
  <c r="AF2069" i="1"/>
  <c r="AE2069" i="1"/>
  <c r="AD2069" i="1"/>
  <c r="Y2069" i="1"/>
  <c r="X2069" i="1"/>
  <c r="W2069" i="1"/>
  <c r="O2069" i="1"/>
  <c r="N2069" i="1"/>
  <c r="H2069" i="1"/>
  <c r="Z2069" i="1" s="1"/>
  <c r="AB2069" i="1" s="1"/>
  <c r="F2069" i="1"/>
  <c r="A2069" i="1"/>
  <c r="AH2068" i="1"/>
  <c r="AG2068" i="1"/>
  <c r="AF2068" i="1"/>
  <c r="AE2068" i="1"/>
  <c r="AD2068" i="1"/>
  <c r="Y2068" i="1"/>
  <c r="X2068" i="1"/>
  <c r="W2068" i="1"/>
  <c r="O2068" i="1"/>
  <c r="N2068" i="1"/>
  <c r="H2068" i="1"/>
  <c r="Z2068" i="1" s="1"/>
  <c r="AB2068" i="1" s="1"/>
  <c r="F2068" i="1"/>
  <c r="A2068" i="1"/>
  <c r="AH2067" i="1"/>
  <c r="AG2067" i="1"/>
  <c r="AF2067" i="1"/>
  <c r="AE2067" i="1"/>
  <c r="AD2067" i="1"/>
  <c r="Y2067" i="1"/>
  <c r="X2067" i="1"/>
  <c r="W2067" i="1"/>
  <c r="O2067" i="1"/>
  <c r="N2067" i="1"/>
  <c r="H2067" i="1"/>
  <c r="Z2067" i="1" s="1"/>
  <c r="AB2067" i="1" s="1"/>
  <c r="F2067" i="1"/>
  <c r="A2067" i="1"/>
  <c r="AH2066" i="1"/>
  <c r="AG2066" i="1"/>
  <c r="AF2066" i="1"/>
  <c r="AE2066" i="1"/>
  <c r="AD2066" i="1"/>
  <c r="Y2066" i="1"/>
  <c r="X2066" i="1"/>
  <c r="W2066" i="1"/>
  <c r="O2066" i="1"/>
  <c r="N2066" i="1"/>
  <c r="H2066" i="1"/>
  <c r="Z2066" i="1" s="1"/>
  <c r="AB2066" i="1" s="1"/>
  <c r="F2066" i="1"/>
  <c r="A2066" i="1"/>
  <c r="AH2065" i="1"/>
  <c r="AG2065" i="1"/>
  <c r="AF2065" i="1"/>
  <c r="AE2065" i="1"/>
  <c r="AD2065" i="1"/>
  <c r="Y2065" i="1"/>
  <c r="X2065" i="1"/>
  <c r="W2065" i="1"/>
  <c r="O2065" i="1"/>
  <c r="N2065" i="1"/>
  <c r="M2065" i="1" s="1"/>
  <c r="H2065" i="1"/>
  <c r="Z2065" i="1" s="1"/>
  <c r="AB2065" i="1" s="1"/>
  <c r="F2065" i="1"/>
  <c r="A2065" i="1"/>
  <c r="AH2064" i="1"/>
  <c r="AG2064" i="1"/>
  <c r="AF2064" i="1"/>
  <c r="AE2064" i="1"/>
  <c r="AD2064" i="1"/>
  <c r="Y2064" i="1"/>
  <c r="X2064" i="1"/>
  <c r="W2064" i="1"/>
  <c r="O2064" i="1"/>
  <c r="N2064" i="1"/>
  <c r="H2064" i="1"/>
  <c r="Z2064" i="1" s="1"/>
  <c r="AB2064" i="1" s="1"/>
  <c r="F2064" i="1"/>
  <c r="A2064" i="1"/>
  <c r="AH2063" i="1"/>
  <c r="AG2063" i="1"/>
  <c r="AF2063" i="1"/>
  <c r="AE2063" i="1"/>
  <c r="AD2063" i="1"/>
  <c r="Y2063" i="1"/>
  <c r="X2063" i="1"/>
  <c r="W2063" i="1"/>
  <c r="O2063" i="1"/>
  <c r="N2063" i="1"/>
  <c r="H2063" i="1"/>
  <c r="Z2063" i="1" s="1"/>
  <c r="AB2063" i="1" s="1"/>
  <c r="F2063" i="1"/>
  <c r="A2063" i="1"/>
  <c r="AH2062" i="1"/>
  <c r="AG2062" i="1"/>
  <c r="AF2062" i="1"/>
  <c r="AE2062" i="1"/>
  <c r="AD2062" i="1"/>
  <c r="Y2062" i="1"/>
  <c r="X2062" i="1"/>
  <c r="W2062" i="1"/>
  <c r="O2062" i="1"/>
  <c r="N2062" i="1"/>
  <c r="H2062" i="1"/>
  <c r="Z2062" i="1" s="1"/>
  <c r="AB2062" i="1" s="1"/>
  <c r="F2062" i="1"/>
  <c r="A2062" i="1"/>
  <c r="AH2061" i="1"/>
  <c r="AF2061" i="1"/>
  <c r="AE2061" i="1"/>
  <c r="AD2061" i="1"/>
  <c r="Y2061" i="1"/>
  <c r="X2061" i="1"/>
  <c r="W2061" i="1"/>
  <c r="O2061" i="1"/>
  <c r="N2061" i="1"/>
  <c r="M2061" i="1" s="1"/>
  <c r="H2061" i="1"/>
  <c r="Z2061" i="1" s="1"/>
  <c r="AB2061" i="1" s="1"/>
  <c r="F2061" i="1"/>
  <c r="A2061" i="1"/>
  <c r="AH2060" i="1"/>
  <c r="AF2060" i="1"/>
  <c r="AE2060" i="1"/>
  <c r="AD2060" i="1"/>
  <c r="Y2060" i="1"/>
  <c r="X2060" i="1"/>
  <c r="W2060" i="1"/>
  <c r="O2060" i="1"/>
  <c r="N2060" i="1"/>
  <c r="H2060" i="1"/>
  <c r="Z2060" i="1" s="1"/>
  <c r="AB2060" i="1" s="1"/>
  <c r="F2060" i="1"/>
  <c r="A2060" i="1"/>
  <c r="AH2059" i="1"/>
  <c r="AG2059" i="1"/>
  <c r="AF2059" i="1"/>
  <c r="AE2059" i="1"/>
  <c r="AD2059" i="1"/>
  <c r="Y2059" i="1"/>
  <c r="X2059" i="1"/>
  <c r="W2059" i="1"/>
  <c r="O2059" i="1"/>
  <c r="N2059" i="1"/>
  <c r="H2059" i="1"/>
  <c r="Z2059" i="1" s="1"/>
  <c r="AB2059" i="1" s="1"/>
  <c r="F2059" i="1"/>
  <c r="A2059" i="1"/>
  <c r="AH2058" i="1"/>
  <c r="AG2058" i="1"/>
  <c r="AF2058" i="1"/>
  <c r="AE2058" i="1"/>
  <c r="AD2058" i="1"/>
  <c r="Y2058" i="1"/>
  <c r="X2058" i="1"/>
  <c r="W2058" i="1"/>
  <c r="O2058" i="1"/>
  <c r="N2058" i="1"/>
  <c r="H2058" i="1"/>
  <c r="Z2058" i="1" s="1"/>
  <c r="AB2058" i="1" s="1"/>
  <c r="F2058" i="1"/>
  <c r="A2058" i="1"/>
  <c r="AH2057" i="1"/>
  <c r="AF2057" i="1"/>
  <c r="AE2057" i="1"/>
  <c r="AD2057" i="1"/>
  <c r="Y2057" i="1"/>
  <c r="X2057" i="1"/>
  <c r="W2057" i="1"/>
  <c r="O2057" i="1"/>
  <c r="N2057" i="1"/>
  <c r="M2057" i="1" s="1"/>
  <c r="H2057" i="1"/>
  <c r="Z2057" i="1" s="1"/>
  <c r="AB2057" i="1" s="1"/>
  <c r="F2057" i="1"/>
  <c r="A2057" i="1"/>
  <c r="AH2056" i="1"/>
  <c r="AG2056" i="1"/>
  <c r="AF2056" i="1"/>
  <c r="AE2056" i="1"/>
  <c r="AD2056" i="1"/>
  <c r="Y2056" i="1"/>
  <c r="X2056" i="1"/>
  <c r="W2056" i="1"/>
  <c r="O2056" i="1"/>
  <c r="N2056" i="1"/>
  <c r="H2056" i="1"/>
  <c r="Z2056" i="1" s="1"/>
  <c r="AB2056" i="1" s="1"/>
  <c r="F2056" i="1"/>
  <c r="A2056" i="1"/>
  <c r="AH2055" i="1"/>
  <c r="AF2055" i="1"/>
  <c r="AE2055" i="1"/>
  <c r="AD2055" i="1"/>
  <c r="Y2055" i="1"/>
  <c r="X2055" i="1"/>
  <c r="W2055" i="1"/>
  <c r="O2055" i="1"/>
  <c r="N2055" i="1"/>
  <c r="M2055" i="1" s="1"/>
  <c r="H2055" i="1"/>
  <c r="Z2055" i="1" s="1"/>
  <c r="AB2055" i="1" s="1"/>
  <c r="F2055" i="1"/>
  <c r="A2055" i="1"/>
  <c r="AH2054" i="1"/>
  <c r="AG2054" i="1"/>
  <c r="AF2054" i="1"/>
  <c r="AE2054" i="1"/>
  <c r="AD2054" i="1"/>
  <c r="Y2054" i="1"/>
  <c r="X2054" i="1"/>
  <c r="W2054" i="1"/>
  <c r="O2054" i="1"/>
  <c r="N2054" i="1"/>
  <c r="H2054" i="1"/>
  <c r="Z2054" i="1" s="1"/>
  <c r="AB2054" i="1" s="1"/>
  <c r="F2054" i="1"/>
  <c r="A2054" i="1"/>
  <c r="AH2052" i="1"/>
  <c r="AG2052" i="1"/>
  <c r="AF2052" i="1"/>
  <c r="AE2052" i="1"/>
  <c r="AD2052" i="1"/>
  <c r="Y2052" i="1"/>
  <c r="X2052" i="1"/>
  <c r="W2052" i="1"/>
  <c r="O2052" i="1"/>
  <c r="N2052" i="1"/>
  <c r="H2052" i="1"/>
  <c r="Z2052" i="1" s="1"/>
  <c r="AB2052" i="1" s="1"/>
  <c r="F2052" i="1"/>
  <c r="A2052" i="1"/>
  <c r="AH2051" i="1"/>
  <c r="AG2051" i="1"/>
  <c r="AF2051" i="1"/>
  <c r="AE2051" i="1"/>
  <c r="AD2051" i="1"/>
  <c r="Y2051" i="1"/>
  <c r="X2051" i="1"/>
  <c r="W2051" i="1"/>
  <c r="O2051" i="1"/>
  <c r="N2051" i="1"/>
  <c r="H2051" i="1"/>
  <c r="Z2051" i="1" s="1"/>
  <c r="AB2051" i="1" s="1"/>
  <c r="F2051" i="1"/>
  <c r="A2051" i="1"/>
  <c r="AH2050" i="1"/>
  <c r="AG2050" i="1"/>
  <c r="AF2050" i="1"/>
  <c r="AE2050" i="1"/>
  <c r="AD2050" i="1"/>
  <c r="Y2050" i="1"/>
  <c r="X2050" i="1"/>
  <c r="W2050" i="1"/>
  <c r="O2050" i="1"/>
  <c r="N2050" i="1"/>
  <c r="H2050" i="1"/>
  <c r="Z2050" i="1" s="1"/>
  <c r="AB2050" i="1" s="1"/>
  <c r="F2050" i="1"/>
  <c r="A2050" i="1"/>
  <c r="AH2049" i="1"/>
  <c r="AF2049" i="1"/>
  <c r="AE2049" i="1"/>
  <c r="AD2049" i="1"/>
  <c r="Y2049" i="1"/>
  <c r="X2049" i="1"/>
  <c r="W2049" i="1"/>
  <c r="O2049" i="1"/>
  <c r="N2049" i="1"/>
  <c r="M2049" i="1" s="1"/>
  <c r="H2049" i="1"/>
  <c r="Z2049" i="1" s="1"/>
  <c r="AB2049" i="1" s="1"/>
  <c r="F2049" i="1"/>
  <c r="A2049" i="1"/>
  <c r="AH2047" i="1"/>
  <c r="AG2047" i="1"/>
  <c r="AF2047" i="1"/>
  <c r="AE2047" i="1"/>
  <c r="AD2047" i="1"/>
  <c r="Y2047" i="1"/>
  <c r="X2047" i="1"/>
  <c r="W2047" i="1"/>
  <c r="O2047" i="1"/>
  <c r="N2047" i="1"/>
  <c r="M2047" i="1" s="1"/>
  <c r="H2047" i="1"/>
  <c r="Z2047" i="1" s="1"/>
  <c r="AB2047" i="1" s="1"/>
  <c r="F2047" i="1"/>
  <c r="A2047" i="1"/>
  <c r="AH2048" i="1"/>
  <c r="AG2048" i="1"/>
  <c r="AF2048" i="1"/>
  <c r="AE2048" i="1"/>
  <c r="AD2048" i="1"/>
  <c r="Y2048" i="1"/>
  <c r="X2048" i="1"/>
  <c r="W2048" i="1"/>
  <c r="O2048" i="1"/>
  <c r="N2048" i="1"/>
  <c r="H2048" i="1"/>
  <c r="Z2048" i="1" s="1"/>
  <c r="AB2048" i="1" s="1"/>
  <c r="F2048" i="1"/>
  <c r="A2048" i="1"/>
  <c r="AH2046" i="1"/>
  <c r="AF2046" i="1"/>
  <c r="AE2046" i="1"/>
  <c r="AD2046" i="1"/>
  <c r="Y2046" i="1"/>
  <c r="X2046" i="1"/>
  <c r="W2046" i="1"/>
  <c r="O2046" i="1"/>
  <c r="N2046" i="1"/>
  <c r="M2046" i="1" s="1"/>
  <c r="H2046" i="1"/>
  <c r="Z2046" i="1" s="1"/>
  <c r="AB2046" i="1" s="1"/>
  <c r="F2046" i="1"/>
  <c r="A2046" i="1"/>
  <c r="AH2045" i="1"/>
  <c r="AF2045" i="1"/>
  <c r="AE2045" i="1"/>
  <c r="AD2045" i="1"/>
  <c r="Y2045" i="1"/>
  <c r="X2045" i="1"/>
  <c r="W2045" i="1"/>
  <c r="O2045" i="1"/>
  <c r="N2045" i="1"/>
  <c r="M2045" i="1" s="1"/>
  <c r="H2045" i="1"/>
  <c r="Z2045" i="1" s="1"/>
  <c r="AB2045" i="1" s="1"/>
  <c r="F2045" i="1"/>
  <c r="A2045" i="1"/>
  <c r="AH2044" i="1"/>
  <c r="AF2044" i="1"/>
  <c r="AE2044" i="1"/>
  <c r="AD2044" i="1"/>
  <c r="Y2044" i="1"/>
  <c r="X2044" i="1"/>
  <c r="W2044" i="1"/>
  <c r="O2044" i="1"/>
  <c r="N2044" i="1"/>
  <c r="M2044" i="1" s="1"/>
  <c r="H2044" i="1"/>
  <c r="Z2044" i="1" s="1"/>
  <c r="AB2044" i="1" s="1"/>
  <c r="F2044" i="1"/>
  <c r="A2044" i="1"/>
  <c r="AH2043" i="1"/>
  <c r="AG2043" i="1"/>
  <c r="AF2043" i="1"/>
  <c r="AE2043" i="1"/>
  <c r="AD2043" i="1"/>
  <c r="Y2043" i="1"/>
  <c r="X2043" i="1"/>
  <c r="W2043" i="1"/>
  <c r="O2043" i="1"/>
  <c r="N2043" i="1"/>
  <c r="H2043" i="1"/>
  <c r="Z2043" i="1" s="1"/>
  <c r="AB2043" i="1" s="1"/>
  <c r="F2043" i="1"/>
  <c r="A2043" i="1"/>
  <c r="AH2042" i="1"/>
  <c r="AG2042" i="1"/>
  <c r="AF2042" i="1"/>
  <c r="AE2042" i="1"/>
  <c r="AD2042" i="1"/>
  <c r="Y2042" i="1"/>
  <c r="X2042" i="1"/>
  <c r="W2042" i="1"/>
  <c r="O2042" i="1"/>
  <c r="N2042" i="1"/>
  <c r="H2042" i="1"/>
  <c r="Z2042" i="1" s="1"/>
  <c r="AB2042" i="1" s="1"/>
  <c r="F2042" i="1"/>
  <c r="A2042" i="1"/>
  <c r="AH2040" i="1"/>
  <c r="AF2040" i="1"/>
  <c r="AE2040" i="1"/>
  <c r="AD2040" i="1"/>
  <c r="Y2040" i="1"/>
  <c r="X2040" i="1"/>
  <c r="W2040" i="1"/>
  <c r="O2040" i="1"/>
  <c r="N2040" i="1"/>
  <c r="M2040" i="1" s="1"/>
  <c r="H2040" i="1"/>
  <c r="Z2040" i="1" s="1"/>
  <c r="AB2040" i="1" s="1"/>
  <c r="F2040" i="1"/>
  <c r="A2040" i="1"/>
  <c r="AH2039" i="1"/>
  <c r="AF2039" i="1"/>
  <c r="AE2039" i="1"/>
  <c r="AD2039" i="1"/>
  <c r="Y2039" i="1"/>
  <c r="X2039" i="1"/>
  <c r="W2039" i="1"/>
  <c r="O2039" i="1"/>
  <c r="N2039" i="1"/>
  <c r="M2039" i="1" s="1"/>
  <c r="H2039" i="1"/>
  <c r="Z2039" i="1" s="1"/>
  <c r="AB2039" i="1" s="1"/>
  <c r="F2039" i="1"/>
  <c r="A2039" i="1"/>
  <c r="AH2038" i="1"/>
  <c r="AF2038" i="1"/>
  <c r="AE2038" i="1"/>
  <c r="AD2038" i="1"/>
  <c r="Y2038" i="1"/>
  <c r="X2038" i="1"/>
  <c r="W2038" i="1"/>
  <c r="O2038" i="1"/>
  <c r="N2038" i="1"/>
  <c r="M2038" i="1" s="1"/>
  <c r="H2038" i="1"/>
  <c r="Z2038" i="1" s="1"/>
  <c r="AB2038" i="1" s="1"/>
  <c r="F2038" i="1"/>
  <c r="A2038" i="1"/>
  <c r="AH2037" i="1"/>
  <c r="AG2037" i="1"/>
  <c r="AF2037" i="1"/>
  <c r="AE2037" i="1"/>
  <c r="AD2037" i="1"/>
  <c r="Y2037" i="1"/>
  <c r="X2037" i="1"/>
  <c r="W2037" i="1"/>
  <c r="O2037" i="1"/>
  <c r="N2037" i="1"/>
  <c r="H2037" i="1"/>
  <c r="Z2037" i="1" s="1"/>
  <c r="AB2037" i="1" s="1"/>
  <c r="F2037" i="1"/>
  <c r="A2037" i="1"/>
  <c r="AH2036" i="1"/>
  <c r="AG2036" i="1"/>
  <c r="AF2036" i="1"/>
  <c r="AE2036" i="1"/>
  <c r="AD2036" i="1"/>
  <c r="Y2036" i="1"/>
  <c r="X2036" i="1"/>
  <c r="W2036" i="1"/>
  <c r="O2036" i="1"/>
  <c r="N2036" i="1"/>
  <c r="H2036" i="1"/>
  <c r="Z2036" i="1" s="1"/>
  <c r="AB2036" i="1" s="1"/>
  <c r="F2036" i="1"/>
  <c r="A2036" i="1"/>
  <c r="AH2035" i="1"/>
  <c r="AG2035" i="1"/>
  <c r="AF2035" i="1"/>
  <c r="AE2035" i="1"/>
  <c r="AD2035" i="1"/>
  <c r="Y2035" i="1"/>
  <c r="X2035" i="1"/>
  <c r="W2035" i="1"/>
  <c r="O2035" i="1"/>
  <c r="N2035" i="1"/>
  <c r="H2035" i="1"/>
  <c r="Z2035" i="1" s="1"/>
  <c r="AB2035" i="1" s="1"/>
  <c r="F2035" i="1"/>
  <c r="A2035" i="1"/>
  <c r="AH2034" i="1"/>
  <c r="AG2034" i="1"/>
  <c r="AF2034" i="1"/>
  <c r="AE2034" i="1"/>
  <c r="AD2034" i="1"/>
  <c r="Y2034" i="1"/>
  <c r="X2034" i="1"/>
  <c r="W2034" i="1"/>
  <c r="O2034" i="1"/>
  <c r="N2034" i="1"/>
  <c r="H2034" i="1"/>
  <c r="Z2034" i="1" s="1"/>
  <c r="AB2034" i="1" s="1"/>
  <c r="F2034" i="1"/>
  <c r="A2034" i="1"/>
  <c r="AH2033" i="1"/>
  <c r="AF2033" i="1"/>
  <c r="AE2033" i="1"/>
  <c r="AD2033" i="1"/>
  <c r="Y2033" i="1"/>
  <c r="X2033" i="1"/>
  <c r="W2033" i="1"/>
  <c r="O2033" i="1"/>
  <c r="N2033" i="1"/>
  <c r="M2033" i="1" s="1"/>
  <c r="H2033" i="1"/>
  <c r="Z2033" i="1" s="1"/>
  <c r="AB2033" i="1" s="1"/>
  <c r="F2033" i="1"/>
  <c r="A2033" i="1"/>
  <c r="AH2029" i="1"/>
  <c r="AG2029" i="1"/>
  <c r="AF2029" i="1"/>
  <c r="AE2029" i="1"/>
  <c r="AD2029" i="1"/>
  <c r="Y2029" i="1"/>
  <c r="X2029" i="1"/>
  <c r="W2029" i="1"/>
  <c r="O2029" i="1"/>
  <c r="N2029" i="1"/>
  <c r="H2029" i="1"/>
  <c r="Z2029" i="1" s="1"/>
  <c r="AB2029" i="1" s="1"/>
  <c r="F2029" i="1"/>
  <c r="A2029" i="1"/>
  <c r="AH2024" i="1"/>
  <c r="AF2024" i="1"/>
  <c r="AE2024" i="1"/>
  <c r="AD2024" i="1"/>
  <c r="Y2024" i="1"/>
  <c r="X2024" i="1"/>
  <c r="W2024" i="1"/>
  <c r="O2024" i="1"/>
  <c r="N2024" i="1"/>
  <c r="M2024" i="1" s="1"/>
  <c r="H2024" i="1"/>
  <c r="Z2024" i="1" s="1"/>
  <c r="AB2024" i="1" s="1"/>
  <c r="F2024" i="1"/>
  <c r="A2024" i="1"/>
  <c r="AH2021" i="1"/>
  <c r="AG2021" i="1"/>
  <c r="AF2021" i="1"/>
  <c r="AE2021" i="1"/>
  <c r="AD2021" i="1"/>
  <c r="Y2021" i="1"/>
  <c r="X2021" i="1"/>
  <c r="W2021" i="1"/>
  <c r="O2021" i="1"/>
  <c r="N2021" i="1"/>
  <c r="H2021" i="1"/>
  <c r="Z2021" i="1" s="1"/>
  <c r="AB2021" i="1" s="1"/>
  <c r="F2021" i="1"/>
  <c r="A2021" i="1"/>
  <c r="AH2019" i="1"/>
  <c r="AG2019" i="1"/>
  <c r="AF2019" i="1"/>
  <c r="AE2019" i="1"/>
  <c r="AD2019" i="1"/>
  <c r="Y2019" i="1"/>
  <c r="X2019" i="1"/>
  <c r="W2019" i="1"/>
  <c r="O2019" i="1"/>
  <c r="N2019" i="1"/>
  <c r="H2019" i="1"/>
  <c r="Z2019" i="1" s="1"/>
  <c r="AB2019" i="1" s="1"/>
  <c r="F2019" i="1"/>
  <c r="A2019" i="1"/>
  <c r="AH2017" i="1"/>
  <c r="AF2017" i="1"/>
  <c r="AE2017" i="1"/>
  <c r="AD2017" i="1"/>
  <c r="Y2017" i="1"/>
  <c r="X2017" i="1"/>
  <c r="W2017" i="1"/>
  <c r="O2017" i="1"/>
  <c r="N2017" i="1"/>
  <c r="M2017" i="1" s="1"/>
  <c r="H2017" i="1"/>
  <c r="Z2017" i="1" s="1"/>
  <c r="AB2017" i="1" s="1"/>
  <c r="F2017" i="1"/>
  <c r="A2017" i="1"/>
  <c r="AH2018" i="1"/>
  <c r="AF2018" i="1"/>
  <c r="AE2018" i="1"/>
  <c r="AD2018" i="1"/>
  <c r="Y2018" i="1"/>
  <c r="X2018" i="1"/>
  <c r="W2018" i="1"/>
  <c r="O2018" i="1"/>
  <c r="N2018" i="1"/>
  <c r="M2018" i="1" s="1"/>
  <c r="H2018" i="1"/>
  <c r="Z2018" i="1" s="1"/>
  <c r="AB2018" i="1" s="1"/>
  <c r="F2018" i="1"/>
  <c r="A2018" i="1"/>
  <c r="AH2016" i="1"/>
  <c r="AF2016" i="1"/>
  <c r="AE2016" i="1"/>
  <c r="AD2016" i="1"/>
  <c r="Y2016" i="1"/>
  <c r="X2016" i="1"/>
  <c r="W2016" i="1"/>
  <c r="O2016" i="1"/>
  <c r="N2016" i="1"/>
  <c r="M2016" i="1" s="1"/>
  <c r="H2016" i="1"/>
  <c r="Z2016" i="1" s="1"/>
  <c r="AB2016" i="1" s="1"/>
  <c r="F2016" i="1"/>
  <c r="A2016" i="1"/>
  <c r="AH2015" i="1"/>
  <c r="AG2015" i="1"/>
  <c r="AF2015" i="1"/>
  <c r="AE2015" i="1"/>
  <c r="AD2015" i="1"/>
  <c r="Y2015" i="1"/>
  <c r="X2015" i="1"/>
  <c r="W2015" i="1"/>
  <c r="O2015" i="1"/>
  <c r="N2015" i="1"/>
  <c r="H2015" i="1"/>
  <c r="Z2015" i="1" s="1"/>
  <c r="AB2015" i="1" s="1"/>
  <c r="F2015" i="1"/>
  <c r="A2015" i="1"/>
  <c r="AH2013" i="1"/>
  <c r="AF2013" i="1"/>
  <c r="AE2013" i="1"/>
  <c r="AD2013" i="1"/>
  <c r="Y2013" i="1"/>
  <c r="X2013" i="1"/>
  <c r="W2013" i="1"/>
  <c r="O2013" i="1"/>
  <c r="N2013" i="1"/>
  <c r="M2013" i="1" s="1"/>
  <c r="H2013" i="1"/>
  <c r="Z2013" i="1" s="1"/>
  <c r="AB2013" i="1" s="1"/>
  <c r="F2013" i="1"/>
  <c r="A2013" i="1"/>
  <c r="AH2012" i="1"/>
  <c r="AF2012" i="1"/>
  <c r="AE2012" i="1"/>
  <c r="AD2012" i="1"/>
  <c r="Y2012" i="1"/>
  <c r="X2012" i="1"/>
  <c r="W2012" i="1"/>
  <c r="O2012" i="1"/>
  <c r="N2012" i="1"/>
  <c r="M2012" i="1" s="1"/>
  <c r="H2012" i="1"/>
  <c r="Z2012" i="1" s="1"/>
  <c r="AB2012" i="1" s="1"/>
  <c r="F2012" i="1"/>
  <c r="A2012" i="1"/>
  <c r="AH2008" i="1"/>
  <c r="AF2008" i="1"/>
  <c r="AE2008" i="1"/>
  <c r="AD2008" i="1"/>
  <c r="Y2008" i="1"/>
  <c r="X2008" i="1"/>
  <c r="W2008" i="1"/>
  <c r="O2008" i="1"/>
  <c r="N2008" i="1"/>
  <c r="M2008" i="1" s="1"/>
  <c r="H2008" i="1"/>
  <c r="Z2008" i="1" s="1"/>
  <c r="AB2008" i="1" s="1"/>
  <c r="F2008" i="1"/>
  <c r="A2008" i="1"/>
  <c r="AH2006" i="1"/>
  <c r="AF2006" i="1"/>
  <c r="AE2006" i="1"/>
  <c r="AD2006" i="1"/>
  <c r="Y2006" i="1"/>
  <c r="X2006" i="1"/>
  <c r="W2006" i="1"/>
  <c r="O2006" i="1"/>
  <c r="N2006" i="1"/>
  <c r="M2006" i="1" s="1"/>
  <c r="H2006" i="1"/>
  <c r="Z2006" i="1" s="1"/>
  <c r="AB2006" i="1" s="1"/>
  <c r="F2006" i="1"/>
  <c r="A2006" i="1"/>
  <c r="AH2005" i="1"/>
  <c r="AF2005" i="1"/>
  <c r="AE2005" i="1"/>
  <c r="AD2005" i="1"/>
  <c r="Y2005" i="1"/>
  <c r="X2005" i="1"/>
  <c r="W2005" i="1"/>
  <c r="O2005" i="1"/>
  <c r="N2005" i="1"/>
  <c r="M2005" i="1" s="1"/>
  <c r="H2005" i="1"/>
  <c r="Z2005" i="1" s="1"/>
  <c r="AB2005" i="1" s="1"/>
  <c r="F2005" i="1"/>
  <c r="A2005" i="1"/>
  <c r="AH2004" i="1"/>
  <c r="AF2004" i="1"/>
  <c r="AE2004" i="1"/>
  <c r="AD2004" i="1"/>
  <c r="Y2004" i="1"/>
  <c r="X2004" i="1"/>
  <c r="W2004" i="1"/>
  <c r="O2004" i="1"/>
  <c r="N2004" i="1"/>
  <c r="H2004" i="1"/>
  <c r="Z2004" i="1" s="1"/>
  <c r="AB2004" i="1" s="1"/>
  <c r="F2004" i="1"/>
  <c r="A2004" i="1"/>
  <c r="AH2003" i="1"/>
  <c r="AG2003" i="1"/>
  <c r="AF2003" i="1"/>
  <c r="AE2003" i="1"/>
  <c r="AD2003" i="1"/>
  <c r="Y2003" i="1"/>
  <c r="X2003" i="1"/>
  <c r="W2003" i="1"/>
  <c r="O2003" i="1"/>
  <c r="N2003" i="1"/>
  <c r="H2003" i="1"/>
  <c r="Z2003" i="1" s="1"/>
  <c r="AB2003" i="1" s="1"/>
  <c r="F2003" i="1"/>
  <c r="A2003" i="1"/>
  <c r="AH2002" i="1"/>
  <c r="AG2002" i="1"/>
  <c r="AF2002" i="1"/>
  <c r="AE2002" i="1"/>
  <c r="AD2002" i="1"/>
  <c r="Y2002" i="1"/>
  <c r="X2002" i="1"/>
  <c r="W2002" i="1"/>
  <c r="O2002" i="1"/>
  <c r="N2002" i="1"/>
  <c r="H2002" i="1"/>
  <c r="Z2002" i="1" s="1"/>
  <c r="AB2002" i="1" s="1"/>
  <c r="F2002" i="1"/>
  <c r="A2002" i="1"/>
  <c r="AH2001" i="1"/>
  <c r="AG2001" i="1"/>
  <c r="AF2001" i="1"/>
  <c r="AE2001" i="1"/>
  <c r="AD2001" i="1"/>
  <c r="Y2001" i="1"/>
  <c r="X2001" i="1"/>
  <c r="W2001" i="1"/>
  <c r="O2001" i="1"/>
  <c r="N2001" i="1"/>
  <c r="H2001" i="1"/>
  <c r="Z2001" i="1" s="1"/>
  <c r="AB2001" i="1" s="1"/>
  <c r="F2001" i="1"/>
  <c r="A2001" i="1"/>
  <c r="AH1998" i="1"/>
  <c r="AF1998" i="1"/>
  <c r="AE1998" i="1"/>
  <c r="AD1998" i="1"/>
  <c r="Y1998" i="1"/>
  <c r="X1998" i="1"/>
  <c r="W1998" i="1"/>
  <c r="O1998" i="1"/>
  <c r="N1998" i="1"/>
  <c r="M1998" i="1" s="1"/>
  <c r="H1998" i="1"/>
  <c r="Z1998" i="1" s="1"/>
  <c r="AB1998" i="1" s="1"/>
  <c r="F1998" i="1"/>
  <c r="A1998" i="1"/>
  <c r="AH1999" i="1"/>
  <c r="AF1999" i="1"/>
  <c r="AE1999" i="1"/>
  <c r="AD1999" i="1"/>
  <c r="Y1999" i="1"/>
  <c r="X1999" i="1"/>
  <c r="W1999" i="1"/>
  <c r="O1999" i="1"/>
  <c r="N1999" i="1"/>
  <c r="M1999" i="1" s="1"/>
  <c r="H1999" i="1"/>
  <c r="Z1999" i="1" s="1"/>
  <c r="AB1999" i="1" s="1"/>
  <c r="F1999" i="1"/>
  <c r="A1999" i="1"/>
  <c r="AH1996" i="1"/>
  <c r="AG1996" i="1"/>
  <c r="AF1996" i="1"/>
  <c r="AE1996" i="1"/>
  <c r="AD1996" i="1"/>
  <c r="Y1996" i="1"/>
  <c r="X1996" i="1"/>
  <c r="W1996" i="1"/>
  <c r="O1996" i="1"/>
  <c r="N1996" i="1"/>
  <c r="H1996" i="1"/>
  <c r="Z1996" i="1" s="1"/>
  <c r="AB1996" i="1" s="1"/>
  <c r="F1996" i="1"/>
  <c r="A1996" i="1"/>
  <c r="AH1997" i="1"/>
  <c r="AG1997" i="1"/>
  <c r="AF1997" i="1"/>
  <c r="AE1997" i="1"/>
  <c r="AD1997" i="1"/>
  <c r="Y1997" i="1"/>
  <c r="X1997" i="1"/>
  <c r="W1997" i="1"/>
  <c r="O1997" i="1"/>
  <c r="N1997" i="1"/>
  <c r="H1997" i="1"/>
  <c r="Z1997" i="1" s="1"/>
  <c r="AB1997" i="1" s="1"/>
  <c r="F1997" i="1"/>
  <c r="A1997" i="1"/>
  <c r="AH1995" i="1"/>
  <c r="AG1995" i="1"/>
  <c r="AF1995" i="1"/>
  <c r="AE1995" i="1"/>
  <c r="AD1995" i="1"/>
  <c r="Y1995" i="1"/>
  <c r="X1995" i="1"/>
  <c r="W1995" i="1"/>
  <c r="O1995" i="1"/>
  <c r="N1995" i="1"/>
  <c r="H1995" i="1"/>
  <c r="Z1995" i="1" s="1"/>
  <c r="AB1995" i="1" s="1"/>
  <c r="F1995" i="1"/>
  <c r="A1995" i="1"/>
  <c r="AH1994" i="1"/>
  <c r="AF1994" i="1"/>
  <c r="AE1994" i="1"/>
  <c r="AD1994" i="1"/>
  <c r="Y1994" i="1"/>
  <c r="X1994" i="1"/>
  <c r="W1994" i="1"/>
  <c r="O1994" i="1"/>
  <c r="N1994" i="1"/>
  <c r="M1994" i="1" s="1"/>
  <c r="H1994" i="1"/>
  <c r="Z1994" i="1" s="1"/>
  <c r="AB1994" i="1" s="1"/>
  <c r="F1994" i="1"/>
  <c r="A1994" i="1"/>
  <c r="AH1992" i="1"/>
  <c r="AG1992" i="1"/>
  <c r="AF1992" i="1"/>
  <c r="AE1992" i="1"/>
  <c r="AD1992" i="1"/>
  <c r="Y1992" i="1"/>
  <c r="X1992" i="1"/>
  <c r="W1992" i="1"/>
  <c r="O1992" i="1"/>
  <c r="N1992" i="1"/>
  <c r="H1992" i="1"/>
  <c r="Z1992" i="1" s="1"/>
  <c r="AB1992" i="1" s="1"/>
  <c r="F1992" i="1"/>
  <c r="A1992" i="1"/>
  <c r="AH1993" i="1"/>
  <c r="AG1993" i="1"/>
  <c r="AF1993" i="1"/>
  <c r="AE1993" i="1"/>
  <c r="AD1993" i="1"/>
  <c r="Y1993" i="1"/>
  <c r="X1993" i="1"/>
  <c r="W1993" i="1"/>
  <c r="O1993" i="1"/>
  <c r="N1993" i="1"/>
  <c r="H1993" i="1"/>
  <c r="Z1993" i="1" s="1"/>
  <c r="AB1993" i="1" s="1"/>
  <c r="F1993" i="1"/>
  <c r="A1993" i="1"/>
  <c r="AH1990" i="1"/>
  <c r="AG1990" i="1"/>
  <c r="AF1990" i="1"/>
  <c r="AE1990" i="1"/>
  <c r="AD1990" i="1"/>
  <c r="Y1990" i="1"/>
  <c r="X1990" i="1"/>
  <c r="W1990" i="1"/>
  <c r="O1990" i="1"/>
  <c r="N1990" i="1"/>
  <c r="H1990" i="1"/>
  <c r="Z1990" i="1" s="1"/>
  <c r="AB1990" i="1" s="1"/>
  <c r="F1990" i="1"/>
  <c r="A1990" i="1"/>
  <c r="AH1988" i="1"/>
  <c r="AG1988" i="1"/>
  <c r="AF1988" i="1"/>
  <c r="AE1988" i="1"/>
  <c r="AD1988" i="1"/>
  <c r="Y1988" i="1"/>
  <c r="X1988" i="1"/>
  <c r="W1988" i="1"/>
  <c r="O1988" i="1"/>
  <c r="N1988" i="1"/>
  <c r="H1988" i="1"/>
  <c r="Z1988" i="1" s="1"/>
  <c r="AB1988" i="1" s="1"/>
  <c r="F1988" i="1"/>
  <c r="A1988" i="1"/>
  <c r="AH1987" i="1"/>
  <c r="AG1987" i="1"/>
  <c r="AF1987" i="1"/>
  <c r="AE1987" i="1"/>
  <c r="AD1987" i="1"/>
  <c r="Y1987" i="1"/>
  <c r="X1987" i="1"/>
  <c r="W1987" i="1"/>
  <c r="O1987" i="1"/>
  <c r="N1987" i="1"/>
  <c r="H1987" i="1"/>
  <c r="Z1987" i="1" s="1"/>
  <c r="AB1987" i="1" s="1"/>
  <c r="F1987" i="1"/>
  <c r="A1987" i="1"/>
  <c r="AH1986" i="1"/>
  <c r="AF1986" i="1"/>
  <c r="AE1986" i="1"/>
  <c r="AD1986" i="1"/>
  <c r="Y1986" i="1"/>
  <c r="X1986" i="1"/>
  <c r="W1986" i="1"/>
  <c r="O1986" i="1"/>
  <c r="N1986" i="1"/>
  <c r="M1986" i="1" s="1"/>
  <c r="H1986" i="1"/>
  <c r="Z1986" i="1" s="1"/>
  <c r="AB1986" i="1" s="1"/>
  <c r="F1986" i="1"/>
  <c r="A1986" i="1"/>
  <c r="AH1985" i="1"/>
  <c r="AF1985" i="1"/>
  <c r="AE1985" i="1"/>
  <c r="AD1985" i="1"/>
  <c r="Y1985" i="1"/>
  <c r="X1985" i="1"/>
  <c r="W1985" i="1"/>
  <c r="O1985" i="1"/>
  <c r="N1985" i="1"/>
  <c r="M1985" i="1" s="1"/>
  <c r="H1985" i="1"/>
  <c r="Z1985" i="1" s="1"/>
  <c r="AB1985" i="1" s="1"/>
  <c r="F1985" i="1"/>
  <c r="A1985" i="1"/>
  <c r="AH1983" i="1"/>
  <c r="AF1983" i="1"/>
  <c r="AE1983" i="1"/>
  <c r="AD1983" i="1"/>
  <c r="Y1983" i="1"/>
  <c r="X1983" i="1"/>
  <c r="W1983" i="1"/>
  <c r="O1983" i="1"/>
  <c r="N1983" i="1"/>
  <c r="M1983" i="1" s="1"/>
  <c r="H1983" i="1"/>
  <c r="Z1983" i="1" s="1"/>
  <c r="AB1983" i="1" s="1"/>
  <c r="F1983" i="1"/>
  <c r="A1983" i="1"/>
  <c r="AH1982" i="1"/>
  <c r="AF1982" i="1"/>
  <c r="AE1982" i="1"/>
  <c r="AD1982" i="1"/>
  <c r="Y1982" i="1"/>
  <c r="X1982" i="1"/>
  <c r="W1982" i="1"/>
  <c r="O1982" i="1"/>
  <c r="N1982" i="1"/>
  <c r="M1982" i="1" s="1"/>
  <c r="H1982" i="1"/>
  <c r="Z1982" i="1" s="1"/>
  <c r="AB1982" i="1" s="1"/>
  <c r="F1982" i="1"/>
  <c r="A1982" i="1"/>
  <c r="AH1980" i="1"/>
  <c r="AF1980" i="1"/>
  <c r="AE1980" i="1"/>
  <c r="AD1980" i="1"/>
  <c r="Y1980" i="1"/>
  <c r="X1980" i="1"/>
  <c r="W1980" i="1"/>
  <c r="O1980" i="1"/>
  <c r="N1980" i="1"/>
  <c r="M1980" i="1" s="1"/>
  <c r="H1980" i="1"/>
  <c r="Z1980" i="1" s="1"/>
  <c r="AB1980" i="1" s="1"/>
  <c r="F1980" i="1"/>
  <c r="A1980" i="1"/>
  <c r="AH1979" i="1"/>
  <c r="AF1979" i="1"/>
  <c r="AE1979" i="1"/>
  <c r="AD1979" i="1"/>
  <c r="Y1979" i="1"/>
  <c r="X1979" i="1"/>
  <c r="W1979" i="1"/>
  <c r="O1979" i="1"/>
  <c r="N1979" i="1"/>
  <c r="M1979" i="1" s="1"/>
  <c r="H1979" i="1"/>
  <c r="Z1979" i="1" s="1"/>
  <c r="AB1979" i="1" s="1"/>
  <c r="F1979" i="1"/>
  <c r="A1979" i="1"/>
  <c r="AH1976" i="1"/>
  <c r="AF1976" i="1"/>
  <c r="AE1976" i="1"/>
  <c r="AD1976" i="1"/>
  <c r="Y1976" i="1"/>
  <c r="X1976" i="1"/>
  <c r="W1976" i="1"/>
  <c r="O1976" i="1"/>
  <c r="N1976" i="1"/>
  <c r="M1976" i="1" s="1"/>
  <c r="H1976" i="1"/>
  <c r="Z1976" i="1" s="1"/>
  <c r="AB1976" i="1" s="1"/>
  <c r="F1976" i="1"/>
  <c r="A1976" i="1"/>
  <c r="AH1973" i="1"/>
  <c r="AF1973" i="1"/>
  <c r="AE1973" i="1"/>
  <c r="AD1973" i="1"/>
  <c r="Y1973" i="1"/>
  <c r="X1973" i="1"/>
  <c r="W1973" i="1"/>
  <c r="O1973" i="1"/>
  <c r="N1973" i="1"/>
  <c r="M1973" i="1" s="1"/>
  <c r="H1973" i="1"/>
  <c r="Z1973" i="1" s="1"/>
  <c r="AB1973" i="1" s="1"/>
  <c r="F1973" i="1"/>
  <c r="A1973" i="1"/>
  <c r="AH1972" i="1"/>
  <c r="AF1972" i="1"/>
  <c r="AE1972" i="1"/>
  <c r="AD1972" i="1"/>
  <c r="Y1972" i="1"/>
  <c r="X1972" i="1"/>
  <c r="W1972" i="1"/>
  <c r="O1972" i="1"/>
  <c r="N1972" i="1"/>
  <c r="M1972" i="1" s="1"/>
  <c r="H1972" i="1"/>
  <c r="Z1972" i="1" s="1"/>
  <c r="AB1972" i="1" s="1"/>
  <c r="F1972" i="1"/>
  <c r="A1972" i="1"/>
  <c r="AH1971" i="1"/>
  <c r="AF1971" i="1"/>
  <c r="AE1971" i="1"/>
  <c r="AD1971" i="1"/>
  <c r="Y1971" i="1"/>
  <c r="X1971" i="1"/>
  <c r="W1971" i="1"/>
  <c r="O1971" i="1"/>
  <c r="N1971" i="1"/>
  <c r="M1971" i="1" s="1"/>
  <c r="H1971" i="1"/>
  <c r="Z1971" i="1" s="1"/>
  <c r="AB1971" i="1" s="1"/>
  <c r="F1971" i="1"/>
  <c r="A1971" i="1"/>
  <c r="AH1965" i="1"/>
  <c r="AF1965" i="1"/>
  <c r="AE1965" i="1"/>
  <c r="AD1965" i="1"/>
  <c r="Y1965" i="1"/>
  <c r="X1965" i="1"/>
  <c r="W1965" i="1"/>
  <c r="O1965" i="1"/>
  <c r="N1965" i="1"/>
  <c r="M1965" i="1" s="1"/>
  <c r="H1965" i="1"/>
  <c r="Z1965" i="1" s="1"/>
  <c r="AB1965" i="1" s="1"/>
  <c r="F1965" i="1"/>
  <c r="A1965" i="1"/>
  <c r="AH1963" i="1"/>
  <c r="AG1963" i="1"/>
  <c r="AF1963" i="1"/>
  <c r="AE1963" i="1"/>
  <c r="AD1963" i="1"/>
  <c r="Y1963" i="1"/>
  <c r="X1963" i="1"/>
  <c r="W1963" i="1"/>
  <c r="O1963" i="1"/>
  <c r="N1963" i="1"/>
  <c r="H1963" i="1"/>
  <c r="Z1963" i="1" s="1"/>
  <c r="AB1963" i="1" s="1"/>
  <c r="F1963" i="1"/>
  <c r="A1963" i="1"/>
  <c r="AH1962" i="1"/>
  <c r="AG1962" i="1"/>
  <c r="AF1962" i="1"/>
  <c r="AE1962" i="1"/>
  <c r="AD1962" i="1"/>
  <c r="Y1962" i="1"/>
  <c r="X1962" i="1"/>
  <c r="W1962" i="1"/>
  <c r="O1962" i="1"/>
  <c r="N1962" i="1"/>
  <c r="H1962" i="1"/>
  <c r="Z1962" i="1" s="1"/>
  <c r="AB1962" i="1" s="1"/>
  <c r="F1962" i="1"/>
  <c r="A1962" i="1"/>
  <c r="AH1961" i="1"/>
  <c r="AG1961" i="1"/>
  <c r="AF1961" i="1"/>
  <c r="AE1961" i="1"/>
  <c r="AD1961" i="1"/>
  <c r="Y1961" i="1"/>
  <c r="X1961" i="1"/>
  <c r="W1961" i="1"/>
  <c r="O1961" i="1"/>
  <c r="N1961" i="1"/>
  <c r="H1961" i="1"/>
  <c r="Z1961" i="1" s="1"/>
  <c r="AB1961" i="1" s="1"/>
  <c r="F1961" i="1"/>
  <c r="A1961" i="1"/>
  <c r="AH1960" i="1"/>
  <c r="AG1960" i="1"/>
  <c r="AF1960" i="1"/>
  <c r="AE1960" i="1"/>
  <c r="AD1960" i="1"/>
  <c r="Y1960" i="1"/>
  <c r="X1960" i="1"/>
  <c r="W1960" i="1"/>
  <c r="O1960" i="1"/>
  <c r="N1960" i="1"/>
  <c r="H1960" i="1"/>
  <c r="Z1960" i="1" s="1"/>
  <c r="AB1960" i="1" s="1"/>
  <c r="F1960" i="1"/>
  <c r="A1960" i="1"/>
  <c r="AH1959" i="1"/>
  <c r="AG1959" i="1"/>
  <c r="AF1959" i="1"/>
  <c r="AE1959" i="1"/>
  <c r="AD1959" i="1"/>
  <c r="Y1959" i="1"/>
  <c r="X1959" i="1"/>
  <c r="W1959" i="1"/>
  <c r="O1959" i="1"/>
  <c r="N1959" i="1"/>
  <c r="H1959" i="1"/>
  <c r="Z1959" i="1" s="1"/>
  <c r="AB1959" i="1" s="1"/>
  <c r="F1959" i="1"/>
  <c r="A1959" i="1"/>
  <c r="AH1957" i="1"/>
  <c r="AG1957" i="1"/>
  <c r="AF1957" i="1"/>
  <c r="AE1957" i="1"/>
  <c r="AD1957" i="1"/>
  <c r="Y1957" i="1"/>
  <c r="X1957" i="1"/>
  <c r="W1957" i="1"/>
  <c r="O1957" i="1"/>
  <c r="N1957" i="1"/>
  <c r="H1957" i="1"/>
  <c r="Z1957" i="1" s="1"/>
  <c r="AB1957" i="1" s="1"/>
  <c r="F1957" i="1"/>
  <c r="A1957" i="1"/>
  <c r="AH1956" i="1"/>
  <c r="AF1956" i="1"/>
  <c r="AE1956" i="1"/>
  <c r="AD1956" i="1"/>
  <c r="Y1956" i="1"/>
  <c r="X1956" i="1"/>
  <c r="W1956" i="1"/>
  <c r="O1956" i="1"/>
  <c r="N1956" i="1"/>
  <c r="M1956" i="1" s="1"/>
  <c r="H1956" i="1"/>
  <c r="Z1956" i="1" s="1"/>
  <c r="AB1956" i="1" s="1"/>
  <c r="F1956" i="1"/>
  <c r="A1956" i="1"/>
  <c r="AH1955" i="1"/>
  <c r="AF1955" i="1"/>
  <c r="AE1955" i="1"/>
  <c r="AD1955" i="1"/>
  <c r="Y1955" i="1"/>
  <c r="X1955" i="1"/>
  <c r="W1955" i="1"/>
  <c r="O1955" i="1"/>
  <c r="N1955" i="1"/>
  <c r="M1955" i="1" s="1"/>
  <c r="H1955" i="1"/>
  <c r="Z1955" i="1" s="1"/>
  <c r="AB1955" i="1" s="1"/>
  <c r="F1955" i="1"/>
  <c r="A1955" i="1"/>
  <c r="AH1954" i="1"/>
  <c r="AG1954" i="1"/>
  <c r="AF1954" i="1"/>
  <c r="AE1954" i="1"/>
  <c r="AD1954" i="1"/>
  <c r="Y1954" i="1"/>
  <c r="X1954" i="1"/>
  <c r="W1954" i="1"/>
  <c r="O1954" i="1"/>
  <c r="N1954" i="1"/>
  <c r="H1954" i="1"/>
  <c r="Z1954" i="1" s="1"/>
  <c r="AB1954" i="1" s="1"/>
  <c r="F1954" i="1"/>
  <c r="A1954" i="1"/>
  <c r="AH1952" i="1"/>
  <c r="AF1952" i="1"/>
  <c r="AE1952" i="1"/>
  <c r="AD1952" i="1"/>
  <c r="Y1952" i="1"/>
  <c r="X1952" i="1"/>
  <c r="W1952" i="1"/>
  <c r="O1952" i="1"/>
  <c r="N1952" i="1"/>
  <c r="M1952" i="1" s="1"/>
  <c r="H1952" i="1"/>
  <c r="Z1952" i="1" s="1"/>
  <c r="AB1952" i="1" s="1"/>
  <c r="F1952" i="1"/>
  <c r="A1952" i="1"/>
  <c r="AH1951" i="1"/>
  <c r="AF1951" i="1"/>
  <c r="AE1951" i="1"/>
  <c r="AD1951" i="1"/>
  <c r="Y1951" i="1"/>
  <c r="X1951" i="1"/>
  <c r="W1951" i="1"/>
  <c r="O1951" i="1"/>
  <c r="N1951" i="1"/>
  <c r="M1951" i="1" s="1"/>
  <c r="H1951" i="1"/>
  <c r="Z1951" i="1" s="1"/>
  <c r="AB1951" i="1" s="1"/>
  <c r="F1951" i="1"/>
  <c r="A1951" i="1"/>
  <c r="AH1950" i="1"/>
  <c r="AG1950" i="1"/>
  <c r="AF1950" i="1"/>
  <c r="AE1950" i="1"/>
  <c r="AD1950" i="1"/>
  <c r="Y1950" i="1"/>
  <c r="X1950" i="1"/>
  <c r="W1950" i="1"/>
  <c r="O1950" i="1"/>
  <c r="N1950" i="1"/>
  <c r="H1950" i="1"/>
  <c r="Z1950" i="1" s="1"/>
  <c r="AB1950" i="1" s="1"/>
  <c r="F1950" i="1"/>
  <c r="A1950" i="1"/>
  <c r="AH1949" i="1"/>
  <c r="AF1949" i="1"/>
  <c r="AE1949" i="1"/>
  <c r="AD1949" i="1"/>
  <c r="Y1949" i="1"/>
  <c r="X1949" i="1"/>
  <c r="W1949" i="1"/>
  <c r="O1949" i="1"/>
  <c r="N1949" i="1"/>
  <c r="M1949" i="1" s="1"/>
  <c r="H1949" i="1"/>
  <c r="Z1949" i="1" s="1"/>
  <c r="AB1949" i="1" s="1"/>
  <c r="F1949" i="1"/>
  <c r="A1949" i="1"/>
  <c r="AH1948" i="1"/>
  <c r="AG1948" i="1"/>
  <c r="AF1948" i="1"/>
  <c r="AE1948" i="1"/>
  <c r="AD1948" i="1"/>
  <c r="Y1948" i="1"/>
  <c r="X1948" i="1"/>
  <c r="W1948" i="1"/>
  <c r="O1948" i="1"/>
  <c r="N1948" i="1"/>
  <c r="H1948" i="1"/>
  <c r="Z1948" i="1" s="1"/>
  <c r="AB1948" i="1" s="1"/>
  <c r="F1948" i="1"/>
  <c r="A1948" i="1"/>
  <c r="AH1947" i="1"/>
  <c r="AG1947" i="1"/>
  <c r="AF1947" i="1"/>
  <c r="AE1947" i="1"/>
  <c r="AD1947" i="1"/>
  <c r="Y1947" i="1"/>
  <c r="X1947" i="1"/>
  <c r="W1947" i="1"/>
  <c r="O1947" i="1"/>
  <c r="N1947" i="1"/>
  <c r="M1947" i="1" s="1"/>
  <c r="H1947" i="1"/>
  <c r="Z1947" i="1" s="1"/>
  <c r="AB1947" i="1" s="1"/>
  <c r="F1947" i="1"/>
  <c r="A1947" i="1"/>
  <c r="AH1946" i="1"/>
  <c r="AG1946" i="1"/>
  <c r="AF1946" i="1"/>
  <c r="AE1946" i="1"/>
  <c r="AD1946" i="1"/>
  <c r="Y1946" i="1"/>
  <c r="X1946" i="1"/>
  <c r="W1946" i="1"/>
  <c r="O1946" i="1"/>
  <c r="N1946" i="1"/>
  <c r="M1946" i="1" s="1"/>
  <c r="H1946" i="1"/>
  <c r="Z1946" i="1" s="1"/>
  <c r="AB1946" i="1" s="1"/>
  <c r="F1946" i="1"/>
  <c r="A1946" i="1"/>
  <c r="AH1945" i="1"/>
  <c r="AG1945" i="1"/>
  <c r="AF1945" i="1"/>
  <c r="AE1945" i="1"/>
  <c r="AD1945" i="1"/>
  <c r="Y1945" i="1"/>
  <c r="X1945" i="1"/>
  <c r="W1945" i="1"/>
  <c r="O1945" i="1"/>
  <c r="N1945" i="1"/>
  <c r="H1945" i="1"/>
  <c r="Z1945" i="1" s="1"/>
  <c r="AB1945" i="1" s="1"/>
  <c r="F1945" i="1"/>
  <c r="A1945" i="1"/>
  <c r="AH1944" i="1"/>
  <c r="AG1944" i="1"/>
  <c r="AF1944" i="1"/>
  <c r="AE1944" i="1"/>
  <c r="AD1944" i="1"/>
  <c r="Y1944" i="1"/>
  <c r="X1944" i="1"/>
  <c r="W1944" i="1"/>
  <c r="O1944" i="1"/>
  <c r="N1944" i="1"/>
  <c r="H1944" i="1"/>
  <c r="Z1944" i="1" s="1"/>
  <c r="AB1944" i="1" s="1"/>
  <c r="F1944" i="1"/>
  <c r="A1944" i="1"/>
  <c r="AH1943" i="1"/>
  <c r="AG1943" i="1"/>
  <c r="AF1943" i="1"/>
  <c r="AE1943" i="1"/>
  <c r="AD1943" i="1"/>
  <c r="Y1943" i="1"/>
  <c r="X1943" i="1"/>
  <c r="W1943" i="1"/>
  <c r="O1943" i="1"/>
  <c r="N1943" i="1"/>
  <c r="H1943" i="1"/>
  <c r="Z1943" i="1" s="1"/>
  <c r="AB1943" i="1" s="1"/>
  <c r="F1943" i="1"/>
  <c r="A1943" i="1"/>
  <c r="AH1942" i="1"/>
  <c r="AG1942" i="1"/>
  <c r="AF1942" i="1"/>
  <c r="AE1942" i="1"/>
  <c r="AD1942" i="1"/>
  <c r="Y1942" i="1"/>
  <c r="X1942" i="1"/>
  <c r="W1942" i="1"/>
  <c r="O1942" i="1"/>
  <c r="N1942" i="1"/>
  <c r="H1942" i="1"/>
  <c r="Z1942" i="1" s="1"/>
  <c r="AB1942" i="1" s="1"/>
  <c r="F1942" i="1"/>
  <c r="A1942" i="1"/>
  <c r="AH1941" i="1"/>
  <c r="AG1941" i="1"/>
  <c r="AF1941" i="1"/>
  <c r="AE1941" i="1"/>
  <c r="AD1941" i="1"/>
  <c r="Y1941" i="1"/>
  <c r="X1941" i="1"/>
  <c r="W1941" i="1"/>
  <c r="O1941" i="1"/>
  <c r="N1941" i="1"/>
  <c r="H1941" i="1"/>
  <c r="Z1941" i="1" s="1"/>
  <c r="AB1941" i="1" s="1"/>
  <c r="F1941" i="1"/>
  <c r="A1941" i="1"/>
  <c r="AH1940" i="1"/>
  <c r="AF1940" i="1"/>
  <c r="AE1940" i="1"/>
  <c r="AD1940" i="1"/>
  <c r="Y1940" i="1"/>
  <c r="X1940" i="1"/>
  <c r="W1940" i="1"/>
  <c r="O1940" i="1"/>
  <c r="N1940" i="1"/>
  <c r="M1940" i="1" s="1"/>
  <c r="H1940" i="1"/>
  <c r="Z1940" i="1" s="1"/>
  <c r="AB1940" i="1" s="1"/>
  <c r="F1940" i="1"/>
  <c r="A1940" i="1"/>
  <c r="AH1939" i="1"/>
  <c r="AG1939" i="1"/>
  <c r="AF1939" i="1"/>
  <c r="AE1939" i="1"/>
  <c r="AD1939" i="1"/>
  <c r="Y1939" i="1"/>
  <c r="X1939" i="1"/>
  <c r="W1939" i="1"/>
  <c r="O1939" i="1"/>
  <c r="N1939" i="1"/>
  <c r="H1939" i="1"/>
  <c r="Z1939" i="1" s="1"/>
  <c r="AB1939" i="1" s="1"/>
  <c r="F1939" i="1"/>
  <c r="A1939" i="1"/>
  <c r="AH1937" i="1"/>
  <c r="AG1937" i="1"/>
  <c r="AF1937" i="1"/>
  <c r="AE1937" i="1"/>
  <c r="AD1937" i="1"/>
  <c r="Y1937" i="1"/>
  <c r="X1937" i="1"/>
  <c r="W1937" i="1"/>
  <c r="O1937" i="1"/>
  <c r="N1937" i="1"/>
  <c r="H1937" i="1"/>
  <c r="Z1937" i="1" s="1"/>
  <c r="AB1937" i="1" s="1"/>
  <c r="F1937" i="1"/>
  <c r="A1937" i="1"/>
  <c r="AH1938" i="1"/>
  <c r="AG1938" i="1"/>
  <c r="AF1938" i="1"/>
  <c r="AE1938" i="1"/>
  <c r="AD1938" i="1"/>
  <c r="Y1938" i="1"/>
  <c r="X1938" i="1"/>
  <c r="W1938" i="1"/>
  <c r="O1938" i="1"/>
  <c r="N1938" i="1"/>
  <c r="H1938" i="1"/>
  <c r="Z1938" i="1" s="1"/>
  <c r="AB1938" i="1" s="1"/>
  <c r="F1938" i="1"/>
  <c r="A1938" i="1"/>
  <c r="AH1936" i="1"/>
  <c r="AG1936" i="1"/>
  <c r="AF1936" i="1"/>
  <c r="AE1936" i="1"/>
  <c r="AD1936" i="1"/>
  <c r="Y1936" i="1"/>
  <c r="X1936" i="1"/>
  <c r="W1936" i="1"/>
  <c r="O1936" i="1"/>
  <c r="N1936" i="1"/>
  <c r="H1936" i="1"/>
  <c r="Z1936" i="1" s="1"/>
  <c r="AB1936" i="1" s="1"/>
  <c r="F1936" i="1"/>
  <c r="A1936" i="1"/>
  <c r="AH1934" i="1"/>
  <c r="AG1934" i="1"/>
  <c r="AF1934" i="1"/>
  <c r="AE1934" i="1"/>
  <c r="AD1934" i="1"/>
  <c r="Y1934" i="1"/>
  <c r="X1934" i="1"/>
  <c r="W1934" i="1"/>
  <c r="O1934" i="1"/>
  <c r="N1934" i="1"/>
  <c r="H1934" i="1"/>
  <c r="Z1934" i="1" s="1"/>
  <c r="AB1934" i="1" s="1"/>
  <c r="F1934" i="1"/>
  <c r="A1934" i="1"/>
  <c r="AH1935" i="1"/>
  <c r="AG1935" i="1"/>
  <c r="AF1935" i="1"/>
  <c r="AE1935" i="1"/>
  <c r="AD1935" i="1"/>
  <c r="Y1935" i="1"/>
  <c r="X1935" i="1"/>
  <c r="W1935" i="1"/>
  <c r="O1935" i="1"/>
  <c r="N1935" i="1"/>
  <c r="H1935" i="1"/>
  <c r="Z1935" i="1" s="1"/>
  <c r="AB1935" i="1" s="1"/>
  <c r="F1935" i="1"/>
  <c r="A1935" i="1"/>
  <c r="AH1933" i="1"/>
  <c r="AG1933" i="1"/>
  <c r="AF1933" i="1"/>
  <c r="AE1933" i="1"/>
  <c r="AD1933" i="1"/>
  <c r="Y1933" i="1"/>
  <c r="X1933" i="1"/>
  <c r="W1933" i="1"/>
  <c r="O1933" i="1"/>
  <c r="N1933" i="1"/>
  <c r="H1933" i="1"/>
  <c r="Z1933" i="1" s="1"/>
  <c r="AB1933" i="1" s="1"/>
  <c r="F1933" i="1"/>
  <c r="A1933" i="1"/>
  <c r="AH1931" i="1"/>
  <c r="AG1931" i="1"/>
  <c r="AF1931" i="1"/>
  <c r="AE1931" i="1"/>
  <c r="AD1931" i="1"/>
  <c r="Y1931" i="1"/>
  <c r="X1931" i="1"/>
  <c r="W1931" i="1"/>
  <c r="O1931" i="1"/>
  <c r="N1931" i="1"/>
  <c r="H1931" i="1"/>
  <c r="Z1931" i="1" s="1"/>
  <c r="AB1931" i="1" s="1"/>
  <c r="F1931" i="1"/>
  <c r="A1931" i="1"/>
  <c r="AH1932" i="1"/>
  <c r="AG1932" i="1"/>
  <c r="AF1932" i="1"/>
  <c r="AE1932" i="1"/>
  <c r="AD1932" i="1"/>
  <c r="Y1932" i="1"/>
  <c r="X1932" i="1"/>
  <c r="W1932" i="1"/>
  <c r="O1932" i="1"/>
  <c r="N1932" i="1"/>
  <c r="H1932" i="1"/>
  <c r="Z1932" i="1" s="1"/>
  <c r="AB1932" i="1" s="1"/>
  <c r="F1932" i="1"/>
  <c r="A1932" i="1"/>
  <c r="AH1930" i="1"/>
  <c r="AG1930" i="1"/>
  <c r="AF1930" i="1"/>
  <c r="AE1930" i="1"/>
  <c r="AD1930" i="1"/>
  <c r="Y1930" i="1"/>
  <c r="X1930" i="1"/>
  <c r="W1930" i="1"/>
  <c r="O1930" i="1"/>
  <c r="N1930" i="1"/>
  <c r="H1930" i="1"/>
  <c r="Z1930" i="1" s="1"/>
  <c r="AB1930" i="1" s="1"/>
  <c r="F1930" i="1"/>
  <c r="A1930" i="1"/>
  <c r="AH1928" i="1"/>
  <c r="AG1928" i="1"/>
  <c r="AF1928" i="1"/>
  <c r="AE1928" i="1"/>
  <c r="AD1928" i="1"/>
  <c r="Y1928" i="1"/>
  <c r="X1928" i="1"/>
  <c r="W1928" i="1"/>
  <c r="O1928" i="1"/>
  <c r="N1928" i="1"/>
  <c r="H1928" i="1"/>
  <c r="Z1928" i="1" s="1"/>
  <c r="AB1928" i="1" s="1"/>
  <c r="F1928" i="1"/>
  <c r="A1928" i="1"/>
  <c r="AH1929" i="1"/>
  <c r="AG1929" i="1"/>
  <c r="AF1929" i="1"/>
  <c r="AE1929" i="1"/>
  <c r="AD1929" i="1"/>
  <c r="Y1929" i="1"/>
  <c r="X1929" i="1"/>
  <c r="W1929" i="1"/>
  <c r="O1929" i="1"/>
  <c r="N1929" i="1"/>
  <c r="H1929" i="1"/>
  <c r="Z1929" i="1" s="1"/>
  <c r="AB1929" i="1" s="1"/>
  <c r="F1929" i="1"/>
  <c r="A1929" i="1"/>
  <c r="AH1927" i="1"/>
  <c r="AG1927" i="1"/>
  <c r="AF1927" i="1"/>
  <c r="AE1927" i="1"/>
  <c r="AD1927" i="1"/>
  <c r="Y1927" i="1"/>
  <c r="X1927" i="1"/>
  <c r="W1927" i="1"/>
  <c r="O1927" i="1"/>
  <c r="N1927" i="1"/>
  <c r="H1927" i="1"/>
  <c r="Z1927" i="1" s="1"/>
  <c r="AB1927" i="1" s="1"/>
  <c r="F1927" i="1"/>
  <c r="A1927" i="1"/>
  <c r="AH1926" i="1"/>
  <c r="AG1926" i="1"/>
  <c r="AF1926" i="1"/>
  <c r="AE1926" i="1"/>
  <c r="AD1926" i="1"/>
  <c r="Y1926" i="1"/>
  <c r="X1926" i="1"/>
  <c r="W1926" i="1"/>
  <c r="O1926" i="1"/>
  <c r="N1926" i="1"/>
  <c r="H1926" i="1"/>
  <c r="Z1926" i="1" s="1"/>
  <c r="AB1926" i="1" s="1"/>
  <c r="F1926" i="1"/>
  <c r="A1926" i="1"/>
  <c r="AH1925" i="1"/>
  <c r="AG1925" i="1"/>
  <c r="AF1925" i="1"/>
  <c r="AE1925" i="1"/>
  <c r="AD1925" i="1"/>
  <c r="Y1925" i="1"/>
  <c r="X1925" i="1"/>
  <c r="W1925" i="1"/>
  <c r="O1925" i="1"/>
  <c r="N1925" i="1"/>
  <c r="H1925" i="1"/>
  <c r="Z1925" i="1" s="1"/>
  <c r="AB1925" i="1" s="1"/>
  <c r="F1925" i="1"/>
  <c r="A1925" i="1"/>
  <c r="AH1924" i="1"/>
  <c r="AF1924" i="1"/>
  <c r="AE1924" i="1"/>
  <c r="AD1924" i="1"/>
  <c r="Y1924" i="1"/>
  <c r="X1924" i="1"/>
  <c r="W1924" i="1"/>
  <c r="O1924" i="1"/>
  <c r="N1924" i="1"/>
  <c r="H1924" i="1"/>
  <c r="Z1924" i="1" s="1"/>
  <c r="AB1924" i="1" s="1"/>
  <c r="F1924" i="1"/>
  <c r="A1924" i="1"/>
  <c r="AH1921" i="1"/>
  <c r="AG1921" i="1"/>
  <c r="AF1921" i="1"/>
  <c r="AE1921" i="1"/>
  <c r="AD1921" i="1"/>
  <c r="Y1921" i="1"/>
  <c r="X1921" i="1"/>
  <c r="W1921" i="1"/>
  <c r="O1921" i="1"/>
  <c r="N1921" i="1"/>
  <c r="H1921" i="1"/>
  <c r="Z1921" i="1" s="1"/>
  <c r="AB1921" i="1" s="1"/>
  <c r="F1921" i="1"/>
  <c r="A1921" i="1"/>
  <c r="AH1923" i="1"/>
  <c r="AF1923" i="1"/>
  <c r="AE1923" i="1"/>
  <c r="AD1923" i="1"/>
  <c r="Y1923" i="1"/>
  <c r="X1923" i="1"/>
  <c r="W1923" i="1"/>
  <c r="O1923" i="1"/>
  <c r="N1923" i="1"/>
  <c r="H1923" i="1"/>
  <c r="Z1923" i="1" s="1"/>
  <c r="AB1923" i="1" s="1"/>
  <c r="F1923" i="1"/>
  <c r="A1923" i="1"/>
  <c r="AH1920" i="1"/>
  <c r="AG1920" i="1"/>
  <c r="AF1920" i="1"/>
  <c r="AE1920" i="1"/>
  <c r="AD1920" i="1"/>
  <c r="Y1920" i="1"/>
  <c r="X1920" i="1"/>
  <c r="W1920" i="1"/>
  <c r="O1920" i="1"/>
  <c r="N1920" i="1"/>
  <c r="H1920" i="1"/>
  <c r="Z1920" i="1" s="1"/>
  <c r="AB1920" i="1" s="1"/>
  <c r="F1920" i="1"/>
  <c r="A1920" i="1"/>
  <c r="AH1922" i="1"/>
  <c r="AF1922" i="1"/>
  <c r="AE1922" i="1"/>
  <c r="AD1922" i="1"/>
  <c r="Y1922" i="1"/>
  <c r="X1922" i="1"/>
  <c r="W1922" i="1"/>
  <c r="O1922" i="1"/>
  <c r="N1922" i="1"/>
  <c r="H1922" i="1"/>
  <c r="Z1922" i="1" s="1"/>
  <c r="AB1922" i="1" s="1"/>
  <c r="F1922" i="1"/>
  <c r="A1922" i="1"/>
  <c r="AH1919" i="1"/>
  <c r="AG1919" i="1"/>
  <c r="AF1919" i="1"/>
  <c r="AE1919" i="1"/>
  <c r="AD1919" i="1"/>
  <c r="Y1919" i="1"/>
  <c r="X1919" i="1"/>
  <c r="W1919" i="1"/>
  <c r="O1919" i="1"/>
  <c r="N1919" i="1"/>
  <c r="H1919" i="1"/>
  <c r="Z1919" i="1" s="1"/>
  <c r="AB1919" i="1" s="1"/>
  <c r="F1919" i="1"/>
  <c r="A1919" i="1"/>
  <c r="AH1918" i="1"/>
  <c r="AF1918" i="1"/>
  <c r="AE1918" i="1"/>
  <c r="AD1918" i="1"/>
  <c r="Y1918" i="1"/>
  <c r="X1918" i="1"/>
  <c r="W1918" i="1"/>
  <c r="O1918" i="1"/>
  <c r="N1918" i="1"/>
  <c r="M1918" i="1" s="1"/>
  <c r="H1918" i="1"/>
  <c r="Z1918" i="1" s="1"/>
  <c r="AB1918" i="1" s="1"/>
  <c r="F1918" i="1"/>
  <c r="A1918" i="1"/>
  <c r="AH1914" i="1"/>
  <c r="AF1914" i="1"/>
  <c r="AE1914" i="1"/>
  <c r="AD1914" i="1"/>
  <c r="Y1914" i="1"/>
  <c r="X1914" i="1"/>
  <c r="W1914" i="1"/>
  <c r="O1914" i="1"/>
  <c r="N1914" i="1"/>
  <c r="M1914" i="1" s="1"/>
  <c r="H1914" i="1"/>
  <c r="Z1914" i="1" s="1"/>
  <c r="AB1914" i="1" s="1"/>
  <c r="F1914" i="1"/>
  <c r="A1914" i="1"/>
  <c r="AH1913" i="1"/>
  <c r="AG1913" i="1"/>
  <c r="AF1913" i="1"/>
  <c r="AE1913" i="1"/>
  <c r="AD1913" i="1"/>
  <c r="Y1913" i="1"/>
  <c r="X1913" i="1"/>
  <c r="W1913" i="1"/>
  <c r="O1913" i="1"/>
  <c r="N1913" i="1"/>
  <c r="H1913" i="1"/>
  <c r="Z1913" i="1" s="1"/>
  <c r="AB1913" i="1" s="1"/>
  <c r="F1913" i="1"/>
  <c r="A1913" i="1"/>
  <c r="AH1910" i="1"/>
  <c r="AF1910" i="1"/>
  <c r="AE1910" i="1"/>
  <c r="AD1910" i="1"/>
  <c r="Y1910" i="1"/>
  <c r="X1910" i="1"/>
  <c r="W1910" i="1"/>
  <c r="O1910" i="1"/>
  <c r="N1910" i="1"/>
  <c r="H1910" i="1"/>
  <c r="Z1910" i="1" s="1"/>
  <c r="AB1910" i="1" s="1"/>
  <c r="F1910" i="1"/>
  <c r="A1910" i="1"/>
  <c r="AH1909" i="1"/>
  <c r="AG1909" i="1"/>
  <c r="AF1909" i="1"/>
  <c r="AE1909" i="1"/>
  <c r="AD1909" i="1"/>
  <c r="Y1909" i="1"/>
  <c r="X1909" i="1"/>
  <c r="W1909" i="1"/>
  <c r="O1909" i="1"/>
  <c r="N1909" i="1"/>
  <c r="H1909" i="1"/>
  <c r="Z1909" i="1" s="1"/>
  <c r="AB1909" i="1" s="1"/>
  <c r="F1909" i="1"/>
  <c r="A1909" i="1"/>
  <c r="AH1906" i="1"/>
  <c r="AG1906" i="1"/>
  <c r="AF1906" i="1"/>
  <c r="AE1906" i="1"/>
  <c r="AD1906" i="1"/>
  <c r="Y1906" i="1"/>
  <c r="X1906" i="1"/>
  <c r="W1906" i="1"/>
  <c r="O1906" i="1"/>
  <c r="N1906" i="1"/>
  <c r="H1906" i="1"/>
  <c r="Z1906" i="1" s="1"/>
  <c r="AB1906" i="1" s="1"/>
  <c r="F1906" i="1"/>
  <c r="A1906" i="1"/>
  <c r="AH1905" i="1"/>
  <c r="AG1905" i="1"/>
  <c r="AF1905" i="1"/>
  <c r="AE1905" i="1"/>
  <c r="AD1905" i="1"/>
  <c r="Y1905" i="1"/>
  <c r="X1905" i="1"/>
  <c r="W1905" i="1"/>
  <c r="O1905" i="1"/>
  <c r="N1905" i="1"/>
  <c r="H1905" i="1"/>
  <c r="Z1905" i="1" s="1"/>
  <c r="AB1905" i="1" s="1"/>
  <c r="F1905" i="1"/>
  <c r="A1905" i="1"/>
  <c r="AH1904" i="1"/>
  <c r="AF1904" i="1"/>
  <c r="AE1904" i="1"/>
  <c r="AD1904" i="1"/>
  <c r="Y1904" i="1"/>
  <c r="X1904" i="1"/>
  <c r="W1904" i="1"/>
  <c r="O1904" i="1"/>
  <c r="N1904" i="1"/>
  <c r="M1904" i="1" s="1"/>
  <c r="H1904" i="1"/>
  <c r="Z1904" i="1" s="1"/>
  <c r="AB1904" i="1" s="1"/>
  <c r="F1904" i="1"/>
  <c r="A1904" i="1"/>
  <c r="AH1903" i="1"/>
  <c r="AF1903" i="1"/>
  <c r="AE1903" i="1"/>
  <c r="AD1903" i="1"/>
  <c r="Y1903" i="1"/>
  <c r="X1903" i="1"/>
  <c r="W1903" i="1"/>
  <c r="O1903" i="1"/>
  <c r="N1903" i="1"/>
  <c r="M1903" i="1" s="1"/>
  <c r="H1903" i="1"/>
  <c r="Z1903" i="1" s="1"/>
  <c r="AB1903" i="1" s="1"/>
  <c r="F1903" i="1"/>
  <c r="A1903" i="1"/>
  <c r="AH1902" i="1"/>
  <c r="AF1902" i="1"/>
  <c r="AE1902" i="1"/>
  <c r="AD1902" i="1"/>
  <c r="Y1902" i="1"/>
  <c r="X1902" i="1"/>
  <c r="W1902" i="1"/>
  <c r="O1902" i="1"/>
  <c r="N1902" i="1"/>
  <c r="M1902" i="1" s="1"/>
  <c r="H1902" i="1"/>
  <c r="Z1902" i="1" s="1"/>
  <c r="AB1902" i="1" s="1"/>
  <c r="F1902" i="1"/>
  <c r="A1902" i="1"/>
  <c r="AH1901" i="1"/>
  <c r="AF1901" i="1"/>
  <c r="AE1901" i="1"/>
  <c r="AD1901" i="1"/>
  <c r="Y1901" i="1"/>
  <c r="X1901" i="1"/>
  <c r="W1901" i="1"/>
  <c r="O1901" i="1"/>
  <c r="N1901" i="1"/>
  <c r="M1901" i="1" s="1"/>
  <c r="H1901" i="1"/>
  <c r="Z1901" i="1" s="1"/>
  <c r="AB1901" i="1" s="1"/>
  <c r="F1901" i="1"/>
  <c r="A1901" i="1"/>
  <c r="AH1900" i="1"/>
  <c r="AF1900" i="1"/>
  <c r="AE1900" i="1"/>
  <c r="AD1900" i="1"/>
  <c r="Y1900" i="1"/>
  <c r="X1900" i="1"/>
  <c r="W1900" i="1"/>
  <c r="O1900" i="1"/>
  <c r="N1900" i="1"/>
  <c r="M1900" i="1" s="1"/>
  <c r="H1900" i="1"/>
  <c r="Z1900" i="1" s="1"/>
  <c r="AB1900" i="1" s="1"/>
  <c r="F1900" i="1"/>
  <c r="A1900" i="1"/>
  <c r="AH1899" i="1"/>
  <c r="AF1899" i="1"/>
  <c r="AE1899" i="1"/>
  <c r="AD1899" i="1"/>
  <c r="Y1899" i="1"/>
  <c r="X1899" i="1"/>
  <c r="W1899" i="1"/>
  <c r="O1899" i="1"/>
  <c r="N1899" i="1"/>
  <c r="M1899" i="1" s="1"/>
  <c r="H1899" i="1"/>
  <c r="Z1899" i="1" s="1"/>
  <c r="AB1899" i="1" s="1"/>
  <c r="F1899" i="1"/>
  <c r="A1899" i="1"/>
  <c r="AH1898" i="1"/>
  <c r="AF1898" i="1"/>
  <c r="AE1898" i="1"/>
  <c r="AD1898" i="1"/>
  <c r="Y1898" i="1"/>
  <c r="X1898" i="1"/>
  <c r="W1898" i="1"/>
  <c r="O1898" i="1"/>
  <c r="N1898" i="1"/>
  <c r="M1898" i="1" s="1"/>
  <c r="H1898" i="1"/>
  <c r="Z1898" i="1" s="1"/>
  <c r="AB1898" i="1" s="1"/>
  <c r="F1898" i="1"/>
  <c r="A1898" i="1"/>
  <c r="AH1897" i="1"/>
  <c r="AF1897" i="1"/>
  <c r="AE1897" i="1"/>
  <c r="AD1897" i="1"/>
  <c r="Y1897" i="1"/>
  <c r="X1897" i="1"/>
  <c r="W1897" i="1"/>
  <c r="O1897" i="1"/>
  <c r="N1897" i="1"/>
  <c r="H1897" i="1"/>
  <c r="Z1897" i="1" s="1"/>
  <c r="AB1897" i="1" s="1"/>
  <c r="F1897" i="1"/>
  <c r="A1897" i="1"/>
  <c r="AH1895" i="1"/>
  <c r="AF1895" i="1"/>
  <c r="AE1895" i="1"/>
  <c r="AD1895" i="1"/>
  <c r="Y1895" i="1"/>
  <c r="X1895" i="1"/>
  <c r="W1895" i="1"/>
  <c r="O1895" i="1"/>
  <c r="N1895" i="1"/>
  <c r="M1895" i="1" s="1"/>
  <c r="H1895" i="1"/>
  <c r="Z1895" i="1" s="1"/>
  <c r="AB1895" i="1" s="1"/>
  <c r="F1895" i="1"/>
  <c r="A1895" i="1"/>
  <c r="AH1894" i="1"/>
  <c r="AG1894" i="1"/>
  <c r="AF1894" i="1"/>
  <c r="AE1894" i="1"/>
  <c r="AD1894" i="1"/>
  <c r="Y1894" i="1"/>
  <c r="X1894" i="1"/>
  <c r="W1894" i="1"/>
  <c r="O1894" i="1"/>
  <c r="N1894" i="1"/>
  <c r="H1894" i="1"/>
  <c r="Z1894" i="1" s="1"/>
  <c r="AB1894" i="1" s="1"/>
  <c r="F1894" i="1"/>
  <c r="A1894" i="1"/>
  <c r="AH1893" i="1"/>
  <c r="AG1893" i="1"/>
  <c r="AF1893" i="1"/>
  <c r="AE1893" i="1"/>
  <c r="AD1893" i="1"/>
  <c r="Y1893" i="1"/>
  <c r="X1893" i="1"/>
  <c r="W1893" i="1"/>
  <c r="O1893" i="1"/>
  <c r="N1893" i="1"/>
  <c r="H1893" i="1"/>
  <c r="Z1893" i="1" s="1"/>
  <c r="AB1893" i="1" s="1"/>
  <c r="F1893" i="1"/>
  <c r="A1893" i="1"/>
  <c r="AH1892" i="1"/>
  <c r="AF1892" i="1"/>
  <c r="AE1892" i="1"/>
  <c r="AD1892" i="1"/>
  <c r="Y1892" i="1"/>
  <c r="X1892" i="1"/>
  <c r="W1892" i="1"/>
  <c r="O1892" i="1"/>
  <c r="N1892" i="1"/>
  <c r="M1892" i="1" s="1"/>
  <c r="H1892" i="1"/>
  <c r="Z1892" i="1" s="1"/>
  <c r="AB1892" i="1" s="1"/>
  <c r="F1892" i="1"/>
  <c r="A1892" i="1"/>
  <c r="AH1890" i="1"/>
  <c r="AG1890" i="1"/>
  <c r="AF1890" i="1"/>
  <c r="AE1890" i="1"/>
  <c r="AD1890" i="1"/>
  <c r="Y1890" i="1"/>
  <c r="X1890" i="1"/>
  <c r="W1890" i="1"/>
  <c r="O1890" i="1"/>
  <c r="N1890" i="1"/>
  <c r="H1890" i="1"/>
  <c r="Z1890" i="1" s="1"/>
  <c r="AB1890" i="1" s="1"/>
  <c r="F1890" i="1"/>
  <c r="A1890" i="1"/>
  <c r="AH1888" i="1"/>
  <c r="AF1888" i="1"/>
  <c r="AE1888" i="1"/>
  <c r="AD1888" i="1"/>
  <c r="Y1888" i="1"/>
  <c r="X1888" i="1"/>
  <c r="W1888" i="1"/>
  <c r="O1888" i="1"/>
  <c r="N1888" i="1"/>
  <c r="M1888" i="1" s="1"/>
  <c r="H1888" i="1"/>
  <c r="Z1888" i="1" s="1"/>
  <c r="AB1888" i="1" s="1"/>
  <c r="F1888" i="1"/>
  <c r="A1888" i="1"/>
  <c r="AH1887" i="1"/>
  <c r="AF1887" i="1"/>
  <c r="AE1887" i="1"/>
  <c r="AD1887" i="1"/>
  <c r="Y1887" i="1"/>
  <c r="X1887" i="1"/>
  <c r="W1887" i="1"/>
  <c r="O1887" i="1"/>
  <c r="N1887" i="1"/>
  <c r="M1887" i="1" s="1"/>
  <c r="H1887" i="1"/>
  <c r="Z1887" i="1" s="1"/>
  <c r="AB1887" i="1" s="1"/>
  <c r="F1887" i="1"/>
  <c r="A1887" i="1"/>
  <c r="AH1886" i="1"/>
  <c r="AF1886" i="1"/>
  <c r="AE1886" i="1"/>
  <c r="AD1886" i="1"/>
  <c r="Y1886" i="1"/>
  <c r="X1886" i="1"/>
  <c r="W1886" i="1"/>
  <c r="O1886" i="1"/>
  <c r="N1886" i="1"/>
  <c r="M1886" i="1" s="1"/>
  <c r="H1886" i="1"/>
  <c r="Z1886" i="1" s="1"/>
  <c r="AB1886" i="1" s="1"/>
  <c r="F1886" i="1"/>
  <c r="A1886" i="1"/>
  <c r="AH1885" i="1"/>
  <c r="AG1885" i="1"/>
  <c r="AF1885" i="1"/>
  <c r="AE1885" i="1"/>
  <c r="AD1885" i="1"/>
  <c r="Y1885" i="1"/>
  <c r="X1885" i="1"/>
  <c r="W1885" i="1"/>
  <c r="O1885" i="1"/>
  <c r="N1885" i="1"/>
  <c r="H1885" i="1"/>
  <c r="Z1885" i="1" s="1"/>
  <c r="AB1885" i="1" s="1"/>
  <c r="F1885" i="1"/>
  <c r="A1885" i="1"/>
  <c r="AH1883" i="1"/>
  <c r="AF1883" i="1"/>
  <c r="AE1883" i="1"/>
  <c r="AD1883" i="1"/>
  <c r="Y1883" i="1"/>
  <c r="X1883" i="1"/>
  <c r="W1883" i="1"/>
  <c r="O1883" i="1"/>
  <c r="N1883" i="1"/>
  <c r="M1883" i="1" s="1"/>
  <c r="H1883" i="1"/>
  <c r="Z1883" i="1" s="1"/>
  <c r="AB1883" i="1" s="1"/>
  <c r="F1883" i="1"/>
  <c r="A1883" i="1"/>
  <c r="AH1882" i="1"/>
  <c r="AF1882" i="1"/>
  <c r="AE1882" i="1"/>
  <c r="AD1882" i="1"/>
  <c r="Y1882" i="1"/>
  <c r="X1882" i="1"/>
  <c r="W1882" i="1"/>
  <c r="O1882" i="1"/>
  <c r="N1882" i="1"/>
  <c r="M1882" i="1" s="1"/>
  <c r="H1882" i="1"/>
  <c r="Z1882" i="1" s="1"/>
  <c r="AB1882" i="1" s="1"/>
  <c r="F1882" i="1"/>
  <c r="A1882" i="1"/>
  <c r="AH1881" i="1"/>
  <c r="AF1881" i="1"/>
  <c r="AE1881" i="1"/>
  <c r="AD1881" i="1"/>
  <c r="Y1881" i="1"/>
  <c r="X1881" i="1"/>
  <c r="W1881" i="1"/>
  <c r="O1881" i="1"/>
  <c r="N1881" i="1"/>
  <c r="M1881" i="1" s="1"/>
  <c r="H1881" i="1"/>
  <c r="Z1881" i="1" s="1"/>
  <c r="AB1881" i="1" s="1"/>
  <c r="F1881" i="1"/>
  <c r="A1881" i="1"/>
  <c r="AH1880" i="1"/>
  <c r="AF1880" i="1"/>
  <c r="AE1880" i="1"/>
  <c r="AD1880" i="1"/>
  <c r="Y1880" i="1"/>
  <c r="X1880" i="1"/>
  <c r="W1880" i="1"/>
  <c r="O1880" i="1"/>
  <c r="N1880" i="1"/>
  <c r="M1880" i="1" s="1"/>
  <c r="H1880" i="1"/>
  <c r="Z1880" i="1" s="1"/>
  <c r="AB1880" i="1" s="1"/>
  <c r="F1880" i="1"/>
  <c r="A1880" i="1"/>
  <c r="AH1878" i="1"/>
  <c r="AG1878" i="1"/>
  <c r="AF1878" i="1"/>
  <c r="AE1878" i="1"/>
  <c r="AD1878" i="1"/>
  <c r="Y1878" i="1"/>
  <c r="X1878" i="1"/>
  <c r="W1878" i="1"/>
  <c r="O1878" i="1"/>
  <c r="N1878" i="1"/>
  <c r="H1878" i="1"/>
  <c r="Z1878" i="1" s="1"/>
  <c r="AB1878" i="1" s="1"/>
  <c r="F1878" i="1"/>
  <c r="A1878" i="1"/>
  <c r="AH1877" i="1"/>
  <c r="AF1877" i="1"/>
  <c r="AE1877" i="1"/>
  <c r="AD1877" i="1"/>
  <c r="Y1877" i="1"/>
  <c r="X1877" i="1"/>
  <c r="W1877" i="1"/>
  <c r="O1877" i="1"/>
  <c r="N1877" i="1"/>
  <c r="M1877" i="1" s="1"/>
  <c r="H1877" i="1"/>
  <c r="Z1877" i="1" s="1"/>
  <c r="AB1877" i="1" s="1"/>
  <c r="F1877" i="1"/>
  <c r="A1877" i="1"/>
  <c r="AH1876" i="1"/>
  <c r="AF1876" i="1"/>
  <c r="AE1876" i="1"/>
  <c r="AD1876" i="1"/>
  <c r="Y1876" i="1"/>
  <c r="X1876" i="1"/>
  <c r="W1876" i="1"/>
  <c r="O1876" i="1"/>
  <c r="N1876" i="1"/>
  <c r="M1876" i="1" s="1"/>
  <c r="H1876" i="1"/>
  <c r="Z1876" i="1" s="1"/>
  <c r="AB1876" i="1" s="1"/>
  <c r="F1876" i="1"/>
  <c r="A1876" i="1"/>
  <c r="AH1875" i="1"/>
  <c r="AG1875" i="1"/>
  <c r="AF1875" i="1"/>
  <c r="AE1875" i="1"/>
  <c r="AD1875" i="1"/>
  <c r="Y1875" i="1"/>
  <c r="X1875" i="1"/>
  <c r="W1875" i="1"/>
  <c r="O1875" i="1"/>
  <c r="N1875" i="1"/>
  <c r="H1875" i="1"/>
  <c r="Z1875" i="1" s="1"/>
  <c r="AB1875" i="1" s="1"/>
  <c r="F1875" i="1"/>
  <c r="A1875" i="1"/>
  <c r="AH1874" i="1"/>
  <c r="AF1874" i="1"/>
  <c r="AE1874" i="1"/>
  <c r="AD1874" i="1"/>
  <c r="Y1874" i="1"/>
  <c r="X1874" i="1"/>
  <c r="W1874" i="1"/>
  <c r="O1874" i="1"/>
  <c r="N1874" i="1"/>
  <c r="M1874" i="1" s="1"/>
  <c r="H1874" i="1"/>
  <c r="Z1874" i="1" s="1"/>
  <c r="AB1874" i="1" s="1"/>
  <c r="F1874" i="1"/>
  <c r="A1874" i="1"/>
  <c r="AH1872" i="1"/>
  <c r="AG1872" i="1"/>
  <c r="AF1872" i="1"/>
  <c r="AE1872" i="1"/>
  <c r="AD1872" i="1"/>
  <c r="Y1872" i="1"/>
  <c r="X1872" i="1"/>
  <c r="W1872" i="1"/>
  <c r="O1872" i="1"/>
  <c r="N1872" i="1"/>
  <c r="M1872" i="1" s="1"/>
  <c r="H1872" i="1"/>
  <c r="Z1872" i="1" s="1"/>
  <c r="AB1872" i="1" s="1"/>
  <c r="F1872" i="1"/>
  <c r="A1872" i="1"/>
  <c r="AH1870" i="1"/>
  <c r="AG1870" i="1"/>
  <c r="AF1870" i="1"/>
  <c r="AE1870" i="1"/>
  <c r="AD1870" i="1"/>
  <c r="Y1870" i="1"/>
  <c r="X1870" i="1"/>
  <c r="W1870" i="1"/>
  <c r="O1870" i="1"/>
  <c r="N1870" i="1"/>
  <c r="M1870" i="1" s="1"/>
  <c r="H1870" i="1"/>
  <c r="Z1870" i="1" s="1"/>
  <c r="AB1870" i="1" s="1"/>
  <c r="F1870" i="1"/>
  <c r="A1870" i="1"/>
  <c r="AH1869" i="1"/>
  <c r="AF1869" i="1"/>
  <c r="AE1869" i="1"/>
  <c r="AD1869" i="1"/>
  <c r="Y1869" i="1"/>
  <c r="X1869" i="1"/>
  <c r="W1869" i="1"/>
  <c r="O1869" i="1"/>
  <c r="N1869" i="1"/>
  <c r="M1869" i="1" s="1"/>
  <c r="H1869" i="1"/>
  <c r="Z1869" i="1" s="1"/>
  <c r="AB1869" i="1" s="1"/>
  <c r="F1869" i="1"/>
  <c r="A1869" i="1"/>
  <c r="AH1868" i="1"/>
  <c r="AF1868" i="1"/>
  <c r="AE1868" i="1"/>
  <c r="AD1868" i="1"/>
  <c r="Y1868" i="1"/>
  <c r="X1868" i="1"/>
  <c r="W1868" i="1"/>
  <c r="O1868" i="1"/>
  <c r="N1868" i="1"/>
  <c r="M1868" i="1" s="1"/>
  <c r="H1868" i="1"/>
  <c r="Z1868" i="1" s="1"/>
  <c r="AB1868" i="1" s="1"/>
  <c r="F1868" i="1"/>
  <c r="A1868" i="1"/>
  <c r="AH1867" i="1"/>
  <c r="AF1867" i="1"/>
  <c r="AE1867" i="1"/>
  <c r="AD1867" i="1"/>
  <c r="Y1867" i="1"/>
  <c r="X1867" i="1"/>
  <c r="W1867" i="1"/>
  <c r="O1867" i="1"/>
  <c r="N1867" i="1"/>
  <c r="M1867" i="1" s="1"/>
  <c r="H1867" i="1"/>
  <c r="Z1867" i="1" s="1"/>
  <c r="AB1867" i="1" s="1"/>
  <c r="F1867" i="1"/>
  <c r="A1867" i="1"/>
  <c r="AH1865" i="1"/>
  <c r="AF1865" i="1"/>
  <c r="AE1865" i="1"/>
  <c r="AD1865" i="1"/>
  <c r="Y1865" i="1"/>
  <c r="X1865" i="1"/>
  <c r="W1865" i="1"/>
  <c r="O1865" i="1"/>
  <c r="N1865" i="1"/>
  <c r="M1865" i="1" s="1"/>
  <c r="H1865" i="1"/>
  <c r="Z1865" i="1" s="1"/>
  <c r="AB1865" i="1" s="1"/>
  <c r="F1865" i="1"/>
  <c r="A1865" i="1"/>
  <c r="AH1864" i="1"/>
  <c r="AF1864" i="1"/>
  <c r="AE1864" i="1"/>
  <c r="AD1864" i="1"/>
  <c r="Y1864" i="1"/>
  <c r="X1864" i="1"/>
  <c r="W1864" i="1"/>
  <c r="O1864" i="1"/>
  <c r="N1864" i="1"/>
  <c r="M1864" i="1" s="1"/>
  <c r="H1864" i="1"/>
  <c r="Z1864" i="1" s="1"/>
  <c r="AB1864" i="1" s="1"/>
  <c r="F1864" i="1"/>
  <c r="A1864" i="1"/>
  <c r="AH1863" i="1"/>
  <c r="AG1863" i="1"/>
  <c r="AF1863" i="1"/>
  <c r="AE1863" i="1"/>
  <c r="AD1863" i="1"/>
  <c r="Y1863" i="1"/>
  <c r="X1863" i="1"/>
  <c r="W1863" i="1"/>
  <c r="O1863" i="1"/>
  <c r="N1863" i="1"/>
  <c r="H1863" i="1"/>
  <c r="Z1863" i="1" s="1"/>
  <c r="AB1863" i="1" s="1"/>
  <c r="F1863" i="1"/>
  <c r="A1863" i="1"/>
  <c r="AH1861" i="1"/>
  <c r="AG1861" i="1"/>
  <c r="AF1861" i="1"/>
  <c r="AE1861" i="1"/>
  <c r="AD1861" i="1"/>
  <c r="Y1861" i="1"/>
  <c r="X1861" i="1"/>
  <c r="W1861" i="1"/>
  <c r="O1861" i="1"/>
  <c r="N1861" i="1"/>
  <c r="H1861" i="1"/>
  <c r="Z1861" i="1" s="1"/>
  <c r="AB1861" i="1" s="1"/>
  <c r="F1861" i="1"/>
  <c r="A1861" i="1"/>
  <c r="AH1862" i="1"/>
  <c r="AF1862" i="1"/>
  <c r="AE1862" i="1"/>
  <c r="AD1862" i="1"/>
  <c r="Y1862" i="1"/>
  <c r="X1862" i="1"/>
  <c r="W1862" i="1"/>
  <c r="O1862" i="1"/>
  <c r="N1862" i="1"/>
  <c r="H1862" i="1"/>
  <c r="Z1862" i="1" s="1"/>
  <c r="AB1862" i="1" s="1"/>
  <c r="F1862" i="1"/>
  <c r="A1862" i="1"/>
  <c r="AH1860" i="1"/>
  <c r="AG1860" i="1"/>
  <c r="AF1860" i="1"/>
  <c r="AE1860" i="1"/>
  <c r="AD1860" i="1"/>
  <c r="Y1860" i="1"/>
  <c r="X1860" i="1"/>
  <c r="W1860" i="1"/>
  <c r="O1860" i="1"/>
  <c r="N1860" i="1"/>
  <c r="H1860" i="1"/>
  <c r="Z1860" i="1" s="1"/>
  <c r="AB1860" i="1" s="1"/>
  <c r="F1860" i="1"/>
  <c r="A1860" i="1"/>
  <c r="AH1858" i="1"/>
  <c r="AG1858" i="1"/>
  <c r="AF1858" i="1"/>
  <c r="AE1858" i="1"/>
  <c r="AD1858" i="1"/>
  <c r="Y1858" i="1"/>
  <c r="X1858" i="1"/>
  <c r="W1858" i="1"/>
  <c r="O1858" i="1"/>
  <c r="N1858" i="1"/>
  <c r="H1858" i="1"/>
  <c r="Z1858" i="1" s="1"/>
  <c r="AB1858" i="1" s="1"/>
  <c r="F1858" i="1"/>
  <c r="A1858" i="1"/>
  <c r="AH1859" i="1"/>
  <c r="AF1859" i="1"/>
  <c r="AE1859" i="1"/>
  <c r="AD1859" i="1"/>
  <c r="Y1859" i="1"/>
  <c r="X1859" i="1"/>
  <c r="W1859" i="1"/>
  <c r="O1859" i="1"/>
  <c r="N1859" i="1"/>
  <c r="H1859" i="1"/>
  <c r="Z1859" i="1" s="1"/>
  <c r="AB1859" i="1" s="1"/>
  <c r="F1859" i="1"/>
  <c r="A1859" i="1"/>
  <c r="AH1857" i="1"/>
  <c r="AG1857" i="1"/>
  <c r="AF1857" i="1"/>
  <c r="AE1857" i="1"/>
  <c r="AD1857" i="1"/>
  <c r="Y1857" i="1"/>
  <c r="X1857" i="1"/>
  <c r="W1857" i="1"/>
  <c r="O1857" i="1"/>
  <c r="N1857" i="1"/>
  <c r="H1857" i="1"/>
  <c r="Z1857" i="1" s="1"/>
  <c r="AB1857" i="1" s="1"/>
  <c r="F1857" i="1"/>
  <c r="A1857" i="1"/>
  <c r="AH1855" i="1"/>
  <c r="AG1855" i="1"/>
  <c r="AF1855" i="1"/>
  <c r="AE1855" i="1"/>
  <c r="AD1855" i="1"/>
  <c r="Y1855" i="1"/>
  <c r="X1855" i="1"/>
  <c r="W1855" i="1"/>
  <c r="O1855" i="1"/>
  <c r="N1855" i="1"/>
  <c r="H1855" i="1"/>
  <c r="Z1855" i="1" s="1"/>
  <c r="AB1855" i="1" s="1"/>
  <c r="F1855" i="1"/>
  <c r="A1855" i="1"/>
  <c r="AH1856" i="1"/>
  <c r="AF1856" i="1"/>
  <c r="AE1856" i="1"/>
  <c r="AD1856" i="1"/>
  <c r="Y1856" i="1"/>
  <c r="X1856" i="1"/>
  <c r="W1856" i="1"/>
  <c r="O1856" i="1"/>
  <c r="N1856" i="1"/>
  <c r="H1856" i="1"/>
  <c r="Z1856" i="1" s="1"/>
  <c r="AB1856" i="1" s="1"/>
  <c r="F1856" i="1"/>
  <c r="A1856" i="1"/>
  <c r="AH1854" i="1"/>
  <c r="AG1854" i="1"/>
  <c r="AF1854" i="1"/>
  <c r="AE1854" i="1"/>
  <c r="AD1854" i="1"/>
  <c r="Y1854" i="1"/>
  <c r="X1854" i="1"/>
  <c r="W1854" i="1"/>
  <c r="O1854" i="1"/>
  <c r="N1854" i="1"/>
  <c r="H1854" i="1"/>
  <c r="Z1854" i="1" s="1"/>
  <c r="AB1854" i="1" s="1"/>
  <c r="F1854" i="1"/>
  <c r="A1854" i="1"/>
  <c r="AH1853" i="1"/>
  <c r="AF1853" i="1"/>
  <c r="AE1853" i="1"/>
  <c r="AD1853" i="1"/>
  <c r="Y1853" i="1"/>
  <c r="X1853" i="1"/>
  <c r="W1853" i="1"/>
  <c r="O1853" i="1"/>
  <c r="N1853" i="1"/>
  <c r="M1853" i="1" s="1"/>
  <c r="H1853" i="1"/>
  <c r="Z1853" i="1" s="1"/>
  <c r="AB1853" i="1" s="1"/>
  <c r="F1853" i="1"/>
  <c r="A1853" i="1"/>
  <c r="AH1852" i="1"/>
  <c r="AF1852" i="1"/>
  <c r="AE1852" i="1"/>
  <c r="AD1852" i="1"/>
  <c r="Y1852" i="1"/>
  <c r="X1852" i="1"/>
  <c r="W1852" i="1"/>
  <c r="O1852" i="1"/>
  <c r="N1852" i="1"/>
  <c r="H1852" i="1"/>
  <c r="Z1852" i="1" s="1"/>
  <c r="AB1852" i="1" s="1"/>
  <c r="F1852" i="1"/>
  <c r="A1852" i="1"/>
  <c r="AH1851" i="1"/>
  <c r="AF1851" i="1"/>
  <c r="AE1851" i="1"/>
  <c r="AD1851" i="1"/>
  <c r="Y1851" i="1"/>
  <c r="X1851" i="1"/>
  <c r="W1851" i="1"/>
  <c r="O1851" i="1"/>
  <c r="N1851" i="1"/>
  <c r="H1851" i="1"/>
  <c r="Z1851" i="1" s="1"/>
  <c r="AB1851" i="1" s="1"/>
  <c r="F1851" i="1"/>
  <c r="A1851" i="1"/>
  <c r="AH1842" i="1"/>
  <c r="AF1842" i="1"/>
  <c r="AE1842" i="1"/>
  <c r="AD1842" i="1"/>
  <c r="Y1842" i="1"/>
  <c r="X1842" i="1"/>
  <c r="W1842" i="1"/>
  <c r="O1842" i="1"/>
  <c r="N1842" i="1"/>
  <c r="M1842" i="1" s="1"/>
  <c r="H1842" i="1"/>
  <c r="Z1842" i="1" s="1"/>
  <c r="AB1842" i="1" s="1"/>
  <c r="F1842" i="1"/>
  <c r="A1842" i="1"/>
  <c r="AH1841" i="1"/>
  <c r="AF1841" i="1"/>
  <c r="AE1841" i="1"/>
  <c r="AD1841" i="1"/>
  <c r="Y1841" i="1"/>
  <c r="X1841" i="1"/>
  <c r="W1841" i="1"/>
  <c r="O1841" i="1"/>
  <c r="N1841" i="1"/>
  <c r="M1841" i="1" s="1"/>
  <c r="H1841" i="1"/>
  <c r="Z1841" i="1" s="1"/>
  <c r="AB1841" i="1" s="1"/>
  <c r="F1841" i="1"/>
  <c r="A1841" i="1"/>
  <c r="AH1840" i="1"/>
  <c r="AF1840" i="1"/>
  <c r="AE1840" i="1"/>
  <c r="AD1840" i="1"/>
  <c r="Y1840" i="1"/>
  <c r="X1840" i="1"/>
  <c r="W1840" i="1"/>
  <c r="O1840" i="1"/>
  <c r="N1840" i="1"/>
  <c r="M1840" i="1" s="1"/>
  <c r="H1840" i="1"/>
  <c r="Z1840" i="1" s="1"/>
  <c r="AB1840" i="1" s="1"/>
  <c r="F1840" i="1"/>
  <c r="A1840" i="1"/>
  <c r="AH1839" i="1"/>
  <c r="AF1839" i="1"/>
  <c r="AE1839" i="1"/>
  <c r="AD1839" i="1"/>
  <c r="Y1839" i="1"/>
  <c r="X1839" i="1"/>
  <c r="W1839" i="1"/>
  <c r="O1839" i="1"/>
  <c r="N1839" i="1"/>
  <c r="M1839" i="1" s="1"/>
  <c r="H1839" i="1"/>
  <c r="Z1839" i="1" s="1"/>
  <c r="AB1839" i="1" s="1"/>
  <c r="F1839" i="1"/>
  <c r="A1839" i="1"/>
  <c r="AH1837" i="1"/>
  <c r="AG1837" i="1"/>
  <c r="AF1837" i="1"/>
  <c r="AE1837" i="1"/>
  <c r="AD1837" i="1"/>
  <c r="Y1837" i="1"/>
  <c r="X1837" i="1"/>
  <c r="W1837" i="1"/>
  <c r="O1837" i="1"/>
  <c r="N1837" i="1"/>
  <c r="H1837" i="1"/>
  <c r="Z1837" i="1" s="1"/>
  <c r="AB1837" i="1" s="1"/>
  <c r="F1837" i="1"/>
  <c r="A1837" i="1"/>
  <c r="AH1836" i="1"/>
  <c r="AG1836" i="1"/>
  <c r="AF1836" i="1"/>
  <c r="AE1836" i="1"/>
  <c r="AD1836" i="1"/>
  <c r="Y1836" i="1"/>
  <c r="X1836" i="1"/>
  <c r="W1836" i="1"/>
  <c r="O1836" i="1"/>
  <c r="N1836" i="1"/>
  <c r="H1836" i="1"/>
  <c r="Z1836" i="1" s="1"/>
  <c r="AB1836" i="1" s="1"/>
  <c r="F1836" i="1"/>
  <c r="A1836" i="1"/>
  <c r="AH1834" i="1"/>
  <c r="AF1834" i="1"/>
  <c r="AE1834" i="1"/>
  <c r="AD1834" i="1"/>
  <c r="Y1834" i="1"/>
  <c r="X1834" i="1"/>
  <c r="W1834" i="1"/>
  <c r="O1834" i="1"/>
  <c r="N1834" i="1"/>
  <c r="M1834" i="1" s="1"/>
  <c r="H1834" i="1"/>
  <c r="Z1834" i="1" s="1"/>
  <c r="AB1834" i="1" s="1"/>
  <c r="F1834" i="1"/>
  <c r="A1834" i="1"/>
  <c r="AH1833" i="1"/>
  <c r="AG1833" i="1"/>
  <c r="AF1833" i="1"/>
  <c r="AE1833" i="1"/>
  <c r="AD1833" i="1"/>
  <c r="Y1833" i="1"/>
  <c r="X1833" i="1"/>
  <c r="W1833" i="1"/>
  <c r="O1833" i="1"/>
  <c r="N1833" i="1"/>
  <c r="H1833" i="1"/>
  <c r="Z1833" i="1" s="1"/>
  <c r="AB1833" i="1" s="1"/>
  <c r="F1833" i="1"/>
  <c r="A1833" i="1"/>
  <c r="AH1831" i="1"/>
  <c r="AF1831" i="1"/>
  <c r="AE1831" i="1"/>
  <c r="AD1831" i="1"/>
  <c r="Y1831" i="1"/>
  <c r="X1831" i="1"/>
  <c r="W1831" i="1"/>
  <c r="O1831" i="1"/>
  <c r="N1831" i="1"/>
  <c r="M1831" i="1" s="1"/>
  <c r="H1831" i="1"/>
  <c r="Z1831" i="1" s="1"/>
  <c r="AB1831" i="1" s="1"/>
  <c r="F1831" i="1"/>
  <c r="A1831" i="1"/>
  <c r="AH1829" i="1"/>
  <c r="AF1829" i="1"/>
  <c r="AE1829" i="1"/>
  <c r="AD1829" i="1"/>
  <c r="Y1829" i="1"/>
  <c r="X1829" i="1"/>
  <c r="W1829" i="1"/>
  <c r="O1829" i="1"/>
  <c r="N1829" i="1"/>
  <c r="M1829" i="1" s="1"/>
  <c r="H1829" i="1"/>
  <c r="Z1829" i="1" s="1"/>
  <c r="AB1829" i="1" s="1"/>
  <c r="F1829" i="1"/>
  <c r="A1829" i="1"/>
  <c r="AH1828" i="1"/>
  <c r="AF1828" i="1"/>
  <c r="AE1828" i="1"/>
  <c r="AD1828" i="1"/>
  <c r="Y1828" i="1"/>
  <c r="X1828" i="1"/>
  <c r="W1828" i="1"/>
  <c r="O1828" i="1"/>
  <c r="N1828" i="1"/>
  <c r="M1828" i="1" s="1"/>
  <c r="H1828" i="1"/>
  <c r="Z1828" i="1" s="1"/>
  <c r="AB1828" i="1" s="1"/>
  <c r="F1828" i="1"/>
  <c r="A1828" i="1"/>
  <c r="AH1827" i="1"/>
  <c r="AF1827" i="1"/>
  <c r="AE1827" i="1"/>
  <c r="AD1827" i="1"/>
  <c r="Y1827" i="1"/>
  <c r="X1827" i="1"/>
  <c r="W1827" i="1"/>
  <c r="O1827" i="1"/>
  <c r="N1827" i="1"/>
  <c r="M1827" i="1" s="1"/>
  <c r="H1827" i="1"/>
  <c r="Z1827" i="1" s="1"/>
  <c r="AB1827" i="1" s="1"/>
  <c r="F1827" i="1"/>
  <c r="A1827" i="1"/>
  <c r="AH1826" i="1"/>
  <c r="AG1826" i="1"/>
  <c r="AF1826" i="1"/>
  <c r="AE1826" i="1"/>
  <c r="AD1826" i="1"/>
  <c r="Y1826" i="1"/>
  <c r="X1826" i="1"/>
  <c r="W1826" i="1"/>
  <c r="O1826" i="1"/>
  <c r="N1826" i="1"/>
  <c r="M1826" i="1" s="1"/>
  <c r="H1826" i="1"/>
  <c r="Z1826" i="1" s="1"/>
  <c r="AB1826" i="1" s="1"/>
  <c r="F1826" i="1"/>
  <c r="A1826" i="1"/>
  <c r="AH1824" i="1"/>
  <c r="AG1824" i="1"/>
  <c r="AF1824" i="1"/>
  <c r="AE1824" i="1"/>
  <c r="AD1824" i="1"/>
  <c r="Y1824" i="1"/>
  <c r="X1824" i="1"/>
  <c r="W1824" i="1"/>
  <c r="O1824" i="1"/>
  <c r="N1824" i="1"/>
  <c r="H1824" i="1"/>
  <c r="Z1824" i="1" s="1"/>
  <c r="AB1824" i="1" s="1"/>
  <c r="F1824" i="1"/>
  <c r="A1824" i="1"/>
  <c r="AH1823" i="1"/>
  <c r="AF1823" i="1"/>
  <c r="AE1823" i="1"/>
  <c r="AD1823" i="1"/>
  <c r="Y1823" i="1"/>
  <c r="X1823" i="1"/>
  <c r="W1823" i="1"/>
  <c r="O1823" i="1"/>
  <c r="N1823" i="1"/>
  <c r="M1823" i="1" s="1"/>
  <c r="H1823" i="1"/>
  <c r="Z1823" i="1" s="1"/>
  <c r="AB1823" i="1" s="1"/>
  <c r="F1823" i="1"/>
  <c r="A1823" i="1"/>
  <c r="AH1822" i="1"/>
  <c r="AF1822" i="1"/>
  <c r="AE1822" i="1"/>
  <c r="AD1822" i="1"/>
  <c r="Y1822" i="1"/>
  <c r="X1822" i="1"/>
  <c r="W1822" i="1"/>
  <c r="O1822" i="1"/>
  <c r="N1822" i="1"/>
  <c r="M1822" i="1" s="1"/>
  <c r="H1822" i="1"/>
  <c r="Z1822" i="1" s="1"/>
  <c r="AB1822" i="1" s="1"/>
  <c r="F1822" i="1"/>
  <c r="A1822" i="1"/>
  <c r="AH1820" i="1"/>
  <c r="AF1820" i="1"/>
  <c r="AE1820" i="1"/>
  <c r="AD1820" i="1"/>
  <c r="Y1820" i="1"/>
  <c r="X1820" i="1"/>
  <c r="W1820" i="1"/>
  <c r="O1820" i="1"/>
  <c r="N1820" i="1"/>
  <c r="M1820" i="1" s="1"/>
  <c r="H1820" i="1"/>
  <c r="Z1820" i="1" s="1"/>
  <c r="AB1820" i="1" s="1"/>
  <c r="F1820" i="1"/>
  <c r="A1820" i="1"/>
  <c r="AH1819" i="1"/>
  <c r="AG1819" i="1"/>
  <c r="AF1819" i="1"/>
  <c r="AE1819" i="1"/>
  <c r="AD1819" i="1"/>
  <c r="Y1819" i="1"/>
  <c r="X1819" i="1"/>
  <c r="W1819" i="1"/>
  <c r="O1819" i="1"/>
  <c r="N1819" i="1"/>
  <c r="H1819" i="1"/>
  <c r="Z1819" i="1" s="1"/>
  <c r="AB1819" i="1" s="1"/>
  <c r="F1819" i="1"/>
  <c r="A1819" i="1"/>
  <c r="AH1818" i="1"/>
  <c r="AF1818" i="1"/>
  <c r="AE1818" i="1"/>
  <c r="AD1818" i="1"/>
  <c r="Y1818" i="1"/>
  <c r="X1818" i="1"/>
  <c r="W1818" i="1"/>
  <c r="O1818" i="1"/>
  <c r="N1818" i="1"/>
  <c r="M1818" i="1" s="1"/>
  <c r="H1818" i="1"/>
  <c r="Z1818" i="1" s="1"/>
  <c r="AB1818" i="1" s="1"/>
  <c r="F1818" i="1"/>
  <c r="A1818" i="1"/>
  <c r="AH1817" i="1"/>
  <c r="AF1817" i="1"/>
  <c r="AE1817" i="1"/>
  <c r="AD1817" i="1"/>
  <c r="Y1817" i="1"/>
  <c r="X1817" i="1"/>
  <c r="W1817" i="1"/>
  <c r="O1817" i="1"/>
  <c r="N1817" i="1"/>
  <c r="M1817" i="1" s="1"/>
  <c r="H1817" i="1"/>
  <c r="Z1817" i="1" s="1"/>
  <c r="AB1817" i="1" s="1"/>
  <c r="F1817" i="1"/>
  <c r="A1817" i="1"/>
  <c r="AH1816" i="1"/>
  <c r="AF1816" i="1"/>
  <c r="AE1816" i="1"/>
  <c r="AD1816" i="1"/>
  <c r="Y1816" i="1"/>
  <c r="X1816" i="1"/>
  <c r="W1816" i="1"/>
  <c r="O1816" i="1"/>
  <c r="N1816" i="1"/>
  <c r="H1816" i="1"/>
  <c r="Z1816" i="1" s="1"/>
  <c r="AB1816" i="1" s="1"/>
  <c r="F1816" i="1"/>
  <c r="A1816" i="1"/>
  <c r="AH1815" i="1"/>
  <c r="AF1815" i="1"/>
  <c r="AE1815" i="1"/>
  <c r="AD1815" i="1"/>
  <c r="Y1815" i="1"/>
  <c r="X1815" i="1"/>
  <c r="W1815" i="1"/>
  <c r="O1815" i="1"/>
  <c r="N1815" i="1"/>
  <c r="H1815" i="1"/>
  <c r="Z1815" i="1" s="1"/>
  <c r="AB1815" i="1" s="1"/>
  <c r="F1815" i="1"/>
  <c r="A1815" i="1"/>
  <c r="AH1813" i="1"/>
  <c r="AF1813" i="1"/>
  <c r="AE1813" i="1"/>
  <c r="AD1813" i="1"/>
  <c r="Y1813" i="1"/>
  <c r="X1813" i="1"/>
  <c r="W1813" i="1"/>
  <c r="O1813" i="1"/>
  <c r="N1813" i="1"/>
  <c r="H1813" i="1"/>
  <c r="Z1813" i="1" s="1"/>
  <c r="AB1813" i="1" s="1"/>
  <c r="F1813" i="1"/>
  <c r="A1813" i="1"/>
  <c r="AH1812" i="1"/>
  <c r="AF1812" i="1"/>
  <c r="AE1812" i="1"/>
  <c r="AD1812" i="1"/>
  <c r="Y1812" i="1"/>
  <c r="X1812" i="1"/>
  <c r="W1812" i="1"/>
  <c r="O1812" i="1"/>
  <c r="N1812" i="1"/>
  <c r="H1812" i="1"/>
  <c r="Z1812" i="1" s="1"/>
  <c r="AB1812" i="1" s="1"/>
  <c r="F1812" i="1"/>
  <c r="A1812" i="1"/>
  <c r="AH1810" i="1"/>
  <c r="AF1810" i="1"/>
  <c r="AE1810" i="1"/>
  <c r="AD1810" i="1"/>
  <c r="Y1810" i="1"/>
  <c r="X1810" i="1"/>
  <c r="W1810" i="1"/>
  <c r="O1810" i="1"/>
  <c r="N1810" i="1"/>
  <c r="H1810" i="1"/>
  <c r="Z1810" i="1" s="1"/>
  <c r="AB1810" i="1" s="1"/>
  <c r="F1810" i="1"/>
  <c r="A1810" i="1"/>
  <c r="AH1809" i="1"/>
  <c r="AG1809" i="1"/>
  <c r="AF1809" i="1"/>
  <c r="AE1809" i="1"/>
  <c r="AD1809" i="1"/>
  <c r="Y1809" i="1"/>
  <c r="X1809" i="1"/>
  <c r="W1809" i="1"/>
  <c r="O1809" i="1"/>
  <c r="N1809" i="1"/>
  <c r="H1809" i="1"/>
  <c r="Z1809" i="1" s="1"/>
  <c r="AB1809" i="1" s="1"/>
  <c r="F1809" i="1"/>
  <c r="A1809" i="1"/>
  <c r="AH1806" i="1"/>
  <c r="AF1806" i="1"/>
  <c r="AE1806" i="1"/>
  <c r="AD1806" i="1"/>
  <c r="Y1806" i="1"/>
  <c r="X1806" i="1"/>
  <c r="W1806" i="1"/>
  <c r="O1806" i="1"/>
  <c r="N1806" i="1"/>
  <c r="M1806" i="1" s="1"/>
  <c r="H1806" i="1"/>
  <c r="Z1806" i="1" s="1"/>
  <c r="AB1806" i="1" s="1"/>
  <c r="F1806" i="1"/>
  <c r="A1806" i="1"/>
  <c r="AH1808" i="1"/>
  <c r="AF1808" i="1"/>
  <c r="AE1808" i="1"/>
  <c r="AD1808" i="1"/>
  <c r="Y1808" i="1"/>
  <c r="X1808" i="1"/>
  <c r="W1808" i="1"/>
  <c r="O1808" i="1"/>
  <c r="N1808" i="1"/>
  <c r="M1808" i="1" s="1"/>
  <c r="H1808" i="1"/>
  <c r="Z1808" i="1" s="1"/>
  <c r="AB1808" i="1" s="1"/>
  <c r="F1808" i="1"/>
  <c r="A1808" i="1"/>
  <c r="AH1805" i="1"/>
  <c r="AF1805" i="1"/>
  <c r="AE1805" i="1"/>
  <c r="AD1805" i="1"/>
  <c r="Y1805" i="1"/>
  <c r="X1805" i="1"/>
  <c r="W1805" i="1"/>
  <c r="O1805" i="1"/>
  <c r="N1805" i="1"/>
  <c r="M1805" i="1" s="1"/>
  <c r="H1805" i="1"/>
  <c r="Z1805" i="1" s="1"/>
  <c r="AB1805" i="1" s="1"/>
  <c r="F1805" i="1"/>
  <c r="A1805" i="1"/>
  <c r="AH1804" i="1"/>
  <c r="AG1804" i="1"/>
  <c r="AF1804" i="1"/>
  <c r="AE1804" i="1"/>
  <c r="AD1804" i="1"/>
  <c r="Y1804" i="1"/>
  <c r="X1804" i="1"/>
  <c r="W1804" i="1"/>
  <c r="O1804" i="1"/>
  <c r="N1804" i="1"/>
  <c r="H1804" i="1"/>
  <c r="Z1804" i="1" s="1"/>
  <c r="AB1804" i="1" s="1"/>
  <c r="F1804" i="1"/>
  <c r="A1804" i="1"/>
  <c r="AH1802" i="1"/>
  <c r="AF1802" i="1"/>
  <c r="AE1802" i="1"/>
  <c r="AD1802" i="1"/>
  <c r="Y1802" i="1"/>
  <c r="X1802" i="1"/>
  <c r="W1802" i="1"/>
  <c r="O1802" i="1"/>
  <c r="N1802" i="1"/>
  <c r="M1802" i="1" s="1"/>
  <c r="H1802" i="1"/>
  <c r="Z1802" i="1" s="1"/>
  <c r="AB1802" i="1" s="1"/>
  <c r="F1802" i="1"/>
  <c r="A1802" i="1"/>
  <c r="AH1799" i="1"/>
  <c r="AG1799" i="1"/>
  <c r="AF1799" i="1"/>
  <c r="AE1799" i="1"/>
  <c r="AD1799" i="1"/>
  <c r="Y1799" i="1"/>
  <c r="X1799" i="1"/>
  <c r="W1799" i="1"/>
  <c r="O1799" i="1"/>
  <c r="N1799" i="1"/>
  <c r="H1799" i="1"/>
  <c r="Z1799" i="1" s="1"/>
  <c r="AB1799" i="1" s="1"/>
  <c r="F1799" i="1"/>
  <c r="A1799" i="1"/>
  <c r="AH1797" i="1"/>
  <c r="AF1797" i="1"/>
  <c r="AE1797" i="1"/>
  <c r="AD1797" i="1"/>
  <c r="Y1797" i="1"/>
  <c r="X1797" i="1"/>
  <c r="W1797" i="1"/>
  <c r="O1797" i="1"/>
  <c r="N1797" i="1"/>
  <c r="M1797" i="1" s="1"/>
  <c r="H1797" i="1"/>
  <c r="Z1797" i="1" s="1"/>
  <c r="AB1797" i="1" s="1"/>
  <c r="F1797" i="1"/>
  <c r="A1797" i="1"/>
  <c r="AH1796" i="1"/>
  <c r="AF1796" i="1"/>
  <c r="AE1796" i="1"/>
  <c r="AD1796" i="1"/>
  <c r="Y1796" i="1"/>
  <c r="X1796" i="1"/>
  <c r="W1796" i="1"/>
  <c r="O1796" i="1"/>
  <c r="N1796" i="1"/>
  <c r="M1796" i="1" s="1"/>
  <c r="H1796" i="1"/>
  <c r="Z1796" i="1" s="1"/>
  <c r="AB1796" i="1" s="1"/>
  <c r="F1796" i="1"/>
  <c r="A1796" i="1"/>
  <c r="AH1795" i="1"/>
  <c r="AF1795" i="1"/>
  <c r="AE1795" i="1"/>
  <c r="AD1795" i="1"/>
  <c r="Y1795" i="1"/>
  <c r="X1795" i="1"/>
  <c r="W1795" i="1"/>
  <c r="O1795" i="1"/>
  <c r="N1795" i="1"/>
  <c r="M1795" i="1" s="1"/>
  <c r="H1795" i="1"/>
  <c r="Z1795" i="1" s="1"/>
  <c r="AB1795" i="1" s="1"/>
  <c r="F1795" i="1"/>
  <c r="A1795" i="1"/>
  <c r="AH1794" i="1"/>
  <c r="AF1794" i="1"/>
  <c r="AE1794" i="1"/>
  <c r="AD1794" i="1"/>
  <c r="Y1794" i="1"/>
  <c r="X1794" i="1"/>
  <c r="W1794" i="1"/>
  <c r="O1794" i="1"/>
  <c r="N1794" i="1"/>
  <c r="M1794" i="1" s="1"/>
  <c r="H1794" i="1"/>
  <c r="Z1794" i="1" s="1"/>
  <c r="AB1794" i="1" s="1"/>
  <c r="F1794" i="1"/>
  <c r="A1794" i="1"/>
  <c r="AH1793" i="1"/>
  <c r="AF1793" i="1"/>
  <c r="AE1793" i="1"/>
  <c r="AD1793" i="1"/>
  <c r="Y1793" i="1"/>
  <c r="X1793" i="1"/>
  <c r="W1793" i="1"/>
  <c r="O1793" i="1"/>
  <c r="N1793" i="1"/>
  <c r="M1793" i="1" s="1"/>
  <c r="H1793" i="1"/>
  <c r="Z1793" i="1" s="1"/>
  <c r="AB1793" i="1" s="1"/>
  <c r="F1793" i="1"/>
  <c r="A1793" i="1"/>
  <c r="AH1792" i="1"/>
  <c r="AF1792" i="1"/>
  <c r="AE1792" i="1"/>
  <c r="AD1792" i="1"/>
  <c r="Y1792" i="1"/>
  <c r="X1792" i="1"/>
  <c r="W1792" i="1"/>
  <c r="O1792" i="1"/>
  <c r="N1792" i="1"/>
  <c r="M1792" i="1" s="1"/>
  <c r="H1792" i="1"/>
  <c r="Z1792" i="1" s="1"/>
  <c r="AB1792" i="1" s="1"/>
  <c r="F1792" i="1"/>
  <c r="A1792" i="1"/>
  <c r="AH1791" i="1"/>
  <c r="AF1791" i="1"/>
  <c r="AE1791" i="1"/>
  <c r="AD1791" i="1"/>
  <c r="Y1791" i="1"/>
  <c r="X1791" i="1"/>
  <c r="W1791" i="1"/>
  <c r="O1791" i="1"/>
  <c r="N1791" i="1"/>
  <c r="H1791" i="1"/>
  <c r="Z1791" i="1" s="1"/>
  <c r="AB1791" i="1" s="1"/>
  <c r="F1791" i="1"/>
  <c r="A1791" i="1"/>
  <c r="AH1790" i="1"/>
  <c r="AF1790" i="1"/>
  <c r="AE1790" i="1"/>
  <c r="AD1790" i="1"/>
  <c r="Y1790" i="1"/>
  <c r="X1790" i="1"/>
  <c r="W1790" i="1"/>
  <c r="O1790" i="1"/>
  <c r="N1790" i="1"/>
  <c r="H1790" i="1"/>
  <c r="Z1790" i="1" s="1"/>
  <c r="AB1790" i="1" s="1"/>
  <c r="F1790" i="1"/>
  <c r="A1790" i="1"/>
  <c r="AH1789" i="1"/>
  <c r="AF1789" i="1"/>
  <c r="AE1789" i="1"/>
  <c r="AD1789" i="1"/>
  <c r="Y1789" i="1"/>
  <c r="X1789" i="1"/>
  <c r="W1789" i="1"/>
  <c r="O1789" i="1"/>
  <c r="N1789" i="1"/>
  <c r="H1789" i="1"/>
  <c r="Z1789" i="1" s="1"/>
  <c r="AB1789" i="1" s="1"/>
  <c r="F1789" i="1"/>
  <c r="A1789" i="1"/>
  <c r="AH1788" i="1"/>
  <c r="AF1788" i="1"/>
  <c r="AE1788" i="1"/>
  <c r="AD1788" i="1"/>
  <c r="Y1788" i="1"/>
  <c r="X1788" i="1"/>
  <c r="W1788" i="1"/>
  <c r="O1788" i="1"/>
  <c r="N1788" i="1"/>
  <c r="H1788" i="1"/>
  <c r="Z1788" i="1" s="1"/>
  <c r="AB1788" i="1" s="1"/>
  <c r="F1788" i="1"/>
  <c r="A1788" i="1"/>
  <c r="AH1787" i="1"/>
  <c r="AF1787" i="1"/>
  <c r="AE1787" i="1"/>
  <c r="AD1787" i="1"/>
  <c r="Y1787" i="1"/>
  <c r="X1787" i="1"/>
  <c r="W1787" i="1"/>
  <c r="O1787" i="1"/>
  <c r="N1787" i="1"/>
  <c r="H1787" i="1"/>
  <c r="Z1787" i="1" s="1"/>
  <c r="AB1787" i="1" s="1"/>
  <c r="F1787" i="1"/>
  <c r="A1787" i="1"/>
  <c r="AH1786" i="1"/>
  <c r="AF1786" i="1"/>
  <c r="AE1786" i="1"/>
  <c r="AD1786" i="1"/>
  <c r="Y1786" i="1"/>
  <c r="X1786" i="1"/>
  <c r="W1786" i="1"/>
  <c r="O1786" i="1"/>
  <c r="N1786" i="1"/>
  <c r="H1786" i="1"/>
  <c r="Z1786" i="1" s="1"/>
  <c r="AB1786" i="1" s="1"/>
  <c r="F1786" i="1"/>
  <c r="A1786" i="1"/>
  <c r="AH1785" i="1"/>
  <c r="AF1785" i="1"/>
  <c r="AE1785" i="1"/>
  <c r="AD1785" i="1"/>
  <c r="Y1785" i="1"/>
  <c r="X1785" i="1"/>
  <c r="W1785" i="1"/>
  <c r="O1785" i="1"/>
  <c r="N1785" i="1"/>
  <c r="H1785" i="1"/>
  <c r="Z1785" i="1" s="1"/>
  <c r="AB1785" i="1" s="1"/>
  <c r="F1785" i="1"/>
  <c r="A1785" i="1"/>
  <c r="AH1784" i="1"/>
  <c r="AF1784" i="1"/>
  <c r="AE1784" i="1"/>
  <c r="AD1784" i="1"/>
  <c r="Y1784" i="1"/>
  <c r="X1784" i="1"/>
  <c r="W1784" i="1"/>
  <c r="O1784" i="1"/>
  <c r="N1784" i="1"/>
  <c r="H1784" i="1"/>
  <c r="Z1784" i="1" s="1"/>
  <c r="AB1784" i="1" s="1"/>
  <c r="F1784" i="1"/>
  <c r="A1784" i="1"/>
  <c r="AH1783" i="1"/>
  <c r="AG1783" i="1"/>
  <c r="AF1783" i="1"/>
  <c r="AE1783" i="1"/>
  <c r="AD1783" i="1"/>
  <c r="Y1783" i="1"/>
  <c r="X1783" i="1"/>
  <c r="W1783" i="1"/>
  <c r="O1783" i="1"/>
  <c r="N1783" i="1"/>
  <c r="H1783" i="1"/>
  <c r="Z1783" i="1" s="1"/>
  <c r="AB1783" i="1" s="1"/>
  <c r="F1783" i="1"/>
  <c r="A1783" i="1"/>
  <c r="AH1782" i="1"/>
  <c r="AG1782" i="1"/>
  <c r="AF1782" i="1"/>
  <c r="AE1782" i="1"/>
  <c r="AD1782" i="1"/>
  <c r="Y1782" i="1"/>
  <c r="X1782" i="1"/>
  <c r="W1782" i="1"/>
  <c r="O1782" i="1"/>
  <c r="N1782" i="1"/>
  <c r="H1782" i="1"/>
  <c r="Z1782" i="1" s="1"/>
  <c r="AB1782" i="1" s="1"/>
  <c r="F1782" i="1"/>
  <c r="A1782" i="1"/>
  <c r="AH1781" i="1"/>
  <c r="AG1781" i="1"/>
  <c r="AF1781" i="1"/>
  <c r="AE1781" i="1"/>
  <c r="AD1781" i="1"/>
  <c r="Y1781" i="1"/>
  <c r="X1781" i="1"/>
  <c r="W1781" i="1"/>
  <c r="O1781" i="1"/>
  <c r="N1781" i="1"/>
  <c r="H1781" i="1"/>
  <c r="Z1781" i="1" s="1"/>
  <c r="AB1781" i="1" s="1"/>
  <c r="F1781" i="1"/>
  <c r="A1781" i="1"/>
  <c r="AH1777" i="1"/>
  <c r="AG1777" i="1"/>
  <c r="AF1777" i="1"/>
  <c r="AE1777" i="1"/>
  <c r="AD1777" i="1"/>
  <c r="Y1777" i="1"/>
  <c r="X1777" i="1"/>
  <c r="W1777" i="1"/>
  <c r="O1777" i="1"/>
  <c r="N1777" i="1"/>
  <c r="H1777" i="1"/>
  <c r="Z1777" i="1" s="1"/>
  <c r="AB1777" i="1" s="1"/>
  <c r="F1777" i="1"/>
  <c r="A1777" i="1"/>
  <c r="AH1780" i="1"/>
  <c r="AG1780" i="1"/>
  <c r="AF1780" i="1"/>
  <c r="AE1780" i="1"/>
  <c r="AD1780" i="1"/>
  <c r="Y1780" i="1"/>
  <c r="X1780" i="1"/>
  <c r="W1780" i="1"/>
  <c r="O1780" i="1"/>
  <c r="N1780" i="1"/>
  <c r="H1780" i="1"/>
  <c r="Z1780" i="1" s="1"/>
  <c r="AB1780" i="1" s="1"/>
  <c r="F1780" i="1"/>
  <c r="A1780" i="1"/>
  <c r="AH1779" i="1"/>
  <c r="AG1779" i="1"/>
  <c r="AF1779" i="1"/>
  <c r="AE1779" i="1"/>
  <c r="AD1779" i="1"/>
  <c r="Y1779" i="1"/>
  <c r="X1779" i="1"/>
  <c r="W1779" i="1"/>
  <c r="O1779" i="1"/>
  <c r="N1779" i="1"/>
  <c r="H1779" i="1"/>
  <c r="Z1779" i="1" s="1"/>
  <c r="AB1779" i="1" s="1"/>
  <c r="F1779" i="1"/>
  <c r="A1779" i="1"/>
  <c r="AH1778" i="1"/>
  <c r="AG1778" i="1"/>
  <c r="AF1778" i="1"/>
  <c r="AE1778" i="1"/>
  <c r="AD1778" i="1"/>
  <c r="Y1778" i="1"/>
  <c r="X1778" i="1"/>
  <c r="W1778" i="1"/>
  <c r="O1778" i="1"/>
  <c r="N1778" i="1"/>
  <c r="H1778" i="1"/>
  <c r="Z1778" i="1" s="1"/>
  <c r="AB1778" i="1" s="1"/>
  <c r="F1778" i="1"/>
  <c r="A1778" i="1"/>
  <c r="AH1776" i="1"/>
  <c r="AF1776" i="1"/>
  <c r="AE1776" i="1"/>
  <c r="AD1776" i="1"/>
  <c r="Y1776" i="1"/>
  <c r="X1776" i="1"/>
  <c r="W1776" i="1"/>
  <c r="O1776" i="1"/>
  <c r="N1776" i="1"/>
  <c r="M1776" i="1" s="1"/>
  <c r="H1776" i="1"/>
  <c r="Z1776" i="1" s="1"/>
  <c r="AB1776" i="1" s="1"/>
  <c r="F1776" i="1"/>
  <c r="A1776" i="1"/>
  <c r="AH1775" i="1"/>
  <c r="AF1775" i="1"/>
  <c r="AE1775" i="1"/>
  <c r="AD1775" i="1"/>
  <c r="Y1775" i="1"/>
  <c r="X1775" i="1"/>
  <c r="W1775" i="1"/>
  <c r="O1775" i="1"/>
  <c r="N1775" i="1"/>
  <c r="M1775" i="1" s="1"/>
  <c r="H1775" i="1"/>
  <c r="Z1775" i="1" s="1"/>
  <c r="AB1775" i="1" s="1"/>
  <c r="F1775" i="1"/>
  <c r="A1775" i="1"/>
  <c r="AH1774" i="1"/>
  <c r="AF1774" i="1"/>
  <c r="AE1774" i="1"/>
  <c r="AD1774" i="1"/>
  <c r="Y1774" i="1"/>
  <c r="X1774" i="1"/>
  <c r="W1774" i="1"/>
  <c r="O1774" i="1"/>
  <c r="N1774" i="1"/>
  <c r="H1774" i="1"/>
  <c r="Z1774" i="1" s="1"/>
  <c r="AB1774" i="1" s="1"/>
  <c r="F1774" i="1"/>
  <c r="A1774" i="1"/>
  <c r="AH1773" i="1"/>
  <c r="AF1773" i="1"/>
  <c r="AE1773" i="1"/>
  <c r="AD1773" i="1"/>
  <c r="Y1773" i="1"/>
  <c r="X1773" i="1"/>
  <c r="W1773" i="1"/>
  <c r="O1773" i="1"/>
  <c r="N1773" i="1"/>
  <c r="H1773" i="1"/>
  <c r="Z1773" i="1" s="1"/>
  <c r="AB1773" i="1" s="1"/>
  <c r="F1773" i="1"/>
  <c r="A1773" i="1"/>
  <c r="AH1772" i="1"/>
  <c r="AF1772" i="1"/>
  <c r="AE1772" i="1"/>
  <c r="AD1772" i="1"/>
  <c r="Y1772" i="1"/>
  <c r="X1772" i="1"/>
  <c r="W1772" i="1"/>
  <c r="O1772" i="1"/>
  <c r="N1772" i="1"/>
  <c r="H1772" i="1"/>
  <c r="Z1772" i="1" s="1"/>
  <c r="AB1772" i="1" s="1"/>
  <c r="F1772" i="1"/>
  <c r="A1772" i="1"/>
  <c r="AH1771" i="1"/>
  <c r="AG1771" i="1"/>
  <c r="AF1771" i="1"/>
  <c r="AE1771" i="1"/>
  <c r="AD1771" i="1"/>
  <c r="Y1771" i="1"/>
  <c r="X1771" i="1"/>
  <c r="W1771" i="1"/>
  <c r="O1771" i="1"/>
  <c r="N1771" i="1"/>
  <c r="H1771" i="1"/>
  <c r="Z1771" i="1" s="1"/>
  <c r="AB1771" i="1" s="1"/>
  <c r="F1771" i="1"/>
  <c r="A1771" i="1"/>
  <c r="AH1770" i="1"/>
  <c r="AG1770" i="1"/>
  <c r="AF1770" i="1"/>
  <c r="AE1770" i="1"/>
  <c r="AD1770" i="1"/>
  <c r="Y1770" i="1"/>
  <c r="X1770" i="1"/>
  <c r="W1770" i="1"/>
  <c r="O1770" i="1"/>
  <c r="N1770" i="1"/>
  <c r="H1770" i="1"/>
  <c r="Z1770" i="1" s="1"/>
  <c r="AB1770" i="1" s="1"/>
  <c r="F1770" i="1"/>
  <c r="A1770" i="1"/>
  <c r="AH1769" i="1"/>
  <c r="AG1769" i="1"/>
  <c r="AF1769" i="1"/>
  <c r="AE1769" i="1"/>
  <c r="AD1769" i="1"/>
  <c r="Y1769" i="1"/>
  <c r="X1769" i="1"/>
  <c r="W1769" i="1"/>
  <c r="O1769" i="1"/>
  <c r="N1769" i="1"/>
  <c r="H1769" i="1"/>
  <c r="Z1769" i="1" s="1"/>
  <c r="AB1769" i="1" s="1"/>
  <c r="F1769" i="1"/>
  <c r="A1769" i="1"/>
  <c r="AH1768" i="1"/>
  <c r="AG1768" i="1"/>
  <c r="AF1768" i="1"/>
  <c r="AE1768" i="1"/>
  <c r="AD1768" i="1"/>
  <c r="Y1768" i="1"/>
  <c r="X1768" i="1"/>
  <c r="W1768" i="1"/>
  <c r="O1768" i="1"/>
  <c r="N1768" i="1"/>
  <c r="H1768" i="1"/>
  <c r="Z1768" i="1" s="1"/>
  <c r="AB1768" i="1" s="1"/>
  <c r="F1768" i="1"/>
  <c r="A1768" i="1"/>
  <c r="AH1767" i="1"/>
  <c r="AF1767" i="1"/>
  <c r="AE1767" i="1"/>
  <c r="AD1767" i="1"/>
  <c r="Y1767" i="1"/>
  <c r="X1767" i="1"/>
  <c r="W1767" i="1"/>
  <c r="O1767" i="1"/>
  <c r="N1767" i="1"/>
  <c r="M1767" i="1" s="1"/>
  <c r="H1767" i="1"/>
  <c r="Z1767" i="1" s="1"/>
  <c r="AB1767" i="1" s="1"/>
  <c r="F1767" i="1"/>
  <c r="A1767" i="1"/>
  <c r="AH1766" i="1"/>
  <c r="AF1766" i="1"/>
  <c r="AE1766" i="1"/>
  <c r="AD1766" i="1"/>
  <c r="Y1766" i="1"/>
  <c r="X1766" i="1"/>
  <c r="W1766" i="1"/>
  <c r="O1766" i="1"/>
  <c r="N1766" i="1"/>
  <c r="H1766" i="1"/>
  <c r="Z1766" i="1" s="1"/>
  <c r="AB1766" i="1" s="1"/>
  <c r="F1766" i="1"/>
  <c r="A1766" i="1"/>
  <c r="AH1765" i="1"/>
  <c r="AG1765" i="1"/>
  <c r="AF1765" i="1"/>
  <c r="AE1765" i="1"/>
  <c r="AD1765" i="1"/>
  <c r="Y1765" i="1"/>
  <c r="X1765" i="1"/>
  <c r="W1765" i="1"/>
  <c r="O1765" i="1"/>
  <c r="N1765" i="1"/>
  <c r="H1765" i="1"/>
  <c r="Z1765" i="1" s="1"/>
  <c r="AB1765" i="1" s="1"/>
  <c r="F1765" i="1"/>
  <c r="A1765" i="1"/>
  <c r="AH1764" i="1"/>
  <c r="AG1764" i="1"/>
  <c r="AF1764" i="1"/>
  <c r="AE1764" i="1"/>
  <c r="AD1764" i="1"/>
  <c r="Y1764" i="1"/>
  <c r="X1764" i="1"/>
  <c r="W1764" i="1"/>
  <c r="O1764" i="1"/>
  <c r="N1764" i="1"/>
  <c r="H1764" i="1"/>
  <c r="Z1764" i="1" s="1"/>
  <c r="AB1764" i="1" s="1"/>
  <c r="F1764" i="1"/>
  <c r="A1764" i="1"/>
  <c r="AH1763" i="1"/>
  <c r="AG1763" i="1"/>
  <c r="AF1763" i="1"/>
  <c r="AE1763" i="1"/>
  <c r="AD1763" i="1"/>
  <c r="Y1763" i="1"/>
  <c r="X1763" i="1"/>
  <c r="W1763" i="1"/>
  <c r="O1763" i="1"/>
  <c r="N1763" i="1"/>
  <c r="H1763" i="1"/>
  <c r="Z1763" i="1" s="1"/>
  <c r="AB1763" i="1" s="1"/>
  <c r="F1763" i="1"/>
  <c r="A1763" i="1"/>
  <c r="AH1762" i="1"/>
  <c r="AG1762" i="1"/>
  <c r="AF1762" i="1"/>
  <c r="AE1762" i="1"/>
  <c r="AD1762" i="1"/>
  <c r="Y1762" i="1"/>
  <c r="X1762" i="1"/>
  <c r="W1762" i="1"/>
  <c r="O1762" i="1"/>
  <c r="N1762" i="1"/>
  <c r="H1762" i="1"/>
  <c r="Z1762" i="1" s="1"/>
  <c r="AB1762" i="1" s="1"/>
  <c r="F1762" i="1"/>
  <c r="A1762" i="1"/>
  <c r="AH1761" i="1"/>
  <c r="AG1761" i="1"/>
  <c r="AF1761" i="1"/>
  <c r="AE1761" i="1"/>
  <c r="AD1761" i="1"/>
  <c r="Y1761" i="1"/>
  <c r="X1761" i="1"/>
  <c r="W1761" i="1"/>
  <c r="O1761" i="1"/>
  <c r="N1761" i="1"/>
  <c r="H1761" i="1"/>
  <c r="Z1761" i="1" s="1"/>
  <c r="AB1761" i="1" s="1"/>
  <c r="F1761" i="1"/>
  <c r="A1761" i="1"/>
  <c r="AH1759" i="1"/>
  <c r="AF1759" i="1"/>
  <c r="AE1759" i="1"/>
  <c r="AD1759" i="1"/>
  <c r="Y1759" i="1"/>
  <c r="X1759" i="1"/>
  <c r="W1759" i="1"/>
  <c r="O1759" i="1"/>
  <c r="N1759" i="1"/>
  <c r="M1759" i="1" s="1"/>
  <c r="H1759" i="1"/>
  <c r="Z1759" i="1" s="1"/>
  <c r="AB1759" i="1" s="1"/>
  <c r="F1759" i="1"/>
  <c r="A1759" i="1"/>
  <c r="AH1758" i="1"/>
  <c r="AF1758" i="1"/>
  <c r="AE1758" i="1"/>
  <c r="AD1758" i="1"/>
  <c r="Y1758" i="1"/>
  <c r="X1758" i="1"/>
  <c r="W1758" i="1"/>
  <c r="O1758" i="1"/>
  <c r="N1758" i="1"/>
  <c r="M1758" i="1" s="1"/>
  <c r="H1758" i="1"/>
  <c r="Z1758" i="1" s="1"/>
  <c r="AB1758" i="1" s="1"/>
  <c r="F1758" i="1"/>
  <c r="A1758" i="1"/>
  <c r="AH1757" i="1"/>
  <c r="AF1757" i="1"/>
  <c r="AE1757" i="1"/>
  <c r="AD1757" i="1"/>
  <c r="Y1757" i="1"/>
  <c r="X1757" i="1"/>
  <c r="W1757" i="1"/>
  <c r="O1757" i="1"/>
  <c r="N1757" i="1"/>
  <c r="M1757" i="1" s="1"/>
  <c r="H1757" i="1"/>
  <c r="Z1757" i="1" s="1"/>
  <c r="AB1757" i="1" s="1"/>
  <c r="F1757" i="1"/>
  <c r="A1757" i="1"/>
  <c r="AH1755" i="1"/>
  <c r="AF1755" i="1"/>
  <c r="AE1755" i="1"/>
  <c r="AD1755" i="1"/>
  <c r="Y1755" i="1"/>
  <c r="X1755" i="1"/>
  <c r="W1755" i="1"/>
  <c r="O1755" i="1"/>
  <c r="N1755" i="1"/>
  <c r="M1755" i="1" s="1"/>
  <c r="H1755" i="1"/>
  <c r="Z1755" i="1" s="1"/>
  <c r="AB1755" i="1" s="1"/>
  <c r="F1755" i="1"/>
  <c r="A1755" i="1"/>
  <c r="AH1751" i="1"/>
  <c r="AF1751" i="1"/>
  <c r="AE1751" i="1"/>
  <c r="AD1751" i="1"/>
  <c r="Y1751" i="1"/>
  <c r="X1751" i="1"/>
  <c r="W1751" i="1"/>
  <c r="O1751" i="1"/>
  <c r="N1751" i="1"/>
  <c r="M1751" i="1" s="1"/>
  <c r="H1751" i="1"/>
  <c r="Z1751" i="1" s="1"/>
  <c r="AB1751" i="1" s="1"/>
  <c r="F1751" i="1"/>
  <c r="A1751" i="1"/>
  <c r="AH1749" i="1"/>
  <c r="AF1749" i="1"/>
  <c r="AE1749" i="1"/>
  <c r="AD1749" i="1"/>
  <c r="Y1749" i="1"/>
  <c r="X1749" i="1"/>
  <c r="W1749" i="1"/>
  <c r="O1749" i="1"/>
  <c r="N1749" i="1"/>
  <c r="M1749" i="1" s="1"/>
  <c r="H1749" i="1"/>
  <c r="Z1749" i="1" s="1"/>
  <c r="AB1749" i="1" s="1"/>
  <c r="F1749" i="1"/>
  <c r="A1749" i="1"/>
  <c r="AH1748" i="1"/>
  <c r="AF1748" i="1"/>
  <c r="AE1748" i="1"/>
  <c r="AD1748" i="1"/>
  <c r="Y1748" i="1"/>
  <c r="X1748" i="1"/>
  <c r="W1748" i="1"/>
  <c r="O1748" i="1"/>
  <c r="N1748" i="1"/>
  <c r="M1748" i="1" s="1"/>
  <c r="H1748" i="1"/>
  <c r="Z1748" i="1" s="1"/>
  <c r="AB1748" i="1" s="1"/>
  <c r="F1748" i="1"/>
  <c r="A1748" i="1"/>
  <c r="AH1747" i="1"/>
  <c r="AF1747" i="1"/>
  <c r="AE1747" i="1"/>
  <c r="AD1747" i="1"/>
  <c r="Y1747" i="1"/>
  <c r="X1747" i="1"/>
  <c r="W1747" i="1"/>
  <c r="O1747" i="1"/>
  <c r="N1747" i="1"/>
  <c r="M1747" i="1" s="1"/>
  <c r="H1747" i="1"/>
  <c r="Z1747" i="1" s="1"/>
  <c r="AB1747" i="1" s="1"/>
  <c r="F1747" i="1"/>
  <c r="A1747" i="1"/>
  <c r="AH1746" i="1"/>
  <c r="AF1746" i="1"/>
  <c r="AE1746" i="1"/>
  <c r="AD1746" i="1"/>
  <c r="Y1746" i="1"/>
  <c r="X1746" i="1"/>
  <c r="W1746" i="1"/>
  <c r="O1746" i="1"/>
  <c r="N1746" i="1"/>
  <c r="M1746" i="1" s="1"/>
  <c r="H1746" i="1"/>
  <c r="Z1746" i="1" s="1"/>
  <c r="AB1746" i="1" s="1"/>
  <c r="F1746" i="1"/>
  <c r="A1746" i="1"/>
  <c r="AH1744" i="1"/>
  <c r="AF1744" i="1"/>
  <c r="AE1744" i="1"/>
  <c r="AD1744" i="1"/>
  <c r="Y1744" i="1"/>
  <c r="X1744" i="1"/>
  <c r="W1744" i="1"/>
  <c r="O1744" i="1"/>
  <c r="N1744" i="1"/>
  <c r="M1744" i="1" s="1"/>
  <c r="H1744" i="1"/>
  <c r="Z1744" i="1" s="1"/>
  <c r="AB1744" i="1" s="1"/>
  <c r="F1744" i="1"/>
  <c r="A1744" i="1"/>
  <c r="AH1742" i="1"/>
  <c r="AF1742" i="1"/>
  <c r="AE1742" i="1"/>
  <c r="AD1742" i="1"/>
  <c r="Y1742" i="1"/>
  <c r="X1742" i="1"/>
  <c r="W1742" i="1"/>
  <c r="O1742" i="1"/>
  <c r="N1742" i="1"/>
  <c r="M1742" i="1" s="1"/>
  <c r="H1742" i="1"/>
  <c r="Z1742" i="1" s="1"/>
  <c r="AB1742" i="1" s="1"/>
  <c r="F1742" i="1"/>
  <c r="A1742" i="1"/>
  <c r="AH1741" i="1"/>
  <c r="AF1741" i="1"/>
  <c r="AE1741" i="1"/>
  <c r="AD1741" i="1"/>
  <c r="Y1741" i="1"/>
  <c r="X1741" i="1"/>
  <c r="W1741" i="1"/>
  <c r="O1741" i="1"/>
  <c r="N1741" i="1"/>
  <c r="H1741" i="1"/>
  <c r="Z1741" i="1" s="1"/>
  <c r="AB1741" i="1" s="1"/>
  <c r="F1741" i="1"/>
  <c r="A1741" i="1"/>
  <c r="AH1740" i="1"/>
  <c r="AF1740" i="1"/>
  <c r="AE1740" i="1"/>
  <c r="AD1740" i="1"/>
  <c r="Y1740" i="1"/>
  <c r="X1740" i="1"/>
  <c r="W1740" i="1"/>
  <c r="O1740" i="1"/>
  <c r="N1740" i="1"/>
  <c r="M1740" i="1" s="1"/>
  <c r="H1740" i="1"/>
  <c r="Z1740" i="1" s="1"/>
  <c r="AB1740" i="1" s="1"/>
  <c r="F1740" i="1"/>
  <c r="A1740" i="1"/>
  <c r="AH1739" i="1"/>
  <c r="AF1739" i="1"/>
  <c r="AE1739" i="1"/>
  <c r="AD1739" i="1"/>
  <c r="Y1739" i="1"/>
  <c r="X1739" i="1"/>
  <c r="W1739" i="1"/>
  <c r="O1739" i="1"/>
  <c r="N1739" i="1"/>
  <c r="H1739" i="1"/>
  <c r="Z1739" i="1" s="1"/>
  <c r="AB1739" i="1" s="1"/>
  <c r="F1739" i="1"/>
  <c r="A1739" i="1"/>
  <c r="AH1738" i="1"/>
  <c r="AF1738" i="1"/>
  <c r="AE1738" i="1"/>
  <c r="AD1738" i="1"/>
  <c r="Y1738" i="1"/>
  <c r="X1738" i="1"/>
  <c r="W1738" i="1"/>
  <c r="O1738" i="1"/>
  <c r="N1738" i="1"/>
  <c r="M1738" i="1" s="1"/>
  <c r="H1738" i="1"/>
  <c r="Z1738" i="1" s="1"/>
  <c r="AB1738" i="1" s="1"/>
  <c r="F1738" i="1"/>
  <c r="A1738" i="1"/>
  <c r="AH1737" i="1"/>
  <c r="AF1737" i="1"/>
  <c r="AE1737" i="1"/>
  <c r="AD1737" i="1"/>
  <c r="Y1737" i="1"/>
  <c r="X1737" i="1"/>
  <c r="W1737" i="1"/>
  <c r="O1737" i="1"/>
  <c r="N1737" i="1"/>
  <c r="H1737" i="1"/>
  <c r="Z1737" i="1" s="1"/>
  <c r="AB1737" i="1" s="1"/>
  <c r="F1737" i="1"/>
  <c r="A1737" i="1"/>
  <c r="AH1736" i="1"/>
  <c r="AF1736" i="1"/>
  <c r="AE1736" i="1"/>
  <c r="AD1736" i="1"/>
  <c r="Y1736" i="1"/>
  <c r="X1736" i="1"/>
  <c r="W1736" i="1"/>
  <c r="O1736" i="1"/>
  <c r="N1736" i="1"/>
  <c r="M1736" i="1" s="1"/>
  <c r="H1736" i="1"/>
  <c r="Z1736" i="1" s="1"/>
  <c r="AB1736" i="1" s="1"/>
  <c r="F1736" i="1"/>
  <c r="A1736" i="1"/>
  <c r="AH1733" i="1"/>
  <c r="AG1733" i="1"/>
  <c r="AF1733" i="1"/>
  <c r="AE1733" i="1"/>
  <c r="AD1733" i="1"/>
  <c r="Y1733" i="1"/>
  <c r="X1733" i="1"/>
  <c r="W1733" i="1"/>
  <c r="O1733" i="1"/>
  <c r="N1733" i="1"/>
  <c r="H1733" i="1"/>
  <c r="Z1733" i="1" s="1"/>
  <c r="AB1733" i="1" s="1"/>
  <c r="F1733" i="1"/>
  <c r="A1733" i="1"/>
  <c r="AH1732" i="1"/>
  <c r="AG1732" i="1"/>
  <c r="AF1732" i="1"/>
  <c r="AE1732" i="1"/>
  <c r="AD1732" i="1"/>
  <c r="Y1732" i="1"/>
  <c r="X1732" i="1"/>
  <c r="W1732" i="1"/>
  <c r="O1732" i="1"/>
  <c r="N1732" i="1"/>
  <c r="H1732" i="1"/>
  <c r="Z1732" i="1" s="1"/>
  <c r="AB1732" i="1" s="1"/>
  <c r="F1732" i="1"/>
  <c r="A1732" i="1"/>
  <c r="AH1731" i="1"/>
  <c r="AG1731" i="1"/>
  <c r="AF1731" i="1"/>
  <c r="AE1731" i="1"/>
  <c r="AD1731" i="1"/>
  <c r="Y1731" i="1"/>
  <c r="X1731" i="1"/>
  <c r="W1731" i="1"/>
  <c r="O1731" i="1"/>
  <c r="N1731" i="1"/>
  <c r="H1731" i="1"/>
  <c r="Z1731" i="1" s="1"/>
  <c r="AB1731" i="1" s="1"/>
  <c r="F1731" i="1"/>
  <c r="A1731" i="1"/>
  <c r="AH1728" i="1"/>
  <c r="AG1728" i="1"/>
  <c r="AF1728" i="1"/>
  <c r="AE1728" i="1"/>
  <c r="AD1728" i="1"/>
  <c r="Y1728" i="1"/>
  <c r="X1728" i="1"/>
  <c r="W1728" i="1"/>
  <c r="O1728" i="1"/>
  <c r="N1728" i="1"/>
  <c r="H1728" i="1"/>
  <c r="Z1728" i="1" s="1"/>
  <c r="AB1728" i="1" s="1"/>
  <c r="F1728" i="1"/>
  <c r="A1728" i="1"/>
  <c r="AH1727" i="1"/>
  <c r="AG1727" i="1"/>
  <c r="AF1727" i="1"/>
  <c r="AE1727" i="1"/>
  <c r="AD1727" i="1"/>
  <c r="Y1727" i="1"/>
  <c r="X1727" i="1"/>
  <c r="W1727" i="1"/>
  <c r="O1727" i="1"/>
  <c r="N1727" i="1"/>
  <c r="H1727" i="1"/>
  <c r="Z1727" i="1" s="1"/>
  <c r="AB1727" i="1" s="1"/>
  <c r="F1727" i="1"/>
  <c r="A1727" i="1"/>
  <c r="AH1724" i="1"/>
  <c r="AG1724" i="1"/>
  <c r="AF1724" i="1"/>
  <c r="AE1724" i="1"/>
  <c r="AD1724" i="1"/>
  <c r="Y1724" i="1"/>
  <c r="X1724" i="1"/>
  <c r="W1724" i="1"/>
  <c r="O1724" i="1"/>
  <c r="N1724" i="1"/>
  <c r="M1724" i="1" s="1"/>
  <c r="H1724" i="1"/>
  <c r="Z1724" i="1" s="1"/>
  <c r="AB1724" i="1" s="1"/>
  <c r="F1724" i="1"/>
  <c r="A1724" i="1"/>
  <c r="AH1723" i="1"/>
  <c r="AG1723" i="1"/>
  <c r="AF1723" i="1"/>
  <c r="AE1723" i="1"/>
  <c r="AD1723" i="1"/>
  <c r="Y1723" i="1"/>
  <c r="X1723" i="1"/>
  <c r="W1723" i="1"/>
  <c r="O1723" i="1"/>
  <c r="N1723" i="1"/>
  <c r="M1723" i="1" s="1"/>
  <c r="H1723" i="1"/>
  <c r="Z1723" i="1" s="1"/>
  <c r="AB1723" i="1" s="1"/>
  <c r="F1723" i="1"/>
  <c r="A1723" i="1"/>
  <c r="AH1722" i="1"/>
  <c r="AG1722" i="1"/>
  <c r="AF1722" i="1"/>
  <c r="AE1722" i="1"/>
  <c r="AD1722" i="1"/>
  <c r="Y1722" i="1"/>
  <c r="X1722" i="1"/>
  <c r="W1722" i="1"/>
  <c r="O1722" i="1"/>
  <c r="N1722" i="1"/>
  <c r="M1722" i="1" s="1"/>
  <c r="H1722" i="1"/>
  <c r="Z1722" i="1" s="1"/>
  <c r="AB1722" i="1" s="1"/>
  <c r="F1722" i="1"/>
  <c r="A1722" i="1"/>
  <c r="AH1721" i="1"/>
  <c r="AG1721" i="1"/>
  <c r="AF1721" i="1"/>
  <c r="AE1721" i="1"/>
  <c r="AD1721" i="1"/>
  <c r="Y1721" i="1"/>
  <c r="X1721" i="1"/>
  <c r="W1721" i="1"/>
  <c r="O1721" i="1"/>
  <c r="N1721" i="1"/>
  <c r="M1721" i="1" s="1"/>
  <c r="H1721" i="1"/>
  <c r="Z1721" i="1" s="1"/>
  <c r="AB1721" i="1" s="1"/>
  <c r="F1721" i="1"/>
  <c r="A1721" i="1"/>
  <c r="AH1720" i="1"/>
  <c r="AG1720" i="1"/>
  <c r="AF1720" i="1"/>
  <c r="AE1720" i="1"/>
  <c r="AD1720" i="1"/>
  <c r="Y1720" i="1"/>
  <c r="X1720" i="1"/>
  <c r="W1720" i="1"/>
  <c r="O1720" i="1"/>
  <c r="N1720" i="1"/>
  <c r="M1720" i="1" s="1"/>
  <c r="H1720" i="1"/>
  <c r="Z1720" i="1" s="1"/>
  <c r="AB1720" i="1" s="1"/>
  <c r="F1720" i="1"/>
  <c r="A1720" i="1"/>
  <c r="AH1719" i="1"/>
  <c r="AG1719" i="1"/>
  <c r="AF1719" i="1"/>
  <c r="AE1719" i="1"/>
  <c r="AD1719" i="1"/>
  <c r="Y1719" i="1"/>
  <c r="X1719" i="1"/>
  <c r="W1719" i="1"/>
  <c r="O1719" i="1"/>
  <c r="N1719" i="1"/>
  <c r="M1719" i="1" s="1"/>
  <c r="H1719" i="1"/>
  <c r="Z1719" i="1" s="1"/>
  <c r="AB1719" i="1" s="1"/>
  <c r="F1719" i="1"/>
  <c r="A1719" i="1"/>
  <c r="AH1718" i="1"/>
  <c r="AG1718" i="1"/>
  <c r="AF1718" i="1"/>
  <c r="AE1718" i="1"/>
  <c r="AD1718" i="1"/>
  <c r="Y1718" i="1"/>
  <c r="X1718" i="1"/>
  <c r="W1718" i="1"/>
  <c r="O1718" i="1"/>
  <c r="N1718" i="1"/>
  <c r="H1718" i="1"/>
  <c r="Z1718" i="1" s="1"/>
  <c r="AB1718" i="1" s="1"/>
  <c r="F1718" i="1"/>
  <c r="A1718" i="1"/>
  <c r="AH1715" i="1"/>
  <c r="AG1715" i="1"/>
  <c r="AF1715" i="1"/>
  <c r="AE1715" i="1"/>
  <c r="AD1715" i="1"/>
  <c r="Y1715" i="1"/>
  <c r="X1715" i="1"/>
  <c r="W1715" i="1"/>
  <c r="O1715" i="1"/>
  <c r="N1715" i="1"/>
  <c r="H1715" i="1"/>
  <c r="Z1715" i="1" s="1"/>
  <c r="AB1715" i="1" s="1"/>
  <c r="F1715" i="1"/>
  <c r="A1715" i="1"/>
  <c r="AH1717" i="1"/>
  <c r="AF1717" i="1"/>
  <c r="AE1717" i="1"/>
  <c r="AD1717" i="1"/>
  <c r="Y1717" i="1"/>
  <c r="X1717" i="1"/>
  <c r="W1717" i="1"/>
  <c r="O1717" i="1"/>
  <c r="N1717" i="1"/>
  <c r="M1717" i="1" s="1"/>
  <c r="H1717" i="1"/>
  <c r="Z1717" i="1" s="1"/>
  <c r="AB1717" i="1" s="1"/>
  <c r="F1717" i="1"/>
  <c r="A1717" i="1"/>
  <c r="AH1712" i="1"/>
  <c r="AF1712" i="1"/>
  <c r="AE1712" i="1"/>
  <c r="AD1712" i="1"/>
  <c r="Y1712" i="1"/>
  <c r="X1712" i="1"/>
  <c r="W1712" i="1"/>
  <c r="O1712" i="1"/>
  <c r="N1712" i="1"/>
  <c r="M1712" i="1" s="1"/>
  <c r="H1712" i="1"/>
  <c r="Z1712" i="1" s="1"/>
  <c r="AB1712" i="1" s="1"/>
  <c r="F1712" i="1"/>
  <c r="A1712" i="1"/>
  <c r="AH1709" i="1"/>
  <c r="AG1709" i="1"/>
  <c r="AF1709" i="1"/>
  <c r="AE1709" i="1"/>
  <c r="AD1709" i="1"/>
  <c r="Y1709" i="1"/>
  <c r="X1709" i="1"/>
  <c r="W1709" i="1"/>
  <c r="O1709" i="1"/>
  <c r="N1709" i="1"/>
  <c r="H1709" i="1"/>
  <c r="Z1709" i="1" s="1"/>
  <c r="AB1709" i="1" s="1"/>
  <c r="F1709" i="1"/>
  <c r="A1709" i="1"/>
  <c r="AH1708" i="1"/>
  <c r="AG1708" i="1"/>
  <c r="AF1708" i="1"/>
  <c r="AE1708" i="1"/>
  <c r="AD1708" i="1"/>
  <c r="Y1708" i="1"/>
  <c r="X1708" i="1"/>
  <c r="W1708" i="1"/>
  <c r="O1708" i="1"/>
  <c r="N1708" i="1"/>
  <c r="H1708" i="1"/>
  <c r="Z1708" i="1" s="1"/>
  <c r="AB1708" i="1" s="1"/>
  <c r="F1708" i="1"/>
  <c r="A1708" i="1"/>
  <c r="AH1707" i="1"/>
  <c r="AG1707" i="1"/>
  <c r="AF1707" i="1"/>
  <c r="AE1707" i="1"/>
  <c r="AD1707" i="1"/>
  <c r="Y1707" i="1"/>
  <c r="X1707" i="1"/>
  <c r="W1707" i="1"/>
  <c r="O1707" i="1"/>
  <c r="N1707" i="1"/>
  <c r="H1707" i="1"/>
  <c r="Z1707" i="1" s="1"/>
  <c r="AB1707" i="1" s="1"/>
  <c r="F1707" i="1"/>
  <c r="A1707" i="1"/>
  <c r="AH1706" i="1"/>
  <c r="AG1706" i="1"/>
  <c r="AF1706" i="1"/>
  <c r="AE1706" i="1"/>
  <c r="AD1706" i="1"/>
  <c r="Y1706" i="1"/>
  <c r="X1706" i="1"/>
  <c r="W1706" i="1"/>
  <c r="O1706" i="1"/>
  <c r="N1706" i="1"/>
  <c r="H1706" i="1"/>
  <c r="Z1706" i="1" s="1"/>
  <c r="AB1706" i="1" s="1"/>
  <c r="F1706" i="1"/>
  <c r="A1706" i="1"/>
  <c r="AH1705" i="1"/>
  <c r="AF1705" i="1"/>
  <c r="AE1705" i="1"/>
  <c r="AD1705" i="1"/>
  <c r="Y1705" i="1"/>
  <c r="X1705" i="1"/>
  <c r="W1705" i="1"/>
  <c r="O1705" i="1"/>
  <c r="N1705" i="1"/>
  <c r="M1705" i="1" s="1"/>
  <c r="H1705" i="1"/>
  <c r="Z1705" i="1" s="1"/>
  <c r="AB1705" i="1" s="1"/>
  <c r="F1705" i="1"/>
  <c r="A1705" i="1"/>
  <c r="AH1702" i="1"/>
  <c r="AF1702" i="1"/>
  <c r="AE1702" i="1"/>
  <c r="AD1702" i="1"/>
  <c r="Y1702" i="1"/>
  <c r="X1702" i="1"/>
  <c r="W1702" i="1"/>
  <c r="O1702" i="1"/>
  <c r="N1702" i="1"/>
  <c r="M1702" i="1" s="1"/>
  <c r="H1702" i="1"/>
  <c r="Z1702" i="1" s="1"/>
  <c r="AB1702" i="1" s="1"/>
  <c r="F1702" i="1"/>
  <c r="A1702" i="1"/>
  <c r="AH1701" i="1"/>
  <c r="AF1701" i="1"/>
  <c r="AE1701" i="1"/>
  <c r="AD1701" i="1"/>
  <c r="Y1701" i="1"/>
  <c r="X1701" i="1"/>
  <c r="W1701" i="1"/>
  <c r="O1701" i="1"/>
  <c r="N1701" i="1"/>
  <c r="M1701" i="1" s="1"/>
  <c r="H1701" i="1"/>
  <c r="Z1701" i="1" s="1"/>
  <c r="AB1701" i="1" s="1"/>
  <c r="F1701" i="1"/>
  <c r="A1701" i="1"/>
  <c r="AH1700" i="1"/>
  <c r="AF1700" i="1"/>
  <c r="AE1700" i="1"/>
  <c r="AD1700" i="1"/>
  <c r="Y1700" i="1"/>
  <c r="X1700" i="1"/>
  <c r="W1700" i="1"/>
  <c r="O1700" i="1"/>
  <c r="N1700" i="1"/>
  <c r="M1700" i="1" s="1"/>
  <c r="H1700" i="1"/>
  <c r="Z1700" i="1" s="1"/>
  <c r="AB1700" i="1" s="1"/>
  <c r="F1700" i="1"/>
  <c r="A1700" i="1"/>
  <c r="AH1699" i="1"/>
  <c r="AG1699" i="1"/>
  <c r="AF1699" i="1"/>
  <c r="AE1699" i="1"/>
  <c r="AD1699" i="1"/>
  <c r="Y1699" i="1"/>
  <c r="X1699" i="1"/>
  <c r="W1699" i="1"/>
  <c r="O1699" i="1"/>
  <c r="N1699" i="1"/>
  <c r="H1699" i="1"/>
  <c r="Z1699" i="1" s="1"/>
  <c r="AB1699" i="1" s="1"/>
  <c r="F1699" i="1"/>
  <c r="A1699" i="1"/>
  <c r="AH1698" i="1"/>
  <c r="AF1698" i="1"/>
  <c r="AE1698" i="1"/>
  <c r="AD1698" i="1"/>
  <c r="Y1698" i="1"/>
  <c r="X1698" i="1"/>
  <c r="W1698" i="1"/>
  <c r="O1698" i="1"/>
  <c r="N1698" i="1"/>
  <c r="M1698" i="1" s="1"/>
  <c r="H1698" i="1"/>
  <c r="Z1698" i="1" s="1"/>
  <c r="AB1698" i="1" s="1"/>
  <c r="F1698" i="1"/>
  <c r="A1698" i="1"/>
  <c r="AH1697" i="1"/>
  <c r="AF1697" i="1"/>
  <c r="AE1697" i="1"/>
  <c r="AD1697" i="1"/>
  <c r="Y1697" i="1"/>
  <c r="X1697" i="1"/>
  <c r="W1697" i="1"/>
  <c r="O1697" i="1"/>
  <c r="N1697" i="1"/>
  <c r="M1697" i="1" s="1"/>
  <c r="H1697" i="1"/>
  <c r="Z1697" i="1" s="1"/>
  <c r="AB1697" i="1" s="1"/>
  <c r="F1697" i="1"/>
  <c r="A1697" i="1"/>
  <c r="AH1696" i="1"/>
  <c r="AF1696" i="1"/>
  <c r="AE1696" i="1"/>
  <c r="AD1696" i="1"/>
  <c r="Y1696" i="1"/>
  <c r="X1696" i="1"/>
  <c r="W1696" i="1"/>
  <c r="O1696" i="1"/>
  <c r="N1696" i="1"/>
  <c r="M1696" i="1" s="1"/>
  <c r="H1696" i="1"/>
  <c r="Z1696" i="1" s="1"/>
  <c r="AB1696" i="1" s="1"/>
  <c r="F1696" i="1"/>
  <c r="A1696" i="1"/>
  <c r="AH1695" i="1"/>
  <c r="AF1695" i="1"/>
  <c r="AE1695" i="1"/>
  <c r="AD1695" i="1"/>
  <c r="Y1695" i="1"/>
  <c r="X1695" i="1"/>
  <c r="W1695" i="1"/>
  <c r="O1695" i="1"/>
  <c r="N1695" i="1"/>
  <c r="H1695" i="1"/>
  <c r="Z1695" i="1" s="1"/>
  <c r="AB1695" i="1" s="1"/>
  <c r="F1695" i="1"/>
  <c r="A1695" i="1"/>
  <c r="AH1692" i="1"/>
  <c r="AF1692" i="1"/>
  <c r="AE1692" i="1"/>
  <c r="AD1692" i="1"/>
  <c r="Y1692" i="1"/>
  <c r="X1692" i="1"/>
  <c r="W1692" i="1"/>
  <c r="O1692" i="1"/>
  <c r="N1692" i="1"/>
  <c r="M1692" i="1" s="1"/>
  <c r="H1692" i="1"/>
  <c r="Z1692" i="1" s="1"/>
  <c r="AB1692" i="1" s="1"/>
  <c r="F1692" i="1"/>
  <c r="A1692" i="1"/>
  <c r="AH1691" i="1"/>
  <c r="AF1691" i="1"/>
  <c r="AE1691" i="1"/>
  <c r="AD1691" i="1"/>
  <c r="Y1691" i="1"/>
  <c r="X1691" i="1"/>
  <c r="W1691" i="1"/>
  <c r="O1691" i="1"/>
  <c r="N1691" i="1"/>
  <c r="M1691" i="1" s="1"/>
  <c r="H1691" i="1"/>
  <c r="Z1691" i="1" s="1"/>
  <c r="AB1691" i="1" s="1"/>
  <c r="F1691" i="1"/>
  <c r="A1691" i="1"/>
  <c r="AH1689" i="1"/>
  <c r="AF1689" i="1"/>
  <c r="AE1689" i="1"/>
  <c r="AD1689" i="1"/>
  <c r="Y1689" i="1"/>
  <c r="X1689" i="1"/>
  <c r="W1689" i="1"/>
  <c r="O1689" i="1"/>
  <c r="N1689" i="1"/>
  <c r="M1689" i="1" s="1"/>
  <c r="H1689" i="1"/>
  <c r="Z1689" i="1" s="1"/>
  <c r="AB1689" i="1" s="1"/>
  <c r="F1689" i="1"/>
  <c r="A1689" i="1"/>
  <c r="AH1688" i="1"/>
  <c r="AG1688" i="1"/>
  <c r="AF1688" i="1"/>
  <c r="AE1688" i="1"/>
  <c r="AD1688" i="1"/>
  <c r="Y1688" i="1"/>
  <c r="X1688" i="1"/>
  <c r="W1688" i="1"/>
  <c r="O1688" i="1"/>
  <c r="N1688" i="1"/>
  <c r="H1688" i="1"/>
  <c r="Z1688" i="1" s="1"/>
  <c r="AB1688" i="1" s="1"/>
  <c r="F1688" i="1"/>
  <c r="A1688" i="1"/>
  <c r="AH1687" i="1"/>
  <c r="AG1687" i="1"/>
  <c r="AF1687" i="1"/>
  <c r="AE1687" i="1"/>
  <c r="AD1687" i="1"/>
  <c r="Y1687" i="1"/>
  <c r="X1687" i="1"/>
  <c r="W1687" i="1"/>
  <c r="O1687" i="1"/>
  <c r="N1687" i="1"/>
  <c r="H1687" i="1"/>
  <c r="Z1687" i="1" s="1"/>
  <c r="AB1687" i="1" s="1"/>
  <c r="F1687" i="1"/>
  <c r="A1687" i="1"/>
  <c r="AH1685" i="1"/>
  <c r="AG1685" i="1"/>
  <c r="AF1685" i="1"/>
  <c r="AE1685" i="1"/>
  <c r="AD1685" i="1"/>
  <c r="Y1685" i="1"/>
  <c r="X1685" i="1"/>
  <c r="W1685" i="1"/>
  <c r="O1685" i="1"/>
  <c r="N1685" i="1"/>
  <c r="H1685" i="1"/>
  <c r="Z1685" i="1" s="1"/>
  <c r="AB1685" i="1" s="1"/>
  <c r="F1685" i="1"/>
  <c r="A1685" i="1"/>
  <c r="AH1684" i="1"/>
  <c r="AG1684" i="1"/>
  <c r="AF1684" i="1"/>
  <c r="AE1684" i="1"/>
  <c r="AD1684" i="1"/>
  <c r="Y1684" i="1"/>
  <c r="X1684" i="1"/>
  <c r="W1684" i="1"/>
  <c r="O1684" i="1"/>
  <c r="N1684" i="1"/>
  <c r="H1684" i="1"/>
  <c r="Z1684" i="1" s="1"/>
  <c r="AB1684" i="1" s="1"/>
  <c r="F1684" i="1"/>
  <c r="A1684" i="1"/>
  <c r="AH1683" i="1"/>
  <c r="AG1683" i="1"/>
  <c r="AF1683" i="1"/>
  <c r="AE1683" i="1"/>
  <c r="AD1683" i="1"/>
  <c r="Y1683" i="1"/>
  <c r="X1683" i="1"/>
  <c r="W1683" i="1"/>
  <c r="O1683" i="1"/>
  <c r="N1683" i="1"/>
  <c r="H1683" i="1"/>
  <c r="Z1683" i="1" s="1"/>
  <c r="AB1683" i="1" s="1"/>
  <c r="F1683" i="1"/>
  <c r="A1683" i="1"/>
  <c r="AH1682" i="1"/>
  <c r="AG1682" i="1"/>
  <c r="AF1682" i="1"/>
  <c r="AE1682" i="1"/>
  <c r="AD1682" i="1"/>
  <c r="Y1682" i="1"/>
  <c r="X1682" i="1"/>
  <c r="W1682" i="1"/>
  <c r="O1682" i="1"/>
  <c r="N1682" i="1"/>
  <c r="H1682" i="1"/>
  <c r="Z1682" i="1" s="1"/>
  <c r="AB1682" i="1" s="1"/>
  <c r="F1682" i="1"/>
  <c r="A1682" i="1"/>
  <c r="AH1681" i="1"/>
  <c r="AG1681" i="1"/>
  <c r="AF1681" i="1"/>
  <c r="AE1681" i="1"/>
  <c r="AD1681" i="1"/>
  <c r="Y1681" i="1"/>
  <c r="X1681" i="1"/>
  <c r="W1681" i="1"/>
  <c r="O1681" i="1"/>
  <c r="N1681" i="1"/>
  <c r="H1681" i="1"/>
  <c r="Z1681" i="1" s="1"/>
  <c r="AB1681" i="1" s="1"/>
  <c r="F1681" i="1"/>
  <c r="A1681" i="1"/>
  <c r="AH1680" i="1"/>
  <c r="AG1680" i="1"/>
  <c r="AF1680" i="1"/>
  <c r="AE1680" i="1"/>
  <c r="AD1680" i="1"/>
  <c r="Y1680" i="1"/>
  <c r="X1680" i="1"/>
  <c r="W1680" i="1"/>
  <c r="O1680" i="1"/>
  <c r="N1680" i="1"/>
  <c r="H1680" i="1"/>
  <c r="Z1680" i="1" s="1"/>
  <c r="AB1680" i="1" s="1"/>
  <c r="F1680" i="1"/>
  <c r="A1680" i="1"/>
  <c r="AH1679" i="1"/>
  <c r="AG1679" i="1"/>
  <c r="AF1679" i="1"/>
  <c r="AE1679" i="1"/>
  <c r="AD1679" i="1"/>
  <c r="Y1679" i="1"/>
  <c r="X1679" i="1"/>
  <c r="W1679" i="1"/>
  <c r="O1679" i="1"/>
  <c r="N1679" i="1"/>
  <c r="H1679" i="1"/>
  <c r="Z1679" i="1" s="1"/>
  <c r="AB1679" i="1" s="1"/>
  <c r="F1679" i="1"/>
  <c r="A1679" i="1"/>
  <c r="AH1678" i="1"/>
  <c r="AG1678" i="1"/>
  <c r="AF1678" i="1"/>
  <c r="AE1678" i="1"/>
  <c r="AD1678" i="1"/>
  <c r="Y1678" i="1"/>
  <c r="X1678" i="1"/>
  <c r="W1678" i="1"/>
  <c r="O1678" i="1"/>
  <c r="N1678" i="1"/>
  <c r="H1678" i="1"/>
  <c r="Z1678" i="1" s="1"/>
  <c r="AB1678" i="1" s="1"/>
  <c r="F1678" i="1"/>
  <c r="A1678" i="1"/>
  <c r="AH1677" i="1"/>
  <c r="AF1677" i="1"/>
  <c r="AE1677" i="1"/>
  <c r="AD1677" i="1"/>
  <c r="Y1677" i="1"/>
  <c r="X1677" i="1"/>
  <c r="W1677" i="1"/>
  <c r="O1677" i="1"/>
  <c r="N1677" i="1"/>
  <c r="M1677" i="1" s="1"/>
  <c r="H1677" i="1"/>
  <c r="Z1677" i="1" s="1"/>
  <c r="AB1677" i="1" s="1"/>
  <c r="F1677" i="1"/>
  <c r="A1677" i="1"/>
  <c r="AH1674" i="1"/>
  <c r="AG1674" i="1"/>
  <c r="AF1674" i="1"/>
  <c r="AE1674" i="1"/>
  <c r="AD1674" i="1"/>
  <c r="Y1674" i="1"/>
  <c r="X1674" i="1"/>
  <c r="W1674" i="1"/>
  <c r="O1674" i="1"/>
  <c r="N1674" i="1"/>
  <c r="H1674" i="1"/>
  <c r="Z1674" i="1" s="1"/>
  <c r="AB1674" i="1" s="1"/>
  <c r="F1674" i="1"/>
  <c r="A1674" i="1"/>
  <c r="AH1676" i="1"/>
  <c r="AG1676" i="1"/>
  <c r="AF1676" i="1"/>
  <c r="AE1676" i="1"/>
  <c r="AD1676" i="1"/>
  <c r="Y1676" i="1"/>
  <c r="X1676" i="1"/>
  <c r="W1676" i="1"/>
  <c r="O1676" i="1"/>
  <c r="N1676" i="1"/>
  <c r="H1676" i="1"/>
  <c r="Z1676" i="1" s="1"/>
  <c r="AB1676" i="1" s="1"/>
  <c r="F1676" i="1"/>
  <c r="A1676" i="1"/>
  <c r="AH1675" i="1"/>
  <c r="AG1675" i="1"/>
  <c r="AF1675" i="1"/>
  <c r="AE1675" i="1"/>
  <c r="AD1675" i="1"/>
  <c r="Y1675" i="1"/>
  <c r="X1675" i="1"/>
  <c r="W1675" i="1"/>
  <c r="O1675" i="1"/>
  <c r="N1675" i="1"/>
  <c r="H1675" i="1"/>
  <c r="Z1675" i="1" s="1"/>
  <c r="AB1675" i="1" s="1"/>
  <c r="F1675" i="1"/>
  <c r="A1675" i="1"/>
  <c r="AH1672" i="1"/>
  <c r="AF1672" i="1"/>
  <c r="AE1672" i="1"/>
  <c r="AD1672" i="1"/>
  <c r="Y1672" i="1"/>
  <c r="X1672" i="1"/>
  <c r="W1672" i="1"/>
  <c r="O1672" i="1"/>
  <c r="N1672" i="1"/>
  <c r="M1672" i="1" s="1"/>
  <c r="H1672" i="1"/>
  <c r="Z1672" i="1" s="1"/>
  <c r="AB1672" i="1" s="1"/>
  <c r="F1672" i="1"/>
  <c r="A1672" i="1"/>
  <c r="AH1670" i="1"/>
  <c r="AF1670" i="1"/>
  <c r="AE1670" i="1"/>
  <c r="AD1670" i="1"/>
  <c r="Y1670" i="1"/>
  <c r="X1670" i="1"/>
  <c r="W1670" i="1"/>
  <c r="O1670" i="1"/>
  <c r="N1670" i="1"/>
  <c r="M1670" i="1" s="1"/>
  <c r="H1670" i="1"/>
  <c r="Z1670" i="1" s="1"/>
  <c r="AB1670" i="1" s="1"/>
  <c r="F1670" i="1"/>
  <c r="A1670" i="1"/>
  <c r="AH1668" i="1"/>
  <c r="AF1668" i="1"/>
  <c r="AE1668" i="1"/>
  <c r="AD1668" i="1"/>
  <c r="Y1668" i="1"/>
  <c r="X1668" i="1"/>
  <c r="W1668" i="1"/>
  <c r="O1668" i="1"/>
  <c r="N1668" i="1"/>
  <c r="H1668" i="1"/>
  <c r="Z1668" i="1" s="1"/>
  <c r="AB1668" i="1" s="1"/>
  <c r="F1668" i="1"/>
  <c r="A1668" i="1"/>
  <c r="AH1667" i="1"/>
  <c r="AF1667" i="1"/>
  <c r="AE1667" i="1"/>
  <c r="AD1667" i="1"/>
  <c r="Y1667" i="1"/>
  <c r="X1667" i="1"/>
  <c r="W1667" i="1"/>
  <c r="O1667" i="1"/>
  <c r="N1667" i="1"/>
  <c r="M1667" i="1" s="1"/>
  <c r="H1667" i="1"/>
  <c r="Z1667" i="1" s="1"/>
  <c r="AB1667" i="1" s="1"/>
  <c r="F1667" i="1"/>
  <c r="A1667" i="1"/>
  <c r="AH1666" i="1"/>
  <c r="AF1666" i="1"/>
  <c r="AE1666" i="1"/>
  <c r="AD1666" i="1"/>
  <c r="Y1666" i="1"/>
  <c r="X1666" i="1"/>
  <c r="W1666" i="1"/>
  <c r="O1666" i="1"/>
  <c r="N1666" i="1"/>
  <c r="M1666" i="1" s="1"/>
  <c r="H1666" i="1"/>
  <c r="Z1666" i="1" s="1"/>
  <c r="AB1666" i="1" s="1"/>
  <c r="F1666" i="1"/>
  <c r="A1666" i="1"/>
  <c r="AH1665" i="1"/>
  <c r="AG1665" i="1"/>
  <c r="AF1665" i="1"/>
  <c r="AE1665" i="1"/>
  <c r="AD1665" i="1"/>
  <c r="Y1665" i="1"/>
  <c r="X1665" i="1"/>
  <c r="W1665" i="1"/>
  <c r="O1665" i="1"/>
  <c r="N1665" i="1"/>
  <c r="H1665" i="1"/>
  <c r="Z1665" i="1" s="1"/>
  <c r="AB1665" i="1" s="1"/>
  <c r="F1665" i="1"/>
  <c r="A1665" i="1"/>
  <c r="AH1664" i="1"/>
  <c r="AG1664" i="1"/>
  <c r="AF1664" i="1"/>
  <c r="AE1664" i="1"/>
  <c r="AD1664" i="1"/>
  <c r="Y1664" i="1"/>
  <c r="X1664" i="1"/>
  <c r="W1664" i="1"/>
  <c r="O1664" i="1"/>
  <c r="N1664" i="1"/>
  <c r="H1664" i="1"/>
  <c r="Z1664" i="1" s="1"/>
  <c r="AB1664" i="1" s="1"/>
  <c r="F1664" i="1"/>
  <c r="A1664" i="1"/>
  <c r="AH1662" i="1"/>
  <c r="AG1662" i="1"/>
  <c r="AF1662" i="1"/>
  <c r="AE1662" i="1"/>
  <c r="AD1662" i="1"/>
  <c r="Y1662" i="1"/>
  <c r="X1662" i="1"/>
  <c r="W1662" i="1"/>
  <c r="O1662" i="1"/>
  <c r="N1662" i="1"/>
  <c r="M1662" i="1" s="1"/>
  <c r="H1662" i="1"/>
  <c r="Z1662" i="1" s="1"/>
  <c r="AB1662" i="1" s="1"/>
  <c r="F1662" i="1"/>
  <c r="A1662" i="1"/>
  <c r="AH1661" i="1"/>
  <c r="AG1661" i="1"/>
  <c r="AF1661" i="1"/>
  <c r="AE1661" i="1"/>
  <c r="AD1661" i="1"/>
  <c r="Y1661" i="1"/>
  <c r="X1661" i="1"/>
  <c r="W1661" i="1"/>
  <c r="O1661" i="1"/>
  <c r="N1661" i="1"/>
  <c r="H1661" i="1"/>
  <c r="Z1661" i="1" s="1"/>
  <c r="AB1661" i="1" s="1"/>
  <c r="F1661" i="1"/>
  <c r="A1661" i="1"/>
  <c r="AH1660" i="1"/>
  <c r="AF1660" i="1"/>
  <c r="AE1660" i="1"/>
  <c r="AD1660" i="1"/>
  <c r="Y1660" i="1"/>
  <c r="X1660" i="1"/>
  <c r="W1660" i="1"/>
  <c r="O1660" i="1"/>
  <c r="N1660" i="1"/>
  <c r="M1660" i="1" s="1"/>
  <c r="H1660" i="1"/>
  <c r="Z1660" i="1" s="1"/>
  <c r="AB1660" i="1" s="1"/>
  <c r="F1660" i="1"/>
  <c r="A1660" i="1"/>
  <c r="AH1659" i="1"/>
  <c r="AF1659" i="1"/>
  <c r="AE1659" i="1"/>
  <c r="AD1659" i="1"/>
  <c r="Y1659" i="1"/>
  <c r="X1659" i="1"/>
  <c r="W1659" i="1"/>
  <c r="O1659" i="1"/>
  <c r="N1659" i="1"/>
  <c r="H1659" i="1"/>
  <c r="Z1659" i="1" s="1"/>
  <c r="AB1659" i="1" s="1"/>
  <c r="F1659" i="1"/>
  <c r="A1659" i="1"/>
  <c r="AH1658" i="1"/>
  <c r="AF1658" i="1"/>
  <c r="AE1658" i="1"/>
  <c r="AD1658" i="1"/>
  <c r="Y1658" i="1"/>
  <c r="X1658" i="1"/>
  <c r="W1658" i="1"/>
  <c r="O1658" i="1"/>
  <c r="N1658" i="1"/>
  <c r="H1658" i="1"/>
  <c r="Z1658" i="1" s="1"/>
  <c r="AB1658" i="1" s="1"/>
  <c r="F1658" i="1"/>
  <c r="A1658" i="1"/>
  <c r="AH1657" i="1"/>
  <c r="AF1657" i="1"/>
  <c r="AE1657" i="1"/>
  <c r="AD1657" i="1"/>
  <c r="Y1657" i="1"/>
  <c r="X1657" i="1"/>
  <c r="W1657" i="1"/>
  <c r="O1657" i="1"/>
  <c r="N1657" i="1"/>
  <c r="H1657" i="1"/>
  <c r="Z1657" i="1" s="1"/>
  <c r="AB1657" i="1" s="1"/>
  <c r="F1657" i="1"/>
  <c r="A1657" i="1"/>
  <c r="AH1656" i="1"/>
  <c r="AF1656" i="1"/>
  <c r="AE1656" i="1"/>
  <c r="AD1656" i="1"/>
  <c r="Y1656" i="1"/>
  <c r="X1656" i="1"/>
  <c r="W1656" i="1"/>
  <c r="O1656" i="1"/>
  <c r="N1656" i="1"/>
  <c r="H1656" i="1"/>
  <c r="Z1656" i="1" s="1"/>
  <c r="AB1656" i="1" s="1"/>
  <c r="F1656" i="1"/>
  <c r="A1656" i="1"/>
  <c r="AH1655" i="1"/>
  <c r="AF1655" i="1"/>
  <c r="AE1655" i="1"/>
  <c r="AD1655" i="1"/>
  <c r="Y1655" i="1"/>
  <c r="X1655" i="1"/>
  <c r="W1655" i="1"/>
  <c r="O1655" i="1"/>
  <c r="N1655" i="1"/>
  <c r="H1655" i="1"/>
  <c r="Z1655" i="1" s="1"/>
  <c r="AB1655" i="1" s="1"/>
  <c r="F1655" i="1"/>
  <c r="A1655" i="1"/>
  <c r="AH1654" i="1"/>
  <c r="AG1654" i="1"/>
  <c r="AF1654" i="1"/>
  <c r="AE1654" i="1"/>
  <c r="AD1654" i="1"/>
  <c r="Y1654" i="1"/>
  <c r="X1654" i="1"/>
  <c r="W1654" i="1"/>
  <c r="O1654" i="1"/>
  <c r="N1654" i="1"/>
  <c r="H1654" i="1"/>
  <c r="Z1654" i="1" s="1"/>
  <c r="AB1654" i="1" s="1"/>
  <c r="F1654" i="1"/>
  <c r="A1654" i="1"/>
  <c r="AH1652" i="1"/>
  <c r="AG1652" i="1"/>
  <c r="AF1652" i="1"/>
  <c r="AE1652" i="1"/>
  <c r="AD1652" i="1"/>
  <c r="Y1652" i="1"/>
  <c r="X1652" i="1"/>
  <c r="W1652" i="1"/>
  <c r="O1652" i="1"/>
  <c r="N1652" i="1"/>
  <c r="H1652" i="1"/>
  <c r="Z1652" i="1" s="1"/>
  <c r="AB1652" i="1" s="1"/>
  <c r="F1652" i="1"/>
  <c r="A1652" i="1"/>
  <c r="AH1651" i="1"/>
  <c r="AG1651" i="1"/>
  <c r="AF1651" i="1"/>
  <c r="AE1651" i="1"/>
  <c r="AD1651" i="1"/>
  <c r="Y1651" i="1"/>
  <c r="X1651" i="1"/>
  <c r="W1651" i="1"/>
  <c r="O1651" i="1"/>
  <c r="N1651" i="1"/>
  <c r="H1651" i="1"/>
  <c r="Z1651" i="1" s="1"/>
  <c r="AB1651" i="1" s="1"/>
  <c r="F1651" i="1"/>
  <c r="A1651" i="1"/>
  <c r="AH1650" i="1"/>
  <c r="AG1650" i="1"/>
  <c r="AF1650" i="1"/>
  <c r="AE1650" i="1"/>
  <c r="AD1650" i="1"/>
  <c r="Y1650" i="1"/>
  <c r="X1650" i="1"/>
  <c r="W1650" i="1"/>
  <c r="O1650" i="1"/>
  <c r="N1650" i="1"/>
  <c r="H1650" i="1"/>
  <c r="Z1650" i="1" s="1"/>
  <c r="AB1650" i="1" s="1"/>
  <c r="F1650" i="1"/>
  <c r="A1650" i="1"/>
  <c r="AH1644" i="1"/>
  <c r="AF1644" i="1"/>
  <c r="AE1644" i="1"/>
  <c r="AD1644" i="1"/>
  <c r="Y1644" i="1"/>
  <c r="X1644" i="1"/>
  <c r="W1644" i="1"/>
  <c r="O1644" i="1"/>
  <c r="N1644" i="1"/>
  <c r="M1644" i="1" s="1"/>
  <c r="H1644" i="1"/>
  <c r="Z1644" i="1" s="1"/>
  <c r="AB1644" i="1" s="1"/>
  <c r="F1644" i="1"/>
  <c r="A1644" i="1"/>
  <c r="AH1643" i="1"/>
  <c r="AF1643" i="1"/>
  <c r="AE1643" i="1"/>
  <c r="AD1643" i="1"/>
  <c r="Y1643" i="1"/>
  <c r="X1643" i="1"/>
  <c r="W1643" i="1"/>
  <c r="O1643" i="1"/>
  <c r="N1643" i="1"/>
  <c r="M1643" i="1" s="1"/>
  <c r="H1643" i="1"/>
  <c r="Z1643" i="1" s="1"/>
  <c r="AB1643" i="1" s="1"/>
  <c r="F1643" i="1"/>
  <c r="A1643" i="1"/>
  <c r="AH1642" i="1"/>
  <c r="AF1642" i="1"/>
  <c r="AE1642" i="1"/>
  <c r="AD1642" i="1"/>
  <c r="Y1642" i="1"/>
  <c r="X1642" i="1"/>
  <c r="W1642" i="1"/>
  <c r="O1642" i="1"/>
  <c r="N1642" i="1"/>
  <c r="M1642" i="1" s="1"/>
  <c r="H1642" i="1"/>
  <c r="Z1642" i="1" s="1"/>
  <c r="AB1642" i="1" s="1"/>
  <c r="F1642" i="1"/>
  <c r="A1642" i="1"/>
  <c r="AH1641" i="1"/>
  <c r="AF1641" i="1"/>
  <c r="AE1641" i="1"/>
  <c r="AD1641" i="1"/>
  <c r="Y1641" i="1"/>
  <c r="X1641" i="1"/>
  <c r="W1641" i="1"/>
  <c r="O1641" i="1"/>
  <c r="N1641" i="1"/>
  <c r="M1641" i="1" s="1"/>
  <c r="H1641" i="1"/>
  <c r="Z1641" i="1" s="1"/>
  <c r="AB1641" i="1" s="1"/>
  <c r="F1641" i="1"/>
  <c r="A1641" i="1"/>
  <c r="AH1640" i="1"/>
  <c r="AF1640" i="1"/>
  <c r="AE1640" i="1"/>
  <c r="AD1640" i="1"/>
  <c r="Y1640" i="1"/>
  <c r="X1640" i="1"/>
  <c r="W1640" i="1"/>
  <c r="O1640" i="1"/>
  <c r="N1640" i="1"/>
  <c r="M1640" i="1" s="1"/>
  <c r="H1640" i="1"/>
  <c r="Z1640" i="1" s="1"/>
  <c r="AB1640" i="1" s="1"/>
  <c r="F1640" i="1"/>
  <c r="A1640" i="1"/>
  <c r="AH1639" i="1"/>
  <c r="AF1639" i="1"/>
  <c r="AE1639" i="1"/>
  <c r="AD1639" i="1"/>
  <c r="Y1639" i="1"/>
  <c r="X1639" i="1"/>
  <c r="W1639" i="1"/>
  <c r="O1639" i="1"/>
  <c r="N1639" i="1"/>
  <c r="M1639" i="1" s="1"/>
  <c r="H1639" i="1"/>
  <c r="Z1639" i="1" s="1"/>
  <c r="AB1639" i="1" s="1"/>
  <c r="F1639" i="1"/>
  <c r="A1639" i="1"/>
  <c r="AH1637" i="1"/>
  <c r="AF1637" i="1"/>
  <c r="AE1637" i="1"/>
  <c r="AD1637" i="1"/>
  <c r="Y1637" i="1"/>
  <c r="X1637" i="1"/>
  <c r="W1637" i="1"/>
  <c r="O1637" i="1"/>
  <c r="N1637" i="1"/>
  <c r="H1637" i="1"/>
  <c r="Z1637" i="1" s="1"/>
  <c r="AB1637" i="1" s="1"/>
  <c r="F1637" i="1"/>
  <c r="A1637" i="1"/>
  <c r="AH1635" i="1"/>
  <c r="AF1635" i="1"/>
  <c r="AE1635" i="1"/>
  <c r="AD1635" i="1"/>
  <c r="Y1635" i="1"/>
  <c r="X1635" i="1"/>
  <c r="W1635" i="1"/>
  <c r="O1635" i="1"/>
  <c r="N1635" i="1"/>
  <c r="M1635" i="1" s="1"/>
  <c r="H1635" i="1"/>
  <c r="Z1635" i="1" s="1"/>
  <c r="AB1635" i="1" s="1"/>
  <c r="F1635" i="1"/>
  <c r="A1635" i="1"/>
  <c r="AH1634" i="1"/>
  <c r="AF1634" i="1"/>
  <c r="AE1634" i="1"/>
  <c r="AD1634" i="1"/>
  <c r="Y1634" i="1"/>
  <c r="X1634" i="1"/>
  <c r="W1634" i="1"/>
  <c r="O1634" i="1"/>
  <c r="N1634" i="1"/>
  <c r="M1634" i="1" s="1"/>
  <c r="H1634" i="1"/>
  <c r="Z1634" i="1" s="1"/>
  <c r="AB1634" i="1" s="1"/>
  <c r="F1634" i="1"/>
  <c r="A1634" i="1"/>
  <c r="AH1633" i="1"/>
  <c r="AF1633" i="1"/>
  <c r="AE1633" i="1"/>
  <c r="AD1633" i="1"/>
  <c r="Y1633" i="1"/>
  <c r="X1633" i="1"/>
  <c r="W1633" i="1"/>
  <c r="O1633" i="1"/>
  <c r="N1633" i="1"/>
  <c r="M1633" i="1" s="1"/>
  <c r="H1633" i="1"/>
  <c r="Z1633" i="1" s="1"/>
  <c r="AB1633" i="1" s="1"/>
  <c r="F1633" i="1"/>
  <c r="A1633" i="1"/>
  <c r="AH1632" i="1"/>
  <c r="AF1632" i="1"/>
  <c r="AE1632" i="1"/>
  <c r="AD1632" i="1"/>
  <c r="Y1632" i="1"/>
  <c r="X1632" i="1"/>
  <c r="W1632" i="1"/>
  <c r="O1632" i="1"/>
  <c r="N1632" i="1"/>
  <c r="M1632" i="1" s="1"/>
  <c r="H1632" i="1"/>
  <c r="Z1632" i="1" s="1"/>
  <c r="AB1632" i="1" s="1"/>
  <c r="F1632" i="1"/>
  <c r="A1632" i="1"/>
  <c r="AH1631" i="1"/>
  <c r="AF1631" i="1"/>
  <c r="AE1631" i="1"/>
  <c r="AD1631" i="1"/>
  <c r="Y1631" i="1"/>
  <c r="X1631" i="1"/>
  <c r="W1631" i="1"/>
  <c r="O1631" i="1"/>
  <c r="N1631" i="1"/>
  <c r="M1631" i="1" s="1"/>
  <c r="H1631" i="1"/>
  <c r="Z1631" i="1" s="1"/>
  <c r="AB1631" i="1" s="1"/>
  <c r="F1631" i="1"/>
  <c r="A1631" i="1"/>
  <c r="AH1630" i="1"/>
  <c r="AF1630" i="1"/>
  <c r="AE1630" i="1"/>
  <c r="AD1630" i="1"/>
  <c r="Y1630" i="1"/>
  <c r="X1630" i="1"/>
  <c r="W1630" i="1"/>
  <c r="O1630" i="1"/>
  <c r="N1630" i="1"/>
  <c r="M1630" i="1" s="1"/>
  <c r="H1630" i="1"/>
  <c r="Z1630" i="1" s="1"/>
  <c r="AB1630" i="1" s="1"/>
  <c r="F1630" i="1"/>
  <c r="A1630" i="1"/>
  <c r="AH1629" i="1"/>
  <c r="AG1629" i="1"/>
  <c r="AF1629" i="1"/>
  <c r="AE1629" i="1"/>
  <c r="AD1629" i="1"/>
  <c r="Y1629" i="1"/>
  <c r="X1629" i="1"/>
  <c r="W1629" i="1"/>
  <c r="O1629" i="1"/>
  <c r="N1629" i="1"/>
  <c r="H1629" i="1"/>
  <c r="Z1629" i="1" s="1"/>
  <c r="AB1629" i="1" s="1"/>
  <c r="F1629" i="1"/>
  <c r="A1629" i="1"/>
  <c r="AH1628" i="1"/>
  <c r="AG1628" i="1"/>
  <c r="AF1628" i="1"/>
  <c r="AE1628" i="1"/>
  <c r="AD1628" i="1"/>
  <c r="Y1628" i="1"/>
  <c r="X1628" i="1"/>
  <c r="W1628" i="1"/>
  <c r="O1628" i="1"/>
  <c r="N1628" i="1"/>
  <c r="H1628" i="1"/>
  <c r="Z1628" i="1" s="1"/>
  <c r="AB1628" i="1" s="1"/>
  <c r="F1628" i="1"/>
  <c r="A1628" i="1"/>
  <c r="AH1627" i="1"/>
  <c r="AG1627" i="1"/>
  <c r="AF1627" i="1"/>
  <c r="AE1627" i="1"/>
  <c r="AD1627" i="1"/>
  <c r="Y1627" i="1"/>
  <c r="X1627" i="1"/>
  <c r="W1627" i="1"/>
  <c r="O1627" i="1"/>
  <c r="N1627" i="1"/>
  <c r="H1627" i="1"/>
  <c r="Z1627" i="1" s="1"/>
  <c r="AB1627" i="1" s="1"/>
  <c r="F1627" i="1"/>
  <c r="A1627" i="1"/>
  <c r="AH1626" i="1"/>
  <c r="AG1626" i="1"/>
  <c r="AF1626" i="1"/>
  <c r="AE1626" i="1"/>
  <c r="AD1626" i="1"/>
  <c r="Y1626" i="1"/>
  <c r="X1626" i="1"/>
  <c r="W1626" i="1"/>
  <c r="O1626" i="1"/>
  <c r="N1626" i="1"/>
  <c r="H1626" i="1"/>
  <c r="Z1626" i="1" s="1"/>
  <c r="AB1626" i="1" s="1"/>
  <c r="F1626" i="1"/>
  <c r="A1626" i="1"/>
  <c r="AH1624" i="1"/>
  <c r="AG1624" i="1"/>
  <c r="AF1624" i="1"/>
  <c r="AE1624" i="1"/>
  <c r="AD1624" i="1"/>
  <c r="Y1624" i="1"/>
  <c r="X1624" i="1"/>
  <c r="W1624" i="1"/>
  <c r="O1624" i="1"/>
  <c r="N1624" i="1"/>
  <c r="H1624" i="1"/>
  <c r="Z1624" i="1" s="1"/>
  <c r="AB1624" i="1" s="1"/>
  <c r="F1624" i="1"/>
  <c r="A1624" i="1"/>
  <c r="AH1623" i="1"/>
  <c r="AG1623" i="1"/>
  <c r="AF1623" i="1"/>
  <c r="AE1623" i="1"/>
  <c r="AD1623" i="1"/>
  <c r="Y1623" i="1"/>
  <c r="X1623" i="1"/>
  <c r="W1623" i="1"/>
  <c r="O1623" i="1"/>
  <c r="N1623" i="1"/>
  <c r="H1623" i="1"/>
  <c r="Z1623" i="1" s="1"/>
  <c r="AB1623" i="1" s="1"/>
  <c r="F1623" i="1"/>
  <c r="A1623" i="1"/>
  <c r="AH1622" i="1"/>
  <c r="AG1622" i="1"/>
  <c r="AF1622" i="1"/>
  <c r="AE1622" i="1"/>
  <c r="AD1622" i="1"/>
  <c r="Y1622" i="1"/>
  <c r="X1622" i="1"/>
  <c r="W1622" i="1"/>
  <c r="O1622" i="1"/>
  <c r="N1622" i="1"/>
  <c r="H1622" i="1"/>
  <c r="Z1622" i="1" s="1"/>
  <c r="AB1622" i="1" s="1"/>
  <c r="F1622" i="1"/>
  <c r="A1622" i="1"/>
  <c r="AH1621" i="1"/>
  <c r="AG1621" i="1"/>
  <c r="AF1621" i="1"/>
  <c r="AE1621" i="1"/>
  <c r="AD1621" i="1"/>
  <c r="Y1621" i="1"/>
  <c r="X1621" i="1"/>
  <c r="W1621" i="1"/>
  <c r="O1621" i="1"/>
  <c r="N1621" i="1"/>
  <c r="H1621" i="1"/>
  <c r="Z1621" i="1" s="1"/>
  <c r="AB1621" i="1" s="1"/>
  <c r="F1621" i="1"/>
  <c r="A1621" i="1"/>
  <c r="AH1620" i="1"/>
  <c r="AG1620" i="1"/>
  <c r="AF1620" i="1"/>
  <c r="AE1620" i="1"/>
  <c r="AD1620" i="1"/>
  <c r="Y1620" i="1"/>
  <c r="X1620" i="1"/>
  <c r="W1620" i="1"/>
  <c r="O1620" i="1"/>
  <c r="N1620" i="1"/>
  <c r="H1620" i="1"/>
  <c r="Z1620" i="1" s="1"/>
  <c r="AB1620" i="1" s="1"/>
  <c r="F1620" i="1"/>
  <c r="A1620" i="1"/>
  <c r="AH1619" i="1"/>
  <c r="AG1619" i="1"/>
  <c r="AF1619" i="1"/>
  <c r="AE1619" i="1"/>
  <c r="AD1619" i="1"/>
  <c r="Y1619" i="1"/>
  <c r="X1619" i="1"/>
  <c r="W1619" i="1"/>
  <c r="O1619" i="1"/>
  <c r="N1619" i="1"/>
  <c r="H1619" i="1"/>
  <c r="Z1619" i="1" s="1"/>
  <c r="AB1619" i="1" s="1"/>
  <c r="F1619" i="1"/>
  <c r="A1619" i="1"/>
  <c r="AH1618" i="1"/>
  <c r="AG1618" i="1"/>
  <c r="AF1618" i="1"/>
  <c r="AE1618" i="1"/>
  <c r="AD1618" i="1"/>
  <c r="Y1618" i="1"/>
  <c r="X1618" i="1"/>
  <c r="W1618" i="1"/>
  <c r="O1618" i="1"/>
  <c r="N1618" i="1"/>
  <c r="H1618" i="1"/>
  <c r="Z1618" i="1" s="1"/>
  <c r="AB1618" i="1" s="1"/>
  <c r="F1618" i="1"/>
  <c r="A1618" i="1"/>
  <c r="AH1615" i="1"/>
  <c r="AG1615" i="1"/>
  <c r="AF1615" i="1"/>
  <c r="AE1615" i="1"/>
  <c r="AD1615" i="1"/>
  <c r="Y1615" i="1"/>
  <c r="X1615" i="1"/>
  <c r="W1615" i="1"/>
  <c r="O1615" i="1"/>
  <c r="N1615" i="1"/>
  <c r="H1615" i="1"/>
  <c r="Z1615" i="1" s="1"/>
  <c r="AB1615" i="1" s="1"/>
  <c r="F1615" i="1"/>
  <c r="A1615" i="1"/>
  <c r="AH1616" i="1"/>
  <c r="AG1616" i="1"/>
  <c r="AF1616" i="1"/>
  <c r="AE1616" i="1"/>
  <c r="AD1616" i="1"/>
  <c r="Y1616" i="1"/>
  <c r="X1616" i="1"/>
  <c r="W1616" i="1"/>
  <c r="O1616" i="1"/>
  <c r="N1616" i="1"/>
  <c r="H1616" i="1"/>
  <c r="Z1616" i="1" s="1"/>
  <c r="AB1616" i="1" s="1"/>
  <c r="F1616" i="1"/>
  <c r="A1616" i="1"/>
  <c r="AH1613" i="1"/>
  <c r="AG1613" i="1"/>
  <c r="AF1613" i="1"/>
  <c r="AE1613" i="1"/>
  <c r="AD1613" i="1"/>
  <c r="Y1613" i="1"/>
  <c r="X1613" i="1"/>
  <c r="W1613" i="1"/>
  <c r="O1613" i="1"/>
  <c r="N1613" i="1"/>
  <c r="H1613" i="1"/>
  <c r="Z1613" i="1" s="1"/>
  <c r="AB1613" i="1" s="1"/>
  <c r="F1613" i="1"/>
  <c r="A1613" i="1"/>
  <c r="AH1614" i="1"/>
  <c r="AG1614" i="1"/>
  <c r="AF1614" i="1"/>
  <c r="AE1614" i="1"/>
  <c r="AD1614" i="1"/>
  <c r="Y1614" i="1"/>
  <c r="X1614" i="1"/>
  <c r="W1614" i="1"/>
  <c r="O1614" i="1"/>
  <c r="N1614" i="1"/>
  <c r="H1614" i="1"/>
  <c r="Z1614" i="1" s="1"/>
  <c r="AB1614" i="1" s="1"/>
  <c r="F1614" i="1"/>
  <c r="A1614" i="1"/>
  <c r="AH1609" i="1"/>
  <c r="AG1609" i="1"/>
  <c r="AF1609" i="1"/>
  <c r="AE1609" i="1"/>
  <c r="AD1609" i="1"/>
  <c r="Y1609" i="1"/>
  <c r="X1609" i="1"/>
  <c r="W1609" i="1"/>
  <c r="O1609" i="1"/>
  <c r="N1609" i="1"/>
  <c r="H1609" i="1"/>
  <c r="Z1609" i="1" s="1"/>
  <c r="AB1609" i="1" s="1"/>
  <c r="F1609" i="1"/>
  <c r="A1609" i="1"/>
  <c r="AH1612" i="1"/>
  <c r="AG1612" i="1"/>
  <c r="AF1612" i="1"/>
  <c r="AE1612" i="1"/>
  <c r="AD1612" i="1"/>
  <c r="Y1612" i="1"/>
  <c r="X1612" i="1"/>
  <c r="W1612" i="1"/>
  <c r="O1612" i="1"/>
  <c r="N1612" i="1"/>
  <c r="H1612" i="1"/>
  <c r="Z1612" i="1" s="1"/>
  <c r="AB1612" i="1" s="1"/>
  <c r="F1612" i="1"/>
  <c r="A1612" i="1"/>
  <c r="AH1611" i="1"/>
  <c r="AG1611" i="1"/>
  <c r="AF1611" i="1"/>
  <c r="AE1611" i="1"/>
  <c r="AD1611" i="1"/>
  <c r="Y1611" i="1"/>
  <c r="X1611" i="1"/>
  <c r="W1611" i="1"/>
  <c r="O1611" i="1"/>
  <c r="N1611" i="1"/>
  <c r="H1611" i="1"/>
  <c r="Z1611" i="1" s="1"/>
  <c r="AB1611" i="1" s="1"/>
  <c r="F1611" i="1"/>
  <c r="A1611" i="1"/>
  <c r="AH1610" i="1"/>
  <c r="AG1610" i="1"/>
  <c r="AF1610" i="1"/>
  <c r="AE1610" i="1"/>
  <c r="AD1610" i="1"/>
  <c r="Y1610" i="1"/>
  <c r="X1610" i="1"/>
  <c r="W1610" i="1"/>
  <c r="O1610" i="1"/>
  <c r="N1610" i="1"/>
  <c r="H1610" i="1"/>
  <c r="Z1610" i="1" s="1"/>
  <c r="AB1610" i="1" s="1"/>
  <c r="F1610" i="1"/>
  <c r="A1610" i="1"/>
  <c r="AH1608" i="1"/>
  <c r="AF1608" i="1"/>
  <c r="AE1608" i="1"/>
  <c r="AD1608" i="1"/>
  <c r="Y1608" i="1"/>
  <c r="X1608" i="1"/>
  <c r="W1608" i="1"/>
  <c r="O1608" i="1"/>
  <c r="N1608" i="1"/>
  <c r="M1608" i="1" s="1"/>
  <c r="H1608" i="1"/>
  <c r="Z1608" i="1" s="1"/>
  <c r="AB1608" i="1" s="1"/>
  <c r="F1608" i="1"/>
  <c r="A1608" i="1"/>
  <c r="AH1607" i="1"/>
  <c r="AF1607" i="1"/>
  <c r="AE1607" i="1"/>
  <c r="AD1607" i="1"/>
  <c r="Y1607" i="1"/>
  <c r="X1607" i="1"/>
  <c r="W1607" i="1"/>
  <c r="O1607" i="1"/>
  <c r="N1607" i="1"/>
  <c r="M1607" i="1" s="1"/>
  <c r="H1607" i="1"/>
  <c r="Z1607" i="1" s="1"/>
  <c r="AB1607" i="1" s="1"/>
  <c r="F1607" i="1"/>
  <c r="A1607" i="1"/>
  <c r="AH1606" i="1"/>
  <c r="AF1606" i="1"/>
  <c r="AE1606" i="1"/>
  <c r="AD1606" i="1"/>
  <c r="Y1606" i="1"/>
  <c r="X1606" i="1"/>
  <c r="W1606" i="1"/>
  <c r="O1606" i="1"/>
  <c r="N1606" i="1"/>
  <c r="M1606" i="1" s="1"/>
  <c r="H1606" i="1"/>
  <c r="Z1606" i="1" s="1"/>
  <c r="AB1606" i="1" s="1"/>
  <c r="F1606" i="1"/>
  <c r="A1606" i="1"/>
  <c r="AH1605" i="1"/>
  <c r="AF1605" i="1"/>
  <c r="AE1605" i="1"/>
  <c r="AD1605" i="1"/>
  <c r="Y1605" i="1"/>
  <c r="X1605" i="1"/>
  <c r="W1605" i="1"/>
  <c r="O1605" i="1"/>
  <c r="N1605" i="1"/>
  <c r="M1605" i="1" s="1"/>
  <c r="H1605" i="1"/>
  <c r="Z1605" i="1" s="1"/>
  <c r="AB1605" i="1" s="1"/>
  <c r="F1605" i="1"/>
  <c r="A1605" i="1"/>
  <c r="AH1604" i="1"/>
  <c r="AF1604" i="1"/>
  <c r="AE1604" i="1"/>
  <c r="AD1604" i="1"/>
  <c r="Y1604" i="1"/>
  <c r="X1604" i="1"/>
  <c r="W1604" i="1"/>
  <c r="O1604" i="1"/>
  <c r="N1604" i="1"/>
  <c r="M1604" i="1" s="1"/>
  <c r="H1604" i="1"/>
  <c r="Z1604" i="1" s="1"/>
  <c r="AB1604" i="1" s="1"/>
  <c r="F1604" i="1"/>
  <c r="A1604" i="1"/>
  <c r="AH1602" i="1"/>
  <c r="AF1602" i="1"/>
  <c r="AE1602" i="1"/>
  <c r="AD1602" i="1"/>
  <c r="Y1602" i="1"/>
  <c r="X1602" i="1"/>
  <c r="W1602" i="1"/>
  <c r="O1602" i="1"/>
  <c r="N1602" i="1"/>
  <c r="H1602" i="1"/>
  <c r="Z1602" i="1" s="1"/>
  <c r="AB1602" i="1" s="1"/>
  <c r="F1602" i="1"/>
  <c r="A1602" i="1"/>
  <c r="AH1601" i="1"/>
  <c r="AF1601" i="1"/>
  <c r="AE1601" i="1"/>
  <c r="AD1601" i="1"/>
  <c r="Y1601" i="1"/>
  <c r="X1601" i="1"/>
  <c r="W1601" i="1"/>
  <c r="O1601" i="1"/>
  <c r="N1601" i="1"/>
  <c r="M1601" i="1" s="1"/>
  <c r="H1601" i="1"/>
  <c r="Z1601" i="1" s="1"/>
  <c r="AB1601" i="1" s="1"/>
  <c r="F1601" i="1"/>
  <c r="A1601" i="1"/>
  <c r="AH1600" i="1"/>
  <c r="AF1600" i="1"/>
  <c r="AE1600" i="1"/>
  <c r="AD1600" i="1"/>
  <c r="Y1600" i="1"/>
  <c r="X1600" i="1"/>
  <c r="W1600" i="1"/>
  <c r="O1600" i="1"/>
  <c r="N1600" i="1"/>
  <c r="M1600" i="1" s="1"/>
  <c r="H1600" i="1"/>
  <c r="Z1600" i="1" s="1"/>
  <c r="AB1600" i="1" s="1"/>
  <c r="F1600" i="1"/>
  <c r="A1600" i="1"/>
  <c r="AH1599" i="1"/>
  <c r="AF1599" i="1"/>
  <c r="AE1599" i="1"/>
  <c r="AD1599" i="1"/>
  <c r="Y1599" i="1"/>
  <c r="X1599" i="1"/>
  <c r="W1599" i="1"/>
  <c r="O1599" i="1"/>
  <c r="N1599" i="1"/>
  <c r="M1599" i="1" s="1"/>
  <c r="H1599" i="1"/>
  <c r="Z1599" i="1" s="1"/>
  <c r="AB1599" i="1" s="1"/>
  <c r="F1599" i="1"/>
  <c r="A1599" i="1"/>
  <c r="AH1598" i="1"/>
  <c r="AF1598" i="1"/>
  <c r="AE1598" i="1"/>
  <c r="AD1598" i="1"/>
  <c r="Y1598" i="1"/>
  <c r="X1598" i="1"/>
  <c r="W1598" i="1"/>
  <c r="O1598" i="1"/>
  <c r="N1598" i="1"/>
  <c r="M1598" i="1" s="1"/>
  <c r="H1598" i="1"/>
  <c r="Z1598" i="1" s="1"/>
  <c r="AB1598" i="1" s="1"/>
  <c r="F1598" i="1"/>
  <c r="A1598" i="1"/>
  <c r="AH1597" i="1"/>
  <c r="AF1597" i="1"/>
  <c r="AE1597" i="1"/>
  <c r="AD1597" i="1"/>
  <c r="Y1597" i="1"/>
  <c r="X1597" i="1"/>
  <c r="W1597" i="1"/>
  <c r="O1597" i="1"/>
  <c r="N1597" i="1"/>
  <c r="M1597" i="1" s="1"/>
  <c r="H1597" i="1"/>
  <c r="Z1597" i="1" s="1"/>
  <c r="AB1597" i="1" s="1"/>
  <c r="F1597" i="1"/>
  <c r="A1597" i="1"/>
  <c r="AH1596" i="1"/>
  <c r="AF1596" i="1"/>
  <c r="AE1596" i="1"/>
  <c r="AD1596" i="1"/>
  <c r="Y1596" i="1"/>
  <c r="X1596" i="1"/>
  <c r="W1596" i="1"/>
  <c r="O1596" i="1"/>
  <c r="N1596" i="1"/>
  <c r="H1596" i="1"/>
  <c r="Z1596" i="1" s="1"/>
  <c r="AB1596" i="1" s="1"/>
  <c r="F1596" i="1"/>
  <c r="A1596" i="1"/>
  <c r="AH1595" i="1"/>
  <c r="AF1595" i="1"/>
  <c r="AE1595" i="1"/>
  <c r="AD1595" i="1"/>
  <c r="Y1595" i="1"/>
  <c r="X1595" i="1"/>
  <c r="W1595" i="1"/>
  <c r="O1595" i="1"/>
  <c r="N1595" i="1"/>
  <c r="M1595" i="1" s="1"/>
  <c r="H1595" i="1"/>
  <c r="Z1595" i="1" s="1"/>
  <c r="AB1595" i="1" s="1"/>
  <c r="F1595" i="1"/>
  <c r="A1595" i="1"/>
  <c r="AH1594" i="1"/>
  <c r="AF1594" i="1"/>
  <c r="AE1594" i="1"/>
  <c r="AD1594" i="1"/>
  <c r="Y1594" i="1"/>
  <c r="X1594" i="1"/>
  <c r="W1594" i="1"/>
  <c r="O1594" i="1"/>
  <c r="N1594" i="1"/>
  <c r="M1594" i="1" s="1"/>
  <c r="H1594" i="1"/>
  <c r="Z1594" i="1" s="1"/>
  <c r="AB1594" i="1" s="1"/>
  <c r="F1594" i="1"/>
  <c r="A1594" i="1"/>
  <c r="AH1593" i="1"/>
  <c r="AF1593" i="1"/>
  <c r="AE1593" i="1"/>
  <c r="AD1593" i="1"/>
  <c r="Y1593" i="1"/>
  <c r="X1593" i="1"/>
  <c r="W1593" i="1"/>
  <c r="O1593" i="1"/>
  <c r="N1593" i="1"/>
  <c r="M1593" i="1" s="1"/>
  <c r="H1593" i="1"/>
  <c r="Z1593" i="1" s="1"/>
  <c r="AB1593" i="1" s="1"/>
  <c r="F1593" i="1"/>
  <c r="A1593" i="1"/>
  <c r="AH1592" i="1"/>
  <c r="AF1592" i="1"/>
  <c r="AE1592" i="1"/>
  <c r="AD1592" i="1"/>
  <c r="Y1592" i="1"/>
  <c r="X1592" i="1"/>
  <c r="W1592" i="1"/>
  <c r="O1592" i="1"/>
  <c r="N1592" i="1"/>
  <c r="M1592" i="1" s="1"/>
  <c r="H1592" i="1"/>
  <c r="Z1592" i="1" s="1"/>
  <c r="AB1592" i="1" s="1"/>
  <c r="F1592" i="1"/>
  <c r="A1592" i="1"/>
  <c r="AH1591" i="1"/>
  <c r="AF1591" i="1"/>
  <c r="AE1591" i="1"/>
  <c r="AD1591" i="1"/>
  <c r="Y1591" i="1"/>
  <c r="X1591" i="1"/>
  <c r="W1591" i="1"/>
  <c r="O1591" i="1"/>
  <c r="N1591" i="1"/>
  <c r="M1591" i="1" s="1"/>
  <c r="H1591" i="1"/>
  <c r="Z1591" i="1" s="1"/>
  <c r="AB1591" i="1" s="1"/>
  <c r="F1591" i="1"/>
  <c r="A1591" i="1"/>
  <c r="AH1590" i="1"/>
  <c r="AF1590" i="1"/>
  <c r="AE1590" i="1"/>
  <c r="AD1590" i="1"/>
  <c r="Y1590" i="1"/>
  <c r="X1590" i="1"/>
  <c r="W1590" i="1"/>
  <c r="O1590" i="1"/>
  <c r="N1590" i="1"/>
  <c r="H1590" i="1"/>
  <c r="Z1590" i="1" s="1"/>
  <c r="AB1590" i="1" s="1"/>
  <c r="F1590" i="1"/>
  <c r="A1590" i="1"/>
  <c r="AH1589" i="1"/>
  <c r="AF1589" i="1"/>
  <c r="AE1589" i="1"/>
  <c r="AD1589" i="1"/>
  <c r="Y1589" i="1"/>
  <c r="X1589" i="1"/>
  <c r="W1589" i="1"/>
  <c r="O1589" i="1"/>
  <c r="N1589" i="1"/>
  <c r="M1589" i="1" s="1"/>
  <c r="H1589" i="1"/>
  <c r="Z1589" i="1" s="1"/>
  <c r="AB1589" i="1" s="1"/>
  <c r="F1589" i="1"/>
  <c r="A1589" i="1"/>
  <c r="AH1585" i="1"/>
  <c r="AF1585" i="1"/>
  <c r="AE1585" i="1"/>
  <c r="AD1585" i="1"/>
  <c r="Y1585" i="1"/>
  <c r="X1585" i="1"/>
  <c r="W1585" i="1"/>
  <c r="O1585" i="1"/>
  <c r="N1585" i="1"/>
  <c r="M1585" i="1" s="1"/>
  <c r="H1585" i="1"/>
  <c r="Z1585" i="1" s="1"/>
  <c r="AB1585" i="1" s="1"/>
  <c r="F1585" i="1"/>
  <c r="A1585" i="1"/>
  <c r="AH1580" i="1"/>
  <c r="AF1580" i="1"/>
  <c r="AE1580" i="1"/>
  <c r="AD1580" i="1"/>
  <c r="Y1580" i="1"/>
  <c r="X1580" i="1"/>
  <c r="W1580" i="1"/>
  <c r="O1580" i="1"/>
  <c r="N1580" i="1"/>
  <c r="M1580" i="1" s="1"/>
  <c r="H1580" i="1"/>
  <c r="Z1580" i="1" s="1"/>
  <c r="AB1580" i="1" s="1"/>
  <c r="F1580" i="1"/>
  <c r="A1580" i="1"/>
  <c r="AH1577" i="1"/>
  <c r="AG1577" i="1"/>
  <c r="AF1577" i="1"/>
  <c r="AE1577" i="1"/>
  <c r="AD1577" i="1"/>
  <c r="Y1577" i="1"/>
  <c r="X1577" i="1"/>
  <c r="W1577" i="1"/>
  <c r="O1577" i="1"/>
  <c r="N1577" i="1"/>
  <c r="H1577" i="1"/>
  <c r="Z1577" i="1" s="1"/>
  <c r="AB1577" i="1" s="1"/>
  <c r="F1577" i="1"/>
  <c r="A1577" i="1"/>
  <c r="AH1576" i="1"/>
  <c r="AG1576" i="1"/>
  <c r="AF1576" i="1"/>
  <c r="AE1576" i="1"/>
  <c r="AD1576" i="1"/>
  <c r="Y1576" i="1"/>
  <c r="X1576" i="1"/>
  <c r="W1576" i="1"/>
  <c r="O1576" i="1"/>
  <c r="N1576" i="1"/>
  <c r="H1576" i="1"/>
  <c r="Z1576" i="1" s="1"/>
  <c r="AB1576" i="1" s="1"/>
  <c r="F1576" i="1"/>
  <c r="A1576" i="1"/>
  <c r="AH1575" i="1"/>
  <c r="AG1575" i="1"/>
  <c r="AF1575" i="1"/>
  <c r="AE1575" i="1"/>
  <c r="AD1575" i="1"/>
  <c r="Y1575" i="1"/>
  <c r="X1575" i="1"/>
  <c r="W1575" i="1"/>
  <c r="O1575" i="1"/>
  <c r="N1575" i="1"/>
  <c r="H1575" i="1"/>
  <c r="Z1575" i="1" s="1"/>
  <c r="AB1575" i="1" s="1"/>
  <c r="F1575" i="1"/>
  <c r="A1575" i="1"/>
  <c r="AH1574" i="1"/>
  <c r="AG1574" i="1"/>
  <c r="AF1574" i="1"/>
  <c r="AE1574" i="1"/>
  <c r="AD1574" i="1"/>
  <c r="Y1574" i="1"/>
  <c r="X1574" i="1"/>
  <c r="W1574" i="1"/>
  <c r="O1574" i="1"/>
  <c r="N1574" i="1"/>
  <c r="M1574" i="1" s="1"/>
  <c r="H1574" i="1"/>
  <c r="Z1574" i="1" s="1"/>
  <c r="AB1574" i="1" s="1"/>
  <c r="F1574" i="1"/>
  <c r="A1574" i="1"/>
  <c r="AH1571" i="1"/>
  <c r="AG1571" i="1"/>
  <c r="AF1571" i="1"/>
  <c r="AE1571" i="1"/>
  <c r="AD1571" i="1"/>
  <c r="Y1571" i="1"/>
  <c r="X1571" i="1"/>
  <c r="W1571" i="1"/>
  <c r="O1571" i="1"/>
  <c r="N1571" i="1"/>
  <c r="H1571" i="1"/>
  <c r="Z1571" i="1" s="1"/>
  <c r="AB1571" i="1" s="1"/>
  <c r="F1571" i="1"/>
  <c r="A1571" i="1"/>
  <c r="AH1570" i="1"/>
  <c r="AG1570" i="1"/>
  <c r="AF1570" i="1"/>
  <c r="AE1570" i="1"/>
  <c r="AD1570" i="1"/>
  <c r="Y1570" i="1"/>
  <c r="X1570" i="1"/>
  <c r="W1570" i="1"/>
  <c r="O1570" i="1"/>
  <c r="N1570" i="1"/>
  <c r="H1570" i="1"/>
  <c r="Z1570" i="1" s="1"/>
  <c r="AB1570" i="1" s="1"/>
  <c r="F1570" i="1"/>
  <c r="A1570" i="1"/>
  <c r="AH1569" i="1"/>
  <c r="AG1569" i="1"/>
  <c r="AF1569" i="1"/>
  <c r="AE1569" i="1"/>
  <c r="AD1569" i="1"/>
  <c r="Y1569" i="1"/>
  <c r="X1569" i="1"/>
  <c r="W1569" i="1"/>
  <c r="O1569" i="1"/>
  <c r="N1569" i="1"/>
  <c r="H1569" i="1"/>
  <c r="Z1569" i="1" s="1"/>
  <c r="AB1569" i="1" s="1"/>
  <c r="F1569" i="1"/>
  <c r="A1569" i="1"/>
  <c r="AH1568" i="1"/>
  <c r="AG1568" i="1"/>
  <c r="AF1568" i="1"/>
  <c r="AE1568" i="1"/>
  <c r="AD1568" i="1"/>
  <c r="Y1568" i="1"/>
  <c r="X1568" i="1"/>
  <c r="W1568" i="1"/>
  <c r="O1568" i="1"/>
  <c r="N1568" i="1"/>
  <c r="H1568" i="1"/>
  <c r="Z1568" i="1" s="1"/>
  <c r="AB1568" i="1" s="1"/>
  <c r="F1568" i="1"/>
  <c r="A1568" i="1"/>
  <c r="AH1567" i="1"/>
  <c r="AG1567" i="1"/>
  <c r="AF1567" i="1"/>
  <c r="AE1567" i="1"/>
  <c r="AD1567" i="1"/>
  <c r="Y1567" i="1"/>
  <c r="X1567" i="1"/>
  <c r="W1567" i="1"/>
  <c r="O1567" i="1"/>
  <c r="N1567" i="1"/>
  <c r="H1567" i="1"/>
  <c r="Z1567" i="1" s="1"/>
  <c r="AB1567" i="1" s="1"/>
  <c r="F1567" i="1"/>
  <c r="A1567" i="1"/>
  <c r="AH1566" i="1"/>
  <c r="AG1566" i="1"/>
  <c r="AF1566" i="1"/>
  <c r="AE1566" i="1"/>
  <c r="AD1566" i="1"/>
  <c r="Y1566" i="1"/>
  <c r="X1566" i="1"/>
  <c r="W1566" i="1"/>
  <c r="O1566" i="1"/>
  <c r="N1566" i="1"/>
  <c r="H1566" i="1"/>
  <c r="Z1566" i="1" s="1"/>
  <c r="AB1566" i="1" s="1"/>
  <c r="F1566" i="1"/>
  <c r="A1566" i="1"/>
  <c r="AH1564" i="1"/>
  <c r="AF1564" i="1"/>
  <c r="AE1564" i="1"/>
  <c r="AD1564" i="1"/>
  <c r="Y1564" i="1"/>
  <c r="X1564" i="1"/>
  <c r="W1564" i="1"/>
  <c r="O1564" i="1"/>
  <c r="N1564" i="1"/>
  <c r="M1564" i="1" s="1"/>
  <c r="H1564" i="1"/>
  <c r="Z1564" i="1" s="1"/>
  <c r="AB1564" i="1" s="1"/>
  <c r="F1564" i="1"/>
  <c r="A1564" i="1"/>
  <c r="AH1563" i="1"/>
  <c r="AG1563" i="1"/>
  <c r="AF1563" i="1"/>
  <c r="AE1563" i="1"/>
  <c r="AD1563" i="1"/>
  <c r="Y1563" i="1"/>
  <c r="X1563" i="1"/>
  <c r="W1563" i="1"/>
  <c r="O1563" i="1"/>
  <c r="N1563" i="1"/>
  <c r="H1563" i="1"/>
  <c r="Z1563" i="1" s="1"/>
  <c r="AB1563" i="1" s="1"/>
  <c r="F1563" i="1"/>
  <c r="A1563" i="1"/>
  <c r="AH1561" i="1"/>
  <c r="AF1561" i="1"/>
  <c r="AE1561" i="1"/>
  <c r="AD1561" i="1"/>
  <c r="Y1561" i="1"/>
  <c r="X1561" i="1"/>
  <c r="W1561" i="1"/>
  <c r="O1561" i="1"/>
  <c r="N1561" i="1"/>
  <c r="M1561" i="1" s="1"/>
  <c r="H1561" i="1"/>
  <c r="Z1561" i="1" s="1"/>
  <c r="AB1561" i="1" s="1"/>
  <c r="F1561" i="1"/>
  <c r="A1561" i="1"/>
  <c r="AH1560" i="1"/>
  <c r="AG1560" i="1"/>
  <c r="AF1560" i="1"/>
  <c r="AE1560" i="1"/>
  <c r="AD1560" i="1"/>
  <c r="Y1560" i="1"/>
  <c r="X1560" i="1"/>
  <c r="W1560" i="1"/>
  <c r="O1560" i="1"/>
  <c r="N1560" i="1"/>
  <c r="H1560" i="1"/>
  <c r="Z1560" i="1" s="1"/>
  <c r="AB1560" i="1" s="1"/>
  <c r="F1560" i="1"/>
  <c r="A1560" i="1"/>
  <c r="AH1559" i="1"/>
  <c r="AF1559" i="1"/>
  <c r="AE1559" i="1"/>
  <c r="AD1559" i="1"/>
  <c r="Y1559" i="1"/>
  <c r="X1559" i="1"/>
  <c r="W1559" i="1"/>
  <c r="O1559" i="1"/>
  <c r="N1559" i="1"/>
  <c r="M1559" i="1" s="1"/>
  <c r="H1559" i="1"/>
  <c r="Z1559" i="1" s="1"/>
  <c r="AB1559" i="1" s="1"/>
  <c r="F1559" i="1"/>
  <c r="A1559" i="1"/>
  <c r="AH1558" i="1"/>
  <c r="AG1558" i="1"/>
  <c r="AF1558" i="1"/>
  <c r="AE1558" i="1"/>
  <c r="AD1558" i="1"/>
  <c r="Y1558" i="1"/>
  <c r="X1558" i="1"/>
  <c r="W1558" i="1"/>
  <c r="O1558" i="1"/>
  <c r="N1558" i="1"/>
  <c r="H1558" i="1"/>
  <c r="Z1558" i="1" s="1"/>
  <c r="AB1558" i="1" s="1"/>
  <c r="F1558" i="1"/>
  <c r="A1558" i="1"/>
  <c r="AH1556" i="1"/>
  <c r="AF1556" i="1"/>
  <c r="AE1556" i="1"/>
  <c r="AD1556" i="1"/>
  <c r="Y1556" i="1"/>
  <c r="X1556" i="1"/>
  <c r="W1556" i="1"/>
  <c r="O1556" i="1"/>
  <c r="N1556" i="1"/>
  <c r="M1556" i="1" s="1"/>
  <c r="H1556" i="1"/>
  <c r="Z1556" i="1" s="1"/>
  <c r="AB1556" i="1" s="1"/>
  <c r="F1556" i="1"/>
  <c r="A1556" i="1"/>
  <c r="AH1555" i="1"/>
  <c r="AF1555" i="1"/>
  <c r="AE1555" i="1"/>
  <c r="AD1555" i="1"/>
  <c r="Y1555" i="1"/>
  <c r="X1555" i="1"/>
  <c r="W1555" i="1"/>
  <c r="O1555" i="1"/>
  <c r="N1555" i="1"/>
  <c r="M1555" i="1" s="1"/>
  <c r="H1555" i="1"/>
  <c r="Z1555" i="1" s="1"/>
  <c r="AB1555" i="1" s="1"/>
  <c r="F1555" i="1"/>
  <c r="A1555" i="1"/>
  <c r="AH1553" i="1"/>
  <c r="AF1553" i="1"/>
  <c r="AE1553" i="1"/>
  <c r="AD1553" i="1"/>
  <c r="Y1553" i="1"/>
  <c r="X1553" i="1"/>
  <c r="W1553" i="1"/>
  <c r="O1553" i="1"/>
  <c r="N1553" i="1"/>
  <c r="M1553" i="1" s="1"/>
  <c r="H1553" i="1"/>
  <c r="Z1553" i="1" s="1"/>
  <c r="AB1553" i="1" s="1"/>
  <c r="F1553" i="1"/>
  <c r="A1553" i="1"/>
  <c r="AH1552" i="1"/>
  <c r="AF1552" i="1"/>
  <c r="AE1552" i="1"/>
  <c r="AD1552" i="1"/>
  <c r="Y1552" i="1"/>
  <c r="X1552" i="1"/>
  <c r="W1552" i="1"/>
  <c r="O1552" i="1"/>
  <c r="N1552" i="1"/>
  <c r="H1552" i="1"/>
  <c r="Z1552" i="1" s="1"/>
  <c r="AB1552" i="1" s="1"/>
  <c r="F1552" i="1"/>
  <c r="A1552" i="1"/>
  <c r="AH1551" i="1"/>
  <c r="AF1551" i="1"/>
  <c r="AE1551" i="1"/>
  <c r="AD1551" i="1"/>
  <c r="Y1551" i="1"/>
  <c r="X1551" i="1"/>
  <c r="W1551" i="1"/>
  <c r="O1551" i="1"/>
  <c r="N1551" i="1"/>
  <c r="H1551" i="1"/>
  <c r="Z1551" i="1" s="1"/>
  <c r="AB1551" i="1" s="1"/>
  <c r="F1551" i="1"/>
  <c r="A1551" i="1"/>
  <c r="AH1550" i="1"/>
  <c r="AF1550" i="1"/>
  <c r="AE1550" i="1"/>
  <c r="AD1550" i="1"/>
  <c r="Y1550" i="1"/>
  <c r="X1550" i="1"/>
  <c r="W1550" i="1"/>
  <c r="O1550" i="1"/>
  <c r="N1550" i="1"/>
  <c r="H1550" i="1"/>
  <c r="Z1550" i="1" s="1"/>
  <c r="AB1550" i="1" s="1"/>
  <c r="F1550" i="1"/>
  <c r="A1550" i="1"/>
  <c r="AH1549" i="1"/>
  <c r="AF1549" i="1"/>
  <c r="AE1549" i="1"/>
  <c r="AD1549" i="1"/>
  <c r="Y1549" i="1"/>
  <c r="X1549" i="1"/>
  <c r="W1549" i="1"/>
  <c r="O1549" i="1"/>
  <c r="N1549" i="1"/>
  <c r="H1549" i="1"/>
  <c r="Z1549" i="1" s="1"/>
  <c r="AB1549" i="1" s="1"/>
  <c r="F1549" i="1"/>
  <c r="A1549" i="1"/>
  <c r="AH1548" i="1"/>
  <c r="AF1548" i="1"/>
  <c r="AE1548" i="1"/>
  <c r="AD1548" i="1"/>
  <c r="Y1548" i="1"/>
  <c r="X1548" i="1"/>
  <c r="W1548" i="1"/>
  <c r="O1548" i="1"/>
  <c r="N1548" i="1"/>
  <c r="M1548" i="1" s="1"/>
  <c r="H1548" i="1"/>
  <c r="Z1548" i="1" s="1"/>
  <c r="AB1548" i="1" s="1"/>
  <c r="F1548" i="1"/>
  <c r="A1548" i="1"/>
  <c r="AH1547" i="1"/>
  <c r="AF1547" i="1"/>
  <c r="AE1547" i="1"/>
  <c r="AD1547" i="1"/>
  <c r="Y1547" i="1"/>
  <c r="X1547" i="1"/>
  <c r="W1547" i="1"/>
  <c r="O1547" i="1"/>
  <c r="N1547" i="1"/>
  <c r="M1547" i="1" s="1"/>
  <c r="H1547" i="1"/>
  <c r="Z1547" i="1" s="1"/>
  <c r="AB1547" i="1" s="1"/>
  <c r="F1547" i="1"/>
  <c r="A1547" i="1"/>
  <c r="AH1546" i="1"/>
  <c r="AF1546" i="1"/>
  <c r="AE1546" i="1"/>
  <c r="AD1546" i="1"/>
  <c r="Y1546" i="1"/>
  <c r="X1546" i="1"/>
  <c r="W1546" i="1"/>
  <c r="O1546" i="1"/>
  <c r="N1546" i="1"/>
  <c r="M1546" i="1" s="1"/>
  <c r="H1546" i="1"/>
  <c r="Z1546" i="1" s="1"/>
  <c r="AB1546" i="1" s="1"/>
  <c r="F1546" i="1"/>
  <c r="A1546" i="1"/>
  <c r="AH1543" i="1"/>
  <c r="AF1543" i="1"/>
  <c r="AE1543" i="1"/>
  <c r="AD1543" i="1"/>
  <c r="Y1543" i="1"/>
  <c r="X1543" i="1"/>
  <c r="W1543" i="1"/>
  <c r="O1543" i="1"/>
  <c r="N1543" i="1"/>
  <c r="M1543" i="1" s="1"/>
  <c r="H1543" i="1"/>
  <c r="Z1543" i="1" s="1"/>
  <c r="AB1543" i="1" s="1"/>
  <c r="F1543" i="1"/>
  <c r="A1543" i="1"/>
  <c r="AH1542" i="1"/>
  <c r="AF1542" i="1"/>
  <c r="AE1542" i="1"/>
  <c r="AD1542" i="1"/>
  <c r="Y1542" i="1"/>
  <c r="X1542" i="1"/>
  <c r="W1542" i="1"/>
  <c r="O1542" i="1"/>
  <c r="N1542" i="1"/>
  <c r="M1542" i="1" s="1"/>
  <c r="H1542" i="1"/>
  <c r="Z1542" i="1" s="1"/>
  <c r="AB1542" i="1" s="1"/>
  <c r="F1542" i="1"/>
  <c r="A1542" i="1"/>
  <c r="AH1540" i="1"/>
  <c r="AF1540" i="1"/>
  <c r="AE1540" i="1"/>
  <c r="AD1540" i="1"/>
  <c r="Y1540" i="1"/>
  <c r="X1540" i="1"/>
  <c r="W1540" i="1"/>
  <c r="O1540" i="1"/>
  <c r="N1540" i="1"/>
  <c r="M1540" i="1" s="1"/>
  <c r="H1540" i="1"/>
  <c r="Z1540" i="1" s="1"/>
  <c r="AB1540" i="1" s="1"/>
  <c r="F1540" i="1"/>
  <c r="A1540" i="1"/>
  <c r="AH1538" i="1"/>
  <c r="AG1538" i="1"/>
  <c r="AF1538" i="1"/>
  <c r="AE1538" i="1"/>
  <c r="AD1538" i="1"/>
  <c r="Y1538" i="1"/>
  <c r="X1538" i="1"/>
  <c r="W1538" i="1"/>
  <c r="O1538" i="1"/>
  <c r="N1538" i="1"/>
  <c r="H1538" i="1"/>
  <c r="Z1538" i="1" s="1"/>
  <c r="AB1538" i="1" s="1"/>
  <c r="F1538" i="1"/>
  <c r="A1538" i="1"/>
  <c r="AH1537" i="1"/>
  <c r="AG1537" i="1"/>
  <c r="AF1537" i="1"/>
  <c r="AE1537" i="1"/>
  <c r="AD1537" i="1"/>
  <c r="Y1537" i="1"/>
  <c r="X1537" i="1"/>
  <c r="W1537" i="1"/>
  <c r="O1537" i="1"/>
  <c r="N1537" i="1"/>
  <c r="H1537" i="1"/>
  <c r="Z1537" i="1" s="1"/>
  <c r="AB1537" i="1" s="1"/>
  <c r="F1537" i="1"/>
  <c r="A1537" i="1"/>
  <c r="AH1535" i="1"/>
  <c r="AG1535" i="1"/>
  <c r="AF1535" i="1"/>
  <c r="AE1535" i="1"/>
  <c r="AD1535" i="1"/>
  <c r="Y1535" i="1"/>
  <c r="X1535" i="1"/>
  <c r="W1535" i="1"/>
  <c r="O1535" i="1"/>
  <c r="N1535" i="1"/>
  <c r="H1535" i="1"/>
  <c r="Z1535" i="1" s="1"/>
  <c r="AB1535" i="1" s="1"/>
  <c r="F1535" i="1"/>
  <c r="A1535" i="1"/>
  <c r="AH1536" i="1"/>
  <c r="AF1536" i="1"/>
  <c r="AE1536" i="1"/>
  <c r="AD1536" i="1"/>
  <c r="Y1536" i="1"/>
  <c r="X1536" i="1"/>
  <c r="W1536" i="1"/>
  <c r="O1536" i="1"/>
  <c r="N1536" i="1"/>
  <c r="M1536" i="1" s="1"/>
  <c r="H1536" i="1"/>
  <c r="Z1536" i="1" s="1"/>
  <c r="AB1536" i="1" s="1"/>
  <c r="F1536" i="1"/>
  <c r="A1536" i="1"/>
  <c r="AH1534" i="1"/>
  <c r="AF1534" i="1"/>
  <c r="AE1534" i="1"/>
  <c r="AD1534" i="1"/>
  <c r="Y1534" i="1"/>
  <c r="X1534" i="1"/>
  <c r="W1534" i="1"/>
  <c r="O1534" i="1"/>
  <c r="N1534" i="1"/>
  <c r="M1534" i="1" s="1"/>
  <c r="H1534" i="1"/>
  <c r="Z1534" i="1" s="1"/>
  <c r="AB1534" i="1" s="1"/>
  <c r="F1534" i="1"/>
  <c r="A1534" i="1"/>
  <c r="AH1533" i="1"/>
  <c r="AF1533" i="1"/>
  <c r="AE1533" i="1"/>
  <c r="AD1533" i="1"/>
  <c r="Y1533" i="1"/>
  <c r="X1533" i="1"/>
  <c r="W1533" i="1"/>
  <c r="O1533" i="1"/>
  <c r="N1533" i="1"/>
  <c r="M1533" i="1" s="1"/>
  <c r="H1533" i="1"/>
  <c r="Z1533" i="1" s="1"/>
  <c r="AB1533" i="1" s="1"/>
  <c r="F1533" i="1"/>
  <c r="A1533" i="1"/>
  <c r="AH1532" i="1"/>
  <c r="AF1532" i="1"/>
  <c r="AE1532" i="1"/>
  <c r="AD1532" i="1"/>
  <c r="Y1532" i="1"/>
  <c r="X1532" i="1"/>
  <c r="W1532" i="1"/>
  <c r="O1532" i="1"/>
  <c r="N1532" i="1"/>
  <c r="M1532" i="1" s="1"/>
  <c r="H1532" i="1"/>
  <c r="Z1532" i="1" s="1"/>
  <c r="AB1532" i="1" s="1"/>
  <c r="F1532" i="1"/>
  <c r="A1532" i="1"/>
  <c r="AH1531" i="1"/>
  <c r="AF1531" i="1"/>
  <c r="AE1531" i="1"/>
  <c r="AD1531" i="1"/>
  <c r="Y1531" i="1"/>
  <c r="X1531" i="1"/>
  <c r="W1531" i="1"/>
  <c r="O1531" i="1"/>
  <c r="N1531" i="1"/>
  <c r="M1531" i="1" s="1"/>
  <c r="H1531" i="1"/>
  <c r="Z1531" i="1" s="1"/>
  <c r="AB1531" i="1" s="1"/>
  <c r="F1531" i="1"/>
  <c r="A1531" i="1"/>
  <c r="AH1530" i="1"/>
  <c r="AF1530" i="1"/>
  <c r="AE1530" i="1"/>
  <c r="AD1530" i="1"/>
  <c r="Y1530" i="1"/>
  <c r="X1530" i="1"/>
  <c r="W1530" i="1"/>
  <c r="O1530" i="1"/>
  <c r="N1530" i="1"/>
  <c r="H1530" i="1"/>
  <c r="Z1530" i="1" s="1"/>
  <c r="AB1530" i="1" s="1"/>
  <c r="F1530" i="1"/>
  <c r="A1530" i="1"/>
  <c r="AH1529" i="1"/>
  <c r="AF1529" i="1"/>
  <c r="AE1529" i="1"/>
  <c r="AD1529" i="1"/>
  <c r="Y1529" i="1"/>
  <c r="X1529" i="1"/>
  <c r="W1529" i="1"/>
  <c r="O1529" i="1"/>
  <c r="N1529" i="1"/>
  <c r="H1529" i="1"/>
  <c r="Z1529" i="1" s="1"/>
  <c r="AB1529" i="1" s="1"/>
  <c r="F1529" i="1"/>
  <c r="A1529" i="1"/>
  <c r="AH1528" i="1"/>
  <c r="AF1528" i="1"/>
  <c r="AE1528" i="1"/>
  <c r="AD1528" i="1"/>
  <c r="Y1528" i="1"/>
  <c r="X1528" i="1"/>
  <c r="W1528" i="1"/>
  <c r="O1528" i="1"/>
  <c r="N1528" i="1"/>
  <c r="H1528" i="1"/>
  <c r="Z1528" i="1" s="1"/>
  <c r="AB1528" i="1" s="1"/>
  <c r="F1528" i="1"/>
  <c r="A1528" i="1"/>
  <c r="AH1525" i="1"/>
  <c r="AG1525" i="1"/>
  <c r="AF1525" i="1"/>
  <c r="AE1525" i="1"/>
  <c r="AD1525" i="1"/>
  <c r="Y1525" i="1"/>
  <c r="X1525" i="1"/>
  <c r="W1525" i="1"/>
  <c r="O1525" i="1"/>
  <c r="N1525" i="1"/>
  <c r="M1525" i="1" s="1"/>
  <c r="H1525" i="1"/>
  <c r="Z1525" i="1" s="1"/>
  <c r="AB1525" i="1" s="1"/>
  <c r="F1525" i="1"/>
  <c r="A1525" i="1"/>
  <c r="AH1524" i="1"/>
  <c r="AF1524" i="1"/>
  <c r="AE1524" i="1"/>
  <c r="AD1524" i="1"/>
  <c r="Y1524" i="1"/>
  <c r="X1524" i="1"/>
  <c r="W1524" i="1"/>
  <c r="O1524" i="1"/>
  <c r="N1524" i="1"/>
  <c r="M1524" i="1" s="1"/>
  <c r="H1524" i="1"/>
  <c r="Z1524" i="1" s="1"/>
  <c r="AB1524" i="1" s="1"/>
  <c r="F1524" i="1"/>
  <c r="A1524" i="1"/>
  <c r="AH1521" i="1"/>
  <c r="AF1521" i="1"/>
  <c r="AE1521" i="1"/>
  <c r="AD1521" i="1"/>
  <c r="Y1521" i="1"/>
  <c r="X1521" i="1"/>
  <c r="W1521" i="1"/>
  <c r="O1521" i="1"/>
  <c r="N1521" i="1"/>
  <c r="M1521" i="1" s="1"/>
  <c r="H1521" i="1"/>
  <c r="Z1521" i="1" s="1"/>
  <c r="AB1521" i="1" s="1"/>
  <c r="F1521" i="1"/>
  <c r="A1521" i="1"/>
  <c r="AH1520" i="1"/>
  <c r="AF1520" i="1"/>
  <c r="AE1520" i="1"/>
  <c r="AD1520" i="1"/>
  <c r="Y1520" i="1"/>
  <c r="X1520" i="1"/>
  <c r="W1520" i="1"/>
  <c r="O1520" i="1"/>
  <c r="N1520" i="1"/>
  <c r="M1520" i="1" s="1"/>
  <c r="H1520" i="1"/>
  <c r="Z1520" i="1" s="1"/>
  <c r="AB1520" i="1" s="1"/>
  <c r="F1520" i="1"/>
  <c r="A1520" i="1"/>
  <c r="AH1519" i="1"/>
  <c r="AF1519" i="1"/>
  <c r="AE1519" i="1"/>
  <c r="AD1519" i="1"/>
  <c r="Y1519" i="1"/>
  <c r="X1519" i="1"/>
  <c r="W1519" i="1"/>
  <c r="O1519" i="1"/>
  <c r="N1519" i="1"/>
  <c r="M1519" i="1" s="1"/>
  <c r="H1519" i="1"/>
  <c r="Z1519" i="1" s="1"/>
  <c r="AB1519" i="1" s="1"/>
  <c r="F1519" i="1"/>
  <c r="A1519" i="1"/>
  <c r="AH1518" i="1"/>
  <c r="AF1518" i="1"/>
  <c r="AE1518" i="1"/>
  <c r="AD1518" i="1"/>
  <c r="Y1518" i="1"/>
  <c r="X1518" i="1"/>
  <c r="W1518" i="1"/>
  <c r="O1518" i="1"/>
  <c r="N1518" i="1"/>
  <c r="M1518" i="1" s="1"/>
  <c r="H1518" i="1"/>
  <c r="Z1518" i="1" s="1"/>
  <c r="AB1518" i="1" s="1"/>
  <c r="F1518" i="1"/>
  <c r="A1518" i="1"/>
  <c r="AH1515" i="1"/>
  <c r="AF1515" i="1"/>
  <c r="AE1515" i="1"/>
  <c r="AD1515" i="1"/>
  <c r="Y1515" i="1"/>
  <c r="X1515" i="1"/>
  <c r="W1515" i="1"/>
  <c r="O1515" i="1"/>
  <c r="N1515" i="1"/>
  <c r="M1515" i="1" s="1"/>
  <c r="H1515" i="1"/>
  <c r="Z1515" i="1" s="1"/>
  <c r="AB1515" i="1" s="1"/>
  <c r="F1515" i="1"/>
  <c r="A1515" i="1"/>
  <c r="AH1514" i="1"/>
  <c r="AF1514" i="1"/>
  <c r="AE1514" i="1"/>
  <c r="AD1514" i="1"/>
  <c r="Y1514" i="1"/>
  <c r="X1514" i="1"/>
  <c r="W1514" i="1"/>
  <c r="O1514" i="1"/>
  <c r="N1514" i="1"/>
  <c r="H1514" i="1"/>
  <c r="Z1514" i="1" s="1"/>
  <c r="AB1514" i="1" s="1"/>
  <c r="F1514" i="1"/>
  <c r="A1514" i="1"/>
  <c r="AH1513" i="1"/>
  <c r="AF1513" i="1"/>
  <c r="AE1513" i="1"/>
  <c r="AD1513" i="1"/>
  <c r="Y1513" i="1"/>
  <c r="X1513" i="1"/>
  <c r="W1513" i="1"/>
  <c r="O1513" i="1"/>
  <c r="N1513" i="1"/>
  <c r="M1513" i="1" s="1"/>
  <c r="H1513" i="1"/>
  <c r="Z1513" i="1" s="1"/>
  <c r="AB1513" i="1" s="1"/>
  <c r="F1513" i="1"/>
  <c r="A1513" i="1"/>
  <c r="AH1512" i="1"/>
  <c r="AF1512" i="1"/>
  <c r="AE1512" i="1"/>
  <c r="AD1512" i="1"/>
  <c r="Y1512" i="1"/>
  <c r="X1512" i="1"/>
  <c r="W1512" i="1"/>
  <c r="O1512" i="1"/>
  <c r="N1512" i="1"/>
  <c r="M1512" i="1" s="1"/>
  <c r="H1512" i="1"/>
  <c r="Z1512" i="1" s="1"/>
  <c r="AB1512" i="1" s="1"/>
  <c r="F1512" i="1"/>
  <c r="A1512" i="1"/>
  <c r="AH1511" i="1"/>
  <c r="AF1511" i="1"/>
  <c r="AE1511" i="1"/>
  <c r="AD1511" i="1"/>
  <c r="Y1511" i="1"/>
  <c r="X1511" i="1"/>
  <c r="W1511" i="1"/>
  <c r="O1511" i="1"/>
  <c r="N1511" i="1"/>
  <c r="M1511" i="1" s="1"/>
  <c r="H1511" i="1"/>
  <c r="Z1511" i="1" s="1"/>
  <c r="AB1511" i="1" s="1"/>
  <c r="F1511" i="1"/>
  <c r="A1511" i="1"/>
  <c r="AH1510" i="1"/>
  <c r="AF1510" i="1"/>
  <c r="AE1510" i="1"/>
  <c r="AD1510" i="1"/>
  <c r="Y1510" i="1"/>
  <c r="X1510" i="1"/>
  <c r="W1510" i="1"/>
  <c r="O1510" i="1"/>
  <c r="N1510" i="1"/>
  <c r="M1510" i="1" s="1"/>
  <c r="H1510" i="1"/>
  <c r="Z1510" i="1" s="1"/>
  <c r="AB1510" i="1" s="1"/>
  <c r="F1510" i="1"/>
  <c r="A1510" i="1"/>
  <c r="AH1509" i="1"/>
  <c r="AF1509" i="1"/>
  <c r="AE1509" i="1"/>
  <c r="AD1509" i="1"/>
  <c r="Y1509" i="1"/>
  <c r="X1509" i="1"/>
  <c r="W1509" i="1"/>
  <c r="O1509" i="1"/>
  <c r="N1509" i="1"/>
  <c r="M1509" i="1" s="1"/>
  <c r="H1509" i="1"/>
  <c r="Z1509" i="1" s="1"/>
  <c r="AB1509" i="1" s="1"/>
  <c r="F1509" i="1"/>
  <c r="A1509" i="1"/>
  <c r="AH1508" i="1"/>
  <c r="AF1508" i="1"/>
  <c r="AE1508" i="1"/>
  <c r="AD1508" i="1"/>
  <c r="Y1508" i="1"/>
  <c r="X1508" i="1"/>
  <c r="W1508" i="1"/>
  <c r="O1508" i="1"/>
  <c r="N1508" i="1"/>
  <c r="M1508" i="1" s="1"/>
  <c r="H1508" i="1"/>
  <c r="Z1508" i="1" s="1"/>
  <c r="AB1508" i="1" s="1"/>
  <c r="F1508" i="1"/>
  <c r="A1508" i="1"/>
  <c r="AH1507" i="1"/>
  <c r="AF1507" i="1"/>
  <c r="AE1507" i="1"/>
  <c r="AD1507" i="1"/>
  <c r="Y1507" i="1"/>
  <c r="X1507" i="1"/>
  <c r="W1507" i="1"/>
  <c r="O1507" i="1"/>
  <c r="N1507" i="1"/>
  <c r="M1507" i="1" s="1"/>
  <c r="H1507" i="1"/>
  <c r="Z1507" i="1" s="1"/>
  <c r="AB1507" i="1" s="1"/>
  <c r="F1507" i="1"/>
  <c r="A1507" i="1"/>
  <c r="AH1506" i="1"/>
  <c r="AG1506" i="1"/>
  <c r="AF1506" i="1"/>
  <c r="AE1506" i="1"/>
  <c r="AD1506" i="1"/>
  <c r="Y1506" i="1"/>
  <c r="X1506" i="1"/>
  <c r="W1506" i="1"/>
  <c r="O1506" i="1"/>
  <c r="N1506" i="1"/>
  <c r="H1506" i="1"/>
  <c r="Z1506" i="1" s="1"/>
  <c r="AB1506" i="1" s="1"/>
  <c r="F1506" i="1"/>
  <c r="A1506" i="1"/>
  <c r="AH1505" i="1"/>
  <c r="AF1505" i="1"/>
  <c r="AE1505" i="1"/>
  <c r="AD1505" i="1"/>
  <c r="Y1505" i="1"/>
  <c r="X1505" i="1"/>
  <c r="W1505" i="1"/>
  <c r="O1505" i="1"/>
  <c r="N1505" i="1"/>
  <c r="M1505" i="1" s="1"/>
  <c r="H1505" i="1"/>
  <c r="Z1505" i="1" s="1"/>
  <c r="AB1505" i="1" s="1"/>
  <c r="F1505" i="1"/>
  <c r="A1505" i="1"/>
  <c r="AH1503" i="1"/>
  <c r="AF1503" i="1"/>
  <c r="AE1503" i="1"/>
  <c r="AD1503" i="1"/>
  <c r="Y1503" i="1"/>
  <c r="X1503" i="1"/>
  <c r="W1503" i="1"/>
  <c r="O1503" i="1"/>
  <c r="N1503" i="1"/>
  <c r="M1503" i="1" s="1"/>
  <c r="H1503" i="1"/>
  <c r="Z1503" i="1" s="1"/>
  <c r="AB1503" i="1" s="1"/>
  <c r="F1503" i="1"/>
  <c r="A1503" i="1"/>
  <c r="AH1502" i="1"/>
  <c r="AF1502" i="1"/>
  <c r="AE1502" i="1"/>
  <c r="AD1502" i="1"/>
  <c r="Y1502" i="1"/>
  <c r="X1502" i="1"/>
  <c r="W1502" i="1"/>
  <c r="O1502" i="1"/>
  <c r="N1502" i="1"/>
  <c r="M1502" i="1" s="1"/>
  <c r="H1502" i="1"/>
  <c r="Z1502" i="1" s="1"/>
  <c r="AB1502" i="1" s="1"/>
  <c r="F1502" i="1"/>
  <c r="A1502" i="1"/>
  <c r="AH1501" i="1"/>
  <c r="AF1501" i="1"/>
  <c r="AE1501" i="1"/>
  <c r="AD1501" i="1"/>
  <c r="Y1501" i="1"/>
  <c r="X1501" i="1"/>
  <c r="W1501" i="1"/>
  <c r="O1501" i="1"/>
  <c r="N1501" i="1"/>
  <c r="M1501" i="1" s="1"/>
  <c r="H1501" i="1"/>
  <c r="Z1501" i="1" s="1"/>
  <c r="AB1501" i="1" s="1"/>
  <c r="F1501" i="1"/>
  <c r="A1501" i="1"/>
  <c r="AH1500" i="1"/>
  <c r="AF1500" i="1"/>
  <c r="AE1500" i="1"/>
  <c r="AD1500" i="1"/>
  <c r="Y1500" i="1"/>
  <c r="X1500" i="1"/>
  <c r="W1500" i="1"/>
  <c r="O1500" i="1"/>
  <c r="N1500" i="1"/>
  <c r="M1500" i="1" s="1"/>
  <c r="H1500" i="1"/>
  <c r="Z1500" i="1" s="1"/>
  <c r="AB1500" i="1" s="1"/>
  <c r="F1500" i="1"/>
  <c r="A1500" i="1"/>
  <c r="AH1499" i="1"/>
  <c r="AF1499" i="1"/>
  <c r="AE1499" i="1"/>
  <c r="AD1499" i="1"/>
  <c r="Y1499" i="1"/>
  <c r="X1499" i="1"/>
  <c r="W1499" i="1"/>
  <c r="O1499" i="1"/>
  <c r="N1499" i="1"/>
  <c r="M1499" i="1" s="1"/>
  <c r="H1499" i="1"/>
  <c r="Z1499" i="1" s="1"/>
  <c r="AB1499" i="1" s="1"/>
  <c r="F1499" i="1"/>
  <c r="A1499" i="1"/>
  <c r="AH1497" i="1"/>
  <c r="AF1497" i="1"/>
  <c r="AE1497" i="1"/>
  <c r="AD1497" i="1"/>
  <c r="Y1497" i="1"/>
  <c r="X1497" i="1"/>
  <c r="W1497" i="1"/>
  <c r="O1497" i="1"/>
  <c r="N1497" i="1"/>
  <c r="M1497" i="1" s="1"/>
  <c r="H1497" i="1"/>
  <c r="Z1497" i="1" s="1"/>
  <c r="AB1497" i="1" s="1"/>
  <c r="F1497" i="1"/>
  <c r="A1497" i="1"/>
  <c r="AH1495" i="1"/>
  <c r="AF1495" i="1"/>
  <c r="AE1495" i="1"/>
  <c r="AD1495" i="1"/>
  <c r="Y1495" i="1"/>
  <c r="X1495" i="1"/>
  <c r="W1495" i="1"/>
  <c r="O1495" i="1"/>
  <c r="N1495" i="1"/>
  <c r="M1495" i="1" s="1"/>
  <c r="H1495" i="1"/>
  <c r="Z1495" i="1" s="1"/>
  <c r="AB1495" i="1" s="1"/>
  <c r="F1495" i="1"/>
  <c r="A1495" i="1"/>
  <c r="AH1493" i="1"/>
  <c r="AG1493" i="1"/>
  <c r="AF1493" i="1"/>
  <c r="AE1493" i="1"/>
  <c r="AD1493" i="1"/>
  <c r="Y1493" i="1"/>
  <c r="X1493" i="1"/>
  <c r="W1493" i="1"/>
  <c r="O1493" i="1"/>
  <c r="N1493" i="1"/>
  <c r="H1493" i="1"/>
  <c r="Z1493" i="1" s="1"/>
  <c r="AB1493" i="1" s="1"/>
  <c r="F1493" i="1"/>
  <c r="A1493" i="1"/>
  <c r="AH1484" i="1"/>
  <c r="AF1484" i="1"/>
  <c r="AE1484" i="1"/>
  <c r="AD1484" i="1"/>
  <c r="Y1484" i="1"/>
  <c r="X1484" i="1"/>
  <c r="W1484" i="1"/>
  <c r="O1484" i="1"/>
  <c r="N1484" i="1"/>
  <c r="M1484" i="1" s="1"/>
  <c r="H1484" i="1"/>
  <c r="Z1484" i="1" s="1"/>
  <c r="AB1484" i="1" s="1"/>
  <c r="F1484" i="1"/>
  <c r="A1484" i="1"/>
  <c r="AH1486" i="1"/>
  <c r="AF1486" i="1"/>
  <c r="AE1486" i="1"/>
  <c r="AD1486" i="1"/>
  <c r="Y1486" i="1"/>
  <c r="X1486" i="1"/>
  <c r="W1486" i="1"/>
  <c r="O1486" i="1"/>
  <c r="N1486" i="1"/>
  <c r="M1486" i="1" s="1"/>
  <c r="H1486" i="1"/>
  <c r="Z1486" i="1" s="1"/>
  <c r="AB1486" i="1" s="1"/>
  <c r="F1486" i="1"/>
  <c r="A1486" i="1"/>
  <c r="AH1488" i="1"/>
  <c r="AF1488" i="1"/>
  <c r="AE1488" i="1"/>
  <c r="AD1488" i="1"/>
  <c r="Y1488" i="1"/>
  <c r="X1488" i="1"/>
  <c r="W1488" i="1"/>
  <c r="O1488" i="1"/>
  <c r="N1488" i="1"/>
  <c r="M1488" i="1" s="1"/>
  <c r="H1488" i="1"/>
  <c r="Z1488" i="1" s="1"/>
  <c r="AB1488" i="1" s="1"/>
  <c r="F1488" i="1"/>
  <c r="A1488" i="1"/>
  <c r="AH1485" i="1"/>
  <c r="AF1485" i="1"/>
  <c r="AE1485" i="1"/>
  <c r="AD1485" i="1"/>
  <c r="Y1485" i="1"/>
  <c r="X1485" i="1"/>
  <c r="W1485" i="1"/>
  <c r="O1485" i="1"/>
  <c r="N1485" i="1"/>
  <c r="M1485" i="1" s="1"/>
  <c r="H1485" i="1"/>
  <c r="Z1485" i="1" s="1"/>
  <c r="AB1485" i="1" s="1"/>
  <c r="F1485" i="1"/>
  <c r="A1485" i="1"/>
  <c r="AH1483" i="1"/>
  <c r="AG1483" i="1"/>
  <c r="AF1483" i="1"/>
  <c r="AE1483" i="1"/>
  <c r="AD1483" i="1"/>
  <c r="Y1483" i="1"/>
  <c r="X1483" i="1"/>
  <c r="W1483" i="1"/>
  <c r="O1483" i="1"/>
  <c r="N1483" i="1"/>
  <c r="H1483" i="1"/>
  <c r="Z1483" i="1" s="1"/>
  <c r="AB1483" i="1" s="1"/>
  <c r="F1483" i="1"/>
  <c r="A1483" i="1"/>
  <c r="AH1482" i="1"/>
  <c r="AF1482" i="1"/>
  <c r="AE1482" i="1"/>
  <c r="AD1482" i="1"/>
  <c r="Y1482" i="1"/>
  <c r="X1482" i="1"/>
  <c r="W1482" i="1"/>
  <c r="O1482" i="1"/>
  <c r="N1482" i="1"/>
  <c r="M1482" i="1" s="1"/>
  <c r="H1482" i="1"/>
  <c r="Z1482" i="1" s="1"/>
  <c r="AB1482" i="1" s="1"/>
  <c r="F1482" i="1"/>
  <c r="A1482" i="1"/>
  <c r="AH1480" i="1"/>
  <c r="AG1480" i="1"/>
  <c r="AF1480" i="1"/>
  <c r="AE1480" i="1"/>
  <c r="AD1480" i="1"/>
  <c r="Y1480" i="1"/>
  <c r="X1480" i="1"/>
  <c r="W1480" i="1"/>
  <c r="O1480" i="1"/>
  <c r="N1480" i="1"/>
  <c r="H1480" i="1"/>
  <c r="Z1480" i="1" s="1"/>
  <c r="AB1480" i="1" s="1"/>
  <c r="F1480" i="1"/>
  <c r="A1480" i="1"/>
  <c r="AH1479" i="1"/>
  <c r="AG1479" i="1"/>
  <c r="AF1479" i="1"/>
  <c r="AE1479" i="1"/>
  <c r="AD1479" i="1"/>
  <c r="Y1479" i="1"/>
  <c r="X1479" i="1"/>
  <c r="W1479" i="1"/>
  <c r="O1479" i="1"/>
  <c r="N1479" i="1"/>
  <c r="M1479" i="1" s="1"/>
  <c r="H1479" i="1"/>
  <c r="Z1479" i="1" s="1"/>
  <c r="AB1479" i="1" s="1"/>
  <c r="F1479" i="1"/>
  <c r="A1479" i="1"/>
  <c r="AH1478" i="1"/>
  <c r="AG1478" i="1"/>
  <c r="AF1478" i="1"/>
  <c r="AE1478" i="1"/>
  <c r="AD1478" i="1"/>
  <c r="Y1478" i="1"/>
  <c r="X1478" i="1"/>
  <c r="W1478" i="1"/>
  <c r="O1478" i="1"/>
  <c r="N1478" i="1"/>
  <c r="M1478" i="1" s="1"/>
  <c r="H1478" i="1"/>
  <c r="Z1478" i="1" s="1"/>
  <c r="AB1478" i="1" s="1"/>
  <c r="F1478" i="1"/>
  <c r="A1478" i="1"/>
  <c r="AH1477" i="1"/>
  <c r="AG1477" i="1"/>
  <c r="AF1477" i="1"/>
  <c r="AE1477" i="1"/>
  <c r="AD1477" i="1"/>
  <c r="Y1477" i="1"/>
  <c r="X1477" i="1"/>
  <c r="W1477" i="1"/>
  <c r="O1477" i="1"/>
  <c r="N1477" i="1"/>
  <c r="M1477" i="1" s="1"/>
  <c r="H1477" i="1"/>
  <c r="Z1477" i="1" s="1"/>
  <c r="AB1477" i="1" s="1"/>
  <c r="F1477" i="1"/>
  <c r="A1477" i="1"/>
  <c r="AH1476" i="1"/>
  <c r="AG1476" i="1"/>
  <c r="AF1476" i="1"/>
  <c r="AE1476" i="1"/>
  <c r="AD1476" i="1"/>
  <c r="Y1476" i="1"/>
  <c r="X1476" i="1"/>
  <c r="W1476" i="1"/>
  <c r="O1476" i="1"/>
  <c r="N1476" i="1"/>
  <c r="M1476" i="1" s="1"/>
  <c r="H1476" i="1"/>
  <c r="Z1476" i="1" s="1"/>
  <c r="AB1476" i="1" s="1"/>
  <c r="F1476" i="1"/>
  <c r="A1476" i="1"/>
  <c r="AH1475" i="1"/>
  <c r="AG1475" i="1"/>
  <c r="AF1475" i="1"/>
  <c r="AE1475" i="1"/>
  <c r="AD1475" i="1"/>
  <c r="Y1475" i="1"/>
  <c r="X1475" i="1"/>
  <c r="W1475" i="1"/>
  <c r="O1475" i="1"/>
  <c r="N1475" i="1"/>
  <c r="M1475" i="1" s="1"/>
  <c r="H1475" i="1"/>
  <c r="Z1475" i="1" s="1"/>
  <c r="AB1475" i="1" s="1"/>
  <c r="F1475" i="1"/>
  <c r="A1475" i="1"/>
  <c r="AH1473" i="1"/>
  <c r="AG1473" i="1"/>
  <c r="AF1473" i="1"/>
  <c r="AE1473" i="1"/>
  <c r="AD1473" i="1"/>
  <c r="Y1473" i="1"/>
  <c r="X1473" i="1"/>
  <c r="W1473" i="1"/>
  <c r="O1473" i="1"/>
  <c r="N1473" i="1"/>
  <c r="H1473" i="1"/>
  <c r="Z1473" i="1" s="1"/>
  <c r="AB1473" i="1" s="1"/>
  <c r="F1473" i="1"/>
  <c r="A1473" i="1"/>
  <c r="AH1472" i="1"/>
  <c r="AF1472" i="1"/>
  <c r="AE1472" i="1"/>
  <c r="AD1472" i="1"/>
  <c r="Y1472" i="1"/>
  <c r="X1472" i="1"/>
  <c r="W1472" i="1"/>
  <c r="O1472" i="1"/>
  <c r="N1472" i="1"/>
  <c r="M1472" i="1" s="1"/>
  <c r="H1472" i="1"/>
  <c r="Z1472" i="1" s="1"/>
  <c r="AB1472" i="1" s="1"/>
  <c r="F1472" i="1"/>
  <c r="A1472" i="1"/>
  <c r="AH1471" i="1"/>
  <c r="AF1471" i="1"/>
  <c r="AE1471" i="1"/>
  <c r="AD1471" i="1"/>
  <c r="Y1471" i="1"/>
  <c r="X1471" i="1"/>
  <c r="W1471" i="1"/>
  <c r="O1471" i="1"/>
  <c r="N1471" i="1"/>
  <c r="M1471" i="1" s="1"/>
  <c r="H1471" i="1"/>
  <c r="Z1471" i="1" s="1"/>
  <c r="AB1471" i="1" s="1"/>
  <c r="F1471" i="1"/>
  <c r="A1471" i="1"/>
  <c r="AH1470" i="1"/>
  <c r="AF1470" i="1"/>
  <c r="AE1470" i="1"/>
  <c r="AD1470" i="1"/>
  <c r="Y1470" i="1"/>
  <c r="X1470" i="1"/>
  <c r="W1470" i="1"/>
  <c r="O1470" i="1"/>
  <c r="N1470" i="1"/>
  <c r="M1470" i="1" s="1"/>
  <c r="H1470" i="1"/>
  <c r="Z1470" i="1" s="1"/>
  <c r="AB1470" i="1" s="1"/>
  <c r="F1470" i="1"/>
  <c r="A1470" i="1"/>
  <c r="AH1468" i="1"/>
  <c r="AG1468" i="1"/>
  <c r="AF1468" i="1"/>
  <c r="AE1468" i="1"/>
  <c r="AD1468" i="1"/>
  <c r="Y1468" i="1"/>
  <c r="X1468" i="1"/>
  <c r="W1468" i="1"/>
  <c r="O1468" i="1"/>
  <c r="N1468" i="1"/>
  <c r="H1468" i="1"/>
  <c r="Z1468" i="1" s="1"/>
  <c r="AB1468" i="1" s="1"/>
  <c r="F1468" i="1"/>
  <c r="A1468" i="1"/>
  <c r="AH1469" i="1"/>
  <c r="AF1469" i="1"/>
  <c r="AE1469" i="1"/>
  <c r="AD1469" i="1"/>
  <c r="Y1469" i="1"/>
  <c r="X1469" i="1"/>
  <c r="W1469" i="1"/>
  <c r="O1469" i="1"/>
  <c r="N1469" i="1"/>
  <c r="M1469" i="1" s="1"/>
  <c r="H1469" i="1"/>
  <c r="Z1469" i="1" s="1"/>
  <c r="AB1469" i="1" s="1"/>
  <c r="F1469" i="1"/>
  <c r="A1469" i="1"/>
  <c r="AH1462" i="1"/>
  <c r="AF1462" i="1"/>
  <c r="AE1462" i="1"/>
  <c r="AD1462" i="1"/>
  <c r="Y1462" i="1"/>
  <c r="X1462" i="1"/>
  <c r="W1462" i="1"/>
  <c r="O1462" i="1"/>
  <c r="N1462" i="1"/>
  <c r="M1462" i="1" s="1"/>
  <c r="H1462" i="1"/>
  <c r="Z1462" i="1" s="1"/>
  <c r="AB1462" i="1" s="1"/>
  <c r="F1462" i="1"/>
  <c r="A1462" i="1"/>
  <c r="AH1455" i="1"/>
  <c r="AF1455" i="1"/>
  <c r="AE1455" i="1"/>
  <c r="AD1455" i="1"/>
  <c r="Y1455" i="1"/>
  <c r="X1455" i="1"/>
  <c r="W1455" i="1"/>
  <c r="O1455" i="1"/>
  <c r="N1455" i="1"/>
  <c r="M1455" i="1" s="1"/>
  <c r="H1455" i="1"/>
  <c r="Z1455" i="1" s="1"/>
  <c r="AB1455" i="1" s="1"/>
  <c r="F1455" i="1"/>
  <c r="A1455" i="1"/>
  <c r="AH1454" i="1"/>
  <c r="AF1454" i="1"/>
  <c r="AE1454" i="1"/>
  <c r="AD1454" i="1"/>
  <c r="Y1454" i="1"/>
  <c r="X1454" i="1"/>
  <c r="W1454" i="1"/>
  <c r="O1454" i="1"/>
  <c r="N1454" i="1"/>
  <c r="M1454" i="1" s="1"/>
  <c r="H1454" i="1"/>
  <c r="Z1454" i="1" s="1"/>
  <c r="AB1454" i="1" s="1"/>
  <c r="F1454" i="1"/>
  <c r="A1454" i="1"/>
  <c r="AH1453" i="1"/>
  <c r="AF1453" i="1"/>
  <c r="AE1453" i="1"/>
  <c r="AD1453" i="1"/>
  <c r="Y1453" i="1"/>
  <c r="X1453" i="1"/>
  <c r="W1453" i="1"/>
  <c r="O1453" i="1"/>
  <c r="N1453" i="1"/>
  <c r="M1453" i="1" s="1"/>
  <c r="H1453" i="1"/>
  <c r="Z1453" i="1" s="1"/>
  <c r="AB1453" i="1" s="1"/>
  <c r="F1453" i="1"/>
  <c r="A1453" i="1"/>
  <c r="AH1452" i="1"/>
  <c r="AG1452" i="1"/>
  <c r="AF1452" i="1"/>
  <c r="AE1452" i="1"/>
  <c r="AD1452" i="1"/>
  <c r="Y1452" i="1"/>
  <c r="X1452" i="1"/>
  <c r="W1452" i="1"/>
  <c r="O1452" i="1"/>
  <c r="N1452" i="1"/>
  <c r="H1452" i="1"/>
  <c r="Z1452" i="1" s="1"/>
  <c r="AB1452" i="1" s="1"/>
  <c r="F1452" i="1"/>
  <c r="A1452" i="1"/>
  <c r="AH1451" i="1"/>
  <c r="AG1451" i="1"/>
  <c r="AF1451" i="1"/>
  <c r="AE1451" i="1"/>
  <c r="AD1451" i="1"/>
  <c r="Y1451" i="1"/>
  <c r="X1451" i="1"/>
  <c r="W1451" i="1"/>
  <c r="O1451" i="1"/>
  <c r="N1451" i="1"/>
  <c r="H1451" i="1"/>
  <c r="Z1451" i="1" s="1"/>
  <c r="AB1451" i="1" s="1"/>
  <c r="F1451" i="1"/>
  <c r="A1451" i="1"/>
  <c r="AH1450" i="1"/>
  <c r="AF1450" i="1"/>
  <c r="AE1450" i="1"/>
  <c r="AD1450" i="1"/>
  <c r="Y1450" i="1"/>
  <c r="X1450" i="1"/>
  <c r="W1450" i="1"/>
  <c r="O1450" i="1"/>
  <c r="N1450" i="1"/>
  <c r="M1450" i="1" s="1"/>
  <c r="H1450" i="1"/>
  <c r="Z1450" i="1" s="1"/>
  <c r="AB1450" i="1" s="1"/>
  <c r="F1450" i="1"/>
  <c r="A1450" i="1"/>
  <c r="AH1449" i="1"/>
  <c r="AF1449" i="1"/>
  <c r="AE1449" i="1"/>
  <c r="AD1449" i="1"/>
  <c r="Y1449" i="1"/>
  <c r="X1449" i="1"/>
  <c r="W1449" i="1"/>
  <c r="O1449" i="1"/>
  <c r="N1449" i="1"/>
  <c r="M1449" i="1" s="1"/>
  <c r="H1449" i="1"/>
  <c r="Z1449" i="1" s="1"/>
  <c r="AB1449" i="1" s="1"/>
  <c r="F1449" i="1"/>
  <c r="A1449" i="1"/>
  <c r="AH1448" i="1"/>
  <c r="AF1448" i="1"/>
  <c r="AE1448" i="1"/>
  <c r="AD1448" i="1"/>
  <c r="Y1448" i="1"/>
  <c r="X1448" i="1"/>
  <c r="W1448" i="1"/>
  <c r="O1448" i="1"/>
  <c r="N1448" i="1"/>
  <c r="M1448" i="1" s="1"/>
  <c r="H1448" i="1"/>
  <c r="Z1448" i="1" s="1"/>
  <c r="AB1448" i="1" s="1"/>
  <c r="F1448" i="1"/>
  <c r="A1448" i="1"/>
  <c r="AH1447" i="1"/>
  <c r="AF1447" i="1"/>
  <c r="AE1447" i="1"/>
  <c r="AD1447" i="1"/>
  <c r="Y1447" i="1"/>
  <c r="X1447" i="1"/>
  <c r="W1447" i="1"/>
  <c r="O1447" i="1"/>
  <c r="N1447" i="1"/>
  <c r="M1447" i="1" s="1"/>
  <c r="H1447" i="1"/>
  <c r="Z1447" i="1" s="1"/>
  <c r="AB1447" i="1" s="1"/>
  <c r="F1447" i="1"/>
  <c r="A1447" i="1"/>
  <c r="AH1446" i="1"/>
  <c r="AF1446" i="1"/>
  <c r="AE1446" i="1"/>
  <c r="AD1446" i="1"/>
  <c r="Y1446" i="1"/>
  <c r="X1446" i="1"/>
  <c r="W1446" i="1"/>
  <c r="O1446" i="1"/>
  <c r="N1446" i="1"/>
  <c r="M1446" i="1" s="1"/>
  <c r="H1446" i="1"/>
  <c r="Z1446" i="1" s="1"/>
  <c r="AB1446" i="1" s="1"/>
  <c r="F1446" i="1"/>
  <c r="A1446" i="1"/>
  <c r="AH1444" i="1"/>
  <c r="AF1444" i="1"/>
  <c r="AE1444" i="1"/>
  <c r="AD1444" i="1"/>
  <c r="Y1444" i="1"/>
  <c r="X1444" i="1"/>
  <c r="W1444" i="1"/>
  <c r="O1444" i="1"/>
  <c r="N1444" i="1"/>
  <c r="M1444" i="1" s="1"/>
  <c r="H1444" i="1"/>
  <c r="Z1444" i="1" s="1"/>
  <c r="AB1444" i="1" s="1"/>
  <c r="F1444" i="1"/>
  <c r="A1444" i="1"/>
  <c r="AH1443" i="1"/>
  <c r="AG1443" i="1"/>
  <c r="AF1443" i="1"/>
  <c r="AE1443" i="1"/>
  <c r="AD1443" i="1"/>
  <c r="Y1443" i="1"/>
  <c r="X1443" i="1"/>
  <c r="W1443" i="1"/>
  <c r="O1443" i="1"/>
  <c r="N1443" i="1"/>
  <c r="H1443" i="1"/>
  <c r="Z1443" i="1" s="1"/>
  <c r="AB1443" i="1" s="1"/>
  <c r="F1443" i="1"/>
  <c r="A1443" i="1"/>
  <c r="AH1440" i="1"/>
  <c r="AG1440" i="1"/>
  <c r="AF1440" i="1"/>
  <c r="AE1440" i="1"/>
  <c r="AD1440" i="1"/>
  <c r="Y1440" i="1"/>
  <c r="X1440" i="1"/>
  <c r="W1440" i="1"/>
  <c r="O1440" i="1"/>
  <c r="N1440" i="1"/>
  <c r="H1440" i="1"/>
  <c r="Z1440" i="1" s="1"/>
  <c r="AB1440" i="1" s="1"/>
  <c r="F1440" i="1"/>
  <c r="A1440" i="1"/>
  <c r="AH1439" i="1"/>
  <c r="AG1439" i="1"/>
  <c r="AF1439" i="1"/>
  <c r="AE1439" i="1"/>
  <c r="AD1439" i="1"/>
  <c r="Y1439" i="1"/>
  <c r="X1439" i="1"/>
  <c r="W1439" i="1"/>
  <c r="O1439" i="1"/>
  <c r="N1439" i="1"/>
  <c r="H1439" i="1"/>
  <c r="Z1439" i="1" s="1"/>
  <c r="AB1439" i="1" s="1"/>
  <c r="F1439" i="1"/>
  <c r="A1439" i="1"/>
  <c r="AH1438" i="1"/>
  <c r="AF1438" i="1"/>
  <c r="AE1438" i="1"/>
  <c r="AD1438" i="1"/>
  <c r="Y1438" i="1"/>
  <c r="X1438" i="1"/>
  <c r="W1438" i="1"/>
  <c r="O1438" i="1"/>
  <c r="N1438" i="1"/>
  <c r="M1438" i="1" s="1"/>
  <c r="H1438" i="1"/>
  <c r="Z1438" i="1" s="1"/>
  <c r="AB1438" i="1" s="1"/>
  <c r="F1438" i="1"/>
  <c r="A1438" i="1"/>
  <c r="AH1437" i="1"/>
  <c r="AG1437" i="1"/>
  <c r="AF1437" i="1"/>
  <c r="AE1437" i="1"/>
  <c r="AD1437" i="1"/>
  <c r="Y1437" i="1"/>
  <c r="X1437" i="1"/>
  <c r="W1437" i="1"/>
  <c r="O1437" i="1"/>
  <c r="N1437" i="1"/>
  <c r="H1437" i="1"/>
  <c r="Z1437" i="1" s="1"/>
  <c r="AB1437" i="1" s="1"/>
  <c r="F1437" i="1"/>
  <c r="A1437" i="1"/>
  <c r="AH1436" i="1"/>
  <c r="AG1436" i="1"/>
  <c r="AF1436" i="1"/>
  <c r="AE1436" i="1"/>
  <c r="AD1436" i="1"/>
  <c r="Y1436" i="1"/>
  <c r="X1436" i="1"/>
  <c r="W1436" i="1"/>
  <c r="O1436" i="1"/>
  <c r="N1436" i="1"/>
  <c r="H1436" i="1"/>
  <c r="Z1436" i="1" s="1"/>
  <c r="AB1436" i="1" s="1"/>
  <c r="F1436" i="1"/>
  <c r="A1436" i="1"/>
  <c r="AH1435" i="1"/>
  <c r="AF1435" i="1"/>
  <c r="AE1435" i="1"/>
  <c r="AD1435" i="1"/>
  <c r="Y1435" i="1"/>
  <c r="X1435" i="1"/>
  <c r="W1435" i="1"/>
  <c r="O1435" i="1"/>
  <c r="N1435" i="1"/>
  <c r="M1435" i="1" s="1"/>
  <c r="H1435" i="1"/>
  <c r="Z1435" i="1" s="1"/>
  <c r="AB1435" i="1" s="1"/>
  <c r="F1435" i="1"/>
  <c r="A1435" i="1"/>
  <c r="AH1434" i="1"/>
  <c r="AG1434" i="1"/>
  <c r="AF1434" i="1"/>
  <c r="AE1434" i="1"/>
  <c r="AD1434" i="1"/>
  <c r="Y1434" i="1"/>
  <c r="X1434" i="1"/>
  <c r="W1434" i="1"/>
  <c r="O1434" i="1"/>
  <c r="N1434" i="1"/>
  <c r="H1434" i="1"/>
  <c r="Z1434" i="1" s="1"/>
  <c r="AB1434" i="1" s="1"/>
  <c r="F1434" i="1"/>
  <c r="A1434" i="1"/>
  <c r="AH1432" i="1"/>
  <c r="AF1432" i="1"/>
  <c r="AE1432" i="1"/>
  <c r="AD1432" i="1"/>
  <c r="Y1432" i="1"/>
  <c r="X1432" i="1"/>
  <c r="W1432" i="1"/>
  <c r="O1432" i="1"/>
  <c r="N1432" i="1"/>
  <c r="M1432" i="1" s="1"/>
  <c r="H1432" i="1"/>
  <c r="Z1432" i="1" s="1"/>
  <c r="AB1432" i="1" s="1"/>
  <c r="F1432" i="1"/>
  <c r="A1432" i="1"/>
  <c r="AH1433" i="1"/>
  <c r="AF1433" i="1"/>
  <c r="AE1433" i="1"/>
  <c r="AD1433" i="1"/>
  <c r="Y1433" i="1"/>
  <c r="X1433" i="1"/>
  <c r="W1433" i="1"/>
  <c r="O1433" i="1"/>
  <c r="N1433" i="1"/>
  <c r="M1433" i="1" s="1"/>
  <c r="H1433" i="1"/>
  <c r="Z1433" i="1" s="1"/>
  <c r="AB1433" i="1" s="1"/>
  <c r="F1433" i="1"/>
  <c r="A1433" i="1"/>
  <c r="AH1430" i="1"/>
  <c r="AF1430" i="1"/>
  <c r="AE1430" i="1"/>
  <c r="AD1430" i="1"/>
  <c r="Y1430" i="1"/>
  <c r="X1430" i="1"/>
  <c r="W1430" i="1"/>
  <c r="O1430" i="1"/>
  <c r="N1430" i="1"/>
  <c r="M1430" i="1" s="1"/>
  <c r="H1430" i="1"/>
  <c r="Z1430" i="1" s="1"/>
  <c r="AB1430" i="1" s="1"/>
  <c r="F1430" i="1"/>
  <c r="A1430" i="1"/>
  <c r="AH1431" i="1"/>
  <c r="AF1431" i="1"/>
  <c r="AE1431" i="1"/>
  <c r="AD1431" i="1"/>
  <c r="Y1431" i="1"/>
  <c r="X1431" i="1"/>
  <c r="W1431" i="1"/>
  <c r="O1431" i="1"/>
  <c r="N1431" i="1"/>
  <c r="M1431" i="1" s="1"/>
  <c r="H1431" i="1"/>
  <c r="Z1431" i="1" s="1"/>
  <c r="AB1431" i="1" s="1"/>
  <c r="F1431" i="1"/>
  <c r="A1431" i="1"/>
  <c r="AH1428" i="1"/>
  <c r="AG1428" i="1"/>
  <c r="AF1428" i="1"/>
  <c r="AE1428" i="1"/>
  <c r="AD1428" i="1"/>
  <c r="Y1428" i="1"/>
  <c r="X1428" i="1"/>
  <c r="W1428" i="1"/>
  <c r="O1428" i="1"/>
  <c r="N1428" i="1"/>
  <c r="H1428" i="1"/>
  <c r="Z1428" i="1" s="1"/>
  <c r="AB1428" i="1" s="1"/>
  <c r="F1428" i="1"/>
  <c r="A1428" i="1"/>
  <c r="AH1429" i="1"/>
  <c r="AF1429" i="1"/>
  <c r="AE1429" i="1"/>
  <c r="AD1429" i="1"/>
  <c r="Y1429" i="1"/>
  <c r="X1429" i="1"/>
  <c r="W1429" i="1"/>
  <c r="O1429" i="1"/>
  <c r="N1429" i="1"/>
  <c r="M1429" i="1" s="1"/>
  <c r="H1429" i="1"/>
  <c r="Z1429" i="1" s="1"/>
  <c r="AB1429" i="1" s="1"/>
  <c r="F1429" i="1"/>
  <c r="A1429" i="1"/>
  <c r="AH1427" i="1"/>
  <c r="AG1427" i="1"/>
  <c r="AF1427" i="1"/>
  <c r="AE1427" i="1"/>
  <c r="AD1427" i="1"/>
  <c r="Y1427" i="1"/>
  <c r="X1427" i="1"/>
  <c r="W1427" i="1"/>
  <c r="O1427" i="1"/>
  <c r="N1427" i="1"/>
  <c r="H1427" i="1"/>
  <c r="Z1427" i="1" s="1"/>
  <c r="AB1427" i="1" s="1"/>
  <c r="F1427" i="1"/>
  <c r="A1427" i="1"/>
  <c r="AH1423" i="1"/>
  <c r="AF1423" i="1"/>
  <c r="AE1423" i="1"/>
  <c r="AD1423" i="1"/>
  <c r="Y1423" i="1"/>
  <c r="X1423" i="1"/>
  <c r="W1423" i="1"/>
  <c r="O1423" i="1"/>
  <c r="N1423" i="1"/>
  <c r="M1423" i="1" s="1"/>
  <c r="H1423" i="1"/>
  <c r="Z1423" i="1" s="1"/>
  <c r="AB1423" i="1" s="1"/>
  <c r="F1423" i="1"/>
  <c r="A1423" i="1"/>
  <c r="AH1421" i="1"/>
  <c r="AG1421" i="1"/>
  <c r="AF1421" i="1"/>
  <c r="AE1421" i="1"/>
  <c r="AD1421" i="1"/>
  <c r="Y1421" i="1"/>
  <c r="X1421" i="1"/>
  <c r="W1421" i="1"/>
  <c r="O1421" i="1"/>
  <c r="N1421" i="1"/>
  <c r="H1421" i="1"/>
  <c r="Z1421" i="1" s="1"/>
  <c r="AB1421" i="1" s="1"/>
  <c r="F1421" i="1"/>
  <c r="A1421" i="1"/>
  <c r="AH1420" i="1"/>
  <c r="AF1420" i="1"/>
  <c r="AE1420" i="1"/>
  <c r="AD1420" i="1"/>
  <c r="Y1420" i="1"/>
  <c r="X1420" i="1"/>
  <c r="W1420" i="1"/>
  <c r="O1420" i="1"/>
  <c r="N1420" i="1"/>
  <c r="M1420" i="1" s="1"/>
  <c r="H1420" i="1"/>
  <c r="Z1420" i="1" s="1"/>
  <c r="AB1420" i="1" s="1"/>
  <c r="F1420" i="1"/>
  <c r="A1420" i="1"/>
  <c r="AH1418" i="1"/>
  <c r="AF1418" i="1"/>
  <c r="AE1418" i="1"/>
  <c r="AD1418" i="1"/>
  <c r="Y1418" i="1"/>
  <c r="X1418" i="1"/>
  <c r="W1418" i="1"/>
  <c r="O1418" i="1"/>
  <c r="N1418" i="1"/>
  <c r="M1418" i="1" s="1"/>
  <c r="H1418" i="1"/>
  <c r="Z1418" i="1" s="1"/>
  <c r="AB1418" i="1" s="1"/>
  <c r="F1418" i="1"/>
  <c r="A1418" i="1"/>
  <c r="AH1417" i="1"/>
  <c r="AF1417" i="1"/>
  <c r="AE1417" i="1"/>
  <c r="AD1417" i="1"/>
  <c r="Y1417" i="1"/>
  <c r="X1417" i="1"/>
  <c r="W1417" i="1"/>
  <c r="O1417" i="1"/>
  <c r="N1417" i="1"/>
  <c r="M1417" i="1" s="1"/>
  <c r="H1417" i="1"/>
  <c r="Z1417" i="1" s="1"/>
  <c r="AB1417" i="1" s="1"/>
  <c r="F1417" i="1"/>
  <c r="A1417" i="1"/>
  <c r="AH1416" i="1"/>
  <c r="AF1416" i="1"/>
  <c r="AE1416" i="1"/>
  <c r="AD1416" i="1"/>
  <c r="Y1416" i="1"/>
  <c r="X1416" i="1"/>
  <c r="W1416" i="1"/>
  <c r="O1416" i="1"/>
  <c r="N1416" i="1"/>
  <c r="M1416" i="1" s="1"/>
  <c r="H1416" i="1"/>
  <c r="Z1416" i="1" s="1"/>
  <c r="AB1416" i="1" s="1"/>
  <c r="F1416" i="1"/>
  <c r="A1416" i="1"/>
  <c r="AH1419" i="1"/>
  <c r="AF1419" i="1"/>
  <c r="AE1419" i="1"/>
  <c r="AD1419" i="1"/>
  <c r="Y1419" i="1"/>
  <c r="X1419" i="1"/>
  <c r="W1419" i="1"/>
  <c r="O1419" i="1"/>
  <c r="N1419" i="1"/>
  <c r="M1419" i="1" s="1"/>
  <c r="H1419" i="1"/>
  <c r="Z1419" i="1" s="1"/>
  <c r="AB1419" i="1" s="1"/>
  <c r="F1419" i="1"/>
  <c r="A1419" i="1"/>
  <c r="AH1415" i="1"/>
  <c r="AF1415" i="1"/>
  <c r="AE1415" i="1"/>
  <c r="AD1415" i="1"/>
  <c r="Y1415" i="1"/>
  <c r="X1415" i="1"/>
  <c r="W1415" i="1"/>
  <c r="O1415" i="1"/>
  <c r="N1415" i="1"/>
  <c r="M1415" i="1" s="1"/>
  <c r="H1415" i="1"/>
  <c r="Z1415" i="1" s="1"/>
  <c r="AB1415" i="1" s="1"/>
  <c r="F1415" i="1"/>
  <c r="A1415" i="1"/>
  <c r="AH1413" i="1"/>
  <c r="AF1413" i="1"/>
  <c r="AE1413" i="1"/>
  <c r="AD1413" i="1"/>
  <c r="Y1413" i="1"/>
  <c r="X1413" i="1"/>
  <c r="W1413" i="1"/>
  <c r="O1413" i="1"/>
  <c r="N1413" i="1"/>
  <c r="M1413" i="1" s="1"/>
  <c r="H1413" i="1"/>
  <c r="Z1413" i="1" s="1"/>
  <c r="AB1413" i="1" s="1"/>
  <c r="F1413" i="1"/>
  <c r="A1413" i="1"/>
  <c r="AH1412" i="1"/>
  <c r="AF1412" i="1"/>
  <c r="AE1412" i="1"/>
  <c r="AD1412" i="1"/>
  <c r="Y1412" i="1"/>
  <c r="X1412" i="1"/>
  <c r="W1412" i="1"/>
  <c r="O1412" i="1"/>
  <c r="N1412" i="1"/>
  <c r="M1412" i="1" s="1"/>
  <c r="H1412" i="1"/>
  <c r="Z1412" i="1" s="1"/>
  <c r="AB1412" i="1" s="1"/>
  <c r="F1412" i="1"/>
  <c r="A1412" i="1"/>
  <c r="AH1411" i="1"/>
  <c r="AG1411" i="1"/>
  <c r="AF1411" i="1"/>
  <c r="AE1411" i="1"/>
  <c r="AD1411" i="1"/>
  <c r="Y1411" i="1"/>
  <c r="X1411" i="1"/>
  <c r="W1411" i="1"/>
  <c r="O1411" i="1"/>
  <c r="N1411" i="1"/>
  <c r="H1411" i="1"/>
  <c r="Z1411" i="1" s="1"/>
  <c r="AB1411" i="1" s="1"/>
  <c r="F1411" i="1"/>
  <c r="A1411" i="1"/>
  <c r="AH1410" i="1"/>
  <c r="AF1410" i="1"/>
  <c r="AE1410" i="1"/>
  <c r="AD1410" i="1"/>
  <c r="Y1410" i="1"/>
  <c r="X1410" i="1"/>
  <c r="W1410" i="1"/>
  <c r="O1410" i="1"/>
  <c r="N1410" i="1"/>
  <c r="H1410" i="1"/>
  <c r="Z1410" i="1" s="1"/>
  <c r="AB1410" i="1" s="1"/>
  <c r="F1410" i="1"/>
  <c r="A1410" i="1"/>
  <c r="AH1409" i="1"/>
  <c r="AF1409" i="1"/>
  <c r="AE1409" i="1"/>
  <c r="AD1409" i="1"/>
  <c r="Y1409" i="1"/>
  <c r="X1409" i="1"/>
  <c r="W1409" i="1"/>
  <c r="O1409" i="1"/>
  <c r="N1409" i="1"/>
  <c r="M1409" i="1" s="1"/>
  <c r="Z1409" i="1"/>
  <c r="AB1409" i="1" s="1"/>
  <c r="F1409" i="1"/>
  <c r="A1409" i="1"/>
  <c r="AH1408" i="1"/>
  <c r="AF1408" i="1"/>
  <c r="AE1408" i="1"/>
  <c r="AD1408" i="1"/>
  <c r="Y1408" i="1"/>
  <c r="X1408" i="1"/>
  <c r="W1408" i="1"/>
  <c r="O1408" i="1"/>
  <c r="N1408" i="1"/>
  <c r="M1408" i="1" s="1"/>
  <c r="H1408" i="1"/>
  <c r="Z1408" i="1" s="1"/>
  <c r="AB1408" i="1" s="1"/>
  <c r="F1408" i="1"/>
  <c r="A1408" i="1"/>
  <c r="AH1407" i="1"/>
  <c r="AG1407" i="1"/>
  <c r="AF1407" i="1"/>
  <c r="AE1407" i="1"/>
  <c r="AD1407" i="1"/>
  <c r="Y1407" i="1"/>
  <c r="X1407" i="1"/>
  <c r="W1407" i="1"/>
  <c r="O1407" i="1"/>
  <c r="N1407" i="1"/>
  <c r="H1407" i="1"/>
  <c r="Z1407" i="1" s="1"/>
  <c r="AB1407" i="1" s="1"/>
  <c r="F1407" i="1"/>
  <c r="A1407" i="1"/>
  <c r="AH1404" i="1"/>
  <c r="AF1404" i="1"/>
  <c r="AE1404" i="1"/>
  <c r="AD1404" i="1"/>
  <c r="Y1404" i="1"/>
  <c r="X1404" i="1"/>
  <c r="W1404" i="1"/>
  <c r="O1404" i="1"/>
  <c r="N1404" i="1"/>
  <c r="M1404" i="1" s="1"/>
  <c r="H1404" i="1"/>
  <c r="Z1404" i="1" s="1"/>
  <c r="AB1404" i="1" s="1"/>
  <c r="F1404" i="1"/>
  <c r="A1404" i="1"/>
  <c r="AH1401" i="1"/>
  <c r="AF1401" i="1"/>
  <c r="AE1401" i="1"/>
  <c r="AD1401" i="1"/>
  <c r="Y1401" i="1"/>
  <c r="X1401" i="1"/>
  <c r="W1401" i="1"/>
  <c r="O1401" i="1"/>
  <c r="N1401" i="1"/>
  <c r="M1401" i="1" s="1"/>
  <c r="H1401" i="1"/>
  <c r="Z1401" i="1" s="1"/>
  <c r="AB1401" i="1" s="1"/>
  <c r="F1401" i="1"/>
  <c r="A1401" i="1"/>
  <c r="AH1399" i="1"/>
  <c r="AG1399" i="1"/>
  <c r="AF1399" i="1"/>
  <c r="AE1399" i="1"/>
  <c r="AD1399" i="1"/>
  <c r="Y1399" i="1"/>
  <c r="X1399" i="1"/>
  <c r="W1399" i="1"/>
  <c r="O1399" i="1"/>
  <c r="N1399" i="1"/>
  <c r="H1399" i="1"/>
  <c r="Z1399" i="1" s="1"/>
  <c r="AB1399" i="1" s="1"/>
  <c r="F1399" i="1"/>
  <c r="A1399" i="1"/>
  <c r="AH1397" i="1"/>
  <c r="AF1397" i="1"/>
  <c r="AE1397" i="1"/>
  <c r="AD1397" i="1"/>
  <c r="Y1397" i="1"/>
  <c r="X1397" i="1"/>
  <c r="W1397" i="1"/>
  <c r="O1397" i="1"/>
  <c r="N1397" i="1"/>
  <c r="M1397" i="1" s="1"/>
  <c r="H1397" i="1"/>
  <c r="Z1397" i="1" s="1"/>
  <c r="AB1397" i="1" s="1"/>
  <c r="F1397" i="1"/>
  <c r="A1397" i="1"/>
  <c r="AH1398" i="1"/>
  <c r="AF1398" i="1"/>
  <c r="AE1398" i="1"/>
  <c r="AD1398" i="1"/>
  <c r="Y1398" i="1"/>
  <c r="X1398" i="1"/>
  <c r="W1398" i="1"/>
  <c r="O1398" i="1"/>
  <c r="N1398" i="1"/>
  <c r="M1398" i="1" s="1"/>
  <c r="H1398" i="1"/>
  <c r="Z1398" i="1" s="1"/>
  <c r="AB1398" i="1" s="1"/>
  <c r="F1398" i="1"/>
  <c r="A1398" i="1"/>
  <c r="AH1396" i="1"/>
  <c r="AG1396" i="1"/>
  <c r="AF1396" i="1"/>
  <c r="AE1396" i="1"/>
  <c r="AD1396" i="1"/>
  <c r="Y1396" i="1"/>
  <c r="X1396" i="1"/>
  <c r="W1396" i="1"/>
  <c r="O1396" i="1"/>
  <c r="N1396" i="1"/>
  <c r="H1396" i="1"/>
  <c r="Z1396" i="1" s="1"/>
  <c r="AB1396" i="1" s="1"/>
  <c r="F1396" i="1"/>
  <c r="A1396" i="1"/>
  <c r="AH1392" i="1"/>
  <c r="AG1392" i="1"/>
  <c r="AF1392" i="1"/>
  <c r="AE1392" i="1"/>
  <c r="AD1392" i="1"/>
  <c r="Y1392" i="1"/>
  <c r="X1392" i="1"/>
  <c r="W1392" i="1"/>
  <c r="O1392" i="1"/>
  <c r="N1392" i="1"/>
  <c r="H1392" i="1"/>
  <c r="Z1392" i="1" s="1"/>
  <c r="AB1392" i="1" s="1"/>
  <c r="F1392" i="1"/>
  <c r="A1392" i="1"/>
  <c r="AH1395" i="1"/>
  <c r="AG1395" i="1"/>
  <c r="AF1395" i="1"/>
  <c r="AE1395" i="1"/>
  <c r="AD1395" i="1"/>
  <c r="Y1395" i="1"/>
  <c r="X1395" i="1"/>
  <c r="W1395" i="1"/>
  <c r="O1395" i="1"/>
  <c r="N1395" i="1"/>
  <c r="H1395" i="1"/>
  <c r="Z1395" i="1" s="1"/>
  <c r="AB1395" i="1" s="1"/>
  <c r="F1395" i="1"/>
  <c r="A1395" i="1"/>
  <c r="AH1394" i="1"/>
  <c r="AG1394" i="1"/>
  <c r="AF1394" i="1"/>
  <c r="AE1394" i="1"/>
  <c r="AD1394" i="1"/>
  <c r="Y1394" i="1"/>
  <c r="X1394" i="1"/>
  <c r="W1394" i="1"/>
  <c r="O1394" i="1"/>
  <c r="N1394" i="1"/>
  <c r="H1394" i="1"/>
  <c r="Z1394" i="1" s="1"/>
  <c r="AB1394" i="1" s="1"/>
  <c r="F1394" i="1"/>
  <c r="A1394" i="1"/>
  <c r="AH1393" i="1"/>
  <c r="AG1393" i="1"/>
  <c r="AF1393" i="1"/>
  <c r="AE1393" i="1"/>
  <c r="AD1393" i="1"/>
  <c r="Y1393" i="1"/>
  <c r="X1393" i="1"/>
  <c r="W1393" i="1"/>
  <c r="O1393" i="1"/>
  <c r="N1393" i="1"/>
  <c r="H1393" i="1"/>
  <c r="Z1393" i="1" s="1"/>
  <c r="AB1393" i="1" s="1"/>
  <c r="F1393" i="1"/>
  <c r="A1393" i="1"/>
  <c r="AH1389" i="1"/>
  <c r="AG1389" i="1"/>
  <c r="AF1389" i="1"/>
  <c r="AE1389" i="1"/>
  <c r="AD1389" i="1"/>
  <c r="Y1389" i="1"/>
  <c r="X1389" i="1"/>
  <c r="W1389" i="1"/>
  <c r="O1389" i="1"/>
  <c r="N1389" i="1"/>
  <c r="H1389" i="1"/>
  <c r="Z1389" i="1" s="1"/>
  <c r="AB1389" i="1" s="1"/>
  <c r="F1389" i="1"/>
  <c r="A1389" i="1"/>
  <c r="AH1388" i="1"/>
  <c r="AF1388" i="1"/>
  <c r="AE1388" i="1"/>
  <c r="AD1388" i="1"/>
  <c r="Y1388" i="1"/>
  <c r="X1388" i="1"/>
  <c r="W1388" i="1"/>
  <c r="O1388" i="1"/>
  <c r="N1388" i="1"/>
  <c r="M1388" i="1" s="1"/>
  <c r="H1388" i="1"/>
  <c r="Z1388" i="1" s="1"/>
  <c r="AB1388" i="1" s="1"/>
  <c r="F1388" i="1"/>
  <c r="A1388" i="1"/>
  <c r="AH1384" i="1"/>
  <c r="AF1384" i="1"/>
  <c r="AE1384" i="1"/>
  <c r="AD1384" i="1"/>
  <c r="Y1384" i="1"/>
  <c r="X1384" i="1"/>
  <c r="W1384" i="1"/>
  <c r="O1384" i="1"/>
  <c r="N1384" i="1"/>
  <c r="M1384" i="1" s="1"/>
  <c r="H1384" i="1"/>
  <c r="Z1384" i="1" s="1"/>
  <c r="AB1384" i="1" s="1"/>
  <c r="F1384" i="1"/>
  <c r="A1384" i="1"/>
  <c r="AH1382" i="1"/>
  <c r="AG1382" i="1"/>
  <c r="AF1382" i="1"/>
  <c r="AE1382" i="1"/>
  <c r="AD1382" i="1"/>
  <c r="Y1382" i="1"/>
  <c r="X1382" i="1"/>
  <c r="W1382" i="1"/>
  <c r="O1382" i="1"/>
  <c r="N1382" i="1"/>
  <c r="H1382" i="1"/>
  <c r="Z1382" i="1" s="1"/>
  <c r="AB1382" i="1" s="1"/>
  <c r="F1382" i="1"/>
  <c r="A1382" i="1"/>
  <c r="AH1381" i="1"/>
  <c r="AG1381" i="1"/>
  <c r="AF1381" i="1"/>
  <c r="AE1381" i="1"/>
  <c r="AD1381" i="1"/>
  <c r="Y1381" i="1"/>
  <c r="X1381" i="1"/>
  <c r="W1381" i="1"/>
  <c r="O1381" i="1"/>
  <c r="N1381" i="1"/>
  <c r="H1381" i="1"/>
  <c r="Z1381" i="1" s="1"/>
  <c r="AB1381" i="1" s="1"/>
  <c r="F1381" i="1"/>
  <c r="A1381" i="1"/>
  <c r="AH1380" i="1"/>
  <c r="AG1380" i="1"/>
  <c r="AF1380" i="1"/>
  <c r="AE1380" i="1"/>
  <c r="AD1380" i="1"/>
  <c r="Y1380" i="1"/>
  <c r="X1380" i="1"/>
  <c r="W1380" i="1"/>
  <c r="O1380" i="1"/>
  <c r="N1380" i="1"/>
  <c r="H1380" i="1"/>
  <c r="Z1380" i="1" s="1"/>
  <c r="AB1380" i="1" s="1"/>
  <c r="F1380" i="1"/>
  <c r="A1380" i="1"/>
  <c r="AH1379" i="1"/>
  <c r="AF1379" i="1"/>
  <c r="AE1379" i="1"/>
  <c r="AD1379" i="1"/>
  <c r="Y1379" i="1"/>
  <c r="X1379" i="1"/>
  <c r="W1379" i="1"/>
  <c r="O1379" i="1"/>
  <c r="N1379" i="1"/>
  <c r="M1379" i="1" s="1"/>
  <c r="H1379" i="1"/>
  <c r="Z1379" i="1" s="1"/>
  <c r="AB1379" i="1" s="1"/>
  <c r="F1379" i="1"/>
  <c r="A1379" i="1"/>
  <c r="AH1378" i="1"/>
  <c r="AF1378" i="1"/>
  <c r="AE1378" i="1"/>
  <c r="AD1378" i="1"/>
  <c r="Y1378" i="1"/>
  <c r="X1378" i="1"/>
  <c r="W1378" i="1"/>
  <c r="O1378" i="1"/>
  <c r="N1378" i="1"/>
  <c r="H1378" i="1"/>
  <c r="Z1378" i="1" s="1"/>
  <c r="AB1378" i="1" s="1"/>
  <c r="F1378" i="1"/>
  <c r="A1378" i="1"/>
  <c r="AH1377" i="1"/>
  <c r="AF1377" i="1"/>
  <c r="AE1377" i="1"/>
  <c r="AD1377" i="1"/>
  <c r="Y1377" i="1"/>
  <c r="X1377" i="1"/>
  <c r="W1377" i="1"/>
  <c r="O1377" i="1"/>
  <c r="N1377" i="1"/>
  <c r="H1377" i="1"/>
  <c r="Z1377" i="1" s="1"/>
  <c r="AB1377" i="1" s="1"/>
  <c r="F1377" i="1"/>
  <c r="A1377" i="1"/>
  <c r="AH1376" i="1"/>
  <c r="AF1376" i="1"/>
  <c r="AE1376" i="1"/>
  <c r="AD1376" i="1"/>
  <c r="Y1376" i="1"/>
  <c r="X1376" i="1"/>
  <c r="W1376" i="1"/>
  <c r="O1376" i="1"/>
  <c r="N1376" i="1"/>
  <c r="H1376" i="1"/>
  <c r="Z1376" i="1" s="1"/>
  <c r="AB1376" i="1" s="1"/>
  <c r="F1376" i="1"/>
  <c r="A1376" i="1"/>
  <c r="AH1375" i="1"/>
  <c r="AF1375" i="1"/>
  <c r="AE1375" i="1"/>
  <c r="AD1375" i="1"/>
  <c r="Y1375" i="1"/>
  <c r="X1375" i="1"/>
  <c r="W1375" i="1"/>
  <c r="O1375" i="1"/>
  <c r="N1375" i="1"/>
  <c r="H1375" i="1"/>
  <c r="Z1375" i="1" s="1"/>
  <c r="AB1375" i="1" s="1"/>
  <c r="F1375" i="1"/>
  <c r="A1375" i="1"/>
  <c r="AH1374" i="1"/>
  <c r="AG1374" i="1"/>
  <c r="AF1374" i="1"/>
  <c r="AE1374" i="1"/>
  <c r="AD1374" i="1"/>
  <c r="Y1374" i="1"/>
  <c r="X1374" i="1"/>
  <c r="W1374" i="1"/>
  <c r="O1374" i="1"/>
  <c r="N1374" i="1"/>
  <c r="H1374" i="1"/>
  <c r="Z1374" i="1" s="1"/>
  <c r="AB1374" i="1" s="1"/>
  <c r="F1374" i="1"/>
  <c r="A1374" i="1"/>
  <c r="AH1373" i="1"/>
  <c r="AG1373" i="1"/>
  <c r="AF1373" i="1"/>
  <c r="AE1373" i="1"/>
  <c r="AD1373" i="1"/>
  <c r="Y1373" i="1"/>
  <c r="X1373" i="1"/>
  <c r="W1373" i="1"/>
  <c r="O1373" i="1"/>
  <c r="N1373" i="1"/>
  <c r="H1373" i="1"/>
  <c r="Z1373" i="1" s="1"/>
  <c r="AB1373" i="1" s="1"/>
  <c r="F1373" i="1"/>
  <c r="A1373" i="1"/>
  <c r="AH1372" i="1"/>
  <c r="AG1372" i="1"/>
  <c r="AF1372" i="1"/>
  <c r="AE1372" i="1"/>
  <c r="AD1372" i="1"/>
  <c r="Y1372" i="1"/>
  <c r="X1372" i="1"/>
  <c r="W1372" i="1"/>
  <c r="O1372" i="1"/>
  <c r="N1372" i="1"/>
  <c r="H1372" i="1"/>
  <c r="Z1372" i="1" s="1"/>
  <c r="AB1372" i="1" s="1"/>
  <c r="F1372" i="1"/>
  <c r="A1372" i="1"/>
  <c r="AH1371" i="1"/>
  <c r="AG1371" i="1"/>
  <c r="AF1371" i="1"/>
  <c r="AE1371" i="1"/>
  <c r="AD1371" i="1"/>
  <c r="Y1371" i="1"/>
  <c r="X1371" i="1"/>
  <c r="W1371" i="1"/>
  <c r="O1371" i="1"/>
  <c r="N1371" i="1"/>
  <c r="H1371" i="1"/>
  <c r="Z1371" i="1" s="1"/>
  <c r="AB1371" i="1" s="1"/>
  <c r="F1371" i="1"/>
  <c r="A1371" i="1"/>
  <c r="AH1370" i="1"/>
  <c r="AF1370" i="1"/>
  <c r="AE1370" i="1"/>
  <c r="AD1370" i="1"/>
  <c r="Y1370" i="1"/>
  <c r="X1370" i="1"/>
  <c r="W1370" i="1"/>
  <c r="O1370" i="1"/>
  <c r="N1370" i="1"/>
  <c r="M1370" i="1" s="1"/>
  <c r="H1370" i="1"/>
  <c r="Z1370" i="1" s="1"/>
  <c r="AB1370" i="1" s="1"/>
  <c r="F1370" i="1"/>
  <c r="A1370" i="1"/>
  <c r="AH1369" i="1"/>
  <c r="AG1369" i="1"/>
  <c r="AF1369" i="1"/>
  <c r="AE1369" i="1"/>
  <c r="AD1369" i="1"/>
  <c r="Y1369" i="1"/>
  <c r="X1369" i="1"/>
  <c r="W1369" i="1"/>
  <c r="O1369" i="1"/>
  <c r="N1369" i="1"/>
  <c r="H1369" i="1"/>
  <c r="Z1369" i="1" s="1"/>
  <c r="AB1369" i="1" s="1"/>
  <c r="F1369" i="1"/>
  <c r="A1369" i="1"/>
  <c r="AH1366" i="1"/>
  <c r="AG1366" i="1"/>
  <c r="AF1366" i="1"/>
  <c r="AE1366" i="1"/>
  <c r="AD1366" i="1"/>
  <c r="Y1366" i="1"/>
  <c r="X1366" i="1"/>
  <c r="W1366" i="1"/>
  <c r="O1366" i="1"/>
  <c r="N1366" i="1"/>
  <c r="H1366" i="1"/>
  <c r="Z1366" i="1" s="1"/>
  <c r="AB1366" i="1" s="1"/>
  <c r="F1366" i="1"/>
  <c r="A1366" i="1"/>
  <c r="AH1364" i="1"/>
  <c r="AF1364" i="1"/>
  <c r="AE1364" i="1"/>
  <c r="AD1364" i="1"/>
  <c r="Y1364" i="1"/>
  <c r="X1364" i="1"/>
  <c r="W1364" i="1"/>
  <c r="O1364" i="1"/>
  <c r="N1364" i="1"/>
  <c r="M1364" i="1" s="1"/>
  <c r="H1364" i="1"/>
  <c r="Z1364" i="1" s="1"/>
  <c r="AB1364" i="1" s="1"/>
  <c r="F1364" i="1"/>
  <c r="A1364" i="1"/>
  <c r="AH1363" i="1"/>
  <c r="AF1363" i="1"/>
  <c r="AE1363" i="1"/>
  <c r="AD1363" i="1"/>
  <c r="Y1363" i="1"/>
  <c r="X1363" i="1"/>
  <c r="W1363" i="1"/>
  <c r="O1363" i="1"/>
  <c r="N1363" i="1"/>
  <c r="M1363" i="1" s="1"/>
  <c r="H1363" i="1"/>
  <c r="Z1363" i="1" s="1"/>
  <c r="AB1363" i="1" s="1"/>
  <c r="F1363" i="1"/>
  <c r="A1363" i="1"/>
  <c r="AH1362" i="1"/>
  <c r="AF1362" i="1"/>
  <c r="AE1362" i="1"/>
  <c r="AD1362" i="1"/>
  <c r="Y1362" i="1"/>
  <c r="X1362" i="1"/>
  <c r="W1362" i="1"/>
  <c r="O1362" i="1"/>
  <c r="N1362" i="1"/>
  <c r="M1362" i="1" s="1"/>
  <c r="H1362" i="1"/>
  <c r="Z1362" i="1" s="1"/>
  <c r="AB1362" i="1" s="1"/>
  <c r="F1362" i="1"/>
  <c r="A1362" i="1"/>
  <c r="AH1361" i="1"/>
  <c r="AF1361" i="1"/>
  <c r="AE1361" i="1"/>
  <c r="AD1361" i="1"/>
  <c r="Y1361" i="1"/>
  <c r="X1361" i="1"/>
  <c r="W1361" i="1"/>
  <c r="O1361" i="1"/>
  <c r="N1361" i="1"/>
  <c r="M1361" i="1" s="1"/>
  <c r="H1361" i="1"/>
  <c r="Z1361" i="1" s="1"/>
  <c r="AB1361" i="1" s="1"/>
  <c r="F1361" i="1"/>
  <c r="A1361" i="1"/>
  <c r="AH1359" i="1"/>
  <c r="AG1359" i="1"/>
  <c r="AF1359" i="1"/>
  <c r="AE1359" i="1"/>
  <c r="AD1359" i="1"/>
  <c r="Y1359" i="1"/>
  <c r="X1359" i="1"/>
  <c r="W1359" i="1"/>
  <c r="O1359" i="1"/>
  <c r="N1359" i="1"/>
  <c r="H1359" i="1"/>
  <c r="Z1359" i="1" s="1"/>
  <c r="AB1359" i="1" s="1"/>
  <c r="F1359" i="1"/>
  <c r="A1359" i="1"/>
  <c r="AH1358" i="1"/>
  <c r="AG1358" i="1"/>
  <c r="AF1358" i="1"/>
  <c r="AE1358" i="1"/>
  <c r="AD1358" i="1"/>
  <c r="Y1358" i="1"/>
  <c r="X1358" i="1"/>
  <c r="W1358" i="1"/>
  <c r="O1358" i="1"/>
  <c r="N1358" i="1"/>
  <c r="H1358" i="1"/>
  <c r="Z1358" i="1" s="1"/>
  <c r="AB1358" i="1" s="1"/>
  <c r="F1358" i="1"/>
  <c r="A1358" i="1"/>
  <c r="AH1357" i="1"/>
  <c r="AF1357" i="1"/>
  <c r="AE1357" i="1"/>
  <c r="AD1357" i="1"/>
  <c r="Y1357" i="1"/>
  <c r="X1357" i="1"/>
  <c r="W1357" i="1"/>
  <c r="O1357" i="1"/>
  <c r="N1357" i="1"/>
  <c r="M1357" i="1" s="1"/>
  <c r="H1357" i="1"/>
  <c r="Z1357" i="1" s="1"/>
  <c r="AB1357" i="1" s="1"/>
  <c r="F1357" i="1"/>
  <c r="A1357" i="1"/>
  <c r="AH1353" i="1"/>
  <c r="AF1353" i="1"/>
  <c r="AE1353" i="1"/>
  <c r="AD1353" i="1"/>
  <c r="Y1353" i="1"/>
  <c r="X1353" i="1"/>
  <c r="W1353" i="1"/>
  <c r="O1353" i="1"/>
  <c r="N1353" i="1"/>
  <c r="M1353" i="1" s="1"/>
  <c r="H1353" i="1"/>
  <c r="Z1353" i="1" s="1"/>
  <c r="AB1353" i="1" s="1"/>
  <c r="F1353" i="1"/>
  <c r="A1353" i="1"/>
  <c r="AH1349" i="1"/>
  <c r="AF1349" i="1"/>
  <c r="AE1349" i="1"/>
  <c r="AD1349" i="1"/>
  <c r="Y1349" i="1"/>
  <c r="X1349" i="1"/>
  <c r="W1349" i="1"/>
  <c r="O1349" i="1"/>
  <c r="N1349" i="1"/>
  <c r="M1349" i="1" s="1"/>
  <c r="H1349" i="1"/>
  <c r="Z1349" i="1" s="1"/>
  <c r="AB1349" i="1" s="1"/>
  <c r="F1349" i="1"/>
  <c r="A1349" i="1"/>
  <c r="AH1348" i="1"/>
  <c r="AF1348" i="1"/>
  <c r="AE1348" i="1"/>
  <c r="AD1348" i="1"/>
  <c r="Y1348" i="1"/>
  <c r="X1348" i="1"/>
  <c r="W1348" i="1"/>
  <c r="O1348" i="1"/>
  <c r="N1348" i="1"/>
  <c r="M1348" i="1" s="1"/>
  <c r="H1348" i="1"/>
  <c r="Z1348" i="1" s="1"/>
  <c r="AB1348" i="1" s="1"/>
  <c r="F1348" i="1"/>
  <c r="A1348" i="1"/>
  <c r="AH1347" i="1"/>
  <c r="AF1347" i="1"/>
  <c r="AE1347" i="1"/>
  <c r="AD1347" i="1"/>
  <c r="Y1347" i="1"/>
  <c r="X1347" i="1"/>
  <c r="W1347" i="1"/>
  <c r="O1347" i="1"/>
  <c r="N1347" i="1"/>
  <c r="M1347" i="1" s="1"/>
  <c r="H1347" i="1"/>
  <c r="Z1347" i="1" s="1"/>
  <c r="AB1347" i="1" s="1"/>
  <c r="F1347" i="1"/>
  <c r="A1347" i="1"/>
  <c r="AH1346" i="1"/>
  <c r="AF1346" i="1"/>
  <c r="AE1346" i="1"/>
  <c r="AD1346" i="1"/>
  <c r="Y1346" i="1"/>
  <c r="X1346" i="1"/>
  <c r="W1346" i="1"/>
  <c r="O1346" i="1"/>
  <c r="N1346" i="1"/>
  <c r="M1346" i="1" s="1"/>
  <c r="H1346" i="1"/>
  <c r="Z1346" i="1" s="1"/>
  <c r="AB1346" i="1" s="1"/>
  <c r="F1346" i="1"/>
  <c r="A1346" i="1"/>
  <c r="AH1344" i="1"/>
  <c r="AG1344" i="1"/>
  <c r="AF1344" i="1"/>
  <c r="AE1344" i="1"/>
  <c r="AD1344" i="1"/>
  <c r="Y1344" i="1"/>
  <c r="X1344" i="1"/>
  <c r="W1344" i="1"/>
  <c r="O1344" i="1"/>
  <c r="N1344" i="1"/>
  <c r="M1344" i="1" s="1"/>
  <c r="H1344" i="1"/>
  <c r="Z1344" i="1" s="1"/>
  <c r="AB1344" i="1" s="1"/>
  <c r="F1344" i="1"/>
  <c r="A1344" i="1"/>
  <c r="AH1343" i="1"/>
  <c r="AG1343" i="1"/>
  <c r="AF1343" i="1"/>
  <c r="AE1343" i="1"/>
  <c r="AD1343" i="1"/>
  <c r="Y1343" i="1"/>
  <c r="X1343" i="1"/>
  <c r="W1343" i="1"/>
  <c r="O1343" i="1"/>
  <c r="N1343" i="1"/>
  <c r="H1343" i="1"/>
  <c r="Z1343" i="1" s="1"/>
  <c r="AB1343" i="1" s="1"/>
  <c r="F1343" i="1"/>
  <c r="A1343" i="1"/>
  <c r="AH1341" i="1"/>
  <c r="AG1341" i="1"/>
  <c r="AF1341" i="1"/>
  <c r="AE1341" i="1"/>
  <c r="AD1341" i="1"/>
  <c r="Y1341" i="1"/>
  <c r="X1341" i="1"/>
  <c r="W1341" i="1"/>
  <c r="O1341" i="1"/>
  <c r="N1341" i="1"/>
  <c r="H1341" i="1"/>
  <c r="Z1341" i="1" s="1"/>
  <c r="AB1341" i="1" s="1"/>
  <c r="F1341" i="1"/>
  <c r="A1341" i="1"/>
  <c r="AH1340" i="1"/>
  <c r="AG1340" i="1"/>
  <c r="AF1340" i="1"/>
  <c r="AE1340" i="1"/>
  <c r="AD1340" i="1"/>
  <c r="Y1340" i="1"/>
  <c r="X1340" i="1"/>
  <c r="W1340" i="1"/>
  <c r="O1340" i="1"/>
  <c r="N1340" i="1"/>
  <c r="H1340" i="1"/>
  <c r="Z1340" i="1" s="1"/>
  <c r="AB1340" i="1" s="1"/>
  <c r="F1340" i="1"/>
  <c r="A1340" i="1"/>
  <c r="AH1338" i="1"/>
  <c r="AF1338" i="1"/>
  <c r="AE1338" i="1"/>
  <c r="AD1338" i="1"/>
  <c r="Y1338" i="1"/>
  <c r="X1338" i="1"/>
  <c r="W1338" i="1"/>
  <c r="O1338" i="1"/>
  <c r="N1338" i="1"/>
  <c r="M1338" i="1" s="1"/>
  <c r="H1338" i="1"/>
  <c r="Z1338" i="1" s="1"/>
  <c r="AB1338" i="1" s="1"/>
  <c r="F1338" i="1"/>
  <c r="A1338" i="1"/>
  <c r="AH1337" i="1"/>
  <c r="AG1337" i="1"/>
  <c r="AF1337" i="1"/>
  <c r="AE1337" i="1"/>
  <c r="AD1337" i="1"/>
  <c r="Y1337" i="1"/>
  <c r="X1337" i="1"/>
  <c r="W1337" i="1"/>
  <c r="O1337" i="1"/>
  <c r="N1337" i="1"/>
  <c r="M1337" i="1" s="1"/>
  <c r="H1337" i="1"/>
  <c r="Z1337" i="1" s="1"/>
  <c r="AB1337" i="1" s="1"/>
  <c r="F1337" i="1"/>
  <c r="A1337" i="1"/>
  <c r="AH1336" i="1"/>
  <c r="AF1336" i="1"/>
  <c r="AE1336" i="1"/>
  <c r="AD1336" i="1"/>
  <c r="Y1336" i="1"/>
  <c r="X1336" i="1"/>
  <c r="W1336" i="1"/>
  <c r="O1336" i="1"/>
  <c r="N1336" i="1"/>
  <c r="H1336" i="1"/>
  <c r="Z1336" i="1" s="1"/>
  <c r="AB1336" i="1" s="1"/>
  <c r="F1336" i="1"/>
  <c r="A1336" i="1"/>
  <c r="AH1334" i="1"/>
  <c r="AF1334" i="1"/>
  <c r="AE1334" i="1"/>
  <c r="AD1334" i="1"/>
  <c r="Y1334" i="1"/>
  <c r="X1334" i="1"/>
  <c r="W1334" i="1"/>
  <c r="O1334" i="1"/>
  <c r="N1334" i="1"/>
  <c r="M1334" i="1" s="1"/>
  <c r="H1334" i="1"/>
  <c r="Z1334" i="1" s="1"/>
  <c r="AB1334" i="1" s="1"/>
  <c r="F1334" i="1"/>
  <c r="A1334" i="1"/>
  <c r="AH1332" i="1"/>
  <c r="AG1332" i="1"/>
  <c r="AF1332" i="1"/>
  <c r="AE1332" i="1"/>
  <c r="AD1332" i="1"/>
  <c r="Y1332" i="1"/>
  <c r="X1332" i="1"/>
  <c r="W1332" i="1"/>
  <c r="O1332" i="1"/>
  <c r="N1332" i="1"/>
  <c r="H1332" i="1"/>
  <c r="Z1332" i="1" s="1"/>
  <c r="AB1332" i="1" s="1"/>
  <c r="F1332" i="1"/>
  <c r="A1332" i="1"/>
  <c r="AH1331" i="1"/>
  <c r="AG1331" i="1"/>
  <c r="AF1331" i="1"/>
  <c r="AE1331" i="1"/>
  <c r="AD1331" i="1"/>
  <c r="Y1331" i="1"/>
  <c r="X1331" i="1"/>
  <c r="W1331" i="1"/>
  <c r="O1331" i="1"/>
  <c r="N1331" i="1"/>
  <c r="H1331" i="1"/>
  <c r="Z1331" i="1" s="1"/>
  <c r="AB1331" i="1" s="1"/>
  <c r="F1331" i="1"/>
  <c r="A1331" i="1"/>
  <c r="AH1330" i="1"/>
  <c r="AG1330" i="1"/>
  <c r="AF1330" i="1"/>
  <c r="AE1330" i="1"/>
  <c r="AD1330" i="1"/>
  <c r="Y1330" i="1"/>
  <c r="X1330" i="1"/>
  <c r="W1330" i="1"/>
  <c r="O1330" i="1"/>
  <c r="N1330" i="1"/>
  <c r="H1330" i="1"/>
  <c r="Z1330" i="1" s="1"/>
  <c r="AB1330" i="1" s="1"/>
  <c r="F1330" i="1"/>
  <c r="A1330" i="1"/>
  <c r="AH1329" i="1"/>
  <c r="AG1329" i="1"/>
  <c r="AF1329" i="1"/>
  <c r="AE1329" i="1"/>
  <c r="AD1329" i="1"/>
  <c r="Y1329" i="1"/>
  <c r="X1329" i="1"/>
  <c r="W1329" i="1"/>
  <c r="O1329" i="1"/>
  <c r="N1329" i="1"/>
  <c r="H1329" i="1"/>
  <c r="Z1329" i="1" s="1"/>
  <c r="AB1329" i="1" s="1"/>
  <c r="F1329" i="1"/>
  <c r="A1329" i="1"/>
  <c r="AH1328" i="1"/>
  <c r="AF1328" i="1"/>
  <c r="AE1328" i="1"/>
  <c r="AD1328" i="1"/>
  <c r="Y1328" i="1"/>
  <c r="X1328" i="1"/>
  <c r="W1328" i="1"/>
  <c r="O1328" i="1"/>
  <c r="N1328" i="1"/>
  <c r="H1328" i="1"/>
  <c r="Z1328" i="1" s="1"/>
  <c r="AB1328" i="1" s="1"/>
  <c r="F1328" i="1"/>
  <c r="A1328" i="1"/>
  <c r="AH1327" i="1"/>
  <c r="AG1327" i="1"/>
  <c r="AF1327" i="1"/>
  <c r="AE1327" i="1"/>
  <c r="AD1327" i="1"/>
  <c r="Y1327" i="1"/>
  <c r="X1327" i="1"/>
  <c r="W1327" i="1"/>
  <c r="O1327" i="1"/>
  <c r="N1327" i="1"/>
  <c r="H1327" i="1"/>
  <c r="Z1327" i="1" s="1"/>
  <c r="AB1327" i="1" s="1"/>
  <c r="F1327" i="1"/>
  <c r="A1327" i="1"/>
  <c r="AH1326" i="1"/>
  <c r="AF1326" i="1"/>
  <c r="AE1326" i="1"/>
  <c r="AD1326" i="1"/>
  <c r="Y1326" i="1"/>
  <c r="X1326" i="1"/>
  <c r="W1326" i="1"/>
  <c r="O1326" i="1"/>
  <c r="N1326" i="1"/>
  <c r="M1326" i="1" s="1"/>
  <c r="H1326" i="1"/>
  <c r="Z1326" i="1" s="1"/>
  <c r="AB1326" i="1" s="1"/>
  <c r="F1326" i="1"/>
  <c r="A1326" i="1"/>
  <c r="AH1325" i="1"/>
  <c r="AG1325" i="1"/>
  <c r="AF1325" i="1"/>
  <c r="AE1325" i="1"/>
  <c r="AD1325" i="1"/>
  <c r="Y1325" i="1"/>
  <c r="X1325" i="1"/>
  <c r="W1325" i="1"/>
  <c r="O1325" i="1"/>
  <c r="N1325" i="1"/>
  <c r="H1325" i="1"/>
  <c r="Z1325" i="1" s="1"/>
  <c r="AB1325" i="1" s="1"/>
  <c r="F1325" i="1"/>
  <c r="A1325" i="1"/>
  <c r="AH1324" i="1"/>
  <c r="AG1324" i="1"/>
  <c r="AF1324" i="1"/>
  <c r="AE1324" i="1"/>
  <c r="AD1324" i="1"/>
  <c r="Y1324" i="1"/>
  <c r="X1324" i="1"/>
  <c r="W1324" i="1"/>
  <c r="O1324" i="1"/>
  <c r="N1324" i="1"/>
  <c r="H1324" i="1"/>
  <c r="Z1324" i="1" s="1"/>
  <c r="AB1324" i="1" s="1"/>
  <c r="F1324" i="1"/>
  <c r="A1324" i="1"/>
  <c r="AH1322" i="1"/>
  <c r="AF1322" i="1"/>
  <c r="AE1322" i="1"/>
  <c r="AD1322" i="1"/>
  <c r="Y1322" i="1"/>
  <c r="X1322" i="1"/>
  <c r="W1322" i="1"/>
  <c r="O1322" i="1"/>
  <c r="N1322" i="1"/>
  <c r="M1322" i="1" s="1"/>
  <c r="H1322" i="1"/>
  <c r="Z1322" i="1" s="1"/>
  <c r="AB1322" i="1" s="1"/>
  <c r="F1322" i="1"/>
  <c r="A1322" i="1"/>
  <c r="AH1323" i="1"/>
  <c r="AF1323" i="1"/>
  <c r="AE1323" i="1"/>
  <c r="AD1323" i="1"/>
  <c r="Y1323" i="1"/>
  <c r="X1323" i="1"/>
  <c r="W1323" i="1"/>
  <c r="O1323" i="1"/>
  <c r="N1323" i="1"/>
  <c r="M1323" i="1" s="1"/>
  <c r="H1323" i="1"/>
  <c r="Z1323" i="1" s="1"/>
  <c r="AB1323" i="1" s="1"/>
  <c r="F1323" i="1"/>
  <c r="A1323" i="1"/>
  <c r="AH1321" i="1"/>
  <c r="AG1321" i="1"/>
  <c r="AF1321" i="1"/>
  <c r="AE1321" i="1"/>
  <c r="AD1321" i="1"/>
  <c r="Y1321" i="1"/>
  <c r="X1321" i="1"/>
  <c r="W1321" i="1"/>
  <c r="O1321" i="1"/>
  <c r="N1321" i="1"/>
  <c r="H1321" i="1"/>
  <c r="Z1321" i="1" s="1"/>
  <c r="AB1321" i="1" s="1"/>
  <c r="F1321" i="1"/>
  <c r="A1321" i="1"/>
  <c r="AH1320" i="1"/>
  <c r="AG1320" i="1"/>
  <c r="AF1320" i="1"/>
  <c r="AE1320" i="1"/>
  <c r="AD1320" i="1"/>
  <c r="Y1320" i="1"/>
  <c r="X1320" i="1"/>
  <c r="W1320" i="1"/>
  <c r="O1320" i="1"/>
  <c r="N1320" i="1"/>
  <c r="H1320" i="1"/>
  <c r="Z1320" i="1" s="1"/>
  <c r="AB1320" i="1" s="1"/>
  <c r="F1320" i="1"/>
  <c r="A1320" i="1"/>
  <c r="AH1319" i="1"/>
  <c r="AG1319" i="1"/>
  <c r="AF1319" i="1"/>
  <c r="AE1319" i="1"/>
  <c r="AD1319" i="1"/>
  <c r="Y1319" i="1"/>
  <c r="X1319" i="1"/>
  <c r="W1319" i="1"/>
  <c r="O1319" i="1"/>
  <c r="N1319" i="1"/>
  <c r="H1319" i="1"/>
  <c r="Z1319" i="1" s="1"/>
  <c r="AB1319" i="1" s="1"/>
  <c r="F1319" i="1"/>
  <c r="A1319" i="1"/>
  <c r="AH1318" i="1"/>
  <c r="AG1318" i="1"/>
  <c r="AF1318" i="1"/>
  <c r="AE1318" i="1"/>
  <c r="AD1318" i="1"/>
  <c r="Y1318" i="1"/>
  <c r="X1318" i="1"/>
  <c r="W1318" i="1"/>
  <c r="O1318" i="1"/>
  <c r="N1318" i="1"/>
  <c r="H1318" i="1"/>
  <c r="Z1318" i="1" s="1"/>
  <c r="AB1318" i="1" s="1"/>
  <c r="F1318" i="1"/>
  <c r="A1318" i="1"/>
  <c r="AH1309" i="1"/>
  <c r="AF1309" i="1"/>
  <c r="AE1309" i="1"/>
  <c r="AD1309" i="1"/>
  <c r="Y1309" i="1"/>
  <c r="X1309" i="1"/>
  <c r="W1309" i="1"/>
  <c r="O1309" i="1"/>
  <c r="N1309" i="1"/>
  <c r="M1309" i="1" s="1"/>
  <c r="H1309" i="1"/>
  <c r="Z1309" i="1" s="1"/>
  <c r="AB1309" i="1" s="1"/>
  <c r="F1309" i="1"/>
  <c r="A1309" i="1"/>
  <c r="AH1308" i="1"/>
  <c r="AF1308" i="1"/>
  <c r="AE1308" i="1"/>
  <c r="AD1308" i="1"/>
  <c r="Y1308" i="1"/>
  <c r="X1308" i="1"/>
  <c r="W1308" i="1"/>
  <c r="O1308" i="1"/>
  <c r="N1308" i="1"/>
  <c r="M1308" i="1" s="1"/>
  <c r="H1308" i="1"/>
  <c r="Z1308" i="1" s="1"/>
  <c r="AB1308" i="1" s="1"/>
  <c r="F1308" i="1"/>
  <c r="A1308" i="1"/>
  <c r="AH1307" i="1"/>
  <c r="AF1307" i="1"/>
  <c r="AE1307" i="1"/>
  <c r="AD1307" i="1"/>
  <c r="Y1307" i="1"/>
  <c r="X1307" i="1"/>
  <c r="W1307" i="1"/>
  <c r="O1307" i="1"/>
  <c r="N1307" i="1"/>
  <c r="M1307" i="1" s="1"/>
  <c r="H1307" i="1"/>
  <c r="Z1307" i="1" s="1"/>
  <c r="AB1307" i="1" s="1"/>
  <c r="F1307" i="1"/>
  <c r="A1307" i="1"/>
  <c r="AH1306" i="1"/>
  <c r="AF1306" i="1"/>
  <c r="AE1306" i="1"/>
  <c r="AD1306" i="1"/>
  <c r="Y1306" i="1"/>
  <c r="X1306" i="1"/>
  <c r="W1306" i="1"/>
  <c r="O1306" i="1"/>
  <c r="N1306" i="1"/>
  <c r="M1306" i="1" s="1"/>
  <c r="H1306" i="1"/>
  <c r="Z1306" i="1" s="1"/>
  <c r="AB1306" i="1" s="1"/>
  <c r="F1306" i="1"/>
  <c r="A1306" i="1"/>
  <c r="AH1305" i="1"/>
  <c r="AF1305" i="1"/>
  <c r="AE1305" i="1"/>
  <c r="AD1305" i="1"/>
  <c r="Y1305" i="1"/>
  <c r="X1305" i="1"/>
  <c r="W1305" i="1"/>
  <c r="O1305" i="1"/>
  <c r="N1305" i="1"/>
  <c r="M1305" i="1" s="1"/>
  <c r="H1305" i="1"/>
  <c r="Z1305" i="1" s="1"/>
  <c r="AB1305" i="1" s="1"/>
  <c r="F1305" i="1"/>
  <c r="A1305" i="1"/>
  <c r="AH1304" i="1"/>
  <c r="AF1304" i="1"/>
  <c r="AE1304" i="1"/>
  <c r="AD1304" i="1"/>
  <c r="Y1304" i="1"/>
  <c r="X1304" i="1"/>
  <c r="W1304" i="1"/>
  <c r="O1304" i="1"/>
  <c r="N1304" i="1"/>
  <c r="M1304" i="1" s="1"/>
  <c r="H1304" i="1"/>
  <c r="Z1304" i="1" s="1"/>
  <c r="AB1304" i="1" s="1"/>
  <c r="F1304" i="1"/>
  <c r="A1304" i="1"/>
  <c r="AH1303" i="1"/>
  <c r="AF1303" i="1"/>
  <c r="AE1303" i="1"/>
  <c r="AD1303" i="1"/>
  <c r="Y1303" i="1"/>
  <c r="X1303" i="1"/>
  <c r="W1303" i="1"/>
  <c r="O1303" i="1"/>
  <c r="N1303" i="1"/>
  <c r="M1303" i="1" s="1"/>
  <c r="H1303" i="1"/>
  <c r="Z1303" i="1" s="1"/>
  <c r="AB1303" i="1" s="1"/>
  <c r="F1303" i="1"/>
  <c r="A1303" i="1"/>
  <c r="AH1302" i="1"/>
  <c r="AF1302" i="1"/>
  <c r="AE1302" i="1"/>
  <c r="AD1302" i="1"/>
  <c r="Y1302" i="1"/>
  <c r="X1302" i="1"/>
  <c r="W1302" i="1"/>
  <c r="O1302" i="1"/>
  <c r="N1302" i="1"/>
  <c r="M1302" i="1" s="1"/>
  <c r="H1302" i="1"/>
  <c r="Z1302" i="1" s="1"/>
  <c r="AB1302" i="1" s="1"/>
  <c r="F1302" i="1"/>
  <c r="A1302" i="1"/>
  <c r="AH1301" i="1"/>
  <c r="AF1301" i="1"/>
  <c r="AE1301" i="1"/>
  <c r="AD1301" i="1"/>
  <c r="Y1301" i="1"/>
  <c r="X1301" i="1"/>
  <c r="W1301" i="1"/>
  <c r="O1301" i="1"/>
  <c r="N1301" i="1"/>
  <c r="M1301" i="1" s="1"/>
  <c r="H1301" i="1"/>
  <c r="Z1301" i="1" s="1"/>
  <c r="AB1301" i="1" s="1"/>
  <c r="F1301" i="1"/>
  <c r="A1301" i="1"/>
  <c r="AH1300" i="1"/>
  <c r="AF1300" i="1"/>
  <c r="AE1300" i="1"/>
  <c r="AD1300" i="1"/>
  <c r="Y1300" i="1"/>
  <c r="X1300" i="1"/>
  <c r="W1300" i="1"/>
  <c r="O1300" i="1"/>
  <c r="N1300" i="1"/>
  <c r="M1300" i="1" s="1"/>
  <c r="H1300" i="1"/>
  <c r="Z1300" i="1" s="1"/>
  <c r="AB1300" i="1" s="1"/>
  <c r="F1300" i="1"/>
  <c r="A1300" i="1"/>
  <c r="AH1299" i="1"/>
  <c r="AF1299" i="1"/>
  <c r="AE1299" i="1"/>
  <c r="AD1299" i="1"/>
  <c r="Y1299" i="1"/>
  <c r="X1299" i="1"/>
  <c r="W1299" i="1"/>
  <c r="O1299" i="1"/>
  <c r="N1299" i="1"/>
  <c r="M1299" i="1" s="1"/>
  <c r="H1299" i="1"/>
  <c r="Z1299" i="1" s="1"/>
  <c r="AB1299" i="1" s="1"/>
  <c r="F1299" i="1"/>
  <c r="A1299" i="1"/>
  <c r="AH1298" i="1"/>
  <c r="AF1298" i="1"/>
  <c r="AE1298" i="1"/>
  <c r="AD1298" i="1"/>
  <c r="Y1298" i="1"/>
  <c r="X1298" i="1"/>
  <c r="W1298" i="1"/>
  <c r="O1298" i="1"/>
  <c r="N1298" i="1"/>
  <c r="M1298" i="1" s="1"/>
  <c r="H1298" i="1"/>
  <c r="Z1298" i="1" s="1"/>
  <c r="AB1298" i="1" s="1"/>
  <c r="F1298" i="1"/>
  <c r="A1298" i="1"/>
  <c r="AH1297" i="1"/>
  <c r="AF1297" i="1"/>
  <c r="AE1297" i="1"/>
  <c r="AD1297" i="1"/>
  <c r="Y1297" i="1"/>
  <c r="X1297" i="1"/>
  <c r="W1297" i="1"/>
  <c r="O1297" i="1"/>
  <c r="N1297" i="1"/>
  <c r="H1297" i="1"/>
  <c r="Z1297" i="1" s="1"/>
  <c r="AB1297" i="1" s="1"/>
  <c r="F1297" i="1"/>
  <c r="A1297" i="1"/>
  <c r="AH1296" i="1"/>
  <c r="AF1296" i="1"/>
  <c r="AE1296" i="1"/>
  <c r="AD1296" i="1"/>
  <c r="Y1296" i="1"/>
  <c r="X1296" i="1"/>
  <c r="W1296" i="1"/>
  <c r="O1296" i="1"/>
  <c r="N1296" i="1"/>
  <c r="M1296" i="1" s="1"/>
  <c r="H1296" i="1"/>
  <c r="Z1296" i="1" s="1"/>
  <c r="AB1296" i="1" s="1"/>
  <c r="F1296" i="1"/>
  <c r="A1296" i="1"/>
  <c r="AH1295" i="1"/>
  <c r="AG1295" i="1"/>
  <c r="AF1295" i="1"/>
  <c r="AE1295" i="1"/>
  <c r="AD1295" i="1"/>
  <c r="Y1295" i="1"/>
  <c r="X1295" i="1"/>
  <c r="W1295" i="1"/>
  <c r="O1295" i="1"/>
  <c r="N1295" i="1"/>
  <c r="H1295" i="1"/>
  <c r="Z1295" i="1" s="1"/>
  <c r="AB1295" i="1" s="1"/>
  <c r="F1295" i="1"/>
  <c r="A1295" i="1"/>
  <c r="AH1294" i="1"/>
  <c r="AG1294" i="1"/>
  <c r="AF1294" i="1"/>
  <c r="AE1294" i="1"/>
  <c r="AD1294" i="1"/>
  <c r="Y1294" i="1"/>
  <c r="X1294" i="1"/>
  <c r="W1294" i="1"/>
  <c r="O1294" i="1"/>
  <c r="N1294" i="1"/>
  <c r="H1294" i="1"/>
  <c r="Z1294" i="1" s="1"/>
  <c r="AB1294" i="1" s="1"/>
  <c r="F1294" i="1"/>
  <c r="A1294" i="1"/>
  <c r="AH1293" i="1"/>
  <c r="AF1293" i="1"/>
  <c r="AE1293" i="1"/>
  <c r="AD1293" i="1"/>
  <c r="Y1293" i="1"/>
  <c r="X1293" i="1"/>
  <c r="W1293" i="1"/>
  <c r="O1293" i="1"/>
  <c r="N1293" i="1"/>
  <c r="M1293" i="1" s="1"/>
  <c r="H1293" i="1"/>
  <c r="Z1293" i="1" s="1"/>
  <c r="AB1293" i="1" s="1"/>
  <c r="F1293" i="1"/>
  <c r="A1293" i="1"/>
  <c r="AH1289" i="1"/>
  <c r="AF1289" i="1"/>
  <c r="AE1289" i="1"/>
  <c r="AD1289" i="1"/>
  <c r="Y1289" i="1"/>
  <c r="X1289" i="1"/>
  <c r="W1289" i="1"/>
  <c r="O1289" i="1"/>
  <c r="N1289" i="1"/>
  <c r="M1289" i="1" s="1"/>
  <c r="H1289" i="1"/>
  <c r="Z1289" i="1" s="1"/>
  <c r="AB1289" i="1" s="1"/>
  <c r="F1289" i="1"/>
  <c r="A1289" i="1"/>
  <c r="AH1290" i="1"/>
  <c r="AF1290" i="1"/>
  <c r="AE1290" i="1"/>
  <c r="AD1290" i="1"/>
  <c r="Y1290" i="1"/>
  <c r="X1290" i="1"/>
  <c r="W1290" i="1"/>
  <c r="O1290" i="1"/>
  <c r="N1290" i="1"/>
  <c r="M1290" i="1" s="1"/>
  <c r="H1290" i="1"/>
  <c r="Z1290" i="1" s="1"/>
  <c r="AB1290" i="1" s="1"/>
  <c r="F1290" i="1"/>
  <c r="A1290" i="1"/>
  <c r="AH1288" i="1"/>
  <c r="AF1288" i="1"/>
  <c r="AE1288" i="1"/>
  <c r="AD1288" i="1"/>
  <c r="Y1288" i="1"/>
  <c r="X1288" i="1"/>
  <c r="W1288" i="1"/>
  <c r="O1288" i="1"/>
  <c r="N1288" i="1"/>
  <c r="M1288" i="1" s="1"/>
  <c r="H1288" i="1"/>
  <c r="Z1288" i="1" s="1"/>
  <c r="AB1288" i="1" s="1"/>
  <c r="F1288" i="1"/>
  <c r="A1288" i="1"/>
  <c r="AH1286" i="1"/>
  <c r="AF1286" i="1"/>
  <c r="AE1286" i="1"/>
  <c r="AD1286" i="1"/>
  <c r="Y1286" i="1"/>
  <c r="X1286" i="1"/>
  <c r="W1286" i="1"/>
  <c r="O1286" i="1"/>
  <c r="N1286" i="1"/>
  <c r="M1286" i="1" s="1"/>
  <c r="H1286" i="1"/>
  <c r="Z1286" i="1" s="1"/>
  <c r="AB1286" i="1" s="1"/>
  <c r="F1286" i="1"/>
  <c r="A1286" i="1"/>
  <c r="AH1278" i="1"/>
  <c r="AG1278" i="1"/>
  <c r="AF1278" i="1"/>
  <c r="AE1278" i="1"/>
  <c r="AD1278" i="1"/>
  <c r="Y1278" i="1"/>
  <c r="X1278" i="1"/>
  <c r="W1278" i="1"/>
  <c r="O1278" i="1"/>
  <c r="N1278" i="1"/>
  <c r="H1278" i="1"/>
  <c r="Z1278" i="1" s="1"/>
  <c r="AB1278" i="1" s="1"/>
  <c r="F1278" i="1"/>
  <c r="A1278" i="1"/>
  <c r="AH1279" i="1"/>
  <c r="AF1279" i="1"/>
  <c r="AE1279" i="1"/>
  <c r="AD1279" i="1"/>
  <c r="Y1279" i="1"/>
  <c r="X1279" i="1"/>
  <c r="W1279" i="1"/>
  <c r="O1279" i="1"/>
  <c r="N1279" i="1"/>
  <c r="M1279" i="1" s="1"/>
  <c r="H1279" i="1"/>
  <c r="Z1279" i="1" s="1"/>
  <c r="AB1279" i="1" s="1"/>
  <c r="F1279" i="1"/>
  <c r="A1279" i="1"/>
  <c r="AH1280" i="1"/>
  <c r="AF1280" i="1"/>
  <c r="AE1280" i="1"/>
  <c r="AD1280" i="1"/>
  <c r="Y1280" i="1"/>
  <c r="X1280" i="1"/>
  <c r="W1280" i="1"/>
  <c r="O1280" i="1"/>
  <c r="N1280" i="1"/>
  <c r="M1280" i="1" s="1"/>
  <c r="H1280" i="1"/>
  <c r="Z1280" i="1" s="1"/>
  <c r="AB1280" i="1" s="1"/>
  <c r="F1280" i="1"/>
  <c r="A1280" i="1"/>
  <c r="AH1275" i="1"/>
  <c r="AF1275" i="1"/>
  <c r="AE1275" i="1"/>
  <c r="AD1275" i="1"/>
  <c r="Y1275" i="1"/>
  <c r="X1275" i="1"/>
  <c r="W1275" i="1"/>
  <c r="O1275" i="1"/>
  <c r="N1275" i="1"/>
  <c r="M1275" i="1" s="1"/>
  <c r="H1275" i="1"/>
  <c r="Z1275" i="1" s="1"/>
  <c r="AB1275" i="1" s="1"/>
  <c r="F1275" i="1"/>
  <c r="A1275" i="1"/>
  <c r="AH1273" i="1"/>
  <c r="AG1273" i="1"/>
  <c r="AF1273" i="1"/>
  <c r="AE1273" i="1"/>
  <c r="AD1273" i="1"/>
  <c r="Y1273" i="1"/>
  <c r="X1273" i="1"/>
  <c r="W1273" i="1"/>
  <c r="O1273" i="1"/>
  <c r="N1273" i="1"/>
  <c r="M1273" i="1" s="1"/>
  <c r="H1273" i="1"/>
  <c r="Z1273" i="1" s="1"/>
  <c r="AB1273" i="1" s="1"/>
  <c r="F1273" i="1"/>
  <c r="A1273" i="1"/>
  <c r="AH1272" i="1"/>
  <c r="AF1272" i="1"/>
  <c r="AE1272" i="1"/>
  <c r="AD1272" i="1"/>
  <c r="Y1272" i="1"/>
  <c r="X1272" i="1"/>
  <c r="W1272" i="1"/>
  <c r="O1272" i="1"/>
  <c r="N1272" i="1"/>
  <c r="H1272" i="1"/>
  <c r="Z1272" i="1" s="1"/>
  <c r="AB1272" i="1" s="1"/>
  <c r="F1272" i="1"/>
  <c r="A1272" i="1"/>
  <c r="AH1271" i="1"/>
  <c r="AG1271" i="1"/>
  <c r="AF1271" i="1"/>
  <c r="AE1271" i="1"/>
  <c r="AD1271" i="1"/>
  <c r="Y1271" i="1"/>
  <c r="X1271" i="1"/>
  <c r="W1271" i="1"/>
  <c r="O1271" i="1"/>
  <c r="N1271" i="1"/>
  <c r="H1271" i="1"/>
  <c r="Z1271" i="1" s="1"/>
  <c r="AB1271" i="1" s="1"/>
  <c r="F1271" i="1"/>
  <c r="A1271" i="1"/>
  <c r="AH1267" i="1"/>
  <c r="AF1267" i="1"/>
  <c r="AE1267" i="1"/>
  <c r="AD1267" i="1"/>
  <c r="Y1267" i="1"/>
  <c r="X1267" i="1"/>
  <c r="W1267" i="1"/>
  <c r="O1267" i="1"/>
  <c r="N1267" i="1"/>
  <c r="M1267" i="1" s="1"/>
  <c r="H1267" i="1"/>
  <c r="Z1267" i="1" s="1"/>
  <c r="AB1267" i="1" s="1"/>
  <c r="F1267" i="1"/>
  <c r="A1267" i="1"/>
  <c r="AH1268" i="1"/>
  <c r="AF1268" i="1"/>
  <c r="AE1268" i="1"/>
  <c r="AD1268" i="1"/>
  <c r="Y1268" i="1"/>
  <c r="X1268" i="1"/>
  <c r="W1268" i="1"/>
  <c r="O1268" i="1"/>
  <c r="N1268" i="1"/>
  <c r="M1268" i="1" s="1"/>
  <c r="H1268" i="1"/>
  <c r="Z1268" i="1" s="1"/>
  <c r="AB1268" i="1" s="1"/>
  <c r="F1268" i="1"/>
  <c r="A1268" i="1"/>
  <c r="AH1269" i="1"/>
  <c r="AF1269" i="1"/>
  <c r="AE1269" i="1"/>
  <c r="AD1269" i="1"/>
  <c r="Y1269" i="1"/>
  <c r="X1269" i="1"/>
  <c r="W1269" i="1"/>
  <c r="O1269" i="1"/>
  <c r="N1269" i="1"/>
  <c r="M1269" i="1" s="1"/>
  <c r="H1269" i="1"/>
  <c r="Z1269" i="1" s="1"/>
  <c r="AB1269" i="1" s="1"/>
  <c r="F1269" i="1"/>
  <c r="A1269" i="1"/>
  <c r="AH1266" i="1"/>
  <c r="AF1266" i="1"/>
  <c r="AE1266" i="1"/>
  <c r="AD1266" i="1"/>
  <c r="Y1266" i="1"/>
  <c r="X1266" i="1"/>
  <c r="W1266" i="1"/>
  <c r="O1266" i="1"/>
  <c r="N1266" i="1"/>
  <c r="M1266" i="1" s="1"/>
  <c r="H1266" i="1"/>
  <c r="Z1266" i="1" s="1"/>
  <c r="AB1266" i="1" s="1"/>
  <c r="F1266" i="1"/>
  <c r="A1266" i="1"/>
  <c r="AH1263" i="1"/>
  <c r="AF1263" i="1"/>
  <c r="AE1263" i="1"/>
  <c r="AD1263" i="1"/>
  <c r="Y1263" i="1"/>
  <c r="X1263" i="1"/>
  <c r="W1263" i="1"/>
  <c r="O1263" i="1"/>
  <c r="N1263" i="1"/>
  <c r="M1263" i="1" s="1"/>
  <c r="H1263" i="1"/>
  <c r="Z1263" i="1" s="1"/>
  <c r="AB1263" i="1" s="1"/>
  <c r="F1263" i="1"/>
  <c r="A1263" i="1"/>
  <c r="AH1264" i="1"/>
  <c r="AF1264" i="1"/>
  <c r="AE1264" i="1"/>
  <c r="AD1264" i="1"/>
  <c r="Y1264" i="1"/>
  <c r="X1264" i="1"/>
  <c r="W1264" i="1"/>
  <c r="O1264" i="1"/>
  <c r="N1264" i="1"/>
  <c r="M1264" i="1" s="1"/>
  <c r="H1264" i="1"/>
  <c r="Z1264" i="1" s="1"/>
  <c r="AB1264" i="1" s="1"/>
  <c r="F1264" i="1"/>
  <c r="A1264" i="1"/>
  <c r="AH1262" i="1"/>
  <c r="AG1262" i="1"/>
  <c r="AF1262" i="1"/>
  <c r="AE1262" i="1"/>
  <c r="AD1262" i="1"/>
  <c r="Y1262" i="1"/>
  <c r="X1262" i="1"/>
  <c r="W1262" i="1"/>
  <c r="O1262" i="1"/>
  <c r="N1262" i="1"/>
  <c r="H1262" i="1"/>
  <c r="Z1262" i="1" s="1"/>
  <c r="AB1262" i="1" s="1"/>
  <c r="F1262" i="1"/>
  <c r="A1262" i="1"/>
  <c r="AH1260" i="1"/>
  <c r="AG1260" i="1"/>
  <c r="AF1260" i="1"/>
  <c r="AE1260" i="1"/>
  <c r="AD1260" i="1"/>
  <c r="Y1260" i="1"/>
  <c r="X1260" i="1"/>
  <c r="W1260" i="1"/>
  <c r="O1260" i="1"/>
  <c r="N1260" i="1"/>
  <c r="H1260" i="1"/>
  <c r="Z1260" i="1" s="1"/>
  <c r="AB1260" i="1" s="1"/>
  <c r="F1260" i="1"/>
  <c r="A1260" i="1"/>
  <c r="AH1259" i="1"/>
  <c r="AF1259" i="1"/>
  <c r="AE1259" i="1"/>
  <c r="AD1259" i="1"/>
  <c r="Y1259" i="1"/>
  <c r="X1259" i="1"/>
  <c r="W1259" i="1"/>
  <c r="O1259" i="1"/>
  <c r="N1259" i="1"/>
  <c r="M1259" i="1" s="1"/>
  <c r="H1259" i="1"/>
  <c r="Z1259" i="1" s="1"/>
  <c r="AB1259" i="1" s="1"/>
  <c r="F1259" i="1"/>
  <c r="A1259" i="1"/>
  <c r="AH1258" i="1"/>
  <c r="AG1258" i="1"/>
  <c r="AF1258" i="1"/>
  <c r="AE1258" i="1"/>
  <c r="AD1258" i="1"/>
  <c r="Y1258" i="1"/>
  <c r="X1258" i="1"/>
  <c r="W1258" i="1"/>
  <c r="O1258" i="1"/>
  <c r="N1258" i="1"/>
  <c r="H1258" i="1"/>
  <c r="Z1258" i="1" s="1"/>
  <c r="AB1258" i="1" s="1"/>
  <c r="F1258" i="1"/>
  <c r="A1258" i="1"/>
  <c r="AH1257" i="1"/>
  <c r="AG1257" i="1"/>
  <c r="AF1257" i="1"/>
  <c r="AE1257" i="1"/>
  <c r="AD1257" i="1"/>
  <c r="Y1257" i="1"/>
  <c r="X1257" i="1"/>
  <c r="W1257" i="1"/>
  <c r="O1257" i="1"/>
  <c r="N1257" i="1"/>
  <c r="H1257" i="1"/>
  <c r="Z1257" i="1" s="1"/>
  <c r="AB1257" i="1" s="1"/>
  <c r="F1257" i="1"/>
  <c r="A1257" i="1"/>
  <c r="AH1251" i="1"/>
  <c r="AF1251" i="1"/>
  <c r="AE1251" i="1"/>
  <c r="AD1251" i="1"/>
  <c r="Y1251" i="1"/>
  <c r="X1251" i="1"/>
  <c r="W1251" i="1"/>
  <c r="O1251" i="1"/>
  <c r="N1251" i="1"/>
  <c r="M1251" i="1" s="1"/>
  <c r="H1251" i="1"/>
  <c r="Z1251" i="1" s="1"/>
  <c r="AB1251" i="1" s="1"/>
  <c r="F1251" i="1"/>
  <c r="A1251" i="1"/>
  <c r="AH1249" i="1"/>
  <c r="AF1249" i="1"/>
  <c r="AE1249" i="1"/>
  <c r="AD1249" i="1"/>
  <c r="Y1249" i="1"/>
  <c r="X1249" i="1"/>
  <c r="W1249" i="1"/>
  <c r="O1249" i="1"/>
  <c r="N1249" i="1"/>
  <c r="H1249" i="1"/>
  <c r="Z1249" i="1" s="1"/>
  <c r="AB1249" i="1" s="1"/>
  <c r="F1249" i="1"/>
  <c r="A1249" i="1"/>
  <c r="AH1245" i="1"/>
  <c r="AF1245" i="1"/>
  <c r="AE1245" i="1"/>
  <c r="AD1245" i="1"/>
  <c r="Y1245" i="1"/>
  <c r="X1245" i="1"/>
  <c r="W1245" i="1"/>
  <c r="O1245" i="1"/>
  <c r="N1245" i="1"/>
  <c r="M1245" i="1" s="1"/>
  <c r="H1245" i="1"/>
  <c r="Z1245" i="1" s="1"/>
  <c r="AB1245" i="1" s="1"/>
  <c r="F1245" i="1"/>
  <c r="A1245" i="1"/>
  <c r="AH1244" i="1"/>
  <c r="AG1244" i="1"/>
  <c r="AF1244" i="1"/>
  <c r="AE1244" i="1"/>
  <c r="AD1244" i="1"/>
  <c r="Y1244" i="1"/>
  <c r="X1244" i="1"/>
  <c r="W1244" i="1"/>
  <c r="O1244" i="1"/>
  <c r="N1244" i="1"/>
  <c r="H1244" i="1"/>
  <c r="Z1244" i="1" s="1"/>
  <c r="AB1244" i="1" s="1"/>
  <c r="F1244" i="1"/>
  <c r="A1244" i="1"/>
  <c r="AH1243" i="1"/>
  <c r="AG1243" i="1"/>
  <c r="AF1243" i="1"/>
  <c r="AE1243" i="1"/>
  <c r="AD1243" i="1"/>
  <c r="Y1243" i="1"/>
  <c r="X1243" i="1"/>
  <c r="W1243" i="1"/>
  <c r="O1243" i="1"/>
  <c r="N1243" i="1"/>
  <c r="H1243" i="1"/>
  <c r="Z1243" i="1" s="1"/>
  <c r="AB1243" i="1" s="1"/>
  <c r="F1243" i="1"/>
  <c r="A1243" i="1"/>
  <c r="AH1242" i="1"/>
  <c r="AG1242" i="1"/>
  <c r="AF1242" i="1"/>
  <c r="AE1242" i="1"/>
  <c r="AD1242" i="1"/>
  <c r="Y1242" i="1"/>
  <c r="X1242" i="1"/>
  <c r="W1242" i="1"/>
  <c r="O1242" i="1"/>
  <c r="N1242" i="1"/>
  <c r="M1242" i="1" s="1"/>
  <c r="H1242" i="1"/>
  <c r="Z1242" i="1" s="1"/>
  <c r="AB1242" i="1" s="1"/>
  <c r="F1242" i="1"/>
  <c r="A1242" i="1"/>
  <c r="AH1241" i="1"/>
  <c r="AG1241" i="1"/>
  <c r="AF1241" i="1"/>
  <c r="AE1241" i="1"/>
  <c r="AD1241" i="1"/>
  <c r="Y1241" i="1"/>
  <c r="X1241" i="1"/>
  <c r="W1241" i="1"/>
  <c r="O1241" i="1"/>
  <c r="N1241" i="1"/>
  <c r="H1241" i="1"/>
  <c r="Z1241" i="1" s="1"/>
  <c r="AB1241" i="1" s="1"/>
  <c r="F1241" i="1"/>
  <c r="A1241" i="1"/>
  <c r="AH1240" i="1"/>
  <c r="AG1240" i="1"/>
  <c r="AF1240" i="1"/>
  <c r="AE1240" i="1"/>
  <c r="AD1240" i="1"/>
  <c r="Y1240" i="1"/>
  <c r="X1240" i="1"/>
  <c r="W1240" i="1"/>
  <c r="O1240" i="1"/>
  <c r="N1240" i="1"/>
  <c r="H1240" i="1"/>
  <c r="Z1240" i="1" s="1"/>
  <c r="AB1240" i="1" s="1"/>
  <c r="F1240" i="1"/>
  <c r="A1240" i="1"/>
  <c r="AH1239" i="1"/>
  <c r="AG1239" i="1"/>
  <c r="AF1239" i="1"/>
  <c r="AE1239" i="1"/>
  <c r="AD1239" i="1"/>
  <c r="Y1239" i="1"/>
  <c r="X1239" i="1"/>
  <c r="W1239" i="1"/>
  <c r="O1239" i="1"/>
  <c r="N1239" i="1"/>
  <c r="H1239" i="1"/>
  <c r="Z1239" i="1" s="1"/>
  <c r="AB1239" i="1" s="1"/>
  <c r="F1239" i="1"/>
  <c r="A1239" i="1"/>
  <c r="AH1236" i="1"/>
  <c r="AG1236" i="1"/>
  <c r="AF1236" i="1"/>
  <c r="AE1236" i="1"/>
  <c r="AD1236" i="1"/>
  <c r="Y1236" i="1"/>
  <c r="X1236" i="1"/>
  <c r="W1236" i="1"/>
  <c r="O1236" i="1"/>
  <c r="N1236" i="1"/>
  <c r="H1236" i="1"/>
  <c r="Z1236" i="1" s="1"/>
  <c r="AB1236" i="1" s="1"/>
  <c r="F1236" i="1"/>
  <c r="A1236" i="1"/>
  <c r="AH1238" i="1"/>
  <c r="AF1238" i="1"/>
  <c r="AE1238" i="1"/>
  <c r="AD1238" i="1"/>
  <c r="Y1238" i="1"/>
  <c r="X1238" i="1"/>
  <c r="W1238" i="1"/>
  <c r="O1238" i="1"/>
  <c r="N1238" i="1"/>
  <c r="M1238" i="1" s="1"/>
  <c r="H1238" i="1"/>
  <c r="Z1238" i="1" s="1"/>
  <c r="AB1238" i="1" s="1"/>
  <c r="F1238" i="1"/>
  <c r="A1238" i="1"/>
  <c r="AH1237" i="1"/>
  <c r="AF1237" i="1"/>
  <c r="AE1237" i="1"/>
  <c r="AD1237" i="1"/>
  <c r="Y1237" i="1"/>
  <c r="X1237" i="1"/>
  <c r="W1237" i="1"/>
  <c r="O1237" i="1"/>
  <c r="N1237" i="1"/>
  <c r="M1237" i="1" s="1"/>
  <c r="H1237" i="1"/>
  <c r="Z1237" i="1" s="1"/>
  <c r="AB1237" i="1" s="1"/>
  <c r="F1237" i="1"/>
  <c r="A1237" i="1"/>
  <c r="AH1235" i="1"/>
  <c r="AF1235" i="1"/>
  <c r="AE1235" i="1"/>
  <c r="AD1235" i="1"/>
  <c r="Y1235" i="1"/>
  <c r="X1235" i="1"/>
  <c r="W1235" i="1"/>
  <c r="O1235" i="1"/>
  <c r="N1235" i="1"/>
  <c r="M1235" i="1" s="1"/>
  <c r="H1235" i="1"/>
  <c r="Z1235" i="1" s="1"/>
  <c r="AB1235" i="1" s="1"/>
  <c r="F1235" i="1"/>
  <c r="A1235" i="1"/>
  <c r="AH1234" i="1"/>
  <c r="AG1234" i="1"/>
  <c r="AF1234" i="1"/>
  <c r="AE1234" i="1"/>
  <c r="AD1234" i="1"/>
  <c r="Y1234" i="1"/>
  <c r="X1234" i="1"/>
  <c r="W1234" i="1"/>
  <c r="O1234" i="1"/>
  <c r="N1234" i="1"/>
  <c r="H1234" i="1"/>
  <c r="Z1234" i="1" s="1"/>
  <c r="AB1234" i="1" s="1"/>
  <c r="F1234" i="1"/>
  <c r="A1234" i="1"/>
  <c r="AH1229" i="1"/>
  <c r="AF1229" i="1"/>
  <c r="AE1229" i="1"/>
  <c r="AD1229" i="1"/>
  <c r="Y1229" i="1"/>
  <c r="X1229" i="1"/>
  <c r="W1229" i="1"/>
  <c r="O1229" i="1"/>
  <c r="N1229" i="1"/>
  <c r="M1229" i="1" s="1"/>
  <c r="H1229" i="1"/>
  <c r="Z1229" i="1" s="1"/>
  <c r="AB1229" i="1" s="1"/>
  <c r="F1229" i="1"/>
  <c r="A1229" i="1"/>
  <c r="AH1228" i="1"/>
  <c r="AG1228" i="1"/>
  <c r="AF1228" i="1"/>
  <c r="AE1228" i="1"/>
  <c r="AD1228" i="1"/>
  <c r="Y1228" i="1"/>
  <c r="X1228" i="1"/>
  <c r="W1228" i="1"/>
  <c r="O1228" i="1"/>
  <c r="N1228" i="1"/>
  <c r="H1228" i="1"/>
  <c r="Z1228" i="1" s="1"/>
  <c r="AB1228" i="1" s="1"/>
  <c r="F1228" i="1"/>
  <c r="A1228" i="1"/>
  <c r="AH1227" i="1"/>
  <c r="AG1227" i="1"/>
  <c r="AF1227" i="1"/>
  <c r="AE1227" i="1"/>
  <c r="AD1227" i="1"/>
  <c r="Y1227" i="1"/>
  <c r="X1227" i="1"/>
  <c r="W1227" i="1"/>
  <c r="O1227" i="1"/>
  <c r="N1227" i="1"/>
  <c r="H1227" i="1"/>
  <c r="Z1227" i="1" s="1"/>
  <c r="AB1227" i="1" s="1"/>
  <c r="F1227" i="1"/>
  <c r="A1227" i="1"/>
  <c r="AH1226" i="1"/>
  <c r="AG1226" i="1"/>
  <c r="AF1226" i="1"/>
  <c r="AE1226" i="1"/>
  <c r="AD1226" i="1"/>
  <c r="Y1226" i="1"/>
  <c r="X1226" i="1"/>
  <c r="W1226" i="1"/>
  <c r="O1226" i="1"/>
  <c r="N1226" i="1"/>
  <c r="H1226" i="1"/>
  <c r="Z1226" i="1" s="1"/>
  <c r="AB1226" i="1" s="1"/>
  <c r="F1226" i="1"/>
  <c r="A1226" i="1"/>
  <c r="AH1225" i="1"/>
  <c r="AG1225" i="1"/>
  <c r="AF1225" i="1"/>
  <c r="AE1225" i="1"/>
  <c r="AD1225" i="1"/>
  <c r="Y1225" i="1"/>
  <c r="X1225" i="1"/>
  <c r="W1225" i="1"/>
  <c r="O1225" i="1"/>
  <c r="N1225" i="1"/>
  <c r="H1225" i="1"/>
  <c r="Z1225" i="1" s="1"/>
  <c r="AB1225" i="1" s="1"/>
  <c r="F1225" i="1"/>
  <c r="A1225" i="1"/>
  <c r="AH1224" i="1"/>
  <c r="AG1224" i="1"/>
  <c r="AF1224" i="1"/>
  <c r="AE1224" i="1"/>
  <c r="AD1224" i="1"/>
  <c r="Y1224" i="1"/>
  <c r="X1224" i="1"/>
  <c r="W1224" i="1"/>
  <c r="O1224" i="1"/>
  <c r="N1224" i="1"/>
  <c r="H1224" i="1"/>
  <c r="Z1224" i="1" s="1"/>
  <c r="AB1224" i="1" s="1"/>
  <c r="F1224" i="1"/>
  <c r="A1224" i="1"/>
  <c r="AH1223" i="1"/>
  <c r="AG1223" i="1"/>
  <c r="AF1223" i="1"/>
  <c r="AE1223" i="1"/>
  <c r="AD1223" i="1"/>
  <c r="Y1223" i="1"/>
  <c r="X1223" i="1"/>
  <c r="W1223" i="1"/>
  <c r="O1223" i="1"/>
  <c r="N1223" i="1"/>
  <c r="H1223" i="1"/>
  <c r="Z1223" i="1" s="1"/>
  <c r="AB1223" i="1" s="1"/>
  <c r="F1223" i="1"/>
  <c r="A1223" i="1"/>
  <c r="AH1221" i="1"/>
  <c r="AG1221" i="1"/>
  <c r="AF1221" i="1"/>
  <c r="AE1221" i="1"/>
  <c r="AD1221" i="1"/>
  <c r="Y1221" i="1"/>
  <c r="X1221" i="1"/>
  <c r="W1221" i="1"/>
  <c r="O1221" i="1"/>
  <c r="N1221" i="1"/>
  <c r="H1221" i="1"/>
  <c r="Z1221" i="1" s="1"/>
  <c r="AB1221" i="1" s="1"/>
  <c r="F1221" i="1"/>
  <c r="A1221" i="1"/>
  <c r="AH1220" i="1"/>
  <c r="AG1220" i="1"/>
  <c r="AF1220" i="1"/>
  <c r="AE1220" i="1"/>
  <c r="AD1220" i="1"/>
  <c r="Y1220" i="1"/>
  <c r="X1220" i="1"/>
  <c r="W1220" i="1"/>
  <c r="O1220" i="1"/>
  <c r="N1220" i="1"/>
  <c r="H1220" i="1"/>
  <c r="Z1220" i="1" s="1"/>
  <c r="AB1220" i="1" s="1"/>
  <c r="F1220" i="1"/>
  <c r="A1220" i="1"/>
  <c r="AH1222" i="1"/>
  <c r="AF1222" i="1"/>
  <c r="AE1222" i="1"/>
  <c r="AD1222" i="1"/>
  <c r="Y1222" i="1"/>
  <c r="X1222" i="1"/>
  <c r="W1222" i="1"/>
  <c r="O1222" i="1"/>
  <c r="N1222" i="1"/>
  <c r="H1222" i="1"/>
  <c r="Z1222" i="1" s="1"/>
  <c r="AB1222" i="1" s="1"/>
  <c r="F1222" i="1"/>
  <c r="A1222" i="1"/>
  <c r="AH1218" i="1"/>
  <c r="AF1218" i="1"/>
  <c r="AE1218" i="1"/>
  <c r="AD1218" i="1"/>
  <c r="Y1218" i="1"/>
  <c r="X1218" i="1"/>
  <c r="W1218" i="1"/>
  <c r="O1218" i="1"/>
  <c r="N1218" i="1"/>
  <c r="M1218" i="1" s="1"/>
  <c r="H1218" i="1"/>
  <c r="Z1218" i="1" s="1"/>
  <c r="AB1218" i="1" s="1"/>
  <c r="F1218" i="1"/>
  <c r="A1218" i="1"/>
  <c r="AH1216" i="1"/>
  <c r="AG1216" i="1"/>
  <c r="AF1216" i="1"/>
  <c r="AE1216" i="1"/>
  <c r="AD1216" i="1"/>
  <c r="Y1216" i="1"/>
  <c r="X1216" i="1"/>
  <c r="W1216" i="1"/>
  <c r="O1216" i="1"/>
  <c r="N1216" i="1"/>
  <c r="H1216" i="1"/>
  <c r="Z1216" i="1" s="1"/>
  <c r="AB1216" i="1" s="1"/>
  <c r="F1216" i="1"/>
  <c r="A1216" i="1"/>
  <c r="AH1215" i="1"/>
  <c r="AF1215" i="1"/>
  <c r="AE1215" i="1"/>
  <c r="AD1215" i="1"/>
  <c r="Y1215" i="1"/>
  <c r="X1215" i="1"/>
  <c r="W1215" i="1"/>
  <c r="O1215" i="1"/>
  <c r="N1215" i="1"/>
  <c r="M1215" i="1" s="1"/>
  <c r="H1215" i="1"/>
  <c r="Z1215" i="1" s="1"/>
  <c r="AB1215" i="1" s="1"/>
  <c r="F1215" i="1"/>
  <c r="A1215" i="1"/>
  <c r="AH1214" i="1"/>
  <c r="AF1214" i="1"/>
  <c r="AE1214" i="1"/>
  <c r="AD1214" i="1"/>
  <c r="Y1214" i="1"/>
  <c r="X1214" i="1"/>
  <c r="W1214" i="1"/>
  <c r="O1214" i="1"/>
  <c r="N1214" i="1"/>
  <c r="M1214" i="1" s="1"/>
  <c r="H1214" i="1"/>
  <c r="Z1214" i="1" s="1"/>
  <c r="AB1214" i="1" s="1"/>
  <c r="F1214" i="1"/>
  <c r="A1214" i="1"/>
  <c r="AH1209" i="1"/>
  <c r="AF1209" i="1"/>
  <c r="AE1209" i="1"/>
  <c r="AD1209" i="1"/>
  <c r="Y1209" i="1"/>
  <c r="X1209" i="1"/>
  <c r="W1209" i="1"/>
  <c r="O1209" i="1"/>
  <c r="N1209" i="1"/>
  <c r="M1209" i="1" s="1"/>
  <c r="H1209" i="1"/>
  <c r="Z1209" i="1" s="1"/>
  <c r="AB1209" i="1" s="1"/>
  <c r="F1209" i="1"/>
  <c r="A1209" i="1"/>
  <c r="AH1208" i="1"/>
  <c r="AF1208" i="1"/>
  <c r="AE1208" i="1"/>
  <c r="AD1208" i="1"/>
  <c r="Y1208" i="1"/>
  <c r="X1208" i="1"/>
  <c r="W1208" i="1"/>
  <c r="O1208" i="1"/>
  <c r="N1208" i="1"/>
  <c r="M1208" i="1" s="1"/>
  <c r="H1208" i="1"/>
  <c r="Z1208" i="1" s="1"/>
  <c r="AB1208" i="1" s="1"/>
  <c r="F1208" i="1"/>
  <c r="A1208" i="1"/>
  <c r="AH1210" i="1"/>
  <c r="AF1210" i="1"/>
  <c r="AE1210" i="1"/>
  <c r="AD1210" i="1"/>
  <c r="Y1210" i="1"/>
  <c r="X1210" i="1"/>
  <c r="W1210" i="1"/>
  <c r="O1210" i="1"/>
  <c r="N1210" i="1"/>
  <c r="M1210" i="1" s="1"/>
  <c r="H1210" i="1"/>
  <c r="Z1210" i="1" s="1"/>
  <c r="AB1210" i="1" s="1"/>
  <c r="F1210" i="1"/>
  <c r="A1210" i="1"/>
  <c r="AH1205" i="1"/>
  <c r="AF1205" i="1"/>
  <c r="AE1205" i="1"/>
  <c r="AD1205" i="1"/>
  <c r="Y1205" i="1"/>
  <c r="X1205" i="1"/>
  <c r="W1205" i="1"/>
  <c r="O1205" i="1"/>
  <c r="N1205" i="1"/>
  <c r="M1205" i="1" s="1"/>
  <c r="H1205" i="1"/>
  <c r="Z1205" i="1" s="1"/>
  <c r="AB1205" i="1" s="1"/>
  <c r="F1205" i="1"/>
  <c r="A1205" i="1"/>
  <c r="AH1204" i="1"/>
  <c r="AF1204" i="1"/>
  <c r="AE1204" i="1"/>
  <c r="AD1204" i="1"/>
  <c r="Y1204" i="1"/>
  <c r="X1204" i="1"/>
  <c r="W1204" i="1"/>
  <c r="O1204" i="1"/>
  <c r="N1204" i="1"/>
  <c r="M1204" i="1" s="1"/>
  <c r="H1204" i="1"/>
  <c r="Z1204" i="1" s="1"/>
  <c r="AB1204" i="1" s="1"/>
  <c r="F1204" i="1"/>
  <c r="A1204" i="1"/>
  <c r="AH1207" i="1"/>
  <c r="AF1207" i="1"/>
  <c r="AE1207" i="1"/>
  <c r="AD1207" i="1"/>
  <c r="Y1207" i="1"/>
  <c r="X1207" i="1"/>
  <c r="W1207" i="1"/>
  <c r="O1207" i="1"/>
  <c r="N1207" i="1"/>
  <c r="M1207" i="1" s="1"/>
  <c r="H1207" i="1"/>
  <c r="Z1207" i="1" s="1"/>
  <c r="AB1207" i="1" s="1"/>
  <c r="F1207" i="1"/>
  <c r="A1207" i="1"/>
  <c r="AH1206" i="1"/>
  <c r="AF1206" i="1"/>
  <c r="AE1206" i="1"/>
  <c r="AD1206" i="1"/>
  <c r="Y1206" i="1"/>
  <c r="X1206" i="1"/>
  <c r="W1206" i="1"/>
  <c r="O1206" i="1"/>
  <c r="N1206" i="1"/>
  <c r="M1206" i="1" s="1"/>
  <c r="H1206" i="1"/>
  <c r="Z1206" i="1" s="1"/>
  <c r="AB1206" i="1" s="1"/>
  <c r="F1206" i="1"/>
  <c r="A1206" i="1"/>
  <c r="AH1203" i="1"/>
  <c r="AF1203" i="1"/>
  <c r="AE1203" i="1"/>
  <c r="AD1203" i="1"/>
  <c r="Y1203" i="1"/>
  <c r="X1203" i="1"/>
  <c r="W1203" i="1"/>
  <c r="O1203" i="1"/>
  <c r="N1203" i="1"/>
  <c r="M1203" i="1" s="1"/>
  <c r="H1203" i="1"/>
  <c r="Z1203" i="1" s="1"/>
  <c r="AB1203" i="1" s="1"/>
  <c r="F1203" i="1"/>
  <c r="A1203" i="1"/>
  <c r="AH1202" i="1"/>
  <c r="AG1202" i="1"/>
  <c r="AF1202" i="1"/>
  <c r="AE1202" i="1"/>
  <c r="AD1202" i="1"/>
  <c r="Y1202" i="1"/>
  <c r="X1202" i="1"/>
  <c r="W1202" i="1"/>
  <c r="O1202" i="1"/>
  <c r="N1202" i="1"/>
  <c r="H1202" i="1"/>
  <c r="Z1202" i="1" s="1"/>
  <c r="AB1202" i="1" s="1"/>
  <c r="F1202" i="1"/>
  <c r="A1202" i="1"/>
  <c r="AH1201" i="1"/>
  <c r="AF1201" i="1"/>
  <c r="AE1201" i="1"/>
  <c r="AD1201" i="1"/>
  <c r="Y1201" i="1"/>
  <c r="X1201" i="1"/>
  <c r="W1201" i="1"/>
  <c r="O1201" i="1"/>
  <c r="N1201" i="1"/>
  <c r="M1201" i="1" s="1"/>
  <c r="H1201" i="1"/>
  <c r="Z1201" i="1" s="1"/>
  <c r="AB1201" i="1" s="1"/>
  <c r="F1201" i="1"/>
  <c r="A1201" i="1"/>
  <c r="AH1200" i="1"/>
  <c r="AF1200" i="1"/>
  <c r="AE1200" i="1"/>
  <c r="AD1200" i="1"/>
  <c r="Y1200" i="1"/>
  <c r="X1200" i="1"/>
  <c r="W1200" i="1"/>
  <c r="O1200" i="1"/>
  <c r="N1200" i="1"/>
  <c r="M1200" i="1" s="1"/>
  <c r="H1200" i="1"/>
  <c r="Z1200" i="1" s="1"/>
  <c r="AB1200" i="1" s="1"/>
  <c r="F1200" i="1"/>
  <c r="A1200" i="1"/>
  <c r="AH1198" i="1"/>
  <c r="AF1198" i="1"/>
  <c r="AE1198" i="1"/>
  <c r="AD1198" i="1"/>
  <c r="Y1198" i="1"/>
  <c r="X1198" i="1"/>
  <c r="W1198" i="1"/>
  <c r="O1198" i="1"/>
  <c r="N1198" i="1"/>
  <c r="H1198" i="1"/>
  <c r="Z1198" i="1" s="1"/>
  <c r="AB1198" i="1" s="1"/>
  <c r="F1198" i="1"/>
  <c r="A1198" i="1"/>
  <c r="AH1197" i="1"/>
  <c r="AF1197" i="1"/>
  <c r="AE1197" i="1"/>
  <c r="AD1197" i="1"/>
  <c r="Y1197" i="1"/>
  <c r="X1197" i="1"/>
  <c r="W1197" i="1"/>
  <c r="O1197" i="1"/>
  <c r="N1197" i="1"/>
  <c r="M1197" i="1" s="1"/>
  <c r="H1197" i="1"/>
  <c r="Z1197" i="1" s="1"/>
  <c r="AB1197" i="1" s="1"/>
  <c r="F1197" i="1"/>
  <c r="A1197" i="1"/>
  <c r="AH1194" i="1"/>
  <c r="AF1194" i="1"/>
  <c r="AE1194" i="1"/>
  <c r="AD1194" i="1"/>
  <c r="Y1194" i="1"/>
  <c r="X1194" i="1"/>
  <c r="W1194" i="1"/>
  <c r="O1194" i="1"/>
  <c r="N1194" i="1"/>
  <c r="M1194" i="1" s="1"/>
  <c r="H1194" i="1"/>
  <c r="Z1194" i="1" s="1"/>
  <c r="AB1194" i="1" s="1"/>
  <c r="F1194" i="1"/>
  <c r="A1194" i="1"/>
  <c r="AH1193" i="1"/>
  <c r="AF1193" i="1"/>
  <c r="AE1193" i="1"/>
  <c r="AD1193" i="1"/>
  <c r="Y1193" i="1"/>
  <c r="X1193" i="1"/>
  <c r="W1193" i="1"/>
  <c r="O1193" i="1"/>
  <c r="N1193" i="1"/>
  <c r="M1193" i="1" s="1"/>
  <c r="H1193" i="1"/>
  <c r="Z1193" i="1" s="1"/>
  <c r="AB1193" i="1" s="1"/>
  <c r="F1193" i="1"/>
  <c r="A1193" i="1"/>
  <c r="AH1191" i="1"/>
  <c r="AF1191" i="1"/>
  <c r="AE1191" i="1"/>
  <c r="AD1191" i="1"/>
  <c r="Y1191" i="1"/>
  <c r="X1191" i="1"/>
  <c r="W1191" i="1"/>
  <c r="O1191" i="1"/>
  <c r="N1191" i="1"/>
  <c r="M1191" i="1" s="1"/>
  <c r="H1191" i="1"/>
  <c r="Z1191" i="1" s="1"/>
  <c r="AB1191" i="1" s="1"/>
  <c r="F1191" i="1"/>
  <c r="A1191" i="1"/>
  <c r="AH1189" i="1"/>
  <c r="AF1189" i="1"/>
  <c r="AE1189" i="1"/>
  <c r="AD1189" i="1"/>
  <c r="Y1189" i="1"/>
  <c r="X1189" i="1"/>
  <c r="W1189" i="1"/>
  <c r="O1189" i="1"/>
  <c r="N1189" i="1"/>
  <c r="M1189" i="1" s="1"/>
  <c r="H1189" i="1"/>
  <c r="Z1189" i="1" s="1"/>
  <c r="AB1189" i="1" s="1"/>
  <c r="F1189" i="1"/>
  <c r="A1189" i="1"/>
  <c r="AH1187" i="1"/>
  <c r="AG1187" i="1"/>
  <c r="AF1187" i="1"/>
  <c r="AE1187" i="1"/>
  <c r="AD1187" i="1"/>
  <c r="Y1187" i="1"/>
  <c r="X1187" i="1"/>
  <c r="W1187" i="1"/>
  <c r="O1187" i="1"/>
  <c r="N1187" i="1"/>
  <c r="H1187" i="1"/>
  <c r="Z1187" i="1" s="1"/>
  <c r="AB1187" i="1" s="1"/>
  <c r="F1187" i="1"/>
  <c r="A1187" i="1"/>
  <c r="AH1186" i="1"/>
  <c r="AG1186" i="1"/>
  <c r="AF1186" i="1"/>
  <c r="AE1186" i="1"/>
  <c r="AD1186" i="1"/>
  <c r="Y1186" i="1"/>
  <c r="X1186" i="1"/>
  <c r="W1186" i="1"/>
  <c r="O1186" i="1"/>
  <c r="N1186" i="1"/>
  <c r="H1186" i="1"/>
  <c r="Z1186" i="1" s="1"/>
  <c r="AB1186" i="1" s="1"/>
  <c r="F1186" i="1"/>
  <c r="A1186" i="1"/>
  <c r="AH1178" i="1"/>
  <c r="AG1178" i="1"/>
  <c r="AF1178" i="1"/>
  <c r="AE1178" i="1"/>
  <c r="AD1178" i="1"/>
  <c r="Y1178" i="1"/>
  <c r="X1178" i="1"/>
  <c r="W1178" i="1"/>
  <c r="O1178" i="1"/>
  <c r="N1178" i="1"/>
  <c r="H1178" i="1"/>
  <c r="Z1178" i="1" s="1"/>
  <c r="AB1178" i="1" s="1"/>
  <c r="F1178" i="1"/>
  <c r="A1178" i="1"/>
  <c r="AH1180" i="1"/>
  <c r="AF1180" i="1"/>
  <c r="AE1180" i="1"/>
  <c r="AD1180" i="1"/>
  <c r="Y1180" i="1"/>
  <c r="X1180" i="1"/>
  <c r="W1180" i="1"/>
  <c r="O1180" i="1"/>
  <c r="N1180" i="1"/>
  <c r="M1180" i="1" s="1"/>
  <c r="H1180" i="1"/>
  <c r="Z1180" i="1" s="1"/>
  <c r="AB1180" i="1" s="1"/>
  <c r="F1180" i="1"/>
  <c r="A1180" i="1"/>
  <c r="AH1182" i="1"/>
  <c r="AF1182" i="1"/>
  <c r="AE1182" i="1"/>
  <c r="AD1182" i="1"/>
  <c r="Y1182" i="1"/>
  <c r="X1182" i="1"/>
  <c r="W1182" i="1"/>
  <c r="O1182" i="1"/>
  <c r="N1182" i="1"/>
  <c r="M1182" i="1" s="1"/>
  <c r="H1182" i="1"/>
  <c r="Z1182" i="1" s="1"/>
  <c r="AB1182" i="1" s="1"/>
  <c r="F1182" i="1"/>
  <c r="A1182" i="1"/>
  <c r="AH1183" i="1"/>
  <c r="AF1183" i="1"/>
  <c r="AE1183" i="1"/>
  <c r="AD1183" i="1"/>
  <c r="Y1183" i="1"/>
  <c r="X1183" i="1"/>
  <c r="W1183" i="1"/>
  <c r="O1183" i="1"/>
  <c r="N1183" i="1"/>
  <c r="M1183" i="1" s="1"/>
  <c r="H1183" i="1"/>
  <c r="Z1183" i="1" s="1"/>
  <c r="AB1183" i="1" s="1"/>
  <c r="F1183" i="1"/>
  <c r="A1183" i="1"/>
  <c r="AH1179" i="1"/>
  <c r="AF1179" i="1"/>
  <c r="AE1179" i="1"/>
  <c r="AD1179" i="1"/>
  <c r="Y1179" i="1"/>
  <c r="X1179" i="1"/>
  <c r="W1179" i="1"/>
  <c r="O1179" i="1"/>
  <c r="N1179" i="1"/>
  <c r="M1179" i="1" s="1"/>
  <c r="H1179" i="1"/>
  <c r="Z1179" i="1" s="1"/>
  <c r="AB1179" i="1" s="1"/>
  <c r="F1179" i="1"/>
  <c r="A1179" i="1"/>
  <c r="AH1171" i="1"/>
  <c r="AG1171" i="1"/>
  <c r="AF1171" i="1"/>
  <c r="AE1171" i="1"/>
  <c r="AD1171" i="1"/>
  <c r="Y1171" i="1"/>
  <c r="X1171" i="1"/>
  <c r="W1171" i="1"/>
  <c r="O1171" i="1"/>
  <c r="N1171" i="1"/>
  <c r="H1171" i="1"/>
  <c r="Z1171" i="1" s="1"/>
  <c r="AB1171" i="1" s="1"/>
  <c r="F1171" i="1"/>
  <c r="A1171" i="1"/>
  <c r="AH1170" i="1"/>
  <c r="AG1170" i="1"/>
  <c r="AF1170" i="1"/>
  <c r="AE1170" i="1"/>
  <c r="AD1170" i="1"/>
  <c r="Y1170" i="1"/>
  <c r="X1170" i="1"/>
  <c r="W1170" i="1"/>
  <c r="O1170" i="1"/>
  <c r="N1170" i="1"/>
  <c r="H1170" i="1"/>
  <c r="Z1170" i="1" s="1"/>
  <c r="AB1170" i="1" s="1"/>
  <c r="F1170" i="1"/>
  <c r="A1170" i="1"/>
  <c r="AH1173" i="1"/>
  <c r="AF1173" i="1"/>
  <c r="AE1173" i="1"/>
  <c r="AD1173" i="1"/>
  <c r="Y1173" i="1"/>
  <c r="X1173" i="1"/>
  <c r="W1173" i="1"/>
  <c r="O1173" i="1"/>
  <c r="N1173" i="1"/>
  <c r="M1173" i="1" s="1"/>
  <c r="H1173" i="1"/>
  <c r="Z1173" i="1" s="1"/>
  <c r="AB1173" i="1" s="1"/>
  <c r="F1173" i="1"/>
  <c r="A1173" i="1"/>
  <c r="AH1175" i="1"/>
  <c r="AF1175" i="1"/>
  <c r="AE1175" i="1"/>
  <c r="AD1175" i="1"/>
  <c r="Y1175" i="1"/>
  <c r="X1175" i="1"/>
  <c r="W1175" i="1"/>
  <c r="O1175" i="1"/>
  <c r="N1175" i="1"/>
  <c r="M1175" i="1" s="1"/>
  <c r="H1175" i="1"/>
  <c r="Z1175" i="1" s="1"/>
  <c r="AB1175" i="1" s="1"/>
  <c r="F1175" i="1"/>
  <c r="A1175" i="1"/>
  <c r="AH1176" i="1"/>
  <c r="AF1176" i="1"/>
  <c r="AE1176" i="1"/>
  <c r="AD1176" i="1"/>
  <c r="Y1176" i="1"/>
  <c r="X1176" i="1"/>
  <c r="W1176" i="1"/>
  <c r="O1176" i="1"/>
  <c r="N1176" i="1"/>
  <c r="M1176" i="1" s="1"/>
  <c r="H1176" i="1"/>
  <c r="Z1176" i="1" s="1"/>
  <c r="AB1176" i="1" s="1"/>
  <c r="F1176" i="1"/>
  <c r="A1176" i="1"/>
  <c r="AH1172" i="1"/>
  <c r="AF1172" i="1"/>
  <c r="AE1172" i="1"/>
  <c r="AD1172" i="1"/>
  <c r="Y1172" i="1"/>
  <c r="X1172" i="1"/>
  <c r="W1172" i="1"/>
  <c r="O1172" i="1"/>
  <c r="N1172" i="1"/>
  <c r="H1172" i="1"/>
  <c r="Z1172" i="1" s="1"/>
  <c r="AB1172" i="1" s="1"/>
  <c r="F1172" i="1"/>
  <c r="A1172" i="1"/>
  <c r="AH1169" i="1"/>
  <c r="AF1169" i="1"/>
  <c r="AE1169" i="1"/>
  <c r="AD1169" i="1"/>
  <c r="Y1169" i="1"/>
  <c r="X1169" i="1"/>
  <c r="W1169" i="1"/>
  <c r="O1169" i="1"/>
  <c r="N1169" i="1"/>
  <c r="M1169" i="1" s="1"/>
  <c r="H1169" i="1"/>
  <c r="Z1169" i="1" s="1"/>
  <c r="AB1169" i="1" s="1"/>
  <c r="F1169" i="1"/>
  <c r="A1169" i="1"/>
  <c r="AH1168" i="1"/>
  <c r="AG1168" i="1"/>
  <c r="AF1168" i="1"/>
  <c r="AE1168" i="1"/>
  <c r="AD1168" i="1"/>
  <c r="Y1168" i="1"/>
  <c r="X1168" i="1"/>
  <c r="W1168" i="1"/>
  <c r="O1168" i="1"/>
  <c r="N1168" i="1"/>
  <c r="H1168" i="1"/>
  <c r="Z1168" i="1" s="1"/>
  <c r="AB1168" i="1" s="1"/>
  <c r="F1168" i="1"/>
  <c r="A1168" i="1"/>
  <c r="AH1165" i="1"/>
  <c r="AF1165" i="1"/>
  <c r="AE1165" i="1"/>
  <c r="AD1165" i="1"/>
  <c r="Y1165" i="1"/>
  <c r="X1165" i="1"/>
  <c r="W1165" i="1"/>
  <c r="O1165" i="1"/>
  <c r="N1165" i="1"/>
  <c r="M1165" i="1" s="1"/>
  <c r="H1165" i="1"/>
  <c r="Z1165" i="1" s="1"/>
  <c r="AB1165" i="1" s="1"/>
  <c r="F1165" i="1"/>
  <c r="A1165" i="1"/>
  <c r="AH1164" i="1"/>
  <c r="AG1164" i="1"/>
  <c r="AF1164" i="1"/>
  <c r="AE1164" i="1"/>
  <c r="AD1164" i="1"/>
  <c r="Y1164" i="1"/>
  <c r="X1164" i="1"/>
  <c r="W1164" i="1"/>
  <c r="O1164" i="1"/>
  <c r="N1164" i="1"/>
  <c r="H1164" i="1"/>
  <c r="Z1164" i="1" s="1"/>
  <c r="AB1164" i="1" s="1"/>
  <c r="F1164" i="1"/>
  <c r="A1164" i="1"/>
  <c r="AH1163" i="1"/>
  <c r="AG1163" i="1"/>
  <c r="AF1163" i="1"/>
  <c r="AE1163" i="1"/>
  <c r="AD1163" i="1"/>
  <c r="Y1163" i="1"/>
  <c r="X1163" i="1"/>
  <c r="W1163" i="1"/>
  <c r="O1163" i="1"/>
  <c r="N1163" i="1"/>
  <c r="M1163" i="1" s="1"/>
  <c r="H1163" i="1"/>
  <c r="Z1163" i="1" s="1"/>
  <c r="AB1163" i="1" s="1"/>
  <c r="F1163" i="1"/>
  <c r="A1163" i="1"/>
  <c r="AH1162" i="1"/>
  <c r="AG1162" i="1"/>
  <c r="AF1162" i="1"/>
  <c r="AE1162" i="1"/>
  <c r="AD1162" i="1"/>
  <c r="Y1162" i="1"/>
  <c r="X1162" i="1"/>
  <c r="W1162" i="1"/>
  <c r="O1162" i="1"/>
  <c r="N1162" i="1"/>
  <c r="H1162" i="1"/>
  <c r="Z1162" i="1" s="1"/>
  <c r="AB1162" i="1" s="1"/>
  <c r="F1162" i="1"/>
  <c r="A1162" i="1"/>
  <c r="AH1161" i="1"/>
  <c r="AG1161" i="1"/>
  <c r="AF1161" i="1"/>
  <c r="AE1161" i="1"/>
  <c r="AD1161" i="1"/>
  <c r="Y1161" i="1"/>
  <c r="X1161" i="1"/>
  <c r="W1161" i="1"/>
  <c r="O1161" i="1"/>
  <c r="N1161" i="1"/>
  <c r="H1161" i="1"/>
  <c r="Z1161" i="1" s="1"/>
  <c r="AB1161" i="1" s="1"/>
  <c r="F1161" i="1"/>
  <c r="A1161" i="1"/>
  <c r="AH1160" i="1"/>
  <c r="AG1160" i="1"/>
  <c r="AF1160" i="1"/>
  <c r="AE1160" i="1"/>
  <c r="AD1160" i="1"/>
  <c r="Y1160" i="1"/>
  <c r="X1160" i="1"/>
  <c r="W1160" i="1"/>
  <c r="O1160" i="1"/>
  <c r="N1160" i="1"/>
  <c r="H1160" i="1"/>
  <c r="Z1160" i="1" s="1"/>
  <c r="AB1160" i="1" s="1"/>
  <c r="F1160" i="1"/>
  <c r="A1160" i="1"/>
  <c r="AH1159" i="1"/>
  <c r="AG1159" i="1"/>
  <c r="AF1159" i="1"/>
  <c r="AE1159" i="1"/>
  <c r="AD1159" i="1"/>
  <c r="Y1159" i="1"/>
  <c r="X1159" i="1"/>
  <c r="W1159" i="1"/>
  <c r="O1159" i="1"/>
  <c r="N1159" i="1"/>
  <c r="M1159" i="1" s="1"/>
  <c r="H1159" i="1"/>
  <c r="Z1159" i="1" s="1"/>
  <c r="AB1159" i="1" s="1"/>
  <c r="F1159" i="1"/>
  <c r="A1159" i="1"/>
  <c r="AH1158" i="1"/>
  <c r="AG1158" i="1"/>
  <c r="AF1158" i="1"/>
  <c r="AE1158" i="1"/>
  <c r="AD1158" i="1"/>
  <c r="Y1158" i="1"/>
  <c r="X1158" i="1"/>
  <c r="W1158" i="1"/>
  <c r="O1158" i="1"/>
  <c r="N1158" i="1"/>
  <c r="H1158" i="1"/>
  <c r="Z1158" i="1" s="1"/>
  <c r="AB1158" i="1" s="1"/>
  <c r="F1158" i="1"/>
  <c r="A1158" i="1"/>
  <c r="AH1157" i="1"/>
  <c r="AF1157" i="1"/>
  <c r="AE1157" i="1"/>
  <c r="AD1157" i="1"/>
  <c r="Y1157" i="1"/>
  <c r="X1157" i="1"/>
  <c r="W1157" i="1"/>
  <c r="O1157" i="1"/>
  <c r="N1157" i="1"/>
  <c r="M1157" i="1" s="1"/>
  <c r="H1157" i="1"/>
  <c r="Z1157" i="1" s="1"/>
  <c r="AB1157" i="1" s="1"/>
  <c r="F1157" i="1"/>
  <c r="A1157" i="1"/>
  <c r="AH1151" i="1"/>
  <c r="AG1151" i="1"/>
  <c r="AF1151" i="1"/>
  <c r="AE1151" i="1"/>
  <c r="AD1151" i="1"/>
  <c r="Y1151" i="1"/>
  <c r="X1151" i="1"/>
  <c r="W1151" i="1"/>
  <c r="O1151" i="1"/>
  <c r="N1151" i="1"/>
  <c r="H1151" i="1"/>
  <c r="Z1151" i="1" s="1"/>
  <c r="AB1151" i="1" s="1"/>
  <c r="F1151" i="1"/>
  <c r="A1151" i="1"/>
  <c r="AH1152" i="1"/>
  <c r="AG1152" i="1"/>
  <c r="AF1152" i="1"/>
  <c r="AE1152" i="1"/>
  <c r="AD1152" i="1"/>
  <c r="Y1152" i="1"/>
  <c r="X1152" i="1"/>
  <c r="W1152" i="1"/>
  <c r="O1152" i="1"/>
  <c r="N1152" i="1"/>
  <c r="H1152" i="1"/>
  <c r="Z1152" i="1" s="1"/>
  <c r="AB1152" i="1" s="1"/>
  <c r="F1152" i="1"/>
  <c r="A1152" i="1"/>
  <c r="AH1153" i="1"/>
  <c r="AG1153" i="1"/>
  <c r="AF1153" i="1"/>
  <c r="AE1153" i="1"/>
  <c r="AD1153" i="1"/>
  <c r="Y1153" i="1"/>
  <c r="X1153" i="1"/>
  <c r="W1153" i="1"/>
  <c r="O1153" i="1"/>
  <c r="N1153" i="1"/>
  <c r="H1153" i="1"/>
  <c r="Z1153" i="1" s="1"/>
  <c r="AB1153" i="1" s="1"/>
  <c r="F1153" i="1"/>
  <c r="A1153" i="1"/>
  <c r="AH1154" i="1"/>
  <c r="AF1154" i="1"/>
  <c r="AE1154" i="1"/>
  <c r="AD1154" i="1"/>
  <c r="Y1154" i="1"/>
  <c r="X1154" i="1"/>
  <c r="W1154" i="1"/>
  <c r="O1154" i="1"/>
  <c r="N1154" i="1"/>
  <c r="M1154" i="1" s="1"/>
  <c r="H1154" i="1"/>
  <c r="Z1154" i="1" s="1"/>
  <c r="AB1154" i="1" s="1"/>
  <c r="F1154" i="1"/>
  <c r="A1154" i="1"/>
  <c r="AH1155" i="1"/>
  <c r="AF1155" i="1"/>
  <c r="AE1155" i="1"/>
  <c r="AD1155" i="1"/>
  <c r="Y1155" i="1"/>
  <c r="X1155" i="1"/>
  <c r="W1155" i="1"/>
  <c r="O1155" i="1"/>
  <c r="N1155" i="1"/>
  <c r="M1155" i="1" s="1"/>
  <c r="H1155" i="1"/>
  <c r="Z1155" i="1" s="1"/>
  <c r="AB1155" i="1" s="1"/>
  <c r="F1155" i="1"/>
  <c r="A1155" i="1"/>
  <c r="AH1156" i="1"/>
  <c r="AF1156" i="1"/>
  <c r="AE1156" i="1"/>
  <c r="AD1156" i="1"/>
  <c r="Y1156" i="1"/>
  <c r="X1156" i="1"/>
  <c r="W1156" i="1"/>
  <c r="O1156" i="1"/>
  <c r="N1156" i="1"/>
  <c r="M1156" i="1" s="1"/>
  <c r="H1156" i="1"/>
  <c r="Z1156" i="1" s="1"/>
  <c r="AB1156" i="1" s="1"/>
  <c r="F1156" i="1"/>
  <c r="A1156" i="1"/>
  <c r="AH1149" i="1"/>
  <c r="AG1149" i="1"/>
  <c r="AF1149" i="1"/>
  <c r="AE1149" i="1"/>
  <c r="AD1149" i="1"/>
  <c r="Y1149" i="1"/>
  <c r="X1149" i="1"/>
  <c r="W1149" i="1"/>
  <c r="O1149" i="1"/>
  <c r="N1149" i="1"/>
  <c r="H1149" i="1"/>
  <c r="Z1149" i="1" s="1"/>
  <c r="AB1149" i="1" s="1"/>
  <c r="F1149" i="1"/>
  <c r="A1149" i="1"/>
  <c r="AH1148" i="1"/>
  <c r="AG1148" i="1"/>
  <c r="AF1148" i="1"/>
  <c r="AE1148" i="1"/>
  <c r="AD1148" i="1"/>
  <c r="Y1148" i="1"/>
  <c r="X1148" i="1"/>
  <c r="W1148" i="1"/>
  <c r="O1148" i="1"/>
  <c r="N1148" i="1"/>
  <c r="H1148" i="1"/>
  <c r="Z1148" i="1" s="1"/>
  <c r="AB1148" i="1" s="1"/>
  <c r="F1148" i="1"/>
  <c r="A1148" i="1"/>
  <c r="AH1147" i="1"/>
  <c r="AF1147" i="1"/>
  <c r="AE1147" i="1"/>
  <c r="AD1147" i="1"/>
  <c r="Y1147" i="1"/>
  <c r="X1147" i="1"/>
  <c r="W1147" i="1"/>
  <c r="O1147" i="1"/>
  <c r="N1147" i="1"/>
  <c r="M1147" i="1" s="1"/>
  <c r="H1147" i="1"/>
  <c r="Z1147" i="1" s="1"/>
  <c r="AB1147" i="1" s="1"/>
  <c r="F1147" i="1"/>
  <c r="A1147" i="1"/>
  <c r="AH1146" i="1"/>
  <c r="AF1146" i="1"/>
  <c r="AE1146" i="1"/>
  <c r="AD1146" i="1"/>
  <c r="Y1146" i="1"/>
  <c r="X1146" i="1"/>
  <c r="W1146" i="1"/>
  <c r="O1146" i="1"/>
  <c r="N1146" i="1"/>
  <c r="M1146" i="1" s="1"/>
  <c r="H1146" i="1"/>
  <c r="Z1146" i="1" s="1"/>
  <c r="AB1146" i="1" s="1"/>
  <c r="F1146" i="1"/>
  <c r="A1146" i="1"/>
  <c r="AH1145" i="1"/>
  <c r="AF1145" i="1"/>
  <c r="AE1145" i="1"/>
  <c r="AD1145" i="1"/>
  <c r="Y1145" i="1"/>
  <c r="X1145" i="1"/>
  <c r="W1145" i="1"/>
  <c r="O1145" i="1"/>
  <c r="N1145" i="1"/>
  <c r="M1145" i="1" s="1"/>
  <c r="H1145" i="1"/>
  <c r="Z1145" i="1" s="1"/>
  <c r="AB1145" i="1" s="1"/>
  <c r="F1145" i="1"/>
  <c r="A1145" i="1"/>
  <c r="AH1144" i="1"/>
  <c r="AF1144" i="1"/>
  <c r="AE1144" i="1"/>
  <c r="AD1144" i="1"/>
  <c r="Y1144" i="1"/>
  <c r="X1144" i="1"/>
  <c r="W1144" i="1"/>
  <c r="O1144" i="1"/>
  <c r="N1144" i="1"/>
  <c r="H1144" i="1"/>
  <c r="Z1144" i="1" s="1"/>
  <c r="AB1144" i="1" s="1"/>
  <c r="F1144" i="1"/>
  <c r="A1144" i="1"/>
  <c r="AH1142" i="1"/>
  <c r="AF1142" i="1"/>
  <c r="AE1142" i="1"/>
  <c r="AD1142" i="1"/>
  <c r="Y1142" i="1"/>
  <c r="X1142" i="1"/>
  <c r="W1142" i="1"/>
  <c r="O1142" i="1"/>
  <c r="N1142" i="1"/>
  <c r="M1142" i="1" s="1"/>
  <c r="H1142" i="1"/>
  <c r="Z1142" i="1" s="1"/>
  <c r="AB1142" i="1" s="1"/>
  <c r="F1142" i="1"/>
  <c r="A1142" i="1"/>
  <c r="AH1141" i="1"/>
  <c r="AG1141" i="1"/>
  <c r="AF1141" i="1"/>
  <c r="AE1141" i="1"/>
  <c r="AD1141" i="1"/>
  <c r="Y1141" i="1"/>
  <c r="X1141" i="1"/>
  <c r="W1141" i="1"/>
  <c r="O1141" i="1"/>
  <c r="N1141" i="1"/>
  <c r="H1141" i="1"/>
  <c r="Z1141" i="1" s="1"/>
  <c r="AB1141" i="1" s="1"/>
  <c r="F1141" i="1"/>
  <c r="A1141" i="1"/>
  <c r="AH1140" i="1"/>
  <c r="AG1140" i="1"/>
  <c r="AF1140" i="1"/>
  <c r="AE1140" i="1"/>
  <c r="AD1140" i="1"/>
  <c r="Y1140" i="1"/>
  <c r="X1140" i="1"/>
  <c r="W1140" i="1"/>
  <c r="O1140" i="1"/>
  <c r="N1140" i="1"/>
  <c r="H1140" i="1"/>
  <c r="Z1140" i="1" s="1"/>
  <c r="AB1140" i="1" s="1"/>
  <c r="F1140" i="1"/>
  <c r="A1140" i="1"/>
  <c r="AH1138" i="1"/>
  <c r="AF1138" i="1"/>
  <c r="AE1138" i="1"/>
  <c r="AD1138" i="1"/>
  <c r="Y1138" i="1"/>
  <c r="X1138" i="1"/>
  <c r="W1138" i="1"/>
  <c r="O1138" i="1"/>
  <c r="N1138" i="1"/>
  <c r="M1138" i="1" s="1"/>
  <c r="H1138" i="1"/>
  <c r="Z1138" i="1" s="1"/>
  <c r="AB1138" i="1" s="1"/>
  <c r="F1138" i="1"/>
  <c r="A1138" i="1"/>
  <c r="AH1137" i="1"/>
  <c r="AF1137" i="1"/>
  <c r="AE1137" i="1"/>
  <c r="AD1137" i="1"/>
  <c r="Y1137" i="1"/>
  <c r="X1137" i="1"/>
  <c r="W1137" i="1"/>
  <c r="O1137" i="1"/>
  <c r="N1137" i="1"/>
  <c r="H1137" i="1"/>
  <c r="Z1137" i="1" s="1"/>
  <c r="AB1137" i="1" s="1"/>
  <c r="F1137" i="1"/>
  <c r="A1137" i="1"/>
  <c r="AH1139" i="1"/>
  <c r="AF1139" i="1"/>
  <c r="AE1139" i="1"/>
  <c r="AD1139" i="1"/>
  <c r="Y1139" i="1"/>
  <c r="X1139" i="1"/>
  <c r="W1139" i="1"/>
  <c r="O1139" i="1"/>
  <c r="N1139" i="1"/>
  <c r="M1139" i="1" s="1"/>
  <c r="H1139" i="1"/>
  <c r="Z1139" i="1" s="1"/>
  <c r="AB1139" i="1" s="1"/>
  <c r="F1139" i="1"/>
  <c r="A1139" i="1"/>
  <c r="AH1133" i="1"/>
  <c r="AF1133" i="1"/>
  <c r="AE1133" i="1"/>
  <c r="AD1133" i="1"/>
  <c r="Y1133" i="1"/>
  <c r="X1133" i="1"/>
  <c r="W1133" i="1"/>
  <c r="O1133" i="1"/>
  <c r="N1133" i="1"/>
  <c r="M1133" i="1" s="1"/>
  <c r="H1133" i="1"/>
  <c r="Z1133" i="1" s="1"/>
  <c r="AB1133" i="1" s="1"/>
  <c r="F1133" i="1"/>
  <c r="A1133" i="1"/>
  <c r="AH1132" i="1"/>
  <c r="AF1132" i="1"/>
  <c r="AE1132" i="1"/>
  <c r="AD1132" i="1"/>
  <c r="Y1132" i="1"/>
  <c r="X1132" i="1"/>
  <c r="W1132" i="1"/>
  <c r="O1132" i="1"/>
  <c r="N1132" i="1"/>
  <c r="M1132" i="1" s="1"/>
  <c r="H1132" i="1"/>
  <c r="Z1132" i="1" s="1"/>
  <c r="AB1132" i="1" s="1"/>
  <c r="F1132" i="1"/>
  <c r="A1132" i="1"/>
  <c r="AH1131" i="1"/>
  <c r="AF1131" i="1"/>
  <c r="AE1131" i="1"/>
  <c r="AD1131" i="1"/>
  <c r="Y1131" i="1"/>
  <c r="X1131" i="1"/>
  <c r="W1131" i="1"/>
  <c r="O1131" i="1"/>
  <c r="N1131" i="1"/>
  <c r="M1131" i="1" s="1"/>
  <c r="H1131" i="1"/>
  <c r="Z1131" i="1" s="1"/>
  <c r="AB1131" i="1" s="1"/>
  <c r="F1131" i="1"/>
  <c r="A1131" i="1"/>
  <c r="AH1135" i="1"/>
  <c r="AF1135" i="1"/>
  <c r="AE1135" i="1"/>
  <c r="AD1135" i="1"/>
  <c r="Y1135" i="1"/>
  <c r="X1135" i="1"/>
  <c r="W1135" i="1"/>
  <c r="O1135" i="1"/>
  <c r="N1135" i="1"/>
  <c r="M1135" i="1" s="1"/>
  <c r="H1135" i="1"/>
  <c r="Z1135" i="1" s="1"/>
  <c r="AB1135" i="1" s="1"/>
  <c r="F1135" i="1"/>
  <c r="A1135" i="1"/>
  <c r="AH1130" i="1"/>
  <c r="AF1130" i="1"/>
  <c r="AE1130" i="1"/>
  <c r="AD1130" i="1"/>
  <c r="Y1130" i="1"/>
  <c r="X1130" i="1"/>
  <c r="W1130" i="1"/>
  <c r="O1130" i="1"/>
  <c r="N1130" i="1"/>
  <c r="M1130" i="1" s="1"/>
  <c r="H1130" i="1"/>
  <c r="Z1130" i="1" s="1"/>
  <c r="AB1130" i="1" s="1"/>
  <c r="F1130" i="1"/>
  <c r="A1130" i="1"/>
  <c r="AH1129" i="1"/>
  <c r="AF1129" i="1"/>
  <c r="AE1129" i="1"/>
  <c r="AD1129" i="1"/>
  <c r="Y1129" i="1"/>
  <c r="X1129" i="1"/>
  <c r="W1129" i="1"/>
  <c r="O1129" i="1"/>
  <c r="N1129" i="1"/>
  <c r="M1129" i="1" s="1"/>
  <c r="H1129" i="1"/>
  <c r="Z1129" i="1" s="1"/>
  <c r="AB1129" i="1" s="1"/>
  <c r="F1129" i="1"/>
  <c r="A1129" i="1"/>
  <c r="AH1125" i="1"/>
  <c r="AF1125" i="1"/>
  <c r="AE1125" i="1"/>
  <c r="AD1125" i="1"/>
  <c r="Y1125" i="1"/>
  <c r="X1125" i="1"/>
  <c r="W1125" i="1"/>
  <c r="O1125" i="1"/>
  <c r="N1125" i="1"/>
  <c r="M1125" i="1" s="1"/>
  <c r="H1125" i="1"/>
  <c r="Z1125" i="1" s="1"/>
  <c r="AB1125" i="1" s="1"/>
  <c r="F1125" i="1"/>
  <c r="A1125" i="1"/>
  <c r="AH1124" i="1"/>
  <c r="AG1124" i="1"/>
  <c r="AF1124" i="1"/>
  <c r="AE1124" i="1"/>
  <c r="AD1124" i="1"/>
  <c r="Y1124" i="1"/>
  <c r="X1124" i="1"/>
  <c r="W1124" i="1"/>
  <c r="O1124" i="1"/>
  <c r="N1124" i="1"/>
  <c r="H1124" i="1"/>
  <c r="Z1124" i="1" s="1"/>
  <c r="AB1124" i="1" s="1"/>
  <c r="F1124" i="1"/>
  <c r="A1124" i="1"/>
  <c r="AH1123" i="1"/>
  <c r="AF1123" i="1"/>
  <c r="AE1123" i="1"/>
  <c r="AD1123" i="1"/>
  <c r="Y1123" i="1"/>
  <c r="X1123" i="1"/>
  <c r="W1123" i="1"/>
  <c r="O1123" i="1"/>
  <c r="N1123" i="1"/>
  <c r="M1123" i="1" s="1"/>
  <c r="H1123" i="1"/>
  <c r="Z1123" i="1" s="1"/>
  <c r="AB1123" i="1" s="1"/>
  <c r="F1123" i="1"/>
  <c r="A1123" i="1"/>
  <c r="AH1122" i="1"/>
  <c r="AG1122" i="1"/>
  <c r="AF1122" i="1"/>
  <c r="AE1122" i="1"/>
  <c r="AD1122" i="1"/>
  <c r="Y1122" i="1"/>
  <c r="X1122" i="1"/>
  <c r="W1122" i="1"/>
  <c r="O1122" i="1"/>
  <c r="N1122" i="1"/>
  <c r="H1122" i="1"/>
  <c r="Z1122" i="1" s="1"/>
  <c r="AB1122" i="1" s="1"/>
  <c r="F1122" i="1"/>
  <c r="A1122" i="1"/>
  <c r="AH1121" i="1"/>
  <c r="AF1121" i="1"/>
  <c r="AE1121" i="1"/>
  <c r="AD1121" i="1"/>
  <c r="Y1121" i="1"/>
  <c r="X1121" i="1"/>
  <c r="W1121" i="1"/>
  <c r="O1121" i="1"/>
  <c r="N1121" i="1"/>
  <c r="M1121" i="1" s="1"/>
  <c r="H1121" i="1"/>
  <c r="Z1121" i="1" s="1"/>
  <c r="AB1121" i="1" s="1"/>
  <c r="F1121" i="1"/>
  <c r="A1121" i="1"/>
  <c r="AH1119" i="1"/>
  <c r="AG1119" i="1"/>
  <c r="AF1119" i="1"/>
  <c r="AE1119" i="1"/>
  <c r="AD1119" i="1"/>
  <c r="Y1119" i="1"/>
  <c r="X1119" i="1"/>
  <c r="W1119" i="1"/>
  <c r="O1119" i="1"/>
  <c r="N1119" i="1"/>
  <c r="H1119" i="1"/>
  <c r="Z1119" i="1" s="1"/>
  <c r="AB1119" i="1" s="1"/>
  <c r="F1119" i="1"/>
  <c r="A1119" i="1"/>
  <c r="AH1118" i="1"/>
  <c r="AG1118" i="1"/>
  <c r="AF1118" i="1"/>
  <c r="AE1118" i="1"/>
  <c r="AD1118" i="1"/>
  <c r="Y1118" i="1"/>
  <c r="X1118" i="1"/>
  <c r="W1118" i="1"/>
  <c r="O1118" i="1"/>
  <c r="N1118" i="1"/>
  <c r="H1118" i="1"/>
  <c r="Z1118" i="1" s="1"/>
  <c r="AB1118" i="1" s="1"/>
  <c r="F1118" i="1"/>
  <c r="A1118" i="1"/>
  <c r="AH1115" i="1"/>
  <c r="AF1115" i="1"/>
  <c r="AE1115" i="1"/>
  <c r="AD1115" i="1"/>
  <c r="Y1115" i="1"/>
  <c r="X1115" i="1"/>
  <c r="W1115" i="1"/>
  <c r="O1115" i="1"/>
  <c r="N1115" i="1"/>
  <c r="H1115" i="1"/>
  <c r="Z1115" i="1" s="1"/>
  <c r="AB1115" i="1" s="1"/>
  <c r="F1115" i="1"/>
  <c r="A1115" i="1"/>
  <c r="AH1114" i="1"/>
  <c r="AG1114" i="1"/>
  <c r="AF1114" i="1"/>
  <c r="AE1114" i="1"/>
  <c r="AD1114" i="1"/>
  <c r="Y1114" i="1"/>
  <c r="X1114" i="1"/>
  <c r="W1114" i="1"/>
  <c r="O1114" i="1"/>
  <c r="N1114" i="1"/>
  <c r="M1114" i="1" s="1"/>
  <c r="H1114" i="1"/>
  <c r="Z1114" i="1" s="1"/>
  <c r="AB1114" i="1" s="1"/>
  <c r="F1114" i="1"/>
  <c r="A1114" i="1"/>
  <c r="AH1113" i="1"/>
  <c r="AG1113" i="1"/>
  <c r="AF1113" i="1"/>
  <c r="AE1113" i="1"/>
  <c r="AD1113" i="1"/>
  <c r="Y1113" i="1"/>
  <c r="X1113" i="1"/>
  <c r="W1113" i="1"/>
  <c r="O1113" i="1"/>
  <c r="N1113" i="1"/>
  <c r="H1113" i="1"/>
  <c r="Z1113" i="1" s="1"/>
  <c r="AB1113" i="1" s="1"/>
  <c r="F1113" i="1"/>
  <c r="A1113" i="1"/>
  <c r="AH1112" i="1"/>
  <c r="AF1112" i="1"/>
  <c r="AE1112" i="1"/>
  <c r="AD1112" i="1"/>
  <c r="Y1112" i="1"/>
  <c r="X1112" i="1"/>
  <c r="W1112" i="1"/>
  <c r="O1112" i="1"/>
  <c r="N1112" i="1"/>
  <c r="M1112" i="1" s="1"/>
  <c r="H1112" i="1"/>
  <c r="Z1112" i="1" s="1"/>
  <c r="AB1112" i="1" s="1"/>
  <c r="F1112" i="1"/>
  <c r="A1112" i="1"/>
  <c r="AH1111" i="1"/>
  <c r="AF1111" i="1"/>
  <c r="AE1111" i="1"/>
  <c r="AD1111" i="1"/>
  <c r="Y1111" i="1"/>
  <c r="X1111" i="1"/>
  <c r="W1111" i="1"/>
  <c r="O1111" i="1"/>
  <c r="N1111" i="1"/>
  <c r="M1111" i="1" s="1"/>
  <c r="H1111" i="1"/>
  <c r="Z1111" i="1" s="1"/>
  <c r="AB1111" i="1" s="1"/>
  <c r="F1111" i="1"/>
  <c r="A1111" i="1"/>
  <c r="AH1110" i="1"/>
  <c r="AG1110" i="1"/>
  <c r="AF1110" i="1"/>
  <c r="AE1110" i="1"/>
  <c r="AD1110" i="1"/>
  <c r="Y1110" i="1"/>
  <c r="X1110" i="1"/>
  <c r="W1110" i="1"/>
  <c r="O1110" i="1"/>
  <c r="N1110" i="1"/>
  <c r="H1110" i="1"/>
  <c r="Z1110" i="1" s="1"/>
  <c r="AB1110" i="1" s="1"/>
  <c r="F1110" i="1"/>
  <c r="A1110" i="1"/>
  <c r="AH1109" i="1"/>
  <c r="AG1109" i="1"/>
  <c r="AF1109" i="1"/>
  <c r="AE1109" i="1"/>
  <c r="AD1109" i="1"/>
  <c r="Y1109" i="1"/>
  <c r="X1109" i="1"/>
  <c r="W1109" i="1"/>
  <c r="O1109" i="1"/>
  <c r="N1109" i="1"/>
  <c r="H1109" i="1"/>
  <c r="Z1109" i="1" s="1"/>
  <c r="AB1109" i="1" s="1"/>
  <c r="F1109" i="1"/>
  <c r="A1109" i="1"/>
  <c r="AH1108" i="1"/>
  <c r="AF1108" i="1"/>
  <c r="AE1108" i="1"/>
  <c r="AD1108" i="1"/>
  <c r="Y1108" i="1"/>
  <c r="X1108" i="1"/>
  <c r="W1108" i="1"/>
  <c r="O1108" i="1"/>
  <c r="N1108" i="1"/>
  <c r="M1108" i="1" s="1"/>
  <c r="H1108" i="1"/>
  <c r="Z1108" i="1" s="1"/>
  <c r="AB1108" i="1" s="1"/>
  <c r="F1108" i="1"/>
  <c r="A1108" i="1"/>
  <c r="AH1106" i="1"/>
  <c r="AG1106" i="1"/>
  <c r="AF1106" i="1"/>
  <c r="AE1106" i="1"/>
  <c r="AD1106" i="1"/>
  <c r="Y1106" i="1"/>
  <c r="X1106" i="1"/>
  <c r="W1106" i="1"/>
  <c r="O1106" i="1"/>
  <c r="N1106" i="1"/>
  <c r="H1106" i="1"/>
  <c r="Z1106" i="1" s="1"/>
  <c r="AB1106" i="1" s="1"/>
  <c r="F1106" i="1"/>
  <c r="A1106" i="1"/>
  <c r="AH1105" i="1"/>
  <c r="AG1105" i="1"/>
  <c r="AF1105" i="1"/>
  <c r="AE1105" i="1"/>
  <c r="AD1105" i="1"/>
  <c r="Y1105" i="1"/>
  <c r="X1105" i="1"/>
  <c r="W1105" i="1"/>
  <c r="O1105" i="1"/>
  <c r="N1105" i="1"/>
  <c r="H1105" i="1"/>
  <c r="Z1105" i="1" s="1"/>
  <c r="AB1105" i="1" s="1"/>
  <c r="F1105" i="1"/>
  <c r="A1105" i="1"/>
  <c r="AH1104" i="1"/>
  <c r="AG1104" i="1"/>
  <c r="AF1104" i="1"/>
  <c r="AE1104" i="1"/>
  <c r="AD1104" i="1"/>
  <c r="Y1104" i="1"/>
  <c r="X1104" i="1"/>
  <c r="W1104" i="1"/>
  <c r="O1104" i="1"/>
  <c r="N1104" i="1"/>
  <c r="H1104" i="1"/>
  <c r="Z1104" i="1" s="1"/>
  <c r="AB1104" i="1" s="1"/>
  <c r="F1104" i="1"/>
  <c r="A1104" i="1"/>
  <c r="AH1101" i="1"/>
  <c r="AF1101" i="1"/>
  <c r="AE1101" i="1"/>
  <c r="AD1101" i="1"/>
  <c r="Y1101" i="1"/>
  <c r="X1101" i="1"/>
  <c r="W1101" i="1"/>
  <c r="O1101" i="1"/>
  <c r="N1101" i="1"/>
  <c r="M1101" i="1" s="1"/>
  <c r="H1101" i="1"/>
  <c r="Z1101" i="1" s="1"/>
  <c r="AB1101" i="1" s="1"/>
  <c r="F1101" i="1"/>
  <c r="A1101" i="1"/>
  <c r="AH1098" i="1"/>
  <c r="AF1098" i="1"/>
  <c r="AE1098" i="1"/>
  <c r="AD1098" i="1"/>
  <c r="Y1098" i="1"/>
  <c r="X1098" i="1"/>
  <c r="W1098" i="1"/>
  <c r="O1098" i="1"/>
  <c r="N1098" i="1"/>
  <c r="M1098" i="1" s="1"/>
  <c r="H1098" i="1"/>
  <c r="Z1098" i="1" s="1"/>
  <c r="AB1098" i="1" s="1"/>
  <c r="F1098" i="1"/>
  <c r="A1098" i="1"/>
  <c r="AH1095" i="1"/>
  <c r="AF1095" i="1"/>
  <c r="AE1095" i="1"/>
  <c r="AD1095" i="1"/>
  <c r="Y1095" i="1"/>
  <c r="X1095" i="1"/>
  <c r="W1095" i="1"/>
  <c r="O1095" i="1"/>
  <c r="N1095" i="1"/>
  <c r="M1095" i="1" s="1"/>
  <c r="H1095" i="1"/>
  <c r="Z1095" i="1" s="1"/>
  <c r="AB1095" i="1" s="1"/>
  <c r="F1095" i="1"/>
  <c r="A1095" i="1"/>
  <c r="AH1090" i="1"/>
  <c r="AF1090" i="1"/>
  <c r="AE1090" i="1"/>
  <c r="AD1090" i="1"/>
  <c r="Y1090" i="1"/>
  <c r="X1090" i="1"/>
  <c r="W1090" i="1"/>
  <c r="O1090" i="1"/>
  <c r="N1090" i="1"/>
  <c r="M1090" i="1" s="1"/>
  <c r="H1090" i="1"/>
  <c r="Z1090" i="1" s="1"/>
  <c r="AB1090" i="1" s="1"/>
  <c r="F1090" i="1"/>
  <c r="A1090" i="1"/>
  <c r="AH1088" i="1"/>
  <c r="AF1088" i="1"/>
  <c r="AE1088" i="1"/>
  <c r="AD1088" i="1"/>
  <c r="Y1088" i="1"/>
  <c r="X1088" i="1"/>
  <c r="W1088" i="1"/>
  <c r="O1088" i="1"/>
  <c r="N1088" i="1"/>
  <c r="M1088" i="1" s="1"/>
  <c r="H1088" i="1"/>
  <c r="Z1088" i="1" s="1"/>
  <c r="AB1088" i="1" s="1"/>
  <c r="F1088" i="1"/>
  <c r="A1088" i="1"/>
  <c r="AH1085" i="1"/>
  <c r="AF1085" i="1"/>
  <c r="AE1085" i="1"/>
  <c r="AD1085" i="1"/>
  <c r="Y1085" i="1"/>
  <c r="X1085" i="1"/>
  <c r="W1085" i="1"/>
  <c r="O1085" i="1"/>
  <c r="N1085" i="1"/>
  <c r="M1085" i="1" s="1"/>
  <c r="H1085" i="1"/>
  <c r="Z1085" i="1" s="1"/>
  <c r="AB1085" i="1" s="1"/>
  <c r="F1085" i="1"/>
  <c r="A1085" i="1"/>
  <c r="AH1084" i="1"/>
  <c r="AF1084" i="1"/>
  <c r="AE1084" i="1"/>
  <c r="AD1084" i="1"/>
  <c r="Y1084" i="1"/>
  <c r="X1084" i="1"/>
  <c r="W1084" i="1"/>
  <c r="O1084" i="1"/>
  <c r="N1084" i="1"/>
  <c r="M1084" i="1" s="1"/>
  <c r="H1084" i="1"/>
  <c r="Z1084" i="1" s="1"/>
  <c r="AB1084" i="1" s="1"/>
  <c r="F1084" i="1"/>
  <c r="A1084" i="1"/>
  <c r="AH1083" i="1"/>
  <c r="AG1083" i="1"/>
  <c r="AF1083" i="1"/>
  <c r="AE1083" i="1"/>
  <c r="AD1083" i="1"/>
  <c r="Y1083" i="1"/>
  <c r="X1083" i="1"/>
  <c r="W1083" i="1"/>
  <c r="O1083" i="1"/>
  <c r="N1083" i="1"/>
  <c r="H1083" i="1"/>
  <c r="Z1083" i="1" s="1"/>
  <c r="AB1083" i="1" s="1"/>
  <c r="F1083" i="1"/>
  <c r="A1083" i="1"/>
  <c r="AH1082" i="1"/>
  <c r="AF1082" i="1"/>
  <c r="AE1082" i="1"/>
  <c r="AD1082" i="1"/>
  <c r="Y1082" i="1"/>
  <c r="X1082" i="1"/>
  <c r="W1082" i="1"/>
  <c r="O1082" i="1"/>
  <c r="N1082" i="1"/>
  <c r="M1082" i="1" s="1"/>
  <c r="H1082" i="1"/>
  <c r="Z1082" i="1" s="1"/>
  <c r="AB1082" i="1" s="1"/>
  <c r="F1082" i="1"/>
  <c r="A1082" i="1"/>
  <c r="AH1081" i="1"/>
  <c r="AG1081" i="1"/>
  <c r="AF1081" i="1"/>
  <c r="AE1081" i="1"/>
  <c r="AD1081" i="1"/>
  <c r="Y1081" i="1"/>
  <c r="X1081" i="1"/>
  <c r="W1081" i="1"/>
  <c r="O1081" i="1"/>
  <c r="N1081" i="1"/>
  <c r="M1081" i="1" s="1"/>
  <c r="H1081" i="1"/>
  <c r="Z1081" i="1" s="1"/>
  <c r="AB1081" i="1" s="1"/>
  <c r="F1081" i="1"/>
  <c r="A1081" i="1"/>
  <c r="AH1078" i="1"/>
  <c r="AG1078" i="1"/>
  <c r="AF1078" i="1"/>
  <c r="AE1078" i="1"/>
  <c r="AD1078" i="1"/>
  <c r="Y1078" i="1"/>
  <c r="X1078" i="1"/>
  <c r="W1078" i="1"/>
  <c r="O1078" i="1"/>
  <c r="N1078" i="1"/>
  <c r="H1078" i="1"/>
  <c r="Z1078" i="1" s="1"/>
  <c r="AB1078" i="1" s="1"/>
  <c r="F1078" i="1"/>
  <c r="A1078" i="1"/>
  <c r="AH1077" i="1"/>
  <c r="AG1077" i="1"/>
  <c r="AF1077" i="1"/>
  <c r="AE1077" i="1"/>
  <c r="AD1077" i="1"/>
  <c r="Y1077" i="1"/>
  <c r="X1077" i="1"/>
  <c r="W1077" i="1"/>
  <c r="O1077" i="1"/>
  <c r="N1077" i="1"/>
  <c r="H1077" i="1"/>
  <c r="Z1077" i="1" s="1"/>
  <c r="AB1077" i="1" s="1"/>
  <c r="F1077" i="1"/>
  <c r="A1077" i="1"/>
  <c r="AH1075" i="1"/>
  <c r="AF1075" i="1"/>
  <c r="AE1075" i="1"/>
  <c r="AD1075" i="1"/>
  <c r="Y1075" i="1"/>
  <c r="X1075" i="1"/>
  <c r="W1075" i="1"/>
  <c r="O1075" i="1"/>
  <c r="N1075" i="1"/>
  <c r="M1075" i="1" s="1"/>
  <c r="H1075" i="1"/>
  <c r="Z1075" i="1" s="1"/>
  <c r="AB1075" i="1" s="1"/>
  <c r="F1075" i="1"/>
  <c r="A1075" i="1"/>
  <c r="AH1074" i="1"/>
  <c r="AF1074" i="1"/>
  <c r="AE1074" i="1"/>
  <c r="AD1074" i="1"/>
  <c r="Y1074" i="1"/>
  <c r="X1074" i="1"/>
  <c r="W1074" i="1"/>
  <c r="O1074" i="1"/>
  <c r="N1074" i="1"/>
  <c r="M1074" i="1" s="1"/>
  <c r="H1074" i="1"/>
  <c r="Z1074" i="1" s="1"/>
  <c r="AB1074" i="1" s="1"/>
  <c r="F1074" i="1"/>
  <c r="A1074" i="1"/>
  <c r="AH1073" i="1"/>
  <c r="AF1073" i="1"/>
  <c r="AE1073" i="1"/>
  <c r="AD1073" i="1"/>
  <c r="Y1073" i="1"/>
  <c r="X1073" i="1"/>
  <c r="W1073" i="1"/>
  <c r="O1073" i="1"/>
  <c r="N1073" i="1"/>
  <c r="M1073" i="1" s="1"/>
  <c r="H1073" i="1"/>
  <c r="Z1073" i="1" s="1"/>
  <c r="AB1073" i="1" s="1"/>
  <c r="F1073" i="1"/>
  <c r="A1073" i="1"/>
  <c r="AH1071" i="1"/>
  <c r="AF1071" i="1"/>
  <c r="AE1071" i="1"/>
  <c r="AD1071" i="1"/>
  <c r="Y1071" i="1"/>
  <c r="X1071" i="1"/>
  <c r="W1071" i="1"/>
  <c r="O1071" i="1"/>
  <c r="N1071" i="1"/>
  <c r="M1071" i="1" s="1"/>
  <c r="H1071" i="1"/>
  <c r="Z1071" i="1" s="1"/>
  <c r="AB1071" i="1" s="1"/>
  <c r="F1071" i="1"/>
  <c r="A1071" i="1"/>
  <c r="AH1068" i="1"/>
  <c r="AG1068" i="1"/>
  <c r="AF1068" i="1"/>
  <c r="AE1068" i="1"/>
  <c r="AD1068" i="1"/>
  <c r="Y1068" i="1"/>
  <c r="X1068" i="1"/>
  <c r="W1068" i="1"/>
  <c r="O1068" i="1"/>
  <c r="N1068" i="1"/>
  <c r="M1068" i="1" s="1"/>
  <c r="H1068" i="1"/>
  <c r="Z1068" i="1" s="1"/>
  <c r="AB1068" i="1" s="1"/>
  <c r="F1068" i="1"/>
  <c r="A1068" i="1"/>
  <c r="AH1066" i="1"/>
  <c r="AF1066" i="1"/>
  <c r="AE1066" i="1"/>
  <c r="AD1066" i="1"/>
  <c r="Y1066" i="1"/>
  <c r="X1066" i="1"/>
  <c r="W1066" i="1"/>
  <c r="O1066" i="1"/>
  <c r="N1066" i="1"/>
  <c r="M1066" i="1" s="1"/>
  <c r="H1066" i="1"/>
  <c r="Z1066" i="1" s="1"/>
  <c r="AB1066" i="1" s="1"/>
  <c r="F1066" i="1"/>
  <c r="A1066" i="1"/>
  <c r="AH1065" i="1"/>
  <c r="AF1065" i="1"/>
  <c r="AE1065" i="1"/>
  <c r="AD1065" i="1"/>
  <c r="Y1065" i="1"/>
  <c r="X1065" i="1"/>
  <c r="W1065" i="1"/>
  <c r="O1065" i="1"/>
  <c r="N1065" i="1"/>
  <c r="M1065" i="1" s="1"/>
  <c r="H1065" i="1"/>
  <c r="Z1065" i="1" s="1"/>
  <c r="AB1065" i="1" s="1"/>
  <c r="F1065" i="1"/>
  <c r="A1065" i="1"/>
  <c r="AH1064" i="1"/>
  <c r="AF1064" i="1"/>
  <c r="AE1064" i="1"/>
  <c r="AD1064" i="1"/>
  <c r="Y1064" i="1"/>
  <c r="X1064" i="1"/>
  <c r="W1064" i="1"/>
  <c r="O1064" i="1"/>
  <c r="N1064" i="1"/>
  <c r="H1064" i="1"/>
  <c r="Z1064" i="1" s="1"/>
  <c r="AB1064" i="1" s="1"/>
  <c r="F1064" i="1"/>
  <c r="A1064" i="1"/>
  <c r="AH1063" i="1"/>
  <c r="AF1063" i="1"/>
  <c r="AE1063" i="1"/>
  <c r="AD1063" i="1"/>
  <c r="Y1063" i="1"/>
  <c r="X1063" i="1"/>
  <c r="W1063" i="1"/>
  <c r="O1063" i="1"/>
  <c r="N1063" i="1"/>
  <c r="M1063" i="1" s="1"/>
  <c r="H1063" i="1"/>
  <c r="Z1063" i="1" s="1"/>
  <c r="AB1063" i="1" s="1"/>
  <c r="F1063" i="1"/>
  <c r="A1063" i="1"/>
  <c r="AH1060" i="1"/>
  <c r="AG1060" i="1"/>
  <c r="AF1060" i="1"/>
  <c r="AE1060" i="1"/>
  <c r="AD1060" i="1"/>
  <c r="Y1060" i="1"/>
  <c r="X1060" i="1"/>
  <c r="W1060" i="1"/>
  <c r="O1060" i="1"/>
  <c r="N1060" i="1"/>
  <c r="M1060" i="1" s="1"/>
  <c r="H1060" i="1"/>
  <c r="Z1060" i="1" s="1"/>
  <c r="AB1060" i="1" s="1"/>
  <c r="F1060" i="1"/>
  <c r="A1060" i="1"/>
  <c r="AH1059" i="1"/>
  <c r="AG1059" i="1"/>
  <c r="AF1059" i="1"/>
  <c r="AE1059" i="1"/>
  <c r="AD1059" i="1"/>
  <c r="Y1059" i="1"/>
  <c r="X1059" i="1"/>
  <c r="W1059" i="1"/>
  <c r="O1059" i="1"/>
  <c r="N1059" i="1"/>
  <c r="H1059" i="1"/>
  <c r="Z1059" i="1" s="1"/>
  <c r="AB1059" i="1" s="1"/>
  <c r="F1059" i="1"/>
  <c r="A1059" i="1"/>
  <c r="AH1058" i="1"/>
  <c r="AG1058" i="1"/>
  <c r="AF1058" i="1"/>
  <c r="AE1058" i="1"/>
  <c r="AD1058" i="1"/>
  <c r="Y1058" i="1"/>
  <c r="X1058" i="1"/>
  <c r="W1058" i="1"/>
  <c r="O1058" i="1"/>
  <c r="N1058" i="1"/>
  <c r="H1058" i="1"/>
  <c r="Z1058" i="1" s="1"/>
  <c r="AB1058" i="1" s="1"/>
  <c r="F1058" i="1"/>
  <c r="A1058" i="1"/>
  <c r="AH1057" i="1"/>
  <c r="AG1057" i="1"/>
  <c r="AF1057" i="1"/>
  <c r="AE1057" i="1"/>
  <c r="AD1057" i="1"/>
  <c r="Y1057" i="1"/>
  <c r="X1057" i="1"/>
  <c r="W1057" i="1"/>
  <c r="O1057" i="1"/>
  <c r="N1057" i="1"/>
  <c r="H1057" i="1"/>
  <c r="Z1057" i="1" s="1"/>
  <c r="AB1057" i="1" s="1"/>
  <c r="F1057" i="1"/>
  <c r="A1057" i="1"/>
  <c r="AH1056" i="1"/>
  <c r="AG1056" i="1"/>
  <c r="AF1056" i="1"/>
  <c r="AE1056" i="1"/>
  <c r="AD1056" i="1"/>
  <c r="Y1056" i="1"/>
  <c r="X1056" i="1"/>
  <c r="W1056" i="1"/>
  <c r="O1056" i="1"/>
  <c r="N1056" i="1"/>
  <c r="H1056" i="1"/>
  <c r="Z1056" i="1" s="1"/>
  <c r="AB1056" i="1" s="1"/>
  <c r="F1056" i="1"/>
  <c r="A1056" i="1"/>
  <c r="AH1055" i="1"/>
  <c r="AF1055" i="1"/>
  <c r="AE1055" i="1"/>
  <c r="AD1055" i="1"/>
  <c r="Y1055" i="1"/>
  <c r="X1055" i="1"/>
  <c r="W1055" i="1"/>
  <c r="O1055" i="1"/>
  <c r="N1055" i="1"/>
  <c r="M1055" i="1" s="1"/>
  <c r="H1055" i="1"/>
  <c r="Z1055" i="1" s="1"/>
  <c r="AB1055" i="1" s="1"/>
  <c r="F1055" i="1"/>
  <c r="A1055" i="1"/>
  <c r="AH1052" i="1"/>
  <c r="AF1052" i="1"/>
  <c r="AE1052" i="1"/>
  <c r="AD1052" i="1"/>
  <c r="Y1052" i="1"/>
  <c r="X1052" i="1"/>
  <c r="W1052" i="1"/>
  <c r="O1052" i="1"/>
  <c r="N1052" i="1"/>
  <c r="M1052" i="1" s="1"/>
  <c r="H1052" i="1"/>
  <c r="Z1052" i="1" s="1"/>
  <c r="AB1052" i="1" s="1"/>
  <c r="F1052" i="1"/>
  <c r="A1052" i="1"/>
  <c r="AH1051" i="1"/>
  <c r="AF1051" i="1"/>
  <c r="AE1051" i="1"/>
  <c r="AD1051" i="1"/>
  <c r="Y1051" i="1"/>
  <c r="X1051" i="1"/>
  <c r="W1051" i="1"/>
  <c r="O1051" i="1"/>
  <c r="N1051" i="1"/>
  <c r="M1051" i="1" s="1"/>
  <c r="H1051" i="1"/>
  <c r="Z1051" i="1" s="1"/>
  <c r="AB1051" i="1" s="1"/>
  <c r="F1051" i="1"/>
  <c r="A1051" i="1"/>
  <c r="AH1048" i="1"/>
  <c r="AG1048" i="1"/>
  <c r="AF1048" i="1"/>
  <c r="AE1048" i="1"/>
  <c r="AD1048" i="1"/>
  <c r="Y1048" i="1"/>
  <c r="X1048" i="1"/>
  <c r="W1048" i="1"/>
  <c r="O1048" i="1"/>
  <c r="N1048" i="1"/>
  <c r="M1048" i="1" s="1"/>
  <c r="H1048" i="1"/>
  <c r="Z1048" i="1" s="1"/>
  <c r="AB1048" i="1" s="1"/>
  <c r="F1048" i="1"/>
  <c r="A1048" i="1"/>
  <c r="AH1044" i="1"/>
  <c r="AG1044" i="1"/>
  <c r="AF1044" i="1"/>
  <c r="AE1044" i="1"/>
  <c r="AD1044" i="1"/>
  <c r="Y1044" i="1"/>
  <c r="X1044" i="1"/>
  <c r="W1044" i="1"/>
  <c r="O1044" i="1"/>
  <c r="N1044" i="1"/>
  <c r="H1044" i="1"/>
  <c r="Z1044" i="1" s="1"/>
  <c r="AB1044" i="1" s="1"/>
  <c r="F1044" i="1"/>
  <c r="A1044" i="1"/>
  <c r="AH1045" i="1"/>
  <c r="AF1045" i="1"/>
  <c r="AE1045" i="1"/>
  <c r="AD1045" i="1"/>
  <c r="Y1045" i="1"/>
  <c r="X1045" i="1"/>
  <c r="W1045" i="1"/>
  <c r="O1045" i="1"/>
  <c r="N1045" i="1"/>
  <c r="M1045" i="1" s="1"/>
  <c r="H1045" i="1"/>
  <c r="Z1045" i="1" s="1"/>
  <c r="AB1045" i="1" s="1"/>
  <c r="F1045" i="1"/>
  <c r="A1045" i="1"/>
  <c r="AH1046" i="1"/>
  <c r="AF1046" i="1"/>
  <c r="AE1046" i="1"/>
  <c r="AD1046" i="1"/>
  <c r="Y1046" i="1"/>
  <c r="X1046" i="1"/>
  <c r="W1046" i="1"/>
  <c r="O1046" i="1"/>
  <c r="N1046" i="1"/>
  <c r="M1046" i="1" s="1"/>
  <c r="H1046" i="1"/>
  <c r="Z1046" i="1" s="1"/>
  <c r="AB1046" i="1" s="1"/>
  <c r="F1046" i="1"/>
  <c r="A1046" i="1"/>
  <c r="AH1042" i="1"/>
  <c r="AF1042" i="1"/>
  <c r="AE1042" i="1"/>
  <c r="AD1042" i="1"/>
  <c r="Y1042" i="1"/>
  <c r="X1042" i="1"/>
  <c r="W1042" i="1"/>
  <c r="O1042" i="1"/>
  <c r="N1042" i="1"/>
  <c r="M1042" i="1" s="1"/>
  <c r="H1042" i="1"/>
  <c r="Z1042" i="1" s="1"/>
  <c r="AB1042" i="1" s="1"/>
  <c r="F1042" i="1"/>
  <c r="A1042" i="1"/>
  <c r="AH1040" i="1"/>
  <c r="AG1040" i="1"/>
  <c r="AF1040" i="1"/>
  <c r="AE1040" i="1"/>
  <c r="AD1040" i="1"/>
  <c r="Y1040" i="1"/>
  <c r="X1040" i="1"/>
  <c r="W1040" i="1"/>
  <c r="O1040" i="1"/>
  <c r="N1040" i="1"/>
  <c r="H1040" i="1"/>
  <c r="Z1040" i="1" s="1"/>
  <c r="AB1040" i="1" s="1"/>
  <c r="F1040" i="1"/>
  <c r="A1040" i="1"/>
  <c r="AH1041" i="1"/>
  <c r="AF1041" i="1"/>
  <c r="AE1041" i="1"/>
  <c r="AD1041" i="1"/>
  <c r="Y1041" i="1"/>
  <c r="X1041" i="1"/>
  <c r="W1041" i="1"/>
  <c r="O1041" i="1"/>
  <c r="N1041" i="1"/>
  <c r="M1041" i="1" s="1"/>
  <c r="H1041" i="1"/>
  <c r="Z1041" i="1" s="1"/>
  <c r="AB1041" i="1" s="1"/>
  <c r="F1041" i="1"/>
  <c r="A1041" i="1"/>
  <c r="AH1039" i="1"/>
  <c r="AF1039" i="1"/>
  <c r="AE1039" i="1"/>
  <c r="AD1039" i="1"/>
  <c r="Y1039" i="1"/>
  <c r="X1039" i="1"/>
  <c r="W1039" i="1"/>
  <c r="O1039" i="1"/>
  <c r="N1039" i="1"/>
  <c r="M1039" i="1" s="1"/>
  <c r="H1039" i="1"/>
  <c r="Z1039" i="1" s="1"/>
  <c r="AB1039" i="1" s="1"/>
  <c r="F1039" i="1"/>
  <c r="A1039" i="1"/>
  <c r="AH1038" i="1"/>
  <c r="AG1038" i="1"/>
  <c r="AF1038" i="1"/>
  <c r="AE1038" i="1"/>
  <c r="AD1038" i="1"/>
  <c r="Y1038" i="1"/>
  <c r="X1038" i="1"/>
  <c r="W1038" i="1"/>
  <c r="O1038" i="1"/>
  <c r="N1038" i="1"/>
  <c r="M1038" i="1" s="1"/>
  <c r="H1038" i="1"/>
  <c r="Z1038" i="1" s="1"/>
  <c r="AB1038" i="1" s="1"/>
  <c r="F1038" i="1"/>
  <c r="A1038" i="1"/>
  <c r="AH1037" i="1"/>
  <c r="AF1037" i="1"/>
  <c r="AE1037" i="1"/>
  <c r="AD1037" i="1"/>
  <c r="Y1037" i="1"/>
  <c r="X1037" i="1"/>
  <c r="W1037" i="1"/>
  <c r="O1037" i="1"/>
  <c r="N1037" i="1"/>
  <c r="H1037" i="1"/>
  <c r="Z1037" i="1" s="1"/>
  <c r="AB1037" i="1" s="1"/>
  <c r="F1037" i="1"/>
  <c r="A1037" i="1"/>
  <c r="AH1036" i="1"/>
  <c r="AF1036" i="1"/>
  <c r="AE1036" i="1"/>
  <c r="AD1036" i="1"/>
  <c r="Y1036" i="1"/>
  <c r="X1036" i="1"/>
  <c r="W1036" i="1"/>
  <c r="O1036" i="1"/>
  <c r="N1036" i="1"/>
  <c r="M1036" i="1" s="1"/>
  <c r="H1036" i="1"/>
  <c r="Z1036" i="1" s="1"/>
  <c r="AB1036" i="1" s="1"/>
  <c r="F1036" i="1"/>
  <c r="A1036" i="1"/>
  <c r="AH1035" i="1"/>
  <c r="AF1035" i="1"/>
  <c r="AE1035" i="1"/>
  <c r="AD1035" i="1"/>
  <c r="Y1035" i="1"/>
  <c r="X1035" i="1"/>
  <c r="W1035" i="1"/>
  <c r="O1035" i="1"/>
  <c r="N1035" i="1"/>
  <c r="M1035" i="1" s="1"/>
  <c r="H1035" i="1"/>
  <c r="Z1035" i="1" s="1"/>
  <c r="AB1035" i="1" s="1"/>
  <c r="F1035" i="1"/>
  <c r="A1035" i="1"/>
  <c r="AH1034" i="1"/>
  <c r="AF1034" i="1"/>
  <c r="AE1034" i="1"/>
  <c r="AD1034" i="1"/>
  <c r="Y1034" i="1"/>
  <c r="X1034" i="1"/>
  <c r="W1034" i="1"/>
  <c r="O1034" i="1"/>
  <c r="N1034" i="1"/>
  <c r="M1034" i="1" s="1"/>
  <c r="H1034" i="1"/>
  <c r="Z1034" i="1" s="1"/>
  <c r="AB1034" i="1" s="1"/>
  <c r="F1034" i="1"/>
  <c r="A1034" i="1"/>
  <c r="AH1032" i="1"/>
  <c r="AG1032" i="1"/>
  <c r="AF1032" i="1"/>
  <c r="AE1032" i="1"/>
  <c r="AD1032" i="1"/>
  <c r="Y1032" i="1"/>
  <c r="X1032" i="1"/>
  <c r="W1032" i="1"/>
  <c r="O1032" i="1"/>
  <c r="N1032" i="1"/>
  <c r="H1032" i="1"/>
  <c r="Z1032" i="1" s="1"/>
  <c r="AB1032" i="1" s="1"/>
  <c r="F1032" i="1"/>
  <c r="A1032" i="1"/>
  <c r="AH1028" i="1"/>
  <c r="AG1028" i="1"/>
  <c r="AF1028" i="1"/>
  <c r="AE1028" i="1"/>
  <c r="AD1028" i="1"/>
  <c r="Y1028" i="1"/>
  <c r="X1028" i="1"/>
  <c r="W1028" i="1"/>
  <c r="O1028" i="1"/>
  <c r="N1028" i="1"/>
  <c r="H1028" i="1"/>
  <c r="Z1028" i="1" s="1"/>
  <c r="AB1028" i="1" s="1"/>
  <c r="F1028" i="1"/>
  <c r="A1028" i="1"/>
  <c r="AH1029" i="1"/>
  <c r="AG1029" i="1"/>
  <c r="AF1029" i="1"/>
  <c r="AE1029" i="1"/>
  <c r="AD1029" i="1"/>
  <c r="Y1029" i="1"/>
  <c r="X1029" i="1"/>
  <c r="W1029" i="1"/>
  <c r="O1029" i="1"/>
  <c r="N1029" i="1"/>
  <c r="H1029" i="1"/>
  <c r="Z1029" i="1" s="1"/>
  <c r="AB1029" i="1" s="1"/>
  <c r="F1029" i="1"/>
  <c r="A1029" i="1"/>
  <c r="AH1030" i="1"/>
  <c r="AG1030" i="1"/>
  <c r="AF1030" i="1"/>
  <c r="AE1030" i="1"/>
  <c r="AD1030" i="1"/>
  <c r="Y1030" i="1"/>
  <c r="X1030" i="1"/>
  <c r="W1030" i="1"/>
  <c r="O1030" i="1"/>
  <c r="N1030" i="1"/>
  <c r="M1030" i="1" s="1"/>
  <c r="H1030" i="1"/>
  <c r="Z1030" i="1" s="1"/>
  <c r="AB1030" i="1" s="1"/>
  <c r="F1030" i="1"/>
  <c r="A1030" i="1"/>
  <c r="AH1024" i="1"/>
  <c r="AG1024" i="1"/>
  <c r="AF1024" i="1"/>
  <c r="AE1024" i="1"/>
  <c r="AD1024" i="1"/>
  <c r="Y1024" i="1"/>
  <c r="X1024" i="1"/>
  <c r="W1024" i="1"/>
  <c r="O1024" i="1"/>
  <c r="N1024" i="1"/>
  <c r="H1024" i="1"/>
  <c r="Z1024" i="1" s="1"/>
  <c r="AB1024" i="1" s="1"/>
  <c r="F1024" i="1"/>
  <c r="A1024" i="1"/>
  <c r="AH1025" i="1"/>
  <c r="AG1025" i="1"/>
  <c r="AF1025" i="1"/>
  <c r="AE1025" i="1"/>
  <c r="AD1025" i="1"/>
  <c r="Y1025" i="1"/>
  <c r="X1025" i="1"/>
  <c r="W1025" i="1"/>
  <c r="O1025" i="1"/>
  <c r="N1025" i="1"/>
  <c r="H1025" i="1"/>
  <c r="Z1025" i="1" s="1"/>
  <c r="AB1025" i="1" s="1"/>
  <c r="F1025" i="1"/>
  <c r="A1025" i="1"/>
  <c r="AH1026" i="1"/>
  <c r="AG1026" i="1"/>
  <c r="AF1026" i="1"/>
  <c r="AE1026" i="1"/>
  <c r="AD1026" i="1"/>
  <c r="Y1026" i="1"/>
  <c r="X1026" i="1"/>
  <c r="W1026" i="1"/>
  <c r="O1026" i="1"/>
  <c r="N1026" i="1"/>
  <c r="H1026" i="1"/>
  <c r="Z1026" i="1" s="1"/>
  <c r="AB1026" i="1" s="1"/>
  <c r="F1026" i="1"/>
  <c r="A1026" i="1"/>
  <c r="AH1020" i="1"/>
  <c r="AG1020" i="1"/>
  <c r="AF1020" i="1"/>
  <c r="AE1020" i="1"/>
  <c r="AD1020" i="1"/>
  <c r="Y1020" i="1"/>
  <c r="X1020" i="1"/>
  <c r="W1020" i="1"/>
  <c r="O1020" i="1"/>
  <c r="N1020" i="1"/>
  <c r="M1020" i="1" s="1"/>
  <c r="H1020" i="1"/>
  <c r="Z1020" i="1" s="1"/>
  <c r="AB1020" i="1" s="1"/>
  <c r="F1020" i="1"/>
  <c r="A1020" i="1"/>
  <c r="AH1021" i="1"/>
  <c r="AG1021" i="1"/>
  <c r="AF1021" i="1"/>
  <c r="AE1021" i="1"/>
  <c r="AD1021" i="1"/>
  <c r="Y1021" i="1"/>
  <c r="X1021" i="1"/>
  <c r="W1021" i="1"/>
  <c r="O1021" i="1"/>
  <c r="N1021" i="1"/>
  <c r="M1021" i="1" s="1"/>
  <c r="H1021" i="1"/>
  <c r="Z1021" i="1" s="1"/>
  <c r="AB1021" i="1" s="1"/>
  <c r="F1021" i="1"/>
  <c r="A1021" i="1"/>
  <c r="AH1022" i="1"/>
  <c r="AG1022" i="1"/>
  <c r="AF1022" i="1"/>
  <c r="AE1022" i="1"/>
  <c r="AD1022" i="1"/>
  <c r="Y1022" i="1"/>
  <c r="X1022" i="1"/>
  <c r="W1022" i="1"/>
  <c r="O1022" i="1"/>
  <c r="N1022" i="1"/>
  <c r="H1022" i="1"/>
  <c r="Z1022" i="1" s="1"/>
  <c r="AB1022" i="1" s="1"/>
  <c r="F1022" i="1"/>
  <c r="A1022" i="1"/>
  <c r="AH1019" i="1"/>
  <c r="AF1019" i="1"/>
  <c r="AE1019" i="1"/>
  <c r="AD1019" i="1"/>
  <c r="Y1019" i="1"/>
  <c r="X1019" i="1"/>
  <c r="W1019" i="1"/>
  <c r="O1019" i="1"/>
  <c r="N1019" i="1"/>
  <c r="M1019" i="1" s="1"/>
  <c r="H1019" i="1"/>
  <c r="Z1019" i="1" s="1"/>
  <c r="AB1019" i="1" s="1"/>
  <c r="F1019" i="1"/>
  <c r="A1019" i="1"/>
  <c r="AH1017" i="1"/>
  <c r="AF1017" i="1"/>
  <c r="AE1017" i="1"/>
  <c r="AD1017" i="1"/>
  <c r="Y1017" i="1"/>
  <c r="X1017" i="1"/>
  <c r="W1017" i="1"/>
  <c r="O1017" i="1"/>
  <c r="N1017" i="1"/>
  <c r="M1017" i="1" s="1"/>
  <c r="H1017" i="1"/>
  <c r="Z1017" i="1" s="1"/>
  <c r="AB1017" i="1" s="1"/>
  <c r="F1017" i="1"/>
  <c r="A1017" i="1"/>
  <c r="AH1018" i="1"/>
  <c r="AF1018" i="1"/>
  <c r="AE1018" i="1"/>
  <c r="AD1018" i="1"/>
  <c r="Y1018" i="1"/>
  <c r="X1018" i="1"/>
  <c r="W1018" i="1"/>
  <c r="O1018" i="1"/>
  <c r="N1018" i="1"/>
  <c r="M1018" i="1" s="1"/>
  <c r="H1018" i="1"/>
  <c r="Z1018" i="1" s="1"/>
  <c r="AB1018" i="1" s="1"/>
  <c r="F1018" i="1"/>
  <c r="A1018" i="1"/>
  <c r="AH1014" i="1"/>
  <c r="AF1014" i="1"/>
  <c r="AE1014" i="1"/>
  <c r="AD1014" i="1"/>
  <c r="Y1014" i="1"/>
  <c r="X1014" i="1"/>
  <c r="W1014" i="1"/>
  <c r="O1014" i="1"/>
  <c r="N1014" i="1"/>
  <c r="M1014" i="1" s="1"/>
  <c r="H1014" i="1"/>
  <c r="Z1014" i="1" s="1"/>
  <c r="AB1014" i="1" s="1"/>
  <c r="F1014" i="1"/>
  <c r="A1014" i="1"/>
  <c r="AH1015" i="1"/>
  <c r="AF1015" i="1"/>
  <c r="AE1015" i="1"/>
  <c r="AD1015" i="1"/>
  <c r="Y1015" i="1"/>
  <c r="X1015" i="1"/>
  <c r="W1015" i="1"/>
  <c r="O1015" i="1"/>
  <c r="N1015" i="1"/>
  <c r="M1015" i="1" s="1"/>
  <c r="H1015" i="1"/>
  <c r="Z1015" i="1" s="1"/>
  <c r="AB1015" i="1" s="1"/>
  <c r="F1015" i="1"/>
  <c r="A1015" i="1"/>
  <c r="AH1012" i="1"/>
  <c r="AF1012" i="1"/>
  <c r="AE1012" i="1"/>
  <c r="AD1012" i="1"/>
  <c r="Y1012" i="1"/>
  <c r="X1012" i="1"/>
  <c r="W1012" i="1"/>
  <c r="O1012" i="1"/>
  <c r="N1012" i="1"/>
  <c r="M1012" i="1" s="1"/>
  <c r="H1012" i="1"/>
  <c r="Z1012" i="1" s="1"/>
  <c r="AB1012" i="1" s="1"/>
  <c r="F1012" i="1"/>
  <c r="A1012" i="1"/>
  <c r="AH1013" i="1"/>
  <c r="AF1013" i="1"/>
  <c r="AE1013" i="1"/>
  <c r="AD1013" i="1"/>
  <c r="Y1013" i="1"/>
  <c r="X1013" i="1"/>
  <c r="W1013" i="1"/>
  <c r="O1013" i="1"/>
  <c r="N1013" i="1"/>
  <c r="M1013" i="1" s="1"/>
  <c r="H1013" i="1"/>
  <c r="Z1013" i="1" s="1"/>
  <c r="AB1013" i="1" s="1"/>
  <c r="F1013" i="1"/>
  <c r="A1013" i="1"/>
  <c r="AH1008" i="1"/>
  <c r="AF1008" i="1"/>
  <c r="AE1008" i="1"/>
  <c r="AD1008" i="1"/>
  <c r="Y1008" i="1"/>
  <c r="X1008" i="1"/>
  <c r="W1008" i="1"/>
  <c r="O1008" i="1"/>
  <c r="N1008" i="1"/>
  <c r="M1008" i="1" s="1"/>
  <c r="H1008" i="1"/>
  <c r="Z1008" i="1" s="1"/>
  <c r="AB1008" i="1" s="1"/>
  <c r="F1008" i="1"/>
  <c r="A1008" i="1"/>
  <c r="AH1009" i="1"/>
  <c r="AF1009" i="1"/>
  <c r="AE1009" i="1"/>
  <c r="AD1009" i="1"/>
  <c r="Y1009" i="1"/>
  <c r="X1009" i="1"/>
  <c r="W1009" i="1"/>
  <c r="O1009" i="1"/>
  <c r="N1009" i="1"/>
  <c r="M1009" i="1" s="1"/>
  <c r="H1009" i="1"/>
  <c r="Z1009" i="1" s="1"/>
  <c r="AB1009" i="1" s="1"/>
  <c r="F1009" i="1"/>
  <c r="A1009" i="1"/>
  <c r="AH1007" i="1"/>
  <c r="AF1007" i="1"/>
  <c r="AE1007" i="1"/>
  <c r="AD1007" i="1"/>
  <c r="Y1007" i="1"/>
  <c r="X1007" i="1"/>
  <c r="W1007" i="1"/>
  <c r="O1007" i="1"/>
  <c r="N1007" i="1"/>
  <c r="M1007" i="1" s="1"/>
  <c r="H1007" i="1"/>
  <c r="Z1007" i="1" s="1"/>
  <c r="AB1007" i="1" s="1"/>
  <c r="F1007" i="1"/>
  <c r="A1007" i="1"/>
  <c r="AH1006" i="1"/>
  <c r="AF1006" i="1"/>
  <c r="AE1006" i="1"/>
  <c r="AD1006" i="1"/>
  <c r="Y1006" i="1"/>
  <c r="X1006" i="1"/>
  <c r="W1006" i="1"/>
  <c r="O1006" i="1"/>
  <c r="N1006" i="1"/>
  <c r="M1006" i="1" s="1"/>
  <c r="H1006" i="1"/>
  <c r="Z1006" i="1" s="1"/>
  <c r="AB1006" i="1" s="1"/>
  <c r="F1006" i="1"/>
  <c r="A1006" i="1"/>
  <c r="AH1004" i="1"/>
  <c r="AG1004" i="1"/>
  <c r="AF1004" i="1"/>
  <c r="AE1004" i="1"/>
  <c r="AD1004" i="1"/>
  <c r="Y1004" i="1"/>
  <c r="X1004" i="1"/>
  <c r="W1004" i="1"/>
  <c r="O1004" i="1"/>
  <c r="N1004" i="1"/>
  <c r="M1004" i="1" s="1"/>
  <c r="H1004" i="1"/>
  <c r="Z1004" i="1" s="1"/>
  <c r="AB1004" i="1" s="1"/>
  <c r="F1004" i="1"/>
  <c r="A1004" i="1"/>
  <c r="AH1003" i="1"/>
  <c r="AF1003" i="1"/>
  <c r="AE1003" i="1"/>
  <c r="AD1003" i="1"/>
  <c r="Y1003" i="1"/>
  <c r="X1003" i="1"/>
  <c r="W1003" i="1"/>
  <c r="O1003" i="1"/>
  <c r="N1003" i="1"/>
  <c r="M1003" i="1" s="1"/>
  <c r="H1003" i="1"/>
  <c r="Z1003" i="1" s="1"/>
  <c r="AB1003" i="1" s="1"/>
  <c r="F1003" i="1"/>
  <c r="A1003" i="1"/>
  <c r="AH1002" i="1"/>
  <c r="AF1002" i="1"/>
  <c r="AE1002" i="1"/>
  <c r="AD1002" i="1"/>
  <c r="Y1002" i="1"/>
  <c r="X1002" i="1"/>
  <c r="W1002" i="1"/>
  <c r="O1002" i="1"/>
  <c r="N1002" i="1"/>
  <c r="M1002" i="1" s="1"/>
  <c r="H1002" i="1"/>
  <c r="Z1002" i="1" s="1"/>
  <c r="AB1002" i="1" s="1"/>
  <c r="F1002" i="1"/>
  <c r="A1002" i="1"/>
  <c r="AH1001" i="1"/>
  <c r="AG1001" i="1"/>
  <c r="AF1001" i="1"/>
  <c r="AE1001" i="1"/>
  <c r="AD1001" i="1"/>
  <c r="Y1001" i="1"/>
  <c r="X1001" i="1"/>
  <c r="W1001" i="1"/>
  <c r="O1001" i="1"/>
  <c r="N1001" i="1"/>
  <c r="H1001" i="1"/>
  <c r="Z1001" i="1" s="1"/>
  <c r="AB1001" i="1" s="1"/>
  <c r="F1001" i="1"/>
  <c r="A1001" i="1"/>
  <c r="AH1000" i="1"/>
  <c r="AG1000" i="1"/>
  <c r="AF1000" i="1"/>
  <c r="AE1000" i="1"/>
  <c r="AD1000" i="1"/>
  <c r="Y1000" i="1"/>
  <c r="X1000" i="1"/>
  <c r="W1000" i="1"/>
  <c r="O1000" i="1"/>
  <c r="N1000" i="1"/>
  <c r="H1000" i="1"/>
  <c r="Z1000" i="1" s="1"/>
  <c r="AB1000" i="1" s="1"/>
  <c r="F1000" i="1"/>
  <c r="A1000" i="1"/>
  <c r="AH997" i="1"/>
  <c r="AF997" i="1"/>
  <c r="AE997" i="1"/>
  <c r="AD997" i="1"/>
  <c r="Y997" i="1"/>
  <c r="X997" i="1"/>
  <c r="W997" i="1"/>
  <c r="O997" i="1"/>
  <c r="N997" i="1"/>
  <c r="M997" i="1" s="1"/>
  <c r="H997" i="1"/>
  <c r="Z997" i="1" s="1"/>
  <c r="AB997" i="1" s="1"/>
  <c r="F997" i="1"/>
  <c r="A997" i="1"/>
  <c r="AH996" i="1"/>
  <c r="AF996" i="1"/>
  <c r="AE996" i="1"/>
  <c r="AD996" i="1"/>
  <c r="Y996" i="1"/>
  <c r="X996" i="1"/>
  <c r="W996" i="1"/>
  <c r="O996" i="1"/>
  <c r="N996" i="1"/>
  <c r="M996" i="1" s="1"/>
  <c r="H996" i="1"/>
  <c r="Z996" i="1" s="1"/>
  <c r="AB996" i="1" s="1"/>
  <c r="F996" i="1"/>
  <c r="A996" i="1"/>
  <c r="AH995" i="1"/>
  <c r="AF995" i="1"/>
  <c r="AE995" i="1"/>
  <c r="AD995" i="1"/>
  <c r="Y995" i="1"/>
  <c r="X995" i="1"/>
  <c r="W995" i="1"/>
  <c r="O995" i="1"/>
  <c r="N995" i="1"/>
  <c r="M995" i="1" s="1"/>
  <c r="H995" i="1"/>
  <c r="Z995" i="1" s="1"/>
  <c r="AB995" i="1" s="1"/>
  <c r="F995" i="1"/>
  <c r="A995" i="1"/>
  <c r="AH994" i="1"/>
  <c r="AF994" i="1"/>
  <c r="AE994" i="1"/>
  <c r="AD994" i="1"/>
  <c r="Y994" i="1"/>
  <c r="X994" i="1"/>
  <c r="W994" i="1"/>
  <c r="O994" i="1"/>
  <c r="N994" i="1"/>
  <c r="M994" i="1" s="1"/>
  <c r="H994" i="1"/>
  <c r="Z994" i="1" s="1"/>
  <c r="AB994" i="1" s="1"/>
  <c r="F994" i="1"/>
  <c r="A994" i="1"/>
  <c r="AH989" i="1"/>
  <c r="AG989" i="1"/>
  <c r="AF989" i="1"/>
  <c r="AE989" i="1"/>
  <c r="AD989" i="1"/>
  <c r="Y989" i="1"/>
  <c r="X989" i="1"/>
  <c r="W989" i="1"/>
  <c r="O989" i="1"/>
  <c r="N989" i="1"/>
  <c r="H989" i="1"/>
  <c r="Z989" i="1" s="1"/>
  <c r="AB989" i="1" s="1"/>
  <c r="F989" i="1"/>
  <c r="A989" i="1"/>
  <c r="AH993" i="1"/>
  <c r="AG993" i="1"/>
  <c r="AF993" i="1"/>
  <c r="AE993" i="1"/>
  <c r="AD993" i="1"/>
  <c r="Y993" i="1"/>
  <c r="X993" i="1"/>
  <c r="W993" i="1"/>
  <c r="O993" i="1"/>
  <c r="N993" i="1"/>
  <c r="H993" i="1"/>
  <c r="Z993" i="1" s="1"/>
  <c r="AB993" i="1" s="1"/>
  <c r="F993" i="1"/>
  <c r="A993" i="1"/>
  <c r="AH990" i="1"/>
  <c r="AG990" i="1"/>
  <c r="AF990" i="1"/>
  <c r="AE990" i="1"/>
  <c r="AD990" i="1"/>
  <c r="Y990" i="1"/>
  <c r="X990" i="1"/>
  <c r="W990" i="1"/>
  <c r="O990" i="1"/>
  <c r="N990" i="1"/>
  <c r="H990" i="1"/>
  <c r="Z990" i="1" s="1"/>
  <c r="AB990" i="1" s="1"/>
  <c r="F990" i="1"/>
  <c r="A990" i="1"/>
  <c r="AH992" i="1"/>
  <c r="AG992" i="1"/>
  <c r="AF992" i="1"/>
  <c r="AE992" i="1"/>
  <c r="AD992" i="1"/>
  <c r="Y992" i="1"/>
  <c r="X992" i="1"/>
  <c r="W992" i="1"/>
  <c r="O992" i="1"/>
  <c r="N992" i="1"/>
  <c r="H992" i="1"/>
  <c r="Z992" i="1" s="1"/>
  <c r="AB992" i="1" s="1"/>
  <c r="F992" i="1"/>
  <c r="A992" i="1"/>
  <c r="AH991" i="1"/>
  <c r="AG991" i="1"/>
  <c r="AF991" i="1"/>
  <c r="AE991" i="1"/>
  <c r="AD991" i="1"/>
  <c r="Y991" i="1"/>
  <c r="X991" i="1"/>
  <c r="W991" i="1"/>
  <c r="O991" i="1"/>
  <c r="N991" i="1"/>
  <c r="H991" i="1"/>
  <c r="Z991" i="1" s="1"/>
  <c r="AB991" i="1" s="1"/>
  <c r="F991" i="1"/>
  <c r="A991" i="1"/>
  <c r="AH988" i="1"/>
  <c r="AF988" i="1"/>
  <c r="AE988" i="1"/>
  <c r="AD988" i="1"/>
  <c r="Y988" i="1"/>
  <c r="X988" i="1"/>
  <c r="W988" i="1"/>
  <c r="O988" i="1"/>
  <c r="N988" i="1"/>
  <c r="M988" i="1" s="1"/>
  <c r="H988" i="1"/>
  <c r="Z988" i="1" s="1"/>
  <c r="AB988" i="1" s="1"/>
  <c r="F988" i="1"/>
  <c r="A988" i="1"/>
  <c r="AH987" i="1"/>
  <c r="AG987" i="1"/>
  <c r="AF987" i="1"/>
  <c r="AE987" i="1"/>
  <c r="AD987" i="1"/>
  <c r="Y987" i="1"/>
  <c r="X987" i="1"/>
  <c r="W987" i="1"/>
  <c r="O987" i="1"/>
  <c r="N987" i="1"/>
  <c r="H987" i="1"/>
  <c r="Z987" i="1" s="1"/>
  <c r="AB987" i="1" s="1"/>
  <c r="F987" i="1"/>
  <c r="A987" i="1"/>
  <c r="AH986" i="1"/>
  <c r="AF986" i="1"/>
  <c r="AE986" i="1"/>
  <c r="AD986" i="1"/>
  <c r="Y986" i="1"/>
  <c r="X986" i="1"/>
  <c r="W986" i="1"/>
  <c r="O986" i="1"/>
  <c r="N986" i="1"/>
  <c r="M986" i="1" s="1"/>
  <c r="H986" i="1"/>
  <c r="Z986" i="1" s="1"/>
  <c r="AB986" i="1" s="1"/>
  <c r="F986" i="1"/>
  <c r="A986" i="1"/>
  <c r="AH985" i="1"/>
  <c r="AG985" i="1"/>
  <c r="AF985" i="1"/>
  <c r="AE985" i="1"/>
  <c r="AD985" i="1"/>
  <c r="Y985" i="1"/>
  <c r="X985" i="1"/>
  <c r="W985" i="1"/>
  <c r="O985" i="1"/>
  <c r="N985" i="1"/>
  <c r="H985" i="1"/>
  <c r="Z985" i="1" s="1"/>
  <c r="AB985" i="1" s="1"/>
  <c r="F985" i="1"/>
  <c r="A985" i="1"/>
  <c r="AH984" i="1"/>
  <c r="AG984" i="1"/>
  <c r="AF984" i="1"/>
  <c r="AE984" i="1"/>
  <c r="AD984" i="1"/>
  <c r="Y984" i="1"/>
  <c r="X984" i="1"/>
  <c r="W984" i="1"/>
  <c r="O984" i="1"/>
  <c r="N984" i="1"/>
  <c r="H984" i="1"/>
  <c r="Z984" i="1" s="1"/>
  <c r="AB984" i="1" s="1"/>
  <c r="F984" i="1"/>
  <c r="A984" i="1"/>
  <c r="AH983" i="1"/>
  <c r="AG983" i="1"/>
  <c r="AF983" i="1"/>
  <c r="AE983" i="1"/>
  <c r="AD983" i="1"/>
  <c r="Y983" i="1"/>
  <c r="X983" i="1"/>
  <c r="W983" i="1"/>
  <c r="O983" i="1"/>
  <c r="N983" i="1"/>
  <c r="H983" i="1"/>
  <c r="Z983" i="1" s="1"/>
  <c r="AB983" i="1" s="1"/>
  <c r="F983" i="1"/>
  <c r="A983" i="1"/>
  <c r="AH982" i="1"/>
  <c r="AF982" i="1"/>
  <c r="AE982" i="1"/>
  <c r="AD982" i="1"/>
  <c r="Y982" i="1"/>
  <c r="X982" i="1"/>
  <c r="W982" i="1"/>
  <c r="O982" i="1"/>
  <c r="N982" i="1"/>
  <c r="M982" i="1" s="1"/>
  <c r="H982" i="1"/>
  <c r="Z982" i="1" s="1"/>
  <c r="AB982" i="1" s="1"/>
  <c r="F982" i="1"/>
  <c r="A982" i="1"/>
  <c r="AH980" i="1"/>
  <c r="AF980" i="1"/>
  <c r="AE980" i="1"/>
  <c r="AD980" i="1"/>
  <c r="Y980" i="1"/>
  <c r="X980" i="1"/>
  <c r="W980" i="1"/>
  <c r="O980" i="1"/>
  <c r="N980" i="1"/>
  <c r="H980" i="1"/>
  <c r="Z980" i="1" s="1"/>
  <c r="AB980" i="1" s="1"/>
  <c r="F980" i="1"/>
  <c r="A980" i="1"/>
  <c r="AH979" i="1"/>
  <c r="AG979" i="1"/>
  <c r="AF979" i="1"/>
  <c r="AE979" i="1"/>
  <c r="AD979" i="1"/>
  <c r="Y979" i="1"/>
  <c r="X979" i="1"/>
  <c r="W979" i="1"/>
  <c r="O979" i="1"/>
  <c r="N979" i="1"/>
  <c r="H979" i="1"/>
  <c r="Z979" i="1" s="1"/>
  <c r="AB979" i="1" s="1"/>
  <c r="F979" i="1"/>
  <c r="A979" i="1"/>
  <c r="AH978" i="1"/>
  <c r="AG978" i="1"/>
  <c r="AF978" i="1"/>
  <c r="AE978" i="1"/>
  <c r="AD978" i="1"/>
  <c r="Y978" i="1"/>
  <c r="X978" i="1"/>
  <c r="W978" i="1"/>
  <c r="O978" i="1"/>
  <c r="N978" i="1"/>
  <c r="H978" i="1"/>
  <c r="Z978" i="1" s="1"/>
  <c r="AB978" i="1" s="1"/>
  <c r="F978" i="1"/>
  <c r="A978" i="1"/>
  <c r="AH975" i="1"/>
  <c r="AG975" i="1"/>
  <c r="AF975" i="1"/>
  <c r="AE975" i="1"/>
  <c r="AD975" i="1"/>
  <c r="Y975" i="1"/>
  <c r="X975" i="1"/>
  <c r="W975" i="1"/>
  <c r="O975" i="1"/>
  <c r="N975" i="1"/>
  <c r="H975" i="1"/>
  <c r="Z975" i="1" s="1"/>
  <c r="AB975" i="1" s="1"/>
  <c r="F975" i="1"/>
  <c r="A975" i="1"/>
  <c r="AH977" i="1"/>
  <c r="AF977" i="1"/>
  <c r="AE977" i="1"/>
  <c r="AD977" i="1"/>
  <c r="Y977" i="1"/>
  <c r="X977" i="1"/>
  <c r="W977" i="1"/>
  <c r="O977" i="1"/>
  <c r="N977" i="1"/>
  <c r="M977" i="1" s="1"/>
  <c r="H977" i="1"/>
  <c r="Z977" i="1" s="1"/>
  <c r="AB977" i="1" s="1"/>
  <c r="F977" i="1"/>
  <c r="A977" i="1"/>
  <c r="AH974" i="1"/>
  <c r="AG974" i="1"/>
  <c r="AF974" i="1"/>
  <c r="AE974" i="1"/>
  <c r="AD974" i="1"/>
  <c r="Y974" i="1"/>
  <c r="X974" i="1"/>
  <c r="W974" i="1"/>
  <c r="O974" i="1"/>
  <c r="N974" i="1"/>
  <c r="H974" i="1"/>
  <c r="Z974" i="1" s="1"/>
  <c r="AB974" i="1" s="1"/>
  <c r="F974" i="1"/>
  <c r="A974" i="1"/>
  <c r="AH973" i="1"/>
  <c r="AF973" i="1"/>
  <c r="AE973" i="1"/>
  <c r="AD973" i="1"/>
  <c r="Y973" i="1"/>
  <c r="X973" i="1"/>
  <c r="W973" i="1"/>
  <c r="O973" i="1"/>
  <c r="N973" i="1"/>
  <c r="M973" i="1" s="1"/>
  <c r="H973" i="1"/>
  <c r="Z973" i="1" s="1"/>
  <c r="AB973" i="1" s="1"/>
  <c r="F973" i="1"/>
  <c r="A973" i="1"/>
  <c r="AH971" i="1"/>
  <c r="AG971" i="1"/>
  <c r="AF971" i="1"/>
  <c r="AE971" i="1"/>
  <c r="AD971" i="1"/>
  <c r="Y971" i="1"/>
  <c r="X971" i="1"/>
  <c r="W971" i="1"/>
  <c r="O971" i="1"/>
  <c r="N971" i="1"/>
  <c r="H971" i="1"/>
  <c r="Z971" i="1" s="1"/>
  <c r="AB971" i="1" s="1"/>
  <c r="F971" i="1"/>
  <c r="A971" i="1"/>
  <c r="AH970" i="1"/>
  <c r="AG970" i="1"/>
  <c r="AF970" i="1"/>
  <c r="AE970" i="1"/>
  <c r="AD970" i="1"/>
  <c r="Y970" i="1"/>
  <c r="X970" i="1"/>
  <c r="W970" i="1"/>
  <c r="O970" i="1"/>
  <c r="N970" i="1"/>
  <c r="M970" i="1" s="1"/>
  <c r="H970" i="1"/>
  <c r="Z970" i="1" s="1"/>
  <c r="AB970" i="1" s="1"/>
  <c r="F970" i="1"/>
  <c r="A970" i="1"/>
  <c r="AH969" i="1"/>
  <c r="AG969" i="1"/>
  <c r="AF969" i="1"/>
  <c r="AE969" i="1"/>
  <c r="AD969" i="1"/>
  <c r="Y969" i="1"/>
  <c r="X969" i="1"/>
  <c r="W969" i="1"/>
  <c r="O969" i="1"/>
  <c r="N969" i="1"/>
  <c r="M969" i="1" s="1"/>
  <c r="H969" i="1"/>
  <c r="Z969" i="1" s="1"/>
  <c r="AB969" i="1" s="1"/>
  <c r="F969" i="1"/>
  <c r="A969" i="1"/>
  <c r="AH968" i="1"/>
  <c r="AF968" i="1"/>
  <c r="AE968" i="1"/>
  <c r="AD968" i="1"/>
  <c r="Y968" i="1"/>
  <c r="X968" i="1"/>
  <c r="W968" i="1"/>
  <c r="O968" i="1"/>
  <c r="N968" i="1"/>
  <c r="H968" i="1"/>
  <c r="Z968" i="1" s="1"/>
  <c r="AB968" i="1" s="1"/>
  <c r="F968" i="1"/>
  <c r="A968" i="1"/>
  <c r="AH966" i="1"/>
  <c r="AG966" i="1"/>
  <c r="AF966" i="1"/>
  <c r="AE966" i="1"/>
  <c r="AD966" i="1"/>
  <c r="Y966" i="1"/>
  <c r="X966" i="1"/>
  <c r="W966" i="1"/>
  <c r="O966" i="1"/>
  <c r="N966" i="1"/>
  <c r="H966" i="1"/>
  <c r="Z966" i="1" s="1"/>
  <c r="AB966" i="1" s="1"/>
  <c r="F966" i="1"/>
  <c r="A966" i="1"/>
  <c r="AH965" i="1"/>
  <c r="AG965" i="1"/>
  <c r="AF965" i="1"/>
  <c r="AE965" i="1"/>
  <c r="AD965" i="1"/>
  <c r="Y965" i="1"/>
  <c r="X965" i="1"/>
  <c r="W965" i="1"/>
  <c r="O965" i="1"/>
  <c r="N965" i="1"/>
  <c r="H965" i="1"/>
  <c r="Z965" i="1" s="1"/>
  <c r="AB965" i="1" s="1"/>
  <c r="F965" i="1"/>
  <c r="A965" i="1"/>
  <c r="AH964" i="1"/>
  <c r="AF964" i="1"/>
  <c r="AE964" i="1"/>
  <c r="AD964" i="1"/>
  <c r="Y964" i="1"/>
  <c r="X964" i="1"/>
  <c r="W964" i="1"/>
  <c r="O964" i="1"/>
  <c r="N964" i="1"/>
  <c r="M964" i="1" s="1"/>
  <c r="H964" i="1"/>
  <c r="Z964" i="1" s="1"/>
  <c r="AB964" i="1" s="1"/>
  <c r="F964" i="1"/>
  <c r="A964" i="1"/>
  <c r="AH962" i="1"/>
  <c r="AG962" i="1"/>
  <c r="AF962" i="1"/>
  <c r="AE962" i="1"/>
  <c r="AD962" i="1"/>
  <c r="Y962" i="1"/>
  <c r="X962" i="1"/>
  <c r="W962" i="1"/>
  <c r="O962" i="1"/>
  <c r="N962" i="1"/>
  <c r="M962" i="1" s="1"/>
  <c r="H962" i="1"/>
  <c r="Z962" i="1" s="1"/>
  <c r="AB962" i="1" s="1"/>
  <c r="F962" i="1"/>
  <c r="A962" i="1"/>
  <c r="AH961" i="1"/>
  <c r="AF961" i="1"/>
  <c r="AE961" i="1"/>
  <c r="AD961" i="1"/>
  <c r="Y961" i="1"/>
  <c r="X961" i="1"/>
  <c r="W961" i="1"/>
  <c r="O961" i="1"/>
  <c r="N961" i="1"/>
  <c r="M961" i="1" s="1"/>
  <c r="H961" i="1"/>
  <c r="Z961" i="1" s="1"/>
  <c r="AB961" i="1" s="1"/>
  <c r="F961" i="1"/>
  <c r="A961" i="1"/>
  <c r="AH956" i="1"/>
  <c r="AF956" i="1"/>
  <c r="AE956" i="1"/>
  <c r="AD956" i="1"/>
  <c r="Y956" i="1"/>
  <c r="X956" i="1"/>
  <c r="W956" i="1"/>
  <c r="O956" i="1"/>
  <c r="N956" i="1"/>
  <c r="M956" i="1" s="1"/>
  <c r="H956" i="1"/>
  <c r="Z956" i="1" s="1"/>
  <c r="AB956" i="1" s="1"/>
  <c r="F956" i="1"/>
  <c r="A956" i="1"/>
  <c r="AH953" i="1"/>
  <c r="AG953" i="1"/>
  <c r="AF953" i="1"/>
  <c r="AE953" i="1"/>
  <c r="AD953" i="1"/>
  <c r="Y953" i="1"/>
  <c r="X953" i="1"/>
  <c r="W953" i="1"/>
  <c r="O953" i="1"/>
  <c r="N953" i="1"/>
  <c r="H953" i="1"/>
  <c r="Z953" i="1" s="1"/>
  <c r="AB953" i="1" s="1"/>
  <c r="F953" i="1"/>
  <c r="A953" i="1"/>
  <c r="AH952" i="1"/>
  <c r="AF952" i="1"/>
  <c r="AE952" i="1"/>
  <c r="AD952" i="1"/>
  <c r="Y952" i="1"/>
  <c r="X952" i="1"/>
  <c r="W952" i="1"/>
  <c r="O952" i="1"/>
  <c r="N952" i="1"/>
  <c r="M952" i="1" s="1"/>
  <c r="H952" i="1"/>
  <c r="Z952" i="1" s="1"/>
  <c r="AB952" i="1" s="1"/>
  <c r="F952" i="1"/>
  <c r="A952" i="1"/>
  <c r="AH950" i="1"/>
  <c r="AG950" i="1"/>
  <c r="AF950" i="1"/>
  <c r="AE950" i="1"/>
  <c r="AD950" i="1"/>
  <c r="Y950" i="1"/>
  <c r="X950" i="1"/>
  <c r="W950" i="1"/>
  <c r="O950" i="1"/>
  <c r="N950" i="1"/>
  <c r="H950" i="1"/>
  <c r="Z950" i="1" s="1"/>
  <c r="AB950" i="1" s="1"/>
  <c r="F950" i="1"/>
  <c r="A950" i="1"/>
  <c r="AH949" i="1"/>
  <c r="AG949" i="1"/>
  <c r="AF949" i="1"/>
  <c r="AE949" i="1"/>
  <c r="AD949" i="1"/>
  <c r="Y949" i="1"/>
  <c r="X949" i="1"/>
  <c r="W949" i="1"/>
  <c r="O949" i="1"/>
  <c r="N949" i="1"/>
  <c r="H949" i="1"/>
  <c r="Z949" i="1" s="1"/>
  <c r="AB949" i="1" s="1"/>
  <c r="F949" i="1"/>
  <c r="A949" i="1"/>
  <c r="AH944" i="1"/>
  <c r="AG944" i="1"/>
  <c r="AF944" i="1"/>
  <c r="AE944" i="1"/>
  <c r="AD944" i="1"/>
  <c r="Y944" i="1"/>
  <c r="X944" i="1"/>
  <c r="W944" i="1"/>
  <c r="O944" i="1"/>
  <c r="N944" i="1"/>
  <c r="H944" i="1"/>
  <c r="Z944" i="1" s="1"/>
  <c r="AB944" i="1" s="1"/>
  <c r="F944" i="1"/>
  <c r="A944" i="1"/>
  <c r="AH942" i="1"/>
  <c r="AG942" i="1"/>
  <c r="AF942" i="1"/>
  <c r="AE942" i="1"/>
  <c r="AD942" i="1"/>
  <c r="Y942" i="1"/>
  <c r="X942" i="1"/>
  <c r="W942" i="1"/>
  <c r="O942" i="1"/>
  <c r="N942" i="1"/>
  <c r="H942" i="1"/>
  <c r="Z942" i="1" s="1"/>
  <c r="AB942" i="1" s="1"/>
  <c r="F942" i="1"/>
  <c r="A942" i="1"/>
  <c r="AH940" i="1"/>
  <c r="AG940" i="1"/>
  <c r="AF940" i="1"/>
  <c r="AE940" i="1"/>
  <c r="AD940" i="1"/>
  <c r="Y940" i="1"/>
  <c r="X940" i="1"/>
  <c r="W940" i="1"/>
  <c r="O940" i="1"/>
  <c r="N940" i="1"/>
  <c r="M940" i="1" s="1"/>
  <c r="H940" i="1"/>
  <c r="Z940" i="1" s="1"/>
  <c r="AB940" i="1" s="1"/>
  <c r="F940" i="1"/>
  <c r="A940" i="1"/>
  <c r="AH939" i="1"/>
  <c r="AG939" i="1"/>
  <c r="AF939" i="1"/>
  <c r="AE939" i="1"/>
  <c r="AD939" i="1"/>
  <c r="Y939" i="1"/>
  <c r="X939" i="1"/>
  <c r="W939" i="1"/>
  <c r="O939" i="1"/>
  <c r="N939" i="1"/>
  <c r="H939" i="1"/>
  <c r="Z939" i="1" s="1"/>
  <c r="AB939" i="1" s="1"/>
  <c r="F939" i="1"/>
  <c r="A939" i="1"/>
  <c r="AH938" i="1"/>
  <c r="AG938" i="1"/>
  <c r="AF938" i="1"/>
  <c r="AE938" i="1"/>
  <c r="AD938" i="1"/>
  <c r="Y938" i="1"/>
  <c r="X938" i="1"/>
  <c r="W938" i="1"/>
  <c r="O938" i="1"/>
  <c r="N938" i="1"/>
  <c r="H938" i="1"/>
  <c r="Z938" i="1" s="1"/>
  <c r="AB938" i="1" s="1"/>
  <c r="F938" i="1"/>
  <c r="A938" i="1"/>
  <c r="AH937" i="1"/>
  <c r="AF937" i="1"/>
  <c r="AE937" i="1"/>
  <c r="AD937" i="1"/>
  <c r="Y937" i="1"/>
  <c r="X937" i="1"/>
  <c r="W937" i="1"/>
  <c r="O937" i="1"/>
  <c r="N937" i="1"/>
  <c r="M937" i="1" s="1"/>
  <c r="H937" i="1"/>
  <c r="Z937" i="1" s="1"/>
  <c r="AB937" i="1" s="1"/>
  <c r="F937" i="1"/>
  <c r="A937" i="1"/>
  <c r="AH936" i="1"/>
  <c r="AG936" i="1"/>
  <c r="AF936" i="1"/>
  <c r="AE936" i="1"/>
  <c r="AD936" i="1"/>
  <c r="Y936" i="1"/>
  <c r="X936" i="1"/>
  <c r="W936" i="1"/>
  <c r="O936" i="1"/>
  <c r="N936" i="1"/>
  <c r="H936" i="1"/>
  <c r="Z936" i="1" s="1"/>
  <c r="AB936" i="1" s="1"/>
  <c r="F936" i="1"/>
  <c r="A936" i="1"/>
  <c r="AH935" i="1"/>
  <c r="AF935" i="1"/>
  <c r="AE935" i="1"/>
  <c r="AD935" i="1"/>
  <c r="Y935" i="1"/>
  <c r="X935" i="1"/>
  <c r="W935" i="1"/>
  <c r="O935" i="1"/>
  <c r="N935" i="1"/>
  <c r="M935" i="1" s="1"/>
  <c r="H935" i="1"/>
  <c r="Z935" i="1" s="1"/>
  <c r="AB935" i="1" s="1"/>
  <c r="F935" i="1"/>
  <c r="A935" i="1"/>
  <c r="AH934" i="1"/>
  <c r="AF934" i="1"/>
  <c r="AE934" i="1"/>
  <c r="AD934" i="1"/>
  <c r="Y934" i="1"/>
  <c r="X934" i="1"/>
  <c r="W934" i="1"/>
  <c r="O934" i="1"/>
  <c r="N934" i="1"/>
  <c r="M934" i="1" s="1"/>
  <c r="H934" i="1"/>
  <c r="Z934" i="1" s="1"/>
  <c r="AB934" i="1" s="1"/>
  <c r="F934" i="1"/>
  <c r="A934" i="1"/>
  <c r="AH932" i="1"/>
  <c r="AF932" i="1"/>
  <c r="AE932" i="1"/>
  <c r="AD932" i="1"/>
  <c r="Y932" i="1"/>
  <c r="X932" i="1"/>
  <c r="W932" i="1"/>
  <c r="O932" i="1"/>
  <c r="N932" i="1"/>
  <c r="M932" i="1" s="1"/>
  <c r="H932" i="1"/>
  <c r="Z932" i="1" s="1"/>
  <c r="AB932" i="1" s="1"/>
  <c r="F932" i="1"/>
  <c r="A932" i="1"/>
  <c r="AH931" i="1"/>
  <c r="AG931" i="1"/>
  <c r="AF931" i="1"/>
  <c r="AE931" i="1"/>
  <c r="AD931" i="1"/>
  <c r="Y931" i="1"/>
  <c r="X931" i="1"/>
  <c r="W931" i="1"/>
  <c r="O931" i="1"/>
  <c r="N931" i="1"/>
  <c r="H931" i="1"/>
  <c r="Z931" i="1" s="1"/>
  <c r="AB931" i="1" s="1"/>
  <c r="F931" i="1"/>
  <c r="A931" i="1"/>
  <c r="AH930" i="1"/>
  <c r="AG930" i="1"/>
  <c r="AF930" i="1"/>
  <c r="AE930" i="1"/>
  <c r="AD930" i="1"/>
  <c r="Y930" i="1"/>
  <c r="X930" i="1"/>
  <c r="W930" i="1"/>
  <c r="O930" i="1"/>
  <c r="N930" i="1"/>
  <c r="H930" i="1"/>
  <c r="Z930" i="1" s="1"/>
  <c r="AB930" i="1" s="1"/>
  <c r="F930" i="1"/>
  <c r="A930" i="1"/>
  <c r="AH928" i="1"/>
  <c r="AG928" i="1"/>
  <c r="AF928" i="1"/>
  <c r="AE928" i="1"/>
  <c r="AD928" i="1"/>
  <c r="Y928" i="1"/>
  <c r="X928" i="1"/>
  <c r="W928" i="1"/>
  <c r="O928" i="1"/>
  <c r="N928" i="1"/>
  <c r="H928" i="1"/>
  <c r="Z928" i="1" s="1"/>
  <c r="AB928" i="1" s="1"/>
  <c r="F928" i="1"/>
  <c r="A928" i="1"/>
  <c r="AH926" i="1"/>
  <c r="AF926" i="1"/>
  <c r="AE926" i="1"/>
  <c r="AD926" i="1"/>
  <c r="Y926" i="1"/>
  <c r="X926" i="1"/>
  <c r="W926" i="1"/>
  <c r="O926" i="1"/>
  <c r="N926" i="1"/>
  <c r="M926" i="1" s="1"/>
  <c r="H926" i="1"/>
  <c r="Z926" i="1" s="1"/>
  <c r="AB926" i="1" s="1"/>
  <c r="F926" i="1"/>
  <c r="A926" i="1"/>
  <c r="AH925" i="1"/>
  <c r="AF925" i="1"/>
  <c r="AE925" i="1"/>
  <c r="AD925" i="1"/>
  <c r="Y925" i="1"/>
  <c r="X925" i="1"/>
  <c r="W925" i="1"/>
  <c r="O925" i="1"/>
  <c r="N925" i="1"/>
  <c r="M925" i="1" s="1"/>
  <c r="H925" i="1"/>
  <c r="Z925" i="1" s="1"/>
  <c r="AB925" i="1" s="1"/>
  <c r="F925" i="1"/>
  <c r="A925" i="1"/>
  <c r="AH923" i="1"/>
  <c r="AF923" i="1"/>
  <c r="AE923" i="1"/>
  <c r="AD923" i="1"/>
  <c r="Y923" i="1"/>
  <c r="X923" i="1"/>
  <c r="W923" i="1"/>
  <c r="O923" i="1"/>
  <c r="N923" i="1"/>
  <c r="M923" i="1" s="1"/>
  <c r="H923" i="1"/>
  <c r="Z923" i="1" s="1"/>
  <c r="AB923" i="1" s="1"/>
  <c r="F923" i="1"/>
  <c r="A923" i="1"/>
  <c r="AH921" i="1"/>
  <c r="AF921" i="1"/>
  <c r="AE921" i="1"/>
  <c r="AD921" i="1"/>
  <c r="Y921" i="1"/>
  <c r="X921" i="1"/>
  <c r="W921" i="1"/>
  <c r="O921" i="1"/>
  <c r="N921" i="1"/>
  <c r="M921" i="1" s="1"/>
  <c r="H921" i="1"/>
  <c r="Z921" i="1" s="1"/>
  <c r="AB921" i="1" s="1"/>
  <c r="F921" i="1"/>
  <c r="A921" i="1"/>
  <c r="AH920" i="1"/>
  <c r="AF920" i="1"/>
  <c r="AE920" i="1"/>
  <c r="AD920" i="1"/>
  <c r="Y920" i="1"/>
  <c r="X920" i="1"/>
  <c r="W920" i="1"/>
  <c r="O920" i="1"/>
  <c r="N920" i="1"/>
  <c r="M920" i="1" s="1"/>
  <c r="H920" i="1"/>
  <c r="Z920" i="1" s="1"/>
  <c r="AB920" i="1" s="1"/>
  <c r="F920" i="1"/>
  <c r="A920" i="1"/>
  <c r="AH919" i="1"/>
  <c r="AF919" i="1"/>
  <c r="AE919" i="1"/>
  <c r="AD919" i="1"/>
  <c r="Y919" i="1"/>
  <c r="X919" i="1"/>
  <c r="W919" i="1"/>
  <c r="O919" i="1"/>
  <c r="N919" i="1"/>
  <c r="M919" i="1" s="1"/>
  <c r="H919" i="1"/>
  <c r="Z919" i="1" s="1"/>
  <c r="AB919" i="1" s="1"/>
  <c r="F919" i="1"/>
  <c r="A919" i="1"/>
  <c r="AH918" i="1"/>
  <c r="AF918" i="1"/>
  <c r="AE918" i="1"/>
  <c r="AD918" i="1"/>
  <c r="Y918" i="1"/>
  <c r="X918" i="1"/>
  <c r="W918" i="1"/>
  <c r="O918" i="1"/>
  <c r="N918" i="1"/>
  <c r="H918" i="1"/>
  <c r="Z918" i="1" s="1"/>
  <c r="AB918" i="1" s="1"/>
  <c r="F918" i="1"/>
  <c r="A918" i="1"/>
  <c r="AH915" i="1"/>
  <c r="AF915" i="1"/>
  <c r="AE915" i="1"/>
  <c r="AD915" i="1"/>
  <c r="Y915" i="1"/>
  <c r="X915" i="1"/>
  <c r="W915" i="1"/>
  <c r="O915" i="1"/>
  <c r="N915" i="1"/>
  <c r="M915" i="1" s="1"/>
  <c r="H915" i="1"/>
  <c r="Z915" i="1" s="1"/>
  <c r="AB915" i="1" s="1"/>
  <c r="F915" i="1"/>
  <c r="A915" i="1"/>
  <c r="AH916" i="1"/>
  <c r="AF916" i="1"/>
  <c r="AE916" i="1"/>
  <c r="AD916" i="1"/>
  <c r="Y916" i="1"/>
  <c r="X916" i="1"/>
  <c r="W916" i="1"/>
  <c r="O916" i="1"/>
  <c r="N916" i="1"/>
  <c r="M916" i="1" s="1"/>
  <c r="H916" i="1"/>
  <c r="Z916" i="1" s="1"/>
  <c r="AB916" i="1" s="1"/>
  <c r="F916" i="1"/>
  <c r="A916" i="1"/>
  <c r="AH914" i="1"/>
  <c r="AG914" i="1"/>
  <c r="AF914" i="1"/>
  <c r="AE914" i="1"/>
  <c r="AD914" i="1"/>
  <c r="Y914" i="1"/>
  <c r="X914" i="1"/>
  <c r="W914" i="1"/>
  <c r="O914" i="1"/>
  <c r="N914" i="1"/>
  <c r="H914" i="1"/>
  <c r="Z914" i="1" s="1"/>
  <c r="AB914" i="1" s="1"/>
  <c r="F914" i="1"/>
  <c r="A914" i="1"/>
  <c r="AH913" i="1"/>
  <c r="AF913" i="1"/>
  <c r="AE913" i="1"/>
  <c r="AD913" i="1"/>
  <c r="Y913" i="1"/>
  <c r="X913" i="1"/>
  <c r="W913" i="1"/>
  <c r="O913" i="1"/>
  <c r="N913" i="1"/>
  <c r="M913" i="1" s="1"/>
  <c r="H913" i="1"/>
  <c r="Z913" i="1" s="1"/>
  <c r="AB913" i="1" s="1"/>
  <c r="F913" i="1"/>
  <c r="A913" i="1"/>
  <c r="AH912" i="1"/>
  <c r="AF912" i="1"/>
  <c r="AE912" i="1"/>
  <c r="AD912" i="1"/>
  <c r="Y912" i="1"/>
  <c r="X912" i="1"/>
  <c r="W912" i="1"/>
  <c r="O912" i="1"/>
  <c r="N912" i="1"/>
  <c r="M912" i="1" s="1"/>
  <c r="H912" i="1"/>
  <c r="Z912" i="1" s="1"/>
  <c r="AB912" i="1" s="1"/>
  <c r="F912" i="1"/>
  <c r="A912" i="1"/>
  <c r="AH911" i="1"/>
  <c r="AG911" i="1"/>
  <c r="AF911" i="1"/>
  <c r="AE911" i="1"/>
  <c r="AD911" i="1"/>
  <c r="Y911" i="1"/>
  <c r="X911" i="1"/>
  <c r="W911" i="1"/>
  <c r="O911" i="1"/>
  <c r="N911" i="1"/>
  <c r="H911" i="1"/>
  <c r="Z911" i="1" s="1"/>
  <c r="AB911" i="1" s="1"/>
  <c r="F911" i="1"/>
  <c r="A911" i="1"/>
  <c r="AH910" i="1"/>
  <c r="AG910" i="1"/>
  <c r="AF910" i="1"/>
  <c r="AE910" i="1"/>
  <c r="AD910" i="1"/>
  <c r="Y910" i="1"/>
  <c r="X910" i="1"/>
  <c r="W910" i="1"/>
  <c r="O910" i="1"/>
  <c r="N910" i="1"/>
  <c r="H910" i="1"/>
  <c r="Z910" i="1" s="1"/>
  <c r="AB910" i="1" s="1"/>
  <c r="F910" i="1"/>
  <c r="A910" i="1"/>
  <c r="AH909" i="1"/>
  <c r="AF909" i="1"/>
  <c r="AE909" i="1"/>
  <c r="AD909" i="1"/>
  <c r="Y909" i="1"/>
  <c r="X909" i="1"/>
  <c r="W909" i="1"/>
  <c r="O909" i="1"/>
  <c r="N909" i="1"/>
  <c r="M909" i="1" s="1"/>
  <c r="H909" i="1"/>
  <c r="Z909" i="1" s="1"/>
  <c r="AB909" i="1" s="1"/>
  <c r="F909" i="1"/>
  <c r="A909" i="1"/>
  <c r="AH908" i="1"/>
  <c r="AF908" i="1"/>
  <c r="AE908" i="1"/>
  <c r="AD908" i="1"/>
  <c r="Y908" i="1"/>
  <c r="X908" i="1"/>
  <c r="W908" i="1"/>
  <c r="O908" i="1"/>
  <c r="N908" i="1"/>
  <c r="M908" i="1" s="1"/>
  <c r="H908" i="1"/>
  <c r="Z908" i="1" s="1"/>
  <c r="AB908" i="1" s="1"/>
  <c r="F908" i="1"/>
  <c r="A908" i="1"/>
  <c r="AH906" i="1"/>
  <c r="AF906" i="1"/>
  <c r="AE906" i="1"/>
  <c r="AD906" i="1"/>
  <c r="Y906" i="1"/>
  <c r="X906" i="1"/>
  <c r="W906" i="1"/>
  <c r="O906" i="1"/>
  <c r="N906" i="1"/>
  <c r="M906" i="1" s="1"/>
  <c r="H906" i="1"/>
  <c r="Z906" i="1" s="1"/>
  <c r="AB906" i="1" s="1"/>
  <c r="F906" i="1"/>
  <c r="A906" i="1"/>
  <c r="AH904" i="1"/>
  <c r="AF904" i="1"/>
  <c r="AE904" i="1"/>
  <c r="AD904" i="1"/>
  <c r="Y904" i="1"/>
  <c r="X904" i="1"/>
  <c r="W904" i="1"/>
  <c r="O904" i="1"/>
  <c r="N904" i="1"/>
  <c r="M904" i="1" s="1"/>
  <c r="H904" i="1"/>
  <c r="Z904" i="1" s="1"/>
  <c r="AB904" i="1" s="1"/>
  <c r="F904" i="1"/>
  <c r="A904" i="1"/>
  <c r="AH903" i="1"/>
  <c r="AF903" i="1"/>
  <c r="AE903" i="1"/>
  <c r="AD903" i="1"/>
  <c r="Y903" i="1"/>
  <c r="X903" i="1"/>
  <c r="W903" i="1"/>
  <c r="O903" i="1"/>
  <c r="N903" i="1"/>
  <c r="M903" i="1" s="1"/>
  <c r="H903" i="1"/>
  <c r="Z903" i="1" s="1"/>
  <c r="AB903" i="1" s="1"/>
  <c r="F903" i="1"/>
  <c r="A903" i="1"/>
  <c r="AH902" i="1"/>
  <c r="AG902" i="1"/>
  <c r="AF902" i="1"/>
  <c r="AE902" i="1"/>
  <c r="AD902" i="1"/>
  <c r="Y902" i="1"/>
  <c r="X902" i="1"/>
  <c r="W902" i="1"/>
  <c r="O902" i="1"/>
  <c r="N902" i="1"/>
  <c r="H902" i="1"/>
  <c r="Z902" i="1" s="1"/>
  <c r="AB902" i="1" s="1"/>
  <c r="F902" i="1"/>
  <c r="A902" i="1"/>
  <c r="AH901" i="1"/>
  <c r="AF901" i="1"/>
  <c r="AE901" i="1"/>
  <c r="AD901" i="1"/>
  <c r="Y901" i="1"/>
  <c r="X901" i="1"/>
  <c r="W901" i="1"/>
  <c r="O901" i="1"/>
  <c r="N901" i="1"/>
  <c r="M901" i="1" s="1"/>
  <c r="H901" i="1"/>
  <c r="Z901" i="1" s="1"/>
  <c r="AB901" i="1" s="1"/>
  <c r="F901" i="1"/>
  <c r="A901" i="1"/>
  <c r="AH900" i="1"/>
  <c r="AG900" i="1"/>
  <c r="AF900" i="1"/>
  <c r="AE900" i="1"/>
  <c r="AD900" i="1"/>
  <c r="Y900" i="1"/>
  <c r="X900" i="1"/>
  <c r="W900" i="1"/>
  <c r="O900" i="1"/>
  <c r="N900" i="1"/>
  <c r="H900" i="1"/>
  <c r="Z900" i="1" s="1"/>
  <c r="AB900" i="1" s="1"/>
  <c r="F900" i="1"/>
  <c r="A900" i="1"/>
  <c r="AH898" i="1"/>
  <c r="AF898" i="1"/>
  <c r="AE898" i="1"/>
  <c r="AD898" i="1"/>
  <c r="Y898" i="1"/>
  <c r="X898" i="1"/>
  <c r="W898" i="1"/>
  <c r="O898" i="1"/>
  <c r="N898" i="1"/>
  <c r="M898" i="1" s="1"/>
  <c r="H898" i="1"/>
  <c r="Z898" i="1" s="1"/>
  <c r="AB898" i="1" s="1"/>
  <c r="F898" i="1"/>
  <c r="A898" i="1"/>
  <c r="AH895" i="1"/>
  <c r="AG895" i="1"/>
  <c r="AF895" i="1"/>
  <c r="AE895" i="1"/>
  <c r="AD895" i="1"/>
  <c r="Y895" i="1"/>
  <c r="X895" i="1"/>
  <c r="W895" i="1"/>
  <c r="O895" i="1"/>
  <c r="N895" i="1"/>
  <c r="M895" i="1" s="1"/>
  <c r="H895" i="1"/>
  <c r="Z895" i="1" s="1"/>
  <c r="AB895" i="1" s="1"/>
  <c r="F895" i="1"/>
  <c r="A895" i="1"/>
  <c r="AH894" i="1"/>
  <c r="AG894" i="1"/>
  <c r="AF894" i="1"/>
  <c r="AE894" i="1"/>
  <c r="AD894" i="1"/>
  <c r="Y894" i="1"/>
  <c r="X894" i="1"/>
  <c r="W894" i="1"/>
  <c r="O894" i="1"/>
  <c r="N894" i="1"/>
  <c r="H894" i="1"/>
  <c r="Z894" i="1" s="1"/>
  <c r="AB894" i="1" s="1"/>
  <c r="F894" i="1"/>
  <c r="A894" i="1"/>
  <c r="AH889" i="1"/>
  <c r="AF889" i="1"/>
  <c r="AE889" i="1"/>
  <c r="AD889" i="1"/>
  <c r="Y889" i="1"/>
  <c r="X889" i="1"/>
  <c r="W889" i="1"/>
  <c r="O889" i="1"/>
  <c r="N889" i="1"/>
  <c r="M889" i="1" s="1"/>
  <c r="H889" i="1"/>
  <c r="Z889" i="1" s="1"/>
  <c r="AB889" i="1" s="1"/>
  <c r="F889" i="1"/>
  <c r="A889" i="1"/>
  <c r="AH893" i="1"/>
  <c r="AF893" i="1"/>
  <c r="AE893" i="1"/>
  <c r="AD893" i="1"/>
  <c r="Y893" i="1"/>
  <c r="X893" i="1"/>
  <c r="W893" i="1"/>
  <c r="O893" i="1"/>
  <c r="N893" i="1"/>
  <c r="M893" i="1" s="1"/>
  <c r="H893" i="1"/>
  <c r="Z893" i="1" s="1"/>
  <c r="AB893" i="1" s="1"/>
  <c r="F893" i="1"/>
  <c r="A893" i="1"/>
  <c r="AH885" i="1"/>
  <c r="AG885" i="1"/>
  <c r="AF885" i="1"/>
  <c r="AE885" i="1"/>
  <c r="AD885" i="1"/>
  <c r="Y885" i="1"/>
  <c r="X885" i="1"/>
  <c r="W885" i="1"/>
  <c r="O885" i="1"/>
  <c r="N885" i="1"/>
  <c r="H885" i="1"/>
  <c r="Z885" i="1" s="1"/>
  <c r="AB885" i="1" s="1"/>
  <c r="F885" i="1"/>
  <c r="A885" i="1"/>
  <c r="AH887" i="1"/>
  <c r="AF887" i="1"/>
  <c r="AE887" i="1"/>
  <c r="AD887" i="1"/>
  <c r="Y887" i="1"/>
  <c r="X887" i="1"/>
  <c r="W887" i="1"/>
  <c r="O887" i="1"/>
  <c r="N887" i="1"/>
  <c r="M887" i="1" s="1"/>
  <c r="H887" i="1"/>
  <c r="Z887" i="1" s="1"/>
  <c r="AB887" i="1" s="1"/>
  <c r="F887" i="1"/>
  <c r="A887" i="1"/>
  <c r="AH883" i="1"/>
  <c r="AF883" i="1"/>
  <c r="AE883" i="1"/>
  <c r="AD883" i="1"/>
  <c r="Y883" i="1"/>
  <c r="X883" i="1"/>
  <c r="W883" i="1"/>
  <c r="O883" i="1"/>
  <c r="N883" i="1"/>
  <c r="M883" i="1" s="1"/>
  <c r="H883" i="1"/>
  <c r="Z883" i="1" s="1"/>
  <c r="AB883" i="1" s="1"/>
  <c r="F883" i="1"/>
  <c r="A883" i="1"/>
  <c r="AH882" i="1"/>
  <c r="AF882" i="1"/>
  <c r="AE882" i="1"/>
  <c r="AD882" i="1"/>
  <c r="Y882" i="1"/>
  <c r="X882" i="1"/>
  <c r="W882" i="1"/>
  <c r="O882" i="1"/>
  <c r="N882" i="1"/>
  <c r="M882" i="1" s="1"/>
  <c r="H882" i="1"/>
  <c r="Z882" i="1" s="1"/>
  <c r="AB882" i="1" s="1"/>
  <c r="F882" i="1"/>
  <c r="A882" i="1"/>
  <c r="AH878" i="1"/>
  <c r="AG878" i="1"/>
  <c r="AF878" i="1"/>
  <c r="AE878" i="1"/>
  <c r="AD878" i="1"/>
  <c r="Y878" i="1"/>
  <c r="X878" i="1"/>
  <c r="W878" i="1"/>
  <c r="O878" i="1"/>
  <c r="N878" i="1"/>
  <c r="H878" i="1"/>
  <c r="Z878" i="1" s="1"/>
  <c r="AB878" i="1" s="1"/>
  <c r="F878" i="1"/>
  <c r="A878" i="1"/>
  <c r="AH880" i="1"/>
  <c r="AF880" i="1"/>
  <c r="AE880" i="1"/>
  <c r="AD880" i="1"/>
  <c r="Y880" i="1"/>
  <c r="X880" i="1"/>
  <c r="W880" i="1"/>
  <c r="O880" i="1"/>
  <c r="N880" i="1"/>
  <c r="M880" i="1" s="1"/>
  <c r="H880" i="1"/>
  <c r="Z880" i="1" s="1"/>
  <c r="AB880" i="1" s="1"/>
  <c r="F880" i="1"/>
  <c r="A880" i="1"/>
  <c r="AH877" i="1"/>
  <c r="AF877" i="1"/>
  <c r="AE877" i="1"/>
  <c r="AD877" i="1"/>
  <c r="Y877" i="1"/>
  <c r="X877" i="1"/>
  <c r="W877" i="1"/>
  <c r="O877" i="1"/>
  <c r="N877" i="1"/>
  <c r="M877" i="1" s="1"/>
  <c r="H877" i="1"/>
  <c r="Z877" i="1" s="1"/>
  <c r="AB877" i="1" s="1"/>
  <c r="F877" i="1"/>
  <c r="A877" i="1"/>
  <c r="AH876" i="1"/>
  <c r="AF876" i="1"/>
  <c r="AE876" i="1"/>
  <c r="AD876" i="1"/>
  <c r="Y876" i="1"/>
  <c r="X876" i="1"/>
  <c r="W876" i="1"/>
  <c r="O876" i="1"/>
  <c r="N876" i="1"/>
  <c r="M876" i="1" s="1"/>
  <c r="H876" i="1"/>
  <c r="Z876" i="1" s="1"/>
  <c r="AB876" i="1" s="1"/>
  <c r="F876" i="1"/>
  <c r="A876" i="1"/>
  <c r="AH873" i="1"/>
  <c r="AF873" i="1"/>
  <c r="AE873" i="1"/>
  <c r="AD873" i="1"/>
  <c r="Y873" i="1"/>
  <c r="X873" i="1"/>
  <c r="W873" i="1"/>
  <c r="O873" i="1"/>
  <c r="N873" i="1"/>
  <c r="M873" i="1" s="1"/>
  <c r="H873" i="1"/>
  <c r="Z873" i="1" s="1"/>
  <c r="AB873" i="1" s="1"/>
  <c r="F873" i="1"/>
  <c r="A873" i="1"/>
  <c r="AH875" i="1"/>
  <c r="AF875" i="1"/>
  <c r="AE875" i="1"/>
  <c r="AD875" i="1"/>
  <c r="Y875" i="1"/>
  <c r="X875" i="1"/>
  <c r="W875" i="1"/>
  <c r="O875" i="1"/>
  <c r="N875" i="1"/>
  <c r="M875" i="1" s="1"/>
  <c r="H875" i="1"/>
  <c r="Z875" i="1" s="1"/>
  <c r="AB875" i="1" s="1"/>
  <c r="F875" i="1"/>
  <c r="A875" i="1"/>
  <c r="AH870" i="1"/>
  <c r="AF870" i="1"/>
  <c r="AE870" i="1"/>
  <c r="AD870" i="1"/>
  <c r="Y870" i="1"/>
  <c r="X870" i="1"/>
  <c r="W870" i="1"/>
  <c r="O870" i="1"/>
  <c r="N870" i="1"/>
  <c r="M870" i="1" s="1"/>
  <c r="H870" i="1"/>
  <c r="Z870" i="1" s="1"/>
  <c r="AB870" i="1" s="1"/>
  <c r="F870" i="1"/>
  <c r="A870" i="1"/>
  <c r="AH868" i="1"/>
  <c r="AF868" i="1"/>
  <c r="AE868" i="1"/>
  <c r="AD868" i="1"/>
  <c r="Y868" i="1"/>
  <c r="X868" i="1"/>
  <c r="W868" i="1"/>
  <c r="O868" i="1"/>
  <c r="N868" i="1"/>
  <c r="M868" i="1" s="1"/>
  <c r="H868" i="1"/>
  <c r="Z868" i="1" s="1"/>
  <c r="AB868" i="1" s="1"/>
  <c r="F868" i="1"/>
  <c r="A868" i="1"/>
  <c r="AH867" i="1"/>
  <c r="AF867" i="1"/>
  <c r="AE867" i="1"/>
  <c r="AD867" i="1"/>
  <c r="Y867" i="1"/>
  <c r="X867" i="1"/>
  <c r="W867" i="1"/>
  <c r="O867" i="1"/>
  <c r="N867" i="1"/>
  <c r="M867" i="1" s="1"/>
  <c r="H867" i="1"/>
  <c r="Z867" i="1" s="1"/>
  <c r="AB867" i="1" s="1"/>
  <c r="F867" i="1"/>
  <c r="A867" i="1"/>
  <c r="AH866" i="1"/>
  <c r="AF866" i="1"/>
  <c r="AE866" i="1"/>
  <c r="AD866" i="1"/>
  <c r="Y866" i="1"/>
  <c r="X866" i="1"/>
  <c r="W866" i="1"/>
  <c r="O866" i="1"/>
  <c r="N866" i="1"/>
  <c r="H866" i="1"/>
  <c r="Z866" i="1" s="1"/>
  <c r="AB866" i="1" s="1"/>
  <c r="F866" i="1"/>
  <c r="A866" i="1"/>
  <c r="AH865" i="1"/>
  <c r="AG865" i="1"/>
  <c r="AF865" i="1"/>
  <c r="AE865" i="1"/>
  <c r="AD865" i="1"/>
  <c r="Y865" i="1"/>
  <c r="X865" i="1"/>
  <c r="W865" i="1"/>
  <c r="O865" i="1"/>
  <c r="N865" i="1"/>
  <c r="H865" i="1"/>
  <c r="Z865" i="1" s="1"/>
  <c r="AB865" i="1" s="1"/>
  <c r="F865" i="1"/>
  <c r="A865" i="1"/>
  <c r="AH864" i="1"/>
  <c r="AG864" i="1"/>
  <c r="AF864" i="1"/>
  <c r="AE864" i="1"/>
  <c r="AD864" i="1"/>
  <c r="Y864" i="1"/>
  <c r="X864" i="1"/>
  <c r="W864" i="1"/>
  <c r="O864" i="1"/>
  <c r="N864" i="1"/>
  <c r="H864" i="1"/>
  <c r="Z864" i="1" s="1"/>
  <c r="AB864" i="1" s="1"/>
  <c r="F864" i="1"/>
  <c r="A864" i="1"/>
  <c r="AH863" i="1"/>
  <c r="AG863" i="1"/>
  <c r="AF863" i="1"/>
  <c r="AE863" i="1"/>
  <c r="AD863" i="1"/>
  <c r="Y863" i="1"/>
  <c r="X863" i="1"/>
  <c r="W863" i="1"/>
  <c r="O863" i="1"/>
  <c r="N863" i="1"/>
  <c r="H863" i="1"/>
  <c r="Z863" i="1" s="1"/>
  <c r="AB863" i="1" s="1"/>
  <c r="F863" i="1"/>
  <c r="A863" i="1"/>
  <c r="AH862" i="1"/>
  <c r="AG862" i="1"/>
  <c r="AF862" i="1"/>
  <c r="AE862" i="1"/>
  <c r="AD862" i="1"/>
  <c r="Y862" i="1"/>
  <c r="X862" i="1"/>
  <c r="W862" i="1"/>
  <c r="O862" i="1"/>
  <c r="N862" i="1"/>
  <c r="H862" i="1"/>
  <c r="Z862" i="1" s="1"/>
  <c r="AB862" i="1" s="1"/>
  <c r="F862" i="1"/>
  <c r="A862" i="1"/>
  <c r="AH861" i="1"/>
  <c r="AG861" i="1"/>
  <c r="AF861" i="1"/>
  <c r="AE861" i="1"/>
  <c r="AD861" i="1"/>
  <c r="Y861" i="1"/>
  <c r="X861" i="1"/>
  <c r="W861" i="1"/>
  <c r="O861" i="1"/>
  <c r="N861" i="1"/>
  <c r="H861" i="1"/>
  <c r="Z861" i="1" s="1"/>
  <c r="AB861" i="1" s="1"/>
  <c r="F861" i="1"/>
  <c r="A861" i="1"/>
  <c r="AH859" i="1"/>
  <c r="AG859" i="1"/>
  <c r="AF859" i="1"/>
  <c r="AE859" i="1"/>
  <c r="AD859" i="1"/>
  <c r="Y859" i="1"/>
  <c r="X859" i="1"/>
  <c r="W859" i="1"/>
  <c r="O859" i="1"/>
  <c r="N859" i="1"/>
  <c r="H859" i="1"/>
  <c r="Z859" i="1" s="1"/>
  <c r="AB859" i="1" s="1"/>
  <c r="F859" i="1"/>
  <c r="A859" i="1"/>
  <c r="AH860" i="1"/>
  <c r="AG860" i="1"/>
  <c r="AF860" i="1"/>
  <c r="AE860" i="1"/>
  <c r="AD860" i="1"/>
  <c r="Y860" i="1"/>
  <c r="X860" i="1"/>
  <c r="W860" i="1"/>
  <c r="O860" i="1"/>
  <c r="N860" i="1"/>
  <c r="H860" i="1"/>
  <c r="Z860" i="1" s="1"/>
  <c r="AB860" i="1" s="1"/>
  <c r="F860" i="1"/>
  <c r="A860" i="1"/>
  <c r="AH858" i="1"/>
  <c r="AG858" i="1"/>
  <c r="AF858" i="1"/>
  <c r="AE858" i="1"/>
  <c r="AD858" i="1"/>
  <c r="Y858" i="1"/>
  <c r="X858" i="1"/>
  <c r="W858" i="1"/>
  <c r="O858" i="1"/>
  <c r="N858" i="1"/>
  <c r="M858" i="1" s="1"/>
  <c r="H858" i="1"/>
  <c r="Z858" i="1" s="1"/>
  <c r="AB858" i="1" s="1"/>
  <c r="F858" i="1"/>
  <c r="A858" i="1"/>
  <c r="AH853" i="1"/>
  <c r="AF853" i="1"/>
  <c r="AE853" i="1"/>
  <c r="AD853" i="1"/>
  <c r="Y853" i="1"/>
  <c r="X853" i="1"/>
  <c r="W853" i="1"/>
  <c r="O853" i="1"/>
  <c r="N853" i="1"/>
  <c r="H853" i="1"/>
  <c r="Z853" i="1" s="1"/>
  <c r="AB853" i="1" s="1"/>
  <c r="F853" i="1"/>
  <c r="A853" i="1"/>
  <c r="AH852" i="1"/>
  <c r="AF852" i="1"/>
  <c r="AE852" i="1"/>
  <c r="AD852" i="1"/>
  <c r="Y852" i="1"/>
  <c r="X852" i="1"/>
  <c r="W852" i="1"/>
  <c r="O852" i="1"/>
  <c r="N852" i="1"/>
  <c r="H852" i="1"/>
  <c r="Z852" i="1" s="1"/>
  <c r="AB852" i="1" s="1"/>
  <c r="F852" i="1"/>
  <c r="A852" i="1"/>
  <c r="AH851" i="1"/>
  <c r="AF851" i="1"/>
  <c r="AE851" i="1"/>
  <c r="AD851" i="1"/>
  <c r="Y851" i="1"/>
  <c r="X851" i="1"/>
  <c r="W851" i="1"/>
  <c r="O851" i="1"/>
  <c r="N851" i="1"/>
  <c r="H851" i="1"/>
  <c r="Z851" i="1" s="1"/>
  <c r="AB851" i="1" s="1"/>
  <c r="F851" i="1"/>
  <c r="A851" i="1"/>
  <c r="AH850" i="1"/>
  <c r="AF850" i="1"/>
  <c r="AE850" i="1"/>
  <c r="AD850" i="1"/>
  <c r="Y850" i="1"/>
  <c r="X850" i="1"/>
  <c r="W850" i="1"/>
  <c r="O850" i="1"/>
  <c r="N850" i="1"/>
  <c r="H850" i="1"/>
  <c r="Z850" i="1" s="1"/>
  <c r="AB850" i="1" s="1"/>
  <c r="F850" i="1"/>
  <c r="A850" i="1"/>
  <c r="AH848" i="1"/>
  <c r="AG848" i="1"/>
  <c r="AF848" i="1"/>
  <c r="AE848" i="1"/>
  <c r="AD848" i="1"/>
  <c r="Y848" i="1"/>
  <c r="X848" i="1"/>
  <c r="W848" i="1"/>
  <c r="O848" i="1"/>
  <c r="N848" i="1"/>
  <c r="H848" i="1"/>
  <c r="Z848" i="1" s="1"/>
  <c r="AB848" i="1" s="1"/>
  <c r="F848" i="1"/>
  <c r="A848" i="1"/>
  <c r="AH847" i="1"/>
  <c r="AF847" i="1"/>
  <c r="AE847" i="1"/>
  <c r="AD847" i="1"/>
  <c r="Y847" i="1"/>
  <c r="X847" i="1"/>
  <c r="W847" i="1"/>
  <c r="O847" i="1"/>
  <c r="N847" i="1"/>
  <c r="M847" i="1" s="1"/>
  <c r="H847" i="1"/>
  <c r="Z847" i="1" s="1"/>
  <c r="AB847" i="1" s="1"/>
  <c r="F847" i="1"/>
  <c r="A847" i="1"/>
  <c r="AH846" i="1"/>
  <c r="AG846" i="1"/>
  <c r="AF846" i="1"/>
  <c r="AE846" i="1"/>
  <c r="AD846" i="1"/>
  <c r="Y846" i="1"/>
  <c r="X846" i="1"/>
  <c r="W846" i="1"/>
  <c r="O846" i="1"/>
  <c r="N846" i="1"/>
  <c r="H846" i="1"/>
  <c r="Z846" i="1" s="1"/>
  <c r="AB846" i="1" s="1"/>
  <c r="F846" i="1"/>
  <c r="A846" i="1"/>
  <c r="AH845" i="1"/>
  <c r="AG845" i="1"/>
  <c r="AF845" i="1"/>
  <c r="AE845" i="1"/>
  <c r="AD845" i="1"/>
  <c r="Y845" i="1"/>
  <c r="X845" i="1"/>
  <c r="W845" i="1"/>
  <c r="O845" i="1"/>
  <c r="N845" i="1"/>
  <c r="H845" i="1"/>
  <c r="Z845" i="1" s="1"/>
  <c r="AB845" i="1" s="1"/>
  <c r="F845" i="1"/>
  <c r="A845" i="1"/>
  <c r="AH843" i="1"/>
  <c r="AF843" i="1"/>
  <c r="AE843" i="1"/>
  <c r="AD843" i="1"/>
  <c r="Y843" i="1"/>
  <c r="X843" i="1"/>
  <c r="W843" i="1"/>
  <c r="O843" i="1"/>
  <c r="N843" i="1"/>
  <c r="M843" i="1" s="1"/>
  <c r="H843" i="1"/>
  <c r="Z843" i="1" s="1"/>
  <c r="AB843" i="1" s="1"/>
  <c r="F843" i="1"/>
  <c r="A843" i="1"/>
  <c r="AH842" i="1"/>
  <c r="AF842" i="1"/>
  <c r="AE842" i="1"/>
  <c r="AD842" i="1"/>
  <c r="Y842" i="1"/>
  <c r="X842" i="1"/>
  <c r="W842" i="1"/>
  <c r="O842" i="1"/>
  <c r="N842" i="1"/>
  <c r="M842" i="1" s="1"/>
  <c r="H842" i="1"/>
  <c r="Z842" i="1" s="1"/>
  <c r="AB842" i="1" s="1"/>
  <c r="F842" i="1"/>
  <c r="A842" i="1"/>
  <c r="AH841" i="1"/>
  <c r="AF841" i="1"/>
  <c r="AE841" i="1"/>
  <c r="AD841" i="1"/>
  <c r="Y841" i="1"/>
  <c r="X841" i="1"/>
  <c r="W841" i="1"/>
  <c r="O841" i="1"/>
  <c r="N841" i="1"/>
  <c r="M841" i="1" s="1"/>
  <c r="H841" i="1"/>
  <c r="Z841" i="1" s="1"/>
  <c r="AB841" i="1" s="1"/>
  <c r="F841" i="1"/>
  <c r="A841" i="1"/>
  <c r="AH839" i="1"/>
  <c r="AF839" i="1"/>
  <c r="AE839" i="1"/>
  <c r="AD839" i="1"/>
  <c r="Y839" i="1"/>
  <c r="X839" i="1"/>
  <c r="W839" i="1"/>
  <c r="O839" i="1"/>
  <c r="N839" i="1"/>
  <c r="M839" i="1" s="1"/>
  <c r="H839" i="1"/>
  <c r="Z839" i="1" s="1"/>
  <c r="AB839" i="1" s="1"/>
  <c r="F839" i="1"/>
  <c r="A839" i="1"/>
  <c r="AH838" i="1"/>
  <c r="AG838" i="1"/>
  <c r="AF838" i="1"/>
  <c r="AE838" i="1"/>
  <c r="AD838" i="1"/>
  <c r="Y838" i="1"/>
  <c r="X838" i="1"/>
  <c r="W838" i="1"/>
  <c r="O838" i="1"/>
  <c r="N838" i="1"/>
  <c r="H838" i="1"/>
  <c r="Z838" i="1" s="1"/>
  <c r="AB838" i="1" s="1"/>
  <c r="F838" i="1"/>
  <c r="A838" i="1"/>
  <c r="AH837" i="1"/>
  <c r="AG837" i="1"/>
  <c r="AF837" i="1"/>
  <c r="AE837" i="1"/>
  <c r="AD837" i="1"/>
  <c r="Y837" i="1"/>
  <c r="X837" i="1"/>
  <c r="W837" i="1"/>
  <c r="O837" i="1"/>
  <c r="N837" i="1"/>
  <c r="H837" i="1"/>
  <c r="Z837" i="1" s="1"/>
  <c r="AB837" i="1" s="1"/>
  <c r="F837" i="1"/>
  <c r="A837" i="1"/>
  <c r="AH836" i="1"/>
  <c r="AF836" i="1"/>
  <c r="AE836" i="1"/>
  <c r="AD836" i="1"/>
  <c r="Y836" i="1"/>
  <c r="X836" i="1"/>
  <c r="W836" i="1"/>
  <c r="O836" i="1"/>
  <c r="N836" i="1"/>
  <c r="M836" i="1" s="1"/>
  <c r="H836" i="1"/>
  <c r="Z836" i="1" s="1"/>
  <c r="AB836" i="1" s="1"/>
  <c r="F836" i="1"/>
  <c r="A836" i="1"/>
  <c r="AH835" i="1"/>
  <c r="AF835" i="1"/>
  <c r="AE835" i="1"/>
  <c r="AD835" i="1"/>
  <c r="Y835" i="1"/>
  <c r="X835" i="1"/>
  <c r="W835" i="1"/>
  <c r="O835" i="1"/>
  <c r="N835" i="1"/>
  <c r="H835" i="1"/>
  <c r="Z835" i="1" s="1"/>
  <c r="AB835" i="1" s="1"/>
  <c r="F835" i="1"/>
  <c r="A835" i="1"/>
  <c r="AH834" i="1"/>
  <c r="AF834" i="1"/>
  <c r="AE834" i="1"/>
  <c r="AD834" i="1"/>
  <c r="Y834" i="1"/>
  <c r="X834" i="1"/>
  <c r="W834" i="1"/>
  <c r="O834" i="1"/>
  <c r="N834" i="1"/>
  <c r="H834" i="1"/>
  <c r="Z834" i="1" s="1"/>
  <c r="AB834" i="1" s="1"/>
  <c r="F834" i="1"/>
  <c r="A834" i="1"/>
  <c r="AH833" i="1"/>
  <c r="AF833" i="1"/>
  <c r="AE833" i="1"/>
  <c r="AD833" i="1"/>
  <c r="Y833" i="1"/>
  <c r="X833" i="1"/>
  <c r="W833" i="1"/>
  <c r="O833" i="1"/>
  <c r="N833" i="1"/>
  <c r="H833" i="1"/>
  <c r="Z833" i="1" s="1"/>
  <c r="AB833" i="1" s="1"/>
  <c r="F833" i="1"/>
  <c r="A833" i="1"/>
  <c r="AH832" i="1"/>
  <c r="AF832" i="1"/>
  <c r="AE832" i="1"/>
  <c r="AD832" i="1"/>
  <c r="Y832" i="1"/>
  <c r="X832" i="1"/>
  <c r="W832" i="1"/>
  <c r="O832" i="1"/>
  <c r="N832" i="1"/>
  <c r="H832" i="1"/>
  <c r="Z832" i="1" s="1"/>
  <c r="AB832" i="1" s="1"/>
  <c r="F832" i="1"/>
  <c r="A832" i="1"/>
  <c r="AH831" i="1"/>
  <c r="AF831" i="1"/>
  <c r="AE831" i="1"/>
  <c r="AD831" i="1"/>
  <c r="Y831" i="1"/>
  <c r="X831" i="1"/>
  <c r="W831" i="1"/>
  <c r="O831" i="1"/>
  <c r="N831" i="1"/>
  <c r="H831" i="1"/>
  <c r="Z831" i="1" s="1"/>
  <c r="AB831" i="1" s="1"/>
  <c r="F831" i="1"/>
  <c r="A831" i="1"/>
  <c r="AH830" i="1"/>
  <c r="AF830" i="1"/>
  <c r="AE830" i="1"/>
  <c r="AD830" i="1"/>
  <c r="Y830" i="1"/>
  <c r="X830" i="1"/>
  <c r="W830" i="1"/>
  <c r="O830" i="1"/>
  <c r="N830" i="1"/>
  <c r="M830" i="1" s="1"/>
  <c r="H830" i="1"/>
  <c r="Z830" i="1" s="1"/>
  <c r="AB830" i="1" s="1"/>
  <c r="F830" i="1"/>
  <c r="A830" i="1"/>
  <c r="AH829" i="1"/>
  <c r="AG829" i="1"/>
  <c r="AF829" i="1"/>
  <c r="AE829" i="1"/>
  <c r="AD829" i="1"/>
  <c r="Y829" i="1"/>
  <c r="X829" i="1"/>
  <c r="W829" i="1"/>
  <c r="O829" i="1"/>
  <c r="N829" i="1"/>
  <c r="H829" i="1"/>
  <c r="Z829" i="1" s="1"/>
  <c r="AB829" i="1" s="1"/>
  <c r="F829" i="1"/>
  <c r="A829" i="1"/>
  <c r="AH827" i="1"/>
  <c r="AG827" i="1"/>
  <c r="AF827" i="1"/>
  <c r="AE827" i="1"/>
  <c r="AD827" i="1"/>
  <c r="Y827" i="1"/>
  <c r="X827" i="1"/>
  <c r="W827" i="1"/>
  <c r="O827" i="1"/>
  <c r="N827" i="1"/>
  <c r="H827" i="1"/>
  <c r="Z827" i="1" s="1"/>
  <c r="AB827" i="1" s="1"/>
  <c r="F827" i="1"/>
  <c r="A827" i="1"/>
  <c r="AH828" i="1"/>
  <c r="AF828" i="1"/>
  <c r="AE828" i="1"/>
  <c r="AD828" i="1"/>
  <c r="Y828" i="1"/>
  <c r="X828" i="1"/>
  <c r="W828" i="1"/>
  <c r="O828" i="1"/>
  <c r="N828" i="1"/>
  <c r="M828" i="1" s="1"/>
  <c r="H828" i="1"/>
  <c r="Z828" i="1" s="1"/>
  <c r="AB828" i="1" s="1"/>
  <c r="F828" i="1"/>
  <c r="A828" i="1"/>
  <c r="AH826" i="1"/>
  <c r="AG826" i="1"/>
  <c r="AF826" i="1"/>
  <c r="AE826" i="1"/>
  <c r="AD826" i="1"/>
  <c r="Y826" i="1"/>
  <c r="X826" i="1"/>
  <c r="W826" i="1"/>
  <c r="O826" i="1"/>
  <c r="N826" i="1"/>
  <c r="H826" i="1"/>
  <c r="Z826" i="1" s="1"/>
  <c r="AB826" i="1" s="1"/>
  <c r="F826" i="1"/>
  <c r="A826" i="1"/>
  <c r="AH823" i="1"/>
  <c r="AF823" i="1"/>
  <c r="AE823" i="1"/>
  <c r="AD823" i="1"/>
  <c r="Y823" i="1"/>
  <c r="X823" i="1"/>
  <c r="W823" i="1"/>
  <c r="O823" i="1"/>
  <c r="N823" i="1"/>
  <c r="M823" i="1" s="1"/>
  <c r="H823" i="1"/>
  <c r="Z823" i="1" s="1"/>
  <c r="AB823" i="1" s="1"/>
  <c r="F823" i="1"/>
  <c r="A823" i="1"/>
  <c r="AH824" i="1"/>
  <c r="AF824" i="1"/>
  <c r="AE824" i="1"/>
  <c r="AD824" i="1"/>
  <c r="Y824" i="1"/>
  <c r="X824" i="1"/>
  <c r="W824" i="1"/>
  <c r="O824" i="1"/>
  <c r="N824" i="1"/>
  <c r="M824" i="1" s="1"/>
  <c r="H824" i="1"/>
  <c r="Z824" i="1" s="1"/>
  <c r="AB824" i="1" s="1"/>
  <c r="F824" i="1"/>
  <c r="A824" i="1"/>
  <c r="AH825" i="1"/>
  <c r="AF825" i="1"/>
  <c r="AE825" i="1"/>
  <c r="AD825" i="1"/>
  <c r="Y825" i="1"/>
  <c r="X825" i="1"/>
  <c r="W825" i="1"/>
  <c r="O825" i="1"/>
  <c r="N825" i="1"/>
  <c r="M825" i="1" s="1"/>
  <c r="H825" i="1"/>
  <c r="Z825" i="1" s="1"/>
  <c r="AB825" i="1" s="1"/>
  <c r="F825" i="1"/>
  <c r="A825" i="1"/>
  <c r="AH822" i="1"/>
  <c r="AF822" i="1"/>
  <c r="AE822" i="1"/>
  <c r="AD822" i="1"/>
  <c r="Y822" i="1"/>
  <c r="X822" i="1"/>
  <c r="W822" i="1"/>
  <c r="O822" i="1"/>
  <c r="N822" i="1"/>
  <c r="M822" i="1" s="1"/>
  <c r="H822" i="1"/>
  <c r="Z822" i="1" s="1"/>
  <c r="AB822" i="1" s="1"/>
  <c r="F822" i="1"/>
  <c r="A822" i="1"/>
  <c r="AH821" i="1"/>
  <c r="AG821" i="1"/>
  <c r="AF821" i="1"/>
  <c r="AE821" i="1"/>
  <c r="AD821" i="1"/>
  <c r="Y821" i="1"/>
  <c r="X821" i="1"/>
  <c r="W821" i="1"/>
  <c r="O821" i="1"/>
  <c r="N821" i="1"/>
  <c r="H821" i="1"/>
  <c r="Z821" i="1" s="1"/>
  <c r="AB821" i="1" s="1"/>
  <c r="F821" i="1"/>
  <c r="A821" i="1"/>
  <c r="AH818" i="1"/>
  <c r="AG818" i="1"/>
  <c r="AF818" i="1"/>
  <c r="AE818" i="1"/>
  <c r="AD818" i="1"/>
  <c r="Y818" i="1"/>
  <c r="X818" i="1"/>
  <c r="W818" i="1"/>
  <c r="O818" i="1"/>
  <c r="N818" i="1"/>
  <c r="H818" i="1"/>
  <c r="Z818" i="1" s="1"/>
  <c r="AB818" i="1" s="1"/>
  <c r="F818" i="1"/>
  <c r="A818" i="1"/>
  <c r="AH817" i="1"/>
  <c r="AF817" i="1"/>
  <c r="AE817" i="1"/>
  <c r="AD817" i="1"/>
  <c r="Y817" i="1"/>
  <c r="X817" i="1"/>
  <c r="W817" i="1"/>
  <c r="O817" i="1"/>
  <c r="N817" i="1"/>
  <c r="H817" i="1"/>
  <c r="Z817" i="1" s="1"/>
  <c r="AB817" i="1" s="1"/>
  <c r="F817" i="1"/>
  <c r="A817" i="1"/>
  <c r="AH816" i="1"/>
  <c r="AG816" i="1"/>
  <c r="AF816" i="1"/>
  <c r="AE816" i="1"/>
  <c r="AD816" i="1"/>
  <c r="Y816" i="1"/>
  <c r="X816" i="1"/>
  <c r="W816" i="1"/>
  <c r="O816" i="1"/>
  <c r="N816" i="1"/>
  <c r="M816" i="1" s="1"/>
  <c r="H816" i="1"/>
  <c r="Z816" i="1" s="1"/>
  <c r="AB816" i="1" s="1"/>
  <c r="F816" i="1"/>
  <c r="A816" i="1"/>
  <c r="AH815" i="1"/>
  <c r="AG815" i="1"/>
  <c r="AF815" i="1"/>
  <c r="AE815" i="1"/>
  <c r="AD815" i="1"/>
  <c r="Y815" i="1"/>
  <c r="X815" i="1"/>
  <c r="W815" i="1"/>
  <c r="O815" i="1"/>
  <c r="N815" i="1"/>
  <c r="H815" i="1"/>
  <c r="Z815" i="1" s="1"/>
  <c r="AB815" i="1" s="1"/>
  <c r="F815" i="1"/>
  <c r="A815" i="1"/>
  <c r="AH814" i="1"/>
  <c r="AG814" i="1"/>
  <c r="AF814" i="1"/>
  <c r="AE814" i="1"/>
  <c r="AD814" i="1"/>
  <c r="Y814" i="1"/>
  <c r="X814" i="1"/>
  <c r="W814" i="1"/>
  <c r="O814" i="1"/>
  <c r="N814" i="1"/>
  <c r="M814" i="1" s="1"/>
  <c r="H814" i="1"/>
  <c r="Z814" i="1" s="1"/>
  <c r="AB814" i="1" s="1"/>
  <c r="F814" i="1"/>
  <c r="A814" i="1"/>
  <c r="AH813" i="1"/>
  <c r="AG813" i="1"/>
  <c r="AF813" i="1"/>
  <c r="AE813" i="1"/>
  <c r="AD813" i="1"/>
  <c r="Y813" i="1"/>
  <c r="X813" i="1"/>
  <c r="W813" i="1"/>
  <c r="O813" i="1"/>
  <c r="N813" i="1"/>
  <c r="H813" i="1"/>
  <c r="Z813" i="1" s="1"/>
  <c r="AB813" i="1" s="1"/>
  <c r="F813" i="1"/>
  <c r="A813" i="1"/>
  <c r="AH812" i="1"/>
  <c r="AG812" i="1"/>
  <c r="AF812" i="1"/>
  <c r="AE812" i="1"/>
  <c r="AD812" i="1"/>
  <c r="Y812" i="1"/>
  <c r="X812" i="1"/>
  <c r="W812" i="1"/>
  <c r="O812" i="1"/>
  <c r="N812" i="1"/>
  <c r="M812" i="1" s="1"/>
  <c r="H812" i="1"/>
  <c r="Z812" i="1" s="1"/>
  <c r="AB812" i="1" s="1"/>
  <c r="F812" i="1"/>
  <c r="A812" i="1"/>
  <c r="AH811" i="1"/>
  <c r="AG811" i="1"/>
  <c r="AF811" i="1"/>
  <c r="AE811" i="1"/>
  <c r="AD811" i="1"/>
  <c r="Y811" i="1"/>
  <c r="X811" i="1"/>
  <c r="W811" i="1"/>
  <c r="O811" i="1"/>
  <c r="N811" i="1"/>
  <c r="M811" i="1" s="1"/>
  <c r="H811" i="1"/>
  <c r="Z811" i="1" s="1"/>
  <c r="AB811" i="1" s="1"/>
  <c r="F811" i="1"/>
  <c r="A811" i="1"/>
  <c r="AH810" i="1"/>
  <c r="AG810" i="1"/>
  <c r="AF810" i="1"/>
  <c r="AE810" i="1"/>
  <c r="AD810" i="1"/>
  <c r="Y810" i="1"/>
  <c r="X810" i="1"/>
  <c r="W810" i="1"/>
  <c r="O810" i="1"/>
  <c r="N810" i="1"/>
  <c r="H810" i="1"/>
  <c r="Z810" i="1" s="1"/>
  <c r="AB810" i="1" s="1"/>
  <c r="F810" i="1"/>
  <c r="A810" i="1"/>
  <c r="AH809" i="1"/>
  <c r="AG809" i="1"/>
  <c r="AF809" i="1"/>
  <c r="AE809" i="1"/>
  <c r="AD809" i="1"/>
  <c r="Y809" i="1"/>
  <c r="X809" i="1"/>
  <c r="W809" i="1"/>
  <c r="O809" i="1"/>
  <c r="N809" i="1"/>
  <c r="H809" i="1"/>
  <c r="Z809" i="1" s="1"/>
  <c r="AB809" i="1" s="1"/>
  <c r="F809" i="1"/>
  <c r="A809" i="1"/>
  <c r="AH808" i="1"/>
  <c r="AG808" i="1"/>
  <c r="AF808" i="1"/>
  <c r="AE808" i="1"/>
  <c r="AD808" i="1"/>
  <c r="Y808" i="1"/>
  <c r="X808" i="1"/>
  <c r="W808" i="1"/>
  <c r="O808" i="1"/>
  <c r="N808" i="1"/>
  <c r="H808" i="1"/>
  <c r="Z808" i="1" s="1"/>
  <c r="AB808" i="1" s="1"/>
  <c r="F808" i="1"/>
  <c r="A808" i="1"/>
  <c r="AH807" i="1"/>
  <c r="AG807" i="1"/>
  <c r="AF807" i="1"/>
  <c r="AE807" i="1"/>
  <c r="AD807" i="1"/>
  <c r="Y807" i="1"/>
  <c r="X807" i="1"/>
  <c r="W807" i="1"/>
  <c r="O807" i="1"/>
  <c r="N807" i="1"/>
  <c r="H807" i="1"/>
  <c r="Z807" i="1" s="1"/>
  <c r="AB807" i="1" s="1"/>
  <c r="F807" i="1"/>
  <c r="A807" i="1"/>
  <c r="AH806" i="1"/>
  <c r="AG806" i="1"/>
  <c r="AF806" i="1"/>
  <c r="AE806" i="1"/>
  <c r="AD806" i="1"/>
  <c r="Y806" i="1"/>
  <c r="X806" i="1"/>
  <c r="W806" i="1"/>
  <c r="O806" i="1"/>
  <c r="N806" i="1"/>
  <c r="H806" i="1"/>
  <c r="Z806" i="1" s="1"/>
  <c r="AB806" i="1" s="1"/>
  <c r="F806" i="1"/>
  <c r="A806" i="1"/>
  <c r="AH804" i="1"/>
  <c r="AF804" i="1"/>
  <c r="AE804" i="1"/>
  <c r="AD804" i="1"/>
  <c r="Y804" i="1"/>
  <c r="X804" i="1"/>
  <c r="W804" i="1"/>
  <c r="O804" i="1"/>
  <c r="N804" i="1"/>
  <c r="H804" i="1"/>
  <c r="Z804" i="1" s="1"/>
  <c r="AB804" i="1" s="1"/>
  <c r="F804" i="1"/>
  <c r="A804" i="1"/>
  <c r="AH803" i="1"/>
  <c r="AF803" i="1"/>
  <c r="AE803" i="1"/>
  <c r="AD803" i="1"/>
  <c r="Y803" i="1"/>
  <c r="X803" i="1"/>
  <c r="W803" i="1"/>
  <c r="O803" i="1"/>
  <c r="N803" i="1"/>
  <c r="M803" i="1" s="1"/>
  <c r="H803" i="1"/>
  <c r="Z803" i="1" s="1"/>
  <c r="AB803" i="1" s="1"/>
  <c r="F803" i="1"/>
  <c r="A803" i="1"/>
  <c r="AH802" i="1"/>
  <c r="AG802" i="1"/>
  <c r="AF802" i="1"/>
  <c r="AE802" i="1"/>
  <c r="AD802" i="1"/>
  <c r="Y802" i="1"/>
  <c r="X802" i="1"/>
  <c r="W802" i="1"/>
  <c r="O802" i="1"/>
  <c r="N802" i="1"/>
  <c r="H802" i="1"/>
  <c r="Z802" i="1" s="1"/>
  <c r="AB802" i="1" s="1"/>
  <c r="F802" i="1"/>
  <c r="A802" i="1"/>
  <c r="AH799" i="1"/>
  <c r="AF799" i="1"/>
  <c r="AE799" i="1"/>
  <c r="AD799" i="1"/>
  <c r="Y799" i="1"/>
  <c r="X799" i="1"/>
  <c r="W799" i="1"/>
  <c r="O799" i="1"/>
  <c r="N799" i="1"/>
  <c r="M799" i="1" s="1"/>
  <c r="H799" i="1"/>
  <c r="Z799" i="1" s="1"/>
  <c r="AB799" i="1" s="1"/>
  <c r="F799" i="1"/>
  <c r="A799" i="1"/>
  <c r="AH800" i="1"/>
  <c r="AF800" i="1"/>
  <c r="AE800" i="1"/>
  <c r="AD800" i="1"/>
  <c r="Y800" i="1"/>
  <c r="X800" i="1"/>
  <c r="W800" i="1"/>
  <c r="O800" i="1"/>
  <c r="N800" i="1"/>
  <c r="M800" i="1" s="1"/>
  <c r="H800" i="1"/>
  <c r="Z800" i="1" s="1"/>
  <c r="AB800" i="1" s="1"/>
  <c r="F800" i="1"/>
  <c r="A800" i="1"/>
  <c r="AH798" i="1"/>
  <c r="AG798" i="1"/>
  <c r="AF798" i="1"/>
  <c r="AE798" i="1"/>
  <c r="AD798" i="1"/>
  <c r="Y798" i="1"/>
  <c r="X798" i="1"/>
  <c r="W798" i="1"/>
  <c r="O798" i="1"/>
  <c r="N798" i="1"/>
  <c r="H798" i="1"/>
  <c r="Z798" i="1" s="1"/>
  <c r="AB798" i="1" s="1"/>
  <c r="F798" i="1"/>
  <c r="A798" i="1"/>
  <c r="AH795" i="1"/>
  <c r="AF795" i="1"/>
  <c r="AE795" i="1"/>
  <c r="AD795" i="1"/>
  <c r="Y795" i="1"/>
  <c r="X795" i="1"/>
  <c r="W795" i="1"/>
  <c r="O795" i="1"/>
  <c r="N795" i="1"/>
  <c r="M795" i="1" s="1"/>
  <c r="H795" i="1"/>
  <c r="Z795" i="1" s="1"/>
  <c r="AB795" i="1" s="1"/>
  <c r="F795" i="1"/>
  <c r="A795" i="1"/>
  <c r="AH796" i="1"/>
  <c r="AF796" i="1"/>
  <c r="AE796" i="1"/>
  <c r="AD796" i="1"/>
  <c r="Y796" i="1"/>
  <c r="X796" i="1"/>
  <c r="W796" i="1"/>
  <c r="O796" i="1"/>
  <c r="N796" i="1"/>
  <c r="M796" i="1" s="1"/>
  <c r="H796" i="1"/>
  <c r="Z796" i="1" s="1"/>
  <c r="AB796" i="1" s="1"/>
  <c r="F796" i="1"/>
  <c r="A796" i="1"/>
  <c r="AH794" i="1"/>
  <c r="AF794" i="1"/>
  <c r="AE794" i="1"/>
  <c r="AD794" i="1"/>
  <c r="Y794" i="1"/>
  <c r="X794" i="1"/>
  <c r="W794" i="1"/>
  <c r="O794" i="1"/>
  <c r="N794" i="1"/>
  <c r="M794" i="1" s="1"/>
  <c r="H794" i="1"/>
  <c r="Z794" i="1" s="1"/>
  <c r="AB794" i="1" s="1"/>
  <c r="F794" i="1"/>
  <c r="A794" i="1"/>
  <c r="AH793" i="1"/>
  <c r="AF793" i="1"/>
  <c r="AE793" i="1"/>
  <c r="AD793" i="1"/>
  <c r="Y793" i="1"/>
  <c r="X793" i="1"/>
  <c r="W793" i="1"/>
  <c r="O793" i="1"/>
  <c r="N793" i="1"/>
  <c r="M793" i="1" s="1"/>
  <c r="H793" i="1"/>
  <c r="Z793" i="1" s="1"/>
  <c r="AB793" i="1" s="1"/>
  <c r="F793" i="1"/>
  <c r="A793" i="1"/>
  <c r="AH792" i="1"/>
  <c r="AG792" i="1"/>
  <c r="AF792" i="1"/>
  <c r="AE792" i="1"/>
  <c r="AD792" i="1"/>
  <c r="Y792" i="1"/>
  <c r="X792" i="1"/>
  <c r="W792" i="1"/>
  <c r="O792" i="1"/>
  <c r="N792" i="1"/>
  <c r="M792" i="1" s="1"/>
  <c r="H792" i="1"/>
  <c r="Z792" i="1" s="1"/>
  <c r="AB792" i="1" s="1"/>
  <c r="F792" i="1"/>
  <c r="A792" i="1"/>
  <c r="AH791" i="1"/>
  <c r="AG791" i="1"/>
  <c r="AF791" i="1"/>
  <c r="AE791" i="1"/>
  <c r="AD791" i="1"/>
  <c r="Y791" i="1"/>
  <c r="X791" i="1"/>
  <c r="W791" i="1"/>
  <c r="O791" i="1"/>
  <c r="N791" i="1"/>
  <c r="M791" i="1" s="1"/>
  <c r="H791" i="1"/>
  <c r="Z791" i="1" s="1"/>
  <c r="AB791" i="1" s="1"/>
  <c r="F791" i="1"/>
  <c r="A791" i="1"/>
  <c r="AH790" i="1"/>
  <c r="AG790" i="1"/>
  <c r="AF790" i="1"/>
  <c r="AE790" i="1"/>
  <c r="AD790" i="1"/>
  <c r="Y790" i="1"/>
  <c r="X790" i="1"/>
  <c r="W790" i="1"/>
  <c r="O790" i="1"/>
  <c r="N790" i="1"/>
  <c r="H790" i="1"/>
  <c r="Z790" i="1" s="1"/>
  <c r="AB790" i="1" s="1"/>
  <c r="F790" i="1"/>
  <c r="A790" i="1"/>
  <c r="AH788" i="1"/>
  <c r="AF788" i="1"/>
  <c r="AE788" i="1"/>
  <c r="AD788" i="1"/>
  <c r="Y788" i="1"/>
  <c r="X788" i="1"/>
  <c r="W788" i="1"/>
  <c r="O788" i="1"/>
  <c r="N788" i="1"/>
  <c r="M788" i="1" s="1"/>
  <c r="H788" i="1"/>
  <c r="Z788" i="1" s="1"/>
  <c r="AB788" i="1" s="1"/>
  <c r="F788" i="1"/>
  <c r="A788" i="1"/>
  <c r="AH785" i="1"/>
  <c r="AG785" i="1"/>
  <c r="AF785" i="1"/>
  <c r="AE785" i="1"/>
  <c r="AD785" i="1"/>
  <c r="Y785" i="1"/>
  <c r="X785" i="1"/>
  <c r="W785" i="1"/>
  <c r="O785" i="1"/>
  <c r="N785" i="1"/>
  <c r="H785" i="1"/>
  <c r="Z785" i="1" s="1"/>
  <c r="AB785" i="1" s="1"/>
  <c r="F785" i="1"/>
  <c r="A785" i="1"/>
  <c r="AH784" i="1"/>
  <c r="AF784" i="1"/>
  <c r="AE784" i="1"/>
  <c r="AD784" i="1"/>
  <c r="Y784" i="1"/>
  <c r="X784" i="1"/>
  <c r="W784" i="1"/>
  <c r="O784" i="1"/>
  <c r="N784" i="1"/>
  <c r="M784" i="1" s="1"/>
  <c r="H784" i="1"/>
  <c r="Z784" i="1" s="1"/>
  <c r="AB784" i="1" s="1"/>
  <c r="F784" i="1"/>
  <c r="A784" i="1"/>
  <c r="AH783" i="1"/>
  <c r="AF783" i="1"/>
  <c r="AE783" i="1"/>
  <c r="AD783" i="1"/>
  <c r="Y783" i="1"/>
  <c r="X783" i="1"/>
  <c r="W783" i="1"/>
  <c r="O783" i="1"/>
  <c r="N783" i="1"/>
  <c r="M783" i="1" s="1"/>
  <c r="H783" i="1"/>
  <c r="Z783" i="1" s="1"/>
  <c r="AB783" i="1" s="1"/>
  <c r="F783" i="1"/>
  <c r="A783" i="1"/>
  <c r="AH782" i="1"/>
  <c r="AF782" i="1"/>
  <c r="AE782" i="1"/>
  <c r="AD782" i="1"/>
  <c r="Y782" i="1"/>
  <c r="X782" i="1"/>
  <c r="W782" i="1"/>
  <c r="O782" i="1"/>
  <c r="N782" i="1"/>
  <c r="M782" i="1" s="1"/>
  <c r="H782" i="1"/>
  <c r="Z782" i="1" s="1"/>
  <c r="AB782" i="1" s="1"/>
  <c r="F782" i="1"/>
  <c r="A782" i="1"/>
  <c r="AH781" i="1"/>
  <c r="AF781" i="1"/>
  <c r="AE781" i="1"/>
  <c r="AD781" i="1"/>
  <c r="Y781" i="1"/>
  <c r="X781" i="1"/>
  <c r="W781" i="1"/>
  <c r="O781" i="1"/>
  <c r="N781" i="1"/>
  <c r="M781" i="1" s="1"/>
  <c r="H781" i="1"/>
  <c r="Z781" i="1" s="1"/>
  <c r="AB781" i="1" s="1"/>
  <c r="F781" i="1"/>
  <c r="A781" i="1"/>
  <c r="AH777" i="1"/>
  <c r="AF777" i="1"/>
  <c r="AE777" i="1"/>
  <c r="AD777" i="1"/>
  <c r="Y777" i="1"/>
  <c r="X777" i="1"/>
  <c r="W777" i="1"/>
  <c r="O777" i="1"/>
  <c r="N777" i="1"/>
  <c r="M777" i="1" s="1"/>
  <c r="H777" i="1"/>
  <c r="Z777" i="1" s="1"/>
  <c r="AB777" i="1" s="1"/>
  <c r="F777" i="1"/>
  <c r="A777" i="1"/>
  <c r="AH775" i="1"/>
  <c r="AF775" i="1"/>
  <c r="AE775" i="1"/>
  <c r="AD775" i="1"/>
  <c r="Y775" i="1"/>
  <c r="X775" i="1"/>
  <c r="W775" i="1"/>
  <c r="O775" i="1"/>
  <c r="N775" i="1"/>
  <c r="M775" i="1" s="1"/>
  <c r="H775" i="1"/>
  <c r="Z775" i="1" s="1"/>
  <c r="AB775" i="1" s="1"/>
  <c r="F775" i="1"/>
  <c r="A775" i="1"/>
  <c r="AH773" i="1"/>
  <c r="AF773" i="1"/>
  <c r="AE773" i="1"/>
  <c r="AD773" i="1"/>
  <c r="Y773" i="1"/>
  <c r="X773" i="1"/>
  <c r="W773" i="1"/>
  <c r="O773" i="1"/>
  <c r="N773" i="1"/>
  <c r="M773" i="1" s="1"/>
  <c r="H773" i="1"/>
  <c r="Z773" i="1" s="1"/>
  <c r="AB773" i="1" s="1"/>
  <c r="F773" i="1"/>
  <c r="A773" i="1"/>
  <c r="AH768" i="1"/>
  <c r="AF768" i="1"/>
  <c r="AE768" i="1"/>
  <c r="AD768" i="1"/>
  <c r="Y768" i="1"/>
  <c r="X768" i="1"/>
  <c r="W768" i="1"/>
  <c r="O768" i="1"/>
  <c r="N768" i="1"/>
  <c r="M768" i="1" s="1"/>
  <c r="H768" i="1"/>
  <c r="Z768" i="1" s="1"/>
  <c r="AB768" i="1" s="1"/>
  <c r="F768" i="1"/>
  <c r="A768" i="1"/>
  <c r="AH766" i="1"/>
  <c r="AG766" i="1"/>
  <c r="AF766" i="1"/>
  <c r="AE766" i="1"/>
  <c r="AD766" i="1"/>
  <c r="Y766" i="1"/>
  <c r="X766" i="1"/>
  <c r="W766" i="1"/>
  <c r="O766" i="1"/>
  <c r="N766" i="1"/>
  <c r="H766" i="1"/>
  <c r="Z766" i="1" s="1"/>
  <c r="AB766" i="1" s="1"/>
  <c r="F766" i="1"/>
  <c r="A766" i="1"/>
  <c r="AH765" i="1"/>
  <c r="AG765" i="1"/>
  <c r="AF765" i="1"/>
  <c r="AE765" i="1"/>
  <c r="AD765" i="1"/>
  <c r="Y765" i="1"/>
  <c r="X765" i="1"/>
  <c r="W765" i="1"/>
  <c r="O765" i="1"/>
  <c r="N765" i="1"/>
  <c r="H765" i="1"/>
  <c r="Z765" i="1" s="1"/>
  <c r="AB765" i="1" s="1"/>
  <c r="F765" i="1"/>
  <c r="A765" i="1"/>
  <c r="AH764" i="1"/>
  <c r="AG764" i="1"/>
  <c r="AF764" i="1"/>
  <c r="AE764" i="1"/>
  <c r="AD764" i="1"/>
  <c r="Y764" i="1"/>
  <c r="X764" i="1"/>
  <c r="W764" i="1"/>
  <c r="O764" i="1"/>
  <c r="N764" i="1"/>
  <c r="H764" i="1"/>
  <c r="Z764" i="1" s="1"/>
  <c r="AB764" i="1" s="1"/>
  <c r="F764" i="1"/>
  <c r="A764" i="1"/>
  <c r="AH763" i="1"/>
  <c r="AG763" i="1"/>
  <c r="AF763" i="1"/>
  <c r="AE763" i="1"/>
  <c r="AD763" i="1"/>
  <c r="Y763" i="1"/>
  <c r="X763" i="1"/>
  <c r="W763" i="1"/>
  <c r="O763" i="1"/>
  <c r="N763" i="1"/>
  <c r="H763" i="1"/>
  <c r="Z763" i="1" s="1"/>
  <c r="AB763" i="1" s="1"/>
  <c r="F763" i="1"/>
  <c r="A763" i="1"/>
  <c r="AH762" i="1"/>
  <c r="AG762" i="1"/>
  <c r="AF762" i="1"/>
  <c r="AE762" i="1"/>
  <c r="AD762" i="1"/>
  <c r="Y762" i="1"/>
  <c r="X762" i="1"/>
  <c r="W762" i="1"/>
  <c r="O762" i="1"/>
  <c r="N762" i="1"/>
  <c r="H762" i="1"/>
  <c r="Z762" i="1" s="1"/>
  <c r="AB762" i="1" s="1"/>
  <c r="F762" i="1"/>
  <c r="A762" i="1"/>
  <c r="AH761" i="1"/>
  <c r="AF761" i="1"/>
  <c r="AE761" i="1"/>
  <c r="AD761" i="1"/>
  <c r="Y761" i="1"/>
  <c r="X761" i="1"/>
  <c r="W761" i="1"/>
  <c r="O761" i="1"/>
  <c r="N761" i="1"/>
  <c r="M761" i="1" s="1"/>
  <c r="H761" i="1"/>
  <c r="Z761" i="1" s="1"/>
  <c r="AB761" i="1" s="1"/>
  <c r="F761" i="1"/>
  <c r="A761" i="1"/>
  <c r="AH760" i="1"/>
  <c r="AG760" i="1"/>
  <c r="AF760" i="1"/>
  <c r="AE760" i="1"/>
  <c r="AD760" i="1"/>
  <c r="Y760" i="1"/>
  <c r="X760" i="1"/>
  <c r="W760" i="1"/>
  <c r="O760" i="1"/>
  <c r="N760" i="1"/>
  <c r="H760" i="1"/>
  <c r="Z760" i="1" s="1"/>
  <c r="AB760" i="1" s="1"/>
  <c r="F760" i="1"/>
  <c r="A760" i="1"/>
  <c r="AH759" i="1"/>
  <c r="AF759" i="1"/>
  <c r="AE759" i="1"/>
  <c r="AD759" i="1"/>
  <c r="Y759" i="1"/>
  <c r="X759" i="1"/>
  <c r="W759" i="1"/>
  <c r="O759" i="1"/>
  <c r="N759" i="1"/>
  <c r="M759" i="1" s="1"/>
  <c r="H759" i="1"/>
  <c r="Z759" i="1" s="1"/>
  <c r="AB759" i="1" s="1"/>
  <c r="F759" i="1"/>
  <c r="A759" i="1"/>
  <c r="AH758" i="1"/>
  <c r="AF758" i="1"/>
  <c r="AE758" i="1"/>
  <c r="AD758" i="1"/>
  <c r="Y758" i="1"/>
  <c r="X758" i="1"/>
  <c r="W758" i="1"/>
  <c r="O758" i="1"/>
  <c r="N758" i="1"/>
  <c r="M758" i="1" s="1"/>
  <c r="H758" i="1"/>
  <c r="Z758" i="1" s="1"/>
  <c r="AB758" i="1" s="1"/>
  <c r="F758" i="1"/>
  <c r="A758" i="1"/>
  <c r="AH757" i="1"/>
  <c r="AF757" i="1"/>
  <c r="AE757" i="1"/>
  <c r="AD757" i="1"/>
  <c r="Y757" i="1"/>
  <c r="X757" i="1"/>
  <c r="W757" i="1"/>
  <c r="O757" i="1"/>
  <c r="N757" i="1"/>
  <c r="M757" i="1" s="1"/>
  <c r="H757" i="1"/>
  <c r="Z757" i="1" s="1"/>
  <c r="AB757" i="1" s="1"/>
  <c r="F757" i="1"/>
  <c r="A757" i="1"/>
  <c r="AH756" i="1"/>
  <c r="AG756" i="1"/>
  <c r="AF756" i="1"/>
  <c r="AE756" i="1"/>
  <c r="AD756" i="1"/>
  <c r="Y756" i="1"/>
  <c r="X756" i="1"/>
  <c r="W756" i="1"/>
  <c r="O756" i="1"/>
  <c r="N756" i="1"/>
  <c r="H756" i="1"/>
  <c r="Z756" i="1" s="1"/>
  <c r="AB756" i="1" s="1"/>
  <c r="F756" i="1"/>
  <c r="A756" i="1"/>
  <c r="AH755" i="1"/>
  <c r="AF755" i="1"/>
  <c r="AE755" i="1"/>
  <c r="AD755" i="1"/>
  <c r="Y755" i="1"/>
  <c r="X755" i="1"/>
  <c r="W755" i="1"/>
  <c r="O755" i="1"/>
  <c r="N755" i="1"/>
  <c r="M755" i="1" s="1"/>
  <c r="H755" i="1"/>
  <c r="Z755" i="1" s="1"/>
  <c r="AB755" i="1" s="1"/>
  <c r="F755" i="1"/>
  <c r="A755" i="1"/>
  <c r="AH754" i="1"/>
  <c r="AF754" i="1"/>
  <c r="AE754" i="1"/>
  <c r="AD754" i="1"/>
  <c r="Y754" i="1"/>
  <c r="X754" i="1"/>
  <c r="W754" i="1"/>
  <c r="O754" i="1"/>
  <c r="N754" i="1"/>
  <c r="M754" i="1" s="1"/>
  <c r="H754" i="1"/>
  <c r="Z754" i="1" s="1"/>
  <c r="AB754" i="1" s="1"/>
  <c r="F754" i="1"/>
  <c r="A754" i="1"/>
  <c r="AH753" i="1"/>
  <c r="AG753" i="1"/>
  <c r="AF753" i="1"/>
  <c r="AE753" i="1"/>
  <c r="AD753" i="1"/>
  <c r="Y753" i="1"/>
  <c r="X753" i="1"/>
  <c r="W753" i="1"/>
  <c r="O753" i="1"/>
  <c r="N753" i="1"/>
  <c r="H753" i="1"/>
  <c r="Z753" i="1" s="1"/>
  <c r="AB753" i="1" s="1"/>
  <c r="F753" i="1"/>
  <c r="A753" i="1"/>
  <c r="AH752" i="1"/>
  <c r="AG752" i="1"/>
  <c r="AF752" i="1"/>
  <c r="AE752" i="1"/>
  <c r="AD752" i="1"/>
  <c r="Y752" i="1"/>
  <c r="X752" i="1"/>
  <c r="W752" i="1"/>
  <c r="O752" i="1"/>
  <c r="N752" i="1"/>
  <c r="H752" i="1"/>
  <c r="Z752" i="1" s="1"/>
  <c r="AB752" i="1" s="1"/>
  <c r="F752" i="1"/>
  <c r="A752" i="1"/>
  <c r="AH749" i="1"/>
  <c r="AF749" i="1"/>
  <c r="AE749" i="1"/>
  <c r="AD749" i="1"/>
  <c r="Y749" i="1"/>
  <c r="X749" i="1"/>
  <c r="W749" i="1"/>
  <c r="O749" i="1"/>
  <c r="N749" i="1"/>
  <c r="M749" i="1" s="1"/>
  <c r="H749" i="1"/>
  <c r="Z749" i="1" s="1"/>
  <c r="AB749" i="1" s="1"/>
  <c r="F749" i="1"/>
  <c r="A749" i="1"/>
  <c r="AH748" i="1"/>
  <c r="AG748" i="1"/>
  <c r="AF748" i="1"/>
  <c r="AE748" i="1"/>
  <c r="AD748" i="1"/>
  <c r="Y748" i="1"/>
  <c r="X748" i="1"/>
  <c r="W748" i="1"/>
  <c r="O748" i="1"/>
  <c r="N748" i="1"/>
  <c r="H748" i="1"/>
  <c r="Z748" i="1" s="1"/>
  <c r="AB748" i="1" s="1"/>
  <c r="F748" i="1"/>
  <c r="A748" i="1"/>
  <c r="AH747" i="1"/>
  <c r="AF747" i="1"/>
  <c r="AE747" i="1"/>
  <c r="AD747" i="1"/>
  <c r="Y747" i="1"/>
  <c r="X747" i="1"/>
  <c r="W747" i="1"/>
  <c r="O747" i="1"/>
  <c r="N747" i="1"/>
  <c r="M747" i="1" s="1"/>
  <c r="H747" i="1"/>
  <c r="Z747" i="1" s="1"/>
  <c r="AB747" i="1" s="1"/>
  <c r="F747" i="1"/>
  <c r="A747" i="1"/>
  <c r="AH746" i="1"/>
  <c r="AG746" i="1"/>
  <c r="AF746" i="1"/>
  <c r="AE746" i="1"/>
  <c r="AD746" i="1"/>
  <c r="Y746" i="1"/>
  <c r="X746" i="1"/>
  <c r="W746" i="1"/>
  <c r="O746" i="1"/>
  <c r="N746" i="1"/>
  <c r="H746" i="1"/>
  <c r="Z746" i="1" s="1"/>
  <c r="AB746" i="1" s="1"/>
  <c r="F746" i="1"/>
  <c r="A746" i="1"/>
  <c r="AH745" i="1"/>
  <c r="AG745" i="1"/>
  <c r="AF745" i="1"/>
  <c r="AE745" i="1"/>
  <c r="AD745" i="1"/>
  <c r="Y745" i="1"/>
  <c r="X745" i="1"/>
  <c r="W745" i="1"/>
  <c r="O745" i="1"/>
  <c r="N745" i="1"/>
  <c r="H745" i="1"/>
  <c r="Z745" i="1" s="1"/>
  <c r="AB745" i="1" s="1"/>
  <c r="F745" i="1"/>
  <c r="A745" i="1"/>
  <c r="AH744" i="1"/>
  <c r="AF744" i="1"/>
  <c r="AE744" i="1"/>
  <c r="AD744" i="1"/>
  <c r="Y744" i="1"/>
  <c r="X744" i="1"/>
  <c r="W744" i="1"/>
  <c r="O744" i="1"/>
  <c r="N744" i="1"/>
  <c r="M744" i="1" s="1"/>
  <c r="H744" i="1"/>
  <c r="Z744" i="1" s="1"/>
  <c r="AB744" i="1" s="1"/>
  <c r="F744" i="1"/>
  <c r="A744" i="1"/>
  <c r="AH743" i="1"/>
  <c r="AG743" i="1"/>
  <c r="AF743" i="1"/>
  <c r="AE743" i="1"/>
  <c r="AD743" i="1"/>
  <c r="Y743" i="1"/>
  <c r="X743" i="1"/>
  <c r="W743" i="1"/>
  <c r="O743" i="1"/>
  <c r="N743" i="1"/>
  <c r="H743" i="1"/>
  <c r="Z743" i="1" s="1"/>
  <c r="AB743" i="1" s="1"/>
  <c r="F743" i="1"/>
  <c r="A743" i="1"/>
  <c r="AH742" i="1"/>
  <c r="AF742" i="1"/>
  <c r="AE742" i="1"/>
  <c r="AD742" i="1"/>
  <c r="Y742" i="1"/>
  <c r="X742" i="1"/>
  <c r="W742" i="1"/>
  <c r="O742" i="1"/>
  <c r="N742" i="1"/>
  <c r="M742" i="1" s="1"/>
  <c r="H742" i="1"/>
  <c r="Z742" i="1" s="1"/>
  <c r="AB742" i="1" s="1"/>
  <c r="F742" i="1"/>
  <c r="A742" i="1"/>
  <c r="AH741" i="1"/>
  <c r="AG741" i="1"/>
  <c r="AF741" i="1"/>
  <c r="AE741" i="1"/>
  <c r="AD741" i="1"/>
  <c r="Y741" i="1"/>
  <c r="X741" i="1"/>
  <c r="W741" i="1"/>
  <c r="O741" i="1"/>
  <c r="N741" i="1"/>
  <c r="H741" i="1"/>
  <c r="Z741" i="1" s="1"/>
  <c r="AB741" i="1" s="1"/>
  <c r="F741" i="1"/>
  <c r="A741" i="1"/>
  <c r="AH740" i="1"/>
  <c r="AG740" i="1"/>
  <c r="AF740" i="1"/>
  <c r="AE740" i="1"/>
  <c r="AD740" i="1"/>
  <c r="Y740" i="1"/>
  <c r="X740" i="1"/>
  <c r="W740" i="1"/>
  <c r="O740" i="1"/>
  <c r="N740" i="1"/>
  <c r="H740" i="1"/>
  <c r="Z740" i="1" s="1"/>
  <c r="AB740" i="1" s="1"/>
  <c r="F740" i="1"/>
  <c r="A740" i="1"/>
  <c r="AH739" i="1"/>
  <c r="AG739" i="1"/>
  <c r="AF739" i="1"/>
  <c r="AE739" i="1"/>
  <c r="AD739" i="1"/>
  <c r="Y739" i="1"/>
  <c r="X739" i="1"/>
  <c r="W739" i="1"/>
  <c r="O739" i="1"/>
  <c r="N739" i="1"/>
  <c r="H739" i="1"/>
  <c r="Z739" i="1" s="1"/>
  <c r="AB739" i="1" s="1"/>
  <c r="F739" i="1"/>
  <c r="A739" i="1"/>
  <c r="AH738" i="1"/>
  <c r="AG738" i="1"/>
  <c r="AF738" i="1"/>
  <c r="AE738" i="1"/>
  <c r="AD738" i="1"/>
  <c r="Y738" i="1"/>
  <c r="X738" i="1"/>
  <c r="W738" i="1"/>
  <c r="O738" i="1"/>
  <c r="N738" i="1"/>
  <c r="H738" i="1"/>
  <c r="Z738" i="1" s="1"/>
  <c r="AB738" i="1" s="1"/>
  <c r="F738" i="1"/>
  <c r="A738" i="1"/>
  <c r="AH736" i="1"/>
  <c r="AF736" i="1"/>
  <c r="AE736" i="1"/>
  <c r="AD736" i="1"/>
  <c r="Y736" i="1"/>
  <c r="X736" i="1"/>
  <c r="W736" i="1"/>
  <c r="O736" i="1"/>
  <c r="N736" i="1"/>
  <c r="M736" i="1" s="1"/>
  <c r="H736" i="1"/>
  <c r="Z736" i="1" s="1"/>
  <c r="AB736" i="1" s="1"/>
  <c r="F736" i="1"/>
  <c r="A736" i="1"/>
  <c r="AH735" i="1"/>
  <c r="AG735" i="1"/>
  <c r="AF735" i="1"/>
  <c r="AE735" i="1"/>
  <c r="AD735" i="1"/>
  <c r="Y735" i="1"/>
  <c r="X735" i="1"/>
  <c r="W735" i="1"/>
  <c r="O735" i="1"/>
  <c r="N735" i="1"/>
  <c r="H735" i="1"/>
  <c r="Z735" i="1" s="1"/>
  <c r="AB735" i="1" s="1"/>
  <c r="F735" i="1"/>
  <c r="A735" i="1"/>
  <c r="AH734" i="1"/>
  <c r="AG734" i="1"/>
  <c r="AF734" i="1"/>
  <c r="AE734" i="1"/>
  <c r="AD734" i="1"/>
  <c r="Y734" i="1"/>
  <c r="X734" i="1"/>
  <c r="W734" i="1"/>
  <c r="O734" i="1"/>
  <c r="N734" i="1"/>
  <c r="H734" i="1"/>
  <c r="Z734" i="1" s="1"/>
  <c r="AB734" i="1" s="1"/>
  <c r="F734" i="1"/>
  <c r="A734" i="1"/>
  <c r="AH733" i="1"/>
  <c r="AG733" i="1"/>
  <c r="AF733" i="1"/>
  <c r="AE733" i="1"/>
  <c r="AD733" i="1"/>
  <c r="Y733" i="1"/>
  <c r="X733" i="1"/>
  <c r="W733" i="1"/>
  <c r="O733" i="1"/>
  <c r="N733" i="1"/>
  <c r="H733" i="1"/>
  <c r="Z733" i="1" s="1"/>
  <c r="AB733" i="1" s="1"/>
  <c r="F733" i="1"/>
  <c r="A733" i="1"/>
  <c r="AH732" i="1"/>
  <c r="AF732" i="1"/>
  <c r="AE732" i="1"/>
  <c r="AD732" i="1"/>
  <c r="Y732" i="1"/>
  <c r="X732" i="1"/>
  <c r="W732" i="1"/>
  <c r="O732" i="1"/>
  <c r="N732" i="1"/>
  <c r="H732" i="1"/>
  <c r="Z732" i="1" s="1"/>
  <c r="AB732" i="1" s="1"/>
  <c r="F732" i="1"/>
  <c r="A732" i="1"/>
  <c r="AH730" i="1"/>
  <c r="AF730" i="1"/>
  <c r="AE730" i="1"/>
  <c r="AD730" i="1"/>
  <c r="Y730" i="1"/>
  <c r="X730" i="1"/>
  <c r="W730" i="1"/>
  <c r="O730" i="1"/>
  <c r="N730" i="1"/>
  <c r="H730" i="1"/>
  <c r="Z730" i="1" s="1"/>
  <c r="AB730" i="1" s="1"/>
  <c r="F730" i="1"/>
  <c r="A730" i="1"/>
  <c r="AH731" i="1"/>
  <c r="AF731" i="1"/>
  <c r="AE731" i="1"/>
  <c r="AD731" i="1"/>
  <c r="Y731" i="1"/>
  <c r="X731" i="1"/>
  <c r="W731" i="1"/>
  <c r="O731" i="1"/>
  <c r="N731" i="1"/>
  <c r="M731" i="1" s="1"/>
  <c r="H731" i="1"/>
  <c r="Z731" i="1" s="1"/>
  <c r="AB731" i="1" s="1"/>
  <c r="F731" i="1"/>
  <c r="A731" i="1"/>
  <c r="AH729" i="1"/>
  <c r="AF729" i="1"/>
  <c r="AE729" i="1"/>
  <c r="AD729" i="1"/>
  <c r="Y729" i="1"/>
  <c r="X729" i="1"/>
  <c r="W729" i="1"/>
  <c r="O729" i="1"/>
  <c r="N729" i="1"/>
  <c r="H729" i="1"/>
  <c r="Z729" i="1" s="1"/>
  <c r="AB729" i="1" s="1"/>
  <c r="F729" i="1"/>
  <c r="A729" i="1"/>
  <c r="AH724" i="1"/>
  <c r="AF724" i="1"/>
  <c r="AE724" i="1"/>
  <c r="AD724" i="1"/>
  <c r="Y724" i="1"/>
  <c r="X724" i="1"/>
  <c r="W724" i="1"/>
  <c r="O724" i="1"/>
  <c r="N724" i="1"/>
  <c r="M724" i="1" s="1"/>
  <c r="H724" i="1"/>
  <c r="Z724" i="1" s="1"/>
  <c r="AB724" i="1" s="1"/>
  <c r="F724" i="1"/>
  <c r="A724" i="1"/>
  <c r="AH723" i="1"/>
  <c r="AF723" i="1"/>
  <c r="AE723" i="1"/>
  <c r="AD723" i="1"/>
  <c r="Y723" i="1"/>
  <c r="X723" i="1"/>
  <c r="W723" i="1"/>
  <c r="O723" i="1"/>
  <c r="N723" i="1"/>
  <c r="M723" i="1" s="1"/>
  <c r="H723" i="1"/>
  <c r="Z723" i="1" s="1"/>
  <c r="AB723" i="1" s="1"/>
  <c r="F723" i="1"/>
  <c r="A723" i="1"/>
  <c r="AH721" i="1"/>
  <c r="AF721" i="1"/>
  <c r="AE721" i="1"/>
  <c r="AD721" i="1"/>
  <c r="Y721" i="1"/>
  <c r="X721" i="1"/>
  <c r="W721" i="1"/>
  <c r="O721" i="1"/>
  <c r="N721" i="1"/>
  <c r="M721" i="1" s="1"/>
  <c r="H721" i="1"/>
  <c r="Z721" i="1" s="1"/>
  <c r="AB721" i="1" s="1"/>
  <c r="F721" i="1"/>
  <c r="A721" i="1"/>
  <c r="AH719" i="1"/>
  <c r="AG719" i="1"/>
  <c r="AF719" i="1"/>
  <c r="AE719" i="1"/>
  <c r="AD719" i="1"/>
  <c r="Y719" i="1"/>
  <c r="X719" i="1"/>
  <c r="W719" i="1"/>
  <c r="O719" i="1"/>
  <c r="N719" i="1"/>
  <c r="H719" i="1"/>
  <c r="Z719" i="1" s="1"/>
  <c r="AB719" i="1" s="1"/>
  <c r="F719" i="1"/>
  <c r="A719" i="1"/>
  <c r="AH722" i="1"/>
  <c r="AF722" i="1"/>
  <c r="AE722" i="1"/>
  <c r="AD722" i="1"/>
  <c r="Y722" i="1"/>
  <c r="X722" i="1"/>
  <c r="W722" i="1"/>
  <c r="O722" i="1"/>
  <c r="N722" i="1"/>
  <c r="M722" i="1" s="1"/>
  <c r="H722" i="1"/>
  <c r="Z722" i="1" s="1"/>
  <c r="AB722" i="1" s="1"/>
  <c r="F722" i="1"/>
  <c r="A722" i="1"/>
  <c r="AH720" i="1"/>
  <c r="AF720" i="1"/>
  <c r="AE720" i="1"/>
  <c r="AD720" i="1"/>
  <c r="Y720" i="1"/>
  <c r="X720" i="1"/>
  <c r="W720" i="1"/>
  <c r="O720" i="1"/>
  <c r="N720" i="1"/>
  <c r="M720" i="1" s="1"/>
  <c r="H720" i="1"/>
  <c r="Z720" i="1" s="1"/>
  <c r="AB720" i="1" s="1"/>
  <c r="F720" i="1"/>
  <c r="A720" i="1"/>
  <c r="AH717" i="1"/>
  <c r="AF717" i="1"/>
  <c r="AE717" i="1"/>
  <c r="AD717" i="1"/>
  <c r="Y717" i="1"/>
  <c r="X717" i="1"/>
  <c r="W717" i="1"/>
  <c r="O717" i="1"/>
  <c r="N717" i="1"/>
  <c r="M717" i="1" s="1"/>
  <c r="H717" i="1"/>
  <c r="Z717" i="1" s="1"/>
  <c r="AB717" i="1" s="1"/>
  <c r="F717" i="1"/>
  <c r="A717" i="1"/>
  <c r="AH716" i="1"/>
  <c r="AF716" i="1"/>
  <c r="AE716" i="1"/>
  <c r="AD716" i="1"/>
  <c r="Y716" i="1"/>
  <c r="X716" i="1"/>
  <c r="W716" i="1"/>
  <c r="O716" i="1"/>
  <c r="N716" i="1"/>
  <c r="M716" i="1" s="1"/>
  <c r="H716" i="1"/>
  <c r="Z716" i="1" s="1"/>
  <c r="AB716" i="1" s="1"/>
  <c r="F716" i="1"/>
  <c r="A716" i="1"/>
  <c r="AH715" i="1"/>
  <c r="AF715" i="1"/>
  <c r="AE715" i="1"/>
  <c r="AD715" i="1"/>
  <c r="Y715" i="1"/>
  <c r="X715" i="1"/>
  <c r="W715" i="1"/>
  <c r="O715" i="1"/>
  <c r="N715" i="1"/>
  <c r="M715" i="1" s="1"/>
  <c r="H715" i="1"/>
  <c r="Z715" i="1" s="1"/>
  <c r="AB715" i="1" s="1"/>
  <c r="F715" i="1"/>
  <c r="A715" i="1"/>
  <c r="AH713" i="1"/>
  <c r="AF713" i="1"/>
  <c r="AE713" i="1"/>
  <c r="AD713" i="1"/>
  <c r="Y713" i="1"/>
  <c r="X713" i="1"/>
  <c r="W713" i="1"/>
  <c r="O713" i="1"/>
  <c r="N713" i="1"/>
  <c r="M713" i="1" s="1"/>
  <c r="H713" i="1"/>
  <c r="Z713" i="1" s="1"/>
  <c r="AB713" i="1" s="1"/>
  <c r="F713" i="1"/>
  <c r="A713" i="1"/>
  <c r="AH712" i="1"/>
  <c r="AG712" i="1"/>
  <c r="AF712" i="1"/>
  <c r="AE712" i="1"/>
  <c r="AD712" i="1"/>
  <c r="Y712" i="1"/>
  <c r="X712" i="1"/>
  <c r="W712" i="1"/>
  <c r="O712" i="1"/>
  <c r="N712" i="1"/>
  <c r="H712" i="1"/>
  <c r="Z712" i="1" s="1"/>
  <c r="AB712" i="1" s="1"/>
  <c r="F712" i="1"/>
  <c r="A712" i="1"/>
  <c r="AH711" i="1"/>
  <c r="AF711" i="1"/>
  <c r="AE711" i="1"/>
  <c r="AD711" i="1"/>
  <c r="Y711" i="1"/>
  <c r="X711" i="1"/>
  <c r="W711" i="1"/>
  <c r="O711" i="1"/>
  <c r="N711" i="1"/>
  <c r="M711" i="1" s="1"/>
  <c r="H711" i="1"/>
  <c r="Z711" i="1" s="1"/>
  <c r="AB711" i="1" s="1"/>
  <c r="F711" i="1"/>
  <c r="A711" i="1"/>
  <c r="AH710" i="1"/>
  <c r="AG710" i="1"/>
  <c r="AF710" i="1"/>
  <c r="AE710" i="1"/>
  <c r="AD710" i="1"/>
  <c r="Y710" i="1"/>
  <c r="X710" i="1"/>
  <c r="W710" i="1"/>
  <c r="O710" i="1"/>
  <c r="N710" i="1"/>
  <c r="H710" i="1"/>
  <c r="Z710" i="1" s="1"/>
  <c r="AB710" i="1" s="1"/>
  <c r="F710" i="1"/>
  <c r="A710" i="1"/>
  <c r="AH709" i="1"/>
  <c r="AG709" i="1"/>
  <c r="AF709" i="1"/>
  <c r="AE709" i="1"/>
  <c r="AD709" i="1"/>
  <c r="Y709" i="1"/>
  <c r="X709" i="1"/>
  <c r="W709" i="1"/>
  <c r="O709" i="1"/>
  <c r="N709" i="1"/>
  <c r="H709" i="1"/>
  <c r="Z709" i="1" s="1"/>
  <c r="AB709" i="1" s="1"/>
  <c r="F709" i="1"/>
  <c r="A709" i="1"/>
  <c r="AH708" i="1"/>
  <c r="AG708" i="1"/>
  <c r="AF708" i="1"/>
  <c r="AE708" i="1"/>
  <c r="AD708" i="1"/>
  <c r="Y708" i="1"/>
  <c r="X708" i="1"/>
  <c r="W708" i="1"/>
  <c r="O708" i="1"/>
  <c r="N708" i="1"/>
  <c r="H708" i="1"/>
  <c r="Z708" i="1" s="1"/>
  <c r="AB708" i="1" s="1"/>
  <c r="F708" i="1"/>
  <c r="A708" i="1"/>
  <c r="AH707" i="1"/>
  <c r="AG707" i="1"/>
  <c r="AF707" i="1"/>
  <c r="AE707" i="1"/>
  <c r="AD707" i="1"/>
  <c r="Y707" i="1"/>
  <c r="X707" i="1"/>
  <c r="W707" i="1"/>
  <c r="O707" i="1"/>
  <c r="N707" i="1"/>
  <c r="H707" i="1"/>
  <c r="Z707" i="1" s="1"/>
  <c r="AB707" i="1" s="1"/>
  <c r="F707" i="1"/>
  <c r="A707" i="1"/>
  <c r="AH706" i="1"/>
  <c r="AG706" i="1"/>
  <c r="AF706" i="1"/>
  <c r="AE706" i="1"/>
  <c r="AD706" i="1"/>
  <c r="Y706" i="1"/>
  <c r="X706" i="1"/>
  <c r="W706" i="1"/>
  <c r="O706" i="1"/>
  <c r="N706" i="1"/>
  <c r="H706" i="1"/>
  <c r="Z706" i="1" s="1"/>
  <c r="AB706" i="1" s="1"/>
  <c r="F706" i="1"/>
  <c r="A706" i="1"/>
  <c r="AH705" i="1"/>
  <c r="AG705" i="1"/>
  <c r="AF705" i="1"/>
  <c r="AE705" i="1"/>
  <c r="AD705" i="1"/>
  <c r="Y705" i="1"/>
  <c r="X705" i="1"/>
  <c r="W705" i="1"/>
  <c r="O705" i="1"/>
  <c r="N705" i="1"/>
  <c r="H705" i="1"/>
  <c r="Z705" i="1" s="1"/>
  <c r="AB705" i="1" s="1"/>
  <c r="F705" i="1"/>
  <c r="A705" i="1"/>
  <c r="AH704" i="1"/>
  <c r="AG704" i="1"/>
  <c r="AF704" i="1"/>
  <c r="AE704" i="1"/>
  <c r="AD704" i="1"/>
  <c r="Y704" i="1"/>
  <c r="X704" i="1"/>
  <c r="W704" i="1"/>
  <c r="O704" i="1"/>
  <c r="N704" i="1"/>
  <c r="H704" i="1"/>
  <c r="Z704" i="1" s="1"/>
  <c r="AB704" i="1" s="1"/>
  <c r="F704" i="1"/>
  <c r="A704" i="1"/>
  <c r="AH703" i="1"/>
  <c r="AG703" i="1"/>
  <c r="AF703" i="1"/>
  <c r="AE703" i="1"/>
  <c r="AD703" i="1"/>
  <c r="Y703" i="1"/>
  <c r="X703" i="1"/>
  <c r="W703" i="1"/>
  <c r="O703" i="1"/>
  <c r="N703" i="1"/>
  <c r="H703" i="1"/>
  <c r="Z703" i="1" s="1"/>
  <c r="AB703" i="1" s="1"/>
  <c r="F703" i="1"/>
  <c r="A703" i="1"/>
  <c r="AH702" i="1"/>
  <c r="AG702" i="1"/>
  <c r="AF702" i="1"/>
  <c r="AE702" i="1"/>
  <c r="AD702" i="1"/>
  <c r="Y702" i="1"/>
  <c r="X702" i="1"/>
  <c r="W702" i="1"/>
  <c r="O702" i="1"/>
  <c r="N702" i="1"/>
  <c r="H702" i="1"/>
  <c r="Z702" i="1" s="1"/>
  <c r="AB702" i="1" s="1"/>
  <c r="F702" i="1"/>
  <c r="A702" i="1"/>
  <c r="AH701" i="1"/>
  <c r="AG701" i="1"/>
  <c r="AF701" i="1"/>
  <c r="AE701" i="1"/>
  <c r="AD701" i="1"/>
  <c r="Y701" i="1"/>
  <c r="X701" i="1"/>
  <c r="W701" i="1"/>
  <c r="O701" i="1"/>
  <c r="N701" i="1"/>
  <c r="H701" i="1"/>
  <c r="Z701" i="1" s="1"/>
  <c r="AB701" i="1" s="1"/>
  <c r="F701" i="1"/>
  <c r="A701" i="1"/>
  <c r="AH700" i="1"/>
  <c r="AG700" i="1"/>
  <c r="AF700" i="1"/>
  <c r="AE700" i="1"/>
  <c r="AD700" i="1"/>
  <c r="Y700" i="1"/>
  <c r="X700" i="1"/>
  <c r="W700" i="1"/>
  <c r="O700" i="1"/>
  <c r="N700" i="1"/>
  <c r="H700" i="1"/>
  <c r="Z700" i="1" s="1"/>
  <c r="AB700" i="1" s="1"/>
  <c r="F700" i="1"/>
  <c r="A700" i="1"/>
  <c r="AH699" i="1"/>
  <c r="AG699" i="1"/>
  <c r="AF699" i="1"/>
  <c r="AE699" i="1"/>
  <c r="AD699" i="1"/>
  <c r="Y699" i="1"/>
  <c r="X699" i="1"/>
  <c r="W699" i="1"/>
  <c r="O699" i="1"/>
  <c r="N699" i="1"/>
  <c r="H699" i="1"/>
  <c r="Z699" i="1" s="1"/>
  <c r="AB699" i="1" s="1"/>
  <c r="F699" i="1"/>
  <c r="A699" i="1"/>
  <c r="AH698" i="1"/>
  <c r="AG698" i="1"/>
  <c r="AF698" i="1"/>
  <c r="AE698" i="1"/>
  <c r="AD698" i="1"/>
  <c r="Y698" i="1"/>
  <c r="X698" i="1"/>
  <c r="W698" i="1"/>
  <c r="O698" i="1"/>
  <c r="N698" i="1"/>
  <c r="H698" i="1"/>
  <c r="Z698" i="1" s="1"/>
  <c r="AB698" i="1" s="1"/>
  <c r="F698" i="1"/>
  <c r="A698" i="1"/>
  <c r="AH697" i="1"/>
  <c r="AG697" i="1"/>
  <c r="AF697" i="1"/>
  <c r="AE697" i="1"/>
  <c r="AD697" i="1"/>
  <c r="Y697" i="1"/>
  <c r="X697" i="1"/>
  <c r="W697" i="1"/>
  <c r="O697" i="1"/>
  <c r="N697" i="1"/>
  <c r="H697" i="1"/>
  <c r="Z697" i="1" s="1"/>
  <c r="AB697" i="1" s="1"/>
  <c r="F697" i="1"/>
  <c r="A697" i="1"/>
  <c r="AH696" i="1"/>
  <c r="AG696" i="1"/>
  <c r="AF696" i="1"/>
  <c r="AE696" i="1"/>
  <c r="AD696" i="1"/>
  <c r="Y696" i="1"/>
  <c r="X696" i="1"/>
  <c r="W696" i="1"/>
  <c r="O696" i="1"/>
  <c r="N696" i="1"/>
  <c r="H696" i="1"/>
  <c r="Z696" i="1" s="1"/>
  <c r="AB696" i="1" s="1"/>
  <c r="F696" i="1"/>
  <c r="A696" i="1"/>
  <c r="AH695" i="1"/>
  <c r="AG695" i="1"/>
  <c r="AF695" i="1"/>
  <c r="AE695" i="1"/>
  <c r="AD695" i="1"/>
  <c r="Y695" i="1"/>
  <c r="X695" i="1"/>
  <c r="W695" i="1"/>
  <c r="O695" i="1"/>
  <c r="N695" i="1"/>
  <c r="H695" i="1"/>
  <c r="Z695" i="1" s="1"/>
  <c r="AB695" i="1" s="1"/>
  <c r="F695" i="1"/>
  <c r="A695" i="1"/>
  <c r="AH694" i="1"/>
  <c r="AG694" i="1"/>
  <c r="AF694" i="1"/>
  <c r="AE694" i="1"/>
  <c r="AD694" i="1"/>
  <c r="Y694" i="1"/>
  <c r="X694" i="1"/>
  <c r="W694" i="1"/>
  <c r="O694" i="1"/>
  <c r="N694" i="1"/>
  <c r="H694" i="1"/>
  <c r="Z694" i="1" s="1"/>
  <c r="AB694" i="1" s="1"/>
  <c r="F694" i="1"/>
  <c r="A694" i="1"/>
  <c r="AH693" i="1"/>
  <c r="AG693" i="1"/>
  <c r="AF693" i="1"/>
  <c r="AE693" i="1"/>
  <c r="AD693" i="1"/>
  <c r="Y693" i="1"/>
  <c r="X693" i="1"/>
  <c r="W693" i="1"/>
  <c r="O693" i="1"/>
  <c r="N693" i="1"/>
  <c r="H693" i="1"/>
  <c r="Z693" i="1" s="1"/>
  <c r="AB693" i="1" s="1"/>
  <c r="F693" i="1"/>
  <c r="A693" i="1"/>
  <c r="AH692" i="1"/>
  <c r="AG692" i="1"/>
  <c r="AF692" i="1"/>
  <c r="AE692" i="1"/>
  <c r="AD692" i="1"/>
  <c r="Y692" i="1"/>
  <c r="X692" i="1"/>
  <c r="W692" i="1"/>
  <c r="O692" i="1"/>
  <c r="N692" i="1"/>
  <c r="H692" i="1"/>
  <c r="Z692" i="1" s="1"/>
  <c r="AB692" i="1" s="1"/>
  <c r="F692" i="1"/>
  <c r="A692" i="1"/>
  <c r="AH691" i="1"/>
  <c r="AG691" i="1"/>
  <c r="AF691" i="1"/>
  <c r="AE691" i="1"/>
  <c r="AD691" i="1"/>
  <c r="Y691" i="1"/>
  <c r="X691" i="1"/>
  <c r="W691" i="1"/>
  <c r="O691" i="1"/>
  <c r="N691" i="1"/>
  <c r="H691" i="1"/>
  <c r="Z691" i="1" s="1"/>
  <c r="AB691" i="1" s="1"/>
  <c r="F691" i="1"/>
  <c r="A691" i="1"/>
  <c r="AH690" i="1"/>
  <c r="AG690" i="1"/>
  <c r="AF690" i="1"/>
  <c r="AE690" i="1"/>
  <c r="AD690" i="1"/>
  <c r="Y690" i="1"/>
  <c r="X690" i="1"/>
  <c r="W690" i="1"/>
  <c r="O690" i="1"/>
  <c r="N690" i="1"/>
  <c r="H690" i="1"/>
  <c r="Z690" i="1" s="1"/>
  <c r="AB690" i="1" s="1"/>
  <c r="F690" i="1"/>
  <c r="A690" i="1"/>
  <c r="AH689" i="1"/>
  <c r="AG689" i="1"/>
  <c r="AF689" i="1"/>
  <c r="AE689" i="1"/>
  <c r="AD689" i="1"/>
  <c r="Y689" i="1"/>
  <c r="X689" i="1"/>
  <c r="W689" i="1"/>
  <c r="O689" i="1"/>
  <c r="N689" i="1"/>
  <c r="H689" i="1"/>
  <c r="Z689" i="1" s="1"/>
  <c r="AB689" i="1" s="1"/>
  <c r="F689" i="1"/>
  <c r="A689" i="1"/>
  <c r="AH687" i="1"/>
  <c r="AF687" i="1"/>
  <c r="AE687" i="1"/>
  <c r="AD687" i="1"/>
  <c r="Y687" i="1"/>
  <c r="X687" i="1"/>
  <c r="W687" i="1"/>
  <c r="O687" i="1"/>
  <c r="N687" i="1"/>
  <c r="M687" i="1" s="1"/>
  <c r="H687" i="1"/>
  <c r="Z687" i="1" s="1"/>
  <c r="AB687" i="1" s="1"/>
  <c r="F687" i="1"/>
  <c r="A687" i="1"/>
  <c r="AH685" i="1"/>
  <c r="AF685" i="1"/>
  <c r="AE685" i="1"/>
  <c r="AD685" i="1"/>
  <c r="Y685" i="1"/>
  <c r="X685" i="1"/>
  <c r="W685" i="1"/>
  <c r="O685" i="1"/>
  <c r="N685" i="1"/>
  <c r="M685" i="1" s="1"/>
  <c r="H685" i="1"/>
  <c r="Z685" i="1" s="1"/>
  <c r="AB685" i="1" s="1"/>
  <c r="F685" i="1"/>
  <c r="A685" i="1"/>
  <c r="AH684" i="1"/>
  <c r="AF684" i="1"/>
  <c r="AE684" i="1"/>
  <c r="AD684" i="1"/>
  <c r="Y684" i="1"/>
  <c r="X684" i="1"/>
  <c r="W684" i="1"/>
  <c r="O684" i="1"/>
  <c r="N684" i="1"/>
  <c r="M684" i="1" s="1"/>
  <c r="H684" i="1"/>
  <c r="Z684" i="1" s="1"/>
  <c r="AB684" i="1" s="1"/>
  <c r="F684" i="1"/>
  <c r="A684" i="1"/>
  <c r="AH683" i="1"/>
  <c r="AF683" i="1"/>
  <c r="AE683" i="1"/>
  <c r="AD683" i="1"/>
  <c r="Y683" i="1"/>
  <c r="X683" i="1"/>
  <c r="W683" i="1"/>
  <c r="O683" i="1"/>
  <c r="N683" i="1"/>
  <c r="M683" i="1" s="1"/>
  <c r="H683" i="1"/>
  <c r="Z683" i="1" s="1"/>
  <c r="AB683" i="1" s="1"/>
  <c r="F683" i="1"/>
  <c r="A683" i="1"/>
  <c r="AH682" i="1"/>
  <c r="AF682" i="1"/>
  <c r="AE682" i="1"/>
  <c r="AD682" i="1"/>
  <c r="Y682" i="1"/>
  <c r="X682" i="1"/>
  <c r="W682" i="1"/>
  <c r="O682" i="1"/>
  <c r="N682" i="1"/>
  <c r="M682" i="1" s="1"/>
  <c r="H682" i="1"/>
  <c r="Z682" i="1" s="1"/>
  <c r="AB682" i="1" s="1"/>
  <c r="F682" i="1"/>
  <c r="A682" i="1"/>
  <c r="AH677" i="1"/>
  <c r="AG677" i="1"/>
  <c r="AF677" i="1"/>
  <c r="AE677" i="1"/>
  <c r="AD677" i="1"/>
  <c r="Y677" i="1"/>
  <c r="X677" i="1"/>
  <c r="W677" i="1"/>
  <c r="O677" i="1"/>
  <c r="N677" i="1"/>
  <c r="H677" i="1"/>
  <c r="Z677" i="1" s="1"/>
  <c r="AB677" i="1" s="1"/>
  <c r="F677" i="1"/>
  <c r="A677" i="1"/>
  <c r="AH681" i="1"/>
  <c r="AG681" i="1"/>
  <c r="AF681" i="1"/>
  <c r="AE681" i="1"/>
  <c r="AD681" i="1"/>
  <c r="Y681" i="1"/>
  <c r="X681" i="1"/>
  <c r="W681" i="1"/>
  <c r="O681" i="1"/>
  <c r="N681" i="1"/>
  <c r="H681" i="1"/>
  <c r="Z681" i="1" s="1"/>
  <c r="AB681" i="1" s="1"/>
  <c r="F681" i="1"/>
  <c r="A681" i="1"/>
  <c r="AH678" i="1"/>
  <c r="AG678" i="1"/>
  <c r="AF678" i="1"/>
  <c r="AE678" i="1"/>
  <c r="AD678" i="1"/>
  <c r="Y678" i="1"/>
  <c r="X678" i="1"/>
  <c r="W678" i="1"/>
  <c r="O678" i="1"/>
  <c r="N678" i="1"/>
  <c r="H678" i="1"/>
  <c r="Z678" i="1" s="1"/>
  <c r="AB678" i="1" s="1"/>
  <c r="F678" i="1"/>
  <c r="A678" i="1"/>
  <c r="AH680" i="1"/>
  <c r="AG680" i="1"/>
  <c r="AF680" i="1"/>
  <c r="AE680" i="1"/>
  <c r="AD680" i="1"/>
  <c r="Y680" i="1"/>
  <c r="X680" i="1"/>
  <c r="W680" i="1"/>
  <c r="O680" i="1"/>
  <c r="N680" i="1"/>
  <c r="H680" i="1"/>
  <c r="Z680" i="1" s="1"/>
  <c r="AB680" i="1" s="1"/>
  <c r="F680" i="1"/>
  <c r="A680" i="1"/>
  <c r="AH679" i="1"/>
  <c r="AG679" i="1"/>
  <c r="AF679" i="1"/>
  <c r="AE679" i="1"/>
  <c r="AD679" i="1"/>
  <c r="Y679" i="1"/>
  <c r="X679" i="1"/>
  <c r="W679" i="1"/>
  <c r="O679" i="1"/>
  <c r="N679" i="1"/>
  <c r="H679" i="1"/>
  <c r="Z679" i="1" s="1"/>
  <c r="AB679" i="1" s="1"/>
  <c r="F679" i="1"/>
  <c r="A679" i="1"/>
  <c r="AH676" i="1"/>
  <c r="AF676" i="1"/>
  <c r="AE676" i="1"/>
  <c r="AD676" i="1"/>
  <c r="Y676" i="1"/>
  <c r="X676" i="1"/>
  <c r="W676" i="1"/>
  <c r="O676" i="1"/>
  <c r="N676" i="1"/>
  <c r="M676" i="1" s="1"/>
  <c r="H676" i="1"/>
  <c r="Z676" i="1" s="1"/>
  <c r="AB676" i="1" s="1"/>
  <c r="F676" i="1"/>
  <c r="A676" i="1"/>
  <c r="AH674" i="1"/>
  <c r="AF674" i="1"/>
  <c r="AE674" i="1"/>
  <c r="AD674" i="1"/>
  <c r="Y674" i="1"/>
  <c r="X674" i="1"/>
  <c r="W674" i="1"/>
  <c r="O674" i="1"/>
  <c r="N674" i="1"/>
  <c r="M674" i="1" s="1"/>
  <c r="H674" i="1"/>
  <c r="Z674" i="1" s="1"/>
  <c r="AB674" i="1" s="1"/>
  <c r="F674" i="1"/>
  <c r="A674" i="1"/>
  <c r="AH672" i="1"/>
  <c r="AG672" i="1"/>
  <c r="AF672" i="1"/>
  <c r="AE672" i="1"/>
  <c r="AD672" i="1"/>
  <c r="Y672" i="1"/>
  <c r="X672" i="1"/>
  <c r="W672" i="1"/>
  <c r="O672" i="1"/>
  <c r="N672" i="1"/>
  <c r="H672" i="1"/>
  <c r="Z672" i="1" s="1"/>
  <c r="AB672" i="1" s="1"/>
  <c r="F672" i="1"/>
  <c r="A672" i="1"/>
  <c r="AH671" i="1"/>
  <c r="AG671" i="1"/>
  <c r="AF671" i="1"/>
  <c r="AE671" i="1"/>
  <c r="AD671" i="1"/>
  <c r="Y671" i="1"/>
  <c r="X671" i="1"/>
  <c r="W671" i="1"/>
  <c r="O671" i="1"/>
  <c r="N671" i="1"/>
  <c r="H671" i="1"/>
  <c r="Z671" i="1" s="1"/>
  <c r="AB671" i="1" s="1"/>
  <c r="F671" i="1"/>
  <c r="A671" i="1"/>
  <c r="AH670" i="1"/>
  <c r="AF670" i="1"/>
  <c r="AE670" i="1"/>
  <c r="AD670" i="1"/>
  <c r="Y670" i="1"/>
  <c r="X670" i="1"/>
  <c r="W670" i="1"/>
  <c r="O670" i="1"/>
  <c r="N670" i="1"/>
  <c r="M670" i="1" s="1"/>
  <c r="H670" i="1"/>
  <c r="Z670" i="1" s="1"/>
  <c r="AB670" i="1" s="1"/>
  <c r="F670" i="1"/>
  <c r="A670" i="1"/>
  <c r="AH669" i="1"/>
  <c r="AG669" i="1"/>
  <c r="AF669" i="1"/>
  <c r="AE669" i="1"/>
  <c r="AD669" i="1"/>
  <c r="Y669" i="1"/>
  <c r="X669" i="1"/>
  <c r="W669" i="1"/>
  <c r="O669" i="1"/>
  <c r="N669" i="1"/>
  <c r="H669" i="1"/>
  <c r="Z669" i="1" s="1"/>
  <c r="AB669" i="1" s="1"/>
  <c r="F669" i="1"/>
  <c r="A669" i="1"/>
  <c r="AH668" i="1"/>
  <c r="AF668" i="1"/>
  <c r="AE668" i="1"/>
  <c r="AD668" i="1"/>
  <c r="Y668" i="1"/>
  <c r="X668" i="1"/>
  <c r="W668" i="1"/>
  <c r="O668" i="1"/>
  <c r="N668" i="1"/>
  <c r="M668" i="1" s="1"/>
  <c r="H668" i="1"/>
  <c r="Z668" i="1" s="1"/>
  <c r="AB668" i="1" s="1"/>
  <c r="F668" i="1"/>
  <c r="A668" i="1"/>
  <c r="AH667" i="1"/>
  <c r="AF667" i="1"/>
  <c r="AE667" i="1"/>
  <c r="AD667" i="1"/>
  <c r="Y667" i="1"/>
  <c r="X667" i="1"/>
  <c r="W667" i="1"/>
  <c r="O667" i="1"/>
  <c r="N667" i="1"/>
  <c r="M667" i="1" s="1"/>
  <c r="H667" i="1"/>
  <c r="Z667" i="1" s="1"/>
  <c r="AB667" i="1" s="1"/>
  <c r="F667" i="1"/>
  <c r="A667" i="1"/>
  <c r="AH662" i="1"/>
  <c r="AF662" i="1"/>
  <c r="AE662" i="1"/>
  <c r="AD662" i="1"/>
  <c r="Y662" i="1"/>
  <c r="X662" i="1"/>
  <c r="W662" i="1"/>
  <c r="O662" i="1"/>
  <c r="N662" i="1"/>
  <c r="M662" i="1" s="1"/>
  <c r="H662" i="1"/>
  <c r="Z662" i="1" s="1"/>
  <c r="AB662" i="1" s="1"/>
  <c r="F662" i="1"/>
  <c r="A662" i="1"/>
  <c r="AH657" i="1"/>
  <c r="AF657" i="1"/>
  <c r="AE657" i="1"/>
  <c r="AD657" i="1"/>
  <c r="Y657" i="1"/>
  <c r="X657" i="1"/>
  <c r="W657" i="1"/>
  <c r="O657" i="1"/>
  <c r="N657" i="1"/>
  <c r="M657" i="1" s="1"/>
  <c r="H657" i="1"/>
  <c r="Z657" i="1" s="1"/>
  <c r="AB657" i="1" s="1"/>
  <c r="F657" i="1"/>
  <c r="A657" i="1"/>
  <c r="AH656" i="1"/>
  <c r="AF656" i="1"/>
  <c r="AE656" i="1"/>
  <c r="AD656" i="1"/>
  <c r="Y656" i="1"/>
  <c r="X656" i="1"/>
  <c r="W656" i="1"/>
  <c r="O656" i="1"/>
  <c r="N656" i="1"/>
  <c r="M656" i="1" s="1"/>
  <c r="H656" i="1"/>
  <c r="Z656" i="1" s="1"/>
  <c r="AB656" i="1" s="1"/>
  <c r="F656" i="1"/>
  <c r="A656" i="1"/>
  <c r="AH655" i="1"/>
  <c r="AF655" i="1"/>
  <c r="AE655" i="1"/>
  <c r="AD655" i="1"/>
  <c r="Y655" i="1"/>
  <c r="X655" i="1"/>
  <c r="W655" i="1"/>
  <c r="O655" i="1"/>
  <c r="N655" i="1"/>
  <c r="M655" i="1" s="1"/>
  <c r="H655" i="1"/>
  <c r="Z655" i="1" s="1"/>
  <c r="AB655" i="1" s="1"/>
  <c r="F655" i="1"/>
  <c r="A655" i="1"/>
  <c r="AH653" i="1"/>
  <c r="AF653" i="1"/>
  <c r="AE653" i="1"/>
  <c r="AD653" i="1"/>
  <c r="Y653" i="1"/>
  <c r="X653" i="1"/>
  <c r="W653" i="1"/>
  <c r="O653" i="1"/>
  <c r="N653" i="1"/>
  <c r="H653" i="1"/>
  <c r="Z653" i="1" s="1"/>
  <c r="AB653" i="1" s="1"/>
  <c r="F653" i="1"/>
  <c r="A653" i="1"/>
  <c r="AH652" i="1"/>
  <c r="AG652" i="1"/>
  <c r="AF652" i="1"/>
  <c r="AE652" i="1"/>
  <c r="AD652" i="1"/>
  <c r="Y652" i="1"/>
  <c r="X652" i="1"/>
  <c r="W652" i="1"/>
  <c r="O652" i="1"/>
  <c r="N652" i="1"/>
  <c r="H652" i="1"/>
  <c r="Z652" i="1" s="1"/>
  <c r="AB652" i="1" s="1"/>
  <c r="F652" i="1"/>
  <c r="A652" i="1"/>
  <c r="AH651" i="1"/>
  <c r="AG651" i="1"/>
  <c r="AF651" i="1"/>
  <c r="AE651" i="1"/>
  <c r="AD651" i="1"/>
  <c r="Y651" i="1"/>
  <c r="X651" i="1"/>
  <c r="W651" i="1"/>
  <c r="O651" i="1"/>
  <c r="N651" i="1"/>
  <c r="H651" i="1"/>
  <c r="Z651" i="1" s="1"/>
  <c r="AB651" i="1" s="1"/>
  <c r="F651" i="1"/>
  <c r="A651" i="1"/>
  <c r="AH650" i="1"/>
  <c r="AG650" i="1"/>
  <c r="AF650" i="1"/>
  <c r="AE650" i="1"/>
  <c r="AD650" i="1"/>
  <c r="Y650" i="1"/>
  <c r="X650" i="1"/>
  <c r="W650" i="1"/>
  <c r="O650" i="1"/>
  <c r="N650" i="1"/>
  <c r="H650" i="1"/>
  <c r="Z650" i="1" s="1"/>
  <c r="AB650" i="1" s="1"/>
  <c r="F650" i="1"/>
  <c r="A650" i="1"/>
  <c r="AH649" i="1"/>
  <c r="AG649" i="1"/>
  <c r="AF649" i="1"/>
  <c r="AE649" i="1"/>
  <c r="AD649" i="1"/>
  <c r="Y649" i="1"/>
  <c r="X649" i="1"/>
  <c r="W649" i="1"/>
  <c r="O649" i="1"/>
  <c r="N649" i="1"/>
  <c r="H649" i="1"/>
  <c r="Z649" i="1" s="1"/>
  <c r="AB649" i="1" s="1"/>
  <c r="F649" i="1"/>
  <c r="A649" i="1"/>
  <c r="AH648" i="1"/>
  <c r="AF648" i="1"/>
  <c r="AE648" i="1"/>
  <c r="AD648" i="1"/>
  <c r="Y648" i="1"/>
  <c r="X648" i="1"/>
  <c r="W648" i="1"/>
  <c r="O648" i="1"/>
  <c r="N648" i="1"/>
  <c r="M648" i="1" s="1"/>
  <c r="H648" i="1"/>
  <c r="Z648" i="1" s="1"/>
  <c r="AB648" i="1" s="1"/>
  <c r="F648" i="1"/>
  <c r="A648" i="1"/>
  <c r="AH647" i="1"/>
  <c r="AG647" i="1"/>
  <c r="AF647" i="1"/>
  <c r="AE647" i="1"/>
  <c r="AD647" i="1"/>
  <c r="Y647" i="1"/>
  <c r="X647" i="1"/>
  <c r="W647" i="1"/>
  <c r="O647" i="1"/>
  <c r="N647" i="1"/>
  <c r="H647" i="1"/>
  <c r="Z647" i="1" s="1"/>
  <c r="AB647" i="1" s="1"/>
  <c r="F647" i="1"/>
  <c r="A647" i="1"/>
  <c r="AH646" i="1"/>
  <c r="AG646" i="1"/>
  <c r="AF646" i="1"/>
  <c r="AE646" i="1"/>
  <c r="AD646" i="1"/>
  <c r="Y646" i="1"/>
  <c r="X646" i="1"/>
  <c r="W646" i="1"/>
  <c r="O646" i="1"/>
  <c r="N646" i="1"/>
  <c r="H646" i="1"/>
  <c r="Z646" i="1" s="1"/>
  <c r="AB646" i="1" s="1"/>
  <c r="F646" i="1"/>
  <c r="A646" i="1"/>
  <c r="AH643" i="1"/>
  <c r="AF643" i="1"/>
  <c r="AE643" i="1"/>
  <c r="AD643" i="1"/>
  <c r="Y643" i="1"/>
  <c r="X643" i="1"/>
  <c r="W643" i="1"/>
  <c r="O643" i="1"/>
  <c r="N643" i="1"/>
  <c r="M643" i="1" s="1"/>
  <c r="H643" i="1"/>
  <c r="Z643" i="1" s="1"/>
  <c r="AB643" i="1" s="1"/>
  <c r="F643" i="1"/>
  <c r="A643" i="1"/>
  <c r="AH640" i="1"/>
  <c r="AF640" i="1"/>
  <c r="AE640" i="1"/>
  <c r="AD640" i="1"/>
  <c r="Y640" i="1"/>
  <c r="X640" i="1"/>
  <c r="W640" i="1"/>
  <c r="O640" i="1"/>
  <c r="N640" i="1"/>
  <c r="M640" i="1" s="1"/>
  <c r="H640" i="1"/>
  <c r="Z640" i="1" s="1"/>
  <c r="AB640" i="1" s="1"/>
  <c r="F640" i="1"/>
  <c r="A640" i="1"/>
  <c r="AH639" i="1"/>
  <c r="AF639" i="1"/>
  <c r="AE639" i="1"/>
  <c r="AD639" i="1"/>
  <c r="Y639" i="1"/>
  <c r="X639" i="1"/>
  <c r="W639" i="1"/>
  <c r="O639" i="1"/>
  <c r="N639" i="1"/>
  <c r="M639" i="1" s="1"/>
  <c r="H639" i="1"/>
  <c r="Z639" i="1" s="1"/>
  <c r="AB639" i="1" s="1"/>
  <c r="F639" i="1"/>
  <c r="A639" i="1"/>
  <c r="AH638" i="1"/>
  <c r="AF638" i="1"/>
  <c r="AE638" i="1"/>
  <c r="AD638" i="1"/>
  <c r="Y638" i="1"/>
  <c r="X638" i="1"/>
  <c r="W638" i="1"/>
  <c r="O638" i="1"/>
  <c r="N638" i="1"/>
  <c r="M638" i="1" s="1"/>
  <c r="H638" i="1"/>
  <c r="Z638" i="1" s="1"/>
  <c r="AB638" i="1" s="1"/>
  <c r="F638" i="1"/>
  <c r="A638" i="1"/>
  <c r="AH636" i="1"/>
  <c r="AG636" i="1"/>
  <c r="AF636" i="1"/>
  <c r="AE636" i="1"/>
  <c r="AD636" i="1"/>
  <c r="Y636" i="1"/>
  <c r="X636" i="1"/>
  <c r="W636" i="1"/>
  <c r="O636" i="1"/>
  <c r="N636" i="1"/>
  <c r="H636" i="1"/>
  <c r="Z636" i="1" s="1"/>
  <c r="AB636" i="1" s="1"/>
  <c r="F636" i="1"/>
  <c r="A636" i="1"/>
  <c r="AH635" i="1"/>
  <c r="AG635" i="1"/>
  <c r="AF635" i="1"/>
  <c r="AE635" i="1"/>
  <c r="AD635" i="1"/>
  <c r="Y635" i="1"/>
  <c r="X635" i="1"/>
  <c r="W635" i="1"/>
  <c r="O635" i="1"/>
  <c r="N635" i="1"/>
  <c r="H635" i="1"/>
  <c r="Z635" i="1" s="1"/>
  <c r="AB635" i="1" s="1"/>
  <c r="F635" i="1"/>
  <c r="A635" i="1"/>
  <c r="AH634" i="1"/>
  <c r="AF634" i="1"/>
  <c r="AE634" i="1"/>
  <c r="AD634" i="1"/>
  <c r="Y634" i="1"/>
  <c r="X634" i="1"/>
  <c r="W634" i="1"/>
  <c r="O634" i="1"/>
  <c r="N634" i="1"/>
  <c r="M634" i="1" s="1"/>
  <c r="H634" i="1"/>
  <c r="Z634" i="1" s="1"/>
  <c r="AB634" i="1" s="1"/>
  <c r="F634" i="1"/>
  <c r="A634" i="1"/>
  <c r="AH631" i="1"/>
  <c r="AF631" i="1"/>
  <c r="AE631" i="1"/>
  <c r="AD631" i="1"/>
  <c r="Y631" i="1"/>
  <c r="X631" i="1"/>
  <c r="W631" i="1"/>
  <c r="O631" i="1"/>
  <c r="N631" i="1"/>
  <c r="M631" i="1" s="1"/>
  <c r="H631" i="1"/>
  <c r="Z631" i="1" s="1"/>
  <c r="AB631" i="1" s="1"/>
  <c r="F631" i="1"/>
  <c r="A631" i="1"/>
  <c r="AH632" i="1"/>
  <c r="AF632" i="1"/>
  <c r="AE632" i="1"/>
  <c r="AD632" i="1"/>
  <c r="Y632" i="1"/>
  <c r="X632" i="1"/>
  <c r="W632" i="1"/>
  <c r="O632" i="1"/>
  <c r="N632" i="1"/>
  <c r="M632" i="1" s="1"/>
  <c r="H632" i="1"/>
  <c r="Z632" i="1" s="1"/>
  <c r="AB632" i="1" s="1"/>
  <c r="F632" i="1"/>
  <c r="A632" i="1"/>
  <c r="AH628" i="1"/>
  <c r="AF628" i="1"/>
  <c r="AE628" i="1"/>
  <c r="AD628" i="1"/>
  <c r="Y628" i="1"/>
  <c r="X628" i="1"/>
  <c r="W628" i="1"/>
  <c r="O628" i="1"/>
  <c r="N628" i="1"/>
  <c r="H628" i="1"/>
  <c r="Z628" i="1" s="1"/>
  <c r="AB628" i="1" s="1"/>
  <c r="F628" i="1"/>
  <c r="A628" i="1"/>
  <c r="AH626" i="1"/>
  <c r="AG626" i="1"/>
  <c r="AF626" i="1"/>
  <c r="AE626" i="1"/>
  <c r="AD626" i="1"/>
  <c r="Y626" i="1"/>
  <c r="X626" i="1"/>
  <c r="W626" i="1"/>
  <c r="O626" i="1"/>
  <c r="N626" i="1"/>
  <c r="H626" i="1"/>
  <c r="Z626" i="1" s="1"/>
  <c r="AB626" i="1" s="1"/>
  <c r="F626" i="1"/>
  <c r="A626" i="1"/>
  <c r="AH623" i="1"/>
  <c r="AF623" i="1"/>
  <c r="AE623" i="1"/>
  <c r="AD623" i="1"/>
  <c r="Y623" i="1"/>
  <c r="X623" i="1"/>
  <c r="W623" i="1"/>
  <c r="O623" i="1"/>
  <c r="N623" i="1"/>
  <c r="M623" i="1" s="1"/>
  <c r="H623" i="1"/>
  <c r="Z623" i="1" s="1"/>
  <c r="AB623" i="1" s="1"/>
  <c r="F623" i="1"/>
  <c r="A623" i="1"/>
  <c r="AH624" i="1"/>
  <c r="AF624" i="1"/>
  <c r="AE624" i="1"/>
  <c r="AD624" i="1"/>
  <c r="Y624" i="1"/>
  <c r="X624" i="1"/>
  <c r="W624" i="1"/>
  <c r="O624" i="1"/>
  <c r="N624" i="1"/>
  <c r="M624" i="1" s="1"/>
  <c r="H624" i="1"/>
  <c r="Z624" i="1" s="1"/>
  <c r="AB624" i="1" s="1"/>
  <c r="F624" i="1"/>
  <c r="A624" i="1"/>
  <c r="AH622" i="1"/>
  <c r="AF622" i="1"/>
  <c r="AE622" i="1"/>
  <c r="AD622" i="1"/>
  <c r="Y622" i="1"/>
  <c r="X622" i="1"/>
  <c r="W622" i="1"/>
  <c r="O622" i="1"/>
  <c r="N622" i="1"/>
  <c r="M622" i="1" s="1"/>
  <c r="H622" i="1"/>
  <c r="Z622" i="1" s="1"/>
  <c r="AB622" i="1" s="1"/>
  <c r="F622" i="1"/>
  <c r="A622" i="1"/>
  <c r="AH621" i="1"/>
  <c r="AG621" i="1"/>
  <c r="AF621" i="1"/>
  <c r="AE621" i="1"/>
  <c r="AD621" i="1"/>
  <c r="Y621" i="1"/>
  <c r="X621" i="1"/>
  <c r="W621" i="1"/>
  <c r="O621" i="1"/>
  <c r="N621" i="1"/>
  <c r="H621" i="1"/>
  <c r="Z621" i="1" s="1"/>
  <c r="AB621" i="1" s="1"/>
  <c r="F621" i="1"/>
  <c r="A621" i="1"/>
  <c r="AH619" i="1"/>
  <c r="AF619" i="1"/>
  <c r="AE619" i="1"/>
  <c r="AD619" i="1"/>
  <c r="Y619" i="1"/>
  <c r="X619" i="1"/>
  <c r="W619" i="1"/>
  <c r="O619" i="1"/>
  <c r="N619" i="1"/>
  <c r="M619" i="1" s="1"/>
  <c r="H619" i="1"/>
  <c r="Z619" i="1" s="1"/>
  <c r="AB619" i="1" s="1"/>
  <c r="F619" i="1"/>
  <c r="A619" i="1"/>
  <c r="AH618" i="1"/>
  <c r="AF618" i="1"/>
  <c r="AE618" i="1"/>
  <c r="AD618" i="1"/>
  <c r="Y618" i="1"/>
  <c r="X618" i="1"/>
  <c r="W618" i="1"/>
  <c r="O618" i="1"/>
  <c r="N618" i="1"/>
  <c r="M618" i="1" s="1"/>
  <c r="H618" i="1"/>
  <c r="Z618" i="1" s="1"/>
  <c r="AB618" i="1" s="1"/>
  <c r="F618" i="1"/>
  <c r="A618" i="1"/>
  <c r="AH617" i="1"/>
  <c r="AF617" i="1"/>
  <c r="AE617" i="1"/>
  <c r="AD617" i="1"/>
  <c r="Y617" i="1"/>
  <c r="X617" i="1"/>
  <c r="W617" i="1"/>
  <c r="O617" i="1"/>
  <c r="N617" i="1"/>
  <c r="M617" i="1" s="1"/>
  <c r="H617" i="1"/>
  <c r="Z617" i="1" s="1"/>
  <c r="AB617" i="1" s="1"/>
  <c r="F617" i="1"/>
  <c r="A617" i="1"/>
  <c r="AH615" i="1"/>
  <c r="AF615" i="1"/>
  <c r="AE615" i="1"/>
  <c r="AD615" i="1"/>
  <c r="Y615" i="1"/>
  <c r="X615" i="1"/>
  <c r="W615" i="1"/>
  <c r="O615" i="1"/>
  <c r="N615" i="1"/>
  <c r="M615" i="1" s="1"/>
  <c r="H615" i="1"/>
  <c r="Z615" i="1" s="1"/>
  <c r="AB615" i="1" s="1"/>
  <c r="F615" i="1"/>
  <c r="A615" i="1"/>
  <c r="AH613" i="1"/>
  <c r="AG613" i="1"/>
  <c r="AF613" i="1"/>
  <c r="AE613" i="1"/>
  <c r="AD613" i="1"/>
  <c r="Y613" i="1"/>
  <c r="X613" i="1"/>
  <c r="W613" i="1"/>
  <c r="O613" i="1"/>
  <c r="N613" i="1"/>
  <c r="H613" i="1"/>
  <c r="Z613" i="1" s="1"/>
  <c r="AB613" i="1" s="1"/>
  <c r="F613" i="1"/>
  <c r="A613" i="1"/>
  <c r="AH616" i="1"/>
  <c r="AF616" i="1"/>
  <c r="AE616" i="1"/>
  <c r="AD616" i="1"/>
  <c r="Y616" i="1"/>
  <c r="X616" i="1"/>
  <c r="W616" i="1"/>
  <c r="O616" i="1"/>
  <c r="N616" i="1"/>
  <c r="M616" i="1" s="1"/>
  <c r="H616" i="1"/>
  <c r="Z616" i="1" s="1"/>
  <c r="AB616" i="1" s="1"/>
  <c r="F616" i="1"/>
  <c r="A616" i="1"/>
  <c r="AH614" i="1"/>
  <c r="AF614" i="1"/>
  <c r="AE614" i="1"/>
  <c r="AD614" i="1"/>
  <c r="Y614" i="1"/>
  <c r="X614" i="1"/>
  <c r="W614" i="1"/>
  <c r="O614" i="1"/>
  <c r="N614" i="1"/>
  <c r="M614" i="1" s="1"/>
  <c r="H614" i="1"/>
  <c r="Z614" i="1" s="1"/>
  <c r="AB614" i="1" s="1"/>
  <c r="F614" i="1"/>
  <c r="A614" i="1"/>
  <c r="AH612" i="1"/>
  <c r="AF612" i="1"/>
  <c r="AE612" i="1"/>
  <c r="AD612" i="1"/>
  <c r="Y612" i="1"/>
  <c r="X612" i="1"/>
  <c r="W612" i="1"/>
  <c r="O612" i="1"/>
  <c r="N612" i="1"/>
  <c r="M612" i="1" s="1"/>
  <c r="H612" i="1"/>
  <c r="Z612" i="1" s="1"/>
  <c r="AB612" i="1" s="1"/>
  <c r="F612" i="1"/>
  <c r="A612" i="1"/>
  <c r="AH611" i="1"/>
  <c r="AF611" i="1"/>
  <c r="AE611" i="1"/>
  <c r="AD611" i="1"/>
  <c r="Y611" i="1"/>
  <c r="X611" i="1"/>
  <c r="W611" i="1"/>
  <c r="O611" i="1"/>
  <c r="N611" i="1"/>
  <c r="M611" i="1" s="1"/>
  <c r="H611" i="1"/>
  <c r="Z611" i="1" s="1"/>
  <c r="AB611" i="1" s="1"/>
  <c r="F611" i="1"/>
  <c r="A611" i="1"/>
  <c r="AH610" i="1"/>
  <c r="AF610" i="1"/>
  <c r="AE610" i="1"/>
  <c r="AD610" i="1"/>
  <c r="Y610" i="1"/>
  <c r="X610" i="1"/>
  <c r="W610" i="1"/>
  <c r="O610" i="1"/>
  <c r="N610" i="1"/>
  <c r="M610" i="1" s="1"/>
  <c r="H610" i="1"/>
  <c r="Z610" i="1" s="1"/>
  <c r="AB610" i="1" s="1"/>
  <c r="F610" i="1"/>
  <c r="A610" i="1"/>
  <c r="AH608" i="1"/>
  <c r="AG608" i="1"/>
  <c r="AF608" i="1"/>
  <c r="AE608" i="1"/>
  <c r="AD608" i="1"/>
  <c r="Y608" i="1"/>
  <c r="X608" i="1"/>
  <c r="W608" i="1"/>
  <c r="O608" i="1"/>
  <c r="N608" i="1"/>
  <c r="H608" i="1"/>
  <c r="Z608" i="1" s="1"/>
  <c r="AB608" i="1" s="1"/>
  <c r="F608" i="1"/>
  <c r="A608" i="1"/>
  <c r="AH607" i="1"/>
  <c r="AG607" i="1"/>
  <c r="AF607" i="1"/>
  <c r="AE607" i="1"/>
  <c r="AD607" i="1"/>
  <c r="Y607" i="1"/>
  <c r="X607" i="1"/>
  <c r="W607" i="1"/>
  <c r="O607" i="1"/>
  <c r="N607" i="1"/>
  <c r="H607" i="1"/>
  <c r="Z607" i="1" s="1"/>
  <c r="AB607" i="1" s="1"/>
  <c r="F607" i="1"/>
  <c r="A607" i="1"/>
  <c r="AH606" i="1"/>
  <c r="AG606" i="1"/>
  <c r="AF606" i="1"/>
  <c r="AE606" i="1"/>
  <c r="AD606" i="1"/>
  <c r="Y606" i="1"/>
  <c r="X606" i="1"/>
  <c r="W606" i="1"/>
  <c r="O606" i="1"/>
  <c r="N606" i="1"/>
  <c r="H606" i="1"/>
  <c r="Z606" i="1" s="1"/>
  <c r="AB606" i="1" s="1"/>
  <c r="F606" i="1"/>
  <c r="A606" i="1"/>
  <c r="AH605" i="1"/>
  <c r="AG605" i="1"/>
  <c r="AF605" i="1"/>
  <c r="AE605" i="1"/>
  <c r="AD605" i="1"/>
  <c r="Y605" i="1"/>
  <c r="X605" i="1"/>
  <c r="W605" i="1"/>
  <c r="O605" i="1"/>
  <c r="N605" i="1"/>
  <c r="H605" i="1"/>
  <c r="Z605" i="1" s="1"/>
  <c r="AB605" i="1" s="1"/>
  <c r="F605" i="1"/>
  <c r="A605" i="1"/>
  <c r="AH604" i="1"/>
  <c r="AG604" i="1"/>
  <c r="AF604" i="1"/>
  <c r="AE604" i="1"/>
  <c r="AD604" i="1"/>
  <c r="Y604" i="1"/>
  <c r="X604" i="1"/>
  <c r="W604" i="1"/>
  <c r="O604" i="1"/>
  <c r="N604" i="1"/>
  <c r="H604" i="1"/>
  <c r="Z604" i="1" s="1"/>
  <c r="AB604" i="1" s="1"/>
  <c r="F604" i="1"/>
  <c r="A604" i="1"/>
  <c r="AH603" i="1"/>
  <c r="AG603" i="1"/>
  <c r="AF603" i="1"/>
  <c r="AE603" i="1"/>
  <c r="AD603" i="1"/>
  <c r="Y603" i="1"/>
  <c r="X603" i="1"/>
  <c r="W603" i="1"/>
  <c r="O603" i="1"/>
  <c r="N603" i="1"/>
  <c r="H603" i="1"/>
  <c r="Z603" i="1" s="1"/>
  <c r="AB603" i="1" s="1"/>
  <c r="F603" i="1"/>
  <c r="A603" i="1"/>
  <c r="AH602" i="1"/>
  <c r="AG602" i="1"/>
  <c r="AF602" i="1"/>
  <c r="AE602" i="1"/>
  <c r="AD602" i="1"/>
  <c r="Y602" i="1"/>
  <c r="X602" i="1"/>
  <c r="W602" i="1"/>
  <c r="O602" i="1"/>
  <c r="N602" i="1"/>
  <c r="H602" i="1"/>
  <c r="Z602" i="1" s="1"/>
  <c r="AB602" i="1" s="1"/>
  <c r="F602" i="1"/>
  <c r="A602" i="1"/>
  <c r="AH601" i="1"/>
  <c r="AG601" i="1"/>
  <c r="AF601" i="1"/>
  <c r="AE601" i="1"/>
  <c r="AD601" i="1"/>
  <c r="Y601" i="1"/>
  <c r="X601" i="1"/>
  <c r="W601" i="1"/>
  <c r="O601" i="1"/>
  <c r="N601" i="1"/>
  <c r="H601" i="1"/>
  <c r="Z601" i="1" s="1"/>
  <c r="AB601" i="1" s="1"/>
  <c r="F601" i="1"/>
  <c r="A601" i="1"/>
  <c r="AH600" i="1"/>
  <c r="AG600" i="1"/>
  <c r="AF600" i="1"/>
  <c r="AE600" i="1"/>
  <c r="AD600" i="1"/>
  <c r="Y600" i="1"/>
  <c r="X600" i="1"/>
  <c r="W600" i="1"/>
  <c r="O600" i="1"/>
  <c r="N600" i="1"/>
  <c r="H600" i="1"/>
  <c r="Z600" i="1" s="1"/>
  <c r="AB600" i="1" s="1"/>
  <c r="F600" i="1"/>
  <c r="A600" i="1"/>
  <c r="AH599" i="1"/>
  <c r="AG599" i="1"/>
  <c r="AF599" i="1"/>
  <c r="AE599" i="1"/>
  <c r="AD599" i="1"/>
  <c r="Y599" i="1"/>
  <c r="X599" i="1"/>
  <c r="W599" i="1"/>
  <c r="O599" i="1"/>
  <c r="N599" i="1"/>
  <c r="H599" i="1"/>
  <c r="Z599" i="1" s="1"/>
  <c r="AB599" i="1" s="1"/>
  <c r="F599" i="1"/>
  <c r="A599" i="1"/>
  <c r="AH598" i="1"/>
  <c r="AG598" i="1"/>
  <c r="AF598" i="1"/>
  <c r="AE598" i="1"/>
  <c r="AD598" i="1"/>
  <c r="Y598" i="1"/>
  <c r="X598" i="1"/>
  <c r="W598" i="1"/>
  <c r="O598" i="1"/>
  <c r="N598" i="1"/>
  <c r="H598" i="1"/>
  <c r="Z598" i="1" s="1"/>
  <c r="AB598" i="1" s="1"/>
  <c r="F598" i="1"/>
  <c r="A598" i="1"/>
  <c r="AH597" i="1"/>
  <c r="AG597" i="1"/>
  <c r="AF597" i="1"/>
  <c r="AE597" i="1"/>
  <c r="AD597" i="1"/>
  <c r="Y597" i="1"/>
  <c r="X597" i="1"/>
  <c r="W597" i="1"/>
  <c r="O597" i="1"/>
  <c r="N597" i="1"/>
  <c r="H597" i="1"/>
  <c r="Z597" i="1" s="1"/>
  <c r="AB597" i="1" s="1"/>
  <c r="F597" i="1"/>
  <c r="A597" i="1"/>
  <c r="AH596" i="1"/>
  <c r="AF596" i="1"/>
  <c r="AE596" i="1"/>
  <c r="AD596" i="1"/>
  <c r="Y596" i="1"/>
  <c r="X596" i="1"/>
  <c r="W596" i="1"/>
  <c r="O596" i="1"/>
  <c r="N596" i="1"/>
  <c r="M596" i="1" s="1"/>
  <c r="H596" i="1"/>
  <c r="Z596" i="1" s="1"/>
  <c r="AB596" i="1" s="1"/>
  <c r="F596" i="1"/>
  <c r="A596" i="1"/>
  <c r="AH595" i="1"/>
  <c r="AG595" i="1"/>
  <c r="AF595" i="1"/>
  <c r="AE595" i="1"/>
  <c r="AD595" i="1"/>
  <c r="Y595" i="1"/>
  <c r="X595" i="1"/>
  <c r="W595" i="1"/>
  <c r="O595" i="1"/>
  <c r="N595" i="1"/>
  <c r="H595" i="1"/>
  <c r="Z595" i="1" s="1"/>
  <c r="AB595" i="1" s="1"/>
  <c r="F595" i="1"/>
  <c r="A595" i="1"/>
  <c r="AH594" i="1"/>
  <c r="AG594" i="1"/>
  <c r="AF594" i="1"/>
  <c r="AE594" i="1"/>
  <c r="AD594" i="1"/>
  <c r="Y594" i="1"/>
  <c r="X594" i="1"/>
  <c r="W594" i="1"/>
  <c r="O594" i="1"/>
  <c r="N594" i="1"/>
  <c r="H594" i="1"/>
  <c r="Z594" i="1" s="1"/>
  <c r="AB594" i="1" s="1"/>
  <c r="F594" i="1"/>
  <c r="A594" i="1"/>
  <c r="AH593" i="1"/>
  <c r="AG593" i="1"/>
  <c r="AF593" i="1"/>
  <c r="AE593" i="1"/>
  <c r="AD593" i="1"/>
  <c r="Y593" i="1"/>
  <c r="X593" i="1"/>
  <c r="W593" i="1"/>
  <c r="O593" i="1"/>
  <c r="N593" i="1"/>
  <c r="H593" i="1"/>
  <c r="Z593" i="1" s="1"/>
  <c r="AB593" i="1" s="1"/>
  <c r="F593" i="1"/>
  <c r="A593" i="1"/>
  <c r="AH592" i="1"/>
  <c r="AG592" i="1"/>
  <c r="AF592" i="1"/>
  <c r="AE592" i="1"/>
  <c r="AD592" i="1"/>
  <c r="Y592" i="1"/>
  <c r="X592" i="1"/>
  <c r="W592" i="1"/>
  <c r="O592" i="1"/>
  <c r="N592" i="1"/>
  <c r="H592" i="1"/>
  <c r="Z592" i="1" s="1"/>
  <c r="AB592" i="1" s="1"/>
  <c r="F592" i="1"/>
  <c r="A592" i="1"/>
  <c r="AH591" i="1"/>
  <c r="AG591" i="1"/>
  <c r="AF591" i="1"/>
  <c r="AE591" i="1"/>
  <c r="AD591" i="1"/>
  <c r="Y591" i="1"/>
  <c r="X591" i="1"/>
  <c r="W591" i="1"/>
  <c r="O591" i="1"/>
  <c r="N591" i="1"/>
  <c r="H591" i="1"/>
  <c r="Z591" i="1" s="1"/>
  <c r="AB591" i="1" s="1"/>
  <c r="F591" i="1"/>
  <c r="A591" i="1"/>
  <c r="AH590" i="1"/>
  <c r="AG590" i="1"/>
  <c r="AF590" i="1"/>
  <c r="AE590" i="1"/>
  <c r="AD590" i="1"/>
  <c r="Y590" i="1"/>
  <c r="X590" i="1"/>
  <c r="W590" i="1"/>
  <c r="O590" i="1"/>
  <c r="N590" i="1"/>
  <c r="H590" i="1"/>
  <c r="Z590" i="1" s="1"/>
  <c r="AB590" i="1" s="1"/>
  <c r="F590" i="1"/>
  <c r="A590" i="1"/>
  <c r="AH586" i="1"/>
  <c r="AG586" i="1"/>
  <c r="AF586" i="1"/>
  <c r="AE586" i="1"/>
  <c r="AD586" i="1"/>
  <c r="Y586" i="1"/>
  <c r="X586" i="1"/>
  <c r="W586" i="1"/>
  <c r="O586" i="1"/>
  <c r="N586" i="1"/>
  <c r="H586" i="1"/>
  <c r="Z586" i="1" s="1"/>
  <c r="AB586" i="1" s="1"/>
  <c r="F586" i="1"/>
  <c r="A586" i="1"/>
  <c r="AH585" i="1"/>
  <c r="AG585" i="1"/>
  <c r="AF585" i="1"/>
  <c r="AE585" i="1"/>
  <c r="AD585" i="1"/>
  <c r="Y585" i="1"/>
  <c r="X585" i="1"/>
  <c r="W585" i="1"/>
  <c r="O585" i="1"/>
  <c r="N585" i="1"/>
  <c r="H585" i="1"/>
  <c r="Z585" i="1" s="1"/>
  <c r="AB585" i="1" s="1"/>
  <c r="F585" i="1"/>
  <c r="A585" i="1"/>
  <c r="AH584" i="1"/>
  <c r="AG584" i="1"/>
  <c r="AF584" i="1"/>
  <c r="AE584" i="1"/>
  <c r="AD584" i="1"/>
  <c r="Y584" i="1"/>
  <c r="X584" i="1"/>
  <c r="W584" i="1"/>
  <c r="O584" i="1"/>
  <c r="N584" i="1"/>
  <c r="H584" i="1"/>
  <c r="Z584" i="1" s="1"/>
  <c r="AB584" i="1" s="1"/>
  <c r="F584" i="1"/>
  <c r="A584" i="1"/>
  <c r="AH583" i="1"/>
  <c r="AG583" i="1"/>
  <c r="AF583" i="1"/>
  <c r="AE583" i="1"/>
  <c r="AD583" i="1"/>
  <c r="Y583" i="1"/>
  <c r="X583" i="1"/>
  <c r="W583" i="1"/>
  <c r="O583" i="1"/>
  <c r="N583" i="1"/>
  <c r="H583" i="1"/>
  <c r="Z583" i="1" s="1"/>
  <c r="AB583" i="1" s="1"/>
  <c r="F583" i="1"/>
  <c r="A583" i="1"/>
  <c r="AH582" i="1"/>
  <c r="AG582" i="1"/>
  <c r="AF582" i="1"/>
  <c r="AE582" i="1"/>
  <c r="AD582" i="1"/>
  <c r="Y582" i="1"/>
  <c r="X582" i="1"/>
  <c r="W582" i="1"/>
  <c r="O582" i="1"/>
  <c r="N582" i="1"/>
  <c r="H582" i="1"/>
  <c r="Z582" i="1" s="1"/>
  <c r="AB582" i="1" s="1"/>
  <c r="F582" i="1"/>
  <c r="A582" i="1"/>
  <c r="AH581" i="1"/>
  <c r="AG581" i="1"/>
  <c r="AF581" i="1"/>
  <c r="AE581" i="1"/>
  <c r="AD581" i="1"/>
  <c r="Y581" i="1"/>
  <c r="X581" i="1"/>
  <c r="W581" i="1"/>
  <c r="O581" i="1"/>
  <c r="N581" i="1"/>
  <c r="H581" i="1"/>
  <c r="Z581" i="1" s="1"/>
  <c r="AB581" i="1" s="1"/>
  <c r="F581" i="1"/>
  <c r="A581" i="1"/>
  <c r="AH576" i="1"/>
  <c r="AG576" i="1"/>
  <c r="AF576" i="1"/>
  <c r="AE576" i="1"/>
  <c r="AD576" i="1"/>
  <c r="Y576" i="1"/>
  <c r="X576" i="1"/>
  <c r="W576" i="1"/>
  <c r="O576" i="1"/>
  <c r="N576" i="1"/>
  <c r="H576" i="1"/>
  <c r="Z576" i="1" s="1"/>
  <c r="AB576" i="1" s="1"/>
  <c r="F576" i="1"/>
  <c r="A576" i="1"/>
  <c r="AH580" i="1"/>
  <c r="AG580" i="1"/>
  <c r="AF580" i="1"/>
  <c r="AE580" i="1"/>
  <c r="AD580" i="1"/>
  <c r="Y580" i="1"/>
  <c r="X580" i="1"/>
  <c r="W580" i="1"/>
  <c r="O580" i="1"/>
  <c r="N580" i="1"/>
  <c r="H580" i="1"/>
  <c r="Z580" i="1" s="1"/>
  <c r="AB580" i="1" s="1"/>
  <c r="F580" i="1"/>
  <c r="A580" i="1"/>
  <c r="AH579" i="1"/>
  <c r="AG579" i="1"/>
  <c r="AF579" i="1"/>
  <c r="AE579" i="1"/>
  <c r="AD579" i="1"/>
  <c r="Y579" i="1"/>
  <c r="X579" i="1"/>
  <c r="W579" i="1"/>
  <c r="O579" i="1"/>
  <c r="N579" i="1"/>
  <c r="H579" i="1"/>
  <c r="Z579" i="1" s="1"/>
  <c r="AB579" i="1" s="1"/>
  <c r="F579" i="1"/>
  <c r="A579" i="1"/>
  <c r="AH578" i="1"/>
  <c r="AG578" i="1"/>
  <c r="AF578" i="1"/>
  <c r="AE578" i="1"/>
  <c r="AD578" i="1"/>
  <c r="Y578" i="1"/>
  <c r="X578" i="1"/>
  <c r="W578" i="1"/>
  <c r="O578" i="1"/>
  <c r="N578" i="1"/>
  <c r="H578" i="1"/>
  <c r="Z578" i="1" s="1"/>
  <c r="AB578" i="1" s="1"/>
  <c r="F578" i="1"/>
  <c r="A578" i="1"/>
  <c r="AH577" i="1"/>
  <c r="AG577" i="1"/>
  <c r="AF577" i="1"/>
  <c r="AE577" i="1"/>
  <c r="AD577" i="1"/>
  <c r="Y577" i="1"/>
  <c r="X577" i="1"/>
  <c r="W577" i="1"/>
  <c r="O577" i="1"/>
  <c r="N577" i="1"/>
  <c r="H577" i="1"/>
  <c r="Z577" i="1" s="1"/>
  <c r="AB577" i="1" s="1"/>
  <c r="F577" i="1"/>
  <c r="A577" i="1"/>
  <c r="AH575" i="1"/>
  <c r="AF575" i="1"/>
  <c r="AE575" i="1"/>
  <c r="AD575" i="1"/>
  <c r="Y575" i="1"/>
  <c r="X575" i="1"/>
  <c r="W575" i="1"/>
  <c r="O575" i="1"/>
  <c r="N575" i="1"/>
  <c r="M575" i="1" s="1"/>
  <c r="H575" i="1"/>
  <c r="Z575" i="1" s="1"/>
  <c r="AB575" i="1" s="1"/>
  <c r="F575" i="1"/>
  <c r="A575" i="1"/>
  <c r="AH572" i="1"/>
  <c r="AF572" i="1"/>
  <c r="AE572" i="1"/>
  <c r="AD572" i="1"/>
  <c r="Y572" i="1"/>
  <c r="X572" i="1"/>
  <c r="W572" i="1"/>
  <c r="O572" i="1"/>
  <c r="N572" i="1"/>
  <c r="M572" i="1" s="1"/>
  <c r="H572" i="1"/>
  <c r="Z572" i="1" s="1"/>
  <c r="AB572" i="1" s="1"/>
  <c r="F572" i="1"/>
  <c r="A572" i="1"/>
  <c r="AH570" i="1"/>
  <c r="AF570" i="1"/>
  <c r="AE570" i="1"/>
  <c r="AD570" i="1"/>
  <c r="Y570" i="1"/>
  <c r="X570" i="1"/>
  <c r="W570" i="1"/>
  <c r="O570" i="1"/>
  <c r="N570" i="1"/>
  <c r="M570" i="1" s="1"/>
  <c r="H570" i="1"/>
  <c r="Z570" i="1" s="1"/>
  <c r="AB570" i="1" s="1"/>
  <c r="F570" i="1"/>
  <c r="A570" i="1"/>
  <c r="AH569" i="1"/>
  <c r="AF569" i="1"/>
  <c r="AE569" i="1"/>
  <c r="AD569" i="1"/>
  <c r="Y569" i="1"/>
  <c r="X569" i="1"/>
  <c r="W569" i="1"/>
  <c r="O569" i="1"/>
  <c r="N569" i="1"/>
  <c r="M569" i="1" s="1"/>
  <c r="H569" i="1"/>
  <c r="Z569" i="1" s="1"/>
  <c r="AB569" i="1" s="1"/>
  <c r="F569" i="1"/>
  <c r="A569" i="1"/>
  <c r="AH566" i="1"/>
  <c r="AF566" i="1"/>
  <c r="AE566" i="1"/>
  <c r="AD566" i="1"/>
  <c r="Y566" i="1"/>
  <c r="X566" i="1"/>
  <c r="W566" i="1"/>
  <c r="O566" i="1"/>
  <c r="N566" i="1"/>
  <c r="M566" i="1" s="1"/>
  <c r="H566" i="1"/>
  <c r="Z566" i="1" s="1"/>
  <c r="AB566" i="1" s="1"/>
  <c r="F566" i="1"/>
  <c r="A566" i="1"/>
  <c r="AH564" i="1"/>
  <c r="AG564" i="1"/>
  <c r="AF564" i="1"/>
  <c r="AE564" i="1"/>
  <c r="AD564" i="1"/>
  <c r="Y564" i="1"/>
  <c r="X564" i="1"/>
  <c r="W564" i="1"/>
  <c r="O564" i="1"/>
  <c r="N564" i="1"/>
  <c r="H564" i="1"/>
  <c r="Z564" i="1" s="1"/>
  <c r="AB564" i="1" s="1"/>
  <c r="F564" i="1"/>
  <c r="A564" i="1"/>
  <c r="AH563" i="1"/>
  <c r="AF563" i="1"/>
  <c r="AE563" i="1"/>
  <c r="AD563" i="1"/>
  <c r="Y563" i="1"/>
  <c r="X563" i="1"/>
  <c r="W563" i="1"/>
  <c r="O563" i="1"/>
  <c r="N563" i="1"/>
  <c r="M563" i="1" s="1"/>
  <c r="H563" i="1"/>
  <c r="Z563" i="1" s="1"/>
  <c r="AB563" i="1" s="1"/>
  <c r="F563" i="1"/>
  <c r="A563" i="1"/>
  <c r="AH562" i="1"/>
  <c r="AF562" i="1"/>
  <c r="AE562" i="1"/>
  <c r="AD562" i="1"/>
  <c r="Y562" i="1"/>
  <c r="X562" i="1"/>
  <c r="W562" i="1"/>
  <c r="O562" i="1"/>
  <c r="N562" i="1"/>
  <c r="H562" i="1"/>
  <c r="Z562" i="1" s="1"/>
  <c r="AB562" i="1" s="1"/>
  <c r="F562" i="1"/>
  <c r="A562" i="1"/>
  <c r="AH561" i="1"/>
  <c r="AF561" i="1"/>
  <c r="AE561" i="1"/>
  <c r="AD561" i="1"/>
  <c r="Y561" i="1"/>
  <c r="X561" i="1"/>
  <c r="W561" i="1"/>
  <c r="O561" i="1"/>
  <c r="N561" i="1"/>
  <c r="H561" i="1"/>
  <c r="Z561" i="1" s="1"/>
  <c r="AB561" i="1" s="1"/>
  <c r="F561" i="1"/>
  <c r="A561" i="1"/>
  <c r="AH560" i="1"/>
  <c r="AF560" i="1"/>
  <c r="AE560" i="1"/>
  <c r="AD560" i="1"/>
  <c r="Y560" i="1"/>
  <c r="X560" i="1"/>
  <c r="W560" i="1"/>
  <c r="O560" i="1"/>
  <c r="N560" i="1"/>
  <c r="M560" i="1" s="1"/>
  <c r="H560" i="1"/>
  <c r="Z560" i="1" s="1"/>
  <c r="AB560" i="1" s="1"/>
  <c r="F560" i="1"/>
  <c r="A560" i="1"/>
  <c r="AH558" i="1"/>
  <c r="AF558" i="1"/>
  <c r="AE558" i="1"/>
  <c r="AD558" i="1"/>
  <c r="Y558" i="1"/>
  <c r="X558" i="1"/>
  <c r="W558" i="1"/>
  <c r="O558" i="1"/>
  <c r="N558" i="1"/>
  <c r="M558" i="1" s="1"/>
  <c r="H558" i="1"/>
  <c r="Z558" i="1" s="1"/>
  <c r="AB558" i="1" s="1"/>
  <c r="F558" i="1"/>
  <c r="A558" i="1"/>
  <c r="AH555" i="1"/>
  <c r="AG555" i="1"/>
  <c r="AF555" i="1"/>
  <c r="AE555" i="1"/>
  <c r="AD555" i="1"/>
  <c r="Y555" i="1"/>
  <c r="X555" i="1"/>
  <c r="W555" i="1"/>
  <c r="O555" i="1"/>
  <c r="N555" i="1"/>
  <c r="M555" i="1" s="1"/>
  <c r="H555" i="1"/>
  <c r="Z555" i="1" s="1"/>
  <c r="AB555" i="1" s="1"/>
  <c r="F555" i="1"/>
  <c r="A555" i="1"/>
  <c r="AH553" i="1"/>
  <c r="AF553" i="1"/>
  <c r="AE553" i="1"/>
  <c r="AD553" i="1"/>
  <c r="Y553" i="1"/>
  <c r="X553" i="1"/>
  <c r="W553" i="1"/>
  <c r="O553" i="1"/>
  <c r="N553" i="1"/>
  <c r="M553" i="1" s="1"/>
  <c r="H553" i="1"/>
  <c r="Z553" i="1" s="1"/>
  <c r="AB553" i="1" s="1"/>
  <c r="F553" i="1"/>
  <c r="A553" i="1"/>
  <c r="AH550" i="1"/>
  <c r="AG550" i="1"/>
  <c r="AF550" i="1"/>
  <c r="AE550" i="1"/>
  <c r="AD550" i="1"/>
  <c r="Y550" i="1"/>
  <c r="X550" i="1"/>
  <c r="W550" i="1"/>
  <c r="O550" i="1"/>
  <c r="N550" i="1"/>
  <c r="H550" i="1"/>
  <c r="Z550" i="1" s="1"/>
  <c r="AB550" i="1" s="1"/>
  <c r="F550" i="1"/>
  <c r="A550" i="1"/>
  <c r="AH554" i="1"/>
  <c r="AF554" i="1"/>
  <c r="AE554" i="1"/>
  <c r="AD554" i="1"/>
  <c r="Y554" i="1"/>
  <c r="X554" i="1"/>
  <c r="W554" i="1"/>
  <c r="O554" i="1"/>
  <c r="N554" i="1"/>
  <c r="M554" i="1" s="1"/>
  <c r="H554" i="1"/>
  <c r="Z554" i="1" s="1"/>
  <c r="AB554" i="1" s="1"/>
  <c r="F554" i="1"/>
  <c r="A554" i="1"/>
  <c r="AH551" i="1"/>
  <c r="AF551" i="1"/>
  <c r="AE551" i="1"/>
  <c r="AD551" i="1"/>
  <c r="Y551" i="1"/>
  <c r="X551" i="1"/>
  <c r="W551" i="1"/>
  <c r="O551" i="1"/>
  <c r="N551" i="1"/>
  <c r="M551" i="1" s="1"/>
  <c r="H551" i="1"/>
  <c r="Z551" i="1" s="1"/>
  <c r="AB551" i="1" s="1"/>
  <c r="F551" i="1"/>
  <c r="A551" i="1"/>
  <c r="AH552" i="1"/>
  <c r="AF552" i="1"/>
  <c r="AE552" i="1"/>
  <c r="AD552" i="1"/>
  <c r="Y552" i="1"/>
  <c r="X552" i="1"/>
  <c r="W552" i="1"/>
  <c r="O552" i="1"/>
  <c r="N552" i="1"/>
  <c r="M552" i="1" s="1"/>
  <c r="H552" i="1"/>
  <c r="Z552" i="1" s="1"/>
  <c r="AB552" i="1" s="1"/>
  <c r="F552" i="1"/>
  <c r="A552" i="1"/>
  <c r="AH548" i="1"/>
  <c r="AF548" i="1"/>
  <c r="AE548" i="1"/>
  <c r="AD548" i="1"/>
  <c r="Y548" i="1"/>
  <c r="X548" i="1"/>
  <c r="W548" i="1"/>
  <c r="O548" i="1"/>
  <c r="N548" i="1"/>
  <c r="M548" i="1" s="1"/>
  <c r="H548" i="1"/>
  <c r="Z548" i="1" s="1"/>
  <c r="AB548" i="1" s="1"/>
  <c r="F548" i="1"/>
  <c r="A548" i="1"/>
  <c r="AH546" i="1"/>
  <c r="AG546" i="1"/>
  <c r="AF546" i="1"/>
  <c r="AE546" i="1"/>
  <c r="AD546" i="1"/>
  <c r="Y546" i="1"/>
  <c r="X546" i="1"/>
  <c r="W546" i="1"/>
  <c r="O546" i="1"/>
  <c r="N546" i="1"/>
  <c r="H546" i="1"/>
  <c r="Z546" i="1" s="1"/>
  <c r="AB546" i="1" s="1"/>
  <c r="F546" i="1"/>
  <c r="A546" i="1"/>
  <c r="AH549" i="1"/>
  <c r="AF549" i="1"/>
  <c r="AE549" i="1"/>
  <c r="AD549" i="1"/>
  <c r="Y549" i="1"/>
  <c r="X549" i="1"/>
  <c r="W549" i="1"/>
  <c r="O549" i="1"/>
  <c r="N549" i="1"/>
  <c r="M549" i="1" s="1"/>
  <c r="H549" i="1"/>
  <c r="Z549" i="1" s="1"/>
  <c r="AB549" i="1" s="1"/>
  <c r="F549" i="1"/>
  <c r="A549" i="1"/>
  <c r="AH547" i="1"/>
  <c r="AF547" i="1"/>
  <c r="AE547" i="1"/>
  <c r="AD547" i="1"/>
  <c r="Y547" i="1"/>
  <c r="X547" i="1"/>
  <c r="W547" i="1"/>
  <c r="O547" i="1"/>
  <c r="N547" i="1"/>
  <c r="M547" i="1" s="1"/>
  <c r="H547" i="1"/>
  <c r="Z547" i="1" s="1"/>
  <c r="AB547" i="1" s="1"/>
  <c r="F547" i="1"/>
  <c r="A547" i="1"/>
  <c r="AH543" i="1"/>
  <c r="AF543" i="1"/>
  <c r="AE543" i="1"/>
  <c r="AD543" i="1"/>
  <c r="Y543" i="1"/>
  <c r="X543" i="1"/>
  <c r="W543" i="1"/>
  <c r="O543" i="1"/>
  <c r="N543" i="1"/>
  <c r="M543" i="1" s="1"/>
  <c r="H543" i="1"/>
  <c r="Z543" i="1" s="1"/>
  <c r="AB543" i="1" s="1"/>
  <c r="F543" i="1"/>
  <c r="A543" i="1"/>
  <c r="AH545" i="1"/>
  <c r="AF545" i="1"/>
  <c r="AE545" i="1"/>
  <c r="AD545" i="1"/>
  <c r="Y545" i="1"/>
  <c r="X545" i="1"/>
  <c r="W545" i="1"/>
  <c r="O545" i="1"/>
  <c r="N545" i="1"/>
  <c r="M545" i="1" s="1"/>
  <c r="H545" i="1"/>
  <c r="Z545" i="1" s="1"/>
  <c r="AB545" i="1" s="1"/>
  <c r="F545" i="1"/>
  <c r="A545" i="1"/>
  <c r="AH540" i="1"/>
  <c r="AF540" i="1"/>
  <c r="AE540" i="1"/>
  <c r="AD540" i="1"/>
  <c r="Y540" i="1"/>
  <c r="X540" i="1"/>
  <c r="W540" i="1"/>
  <c r="O540" i="1"/>
  <c r="N540" i="1"/>
  <c r="M540" i="1" s="1"/>
  <c r="H540" i="1"/>
  <c r="Z540" i="1" s="1"/>
  <c r="AB540" i="1" s="1"/>
  <c r="F540" i="1"/>
  <c r="A540" i="1"/>
  <c r="AH541" i="1"/>
  <c r="AF541" i="1"/>
  <c r="AE541" i="1"/>
  <c r="AD541" i="1"/>
  <c r="Y541" i="1"/>
  <c r="X541" i="1"/>
  <c r="W541" i="1"/>
  <c r="O541" i="1"/>
  <c r="N541" i="1"/>
  <c r="M541" i="1" s="1"/>
  <c r="H541" i="1"/>
  <c r="Z541" i="1" s="1"/>
  <c r="AB541" i="1" s="1"/>
  <c r="F541" i="1"/>
  <c r="A541" i="1"/>
  <c r="AH539" i="1"/>
  <c r="AF539" i="1"/>
  <c r="AE539" i="1"/>
  <c r="AD539" i="1"/>
  <c r="Y539" i="1"/>
  <c r="X539" i="1"/>
  <c r="W539" i="1"/>
  <c r="O539" i="1"/>
  <c r="N539" i="1"/>
  <c r="M539" i="1" s="1"/>
  <c r="H539" i="1"/>
  <c r="Z539" i="1" s="1"/>
  <c r="AB539" i="1" s="1"/>
  <c r="F539" i="1"/>
  <c r="A539" i="1"/>
  <c r="AH538" i="1"/>
  <c r="AF538" i="1"/>
  <c r="AE538" i="1"/>
  <c r="AD538" i="1"/>
  <c r="Y538" i="1"/>
  <c r="X538" i="1"/>
  <c r="W538" i="1"/>
  <c r="O538" i="1"/>
  <c r="N538" i="1"/>
  <c r="M538" i="1" s="1"/>
  <c r="H538" i="1"/>
  <c r="Z538" i="1" s="1"/>
  <c r="AB538" i="1" s="1"/>
  <c r="F538" i="1"/>
  <c r="A538" i="1"/>
  <c r="AH537" i="1"/>
  <c r="AF537" i="1"/>
  <c r="AE537" i="1"/>
  <c r="AD537" i="1"/>
  <c r="Y537" i="1"/>
  <c r="X537" i="1"/>
  <c r="W537" i="1"/>
  <c r="O537" i="1"/>
  <c r="N537" i="1"/>
  <c r="M537" i="1" s="1"/>
  <c r="H537" i="1"/>
  <c r="Z537" i="1" s="1"/>
  <c r="AB537" i="1" s="1"/>
  <c r="F537" i="1"/>
  <c r="A537" i="1"/>
  <c r="AH535" i="1"/>
  <c r="AF535" i="1"/>
  <c r="AE535" i="1"/>
  <c r="AD535" i="1"/>
  <c r="Y535" i="1"/>
  <c r="X535" i="1"/>
  <c r="W535" i="1"/>
  <c r="O535" i="1"/>
  <c r="N535" i="1"/>
  <c r="M535" i="1" s="1"/>
  <c r="H535" i="1"/>
  <c r="Z535" i="1" s="1"/>
  <c r="AB535" i="1" s="1"/>
  <c r="F535" i="1"/>
  <c r="A535" i="1"/>
  <c r="AH533" i="1"/>
  <c r="AG533" i="1"/>
  <c r="AF533" i="1"/>
  <c r="AE533" i="1"/>
  <c r="AD533" i="1"/>
  <c r="Y533" i="1"/>
  <c r="X533" i="1"/>
  <c r="W533" i="1"/>
  <c r="O533" i="1"/>
  <c r="N533" i="1"/>
  <c r="H533" i="1"/>
  <c r="Z533" i="1" s="1"/>
  <c r="AB533" i="1" s="1"/>
  <c r="F533" i="1"/>
  <c r="A533" i="1"/>
  <c r="AH536" i="1"/>
  <c r="AF536" i="1"/>
  <c r="AE536" i="1"/>
  <c r="AD536" i="1"/>
  <c r="Y536" i="1"/>
  <c r="X536" i="1"/>
  <c r="W536" i="1"/>
  <c r="O536" i="1"/>
  <c r="N536" i="1"/>
  <c r="M536" i="1" s="1"/>
  <c r="H536" i="1"/>
  <c r="Z536" i="1" s="1"/>
  <c r="AB536" i="1" s="1"/>
  <c r="F536" i="1"/>
  <c r="A536" i="1"/>
  <c r="AH532" i="1"/>
  <c r="AF532" i="1"/>
  <c r="AE532" i="1"/>
  <c r="AD532" i="1"/>
  <c r="Y532" i="1"/>
  <c r="X532" i="1"/>
  <c r="W532" i="1"/>
  <c r="O532" i="1"/>
  <c r="N532" i="1"/>
  <c r="M532" i="1" s="1"/>
  <c r="H532" i="1"/>
  <c r="Z532" i="1" s="1"/>
  <c r="AB532" i="1" s="1"/>
  <c r="F532" i="1"/>
  <c r="A532" i="1"/>
  <c r="AH530" i="1"/>
  <c r="AF530" i="1"/>
  <c r="AE530" i="1"/>
  <c r="AD530" i="1"/>
  <c r="Y530" i="1"/>
  <c r="X530" i="1"/>
  <c r="W530" i="1"/>
  <c r="O530" i="1"/>
  <c r="N530" i="1"/>
  <c r="M530" i="1" s="1"/>
  <c r="H530" i="1"/>
  <c r="Z530" i="1" s="1"/>
  <c r="AB530" i="1" s="1"/>
  <c r="F530" i="1"/>
  <c r="A530" i="1"/>
  <c r="AH529" i="1"/>
  <c r="AF529" i="1"/>
  <c r="AE529" i="1"/>
  <c r="AD529" i="1"/>
  <c r="Y529" i="1"/>
  <c r="X529" i="1"/>
  <c r="W529" i="1"/>
  <c r="O529" i="1"/>
  <c r="N529" i="1"/>
  <c r="M529" i="1" s="1"/>
  <c r="H529" i="1"/>
  <c r="Z529" i="1" s="1"/>
  <c r="AB529" i="1" s="1"/>
  <c r="F529" i="1"/>
  <c r="A529" i="1"/>
  <c r="AH528" i="1"/>
  <c r="AF528" i="1"/>
  <c r="AE528" i="1"/>
  <c r="AD528" i="1"/>
  <c r="Y528" i="1"/>
  <c r="X528" i="1"/>
  <c r="W528" i="1"/>
  <c r="O528" i="1"/>
  <c r="N528" i="1"/>
  <c r="M528" i="1" s="1"/>
  <c r="H528" i="1"/>
  <c r="Z528" i="1" s="1"/>
  <c r="AB528" i="1" s="1"/>
  <c r="F528" i="1"/>
  <c r="A528" i="1"/>
  <c r="AH525" i="1"/>
  <c r="AF525" i="1"/>
  <c r="AE525" i="1"/>
  <c r="AD525" i="1"/>
  <c r="Y525" i="1"/>
  <c r="X525" i="1"/>
  <c r="W525" i="1"/>
  <c r="O525" i="1"/>
  <c r="N525" i="1"/>
  <c r="M525" i="1" s="1"/>
  <c r="H525" i="1"/>
  <c r="Z525" i="1" s="1"/>
  <c r="AB525" i="1" s="1"/>
  <c r="F525" i="1"/>
  <c r="A525" i="1"/>
  <c r="AH524" i="1"/>
  <c r="AF524" i="1"/>
  <c r="AE524" i="1"/>
  <c r="AD524" i="1"/>
  <c r="Y524" i="1"/>
  <c r="X524" i="1"/>
  <c r="W524" i="1"/>
  <c r="O524" i="1"/>
  <c r="N524" i="1"/>
  <c r="M524" i="1" s="1"/>
  <c r="H524" i="1"/>
  <c r="Z524" i="1" s="1"/>
  <c r="AB524" i="1" s="1"/>
  <c r="F524" i="1"/>
  <c r="A524" i="1"/>
  <c r="AH522" i="1"/>
  <c r="AF522" i="1"/>
  <c r="AE522" i="1"/>
  <c r="AD522" i="1"/>
  <c r="Y522" i="1"/>
  <c r="X522" i="1"/>
  <c r="W522" i="1"/>
  <c r="O522" i="1"/>
  <c r="N522" i="1"/>
  <c r="M522" i="1" s="1"/>
  <c r="H522" i="1"/>
  <c r="Z522" i="1" s="1"/>
  <c r="AB522" i="1" s="1"/>
  <c r="F522" i="1"/>
  <c r="A522" i="1"/>
  <c r="AH521" i="1"/>
  <c r="AG521" i="1"/>
  <c r="AF521" i="1"/>
  <c r="AE521" i="1"/>
  <c r="AD521" i="1"/>
  <c r="Y521" i="1"/>
  <c r="X521" i="1"/>
  <c r="W521" i="1"/>
  <c r="O521" i="1"/>
  <c r="N521" i="1"/>
  <c r="H521" i="1"/>
  <c r="Z521" i="1" s="1"/>
  <c r="AB521" i="1" s="1"/>
  <c r="F521" i="1"/>
  <c r="A521" i="1"/>
  <c r="AH523" i="1"/>
  <c r="AF523" i="1"/>
  <c r="AE523" i="1"/>
  <c r="AD523" i="1"/>
  <c r="Y523" i="1"/>
  <c r="X523" i="1"/>
  <c r="W523" i="1"/>
  <c r="O523" i="1"/>
  <c r="N523" i="1"/>
  <c r="M523" i="1" s="1"/>
  <c r="H523" i="1"/>
  <c r="Z523" i="1" s="1"/>
  <c r="AB523" i="1" s="1"/>
  <c r="F523" i="1"/>
  <c r="A523" i="1"/>
  <c r="AH520" i="1"/>
  <c r="AF520" i="1"/>
  <c r="AE520" i="1"/>
  <c r="AD520" i="1"/>
  <c r="Y520" i="1"/>
  <c r="X520" i="1"/>
  <c r="W520" i="1"/>
  <c r="O520" i="1"/>
  <c r="N520" i="1"/>
  <c r="M520" i="1" s="1"/>
  <c r="H520" i="1"/>
  <c r="Z520" i="1" s="1"/>
  <c r="AB520" i="1" s="1"/>
  <c r="F520" i="1"/>
  <c r="A520" i="1"/>
  <c r="AH518" i="1"/>
  <c r="AF518" i="1"/>
  <c r="AE518" i="1"/>
  <c r="AD518" i="1"/>
  <c r="Y518" i="1"/>
  <c r="X518" i="1"/>
  <c r="W518" i="1"/>
  <c r="O518" i="1"/>
  <c r="N518" i="1"/>
  <c r="M518" i="1" s="1"/>
  <c r="H518" i="1"/>
  <c r="Z518" i="1" s="1"/>
  <c r="AB518" i="1" s="1"/>
  <c r="F518" i="1"/>
  <c r="A518" i="1"/>
  <c r="AH517" i="1"/>
  <c r="AG517" i="1"/>
  <c r="AF517" i="1"/>
  <c r="AE517" i="1"/>
  <c r="AD517" i="1"/>
  <c r="Y517" i="1"/>
  <c r="X517" i="1"/>
  <c r="W517" i="1"/>
  <c r="O517" i="1"/>
  <c r="N517" i="1"/>
  <c r="H517" i="1"/>
  <c r="Z517" i="1" s="1"/>
  <c r="AB517" i="1" s="1"/>
  <c r="F517" i="1"/>
  <c r="A517" i="1"/>
  <c r="AH515" i="1"/>
  <c r="AG515" i="1"/>
  <c r="AF515" i="1"/>
  <c r="AE515" i="1"/>
  <c r="AD515" i="1"/>
  <c r="Y515" i="1"/>
  <c r="X515" i="1"/>
  <c r="W515" i="1"/>
  <c r="O515" i="1"/>
  <c r="N515" i="1"/>
  <c r="H515" i="1"/>
  <c r="Z515" i="1" s="1"/>
  <c r="AB515" i="1" s="1"/>
  <c r="F515" i="1"/>
  <c r="A515" i="1"/>
  <c r="AH514" i="1"/>
  <c r="AF514" i="1"/>
  <c r="AE514" i="1"/>
  <c r="AD514" i="1"/>
  <c r="Y514" i="1"/>
  <c r="X514" i="1"/>
  <c r="W514" i="1"/>
  <c r="O514" i="1"/>
  <c r="N514" i="1"/>
  <c r="M514" i="1" s="1"/>
  <c r="H514" i="1"/>
  <c r="Z514" i="1" s="1"/>
  <c r="AB514" i="1" s="1"/>
  <c r="F514" i="1"/>
  <c r="A514" i="1"/>
  <c r="AH511" i="1"/>
  <c r="AF511" i="1"/>
  <c r="AE511" i="1"/>
  <c r="AD511" i="1"/>
  <c r="Y511" i="1"/>
  <c r="X511" i="1"/>
  <c r="W511" i="1"/>
  <c r="O511" i="1"/>
  <c r="N511" i="1"/>
  <c r="M511" i="1" s="1"/>
  <c r="Z511" i="1"/>
  <c r="AB511" i="1" s="1"/>
  <c r="F511" i="1"/>
  <c r="A511" i="1"/>
  <c r="AH512" i="1"/>
  <c r="AF512" i="1"/>
  <c r="AE512" i="1"/>
  <c r="AD512" i="1"/>
  <c r="Y512" i="1"/>
  <c r="X512" i="1"/>
  <c r="W512" i="1"/>
  <c r="O512" i="1"/>
  <c r="N512" i="1"/>
  <c r="M512" i="1" s="1"/>
  <c r="H512" i="1"/>
  <c r="Z512" i="1" s="1"/>
  <c r="AB512" i="1" s="1"/>
  <c r="F512" i="1"/>
  <c r="A512" i="1"/>
  <c r="AH508" i="1"/>
  <c r="AF508" i="1"/>
  <c r="AE508" i="1"/>
  <c r="AD508" i="1"/>
  <c r="Y508" i="1"/>
  <c r="X508" i="1"/>
  <c r="W508" i="1"/>
  <c r="O508" i="1"/>
  <c r="N508" i="1"/>
  <c r="M508" i="1" s="1"/>
  <c r="H508" i="1"/>
  <c r="Z508" i="1" s="1"/>
  <c r="AB508" i="1" s="1"/>
  <c r="F508" i="1"/>
  <c r="A508" i="1"/>
  <c r="AH507" i="1"/>
  <c r="AG507" i="1"/>
  <c r="AF507" i="1"/>
  <c r="AE507" i="1"/>
  <c r="AD507" i="1"/>
  <c r="Y507" i="1"/>
  <c r="X507" i="1"/>
  <c r="W507" i="1"/>
  <c r="O507" i="1"/>
  <c r="N507" i="1"/>
  <c r="H507" i="1"/>
  <c r="Z507" i="1" s="1"/>
  <c r="AB507" i="1" s="1"/>
  <c r="F507" i="1"/>
  <c r="A507" i="1"/>
  <c r="AH506" i="1"/>
  <c r="AF506" i="1"/>
  <c r="AE506" i="1"/>
  <c r="AD506" i="1"/>
  <c r="Y506" i="1"/>
  <c r="X506" i="1"/>
  <c r="W506" i="1"/>
  <c r="O506" i="1"/>
  <c r="N506" i="1"/>
  <c r="M506" i="1" s="1"/>
  <c r="H506" i="1"/>
  <c r="Z506" i="1" s="1"/>
  <c r="AB506" i="1" s="1"/>
  <c r="F506" i="1"/>
  <c r="A506" i="1"/>
  <c r="AH505" i="1"/>
  <c r="AG505" i="1"/>
  <c r="AF505" i="1"/>
  <c r="AE505" i="1"/>
  <c r="AD505" i="1"/>
  <c r="Y505" i="1"/>
  <c r="X505" i="1"/>
  <c r="W505" i="1"/>
  <c r="O505" i="1"/>
  <c r="N505" i="1"/>
  <c r="H505" i="1"/>
  <c r="Z505" i="1" s="1"/>
  <c r="AB505" i="1" s="1"/>
  <c r="F505" i="1"/>
  <c r="A505" i="1"/>
  <c r="AH504" i="1"/>
  <c r="AG504" i="1"/>
  <c r="AF504" i="1"/>
  <c r="AE504" i="1"/>
  <c r="AD504" i="1"/>
  <c r="Y504" i="1"/>
  <c r="X504" i="1"/>
  <c r="W504" i="1"/>
  <c r="O504" i="1"/>
  <c r="N504" i="1"/>
  <c r="H504" i="1"/>
  <c r="Z504" i="1" s="1"/>
  <c r="AB504" i="1" s="1"/>
  <c r="F504" i="1"/>
  <c r="A504" i="1"/>
  <c r="AH503" i="1"/>
  <c r="AG503" i="1"/>
  <c r="AF503" i="1"/>
  <c r="AE503" i="1"/>
  <c r="AD503" i="1"/>
  <c r="Y503" i="1"/>
  <c r="X503" i="1"/>
  <c r="W503" i="1"/>
  <c r="O503" i="1"/>
  <c r="N503" i="1"/>
  <c r="H503" i="1"/>
  <c r="Z503" i="1" s="1"/>
  <c r="AB503" i="1" s="1"/>
  <c r="F503" i="1"/>
  <c r="A503" i="1"/>
  <c r="AH502" i="1"/>
  <c r="AF502" i="1"/>
  <c r="AE502" i="1"/>
  <c r="AD502" i="1"/>
  <c r="Y502" i="1"/>
  <c r="X502" i="1"/>
  <c r="W502" i="1"/>
  <c r="O502" i="1"/>
  <c r="N502" i="1"/>
  <c r="M502" i="1" s="1"/>
  <c r="H502" i="1"/>
  <c r="Z502" i="1" s="1"/>
  <c r="AB502" i="1" s="1"/>
  <c r="F502" i="1"/>
  <c r="A502" i="1"/>
  <c r="AH501" i="1"/>
  <c r="AF501" i="1"/>
  <c r="AE501" i="1"/>
  <c r="AD501" i="1"/>
  <c r="Y501" i="1"/>
  <c r="X501" i="1"/>
  <c r="W501" i="1"/>
  <c r="O501" i="1"/>
  <c r="N501" i="1"/>
  <c r="M501" i="1" s="1"/>
  <c r="H501" i="1"/>
  <c r="Z501" i="1" s="1"/>
  <c r="AB501" i="1" s="1"/>
  <c r="F501" i="1"/>
  <c r="A501" i="1"/>
  <c r="AH500" i="1"/>
  <c r="AF500" i="1"/>
  <c r="AE500" i="1"/>
  <c r="AD500" i="1"/>
  <c r="Y500" i="1"/>
  <c r="X500" i="1"/>
  <c r="W500" i="1"/>
  <c r="O500" i="1"/>
  <c r="N500" i="1"/>
  <c r="M500" i="1" s="1"/>
  <c r="H500" i="1"/>
  <c r="Z500" i="1" s="1"/>
  <c r="AB500" i="1" s="1"/>
  <c r="F500" i="1"/>
  <c r="A500" i="1"/>
  <c r="AH499" i="1"/>
  <c r="AF499" i="1"/>
  <c r="AE499" i="1"/>
  <c r="AD499" i="1"/>
  <c r="Y499" i="1"/>
  <c r="X499" i="1"/>
  <c r="W499" i="1"/>
  <c r="O499" i="1"/>
  <c r="N499" i="1"/>
  <c r="M499" i="1" s="1"/>
  <c r="H499" i="1"/>
  <c r="Z499" i="1" s="1"/>
  <c r="AB499" i="1" s="1"/>
  <c r="F499" i="1"/>
  <c r="A499" i="1"/>
  <c r="AH498" i="1"/>
  <c r="AF498" i="1"/>
  <c r="AE498" i="1"/>
  <c r="AD498" i="1"/>
  <c r="Y498" i="1"/>
  <c r="X498" i="1"/>
  <c r="W498" i="1"/>
  <c r="O498" i="1"/>
  <c r="N498" i="1"/>
  <c r="M498" i="1" s="1"/>
  <c r="H498" i="1"/>
  <c r="Z498" i="1" s="1"/>
  <c r="AB498" i="1" s="1"/>
  <c r="F498" i="1"/>
  <c r="A498" i="1"/>
  <c r="AH497" i="1"/>
  <c r="AF497" i="1"/>
  <c r="AE497" i="1"/>
  <c r="AD497" i="1"/>
  <c r="Y497" i="1"/>
  <c r="X497" i="1"/>
  <c r="W497" i="1"/>
  <c r="O497" i="1"/>
  <c r="N497" i="1"/>
  <c r="M497" i="1" s="1"/>
  <c r="H497" i="1"/>
  <c r="Z497" i="1" s="1"/>
  <c r="AB497" i="1" s="1"/>
  <c r="F497" i="1"/>
  <c r="A497" i="1"/>
  <c r="AH494" i="1"/>
  <c r="AG494" i="1"/>
  <c r="AF494" i="1"/>
  <c r="AE494" i="1"/>
  <c r="AD494" i="1"/>
  <c r="Y494" i="1"/>
  <c r="X494" i="1"/>
  <c r="W494" i="1"/>
  <c r="O494" i="1"/>
  <c r="N494" i="1"/>
  <c r="H494" i="1"/>
  <c r="Z494" i="1" s="1"/>
  <c r="AB494" i="1" s="1"/>
  <c r="F494" i="1"/>
  <c r="A494" i="1"/>
  <c r="AH496" i="1"/>
  <c r="AF496" i="1"/>
  <c r="AE496" i="1"/>
  <c r="AD496" i="1"/>
  <c r="Y496" i="1"/>
  <c r="X496" i="1"/>
  <c r="W496" i="1"/>
  <c r="O496" i="1"/>
  <c r="N496" i="1"/>
  <c r="M496" i="1" s="1"/>
  <c r="H496" i="1"/>
  <c r="Z496" i="1" s="1"/>
  <c r="AB496" i="1" s="1"/>
  <c r="F496" i="1"/>
  <c r="A496" i="1"/>
  <c r="AH491" i="1"/>
  <c r="AG491" i="1"/>
  <c r="AF491" i="1"/>
  <c r="AE491" i="1"/>
  <c r="AD491" i="1"/>
  <c r="Y491" i="1"/>
  <c r="X491" i="1"/>
  <c r="W491" i="1"/>
  <c r="O491" i="1"/>
  <c r="N491" i="1"/>
  <c r="H491" i="1"/>
  <c r="Z491" i="1" s="1"/>
  <c r="AB491" i="1" s="1"/>
  <c r="F491" i="1"/>
  <c r="A491" i="1"/>
  <c r="AH493" i="1"/>
  <c r="AF493" i="1"/>
  <c r="AE493" i="1"/>
  <c r="AD493" i="1"/>
  <c r="Y493" i="1"/>
  <c r="X493" i="1"/>
  <c r="W493" i="1"/>
  <c r="O493" i="1"/>
  <c r="N493" i="1"/>
  <c r="M493" i="1" s="1"/>
  <c r="H493" i="1"/>
  <c r="Z493" i="1" s="1"/>
  <c r="AB493" i="1" s="1"/>
  <c r="F493" i="1"/>
  <c r="A493" i="1"/>
  <c r="AH492" i="1"/>
  <c r="AF492" i="1"/>
  <c r="AE492" i="1"/>
  <c r="AD492" i="1"/>
  <c r="Y492" i="1"/>
  <c r="X492" i="1"/>
  <c r="W492" i="1"/>
  <c r="O492" i="1"/>
  <c r="N492" i="1"/>
  <c r="M492" i="1" s="1"/>
  <c r="H492" i="1"/>
  <c r="Z492" i="1" s="1"/>
  <c r="AB492" i="1" s="1"/>
  <c r="F492" i="1"/>
  <c r="A492" i="1"/>
  <c r="AH490" i="1"/>
  <c r="AF490" i="1"/>
  <c r="AE490" i="1"/>
  <c r="AD490" i="1"/>
  <c r="Y490" i="1"/>
  <c r="X490" i="1"/>
  <c r="W490" i="1"/>
  <c r="O490" i="1"/>
  <c r="N490" i="1"/>
  <c r="M490" i="1" s="1"/>
  <c r="H490" i="1"/>
  <c r="Z490" i="1" s="1"/>
  <c r="AB490" i="1" s="1"/>
  <c r="F490" i="1"/>
  <c r="A490" i="1"/>
  <c r="AH489" i="1"/>
  <c r="AG489" i="1"/>
  <c r="AF489" i="1"/>
  <c r="AE489" i="1"/>
  <c r="AD489" i="1"/>
  <c r="Y489" i="1"/>
  <c r="X489" i="1"/>
  <c r="W489" i="1"/>
  <c r="O489" i="1"/>
  <c r="N489" i="1"/>
  <c r="H489" i="1"/>
  <c r="Z489" i="1" s="1"/>
  <c r="AB489" i="1" s="1"/>
  <c r="F489" i="1"/>
  <c r="A489" i="1"/>
  <c r="AH488" i="1"/>
  <c r="AG488" i="1"/>
  <c r="AF488" i="1"/>
  <c r="AE488" i="1"/>
  <c r="AD488" i="1"/>
  <c r="Y488" i="1"/>
  <c r="X488" i="1"/>
  <c r="W488" i="1"/>
  <c r="O488" i="1"/>
  <c r="N488" i="1"/>
  <c r="H488" i="1"/>
  <c r="Z488" i="1" s="1"/>
  <c r="AB488" i="1" s="1"/>
  <c r="F488" i="1"/>
  <c r="A488" i="1"/>
  <c r="AH487" i="1"/>
  <c r="AG487" i="1"/>
  <c r="AF487" i="1"/>
  <c r="AE487" i="1"/>
  <c r="AD487" i="1"/>
  <c r="Y487" i="1"/>
  <c r="X487" i="1"/>
  <c r="W487" i="1"/>
  <c r="O487" i="1"/>
  <c r="N487" i="1"/>
  <c r="H487" i="1"/>
  <c r="Z487" i="1" s="1"/>
  <c r="AB487" i="1" s="1"/>
  <c r="F487" i="1"/>
  <c r="A487" i="1"/>
  <c r="AH486" i="1"/>
  <c r="AG486" i="1"/>
  <c r="AF486" i="1"/>
  <c r="AE486" i="1"/>
  <c r="AD486" i="1"/>
  <c r="Y486" i="1"/>
  <c r="X486" i="1"/>
  <c r="W486" i="1"/>
  <c r="O486" i="1"/>
  <c r="N486" i="1"/>
  <c r="H486" i="1"/>
  <c r="Z486" i="1" s="1"/>
  <c r="AB486" i="1" s="1"/>
  <c r="F486" i="1"/>
  <c r="A486" i="1"/>
  <c r="AH485" i="1"/>
  <c r="AG485" i="1"/>
  <c r="AF485" i="1"/>
  <c r="AE485" i="1"/>
  <c r="AD485" i="1"/>
  <c r="Y485" i="1"/>
  <c r="X485" i="1"/>
  <c r="W485" i="1"/>
  <c r="O485" i="1"/>
  <c r="N485" i="1"/>
  <c r="H485" i="1"/>
  <c r="Z485" i="1" s="1"/>
  <c r="AB485" i="1" s="1"/>
  <c r="F485" i="1"/>
  <c r="A485" i="1"/>
  <c r="AH484" i="1"/>
  <c r="AG484" i="1"/>
  <c r="AF484" i="1"/>
  <c r="AE484" i="1"/>
  <c r="AD484" i="1"/>
  <c r="Y484" i="1"/>
  <c r="X484" i="1"/>
  <c r="W484" i="1"/>
  <c r="O484" i="1"/>
  <c r="N484" i="1"/>
  <c r="H484" i="1"/>
  <c r="Z484" i="1" s="1"/>
  <c r="AB484" i="1" s="1"/>
  <c r="F484" i="1"/>
  <c r="A484" i="1"/>
  <c r="AH483" i="1"/>
  <c r="AG483" i="1"/>
  <c r="AF483" i="1"/>
  <c r="AE483" i="1"/>
  <c r="AD483" i="1"/>
  <c r="Y483" i="1"/>
  <c r="X483" i="1"/>
  <c r="W483" i="1"/>
  <c r="O483" i="1"/>
  <c r="N483" i="1"/>
  <c r="H483" i="1"/>
  <c r="Z483" i="1" s="1"/>
  <c r="AB483" i="1" s="1"/>
  <c r="F483" i="1"/>
  <c r="A483" i="1"/>
  <c r="AH482" i="1"/>
  <c r="AG482" i="1"/>
  <c r="AF482" i="1"/>
  <c r="AE482" i="1"/>
  <c r="AD482" i="1"/>
  <c r="Y482" i="1"/>
  <c r="X482" i="1"/>
  <c r="W482" i="1"/>
  <c r="O482" i="1"/>
  <c r="N482" i="1"/>
  <c r="H482" i="1"/>
  <c r="Z482" i="1" s="1"/>
  <c r="AB482" i="1" s="1"/>
  <c r="F482" i="1"/>
  <c r="A482" i="1"/>
  <c r="AH481" i="1"/>
  <c r="AG481" i="1"/>
  <c r="AF481" i="1"/>
  <c r="AE481" i="1"/>
  <c r="AD481" i="1"/>
  <c r="Y481" i="1"/>
  <c r="X481" i="1"/>
  <c r="W481" i="1"/>
  <c r="O481" i="1"/>
  <c r="N481" i="1"/>
  <c r="H481" i="1"/>
  <c r="Z481" i="1" s="1"/>
  <c r="AB481" i="1" s="1"/>
  <c r="F481" i="1"/>
  <c r="A481" i="1"/>
  <c r="AH480" i="1"/>
  <c r="AG480" i="1"/>
  <c r="AF480" i="1"/>
  <c r="AE480" i="1"/>
  <c r="AD480" i="1"/>
  <c r="Y480" i="1"/>
  <c r="X480" i="1"/>
  <c r="W480" i="1"/>
  <c r="O480" i="1"/>
  <c r="N480" i="1"/>
  <c r="H480" i="1"/>
  <c r="Z480" i="1" s="1"/>
  <c r="AB480" i="1" s="1"/>
  <c r="F480" i="1"/>
  <c r="A480" i="1"/>
  <c r="AH479" i="1"/>
  <c r="AF479" i="1"/>
  <c r="AE479" i="1"/>
  <c r="AD479" i="1"/>
  <c r="Y479" i="1"/>
  <c r="X479" i="1"/>
  <c r="W479" i="1"/>
  <c r="O479" i="1"/>
  <c r="N479" i="1"/>
  <c r="H479" i="1"/>
  <c r="Z479" i="1" s="1"/>
  <c r="AB479" i="1" s="1"/>
  <c r="F479" i="1"/>
  <c r="A479" i="1"/>
  <c r="AH476" i="1"/>
  <c r="AG476" i="1"/>
  <c r="AF476" i="1"/>
  <c r="AE476" i="1"/>
  <c r="AD476" i="1"/>
  <c r="Y476" i="1"/>
  <c r="X476" i="1"/>
  <c r="W476" i="1"/>
  <c r="O476" i="1"/>
  <c r="N476" i="1"/>
  <c r="H476" i="1"/>
  <c r="Z476" i="1" s="1"/>
  <c r="AB476" i="1" s="1"/>
  <c r="F476" i="1"/>
  <c r="A476" i="1"/>
  <c r="AH474" i="1"/>
  <c r="AF474" i="1"/>
  <c r="AE474" i="1"/>
  <c r="AD474" i="1"/>
  <c r="Y474" i="1"/>
  <c r="X474" i="1"/>
  <c r="W474" i="1"/>
  <c r="O474" i="1"/>
  <c r="N474" i="1"/>
  <c r="M474" i="1" s="1"/>
  <c r="H474" i="1"/>
  <c r="Z474" i="1" s="1"/>
  <c r="AB474" i="1" s="1"/>
  <c r="F474" i="1"/>
  <c r="A474" i="1"/>
  <c r="AH475" i="1"/>
  <c r="AF475" i="1"/>
  <c r="AE475" i="1"/>
  <c r="AD475" i="1"/>
  <c r="Y475" i="1"/>
  <c r="X475" i="1"/>
  <c r="W475" i="1"/>
  <c r="O475" i="1"/>
  <c r="N475" i="1"/>
  <c r="M475" i="1" s="1"/>
  <c r="H475" i="1"/>
  <c r="Z475" i="1" s="1"/>
  <c r="AB475" i="1" s="1"/>
  <c r="F475" i="1"/>
  <c r="A475" i="1"/>
  <c r="AH473" i="1"/>
  <c r="AG473" i="1"/>
  <c r="AF473" i="1"/>
  <c r="AE473" i="1"/>
  <c r="AD473" i="1"/>
  <c r="Y473" i="1"/>
  <c r="X473" i="1"/>
  <c r="W473" i="1"/>
  <c r="O473" i="1"/>
  <c r="N473" i="1"/>
  <c r="H473" i="1"/>
  <c r="Z473" i="1" s="1"/>
  <c r="AB473" i="1" s="1"/>
  <c r="F473" i="1"/>
  <c r="A473" i="1"/>
  <c r="AH472" i="1"/>
  <c r="AG472" i="1"/>
  <c r="AF472" i="1"/>
  <c r="AE472" i="1"/>
  <c r="AD472" i="1"/>
  <c r="Y472" i="1"/>
  <c r="X472" i="1"/>
  <c r="W472" i="1"/>
  <c r="O472" i="1"/>
  <c r="N472" i="1"/>
  <c r="H472" i="1"/>
  <c r="Z472" i="1" s="1"/>
  <c r="AB472" i="1" s="1"/>
  <c r="F472" i="1"/>
  <c r="A472" i="1"/>
  <c r="AH471" i="1"/>
  <c r="AF471" i="1"/>
  <c r="AE471" i="1"/>
  <c r="AD471" i="1"/>
  <c r="Y471" i="1"/>
  <c r="X471" i="1"/>
  <c r="W471" i="1"/>
  <c r="O471" i="1"/>
  <c r="N471" i="1"/>
  <c r="H471" i="1"/>
  <c r="Z471" i="1" s="1"/>
  <c r="AB471" i="1" s="1"/>
  <c r="F471" i="1"/>
  <c r="A471" i="1"/>
  <c r="AH470" i="1"/>
  <c r="AG470" i="1"/>
  <c r="AF470" i="1"/>
  <c r="AE470" i="1"/>
  <c r="AD470" i="1"/>
  <c r="Y470" i="1"/>
  <c r="X470" i="1"/>
  <c r="W470" i="1"/>
  <c r="O470" i="1"/>
  <c r="N470" i="1"/>
  <c r="H470" i="1"/>
  <c r="Z470" i="1" s="1"/>
  <c r="AB470" i="1" s="1"/>
  <c r="F470" i="1"/>
  <c r="A470" i="1"/>
  <c r="AH469" i="1"/>
  <c r="AF469" i="1"/>
  <c r="AE469" i="1"/>
  <c r="AD469" i="1"/>
  <c r="Y469" i="1"/>
  <c r="X469" i="1"/>
  <c r="W469" i="1"/>
  <c r="O469" i="1"/>
  <c r="N469" i="1"/>
  <c r="H469" i="1"/>
  <c r="Z469" i="1" s="1"/>
  <c r="AB469" i="1" s="1"/>
  <c r="F469" i="1"/>
  <c r="A469" i="1"/>
  <c r="AH468" i="1"/>
  <c r="AF468" i="1"/>
  <c r="AE468" i="1"/>
  <c r="AD468" i="1"/>
  <c r="Y468" i="1"/>
  <c r="X468" i="1"/>
  <c r="W468" i="1"/>
  <c r="O468" i="1"/>
  <c r="N468" i="1"/>
  <c r="H468" i="1"/>
  <c r="Z468" i="1" s="1"/>
  <c r="AB468" i="1" s="1"/>
  <c r="F468" i="1"/>
  <c r="A468" i="1"/>
  <c r="AH467" i="1"/>
  <c r="AF467" i="1"/>
  <c r="AE467" i="1"/>
  <c r="AD467" i="1"/>
  <c r="Y467" i="1"/>
  <c r="X467" i="1"/>
  <c r="W467" i="1"/>
  <c r="O467" i="1"/>
  <c r="N467" i="1"/>
  <c r="H467" i="1"/>
  <c r="Z467" i="1" s="1"/>
  <c r="AB467" i="1" s="1"/>
  <c r="F467" i="1"/>
  <c r="A467" i="1"/>
  <c r="AH466" i="1"/>
  <c r="AF466" i="1"/>
  <c r="AE466" i="1"/>
  <c r="AD466" i="1"/>
  <c r="Y466" i="1"/>
  <c r="X466" i="1"/>
  <c r="W466" i="1"/>
  <c r="O466" i="1"/>
  <c r="N466" i="1"/>
  <c r="M466" i="1" s="1"/>
  <c r="H466" i="1"/>
  <c r="Z466" i="1" s="1"/>
  <c r="AB466" i="1" s="1"/>
  <c r="F466" i="1"/>
  <c r="A466" i="1"/>
  <c r="AH465" i="1"/>
  <c r="AF465" i="1"/>
  <c r="AE465" i="1"/>
  <c r="AD465" i="1"/>
  <c r="Y465" i="1"/>
  <c r="X465" i="1"/>
  <c r="W465" i="1"/>
  <c r="O465" i="1"/>
  <c r="N465" i="1"/>
  <c r="M465" i="1" s="1"/>
  <c r="H465" i="1"/>
  <c r="Z465" i="1" s="1"/>
  <c r="AB465" i="1" s="1"/>
  <c r="F465" i="1"/>
  <c r="A465" i="1"/>
  <c r="AH464" i="1"/>
  <c r="AG464" i="1"/>
  <c r="AF464" i="1"/>
  <c r="AE464" i="1"/>
  <c r="AD464" i="1"/>
  <c r="Y464" i="1"/>
  <c r="X464" i="1"/>
  <c r="W464" i="1"/>
  <c r="O464" i="1"/>
  <c r="N464" i="1"/>
  <c r="H464" i="1"/>
  <c r="Z464" i="1" s="1"/>
  <c r="AB464" i="1" s="1"/>
  <c r="F464" i="1"/>
  <c r="A464" i="1"/>
  <c r="AH463" i="1"/>
  <c r="AF463" i="1"/>
  <c r="AE463" i="1"/>
  <c r="AD463" i="1"/>
  <c r="Y463" i="1"/>
  <c r="X463" i="1"/>
  <c r="W463" i="1"/>
  <c r="O463" i="1"/>
  <c r="N463" i="1"/>
  <c r="M463" i="1" s="1"/>
  <c r="H463" i="1"/>
  <c r="Z463" i="1" s="1"/>
  <c r="AB463" i="1" s="1"/>
  <c r="F463" i="1"/>
  <c r="A463" i="1"/>
  <c r="AH462" i="1"/>
  <c r="AF462" i="1"/>
  <c r="AE462" i="1"/>
  <c r="AD462" i="1"/>
  <c r="Y462" i="1"/>
  <c r="X462" i="1"/>
  <c r="W462" i="1"/>
  <c r="O462" i="1"/>
  <c r="N462" i="1"/>
  <c r="M462" i="1" s="1"/>
  <c r="H462" i="1"/>
  <c r="Z462" i="1" s="1"/>
  <c r="AB462" i="1" s="1"/>
  <c r="F462" i="1"/>
  <c r="A462" i="1"/>
  <c r="AH461" i="1"/>
  <c r="AF461" i="1"/>
  <c r="AE461" i="1"/>
  <c r="AD461" i="1"/>
  <c r="Y461" i="1"/>
  <c r="X461" i="1"/>
  <c r="W461" i="1"/>
  <c r="O461" i="1"/>
  <c r="N461" i="1"/>
  <c r="M461" i="1" s="1"/>
  <c r="H461" i="1"/>
  <c r="Z461" i="1" s="1"/>
  <c r="AB461" i="1" s="1"/>
  <c r="F461" i="1"/>
  <c r="A461" i="1"/>
  <c r="AH459" i="1"/>
  <c r="AF459" i="1"/>
  <c r="AE459" i="1"/>
  <c r="AD459" i="1"/>
  <c r="Y459" i="1"/>
  <c r="X459" i="1"/>
  <c r="W459" i="1"/>
  <c r="O459" i="1"/>
  <c r="N459" i="1"/>
  <c r="H459" i="1"/>
  <c r="Z459" i="1" s="1"/>
  <c r="AB459" i="1" s="1"/>
  <c r="F459" i="1"/>
  <c r="A459" i="1"/>
  <c r="AH456" i="1"/>
  <c r="AF456" i="1"/>
  <c r="AE456" i="1"/>
  <c r="AD456" i="1"/>
  <c r="Y456" i="1"/>
  <c r="X456" i="1"/>
  <c r="W456" i="1"/>
  <c r="O456" i="1"/>
  <c r="N456" i="1"/>
  <c r="M456" i="1" s="1"/>
  <c r="H456" i="1"/>
  <c r="Z456" i="1" s="1"/>
  <c r="AB456" i="1" s="1"/>
  <c r="F456" i="1"/>
  <c r="A456" i="1"/>
  <c r="AH458" i="1"/>
  <c r="AF458" i="1"/>
  <c r="AE458" i="1"/>
  <c r="AD458" i="1"/>
  <c r="Y458" i="1"/>
  <c r="X458" i="1"/>
  <c r="W458" i="1"/>
  <c r="O458" i="1"/>
  <c r="N458" i="1"/>
  <c r="M458" i="1" s="1"/>
  <c r="H458" i="1"/>
  <c r="Z458" i="1" s="1"/>
  <c r="AB458" i="1" s="1"/>
  <c r="F458" i="1"/>
  <c r="A458" i="1"/>
  <c r="AH455" i="1"/>
  <c r="AG455" i="1"/>
  <c r="AF455" i="1"/>
  <c r="AE455" i="1"/>
  <c r="AD455" i="1"/>
  <c r="Y455" i="1"/>
  <c r="X455" i="1"/>
  <c r="W455" i="1"/>
  <c r="O455" i="1"/>
  <c r="N455" i="1"/>
  <c r="H455" i="1"/>
  <c r="Z455" i="1" s="1"/>
  <c r="AB455" i="1" s="1"/>
  <c r="F455" i="1"/>
  <c r="A455" i="1"/>
  <c r="AH454" i="1"/>
  <c r="AF454" i="1"/>
  <c r="AE454" i="1"/>
  <c r="AD454" i="1"/>
  <c r="Y454" i="1"/>
  <c r="X454" i="1"/>
  <c r="W454" i="1"/>
  <c r="O454" i="1"/>
  <c r="N454" i="1"/>
  <c r="M454" i="1" s="1"/>
  <c r="H454" i="1"/>
  <c r="Z454" i="1" s="1"/>
  <c r="AB454" i="1" s="1"/>
  <c r="F454" i="1"/>
  <c r="A454" i="1"/>
  <c r="AH453" i="1"/>
  <c r="AF453" i="1"/>
  <c r="AE453" i="1"/>
  <c r="AD453" i="1"/>
  <c r="Y453" i="1"/>
  <c r="X453" i="1"/>
  <c r="W453" i="1"/>
  <c r="O453" i="1"/>
  <c r="N453" i="1"/>
  <c r="M453" i="1" s="1"/>
  <c r="H453" i="1"/>
  <c r="Z453" i="1" s="1"/>
  <c r="AB453" i="1" s="1"/>
  <c r="F453" i="1"/>
  <c r="A453" i="1"/>
  <c r="AH452" i="1"/>
  <c r="AF452" i="1"/>
  <c r="AE452" i="1"/>
  <c r="AD452" i="1"/>
  <c r="Y452" i="1"/>
  <c r="X452" i="1"/>
  <c r="W452" i="1"/>
  <c r="O452" i="1"/>
  <c r="N452" i="1"/>
  <c r="M452" i="1" s="1"/>
  <c r="H452" i="1"/>
  <c r="Z452" i="1" s="1"/>
  <c r="AB452" i="1" s="1"/>
  <c r="F452" i="1"/>
  <c r="A452" i="1"/>
  <c r="AH451" i="1"/>
  <c r="AF451" i="1"/>
  <c r="AE451" i="1"/>
  <c r="AD451" i="1"/>
  <c r="Y451" i="1"/>
  <c r="X451" i="1"/>
  <c r="W451" i="1"/>
  <c r="O451" i="1"/>
  <c r="N451" i="1"/>
  <c r="M451" i="1" s="1"/>
  <c r="H451" i="1"/>
  <c r="Z451" i="1" s="1"/>
  <c r="AB451" i="1" s="1"/>
  <c r="F451" i="1"/>
  <c r="A451" i="1"/>
  <c r="AH450" i="1"/>
  <c r="AF450" i="1"/>
  <c r="AE450" i="1"/>
  <c r="AD450" i="1"/>
  <c r="Y450" i="1"/>
  <c r="X450" i="1"/>
  <c r="W450" i="1"/>
  <c r="O450" i="1"/>
  <c r="N450" i="1"/>
  <c r="M450" i="1" s="1"/>
  <c r="H450" i="1"/>
  <c r="Z450" i="1" s="1"/>
  <c r="AB450" i="1" s="1"/>
  <c r="F450" i="1"/>
  <c r="A450" i="1"/>
  <c r="AH448" i="1"/>
  <c r="AF448" i="1"/>
  <c r="AE448" i="1"/>
  <c r="AD448" i="1"/>
  <c r="Y448" i="1"/>
  <c r="X448" i="1"/>
  <c r="W448" i="1"/>
  <c r="O448" i="1"/>
  <c r="N448" i="1"/>
  <c r="M448" i="1" s="1"/>
  <c r="H448" i="1"/>
  <c r="Z448" i="1" s="1"/>
  <c r="AB448" i="1" s="1"/>
  <c r="F448" i="1"/>
  <c r="A448" i="1"/>
  <c r="AH447" i="1"/>
  <c r="AG447" i="1"/>
  <c r="AF447" i="1"/>
  <c r="AE447" i="1"/>
  <c r="AD447" i="1"/>
  <c r="Y447" i="1"/>
  <c r="X447" i="1"/>
  <c r="W447" i="1"/>
  <c r="O447" i="1"/>
  <c r="N447" i="1"/>
  <c r="H447" i="1"/>
  <c r="Z447" i="1" s="1"/>
  <c r="AB447" i="1" s="1"/>
  <c r="F447" i="1"/>
  <c r="A447" i="1"/>
  <c r="AH446" i="1"/>
  <c r="AG446" i="1"/>
  <c r="AF446" i="1"/>
  <c r="AE446" i="1"/>
  <c r="AD446" i="1"/>
  <c r="Y446" i="1"/>
  <c r="X446" i="1"/>
  <c r="W446" i="1"/>
  <c r="O446" i="1"/>
  <c r="N446" i="1"/>
  <c r="H446" i="1"/>
  <c r="Z446" i="1" s="1"/>
  <c r="AB446" i="1" s="1"/>
  <c r="F446" i="1"/>
  <c r="A446" i="1"/>
  <c r="AH445" i="1"/>
  <c r="AG445" i="1"/>
  <c r="AF445" i="1"/>
  <c r="AE445" i="1"/>
  <c r="AD445" i="1"/>
  <c r="Y445" i="1"/>
  <c r="X445" i="1"/>
  <c r="W445" i="1"/>
  <c r="O445" i="1"/>
  <c r="N445" i="1"/>
  <c r="H445" i="1"/>
  <c r="Z445" i="1" s="1"/>
  <c r="AB445" i="1" s="1"/>
  <c r="F445" i="1"/>
  <c r="A445" i="1"/>
  <c r="AH444" i="1"/>
  <c r="AG444" i="1"/>
  <c r="AF444" i="1"/>
  <c r="AE444" i="1"/>
  <c r="AD444" i="1"/>
  <c r="Y444" i="1"/>
  <c r="X444" i="1"/>
  <c r="W444" i="1"/>
  <c r="O444" i="1"/>
  <c r="N444" i="1"/>
  <c r="H444" i="1"/>
  <c r="Z444" i="1" s="1"/>
  <c r="AB444" i="1" s="1"/>
  <c r="F444" i="1"/>
  <c r="A444" i="1"/>
  <c r="AH443" i="1"/>
  <c r="AG443" i="1"/>
  <c r="AF443" i="1"/>
  <c r="AE443" i="1"/>
  <c r="AD443" i="1"/>
  <c r="Y443" i="1"/>
  <c r="X443" i="1"/>
  <c r="W443" i="1"/>
  <c r="O443" i="1"/>
  <c r="N443" i="1"/>
  <c r="M443" i="1" s="1"/>
  <c r="H443" i="1"/>
  <c r="Z443" i="1" s="1"/>
  <c r="AB443" i="1" s="1"/>
  <c r="F443" i="1"/>
  <c r="A443" i="1"/>
  <c r="AH442" i="1"/>
  <c r="AG442" i="1"/>
  <c r="AF442" i="1"/>
  <c r="AE442" i="1"/>
  <c r="AD442" i="1"/>
  <c r="Y442" i="1"/>
  <c r="X442" i="1"/>
  <c r="W442" i="1"/>
  <c r="O442" i="1"/>
  <c r="N442" i="1"/>
  <c r="M442" i="1" s="1"/>
  <c r="H442" i="1"/>
  <c r="Z442" i="1" s="1"/>
  <c r="AB442" i="1" s="1"/>
  <c r="F442" i="1"/>
  <c r="A442" i="1"/>
  <c r="AH441" i="1"/>
  <c r="AF441" i="1"/>
  <c r="AE441" i="1"/>
  <c r="AD441" i="1"/>
  <c r="Y441" i="1"/>
  <c r="X441" i="1"/>
  <c r="W441" i="1"/>
  <c r="O441" i="1"/>
  <c r="N441" i="1"/>
  <c r="M441" i="1" s="1"/>
  <c r="H441" i="1"/>
  <c r="Z441" i="1" s="1"/>
  <c r="AB441" i="1" s="1"/>
  <c r="F441" i="1"/>
  <c r="A441" i="1"/>
  <c r="AH439" i="1"/>
  <c r="AF439" i="1"/>
  <c r="AE439" i="1"/>
  <c r="AD439" i="1"/>
  <c r="Y439" i="1"/>
  <c r="X439" i="1"/>
  <c r="W439" i="1"/>
  <c r="O439" i="1"/>
  <c r="N439" i="1"/>
  <c r="H439" i="1"/>
  <c r="Z439" i="1" s="1"/>
  <c r="AB439" i="1" s="1"/>
  <c r="F439" i="1"/>
  <c r="A439" i="1"/>
  <c r="AH437" i="1"/>
  <c r="AF437" i="1"/>
  <c r="AE437" i="1"/>
  <c r="AD437" i="1"/>
  <c r="Y437" i="1"/>
  <c r="X437" i="1"/>
  <c r="W437" i="1"/>
  <c r="O437" i="1"/>
  <c r="N437" i="1"/>
  <c r="H437" i="1"/>
  <c r="Z437" i="1" s="1"/>
  <c r="AB437" i="1" s="1"/>
  <c r="F437" i="1"/>
  <c r="A437" i="1"/>
  <c r="AH435" i="1"/>
  <c r="AG435" i="1"/>
  <c r="AF435" i="1"/>
  <c r="AE435" i="1"/>
  <c r="AD435" i="1"/>
  <c r="Y435" i="1"/>
  <c r="X435" i="1"/>
  <c r="W435" i="1"/>
  <c r="O435" i="1"/>
  <c r="N435" i="1"/>
  <c r="H435" i="1"/>
  <c r="Z435" i="1" s="1"/>
  <c r="AB435" i="1" s="1"/>
  <c r="F435" i="1"/>
  <c r="A435" i="1"/>
  <c r="AH434" i="1"/>
  <c r="AF434" i="1"/>
  <c r="AE434" i="1"/>
  <c r="AD434" i="1"/>
  <c r="Y434" i="1"/>
  <c r="X434" i="1"/>
  <c r="W434" i="1"/>
  <c r="O434" i="1"/>
  <c r="N434" i="1"/>
  <c r="H434" i="1"/>
  <c r="Z434" i="1" s="1"/>
  <c r="AB434" i="1" s="1"/>
  <c r="F434" i="1"/>
  <c r="A434" i="1"/>
  <c r="AH433" i="1"/>
  <c r="AF433" i="1"/>
  <c r="AE433" i="1"/>
  <c r="AD433" i="1"/>
  <c r="Y433" i="1"/>
  <c r="X433" i="1"/>
  <c r="W433" i="1"/>
  <c r="O433" i="1"/>
  <c r="N433" i="1"/>
  <c r="M433" i="1" s="1"/>
  <c r="H433" i="1"/>
  <c r="Z433" i="1" s="1"/>
  <c r="AB433" i="1" s="1"/>
  <c r="F433" i="1"/>
  <c r="A433" i="1"/>
  <c r="AH432" i="1"/>
  <c r="AG432" i="1"/>
  <c r="AF432" i="1"/>
  <c r="AE432" i="1"/>
  <c r="AD432" i="1"/>
  <c r="Y432" i="1"/>
  <c r="X432" i="1"/>
  <c r="W432" i="1"/>
  <c r="O432" i="1"/>
  <c r="N432" i="1"/>
  <c r="H432" i="1"/>
  <c r="Z432" i="1" s="1"/>
  <c r="AB432" i="1" s="1"/>
  <c r="F432" i="1"/>
  <c r="A432" i="1"/>
  <c r="AH430" i="1"/>
  <c r="AF430" i="1"/>
  <c r="AE430" i="1"/>
  <c r="AD430" i="1"/>
  <c r="Y430" i="1"/>
  <c r="X430" i="1"/>
  <c r="W430" i="1"/>
  <c r="O430" i="1"/>
  <c r="N430" i="1"/>
  <c r="M430" i="1" s="1"/>
  <c r="H430" i="1"/>
  <c r="Z430" i="1" s="1"/>
  <c r="AB430" i="1" s="1"/>
  <c r="F430" i="1"/>
  <c r="A430" i="1"/>
  <c r="AH428" i="1"/>
  <c r="AF428" i="1"/>
  <c r="AE428" i="1"/>
  <c r="AD428" i="1"/>
  <c r="Y428" i="1"/>
  <c r="X428" i="1"/>
  <c r="W428" i="1"/>
  <c r="O428" i="1"/>
  <c r="N428" i="1"/>
  <c r="M428" i="1" s="1"/>
  <c r="H428" i="1"/>
  <c r="Z428" i="1" s="1"/>
  <c r="AB428" i="1" s="1"/>
  <c r="F428" i="1"/>
  <c r="A428" i="1"/>
  <c r="AH426" i="1"/>
  <c r="AF426" i="1"/>
  <c r="AE426" i="1"/>
  <c r="AD426" i="1"/>
  <c r="Y426" i="1"/>
  <c r="X426" i="1"/>
  <c r="W426" i="1"/>
  <c r="O426" i="1"/>
  <c r="N426" i="1"/>
  <c r="M426" i="1" s="1"/>
  <c r="H426" i="1"/>
  <c r="Z426" i="1" s="1"/>
  <c r="AB426" i="1" s="1"/>
  <c r="F426" i="1"/>
  <c r="A426" i="1"/>
  <c r="AH423" i="1"/>
  <c r="AG423" i="1"/>
  <c r="AF423" i="1"/>
  <c r="AE423" i="1"/>
  <c r="AD423" i="1"/>
  <c r="Y423" i="1"/>
  <c r="X423" i="1"/>
  <c r="W423" i="1"/>
  <c r="O423" i="1"/>
  <c r="N423" i="1"/>
  <c r="H423" i="1"/>
  <c r="Z423" i="1" s="1"/>
  <c r="AB423" i="1" s="1"/>
  <c r="F423" i="1"/>
  <c r="A423" i="1"/>
  <c r="AH420" i="1"/>
  <c r="AG420" i="1"/>
  <c r="AF420" i="1"/>
  <c r="AE420" i="1"/>
  <c r="AD420" i="1"/>
  <c r="Y420" i="1"/>
  <c r="X420" i="1"/>
  <c r="W420" i="1"/>
  <c r="O420" i="1"/>
  <c r="N420" i="1"/>
  <c r="H420" i="1"/>
  <c r="Z420" i="1" s="1"/>
  <c r="AB420" i="1" s="1"/>
  <c r="F420" i="1"/>
  <c r="A420" i="1"/>
  <c r="AH418" i="1"/>
  <c r="AG418" i="1"/>
  <c r="AF418" i="1"/>
  <c r="AE418" i="1"/>
  <c r="AD418" i="1"/>
  <c r="Y418" i="1"/>
  <c r="X418" i="1"/>
  <c r="W418" i="1"/>
  <c r="O418" i="1"/>
  <c r="N418" i="1"/>
  <c r="H418" i="1"/>
  <c r="Z418" i="1" s="1"/>
  <c r="AB418" i="1" s="1"/>
  <c r="F418" i="1"/>
  <c r="A418" i="1"/>
  <c r="AH421" i="1"/>
  <c r="AF421" i="1"/>
  <c r="AE421" i="1"/>
  <c r="AD421" i="1"/>
  <c r="Y421" i="1"/>
  <c r="X421" i="1"/>
  <c r="W421" i="1"/>
  <c r="O421" i="1"/>
  <c r="N421" i="1"/>
  <c r="M421" i="1" s="1"/>
  <c r="H421" i="1"/>
  <c r="Z421" i="1" s="1"/>
  <c r="AB421" i="1" s="1"/>
  <c r="F421" i="1"/>
  <c r="A421" i="1"/>
  <c r="AH419" i="1"/>
  <c r="AG419" i="1"/>
  <c r="AF419" i="1"/>
  <c r="AE419" i="1"/>
  <c r="AD419" i="1"/>
  <c r="Y419" i="1"/>
  <c r="X419" i="1"/>
  <c r="W419" i="1"/>
  <c r="O419" i="1"/>
  <c r="N419" i="1"/>
  <c r="H419" i="1"/>
  <c r="Z419" i="1" s="1"/>
  <c r="AB419" i="1" s="1"/>
  <c r="F419" i="1"/>
  <c r="A419" i="1"/>
  <c r="AH422" i="1"/>
  <c r="AF422" i="1"/>
  <c r="AE422" i="1"/>
  <c r="AD422" i="1"/>
  <c r="Y422" i="1"/>
  <c r="X422" i="1"/>
  <c r="W422" i="1"/>
  <c r="O422" i="1"/>
  <c r="N422" i="1"/>
  <c r="M422" i="1" s="1"/>
  <c r="H422" i="1"/>
  <c r="Z422" i="1" s="1"/>
  <c r="AB422" i="1" s="1"/>
  <c r="F422" i="1"/>
  <c r="A422" i="1"/>
  <c r="AH417" i="1"/>
  <c r="AG417" i="1"/>
  <c r="AF417" i="1"/>
  <c r="AE417" i="1"/>
  <c r="AD417" i="1"/>
  <c r="Y417" i="1"/>
  <c r="X417" i="1"/>
  <c r="W417" i="1"/>
  <c r="O417" i="1"/>
  <c r="N417" i="1"/>
  <c r="H417" i="1"/>
  <c r="Z417" i="1" s="1"/>
  <c r="AB417" i="1" s="1"/>
  <c r="F417" i="1"/>
  <c r="A417" i="1"/>
  <c r="AH414" i="1"/>
  <c r="AG414" i="1"/>
  <c r="AF414" i="1"/>
  <c r="AE414" i="1"/>
  <c r="AD414" i="1"/>
  <c r="Y414" i="1"/>
  <c r="X414" i="1"/>
  <c r="W414" i="1"/>
  <c r="O414" i="1"/>
  <c r="N414" i="1"/>
  <c r="H414" i="1"/>
  <c r="Z414" i="1" s="1"/>
  <c r="AB414" i="1" s="1"/>
  <c r="F414" i="1"/>
  <c r="A414" i="1"/>
  <c r="AH412" i="1"/>
  <c r="AG412" i="1"/>
  <c r="AF412" i="1"/>
  <c r="AE412" i="1"/>
  <c r="AD412" i="1"/>
  <c r="Y412" i="1"/>
  <c r="X412" i="1"/>
  <c r="W412" i="1"/>
  <c r="O412" i="1"/>
  <c r="N412" i="1"/>
  <c r="H412" i="1"/>
  <c r="Z412" i="1" s="1"/>
  <c r="AB412" i="1" s="1"/>
  <c r="F412" i="1"/>
  <c r="A412" i="1"/>
  <c r="AH415" i="1"/>
  <c r="AF415" i="1"/>
  <c r="AE415" i="1"/>
  <c r="AD415" i="1"/>
  <c r="Y415" i="1"/>
  <c r="X415" i="1"/>
  <c r="W415" i="1"/>
  <c r="O415" i="1"/>
  <c r="N415" i="1"/>
  <c r="M415" i="1" s="1"/>
  <c r="H415" i="1"/>
  <c r="Z415" i="1" s="1"/>
  <c r="AB415" i="1" s="1"/>
  <c r="F415" i="1"/>
  <c r="A415" i="1"/>
  <c r="AH413" i="1"/>
  <c r="AG413" i="1"/>
  <c r="AF413" i="1"/>
  <c r="AE413" i="1"/>
  <c r="AD413" i="1"/>
  <c r="Y413" i="1"/>
  <c r="X413" i="1"/>
  <c r="W413" i="1"/>
  <c r="O413" i="1"/>
  <c r="N413" i="1"/>
  <c r="H413" i="1"/>
  <c r="Z413" i="1" s="1"/>
  <c r="AB413" i="1" s="1"/>
  <c r="F413" i="1"/>
  <c r="A413" i="1"/>
  <c r="AH416" i="1"/>
  <c r="AF416" i="1"/>
  <c r="AE416" i="1"/>
  <c r="AD416" i="1"/>
  <c r="Y416" i="1"/>
  <c r="X416" i="1"/>
  <c r="W416" i="1"/>
  <c r="O416" i="1"/>
  <c r="N416" i="1"/>
  <c r="M416" i="1" s="1"/>
  <c r="H416" i="1"/>
  <c r="Z416" i="1" s="1"/>
  <c r="AB416" i="1" s="1"/>
  <c r="F416" i="1"/>
  <c r="A416" i="1"/>
  <c r="AH411" i="1"/>
  <c r="AG411" i="1"/>
  <c r="AF411" i="1"/>
  <c r="AE411" i="1"/>
  <c r="AD411" i="1"/>
  <c r="Y411" i="1"/>
  <c r="X411" i="1"/>
  <c r="W411" i="1"/>
  <c r="O411" i="1"/>
  <c r="N411" i="1"/>
  <c r="H411" i="1"/>
  <c r="Z411" i="1" s="1"/>
  <c r="AB411" i="1" s="1"/>
  <c r="F411" i="1"/>
  <c r="A411" i="1"/>
  <c r="AH410" i="1"/>
  <c r="AF410" i="1"/>
  <c r="AE410" i="1"/>
  <c r="AD410" i="1"/>
  <c r="Y410" i="1"/>
  <c r="X410" i="1"/>
  <c r="W410" i="1"/>
  <c r="O410" i="1"/>
  <c r="N410" i="1"/>
  <c r="M410" i="1" s="1"/>
  <c r="H410" i="1"/>
  <c r="Z410" i="1" s="1"/>
  <c r="AB410" i="1" s="1"/>
  <c r="F410" i="1"/>
  <c r="A410" i="1"/>
  <c r="AH408" i="1"/>
  <c r="AF408" i="1"/>
  <c r="AE408" i="1"/>
  <c r="AD408" i="1"/>
  <c r="Y408" i="1"/>
  <c r="X408" i="1"/>
  <c r="W408" i="1"/>
  <c r="O408" i="1"/>
  <c r="N408" i="1"/>
  <c r="M408" i="1" s="1"/>
  <c r="H408" i="1"/>
  <c r="Z408" i="1" s="1"/>
  <c r="AB408" i="1" s="1"/>
  <c r="F408" i="1"/>
  <c r="A408" i="1"/>
  <c r="AH407" i="1"/>
  <c r="AF407" i="1"/>
  <c r="AE407" i="1"/>
  <c r="AD407" i="1"/>
  <c r="Y407" i="1"/>
  <c r="X407" i="1"/>
  <c r="W407" i="1"/>
  <c r="O407" i="1"/>
  <c r="N407" i="1"/>
  <c r="M407" i="1" s="1"/>
  <c r="H407" i="1"/>
  <c r="Z407" i="1" s="1"/>
  <c r="AB407" i="1" s="1"/>
  <c r="F407" i="1"/>
  <c r="A407" i="1"/>
  <c r="AH405" i="1"/>
  <c r="AG405" i="1"/>
  <c r="AF405" i="1"/>
  <c r="AE405" i="1"/>
  <c r="AD405" i="1"/>
  <c r="Y405" i="1"/>
  <c r="X405" i="1"/>
  <c r="W405" i="1"/>
  <c r="O405" i="1"/>
  <c r="N405" i="1"/>
  <c r="H405" i="1"/>
  <c r="Z405" i="1" s="1"/>
  <c r="AB405" i="1" s="1"/>
  <c r="F405" i="1"/>
  <c r="A405" i="1"/>
  <c r="AH404" i="1"/>
  <c r="AF404" i="1"/>
  <c r="AE404" i="1"/>
  <c r="AD404" i="1"/>
  <c r="Y404" i="1"/>
  <c r="X404" i="1"/>
  <c r="W404" i="1"/>
  <c r="O404" i="1"/>
  <c r="N404" i="1"/>
  <c r="M404" i="1" s="1"/>
  <c r="H404" i="1"/>
  <c r="Z404" i="1" s="1"/>
  <c r="AB404" i="1" s="1"/>
  <c r="F404" i="1"/>
  <c r="A404" i="1"/>
  <c r="AH403" i="1"/>
  <c r="AG403" i="1"/>
  <c r="AF403" i="1"/>
  <c r="AE403" i="1"/>
  <c r="AD403" i="1"/>
  <c r="Y403" i="1"/>
  <c r="X403" i="1"/>
  <c r="W403" i="1"/>
  <c r="O403" i="1"/>
  <c r="N403" i="1"/>
  <c r="H403" i="1"/>
  <c r="Z403" i="1" s="1"/>
  <c r="AB403" i="1" s="1"/>
  <c r="F403" i="1"/>
  <c r="A403" i="1"/>
  <c r="AH402" i="1"/>
  <c r="AG402" i="1"/>
  <c r="AF402" i="1"/>
  <c r="AE402" i="1"/>
  <c r="AD402" i="1"/>
  <c r="Y402" i="1"/>
  <c r="X402" i="1"/>
  <c r="W402" i="1"/>
  <c r="O402" i="1"/>
  <c r="N402" i="1"/>
  <c r="H402" i="1"/>
  <c r="Z402" i="1" s="1"/>
  <c r="AB402" i="1" s="1"/>
  <c r="F402" i="1"/>
  <c r="A402" i="1"/>
  <c r="AH401" i="1"/>
  <c r="AG401" i="1"/>
  <c r="AF401" i="1"/>
  <c r="AE401" i="1"/>
  <c r="AD401" i="1"/>
  <c r="Y401" i="1"/>
  <c r="X401" i="1"/>
  <c r="W401" i="1"/>
  <c r="O401" i="1"/>
  <c r="N401" i="1"/>
  <c r="H401" i="1"/>
  <c r="Z401" i="1" s="1"/>
  <c r="AB401" i="1" s="1"/>
  <c r="F401" i="1"/>
  <c r="A401" i="1"/>
  <c r="AH400" i="1"/>
  <c r="AG400" i="1"/>
  <c r="AF400" i="1"/>
  <c r="AE400" i="1"/>
  <c r="AD400" i="1"/>
  <c r="Y400" i="1"/>
  <c r="X400" i="1"/>
  <c r="W400" i="1"/>
  <c r="O400" i="1"/>
  <c r="N400" i="1"/>
  <c r="H400" i="1"/>
  <c r="Z400" i="1" s="1"/>
  <c r="AB400" i="1" s="1"/>
  <c r="F400" i="1"/>
  <c r="A400" i="1"/>
  <c r="AH399" i="1"/>
  <c r="AF399" i="1"/>
  <c r="AE399" i="1"/>
  <c r="AD399" i="1"/>
  <c r="Y399" i="1"/>
  <c r="X399" i="1"/>
  <c r="W399" i="1"/>
  <c r="O399" i="1"/>
  <c r="N399" i="1"/>
  <c r="H399" i="1"/>
  <c r="Z399" i="1" s="1"/>
  <c r="AB399" i="1" s="1"/>
  <c r="F399" i="1"/>
  <c r="A399" i="1"/>
  <c r="AH398" i="1"/>
  <c r="AF398" i="1"/>
  <c r="AE398" i="1"/>
  <c r="AD398" i="1"/>
  <c r="Y398" i="1"/>
  <c r="X398" i="1"/>
  <c r="W398" i="1"/>
  <c r="O398" i="1"/>
  <c r="N398" i="1"/>
  <c r="M398" i="1" s="1"/>
  <c r="H398" i="1"/>
  <c r="Z398" i="1" s="1"/>
  <c r="AB398" i="1" s="1"/>
  <c r="F398" i="1"/>
  <c r="A398" i="1"/>
  <c r="AH397" i="1"/>
  <c r="AG397" i="1"/>
  <c r="AF397" i="1"/>
  <c r="AE397" i="1"/>
  <c r="AD397" i="1"/>
  <c r="Y397" i="1"/>
  <c r="X397" i="1"/>
  <c r="W397" i="1"/>
  <c r="O397" i="1"/>
  <c r="N397" i="1"/>
  <c r="H397" i="1"/>
  <c r="Z397" i="1" s="1"/>
  <c r="AB397" i="1" s="1"/>
  <c r="F397" i="1"/>
  <c r="A397" i="1"/>
  <c r="AH396" i="1"/>
  <c r="AF396" i="1"/>
  <c r="AE396" i="1"/>
  <c r="AD396" i="1"/>
  <c r="Y396" i="1"/>
  <c r="X396" i="1"/>
  <c r="W396" i="1"/>
  <c r="O396" i="1"/>
  <c r="N396" i="1"/>
  <c r="M396" i="1" s="1"/>
  <c r="H396" i="1"/>
  <c r="Z396" i="1" s="1"/>
  <c r="AB396" i="1" s="1"/>
  <c r="F396" i="1"/>
  <c r="A396" i="1"/>
  <c r="AH395" i="1"/>
  <c r="AG395" i="1"/>
  <c r="AF395" i="1"/>
  <c r="AE395" i="1"/>
  <c r="AD395" i="1"/>
  <c r="Y395" i="1"/>
  <c r="X395" i="1"/>
  <c r="W395" i="1"/>
  <c r="O395" i="1"/>
  <c r="N395" i="1"/>
  <c r="H395" i="1"/>
  <c r="Z395" i="1" s="1"/>
  <c r="AB395" i="1" s="1"/>
  <c r="F395" i="1"/>
  <c r="A395" i="1"/>
  <c r="AH394" i="1"/>
  <c r="AG394" i="1"/>
  <c r="AF394" i="1"/>
  <c r="AE394" i="1"/>
  <c r="AD394" i="1"/>
  <c r="Y394" i="1"/>
  <c r="X394" i="1"/>
  <c r="W394" i="1"/>
  <c r="O394" i="1"/>
  <c r="N394" i="1"/>
  <c r="H394" i="1"/>
  <c r="Z394" i="1" s="1"/>
  <c r="AB394" i="1" s="1"/>
  <c r="F394" i="1"/>
  <c r="A394" i="1"/>
  <c r="AH393" i="1"/>
  <c r="AF393" i="1"/>
  <c r="AE393" i="1"/>
  <c r="AD393" i="1"/>
  <c r="Y393" i="1"/>
  <c r="X393" i="1"/>
  <c r="W393" i="1"/>
  <c r="O393" i="1"/>
  <c r="N393" i="1"/>
  <c r="H393" i="1"/>
  <c r="Z393" i="1" s="1"/>
  <c r="AB393" i="1" s="1"/>
  <c r="F393" i="1"/>
  <c r="A393" i="1"/>
  <c r="AH390" i="1"/>
  <c r="AF390" i="1"/>
  <c r="AE390" i="1"/>
  <c r="AD390" i="1"/>
  <c r="Y390" i="1"/>
  <c r="X390" i="1"/>
  <c r="W390" i="1"/>
  <c r="O390" i="1"/>
  <c r="N390" i="1"/>
  <c r="M390" i="1" s="1"/>
  <c r="H390" i="1"/>
  <c r="Z390" i="1" s="1"/>
  <c r="AB390" i="1" s="1"/>
  <c r="F390" i="1"/>
  <c r="A390" i="1"/>
  <c r="AH389" i="1"/>
  <c r="AG389" i="1"/>
  <c r="AF389" i="1"/>
  <c r="AE389" i="1"/>
  <c r="AD389" i="1"/>
  <c r="Y389" i="1"/>
  <c r="X389" i="1"/>
  <c r="W389" i="1"/>
  <c r="O389" i="1"/>
  <c r="N389" i="1"/>
  <c r="H389" i="1"/>
  <c r="Z389" i="1" s="1"/>
  <c r="AB389" i="1" s="1"/>
  <c r="F389" i="1"/>
  <c r="A389" i="1"/>
  <c r="AH388" i="1"/>
  <c r="AG388" i="1"/>
  <c r="AF388" i="1"/>
  <c r="AE388" i="1"/>
  <c r="AD388" i="1"/>
  <c r="Y388" i="1"/>
  <c r="X388" i="1"/>
  <c r="W388" i="1"/>
  <c r="O388" i="1"/>
  <c r="N388" i="1"/>
  <c r="H388" i="1"/>
  <c r="Z388" i="1" s="1"/>
  <c r="AB388" i="1" s="1"/>
  <c r="F388" i="1"/>
  <c r="A388" i="1"/>
  <c r="AH387" i="1"/>
  <c r="AG387" i="1"/>
  <c r="AF387" i="1"/>
  <c r="AE387" i="1"/>
  <c r="AD387" i="1"/>
  <c r="Y387" i="1"/>
  <c r="X387" i="1"/>
  <c r="W387" i="1"/>
  <c r="O387" i="1"/>
  <c r="N387" i="1"/>
  <c r="H387" i="1"/>
  <c r="Z387" i="1" s="1"/>
  <c r="AB387" i="1" s="1"/>
  <c r="F387" i="1"/>
  <c r="A387" i="1"/>
  <c r="AH386" i="1"/>
  <c r="AG386" i="1"/>
  <c r="AF386" i="1"/>
  <c r="AE386" i="1"/>
  <c r="AD386" i="1"/>
  <c r="Y386" i="1"/>
  <c r="X386" i="1"/>
  <c r="W386" i="1"/>
  <c r="O386" i="1"/>
  <c r="N386" i="1"/>
  <c r="H386" i="1"/>
  <c r="Z386" i="1" s="1"/>
  <c r="AB386" i="1" s="1"/>
  <c r="F386" i="1"/>
  <c r="A386" i="1"/>
  <c r="AH385" i="1"/>
  <c r="AG385" i="1"/>
  <c r="AF385" i="1"/>
  <c r="AE385" i="1"/>
  <c r="AD385" i="1"/>
  <c r="Y385" i="1"/>
  <c r="X385" i="1"/>
  <c r="W385" i="1"/>
  <c r="O385" i="1"/>
  <c r="N385" i="1"/>
  <c r="H385" i="1"/>
  <c r="Z385" i="1" s="1"/>
  <c r="AB385" i="1" s="1"/>
  <c r="F385" i="1"/>
  <c r="A385" i="1"/>
  <c r="AH384" i="1"/>
  <c r="AG384" i="1"/>
  <c r="AF384" i="1"/>
  <c r="AE384" i="1"/>
  <c r="AD384" i="1"/>
  <c r="Y384" i="1"/>
  <c r="X384" i="1"/>
  <c r="W384" i="1"/>
  <c r="O384" i="1"/>
  <c r="N384" i="1"/>
  <c r="H384" i="1"/>
  <c r="Z384" i="1" s="1"/>
  <c r="AB384" i="1" s="1"/>
  <c r="F384" i="1"/>
  <c r="A384" i="1"/>
  <c r="AH383" i="1"/>
  <c r="AG383" i="1"/>
  <c r="AF383" i="1"/>
  <c r="AE383" i="1"/>
  <c r="AD383" i="1"/>
  <c r="Y383" i="1"/>
  <c r="X383" i="1"/>
  <c r="W383" i="1"/>
  <c r="O383" i="1"/>
  <c r="N383" i="1"/>
  <c r="H383" i="1"/>
  <c r="Z383" i="1" s="1"/>
  <c r="AB383" i="1" s="1"/>
  <c r="F383" i="1"/>
  <c r="A383" i="1"/>
  <c r="AH382" i="1"/>
  <c r="AF382" i="1"/>
  <c r="AE382" i="1"/>
  <c r="AD382" i="1"/>
  <c r="Y382" i="1"/>
  <c r="X382" i="1"/>
  <c r="W382" i="1"/>
  <c r="O382" i="1"/>
  <c r="N382" i="1"/>
  <c r="M382" i="1" s="1"/>
  <c r="H382" i="1"/>
  <c r="Z382" i="1" s="1"/>
  <c r="AB382" i="1" s="1"/>
  <c r="F382" i="1"/>
  <c r="A382" i="1"/>
  <c r="AH379" i="1"/>
  <c r="AF379" i="1"/>
  <c r="AE379" i="1"/>
  <c r="AD379" i="1"/>
  <c r="Y379" i="1"/>
  <c r="X379" i="1"/>
  <c r="W379" i="1"/>
  <c r="O379" i="1"/>
  <c r="N379" i="1"/>
  <c r="H379" i="1"/>
  <c r="Z379" i="1" s="1"/>
  <c r="AB379" i="1" s="1"/>
  <c r="F379" i="1"/>
  <c r="A379" i="1"/>
  <c r="AH378" i="1"/>
  <c r="AF378" i="1"/>
  <c r="AE378" i="1"/>
  <c r="AD378" i="1"/>
  <c r="Y378" i="1"/>
  <c r="X378" i="1"/>
  <c r="W378" i="1"/>
  <c r="O378" i="1"/>
  <c r="N378" i="1"/>
  <c r="M378" i="1" s="1"/>
  <c r="H378" i="1"/>
  <c r="Z378" i="1" s="1"/>
  <c r="AB378" i="1" s="1"/>
  <c r="F378" i="1"/>
  <c r="A378" i="1"/>
  <c r="AH377" i="1"/>
  <c r="AG377" i="1"/>
  <c r="AF377" i="1"/>
  <c r="AE377" i="1"/>
  <c r="AD377" i="1"/>
  <c r="Y377" i="1"/>
  <c r="X377" i="1"/>
  <c r="W377" i="1"/>
  <c r="O377" i="1"/>
  <c r="N377" i="1"/>
  <c r="H377" i="1"/>
  <c r="Z377" i="1" s="1"/>
  <c r="AB377" i="1" s="1"/>
  <c r="F377" i="1"/>
  <c r="A377" i="1"/>
  <c r="AH375" i="1"/>
  <c r="AG375" i="1"/>
  <c r="AF375" i="1"/>
  <c r="AE375" i="1"/>
  <c r="AD375" i="1"/>
  <c r="Y375" i="1"/>
  <c r="X375" i="1"/>
  <c r="W375" i="1"/>
  <c r="O375" i="1"/>
  <c r="N375" i="1"/>
  <c r="H375" i="1"/>
  <c r="Z375" i="1" s="1"/>
  <c r="AB375" i="1" s="1"/>
  <c r="F375" i="1"/>
  <c r="A375" i="1"/>
  <c r="AH374" i="1"/>
  <c r="AG374" i="1"/>
  <c r="AF374" i="1"/>
  <c r="AE374" i="1"/>
  <c r="AD374" i="1"/>
  <c r="Y374" i="1"/>
  <c r="X374" i="1"/>
  <c r="W374" i="1"/>
  <c r="O374" i="1"/>
  <c r="N374" i="1"/>
  <c r="H374" i="1"/>
  <c r="Z374" i="1" s="1"/>
  <c r="AB374" i="1" s="1"/>
  <c r="F374" i="1"/>
  <c r="A374" i="1"/>
  <c r="AH373" i="1"/>
  <c r="AF373" i="1"/>
  <c r="AE373" i="1"/>
  <c r="AD373" i="1"/>
  <c r="Y373" i="1"/>
  <c r="X373" i="1"/>
  <c r="W373" i="1"/>
  <c r="O373" i="1"/>
  <c r="N373" i="1"/>
  <c r="M373" i="1" s="1"/>
  <c r="H373" i="1"/>
  <c r="Z373" i="1" s="1"/>
  <c r="AB373" i="1" s="1"/>
  <c r="F373" i="1"/>
  <c r="A373" i="1"/>
  <c r="AH372" i="1"/>
  <c r="AG372" i="1"/>
  <c r="AF372" i="1"/>
  <c r="AE372" i="1"/>
  <c r="AD372" i="1"/>
  <c r="Y372" i="1"/>
  <c r="X372" i="1"/>
  <c r="W372" i="1"/>
  <c r="O372" i="1"/>
  <c r="N372" i="1"/>
  <c r="H372" i="1"/>
  <c r="Z372" i="1" s="1"/>
  <c r="AB372" i="1" s="1"/>
  <c r="F372" i="1"/>
  <c r="A372" i="1"/>
  <c r="AH371" i="1"/>
  <c r="AG371" i="1"/>
  <c r="AF371" i="1"/>
  <c r="AE371" i="1"/>
  <c r="AD371" i="1"/>
  <c r="Y371" i="1"/>
  <c r="X371" i="1"/>
  <c r="W371" i="1"/>
  <c r="O371" i="1"/>
  <c r="N371" i="1"/>
  <c r="H371" i="1"/>
  <c r="Z371" i="1" s="1"/>
  <c r="AB371" i="1" s="1"/>
  <c r="F371" i="1"/>
  <c r="A371" i="1"/>
  <c r="AH370" i="1"/>
  <c r="AG370" i="1"/>
  <c r="AF370" i="1"/>
  <c r="AE370" i="1"/>
  <c r="AD370" i="1"/>
  <c r="Y370" i="1"/>
  <c r="X370" i="1"/>
  <c r="W370" i="1"/>
  <c r="O370" i="1"/>
  <c r="N370" i="1"/>
  <c r="H370" i="1"/>
  <c r="Z370" i="1" s="1"/>
  <c r="AB370" i="1" s="1"/>
  <c r="F370" i="1"/>
  <c r="A370" i="1"/>
  <c r="AH369" i="1"/>
  <c r="AG369" i="1"/>
  <c r="AF369" i="1"/>
  <c r="AE369" i="1"/>
  <c r="AD369" i="1"/>
  <c r="Y369" i="1"/>
  <c r="X369" i="1"/>
  <c r="W369" i="1"/>
  <c r="O369" i="1"/>
  <c r="N369" i="1"/>
  <c r="H369" i="1"/>
  <c r="Z369" i="1" s="1"/>
  <c r="AB369" i="1" s="1"/>
  <c r="F369" i="1"/>
  <c r="A369" i="1"/>
  <c r="AH368" i="1"/>
  <c r="AG368" i="1"/>
  <c r="AF368" i="1"/>
  <c r="AE368" i="1"/>
  <c r="AD368" i="1"/>
  <c r="Y368" i="1"/>
  <c r="X368" i="1"/>
  <c r="W368" i="1"/>
  <c r="O368" i="1"/>
  <c r="N368" i="1"/>
  <c r="H368" i="1"/>
  <c r="Z368" i="1" s="1"/>
  <c r="AB368" i="1" s="1"/>
  <c r="F368" i="1"/>
  <c r="A368" i="1"/>
  <c r="AH367" i="1"/>
  <c r="AF367" i="1"/>
  <c r="AE367" i="1"/>
  <c r="AD367" i="1"/>
  <c r="Y367" i="1"/>
  <c r="X367" i="1"/>
  <c r="W367" i="1"/>
  <c r="O367" i="1"/>
  <c r="N367" i="1"/>
  <c r="M367" i="1" s="1"/>
  <c r="H367" i="1"/>
  <c r="Z367" i="1" s="1"/>
  <c r="AB367" i="1" s="1"/>
  <c r="F367" i="1"/>
  <c r="A367" i="1"/>
  <c r="AH365" i="1"/>
  <c r="AF365" i="1"/>
  <c r="AE365" i="1"/>
  <c r="AD365" i="1"/>
  <c r="Y365" i="1"/>
  <c r="X365" i="1"/>
  <c r="W365" i="1"/>
  <c r="O365" i="1"/>
  <c r="N365" i="1"/>
  <c r="M365" i="1" s="1"/>
  <c r="H365" i="1"/>
  <c r="Z365" i="1" s="1"/>
  <c r="AB365" i="1" s="1"/>
  <c r="F365" i="1"/>
  <c r="A365" i="1"/>
  <c r="AH364" i="1"/>
  <c r="AF364" i="1"/>
  <c r="AE364" i="1"/>
  <c r="AD364" i="1"/>
  <c r="Y364" i="1"/>
  <c r="X364" i="1"/>
  <c r="W364" i="1"/>
  <c r="O364" i="1"/>
  <c r="N364" i="1"/>
  <c r="M364" i="1" s="1"/>
  <c r="H364" i="1"/>
  <c r="Z364" i="1" s="1"/>
  <c r="AB364" i="1" s="1"/>
  <c r="F364" i="1"/>
  <c r="A364" i="1"/>
  <c r="AH361" i="1"/>
  <c r="AG361" i="1"/>
  <c r="AF361" i="1"/>
  <c r="AE361" i="1"/>
  <c r="AD361" i="1"/>
  <c r="Y361" i="1"/>
  <c r="X361" i="1"/>
  <c r="W361" i="1"/>
  <c r="O361" i="1"/>
  <c r="N361" i="1"/>
  <c r="H361" i="1"/>
  <c r="Z361" i="1" s="1"/>
  <c r="AB361" i="1" s="1"/>
  <c r="F361" i="1"/>
  <c r="A361" i="1"/>
  <c r="AH362" i="1"/>
  <c r="AG362" i="1"/>
  <c r="AF362" i="1"/>
  <c r="AE362" i="1"/>
  <c r="AD362" i="1"/>
  <c r="Y362" i="1"/>
  <c r="X362" i="1"/>
  <c r="W362" i="1"/>
  <c r="O362" i="1"/>
  <c r="N362" i="1"/>
  <c r="H362" i="1"/>
  <c r="Z362" i="1" s="1"/>
  <c r="AB362" i="1" s="1"/>
  <c r="F362" i="1"/>
  <c r="A362" i="1"/>
  <c r="AH363" i="1"/>
  <c r="AG363" i="1"/>
  <c r="AF363" i="1"/>
  <c r="AE363" i="1"/>
  <c r="AD363" i="1"/>
  <c r="Y363" i="1"/>
  <c r="X363" i="1"/>
  <c r="W363" i="1"/>
  <c r="O363" i="1"/>
  <c r="N363" i="1"/>
  <c r="H363" i="1"/>
  <c r="Z363" i="1" s="1"/>
  <c r="AB363" i="1" s="1"/>
  <c r="F363" i="1"/>
  <c r="A363" i="1"/>
  <c r="AH359" i="1"/>
  <c r="AG359" i="1"/>
  <c r="AF359" i="1"/>
  <c r="AE359" i="1"/>
  <c r="AD359" i="1"/>
  <c r="Y359" i="1"/>
  <c r="X359" i="1"/>
  <c r="W359" i="1"/>
  <c r="O359" i="1"/>
  <c r="N359" i="1"/>
  <c r="H359" i="1"/>
  <c r="Z359" i="1" s="1"/>
  <c r="AB359" i="1" s="1"/>
  <c r="F359" i="1"/>
  <c r="A359" i="1"/>
  <c r="AH358" i="1"/>
  <c r="AF358" i="1"/>
  <c r="AE358" i="1"/>
  <c r="AD358" i="1"/>
  <c r="Y358" i="1"/>
  <c r="X358" i="1"/>
  <c r="W358" i="1"/>
  <c r="O358" i="1"/>
  <c r="N358" i="1"/>
  <c r="M358" i="1" s="1"/>
  <c r="H358" i="1"/>
  <c r="Z358" i="1" s="1"/>
  <c r="AB358" i="1" s="1"/>
  <c r="F358" i="1"/>
  <c r="A358" i="1"/>
  <c r="AH357" i="1"/>
  <c r="AG357" i="1"/>
  <c r="AF357" i="1"/>
  <c r="AE357" i="1"/>
  <c r="AD357" i="1"/>
  <c r="Y357" i="1"/>
  <c r="X357" i="1"/>
  <c r="W357" i="1"/>
  <c r="O357" i="1"/>
  <c r="N357" i="1"/>
  <c r="H357" i="1"/>
  <c r="Z357" i="1" s="1"/>
  <c r="AB357" i="1" s="1"/>
  <c r="F357" i="1"/>
  <c r="A357" i="1"/>
  <c r="AH356" i="1"/>
  <c r="AG356" i="1"/>
  <c r="AF356" i="1"/>
  <c r="AE356" i="1"/>
  <c r="AD356" i="1"/>
  <c r="Y356" i="1"/>
  <c r="X356" i="1"/>
  <c r="W356" i="1"/>
  <c r="O356" i="1"/>
  <c r="N356" i="1"/>
  <c r="H356" i="1"/>
  <c r="Z356" i="1" s="1"/>
  <c r="AB356" i="1" s="1"/>
  <c r="F356" i="1"/>
  <c r="A356" i="1"/>
  <c r="AH355" i="1"/>
  <c r="AF355" i="1"/>
  <c r="AE355" i="1"/>
  <c r="AD355" i="1"/>
  <c r="Y355" i="1"/>
  <c r="X355" i="1"/>
  <c r="W355" i="1"/>
  <c r="O355" i="1"/>
  <c r="N355" i="1"/>
  <c r="M355" i="1" s="1"/>
  <c r="H355" i="1"/>
  <c r="Z355" i="1" s="1"/>
  <c r="AB355" i="1" s="1"/>
  <c r="F355" i="1"/>
  <c r="A355" i="1"/>
  <c r="AH354" i="1"/>
  <c r="AF354" i="1"/>
  <c r="AE354" i="1"/>
  <c r="AD354" i="1"/>
  <c r="Y354" i="1"/>
  <c r="X354" i="1"/>
  <c r="W354" i="1"/>
  <c r="O354" i="1"/>
  <c r="N354" i="1"/>
  <c r="M354" i="1" s="1"/>
  <c r="H354" i="1"/>
  <c r="Z354" i="1" s="1"/>
  <c r="AB354" i="1" s="1"/>
  <c r="F354" i="1"/>
  <c r="A354" i="1"/>
  <c r="AH351" i="1"/>
  <c r="AG351" i="1"/>
  <c r="AF351" i="1"/>
  <c r="AE351" i="1"/>
  <c r="AD351" i="1"/>
  <c r="Y351" i="1"/>
  <c r="X351" i="1"/>
  <c r="W351" i="1"/>
  <c r="O351" i="1"/>
  <c r="N351" i="1"/>
  <c r="H351" i="1"/>
  <c r="Z351" i="1" s="1"/>
  <c r="AB351" i="1" s="1"/>
  <c r="F351" i="1"/>
  <c r="A351" i="1"/>
  <c r="AH353" i="1"/>
  <c r="AF353" i="1"/>
  <c r="AE353" i="1"/>
  <c r="AD353" i="1"/>
  <c r="Y353" i="1"/>
  <c r="X353" i="1"/>
  <c r="W353" i="1"/>
  <c r="O353" i="1"/>
  <c r="N353" i="1"/>
  <c r="M353" i="1" s="1"/>
  <c r="H353" i="1"/>
  <c r="Z353" i="1" s="1"/>
  <c r="AB353" i="1" s="1"/>
  <c r="F353" i="1"/>
  <c r="A353" i="1"/>
  <c r="AH350" i="1"/>
  <c r="AF350" i="1"/>
  <c r="AE350" i="1"/>
  <c r="AD350" i="1"/>
  <c r="Y350" i="1"/>
  <c r="X350" i="1"/>
  <c r="W350" i="1"/>
  <c r="O350" i="1"/>
  <c r="N350" i="1"/>
  <c r="M350" i="1" s="1"/>
  <c r="H350" i="1"/>
  <c r="Z350" i="1" s="1"/>
  <c r="AB350" i="1" s="1"/>
  <c r="F350" i="1"/>
  <c r="A350" i="1"/>
  <c r="AH349" i="1"/>
  <c r="AF349" i="1"/>
  <c r="AE349" i="1"/>
  <c r="AD349" i="1"/>
  <c r="Y349" i="1"/>
  <c r="X349" i="1"/>
  <c r="W349" i="1"/>
  <c r="O349" i="1"/>
  <c r="N349" i="1"/>
  <c r="M349" i="1" s="1"/>
  <c r="H349" i="1"/>
  <c r="Z349" i="1" s="1"/>
  <c r="AB349" i="1" s="1"/>
  <c r="F349" i="1"/>
  <c r="A349" i="1"/>
  <c r="AH348" i="1"/>
  <c r="AG348" i="1"/>
  <c r="AF348" i="1"/>
  <c r="AE348" i="1"/>
  <c r="AD348" i="1"/>
  <c r="Y348" i="1"/>
  <c r="X348" i="1"/>
  <c r="W348" i="1"/>
  <c r="O348" i="1"/>
  <c r="N348" i="1"/>
  <c r="H348" i="1"/>
  <c r="Z348" i="1" s="1"/>
  <c r="AB348" i="1" s="1"/>
  <c r="F348" i="1"/>
  <c r="A348" i="1"/>
  <c r="AH347" i="1"/>
  <c r="AF347" i="1"/>
  <c r="AE347" i="1"/>
  <c r="AD347" i="1"/>
  <c r="Y347" i="1"/>
  <c r="X347" i="1"/>
  <c r="W347" i="1"/>
  <c r="O347" i="1"/>
  <c r="N347" i="1"/>
  <c r="M347" i="1" s="1"/>
  <c r="H347" i="1"/>
  <c r="Z347" i="1" s="1"/>
  <c r="AB347" i="1" s="1"/>
  <c r="F347" i="1"/>
  <c r="A347" i="1"/>
  <c r="AH346" i="1"/>
  <c r="AG346" i="1"/>
  <c r="AF346" i="1"/>
  <c r="AE346" i="1"/>
  <c r="AD346" i="1"/>
  <c r="Y346" i="1"/>
  <c r="X346" i="1"/>
  <c r="W346" i="1"/>
  <c r="O346" i="1"/>
  <c r="N346" i="1"/>
  <c r="H346" i="1"/>
  <c r="Z346" i="1" s="1"/>
  <c r="AB346" i="1" s="1"/>
  <c r="F346" i="1"/>
  <c r="A346" i="1"/>
  <c r="AH344" i="1"/>
  <c r="AF344" i="1"/>
  <c r="AE344" i="1"/>
  <c r="AD344" i="1"/>
  <c r="Y344" i="1"/>
  <c r="X344" i="1"/>
  <c r="W344" i="1"/>
  <c r="O344" i="1"/>
  <c r="N344" i="1"/>
  <c r="H344" i="1"/>
  <c r="Z344" i="1" s="1"/>
  <c r="AB344" i="1" s="1"/>
  <c r="F344" i="1"/>
  <c r="A344" i="1"/>
  <c r="AH343" i="1"/>
  <c r="AG343" i="1"/>
  <c r="AF343" i="1"/>
  <c r="AE343" i="1"/>
  <c r="AD343" i="1"/>
  <c r="Y343" i="1"/>
  <c r="X343" i="1"/>
  <c r="W343" i="1"/>
  <c r="O343" i="1"/>
  <c r="N343" i="1"/>
  <c r="H343" i="1"/>
  <c r="Z343" i="1" s="1"/>
  <c r="AB343" i="1" s="1"/>
  <c r="F343" i="1"/>
  <c r="A343" i="1"/>
  <c r="AH342" i="1"/>
  <c r="AG342" i="1"/>
  <c r="AF342" i="1"/>
  <c r="AE342" i="1"/>
  <c r="AD342" i="1"/>
  <c r="Y342" i="1"/>
  <c r="X342" i="1"/>
  <c r="W342" i="1"/>
  <c r="O342" i="1"/>
  <c r="N342" i="1"/>
  <c r="H342" i="1"/>
  <c r="Z342" i="1" s="1"/>
  <c r="AB342" i="1" s="1"/>
  <c r="F342" i="1"/>
  <c r="A342" i="1"/>
  <c r="AH341" i="1"/>
  <c r="AG341" i="1"/>
  <c r="AF341" i="1"/>
  <c r="AE341" i="1"/>
  <c r="AD341" i="1"/>
  <c r="Y341" i="1"/>
  <c r="X341" i="1"/>
  <c r="W341" i="1"/>
  <c r="O341" i="1"/>
  <c r="N341" i="1"/>
  <c r="H341" i="1"/>
  <c r="Z341" i="1" s="1"/>
  <c r="AB341" i="1" s="1"/>
  <c r="F341" i="1"/>
  <c r="A341" i="1"/>
  <c r="AH340" i="1"/>
  <c r="AG340" i="1"/>
  <c r="AF340" i="1"/>
  <c r="AE340" i="1"/>
  <c r="AD340" i="1"/>
  <c r="Y340" i="1"/>
  <c r="X340" i="1"/>
  <c r="W340" i="1"/>
  <c r="O340" i="1"/>
  <c r="N340" i="1"/>
  <c r="H340" i="1"/>
  <c r="Z340" i="1" s="1"/>
  <c r="AB340" i="1" s="1"/>
  <c r="F340" i="1"/>
  <c r="A340" i="1"/>
  <c r="AH339" i="1"/>
  <c r="AG339" i="1"/>
  <c r="AF339" i="1"/>
  <c r="AE339" i="1"/>
  <c r="AD339" i="1"/>
  <c r="Y339" i="1"/>
  <c r="X339" i="1"/>
  <c r="W339" i="1"/>
  <c r="O339" i="1"/>
  <c r="N339" i="1"/>
  <c r="H339" i="1"/>
  <c r="Z339" i="1" s="1"/>
  <c r="AB339" i="1" s="1"/>
  <c r="F339" i="1"/>
  <c r="A339" i="1"/>
  <c r="AH338" i="1"/>
  <c r="AG338" i="1"/>
  <c r="AF338" i="1"/>
  <c r="AE338" i="1"/>
  <c r="AD338" i="1"/>
  <c r="Y338" i="1"/>
  <c r="X338" i="1"/>
  <c r="W338" i="1"/>
  <c r="O338" i="1"/>
  <c r="N338" i="1"/>
  <c r="H338" i="1"/>
  <c r="Z338" i="1" s="1"/>
  <c r="AB338" i="1" s="1"/>
  <c r="F338" i="1"/>
  <c r="A338" i="1"/>
  <c r="AH337" i="1"/>
  <c r="AG337" i="1"/>
  <c r="AF337" i="1"/>
  <c r="AE337" i="1"/>
  <c r="AD337" i="1"/>
  <c r="Y337" i="1"/>
  <c r="X337" i="1"/>
  <c r="W337" i="1"/>
  <c r="O337" i="1"/>
  <c r="N337" i="1"/>
  <c r="H337" i="1"/>
  <c r="Z337" i="1" s="1"/>
  <c r="AB337" i="1" s="1"/>
  <c r="F337" i="1"/>
  <c r="A337" i="1"/>
  <c r="AH336" i="1"/>
  <c r="AF336" i="1"/>
  <c r="AE336" i="1"/>
  <c r="AD336" i="1"/>
  <c r="Y336" i="1"/>
  <c r="X336" i="1"/>
  <c r="W336" i="1"/>
  <c r="O336" i="1"/>
  <c r="N336" i="1"/>
  <c r="M336" i="1" s="1"/>
  <c r="H336" i="1"/>
  <c r="Z336" i="1" s="1"/>
  <c r="AB336" i="1" s="1"/>
  <c r="F336" i="1"/>
  <c r="A336" i="1"/>
  <c r="AH335" i="1"/>
  <c r="AF335" i="1"/>
  <c r="AE335" i="1"/>
  <c r="AD335" i="1"/>
  <c r="Y335" i="1"/>
  <c r="X335" i="1"/>
  <c r="W335" i="1"/>
  <c r="O335" i="1"/>
  <c r="N335" i="1"/>
  <c r="M335" i="1" s="1"/>
  <c r="H335" i="1"/>
  <c r="Z335" i="1" s="1"/>
  <c r="AB335" i="1" s="1"/>
  <c r="F335" i="1"/>
  <c r="A335" i="1"/>
  <c r="AH334" i="1"/>
  <c r="AF334" i="1"/>
  <c r="AE334" i="1"/>
  <c r="AD334" i="1"/>
  <c r="Y334" i="1"/>
  <c r="X334" i="1"/>
  <c r="W334" i="1"/>
  <c r="O334" i="1"/>
  <c r="N334" i="1"/>
  <c r="M334" i="1" s="1"/>
  <c r="H334" i="1"/>
  <c r="Z334" i="1" s="1"/>
  <c r="AB334" i="1" s="1"/>
  <c r="F334" i="1"/>
  <c r="A334" i="1"/>
  <c r="AH333" i="1"/>
  <c r="AG333" i="1"/>
  <c r="AF333" i="1"/>
  <c r="AE333" i="1"/>
  <c r="AD333" i="1"/>
  <c r="Y333" i="1"/>
  <c r="X333" i="1"/>
  <c r="W333" i="1"/>
  <c r="O333" i="1"/>
  <c r="N333" i="1"/>
  <c r="H333" i="1"/>
  <c r="Z333" i="1" s="1"/>
  <c r="AB333" i="1" s="1"/>
  <c r="F333" i="1"/>
  <c r="A333" i="1"/>
  <c r="AH332" i="1"/>
  <c r="AG332" i="1"/>
  <c r="AF332" i="1"/>
  <c r="AE332" i="1"/>
  <c r="AD332" i="1"/>
  <c r="Y332" i="1"/>
  <c r="X332" i="1"/>
  <c r="W332" i="1"/>
  <c r="O332" i="1"/>
  <c r="N332" i="1"/>
  <c r="H332" i="1"/>
  <c r="Z332" i="1" s="1"/>
  <c r="AB332" i="1" s="1"/>
  <c r="F332" i="1"/>
  <c r="A332" i="1"/>
  <c r="AH331" i="1"/>
  <c r="AG331" i="1"/>
  <c r="AF331" i="1"/>
  <c r="AE331" i="1"/>
  <c r="AD331" i="1"/>
  <c r="Y331" i="1"/>
  <c r="X331" i="1"/>
  <c r="W331" i="1"/>
  <c r="O331" i="1"/>
  <c r="N331" i="1"/>
  <c r="H331" i="1"/>
  <c r="Z331" i="1" s="1"/>
  <c r="AB331" i="1" s="1"/>
  <c r="F331" i="1"/>
  <c r="A331" i="1"/>
  <c r="AH330" i="1"/>
  <c r="AF330" i="1"/>
  <c r="AE330" i="1"/>
  <c r="AD330" i="1"/>
  <c r="Y330" i="1"/>
  <c r="X330" i="1"/>
  <c r="W330" i="1"/>
  <c r="O330" i="1"/>
  <c r="N330" i="1"/>
  <c r="M330" i="1" s="1"/>
  <c r="H330" i="1"/>
  <c r="Z330" i="1" s="1"/>
  <c r="AB330" i="1" s="1"/>
  <c r="F330" i="1"/>
  <c r="A330" i="1"/>
  <c r="AH328" i="1"/>
  <c r="AF328" i="1"/>
  <c r="AE328" i="1"/>
  <c r="AD328" i="1"/>
  <c r="Y328" i="1"/>
  <c r="X328" i="1"/>
  <c r="W328" i="1"/>
  <c r="O328" i="1"/>
  <c r="N328" i="1"/>
  <c r="M328" i="1" s="1"/>
  <c r="H328" i="1"/>
  <c r="Z328" i="1" s="1"/>
  <c r="AB328" i="1" s="1"/>
  <c r="F328" i="1"/>
  <c r="A328" i="1"/>
  <c r="AH329" i="1"/>
  <c r="AF329" i="1"/>
  <c r="AE329" i="1"/>
  <c r="AD329" i="1"/>
  <c r="Y329" i="1"/>
  <c r="X329" i="1"/>
  <c r="W329" i="1"/>
  <c r="O329" i="1"/>
  <c r="N329" i="1"/>
  <c r="M329" i="1" s="1"/>
  <c r="H329" i="1"/>
  <c r="Z329" i="1" s="1"/>
  <c r="AB329" i="1" s="1"/>
  <c r="F329" i="1"/>
  <c r="A329" i="1"/>
  <c r="AH327" i="1"/>
  <c r="AF327" i="1"/>
  <c r="AE327" i="1"/>
  <c r="AD327" i="1"/>
  <c r="Y327" i="1"/>
  <c r="X327" i="1"/>
  <c r="W327" i="1"/>
  <c r="O327" i="1"/>
  <c r="N327" i="1"/>
  <c r="M327" i="1" s="1"/>
  <c r="H327" i="1"/>
  <c r="Z327" i="1" s="1"/>
  <c r="AB327" i="1" s="1"/>
  <c r="F327" i="1"/>
  <c r="A327" i="1"/>
  <c r="AH326" i="1"/>
  <c r="AF326" i="1"/>
  <c r="AE326" i="1"/>
  <c r="AD326" i="1"/>
  <c r="Y326" i="1"/>
  <c r="X326" i="1"/>
  <c r="W326" i="1"/>
  <c r="O326" i="1"/>
  <c r="N326" i="1"/>
  <c r="H326" i="1"/>
  <c r="Z326" i="1" s="1"/>
  <c r="AB326" i="1" s="1"/>
  <c r="F326" i="1"/>
  <c r="A326" i="1"/>
  <c r="AH324" i="1"/>
  <c r="AG324" i="1"/>
  <c r="AF324" i="1"/>
  <c r="AE324" i="1"/>
  <c r="AD324" i="1"/>
  <c r="Y324" i="1"/>
  <c r="X324" i="1"/>
  <c r="W324" i="1"/>
  <c r="O324" i="1"/>
  <c r="N324" i="1"/>
  <c r="H324" i="1"/>
  <c r="Z324" i="1" s="1"/>
  <c r="AB324" i="1" s="1"/>
  <c r="F324" i="1"/>
  <c r="A324" i="1"/>
  <c r="AH325" i="1"/>
  <c r="AG325" i="1"/>
  <c r="AF325" i="1"/>
  <c r="AE325" i="1"/>
  <c r="AD325" i="1"/>
  <c r="Y325" i="1"/>
  <c r="X325" i="1"/>
  <c r="W325" i="1"/>
  <c r="O325" i="1"/>
  <c r="N325" i="1"/>
  <c r="H325" i="1"/>
  <c r="Z325" i="1" s="1"/>
  <c r="AB325" i="1" s="1"/>
  <c r="F325" i="1"/>
  <c r="A325" i="1"/>
  <c r="AH319" i="1"/>
  <c r="AF319" i="1"/>
  <c r="AE319" i="1"/>
  <c r="AD319" i="1"/>
  <c r="Y319" i="1"/>
  <c r="X319" i="1"/>
  <c r="W319" i="1"/>
  <c r="O319" i="1"/>
  <c r="N319" i="1"/>
  <c r="M319" i="1" s="1"/>
  <c r="H319" i="1"/>
  <c r="Z319" i="1" s="1"/>
  <c r="AB319" i="1" s="1"/>
  <c r="F319" i="1"/>
  <c r="A319" i="1"/>
  <c r="AH321" i="1"/>
  <c r="AF321" i="1"/>
  <c r="AE321" i="1"/>
  <c r="AD321" i="1"/>
  <c r="Y321" i="1"/>
  <c r="X321" i="1"/>
  <c r="W321" i="1"/>
  <c r="O321" i="1"/>
  <c r="N321" i="1"/>
  <c r="M321" i="1" s="1"/>
  <c r="H321" i="1"/>
  <c r="Z321" i="1" s="1"/>
  <c r="AB321" i="1" s="1"/>
  <c r="F321" i="1"/>
  <c r="A321" i="1"/>
  <c r="AH320" i="1"/>
  <c r="AF320" i="1"/>
  <c r="AE320" i="1"/>
  <c r="AD320" i="1"/>
  <c r="Y320" i="1"/>
  <c r="X320" i="1"/>
  <c r="W320" i="1"/>
  <c r="O320" i="1"/>
  <c r="N320" i="1"/>
  <c r="M320" i="1" s="1"/>
  <c r="H320" i="1"/>
  <c r="Z320" i="1" s="1"/>
  <c r="AB320" i="1" s="1"/>
  <c r="F320" i="1"/>
  <c r="A320" i="1"/>
  <c r="AH318" i="1"/>
  <c r="AF318" i="1"/>
  <c r="AE318" i="1"/>
  <c r="AD318" i="1"/>
  <c r="Y318" i="1"/>
  <c r="X318" i="1"/>
  <c r="W318" i="1"/>
  <c r="O318" i="1"/>
  <c r="N318" i="1"/>
  <c r="M318" i="1" s="1"/>
  <c r="H318" i="1"/>
  <c r="Z318" i="1" s="1"/>
  <c r="AB318" i="1" s="1"/>
  <c r="F318" i="1"/>
  <c r="A318" i="1"/>
  <c r="AH317" i="1"/>
  <c r="AG317" i="1"/>
  <c r="AF317" i="1"/>
  <c r="AE317" i="1"/>
  <c r="AD317" i="1"/>
  <c r="Y317" i="1"/>
  <c r="X317" i="1"/>
  <c r="W317" i="1"/>
  <c r="O317" i="1"/>
  <c r="N317" i="1"/>
  <c r="H317" i="1"/>
  <c r="Z317" i="1" s="1"/>
  <c r="AB317" i="1" s="1"/>
  <c r="F317" i="1"/>
  <c r="A317" i="1"/>
  <c r="AH314" i="1"/>
  <c r="AF314" i="1"/>
  <c r="AE314" i="1"/>
  <c r="AD314" i="1"/>
  <c r="Y314" i="1"/>
  <c r="X314" i="1"/>
  <c r="W314" i="1"/>
  <c r="O314" i="1"/>
  <c r="N314" i="1"/>
  <c r="M314" i="1" s="1"/>
  <c r="H314" i="1"/>
  <c r="Z314" i="1" s="1"/>
  <c r="AB314" i="1" s="1"/>
  <c r="F314" i="1"/>
  <c r="A314" i="1"/>
  <c r="AH315" i="1"/>
  <c r="AF315" i="1"/>
  <c r="AE315" i="1"/>
  <c r="AD315" i="1"/>
  <c r="Y315" i="1"/>
  <c r="X315" i="1"/>
  <c r="W315" i="1"/>
  <c r="O315" i="1"/>
  <c r="N315" i="1"/>
  <c r="M315" i="1" s="1"/>
  <c r="H315" i="1"/>
  <c r="Z315" i="1" s="1"/>
  <c r="AB315" i="1" s="1"/>
  <c r="F315" i="1"/>
  <c r="A315" i="1"/>
  <c r="AH312" i="1"/>
  <c r="AF312" i="1"/>
  <c r="AE312" i="1"/>
  <c r="AD312" i="1"/>
  <c r="Y312" i="1"/>
  <c r="X312" i="1"/>
  <c r="W312" i="1"/>
  <c r="O312" i="1"/>
  <c r="N312" i="1"/>
  <c r="M312" i="1" s="1"/>
  <c r="H312" i="1"/>
  <c r="Z312" i="1" s="1"/>
  <c r="AB312" i="1" s="1"/>
  <c r="F312" i="1"/>
  <c r="A312" i="1"/>
  <c r="AH311" i="1"/>
  <c r="AF311" i="1"/>
  <c r="AE311" i="1"/>
  <c r="AD311" i="1"/>
  <c r="Y311" i="1"/>
  <c r="X311" i="1"/>
  <c r="W311" i="1"/>
  <c r="O311" i="1"/>
  <c r="N311" i="1"/>
  <c r="M311" i="1" s="1"/>
  <c r="H311" i="1"/>
  <c r="Z311" i="1" s="1"/>
  <c r="AB311" i="1" s="1"/>
  <c r="F311" i="1"/>
  <c r="A311" i="1"/>
  <c r="AH305" i="1"/>
  <c r="AG305" i="1"/>
  <c r="AF305" i="1"/>
  <c r="AE305" i="1"/>
  <c r="AD305" i="1"/>
  <c r="Y305" i="1"/>
  <c r="X305" i="1"/>
  <c r="W305" i="1"/>
  <c r="O305" i="1"/>
  <c r="N305" i="1"/>
  <c r="H305" i="1"/>
  <c r="Z305" i="1" s="1"/>
  <c r="AB305" i="1" s="1"/>
  <c r="F305" i="1"/>
  <c r="A305" i="1"/>
  <c r="AH310" i="1"/>
  <c r="AG310" i="1"/>
  <c r="AF310" i="1"/>
  <c r="AE310" i="1"/>
  <c r="AD310" i="1"/>
  <c r="Y310" i="1"/>
  <c r="X310" i="1"/>
  <c r="W310" i="1"/>
  <c r="O310" i="1"/>
  <c r="N310" i="1"/>
  <c r="H310" i="1"/>
  <c r="Z310" i="1" s="1"/>
  <c r="AB310" i="1" s="1"/>
  <c r="F310" i="1"/>
  <c r="A310" i="1"/>
  <c r="AH309" i="1"/>
  <c r="AG309" i="1"/>
  <c r="AF309" i="1"/>
  <c r="AE309" i="1"/>
  <c r="AD309" i="1"/>
  <c r="Y309" i="1"/>
  <c r="X309" i="1"/>
  <c r="W309" i="1"/>
  <c r="O309" i="1"/>
  <c r="N309" i="1"/>
  <c r="H309" i="1"/>
  <c r="Z309" i="1" s="1"/>
  <c r="AB309" i="1" s="1"/>
  <c r="F309" i="1"/>
  <c r="A309" i="1"/>
  <c r="AH308" i="1"/>
  <c r="AG308" i="1"/>
  <c r="AF308" i="1"/>
  <c r="AE308" i="1"/>
  <c r="AD308" i="1"/>
  <c r="Y308" i="1"/>
  <c r="X308" i="1"/>
  <c r="W308" i="1"/>
  <c r="O308" i="1"/>
  <c r="N308" i="1"/>
  <c r="H308" i="1"/>
  <c r="Z308" i="1" s="1"/>
  <c r="AB308" i="1" s="1"/>
  <c r="F308" i="1"/>
  <c r="A308" i="1"/>
  <c r="AH307" i="1"/>
  <c r="AG307" i="1"/>
  <c r="AF307" i="1"/>
  <c r="AE307" i="1"/>
  <c r="AD307" i="1"/>
  <c r="Y307" i="1"/>
  <c r="X307" i="1"/>
  <c r="W307" i="1"/>
  <c r="O307" i="1"/>
  <c r="N307" i="1"/>
  <c r="H307" i="1"/>
  <c r="Z307" i="1" s="1"/>
  <c r="AB307" i="1" s="1"/>
  <c r="F307" i="1"/>
  <c r="A307" i="1"/>
  <c r="AH306" i="1"/>
  <c r="AG306" i="1"/>
  <c r="AF306" i="1"/>
  <c r="AE306" i="1"/>
  <c r="AD306" i="1"/>
  <c r="Y306" i="1"/>
  <c r="X306" i="1"/>
  <c r="W306" i="1"/>
  <c r="O306" i="1"/>
  <c r="N306" i="1"/>
  <c r="H306" i="1"/>
  <c r="Z306" i="1" s="1"/>
  <c r="AB306" i="1" s="1"/>
  <c r="F306" i="1"/>
  <c r="A306" i="1"/>
  <c r="AH304" i="1"/>
  <c r="AG304" i="1"/>
  <c r="AF304" i="1"/>
  <c r="AE304" i="1"/>
  <c r="AD304" i="1"/>
  <c r="Y304" i="1"/>
  <c r="X304" i="1"/>
  <c r="W304" i="1"/>
  <c r="O304" i="1"/>
  <c r="N304" i="1"/>
  <c r="H304" i="1"/>
  <c r="Z304" i="1" s="1"/>
  <c r="AB304" i="1" s="1"/>
  <c r="F304" i="1"/>
  <c r="A304" i="1"/>
  <c r="AH303" i="1"/>
  <c r="AG303" i="1"/>
  <c r="AF303" i="1"/>
  <c r="AE303" i="1"/>
  <c r="AD303" i="1"/>
  <c r="Y303" i="1"/>
  <c r="X303" i="1"/>
  <c r="W303" i="1"/>
  <c r="O303" i="1"/>
  <c r="N303" i="1"/>
  <c r="H303" i="1"/>
  <c r="Z303" i="1" s="1"/>
  <c r="AB303" i="1" s="1"/>
  <c r="F303" i="1"/>
  <c r="A303" i="1"/>
  <c r="AH302" i="1"/>
  <c r="AG302" i="1"/>
  <c r="AF302" i="1"/>
  <c r="AE302" i="1"/>
  <c r="AD302" i="1"/>
  <c r="Y302" i="1"/>
  <c r="X302" i="1"/>
  <c r="W302" i="1"/>
  <c r="O302" i="1"/>
  <c r="N302" i="1"/>
  <c r="H302" i="1"/>
  <c r="Z302" i="1" s="1"/>
  <c r="AB302" i="1" s="1"/>
  <c r="F302" i="1"/>
  <c r="A302" i="1"/>
  <c r="AH301" i="1"/>
  <c r="AG301" i="1"/>
  <c r="AF301" i="1"/>
  <c r="AE301" i="1"/>
  <c r="AD301" i="1"/>
  <c r="Y301" i="1"/>
  <c r="X301" i="1"/>
  <c r="W301" i="1"/>
  <c r="O301" i="1"/>
  <c r="N301" i="1"/>
  <c r="H301" i="1"/>
  <c r="Z301" i="1" s="1"/>
  <c r="AB301" i="1" s="1"/>
  <c r="F301" i="1"/>
  <c r="A301" i="1"/>
  <c r="AH300" i="1"/>
  <c r="AG300" i="1"/>
  <c r="AF300" i="1"/>
  <c r="AE300" i="1"/>
  <c r="AD300" i="1"/>
  <c r="Y300" i="1"/>
  <c r="X300" i="1"/>
  <c r="W300" i="1"/>
  <c r="O300" i="1"/>
  <c r="N300" i="1"/>
  <c r="H300" i="1"/>
  <c r="Z300" i="1" s="1"/>
  <c r="AB300" i="1" s="1"/>
  <c r="F300" i="1"/>
  <c r="A300" i="1"/>
  <c r="AH299" i="1"/>
  <c r="AG299" i="1"/>
  <c r="AF299" i="1"/>
  <c r="AE299" i="1"/>
  <c r="AD299" i="1"/>
  <c r="Y299" i="1"/>
  <c r="X299" i="1"/>
  <c r="W299" i="1"/>
  <c r="O299" i="1"/>
  <c r="N299" i="1"/>
  <c r="H299" i="1"/>
  <c r="Z299" i="1" s="1"/>
  <c r="AB299" i="1" s="1"/>
  <c r="F299" i="1"/>
  <c r="A299" i="1"/>
  <c r="AH298" i="1"/>
  <c r="AG298" i="1"/>
  <c r="AF298" i="1"/>
  <c r="AE298" i="1"/>
  <c r="AD298" i="1"/>
  <c r="Y298" i="1"/>
  <c r="X298" i="1"/>
  <c r="W298" i="1"/>
  <c r="O298" i="1"/>
  <c r="N298" i="1"/>
  <c r="H298" i="1"/>
  <c r="Z298" i="1" s="1"/>
  <c r="AB298" i="1" s="1"/>
  <c r="F298" i="1"/>
  <c r="A298" i="1"/>
  <c r="AH297" i="1"/>
  <c r="AG297" i="1"/>
  <c r="AF297" i="1"/>
  <c r="AE297" i="1"/>
  <c r="AD297" i="1"/>
  <c r="Y297" i="1"/>
  <c r="X297" i="1"/>
  <c r="W297" i="1"/>
  <c r="O297" i="1"/>
  <c r="N297" i="1"/>
  <c r="H297" i="1"/>
  <c r="Z297" i="1" s="1"/>
  <c r="AB297" i="1" s="1"/>
  <c r="F297" i="1"/>
  <c r="A297" i="1"/>
  <c r="AH296" i="1"/>
  <c r="AG296" i="1"/>
  <c r="AF296" i="1"/>
  <c r="AE296" i="1"/>
  <c r="AD296" i="1"/>
  <c r="Y296" i="1"/>
  <c r="X296" i="1"/>
  <c r="W296" i="1"/>
  <c r="O296" i="1"/>
  <c r="N296" i="1"/>
  <c r="H296" i="1"/>
  <c r="Z296" i="1" s="1"/>
  <c r="AB296" i="1" s="1"/>
  <c r="F296" i="1"/>
  <c r="A296" i="1"/>
  <c r="AH295" i="1"/>
  <c r="AG295" i="1"/>
  <c r="AF295" i="1"/>
  <c r="AE295" i="1"/>
  <c r="AD295" i="1"/>
  <c r="Y295" i="1"/>
  <c r="X295" i="1"/>
  <c r="W295" i="1"/>
  <c r="O295" i="1"/>
  <c r="N295" i="1"/>
  <c r="H295" i="1"/>
  <c r="Z295" i="1" s="1"/>
  <c r="AB295" i="1" s="1"/>
  <c r="F295" i="1"/>
  <c r="A295" i="1"/>
  <c r="AH294" i="1"/>
  <c r="AG294" i="1"/>
  <c r="AF294" i="1"/>
  <c r="AE294" i="1"/>
  <c r="AD294" i="1"/>
  <c r="Y294" i="1"/>
  <c r="X294" i="1"/>
  <c r="W294" i="1"/>
  <c r="O294" i="1"/>
  <c r="N294" i="1"/>
  <c r="H294" i="1"/>
  <c r="Z294" i="1" s="1"/>
  <c r="AB294" i="1" s="1"/>
  <c r="F294" i="1"/>
  <c r="A294" i="1"/>
  <c r="AH293" i="1"/>
  <c r="AG293" i="1"/>
  <c r="AF293" i="1"/>
  <c r="AE293" i="1"/>
  <c r="AD293" i="1"/>
  <c r="Y293" i="1"/>
  <c r="X293" i="1"/>
  <c r="W293" i="1"/>
  <c r="O293" i="1"/>
  <c r="N293" i="1"/>
  <c r="H293" i="1"/>
  <c r="Z293" i="1" s="1"/>
  <c r="AB293" i="1" s="1"/>
  <c r="F293" i="1"/>
  <c r="A293" i="1"/>
  <c r="AH292" i="1"/>
  <c r="AG292" i="1"/>
  <c r="AF292" i="1"/>
  <c r="AE292" i="1"/>
  <c r="AD292" i="1"/>
  <c r="Y292" i="1"/>
  <c r="X292" i="1"/>
  <c r="W292" i="1"/>
  <c r="O292" i="1"/>
  <c r="N292" i="1"/>
  <c r="H292" i="1"/>
  <c r="Z292" i="1" s="1"/>
  <c r="AB292" i="1" s="1"/>
  <c r="F292" i="1"/>
  <c r="A292" i="1"/>
  <c r="AH291" i="1"/>
  <c r="AG291" i="1"/>
  <c r="AF291" i="1"/>
  <c r="AE291" i="1"/>
  <c r="AD291" i="1"/>
  <c r="Y291" i="1"/>
  <c r="X291" i="1"/>
  <c r="W291" i="1"/>
  <c r="O291" i="1"/>
  <c r="N291" i="1"/>
  <c r="H291" i="1"/>
  <c r="Z291" i="1" s="1"/>
  <c r="AB291" i="1" s="1"/>
  <c r="F291" i="1"/>
  <c r="A291" i="1"/>
  <c r="AH290" i="1"/>
  <c r="AG290" i="1"/>
  <c r="AF290" i="1"/>
  <c r="AE290" i="1"/>
  <c r="AD290" i="1"/>
  <c r="Y290" i="1"/>
  <c r="X290" i="1"/>
  <c r="W290" i="1"/>
  <c r="O290" i="1"/>
  <c r="N290" i="1"/>
  <c r="H290" i="1"/>
  <c r="Z290" i="1" s="1"/>
  <c r="AB290" i="1" s="1"/>
  <c r="F290" i="1"/>
  <c r="A290" i="1"/>
  <c r="AH289" i="1"/>
  <c r="AG289" i="1"/>
  <c r="AF289" i="1"/>
  <c r="AE289" i="1"/>
  <c r="AD289" i="1"/>
  <c r="Y289" i="1"/>
  <c r="X289" i="1"/>
  <c r="W289" i="1"/>
  <c r="O289" i="1"/>
  <c r="N289" i="1"/>
  <c r="H289" i="1"/>
  <c r="Z289" i="1" s="1"/>
  <c r="AB289" i="1" s="1"/>
  <c r="F289" i="1"/>
  <c r="A289" i="1"/>
  <c r="AH288" i="1"/>
  <c r="AG288" i="1"/>
  <c r="AF288" i="1"/>
  <c r="AE288" i="1"/>
  <c r="AD288" i="1"/>
  <c r="Y288" i="1"/>
  <c r="X288" i="1"/>
  <c r="W288" i="1"/>
  <c r="O288" i="1"/>
  <c r="N288" i="1"/>
  <c r="H288" i="1"/>
  <c r="Z288" i="1" s="1"/>
  <c r="AB288" i="1" s="1"/>
  <c r="F288" i="1"/>
  <c r="A288" i="1"/>
  <c r="AH287" i="1"/>
  <c r="AG287" i="1"/>
  <c r="AF287" i="1"/>
  <c r="AE287" i="1"/>
  <c r="AD287" i="1"/>
  <c r="Y287" i="1"/>
  <c r="X287" i="1"/>
  <c r="W287" i="1"/>
  <c r="O287" i="1"/>
  <c r="N287" i="1"/>
  <c r="H287" i="1"/>
  <c r="Z287" i="1" s="1"/>
  <c r="AB287" i="1" s="1"/>
  <c r="F287" i="1"/>
  <c r="A287" i="1"/>
  <c r="AH286" i="1"/>
  <c r="AG286" i="1"/>
  <c r="AF286" i="1"/>
  <c r="AE286" i="1"/>
  <c r="AD286" i="1"/>
  <c r="Y286" i="1"/>
  <c r="X286" i="1"/>
  <c r="W286" i="1"/>
  <c r="O286" i="1"/>
  <c r="N286" i="1"/>
  <c r="H286" i="1"/>
  <c r="Z286" i="1" s="1"/>
  <c r="AB286" i="1" s="1"/>
  <c r="F286" i="1"/>
  <c r="A286" i="1"/>
  <c r="AH285" i="1"/>
  <c r="AG285" i="1"/>
  <c r="AF285" i="1"/>
  <c r="AE285" i="1"/>
  <c r="AD285" i="1"/>
  <c r="Y285" i="1"/>
  <c r="X285" i="1"/>
  <c r="W285" i="1"/>
  <c r="O285" i="1"/>
  <c r="N285" i="1"/>
  <c r="H285" i="1"/>
  <c r="Z285" i="1" s="1"/>
  <c r="AB285" i="1" s="1"/>
  <c r="F285" i="1"/>
  <c r="A285" i="1"/>
  <c r="AH284" i="1"/>
  <c r="AG284" i="1"/>
  <c r="AF284" i="1"/>
  <c r="AE284" i="1"/>
  <c r="AD284" i="1"/>
  <c r="Y284" i="1"/>
  <c r="X284" i="1"/>
  <c r="W284" i="1"/>
  <c r="O284" i="1"/>
  <c r="N284" i="1"/>
  <c r="H284" i="1"/>
  <c r="Z284" i="1" s="1"/>
  <c r="AB284" i="1" s="1"/>
  <c r="F284" i="1"/>
  <c r="A284" i="1"/>
  <c r="AH283" i="1"/>
  <c r="AG283" i="1"/>
  <c r="AF283" i="1"/>
  <c r="AE283" i="1"/>
  <c r="AD283" i="1"/>
  <c r="Y283" i="1"/>
  <c r="X283" i="1"/>
  <c r="W283" i="1"/>
  <c r="O283" i="1"/>
  <c r="N283" i="1"/>
  <c r="H283" i="1"/>
  <c r="Z283" i="1" s="1"/>
  <c r="AB283" i="1" s="1"/>
  <c r="F283" i="1"/>
  <c r="A283" i="1"/>
  <c r="AH282" i="1"/>
  <c r="AG282" i="1"/>
  <c r="AF282" i="1"/>
  <c r="AE282" i="1"/>
  <c r="AD282" i="1"/>
  <c r="Y282" i="1"/>
  <c r="X282" i="1"/>
  <c r="W282" i="1"/>
  <c r="O282" i="1"/>
  <c r="N282" i="1"/>
  <c r="H282" i="1"/>
  <c r="Z282" i="1" s="1"/>
  <c r="AB282" i="1" s="1"/>
  <c r="F282" i="1"/>
  <c r="A282" i="1"/>
  <c r="AH281" i="1"/>
  <c r="AG281" i="1"/>
  <c r="AF281" i="1"/>
  <c r="AE281" i="1"/>
  <c r="AD281" i="1"/>
  <c r="Y281" i="1"/>
  <c r="X281" i="1"/>
  <c r="W281" i="1"/>
  <c r="O281" i="1"/>
  <c r="N281" i="1"/>
  <c r="H281" i="1"/>
  <c r="Z281" i="1" s="1"/>
  <c r="AB281" i="1" s="1"/>
  <c r="F281" i="1"/>
  <c r="A281" i="1"/>
  <c r="AH280" i="1"/>
  <c r="AG280" i="1"/>
  <c r="AF280" i="1"/>
  <c r="AE280" i="1"/>
  <c r="AD280" i="1"/>
  <c r="Y280" i="1"/>
  <c r="X280" i="1"/>
  <c r="W280" i="1"/>
  <c r="O280" i="1"/>
  <c r="N280" i="1"/>
  <c r="H280" i="1"/>
  <c r="Z280" i="1" s="1"/>
  <c r="AB280" i="1" s="1"/>
  <c r="F280" i="1"/>
  <c r="A280" i="1"/>
  <c r="AH279" i="1"/>
  <c r="AF279" i="1"/>
  <c r="AE279" i="1"/>
  <c r="AD279" i="1"/>
  <c r="Y279" i="1"/>
  <c r="X279" i="1"/>
  <c r="W279" i="1"/>
  <c r="O279" i="1"/>
  <c r="N279" i="1"/>
  <c r="M279" i="1" s="1"/>
  <c r="H279" i="1"/>
  <c r="Z279" i="1" s="1"/>
  <c r="AB279" i="1" s="1"/>
  <c r="F279" i="1"/>
  <c r="A279" i="1"/>
  <c r="AH278" i="1"/>
  <c r="AF278" i="1"/>
  <c r="AE278" i="1"/>
  <c r="AD278" i="1"/>
  <c r="Y278" i="1"/>
  <c r="X278" i="1"/>
  <c r="W278" i="1"/>
  <c r="O278" i="1"/>
  <c r="N278" i="1"/>
  <c r="M278" i="1" s="1"/>
  <c r="H278" i="1"/>
  <c r="Z278" i="1" s="1"/>
  <c r="AB278" i="1" s="1"/>
  <c r="F278" i="1"/>
  <c r="A278" i="1"/>
  <c r="AH277" i="1"/>
  <c r="AF277" i="1"/>
  <c r="AE277" i="1"/>
  <c r="AD277" i="1"/>
  <c r="Y277" i="1"/>
  <c r="X277" i="1"/>
  <c r="W277" i="1"/>
  <c r="O277" i="1"/>
  <c r="N277" i="1"/>
  <c r="M277" i="1" s="1"/>
  <c r="H277" i="1"/>
  <c r="Z277" i="1" s="1"/>
  <c r="AB277" i="1" s="1"/>
  <c r="F277" i="1"/>
  <c r="A277" i="1"/>
  <c r="AH276" i="1"/>
  <c r="AF276" i="1"/>
  <c r="AE276" i="1"/>
  <c r="AD276" i="1"/>
  <c r="Y276" i="1"/>
  <c r="X276" i="1"/>
  <c r="W276" i="1"/>
  <c r="O276" i="1"/>
  <c r="N276" i="1"/>
  <c r="M276" i="1" s="1"/>
  <c r="H276" i="1"/>
  <c r="Z276" i="1" s="1"/>
  <c r="AB276" i="1" s="1"/>
  <c r="F276" i="1"/>
  <c r="A276" i="1"/>
  <c r="AH272" i="1"/>
  <c r="AF272" i="1"/>
  <c r="AE272" i="1"/>
  <c r="AD272" i="1"/>
  <c r="Y272" i="1"/>
  <c r="X272" i="1"/>
  <c r="W272" i="1"/>
  <c r="O272" i="1"/>
  <c r="N272" i="1"/>
  <c r="M272" i="1" s="1"/>
  <c r="H272" i="1"/>
  <c r="Z272" i="1" s="1"/>
  <c r="AB272" i="1" s="1"/>
  <c r="F272" i="1"/>
  <c r="A272" i="1"/>
  <c r="AH268" i="1"/>
  <c r="AF268" i="1"/>
  <c r="AE268" i="1"/>
  <c r="AD268" i="1"/>
  <c r="Y268" i="1"/>
  <c r="X268" i="1"/>
  <c r="W268" i="1"/>
  <c r="O268" i="1"/>
  <c r="N268" i="1"/>
  <c r="M268" i="1" s="1"/>
  <c r="H268" i="1"/>
  <c r="Z268" i="1" s="1"/>
  <c r="AB268" i="1" s="1"/>
  <c r="F268" i="1"/>
  <c r="A268" i="1"/>
  <c r="AH264" i="1"/>
  <c r="AF264" i="1"/>
  <c r="AE264" i="1"/>
  <c r="AD264" i="1"/>
  <c r="Y264" i="1"/>
  <c r="X264" i="1"/>
  <c r="W264" i="1"/>
  <c r="O264" i="1"/>
  <c r="N264" i="1"/>
  <c r="M264" i="1" s="1"/>
  <c r="H264" i="1"/>
  <c r="Z264" i="1" s="1"/>
  <c r="AB264" i="1" s="1"/>
  <c r="F264" i="1"/>
  <c r="A264" i="1"/>
  <c r="AH260" i="1"/>
  <c r="AF260" i="1"/>
  <c r="AE260" i="1"/>
  <c r="AD260" i="1"/>
  <c r="Y260" i="1"/>
  <c r="X260" i="1"/>
  <c r="W260" i="1"/>
  <c r="O260" i="1"/>
  <c r="N260" i="1"/>
  <c r="M260" i="1" s="1"/>
  <c r="H260" i="1"/>
  <c r="Z260" i="1" s="1"/>
  <c r="AB260" i="1" s="1"/>
  <c r="F260" i="1"/>
  <c r="A260" i="1"/>
  <c r="AH261" i="1"/>
  <c r="AF261" i="1"/>
  <c r="AE261" i="1"/>
  <c r="AD261" i="1"/>
  <c r="Y261" i="1"/>
  <c r="X261" i="1"/>
  <c r="W261" i="1"/>
  <c r="O261" i="1"/>
  <c r="N261" i="1"/>
  <c r="M261" i="1" s="1"/>
  <c r="H261" i="1"/>
  <c r="Z261" i="1" s="1"/>
  <c r="AB261" i="1" s="1"/>
  <c r="F261" i="1"/>
  <c r="A261" i="1"/>
  <c r="AH259" i="1"/>
  <c r="AG259" i="1"/>
  <c r="AF259" i="1"/>
  <c r="AE259" i="1"/>
  <c r="AD259" i="1"/>
  <c r="Y259" i="1"/>
  <c r="X259" i="1"/>
  <c r="W259" i="1"/>
  <c r="O259" i="1"/>
  <c r="N259" i="1"/>
  <c r="H259" i="1"/>
  <c r="Z259" i="1" s="1"/>
  <c r="AB259" i="1" s="1"/>
  <c r="F259" i="1"/>
  <c r="A259" i="1"/>
  <c r="AH258" i="1"/>
  <c r="AG258" i="1"/>
  <c r="AF258" i="1"/>
  <c r="AE258" i="1"/>
  <c r="AD258" i="1"/>
  <c r="Y258" i="1"/>
  <c r="X258" i="1"/>
  <c r="W258" i="1"/>
  <c r="O258" i="1"/>
  <c r="N258" i="1"/>
  <c r="H258" i="1"/>
  <c r="Z258" i="1" s="1"/>
  <c r="AB258" i="1" s="1"/>
  <c r="F258" i="1"/>
  <c r="A258" i="1"/>
  <c r="AH256" i="1"/>
  <c r="AF256" i="1"/>
  <c r="AE256" i="1"/>
  <c r="AD256" i="1"/>
  <c r="Y256" i="1"/>
  <c r="X256" i="1"/>
  <c r="W256" i="1"/>
  <c r="O256" i="1"/>
  <c r="N256" i="1"/>
  <c r="M256" i="1" s="1"/>
  <c r="H256" i="1"/>
  <c r="Z256" i="1" s="1"/>
  <c r="AB256" i="1" s="1"/>
  <c r="F256" i="1"/>
  <c r="A256" i="1"/>
  <c r="AH257" i="1"/>
  <c r="AF257" i="1"/>
  <c r="AE257" i="1"/>
  <c r="AD257" i="1"/>
  <c r="Y257" i="1"/>
  <c r="X257" i="1"/>
  <c r="W257" i="1"/>
  <c r="O257" i="1"/>
  <c r="N257" i="1"/>
  <c r="M257" i="1" s="1"/>
  <c r="H257" i="1"/>
  <c r="Z257" i="1" s="1"/>
  <c r="AB257" i="1" s="1"/>
  <c r="F257" i="1"/>
  <c r="A257" i="1"/>
  <c r="AH255" i="1"/>
  <c r="AF255" i="1"/>
  <c r="AE255" i="1"/>
  <c r="AD255" i="1"/>
  <c r="Y255" i="1"/>
  <c r="X255" i="1"/>
  <c r="W255" i="1"/>
  <c r="O255" i="1"/>
  <c r="N255" i="1"/>
  <c r="M255" i="1" s="1"/>
  <c r="H255" i="1"/>
  <c r="Z255" i="1" s="1"/>
  <c r="AB255" i="1" s="1"/>
  <c r="F255" i="1"/>
  <c r="A255" i="1"/>
  <c r="AH254" i="1"/>
  <c r="AG254" i="1"/>
  <c r="AF254" i="1"/>
  <c r="AE254" i="1"/>
  <c r="AD254" i="1"/>
  <c r="Y254" i="1"/>
  <c r="X254" i="1"/>
  <c r="W254" i="1"/>
  <c r="O254" i="1"/>
  <c r="N254" i="1"/>
  <c r="H254" i="1"/>
  <c r="Z254" i="1" s="1"/>
  <c r="AB254" i="1" s="1"/>
  <c r="F254" i="1"/>
  <c r="A254" i="1"/>
  <c r="AH253" i="1"/>
  <c r="AG253" i="1"/>
  <c r="AF253" i="1"/>
  <c r="AE253" i="1"/>
  <c r="AD253" i="1"/>
  <c r="Y253" i="1"/>
  <c r="X253" i="1"/>
  <c r="W253" i="1"/>
  <c r="O253" i="1"/>
  <c r="N253" i="1"/>
  <c r="H253" i="1"/>
  <c r="Z253" i="1" s="1"/>
  <c r="AB253" i="1" s="1"/>
  <c r="F253" i="1"/>
  <c r="A253" i="1"/>
  <c r="AH252" i="1"/>
  <c r="AG252" i="1"/>
  <c r="AF252" i="1"/>
  <c r="AE252" i="1"/>
  <c r="AD252" i="1"/>
  <c r="Y252" i="1"/>
  <c r="X252" i="1"/>
  <c r="W252" i="1"/>
  <c r="O252" i="1"/>
  <c r="N252" i="1"/>
  <c r="H252" i="1"/>
  <c r="Z252" i="1" s="1"/>
  <c r="AB252" i="1" s="1"/>
  <c r="F252" i="1"/>
  <c r="A252" i="1"/>
  <c r="AH251" i="1"/>
  <c r="AF251" i="1"/>
  <c r="AE251" i="1"/>
  <c r="AD251" i="1"/>
  <c r="Y251" i="1"/>
  <c r="X251" i="1"/>
  <c r="W251" i="1"/>
  <c r="O251" i="1"/>
  <c r="N251" i="1"/>
  <c r="H251" i="1"/>
  <c r="Z251" i="1" s="1"/>
  <c r="AB251" i="1" s="1"/>
  <c r="F251" i="1"/>
  <c r="A251" i="1"/>
  <c r="AH250" i="1"/>
  <c r="AG250" i="1"/>
  <c r="AF250" i="1"/>
  <c r="AE250" i="1"/>
  <c r="AD250" i="1"/>
  <c r="Y250" i="1"/>
  <c r="X250" i="1"/>
  <c r="W250" i="1"/>
  <c r="O250" i="1"/>
  <c r="N250" i="1"/>
  <c r="H250" i="1"/>
  <c r="Z250" i="1" s="1"/>
  <c r="AB250" i="1" s="1"/>
  <c r="F250" i="1"/>
  <c r="A250" i="1"/>
  <c r="AH249" i="1"/>
  <c r="AG249" i="1"/>
  <c r="AF249" i="1"/>
  <c r="AE249" i="1"/>
  <c r="AD249" i="1"/>
  <c r="Y249" i="1"/>
  <c r="X249" i="1"/>
  <c r="W249" i="1"/>
  <c r="O249" i="1"/>
  <c r="N249" i="1"/>
  <c r="H249" i="1"/>
  <c r="Z249" i="1" s="1"/>
  <c r="AB249" i="1" s="1"/>
  <c r="F249" i="1"/>
  <c r="A249" i="1"/>
  <c r="AH248" i="1"/>
  <c r="AG248" i="1"/>
  <c r="AF248" i="1"/>
  <c r="AE248" i="1"/>
  <c r="AD248" i="1"/>
  <c r="Y248" i="1"/>
  <c r="X248" i="1"/>
  <c r="W248" i="1"/>
  <c r="O248" i="1"/>
  <c r="N248" i="1"/>
  <c r="H248" i="1"/>
  <c r="Z248" i="1" s="1"/>
  <c r="AB248" i="1" s="1"/>
  <c r="F248" i="1"/>
  <c r="A248" i="1"/>
  <c r="AH245" i="1"/>
  <c r="AF245" i="1"/>
  <c r="AE245" i="1"/>
  <c r="AD245" i="1"/>
  <c r="Y245" i="1"/>
  <c r="X245" i="1"/>
  <c r="W245" i="1"/>
  <c r="O245" i="1"/>
  <c r="N245" i="1"/>
  <c r="M245" i="1" s="1"/>
  <c r="H245" i="1"/>
  <c r="Z245" i="1" s="1"/>
  <c r="AB245" i="1" s="1"/>
  <c r="F245" i="1"/>
  <c r="A245" i="1"/>
  <c r="AH244" i="1"/>
  <c r="AF244" i="1"/>
  <c r="AE244" i="1"/>
  <c r="AD244" i="1"/>
  <c r="Y244" i="1"/>
  <c r="X244" i="1"/>
  <c r="W244" i="1"/>
  <c r="O244" i="1"/>
  <c r="N244" i="1"/>
  <c r="M244" i="1" s="1"/>
  <c r="H244" i="1"/>
  <c r="Z244" i="1" s="1"/>
  <c r="AB244" i="1" s="1"/>
  <c r="F244" i="1"/>
  <c r="A244" i="1"/>
  <c r="AH246" i="1"/>
  <c r="AF246" i="1"/>
  <c r="AE246" i="1"/>
  <c r="AD246" i="1"/>
  <c r="Y246" i="1"/>
  <c r="X246" i="1"/>
  <c r="W246" i="1"/>
  <c r="O246" i="1"/>
  <c r="N246" i="1"/>
  <c r="M246" i="1" s="1"/>
  <c r="H246" i="1"/>
  <c r="Z246" i="1" s="1"/>
  <c r="AB246" i="1" s="1"/>
  <c r="F246" i="1"/>
  <c r="A246" i="1"/>
  <c r="AH243" i="1"/>
  <c r="AG243" i="1"/>
  <c r="AF243" i="1"/>
  <c r="AE243" i="1"/>
  <c r="AD243" i="1"/>
  <c r="Y243" i="1"/>
  <c r="X243" i="1"/>
  <c r="W243" i="1"/>
  <c r="O243" i="1"/>
  <c r="N243" i="1"/>
  <c r="H243" i="1"/>
  <c r="Z243" i="1" s="1"/>
  <c r="AB243" i="1" s="1"/>
  <c r="F243" i="1"/>
  <c r="A243" i="1"/>
  <c r="AH247" i="1"/>
  <c r="AF247" i="1"/>
  <c r="AE247" i="1"/>
  <c r="AD247" i="1"/>
  <c r="Y247" i="1"/>
  <c r="X247" i="1"/>
  <c r="W247" i="1"/>
  <c r="O247" i="1"/>
  <c r="N247" i="1"/>
  <c r="M247" i="1" s="1"/>
  <c r="H247" i="1"/>
  <c r="Z247" i="1" s="1"/>
  <c r="AB247" i="1" s="1"/>
  <c r="F247" i="1"/>
  <c r="A247" i="1"/>
  <c r="AH241" i="1"/>
  <c r="AF241" i="1"/>
  <c r="AE241" i="1"/>
  <c r="AD241" i="1"/>
  <c r="Y241" i="1"/>
  <c r="X241" i="1"/>
  <c r="W241" i="1"/>
  <c r="O241" i="1"/>
  <c r="N241" i="1"/>
  <c r="M241" i="1" s="1"/>
  <c r="H241" i="1"/>
  <c r="Z241" i="1" s="1"/>
  <c r="AB241" i="1" s="1"/>
  <c r="F241" i="1"/>
  <c r="A241" i="1"/>
  <c r="AH240" i="1"/>
  <c r="AG240" i="1"/>
  <c r="AF240" i="1"/>
  <c r="AE240" i="1"/>
  <c r="AD240" i="1"/>
  <c r="Y240" i="1"/>
  <c r="X240" i="1"/>
  <c r="W240" i="1"/>
  <c r="O240" i="1"/>
  <c r="N240" i="1"/>
  <c r="H240" i="1"/>
  <c r="Z240" i="1" s="1"/>
  <c r="AB240" i="1" s="1"/>
  <c r="F240" i="1"/>
  <c r="A240" i="1"/>
  <c r="AH238" i="1"/>
  <c r="AG238" i="1"/>
  <c r="AF238" i="1"/>
  <c r="AE238" i="1"/>
  <c r="AD238" i="1"/>
  <c r="Y238" i="1"/>
  <c r="X238" i="1"/>
  <c r="W238" i="1"/>
  <c r="O238" i="1"/>
  <c r="N238" i="1"/>
  <c r="H238" i="1"/>
  <c r="Z238" i="1" s="1"/>
  <c r="AB238" i="1" s="1"/>
  <c r="F238" i="1"/>
  <c r="A238" i="1"/>
  <c r="AH239" i="1"/>
  <c r="AG239" i="1"/>
  <c r="AF239" i="1"/>
  <c r="AE239" i="1"/>
  <c r="AD239" i="1"/>
  <c r="Y239" i="1"/>
  <c r="X239" i="1"/>
  <c r="W239" i="1"/>
  <c r="O239" i="1"/>
  <c r="N239" i="1"/>
  <c r="H239" i="1"/>
  <c r="Z239" i="1" s="1"/>
  <c r="AB239" i="1" s="1"/>
  <c r="F239" i="1"/>
  <c r="A239" i="1"/>
  <c r="AH237" i="1"/>
  <c r="AG237" i="1"/>
  <c r="AF237" i="1"/>
  <c r="AE237" i="1"/>
  <c r="AD237" i="1"/>
  <c r="Y237" i="1"/>
  <c r="X237" i="1"/>
  <c r="W237" i="1"/>
  <c r="O237" i="1"/>
  <c r="N237" i="1"/>
  <c r="H237" i="1"/>
  <c r="Z237" i="1" s="1"/>
  <c r="AB237" i="1" s="1"/>
  <c r="F237" i="1"/>
  <c r="A237" i="1"/>
  <c r="AH236" i="1"/>
  <c r="AF236" i="1"/>
  <c r="AE236" i="1"/>
  <c r="AD236" i="1"/>
  <c r="Y236" i="1"/>
  <c r="X236" i="1"/>
  <c r="W236" i="1"/>
  <c r="O236" i="1"/>
  <c r="N236" i="1"/>
  <c r="H236" i="1"/>
  <c r="Z236" i="1" s="1"/>
  <c r="AB236" i="1" s="1"/>
  <c r="F236" i="1"/>
  <c r="A236" i="1"/>
  <c r="AH235" i="1"/>
  <c r="AF235" i="1"/>
  <c r="AE235" i="1"/>
  <c r="AD235" i="1"/>
  <c r="Y235" i="1"/>
  <c r="X235" i="1"/>
  <c r="W235" i="1"/>
  <c r="O235" i="1"/>
  <c r="N235" i="1"/>
  <c r="H235" i="1"/>
  <c r="Z235" i="1" s="1"/>
  <c r="AB235" i="1" s="1"/>
  <c r="F235" i="1"/>
  <c r="A235" i="1"/>
  <c r="AH234" i="1"/>
  <c r="AF234" i="1"/>
  <c r="AE234" i="1"/>
  <c r="AD234" i="1"/>
  <c r="Y234" i="1"/>
  <c r="X234" i="1"/>
  <c r="W234" i="1"/>
  <c r="O234" i="1"/>
  <c r="N234" i="1"/>
  <c r="H234" i="1"/>
  <c r="Z234" i="1" s="1"/>
  <c r="AB234" i="1" s="1"/>
  <c r="F234" i="1"/>
  <c r="A234" i="1"/>
  <c r="AH233" i="1"/>
  <c r="AF233" i="1"/>
  <c r="AE233" i="1"/>
  <c r="AD233" i="1"/>
  <c r="Y233" i="1"/>
  <c r="X233" i="1"/>
  <c r="W233" i="1"/>
  <c r="O233" i="1"/>
  <c r="N233" i="1"/>
  <c r="H233" i="1"/>
  <c r="Z233" i="1" s="1"/>
  <c r="AB233" i="1" s="1"/>
  <c r="F233" i="1"/>
  <c r="A233" i="1"/>
  <c r="AH232" i="1"/>
  <c r="AF232" i="1"/>
  <c r="AE232" i="1"/>
  <c r="AD232" i="1"/>
  <c r="Y232" i="1"/>
  <c r="X232" i="1"/>
  <c r="W232" i="1"/>
  <c r="O232" i="1"/>
  <c r="N232" i="1"/>
  <c r="H232" i="1"/>
  <c r="Z232" i="1" s="1"/>
  <c r="AB232" i="1" s="1"/>
  <c r="F232" i="1"/>
  <c r="A232" i="1"/>
  <c r="AH231" i="1"/>
  <c r="AF231" i="1"/>
  <c r="AE231" i="1"/>
  <c r="AD231" i="1"/>
  <c r="Y231" i="1"/>
  <c r="X231" i="1"/>
  <c r="W231" i="1"/>
  <c r="O231" i="1"/>
  <c r="N231" i="1"/>
  <c r="H231" i="1"/>
  <c r="Z231" i="1" s="1"/>
  <c r="AB231" i="1" s="1"/>
  <c r="F231" i="1"/>
  <c r="A231" i="1"/>
  <c r="AH230" i="1"/>
  <c r="AG230" i="1"/>
  <c r="AF230" i="1"/>
  <c r="AE230" i="1"/>
  <c r="AD230" i="1"/>
  <c r="Y230" i="1"/>
  <c r="X230" i="1"/>
  <c r="W230" i="1"/>
  <c r="O230" i="1"/>
  <c r="N230" i="1"/>
  <c r="M230" i="1" s="1"/>
  <c r="H230" i="1"/>
  <c r="Z230" i="1" s="1"/>
  <c r="AB230" i="1" s="1"/>
  <c r="F230" i="1"/>
  <c r="A230" i="1"/>
  <c r="AH229" i="1"/>
  <c r="AG229" i="1"/>
  <c r="AF229" i="1"/>
  <c r="AE229" i="1"/>
  <c r="AD229" i="1"/>
  <c r="Y229" i="1"/>
  <c r="X229" i="1"/>
  <c r="W229" i="1"/>
  <c r="O229" i="1"/>
  <c r="N229" i="1"/>
  <c r="H229" i="1"/>
  <c r="Z229" i="1" s="1"/>
  <c r="AB229" i="1" s="1"/>
  <c r="F229" i="1"/>
  <c r="A229" i="1"/>
  <c r="AH228" i="1"/>
  <c r="AG228" i="1"/>
  <c r="AF228" i="1"/>
  <c r="AE228" i="1"/>
  <c r="AD228" i="1"/>
  <c r="Y228" i="1"/>
  <c r="X228" i="1"/>
  <c r="W228" i="1"/>
  <c r="O228" i="1"/>
  <c r="N228" i="1"/>
  <c r="H228" i="1"/>
  <c r="Z228" i="1" s="1"/>
  <c r="AB228" i="1" s="1"/>
  <c r="F228" i="1"/>
  <c r="A228" i="1"/>
  <c r="AH227" i="1"/>
  <c r="AG227" i="1"/>
  <c r="AF227" i="1"/>
  <c r="AE227" i="1"/>
  <c r="AD227" i="1"/>
  <c r="Y227" i="1"/>
  <c r="X227" i="1"/>
  <c r="W227" i="1"/>
  <c r="O227" i="1"/>
  <c r="N227" i="1"/>
  <c r="H227" i="1"/>
  <c r="Z227" i="1" s="1"/>
  <c r="AB227" i="1" s="1"/>
  <c r="F227" i="1"/>
  <c r="A227" i="1"/>
  <c r="AH226" i="1"/>
  <c r="AF226" i="1"/>
  <c r="AE226" i="1"/>
  <c r="AD226" i="1"/>
  <c r="Y226" i="1"/>
  <c r="X226" i="1"/>
  <c r="W226" i="1"/>
  <c r="O226" i="1"/>
  <c r="N226" i="1"/>
  <c r="M226" i="1" s="1"/>
  <c r="H226" i="1"/>
  <c r="Z226" i="1" s="1"/>
  <c r="AB226" i="1" s="1"/>
  <c r="F226" i="1"/>
  <c r="A226" i="1"/>
  <c r="AH225" i="1"/>
  <c r="AF225" i="1"/>
  <c r="AE225" i="1"/>
  <c r="AD225" i="1"/>
  <c r="Y225" i="1"/>
  <c r="X225" i="1"/>
  <c r="W225" i="1"/>
  <c r="O225" i="1"/>
  <c r="N225" i="1"/>
  <c r="M225" i="1" s="1"/>
  <c r="H225" i="1"/>
  <c r="Z225" i="1" s="1"/>
  <c r="AB225" i="1" s="1"/>
  <c r="F225" i="1"/>
  <c r="A225" i="1"/>
  <c r="AH224" i="1"/>
  <c r="AG224" i="1"/>
  <c r="AF224" i="1"/>
  <c r="AE224" i="1"/>
  <c r="AD224" i="1"/>
  <c r="Y224" i="1"/>
  <c r="X224" i="1"/>
  <c r="W224" i="1"/>
  <c r="O224" i="1"/>
  <c r="N224" i="1"/>
  <c r="H224" i="1"/>
  <c r="Z224" i="1" s="1"/>
  <c r="AB224" i="1" s="1"/>
  <c r="F224" i="1"/>
  <c r="A224" i="1"/>
  <c r="AH223" i="1"/>
  <c r="AG223" i="1"/>
  <c r="AF223" i="1"/>
  <c r="AE223" i="1"/>
  <c r="AD223" i="1"/>
  <c r="Y223" i="1"/>
  <c r="X223" i="1"/>
  <c r="W223" i="1"/>
  <c r="O223" i="1"/>
  <c r="N223" i="1"/>
  <c r="H223" i="1"/>
  <c r="Z223" i="1" s="1"/>
  <c r="AB223" i="1" s="1"/>
  <c r="F223" i="1"/>
  <c r="A223" i="1"/>
  <c r="AH222" i="1"/>
  <c r="AG222" i="1"/>
  <c r="AF222" i="1"/>
  <c r="AE222" i="1"/>
  <c r="AD222" i="1"/>
  <c r="Y222" i="1"/>
  <c r="X222" i="1"/>
  <c r="W222" i="1"/>
  <c r="O222" i="1"/>
  <c r="N222" i="1"/>
  <c r="H222" i="1"/>
  <c r="Z222" i="1" s="1"/>
  <c r="AB222" i="1" s="1"/>
  <c r="F222" i="1"/>
  <c r="A222" i="1"/>
  <c r="AH221" i="1"/>
  <c r="AG221" i="1"/>
  <c r="AF221" i="1"/>
  <c r="AE221" i="1"/>
  <c r="AD221" i="1"/>
  <c r="Y221" i="1"/>
  <c r="X221" i="1"/>
  <c r="W221" i="1"/>
  <c r="O221" i="1"/>
  <c r="N221" i="1"/>
  <c r="H221" i="1"/>
  <c r="Z221" i="1" s="1"/>
  <c r="AB221" i="1" s="1"/>
  <c r="F221" i="1"/>
  <c r="A221" i="1"/>
  <c r="AH218" i="1"/>
  <c r="AF218" i="1"/>
  <c r="AE218" i="1"/>
  <c r="AD218" i="1"/>
  <c r="Y218" i="1"/>
  <c r="X218" i="1"/>
  <c r="W218" i="1"/>
  <c r="O218" i="1"/>
  <c r="N218" i="1"/>
  <c r="M218" i="1" s="1"/>
  <c r="H218" i="1"/>
  <c r="Z218" i="1" s="1"/>
  <c r="AB218" i="1" s="1"/>
  <c r="F218" i="1"/>
  <c r="A218" i="1"/>
  <c r="AH220" i="1"/>
  <c r="AF220" i="1"/>
  <c r="AE220" i="1"/>
  <c r="AD220" i="1"/>
  <c r="Y220" i="1"/>
  <c r="X220" i="1"/>
  <c r="W220" i="1"/>
  <c r="O220" i="1"/>
  <c r="N220" i="1"/>
  <c r="M220" i="1" s="1"/>
  <c r="H220" i="1"/>
  <c r="Z220" i="1" s="1"/>
  <c r="AB220" i="1" s="1"/>
  <c r="F220" i="1"/>
  <c r="A220" i="1"/>
  <c r="AH217" i="1"/>
  <c r="AF217" i="1"/>
  <c r="AE217" i="1"/>
  <c r="AD217" i="1"/>
  <c r="Y217" i="1"/>
  <c r="X217" i="1"/>
  <c r="W217" i="1"/>
  <c r="O217" i="1"/>
  <c r="N217" i="1"/>
  <c r="M217" i="1" s="1"/>
  <c r="H217" i="1"/>
  <c r="Z217" i="1" s="1"/>
  <c r="AB217" i="1" s="1"/>
  <c r="F217" i="1"/>
  <c r="A217" i="1"/>
  <c r="AH215" i="1"/>
  <c r="AF215" i="1"/>
  <c r="AE215" i="1"/>
  <c r="AD215" i="1"/>
  <c r="Y215" i="1"/>
  <c r="X215" i="1"/>
  <c r="W215" i="1"/>
  <c r="O215" i="1"/>
  <c r="N215" i="1"/>
  <c r="M215" i="1" s="1"/>
  <c r="H215" i="1"/>
  <c r="Z215" i="1" s="1"/>
  <c r="AB215" i="1" s="1"/>
  <c r="F215" i="1"/>
  <c r="A215" i="1"/>
  <c r="AH214" i="1"/>
  <c r="AF214" i="1"/>
  <c r="AE214" i="1"/>
  <c r="AD214" i="1"/>
  <c r="Y214" i="1"/>
  <c r="X214" i="1"/>
  <c r="W214" i="1"/>
  <c r="O214" i="1"/>
  <c r="N214" i="1"/>
  <c r="M214" i="1" s="1"/>
  <c r="H214" i="1"/>
  <c r="Z214" i="1" s="1"/>
  <c r="AB214" i="1" s="1"/>
  <c r="F214" i="1"/>
  <c r="A214" i="1"/>
  <c r="AH213" i="1"/>
  <c r="AF213" i="1"/>
  <c r="AE213" i="1"/>
  <c r="AD213" i="1"/>
  <c r="Y213" i="1"/>
  <c r="X213" i="1"/>
  <c r="W213" i="1"/>
  <c r="O213" i="1"/>
  <c r="N213" i="1"/>
  <c r="M213" i="1" s="1"/>
  <c r="H213" i="1"/>
  <c r="Z213" i="1" s="1"/>
  <c r="AB213" i="1" s="1"/>
  <c r="F213" i="1"/>
  <c r="A213" i="1"/>
  <c r="AH209" i="1"/>
  <c r="AG209" i="1"/>
  <c r="AF209" i="1"/>
  <c r="AE209" i="1"/>
  <c r="AD209" i="1"/>
  <c r="Y209" i="1"/>
  <c r="X209" i="1"/>
  <c r="W209" i="1"/>
  <c r="O209" i="1"/>
  <c r="N209" i="1"/>
  <c r="H209" i="1"/>
  <c r="Z209" i="1" s="1"/>
  <c r="AB209" i="1" s="1"/>
  <c r="F209" i="1"/>
  <c r="A209" i="1"/>
  <c r="AH208" i="1"/>
  <c r="AG208" i="1"/>
  <c r="AF208" i="1"/>
  <c r="AE208" i="1"/>
  <c r="AD208" i="1"/>
  <c r="Y208" i="1"/>
  <c r="X208" i="1"/>
  <c r="W208" i="1"/>
  <c r="O208" i="1"/>
  <c r="N208" i="1"/>
  <c r="H208" i="1"/>
  <c r="Z208" i="1" s="1"/>
  <c r="AB208" i="1" s="1"/>
  <c r="F208" i="1"/>
  <c r="A208" i="1"/>
  <c r="AH207" i="1"/>
  <c r="AG207" i="1"/>
  <c r="AF207" i="1"/>
  <c r="AE207" i="1"/>
  <c r="AD207" i="1"/>
  <c r="Y207" i="1"/>
  <c r="X207" i="1"/>
  <c r="W207" i="1"/>
  <c r="O207" i="1"/>
  <c r="N207" i="1"/>
  <c r="H207" i="1"/>
  <c r="Z207" i="1" s="1"/>
  <c r="AB207" i="1" s="1"/>
  <c r="F207" i="1"/>
  <c r="A207" i="1"/>
  <c r="AH212" i="1"/>
  <c r="AG212" i="1"/>
  <c r="AF212" i="1"/>
  <c r="AE212" i="1"/>
  <c r="AD212" i="1"/>
  <c r="Y212" i="1"/>
  <c r="X212" i="1"/>
  <c r="W212" i="1"/>
  <c r="O212" i="1"/>
  <c r="N212" i="1"/>
  <c r="H212" i="1"/>
  <c r="Z212" i="1" s="1"/>
  <c r="AB212" i="1" s="1"/>
  <c r="F212" i="1"/>
  <c r="A212" i="1"/>
  <c r="AH211" i="1"/>
  <c r="AG211" i="1"/>
  <c r="AF211" i="1"/>
  <c r="AE211" i="1"/>
  <c r="AD211" i="1"/>
  <c r="Y211" i="1"/>
  <c r="X211" i="1"/>
  <c r="W211" i="1"/>
  <c r="O211" i="1"/>
  <c r="N211" i="1"/>
  <c r="H211" i="1"/>
  <c r="Z211" i="1" s="1"/>
  <c r="AB211" i="1" s="1"/>
  <c r="F211" i="1"/>
  <c r="A211" i="1"/>
  <c r="AH210" i="1"/>
  <c r="AG210" i="1"/>
  <c r="AF210" i="1"/>
  <c r="AE210" i="1"/>
  <c r="AD210" i="1"/>
  <c r="Y210" i="1"/>
  <c r="X210" i="1"/>
  <c r="W210" i="1"/>
  <c r="O210" i="1"/>
  <c r="N210" i="1"/>
  <c r="H210" i="1"/>
  <c r="Z210" i="1" s="1"/>
  <c r="AB210" i="1" s="1"/>
  <c r="F210" i="1"/>
  <c r="A210" i="1"/>
  <c r="AH205" i="1"/>
  <c r="AG205" i="1"/>
  <c r="AF205" i="1"/>
  <c r="AE205" i="1"/>
  <c r="AD205" i="1"/>
  <c r="Y205" i="1"/>
  <c r="X205" i="1"/>
  <c r="W205" i="1"/>
  <c r="O205" i="1"/>
  <c r="N205" i="1"/>
  <c r="H205" i="1"/>
  <c r="Z205" i="1" s="1"/>
  <c r="AB205" i="1" s="1"/>
  <c r="F205" i="1"/>
  <c r="A205" i="1"/>
  <c r="AH204" i="1"/>
  <c r="AG204" i="1"/>
  <c r="AF204" i="1"/>
  <c r="AE204" i="1"/>
  <c r="AD204" i="1"/>
  <c r="Y204" i="1"/>
  <c r="X204" i="1"/>
  <c r="W204" i="1"/>
  <c r="O204" i="1"/>
  <c r="N204" i="1"/>
  <c r="H204" i="1"/>
  <c r="Z204" i="1" s="1"/>
  <c r="AB204" i="1" s="1"/>
  <c r="F204" i="1"/>
  <c r="A204" i="1"/>
  <c r="AH203" i="1"/>
  <c r="AG203" i="1"/>
  <c r="AF203" i="1"/>
  <c r="AE203" i="1"/>
  <c r="AD203" i="1"/>
  <c r="Y203" i="1"/>
  <c r="X203" i="1"/>
  <c r="W203" i="1"/>
  <c r="O203" i="1"/>
  <c r="N203" i="1"/>
  <c r="H203" i="1"/>
  <c r="Z203" i="1" s="1"/>
  <c r="AB203" i="1" s="1"/>
  <c r="F203" i="1"/>
  <c r="A203" i="1"/>
  <c r="AH202" i="1"/>
  <c r="AG202" i="1"/>
  <c r="AF202" i="1"/>
  <c r="AE202" i="1"/>
  <c r="AD202" i="1"/>
  <c r="Y202" i="1"/>
  <c r="X202" i="1"/>
  <c r="W202" i="1"/>
  <c r="O202" i="1"/>
  <c r="N202" i="1"/>
  <c r="H202" i="1"/>
  <c r="Z202" i="1" s="1"/>
  <c r="AB202" i="1" s="1"/>
  <c r="F202" i="1"/>
  <c r="A202" i="1"/>
  <c r="AH201" i="1"/>
  <c r="AG201" i="1"/>
  <c r="AF201" i="1"/>
  <c r="AE201" i="1"/>
  <c r="AD201" i="1"/>
  <c r="Y201" i="1"/>
  <c r="X201" i="1"/>
  <c r="W201" i="1"/>
  <c r="O201" i="1"/>
  <c r="N201" i="1"/>
  <c r="H201" i="1"/>
  <c r="Z201" i="1" s="1"/>
  <c r="AB201" i="1" s="1"/>
  <c r="F201" i="1"/>
  <c r="A201" i="1"/>
  <c r="AH199" i="1"/>
  <c r="AF199" i="1"/>
  <c r="AE199" i="1"/>
  <c r="AD199" i="1"/>
  <c r="Y199" i="1"/>
  <c r="X199" i="1"/>
  <c r="W199" i="1"/>
  <c r="O199" i="1"/>
  <c r="N199" i="1"/>
  <c r="M199" i="1" s="1"/>
  <c r="H199" i="1"/>
  <c r="Z199" i="1" s="1"/>
  <c r="AB199" i="1" s="1"/>
  <c r="F199" i="1"/>
  <c r="A199" i="1"/>
  <c r="AH197" i="1"/>
  <c r="AF197" i="1"/>
  <c r="AE197" i="1"/>
  <c r="AD197" i="1"/>
  <c r="Y197" i="1"/>
  <c r="X197" i="1"/>
  <c r="W197" i="1"/>
  <c r="O197" i="1"/>
  <c r="N197" i="1"/>
  <c r="M197" i="1" s="1"/>
  <c r="H197" i="1"/>
  <c r="Z197" i="1" s="1"/>
  <c r="AB197" i="1" s="1"/>
  <c r="F197" i="1"/>
  <c r="A197" i="1"/>
  <c r="AH196" i="1"/>
  <c r="AF196" i="1"/>
  <c r="AE196" i="1"/>
  <c r="AD196" i="1"/>
  <c r="Y196" i="1"/>
  <c r="X196" i="1"/>
  <c r="W196" i="1"/>
  <c r="O196" i="1"/>
  <c r="N196" i="1"/>
  <c r="M196" i="1" s="1"/>
  <c r="H196" i="1"/>
  <c r="Z196" i="1" s="1"/>
  <c r="AB196" i="1" s="1"/>
  <c r="F196" i="1"/>
  <c r="A196" i="1"/>
  <c r="AH195" i="1"/>
  <c r="AF195" i="1"/>
  <c r="AE195" i="1"/>
  <c r="AD195" i="1"/>
  <c r="Y195" i="1"/>
  <c r="X195" i="1"/>
  <c r="W195" i="1"/>
  <c r="O195" i="1"/>
  <c r="N195" i="1"/>
  <c r="M195" i="1" s="1"/>
  <c r="H195" i="1"/>
  <c r="Z195" i="1" s="1"/>
  <c r="AB195" i="1" s="1"/>
  <c r="F195" i="1"/>
  <c r="A195" i="1"/>
  <c r="AH194" i="1"/>
  <c r="AG194" i="1"/>
  <c r="AF194" i="1"/>
  <c r="AE194" i="1"/>
  <c r="AD194" i="1"/>
  <c r="Y194" i="1"/>
  <c r="X194" i="1"/>
  <c r="W194" i="1"/>
  <c r="O194" i="1"/>
  <c r="N194" i="1"/>
  <c r="M194" i="1" s="1"/>
  <c r="H194" i="1"/>
  <c r="Z194" i="1" s="1"/>
  <c r="AB194" i="1" s="1"/>
  <c r="F194" i="1"/>
  <c r="A194" i="1"/>
  <c r="AH193" i="1"/>
  <c r="AG193" i="1"/>
  <c r="AF193" i="1"/>
  <c r="AE193" i="1"/>
  <c r="AD193" i="1"/>
  <c r="Y193" i="1"/>
  <c r="X193" i="1"/>
  <c r="W193" i="1"/>
  <c r="O193" i="1"/>
  <c r="N193" i="1"/>
  <c r="M193" i="1" s="1"/>
  <c r="H193" i="1"/>
  <c r="Z193" i="1" s="1"/>
  <c r="AB193" i="1" s="1"/>
  <c r="F193" i="1"/>
  <c r="A193" i="1"/>
  <c r="AH192" i="1"/>
  <c r="AG192" i="1"/>
  <c r="AF192" i="1"/>
  <c r="AE192" i="1"/>
  <c r="AD192" i="1"/>
  <c r="Y192" i="1"/>
  <c r="X192" i="1"/>
  <c r="W192" i="1"/>
  <c r="O192" i="1"/>
  <c r="N192" i="1"/>
  <c r="M192" i="1" s="1"/>
  <c r="H192" i="1"/>
  <c r="Z192" i="1" s="1"/>
  <c r="AB192" i="1" s="1"/>
  <c r="F192" i="1"/>
  <c r="A192" i="1"/>
  <c r="AH191" i="1"/>
  <c r="AG191" i="1"/>
  <c r="AF191" i="1"/>
  <c r="AE191" i="1"/>
  <c r="AD191" i="1"/>
  <c r="Y191" i="1"/>
  <c r="X191" i="1"/>
  <c r="W191" i="1"/>
  <c r="O191" i="1"/>
  <c r="N191" i="1"/>
  <c r="M191" i="1" s="1"/>
  <c r="H191" i="1"/>
  <c r="Z191" i="1" s="1"/>
  <c r="AB191" i="1" s="1"/>
  <c r="F191" i="1"/>
  <c r="A191" i="1"/>
  <c r="AH190" i="1"/>
  <c r="AG190" i="1"/>
  <c r="AF190" i="1"/>
  <c r="AE190" i="1"/>
  <c r="AD190" i="1"/>
  <c r="Y190" i="1"/>
  <c r="X190" i="1"/>
  <c r="W190" i="1"/>
  <c r="O190" i="1"/>
  <c r="N190" i="1"/>
  <c r="M190" i="1" s="1"/>
  <c r="H190" i="1"/>
  <c r="Z190" i="1" s="1"/>
  <c r="AB190" i="1" s="1"/>
  <c r="F190" i="1"/>
  <c r="A190" i="1"/>
  <c r="AH189" i="1"/>
  <c r="AG189" i="1"/>
  <c r="AF189" i="1"/>
  <c r="AE189" i="1"/>
  <c r="AD189" i="1"/>
  <c r="Y189" i="1"/>
  <c r="X189" i="1"/>
  <c r="W189" i="1"/>
  <c r="O189" i="1"/>
  <c r="N189" i="1"/>
  <c r="M189" i="1" s="1"/>
  <c r="H189" i="1"/>
  <c r="Z189" i="1" s="1"/>
  <c r="AB189" i="1" s="1"/>
  <c r="F189" i="1"/>
  <c r="A189" i="1"/>
  <c r="AH187" i="1"/>
  <c r="AF187" i="1"/>
  <c r="AE187" i="1"/>
  <c r="AD187" i="1"/>
  <c r="Y187" i="1"/>
  <c r="X187" i="1"/>
  <c r="W187" i="1"/>
  <c r="O187" i="1"/>
  <c r="N187" i="1"/>
  <c r="M187" i="1" s="1"/>
  <c r="H187" i="1"/>
  <c r="Z187" i="1" s="1"/>
  <c r="AB187" i="1" s="1"/>
  <c r="F187" i="1"/>
  <c r="A187" i="1"/>
  <c r="AH186" i="1"/>
  <c r="AF186" i="1"/>
  <c r="AE186" i="1"/>
  <c r="AD186" i="1"/>
  <c r="Y186" i="1"/>
  <c r="X186" i="1"/>
  <c r="W186" i="1"/>
  <c r="O186" i="1"/>
  <c r="N186" i="1"/>
  <c r="H186" i="1"/>
  <c r="Z186" i="1" s="1"/>
  <c r="AB186" i="1" s="1"/>
  <c r="F186" i="1"/>
  <c r="A186" i="1"/>
  <c r="AH185" i="1"/>
  <c r="AF185" i="1"/>
  <c r="AE185" i="1"/>
  <c r="AD185" i="1"/>
  <c r="Y185" i="1"/>
  <c r="X185" i="1"/>
  <c r="W185" i="1"/>
  <c r="O185" i="1"/>
  <c r="N185" i="1"/>
  <c r="M185" i="1" s="1"/>
  <c r="H185" i="1"/>
  <c r="Z185" i="1" s="1"/>
  <c r="AB185" i="1" s="1"/>
  <c r="F185" i="1"/>
  <c r="A185" i="1"/>
  <c r="AH183" i="1"/>
  <c r="AF183" i="1"/>
  <c r="AE183" i="1"/>
  <c r="AD183" i="1"/>
  <c r="Y183" i="1"/>
  <c r="X183" i="1"/>
  <c r="W183" i="1"/>
  <c r="O183" i="1"/>
  <c r="N183" i="1"/>
  <c r="M183" i="1" s="1"/>
  <c r="H183" i="1"/>
  <c r="Z183" i="1" s="1"/>
  <c r="AB183" i="1" s="1"/>
  <c r="F183" i="1"/>
  <c r="A183" i="1"/>
  <c r="AH182" i="1"/>
  <c r="AF182" i="1"/>
  <c r="AE182" i="1"/>
  <c r="AD182" i="1"/>
  <c r="Y182" i="1"/>
  <c r="X182" i="1"/>
  <c r="W182" i="1"/>
  <c r="O182" i="1"/>
  <c r="N182" i="1"/>
  <c r="M182" i="1" s="1"/>
  <c r="H182" i="1"/>
  <c r="Z182" i="1" s="1"/>
  <c r="AB182" i="1" s="1"/>
  <c r="F182" i="1"/>
  <c r="A182" i="1"/>
  <c r="AH181" i="1"/>
  <c r="AF181" i="1"/>
  <c r="AE181" i="1"/>
  <c r="AD181" i="1"/>
  <c r="Y181" i="1"/>
  <c r="X181" i="1"/>
  <c r="W181" i="1"/>
  <c r="O181" i="1"/>
  <c r="N181" i="1"/>
  <c r="M181" i="1" s="1"/>
  <c r="H181" i="1"/>
  <c r="Z181" i="1" s="1"/>
  <c r="AB181" i="1" s="1"/>
  <c r="F181" i="1"/>
  <c r="A181" i="1"/>
  <c r="AH179" i="1"/>
  <c r="AF179" i="1"/>
  <c r="AE179" i="1"/>
  <c r="AD179" i="1"/>
  <c r="Y179" i="1"/>
  <c r="X179" i="1"/>
  <c r="W179" i="1"/>
  <c r="O179" i="1"/>
  <c r="N179" i="1"/>
  <c r="M179" i="1" s="1"/>
  <c r="H179" i="1"/>
  <c r="Z179" i="1" s="1"/>
  <c r="AB179" i="1" s="1"/>
  <c r="F179" i="1"/>
  <c r="A179" i="1"/>
  <c r="AH178" i="1"/>
  <c r="AF178" i="1"/>
  <c r="AE178" i="1"/>
  <c r="AD178" i="1"/>
  <c r="Y178" i="1"/>
  <c r="X178" i="1"/>
  <c r="W178" i="1"/>
  <c r="O178" i="1"/>
  <c r="N178" i="1"/>
  <c r="M178" i="1" s="1"/>
  <c r="H178" i="1"/>
  <c r="Z178" i="1" s="1"/>
  <c r="AB178" i="1" s="1"/>
  <c r="F178" i="1"/>
  <c r="A178" i="1"/>
  <c r="AH177" i="1"/>
  <c r="AG177" i="1"/>
  <c r="AF177" i="1"/>
  <c r="AE177" i="1"/>
  <c r="AD177" i="1"/>
  <c r="Y177" i="1"/>
  <c r="X177" i="1"/>
  <c r="W177" i="1"/>
  <c r="O177" i="1"/>
  <c r="N177" i="1"/>
  <c r="H177" i="1"/>
  <c r="Z177" i="1" s="1"/>
  <c r="AB177" i="1" s="1"/>
  <c r="F177" i="1"/>
  <c r="A177" i="1"/>
  <c r="AH176" i="1"/>
  <c r="AG176" i="1"/>
  <c r="AF176" i="1"/>
  <c r="AE176" i="1"/>
  <c r="AD176" i="1"/>
  <c r="Y176" i="1"/>
  <c r="X176" i="1"/>
  <c r="W176" i="1"/>
  <c r="O176" i="1"/>
  <c r="N176" i="1"/>
  <c r="H176" i="1"/>
  <c r="Z176" i="1" s="1"/>
  <c r="AB176" i="1" s="1"/>
  <c r="F176" i="1"/>
  <c r="A176" i="1"/>
  <c r="AH175" i="1"/>
  <c r="AG175" i="1"/>
  <c r="AF175" i="1"/>
  <c r="AE175" i="1"/>
  <c r="AD175" i="1"/>
  <c r="Y175" i="1"/>
  <c r="X175" i="1"/>
  <c r="W175" i="1"/>
  <c r="O175" i="1"/>
  <c r="N175" i="1"/>
  <c r="H175" i="1"/>
  <c r="Z175" i="1" s="1"/>
  <c r="AB175" i="1" s="1"/>
  <c r="F175" i="1"/>
  <c r="A175" i="1"/>
  <c r="AH174" i="1"/>
  <c r="AG174" i="1"/>
  <c r="AF174" i="1"/>
  <c r="AE174" i="1"/>
  <c r="AD174" i="1"/>
  <c r="Y174" i="1"/>
  <c r="X174" i="1"/>
  <c r="W174" i="1"/>
  <c r="O174" i="1"/>
  <c r="N174" i="1"/>
  <c r="H174" i="1"/>
  <c r="Z174" i="1" s="1"/>
  <c r="AB174" i="1" s="1"/>
  <c r="F174" i="1"/>
  <c r="A174" i="1"/>
  <c r="AH171" i="1"/>
  <c r="AG171" i="1"/>
  <c r="AF171" i="1"/>
  <c r="AE171" i="1"/>
  <c r="AD171" i="1"/>
  <c r="Y171" i="1"/>
  <c r="X171" i="1"/>
  <c r="W171" i="1"/>
  <c r="O171" i="1"/>
  <c r="N171" i="1"/>
  <c r="H171" i="1"/>
  <c r="Z171" i="1" s="1"/>
  <c r="AB171" i="1" s="1"/>
  <c r="F171" i="1"/>
  <c r="A171" i="1"/>
  <c r="AH173" i="1"/>
  <c r="AF173" i="1"/>
  <c r="AE173" i="1"/>
  <c r="AD173" i="1"/>
  <c r="Y173" i="1"/>
  <c r="X173" i="1"/>
  <c r="W173" i="1"/>
  <c r="O173" i="1"/>
  <c r="N173" i="1"/>
  <c r="M173" i="1" s="1"/>
  <c r="H173" i="1"/>
  <c r="Z173" i="1" s="1"/>
  <c r="AB173" i="1" s="1"/>
  <c r="F173" i="1"/>
  <c r="A173" i="1"/>
  <c r="AH172" i="1"/>
  <c r="AF172" i="1"/>
  <c r="AE172" i="1"/>
  <c r="AD172" i="1"/>
  <c r="Y172" i="1"/>
  <c r="X172" i="1"/>
  <c r="W172" i="1"/>
  <c r="O172" i="1"/>
  <c r="N172" i="1"/>
  <c r="M172" i="1" s="1"/>
  <c r="H172" i="1"/>
  <c r="Z172" i="1" s="1"/>
  <c r="AB172" i="1" s="1"/>
  <c r="F172" i="1"/>
  <c r="A172" i="1"/>
  <c r="AH170" i="1"/>
  <c r="AF170" i="1"/>
  <c r="AE170" i="1"/>
  <c r="AD170" i="1"/>
  <c r="Y170" i="1"/>
  <c r="X170" i="1"/>
  <c r="W170" i="1"/>
  <c r="O170" i="1"/>
  <c r="N170" i="1"/>
  <c r="M170" i="1" s="1"/>
  <c r="H170" i="1"/>
  <c r="Z170" i="1" s="1"/>
  <c r="AB170" i="1" s="1"/>
  <c r="F170" i="1"/>
  <c r="A170" i="1"/>
  <c r="AH169" i="1"/>
  <c r="AG169" i="1"/>
  <c r="AF169" i="1"/>
  <c r="AE169" i="1"/>
  <c r="AD169" i="1"/>
  <c r="Y169" i="1"/>
  <c r="X169" i="1"/>
  <c r="W169" i="1"/>
  <c r="O169" i="1"/>
  <c r="N169" i="1"/>
  <c r="H169" i="1"/>
  <c r="Z169" i="1" s="1"/>
  <c r="AB169" i="1" s="1"/>
  <c r="F169" i="1"/>
  <c r="A169" i="1"/>
  <c r="AH168" i="1"/>
  <c r="AF168" i="1"/>
  <c r="AE168" i="1"/>
  <c r="AD168" i="1"/>
  <c r="Y168" i="1"/>
  <c r="X168" i="1"/>
  <c r="W168" i="1"/>
  <c r="O168" i="1"/>
  <c r="N168" i="1"/>
  <c r="M168" i="1" s="1"/>
  <c r="H168" i="1"/>
  <c r="Z168" i="1" s="1"/>
  <c r="AB168" i="1" s="1"/>
  <c r="F168" i="1"/>
  <c r="A168" i="1"/>
  <c r="AH165" i="1"/>
  <c r="AG165" i="1"/>
  <c r="AF165" i="1"/>
  <c r="AE165" i="1"/>
  <c r="AD165" i="1"/>
  <c r="Y165" i="1"/>
  <c r="X165" i="1"/>
  <c r="W165" i="1"/>
  <c r="O165" i="1"/>
  <c r="N165" i="1"/>
  <c r="H165" i="1"/>
  <c r="Z165" i="1" s="1"/>
  <c r="AB165" i="1" s="1"/>
  <c r="F165" i="1"/>
  <c r="A165" i="1"/>
  <c r="AH167" i="1"/>
  <c r="AF167" i="1"/>
  <c r="AE167" i="1"/>
  <c r="AD167" i="1"/>
  <c r="Y167" i="1"/>
  <c r="X167" i="1"/>
  <c r="W167" i="1"/>
  <c r="O167" i="1"/>
  <c r="N167" i="1"/>
  <c r="M167" i="1" s="1"/>
  <c r="H167" i="1"/>
  <c r="Z167" i="1" s="1"/>
  <c r="AB167" i="1" s="1"/>
  <c r="F167" i="1"/>
  <c r="A167" i="1"/>
  <c r="AH163" i="1"/>
  <c r="AF163" i="1"/>
  <c r="AE163" i="1"/>
  <c r="AD163" i="1"/>
  <c r="Y163" i="1"/>
  <c r="X163" i="1"/>
  <c r="W163" i="1"/>
  <c r="O163" i="1"/>
  <c r="N163" i="1"/>
  <c r="M163" i="1" s="1"/>
  <c r="H163" i="1"/>
  <c r="Z163" i="1" s="1"/>
  <c r="AB163" i="1" s="1"/>
  <c r="F163" i="1"/>
  <c r="A163" i="1"/>
  <c r="AH161" i="1"/>
  <c r="AG161" i="1"/>
  <c r="AF161" i="1"/>
  <c r="AE161" i="1"/>
  <c r="AD161" i="1"/>
  <c r="Y161" i="1"/>
  <c r="X161" i="1"/>
  <c r="W161" i="1"/>
  <c r="O161" i="1"/>
  <c r="N161" i="1"/>
  <c r="H161" i="1"/>
  <c r="Z161" i="1" s="1"/>
  <c r="AB161" i="1" s="1"/>
  <c r="F161" i="1"/>
  <c r="A161" i="1"/>
  <c r="AH164" i="1"/>
  <c r="AF164" i="1"/>
  <c r="AE164" i="1"/>
  <c r="AD164" i="1"/>
  <c r="Y164" i="1"/>
  <c r="X164" i="1"/>
  <c r="W164" i="1"/>
  <c r="O164" i="1"/>
  <c r="N164" i="1"/>
  <c r="M164" i="1" s="1"/>
  <c r="H164" i="1"/>
  <c r="Z164" i="1" s="1"/>
  <c r="AB164" i="1" s="1"/>
  <c r="F164" i="1"/>
  <c r="A164" i="1"/>
  <c r="AH162" i="1"/>
  <c r="AF162" i="1"/>
  <c r="AE162" i="1"/>
  <c r="AD162" i="1"/>
  <c r="Y162" i="1"/>
  <c r="X162" i="1"/>
  <c r="W162" i="1"/>
  <c r="O162" i="1"/>
  <c r="N162" i="1"/>
  <c r="M162" i="1" s="1"/>
  <c r="H162" i="1"/>
  <c r="Z162" i="1" s="1"/>
  <c r="AB162" i="1" s="1"/>
  <c r="F162" i="1"/>
  <c r="A162" i="1"/>
  <c r="AH160" i="1"/>
  <c r="AF160" i="1"/>
  <c r="AE160" i="1"/>
  <c r="AD160" i="1"/>
  <c r="Y160" i="1"/>
  <c r="X160" i="1"/>
  <c r="W160" i="1"/>
  <c r="O160" i="1"/>
  <c r="N160" i="1"/>
  <c r="M160" i="1" s="1"/>
  <c r="H160" i="1"/>
  <c r="Z160" i="1" s="1"/>
  <c r="AB160" i="1" s="1"/>
  <c r="F160" i="1"/>
  <c r="A160" i="1"/>
  <c r="AH158" i="1"/>
  <c r="AF158" i="1"/>
  <c r="AE158" i="1"/>
  <c r="AD158" i="1"/>
  <c r="Y158" i="1"/>
  <c r="X158" i="1"/>
  <c r="W158" i="1"/>
  <c r="O158" i="1"/>
  <c r="N158" i="1"/>
  <c r="M158" i="1" s="1"/>
  <c r="H158" i="1"/>
  <c r="Z158" i="1" s="1"/>
  <c r="AB158" i="1" s="1"/>
  <c r="F158" i="1"/>
  <c r="A158" i="1"/>
  <c r="AH157" i="1"/>
  <c r="AG157" i="1"/>
  <c r="AF157" i="1"/>
  <c r="AE157" i="1"/>
  <c r="AD157" i="1"/>
  <c r="Y157" i="1"/>
  <c r="X157" i="1"/>
  <c r="W157" i="1"/>
  <c r="O157" i="1"/>
  <c r="N157" i="1"/>
  <c r="H157" i="1"/>
  <c r="Z157" i="1" s="1"/>
  <c r="AB157" i="1" s="1"/>
  <c r="F157" i="1"/>
  <c r="A157" i="1"/>
  <c r="AH156" i="1"/>
  <c r="AF156" i="1"/>
  <c r="AE156" i="1"/>
  <c r="AD156" i="1"/>
  <c r="Y156" i="1"/>
  <c r="X156" i="1"/>
  <c r="W156" i="1"/>
  <c r="O156" i="1"/>
  <c r="N156" i="1"/>
  <c r="M156" i="1" s="1"/>
  <c r="H156" i="1"/>
  <c r="Z156" i="1" s="1"/>
  <c r="AB156" i="1" s="1"/>
  <c r="F156" i="1"/>
  <c r="A156" i="1"/>
  <c r="AH155" i="1"/>
  <c r="AF155" i="1"/>
  <c r="AE155" i="1"/>
  <c r="AD155" i="1"/>
  <c r="Y155" i="1"/>
  <c r="X155" i="1"/>
  <c r="W155" i="1"/>
  <c r="O155" i="1"/>
  <c r="N155" i="1"/>
  <c r="M155" i="1" s="1"/>
  <c r="H155" i="1"/>
  <c r="Z155" i="1" s="1"/>
  <c r="AB155" i="1" s="1"/>
  <c r="F155" i="1"/>
  <c r="A155" i="1"/>
  <c r="AH154" i="1"/>
  <c r="AG154" i="1"/>
  <c r="AF154" i="1"/>
  <c r="AE154" i="1"/>
  <c r="AD154" i="1"/>
  <c r="Y154" i="1"/>
  <c r="X154" i="1"/>
  <c r="W154" i="1"/>
  <c r="O154" i="1"/>
  <c r="N154" i="1"/>
  <c r="H154" i="1"/>
  <c r="Z154" i="1" s="1"/>
  <c r="AB154" i="1" s="1"/>
  <c r="F154" i="1"/>
  <c r="A154" i="1"/>
  <c r="AH153" i="1"/>
  <c r="AG153" i="1"/>
  <c r="AF153" i="1"/>
  <c r="AE153" i="1"/>
  <c r="AD153" i="1"/>
  <c r="Y153" i="1"/>
  <c r="X153" i="1"/>
  <c r="W153" i="1"/>
  <c r="O153" i="1"/>
  <c r="N153" i="1"/>
  <c r="H153" i="1"/>
  <c r="Z153" i="1" s="1"/>
  <c r="AB153" i="1" s="1"/>
  <c r="F153" i="1"/>
  <c r="A153" i="1"/>
  <c r="AH152" i="1"/>
  <c r="AG152" i="1"/>
  <c r="AF152" i="1"/>
  <c r="AE152" i="1"/>
  <c r="AD152" i="1"/>
  <c r="Y152" i="1"/>
  <c r="X152" i="1"/>
  <c r="W152" i="1"/>
  <c r="O152" i="1"/>
  <c r="N152" i="1"/>
  <c r="H152" i="1"/>
  <c r="Z152" i="1" s="1"/>
  <c r="AB152" i="1" s="1"/>
  <c r="F152" i="1"/>
  <c r="A152" i="1"/>
  <c r="AH151" i="1"/>
  <c r="AG151" i="1"/>
  <c r="AF151" i="1"/>
  <c r="AE151" i="1"/>
  <c r="AD151" i="1"/>
  <c r="Y151" i="1"/>
  <c r="X151" i="1"/>
  <c r="W151" i="1"/>
  <c r="O151" i="1"/>
  <c r="N151" i="1"/>
  <c r="H151" i="1"/>
  <c r="Z151" i="1" s="1"/>
  <c r="AB151" i="1" s="1"/>
  <c r="F151" i="1"/>
  <c r="A151" i="1"/>
  <c r="AH149" i="1"/>
  <c r="AF149" i="1"/>
  <c r="AE149" i="1"/>
  <c r="AD149" i="1"/>
  <c r="Y149" i="1"/>
  <c r="X149" i="1"/>
  <c r="W149" i="1"/>
  <c r="O149" i="1"/>
  <c r="N149" i="1"/>
  <c r="H149" i="1"/>
  <c r="Z149" i="1" s="1"/>
  <c r="AB149" i="1" s="1"/>
  <c r="F149" i="1"/>
  <c r="A149" i="1"/>
  <c r="AH148" i="1"/>
  <c r="AG148" i="1"/>
  <c r="AF148" i="1"/>
  <c r="AE148" i="1"/>
  <c r="AD148" i="1"/>
  <c r="Y148" i="1"/>
  <c r="X148" i="1"/>
  <c r="W148" i="1"/>
  <c r="O148" i="1"/>
  <c r="N148" i="1"/>
  <c r="H148" i="1"/>
  <c r="Z148" i="1" s="1"/>
  <c r="AB148" i="1" s="1"/>
  <c r="F148" i="1"/>
  <c r="A148" i="1"/>
  <c r="AH147" i="1"/>
  <c r="AG147" i="1"/>
  <c r="AF147" i="1"/>
  <c r="AE147" i="1"/>
  <c r="AD147" i="1"/>
  <c r="Y147" i="1"/>
  <c r="X147" i="1"/>
  <c r="W147" i="1"/>
  <c r="O147" i="1"/>
  <c r="N147" i="1"/>
  <c r="H147" i="1"/>
  <c r="Z147" i="1" s="1"/>
  <c r="AB147" i="1" s="1"/>
  <c r="F147" i="1"/>
  <c r="A147" i="1"/>
  <c r="AH146" i="1"/>
  <c r="AF146" i="1"/>
  <c r="AE146" i="1"/>
  <c r="AD146" i="1"/>
  <c r="Y146" i="1"/>
  <c r="X146" i="1"/>
  <c r="W146" i="1"/>
  <c r="O146" i="1"/>
  <c r="N146" i="1"/>
  <c r="M146" i="1" s="1"/>
  <c r="H146" i="1"/>
  <c r="Z146" i="1" s="1"/>
  <c r="AB146" i="1" s="1"/>
  <c r="F146" i="1"/>
  <c r="A146" i="1"/>
  <c r="AH144" i="1"/>
  <c r="AG144" i="1"/>
  <c r="AF144" i="1"/>
  <c r="AE144" i="1"/>
  <c r="AD144" i="1"/>
  <c r="Y144" i="1"/>
  <c r="X144" i="1"/>
  <c r="W144" i="1"/>
  <c r="O144" i="1"/>
  <c r="N144" i="1"/>
  <c r="H144" i="1"/>
  <c r="Z144" i="1" s="1"/>
  <c r="AB144" i="1" s="1"/>
  <c r="F144" i="1"/>
  <c r="A144" i="1"/>
  <c r="AH142" i="1"/>
  <c r="AF142" i="1"/>
  <c r="AE142" i="1"/>
  <c r="AD142" i="1"/>
  <c r="Y142" i="1"/>
  <c r="X142" i="1"/>
  <c r="W142" i="1"/>
  <c r="O142" i="1"/>
  <c r="N142" i="1"/>
  <c r="M142" i="1" s="1"/>
  <c r="H142" i="1"/>
  <c r="Z142" i="1" s="1"/>
  <c r="AB142" i="1" s="1"/>
  <c r="F142" i="1"/>
  <c r="A142" i="1"/>
  <c r="AH141" i="1"/>
  <c r="AG141" i="1"/>
  <c r="AF141" i="1"/>
  <c r="AE141" i="1"/>
  <c r="AD141" i="1"/>
  <c r="Y141" i="1"/>
  <c r="X141" i="1"/>
  <c r="W141" i="1"/>
  <c r="O141" i="1"/>
  <c r="N141" i="1"/>
  <c r="M141" i="1" s="1"/>
  <c r="H141" i="1"/>
  <c r="Z141" i="1" s="1"/>
  <c r="AB141" i="1" s="1"/>
  <c r="F141" i="1"/>
  <c r="A141" i="1"/>
  <c r="AH140" i="1"/>
  <c r="AG140" i="1"/>
  <c r="AF140" i="1"/>
  <c r="AE140" i="1"/>
  <c r="AD140" i="1"/>
  <c r="Y140" i="1"/>
  <c r="X140" i="1"/>
  <c r="W140" i="1"/>
  <c r="O140" i="1"/>
  <c r="N140" i="1"/>
  <c r="H140" i="1"/>
  <c r="Z140" i="1" s="1"/>
  <c r="AB140" i="1" s="1"/>
  <c r="F140" i="1"/>
  <c r="A140" i="1"/>
  <c r="AH139" i="1"/>
  <c r="AF139" i="1"/>
  <c r="AE139" i="1"/>
  <c r="AD139" i="1"/>
  <c r="Y139" i="1"/>
  <c r="X139" i="1"/>
  <c r="W139" i="1"/>
  <c r="O139" i="1"/>
  <c r="N139" i="1"/>
  <c r="M139" i="1" s="1"/>
  <c r="H139" i="1"/>
  <c r="Z139" i="1" s="1"/>
  <c r="AB139" i="1" s="1"/>
  <c r="F139" i="1"/>
  <c r="A139" i="1"/>
  <c r="AH137" i="1"/>
  <c r="AF137" i="1"/>
  <c r="AE137" i="1"/>
  <c r="AD137" i="1"/>
  <c r="Y137" i="1"/>
  <c r="X137" i="1"/>
  <c r="W137" i="1"/>
  <c r="O137" i="1"/>
  <c r="N137" i="1"/>
  <c r="M137" i="1" s="1"/>
  <c r="H137" i="1"/>
  <c r="Z137" i="1" s="1"/>
  <c r="AB137" i="1" s="1"/>
  <c r="F137" i="1"/>
  <c r="A137" i="1"/>
  <c r="AH136" i="1"/>
  <c r="AF136" i="1"/>
  <c r="AE136" i="1"/>
  <c r="AD136" i="1"/>
  <c r="Y136" i="1"/>
  <c r="X136" i="1"/>
  <c r="W136" i="1"/>
  <c r="O136" i="1"/>
  <c r="N136" i="1"/>
  <c r="M136" i="1" s="1"/>
  <c r="H136" i="1"/>
  <c r="Z136" i="1" s="1"/>
  <c r="AB136" i="1" s="1"/>
  <c r="F136" i="1"/>
  <c r="A136" i="1"/>
  <c r="AH135" i="1"/>
  <c r="AF135" i="1"/>
  <c r="AE135" i="1"/>
  <c r="AD135" i="1"/>
  <c r="Y135" i="1"/>
  <c r="X135" i="1"/>
  <c r="W135" i="1"/>
  <c r="O135" i="1"/>
  <c r="N135" i="1"/>
  <c r="M135" i="1" s="1"/>
  <c r="H135" i="1"/>
  <c r="Z135" i="1" s="1"/>
  <c r="AB135" i="1" s="1"/>
  <c r="F135" i="1"/>
  <c r="A135" i="1"/>
  <c r="AH134" i="1"/>
  <c r="AG134" i="1"/>
  <c r="AF134" i="1"/>
  <c r="AE134" i="1"/>
  <c r="AD134" i="1"/>
  <c r="Y134" i="1"/>
  <c r="X134" i="1"/>
  <c r="W134" i="1"/>
  <c r="O134" i="1"/>
  <c r="N134" i="1"/>
  <c r="H134" i="1"/>
  <c r="Z134" i="1" s="1"/>
  <c r="AB134" i="1" s="1"/>
  <c r="F134" i="1"/>
  <c r="A134" i="1"/>
  <c r="AH133" i="1"/>
  <c r="AG133" i="1"/>
  <c r="AF133" i="1"/>
  <c r="AE133" i="1"/>
  <c r="AD133" i="1"/>
  <c r="Y133" i="1"/>
  <c r="X133" i="1"/>
  <c r="W133" i="1"/>
  <c r="O133" i="1"/>
  <c r="N133" i="1"/>
  <c r="H133" i="1"/>
  <c r="Z133" i="1" s="1"/>
  <c r="AB133" i="1" s="1"/>
  <c r="F133" i="1"/>
  <c r="A133" i="1"/>
  <c r="AH130" i="1"/>
  <c r="AG130" i="1"/>
  <c r="AF130" i="1"/>
  <c r="AE130" i="1"/>
  <c r="AD130" i="1"/>
  <c r="Y130" i="1"/>
  <c r="X130" i="1"/>
  <c r="W130" i="1"/>
  <c r="O130" i="1"/>
  <c r="N130" i="1"/>
  <c r="H130" i="1"/>
  <c r="Z130" i="1" s="1"/>
  <c r="AB130" i="1" s="1"/>
  <c r="F130" i="1"/>
  <c r="A130" i="1"/>
  <c r="AH126" i="1"/>
  <c r="AF126" i="1"/>
  <c r="AE126" i="1"/>
  <c r="AD126" i="1"/>
  <c r="Y126" i="1"/>
  <c r="X126" i="1"/>
  <c r="W126" i="1"/>
  <c r="O126" i="1"/>
  <c r="N126" i="1"/>
  <c r="M126" i="1" s="1"/>
  <c r="H126" i="1"/>
  <c r="Z126" i="1" s="1"/>
  <c r="AB126" i="1" s="1"/>
  <c r="F126" i="1"/>
  <c r="A126" i="1"/>
  <c r="AH125" i="1"/>
  <c r="AF125" i="1"/>
  <c r="AE125" i="1"/>
  <c r="AD125" i="1"/>
  <c r="Y125" i="1"/>
  <c r="X125" i="1"/>
  <c r="W125" i="1"/>
  <c r="O125" i="1"/>
  <c r="N125" i="1"/>
  <c r="M125" i="1" s="1"/>
  <c r="H125" i="1"/>
  <c r="Z125" i="1" s="1"/>
  <c r="AB125" i="1" s="1"/>
  <c r="F125" i="1"/>
  <c r="A125" i="1"/>
  <c r="AH124" i="1"/>
  <c r="AG124" i="1"/>
  <c r="AF124" i="1"/>
  <c r="AE124" i="1"/>
  <c r="AD124" i="1"/>
  <c r="Y124" i="1"/>
  <c r="X124" i="1"/>
  <c r="W124" i="1"/>
  <c r="O124" i="1"/>
  <c r="N124" i="1"/>
  <c r="H124" i="1"/>
  <c r="Z124" i="1" s="1"/>
  <c r="AB124" i="1" s="1"/>
  <c r="F124" i="1"/>
  <c r="A124" i="1"/>
  <c r="AH122" i="1"/>
  <c r="AG122" i="1"/>
  <c r="AF122" i="1"/>
  <c r="AE122" i="1"/>
  <c r="AD122" i="1"/>
  <c r="Y122" i="1"/>
  <c r="X122" i="1"/>
  <c r="W122" i="1"/>
  <c r="O122" i="1"/>
  <c r="N122" i="1"/>
  <c r="H122" i="1"/>
  <c r="Z122" i="1" s="1"/>
  <c r="AB122" i="1" s="1"/>
  <c r="F122" i="1"/>
  <c r="A122" i="1"/>
  <c r="AH120" i="1"/>
  <c r="AG120" i="1"/>
  <c r="AF120" i="1"/>
  <c r="AE120" i="1"/>
  <c r="AD120" i="1"/>
  <c r="Y120" i="1"/>
  <c r="X120" i="1"/>
  <c r="W120" i="1"/>
  <c r="O120" i="1"/>
  <c r="N120" i="1"/>
  <c r="H120" i="1"/>
  <c r="Z120" i="1" s="1"/>
  <c r="AB120" i="1" s="1"/>
  <c r="F120" i="1"/>
  <c r="A120" i="1"/>
  <c r="AH117" i="1"/>
  <c r="AG117" i="1"/>
  <c r="AF117" i="1"/>
  <c r="AE117" i="1"/>
  <c r="AD117" i="1"/>
  <c r="Y117" i="1"/>
  <c r="X117" i="1"/>
  <c r="W117" i="1"/>
  <c r="O117" i="1"/>
  <c r="N117" i="1"/>
  <c r="H117" i="1"/>
  <c r="Z117" i="1" s="1"/>
  <c r="AB117" i="1" s="1"/>
  <c r="F117" i="1"/>
  <c r="A117" i="1"/>
  <c r="AH118" i="1"/>
  <c r="AF118" i="1"/>
  <c r="AE118" i="1"/>
  <c r="AD118" i="1"/>
  <c r="Y118" i="1"/>
  <c r="X118" i="1"/>
  <c r="W118" i="1"/>
  <c r="O118" i="1"/>
  <c r="N118" i="1"/>
  <c r="H118" i="1"/>
  <c r="Z118" i="1" s="1"/>
  <c r="AB118" i="1" s="1"/>
  <c r="F118" i="1"/>
  <c r="A118" i="1"/>
  <c r="AH119" i="1"/>
  <c r="AF119" i="1"/>
  <c r="AE119" i="1"/>
  <c r="AD119" i="1"/>
  <c r="Y119" i="1"/>
  <c r="X119" i="1"/>
  <c r="W119" i="1"/>
  <c r="O119" i="1"/>
  <c r="N119" i="1"/>
  <c r="M119" i="1" s="1"/>
  <c r="H119" i="1"/>
  <c r="Z119" i="1" s="1"/>
  <c r="AB119" i="1" s="1"/>
  <c r="F119" i="1"/>
  <c r="A119" i="1"/>
  <c r="AH115" i="1"/>
  <c r="AF115" i="1"/>
  <c r="AE115" i="1"/>
  <c r="AD115" i="1"/>
  <c r="Y115" i="1"/>
  <c r="X115" i="1"/>
  <c r="W115" i="1"/>
  <c r="O115" i="1"/>
  <c r="N115" i="1"/>
  <c r="M115" i="1" s="1"/>
  <c r="H115" i="1"/>
  <c r="Z115" i="1" s="1"/>
  <c r="AB115" i="1" s="1"/>
  <c r="F115" i="1"/>
  <c r="A115" i="1"/>
  <c r="AH114" i="1"/>
  <c r="AF114" i="1"/>
  <c r="AE114" i="1"/>
  <c r="AD114" i="1"/>
  <c r="Y114" i="1"/>
  <c r="X114" i="1"/>
  <c r="W114" i="1"/>
  <c r="O114" i="1"/>
  <c r="N114" i="1"/>
  <c r="M114" i="1" s="1"/>
  <c r="H114" i="1"/>
  <c r="Z114" i="1" s="1"/>
  <c r="AB114" i="1" s="1"/>
  <c r="F114" i="1"/>
  <c r="A114" i="1"/>
  <c r="AH113" i="1"/>
  <c r="AF113" i="1"/>
  <c r="AE113" i="1"/>
  <c r="AD113" i="1"/>
  <c r="Y113" i="1"/>
  <c r="X113" i="1"/>
  <c r="W113" i="1"/>
  <c r="O113" i="1"/>
  <c r="N113" i="1"/>
  <c r="M113" i="1" s="1"/>
  <c r="H113" i="1"/>
  <c r="Z113" i="1" s="1"/>
  <c r="AB113" i="1" s="1"/>
  <c r="F113" i="1"/>
  <c r="A113" i="1"/>
  <c r="AH112" i="1"/>
  <c r="AF112" i="1"/>
  <c r="AE112" i="1"/>
  <c r="AD112" i="1"/>
  <c r="Y112" i="1"/>
  <c r="X112" i="1"/>
  <c r="W112" i="1"/>
  <c r="O112" i="1"/>
  <c r="N112" i="1"/>
  <c r="M112" i="1" s="1"/>
  <c r="H112" i="1"/>
  <c r="Z112" i="1" s="1"/>
  <c r="AB112" i="1" s="1"/>
  <c r="F112" i="1"/>
  <c r="A112" i="1"/>
  <c r="AH109" i="1"/>
  <c r="AF109" i="1"/>
  <c r="AE109" i="1"/>
  <c r="AD109" i="1"/>
  <c r="Y109" i="1"/>
  <c r="X109" i="1"/>
  <c r="W109" i="1"/>
  <c r="O109" i="1"/>
  <c r="N109" i="1"/>
  <c r="M109" i="1" s="1"/>
  <c r="H109" i="1"/>
  <c r="Z109" i="1" s="1"/>
  <c r="AB109" i="1" s="1"/>
  <c r="F109" i="1"/>
  <c r="A109" i="1"/>
  <c r="AH108" i="1"/>
  <c r="AF108" i="1"/>
  <c r="AE108" i="1"/>
  <c r="AD108" i="1"/>
  <c r="Y108" i="1"/>
  <c r="X108" i="1"/>
  <c r="W108" i="1"/>
  <c r="O108" i="1"/>
  <c r="N108" i="1"/>
  <c r="M108" i="1" s="1"/>
  <c r="H108" i="1"/>
  <c r="Z108" i="1" s="1"/>
  <c r="AB108" i="1" s="1"/>
  <c r="F108" i="1"/>
  <c r="A108" i="1"/>
  <c r="AH106" i="1"/>
  <c r="AF106" i="1"/>
  <c r="AE106" i="1"/>
  <c r="AD106" i="1"/>
  <c r="Y106" i="1"/>
  <c r="X106" i="1"/>
  <c r="W106" i="1"/>
  <c r="O106" i="1"/>
  <c r="N106" i="1"/>
  <c r="M106" i="1" s="1"/>
  <c r="H106" i="1"/>
  <c r="Z106" i="1" s="1"/>
  <c r="AB106" i="1" s="1"/>
  <c r="F106" i="1"/>
  <c r="A106" i="1"/>
  <c r="AH104" i="1"/>
  <c r="AF104" i="1"/>
  <c r="AE104" i="1"/>
  <c r="AD104" i="1"/>
  <c r="Y104" i="1"/>
  <c r="X104" i="1"/>
  <c r="W104" i="1"/>
  <c r="O104" i="1"/>
  <c r="N104" i="1"/>
  <c r="H104" i="1"/>
  <c r="Z104" i="1" s="1"/>
  <c r="AB104" i="1" s="1"/>
  <c r="F104" i="1"/>
  <c r="A104" i="1"/>
  <c r="AH102" i="1"/>
  <c r="AF102" i="1"/>
  <c r="AE102" i="1"/>
  <c r="AD102" i="1"/>
  <c r="Y102" i="1"/>
  <c r="X102" i="1"/>
  <c r="W102" i="1"/>
  <c r="O102" i="1"/>
  <c r="N102" i="1"/>
  <c r="H102" i="1"/>
  <c r="Z102" i="1" s="1"/>
  <c r="AB102" i="1" s="1"/>
  <c r="F102" i="1"/>
  <c r="A102" i="1"/>
  <c r="AH101" i="1"/>
  <c r="AF101" i="1"/>
  <c r="AE101" i="1"/>
  <c r="AD101" i="1"/>
  <c r="Y101" i="1"/>
  <c r="X101" i="1"/>
  <c r="W101" i="1"/>
  <c r="O101" i="1"/>
  <c r="N101" i="1"/>
  <c r="M101" i="1" s="1"/>
  <c r="H101" i="1"/>
  <c r="Z101" i="1" s="1"/>
  <c r="AB101" i="1" s="1"/>
  <c r="F101" i="1"/>
  <c r="A101" i="1"/>
  <c r="AH100" i="1"/>
  <c r="AF100" i="1"/>
  <c r="AE100" i="1"/>
  <c r="AD100" i="1"/>
  <c r="Y100" i="1"/>
  <c r="X100" i="1"/>
  <c r="W100" i="1"/>
  <c r="O100" i="1"/>
  <c r="N100" i="1"/>
  <c r="M100" i="1" s="1"/>
  <c r="H100" i="1"/>
  <c r="Z100" i="1" s="1"/>
  <c r="AB100" i="1" s="1"/>
  <c r="F100" i="1"/>
  <c r="A100" i="1"/>
  <c r="AH98" i="1"/>
  <c r="AF98" i="1"/>
  <c r="AE98" i="1"/>
  <c r="AD98" i="1"/>
  <c r="Y98" i="1"/>
  <c r="X98" i="1"/>
  <c r="W98" i="1"/>
  <c r="O98" i="1"/>
  <c r="N98" i="1"/>
  <c r="M98" i="1" s="1"/>
  <c r="H98" i="1"/>
  <c r="Z98" i="1" s="1"/>
  <c r="AB98" i="1" s="1"/>
  <c r="F98" i="1"/>
  <c r="A98" i="1"/>
  <c r="AH97" i="1"/>
  <c r="AF97" i="1"/>
  <c r="AE97" i="1"/>
  <c r="AD97" i="1"/>
  <c r="Y97" i="1"/>
  <c r="X97" i="1"/>
  <c r="W97" i="1"/>
  <c r="O97" i="1"/>
  <c r="N97" i="1"/>
  <c r="M97" i="1" s="1"/>
  <c r="H97" i="1"/>
  <c r="Z97" i="1" s="1"/>
  <c r="AB97" i="1" s="1"/>
  <c r="F97" i="1"/>
  <c r="A97" i="1"/>
  <c r="AH95" i="1"/>
  <c r="AG95" i="1"/>
  <c r="AF95" i="1"/>
  <c r="AE95" i="1"/>
  <c r="AD95" i="1"/>
  <c r="Y95" i="1"/>
  <c r="X95" i="1"/>
  <c r="W95" i="1"/>
  <c r="O95" i="1"/>
  <c r="N95" i="1"/>
  <c r="H95" i="1"/>
  <c r="Z95" i="1" s="1"/>
  <c r="AB95" i="1" s="1"/>
  <c r="F95" i="1"/>
  <c r="A95" i="1"/>
  <c r="AH96" i="1"/>
  <c r="AG96" i="1"/>
  <c r="AF96" i="1"/>
  <c r="AE96" i="1"/>
  <c r="AD96" i="1"/>
  <c r="Y96" i="1"/>
  <c r="X96" i="1"/>
  <c r="W96" i="1"/>
  <c r="O96" i="1"/>
  <c r="N96" i="1"/>
  <c r="H96" i="1"/>
  <c r="Z96" i="1" s="1"/>
  <c r="AB96" i="1" s="1"/>
  <c r="F96" i="1"/>
  <c r="A96" i="1"/>
  <c r="AH92" i="1"/>
  <c r="AG92" i="1"/>
  <c r="AF92" i="1"/>
  <c r="AE92" i="1"/>
  <c r="AD92" i="1"/>
  <c r="Y92" i="1"/>
  <c r="X92" i="1"/>
  <c r="W92" i="1"/>
  <c r="O92" i="1"/>
  <c r="N92" i="1"/>
  <c r="H92" i="1"/>
  <c r="Z92" i="1" s="1"/>
  <c r="AB92" i="1" s="1"/>
  <c r="F92" i="1"/>
  <c r="A92" i="1"/>
  <c r="AH93" i="1"/>
  <c r="AF93" i="1"/>
  <c r="AE93" i="1"/>
  <c r="AD93" i="1"/>
  <c r="Y93" i="1"/>
  <c r="X93" i="1"/>
  <c r="W93" i="1"/>
  <c r="O93" i="1"/>
  <c r="N93" i="1"/>
  <c r="H93" i="1"/>
  <c r="Z93" i="1" s="1"/>
  <c r="AB93" i="1" s="1"/>
  <c r="F93" i="1"/>
  <c r="A93" i="1"/>
  <c r="AH94" i="1"/>
  <c r="AF94" i="1"/>
  <c r="AE94" i="1"/>
  <c r="AD94" i="1"/>
  <c r="Y94" i="1"/>
  <c r="X94" i="1"/>
  <c r="W94" i="1"/>
  <c r="O94" i="1"/>
  <c r="N94" i="1"/>
  <c r="M94" i="1" s="1"/>
  <c r="H94" i="1"/>
  <c r="Z94" i="1" s="1"/>
  <c r="AB94" i="1" s="1"/>
  <c r="F94" i="1"/>
  <c r="A94" i="1"/>
  <c r="AH88" i="1"/>
  <c r="AF88" i="1"/>
  <c r="AE88" i="1"/>
  <c r="AD88" i="1"/>
  <c r="Y88" i="1"/>
  <c r="X88" i="1"/>
  <c r="W88" i="1"/>
  <c r="O88" i="1"/>
  <c r="N88" i="1"/>
  <c r="M88" i="1" s="1"/>
  <c r="H88" i="1"/>
  <c r="Z88" i="1" s="1"/>
  <c r="AB88" i="1" s="1"/>
  <c r="F88" i="1"/>
  <c r="A88" i="1"/>
  <c r="AH86" i="1"/>
  <c r="AF86" i="1"/>
  <c r="AE86" i="1"/>
  <c r="AD86" i="1"/>
  <c r="Y86" i="1"/>
  <c r="X86" i="1"/>
  <c r="W86" i="1"/>
  <c r="O86" i="1"/>
  <c r="N86" i="1"/>
  <c r="M86" i="1" s="1"/>
  <c r="H86" i="1"/>
  <c r="Z86" i="1" s="1"/>
  <c r="AB86" i="1" s="1"/>
  <c r="F86" i="1"/>
  <c r="A86" i="1"/>
  <c r="AH84" i="1"/>
  <c r="AF84" i="1"/>
  <c r="AE84" i="1"/>
  <c r="AD84" i="1"/>
  <c r="Y84" i="1"/>
  <c r="X84" i="1"/>
  <c r="W84" i="1"/>
  <c r="O84" i="1"/>
  <c r="N84" i="1"/>
  <c r="M84" i="1" s="1"/>
  <c r="H84" i="1"/>
  <c r="Z84" i="1" s="1"/>
  <c r="AB84" i="1" s="1"/>
  <c r="F84" i="1"/>
  <c r="A84" i="1"/>
  <c r="AH82" i="1"/>
  <c r="AF82" i="1"/>
  <c r="AE82" i="1"/>
  <c r="AD82" i="1"/>
  <c r="Y82" i="1"/>
  <c r="X82" i="1"/>
  <c r="W82" i="1"/>
  <c r="O82" i="1"/>
  <c r="N82" i="1"/>
  <c r="M82" i="1" s="1"/>
  <c r="H82" i="1"/>
  <c r="Z82" i="1" s="1"/>
  <c r="AB82" i="1" s="1"/>
  <c r="F82" i="1"/>
  <c r="A82" i="1"/>
  <c r="AH80" i="1"/>
  <c r="AF80" i="1"/>
  <c r="AE80" i="1"/>
  <c r="AD80" i="1"/>
  <c r="Y80" i="1"/>
  <c r="X80" i="1"/>
  <c r="W80" i="1"/>
  <c r="O80" i="1"/>
  <c r="N80" i="1"/>
  <c r="M80" i="1" s="1"/>
  <c r="H80" i="1"/>
  <c r="Z80" i="1" s="1"/>
  <c r="AB80" i="1" s="1"/>
  <c r="F80" i="1"/>
  <c r="A80" i="1"/>
  <c r="AH77" i="1"/>
  <c r="AF77" i="1"/>
  <c r="AE77" i="1"/>
  <c r="AD77" i="1"/>
  <c r="Y77" i="1"/>
  <c r="X77" i="1"/>
  <c r="W77" i="1"/>
  <c r="O77" i="1"/>
  <c r="N77" i="1"/>
  <c r="M77" i="1" s="1"/>
  <c r="H77" i="1"/>
  <c r="Z77" i="1" s="1"/>
  <c r="AB77" i="1" s="1"/>
  <c r="F77" i="1"/>
  <c r="A77" i="1"/>
  <c r="AH75" i="1"/>
  <c r="AF75" i="1"/>
  <c r="AE75" i="1"/>
  <c r="AD75" i="1"/>
  <c r="Y75" i="1"/>
  <c r="X75" i="1"/>
  <c r="W75" i="1"/>
  <c r="O75" i="1"/>
  <c r="N75" i="1"/>
  <c r="M75" i="1" s="1"/>
  <c r="H75" i="1"/>
  <c r="Z75" i="1" s="1"/>
  <c r="AB75" i="1" s="1"/>
  <c r="F75" i="1"/>
  <c r="A75" i="1"/>
  <c r="AH73" i="1"/>
  <c r="AF73" i="1"/>
  <c r="AE73" i="1"/>
  <c r="AD73" i="1"/>
  <c r="Y73" i="1"/>
  <c r="X73" i="1"/>
  <c r="W73" i="1"/>
  <c r="O73" i="1"/>
  <c r="N73" i="1"/>
  <c r="M73" i="1" s="1"/>
  <c r="H73" i="1"/>
  <c r="Z73" i="1" s="1"/>
  <c r="AB73" i="1" s="1"/>
  <c r="F73" i="1"/>
  <c r="A73" i="1"/>
  <c r="AH71" i="1"/>
  <c r="AF71" i="1"/>
  <c r="AE71" i="1"/>
  <c r="AD71" i="1"/>
  <c r="Y71" i="1"/>
  <c r="X71" i="1"/>
  <c r="W71" i="1"/>
  <c r="O71" i="1"/>
  <c r="N71" i="1"/>
  <c r="M71" i="1" s="1"/>
  <c r="H71" i="1"/>
  <c r="Z71" i="1" s="1"/>
  <c r="AB71" i="1" s="1"/>
  <c r="F71" i="1"/>
  <c r="A71" i="1"/>
  <c r="AH70" i="1"/>
  <c r="AF70" i="1"/>
  <c r="AE70" i="1"/>
  <c r="AD70" i="1"/>
  <c r="Y70" i="1"/>
  <c r="X70" i="1"/>
  <c r="W70" i="1"/>
  <c r="O70" i="1"/>
  <c r="N70" i="1"/>
  <c r="M70" i="1" s="1"/>
  <c r="H70" i="1"/>
  <c r="Z70" i="1" s="1"/>
  <c r="AB70" i="1" s="1"/>
  <c r="F70" i="1"/>
  <c r="A70" i="1"/>
  <c r="AH69" i="1"/>
  <c r="AF69" i="1"/>
  <c r="AE69" i="1"/>
  <c r="AD69" i="1"/>
  <c r="Y69" i="1"/>
  <c r="X69" i="1"/>
  <c r="W69" i="1"/>
  <c r="O69" i="1"/>
  <c r="N69" i="1"/>
  <c r="M69" i="1" s="1"/>
  <c r="H69" i="1"/>
  <c r="Z69" i="1" s="1"/>
  <c r="AB69" i="1" s="1"/>
  <c r="F69" i="1"/>
  <c r="A69" i="1"/>
  <c r="AH68" i="1"/>
  <c r="AF68" i="1"/>
  <c r="AE68" i="1"/>
  <c r="AD68" i="1"/>
  <c r="Y68" i="1"/>
  <c r="X68" i="1"/>
  <c r="W68" i="1"/>
  <c r="O68" i="1"/>
  <c r="N68" i="1"/>
  <c r="M68" i="1" s="1"/>
  <c r="H68" i="1"/>
  <c r="Z68" i="1" s="1"/>
  <c r="AB68" i="1" s="1"/>
  <c r="F68" i="1"/>
  <c r="A68" i="1"/>
  <c r="AH66" i="1"/>
  <c r="AG66" i="1"/>
  <c r="AF66" i="1"/>
  <c r="AE66" i="1"/>
  <c r="AD66" i="1"/>
  <c r="Y66" i="1"/>
  <c r="X66" i="1"/>
  <c r="W66" i="1"/>
  <c r="O66" i="1"/>
  <c r="N66" i="1"/>
  <c r="H66" i="1"/>
  <c r="Z66" i="1" s="1"/>
  <c r="AB66" i="1" s="1"/>
  <c r="F66" i="1"/>
  <c r="A66" i="1"/>
  <c r="AH65" i="1"/>
  <c r="AF65" i="1"/>
  <c r="AE65" i="1"/>
  <c r="AD65" i="1"/>
  <c r="Y65" i="1"/>
  <c r="X65" i="1"/>
  <c r="W65" i="1"/>
  <c r="O65" i="1"/>
  <c r="N65" i="1"/>
  <c r="M65" i="1" s="1"/>
  <c r="H65" i="1"/>
  <c r="Z65" i="1" s="1"/>
  <c r="AB65" i="1" s="1"/>
  <c r="F65" i="1"/>
  <c r="A65" i="1"/>
  <c r="AH62" i="1"/>
  <c r="AF62" i="1"/>
  <c r="AE62" i="1"/>
  <c r="AD62" i="1"/>
  <c r="Y62" i="1"/>
  <c r="X62" i="1"/>
  <c r="W62" i="1"/>
  <c r="O62" i="1"/>
  <c r="N62" i="1"/>
  <c r="M62" i="1" s="1"/>
  <c r="H62" i="1"/>
  <c r="Z62" i="1" s="1"/>
  <c r="AB62" i="1" s="1"/>
  <c r="F62" i="1"/>
  <c r="A62" i="1"/>
  <c r="AH61" i="1"/>
  <c r="AF61" i="1"/>
  <c r="AE61" i="1"/>
  <c r="AD61" i="1"/>
  <c r="Y61" i="1"/>
  <c r="X61" i="1"/>
  <c r="W61" i="1"/>
  <c r="O61" i="1"/>
  <c r="N61" i="1"/>
  <c r="M61" i="1" s="1"/>
  <c r="H61" i="1"/>
  <c r="Z61" i="1" s="1"/>
  <c r="AB61" i="1" s="1"/>
  <c r="F61" i="1"/>
  <c r="A61" i="1"/>
  <c r="AH60" i="1"/>
  <c r="AG60" i="1"/>
  <c r="AF60" i="1"/>
  <c r="AE60" i="1"/>
  <c r="AD60" i="1"/>
  <c r="Y60" i="1"/>
  <c r="X60" i="1"/>
  <c r="W60" i="1"/>
  <c r="O60" i="1"/>
  <c r="N60" i="1"/>
  <c r="H60" i="1"/>
  <c r="Z60" i="1" s="1"/>
  <c r="AB60" i="1" s="1"/>
  <c r="F60" i="1"/>
  <c r="A60" i="1"/>
  <c r="AH58" i="1"/>
  <c r="AF58" i="1"/>
  <c r="AE58" i="1"/>
  <c r="AD58" i="1"/>
  <c r="Y58" i="1"/>
  <c r="X58" i="1"/>
  <c r="W58" i="1"/>
  <c r="O58" i="1"/>
  <c r="N58" i="1"/>
  <c r="M58" i="1" s="1"/>
  <c r="H58" i="1"/>
  <c r="Z58" i="1" s="1"/>
  <c r="AB58" i="1" s="1"/>
  <c r="F58" i="1"/>
  <c r="A58" i="1"/>
  <c r="AH57" i="1"/>
  <c r="AF57" i="1"/>
  <c r="AE57" i="1"/>
  <c r="AD57" i="1"/>
  <c r="Y57" i="1"/>
  <c r="X57" i="1"/>
  <c r="W57" i="1"/>
  <c r="O57" i="1"/>
  <c r="N57" i="1"/>
  <c r="H57" i="1"/>
  <c r="Z57" i="1" s="1"/>
  <c r="AB57" i="1" s="1"/>
  <c r="F57" i="1"/>
  <c r="A57" i="1"/>
  <c r="AH59" i="1"/>
  <c r="AF59" i="1"/>
  <c r="AE59" i="1"/>
  <c r="AD59" i="1"/>
  <c r="Y59" i="1"/>
  <c r="X59" i="1"/>
  <c r="W59" i="1"/>
  <c r="O59" i="1"/>
  <c r="N59" i="1"/>
  <c r="M59" i="1" s="1"/>
  <c r="H59" i="1"/>
  <c r="Z59" i="1" s="1"/>
  <c r="AB59" i="1" s="1"/>
  <c r="F59" i="1"/>
  <c r="A59" i="1"/>
  <c r="AH56" i="1"/>
  <c r="AG56" i="1"/>
  <c r="AF56" i="1"/>
  <c r="AE56" i="1"/>
  <c r="AD56" i="1"/>
  <c r="Y56" i="1"/>
  <c r="X56" i="1"/>
  <c r="W56" i="1"/>
  <c r="O56" i="1"/>
  <c r="N56" i="1"/>
  <c r="H56" i="1"/>
  <c r="Z56" i="1" s="1"/>
  <c r="AB56" i="1" s="1"/>
  <c r="F56" i="1"/>
  <c r="A56" i="1"/>
  <c r="AH52" i="1"/>
  <c r="AG52" i="1"/>
  <c r="AF52" i="1"/>
  <c r="AE52" i="1"/>
  <c r="AD52" i="1"/>
  <c r="Y52" i="1"/>
  <c r="X52" i="1"/>
  <c r="W52" i="1"/>
  <c r="O52" i="1"/>
  <c r="N52" i="1"/>
  <c r="H52" i="1"/>
  <c r="Z52" i="1" s="1"/>
  <c r="AB52" i="1" s="1"/>
  <c r="F52" i="1"/>
  <c r="A52" i="1"/>
  <c r="AH39" i="1"/>
  <c r="AF39" i="1"/>
  <c r="AE39" i="1"/>
  <c r="AD39" i="1"/>
  <c r="Y39" i="1"/>
  <c r="X39" i="1"/>
  <c r="W39" i="1"/>
  <c r="O39" i="1"/>
  <c r="N39" i="1"/>
  <c r="M39" i="1" s="1"/>
  <c r="H39" i="1"/>
  <c r="Z39" i="1" s="1"/>
  <c r="AB39" i="1" s="1"/>
  <c r="F39" i="1"/>
  <c r="A39" i="1"/>
  <c r="AH37" i="1"/>
  <c r="AF37" i="1"/>
  <c r="AE37" i="1"/>
  <c r="AD37" i="1"/>
  <c r="Y37" i="1"/>
  <c r="X37" i="1"/>
  <c r="W37" i="1"/>
  <c r="O37" i="1"/>
  <c r="N37" i="1"/>
  <c r="M37" i="1" s="1"/>
  <c r="H37" i="1"/>
  <c r="Z37" i="1" s="1"/>
  <c r="AB37" i="1" s="1"/>
  <c r="F37" i="1"/>
  <c r="A37" i="1"/>
  <c r="AH36" i="1"/>
  <c r="AF36" i="1"/>
  <c r="AE36" i="1"/>
  <c r="AD36" i="1"/>
  <c r="Y36" i="1"/>
  <c r="X36" i="1"/>
  <c r="W36" i="1"/>
  <c r="O36" i="1"/>
  <c r="N36" i="1"/>
  <c r="M36" i="1" s="1"/>
  <c r="H36" i="1"/>
  <c r="Z36" i="1" s="1"/>
  <c r="AB36" i="1" s="1"/>
  <c r="F36" i="1"/>
  <c r="A36" i="1"/>
  <c r="AH34" i="1"/>
  <c r="AG34" i="1"/>
  <c r="AF34" i="1"/>
  <c r="AE34" i="1"/>
  <c r="AD34" i="1"/>
  <c r="Y34" i="1"/>
  <c r="X34" i="1"/>
  <c r="W34" i="1"/>
  <c r="O34" i="1"/>
  <c r="N34" i="1"/>
  <c r="H34" i="1"/>
  <c r="Z34" i="1" s="1"/>
  <c r="AB34" i="1" s="1"/>
  <c r="F34" i="1"/>
  <c r="A34" i="1"/>
  <c r="AH22" i="1"/>
  <c r="AF22" i="1"/>
  <c r="AE22" i="1"/>
  <c r="AD22" i="1"/>
  <c r="Y22" i="1"/>
  <c r="X22" i="1"/>
  <c r="W22" i="1"/>
  <c r="O22" i="1"/>
  <c r="N22" i="1"/>
  <c r="M22" i="1" s="1"/>
  <c r="H22" i="1"/>
  <c r="Z22" i="1" s="1"/>
  <c r="AB22" i="1" s="1"/>
  <c r="F22" i="1"/>
  <c r="A22" i="1"/>
  <c r="AH19" i="1"/>
  <c r="AG19" i="1"/>
  <c r="AF19" i="1"/>
  <c r="AE19" i="1"/>
  <c r="AD19" i="1"/>
  <c r="Y19" i="1"/>
  <c r="X19" i="1"/>
  <c r="W19" i="1"/>
  <c r="O19" i="1"/>
  <c r="N19" i="1"/>
  <c r="M19" i="1" s="1"/>
  <c r="H19" i="1"/>
  <c r="Z19" i="1" s="1"/>
  <c r="AB19" i="1" s="1"/>
  <c r="F19" i="1"/>
  <c r="A19" i="1"/>
  <c r="AH26" i="1"/>
  <c r="AF26" i="1"/>
  <c r="AE26" i="1"/>
  <c r="AD26" i="1"/>
  <c r="Y26" i="1"/>
  <c r="X26" i="1"/>
  <c r="W26" i="1"/>
  <c r="O26" i="1"/>
  <c r="N26" i="1"/>
  <c r="M26" i="1" s="1"/>
  <c r="H26" i="1"/>
  <c r="Z26" i="1" s="1"/>
  <c r="AB26" i="1" s="1"/>
  <c r="F26" i="1"/>
  <c r="A26" i="1"/>
  <c r="AH27" i="1"/>
  <c r="AF27" i="1"/>
  <c r="AE27" i="1"/>
  <c r="AD27" i="1"/>
  <c r="Y27" i="1"/>
  <c r="X27" i="1"/>
  <c r="W27" i="1"/>
  <c r="O27" i="1"/>
  <c r="N27" i="1"/>
  <c r="M27" i="1" s="1"/>
  <c r="H27" i="1"/>
  <c r="Z27" i="1" s="1"/>
  <c r="AB27" i="1" s="1"/>
  <c r="F27" i="1"/>
  <c r="A27" i="1"/>
  <c r="AH25" i="1"/>
  <c r="AF25" i="1"/>
  <c r="AE25" i="1"/>
  <c r="AD25" i="1"/>
  <c r="Y25" i="1"/>
  <c r="X25" i="1"/>
  <c r="W25" i="1"/>
  <c r="O25" i="1"/>
  <c r="N25" i="1"/>
  <c r="M25" i="1" s="1"/>
  <c r="H25" i="1"/>
  <c r="Z25" i="1" s="1"/>
  <c r="AB25" i="1" s="1"/>
  <c r="F25" i="1"/>
  <c r="A25" i="1"/>
  <c r="AH21" i="1"/>
  <c r="AG21" i="1"/>
  <c r="AF21" i="1"/>
  <c r="AE21" i="1"/>
  <c r="AD21" i="1"/>
  <c r="Y21" i="1"/>
  <c r="X21" i="1"/>
  <c r="W21" i="1"/>
  <c r="O21" i="1"/>
  <c r="N21" i="1"/>
  <c r="M21" i="1" s="1"/>
  <c r="H21" i="1"/>
  <c r="Z21" i="1" s="1"/>
  <c r="AB21" i="1" s="1"/>
  <c r="F21" i="1"/>
  <c r="A21" i="1"/>
  <c r="AH20" i="1"/>
  <c r="AG20" i="1"/>
  <c r="AF20" i="1"/>
  <c r="AE20" i="1"/>
  <c r="AD20" i="1"/>
  <c r="Y20" i="1"/>
  <c r="X20" i="1"/>
  <c r="W20" i="1"/>
  <c r="O20" i="1"/>
  <c r="N20" i="1"/>
  <c r="M20" i="1" s="1"/>
  <c r="H20" i="1"/>
  <c r="Z20" i="1" s="1"/>
  <c r="AB20" i="1" s="1"/>
  <c r="F20" i="1"/>
  <c r="A20" i="1"/>
  <c r="AH14" i="1"/>
  <c r="AG14" i="1"/>
  <c r="AF14" i="1"/>
  <c r="AE14" i="1"/>
  <c r="AD14" i="1"/>
  <c r="Y14" i="1"/>
  <c r="X14" i="1"/>
  <c r="W14" i="1"/>
  <c r="O14" i="1"/>
  <c r="N14" i="1"/>
  <c r="H14" i="1"/>
  <c r="Z14" i="1" s="1"/>
  <c r="AB14" i="1" s="1"/>
  <c r="F14" i="1"/>
  <c r="A14" i="1"/>
  <c r="AH13" i="1"/>
  <c r="AG13" i="1"/>
  <c r="AF13" i="1"/>
  <c r="AE13" i="1"/>
  <c r="AD13" i="1"/>
  <c r="Y13" i="1"/>
  <c r="X13" i="1"/>
  <c r="W13" i="1"/>
  <c r="O13" i="1"/>
  <c r="N13" i="1"/>
  <c r="H13" i="1"/>
  <c r="Z13" i="1" s="1"/>
  <c r="AB13" i="1" s="1"/>
  <c r="F13" i="1"/>
  <c r="A13" i="1"/>
  <c r="AH18" i="1"/>
  <c r="AG18" i="1"/>
  <c r="AF18" i="1"/>
  <c r="AE18" i="1"/>
  <c r="AD18" i="1"/>
  <c r="Y18" i="1"/>
  <c r="X18" i="1"/>
  <c r="W18" i="1"/>
  <c r="O18" i="1"/>
  <c r="N18" i="1"/>
  <c r="H18" i="1"/>
  <c r="Z18" i="1" s="1"/>
  <c r="AB18" i="1" s="1"/>
  <c r="F18" i="1"/>
  <c r="A18" i="1"/>
  <c r="AH15" i="1"/>
  <c r="AG15" i="1"/>
  <c r="AF15" i="1"/>
  <c r="AE15" i="1"/>
  <c r="AD15" i="1"/>
  <c r="Y15" i="1"/>
  <c r="X15" i="1"/>
  <c r="W15" i="1"/>
  <c r="O15" i="1"/>
  <c r="N15" i="1"/>
  <c r="H15" i="1"/>
  <c r="Z15" i="1" s="1"/>
  <c r="AB15" i="1" s="1"/>
  <c r="F15" i="1"/>
  <c r="A15" i="1"/>
  <c r="AH23" i="1"/>
  <c r="AF23" i="1"/>
  <c r="AE23" i="1"/>
  <c r="AD23" i="1"/>
  <c r="Y23" i="1"/>
  <c r="X23" i="1"/>
  <c r="W23" i="1"/>
  <c r="O23" i="1"/>
  <c r="N23" i="1"/>
  <c r="M23" i="1" s="1"/>
  <c r="H23" i="1"/>
  <c r="Z23" i="1" s="1"/>
  <c r="AB23" i="1" s="1"/>
  <c r="F23" i="1"/>
  <c r="A23" i="1"/>
  <c r="AH16" i="1"/>
  <c r="AF16" i="1"/>
  <c r="AE16" i="1"/>
  <c r="AD16" i="1"/>
  <c r="Y16" i="1"/>
  <c r="X16" i="1"/>
  <c r="W16" i="1"/>
  <c r="O16" i="1"/>
  <c r="N16" i="1"/>
  <c r="M16" i="1" s="1"/>
  <c r="H16" i="1"/>
  <c r="Z16" i="1" s="1"/>
  <c r="AB16" i="1" s="1"/>
  <c r="F16" i="1"/>
  <c r="A16" i="1"/>
  <c r="AH24" i="1"/>
  <c r="AF24" i="1"/>
  <c r="AE24" i="1"/>
  <c r="AD24" i="1"/>
  <c r="Y24" i="1"/>
  <c r="X24" i="1"/>
  <c r="W24" i="1"/>
  <c r="O24" i="1"/>
  <c r="N24" i="1"/>
  <c r="M24" i="1" s="1"/>
  <c r="H24" i="1"/>
  <c r="Z24" i="1" s="1"/>
  <c r="AB24" i="1" s="1"/>
  <c r="F24" i="1"/>
  <c r="A24" i="1"/>
  <c r="AH17" i="1"/>
  <c r="AG17" i="1"/>
  <c r="AF17" i="1"/>
  <c r="AE17" i="1"/>
  <c r="AD17" i="1"/>
  <c r="Y17" i="1"/>
  <c r="X17" i="1"/>
  <c r="W17" i="1"/>
  <c r="O17" i="1"/>
  <c r="N17" i="1"/>
  <c r="H17" i="1"/>
  <c r="Z17" i="1" s="1"/>
  <c r="AB17" i="1" s="1"/>
  <c r="F17" i="1"/>
  <c r="A17" i="1"/>
  <c r="AH7" i="1"/>
  <c r="AG7" i="1"/>
  <c r="AF7" i="1"/>
  <c r="AE7" i="1"/>
  <c r="AD7" i="1"/>
  <c r="Y7" i="1"/>
  <c r="X7" i="1"/>
  <c r="W7" i="1"/>
  <c r="O7" i="1"/>
  <c r="N7" i="1"/>
  <c r="M7" i="1" s="1"/>
  <c r="H7" i="1"/>
  <c r="Z7" i="1" s="1"/>
  <c r="AB7" i="1" s="1"/>
  <c r="F7" i="1"/>
  <c r="A7" i="1"/>
  <c r="AH5" i="1"/>
  <c r="AG5" i="1"/>
  <c r="AF5" i="1"/>
  <c r="AE5" i="1"/>
  <c r="AD5" i="1"/>
  <c r="Y5" i="1"/>
  <c r="X5" i="1"/>
  <c r="W5" i="1"/>
  <c r="O5" i="1"/>
  <c r="N5" i="1"/>
  <c r="M5" i="1" s="1"/>
  <c r="H5" i="1"/>
  <c r="Z5" i="1" s="1"/>
  <c r="AB5" i="1" s="1"/>
  <c r="F5" i="1"/>
  <c r="A5" i="1"/>
  <c r="AH8" i="1"/>
  <c r="AF8" i="1"/>
  <c r="AE8" i="1"/>
  <c r="AD8" i="1"/>
  <c r="Y8" i="1"/>
  <c r="X8" i="1"/>
  <c r="W8" i="1"/>
  <c r="O8" i="1"/>
  <c r="N8" i="1"/>
  <c r="M8" i="1" s="1"/>
  <c r="H8" i="1"/>
  <c r="Z8" i="1" s="1"/>
  <c r="AB8" i="1" s="1"/>
  <c r="F8" i="1"/>
  <c r="A8" i="1"/>
  <c r="AH10" i="1"/>
  <c r="AF10" i="1"/>
  <c r="AE10" i="1"/>
  <c r="AD10" i="1"/>
  <c r="Y10" i="1"/>
  <c r="X10" i="1"/>
  <c r="W10" i="1"/>
  <c r="O10" i="1"/>
  <c r="N10" i="1"/>
  <c r="M10" i="1" s="1"/>
  <c r="H10" i="1"/>
  <c r="Z10" i="1" s="1"/>
  <c r="AB10" i="1" s="1"/>
  <c r="F10" i="1"/>
  <c r="A10" i="1"/>
  <c r="AH6" i="1"/>
  <c r="AG6" i="1"/>
  <c r="AF6" i="1"/>
  <c r="AE6" i="1"/>
  <c r="AD6" i="1"/>
  <c r="Y6" i="1"/>
  <c r="X6" i="1"/>
  <c r="W6" i="1"/>
  <c r="O6" i="1"/>
  <c r="N6" i="1"/>
  <c r="M6" i="1" s="1"/>
  <c r="H6" i="1"/>
  <c r="Z6" i="1" s="1"/>
  <c r="AB6" i="1" s="1"/>
  <c r="F6" i="1"/>
  <c r="A6" i="1"/>
  <c r="AH9" i="1"/>
  <c r="AF9" i="1"/>
  <c r="AE9" i="1"/>
  <c r="AD9" i="1"/>
  <c r="Y9" i="1"/>
  <c r="X9" i="1"/>
  <c r="W9" i="1"/>
  <c r="O9" i="1"/>
  <c r="N9" i="1"/>
  <c r="M9" i="1" s="1"/>
  <c r="H9" i="1"/>
  <c r="Z9" i="1" s="1"/>
  <c r="AB9" i="1" s="1"/>
  <c r="F9" i="1"/>
  <c r="A9" i="1"/>
  <c r="AH4" i="1"/>
  <c r="AF4" i="1"/>
  <c r="AE4" i="1"/>
  <c r="AD4" i="1"/>
  <c r="Y4" i="1"/>
  <c r="X4" i="1"/>
  <c r="W4" i="1"/>
  <c r="O4" i="1"/>
  <c r="N4" i="1"/>
  <c r="M4" i="1" s="1"/>
  <c r="H4" i="1"/>
  <c r="Z4" i="1" s="1"/>
  <c r="AB4" i="1" s="1"/>
  <c r="F4" i="1"/>
  <c r="A4" i="1"/>
  <c r="AH3" i="1"/>
  <c r="AG3" i="1"/>
  <c r="AF3" i="1"/>
  <c r="AE3" i="1"/>
  <c r="AD3" i="1"/>
  <c r="Y3" i="1"/>
  <c r="X3" i="1"/>
  <c r="W3" i="1"/>
  <c r="O3" i="1"/>
  <c r="N3" i="1"/>
  <c r="H3" i="1"/>
  <c r="Z3" i="1" s="1"/>
  <c r="AB3" i="1" s="1"/>
  <c r="F3" i="1"/>
  <c r="A3" i="1"/>
  <c r="K2" i="11"/>
  <c r="I2" i="11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T249" i="2" a="1"/>
  <c r="T249" i="2" s="1"/>
  <c r="S249" i="2" a="1"/>
  <c r="S249" i="2" s="1"/>
  <c r="N249" i="2" a="1"/>
  <c r="N249" i="2" s="1"/>
  <c r="M249" i="2" a="1"/>
  <c r="M249" i="2" s="1"/>
  <c r="O34" i="2"/>
  <c r="O33" i="2"/>
  <c r="O2" i="11"/>
  <c r="L2" i="11"/>
  <c r="K2" i="2" l="1"/>
  <c r="J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<sst xmlns="http://schemas.openxmlformats.org/spreadsheetml/2006/main" count="71482" uniqueCount="26139">
  <si>
    <t>Cod. Material</t>
  </si>
  <si>
    <t>Nr. Solicitação</t>
  </si>
  <si>
    <t>Nr. Requisição</t>
  </si>
  <si>
    <t>Qtde. Solicitada</t>
  </si>
  <si>
    <t>Nr. O.C.</t>
  </si>
  <si>
    <t>Cód. Obj Custo</t>
  </si>
  <si>
    <t>Descrição Obj. Custo</t>
  </si>
  <si>
    <t>Data O.C.</t>
  </si>
  <si>
    <t>Valor Última Compra</t>
  </si>
  <si>
    <t>Cod. Fornecedor</t>
  </si>
  <si>
    <t>Fornecedor</t>
  </si>
  <si>
    <t>Automóveis e utilitários - Adm. Agricola</t>
  </si>
  <si>
    <t>90036 - RODA 205/60R15 (FIAT STRADA ENDURANCE CS 1.4)</t>
  </si>
  <si>
    <t>Automóveis e Utilitários - Colheita</t>
  </si>
  <si>
    <t>84960 - CARRETEL COM MANGUEIRA 15 METROS DE 3/4 POL PARA ÓLEO DIESEL 8440 BREMEN</t>
  </si>
  <si>
    <t>Caminhões Comboio</t>
  </si>
  <si>
    <t>27045 - TAMPÃO DA CAIXA DE MARCHA G60 REF: 970 261 0333</t>
  </si>
  <si>
    <t>Caminhões Comboio</t>
  </si>
  <si>
    <t>27046 - RETENTOR TRASEIRO DA CAIXA DE MARCHA G60 REF: 024 997 2747</t>
  </si>
  <si>
    <t>Caminhões Comboio</t>
  </si>
  <si>
    <t>27047 - RETENTOR DIANTEIRO DA CAIXA DE MARCHA G60 REF: 013 997 2646</t>
  </si>
  <si>
    <t>Caminhões Comboio</t>
  </si>
  <si>
    <t>27049 - CONE LISO DE 3ª DA CAIXA DE MARCHA G60 REF: 970 262 3537</t>
  </si>
  <si>
    <t>Caminhões Comboio</t>
  </si>
  <si>
    <t>27057 - ROLAMENTO DO FUNDO DO PRIMÁRIO DA CAIXA DE MARCHA G3-60 REF: 976 981 0012</t>
  </si>
  <si>
    <t>Caminhões Comboio</t>
  </si>
  <si>
    <t>71641 - ANEL SINCRONIZADOR 5ª E 6ª REF: A970 262 3037 (MBB 1315)</t>
  </si>
  <si>
    <t>Caminhões Comboio</t>
  </si>
  <si>
    <t>71642 - ANEL SINCRONIZADOR CX DE MARCHA G-60 REF: A970 262 3134 (MBB 1315)</t>
  </si>
  <si>
    <t>Caminhões Comboio</t>
  </si>
  <si>
    <t>71643 - ANEL SINCRONIZADOR CX DE MARCHA G-60 REF: A970 262 3034 (MBB 1315)</t>
  </si>
  <si>
    <t>Caminhões Comboio</t>
  </si>
  <si>
    <t>71645 - CONE EXTERNO SINCRONIZADOR DA 3ª/4ª CX DE MARCHA G-60 REF: A970 262 3937 (MBB 1315)</t>
  </si>
  <si>
    <t>Caminhões Comboio</t>
  </si>
  <si>
    <t>76211 - CONE SINCRONIZADOR DA 2ª VELOCIDADE CX DE MARCHA G-60 REF: 694 262 0334 (MBB 1315)</t>
  </si>
  <si>
    <t>Caminhões Comboio</t>
  </si>
  <si>
    <t>76213 - MOLA DA CAIXA DE MARCHA G-60 REF: 970 993 6401 (MBB 1315)</t>
  </si>
  <si>
    <t>Caminhões Comboio</t>
  </si>
  <si>
    <t>90039 - ENGRENAGEM HELICOIDAL 2 MARCHA 45 DENTES CX DE MARCHA G-60 REF: 695 262 0012 (MBB1315)</t>
  </si>
  <si>
    <t>Caminhões Comboio</t>
  </si>
  <si>
    <t>90040 - ANEL SINCRONIZADOR DA 1° MARCHA CX DE CAMBIO G.60 REF: 694 262 0234 (MBB 1315)</t>
  </si>
  <si>
    <t>Caminhões Comboio</t>
  </si>
  <si>
    <t>90041 - CUBO DO SINCRONIZADO 3 / 4 MARCHAS CX. DE MARCHA G.60 REF: 694 262 0335 (MBB 1315)</t>
  </si>
  <si>
    <t>Caminhões Comboio</t>
  </si>
  <si>
    <t>90042 - ANEL SINCRONIZADOR 1 / 2 MARCHA CX. DE MARCHA G.60 REF: 970 262 3437 (MBB 1315)</t>
  </si>
  <si>
    <t>Caminhões Comboio</t>
  </si>
  <si>
    <t>90043 - ROLAMENTO F DA CX. DE MARCHA G.60 REF: 011 981 0125 (MBB 1315)</t>
  </si>
  <si>
    <t>Caminhões Comboio</t>
  </si>
  <si>
    <t>90044 - ROLAMENTO DE ESFERA CX. DE MARCHA G.60 REF: 010 981 0525 (MBB 1315)</t>
  </si>
  <si>
    <t>Caminhões Comboio</t>
  </si>
  <si>
    <t>90045 - ANEL SINCRONIZADOR 5° / 6° MARCHA CX. DE MARCHA G.60 REF: 970 262 7037 (MBB 1315)</t>
  </si>
  <si>
    <t>Caminhões Comboio</t>
  </si>
  <si>
    <t>90047 - ROLAMENTO DO EIXO INTERMEDIARIO CX. DE MARCHA G.60 REF: 010 981 4901 (MBB 1315)</t>
  </si>
  <si>
    <t>Caminhões Comboio</t>
  </si>
  <si>
    <t>90048 - CUBO SINCRONIZADOR 1A / 2A CX. DE MARCHA G.60 REF: 694 262 0235 (MBB 1315)</t>
  </si>
  <si>
    <t>Caminhões Comboio</t>
  </si>
  <si>
    <t>90049 - CONE SINCRONIZADO 3° MARCHA 66 DENTES CX DE CAMBIO G.60 REF: 970 262 2534 (MBB 1315)</t>
  </si>
  <si>
    <t>Caminhões Comboio</t>
  </si>
  <si>
    <t>90050 - CONE SINCRONIZADO 4° MARCHA 66 DENTES CX DE CAMBIO G.60 REF: 970 262 2434 (MBB 1315)</t>
  </si>
  <si>
    <t>Caminhões Comboio</t>
  </si>
  <si>
    <t>Caminhões Caçamba</t>
  </si>
  <si>
    <t>81400 - ANEL TRAVA DO MANCAL DA CX DE TRANSF REF: A000 994 7941 (MBB 2318)</t>
  </si>
  <si>
    <t>Caminhões Apoio (Industria)</t>
  </si>
  <si>
    <t>90213 - BOMBA HIDRAULICA DO BASCULANTE REF: HYVA 092LBI4H BRITE - 14562030/14571341 (MBB 2638)</t>
  </si>
  <si>
    <t>Caminhões Caçamba</t>
  </si>
  <si>
    <t>Caminhões Colheita</t>
  </si>
  <si>
    <t>Caminhões Bombeiro C.MEC</t>
  </si>
  <si>
    <t>32382 - FAROL DIANTEIRO L/E REF:  A6948208061 ( MBB 1620 )</t>
  </si>
  <si>
    <t>Expedição e Faturamento</t>
  </si>
  <si>
    <t>32383 - FAROL DIANTEIRO L/D REF: A6948208161  ( MBB 1620 )</t>
  </si>
  <si>
    <t>Expedição e Faturamento</t>
  </si>
  <si>
    <t>Caminhões Apoio</t>
  </si>
  <si>
    <t>34880 - AMORTECEDOR DIANTEIRO/TRASEIRO NAKATA HG 36055   ( F-4000 ANO 2005 )</t>
  </si>
  <si>
    <t>Caminhões Apoio</t>
  </si>
  <si>
    <t>35389 - MECANISMO DO VIDRO DA PORTA L/D REF: A973 720 1846 (MBB AXOR 2544)</t>
  </si>
  <si>
    <t>Expedição e Faturamento</t>
  </si>
  <si>
    <t>21603 - CAPOTA REF: L113818  ( JOHN DEERE 7505 )</t>
  </si>
  <si>
    <t>Tratores Colheita</t>
  </si>
  <si>
    <t>21604 - CAPOTA REF: R108137  ( JOHN DEERE 7505 )</t>
  </si>
  <si>
    <t>Tratores Colheita</t>
  </si>
  <si>
    <t>MAQNELSON AGRICOLA L</t>
  </si>
  <si>
    <t>21611 - CAPOTA REF: R108136  ( JOHN DEERE 7505 )</t>
  </si>
  <si>
    <t>Tratores Colheita</t>
  </si>
  <si>
    <t>61408 - PARAFUSO REF: 21M7271 ( JOHN DEERE 7505 )</t>
  </si>
  <si>
    <t>Tratores Colheita</t>
  </si>
  <si>
    <t>74745 - PORCA REF: R106529 (JOHN DEERE 7505)</t>
  </si>
  <si>
    <t>Tratores Colheita</t>
  </si>
  <si>
    <t>77282 - PAINEL REF: L113920 (JOHN DEERE 7505)</t>
  </si>
  <si>
    <t>Tratores Colheita</t>
  </si>
  <si>
    <t>88152 - ARRUELA REF: 24M7139 ( JOHN DEERE 7505 )</t>
  </si>
  <si>
    <t>Tratores Colheita</t>
  </si>
  <si>
    <t>89801 - SUPORTE REF: DQ43129 (JOHN DEERE 7505)</t>
  </si>
  <si>
    <t>Tratores Colheita</t>
  </si>
  <si>
    <t>89802 - GRADE REF: DQ44944 (JOHN DEERE 7505)</t>
  </si>
  <si>
    <t>Tratores Colheita</t>
  </si>
  <si>
    <t>89810 - PORCA REF: 14M7027 (JOHN DEERE 7505)</t>
  </si>
  <si>
    <t>Tratores Colheita</t>
  </si>
  <si>
    <t>89811 - PARAFUSO REF: 37M7165 (JOHN DEERE 7505)</t>
  </si>
  <si>
    <t>Tratores Colheita</t>
  </si>
  <si>
    <t>89812 - EXPANSAO REF: CQ46514 (JOHN DEERE 7505)</t>
  </si>
  <si>
    <t>Tratores Colheita</t>
  </si>
  <si>
    <t>89814 - ADUTOR REF: DQ44953 (JOHN DEERE 7505)</t>
  </si>
  <si>
    <t>Tratores Colheita</t>
  </si>
  <si>
    <t>89815 - MOLDURA REF: R114751 (JOHN DEERE 7505)</t>
  </si>
  <si>
    <t>Tratores Colheita</t>
  </si>
  <si>
    <t>3109 - ASSENTO DE BORRACHA 81214810 (VALTRA)</t>
  </si>
  <si>
    <t>Tratores Preparo Solo</t>
  </si>
  <si>
    <t>DISMA DISTRIBUIDORA</t>
  </si>
  <si>
    <t>11273 - VIDRO DA PORTA ESQUERDA 83862600</t>
  </si>
  <si>
    <t>20032 - AMORTECEDOR A GAS REF: 31517910 ( VALTRA BH 185 I )</t>
  </si>
  <si>
    <t>Tratores Preparo Solo</t>
  </si>
  <si>
    <t>37028 - PARAFUSO REF: HC 9327 ( VALTRA BM 100 )</t>
  </si>
  <si>
    <t>Tratores Preparo Solo</t>
  </si>
  <si>
    <t>43888 - ARRUELA DE PLASTICO REF: 8147 0600 ( VALTRA BM 100 )</t>
  </si>
  <si>
    <t>52923 - FIXADOR REF: 8147 0500 ( VALTRA BH 185 I)</t>
  </si>
  <si>
    <t>Tratores Preparo Solo</t>
  </si>
  <si>
    <t>56104 - PARAFUSO REF: HC-9325 ( VALTRA BM 100 )</t>
  </si>
  <si>
    <t>Tratores Preparo Solo</t>
  </si>
  <si>
    <t>79550 - DOBRADICA REF: 8147-1000 (VALTRA BH185I)</t>
  </si>
  <si>
    <t>87185 - PINO ELASTICO REF: 685720 (VALTRA BM 100)</t>
  </si>
  <si>
    <t>89764 - CONSOLE DAS ALAVANCA REF: 8390-2900 (VALTRA BH 185I)</t>
  </si>
  <si>
    <t>Tratores Preparo Solo</t>
  </si>
  <si>
    <t>89765 - PARAFUSO REF: 8147-0300 (VALTRA BH 185I)</t>
  </si>
  <si>
    <t>Tratores Preparo Solo</t>
  </si>
  <si>
    <t>89774 - PARAFUSO REF: 8147-0400 (VALTRA BH 185I)</t>
  </si>
  <si>
    <t>MERCADAO DE TRATORES</t>
  </si>
  <si>
    <t>89775 - PARAFUSO PLASTICO REF: 8147-1700 (VALTRA BH 185I)</t>
  </si>
  <si>
    <t>89776 - ARRUELA REF: 8147-6300 (VALTRA BH 185I)</t>
  </si>
  <si>
    <t>89777 - PINO REF: JE8091 (VALTRA BH 185I)</t>
  </si>
  <si>
    <t>Tratores Preparo Solo</t>
  </si>
  <si>
    <t>89778 - SUPORTE FIXACAO REF: 8147-6500 (VALTRA BH 185I)</t>
  </si>
  <si>
    <t>Tratores Preparo Solo</t>
  </si>
  <si>
    <t>89779 - VIDRO REF: 8147-6200 (VALTRA BH 185I)</t>
  </si>
  <si>
    <t>Tratores Preparo Solo</t>
  </si>
  <si>
    <t>89781 - JUNTA REF: 8147-5100 (VALTRA BH 185I)</t>
  </si>
  <si>
    <t>48430 - PARAFUSO ESPECIAL - 216441</t>
  </si>
  <si>
    <t>Tratores Tratos Culturais</t>
  </si>
  <si>
    <t>90216 - ARRUELA DO SISTEMA DE TRANSMISSÃO - 80890400</t>
  </si>
  <si>
    <t>Tratores Tratos Culturais</t>
  </si>
  <si>
    <t>89719 - CHICOTE DO INTERRUPTOR REF: ACW3466720 (VALTRA BH194 HITECH)</t>
  </si>
  <si>
    <t>Tratores Preparo Solo</t>
  </si>
  <si>
    <t>89720 - CHICOTE DO INTERRUPTOR REF: ACW5122010 (VALTRA BH194 HITECH)</t>
  </si>
  <si>
    <t>Tratores Preparo Solo</t>
  </si>
  <si>
    <t>89721 - CHICOTE DO INTERRUPTOR REF: ACW5122020 (VALTRA BH194 HITECH)</t>
  </si>
  <si>
    <t>Tratores Preparo Solo</t>
  </si>
  <si>
    <t>89722 - MANOPLA DA ALAVANCA DO CAMBIO REF: ACX2051510 (VALTRA BH194 HITECH)</t>
  </si>
  <si>
    <t>Tratores Preparo Solo</t>
  </si>
  <si>
    <t>18023 - RETENTOR KH1188</t>
  </si>
  <si>
    <t>Tratores Preparo Solo</t>
  </si>
  <si>
    <t>Carregadeiras de Apoio</t>
  </si>
  <si>
    <t>Carregadeiras Prep. Solo/Plantio</t>
  </si>
  <si>
    <t>89932 - SENSOR DE TEMPERATURA 97°C REF: MTE-THOMSON 3049 (VALTRA BM100)</t>
  </si>
  <si>
    <t>Carregadeiras Colheita</t>
  </si>
  <si>
    <t>89933 - ALARME SONORO 12V REF: DNI 0511 / MBB 345 542 7023 (VALTRA BM100)</t>
  </si>
  <si>
    <t>Carregadeiras Colheita</t>
  </si>
  <si>
    <t>PACAEMBU</t>
  </si>
  <si>
    <t>38146 - CALCO REF: 8030 3000 ( VALTRA BM 100 )</t>
  </si>
  <si>
    <t>Carregadeiras Colheita</t>
  </si>
  <si>
    <t>39935 - ANEL "O" REF: 80600600</t>
  </si>
  <si>
    <t>Carregadeiras Colheita</t>
  </si>
  <si>
    <t>47610 - FELTRO DE LUBRIFICACAO REF: 820500 ( VALTRA BH 185 I )</t>
  </si>
  <si>
    <t>Carregadeiras Colheita</t>
  </si>
  <si>
    <t>89932 - SENSOR DE TEMPERATURA 97°C REF: MTE-THOMSON 3049 (VALTRA BM100)</t>
  </si>
  <si>
    <t>Carregadeiras Colheita</t>
  </si>
  <si>
    <t>89933 - ALARME SONORO 12V REF: DNI 0511 / MBB 345 542 7023 (VALTRA BM100)</t>
  </si>
  <si>
    <t>Carregadeiras Colheita</t>
  </si>
  <si>
    <t>90179 - ARRUELA DE ENCOSTO REF: 8056-1700 VALTRA BM100)</t>
  </si>
  <si>
    <t>Carregadeiras Colheita</t>
  </si>
  <si>
    <t>AGROS TRATORES</t>
  </si>
  <si>
    <t>90180 - ANEL "O" REF: 8060-0600 (VALTRA BM 100)</t>
  </si>
  <si>
    <t>Carregadeiras Colheita</t>
  </si>
  <si>
    <t>90181 - ARRUELA DE TRAVA REF: 8060-3100 ( VALTRA BM 100 )</t>
  </si>
  <si>
    <t>Carregadeiras Colheita</t>
  </si>
  <si>
    <t>90182 - BUJAO REF: 8060-2300 (VALTRA BM 100)</t>
  </si>
  <si>
    <t>Carregadeiras Colheita</t>
  </si>
  <si>
    <t>90183 - ARRUELA DE ENCOSTO REF: 8056-1700 (VALTRA BM100)</t>
  </si>
  <si>
    <t>Carregadeiras Colheita</t>
  </si>
  <si>
    <t>11908 - ARRUELA TRAVA 80603100</t>
  </si>
  <si>
    <t>Carregadeiras Geral - Apontamento</t>
  </si>
  <si>
    <t>12806 - ARRUELA DE AJUSTE 80611100</t>
  </si>
  <si>
    <t>Carregadeiras Geral - Apontamento</t>
  </si>
  <si>
    <t>15445 - ARRUELA COM DENTE INTERNO 81334300</t>
  </si>
  <si>
    <t>Carregadeiras Geral - Apontamento</t>
  </si>
  <si>
    <t>17710 - MOLA 654230</t>
  </si>
  <si>
    <t>Carregadeiras Geral - Apontamento</t>
  </si>
  <si>
    <t>32045 - BUJAO REF: 8060 2300 ( VALTRA BM 100 )</t>
  </si>
  <si>
    <t>Carregadeiras Geral - Apontamento</t>
  </si>
  <si>
    <t>38146 - CALCO REF: 8030 3000 ( VALTRA BM 100 )</t>
  </si>
  <si>
    <t>Carregadeiras Geral - Apontamento</t>
  </si>
  <si>
    <t>39935 - ANEL "O" REF: 80600600</t>
  </si>
  <si>
    <t>Carregadeiras Geral - Apontamento</t>
  </si>
  <si>
    <t>47610 - FELTRO DE LUBRIFICACAO REF: 820500 ( VALTRA BH 185 I )</t>
  </si>
  <si>
    <t>Carregadeiras Geral - Apontamento</t>
  </si>
  <si>
    <t>89912 - CONJUNTO BASE REF: 21910613(SISTEMA DE CAMBIO DO IMPLEM. SANTAL)</t>
  </si>
  <si>
    <t>Carregadeiras Geral - Apontamento</t>
  </si>
  <si>
    <t>89933 - ALARME SONORO 12V REF: DNI 0511 / MBB 345 542 7023 (VALTRA BM100)</t>
  </si>
  <si>
    <t>Carregadeiras Geral - Apontamento</t>
  </si>
  <si>
    <t>89932 - SENSOR DE TEMPERATURA 97°C REF: MTE-THOMSON 3049 (VALTRA BM100)</t>
  </si>
  <si>
    <t>Carregadeiras Colheita</t>
  </si>
  <si>
    <t>89933 - ALARME SONORO 12V REF: DNI 0511 / MBB 345 542 7023 (VALTRA BM100)</t>
  </si>
  <si>
    <t>Carregadeiras Colheita</t>
  </si>
  <si>
    <t>89932 - SENSOR DE TEMPERATURA 97°C REF: MTE-THOMSON 3049 (VALTRA BM100)</t>
  </si>
  <si>
    <t>Carregadeiras Geral - Apontamento</t>
  </si>
  <si>
    <t>89933 - ALARME SONORO 12V REF: DNI 0511 / MBB 345 542 7023 (VALTRA BM100)</t>
  </si>
  <si>
    <t>Carregadeiras Geral - Apontamento</t>
  </si>
  <si>
    <t>89932 - SENSOR DE TEMPERATURA 97°C REF: MTE-THOMSON 3049 (VALTRA BM100)</t>
  </si>
  <si>
    <t>Carregadeiras Colheita</t>
  </si>
  <si>
    <t>89933 - ALARME SONORO 12V REF: DNI 0511 / MBB 345 542 7023 (VALTRA BM100)</t>
  </si>
  <si>
    <t>Carregadeiras Colheita</t>
  </si>
  <si>
    <t>89912 - CONJUNTO BASE REF: 21910613(SISTEMA DE CAMBIO DO IMPLEM. SANTAL)</t>
  </si>
  <si>
    <t>Carregadeiras Colheita</t>
  </si>
  <si>
    <t>89932 - SENSOR DE TEMPERATURA 97°C REF: MTE-THOMSON 3049 (VALTRA BM100)</t>
  </si>
  <si>
    <t>Carregadeiras Colheita</t>
  </si>
  <si>
    <t>89933 - ALARME SONORO 12V REF: DNI 0511 / MBB 345 542 7023 (VALTRA BM100)</t>
  </si>
  <si>
    <t>Carregadeiras Colheita</t>
  </si>
  <si>
    <t>89932 - SENSOR DE TEMPERATURA 97°C REF: MTE-THOMSON 3049 (VALTRA BM100)</t>
  </si>
  <si>
    <t>Carregadeiras Prep. Solo/Plantio</t>
  </si>
  <si>
    <t>89933 - ALARME SONORO 12V REF: DNI 0511 / MBB 345 542 7023 (VALTRA BM100)</t>
  </si>
  <si>
    <t>Carregadeiras Prep. Solo/Plantio</t>
  </si>
  <si>
    <t>90178 - ROLAMENTO DO COLAR EMBREAGEM REF: 8178-1200 (VALTRA BM100)</t>
  </si>
  <si>
    <t>Carregadeiras Prep. Solo/Plantio</t>
  </si>
  <si>
    <t>89932 - SENSOR DE TEMPERATURA 97°C REF: MTE-THOMSON 3049 (VALTRA BM100)</t>
  </si>
  <si>
    <t>Carregadeiras Colheita</t>
  </si>
  <si>
    <t>89933 - ALARME SONORO 12V REF: DNI 0511 / MBB 345 542 7023 (VALTRA BM100)</t>
  </si>
  <si>
    <t>Carregadeiras Colheita</t>
  </si>
  <si>
    <t>89813 - EXPANSAO REF: CQ46515 (JOHN DEERE 7505)</t>
  </si>
  <si>
    <t>Carregadeiras Colheita</t>
  </si>
  <si>
    <t>89932 - SENSOR DE TEMPERATURA 97°C REF: MTE-THOMSON 3049 (VALTRA BM100)</t>
  </si>
  <si>
    <t>Carregadeiras Colheita</t>
  </si>
  <si>
    <t>89933 - ALARME SONORO 12V REF: DNI 0511 / MBB 345 542 7023 (VALTRA BM100)</t>
  </si>
  <si>
    <t>Carregadeiras Colheita</t>
  </si>
  <si>
    <t>80000 - BUCHA DA BIELA MOTOR X10/4 (BELL SC 800) REF - 5608.</t>
  </si>
  <si>
    <t>Carregadeiras Colheita</t>
  </si>
  <si>
    <t>RETIFICA MUNDIAL</t>
  </si>
  <si>
    <t>89932 - SENSOR DE TEMPERATURA 97°C REF: MTE-THOMSON 3049 (VALTRA BM100)</t>
  </si>
  <si>
    <t>Carregadeiras Colheita</t>
  </si>
  <si>
    <t>89933 - ALARME SONORO 12V REF: DNI 0511 / MBB 345 542 7023 (VALTRA BM100)</t>
  </si>
  <si>
    <t>Carregadeiras Colheita</t>
  </si>
  <si>
    <t>89912 - CONJUNTO BASE REF: 21910613(SISTEMA DE CAMBIO DO IMPLEM. SANTAL)</t>
  </si>
  <si>
    <t>Carregadeiras Prep. Solo/Plantio</t>
  </si>
  <si>
    <t>89932 - SENSOR DE TEMPERATURA 97°C REF: MTE-THOMSON 3049 (VALTRA BM100)</t>
  </si>
  <si>
    <t>Carregadeiras Prep. Solo/Plantio</t>
  </si>
  <si>
    <t>89933 - ALARME SONORO 12V REF: DNI 0511 / MBB 345 542 7023 (VALTRA BM100)</t>
  </si>
  <si>
    <t>Carregadeiras Prep. Solo/Plantio</t>
  </si>
  <si>
    <t>89932 - SENSOR DE TEMPERATURA 97°C REF: MTE-THOMSON 3049 (VALTRA BM100)</t>
  </si>
  <si>
    <t>Carregadeiras Prep. Solo/Plantio</t>
  </si>
  <si>
    <t>89933 - ALARME SONORO 12V REF: DNI 0511 / MBB 345 542 7023 (VALTRA BM100)</t>
  </si>
  <si>
    <t>Carregadeiras Prep. Solo/Plantio</t>
  </si>
  <si>
    <t>89912 - CONJUNTO BASE REF: 21910613(SISTEMA DE CAMBIO DO IMPLEM. SANTAL)</t>
  </si>
  <si>
    <t>Carregadeiras Colheita</t>
  </si>
  <si>
    <t>89932 - SENSOR DE TEMPERATURA 97°C REF: MTE-THOMSON 3049 (VALTRA BM100)</t>
  </si>
  <si>
    <t>Carregadeiras Colheita</t>
  </si>
  <si>
    <t>89933 - ALARME SONORO 12V REF: DNI 0511 / MBB 345 542 7023 (VALTRA BM100)</t>
  </si>
  <si>
    <t>Carregadeiras Colheita</t>
  </si>
  <si>
    <t>89932 - SENSOR DE TEMPERATURA 97°C REF: MTE-THOMSON 3049 (VALTRA BM100)</t>
  </si>
  <si>
    <t>Carregadeiras Prep. Solo/Plantio</t>
  </si>
  <si>
    <t>89933 - ALARME SONORO 12V REF: DNI 0511 / MBB 345 542 7023 (VALTRA BM100)</t>
  </si>
  <si>
    <t>Carregadeiras Prep. Solo/Plantio</t>
  </si>
  <si>
    <t>89932 - SENSOR DE TEMPERATURA 97°C REF: MTE-THOMSON 3049 (VALTRA BM100)</t>
  </si>
  <si>
    <t>Carregadeiras Colheita</t>
  </si>
  <si>
    <t>89933 - ALARME SONORO 12V REF: DNI 0511 / MBB 345 542 7023 (VALTRA BM100)</t>
  </si>
  <si>
    <t>Carregadeiras Colheita</t>
  </si>
  <si>
    <t>28273 - PASTILHA REF: 9C-8022 ( CATERPILLAR 930 R)</t>
  </si>
  <si>
    <t>Pás Carregadoras</t>
  </si>
  <si>
    <t>89885 - BANCO ASSENTO COMPLETO REF: 87460115 (CASE W20 E)</t>
  </si>
  <si>
    <t>Pás Carregadoras</t>
  </si>
  <si>
    <t>Cód.Equipamento</t>
  </si>
  <si>
    <t>38419 - SENSOR DE RE ( MBB 710 )</t>
  </si>
  <si>
    <t>8082 - CARENAGEM DO FAROL DIANT. COR VERMELHA  ( NXR 150 BROS KS )</t>
  </si>
  <si>
    <t>24584 - CARENAGEM DO TANQUE L/D COR VERMELHA( MOTO NXR 150 BROS )</t>
  </si>
  <si>
    <t>24586 - CARENAGEM DO TANQUE L/E COR VERMELHA( MOTO NXR 150 BROS )</t>
  </si>
  <si>
    <t>29036 - RODA TRAS. COMPLETA CUBO/JANTE/RAIO ( BROS 150 )</t>
  </si>
  <si>
    <t>43836 - RODA DIANT. COMPLETA CUBO/JANTE/RAIO ( BROS 150 )</t>
  </si>
  <si>
    <t>46527 - CARENAGEM LATERAL DO BANCO L/D COR VERMELHA ( MOTO NXR 150 BROS )</t>
  </si>
  <si>
    <t>46528 - CARENAGEM LATERAL DO BANCO L/E COR VERMELHA ( MOTO NXR 150 BROS )</t>
  </si>
  <si>
    <t>53905 - PARALAMA DIANT. COR VERMELHO ( MOTO NXR 150 BROS )</t>
  </si>
  <si>
    <t>11817 - RETROVISOR PARA MOTOS</t>
  </si>
  <si>
    <t>16172 - LANTERNA DO PISCA SETA MOTO BROS 150/160</t>
  </si>
  <si>
    <t>34694 - REGULADOR RETIFICADOR BROS 150 (MAGNETRON 90274100)</t>
  </si>
  <si>
    <t>20914 - LANTERNA TRASEIRA DA NXR BROS 150 KS</t>
  </si>
  <si>
    <t>Automóveis e Utilitários - Plantio</t>
  </si>
  <si>
    <t>61261 - RABETA NXR BROS KS 150 2011</t>
  </si>
  <si>
    <t>71117 - CHAVE DE LUZ - MOTO HONDA NXR 150 BROS-ES</t>
  </si>
  <si>
    <t>789 - GUIDON NXR BROS 150 KS</t>
  </si>
  <si>
    <t>29868 - PNEU 185/70 R 14 ( GOODYAER ASSURANCE )</t>
  </si>
  <si>
    <t>73070 - JOGO DE JUNTA DO MOTOR COMPLETA COM RETENTOR (FIAT MOBI 1.0).</t>
  </si>
  <si>
    <t>Automóveis e Utilitários - Irrigação</t>
  </si>
  <si>
    <t>73073 - BOMBA DE ÓLEO (FIAT MOBI 1.0) REF - 10188 SCHADEK</t>
  </si>
  <si>
    <t>73075 - RETENTOR DO VOLANTE (FIAT MOBI 1.0).</t>
  </si>
  <si>
    <t>89771 - BOMBA D'AGUA MT EVO (FIAT MOBI 1.0 - ANO 2020)</t>
  </si>
  <si>
    <t>89730 - BRONZE DE BIELA 0,25 MT EVO 1.0 REF: BB344-025 (FIAT MOBI LIKE 2021)</t>
  </si>
  <si>
    <t>90141 - BRONZE FIXO 0,25 MOTOR 1.4 EVO REF: BC068-025 (FIAT STRADA ENDURANCE CS 1.4 ANO 2022)</t>
  </si>
  <si>
    <t>90189 - KIT DO MOTOR 1.0 EVO 0,40 REF: SP&amp;A9803 0,40 (PISTAO E ANEL) (FIAT MOBI LIKE 1.0 2021)</t>
  </si>
  <si>
    <t>88992 - JOGO DE JUNTA COMPLETO DO MOTOR (FIAT STRADA ENDURANCE CS 1.4 ANO 2021)</t>
  </si>
  <si>
    <t>Automóveis e Utilitários- Ofic. Motomec.</t>
  </si>
  <si>
    <t>89005 - BOMBA OLEO CARTER RETO (FIAT STRADA ENDURANCE CS 1.4 2022)</t>
  </si>
  <si>
    <t>89218 - RETENTOR DO VOLANTE C/TAMPA MOTOR EVO (FIAT STRADA ENDURANCE CS 1.4)</t>
  </si>
  <si>
    <t>90002 - BOMBA D'AGUA REF: URBA UB0773  (FIAT STRADA ENDURANCE CS 1.4 2022)</t>
  </si>
  <si>
    <t>88980 - KIT DO MOTOR 1.4 EVO 0,40 REF: APX.PFI930 (PISTAO E ANEL) (FIAT STRADA ENDURANCE CS 1.4 ANO 2021)</t>
  </si>
  <si>
    <t>90140 - BRONZE BIELA 0,25 MOTOR 1.4 EVO REF: BB345-025 (FIAT STRADA ENDURANCE CS 1.4 ANO 2022)</t>
  </si>
  <si>
    <t>90259 - MINI RELE 40 AMPERES E 12 VOLTS REF: DNI 0128 (FIAT STRADA ENDURANCE CS 1.4)</t>
  </si>
  <si>
    <t>Caminhões Prancha</t>
  </si>
  <si>
    <t>90159 - GRAMPO DE MOLA TIPO C 7/8 X 92 X 380 C/ PORCA</t>
  </si>
  <si>
    <t>6174 - CLIMATIZADOR 24V ( RESERVATORIO QUADRADO )</t>
  </si>
  <si>
    <t>11924 - FAROL DIANTEIRO DA ALTA E BAIXA VOLVO NL12</t>
  </si>
  <si>
    <t>19692 - LANTERNA PISCA DIANT.  L/D ( VOLVO NL 12 360 ELETRONIC)</t>
  </si>
  <si>
    <t>19693 - LANTERNA PISCA DIANT. L/E ( VOLVO NL 12 360 ELETRONIC)</t>
  </si>
  <si>
    <t>27102 - BUZINA AR 24V  (MBB 2638)</t>
  </si>
  <si>
    <t>34671 - SILENCIOSO REF: A 693 490 0401  ( MBB 2726 )</t>
  </si>
  <si>
    <t>73270 - CASTANHA DA CRUZETA REF: A013 981 3210 (MBB 2638)</t>
  </si>
  <si>
    <t>78639 - ALAVANCA DE MUDANCA DO TRAMBULADOR REF: A000 265 4131 (MBB 2638)</t>
  </si>
  <si>
    <t>70047 - CANO INJETOR MOTOR OM 457 REF: A457 070 1333 (MBB 3340)</t>
  </si>
  <si>
    <t>Caminhões Plantio</t>
  </si>
  <si>
    <t>19795 - KIT DO MOTOR OM 457 LA REF. MBB 4570100089 REF. METAL LEVE K 9272 (MBB 3340)</t>
  </si>
  <si>
    <t>25035 - JG JUNTA COMPLETO DO MOTOR OM 457 LA REF. SABÓ 80295 (MBB 3340)</t>
  </si>
  <si>
    <t>25036 - TUCHO DO MOTOR OM 457 LA ( MBB 3340 )</t>
  </si>
  <si>
    <t>62949 - RADIADOR DE OLEO MOTOR OM 457 LA III REF: A002 188 8001 ( MBB 3340 )</t>
  </si>
  <si>
    <t>64335 - BOMBA DE OLEO DO MOTOR OM 457 LA REF. 4571800801 (MBB 3344)</t>
  </si>
  <si>
    <t>84214 - PARAFUSO DO VOLANTE DE EMBREAGEM REF: A422 032 0271 (MB 3344)</t>
  </si>
  <si>
    <t>84290 - BRONZE FIXO 0,25 MOTOR OM 457 LA REF: A457 030 0540 (MB 3344)</t>
  </si>
  <si>
    <t>90193 - BRONZE DE BIELA 0,25 MOTOR OM 457 LA REF: A457 030 1360 (MB 3340)</t>
  </si>
  <si>
    <t>90194 - EIXO COMANDO DE VALVULA MT OM457 LA REF: A457 050 3001 (MB 3340)</t>
  </si>
  <si>
    <t>90195 - VARETA DO TUCHO MT OM 457 LAREF: A4570540205</t>
  </si>
  <si>
    <t>46203 - CINTA DO SILENCIOSO REF: 941 490 0042 ( MBB 3340 )</t>
  </si>
  <si>
    <t>19177 - LANTERNA PISCA DIANT. L/E REF: 9408200321 ( MBB 3340 )</t>
  </si>
  <si>
    <t>19178 - LANTERNA PISCA DIANT. L/D REF: 940 820 0421 ( MBB 3340 )</t>
  </si>
  <si>
    <t>61181 - LANTERNA LATERAL DO PISCA DIANT. PARALAMA C/ SOQUETE REF: A940 820 0221/LNG 54376 (MBB 3344)</t>
  </si>
  <si>
    <t>47194 - RESERVATORIO DE AGUA DO RADIADOR REF:  2SO121405 ( VW 13.180 WORKER )</t>
  </si>
  <si>
    <t>55784 - ENGENHO DO VIDRO DA PORTA L/D ( VW. 24.220 WORKER )</t>
  </si>
  <si>
    <t>85223 - VALVULA DE COMANDO DE ESTRANGULAMENTO REF: A541 050 0370 (MBB 3344)</t>
  </si>
  <si>
    <t>90166 - BUCHA SUP. DA BARRA ESTABILIZADORA REF: A974 328 0181 (MB 2730)</t>
  </si>
  <si>
    <t>90196 - BUCHA INF. DA BARRA ESTABILIZADORA REF: A318 320 0073 (MB 2730)</t>
  </si>
  <si>
    <t>90197 - BUCHA CENTRAL DA BARRA ESTABILIZADORA REF: A958 320 0044 (MB 2730)</t>
  </si>
  <si>
    <t>39259 - ESPELHO DE RODA TRAS. SUPERIOR REF: A305 423 1120 ( MBB 3340 )</t>
  </si>
  <si>
    <t>39260 - ESPELHO DE RODA TRAS. INFERIOR REF: A305 423 1020 ( MBB 3340 )</t>
  </si>
  <si>
    <t>62933 - VOLANTE DIRECIONAL AXOR MBB 3344 REF: A9584640301 (ORIGINAL)</t>
  </si>
  <si>
    <t>81392 - SANFONA METALICA REF: A941 490 0265 (MBB 3344)</t>
  </si>
  <si>
    <t>85314 - PARALAMA ESTRIBO L/E DA CABINE REF: A944 666 1601 (MB AXOR 3340)</t>
  </si>
  <si>
    <t>90190 - SENSOR DO ABS DO EIXO TRAS. L/E REF: A650 540 0217 (MB 3344)</t>
  </si>
  <si>
    <t>90191 - ESPELHO DE RODA TRAS. SUP. 3º EIXO REF: A346 420 0944 ( MB 3340 )</t>
  </si>
  <si>
    <t>6776 - JUNTA DO MOTOR VOLVO N10 COMPLETO - SABÓ 80320</t>
  </si>
  <si>
    <t>6831 - KIT DE PISTAO E CAMISA STD DO MT INTERCULADO REF. MALHE K 71400/M. LEVE K 1730 VOLVO NL 10</t>
  </si>
  <si>
    <t>8479 - TROCADOR DE CALOR (RADIADOR DE OLEO MOTOR NL10)</t>
  </si>
  <si>
    <t>36748 - BOMBA DE OLEO REF: 1269202087</t>
  </si>
  <si>
    <t>48226 - ENGRENAGEM DO VIRABREQUIM NL 10/12 STD</t>
  </si>
  <si>
    <t>48228 - ENGRENAGEM DA BOMBA DE OLEO C/ CUBO (MONTADA) VOLVO NL 10</t>
  </si>
  <si>
    <t>48492 - TAMPA DA VALVULA REF: 478074 ( VOLVO N 10 )</t>
  </si>
  <si>
    <t>52694 - BOMBA DAGUA (  VOLVO NL 10 1986 )</t>
  </si>
  <si>
    <t>86689 - ENGRENAGEM DO COMANDO (VOLVO N10 - ANO 1986)</t>
  </si>
  <si>
    <t>88772 - BIELA DO MOTOR (VOLVO N10 - ANO 1986)</t>
  </si>
  <si>
    <t>88773 - ENGRENAGEM INTERMEDIARIA DO MOTOR (VOLVO N10 - ANO 1986)</t>
  </si>
  <si>
    <t>90003 - BRONZE FIXO 0,50 (VOLVO N10 - ANO 1986)</t>
  </si>
  <si>
    <t>90004 - BRONZE DE BIELA 0,25 (VOLVO N10 - ANO 1986)</t>
  </si>
  <si>
    <t>90031 - REPARO DO MT DE PARTIDA REF: JF 9001083538 (VALTRA BM100)</t>
  </si>
  <si>
    <t>13464 - BICO INJETOR REF: RE36939 ( JOHN DEERE 7505 )</t>
  </si>
  <si>
    <t>14700 - BRONZE DE BIELA STD REF: R113698 (JOHN DEERE 7505)</t>
  </si>
  <si>
    <t>19444 - BOMBA D'AGUA REF: 500734 ( JOHN DEERE 7505 )</t>
  </si>
  <si>
    <t>36993 - JOGO DE JUNTA REF: AJ61843 ( JOHN DEERE 7505 )</t>
  </si>
  <si>
    <t>42548 - JOGO BRONZE FIXO 0,25 REF. RE 65911 (TR JONH DEERE 7505)</t>
  </si>
  <si>
    <t>42550 - BOMBA DE OLEO DO MOTOR REF. RE504914  TR JONH DEERE 7505</t>
  </si>
  <si>
    <t>90164 - PARAFUSO DO CABECOTE REF: RE57489 (JOHN DEERE 7505)</t>
  </si>
  <si>
    <t>90165 - TAMPA DE DISTRIBUICAO REF: DZ102321 (JOHN DEERE 7505)</t>
  </si>
  <si>
    <t>10570 - FAROL DIANTEIRO MONTADO 80648900</t>
  </si>
  <si>
    <t>90005 - LANTERNA DO PISCA DIANTEIRO LED REF: 857860315 (VALTRA BH 185I)</t>
  </si>
  <si>
    <t>90006 - LANTERNA TRASEIRA LED C/ CONECTOR LED REF: 857860321 (VALTRA BH 185I)</t>
  </si>
  <si>
    <t>12371 - KIT DO MOTOR COMPLETO REF: 82636800 OU MAHLE K-2235 STD</t>
  </si>
  <si>
    <t>14854 - BRONZINA DE BIELA STD REF: VALTRA 836110552 REF. KS 79386600</t>
  </si>
  <si>
    <t>20109 - BRONZE FIXO STD REF:836655514 VALTRA BH 185I OU MAHLE BC-408-P STD</t>
  </si>
  <si>
    <t>21134 - JOGO DE JUNTA DO MOTOR REF. VALTRA  82600700 REF. SPAAL 73.620-OR-ML</t>
  </si>
  <si>
    <t>30525 - ARRUELA DE ENCOSTO CAMBOTA REF: 8361-19459 ( VALTRA BH 185I )</t>
  </si>
  <si>
    <t>30526 - BOMBA DE OLEO DO MOTOR REF: 8368-5300 (VALTRA BH 185I)</t>
  </si>
  <si>
    <t>42244 - RESFRIADOR DE OLEO REF: 8261-3000 (836859699) ( VALTRA BH 185 I )</t>
  </si>
  <si>
    <t>43434 - PORCA DO VIRABREQUIM 836847641</t>
  </si>
  <si>
    <t>83945 - PORCA REF: 836847641 (VALTRA BH 180)</t>
  </si>
  <si>
    <t>85750 - CUBO REF: 8363-22586 (TRATOR VALTRA BH185I)</t>
  </si>
  <si>
    <t>Tratores Plantio</t>
  </si>
  <si>
    <t>26052 - PARAFUSO REF: HA6336 ( VALTRA BM 100 )</t>
  </si>
  <si>
    <t>27116 - PARAFUSO REF: 80338200  ( VALTRA BM 100 )</t>
  </si>
  <si>
    <t>47420 - PARAFUSO DA LUVA DE EMBREAGEM REF: 651320 ( VALTRA BM 100 )</t>
  </si>
  <si>
    <t>90032 - SUPORTE DO DIFERENCIAL REF: 82651600 (VALTRA BM 100)</t>
  </si>
  <si>
    <t>27709 - POLIA REF: 8363 55025 ( BH 185 I )</t>
  </si>
  <si>
    <t>15311 - TINTA AZUL FORD PU</t>
  </si>
  <si>
    <t>25602 - PINO DA ARTICULACAO REF: 47380405  ( IMPL. SANTAL )</t>
  </si>
  <si>
    <t>37663 - BUCHA REF: 4741 0207  ( IMPL. SANTAL )</t>
  </si>
  <si>
    <t>22193 - TINTA BRANCO PU ( 1L )</t>
  </si>
  <si>
    <t>56080 - TINTA LARANJA SANTAL SOLAR PU - 3,6L (BRASILUX)</t>
  </si>
  <si>
    <t>27033 - BRONZE FIXO 0.25 REF: 8366-55536 (VALTRA BH 185I)</t>
  </si>
  <si>
    <t>31450 - JOGO DE JUNTA DO MOTOR REF: 8367 40333 OU MAHLE JM31000/4 - SPALL 73420-OR-ML  ( VALTRA BM 100 )</t>
  </si>
  <si>
    <t>52653 - RESFRIADOR DE OLEO REF: 8361-29315  ( VALTRA BM 100 )</t>
  </si>
  <si>
    <t>61031 - PARAFUSO DO CABEÇOTE REF: 8366-46383 ( VALTRA BM 100 )</t>
  </si>
  <si>
    <t>65606 - VOLANTE REF: 3288-9010 ( VALTRA BM100 )</t>
  </si>
  <si>
    <t>43875 - LOGOTIPO "V" REF: 8485 5600 ( VALTRA BM 100 )</t>
  </si>
  <si>
    <t>38726 - ADESIVO "BM100" REF: 8516 8400 ( VALTRA BM 100 )</t>
  </si>
  <si>
    <t>38727 - FAIXA LATERAL L/D REF: 8517 0100 ( VALTRA BM 100 )</t>
  </si>
  <si>
    <t>38728 - FAIXA LATERAL L/E REF: 8517 0200 ( VALTRA BM 100 )</t>
  </si>
  <si>
    <t>90198 - MANGUEIRA REF: 836647654 (VALTRA BM100)</t>
  </si>
  <si>
    <t>90199 - MANGUEIRA REF: 82656500 (VALTRA BM100)</t>
  </si>
  <si>
    <t>84129 - TINTA ESMALTE SINTETICO AMARELO OURO METALICO GM - 78 3,6LT</t>
  </si>
  <si>
    <t>14384 - BUCHA 34056900 DO EIXO DIANTEIRO BH180 E BH185I</t>
  </si>
  <si>
    <t>14385 - ARRUELA DE ENCOSTO 34058000</t>
  </si>
  <si>
    <t>14386 - ANEL RETENTOR 81882800</t>
  </si>
  <si>
    <t>14389 - RETENTOR 81880000</t>
  </si>
  <si>
    <t>14390 - BUCHA 34052200</t>
  </si>
  <si>
    <t>15402 - ARRUELA DE ENCOSTO 34057900</t>
  </si>
  <si>
    <t>20320 - RETENTOR REF: 34058400 ( BH 185 I )</t>
  </si>
  <si>
    <t>22356 - RETENTOR REF: 82774700 ( VALTRA BH185 I )</t>
  </si>
  <si>
    <t>22398 - RETENTOR 81879900 - VALTRA</t>
  </si>
  <si>
    <t>22402 - RETENTOR 34057800</t>
  </si>
  <si>
    <t>22403 - ROLAMENTO 82774500</t>
  </si>
  <si>
    <t>26035 - BUCHA REF: 81884400   ( VALTRA BM 100 )</t>
  </si>
  <si>
    <t>26036 - BUCHA REF: 34056800 ( VALTRA BM 100 )</t>
  </si>
  <si>
    <t>26039 - BUCHA REF: 34057100 ( VALTRA BM 100 )</t>
  </si>
  <si>
    <t>16606 - VERNIZ AUTO SOLIDO LAZUDDUR</t>
  </si>
  <si>
    <t>69166 - TINTA AMARELO USINA PU</t>
  </si>
  <si>
    <t>84013 - TINTA CINZA VALTRA PU - 3,6L (BRASILUX)</t>
  </si>
  <si>
    <t>Escavadeiras</t>
  </si>
  <si>
    <t>16381 - ESPAÇADOR 9D - 4029</t>
  </si>
  <si>
    <t>Motoniveladoras</t>
  </si>
  <si>
    <t>16906 - PISTÃO 2G - 5369</t>
  </si>
  <si>
    <t>16907 - MOLA 9J - 5498 ORIGINAL</t>
  </si>
  <si>
    <t>16908 - PARAFUSO 6G0905 ORIGINAL</t>
  </si>
  <si>
    <t>16909 - ARRUELA 5P - 8244 ORIGINAL</t>
  </si>
  <si>
    <t>16910 - ANEL 9D - 7972</t>
  </si>
  <si>
    <t>26642 - DISCO REF: 6Y 7915 MIBA ( CATERPILLAR 120K )</t>
  </si>
  <si>
    <t>26643 - DISCO REF: 8D 8794 MIBA ( CATERPILLAR 120K )</t>
  </si>
  <si>
    <t>26646 - RETENTOR REF: 3S 0303 ( CATERPILLAR 120K )</t>
  </si>
  <si>
    <t>26841 - ANEL REF: 8D 8795  ( CATERPILLAR 120K )</t>
  </si>
  <si>
    <t>31732 - TAMPA REF: 8D 8805 ( CATERPILLAR 120K )</t>
  </si>
  <si>
    <t>50150 - SELO REF: 5P-2545 ( CATERPILLAR 120K )</t>
  </si>
  <si>
    <t>90052 - PISTAO REF: 335/C3904 (JCB JS 210 SC)</t>
  </si>
  <si>
    <t>90053 - SELO REF: 335/C3909 (JCB JS 210 SC)</t>
  </si>
  <si>
    <t>90054 - RETENTOR REF: 335/C3910 (JCB JS 210 SC)</t>
  </si>
  <si>
    <t>Data da Solicitação</t>
  </si>
  <si>
    <t xml:space="preserve">TIPO </t>
  </si>
  <si>
    <t>SITUAÇÃO</t>
  </si>
  <si>
    <t>8183 - CALCO 679390</t>
  </si>
  <si>
    <t>12694 - COIFA REF: 81673110</t>
  </si>
  <si>
    <t>22802 - PINO TRAVA REF: 81857000  ( VALTRA BH 160 )</t>
  </si>
  <si>
    <t>24241 - RETENTOR REF. KH1143</t>
  </si>
  <si>
    <t>26853 - CHAPA DE FIXACAO SUPERIOR REF: 84191800  ( VALTRA BH 160 )</t>
  </si>
  <si>
    <t>26854 - CHAPA DE FIXACAO INFERIOR REF: 84192000  ( VALTRA BH 160 )</t>
  </si>
  <si>
    <t>26888 - TAMPA DA MANOPLA DE GRUPO REF: 82236510 ( VALTRA BH 160 )</t>
  </si>
  <si>
    <t>26893 - MANOPLA DA ALAVANCA DE MARCHA REF: 82236300 ( VALTRA  BH 180 )</t>
  </si>
  <si>
    <t>29348 - ANEL DE VEDACAO REF: KH3625 ( VALTRA BH 160 )</t>
  </si>
  <si>
    <t>29686 - ANEL DE SEGURANCA REF: KG9123 ( VALTRA BH 185 I )</t>
  </si>
  <si>
    <t>29687 - ANEL DE SEGURANCA REF: KG9114 ( VALTRA BH 185 I )</t>
  </si>
  <si>
    <t>57635 - PARAFUSO REF: HD-9033 ( VALTRA  BH 180 )</t>
  </si>
  <si>
    <t>57914 - ANEL RETENTOR REF: KH4946 ( VALTRA BH 180 )</t>
  </si>
  <si>
    <t>57924 - PINO DE PRESSAO REF: JE8092 ( TRATOR VALTRA BH 180 )</t>
  </si>
  <si>
    <t>57926 - ANEL DE TRAVA REF: KG6010 ( TRATOR VALTRA BH 180 )</t>
  </si>
  <si>
    <t>58198 - MANOPLA DA ALAVANCA DE GRUPO REF: 82236200 ( VALTRA  BH 180 )</t>
  </si>
  <si>
    <t>65160 - CALCO REF: 820810 ( VALTRA BH 180 )</t>
  </si>
  <si>
    <t>65162 - CALCO REF: 221610 ( VALTRA BH 180 )</t>
  </si>
  <si>
    <t>65163 - ROLAMENTO REF: 265150 ( VALTRA BH 180 )</t>
  </si>
  <si>
    <t>81309 - ANEL RETENTOR REF: KH3621 (VALTRA BH 180)</t>
  </si>
  <si>
    <t>81314 - ANEL DE VEDACAO REF: KH3618 (VALTRA BH 180)</t>
  </si>
  <si>
    <t>89670 - TUBO DE LUBRIFICACAO REF: 81433910 (VALTRA BH 185I)</t>
  </si>
  <si>
    <t>89671 - EIXO INFERIOR REF: 82731100 (VALTRA BH 185I)</t>
  </si>
  <si>
    <t>7597 - ALAVANCA DE MARCHA 82408520</t>
  </si>
  <si>
    <t>8181 - ANEL DE SEGURANCA KG1045</t>
  </si>
  <si>
    <t>11509 - ANEL ESPACADOR 81340500</t>
  </si>
  <si>
    <t>18699 - ANEL DE SEGURANÇA REF: KG 9121</t>
  </si>
  <si>
    <t>26855 - MOLA PRATO REF: JE9097  ( VALTRA BH 160 )</t>
  </si>
  <si>
    <t>26856 - ARRUELA REF: 82317400  ( VALTRA BH 160 )</t>
  </si>
  <si>
    <t>26857 - CALCO REF: 82708700  ( VALTRA BH 160 )</t>
  </si>
  <si>
    <t>26858 - BUCHA REF: LA9208  ( VALTRA BH 160 )</t>
  </si>
  <si>
    <t>26859 - BUCHA REF: 82316100  ( VALTRA BH 160 )</t>
  </si>
  <si>
    <t>26889 - TAMPA DA MANOPLA DE MARCHA REF: 83825600 ( VALTRA BH 160 )</t>
  </si>
  <si>
    <t>27557 - MOLA REF: 8384 0900 ( VALTRA BH 160 )</t>
  </si>
  <si>
    <t>34960 - ANEL DE TRAVA REF: KG1189 ( VALTRA BM 100 )</t>
  </si>
  <si>
    <t>36466 - ARRUELA 82312510</t>
  </si>
  <si>
    <t>36467 - ARRUELA 82312610</t>
  </si>
  <si>
    <t>67996 - ANEL DE ENCOSTO REF: 8000-6000 ( VALTRA BH 185I )</t>
  </si>
  <si>
    <t>81308 - CONEXAO REF: 8101-3900 (VALTRA BH 180)</t>
  </si>
  <si>
    <t>81310 - PORCA REF: 8155-3200 (VALTRA BH 180)</t>
  </si>
  <si>
    <t>66492 - BUCHA REF: 0111378973 ( COLHEDORA JD CH670 )</t>
  </si>
  <si>
    <t>66526 - PINO REF: AXT12337 ( COLHEDORA JD CH670 )</t>
  </si>
  <si>
    <t>66534 - BUCHA REF: 0610005800 ( COLHEDORA JD CH670 )</t>
  </si>
  <si>
    <t>74318 - PINO REF: AXT20449 (COLHEDORA JD CH670)</t>
  </si>
  <si>
    <t>74332 - PINO REF: AXT15181 ( COLHEDORA JD CH670 )</t>
  </si>
  <si>
    <t>74430 - PARAFUSO REF: 0051377934 (COLHEDORA JD CH670)</t>
  </si>
  <si>
    <t>74449 - CARCACA REF: CB01426115 (COLHEDORA JD CH670)</t>
  </si>
  <si>
    <t>80511 - CUBO REF: CXT18530 (COLHEDORA JD CH670)</t>
  </si>
  <si>
    <t>81118 - BUCHA REF: H170273 ( COLHEDORA JD CH670 )</t>
  </si>
  <si>
    <t>81153 - PISO REF: 031417 UNIMIL (COLHEDORA JD CH670)</t>
  </si>
  <si>
    <t>85731 - REVESTIMENTO REF: CXT17072 ( COLHEDORA JD CH670 ).</t>
  </si>
  <si>
    <t>89019 - REPARO DO MOTOR CHARLYN REF: CB11483723 (COLHEDORA JD CH670)</t>
  </si>
  <si>
    <t>89034 - KIT DE COROA E PINHÃO COLHEDORA REF: (UNIMIL 041209) (JD CH670/CASE AUSTOFT 9000)</t>
  </si>
  <si>
    <t>89270 - CARCACA REF: CB11501068 (COLHEDORA JD CH670)</t>
  </si>
  <si>
    <t>89271 - MESA DE GIRO REF: AXT15321 (COLHEDORA JD CH670)</t>
  </si>
  <si>
    <t>89278 - LATERAL REF: 043074 UNIMIL (COLHEDORA JD CH670)</t>
  </si>
  <si>
    <t>89279 - ESPACADOR REF: 025510 (COLHEDORA JD CH670)</t>
  </si>
  <si>
    <t>89280 - BUCHA REF: 0261305008 (COLHEDORA JD CH670)</t>
  </si>
  <si>
    <t>89283 - CHAPA DE DESGASTE REF: CXT29907 (COLHEDORA JD CH670)</t>
  </si>
  <si>
    <t>89284 - CHAPA DE DESGASTE REF: CXT23314 (COLHEDORA JD CH670)</t>
  </si>
  <si>
    <t>89285 - CHAPA DE DESGASTE REF: CB11428997 (COLHEDORA JD CH670)</t>
  </si>
  <si>
    <t>89286 - CHAPA DE DESGASTE REF: CB01439641 (COLHEDORA JD CH670)</t>
  </si>
  <si>
    <t>89287 - CHAPA DE DESGASTE REF: CB01439642 (COLHEDORA JD CH670)</t>
  </si>
  <si>
    <t>89288 - BOJO PERFURADO REF: UNIMIL 029758 (COLHEDORA JD CH670)</t>
  </si>
  <si>
    <t>89304 - DISCO REF: CXT32624 (COLHEDORA JD CH670)</t>
  </si>
  <si>
    <t>89305 - TAMBOR REF: CB11420509 (COLHEDORA JD CH670)</t>
  </si>
  <si>
    <t>89306 - EIXO MOTOR CHARLYN DO ROLO ALIMENTADOR REF: CXT20509 (COLHEDORA JD CH670)</t>
  </si>
  <si>
    <t>89307 - EIXO MOTOR CHARLYN DO ROLO ALIMENTADOR REF: CXT20514 (COLHEDORA JD CH670)</t>
  </si>
  <si>
    <t>89308 - CUBO REF: 1191340560 (COLHEDORA JD CH670)</t>
  </si>
  <si>
    <t>89309 - CUBO REF: CB01490277 (COLHEDORA JD CH670)</t>
  </si>
  <si>
    <t>82736 - PINO REF: AXT10691 (COLHEDORA JD CH670)</t>
  </si>
  <si>
    <t>89219 - CORRENTE DO ELEVADOR REF: INTERNACIONAL AXT14824 / NACIONAL CB01433201 (COLHEDORA JD CH670)</t>
  </si>
  <si>
    <t>66494 - PINO REF: CB01487612 ( COLHEDORA JD CH670 )</t>
  </si>
  <si>
    <t>66500 - PINO REF: CB01487609 ( COLHEDORA JD CH670 )</t>
  </si>
  <si>
    <t>66523 - BUCHA REF: CXT16008 ( COLHEDORA JD CH670 )</t>
  </si>
  <si>
    <t>66524 - BUCHA REF: 0110038334 ( COLHEDORA JD CH670 )</t>
  </si>
  <si>
    <t>66536 - ESPACADOR REF: CXT18687 ( COLHEDORA JD CH670 )</t>
  </si>
  <si>
    <t>74319 - PINO REF: CB014887604 (COLHEDORA JD CH670)</t>
  </si>
  <si>
    <t>74320 - PINO REF: CXT23204 (COLHEDORA JD CH670)</t>
  </si>
  <si>
    <t>74331 - PINO REF: CB01487614 ( COLHEDORA JD CH670 )</t>
  </si>
  <si>
    <t>81166 - ENGRENAGEM REF: CXT18155 (COLHEDORA JD CH670)</t>
  </si>
  <si>
    <t>81173 - VEDACAO REF: CB01465465 (COLHEDORA JD CH670)</t>
  </si>
  <si>
    <t>81183 - ENGRENAGEM REF: CB11414708 (COLHEDORA JD CH670)</t>
  </si>
  <si>
    <t>81185 - VEDACAO REF: CB01477813 (COLHEDORA JD CH670)</t>
  </si>
  <si>
    <t>81191 - ANEL REF: CB01477814 (COLHEDORA JD CH670)</t>
  </si>
  <si>
    <t>81192 - ISOLADOR REF: AXT15953 (COLHEDORA JD CH670)</t>
  </si>
  <si>
    <t>82707 - PARAFUSO REF: N14822 (COLHEDORA JD CH670)</t>
  </si>
  <si>
    <t>82733 - ISOLADOR REF: 0290042754 (COLHEDORA JD CH670)</t>
  </si>
  <si>
    <t>82738 - BUCHA REF: CB01488966 (COLHEDORA JD CH670)</t>
  </si>
  <si>
    <t>88356 - SELO REF: YZ100016 (COLHEDORA JD CH670)</t>
  </si>
  <si>
    <t>89079 - PORCA REF: N190216 (COLHEDORA JOHN DEERE CH670)</t>
  </si>
  <si>
    <t>89240 - VEDACAO REF: CB11438883 (COLHEDORA JD CH670)</t>
  </si>
  <si>
    <t>89241 - VEDACAO REF: AT124681 (COLHEDORA JD CH670)</t>
  </si>
  <si>
    <t>89242 - ANEL REF: R26448 (COLHEDORA JD CH670)</t>
  </si>
  <si>
    <t>89243 - APOIO REF: AXT15283 (COLHEDORA JD CH670)</t>
  </si>
  <si>
    <t>89272 - PORCA REF: M150959 (COLHEDORA JD CH670)</t>
  </si>
  <si>
    <t>89274 - ANEL REF: L1188N (COLHEDORA JD CH670)</t>
  </si>
  <si>
    <t>89275 - ROLAMENTO REF: F4020655 (COLHEDORA JD CH670)</t>
  </si>
  <si>
    <t>89276 - PORCA REF: CXT18099 (COLHEDORA JD CH670)</t>
  </si>
  <si>
    <t>89282 - ARRUELA REF: 0261340058 ( COLHEDORA JD CH670 )</t>
  </si>
  <si>
    <t>89302 - PINO REF: CB01432669 (COLHEDORA JD CH670)</t>
  </si>
  <si>
    <t>89303 - FLANGE REF: E39751 (COLHEDORA JD CH670)</t>
  </si>
  <si>
    <t>89314 - ETIQUETA REF: JD5755 (COLHEDORA JD CH670)</t>
  </si>
  <si>
    <t>89315 - ETIQUETA REF: CB01472822 (COLHEDORA JD CH670)</t>
  </si>
  <si>
    <t>89368 - VEDACAO REF: CXT23507 (COLHEDORA JD CH670)</t>
  </si>
  <si>
    <t>89369 - PARAFUSO REF: CE32665 (COLHEDORA JD CH670)</t>
  </si>
  <si>
    <t>89371 - ROLAMENTO REF: F40214 (COLHEDORA JD CH670)</t>
  </si>
  <si>
    <t>89372 - ROLAMENTO REF: YZ104564 (COLHEDORA JD CH670)</t>
  </si>
  <si>
    <t>89379 - ADAPTADOR REF: CB01478047 (COLHEDORA JD CH670)</t>
  </si>
  <si>
    <t>89380 - CHICOTE REF: AXT20372 (COLHEDORA JD CH670)</t>
  </si>
  <si>
    <t>89381 - CHICOTE REF: AXT15478 (COLHEDORA JD CH670)</t>
  </si>
  <si>
    <t>89044 - BARRA DE DESGASTE REF: 87243874 (CASE AUSTOFT 9000)</t>
  </si>
  <si>
    <t>89057 - BARRA DE DESGASTE REF: 87242849 (CASE AUSTOFT 9000)</t>
  </si>
  <si>
    <t>Caminhões</t>
  </si>
  <si>
    <t>Carregadeiras</t>
  </si>
  <si>
    <t>Colhedoras</t>
  </si>
  <si>
    <t>Tratores</t>
  </si>
  <si>
    <t>Total Geral</t>
  </si>
  <si>
    <t>Qtde. Pendente</t>
  </si>
  <si>
    <t>Qtde. Entregue</t>
  </si>
  <si>
    <t>Status</t>
  </si>
  <si>
    <t>OC</t>
  </si>
  <si>
    <t>Colhedeiras de Cana</t>
  </si>
  <si>
    <t>Dias para OC ser gerada</t>
  </si>
  <si>
    <t>Máquinas pesadas</t>
  </si>
  <si>
    <t>Veic. Leves</t>
  </si>
  <si>
    <t>Soma de Valor Última Compra</t>
  </si>
  <si>
    <t>82206 - PARACHOQUE DIANT. REF: DTS6611 (VW SAVEIRO G6 CS LT BM - ANO 2015)</t>
  </si>
  <si>
    <t>89656 - GRANDE INFERIOR DO PARACHOQUE DIANT. REF: GRD-VW-10169 (VW SAVEIRO G6 CS LT BM - ANO 2015)</t>
  </si>
  <si>
    <t>89657 - MOLDURA DO FAROL DE MILHA L/E REF: 040544 (VW SAVEIRO G6 CS LT BM - ANO 2015)</t>
  </si>
  <si>
    <t>89658 - MOLDURA DO FAROL DE MILHA L/D REF: 040545 (VW SAVEIRO G6 CS LT BM - ANO 2015)</t>
  </si>
  <si>
    <t>89659 - MOLDURA DO PARALAMA DIANT. L/E REF: 5U7853501A9B9 (VW SAVEIRO G6 CS LT BM - ANO 2015)</t>
  </si>
  <si>
    <t>89660 - MOLDURA DO PARALAMA DIANT. L/D REF: 5U7853502A9B9 (VW SAVEIRO G6 CS LT BM - ANO 2015)</t>
  </si>
  <si>
    <t>48782 - ESTRELA DA GRANDE FRONTAL REF: 973 810 0118 ( MBB 1315 )</t>
  </si>
  <si>
    <t>20997 - LANTERNA DO PISCA DIANT. L/D MB1718 REF: A6888207621</t>
  </si>
  <si>
    <t>20998 - LANTERNA DO PISCA DIANT. L/E MB1718 REF:  A6888207521</t>
  </si>
  <si>
    <t>25314 - LANTERNA CORUJINHA DO TETO DA CABINE MBB 1718 REF: 6888207856</t>
  </si>
  <si>
    <t>33946 - FAROL DIANTEIRO L/E MB1718 REF: A6888209661</t>
  </si>
  <si>
    <t>33947 - FAROL DIANTEIRO L/D MB1718 REF: A6888209761</t>
  </si>
  <si>
    <t>39321 - CHICOTE DE FAROL REF: ETE 7659</t>
  </si>
  <si>
    <t>39809 - SOQUETE REF: ETE 7962</t>
  </si>
  <si>
    <t>57674 - PAINEL DE INSTRUMENTO REF: A382 540 2311 ( MBB 2638 )</t>
  </si>
  <si>
    <t>68364 - PARAFUSO 14 X 60</t>
  </si>
  <si>
    <t>68455 - SUPORTE DO FEIXE DE MOLA TRASEIRO PARTE TRAS. RERF: A394 320 7075 (MBB 1718)</t>
  </si>
  <si>
    <t>68458 - BUZINA AR 24 VTS (MBB 1718)</t>
  </si>
  <si>
    <t>90297 - CONECTOR 16 POLOS REF: A000 153 0022 (MB 1718)</t>
  </si>
  <si>
    <t>90298 - CONECTOR REF: 96545626</t>
  </si>
  <si>
    <t>90299 - JUMELO DO FEIXE DE MOLA DIANT. REF: A352 320 0063 (MB 1718)</t>
  </si>
  <si>
    <t>90300 - SOQUETE REF: ETE 7902</t>
  </si>
  <si>
    <t>73272 - ANEL DE VEDACAO DA CRUZETA REF: A000 268 1359 (MBB 2638)</t>
  </si>
  <si>
    <t>89505 - ENGRENAGEM PLANETARIA CX CAMBIO ZF 16S-1650 REF: 0091332055</t>
  </si>
  <si>
    <t>33858 - PROTECAO DA TURBINA MB3340 REF: A4570980034</t>
  </si>
  <si>
    <t>44469 - ESTRIBO INFERIOR LD AXOR MBB 3344 REF: 9406600328</t>
  </si>
  <si>
    <t>55470 - CHAPA PROTETORA DO CATALIZADOR REF: A 942 492 2830 ( MBB 3340 )</t>
  </si>
  <si>
    <t>89985 - MANGUEIRA DO RESERVATORIO HIDRAUL. REF: A625 466 0081 (MB 3340)</t>
  </si>
  <si>
    <t>89986 - MANGOTE DO RESERVATORIO HIDRAUL. REF: A617 997 0082 (MB 3340)</t>
  </si>
  <si>
    <t>1004 - BATERIA 150 AMPERES - 38B ZETA</t>
  </si>
  <si>
    <t>90163 - PARAFUSO DE BIELA REF: R501124 (JOHN DEERE 7505)</t>
  </si>
  <si>
    <t>78949 - MANCAL TRASEIRO DO MOTOR DE PARTIDA 93R REF - ZEN3978.</t>
  </si>
  <si>
    <t>89076 - MANCAL DIANTEIRO DO MOTOR DE PARTIDA 93R REF: ZEN 13149</t>
  </si>
  <si>
    <t>5521 - PLATO DE EMBREAGEM R95378</t>
  </si>
  <si>
    <t>5523 - PLATO DE EMBREAGEM R96806</t>
  </si>
  <si>
    <t>7504 - BUCHA R95301</t>
  </si>
  <si>
    <t>8502 - MOLA DE COMPRESSAO R95370</t>
  </si>
  <si>
    <t>8503 - MOLA DE COMPRESSAO R104785</t>
  </si>
  <si>
    <t>8507 - DISCO R95422</t>
  </si>
  <si>
    <t>8508 - ARRUELA DE VEDACAO R163341</t>
  </si>
  <si>
    <t>11766 - ANEL R63226</t>
  </si>
  <si>
    <t>15675 - PINO FIXADOR AL79050</t>
  </si>
  <si>
    <t>15684 - PLATO DE EMBREAGEM R96805</t>
  </si>
  <si>
    <t>20494 - JUNTA REF: R95380 ( JOHN DEERE 7505 )</t>
  </si>
  <si>
    <t>20506 - PARAFUSO REF: R175130 ( JOHN DEERE 7505 )</t>
  </si>
  <si>
    <t>21634 - PISTAO REF: R105391 ( JOHN DEERE 7505 )</t>
  </si>
  <si>
    <t>21653 - ANEL REF: R33167 ( JOHN DEERE 7505 )</t>
  </si>
  <si>
    <t>21654 - ANEL REF: R39322 ( JOHN DEERE 7505 )</t>
  </si>
  <si>
    <t>22073 - EIXO RE222632</t>
  </si>
  <si>
    <t>22680 - ARRUELA DE ENCOSTO REF: R105040 ( JOHN DEERE 7505 )</t>
  </si>
  <si>
    <t>26441 - ARRUELA DE ENCOSTO REF: R87210 ( JOHN DEERE 7500 )</t>
  </si>
  <si>
    <t>30123 - ANEL DE PRESSAO REF: L79076  ( JOHN DEERE 6405 )</t>
  </si>
  <si>
    <t>31423 - DISCO COM ESTRIA INT. REF: RE48092 ( JOHN DEERE 7505 )</t>
  </si>
  <si>
    <t>31442 - ARRUELA DE ENCOSTO REF: R95360 ( JOHN DEERE 7505 )</t>
  </si>
  <si>
    <t>37014 - DISCO DE FREIO REF: RE35512 ( JOHN DEERE 7505 )</t>
  </si>
  <si>
    <t>46055 - PINO DE TRAVA REF: 45M7080 ( JOHN DEERE 7500 )</t>
  </si>
  <si>
    <t>47380 - MOLA REF: R112974 ( JOHN DEERE 7505 )</t>
  </si>
  <si>
    <t>66109 - KIT RETENTOR REF: RE47305 ( JOHN DEERE 7505 )</t>
  </si>
  <si>
    <t>72503 - PLACA REF: RE152103 (JOHN DEERE 7505)</t>
  </si>
  <si>
    <t>88064 - INTERRUPTOR REF: RE46534 (JOHN DEERE 7505)</t>
  </si>
  <si>
    <t>88065 - PINO REF: R114264 (JOHN DEERE 7505)</t>
  </si>
  <si>
    <t>88687 - VALVULA REF: R110256 ( JOHN DEERE 7505 )</t>
  </si>
  <si>
    <t>88688 - MOLA DE COMPRESSAO REF: R95216 ( JOHN DEERE 7505 )</t>
  </si>
  <si>
    <t>88690 - VEDACAO REF: R112976 ( JOHN DEERE 7505 )</t>
  </si>
  <si>
    <t>89062 - BUCHA REF: R162148 ( JOHN DEERE 7505 )</t>
  </si>
  <si>
    <t>88563 - BOMBA DE OLEO DO MOTOR OM 355/6</t>
  </si>
  <si>
    <t>88564 - BOMBA D'ÁGUA DO MOTOR OM 355/6</t>
  </si>
  <si>
    <t>88565 - JG DE JUNTA COMPLETO DO MOTOR OM 355/6</t>
  </si>
  <si>
    <t>88566 - PARAFUSO DO CABECOTE DO MOTOR OM 355/6</t>
  </si>
  <si>
    <t>88569 - KIT DO MOTOR OM 355/6 (CAMISA/PISTÃO/ANEL)</t>
  </si>
  <si>
    <t>89668 - BRONZE DE BIELA 0,25 MT OM355/6</t>
  </si>
  <si>
    <t>89672 - BRONZE FIXO STD MT OM355/6</t>
  </si>
  <si>
    <t>Oficina Mecanica Automotiva</t>
  </si>
  <si>
    <t>Administração/Controle Oficina Agrícola</t>
  </si>
  <si>
    <t>Galpão Almox.Oficina Agrícola 092023</t>
  </si>
  <si>
    <t>Caminhões Bombeiro</t>
  </si>
  <si>
    <t>Implementos Agrícola - Irrigação</t>
  </si>
  <si>
    <t>14216 - MANGUEIRA CRISTAL 1''</t>
  </si>
  <si>
    <t>4606 - ALICATE DE PRESSÃO</t>
  </si>
  <si>
    <t>90051 - CARREGADOR DE BATERIA 12 E 24V REF: WORKER CD-520</t>
  </si>
  <si>
    <t>10000 - VENTILADOR DE PAREDE DE 50CM TURBO</t>
  </si>
  <si>
    <t>90110 - PRENSA P/ SACAR E INSERIR ROLAMENTO C/ MOLA RETORNO REF: MAG DS800192</t>
  </si>
  <si>
    <t>90153 - FURADEIRA DE BASE MAGNETICA REF: BOSCH GBM 50-2</t>
  </si>
  <si>
    <t>62566 - VENTILADOR DE PAREDE ARNO ULTRA SILENCE FORCE VD51 50CM 6 PÁS 3 VELOCIDADES PRETO</t>
  </si>
  <si>
    <t>13531 - MANGUEIRA DUPLA SOLDA IBIRA 5/16" 300 PSI</t>
  </si>
  <si>
    <t>20262 - REGULADOR DE ACETIGAS/ACETILENO HARRIS 829</t>
  </si>
  <si>
    <t>20263 - REGULADOR DE OXIGENIO HARRIS 818</t>
  </si>
  <si>
    <t>26387 - CANETA DE CORTE PARA  MACARICO HARRIS 880</t>
  </si>
  <si>
    <t>90263 - ARMARIO SEMI-ABERTO ALT: 1,60 LARG: 0,80 E PROFUNDIDADE: 0,40</t>
  </si>
  <si>
    <t>MAKEL</t>
  </si>
  <si>
    <t>REGIA PNEUS</t>
  </si>
  <si>
    <t>REPENORTE</t>
  </si>
  <si>
    <t>CABINE</t>
  </si>
  <si>
    <t>DINATEC</t>
  </si>
  <si>
    <t>CIA BRASILEIRA DIST. AUTO S.A</t>
  </si>
  <si>
    <t>IDEAL DISTRIBUIDORA DE PEÇAS</t>
  </si>
  <si>
    <t>IMPÉRIO COLHEITADEIRA</t>
  </si>
  <si>
    <t>Oficina Geral</t>
  </si>
  <si>
    <t>Irrigação</t>
  </si>
  <si>
    <t>Oficina Diversos</t>
  </si>
  <si>
    <t>Ref.1</t>
  </si>
  <si>
    <t>N_SOLIC</t>
  </si>
  <si>
    <t>N_OC</t>
  </si>
  <si>
    <t>Teste</t>
  </si>
  <si>
    <t>Qtde. Solic.</t>
  </si>
  <si>
    <t>Qtde. S/ OC.</t>
  </si>
  <si>
    <t>% Total</t>
  </si>
  <si>
    <t>Dias s/ O.C.</t>
  </si>
  <si>
    <t>Qtde. C/OC</t>
  </si>
  <si>
    <t>TENSOR DA CORREIA DO ALTERNADOR REF: 500350419 (COLHEDORA CASE AUSTOFT 9000)</t>
  </si>
  <si>
    <t>CORREIA DO ALTERNADOR REF: 5802573105 (COLHEDORA CASE AUSTOFT 9000)</t>
  </si>
  <si>
    <t>PINO REF: 48150491 (CASE AUSTOFT 9000)</t>
  </si>
  <si>
    <t>BUCHA REF: 48150465 (CASE AUSTOFT 9000)</t>
  </si>
  <si>
    <t>PINO REF: 48150495 (CASE AUSTOFT 9000)</t>
  </si>
  <si>
    <t>PINO REF: 48150454 (CASE AUSTOFT 9000)</t>
  </si>
  <si>
    <t>EIXO REF: 47912978 (CASE AUSTOFT 9000)</t>
  </si>
  <si>
    <t>PINO REF: 376569A1 (CASE AUSTOFT 9000)</t>
  </si>
  <si>
    <t>BUCHA REF: 87255100 (CASE AUSTOFT 9000)</t>
  </si>
  <si>
    <t>ROLAMENTO REF: 51626331 (CASE AUSTOFT 9000)</t>
  </si>
  <si>
    <t>BARRA DE DESGASTE REF: 87243873 (CASE AUSTOFT 9000)</t>
  </si>
  <si>
    <t>BARRA DE DESGASTE REF: 87242851 (CASE AUSTOFT 9000)</t>
  </si>
  <si>
    <t>PARAFUSO REF: 393698 (CASE AUSTOFT 9000)</t>
  </si>
  <si>
    <t>PORCA REF: 412141 (CASE AUSTOFT 9000)</t>
  </si>
  <si>
    <t>BORRACHA REF: 87241776 (CASE AUSTOFT 9000)</t>
  </si>
  <si>
    <t>KIT DE COROA E PINHÃO COLHEDORA REF: (UNIMIL 041209) (JD CH670/CASE AUSTOFT 9000)</t>
  </si>
  <si>
    <t>DISCO DO CORTE DE BASE REF: 87239448 (CASE AUSTOFT 9000)</t>
  </si>
  <si>
    <t>PLANTAR TECNOLOGIAS E MAQUINAS AGRICOLAS LTDA</t>
  </si>
  <si>
    <t>TORCANE COMÉRCIO DE PEÇAS AGRICOLAS LTDA</t>
  </si>
  <si>
    <t>UNIMIL INDÚSTRIA E COMÉRCIO DE PEÇAS DE MÁQUINAS AGRÍCOLAS LTDA</t>
  </si>
  <si>
    <t>GEOMAQ TRATORPEÇAS LTDA</t>
  </si>
  <si>
    <t>BUSSOLA FERRAMENTAS AGRÍCOLAS LTDA</t>
  </si>
  <si>
    <t>DISCO REF: AXT15370 (COLHEDORA JD CH670)</t>
  </si>
  <si>
    <t>DISCO REF: AXT15368 (COLHEDORA JD CH670)</t>
  </si>
  <si>
    <t>ROLO LEVANTADOR REF: AXT23501 (COLHEDORA CH670)</t>
  </si>
  <si>
    <t>PLACA DE DESGASTE REF: CXT35079 (COLHEDORA JD CH670)</t>
  </si>
  <si>
    <t>CAPA REF: JD9116 (COLHEDORA JD CH670)</t>
  </si>
  <si>
    <t>CONE REF: JD9051/CAPA JD 9116 (COLHEDORA JD CH670)</t>
  </si>
  <si>
    <t>ROLAMENTO REF: RE194236 (COLHEDORA JD CH670)</t>
  </si>
  <si>
    <t>ROLAMENTO REF: JD9279 (COLHEDORA JD CH670)</t>
  </si>
  <si>
    <t>ADAPTADOR REF: CB01478047 (COLHEDORA JD CH670)</t>
  </si>
  <si>
    <t>ANEL REF: CB01477814 (COLHEDORA JD CH670)</t>
  </si>
  <si>
    <t>VEDACAO REF: CB01477813 (COLHEDORA JD CH670)</t>
  </si>
  <si>
    <t>VEDACAO REF: CB01477812 (COLHEDORA JD CH670)</t>
  </si>
  <si>
    <t>CAPUZ REF: 038344 UNIMIL (COLHEDORA JD CH670)</t>
  </si>
  <si>
    <t>CORRENTE REF: AXT23533 (COLHEDORA JOHN DEERE CH670)</t>
  </si>
  <si>
    <t>TALISCA REF: CB11464244 (COLHEDORA JOHN DEERE CH670)</t>
  </si>
  <si>
    <t>PARAFUSO REF: 0051377934 (COLHEDORA JD CH670)</t>
  </si>
  <si>
    <t>PORCA REF: N190216 (COLHEDORA JOHN DEERE CH670)</t>
  </si>
  <si>
    <t>ENGRENAGEM REF: CB11414708 (COLHEDORA JD CH670)</t>
  </si>
  <si>
    <t>PINO REF: CB01487609 ( COLHEDORA JD CH670 )</t>
  </si>
  <si>
    <t>ENGRENAGEM REF: CXT18155 (COLHEDORA JD CH670)</t>
  </si>
  <si>
    <t>EMENDA CORRENTE REF: 026686 UNIMIL (COLHEDORA JD CH670)</t>
  </si>
  <si>
    <t>ASSOALHO REF: 031417 UNIMIL (COLHEDORA JOHN DEERE CH670)</t>
  </si>
  <si>
    <t>ASSOALHO REF: 031411 UNIMIL (COLHEDORA JOHN DEERE CH670)</t>
  </si>
  <si>
    <t>ASSOALHO REF: 031412 UNIMIL (JD CH670)</t>
  </si>
  <si>
    <t>PINO REF: CB01487612 ( COLHEDORA JD CH670 )</t>
  </si>
  <si>
    <t>BUCHA REF: 0111378973 ( COLHEDORA JD CH670 )</t>
  </si>
  <si>
    <t>AMORTECEDOR REF: CB01497592 (COLHEDORA JD CH670)</t>
  </si>
  <si>
    <t>24353 - LAVADORA WAYNE/SOMAR HU 6402 4CV TRIF. C/ 2 MANG. 10M 400 LBS/50 L P/MINUTO</t>
  </si>
  <si>
    <t>19687 - PARALAMA TRASEIRO LD (VOLVO NL12 360 ELETRONIC)</t>
  </si>
  <si>
    <t>34264 - ROLAMENTO REF: 021010P1  ( TRATOR MF 7180 )</t>
  </si>
  <si>
    <t>34265 - PLACA REF: 021018P1  ( TRATOR MF 7180 )</t>
  </si>
  <si>
    <t>38832 - JG DE DECALQUE ( CASE 621D )</t>
  </si>
  <si>
    <t>40661 - BUCHA REF: 021095P2  ( TRATOR MF 7180 )</t>
  </si>
  <si>
    <t>41456 - TINTA VERMELHO VOLVO PU</t>
  </si>
  <si>
    <t>52922 - ROLAMENTO REF: 0218 27R1 ( TRATOR MF 7180 )</t>
  </si>
  <si>
    <t>54226 - PARALAMA TRAS. L/E ( VOLVO NL 12 360 ELETRONIC)</t>
  </si>
  <si>
    <t>56292 - MOLA REF: 193334M1 ( TRATOR MF 7180 )</t>
  </si>
  <si>
    <t>58845 - RETENTOR REF: 6275517M1 (TRATOR MF 7219 )</t>
  </si>
  <si>
    <t>80895 - CALCO REF: 021898R1 (TRATOR MF 7219)</t>
  </si>
  <si>
    <t>82393 - ROLAMENTO REF: 0219-46R1 (TRATOR MF 7180)</t>
  </si>
  <si>
    <t>83925 - DILUENTE PU 454 LAZURIL 0,900ML - 308</t>
  </si>
  <si>
    <t>86761 - ANEL INTERNO REF: ACW0765270 (TRATOR MF 7219)</t>
  </si>
  <si>
    <t>86762 - PORTA LUVA REF: 021889R1 (TRATOR MF 7219)</t>
  </si>
  <si>
    <t>86763 - LUVA REF: 021887R1 (TRATOR MF 7219)</t>
  </si>
  <si>
    <t>86765 - ENGRENAGEM REF: 6270835M1 (TRATOR MF 7219)</t>
  </si>
  <si>
    <t>86766 - ENGRENAGEM REF: 6270837M1 (TRATOR MF 7219)</t>
  </si>
  <si>
    <t>86767 - ARRUELA DE ENCOSTO REF: 6270834M1 (TRATOR MF 7219)</t>
  </si>
  <si>
    <t>90336 - CALCO REF: 023210P1 (TRATOR MF 7219)</t>
  </si>
  <si>
    <t>90337 - CALCO REF: 023211P1 (TRATOR MF 7219 )</t>
  </si>
  <si>
    <t>90338 - BUCHA REF: 6227779M1 (TRATOR MF 7219 )</t>
  </si>
  <si>
    <t>90339 - ANEL-O REF: 364784X1 (TRATOR MF 7219 )</t>
  </si>
  <si>
    <t>90340 - ROLAMENTO CONICO REF: 6270974M1 (TRATOR MF 7219 )</t>
  </si>
  <si>
    <t>90342 - ROLAMENTO REF: 021964R1 (TRATOR MF 7219 )</t>
  </si>
  <si>
    <t>90343 - ARRUELA DE ENCOSTO REF: 021872R1 (TRATOR MF 7219 )</t>
  </si>
  <si>
    <t>90344 - CUBO SICRONIZADOR REF: 021892R1  (TRATOR MF 7219 )</t>
  </si>
  <si>
    <t>90345 - ROLAMENTO REF: 021964R1 (TRATOR MF 7219 )</t>
  </si>
  <si>
    <t>90346 - ROLAMENTO CONICO REF: 6270975M1 (TRATOR MF 7219 )</t>
  </si>
  <si>
    <t>90347 - BUCHA DA MOLA DIANTEIRA REF: 200218820 (VOLVO FM 420)</t>
  </si>
  <si>
    <t>90365 - TINTA CINZA CASE - 3,6L (LAZURIL)</t>
  </si>
  <si>
    <t>20117 - RETROVISOR COMPLETO L/D VOLVO NL12</t>
  </si>
  <si>
    <t>20118 - RETROVISOR COMPLETO L/E VOLVO NL12</t>
  </si>
  <si>
    <t>31064 - KPO C/CATALIZADOR MAXI RUBBER - 400G</t>
  </si>
  <si>
    <t>38740 - INTERRUPTOR DO BLOQUEIO MB 2638 REF. A 696 545 8614</t>
  </si>
  <si>
    <t>51355 - PORCA DO FRANGE DO PINHAO REF: 385 351 0672 ( MBB 2726 )</t>
  </si>
  <si>
    <t>51356 - RETENTOR EXTERNO DO PINHAO REF: 017 997 7947 ( MBB 2726 )</t>
  </si>
  <si>
    <t>51357 - RETENTOR DO DIFERENCIAL REF: 017 997 2547  ( MBB 2726 )</t>
  </si>
  <si>
    <t>51358 - ARRUELA SATELITE DO BLOQUEIO REF: 355 353 0176 ( MBB 2726 )</t>
  </si>
  <si>
    <t>51360 - ENGRENAGEM SATELITE 10 DENTES REF: 386 353 0214 ( MBB 2726 )</t>
  </si>
  <si>
    <t>51361 - BUCHA OSCILANTE DO DIFERENCIAL REF: 653 353 0050 ( MBB 2726 )</t>
  </si>
  <si>
    <t>51362 - ARRUELA ESPACADORA 31MM REF: 653 353 0051 ( MBB 2726 )</t>
  </si>
  <si>
    <t>51364 - ENGRENAGEM COM FLANGE SATELITE REF: 386 353 0114 ( MBB 2726 )</t>
  </si>
  <si>
    <t>51367 - ENGRENAGEM PLANETARIA REF: 386 353 0015 ( MBB 2726 )</t>
  </si>
  <si>
    <t>51368 - ARRUELA DE ENCOSTO 2,35MM REF: 355 353 2262</t>
  </si>
  <si>
    <t>51537 - CRUZETA DO DIFERENCIAL REF: 653 353 0020 ( MBB 2726 )</t>
  </si>
  <si>
    <t>55505 - TAPETE PLASTICO DA CABINE ( VOLVO NL12 1997 )</t>
  </si>
  <si>
    <t>72716 - VALVULA SOLENOIDE 24V REF: 003 997 1836 (MB 2638)</t>
  </si>
  <si>
    <t>73731 - BORRACHA DA PORTA (FIAT MOBI) REF - 2101.</t>
  </si>
  <si>
    <t>77122 - PARACHOQUE DIANT. REF: FIAT 100242471 (FIAT MOBI LIKE - ANO 2020)</t>
  </si>
  <si>
    <t>77125 - MOLDURA DO PARALAMA DIANT. L/D REF: FIAT 100233287 (FIAT MOBI LIKE - ANO 2020)</t>
  </si>
  <si>
    <t>77126 - MOLDURA DO PARALAMA DIANT. L/E REF: FIAT 100233289 (FIAT MOBI LIKE - ANO 2020)</t>
  </si>
  <si>
    <t>81491 - EIXO ACIONADOR DO BLOQUEIO REF: A355 353 0935 (MBB 2726)</t>
  </si>
  <si>
    <t>81521 - PORCA DO EIXO DO BLOQUEIO DO DIFERENCIAL REF: A355 353 0126 (MBB 2726)</t>
  </si>
  <si>
    <t>84110 - ANEL DE VEDACAO DO CILINDRO DE MUDANCA DO DIFERENCIAL REF: A990 990 8614 (MBB 2726)</t>
  </si>
  <si>
    <t>86721 - BATIDA DE PEDRA 900ML - MAXI RUBBER REF - 350.</t>
  </si>
  <si>
    <t>90348 - JG DE FAIXA LATERAL VOLVO C/ ADESIVO 360 (VOLVO NL12)</t>
  </si>
  <si>
    <t>90350 - CALHA DE CHUVA (VOLVO NL12)</t>
  </si>
  <si>
    <t>90351 - QUEBRA SOL DO TETO (VOLVO NL12)</t>
  </si>
  <si>
    <t>90352 - FECHADURA DA CAMA (VOLVO NL12)</t>
  </si>
  <si>
    <t>90353 - VOLANTE DIRECIONAL (VOLVO NL12)</t>
  </si>
  <si>
    <t>90355 - SIMBOLO DA GRADE FRONTAL DO CAPO (VOLVO NL12)</t>
  </si>
  <si>
    <t>90356 - PLACA LATERAL COM NUMERO 360 (VOLVO NL12)</t>
  </si>
  <si>
    <t>90358 - ACABAMENTO EXTERNO DA BASE DA CABINE L/D (VOLVO NL12)</t>
  </si>
  <si>
    <t>90359 - ACABAMENTO EXTERNO DA BASE DA CABINE L/E (VOLVO NL12)</t>
  </si>
  <si>
    <t>90361 - MOLDURA DO PUXADOR DA PORTA L/E ( VOLVO NL12 )</t>
  </si>
  <si>
    <t>90362 - MOLDURA DO PUXADOR DA PORTA L/D ( VOLVO NL12 )</t>
  </si>
  <si>
    <t>90363 - PEGA MAO INTERNO DA PORTA L/E ( VOLVO NL12 )</t>
  </si>
  <si>
    <t>90364 - PEGA MAO INTERNO DA PORTA L/D ( VOLVO NL12 )</t>
  </si>
  <si>
    <t>90398 - JG DE PRESILHA DE PLASTICO DO ACABAMENTO DA CABINE (VOLVO NL12)</t>
  </si>
  <si>
    <t>90399 - MOLDURA LATERAL DA CABINE L/D (VOLVO NL12)</t>
  </si>
  <si>
    <t>90403 - BUCHA DA CRUZETA DO DIFERENCIAL REF: A355 353 1050 ( MBB 2726 )</t>
  </si>
  <si>
    <t>90404 - ROLAMENTO DO DIFERENCIAL REF: A007 981 0201 ( MBB 2726 )</t>
  </si>
  <si>
    <t>90405 - ARRUELA DE PRESSAO REF: A355 353 1962 (MBB 2726)</t>
  </si>
  <si>
    <t>90406 - GARFO ACIONADOR DO BLOQUEIO REF: A385 353 0034 (MBB 2726)</t>
  </si>
  <si>
    <t>90407 - ROLAMENTO DE ESFERA DO DIFERENCIAL REF: N000625920067 (MBB 2726)</t>
  </si>
  <si>
    <t>90409 - CAIXA SATELITIE VAZIA DO DIFERENCIAL REF: A3553501827 ( MBB 2726 )</t>
  </si>
  <si>
    <t>90411 - BUCHA CRUZETA DO DIFERENCIAL REF: A3553530250 ( MBB 2726 )</t>
  </si>
  <si>
    <t>90421 - FECHADURA ELETRICA INTERNA DA PORTA TRASEIRA L/E REF: 520069940 (FIAT MOBI LIKE - ANO 2020)</t>
  </si>
  <si>
    <t>4608 - ALICATE UNIVERSAL</t>
  </si>
  <si>
    <t>11517 - TAMBOR DE FREIO TRASEIRO REF. MB 3014230101/FRUM 3718 MBB 1718/2726</t>
  </si>
  <si>
    <t>11518 - TAMBOR DE FREIO DIANTEIRO MB1718</t>
  </si>
  <si>
    <t>19338 - BUCHA DA ARTICULAÇÃO CABINE REF: 673 317 0112( MBB 2324 )</t>
  </si>
  <si>
    <t>37308 - AMORTECEDOR TRASEIRO MB1718 REF: A6953267000</t>
  </si>
  <si>
    <t>37320 - EIXO "S' TRASEIRO LE MB1718 REF: A3864217036</t>
  </si>
  <si>
    <t>37321 - EIXO "S' TRASEIRO LD MB1718 REF: A3864217136</t>
  </si>
  <si>
    <t>37353 - PARACHOQUE DIANTEIRO DOS FAROIS MB1718 REF: A6888807770</t>
  </si>
  <si>
    <t>39544 - GUARDA PO DA ALAVANCA DE CAMBIO (MB2726) REF: A9702681897</t>
  </si>
  <si>
    <t>39545 - AMORTECEDOR DA CABINE MBB 2726/1718 REF: A6823177103</t>
  </si>
  <si>
    <t>40055 - COXIM DO RADIADOR MB2638 REF: A6955047112</t>
  </si>
  <si>
    <t>40674 - SUPORTE DO ALTERNADOR MB1718/2423 REF: A9061500770</t>
  </si>
  <si>
    <t>41027 - COXIM TRASEIRO DO MOTOR MB1718 REF: A9702400418</t>
  </si>
  <si>
    <t>43758 - MARTELO DE BORRACHA DE 1K</t>
  </si>
  <si>
    <t>44046 - BUCHA DA SUSPENSAO DA CABINE MB2423 REF: 6733170112</t>
  </si>
  <si>
    <t>44049 - ARRUELA ESPACADORA DA ALAVANCA (SUSPENSAO DA CABINE MB2423) REF: 6733170152</t>
  </si>
  <si>
    <t>44051 - BARRA DE TORCAO (SUSPENSAO DA CABINE MB2423) REF: 6733170165</t>
  </si>
  <si>
    <t>44053 - ALAVANCA DIREITA (SUSPENSAO DA CABINE MB2423) REF: 3863107073</t>
  </si>
  <si>
    <t>44074 - ALAVANCA ESQUERDA (SUSPENSAO DA CABINE MB2423) REF: 6733100373</t>
  </si>
  <si>
    <t>44488 - LANTERNA CORUJINHA DO TETO LE AXOR MBB 3344 REF: 0028205056</t>
  </si>
  <si>
    <t>50436 - ANEL ESPACADOR DA BARRA DE TROCAO REF: 673 317 0051 ( MBB 2423 )</t>
  </si>
  <si>
    <t>55375 - SUPORTE PARACHOQUE FRONTAL REF: 693 520 7372 ( MBB 2726 )</t>
  </si>
  <si>
    <t>56160 - TAMPA DO ACABAMENTO PARACHOQUE REF: A688 881 7324 ( MBB 2726 )</t>
  </si>
  <si>
    <t>56390 - AMORTECEDOR DIANT. REF: A695 323 0000 ( MBB 1718 )</t>
  </si>
  <si>
    <t>56392 - COXIM DIANTEIRO DO MOTOR REF: A695 240 0217 ( MBB 1718 )</t>
  </si>
  <si>
    <t>69954 - GUARDA PO INFERIOR DA ALAVANCA DE MARCHA REF: A384 268 0297 (MBB 1719)</t>
  </si>
  <si>
    <t>74452 - PINO REF: CB01487624 (COLHEDORA JD CH670)</t>
  </si>
  <si>
    <t>74453 - PINO REF: CB01487627 (COLHEDORA JD CH670)</t>
  </si>
  <si>
    <t>86334 - PRANCHETA OFICIO DURATEX REF - 07896292211704</t>
  </si>
  <si>
    <t>90423 - FAROL TRASEIRO L/D REF: 85194201 (VALTRA BH 185I)</t>
  </si>
  <si>
    <t>90424 - FAROL TRASEIRO L/E REF: 85194101 (VALTRA BH 185I)</t>
  </si>
  <si>
    <t>90426 - FAROL DIANTEIRO (LANTERNA) REF: 85193901 (VALTRA BH 185I)</t>
  </si>
  <si>
    <t>90427 - FAROL DIANTEIRO L/D REF: 85194001 (VALTRA BH 185I)</t>
  </si>
  <si>
    <t>90428 - FAROL DIANTEIRO REF: 80649000 (VALTRA BH 185I)</t>
  </si>
  <si>
    <t>90429 - MOLA DO FAROL REF: 32547500 (VALTRA BH 185I)</t>
  </si>
  <si>
    <t>90430 - EIXO REF: CXT 20509  (COLHEDORA JD CH670)</t>
  </si>
  <si>
    <t>90431 - MANGOTE REF: R226646 (COLHEDORA JD CH670)</t>
  </si>
  <si>
    <t>90432 - TANQUE REF: T236232 (COLHEDORA JD CH670)</t>
  </si>
  <si>
    <t>90433 - CONEXÃO REF: AT32338 (COLHEDORA JD CH670)</t>
  </si>
  <si>
    <t>90434 - PINHÃO REF: CB01437885 (COLHEDORA JD CH670)</t>
  </si>
  <si>
    <t>90435 - PINHÃO REF: CB01418408 (COLHEDORA JD CH670)</t>
  </si>
  <si>
    <t>90436 - ENGRENAGEM REF: CB01418406 (COLHEDORA JD CH670)</t>
  </si>
  <si>
    <t>90437 - BUCHA REF: R99444 (COLHEDORA JD CH670)</t>
  </si>
  <si>
    <t>90439 - BUCHA REF: HC13652 (COLHEDORA JD CH670)</t>
  </si>
  <si>
    <t>90440 - ADAPTADOR REF: X10F50X-5 (COLHEDORA JD CH670)</t>
  </si>
  <si>
    <t>90457 - KIT ESPATULA P/ PNEUS DE CAMINHÕES REF: VX -095 - VX</t>
  </si>
  <si>
    <t>90458 - ESPATULA CHATA 60 CM P/ PNEUS DE VEIC. LEVES</t>
  </si>
  <si>
    <t>90507 - TAMPA DA CAIXA DE BATERIA REF: A384 541 7803 (MB 1718)</t>
  </si>
  <si>
    <t>90508 - TUBO DE ADMISSAO DO COMPRESSOR DE AR REF: A904 098 2107 (MB 1718)</t>
  </si>
  <si>
    <t>90510 - ABRAÇADEIRA DO CANO DE ADMISSAO REF: A906 997 0090 (MB 1718)</t>
  </si>
  <si>
    <t>90511 - ABRAÇADEIRA DO CANO DA TURBINA REF: A376 997 7090 (MB 1718)</t>
  </si>
  <si>
    <t>90512 - DEFLETOR DO RADIADOR REF: A693 505 0255 (MB 1718)</t>
  </si>
  <si>
    <t>90513 - MANGOTE DE ADMISSAO DO COMPRESSOR DE AR REF: A904 130 3757 (MB 1718)</t>
  </si>
  <si>
    <t>90514 - MANGUEIRA DE RETORNO DO TANQUE DE COMBUSTIVEL REF: A696 476 7026 (MB 1718)</t>
  </si>
  <si>
    <t>90515 - RETENTOR DO EIXO PRIMARIO DA CX DE CAMBIO REF: A021 997 1747 (MB 1718)</t>
  </si>
  <si>
    <t>90516 - EIXO "S" DIANTEIRO L/D REF: A623 421 0136 (MB 1718)</t>
  </si>
  <si>
    <t>90517 - EIXO "S" DIANTEIRO L/E REF: A623 421 0236 (MB 1718)</t>
  </si>
  <si>
    <t>90518 - TRAVESSA DIANTEIRA DO CHASSI REF: A695 310 7122 (MB 1718)</t>
  </si>
  <si>
    <t>90519 - PLACA ESCAMADA L/D REF: A693 312 7287 (MB 1718)</t>
  </si>
  <si>
    <t>90520 - PLACA ESCAMADA L/E REF: A693 312 7187 (MB 1718)</t>
  </si>
  <si>
    <t>90521 - SUPORTE SUPERIOR DE SUSPENSAO DA CABINE L/E REF: A682 310 8263 (MB 1718)</t>
  </si>
  <si>
    <t>90522 - DISCO DA BARRA DE TORCAO REF: A673 317 0076 (MB 1718)</t>
  </si>
  <si>
    <t>90523 - SUPORTE DA ALAVANCA DA CABINE REF: A673 310 0909 (MB 1718)</t>
  </si>
  <si>
    <t>90524 - PARAFUSO DA ALAVANCA DA CABINE REF: A673 317 0071 (MB 1718)</t>
  </si>
  <si>
    <t>90525 - MANCAL INFERIOR DA CABINE L/E REF: A682 310 7663 (MB 1718)</t>
  </si>
  <si>
    <t>90526 - CALCO DO SUPORTE DA CABINE L/D REF: A693 317 7084 (MB 1718)</t>
  </si>
  <si>
    <t>90527 - SUPORTE INFERIOR DE SUSPENSAO DA CABINE L/D REF: A682 317 7901 (MB 1718)</t>
  </si>
  <si>
    <t>90528 - SUPORTE SUPERIOR DE SUSPENSAO DA CABINE L/D REF: A673 310 1963 (MB 1718)</t>
  </si>
  <si>
    <t>8520 - TORNEIRA DE PLASTICO P/ JARDIM DE 1/2"</t>
  </si>
  <si>
    <t>9508 - CAIXA DE DESCARGA P/ BANHEIRO ASTRA</t>
  </si>
  <si>
    <t>9841 - TORNEIRA PARA LAVATORIO</t>
  </si>
  <si>
    <t>17984 - VASO SANITARIO SIMPLES( SEM CAIXA ACOPLADA)</t>
  </si>
  <si>
    <t>28044 - FERROLHO CHATO 700X5" P/CADEADO</t>
  </si>
  <si>
    <t>30729 - FERROLHO CHATO 700X4" P/CADEADO</t>
  </si>
  <si>
    <t>58844 - JUNTA REF: 021984R1 (TRATOR MF 7219 )</t>
  </si>
  <si>
    <t>69292 - TUBO P/ CX DESCARGA N3 AMANCO</t>
  </si>
  <si>
    <t>72790 - ENGATE ( CHICOTE) FLEXIVEL DE 50CM</t>
  </si>
  <si>
    <t>86772 - ARRUELA DE ENCOSTO REF: 021985R1 (TRATOR MF 7219)</t>
  </si>
  <si>
    <t>90443 - PARAFUSO SEXTAVADO REF: 339136X1 (TRATOR MF 7219)</t>
  </si>
  <si>
    <t>90448 - PARAFUSO BATENTE REF: 180002M1 (TRATOR MF 7219)</t>
  </si>
  <si>
    <t>90450 - CALCO REF: 021902R1 (TRATOR MF 7219)</t>
  </si>
  <si>
    <t>90451 - CALCO REF: 021912R1 (TRATOR MF 7219)</t>
  </si>
  <si>
    <t>90454 - ROLAMENTO DO ROLOTE DE AGULHA REF: 021964R1  (TRATOR MF 7219)</t>
  </si>
  <si>
    <t>90455 - ANEL DE AJUSTE REF: 023211P1 (TRATOR MF 7219)</t>
  </si>
  <si>
    <t>90456 - ARRUELA DE AJUSTE REF: ACP0366840 (TRATOR MF 7219)</t>
  </si>
  <si>
    <t>90491 - GUIA DO FEIXE DE MOLA MODELO "D" REF: 143345 (REBOQUE)</t>
  </si>
  <si>
    <t>90492 - TAMPA DO CUBO MAIOR 4 FUROS REF: MM035322 (SEMI-REBOQUE)</t>
  </si>
  <si>
    <t>90493 - TAMPA DO CUBO MENOR 4 FUROS REF: MM035973 (SEMI-REBOQUE)</t>
  </si>
  <si>
    <t>90494 - PORCA PARA EIXO 80MM (SEMI-REBOQUE)</t>
  </si>
  <si>
    <t>90495 - SUPORTE DO PATIM RANDON MODERNO REF: MM24752 (SEMI-REBOQUE)</t>
  </si>
  <si>
    <t>90496 - SUPORTE DA CUICA DE FREIO TUBELESS REF: MM260749 (SEMI-REBOQUE)</t>
  </si>
  <si>
    <t>90497 - CUBO DISCO 10 FUROS RANDON REF: MM141560 (SEMI-REBOQUE)</t>
  </si>
  <si>
    <t>90498 - CUBO DISCO 10 FUROS RANDON MODERNO REF: MM302784 (SEMI-REBOQUE)</t>
  </si>
  <si>
    <t>90499 - PARAFUSO CRAVO CUBO M16 X 90 C/ PORCA REF: MM305137 (SEMI-REBOQUE)</t>
  </si>
  <si>
    <t>90500 - PINO CABECALHO 50X272MM REF: MM134036 (SEMI-REBOQUE)</t>
  </si>
  <si>
    <t>90537 - PORCA P/ PINO CABECALHO 1" REF: MM306927 (SEMI-REBOQUE)</t>
  </si>
  <si>
    <t>90538 - ARRUELA DO PINO DO CABECALHO C/ FURO MAIOR REF: MM170531 (SEMI-REBOQUE)</t>
  </si>
  <si>
    <t>90556 - ROLAMENTO CONICO REF: 6270971M1 (TRATOR MF 7219 )</t>
  </si>
  <si>
    <t>90557 - COLAR REF: 023245P1 (TRATOR MF 7219 )</t>
  </si>
  <si>
    <t>89362 - CILINDRO OPERADO A GAS AT374208</t>
  </si>
  <si>
    <t>77904 - CILINDRO DE ESCAVAÇÃO REF: 87626447 (CASE CX 220B)</t>
  </si>
  <si>
    <t>90335 - CONJUNTO REF: 87576768 (CASE CX 220B)</t>
  </si>
  <si>
    <t>Áreas de Vivência</t>
  </si>
  <si>
    <t>Reboques Colheita</t>
  </si>
  <si>
    <t>AUTO PECAS BARBOSA</t>
  </si>
  <si>
    <t>LOJÃO DAS PEÇAS</t>
  </si>
  <si>
    <t>EQUAGRIL LTDA</t>
  </si>
  <si>
    <t>BRADIPE</t>
  </si>
  <si>
    <t>MAQTRAL</t>
  </si>
  <si>
    <t>COMERCIAL AGRICOLA</t>
  </si>
  <si>
    <t>ROSENDO MAQUINAS E FERRAMENTAS</t>
  </si>
  <si>
    <t>ITALPRATES</t>
  </si>
  <si>
    <t>SOTREQ</t>
  </si>
  <si>
    <t>AUTO NORTE</t>
  </si>
  <si>
    <t>AGROMOTO</t>
  </si>
  <si>
    <t>MOTO CENTRO</t>
  </si>
  <si>
    <t>BEZERRA OLIVEIRA</t>
  </si>
  <si>
    <t>COPERPECAS AGRICOLAS</t>
  </si>
  <si>
    <t>Reboques</t>
  </si>
  <si>
    <t>Pendente</t>
  </si>
  <si>
    <t>Pedido entregue!</t>
  </si>
  <si>
    <t>Contagem de Nr. Solicitação</t>
  </si>
  <si>
    <t>33414 - VEDA CAPO MAXIVED MAXI RUBBER 400 ML</t>
  </si>
  <si>
    <t>90584 - PARAFUSO DA RODA DIANTEIRA REF: 119050 ( VALTRA BM 100 )</t>
  </si>
  <si>
    <t>90597 - ARRUELA DE ENCOSTO REF: 339374X1 (TRATOR MF 7180)</t>
  </si>
  <si>
    <t>90598 - BOMBA REF: 067001T1 (TRATOR MF 7180)</t>
  </si>
  <si>
    <t>90640 - BOMBA DE ENGRENAGEM REF: 6231836M91 (TRATOR MF 7180)</t>
  </si>
  <si>
    <t>3302 - PINO 80390200</t>
  </si>
  <si>
    <t>22051 - JUNTA REF: 30306900 ( VALTRA BM 100 )</t>
  </si>
  <si>
    <t>43379 - PINO PLASTICO REF: 685720  ( VALTRA BM 100 )</t>
  </si>
  <si>
    <t>51890 - ESTICADOR DA CORREIA COMPRESSOR REF: 366 130 0535 ( MBB 2318 )</t>
  </si>
  <si>
    <t>68023 - ESTICADOR CORREIA DO ALTERNADOR REF: A366 150 0772 (MBB 1620)</t>
  </si>
  <si>
    <t>68026 - MANCAL ESTICADOR DO ALTERNADOR REF: A314 155 0228 (MBB 1620)</t>
  </si>
  <si>
    <t>68027 - PORCA DE APERTO DO ALTERNADOR REF: A352 155 0272 (MBB 1620)</t>
  </si>
  <si>
    <t>68755 - RETROVISOR FRONTAL REF: A940 810 7516 (MBB 3344)</t>
  </si>
  <si>
    <t>90638 - ANEL DE BORRACHA REF: 229280 ( VALTRA BM 100 )</t>
  </si>
  <si>
    <t>90653 - SUPORTE DO TENSOR DO COMPRESSOR DE AR REF: A366 132 0111 (MBB 1620)</t>
  </si>
  <si>
    <t>2310 - DISCO DE FREIO VALTRA REF:30184800</t>
  </si>
  <si>
    <t>5283 - VOLANTE E CREMALHEIRA DO MOTOR REF: 836755038 (VALTRA BM 100)</t>
  </si>
  <si>
    <t>28163 - ROLAMENTO REF: LA5955 ( VALTRA BH 160 )</t>
  </si>
  <si>
    <t>28164 - ROLAMENTO REF: 8083-4900 ( VALTRA BH 160 )</t>
  </si>
  <si>
    <t>28165 - RETENTOR REF: 8001-3000 ( VALTRA BH 160 )</t>
  </si>
  <si>
    <t>28166 - ANEL RETENTOR REF: 3133-7600 ( VALTRA BH 160 )</t>
  </si>
  <si>
    <t>28167 - RETENTOR REF: KH0237 ( VALTRA BH 160 )</t>
  </si>
  <si>
    <t>30315 - SUPORTE REF: 7220-4480 ( CASE CX 220 B )</t>
  </si>
  <si>
    <t>47432 - ARRUELA DE ENCOSTO REF: 8188 2300 ( VALTRA BH 185 I )</t>
  </si>
  <si>
    <t>60313 - ANEL RETENTOR REF: 3405-1300 ( VALTRA BH 185I )</t>
  </si>
  <si>
    <t>61857 - MANGUEIRA DE AR COMPRIMIDO 3/8 300PSI</t>
  </si>
  <si>
    <t>90765 - ARRUELA DE ENCOSTO REF: 3785553M1 (VALTRA BH 185I)</t>
  </si>
  <si>
    <t>29439 - PINO REF: 8759-8525 ( CASE CX 220 B )</t>
  </si>
  <si>
    <t>29440 - CALCO REF: 7532-5824 ( CASE CX 220 B )</t>
  </si>
  <si>
    <t>29441 - CALCO REF: 7532-5827 ( CASE CX 220 B )</t>
  </si>
  <si>
    <t>29442 - BUCHA REF: 8752-5505 ( CASE CX 220 B )</t>
  </si>
  <si>
    <t>29444 - BUCHA REF: 8753-3342 ( CASE CX 220 B )</t>
  </si>
  <si>
    <t>30313 - CALCO REF: 7532-5828 ( CASE CX 220 B )</t>
  </si>
  <si>
    <t>30318 - BUCHA REF: 8754-3300 ( CASE CX 220 B )</t>
  </si>
  <si>
    <t>30320 - ANEL REF: 7295-3884 ( CASE CX 220 B )</t>
  </si>
  <si>
    <t>36645 - BUCHA REF: 8753-3336  ( CASE CX 220 B )</t>
  </si>
  <si>
    <t>41855 - PINO REF: 8759-8522 ( CASE CX 220 B )</t>
  </si>
  <si>
    <t>54811 - REFIL DE TINTA PRETO EPSON 544</t>
  </si>
  <si>
    <t>54812 - REFIL DE TINTA AMARELO EPSON 544</t>
  </si>
  <si>
    <t>54813 - REFIL DE TINTA CIANO EPSON 544</t>
  </si>
  <si>
    <t>54814 - REFIL DE TINTA MAGENTA EPSON 544</t>
  </si>
  <si>
    <t>54952 - CALCO REF: 7220-2204 ( CASE CX 220 B )</t>
  </si>
  <si>
    <t>54953 - CALCO REF: 7220-2203 ( CASE CX 220 B )</t>
  </si>
  <si>
    <t>54957 - PLACA REF: 7532-5826 ( CASE CX 220 B )</t>
  </si>
  <si>
    <t>54958 - PARAFUSO REF: 1111-8931 ( CASE CX 220 B )</t>
  </si>
  <si>
    <t>62699 - PINO REF: 7532-7104 ( CASE CX 220 B )</t>
  </si>
  <si>
    <t>62700 - VEDACAO REF: 7141-5158 ( CASE CX 220 B )</t>
  </si>
  <si>
    <t>70478 - TUBO FLEXIVEL REF: 8752-6660 (CASE CX 220B)</t>
  </si>
  <si>
    <t>73945 - BUCHA REF: 75327081 (CASE CX 220 B)</t>
  </si>
  <si>
    <t>73978 - RETENTOR REDONDO REF: L156986 (JOHN DEERE 7505)</t>
  </si>
  <si>
    <t>74324 - PINO REF: AXT13650 (COLHEDORA JD CH670)</t>
  </si>
  <si>
    <t>74356 - ALETA REF: CB01422414 (COLHEDORA JD CH670)</t>
  </si>
  <si>
    <t>74397 - BUCHA REF: AT119081 (COLHEDORA JD CH670)</t>
  </si>
  <si>
    <t>74451 - PINO REF: CB01487617 (COLHEDORA JD CH670)</t>
  </si>
  <si>
    <t>80698 - ISOLADOR REF: AL161468 (JOHN DEERE 6190J)</t>
  </si>
  <si>
    <t>83028 - BUCHA REF: CXT35520 (COLHEDORA JD CH670)</t>
  </si>
  <si>
    <t>90675 - ANEL REF: 0291370448 (COLHEDORA JD CH670)</t>
  </si>
  <si>
    <t>90676 - ANEL REF: CB01432582 (COLHEDORA JD CH670)</t>
  </si>
  <si>
    <t>90677 - CILINDRO REF: AXT25190 (COLHEDORA JD CH670)</t>
  </si>
  <si>
    <t>90678 - CILINDRO REF: CXT29356 (COLHEDORA JD CH670)</t>
  </si>
  <si>
    <t>90679 - CARCAÇA REF: AXT21155 (COLHEDORA JD CH670)</t>
  </si>
  <si>
    <t>90681 - REPARO REF: AZ51536 (COLHEDORA JD CH670)</t>
  </si>
  <si>
    <t>90769 - BUCHA REF: 0011038334 ( COLHEDORA JD CH670 )</t>
  </si>
  <si>
    <t>90771 - DISCO REF: CXT32624 (COLHEDORA JD CH670)</t>
  </si>
  <si>
    <t>90782 - GRAMPO DA MANGUEIRA REF: 12179490 (CASE CX 220B)</t>
  </si>
  <si>
    <t>90783 - BRACADEIRA REF: L126871 (CASE CX 220B)</t>
  </si>
  <si>
    <t>90784 - BRACADEIRA REF: 214-2138 (CASE CX 220B)</t>
  </si>
  <si>
    <t>90785 - TUBO FLEXIVEL REF: 87526661 (CASE CX 220B)</t>
  </si>
  <si>
    <t>90786 - CALCO REF: 75261592 (CASE CX 220B)</t>
  </si>
  <si>
    <t>90787 - CALCO REF: 75261593 (CASE CX 220B)</t>
  </si>
  <si>
    <t>90788 - CALCO REF: 75261418 (CASE CX 220B)</t>
  </si>
  <si>
    <t>90789 - CALCO REF: 75261419 (CASE CX 220B)</t>
  </si>
  <si>
    <t>90790 - CALCO REF: 75261589 (CASE CX 220B)</t>
  </si>
  <si>
    <t>90791 - CALCO REF: 75262159 (CASE CX 220B)</t>
  </si>
  <si>
    <t>90792 - VEDACAO REF: 72202212 (CASE CX 220B)</t>
  </si>
  <si>
    <t>90793 - ESPACADOR REF: 87598527 (CASE CX 220B)</t>
  </si>
  <si>
    <t>90794 - ANEL REF: 71415157 (CASE CX 220B)</t>
  </si>
  <si>
    <t>90795 - CALCO REF: 75261588 (CASE CX 220B)</t>
  </si>
  <si>
    <t>90796 - CALCO REF: 75261590 (CASE CX 220B)</t>
  </si>
  <si>
    <t>90797 - CALCO REF: 75261591 (CASE CX 220B)</t>
  </si>
  <si>
    <t>90798 - CALCO REF: 75261592 (CASE CX 220B)</t>
  </si>
  <si>
    <t>90799 - CALCO REF: 75261593 (CASE CX 220B)</t>
  </si>
  <si>
    <t>90800 - CALCO REF: 75325825 (CASE CX 220B)</t>
  </si>
  <si>
    <t>90801 - TRAVA REF: 10517271 (CASE CX 220B)</t>
  </si>
  <si>
    <t>90802 - PINO REF: 10493230 (CASE CX 220B)</t>
  </si>
  <si>
    <t>90803 - BUCHA REF: 75327080 (CASE CX 220B)</t>
  </si>
  <si>
    <t>65786 - LIXADEIRA ROTO ORBITAL ROQUITE PNEUMÁTICA 6 POL. - CHARBS</t>
  </si>
  <si>
    <t>90768 - MAQUINA DE PINTURA AIRLESS VONDER 1,2HP PROFISSIONAL MPA 120</t>
  </si>
  <si>
    <t>90827 - EXTENSAO CURTA DE 1"' REF: KB 2190 8"</t>
  </si>
  <si>
    <t>90828 - EXTENSAO MEDIA DE 1"' REF: KB 2190 12"</t>
  </si>
  <si>
    <t>90829 - EXTENSAO LONGA DE 1"' REF: KB 2190 16"</t>
  </si>
  <si>
    <t>90830 - JUNTA UNIVERSAL DE 1"' REF: 023.022 (2195)</t>
  </si>
  <si>
    <t>68411 - ANEL BI-PARTIDO 6,64MM REF: A3013537752 (MBB 1718)</t>
  </si>
  <si>
    <t>89931 - MANTA PARA FIBRA</t>
  </si>
  <si>
    <t>4479 - MANOPLA DA ALAVANCA DE MARCHAS A386 268 7142 (MBB 2638)</t>
  </si>
  <si>
    <t>86690 - ENGRENAGEM DA BOMBA INJETORA (VOLVO N10 - ANO 1986)</t>
  </si>
  <si>
    <t>90882 - BOMBA DE OLEO DO MOTOR (VOLVO N10 - ANO 1986)</t>
  </si>
  <si>
    <t>90883 - CUBO DA ENGRENAGEM INTERMEDIARIA DO MOTOR (VOLVO N10 - ANO 1986)</t>
  </si>
  <si>
    <t>90885 - TAMPA DO TANQUE DE COMBUSTIVEL REF: A000 470 7705 (MB ACTROS 2651)</t>
  </si>
  <si>
    <t>90886 - FECHADURA DA TAMPA DO TANQUE DE COMBUSTIVEL REF: A990 760 0105 (MB ACTROS 2651)</t>
  </si>
  <si>
    <t>90887 - CINTA DO TAMPA DO TANQUE DE COMBUSTIVEL REF: A000 475 0921 (MB ACTROS 2651)</t>
  </si>
  <si>
    <t>90888 - COIFA DE VEDACAO DA TAMPA DO TANQUE DE COMBUSTIVEL REF: A000 471 1581 (MB ACTROS 2651)</t>
  </si>
  <si>
    <t>90889 - ANEL DE VEDACAO DA TAMPA DO TANQUE DE COMBUSTIVEL REF: A027 997 4845 (MB ACTROS 2651)</t>
  </si>
  <si>
    <t>64115 - CAPA 9D-3241 NTN (MOTONIVELADORA CATERPILLAR 120K)</t>
  </si>
  <si>
    <t>64116 - CONE 9D - 3242 NTN (MOTONIVELADORA CATERPILLAR 120K)</t>
  </si>
  <si>
    <t>64118 - CAPA 2N - 2138 NTN (MOTONIVELADORA CATERPILLAR 120K)</t>
  </si>
  <si>
    <t>64119 - CONE 2N - 2139 NTN (MOTONIVELADORA CATERPILLAR 120K)</t>
  </si>
  <si>
    <t>Almoxarifados - Estoque geral</t>
  </si>
  <si>
    <t>ARMAZEM MIX</t>
  </si>
  <si>
    <t>SUSPEX AUTOMOTIVO</t>
  </si>
  <si>
    <t>4E EQUIPAMENTOS</t>
  </si>
  <si>
    <t>FERRAMENTEC</t>
  </si>
  <si>
    <t>FIORI VEICOLO</t>
  </si>
  <si>
    <t>MAQTRAL - PB</t>
  </si>
  <si>
    <t>ATACADÃO ECONOMICO</t>
  </si>
  <si>
    <t>DF MAQUINAS</t>
  </si>
  <si>
    <t>Descrição</t>
  </si>
  <si>
    <t xml:space="preserve">REDIESEL            </t>
  </si>
  <si>
    <t>50868 - TINTA PU AMARELO CASE  ( 3,6L ) (LAZURIL)</t>
  </si>
  <si>
    <t>90341 - ROLAMENTO REF: 6270974M1 (TRATOR MF 7219 )</t>
  </si>
  <si>
    <t>19501 - BUCHA REF: 26090202 ( IMPLEMENTO CMP MASTER )</t>
  </si>
  <si>
    <t>19507 - BUCHA REF: 20720174 ( IMPLEMENTO CMP MASTER )</t>
  </si>
  <si>
    <t>26578 - BOMBA DE OLEO MONTADA 836773146</t>
  </si>
  <si>
    <t>36977 - BUCHA REF: 26090229 ( IMPLEMENTO CMP MASTER )</t>
  </si>
  <si>
    <t>39992 - PORCA REF: 10110293 ( SUPER BELL SC 800 )</t>
  </si>
  <si>
    <t>52146 - PORCA REF: 10110563 ( SUPER BELL SC 800 )</t>
  </si>
  <si>
    <t>60983 - BUCHA REF: 12920006 ( SUPER BELL SC 800 )</t>
  </si>
  <si>
    <t>60988 - RETENTOR REF: 10210346 ( SUPER BELL SC 800 )</t>
  </si>
  <si>
    <t>60989 - PORCA REF: 10110046 ( SUPER BELL SC 800 )</t>
  </si>
  <si>
    <t>60990 - ARANHA REF: 10110074 ( SUPER BELL SC 800 )</t>
  </si>
  <si>
    <t>60991 - ROLAMENTO REF: 11010001 ( SUPER BELL SC 800 )</t>
  </si>
  <si>
    <t>61498 - BUCHA REF: 2075-0243 ( IMPLEM. SANTAL )</t>
  </si>
  <si>
    <t>81441 - PINO REF: 2046.029.6MQ</t>
  </si>
  <si>
    <t>87547 - COXIM REF: 101101589 (SUPER BELL SC 800)</t>
  </si>
  <si>
    <t>90602 - BUCHA REF: 1911.118.0 ( IMPLEMENTO CMP MASTER )</t>
  </si>
  <si>
    <t>90992 - BUCHA REF: 1911 0621 ( IMPLEMENTO CMP MASTER )</t>
  </si>
  <si>
    <t>90993 - BUCHA REF: 47300517 ( IMPLEMENTO CMP MASTER )</t>
  </si>
  <si>
    <t>90994 - BUCHA REF: 12920165 ( SUPER BELL SC 800  )</t>
  </si>
  <si>
    <t>90997 - PARAFUSO REF: 10110024 ( SUPER BELL SC 800  )</t>
  </si>
  <si>
    <t>90998 - LÂMINA REF: 12910049 ( SUPER BELL SC 800  )</t>
  </si>
  <si>
    <t>90999 - TAMPA DO CUBO REF: 10120438 ( SUPER BELL SC 800  )</t>
  </si>
  <si>
    <t>91001 - CUBO GRAMPO REF: 10310046 ( SUPER BELL SC 800  )</t>
  </si>
  <si>
    <t>91002 - CALCO REF: 10110171 ( SUPER BELL SC 800  )</t>
  </si>
  <si>
    <t>91003 - PARAFUSO DO CALCO REF: 10110564 ( SUPER BELL SC 800  )</t>
  </si>
  <si>
    <t>4442 - FAROL DIANTEIRO L/E REF: 9408200161 ( MBB 3340 )</t>
  </si>
  <si>
    <t>5021 - FAROL DIANTEIRO L/D REF: 9408200261 ( MBB 3340 )</t>
  </si>
  <si>
    <t>17278 - MANGUEIRA 836747124</t>
  </si>
  <si>
    <t>26576 - BUCHA DA BIELA REF: 836110646 ( VALTRA BM 100 )</t>
  </si>
  <si>
    <t>26579 - ARRUELA DE ENCOSTO CAMBOTA  STD REF: 836119459 ( VALTRA BM 100 )</t>
  </si>
  <si>
    <t>44489 - LANTERNA CORUJINHA DO TETO LD AXOR MBB 3344 REF: 0028205156</t>
  </si>
  <si>
    <t>49588 - AMORTECEDOR DO CAPO DA CABINE REF: 0009881501 ( MBB 3344 )</t>
  </si>
  <si>
    <t>60718 - CANO DE ESCAPE SAIDA DO MOTOR REF: A930 490 0220 ( MBB 3344 )</t>
  </si>
  <si>
    <t>74547 - VALVULA DE ACIONAMENTO DO BANCO REF: A001 910 2338 (MBB 3344)</t>
  </si>
  <si>
    <t>75857 - MORSA DE BANCADA Nº 10</t>
  </si>
  <si>
    <t>91043 - PARAFUSO DA BIELA REF: 836864141 ( VALTRA BM 100 )</t>
  </si>
  <si>
    <t>91046 - BOMBA HIDRAULICA REF: YN10V00039F4 (CASE CX 220 B)</t>
  </si>
  <si>
    <t>91048 - VALVULA RELE DO ABS (MODULADORA) REF: 0004208671 ( MBB 3340 )</t>
  </si>
  <si>
    <t>91052 - CARCACA TUBULAR REF: 30172500 (VALTRA BM100)</t>
  </si>
  <si>
    <t>91056 - MANGUEIRA REF: 89740600 ( VALTRA BM 100 )</t>
  </si>
  <si>
    <t>91065 - CINTO DE SEGURANÇA 3 PONTAS (VOLVO NL 12)</t>
  </si>
  <si>
    <t>91069 - CABECOTE COMPLETO DO MOTOR 1.0 EVO (FIAT MOBI LIKE 1.0 2021)</t>
  </si>
  <si>
    <t>91070 - CABECOTE COMPLETO MOTOR 1.4 EVO (FIAT STRADA ENDURANCE CS 1.4 ANO 2022)</t>
  </si>
  <si>
    <t>91071 - RETROVISOR FRONTAL DE RAMPA  REF: A9418101016 (MBB 3344)</t>
  </si>
  <si>
    <t>DISBEC</t>
  </si>
  <si>
    <t>CASA DO BORRACHEIRO - PE</t>
  </si>
  <si>
    <t>TASTRACTOR</t>
  </si>
  <si>
    <t>HIDRAU TORQUE - FILIAL PE</t>
  </si>
  <si>
    <t>RECH AGRICOLA S/A</t>
  </si>
  <si>
    <t>Estoque - Colhedoras</t>
  </si>
  <si>
    <t>Estoque - Carregadeiras</t>
  </si>
  <si>
    <t>Estoque - Reboques</t>
  </si>
  <si>
    <t>Estoque - Caldeiraria</t>
  </si>
  <si>
    <t>91182 - CABECOTE DO FILTRO REF: 2T2/201581/ (VW. 24.280)</t>
  </si>
  <si>
    <t>91000 - ACOPLAMENTO REF: 12910159 + CUBO GRAMPO 10310046 ( SUPER BELL SC 800  )</t>
  </si>
  <si>
    <t>27107 - BUJAO REF: 83900200 ( VALTRA BM 100 )</t>
  </si>
  <si>
    <t>46799 - CAPACETE MOTOQUEIRO Nº 60 SAMARINO ( PRETO )</t>
  </si>
  <si>
    <t>91087 - VALVULA SENSIVEL A CARGA REF: 1628951 (VOLVO FM 420)</t>
  </si>
  <si>
    <t>91099 - BUJAO REF: 34052900 ( VALTRA BM 100 )</t>
  </si>
  <si>
    <t>23613 - RALA PARA REBOQUE 1050 MM ( MGS )</t>
  </si>
  <si>
    <t>73536 - MACACO GARRAFA PNEUMÁTICO - 20 TONELADAS (MCM)</t>
  </si>
  <si>
    <t>23935 - BALAO DE AR DE 75 A 80 LBS ( REBOQUE MGS )</t>
  </si>
  <si>
    <t>34236 - SOLENOIDE 24V REF.J358076  ( CASE W20E )</t>
  </si>
  <si>
    <t>64038 - ORING REF: 238-6025 (CASE 821 E)</t>
  </si>
  <si>
    <t>64039 - ORING REF: 637-64386 (CASE 821 E)</t>
  </si>
  <si>
    <t>64045 - ORING REF: 238-6011 (CASE 821 E)</t>
  </si>
  <si>
    <t>66441 - CHAPA PRETA 1,5 X 6 MT C/ ESPESSURA 1/8"</t>
  </si>
  <si>
    <t>66445 - CANTONEIRA U DE 8" ESPESSURA DE 1/4" ( LAMINADA )</t>
  </si>
  <si>
    <t>66446 - CANTONEIRA U DE 6" ESPESSURA DE 1/4" ( VIRADA )</t>
  </si>
  <si>
    <t>66447 - CANTONEIRA U DE 4" ESPESSURA DE 1/4" ( LAMINADA )</t>
  </si>
  <si>
    <t>66448 - CANTONEIRA U DE 3" ESPESSURA DE 1/4" ( LAMINADA )</t>
  </si>
  <si>
    <t>66466 - TUBO QUADRADO DE FERRO 100 X 100MM C/ ESPESSURA 1/4"</t>
  </si>
  <si>
    <t>66469 - CANTONEIRA "L" ABAS IGUAIS DE 3" C/ ESPESSURA 3/16" E 6000MM</t>
  </si>
  <si>
    <t>66470 - CHAPA EXPANDIDA DE 1,20 X 2M C/ ESPESSURA DE 1/4''</t>
  </si>
  <si>
    <t>66471 - FUEIRO CONICO MOD. MGS COM 3,40 (REBOQUE CANAVIEIRO)</t>
  </si>
  <si>
    <t>66473 - BARRA CHATA AÇO 1045 DE 4" C/ ESPESSURA DE 3/4"</t>
  </si>
  <si>
    <t>66474 - BARRA CHATA AÇO 1045 DE 4" C/ ESPESSURA DE 1/2"</t>
  </si>
  <si>
    <t>67223 - BARRA REDONDA DE 3/4"</t>
  </si>
  <si>
    <t>69050 - PERFIL Z EM CHAPA DE 3/8 X 2M</t>
  </si>
  <si>
    <t>69051 - PERFIL U TRAVESSA DE APOIO DA RALA EM CHAPA 5/16 X 2.4M</t>
  </si>
  <si>
    <t>71299 - TUBO REDONDO DIAMETRO INTERNO DE 3/4" C/ ESP. PAREDE DE 1/8" S/ COSTURA</t>
  </si>
  <si>
    <t>74088 - CHAPA PRETA 1.5 X 6 MT C/ ESPESSURA 3 / 16</t>
  </si>
  <si>
    <t>74092 - PERFIL "U" FECHAM. LAT. CX CARGA REBOQ CANAV ALTURA 2,30M ( MGS )</t>
  </si>
  <si>
    <t>74105 - PERFIL TRAVEJAMENTO MGS COM 3 M P/ REBOQUES</t>
  </si>
  <si>
    <t>75179 - BARRA CHATA DE 1.1/2" ESPESSURA DE 1/8"</t>
  </si>
  <si>
    <t>75181 - CANTONEIRA L ABAS IGUAIS 4" X 1/2" X 6000MM</t>
  </si>
  <si>
    <t>75182 - CHAPA PRETA DE 1.50X6 ESPESSURA DE 1/4"</t>
  </si>
  <si>
    <t>78834 - ANEL "O" REF: A1901 (CASE 621D)</t>
  </si>
  <si>
    <t>80273 - CANTONEIRA L DE 2" ESPESSURA DE 1/4</t>
  </si>
  <si>
    <t>80338 - BARRA SEXTAVADA TREFILADA DE 5/8''</t>
  </si>
  <si>
    <t>82135 - BARRA REDONDA DE 1.1/2" ACO 1045</t>
  </si>
  <si>
    <t>82136 - BARRA REDONDA DE 2" ACO 1045</t>
  </si>
  <si>
    <t>85790 - CONJUNTO DA SAPATA DE FREIO INF. DO FEIXE DE MOLA (REBOQUE MGS)</t>
  </si>
  <si>
    <t>86962 - BARRA REDONDA DE 1" ACO 1045</t>
  </si>
  <si>
    <t>86963 - BARRA REDONDA DE 2.1/2" ACO 1045</t>
  </si>
  <si>
    <t>86964 - BARRA REDONDA DE 3" ACO 1045</t>
  </si>
  <si>
    <t>86965 - BARRA REDONDA DE 4" ACO 1045</t>
  </si>
  <si>
    <t>89976 - TUBO QUADRADO DE FERRO 80 X 80MM C/ ESPESSURA 1/4"</t>
  </si>
  <si>
    <t>89981 - TUBO GALVANIZADO DE 1.1/2 EXTERNO POR 2,5MM</t>
  </si>
  <si>
    <t>91142 - BARRA REDONDA DE 1.1/4" AÇO 1045</t>
  </si>
  <si>
    <t>91143 - BARRA SEXTAVADA TREFILADA DE 3/8''</t>
  </si>
  <si>
    <t>91144 - BARRA SEXTAVADA TREFILADA DE 1/2''</t>
  </si>
  <si>
    <t>91145 - BARRA SEXTAVADA TREFILADA DE 3/4''</t>
  </si>
  <si>
    <t>91146 - BARRA SEXTAVADA TREFILADA DE 7/8''</t>
  </si>
  <si>
    <t>91147 - BARRA SEXTAVADA TREFILADA DE 1''</t>
  </si>
  <si>
    <t>91148 - CANTONEIRA "L" ABAS IGUAIS 4" X 3/8" X 6.000 MM</t>
  </si>
  <si>
    <t>91149 - TUBO REDONDO DE 4.1/2" DIAMETRO INTERNO C/ ESP. PAREDE DE 3/8"</t>
  </si>
  <si>
    <t>91166 - ANEL O REF: A16425 (CASE 821E)</t>
  </si>
  <si>
    <t>91186 - CONJ. MANGUEIRA REF: 87338334 (CASE 821 E)</t>
  </si>
  <si>
    <t>91187 - CONJ. MANGUEIRA REF: 87340316 (CASE 821 E)</t>
  </si>
  <si>
    <t>91188 - TENSOR REF: J910923 ( CASE W20E )</t>
  </si>
  <si>
    <t>3904 - AMORTECEDOR DIANTEIRO (MB2726) REF: A6933237000</t>
  </si>
  <si>
    <t>5613 - EIXO S DO FREIO TRASEIRO LE 3834231236 ( MBB 2423 )</t>
  </si>
  <si>
    <t>7722 - SINCRONIZADOR MONTADO 30614220</t>
  </si>
  <si>
    <t>7724 - BUCHA ESPACADORA 81640020</t>
  </si>
  <si>
    <t>8366 - CLIPE L79076</t>
  </si>
  <si>
    <t>8495 - ARRUELA L111165</t>
  </si>
  <si>
    <t>9354 - COIFA DA ALAVANCA MARCHA A9702681897 - MB2423</t>
  </si>
  <si>
    <t>10783 - PINO TRAVA 45M7080</t>
  </si>
  <si>
    <t>12975 - RESFRIADOR DE OLEO RE59298</t>
  </si>
  <si>
    <t>13574 - SUPORTE CQ47393</t>
  </si>
  <si>
    <t>13944 - VEDACAO L100486</t>
  </si>
  <si>
    <t>13945 - REFORCO AL118349</t>
  </si>
  <si>
    <t>13951 - CLIPE M84972</t>
  </si>
  <si>
    <t>14701 - CARCACA R123471</t>
  </si>
  <si>
    <t>14891 - TRINCO R110554</t>
  </si>
  <si>
    <t>15308 - TAMBOR DE FREIO TRASEIRO MBB2726/1620 REF: 3014230101 DURAMETAL 01214</t>
  </si>
  <si>
    <t>15370 - QUADRANTE AL112581</t>
  </si>
  <si>
    <t>15371 - QUADRANTE AL117587</t>
  </si>
  <si>
    <t>15372 - QUADRANTE AL150845</t>
  </si>
  <si>
    <t>15640 - ANEL ESPAÇADOR VALTRA BM100 REF. 81643700</t>
  </si>
  <si>
    <t>15650 - PEÇA DESLIZANTE VALTRA BM100 REF. 32888200</t>
  </si>
  <si>
    <t>16049 - RETENTOR DQ27344</t>
  </si>
  <si>
    <t>17498 - EIXO LATERAL HELICOIDAL 81636300</t>
  </si>
  <si>
    <t>17500 - ANEL ESPACADOR 628100</t>
  </si>
  <si>
    <t>17506 - BUCHA 81654200</t>
  </si>
  <si>
    <t>18013 - CALCO 0,05MM REF: 30026400</t>
  </si>
  <si>
    <t>18015 - CALCO 0,20MM REF: 30026600</t>
  </si>
  <si>
    <t>18017 - CALCO 0,5MM REF: KG1308</t>
  </si>
  <si>
    <t>18580 - CALCO 0,05 MM REF: 876150</t>
  </si>
  <si>
    <t>18582 - CALCO 0,30 MM 854250</t>
  </si>
  <si>
    <t>18586 - PINO CILINDRICO REF: LB 8107</t>
  </si>
  <si>
    <t>18587 - ENGRENAGEM REF: 81636000</t>
  </si>
  <si>
    <t>18588 - ANEL RETENTOR REF: KH 4150</t>
  </si>
  <si>
    <t>19461 - ENGRENAGEM Z-33 REF: 81776600 ( VALTRA BM 100 )</t>
  </si>
  <si>
    <t>19463 - BUCHA REF: 30186810  ( VALTRA BM 100 )</t>
  </si>
  <si>
    <t>19464 - ROLAMENTO REF: LA5114 ( VALTRA BM 100 )</t>
  </si>
  <si>
    <t>19466 - ROLAMENTO REF: LA5013 ( VALTRA BM 100 )</t>
  </si>
  <si>
    <t>19468 - BUCHA REF: 30184710 ( VALTRA BM 100 )</t>
  </si>
  <si>
    <t>19932 - MOLA REF: L112041 ( JOHN DEERE 7500 )</t>
  </si>
  <si>
    <t>19934 - MOLA REF: L102451 ( JOHN DEERE 7500 )</t>
  </si>
  <si>
    <t>19940 - PINO ELASTICO REF: 34M7172 ( JOHN DEERE 7500 )</t>
  </si>
  <si>
    <t>19944 - CONSOLE REF: L112511 ( JOHN DEERE 7500 )</t>
  </si>
  <si>
    <t>20053 - ROLAMENTO REF: LA5313 ( VALTRA BH 185 I )</t>
  </si>
  <si>
    <t>20095 - ENGRENAGEM HELICODIAL Z-24 REF: 81636100 ( VALTRA BM 100 )</t>
  </si>
  <si>
    <t>20096 - BUCHA ESPACADORA REF: 81642100 ( VALTRA BM 100 )</t>
  </si>
  <si>
    <t>20099 - FLANGE REF: 30250800  ( VALTRA BM 100 )</t>
  </si>
  <si>
    <t>20100 - GARFO SELETOR REF: 30184210  ( VALTRA BM 100 )</t>
  </si>
  <si>
    <t>20101 - EIXO DO SELETOR REF: 30191311  ( VALTRA BM 100 )</t>
  </si>
  <si>
    <t>20102 - GARFO DO SELETOR REF: 30184310  ( VALTRA BM 100 )</t>
  </si>
  <si>
    <t>20104 - EIXO DO SELETOR REF: 30191211 ( VALTRA BM 100 )</t>
  </si>
  <si>
    <t>20108 - ALAVANCA DE ACIONAMENTO REF: 80070510  ( VALTRA BM 100 )</t>
  </si>
  <si>
    <t>20111 - ESFERA REF: LB8022 ( VALTRA BM100 )</t>
  </si>
  <si>
    <t>20530 - ARRUELA DE ENCOSTO REF: R93623 ( JOHN DEERE 7505 )</t>
  </si>
  <si>
    <t>20542 - ASSENTO REF: DQ 34703 ( JOHN DEERE 7505 )</t>
  </si>
  <si>
    <t>21200 - BUCHA REF: T113255 ( JOHN DEERE 7505 )</t>
  </si>
  <si>
    <t>21610 - SUPORTE REF: AL110860  ( JOHN DEERE 7505 )</t>
  </si>
  <si>
    <t>21656 - JUNTA REF: L152507 ( JOHN DEERE 7505 )</t>
  </si>
  <si>
    <t>21877 - ROLAMENTO DO EIXO PASSANTE REF: N000625036014 (MB 2318)</t>
  </si>
  <si>
    <t>22111 - PARAFUSO FENDA REF: 37M7185 ( JOHN DEERE 7505 )</t>
  </si>
  <si>
    <t>23077 - CAPA E CUBO REF: 80034100 ( VALTRA BM 100 )</t>
  </si>
  <si>
    <t>23078 - ROLAMENTO REF: LA5318 ( VALTRA BM 100 )</t>
  </si>
  <si>
    <t>24614 - PINO DO BLOQUEIO REF:30226200</t>
  </si>
  <si>
    <t>26051 - EIXO OCO DA EMBREAGEM REF. 80881300 ( VALTRA BM 100 )</t>
  </si>
  <si>
    <t>27978 - ANEL DE VEDACAO REF: KH 4050 ( VALTRA BM 100 )</t>
  </si>
  <si>
    <t>28449 - ROLAMENTO REF: LA 9049 ( VALTRA BM 100 )</t>
  </si>
  <si>
    <t>28450 - ENGRENAGEM Z-44 REF: 8163 5800 ( VALTRA BM 100 )</t>
  </si>
  <si>
    <t>29347 - ANEL TRAVA REF: KG3072 ( VALTRA BH 160 )</t>
  </si>
  <si>
    <t>29362 - PARAFUSO REF: 21M7362  ( JOHN DEERE 6405 )</t>
  </si>
  <si>
    <t>31325 - PARAFUSO REF: 21M7403  ( JOHN DEERE 7500 )</t>
  </si>
  <si>
    <t>31333 - ISOLADOR REF: RE60720  ( JOHN DEERE 7500 )</t>
  </si>
  <si>
    <t>31421 - FILTRO REF: R89411 ( JOHN DEERE 7505 )</t>
  </si>
  <si>
    <t>33040 - MOLA DE TRAVA 581771</t>
  </si>
  <si>
    <t>33683 - ANEL ESPACADOR REF: 3018 8000  ( VALTRA BM 100 )</t>
  </si>
  <si>
    <t>34221 - ENGRENAGEM Z 34 DENTES REF: 81635900</t>
  </si>
  <si>
    <t>34550 - EIXO REF: R151061</t>
  </si>
  <si>
    <t>36243 - JUNTA REF: R123501 ( JOHN DEERE 7505 )</t>
  </si>
  <si>
    <t>36984 - CAPA E CUBO REF: 8003 3600 ( VALTRA BM 100 )</t>
  </si>
  <si>
    <t>37026 - EIXO OCO REF: 3005 7800 ( VALTRA BM100 )</t>
  </si>
  <si>
    <t>37154 - TRENA DE 8 MT X 25MM</t>
  </si>
  <si>
    <t>38968 - RETENTOR REF: 1860954M1</t>
  </si>
  <si>
    <t>39534 - CABO LIMITADOR DA BALANCA (MB2726) REF: A3863207191</t>
  </si>
  <si>
    <t>39539 - ESPELHO SUPERIOR DE RODA TRASEIRO (MB2726) REF: A3604215720</t>
  </si>
  <si>
    <t>39540 - ESPELHO INFERIOR DE RODA TRASEIRO (MB2726) REF: A3604215820</t>
  </si>
  <si>
    <t>39732 - ENGRENAGEM PLANETARIA DO BLOQUEIO REF: A345 353 0215 ( MBB 2318</t>
  </si>
  <si>
    <t>41028 - ANEL ESPACADOR  8,04MM REF: 30213910 ( VALTRA BM100 )</t>
  </si>
  <si>
    <t>41829 - ROLAMENTO LA5938 MQ</t>
  </si>
  <si>
    <t>43385 - ROLAMENTO REF: LA 1211  ( VALTRA BM 100 )</t>
  </si>
  <si>
    <t>44033 - AMORTECEDOR TRASEIRO DA CABINE MB2423 REF: 6823177103</t>
  </si>
  <si>
    <t>44646 - ROLAMENTO REF: LA1111 ( VALTRA BM 100 )</t>
  </si>
  <si>
    <t>44647 - PORCA REF: 627640 ( VALTRA BM 100 )</t>
  </si>
  <si>
    <t>45558 - RESERVATORIO DE AR 40L COM SUPORTE MBB 2318 REF: 6964320001</t>
  </si>
  <si>
    <t>45704 - PENEIRA REF: DQ44957</t>
  </si>
  <si>
    <t>45705 - PENEIRA REF: DQ44958</t>
  </si>
  <si>
    <t>47333 - REBITE REF: AL78569 ( TRATOR JOHN DEERE 7505 )</t>
  </si>
  <si>
    <t>47737 - ANEL DE SEGURANCA REF: KG3080 ( VALTRA BM 100 )</t>
  </si>
  <si>
    <t>48636 - PORCA DA PONTA DA CAPA REF: 617 356 0026 ( MBB 2726 )</t>
  </si>
  <si>
    <t>48638 - PISTA DO RETENTOR DO CUBO TRASEIRO REF: 397 356 0015 ( MBB 2726 )</t>
  </si>
  <si>
    <t>51363 - ARRUELA DE ENCOSTO DIFERENCIAL REF: 355 353 2062 ( MBB 2726 )</t>
  </si>
  <si>
    <t>54558 - EIXO "S" DO FREIO TRASEIRO LD 620MM (MBB 2423) REF: 3834231336</t>
  </si>
  <si>
    <t>55380 - EIXO "S" DO FREIO TRAS. 3º EIXO L/D 670MM REF: 383 423 1536 ( MBB 2726 )</t>
  </si>
  <si>
    <t>56927 - PARAFUSO REF: 19M7560 ( TRATOR JOHN DEERE 5700 )</t>
  </si>
  <si>
    <t>56929 - ARRUELA DE PRESSAO REF: 12M7006 ( TRATOR JOHN DEERE 5700 )</t>
  </si>
  <si>
    <t>56994 - ANEL ESPACADOR REF: 30213310 ( VALTRA BM100 )</t>
  </si>
  <si>
    <t>57093 - ANEL REF: T82559 ( JOHN DEERE 7505 )</t>
  </si>
  <si>
    <t>57510 - EIXO DO SELETOR REF: 30059300 ( VALTRA BM 100 )</t>
  </si>
  <si>
    <t>57974 - SAPATA DE FREIO REF: A386 420 0019 ( MBB 2726 )</t>
  </si>
  <si>
    <t>58414 - CAPA REF: JD8290 ( JOHN DEERE 7505 )</t>
  </si>
  <si>
    <t>58415 - CONE REF: JD8191 ( JOHN DEERE 7505 )</t>
  </si>
  <si>
    <t>58417 - CONE REF: JD8159 ( JOHN DEERE 7505 )</t>
  </si>
  <si>
    <t>60638 - EIXO PASSANTE DO DIFERENCIAL REF: A385 353 0335 (MB 2318)</t>
  </si>
  <si>
    <t>61673 - RETENTOR REF: 022518P1 ( TRATOR MF 7180 )</t>
  </si>
  <si>
    <t>62950 - JOGO DE JUNTA DO MOTOR OM 457 LA III COMPLETO REF. SABÓ 80394 ( MBB 3340 )</t>
  </si>
  <si>
    <t>64389 - CONE REF: 8325-90M1 ( TRATOR MF 7180 )</t>
  </si>
  <si>
    <t>64390 - CAPA REF: 8318-94M1 ( TRATOR MF 7180 )</t>
  </si>
  <si>
    <t>64638 - BIELA DO MOTOR OM 457 REF: A457 030 0120 ( MBB 3340 )</t>
  </si>
  <si>
    <t>65928 - ANEL ESPACADOR REF: 3025-1100 ( VALTRA BM 100 )</t>
  </si>
  <si>
    <t>65931 - CALCO REF: 3002-1200 ( VALTRA BM 100 )</t>
  </si>
  <si>
    <t>67997 - CHAPA DE PROTECAO REF: 3065-5200 ( VALTRA BH 185I )</t>
  </si>
  <si>
    <t>68018 - MOLA DO BLOQUEI REF: 820770 ( VALTRA BH 180 )</t>
  </si>
  <si>
    <t>69376 - EIXO "S" DO FREIO TRAS. 2º EIXO L/E 670MM REF: A383 423 1436 (MBB 2423)</t>
  </si>
  <si>
    <t>69384 - HELICE DO MOTOR REF: A906 205 0406 (MBB 2423)</t>
  </si>
  <si>
    <t>71255 - JUNTA REF: R123417 (JOHN DEERE 7505)</t>
  </si>
  <si>
    <t>73848 - ANEL REF: T122075 (JOHN DEERE 7505)</t>
  </si>
  <si>
    <t>73976 - ISOLADOR REF: AL81949 (JOHN DEERE 7505)</t>
  </si>
  <si>
    <t>74409 - PARAFUSO SEXTAVADO REF: CB01473054 (COLHEDORA JD CH670)</t>
  </si>
  <si>
    <t>74411 - PORCA DE SEGURANCA REF: T11234 (COLHEDORA JD CH670)</t>
  </si>
  <si>
    <t>74463 - PINO REF: CXT28858 (COLHEDORA JD CH670)</t>
  </si>
  <si>
    <t>74468 - BUCHA REF: CB01432234 (COLHEDORA JD CH670)</t>
  </si>
  <si>
    <t>74469 - CALCO REF: CXT19061 (COLHEDORA JD CH670)</t>
  </si>
  <si>
    <t>74474 - ESPACADOR REF: CB01432051 (COLHEDORA JD CH670)</t>
  </si>
  <si>
    <t>74475 - PINO REF: CXT33959 (COLHEDORA JD CH670)</t>
  </si>
  <si>
    <t>74476 - ARRUELA REF: 0110005999 (COLHEDORA JD CH670)</t>
  </si>
  <si>
    <t>74746 - PINO REF: L114032 (JOHN DEERE 7505)</t>
  </si>
  <si>
    <t>75089 - BUCHA ESPACADORA REF: 3002-6310 (VALTRA BM 100)</t>
  </si>
  <si>
    <t>75090 - BUCHA REF: 3018-8710 ( VALTRA BM 100 )</t>
  </si>
  <si>
    <t>75374 - ANEL ESPACADOR REF: 8377-8500 (VALTRA BM 100)</t>
  </si>
  <si>
    <t>75375 - ANEL ESPACADOR REF: 3001-4300 (VALTRA BM 100)</t>
  </si>
  <si>
    <t>75376 - CUBO DE ACOPLAMENTO REF: 627290 (VALTRA BM 100)</t>
  </si>
  <si>
    <t>75540 - JUNTA REF: R136516 (JOHN DEERE 6405)</t>
  </si>
  <si>
    <t>75705 - ENGRENAGEM HELICODIAL Z-21 REF: 8163-6200 (VALTRA BM 100)</t>
  </si>
  <si>
    <t>75937 - VENEZIANA DE AERACAO REF: CXT17652 (COLHEDORA JD CH670)</t>
  </si>
  <si>
    <t>75946 - AMORTECEDOR REF: CB01497592 (COLHEDORA JD CH670)</t>
  </si>
  <si>
    <t>79338 - ARRUELA DE ENCOSTO REF: R162100 ( JOHN DEERE 7505 )</t>
  </si>
  <si>
    <t>80171 - ANEL ESPACADOR REF: 3021-7500 (VALTRA BM100)</t>
  </si>
  <si>
    <t>80204 - VALVULA TERMOSTATICA REF: 836115646 ( VALTRA BH 185I )</t>
  </si>
  <si>
    <t>84373 - ENGRENAGEM REF: 8177-6500 (VALTRA BM100)</t>
  </si>
  <si>
    <t>85974 - JUNTA DA TAMPA RESFRIADOR DE OLEO REF: A000 188 3380 (MB 2726)</t>
  </si>
  <si>
    <t>85975 - JUNTA DO RADIADOR DE OLEO REF: A906 188 0280 ( MB 2726 )</t>
  </si>
  <si>
    <t>86033 - CHAPA DE DESGASTE REF: CB01423920 (JD CH670)</t>
  </si>
  <si>
    <t>86116 - PINO DE PRESSAO REF: JE8197 (VALTRA BM100)</t>
  </si>
  <si>
    <t>86117 - EIXO REF: 8000-5810 (VALTRA BM100)</t>
  </si>
  <si>
    <t>86118 - ENGRENAGEM PLANETARIA L/D REF: 8000-5500 (VALTRA BM100)</t>
  </si>
  <si>
    <t>86119 - ENGRENAGEM SATELITE REF: 8005-1500 (VALTRA BM100)</t>
  </si>
  <si>
    <t>86120 - ENGRENAGEM PLANETARIA L/E REF: 8000-5600 (VALTRA BM100)</t>
  </si>
  <si>
    <t>88063 - PRISIONEIRO REF: 851990 (VALTRA BM 100)</t>
  </si>
  <si>
    <t>88104 - EIXO DO SELETOR REF: 30059400 (VALTRA BM 100)</t>
  </si>
  <si>
    <t>88105 - EIXO ACIONADOR REF: 30014110 ( VALTRA BM 100 )</t>
  </si>
  <si>
    <t>91183 - INTERCOOLER REF: A695 501 0701 (MB 2423)</t>
  </si>
  <si>
    <t>91184 - SEMI EIXO TRASEIRO REF: A385 357 4401 (MB 2423)</t>
  </si>
  <si>
    <t>91185 - JUNTA DA TAMPA DO CUBO TRAS. REF: A317 356 0080 (MB 2423)</t>
  </si>
  <si>
    <t>91193 - CHAPA DE DESGASTE REF: CB01439640 (JD CH670)</t>
  </si>
  <si>
    <t>91194 - CHAPA DE DESGASTE REF: CB01430578 (JD CH670)</t>
  </si>
  <si>
    <t>91195 - CHAPA DE DESGASTE REF: CXT16270 (JD CH670)</t>
  </si>
  <si>
    <t>91196 - CHAPA DE DESGASTE REF: CB01479032 (JD CH670)</t>
  </si>
  <si>
    <t>91198 - CHAPA DE DESGASTE REF: CB01445622 (JD CH670)</t>
  </si>
  <si>
    <t>91199 - CHAPA DE DESGASTE REF: CB11439642 (JD CH670)</t>
  </si>
  <si>
    <t>91200 - SUPORTE REF: CB11473203 (JD CH670)</t>
  </si>
  <si>
    <t>91201 - CONE REF: CB01460482 (JD CH670)</t>
  </si>
  <si>
    <t>91202 - DEFLETOR REF: CXT33147 (JD CH670)</t>
  </si>
  <si>
    <t>91203 - ROLDANA REF: CB11473161 (JD CH670)</t>
  </si>
  <si>
    <t>91204 - CHAPA DE DESGASTE REF: CB01439641 (COLHEDORA JD CH670)</t>
  </si>
  <si>
    <t>91205 - CHAPA DE DESGASTE REF: CB11428997 (COLHEDORA JD CH670)</t>
  </si>
  <si>
    <t>91206 - TRAVA DA COIFA SUPERIOR (MB 2423)</t>
  </si>
  <si>
    <t>91209 - MANGUEIRA REF: CQ42113 ( JOHN DEERE 7500 )</t>
  </si>
  <si>
    <t>91210 - TAMPA REF: AL82600 ( JOHN DEERE 7500 )</t>
  </si>
  <si>
    <t>91211 - PORCA REF: R117464 ( JOHN DEERE 7500 )</t>
  </si>
  <si>
    <t>91212 - ANEL REF: R517488 ( JOHN DEERE 7500 )</t>
  </si>
  <si>
    <t>91213 - JUNTA REF: R502864 ( JOHN DEERE 7500 )</t>
  </si>
  <si>
    <t>91214 - PLATO DE EMBREAGEM REF: R78156 ( JOHN DEERE 7500 )</t>
  </si>
  <si>
    <t>91215 - DISCO ESTRIADO REF: RE239643 ( JOHN DEERE 7500 )</t>
  </si>
  <si>
    <t>91216 - PISTAO REF: R180210 ( JOHN DEERE 7500 )</t>
  </si>
  <si>
    <t>91217 - TENSOR DA CORREIA REF: 837086281 (FORD 7830)</t>
  </si>
  <si>
    <t>91218 - CARCACA DO BLOQUEIO REF: 80005410 ( VALTRA BM 100 )</t>
  </si>
  <si>
    <t>91219 - BUCHA DO BLOQUEIO REF: 80005700  ( VALTRA BM 100 )</t>
  </si>
  <si>
    <t>91220 - ANEL DE ENCOSTO REF: 80006100 ( VALTRA BM 100 )</t>
  </si>
  <si>
    <t>91221 - CARCACA DO DIFERENCIAL REF: 80005300 ( VALTRA BM 100 )</t>
  </si>
  <si>
    <t>91222 - PORCA REF: JB0952 ( VALTRA BM 100 )</t>
  </si>
  <si>
    <t>91223 - ANEL DE SEGURANCA REF: KG1035 ( VALTRA BM 100 )</t>
  </si>
  <si>
    <t>91224 - ANEL DE SEGURANCA REF: KG2042 ( VALTRA BM 100 )</t>
  </si>
  <si>
    <t>91225 - ANEL ESPACADOR REF: KG1175 ( VALTRA BM 100 )</t>
  </si>
  <si>
    <t>91226 - PORCA REF: 14M7136 (JOHN DEERE 7505)</t>
  </si>
  <si>
    <t>91227 - PINO ESFERICO REF: L79127 (JOHN DEERE 7505)</t>
  </si>
  <si>
    <t>91228 - PRESILHA REF: L79226 (JOHN DEERE 7505)</t>
  </si>
  <si>
    <t>91229 - PORCA REF: 14M7028 (JOHN DEERE 7505)</t>
  </si>
  <si>
    <t>91230 - ARTICULACAO REF: CQ36984 (JOHN DEERE 7505)</t>
  </si>
  <si>
    <t>91231 - MANCAL REF: CQ27343 (JOHN DEERE 7505)</t>
  </si>
  <si>
    <t>91232 - ROLAMENTO REF: DQ27345 (JOHN DEERE 7505)</t>
  </si>
  <si>
    <t>91233 - SINALEIRA REF: DQ26685 (JOHN DEERE 7505)</t>
  </si>
  <si>
    <t>91234 - SINALEIRA REF: DQ26686 (JOHN DEERE 7505)</t>
  </si>
  <si>
    <t>91235 - INSERTO REF: L77964 (JOHN DEERE 7505)</t>
  </si>
  <si>
    <t>91236 - INSERTO REF: L78980 (JOHN DEERE 7505)</t>
  </si>
  <si>
    <t>91237 - PINO ESFERICO REF: L79177 (JOHN DEERE 7505)</t>
  </si>
  <si>
    <t>91238 - PARALAMA REF: L77511 (JOHN DEERE 7505)</t>
  </si>
  <si>
    <t>91239 - GUARNICAO REF: L77912 (JOHN DEERE 7505)</t>
  </si>
  <si>
    <t>91241 - ROLAMENTO REF: LA5951 (VALTRA BM100)</t>
  </si>
  <si>
    <t>91243 - CONE REF: 020902T1 ( TRATOR MF 7180 )</t>
  </si>
  <si>
    <t>91245 - DISCO DE FREIO REF: 1860964M2 ( TRATOR MF 7180 )</t>
  </si>
  <si>
    <t>91246 - DISCO DE FREIO REF: 035670T1 ( TRATOR MF 7180 )</t>
  </si>
  <si>
    <t>91247 - FAROL REF: 4278939M92 ( TRATOR MF 7180 )</t>
  </si>
  <si>
    <t>91249 - CARCACA DO FILTRO DE AR PLASTICO REF: 941009240024 (MOTOR MWM TD 229/6)</t>
  </si>
  <si>
    <t>91252 - ARRUELA PLANETERIA DIFERENCIAL REF: A355 353 2262 (MB 2318)</t>
  </si>
  <si>
    <t>91253 - PORCA DO EIXO DO BLOQUEIO REF: A355 353 0026 (MB 2318)</t>
  </si>
  <si>
    <t>GAMA DIESEL</t>
  </si>
  <si>
    <t>LDF LOJÃO DO FERRO</t>
  </si>
  <si>
    <t>MINUSA TRATORES</t>
  </si>
  <si>
    <t>CARREMACPS</t>
  </si>
  <si>
    <t>KTR BRASIL</t>
  </si>
  <si>
    <t>Caldeiraria</t>
  </si>
  <si>
    <t>Mês</t>
  </si>
  <si>
    <t>janeiro</t>
  </si>
  <si>
    <t>fevereiro</t>
  </si>
  <si>
    <t>março</t>
  </si>
  <si>
    <t>abril</t>
  </si>
  <si>
    <t>maio</t>
  </si>
  <si>
    <t>Cidade</t>
  </si>
  <si>
    <t>Estado</t>
  </si>
  <si>
    <t>Nome</t>
  </si>
  <si>
    <t>Nome fantasia</t>
  </si>
  <si>
    <t>CNPJ</t>
  </si>
  <si>
    <t>UF</t>
  </si>
  <si>
    <t>Pessoa</t>
  </si>
  <si>
    <t>Inscrição Estadual</t>
  </si>
  <si>
    <t xml:space="preserve"> ABC INCENDIO</t>
  </si>
  <si>
    <t>João Pessoa</t>
  </si>
  <si>
    <t>PB</t>
  </si>
  <si>
    <t xml:space="preserve"> BRATS INDÚSTRIA E COMERCIO DE PRODUTOS METÁLICOS ESPECIAIS LTDA-ME</t>
  </si>
  <si>
    <t xml:space="preserve">BRATS </t>
  </si>
  <si>
    <t>Cajamar</t>
  </si>
  <si>
    <t>SP</t>
  </si>
  <si>
    <t xml:space="preserve"> C R E ENGENHARIA LTDA</t>
  </si>
  <si>
    <t xml:space="preserve">	EDNALDO MATIAS DA SILVA 01973839474</t>
  </si>
  <si>
    <t>EDNALDO MATIAS DA SILVA 01973</t>
  </si>
  <si>
    <t>Serra Redonda</t>
  </si>
  <si>
    <t>16.410.823-8</t>
  </si>
  <si>
    <t xml:space="preserve"> G R ALVES - ME</t>
  </si>
  <si>
    <t>Natal</t>
  </si>
  <si>
    <t>RN</t>
  </si>
  <si>
    <t xml:space="preserve">	PEREIRA &amp; QUEIROZ COMERCIO DE PRODUTOS ALIMENTICIOS LTDA EPP</t>
  </si>
  <si>
    <t>PEREIRA &amp; QUEIROZ COMERCIO DE PRODUTOS A</t>
  </si>
  <si>
    <t>São João do Cariri</t>
  </si>
  <si>
    <t xml:space="preserve"> SUPERMERCADO DEZ DE ABRIL EPP</t>
  </si>
  <si>
    <t>Açu</t>
  </si>
  <si>
    <t>A &amp; C COMERCIO DE ARTIGOS DE PESCA E LAZER LTDA - EPP</t>
  </si>
  <si>
    <t>ARMAZEM CANINDE</t>
  </si>
  <si>
    <t>Fortaleza</t>
  </si>
  <si>
    <t>CE</t>
  </si>
  <si>
    <t>A &amp; M PANIFICAÇÃO LTDA.</t>
  </si>
  <si>
    <t>Campina Grande</t>
  </si>
  <si>
    <t xml:space="preserve">A. A. COM. DE ALIM. LTDA - ME           </t>
  </si>
  <si>
    <t xml:space="preserve">A. A. COM. DE ALIM. </t>
  </si>
  <si>
    <t xml:space="preserve">A. A. DA PAZ                            </t>
  </si>
  <si>
    <t xml:space="preserve">A. A. DA PAZ        </t>
  </si>
  <si>
    <t>Salgueiro</t>
  </si>
  <si>
    <t>PE</t>
  </si>
  <si>
    <t>A B DE OLIVEIRA BARBANTES E CORDAS LTDA</t>
  </si>
  <si>
    <t>Rio de Janeiro</t>
  </si>
  <si>
    <t>RJ</t>
  </si>
  <si>
    <t>A BANHO QUENTE COM. MAT. CONST. EIRELI-ME</t>
  </si>
  <si>
    <t>A BANHO QUENTE</t>
  </si>
  <si>
    <t>A BELISSIMA BABY COMERCIO LTDA - ME</t>
  </si>
  <si>
    <t>Mamanguape</t>
  </si>
  <si>
    <t>A BRONZINOX TELAS METALICAS E SINTETICAS LTDA</t>
  </si>
  <si>
    <t>São Paulo</t>
  </si>
  <si>
    <t>A C D LIMA EIRELI</t>
  </si>
  <si>
    <t>Maracanã</t>
  </si>
  <si>
    <t>PA</t>
  </si>
  <si>
    <t>A C DOS SANTOS TRANSPORTES DE CARGAS EPP.</t>
  </si>
  <si>
    <t>A C DOS SANTOS TRANSPORTES DE CARGAS EPP</t>
  </si>
  <si>
    <t>Recife</t>
  </si>
  <si>
    <t>A C DUARTE LIMA - ME</t>
  </si>
  <si>
    <t>Uruará</t>
  </si>
  <si>
    <t>A CABINE MATERIAIS ELÉTRICOS LTDA</t>
  </si>
  <si>
    <t>A CABINE</t>
  </si>
  <si>
    <t>Guarulhos</t>
  </si>
  <si>
    <t>A COOPERATIVA DE TRANSPORTE E TURISMO DA PARAIBA</t>
  </si>
  <si>
    <t>EXTREMO TURISMO</t>
  </si>
  <si>
    <t>ISENTO</t>
  </si>
  <si>
    <t>A. DA SILVA CARVALHO - ME</t>
  </si>
  <si>
    <t>Massaranduba</t>
  </si>
  <si>
    <t xml:space="preserve">A DA SILVA MEDEIROS ME                  </t>
  </si>
  <si>
    <t xml:space="preserve">A DA SILVA MEDEIROS </t>
  </si>
  <si>
    <t>Juazeiro</t>
  </si>
  <si>
    <t>BA</t>
  </si>
  <si>
    <t>A E S ESTIVAS E CEREAIS LTDA</t>
  </si>
  <si>
    <t>A E S ESTIVAS</t>
  </si>
  <si>
    <t xml:space="preserve">A F BRASIL                              </t>
  </si>
  <si>
    <t xml:space="preserve">AF BRASIL CEARA     </t>
  </si>
  <si>
    <t>Icó</t>
  </si>
  <si>
    <t xml:space="preserve">A FERREIRA DANTAS                       </t>
  </si>
  <si>
    <t xml:space="preserve">A FERREIRA DANTAS   </t>
  </si>
  <si>
    <t>Picuí</t>
  </si>
  <si>
    <t xml:space="preserve">16.120.990-4      </t>
  </si>
  <si>
    <t xml:space="preserve">A. FRANCISCO DE SOUZA ME                </t>
  </si>
  <si>
    <t>A FRANCISCO DE SOUSA</t>
  </si>
  <si>
    <t>Castelo do Piauí</t>
  </si>
  <si>
    <t>PI</t>
  </si>
  <si>
    <t xml:space="preserve">19.471.552-3      </t>
  </si>
  <si>
    <t>A G F BARROS COMERCIO E DISTRIBUIDORA DE ALIMENTOS ME</t>
  </si>
  <si>
    <t>A G F BARROS COMERCIO E DISTRIBUIDORA DE</t>
  </si>
  <si>
    <t>Caxias</t>
  </si>
  <si>
    <t>MA</t>
  </si>
  <si>
    <t xml:space="preserve">A GERADORA ALUGUEL DE MAQUINAS S.A      </t>
  </si>
  <si>
    <t xml:space="preserve">A GERADORA          </t>
  </si>
  <si>
    <t>Parnamirim</t>
  </si>
  <si>
    <t xml:space="preserve">202.2579-59       </t>
  </si>
  <si>
    <t>A GRIFE DO BOLO LTDA ME.</t>
  </si>
  <si>
    <t>A J A DA SILVA LTDA</t>
  </si>
  <si>
    <t>Frei Martinho</t>
  </si>
  <si>
    <t>16.494.960-7</t>
  </si>
  <si>
    <t>A J G DA SILVA</t>
  </si>
  <si>
    <t xml:space="preserve">A KITANDA COMERCIO DE ALIMENTOS LTDA    </t>
  </si>
  <si>
    <t>A KITANDA COMERCIO D</t>
  </si>
  <si>
    <t xml:space="preserve">A. L. DE OLIVEIRA RODRIGUES             </t>
  </si>
  <si>
    <t>A. L. DE OLIVEIRA RO</t>
  </si>
  <si>
    <t>Caruaru</t>
  </si>
  <si>
    <t>A L MADEIRAS LTDA</t>
  </si>
  <si>
    <t>O ATACADÃO DAS MADEIRAS</t>
  </si>
  <si>
    <t>A. L. MARQUES - ME.</t>
  </si>
  <si>
    <t>Bacabal</t>
  </si>
  <si>
    <t>A L TRANSPORTES LTDA</t>
  </si>
  <si>
    <t>A L URBANO &amp; CIA LTDA</t>
  </si>
  <si>
    <t>Mossoró</t>
  </si>
  <si>
    <t>Caicó</t>
  </si>
  <si>
    <t xml:space="preserve">A. M. CAVALCANTE                        </t>
  </si>
  <si>
    <t xml:space="preserve">A. M. CAVALCANTE    </t>
  </si>
  <si>
    <t>Cuité</t>
  </si>
  <si>
    <t xml:space="preserve">16.080.468-0      </t>
  </si>
  <si>
    <t>A M COM DE PROD ALIMENTICIOS E HIGIENE LTDA</t>
  </si>
  <si>
    <t>A M COM DE PROD ALIMENTICIOS</t>
  </si>
  <si>
    <t>A M DE OLIVEIRA COM DE ALIMENTOS ME</t>
  </si>
  <si>
    <t>Santa Cruz</t>
  </si>
  <si>
    <t>A M TAVARES LTDA</t>
  </si>
  <si>
    <t xml:space="preserve">A M TAVARES LTDA </t>
  </si>
  <si>
    <t>A MARE MANSA COM DE MOVEIS E ELETRODOMESTICOS LTDA</t>
  </si>
  <si>
    <t>MARÉ MANSA</t>
  </si>
  <si>
    <t>A MEDEIROS</t>
  </si>
  <si>
    <t>São João do Sabugi</t>
  </si>
  <si>
    <t>A N ANDRADE TRANSPORTES EPP</t>
  </si>
  <si>
    <t>Cabo de Santo Agostinho</t>
  </si>
  <si>
    <t xml:space="preserve">A P DE MEDEIROS ME                      </t>
  </si>
  <si>
    <t xml:space="preserve">A P DE MEDEIROS     </t>
  </si>
  <si>
    <t xml:space="preserve">A. R. MATOS LTDA - ME FRANQUEADO RAMOS  </t>
  </si>
  <si>
    <t xml:space="preserve">A. R. MATOS         </t>
  </si>
  <si>
    <t>Ribeirão Preto</t>
  </si>
  <si>
    <t>A R TUBOS E AÇOS LAMINADO LTDA</t>
  </si>
  <si>
    <t>Jaboatão dos Guararapes</t>
  </si>
  <si>
    <t xml:space="preserve">A. RODRIGUES DA SILVA ME                </t>
  </si>
  <si>
    <t xml:space="preserve">RODRIGUES           </t>
  </si>
  <si>
    <t>Barra de Santa Rosa</t>
  </si>
  <si>
    <t xml:space="preserve">16.045.725-4      </t>
  </si>
  <si>
    <t>A S ARAUJO MATIAS COM ATACADISTA LTDA</t>
  </si>
  <si>
    <t>Nova Cruz</t>
  </si>
  <si>
    <t>A S MOURA EIRELI</t>
  </si>
  <si>
    <t>A S VULCANIZAÇÕES LTDA</t>
  </si>
  <si>
    <t>AS VULCANIZAÇÕES</t>
  </si>
  <si>
    <t>A UNIÃO SUPERINTENDENCIA DE IMPRESA E EDITORA</t>
  </si>
  <si>
    <t>A UNIÃO SUPERINTENDENCIA DE IMPRESA E ED</t>
  </si>
  <si>
    <t>A.A BELCHIOR DE MELO DE FILHO ME</t>
  </si>
  <si>
    <t>BELCHIOR DE MELO</t>
  </si>
  <si>
    <t>A.A. COMÉRCIO DE PEÇAS E SERV. PARA MOTOCICLETAS EIRELI-ME</t>
  </si>
  <si>
    <t>LOJA DO MOTOKEIRO</t>
  </si>
  <si>
    <t>AA SP TRANSPORTE E LOGISTICA EIRELI</t>
  </si>
  <si>
    <t xml:space="preserve">ALLIAN TRANSPORTES </t>
  </si>
  <si>
    <t xml:space="preserve">AAG COMERCIO VAREJISTA DE ALIMENTOS LTDA             </t>
  </si>
  <si>
    <t>AURINETE ALVES GARCI</t>
  </si>
  <si>
    <t>Cabedelo</t>
  </si>
  <si>
    <t>AAG FERREIRA SERVIÇOS AGRICOLAS</t>
  </si>
  <si>
    <t>AAG CONSULTORIA AGRICOLA</t>
  </si>
  <si>
    <t>Capim</t>
  </si>
  <si>
    <t xml:space="preserve">AB - DE FRANCA E CIA LTDA               </t>
  </si>
  <si>
    <t>AB - DE FRANCA E CIA</t>
  </si>
  <si>
    <t>Alagoa Grande</t>
  </si>
  <si>
    <t>AB AZUCARERA IBERIA, S.L.</t>
  </si>
  <si>
    <t>MADRID</t>
  </si>
  <si>
    <t>EX</t>
  </si>
  <si>
    <t xml:space="preserve">ABANO RJ DISTRIBUIDORA LTDA             </t>
  </si>
  <si>
    <t xml:space="preserve">ABANO               </t>
  </si>
  <si>
    <t xml:space="preserve">ABASTECA COMERCIO DE COMBUSTIVEIS LTDA  </t>
  </si>
  <si>
    <t xml:space="preserve">ABASTECA COMERCIO   </t>
  </si>
  <si>
    <t>Bayeux</t>
  </si>
  <si>
    <t>ABB AUTOMACAO LTDA</t>
  </si>
  <si>
    <t>Sorocaba</t>
  </si>
  <si>
    <t>ABB AUTOMAÇÃO LTDA</t>
  </si>
  <si>
    <t>ABB AITOMAÇÃO LTDA</t>
  </si>
  <si>
    <t>Louveira</t>
  </si>
  <si>
    <t>ABB ELETRIFICACAO LTDA</t>
  </si>
  <si>
    <t>ABB LTDA.</t>
  </si>
  <si>
    <t xml:space="preserve">ABC COMPONENTES HIDRAULICOS LTDA        </t>
  </si>
  <si>
    <t xml:space="preserve">ABC HIDRAULICA      </t>
  </si>
  <si>
    <t>ABC INCENDIO SERV. INST.E MANUT. DE EQUIP.C/INCENDIO</t>
  </si>
  <si>
    <t>ABC INCENDIO</t>
  </si>
  <si>
    <t>ABC INSTALAÇÃO LTDA</t>
  </si>
  <si>
    <t>ABDIAS COMERCIO E LOCAÇÕES DE MÁQUINAS E FERRAMENTAS LTDA - EPP</t>
  </si>
  <si>
    <t>ABDIAS MAQUINAS E FERRAMENTAS</t>
  </si>
  <si>
    <t>ABEC ROLAMENTOS E PECAS LTDA</t>
  </si>
  <si>
    <t>ABECOM COMERCIAL DE PRODUTOS INDUSTRIAIS LTDA</t>
  </si>
  <si>
    <t>ABECOM</t>
  </si>
  <si>
    <t>ABECOM ROLAMENTOS E PRODUTOS DE BORRACHA</t>
  </si>
  <si>
    <t>ABELARDO ALBUQUERQUE MANGUINHO - 39572528491</t>
  </si>
  <si>
    <t>ABELARDO ALBUQUERQUE</t>
  </si>
  <si>
    <t>16.012.703-3</t>
  </si>
  <si>
    <t>ABGAILSON SOUZA DA SILVA</t>
  </si>
  <si>
    <t>Cuité de Mamanguape</t>
  </si>
  <si>
    <t>ABINADADIO-150 COLH.MEC.</t>
  </si>
  <si>
    <t>ABNT ASSOCIAÇÃO BRASILEIRA DE NORMAS TÉCNICAS</t>
  </si>
  <si>
    <t>ABNT ASSOCIAÇÃO BRASILE. DE NORMAS TÉC.</t>
  </si>
  <si>
    <t>ABO - EMPREENDIMENTOS INDUSTRIAIS LTDA</t>
  </si>
  <si>
    <t>ABO</t>
  </si>
  <si>
    <t xml:space="preserve">ABRAAO BATISTA DA SILVA                 </t>
  </si>
  <si>
    <t xml:space="preserve">ABRAAO BATISTA      </t>
  </si>
  <si>
    <t>Santa Rita</t>
  </si>
  <si>
    <t>ABRIGO DEUS E CARIDADE</t>
  </si>
  <si>
    <t>Macaíba</t>
  </si>
  <si>
    <t>ABS ROLAMENTOS E PECAS LTDA</t>
  </si>
  <si>
    <t>AC COMERCIAL LTDA</t>
  </si>
  <si>
    <t>AC COMERCIO DE COMBUSTIVEIS LTDA - EPP</t>
  </si>
  <si>
    <t>Jacaraú</t>
  </si>
  <si>
    <t xml:space="preserve">AC DE FRANCA ME                         </t>
  </si>
  <si>
    <t xml:space="preserve">TOTA PECAS          </t>
  </si>
  <si>
    <t xml:space="preserve">02.630.826-6      </t>
  </si>
  <si>
    <t>AC NOGUEIRA</t>
  </si>
  <si>
    <t>Sapé</t>
  </si>
  <si>
    <t>ACACIO SERAFIM NETO GUINDASTES LTDA</t>
  </si>
  <si>
    <t>ACACIO NETO GUINDASTES</t>
  </si>
  <si>
    <t>Pilar</t>
  </si>
  <si>
    <t>AL</t>
  </si>
  <si>
    <t>ACAI FOODS INDUSTRAI COM E ESP DE ALIM</t>
  </si>
  <si>
    <t>ACAI FOODS</t>
  </si>
  <si>
    <t>ACAI IMPERIAL COMERCIO LTDA</t>
  </si>
  <si>
    <t>ACBEZERRA SERVIÇOS DE OFTALMOLOGIA EIRELI-ME</t>
  </si>
  <si>
    <t>CLINICA DE OLHOS</t>
  </si>
  <si>
    <t>ACCO BRANDS BRASIL LTDA.</t>
  </si>
  <si>
    <t>Bauru</t>
  </si>
  <si>
    <t xml:space="preserve">ACE SCHMERSAL ELETROELETRÔNICA INDUSTRIAL LTDA. </t>
  </si>
  <si>
    <t>ACE SCHMERSAL</t>
  </si>
  <si>
    <t>Boituva</t>
  </si>
  <si>
    <t>ACENT RADIO COMUNICAÇÃO COMERCIO E SERVIÇOS LTDA</t>
  </si>
  <si>
    <t>CENT RADIO COMUNICAÇÃO COMERCIO E SERVIÇ</t>
  </si>
  <si>
    <t>ACENT RADIOS DE COMUNICACAO COMERCIO E SERVICOS LTDA</t>
  </si>
  <si>
    <t>ACENT TELECOM COMERCIO E SERVICOS EIRELLI</t>
  </si>
  <si>
    <t>ACENT</t>
  </si>
  <si>
    <t>ACENT TELECOMUNICAÇÕES LTDA</t>
  </si>
  <si>
    <t>ACENT RADIOCOMUNICAÇÃO</t>
  </si>
  <si>
    <t>ACESSORAUTOS PEÇAS E SERVIÇOS LTDA</t>
  </si>
  <si>
    <t>ACESSORAUTOS</t>
  </si>
  <si>
    <t>ACETECNO DO BRASIL IND. E COM. DE MAQ. E EQUIP. LTDA.</t>
  </si>
  <si>
    <t>ACETECNO</t>
  </si>
  <si>
    <t>Indaial</t>
  </si>
  <si>
    <t>SC</t>
  </si>
  <si>
    <t>ACEVAL ACESSORIOS INDUSTRIAIS</t>
  </si>
  <si>
    <t>ACEVAL</t>
  </si>
  <si>
    <t xml:space="preserve">ACG TRANSPORTES E LOGISTICA LTDA        </t>
  </si>
  <si>
    <t xml:space="preserve">ACG TRANSPORTES     </t>
  </si>
  <si>
    <t>ACINDAR INDUSTRIA ARGENTINA DE ACEROS S.A</t>
  </si>
  <si>
    <t>SANTA FE</t>
  </si>
  <si>
    <t>ACIONAMENTOS SPITTI EQUIP LTDA</t>
  </si>
  <si>
    <t>Porto Alegre</t>
  </si>
  <si>
    <t>RS</t>
  </si>
  <si>
    <t>ACIP APARELHOS DE CONTROLE E INDUSTRIA D</t>
  </si>
  <si>
    <t xml:space="preserve">ACIP                </t>
  </si>
  <si>
    <t>Várzea Paulista</t>
  </si>
  <si>
    <t>ACLIVE ORGANIZAÇÃO DE EVENTOS LTDA</t>
  </si>
  <si>
    <t>ACLIVE ORGANIZAÇÃO</t>
  </si>
  <si>
    <t>ACM MERCANTIL LTDA</t>
  </si>
  <si>
    <t>ACNF - COMÉRCIO SERVIÇOS E REPRESENTAÇÕES LTDA</t>
  </si>
  <si>
    <t>ACNF</t>
  </si>
  <si>
    <t>AÇO BRASIL COMERCIO LTDA - ME</t>
  </si>
  <si>
    <t>AÇO BRASIL</t>
  </si>
  <si>
    <t>AÇO NOBRE METAIS ESPECIAIS LTDA</t>
  </si>
  <si>
    <t>AÇO NOBRE</t>
  </si>
  <si>
    <t>AÇO PARAIBA INDUSTRIA LTDA</t>
  </si>
  <si>
    <t>AÇO PARAIBA</t>
  </si>
  <si>
    <t>ACOFERA COMERCIO DE FERRO E ACO LTDA</t>
  </si>
  <si>
    <t>Limeira</t>
  </si>
  <si>
    <t>AÇOFORJA INDUSTRIA DE FORJADOS S/A</t>
  </si>
  <si>
    <t>AÇOFORJA INDSUTRIA</t>
  </si>
  <si>
    <t>Santa Luzia</t>
  </si>
  <si>
    <t>MG</t>
  </si>
  <si>
    <t>AÇOMAIS LTDA.</t>
  </si>
  <si>
    <t>AÇOMAIS</t>
  </si>
  <si>
    <t>Olinda</t>
  </si>
  <si>
    <t>AÇOS CASTRO COMERCIO IMPORTAÇÃO E EXPORTAÇÃO</t>
  </si>
  <si>
    <t>AÇOS CASTRO COMERCIO</t>
  </si>
  <si>
    <t>AÇOS F. SACCHELLI LTDA</t>
  </si>
  <si>
    <t>AÇOS F</t>
  </si>
  <si>
    <t>ACOS VITAL COMERCIO DE TUBOS HIDRAULICOS LTDA</t>
  </si>
  <si>
    <t>Mogi das Cruzes</t>
  </si>
  <si>
    <t>ACQUA TECNOLOGIA EM TORRES DE RESFRIAMENTO EIRELI</t>
  </si>
  <si>
    <t>Araraquara</t>
  </si>
  <si>
    <t>ACQUA TORRES DE RESFRIAMENTO DE AGUA LTDA.</t>
  </si>
  <si>
    <t>Américo Brasiliense</t>
  </si>
  <si>
    <t>ACQUASOL COMERCIO E EQUIPAMENTOS LTDA</t>
  </si>
  <si>
    <t>ACQUASOL</t>
  </si>
  <si>
    <t>ACRI SUL M JS FERNANDES</t>
  </si>
  <si>
    <t>ACRI SUL</t>
  </si>
  <si>
    <t>ACRIFLEX INDUSTRIA E COMERCIO DE ACOPLAMENTOS LTDA.</t>
  </si>
  <si>
    <t>ACRIFLEX</t>
  </si>
  <si>
    <t>Criciúma</t>
  </si>
  <si>
    <t>ACS COMERCIO DE COMBUSTIVEIS LTDA</t>
  </si>
  <si>
    <t>ACT - SISTEMAS HIDRAULICOS LTDA</t>
  </si>
  <si>
    <t xml:space="preserve">ACUCAREIRA VITORINO BENEFICIAMENTO, EMPACOT. COMERCIO DE PROD. ALIMENT. LTDA -EPP.  </t>
  </si>
  <si>
    <t>ACUCAREIRA VITORINO BENEFICIAMENTO, EMPA</t>
  </si>
  <si>
    <t xml:space="preserve">ADAILTON ALCIDES DE JESUS               </t>
  </si>
  <si>
    <t xml:space="preserve">ADAILTON ALCIDES    </t>
  </si>
  <si>
    <t>ADAILTON ALUIZIO DA CRUZ</t>
  </si>
  <si>
    <t>ADAILTON CARDOSO DA SILVA</t>
  </si>
  <si>
    <t xml:space="preserve">ADAILTON FRANCISCO DA SILVA </t>
  </si>
  <si>
    <t>ADAILTON FRANCISCO DA SILVA</t>
  </si>
  <si>
    <t>Gurinhém</t>
  </si>
  <si>
    <t>ADAILTON RANIERIO DANTAS</t>
  </si>
  <si>
    <t>Parelhas</t>
  </si>
  <si>
    <t xml:space="preserve">ADAILTON VIEIRA                         </t>
  </si>
  <si>
    <t xml:space="preserve">ADAILTON VIEIRA     </t>
  </si>
  <si>
    <t>Sertãozinho</t>
  </si>
  <si>
    <t xml:space="preserve">ADALBERTO DIONIZIO DE MENDONCA          </t>
  </si>
  <si>
    <t>ADALBERTO DIONIZIO D</t>
  </si>
  <si>
    <t>Ingá</t>
  </si>
  <si>
    <t xml:space="preserve">ADALBERTO GOMES DO PRADO                </t>
  </si>
  <si>
    <t>ADALBERTO GOMES DO P</t>
  </si>
  <si>
    <t>ADALBERTO P DA SILVA</t>
  </si>
  <si>
    <t xml:space="preserve">ADALBERTO PEREIRA DA SILVA              </t>
  </si>
  <si>
    <t>ADALBERTO PEREIRA DA</t>
  </si>
  <si>
    <t xml:space="preserve">16.157.518-8      </t>
  </si>
  <si>
    <t>ADALBERTO SILVINO BEZERRIL</t>
  </si>
  <si>
    <t>ADALBERTO SILVINO</t>
  </si>
  <si>
    <t>ADALLA LEVY NASCIMENTO BARROS</t>
  </si>
  <si>
    <t>Alagoa Nova</t>
  </si>
  <si>
    <t>ADAMA BRASIL S/A</t>
  </si>
  <si>
    <t>MILENIA AGROCIENCIAS S/A</t>
  </si>
  <si>
    <t>Londrina</t>
  </si>
  <si>
    <t>PR</t>
  </si>
  <si>
    <t>Ibiporã</t>
  </si>
  <si>
    <t xml:space="preserve">ADAMIS SILVA OLIVEIRA                   </t>
  </si>
  <si>
    <t>ADAMIS SILVA OLIVEIR</t>
  </si>
  <si>
    <t>Puxinanã</t>
  </si>
  <si>
    <t xml:space="preserve">16.120.519-4      </t>
  </si>
  <si>
    <t xml:space="preserve">ADAO BRAGA VIEIRA                       </t>
  </si>
  <si>
    <t xml:space="preserve">ADAO BRAGA VIEIRA   </t>
  </si>
  <si>
    <t>Esperança</t>
  </si>
  <si>
    <t xml:space="preserve">ADARI CABRAL PEREIRA                    </t>
  </si>
  <si>
    <t>ADARI CABRAL PEREIRA</t>
  </si>
  <si>
    <t xml:space="preserve">ADAUTO FRANKLIN E CIA LTDA              </t>
  </si>
  <si>
    <t>ADAUTO FRANKLIN E CI</t>
  </si>
  <si>
    <t>Seridó</t>
  </si>
  <si>
    <t>ADDN ASSISTENCIA TÉCNICA COMERCIO E INDUSTRIA LTDA</t>
  </si>
  <si>
    <t>ADDN ASSISTENCIA</t>
  </si>
  <si>
    <t>ADEGILSON DE SOUZA ENRIQUE  02880356407</t>
  </si>
  <si>
    <t xml:space="preserve">ADEGILSON DE SOUZA ENRIQUE </t>
  </si>
  <si>
    <t>ADEILSA DUARTE DOS PASSOS SILVA - ME</t>
  </si>
  <si>
    <t xml:space="preserve">ADEILTON CUNHA HENRIQUES                </t>
  </si>
  <si>
    <t>ADELTON  CUNHA HENRI</t>
  </si>
  <si>
    <t>ADEILTON DOS SANTOS SILVA</t>
  </si>
  <si>
    <t>ADEILTON MIGUEL DE ARAUJO</t>
  </si>
  <si>
    <t xml:space="preserve">ADELINO ROMAO DA SILVA                  </t>
  </si>
  <si>
    <t xml:space="preserve">ADELINO ROMAO       </t>
  </si>
  <si>
    <t>ADELMO DE ALMEIDA OLIVEIRA</t>
  </si>
  <si>
    <t>Pocinhos</t>
  </si>
  <si>
    <t>ADELMO RODRIGUES DOS SANTOS SILVA</t>
  </si>
  <si>
    <t>Areial</t>
  </si>
  <si>
    <t>ADELSON ALVES DA SILVA</t>
  </si>
  <si>
    <t>ADELSON</t>
  </si>
  <si>
    <t>Rio Tinto</t>
  </si>
  <si>
    <t>ADELSON FRANCISCO DA SILVA</t>
  </si>
  <si>
    <t>ADEMAR ARAUJO DA COSTA</t>
  </si>
  <si>
    <t>GONÇALVES LOCAÇÕES E EMPREENDIMENTOS</t>
  </si>
  <si>
    <t>ADEMAR AUTO PEÇAS E SERVIÇOS</t>
  </si>
  <si>
    <t>ADEMAR AUTO PEÇAS</t>
  </si>
  <si>
    <t>ADEMAR SOARES &amp; CIA LTDA</t>
  </si>
  <si>
    <t>HIDROSERV</t>
  </si>
  <si>
    <t>ADEMI JOSE DOS SANOS</t>
  </si>
  <si>
    <t>Areia</t>
  </si>
  <si>
    <t>ADEMIR COMERCIO DE VEICULOS E TRANSPORTADORA LTDA</t>
  </si>
  <si>
    <t>Araçatuba</t>
  </si>
  <si>
    <t>ADEMIR LUIZ DA SILVA FILHO</t>
  </si>
  <si>
    <t xml:space="preserve">ADEMIR MACIEL DA CRUZ                   </t>
  </si>
  <si>
    <t xml:space="preserve">ADEMIR MACIER       </t>
  </si>
  <si>
    <t xml:space="preserve">ADEMIR SILVA DE SOUZA                   </t>
  </si>
  <si>
    <t>ADEMIR SILVA DE SOUZ</t>
  </si>
  <si>
    <t>Logradouro</t>
  </si>
  <si>
    <t>ADEMIR TOSCANO DE BRITO - ME</t>
  </si>
  <si>
    <t>Lucena</t>
  </si>
  <si>
    <t>ADENILCE DE MELO SOUSA SANTOS</t>
  </si>
  <si>
    <t>Solânea</t>
  </si>
  <si>
    <t>ADENILLE DOS SANTOS SOUZA SILVA ME</t>
  </si>
  <si>
    <t>ADENILSON JOSÉ DA SILVA</t>
  </si>
  <si>
    <t>RECANTO DAS TINTAS</t>
  </si>
  <si>
    <t>ADERALDO BATISTA ALVES</t>
  </si>
  <si>
    <t xml:space="preserve">ADERALDO SILVA                          </t>
  </si>
  <si>
    <t xml:space="preserve">ADERALDO SILVA      </t>
  </si>
  <si>
    <t xml:space="preserve">ADERBAL FARIAS DE SOUZA                 </t>
  </si>
  <si>
    <t>ADERBAL FARIAS DE SO</t>
  </si>
  <si>
    <t xml:space="preserve">ADERSON MACEDO DA ROCHA                 </t>
  </si>
  <si>
    <t xml:space="preserve">ADERSON MACEDO      </t>
  </si>
  <si>
    <t>ADESIVO DOIS COMUNICAÇÃO VISUAL LTDA</t>
  </si>
  <si>
    <t>ADESIVO DOIS</t>
  </si>
  <si>
    <t>ADESIVO SINALIZAÇÃO EMPRESARIAL LTDA</t>
  </si>
  <si>
    <t>ADESIVO SINALIZAÇAO</t>
  </si>
  <si>
    <t xml:space="preserve">ADETECH PRODUTOS ELETROMECANICOS LTDA </t>
  </si>
  <si>
    <t>ADICENTER BRASIL LTDA</t>
  </si>
  <si>
    <t>GRUPO ADI</t>
  </si>
  <si>
    <t>Mauá</t>
  </si>
  <si>
    <t>ADILMARTI COMERCIO E SERVICOS LTDA</t>
  </si>
  <si>
    <t xml:space="preserve">ADILSON BELARMINO DA SILVA MERCEARIA    </t>
  </si>
  <si>
    <t>ADILSON BELARMINO DA</t>
  </si>
  <si>
    <t>ADILSON FERNANDES RODRIGUES LOURENCO</t>
  </si>
  <si>
    <t>ADMEC OFICINA MECANICA</t>
  </si>
  <si>
    <t>ADILSON SANTOS NUNES</t>
  </si>
  <si>
    <t xml:space="preserve">ADILSON SILVA DOS SANTOS                </t>
  </si>
  <si>
    <t xml:space="preserve">ADILSON SILVA       </t>
  </si>
  <si>
    <t xml:space="preserve">ADJAILSON CAXIAS DA SILVA               </t>
  </si>
  <si>
    <t xml:space="preserve">ADJAILSON CAXIAS DA </t>
  </si>
  <si>
    <t xml:space="preserve">16.123.393-7      </t>
  </si>
  <si>
    <t>ADJANEIDE BERNARDO DE BARROS EIRELI</t>
  </si>
  <si>
    <t>REVISARMA - ARMAS &amp; COMPRESSORES</t>
  </si>
  <si>
    <t>ADJERSON DA SILVA LUIZ</t>
  </si>
  <si>
    <t xml:space="preserve">APAFER SOLUÇÕES EM FIXAÇÃO </t>
  </si>
  <si>
    <t>ADL AGUIA DISTRIBUIDORA E LOGISTICA LTDA</t>
  </si>
  <si>
    <t>ADL AGUIA DISTRIBUID</t>
  </si>
  <si>
    <t>ADMINISTRACAO</t>
  </si>
  <si>
    <t>ADMINISTRACAO   96</t>
  </si>
  <si>
    <t>ADMINISTRACAO   97</t>
  </si>
  <si>
    <t>ADMINISTRACAO   98</t>
  </si>
  <si>
    <t>ADMINISTRACAO 96</t>
  </si>
  <si>
    <t>ADMINISTRACAO 98</t>
  </si>
  <si>
    <t>ADN IMPEX CONSULTORES ASSOCIADOS SS LTDA</t>
  </si>
  <si>
    <t xml:space="preserve">ADNALDO MARTINS MACENA                  </t>
  </si>
  <si>
    <t xml:space="preserve">ADNALDO M. MACENA   </t>
  </si>
  <si>
    <t>Damião</t>
  </si>
  <si>
    <t xml:space="preserve">16.154.332-4      </t>
  </si>
  <si>
    <t>ADNELSON DA SILVA OLIVEIRA</t>
  </si>
  <si>
    <t>Marcação</t>
  </si>
  <si>
    <t xml:space="preserve">ADOLFO DA COSTA FRASAO                  </t>
  </si>
  <si>
    <t>ADOLFO DA COSTA FRAS</t>
  </si>
  <si>
    <t>Caiçara</t>
  </si>
  <si>
    <t xml:space="preserve">ADONES SUPERMERCADO VAREJAOLTDA         </t>
  </si>
  <si>
    <t xml:space="preserve">ADONES SUP. VAREJAO </t>
  </si>
  <si>
    <t>ADRIANA BARBOZA BEZERRA DE SA EPP</t>
  </si>
  <si>
    <t>TAL TRANS ARIMATEIA</t>
  </si>
  <si>
    <t>ADRIANA CANDIDO DE OLIVEIRA EIRELI</t>
  </si>
  <si>
    <t>ADRIANA CAVALCANTE DE OLIVEIRA - ME</t>
  </si>
  <si>
    <t>CIA PARAIBANA DE DRAMAS E COMÉDIAS</t>
  </si>
  <si>
    <t xml:space="preserve">ADRIANA CLAUDIA RIBEIRO DA CUNHA        </t>
  </si>
  <si>
    <t xml:space="preserve">ADRIANA CLAUDIA     </t>
  </si>
  <si>
    <t>Mari</t>
  </si>
  <si>
    <t xml:space="preserve">ADRIANA DIAS DE SANTANA                 </t>
  </si>
  <si>
    <t>ADRIANA DIAS DE SANT</t>
  </si>
  <si>
    <t xml:space="preserve">ADRIANA DOS SANTOS ALVES                </t>
  </si>
  <si>
    <t xml:space="preserve">ADRIANA DOS SANTOS  </t>
  </si>
  <si>
    <t xml:space="preserve">ADRIANA DOS SANTOS SOUZA                </t>
  </si>
  <si>
    <t>ADRIANA DOS SANTOS S</t>
  </si>
  <si>
    <t>Pirpirituba</t>
  </si>
  <si>
    <t>ADRIANA LIGIA DA SILVA SANTOS 05838293411</t>
  </si>
  <si>
    <t xml:space="preserve">ADRIANA MARCELA NOBRE GOUVEIA - ME      </t>
  </si>
  <si>
    <t>ADRIANA MARCELA NOBR</t>
  </si>
  <si>
    <t>Belém</t>
  </si>
  <si>
    <t xml:space="preserve">ADRIANA MARIA ALVES GARCIA              </t>
  </si>
  <si>
    <t xml:space="preserve">ADRIANA MARIA ALVES </t>
  </si>
  <si>
    <t>ADRIANA MARIA DE AMORIM</t>
  </si>
  <si>
    <t>VENTEX INDUSTRIA E COMERCIO ME</t>
  </si>
  <si>
    <t xml:space="preserve">ADRIANA MARIA DE LIMA MEDEIROS          </t>
  </si>
  <si>
    <t>ADRIANA MARIA DE LIM</t>
  </si>
  <si>
    <t>Nova Floresta</t>
  </si>
  <si>
    <t xml:space="preserve">ADRIANA MERCIA PONTES RODRIGUES         </t>
  </si>
  <si>
    <t>ADRIANA MERCIA PONTE</t>
  </si>
  <si>
    <t xml:space="preserve">ADRIANA RAMOS DA SILVA                  </t>
  </si>
  <si>
    <t xml:space="preserve">ADRIANA RAMOS       </t>
  </si>
  <si>
    <t>ADRIANA SANTOS DA SILVA</t>
  </si>
  <si>
    <t>ADRIANA SOARES FERREIRA</t>
  </si>
  <si>
    <t>Montadas</t>
  </si>
  <si>
    <t>ADRIANO ALEXANDRE DA SILVA</t>
  </si>
  <si>
    <t>ADRIANO</t>
  </si>
  <si>
    <t>ADRIANO DE OLIVEIRA SOUZA - ME</t>
  </si>
  <si>
    <t>ELETROMAGNETT</t>
  </si>
  <si>
    <t>ADRIANO GOMES CORREIA 06156912428</t>
  </si>
  <si>
    <t>ADRIANO GOMES</t>
  </si>
  <si>
    <t xml:space="preserve">ADRIANO GOMES VIEIRA                    </t>
  </si>
  <si>
    <t>ADRIANO GOMES VIEIRA</t>
  </si>
  <si>
    <t>ADRIANO GONCALO DE OLIVEIRA</t>
  </si>
  <si>
    <t>Lagoa de Dentro</t>
  </si>
  <si>
    <t>ADRIANO JORGE ALVES</t>
  </si>
  <si>
    <t>ADRIANO JOSE DOS SANTOS SILVA</t>
  </si>
  <si>
    <t>ADRIANO MATIAS DE OLIVEIRA</t>
  </si>
  <si>
    <t>ADRIANO MONTEIRO DE PAULA CAVALCANTE - ME</t>
  </si>
  <si>
    <t>SPECTRA CIENTIFICA</t>
  </si>
  <si>
    <t xml:space="preserve">ADRIANO NUNES LOPES                     </t>
  </si>
  <si>
    <t xml:space="preserve">ADRIANO NUNES LOPES </t>
  </si>
  <si>
    <t>Pilões</t>
  </si>
  <si>
    <t>ADRIANO OLIVEIRA DO NASCIMENTO-ME</t>
  </si>
  <si>
    <t>ADRIANO PESSOA DE OLIVEIRA</t>
  </si>
  <si>
    <t>Conde</t>
  </si>
  <si>
    <t>ADRIANO QUIRINOSERVIÇOS MEDICOS LTDA</t>
  </si>
  <si>
    <t>CLINICA ADRIANO QUIRINO</t>
  </si>
  <si>
    <t>ADRIANO SANTOS DE PONTES 08428785481</t>
  </si>
  <si>
    <t>ADRIANO VAGNER SILVANO COUTINHO ME</t>
  </si>
  <si>
    <t>ADS COMÉRCIO E IMPORTAÇÃO DE PEÇAS LTDA</t>
  </si>
  <si>
    <t>HDS REFRIGERAÇÃO</t>
  </si>
  <si>
    <t>ADSON PINTO DA SILVA</t>
  </si>
  <si>
    <t>ADVANCED INSULATION SYSTEMS DO BRASIL LTDA</t>
  </si>
  <si>
    <t>ADVANDEC INSULATION</t>
  </si>
  <si>
    <t>Jaguariúna</t>
  </si>
  <si>
    <t>ADYEN LATIN -ADYEN DO BRASIL INSTITUIÇÃO DE PAGAMENTO LTDA</t>
  </si>
  <si>
    <t>ADYEN  LATIN AMERICA</t>
  </si>
  <si>
    <t>ADYJAYANE YAYARA PEREIRA SILVA</t>
  </si>
  <si>
    <t>C &amp; A TREINAMENTOS</t>
  </si>
  <si>
    <t>Camutanga</t>
  </si>
  <si>
    <t>AEB BIOQUIMICA LATINO AMERICANA S/A</t>
  </si>
  <si>
    <t>AEB BIOQUIMICA</t>
  </si>
  <si>
    <t>São José dos Pinhais</t>
  </si>
  <si>
    <t xml:space="preserve">AELSON BENTO DA SILVA                   </t>
  </si>
  <si>
    <t>AELSON BENTO DA SILV</t>
  </si>
  <si>
    <t>AELSON DOS SANTOS SILVA</t>
  </si>
  <si>
    <t xml:space="preserve">AELZA DA SILVA MOURA                    </t>
  </si>
  <si>
    <t xml:space="preserve">AELZA DA SILVA      </t>
  </si>
  <si>
    <t>AERO AGRICOLA NORDESTINA LTDA</t>
  </si>
  <si>
    <t>AERO AGRICOLA NORDESTINA LT</t>
  </si>
  <si>
    <t>Marechal Deodoro</t>
  </si>
  <si>
    <t>AERO AGRICOLA QUERO QUERO LTDA</t>
  </si>
  <si>
    <t>Bom Jesus de Goiás</t>
  </si>
  <si>
    <t>GO</t>
  </si>
  <si>
    <t xml:space="preserve">AERO PRODUTOS DE SEGURANCA LTDA         </t>
  </si>
  <si>
    <t>AERO</t>
  </si>
  <si>
    <t>Diadema</t>
  </si>
  <si>
    <t xml:space="preserve">AEROFAST LOGISTICA INTEGRADA LTDA </t>
  </si>
  <si>
    <t>AEROFAST LOGISTICA INTEGRADA LTDA</t>
  </si>
  <si>
    <t>Osasco</t>
  </si>
  <si>
    <t>AEROVILLE INDUSTRIA E COMERCIO LTDA</t>
  </si>
  <si>
    <t>Joinville</t>
  </si>
  <si>
    <t xml:space="preserve">AES ESTIVAS E CEREAIS LTDA                   </t>
  </si>
  <si>
    <t xml:space="preserve">AES ESTIVAS E CEREAIS LTDA       </t>
  </si>
  <si>
    <t xml:space="preserve">AESA - AGENCIA EXECUTIVA DE GESTÃO DE AGUAS DO ESTADO DA PB </t>
  </si>
  <si>
    <t>AESA</t>
  </si>
  <si>
    <t xml:space="preserve">AESA EMPILHADEIRAS LTDA                 </t>
  </si>
  <si>
    <t xml:space="preserve">AESA                </t>
  </si>
  <si>
    <t>Santo André</t>
  </si>
  <si>
    <t>AETC - ASSOC EMPR TRANSP COLET URB JOÃO PESSOA</t>
  </si>
  <si>
    <t>AETC JP</t>
  </si>
  <si>
    <t>AFASTADOS-99</t>
  </si>
  <si>
    <t>AFM TELECOMUNICACOES LTDA</t>
  </si>
  <si>
    <t>Praia Grande</t>
  </si>
  <si>
    <t>AFONSO ANTONIO DOS SANTOS</t>
  </si>
  <si>
    <t>AFONSO CASSIO DOS SANTOS BARROS</t>
  </si>
  <si>
    <t xml:space="preserve">AFONSO LUIS DE MELO                     </t>
  </si>
  <si>
    <t xml:space="preserve">AFONSO LUIS DE MELO </t>
  </si>
  <si>
    <t>AFONSO PEDRO DOS SANTOS - ME.</t>
  </si>
  <si>
    <t>São Sebastião de Lagoa de Roça</t>
  </si>
  <si>
    <t>AFP LACRES LTDA</t>
  </si>
  <si>
    <t>AFP LACRES</t>
  </si>
  <si>
    <t>Cabreúva</t>
  </si>
  <si>
    <t>AG FIELD COMERCIO DE PRODUTOS AGRICOLAS LTDA</t>
  </si>
  <si>
    <t>AG FIELF</t>
  </si>
  <si>
    <t xml:space="preserve">AGACY A DA SILVA ME                     </t>
  </si>
  <si>
    <t xml:space="preserve">AGACY               </t>
  </si>
  <si>
    <t>AGAE LOCAÇÃO DE MAQUINAS E EQUIPAMENTOS LTDA</t>
  </si>
  <si>
    <t>AGAE LOCAÇÃO</t>
  </si>
  <si>
    <t>AGAE LOCAÇÃO DE MAQUINAS</t>
  </si>
  <si>
    <t>AGAPE TRANSPORTE E LOGISTICA LTDA</t>
  </si>
  <si>
    <t>AGAPE</t>
  </si>
  <si>
    <t>16195571-1</t>
  </si>
  <si>
    <t>AGASSIS CLAUDINO DE PONTES</t>
  </si>
  <si>
    <t>Guarabira</t>
  </si>
  <si>
    <t>AGCO DO BRASIL SOLUCOES AGRICOLAS LTDA.</t>
  </si>
  <si>
    <t>AGEMILSON APARECIDO ANDRADE DA SILVA</t>
  </si>
  <si>
    <t>Mogeiro</t>
  </si>
  <si>
    <t>AGENCIA ESTADUAL DE VIGILÂNCIA SANITARIA DA PB - AGEVISA</t>
  </si>
  <si>
    <t>AGENCIA NACIONAL DE TELECOMUNICAÇÕES</t>
  </si>
  <si>
    <t>ANATEL UNIDADE OPERACIONAL OU 6.2</t>
  </si>
  <si>
    <t>AGENDAS POMBO LEDIBERG LTDA</t>
  </si>
  <si>
    <t>AGENDAS POMBO</t>
  </si>
  <si>
    <t>Cotia</t>
  </si>
  <si>
    <t>AGFMAC IMP. EXPORT. E COM. DE MAQUINAS E ACESSORIOS LTDA</t>
  </si>
  <si>
    <t>AGFMAC</t>
  </si>
  <si>
    <t>AGFMAC IMPORTAÇÃO EXPORTAÇÃO COMERCIALIZAÇÃO DE MÁQ. ACESSORIOS LTDA</t>
  </si>
  <si>
    <t>CASA DA ESCAVADEIRA</t>
  </si>
  <si>
    <t>Espírito Santo do Pinhal</t>
  </si>
  <si>
    <t>AGILE TRANSPORTE LOGISTICA LTDA ME</t>
  </si>
  <si>
    <t>AGILE TRANSPORTE</t>
  </si>
  <si>
    <t>AGLA SUPERMERCADO LTDA</t>
  </si>
  <si>
    <t>AGLA SUPERMERCADO</t>
  </si>
  <si>
    <t>Barcelona</t>
  </si>
  <si>
    <t>AGLAER OLIVEIRA BRAGA</t>
  </si>
  <si>
    <t>AGLAIDE DA COSTA FLORENTINO 02492701450</t>
  </si>
  <si>
    <t>AGM COMERCIO ATACADISTA DE PRODUTOS AGROPECUÁRIOS LTDA</t>
  </si>
  <si>
    <t>AGM ATACADO AGRO</t>
  </si>
  <si>
    <t>AGMIG COMERCIO DE PRODUTOS AGROPECUARIOS LTDA</t>
  </si>
  <si>
    <t xml:space="preserve">AGMIG COMERCIO DE PRODUTOS AGROPECUARIO </t>
  </si>
  <si>
    <t>AGN COMERCIO E TRANSPORTES DE ABRASIVOS LTDA</t>
  </si>
  <si>
    <t>AGN COMERCIO E TRANSPORTE DE ABRASIVOS</t>
  </si>
  <si>
    <t>Simões Filho</t>
  </si>
  <si>
    <t>AGNALDO CLAUDINO DE PONTES</t>
  </si>
  <si>
    <t>16094000-1</t>
  </si>
  <si>
    <t>Soledade</t>
  </si>
  <si>
    <t>AGNELTON SERRANO FERREIRA DE PONTES</t>
  </si>
  <si>
    <t>AGOSTINHO CAVALCANTE ROCHA</t>
  </si>
  <si>
    <t>Sobral</t>
  </si>
  <si>
    <t>AGRANA ROMANIA S/A</t>
  </si>
  <si>
    <t>BUCHAREST</t>
  </si>
  <si>
    <t>AGRANA ZUECKER GMBH</t>
  </si>
  <si>
    <t>WIEN</t>
  </si>
  <si>
    <t>AGRESTE COMERCIO ATACADO E VAREJO EIRELI</t>
  </si>
  <si>
    <t>AGRESTE COMERCIO ATACADO E VAREJO LTDA</t>
  </si>
  <si>
    <t xml:space="preserve">AGRI AGRICOLA COMERCIO E INDUSTRIA LTDA </t>
  </si>
  <si>
    <t>AGRI AGRICOLA COMERC</t>
  </si>
  <si>
    <t>Goiana</t>
  </si>
  <si>
    <t>AGRIART PEÇAS AGRICOLAS LTDA</t>
  </si>
  <si>
    <t xml:space="preserve">AGRIART PEÇAS TRANSBORDOS </t>
  </si>
  <si>
    <t>AGRIDISCO PEÇAS E IMPLEMENTOS AGRICOLAS LTDA</t>
  </si>
  <si>
    <t>AGRIDISCO</t>
  </si>
  <si>
    <t>Rio Verde</t>
  </si>
  <si>
    <t>10.880.856-4</t>
  </si>
  <si>
    <t>AGRI-PEÇAS MATÃO SANTO EXPEDITO LTDA</t>
  </si>
  <si>
    <t>AGRI-PEÇAS</t>
  </si>
  <si>
    <t>Matão</t>
  </si>
  <si>
    <t>AGRITECH LAVRALE S.A MAQUINARIO AGRICOLA E COMPONENTES</t>
  </si>
  <si>
    <t xml:space="preserve">AGRITECH </t>
  </si>
  <si>
    <t>Indaiatuba</t>
  </si>
  <si>
    <t>AGRIVALLE BRASIL IND. E COM. DE PRODUTOS AGRICOLAS LTDA</t>
  </si>
  <si>
    <t>AGRIVALLE BRASIL</t>
  </si>
  <si>
    <t>Salto</t>
  </si>
  <si>
    <t>AGRO INDUSTRIA BUJARI AGUARDENTE LTDA</t>
  </si>
  <si>
    <t>AGRO INDUSTRIA TABU S.A.</t>
  </si>
  <si>
    <t>Caaporã</t>
  </si>
  <si>
    <t>AGRO INDUSTRIAL MACAIBA LTDA</t>
  </si>
  <si>
    <t>AGRO INDUSTRIAL XUA LTDA.</t>
  </si>
  <si>
    <t>AGRO INDUSTRIAS DO VALE DO SAO FRANCISCO SA AGROVALE</t>
  </si>
  <si>
    <t>AGRO SERRA AGROINDUSTRIAL SERRA DA JUREMA EIRELI - ME</t>
  </si>
  <si>
    <t>ENG SERRA DA JUREMA</t>
  </si>
  <si>
    <t>AGROBIOTECH AGRONEGOCIO LTDA</t>
  </si>
  <si>
    <t>AGROBIOTECH AGRONEGOCIO</t>
  </si>
  <si>
    <t>Jardinópolis</t>
  </si>
  <si>
    <t>AGROCANA COMERCIO E REPRESENTAÇÕES LTDA</t>
  </si>
  <si>
    <t>Maceió</t>
  </si>
  <si>
    <t>AGRO-CENTER COMERCIAL DE HORTIFRUTIGRANJEIROS EIRELI</t>
  </si>
  <si>
    <t>AGROFIELD COM. E REPRES. DE PROD. AGRIC.</t>
  </si>
  <si>
    <t xml:space="preserve">AGROFIELD           </t>
  </si>
  <si>
    <t xml:space="preserve">16.186.531-3      </t>
  </si>
  <si>
    <t>AGROFIELD COMERCIO E REPRES PRODUTOS AGR</t>
  </si>
  <si>
    <t xml:space="preserve">032.3352-96       </t>
  </si>
  <si>
    <t>AGROFORTE COMERCIO DE PRODUTOS AGRO VETERINARIOS LTDA</t>
  </si>
  <si>
    <t xml:space="preserve">AGROFORTE COMERCIO DE PRODUTOS AGRO VETERINARIOS LTDA </t>
  </si>
  <si>
    <t>AGROFUND METAIS LTDA</t>
  </si>
  <si>
    <t>São Carlos</t>
  </si>
  <si>
    <t>AGROGIL COMERCIO E REPRESENTACOES LTDA - ME</t>
  </si>
  <si>
    <t>AGROGIL COMERCIO E REPRESENTACOES LTDA -</t>
  </si>
  <si>
    <t>Curral de Cima</t>
  </si>
  <si>
    <t>AGROICONE LTDA</t>
  </si>
  <si>
    <t>AGROINDUSTRIAL SANTA LEONOR - EIRELI - ME</t>
  </si>
  <si>
    <t>AGROINDUSTRIA SANTA LEONOR</t>
  </si>
  <si>
    <t>Araçagi</t>
  </si>
  <si>
    <t>AGROLAB ANALISES AMBIENTAIS LTDA-EPP</t>
  </si>
  <si>
    <t>AGROLAB ANALISES</t>
  </si>
  <si>
    <t>AGROLEITE CABINAS AGRICOLAS LTDA</t>
  </si>
  <si>
    <t>AGROLEITE CABINAS AGRICOLA</t>
  </si>
  <si>
    <t>Ibirá</t>
  </si>
  <si>
    <t>342.060.991-116</t>
  </si>
  <si>
    <t>AGROLUZ AGROINDUSTRIAL E MINERACAO LTDA</t>
  </si>
  <si>
    <t>16132449-5</t>
  </si>
  <si>
    <t>AGROMAPE COMERCIO DE PRODUTOS AGRICOLAS LTDA</t>
  </si>
  <si>
    <t xml:space="preserve">AGROMAPE </t>
  </si>
  <si>
    <t>AGROMAQUINA COMERCIO VAREJISTA DE PEÇAS LTDA</t>
  </si>
  <si>
    <t xml:space="preserve">AGROMAQUINA COMERCIO VAREJISTA DE PEÇAS </t>
  </si>
  <si>
    <t>AGROMOTO COMERCIO DE PEÇAS PARA MOTOS LTDA</t>
  </si>
  <si>
    <t>AGRONIL AGRONEGOCIOS NE LTDA</t>
  </si>
  <si>
    <t>AGRONOMICA - LABORATORIO DE DISGNOSTICO FITOSSANITARIO LTDA</t>
  </si>
  <si>
    <t>AGRONOMICA</t>
  </si>
  <si>
    <t>AGRONORDESTE COM E REP. LTDA</t>
  </si>
  <si>
    <t>AGRONORDESTE COM</t>
  </si>
  <si>
    <t>AGROPASTORIL CIDADE NOVA EIRELI</t>
  </si>
  <si>
    <t>Aparecida</t>
  </si>
  <si>
    <t>AGROPECUARIA LEONCIO LTDA - ME</t>
  </si>
  <si>
    <t>AGROPECUARIA TIROL LTDA</t>
  </si>
  <si>
    <t>AGROPECUARIA TIROL</t>
  </si>
  <si>
    <t>AGROPECUARIA VALE DO VALENTIM EIRELI</t>
  </si>
  <si>
    <t>AGROPECUARIA VALENTIM</t>
  </si>
  <si>
    <t>AGROSENA COMÉRCIO DE PRODUTOS AGRICOLAS LTDA</t>
  </si>
  <si>
    <t>AGROSENA</t>
  </si>
  <si>
    <t>AGROSOLO PEÇAS E COMPONENTES PARA EQIP. AGRICOLAS LTDA</t>
  </si>
  <si>
    <t xml:space="preserve">AGROSOLO </t>
  </si>
  <si>
    <t>AGROSYSTEM INDUSTRIA, COMERCIO, IMPORTACAO E EXPORTACAO LTDA</t>
  </si>
  <si>
    <t>AGROVAL - AGROINDUSTRIAL VALE DO PARAIBA LTDA</t>
  </si>
  <si>
    <t>AGROVAL - AGROINDUSTRIAL VALE DO PARAIBA</t>
  </si>
  <si>
    <t>AGS SERVIÇOS EM MOTORES E GERADORES LTDA - ME</t>
  </si>
  <si>
    <t>AGS SERVIÇOS EM MOTORES</t>
  </si>
  <si>
    <t>AGT COMERCIO DE EQUIPAMENTOS E SERVICOS LTDA</t>
  </si>
  <si>
    <t xml:space="preserve">AGT COMERCIO DE EQUIPAMENTOS E SERVICOS </t>
  </si>
  <si>
    <t>AGUA DOCE SUPERMERCADO LTDA</t>
  </si>
  <si>
    <t>Juarez Távora</t>
  </si>
  <si>
    <t xml:space="preserve">AGUINALDO CLEMENTINO FELIZARDO          </t>
  </si>
  <si>
    <t>AGUINALDO CLEMENTINO</t>
  </si>
  <si>
    <t>Itapororoca</t>
  </si>
  <si>
    <t>AGUINALDO LIRA DA NOBREGA</t>
  </si>
  <si>
    <t>AGUSTINHO ALBUQUERQUE FARIAS JUNIOR EIRELI</t>
  </si>
  <si>
    <t>AGV COM VAR DE EMBALAGENS LTDA</t>
  </si>
  <si>
    <t>MULTIPEL STORE</t>
  </si>
  <si>
    <t>AI TEM COM VAREJ DE PROD AÇO INOX LTDA</t>
  </si>
  <si>
    <t>AI TEM</t>
  </si>
  <si>
    <t>AIDC TECNOLOGIA LTDA</t>
  </si>
  <si>
    <t>PRIME INTERWAY</t>
  </si>
  <si>
    <t>Itajaí</t>
  </si>
  <si>
    <t>AILTON DE ANDRADE SILVA</t>
  </si>
  <si>
    <t>AILTON DE ANDRANDE</t>
  </si>
  <si>
    <t>AILTON DE ANDRADE SILVA 02314404483</t>
  </si>
  <si>
    <t>AILTON DE ANDRADE</t>
  </si>
  <si>
    <t>AILTON JOSE DOS SANTOS</t>
  </si>
  <si>
    <t>AILTON SIQUEIRA CONSULTORIA LTDA</t>
  </si>
  <si>
    <t>AILTON SIQUEIRA</t>
  </si>
  <si>
    <t>Cravinhos</t>
  </si>
  <si>
    <t>AILTON SOUZA DE VASCONCELOS</t>
  </si>
  <si>
    <t>AIR RIO REFRIGERAÇÃO E CLIMATIZAÇÃO EIRELI</t>
  </si>
  <si>
    <t>RONALD RODRIGUES MACHADO</t>
  </si>
  <si>
    <t>AIRES DE FARIAS &amp; CIA LTDA-ME</t>
  </si>
  <si>
    <t>Cabaceiras</t>
  </si>
  <si>
    <t>AIRLINK FILTROS INDUSTRIA E COMERCIO LTDA</t>
  </si>
  <si>
    <t>AIRLINK FILTROS</t>
  </si>
  <si>
    <t>AIRTON BORGES DE LIRA MATERIAL ELETRICO</t>
  </si>
  <si>
    <t>A.B.L COMERCIAL</t>
  </si>
  <si>
    <t>AIRTON RODRIGUES DA SILVA</t>
  </si>
  <si>
    <t>16.433.317-7</t>
  </si>
  <si>
    <t>AIRTON SANTINO DA SILVA - ME</t>
  </si>
  <si>
    <t>AISLAN H DE BERTULEZA EIRELI</t>
  </si>
  <si>
    <t>A.J. LOPES REPARAÇÃO MECÂNICA</t>
  </si>
  <si>
    <t>A.J LOPES</t>
  </si>
  <si>
    <t>Bebedouro</t>
  </si>
  <si>
    <t>AJF SERVIÇOS DE MARKETING E PUBLICIDADE LTDA</t>
  </si>
  <si>
    <t>AJF SERVIÇOS</t>
  </si>
  <si>
    <t>AK DA SILVA LIMA SERVIÇOS</t>
  </si>
  <si>
    <t>Escada</t>
  </si>
  <si>
    <t>AKI PEÇAS COMERCIO &amp; REPRESENTAÇÕES LTDA ME</t>
  </si>
  <si>
    <t>AKI PEÇAS COMERCIO</t>
  </si>
  <si>
    <t>AKSO PRODUTOS ELETRONICOS LTDA</t>
  </si>
  <si>
    <t>AKSO PRODUTOS</t>
  </si>
  <si>
    <t>São Leopoldo</t>
  </si>
  <si>
    <t>AL PLAST - INDUSTRIA E COMERCIO DE PLASTICO LTDA</t>
  </si>
  <si>
    <t xml:space="preserve">LAST - INDUSTRIA E COMERCIO DE PLASTICO </t>
  </si>
  <si>
    <t>ALAGAMAR I  83</t>
  </si>
  <si>
    <t>ALAGAMAR II   88</t>
  </si>
  <si>
    <t>ALAGOA GRANDE COMERCIO DE COMBUSTIVEIS LTDA</t>
  </si>
  <si>
    <t>ALAGOA GRANDE COMERCIO DE COMBUSTIVEIS L</t>
  </si>
  <si>
    <t>ALAGOAS ISOLAMENTO TÉRMICO LTDA - EPP</t>
  </si>
  <si>
    <t xml:space="preserve">ALAIN DELON SILVA OLIVEIRA              </t>
  </si>
  <si>
    <t xml:space="preserve">ALAIN DELON SILVA   </t>
  </si>
  <si>
    <t xml:space="preserve">16.111.419-9      </t>
  </si>
  <si>
    <t>ALAN JACKSON FERREIRA DE LIMA</t>
  </si>
  <si>
    <t xml:space="preserve">ALAN KARDEC BONFIM BARBOSA              </t>
  </si>
  <si>
    <t>ALAN KARDEC BONFIM B</t>
  </si>
  <si>
    <t>ALAN KENNEDY FAUSTINO BARROS-ME</t>
  </si>
  <si>
    <t>Parnaíba</t>
  </si>
  <si>
    <t xml:space="preserve">ALAN KLEIBER FAGUNDES DE ALCANTARA      </t>
  </si>
  <si>
    <t xml:space="preserve">ALAN KLEIBER        </t>
  </si>
  <si>
    <t xml:space="preserve">16.159.507-3      </t>
  </si>
  <si>
    <t>ALAN SILVA DA CRUZ 10441335462</t>
  </si>
  <si>
    <t>ALAN SILVA</t>
  </si>
  <si>
    <t xml:space="preserve">ALANA MARIA DE ATAIDE                   </t>
  </si>
  <si>
    <t>ALANA MARIA DE ATAID</t>
  </si>
  <si>
    <t>ALANA REMILLY DE MEDEIROS</t>
  </si>
  <si>
    <t>ALANBERTO PEREIRA DA SILVA</t>
  </si>
  <si>
    <t>16.503.411-4</t>
  </si>
  <si>
    <t>ALBA LUCIA RAIMUNDO DE OLIVEIRA - ME</t>
  </si>
  <si>
    <t>ALBARICCI INDUSTRIA METALURGICA LTDA</t>
  </si>
  <si>
    <t xml:space="preserve">ALBARICCI </t>
  </si>
  <si>
    <t>ALBELICE DE FREITAS CARNEIRO</t>
  </si>
  <si>
    <t>ALBENIZ SERVIÇOS DE CONCRETAGEM LTDA</t>
  </si>
  <si>
    <t>ALBENIZ SERVIÇOS</t>
  </si>
  <si>
    <t>ALBERTINY ANTONIO DE ANDRADE SILVA</t>
  </si>
  <si>
    <t>ALBERTO CEZAR DE MORAIS - EPP</t>
  </si>
  <si>
    <t>ACM TRATORES</t>
  </si>
  <si>
    <t>ALBERTO DE OLIVEIRA ALVES</t>
  </si>
  <si>
    <t>São Vicente do Seridó</t>
  </si>
  <si>
    <t>ALBERTO MAGNO &amp; CIA LTD</t>
  </si>
  <si>
    <t>ALBERTO MAGNO</t>
  </si>
  <si>
    <t xml:space="preserve">ALBERTO MARCOLINO LIMEIRA               </t>
  </si>
  <si>
    <t xml:space="preserve">ALBERTO MARCOLINO   </t>
  </si>
  <si>
    <t xml:space="preserve">ALBERTOKILDERY P. CAMPOS - EPP </t>
  </si>
  <si>
    <t>PROTEQUIPA EQUIPAMENTOS DE PROTEÇÃO LTDA</t>
  </si>
  <si>
    <t>ALBUQUERQUE COMERCIO DE LIVROS LTDA</t>
  </si>
  <si>
    <t>ALBUQUERQUE INDUSTRIA E COMERCIO DE LATICINIOS LTDA</t>
  </si>
  <si>
    <t>ALBUQUERQUE INDUSTRIA E COMERCIO DE LATI</t>
  </si>
  <si>
    <t>Queimadas</t>
  </si>
  <si>
    <t>ALBUQUERQUE PNEUS LTAD (RECIFE)</t>
  </si>
  <si>
    <t>ALBUQUERQUE PNEUS (RECIFE)</t>
  </si>
  <si>
    <t>Timbaúba</t>
  </si>
  <si>
    <t xml:space="preserve">ALBUQUERQUE PNEUS LTDA                  </t>
  </si>
  <si>
    <t xml:space="preserve">ALBUQUERQUE         </t>
  </si>
  <si>
    <t>ALBUQUERQUE REPRESENTAÇÕES LTDA</t>
  </si>
  <si>
    <t>ALBUQUERQUE TRANSPORTE DE CARGAS LTDA</t>
  </si>
  <si>
    <t>ALBUQUERQUE TRANSPORTE</t>
  </si>
  <si>
    <t>ALCELIA RODRIGUES LEITE</t>
  </si>
  <si>
    <t>Patos</t>
  </si>
  <si>
    <t>ALCI SILVA ASSIS DE SOUSA</t>
  </si>
  <si>
    <t xml:space="preserve">ALCIDES LOURENCO DA SILVA               </t>
  </si>
  <si>
    <t xml:space="preserve">ALCIDES LOURENCO    </t>
  </si>
  <si>
    <t xml:space="preserve">ALCIDES OLIMPIO MAIA FILHO              </t>
  </si>
  <si>
    <t xml:space="preserve">ALCIDES OLIMPIO     </t>
  </si>
  <si>
    <t>ALCILENE ASSIS SANTOS</t>
  </si>
  <si>
    <t xml:space="preserve">ALCINDA DA SILVA DE ALMEIDA             </t>
  </si>
  <si>
    <t xml:space="preserve">ALCINDA DA SILVA DE </t>
  </si>
  <si>
    <t xml:space="preserve">ALCINO MEDEIROS DE QUEIROZ              </t>
  </si>
  <si>
    <t xml:space="preserve">ALCINO MEDEIROS     </t>
  </si>
  <si>
    <t>ALCIONE DE LIMA SOARES</t>
  </si>
  <si>
    <t xml:space="preserve">ALCOA ALUMINIO S/A                      </t>
  </si>
  <si>
    <t xml:space="preserve">ALCOA ALUMINIO S/A  </t>
  </si>
  <si>
    <t>Itapissuma</t>
  </si>
  <si>
    <t>ALCOLINA NORDESTE COM. DE PRODUTOS QUIMICOS</t>
  </si>
  <si>
    <t xml:space="preserve">ALCOLINA NORDESTE COM. DE PRODUTOS </t>
  </si>
  <si>
    <t>ALCOLINA QUIMICA E DERIVADOS S.A</t>
  </si>
  <si>
    <t>ALCOLINA QUIMICA</t>
  </si>
  <si>
    <t>Rio Largo</t>
  </si>
  <si>
    <t>ALCON CONSULTORIA E ENGENHARIA LTDA</t>
  </si>
  <si>
    <t>ALCON CONSULTORIA</t>
  </si>
  <si>
    <t>Paulista</t>
  </si>
  <si>
    <t>ALCVAL VALVULAS INDUSTRAIS LTDA</t>
  </si>
  <si>
    <t>ALCVAL</t>
  </si>
  <si>
    <t xml:space="preserve">ALDENIZA MARIA DE OLIVEIRA LIMA         </t>
  </si>
  <si>
    <t>ALDENIZA MARIA DE OL</t>
  </si>
  <si>
    <t xml:space="preserve">ALDICELIA DE JESUS ALVES COELHO         </t>
  </si>
  <si>
    <t xml:space="preserve">ALDICELIA DE JESUS  </t>
  </si>
  <si>
    <t xml:space="preserve">ALDIVA VIEIRA DE FREITAS                </t>
  </si>
  <si>
    <t>ALDIVA VIEIRA DE FRE</t>
  </si>
  <si>
    <t>ALDO COSTA PEREIRA</t>
  </si>
  <si>
    <t>ALDO AUTO MECÂNICA</t>
  </si>
  <si>
    <t>ALDRIN CESAR FRANCA DE SOUZA 55249612415</t>
  </si>
  <si>
    <t>ALDRIN CESAR FRANCA</t>
  </si>
  <si>
    <t>ALEB DISTRIBUIDORA LTDA - EPP</t>
  </si>
  <si>
    <t>Equador</t>
  </si>
  <si>
    <t>ALECIO PINTO DE ALMEIDA -ME</t>
  </si>
  <si>
    <t>ALECIO ALMEIDA</t>
  </si>
  <si>
    <t>ALECON COM DE FERRAGENS, ALUMINIO E MATERIAL DE CONTRUÇÃO</t>
  </si>
  <si>
    <t>ALECON COM DE FERRAGENS</t>
  </si>
  <si>
    <t>ALEFF SANTOS FERREIRA - ME</t>
  </si>
  <si>
    <t>ALEFF SOUZA DE ANDRADE - ME</t>
  </si>
  <si>
    <t>ALELO S.A</t>
  </si>
  <si>
    <t>VISA VALE</t>
  </si>
  <si>
    <t>Barueri</t>
  </si>
  <si>
    <t>ALENCAR PALANCIO SERRANA - EPP</t>
  </si>
  <si>
    <t xml:space="preserve">OP MONTAGENS </t>
  </si>
  <si>
    <t>Serrana</t>
  </si>
  <si>
    <t>ALERTA SERVICOS LTDA</t>
  </si>
  <si>
    <t>ALESAT COMBUSTIVEIS S.A.</t>
  </si>
  <si>
    <t>Betim</t>
  </si>
  <si>
    <t>Teresina</t>
  </si>
  <si>
    <t>ALESAT COMBUSTÍVEIS S.A.</t>
  </si>
  <si>
    <t>São Luís</t>
  </si>
  <si>
    <t xml:space="preserve">ALESAT COMBUSTIVEIS S.A.                </t>
  </si>
  <si>
    <t xml:space="preserve">ALESAT - PE         </t>
  </si>
  <si>
    <t>Ipojuca</t>
  </si>
  <si>
    <t xml:space="preserve">ALESAT - PB         </t>
  </si>
  <si>
    <t xml:space="preserve">ALESAT COMBUSTIVEIS S.A                 </t>
  </si>
  <si>
    <t xml:space="preserve">ALESAT - AL         </t>
  </si>
  <si>
    <t xml:space="preserve">ALESAT COMBUSTIVEIS S/A                 </t>
  </si>
  <si>
    <t xml:space="preserve">ALESAT - CE         </t>
  </si>
  <si>
    <t xml:space="preserve">06.201.381-5      </t>
  </si>
  <si>
    <t>Crato</t>
  </si>
  <si>
    <t xml:space="preserve">06.201.085-9      </t>
  </si>
  <si>
    <t xml:space="preserve">ALESAT-SE           </t>
  </si>
  <si>
    <t>Laranjeiras</t>
  </si>
  <si>
    <t>SE</t>
  </si>
  <si>
    <t xml:space="preserve">ALESAT - RN         </t>
  </si>
  <si>
    <t>Guamaré</t>
  </si>
  <si>
    <t xml:space="preserve">20.203.602-2      </t>
  </si>
  <si>
    <t>ALESSANDRA CANTEL FELIX XAVIER</t>
  </si>
  <si>
    <t>ALSSANDRA CANTEL FELIX XAVIER</t>
  </si>
  <si>
    <t xml:space="preserve">ALESSANDRO ALEX RABELO DA SILVA         </t>
  </si>
  <si>
    <t>ALESSANDRO ALEX RABE</t>
  </si>
  <si>
    <t>ALESSANDRO FABLICIO DA SILVA</t>
  </si>
  <si>
    <t>Fagundes</t>
  </si>
  <si>
    <t xml:space="preserve">ALESSANDRO FERREIRA DE PAIVA            </t>
  </si>
  <si>
    <t xml:space="preserve">ALESSANDO F PAIVA   </t>
  </si>
  <si>
    <t>ALESSON NUNES DA SILVA</t>
  </si>
  <si>
    <t>ALEX DA SILVA MUNIZ</t>
  </si>
  <si>
    <t>Brejinho</t>
  </si>
  <si>
    <t>ALEX DALTON DO NASCIMENTO DA SILVA ME</t>
  </si>
  <si>
    <t>ALEX DE MELO FERREIRA EPP</t>
  </si>
  <si>
    <t>ALEX MELO</t>
  </si>
  <si>
    <t>São Bernardo do Campo</t>
  </si>
  <si>
    <t>ALEX GAMA BEZERRA ME</t>
  </si>
  <si>
    <t>ALEX JATEAMENTO</t>
  </si>
  <si>
    <t xml:space="preserve">ALEX ROBERIO DA COSTA FILHO - ME        </t>
  </si>
  <si>
    <t xml:space="preserve">ALEX ROBERIO        </t>
  </si>
  <si>
    <t xml:space="preserve">                  </t>
  </si>
  <si>
    <t>ALEX SANDERS DE LIMA DANTAS</t>
  </si>
  <si>
    <t>ALEX SANDRO FERREIRA DE SOUZA</t>
  </si>
  <si>
    <t>ALEX AUTO ELETRICA</t>
  </si>
  <si>
    <t>ALEX SANTANA ARAUJO DA SILVA</t>
  </si>
  <si>
    <t>ALEX SANTANA</t>
  </si>
  <si>
    <t>ALEX SANTANA ARAÚJO DA SILVA</t>
  </si>
  <si>
    <t>ALEX TRANSPORTES</t>
  </si>
  <si>
    <t>ALEX SANTANA ARAUJO DA SILVA 07049364452</t>
  </si>
  <si>
    <t>ALEXTRANSPORTES</t>
  </si>
  <si>
    <t>ALEX SILVA DE MELO 10704479435</t>
  </si>
  <si>
    <t xml:space="preserve">ALEX SILVA </t>
  </si>
  <si>
    <t>ALEXANDRA FERNANDES DA SILVA</t>
  </si>
  <si>
    <t>ALEXANDRA MARIA DA SILVA SOUZA</t>
  </si>
  <si>
    <t>TACIMA</t>
  </si>
  <si>
    <t>ALEXANDRA OLIVEIRA BRAGA LTDA</t>
  </si>
  <si>
    <t>Catolé do Rocha</t>
  </si>
  <si>
    <t>Pombal</t>
  </si>
  <si>
    <t>ALEXANDRA OLIVEIRA LIMA SOUZA</t>
  </si>
  <si>
    <t>ALEXANDRE ALVES FERREIRA</t>
  </si>
  <si>
    <t>16.498.070-9</t>
  </si>
  <si>
    <t xml:space="preserve">ALEXANDRE CABRAL PEREIRA                </t>
  </si>
  <si>
    <t xml:space="preserve">ALEXANDRE CABRAL    </t>
  </si>
  <si>
    <t xml:space="preserve">ALEXANDRE CARVALHO WANDERLEY - ME       </t>
  </si>
  <si>
    <t>ALEXANDRE CARVALHO W</t>
  </si>
  <si>
    <t>ALEXANDRE COSMO MACHADO</t>
  </si>
  <si>
    <t>ALEXANDRE DA COSTA MAXIMO - ME</t>
  </si>
  <si>
    <t>Duas Estradas</t>
  </si>
  <si>
    <t xml:space="preserve">ALEXANDRE DA SILVA VIEIRA               </t>
  </si>
  <si>
    <t>ALEXANDRE DA SILVA V</t>
  </si>
  <si>
    <t>ALEXANDRE DANTAS HENRIQUE 00795375450</t>
  </si>
  <si>
    <t>ALEXANDRE DANTAS</t>
  </si>
  <si>
    <t>ALEXANDRE DE FARIAS LEITE DE PONTES - ME</t>
  </si>
  <si>
    <t>ALEXANDRE DE FARIAS LEITE DE PONTES</t>
  </si>
  <si>
    <t xml:space="preserve">ALEXANDRE DE FIGUEIREDO RAMOS </t>
  </si>
  <si>
    <t>A2 ENGENHARIA</t>
  </si>
  <si>
    <t>ALEXANDRE GOMES CABRAL TRANSPORTES ME</t>
  </si>
  <si>
    <t>ALEXANDRE JUSTO ANTERO</t>
  </si>
  <si>
    <t xml:space="preserve">ALEXANDRE LAURENTINO DA SILVA           </t>
  </si>
  <si>
    <t xml:space="preserve">LIMPA FOSSAS        </t>
  </si>
  <si>
    <t xml:space="preserve">ALEXANDRE MENDONCA DE AZEVEDO           </t>
  </si>
  <si>
    <t>ALEXANDRE MENDONCA D</t>
  </si>
  <si>
    <t>Bananeiras</t>
  </si>
  <si>
    <t>ALEXANDRE NUNES DE SOUZA ME</t>
  </si>
  <si>
    <t>ALEXANDRE PEREIRA DO NASCIMENTO</t>
  </si>
  <si>
    <t>ALEXANDRE ROBERTO DA SILVA 09179675425</t>
  </si>
  <si>
    <t xml:space="preserve">CHANDOMPLAY MULTI-FILMES E ACESSORIOS </t>
  </si>
  <si>
    <t>ALEXANDRE RODRIGUES DA SILVA - ME</t>
  </si>
  <si>
    <t>ALEXANDRE SABYNO SANTOS DE ALMEIDA</t>
  </si>
  <si>
    <t>LÉO AUTO ELÉTRICA</t>
  </si>
  <si>
    <t>ALEXANDRE-CORTE 171</t>
  </si>
  <si>
    <t xml:space="preserve">ALEXANDRO DA SILVA FARIAS               </t>
  </si>
  <si>
    <t>ALEXANDRO DA SILVA F</t>
  </si>
  <si>
    <t>ALEXANDRO DE OLIVEIRA SANTOS</t>
  </si>
  <si>
    <t xml:space="preserve">ALEXANDRO SANTIAGO FERNANDES            </t>
  </si>
  <si>
    <t>ALEXANDRO SANTIAGO F</t>
  </si>
  <si>
    <t>ALEXON MACEDO BARROS ME</t>
  </si>
  <si>
    <t xml:space="preserve">ALEXSANDRA DE FARIAS ARNAUD             </t>
  </si>
  <si>
    <t xml:space="preserve">ALEXSANDRA FARIAS   </t>
  </si>
  <si>
    <t>ALEXSANDRA DINIZ FERNANDES</t>
  </si>
  <si>
    <t>Remígio</t>
  </si>
  <si>
    <t>ALEXSANDRO JOSE DA SILVA</t>
  </si>
  <si>
    <t xml:space="preserve">ALEXSANDRO SANTOS DA SILVA              </t>
  </si>
  <si>
    <t xml:space="preserve">SOS OXIGENIO        </t>
  </si>
  <si>
    <t xml:space="preserve">16.137.620-7      </t>
  </si>
  <si>
    <t xml:space="preserve">ALEYDAH RIBEIRO SILVA ME                </t>
  </si>
  <si>
    <t>ALEYDAH RIBEIRO SILV</t>
  </si>
  <si>
    <t>Baraúna</t>
  </si>
  <si>
    <t xml:space="preserve">ALFA  ARTEFATOS DE CONCRETO LTDA        </t>
  </si>
  <si>
    <t xml:space="preserve">ALFA ARTEFATOS      </t>
  </si>
  <si>
    <t>ALFA DISTRIBUIDORA DE PRODUTOS AUTOMOTIVO LTDA</t>
  </si>
  <si>
    <t>ALFA DISTRI. DE PRODUTOS AUTOMOTIVA</t>
  </si>
  <si>
    <t>ALFA LAVAL LTDA.</t>
  </si>
  <si>
    <t>ALFA LAVAL</t>
  </si>
  <si>
    <t>Sabino</t>
  </si>
  <si>
    <t>ALFAKIT</t>
  </si>
  <si>
    <t>Florianópolis</t>
  </si>
  <si>
    <t>ALFAMEC COM E SERVIÇOS LTDA</t>
  </si>
  <si>
    <t>ALFAMEC</t>
  </si>
  <si>
    <t>ALFAPOWER COMERCIAL AGRICOLA LTDA</t>
  </si>
  <si>
    <t>ALFATERM INDUSTRIA E COMERCIO LTDA</t>
  </si>
  <si>
    <t>Santana de Parnaíba</t>
  </si>
  <si>
    <t xml:space="preserve">ALFIBRA ESCADAS LTDA                    </t>
  </si>
  <si>
    <t xml:space="preserve">ALFIBRA ESCADAS     </t>
  </si>
  <si>
    <t>Curitiba</t>
  </si>
  <si>
    <t xml:space="preserve">901.94962-09      </t>
  </si>
  <si>
    <t xml:space="preserve">ALFREDO BATISTA DA NOBREGA              </t>
  </si>
  <si>
    <t>ALFREDO BATISTA DA N</t>
  </si>
  <si>
    <t>ALFREDO PEREIRA DA SILVA</t>
  </si>
  <si>
    <t>ALFREDO</t>
  </si>
  <si>
    <t>ALGARVES HOTEIS LTDA</t>
  </si>
  <si>
    <t xml:space="preserve">ALGARVES HOTEIS </t>
  </si>
  <si>
    <t>ALIANCA CONVENIENCIA LTDA</t>
  </si>
  <si>
    <t xml:space="preserve">ALICE MASSA DE CASTRO CALDEIRA NETA     </t>
  </si>
  <si>
    <t>ALICE MASSA DE CASTR</t>
  </si>
  <si>
    <t>Arara</t>
  </si>
  <si>
    <t>ALIDIANA LOURENCO DA SILVA</t>
  </si>
  <si>
    <t>Itatuba</t>
  </si>
  <si>
    <t>ALIMAQ MAQUINAS E FERRAMENTAS LTDA.</t>
  </si>
  <si>
    <t>ALIMAQ</t>
  </si>
  <si>
    <t>046.6693-37</t>
  </si>
  <si>
    <t>ALIMASSA ALIMENTOS DE MASSA LTDA</t>
  </si>
  <si>
    <t>ALINE CALIXTO DA SILVA LIMA</t>
  </si>
  <si>
    <t>ALINE DE CARVALHO RAMOS - 98475398120</t>
  </si>
  <si>
    <t>COMPANHIA DA AUTOMAÇÃO</t>
  </si>
  <si>
    <t>ALINE DE CARVALHO RAMOS 54.441.171</t>
  </si>
  <si>
    <t>ALINE DE CARVALHO RAMOS</t>
  </si>
  <si>
    <t>ALINE RAFAELA MACARIO DA COSTA</t>
  </si>
  <si>
    <t xml:space="preserve">ALINE SORVETERIA FRIBERG LTDA - ME           </t>
  </si>
  <si>
    <t>ALINE SILVA DE ALMEI</t>
  </si>
  <si>
    <t>ALINE TASSIA PEREIRA DA SILVA - ME</t>
  </si>
  <si>
    <t>Assunção</t>
  </si>
  <si>
    <t xml:space="preserve">ALIPAN ALIMENTOS NOIA LTDA              </t>
  </si>
  <si>
    <t>ALIPAN ALIM. NOIA LT</t>
  </si>
  <si>
    <t xml:space="preserve">ALISON BRUNO DOS SANTOS                 </t>
  </si>
  <si>
    <t xml:space="preserve">ALISON BRUNO        </t>
  </si>
  <si>
    <t xml:space="preserve">16.182.903-1      </t>
  </si>
  <si>
    <t>ALISON G DE ALBUQUERQUE</t>
  </si>
  <si>
    <t>Aroeiras</t>
  </si>
  <si>
    <t xml:space="preserve">ALISSON CALIXTO DA SILVA LIMA           </t>
  </si>
  <si>
    <t xml:space="preserve">ALISSO CALIXTO      </t>
  </si>
  <si>
    <t xml:space="preserve">ALISSON MAGNO OLIVEIRA                  </t>
  </si>
  <si>
    <t xml:space="preserve">ALISSON             </t>
  </si>
  <si>
    <t>ALISSON RICARDO DA SILVA</t>
  </si>
  <si>
    <t>ALIVET PRODUTOS AGROPECUARIOS LTDA.</t>
  </si>
  <si>
    <t>ALIVET PRODUTOS AGROPECUARIOS LTDA,</t>
  </si>
  <si>
    <t>ALKMIR DA SILVA DE ARAUJO PYRRHO 01287544436</t>
  </si>
  <si>
    <t>ALLIANCE PRIMUS DISTRIBUIDOR ATACADISTA LTDA</t>
  </si>
  <si>
    <t xml:space="preserve">ALLIANCE PRIMUS DISTRIBUIDOR ATACADISTA </t>
  </si>
  <si>
    <t xml:space="preserve">ALLISON RUFINO DE GOUVEIA ME            </t>
  </si>
  <si>
    <t>ALLISON RUFINO DE GO</t>
  </si>
  <si>
    <t>ALLTRANS TRANSPORTES LTDA</t>
  </si>
  <si>
    <t>Candeias</t>
  </si>
  <si>
    <t>ALM CONTROLES E AUTOMAÇÃO INDUSTRIAL LTDA</t>
  </si>
  <si>
    <t>ALM CONTROLES E AUTOMAÇÃO IND. LTDA</t>
  </si>
  <si>
    <t>Campinas</t>
  </si>
  <si>
    <t>ALM METAIS ESPECIAIS LTDA</t>
  </si>
  <si>
    <t>ALM METAIS</t>
  </si>
  <si>
    <t xml:space="preserve">ALMEIDA &amp; CASTRO LTDA ME                </t>
  </si>
  <si>
    <t>ALMEIDA &amp; CASTRO LTD</t>
  </si>
  <si>
    <t xml:space="preserve">03.610.250-4      </t>
  </si>
  <si>
    <t>ALMEIDA &amp; LUCENA LTDA - EPP</t>
  </si>
  <si>
    <t>ALMEIDA COM IMPO EXP E DISTRIBUICAO LTDA</t>
  </si>
  <si>
    <t>ALMEIDA COM IMPO EXP</t>
  </si>
  <si>
    <t>ALMEIDA CONSTRUTORA LTDA</t>
  </si>
  <si>
    <t>ALMEIDA COSTRUTOR</t>
  </si>
  <si>
    <t>Paripueira</t>
  </si>
  <si>
    <t xml:space="preserve">ALOISIO COMERCIO DE SORVETES FRIBERG LTDA - ME            </t>
  </si>
  <si>
    <t>JOSE ALUISIO DE JESU</t>
  </si>
  <si>
    <t xml:space="preserve">ALONSO SIMAO DOS SANTOS </t>
  </si>
  <si>
    <t>ALONSO SIMAO DOS SANTOS</t>
  </si>
  <si>
    <t>ALPAX COMERCIO DE PRODUTOS P/ LABORATORIO LTDA</t>
  </si>
  <si>
    <t>ALPAX COMERCIO</t>
  </si>
  <si>
    <t>ALPHA RIO CABOS DE AÇO LTDA</t>
  </si>
  <si>
    <t>ALPHA CABOS DE AÇO</t>
  </si>
  <si>
    <t>ALPINA EQUIPAMENTOS INDUSTRIAIS LTDA</t>
  </si>
  <si>
    <t>ALPINA EQUIPAMENTOS</t>
  </si>
  <si>
    <t xml:space="preserve">ALTAIR ARAUJO POMBO DE SOUSA - ME       </t>
  </si>
  <si>
    <t xml:space="preserve">COPIAS E PAPEIS     </t>
  </si>
  <si>
    <t>ALTERNATIVA COMERCIO DE MATERIAIS ELETRICOS LTDA</t>
  </si>
  <si>
    <t>ALTERNATIVA " A "</t>
  </si>
  <si>
    <t>ALTO ALEGRE COMERCIO DE PRODUTOS ALIMENTICIOS EIRELI</t>
  </si>
  <si>
    <t>ALTO ALVORADA JOAO MEDEIROS</t>
  </si>
  <si>
    <t>ALTO DA SERRA COMERCIO DE COMBUSTIVEIS LTDA</t>
  </si>
  <si>
    <t>ALTO DO MATEUS ALIMENTOS LTDA</t>
  </si>
  <si>
    <t>ALTRA INDUSTRIAL MOTION DO BRASIL S/A</t>
  </si>
  <si>
    <t>ALUGUE TECNOLOGIA E SERVIÇOS LTDA</t>
  </si>
  <si>
    <t>ALUGUE TECNOLOGIA</t>
  </si>
  <si>
    <t xml:space="preserve">ALUILSON DE FIGEUIREDO VIEIRA           </t>
  </si>
  <si>
    <t xml:space="preserve">ALUILSON F. VIEIRA  </t>
  </si>
  <si>
    <t xml:space="preserve">ALUIZIO BARBOSA FILHO                   </t>
  </si>
  <si>
    <t>ALUIZIO BARBOSA FILH</t>
  </si>
  <si>
    <t>Caturité</t>
  </si>
  <si>
    <t>ALUIZIO BATISTA DO NASCIMENTO</t>
  </si>
  <si>
    <t>ALUIZIO BATISTA DO NASCIMENTO &amp; CIA LTDA</t>
  </si>
  <si>
    <t>ALUIZIO BERNARDO - ME</t>
  </si>
  <si>
    <t>Alhandra</t>
  </si>
  <si>
    <t xml:space="preserve">ALUIZIO NUNES DA NOBREGA                </t>
  </si>
  <si>
    <t>ALUIZIO NUNES DA NOB</t>
  </si>
  <si>
    <t xml:space="preserve">ALUIZIO VICENTE DE MELO - EPP           </t>
  </si>
  <si>
    <t>ALUIZIO VICENTE DE M</t>
  </si>
  <si>
    <t>ALUMIFER ALUMINIO E FERRO LTDA</t>
  </si>
  <si>
    <t>MEGA NORDESTE</t>
  </si>
  <si>
    <t xml:space="preserve">ALUMIFER ALUMINIO E FERRO LTDA          </t>
  </si>
  <si>
    <t xml:space="preserve">MEGA NORDESTE LTDA  </t>
  </si>
  <si>
    <t xml:space="preserve">16.139.595-3      </t>
  </si>
  <si>
    <t>ALUMINA COMERCIAL LTDA ME</t>
  </si>
  <si>
    <t>ALUMIPLAST COMERCIO DE METAIS LTDA.</t>
  </si>
  <si>
    <t>ALUMIPLAST</t>
  </si>
  <si>
    <t>ALUSKA RENALY SILVA DE SOUZA ME</t>
  </si>
  <si>
    <t>ALUSKA RENALY  SILVA DE SOUZA ME</t>
  </si>
  <si>
    <t>ALUTEC - ALUGUEL DE MÁQUINAS E EQUIPAMENTOS - EIRELI EPP</t>
  </si>
  <si>
    <t>ALUTEC</t>
  </si>
  <si>
    <t>ALVES &amp; GONCALVES LTDA</t>
  </si>
  <si>
    <t>Sousa</t>
  </si>
  <si>
    <t>16.084.429-0</t>
  </si>
  <si>
    <t xml:space="preserve">ALVES DE MACEDO &amp; CIA LTDA - ME         </t>
  </si>
  <si>
    <t xml:space="preserve">ALVES DE MACEDO     </t>
  </si>
  <si>
    <t xml:space="preserve">ALVES E COSTA SUPERMERCADO LTDA         </t>
  </si>
  <si>
    <t xml:space="preserve">ALVES E COSTA SUP.  </t>
  </si>
  <si>
    <t xml:space="preserve">16.141.643-8      </t>
  </si>
  <si>
    <t>ALVES SUPERMERCADO LTDA</t>
  </si>
  <si>
    <t xml:space="preserve">ALVO DISTRIBUIDORA DE COMBUSTIVEIS LTDA </t>
  </si>
  <si>
    <t>ALVO DISTRIBUIDORA D</t>
  </si>
  <si>
    <t>ALVO SUPERMERCADOS LTDA</t>
  </si>
  <si>
    <t>ALVO SUPERMERCADOS</t>
  </si>
  <si>
    <t>ALVORADA COM DE CEREAIS E TRANSP EIRELI</t>
  </si>
  <si>
    <t xml:space="preserve">ALVORADA COM DE CEREAIS </t>
  </si>
  <si>
    <t xml:space="preserve">ALYSSON FABIO VIEIRA SOBREIRA           </t>
  </si>
  <si>
    <t>ALYSSON FABIO VIEIRA</t>
  </si>
  <si>
    <t>Iguatu</t>
  </si>
  <si>
    <t xml:space="preserve">06.307.053-7      </t>
  </si>
  <si>
    <t>ALYSSON MARCELO ELIAS RAIA</t>
  </si>
  <si>
    <t xml:space="preserve">ALZIRA MARIA CAVALCANTI DOS SANTOS      </t>
  </si>
  <si>
    <t>ALZIRA MARIA CAVALCA</t>
  </si>
  <si>
    <t>Caldas Brandão</t>
  </si>
  <si>
    <t>AM PEREIRA ABRANTES EIRELI</t>
  </si>
  <si>
    <t>AMANDA GABRIELLA DA SILVA ANDRADE EIRELI</t>
  </si>
  <si>
    <t>AMANDA HENRIQUES DE QUEIROZ COUTINHO MEDEIROS</t>
  </si>
  <si>
    <t xml:space="preserve">AMANDA HENRIQUES DE QUEIROZ COUTINHO </t>
  </si>
  <si>
    <t>AMANDA IZABELLY HONORIO DE QUEIROGA - EPP</t>
  </si>
  <si>
    <t>MP HOME CENTER LTDA</t>
  </si>
  <si>
    <t>AMANDA LOPES DE LIMA</t>
  </si>
  <si>
    <t xml:space="preserve">AMANDA NOGUEIRA FRANCO                  </t>
  </si>
  <si>
    <t xml:space="preserve">AMANDA NOGUEIRA     </t>
  </si>
  <si>
    <t xml:space="preserve">16.163.942-9      </t>
  </si>
  <si>
    <t>AMANDA VALESCA DA SILVA LIMA</t>
  </si>
  <si>
    <t xml:space="preserve">AMARA APARECIDA DO NASCIMENTO           </t>
  </si>
  <si>
    <t xml:space="preserve">AMARA APARECIDA     </t>
  </si>
  <si>
    <t>AMARILDO C. GONCALVES</t>
  </si>
  <si>
    <t xml:space="preserve">ACG COMERCIO DE PEÇAS </t>
  </si>
  <si>
    <t>AMARO CALIXTO DA SILVA</t>
  </si>
  <si>
    <t>ISOTEX</t>
  </si>
  <si>
    <t>Palmares</t>
  </si>
  <si>
    <t>AMARO JOSE DE ARAUJO</t>
  </si>
  <si>
    <t xml:space="preserve">PROJTOP             </t>
  </si>
  <si>
    <t xml:space="preserve">                </t>
  </si>
  <si>
    <t>AMARO JOSE-145 LAMBAIO</t>
  </si>
  <si>
    <t>AMAURI VICENTE DANTAS</t>
  </si>
  <si>
    <t>AMAURI VITALINO DA SILVA</t>
  </si>
  <si>
    <t>AMAURI VITALINO</t>
  </si>
  <si>
    <t>AMB MERCADINHO EIRELLI</t>
  </si>
  <si>
    <t>AMBBAG INDUSTRIA E COMERCIO DE EMBALAGENS LTDA</t>
  </si>
  <si>
    <t>Guaiçara</t>
  </si>
  <si>
    <t xml:space="preserve">AMBIENTAL CONTROLE DE PRAGAS LTDA       </t>
  </si>
  <si>
    <t xml:space="preserve">FGENES              </t>
  </si>
  <si>
    <t>AMCEL AMAPA FLORESTAL E CELULOSE S/A</t>
  </si>
  <si>
    <t>AMCEL</t>
  </si>
  <si>
    <t>Belo Horizonte</t>
  </si>
  <si>
    <t xml:space="preserve">AMEL ALIANCA MANUTENCAO ELETRICA LTDA   </t>
  </si>
  <si>
    <t xml:space="preserve">AMEL ALIANCA        </t>
  </si>
  <si>
    <t>Aliança</t>
  </si>
  <si>
    <t>AMELIA MARIA DE CARVALHO RAMALHO</t>
  </si>
  <si>
    <t>AMERICAN SUGAR REFINING, INC</t>
  </si>
  <si>
    <t>NEW YORK</t>
  </si>
  <si>
    <t>AMERICAN TOWER DO BRASIL - CESSÃO DE INFRAESTRUTURAS LTDA</t>
  </si>
  <si>
    <t>AMERICAN TOWER</t>
  </si>
  <si>
    <t>AMERICANAS S.A</t>
  </si>
  <si>
    <t>Uberlândia</t>
  </si>
  <si>
    <t>B2W COMP. DIGITAL</t>
  </si>
  <si>
    <t>AMERICANAS S.A.</t>
  </si>
  <si>
    <t>Itapevi</t>
  </si>
  <si>
    <t>AMERICANAS.COM - B2W COMPANHIA DIGITAL</t>
  </si>
  <si>
    <t>AMERICANAS.COM</t>
  </si>
  <si>
    <t>AMERICO MUNIZ DE MENDONCA</t>
  </si>
  <si>
    <t>AMG ALIANCA DERIVADOS DE PETROLEO LTDA EPP</t>
  </si>
  <si>
    <t>AMG ALIANCA DERIVADOS DE PETROLEO LTDA E</t>
  </si>
  <si>
    <t>AMIGA SAUDE - SERVIÇOS MEDICOS LTDA - ME</t>
  </si>
  <si>
    <t>AMILSON DE OLIVEIRA ALVES</t>
  </si>
  <si>
    <t xml:space="preserve">AMILTON CARLOS DOS SANTOS DANTAS        </t>
  </si>
  <si>
    <t>AMILTON CARLOS DOS S</t>
  </si>
  <si>
    <t>AMORIM PRODUTOS ALIMENTICIOS LTDA</t>
  </si>
  <si>
    <t>AMP GARANHUNS</t>
  </si>
  <si>
    <t>AMP SOLUÇÕES</t>
  </si>
  <si>
    <t>Garanhuns</t>
  </si>
  <si>
    <t xml:space="preserve">ANA AMELIA DE MEDEIROS TEODULO          </t>
  </si>
  <si>
    <t xml:space="preserve">ANA AMELIA          </t>
  </si>
  <si>
    <t>ANA CARLA BRITO DE SOUZA</t>
  </si>
  <si>
    <t>ANA CECICIA FERREIRA DE SOUZA BERNARDINO</t>
  </si>
  <si>
    <t>ANA CECICIA FERREIRA DE SOUZA</t>
  </si>
  <si>
    <t>ANA CELI DA SILVA</t>
  </si>
  <si>
    <t xml:space="preserve">ANA CLAUDIA DE LIMA SILVA               </t>
  </si>
  <si>
    <t xml:space="preserve">ANA CLAUDIA DE LIMA </t>
  </si>
  <si>
    <t xml:space="preserve">ANA CLAUDIA GOMES ROLIN                 </t>
  </si>
  <si>
    <t xml:space="preserve">ANA CLAUDIA         </t>
  </si>
  <si>
    <t>ANA CLAUDIA SANTOS MARTINS</t>
  </si>
  <si>
    <t>ANA CLAUDIA SOARES DA SILVA VASCONCELOS</t>
  </si>
  <si>
    <t>ANA CLAUDIA</t>
  </si>
  <si>
    <t>Pedras de Fogo</t>
  </si>
  <si>
    <t xml:space="preserve">ANA CRISTINA ALVES DE BRITO             </t>
  </si>
  <si>
    <t xml:space="preserve">ANA CRISTINA ALVES  </t>
  </si>
  <si>
    <t xml:space="preserve">ANA CRISTINA JOAQUIM DE SANTANA         </t>
  </si>
  <si>
    <t xml:space="preserve">ANA CRISTINA        </t>
  </si>
  <si>
    <t>ANA CRISTINA SOARES DE PONTES LIMA</t>
  </si>
  <si>
    <t xml:space="preserve">ANA DE LOURDES DO NASCIMENTO ME         </t>
  </si>
  <si>
    <t xml:space="preserve">POUSADA LAYSES      </t>
  </si>
  <si>
    <t>ANA GIULIA COMERCIO E REP. DE ALIM. A VAREJO EIRELI</t>
  </si>
  <si>
    <t>ANA GIULIA COM. E REP. DE ALIM. A VAREJO</t>
  </si>
  <si>
    <t>ANA HONORIO DE ARAUJO SILVA</t>
  </si>
  <si>
    <t>ANA LAIZ SOUZA FONSECA</t>
  </si>
  <si>
    <t>ANA LIVIA RIBEIRO DA SILVA</t>
  </si>
  <si>
    <t>ANA LUCIA DO NASCIMENTODE LIMA ME</t>
  </si>
  <si>
    <t xml:space="preserve">ANA LUCIA GARCIA DE OLIVEIRA            </t>
  </si>
  <si>
    <t xml:space="preserve">ANA LUCIA GARCIA DE </t>
  </si>
  <si>
    <t xml:space="preserve">ANA LUCIA LOURENCO DA SILVA             </t>
  </si>
  <si>
    <t>ANA LUCIA LOURENCO D</t>
  </si>
  <si>
    <t>ANA LUCIA MARCONE DE SOUSA</t>
  </si>
  <si>
    <t>LOJAS BENE</t>
  </si>
  <si>
    <t xml:space="preserve">ANA LUCIA TAVARES DA SILVA              </t>
  </si>
  <si>
    <t xml:space="preserve">ANA LUCIA           </t>
  </si>
  <si>
    <t>Baía da Traição</t>
  </si>
  <si>
    <t xml:space="preserve">ANA M. B. COSTA LIMA - ME </t>
  </si>
  <si>
    <t xml:space="preserve">RR COMERCIAL </t>
  </si>
  <si>
    <t>Jaboatão</t>
  </si>
  <si>
    <t xml:space="preserve">ANA MAGDALIA SOUZA DA SILVA  ME           </t>
  </si>
  <si>
    <t xml:space="preserve">ANA MAGDALIA        </t>
  </si>
  <si>
    <t>Cacimba de Dentro</t>
  </si>
  <si>
    <t>ANA MARIA BRITO DE SOUZA</t>
  </si>
  <si>
    <t>ANA MARIA DE SOUZA COUTINHO</t>
  </si>
  <si>
    <t xml:space="preserve">ANA MARIA DIAS PEREIRA                  </t>
  </si>
  <si>
    <t>ANA MARIA DIAS PEREI</t>
  </si>
  <si>
    <t>ANA MARIA ESTEVAM DA SILVA</t>
  </si>
  <si>
    <t>ANA MARIA FERREIRA</t>
  </si>
  <si>
    <t>São Sebastião</t>
  </si>
  <si>
    <t>ANA MARIA MELO DE LIMA</t>
  </si>
  <si>
    <t>ANA MARIA MIRANDA DE ASSIS</t>
  </si>
  <si>
    <t>AMMA SERVISOS AUXILIARES</t>
  </si>
  <si>
    <t>ANA MARIA PEREIRA MASSAS DE OLIVEIRA</t>
  </si>
  <si>
    <t>ANA MARIA PEREIRA RAMOS</t>
  </si>
  <si>
    <t xml:space="preserve">ANA PAULA AVELINO MEDEIROS              </t>
  </si>
  <si>
    <t xml:space="preserve">ANA PAULA           </t>
  </si>
  <si>
    <t>ANA PAULA DA SILVA COLLEGAS GOURMET</t>
  </si>
  <si>
    <t>ANA PAULA DA SILVA COLLEGAS</t>
  </si>
  <si>
    <t>ANA PAULA DA SILVA GOMES</t>
  </si>
  <si>
    <t>TONHO DO GALETO</t>
  </si>
  <si>
    <t xml:space="preserve">ANA PAULA GOMES DA SILVA ROMERO         </t>
  </si>
  <si>
    <t xml:space="preserve">ANA PAULA GOMES     </t>
  </si>
  <si>
    <t xml:space="preserve">16.183.038-2      </t>
  </si>
  <si>
    <t>ANA PAULA MARTINS MARTINS CASADO</t>
  </si>
  <si>
    <t>ANA PAULA PINHEIRO LIMA</t>
  </si>
  <si>
    <t xml:space="preserve">ANA PAULA TARGINO DA SILVA              </t>
  </si>
  <si>
    <t>ANA PAULA TARGINO DA</t>
  </si>
  <si>
    <t>ANA PEREIRA DO NASCIMENTO</t>
  </si>
  <si>
    <t>ANA PEREIRA</t>
  </si>
  <si>
    <t>ANA R MIUDA FAUSTIMO EMBALAGENS ME</t>
  </si>
  <si>
    <t>ANA R MIUDA FAUSTINO</t>
  </si>
  <si>
    <t xml:space="preserve">ANA RAQUEL BATISTA BELARMINO-ME         </t>
  </si>
  <si>
    <t xml:space="preserve">ANA RAQUEL          </t>
  </si>
  <si>
    <t xml:space="preserve">ANA RAQUEL DOS SANTOS FERREIRA EPP      </t>
  </si>
  <si>
    <t>ANA RAQUEL DOS SANTO</t>
  </si>
  <si>
    <t>ANA VIRGINIA LINS BONIFACIO</t>
  </si>
  <si>
    <t xml:space="preserve">ANAILTON BEZERRA DE ARAUJO              </t>
  </si>
  <si>
    <t xml:space="preserve">ANAILTON BEZERRA DE </t>
  </si>
  <si>
    <t>ANALISES CLINICAS DR. MAURILIO DE ALMEIDA S/A</t>
  </si>
  <si>
    <t>ANALISES CLINOCAS</t>
  </si>
  <si>
    <t>ANALISIS LABORATORIO CLINICO E INFANTIL S/S LTDA</t>
  </si>
  <si>
    <t xml:space="preserve">ANALISIS LABORATORIO CLINICO E INFANTIL </t>
  </si>
  <si>
    <t>ANATEC COMERCIO EIRELI - ME</t>
  </si>
  <si>
    <t>MORIÁ</t>
  </si>
  <si>
    <t>ANDALUZ LOGISTICA E TRANSPORTES LTDA</t>
  </si>
  <si>
    <t>ANDERSON ARAUJO DO NASCIMENTO</t>
  </si>
  <si>
    <t>DELICIA DE VERAO</t>
  </si>
  <si>
    <t>ANDERSON CAVALCANTI DA SILVA</t>
  </si>
  <si>
    <t>ANDERSON DA SILVA BERTO</t>
  </si>
  <si>
    <t>ANDERSON DE LIMA LIBERATO</t>
  </si>
  <si>
    <t>ENGSEG CONSULTORIA E MANUTEÇAO</t>
  </si>
  <si>
    <t>ANDERSON DUARTE DA SILVA - 10525656464</t>
  </si>
  <si>
    <t>ANDERSON DUARTE</t>
  </si>
  <si>
    <t>ANDERSON FERNANDES LEITE - ME</t>
  </si>
  <si>
    <t>ANDERSON GOLÇALVES DA COSTA</t>
  </si>
  <si>
    <t>PONTO DA COSNTRUÇAO</t>
  </si>
  <si>
    <t>ANDERSON JOSE DOS SANTOS FERREIRA</t>
  </si>
  <si>
    <t>16.377.236-3</t>
  </si>
  <si>
    <t xml:space="preserve">ANDERSON MAGNO CORREIA RAMALHO          </t>
  </si>
  <si>
    <t>ANDERSON MAGNO CORRE</t>
  </si>
  <si>
    <t>Lagoa Seca</t>
  </si>
  <si>
    <t>ANDERSON MARCOS MONTEIRO MENEZES</t>
  </si>
  <si>
    <t>ANDERSON MATHEUS SILVA DIAS</t>
  </si>
  <si>
    <t xml:space="preserve">ANDERSON ROCHA DE OLIVEIRA              </t>
  </si>
  <si>
    <t xml:space="preserve">PAPEL E CORES       </t>
  </si>
  <si>
    <t>ANDERSON RODRIGUES DE FARIAS</t>
  </si>
  <si>
    <t>ANDERSON SOUTO BARROS ME</t>
  </si>
  <si>
    <t>GLOBAL COMÉRCIO E SERVIÇOS</t>
  </si>
  <si>
    <t>ANDERSON TAVARES LOPES</t>
  </si>
  <si>
    <t>ANDRA FERREIRA DE OLIVEIRA</t>
  </si>
  <si>
    <t xml:space="preserve">ANDRADE COMERCIO DE ESTIVAS LTDA        </t>
  </si>
  <si>
    <t xml:space="preserve">ANDRADE COMERCIO DE </t>
  </si>
  <si>
    <t>ANDRE ALEXANDRE DE ARAUJO</t>
  </si>
  <si>
    <t xml:space="preserve">ANDRE BENTO DE ARAUJO LIMA              </t>
  </si>
  <si>
    <t>ANDRE BENTO DE ARAUJ</t>
  </si>
  <si>
    <t xml:space="preserve">ANDRE DE OLIVEIRA ALVES                 </t>
  </si>
  <si>
    <t xml:space="preserve">JSA TRANSPORTES     </t>
  </si>
  <si>
    <t xml:space="preserve">ANDRE GOMES VIEIRA                      </t>
  </si>
  <si>
    <t xml:space="preserve">ANDRE GOMES VIEIRA  </t>
  </si>
  <si>
    <t>ANDRE LUIZ DA SILVA MUNIZ - ME</t>
  </si>
  <si>
    <t xml:space="preserve">ANDRE LUIZ MENDONÇA DO NASCIMENTO </t>
  </si>
  <si>
    <t>HOUSE DECOR</t>
  </si>
  <si>
    <t>ANDRE LUIZ XAVIER</t>
  </si>
  <si>
    <t xml:space="preserve">ANDRE LUNA LEITE ADVOGADOS ASSOCIADOS   </t>
  </si>
  <si>
    <t xml:space="preserve">ANDRE LEITE         </t>
  </si>
  <si>
    <t xml:space="preserve">ANDRE MADRUGA BEZERRA CAVALCANTE        </t>
  </si>
  <si>
    <t xml:space="preserve">ANDRE MADRUGA       </t>
  </si>
  <si>
    <t xml:space="preserve">ANDRE MONTEIRO DE SAMPAIO               </t>
  </si>
  <si>
    <t>ANDRE MONTEIRO DE SA</t>
  </si>
  <si>
    <t xml:space="preserve">ANDRE NICODEMOS DE SOUSA                </t>
  </si>
  <si>
    <t>ANDRE NICODEMOS DE S</t>
  </si>
  <si>
    <t>ANDRE VIEIRA DA SILVA PADARIA</t>
  </si>
  <si>
    <t xml:space="preserve">ANDRE VIEIRA OLIVEIRA LTDA               </t>
  </si>
  <si>
    <t xml:space="preserve">ANDRE VIEIRA OLIVEIRA LTDA           </t>
  </si>
  <si>
    <t>ANDREA MARIA DE LIMA</t>
  </si>
  <si>
    <t xml:space="preserve">ANDREA NEIVA PONTES                     </t>
  </si>
  <si>
    <t xml:space="preserve">ANDREA NEIVA PONTES </t>
  </si>
  <si>
    <t>ANDREA SANTOS DE LIRA</t>
  </si>
  <si>
    <t>Cubati</t>
  </si>
  <si>
    <t>ANDREA SEVERO DA SILVA</t>
  </si>
  <si>
    <t>ANDREIA BEZERRA ALEXANDRINO PEREIRA</t>
  </si>
  <si>
    <t>ANDREIA BEZERRA</t>
  </si>
  <si>
    <t>ANDREIA CYBELLE RODRIGUES DA NOBREGA SILVA</t>
  </si>
  <si>
    <t>PANIFICADORA MANAIRA</t>
  </si>
  <si>
    <t>ANDREIA NOBREGA DE LIMA</t>
  </si>
  <si>
    <t>ANDREIA NOBREGA</t>
  </si>
  <si>
    <t>ANDREIA ROQUE DE SOUZA</t>
  </si>
  <si>
    <t>ANDREILSON DA SILVA PEIXOTO</t>
  </si>
  <si>
    <t>ANDRESSA AUTO PEÇAS LTDA</t>
  </si>
  <si>
    <t xml:space="preserve">ANDRESSA  </t>
  </si>
  <si>
    <t>ANDRIELY IRIS SILVA DE ARAUJO - ME</t>
  </si>
  <si>
    <t>ANDRIOS ASSESSORIA E TREINAMENTO TECNICO CIENTIFICO EM MICROBIOLOGIA AMBIENTAL E SOLO</t>
  </si>
  <si>
    <t>ANDRIOS ASSESSORIA E TREINAMENTOS</t>
  </si>
  <si>
    <t>Piracicaba</t>
  </si>
  <si>
    <t>ANEEL-AGENCIA NACIONAL DE ENERGIA ELETRICA</t>
  </si>
  <si>
    <t>ANEEL</t>
  </si>
  <si>
    <t>Brasília</t>
  </si>
  <si>
    <t>DF</t>
  </si>
  <si>
    <t xml:space="preserve">ANELI MINIMERCADO LTDA.                 </t>
  </si>
  <si>
    <t xml:space="preserve">ANELI MINIMERCADO   </t>
  </si>
  <si>
    <t>ANELK COMERCIO DE PAPÉIS E PLASTICOS INDUSTRIAIS LTDA</t>
  </si>
  <si>
    <t>ANELK COMERCIO</t>
  </si>
  <si>
    <t xml:space="preserve">ANESIO DUARTE NETO                      </t>
  </si>
  <si>
    <t xml:space="preserve">ANESIO DUARTE       </t>
  </si>
  <si>
    <t xml:space="preserve">ANETE DE OLIVEIRA TAVARES               </t>
  </si>
  <si>
    <t>ANETE DE OLIVEIRA TA</t>
  </si>
  <si>
    <t xml:space="preserve">ANGELA CRISTINA DA SILVA - ME           </t>
  </si>
  <si>
    <t xml:space="preserve">ANGELA CRISTINA     </t>
  </si>
  <si>
    <t xml:space="preserve">16.122.452-0      </t>
  </si>
  <si>
    <t xml:space="preserve">ANGELA MARIA CAVALCANTI SILVA           </t>
  </si>
  <si>
    <t>ANGELA MARIA CAVALCA</t>
  </si>
  <si>
    <t>ANGELA MARIA GONCALVES FERREIRA</t>
  </si>
  <si>
    <t>ANGELA OLIVEIRA COMERCIO VAREJISTA LTDA</t>
  </si>
  <si>
    <t>Serra da Raiz</t>
  </si>
  <si>
    <t>ANGELA PAULA BELO</t>
  </si>
  <si>
    <t>ANGELINE DOS SANTOS LIMA - ME</t>
  </si>
  <si>
    <t>ANGELINE DOS SANTOS</t>
  </si>
  <si>
    <t>ANGELITA COUTINHO DE MACEDO ME</t>
  </si>
  <si>
    <t xml:space="preserve">ANGELO BARROS ESTEVES                   </t>
  </si>
  <si>
    <t xml:space="preserve">HOSMED              </t>
  </si>
  <si>
    <t xml:space="preserve">ANGELO VINICIUS LINS DE ALBUQUERQUE     </t>
  </si>
  <si>
    <t>ANGELO VINICIUS LINS</t>
  </si>
  <si>
    <t>ANIEELE PAULA ALVES DE BRITO</t>
  </si>
  <si>
    <t>ANIELLE FELIX DOS SANTOS</t>
  </si>
  <si>
    <t>LOJÃO DOS COLCHÕES</t>
  </si>
  <si>
    <t>LOJÃO DOS COLCHÔES</t>
  </si>
  <si>
    <t xml:space="preserve">ANIERY BRITO DE OLIVEIRA SANTOS </t>
  </si>
  <si>
    <t>AGM TRANSPORTE E LOCAÇÃO</t>
  </si>
  <si>
    <t xml:space="preserve">ANILTON BATISTA RIBEIRO                 </t>
  </si>
  <si>
    <t>ANILTON BATISTA RIBE</t>
  </si>
  <si>
    <t>ÂNIMA UTILIDADES LTDA</t>
  </si>
  <si>
    <t>ANIMA UTILIDADES</t>
  </si>
  <si>
    <t>Caxias do Sul</t>
  </si>
  <si>
    <t>ANISIA ALICE SANTOS CORDEIRO ME</t>
  </si>
  <si>
    <t>ANIZIO ANTONIO DE MELO SOARES</t>
  </si>
  <si>
    <t>ANJO QUIMICA DO BRASIL LTDA</t>
  </si>
  <si>
    <t>ANJO QUIMICA</t>
  </si>
  <si>
    <t>Vitória de Santo Antão</t>
  </si>
  <si>
    <t>Morro da Fumaça</t>
  </si>
  <si>
    <t xml:space="preserve">ANSELMO RAMALHO DO NASCIMENTO           </t>
  </si>
  <si>
    <t>ANSELMO RAMALHO DO N</t>
  </si>
  <si>
    <t>ANTENOR JUNIOR OLIVIERA FILHO</t>
  </si>
  <si>
    <t>Passagem</t>
  </si>
  <si>
    <t>ANTHROPOS MOTIVATION &amp; SUCCESS LTDA</t>
  </si>
  <si>
    <t>ANTHROPOS</t>
  </si>
  <si>
    <t>ANTON PAAR BRASIL IMPORTAÇÃO EXPORTAÇÃO E COMERCIO</t>
  </si>
  <si>
    <t>ANTON PAAR BRASIL</t>
  </si>
  <si>
    <t>ANTONIA ALVES TEXEIRA ME</t>
  </si>
  <si>
    <t xml:space="preserve">ANTONIA ANGELA SILVA SANTOS             </t>
  </si>
  <si>
    <t xml:space="preserve">ANTONIA ANGELA      </t>
  </si>
  <si>
    <t>ANTONIA ANTENAS ASSUNÇÃO - ME</t>
  </si>
  <si>
    <t>ANTONIO ANTENAS ASSUNÇÃO - ME</t>
  </si>
  <si>
    <t>ANTONIA CRISTINA DE ARAUJO LTDA</t>
  </si>
  <si>
    <t>ANTONIA CRISTINA DE SOUZA - ME</t>
  </si>
  <si>
    <t>ANTONIA CRISTINA DE SOUZA</t>
  </si>
  <si>
    <t xml:space="preserve">ANTONIA DA CONCEICAO AGUIAR DOS SANTOS  </t>
  </si>
  <si>
    <t>ANTONIA DA CONCEICAO</t>
  </si>
  <si>
    <t>ANTONIA DE ALMEIDA SANTOS</t>
  </si>
  <si>
    <t>ANTONIA EVANGELISTA FEITOSA</t>
  </si>
  <si>
    <t xml:space="preserve">ANTONIA VIEIRA DE SOUZA SILVA ME        </t>
  </si>
  <si>
    <t>ANTONIA VIEIRA DE SO</t>
  </si>
  <si>
    <t xml:space="preserve">16.149.127-8      </t>
  </si>
  <si>
    <t xml:space="preserve">ANTONIETA BEZERRA DE OLIVEIRA           </t>
  </si>
  <si>
    <t xml:space="preserve">ANTONIETA BEZERRA   </t>
  </si>
  <si>
    <t xml:space="preserve">ANTONIO AGRICIO MARTINS                 </t>
  </si>
  <si>
    <t>ANTONIO AGRICIO MART</t>
  </si>
  <si>
    <t xml:space="preserve">ANTONIO AGRIPINO OLIVEIRA               </t>
  </si>
  <si>
    <t xml:space="preserve">ANTONIO AGRIPINO    </t>
  </si>
  <si>
    <t xml:space="preserve">ANTONIO AGRIPINO OLIVEIRA MERCADINHO    </t>
  </si>
  <si>
    <t xml:space="preserve">ANTONIO AGRIPINO ME </t>
  </si>
  <si>
    <t>ANTONIO ALBERTO MOREIRA MARQUES</t>
  </si>
  <si>
    <t xml:space="preserve">ANTONIO ALCY HERCULANO DIAS             </t>
  </si>
  <si>
    <t xml:space="preserve">ANTONIO ALCY        </t>
  </si>
  <si>
    <t>ANTONIO ALEF DA SILVA LIMA</t>
  </si>
  <si>
    <t xml:space="preserve">ANTONIO ALVES DA SILVA                  </t>
  </si>
  <si>
    <t xml:space="preserve">ANTONIO ALVES       </t>
  </si>
  <si>
    <t>ANTONIO AUGUSTO MONTEIRO BARACHO</t>
  </si>
  <si>
    <t xml:space="preserve">ANTONIO AVELINI GOMES </t>
  </si>
  <si>
    <t xml:space="preserve">ANTONIO BARBOSA MARANHAO                </t>
  </si>
  <si>
    <t>ANTONIO BARBOSA MARA</t>
  </si>
  <si>
    <t xml:space="preserve">ANTONIO BENTO DE OLIVEIRA               </t>
  </si>
  <si>
    <t xml:space="preserve">ANTONIO BENTO       </t>
  </si>
  <si>
    <t xml:space="preserve">ANTONIO BERTO FILHO                     </t>
  </si>
  <si>
    <t xml:space="preserve">ANTONIO BERTO       </t>
  </si>
  <si>
    <t xml:space="preserve">16.184.870-2      </t>
  </si>
  <si>
    <t>ANTONIO CAMILO DINIZ</t>
  </si>
  <si>
    <t xml:space="preserve">ANTONIO CARLOS CELESTINO                </t>
  </si>
  <si>
    <t>ANTONIO CARLOS CELES</t>
  </si>
  <si>
    <t>ANTONIO CARLOS DA COSTA</t>
  </si>
  <si>
    <t>ANTONIO CARLOS DA SILVA NASCIMENTO</t>
  </si>
  <si>
    <t>ANTONIO CARLOS</t>
  </si>
  <si>
    <t xml:space="preserve">ANTONIO CARLOS E DE ASSIS           </t>
  </si>
  <si>
    <t xml:space="preserve">ANTONIO CARLOS      </t>
  </si>
  <si>
    <t>ANTONIO CARLOS GUALBERTO DA SILVA</t>
  </si>
  <si>
    <t>16.470.583-0</t>
  </si>
  <si>
    <t xml:space="preserve">ANTONIO CARLOS LIMA                     </t>
  </si>
  <si>
    <t xml:space="preserve">ANTONIO CE          </t>
  </si>
  <si>
    <t>Alto Santo</t>
  </si>
  <si>
    <t>ANTONIO CARLOS NOGUEIRA</t>
  </si>
  <si>
    <t>NOGUEIRAO ALIMENTOS</t>
  </si>
  <si>
    <t>ANTONIO CARLOS PEREIRA DE ALCANTARA</t>
  </si>
  <si>
    <t xml:space="preserve">ANTONIO CASSIO FERREIRA JUNIOR          </t>
  </si>
  <si>
    <t xml:space="preserve">ANTONIO CASSIO      </t>
  </si>
  <si>
    <t xml:space="preserve">ANTONIO CAVALCANTE DE ALCATARA -EPP     </t>
  </si>
  <si>
    <t>ANTONIO CAVALCANTE D</t>
  </si>
  <si>
    <t xml:space="preserve">ANTONIO COELHO DE SOUSA                 </t>
  </si>
  <si>
    <t xml:space="preserve">ANTONIO COELHO      </t>
  </si>
  <si>
    <t xml:space="preserve">ANTONIO CORREIA DA SILVA                </t>
  </si>
  <si>
    <t xml:space="preserve">ANTONIO CORREIA     </t>
  </si>
  <si>
    <t xml:space="preserve">ANTONIO COSTA DOS SANTOS                </t>
  </si>
  <si>
    <t>ANTONIO COSTA DOS SA</t>
  </si>
  <si>
    <t>ANTONIO DA SILVA GUIMARAES</t>
  </si>
  <si>
    <t>ANTONIO DANTAS-120 LAMBAIO</t>
  </si>
  <si>
    <t>ANTONIO DE JESUS ALVES NUNES ME</t>
  </si>
  <si>
    <t xml:space="preserve">ANTONIO DE MEDEIROS                     </t>
  </si>
  <si>
    <t xml:space="preserve">ANTONIO DE MEDEIROS </t>
  </si>
  <si>
    <t>ANTONIO DE OLIVEIRA NASCIMENTO</t>
  </si>
  <si>
    <t xml:space="preserve">ANTONIO DE SOUZA BALBINO                </t>
  </si>
  <si>
    <t xml:space="preserve">ANTONIO DE SOUZA    </t>
  </si>
  <si>
    <t>ANTONIO DIAS</t>
  </si>
  <si>
    <t>ANTONIO DOS SANTOS ARAUJO</t>
  </si>
  <si>
    <t xml:space="preserve">ANTONIO DOS SANTOS FRIOS E CEREAIS ME   </t>
  </si>
  <si>
    <t xml:space="preserve">FRIOS               </t>
  </si>
  <si>
    <t>Paulo Afonso</t>
  </si>
  <si>
    <t>ANTONIO ERISVALDO DE SOUZA NORBERTO</t>
  </si>
  <si>
    <t>ANTONIO FERNANDES DA COSTA &amp; FILHOS</t>
  </si>
  <si>
    <t>ANTONIO FERNANDO PINTO 76916235420</t>
  </si>
  <si>
    <t>SOTÉCNICA</t>
  </si>
  <si>
    <t xml:space="preserve">ANTONIO FIDELIS DE SOUSA                </t>
  </si>
  <si>
    <t xml:space="preserve">ANTONIO FIDELIS     </t>
  </si>
  <si>
    <t xml:space="preserve">ANTONIO FIGUEIREDO                      </t>
  </si>
  <si>
    <t xml:space="preserve">ANTONIO             </t>
  </si>
  <si>
    <t>Cajazeiras</t>
  </si>
  <si>
    <t xml:space="preserve">ANTONIO FLORIANO DE CARVALHO            </t>
  </si>
  <si>
    <t xml:space="preserve">FLORIANO            </t>
  </si>
  <si>
    <t xml:space="preserve">ANTONIO FRAGOSO DE LIMA                 </t>
  </si>
  <si>
    <t xml:space="preserve">ANTONIO FRAGOSO     </t>
  </si>
  <si>
    <t>ANTONIO FRANCISCO DA SILVA MERC EM GERAL</t>
  </si>
  <si>
    <t>ANTONIO FRANCISCO DA</t>
  </si>
  <si>
    <t>ANTONIO GERONIMO DA SILVA LIMA</t>
  </si>
  <si>
    <t>ANTONIO GOMES DA SILVA</t>
  </si>
  <si>
    <t>ANTONIO GOMES PANIFICACOES LTDA- ME</t>
  </si>
  <si>
    <t xml:space="preserve">ANTONIO GONCALVES DE SOUZA              </t>
  </si>
  <si>
    <t>Salgado de São Félix</t>
  </si>
  <si>
    <t xml:space="preserve">ANTONIO HAROLDO DA COSTA MARCAL         </t>
  </si>
  <si>
    <t>ANTONIO HAROLDO DA C</t>
  </si>
  <si>
    <t xml:space="preserve">16.099.308-3      </t>
  </si>
  <si>
    <t xml:space="preserve">ANTONIO HERMINIO CABRAL NETO            </t>
  </si>
  <si>
    <t xml:space="preserve">ANTONIO HERMINIO    </t>
  </si>
  <si>
    <t xml:space="preserve">ANTONIO ILARIO DA SILVA                 </t>
  </si>
  <si>
    <t xml:space="preserve">ANTONIO ILARIO      </t>
  </si>
  <si>
    <t xml:space="preserve">ANTONIO JOAQUIM DA COSTA                </t>
  </si>
  <si>
    <t>ANTONIO JORGE DE LIMA SEGUNDO 07909790473</t>
  </si>
  <si>
    <t>ANTONIO JORGE DE LIMA SEGUNDO</t>
  </si>
  <si>
    <t>ANTONIO JORGE DE LIMA 21929173415</t>
  </si>
  <si>
    <t>SEGUNDO INJECAO ELETRONICA</t>
  </si>
  <si>
    <t xml:space="preserve">ANTONIO JOSE SANTOS DA SILVA            </t>
  </si>
  <si>
    <t xml:space="preserve">ANTONIO JOSE        </t>
  </si>
  <si>
    <t>ANTONIO JOSE SOARES</t>
  </si>
  <si>
    <t>ANTONIO JUNIOR DO NASCIMENTO</t>
  </si>
  <si>
    <t>JN USINAGEM E MANUTENÇÃO</t>
  </si>
  <si>
    <t xml:space="preserve">ANTONIO L. SOUZA TRATORES               </t>
  </si>
  <si>
    <t xml:space="preserve">ALS TRATORES        </t>
  </si>
  <si>
    <t xml:space="preserve">ANTONIO LIMEIRA CABRAU                 </t>
  </si>
  <si>
    <t xml:space="preserve">ANTONIO LIMEIRA     </t>
  </si>
  <si>
    <t xml:space="preserve">ANTONIO LUIZ DE FREITAS                 </t>
  </si>
  <si>
    <t xml:space="preserve">ANTONIO LUIZ        </t>
  </si>
  <si>
    <t xml:space="preserve">ANTONIO MANOEL DA SILVA                 </t>
  </si>
  <si>
    <t xml:space="preserve">ANTONIO MANOEL      </t>
  </si>
  <si>
    <t xml:space="preserve">ANTONIO MANOEL DE OLIVEIRA              </t>
  </si>
  <si>
    <t>Olivedos</t>
  </si>
  <si>
    <t xml:space="preserve">ANTONIO MANOEL DE QUEIROZ               </t>
  </si>
  <si>
    <t xml:space="preserve">BAIXINHO AUTO PECAS </t>
  </si>
  <si>
    <t xml:space="preserve">16.172.343-8      </t>
  </si>
  <si>
    <t xml:space="preserve">ANTONIO MARCELO RODRIGUES MOREIRA       </t>
  </si>
  <si>
    <t xml:space="preserve">ANTONIO MARCELO     </t>
  </si>
  <si>
    <t>ANTONIO MARCOS CARDOSO</t>
  </si>
  <si>
    <t>ANTONIO MARCOS CAR</t>
  </si>
  <si>
    <t xml:space="preserve">ANTONIO MARCOS COSTA                    </t>
  </si>
  <si>
    <t>ANTONIO MARCOS COSTA</t>
  </si>
  <si>
    <t xml:space="preserve">16.181.953-2      </t>
  </si>
  <si>
    <t xml:space="preserve">ANTONIO MARCOS DA COSTA MAXIMO          </t>
  </si>
  <si>
    <t>ANTONIO MARCOS DA CO</t>
  </si>
  <si>
    <t xml:space="preserve">ANTONIO MARCOS RIBEIRO                  </t>
  </si>
  <si>
    <t xml:space="preserve">ANTONIO MARI        </t>
  </si>
  <si>
    <t xml:space="preserve">ANTONIO MARCOS SOARES DE ANDRADE        </t>
  </si>
  <si>
    <t>ANTONIO MARCOS SOARE</t>
  </si>
  <si>
    <t xml:space="preserve">ANTONIO MAROJA GUEDES FILHO             </t>
  </si>
  <si>
    <t>Juripiranga</t>
  </si>
  <si>
    <t>ANTONIO MARQUES BEZERRA LIMA</t>
  </si>
  <si>
    <t>ANTONIO MARQUES LEITE NETO</t>
  </si>
  <si>
    <t xml:space="preserve">ANTONIO MARQUES PEREIRA - ME            </t>
  </si>
  <si>
    <t>ANTONIO MARQUES PERE</t>
  </si>
  <si>
    <t>ANTONIO MARTINS NETO</t>
  </si>
  <si>
    <t>ANTONIO MAXIMINO DA SILVA</t>
  </si>
  <si>
    <t>O TONHÃO DA CONSTRUÇÃO</t>
  </si>
  <si>
    <t>ANTONIO MENINO DE MACEDO JUNIOR EIRELI ME</t>
  </si>
  <si>
    <t>SUPERMERCADO SANTO ANDRE</t>
  </si>
  <si>
    <t>ANTONIO NORMANDO DA SILVA</t>
  </si>
  <si>
    <t xml:space="preserve">ANTONIO NUNES DA SILVA                  </t>
  </si>
  <si>
    <t xml:space="preserve">ANTONIO NUNES       </t>
  </si>
  <si>
    <t>ANTONIO OLIVEIRA DA SILVA</t>
  </si>
  <si>
    <t>Monteiro</t>
  </si>
  <si>
    <t>ANTONIO OLIVEIRA FREIRE SUPERMERCADO LTDA</t>
  </si>
  <si>
    <t xml:space="preserve">ANTONIO P. DE ARAUJO ME                 </t>
  </si>
  <si>
    <t xml:space="preserve">ANTONIO P DE ARAUJO </t>
  </si>
  <si>
    <t xml:space="preserve">06.409.355-7      </t>
  </si>
  <si>
    <t>ANTONIO PALACE HOTAL LTDA</t>
  </si>
  <si>
    <t>ANTONIO PALACE</t>
  </si>
  <si>
    <t xml:space="preserve">ANTONIO PEDRO DOS SANTOS                </t>
  </si>
  <si>
    <t xml:space="preserve">ANTONIO PEDRO       </t>
  </si>
  <si>
    <t>ANTONIO PEREIRA DE MOURA NETO - ME</t>
  </si>
  <si>
    <t>NT SEGURANÇA</t>
  </si>
  <si>
    <t>ANTONIO PEREIRA SOBRINHO</t>
  </si>
  <si>
    <t>ANTONIO PEREIRA-146 LAMBAIO</t>
  </si>
  <si>
    <t xml:space="preserve">ANTONIO PINHEIRO MARTINIANO - EPP       </t>
  </si>
  <si>
    <t xml:space="preserve">ANTONIO PINHEIRO    </t>
  </si>
  <si>
    <t>Araruna</t>
  </si>
  <si>
    <t>ANTONIO RADELMAN DA SILVA</t>
  </si>
  <si>
    <t>RADELMAR</t>
  </si>
  <si>
    <t xml:space="preserve">ANTONIO ROBERTO DE ARRUDA CAMARA        </t>
  </si>
  <si>
    <t xml:space="preserve">ANTONIO ROBERTO     </t>
  </si>
  <si>
    <t xml:space="preserve">ANTONIO RODRIGUES WANDERLEI             </t>
  </si>
  <si>
    <t xml:space="preserve">ANTONIO RODRIGUES   </t>
  </si>
  <si>
    <t>ANTONIO SANDRO-144 LAMBAIO</t>
  </si>
  <si>
    <t xml:space="preserve">ANTONIO SERAFIM DA SILVA FILHO          </t>
  </si>
  <si>
    <t xml:space="preserve">ANTONIO SERAFIM     </t>
  </si>
  <si>
    <t xml:space="preserve">ANTONIO SEVERINO DE SOUZA FILHO         </t>
  </si>
  <si>
    <t xml:space="preserve">ANTONIO SEVERINO    </t>
  </si>
  <si>
    <t>ANTONIO SILVA DE MORAIS ME</t>
  </si>
  <si>
    <t>TONHÃO DA CONSTRUÇÃO</t>
  </si>
  <si>
    <t xml:space="preserve">ANTONIO SOARES DA SILVA                 </t>
  </si>
  <si>
    <t xml:space="preserve">ANTONIO SOARES DE ARAUJO                </t>
  </si>
  <si>
    <t xml:space="preserve">ANTONIO SOARES      </t>
  </si>
  <si>
    <t>ANTONIO SOARES DE OLIVEIRA 47250151487</t>
  </si>
  <si>
    <t>ANTONIO SOARES TETEO</t>
  </si>
  <si>
    <t>ANTONIO TADEU DOS SANTOS</t>
  </si>
  <si>
    <t>ANTONIO TARGINO PONTES NETO ME</t>
  </si>
  <si>
    <t>PB MÁQUINAS PEÇAS E SERVIÇOS</t>
  </si>
  <si>
    <t xml:space="preserve">ANTONIO TEODOSIO NETO                   </t>
  </si>
  <si>
    <t xml:space="preserve">ANTONIO TEODOSIO    </t>
  </si>
  <si>
    <t>ANTONIO V DA SILVA ME</t>
  </si>
  <si>
    <t>ANTONIO VALENTIM DE OLIVEIRA</t>
  </si>
  <si>
    <t xml:space="preserve">ANTONIO VALTEMIR ALVES PESSOA           </t>
  </si>
  <si>
    <t xml:space="preserve">ANTONIO VALTEMIR    </t>
  </si>
  <si>
    <t xml:space="preserve">ANTONIO VENANCIO DE NOGUEIRA            </t>
  </si>
  <si>
    <t xml:space="preserve">VENANCIO AUTO PECAS </t>
  </si>
  <si>
    <t xml:space="preserve">161.4141-25       </t>
  </si>
  <si>
    <t>ANTÔNIO VENÂNCIO DE NOGUEIRA - EPP</t>
  </si>
  <si>
    <t>VENÂNCIO PEÇAS BAYEUX</t>
  </si>
  <si>
    <t>ANTONIO VICENTE COM. DE ACUCAR E REPRES.</t>
  </si>
  <si>
    <t xml:space="preserve">ANTONIO VICENTE COM. DE ACUCAR E RE     </t>
  </si>
  <si>
    <t xml:space="preserve">ANTONIO VICTOR DA SILVA                 </t>
  </si>
  <si>
    <t>ANTONIO VICTOR DA SI</t>
  </si>
  <si>
    <t xml:space="preserve">ANTONIO VIEIRA DE MOURA                 </t>
  </si>
  <si>
    <t>ANTONIO VITAL BARBOSA DE ARAUJO</t>
  </si>
  <si>
    <t>ANTONIO VITORINO DA SILVA FILHO</t>
  </si>
  <si>
    <t>ANTONIO VITORINO</t>
  </si>
  <si>
    <t>ANTT-AGENCIA NACIONAL DE TRANSPORTES TERRESTES</t>
  </si>
  <si>
    <t>ANTT</t>
  </si>
  <si>
    <t xml:space="preserve">A.P.A DE SALES                          </t>
  </si>
  <si>
    <t>A. P. A DE SALES</t>
  </si>
  <si>
    <t>APAE - ASSOCIAÇÃO DE PAIS E AMIGOS DOS EXCEPCIONAIS DE MAMANGUAPE - PARAIBA</t>
  </si>
  <si>
    <t>APAE</t>
  </si>
  <si>
    <t xml:space="preserve">APARECIDA DE MEDEIROS OLIVEIRA          </t>
  </si>
  <si>
    <t>APARECIDA DE MEDEIRO</t>
  </si>
  <si>
    <t>APARECIDA THARLA LEITE DE CALDAS - ME</t>
  </si>
  <si>
    <t xml:space="preserve">APARECIDA THARLA LEITE DE CALDAS - </t>
  </si>
  <si>
    <t>APB COMERCIO DE PEÇAS LTDA - ME</t>
  </si>
  <si>
    <t>BARBOSA AUTO PEÇAS</t>
  </si>
  <si>
    <t>APEAMB - ASSOC PARAIBANA ENGENHEIROS AMBIENTAIS</t>
  </si>
  <si>
    <t>APEAMB</t>
  </si>
  <si>
    <t>APERAM INOX SERVIÇOS BRASIL LTDA</t>
  </si>
  <si>
    <t>APERAM INOX</t>
  </si>
  <si>
    <t>APERAM INOX TUBOS BRASIL LTDA.</t>
  </si>
  <si>
    <t>APERAM</t>
  </si>
  <si>
    <t>Ribeirão Pires</t>
  </si>
  <si>
    <t>APLITEC AERO AGRICOLA LTDA - EPP</t>
  </si>
  <si>
    <t>APLITEC AERO</t>
  </si>
  <si>
    <t>Pontal</t>
  </si>
  <si>
    <t>APOLINOX COMERCIO E SERVICOS DE PECAS LTDA</t>
  </si>
  <si>
    <t xml:space="preserve">APOLLO COMERCIO DE ESTIVAS LTDA         </t>
  </si>
  <si>
    <t xml:space="preserve">APOLLO              </t>
  </si>
  <si>
    <t>APOLO TUBULARS S/A</t>
  </si>
  <si>
    <t>Lorena</t>
  </si>
  <si>
    <t>APS COMPONENTES ELÉTRICOS S/A</t>
  </si>
  <si>
    <t>APS COMPONENTES</t>
  </si>
  <si>
    <t>AQUA TRAS TRANSPORTE DE CARGAS LTDA ME</t>
  </si>
  <si>
    <t>AQUA TRAS TRANSPORTE</t>
  </si>
  <si>
    <t>AQUALUNA AQUACULTURA LTDA</t>
  </si>
  <si>
    <t xml:space="preserve">AQUARIUS COM DE ALIM EIRELI ME   </t>
  </si>
  <si>
    <t xml:space="preserve">FRANCISCO SOARES    </t>
  </si>
  <si>
    <t xml:space="preserve">AQUARIUS COMERCIO DE ALIMENTOS EIRELI- ME        </t>
  </si>
  <si>
    <t xml:space="preserve">AQUARIUS COMERCIO DE ALIMENTOS EIRELI ME            </t>
  </si>
  <si>
    <t>AQUI TEM PRECO LTDA</t>
  </si>
  <si>
    <t>AQUI TEM PRECO RIACHAO LTDA</t>
  </si>
  <si>
    <t>Riachão do Bacamarte</t>
  </si>
  <si>
    <t>AQUINO CONSULTORIALTDA EPP</t>
  </si>
  <si>
    <t>AQUINO CONSULTORIA</t>
  </si>
  <si>
    <t>AR IMP. E COM. DE EQUIP. PARA SEGURANÇA EPP</t>
  </si>
  <si>
    <t>AR IMP. E COM. DE EQUIP. PARA  SEG.</t>
  </si>
  <si>
    <t>AR I9 CERTIFICAÇÃO DIGITAL SERVIÇOS LTDA</t>
  </si>
  <si>
    <t>A.R. MACHADONETO - ME</t>
  </si>
  <si>
    <t>CRUZEIRO QUIMICA</t>
  </si>
  <si>
    <t>A.R. PRODUTOS DE PANIFICAÇÃO LTDA</t>
  </si>
  <si>
    <t>ARAQUIMICA  IND. E COM. DE CORANTES LTDA</t>
  </si>
  <si>
    <t xml:space="preserve">ARAQUIMICA          </t>
  </si>
  <si>
    <t>ARASUCAR ACUCAREIRA ARACATIENSE LTDA</t>
  </si>
  <si>
    <t>RASUCAR ACUCAREIRA ARACATIENSE LTDA</t>
  </si>
  <si>
    <t>Aracati</t>
  </si>
  <si>
    <t>ARAUCARIA SERVIÇO E DISTRIBUIÇÃO DE PEÇAS LTDA</t>
  </si>
  <si>
    <t xml:space="preserve">AGRICORTE </t>
  </si>
  <si>
    <t xml:space="preserve">ARAUJO ADMIN. DE IMOV. E SUPERM. LTDA   </t>
  </si>
  <si>
    <t xml:space="preserve">ARAUJO              </t>
  </si>
  <si>
    <t>ARAUJO E BOTELHO COMERCIO DE ALIMENTOS LTDA - ME</t>
  </si>
  <si>
    <t>ARAUJO E BOTELHO COMERCIO DE ALIMENTOS L</t>
  </si>
  <si>
    <t>ARAUJO E TAVARES COMERCIO LTDA</t>
  </si>
  <si>
    <t>ARAUJO REPRESENTACAO COMERCIAL LTDA</t>
  </si>
  <si>
    <t xml:space="preserve">ARAUJO SUPERMEMERCADO LTDA              </t>
  </si>
  <si>
    <t>ARBUZ QUIMICA LTDA</t>
  </si>
  <si>
    <t>Araras</t>
  </si>
  <si>
    <t xml:space="preserve">ARC COMERCIO DE AUTO PECAS LTDA         </t>
  </si>
  <si>
    <t xml:space="preserve">ARC                 </t>
  </si>
  <si>
    <t>ARCELOR MITTAL BRASIL S.A</t>
  </si>
  <si>
    <t>ARCELORMITTAL</t>
  </si>
  <si>
    <t>ARCELOR MITTAL BRASIL S/A - DISTRIBUIÇÃO</t>
  </si>
  <si>
    <t>ARCELOR MITTAL DISTRIBUIÇÃO</t>
  </si>
  <si>
    <t>ARCELOR MITTAL S/A</t>
  </si>
  <si>
    <t>ARCELOR MITTAL</t>
  </si>
  <si>
    <t>ARCELORMITTAL BRASIL S/A</t>
  </si>
  <si>
    <t>ARCHER CONSULTING, ASSESSORIA EM MERCADO DE FUTUROS,OPÇÕES E DERIVADOS LTDA</t>
  </si>
  <si>
    <t>ARCHER CONSULTING</t>
  </si>
  <si>
    <t>Santos</t>
  </si>
  <si>
    <t>ARCO IRIS TINTAS EIRELI</t>
  </si>
  <si>
    <t>ARCO IRIS TINTAS</t>
  </si>
  <si>
    <t>AREA DE VIVENCIA</t>
  </si>
  <si>
    <t xml:space="preserve">AREIA E MAR PAES E DELICIA LTDA         </t>
  </si>
  <si>
    <t>AREIA E MAR PAES E D</t>
  </si>
  <si>
    <t xml:space="preserve">16.178.011-3      </t>
  </si>
  <si>
    <t>ARGEMIRO CORDEIRO</t>
  </si>
  <si>
    <t xml:space="preserve">ARGEMIRO FERREIRA MACIEL                </t>
  </si>
  <si>
    <t xml:space="preserve">ARGEMIRO            </t>
  </si>
  <si>
    <t>ARGOHIDRO COMERCIO LTDA</t>
  </si>
  <si>
    <t>ARGOHIDRO COMERCIO</t>
  </si>
  <si>
    <t xml:space="preserve">ARI GUINCHOS LOCACÕES LTDA               </t>
  </si>
  <si>
    <t xml:space="preserve">ARI GUINCHOS        </t>
  </si>
  <si>
    <t>ARINALDA MARIA GADELHA DE OLIVEIRA</t>
  </si>
  <si>
    <t>Vieirópolis</t>
  </si>
  <si>
    <t>ARIONALDO GOMES PINTO</t>
  </si>
  <si>
    <t>ARIONALDO PINHEIRO DO NASCIMENTO</t>
  </si>
  <si>
    <t>ARIOSVALDO DA SILVA</t>
  </si>
  <si>
    <t xml:space="preserve">ARISTON DA COSTA FARIAS                 </t>
  </si>
  <si>
    <t xml:space="preserve">ARISTON             </t>
  </si>
  <si>
    <t>ARKTUS INDUSTRIA E COMERCIO DE PRODUTOS PARA SAUDE LTDA.</t>
  </si>
  <si>
    <t>Santa Tereza do Oeste</t>
  </si>
  <si>
    <t>ARLETE MATIAS CAMPOS</t>
  </si>
  <si>
    <t xml:space="preserve">ARLINDO DA FONSECA LINS &amp; CIA LTDA      </t>
  </si>
  <si>
    <t xml:space="preserve">POSTO PICHILAU      </t>
  </si>
  <si>
    <t>ARLINDO DA VEIGA LEAL - ME</t>
  </si>
  <si>
    <t>ARLINDO DA VEIGA LEAL</t>
  </si>
  <si>
    <t xml:space="preserve">ARLINDO GALDINO DA SILVA                </t>
  </si>
  <si>
    <t xml:space="preserve">ARLINDO             </t>
  </si>
  <si>
    <t>ARLINDO LOURENÇO</t>
  </si>
  <si>
    <t>SUPERMERCADO SAO LOURENÇO</t>
  </si>
  <si>
    <t>ARLINDO PEREIRA DA SILVA</t>
  </si>
  <si>
    <t>ARM AÇOS LTDA</t>
  </si>
  <si>
    <t>ARM AÇOS</t>
  </si>
  <si>
    <t>ARM COM DE PROD ALIM EIRELI ME</t>
  </si>
  <si>
    <t>ARMANDO DA FONTE COMERCIO LTDA</t>
  </si>
  <si>
    <t>AFONTE</t>
  </si>
  <si>
    <t xml:space="preserve">ARMANDO MOURA DE ALMEIDA                </t>
  </si>
  <si>
    <t xml:space="preserve">ARMANDO             </t>
  </si>
  <si>
    <t>ARMANDO VASCONCELOS DIAS</t>
  </si>
  <si>
    <t>ARMANE ALVES DE ARAUJO</t>
  </si>
  <si>
    <t>SUPERMERCADO ARAUJO</t>
  </si>
  <si>
    <t xml:space="preserve">ARMAZEM BANDEIRANTE LTDA                     </t>
  </si>
  <si>
    <t>ARMAZEM BANDEIRANTE LTDA</t>
  </si>
  <si>
    <t>ARMAZEM CORAL LTDA</t>
  </si>
  <si>
    <t>ARMAZEM CORAL</t>
  </si>
  <si>
    <t>ARMAZEM MATEUS S.A.</t>
  </si>
  <si>
    <t>ARMAZEM MATEUS</t>
  </si>
  <si>
    <t xml:space="preserve">ARMAZEM MIRANDA COMERCIO E INDUS. LTDA  </t>
  </si>
  <si>
    <t xml:space="preserve">RARMAZEM MIRANDA    </t>
  </si>
  <si>
    <t>ARMAZEM MIX EIRELI ME</t>
  </si>
  <si>
    <t>ARMAZEM TAMBIA COMERCIO LTDA</t>
  </si>
  <si>
    <t>ARMAZEN SOUZA BELO LTDA</t>
  </si>
  <si>
    <t xml:space="preserve">ARNALDO ALVES DE ANDRADE                </t>
  </si>
  <si>
    <t>ARNALDO ALVES DE AND</t>
  </si>
  <si>
    <t>ARNALDO BOAVIAGEM &amp; CIA LTDA</t>
  </si>
  <si>
    <t>DAM SERVICE</t>
  </si>
  <si>
    <t xml:space="preserve">ARNALDO DANTAS DO NASCIMENTO            </t>
  </si>
  <si>
    <t xml:space="preserve">ARNALDO             </t>
  </si>
  <si>
    <t>ARNALDO HERMINIO DA SILVA</t>
  </si>
  <si>
    <t>ARNALDO HERMINIO</t>
  </si>
  <si>
    <t xml:space="preserve">ARNALDO JOAO DA SILVA JUNIOR            </t>
  </si>
  <si>
    <t xml:space="preserve">ARNILMA DE SOUZA ALVES                  </t>
  </si>
  <si>
    <t xml:space="preserve">ARNILMA             </t>
  </si>
  <si>
    <t>ARNOBIO JOAQUIM DOMINGOS DA SILVA</t>
  </si>
  <si>
    <t xml:space="preserve">ARNOBIO TEXEIRA DE B. LYRA JUNIOR       </t>
  </si>
  <si>
    <t xml:space="preserve">ARNOBIO  TEXEIRA DE </t>
  </si>
  <si>
    <t>AROLDO DE LIMA ME</t>
  </si>
  <si>
    <t>AROLDO TEODOZIO GALDINO MERCADINHO - ME</t>
  </si>
  <si>
    <t>AROLDO TRIGUEIRO GADELHA</t>
  </si>
  <si>
    <t xml:space="preserve">ARQ DAPARAIBA MITRA ARQ DA PARAIBA      </t>
  </si>
  <si>
    <t xml:space="preserve">PAR N S DO ROSARIO  </t>
  </si>
  <si>
    <t xml:space="preserve">ISENTO            </t>
  </si>
  <si>
    <t>ARQUIDIOCESE DA PARAIBA</t>
  </si>
  <si>
    <t>ARQUIDIOCESE DA PARAÍBA</t>
  </si>
  <si>
    <t>PARÓQUIA DO SENHOR BOM JESUS</t>
  </si>
  <si>
    <t>Mataraca</t>
  </si>
  <si>
    <t>ARQUIDIOCESE DA PARAIBA - PAROQUIA DE SAO JOAO BATISTA</t>
  </si>
  <si>
    <t xml:space="preserve">ARQUIMEDES DOS SANTOS SOBRAL - ME       </t>
  </si>
  <si>
    <t xml:space="preserve">ARQUIMEDES          </t>
  </si>
  <si>
    <t>ARRAZA COMERCIO DE BOLÇAS LTDA</t>
  </si>
  <si>
    <t>ARRAZA COMERCIO</t>
  </si>
  <si>
    <t>ARRECIFES HOTEIS E TURISMO S/A</t>
  </si>
  <si>
    <t>ARRECIFES HOTEIS</t>
  </si>
  <si>
    <t>ARRUELAS AFIXADORA DE METAIS LTDA - EPP</t>
  </si>
  <si>
    <t>ARRUELAS AFIXADORA</t>
  </si>
  <si>
    <t>ARS-ELETRONICA INDL LT</t>
  </si>
  <si>
    <t>ART - PAPEL DISTRIBUIDORA LTDA</t>
  </si>
  <si>
    <t>ART - PAPEL</t>
  </si>
  <si>
    <t>ART-BEGE MARMORES E GRANTOS EIRELI-EPP</t>
  </si>
  <si>
    <t>ART-BEGE</t>
  </si>
  <si>
    <t>ARTE BANDEIRA LIVRARIA E PAPELARIA LTDA</t>
  </si>
  <si>
    <t>ARTE BANDEIRA</t>
  </si>
  <si>
    <t>ARTE MALHAS LTDA</t>
  </si>
  <si>
    <t>ARTE MALHAS</t>
  </si>
  <si>
    <t>ARTEFLEX MAXIMINAS EQUIPAMENTOS DE PROTEÇÃO INDIVIDUAL LTDA</t>
  </si>
  <si>
    <t>ARTEFLEX</t>
  </si>
  <si>
    <t>Novo Hamburgo</t>
  </si>
  <si>
    <t>ARTENIZIA WALESKA DE ATAIDE</t>
  </si>
  <si>
    <t>ARTESANATO COSTA LTDA</t>
  </si>
  <si>
    <t>ARTFLORA PLANTAS E FLORES LTDA-ME</t>
  </si>
  <si>
    <t>ARTUR JOSE CAMELO BORBA MERCADINHO</t>
  </si>
  <si>
    <t>Itabaiana</t>
  </si>
  <si>
    <t>ARV VALVULAS INDUSTRIAIS LTDA</t>
  </si>
  <si>
    <t>ARV VALVULAS</t>
  </si>
  <si>
    <t>ARVEDI METALFER DO BRASIL S/A</t>
  </si>
  <si>
    <t>ARVEDI METALFER BRASIL</t>
  </si>
  <si>
    <t>ARY S C F IND E COMERCIO DE PRODUTOS DE LIMPEZA</t>
  </si>
  <si>
    <t xml:space="preserve">ARY COMERCIO </t>
  </si>
  <si>
    <t>ARYELLISON LOCAÇÃO DE GUICHOS E TRANSPORTES LTDA</t>
  </si>
  <si>
    <t>ARY GUINCHO</t>
  </si>
  <si>
    <t xml:space="preserve">ASA SUL MERCADINHO PANIFICADORA LTDA    </t>
  </si>
  <si>
    <t xml:space="preserve">ASA SUL             </t>
  </si>
  <si>
    <t>ASALIT LTDA.</t>
  </si>
  <si>
    <t>ASALIT</t>
  </si>
  <si>
    <t>ASAP RECRUTAMENTO EXECUTIVOS REG. NORTE/NORDESTE LTDA</t>
  </si>
  <si>
    <t>ASAP</t>
  </si>
  <si>
    <t xml:space="preserve">ASBRANOR IRRIGACAO LTDA                 </t>
  </si>
  <si>
    <t xml:space="preserve">ASBRANOR            </t>
  </si>
  <si>
    <t>ASCA EQUIPAMENTOS INDUSTRIAIS LTDA.</t>
  </si>
  <si>
    <t>ASCA</t>
  </si>
  <si>
    <t>ASP PAPELARIA E INFORMATICA</t>
  </si>
  <si>
    <t>ECS</t>
  </si>
  <si>
    <t>ASPEC ENGENHARIA E CONSULTORIA LTDA</t>
  </si>
  <si>
    <t>ASPEC ENGENHARIA</t>
  </si>
  <si>
    <t>ASS POTIGUAR DE EMP SUPERMERCADO</t>
  </si>
  <si>
    <t>ASS POTIGUAR</t>
  </si>
  <si>
    <t>ASSEMPAR ASSESSORIA CADASTRAL LTDA ME</t>
  </si>
  <si>
    <t>ASSEMPAR ASSESSORIA</t>
  </si>
  <si>
    <t>ASSESSORIA CONTABIL PATRICIA PONTES LTDA - ME</t>
  </si>
  <si>
    <t>ASSESSORIA CONTABIL PATRICIA PONTES LTDA</t>
  </si>
  <si>
    <t>ASSIS FRIOS COMERCIO DE FRIOS LTDA</t>
  </si>
  <si>
    <t>ASSIS FRIOS</t>
  </si>
  <si>
    <t>ASSIST. TÉCNICA PNEUMÁTICA LTDA.</t>
  </si>
  <si>
    <t>ASTEP SERVIÇOS</t>
  </si>
  <si>
    <t>ASSISTENCIA TECNICA E COM. LTDA-ME</t>
  </si>
  <si>
    <t>RESISTENCIA CENTER</t>
  </si>
  <si>
    <t>ASSISTENPACK COMERCIAL E INDUSTRIAL LTDA - ME</t>
  </si>
  <si>
    <t>ASSISTENPACK</t>
  </si>
  <si>
    <t>ASSOC CIDADANIA E INCLUSAO SOCIAL - ACIS</t>
  </si>
  <si>
    <t>ACIS</t>
  </si>
  <si>
    <t>ASSOC DAS IRMAS MISSIONARIAS CAPUCHINHOS</t>
  </si>
  <si>
    <t xml:space="preserve">ASSOC DE PAIS E AMIGOS DOS EXCEPCIONAIS </t>
  </si>
  <si>
    <t>ASSOC DE SUPERMERCADOS NOSSA GENTE</t>
  </si>
  <si>
    <t>ASSOC DE SUPERMERCADOS NOSSA GENT</t>
  </si>
  <si>
    <t>ASSOC DE SUPERMERCADOS REDE IDEAL</t>
  </si>
  <si>
    <t>ASSOC DE SUPERMERCADOS UNICOMPRAS</t>
  </si>
  <si>
    <t>ASSOC DOS MOR DA COM SEN HUMBERTO LUCENA</t>
  </si>
  <si>
    <t>ASSOC DOS MOR DA COM</t>
  </si>
  <si>
    <t xml:space="preserve">ASSOC MET DE ERRAD MENDICANCIA - AMEM   </t>
  </si>
  <si>
    <t xml:space="preserve">AMEM                </t>
  </si>
  <si>
    <t>ASSOC REDE DEZ SUPERMERCADOS</t>
  </si>
  <si>
    <t>ASSOC SANTO DIAS</t>
  </si>
  <si>
    <t>ASSOCIAÇÃO BENEFICENTE DO HOMEN- HOMO VITAE</t>
  </si>
  <si>
    <t>ASSOCIAÇÃO BENEFICENTE DO HOMEN- HOMO VI</t>
  </si>
  <si>
    <t>ASSOCIAÇÃO BENEFICENTE SÃO JOSE</t>
  </si>
  <si>
    <t>ASSOCIAÇÃO BRASILEIRA DE NORMAS TECNICAS ABNT</t>
  </si>
  <si>
    <t>ASSOC. BRASILEIRA</t>
  </si>
  <si>
    <t>ASSOCIAÇÃO BRASLEIRA DE REC.HUM.SEC DA PB</t>
  </si>
  <si>
    <t>ASSOCIAÇÃO BRASILEIRA</t>
  </si>
  <si>
    <t xml:space="preserve">ASSOCIAÇÃO CARMELO SANTA MARIA MAE DE DEUS         </t>
  </si>
  <si>
    <t xml:space="preserve">LIVRARIA DO CARMELO </t>
  </si>
  <si>
    <t>ASSOCIAÇÃO CONTROL UNION CERTIFICATES</t>
  </si>
  <si>
    <t>ASSOCIACAO DE PLANTADORES DE CANA DA PARAIBA</t>
  </si>
  <si>
    <t>ASPLAN</t>
  </si>
  <si>
    <t xml:space="preserve">ASSOCIACAO DONOS DO AMANHA              </t>
  </si>
  <si>
    <t xml:space="preserve">ASSOC DONOS AMANHA  </t>
  </si>
  <si>
    <t>ASSOCIACAO DOS ARTESAOS EM TAPECARIA DE GURJAO</t>
  </si>
  <si>
    <t>Gurjão</t>
  </si>
  <si>
    <t>ASSOCIAÇÃO DOS SUPERMERCADISTAS DO SERIDO</t>
  </si>
  <si>
    <t>ASSOCIAÇÃO DOS SUPERMERCADISTAS DO SERID</t>
  </si>
  <si>
    <t>ASSOCIACAO DOS VAREJISTAS DO ESTADO DO R</t>
  </si>
  <si>
    <t xml:space="preserve">ASSOC.VARE.RN       </t>
  </si>
  <si>
    <t>ASSOCIAÇÃO EJC NEVES</t>
  </si>
  <si>
    <t>ASSOCIAÇÃO ESPIRITA CHICO XAVIER</t>
  </si>
  <si>
    <t>ASSOCIAÇÃO INTEGRADA MAES DE AUTISTAS</t>
  </si>
  <si>
    <t>ASSOCIAÇÃO MENINO JESUS</t>
  </si>
  <si>
    <t>ASSOCIAÇÃO METROPOLITANA DAS EMPRESAS DE TRANSORTES URBANOS DE JOÃO PESSOA - PB</t>
  </si>
  <si>
    <t>AMTU/JPA</t>
  </si>
  <si>
    <t>ASSOCIACAO PARA O DESENVOLV DA CIENCIA E DA TECNOLOGIA</t>
  </si>
  <si>
    <t>ASSOCIACAO PARA O DESENVOLV DA CIENCIA E</t>
  </si>
  <si>
    <t>ASSOCIAÇÃO PLANT.CANA DE AÇUCAR IND.POTIGUAR PB</t>
  </si>
  <si>
    <t>ASSOCIAÇÃO IND.POTIGUAR</t>
  </si>
  <si>
    <t>ASSOCIAÇÃO POLITÉCNICA DE CONSULTORIA</t>
  </si>
  <si>
    <t>ASSOCIAÇÃO POLITÉCNICA</t>
  </si>
  <si>
    <t>ASSOCIAÇAO PROJETO ATUAR</t>
  </si>
  <si>
    <t>PROJETO ATUAR</t>
  </si>
  <si>
    <t>ASSOCIAÇÃO PROMOCIONAL DO ANCIÃO DR. JOÃO MEIRA DE MENEZES - ASPAN</t>
  </si>
  <si>
    <t>ASSOCIAÇÃO PROMOCIONAL DO ANCIÃO DR. JOÃ</t>
  </si>
  <si>
    <t>ASSOCIAÇÃO SHALON</t>
  </si>
  <si>
    <t>ASSUNÇÃO DISTRIBUIDORA LTDA</t>
  </si>
  <si>
    <t>ASSUNÇÃO</t>
  </si>
  <si>
    <t xml:space="preserve">ASSUNCAO DISTRIBUIDORA LTDA             </t>
  </si>
  <si>
    <t xml:space="preserve">ASSUNCAO            </t>
  </si>
  <si>
    <t>ASSVET - CASA DOS CRIADORES LTDA</t>
  </si>
  <si>
    <t>ASTECENDIO COM DE EQUIP CONTRA INCENDIOS</t>
  </si>
  <si>
    <t xml:space="preserve">ASTECENDIO          </t>
  </si>
  <si>
    <t>ASTECO - ASSISTENCIA TÉCNICA</t>
  </si>
  <si>
    <t>ASTEN &amp; CIA LTDA</t>
  </si>
  <si>
    <t>ASTEN LTDA</t>
  </si>
  <si>
    <t>ASTM - ACESSORIOS SERVIÇOS TÉCNICOS METALURGICOS LTDA.</t>
  </si>
  <si>
    <t>ASTM - ACESSORIOS SERVIÇOS TÉCNICOS META</t>
  </si>
  <si>
    <t>AT MONTAGENS INDUSTRIAIS E LOCAÇÕES - ME</t>
  </si>
  <si>
    <t>AT MONTAGENS</t>
  </si>
  <si>
    <t xml:space="preserve">ATAC. EST. CEREAIS DO RIO DO PEIXE LTDA </t>
  </si>
  <si>
    <t xml:space="preserve">RIO DO PEIXE        </t>
  </si>
  <si>
    <t>ATACADAN DISTRIBUIDORA DE ALIMENTOS LTDA</t>
  </si>
  <si>
    <t>ATACADAO ALMIRANTE COMERCIO DE ALIMENTOS LTDA</t>
  </si>
  <si>
    <t>ATACADAO ALMIRANTE COMERCIO DE ALIMENTOS</t>
  </si>
  <si>
    <t>ATACADÃO DAS FECHADURAS</t>
  </si>
  <si>
    <t>ATACADÃO DE ARTIGOS DE ARMARINHOS E PRODUTOS DE LIMPEZA</t>
  </si>
  <si>
    <t>ATACADÃO DE ARTIGOS</t>
  </si>
  <si>
    <t>ATACADAO DIST COM E IND LTDA</t>
  </si>
  <si>
    <t>Caucaia</t>
  </si>
  <si>
    <t>ATACADÃO DIST COM E IND LTDA</t>
  </si>
  <si>
    <t xml:space="preserve">ATACADAO DIST COM E IND LTDA            </t>
  </si>
  <si>
    <t xml:space="preserve">ATAC DIST COM E IND </t>
  </si>
  <si>
    <t xml:space="preserve">ATACADAO DIST DE COMERCIO E IND LTDA    </t>
  </si>
  <si>
    <t xml:space="preserve">ATACADAO            </t>
  </si>
  <si>
    <t xml:space="preserve">ATACADAO DISTIBUICAO COM IND LTDA       </t>
  </si>
  <si>
    <t>ATACADAO DIST COM IN</t>
  </si>
  <si>
    <t xml:space="preserve">ATACADAO DISTR COMERCIO E IND LTDA      </t>
  </si>
  <si>
    <t>ATACADAO DISTRIBUIDO</t>
  </si>
  <si>
    <t xml:space="preserve">ATACADAO DISTRIBUICAO COM E IND LTDA    </t>
  </si>
  <si>
    <t>ATAC DIST COM IND LT</t>
  </si>
  <si>
    <t>ATACADAO DO CRIADOR - COM. INDUST. AGROPECUARIA E TRANSPORTES LTDA</t>
  </si>
  <si>
    <t>TACADAO DO CRIADOR - COM. INDUST. AGROPE</t>
  </si>
  <si>
    <t>ATACADÃO DOS ELETRODOMESTICOS</t>
  </si>
  <si>
    <t xml:space="preserve">ATACADAO DOS ELETRODOMESTICOS           </t>
  </si>
  <si>
    <t>ATACADAO</t>
  </si>
  <si>
    <t>ATACADÃO ECONOMICO - COMERCIO DE MATERIAIS DE CONSTRUÇÃO LTDA</t>
  </si>
  <si>
    <t>ATACADÃO FREIRE MATERIAL DE CONSTRUÇÃO LTDA EPP</t>
  </si>
  <si>
    <t>ATACADÃO FREIRE</t>
  </si>
  <si>
    <t>ATACADAO QUEIROZ COMERCIO DE ALIMENTOS LTDA</t>
  </si>
  <si>
    <t>ATACADAO QUEIROZ COMERCIO DE ALIMENTOS</t>
  </si>
  <si>
    <t>ATACADAO S.A</t>
  </si>
  <si>
    <t>Igarassu</t>
  </si>
  <si>
    <t>ATACADÃO S.A</t>
  </si>
  <si>
    <t>ATACADÃO S/A</t>
  </si>
  <si>
    <t>ATACADAO TERRA SANTA EIRELI</t>
  </si>
  <si>
    <t>Brejo Santo</t>
  </si>
  <si>
    <t xml:space="preserve">ATACADISTA BR LTDA - EPP                </t>
  </si>
  <si>
    <t xml:space="preserve">ATACADISTA BR LTDA  </t>
  </si>
  <si>
    <t>Belém do Brejo do Cruz</t>
  </si>
  <si>
    <t xml:space="preserve">16.163.280-7      </t>
  </si>
  <si>
    <t xml:space="preserve">ATACADISTA E SUP DE ESTIV NORDESTE LTDA </t>
  </si>
  <si>
    <t xml:space="preserve">ATAC EST NORDESTE   </t>
  </si>
  <si>
    <t>ATACAREJO BODEGA VEIA LTDA</t>
  </si>
  <si>
    <t>BODEGA VEIA ATACAREJO</t>
  </si>
  <si>
    <t>Jardim de Piranhas</t>
  </si>
  <si>
    <t>ATACAREJO BOM PREÇO FILIAL - ME</t>
  </si>
  <si>
    <t>Extremoz</t>
  </si>
  <si>
    <t xml:space="preserve">ATACAREJO DISTRIBUIDORA LTDA            </t>
  </si>
  <si>
    <t>ATACAREJO DISTRIBUID</t>
  </si>
  <si>
    <t>São Gonçalo do Amarante</t>
  </si>
  <si>
    <t xml:space="preserve">20.014.493-6      </t>
  </si>
  <si>
    <t>ATACAREJO DOIS IRMAOS LTDA</t>
  </si>
  <si>
    <t>16.382.284-0</t>
  </si>
  <si>
    <t>ATAGELSON SANTOS DE SOUZA</t>
  </si>
  <si>
    <t>ATSSERVIÇOS</t>
  </si>
  <si>
    <t>ATAIDE BEZERRA E CIA LTDA</t>
  </si>
  <si>
    <t>ATAKADIN DE PRECOBOM COMERCIO VAREJISTA DE ALIMENTOS LTDA</t>
  </si>
  <si>
    <t xml:space="preserve">ATAKADIN DE PRECOBOM COMERCIO VAREJISTA </t>
  </si>
  <si>
    <t>ATAVAREJO ALIMENTOS LTDA</t>
  </si>
  <si>
    <t>ATAX DISTRIBUIDORA E COMERCIO DE ALIMENTOS LTDA</t>
  </si>
  <si>
    <t>ATECH SERVIÇOS DE AUTOMAÇÃO LTDA</t>
  </si>
  <si>
    <t>AUTOMATECH</t>
  </si>
  <si>
    <t>ATELNEX RADIO COMUNICAÇÃO COMERCIO E SERVIÇOS LTDA</t>
  </si>
  <si>
    <t>ATELNEX RADIO COMUNICAÇÃO COMERCIO E SER</t>
  </si>
  <si>
    <t>ATHANASE SARANTOPOULOS HOTEIS E TURISMO LTDA</t>
  </si>
  <si>
    <t xml:space="preserve">ATHANASE SARANTOPOULOS HOTEIS E TURISMO </t>
  </si>
  <si>
    <t>A.T.I. BRASIL - ARTIGOS TÉCNICOS INDUSTRIAIS LTDA.</t>
  </si>
  <si>
    <t>A.T.I BRASIL ARTIGOS TECNICOS INDUSTRIAIS LTDA.</t>
  </si>
  <si>
    <t>A.T.I BRASIL</t>
  </si>
  <si>
    <t>06.543.872-8</t>
  </si>
  <si>
    <t>ATI BRASIL ARTIGOS TECNICOS INDUSTRIAIS LTDA</t>
  </si>
  <si>
    <t>ATI BRASIL ARTIGOS</t>
  </si>
  <si>
    <t>ATILUZ MATERIAIS ELETRICOS LTD EPP</t>
  </si>
  <si>
    <t>ATILUZ MATERIAIS</t>
  </si>
  <si>
    <t>ATL - ANDRADE TRANSPORTES LTDA EPP</t>
  </si>
  <si>
    <t>Miranorte</t>
  </si>
  <si>
    <t>TO</t>
  </si>
  <si>
    <t xml:space="preserve">ATL ALIMENTOS DO BRASIL LTDA            </t>
  </si>
  <si>
    <t xml:space="preserve">ATL ALIMENTOS       </t>
  </si>
  <si>
    <t>ATLANTA ROLAMENTOS E ACESSÓRIOS INDUSTRIAIS LTDA</t>
  </si>
  <si>
    <t>ATLANTA ROLAMENTOS</t>
  </si>
  <si>
    <t xml:space="preserve">ATLANTICA IND E COM DE ALIMENTOS LTDA   </t>
  </si>
  <si>
    <t xml:space="preserve">ATALNTICA IND E COM </t>
  </si>
  <si>
    <t>ATR COMERCIO E SERVIÇOS INDUSTRIAIS LTDA</t>
  </si>
  <si>
    <t>ATREVIDA LOCAÇÃO DE IMPLEMENTOS PARA CONST. CIVIL</t>
  </si>
  <si>
    <t>ATREVIDA LOC.</t>
  </si>
  <si>
    <t>ATUAL SUPERMERCADO LTDA</t>
  </si>
  <si>
    <t xml:space="preserve">ATUAL SUPERMERCADO </t>
  </si>
  <si>
    <t>Santa Maria</t>
  </si>
  <si>
    <t>Ielmo Marinho</t>
  </si>
  <si>
    <t>ATUMUS INDUSTRIA E COMERCIO LTDA</t>
  </si>
  <si>
    <t>CORPORACAO ATUMUS</t>
  </si>
  <si>
    <t>Nova Ponte</t>
  </si>
  <si>
    <t>AUDILINK &amp; CIA AUDITORES</t>
  </si>
  <si>
    <t>AUDILINK</t>
  </si>
  <si>
    <t>Eldorado do Sul</t>
  </si>
  <si>
    <t>AUDIRENE ARAUJO DA SILVA 13601164434</t>
  </si>
  <si>
    <t>AUDIRENE ARAUJO DA SILVA</t>
  </si>
  <si>
    <t xml:space="preserve">AUGUSTO ANTONIO DOS SANTOS  - ME        </t>
  </si>
  <si>
    <t xml:space="preserve">AUGUSTO ANTONIO DOS </t>
  </si>
  <si>
    <t xml:space="preserve">AUGUSTO FRANCISCO FELIPE DE AGUIAR      </t>
  </si>
  <si>
    <t xml:space="preserve">AUGUSTO FRANCISCO   </t>
  </si>
  <si>
    <t xml:space="preserve">AUGUSTO RODRIGUES DA SILVA              </t>
  </si>
  <si>
    <t>AUGUSTO RODRIGUES DA</t>
  </si>
  <si>
    <t xml:space="preserve">16.011.848-4      </t>
  </si>
  <si>
    <t>AUMAX AUTOMACAO E DISTRIBUICAO LTDA</t>
  </si>
  <si>
    <t>AUREA MARIA DE PONTE</t>
  </si>
  <si>
    <t>Poços de Caldas</t>
  </si>
  <si>
    <t>AURELIANO FONSECA DO NASCIMENTO</t>
  </si>
  <si>
    <t xml:space="preserve">AURELIO JOSE DE ANDRADE FERREIRA        </t>
  </si>
  <si>
    <t xml:space="preserve">AURELIO JOSE        </t>
  </si>
  <si>
    <t xml:space="preserve">AURELIO MELO NASCIMENTO                 </t>
  </si>
  <si>
    <t xml:space="preserve">AURELIO             </t>
  </si>
  <si>
    <t>AURILOURDES OLIVEIRA DOS REIS</t>
  </si>
  <si>
    <t>AUROTEC INDUSTRIA E COMERCIO DE PECAS LTDA</t>
  </si>
  <si>
    <t>AUTEMARIO DE ANDRADE -ME</t>
  </si>
  <si>
    <t>AUTENTICA LOGISTICA INTEGRADA LTDA</t>
  </si>
  <si>
    <t>AUTO AMERICANO S/A DISTRIBUIDORA PEÇAS</t>
  </si>
  <si>
    <t>AUTO AMERICANO</t>
  </si>
  <si>
    <t>AUTO ELETRICA DEMIR LTDA</t>
  </si>
  <si>
    <t>AUTO ELETRICA DEMIR</t>
  </si>
  <si>
    <t>AUTO ESCOLA NOVA OLINDA</t>
  </si>
  <si>
    <t>AUTO GIRO DISTRIBUIÇÃO DE PEÇAS LTDA</t>
  </si>
  <si>
    <t>AUTO GIRO</t>
  </si>
  <si>
    <t>16.130.483-4</t>
  </si>
  <si>
    <t>AUTO MOLAS PERNAMBUCANA</t>
  </si>
  <si>
    <t>AUTO MOLAS</t>
  </si>
  <si>
    <t xml:space="preserve">AUTO MOLAS PERNAMBUCANA COMERCIO E SERVIÇOS LTDA                  </t>
  </si>
  <si>
    <t>AUTO MOLAS PARAIBANA</t>
  </si>
  <si>
    <t xml:space="preserve">16.147.285-0      </t>
  </si>
  <si>
    <t>AUTO MOLAS PERNAMBUCANA SERVICOS E COMERCIO LTDA</t>
  </si>
  <si>
    <t xml:space="preserve">AUTO NORTE DIST. DE PECAS LTDA          </t>
  </si>
  <si>
    <t xml:space="preserve">AUTO NORTE          </t>
  </si>
  <si>
    <t xml:space="preserve">00.683.060-9      </t>
  </si>
  <si>
    <t>AUTO NORTE DISTRIBUIDORA DE PEÇAS LTDA</t>
  </si>
  <si>
    <t>AUTO PECAS NICOLAU LTDA</t>
  </si>
  <si>
    <t>AUTO PEÇAS</t>
  </si>
  <si>
    <t>AUTO POSTO DE COMBUSTIVEIS ARAUJO LTDA</t>
  </si>
  <si>
    <t>AUTO POSTO ARAUJO</t>
  </si>
  <si>
    <t>AUTO POSTO DE COMBUSTIVEIS FREEWAY LTDA</t>
  </si>
  <si>
    <t>AUTO POSTO DE COMBUSTIVEIS GIRUS LTDA</t>
  </si>
  <si>
    <t>Sobrado</t>
  </si>
  <si>
    <t>AUTO POSTO DE COMBUSTIVEIS LITORAL NORTE LTDA</t>
  </si>
  <si>
    <t>AUTO POSTO DE COMBUSTIVEIS LITORAL NORTE</t>
  </si>
  <si>
    <t>AUTO POSTO DE COMBUSTIVEL SANTANA LTDA</t>
  </si>
  <si>
    <t>Barra de Santana</t>
  </si>
  <si>
    <t>AUTO POSTO DR 4 LTDA</t>
  </si>
  <si>
    <t xml:space="preserve">AUTO POSTO RONALDAO LTDA                </t>
  </si>
  <si>
    <t xml:space="preserve">ALTO POSTO          </t>
  </si>
  <si>
    <t>AUTOMAÇÃOE MANUTENÇÃO LTDA</t>
  </si>
  <si>
    <t>ASD INFORMATICA</t>
  </si>
  <si>
    <t>AUTOMAFIT NE SOLUÇÕES ELETRICAS E PNEUMATICAS LTDA</t>
  </si>
  <si>
    <t>AUTOMAFIT</t>
  </si>
  <si>
    <t>AUTOMATECH SISTEMA DE AUTOMAÇÃO LTDA - MG</t>
  </si>
  <si>
    <t xml:space="preserve">AUTOMATECH - MG </t>
  </si>
  <si>
    <t>Extrema</t>
  </si>
  <si>
    <t>AUTOMATECH SISTEMAS DE AUTOMAÇÃO LTDA</t>
  </si>
  <si>
    <t>ATECH SERVIÇOS</t>
  </si>
  <si>
    <t>AUTOPOSTO DE COMBUSTIVEIS BOM DE PREÇO LTDA</t>
  </si>
  <si>
    <t>Riachão do Poço</t>
  </si>
  <si>
    <t>AUTOTECHNICA COMERCIAL IMPORTADORA LTDA</t>
  </si>
  <si>
    <t>AUTOTECHNICA COMERCIAL</t>
  </si>
  <si>
    <t>Blumenau</t>
  </si>
  <si>
    <t xml:space="preserve">AUTOVIA AUTO PECAS LTDA                 </t>
  </si>
  <si>
    <t xml:space="preserve">AUTOVIA             </t>
  </si>
  <si>
    <t xml:space="preserve">03.239.527-2      </t>
  </si>
  <si>
    <t>AVAILDO DE OLIVEIRA LIMA</t>
  </si>
  <si>
    <t>AVARE MINIMERCADO EIRELI ME</t>
  </si>
  <si>
    <t xml:space="preserve">AVICOLA AZEVEM LTDA                     </t>
  </si>
  <si>
    <t xml:space="preserve">AVICOLA AZEVEDO     </t>
  </si>
  <si>
    <t>AVIVA EQUIPAMENTOS INDUSTRIAIS EIRELI</t>
  </si>
  <si>
    <t>AVIVA EQUIPAMENTOS</t>
  </si>
  <si>
    <t>Tietê</t>
  </si>
  <si>
    <t>AVW SERVIÇOS DE ENGENHARIA LTDA</t>
  </si>
  <si>
    <t>AV ENGENHARIA E SERVIÇOS</t>
  </si>
  <si>
    <t>ISENTA</t>
  </si>
  <si>
    <t>AW COMERCIO DE PARAFUSOS LTDA</t>
  </si>
  <si>
    <t>AW COMERCIO DE PARAFUSOS</t>
  </si>
  <si>
    <t>AXEL DE MELO LIMA FILHO-ME</t>
  </si>
  <si>
    <t>AXXIA CONSULTORIA, SUPORTE E SERVIÇOS LTDA</t>
  </si>
  <si>
    <t xml:space="preserve">AXXIA CONSULTORIA </t>
  </si>
  <si>
    <t>AYLA DE MELO BARBOSA ARAUJO</t>
  </si>
  <si>
    <t>AYRESTECH MONTAGENS SERV. E REG. DE VELOCIDADE LTDA</t>
  </si>
  <si>
    <t>AYRESTECH</t>
  </si>
  <si>
    <t>AZEVEDO CRUZ SUPERMERCADOS LTDA</t>
  </si>
  <si>
    <t>São Paulo do Potengi</t>
  </si>
  <si>
    <t>AZTEC MANUTENCAO INDUSTRIAL LTDA</t>
  </si>
  <si>
    <t>AZTEC ENGENHARIA E MANUTENCAO INDUSTRIAL</t>
  </si>
  <si>
    <t>Dourados</t>
  </si>
  <si>
    <t>MS</t>
  </si>
  <si>
    <t>AZUL LINHAS AEREAS BRASILEIRA S/A</t>
  </si>
  <si>
    <t>AZUL LINHAS AEREAS BRASILEIRAS S.A.</t>
  </si>
  <si>
    <t>0374928-29</t>
  </si>
  <si>
    <t>AZUL LINHAS AEREAS BRASILEIRAS S.A</t>
  </si>
  <si>
    <t>AZUL LINHAS AEREAS</t>
  </si>
  <si>
    <t>Caldas Novas</t>
  </si>
  <si>
    <t>AZUL LINHAS AEREAS BRASILEIRAS S/A</t>
  </si>
  <si>
    <t>AZULIO SANTANA DE ARAUJO FILHO ME</t>
  </si>
  <si>
    <t>A2 INDUSTRIA E COMERCIO DE RAÇÕES LTDA</t>
  </si>
  <si>
    <t>A2 TRANSPORTES DE COMBUSTIVEIS E CARGAS EIRELI</t>
  </si>
  <si>
    <t xml:space="preserve">A2 TRANSPORTES DE COMBUSTIVEIS E CARGAS </t>
  </si>
  <si>
    <t>A3 SERVICE ENERGY LTDA</t>
  </si>
  <si>
    <t>A3 SERVICE ENERGY</t>
  </si>
  <si>
    <t>B &amp; A COMERCIAL LTDA</t>
  </si>
  <si>
    <t>B &amp; F COMERCIO SERVIÇOS E REFRIGERAÇÃO LTDA</t>
  </si>
  <si>
    <t>EQUIPAR REFRIGERAÇÃO AUTOMOTIVA</t>
  </si>
  <si>
    <t>B &amp; S COMERCIO DE ALIMENTOS LTDA</t>
  </si>
  <si>
    <t>B &amp; S EQUIPAMENTOS DE SEGURANÇA LTDA</t>
  </si>
  <si>
    <t>DIGITADOR</t>
  </si>
  <si>
    <t xml:space="preserve">B E A COMERCIAL LTDA                    </t>
  </si>
  <si>
    <t xml:space="preserve">B&amp;A COMERCIAL       </t>
  </si>
  <si>
    <t>B&amp; R COMERCIO E SERVIÇOS LTDA-ME</t>
  </si>
  <si>
    <t>B &amp; R COMERCIO  SERVIÇOS LTDA-ME</t>
  </si>
  <si>
    <t>B R TRANSPORTES E LOGISTICA LTDA ME</t>
  </si>
  <si>
    <t>BACO VINHOS COMERCIO DE ALIMENTOS LTDA ME</t>
  </si>
  <si>
    <t>BAGAREL PERNAMBUCO COMERCIO DE INSTRUMENTOS LTDA</t>
  </si>
  <si>
    <t>BAGAREL PERNAMBUCO</t>
  </si>
  <si>
    <t>BAHIANA DISTRIBUIDORA DE GAS LTDA</t>
  </si>
  <si>
    <t>ULTRAGAZ</t>
  </si>
  <si>
    <t>BALANÇAS NAVARRO INDUSTRIA E COMERCIO EIRELLI</t>
  </si>
  <si>
    <t>BALANÇAS NAVARRO</t>
  </si>
  <si>
    <t>BALANTECH COMERCIO E SERVIÇOS LTDA</t>
  </si>
  <si>
    <t>BALCAO CAMPINENSE DISTRIBUIDORA LTDA</t>
  </si>
  <si>
    <t>16.508.837-0</t>
  </si>
  <si>
    <t xml:space="preserve">BALCAO DO PAO LTDA ME                   </t>
  </si>
  <si>
    <t>BALCAO DO PAO LTDA M</t>
  </si>
  <si>
    <t>BALDAN IMPLEMENTOS AGRICOLAS S/A</t>
  </si>
  <si>
    <t>BALDENICE DE CARVALHO CÉSAR</t>
  </si>
  <si>
    <t>RESTAURANTE  O SOMBREIRO</t>
  </si>
  <si>
    <t>BALTAZAR LOCAÇÕES DE GUINDASTES HIDRAULICOS LTDA</t>
  </si>
  <si>
    <t>BALTAZAR LOCAÇÕES</t>
  </si>
  <si>
    <t>BAMAQ S/A BANDEIRANTES MAQUINAS EQUIPAMENTOS</t>
  </si>
  <si>
    <t>BAMAQ S/A</t>
  </si>
  <si>
    <t>BAMAQ SA BANDEIRANTES MAQUINAS EQUPIMAENTOS</t>
  </si>
  <si>
    <t>BAMAQ - SALVADOR - BA</t>
  </si>
  <si>
    <t>Salvador</t>
  </si>
  <si>
    <t>BAMBOO BOLOS LTDA</t>
  </si>
  <si>
    <t>BAMBOZZI BRASIL INDUSTRIAL DE MAQUINAS LTDA</t>
  </si>
  <si>
    <t>BAMBOZZI BRASIL</t>
  </si>
  <si>
    <t>BANCO BRADESCO S.A.</t>
  </si>
  <si>
    <t>BANCO BRASDESCO S.A.</t>
  </si>
  <si>
    <t>BANCO CENTRAL DO BRASIL</t>
  </si>
  <si>
    <t>BANCO CENTRAL</t>
  </si>
  <si>
    <t>BANCO DO BRADESCO S/A</t>
  </si>
  <si>
    <t>BRADESCO S/A</t>
  </si>
  <si>
    <t>BANCO DO BRASIL S/A</t>
  </si>
  <si>
    <t>BANCO DO BRASIL</t>
  </si>
  <si>
    <t>BANCO DO NORDESTE DO BRASIL S.A</t>
  </si>
  <si>
    <t>BNB</t>
  </si>
  <si>
    <t>BANCO DO NORDESTE DO BRASIL S/A</t>
  </si>
  <si>
    <t>BANCO DO NORDESTE</t>
  </si>
  <si>
    <t>BANCO DO NORDESTE S/A</t>
  </si>
  <si>
    <t>BANCO ITAU - AG.EPITACIO PESSOA - JOÃO PESSOA</t>
  </si>
  <si>
    <t>BANCO ITAU - TAMBAUZINHO</t>
  </si>
  <si>
    <t>BANCO ITAU - AG.MANAIRA JOÃO PESSOA - PB</t>
  </si>
  <si>
    <t>BANCO ITAU AG.MANAIRA</t>
  </si>
  <si>
    <t>BANCO ITAU S/A</t>
  </si>
  <si>
    <t>ITAU S/A</t>
  </si>
  <si>
    <t>BANCO MERCEDEZ BENZ DO BRASIL S/A</t>
  </si>
  <si>
    <t>BANCO MERCEDES BENZ</t>
  </si>
  <si>
    <t>BANCO SANTANDER BRASIL S/A</t>
  </si>
  <si>
    <t>BANCO SANTANDER S/A</t>
  </si>
  <si>
    <t xml:space="preserve">BANDEIRA &amp; SANTOS LTDA ME       </t>
  </si>
  <si>
    <t xml:space="preserve">BANDEIRA &amp; SANTOS LTDA ME  </t>
  </si>
  <si>
    <t>Porto Calvo</t>
  </si>
  <si>
    <t>BANDEIRANTE QUIMICA LTDA</t>
  </si>
  <si>
    <t xml:space="preserve">BANDEIRANTE QUIMICA LTDA                </t>
  </si>
  <si>
    <t xml:space="preserve">BANDEIRANTE QUIMICA </t>
  </si>
  <si>
    <t>BARATINHO SUPERMERCADOS LTDA</t>
  </si>
  <si>
    <t>BARBOSA &amp; MELO LTDA</t>
  </si>
  <si>
    <t>BARBOSA COMERCIO ATACADISTA LTDA</t>
  </si>
  <si>
    <t>BARBOSA COMERCIO E SERVIÇOS PARA AUTOS LTDA</t>
  </si>
  <si>
    <t xml:space="preserve">BARBOSA E SOUZA COMERCIO DE ALIMENTOS LTDA                </t>
  </si>
  <si>
    <t xml:space="preserve">BARBOSA E SOUZA COMERCIO DE ALIM        </t>
  </si>
  <si>
    <t>BARBOZA &amp; MELO LTDA</t>
  </si>
  <si>
    <t>BARCELONA COM VAR ATACADISTA S.A</t>
  </si>
  <si>
    <t>BARCELONA COM VAREJISTA E ATACADISTA S.A</t>
  </si>
  <si>
    <t>16.195.911-3</t>
  </si>
  <si>
    <t>BARCINO TREINAMENTO E GESTÃO LTDA - ME</t>
  </si>
  <si>
    <t>BARCINO TREINAMENTO</t>
  </si>
  <si>
    <t>BARRACAO COMERCIAL DE ALIMENTOS LTDA</t>
  </si>
  <si>
    <t>BARRACAO COMERCIO DE ALIMENTOS EIRELI</t>
  </si>
  <si>
    <t>BARROS CONSULTORIA LTDA ME</t>
  </si>
  <si>
    <t>BARROS CONSULTORIA</t>
  </si>
  <si>
    <t>BARROS E OLIVEIRA LTDA - ME</t>
  </si>
  <si>
    <t>Riacho dos Cavalos</t>
  </si>
  <si>
    <t>BARTO ELETRONICA LTDA</t>
  </si>
  <si>
    <t>BARTO ELETRONICA</t>
  </si>
  <si>
    <t>BASE MAQUINAS E IMPLEMENTOS AGRICOLAS LTDA</t>
  </si>
  <si>
    <t>BASE MAQUINAS</t>
  </si>
  <si>
    <t>BASE MÁQUINAS E IMPLEMENTOS AGRÍCOLAS LTDA</t>
  </si>
  <si>
    <t>BASE MÁQUINAS</t>
  </si>
  <si>
    <t>16.205.351-7</t>
  </si>
  <si>
    <t xml:space="preserve">BASE MAQUINAS E IMPLEMENTOS AGRICOLAS LTDA </t>
  </si>
  <si>
    <t>CYCOSA TRATORES</t>
  </si>
  <si>
    <t>BASE QUIMICA PRODUTOS QUIMICOS LTDA.</t>
  </si>
  <si>
    <t>BASE QUIMICA</t>
  </si>
  <si>
    <t>BATCENTER BATERIAS</t>
  </si>
  <si>
    <t xml:space="preserve">BATISTA E ALCANTARA LTDA                </t>
  </si>
  <si>
    <t xml:space="preserve">BATISTA E ALCANTARA </t>
  </si>
  <si>
    <t xml:space="preserve">BAVI - COMERCIO E SERVICOS LTDA         </t>
  </si>
  <si>
    <t xml:space="preserve">BAVI                </t>
  </si>
  <si>
    <t>BAYEUX CARTORIO 2 OFICIO DE NOTAS</t>
  </si>
  <si>
    <t>CARTORIO ANGELA M C CAETANO</t>
  </si>
  <si>
    <t xml:space="preserve">BAZAR ELETRICO LTDA                     </t>
  </si>
  <si>
    <t xml:space="preserve">BAZAR ELETRICO      </t>
  </si>
  <si>
    <t>BAZAR VIENENSE LTDA</t>
  </si>
  <si>
    <t>Goiânia</t>
  </si>
  <si>
    <t>BB BATERIAS SOL ENERGIA E INFORMATICA LTDA</t>
  </si>
  <si>
    <t>BB BATERIAS</t>
  </si>
  <si>
    <t>BB CORRETORA DE SEGUROS E ADMINISTRADORA DE BENS S/A</t>
  </si>
  <si>
    <t>BB CORRETORA DE SEGUROS</t>
  </si>
  <si>
    <t>BBA NORDESTE INDUSTRIA DE CONTAINERS FLEXIVEIS LTDA</t>
  </si>
  <si>
    <t>BBA NORDESTE INDUSTRIA</t>
  </si>
  <si>
    <t>BBRG - OSASCO CABOS LTDA</t>
  </si>
  <si>
    <t>BC COMERCIO DE COMBUSTIVEIS LTDA</t>
  </si>
  <si>
    <t>BCD DISTRIBUIDORA E REPRESENTAÇÕES</t>
  </si>
  <si>
    <t>BCD DISTRIBUIDORA</t>
  </si>
  <si>
    <t>BCI COMERCIALIZADORA LTDA</t>
  </si>
  <si>
    <t>BEATRIZ QUEIROGA VICTOR EIRELI</t>
  </si>
  <si>
    <t>BEATRIZ QUEIROGA</t>
  </si>
  <si>
    <t xml:space="preserve">BEBIDAS &amp; CIA LTDA                      </t>
  </si>
  <si>
    <t xml:space="preserve">BEBIDAS &amp; CIA       </t>
  </si>
  <si>
    <t xml:space="preserve">BEETHOVEN DOS SANTOS DA SILVA           </t>
  </si>
  <si>
    <t xml:space="preserve">BEETHOVEN           </t>
  </si>
  <si>
    <t>BEGHIM IND E COM DE EQUIP ELETRICOS LTDA</t>
  </si>
  <si>
    <t>BEGHIM IND E COM DE EQUIP</t>
  </si>
  <si>
    <t>BEGHIM INDUSTRIA E COMERCIO DE EQUIPAMENTOS ELETRICOS LTDA.</t>
  </si>
  <si>
    <t>BEGHIM</t>
  </si>
  <si>
    <t xml:space="preserve">BEHLING TRANSP. E SERV. LTDA            </t>
  </si>
  <si>
    <t xml:space="preserve">BEHLING TRANSPORTES </t>
  </si>
  <si>
    <t>Jaraguá do Sul</t>
  </si>
  <si>
    <t>BELA MAGAZINE COMERC. VAREJ. MOVEIS LTDA</t>
  </si>
  <si>
    <t>BELA MAGAZINE</t>
  </si>
  <si>
    <t>Cariacica</t>
  </si>
  <si>
    <t>ES</t>
  </si>
  <si>
    <t>BELA SAFRA COMERCIO DE CEREAIS EIRELI EPP</t>
  </si>
  <si>
    <t>BELA SAFRA COMERCIO DE CEREAIS EIRELI EP</t>
  </si>
  <si>
    <t>BELA VISTA TRANSPORTES LTDA ME</t>
  </si>
  <si>
    <t>Ferreiros</t>
  </si>
  <si>
    <t>BELEM TRANSP. E LOGISTICA EIRELI</t>
  </si>
  <si>
    <t>BELEM TRANSPORTES</t>
  </si>
  <si>
    <t>BELGLASS IND COM E BENEFICIAMENTO DE VID</t>
  </si>
  <si>
    <t xml:space="preserve">BELGLASS            </t>
  </si>
  <si>
    <t xml:space="preserve">16.137.793-9      </t>
  </si>
  <si>
    <t>BELGO BEKAERT ARAMES LTDA</t>
  </si>
  <si>
    <t>BELGO CERCAS JOÃO PESSOA COMERCIO DE AÇO LTDA</t>
  </si>
  <si>
    <t>BELGO CERCAS</t>
  </si>
  <si>
    <t>BELGO COMERCIO DE TELAS LTDA</t>
  </si>
  <si>
    <t xml:space="preserve">BELLMAC PECAS E SERVICOS LTDA           </t>
  </si>
  <si>
    <t xml:space="preserve">BELLMAC             </t>
  </si>
  <si>
    <t>BELMETAL INDUSTRIA E COMERCIO LTDA.</t>
  </si>
  <si>
    <t>BELMETAL</t>
  </si>
  <si>
    <t>244.405.56</t>
  </si>
  <si>
    <t>BELMIRO BIRAGA DOS SANTOS</t>
  </si>
  <si>
    <t>BENAFER S/A COM IND</t>
  </si>
  <si>
    <t>BENDO &amp; CIA LTDA</t>
  </si>
  <si>
    <t>Ermo</t>
  </si>
  <si>
    <t>BENEDITO ARAUJO  MARTINS EIRELI</t>
  </si>
  <si>
    <t>B A MARTINS</t>
  </si>
  <si>
    <t>BENEDITO CIRINO DE SOUZA EPP</t>
  </si>
  <si>
    <t>BENE FIOS</t>
  </si>
  <si>
    <t>BENEDITO SIMAO RODRIGUES</t>
  </si>
  <si>
    <t xml:space="preserve">BENES JOSÉ LINDOLFO DO NASCIMENTO                    </t>
  </si>
  <si>
    <t xml:space="preserve">BL PUBLICIDADE      </t>
  </si>
  <si>
    <t>BENJA DISTRIBUIDORA DE EQUIPAMENTOS E ACESSÓRIOS</t>
  </si>
  <si>
    <t>BENJA DISTRIBUIDORA - GOIÂNIA</t>
  </si>
  <si>
    <t>BENJA DISTRIBUIDORA FILIAL NORDESTE</t>
  </si>
  <si>
    <t>BENJA DISTRIBUIDORA</t>
  </si>
  <si>
    <t xml:space="preserve">BENONE BERNARDO DA SILVA                </t>
  </si>
  <si>
    <t>BENONE BERNARDO DA S</t>
  </si>
  <si>
    <t>BENTONISA BENTONITA DO NORDESTE S/A</t>
  </si>
  <si>
    <t>Boa Vista</t>
  </si>
  <si>
    <t>BENTONIT UNIAO NORDESTE INDUSTRIA E COMERCIO LTDA</t>
  </si>
  <si>
    <t>BENTONIT</t>
  </si>
  <si>
    <t>BERALDI REPRESENTAÇÃO E COMERCIO DE PEÇAS LTDA</t>
  </si>
  <si>
    <t>BERALDI REPRESENTAÇÕES</t>
  </si>
  <si>
    <t>BERG STEEL S/A - FABRICA BRASILEIRA DE FERRAMENTAS</t>
  </si>
  <si>
    <t>BERG STEEL S/A</t>
  </si>
  <si>
    <t>BERMAD BRASIL INDUSTRIA DE VALVULAS LTDA</t>
  </si>
  <si>
    <t>Leme</t>
  </si>
  <si>
    <t>BERMO VALVULAS E EQUIPAMENTOS INDUSTRIAIS LTDA</t>
  </si>
  <si>
    <t>BERMO</t>
  </si>
  <si>
    <t>BERNADETE DE LIMA FERREIRA</t>
  </si>
  <si>
    <t xml:space="preserve">BERNADETE DE LIMA FERREIRA              </t>
  </si>
  <si>
    <t xml:space="preserve">BERNADETE DE LIMA   </t>
  </si>
  <si>
    <t>BERNADETE DE LIMA TABOSA</t>
  </si>
  <si>
    <t>BERNARDO BARBOSA JUNIOR</t>
  </si>
  <si>
    <t>BERTO NASCIMENTO NETO</t>
  </si>
  <si>
    <t>BESSA PAO LTDA</t>
  </si>
  <si>
    <t>BESSA PAO</t>
  </si>
  <si>
    <t>BETAMAG SOLUCOES MAGNETICAS E INDUSTRIAIS LTDA</t>
  </si>
  <si>
    <t xml:space="preserve">BETANIA JOSE DOS SANTOS ME              </t>
  </si>
  <si>
    <t>BETANIA JOSE DOS SAN</t>
  </si>
  <si>
    <t>BETANIA MARIA SOUTO MATIAS - ME</t>
  </si>
  <si>
    <t>Várzea</t>
  </si>
  <si>
    <t xml:space="preserve">BEZERRA &amp; LIMA COMERCIO DE ALIMENTOS LTDA             </t>
  </si>
  <si>
    <t xml:space="preserve">BEZERRA &amp; LIMA COMERCIO DE ALIMENTOS    </t>
  </si>
  <si>
    <t xml:space="preserve">BEZERRA &amp; OLIVEIRA COMÉRCIO DE AUTOPEÇAS LTDA </t>
  </si>
  <si>
    <t>BEZERRA &amp; OLEIVEIRA COMER. DE AUTOPEÇAS</t>
  </si>
  <si>
    <t>BEZERRA E OLIVEIRA COMÉRCIO DE AUTOPEÇAS LTDA - FORTALEZA</t>
  </si>
  <si>
    <t>BEZERRA E OLIVEIRA - FORTALEZA</t>
  </si>
  <si>
    <t>06.102060-5</t>
  </si>
  <si>
    <t>BEZERRA E OLIVEIRA COMÉRCIO DE AUTOPEÇAS LTDA - TERESINA</t>
  </si>
  <si>
    <t>BEZERRA E OLIVEIRA</t>
  </si>
  <si>
    <t>19.463802-2</t>
  </si>
  <si>
    <t>BEZERRA OLIVEIRA COM. DE AUTO PEÇAS</t>
  </si>
  <si>
    <t>BEZERRA OLIVEIRA COM DE PEÇAS LTDA</t>
  </si>
  <si>
    <t>BEZERRA SILVA &amp; FILHO LTDA</t>
  </si>
  <si>
    <t>BEZERRA SILVA</t>
  </si>
  <si>
    <t>B-GREEN GESTÃO AMBIENTAL LTDA</t>
  </si>
  <si>
    <t>STERICYCLE GESTÃO AMBIENTAL LTDA</t>
  </si>
  <si>
    <t>BIKOS INDUSTRIA E COMERCIO LTDA.</t>
  </si>
  <si>
    <t>BILCOM COMERCIO HIDRAULICA E SANEAMENTO LTDA</t>
  </si>
  <si>
    <t>BILCOM</t>
  </si>
  <si>
    <t>BIMEXPAR - COMERCIO DE PARAFUSOS E FIXADORES LTDA</t>
  </si>
  <si>
    <t>BIMEXPAR</t>
  </si>
  <si>
    <t>BIO ATUMUS ABREU E LIMA COMERCIO E DISTRIBUIDORA</t>
  </si>
  <si>
    <t>BIO ATUMUS</t>
  </si>
  <si>
    <t>Abreu e Lima</t>
  </si>
  <si>
    <t>BIO ATUMUS LUIS EDUARDO MAGALHAES COMERCIO E DISTRIBUICAO DE FERTILIZANTES LTDA</t>
  </si>
  <si>
    <t>BIO ATUMUS BRASIL</t>
  </si>
  <si>
    <t>Luís Eduardo Magalhães</t>
  </si>
  <si>
    <t>BIO ENERGY INDUSTRIA E COMERCIO DE PRODU</t>
  </si>
  <si>
    <t xml:space="preserve">BIO ENERGY          </t>
  </si>
  <si>
    <t>BIO FOODS INDUSTRIA E COMERCIO DE ALIMENTOS S/A</t>
  </si>
  <si>
    <t>BIO FOODS INDUSTRIA E COMERCIO DE ALIMEN</t>
  </si>
  <si>
    <t>BIOCLEAN BRASIL COM. LOC E SERV IND E AGRI. LTDA</t>
  </si>
  <si>
    <t>ORNIL SERVIÇOS LAVANDERIA DE BIG BAG'S</t>
  </si>
  <si>
    <t>Goianinha</t>
  </si>
  <si>
    <t>BIOCLEAN BRASIL COMERCIO E SERVIÇOS EIRELI - EPP</t>
  </si>
  <si>
    <t>BIOCLEAN BRASIL</t>
  </si>
  <si>
    <t>BIOCLEAN BRASIL COMERCIO E SERVICOS LTDA</t>
  </si>
  <si>
    <t>BIOGENESE COMERCIO DE ARTIGOS MEDICOS LTDA-ME</t>
  </si>
  <si>
    <t>BIOGENESE</t>
  </si>
  <si>
    <t>BIOSEV S.A</t>
  </si>
  <si>
    <t>ARES</t>
  </si>
  <si>
    <t>BISMARK JUNIO DOS SANTOS GADELHA</t>
  </si>
  <si>
    <t>BJ COMERCIO DE ALIMENTOS LTDA</t>
  </si>
  <si>
    <t>BK - BRASIL KOMPRESSORES LTDA</t>
  </si>
  <si>
    <t>BK BRASIAL KOMPRESSORES LTDA</t>
  </si>
  <si>
    <t>BKLOG TRANSPORTES E LOGISTICA EIRELLI - ME</t>
  </si>
  <si>
    <t>BKLOG TRANSPORTES</t>
  </si>
  <si>
    <t>BL IMPORTADORA E DISTRIBUIDORA COMERCIAL LTDA</t>
  </si>
  <si>
    <t>BL IMPORTADORA E DISTRIBUIDORA COMERCIAL</t>
  </si>
  <si>
    <t>BLACK COMERCIO DE BORRACHAS LTDA - ME</t>
  </si>
  <si>
    <t>BLACK BORRACHAS</t>
  </si>
  <si>
    <t>BLACK PRIME NORDESTE COMERCIO DE PRODUTOS INDUSTRIAIS E AUTOMOTIVOS LTDA</t>
  </si>
  <si>
    <t>BLACK PRIME</t>
  </si>
  <si>
    <t>BLACK PRIME SUL COM PROD INDS E AUTOMOT LTDA</t>
  </si>
  <si>
    <t>BLUCILI FERREIRA XAVIER - ME</t>
  </si>
  <si>
    <t>BLUCILI FERREIRA</t>
  </si>
  <si>
    <t>BLUE ROAD LTDA</t>
  </si>
  <si>
    <t xml:space="preserve">BM COM. E REPRESENTACOES LTDA           </t>
  </si>
  <si>
    <t>BM</t>
  </si>
  <si>
    <t>BM MINIMERCADO PRECO BOM LTDA ME</t>
  </si>
  <si>
    <t>BMA LOCAÇÕES LTDA</t>
  </si>
  <si>
    <t xml:space="preserve">B.M.A. LOCACOES LTDA                    </t>
  </si>
  <si>
    <t>PROJECTA DISK ENTULH</t>
  </si>
  <si>
    <t xml:space="preserve">BMS MICRO NUTRIENTES DO BRASIL LTDA     </t>
  </si>
  <si>
    <t>BMS</t>
  </si>
  <si>
    <t>BNDES-BANCO NACIONAL DE DESENVOLV.ECONOMICO E SOCIAL</t>
  </si>
  <si>
    <t>BNDES</t>
  </si>
  <si>
    <t>BOA ESPERANÇA COMERCIO DE PRODUTOS ALIMENTICIOS LTDA</t>
  </si>
  <si>
    <t>ERIVAN ELISEU DE OLIVEIRA SILVA</t>
  </si>
  <si>
    <t xml:space="preserve">BOA FEIRA ALIMENTOS INDUS. E COM. LTDA  </t>
  </si>
  <si>
    <t xml:space="preserve">BOA FEIRA           </t>
  </si>
  <si>
    <t>Limoeiro</t>
  </si>
  <si>
    <t xml:space="preserve">BOA SORTE COMERCIAL LTDA           </t>
  </si>
  <si>
    <t xml:space="preserve">BOA SORTE COMERCIAL LTDA   </t>
  </si>
  <si>
    <t>BOA VISTA SUPERMERCADOS LTDA</t>
  </si>
  <si>
    <t>BOA VISTA TRANSPORTES LTDA ME</t>
  </si>
  <si>
    <t>Santa Cruz da Baixa Verde</t>
  </si>
  <si>
    <t>BOBIPAR COM DE CARRETEIS DE MADEIRA LTDA</t>
  </si>
  <si>
    <t>BOBIPAR</t>
  </si>
  <si>
    <t>Fazenda Rio Grande</t>
  </si>
  <si>
    <t>BODEGA - COMERCIO VAREJISTA DE ALIMENTOS EIRELI-ME</t>
  </si>
  <si>
    <t>BODEGA - COMERCIO VAREJISTA DE ALIMENTOS</t>
  </si>
  <si>
    <t>BOLD OLIVEIRA REPRESENTACOES E SERVICOS LTDA</t>
  </si>
  <si>
    <t>JTR REPRESENTACOES</t>
  </si>
  <si>
    <t>BOLEX INDUSTRIAL LTDA - ME</t>
  </si>
  <si>
    <t>BOLEX INDUSTRIAL LTDA</t>
  </si>
  <si>
    <t>BOLIVAR CICERO DOS SANTOS</t>
  </si>
  <si>
    <t>CASA DA BORRACHA</t>
  </si>
  <si>
    <t xml:space="preserve">BOM D MAIS COMERCIO DE ALIMENTOS LTDA    </t>
  </si>
  <si>
    <t xml:space="preserve">BOM D MAIS </t>
  </si>
  <si>
    <t>BOM DEMAIS ATACADO E VAREJO LTDA</t>
  </si>
  <si>
    <t>BOM DEMAIS SUPERMERCADOS LTDA</t>
  </si>
  <si>
    <t>BOM MAIS SUPERMERCADOS LTDA</t>
  </si>
  <si>
    <t>16.085.930-1</t>
  </si>
  <si>
    <t xml:space="preserve">BOM NASCER COMERCIO DE ALIMENTOS LTDA - ME              </t>
  </si>
  <si>
    <t xml:space="preserve">BOM NASCER COMERCIO DE ALIMENTOS LT     </t>
  </si>
  <si>
    <t xml:space="preserve">BOM NASCER DO ALTO LTDA                 </t>
  </si>
  <si>
    <t xml:space="preserve">BOM NASCER          </t>
  </si>
  <si>
    <t>BOM PRECO ATACAREJO EIRELE</t>
  </si>
  <si>
    <t>BOMBAS MOTORES E SERVIÇOS LTDA</t>
  </si>
  <si>
    <t>BOMBAS MOTORES E SERVIÇOS</t>
  </si>
  <si>
    <t>BOMBONIERE NOVA VIDA LTDA</t>
  </si>
  <si>
    <t xml:space="preserve">BOMFIM CARGAS E ENCOMENAS LTDA          </t>
  </si>
  <si>
    <t>BOMFIM CARGAS EXPRES</t>
  </si>
  <si>
    <t xml:space="preserve">06.312.729.6      </t>
  </si>
  <si>
    <t xml:space="preserve">BOMFIM CARGAS E ENCOMENDAS LTDA         </t>
  </si>
  <si>
    <t xml:space="preserve">240.79.005-7      </t>
  </si>
  <si>
    <t xml:space="preserve">BOMFIM CARGAS SALVADOR </t>
  </si>
  <si>
    <t>BOMPEL INDUSTRIA DE CALÇADOS LTDA</t>
  </si>
  <si>
    <t>BOMPEL INDUSTRIA</t>
  </si>
  <si>
    <t>Toledo</t>
  </si>
  <si>
    <t xml:space="preserve">BOMPRECO S.A SUP DO NORDESTE            </t>
  </si>
  <si>
    <t xml:space="preserve">BOMPRECO S.A        </t>
  </si>
  <si>
    <t>BOMPRECO S.A SUPERMERCADOS DO NORDESTE</t>
  </si>
  <si>
    <t>BOMPRECO S.A</t>
  </si>
  <si>
    <t>BOMPRECO</t>
  </si>
  <si>
    <t>BOMPREÇO S.A SUPERMERCADOS DO NORDESTE</t>
  </si>
  <si>
    <t xml:space="preserve">BOMPRECO S.A SUPERMERCADOS DO NORDESTE  </t>
  </si>
  <si>
    <t xml:space="preserve">BOMPRECO            </t>
  </si>
  <si>
    <t xml:space="preserve">BOMPRECO SUP DO NORDESTE                </t>
  </si>
  <si>
    <t>BOMPRECO SUP DO NORD</t>
  </si>
  <si>
    <t xml:space="preserve">BOMPRECO SUP DO NORDESTE LTDA           </t>
  </si>
  <si>
    <t xml:space="preserve">16.159.911-7      </t>
  </si>
  <si>
    <t xml:space="preserve">BOMPRECO SUPERMERCADO DO NORDESTE       </t>
  </si>
  <si>
    <t>BOMPRECO SUP NORDEST</t>
  </si>
  <si>
    <t xml:space="preserve">BOMPRECO SUPERMERCADO DO NORDESTE LTDA. </t>
  </si>
  <si>
    <t xml:space="preserve">BOMPRECO LAGOA      </t>
  </si>
  <si>
    <t xml:space="preserve">BOMPRECO SUPERMERCADO DO NORDESTE LTDA  </t>
  </si>
  <si>
    <t>BOMPRECO SUPERMERCAD</t>
  </si>
  <si>
    <t>BOMPRECO SUPERMERCADOS DO  NORDESTE LTDA</t>
  </si>
  <si>
    <t>BOMPRECO SUPERMERCADOS DO NORDESTE</t>
  </si>
  <si>
    <t xml:space="preserve">BOMPRECO SUPERMERCADOS DO NORDESTE      </t>
  </si>
  <si>
    <t>BOMPRECO SUPERMERCADOS DO NORDESTE LTDA</t>
  </si>
  <si>
    <t xml:space="preserve">BOMPRECO SUPERMERCADOS DO NORDESTE LTDA </t>
  </si>
  <si>
    <t>BOMPRECO SUPERMECADO</t>
  </si>
  <si>
    <t>BOMPRECO SUP. DO NOR</t>
  </si>
  <si>
    <t xml:space="preserve">16.175.025-7      </t>
  </si>
  <si>
    <t>BONAMAKER IND E COM DE MAT P/POLIMENTO LTDA</t>
  </si>
  <si>
    <t>BONAMAKER IND E COM DE MAT P/POLIMENTO L</t>
  </si>
  <si>
    <t>Fagundes Varela</t>
  </si>
  <si>
    <t>BONANZA SUPERMERCADOS LTDA</t>
  </si>
  <si>
    <t xml:space="preserve">BONANZA SUPERMERCADOS LTDA.             </t>
  </si>
  <si>
    <t xml:space="preserve">BONANZA SUP LT CD   </t>
  </si>
  <si>
    <t xml:space="preserve">BONANZA SUPERMERCADOS LTDA              </t>
  </si>
  <si>
    <t xml:space="preserve">BONANZA             </t>
  </si>
  <si>
    <t>BONANZA SUPERMERCADO</t>
  </si>
  <si>
    <t>BONARTE COM DE MOVEIS LTDA</t>
  </si>
  <si>
    <t>BONERJAO SUPERMERCADOS LTDA</t>
  </si>
  <si>
    <t>Martins</t>
  </si>
  <si>
    <t>BONFIM PRODUTOS ALIMENTICIOS LTDA</t>
  </si>
  <si>
    <t>BONONI EQUIPAMENTOS INDUSTRIAIS LTDA.</t>
  </si>
  <si>
    <t>BONONI</t>
  </si>
  <si>
    <t xml:space="preserve">BONOPRECO ESTIVAS E CEREAIS LTDA EPP    </t>
  </si>
  <si>
    <t xml:space="preserve">BONOPRECO ESTIVAS   </t>
  </si>
  <si>
    <t>BORAQUIMICA LTDA</t>
  </si>
  <si>
    <t>BORBOREMA SUPERMERCADO LTDA</t>
  </si>
  <si>
    <t>BOREAS CORRETORA DE SEGUROS LTDA</t>
  </si>
  <si>
    <t>BOREAS CORRETORA DE SEGUROS LTDA M</t>
  </si>
  <si>
    <t>BORGES COM ATAC DE PROD ALIM LTDA</t>
  </si>
  <si>
    <t>BORGES COM ATAC</t>
  </si>
  <si>
    <t>BORMAX CORREIAS E MANGUEIRAS INDUSTRIAIS</t>
  </si>
  <si>
    <t>BORMAX</t>
  </si>
  <si>
    <t>BORVED DO BRASIL VEDAÇÕES TECNICAS LTDA</t>
  </si>
  <si>
    <t>BORVED DO BRASIL</t>
  </si>
  <si>
    <t>BOSIO COMERCIO DE MATERIAIS DE CONSTRUÇÃO EIRELLI</t>
  </si>
  <si>
    <t>OJUARA MATERIAL DE CONSTRUÇÃO</t>
  </si>
  <si>
    <t>BOTTINO MATERIAIS  DE CONST. LTDA</t>
  </si>
  <si>
    <t>BOTTINO CONSTRUCÕES LTDA</t>
  </si>
  <si>
    <t>Mesquita</t>
  </si>
  <si>
    <t>BOTTINO MATERIAIS DE CONSTRUÇAO LTDA</t>
  </si>
  <si>
    <t>AMOEDO CONSTRUCÕES</t>
  </si>
  <si>
    <t>BR CENTER MOVEIS LTDA.</t>
  </si>
  <si>
    <t>BR FARDAMENTOS EIRELLI LTDA</t>
  </si>
  <si>
    <t>BR FARDAMENTOS</t>
  </si>
  <si>
    <t>BR PAPEIS NET EIRELI</t>
  </si>
  <si>
    <t>BR PARAFUSOS IMPORTADORA COMERCIAL LTDA.</t>
  </si>
  <si>
    <t>BR PARAFUSOS</t>
  </si>
  <si>
    <t>BR PNEUS COMERCIO DE PECAS, PNEUS E SERV</t>
  </si>
  <si>
    <t xml:space="preserve">BR PNEUS            </t>
  </si>
  <si>
    <t xml:space="preserve">16.146.859-4      </t>
  </si>
  <si>
    <t>BR SENSOR ELETRONICA LTDA.</t>
  </si>
  <si>
    <t>BR SENSOR</t>
  </si>
  <si>
    <t>BR SOLUÇÕES INDUSTRIAIS LTDA</t>
  </si>
  <si>
    <t>BR SOLUÇÕES</t>
  </si>
  <si>
    <t>BR 101 COMERCIO DE COMBUSTIVEIS PLANALTO LTDA</t>
  </si>
  <si>
    <t>BR 101 COMERCIO DE COMBUSTIVEIS PLANALTO</t>
  </si>
  <si>
    <t>BR 101 LOGISTICA LTDA</t>
  </si>
  <si>
    <t xml:space="preserve">BR 101 LOGISTICA LTDA </t>
  </si>
  <si>
    <t>BRACOL BRAGA REVESTIMENTO LTDA</t>
  </si>
  <si>
    <t>BRACOL BRAGA</t>
  </si>
  <si>
    <t>BRADESCO - AGENCIA TRIANON EST UNIF</t>
  </si>
  <si>
    <t>BRADESCO AG.TRIANON EST UNIF</t>
  </si>
  <si>
    <t>BRADESCO ADMINISTRADORA DE CONSÓRCIOS LTDA</t>
  </si>
  <si>
    <t>BRADESCO CONSÓRCIOS</t>
  </si>
  <si>
    <t>BRADESCO AUTO/RE CIA DE SEGUROS</t>
  </si>
  <si>
    <t>BRADESCO SEGUROS</t>
  </si>
  <si>
    <t>BRADESCO SAUDE S/A</t>
  </si>
  <si>
    <t>BRADESCO SAUDE</t>
  </si>
  <si>
    <t>BRADESCO VIDA E PREVIDENCIA</t>
  </si>
  <si>
    <t>BRADIPE AUTOPEÇAS LTDA</t>
  </si>
  <si>
    <t>BRAGA COML  DE FERRAG. E MATER. DE CONST. EIRELI</t>
  </si>
  <si>
    <t xml:space="preserve">BRAGA FERRAGENS </t>
  </si>
  <si>
    <t>BRAKEY COMERCIO DE PRODUTOS DE HIGIENE EIRELI - EPP</t>
  </si>
  <si>
    <t>BRAKEY COMERCIO</t>
  </si>
  <si>
    <t>BRANDASSI ARTEFATOS DE BORRACHA LTDA</t>
  </si>
  <si>
    <t>BRADASSI ARTEFATOS</t>
  </si>
  <si>
    <t>BRANQUINHO &amp; BAPTISTA LTDA ME</t>
  </si>
  <si>
    <t>BRASFIL INDUSTRIA DE EQUIPAMENTOS LTDA ME</t>
  </si>
  <si>
    <t>BRASFIL INDUSTRIA</t>
  </si>
  <si>
    <t>BRASFIO INDUSTRIA E COMERCIO NORDESTE S/A</t>
  </si>
  <si>
    <t>BRASFIO INDUSTRIA</t>
  </si>
  <si>
    <t>Catende</t>
  </si>
  <si>
    <t>BRASIL CANA E ÁGUA LTDA</t>
  </si>
  <si>
    <t xml:space="preserve">BRASIL CANA </t>
  </si>
  <si>
    <t>BRASIL FIX C.R. LTDA</t>
  </si>
  <si>
    <t>BRASIL FIX EQUIPAMENTOS</t>
  </si>
  <si>
    <t>BRASIL INTER COMEX ELETRONICOS E INFORMATICA LTDA</t>
  </si>
  <si>
    <t>BRASIL LOG - DISTRIBUICAO E LOGISTICA E COMERCIO IMPORTACAO E EXPORTACAO LTDA</t>
  </si>
  <si>
    <t xml:space="preserve">BRASIL LOG - DISTRIBUICAO E LOGISTICA E COMERCIO IMPORTACAO </t>
  </si>
  <si>
    <t>Aparecida de Goiânia</t>
  </si>
  <si>
    <t>BRASIL MONITORAMENTOS AMBIENTAIS LTDA</t>
  </si>
  <si>
    <t>BRASIL MONITORAMENTOS</t>
  </si>
  <si>
    <t>BRASIL PARAFUSOS LTDA</t>
  </si>
  <si>
    <t>BRASIL PORTAS AUTOMATICAS LTDA</t>
  </si>
  <si>
    <t>BRASIL VEICULOS CIA DE SEGUROS</t>
  </si>
  <si>
    <t>BRASIL VEICULOS</t>
  </si>
  <si>
    <t>BRASILMEC SOLUÇÕES EM MECANICA INDUSTRIAL LTDA</t>
  </si>
  <si>
    <t>BRASILMEC</t>
  </si>
  <si>
    <t>BRASILTECKNOLOGIA EM ACUMULADORES HIDRAULICOS E BALÃO RESERVATORIO LTDA EPP</t>
  </si>
  <si>
    <t>BRASILTECK</t>
  </si>
  <si>
    <t>BRASIMPAR INDUSTRIA METALURGICA LTDA</t>
  </si>
  <si>
    <t>BRASIMPAR INDUSTRIA</t>
  </si>
  <si>
    <t>BRASIMPORT TRANSPORTE INDUSTRIA E COMERCIO LTDA</t>
  </si>
  <si>
    <t>BRASIMPORT TRANSPORTE INDUSTRIA E COMERC</t>
  </si>
  <si>
    <t>BRASINOX AÇO INOXIDAVEL LTDA</t>
  </si>
  <si>
    <t xml:space="preserve">BRASOLEO LUBRIFICANTES LTDA ME          </t>
  </si>
  <si>
    <t xml:space="preserve">BRASOLEO RN         </t>
  </si>
  <si>
    <t>BRASORT COMERCIO DE ALIMENTOS LTDA</t>
  </si>
  <si>
    <t>BRASPRESS</t>
  </si>
  <si>
    <t>BRASPRESS TRANSPORTES URGENTE LTDA</t>
  </si>
  <si>
    <t>BRASPRESS TRANSPORTES</t>
  </si>
  <si>
    <t>Pouso Alegre</t>
  </si>
  <si>
    <t>BRASPRESS TRANSPORTES URGENTES LTDA</t>
  </si>
  <si>
    <t>FILIAL CAMPINAS</t>
  </si>
  <si>
    <t>BRASPRESS IPATINGA</t>
  </si>
  <si>
    <t>Ipatinga</t>
  </si>
  <si>
    <t>Guaramirim</t>
  </si>
  <si>
    <t>Maringá</t>
  </si>
  <si>
    <t>BRASPRESS TRANSPOPRTES</t>
  </si>
  <si>
    <t>Pato Branco</t>
  </si>
  <si>
    <t>Feira de Santana</t>
  </si>
  <si>
    <t>Varginha</t>
  </si>
  <si>
    <t>BRASPRESS TRANSPORTES URGENTES</t>
  </si>
  <si>
    <t xml:space="preserve">BRASPRESS TRANSPORTES </t>
  </si>
  <si>
    <t>Passo Fundo</t>
  </si>
  <si>
    <t>São José do Rio Preto</t>
  </si>
  <si>
    <t xml:space="preserve">BRASPRESS </t>
  </si>
  <si>
    <t>Contagem</t>
  </si>
  <si>
    <t>BRASPRESS TRANSPORTES URGENTES LTDA.</t>
  </si>
  <si>
    <t xml:space="preserve">BRASPRESS TRANSPORTES URGENTES LTDA     </t>
  </si>
  <si>
    <t xml:space="preserve">BRASPRESS           </t>
  </si>
  <si>
    <t>BRASPRESS TRANSPORTES URGENTES LTDA - MG</t>
  </si>
  <si>
    <t>BRASPRESS - MG</t>
  </si>
  <si>
    <t>Uberaba</t>
  </si>
  <si>
    <t>BRASPRESS TRANSPORTES URGESNTES LTDA</t>
  </si>
  <si>
    <t>Palhoça</t>
  </si>
  <si>
    <t>BRASTEX S/A</t>
  </si>
  <si>
    <t xml:space="preserve">BRASTEX S.A                             </t>
  </si>
  <si>
    <t xml:space="preserve">BRASTEX             </t>
  </si>
  <si>
    <t>BRASTRELA IMPORTAÇÃO E EXPORTAÇÃO LTDA.</t>
  </si>
  <si>
    <t>BRASTRELA</t>
  </si>
  <si>
    <t>BRAVIUM S.A</t>
  </si>
  <si>
    <t>Serra</t>
  </si>
  <si>
    <t>BRAVIUM</t>
  </si>
  <si>
    <t>BRAY CONTROLS INDUSTRIA DE VALVULAS LTDA</t>
  </si>
  <si>
    <t>BRAY CONTROLS</t>
  </si>
  <si>
    <t>Paulínia</t>
  </si>
  <si>
    <t>BRAZILIAN INTERNATIONAL INC</t>
  </si>
  <si>
    <t>BLOOMINGTON</t>
  </si>
  <si>
    <t>BRAZILIAN WELDING INDUSTRIA E COMERCIO DE MAQUINAS LTDA</t>
  </si>
  <si>
    <t>BRAZMAX PRODUTOS AUTOMOTIVOS</t>
  </si>
  <si>
    <t>BRAZMAX PRODUTOS AUTOMOTIVOS LTDA</t>
  </si>
  <si>
    <t>BRB COMERCIO PB LTDA</t>
  </si>
  <si>
    <t xml:space="preserve">BRB BATERIAS </t>
  </si>
  <si>
    <t>BREE EFICIÊNCIA ENERGETICA S.A</t>
  </si>
  <si>
    <t>BREE EFICIÊNCIA</t>
  </si>
  <si>
    <t>Quatro Barras</t>
  </si>
  <si>
    <t>BRENDA DOS SANTOS PEIXOTO</t>
  </si>
  <si>
    <t>BRENNTAG QUIMICA BRASIL LTDA.</t>
  </si>
  <si>
    <t>Jundiaí</t>
  </si>
  <si>
    <t xml:space="preserve">BRENNTAG QUIMICA BRASIL LTDA            </t>
  </si>
  <si>
    <t xml:space="preserve">BRENNTAG            </t>
  </si>
  <si>
    <t>BRENTAG QUIMICA BRASIL LTDA</t>
  </si>
  <si>
    <t>BRENTAG</t>
  </si>
  <si>
    <t>BRESSAN DISTRIBUIDORA DE PECAS E MOTORES LTDA</t>
  </si>
  <si>
    <t>BRESSAN</t>
  </si>
  <si>
    <t>BRESSAN ELETRODIESEL LTDA</t>
  </si>
  <si>
    <t xml:space="preserve">BRF BRASIL FOODS S/A                    </t>
  </si>
  <si>
    <t xml:space="preserve">BRF                 </t>
  </si>
  <si>
    <t>Bom Conselho</t>
  </si>
  <si>
    <t>BRIDGESTONE DO BRASIL INDUSTRIA E COMERCIO LTDA</t>
  </si>
  <si>
    <t>BRIDGESTONE DO BRASIL</t>
  </si>
  <si>
    <t>Camaçari</t>
  </si>
  <si>
    <t>BRILT COMERCIO E SERVIÇOS LTDA</t>
  </si>
  <si>
    <t>BRILT COMERCIO</t>
  </si>
  <si>
    <t>BRINDES TIP LTDA</t>
  </si>
  <si>
    <t>BRINDES TIP</t>
  </si>
  <si>
    <t>BRINGER AGENCIAMENTO DE CARGAS NACIONAIS E INTERNACIONAIS LTDA</t>
  </si>
  <si>
    <t>BRIX CARGO</t>
  </si>
  <si>
    <t>90416768-14</t>
  </si>
  <si>
    <t>BRINGER DO BRASIL AGENCIAMENTO DE CARGAS NACIONAIS E INTERNA</t>
  </si>
  <si>
    <t>BRINGER DO BRASIL</t>
  </si>
  <si>
    <t>Cachoeirinha</t>
  </si>
  <si>
    <t>BRISANET SERVICOS DE TELECOMUNICACOES S.A.</t>
  </si>
  <si>
    <t>Pereiro</t>
  </si>
  <si>
    <t>BRISANET SERVIÇOS DE TELECOMUNICAÇÕES S.A.</t>
  </si>
  <si>
    <t>BRITO LIMA COMERCIO DE ALIMENTOS LTDA</t>
  </si>
  <si>
    <t>BRS PALETIZAÇÃO E TRASNPORTES LTDA ME</t>
  </si>
  <si>
    <t>BRUNA FERREIRA DE SOUZA</t>
  </si>
  <si>
    <t>BRUNA MAYARA SOUZA DE OLIVEIRA</t>
  </si>
  <si>
    <t>ELECTRO MACHINES</t>
  </si>
  <si>
    <t>BRUNA VANESSA FELIX RODRIGUES</t>
  </si>
  <si>
    <t>BRUNO ALENCAR VASCONCELOS</t>
  </si>
  <si>
    <t>BRUNO ANDERSON SOARES DE LIMA</t>
  </si>
  <si>
    <t>BRUNO CARDOSO FERREIRA</t>
  </si>
  <si>
    <t>BRUNO E MORATO COMERCIO E SERVIÇOS DE EQUIPAMENTO INDUSTRIAIS LTDA ME</t>
  </si>
  <si>
    <t>BRUNO E MORATO</t>
  </si>
  <si>
    <t>BRUNO HENRIQUE SANTOS DA CRUZ</t>
  </si>
  <si>
    <t>BRUNO KITEZ DOS SANTOS</t>
  </si>
  <si>
    <t>BRUNO LEONARDO COSTA DE MELO</t>
  </si>
  <si>
    <t>DISMAC IMPLEMENTOS E PEÇAS</t>
  </si>
  <si>
    <t xml:space="preserve">BRUNO NILTON DA CUNHA NOBREGA                  </t>
  </si>
  <si>
    <t xml:space="preserve">BRUNO NILTON        </t>
  </si>
  <si>
    <t>BRUNO RIBEIRO DOS SANTOS</t>
  </si>
  <si>
    <t>BRUNO TRINDADE MORAES - ME</t>
  </si>
  <si>
    <t>MPACK BRASIL</t>
  </si>
  <si>
    <t>16354138-8</t>
  </si>
  <si>
    <t>BRW SUPORTE E LOGISTICA PARA SAÚDE LTDA</t>
  </si>
  <si>
    <t>INSTITUTO SÃO PAULO</t>
  </si>
  <si>
    <t>BR27 SERVIÇOS DE TECNOLOGIA LTDA</t>
  </si>
  <si>
    <t xml:space="preserve">BS CENTRIFUGA PECAS E SERV. LTDA-ME     </t>
  </si>
  <si>
    <t xml:space="preserve">BS                  </t>
  </si>
  <si>
    <t xml:space="preserve">BS INDUSTRIA COMERCIO E SERVICOS LTDA   </t>
  </si>
  <si>
    <t xml:space="preserve">BS INDUSTRIA        </t>
  </si>
  <si>
    <t>B.S SIMONETTI DE OLIVEIRA</t>
  </si>
  <si>
    <t>SIMON ASSESSORIA DE IMAGEM</t>
  </si>
  <si>
    <t>BSB COMERCIAL DE COMBUSTIVEL LTDA ME</t>
  </si>
  <si>
    <t>BSB PRODUTORA DE EQUIPAMENTOS DE PROTEÇÃO INDIVIDUAL S/A</t>
  </si>
  <si>
    <t>BSB PRODUTORA DE EQUIPAMENTOS DE PROTEÇÃ</t>
  </si>
  <si>
    <t>Lins</t>
  </si>
  <si>
    <t>Castanhal</t>
  </si>
  <si>
    <t>BSR COMERCIO DE ALIMENTOS LTDA</t>
  </si>
  <si>
    <t xml:space="preserve">BSR COMERCIO DE ALIMENTOS LTDA    </t>
  </si>
  <si>
    <t>BT CONEXOES LTDA</t>
  </si>
  <si>
    <t>BUFFET MASSAS SANTANA SERVICO DE ALIMENTACAO PARA EVENTOS E RECEPCOES LTDA</t>
  </si>
  <si>
    <t xml:space="preserve">BUFFET MASSAS SANTANA SERVICO DE ALIMENTACAO PARA EVENTOS E </t>
  </si>
  <si>
    <t>BUREAU DIGITAL SERVICOS LTDA</t>
  </si>
  <si>
    <t xml:space="preserve">BUSSOLA FERRAMENTAS </t>
  </si>
  <si>
    <t>BUYSOFT DO BRASIL LTDA</t>
  </si>
  <si>
    <t>BUYSOFT</t>
  </si>
  <si>
    <t>905.229.095-0</t>
  </si>
  <si>
    <t xml:space="preserve">BV COMERCIO E ASSISTENCIA TECNICA LTDA  </t>
  </si>
  <si>
    <t xml:space="preserve">BV COMERCIO         </t>
  </si>
  <si>
    <t>BV TUBOS - COMERCIO DE PRODUTOS SIDERURGICOS E METALURGICOS</t>
  </si>
  <si>
    <t>BVI BRASIL VALVULAS INDUSTRIAIS LTDA</t>
  </si>
  <si>
    <t>BX CORRETORA DE SEGUROS LTDA</t>
  </si>
  <si>
    <t>BX CORRETORA</t>
  </si>
  <si>
    <t>Portel</t>
  </si>
  <si>
    <t>B2R COMERCIALIZADORA DE ENERGIA LTDA</t>
  </si>
  <si>
    <t>B2W COMPANHIA DIGITAL</t>
  </si>
  <si>
    <t>B2W COMP DIGITAL</t>
  </si>
  <si>
    <t>C &amp; M TRANSPORTADORA LTDA</t>
  </si>
  <si>
    <t>C &amp; Z EMPREENDIMENTOS RUA  LTDA</t>
  </si>
  <si>
    <t>CANTINHO DA PAZ (CENTRAL DE VEL. E CREMA</t>
  </si>
  <si>
    <t>C ASA COMERCIO E DISTRIBUIÇÃO DE FRIOS EIRELI</t>
  </si>
  <si>
    <t xml:space="preserve">C ASA COMERCIO E DISTRIBUIÇÃO DE FRIOS </t>
  </si>
  <si>
    <t>C B DE PAIVA &amp; CIA</t>
  </si>
  <si>
    <t>PAIVA SUPERMERCADOS</t>
  </si>
  <si>
    <t>C C DE ANDRADE</t>
  </si>
  <si>
    <t>SUP MINIPREÇO</t>
  </si>
  <si>
    <t>Nísia Floresta</t>
  </si>
  <si>
    <t xml:space="preserve">C C DE ANDRADE                          </t>
  </si>
  <si>
    <t xml:space="preserve">C C DE ANDRADE      </t>
  </si>
  <si>
    <t>São José de Mipibu</t>
  </si>
  <si>
    <t xml:space="preserve">C. D. DE MEDEIROS ALIMENTOS             </t>
  </si>
  <si>
    <t>C. D. DE MEDEIROS AL</t>
  </si>
  <si>
    <t>Carnaúba dos Dantas</t>
  </si>
  <si>
    <t>C DOS SANTOS LIMA &amp; CIA LTDA</t>
  </si>
  <si>
    <t>Riachão do Jacuípe</t>
  </si>
  <si>
    <t>C E A CONSULTORIA</t>
  </si>
  <si>
    <t>C F F DESENVOLVIMENTO DE PROD ELETRONICOS LTDA</t>
  </si>
  <si>
    <t>CFF INSTRUMENTOS DE MEDIÇÃO</t>
  </si>
  <si>
    <t>C F MEIRA DE VASCONCELOS NETO</t>
  </si>
  <si>
    <t>Canguaretama</t>
  </si>
  <si>
    <t xml:space="preserve">C GUIMARAES                             </t>
  </si>
  <si>
    <t xml:space="preserve">C GUIMARAES         </t>
  </si>
  <si>
    <t>C H S KANAIAMA CALCADOS LTDA</t>
  </si>
  <si>
    <t>Franca</t>
  </si>
  <si>
    <t>C I PEÇAS E SERVIÇOS LTDA</t>
  </si>
  <si>
    <t>BELLMAC</t>
  </si>
  <si>
    <t>C M V DA SILVA TRANSPORTES RODOVIARIO DE CARGAS</t>
  </si>
  <si>
    <t>C M V DA SILVA TRANSPORTES RODOVIARIO DE</t>
  </si>
  <si>
    <t>C MENDES FEITOSA</t>
  </si>
  <si>
    <t>C MOTA PROJETOS E CONSULTORIA ESTRUTURAL</t>
  </si>
  <si>
    <t>C MOTA</t>
  </si>
  <si>
    <t>C O CAVALCANTE  - ME.</t>
  </si>
  <si>
    <t>Bom Jesus</t>
  </si>
  <si>
    <t>C S B SILVA TRANSPORTES LTDA EIRELE</t>
  </si>
  <si>
    <t>C S B TRANSPORTES</t>
  </si>
  <si>
    <t>CABEDELO AUTOPECAS EIRELI</t>
  </si>
  <si>
    <t>PAMPA NORTE</t>
  </si>
  <si>
    <t>16.180.513-2</t>
  </si>
  <si>
    <t>CABEMA CABOS DE AÇO LTDA.</t>
  </si>
  <si>
    <t>CABEMA CABO DE AÇO</t>
  </si>
  <si>
    <t>CABINAS REAL LTDA</t>
  </si>
  <si>
    <t>CABINAS REAL</t>
  </si>
  <si>
    <t>086/0008800</t>
  </si>
  <si>
    <t>CABINE E ACESSORIOS LTDA</t>
  </si>
  <si>
    <t>CABO - CM PRODUTOS SIDERURGICOS</t>
  </si>
  <si>
    <t>CM PRODUTOS SIDERURGICOS</t>
  </si>
  <si>
    <t xml:space="preserve">CABO FORTE FERRAGENS LTDA               </t>
  </si>
  <si>
    <t xml:space="preserve">CABO FORTE          </t>
  </si>
  <si>
    <t xml:space="preserve">03.916.871-9      </t>
  </si>
  <si>
    <t>CABOS E LAMPADAS COMERCIO DE MATERIAIS ELETRICOS DE ALTA E BAIXA TENSÃO EIRELI</t>
  </si>
  <si>
    <t>CABOS E LAMPADAS COMERCIO</t>
  </si>
  <si>
    <t>CACHOOL COMERCIO E INDUSTRIA S/A</t>
  </si>
  <si>
    <t>CACS AGENCIAMENTO E TRANSPORTES LTDA</t>
  </si>
  <si>
    <t>CADIMAR - DISTRIBUIDORA DE AUTO PEÇAS LTDA</t>
  </si>
  <si>
    <t>CADIMAR</t>
  </si>
  <si>
    <t>Lauro de Freitas</t>
  </si>
  <si>
    <t>CAE HELENA HOLANDA</t>
  </si>
  <si>
    <t>CAERJ-CAMARA DE COM. E IND. DO ESTADO DO RIO DE JANEIRO</t>
  </si>
  <si>
    <t>CAERJ</t>
  </si>
  <si>
    <t>CAICO DISTRIBUIDORA DE LATICINIOS E FRIOS LTDA</t>
  </si>
  <si>
    <t>CAICO DISTRIBUIDORA DE LATICINIOS E FRIO</t>
  </si>
  <si>
    <t xml:space="preserve">CAIO CESAR BARRETO GUEDES DE QUEIROZ    </t>
  </si>
  <si>
    <t xml:space="preserve">CAIO CESAR          </t>
  </si>
  <si>
    <t xml:space="preserve">CAIO CESAR SOUZA DA SILVA               </t>
  </si>
  <si>
    <t xml:space="preserve">CAIO                </t>
  </si>
  <si>
    <t>CAIO HERMANY CAVALCANTE DOS SANTOS</t>
  </si>
  <si>
    <t>CAIXA ECONOMICA FEDERAL</t>
  </si>
  <si>
    <t>CEF</t>
  </si>
  <si>
    <t>CAIZE MARIA DE PONTES MATIAS</t>
  </si>
  <si>
    <t>CAJW E R. LTDA-ME</t>
  </si>
  <si>
    <t>CAJW</t>
  </si>
  <si>
    <t>CAL NORTE NORDESTE S.A</t>
  </si>
  <si>
    <t>CAL NORTE NORDESTE</t>
  </si>
  <si>
    <t>CAL SAO BERNARDO LTDA</t>
  </si>
  <si>
    <t>Governador Dix-Sept Rosado</t>
  </si>
  <si>
    <t>CAL TREVO INDUSTRIAL LTDA</t>
  </si>
  <si>
    <t>CAL TREVO</t>
  </si>
  <si>
    <t>Simão Dias</t>
  </si>
  <si>
    <t>CALCAR - INDÚSTRIA COMÉRCIO E TRANSPORTE DE MINERAIS LTDA</t>
  </si>
  <si>
    <t>CALCAR LTDA</t>
  </si>
  <si>
    <t>Frei Miguelinho</t>
  </si>
  <si>
    <t xml:space="preserve">CALCARIO IMAP-AGRO-MINERACAO LTDA       </t>
  </si>
  <si>
    <t xml:space="preserve">CALCARIO IMAP       </t>
  </si>
  <si>
    <t>JOÃO CAMARA</t>
  </si>
  <si>
    <t xml:space="preserve">20.024.395-0      </t>
  </si>
  <si>
    <t>CALCÁRIO RENOVA TERRA LTDA</t>
  </si>
  <si>
    <t>CALCÁRIO RENOVA TERRA</t>
  </si>
  <si>
    <t>Vertente do Lério</t>
  </si>
  <si>
    <t>CALDAS E ACOSTA ENGENHEIROS ASSOCIADOS LTDA</t>
  </si>
  <si>
    <t>CALDAS E ACOSTA ENGENHEIROS ASSOCIADOS</t>
  </si>
  <si>
    <t>Camaragibe</t>
  </si>
  <si>
    <t>CALDMEC CALDEIRARIA E MECANICA LTDA</t>
  </si>
  <si>
    <t>CALDMEC</t>
  </si>
  <si>
    <t>CALIFORNIA ACOS FINOS LT</t>
  </si>
  <si>
    <t>CALNORD MONTAGENS INDUSTRIAIS E LOCAÇÃO DE BENS MÓVEIS LTDA - EPP</t>
  </si>
  <si>
    <t xml:space="preserve">CALNORD MONTAGENS INDUSTRIAIS E LOCAÇÃO </t>
  </si>
  <si>
    <t>CALTEC QUIMICA INDUSTRIAL S.A</t>
  </si>
  <si>
    <t>CALTEC QUIMICA</t>
  </si>
  <si>
    <t>Itaperuçu</t>
  </si>
  <si>
    <t>CALUDIO C ARAUJO</t>
  </si>
  <si>
    <t>MERCADINHO N S CONCEIÇÃO</t>
  </si>
  <si>
    <t>Serra Caiada</t>
  </si>
  <si>
    <t>CAMAR MARINEMARICULTURA LTDA</t>
  </si>
  <si>
    <t>CAMAR MARINE</t>
  </si>
  <si>
    <t>CAMARA DE COMERCIALIZAÇÃO DE ENERGIA ELETRICA - CCE</t>
  </si>
  <si>
    <t>CCEE - CAMARA DE COMERCIALIZAÇÃO DE ENER</t>
  </si>
  <si>
    <t>CAMARA JUNIOR SERVIÇOS DE ESCOLTA RODOVIARIA LTDA-ME</t>
  </si>
  <si>
    <t>CAMARA JUNIOR</t>
  </si>
  <si>
    <t xml:space="preserve">CAMAROES PARAIBA LTDA                   </t>
  </si>
  <si>
    <t xml:space="preserve">CAMAROES            </t>
  </si>
  <si>
    <t>CAMAROES RN LTDA</t>
  </si>
  <si>
    <t>CAMBUI ACUCAR E ALCOOL LTDA</t>
  </si>
  <si>
    <t>Santa Helena de Goiás</t>
  </si>
  <si>
    <t>CAMEDIC COMERCIO E SERVIÇOS DE PRODUTOS MÉDICOS HOSPITATALARES EIRELI</t>
  </si>
  <si>
    <t>CAMEDIC COMERCIO</t>
  </si>
  <si>
    <t xml:space="preserve">CAMILA DISTRIBUIDORA E LOGISTICA LTDA   </t>
  </si>
  <si>
    <t>CAMILA DIST E LOGIST</t>
  </si>
  <si>
    <t>CAMILA DO CARMO DA SILVA</t>
  </si>
  <si>
    <t>CAMPELO &amp; AMPARO COMERCIO DE ALIMENTOS LTDA</t>
  </si>
  <si>
    <t>CAMPELO &amp; AMPARO COMERCIO DE ALIMENTOS L</t>
  </si>
  <si>
    <t>Medicilândia</t>
  </si>
  <si>
    <t xml:space="preserve">CAMPELO E PEREIRA LTDA                  </t>
  </si>
  <si>
    <t xml:space="preserve">CAMPELO E PEREIRA   </t>
  </si>
  <si>
    <t>CAMPILAR AQUACULTURA LTDA</t>
  </si>
  <si>
    <t xml:space="preserve">CAMPILAR AQUACULTURA LTDA </t>
  </si>
  <si>
    <t>CAMPINA COMERCIO DE ALIMENTOS LTDA</t>
  </si>
  <si>
    <t>CAMPINA COMERCIO DE COMBUSTIVEL PLANALTO EIRELI</t>
  </si>
  <si>
    <t>CAMPINA COMERCIO DE COMBUSTIVEL PLANALTO</t>
  </si>
  <si>
    <t>CAMPINENSE TRANSPORTE DE CARGAS E LOCACOES LTDA</t>
  </si>
  <si>
    <t>CAMPINENSE TRANSPORTE DE CARGAS LTDA</t>
  </si>
  <si>
    <t>CAMPINENSE TRANSPORTE</t>
  </si>
  <si>
    <t xml:space="preserve">CAMPINENSE TRANSPORTE DE CARGAS LTDA    </t>
  </si>
  <si>
    <t xml:space="preserve">CAMPINENSE          </t>
  </si>
  <si>
    <t>CAMPLAST COMERCIO DE EMBALAGENS</t>
  </si>
  <si>
    <t>CAMPLAST</t>
  </si>
  <si>
    <t>CAMPO ALEGRE COMERCIO E REPRESENTAÇÕES DE PRODUTOS AGRICOLAS LTDA ME</t>
  </si>
  <si>
    <t>CAMPO ALEGRE COMERCIO E REPRESENTAÇÕES D</t>
  </si>
  <si>
    <t>Carpina</t>
  </si>
  <si>
    <t xml:space="preserve">CAMPO TOTAL COM. PROD. AGR. LTDA        </t>
  </si>
  <si>
    <t xml:space="preserve">CAMPO TOTAL         </t>
  </si>
  <si>
    <t xml:space="preserve">03.602.818-5      </t>
  </si>
  <si>
    <t>CAMPOS E JACOME SERVIÇOS NEUROLOGICOS S/S LTDA</t>
  </si>
  <si>
    <t>CAMPOS</t>
  </si>
  <si>
    <t>João Pinheiro</t>
  </si>
  <si>
    <t>CANADA AGRO COMERCIO ATACADISTA DE PRODUTOS AGRICOLAS LTDA</t>
  </si>
  <si>
    <t>CANAFORTE COMERCIO DE MAQUINAS E EQUIPAMENTOS AGRICOLAS LTDA</t>
  </si>
  <si>
    <t>CANAFORTE COMERCIO DE MAQUINAS E EQUIPAM</t>
  </si>
  <si>
    <t>CANDIDO CUNHA SERVIÇOS MEDICOS LTDA</t>
  </si>
  <si>
    <t>CANDIDO CUNHA</t>
  </si>
  <si>
    <t>CANNELLI RESTAURANTE E CONVENIENCIA LTDA</t>
  </si>
  <si>
    <t xml:space="preserve">CANNELLI            </t>
  </si>
  <si>
    <t>CAP COMERCIO PEÇAS CAMINHÕES ONIBUS</t>
  </si>
  <si>
    <t xml:space="preserve">CAP COMERCIO </t>
  </si>
  <si>
    <t>CAPANEMA DISTRIBUIDORA DE ALIMENTOS LTDA</t>
  </si>
  <si>
    <t xml:space="preserve">CAPANEMA DISTRIBUIDORA DE ALIMENTOS LTDA        </t>
  </si>
  <si>
    <t>CARAJÁS MAT DE CONST. LTDA - JP</t>
  </si>
  <si>
    <t>CARAJÁS</t>
  </si>
  <si>
    <t>CARAJAS MATERIAL DE CONSTRUÇÃO LTDA</t>
  </si>
  <si>
    <t>CARAJAS MATERIAL DE CONSTRUÇÃO</t>
  </si>
  <si>
    <t>CARAU TRANSP. E COMERCIO DE DERIVADOS DE PETROLEO LTDA</t>
  </si>
  <si>
    <t>CARAU TRANSP. E COMERCIO DE DERIVADOS DE</t>
  </si>
  <si>
    <t>CARAU TRANSP E COMERCIO DE DERIVADOS DE PETROLEO LTDA</t>
  </si>
  <si>
    <t>CARBINOX INDUSTRIA E COMERCIO LTDA</t>
  </si>
  <si>
    <t>CARBINOX INDSUTRIA</t>
  </si>
  <si>
    <t>Arujá</t>
  </si>
  <si>
    <t xml:space="preserve">CARBORNORTE TECNICA COM E SERVICOS LTDA </t>
  </si>
  <si>
    <t xml:space="preserve">CARBORNORTE         </t>
  </si>
  <si>
    <t xml:space="preserve">CARDAN RECIFE LTDA                      </t>
  </si>
  <si>
    <t xml:space="preserve">CARDAN RECIFE       </t>
  </si>
  <si>
    <t xml:space="preserve">CARDAN RECIFE LTDA EPP </t>
  </si>
  <si>
    <t>CARDAN RECIFE</t>
  </si>
  <si>
    <t>CARDIOMED - COMERCIO DE EQUIPAMENTOS MEDICOS LTDA.</t>
  </si>
  <si>
    <t>CARDIOMED</t>
  </si>
  <si>
    <t>CARDOSO DA COSTA &amp; CIA LTDA</t>
  </si>
  <si>
    <t>BEMAIS SUPERMERCADOS</t>
  </si>
  <si>
    <t>BEMAIS MANAIRA</t>
  </si>
  <si>
    <t xml:space="preserve">CARDOSO DA COSTA &amp; CIA LTDA             </t>
  </si>
  <si>
    <t xml:space="preserve">CARDOSO DA COSTA    </t>
  </si>
  <si>
    <t>CARDOSO DA COSTA E CIA LTDA</t>
  </si>
  <si>
    <t>BEMAIS BESSA</t>
  </si>
  <si>
    <t>CARDOSO IND E COM DE PRODUTOS DE PAD E CONF LTDA - ME</t>
  </si>
  <si>
    <t>CARDOSO IND E COM DE PRODUTO</t>
  </si>
  <si>
    <t>CARFEL CASA DO RADIADOR FERRAMENTAS E PA</t>
  </si>
  <si>
    <t xml:space="preserve">CARFEL              </t>
  </si>
  <si>
    <t xml:space="preserve">16.059.994-6      </t>
  </si>
  <si>
    <t>CARGIL AGRICOLA S/A</t>
  </si>
  <si>
    <t>Primavera do Leste</t>
  </si>
  <si>
    <t>MT</t>
  </si>
  <si>
    <t>CARGIL</t>
  </si>
  <si>
    <t>Canarana</t>
  </si>
  <si>
    <t>Confresa</t>
  </si>
  <si>
    <t>Paranaguá</t>
  </si>
  <si>
    <t>CARGIL AGRICOLA SA</t>
  </si>
  <si>
    <t>Campo Novo do Parecis</t>
  </si>
  <si>
    <t>CARGILL AGRICOLA S/A</t>
  </si>
  <si>
    <t>CARGILL</t>
  </si>
  <si>
    <t>Ponta Grossa</t>
  </si>
  <si>
    <t>Três Lagoas</t>
  </si>
  <si>
    <t>PROVIDENCIALES</t>
  </si>
  <si>
    <t>CARGILL AGRICOLA SA</t>
  </si>
  <si>
    <t>096/2115045</t>
  </si>
  <si>
    <t>10.359.410-8</t>
  </si>
  <si>
    <t>CARIOBA PLAZA HOTEL LTDA - ME</t>
  </si>
  <si>
    <t>CARLA PEREIRA SILVA DE SOUZA EIRELI</t>
  </si>
  <si>
    <t>CARLENE GONCALVES DE AMORIM</t>
  </si>
  <si>
    <t>CARLINDO DOS SANTOS SILVA</t>
  </si>
  <si>
    <t xml:space="preserve">CARLITO RODRIGUES                       </t>
  </si>
  <si>
    <t xml:space="preserve">CARLITO RODRIGUES   </t>
  </si>
  <si>
    <t xml:space="preserve">16.144.337-0      </t>
  </si>
  <si>
    <t xml:space="preserve">CARLOS ALBERIS FERREIRA                 </t>
  </si>
  <si>
    <t>CARLOS ALBERIS FERRE</t>
  </si>
  <si>
    <t>CARLOS ALBERTO BACALHAL DE OLIVEIRA - EP</t>
  </si>
  <si>
    <t xml:space="preserve">CARLOS ALBERTO      </t>
  </si>
  <si>
    <t>CARLOS ALBERTO BACALHAU DE OLIVEIRA FILHO ME</t>
  </si>
  <si>
    <t>CARLOS ALBERTO BACALHAU DE OLIVEIRA FILH</t>
  </si>
  <si>
    <t xml:space="preserve">CARLOS ALBERTO BANDEIRA DE SOUZA        </t>
  </si>
  <si>
    <t xml:space="preserve">CARLOS ALBERTO DE SOUZA SILVA           </t>
  </si>
  <si>
    <t xml:space="preserve">CARLOS              </t>
  </si>
  <si>
    <t>Petrolina</t>
  </si>
  <si>
    <t xml:space="preserve">CARLOS ALBERTO MATIAS DOS SANTOS        </t>
  </si>
  <si>
    <t>CARLOS ALBERTO MATIA</t>
  </si>
  <si>
    <t xml:space="preserve">16.181.965-6      </t>
  </si>
  <si>
    <t xml:space="preserve">CARLOS ALBERTO PEIXOTO                  </t>
  </si>
  <si>
    <t>CARLOS ALBERTO PEIXO</t>
  </si>
  <si>
    <t>CARLOS ALBERTO PINTO DE SOUZA</t>
  </si>
  <si>
    <t>CARLOS PINTO DE SOUZA</t>
  </si>
  <si>
    <t xml:space="preserve">CARLOS ALBERTO RAMOS                    </t>
  </si>
  <si>
    <t>Campo de Santana</t>
  </si>
  <si>
    <t>CARLOS ALBERTO XAVIER DE BRITO</t>
  </si>
  <si>
    <t xml:space="preserve">CARLOS ANTONIO AVILA HOTEL CAJU         </t>
  </si>
  <si>
    <t>HOTEL CAJU EXPRESS</t>
  </si>
  <si>
    <t xml:space="preserve">CARLOS ANTONIO BARBOSA DA SILVA         </t>
  </si>
  <si>
    <t xml:space="preserve">CARLOS ANT. BARBOSA </t>
  </si>
  <si>
    <t xml:space="preserve">CARLOS ANTONIO BEZERRA DA SILVA         </t>
  </si>
  <si>
    <t>CARLOS ANTONIO BEZER</t>
  </si>
  <si>
    <t>CARLOS ANTONIO DA SILVA</t>
  </si>
  <si>
    <t xml:space="preserve">CARLOS ANTONIO DE CASTRO PEIXOTO        </t>
  </si>
  <si>
    <t>CARLOS ANTONIO DE CA</t>
  </si>
  <si>
    <t xml:space="preserve">16.093.782-5      </t>
  </si>
  <si>
    <t>CARLOS ANTONIO DE FREITAS</t>
  </si>
  <si>
    <t xml:space="preserve">CARLOS ANTONIO PEREIRA DE OLIVEIRA      </t>
  </si>
  <si>
    <t xml:space="preserve">CARLOS ANTONIO      </t>
  </si>
  <si>
    <t>Alagoinha</t>
  </si>
  <si>
    <t xml:space="preserve">CARLOS ANTONIO SOARES DA SILVA          </t>
  </si>
  <si>
    <t>CARLOS AUGUSTO AGUIAR MENEZES</t>
  </si>
  <si>
    <t>Floriano</t>
  </si>
  <si>
    <t>CARLOS BORBA DE ARAUJO</t>
  </si>
  <si>
    <t xml:space="preserve">CARLOS CEZAR CAMARA DA SILVA            </t>
  </si>
  <si>
    <t xml:space="preserve">CARLOS CESAR CAMARA </t>
  </si>
  <si>
    <t>CARLOS CICERO DE SOUSA</t>
  </si>
  <si>
    <t>Nova Olinda</t>
  </si>
  <si>
    <t>CARLOS CICERO E ALMEIDA LTDA</t>
  </si>
  <si>
    <t>Olho D'Água</t>
  </si>
  <si>
    <t>16.504.580-9</t>
  </si>
  <si>
    <t>CARLOS EDUARDO CARVALHO RIBEIRO-ME</t>
  </si>
  <si>
    <t>CARLOS EDUARDO CARVALHO RIBEIRO - ME</t>
  </si>
  <si>
    <t>CARLOS EDUARDO CAVALCANTI GONÇALVES</t>
  </si>
  <si>
    <t>CARLOS EDUARDO</t>
  </si>
  <si>
    <t>CARLOS EDUARDO FRAZÃO SOCIEDADE INDIVIDUAL E ADVOCACIA</t>
  </si>
  <si>
    <t xml:space="preserve">CARLOS EDUARDO </t>
  </si>
  <si>
    <t xml:space="preserve">CARLOS EDUARDO OZORIO GALLUCCI COMERCIAL - ME </t>
  </si>
  <si>
    <t xml:space="preserve">KIT SINAL </t>
  </si>
  <si>
    <t>CARLOS HENRIQUE BEZERRA CHAGAS</t>
  </si>
  <si>
    <t xml:space="preserve">CARLOS HENRIQUE VIRGOVINO DA SILVA - ME </t>
  </si>
  <si>
    <t xml:space="preserve">CARLOS HENRIQUE     </t>
  </si>
  <si>
    <t>CARLOS LEONARDO CABRAL</t>
  </si>
  <si>
    <t xml:space="preserve">CARLOS LINDACI ELIAS DE OLIVEIRA        </t>
  </si>
  <si>
    <t xml:space="preserve">CARLOS LINDACI      </t>
  </si>
  <si>
    <t xml:space="preserve">CARLOS PEREIRA DA SILVA                 </t>
  </si>
  <si>
    <t>CARLOS PEREIRA DA SI</t>
  </si>
  <si>
    <t>CARLOS PONCE BISNETO EIRELI EPP</t>
  </si>
  <si>
    <t>CARLOS ROBERTO RODRIGUES DA SILVA</t>
  </si>
  <si>
    <t>CARLOS ROBERTO RODRIGUES</t>
  </si>
  <si>
    <t>CAROL GRAFICA LTDA ME</t>
  </si>
  <si>
    <t>CAROL GRAFICA LTDA</t>
  </si>
  <si>
    <t>CAROLINA DE SOUZA SANTOS</t>
  </si>
  <si>
    <t>CAROLINA DIAS DE ALBUQUERQUE BARBOSA ME</t>
  </si>
  <si>
    <t>CAROLINA GONCALVES RODRIGUES DO NASCIMENTO</t>
  </si>
  <si>
    <t>CAROLINE LAURO LIMA CIRILO EPP</t>
  </si>
  <si>
    <t>ACOPFLEX ACOPLAMENTOS E ROLAMENTOS</t>
  </si>
  <si>
    <t>CAROLYNE SOUZA DO NASCIMENTO EIRELI</t>
  </si>
  <si>
    <t>Conceição</t>
  </si>
  <si>
    <t xml:space="preserve">CARPEL ALIMENTOS LTDA                   </t>
  </si>
  <si>
    <t>CARPEL ALIMENTOS LTD</t>
  </si>
  <si>
    <t xml:space="preserve">16.106.056-0      </t>
  </si>
  <si>
    <t>CARREFOUR COMERCIO E INDUSTRIA LTDA</t>
  </si>
  <si>
    <t>CARREFOUR</t>
  </si>
  <si>
    <t xml:space="preserve">CARREFOUR COMERCIO E INDUSTRIA LTDA     </t>
  </si>
  <si>
    <t xml:space="preserve">CARREFOUR           </t>
  </si>
  <si>
    <t>CARREIRA E TEMPONI LTDA</t>
  </si>
  <si>
    <t>CNA AUTOMAÇÃO INDUSTRIAL E ENGENHARIA</t>
  </si>
  <si>
    <t>CARREIROS AUTO PECAS LTDA EPP</t>
  </si>
  <si>
    <t>CARTORIO REG.IMOVEIS MAMANGUAPE-1 TABELIONATO DE PROTESTO DA COMARCA DE MAMANGUAPE</t>
  </si>
  <si>
    <t>CARTORIO DE REG.IMOVEIS DE MAMANGUAPE</t>
  </si>
  <si>
    <t>CARTORIO TOSCANO DE BRITO JOAO PESSOA CARTORIO 2 OFICIO DE NOTAS</t>
  </si>
  <si>
    <t>CARTORIO TOSCANO DE BRITO</t>
  </si>
  <si>
    <t>CARTORIO 1º OFICIO MAMANGUAPE - ALTAIR CAVALCANTI QUINTÃO</t>
  </si>
  <si>
    <t>CARTORIO SILVA RAMOS</t>
  </si>
  <si>
    <t>CARTUCHO EXPRESS E COMUNICAÇÃO VISUAL LTDA</t>
  </si>
  <si>
    <t>CARTUCHO EXPRESS E COMUNICAÇÃO VISUAL LT</t>
  </si>
  <si>
    <t>CARVALHAES PRODUTOS PARA LABORATORIO LTDA</t>
  </si>
  <si>
    <t>CARVALHÃES PRODUTOS</t>
  </si>
  <si>
    <t>Campo Limpo Paulista</t>
  </si>
  <si>
    <t>CARVALHO COMERCIO DE ARTIGOS ALIMENTICIOS LTDA</t>
  </si>
  <si>
    <t>CARVALHO COMERCIO DE ARTIGOS</t>
  </si>
  <si>
    <t xml:space="preserve">CARVALHO E FILHOS LTDA                  </t>
  </si>
  <si>
    <t xml:space="preserve">CARVALHO E FILHOS   </t>
  </si>
  <si>
    <t xml:space="preserve">16.025.884-7      </t>
  </si>
  <si>
    <t xml:space="preserve">CARVALHO MENDONÇA COMERCIO DE PEÇAS LTDA </t>
  </si>
  <si>
    <t>MARCELO AUTO PEÇAS</t>
  </si>
  <si>
    <t>CARVALHO SERVICOS EM CALDEIRARIA LTDA</t>
  </si>
  <si>
    <t xml:space="preserve">CARVAPLAST IND E COM DE PLASTICOS S.A   </t>
  </si>
  <si>
    <t xml:space="preserve">CARVAPLAST          </t>
  </si>
  <si>
    <t xml:space="preserve">CASA ALVES MERCADINHO EIRELI - ME.          </t>
  </si>
  <si>
    <t xml:space="preserve">CASA ALVES MERCADINHO EIRELI - ME.      </t>
  </si>
  <si>
    <t>CASA BOMPRECO COMERCIO VAREJISTA LTDA</t>
  </si>
  <si>
    <t>16.410.565-4</t>
  </si>
  <si>
    <t>CASA DA CALDEIRA LTDA</t>
  </si>
  <si>
    <t>CASA DA CALDEIRA</t>
  </si>
  <si>
    <t>Paiçandu</t>
  </si>
  <si>
    <t>CASA DA MOTOKA LTDA</t>
  </si>
  <si>
    <t>CASA DA MOTOKA</t>
  </si>
  <si>
    <t>CASA DA REFRIGEÇÃO LTDA</t>
  </si>
  <si>
    <t>CASA DA REFRIGERAÇÃO</t>
  </si>
  <si>
    <t>CASA DAS ANTENAS MATERIAL ELETRONICO LTDA EPP</t>
  </si>
  <si>
    <t>CASA DAS ANTENAS MATERIAL ELETRONICO LTD</t>
  </si>
  <si>
    <t>CASA DAS JUNTAS LTDA</t>
  </si>
  <si>
    <t>CASA DAS JUNTAS</t>
  </si>
  <si>
    <t>CASA DAS PLACAS LTDA</t>
  </si>
  <si>
    <t>CASA DAS PLACAS</t>
  </si>
  <si>
    <t>CASA DAS RAÇÕES PRATA LTDA</t>
  </si>
  <si>
    <t>CASA DAS RACOES PRATA LTDA</t>
  </si>
  <si>
    <t>Aracaju</t>
  </si>
  <si>
    <t>CASA DAS SOLDAS LTDA</t>
  </si>
  <si>
    <t>CASA DAS SOLDAS</t>
  </si>
  <si>
    <t xml:space="preserve">CASA DE MASSAS MEDEIROS LTDA            </t>
  </si>
  <si>
    <t xml:space="preserve">CASA DE MASSAS      </t>
  </si>
  <si>
    <t>Nova Palmeira</t>
  </si>
  <si>
    <t xml:space="preserve">CASA DO BORRACHEIRO LTDA                </t>
  </si>
  <si>
    <t xml:space="preserve">CASA DO BORRACHEIRO </t>
  </si>
  <si>
    <t xml:space="preserve">16.149.808-6      </t>
  </si>
  <si>
    <t>CASA DO CAMINHÃO COMERCIO LTDA</t>
  </si>
  <si>
    <t>CASA DO CAMINHÃO</t>
  </si>
  <si>
    <t xml:space="preserve">CASA DO LABORATORIO LTDA                </t>
  </si>
  <si>
    <t xml:space="preserve">CASA DO LABORATORIO </t>
  </si>
  <si>
    <t>CASA DO LENHADOR MAQUINAS E EQUIPAMENTOS AGRICOLAS LTDA-ME</t>
  </si>
  <si>
    <t>CASA DO LENHADOR</t>
  </si>
  <si>
    <t>CASA DO OLEO</t>
  </si>
  <si>
    <t>CASA DO PADEIRO COMERCIO ATACADISTA DE ALIMENTOS LTDA</t>
  </si>
  <si>
    <t>CASA DO PADEIRO</t>
  </si>
  <si>
    <t>CASA DO TORNO FERR. EQUIP. LTDA</t>
  </si>
  <si>
    <t>CASA DO TORNO</t>
  </si>
  <si>
    <t>CASA DOS EXTINTORES LIANA MARIA CAMPELO</t>
  </si>
  <si>
    <t>CASA DOS EXTINTORES</t>
  </si>
  <si>
    <t>CASA DOS FUSIVEIS E MONTAGEM LTDA - EPP</t>
  </si>
  <si>
    <t>CASA DOS FUSIVEIS</t>
  </si>
  <si>
    <t>CASA DOS MACHOS FERRAMENTAS INDUSTRIAIS LTDA</t>
  </si>
  <si>
    <t>CASA DOS MACHOS</t>
  </si>
  <si>
    <t>CASA DOS MOTORES E BOMBAS EIRELLI - EPP</t>
  </si>
  <si>
    <t>CASA DOS MOTORES</t>
  </si>
  <si>
    <t>CASA DOS PARAFUSOS COM. DE FERRAGENS EIRELI</t>
  </si>
  <si>
    <t>CASA DOS PARAFUSOS COMERCIO</t>
  </si>
  <si>
    <t>CASA DOS PARAFUSOS COMERCIO DE FERRAMENTAS EIRELLI</t>
  </si>
  <si>
    <t>CASA DOS PARAFUSOS</t>
  </si>
  <si>
    <t xml:space="preserve">CASA DOS PNEUS BOA VIAGEM               </t>
  </si>
  <si>
    <t>CASA DOS PNEUS BOA V</t>
  </si>
  <si>
    <t>CASA LIMA UTILIDADES LTDA</t>
  </si>
  <si>
    <t>CASA LIMA UTILIDADES</t>
  </si>
  <si>
    <t>CASA LOTERICA CELINA LTDA</t>
  </si>
  <si>
    <t>CASA MONDOVINO DE ALIMENTOS EIRELI</t>
  </si>
  <si>
    <t>CASA MONDOVINO</t>
  </si>
  <si>
    <t>CASA PAROQUIAL NOSSA SENHORA DAS MERCES</t>
  </si>
  <si>
    <t>CASA PRATICA COMERCIAO LTDA</t>
  </si>
  <si>
    <t>CASA PRATICA</t>
  </si>
  <si>
    <t>CASA SHOPPING MOVEIS LTDA</t>
  </si>
  <si>
    <t>CASA SHOPPING</t>
  </si>
  <si>
    <t>CASALAB COM. ATAC DE EQUIP. E SUPR. LAB LTDA-ME</t>
  </si>
  <si>
    <t>CASALAB</t>
  </si>
  <si>
    <t>CASSIO DOS SANTOS BARBOSA</t>
  </si>
  <si>
    <t>CARLITO CONFECÇÕES E ESTOFADOS</t>
  </si>
  <si>
    <t>CASSIO MAURICIO DE ARAUJO OLIVEIRA</t>
  </si>
  <si>
    <t>16.478.899-9</t>
  </si>
  <si>
    <t>CASSIO RODRIGUES DA CUNHA LIMA GOVERNADOR - ELEIÇÃO 2014</t>
  </si>
  <si>
    <t>ELEIÇÃO 2014</t>
  </si>
  <si>
    <t>CASTELO BRANCO SERVIÇO TECNICO E CONSULTORIA LTDA</t>
  </si>
  <si>
    <t>CASTELO BRANCO</t>
  </si>
  <si>
    <t>CATALÃO MONTAGEM LTDA</t>
  </si>
  <si>
    <t>CATALÃO MONTAGEM</t>
  </si>
  <si>
    <t>CATRACA(URBANA)</t>
  </si>
  <si>
    <t xml:space="preserve">CAUPECAS COMERCIO LTDA                  </t>
  </si>
  <si>
    <t xml:space="preserve">CAUPECAS            </t>
  </si>
  <si>
    <t>CAVALCANTE &amp; CIA LTDA</t>
  </si>
  <si>
    <t>CAVALCANTE &amp; SOUZA ADVOGADOS ASSOCIADOS</t>
  </si>
  <si>
    <t>CAVALCANTI ALBUQUERQUE ENGENHARIA LTDA</t>
  </si>
  <si>
    <t>VERTICE ENGENHARIA</t>
  </si>
  <si>
    <t>CAVALCANTI PRIMO VEICULOS LTDA</t>
  </si>
  <si>
    <t>CALVANTI PRIMO</t>
  </si>
  <si>
    <t>CAVESA CAMPINA GRANDE VEÍCULOS LTDA</t>
  </si>
  <si>
    <t>CAVESA CAMPINA GRANDE</t>
  </si>
  <si>
    <t>CAZUZA EXPRESS TRANSPORTES LTDA - EPP</t>
  </si>
  <si>
    <t>CAZUZA EXPRESS</t>
  </si>
  <si>
    <t xml:space="preserve">C.B. INDUSTRIA DE BEBIDAS LTDA          </t>
  </si>
  <si>
    <t xml:space="preserve">C.B.                </t>
  </si>
  <si>
    <t xml:space="preserve">C.B. SERV. CONSULTORIA LTDA             </t>
  </si>
  <si>
    <t>C.B. SERV. CONSULTOR</t>
  </si>
  <si>
    <t>CBA COMERCIO DE CONEXÕES TUBOS E VALVULAS EIRELI ME</t>
  </si>
  <si>
    <t>CBA COMERCIO</t>
  </si>
  <si>
    <t>CBA TRANSPORTES E LOGISTICA LTDA</t>
  </si>
  <si>
    <t>CBA TRANSPORTES</t>
  </si>
  <si>
    <t>Americana</t>
  </si>
  <si>
    <t>CBV SERRALHARIA LTDA - ME</t>
  </si>
  <si>
    <t>CBV SERRALHARIA</t>
  </si>
  <si>
    <t>C.C. CASA E CONSTRUÇÃO LTDA</t>
  </si>
  <si>
    <t>C &amp; C - CASA E CONSTRUÇÃO</t>
  </si>
  <si>
    <t>Nova Iguaçu</t>
  </si>
  <si>
    <t>C.C DE SOUZA REPARO EM INSTRUMENTOS - ME</t>
  </si>
  <si>
    <t>SOUZA ENGENHARIA</t>
  </si>
  <si>
    <t xml:space="preserve">CCB CIMPOR CIMENTOS DO BRASIL LTDA      </t>
  </si>
  <si>
    <t xml:space="preserve">CIMPOR              </t>
  </si>
  <si>
    <t xml:space="preserve">16.003.688-7      </t>
  </si>
  <si>
    <t xml:space="preserve">CCBR CENTRAL DE COMMODITIES BRASIL LTDA </t>
  </si>
  <si>
    <t xml:space="preserve">CCBR                </t>
  </si>
  <si>
    <t>CDA - COMERCIO E SERVIÇOS DE RESIDUOS E SUCATAS LTDA</t>
  </si>
  <si>
    <t>CDA COMERCIO</t>
  </si>
  <si>
    <t>CDANTAS COMERCIO VAREJISTA DE ALIMENTOS LTDA</t>
  </si>
  <si>
    <t xml:space="preserve">CDANTAS COMERCIO VAREJISTA DE ALIMENTOS </t>
  </si>
  <si>
    <t xml:space="preserve">CDS ATACADISTA DISTRIBUIDOR LTDA        </t>
  </si>
  <si>
    <t xml:space="preserve">CDS                 </t>
  </si>
  <si>
    <t>CECCATO ITALIA COMERCIO DE SISTEMAS DE LAVAGEM LTDA.</t>
  </si>
  <si>
    <t xml:space="preserve">CECCATO </t>
  </si>
  <si>
    <t>CECYLIA GOMES FERNANDES</t>
  </si>
  <si>
    <t>CEDISA CENTRAL DE ACO S/A</t>
  </si>
  <si>
    <t>CEDISA CENTRAL DE AÇO S/A</t>
  </si>
  <si>
    <t>CEDISA CENTRAL DE AÇO S/A FABRICAÇÃO</t>
  </si>
  <si>
    <t>CEDISA</t>
  </si>
  <si>
    <t xml:space="preserve">CEDRUL CENTRO DE DIAGNOSTICO POR IMAGEM </t>
  </si>
  <si>
    <t xml:space="preserve">CEDRUL              </t>
  </si>
  <si>
    <t xml:space="preserve">CEFAS REPRESENTACOES LTDA               </t>
  </si>
  <si>
    <t xml:space="preserve">CEFAS               </t>
  </si>
  <si>
    <t xml:space="preserve">CELDA MARIA VENANCIO DA SILVA MARQUES   </t>
  </si>
  <si>
    <t>CELDA MARIA VENANCIO</t>
  </si>
  <si>
    <t xml:space="preserve">CELEIDA AVELINO MIGUEL DE CARVALHO      </t>
  </si>
  <si>
    <t xml:space="preserve">CELIDE AVEINO       </t>
  </si>
  <si>
    <t>CELEIRO PRAIA RESTAURANTE LTDA</t>
  </si>
  <si>
    <t>CELEIRO BEACH</t>
  </si>
  <si>
    <t>CELESTINO FERNANDO COSTA DA SILVA</t>
  </si>
  <si>
    <t xml:space="preserve">CELIA RODRIGUES DE OLIVEIRA SILVA       </t>
  </si>
  <si>
    <t xml:space="preserve">CELIA RPDRIGUES     </t>
  </si>
  <si>
    <t>CELIO BATISTA DE OLIVEIRA - ME</t>
  </si>
  <si>
    <t xml:space="preserve">CELSITE.COM.BR CELULARES LTDA           </t>
  </si>
  <si>
    <t>CELSITE</t>
  </si>
  <si>
    <t>CEM POR CENTO COMERCIO E DISTRIBUIÇÃO DE ELETRO ELETRONICO LTDA-EPP</t>
  </si>
  <si>
    <t>100% ELETRONICA</t>
  </si>
  <si>
    <t>CEMIL TUBOS E CONEXÕES LTDA</t>
  </si>
  <si>
    <t>CEMIL TUBOS</t>
  </si>
  <si>
    <t>CENA CENTRO DE ENERGIA NUCLEAR NA AGRICULTURA</t>
  </si>
  <si>
    <t>CENA</t>
  </si>
  <si>
    <t>CENTER DIESEL AUTO PEÇAS</t>
  </si>
  <si>
    <t>NOVA CENTER ATACADO</t>
  </si>
  <si>
    <t>Viana</t>
  </si>
  <si>
    <t>CENTER FLORA COMERCIO E SERVIÇOS  LTDA</t>
  </si>
  <si>
    <t>CENTER ROYAL QUIMICA INDUSTRIAL LTDA</t>
  </si>
  <si>
    <t>CENTRAL AÇUCAREIRA SANTO ANTONIO S/A MATRIZ</t>
  </si>
  <si>
    <t>USINA SANTO ANTONIO</t>
  </si>
  <si>
    <t>São Luís do Quitunde</t>
  </si>
  <si>
    <t xml:space="preserve">CENTRAL ANALITICA LTDA                  </t>
  </si>
  <si>
    <t xml:space="preserve">CENTRAL ANALITICA   </t>
  </si>
  <si>
    <t>CENTRAL COMERCIO ATACADISTA  LTDA</t>
  </si>
  <si>
    <t>CENTRAL COMERCIO VAREJISTA E ATACADO LTDA</t>
  </si>
  <si>
    <t>CENTRAL COMERCIO VAREJISTA E ATACADO LTD</t>
  </si>
  <si>
    <t>CENTRAL DA CONSTRUÇÃO LTDA</t>
  </si>
  <si>
    <t>CENTRAL DA CONSTRUÇÃO</t>
  </si>
  <si>
    <t>CENTRAL DA ECONOMIA - LOJA 6 - BELEM LTDA</t>
  </si>
  <si>
    <t>CENTRAL DA ECONOMIA LOJA 1 - ARARUNA LTDA</t>
  </si>
  <si>
    <t>CENTRAL DA ECONOMIA LTDA</t>
  </si>
  <si>
    <t xml:space="preserve">CENTRAL DA ECONOMIA LTDA         </t>
  </si>
  <si>
    <t xml:space="preserve">CENTRAL DA ECONOMIA LTDA      </t>
  </si>
  <si>
    <t xml:space="preserve">CENTRAL DA ECONOMIA SUPERMERCADOS       </t>
  </si>
  <si>
    <t>CENTRAL DA ECON SUPE</t>
  </si>
  <si>
    <t>CENTRAL DAS FECHADURAS LTDA</t>
  </si>
  <si>
    <t>CENTRAL DAS FECHADURAS</t>
  </si>
  <si>
    <t>CENTRAL DE ADUBOS COMERCIO E REPRESENTAÇÕES LTDA</t>
  </si>
  <si>
    <t>CENTRAL DE ADUBOS</t>
  </si>
  <si>
    <t>CENTRAL DE ALIMENTOS FEITOSA EIRELI</t>
  </si>
  <si>
    <t>Sapucaia</t>
  </si>
  <si>
    <t xml:space="preserve">CENTRAL DE ALIMENTOS PESSOENSE LTDA     </t>
  </si>
  <si>
    <t>CENTRAL ALIM PESSOEN</t>
  </si>
  <si>
    <t xml:space="preserve">CENTRAL DE ALIMENTOS QUIRINO LTDA       </t>
  </si>
  <si>
    <t>CENTRAL ALIM QUIRINO</t>
  </si>
  <si>
    <t>CENTRAL DE CARGAS SÃO JOÃO LTDA -ME</t>
  </si>
  <si>
    <t>CENTRAL DE CARGAS SÃO JOÃO</t>
  </si>
  <si>
    <t>São João D'Aliança</t>
  </si>
  <si>
    <t>CENTRAL DE COMPRAS REDE POTYGUAR LTDA</t>
  </si>
  <si>
    <t>CENTRAL DE DISTRIBUIÇAO NOSSAGENTE</t>
  </si>
  <si>
    <t>CENTRAL DE DISTRIBUICAO QUEIROZ LTDA</t>
  </si>
  <si>
    <t>CENTRAL DE DISTRIBUIÇAO REDE MAIS LTDA EPP</t>
  </si>
  <si>
    <t>CENTRAL DE DISTRIBUIÇAO REDE MAIS LTDA E</t>
  </si>
  <si>
    <t>CENTRAL DE QUALIFICAÇÃO ANALITICA LTDA - ME</t>
  </si>
  <si>
    <t>CENTRLA DE QUALIFICAÇÃO ANALITICA</t>
  </si>
  <si>
    <t>CENTRAL DISTRIBUIDORA DE ALIMENTOS LTDA</t>
  </si>
  <si>
    <t>CENTRAL DIS DE ALIMENTOS</t>
  </si>
  <si>
    <t xml:space="preserve">CENTRAL DO TRIGO E RACOES LTDA          </t>
  </si>
  <si>
    <t xml:space="preserve">CENTRAL DO TRIGO    </t>
  </si>
  <si>
    <t>CENTRAL ENERGETICA MORRINHOS SA</t>
  </si>
  <si>
    <t>Morrinhos</t>
  </si>
  <si>
    <t>CENTRAL FELIX LOGISTICA E TRANSPORTES LTDA</t>
  </si>
  <si>
    <t>CFL TRANSPORTES</t>
  </si>
  <si>
    <t>CENTRAL FELIX</t>
  </si>
  <si>
    <t>CENTRAL HIDRÁULICA PIRACICABA CO. DE MAT.HID. E ELETRIC. EIRELI EPP</t>
  </si>
  <si>
    <t>CENTRAL HIDRÁULICA</t>
  </si>
  <si>
    <t>CENTRAL IND. E COM. DE PRODS. DE PAD. E CONF. LTDA-ME</t>
  </si>
  <si>
    <t>PADARIA E PIZZARIA CENTRAL</t>
  </si>
  <si>
    <t>CENTRAL MIX DISTRIBUIDORA LTDA</t>
  </si>
  <si>
    <t xml:space="preserve">CENTRAL PLAST       </t>
  </si>
  <si>
    <t xml:space="preserve">CENTRAL PAES LTDA                       </t>
  </si>
  <si>
    <t xml:space="preserve">CENTRAL PAES LT     </t>
  </si>
  <si>
    <t>CENTRAL PLAST COMERCIAL EIRELI ME</t>
  </si>
  <si>
    <t>CENTRAL PLAST</t>
  </si>
  <si>
    <t>CENTRAL SUPERMERCADO LTDA</t>
  </si>
  <si>
    <t xml:space="preserve">CENTRAL SUPERMERCADO LTDA     </t>
  </si>
  <si>
    <t>CENTRAL SUPERMERCADO</t>
  </si>
  <si>
    <t>CENTRALTEC</t>
  </si>
  <si>
    <t>CENTRALTRIGO DISTRIBUIDORA DE TRIGO LTDA</t>
  </si>
  <si>
    <t>CEN. TRIGO DIST TRIG</t>
  </si>
  <si>
    <t>CENTRIMAGEM LAUTONIO LOUREIRO S/C LTDA</t>
  </si>
  <si>
    <t>CENTRIMAGEM</t>
  </si>
  <si>
    <t xml:space="preserve">CENTRIMAX EQUIPAMENTOS INDUSTRIAIS LTDA </t>
  </si>
  <si>
    <t xml:space="preserve">CENTRIMAX           </t>
  </si>
  <si>
    <t>CENTRO ANALITICO LTDA - EPP</t>
  </si>
  <si>
    <t>CENTRO ANALITICO LTDA</t>
  </si>
  <si>
    <t>CENTRO AUTOMOTIVO RODANTE LTDA ME</t>
  </si>
  <si>
    <t>CENTRO AUTOMOTIVO RODANTE</t>
  </si>
  <si>
    <t>CENTRO AVANCADO DE ENDOSCOPIA DA PARAIBA</t>
  </si>
  <si>
    <t>CENTRO AVANÇADO DE ENDOSCOPIA</t>
  </si>
  <si>
    <t>CENTRO COMUNITARIO BENEFICENTE DOS MORADORES DE SALEMA</t>
  </si>
  <si>
    <t>CENTRO COMUNITARIO BENEFICENTE DOS MORAD</t>
  </si>
  <si>
    <t xml:space="preserve">CENTRO DE DIAGNOSTICO DO APAR LOCOMOTOR </t>
  </si>
  <si>
    <t>CENTRO DE DIAGNOSTIC</t>
  </si>
  <si>
    <t>CENTRO DE DIAGNOSTICO MEMORIAL MARIE CURIE LTDA</t>
  </si>
  <si>
    <t>CENTRO DE DIAGNOSTICO</t>
  </si>
  <si>
    <t xml:space="preserve">CENTRO DE EDUCACAO PRODUTIVA            </t>
  </si>
  <si>
    <t xml:space="preserve">CENTRO DE EDUCACAO  </t>
  </si>
  <si>
    <t>CENTRO DE EXCELENCIA PARA A CADEIA SUPRIMENTOS LTDA</t>
  </si>
  <si>
    <t>CENTRO DE EXCELENCIA</t>
  </si>
  <si>
    <t xml:space="preserve">CENTRO DE TRATAMENTO DA VISAO S/S LTDA  </t>
  </si>
  <si>
    <t xml:space="preserve">CENTRO DA VISAO     </t>
  </si>
  <si>
    <t>CENTRO DE TRATAMENTO DAS MÃOS LTDA</t>
  </si>
  <si>
    <t>CENTRO DE TRATAMENTO</t>
  </si>
  <si>
    <t>CENTRO DO AR COMPRIMIDO DO RECIFE LTDA</t>
  </si>
  <si>
    <t>CENTROAR</t>
  </si>
  <si>
    <t>CENTRO INTEGRADO DE ARMAZENAGEM E TRANSP. LTDA - CIAT</t>
  </si>
  <si>
    <t>CENTRO INTEGRADO DE ARMAZENAGEM E TRANSP</t>
  </si>
  <si>
    <t>CENTRO MED. HOSPITALAR LEONARDO F. SILVA LTDA</t>
  </si>
  <si>
    <t>CENTRO MED. HOSPITALAR LEONARDO F. SILVA</t>
  </si>
  <si>
    <t>CENTRO MEDICO DE SAPE S/C LTDA</t>
  </si>
  <si>
    <t>CENTRO MEDICO DE SAPÉ</t>
  </si>
  <si>
    <t>CENTRO OPERACIONAL E LOGISTICO REI DA ECONOMIA LTDA</t>
  </si>
  <si>
    <t>CENTRO PARAIBANO DE CLINICA DE OLHOS</t>
  </si>
  <si>
    <t>HOSPITAL DA VISÃO</t>
  </si>
  <si>
    <t>CENTRO PESSOENSE DE EDUCAÇÃO LTDA</t>
  </si>
  <si>
    <t>COLEGIO MOTIVA</t>
  </si>
  <si>
    <t>CENTRO UROLOGICO DE OLINDA</t>
  </si>
  <si>
    <t>CENTRO UROLOGICO</t>
  </si>
  <si>
    <t>CENTROCOR CENTRO CARDIOLOGICO DA PARAIBA</t>
  </si>
  <si>
    <t>CENTROCOR</t>
  </si>
  <si>
    <t>CENTRY IMAGEM ATACADO DE ANTENAS LTDA</t>
  </si>
  <si>
    <t>CEOX PLANEJAMENTO E OTIMIZAÇÃO LTDA EPP</t>
  </si>
  <si>
    <t>CEOX PLANEJAMENTO</t>
  </si>
  <si>
    <t>CERAMICA DRM EIRELI - EPP</t>
  </si>
  <si>
    <t>CERAMICA DRM SALEMA</t>
  </si>
  <si>
    <t>CERAMICA IGARASSU INDUSTRIA E COMERCIO LTDA</t>
  </si>
  <si>
    <t>CERAMICA IGARASSU</t>
  </si>
  <si>
    <t>CERAMICA SALEMA LTDA</t>
  </si>
  <si>
    <t>CERAMICA TERRACOTA LTDA</t>
  </si>
  <si>
    <t>CEREAIS 132 COMERCIO E BENEFICIAMENTO DE ALIMENTOS LTDA - ME</t>
  </si>
  <si>
    <t>CEREAIS 132 COMERCIO E BENEFICIAMENTO DE</t>
  </si>
  <si>
    <t>CEREAL OITIZEIRO COM. DE ALIM. E BEB LTD</t>
  </si>
  <si>
    <t>CEREALISTA OITIZEIRO</t>
  </si>
  <si>
    <t xml:space="preserve">CEREALISTA AGRA    LTDA                 </t>
  </si>
  <si>
    <t xml:space="preserve">CEREALISTA AGRA     </t>
  </si>
  <si>
    <t xml:space="preserve">CEREALISTA FARIAS LTDA                  </t>
  </si>
  <si>
    <t xml:space="preserve">CEREALISTA FARIAS   </t>
  </si>
  <si>
    <t>CEREALISTA FREITAS LTDA</t>
  </si>
  <si>
    <t>CEREALISTA INHAMUNS LTDA</t>
  </si>
  <si>
    <t>Tauá</t>
  </si>
  <si>
    <t xml:space="preserve">CEREALISTA MADALENA LTDA                </t>
  </si>
  <si>
    <t xml:space="preserve">CEREALISTA MADALENA </t>
  </si>
  <si>
    <t xml:space="preserve">CEREALISTA MELO LTDA                    </t>
  </si>
  <si>
    <t>CEREALISTA MELO LTDA</t>
  </si>
  <si>
    <t>Campo Maior</t>
  </si>
  <si>
    <t>CEREALISTA QUEIROZ LTDA</t>
  </si>
  <si>
    <t xml:space="preserve">CEREALISTA QUEIROZ LTDA STOK FRIOS </t>
  </si>
  <si>
    <t>STOCK FRIOS</t>
  </si>
  <si>
    <t>CEREALISTA TF LTDA</t>
  </si>
  <si>
    <t>CERVEJA E TUDO COMERCIO DE BEBIDAS LTDA.</t>
  </si>
  <si>
    <t>CHOPP JAMPA</t>
  </si>
  <si>
    <t>CESAR ANTONIO FIREMAN DUTRA 54764408449</t>
  </si>
  <si>
    <t>PROINST</t>
  </si>
  <si>
    <t>CESAR CAIQUE CORREA BATISTA CABOS DE AÇO</t>
  </si>
  <si>
    <t>CESLOG - CESARI LOGISTICA LTDA</t>
  </si>
  <si>
    <t>CSRD - CESARI SERVIÇOS REVENDA E DISTRIB</t>
  </si>
  <si>
    <t>Cubatão</t>
  </si>
  <si>
    <t>CESTAO AG ATACAREJO LTDA</t>
  </si>
  <si>
    <t>CESTAO INGA SUPERMERCADOS LTDA</t>
  </si>
  <si>
    <t xml:space="preserve">CESTAO SUPERMERCADOS LTDA.            </t>
  </si>
  <si>
    <t xml:space="preserve">CESTAO SUPERMERCADOS LTDA.          </t>
  </si>
  <si>
    <t>CEZAR DA SILVA VIRIATO</t>
  </si>
  <si>
    <t>CEZARINA MARIA TAVARES DIAS - ME</t>
  </si>
  <si>
    <t xml:space="preserve">CEZARIO DA SILVA VIRIATO                </t>
  </si>
  <si>
    <t xml:space="preserve">SAM SINALIZACAO     </t>
  </si>
  <si>
    <t>C.F.F. SERVS DE MANUT EM INSTRUMENTOS LTDA</t>
  </si>
  <si>
    <t>CRIFFER LAB</t>
  </si>
  <si>
    <t>CGL TRANSPS LTDA</t>
  </si>
  <si>
    <t>Campo Bom</t>
  </si>
  <si>
    <t>CHAGAS PEÇAS E SERVIÇOS LTDA</t>
  </si>
  <si>
    <t>CHAGAS REBOQUE</t>
  </si>
  <si>
    <t xml:space="preserve">CHAGAS PECAS E SERVICOS LTDA            </t>
  </si>
  <si>
    <t xml:space="preserve">CHAGAS REBOQUE      </t>
  </si>
  <si>
    <t>CHARLES A. DA COSTA</t>
  </si>
  <si>
    <t>CHARLES RICCELLE DE MORAIS SOUTO - ME</t>
  </si>
  <si>
    <t>São Mamede</t>
  </si>
  <si>
    <t>CHAVEIRO INOVAÇÃO LTDA-ME</t>
  </si>
  <si>
    <t>CHAVEIRO INOVAÇÃO</t>
  </si>
  <si>
    <t>CHAVES E MELO LTDA - EPP</t>
  </si>
  <si>
    <t>CHDS DO BRASIL COMERCIO DE INSUMOS AGRICOLAS LTDA</t>
  </si>
  <si>
    <t>CHDS DO BRASIL</t>
  </si>
  <si>
    <t>São Miguel do Iguaçu</t>
  </si>
  <si>
    <t>CHEGOU A FEIRA COMERCIO VAREJISTA DE ALIMENTOS LTDA</t>
  </si>
  <si>
    <t>CHEGOU A FEIRA COM VAR DE ALIM</t>
  </si>
  <si>
    <t>CHEMICAL IND. E COM. DE PROD. AGROINDUST</t>
  </si>
  <si>
    <t xml:space="preserve">CHEMICAL            </t>
  </si>
  <si>
    <t>CHEMISCHE WELT TECNOLOGIA EM QUIMICA INDUSTRIAL LTDA.</t>
  </si>
  <si>
    <t>CHEMISCHE WELT TECNOLOGIA EM QUIMICA IND</t>
  </si>
  <si>
    <t>Canoas</t>
  </si>
  <si>
    <t>CHEMLUB PRODUTOS QUIMICOS LTDA.</t>
  </si>
  <si>
    <t>CHEMLUB</t>
  </si>
  <si>
    <t>Valinhos</t>
  </si>
  <si>
    <t>CHICAGO PNEUMATIC BRASIL LTDA</t>
  </si>
  <si>
    <t>CHICAGO PNEUMATIC</t>
  </si>
  <si>
    <t xml:space="preserve">CHICAGO PNEUMATIC BRASIL LTDA. </t>
  </si>
  <si>
    <t xml:space="preserve">CHICAGO PNEUMATIC BRASIL LTDA           </t>
  </si>
  <si>
    <t xml:space="preserve">CHICAGO PNEUMATIC BRASIL LTDA        </t>
  </si>
  <si>
    <t>CHICO SUPERMERCADO LTDA</t>
  </si>
  <si>
    <t>Serra Branca</t>
  </si>
  <si>
    <t>CHIPCONTROL TECHNOLOGY DO BRASIL LTDA</t>
  </si>
  <si>
    <t>CHIPCONTROL</t>
  </si>
  <si>
    <t>CHRISTIANNY MAROJA - ME</t>
  </si>
  <si>
    <t>CHRISTINA DA SILVA VAN BRONCKHORST</t>
  </si>
  <si>
    <t>VB AUTOMAÇÃO</t>
  </si>
  <si>
    <t>CHRISTOPHEER DAVID ALVES PESSOA</t>
  </si>
  <si>
    <t>CHUBB DO BRASIL CIA DE SEGUROS</t>
  </si>
  <si>
    <t>CHUBB SEGUROS</t>
  </si>
  <si>
    <t>CHURRASCARIA CABO BRANCO LTDA</t>
  </si>
  <si>
    <t>CIA BRASILEIRA DE DISTRIBUICAO</t>
  </si>
  <si>
    <t>CIA BRASILEIRA DE DISTRIBUIÇÃO</t>
  </si>
  <si>
    <t xml:space="preserve">CIA BRASILEIRA DE DISTRIBUICAO          </t>
  </si>
  <si>
    <t>PAO DE ACUCAR MIRAMA</t>
  </si>
  <si>
    <t xml:space="preserve"> CIA BRASIL EXTRA   </t>
  </si>
  <si>
    <t xml:space="preserve">PAO DE ACUCAR       </t>
  </si>
  <si>
    <t>CIA BRAS DE DISTRIBU</t>
  </si>
  <si>
    <t xml:space="preserve">CIA BRASILEIRA DE PETROLEO IPIRANGA     </t>
  </si>
  <si>
    <t xml:space="preserve">IPIRANGA            </t>
  </si>
  <si>
    <t xml:space="preserve">06.103.637-4      </t>
  </si>
  <si>
    <t xml:space="preserve">20.003.848-6      </t>
  </si>
  <si>
    <t xml:space="preserve">16.028.953-0      </t>
  </si>
  <si>
    <t>16350943-3</t>
  </si>
  <si>
    <t>CIA BRASILEIRA DIST AUTO S.A</t>
  </si>
  <si>
    <t xml:space="preserve">SAMA AUTOPEÇAS  </t>
  </si>
  <si>
    <t xml:space="preserve">CIA BRASILEIRA DIST. AUTO S.A </t>
  </si>
  <si>
    <t>0015667-17</t>
  </si>
  <si>
    <t xml:space="preserve">CIA DE AGUA E ESGOTO DA PARAIBA         </t>
  </si>
  <si>
    <t xml:space="preserve">CAGEPA              </t>
  </si>
  <si>
    <t>CIA DE SEGUROS ALIANÇA DO BRASIL</t>
  </si>
  <si>
    <t>BB SEGUROS</t>
  </si>
  <si>
    <t xml:space="preserve">CIA NACIONAL DE ABASTECIMENTO           </t>
  </si>
  <si>
    <t xml:space="preserve">CONAB/CE            </t>
  </si>
  <si>
    <t xml:space="preserve">CIA NACIONAL DE ABASTECIMENTO CONAB     </t>
  </si>
  <si>
    <t xml:space="preserve">CONAB/RS            </t>
  </si>
  <si>
    <t xml:space="preserve">CONAB/PI            </t>
  </si>
  <si>
    <t xml:space="preserve">CIA NACIONAL DE ABSTECIMENTO            </t>
  </si>
  <si>
    <t xml:space="preserve">CONAB               </t>
  </si>
  <si>
    <t xml:space="preserve">3.005.683-5       </t>
  </si>
  <si>
    <t>CIA SÃO GERALDO DE VIAÇÃO</t>
  </si>
  <si>
    <t>SÃO GERALDO</t>
  </si>
  <si>
    <t>CIA SAO GERALDO VIACAO</t>
  </si>
  <si>
    <t>SAO GERALDO VIACAO</t>
  </si>
  <si>
    <t>08123174-1</t>
  </si>
  <si>
    <t>CIAGRO DIESEL COMERCIO DE TRATORES LTDA EPP</t>
  </si>
  <si>
    <t xml:space="preserve">CIAGRO DIESEL COMERCIO DE TRATORES LTDA </t>
  </si>
  <si>
    <t>CIAL COMERCIAL INDUSTRIAL AGRICOLA EIRELI EPP</t>
  </si>
  <si>
    <t>CIAL COMERCIAL</t>
  </si>
  <si>
    <t>CIAL COMERCIO DE PRODUTOS ALIMENTICIOS LTDA</t>
  </si>
  <si>
    <t>CIA COMERCIO DE PRODUTOS</t>
  </si>
  <si>
    <t xml:space="preserve">CIAL COML ITACOATIARA DE ALIM LTDA      </t>
  </si>
  <si>
    <t xml:space="preserve">CIAL                </t>
  </si>
  <si>
    <t>Pedra Lavrada</t>
  </si>
  <si>
    <t>CIAPLAST - COMPANHIA DE PLÁSTICOS INDUSTRIA E COMERCIO LTDA</t>
  </si>
  <si>
    <t xml:space="preserve">CIA PLAST </t>
  </si>
  <si>
    <t>CIBELE LEONCIO DE SOUZA CAVALCANTE EIRELI-ME</t>
  </si>
  <si>
    <t xml:space="preserve">CIBELE LEONCIO DE SOUZA CAVALCANTE </t>
  </si>
  <si>
    <t>CIBELLE VENANCIO SAMPAIO CORTEZ</t>
  </si>
  <si>
    <t xml:space="preserve">CICAB COM E IND DE CORREIAS E ARTEFATOS </t>
  </si>
  <si>
    <t xml:space="preserve">CICAB               </t>
  </si>
  <si>
    <t>Santa Bárbara D'Oeste</t>
  </si>
  <si>
    <t>CICERA APARECIDA DANTAS DE OLIVEIRA - ME</t>
  </si>
  <si>
    <t xml:space="preserve">CICERA              </t>
  </si>
  <si>
    <t>CICERA DA SILVA RODRIGUES</t>
  </si>
  <si>
    <t>CICERA DO SOCORRO DOS SANTOS BALBINO</t>
  </si>
  <si>
    <t>CICERA MARIA PEREIRA DA SILVA</t>
  </si>
  <si>
    <t>CICERA PEDRO DA SILVA</t>
  </si>
  <si>
    <t xml:space="preserve">CICERO BARBOSA ALVES NETO ME            </t>
  </si>
  <si>
    <t xml:space="preserve">CICERO              </t>
  </si>
  <si>
    <t xml:space="preserve">16.152.592-0      </t>
  </si>
  <si>
    <t>CICERO FERNANDEZ LEONEZ - ME</t>
  </si>
  <si>
    <t xml:space="preserve">CICERO FERREIRA DAS NEVES - ME          </t>
  </si>
  <si>
    <t xml:space="preserve">CICERO FERREIRA     </t>
  </si>
  <si>
    <t>CICERO FERREIRA DE LIMA</t>
  </si>
  <si>
    <t xml:space="preserve">CICERO JOSE DE AMORIM                   </t>
  </si>
  <si>
    <t>CICERO JOSE DE AMORI</t>
  </si>
  <si>
    <t>CICERO MARREIRA DE VASCONCELOS</t>
  </si>
  <si>
    <t xml:space="preserve">CICERO MARTINS FERREIRA                 </t>
  </si>
  <si>
    <t xml:space="preserve">CICERO NUNES DA COSTA - ME              </t>
  </si>
  <si>
    <t xml:space="preserve">CICERO NUNES        </t>
  </si>
  <si>
    <t xml:space="preserve">CICERO RODRIGUES DA SILVA               </t>
  </si>
  <si>
    <t xml:space="preserve">CICERO RODRIGUES DOS SANTOS             </t>
  </si>
  <si>
    <t xml:space="preserve">CICERO RODRGUES     </t>
  </si>
  <si>
    <t xml:space="preserve">CICERO SILVA DE SOUZA                   </t>
  </si>
  <si>
    <t>CICERO SILVA DE SOUZ</t>
  </si>
  <si>
    <t>CICERO SIMPLICIO NETO ME</t>
  </si>
  <si>
    <t>Maracanaú</t>
  </si>
  <si>
    <t>CIDADE ATACADÃO EIRELI</t>
  </si>
  <si>
    <t>CIDADE ATACADAO</t>
  </si>
  <si>
    <t>CIDADE LIMPA LOCAÇÃO DE CAÇAMBAS LTDA</t>
  </si>
  <si>
    <t>CIDADE VERDE COLETA E TRANSPORTE LTDA EPP</t>
  </si>
  <si>
    <t>CIEE - CENTRO DE INTEGRAÇÃO EMPRESA ESCOLA</t>
  </si>
  <si>
    <t>CIEE</t>
  </si>
  <si>
    <t>CIL - COMERCIO DE INFORMATICA LTDA</t>
  </si>
  <si>
    <t>CIL COM. DE INFORMATICA LTDA</t>
  </si>
  <si>
    <t>CIL COM DE INFORMATICA LTDA</t>
  </si>
  <si>
    <t xml:space="preserve">CIL COM DE INFORMATICA LTDA             </t>
  </si>
  <si>
    <t xml:space="preserve">NAGEM               </t>
  </si>
  <si>
    <t>CIL COMERCIO DE INFORMATICA LTDA</t>
  </si>
  <si>
    <t>CIL COMERCIO DE INFORMATICA</t>
  </si>
  <si>
    <t xml:space="preserve">CIL-COMERCIO DE INFORMATICA LTDA        </t>
  </si>
  <si>
    <t xml:space="preserve">CIL                 </t>
  </si>
  <si>
    <t xml:space="preserve">CILENE DA COSTA FERNANDES EIRELI            </t>
  </si>
  <si>
    <t xml:space="preserve">CILENE DA COSTA FERNANDES EIRELI   </t>
  </si>
  <si>
    <t>CILENE DE LIMA SANTOS ME</t>
  </si>
  <si>
    <t xml:space="preserve">CILENE FERREIRA DA SILVA                </t>
  </si>
  <si>
    <t>CILENE FERREIRA DA S</t>
  </si>
  <si>
    <t>Dona Inês</t>
  </si>
  <si>
    <t xml:space="preserve">CILENE MACEDO COSTA ME                  </t>
  </si>
  <si>
    <t xml:space="preserve">CILENE MACEDO COSTA </t>
  </si>
  <si>
    <t>CIMAG ROLAMENTOS COM. E IND. DE MAQ. AGR</t>
  </si>
  <si>
    <t xml:space="preserve">CIMAG               </t>
  </si>
  <si>
    <t xml:space="preserve">16.001.275-9      </t>
  </si>
  <si>
    <t>CIMEG - COM. E IND. DE MECÂNICA EM GERAL LTDA</t>
  </si>
  <si>
    <t>CIMEG COM E IND MECANICA</t>
  </si>
  <si>
    <t>CIMI COMERCIO E INDUSTRIA DE MAQUINAS E IMPLEMENTOS LTDA</t>
  </si>
  <si>
    <t>MOTOCANA</t>
  </si>
  <si>
    <t>CINARA MARTINS MENDONÇA</t>
  </si>
  <si>
    <t>CINEPA - CENTRO HOSPITALAR LTDA</t>
  </si>
  <si>
    <t>CINTHYA COMERCIO DE ROLAMENTOS EIRELI</t>
  </si>
  <si>
    <t>CINTHYA COMERCIO</t>
  </si>
  <si>
    <t>CIPAN-COM. E IND. DE PRODUTOS ALIMENTICIOS NORDESTE LTDA.</t>
  </si>
  <si>
    <t>CIPAN-COM. E IND. DE PRODUTOS ALIMENTICI</t>
  </si>
  <si>
    <t>CIPE MATERIAIS ELETRICOS LTDA</t>
  </si>
  <si>
    <t>CIPE MATERIAIS ELETRICOS</t>
  </si>
  <si>
    <t xml:space="preserve">CIRNE PNEUS COMERCIO E SERVIÇOS </t>
  </si>
  <si>
    <t>CIRNE PNEUS</t>
  </si>
  <si>
    <t>CIS ELETRONICA DA AMAZONIA LTDA</t>
  </si>
  <si>
    <t>CIS ELETRONICA</t>
  </si>
  <si>
    <t>Manaus</t>
  </si>
  <si>
    <t>AM</t>
  </si>
  <si>
    <t xml:space="preserve">CITANIA CORDEIRO DA NOBREGA             </t>
  </si>
  <si>
    <t xml:space="preserve">CITANIA             </t>
  </si>
  <si>
    <t>CK CONSULTING COM IMP E EXPORTAÇÃO LTDA</t>
  </si>
  <si>
    <t>CK CONSULTING COM IMP</t>
  </si>
  <si>
    <t>CL &amp; M ISOLAMENTO TÉRMICO E REFRATARIOS LTDA</t>
  </si>
  <si>
    <t>MECSUL</t>
  </si>
  <si>
    <t>CL CARGAS AEREAS LTDA</t>
  </si>
  <si>
    <t>SAEDLOG</t>
  </si>
  <si>
    <t>CL MAQUINAS LTDA</t>
  </si>
  <si>
    <t xml:space="preserve">CASA DO LENHADOR </t>
  </si>
  <si>
    <t xml:space="preserve">CLAEFF - ENGENHARIA E PRODUTOS QUIMICOS LTDA - ME </t>
  </si>
  <si>
    <t>CLAEFF - ENG. E PRODUTOS QUIMICOS - LTDA</t>
  </si>
  <si>
    <t>Paudalho</t>
  </si>
  <si>
    <t xml:space="preserve">CLAFER INDUSTRIA E COM. DE BOLSAS LTDA  </t>
  </si>
  <si>
    <t xml:space="preserve">ZIPOO               </t>
  </si>
  <si>
    <t>CLARA IDAYANA NADJA DOS SANTOS - ME</t>
  </si>
  <si>
    <t xml:space="preserve">CLARIANT S.A.                           </t>
  </si>
  <si>
    <t xml:space="preserve">CLARIANT            </t>
  </si>
  <si>
    <t>CLARICE DA SILVA NARCISO ALVES</t>
  </si>
  <si>
    <t>CLARICE DE ALMEIDA FRANCO EIRELI</t>
  </si>
  <si>
    <t>CLARICE MARIA LIMA FORTES - EP</t>
  </si>
  <si>
    <t>J. FORTES LTDA</t>
  </si>
  <si>
    <t>CLARICE SOARES DA SILVA - ME</t>
  </si>
  <si>
    <t>CLARITY COMERCIO DE VALVULAS, TUBOS E CONXÕES LTDA</t>
  </si>
  <si>
    <t>CLARITY COMERCIO</t>
  </si>
  <si>
    <t>CLARO S/A</t>
  </si>
  <si>
    <t xml:space="preserve">CLARO S/A                               </t>
  </si>
  <si>
    <t xml:space="preserve">CLARO               </t>
  </si>
  <si>
    <t>CLARO TRANSPORTES LTDA</t>
  </si>
  <si>
    <t>CLARUS COMERCIAL LTDA</t>
  </si>
  <si>
    <t>CLASSE A REPRESENTAÇÕES</t>
  </si>
  <si>
    <t>CLASSE A</t>
  </si>
  <si>
    <t xml:space="preserve">CLASSIC VIAGENS E TURISMO LTDA          </t>
  </si>
  <si>
    <t xml:space="preserve">CLASSIC             </t>
  </si>
  <si>
    <t xml:space="preserve">CLAUDEANO SOARES DO NASCIMENTO          </t>
  </si>
  <si>
    <t xml:space="preserve">CLAUDEANO           </t>
  </si>
  <si>
    <t xml:space="preserve">CLAUDEIR MENDES DA SILVA                </t>
  </si>
  <si>
    <t xml:space="preserve">CLAUDEIR MENDES     </t>
  </si>
  <si>
    <t>CLAUDEMIR DA COSTA BANDEIRA-ME</t>
  </si>
  <si>
    <t>São Bentinho</t>
  </si>
  <si>
    <t>CLAUDEMIR DOS SANTOS SILVA</t>
  </si>
  <si>
    <t xml:space="preserve">CLAUDEMIR PEREIRA DE OLIVEIRA           </t>
  </si>
  <si>
    <t xml:space="preserve">CLAUDEMIR           </t>
  </si>
  <si>
    <t>CLAUDENICE BATISTA DA SILVA</t>
  </si>
  <si>
    <t xml:space="preserve">CLAUDENICE VICENTE SILVERIO             </t>
  </si>
  <si>
    <t xml:space="preserve">CLAUDENICE VICENTE  </t>
  </si>
  <si>
    <t xml:space="preserve">16.180.703-8      </t>
  </si>
  <si>
    <t>CLAUDESON FRANCISCO DA SILVA</t>
  </si>
  <si>
    <t xml:space="preserve">CLAUDETE DA SILVA DIAS                  </t>
  </si>
  <si>
    <t xml:space="preserve">CLAUDETE            </t>
  </si>
  <si>
    <t>CLAUDIA B. DOS SANTOS E CIA LTDDA ME.</t>
  </si>
  <si>
    <t>CLAUDIA CONCEICAO OLIVEIRA FAUSTINO FELIX</t>
  </si>
  <si>
    <t>CLAUDIA CONCEICAO OLIVEIRA FAUSTINO FELI</t>
  </si>
  <si>
    <t>CLAUDIA MARIA MENDES DE SANTANA ARAÚJO</t>
  </si>
  <si>
    <t>CLAUDIA</t>
  </si>
  <si>
    <t>CLAUDIA MARINHO DE ARAUJO</t>
  </si>
  <si>
    <t>CLAUDINES PEREIRA</t>
  </si>
  <si>
    <t>CLAUDIO ALEXANDRE SOUZA MADRUGA</t>
  </si>
  <si>
    <t>SB SOM &amp; LUZ</t>
  </si>
  <si>
    <t>CLAUDIO BARBOSA</t>
  </si>
  <si>
    <t xml:space="preserve">CLAUDIO BERNARDO DA SILVA - ME          </t>
  </si>
  <si>
    <t xml:space="preserve">CLAUDIO BERNARDO    </t>
  </si>
  <si>
    <t>CLAUDIO CUNEGUNDES MARIBONDO</t>
  </si>
  <si>
    <t xml:space="preserve">CLAUDIONE FELICIANO GOMES ME            </t>
  </si>
  <si>
    <t xml:space="preserve">CLAUDIONE FELICIANO </t>
  </si>
  <si>
    <t>CLAUDIVANDO DA SILVA</t>
  </si>
  <si>
    <t>B C MANUTENÇÃO</t>
  </si>
  <si>
    <t xml:space="preserve">CLEBER MOREIRA DE OLIVEIRA              </t>
  </si>
  <si>
    <t xml:space="preserve">CLEBER              </t>
  </si>
  <si>
    <t>CLECIA RENATA DA SILVA DIAS</t>
  </si>
  <si>
    <t>CLEDSON DANTAS DA SILVA ME</t>
  </si>
  <si>
    <t xml:space="preserve">CLEGINALDO THEOTONIO DA COSTA           </t>
  </si>
  <si>
    <t xml:space="preserve">CLEGINALDO          </t>
  </si>
  <si>
    <t>CLEIDE LIMA CORREIA ME</t>
  </si>
  <si>
    <t>Orós</t>
  </si>
  <si>
    <t>CLEIDE NOVAIS FERNANDES</t>
  </si>
  <si>
    <t>CLEIDELENE CAVALCANTE DO NASCIMENTO</t>
  </si>
  <si>
    <t>CLEIDILENE ODACI DA SILVA LIMA</t>
  </si>
  <si>
    <t>CLEITON SOLSONA DA SILVA</t>
  </si>
  <si>
    <t xml:space="preserve">CLELIO COSTA SOARES                     </t>
  </si>
  <si>
    <t xml:space="preserve">CLECIO COSTA SOARES              </t>
  </si>
  <si>
    <t>CLEMILDA DOS SANTOS DANTAS</t>
  </si>
  <si>
    <t>CLEMILSON BERNARDO-135-CORTE</t>
  </si>
  <si>
    <t>CLENICE MARIA VETTORQZZI &amp; CUTTI LTDA-ME</t>
  </si>
  <si>
    <t>CLENICE</t>
  </si>
  <si>
    <t xml:space="preserve">CLEOMAR COSTA PEREIRA                   </t>
  </si>
  <si>
    <t xml:space="preserve">CLEOMAR COSTA       </t>
  </si>
  <si>
    <t xml:space="preserve">16.158.239-7      </t>
  </si>
  <si>
    <t>CLEONICE BATISTA DE VASCONCELOS</t>
  </si>
  <si>
    <t xml:space="preserve">CLEONICE OLIVEIRA LINS DE ALBUQUERQUE   </t>
  </si>
  <si>
    <t xml:space="preserve">CLEONICE            </t>
  </si>
  <si>
    <t xml:space="preserve">CLEONICE PEREIRA DOS SANTOS             </t>
  </si>
  <si>
    <t xml:space="preserve">CLEONICE PEREIRA    </t>
  </si>
  <si>
    <t xml:space="preserve">CLEYTON FARIAS                          </t>
  </si>
  <si>
    <t xml:space="preserve">CLEYTON FARIAS      </t>
  </si>
  <si>
    <t xml:space="preserve">16.176.182-8      </t>
  </si>
  <si>
    <t>CLICIA DE LIMA SANTOS</t>
  </si>
  <si>
    <t>CLICK PLASTIC SOLUÇÕES PARA LOGISTICA EIRELI - ME</t>
  </si>
  <si>
    <t>CLICK PLASTIC</t>
  </si>
  <si>
    <t>CLIFORT CLINICA DE FISIATRIA E ORTOPEDIA LTDA</t>
  </si>
  <si>
    <t>CLIFORT</t>
  </si>
  <si>
    <t>CLIMA E AMBIENTE COMERCIO E SERVICOS LTDA</t>
  </si>
  <si>
    <t>CLIMATIC REFRIGERACAO LTDA</t>
  </si>
  <si>
    <t>TOTALINE CLIMATIC REFRIGERACAO</t>
  </si>
  <si>
    <t>CLINFISIO CLINICA DE FISIOTERAPIA INTEGRADA LTDA</t>
  </si>
  <si>
    <t>CLINFISIO</t>
  </si>
  <si>
    <t>CLINICA CARDIOLOGICA E ECOCARDIOGRAFICA LTDA</t>
  </si>
  <si>
    <t>CLINICA CARDIOLOGICA</t>
  </si>
  <si>
    <t>CLINICA DE ALERGIA ASMA IMUNOLOGIA VACINAÇÃO IMUNOBIOLOGICOS LTDA</t>
  </si>
  <si>
    <t>ALERGOMED</t>
  </si>
  <si>
    <t>CLINICA DE FISIOTERAPIA ESPECIALIDADES M</t>
  </si>
  <si>
    <t xml:space="preserve">INTERCLIM           </t>
  </si>
  <si>
    <t>CLINICA DERMATOLOGICA SANTA CATARINA LTDA</t>
  </si>
  <si>
    <t>CLINICA DERMATOLOGICA</t>
  </si>
  <si>
    <t>CLINICA DOS PARA-BRISAS PARAIBA LTDA</t>
  </si>
  <si>
    <t>CLINICA DOS PARA-BRISAS</t>
  </si>
  <si>
    <t>CLINICA INTEGRADA DE CARDIOLOGIA - CLINC LTDA</t>
  </si>
  <si>
    <t xml:space="preserve">CLINC </t>
  </si>
  <si>
    <t>CLINICA MEDICA DR. RICARDO SENA EIRELI</t>
  </si>
  <si>
    <t>CLINICA MEDICA</t>
  </si>
  <si>
    <t>CLINICA MEDICA MOURATO UROLOGIA LTDA</t>
  </si>
  <si>
    <t>CLINICA RODIOLOGICA AZUIR LESSA LTDA</t>
  </si>
  <si>
    <t>CLINICA S RITA CENT DE REUM MED FIS MED FIS E RECUP MOTORA LTDA - ME</t>
  </si>
  <si>
    <t>CLINICA S RITA CENT</t>
  </si>
  <si>
    <t>CLÍNICA UGO GUIMARÃES S/S</t>
  </si>
  <si>
    <t>CLINOR CLINICA DE ORTOPEDIA TRAUMATOLOGIA</t>
  </si>
  <si>
    <t>CLINOR</t>
  </si>
  <si>
    <t xml:space="preserve">CLISALDO ESTENIO DE ANDRADE ALECRIM ME  </t>
  </si>
  <si>
    <t xml:space="preserve">CLISALDO ESTENIO DE </t>
  </si>
  <si>
    <t>Coremas</t>
  </si>
  <si>
    <t xml:space="preserve">16.143.126-7      </t>
  </si>
  <si>
    <t xml:space="preserve">CLODOALDO BRAGA SANTOS - ME             </t>
  </si>
  <si>
    <t xml:space="preserve">CLODOALDO           </t>
  </si>
  <si>
    <t>CLODOALDO GONCALVES DE MELO - ME</t>
  </si>
  <si>
    <t xml:space="preserve">CLODOALDO MATIAS BARBOSA                </t>
  </si>
  <si>
    <t xml:space="preserve">CLODOALDO MATIAS    </t>
  </si>
  <si>
    <t>CLOVIS DOS SANTOS SILVA - ME</t>
  </si>
  <si>
    <t>CLOVIS TADEU SPINELLI RABELO NETO</t>
  </si>
  <si>
    <t>CLOVIS TADEU</t>
  </si>
  <si>
    <t>CM DISTRIBUIDORA DE ALIMENTOS LTDA</t>
  </si>
  <si>
    <t>CM DISTRIBUIDORA</t>
  </si>
  <si>
    <t>CM PRODUTOS SIDERURGICOS LTDA</t>
  </si>
  <si>
    <t>CM PRODUSTOS</t>
  </si>
  <si>
    <t xml:space="preserve">CM PRODUTOS SIDERURGICOS LTDA </t>
  </si>
  <si>
    <t xml:space="preserve">CM                  </t>
  </si>
  <si>
    <t>CMA CGM DO BRASIL</t>
  </si>
  <si>
    <t>CMS COMERCIO E SERVIÇOS ELETRICOS LTDA - ME</t>
  </si>
  <si>
    <t>CMS</t>
  </si>
  <si>
    <t>CNA SISTEMAS ELÉTRICOS E AUTOMAÇÃO LTDA - EPP</t>
  </si>
  <si>
    <t>CNA SISTEMAS ELÉTRICOS E AUTOMAÇÃO</t>
  </si>
  <si>
    <t xml:space="preserve">CNH LATIN AMERICA LTDA                  </t>
  </si>
  <si>
    <t>CNH LATIN AMERICA LT</t>
  </si>
  <si>
    <t>CNOVA COMERCIO ELETRONICO S/A</t>
  </si>
  <si>
    <t>CNOVA HP</t>
  </si>
  <si>
    <t>CNR MERCEDINHO EIRELI</t>
  </si>
  <si>
    <t>COAF - FILIAL COOPERATIVA DO AGRONEGOCIO DOS ASSOCIADOS</t>
  </si>
  <si>
    <t>COAF</t>
  </si>
  <si>
    <t xml:space="preserve">COALI - COMERCIAL DE ALIMENTOS LTDA     </t>
  </si>
  <si>
    <t>COAL-COMERCIAL DE AL</t>
  </si>
  <si>
    <t>COASPLAN - COOPERATIVA DOS ASSOCIADOS DA ASPLAN</t>
  </si>
  <si>
    <t>COASPLAN</t>
  </si>
  <si>
    <t>COBAP COMERCIO E BENEFICIAMENTO DE ARTEFATOS D PAPEL LTDA</t>
  </si>
  <si>
    <t>COBAP COMERCIO</t>
  </si>
  <si>
    <t xml:space="preserve">COBRA ROLAMENTOS E AUTOPECAS LTDA       </t>
  </si>
  <si>
    <t>COBRA</t>
  </si>
  <si>
    <t>COCEAL COMERCIAL CENTRAL DE ACUCAR E CEREAIS LTDA</t>
  </si>
  <si>
    <t>COCEAL COMERCIAL CENTRAL DE ACUCAR E CER</t>
  </si>
  <si>
    <t>Vitória da Conquista</t>
  </si>
  <si>
    <t>CODEQUIP LTDA</t>
  </si>
  <si>
    <t>CODEQUIP</t>
  </si>
  <si>
    <t xml:space="preserve">CODISTIL DO NORDESTE LTDA               </t>
  </si>
  <si>
    <t xml:space="preserve">CODISTIL            </t>
  </si>
  <si>
    <t>COELT COMERCIO DE PRODUTOS ELETRICOS LTDA</t>
  </si>
  <si>
    <t xml:space="preserve">COELT COMERCIO </t>
  </si>
  <si>
    <t>COFACO FABRICADORA DE CORREIAS EIRELI</t>
  </si>
  <si>
    <t>COFACO</t>
  </si>
  <si>
    <t>COFAG-COM. DE FERRAGENS MAT. AGRICOLA E CONST. LTDA EPP</t>
  </si>
  <si>
    <t>COFAG</t>
  </si>
  <si>
    <t>COFERMETA SA</t>
  </si>
  <si>
    <t>COFICAL RENK MANCAIS DO BRASIL LTDA</t>
  </si>
  <si>
    <t>COFICAL RENK MANCAIS</t>
  </si>
  <si>
    <t>COFIL - COITE FIBRAS LTDA</t>
  </si>
  <si>
    <t>COFIL</t>
  </si>
  <si>
    <t>Conceição do Coité</t>
  </si>
  <si>
    <t>COFORJA CORRENTES E ACESSORIOS BRASIL LTDA</t>
  </si>
  <si>
    <t>COLCHÃO COSTA RICA COM. VAREJ. ART. DE COLCHÕES</t>
  </si>
  <si>
    <t>COSTA RICA COLCHÕES</t>
  </si>
  <si>
    <t>COLH.MEC. 176-JOSINALDO TAVARES</t>
  </si>
  <si>
    <t>COLLOMBO PADARIA E RESTAURANTE LTDA</t>
  </si>
  <si>
    <t>COLMEIA COMERCIO VAREJISTA E TRANSPORTE DE ALIMENTOS LTDA.</t>
  </si>
  <si>
    <t xml:space="preserve">COLMEIA COMERCIO VAREJISTA E T          </t>
  </si>
  <si>
    <t>COLMEIA TRANSPORTADORA LTDA ME</t>
  </si>
  <si>
    <t>COLUMBUS MCKINNON DO BRASIL LTDA</t>
  </si>
  <si>
    <t xml:space="preserve">COM. ALIMENTOS BETANIA LTDA             </t>
  </si>
  <si>
    <t xml:space="preserve">COM. BETANIA        </t>
  </si>
  <si>
    <t>Bezerros</t>
  </si>
  <si>
    <t>COM CAMPO COMERCIO LTDA - ME</t>
  </si>
  <si>
    <t>Olímpia</t>
  </si>
  <si>
    <t xml:space="preserve">COM. DE ALIM. ALVES OLIVEIRA LTDA       </t>
  </si>
  <si>
    <t xml:space="preserve">COM. OLIVEIRA       </t>
  </si>
  <si>
    <t>Serra Talhada</t>
  </si>
  <si>
    <t xml:space="preserve">COM. DE ALIM. BRASILIA LTDA             </t>
  </si>
  <si>
    <t xml:space="preserve">BRASILIA            </t>
  </si>
  <si>
    <t xml:space="preserve">COM DE ALIM E BEB KI PRECO BOM LTDA     </t>
  </si>
  <si>
    <t>COM DE ALIM KI PRECO</t>
  </si>
  <si>
    <t xml:space="preserve">COM. DE ALIMENTOS ALBULQUERQUE LTDA     </t>
  </si>
  <si>
    <t>COM. DE ALIMENTOS AL</t>
  </si>
  <si>
    <t xml:space="preserve">16.100.161-0      </t>
  </si>
  <si>
    <t xml:space="preserve">COM. DE EST. E CEREAIS BARBOSA LTDA     </t>
  </si>
  <si>
    <t>COM. DE EST. E CEREA</t>
  </si>
  <si>
    <t xml:space="preserve">COM. DE EST. E CEREAIS SAN MARTIN       </t>
  </si>
  <si>
    <t xml:space="preserve">SAN MARTIN          </t>
  </si>
  <si>
    <t xml:space="preserve">COM. DE EST. NORONHA LTDA               </t>
  </si>
  <si>
    <t xml:space="preserve">NORINHA             </t>
  </si>
  <si>
    <t>COM E IND DE ALIMENTOS GRANDELI EIRELI</t>
  </si>
  <si>
    <t>OCA DO ACAI INDUSTRIA</t>
  </si>
  <si>
    <t xml:space="preserve">COM E IND E BENEF DE ARROZ E CER ROYAL  </t>
  </si>
  <si>
    <t xml:space="preserve">ROYAL               </t>
  </si>
  <si>
    <t xml:space="preserve">COM. E REB. DE CEREAIS CAVALCANTI LTDA  </t>
  </si>
  <si>
    <t xml:space="preserve">CAVALCANTI          </t>
  </si>
  <si>
    <t>COM. E REBENEF. DE CEREAIS MERCOSUL LTDA</t>
  </si>
  <si>
    <t xml:space="preserve">CEREAIS MERCOSUL    </t>
  </si>
  <si>
    <t>COM PROD AGRIC FERRERIN LTDA - AGROFEL</t>
  </si>
  <si>
    <t>AGROFEL</t>
  </si>
  <si>
    <t>COM QUEIROZ &amp; CIA LTDA</t>
  </si>
  <si>
    <t>COM VAR DE ALIM VERDE VALE CAMPINA LTDA</t>
  </si>
  <si>
    <t>COM VAR DE ALIMENTOS VERDE VALE LTDA</t>
  </si>
  <si>
    <t>16266419-2</t>
  </si>
  <si>
    <t>COM VAR DE ALM NOVA ESPERANÇA LTDA - ME</t>
  </si>
  <si>
    <t xml:space="preserve">COM VAR DE ALM NOVA ESPERANÇA LTDA </t>
  </si>
  <si>
    <t>COM. VAREJISTA  DE ALIMENTOS PATOENSE LTDA</t>
  </si>
  <si>
    <t>COM. VAREJISTA  DE ALIMENTOS PATOENSE LT</t>
  </si>
  <si>
    <t>COM. VAREJISTA DE ALIM. CAMPINENSE LTDA ME</t>
  </si>
  <si>
    <t xml:space="preserve">COM. VAREJISTA DE ALIM. CAMPINENSE LTDA </t>
  </si>
  <si>
    <t>COMAC MATERIAL PARA CONSTRUÇÃO LTDA</t>
  </si>
  <si>
    <t xml:space="preserve">COMAC </t>
  </si>
  <si>
    <t>16.101.243-4</t>
  </si>
  <si>
    <t>COMAGRAN NORDESTE PRODUTOS INDUSTRIAIS LTDA-ME</t>
  </si>
  <si>
    <t>COMAGRAN NORDESTE</t>
  </si>
  <si>
    <t>COMEGA INDUSTRIA DE TUBOS LTDA</t>
  </si>
  <si>
    <t xml:space="preserve">COMERCIAL  QUEIROZ E CIA LTDA </t>
  </si>
  <si>
    <t>COMERCIAL AGRICOLA RECIFE LTDA</t>
  </si>
  <si>
    <t>COMERCIAL ALIMENTICIA SAO FRANCISCO LTDA ME</t>
  </si>
  <si>
    <t>COMERCIAL ALIMENTICIA SAO FRANCISCO LTDA</t>
  </si>
  <si>
    <t>COMERCIAL ARCO MATERIAIS ELETRICOS LTDA</t>
  </si>
  <si>
    <t>COMERCIAL ARCO</t>
  </si>
  <si>
    <t>COMERCIAL ATACADISTA SBC LTDA</t>
  </si>
  <si>
    <t>COMERCIAL AUTOMOTIVA S.A.</t>
  </si>
  <si>
    <t xml:space="preserve">DPK AUTOTOMOTIVA </t>
  </si>
  <si>
    <t>COMERCIAL AVISTÃO LTDA</t>
  </si>
  <si>
    <t>Cruzeta</t>
  </si>
  <si>
    <t>COMERCIAL BARBANTE E PAPEL LTDA</t>
  </si>
  <si>
    <t>COMERCIAL BOA SERRA LTDA ME</t>
  </si>
  <si>
    <t>Ilha de Itamaracá</t>
  </si>
  <si>
    <t>COMERCIAL BOM DE PREÇO LTDA - ME</t>
  </si>
  <si>
    <t>COMERCIAL BRASIL ALIMENTOS E LIMPESA EIRELI</t>
  </si>
  <si>
    <t>COMERCIAL BRASIL ALIMENTOS E LIMPESA EIR</t>
  </si>
  <si>
    <t>COMERCIAL BRAZAO &amp; SANTOS LTDA</t>
  </si>
  <si>
    <t>COMERCIAL BRAZÃO &amp; SANTOS LTDA</t>
  </si>
  <si>
    <t>COMERCIAL BX DE ALIMENTOS LTDA</t>
  </si>
  <si>
    <t xml:space="preserve">COMERCIAL CAMPINENSE DE CEREAIS LTDA    </t>
  </si>
  <si>
    <t>COMERCIAL CAMPINENSE</t>
  </si>
  <si>
    <t>COMERCIAL CARVALHO SÃO JOSE LTDA</t>
  </si>
  <si>
    <t>MERCEARIA SÃO JOSE</t>
  </si>
  <si>
    <t>Rodolfo Fernandes</t>
  </si>
  <si>
    <t>COMERCIAL CATENDE DO SUL EIRELI ME</t>
  </si>
  <si>
    <t>Amaraji</t>
  </si>
  <si>
    <t xml:space="preserve">COMERCIAL COMBUSTIVEL RIO TINTO LTDA    </t>
  </si>
  <si>
    <t xml:space="preserve">POSTO RIO TINTO     </t>
  </si>
  <si>
    <t xml:space="preserve">16.103.670-8      </t>
  </si>
  <si>
    <t>COMERCIAL COMETA DE ALIMENTOS LTDA</t>
  </si>
  <si>
    <t xml:space="preserve">COMERCIAL COSTA LTDA                    </t>
  </si>
  <si>
    <t>COMERCIAL COSTA LTDA</t>
  </si>
  <si>
    <t xml:space="preserve">COMERCIAL CRISTO LTDA                   </t>
  </si>
  <si>
    <t xml:space="preserve">COMERCIAL CRISTO    </t>
  </si>
  <si>
    <t>COMERCIAL DANTAS E FONSECA LTDA</t>
  </si>
  <si>
    <t>COMERCIAL DANTAS E PEREIRA LTDA</t>
  </si>
  <si>
    <t>SUPERMERCADO DANPEREL</t>
  </si>
  <si>
    <t>COMERCIAL DE ALIMENTOS BEIJA FLOR LTDA</t>
  </si>
  <si>
    <t>COMERCIAL DE ALIMENTOS BIS LTDA</t>
  </si>
  <si>
    <t>COMERCIAL DE ALIMENTOS BIS LTDA EPP</t>
  </si>
  <si>
    <t>COMERCIAL DE ALIMENTOS BOA NOVA LTDA</t>
  </si>
  <si>
    <t xml:space="preserve">COMERCIAL DE ALIMENTOS CARDOSO LTDA     </t>
  </si>
  <si>
    <t xml:space="preserve">COML ALIM  CARDOSO  </t>
  </si>
  <si>
    <t xml:space="preserve">COMERCIAL DE ALIMENTOS DA HORA LTDA     </t>
  </si>
  <si>
    <t>COML DE ALIM DA HORA</t>
  </si>
  <si>
    <t>COMERCIAL DE ALIMENTOS E BEBIDAS M M LTD</t>
  </si>
  <si>
    <t>COMERCIAL DE ALIMENT</t>
  </si>
  <si>
    <t xml:space="preserve">06.392.381-5      </t>
  </si>
  <si>
    <t>COMERCIAL DE ALIMENTOS E J C LTDA</t>
  </si>
  <si>
    <t xml:space="preserve">COMERCIAL DE ALIMENTOS E. J. C. LTDA    </t>
  </si>
  <si>
    <t xml:space="preserve">COML DE ALIM EJC LT </t>
  </si>
  <si>
    <t xml:space="preserve">COMERCIAL DE ALIMENTOS FELIX LTDA       </t>
  </si>
  <si>
    <t xml:space="preserve">COML FELIX          </t>
  </si>
  <si>
    <t>COMERCIAL DE ALIMENTOS JBC EIRELI - ME</t>
  </si>
  <si>
    <t xml:space="preserve">COMERCIAL DE ALIMENTOS LIMA LTDA        </t>
  </si>
  <si>
    <t xml:space="preserve">COML LIMA           </t>
  </si>
  <si>
    <t xml:space="preserve">COMERCIAL DE ALIMENTOS M. R. LTDA       </t>
  </si>
  <si>
    <t xml:space="preserve">M.R.                </t>
  </si>
  <si>
    <t>COMERCIAL DE ALIMENTOS NOVA VIDA LTDA</t>
  </si>
  <si>
    <t>COML DE ALIM NOVA VIDA</t>
  </si>
  <si>
    <t xml:space="preserve">COMERCIAL DE ALIMENTOS O BEZERRAO LTDA  </t>
  </si>
  <si>
    <t xml:space="preserve">BEZERRAO            </t>
  </si>
  <si>
    <t xml:space="preserve">COMERCIAL DE ALIMENTOS PEREIRA LTDA     </t>
  </si>
  <si>
    <t xml:space="preserve">COML  ALIM  PEREIRA </t>
  </si>
  <si>
    <t>COMERCIAL DE ALIMENTOS SANTOS &amp; SILVA LTDA</t>
  </si>
  <si>
    <t>MERCADINHO NOVA OPÇAO</t>
  </si>
  <si>
    <t>Bodó</t>
  </si>
  <si>
    <t>COMERCIAL DE ALIMENTOS SOUSA &amp; AZEVEDO LTDA - ME</t>
  </si>
  <si>
    <t>COMERCIAL DE ALIMENTOS SOUSA &amp; AZEVEDO L</t>
  </si>
  <si>
    <t>Santana do Ipanema</t>
  </si>
  <si>
    <t xml:space="preserve">COMERCIAL DE ALIMENTOS SOUZA LTDA.      </t>
  </si>
  <si>
    <t xml:space="preserve">COMERCIAL SOUZA     </t>
  </si>
  <si>
    <t xml:space="preserve">COMERCIAL DE ALIMENTOS TAVARES LTDA     </t>
  </si>
  <si>
    <t>COML DE ALIM TAVARES</t>
  </si>
  <si>
    <t>COMERCIAL DE ALIMENTOS WSS EIRELI - ME</t>
  </si>
  <si>
    <t>COMERCIAL DE ALIMENTOS WSS EIRELI - M</t>
  </si>
  <si>
    <t xml:space="preserve">COMERCIAL DE CEREAIS JR LTDA            </t>
  </si>
  <si>
    <t xml:space="preserve">COMERCIAL JR        </t>
  </si>
  <si>
    <t>COMERCIAL DE COMBUSTIVEIS NORDESTE LTDA</t>
  </si>
  <si>
    <t>COMERCIAL DE COMBUSTIVEIS</t>
  </si>
  <si>
    <t xml:space="preserve">COMERCIAL DE ESTIVA SOARES LTDA         </t>
  </si>
  <si>
    <t>COMERCIAL DE ESTIVAS</t>
  </si>
  <si>
    <t>Aguiar</t>
  </si>
  <si>
    <t xml:space="preserve">COMERCIAL DE ESTIVAS AZEVEDO LTDA       </t>
  </si>
  <si>
    <t xml:space="preserve">ESTIVAS             </t>
  </si>
  <si>
    <t xml:space="preserve">COMERCIAL DE ESTIVAS BARBOSA LTDA       </t>
  </si>
  <si>
    <t xml:space="preserve">COML BARBOSA        </t>
  </si>
  <si>
    <t xml:space="preserve">COMERCIAL DE LAIMENTOS RG LTDA          </t>
  </si>
  <si>
    <t xml:space="preserve">COM. ALIMENTOS      </t>
  </si>
  <si>
    <t>COMERCIAL DE LATICINIOS DE NATAL LTDA</t>
  </si>
  <si>
    <t>20.058.102-3</t>
  </si>
  <si>
    <t>COMERCIAL DE PANIFICAÇÃO ELIAS LTDA</t>
  </si>
  <si>
    <t>COMERCIAL DE PERSIANAS HD EIRELI</t>
  </si>
  <si>
    <t>COML DE PERSIANAS HD</t>
  </si>
  <si>
    <t>COMERCIAL DE PRODUTOS DESCARTÁVEIS RENAN LTDA</t>
  </si>
  <si>
    <t>CASA MIX</t>
  </si>
  <si>
    <t>COMERCIAL DE TINTAS TAMBAU LTDA</t>
  </si>
  <si>
    <t>COMERCIAL DE TRANSFORMADORES LTDA</t>
  </si>
  <si>
    <t>COMERCIAL DE TRANSFORMADORES</t>
  </si>
  <si>
    <t>COMERCIAL DE TRIGO SÃO LUIS LTDA</t>
  </si>
  <si>
    <t>COMERCIAL DE VEICULOS DE NIGRIS LTDA</t>
  </si>
  <si>
    <t>COMERCIAL DINIZ FERRO E AÇO LTDA</t>
  </si>
  <si>
    <t>O VERGALHÃO</t>
  </si>
  <si>
    <t xml:space="preserve">COMERCIAL DIOMEDES LTDA    </t>
  </si>
  <si>
    <t>COMERCIAL DIOMEDES LTDA</t>
  </si>
  <si>
    <t>COMERCIAL DOIS IRMÃOS PRODUTOS ALIMENTICIOS LTDA - ME</t>
  </si>
  <si>
    <t>COMERCIAL DOIS IRMÃOS PRODUTOS ALIMENTIC</t>
  </si>
  <si>
    <t>COMERCIAL E DISTRIBUIDORA DE ALIMENTOS ESPERANCA LTDA - EPP</t>
  </si>
  <si>
    <t>COMERCIAL E DISTRIBUIDORA DE ALIMENTOS E</t>
  </si>
  <si>
    <t>COMERCIAL E IMPORTADORA DE PNEUS LTDA</t>
  </si>
  <si>
    <t>PNEUAC</t>
  </si>
  <si>
    <t>COMERCIAL ECONOMICO LTDA</t>
  </si>
  <si>
    <t>COMERCIAL ELETRICA PJ LTDA</t>
  </si>
  <si>
    <t>COMERCIAL ELETRICA</t>
  </si>
  <si>
    <t xml:space="preserve">COMERCIAL ELETRICA PJ LTDA              </t>
  </si>
  <si>
    <t>COMERCIAL ELETRICA P</t>
  </si>
  <si>
    <t>COMERCIAL ELETRO MARCOS LTDA - ME</t>
  </si>
  <si>
    <t>ELETROMARCOS</t>
  </si>
  <si>
    <t xml:space="preserve">COMERCIAL ELIAS LTDA                    </t>
  </si>
  <si>
    <t xml:space="preserve">COML ELIAS          </t>
  </si>
  <si>
    <t>COMERCIAL ELOI CHAVES LTDA</t>
  </si>
  <si>
    <t>COMLERCIAL ELOI CHAVES</t>
  </si>
  <si>
    <t>COMERCIAL ESTIVAS E CEREAIS ENTRE RIOS LTDA</t>
  </si>
  <si>
    <t>Desterro</t>
  </si>
  <si>
    <t>COMERCIAL F GOMES PEIXOTO EIRELI</t>
  </si>
  <si>
    <t>COMERCIAL FERRARI DE ALIMENTOS LTDA</t>
  </si>
  <si>
    <t>COMERCIAL G P ALIMENTOS LTDA</t>
  </si>
  <si>
    <t xml:space="preserve">COMERCIAL GERDAU DE ACOS S/A            </t>
  </si>
  <si>
    <t xml:space="preserve">COMERCIAL GERDAU    </t>
  </si>
  <si>
    <t>COMERCIAL IRMÃO ARRUDA EIRELI ME</t>
  </si>
  <si>
    <t>São Benedito do Sul</t>
  </si>
  <si>
    <t>COMERCIAL J M DE ASSIS LTDA</t>
  </si>
  <si>
    <t>COMERCIAL J M LTDA</t>
  </si>
  <si>
    <t xml:space="preserve">COMERCIAL JACARE LTDA                   </t>
  </si>
  <si>
    <t xml:space="preserve">COMERCIAL JACARE    </t>
  </si>
  <si>
    <t>COMERCIAL JAIR URBANO DE QUEIROZ EIRELI - ME</t>
  </si>
  <si>
    <t xml:space="preserve">COMERCIAL JAIR URBANO DE QUEIROZ EIRELI </t>
  </si>
  <si>
    <t>COMERCIAL JAIR URBANO DE QUEIROZ EIRELLI - ME</t>
  </si>
  <si>
    <t>COMERCIAL JAIR URBANO DE QUEIROZ EIRELLI</t>
  </si>
  <si>
    <t xml:space="preserve">COMERCIAL JJ LTDA - EPP.                      </t>
  </si>
  <si>
    <t xml:space="preserve">COMERCIAL JJ LTDA - EPP.    </t>
  </si>
  <si>
    <t xml:space="preserve">COMERCIAL JUMBINHO LTDA                 </t>
  </si>
  <si>
    <t xml:space="preserve">COMERCIAL JUMBINHO  </t>
  </si>
  <si>
    <t>COMERCIAL JUSTINO LTDA</t>
  </si>
  <si>
    <t xml:space="preserve">COMERCIAL KIPRECO LTDA                  </t>
  </si>
  <si>
    <t>COMERCIAL KIPRECO LT</t>
  </si>
  <si>
    <t>COMERCIAL LOPES EIRELI</t>
  </si>
  <si>
    <t>COMERCIAL LOPES</t>
  </si>
  <si>
    <t>Tenente Laurentino Cruz</t>
  </si>
  <si>
    <t>COMERCIAL MACEDO LTDA ME</t>
  </si>
  <si>
    <t>COMERCIAL MACEDO</t>
  </si>
  <si>
    <t>COMERCIAL MAR AZUL LTDA</t>
  </si>
  <si>
    <t>COMERCIAL MAR AZUL</t>
  </si>
  <si>
    <t xml:space="preserve">COMERCIAL MENDONCA LTDA                 </t>
  </si>
  <si>
    <t xml:space="preserve">COML MENDONCA       </t>
  </si>
  <si>
    <t>COMERCIAL MENGE LTDA</t>
  </si>
  <si>
    <t>COMERCIAL MENGE</t>
  </si>
  <si>
    <t xml:space="preserve">COMERCIAL MINE PRECO LTDA               </t>
  </si>
  <si>
    <t>COMERCIAL NINE PRECO</t>
  </si>
  <si>
    <t>COMERCIAL MLAM LTDA</t>
  </si>
  <si>
    <t>O BOM VIZINHO SUPERMERCAODOS</t>
  </si>
  <si>
    <t>Angicos</t>
  </si>
  <si>
    <t>COMERCIAL MONTEIRO DE ALIMENTOS EIRELI ME</t>
  </si>
  <si>
    <t>COMERCIAL MONTEIRO DE ALIMENTOS EIRELI M</t>
  </si>
  <si>
    <t>COMERCIAL NI DISTRIBUIDORA DE ALIMENTOS LTDA.</t>
  </si>
  <si>
    <t xml:space="preserve">COMERCIAL NI DISTRIBUIDORA DE ALIMENTOS </t>
  </si>
  <si>
    <t>Pacajus</t>
  </si>
  <si>
    <t>COMERCIAL NOBREGA MELO LTDA</t>
  </si>
  <si>
    <t xml:space="preserve">COMERCIAL NOVA REPUBLICA LTDA LJ 01     </t>
  </si>
  <si>
    <t xml:space="preserve">COML NOVA REPUBLICA </t>
  </si>
  <si>
    <t>COMERCIAL NOVINHO PRAXEDES LTDA</t>
  </si>
  <si>
    <t>Caraúbas</t>
  </si>
  <si>
    <t>COMERCIAL OLIVEIRA LTDA - ME</t>
  </si>
  <si>
    <t>COMERCIAL OLIVEIRA LTDA</t>
  </si>
  <si>
    <t xml:space="preserve">COMERCIAL ONOFRE LTDA - MATRIZ          </t>
  </si>
  <si>
    <t xml:space="preserve">ONOFRE              </t>
  </si>
  <si>
    <t xml:space="preserve">COMERCIAL P P LTDA                      </t>
  </si>
  <si>
    <t xml:space="preserve">COMERCIAL PP        </t>
  </si>
  <si>
    <t>COMERCIAL PARAISO BEBIDAS E ALIMENTOS EIRELI</t>
  </si>
  <si>
    <t>COMERCIAL PARAISO BEBIDAS E ALIMENTOS EI</t>
  </si>
  <si>
    <t>COMERCIAL PRAIAS BELAS LTDA</t>
  </si>
  <si>
    <t>FAVORITO SUPERMERCADOS</t>
  </si>
  <si>
    <t>FAVORITO</t>
  </si>
  <si>
    <t>20.261.983-4</t>
  </si>
  <si>
    <t xml:space="preserve">COMERCIAL PRAIAS BELAS LTDA             </t>
  </si>
  <si>
    <t xml:space="preserve">COML PRAIAS BELAS   </t>
  </si>
  <si>
    <t>COML PRAIAS BELAS LT</t>
  </si>
  <si>
    <t xml:space="preserve">COMERCIAL ROCHA ALIMENTICIOS EIRELI </t>
  </si>
  <si>
    <t>COMERCIAL RODRIGUES COMÉRCIO VAREJISTA DE PNEUMÁTICOS LTDA</t>
  </si>
  <si>
    <t xml:space="preserve">COMERCIAL RODRIGUES COMÉRCIO VAREJISTA </t>
  </si>
  <si>
    <t>067.374.446-0036</t>
  </si>
  <si>
    <t xml:space="preserve">COMERCIAL RODRIGUES VIANA LTDA          </t>
  </si>
  <si>
    <t xml:space="preserve">COM RODRIGUES CE    </t>
  </si>
  <si>
    <t>Barbalha</t>
  </si>
  <si>
    <t xml:space="preserve">COMERCIAL ROSENDO LTDA         </t>
  </si>
  <si>
    <t xml:space="preserve">VERA LUCIA          </t>
  </si>
  <si>
    <t xml:space="preserve">COMERCIAL S &amp; D LTDA                    </t>
  </si>
  <si>
    <t xml:space="preserve">S &amp; D               </t>
  </si>
  <si>
    <t>COMERCIAL SÃO GERALDO LTDA</t>
  </si>
  <si>
    <t>16.381.081-8</t>
  </si>
  <si>
    <t>COMERCIAL SERTÃO LTDA</t>
  </si>
  <si>
    <t>São Bento</t>
  </si>
  <si>
    <t>COMERCIAL SIDIA BARBOSA EIRELI EPP</t>
  </si>
  <si>
    <t>COMERCIAL SOARES &amp; ARAUJO - ME</t>
  </si>
  <si>
    <t>16.211.503-2</t>
  </si>
  <si>
    <t>COMERCIAL SOARES ARAUJO LTDA</t>
  </si>
  <si>
    <t xml:space="preserve">COMERCIAL SOARES E ARAUJO LTDA          </t>
  </si>
  <si>
    <t xml:space="preserve">COMERCIAL SOARES    </t>
  </si>
  <si>
    <t xml:space="preserve">COMERCIAL SOUSA OLIVEIRA LTDA           </t>
  </si>
  <si>
    <t xml:space="preserve">COMERCIAL SOUSA     </t>
  </si>
  <si>
    <t>COMERCIAL THALYTA LTDA</t>
  </si>
  <si>
    <t xml:space="preserve">COMERCIAL VAS LTDA - ME                 </t>
  </si>
  <si>
    <t xml:space="preserve">VAS                 </t>
  </si>
  <si>
    <t>COMERCIAL VENANCIO LTDA</t>
  </si>
  <si>
    <t>Jucurutu</t>
  </si>
  <si>
    <t xml:space="preserve">COMERCIAL VENANCIO LTDA II              </t>
  </si>
  <si>
    <t xml:space="preserve">COML VENANCIO       </t>
  </si>
  <si>
    <t>Currais Novos</t>
  </si>
  <si>
    <t>COMERCIAL VILA VERDE LTDA - ME</t>
  </si>
  <si>
    <t>COMERCIAL VILA VERDE</t>
  </si>
  <si>
    <t>COMERCIAL VITORIA ATACADISTA E REPRESENTACAO EIRELI</t>
  </si>
  <si>
    <t xml:space="preserve">COMERCIAL VITORIA ATACADISTA </t>
  </si>
  <si>
    <t>COMERCIO ATACADISTA DE ACUMULADORES E PEÇAS PARA VEICULOS LTDA</t>
  </si>
  <si>
    <t>COMERCIO ATACADISTA</t>
  </si>
  <si>
    <t>COMERCIO ATACADISTA DE RESIDUOS METALICOS LTDA ME</t>
  </si>
  <si>
    <t>COMERCIO ATACADISTA DE RESIDUOS METALICO</t>
  </si>
  <si>
    <t>COMERCIO ATACADISTA E DISTRIBUIDORA DE ALIMENTOS NOVO MUNDO LTDA</t>
  </si>
  <si>
    <t>COM ATAC DE ALIM NOVO MUNDO</t>
  </si>
  <si>
    <t>COMERCIO ATACADISTA E VAREJISTA MARANATA LTDA</t>
  </si>
  <si>
    <t>COMERCIO ATACADISTA E VAREJISTA MARANATA</t>
  </si>
  <si>
    <t>Apodi</t>
  </si>
  <si>
    <t xml:space="preserve">COMERCIO DE ALIMENTOS ASSIS LTDA        </t>
  </si>
  <si>
    <t xml:space="preserve">COM DE ALIM ASSIS   </t>
  </si>
  <si>
    <t>COMERCIO DE ALIMENTOS CONFIANCA LTDA</t>
  </si>
  <si>
    <t>COMERCIO DE ALIMENTOS GENTIL LTDA</t>
  </si>
  <si>
    <t xml:space="preserve">COMERCIO DE ALIMENTOS GOUVEIA E SOUZA LTDA      </t>
  </si>
  <si>
    <t xml:space="preserve">COMERCIO DE ALIMENTOS GOUVEIA E SOUZA LTDA   </t>
  </si>
  <si>
    <t xml:space="preserve">COMERCIO DE ALIMENTOS O BARATAO LTDA    </t>
  </si>
  <si>
    <t xml:space="preserve">COM ALIM O BARATAO  </t>
  </si>
  <si>
    <t>COMERCIO DE ALIMENTOS SANTO ANTONIO LTDA</t>
  </si>
  <si>
    <t>COMERCIO DE ALIMENTOS SANTOS E ALVES DE LIMA LTDA</t>
  </si>
  <si>
    <t xml:space="preserve">COMERCIO DE ALIMENTOS SANTOS E ALVES DE LIMA </t>
  </si>
  <si>
    <t>COMERCIO DE ALIMENTOS TAVARES E SILVA LTDA</t>
  </si>
  <si>
    <t>COMERCIO DE CEREAIS LUMOPE LTDA - ME</t>
  </si>
  <si>
    <t>COMERCIO DE CEREAIS LUMOPE - ME</t>
  </si>
  <si>
    <t>COMERCIO DE CEREAIS SAFRA LTDA</t>
  </si>
  <si>
    <t>COMERCIO DE COMBUSTIVEIS NOSSA SRA APARECIDA LTDA</t>
  </si>
  <si>
    <t>COMERCIO DE COMBUSTIVEIS NOSSA SRA APARE</t>
  </si>
  <si>
    <t>COMERCIO DE ESTIVAS E CEREAIS IPIRANGA EIRELI ME</t>
  </si>
  <si>
    <t>COMERCIO DE ESTIVAS E CEREAIS IPIRANGA E</t>
  </si>
  <si>
    <t>COMERCIO DE PRODUTOS ALIMENTICIOS SILVA EIRELI = ME</t>
  </si>
  <si>
    <t>COM DE PROD ALIM SILVA</t>
  </si>
  <si>
    <t>COMERCIO E BENEFICIAMENTO DE CEREAIS REQUINTE LTDA ME</t>
  </si>
  <si>
    <t>COMERCIO E BENEFICIAMENTO DE CEREAIS REQ</t>
  </si>
  <si>
    <t>COMERCIO E DIST.  DE  MAT. CONST. PARICA LTDA</t>
  </si>
  <si>
    <t>COSNTRUÇÃO PARICA</t>
  </si>
  <si>
    <t>COMERCIO E INDUSTRIA DE METAIS ALVES LTDA</t>
  </si>
  <si>
    <t>COMETAL</t>
  </si>
  <si>
    <t>COMERCIO E INDUSTRIA IRMAOS SALFATIS LTDA</t>
  </si>
  <si>
    <t>COMERCIO E SERVIÇOS DE VEDAÇÕES E MOLAS EIRELI-ME</t>
  </si>
  <si>
    <t>VEDACOM</t>
  </si>
  <si>
    <t xml:space="preserve">COMERCIO E TRANSPORTES MUNDO VERDE LTDA </t>
  </si>
  <si>
    <t xml:space="preserve">COM. E TRANS. MUNDO </t>
  </si>
  <si>
    <t xml:space="preserve">COMERCIO REPRESENTACAO A. LIMEIRA LTDA  </t>
  </si>
  <si>
    <t xml:space="preserve">LIMEIRA CULTIVADORES          </t>
  </si>
  <si>
    <t xml:space="preserve">00.033.219-4      </t>
  </si>
  <si>
    <t>COMERCIO VAREJISTA ASSIS LTDA</t>
  </si>
  <si>
    <t xml:space="preserve">COMERCIO VAREJISTA ASSIS LTDA, </t>
  </si>
  <si>
    <t>COMERCIO VAREJISTA DE ALIM MANDACARUENSE LTDA</t>
  </si>
  <si>
    <t>COMERCIO VAREJISTA DE ALIM MANDACARUENSE</t>
  </si>
  <si>
    <t>COMERCIO VAREJISTA DE ALIMENTOS VERDE VALE BANANEIRAS LTDA</t>
  </si>
  <si>
    <t>COMERCIO VAREJISTA DE ARTIGOS DE FESTA E PAPELARIA LTDA</t>
  </si>
  <si>
    <t>COMERCIO VAREJISTA DE ARTIGOS DE FESTA E</t>
  </si>
  <si>
    <t>COMERCIO VAREJISTA LIDERANCA LTDA - ME</t>
  </si>
  <si>
    <t>COMET DO BRASIL INDUSTRIA E COMERCIO DE EQUIPAMENTOS LTDA</t>
  </si>
  <si>
    <t>COML BRAZAO &amp; SANTOS LTDA - ME</t>
  </si>
  <si>
    <t>COML BRAZAO &amp; SANTOS</t>
  </si>
  <si>
    <t xml:space="preserve">COML DE ALIMENTOS E BEBIDAS RABELO LTDA </t>
  </si>
  <si>
    <t xml:space="preserve">COML ALIM BB RABELO </t>
  </si>
  <si>
    <t>COML DE ALIMENTOS RODRIGUES &amp; MARINHO LTDA</t>
  </si>
  <si>
    <t>COML DE ALIMENTOS RODRIGUES &amp; MARINHO</t>
  </si>
  <si>
    <t xml:space="preserve">COML DE ALIMENTOS SERVE BEM LTDA        </t>
  </si>
  <si>
    <t xml:space="preserve">COML ALIM SERVE BEM </t>
  </si>
  <si>
    <t xml:space="preserve">COML VAREJISTA NOVA REPUPLICA LTDA EPP  </t>
  </si>
  <si>
    <t>COML VAR NOVA REPUBL</t>
  </si>
  <si>
    <t>COMLUB COMERCIAL DE LUBRIFICANTES</t>
  </si>
  <si>
    <t>COMLUB</t>
  </si>
  <si>
    <t>COMOVEL - COMERCIAL MONTEALTENSE DE VEICULOS LTDA</t>
  </si>
  <si>
    <t>Monte Alto</t>
  </si>
  <si>
    <t>COMPANHIA ALCOOLQUIMICA NACIONAL</t>
  </si>
  <si>
    <t>ALCOOLQUIMICA</t>
  </si>
  <si>
    <t>COMPANHIA ALIMENTICIA DO VALE</t>
  </si>
  <si>
    <t>COMPANHIA CUITEENSE DE TEATRO</t>
  </si>
  <si>
    <t xml:space="preserve">COMPANHIA DOCAS DA PARAIBA              </t>
  </si>
  <si>
    <t>CIA DOCAS DA PARAIBA</t>
  </si>
  <si>
    <t>COMPANHIA GERAL DE MELHORAMENTOS EM PERNAMBUCO ( EM RECUPERAÇÃO JUDICIAL )</t>
  </si>
  <si>
    <t>USINA LARANJEIRAS</t>
  </si>
  <si>
    <t>Vicência</t>
  </si>
  <si>
    <t>COMPANHIA INDUSTRIAL DO SISAL - CISAL</t>
  </si>
  <si>
    <t>CISAL</t>
  </si>
  <si>
    <t>16.004.958-0</t>
  </si>
  <si>
    <t xml:space="preserve">COMPANHIA NACIONAL DE ABAST. CONAB      </t>
  </si>
  <si>
    <t xml:space="preserve">CONAB/AM            </t>
  </si>
  <si>
    <t xml:space="preserve">04.115.145-3      </t>
  </si>
  <si>
    <t xml:space="preserve">COMPANHIA NACIONAL DE ABAST CONAB       </t>
  </si>
  <si>
    <t xml:space="preserve">CONAB/MA            </t>
  </si>
  <si>
    <t xml:space="preserve">CONAB/RN            </t>
  </si>
  <si>
    <t xml:space="preserve">COMPANHIA NACIONAL DE ABASTEC. CONAB    </t>
  </si>
  <si>
    <t xml:space="preserve">CONAB/AL            </t>
  </si>
  <si>
    <t xml:space="preserve">COMPANHIA NACIONAL DE ABASTECIMENTO.    </t>
  </si>
  <si>
    <t xml:space="preserve">16089920-6        </t>
  </si>
  <si>
    <t xml:space="preserve">COMPANHIA NACIONAL DE ABASTECIMENTO     </t>
  </si>
  <si>
    <t xml:space="preserve">CONAB/PE            </t>
  </si>
  <si>
    <t xml:space="preserve">COMPANHIA USINA SAO JOAO                </t>
  </si>
  <si>
    <t xml:space="preserve">USINA SAO JOAO      </t>
  </si>
  <si>
    <t>COMPANHIA VALE DO RIO DOCE</t>
  </si>
  <si>
    <t>COMPARE INDUSTRIA E COMERCIO DE MASSAS LTDA</t>
  </si>
  <si>
    <t>COMPARE INDUSTRIA</t>
  </si>
  <si>
    <t xml:space="preserve">COMPECAS COMERCIO DE PECAS E SERV. LTDA </t>
  </si>
  <si>
    <t xml:space="preserve">COMPECAS            </t>
  </si>
  <si>
    <t>COMPECE - DISTRIBUIDORA E IMPORTADORA DE AUTOPEÇAS LTDA-EPP</t>
  </si>
  <si>
    <t>COMPECE - DISTRIBUIDORA E IMPORTADORA DE</t>
  </si>
  <si>
    <t xml:space="preserve">COMPLAL IND COM PLASTICO LTDA           </t>
  </si>
  <si>
    <t>COMPLAL IND COM PLAS</t>
  </si>
  <si>
    <t>COMPRE BEM MERCEARIA LTDA ME.</t>
  </si>
  <si>
    <t>COMPRE MAIS SUPERMERCADO LTDA</t>
  </si>
  <si>
    <t xml:space="preserve">COMPREFACIL LTDA                        </t>
  </si>
  <si>
    <t xml:space="preserve">COMPREFACIL         </t>
  </si>
  <si>
    <t xml:space="preserve">COMPREFACIL LTDA    </t>
  </si>
  <si>
    <t xml:space="preserve">16.180.954-5      </t>
  </si>
  <si>
    <t xml:space="preserve">COMPREFACIL-06      </t>
  </si>
  <si>
    <t>COMPREMAIS COMERCIO LTDA</t>
  </si>
  <si>
    <t>16.485.139-9</t>
  </si>
  <si>
    <t>COMPREMAIS SUPERMERCADOS LTDA</t>
  </si>
  <si>
    <t>COMPREMAIS SUPERMERCADOS</t>
  </si>
  <si>
    <t>COMTRAP LTDA</t>
  </si>
  <si>
    <t xml:space="preserve">COMUNIDADE CATOLICA SOMOS DE JESUS      </t>
  </si>
  <si>
    <t xml:space="preserve">SOMOS DE JESUS      </t>
  </si>
  <si>
    <t xml:space="preserve">COMUNIDADE DOCE MAE DE DEUS             </t>
  </si>
  <si>
    <t xml:space="preserve">DOCE MAE DE DEUS    </t>
  </si>
  <si>
    <t>COMUNIDADE FILHOS DA MISERICORDIA</t>
  </si>
  <si>
    <t>COMUNIDADE SERVOS DE MARIA DO CORAÇÃO DE JESUS</t>
  </si>
  <si>
    <t>COMUNIDADE SERVOS DE MARIA DO CORAÇÃO DE</t>
  </si>
  <si>
    <t>COMVAP ACUCAR E ALCOOL LTDA</t>
  </si>
  <si>
    <t>União</t>
  </si>
  <si>
    <t>COMVENE COMERCIAL VENEZA LTDA</t>
  </si>
  <si>
    <t xml:space="preserve">COMVENE COMERCIAL VENEZA LTDA           </t>
  </si>
  <si>
    <t xml:space="preserve">COMVENE COMERCIAL   </t>
  </si>
  <si>
    <t xml:space="preserve">20.092.688-8      </t>
  </si>
  <si>
    <t>CONAUT CONTROLES AUTOMATICOS LTDA</t>
  </si>
  <si>
    <t>CONAUT</t>
  </si>
  <si>
    <t>CONAUT CONTROLES AUTOMÁTICOS LTDA</t>
  </si>
  <si>
    <t>CONAUT CONTROLES</t>
  </si>
  <si>
    <t xml:space="preserve">EMBU </t>
  </si>
  <si>
    <t>CONCEITTO TRANSPORTES RODOVIARIOS LTDA</t>
  </si>
  <si>
    <t>CONCEITTO TRANSPORTES</t>
  </si>
  <si>
    <t>CONCEPT ON CONTRUÇÃO SERVIÇOS E LOCAÇÕES LTDA</t>
  </si>
  <si>
    <t>CONCEPT ON</t>
  </si>
  <si>
    <t>CONCORDIA COM DE BOMBAS MOTORES EQUIPAMENTOS LTDA</t>
  </si>
  <si>
    <t>CONCORDIA BOMBAS</t>
  </si>
  <si>
    <t>CONCORDIA COMERCIO DE BOMBAS MOTORES EQUIPAMENTOS LTDA.</t>
  </si>
  <si>
    <t>CONCRESOLO - CONSULTORIA EM CONCRETO E SOLOS LTDA</t>
  </si>
  <si>
    <t>CONCRESOLO</t>
  </si>
  <si>
    <t xml:space="preserve">CONCRETO REDIMIX DO BRASIL S.A          </t>
  </si>
  <si>
    <t xml:space="preserve">REDIMIX             </t>
  </si>
  <si>
    <t>CONDE IND E COM DE PROD ALIMENTICIOS LTDA - ME</t>
  </si>
  <si>
    <t>CONDE IND E COM DE PROD ALIMENTICIOS LTD</t>
  </si>
  <si>
    <t>CONDEX INDUSTRIA E COMERCIO DE CONDUTORES ELETRICOS LTDA</t>
  </si>
  <si>
    <t>Vila Velha</t>
  </si>
  <si>
    <t>CONDOMINIO DAS AMERICAS</t>
  </si>
  <si>
    <t xml:space="preserve">CONDOMINIO DO EDIFICIO TROPICUS </t>
  </si>
  <si>
    <t>CONDOMINIO DO EDIFICIO TROPICUS</t>
  </si>
  <si>
    <t>CONDOMINIO EDIF. JOÃO MARQUES DE ALMEIDA</t>
  </si>
  <si>
    <t>EDIF JOÃO MARQUES ALMEIDA</t>
  </si>
  <si>
    <t>CONDOMINIO EDIFICIO BORBOREMA</t>
  </si>
  <si>
    <t>CONDOMINIO EDIF.BORBOREMA</t>
  </si>
  <si>
    <t>CONDOMINIO EDIFICIO CLARISSA VI</t>
  </si>
  <si>
    <t>EDIFICO CLARISSA IV</t>
  </si>
  <si>
    <t>CONDOMINIO EDIFICIO JAMAICA</t>
  </si>
  <si>
    <t>CONDOMINIO EDIFICIO STACATO</t>
  </si>
  <si>
    <t>EDIFICO STACATO</t>
  </si>
  <si>
    <t>CONDOMINIO EDIFICO ALVORADA</t>
  </si>
  <si>
    <t>EDIFICIO ALVORADA</t>
  </si>
  <si>
    <t>CONDOMINIO NEGREIROS</t>
  </si>
  <si>
    <t>CONDOMINIO RES. CLODOALDO SOARES DE OLIVEIRA</t>
  </si>
  <si>
    <t>CONDOMINIO CLODOALDO SOARES DE OLIVEIRA</t>
  </si>
  <si>
    <t>CONDOMINIO RESIDENCIAL VILA REAL</t>
  </si>
  <si>
    <t>RESIDENCIAL VILA REAL</t>
  </si>
  <si>
    <t>CONECTA TRANSPORTES DE QUIMICOS E EQUIPAMENTOS INDUSTRIAIS L</t>
  </si>
  <si>
    <t>CONEFLAN COMERCIO DE FLANGES LTDA</t>
  </si>
  <si>
    <t>CONEXÃO PB COMERCIO DE PRODUTOS DE INFORMATICA LTDA</t>
  </si>
  <si>
    <t>CONEÇÃO PB</t>
  </si>
  <si>
    <t>CONEXION TUBOS E CONEXOES LTDA</t>
  </si>
  <si>
    <t>CONFECÇÕES DE OLINDA LTDA - ME</t>
  </si>
  <si>
    <t>BORDADOS % CIA</t>
  </si>
  <si>
    <t>CONFEDERAÇÃO DA AGRICULTURA E PECUARIA DO BRASIL - CNA</t>
  </si>
  <si>
    <t>CONFEDERAÇÃO DA AGRICULTURA E PECUARIA</t>
  </si>
  <si>
    <t xml:space="preserve">CONFOR INSTRUMENTOS DE MEDICAO LTDA     </t>
  </si>
  <si>
    <t xml:space="preserve">CONFOR              </t>
  </si>
  <si>
    <t>CONFOR SERVICES LTDA</t>
  </si>
  <si>
    <t>CONFOR SERVICES</t>
  </si>
  <si>
    <t>CONG IRMAES DOS POBRES STA CATARINA SENA</t>
  </si>
  <si>
    <t xml:space="preserve">STA CATARINA SENA   </t>
  </si>
  <si>
    <t>CONGREGAÇÃO DAS RELIGIOSAS DO SAGRADO CORAÇÃO DE JEUS</t>
  </si>
  <si>
    <t>CONG DAS RELIGIOSAS DO SAGRADO CORAÇAO</t>
  </si>
  <si>
    <t>CONNECT COMERCIO E SERVICO DE INTERNET L</t>
  </si>
  <si>
    <t xml:space="preserve">CONNECT             </t>
  </si>
  <si>
    <t>CONNECT TI - SERVIÇOS TECNICOS LTDA</t>
  </si>
  <si>
    <t>CONNECT TI</t>
  </si>
  <si>
    <t>CONNEX COMERCIO DE MATERIAIS HIDRAULICOS LTDA</t>
  </si>
  <si>
    <t>CONNEX</t>
  </si>
  <si>
    <t>CONPA - CIRURGIÕES ONCOLOGICOS E PAT ASSOCIADOS LTDA</t>
  </si>
  <si>
    <t>CONPA</t>
  </si>
  <si>
    <t>CONSELHO DA CRECHE MARIA DO LIVRAMENTO PINTO LUCENA</t>
  </si>
  <si>
    <t>CONSELHO DA CRECHE MARIA DO LIVRAMENTO P</t>
  </si>
  <si>
    <t>CONSELHO DA ESCOLA MUNICIPAL CLEA MARIA BEZERRA BARBOSA</t>
  </si>
  <si>
    <t xml:space="preserve">CONSELHO DA ESCOLA MUNICIPAL CLEA MARIA </t>
  </si>
  <si>
    <t>CONSELHO FEDERAL DOS TÉCNICOS INDUSTRIAIS</t>
  </si>
  <si>
    <t>CFT CONSELHO FEDERAL DOS TECNICOS INDUST</t>
  </si>
  <si>
    <t>CONSELHO REG. ENGENHARIA AGRONOMIA PE</t>
  </si>
  <si>
    <t>CREA PE</t>
  </si>
  <si>
    <t>CONSELHO REGIONAL DE CONTABILIDADE DA PB</t>
  </si>
  <si>
    <t>CRC - PB</t>
  </si>
  <si>
    <t>CONSELHO REGIONAL DE CONTABILIDADE DE SP</t>
  </si>
  <si>
    <t>CRC - SP</t>
  </si>
  <si>
    <t>CONSELHO REGIONAL DE ENGENHARIA E AGRONOMIA DA PB - CREA</t>
  </si>
  <si>
    <t>CREA - PB</t>
  </si>
  <si>
    <t>CONSELHO REGIONAL DE FARMACIA DO ESTADO DA PARAIBA</t>
  </si>
  <si>
    <t>CONSELHO REGIONAL DE FARMACIA</t>
  </si>
  <si>
    <t>CONSELHO REGIONAL DE QUIMICA DA 19ª REGIÃO</t>
  </si>
  <si>
    <t>CRQ - XIX</t>
  </si>
  <si>
    <t>CONSERV E REPAROS RURAL-143</t>
  </si>
  <si>
    <t>CONSTECH SERVIÇOS LTDA</t>
  </si>
  <si>
    <t>CONSTECH</t>
  </si>
  <si>
    <t>CONSTRUCTOR SUL SISTEMA EDUCACIONAL LTDA</t>
  </si>
  <si>
    <t>CONSTRUMAC COM.MATERIAIS DE CONSTR.EIRELE</t>
  </si>
  <si>
    <t>CONSTRUMAC</t>
  </si>
  <si>
    <t>CONSTRUMAQ INDUSTRIA DE MAQUINAS E EQUIPAMENTOS LTDA</t>
  </si>
  <si>
    <t>CONSTRUMAQ</t>
  </si>
  <si>
    <t>Brusque</t>
  </si>
  <si>
    <t>CONSTRUMAST LOCAÇÕES E SERVIÇOS EIRELI</t>
  </si>
  <si>
    <t>CONSTRUMAST LOCAÇÕES</t>
  </si>
  <si>
    <t>CONSTRUPOCOS-PERFURAÇÃO E CONSTRUÇÃO DE POCOS LTDA</t>
  </si>
  <si>
    <t xml:space="preserve">CONSTRUPOCOS-PERFURAÇÃO E CONSTRUÇÃO DE </t>
  </si>
  <si>
    <t>CONSTRUTIVA MATERIAIS ELÉTRICOS LTDA</t>
  </si>
  <si>
    <t>CONSTRUTIVA MATERIAIS ELÉTRICOS</t>
  </si>
  <si>
    <t>CONSTRUTORA INVEZT LTDA - ME</t>
  </si>
  <si>
    <t>CONSTRUTORA SOBERANA LTDA</t>
  </si>
  <si>
    <t>CONTATO SEGURO PREVENÇÃO DE RISCOS EMPRESARIAIS LTDA</t>
  </si>
  <si>
    <t>CONTATO SEGURO</t>
  </si>
  <si>
    <t>CONTROL STAR IND E COM LTDA</t>
  </si>
  <si>
    <t>CONTROLLER GESTÃO DE EMPRESAS LTDA</t>
  </si>
  <si>
    <t>CONTROLLER GESTÃO</t>
  </si>
  <si>
    <t>CONTROVAL COMERCIO E INDUSTRIA DE EQUIPAMENTOS DE MEDIÇÃO E CONTROLE DE TESTE LTDA</t>
  </si>
  <si>
    <t>CONTROVAL COMERCIO</t>
  </si>
  <si>
    <t xml:space="preserve">CONVENIENCIA SUL LTDA ME                </t>
  </si>
  <si>
    <t>CONVENIENCIA SUL LTD</t>
  </si>
  <si>
    <t>COOPCIA COOPERATIVA DE CONSULTORES, INSTRUTORES E ATIVIDADES AFINS</t>
  </si>
  <si>
    <t>COOPCIA</t>
  </si>
  <si>
    <t>COOPDIESEL-COOP. DE PF E PJ SEG TRANSP EM GERAL</t>
  </si>
  <si>
    <t>COOPDIESEL-COOP. DE PF E PJ SEG TRANSP</t>
  </si>
  <si>
    <t>Catalão</t>
  </si>
  <si>
    <t>COOPDIESEL-COOPERATIVA DE PESSOAS FISICAS E JURIDICAS NO SEG</t>
  </si>
  <si>
    <t>Miguelópolis</t>
  </si>
  <si>
    <t>COOPERATIVA AGRICOLA DO VALE DO SATUBA - COPERVALES</t>
  </si>
  <si>
    <t>COOPERATIVA AGRICOLA</t>
  </si>
  <si>
    <t>Atalaia</t>
  </si>
  <si>
    <t>COOPERATIVA AGROINDUSTRIAL DE RUBIATABA LTDA</t>
  </si>
  <si>
    <t>COOPER-RUBI AÇÚCAR E ETANOL</t>
  </si>
  <si>
    <t>Rubiataba</t>
  </si>
  <si>
    <t xml:space="preserve">COOPERATIVA AGROPECUARIA DO CARIRI LTDA </t>
  </si>
  <si>
    <t xml:space="preserve">CARIRI LTDA         </t>
  </si>
  <si>
    <t>COOPERATIVA DO AGRONEGÓCIO DOS ASSOC DA ASSOS. DOS FORN DE CANA DE AÇUCAR</t>
  </si>
  <si>
    <t>COOPERATIVA DO AGRONEGÓCIO DOS ASSOS. DA ASSOCIAÇÃO DOS FORNC. DE CANA DE AÇUCAR</t>
  </si>
  <si>
    <t>COPA ENERGIA DISTRIBUIDORA DE GÁS S.A</t>
  </si>
  <si>
    <t>COPAGAZ</t>
  </si>
  <si>
    <t>COPABO INDUSTRIA E COMERCIO DE PRODUTOS TECNICOS LTDA</t>
  </si>
  <si>
    <t>COPABO INDUSTRIA E COMERCIO DE PRODUTOS TÉCNICOS LTDA.</t>
  </si>
  <si>
    <t>COPABO</t>
  </si>
  <si>
    <t>COPABO INDÚSTRIA E COMERCIO DE PRODUTOS TÉCNICOS LTDA.</t>
  </si>
  <si>
    <t xml:space="preserve">COPAGAZ DISTRIBUIDORA DE GAS LTDA       </t>
  </si>
  <si>
    <t xml:space="preserve">COPAGAZ             </t>
  </si>
  <si>
    <t>COPAGRE CIA AGROPECUARIA REGIS</t>
  </si>
  <si>
    <t>COPAM COMERCIO DE PEÇAS E ACESSORIOS PARA MOTOS LTDA</t>
  </si>
  <si>
    <t>COPAM</t>
  </si>
  <si>
    <t>COPECAR INDUSTRIA E COMERCIO DE PECAS AGRICOLAS LTDA</t>
  </si>
  <si>
    <t>COPERPECAS AGRICOLAS LTDA</t>
  </si>
  <si>
    <t>COPIADORA PARAIBANA LTDA</t>
  </si>
  <si>
    <t>COPIADOR PARAIBANA</t>
  </si>
  <si>
    <t>COPIADORA REAL LTDA ME</t>
  </si>
  <si>
    <t>COPIADORA REAL</t>
  </si>
  <si>
    <t xml:space="preserve">COPPERMETAL COM DE ACOS E METAIS LTDA   </t>
  </si>
  <si>
    <t xml:space="preserve">COPPERMETAL         </t>
  </si>
  <si>
    <t xml:space="preserve">113.1620.601-19   </t>
  </si>
  <si>
    <t>COQUINHO PREPARAÇÃO DE DOCUMENTOS LTDA</t>
  </si>
  <si>
    <t>COQUINHO DOCUMENTOS</t>
  </si>
  <si>
    <t>CORACORTHE COMERCIO DE FERRO E AÇO LTDA.</t>
  </si>
  <si>
    <t>CORACORTHE</t>
  </si>
  <si>
    <t>CORALMAQUINAS</t>
  </si>
  <si>
    <t>CORALMAQUINAS BH COMERCIO DE MAQUINAS LTDA - ME</t>
  </si>
  <si>
    <t>CORALMAQUINAS BH</t>
  </si>
  <si>
    <t>CORDEIRO CABOS ELETRICOS S.A.</t>
  </si>
  <si>
    <t>Ferraz de Vasconcelos</t>
  </si>
  <si>
    <t>CORDEIRO CABOS ELETRICOS S/A</t>
  </si>
  <si>
    <t>CORDEIRO</t>
  </si>
  <si>
    <t>CORDEIRO SERVIÇOS AGROPECUARIOS</t>
  </si>
  <si>
    <t xml:space="preserve">CORDEIRO SUPERMERCADO LTDA              </t>
  </si>
  <si>
    <t xml:space="preserve">CORDEIRO            </t>
  </si>
  <si>
    <t>Pesqueira</t>
  </si>
  <si>
    <t>COREMAL COM E REPRES MAIA LTDA - SP</t>
  </si>
  <si>
    <t>COREMAL SÃO PAULO</t>
  </si>
  <si>
    <t xml:space="preserve">COREMAL COM E REPRES.MAIA LTDA          </t>
  </si>
  <si>
    <t xml:space="preserve">COREMAL             </t>
  </si>
  <si>
    <t>COREMAL S/A - SP</t>
  </si>
  <si>
    <t>COREMAL S/A</t>
  </si>
  <si>
    <t xml:space="preserve">COREPAL MATERIAIS ELETRICOS LTDA        </t>
  </si>
  <si>
    <t xml:space="preserve">COREPAL             </t>
  </si>
  <si>
    <t>COROA COMERCIO E FRACIONAMENTO DE CEREAIS LTDA EPP</t>
  </si>
  <si>
    <t>COROA COMERCIO E FRACIONAMENTO DE CEREAI</t>
  </si>
  <si>
    <t>CORPO DE BOMBEIROS MILITAR DA PARAÍBA</t>
  </si>
  <si>
    <t>CORR PLASTIK INDUSTRIAL LTDA</t>
  </si>
  <si>
    <t>CORR PLASTIK</t>
  </si>
  <si>
    <t>CORR PLASTIK NORDESTE INDUSTRIAL LTDA</t>
  </si>
  <si>
    <t xml:space="preserve">CORREIA &amp; LIMA                          </t>
  </si>
  <si>
    <t xml:space="preserve">CORREIA             </t>
  </si>
  <si>
    <t>CORREIAS MERCÚRIO S/A IND. COM.</t>
  </si>
  <si>
    <t>CORREIAS MERCÚRIO</t>
  </si>
  <si>
    <t>CORREMAQ COMERCIO E REPRESENTAÇÃO LTDA</t>
  </si>
  <si>
    <t>CORREMAQ</t>
  </si>
  <si>
    <t>CORTE FACIL ATACAREJO LTDA</t>
  </si>
  <si>
    <t xml:space="preserve">COSAN COMBUSTIVEIS E LUBRIFICANTES S/A  </t>
  </si>
  <si>
    <t xml:space="preserve">COSAN               </t>
  </si>
  <si>
    <t xml:space="preserve">16.006.620-4      </t>
  </si>
  <si>
    <t>COSAN LUBRIFICANTES E ESPECIALIDADES S.A</t>
  </si>
  <si>
    <t>COSAN LUBRIFICANTES</t>
  </si>
  <si>
    <t>COSAN LUBRIFICANTES E ESPECIALIDADES S.A.</t>
  </si>
  <si>
    <t xml:space="preserve">COSMA MARQUES LEITE                     </t>
  </si>
  <si>
    <t xml:space="preserve">COSMA               </t>
  </si>
  <si>
    <t>COSTA &amp; SOARES COMERCIO DE ALIMENTOS LTDA</t>
  </si>
  <si>
    <t>COSTA &amp; SOARES COMERCIO DE ALIMENTOS LTD</t>
  </si>
  <si>
    <t>COSTA ANUNCIACAO PECAS E ACESSORIOS LTDA</t>
  </si>
  <si>
    <t xml:space="preserve">CFA                 </t>
  </si>
  <si>
    <t xml:space="preserve">0302950-68        </t>
  </si>
  <si>
    <t>COSTA AZUL COM DE ALIMENTOS  E BEBIDAS LTDA</t>
  </si>
  <si>
    <t>COSTA AZUL COM DE ALIMENTOS  E BEBIDAS L</t>
  </si>
  <si>
    <t>COSTA E COSTA DISTRIBUIDORA DE PEÇAS LTDA</t>
  </si>
  <si>
    <t>VLD DISTRIBUIDORA VOLVO</t>
  </si>
  <si>
    <t>COSTA GONDIM E CIA LTDA</t>
  </si>
  <si>
    <t>COSTA GONDIM</t>
  </si>
  <si>
    <t xml:space="preserve">COTEMINAS S.A                           </t>
  </si>
  <si>
    <t xml:space="preserve">COTEMINAS           </t>
  </si>
  <si>
    <t xml:space="preserve">COUTINHO &amp; COSTA LTDA - ME          </t>
  </si>
  <si>
    <t xml:space="preserve">COUTINHO &amp; COSTA LTDA - ME     </t>
  </si>
  <si>
    <t>COUTINHO COMERCIO DE ALIMENTOS LTDA - EPP</t>
  </si>
  <si>
    <t>COUTINHO COMERCIO DE ALIMENTOS LTDA - EP</t>
  </si>
  <si>
    <t>COYOTE HARDWARE LTDA</t>
  </si>
  <si>
    <t>SUPER EPI</t>
  </si>
  <si>
    <t>CPFL COMERCIALIZAÇÃO BRASIL S.A.</t>
  </si>
  <si>
    <t>CPFL PLANALTO LTDA</t>
  </si>
  <si>
    <t>CPM OFFICE COMERCIO DIGITAL LTDA</t>
  </si>
  <si>
    <t>CPM OFFICE COMERCIO</t>
  </si>
  <si>
    <t>CPMX COMERCIO DIGITAL EIRELI</t>
  </si>
  <si>
    <t>CPMX COMERCIO</t>
  </si>
  <si>
    <t>CQI CENTRAL QUIMICA INDUSTRIAL LTDA</t>
  </si>
  <si>
    <t>CQI QUIMICA</t>
  </si>
  <si>
    <t xml:space="preserve">CRECHE TIA NERITA                       </t>
  </si>
  <si>
    <t xml:space="preserve">CRECHE TIA NERITA   </t>
  </si>
  <si>
    <t xml:space="preserve">CREMOSINN INDUSTRIA E COMERCIO LTDA     </t>
  </si>
  <si>
    <t>CREMOSINN IND COM LT</t>
  </si>
  <si>
    <t>CREMOSO INDUSTRIA E COMERCIO DE ALIMENTOS LTDA</t>
  </si>
  <si>
    <t>CREMOSO INDUSTRIA E COMERCIO DE ALIMENTO</t>
  </si>
  <si>
    <t>CRESTANA &amp; CRESTANA LTDA</t>
  </si>
  <si>
    <t>CRESTANA</t>
  </si>
  <si>
    <t xml:space="preserve">CREUZA CORDEIRO DA SILVA                </t>
  </si>
  <si>
    <t xml:space="preserve">CREUZA              </t>
  </si>
  <si>
    <t xml:space="preserve">16.117.174-5      </t>
  </si>
  <si>
    <t>CREUZA DALVA DA COSTA LIMA</t>
  </si>
  <si>
    <t xml:space="preserve">CREUZONALDO ROSENDO DANTAS              </t>
  </si>
  <si>
    <t xml:space="preserve">CREUZONALDO         </t>
  </si>
  <si>
    <t>CRIPTON DIST. DE PROD. E HIGIENE E LIMPEZA</t>
  </si>
  <si>
    <t>CRIPTON</t>
  </si>
  <si>
    <t>CRISLENE NUNES DANTAS</t>
  </si>
  <si>
    <t>CRISTAL BOX</t>
  </si>
  <si>
    <t>CRISTAL REPRESENTAÇÃO DE AÇUCAR LTDA</t>
  </si>
  <si>
    <t>São João do Rio do Peixe</t>
  </si>
  <si>
    <t>CRISTIANE CARDOSO SANTOS PINTO</t>
  </si>
  <si>
    <t xml:space="preserve">CRISTIANE DA SILVA                      </t>
  </si>
  <si>
    <t xml:space="preserve">CRISTIANE           </t>
  </si>
  <si>
    <t>CRISTIANE GUIOMAR DE SOBRAL</t>
  </si>
  <si>
    <t>CRISTIANE MARA DUTRA ASSALIN DA SILVA</t>
  </si>
  <si>
    <t>Casa Branca</t>
  </si>
  <si>
    <t>CRISTIANO DE FREITAS LINS MESQUITA</t>
  </si>
  <si>
    <t>CRISTIANO FERREIRA LUCENA</t>
  </si>
  <si>
    <t xml:space="preserve">CRISTIANO PEREIRA FIDELIS               </t>
  </si>
  <si>
    <t xml:space="preserve">CRISTIANO           </t>
  </si>
  <si>
    <t xml:space="preserve">CRISTIANO RIBEIRO DA SILVA              </t>
  </si>
  <si>
    <t>CRISTIANO RIBEIRO DA</t>
  </si>
  <si>
    <t>CRISTIANO SANTOS DA SILVA</t>
  </si>
  <si>
    <t>CRISTIANO SILVA DOS SANTOS</t>
  </si>
  <si>
    <t>CRISTINA FREIRE DE ARAUJO</t>
  </si>
  <si>
    <t xml:space="preserve">CRISTINA MACHADO CALIXTO CAVALCANTI     </t>
  </si>
  <si>
    <t xml:space="preserve">CRISTINA MACHADO    </t>
  </si>
  <si>
    <t>CRISTINO VIEIRA DA COSTA ME</t>
  </si>
  <si>
    <t xml:space="preserve">CRISTO REI ALIMENTOS MOIA LTDA          </t>
  </si>
  <si>
    <t xml:space="preserve">CRISTO              </t>
  </si>
  <si>
    <t>CRIZENALDO IDALINO FEITOSA ME</t>
  </si>
  <si>
    <t>Riachão</t>
  </si>
  <si>
    <t>CRM PRODUTOS E SERVIÇOS INDUSTRIAIS LTDA</t>
  </si>
  <si>
    <t>CRM PRODUTOS</t>
  </si>
  <si>
    <t>Presidente Prudente</t>
  </si>
  <si>
    <t>CROMONORTE - CROMAGEM E RETIFICAÇÃO LTDA</t>
  </si>
  <si>
    <t>CROMONORTE</t>
  </si>
  <si>
    <t>CROP AGRICOLA LTDA</t>
  </si>
  <si>
    <t>CROP AGRICOLA</t>
  </si>
  <si>
    <t>CROPSAN COMÉRCIO E REPRESENTAÇÕES LTDA</t>
  </si>
  <si>
    <t>CROPSAN</t>
  </si>
  <si>
    <t>CRS COMERCIO E REPRESENTAÇÃO LTDA - ME</t>
  </si>
  <si>
    <t>CRS COMERCIO E REPRESENTAÇÃO LTDA</t>
  </si>
  <si>
    <t>CRT-CINETICA REPRESENTACOES TECNICAS LTD</t>
  </si>
  <si>
    <t xml:space="preserve">CRT                 </t>
  </si>
  <si>
    <t>CRV INDUSTRIAL LTDA</t>
  </si>
  <si>
    <t>Goiás</t>
  </si>
  <si>
    <t>CRV INDUSTRIAL PARAFUSOS LTDA</t>
  </si>
  <si>
    <t>CRV INDUSTRIAL PARAFUSOS</t>
  </si>
  <si>
    <t>CS COMERCIO DE BOLOS LTDA</t>
  </si>
  <si>
    <t>CS SOLUÇÕES EM SOFTWARE DE GESTÃO EMPRESARIAL LTDA</t>
  </si>
  <si>
    <t>COMPUSOFT</t>
  </si>
  <si>
    <t>CSAV GROUP AGENCIES BRAZIL AGENCIAMENTO DE TRANSPORTES LTDA</t>
  </si>
  <si>
    <t>CSAV GROUP</t>
  </si>
  <si>
    <t>CSC SOLUÇÕES LTDA - ME</t>
  </si>
  <si>
    <t>CSC SOLUÇÕES</t>
  </si>
  <si>
    <t>CSM - COMPONENTES, SISTEMAS E MAQUINAS PARA CONSTRUCAO LTDA</t>
  </si>
  <si>
    <t>CSM COMERCIO DE TUBOS E LAMINADOS LTDA.</t>
  </si>
  <si>
    <t>CSM TUBOS E LAMINADOS</t>
  </si>
  <si>
    <t xml:space="preserve">CSN - CONPANHIA SIDERURGICA NACIONAL    </t>
  </si>
  <si>
    <t xml:space="preserve">CSN                 </t>
  </si>
  <si>
    <t>CSP - COMPANHIA SIDERURGICA DO PECEM</t>
  </si>
  <si>
    <t>CSP CIA SIDERURGICA</t>
  </si>
  <si>
    <t>CST- COMERCIO, SERVICO E TECNOLOGIA LTDA</t>
  </si>
  <si>
    <t xml:space="preserve">CST                 </t>
  </si>
  <si>
    <t>CT SERVIÇOS ESPECIALIZADOS LTDA - ME</t>
  </si>
  <si>
    <t>CT SERVIÇOS</t>
  </si>
  <si>
    <t>Hidrolândia</t>
  </si>
  <si>
    <t>CUITE DE MAMANGUAPE FUNDO MUNICIPAL DE SAUDE</t>
  </si>
  <si>
    <t>CUITE DE MAMANGUAPE FUNDO MUNICIPAL DE S</t>
  </si>
  <si>
    <t>CULTIVAR COMERCIO AGRICOLA E REPRESENTACOES LTDA</t>
  </si>
  <si>
    <t>CULTIVAR COMERCIO AGRICOLA E REPRESENTAÇÕES LTDA</t>
  </si>
  <si>
    <t>CULTIVAR COMERCIO AGRICOLA</t>
  </si>
  <si>
    <t>CUNHA &amp; CUNHA CHAVES E SERVIÇOS LIMITADA</t>
  </si>
  <si>
    <t>CUNHA &amp; CUNHA CHAVES</t>
  </si>
  <si>
    <t>CUSTOMIZZARE FABRICAÇÃO DE RAÇÃO E NUTRIÇÃO ANIMAL LTDA</t>
  </si>
  <si>
    <t>CYCLOP DO BRASIL EMBALAGENS S/A</t>
  </si>
  <si>
    <t>CYCLOP INTERNATIONAL</t>
  </si>
  <si>
    <t>C3 ROLAMENTOS LTDA</t>
  </si>
  <si>
    <t xml:space="preserve">C3 ROLAMENTOS </t>
  </si>
  <si>
    <t>C4 TRANSPORTE LOGISTICA E ARMAZENAMENTO</t>
  </si>
  <si>
    <t>C4 TRANSPORTE</t>
  </si>
  <si>
    <t>D A SOUTO COMERCIAL DE ALIMENTOS LTDA</t>
  </si>
  <si>
    <t>16.161.928-2</t>
  </si>
  <si>
    <t>D ALVES DE ARAUJO - ME</t>
  </si>
  <si>
    <t>MERCADINHO O POPULAR</t>
  </si>
  <si>
    <t>D ALVES FONSECA</t>
  </si>
  <si>
    <t>D AMORIM REPRESENTAÇÕES LTDA</t>
  </si>
  <si>
    <t>D D GASPAR ME</t>
  </si>
  <si>
    <t xml:space="preserve">D E D MERCADINHO LTDA                   </t>
  </si>
  <si>
    <t xml:space="preserve">D E D MERCADINHO    </t>
  </si>
  <si>
    <t>D' PADUA DEST. PROD. AGROIND. E COMERCIO</t>
  </si>
  <si>
    <t xml:space="preserve">D' PADUA            </t>
  </si>
  <si>
    <t>D PASSAGEM DELICATESSEN</t>
  </si>
  <si>
    <t>DE PASSAGEM</t>
  </si>
  <si>
    <t>D S B GALVÃO TRANSPORTES EIRELI ME</t>
  </si>
  <si>
    <t>D S MINIMERCADO LTDA</t>
  </si>
  <si>
    <t>DA BARRA COM. E SERV. DE EMPACOTAMENTO E TRANSP. DE CARGAS LTDA - EPP.</t>
  </si>
  <si>
    <t>DA BARRA COM. E SERV. DE EMPACOTAMENTO E</t>
  </si>
  <si>
    <t>DA TERRA DISTRIBUIDORA DE ALIMENTOS EIRELI</t>
  </si>
  <si>
    <t>NORDEX DIDTRIBUIDORA</t>
  </si>
  <si>
    <t>DAAZ ROLAMENTOS FERRAMENTAS E PARAFUSOS EIRELI</t>
  </si>
  <si>
    <t>SESSO ROLAMENTOS</t>
  </si>
  <si>
    <t>DAFONTE RENOVADORA DE PNEUS LTDA</t>
  </si>
  <si>
    <t>DAFONTE PNEUS</t>
  </si>
  <si>
    <t>DAFONTE VEICULOS E TRATORES LTDA</t>
  </si>
  <si>
    <t>DAFONTE VEICULOS TRATORES PEÇAS E SERVIÇOS LTDA</t>
  </si>
  <si>
    <t>DAFONTE TRATORES</t>
  </si>
  <si>
    <t>DAG ALIMENTOS EIRELI</t>
  </si>
  <si>
    <t>DAGAN INDUSTRIA E COMERCIO DE PRODUTOS SIDERURGICOS LTDA</t>
  </si>
  <si>
    <t>DAGAN INDUSTRIA</t>
  </si>
  <si>
    <t>DAIANA NASCIMENTO DE AZEVEDO</t>
  </si>
  <si>
    <t>Santana do Seridó</t>
  </si>
  <si>
    <t>DAIANE SILVA J. E GAMELEIRA LTDA</t>
  </si>
  <si>
    <t>DALI USINAGEM E COMERCIO DE CORRENTES E EQUIPAMENTOS LTDA</t>
  </si>
  <si>
    <t>DALI USINAGEM</t>
  </si>
  <si>
    <t>DALVANIRA FELIX BARBOSA</t>
  </si>
  <si>
    <t>DALVANISE CALADO DA SILVA</t>
  </si>
  <si>
    <t>São José do Egito</t>
  </si>
  <si>
    <t xml:space="preserve">DAMATTA AGRONEGOCIOS S/A                </t>
  </si>
  <si>
    <t xml:space="preserve">DAMATTA             </t>
  </si>
  <si>
    <t xml:space="preserve">DAMIANA CORDEIRO VIEIRA - ME            </t>
  </si>
  <si>
    <t xml:space="preserve">DAMIANA CORDEIRO    </t>
  </si>
  <si>
    <t xml:space="preserve">DAMIANA GABRIEL DE SOUSA                </t>
  </si>
  <si>
    <t xml:space="preserve">DAMIANA GABRIEL     </t>
  </si>
  <si>
    <t xml:space="preserve">16.155.192-0      </t>
  </si>
  <si>
    <t xml:space="preserve">DAMIAO AFONSO DE SOUZA                  </t>
  </si>
  <si>
    <t xml:space="preserve">DAMIAO              </t>
  </si>
  <si>
    <t>DAMIÃO CAMILO DOS SANTOS - ME</t>
  </si>
  <si>
    <t xml:space="preserve">DAMIAO DE AZEVEDO BURITI - ME           </t>
  </si>
  <si>
    <t xml:space="preserve">DAMIAO FARIAS DE SAMPAIO                </t>
  </si>
  <si>
    <t xml:space="preserve">DAMIAO FARIAS       </t>
  </si>
  <si>
    <t xml:space="preserve">DAMIAO FERNANDES DA SILVA               </t>
  </si>
  <si>
    <t xml:space="preserve">DAMIAO FERNANDES DA </t>
  </si>
  <si>
    <t xml:space="preserve">DAMIAO MAMEDE LEITE CEREAIS             </t>
  </si>
  <si>
    <t xml:space="preserve">DAMIAO PEDRO DO NASCIMENTO              </t>
  </si>
  <si>
    <t>DAMIÃO RODRIGUES MARTINS</t>
  </si>
  <si>
    <t xml:space="preserve">DAMIAO TEXEIRA DA COSTA                 </t>
  </si>
  <si>
    <t>DAMIAO TEXEIRA DA CO</t>
  </si>
  <si>
    <t xml:space="preserve">DANE CAMILO FERREIRA                    </t>
  </si>
  <si>
    <t>JD MOTOS PEÇAS</t>
  </si>
  <si>
    <t xml:space="preserve">16.156.519-0      </t>
  </si>
  <si>
    <t>DANFOSS DO BRASIL IND E COM LTDA</t>
  </si>
  <si>
    <t>DANFOSS</t>
  </si>
  <si>
    <t>DANIEL &amp; FILHOS LTDA</t>
  </si>
  <si>
    <t xml:space="preserve">DANIEL BATISTA COELHO                   </t>
  </si>
  <si>
    <t xml:space="preserve">DANIEL CG           </t>
  </si>
  <si>
    <t>DANIEL DE AQUINO FONSECA E SOUZA ME</t>
  </si>
  <si>
    <t>São Lourenço da Mata</t>
  </si>
  <si>
    <t>DANIEL DOS SANTOS ALVES PANIFICADORA LTDA</t>
  </si>
  <si>
    <t>DANIEL FELIX DA SILVA TINTAS</t>
  </si>
  <si>
    <t>CASA DAS TINTAS</t>
  </si>
  <si>
    <t>16.158.549-3</t>
  </si>
  <si>
    <t>DANIEL FERNANDES PESSOA - ME</t>
  </si>
  <si>
    <t>DANIEL FERNANDES PESSOA</t>
  </si>
  <si>
    <t xml:space="preserve">DANIEL LEONE LIMA DINIZ PINHEIRO        </t>
  </si>
  <si>
    <t>DANIEL LEONE LIMA DI</t>
  </si>
  <si>
    <t>DANIEL LUIZ DA SILVA</t>
  </si>
  <si>
    <t>DANIEL MONTEIRO DE SOUZA 05566395457</t>
  </si>
  <si>
    <t>DANTEL TELECOM</t>
  </si>
  <si>
    <t>DANIEL PAULINO DA SILVA - ME</t>
  </si>
  <si>
    <t>DANIEL PEREIRA DE CARVALHO EIRELI</t>
  </si>
  <si>
    <t>DANIEL SOUZA DA LUZ</t>
  </si>
  <si>
    <t xml:space="preserve">DANIEL TIBURCIO MACENA DE ARAUJO        </t>
  </si>
  <si>
    <t>DANIEL TIBURCIO MACE</t>
  </si>
  <si>
    <t>DANIEL WAGNER DE AMARANTE</t>
  </si>
  <si>
    <t>DANIELA AFONSO SARAIVA GUERRA</t>
  </si>
  <si>
    <t>DANIELA AFONSO</t>
  </si>
  <si>
    <t>DANIELA DA SILVA CARDOSO ME</t>
  </si>
  <si>
    <t xml:space="preserve">DANIELA DE SOUSA                        </t>
  </si>
  <si>
    <t xml:space="preserve">DANIELA             </t>
  </si>
  <si>
    <t>DANIELA FIGUEIREDO PATRICIO</t>
  </si>
  <si>
    <t>DANIELA FIGUEIREDOPATRICIO</t>
  </si>
  <si>
    <t>DANIELA HENRIQUE DOS SANTOS</t>
  </si>
  <si>
    <t>DANIELA HENRIQUE</t>
  </si>
  <si>
    <t xml:space="preserve">DANIELE CRISTINA DA SILVA MOURA         </t>
  </si>
  <si>
    <t xml:space="preserve">DANIELE C. S. MOURA </t>
  </si>
  <si>
    <t>DANIELE MARIA VIRIATO 70890592438</t>
  </si>
  <si>
    <t>CESARIO VIRIATO</t>
  </si>
  <si>
    <t>DANIELLE CARDOSO DE FIGUEIREDO ME</t>
  </si>
  <si>
    <t xml:space="preserve">DANIELLE CROISFEL EPP                   </t>
  </si>
  <si>
    <t xml:space="preserve">J.L.A               </t>
  </si>
  <si>
    <t>DANIELLE DOS SANTOS FELIX VERISSIMO</t>
  </si>
  <si>
    <t xml:space="preserve">DANIELLE TRANSPORTE DE CARGAS LTDA      </t>
  </si>
  <si>
    <t xml:space="preserve">DANIELLE            </t>
  </si>
  <si>
    <t>DANILO FRANCISCO LIMA DO NASCIMENTO SILVA - ME</t>
  </si>
  <si>
    <t>DANILO FRANCISCO LIMA DO NASCIMENTO SILV</t>
  </si>
  <si>
    <t>DANILO MACIEL SOCIEDADE INDIVIDUAL DE ADVOCACIA</t>
  </si>
  <si>
    <t>DANILO MACIEL</t>
  </si>
  <si>
    <t>DANILO MARQUES FELIX - ME</t>
  </si>
  <si>
    <t>DANILO OLIVEIRA DE FARIAS ME</t>
  </si>
  <si>
    <t>ELETRO FARIAS</t>
  </si>
  <si>
    <t>DANIVIA SANTOS GOMES LTDA</t>
  </si>
  <si>
    <t xml:space="preserve">DANQUIMICA LTDA                         </t>
  </si>
  <si>
    <t xml:space="preserve">DANQUIMICA          </t>
  </si>
  <si>
    <t>DANTAS &amp; CIA LTDA</t>
  </si>
  <si>
    <t xml:space="preserve">DANTAS E LACERDA COM DE ALIM LIDA       </t>
  </si>
  <si>
    <t xml:space="preserve">DANTAS              </t>
  </si>
  <si>
    <t>DANTAS E NOBRE COMERCIAL DE ALIMENTOS LTDA</t>
  </si>
  <si>
    <t>DANTAS IND. E COM DE SORVETES LTDA</t>
  </si>
  <si>
    <t xml:space="preserve">DANTEL SERVICOS E TELECOMUNICACOES LTDA </t>
  </si>
  <si>
    <t xml:space="preserve">DANTEL              </t>
  </si>
  <si>
    <t>DARIO GOMES PEREIRA JÚNIOR</t>
  </si>
  <si>
    <t>DARLIANE FELICIANO GOMES</t>
  </si>
  <si>
    <t>DASMIL - DISTRIBUIDORA DE ALIMENTOS SAO MIGUEL LTDA</t>
  </si>
  <si>
    <t xml:space="preserve">20.204.549-8      </t>
  </si>
  <si>
    <t>DASMIL DISTRIBUIDORA</t>
  </si>
  <si>
    <t xml:space="preserve">DASMIL DIST DE ALIM LTDA                </t>
  </si>
  <si>
    <t xml:space="preserve">DASMIL DIST ALIM LT </t>
  </si>
  <si>
    <t xml:space="preserve">20.086.350-9      </t>
  </si>
  <si>
    <t xml:space="preserve">DATAGRO PUBLICACOES LTDA                </t>
  </si>
  <si>
    <t xml:space="preserve">DATAGRO             </t>
  </si>
  <si>
    <t>DATAPACK MAQUINAS INDUSTRIAIS LTDA - ME</t>
  </si>
  <si>
    <t>DATAPACK</t>
  </si>
  <si>
    <t>Alvorada</t>
  </si>
  <si>
    <t>165.015.385-3</t>
  </si>
  <si>
    <t xml:space="preserve">DAV DIST DE ALIM E BEB LTDA - ME        </t>
  </si>
  <si>
    <t xml:space="preserve">DAV                 </t>
  </si>
  <si>
    <t xml:space="preserve">20.097.775-0      </t>
  </si>
  <si>
    <t>DAVI FREITAS RAMOS FERRAMENTAS E MAQUINAS - ME</t>
  </si>
  <si>
    <t>RAMOS FERRAMENTAS</t>
  </si>
  <si>
    <t>DAVI RAMOS-CORTE</t>
  </si>
  <si>
    <t>DAVID RAMOS-PLANTIO-COBERTA</t>
  </si>
  <si>
    <t xml:space="preserve">DAVILENE DA SILVA SANTOS                </t>
  </si>
  <si>
    <t xml:space="preserve">DAVILENE DA SILVA   </t>
  </si>
  <si>
    <t>DAVYD LUCAS DE MELO ALVES 10959390413</t>
  </si>
  <si>
    <t>16.450.247-5</t>
  </si>
  <si>
    <t>DAY BRASIL S/A</t>
  </si>
  <si>
    <t>Jandira</t>
  </si>
  <si>
    <t xml:space="preserve">DAY BRASIL S/A                          </t>
  </si>
  <si>
    <t xml:space="preserve">DAY BRASIL          </t>
  </si>
  <si>
    <t>DAYANE DE AZEVEDO SANTOS</t>
  </si>
  <si>
    <t>São José de Espinharas</t>
  </si>
  <si>
    <t xml:space="preserve">DAYANNA KELLY BELARMINO DA SILVA        </t>
  </si>
  <si>
    <t xml:space="preserve">DAYANNA             </t>
  </si>
  <si>
    <t xml:space="preserve">DAYSE IVANE MAIA                        </t>
  </si>
  <si>
    <t xml:space="preserve">DAYSE IVANE         </t>
  </si>
  <si>
    <t>DAYSE VANIA DA SILVA EIRELLI - EPP</t>
  </si>
  <si>
    <t xml:space="preserve">PB PLAST </t>
  </si>
  <si>
    <t>DBA COMERCIAL LTDA</t>
  </si>
  <si>
    <t>DBC INDUSTRIA E COMERCIO DE VÁLVULAS LTDA-EPP</t>
  </si>
  <si>
    <t>DPC INDUSTRIA E COMERCIO</t>
  </si>
  <si>
    <t>D¿BONES CONFECÇÕES EIRELI</t>
  </si>
  <si>
    <t>DC ARAUJO BEZERRA COMERCIO LTDA</t>
  </si>
  <si>
    <t>VM COMERCIO</t>
  </si>
  <si>
    <t>D.C. DISTRIBUIDORA DE ALIMENTOS LTDA</t>
  </si>
  <si>
    <t>DCA MOTORES ELETRICOS LTDA. EPP</t>
  </si>
  <si>
    <t>DCA SOTRAFO</t>
  </si>
  <si>
    <t>DCS - DISTRIBUIDORA COMERCIAL SILVA LTDA</t>
  </si>
  <si>
    <t xml:space="preserve">DE CARLI SERV. E COM. LTDA ME           </t>
  </si>
  <si>
    <t xml:space="preserve">DE CARLI            </t>
  </si>
  <si>
    <t xml:space="preserve">DEBORA CAMPOS DOS SANTOS - ME           </t>
  </si>
  <si>
    <t xml:space="preserve">DEBORA CAMPOS       </t>
  </si>
  <si>
    <t xml:space="preserve">20.201.344-8      </t>
  </si>
  <si>
    <t>DEBORA DA SILVA OLIVEIRA</t>
  </si>
  <si>
    <t>WILLIAMS AUTO PEÇAS</t>
  </si>
  <si>
    <t>DEBORA DA SILVA VIANA 07068552480</t>
  </si>
  <si>
    <t>DEBORA DA SILVA</t>
  </si>
  <si>
    <t xml:space="preserve">DEBORA DANIELY AZEVEDO DA SILVA         </t>
  </si>
  <si>
    <t xml:space="preserve">DEBORA              </t>
  </si>
  <si>
    <t>DEBORA FELIX MARTINS DO MONTE</t>
  </si>
  <si>
    <t>DEBORA</t>
  </si>
  <si>
    <t>DEBORA MARIA CARDOSO PIMENTA DE CARVALHO LTDA</t>
  </si>
  <si>
    <t>SONHO DOCE</t>
  </si>
  <si>
    <t xml:space="preserve">DEBORA PEREIRA DOS SANTOS               </t>
  </si>
  <si>
    <t xml:space="preserve">DEBORA PEREIRA      </t>
  </si>
  <si>
    <t>DEBORA RAQUEL NEVES DA SILVA</t>
  </si>
  <si>
    <t xml:space="preserve">DECANA DO BRASIL LTDA                   </t>
  </si>
  <si>
    <t xml:space="preserve">DECANA              </t>
  </si>
  <si>
    <t>DEDINI S/A INDÚSTRIA DE BASE</t>
  </si>
  <si>
    <t>DEDINI</t>
  </si>
  <si>
    <t xml:space="preserve">DEDINI S/A INDUSTRIA DE BASE            </t>
  </si>
  <si>
    <t xml:space="preserve">DEDINI              </t>
  </si>
  <si>
    <t>DEDINI S/A INDUSTRIAS DE BASE</t>
  </si>
  <si>
    <t xml:space="preserve">DEDINI S/A INDUSTRIAS DE BASE           </t>
  </si>
  <si>
    <t xml:space="preserve">DEFENOR DEFENSIVOS NORDESTE LTDA        </t>
  </si>
  <si>
    <t xml:space="preserve">DEFENOR             </t>
  </si>
  <si>
    <t>DEILDA PAULINO SOARES COUTINHO DE ARAUJO</t>
  </si>
  <si>
    <t>DEILDA PAULINO SOARES COUTINHO DE AR</t>
  </si>
  <si>
    <t xml:space="preserve">DEIZIMERE BEZERRA DE OLIVEIRA           </t>
  </si>
  <si>
    <t xml:space="preserve">DEIZIMERE OLIVEIRA  </t>
  </si>
  <si>
    <t>DEIZYCLEIA FERNANDES CAVALCANTE ME</t>
  </si>
  <si>
    <t>DEIZYCLEIA</t>
  </si>
  <si>
    <t>DELL COMPUTADORES DO BRASIL LTDA</t>
  </si>
  <si>
    <t>DELL COMPUTADORES</t>
  </si>
  <si>
    <t>Hortolândia</t>
  </si>
  <si>
    <t>DELL COMPUTADORES DO BRASIL LTDA.</t>
  </si>
  <si>
    <t xml:space="preserve">DELL COMPUTADORES DO BRASIL LTDA        </t>
  </si>
  <si>
    <t xml:space="preserve">DEL COMPUTADORES    </t>
  </si>
  <si>
    <t xml:space="preserve">DELL COMPUTADORES   </t>
  </si>
  <si>
    <t>DELMIRA FELICIANO GOMES</t>
  </si>
  <si>
    <t>DELMIRO MAIA NETO ENGENHARIA LTDA</t>
  </si>
  <si>
    <t>DELMIRO MAIA</t>
  </si>
  <si>
    <t>DELTA ENGENHARIA LTDA</t>
  </si>
  <si>
    <t>DELTA LONDRINA MAQUINAS INDUSTRIAIS LTDA</t>
  </si>
  <si>
    <t>DELTA LONDRINA MAQUINAS</t>
  </si>
  <si>
    <t>DEMEL INDUSTRIA ALIMENTACIA LTDA EPP</t>
  </si>
  <si>
    <t xml:space="preserve">DEMERTINO MIRANDA DA SILVA ME </t>
  </si>
  <si>
    <t>DEMESIO ALMEIDA VITORINO DE BRITO</t>
  </si>
  <si>
    <t xml:space="preserve">DEMESIO ALMEIDA VITORINO DE BRITO </t>
  </si>
  <si>
    <t xml:space="preserve">DEMETRIO ANTAO DA COSTA                 </t>
  </si>
  <si>
    <t xml:space="preserve">DEMETRIO  ANTAO     </t>
  </si>
  <si>
    <t xml:space="preserve">DEMETRIO COSTA DE OLIVEIRA              </t>
  </si>
  <si>
    <t xml:space="preserve">DEMETRIO COSTA      </t>
  </si>
  <si>
    <t xml:space="preserve">16.134.973-0      </t>
  </si>
  <si>
    <t xml:space="preserve">DEMILSON PEREIRA COUTINHO               </t>
  </si>
  <si>
    <t>DEMILSON PEREIRA COU</t>
  </si>
  <si>
    <t>DENI ANDERSON OLIVEIRA DE OLIVEIRA ME</t>
  </si>
  <si>
    <t>DENILDO DE LIRA RODRIGUES</t>
  </si>
  <si>
    <t>DENILSON BATISTA DE SOUZA.</t>
  </si>
  <si>
    <t>DENILSON BATISTA DE SOUZA</t>
  </si>
  <si>
    <t>DENILSON DA SILVA XAVIER</t>
  </si>
  <si>
    <t>DENILSON LUCIO DA COSTA</t>
  </si>
  <si>
    <t>20.094.654.4</t>
  </si>
  <si>
    <t>DENILSON LUCIO DA COSTA EIRELI</t>
  </si>
  <si>
    <t xml:space="preserve">DENIS DAS MERCES SILVA                  </t>
  </si>
  <si>
    <t xml:space="preserve">DENIS               </t>
  </si>
  <si>
    <t>DENISE GONCALVES FERREIRA</t>
  </si>
  <si>
    <t>DENKENTECH COMERCIO, INDUSTRIA E REPRESENTAÇÃO LTDA</t>
  </si>
  <si>
    <t>DENKENTECH</t>
  </si>
  <si>
    <t xml:space="preserve">DERIVALDO AGOSTINO JUSTINO              </t>
  </si>
  <si>
    <t xml:space="preserve">DERIVALDO           </t>
  </si>
  <si>
    <t>Cuitegi</t>
  </si>
  <si>
    <t xml:space="preserve">DERIVALDO OLIVEIRA DOS SANTOS           </t>
  </si>
  <si>
    <t>DESIDERIO INDUSTRIA E COMERCIO DE LUBRIFICACAO CENTRALIZADA</t>
  </si>
  <si>
    <t>DESINSETIZADORA RATINSET LTDA-ME</t>
  </si>
  <si>
    <t>RATINSET SAUDE AMBIENTAL</t>
  </si>
  <si>
    <t>DESTAK PLAZA HOTEL LTDA - ME</t>
  </si>
  <si>
    <t>DESTAK PLAZA HOTEL</t>
  </si>
  <si>
    <t>DESTAK TRATORPEÇAS COMERCIO E SERVIÇOS LTDA -EPP</t>
  </si>
  <si>
    <t xml:space="preserve">TORQUEMIX           </t>
  </si>
  <si>
    <t>DESTAKAO MAGAZINE LTDA - ME</t>
  </si>
  <si>
    <t>DETIZE ENGENHARIA DE VIGILANCIA AMBIENTAL LTDA</t>
  </si>
  <si>
    <t>DETIZE ENGENHARIA</t>
  </si>
  <si>
    <t>DETRAN - RN DEPARTAMENTO ESTADUAL DE TRANSITO</t>
  </si>
  <si>
    <t>DETRAN RN</t>
  </si>
  <si>
    <t>DETRAN PB</t>
  </si>
  <si>
    <t>DETRAN PE-DEPARTAMENTO ESTADUAL DE TRANSITO DE PERNAMBUCO</t>
  </si>
  <si>
    <t>DETRAN PE</t>
  </si>
  <si>
    <t>DETRAN PR - DEPARTAMENTO DE TRANSITO</t>
  </si>
  <si>
    <t>DETRAN PR</t>
  </si>
  <si>
    <t>DETRAN-SP DEPARTAMENTO ESTADUAL DE TRANSITO</t>
  </si>
  <si>
    <t>DETRAN SP</t>
  </si>
  <si>
    <t>DEUBLIN BRASIL JUNTAS ROTATIVAS DE PRECISÃO LTDA</t>
  </si>
  <si>
    <t>DEUBLIN BRASIL JUNTAS</t>
  </si>
  <si>
    <t xml:space="preserve">DEUSDETE HONORATO MUNIZ                 </t>
  </si>
  <si>
    <t xml:space="preserve">DEUSDETE            </t>
  </si>
  <si>
    <t>Princesa Isabel</t>
  </si>
  <si>
    <t>DEUSI VIERA JUNIOR</t>
  </si>
  <si>
    <t xml:space="preserve">DEUZILANGENA LEITE CELERINO             </t>
  </si>
  <si>
    <t xml:space="preserve">DEUZILANGENA        </t>
  </si>
  <si>
    <t>DEVIDSON SILVA ME</t>
  </si>
  <si>
    <t>BEST PDV SOLUÇÕES EM PROMOÇÃO DE VENDAS E MARKETING</t>
  </si>
  <si>
    <t>DF COMÉRCIO DE MÁQUINAS E IMPLEMENTOS LTDA</t>
  </si>
  <si>
    <t>DF DA SILVA EQUIPAMENTOS EPP</t>
  </si>
  <si>
    <t>DITEX EQUIPAMENTOS DE PROTENÇÃO</t>
  </si>
  <si>
    <t>DF MAQUINAS - DF COMERCIAO DE MAQUINAS E IMPLEMENTOS LTDA</t>
  </si>
  <si>
    <t>20462808-3</t>
  </si>
  <si>
    <t>DF PEÇAS AGRICOLAS E ROLAMENTOS EIRELI - EPP</t>
  </si>
  <si>
    <t>DF PEÇAS AGRICOLAS</t>
  </si>
  <si>
    <t>0532966-30</t>
  </si>
  <si>
    <t>D&amp;F SUPERMERCADO LTDA</t>
  </si>
  <si>
    <t>D.G HESSEL ELETRONICOS EPP</t>
  </si>
  <si>
    <t>DHLED</t>
  </si>
  <si>
    <t>Tatuí</t>
  </si>
  <si>
    <t>DH LED ILUMINAÇÃO E ELETRICA LTDA</t>
  </si>
  <si>
    <t xml:space="preserve">DHL DISTRIB. DE PECAS E SERVICOS LTDA   </t>
  </si>
  <si>
    <t xml:space="preserve">DHL                 </t>
  </si>
  <si>
    <t>Araucária</t>
  </si>
  <si>
    <t xml:space="preserve">90.364.828-74     </t>
  </si>
  <si>
    <t>DHL EXPRESS (BRASIL) LTDA</t>
  </si>
  <si>
    <t>DHL EXPRESS</t>
  </si>
  <si>
    <t>DHL EXPRESS BRASIL LTDA</t>
  </si>
  <si>
    <t>DHL EXPRESS LTDA</t>
  </si>
  <si>
    <t>DHQ INDUSTRIA DE ALIMENTOS LTDA</t>
  </si>
  <si>
    <t>Limoeiro do Norte</t>
  </si>
  <si>
    <t>DI MARTINO INDUSTRIAS METALURGICAS LTDA</t>
  </si>
  <si>
    <t>DI MARTINO INDUSTRIAS</t>
  </si>
  <si>
    <t>DIA A DIA SUPER ATACADO LTDA</t>
  </si>
  <si>
    <t>DIAGSON DIAGNOSTICOS EM ULTRA SONOGRAFIA E MEDICINA FETAL LTDA</t>
  </si>
  <si>
    <t>DIAGSON</t>
  </si>
  <si>
    <t>DIAMANTE INVESTIMENTOS IMOBILIARIOS DO BRASIL LTDA</t>
  </si>
  <si>
    <t>DIAMANTE INVESTIMENTOS</t>
  </si>
  <si>
    <t>DIAMARSAL MOAGEM DIST. SAL E ACUCAR LT M</t>
  </si>
  <si>
    <t xml:space="preserve">DIAMARSAL MOAGEM    </t>
  </si>
  <si>
    <t xml:space="preserve">20.201.716-8      </t>
  </si>
  <si>
    <t>DIANA SILVA DOS SANTOS EIRELI - ME</t>
  </si>
  <si>
    <t>DIBRASS COMERCIO ATACADISTA DE ALIMENTOS LTDA - ME</t>
  </si>
  <si>
    <t>DIBRASS COMERCIO ATACADISTA DE ALIMENTOS</t>
  </si>
  <si>
    <t>Casa Nova</t>
  </si>
  <si>
    <t>DICOPLAST DISTRIBUIDORA E COMERCIO DE PLASTICOS LTDA</t>
  </si>
  <si>
    <t>DICOPLAST DISTRIBUIDORA</t>
  </si>
  <si>
    <t>DIEGO ALMEIDA DA SILVA</t>
  </si>
  <si>
    <t>DIEGO ALVES SOARES DINIZ</t>
  </si>
  <si>
    <t>DIEGO DE OLIVEIRA LIMA</t>
  </si>
  <si>
    <t>DIEGO DINIZ BRANDAO ME</t>
  </si>
  <si>
    <t>DIEGO FABIANO ELIAS DA COSTA - ME</t>
  </si>
  <si>
    <t>DIEGO JEFFERSON OLIVEIRA DE LIMA ME</t>
  </si>
  <si>
    <t>DIEGO MOISES BEZERRA DOS SANTOS</t>
  </si>
  <si>
    <t>DIEGO MOISES B SANTOS</t>
  </si>
  <si>
    <t>DIEGO RAFAEL FONSECA DOS SANTOS 12672221405</t>
  </si>
  <si>
    <t xml:space="preserve">	DIEGO RAFAEL FONSECA DOS SANTOS 12672221405</t>
  </si>
  <si>
    <t>16.444.581-1</t>
  </si>
  <si>
    <t>DIEGO RENATO RIBEIRO FERNANDES LISBOA</t>
  </si>
  <si>
    <t>DIEGO RIBEIRO FRANCO ME</t>
  </si>
  <si>
    <t>DIEGO'S TORTAS E BOLOS</t>
  </si>
  <si>
    <t>DIEGO RODRIGUES CARVALHO</t>
  </si>
  <si>
    <t xml:space="preserve">DIESELMAQ DISTRIBUIDORA DE MANG. LTDA   </t>
  </si>
  <si>
    <t xml:space="preserve">DIESELMAQ           </t>
  </si>
  <si>
    <t xml:space="preserve">00.960.730-7      </t>
  </si>
  <si>
    <t>DIESELNORTE  ELETRONICA LTDA</t>
  </si>
  <si>
    <t>DIESEL NORTE</t>
  </si>
  <si>
    <t>DIESELNORTE LTDA</t>
  </si>
  <si>
    <t>DIFERENCIAL COMERCIALIZADORA DE ENERGIA LTDA</t>
  </si>
  <si>
    <t>DIFERENCIAL TRATORES IND E COM DE PEÇAS E ACESS. LTDA</t>
  </si>
  <si>
    <t>DIFERENCIAL TRATORES</t>
  </si>
  <si>
    <t>DIGICROM ANALÍTICA LTDA</t>
  </si>
  <si>
    <t>DIGICROM</t>
  </si>
  <si>
    <t>DIGIFLOW MEDIÇÃO E CONTROLE DE FLUIDOS LTDA</t>
  </si>
  <si>
    <t>DIGIFLOW</t>
  </si>
  <si>
    <t>DIGIMEC CONTROLES E SISTEMAS LTDA</t>
  </si>
  <si>
    <t>DIGITAL RIVER DO BRASIL IMPORTACAO E COMERCIO DE PRODUTOS DE</t>
  </si>
  <si>
    <t>DIGITAL VIP SERVIÇOS DE COMUNICAÇÃO LTDA</t>
  </si>
  <si>
    <t>DIGITAL VIP SERVIÇOS</t>
  </si>
  <si>
    <t>DIGITALTEC PRESTAÇÕES DE SERVIÇOS LTDA.</t>
  </si>
  <si>
    <t>DIGI-TRON INDÚSTRIA DE BALANÇAS</t>
  </si>
  <si>
    <t>DIGITRON BALANÇAS</t>
  </si>
  <si>
    <t>Agudos</t>
  </si>
  <si>
    <t>DIHOGO PIRES DE AMEIDA</t>
  </si>
  <si>
    <t>Manaíra</t>
  </si>
  <si>
    <t>DIJALMA BERNARDES QUEIROZ DE BRITO</t>
  </si>
  <si>
    <t>DIJALMA FERREIRA DO NASCIMENTO</t>
  </si>
  <si>
    <t>DILCIANE LEITE DE ALMEIDA</t>
  </si>
  <si>
    <t>DILSA PEREIRA FREIRE - EPP</t>
  </si>
  <si>
    <t>DIMAS DE MELO PIMENTA SISTEMAS E PONTO DE ACESSO LTDA</t>
  </si>
  <si>
    <t>DIMAS</t>
  </si>
  <si>
    <t>DIMAS MELO PIMENTA SIST.PONTO.ACESS.01</t>
  </si>
  <si>
    <t>DIMEP</t>
  </si>
  <si>
    <t>DIMAS MORENO SARINHO</t>
  </si>
  <si>
    <t>DIMAS MORENHO SARINHO</t>
  </si>
  <si>
    <t xml:space="preserve">DIMAS SILVA MARQUES                     </t>
  </si>
  <si>
    <t xml:space="preserve">DIMAS  SILVA        </t>
  </si>
  <si>
    <t>DIMENCIONAL BRASIL SOLUÇÕES LTDA</t>
  </si>
  <si>
    <t xml:space="preserve">DIMENCIONAL BRASIL </t>
  </si>
  <si>
    <t>DIMENSIONAL BRASIL SOLUCOES LTDA</t>
  </si>
  <si>
    <t>CENTELHA</t>
  </si>
  <si>
    <t xml:space="preserve">DIMENSIONAL BRASIL SOLUÇÕES LTDA   </t>
  </si>
  <si>
    <t>CENTELHA BRASIL PE</t>
  </si>
  <si>
    <t>DIMENSIONAL CENTELHA SOLUÇÕES LTDA</t>
  </si>
  <si>
    <t>DIMENSIONAL CENTELHA</t>
  </si>
  <si>
    <t xml:space="preserve">DIMEX DIST. DE MATERIAL ELETRICO LTDA   </t>
  </si>
  <si>
    <t xml:space="preserve">DIMEX               </t>
  </si>
  <si>
    <t>DIMEX DIST. IMP. E EXP. DE PROD. GERAL LTDA</t>
  </si>
  <si>
    <t>CASA TUDO</t>
  </si>
  <si>
    <t xml:space="preserve">DIMEX DIST. IMPORT. DE PRODUTOS LTDA    </t>
  </si>
  <si>
    <t xml:space="preserve">CASA TUDO           </t>
  </si>
  <si>
    <t xml:space="preserve">16.111.546-2      </t>
  </si>
  <si>
    <t>DIMEX DIST.IMP E EXP DE P ROD GERAL LTDA</t>
  </si>
  <si>
    <t>DIMEX DIST</t>
  </si>
  <si>
    <t>DINASELVA DECORAÇÕES LTDA</t>
  </si>
  <si>
    <t>DINASELVA DECORAÇÕES</t>
  </si>
  <si>
    <t>DINATEC PEÇAS E SERVIÇOS FILIAL 2</t>
  </si>
  <si>
    <t xml:space="preserve">DINATEC PECAS E SERVICOS LTDA           </t>
  </si>
  <si>
    <t>DINATEC PECAS E SERV</t>
  </si>
  <si>
    <t>DINATECNICA INDUSTRIA E COMERCIO LTDA</t>
  </si>
  <si>
    <t>DINATECNICA</t>
  </si>
  <si>
    <t>DINEIA FERNANDES DE SOUZA</t>
  </si>
  <si>
    <t>DINIZ DISTRIBUIDORA LTDA</t>
  </si>
  <si>
    <t>DINIZ DISTRIBUIDORA</t>
  </si>
  <si>
    <t>Pau dos Ferros</t>
  </si>
  <si>
    <t>DINOPLAST IND. COM. DE PLASTICOS E VELAS FREI DAMIÃO LTDA.</t>
  </si>
  <si>
    <t>DINOPLAST</t>
  </si>
  <si>
    <t>DIPLOMATA ATACADO LTDA - ME</t>
  </si>
  <si>
    <t xml:space="preserve">DIRCIO SILVA                            </t>
  </si>
  <si>
    <t xml:space="preserve">DIRCIO SILVA        </t>
  </si>
  <si>
    <t xml:space="preserve">DIRCIO SILVA JUNIOR                     </t>
  </si>
  <si>
    <t xml:space="preserve">DIRCIO SILVA JUNIOR </t>
  </si>
  <si>
    <t>DISBEC DISTRIBUIDORA LTDA.</t>
  </si>
  <si>
    <t>DISCONVAL VALVULAS E EQUIPENTOS INDUST. LTDA</t>
  </si>
  <si>
    <t>DISCONVAL</t>
  </si>
  <si>
    <t>DISLUB COMBUSTIVEIS LTDA</t>
  </si>
  <si>
    <t xml:space="preserve">DISLUB COMBUSTIVEIS LTDA                </t>
  </si>
  <si>
    <t xml:space="preserve">DISLUB - PB         </t>
  </si>
  <si>
    <t xml:space="preserve">16.149.914-7      </t>
  </si>
  <si>
    <t xml:space="preserve">DISLUB              </t>
  </si>
  <si>
    <t>DISMA DISTRIBUIDORA DE MAQUINAS TRATORES IMPLEM. AGRICOLA LTDA</t>
  </si>
  <si>
    <t>DISMAQ IND. DE MAQUINAS E DISPOSITIVOS LTDA</t>
  </si>
  <si>
    <t>DISMAQ</t>
  </si>
  <si>
    <t>DISNORTE COMERCIO LTDA - ME</t>
  </si>
  <si>
    <t>Remanso</t>
  </si>
  <si>
    <t>DISPAN INDUSTRIA E COMERCIO LTDA</t>
  </si>
  <si>
    <t>Nova Odessa</t>
  </si>
  <si>
    <t xml:space="preserve">DIST. DE ALIMENTOS CEARA-MIRIM LTDA     </t>
  </si>
  <si>
    <t xml:space="preserve">CEARA MIRIM         </t>
  </si>
  <si>
    <t>Ceará-Mirim</t>
  </si>
  <si>
    <t xml:space="preserve">DIST DE ALIMENTOS FARIAS LTDA           </t>
  </si>
  <si>
    <t xml:space="preserve">DIST DE ALIM FARIAS </t>
  </si>
  <si>
    <t xml:space="preserve">DIST. DE ALIMENTOS GALDINO LTDA         </t>
  </si>
  <si>
    <t>DIST DE ALIM GALDINO</t>
  </si>
  <si>
    <t>DIST DE ALIMENTOS MAR VERMELHO LTDA</t>
  </si>
  <si>
    <t xml:space="preserve">DIST. DE ALIMENTOS MAR VERMELHO LTDA    </t>
  </si>
  <si>
    <t xml:space="preserve">DIST MAR VERM       </t>
  </si>
  <si>
    <t>DIST. DE BEBIDAS E ALIMENTOS BELLA LTDA - EPP</t>
  </si>
  <si>
    <t xml:space="preserve">DIST. DE BEBIDAS E ALIMENTOS BELLA LTDA </t>
  </si>
  <si>
    <t>São José do Sabugi</t>
  </si>
  <si>
    <t>DIST DE CEREAIS TRES IRMAOS LTDA</t>
  </si>
  <si>
    <t>DIST SANTA CLARA COM E REPRE LTDA</t>
  </si>
  <si>
    <t xml:space="preserve">DISTAL DIST.DE ALIMENTOS LTDA           </t>
  </si>
  <si>
    <t>DISTAL DIST.DE ALIME</t>
  </si>
  <si>
    <t xml:space="preserve">16.130.976-3      </t>
  </si>
  <si>
    <t xml:space="preserve">DISTR.CUMMIS DIESEL DO NE LTDA          </t>
  </si>
  <si>
    <t xml:space="preserve">DCDN                </t>
  </si>
  <si>
    <t xml:space="preserve">01.290.622-0      </t>
  </si>
  <si>
    <t>DISTRIBUIDOR DE CEREAIS COMPRE BEM LTDA ME</t>
  </si>
  <si>
    <t xml:space="preserve">DISTRIBUIDOR DE CEREAIS COMPRE BEM LTDA </t>
  </si>
  <si>
    <t>DISTRIBUIDORA ALENCAR LTDA</t>
  </si>
  <si>
    <t>DISTRIBUIDORA ARAUJO LTDA</t>
  </si>
  <si>
    <t>DISTRIBUIDORA AUTOMOTIVA S.A.</t>
  </si>
  <si>
    <t>LAGUNA AUTOPEÇAS</t>
  </si>
  <si>
    <t>DISTRIBUIDORA AUTOMOTIVA S/A</t>
  </si>
  <si>
    <t>LAGUNA AUTOPECAS DIS</t>
  </si>
  <si>
    <t>SAMA</t>
  </si>
  <si>
    <t>DISTRIBUIDORA CHATUBA LTDA</t>
  </si>
  <si>
    <t>CHATUBA MATERIAIS DE CONSTRUÇÃO</t>
  </si>
  <si>
    <t>Belford Roxo</t>
  </si>
  <si>
    <t xml:space="preserve">DISTRIBUIDORA DE ALIM MAR VERMELHO LTDA </t>
  </si>
  <si>
    <t xml:space="preserve">DIST ALIM MAR VERME </t>
  </si>
  <si>
    <t xml:space="preserve">DISTRIBUIDORA DE ALIMENTOS PARARI LTDA      </t>
  </si>
  <si>
    <t>DIST. DE ALIM. PARAR</t>
  </si>
  <si>
    <t>DISTRIBUIDORA DE ALIMENTOS SERTANEJO LTDA</t>
  </si>
  <si>
    <t>SERTANEJO ATACAREJO</t>
  </si>
  <si>
    <t>DISTRIBUIDORA DE ALIMENTOS SERTANEJO LTD</t>
  </si>
  <si>
    <t>DISTRIBUIDORA DE ALIMENTOS XIMENES EIRELI</t>
  </si>
  <si>
    <t>DISTRIBUIDORA DE BEBIDAS GS LTDA</t>
  </si>
  <si>
    <t>Andorinha</t>
  </si>
  <si>
    <t>DISTRIBUIDORA DE MATERIAIS ELETRITCOS LTDA</t>
  </si>
  <si>
    <t>DIBA-DIST. DE MAT. ELET, LTDA</t>
  </si>
  <si>
    <t>DISTRIBUIDORA DE PECAS AUGUSTO LIMA LTDA</t>
  </si>
  <si>
    <t xml:space="preserve">DISPALL             </t>
  </si>
  <si>
    <t xml:space="preserve">018.229-344       </t>
  </si>
  <si>
    <t>DISTRIBUIDORA DE PRODUTOS DE PANIFICACAO LTDA</t>
  </si>
  <si>
    <t>DISTRIBUIDORA DE PRODUTOS KERO KERO LTDA</t>
  </si>
  <si>
    <t xml:space="preserve">DIST PROD KERO KERO </t>
  </si>
  <si>
    <t>DISTRIBUIDORA DO SERTÃO DE PRODUTOS ALIMENTICIOS EIRELI - EPP</t>
  </si>
  <si>
    <t>DISTRIBUIDORA DO SERTÃO DE PRODUTOS ALIM</t>
  </si>
  <si>
    <t>DISTRIBUIDORA FF ALIMENTOS LTDA</t>
  </si>
  <si>
    <t xml:space="preserve">DISTRIBUIDORA GLOBO LTDA                </t>
  </si>
  <si>
    <t xml:space="preserve">DIST GLOBO LTDA     </t>
  </si>
  <si>
    <t xml:space="preserve">16.163.392-7      </t>
  </si>
  <si>
    <t xml:space="preserve">DISTRIBUIDORA MACBRAZ LTDA              </t>
  </si>
  <si>
    <t xml:space="preserve">DIST MACBRAZ LTDA   </t>
  </si>
  <si>
    <t xml:space="preserve">16.144.182-3      </t>
  </si>
  <si>
    <t>DISTRIBUIDORA MACHADO LTDA ME</t>
  </si>
  <si>
    <t>DISTRIBUIDORA NOSSA SENHORA DE FATIMA LTDA</t>
  </si>
  <si>
    <t xml:space="preserve">DISTRIBUIDORA PESSOA &amp; SOUZA LTDA       </t>
  </si>
  <si>
    <t xml:space="preserve">PESSOA E SOUZA LTDA </t>
  </si>
  <si>
    <t>DISTRIBUIDORA REGIONAL DE ARARAQUARA LTDA</t>
  </si>
  <si>
    <t>RODOEXPRESS TRANSPORTES</t>
  </si>
  <si>
    <t>DISTRIBUIDORA RIO BONITO LTDA</t>
  </si>
  <si>
    <t>São Miguel</t>
  </si>
  <si>
    <t xml:space="preserve">DISTRIBUIDORA RIO PIRANHAS LTDA             </t>
  </si>
  <si>
    <t xml:space="preserve">DISTRIBUIDORA RIO PIRANHAS LTDA    </t>
  </si>
  <si>
    <t>DISTRIBUIDORA ROCHA LTDA</t>
  </si>
  <si>
    <t xml:space="preserve">DISTRIBUIDORA SB DE ALIMENTOS LTDA      </t>
  </si>
  <si>
    <t xml:space="preserve">SB                  </t>
  </si>
  <si>
    <t>DISTRIBUIDORA TRIUNDO EIRELLI</t>
  </si>
  <si>
    <t>DISTRIBUIDORA VAREJISTA BRASILEIRO LTDA</t>
  </si>
  <si>
    <t>DIST VAR BRASILEIRO</t>
  </si>
  <si>
    <t xml:space="preserve">DIVALDO FERREIRA DO NASCIMENTO          </t>
  </si>
  <si>
    <t xml:space="preserve">DIVALDO FERREIRA    </t>
  </si>
  <si>
    <t>DIVANE NOGUEIRA ROCHA MAIA - ME</t>
  </si>
  <si>
    <t>DIVANILDO FELICIANO GOMES</t>
  </si>
  <si>
    <t xml:space="preserve">DIVANILDO GONCALVES DE ARAUJO           </t>
  </si>
  <si>
    <t xml:space="preserve">DIVANILDO           </t>
  </si>
  <si>
    <t>DIVANILSON PEREIRA COSTA</t>
  </si>
  <si>
    <t>DIVEPE DISTRIBUIDORA DE VEICULOS E PEÇAS LTDA</t>
  </si>
  <si>
    <t xml:space="preserve">DIVEV DISTRIBUIDORA </t>
  </si>
  <si>
    <t>DIVINO EDIVANILDO FERREIRA</t>
  </si>
  <si>
    <t>DJ COMERCIO E DISTRIBUIÇÃO DE ALIMENTOS LTDA</t>
  </si>
  <si>
    <t xml:space="preserve">DJ COMERCIO E DISTRIBUIÇÃO DE ALIMENTOS </t>
  </si>
  <si>
    <t>DJ COMERCIO E EXTRAÇÃO MINERAL LTDA - ME</t>
  </si>
  <si>
    <t>DJ COMERCIO VAREJISTA DE PRODUTOS ALIMENTICIOS</t>
  </si>
  <si>
    <t xml:space="preserve">DJ COMERCIO VAREJISTA </t>
  </si>
  <si>
    <t>DJ HOTELARIA S/A</t>
  </si>
  <si>
    <t>DJ HOTELARIA</t>
  </si>
  <si>
    <t>DJALMA DIAS BEZERRA FILHO 67641911404</t>
  </si>
  <si>
    <t>DJALMA DIAS BEZERRA FILHO</t>
  </si>
  <si>
    <t>DJANEIDE SILVA GOMES</t>
  </si>
  <si>
    <t>DJANILTON SILVA DE MACEDO</t>
  </si>
  <si>
    <t>DJANILTON</t>
  </si>
  <si>
    <t xml:space="preserve">DJAPAN DIST. DE LIMENTOS LTDA           </t>
  </si>
  <si>
    <t xml:space="preserve">DJAPAN DIST.        </t>
  </si>
  <si>
    <t>Jardim do Seridó</t>
  </si>
  <si>
    <t xml:space="preserve">D`JAPAN DISTRIBUIDORA DE ALIM. LTDA     </t>
  </si>
  <si>
    <t xml:space="preserve">D JAPAN             </t>
  </si>
  <si>
    <t>DK SOLUTIONS LTDA</t>
  </si>
  <si>
    <t>DLA COMERCIALDE ALIMENTOS EIRELI</t>
  </si>
  <si>
    <t xml:space="preserve">DLG AUTOMACAO INDUSTRIAL LTDA           </t>
  </si>
  <si>
    <t xml:space="preserve">DLG                 </t>
  </si>
  <si>
    <t>DLN SUPRIMENTOS INDUSTRIAIS LTDA</t>
  </si>
  <si>
    <t>DLOCAL BRASIL INSTITUIÇÃO DE PAGAMENTO S/A</t>
  </si>
  <si>
    <t>DLOCAL</t>
  </si>
  <si>
    <t xml:space="preserve">DM DISTRIBUIDOR LTDA                    </t>
  </si>
  <si>
    <t xml:space="preserve">DM DISTRIBUIDOR     </t>
  </si>
  <si>
    <t>DM INDUSTRIA E COMERCIO DE METAIS LTDA</t>
  </si>
  <si>
    <t>DM METALURGICA</t>
  </si>
  <si>
    <t>DM SUPERMERCADOS LTDA</t>
  </si>
  <si>
    <t>DMA DISTRIBUIDORA S.A</t>
  </si>
  <si>
    <t>DMA DISTRIBUIDORA</t>
  </si>
  <si>
    <t>MINEIRAO ATACADO</t>
  </si>
  <si>
    <t>DMAIS IMP E EXP DE ALIM LTDA</t>
  </si>
  <si>
    <t>16213717-6</t>
  </si>
  <si>
    <t>DMB MÁQUINAS E IMPLEMENTOS AGRÍCOLAS LTDA</t>
  </si>
  <si>
    <t>DMB MÁQUINAS</t>
  </si>
  <si>
    <t>DME PREDITIVA - DETECTA MONITORAMENTO DE EQUIP. LTDA - ME</t>
  </si>
  <si>
    <t>DME PREDITIVA</t>
  </si>
  <si>
    <t>DMLAB - DINARDO MIRANDA LABORATORIO DE ANALISES S/C LTDA - ME</t>
  </si>
  <si>
    <t>DMLAB</t>
  </si>
  <si>
    <t>DMS EQUIPAMENTOS E ACESSÓRIOS INDUSTRIAIS EIRELI</t>
  </si>
  <si>
    <t>DMS EQUIPAMENTOS</t>
  </si>
  <si>
    <t>DMT - COMERCIO DE EQUIPAMENTOS DE SEGURANÇA LTDA  - ME</t>
  </si>
  <si>
    <t>DMT - COMERCIO DE EQUIPAMENTOS DE SEGURA</t>
  </si>
  <si>
    <t>DMTRAN-DEPARTAMENTO DE TRANSITO DE BAYEUX</t>
  </si>
  <si>
    <t>DMTRAN</t>
  </si>
  <si>
    <t>DNA COMERCIO VAREJISTA DE ALIMENTOS LTDA</t>
  </si>
  <si>
    <t>DND QUIMICA EIRELI</t>
  </si>
  <si>
    <t>Barrinha</t>
  </si>
  <si>
    <t>DND QUIMICA LTDA</t>
  </si>
  <si>
    <t>DND QUIMICA</t>
  </si>
  <si>
    <t>São Miguel dos Campos</t>
  </si>
  <si>
    <t>DNIT-DEPARTAMENTO NACIONAL DE INFRAEST.TRANSPORTES</t>
  </si>
  <si>
    <t>DNIT</t>
  </si>
  <si>
    <t>DNQ DISTRIBUIDORA NACIONAL DE QUIMICOS LTDA</t>
  </si>
  <si>
    <t>DNQ DISTRIBUIDORA</t>
  </si>
  <si>
    <t>São Luís Gonzaga do Maranhão</t>
  </si>
  <si>
    <t>DNQ DISTRIBUIDORA NACIONAL DE QUIMICOS LTDA - ME</t>
  </si>
  <si>
    <t>DNQ QUIMICOS</t>
  </si>
  <si>
    <t>DNQ QUIMICOS EIRELI - ME</t>
  </si>
  <si>
    <t>DO DIA SUPERMERCADOS LTDA</t>
  </si>
  <si>
    <t>Brejo do Cruz</t>
  </si>
  <si>
    <t xml:space="preserve">DO DIA SUPERMERCADOS LTDA </t>
  </si>
  <si>
    <t>DO VALE ATACAREJO LTDA</t>
  </si>
  <si>
    <t>DOC DESPACHO DE VEICULOS LTDA PB</t>
  </si>
  <si>
    <t>DOC DESPACHO</t>
  </si>
  <si>
    <t>DOC 88 DESENVOLVIMENTO E SERVICOS LTDA</t>
  </si>
  <si>
    <t>DOCES DANTAS EIRELI</t>
  </si>
  <si>
    <t>DOCES DANTAS ATACADO</t>
  </si>
  <si>
    <t>DOCTOR DIESEL LTDA</t>
  </si>
  <si>
    <t>DOCTOR DIESEL</t>
  </si>
  <si>
    <t>DOM PADEIRO DISTRIBUIDORA LTDA</t>
  </si>
  <si>
    <t>16.344.169-3</t>
  </si>
  <si>
    <t xml:space="preserve">DOMINATO COMERCIO DE IRRIGACAO LTDA -ME </t>
  </si>
  <si>
    <t xml:space="preserve">DOMINATO            </t>
  </si>
  <si>
    <t>São João da Boa Vista</t>
  </si>
  <si>
    <t xml:space="preserve">63.907.114.511-8  </t>
  </si>
  <si>
    <t>DOMINGOS ARAUJO NETO COMERCIO E INDUSTRIA LTDA</t>
  </si>
  <si>
    <t>DANETO</t>
  </si>
  <si>
    <t xml:space="preserve">DONANA MERCADINHO E PANIFCADORA LTDA    </t>
  </si>
  <si>
    <t xml:space="preserve">DONANA MERC E PANIF </t>
  </si>
  <si>
    <t xml:space="preserve">DONATO &amp; MARCIO LTDA ME                 </t>
  </si>
  <si>
    <t>DONATO &amp; MARCIO LTDA</t>
  </si>
  <si>
    <t>DONATO FEITOSA NETO</t>
  </si>
  <si>
    <t>DORGIVAL MARQUES GOMES</t>
  </si>
  <si>
    <t>DORGIVAN CLEMENTINO DE QUEIROZ - ME.</t>
  </si>
  <si>
    <t xml:space="preserve">DOSAQ IND.COM.DE BOMBAS LTDA </t>
  </si>
  <si>
    <t>DOSAQ</t>
  </si>
  <si>
    <t>DOSETEC ELETROELETRICA INDUSTRIAL LTDA</t>
  </si>
  <si>
    <t>DOSETEC ELETROELETRICA</t>
  </si>
  <si>
    <t>DOSITEC</t>
  </si>
  <si>
    <t>DOUGLAS A DA CUNHA</t>
  </si>
  <si>
    <t>SUPERBOX N S APARECIDA</t>
  </si>
  <si>
    <t>DOURADO LOGISTICA, TRANSPORTES E SERVICOS LTDA - EPP</t>
  </si>
  <si>
    <t>DP MIDIA SERVIÇOS DE PRE-IMPRESSÃO LTDA ME</t>
  </si>
  <si>
    <t>DP MIDIA</t>
  </si>
  <si>
    <t xml:space="preserve">DPC COMERCIO E REPRESENTACOES LTDA      </t>
  </si>
  <si>
    <t xml:space="preserve">DPC                 </t>
  </si>
  <si>
    <t>DPC PRODUTOS DE HIGIENE E LIMPEZA EIRELLI</t>
  </si>
  <si>
    <t>DPC PRODUTOS</t>
  </si>
  <si>
    <t>DPJ PEÇAS E SERVIÇOS LTDA</t>
  </si>
  <si>
    <t>DPJ PEÇAS</t>
  </si>
  <si>
    <t>Jaboticabal</t>
  </si>
  <si>
    <t xml:space="preserve">DPMOLAS DISTRIBUIDOR DE PECAS E MOLAS   </t>
  </si>
  <si>
    <t xml:space="preserve">DPMOLAS             </t>
  </si>
  <si>
    <t xml:space="preserve">16.181.008-0      </t>
  </si>
  <si>
    <t>DPR ROLAMENTOS LTDA</t>
  </si>
  <si>
    <t>DPR ROLAMENTOS</t>
  </si>
  <si>
    <t>DPRF - MINISTERIO DA JUSTIÇA E SEGURANÇA PÚBLICA</t>
  </si>
  <si>
    <t>DEPARTAMENTO DE POLICIA RODOVIARIA FEDERAL</t>
  </si>
  <si>
    <t>DQUÍMICA COMÉRCIO DE PRODUTOS QUÍMICOS LTDA</t>
  </si>
  <si>
    <t>Caçador</t>
  </si>
  <si>
    <t>DR DIST ROLIM DE ALIM LTDA EPP</t>
  </si>
  <si>
    <t>DR MENDONÇA SERVIÇOS MEDICOS LTDA</t>
  </si>
  <si>
    <t>DR. MENDONÇA SERVIÇOS</t>
  </si>
  <si>
    <t>DRA COMERCIO E DISTRIBUIDORA LTDA - EPP</t>
  </si>
  <si>
    <t>DRA COMERCIO</t>
  </si>
  <si>
    <t>DRAGO ESPECIALIDADE QUIMICA LTDA</t>
  </si>
  <si>
    <t>DRAGO ESPECILIDADE QUIMICA LTDA</t>
  </si>
  <si>
    <t>DRAKE PM SISTEMAS DE CONTROLE BRASIL COMERCIO, IMP. E EXP. DE PRODUTOS IND. LTDA</t>
  </si>
  <si>
    <t>DRAKE PM SISTEMAS DE CONTROLE BRASIL</t>
  </si>
  <si>
    <t>DRAYTON APARECIDO DE ALMEIDA LIMA ME</t>
  </si>
  <si>
    <t>DRD DA SILVA - ME</t>
  </si>
  <si>
    <t>DRIA IMPLEMENTOS AGRICOLA LTDA</t>
  </si>
  <si>
    <t>DRIA IMPLEMENTOS AGRICOLA</t>
  </si>
  <si>
    <t>664.043.008-116</t>
  </si>
  <si>
    <t>DRONE AIR COMERCIO E SERVIÇOS TECNOLOGICOS EIRELI</t>
  </si>
  <si>
    <t>DRONE AIR COMERCIO</t>
  </si>
  <si>
    <t>16.382.969-1</t>
  </si>
  <si>
    <t>DRUL CHEMICALS LTDA</t>
  </si>
  <si>
    <t>DRUL CHEMICALS</t>
  </si>
  <si>
    <t>DS COMERCIAL DE ALIMENTOS LTDA</t>
  </si>
  <si>
    <t>DSA - DISTRIBUIDORA SORRISO DE ALIMENTOS LTDA</t>
  </si>
  <si>
    <t>DSA DISTRIBUIDORA SORRISO DE ALIMENTOS LTDA</t>
  </si>
  <si>
    <t xml:space="preserve">DSA DISTRIBUIDORA SORRISO DE ALIMENTOS LTDA </t>
  </si>
  <si>
    <t>Itaporanga</t>
  </si>
  <si>
    <t>DSA DISTRIBUIDORA SORRISO DE ALIMENTOS L</t>
  </si>
  <si>
    <t>DSF - ENGENHARIA &amp; IRRIGAÇÃO LTDA</t>
  </si>
  <si>
    <t>DSG DISTRIBUIDORA DE ALIMENTOS LTDA</t>
  </si>
  <si>
    <t>DSM LOGISTICA &amp; TRANSPORTES LTDA</t>
  </si>
  <si>
    <t>DTM GUINDASTES E TRANSPORTES LTDA</t>
  </si>
  <si>
    <t>DTM GUINDASTES</t>
  </si>
  <si>
    <t>DUCARMO TRANSPORTE DE CARGAS LTDA</t>
  </si>
  <si>
    <t xml:space="preserve">DUILIS ALVES DA COSTA                   </t>
  </si>
  <si>
    <t xml:space="preserve">DUILIS              </t>
  </si>
  <si>
    <t xml:space="preserve">DULCILEIDE LOPES RIBEIRO - ME           </t>
  </si>
  <si>
    <t xml:space="preserve">DULCILEIDE          </t>
  </si>
  <si>
    <t xml:space="preserve">DULCILENE DE ARAUJO                     </t>
  </si>
  <si>
    <t xml:space="preserve">DULCILENE           </t>
  </si>
  <si>
    <t>DUNAX LUBRIFICANTES LTDA PB</t>
  </si>
  <si>
    <t>DUNAX PB</t>
  </si>
  <si>
    <t>DUNAX LUBRIFICANTES LTDA PE</t>
  </si>
  <si>
    <t xml:space="preserve">DUNAX </t>
  </si>
  <si>
    <t>DUQUE NEVES COMÉRCIO DE PEÇAS E SERVIÇOS EIRELI</t>
  </si>
  <si>
    <t>DUQUE NEVES COMÉRCIO DE PEÇAS E SERVIÇOS</t>
  </si>
  <si>
    <t>DURÃO COMÉRCIO DE ROLAMENTOS LTDA</t>
  </si>
  <si>
    <t>DURCON EQUIPAMENTOS INDUSTRIAIS LT</t>
  </si>
  <si>
    <t>DURVAL HENRIQUE DE OLIVEIRA</t>
  </si>
  <si>
    <t>DUTRA MAQUINAS COMERCIAL E TECNICA LTDA</t>
  </si>
  <si>
    <t xml:space="preserve">DUTRA MAQUINAS     </t>
  </si>
  <si>
    <t xml:space="preserve">DUVALE IND. E COM. DE ALIMENTOS LTDA    </t>
  </si>
  <si>
    <t xml:space="preserve">DUVALE              </t>
  </si>
  <si>
    <t>D'VICTOR MOVIMENTAÇÕES DE CARGAS LTDA</t>
  </si>
  <si>
    <t>D'VICTOR</t>
  </si>
  <si>
    <t>DW ALVES DE SOUSA ENGENHARIA</t>
  </si>
  <si>
    <t>DW ALVES</t>
  </si>
  <si>
    <t xml:space="preserve">DWA INDUSTRIA  ELETRONICA LTDA          </t>
  </si>
  <si>
    <t>DWA INDUSTRIA  ELETR</t>
  </si>
  <si>
    <t>Ascurra</t>
  </si>
  <si>
    <t>DXD LOCAÇÕES E SERVIÇOS LTDA - ME</t>
  </si>
  <si>
    <t>ECS INFORMATICA</t>
  </si>
  <si>
    <t>DZ IRRIGAÇÃO LTDA</t>
  </si>
  <si>
    <t xml:space="preserve">DZ IRRIGÇÃO </t>
  </si>
  <si>
    <t>Batatais</t>
  </si>
  <si>
    <t xml:space="preserve">DZN DISTRIBUIDORA DE ALIMENTOS LTDA     </t>
  </si>
  <si>
    <t xml:space="preserve">DZN                 </t>
  </si>
  <si>
    <t>E A C DE OLIVEIRA PEÇAS</t>
  </si>
  <si>
    <t>E A COMERCIAL LTDA ME</t>
  </si>
  <si>
    <t>Passa e Fica</t>
  </si>
  <si>
    <t>E A LIMA PAES E DOCES LTDA</t>
  </si>
  <si>
    <t xml:space="preserve">E A LIMA PAES E DOCES </t>
  </si>
  <si>
    <t xml:space="preserve">E. BARBOSA DE SOUZA E CIA LTDA          </t>
  </si>
  <si>
    <t xml:space="preserve">E. BARBOSA          </t>
  </si>
  <si>
    <t>E C C DE AMORIM</t>
  </si>
  <si>
    <t>NATAL TINTAS</t>
  </si>
  <si>
    <t>E. C TRANSPORTE DE COMBUSTIVEIS LTDA</t>
  </si>
  <si>
    <t>E FREIRE DA COSTA</t>
  </si>
  <si>
    <t>E L G DE ARAUJO</t>
  </si>
  <si>
    <t>E. LEMOS CONSULTORIA E ADMINISTRAÇÃO EIRELI ME.</t>
  </si>
  <si>
    <t>E. LEMOS CONSULTORIA E ADMINISTRAÇÃO EIR</t>
  </si>
  <si>
    <t>E M DA SILVA GARCIA</t>
  </si>
  <si>
    <t>E. M. DE ALMEIDA-TRANSPORTES DE PRODUTOS PERIGOSOS EIRELI</t>
  </si>
  <si>
    <t>E. M. DE ALMEIDA-TRANSPORTES DE PRODUTOS</t>
  </si>
  <si>
    <t>E M MACIEL DE CARVALHO REPRESENTAÇÕES ME</t>
  </si>
  <si>
    <t>E M MACIEL</t>
  </si>
  <si>
    <t>E M R BARBOSA</t>
  </si>
  <si>
    <t>E. MARTINS EQUIPAMENTOS INDUSTRIAS ME</t>
  </si>
  <si>
    <t>TERMOPARTS EQUIPAMENTOS INDUSTRIAIS</t>
  </si>
  <si>
    <t>Itu</t>
  </si>
  <si>
    <t>E. MOTA VALENÇA ENGENHARIA</t>
  </si>
  <si>
    <t>EDUARDO VALENÇA CONSULTOR</t>
  </si>
  <si>
    <t>Sirinhaém</t>
  </si>
  <si>
    <t>E T DINIZ E CIA LTDA</t>
  </si>
  <si>
    <t>EA ATACADÃO LTDA EPP</t>
  </si>
  <si>
    <t>EASYCLEAN SERVIÇOS E COMERCIO - NATAL LTDA</t>
  </si>
  <si>
    <t>EASYCLEAN UNIDADE NATAL 01</t>
  </si>
  <si>
    <t>EB PRE-MOLDADOS LTDA</t>
  </si>
  <si>
    <t xml:space="preserve">BRENO PREMOLDADOS </t>
  </si>
  <si>
    <t>EBARA BOMBAS AMERICA DO SUL LTDA - JBO</t>
  </si>
  <si>
    <t>EBARA BOMBAS</t>
  </si>
  <si>
    <t xml:space="preserve">EBB - EMPRESA BRASILEIRA DE BEBIDAS LTDA        </t>
  </si>
  <si>
    <t>EBB - EMPRESA BRASILEIRA DE BEBIDAS LTDA</t>
  </si>
  <si>
    <t>EBBA MOVEIS COMERCIO ELETRONICO LTDA EPP</t>
  </si>
  <si>
    <t>EBBA MOVEIS COMERCIO</t>
  </si>
  <si>
    <t>Linhares</t>
  </si>
  <si>
    <t>EBBP RECYCLING BRASIL EIRELI ME</t>
  </si>
  <si>
    <t>EBC COMPONENTES ELETRONICOS LTDA</t>
  </si>
  <si>
    <t>E.B.DE H.REBOUCAS ME</t>
  </si>
  <si>
    <t>EBTRANS LOGISTICA LTDA</t>
  </si>
  <si>
    <t>EC COMERCIO DE LATICINIOS E CAMAROES LTDA</t>
  </si>
  <si>
    <t>ECEL - ELETRON COMERCIALIZIDORA DE ENERGIA LTDA</t>
  </si>
  <si>
    <t>ECEL - ELETRON COMERCIALIZIDORA DE ENERG</t>
  </si>
  <si>
    <t>ECO BRASIL DISTRIBUIDORA DE COMBUSTIVEIS LTDA</t>
  </si>
  <si>
    <t>ECO BRASIL DISTRIBUIDORA DE COMBUSTIVEIS</t>
  </si>
  <si>
    <t>ECO BRASIL TRANSPORTES LTDA</t>
  </si>
  <si>
    <t>ECO PALLETS RECIFE COMERCIO ATACADISTA DE MADEIRA E PRODUTOS DERIVADOS EIRELI</t>
  </si>
  <si>
    <t>ECO PALLETS RECIFE COMERCIO</t>
  </si>
  <si>
    <t>ECOAGRICOLA IND. E COM. DE EQUIPAMENTOS LTDA</t>
  </si>
  <si>
    <t xml:space="preserve">ECOAGRICOLA IND. E COM. DE EQUIPAMENTOS </t>
  </si>
  <si>
    <t>ECOCLINICA LTDA</t>
  </si>
  <si>
    <t>ECOCLINICA</t>
  </si>
  <si>
    <t>ECOCLINICA S/A</t>
  </si>
  <si>
    <t>ECO-FLEX TRADING ENERGIA &amp; LOGISTICA LTDA</t>
  </si>
  <si>
    <t>ECO-FLEX</t>
  </si>
  <si>
    <t>Saquarema</t>
  </si>
  <si>
    <t xml:space="preserve">ECO-FLEX TRADING I E LOGISTICA LTDA     </t>
  </si>
  <si>
    <t xml:space="preserve">ECO-FLEX            </t>
  </si>
  <si>
    <t>ECOLAB QUIMICA LTDA</t>
  </si>
  <si>
    <t>ECOLAB</t>
  </si>
  <si>
    <t>ECOLUC LUBRIFICANTES LTDA</t>
  </si>
  <si>
    <t>Glória do Goitá</t>
  </si>
  <si>
    <t>ECOLUX MATERIAIS ELETRICOS LTDA</t>
  </si>
  <si>
    <t>ECOM ENERGIA LTDA</t>
  </si>
  <si>
    <t>ECOMAC FABRICAÇÃO E MANUTENÇÃO DE EQUIPAMENTOS INDUSTRIAIS LTDA - EPP</t>
  </si>
  <si>
    <t>CDC EQUIPAMENTOS</t>
  </si>
  <si>
    <t>ECONOMIZE TRANSPORTADORA DE COMBUSTIVEIS E DERIVADOS DE PETROLEO LTDA</t>
  </si>
  <si>
    <t>ECONOMIZE TRANSPORTADORA DE COMBUSTIVEIS E DERIVADOS DE PETR</t>
  </si>
  <si>
    <t>ECOPEÇAS JP COM PECAS LTDA</t>
  </si>
  <si>
    <t>ECOPEÇAS</t>
  </si>
  <si>
    <t>ECOTRON COMPONENTES ELETRONICOS LTDA</t>
  </si>
  <si>
    <t>ED &amp; MAN SUGAR INC</t>
  </si>
  <si>
    <t>FLORIDA</t>
  </si>
  <si>
    <t>ED AND F MAN SUGAR LIMETED</t>
  </si>
  <si>
    <t>LONDON</t>
  </si>
  <si>
    <t>E.D BARBOSA COMERCIO VAREJISTA DE ALIMENTOS LTDA</t>
  </si>
  <si>
    <t>E.D BARBOSA COMERCIO VAREJISTA DE ALIMEN</t>
  </si>
  <si>
    <t>ED.C - COMERCIO, REPRESENTAÇÃO E SERVIÇOS SW ENGA. LTDA.</t>
  </si>
  <si>
    <t>ED.C COMERCIO, REPRESENTAÇÃO</t>
  </si>
  <si>
    <t xml:space="preserve">EDEILSON -CORTE </t>
  </si>
  <si>
    <t xml:space="preserve">EDENILSON SOARES DOS SANTOS-ME          </t>
  </si>
  <si>
    <t xml:space="preserve">EDENILSON SOARES    </t>
  </si>
  <si>
    <t>EDENIO DANILO SOARES GAMA - ME</t>
  </si>
  <si>
    <t xml:space="preserve">EDENIZE MERODACIA DA ROCHA FARIAS       </t>
  </si>
  <si>
    <t xml:space="preserve">EDENIZE             </t>
  </si>
  <si>
    <t>EDER LOURENCO DOS SANTOS - ME</t>
  </si>
  <si>
    <t xml:space="preserve">EDERALDO DA SILVA SOUSA                 </t>
  </si>
  <si>
    <t xml:space="preserve">EDERALDO            </t>
  </si>
  <si>
    <t>EDERER COMERCIAL IMPORTADORA LTDA - ME</t>
  </si>
  <si>
    <t xml:space="preserve">EDERER COMERCIAL </t>
  </si>
  <si>
    <t>Lavras</t>
  </si>
  <si>
    <t>EDFLAVIA ALVES DE BRITO</t>
  </si>
  <si>
    <t>EDGAR BATISTA DE LIMA</t>
  </si>
  <si>
    <t>EDGAR MEDEIROS</t>
  </si>
  <si>
    <t>EDGILZA VILAR WANDERLEY</t>
  </si>
  <si>
    <t xml:space="preserve">EDGLAY BEZERRA DA SILVA                 </t>
  </si>
  <si>
    <t xml:space="preserve">EDGLAY BEZERRA      </t>
  </si>
  <si>
    <t xml:space="preserve">EDGLEY DE SOUSA FORMIGA- ME </t>
  </si>
  <si>
    <t>EDIFICIO RESIDENCIAL HADEREK</t>
  </si>
  <si>
    <t xml:space="preserve">EDIGLEY PINHEIRO DIAS </t>
  </si>
  <si>
    <t xml:space="preserve">EDIJAGRAS PERICLES DE OLIVEIRA MEDEIROS </t>
  </si>
  <si>
    <t xml:space="preserve">EDIJAGRAS           </t>
  </si>
  <si>
    <t xml:space="preserve">16.132.882-2      </t>
  </si>
  <si>
    <t>EDILANE GOMES CUNHA</t>
  </si>
  <si>
    <t xml:space="preserve">EDILANIA DE PAULA NOBREGA               </t>
  </si>
  <si>
    <t xml:space="preserve">EDILANIA DE PAULA   </t>
  </si>
  <si>
    <t>EDILANIA MARIA SILVA DE ALBUQUERQUE</t>
  </si>
  <si>
    <t>EDILANIA</t>
  </si>
  <si>
    <t>EDILAZIR EDITE GONÇALVES SANTOS-MEI</t>
  </si>
  <si>
    <t>UNITEC</t>
  </si>
  <si>
    <t>EDILEIDE GUIOMAR DE SOBRAL</t>
  </si>
  <si>
    <t>EDILEIDE NUNES DOS SANTOS</t>
  </si>
  <si>
    <t>EDILENE FRANCISCA DA SILVA</t>
  </si>
  <si>
    <t>EDILENE MARIA DA SILVA - 11048592464</t>
  </si>
  <si>
    <t>EDILENE</t>
  </si>
  <si>
    <t xml:space="preserve">EDILEUZA DOS SANTOS PEREIRA             </t>
  </si>
  <si>
    <t xml:space="preserve">EDILEUZA            </t>
  </si>
  <si>
    <t>Tenório</t>
  </si>
  <si>
    <t>EDILMA CAVALCANTI DA SILVA ME</t>
  </si>
  <si>
    <t>NOVA ELETRICA</t>
  </si>
  <si>
    <t xml:space="preserve">EDILMA DO NASCIMENTO SILVA              </t>
  </si>
  <si>
    <t xml:space="preserve">EDILMA              </t>
  </si>
  <si>
    <t>EDILSOM VENANCIO DA SILVA</t>
  </si>
  <si>
    <t>EDILSON CABRAL DE LIMA-ME</t>
  </si>
  <si>
    <t>EDILSON CAVALCANTI OLIVEIRA PINTURA AUTOMOTIVA-ME</t>
  </si>
  <si>
    <t>EDILSON CAVALCANTI</t>
  </si>
  <si>
    <t xml:space="preserve">EDILSON CLEMENTE DA SILVA - ME          </t>
  </si>
  <si>
    <t xml:space="preserve">EDILSON CLEMENTE    </t>
  </si>
  <si>
    <t>EDILSON DE LIMA</t>
  </si>
  <si>
    <t>EDILSON DIAS DA CRUZ 03527382437</t>
  </si>
  <si>
    <t xml:space="preserve">EDILSON FERNANDES DE CARVALHO           </t>
  </si>
  <si>
    <t xml:space="preserve">EDILSON             </t>
  </si>
  <si>
    <t>EDILSON FIGUEIREDO DA SILVA</t>
  </si>
  <si>
    <t>MECANICA FIGUEIREDO</t>
  </si>
  <si>
    <t>EDILSON GUALBERTO DA SILVA</t>
  </si>
  <si>
    <t xml:space="preserve">EDILSON LUCAS ROSENDO                   </t>
  </si>
  <si>
    <t xml:space="preserve">EDILSON L ROSENDO   </t>
  </si>
  <si>
    <t>EDILSON MINERVINO DA COSTA</t>
  </si>
  <si>
    <t xml:space="preserve">EDILSON SILVA ARRUDA                    </t>
  </si>
  <si>
    <t xml:space="preserve">EDILSON SILVA       </t>
  </si>
  <si>
    <t>EDILYCIA FERNANDES DE MELO SANTANA LTDA</t>
  </si>
  <si>
    <t>EDIMAR ANDRADE DE MELO - ME</t>
  </si>
  <si>
    <t xml:space="preserve">EDIMAR SULPINO DA SILVA                 </t>
  </si>
  <si>
    <t xml:space="preserve">EDIMAR              </t>
  </si>
  <si>
    <t>EDIMARIA RIBEIRO DE SOUZA</t>
  </si>
  <si>
    <t>EDIMARIA RIBEIRO</t>
  </si>
  <si>
    <t xml:space="preserve">EDIMILSON BEZERRA CAVALCANTE - EPP      </t>
  </si>
  <si>
    <t xml:space="preserve">EDIMILSON           </t>
  </si>
  <si>
    <t>EDINAEL SOARES TETEO - ME</t>
  </si>
  <si>
    <t xml:space="preserve">EDINALDA ALVES DO NASCIMENTO            </t>
  </si>
  <si>
    <t xml:space="preserve">EDINALDA ALVES      </t>
  </si>
  <si>
    <t xml:space="preserve">EDINALDO ALVES DE SOUZA                 </t>
  </si>
  <si>
    <t>EDINALDO A. DE SOUZA</t>
  </si>
  <si>
    <t xml:space="preserve">16.184.035-3      </t>
  </si>
  <si>
    <t xml:space="preserve">EDINALDO MARQUES FERREIRA               </t>
  </si>
  <si>
    <t xml:space="preserve">EDINALDO MARQUES    </t>
  </si>
  <si>
    <t>EDINALDO MARTINS DOS SANTOS</t>
  </si>
  <si>
    <t>EDINALDO MOREIRA DA SILVA</t>
  </si>
  <si>
    <t>EDINALDO MOREIRA</t>
  </si>
  <si>
    <t xml:space="preserve">EDINALDO SOUZA DE LIMA                  </t>
  </si>
  <si>
    <t xml:space="preserve">EDNALDO SOUZA       </t>
  </si>
  <si>
    <t>EDINANDO LUCAS DOS ANJOS</t>
  </si>
  <si>
    <t xml:space="preserve">EDINEIDE DA SILVA SANTIAGO              </t>
  </si>
  <si>
    <t xml:space="preserve">EDINEIDE            </t>
  </si>
  <si>
    <t>EDINHO COMÉRCIO DE PEÇAS LTDA ME</t>
  </si>
  <si>
    <t>SUCATA DO EDINHO</t>
  </si>
  <si>
    <t>EDINILTON RODRIGUES BANDEIRA</t>
  </si>
  <si>
    <t>EDITORA CIENCIA MODERNA LTDA</t>
  </si>
  <si>
    <t>EDITORA CIENCIA</t>
  </si>
  <si>
    <t>EDITORA JORNAL DA PARAIBA LTDA</t>
  </si>
  <si>
    <t xml:space="preserve">EDIVALDO GONCALVES DA SILVA             </t>
  </si>
  <si>
    <t xml:space="preserve">EDIVALDO            </t>
  </si>
  <si>
    <t>EDIVANDI BARBOSA DE LIMA</t>
  </si>
  <si>
    <t>VANDINHO DAS BATERIAS</t>
  </si>
  <si>
    <t>EDIVANDIO ARAUJO MARQUES</t>
  </si>
  <si>
    <t xml:space="preserve">EDIVANIA FERNANDES GOMES                </t>
  </si>
  <si>
    <t xml:space="preserve">EDIVANIA FERNANDA   </t>
  </si>
  <si>
    <t xml:space="preserve">EDIVANIA SILVA GUEDES                   </t>
  </si>
  <si>
    <t xml:space="preserve">EDIVANIA            </t>
  </si>
  <si>
    <t>EDIVANILDO ALVES DOS SANTOS-ME</t>
  </si>
  <si>
    <t>EDIVANIO SANTOS DE OLIVEIRA</t>
  </si>
  <si>
    <t xml:space="preserve">EDJANE CAVALCANTI DA SILVA              </t>
  </si>
  <si>
    <t xml:space="preserve">NOVELETRICA         </t>
  </si>
  <si>
    <t>EDJANIO LOURENÇO</t>
  </si>
  <si>
    <t xml:space="preserve">E L SERVIÇOS </t>
  </si>
  <si>
    <t xml:space="preserve">EDLAMAR KALINE FERNANDES FARIAS         </t>
  </si>
  <si>
    <t xml:space="preserve">EDLAMAR KALINE      </t>
  </si>
  <si>
    <t xml:space="preserve">EDLENE DOS SANTOS AZEVEDO               </t>
  </si>
  <si>
    <t xml:space="preserve">EDLENE              </t>
  </si>
  <si>
    <t xml:space="preserve">EDLEUSA DE OLIVEIRA GOUVEIA LINS        </t>
  </si>
  <si>
    <t xml:space="preserve">EDLEUSA             </t>
  </si>
  <si>
    <t>EDLEUSA GONCALO DA SILVA</t>
  </si>
  <si>
    <t>16.196.564-4</t>
  </si>
  <si>
    <t>EDM COMERCI DE ALIMENTOS LTDA - ME</t>
  </si>
  <si>
    <t>EDMARCAS REFRIGERAÇÃO COMERCIAL LTDA</t>
  </si>
  <si>
    <t>EDMILSON B. DE OLIVEIRA-ME</t>
  </si>
  <si>
    <t>SETA  SISTEMA ELETRÔNICO DE SEGURANÇA</t>
  </si>
  <si>
    <t xml:space="preserve">EDMILSON DE OLIVEIRA DANTAS             </t>
  </si>
  <si>
    <t xml:space="preserve">EDMILSON            </t>
  </si>
  <si>
    <t>EDMILSON DOS SANTOS OLIVEIRA</t>
  </si>
  <si>
    <t>EDMILSON</t>
  </si>
  <si>
    <t xml:space="preserve">EDMILSON FAUSTINO DA SILVA              </t>
  </si>
  <si>
    <t xml:space="preserve">16163035-9        </t>
  </si>
  <si>
    <t xml:space="preserve">EDMILSON JOSE DE SOUZA                  </t>
  </si>
  <si>
    <t xml:space="preserve">EDMAILSON           </t>
  </si>
  <si>
    <t>EDMILSON MONTEIRO DA SILVA ERELI - ME</t>
  </si>
  <si>
    <t>EDMILSON SUPERMERCADOS LTDA</t>
  </si>
  <si>
    <t xml:space="preserve">EDMILSON VIEIRA LEONARDO                </t>
  </si>
  <si>
    <t>EDMILSON XAVIER DE OLIVEIRA</t>
  </si>
  <si>
    <t xml:space="preserve">EDMUNDO &amp; FILHOS LTDA                   </t>
  </si>
  <si>
    <t xml:space="preserve">EDMUNDO &amp; FILHOS    </t>
  </si>
  <si>
    <t>EDNA ALVES DOS SANTOS</t>
  </si>
  <si>
    <t xml:space="preserve">EDNA DA COSTA SILVA                     </t>
  </si>
  <si>
    <t xml:space="preserve">EDNA DA COSTA       </t>
  </si>
  <si>
    <t>EDNA DE ARAUJO PACHECO EIRELI</t>
  </si>
  <si>
    <t>EDNA MARIA PINHEIRO DANTAS DO NASCIMENTO</t>
  </si>
  <si>
    <t xml:space="preserve">EDNA MARIA          </t>
  </si>
  <si>
    <t xml:space="preserve">EDNA RODRIGUES FERREIRA - ME            </t>
  </si>
  <si>
    <t xml:space="preserve">EDNA RODRIGUES      </t>
  </si>
  <si>
    <t>EDNA TAURINO SILVA - ME</t>
  </si>
  <si>
    <t>JOÃO GALEGO DA CONSTRUÇÃO</t>
  </si>
  <si>
    <t>EDNA TELMA BEZERRA</t>
  </si>
  <si>
    <t>EDNA VERLAINE MINA GOMES EPP</t>
  </si>
  <si>
    <t>EDNALDO CARLOS BARBOSA ALBINO</t>
  </si>
  <si>
    <t xml:space="preserve">EDNALDO DIAS LIMA                       </t>
  </si>
  <si>
    <t xml:space="preserve">EDINALDO DIAS LIMA  </t>
  </si>
  <si>
    <t>EDNALDO DOS SANTOS SILVA</t>
  </si>
  <si>
    <t>EDNALDO FABRICIO DOS SANTOS ME.</t>
  </si>
  <si>
    <t>TRANSPORTADORA PETROPOLIS</t>
  </si>
  <si>
    <t>EDNALDO FERNANDES DA SILVA ME</t>
  </si>
  <si>
    <t>EDNALDO GOMES CAMARA ME</t>
  </si>
  <si>
    <t>EDNALDO GOMES DE AGUIAR-ME</t>
  </si>
  <si>
    <t>EDNALDO JOSE -CORTE</t>
  </si>
  <si>
    <t>EDNALDO JOSE-175 PLANTIO</t>
  </si>
  <si>
    <t>EDNALDO LOPES LEITE ME</t>
  </si>
  <si>
    <t xml:space="preserve">EDNALDO MATIAS DA SILVA                 </t>
  </si>
  <si>
    <t>EDNALDO MATIAS DA SI</t>
  </si>
  <si>
    <t>EDNALDO MELO DA SILVA</t>
  </si>
  <si>
    <t>EDNALDO MONTEIRO DE LIMA</t>
  </si>
  <si>
    <t>Pilõezinhos</t>
  </si>
  <si>
    <t>EDNALDO ROSENDO DE OLIVEIRA ME</t>
  </si>
  <si>
    <t xml:space="preserve">EDNALDO SILVA DE SOUSA                  </t>
  </si>
  <si>
    <t>EDNALDO SILVA DE SOU</t>
  </si>
  <si>
    <t xml:space="preserve">EDNALVA ALVESFERNANDES                  </t>
  </si>
  <si>
    <t xml:space="preserve">EDNALVA             </t>
  </si>
  <si>
    <t xml:space="preserve">EDNALVA DA COSTA BARBOSA- ME            </t>
  </si>
  <si>
    <t xml:space="preserve">16.145.769-0      </t>
  </si>
  <si>
    <t>EDNALVA DE ALMEIDA GUIMARAES</t>
  </si>
  <si>
    <t xml:space="preserve">EDNALVA DINIZ ARAUJO                    </t>
  </si>
  <si>
    <t>EDNALVA DINIZ ARAUJO</t>
  </si>
  <si>
    <t xml:space="preserve">EDNALVA PONTES MARINHO                  </t>
  </si>
  <si>
    <t xml:space="preserve">EDNALVA PONTES      </t>
  </si>
  <si>
    <t xml:space="preserve">EDNAVAN ELIAS VIEIRA ME                 </t>
  </si>
  <si>
    <t xml:space="preserve">EDNAVAN             </t>
  </si>
  <si>
    <t xml:space="preserve">EDNILDA DA CONCEICAO SILVA              </t>
  </si>
  <si>
    <t xml:space="preserve">EDNILDA             </t>
  </si>
  <si>
    <t>EDR CONSTRUÇÕES LTDA</t>
  </si>
  <si>
    <t xml:space="preserve">EDR CONSTRUÇÕES </t>
  </si>
  <si>
    <t xml:space="preserve">EDSON ALVES DE LIMA                     </t>
  </si>
  <si>
    <t xml:space="preserve">EDSON ALVES DE LIMA </t>
  </si>
  <si>
    <t xml:space="preserve">EDSON ALVES GAMA JUNIOR                 </t>
  </si>
  <si>
    <t xml:space="preserve">EDSON ALVES GAMA J  </t>
  </si>
  <si>
    <t>EDSON BORGES DE SOUSA LEÃO</t>
  </si>
  <si>
    <t>EDSON BORGES</t>
  </si>
  <si>
    <t>EDSON DE OLIVEIRA COSTA ME</t>
  </si>
  <si>
    <t>EDSON DE OLIVEIRA COSTA</t>
  </si>
  <si>
    <t xml:space="preserve">EDSON DINIZ ARAUJO                      </t>
  </si>
  <si>
    <t xml:space="preserve">EDSON               </t>
  </si>
  <si>
    <t xml:space="preserve">EDSON DUARTE ONOFRE                     </t>
  </si>
  <si>
    <t>EDSON FERREIRA DA SILVA</t>
  </si>
  <si>
    <t>EDSON CONSTRUÇÕES E REFORMAS</t>
  </si>
  <si>
    <t>EDSON GUIMARÃES DA COSTA COMERCIO</t>
  </si>
  <si>
    <t>EDSON HENRIQUE DA SILVA</t>
  </si>
  <si>
    <t>EDSON LOURENÇO DA SILVA</t>
  </si>
  <si>
    <t>EDSON MARCONDES MARQUES - ME</t>
  </si>
  <si>
    <t>EDSON MARQUES DOS SANTOS</t>
  </si>
  <si>
    <t xml:space="preserve">EDSON SOARES DA SILVA MINIMERCADO       </t>
  </si>
  <si>
    <t>EDSON VERISSIMO DA NOBREGA ME</t>
  </si>
  <si>
    <t>EDSON VERISIMO DA NOBREGA ME</t>
  </si>
  <si>
    <t>EDUARDA PEREIRA DO NASCIMENTO - ME</t>
  </si>
  <si>
    <t xml:space="preserve">EDUARDA SOARES DA SILVA ME </t>
  </si>
  <si>
    <t xml:space="preserve">EDUARDO CESAR DE A. WANDERLEY           </t>
  </si>
  <si>
    <t xml:space="preserve">EDUARDO CESAR       </t>
  </si>
  <si>
    <t>EDUARDO DA SILVA CABRAL ME</t>
  </si>
  <si>
    <t>CALTEC ENGENHARIA</t>
  </si>
  <si>
    <t xml:space="preserve">EDUARDO DINIZ BRITO                     </t>
  </si>
  <si>
    <t xml:space="preserve">EDUARDO DINIZ BRITO </t>
  </si>
  <si>
    <t>EDUARDO DINIZ BRITO EIRELI</t>
  </si>
  <si>
    <t>EDUARDO EWERTON DIAS SALES -ME</t>
  </si>
  <si>
    <t>LC OLEOS NATURAIS</t>
  </si>
  <si>
    <t>EDUARDO FAUSTINO LOURENÇO EIRELI</t>
  </si>
  <si>
    <t>EDUARDO FAUSTINO</t>
  </si>
  <si>
    <t>EDUARDO GOMES DA COSTA</t>
  </si>
  <si>
    <t>EDUARDO HENRIQUE DA SILVA FRANCA 14862844421</t>
  </si>
  <si>
    <t>16.397.747-0</t>
  </si>
  <si>
    <t xml:space="preserve">EDUARDO JOSE ALVES                      </t>
  </si>
  <si>
    <t xml:space="preserve">EDUARDO JOSE        </t>
  </si>
  <si>
    <t xml:space="preserve">EDUARDO NASCIMENTO DOS SANTOS           </t>
  </si>
  <si>
    <t>EDUARDO NASCIMENTO D</t>
  </si>
  <si>
    <t>EDUARDO PEREIRA DE OLIVEIRA JUNIOR</t>
  </si>
  <si>
    <t>EDUARDO PEREIRA DE SOUZA - ME</t>
  </si>
  <si>
    <t>EDUARDO TRANSPORTES</t>
  </si>
  <si>
    <t>EDUARDO RODRIGUES DA SILVA</t>
  </si>
  <si>
    <t>EDUARDO SILVA DE ANDRADE</t>
  </si>
  <si>
    <t>EDUARDO SILVA</t>
  </si>
  <si>
    <t>EDUARDO SOARES DA SILVA</t>
  </si>
  <si>
    <t>EDUARDO SOUZA DO NASCIMENTO ME</t>
  </si>
  <si>
    <t>EDUARDO SOUZA</t>
  </si>
  <si>
    <t>EDUARDO TEIXEIRA DE BRITO</t>
  </si>
  <si>
    <t>EDUARDO-PLANTIO-SEMEIO</t>
  </si>
  <si>
    <t>EDUMIL- ELETRICIDADE DUZENTAS MILHAS LTDA</t>
  </si>
  <si>
    <t>EDUMIL</t>
  </si>
  <si>
    <t xml:space="preserve">EDVAL FELIX DA SILVA                    </t>
  </si>
  <si>
    <t xml:space="preserve">EDVAL FELIX         </t>
  </si>
  <si>
    <t xml:space="preserve">EDVAL FREIRE DE ALMEIDA                 </t>
  </si>
  <si>
    <t xml:space="preserve">EDVAL               </t>
  </si>
  <si>
    <t xml:space="preserve">EDVALDO ALVES DE OLIVEIRA               </t>
  </si>
  <si>
    <t>EDVALDO ALVES DE OLI</t>
  </si>
  <si>
    <t>EDVALDO ALVES DE SOUSA</t>
  </si>
  <si>
    <t>EDNALDO ALVES DE SOUSA</t>
  </si>
  <si>
    <t>EDVALDO BEZERRA DA COSTA</t>
  </si>
  <si>
    <t>Casserengue</t>
  </si>
  <si>
    <t xml:space="preserve">EDVALDO BRITO DE LIMA                   </t>
  </si>
  <si>
    <t xml:space="preserve">EDVALDO             </t>
  </si>
  <si>
    <t>EDVALDO DA SILVA</t>
  </si>
  <si>
    <t xml:space="preserve">EDVALDO DA SILVA MARQUES                </t>
  </si>
  <si>
    <t xml:space="preserve">EDVALDO DA SILVA    </t>
  </si>
  <si>
    <t xml:space="preserve">16.150.978-9      </t>
  </si>
  <si>
    <t>EDVALDO FERNANDES DE SOUZA ME</t>
  </si>
  <si>
    <t>EDVALDO LUCAS ROSENDO</t>
  </si>
  <si>
    <t xml:space="preserve">EDVALDO MARINHO DE ARAUJO               </t>
  </si>
  <si>
    <t>EDVALDO SATURNINO DE SOUZA</t>
  </si>
  <si>
    <t>EDVANIA DE SOUZA BELO</t>
  </si>
  <si>
    <t>EDVANIA SILVA DOS SANTOS</t>
  </si>
  <si>
    <t>EDVANILDO PAULO SANTANA</t>
  </si>
  <si>
    <t xml:space="preserve">EDVAR LEDIS DOS SANTOS                  </t>
  </si>
  <si>
    <t>EDVAR LEDIS DOS SANT</t>
  </si>
  <si>
    <t xml:space="preserve">EDVIRGEM BEZERRA MORAES                 </t>
  </si>
  <si>
    <t xml:space="preserve">EDVIRGEM  BEZERRA   </t>
  </si>
  <si>
    <t>EDWARD PESSOA DE LUNA</t>
  </si>
  <si>
    <t xml:space="preserve">16.115.745-9      </t>
  </si>
  <si>
    <t xml:space="preserve">EDY FERNANDES DA SILVA - ME             </t>
  </si>
  <si>
    <t xml:space="preserve">EDY FERNANDES       </t>
  </si>
  <si>
    <t>E&amp;E TRANSPORTES LTDA</t>
  </si>
  <si>
    <t>EFATÁ COMERCIAL LTDA - EPP</t>
  </si>
  <si>
    <t>EFATÁ COMERCIAL LTDA</t>
  </si>
  <si>
    <t>EFERR FERRAMENTAS LTDA</t>
  </si>
  <si>
    <t>EFERR FERRAMENTAS</t>
  </si>
  <si>
    <t>EFITRANS TRANSPORTES LTDA</t>
  </si>
  <si>
    <t>EFITRANS TRANSPORTES</t>
  </si>
  <si>
    <t>EGB VÁLVULAS - INDUSTRIA,COMERCIO,SERVIÇOS DE MANUTENÇÃO IMPRTAÇÃO E EXPORTAÇÃO EIREL</t>
  </si>
  <si>
    <t>ENGEBRAS INDUSTRIA DE VÁLVULAS</t>
  </si>
  <si>
    <t>EGM LICENCIAMENTO DE SOFTWARE LTDA</t>
  </si>
  <si>
    <t>EGM</t>
  </si>
  <si>
    <t xml:space="preserve">EGNA DE ARAUJO SILVA                    </t>
  </si>
  <si>
    <t xml:space="preserve">EGNA                </t>
  </si>
  <si>
    <t>EHRA AGRICOLA COMERCIO E REPRESENTAÇÃO DE PRODUTOS AGROPECUARIOS LTDA</t>
  </si>
  <si>
    <t>EHRA AGRICOLA LTDA</t>
  </si>
  <si>
    <t>EKKO PARTS DISTRIB. E IMPORTADO DE AUTO PEÇAS LTDA</t>
  </si>
  <si>
    <t>EKKO PARTS</t>
  </si>
  <si>
    <t>EKKOLL INDUSTRIA E COMERCIO DE EQUIPAMENTOS INDUSTRIAIS LTDA - ME</t>
  </si>
  <si>
    <t>EKKOLL EQUIPAMENTOS MAGNÉTICOS</t>
  </si>
  <si>
    <t>Bofete</t>
  </si>
  <si>
    <t>EL ELOAH COLCHÕES LTDA</t>
  </si>
  <si>
    <t>EL ELOAH COLCHÕES</t>
  </si>
  <si>
    <t>EL SHADDAY INDUSTRIA DE MATERIAIS PLASTICOS E RECICLAGEM LTDA</t>
  </si>
  <si>
    <t>EL SHADDAY INDUSTRIA DE MATERIAIS PLASTI</t>
  </si>
  <si>
    <t>EL TIMANI CONSTRUÇÃO E INCORPORAÇÃO LTDA</t>
  </si>
  <si>
    <t>FAISAL</t>
  </si>
  <si>
    <t>ELAINE CRISTINA LAURENTINO DA COSTA SOARES</t>
  </si>
  <si>
    <t>ELAINE CRISTINA LAURENTINO DA COSTA</t>
  </si>
  <si>
    <t>ELAINE EROTILIA DA SILVA</t>
  </si>
  <si>
    <t>16209014-5</t>
  </si>
  <si>
    <t>ELAINE EROTILIA DA SILVA COSTA ME</t>
  </si>
  <si>
    <t>RED LINE</t>
  </si>
  <si>
    <t>ELAINE FARIAS DE SOUZA</t>
  </si>
  <si>
    <t>ELANE CAVALCANTE DE FREITAS SILVA</t>
  </si>
  <si>
    <t>FRETES E TRANSPORTES CAVALCANTE</t>
  </si>
  <si>
    <t>ELANE CAVALCANTE DE FREITAS SILVA 07395012402</t>
  </si>
  <si>
    <t>ELANE CAVALCANTE</t>
  </si>
  <si>
    <t xml:space="preserve">ELANIA PESSOA DE OLIVEIRA               </t>
  </si>
  <si>
    <t xml:space="preserve">ELANIA              </t>
  </si>
  <si>
    <t>ELCEMY COMERCIO DE MADEIRAS LTDA</t>
  </si>
  <si>
    <t>BONECA MADEIRAS</t>
  </si>
  <si>
    <t>ELCIA SADI BARBOSA</t>
  </si>
  <si>
    <t>ELCIA SADI</t>
  </si>
  <si>
    <t>ELDENISE SERRANO FERREIRA DE PONTES - ME</t>
  </si>
  <si>
    <t>ELDER V. DOS S. JUNIOR - TRANSVIEIRA - ME</t>
  </si>
  <si>
    <t>TRANSVIEIRA</t>
  </si>
  <si>
    <t>Uruaçu</t>
  </si>
  <si>
    <t>ELEFIO CONDUTORES ELÉTRICOS</t>
  </si>
  <si>
    <t>ELEFIO</t>
  </si>
  <si>
    <t>ELEKTRA LTDA</t>
  </si>
  <si>
    <t xml:space="preserve">ELENAI MARIA DA CONCEICAO GOMES         </t>
  </si>
  <si>
    <t>ELENAI MARIA DA CONC</t>
  </si>
  <si>
    <t>ELENILSON EDUARDO DE OLIVEIRA</t>
  </si>
  <si>
    <t xml:space="preserve">ELENILZA ALVES FLORENCIO                </t>
  </si>
  <si>
    <t xml:space="preserve">ELENILZA ALVES FLO  </t>
  </si>
  <si>
    <t xml:space="preserve">ELESSANDRO SANTOS ROCHA                 </t>
  </si>
  <si>
    <t xml:space="preserve">ELESSANDRO SANDRO   </t>
  </si>
  <si>
    <t xml:space="preserve">16.167.483-6      </t>
  </si>
  <si>
    <t>ELETELE INDUSTRIA DE REOSTATOS E RESISTENCIAS LTDA</t>
  </si>
  <si>
    <t>ELETRICA COMERCIAL ANDRA LTDA</t>
  </si>
  <si>
    <t>ELETRICA ANDRA</t>
  </si>
  <si>
    <t>ELÉTRICA DANÚBIO INDÚSTRIA E COMÉRCIO DE MATERIAIS ELÉTRICOS</t>
  </si>
  <si>
    <t>ELETRICA MARVAL LTDA</t>
  </si>
  <si>
    <t>ELETRICA MARVAL</t>
  </si>
  <si>
    <t>ELETRICA PIONEIRA - ME</t>
  </si>
  <si>
    <t>ELETRICOM - COMERCIO DE MATERIAIS ELÉTRICOS E DE CONSTRUÇÃO LTDA.</t>
  </si>
  <si>
    <t>ELETRICOM</t>
  </si>
  <si>
    <t>0311754-57</t>
  </si>
  <si>
    <t xml:space="preserve">ELETRO BUSCARIOLI LTDA                  </t>
  </si>
  <si>
    <t xml:space="preserve">ELETRO BUSCARIOLI   </t>
  </si>
  <si>
    <t>ELETRO FLASH LTDA</t>
  </si>
  <si>
    <t>ELETROFLASH</t>
  </si>
  <si>
    <t>ELETRO RECUPERADORA DE RIO PRETO LTDA.</t>
  </si>
  <si>
    <t>ELETRO RECUPERADORA</t>
  </si>
  <si>
    <t>ELETRO SHOPPING CASA AMARELA LTDA</t>
  </si>
  <si>
    <t>ELETRO SHOPPING</t>
  </si>
  <si>
    <t xml:space="preserve">ELETROACO LTDA                          </t>
  </si>
  <si>
    <t xml:space="preserve">ELETROACO           </t>
  </si>
  <si>
    <t>ELETROBRAS - CENTRAIS ELETRICAS BRASILEIRAS S/A</t>
  </si>
  <si>
    <t>ELETROBRAS</t>
  </si>
  <si>
    <t>ELETROCELO COMERCIO DE MATERIAIS ELETRICOS LTDA</t>
  </si>
  <si>
    <t>ELETROCELO</t>
  </si>
  <si>
    <t>16.140.711-0</t>
  </si>
  <si>
    <t>ELETROFORTE MATERIAIS ELETRICOS LTDA</t>
  </si>
  <si>
    <t>ELETROFORTE</t>
  </si>
  <si>
    <t>ELETROL COMERCIO DE MATERIAIS ELETRICOS EIRELI</t>
  </si>
  <si>
    <t>ELETROL</t>
  </si>
  <si>
    <t xml:space="preserve">ELETROMAQUINAS PROGRSSO LTDA            </t>
  </si>
  <si>
    <t xml:space="preserve">ELETROMAQUINAS      </t>
  </si>
  <si>
    <t xml:space="preserve">ELETROMATEC LTDA                        </t>
  </si>
  <si>
    <t xml:space="preserve">ELETROMATEC         </t>
  </si>
  <si>
    <t>ELETROMATEC SERVIÇO LTDA - ME</t>
  </si>
  <si>
    <t>ELETROMATEC</t>
  </si>
  <si>
    <t>ELETROMEC COMERCIO E SERVIÇOS INDUSTRIAIS LTDA</t>
  </si>
  <si>
    <t>ELETROMEC COMERCIO</t>
  </si>
  <si>
    <t>ELETROMIX COMERCIO DE MATERIAL ELETRONICO LTDA - ME</t>
  </si>
  <si>
    <t>ELETROMIX</t>
  </si>
  <si>
    <t>ELETROMOTORES TREVO LTDA.</t>
  </si>
  <si>
    <t>ELETRÔNICA CASA DOS TRANSISTORES LTDA</t>
  </si>
  <si>
    <t>ELETRÔNICA CASA DOS TRANSISTORES</t>
  </si>
  <si>
    <t>ELETROPAR AUTOPEÇAS LTDA</t>
  </si>
  <si>
    <t>ELETROPAR</t>
  </si>
  <si>
    <t>ELETROPOLO ELETRICIDADE LTDA</t>
  </si>
  <si>
    <t>ELETROPOLO</t>
  </si>
  <si>
    <t>ELETROQUALITY SOLUÇÕES E TECNOLOGIA LTDA.</t>
  </si>
  <si>
    <t>ELETROQUALITY</t>
  </si>
  <si>
    <t>ELETROSERT EQUIPAMENTOS ELETRONICOS EIRELLI - EPP</t>
  </si>
  <si>
    <t>ELETROSERT EQUIPAMENTOS</t>
  </si>
  <si>
    <t>ELETROSIL INDUSTRIA METALURGICA LTDA</t>
  </si>
  <si>
    <t xml:space="preserve">ELETROSOLDA LTDA                        </t>
  </si>
  <si>
    <t xml:space="preserve">ELETROSOLDA         </t>
  </si>
  <si>
    <t>ELETROSTAR COMERCIO DE MATERIAL DE AUTOMAÇÃO LTDA-ME</t>
  </si>
  <si>
    <t>ELETROSTAR COMERCIO</t>
  </si>
  <si>
    <t xml:space="preserve">ELETROSUD MATERIAS ELETRICOS LTDA </t>
  </si>
  <si>
    <t>ELETROSUD</t>
  </si>
  <si>
    <t>ELETROTEC SISTEMA E ENERGIA LTDA - EPP</t>
  </si>
  <si>
    <t>ELETROTEC</t>
  </si>
  <si>
    <t>ELETROTERRA SOLUÇÕES EM LAUDOS LTDA</t>
  </si>
  <si>
    <t>ELETROTERRA SOLUÇÕES</t>
  </si>
  <si>
    <t>ELETROTRAFO COMERCIO E SERVIÇOS INDUSTRIAIS LTDA ME</t>
  </si>
  <si>
    <t>ELETROTRAFO COMERCIO</t>
  </si>
  <si>
    <t>ELETROVEMA - MOTORES E BOMBAS LTDA</t>
  </si>
  <si>
    <t>ELETROVEMA</t>
  </si>
  <si>
    <t>Pedreira</t>
  </si>
  <si>
    <t>ELEVADORES OTIS LTDA</t>
  </si>
  <si>
    <t>ELEVADORES OTIS</t>
  </si>
  <si>
    <t>ELEVAR CARGAS COMERCIO VAREJISTA DE FERRAMENTAS</t>
  </si>
  <si>
    <t>ELEVAR CARGAS</t>
  </si>
  <si>
    <t>ELEVARE LATINA INDUSTRIA E COMERCIO LTDA</t>
  </si>
  <si>
    <t>ELI DO NASCIMENTO BARBOSA</t>
  </si>
  <si>
    <t>ELIANE AMARA DOS SANTOS ME</t>
  </si>
  <si>
    <t>ELIANE CAVALCANTI DE FREITAS</t>
  </si>
  <si>
    <t>ELIANE DE ASSIS FERNANDES</t>
  </si>
  <si>
    <t>ELIANE DE SOUTO MACEDO</t>
  </si>
  <si>
    <t>ELIANE FLORENCIO DA SILVA ROCHA</t>
  </si>
  <si>
    <t>ELIANE HENRIQUE DA SILVA</t>
  </si>
  <si>
    <t xml:space="preserve">ELIANE JOANA DOS SANTOS ARRUDA          </t>
  </si>
  <si>
    <t>ELIANE JOANA DOS SAN</t>
  </si>
  <si>
    <t>São Miguel de Taipu</t>
  </si>
  <si>
    <t xml:space="preserve">ELIANE MARIA SILVA DOS SANTOS           </t>
  </si>
  <si>
    <t xml:space="preserve">RETIFICA COLIBRI    </t>
  </si>
  <si>
    <t>ELIANE SOARES FERREIRA</t>
  </si>
  <si>
    <t>RAYANE BICICLETAS</t>
  </si>
  <si>
    <t>ELIAS ANTONIO DE OLIVEIRA JUNIOR</t>
  </si>
  <si>
    <t>ELIAS ARAUJO DA SILVA</t>
  </si>
  <si>
    <t xml:space="preserve">ELIAS COSTA DA SILVA </t>
  </si>
  <si>
    <t xml:space="preserve">ELIAS GERONIMO DOS SANTOS               </t>
  </si>
  <si>
    <t>ELIAS GERONIMO DOS S</t>
  </si>
  <si>
    <t xml:space="preserve">ELIAS GOMES CAMPOS                      </t>
  </si>
  <si>
    <t xml:space="preserve">ELIAS GOMES CAMPOS  </t>
  </si>
  <si>
    <t xml:space="preserve">ELIAS LIMA DOS REIS - ME                </t>
  </si>
  <si>
    <t xml:space="preserve">ELIAS               </t>
  </si>
  <si>
    <t>ELICE SANTOS - ME</t>
  </si>
  <si>
    <t xml:space="preserve">ELIECIR CARNEIRO DA SILVA ME            </t>
  </si>
  <si>
    <t xml:space="preserve">ELIECIR CARNEIRO    </t>
  </si>
  <si>
    <t xml:space="preserve">06.409.266-6      </t>
  </si>
  <si>
    <t>ELIELZA FERNANDA DOS SANTOS BARROS</t>
  </si>
  <si>
    <t>Itapetim</t>
  </si>
  <si>
    <t xml:space="preserve">ELIENE DE SOUSA SANTOS OLIVEIRA </t>
  </si>
  <si>
    <t xml:space="preserve">ELIEZIA VAZ DE C. CONEGUNDES            </t>
  </si>
  <si>
    <t xml:space="preserve">ELIEZIA             </t>
  </si>
  <si>
    <t>ELIGESSYKA SERRANO FERREIRA DE PONTES - ME</t>
  </si>
  <si>
    <t xml:space="preserve">ELIGESSYKA SERRANO FERREIRA DE PONTES - </t>
  </si>
  <si>
    <t>ELINE ARAUJO VIEIRA - ME</t>
  </si>
  <si>
    <t>ELINEIDE VIEIRA DAMASCENO GOMES</t>
  </si>
  <si>
    <t xml:space="preserve">ELINEIZA MOURA MARQUES                  </t>
  </si>
  <si>
    <t xml:space="preserve">ELINEUZA            </t>
  </si>
  <si>
    <t>ELINOX CENTRAL DE AÇO INOXIDÁVEL LTDA</t>
  </si>
  <si>
    <t>ELINOX</t>
  </si>
  <si>
    <t>ELIONALDO ANTONIO GUEDES DO NASCIMENTO FILHO</t>
  </si>
  <si>
    <t>ELIONALDOANTONIO FILHO</t>
  </si>
  <si>
    <t>ELIOSMAR MELO DAS NEVES</t>
  </si>
  <si>
    <t xml:space="preserve">ELIR GONCALVES P. DE BARROS             </t>
  </si>
  <si>
    <t>ELIR  GONCALVES P. D</t>
  </si>
  <si>
    <t>ELIS REJANE VIEIRA</t>
  </si>
  <si>
    <t xml:space="preserve">ELISAEL MIGUEL DA SILVA                 </t>
  </si>
  <si>
    <t xml:space="preserve">ELISAEL             </t>
  </si>
  <si>
    <t>ELISANGELA BEZERRA DE MENEZES</t>
  </si>
  <si>
    <t>ELISSANDRO DE JESUS PINHEIRO LOPES ME</t>
  </si>
  <si>
    <t>ELIZABETH CIMENTO S/A</t>
  </si>
  <si>
    <t>ELIZABETH CIMENTO</t>
  </si>
  <si>
    <t xml:space="preserve">ELIZABETH DA SILVA BIZERRIS             </t>
  </si>
  <si>
    <t>ELIZABETH DA SILVA B</t>
  </si>
  <si>
    <t>ELIZABETH PORCELANATO LTDA</t>
  </si>
  <si>
    <t>ELIZABETH</t>
  </si>
  <si>
    <t>ELIZAEL MARQUES SILVA</t>
  </si>
  <si>
    <t>ELIZALDO DE FARIAS CABRAL</t>
  </si>
  <si>
    <t xml:space="preserve">ELIZEMAR SERRANO FERREIRA               </t>
  </si>
  <si>
    <t xml:space="preserve">ELIZEMAR SERRANO    </t>
  </si>
  <si>
    <t xml:space="preserve">ELIZEU ALVES SIMAO                      </t>
  </si>
  <si>
    <t xml:space="preserve">ELIZEU              </t>
  </si>
  <si>
    <t>ELIZEU PEREIRA DOS SANTOS JUNIOR</t>
  </si>
  <si>
    <t xml:space="preserve">ELIZEU SPINOLA GARCIA COM. REP. E DIST. </t>
  </si>
  <si>
    <t>São Bernardo</t>
  </si>
  <si>
    <t>ELLAS TRANSPORTES E LOGISTICA LTDA</t>
  </si>
  <si>
    <t>ELLEN EVILLYM LIMA SILVA</t>
  </si>
  <si>
    <t>ELLO CORRENTES COMERCIO E INDUSTRIA LTDA</t>
  </si>
  <si>
    <t>ELLO CORRENTES COMERCIO E INDUSTRIA</t>
  </si>
  <si>
    <t>São Pedro</t>
  </si>
  <si>
    <t xml:space="preserve">ELLO PUMA DISTRIB.DE COMBUSTIVEIS S/A   </t>
  </si>
  <si>
    <t xml:space="preserve">ELLO                </t>
  </si>
  <si>
    <t xml:space="preserve">1815450290946-4   </t>
  </si>
  <si>
    <t xml:space="preserve">ELLO-PUMA DISTRIBUIDORA DE COMBUSTIVEIS </t>
  </si>
  <si>
    <t xml:space="preserve">ELMA MARIA DE ALMEIDA PAIVA             </t>
  </si>
  <si>
    <t xml:space="preserve">ELMA MARIA          </t>
  </si>
  <si>
    <t>ELO TECNICO COMERCIO E REPRESENTAÇÃO ELETRTRICA LTDA</t>
  </si>
  <si>
    <t>ELO TECNICO</t>
  </si>
  <si>
    <t>ELS SERV DE ALIM EIRELI</t>
  </si>
  <si>
    <t>ELS SERVIÇOS DE ALIMENTAÇÃO EIRELI</t>
  </si>
  <si>
    <t>ELSON BARBOSA MEIRA</t>
  </si>
  <si>
    <t>ELTON JOHN ADELINO GOMES</t>
  </si>
  <si>
    <t>ELTON SILVEIRA DO NASCIMENTO-ME</t>
  </si>
  <si>
    <t>ELVIS FRANKLIN DA SILVA FERREIRA-ME</t>
  </si>
  <si>
    <t>SMAQ</t>
  </si>
  <si>
    <t>ELYONAY LIMA SILVA</t>
  </si>
  <si>
    <t>ELYVANIA DE MELO PEIXOTO - ME</t>
  </si>
  <si>
    <t>BEIRA RIO MATERIAL DE CONSTRUÇÃO</t>
  </si>
  <si>
    <t xml:space="preserve">ELZA DE FATIMA SALES ARAUJO             </t>
  </si>
  <si>
    <t xml:space="preserve">ELZA                </t>
  </si>
  <si>
    <t>ELZA PRISCILA SALES DO SANTOS</t>
  </si>
  <si>
    <t xml:space="preserve">EMANOELLE MOURA DA SILVA                </t>
  </si>
  <si>
    <t xml:space="preserve">EMANOELLE           </t>
  </si>
  <si>
    <t xml:space="preserve">EMANUEL CARDOSO DE MELO                 </t>
  </si>
  <si>
    <t xml:space="preserve">EMANUEL CARDOSO     </t>
  </si>
  <si>
    <t>EMANUEL DANTAS NEGREIROS</t>
  </si>
  <si>
    <t xml:space="preserve">EMANUEL RODRIGUES DA SILVA ME             </t>
  </si>
  <si>
    <t xml:space="preserve">EMANUEL RODRIGUES DA SILVA ME  </t>
  </si>
  <si>
    <t>EMANUEL TRIGUEIRO DE ANDRANDE</t>
  </si>
  <si>
    <t>EMANUEL</t>
  </si>
  <si>
    <t>EMANUEL VICTOR SANTOS DOMINGOS</t>
  </si>
  <si>
    <t>EMANUELLE MEDEIROS TOMAZ 08439622406</t>
  </si>
  <si>
    <t>EMANUELLE MEDEIROS</t>
  </si>
  <si>
    <t>EMBALAGENS PIONEIRA LTDA</t>
  </si>
  <si>
    <t>EMBALAGENS TOCANTIS LTDA</t>
  </si>
  <si>
    <t>EMBARE - INDUSTRIAS ALIMENTICIAS S.A</t>
  </si>
  <si>
    <t>EMBARE</t>
  </si>
  <si>
    <t>EMBRAESTER EMPRESA BRASILEIRA DE ESTERILIZAÇÕES LTDA</t>
  </si>
  <si>
    <t>EMBRAESTER EMPRESA</t>
  </si>
  <si>
    <t>EMBRANOX ACESSORIOS INDUSTRIAIS LTDA</t>
  </si>
  <si>
    <t>Saltinho</t>
  </si>
  <si>
    <t>EMBRASA EMBALAGENS MICROOND DO BRASIL</t>
  </si>
  <si>
    <t>EMBRASA EMBALAGENS</t>
  </si>
  <si>
    <t>EMBREMAC INDUSTRIA E COMERCIO DE PEÇAS AUTOMOTIVAS LTDA - EPP</t>
  </si>
  <si>
    <t>EMBREMAC</t>
  </si>
  <si>
    <t>EMC COMÉRCIO DE PRODUTOS PARA LABORATÓRIOS LTDA ¿ EPP</t>
  </si>
  <si>
    <t>EMC COMÉRCIO DE PRO. PARA LABARATÓRIO</t>
  </si>
  <si>
    <t>EMC SERVICOS LTDA</t>
  </si>
  <si>
    <t>EMERSON CARLOS SILVA BARBOSA ME</t>
  </si>
  <si>
    <t xml:space="preserve">EMERSON MACHADO DE LIMA                 </t>
  </si>
  <si>
    <t xml:space="preserve">EMERSON MACHADO     </t>
  </si>
  <si>
    <t>EMERSON RODRIGUES VERAS - 01144140412</t>
  </si>
  <si>
    <t>EMERSON RODRIGUES</t>
  </si>
  <si>
    <t>EMILIANO GONCALVES-CORTE</t>
  </si>
  <si>
    <t>EMILIANO-PLANTIO-REBOLO</t>
  </si>
  <si>
    <t xml:space="preserve">EMILIO JUNIOR DA MOTTA PESSOA           </t>
  </si>
  <si>
    <t xml:space="preserve">EMILIO              </t>
  </si>
  <si>
    <t xml:space="preserve">EMIS COMERCIO E REPRESENTACOES LTDA     </t>
  </si>
  <si>
    <t xml:space="preserve">NORDESTE ATACADO    </t>
  </si>
  <si>
    <t>EMMANOEL MATEUS GOMES DA SILVA</t>
  </si>
  <si>
    <t>EMMILLY SANTOS CASA DE BOLOS LTDA</t>
  </si>
  <si>
    <t xml:space="preserve">EMP BRAS DE TELECOMUNICACOES S/A        </t>
  </si>
  <si>
    <t xml:space="preserve">EMBRATEL            </t>
  </si>
  <si>
    <t>EMP. DE TRANSPORTE E LOGISTICA PARANA LTDA</t>
  </si>
  <si>
    <t>EMP. DE TRANSPORTE E LOGISTICA PARANA LT</t>
  </si>
  <si>
    <t>EMP. DE TRANSPORTES E LOGISTICA PARANÁ LTDA</t>
  </si>
  <si>
    <t>EMP. DE TRANSPORTES E LOGISTICA PARANÁ L</t>
  </si>
  <si>
    <t xml:space="preserve">EMPACOTADORA REDE SOMAR LTDA            </t>
  </si>
  <si>
    <t xml:space="preserve">REDE SOMAR          </t>
  </si>
  <si>
    <t>EMPILHA PARTS COM. E SERVIÇOS LTDA</t>
  </si>
  <si>
    <t>EMPILHA PARTS</t>
  </si>
  <si>
    <t>EMPORIO MATIAS VIDAL LTDA</t>
  </si>
  <si>
    <t>EMPORIO PRIMAVERA COMERCIO DE ALIMENTOS LTDA</t>
  </si>
  <si>
    <t>MPORIO PRIMAVERA COMERCIO DE ALIMENTOS L</t>
  </si>
  <si>
    <t>EMPORIO SAN PATRICK COMERCIO LTDA - ME</t>
  </si>
  <si>
    <t xml:space="preserve">EMPORIO SAN PATRICK COMERCIO LTDA </t>
  </si>
  <si>
    <t>EMPORIONET COM. VAR. DE INS. DE MEDICACA</t>
  </si>
  <si>
    <t xml:space="preserve">EMPORIONET          </t>
  </si>
  <si>
    <t>EMPREENDIMENTOS FARMACEUTICO GLOBO LTDA</t>
  </si>
  <si>
    <t>DROGARIAS GLOBO</t>
  </si>
  <si>
    <t>EMPREENDIMENTOS PAGUE MENOS S.A</t>
  </si>
  <si>
    <t>PAGUEMENOS</t>
  </si>
  <si>
    <t>EMPREENDIMENTOS PAGUE MENOS S/A</t>
  </si>
  <si>
    <t>FARMÁRCIA PAGUE MENOS</t>
  </si>
  <si>
    <t>16.141.515-6</t>
  </si>
  <si>
    <t>FARMACIA PAGUE MENOS</t>
  </si>
  <si>
    <t>EMPRESA BRAS DE COM DE MAT DE CONST LTDA</t>
  </si>
  <si>
    <t>EMPRESA BRAS DE COM DE MAT DE CONST</t>
  </si>
  <si>
    <t>EMPRESA BRASILEIRA DE TELECOMUNICACOES SA EMBRATEL</t>
  </si>
  <si>
    <t>EMPRESA BRASILEIRA DE TELECOMUNICACOES S</t>
  </si>
  <si>
    <t>EMPRESA CONTIJO DE TRANSPORTES LTDA</t>
  </si>
  <si>
    <t>EMPRESA CONTIJO</t>
  </si>
  <si>
    <t>São Mateus</t>
  </si>
  <si>
    <t>EMPRESA DE PESQUISA AGROPECUARIA DO RIO G DO NORTE S/A</t>
  </si>
  <si>
    <t>EMPARN</t>
  </si>
  <si>
    <t>EMPRESA DE PREMOLDADOS S/A</t>
  </si>
  <si>
    <t>EMPRESA DE PREMOLDADOS</t>
  </si>
  <si>
    <t xml:space="preserve">EMPRESA DE TELEVISAO JOAO PESSOA LTDA   </t>
  </si>
  <si>
    <t>EMPRESA DE TELEVISAO</t>
  </si>
  <si>
    <t>EMPRESA GONTIJO DE TRANSPORTES LTDA</t>
  </si>
  <si>
    <t>EMPRESA GONTIJO</t>
  </si>
  <si>
    <t>EMPRESA NACIONAL DE MAT DE CONSTRUÇÃO</t>
  </si>
  <si>
    <t>TINTAS MEGAO</t>
  </si>
  <si>
    <t>EMPRESA PARAIBANA DE COMUNICAÇÃO S.A - EPC</t>
  </si>
  <si>
    <t>EMPRESA PARAIBANA</t>
  </si>
  <si>
    <t>EMPRESA SULAMERICANA DE TECNOLOGIA DE IND. E COM. EIRELI</t>
  </si>
  <si>
    <t>EMPRESA SULAMERICANA DE TECNOLOGIA DE IN</t>
  </si>
  <si>
    <t xml:space="preserve">16.148.671-1      </t>
  </si>
  <si>
    <t xml:space="preserve">EMPROTEC EMPREEN TEC COM LTDA           </t>
  </si>
  <si>
    <t>EMPROTEC EMPREEN TEC</t>
  </si>
  <si>
    <t xml:space="preserve">EMPROTEC EMPREEND TECNICOS COMERC. LTDA </t>
  </si>
  <si>
    <t xml:space="preserve">EMPROTEC            </t>
  </si>
  <si>
    <t>EMV INDUSTRIA E COMERCIO DE ARTIGOS DE METAIS LTDA ME</t>
  </si>
  <si>
    <t>EMV INDUSTRIA</t>
  </si>
  <si>
    <t>EMX PARTICIPAÇÕES LTDA</t>
  </si>
  <si>
    <t>EMX PARTICIPAÇÕES</t>
  </si>
  <si>
    <t>ENCOPEL COMERCIO DE ROLAMENTOS E PEÇAS LTDA</t>
  </si>
  <si>
    <t>ENCOPEL COMERCIO DE ROLAMENTOS E PEÇAS L</t>
  </si>
  <si>
    <t>ENDOFCLIN CLINICA DE ENDOSCOPIA LTDA</t>
  </si>
  <si>
    <t>ENDOFCLIN CLINICA</t>
  </si>
  <si>
    <t>ENDRESS HAUSER CONTROLE E AUTOMAÇÃO LTDA</t>
  </si>
  <si>
    <t>ENDRESS HAUSER</t>
  </si>
  <si>
    <t>ENERGISA PARAIBA - DISTRIB. DE ENERGIA S/A</t>
  </si>
  <si>
    <t>ENERGISA</t>
  </si>
  <si>
    <t>16.015.823-0</t>
  </si>
  <si>
    <t>ENERGY COMMERCE BV</t>
  </si>
  <si>
    <t>BREDA</t>
  </si>
  <si>
    <t xml:space="preserve">ENERGY COMMERCE BV                      </t>
  </si>
  <si>
    <t xml:space="preserve">ENERGY - SP         </t>
  </si>
  <si>
    <t>ENERGY SERVICE LTDA - EPP</t>
  </si>
  <si>
    <t>ENEVA COMERCIALIZADORA DE ENERGIA LTDA</t>
  </si>
  <si>
    <t xml:space="preserve">ENGARRAFAMENTO COROA  LTDA              </t>
  </si>
  <si>
    <t>ENGARRAFAMENTO COROA</t>
  </si>
  <si>
    <t>ENGCLARIAN INDUSTRIA E COMERCIO DE CLARIFICANTES LTDA</t>
  </si>
  <si>
    <t xml:space="preserve">ENGCLARIAN          </t>
  </si>
  <si>
    <t>ENGELIGAS TECNOLOGIA EM METAIS E LIGAS LTDA ME</t>
  </si>
  <si>
    <t>ENGELIGAS TECNOLOGIA</t>
  </si>
  <si>
    <t>ENGENHO E DESTILARIA NOBRE LTDA EPP</t>
  </si>
  <si>
    <t>Cruz do Espírito Santo</t>
  </si>
  <si>
    <t>ENGENHO VALE VERDE IND &amp; COM LTDA - ME</t>
  </si>
  <si>
    <t>ENGEPLAN ENGENHARIA E CONSTRUÇÕES LTDA-EPP</t>
  </si>
  <si>
    <t>ENGEPLAN ENGENHARIA</t>
  </si>
  <si>
    <t xml:space="preserve">ENGEQUIP TURBINAS A VAPOR LTDA          </t>
  </si>
  <si>
    <t xml:space="preserve">ENGEQUIP            </t>
  </si>
  <si>
    <t>ENGEREDE INFORMATICA E CONECTIVIDADE LTDA</t>
  </si>
  <si>
    <t>ENGEREDE</t>
  </si>
  <si>
    <t>ENGESTEAM MANUTENÇÃO EM VALVULA E PURGADORES LTDA-ME</t>
  </si>
  <si>
    <t>ENGESTEAM</t>
  </si>
  <si>
    <t>ENIEGINA NUNES MACHADO SANTANA - ME</t>
  </si>
  <si>
    <t xml:space="preserve">ENOQUE FRANCISCO DA SILVA               </t>
  </si>
  <si>
    <t xml:space="preserve">ENOQUE              </t>
  </si>
  <si>
    <t>ENTREGA RAPIDA E TRANSPORTES MT EIRELI ME</t>
  </si>
  <si>
    <t>ENTREGA RAPIDA</t>
  </si>
  <si>
    <t>ENVELOPES EXPRESS - IND E COM. DE EMBALAGENS LTDA</t>
  </si>
  <si>
    <t>EOROFEIN - EUROPA FERRAMENTAS INDUSTRIAIS LTDA</t>
  </si>
  <si>
    <t>EOROFEIN - EUROPA</t>
  </si>
  <si>
    <t>EP COMERCIAL DE PEÇAS MAQUINAS E EQUIP. EIRELLI</t>
  </si>
  <si>
    <t xml:space="preserve">EMPILHAPARTS </t>
  </si>
  <si>
    <t xml:space="preserve">EPI TECNICO CONFECÇÕES LTDA </t>
  </si>
  <si>
    <t>EPIPLEX COMERCIO DE EQUIPAMENTOS DE PROTEÇÃO INDIVIDUAL LTDA</t>
  </si>
  <si>
    <t>EPIFLEX COMERCIO DE EQUIPAMENTOS DE PROT</t>
  </si>
  <si>
    <t>EPITACIO MAIA NETO</t>
  </si>
  <si>
    <t>EPST EMP PREST DE SERV DE TRANSPORTE LTDA-EPP</t>
  </si>
  <si>
    <t>EPST TRANSPORTE</t>
  </si>
  <si>
    <t>EPST EMPR.PRESTAD. DE SERV E TRANS. LTDA</t>
  </si>
  <si>
    <t>EPST</t>
  </si>
  <si>
    <t>EQUACIONAL ELETRICA E MECANICA LTDA</t>
  </si>
  <si>
    <t>EQUACIONAL ELETRICA</t>
  </si>
  <si>
    <t>EQUAGRIL EQUIPAMENTOS AGRÍCOLAS LTDA</t>
  </si>
  <si>
    <t>EQUILIBRIO BALANC. IND. LTDA</t>
  </si>
  <si>
    <t>EQUILIBRIO</t>
  </si>
  <si>
    <t xml:space="preserve">EQUIPE IND. MECANICA LTDA               </t>
  </si>
  <si>
    <t xml:space="preserve">EQUIPE              </t>
  </si>
  <si>
    <t>EQUITY AUDITORES INDEPENDENTES LTDA</t>
  </si>
  <si>
    <t>EQUITY</t>
  </si>
  <si>
    <t>E.R BARROSO LTDA</t>
  </si>
  <si>
    <t>E.R BARROSO ME</t>
  </si>
  <si>
    <t xml:space="preserve">E.R BARROSO COMERCIO E MANUTENÇÃO </t>
  </si>
  <si>
    <t>ER FLOW MANUTENCAO E CALIBRACAO LTDA</t>
  </si>
  <si>
    <t>ERASMO NUNES MELO EIRELI ME</t>
  </si>
  <si>
    <t>ERC PARTICIPAÇÕES E INVESTIMENTOS LTDA</t>
  </si>
  <si>
    <t>ERCLIVALDO CARNEIRO DA SILVA</t>
  </si>
  <si>
    <t>ERCLIVALDO CARNEIRO</t>
  </si>
  <si>
    <t xml:space="preserve">ERENITA DE MOURA NOBREGA                </t>
  </si>
  <si>
    <t xml:space="preserve">ERENITA DE MOURA    </t>
  </si>
  <si>
    <t>ERIBERTO M DIAS - ME</t>
  </si>
  <si>
    <t>M DIAS SUPERMERCADO</t>
  </si>
  <si>
    <t>ERICA COSTA DOS SANTOS</t>
  </si>
  <si>
    <t>ERICA DE LOURDES SALES DE PONTES - MEI 07112292441</t>
  </si>
  <si>
    <t>ERICA DE LOURDES</t>
  </si>
  <si>
    <t xml:space="preserve">ERICA PATRICIA BEZERRA DE OLIVEIRA      </t>
  </si>
  <si>
    <t xml:space="preserve">ERICA               </t>
  </si>
  <si>
    <t>ERICK JOHNSON DE OLIVEIRA BRANDAO</t>
  </si>
  <si>
    <t xml:space="preserve">ERIDAN COMERCIO E REPRESENTACAO LTDA    </t>
  </si>
  <si>
    <t xml:space="preserve">ERIDAN              </t>
  </si>
  <si>
    <t>ERIHELIA ALMEIDA DO NASCIMENTO PONTES</t>
  </si>
  <si>
    <t>ERIK SILVA MATIAS DE SOUSA</t>
  </si>
  <si>
    <t>ERIKA DANIELE MACIEL DO AMARAL</t>
  </si>
  <si>
    <t>ERIKA DANIELE</t>
  </si>
  <si>
    <t>ERIKA RODRIGUES DOS SANTOS 10718602404</t>
  </si>
  <si>
    <t>PE LUBRIFICANTES</t>
  </si>
  <si>
    <t>Moreno</t>
  </si>
  <si>
    <t>ERIKA VERUSKA ANTUNES SOUTO</t>
  </si>
  <si>
    <t>ERIKA VERUSKA</t>
  </si>
  <si>
    <t>ERINALDO ANTONIO DO NASCIMENTO 06782669480</t>
  </si>
  <si>
    <t xml:space="preserve">ERINALDO ANTONIO </t>
  </si>
  <si>
    <t>ERINALDO AUGUSTINHO ME</t>
  </si>
  <si>
    <t xml:space="preserve">ERINALDO ELIAS DE SOUZA                 </t>
  </si>
  <si>
    <t xml:space="preserve">ERINALDO ELIAS      </t>
  </si>
  <si>
    <t>ERINALDO JOSE PEREIRA</t>
  </si>
  <si>
    <t>ERINALDO NASCIMENTO DE MELO</t>
  </si>
  <si>
    <t xml:space="preserve">ERIPEÇAS COMERCIO DE PEÇAS LTDA </t>
  </si>
  <si>
    <t>ERIPEÇAS</t>
  </si>
  <si>
    <t xml:space="preserve">ERISON SERRANO FERREIRA                 </t>
  </si>
  <si>
    <t xml:space="preserve">ERISON SERRANO      </t>
  </si>
  <si>
    <t>ERIVALDO DA SILVA PEREIRA</t>
  </si>
  <si>
    <t>ERIVALDO DE LIMA MEDEIROS</t>
  </si>
  <si>
    <t>ERIVAN DE SOUZA LIMA 83967621472</t>
  </si>
  <si>
    <t>ERIVAN DE SOUZA</t>
  </si>
  <si>
    <t>ERIVAN SANTOS DA SILVA</t>
  </si>
  <si>
    <t>ERIVANILDO NASCIMENTO DE AZEVEDO EPP</t>
  </si>
  <si>
    <t>ERIVONALDO OLIVEIRA DA SILVA</t>
  </si>
  <si>
    <t>ERIVONALDO OLIVEIRA</t>
  </si>
  <si>
    <t>ERMENILDA DA SILVA - ME</t>
  </si>
  <si>
    <t>16.202.667-6</t>
  </si>
  <si>
    <t xml:space="preserve">ERNANDES A PEREIRA                      </t>
  </si>
  <si>
    <t xml:space="preserve">ERNANDES A PEREIRA  </t>
  </si>
  <si>
    <t>ERNANDES BATISTA FERNANDES-ME</t>
  </si>
  <si>
    <t>ES CONEXÕES DE AÇO LTDA ME</t>
  </si>
  <si>
    <t>ES CONEXÕES</t>
  </si>
  <si>
    <t>E.S VASCONCELOS ME</t>
  </si>
  <si>
    <t>CASA DO VENTILADOR</t>
  </si>
  <si>
    <t>ES VIEIRA E AIRES LTDA - ME</t>
  </si>
  <si>
    <t>ES VIEIRA</t>
  </si>
  <si>
    <t>Arapiraca</t>
  </si>
  <si>
    <t>ESAB INDUSTRIA E COMERCIO LTDA</t>
  </si>
  <si>
    <t xml:space="preserve">ESAB INDUSTRIA </t>
  </si>
  <si>
    <t>ESAB SALVADOR</t>
  </si>
  <si>
    <t xml:space="preserve">ESAB INDUSTRIA E COMERCIO LTDA          </t>
  </si>
  <si>
    <t xml:space="preserve">ESAB                </t>
  </si>
  <si>
    <t xml:space="preserve">03.671.151-9      </t>
  </si>
  <si>
    <t>ESCOLA DE ENFERMAGEM NOVA ESPERANÇA LTDA</t>
  </si>
  <si>
    <t>ESCOLA DE ENFERMAGEM ROSA MISTICA LTDA</t>
  </si>
  <si>
    <t xml:space="preserve">ESCOLA DUMERVAL TRIGUEIRO MENDES        </t>
  </si>
  <si>
    <t>ESC DUMERVA TR MENDE</t>
  </si>
  <si>
    <t>ESCOLA MUNICIPAL DE ENS.FUND.MARIA LUCIA</t>
  </si>
  <si>
    <t xml:space="preserve">CRECHE TIA LUCINHA  </t>
  </si>
  <si>
    <t>ESCRITORIO MOVEIS CORPORATIVOS COMECIO LTDA</t>
  </si>
  <si>
    <t>ESCRITORIO MOVEIS CORPORATIVOS</t>
  </si>
  <si>
    <t>ESD ANTIESTÁTICOS COMERCIAL E INDUSTRIAL LTDA</t>
  </si>
  <si>
    <t>ESD ANTIESTÁTICOS COMERCIAL</t>
  </si>
  <si>
    <t>ESIO LEANDRO CUSTODIO</t>
  </si>
  <si>
    <t>ESP- EMPRESA DE SERVIÇO POSTAL</t>
  </si>
  <si>
    <t>ACF TORRE - CORREIOS</t>
  </si>
  <si>
    <t>ESPAÇO VINILICO COM. E SERV. DE PISOS E REVESTIMENTOS</t>
  </si>
  <si>
    <t>ESPAÇO VINILICO</t>
  </si>
  <si>
    <t>ESPEDITO LEITE NOGUEIRA</t>
  </si>
  <si>
    <t>ARMAZEM DOIS IRMÃOS</t>
  </si>
  <si>
    <t xml:space="preserve">ESPEDITO LUIS DE SOUZA                  </t>
  </si>
  <si>
    <t xml:space="preserve">ESPEDITO LUIS       </t>
  </si>
  <si>
    <t>ESPEDITO SOUZA SILVA</t>
  </si>
  <si>
    <t xml:space="preserve">ESPERANCA NORDESTE LTDA                  </t>
  </si>
  <si>
    <t xml:space="preserve">ESPERANCA NORDESTE  </t>
  </si>
  <si>
    <t xml:space="preserve">0.290.868-92      </t>
  </si>
  <si>
    <t>ESPETINA INDS E COM. DE MATERIAIS DE SEG. LTDA</t>
  </si>
  <si>
    <t>ESPETINA INDS E COM. DE MATERIAIS DE SEG</t>
  </si>
  <si>
    <t>Vargem Grande Paulista</t>
  </si>
  <si>
    <t>ESPLANADA COMERCIO DE ALIMENTOS LTDA</t>
  </si>
  <si>
    <t>ESQUINA DA ECONOMIA MERCADO E PANIFICADORA LTDA</t>
  </si>
  <si>
    <t>ESQUINA DA ECONOMIA MERCADO E PANIFICADORA</t>
  </si>
  <si>
    <t>ESS SOLUCOES INDUSTRIAIS LTDA</t>
  </si>
  <si>
    <t>FERTRON</t>
  </si>
  <si>
    <t>ESSENCIAL AUTOMAÇÃO LTDA.</t>
  </si>
  <si>
    <t>ESSENCIAL AUTOMAÇÃO</t>
  </si>
  <si>
    <t xml:space="preserve">ESSO BRASILEIRA DE PETROLEO LTDA        </t>
  </si>
  <si>
    <t xml:space="preserve">ESSO                </t>
  </si>
  <si>
    <t xml:space="preserve">06.102.091-5      </t>
  </si>
  <si>
    <t xml:space="preserve">ESTACAO DO PAO LTDA                     </t>
  </si>
  <si>
    <t xml:space="preserve">ESTACAO DO PAO      </t>
  </si>
  <si>
    <t xml:space="preserve">16.153.477-5      </t>
  </si>
  <si>
    <t>ESTAF EQUIPAMENTOS S.A</t>
  </si>
  <si>
    <t>ESTAF</t>
  </si>
  <si>
    <t xml:space="preserve">ESTEFANIO PEDRO DE ARAUJO DE SOUZA      </t>
  </si>
  <si>
    <t xml:space="preserve">ESTEFANIO           </t>
  </si>
  <si>
    <t>ESTEFANY SOUSA DA SILVA</t>
  </si>
  <si>
    <t xml:space="preserve">ESTELITA MARIA DA SILVA                 </t>
  </si>
  <si>
    <t xml:space="preserve">ESTELITA MARIA      </t>
  </si>
  <si>
    <t xml:space="preserve">16120912-2        </t>
  </si>
  <si>
    <t xml:space="preserve">ESTEMARTE IZIDRO DOS SANTOS FERREIRA    </t>
  </si>
  <si>
    <t>ESTEMARTE IZIDRO DOS</t>
  </si>
  <si>
    <t xml:space="preserve">ESTER CRUZ FERREIRA - ME                </t>
  </si>
  <si>
    <t xml:space="preserve">ESTER CRUZ FERREIRA </t>
  </si>
  <si>
    <t>ESTOK COMERCIO E REPRESENTAÇÕES S/A</t>
  </si>
  <si>
    <t>TOK&amp;STOK</t>
  </si>
  <si>
    <t>ESTOQUE COMERCIAL LTDA EPP</t>
  </si>
  <si>
    <t>ESTRADEIRO SERTÃOZINHO AUTO PEÇAS LTDA</t>
  </si>
  <si>
    <t>ESTREITO AGROPECUARIA LTDA</t>
  </si>
  <si>
    <t>ESTREITO</t>
  </si>
  <si>
    <t>Baía Formosa</t>
  </si>
  <si>
    <t>20.016.274-8</t>
  </si>
  <si>
    <t xml:space="preserve">ESTREITO AGROPECUARIA LTDA              </t>
  </si>
  <si>
    <t xml:space="preserve">ESTREITO            </t>
  </si>
  <si>
    <t>ESTRELA DE DAVI SERVIÇOS DE TRANSP EIRELI-ME</t>
  </si>
  <si>
    <t>ESTRELA DE DAVI TRANSPORTES</t>
  </si>
  <si>
    <t>ESTRELA PRATA COMERCIO DE ALIMENTOS LTDA</t>
  </si>
  <si>
    <t>ESTRELA 10 COM. ELETRONICO LTDA</t>
  </si>
  <si>
    <t>ESTRELA 10 COM. ELET.</t>
  </si>
  <si>
    <t>ESTRELAO COM  REPRESENTAÇÃO LTDA</t>
  </si>
  <si>
    <t>ESTRELAO COM REPRES</t>
  </si>
  <si>
    <t>ESTRELAO COMERCIO E REPRESENTAÇÕES LTDA</t>
  </si>
  <si>
    <t>ESTRELÃO COMERCIO E REPRESENTAÇÕES LTDA</t>
  </si>
  <si>
    <t>ESTRELÃO COMERCIO REPRES</t>
  </si>
  <si>
    <t>ESTRUTURA METALICA E CALDEIRARIA LTDA.</t>
  </si>
  <si>
    <t>EMC CALDEIRARIA</t>
  </si>
  <si>
    <t>ESY WORLD SISTEMAS E INFORMATICA LTDA</t>
  </si>
  <si>
    <t>ESY WORLD SISTEMAS</t>
  </si>
  <si>
    <t>ETANOL DO FUTURO</t>
  </si>
  <si>
    <t>E-TEST ENSAIOS ELÉTRICOS LTDA</t>
  </si>
  <si>
    <t>E-TESTE ENSAIOS</t>
  </si>
  <si>
    <t>Nossa Senhora da Glória</t>
  </si>
  <si>
    <t>ETEVALDO GERACINO DE OLIVEIRA</t>
  </si>
  <si>
    <t>ETEVEPA - EMPRESA DE TECNOLOGIA VEICULAR DA PARAÍBA LTDA</t>
  </si>
  <si>
    <t>ETEVEPA</t>
  </si>
  <si>
    <t>ETHIC INDUSTRIA, COMERCIO E EXPORTACAO DE ALIMENTOS LTDA - ME</t>
  </si>
  <si>
    <t xml:space="preserve">ETHIC INDUSTRIA, COMERCIO E EXPORTACAO </t>
  </si>
  <si>
    <t>ETHOS TRANSPORTE E LOGISTICA - EIRELI</t>
  </si>
  <si>
    <t>ETHOS TRANSPORTE</t>
  </si>
  <si>
    <t>ETIENE AVELINO DA SILVA</t>
  </si>
  <si>
    <t>ETIENE MAIARA BRITO DE OLIEVEIRA</t>
  </si>
  <si>
    <t>ETIQUETAS PERNANBUCANAS LTDA</t>
  </si>
  <si>
    <t>ETIQUETAS</t>
  </si>
  <si>
    <t>ETISON SOARES DE SOUZA</t>
  </si>
  <si>
    <t>ETSON JOSE NOBREGA</t>
  </si>
  <si>
    <t>EUCILENIO GOMES DE SOUZA</t>
  </si>
  <si>
    <t>EUCILENIO</t>
  </si>
  <si>
    <t>EUCLIDES JOAQUIM DE OLIVEIRA-ME</t>
  </si>
  <si>
    <t>EUCLIDES JOAQUIM</t>
  </si>
  <si>
    <t xml:space="preserve">EUDA FABIANA BURITI DOS SANTOS          </t>
  </si>
  <si>
    <t xml:space="preserve">EUDA                </t>
  </si>
  <si>
    <t xml:space="preserve">EUDENISE BATISTA DA SILVA               </t>
  </si>
  <si>
    <t xml:space="preserve">MOVELARIA CAPIXABA  </t>
  </si>
  <si>
    <t>EUDILENE GONÇALVES RODRIGUES DO NASCIMENTO</t>
  </si>
  <si>
    <t>EUDILENE GONÇALVES RODRIGUES DO NASCIMEN</t>
  </si>
  <si>
    <t>EUFORIA SUBLIMAÇÃO E ARTE SERVIÇOS LTDA</t>
  </si>
  <si>
    <t>EUFORIA SUBLIMAÇÃO</t>
  </si>
  <si>
    <t>EUFRAZIA CAMARA BARRETO EIRELI</t>
  </si>
  <si>
    <t>EUGENIO PACELLI BATISTA DA COSTA</t>
  </si>
  <si>
    <t xml:space="preserve">EUNICE FREIRE DA SILVA                  </t>
  </si>
  <si>
    <t xml:space="preserve">EUNICE              </t>
  </si>
  <si>
    <t xml:space="preserve">EUNICE PEREIRA FERREIRA                 </t>
  </si>
  <si>
    <t>EURICO DE BARROS E SILVA NETO TRANSPORTES ME</t>
  </si>
  <si>
    <t>EURICO DE BARROS E SILVA NETO TRANSPORTE</t>
  </si>
  <si>
    <t>0719024-73</t>
  </si>
  <si>
    <t>EURIMAR MEDEIROS BEZERRA - ME</t>
  </si>
  <si>
    <t>EURO TRANSPORTES LTDA ME</t>
  </si>
  <si>
    <t>EUROBOOR BRASIL LTDA</t>
  </si>
  <si>
    <t>EUROBRAS INDUSTRIA E COMERCIO DE CONDUTORES ELETRICOS LTDA</t>
  </si>
  <si>
    <t>EUROCABOS MATERIAIS ELETRICOS LTDA</t>
  </si>
  <si>
    <t>EUROCABOS MATERIAIS</t>
  </si>
  <si>
    <t>EUROPACKNE NORDESTE IND. DE PROD. TERMOPLÁSTICOS LTDA</t>
  </si>
  <si>
    <t>EUROPACK NE</t>
  </si>
  <si>
    <t>EUROPECAS E ACESSORIOS AUTOMOTIVOS</t>
  </si>
  <si>
    <t>EURO PEÇAS</t>
  </si>
  <si>
    <t xml:space="preserve">EUROPLAST SOLUCOES AMBIENTAIS LTDA      </t>
  </si>
  <si>
    <t xml:space="preserve">EUROPLAST           </t>
  </si>
  <si>
    <t xml:space="preserve">EUSIMAR CARDOSO MONTEIRO CIPRIANO       </t>
  </si>
  <si>
    <t xml:space="preserve">EURIMAR CARDOSO     </t>
  </si>
  <si>
    <t xml:space="preserve">EUTERLANDIA SOBRAL DE SOUZA             </t>
  </si>
  <si>
    <t xml:space="preserve">EUTERLANDIA         </t>
  </si>
  <si>
    <t xml:space="preserve">EVALDO BRITO DE LIMA                    </t>
  </si>
  <si>
    <t>EVALDO BRITO DE LIMA</t>
  </si>
  <si>
    <t xml:space="preserve">EVALDO DO NASCIMENTO SILVA              </t>
  </si>
  <si>
    <t xml:space="preserve">EVALDO              </t>
  </si>
  <si>
    <t xml:space="preserve">EVALDO PORTO COSTA                      </t>
  </si>
  <si>
    <t>EVANDRO ANACLETO DE SOUZA - ME</t>
  </si>
  <si>
    <t>EVANDRO DE CASTRO SILVA FUND. E SOL. PARA IRRIGAÇÃO</t>
  </si>
  <si>
    <t xml:space="preserve">ECS FERTIRRIGAÇÃO </t>
  </si>
  <si>
    <t>EVANDRO DE SOUZA BRITO EPP</t>
  </si>
  <si>
    <t xml:space="preserve">EVANDRO EGIDIO DE OLIVEIRA              </t>
  </si>
  <si>
    <t xml:space="preserve">EVANDRO EGIDIO DE O </t>
  </si>
  <si>
    <t>EVANDRO FERNANDES DA NOBREGA</t>
  </si>
  <si>
    <t>Junco do Seridó</t>
  </si>
  <si>
    <t>EVANDRO PEREIRA DA SILVA EPP</t>
  </si>
  <si>
    <t>EVARISTO IND. E COM. DE PLASTICO LTDA.</t>
  </si>
  <si>
    <t xml:space="preserve">EVARISTO </t>
  </si>
  <si>
    <t>EVELINE SOARES DE ARAUJO ME</t>
  </si>
  <si>
    <t>EVER TON FPS IMPORTAÇÃO LTDA - EPP</t>
  </si>
  <si>
    <t>EVERTON FPS</t>
  </si>
  <si>
    <t>EVERALDO ARAUJO DE SOUZA</t>
  </si>
  <si>
    <t xml:space="preserve">EVERALDO FERREIRA DE ALMEIDA - ME            </t>
  </si>
  <si>
    <t xml:space="preserve">EVERALDO FERREIRA DE ALMEIDA - ME           </t>
  </si>
  <si>
    <t xml:space="preserve">EVERALDO GONCALVES P. DE BARROA         </t>
  </si>
  <si>
    <t xml:space="preserve">EVERALDO            </t>
  </si>
  <si>
    <t>EVERALDO LEITE DA SILVA SOBRINHO</t>
  </si>
  <si>
    <t xml:space="preserve">EVERALDO MARTINS DE SOUZA JUNIOR        </t>
  </si>
  <si>
    <t xml:space="preserve">EVERALDO MARTINS DE </t>
  </si>
  <si>
    <t>EVERTON KLEBER MORAES DE LIRA INFORMATICA - ME</t>
  </si>
  <si>
    <t>EVERTON</t>
  </si>
  <si>
    <t>EVERTON LARRY SILVA SOARES</t>
  </si>
  <si>
    <t>EVOLUA AMBIENTAL SERVIÇOS LTDA</t>
  </si>
  <si>
    <t>EVOLUA</t>
  </si>
  <si>
    <t>EVW COMERCIO VAREJISTA DE ALIMENTOS LTDA</t>
  </si>
  <si>
    <t>16.437.371-3</t>
  </si>
  <si>
    <t>EWERTON THIAGO BEZERRA VENANCIO DE MENDONCA - ME</t>
  </si>
  <si>
    <t>EWERTON THIAGO BEZERRA VENANCIO DE MENDO</t>
  </si>
  <si>
    <t>EXACTCONTROL AUTOMAÇÃO LTDA - EPP</t>
  </si>
  <si>
    <t>ROTEC</t>
  </si>
  <si>
    <t>EXCELLENCIA SOLUÇÕES, COM. E SERVIÇOS EIRELI</t>
  </si>
  <si>
    <t>EXELLENCIA CLEANING SOLUTIONS</t>
  </si>
  <si>
    <t xml:space="preserve">EXECUTIVE INFORMATICA LTDA              </t>
  </si>
  <si>
    <t xml:space="preserve">EXECUTIVE           </t>
  </si>
  <si>
    <t>EXITO IMPORTADORA E EXPORTADORA S/A</t>
  </si>
  <si>
    <t>EXITO IMPORTADORA E EXPORTADORA</t>
  </si>
  <si>
    <t>EXITO IMPORTADORA E EXPORTADORA SA</t>
  </si>
  <si>
    <t>EXITO</t>
  </si>
  <si>
    <t>EXITO LOGISTICA LTDA</t>
  </si>
  <si>
    <t>EXPAMETAL COMERCIO DE ACESSÓRIOS INDUSTRIAIS LTDA</t>
  </si>
  <si>
    <t>EXPAMETAL COMERCIO</t>
  </si>
  <si>
    <t>EXPRESS TCM LTDA - RECIFE</t>
  </si>
  <si>
    <t>EXPRESSO BRISAMAR LTDA</t>
  </si>
  <si>
    <t xml:space="preserve">BRISAMAR </t>
  </si>
  <si>
    <t>EXPRESSO DISTRIBUIÇÃO E VAREJO LTDA</t>
  </si>
  <si>
    <t xml:space="preserve">EXPRESSO DISTRIBUICAO E VAREJO LTDA     </t>
  </si>
  <si>
    <t xml:space="preserve">EXP DIST E VAR LTDA </t>
  </si>
  <si>
    <t>EXPRESSO DISTRIBUICA</t>
  </si>
  <si>
    <t xml:space="preserve">20.238.482-9      </t>
  </si>
  <si>
    <t xml:space="preserve">EXP DIST E VAREJO   </t>
  </si>
  <si>
    <t xml:space="preserve">20.247.728-2      </t>
  </si>
  <si>
    <t xml:space="preserve">EXPRESSO DISTRIBUICAO E VAREJO LTDA                  </t>
  </si>
  <si>
    <t>EXP DIST E VAREJO LT</t>
  </si>
  <si>
    <t>EXPRESSO RODO JABOTI LTDA</t>
  </si>
  <si>
    <t>EXPRESSO 3300 TRANSPORTE LOGISTICA E ARMAZENAGEM LTDA</t>
  </si>
  <si>
    <t>EXTIN - INDUSTRIA COMERCIO E SERVIÇOS LTDA - EPP</t>
  </si>
  <si>
    <t>EXTIN - INDUSTRIA</t>
  </si>
  <si>
    <t>EZATTA EQUIPAMENTOS INTELIGENTES LTDA</t>
  </si>
  <si>
    <t>EZATTA</t>
  </si>
  <si>
    <t>EZATTA EQUIPAMENTOS</t>
  </si>
  <si>
    <t>EZEQUIEL LOPES DA SILVA</t>
  </si>
  <si>
    <t>E2 SOLUTIONS  BRASIL LTDA</t>
  </si>
  <si>
    <t>E2 BRASIL LTDA</t>
  </si>
  <si>
    <t>E2A TELECOMUNICAÇÕES E SERVIÇOS LTDA</t>
  </si>
  <si>
    <t>E2A TELECOM</t>
  </si>
  <si>
    <t>F &amp; R TRANSPORTES RAÇÕES LTDA ME</t>
  </si>
  <si>
    <t xml:space="preserve">F. A. GENUINO &amp; CIA LTDA                </t>
  </si>
  <si>
    <t xml:space="preserve">F. A. GENUINO       </t>
  </si>
  <si>
    <t>F ANDRADE COMERCIO VAREJISTA LTDA</t>
  </si>
  <si>
    <t>VASSOURAS BELISSIMA</t>
  </si>
  <si>
    <t xml:space="preserve">F. BARBOSA DA SILVA - ME              </t>
  </si>
  <si>
    <t xml:space="preserve">F BELARMINO E CIA                       </t>
  </si>
  <si>
    <t xml:space="preserve">F BELARMINO         </t>
  </si>
  <si>
    <t>F. BELARMINO E CIA ME</t>
  </si>
  <si>
    <t>F C M DE FARIAS</t>
  </si>
  <si>
    <t>F C SOARES CAMARA</t>
  </si>
  <si>
    <t>Serra do Mel</t>
  </si>
  <si>
    <t>F D COM DE ALIMENTOS LTDA - EPP</t>
  </si>
  <si>
    <t>F DAS C A DE AZEVEDO DISTRIBUIDORA DE ALIMENTOS EIRELI ME</t>
  </si>
  <si>
    <t>F DAS C A DE AZEVEDODISTRIBUIDORA DE ALI</t>
  </si>
  <si>
    <t>Paulistana</t>
  </si>
  <si>
    <t xml:space="preserve">F. DAS CHAGAS BRASIL JUNIOR ME          </t>
  </si>
  <si>
    <t>F. DAS CHAGAS BRASIL</t>
  </si>
  <si>
    <t xml:space="preserve">06.875.317-9      </t>
  </si>
  <si>
    <t>F DE ASSIS DA SILVA ARMAZENS - ME</t>
  </si>
  <si>
    <t>F DE PAULA DANTAS SILVA</t>
  </si>
  <si>
    <t>SUPERMERCADO NOVA OPCAO</t>
  </si>
  <si>
    <t>F E F DA SILVA</t>
  </si>
  <si>
    <t>BARBOSA COM E SERVIÇOS</t>
  </si>
  <si>
    <t>F FABIO GREGORIO ME</t>
  </si>
  <si>
    <t>F HENRIQUE MELO DE ARAUJO ME</t>
  </si>
  <si>
    <t>SUPERMERCADO FREI DAMIAO</t>
  </si>
  <si>
    <t>F J DA CONCEIÇÃO MENEZES ME</t>
  </si>
  <si>
    <t xml:space="preserve">F J DISTRIBUIDORA DE ALIMENTOS LTDA     </t>
  </si>
  <si>
    <t>FJ DIST DE ALIM LTDA</t>
  </si>
  <si>
    <t xml:space="preserve">20.242.813-3      </t>
  </si>
  <si>
    <t>F LECY FERREIRA DO AMARAL - ME</t>
  </si>
  <si>
    <t xml:space="preserve">F. LIMA DE SOUSA-COMERCIO               </t>
  </si>
  <si>
    <t xml:space="preserve">F. LIMA             </t>
  </si>
  <si>
    <t>Timon</t>
  </si>
  <si>
    <t>F M DOS SANTOS COMERCIO DE BEBIDAS E ALIMEMTOS</t>
  </si>
  <si>
    <t>F. MASTER SISTEMA DE MEDIÇÃO LTDA</t>
  </si>
  <si>
    <t>F. MASTER SISTEMA DE MEDICAO</t>
  </si>
  <si>
    <t>F MONTEIRO COMERCIO DE ALIMENTOS EIRELI</t>
  </si>
  <si>
    <t>F. P. DA SILVA ME</t>
  </si>
  <si>
    <t xml:space="preserve">F R COMERCIO DE PRODUTOS DE MERCADORIA EM GERAL LTDA.             </t>
  </si>
  <si>
    <t>F R COMERCIO DE PRODUTOS DE MERCADORIA E</t>
  </si>
  <si>
    <t>F R G DE ANDRADE</t>
  </si>
  <si>
    <t>F R LUCIANO B DE OLIVEIRA ME</t>
  </si>
  <si>
    <t>Itapipoca</t>
  </si>
  <si>
    <t>F SANTOS &amp; CIA LTDA</t>
  </si>
  <si>
    <t xml:space="preserve">F. SANTOS SUPERMERCADO LTDA             </t>
  </si>
  <si>
    <t>F. SANTOS SUPERMERCA</t>
  </si>
  <si>
    <t>F V G BERTULEZA LTDA</t>
  </si>
  <si>
    <t>F V P DE MORAES</t>
  </si>
  <si>
    <t>SUPER E PANIF VOLLET</t>
  </si>
  <si>
    <t>FA COMERCIO E MANUTENCAO DE COMPRESSORES LTDA</t>
  </si>
  <si>
    <t>SHOPPING DOS COMPRESSORES</t>
  </si>
  <si>
    <t>16.219.505-2</t>
  </si>
  <si>
    <t>F.A. CORREIA TRANSPORTES EIRELI ME</t>
  </si>
  <si>
    <t>TRANSCOR</t>
  </si>
  <si>
    <t xml:space="preserve">FABIANA BERNARDINO DA SILVA             </t>
  </si>
  <si>
    <t xml:space="preserve">FABIANA FERNARDINO  </t>
  </si>
  <si>
    <t>FABIANA CUNHA DO NASCIMENTO</t>
  </si>
  <si>
    <t>FABIANA FERREIRA DA SILVA ME</t>
  </si>
  <si>
    <t>FABIANA GENEROZA MARQUES DE FRANÇA</t>
  </si>
  <si>
    <t>FABIANA JOSE ODILON</t>
  </si>
  <si>
    <t>FABIANA MARIA CARDOSO DOS ANJOS - ME</t>
  </si>
  <si>
    <t>F L AUTOMAÇÃO</t>
  </si>
  <si>
    <t>FABIANA SANTOS ALMEIDA - ME</t>
  </si>
  <si>
    <t>FABIANO DA SILVA</t>
  </si>
  <si>
    <t>FABIANO DA SILVA RIBEIRO</t>
  </si>
  <si>
    <t>FABIANO FIDELIS VIEIRA</t>
  </si>
  <si>
    <t>FABIANO SILVA DE ALMEIDA</t>
  </si>
  <si>
    <t>FABIO BARBOSA DE SOUSA 61707201404</t>
  </si>
  <si>
    <t>FABIO BARBOSA</t>
  </si>
  <si>
    <t xml:space="preserve">FABIO BERNARDINO DA SILVA               </t>
  </si>
  <si>
    <t xml:space="preserve">FABIO BERNARDINO    </t>
  </si>
  <si>
    <t xml:space="preserve">16.151.163-5      </t>
  </si>
  <si>
    <t xml:space="preserve">FABIO CARLOS CABRAL DE ALMEIDA ME       </t>
  </si>
  <si>
    <t xml:space="preserve">FABIO CARLOS CABRAL </t>
  </si>
  <si>
    <t>FABIO COSTA DE FIGUEIREDO - ME</t>
  </si>
  <si>
    <t>FABIO COSTA DE FIGUEIREDO</t>
  </si>
  <si>
    <t>FABIO DE ASSIS FERNANDES DE CARVALHO ME</t>
  </si>
  <si>
    <t xml:space="preserve">FABIO DUARTE DE ARAUJO                  </t>
  </si>
  <si>
    <t xml:space="preserve">FABIO               </t>
  </si>
  <si>
    <t xml:space="preserve">FABIO EDGLEI SOUTO LEITE                </t>
  </si>
  <si>
    <t>FABIO FELIX DA COSTA - ME</t>
  </si>
  <si>
    <t>FABIO FERNANDO DOS SANTOS</t>
  </si>
  <si>
    <t>FÁBIO FERREIRA ALVES - ME</t>
  </si>
  <si>
    <t>LN CONSTRUAÇÃO</t>
  </si>
  <si>
    <t>16.290.011-2</t>
  </si>
  <si>
    <t>FABIO GOMES CORREIA 02534171470</t>
  </si>
  <si>
    <t>FABIO GOMES</t>
  </si>
  <si>
    <t xml:space="preserve">FABIO LIMA LEONARDO                     </t>
  </si>
  <si>
    <t>FABIO LUCIO CABRAL FAGUNDES</t>
  </si>
  <si>
    <t>FABIO MARQUES DE FRANCA</t>
  </si>
  <si>
    <t>FABIO ROGERIO DE MEDEIROS SILVA</t>
  </si>
  <si>
    <t>FABRICA DE BOLACHAS E CIA LTDA</t>
  </si>
  <si>
    <t>FABRICA DE EVENTOS E PROMOÇÕES LTDA</t>
  </si>
  <si>
    <t>FABRICA DE EVENTOS E PROMOÇÕES</t>
  </si>
  <si>
    <t>FÁBRICA DE MANÔMETROS RECORD LTDA</t>
  </si>
  <si>
    <t>FABRICA DE MANÔMETROS RECORD LTDA</t>
  </si>
  <si>
    <t xml:space="preserve">FABRICA DE PAPEL DO IBURA LTDA          </t>
  </si>
  <si>
    <t xml:space="preserve">PAPEL IBURA         </t>
  </si>
  <si>
    <t>FABRICA DE VASSOURAS PLANETA LTDA EPP</t>
  </si>
  <si>
    <t>FABRICA DE VASSOURAS PLANETA</t>
  </si>
  <si>
    <t>FABRICIO BRITO DOS SANTOS 95825436391</t>
  </si>
  <si>
    <t xml:space="preserve">FABRIMAQ PEÇAS E SERVIÇOS </t>
  </si>
  <si>
    <t xml:space="preserve">FABRICIO DA SILVA FERREIRA              </t>
  </si>
  <si>
    <t xml:space="preserve">FABRICIO            </t>
  </si>
  <si>
    <t>FABRICIO GOMES DA CRUZ DA SILVA ME</t>
  </si>
  <si>
    <t>Dom Macedo Costa</t>
  </si>
  <si>
    <t>FABRICIO-ADUBEIRA-123</t>
  </si>
  <si>
    <t>FABRIZIO FELICIANO ADVOGADOS</t>
  </si>
  <si>
    <t>FACE TRANSPORTES EIRELI</t>
  </si>
  <si>
    <t>FACIL SUPERMERCADO LTDA</t>
  </si>
  <si>
    <t>FACIL SUPERMERCADOS</t>
  </si>
  <si>
    <t>FÁCIL SUPRIMENTOS ELÉTRICOS MRO LTDA</t>
  </si>
  <si>
    <t>FÁCIL SUPRIMENTOS MRO</t>
  </si>
  <si>
    <t>FADIMAQ COMERCIO E SERVIÇOS LTDA.</t>
  </si>
  <si>
    <t>FADIMAQ</t>
  </si>
  <si>
    <t>FAE COM. E SERVIÇOS DE MATS. ELETRICOS E ELETRONICOS LTDA</t>
  </si>
  <si>
    <t>FAE COM. E SERVIÇOS DE MATS. ELETRICOS.</t>
  </si>
  <si>
    <t>FAEH LTDA</t>
  </si>
  <si>
    <t>FAEH</t>
  </si>
  <si>
    <t>FAG CAVALCANTI EPP</t>
  </si>
  <si>
    <t>AGROQUIMICA</t>
  </si>
  <si>
    <t xml:space="preserve">FAGNER MAGNO CABRAL DOS SANTOS          </t>
  </si>
  <si>
    <t xml:space="preserve">FAGNER              </t>
  </si>
  <si>
    <t>FAGNER ROMEU DE AQUINO - ME</t>
  </si>
  <si>
    <t>FAIÇAL ANIS HANAD EL TIMANI</t>
  </si>
  <si>
    <t>FALCONE COMERCIO E SERVIÇOS LTDA.</t>
  </si>
  <si>
    <t>FALCONE</t>
  </si>
  <si>
    <t>FALKER AUTOMAÇÃO AGRICOLA LTDA</t>
  </si>
  <si>
    <t xml:space="preserve">FALKER AUTOMAÇÃO </t>
  </si>
  <si>
    <t>FAMILIA ELSHADDAI LTDA</t>
  </si>
  <si>
    <t>SUPERMERCADO ELSHADDAI LTDA</t>
  </si>
  <si>
    <t>FAN DISTRIBUIDORA DE PETROLEO LTDA</t>
  </si>
  <si>
    <t xml:space="preserve">FARCEL LTDA </t>
  </si>
  <si>
    <t>FARCEL LTDA</t>
  </si>
  <si>
    <t>FARIAS SUPERMERCADOS EIRELI</t>
  </si>
  <si>
    <t xml:space="preserve">FARIAS SUPERMERCADOS EIRELI         </t>
  </si>
  <si>
    <t xml:space="preserve">FARIAS SUPERMERCADOS EIRELI     </t>
  </si>
  <si>
    <t xml:space="preserve">FARIAS SUPERMERCADOS EIRELI                  </t>
  </si>
  <si>
    <t xml:space="preserve">FARIAS SUPERMERCADOS EIRELI    </t>
  </si>
  <si>
    <t>FARM TEC AGRICULTURA - LUZIA ANGELICA FRATARI FERNANDES</t>
  </si>
  <si>
    <t>FARM TEC AGRICULTURA 5.0</t>
  </si>
  <si>
    <t>Capinópolis</t>
  </si>
  <si>
    <t>FARMALUNA COMERCIO VAREJISTA DE PRODUTOS FARMACEUTICOS LTDA</t>
  </si>
  <si>
    <t>FARMALUNA COMERCIO VAREJISTA DE PRODUTOS</t>
  </si>
  <si>
    <t>FARMLAND NEGOCIOS AGRICOLAS LTDA</t>
  </si>
  <si>
    <t>Catanduva</t>
  </si>
  <si>
    <t>FARPANI DISTRIBUIDORA LTDA</t>
  </si>
  <si>
    <t>16.266.875-9</t>
  </si>
  <si>
    <t>FAST CARGO EXPRESS LTDA - ME</t>
  </si>
  <si>
    <t>FASTGRAF - GRAFICA RÁPIDA LTDA - ME</t>
  </si>
  <si>
    <t>FASTGRAF</t>
  </si>
  <si>
    <t>FATIMA ELENA DA SILVA GREGIO - EPP</t>
  </si>
  <si>
    <t>EXATAID</t>
  </si>
  <si>
    <t xml:space="preserve">FATIMA GOMES DE ALMEIDA                 </t>
  </si>
  <si>
    <t xml:space="preserve">FATIMA              </t>
  </si>
  <si>
    <t>FATIMA MARIA DE MEDEIROS RODRIGUES</t>
  </si>
  <si>
    <t>FAUSTINOS PECAS E SERVICOS LTDA - ME</t>
  </si>
  <si>
    <t>FAVO DE MEL COMERCIO ATACADISTA DE CEREAIS LTDA</t>
  </si>
  <si>
    <t>FAVO DE MEL COMERCIO ATACADISTA DE CEREA</t>
  </si>
  <si>
    <t>FAZ COMUNICAÇÃO LTDA EPP</t>
  </si>
  <si>
    <t>FAZ. TUBIBA PRODUCAO E COM. DE PRODUTOS,</t>
  </si>
  <si>
    <t>FAZ. TUBIBA PRODUCAO E COM. DE PRODUTOS</t>
  </si>
  <si>
    <t>Mulungu</t>
  </si>
  <si>
    <t>FAZANARO INDUSTRIA E COMERCIO S/A</t>
  </si>
  <si>
    <t>FAZANARO</t>
  </si>
  <si>
    <t>Rio das Pedras</t>
  </si>
  <si>
    <t>FAZENDA DA ESPERANÇA PADRE IBIAPINA ARQUIDIOCESE DA PARAIBA</t>
  </si>
  <si>
    <t>FAZENDA PONTA DA SERRA</t>
  </si>
  <si>
    <t>FAZENDA SANTA TEREZINHA LTDA</t>
  </si>
  <si>
    <t>16.109.564-0</t>
  </si>
  <si>
    <t>FBF SISTEMAS LTDA.</t>
  </si>
  <si>
    <t>FC ENVRIDRACAMENTO COM. TECNOLOGIA EIRELI-ME</t>
  </si>
  <si>
    <t>FC ENVRIDRACAMENTO COM. TECNOLOGIA EIREL</t>
  </si>
  <si>
    <t>FC SUPERMERCADOS LTDA</t>
  </si>
  <si>
    <t>MERCADINHO BOM DE PREÇO</t>
  </si>
  <si>
    <t>Acari</t>
  </si>
  <si>
    <t>FCA FIAT CHRYSLER AUTOMOVEIS BRASIL LTDA.</t>
  </si>
  <si>
    <t>FCA FIAT CHRYSLER AUTOMOVEIS BRASIL LTDA</t>
  </si>
  <si>
    <t>FCA LOGISTICA E USINAGEM LTDA ME</t>
  </si>
  <si>
    <t>FCK ENGENHEIROS ASSOCIADOS LTDA</t>
  </si>
  <si>
    <t>FCK</t>
  </si>
  <si>
    <t>FCL FABRICAÇÃO DE PRODUTOS AGRICOLAS LTDA</t>
  </si>
  <si>
    <t>FCL FABRICAÇÃO LTDA</t>
  </si>
  <si>
    <t>FCSTONE DO BRASIL CONSULTORIA EM FUTUROS</t>
  </si>
  <si>
    <t xml:space="preserve">FCSTONE             </t>
  </si>
  <si>
    <t>FECHINE SILVA &amp; CIA LTDA</t>
  </si>
  <si>
    <t>FEDERAÇÃO DA AGRICULTURA E PECUARIA DA PARAIBA</t>
  </si>
  <si>
    <t>FEDERAÇÃO DA AGRICULTURA E PECUARIA DA P</t>
  </si>
  <si>
    <t>FEDERAÇÃO DAS INDÚSTRIAS DO ESTADADO DA PARAIBA - FIEP</t>
  </si>
  <si>
    <t>FIEPB</t>
  </si>
  <si>
    <t>FEDERAL ENERGIA S/A</t>
  </si>
  <si>
    <t xml:space="preserve">FEDERAL ENERGIA S/A        </t>
  </si>
  <si>
    <t>FEDERAL TRANSPORTES E EMPREENDIMENTOS LTDA</t>
  </si>
  <si>
    <t>FEDERAL TRANSPORTES E EMPREENDIMENTOS LT</t>
  </si>
  <si>
    <t>Chã de Alegria</t>
  </si>
  <si>
    <t>FEELTECH ENG LTDA</t>
  </si>
  <si>
    <t>FEELTECH</t>
  </si>
  <si>
    <t>FEIJÓ CONSTRUTORA LTDA - ME</t>
  </si>
  <si>
    <t>FEIJÓ CONSTRUTORA</t>
  </si>
  <si>
    <t>Flexeiras</t>
  </si>
  <si>
    <t>FELCA REPRESENTAÇÕES LTDA</t>
  </si>
  <si>
    <t>FELCA REPRESENTAÇÕES</t>
  </si>
  <si>
    <t xml:space="preserve">FELINTO INDUSTRIA E COMERCIO LTDA       </t>
  </si>
  <si>
    <t xml:space="preserve">FELINTO             </t>
  </si>
  <si>
    <t xml:space="preserve">16.064.725-8      </t>
  </si>
  <si>
    <t xml:space="preserve">FELIPE AMARANTE GADELHA </t>
  </si>
  <si>
    <t>FELIPE DOS SANTOS SILVA</t>
  </si>
  <si>
    <t>FELIPE DOS SANTOS</t>
  </si>
  <si>
    <t>FELIPE MARCELO DE MELO - ME</t>
  </si>
  <si>
    <t>FELIPE SCHNEIDER LYRA</t>
  </si>
  <si>
    <t xml:space="preserve">DUETO TURISMO </t>
  </si>
  <si>
    <t>FELIPE SILVA DOS SANTOS</t>
  </si>
  <si>
    <t>FELIPE VASCONCELOS SOBRAL EPP</t>
  </si>
  <si>
    <t>FELIPI BEZERRA DE AZEVEDO - ME.</t>
  </si>
  <si>
    <t>FELIX KANAMARI ALVES SANTOS</t>
  </si>
  <si>
    <t>FELIZ COMERCCIO E DISTRIBUIDORA DE ALIMENTOS LTDA ME</t>
  </si>
  <si>
    <t>FELIZ COMERCCIO E DISTRIBUIDORA DE ALIME</t>
  </si>
  <si>
    <t xml:space="preserve">FELIZARDO COMERCIO VAREJISTA DE ALIMENTOS LTDA - ME </t>
  </si>
  <si>
    <t xml:space="preserve">FELIZARDO COMERCIO VAREJISTA DE AL      </t>
  </si>
  <si>
    <t>16.129.297.6</t>
  </si>
  <si>
    <t>FEMAX DO BRASIL IMPORTAÇÃO E MANUTENÇÃO INDUSTRIAL LTDA</t>
  </si>
  <si>
    <t>FEMAX DO BRASIL</t>
  </si>
  <si>
    <t xml:space="preserve">FEMTO IND E COM DE INTRUMENTOS LTDA     </t>
  </si>
  <si>
    <t xml:space="preserve">FEMTO               </t>
  </si>
  <si>
    <t>FENIX ALIMENTOS DISTRIBUIDORA LTDA</t>
  </si>
  <si>
    <t>FENIX AQUICULTURA LTDA</t>
  </si>
  <si>
    <t xml:space="preserve">FENIX COMERCIAL DE PRODUTOS ME                </t>
  </si>
  <si>
    <t>FENIX COMERCIAL DE PRODUTOS</t>
  </si>
  <si>
    <t>FÊNIX SISTEMAS DE HIGIÊNE LTDA</t>
  </si>
  <si>
    <t>FÊNIX</t>
  </si>
  <si>
    <t>FENIX TRANSPORTADORA EIRELI - ME</t>
  </si>
  <si>
    <t>FENOPLAST EMBALAGENS FLEXIVEIS LTDA</t>
  </si>
  <si>
    <t>FERNOLAST</t>
  </si>
  <si>
    <t>FER ALVAREZ PRODUTOS SIDERURGICOS INDUSTRIA E COMERCIO LTDA</t>
  </si>
  <si>
    <t>FER ALVAREZ PRODUTOS</t>
  </si>
  <si>
    <t>FERCON COMERCIO DA MAQUINAS LTDA</t>
  </si>
  <si>
    <t>FERCON</t>
  </si>
  <si>
    <t xml:space="preserve">FERGE PRODUTOS INDUSTRIAIS LTDA         </t>
  </si>
  <si>
    <t xml:space="preserve">FERGE               </t>
  </si>
  <si>
    <t xml:space="preserve">16.153.249-7      </t>
  </si>
  <si>
    <t>FERMAQ - FERRAMENTAS,MAQUINAS E MAT. ELE</t>
  </si>
  <si>
    <t xml:space="preserve">FERMAQ              </t>
  </si>
  <si>
    <t xml:space="preserve">16.092.445-6      </t>
  </si>
  <si>
    <t>FERMAQ COMERCIODE FERRAMENTAS E MAQUINAS LTDA.</t>
  </si>
  <si>
    <t>FERMAQ</t>
  </si>
  <si>
    <t>20.410.263-4</t>
  </si>
  <si>
    <t>FERMENTA COMERCIO E SERVIÇOS EIRELI</t>
  </si>
  <si>
    <t>GRAU GL</t>
  </si>
  <si>
    <t>FERMENTEC - TECNOLOGIAS EM AÇÚCAR E ÁLCCOL LTDA</t>
  </si>
  <si>
    <t>FERMENTEC</t>
  </si>
  <si>
    <t xml:space="preserve">FERNANDA BATISTA DA SILVA               </t>
  </si>
  <si>
    <t xml:space="preserve">FERNANDA BATISTA    </t>
  </si>
  <si>
    <t>FERNANDA DE OLIVEIRA MONTEIRO - ME</t>
  </si>
  <si>
    <t>FERNANDA FELIX DE ARAUJO</t>
  </si>
  <si>
    <t>FERNANDA GOMES DOS SANTOS RODRIGUES SOARES</t>
  </si>
  <si>
    <t>FERNANDA GOMES DOS SANTOS RODRIGUES SOAR</t>
  </si>
  <si>
    <t xml:space="preserve">FERNANDES &amp; TEIXEIRA LTDA               </t>
  </si>
  <si>
    <t>FERNANDES &amp; TEIXEIRA</t>
  </si>
  <si>
    <t xml:space="preserve">20.091.046-9      </t>
  </si>
  <si>
    <t xml:space="preserve">20.035.006-4      </t>
  </si>
  <si>
    <t xml:space="preserve">FERNANDES &amp; TEIXEIRA LTDA  II           </t>
  </si>
  <si>
    <t>FERNANDES E SANTOS MERCADINHO LTDA-ME</t>
  </si>
  <si>
    <t>FERNANDES E SANTOS MERCADINHO LTDA</t>
  </si>
  <si>
    <t>FERNANDO ANTONIO DE BRITO LIRA</t>
  </si>
  <si>
    <t>FERNANDO ANTONIO FARIAS DE ARAUJO</t>
  </si>
  <si>
    <t xml:space="preserve">FERNANDO ANTONIO RAMOS DA SILVA         </t>
  </si>
  <si>
    <t xml:space="preserve">FERNANDO            </t>
  </si>
  <si>
    <t>FERNANDO DO NASCIMENTO ALVES</t>
  </si>
  <si>
    <t xml:space="preserve">FERNANDO FORTUNATO DE LIMA              </t>
  </si>
  <si>
    <t xml:space="preserve">FERNANDO FORTUNATO  </t>
  </si>
  <si>
    <t>FERNANDO HENRIQUE CAMARGO FREITAS LTDA</t>
  </si>
  <si>
    <t>FERNANDO HENRIQUE CAMARGO</t>
  </si>
  <si>
    <t>FERNANDO HENRIQUE CAMARGO FREITAS 00782746055</t>
  </si>
  <si>
    <t xml:space="preserve">FERNANDO MARQUES FERREIRA - ME          </t>
  </si>
  <si>
    <t>FERNANDO MARQUES FER</t>
  </si>
  <si>
    <t xml:space="preserve">16.116.228-2      </t>
  </si>
  <si>
    <t xml:space="preserve">FERNANDO RAIMUNDO DOS SANTOS            </t>
  </si>
  <si>
    <t>FERNANDO TEIXEIRA</t>
  </si>
  <si>
    <t>FERNAVAN COMERCIO INTERNACIONAL LTDA.</t>
  </si>
  <si>
    <t>FERNAVAN</t>
  </si>
  <si>
    <t>FERO TRANSPORTES GERAIS LTDA</t>
  </si>
  <si>
    <t>FERO</t>
  </si>
  <si>
    <t>FERPLUS FERRAMENTAS E EQUIPAMENTOS LTDA</t>
  </si>
  <si>
    <t>FERPLUS FERRAMENTAS</t>
  </si>
  <si>
    <t xml:space="preserve">FERQUIM JA COMERCIO DE PECAS LTDA       </t>
  </si>
  <si>
    <t xml:space="preserve">FERQUM              </t>
  </si>
  <si>
    <t xml:space="preserve">117.0719.371-19   </t>
  </si>
  <si>
    <t>FERQUIPE COMERCIO DE FERRAMENTAS LTDA</t>
  </si>
  <si>
    <t>FERQUIPE COMERCIO</t>
  </si>
  <si>
    <t>FERRACO COMERCIAL DE FERRO E AC</t>
  </si>
  <si>
    <t>FERRAÇO</t>
  </si>
  <si>
    <t xml:space="preserve">FERRAGENS INDUSTRIAIS LTDA              </t>
  </si>
  <si>
    <t>FERRAGENS INDUSTRIAI</t>
  </si>
  <si>
    <t xml:space="preserve">000.584.754       </t>
  </si>
  <si>
    <t>FERRAGENS NEGRAO COMERCIAL LTDA</t>
  </si>
  <si>
    <t>FERRAGENS SAO CARLOS LTDA.</t>
  </si>
  <si>
    <t>Lençóis Paulista</t>
  </si>
  <si>
    <t>FERRAGISTA MENDANHA LTDA - ME</t>
  </si>
  <si>
    <t>FERRAMENTAS GERAIS COMERCIO E IMPORTACAO DE FERRAMENTAS E MAQUINAS LTDA</t>
  </si>
  <si>
    <t>FERRAMENTAS GERAIS COMERCIO E IMPORTACAO</t>
  </si>
  <si>
    <t>FERRAMENTAS GERAIS COMERCIO E IMPORTAÇÃO S.A</t>
  </si>
  <si>
    <t>FERRAMENTAS GERAIS</t>
  </si>
  <si>
    <t>FERRAMENTAS GERAIS COMERCIO IMP DE FERRAM. E MAQUINAS LTDA</t>
  </si>
  <si>
    <t>FERRAMENTAS GERIAIS CURITIBA</t>
  </si>
  <si>
    <t>FERRAMENTAS LUTADOR SERVIÇOS DE MAN. DE MAQ. E FERREM. LTDA</t>
  </si>
  <si>
    <t>FERRAMENTAS LUTADOR</t>
  </si>
  <si>
    <t>FERRAMENTAS NORDESTE COMERCIAL LTDA</t>
  </si>
  <si>
    <t>FERRAMENTAS NORDESTE</t>
  </si>
  <si>
    <t>FERRAMENTAS TORNO BRASIL EIRELI - ME</t>
  </si>
  <si>
    <t>TORNO BRASIL</t>
  </si>
  <si>
    <t>FERRAMENTEC COM. FERRAG. MAQ. MA</t>
  </si>
  <si>
    <t>FERRANTE TELECOM COMERCIO DE RADIOCOMUNICACAO EIRELI - EPP</t>
  </si>
  <si>
    <t>FERRANTE TELECOM COMERCIO DE RADIOCOMUNI</t>
  </si>
  <si>
    <t xml:space="preserve">FERREIRA COM DE ESTIV LTDA              </t>
  </si>
  <si>
    <t xml:space="preserve">FERREIRA COMERCIO   </t>
  </si>
  <si>
    <t>FERREIRA COSTA CIA LTDA</t>
  </si>
  <si>
    <t>FERREIRA COSTA</t>
  </si>
  <si>
    <t>FERREIRA E SARMENTO SERVIÇOS E REPRESENTAÇOES LTDA.</t>
  </si>
  <si>
    <t>JCF AUTOMAÇÃO</t>
  </si>
  <si>
    <t>FERREIRA ROLETES, INDUSTRIA COMERCIO E SERVICOS LTDA</t>
  </si>
  <si>
    <t>Franco da Rocha</t>
  </si>
  <si>
    <t>FERROLETO COMERCIAL LTDA EPP</t>
  </si>
  <si>
    <t>FERROLETO</t>
  </si>
  <si>
    <t>FERROMAIS COMERCIO DE FERRAGENS E FERRAMENTAS LTDA</t>
  </si>
  <si>
    <t xml:space="preserve">FERROMAIS </t>
  </si>
  <si>
    <t>FERRUSI INDUSTRIA E COMERCIO DE PEÇAS LTDA</t>
  </si>
  <si>
    <t>FERRUSI</t>
  </si>
  <si>
    <t>FERSYSTEM AUTOMACAO E ELETRICA INDUSTRIAL LTDA</t>
  </si>
  <si>
    <t xml:space="preserve">FERTILIZANTES DO NORDESTE LTDA          </t>
  </si>
  <si>
    <t xml:space="preserve">FERTINE             </t>
  </si>
  <si>
    <t>FERTILIZANTES HERINGER S.A</t>
  </si>
  <si>
    <t xml:space="preserve">FERTILIZANTES HERINGER S.A </t>
  </si>
  <si>
    <t xml:space="preserve">FERTILIZANTES HERINGER S.A              </t>
  </si>
  <si>
    <t>FERTILIZANTES HERING</t>
  </si>
  <si>
    <t>Rosário do Catete</t>
  </si>
  <si>
    <t xml:space="preserve">27.109.464-8      </t>
  </si>
  <si>
    <t>FERTILIZANTES HERINGER S/A - FILIAL PAULINIA</t>
  </si>
  <si>
    <t>FILIAL PAULINIA</t>
  </si>
  <si>
    <t>FERTILIZANTES TOCANTINS S.A</t>
  </si>
  <si>
    <t>FERTIMAXI COMERCIO E SERVIÇOS DE FERTILIZANTES EIR</t>
  </si>
  <si>
    <t>FERTIMAXI COMERCIO</t>
  </si>
  <si>
    <t>FERTIPAR FERTILIZANTES DO NORDESTE LTDA</t>
  </si>
  <si>
    <t>FERTIPAR FERTILIZANTES</t>
  </si>
  <si>
    <t>FERTRON AUTOMAÇÃO E ELETRICA LTDA.</t>
  </si>
  <si>
    <t>FERTRON COGERAR ELETRICA E AUTOMAÇÃO INDUSTRIAL EIRELLI</t>
  </si>
  <si>
    <t>FERTRON COGERAR ELETRICA E AUTOMAÇÃO IND</t>
  </si>
  <si>
    <t>FERTRON CONTROLE DE AUTOMACAO INDUSTRIAL</t>
  </si>
  <si>
    <t xml:space="preserve">FERTRON             </t>
  </si>
  <si>
    <t>FERTRON SOLUÇÕES INDUSTRIAIS LTDA</t>
  </si>
  <si>
    <t>FESITH COMERCIO E REPRESENTAÇÕES LTDA.</t>
  </si>
  <si>
    <t>FESITH</t>
  </si>
  <si>
    <t>FETAG-FED.DOS TRAB. NA AGRIC. DO EST.DA PARAIBA</t>
  </si>
  <si>
    <t>FETAG- PB</t>
  </si>
  <si>
    <t>FEV AUTOMAÇÃO E ELETRIFICAÇÃO LTDA.</t>
  </si>
  <si>
    <t>FEV AUTOMAÇÃO</t>
  </si>
  <si>
    <t>Limoeiro de Anadia</t>
  </si>
  <si>
    <t>FF COMUNICAÇÕES</t>
  </si>
  <si>
    <t>FF ENDERS - CONTROLLUB MAQUINAS E SERVIÇOS INDUSTRIAIS</t>
  </si>
  <si>
    <t>CONTROLLUB MAQUINAS</t>
  </si>
  <si>
    <t>F.F.MONTEIRO LTDA - EPP</t>
  </si>
  <si>
    <t xml:space="preserve">F.G. AUTO SERVICE LTDA ME               </t>
  </si>
  <si>
    <t xml:space="preserve">FRISSON             </t>
  </si>
  <si>
    <t xml:space="preserve">16.130.416-8      </t>
  </si>
  <si>
    <t>FGF COMERCIO DE TUBOS E CONEXÕES DE AÇOS EIRELI</t>
  </si>
  <si>
    <t>FGF COMERCIO DE TUBOS</t>
  </si>
  <si>
    <t xml:space="preserve">F.H. ALVES DE LIRA OTICA LIRA           </t>
  </si>
  <si>
    <t xml:space="preserve">OTICA LIRA          </t>
  </si>
  <si>
    <t>FIABESA GUARARAPES S/A</t>
  </si>
  <si>
    <t>FIABESA</t>
  </si>
  <si>
    <t xml:space="preserve">FIALHO COMERCIO DE ALIMENTOS LTDA       </t>
  </si>
  <si>
    <t xml:space="preserve">FIALHO              </t>
  </si>
  <si>
    <t>FIBRACOCO FIBRAS DE PERNAMBUCO IND E COM LTDA</t>
  </si>
  <si>
    <t>FIBRACOCO FIBRAS DE PERNAMBUCO</t>
  </si>
  <si>
    <t>FICAMP S.A  INDUSTRIA TEXTIL</t>
  </si>
  <si>
    <t>FICAMP S. INDUSTRIA TEXTIL</t>
  </si>
  <si>
    <t>FICOL LAB COMERCIO, SERVIÇOS E REPRESENTAÇÕES DE PRODUTOS HOSPITALAR E LABORATORIAL L</t>
  </si>
  <si>
    <t>FICOL LAB</t>
  </si>
  <si>
    <t>FIGUEIRA COMERCIO E SERVIÇOS DE PNEUS LTDA</t>
  </si>
  <si>
    <t>FIGUEIRA COMERCIO E SERVIÇOS DE PNEUS LT</t>
  </si>
  <si>
    <t>FIGUEIRA COMERCIO E SERVIÇOS DE PNEUS LTDA-ME</t>
  </si>
  <si>
    <t>PATRIMONIAL RENOVADORA</t>
  </si>
  <si>
    <t>FIGUEIREDO E MEDEIROS LTDA</t>
  </si>
  <si>
    <t>SUPERMERCADO SABUGI 2</t>
  </si>
  <si>
    <t>FILIPE FERREIRA DE ARAUJO LTDA</t>
  </si>
  <si>
    <t>FILIPE LOURENCO DA SILVA</t>
  </si>
  <si>
    <t>16.393.783-4</t>
  </si>
  <si>
    <t>FILIPE RODRIGUES SOARES LOPES</t>
  </si>
  <si>
    <t>FILTROS BRASIL INDUSTRIA E COMERCIO DE EQUIPAMENTOS LTDA-ME</t>
  </si>
  <si>
    <t>FILTROS BRASIL INDUSTRIA E COMERCIO DE E</t>
  </si>
  <si>
    <t>FINQUIMICA INDUSTRIA COMERCIO PRODS. QUIM. FINOS LTDA.</t>
  </si>
  <si>
    <t>FINQUIMICA</t>
  </si>
  <si>
    <t>Cruzeiro</t>
  </si>
  <si>
    <t>FIO DE CHUMBO LTDA</t>
  </si>
  <si>
    <t>Socorro</t>
  </si>
  <si>
    <t>FIORI VEICOLO S/A - CG</t>
  </si>
  <si>
    <t>FIORI VEICULO S/A - CG</t>
  </si>
  <si>
    <t>FIORI VEICOLO S/A - JP</t>
  </si>
  <si>
    <t>FIREBRAS COMERCIO DE ARTIGOS E SISTEMAS CONTRA INCENDIO LTDA</t>
  </si>
  <si>
    <t>FIREBRAS COMERCIO</t>
  </si>
  <si>
    <t xml:space="preserve">FIRMINO DIAS DE AQUINO                  </t>
  </si>
  <si>
    <t xml:space="preserve">FIRMINO             </t>
  </si>
  <si>
    <t>FITTINOX COMERCIO DE AÇOS INOXIDAVEIS LTDA</t>
  </si>
  <si>
    <t>FITTINOX</t>
  </si>
  <si>
    <t>FIVES LILLE DO BRASIL LTDA.</t>
  </si>
  <si>
    <t>FIX COMUNICAÇÃO VISUAL LTDA</t>
  </si>
  <si>
    <t>F&amp;J COMERCIO DE PEÇAS E REPRESENTAÇÕES LTDA</t>
  </si>
  <si>
    <t xml:space="preserve">FJ DISTRIBUIDORA DE ALIMENTOS LTDA      </t>
  </si>
  <si>
    <t xml:space="preserve">FJ DISTRIBUIDORA    </t>
  </si>
  <si>
    <t>FJ DIST. DE ALIM. LT</t>
  </si>
  <si>
    <t>FJ TRANSPORTES E SERVICOS LTDA ME</t>
  </si>
  <si>
    <t>FL BRASIL HOLDING, LOGISTICA E TRANSPORTE LTDA</t>
  </si>
  <si>
    <t>FL COMÉRCIO DE PEÇAS E ACESSÓRIOS AUTOMOTIVO LTDA</t>
  </si>
  <si>
    <t xml:space="preserve">FL TRATORES </t>
  </si>
  <si>
    <t>FLAMMA COM DE EQUIPAMENTOS ROD</t>
  </si>
  <si>
    <t>FLAMMA</t>
  </si>
  <si>
    <t>FLAUBER DE SOUZA ME</t>
  </si>
  <si>
    <t>FLAVIA MARIA BEZERRA DA SILVA</t>
  </si>
  <si>
    <t>FLAVIA MARIA BEZERRE DA SILVA</t>
  </si>
  <si>
    <t>FLAVIANA TOMAZ DA ROCHA SILVA LTDA</t>
  </si>
  <si>
    <t>FLAVIANE NADHIA RODRIGUES DA SILVA MARTINS</t>
  </si>
  <si>
    <t>FLAVIANE NADHIA RODRIGUES DA SILVA MARTI</t>
  </si>
  <si>
    <t xml:space="preserve">FLAVIANO BERNERDINO DA SILVA            </t>
  </si>
  <si>
    <t>FLAVIANO B. DA SILVA</t>
  </si>
  <si>
    <t xml:space="preserve">FLAVIO ANIZIO DA SILVA PONTES           </t>
  </si>
  <si>
    <t xml:space="preserve">FLAVIO ANIZIO       </t>
  </si>
  <si>
    <t>FLAVIO COSTA DA SILVA</t>
  </si>
  <si>
    <t>FLAVIO COSTA DA SIVLA</t>
  </si>
  <si>
    <t xml:space="preserve">FLAVIO COSTA PEREIRA                    </t>
  </si>
  <si>
    <t>FLAVIO COSTA PEREIRA</t>
  </si>
  <si>
    <t xml:space="preserve">FLAVIO DE ARAUJO COSTA - ME             </t>
  </si>
  <si>
    <t xml:space="preserve">FLAVIO              </t>
  </si>
  <si>
    <t>FLAVIO DE LIMA SILVA</t>
  </si>
  <si>
    <t>FLAVIO GENUINO DA SILVA</t>
  </si>
  <si>
    <t>FLAVIO JOAO DA SILVA ME</t>
  </si>
  <si>
    <t xml:space="preserve">FLAVIO LIMA LEONARDO                    </t>
  </si>
  <si>
    <t xml:space="preserve">FLAVIO LUCIANO DE ALCANTARA SILVA       </t>
  </si>
  <si>
    <t xml:space="preserve">FLAVIO LUCIANO      </t>
  </si>
  <si>
    <t>FLEX CARGO LTDA ME</t>
  </si>
  <si>
    <t>FLEX CARGO</t>
  </si>
  <si>
    <t xml:space="preserve">FLEX TRADING REPRES. E LOGISTICA LTDA   </t>
  </si>
  <si>
    <t xml:space="preserve">FLEX TRADING        </t>
  </si>
  <si>
    <t>FLEXPLAST INDUSTRIA E COMERCIO LTDA</t>
  </si>
  <si>
    <t>FLEXPLAST</t>
  </si>
  <si>
    <t>FLOPTECH COMERCIO DE EQUIPAMENTOS EIRELI - ME</t>
  </si>
  <si>
    <t>FLOPTECH</t>
  </si>
  <si>
    <t>São José</t>
  </si>
  <si>
    <t>FLORACI CASSIANO DA SILVA</t>
  </si>
  <si>
    <t>SUPERMERCADO FLORACI</t>
  </si>
  <si>
    <t>FLOWMASTER SISTEMAS DE MEDIÇÃO LTDA</t>
  </si>
  <si>
    <t>FLOWMASTER SISTEMAS</t>
  </si>
  <si>
    <t>FLUAIR COMPONENTES PNEUMATICOS LTDA</t>
  </si>
  <si>
    <t>VENTURA REPRESENTAÇÕES</t>
  </si>
  <si>
    <t>FLUID MASTER COMERCIO E REPRESENTAÇÕES LTDA.</t>
  </si>
  <si>
    <t>FLUID MASTER</t>
  </si>
  <si>
    <t>FLUKE DO BRASIL LT</t>
  </si>
  <si>
    <t>FLUXUS COMERCIO E REPRESENTAÇOES LTDA</t>
  </si>
  <si>
    <t xml:space="preserve">FLUXUS              </t>
  </si>
  <si>
    <t>FMC QUIMICA DO BRASIL LTDA</t>
  </si>
  <si>
    <t>FMC QUIMICA</t>
  </si>
  <si>
    <t>FMECALMECANICA E CALDEIRARIA EIRELI</t>
  </si>
  <si>
    <t>FMECAL MECANICA</t>
  </si>
  <si>
    <t>FMX COMERCIO DE VEDACOES LTDA</t>
  </si>
  <si>
    <t>FOCUS ENERGIA LTDA</t>
  </si>
  <si>
    <t>FONTE INDUSTRIAIS LTDA</t>
  </si>
  <si>
    <t>FONTE INDUSTRIAS</t>
  </si>
  <si>
    <t>FOODCHAIN ID CERTIFICADORA LTDA</t>
  </si>
  <si>
    <t>FORBB BRASIL IMPORTADORA LTDA</t>
  </si>
  <si>
    <t>FORB BRASIAL IMPORTADORA</t>
  </si>
  <si>
    <t>FORÇA DIGITAL COM. PROD. ELETR. INFOR LTDA</t>
  </si>
  <si>
    <t>FORÇA DIGITAL</t>
  </si>
  <si>
    <t>FORMATURAS E SERVIÇOS LTDA</t>
  </si>
  <si>
    <t>FORNECEDORA AGRICOLA COMERCIO E SERVICOS LTDA</t>
  </si>
  <si>
    <t>FORNECEDORA CAMINHÕES COMERCIO E SERVIÇOS LTDA</t>
  </si>
  <si>
    <t>FORNECEDORA CAMINHÕES</t>
  </si>
  <si>
    <t>FORNECEDORA CHATUBA DE NILOPOLIS S/A</t>
  </si>
  <si>
    <t>FORN. CHATUBA DE NILOPOLIS S/A</t>
  </si>
  <si>
    <t>FORNEC. CHATUBA DE NILOPOLIS S/A</t>
  </si>
  <si>
    <t>FORNECEDORA MÁQUINAS E EQUIP. LTDA</t>
  </si>
  <si>
    <t>FORNECEDORA MAQUINAS</t>
  </si>
  <si>
    <t>FORNECEDORA MAQUINAS E EQUIPAMENTOS LTDA</t>
  </si>
  <si>
    <t xml:space="preserve">FORNECEDORA         </t>
  </si>
  <si>
    <t xml:space="preserve">16.146.249-9      </t>
  </si>
  <si>
    <t>FORNECEDORA MAQUINIAS E EQUIPAMENTOS LTDA</t>
  </si>
  <si>
    <t>FORNECEDORA - PERNAMIRIM - RG</t>
  </si>
  <si>
    <t>FORPLAS ESCADAS LTDA - EPP</t>
  </si>
  <si>
    <t>FORPLAS</t>
  </si>
  <si>
    <t>101.091.279.9</t>
  </si>
  <si>
    <t>FORPLAS FABRICA DE ESCADAS LTDA.</t>
  </si>
  <si>
    <t>FORT FERRO COMERCIO DE FERRO LTDA</t>
  </si>
  <si>
    <t xml:space="preserve">FORT FERRO </t>
  </si>
  <si>
    <t xml:space="preserve">FORTALEZA IND. E COM. DE VINHOS LTDA    </t>
  </si>
  <si>
    <t xml:space="preserve">FORTALEZA           </t>
  </si>
  <si>
    <t>FORTE FERRO COMERCIO LTDA</t>
  </si>
  <si>
    <t>ROGERIO FERRAGENS</t>
  </si>
  <si>
    <t>FORTE FRUTOS COMERCIAL LTDA</t>
  </si>
  <si>
    <t>FORTE FRUTOS</t>
  </si>
  <si>
    <t>FORTE PNEUS COMERCIO E SERVIÇOS LTDA</t>
  </si>
  <si>
    <t xml:space="preserve">FORTE PNEUS </t>
  </si>
  <si>
    <t>16356113-3</t>
  </si>
  <si>
    <t>FORTE PRESTAÇÃO DE SERVIÇOS EIRELI - ME</t>
  </si>
  <si>
    <t>FORTE PRESTAÇÃO</t>
  </si>
  <si>
    <t>FORTES ADMINISTRADORA E SERVIÇOS LTDA - EPP</t>
  </si>
  <si>
    <t>FORTES ADMINISTRADORA</t>
  </si>
  <si>
    <t xml:space="preserve">FORTES COMERCIO VAREJISTA DE EMBREAGENS EIRELI </t>
  </si>
  <si>
    <t>FORTEX EMBREAGENS</t>
  </si>
  <si>
    <t>FORTGIRO DISTRIBUIDORA DE AUTO PEÇAS LTDA</t>
  </si>
  <si>
    <t>FORTGIRO</t>
  </si>
  <si>
    <t>FORTLINE CALÇADOS DE SEGURANÇA LTDA.</t>
  </si>
  <si>
    <t>FORTLINE CALÇADOS DE SEGURANÇA LTDA</t>
  </si>
  <si>
    <t>FORTPET INDUSTRIA COMERCIO DE EMBALAGENS E RECICLAGEM LTDA</t>
  </si>
  <si>
    <t>FORTPET</t>
  </si>
  <si>
    <t xml:space="preserve">FOTCAR COMERCIO DE AUTO PECAS LTDA      </t>
  </si>
  <si>
    <t xml:space="preserve">FORTCAR             </t>
  </si>
  <si>
    <t>FOXWALL INDUSTRIA E COMERCIO DE VALVULAS DE CONTROLE LTDA.</t>
  </si>
  <si>
    <t>FP MEDEIROS &amp; MEDEIROS AUTO P LTDA</t>
  </si>
  <si>
    <t>FP MEDEIROS</t>
  </si>
  <si>
    <t>FRAGOSO RACOES LTDA - ME</t>
  </si>
  <si>
    <t>FRANCENILDO DANTAS</t>
  </si>
  <si>
    <t>SUPERMERCADO DANTAS</t>
  </si>
  <si>
    <t>FRANCIANA PATRICIO DOS SANTOS</t>
  </si>
  <si>
    <t>FRANCIANE PEREIRA DO NASCIMENTO</t>
  </si>
  <si>
    <t>FRANCIELI BATISTA MARQUES</t>
  </si>
  <si>
    <t>FRANCIELIA DANTAS DOS SANTOS FERNANDES</t>
  </si>
  <si>
    <t>FRANCIERNE ALMEIDA DA SILVA ME</t>
  </si>
  <si>
    <t>FRANCILEIDE MARIA DA SILVA BERNARDO</t>
  </si>
  <si>
    <t>FRANCILEIDE MARIA DA SILVA</t>
  </si>
  <si>
    <t xml:space="preserve">FRANCILENE DE ARAUJO - ME               </t>
  </si>
  <si>
    <t xml:space="preserve">FRANCILENE          </t>
  </si>
  <si>
    <t xml:space="preserve">FRANCILENE LACERDA DE MEDEIROS          </t>
  </si>
  <si>
    <t xml:space="preserve">16.147.939-1      </t>
  </si>
  <si>
    <t>FRANCILENE RODRIGUES DA SILVA</t>
  </si>
  <si>
    <t>FRANCILENE SALDANHA FERNANDES GURJAO ME</t>
  </si>
  <si>
    <t xml:space="preserve">FRANCINALDO FERINO DOS SANTOS           </t>
  </si>
  <si>
    <t xml:space="preserve">FRANCINALDO         </t>
  </si>
  <si>
    <t xml:space="preserve">FRANCINALDO FORMIGA DE OLIVEIRA         </t>
  </si>
  <si>
    <t>FRANCINALDO GOMES DA SILVA</t>
  </si>
  <si>
    <t>FRANCINE DOS SANTOS BALBINO DA NOBREGA</t>
  </si>
  <si>
    <t xml:space="preserve">FRANCINEIDE DA SILVA FERREIRA COSTA     </t>
  </si>
  <si>
    <t>FRANCINEIDE DA SILVA</t>
  </si>
  <si>
    <t>FRANCINEIDE MARIA MADRUGA</t>
  </si>
  <si>
    <t xml:space="preserve">FRANCINILDO LIMA DE MORAIS ME           </t>
  </si>
  <si>
    <t xml:space="preserve">FRANCINILDO LIMA    </t>
  </si>
  <si>
    <t xml:space="preserve">16.151.970-9      </t>
  </si>
  <si>
    <t>FRANCISCA COSTA DE SOUZA</t>
  </si>
  <si>
    <t>FRANCISCA DA SILVA PESSOA</t>
  </si>
  <si>
    <t>POUSADA MARINA'S</t>
  </si>
  <si>
    <t xml:space="preserve">FRANCISCA DE SOUZA LACERDA PIRES        </t>
  </si>
  <si>
    <t xml:space="preserve">FRANCISCA           </t>
  </si>
  <si>
    <t>FRANCISCA EMILIA GONCALVES FERREIRA</t>
  </si>
  <si>
    <t xml:space="preserve">FRANCISCA EVANGELISTA DE SOUZA          </t>
  </si>
  <si>
    <t>FRANCISCA EVANGELIST</t>
  </si>
  <si>
    <t xml:space="preserve">16.088.903-0      </t>
  </si>
  <si>
    <t xml:space="preserve">FRANCISCA EVANIA DE SOUZA SANTOS        </t>
  </si>
  <si>
    <t xml:space="preserve">16.106.149-4      </t>
  </si>
  <si>
    <t xml:space="preserve">FRANCISCA FLAVIA DA SILVA               </t>
  </si>
  <si>
    <t>FRANCISCA FRANCINEIDE DE FRANCA FERREIRA</t>
  </si>
  <si>
    <t xml:space="preserve">16.155.383-4      </t>
  </si>
  <si>
    <t xml:space="preserve">FRANCISCA MALBA CUNHA HENRIQUES         </t>
  </si>
  <si>
    <t>FRANCISCA MALBA CUNH</t>
  </si>
  <si>
    <t>FRANCISCA PLACIDO LEITE ALVES - ME</t>
  </si>
  <si>
    <t>FRANCISCA RAFAEL DA SILVA</t>
  </si>
  <si>
    <t xml:space="preserve">FRANCISCA ROCHA RAMALHO                 </t>
  </si>
  <si>
    <t xml:space="preserve">FRANCISCA ROCHA     </t>
  </si>
  <si>
    <t xml:space="preserve">FRANCISCA ROSEANE FROTA AGUIAR          </t>
  </si>
  <si>
    <t>FRANCISCO A PEREIRA JUNIOR ME</t>
  </si>
  <si>
    <t>FRANCISCO ADEILTON MELO - ME</t>
  </si>
  <si>
    <t xml:space="preserve">FRANCISCO B DA SILVA                    </t>
  </si>
  <si>
    <t xml:space="preserve">FRANCISCO BEZERRA   </t>
  </si>
  <si>
    <t>Cachoeira dos Índios</t>
  </si>
  <si>
    <t xml:space="preserve">16.153.577-1      </t>
  </si>
  <si>
    <t xml:space="preserve">FRANCISCO BARBOSA LEAL                  </t>
  </si>
  <si>
    <t xml:space="preserve">FRANCISCO BARBOSA   </t>
  </si>
  <si>
    <t xml:space="preserve">FRANCISCO BARBOSA ROCHA JUNIOR          </t>
  </si>
  <si>
    <t xml:space="preserve">16.142.031-1      </t>
  </si>
  <si>
    <t>FRANCISCO CANINDE DA SILVA JUNIOR</t>
  </si>
  <si>
    <t>FRANCISCO CANINDE</t>
  </si>
  <si>
    <t>FRANCISCO CARLOS DE OLIVEIRA ME</t>
  </si>
  <si>
    <t>FRANCISCO DA CONCEICAO</t>
  </si>
  <si>
    <t>FRANCISCO DA SILVA ALVES - ME</t>
  </si>
  <si>
    <t>FRANCISCO DANTAS DE OLIVEIRA</t>
  </si>
  <si>
    <t xml:space="preserve">FRANCISCO DAS CHARGAS DE FREITAS ME     </t>
  </si>
  <si>
    <t>FRANCISCO DAS CHARGA</t>
  </si>
  <si>
    <t>FRANCISCO DAS CHARGAS LUCENA - ME</t>
  </si>
  <si>
    <t>SUPERMERCADO LUCENA</t>
  </si>
  <si>
    <t>São José do Seridó</t>
  </si>
  <si>
    <t>FRANCISCO DE A DINIZ DE ALBUQUERQUE ME</t>
  </si>
  <si>
    <t>METALRICO</t>
  </si>
  <si>
    <t>Nazaré da Mata</t>
  </si>
  <si>
    <t>FRANCISCO DE ARAUJO FERREIRA</t>
  </si>
  <si>
    <t>FRANCISCO DE ASSIS ALBANO DA SILVA - EPP</t>
  </si>
  <si>
    <t>COMERCIAL PADRE CICERO</t>
  </si>
  <si>
    <t>Itajá</t>
  </si>
  <si>
    <t xml:space="preserve">FRANCISCO DE ASSIS ALVES DE LIMA        </t>
  </si>
  <si>
    <t xml:space="preserve">FRANCISCO           </t>
  </si>
  <si>
    <t xml:space="preserve">FRANCISCO DE ASSIS ALVES MINIMERCADO ME                </t>
  </si>
  <si>
    <t>FRANCISCO DE ASSIS ANDRADE</t>
  </si>
  <si>
    <t xml:space="preserve">FRANCISCO DE ASSIS ARAUJO DE SOUZA      </t>
  </si>
  <si>
    <t>FRANCISCO DE ASSIS A</t>
  </si>
  <si>
    <t xml:space="preserve">FRANCISCO DE ASSIS BARBOSA LIMA         </t>
  </si>
  <si>
    <t>Serraria</t>
  </si>
  <si>
    <t>FRANCISCO DE ASSIS BEZERRA CORDEIRO 08207899417</t>
  </si>
  <si>
    <t>FRANCISCO DE ASSIS</t>
  </si>
  <si>
    <t>FRANCISCO DE ASSIS CARDOSO DA SILVA - ME</t>
  </si>
  <si>
    <t xml:space="preserve">16.149.047-6      </t>
  </si>
  <si>
    <t xml:space="preserve">FRANCISCO DE ASSIS CARNEIRO SOBRINHO    </t>
  </si>
  <si>
    <t xml:space="preserve">FRANCISCO SOBRINHO  </t>
  </si>
  <si>
    <t>FRANCISCO DE ASSIS CIPRIANO CANDIDO - EPP</t>
  </si>
  <si>
    <t>FRANCISCO DE ASSIS CIPRIANO CANDIDO - EP</t>
  </si>
  <si>
    <t xml:space="preserve">FRANCISCO DE ASSIS GOUVEIA DA COSTA     </t>
  </si>
  <si>
    <t>FRANCISCO DE A. GOUV</t>
  </si>
  <si>
    <t>FRANCISCO DE ASSIS LAUREANO DE SOUZA</t>
  </si>
  <si>
    <t>FRANCISCO DE ASSIS LEONARDO DE PONTES ME</t>
  </si>
  <si>
    <t>FRANCISCO DE ASSIS NASCIMENTO SENA - ME</t>
  </si>
  <si>
    <t xml:space="preserve">FRANCISCO DE ASSIS PEDROSA SILVA        </t>
  </si>
  <si>
    <t>FRANCISCO DE A. PEDR</t>
  </si>
  <si>
    <t xml:space="preserve">16.170.122-1      </t>
  </si>
  <si>
    <t>FRANCISCO DE ASSIS PEREIRA DA COSTA - ME</t>
  </si>
  <si>
    <t>FRANCISCO DE A. P. C</t>
  </si>
  <si>
    <t xml:space="preserve">FRANCISCO DE ASSIS PESSOA DA SILVA      </t>
  </si>
  <si>
    <t xml:space="preserve">FRANCISCO DE ASSIS  </t>
  </si>
  <si>
    <t xml:space="preserve">16.170.842-0      </t>
  </si>
  <si>
    <t xml:space="preserve">FRANCISCO DE ASSIS PINTO - EPP          </t>
  </si>
  <si>
    <t>FRANCISCO DE ASSIS P</t>
  </si>
  <si>
    <t>FRANCISCO DE ASSIS SANTOS</t>
  </si>
  <si>
    <t xml:space="preserve">FRANCISCO DE PAULA DANTAS               </t>
  </si>
  <si>
    <t>FRANCISCO DE PAULA D</t>
  </si>
  <si>
    <t>FRANCISCO DE SOUSA MOREIRA</t>
  </si>
  <si>
    <t xml:space="preserve">FRANCISCO DE SOUSA PIRES ARMAZEM        </t>
  </si>
  <si>
    <t xml:space="preserve">FRANCISCO DE SOUSA PIRES ARMAZEM      </t>
  </si>
  <si>
    <t>FRANCISCO DOMINGOS DE OLIVEIRA COMERCIAL EIRELI EPP</t>
  </si>
  <si>
    <t>FRANCISCO DOMINGOS</t>
  </si>
  <si>
    <t>FRANCISCO EDILSON MAIA DA COSTA</t>
  </si>
  <si>
    <t>FRANCISCO FERNANDES BARBOSA</t>
  </si>
  <si>
    <t xml:space="preserve">FRANCISCO FERNANDES OLIVEIRA SUPERMERC  </t>
  </si>
  <si>
    <t xml:space="preserve">FRANCISCO FERNANDES </t>
  </si>
  <si>
    <t xml:space="preserve">FRANCISCO GALDINO SOBRINHO              </t>
  </si>
  <si>
    <t xml:space="preserve">FRANCISCO GALDINO   </t>
  </si>
  <si>
    <t xml:space="preserve">FRANCISCO IVONILSO LIMA                 </t>
  </si>
  <si>
    <t xml:space="preserve">FRANCISCO IVOILSO   </t>
  </si>
  <si>
    <t xml:space="preserve">FRANCISCO JOAO MAXIMO                   </t>
  </si>
  <si>
    <t xml:space="preserve">FRANCISCO JOAO      </t>
  </si>
  <si>
    <t xml:space="preserve">FRANCISCO JOSE SANTOS DA SILVA          </t>
  </si>
  <si>
    <t xml:space="preserve">FRANCISCO JOSE      </t>
  </si>
  <si>
    <t xml:space="preserve">16.138.219-3      </t>
  </si>
  <si>
    <t xml:space="preserve">FRANCISCO JUVENCIO                      </t>
  </si>
  <si>
    <t>FRANCISCO LAMARK FORMIGA PIRES-ME</t>
  </si>
  <si>
    <t>FRANCISCO PAULINO DA COSTA</t>
  </si>
  <si>
    <t>FRANCISCO PEDRO DOS SANTOS FILHO</t>
  </si>
  <si>
    <t>FRANCISCO PERISSON DOS SANTOS MACEDO ME</t>
  </si>
  <si>
    <t xml:space="preserve">FRANCISCO REGIS DA SILVA                </t>
  </si>
  <si>
    <t>FRANCISCO REGIS DA S</t>
  </si>
  <si>
    <t>FRANCISCO ROBERTO CARNEIRO DOS SANTOS</t>
  </si>
  <si>
    <t>FRANCISCO ROBERTO CQRNEIRO DOS SANTOS</t>
  </si>
  <si>
    <t>FRANCISCO RODRIGUES DE ALMEIDA</t>
  </si>
  <si>
    <t xml:space="preserve">FRANCISCO SALES DA SILVA                </t>
  </si>
  <si>
    <t xml:space="preserve">FRANCISCO SALES VIEIRA DE LIRA          </t>
  </si>
  <si>
    <t xml:space="preserve">FRANCISCO SALES     </t>
  </si>
  <si>
    <t>FRANCISCO TARGINO DA SILVA ME</t>
  </si>
  <si>
    <t>FRANCISCO VALDIVINO DE LIMA</t>
  </si>
  <si>
    <t>FRANCISCO WERTER CAVALCANTI CARLOS</t>
  </si>
  <si>
    <t>WC ALIMENTOS E RAÇÕES</t>
  </si>
  <si>
    <t>Canindé</t>
  </si>
  <si>
    <t xml:space="preserve">FRANCISCO ZILMAR DE OLIVEIRA            </t>
  </si>
  <si>
    <t xml:space="preserve">FRANCISCO ZILMAR    </t>
  </si>
  <si>
    <t xml:space="preserve">FRANCIVALDO CAVALCANTE MARTINS          </t>
  </si>
  <si>
    <t xml:space="preserve">FRANCIVALDO         </t>
  </si>
  <si>
    <t xml:space="preserve">16.125.577-9      </t>
  </si>
  <si>
    <t xml:space="preserve">FRANCIVALDO DOS SANTOS MACEDO - ME      </t>
  </si>
  <si>
    <t>FRANCIVALDO DOS SANT</t>
  </si>
  <si>
    <t>16.157.378-9</t>
  </si>
  <si>
    <t>FRANCIVALDO TAVARES BATISTA</t>
  </si>
  <si>
    <t>Piancó</t>
  </si>
  <si>
    <t>FRANCO E PEREZ COMÉRCIO AUTO PEÇAS LTDA</t>
  </si>
  <si>
    <t>DUFORT COMÉRCIO DE AUTO PEÇAS LTDA</t>
  </si>
  <si>
    <t>FRANCOISE LINO CALIXTO EIRELI</t>
  </si>
  <si>
    <t>FRANCOISE</t>
  </si>
  <si>
    <t>FRANCUAL LEITE DE SOUZA - ME</t>
  </si>
  <si>
    <t>FRANKLIN JOSÉ PEREIRA LEITE</t>
  </si>
  <si>
    <t>SUCATA SERTANEJA</t>
  </si>
  <si>
    <t xml:space="preserve">FRANKLIN RODRIGUES LIMA HORTIFRUTI. ME  </t>
  </si>
  <si>
    <t xml:space="preserve">FRANKLIN            </t>
  </si>
  <si>
    <t>FRANKLUCIO JALES RAMALHO</t>
  </si>
  <si>
    <t xml:space="preserve">FRANQQUINALDO GUEDES BARBOSA            </t>
  </si>
  <si>
    <t xml:space="preserve">FRANQUINALDO        </t>
  </si>
  <si>
    <t xml:space="preserve">FRATERNIDADE DA ALIANCA TOCA DE ASSIS   </t>
  </si>
  <si>
    <t xml:space="preserve">TOCA DE ASSIS       </t>
  </si>
  <si>
    <t xml:space="preserve">FREDERICO DE BRITO LIRA                 </t>
  </si>
  <si>
    <t xml:space="preserve">FREDERICO           </t>
  </si>
  <si>
    <t>FREDERICO MARQUES BEZERRA - ME</t>
  </si>
  <si>
    <t>FREDY MOREIRA LEAO 42464480363</t>
  </si>
  <si>
    <t>MADEREIRA 2 IRMÃOS</t>
  </si>
  <si>
    <t>FREE CARNES COM. VAGEGISTA DE CARNES LTD</t>
  </si>
  <si>
    <t xml:space="preserve">FREE CARNES         </t>
  </si>
  <si>
    <t>FREIOS BRUNACCI LTDA</t>
  </si>
  <si>
    <t>BRUNACCI</t>
  </si>
  <si>
    <t>FREIOS PARAIBA LTDA</t>
  </si>
  <si>
    <t>FREIOS PARAIBA</t>
  </si>
  <si>
    <t>FREITAS TRANSPORTE E COMERCIO EIRELI - ME</t>
  </si>
  <si>
    <t>FREITAS TRANSPORTE E COMERCIO EIRELI - M</t>
  </si>
  <si>
    <t>FRESADORA SANT ANA LTDA</t>
  </si>
  <si>
    <t>FRESADORA SANT¿ANA</t>
  </si>
  <si>
    <t xml:space="preserve">FREVO BRASIL IND DE BEBIDAS LTDA        </t>
  </si>
  <si>
    <t xml:space="preserve">FREVO REFRIGERANTES </t>
  </si>
  <si>
    <t>FREVO BRASIL INDUSTRIA DE BEBIDAS LTDA</t>
  </si>
  <si>
    <t>FRICKE SOLDAS LTDA</t>
  </si>
  <si>
    <t>Ijuí</t>
  </si>
  <si>
    <t xml:space="preserve">FRIGELAR COMERCIO E DISTRIBUICAO S/A    </t>
  </si>
  <si>
    <t xml:space="preserve">FRIGELAR            </t>
  </si>
  <si>
    <t>FRIGELAR COMERCIO E INDUSTRIA LTDA</t>
  </si>
  <si>
    <t>FRIGELAR</t>
  </si>
  <si>
    <t>FRIGOMASTER MP COM VAR DE CARNES E ALIM LTDA</t>
  </si>
  <si>
    <t>FRIGOMASTER MP</t>
  </si>
  <si>
    <t>FRIGORIFICO CRUZEIRO DO SUL LTDA EPP</t>
  </si>
  <si>
    <t>Benevides</t>
  </si>
  <si>
    <t xml:space="preserve">FRIGORIFICO PICUI LTDA                  </t>
  </si>
  <si>
    <t xml:space="preserve">PICUI               </t>
  </si>
  <si>
    <t>FRIGOTRIGO DISTRIBUIDORA LTDA</t>
  </si>
  <si>
    <t>FRIGOTUDO SUPERMERCADO LTDA</t>
  </si>
  <si>
    <t>FRIGOVERDE COM VAR DE ALIM LTDA</t>
  </si>
  <si>
    <t>FRIO NEVE REFRIGERAÇÃO LTDA - ME</t>
  </si>
  <si>
    <t>FRIOTECH TECNOLOGIA AVANCADA EM SIST DE REFRIG INDAL EIRELI</t>
  </si>
  <si>
    <t>Pinhais</t>
  </si>
  <si>
    <t xml:space="preserve">FRIPAO COM DE FRIOS E PAES LTDA         </t>
  </si>
  <si>
    <t xml:space="preserve">FRIPAO              </t>
  </si>
  <si>
    <t>FRN AGRONEGOCIOS DO NORDESTE LTDA</t>
  </si>
  <si>
    <t>FRONTEIRA INDUSTRIA E COMECIO DE MINERAIS LTDA</t>
  </si>
  <si>
    <t xml:space="preserve">BRITA FORTE </t>
  </si>
  <si>
    <t>FRUSTACI COMERCIAL EIRELLI - EPP</t>
  </si>
  <si>
    <t>FRUSTACI COMERCIAL</t>
  </si>
  <si>
    <t xml:space="preserve">F.S. VASCONCELOS E CIA LTDA 3           </t>
  </si>
  <si>
    <t xml:space="preserve">MAGAZINE LUIZA      </t>
  </si>
  <si>
    <t>FT CARGO TRANSPORTES EIRELI - GRU</t>
  </si>
  <si>
    <t>FT CARGO TRANSPORTES EIRELI</t>
  </si>
  <si>
    <t>FUCHS LUBRIFICANTES DO BRASIL LTDA.</t>
  </si>
  <si>
    <t>FUJIBAG - INDUSTRIA, COMERCIO, ACABAMENTO LTDA</t>
  </si>
  <si>
    <t>FUJIBAG</t>
  </si>
  <si>
    <t>Coração de Maria</t>
  </si>
  <si>
    <t>FUMITEC SERVIÇOS DE TRAT.  FITOSSANITÁRIO LTDA-EPP</t>
  </si>
  <si>
    <t>FUMITEC</t>
  </si>
  <si>
    <t>FUNDAÇÃO ABRINQ PELOS DIREITOS DA CRIANÇA E ADOLESCENTES</t>
  </si>
  <si>
    <t>FUNDAÇÃO ABRINQ</t>
  </si>
  <si>
    <t xml:space="preserve">FUNDACAO APOLONIO SALES DESENVOLVIMENTO </t>
  </si>
  <si>
    <t xml:space="preserve">FUNDACAO APOLONIO   </t>
  </si>
  <si>
    <t>FUNDAÇÃO DE ESTUDOS AGRARIOS LUIZ DE QUEIROZ</t>
  </si>
  <si>
    <t>FUNDAÇÃO DE ESTUDOS AGRARIOS</t>
  </si>
  <si>
    <t>FUNDAÇAO GOV FLAVIO RIBEIRO COUTINHO</t>
  </si>
  <si>
    <t>FUNDAÇÃO JOSE LEITE DE SOUZA</t>
  </si>
  <si>
    <t xml:space="preserve">FUNDAÇÃO NAPOLEAO LAUREANO              </t>
  </si>
  <si>
    <t xml:space="preserve">FUNDAÇÃO NAPOLEAO LAUREANO    </t>
  </si>
  <si>
    <t>FUNDAÇÃO SOLIDARIEDADE</t>
  </si>
  <si>
    <t>FUNDIÇÃO AGUA VERMELHA LTDA.</t>
  </si>
  <si>
    <t>FUNDIÇÃO FDI LTDA</t>
  </si>
  <si>
    <t>FUNDIÇÃO FDI</t>
  </si>
  <si>
    <t>FUNDIÇÃO MORENO LTDA</t>
  </si>
  <si>
    <t>FUNDIÇÃO NORDESTE LTDA</t>
  </si>
  <si>
    <t xml:space="preserve">FUNDICAO UBERABA LTDA                   </t>
  </si>
  <si>
    <t xml:space="preserve">FUNDICAO UBERABA    </t>
  </si>
  <si>
    <t xml:space="preserve">240.6207-12       </t>
  </si>
  <si>
    <t xml:space="preserve">FUNDIPECAS LTDA                         </t>
  </si>
  <si>
    <t xml:space="preserve">FUNDIPECAS          </t>
  </si>
  <si>
    <t>FUNDO MUNICIPAL DE SAÚDE</t>
  </si>
  <si>
    <t>FUNDO MUNICIPAL DE SAUDE DE BAIA DA TRAICAO-PB</t>
  </si>
  <si>
    <t>FUNDO MUNICIPAL DE SAUDE DE BAIA DA TRAI</t>
  </si>
  <si>
    <t>FUNDO MUNICIPAL DE SAUDE DE BAYEUX</t>
  </si>
  <si>
    <t>FUNDO MUNICIPAL DE SAUDE DE CURRAL DE CIMA</t>
  </si>
  <si>
    <t>FUNDO MUNICIPAL DE SAUDE DE CURRAL DE CI</t>
  </si>
  <si>
    <t>FUNDO MUNICIPAL DE SAUDE DE JACARAU</t>
  </si>
  <si>
    <t>FUNDO MUNICIPAL DE SAUDE DE MAMANGUAPE</t>
  </si>
  <si>
    <t>FUNDO MUNICIPAL DE SAUDE DE MONTE DAS GAMELEIRAS</t>
  </si>
  <si>
    <t>FUNDO MUNICIPAL DE SAUDE DE MONTE DAS GA</t>
  </si>
  <si>
    <t>Monte das Gameleiras</t>
  </si>
  <si>
    <t>FUNDO MUNICIPAL DE SAUDE DE RIO TINTO</t>
  </si>
  <si>
    <t>FUNDO MUNICIPAL DE SOUDE</t>
  </si>
  <si>
    <t>FUNDO NACIONAL ANTI-DROGA FUNAD</t>
  </si>
  <si>
    <t>SENAD</t>
  </si>
  <si>
    <t>FUNERARIA ETERNA SAUDADE LTDA ME</t>
  </si>
  <si>
    <t>FUNERARIA ETERNA</t>
  </si>
  <si>
    <t>FUNERARIA PARAISO LTDA</t>
  </si>
  <si>
    <t>FUNERARIA</t>
  </si>
  <si>
    <t>FUSÃO ACESSORIOS INDUSTRIAIS LTDA</t>
  </si>
  <si>
    <t>FUSE ELETRIC FUSIVEIS INDUSTRIAIS LTDA</t>
  </si>
  <si>
    <t>FV SISTEMAS HIDRAULICOS LTDA.</t>
  </si>
  <si>
    <t>FV SISTEMAS</t>
  </si>
  <si>
    <t>FVFILHOS COMERCIO DE MATERIAIS PARA ESCRITORIO LTDA</t>
  </si>
  <si>
    <t>F3 COMERCIO E SERVIÇOS EIRELI - ME</t>
  </si>
  <si>
    <t>F3 COMERCIO</t>
  </si>
  <si>
    <t>F5 SOFTWARE LTDA.</t>
  </si>
  <si>
    <t xml:space="preserve">OSB SOFTWARE </t>
  </si>
  <si>
    <t xml:space="preserve">G &amp; F COM. E IND. DE PROD. AGROPEC.     </t>
  </si>
  <si>
    <t xml:space="preserve">G &amp; F               </t>
  </si>
  <si>
    <t>G A GOIS SUPERMERCADOS LTDA</t>
  </si>
  <si>
    <t xml:space="preserve">G A GOIS SUPERMERCADOS LTDA             </t>
  </si>
  <si>
    <t>G A GOIS SUPERMERCAD</t>
  </si>
  <si>
    <t xml:space="preserve">20.211.749-9      </t>
  </si>
  <si>
    <t>G AMAN TRANSPORTES LTDA - EPP</t>
  </si>
  <si>
    <t>G AMAN TRANSPORTES</t>
  </si>
  <si>
    <t>G. C. DE CARVALHO</t>
  </si>
  <si>
    <t>CARVALHO SUPERMERCADOS</t>
  </si>
  <si>
    <t>G. DE A. MONTEIRO ME</t>
  </si>
  <si>
    <t>G. DUBEUX COMERCIO E REPRESENTAÇÕES LTDA-EPP</t>
  </si>
  <si>
    <t>G. DUBEUX COMERCIO E REPRESENTAÇÕES LTDA</t>
  </si>
  <si>
    <t>G E L DA SILVA</t>
  </si>
  <si>
    <t>Maxaranguape</t>
  </si>
  <si>
    <t>G F I SUPERMERCADO LTDA</t>
  </si>
  <si>
    <t>G J COMERCIO DE CEREAIS EIRELI ME.</t>
  </si>
  <si>
    <t>G L DA SILVA MERCADINHO EIRELI</t>
  </si>
  <si>
    <t>Tibau do Sul</t>
  </si>
  <si>
    <t>G MIRA LTDA</t>
  </si>
  <si>
    <t>G. O. SILVA ALIMENTOS ME</t>
  </si>
  <si>
    <t>G. P. DA SILVA IMPLEMENTOS AGRICOLAS</t>
  </si>
  <si>
    <t>IMPLEMENTO SANTAL</t>
  </si>
  <si>
    <t>G P JAGELSKI- ME</t>
  </si>
  <si>
    <t>MASTERTEC</t>
  </si>
  <si>
    <t>G S AR CONDICIONADO LTDA</t>
  </si>
  <si>
    <t>SKAFER ARCODICIONADO</t>
  </si>
  <si>
    <t>90530039-39</t>
  </si>
  <si>
    <t>G S TRANSPORTES LTDA</t>
  </si>
  <si>
    <t>GA COMERCIO E SERVIÇOS LTDA ME</t>
  </si>
  <si>
    <t>GABRIEL ABRANTES MORENO DE ALMEIDA - ME</t>
  </si>
  <si>
    <t>LOJÃO DAS TINTAS</t>
  </si>
  <si>
    <t xml:space="preserve">GABRIEL COM DE PRO ALIM LTDA            </t>
  </si>
  <si>
    <t xml:space="preserve">GABRIEL COM DE PROD </t>
  </si>
  <si>
    <t>GABRIEL DA SILVA NUNES</t>
  </si>
  <si>
    <t>GABRIEL FRANCA CAVALCANTI NEGÓCIOS EIRELI - EPP</t>
  </si>
  <si>
    <t>BEZERRA CAVALCANTI NEGÓCIOS</t>
  </si>
  <si>
    <t>GABRIEL JOSE DA SILVA</t>
  </si>
  <si>
    <t>GABRIEL MARCONDES PEREIRA DE ARAUJO</t>
  </si>
  <si>
    <t>MERCADINHO PEREIRA</t>
  </si>
  <si>
    <t>Timbaúba dos Batistas</t>
  </si>
  <si>
    <t>GABRIELLA LIVIA SOARES DE PAIVA</t>
  </si>
  <si>
    <t xml:space="preserve">GABRIELLA SILVA DE ARAUJO               </t>
  </si>
  <si>
    <t xml:space="preserve">GABRIELLA           </t>
  </si>
  <si>
    <t>GABRIELSON MARTINS SANTOS</t>
  </si>
  <si>
    <t>GAGLIARDI DISTRIBUIDORA DE LUBRIFICANTES LTDA.</t>
  </si>
  <si>
    <t>GAGLIARDI</t>
  </si>
  <si>
    <t>GALDINO COMERCIAL DE ACUCAR LTDA</t>
  </si>
  <si>
    <t>Juazeiro do Norte</t>
  </si>
  <si>
    <t>GALDINO REPRESENTAÇÕES E TRANSPORTES LTDA</t>
  </si>
  <si>
    <t>GALDINO REPRESENTAÇÕES</t>
  </si>
  <si>
    <t>GALVANNE RIVERA CAVALCANTE BORGES ME</t>
  </si>
  <si>
    <t>GALVANNE RIVERA</t>
  </si>
  <si>
    <t>GALVANOTEC NORDESTE LTDA ME</t>
  </si>
  <si>
    <t>GALVANOTEC</t>
  </si>
  <si>
    <t>GAMA DIESEL LTDA</t>
  </si>
  <si>
    <t>GANDOLPHO &amp; FALCONI INDUSTRIA F. AGRICOLAS LTDA</t>
  </si>
  <si>
    <t xml:space="preserve">AGRIPEÇAS </t>
  </si>
  <si>
    <t xml:space="preserve">GARRA DIST. DE COMBUSTIVEL LTDA         </t>
  </si>
  <si>
    <t xml:space="preserve">GARRA               </t>
  </si>
  <si>
    <t xml:space="preserve">06.888.802-3      </t>
  </si>
  <si>
    <t>GARTRAN LOGISTICA DE TRANSPORTE</t>
  </si>
  <si>
    <t>GARTRAN</t>
  </si>
  <si>
    <t>GAS DO BRASIL COMERCIAL LTDA</t>
  </si>
  <si>
    <t>GAS DO BRASIL</t>
  </si>
  <si>
    <t>GASCANA INDUSTRIA E COMERCIO DE ALIMENTOS LTDA</t>
  </si>
  <si>
    <t xml:space="preserve">GASCANA INDUSTRIA E COMERCIO </t>
  </si>
  <si>
    <t xml:space="preserve">GASES E EQUIPAMENTOS SILTON LTDA  </t>
  </si>
  <si>
    <t>GASOLEO COMBUSTIVEIS LTDA</t>
  </si>
  <si>
    <t xml:space="preserve">GASOLEO </t>
  </si>
  <si>
    <t>GASTROOBESO CLINICA MEDICA S/S LTDA</t>
  </si>
  <si>
    <t>GASTROOBESO</t>
  </si>
  <si>
    <t>GBA DIST. DE ALIMENTOS E BEBIDAS LTDA</t>
  </si>
  <si>
    <t>GBG COMERCIAL DO BRASIL</t>
  </si>
  <si>
    <t>GBG COMERCIAL</t>
  </si>
  <si>
    <t>GBS TRANSPORTE E SERVICOS LTDA</t>
  </si>
  <si>
    <t>GC DO AMARAL &amp; LIDIANE ENGENHARIA LTDA</t>
  </si>
  <si>
    <t>GC DO AMARAL</t>
  </si>
  <si>
    <t>Sertânia</t>
  </si>
  <si>
    <t>GCE COMERCIO INTERNACIONAL DE PAPEIS LTDA</t>
  </si>
  <si>
    <t>GCE COMERCIO INTERNACIONAL DE PAPEIS LTD</t>
  </si>
  <si>
    <t>GCF CONSULTORIA AGROPECUÁRIA LTDA</t>
  </si>
  <si>
    <t>GCF CONSULTORIA AGROPECUARIA</t>
  </si>
  <si>
    <t>Itapuranga</t>
  </si>
  <si>
    <t>GDM COMERCIO DE VEICULOS, PEÇAS E SERVIÇOS LTDA</t>
  </si>
  <si>
    <t>EPITACIO TINTAS</t>
  </si>
  <si>
    <t>GDM INDUSTRIA E COMERCIO DE PLASTICOS LTDA</t>
  </si>
  <si>
    <t>GDM INDUSTRIA E COMERCIO</t>
  </si>
  <si>
    <t>GDN INDUSTRIA &amp; COMERCIO LTDA ME</t>
  </si>
  <si>
    <t>GD4 COMERCIO DE ALIMENTOS E BEBIDAS LTDA</t>
  </si>
  <si>
    <t>GE BARROS COM. DE PRODUTOS ALIMENTICIOS LTDA EPP</t>
  </si>
  <si>
    <t xml:space="preserve">GE BARROS COM. DE PRODUTOS ALIMENTICIOS </t>
  </si>
  <si>
    <t>GE WATER &amp; PROCESS TECHNOLOGIES</t>
  </si>
  <si>
    <t>GE WATER</t>
  </si>
  <si>
    <t>GE WATER &amp; PROCESS TECHNOLOGIES DO BRASI</t>
  </si>
  <si>
    <t xml:space="preserve">GE BETZ             </t>
  </si>
  <si>
    <t xml:space="preserve">GEANE ANDRADE DE SOUZA                  </t>
  </si>
  <si>
    <t>GEANE ANDRADE DE SOU</t>
  </si>
  <si>
    <t xml:space="preserve">16.133.817-8      </t>
  </si>
  <si>
    <t>GEANE DE LIMA E SILVA SIMPLICIO</t>
  </si>
  <si>
    <t>EMPORIO DOCERIA E RESTAURANTE</t>
  </si>
  <si>
    <t>GEDILSON PEREIRA DA SILVA ME</t>
  </si>
  <si>
    <t>GEFFERSON  BATISTA DA SILVA ME</t>
  </si>
  <si>
    <t>GEILTON MACHADO ME</t>
  </si>
  <si>
    <t>GELCIONE ROCHA DA SILVA</t>
  </si>
  <si>
    <t>SUPERMERCADO RENASCER</t>
  </si>
  <si>
    <t xml:space="preserve">GELIVIO AMARAL                          </t>
  </si>
  <si>
    <t xml:space="preserve">GELIVIO AMARAL      </t>
  </si>
  <si>
    <t>GEMILL LTDA</t>
  </si>
  <si>
    <t>GENCO ENERGIA LTDA</t>
  </si>
  <si>
    <t>GENERAL CABLE BRASIL INDUSTRIA E COMERCIO DE CONDUTORES ELÉTRICOS LTDA.</t>
  </si>
  <si>
    <t>GENERAL CABLE BRASIL</t>
  </si>
  <si>
    <t>GENERAL CABLE BRASIL INDÚSTRIA E COMÉRCIO DE CONDUTORES ELÉTRICOS LTDA</t>
  </si>
  <si>
    <t>518.718.532.00.08</t>
  </si>
  <si>
    <t>GENERAL CHAINS DO BRASIL</t>
  </si>
  <si>
    <t>GENERAL CHAINS DO BRASIL LTDA</t>
  </si>
  <si>
    <t>GENERAL CHAINS</t>
  </si>
  <si>
    <t>GENERAL SERVICE MANUTENÇÃO E COMERCIO DE PRODUTOS SIDERURGICOS,IMPORTAÇÃO E EXPORTAÇÃ</t>
  </si>
  <si>
    <t>GENERAL SERCICE</t>
  </si>
  <si>
    <t>GENESES CONSULTING COM. ASSESSORIA LTDA.</t>
  </si>
  <si>
    <t>GENESES CONSULTING</t>
  </si>
  <si>
    <t>GENESIS IMPORTADORA DE EQUIP. INDUSTRIAIS LTDA</t>
  </si>
  <si>
    <t>GENESIS IMPORTADORA</t>
  </si>
  <si>
    <t xml:space="preserve">GENILDA TARGINO DA SILVA </t>
  </si>
  <si>
    <t>GENILDA TRANQUILINO DA SILVA</t>
  </si>
  <si>
    <t xml:space="preserve">GENILDO ALVES FLORENCIO                 </t>
  </si>
  <si>
    <t xml:space="preserve">GENILDO ALVES       </t>
  </si>
  <si>
    <t xml:space="preserve">GENILDO FRANCISCO BARBOSA               </t>
  </si>
  <si>
    <t xml:space="preserve">GENILDO FRANSISCO   </t>
  </si>
  <si>
    <t>GENILSON ALVES DA SILVA</t>
  </si>
  <si>
    <t>GENILSON DOS SANTOS SILVA</t>
  </si>
  <si>
    <t>GENILSON DOS SANTOS SILVA ME</t>
  </si>
  <si>
    <t>GENILSON GENIVAL DA SILVA</t>
  </si>
  <si>
    <t>GENILSON PEREIRA DA SILVA INDUSTRIA</t>
  </si>
  <si>
    <t>GENILSON SIQUEIRA DOS SANTOS</t>
  </si>
  <si>
    <t>GENILSON SIQUEIRA</t>
  </si>
  <si>
    <t>GENIVAL ALEXANDRE ALVES</t>
  </si>
  <si>
    <t>GENIVAL BENTO DE MOURA</t>
  </si>
  <si>
    <t>GENIVAL DA SILVA SOUZA</t>
  </si>
  <si>
    <t xml:space="preserve">GENIVALDO CAVALCANTE LEITAO             </t>
  </si>
  <si>
    <t xml:space="preserve">GENIVALDO           </t>
  </si>
  <si>
    <t>GENTIL CORTEZ MUNHOZ - ME</t>
  </si>
  <si>
    <t xml:space="preserve">GENTIL GUEDES MACIEL                    </t>
  </si>
  <si>
    <t xml:space="preserve">GENTIL              </t>
  </si>
  <si>
    <t>GENUINO MARTINS DA SILVA NETO</t>
  </si>
  <si>
    <t>GEO TOP SERVIÇOS EM CONSTRUÇÕES E TOPOGRAFIA LTDA</t>
  </si>
  <si>
    <t>GEO TOP SERVIÇOS</t>
  </si>
  <si>
    <t xml:space="preserve">GEOMAQ </t>
  </si>
  <si>
    <t>GEOMEMBRANA COMERCIO DE GEOSSINTETICOS PARA CONTRUCAO CIVIL LTDA</t>
  </si>
  <si>
    <t xml:space="preserve">GEOMEMBRANA COMERCIO DE GEOSSINTETICOS PARA CONTRUCAO CIVIL </t>
  </si>
  <si>
    <t>GEOPED CONSULTORIA GEOAMBIENTAL LTDA - EPP</t>
  </si>
  <si>
    <t>GEOPED CONSULTORIA GEOAMBIENTAL LTDA EPP</t>
  </si>
  <si>
    <t>GEORDANIO HALLYSON SAMPAIO MELO</t>
  </si>
  <si>
    <t>GEORGE CUNHA IMOVEIS LTDA</t>
  </si>
  <si>
    <t>GEORGE CUNHA</t>
  </si>
  <si>
    <t>GEORGE EUCLIDES DA SILVA CHAGAS</t>
  </si>
  <si>
    <t>GEORGE EUCLIDES</t>
  </si>
  <si>
    <t>GEORGE HENRIQUES CRISPIN</t>
  </si>
  <si>
    <t xml:space="preserve">GEORGE LIRA PEREIRA                     </t>
  </si>
  <si>
    <t xml:space="preserve">GEORGE              </t>
  </si>
  <si>
    <t xml:space="preserve">GEORGIA MARY DE SOUZA DO NASCIMENTO ME                   </t>
  </si>
  <si>
    <t xml:space="preserve">GEORGIA MARY DE SOUZA DO NASCIMENTO ME  </t>
  </si>
  <si>
    <t xml:space="preserve">GEOVA DA SILVA                          </t>
  </si>
  <si>
    <t xml:space="preserve">GEOVA               </t>
  </si>
  <si>
    <t>GEOVA DA SILVA BARBOSA - ME</t>
  </si>
  <si>
    <t>GERA POWER COM.  DE COMPRESSORES GERAD PEÇAS E SERVIÇOS LTDA</t>
  </si>
  <si>
    <t>GERA POWER</t>
  </si>
  <si>
    <t>GERAES COMERCIO DE ABASIVOS EIRELI</t>
  </si>
  <si>
    <t>GERAIS COMERCIO</t>
  </si>
  <si>
    <t xml:space="preserve">GERALDA ALECANDRINA DA SILVA            </t>
  </si>
  <si>
    <t xml:space="preserve">GERALDA ALEXANDRINA </t>
  </si>
  <si>
    <t xml:space="preserve">GERALDA MARIA DE SOUSA MAGAZINE         </t>
  </si>
  <si>
    <t xml:space="preserve">GERALDA             </t>
  </si>
  <si>
    <t xml:space="preserve">GERALDA PEREIRA DA SILVA - ME           </t>
  </si>
  <si>
    <t xml:space="preserve">GERALDA PINHEIRO DO NASCIMENTO          </t>
  </si>
  <si>
    <t xml:space="preserve">GERALDA P           </t>
  </si>
  <si>
    <t xml:space="preserve">GERALDO ALVES DE OLIVEIRA               </t>
  </si>
  <si>
    <t xml:space="preserve">GERALDO ALVES       </t>
  </si>
  <si>
    <t xml:space="preserve">GERALDO DUARTE DOS SANTOS               </t>
  </si>
  <si>
    <t xml:space="preserve">GERALDO DUARTE      </t>
  </si>
  <si>
    <t xml:space="preserve">GERALDO FERREIRA DOS SANTOS             </t>
  </si>
  <si>
    <t xml:space="preserve">GERALDO FERREIRA    </t>
  </si>
  <si>
    <t>GERALDO FRANCISCO MONTEIRO</t>
  </si>
  <si>
    <t>Triunfo</t>
  </si>
  <si>
    <t>GERALDO GERMINO CABRAL</t>
  </si>
  <si>
    <t>GERALDO GOMES BESERRA ME</t>
  </si>
  <si>
    <t>GERALDO LEVINO DA SILVA - ME</t>
  </si>
  <si>
    <t>GERALDO MARQUES NUNES</t>
  </si>
  <si>
    <t xml:space="preserve">GERALDO P DOS SANTOS JUNIOR             </t>
  </si>
  <si>
    <t xml:space="preserve">GERALDO P SANTOS    </t>
  </si>
  <si>
    <t xml:space="preserve">20.025.826-5      </t>
  </si>
  <si>
    <t>GERALDO PAIVA DOS SANTOS JUNIOR LTDA</t>
  </si>
  <si>
    <t xml:space="preserve">GERALDO PEREIRA DA SILVA                </t>
  </si>
  <si>
    <t xml:space="preserve">GERALDO  PEREIRA DA </t>
  </si>
  <si>
    <t xml:space="preserve">GERALDO TEOTONIO CAVALCANTE             </t>
  </si>
  <si>
    <t xml:space="preserve">GERALDO             </t>
  </si>
  <si>
    <t>GERARDO'S DISTRIBUIDORA LTDA</t>
  </si>
  <si>
    <t>GERATRONIC IND E COM DE APA ELETRON LTDA</t>
  </si>
  <si>
    <t xml:space="preserve">GERATRONIC          </t>
  </si>
  <si>
    <t>GERDAU AÇOS LONGOS S.A</t>
  </si>
  <si>
    <t>COMERCIAL GERDAU</t>
  </si>
  <si>
    <t>GERDAU AÇOS LONGOS S.A.</t>
  </si>
  <si>
    <t>GERDAU AÇOS LONGOS S/A</t>
  </si>
  <si>
    <t>GERDAU AÇOAS LONGOS</t>
  </si>
  <si>
    <t>GEREMIA REDUTORES LTDA</t>
  </si>
  <si>
    <t>GEREMIA REDUTORES</t>
  </si>
  <si>
    <t>Bento Gonçalves</t>
  </si>
  <si>
    <t>GEREMIAS MATIAS GOMES</t>
  </si>
  <si>
    <t>GERENCIAMENTO DE NORMAS LTDA</t>
  </si>
  <si>
    <t>GERENCIAMENTO DE NORMAS</t>
  </si>
  <si>
    <t xml:space="preserve">GERLANDO DE ARAUJO LEITE FILHO          </t>
  </si>
  <si>
    <t xml:space="preserve">GERLANDO DE ARAUJO  </t>
  </si>
  <si>
    <t>GERLANE GOMES DE ARAUJO</t>
  </si>
  <si>
    <t>GE ATELIER CAMISARIA</t>
  </si>
  <si>
    <t>GERLANE NASCIMENTO DA CUNHA - ME</t>
  </si>
  <si>
    <t>MERCOSUL</t>
  </si>
  <si>
    <t>GERLANGIA AMORIM DA SILVA</t>
  </si>
  <si>
    <t xml:space="preserve">GERMANO PEREIRA DE LIMA                 </t>
  </si>
  <si>
    <t xml:space="preserve">GERMANO             </t>
  </si>
  <si>
    <t>GERMEK LOCAÇÃO E MANUTENÇÃO DE MÁQUINAS E EQUIPAMENTO LTDA</t>
  </si>
  <si>
    <t>GERMEK LOCAÇÃO E MANUTENÇÃO</t>
  </si>
  <si>
    <t>São José do Rio Pardo</t>
  </si>
  <si>
    <t>GERMINA PRODUTOS NATURAIS LTDA</t>
  </si>
  <si>
    <t>GERONIMO DA SILVA MEDEIROS</t>
  </si>
  <si>
    <t>GERONIMO JORGE MARQUES DE MATOS - ME</t>
  </si>
  <si>
    <t>VOLTS ELETRICA E INDUSTRIAL</t>
  </si>
  <si>
    <t xml:space="preserve">GERRILAN JOSE MELO NASCIMENTO           </t>
  </si>
  <si>
    <t xml:space="preserve">GERRILAN            </t>
  </si>
  <si>
    <t>GESSIRATAN FRANCISCO BULCAO</t>
  </si>
  <si>
    <t>GESSO STAR INDUSTRIA E COMERCIO EIRELLI</t>
  </si>
  <si>
    <t>GESSO STAR INDUSTRIA</t>
  </si>
  <si>
    <t>Trindade</t>
  </si>
  <si>
    <t>GESTAL AUTOMAÇÃO DE SISTEMAS LTDA</t>
  </si>
  <si>
    <t>GESTAL AUTOMAÇÃO 1</t>
  </si>
  <si>
    <t>GESTAL GESTÃO DE ENERGIA E UTILIDADES LTDA</t>
  </si>
  <si>
    <t>GESTAL GESTÃO DE ENERGIA</t>
  </si>
  <si>
    <t>GESTAO SOLUCOES CONTABEIS EIRELI</t>
  </si>
  <si>
    <t>GETROTECH COML ELETRICA IMP E EXP LTDA</t>
  </si>
  <si>
    <t>GETROTECH</t>
  </si>
  <si>
    <t>GETULIO LIMA ALVES SEVERIANO</t>
  </si>
  <si>
    <t>GETÚLIO TADEU CHAVES DE ANDRADE</t>
  </si>
  <si>
    <t>GETULIO DA GTCA</t>
  </si>
  <si>
    <t xml:space="preserve">GEYSA KELLY DA SILVA CRUZ               </t>
  </si>
  <si>
    <t xml:space="preserve">GEYSA KELLY         </t>
  </si>
  <si>
    <t xml:space="preserve">16.161.102-8      </t>
  </si>
  <si>
    <t xml:space="preserve">GEZAIR FRANCA DE MELO SILVA             </t>
  </si>
  <si>
    <t xml:space="preserve">GEZAIR              </t>
  </si>
  <si>
    <t>GF COMERCIO DE PRODUTOS INDUSTRIAIS LTDA</t>
  </si>
  <si>
    <t xml:space="preserve">GF COMERCIO DE PRODUTOS INDUSTRIAIS </t>
  </si>
  <si>
    <t xml:space="preserve">GF MARINHO FILHO                        </t>
  </si>
  <si>
    <t xml:space="preserve">GF MARINHO          </t>
  </si>
  <si>
    <t>Santa Teresinha</t>
  </si>
  <si>
    <t>GG COMERCIO BORRACHAS EQUP. DE SEGURANÇA EIRELI - EPP</t>
  </si>
  <si>
    <t>GG COMERCIO</t>
  </si>
  <si>
    <t>GG DIGITALPOINT SERVIÇOS E COMERCIO LTDA</t>
  </si>
  <si>
    <t>GG DIGITALPOINT</t>
  </si>
  <si>
    <t>GHABRIELLY LEOBINO PONTES</t>
  </si>
  <si>
    <t>GHR COMÉRCIO DE FERRAMENTAS E EQUIPAMENTOS DE SEGURANÇA LTDA. - ME</t>
  </si>
  <si>
    <t>GHR COMÉRCIO DE FERRAMENTAS</t>
  </si>
  <si>
    <t>GIBSON ALMEIDA DA SILVA</t>
  </si>
  <si>
    <t>GIBSON ALMEIDA DA SILVA 43692079400</t>
  </si>
  <si>
    <t>GICELIA ARAUJO SANTOS</t>
  </si>
  <si>
    <t xml:space="preserve">GICELMA MARINHO DE SOUZA                </t>
  </si>
  <si>
    <t xml:space="preserve">GICELMA MARINHO     </t>
  </si>
  <si>
    <t xml:space="preserve">16.184.956-3      </t>
  </si>
  <si>
    <t xml:space="preserve">GIDEAO CORREIA DE OLIVEIRA              </t>
  </si>
  <si>
    <t xml:space="preserve">GIDEAO              </t>
  </si>
  <si>
    <t>GILBERTO ALEXANDRE</t>
  </si>
  <si>
    <t xml:space="preserve">GILBERTO DO NASCIMENTO TEODOZIO         </t>
  </si>
  <si>
    <t xml:space="preserve">GILBERTO            </t>
  </si>
  <si>
    <t>GILBERTO GUIMARAES DA SILVA</t>
  </si>
  <si>
    <t>GILCELIA M CAVALCANTE - ME</t>
  </si>
  <si>
    <t xml:space="preserve">GILCINETE ALVES DE ARAUJO               </t>
  </si>
  <si>
    <t xml:space="preserve">GILCINETE           </t>
  </si>
  <si>
    <t>GILDERSON RAFAEL CAVALCANTE DOS SANTOS</t>
  </si>
  <si>
    <t xml:space="preserve">GILDERSON RAFAEL CAVALCANTE </t>
  </si>
  <si>
    <t>GILDO DA COSTA SOUZA</t>
  </si>
  <si>
    <t xml:space="preserve">GILIARD LAURENTINO DA SILVA ME          </t>
  </si>
  <si>
    <t xml:space="preserve">GILIARD             </t>
  </si>
  <si>
    <t xml:space="preserve">GILMAR ANTONIO DE SOUZA                 </t>
  </si>
  <si>
    <t xml:space="preserve">GILMAR              </t>
  </si>
  <si>
    <t>GILMAR LIMA ALVES</t>
  </si>
  <si>
    <t xml:space="preserve">GILMAR SALLES BEZERRA                   </t>
  </si>
  <si>
    <t>GILMARA MARTINS DE PONTES ME</t>
  </si>
  <si>
    <t>IR SOLUÇÕES</t>
  </si>
  <si>
    <t xml:space="preserve">GILSON BERTO DA SILVA                   </t>
  </si>
  <si>
    <t xml:space="preserve">GILSON              </t>
  </si>
  <si>
    <t xml:space="preserve">GILSON COSTA PEREIRA                    </t>
  </si>
  <si>
    <t xml:space="preserve">16.149.777-2      </t>
  </si>
  <si>
    <t>GILSON DA SILVA</t>
  </si>
  <si>
    <t xml:space="preserve">GILSON DA SILVA AZEVEDO                 </t>
  </si>
  <si>
    <t xml:space="preserve">GILSON DA SILVA     </t>
  </si>
  <si>
    <t xml:space="preserve">GILSON FARIAS ALVES ME                  </t>
  </si>
  <si>
    <t>GILSON GOMES DE MEDEIROS - ME</t>
  </si>
  <si>
    <t>MERADINHO DO GILSON</t>
  </si>
  <si>
    <t xml:space="preserve">GILSON GUEDES MACIEL                    </t>
  </si>
  <si>
    <t>GILSON PAES DA SILVA</t>
  </si>
  <si>
    <t>BALANCETEC</t>
  </si>
  <si>
    <t>GILSON RODRIGUES DE CARVALHO</t>
  </si>
  <si>
    <t>CARMETAL</t>
  </si>
  <si>
    <t>GILSON XAVIER RAMOS</t>
  </si>
  <si>
    <t>QUALIFRIOS</t>
  </si>
  <si>
    <t xml:space="preserve">GILVAN DA SILVA                         </t>
  </si>
  <si>
    <t xml:space="preserve">GILVAN DA SILVA     </t>
  </si>
  <si>
    <t>GILVAN DUARTE DE VASCONCELOS</t>
  </si>
  <si>
    <t xml:space="preserve">GILVAN FREIRE DOS SANTOS ME             </t>
  </si>
  <si>
    <t xml:space="preserve">GILVAN              </t>
  </si>
  <si>
    <t>GILVANDA DE ANDRADE FERREIRA</t>
  </si>
  <si>
    <t>GILVANDRO DE ALBUQUERQUE PATRICIO REPRESENTAÇÕES LTDA</t>
  </si>
  <si>
    <t>GILVANDRO DE ALBUQUERQUE</t>
  </si>
  <si>
    <t>GILVANDRO NOGUEIRA DA SILVA ME</t>
  </si>
  <si>
    <t xml:space="preserve">GILVANETE ALVES DA NOBREGA              </t>
  </si>
  <si>
    <t xml:space="preserve">GIL                 </t>
  </si>
  <si>
    <t xml:space="preserve">GILVANETE GOMES DO CARMO                </t>
  </si>
  <si>
    <t xml:space="preserve">COMERCIAL DO CARMO  </t>
  </si>
  <si>
    <t>GILVANIA CARDOSO DE FRANÇA</t>
  </si>
  <si>
    <t>GILVANIA CARDOSO</t>
  </si>
  <si>
    <t xml:space="preserve">GILVANIO RODRIGUES DE LIMA              </t>
  </si>
  <si>
    <t xml:space="preserve">GILVANIO            </t>
  </si>
  <si>
    <t xml:space="preserve">GILVONEIDE PACIFICO DOS SANTOS - ME     </t>
  </si>
  <si>
    <t xml:space="preserve">GILVONEIDE PACIFICO </t>
  </si>
  <si>
    <t>GIMAK IND. COM. DE MAQUINAS LTDA</t>
  </si>
  <si>
    <t>GIMAK</t>
  </si>
  <si>
    <t>GINALDO JUCA DA COSTA</t>
  </si>
  <si>
    <t>MASSAS SANTA RITA</t>
  </si>
  <si>
    <t xml:space="preserve">GINIALDO LIRA VASCONCELOS               </t>
  </si>
  <si>
    <t xml:space="preserve">GINAILDO            </t>
  </si>
  <si>
    <t xml:space="preserve">GION DISTRIBUIDORA DE ALIMENTOS LTDA ME </t>
  </si>
  <si>
    <t xml:space="preserve">GION DISTRIBUIDORA  </t>
  </si>
  <si>
    <t>GIOVANI JUNIO DA SILVA</t>
  </si>
  <si>
    <t>GIOVANI JUNIOR DA SILVA</t>
  </si>
  <si>
    <t>GIOVANNA MENDONÇA DE ARAUJO</t>
  </si>
  <si>
    <t>FILTROS PB</t>
  </si>
  <si>
    <t>GIOVANNI PATRICIO DE SOUSA ME</t>
  </si>
  <si>
    <t>GIPE HOLDING E PARTICIPAÇÕES LTDA</t>
  </si>
  <si>
    <t>GIPE HOLDING</t>
  </si>
  <si>
    <t>GIRLENE FELIX DA SILVA - ME</t>
  </si>
  <si>
    <t>GISELE OLIVIA FRADE MEDEIROS</t>
  </si>
  <si>
    <t>GISELE OLIVIA</t>
  </si>
  <si>
    <t>GISELIA CARNEIRO BATISTA - ME</t>
  </si>
  <si>
    <t>GISELIA DOS SANTOS MORAIS</t>
  </si>
  <si>
    <t>GISELIA MOREIRA ALVES ME</t>
  </si>
  <si>
    <t>MATRIX TEM MATERIAIS ELETRICOS</t>
  </si>
  <si>
    <t>GISELIA PINHEIRO BARBOSA</t>
  </si>
  <si>
    <t xml:space="preserve">GISEUDA OLIVEIRA BEZERRA                </t>
  </si>
  <si>
    <t xml:space="preserve">GISEUDA             </t>
  </si>
  <si>
    <t>GISLAINE RODRIGUES DE ALMEIDA VASCONCELOS</t>
  </si>
  <si>
    <t xml:space="preserve">MB TINTAS </t>
  </si>
  <si>
    <t xml:space="preserve">GIULLYAN NOBREGA PRIMO - ME             </t>
  </si>
  <si>
    <t>GIULLYAN NOBREGA PRI</t>
  </si>
  <si>
    <t>GIVANILDO FELIX DA SILVA</t>
  </si>
  <si>
    <t xml:space="preserve">GIVANILDO VERISSIMO DE FIGUEIREDO       </t>
  </si>
  <si>
    <t xml:space="preserve">GIVANILDO VERISSIMO </t>
  </si>
  <si>
    <t>GIVERALDO DE SOUZA SILVA - ME</t>
  </si>
  <si>
    <t>D¿GIL</t>
  </si>
  <si>
    <t xml:space="preserve">GIZELDA VIEIRA DE AZEVEDO               </t>
  </si>
  <si>
    <t xml:space="preserve">GIZELDA             </t>
  </si>
  <si>
    <t>GJ COMERCIO DE GELADOS E COMESTIVEIS LTDA</t>
  </si>
  <si>
    <t>GJ RODRIGUES DOS SANTOS</t>
  </si>
  <si>
    <t>GL BILL E CIA LTDA</t>
  </si>
  <si>
    <t>AGROBILL</t>
  </si>
  <si>
    <t>GLACILIANY JUSTINO DA SILVA FREITAS - ME</t>
  </si>
  <si>
    <t>GLADIO DA NOVA LEONARDI</t>
  </si>
  <si>
    <t>G PRO</t>
  </si>
  <si>
    <t>Soledade de Minas</t>
  </si>
  <si>
    <t>GLAUCIO SILVESTRE DE SOUZA</t>
  </si>
  <si>
    <t xml:space="preserve">GLAUCO DE LIMA                          </t>
  </si>
  <si>
    <t xml:space="preserve">GLAUCO              </t>
  </si>
  <si>
    <t>GLICIA DA SILVA CIRNE</t>
  </si>
  <si>
    <t>GLIZEUDA ALBINO DOS SANTOS SILVA</t>
  </si>
  <si>
    <t>GLIZEUDA ALBINO</t>
  </si>
  <si>
    <t>GLOBAL AG DATA DADOS E ANALISES LTDA</t>
  </si>
  <si>
    <t>DATAGRO</t>
  </si>
  <si>
    <t>GLOBAL AIR CARGO JPA</t>
  </si>
  <si>
    <t>GLOBAL</t>
  </si>
  <si>
    <t>GLOBAL AIR CARGO LT</t>
  </si>
  <si>
    <t>GLOBAL AIR CARGO LTDA</t>
  </si>
  <si>
    <t>GLOBAL AIR CARGO</t>
  </si>
  <si>
    <t xml:space="preserve">GLOBAL AIR CARGO LTDA                   </t>
  </si>
  <si>
    <t xml:space="preserve">GLOBAL CARGO        </t>
  </si>
  <si>
    <t>GLOBAL AR COMÉRCIO DE REFRIGERAÇÃO LTDA.</t>
  </si>
  <si>
    <t>STR AR CONDICIONADO</t>
  </si>
  <si>
    <t>GLOBAL COMERCIO DE TINTAS E MATERIAL DE CONSTRUÇÃO LTDA</t>
  </si>
  <si>
    <t>GLOBAL COMERCIO DE TINTAS</t>
  </si>
  <si>
    <t>GLOBAL.B IMPORTAÇÃO EXPORTAÇÃO INDUSTRIA EIRELI</t>
  </si>
  <si>
    <t>GLOBAL.B IMPORTAÇÃO</t>
  </si>
  <si>
    <t>GLOBO ATACADAO LTDA</t>
  </si>
  <si>
    <t>GLOBO TRANSPORTES E LOCAÇÃO LTDA</t>
  </si>
  <si>
    <t>GLOBOEX DISTRIBUIÇÃO LTDA.</t>
  </si>
  <si>
    <t>GLOBOEX DISTRIBUIÇÃO LTDA</t>
  </si>
  <si>
    <t xml:space="preserve">GLORIA DE FATIMA GONCALVES              </t>
  </si>
  <si>
    <t xml:space="preserve">GLORIA              </t>
  </si>
  <si>
    <t>GM BOCAINA COUROS LTDA</t>
  </si>
  <si>
    <t>GM BOCAINA COUROS</t>
  </si>
  <si>
    <t xml:space="preserve">GM COMERCIO DE REPRESENTACAO LTDA       </t>
  </si>
  <si>
    <t xml:space="preserve">GM COM E REPRES LT  </t>
  </si>
  <si>
    <t>GM COMERCIO PROD. DE HIGIENIZAÇÃO PROF. LTDA</t>
  </si>
  <si>
    <t>GM COMERCIO</t>
  </si>
  <si>
    <t>GM DISTRIBUIDORA DE ALIMENTOS-MEMPRESA</t>
  </si>
  <si>
    <t>GM FARDAMENTOS</t>
  </si>
  <si>
    <t>GM FARDAS EIRELLI</t>
  </si>
  <si>
    <t>GMC COMERCIO E SERVIÇOS LTDA - ME</t>
  </si>
  <si>
    <t>GMC COMERCIO</t>
  </si>
  <si>
    <t>GMD INDUSTRIA E COMERCIO DE PLÁSTICOS LTDA</t>
  </si>
  <si>
    <t>GMD INDUSTRIA E COMERCIO DE PLÁSTICOS</t>
  </si>
  <si>
    <t>G.M.G - COMERCIO E SERVICOS DE MANUTENCAO E REPARO DE EQUIPAMENTOS LTDA - ME</t>
  </si>
  <si>
    <t>G.M.G COMERCIO E SERVIÇOS</t>
  </si>
  <si>
    <t>GMW INDUSTRIA E COMERCIO DE SOLDAS LTDA</t>
  </si>
  <si>
    <t>GMW INDUSTRIA E COMERCIO</t>
  </si>
  <si>
    <t xml:space="preserve">GMW INDUSTRIA E COMERCIO DE SOLDAS LTDA </t>
  </si>
  <si>
    <t>GMW SOLDAS</t>
  </si>
  <si>
    <t>GN COMERCIO DE COMBUSTIVEIS LTDA</t>
  </si>
  <si>
    <t xml:space="preserve">GNC COMERCIAL DE ALIMENTOS LTDA         </t>
  </si>
  <si>
    <t xml:space="preserve">GNC COMERCIAL       </t>
  </si>
  <si>
    <t>GNOATTO TRANSPORTES LTDA</t>
  </si>
  <si>
    <t>Jataí</t>
  </si>
  <si>
    <t>GOIANINHA INDUSTRIA E COMERCIO DE DOCES LTDA</t>
  </si>
  <si>
    <t xml:space="preserve">GOIANINHA INDUSTRIA E COMERCIO DE DOCES </t>
  </si>
  <si>
    <t>Ipaumirim</t>
  </si>
  <si>
    <t>GOIAS FORTE TRANSPORTE E LOGISTICA LTDA</t>
  </si>
  <si>
    <t>Anápolis</t>
  </si>
  <si>
    <t xml:space="preserve">GOIS &amp; GOIS LTDA EPP                    </t>
  </si>
  <si>
    <t xml:space="preserve">GOIS &amp; GOIS LTDA    </t>
  </si>
  <si>
    <t>GOL LINHAS AEREAS S/A</t>
  </si>
  <si>
    <t>GOLD MEGAO INDUSTRIA DE TINTAS LTDA</t>
  </si>
  <si>
    <t>GOLD MEGAO INDUSTRIA</t>
  </si>
  <si>
    <t>GOMAQ MÁQUINAS PARA ESCRITÓRIO LTDA</t>
  </si>
  <si>
    <t xml:space="preserve">GOMAQ MÁQUINAS </t>
  </si>
  <si>
    <t>GOMES FONSECA TRANSPORTES EIRELLI-ME</t>
  </si>
  <si>
    <t>GOMES FONSECA</t>
  </si>
  <si>
    <t xml:space="preserve">GOMES PAIXAO &amp; CIA LTDA                 </t>
  </si>
  <si>
    <t xml:space="preserve">GOMES PAIXAO        </t>
  </si>
  <si>
    <t>GONÇALO E FILHO LTDA</t>
  </si>
  <si>
    <t>COMERCIAL FERREIRA</t>
  </si>
  <si>
    <t>16.141.772-8</t>
  </si>
  <si>
    <t>GONÇALO PEDRO NERI NETO</t>
  </si>
  <si>
    <t>GONZAGA E ARAUJO LTDA</t>
  </si>
  <si>
    <t>16.375.895-6</t>
  </si>
  <si>
    <t>GOTEMBURGO VEÍCULOS LTDA</t>
  </si>
  <si>
    <t>GOTEMBURGO VEÍCULOS</t>
  </si>
  <si>
    <t xml:space="preserve">GP AGROPECUARIA LTDA </t>
  </si>
  <si>
    <t>GP AGROPECUARIA LTDA</t>
  </si>
  <si>
    <t>GP COMERCIO ATACADISTA DE FERTILIZANTES EIRELI - ME</t>
  </si>
  <si>
    <t xml:space="preserve">GP COMERCIO ATACADISTA DE FERTILIZANTES </t>
  </si>
  <si>
    <t>GP PNEUS LTDA</t>
  </si>
  <si>
    <t>GP PNEUS</t>
  </si>
  <si>
    <t>GR - CALDEIRARIA SERRALHERIA LTDA.</t>
  </si>
  <si>
    <t>CALDEIRARIA E SERRALHARIA EM GERAL</t>
  </si>
  <si>
    <t>GR BOLOS E SALGADOS LTDA</t>
  </si>
  <si>
    <t>GR SOARES DA SILVA</t>
  </si>
  <si>
    <t xml:space="preserve">GRACILENE GOMES DA SILVA                </t>
  </si>
  <si>
    <t xml:space="preserve">GRACILENE GOMES     </t>
  </si>
  <si>
    <t>GRAFICA JB LTDA</t>
  </si>
  <si>
    <t>GRANDIESEL BR SERVIÇOS E PEÇAS LTDA</t>
  </si>
  <si>
    <t>GRANDIESEL BR</t>
  </si>
  <si>
    <t xml:space="preserve">GRANFER IMPORT E DIST DE FERRAGENS LTDA </t>
  </si>
  <si>
    <t xml:space="preserve">GRANFER             </t>
  </si>
  <si>
    <t>GRANJA CASCAVEL LTDA</t>
  </si>
  <si>
    <t>GRANVILLE EQUIPAMENTOS DE SEGURANÇA LTDA.</t>
  </si>
  <si>
    <t>GRANVILLE</t>
  </si>
  <si>
    <t>043+460.500</t>
  </si>
  <si>
    <t xml:space="preserve">GRAO FORTE COM. DE RACAO ALIM. LTDA     </t>
  </si>
  <si>
    <t xml:space="preserve">GRAO FORTE          </t>
  </si>
  <si>
    <t>GRARAVES-GUARABIRA AVES LTDA</t>
  </si>
  <si>
    <t>Uruçuí</t>
  </si>
  <si>
    <t>GRASIELA EVERLYN GOMES DE SOUZA</t>
  </si>
  <si>
    <t>GRASIELA EVERLYN</t>
  </si>
  <si>
    <t xml:space="preserve">GRAU AQUACULTURA MARINHA LTDA           </t>
  </si>
  <si>
    <t xml:space="preserve">GRAU                </t>
  </si>
  <si>
    <t>GREEN DOMUS DESENVOLVIMENTO SUSTENTAVEL LTDA</t>
  </si>
  <si>
    <t>GREEN DOMUS</t>
  </si>
  <si>
    <t>GREEN MANUTENÇÃO E REPAROS PREDIAIS LTDA - EPP</t>
  </si>
  <si>
    <t>GREEN MANUTENÇÃO</t>
  </si>
  <si>
    <t>GREEN TECNOLOGIA E SERVIÇOS LTDA</t>
  </si>
  <si>
    <t>GRF DA CUNHA TRANSPORTES - ME</t>
  </si>
  <si>
    <t>GRF TRANSPORTES</t>
  </si>
  <si>
    <t>GRILLI EXECUÇÃO DE OBRAS LTDA - ME</t>
  </si>
  <si>
    <t>GRILLI EXECUÇÃO</t>
  </si>
  <si>
    <t xml:space="preserve">GROTA ESTIVAS E CEREAIS LTDA            </t>
  </si>
  <si>
    <t xml:space="preserve">GROTA ESTIVAS       </t>
  </si>
  <si>
    <t>GRUPO CASAS BAHIA S.A</t>
  </si>
  <si>
    <t>CASAS BAHIA</t>
  </si>
  <si>
    <t>GRUPO CASAS BAHIA S/A</t>
  </si>
  <si>
    <t xml:space="preserve">CASAS BAHIA </t>
  </si>
  <si>
    <t>DUQUE DE CAXIAS</t>
  </si>
  <si>
    <t>GRUPO SAD COMERCIO E SERVIÇOS DE INFORMATICA LTDA-ME</t>
  </si>
  <si>
    <t>GRUPO SAD</t>
  </si>
  <si>
    <t>GS COMERCIO ATACADISTA LTDA</t>
  </si>
  <si>
    <t>GS MAQUINAS E EQUIPAMENTOS LTDA- ME</t>
  </si>
  <si>
    <t>GS MAQUINAS E EQUIPAMENTOS LTDA - ME</t>
  </si>
  <si>
    <t>GSC - INDUSTRIA &amp; COMERCIO DE ALIMENTOS LTDA</t>
  </si>
  <si>
    <t xml:space="preserve">GSC - INDUSTRIA &amp; COMERCIO DE ALIMENTOS </t>
  </si>
  <si>
    <t xml:space="preserve">GSILVIO DA SILVA NE                     </t>
  </si>
  <si>
    <t xml:space="preserve">GSILVIO             </t>
  </si>
  <si>
    <t>São Bento do Una</t>
  </si>
  <si>
    <t>GSM COMERCIO E SERVIÇOS INDUSTRIAIS LTDA</t>
  </si>
  <si>
    <t>GSM MANUTENÇÃO</t>
  </si>
  <si>
    <t>GSP GADELHA PEÇAS E SERVIÇOS INDUSTRIAIS LTDA</t>
  </si>
  <si>
    <t>GSP PECAS E SERVICOS</t>
  </si>
  <si>
    <t>GSP LOG TRANSPORTES LTDA</t>
  </si>
  <si>
    <t>GS1 BRASIL - ASSOCIAÇÃO BRASILEIRA DE AUTOMAÇÃO</t>
  </si>
  <si>
    <t>GS1 BRASIL</t>
  </si>
  <si>
    <t>GT COM. DE PRO.SID., ELETRICOS,AUT,E SEG. LTDA.</t>
  </si>
  <si>
    <t>GT COM. DE PRODUTOS</t>
  </si>
  <si>
    <t>0354119-37</t>
  </si>
  <si>
    <t>GT SUPERMERCADOS LTDA</t>
  </si>
  <si>
    <t>GTCA - ENGENHARIA E CONSULTORIA AGROINDU</t>
  </si>
  <si>
    <t xml:space="preserve">GTCA ENGENHARIA     </t>
  </si>
  <si>
    <t>GTCA ENGENHARIA SUCROENERGETICA LTDA</t>
  </si>
  <si>
    <t>GTCA ENGENHARIA</t>
  </si>
  <si>
    <t>Américo de Campos</t>
  </si>
  <si>
    <t>GTS INDUSTRIA E COMERCIO DE PRODUTOS QUIMICOS E NUTRIÇÃO LTDA</t>
  </si>
  <si>
    <t>GTS INDUSTRIA ALAGOAS</t>
  </si>
  <si>
    <t>Santa Luzia do Norte</t>
  </si>
  <si>
    <t>GTS QUIMICA LTDA</t>
  </si>
  <si>
    <t>GTS QUIMICA</t>
  </si>
  <si>
    <t>GUAIRA CATARINENSE TRANSPORTE E LOGISTA LTDA</t>
  </si>
  <si>
    <t>GUAIRA CATARINENSE</t>
  </si>
  <si>
    <t>GUANABARA EXPRESS TRANSPORTES DE CARGAS S/A</t>
  </si>
  <si>
    <t>GBEX FILIAL FORTALEZA</t>
  </si>
  <si>
    <t xml:space="preserve">GUANAMBI EXPRESS LTDA                   </t>
  </si>
  <si>
    <t xml:space="preserve">GUANAMBI            </t>
  </si>
  <si>
    <t>GUARANTINS INDUSTRIA E COMERCIO DE DOCES LTDA - ME</t>
  </si>
  <si>
    <t>GUARANTINS INDUSTRIA E COMERCIO DE DOCES</t>
  </si>
  <si>
    <t>GUARAVES GUARABIRA AVES LTDA</t>
  </si>
  <si>
    <t xml:space="preserve">GUARU ELETRICIDADE E BORRACHAS LTDA     </t>
  </si>
  <si>
    <t xml:space="preserve">GUARU               </t>
  </si>
  <si>
    <t>GUEDES DISTRIBUIDORA DE PRODUTOS DE LIMPESA LTDA - ME</t>
  </si>
  <si>
    <t>GUEDES DISTRIBUIDORA</t>
  </si>
  <si>
    <t>GUERRA CONSULTORIA E PROJETOS LTDA EPP</t>
  </si>
  <si>
    <t>GUERRA CONSULTORIA</t>
  </si>
  <si>
    <t>GUERRA EMPREENDIMENTOS IMOBILIARIOS E APOIO ADMINIST</t>
  </si>
  <si>
    <t>GUERRA EMPREENDIMENTS</t>
  </si>
  <si>
    <t>GUFANI INDÚSTRIA E COMÉRCIO LTDA</t>
  </si>
  <si>
    <t>GUFANI</t>
  </si>
  <si>
    <t>029/0426359</t>
  </si>
  <si>
    <t>GUGA FEIRA COMERCIO EIRELLI ME</t>
  </si>
  <si>
    <t>GUIA TRATORES SERVIÇOS E TERRAPLENAGENS LTDA</t>
  </si>
  <si>
    <t>GUIA TRATORES SERVIÇOS E TERRAPLENAGENS</t>
  </si>
  <si>
    <t>GUILHERME ALVES FERNANDES</t>
  </si>
  <si>
    <t>GUILHERME ALVES</t>
  </si>
  <si>
    <t xml:space="preserve">GUILHERME ARAUJO DELA BIANCA            </t>
  </si>
  <si>
    <t>GUILHERME DELA BIANC</t>
  </si>
  <si>
    <t>GUILHERME COSTA SALES</t>
  </si>
  <si>
    <t>GUILHERME F DA ROCHA FILHO ME</t>
  </si>
  <si>
    <t>GUILHERME NASCIMENTO MONTEIRO</t>
  </si>
  <si>
    <t>GUIMARAES INDUSTRIA, METALURGICA, COMERCIO E SERVIÇOS LTDA.</t>
  </si>
  <si>
    <t>METALURGICA FORTEX</t>
  </si>
  <si>
    <t>GUIRADO &amp;GRECIO LTDA - ME</t>
  </si>
  <si>
    <t>GURGELMIX MAQUINAS E FERRAMENTAS S.A</t>
  </si>
  <si>
    <t>LOJA DO MECÂNICO</t>
  </si>
  <si>
    <t>GURGELMIX MAQUINAS E FERRAMENTAS S.A.</t>
  </si>
  <si>
    <t>LOJA DO MECANICO</t>
  </si>
  <si>
    <t>GUSTAVO ANDRE BARBOSA JUNIOR</t>
  </si>
  <si>
    <t>GUSTAVO ANDRE</t>
  </si>
  <si>
    <t>GUSTAVO C BARBOSA COM DE MADEIRAS LTDA</t>
  </si>
  <si>
    <t>ARMAZEM RIBEIRA</t>
  </si>
  <si>
    <t>GUSTAVO COSTA DE CARVALHO ME</t>
  </si>
  <si>
    <t>GUSTAVO HENRIQUE DA SILVA SANTIAGO</t>
  </si>
  <si>
    <t>GUSTAVO SILVA DA FONSECA</t>
  </si>
  <si>
    <t>GUTEMBERG JOSE BARBOSA DA SILVA - MEI</t>
  </si>
  <si>
    <t>DEDA FLORES</t>
  </si>
  <si>
    <t>GVS DO BRASIL LTDA.</t>
  </si>
  <si>
    <t>Monte Mor</t>
  </si>
  <si>
    <t>GVTECH SOLUCOES EM TECNOL DA INFORMACAO LTDA</t>
  </si>
  <si>
    <t>G1 SUPERMERCADOS LTDA</t>
  </si>
  <si>
    <t>G1000 - MATERIAIS FILTRANTES E BLINDAGEM RADIOLÓGICA LTDA.</t>
  </si>
  <si>
    <t>G1000 - MATERIAIS FILTRANTES E BLINDAGEM</t>
  </si>
  <si>
    <t>G1000 MATERIAIS FILTRANTES E BLINDAGEM RADIOLOGICA LTDA</t>
  </si>
  <si>
    <t>G1000</t>
  </si>
  <si>
    <t>G3 SUPERMERCADOS LTDA</t>
  </si>
  <si>
    <t>LIGZARB SUPERMERCADOS</t>
  </si>
  <si>
    <t>G5 COMERCIO DE MADEIRAS LTDA</t>
  </si>
  <si>
    <t>PLACACENTRO CLEUMY</t>
  </si>
  <si>
    <t>G5 SUPERMERCADOS LTDA</t>
  </si>
  <si>
    <t>G7 IMPORTAÇÃO COM DE DIST</t>
  </si>
  <si>
    <t>G7 IMPORTAÇÃO</t>
  </si>
  <si>
    <t>Tanabi</t>
  </si>
  <si>
    <t>H &amp; G PERGENTINO COMERCIAL LTDA</t>
  </si>
  <si>
    <t>O LOJAO DA ECONOMIA</t>
  </si>
  <si>
    <t>H C RIBEIRO - ME</t>
  </si>
  <si>
    <t>H CANTALICE DE ARAUJO &amp; CIA LTDA</t>
  </si>
  <si>
    <t>SUPERMERCADOS IRMÃOS CANTALICE</t>
  </si>
  <si>
    <t>H G COMERCIAL DE ALIMENTOS LTDA</t>
  </si>
  <si>
    <t>H GOMES DA COSTA</t>
  </si>
  <si>
    <t>H J L DE V PEIXOTO  SUPERMERCADO - ME</t>
  </si>
  <si>
    <t>Tibau</t>
  </si>
  <si>
    <t>H J L DO V PEIXOTO SUPERMERCADOS</t>
  </si>
  <si>
    <t>Grossos</t>
  </si>
  <si>
    <t>H U TRANSPORTES RODOVIARIO LTDA</t>
  </si>
  <si>
    <t>HACO ADMINISTRAÇÃO DE IMÓVEIS LTDA</t>
  </si>
  <si>
    <t>HACO</t>
  </si>
  <si>
    <t>HACO HOLDING LTDA</t>
  </si>
  <si>
    <t>HAILBAS F DE OLIVEIRA</t>
  </si>
  <si>
    <t>HAILBAS</t>
  </si>
  <si>
    <t xml:space="preserve">HALCON ALIMENTOS DO BRASIL LTDA         </t>
  </si>
  <si>
    <t xml:space="preserve">HALCON ALIMENTOS DO </t>
  </si>
  <si>
    <t xml:space="preserve">16118245-3        </t>
  </si>
  <si>
    <t>HAMBURG SUD BRASIL LTDA</t>
  </si>
  <si>
    <t>HAMBURG SUD</t>
  </si>
  <si>
    <t>294-617-31</t>
  </si>
  <si>
    <t>HANNA INDUSTRIA MECANICA LTDA.</t>
  </si>
  <si>
    <t>HANNA ENERGY</t>
  </si>
  <si>
    <t>HANNA INSTRUMENTS BRASIL IMPORTAÇÃO E EXPORTAÇÃO LTDA.</t>
  </si>
  <si>
    <t>HANNA INSTRUMENTS</t>
  </si>
  <si>
    <t>HAPVIDA ASSISSTÊNCIA MÉDICA</t>
  </si>
  <si>
    <t>HAPVIDA</t>
  </si>
  <si>
    <t>HARDEN DISTRIBUIDORA LTDA</t>
  </si>
  <si>
    <t>HARDSTAND INFORMATICA COMERCIO DE SUPRIMENTOS LTDA</t>
  </si>
  <si>
    <t>HARDSTAND</t>
  </si>
  <si>
    <t>HARDSTAND SERVIÇOS E COMERCIO DE INFORMATICA LTDA</t>
  </si>
  <si>
    <t>HARDY VIAGENS E TURISMO LTDA</t>
  </si>
  <si>
    <t>HARDY VIAGENS</t>
  </si>
  <si>
    <t>HARISSON ANDREY ALMEIDA COSTA</t>
  </si>
  <si>
    <t>HAWS AVLIS</t>
  </si>
  <si>
    <t>HAYNNY T ROCHA MINIMERCADO EIRELI</t>
  </si>
  <si>
    <t>HB EMPREENDIMENTOS COMERCIAL E SERVIÇOS LTDA</t>
  </si>
  <si>
    <t>HB HOTELS NINETY</t>
  </si>
  <si>
    <t>HC COMERCIO E SERVIÇOS LTDA</t>
  </si>
  <si>
    <t>HC PNEUS S/A</t>
  </si>
  <si>
    <t xml:space="preserve">HC PNEUS SA                             </t>
  </si>
  <si>
    <t xml:space="preserve">HC PNEUS SA         </t>
  </si>
  <si>
    <t>HC PNEUS S.A (GUARABIRA)</t>
  </si>
  <si>
    <t>HC PNEUS</t>
  </si>
  <si>
    <t>HC SERVIÇOS HIDRAULICOS LTDA - ME</t>
  </si>
  <si>
    <t>HIDRAULDIESEL</t>
  </si>
  <si>
    <t>H.C.R COMERCIO PRODUTOS INDUSTRIAIS LTDA</t>
  </si>
  <si>
    <t xml:space="preserve">H.C.R               </t>
  </si>
  <si>
    <t xml:space="preserve">16.088.868-9      </t>
  </si>
  <si>
    <t>HD - RADIOLOGIA ODONTOLOGIA DIGITAL LTDA - ME</t>
  </si>
  <si>
    <t>HD - RADIOLOGIA</t>
  </si>
  <si>
    <t>HDI SEGUROS S.A</t>
  </si>
  <si>
    <t>HDI SEGUROS</t>
  </si>
  <si>
    <t>HDS REFRIGERAÇÃO LTDA</t>
  </si>
  <si>
    <t xml:space="preserve">HDS REFRIGERAÇÃO LTDA - CAMPINA GRANDE  </t>
  </si>
  <si>
    <t xml:space="preserve">HDS REFRIGERAÇÃO </t>
  </si>
  <si>
    <t>HDS REFRIGERAÇÃO LTDA - CARUARU - PE</t>
  </si>
  <si>
    <t>HDS REFRIGERAÇÃO - CARUARU</t>
  </si>
  <si>
    <t>HDS REFRIGERAÇÃO LTDA - RECIFE</t>
  </si>
  <si>
    <t>HDT - HIDROTERMICA EQUIPAMENTOS INDUSTRIAIS LTDA.</t>
  </si>
  <si>
    <t>HDT - HIDRTOMERMICA</t>
  </si>
  <si>
    <t>HE SOLUÇÕES ELETRICAS E ASSISTENCIA TECNICA LTDA</t>
  </si>
  <si>
    <t>HIGH END SOLUÇÕES ELETRICAS</t>
  </si>
  <si>
    <t>HEGEL MARX GONCALVES SILVA 10994031467</t>
  </si>
  <si>
    <t>HEGEL MARX</t>
  </si>
  <si>
    <t>HELDER KLEYTON DA SILVA</t>
  </si>
  <si>
    <t xml:space="preserve">HELENA NUNES MACHADO                    </t>
  </si>
  <si>
    <t xml:space="preserve">HELENA              </t>
  </si>
  <si>
    <t>HELENEIDE FERNANDES LEITE</t>
  </si>
  <si>
    <t>INFORMAC</t>
  </si>
  <si>
    <t>HELENICE RODRIGUES REBOUÇAS</t>
  </si>
  <si>
    <t>SUPERMERCADO REI</t>
  </si>
  <si>
    <t xml:space="preserve">HELIO ARAUJO DE MEDEIROS                </t>
  </si>
  <si>
    <t xml:space="preserve">HELIO ARAUJO        </t>
  </si>
  <si>
    <t>HELIO DOS SANTOS LIMA</t>
  </si>
  <si>
    <t>HELIO FIRMINO ME</t>
  </si>
  <si>
    <t>HELIO FRANCISCO XAVIER DE SOUZA</t>
  </si>
  <si>
    <t>HELIO GALDINO DA SILVA</t>
  </si>
  <si>
    <t>HELIO GALDINO</t>
  </si>
  <si>
    <t xml:space="preserve">HELIO HENRIQUES DA COSTA                </t>
  </si>
  <si>
    <t>HELIO HENRIQUE DA CO</t>
  </si>
  <si>
    <t xml:space="preserve">16.123.914-5      </t>
  </si>
  <si>
    <t>HELIO VIEIRA DA SILVA</t>
  </si>
  <si>
    <t>HELOISA HELENA DE OLIVEIRA</t>
  </si>
  <si>
    <t>HELOISA HELENA</t>
  </si>
  <si>
    <t>HELOMAQ IND. E COM DE MAQUINAS AGRICOLAS LTDA</t>
  </si>
  <si>
    <t>HELOMAQ IND.</t>
  </si>
  <si>
    <t>HEME ISOLANTES TÉRMICOS E ACUSTICOS LTDA</t>
  </si>
  <si>
    <t>HEME ISOLANTES</t>
  </si>
  <si>
    <t>Itapecerica da Serra</t>
  </si>
  <si>
    <t>HENGE CONSULTORIA E SERVIÇOS NAVAL E PORTUARIOS LTDA</t>
  </si>
  <si>
    <t>HENGE CONSULTORIA E SERVIÇOS NAVAL</t>
  </si>
  <si>
    <t>HENRIQUE GONCALVES BASSINI CONSTRUCOES LTDA</t>
  </si>
  <si>
    <t xml:space="preserve">HENRIQUE MAURICIO PONTES                </t>
  </si>
  <si>
    <t xml:space="preserve">CASA DO CILCISTA    </t>
  </si>
  <si>
    <t xml:space="preserve">16.068.823-0      </t>
  </si>
  <si>
    <t>HERBERTON GOMES DOS SANTOS</t>
  </si>
  <si>
    <t>HERBICAT LTDA</t>
  </si>
  <si>
    <t>HERBICAT</t>
  </si>
  <si>
    <t xml:space="preserve">HERBICITRUS COM E EXP DE PROD AGRICOLAS </t>
  </si>
  <si>
    <t xml:space="preserve">LTDA                </t>
  </si>
  <si>
    <t xml:space="preserve">HERLANDA DE ALCANTARA WANDERLEY         </t>
  </si>
  <si>
    <t>RESTAURANTE BRISA DO</t>
  </si>
  <si>
    <t>HERMANA LAURA MARINHO AZEVEDO DE MORAIS</t>
  </si>
  <si>
    <t>HERMANO</t>
  </si>
  <si>
    <t>HERMES FRANCA DE MACEDO</t>
  </si>
  <si>
    <t xml:space="preserve">HERONIDES VICENTE DA SILVA              </t>
  </si>
  <si>
    <t xml:space="preserve">HERONIDES           </t>
  </si>
  <si>
    <t>HERONIDIA AGUIAR PARENTE</t>
  </si>
  <si>
    <t xml:space="preserve">HERQUELEIDE BRITO LIMA DE ARAUJO        </t>
  </si>
  <si>
    <t xml:space="preserve">HERQUELEIDE         </t>
  </si>
  <si>
    <t xml:space="preserve">HETENAL LOCADORA LTDA ME                </t>
  </si>
  <si>
    <t>HETENAL</t>
  </si>
  <si>
    <t xml:space="preserve">HETIER SANTINO DA SILVA                 </t>
  </si>
  <si>
    <t>HETIER SANTINO DA SI</t>
  </si>
  <si>
    <t xml:space="preserve">HEVILA KAMILLA VICENTE DE QUEIROZ ME    </t>
  </si>
  <si>
    <t xml:space="preserve">HEVILA              </t>
  </si>
  <si>
    <t>HEXIS CIENTIFICA S/A</t>
  </si>
  <si>
    <t>HG LOCAÇÕES LTDA</t>
  </si>
  <si>
    <t>HG LOCAÇÕES</t>
  </si>
  <si>
    <t>HGR LOCAÇÕES E SERVIÇOS LTDA</t>
  </si>
  <si>
    <t>HGR LOCAÇÕES</t>
  </si>
  <si>
    <t>HI - FI INFORMATICA LTDA</t>
  </si>
  <si>
    <t>HIAGO CORDEIRO PEREIRA</t>
  </si>
  <si>
    <t>HIDRA INDUSTRIA LTDA</t>
  </si>
  <si>
    <t>HIDRA LTDA</t>
  </si>
  <si>
    <t>HIDRAMAQ HIDRAULICA E MAQUINAS ESPECIAIS LTDA</t>
  </si>
  <si>
    <t xml:space="preserve">HIDRAMETAL LTDA                         </t>
  </si>
  <si>
    <t xml:space="preserve">HIDRAMETAL LTDA     </t>
  </si>
  <si>
    <t>HIDRAU TORQUE INDUSTRIA COMERCIO IMPORTAÇÃO LTDA</t>
  </si>
  <si>
    <t>HIDRAUBOMBAS LTDA</t>
  </si>
  <si>
    <t>HIDRAUBOMBAS</t>
  </si>
  <si>
    <t xml:space="preserve">HIDRAULDIESEL SERVICOS HIDRAULICOS LTDA </t>
  </si>
  <si>
    <t xml:space="preserve">HIDRAULDIESEL       </t>
  </si>
  <si>
    <t xml:space="preserve">16.140.708-0      </t>
  </si>
  <si>
    <t>HIDRAULICA PERNAMBUCANA</t>
  </si>
  <si>
    <t xml:space="preserve">HIDRAULICA PERNAMBUCANA </t>
  </si>
  <si>
    <t>HIDRAULICA RECIFE EIRELI</t>
  </si>
  <si>
    <t>HIDRAULICA RECIFE</t>
  </si>
  <si>
    <t>HIDRAUMAK HIDRAULICA COM. E REP. DE MAQ LTDA</t>
  </si>
  <si>
    <t xml:space="preserve">HIDRAUMAK </t>
  </si>
  <si>
    <t>HIDRAUPECAS INDUSTRIA E COMERCIO DE PECAS LTDA</t>
  </si>
  <si>
    <t xml:space="preserve">HIDRAUPECAS         </t>
  </si>
  <si>
    <t xml:space="preserve">024.157-120       </t>
  </si>
  <si>
    <t>HIDRAUSUL COM. PREST. SERV. EQPTS. HIDR. LTDA</t>
  </si>
  <si>
    <t>HIDRAUSUL</t>
  </si>
  <si>
    <t>HIDRAUTEC PEÇAS E SERVIÇOS HIDRÁULICOS LTDA</t>
  </si>
  <si>
    <t>HIDRAUTEC</t>
  </si>
  <si>
    <t>HIDRAUTERRA - PEÇAS E SERVIÇOS HIDRÁULICOS LTDA - ME</t>
  </si>
  <si>
    <t>HIDRAUTERRA</t>
  </si>
  <si>
    <t>HIDRELÉTRICA COM. VAREJISTA ATAC MATERIAIS ELETRICOS EIRELI - ME</t>
  </si>
  <si>
    <t>HIDRELÉTRICA COM. VAREJISTA</t>
  </si>
  <si>
    <t>HIDRO BOMBAS RIO PRETO EIRELI</t>
  </si>
  <si>
    <t>HIDRO BOMBAS</t>
  </si>
  <si>
    <t>HIDROBRAS IND E COM E REP DE EQP HID LTD</t>
  </si>
  <si>
    <t xml:space="preserve">HIDROBRAS IRRIGACAO </t>
  </si>
  <si>
    <t xml:space="preserve">16.109.783-9      </t>
  </si>
  <si>
    <t>HIDROJATO COMERCIO E ASSISTENCIA TECNICA LTDA</t>
  </si>
  <si>
    <t>KARCHER CENTER HIDROJATO</t>
  </si>
  <si>
    <t>HIDROMECÂNICA GERMEK LTDA</t>
  </si>
  <si>
    <t>GERMEK</t>
  </si>
  <si>
    <t>HIDROPLAST INDUSTRIA E COMERCIO LTDA</t>
  </si>
  <si>
    <t>HIDROPLAST</t>
  </si>
  <si>
    <t>HIDROTEC COM. E ASSIST. TECNICA LTDA-ME</t>
  </si>
  <si>
    <t>HIDROVITAL BOMBAS MOTORES E SERVICOS LTDA</t>
  </si>
  <si>
    <t>HÍFEN COMERCIO IMPORTAÇÃO E EXPORTAÇÃO LTDA</t>
  </si>
  <si>
    <t>HIFEN COMERCIO</t>
  </si>
  <si>
    <t>HIGOR DULWIER FONSECA DO NASCIMENTO</t>
  </si>
  <si>
    <t xml:space="preserve">HILDA EUGENIO ALVES CARDOSO             </t>
  </si>
  <si>
    <t xml:space="preserve">HILDA EUGENIO ALVES </t>
  </si>
  <si>
    <t xml:space="preserve">HILDETE CAXIAS DA SILVA                 </t>
  </si>
  <si>
    <t>HILDETE CAXIAS DA SI</t>
  </si>
  <si>
    <t xml:space="preserve">16.135.131-0      </t>
  </si>
  <si>
    <t>HIPER ATACADISTA EIRELI</t>
  </si>
  <si>
    <t>HIPER QUEIROZ LTDA</t>
  </si>
  <si>
    <t>Macau</t>
  </si>
  <si>
    <t>Patu</t>
  </si>
  <si>
    <t>HIPER REAL HIPERMERCADO LTDA</t>
  </si>
  <si>
    <t>HIPERGRAF COM E REPPRESENTAÇAO GRAFICA LTDA</t>
  </si>
  <si>
    <t xml:space="preserve">HIPERGRAF COM E REPPRESENTAÇAO GRAFICA </t>
  </si>
  <si>
    <t xml:space="preserve">HIPERMETAL COM E INDUSTRIA LTDA         </t>
  </si>
  <si>
    <t xml:space="preserve">HIPERMETAL          </t>
  </si>
  <si>
    <t>HIPERMETAL COMERCIO E INDUSTRIA LTDA</t>
  </si>
  <si>
    <t>HIPERMETAL</t>
  </si>
  <si>
    <t>HIPERQUEIROZ LTDA</t>
  </si>
  <si>
    <t>HIPERVED VEDAÇÕES INDUSTRIAIS LTDA - ME</t>
  </si>
  <si>
    <t>HIPERVED</t>
  </si>
  <si>
    <t>Penápolis</t>
  </si>
  <si>
    <t>HITA COMERCIO E SERVIÇOS LTDA</t>
  </si>
  <si>
    <t>HITA COMERCIO</t>
  </si>
  <si>
    <t>HITA COMÉRCIO E SERVIÇOS LTDA</t>
  </si>
  <si>
    <t>HITA COMÉRCIO</t>
  </si>
  <si>
    <t>Dias D'Ávila</t>
  </si>
  <si>
    <t xml:space="preserve">HJ DISTRIBUIDORA LTDA </t>
  </si>
  <si>
    <t>HJA DISTRIBUIDORA</t>
  </si>
  <si>
    <t>HMC HYDRAULICS LTDA</t>
  </si>
  <si>
    <t>H.N. TECNOLOGIA COMERCIO E SERVIÇOS LTDA ME</t>
  </si>
  <si>
    <t>H.N. TECNOLOGIA COMERICIO E SERVIÇO LTDA</t>
  </si>
  <si>
    <t>HOFMANN SERVIÇOS DE ESCRITORIOS VIRTUAIS LTDA</t>
  </si>
  <si>
    <t>HOFMANN SERVIÇOS</t>
  </si>
  <si>
    <t>HOH AMBIENTAL LTDA.</t>
  </si>
  <si>
    <t>HOH AMBIENTAL</t>
  </si>
  <si>
    <t>HOIST-JIB EQUIP. DE ELEVAÇÃO DE CARGAS EIRELI</t>
  </si>
  <si>
    <t>HOIST</t>
  </si>
  <si>
    <t>HOLANDA CAMINHA INDUSTRIA DE ALIMENTOS LTDA</t>
  </si>
  <si>
    <t>Oeiras</t>
  </si>
  <si>
    <t>HOLANDA CAMINHA TRANSPORTES LTDA</t>
  </si>
  <si>
    <t>HOLEC INDUSTRIAS ELÉTRICAS LTDA</t>
  </si>
  <si>
    <t>HOLEC</t>
  </si>
  <si>
    <t>HOME FINDERS ASSESSORIA LTDA ME</t>
  </si>
  <si>
    <t>HOME FINDERS ASSESSORIA LTDA</t>
  </si>
  <si>
    <t>HOMEM DO CAMPO PEÇAS AGRICOLAS</t>
  </si>
  <si>
    <t>HOMEM DO CAMPO</t>
  </si>
  <si>
    <t>HOMI SERVICOS E COMERCIO LTDA</t>
  </si>
  <si>
    <t>HOMI AUTOMACAO</t>
  </si>
  <si>
    <t>HOMY INDUSTRIA E COMERCIO DE PRODUTOS QUIMICOS LTDA</t>
  </si>
  <si>
    <t>HOMY INDUSTRIA</t>
  </si>
  <si>
    <t>HOPE HOSPITAL DE OLHOS DE PERNAMBUCO LTDA</t>
  </si>
  <si>
    <t xml:space="preserve">HOPE </t>
  </si>
  <si>
    <t>HOROS COMUNICAÇÃO</t>
  </si>
  <si>
    <t>HOROS</t>
  </si>
  <si>
    <t>HÓRUS LOCAÇÃO E COMERCIO DE EQUIPAMENTOS LTDA - EPP</t>
  </si>
  <si>
    <t>HORUS COBERTURAS</t>
  </si>
  <si>
    <t>Ibaté</t>
  </si>
  <si>
    <t>HÓRUS MONTAGEM E LOCAÇÃO DE EQUIPAMENTOS LTDA</t>
  </si>
  <si>
    <t>HÓRUS MONTAGEM</t>
  </si>
  <si>
    <t>HOSANAN ARAUJO BARBOSA</t>
  </si>
  <si>
    <t>HOSPITAL JOÃO PAULO II LTDA</t>
  </si>
  <si>
    <t>HOSPITAL JOÃO PAULO II</t>
  </si>
  <si>
    <t>HOSPITAL NOSSA SENHORA DAS NEVES S/A</t>
  </si>
  <si>
    <t>HOSPITAL N.Sª DAS NEVES</t>
  </si>
  <si>
    <t xml:space="preserve">HOSPITAL PADRE ZE                       </t>
  </si>
  <si>
    <t xml:space="preserve">HOSPITAL PADRE ZE   </t>
  </si>
  <si>
    <t>HOSPITAL SAMARITANO LTDA</t>
  </si>
  <si>
    <t xml:space="preserve">HOSPITAL SAO LUIZ LTDA                  </t>
  </si>
  <si>
    <t xml:space="preserve">HOSPITAL SAO LUIZ   </t>
  </si>
  <si>
    <t>HOTEL FAZENDA TRIUNFO LTDA ME</t>
  </si>
  <si>
    <t>HOTEL PORTAL DE GRAVATÁ LTDA</t>
  </si>
  <si>
    <t>HOTEL PORTAL DE GRAVATÁ</t>
  </si>
  <si>
    <t>Gravatá</t>
  </si>
  <si>
    <t>HOTEL REAL DO VALE EIRELLI</t>
  </si>
  <si>
    <t>HOTEL REAL DO VALE</t>
  </si>
  <si>
    <t>HOTEL VILLA RICA EIRELI ME</t>
  </si>
  <si>
    <t>HOTEL VILLA RICA</t>
  </si>
  <si>
    <t>HOTELARIA ACCOR BRASIL S/A</t>
  </si>
  <si>
    <t>IBIS</t>
  </si>
  <si>
    <t>HOTELARIA ACCOR BRASIL S/A-SCPLE CORBUSIER FLAT SERVICE</t>
  </si>
  <si>
    <t>HOTELARIA ACCOR</t>
  </si>
  <si>
    <t xml:space="preserve">HOZANA MARIA TEIXEIRA MARQUES LIRA EPP  </t>
  </si>
  <si>
    <t xml:space="preserve">CASA DO COLEGIAL    </t>
  </si>
  <si>
    <t>HOZANIRA DA SILVA SANTOS</t>
  </si>
  <si>
    <t>HPB ENGENHARIA E EQUIPAMENTOS LTDA</t>
  </si>
  <si>
    <t>HR DOS SANTOS</t>
  </si>
  <si>
    <t xml:space="preserve">HS DA SILVA INDUSTRIA E COMERCIO - ME   </t>
  </si>
  <si>
    <t xml:space="preserve">HS TRASMISSAO       </t>
  </si>
  <si>
    <t xml:space="preserve">03.219.780-2      </t>
  </si>
  <si>
    <t>HS INDUSTRIA E COMERCIO DE COMPONENTES ELETROMAGNETICOS LTDA</t>
  </si>
  <si>
    <t>HS INDUSTRIA E COMERCIO</t>
  </si>
  <si>
    <t>HS PETROLEO COMERCIO DE COMBUSTIVEL LTDA</t>
  </si>
  <si>
    <t>HS TRANSMISSÃO COMERCIO E SERVIÇOS AUTOMOTIVOS LTDA</t>
  </si>
  <si>
    <t>HS TRANSMISSÃO</t>
  </si>
  <si>
    <t>16.192.533-2</t>
  </si>
  <si>
    <t>HTV PRODUÇÕES LTDA - ME</t>
  </si>
  <si>
    <t>HTV PRODUÇÕES</t>
  </si>
  <si>
    <t>HUDSON HENRIQUES DA COSTA</t>
  </si>
  <si>
    <t>HUGO D LEON PEREIRA DA SILVA</t>
  </si>
  <si>
    <t>HUMBERTO APOLINÁRIO DA COSTA OLIVEIRA ME</t>
  </si>
  <si>
    <t>HUMBERTO TRATORES</t>
  </si>
  <si>
    <t>HUMBERTO CONSTANTINO DE ARAUJO SILVA</t>
  </si>
  <si>
    <t>HUMBERTO GAMA DE FIGUEIREDO - ME</t>
  </si>
  <si>
    <t>HUMBERTO LIMA DA SILVA - ME</t>
  </si>
  <si>
    <t>HYAGO ANTUNES GONÇALVES COSTA</t>
  </si>
  <si>
    <t>HYANCA YASMIM DE CARVALHO ALMEIDA EIRELI</t>
  </si>
  <si>
    <t xml:space="preserve">HYGOR AMARO RODRIGUES DONATO            </t>
  </si>
  <si>
    <t>HYGOR AMARO RODRIGUE</t>
  </si>
  <si>
    <t>HYSTER-YALE BRASIL EMPILHADEIRAS LTDA</t>
  </si>
  <si>
    <t>HYSTEM</t>
  </si>
  <si>
    <t>I &amp; V O RAPIDO COM DAS EMBALAGENS LTDA</t>
  </si>
  <si>
    <t>I &amp; V O RAPIDO</t>
  </si>
  <si>
    <t>I C SOBRAL DANTAS</t>
  </si>
  <si>
    <t>MERCADINHO O VAREJAO</t>
  </si>
  <si>
    <t>Upanema</t>
  </si>
  <si>
    <t>I FRANCISCO ROCHA</t>
  </si>
  <si>
    <t>MINIBOX SAO FRANCISCO</t>
  </si>
  <si>
    <t>Vera Cruz</t>
  </si>
  <si>
    <t>I L SUPERMERCADOS LTDA</t>
  </si>
  <si>
    <t>I M DE SOUTO</t>
  </si>
  <si>
    <t>I M R SILVA TRANSPORTES  - ME</t>
  </si>
  <si>
    <t>I N DA SILVA COMERCIO EIRELI</t>
  </si>
  <si>
    <t>Pedra Preta</t>
  </si>
  <si>
    <t>I P DE AZEVEDO E CIA</t>
  </si>
  <si>
    <t>SUPERMERCADO BIZOURINHO</t>
  </si>
  <si>
    <t>I S M GOMES DE MATOS EIRELI</t>
  </si>
  <si>
    <t>IAG EVANGELISTA TRANSPORTES ME</t>
  </si>
  <si>
    <t>TRANSPORTADORA ESMERALDA</t>
  </si>
  <si>
    <t>IANE INDUSTRIA DE ALIMENTOS NORDESTE LTD</t>
  </si>
  <si>
    <t xml:space="preserve">IANE IND ALIM NORD  </t>
  </si>
  <si>
    <t>IANE INDUSTRIA DE ALIMENTOS NORDESTE LTDA - RN</t>
  </si>
  <si>
    <t>IANE</t>
  </si>
  <si>
    <t xml:space="preserve">IARA MARTINS DA SILVA                   </t>
  </si>
  <si>
    <t>IARA MARTINS DA SILV</t>
  </si>
  <si>
    <t>IASKARA DANIELLA ARAUJO DANTAS DOS SANTOS</t>
  </si>
  <si>
    <t>IASKARA DANIELLA ARAUJO DANTAS DOS SANT</t>
  </si>
  <si>
    <t>IATE CLUBE DA PARAIBA</t>
  </si>
  <si>
    <t>IBC INDUSTRIA DE BLOCOS CERAMICOS</t>
  </si>
  <si>
    <t>IBEPLAS INDUSTRIA BRASILEIRA DE EMBALAGENS PLÁSTICAS LTDA</t>
  </si>
  <si>
    <t>IBEPLAS</t>
  </si>
  <si>
    <t>IBERO INDUSTRIA BRASILEIRA DE EQUIPAMENTOS ROD. S.A</t>
  </si>
  <si>
    <t xml:space="preserve">IBERO INDUSTRIA </t>
  </si>
  <si>
    <t>Itaquaquecetuba</t>
  </si>
  <si>
    <t>IBERTO DOS SANTOS COUTINHO</t>
  </si>
  <si>
    <t>IBERTO DOS SANTOS COUTINHO 33808805404</t>
  </si>
  <si>
    <t>IC TRANSPORTES LTDA</t>
  </si>
  <si>
    <t>Sumaré</t>
  </si>
  <si>
    <t>ICATU BAHIA SERVIÇOS LTDA</t>
  </si>
  <si>
    <t>ICATU BAHIA</t>
  </si>
  <si>
    <t>ICATU BRASIL SERVICOS LTDA</t>
  </si>
  <si>
    <t xml:space="preserve">ICIAL IND E COM IRMAOS ARAUJO LTDA      </t>
  </si>
  <si>
    <t xml:space="preserve">ICIAL               </t>
  </si>
  <si>
    <t xml:space="preserve">ICONIC LUBRIFICANTES S.A.       </t>
  </si>
  <si>
    <t xml:space="preserve">CHEVRON DO BRASIL            </t>
  </si>
  <si>
    <t>ICTEL INSTRUMENTAÇÃO CONTROLE E TELEMETRIA LTDA</t>
  </si>
  <si>
    <t>ICTEL INSTRUMENTAÇÃO CONTROLE E TELEMETR</t>
  </si>
  <si>
    <t>IDEAL ATACADISTA LTDA</t>
  </si>
  <si>
    <t>IDEAL ATACADISTA</t>
  </si>
  <si>
    <t>IDEAL COMMERCE IND. COM. IMP EXP. DE ALI</t>
  </si>
  <si>
    <t xml:space="preserve">IDEAL               </t>
  </si>
  <si>
    <t>IDEAL DISTRIBUIDORA DE ALIMENTOS LTDA</t>
  </si>
  <si>
    <t>IDEAL DISTRIBUIDORA</t>
  </si>
  <si>
    <t>IDEAL DISTRIBUIDORA DE PEÇAS PARA VEICULOS LTDA</t>
  </si>
  <si>
    <t>16.151.119-8</t>
  </si>
  <si>
    <t>IDEAL PEÇAS LTDA</t>
  </si>
  <si>
    <t>IDEAL PEÇAS</t>
  </si>
  <si>
    <t xml:space="preserve">IDEMAR RODRIGUES DOS SANTOS             </t>
  </si>
  <si>
    <t xml:space="preserve">IDEMAR              </t>
  </si>
  <si>
    <t>IDENILSO BAZIUK E CIA LTDA</t>
  </si>
  <si>
    <t>IE DA SILVA FILHO CARGAS - ME</t>
  </si>
  <si>
    <t>IE DA SILVA FILHO CARGAS</t>
  </si>
  <si>
    <t>IFM ELECTRONIC LTDA</t>
  </si>
  <si>
    <t>IFM ELECTRONIC</t>
  </si>
  <si>
    <t>IGNA LTDA</t>
  </si>
  <si>
    <t xml:space="preserve">IGO IALL LIMA PATRICIO                  </t>
  </si>
  <si>
    <t>IGOR BARBOZA LOPES ME</t>
  </si>
  <si>
    <t>IGOR GABRIEL DA SILVA</t>
  </si>
  <si>
    <t>GRAN NOBRE MARMORARIA</t>
  </si>
  <si>
    <t>IGOR MATHEUS DE SENA LEMOS</t>
  </si>
  <si>
    <t>IGREJA APOSTOLICA FONTE</t>
  </si>
  <si>
    <t>IGREJA EVANGELICA ASSEMBLEIA DE DEUS</t>
  </si>
  <si>
    <t>IGREJA EVANGELICA BATISTA DE INTERMARES</t>
  </si>
  <si>
    <t>IGREJA EVANGELICA BATISTA DE INTERMAR</t>
  </si>
  <si>
    <t xml:space="preserve">IGREJA EVANGELICA MISSIONARIA PENTECOSTAL </t>
  </si>
  <si>
    <t>IGREJA EVANGELICA MISSIONARIA PENTECOSTA</t>
  </si>
  <si>
    <t>IGREJA MAE DO REDENTOR</t>
  </si>
  <si>
    <t>IGREJA MAE DO REDENTO</t>
  </si>
  <si>
    <t>IHARABRAS SA INDUSTRIAS QUIMICAS</t>
  </si>
  <si>
    <t>IKEDA EMPRESARIAL LTDA</t>
  </si>
  <si>
    <t>Marília</t>
  </si>
  <si>
    <t>ILAUDENY FERNANDES DE ANDRADE</t>
  </si>
  <si>
    <t>ILBRAPA INDUSTRIA LATICINIO DO BREJO PARAIBANO LTDA</t>
  </si>
  <si>
    <t>ILBRAPA INDUSTRIA LATICINIO DO BREJO PAR</t>
  </si>
  <si>
    <t>ILCASA-IND.DE LAT. DE CAMPINA GRANDE S/A</t>
  </si>
  <si>
    <t xml:space="preserve">ILCASA              </t>
  </si>
  <si>
    <t>ILHA DOURADA BAR E RESTAURANTE LTDA</t>
  </si>
  <si>
    <t>ILHA DOURADA BAR E RESTAURANTE</t>
  </si>
  <si>
    <t xml:space="preserve">ILMA BRITO FELIX DO NASCIMENTO          </t>
  </si>
  <si>
    <t xml:space="preserve">ILMA BRITO          </t>
  </si>
  <si>
    <t>ILMA COELHO DA SILVA</t>
  </si>
  <si>
    <t>TRANSPORTES COELHO</t>
  </si>
  <si>
    <t>ILZA MEDEIROS DANTAS - ME</t>
  </si>
  <si>
    <t>MERCADINHO MEDEIROS E DANTAS</t>
  </si>
  <si>
    <t>Florânia</t>
  </si>
  <si>
    <t>IMA - INDUS. DE MASSAS ALIMENTICIAS LTDA</t>
  </si>
  <si>
    <t xml:space="preserve">IMA                 </t>
  </si>
  <si>
    <t>IMA SERVIÇOS DE GESTÃO DE IMAGEM E MARKETING LTDA</t>
  </si>
  <si>
    <t>IMA SERVIÇOS</t>
  </si>
  <si>
    <t>IMAKE EQUIPAMENTOS TERMOPLÁSTICOS</t>
  </si>
  <si>
    <t>IMAKE</t>
  </si>
  <si>
    <t xml:space="preserve">IMAL IND DE MASSAS ALIM ALVORADA LTDA   </t>
  </si>
  <si>
    <t xml:space="preserve">IMAL                </t>
  </si>
  <si>
    <t xml:space="preserve">IMASSA INDUSTRIA DE MASSA ALIMENTICIA LTDA  </t>
  </si>
  <si>
    <t xml:space="preserve">IMASSA IND.DE MASSA </t>
  </si>
  <si>
    <t>IMBIL INDUSTRIA E MANUTENÇÃO DE BOMBAS ITA LTDA</t>
  </si>
  <si>
    <t>IMBIL</t>
  </si>
  <si>
    <t>Itapira</t>
  </si>
  <si>
    <t xml:space="preserve">IMBIRIBEIRA DIESEL COMERCIO LTDA        </t>
  </si>
  <si>
    <t xml:space="preserve">IMBIRIBEIRA         </t>
  </si>
  <si>
    <t>IMBIRIBEIRA PALLETS LTDA</t>
  </si>
  <si>
    <t>IMBIRIBEIRA PALLETS</t>
  </si>
  <si>
    <t>IMDEPA ROLAM IMPORT E COM LT</t>
  </si>
  <si>
    <t>IMENSA S/A INDÚSTRIA METALURGICA DO NORDESTE</t>
  </si>
  <si>
    <t>IMENSA S/A INDÚSTRIA MET. DO NORDESTE</t>
  </si>
  <si>
    <t>IMETEX INDUSTRIA E COMERCIO LTDA</t>
  </si>
  <si>
    <t>IMETEX INDUSTRIA</t>
  </si>
  <si>
    <t>IMETEX</t>
  </si>
  <si>
    <t>IMOBILIARIA LUCENA LTDA</t>
  </si>
  <si>
    <t>IMOBILIARIA LUCENA</t>
  </si>
  <si>
    <t>IMP.E.EXP.DE MEDIDORES POLIMATE LTDA</t>
  </si>
  <si>
    <t>POLIMATE</t>
  </si>
  <si>
    <t xml:space="preserve">IMPERIAL PAES E MASSA LTDA              </t>
  </si>
  <si>
    <t xml:space="preserve">IMPERIAL PAES       </t>
  </si>
  <si>
    <t xml:space="preserve">16.182.241-0      </t>
  </si>
  <si>
    <t>IMPERIO ATACADISTA LTDA</t>
  </si>
  <si>
    <t xml:space="preserve">IMPERIO COMERCIO DE MOLAS E PECAS -ME </t>
  </si>
  <si>
    <t>IMPERIO DA CESTA BASICA COM EIRELI - ME</t>
  </si>
  <si>
    <t xml:space="preserve">IMPERIO DA PANIFICACAO LTDA             </t>
  </si>
  <si>
    <t xml:space="preserve">IMP DA PANIFICACAO  </t>
  </si>
  <si>
    <t>IMPÉRIO PEÇAS AUTOMOTIVAS</t>
  </si>
  <si>
    <t>IMPÉRIO PEÇAS AUTOMOTIVAS RP EIRELI - GO</t>
  </si>
  <si>
    <t>IMPÉRIO PEÇAS</t>
  </si>
  <si>
    <t>Itumbiara</t>
  </si>
  <si>
    <t>IMPLEMENTOS AGRICOLAS DO NORDESTE IND. E COMERCIO LTDA-IMPLANOR</t>
  </si>
  <si>
    <t>IMPLEMENTOS AGRICOLAS DO NORDESTE IND. E</t>
  </si>
  <si>
    <t>IMPORTECNICA LTDA</t>
  </si>
  <si>
    <t>IMPRIMA SILK &amp; SINALIZAÇÃO LTDA-ME</t>
  </si>
  <si>
    <t xml:space="preserve">IMV VALVULAS IND E COM DE VALVULAS LTDA </t>
  </si>
  <si>
    <t xml:space="preserve">IMV VALVULAS        </t>
  </si>
  <si>
    <t>IN NOVA METALMECÂNICA DO BRASIL EIRELLI</t>
  </si>
  <si>
    <t xml:space="preserve">IN NOVA </t>
  </si>
  <si>
    <t xml:space="preserve">INACIO APOLINARIO DO NASCIMENTO - EPP   </t>
  </si>
  <si>
    <t xml:space="preserve">INACIO              </t>
  </si>
  <si>
    <t>INACIO DE LOIOLA DE OLIVEIRA DIAS JUNIOR ME</t>
  </si>
  <si>
    <t>INACIO DE LOIOLA DE OLIVEIRA DIAS JUNIOR</t>
  </si>
  <si>
    <t>INACIO LOPES DE ANDRADE - ME</t>
  </si>
  <si>
    <t>HIDRO ELETRICA</t>
  </si>
  <si>
    <t>INACIO TAVARES DE ANDRADE NETO</t>
  </si>
  <si>
    <t>INACIO TRINDADE DE ARAUJO</t>
  </si>
  <si>
    <t>INALDA DOMINGOS DA SILVA</t>
  </si>
  <si>
    <t>INALDO CASTELO BRANCO COSTA</t>
  </si>
  <si>
    <t>INALDO MARINHO</t>
  </si>
  <si>
    <t xml:space="preserve">INALDO DE SOUSA SILVA                   </t>
  </si>
  <si>
    <t xml:space="preserve">INALDO              </t>
  </si>
  <si>
    <t>INBRAPE - TECIDOS INDUSTRIAIS LTDA</t>
  </si>
  <si>
    <t>IMBRAPE</t>
  </si>
  <si>
    <t>Vinhedo</t>
  </si>
  <si>
    <t xml:space="preserve">INCOME IND. E COM. DE METAIS LTDA       </t>
  </si>
  <si>
    <t xml:space="preserve">INCOME              </t>
  </si>
  <si>
    <t xml:space="preserve">INCOMTUBO INDUSTRIA E COMERCIO DE TUBOS </t>
  </si>
  <si>
    <t xml:space="preserve">INCOMTUBOS          </t>
  </si>
  <si>
    <t xml:space="preserve">03.699.323-9      </t>
  </si>
  <si>
    <t>INCONEX COMERCIO DE TUBOS, CONEXÕES E SERVIÇOS LTDA-ME</t>
  </si>
  <si>
    <t>INCONEX COMERCIO</t>
  </si>
  <si>
    <t>IND. ALIM DE MASSAS E BISCOITOS MAMANGUAPE LTDA.</t>
  </si>
  <si>
    <t>IND. ALIM DE MASSAS E BISCOITOS MAMANGUA</t>
  </si>
  <si>
    <t xml:space="preserve">IND. E COM. DE ALIMENTOS MANDACARU LTDA </t>
  </si>
  <si>
    <t>IND. E COM. DE ALIME</t>
  </si>
  <si>
    <t xml:space="preserve">IND. E COM. DE DOCES TUPY GUARANY LTDA  </t>
  </si>
  <si>
    <t xml:space="preserve">TUPY GUARANY        </t>
  </si>
  <si>
    <t xml:space="preserve">IND. E COM. DE GEN. ALIM. JEANE LTDA    </t>
  </si>
  <si>
    <t xml:space="preserve">JEANE LTDA          </t>
  </si>
  <si>
    <t>Itabuna</t>
  </si>
  <si>
    <t xml:space="preserve">IND. E COM. DE MASSAS ALIM. BEIJA FLOR  </t>
  </si>
  <si>
    <t xml:space="preserve">BEIJA FLOR          </t>
  </si>
  <si>
    <t xml:space="preserve">IND E COM DE OLEO E SABAO PEDROSA LTDA  </t>
  </si>
  <si>
    <t xml:space="preserve">INCOSPEL            </t>
  </si>
  <si>
    <t xml:space="preserve">IND E COM MENDONCA BARRETO LTDA         </t>
  </si>
  <si>
    <t xml:space="preserve">COCO &amp; CIA          </t>
  </si>
  <si>
    <t xml:space="preserve">20.087.258-3      </t>
  </si>
  <si>
    <t xml:space="preserve">IND E COMERCIO DE LATICINIOS IDEAL LTDA </t>
  </si>
  <si>
    <t xml:space="preserve">IND E COM LAT IDEAL </t>
  </si>
  <si>
    <t>INDAIA BRASIL AGUAS MINERAIS LTDA</t>
  </si>
  <si>
    <t xml:space="preserve">INDALTEX COMERCIO E SERVICOS LTDA       </t>
  </si>
  <si>
    <t xml:space="preserve">INDALTEX            </t>
  </si>
  <si>
    <t xml:space="preserve">IND.E COM. DE LATICINIO DIRCE LTDA      </t>
  </si>
  <si>
    <t>IND.E COM. DE LATICI</t>
  </si>
  <si>
    <t xml:space="preserve">IND.E COMERCIO DE DOCES VALE VERDE LTDA </t>
  </si>
  <si>
    <t xml:space="preserve">IND.E COM.DE DOCES  </t>
  </si>
  <si>
    <t xml:space="preserve">06.036.943-4      </t>
  </si>
  <si>
    <t>INDEL BAURU INDUSTRIA ELETROMETALURGICA LTDA</t>
  </si>
  <si>
    <t>INDEL BAURU INDUSTRIA</t>
  </si>
  <si>
    <t xml:space="preserve">INDTECK ELETRONICA INDUSTRIAL LTDA      </t>
  </si>
  <si>
    <t xml:space="preserve">INDTECK             </t>
  </si>
  <si>
    <t xml:space="preserve">INDUS. ALIMENTICIA MAURICEIA LTDA       </t>
  </si>
  <si>
    <t xml:space="preserve">MAURICEIA           </t>
  </si>
  <si>
    <t>INDUSCABOS COND. ELETRICOS LTDA</t>
  </si>
  <si>
    <t>INDUSCABOS COND.</t>
  </si>
  <si>
    <t>Poá</t>
  </si>
  <si>
    <t>INDUSTRIA &amp; COMERCIO DE DOCES SABOR SERTANEJO LTDA - ME</t>
  </si>
  <si>
    <t>INDUSTRIA &amp; COMERCIO DE DOCES SABOR SERT</t>
  </si>
  <si>
    <t xml:space="preserve">INDUSTRIA ALIMENTICIA ABC LTDA          </t>
  </si>
  <si>
    <t xml:space="preserve">INDS. ALIM. ABC     </t>
  </si>
  <si>
    <t xml:space="preserve">INDUSTRIA ALIMENTICIA CINDERELA LTDA    </t>
  </si>
  <si>
    <t xml:space="preserve">IND ALIM CINDERELA  </t>
  </si>
  <si>
    <t>INDUSTRIA ALIMENTICIA IMPERIAL PETRONIO LTDA</t>
  </si>
  <si>
    <t>INDUSTRIA BAIANA DE COLCHOES E ESPUMAS LTDA</t>
  </si>
  <si>
    <t>INDUSTRIA BAIANA</t>
  </si>
  <si>
    <t>INDUSTRIA DE ARGAMASSA E DERIVADOS COLIDEAL LTDA EPP</t>
  </si>
  <si>
    <t>INDUSTRIA DE ARGAMASSA</t>
  </si>
  <si>
    <t xml:space="preserve">INDUSTRIA DE DOCES SAO JOSE             </t>
  </si>
  <si>
    <t xml:space="preserve">DOCES SAO JOSE      </t>
  </si>
  <si>
    <t>INDUSTRIA DE LATICINIOS SANTO EXPEDITO LTDA ME</t>
  </si>
  <si>
    <t>INDUSTRIA DE LATICINIOS SANTO EXPEDITO L</t>
  </si>
  <si>
    <t>INDUSTRIA DE MAQUINA KREIS LTDA</t>
  </si>
  <si>
    <t>INDUMAK</t>
  </si>
  <si>
    <t>INDUSTRIA DE MAQUINAS AGRICOLAS PREMAG LTDA</t>
  </si>
  <si>
    <t>PREMAG</t>
  </si>
  <si>
    <t>IND  DE MASSA B JESU</t>
  </si>
  <si>
    <t>INDUSTRIA DE MASSAS J B LTDA</t>
  </si>
  <si>
    <t>INDUSTRIA DE MASSAS NUTRICRACKER LTDA ME</t>
  </si>
  <si>
    <t>INDUSTRIA DE MASSAS REAL SABOR LTDA</t>
  </si>
  <si>
    <t>IND DE MASSAS REAL SABOR</t>
  </si>
  <si>
    <t>INDUSTRIA DE MASSAS REAL SABOR</t>
  </si>
  <si>
    <t xml:space="preserve">INDUSTRIA DE PANIFICACAO PARAIBA LTDA   </t>
  </si>
  <si>
    <t xml:space="preserve">IND DE PAN PARAIBA  </t>
  </si>
  <si>
    <t xml:space="preserve">INDUSTRIA DE PANIFICACAO REALEZA LTDA   </t>
  </si>
  <si>
    <t>IND DE PANIF REALEZA</t>
  </si>
  <si>
    <t>INDUSTRIA DE PANIFICAÇÃO REALY LTDA - ME</t>
  </si>
  <si>
    <t xml:space="preserve">INDUSTRIA DE PANIFICAÇÃO REALY LTDA </t>
  </si>
  <si>
    <t>INDUSTRIA DE PANIFICAÇÃO SANTO ANTONIO LTDA</t>
  </si>
  <si>
    <t>INDUSTRIA DE PANIFICAÇÃO SANTO ANTONIO L</t>
  </si>
  <si>
    <t xml:space="preserve">INDUSTRIA DE PANIFICACAO SERTANEJA LTDA </t>
  </si>
  <si>
    <t>IND DE PANIF SERTANE</t>
  </si>
  <si>
    <t xml:space="preserve">INDUSTRIA DE PANIFICCAO IRMAOS GABRIEL  </t>
  </si>
  <si>
    <t>INDUSTRIA DE PANIFIC</t>
  </si>
  <si>
    <t>INDUSTRIA DE POLPAS DE FRUTAS IDEAL LTDA</t>
  </si>
  <si>
    <t xml:space="preserve">IND DE POLPAS IDEAL </t>
  </si>
  <si>
    <t>INDUSTRIA DE RADIADORES VALADARES LTDA</t>
  </si>
  <si>
    <t>VALADARES RADIADORES</t>
  </si>
  <si>
    <t xml:space="preserve">INDUSTRIA DE SORVETES BUON GELATTO LTDA </t>
  </si>
  <si>
    <t xml:space="preserve">BUON GELATTO        </t>
  </si>
  <si>
    <t>INDUSTRIA E COM DE CHOCOLATES FINOS DO BRASIL LTDA</t>
  </si>
  <si>
    <t>INDUSTRIA E COM DE CHOCOLATES FINOS DO B</t>
  </si>
  <si>
    <t>INDUSTRIA E COM. DE CONFECÇÃO THREE DFASHION LTDA</t>
  </si>
  <si>
    <t>INDUSTRIA E COM. DE CONFECÇÃO THREE DFAS</t>
  </si>
  <si>
    <t>INDUSTRIA E COM DE DOCES RIO PIRANHAS LT</t>
  </si>
  <si>
    <t xml:space="preserve">RIO PIRANHAS        </t>
  </si>
  <si>
    <t xml:space="preserve">INDUSTRIA E COM DE METAIS LTDA          </t>
  </si>
  <si>
    <t>INDUSTRIA E COM DE M</t>
  </si>
  <si>
    <t>INDUSTRIA E COM DE PANIFICAÇÃO DO V DO MAMANGUAPE LTDA</t>
  </si>
  <si>
    <t>INDUSTRIA E COM DE PANIFICAÇÃO DO V DO M</t>
  </si>
  <si>
    <t>INDUSTRIA E COMERCIO DE  LUSTRES RORIZ EIRELI</t>
  </si>
  <si>
    <t>INDUSTRIA E COMERCIO DE ALIMENTOS ANJOS LTDA</t>
  </si>
  <si>
    <t xml:space="preserve">INDUSTRIA E COMERCIO DE ALIMENTOS ANJOS </t>
  </si>
  <si>
    <t>INDUSTRIA E COMERCIO DE ALIMENTOS MANA LTDA ME</t>
  </si>
  <si>
    <t>INDUSTRIA E COMERCIO DE ALIMENTOS MANA L</t>
  </si>
  <si>
    <t>16.195.874-5</t>
  </si>
  <si>
    <t>INDUSTRIA E COMERCIO DE ALIMENTOS R MELO LTDA ME</t>
  </si>
  <si>
    <t>INDUSTRIA E COMERCIO DE ALIMENTOS R MELO</t>
  </si>
  <si>
    <t>INDUSTRIA E COMERCIO DE DOCES SILVA E SILVA LTDA ME</t>
  </si>
  <si>
    <t>INDUSTRIA E COMERCIO DE DOCES SILVA E SI</t>
  </si>
  <si>
    <t>INDUSTRIA E COMERCIO DE PAES MORIMITSU LTDA</t>
  </si>
  <si>
    <t>PADARIA CABO BRANCO</t>
  </si>
  <si>
    <t>INDUSTRIA E COMERCIO DE PANIFICACAO FLOR DO CAMPO LTDA</t>
  </si>
  <si>
    <t>INDUSTRIA E COMERCIO DE PRODUTOS ALIMENTICIOS PALADAR LTDA</t>
  </si>
  <si>
    <t>INDUSTRIA E COMERCIO DE PRODUTOS ALIMENT</t>
  </si>
  <si>
    <t xml:space="preserve">INDUSTRIA E COMERCIO MEGAO LTDA         </t>
  </si>
  <si>
    <t xml:space="preserve">MEGAO               </t>
  </si>
  <si>
    <t xml:space="preserve">00.140.902-6      </t>
  </si>
  <si>
    <t>INDUSTRIA MECANICA ARTEX LTDA</t>
  </si>
  <si>
    <t>São João de Meriti</t>
  </si>
  <si>
    <t>INDUSTRIA METALURGICA AMBIENTAL DO PARANÁ LTDA.</t>
  </si>
  <si>
    <t>IMAPA CONTROLE AMBIENTAL</t>
  </si>
  <si>
    <t>90144714-45</t>
  </si>
  <si>
    <t>INDUSTRIA QUIMICA ANASTACIO S/A</t>
  </si>
  <si>
    <t>QUIMICA ANASTÁCIO</t>
  </si>
  <si>
    <t>INDUSTRIA QUIMICA ANASTACIO</t>
  </si>
  <si>
    <t xml:space="preserve">INDUSTRIA TRANSFORMADORA DE FRUTAS S/A  </t>
  </si>
  <si>
    <t xml:space="preserve">INTRAFRUT           </t>
  </si>
  <si>
    <t>INDUSTRIAL COMPRESSORES LTDA-EPP</t>
  </si>
  <si>
    <t>OLINDA MAQUINAS E FERRAGENS LTDA - EPP</t>
  </si>
  <si>
    <t xml:space="preserve">INDUSTRIAS MARQUES DA COSTA LTDA        </t>
  </si>
  <si>
    <t xml:space="preserve">MARQUES DA COSTA    </t>
  </si>
  <si>
    <t>INDUSTRIAS MARRUCCI LTDA</t>
  </si>
  <si>
    <t>MARRUCCI LTDA</t>
  </si>
  <si>
    <t>INDUSTRIAS UNIDAS SM LTDA</t>
  </si>
  <si>
    <t>INDUSTRIAS SM</t>
  </si>
  <si>
    <t>INEBRÁS - INDUSTRIA DE ESCOVAS DO BRASIL</t>
  </si>
  <si>
    <t>INEBRÁS</t>
  </si>
  <si>
    <t>Suzano</t>
  </si>
  <si>
    <t>INEL COMERCIO DE MATERIAIS ELETRICOS LTDA EPP</t>
  </si>
  <si>
    <t>INEL</t>
  </si>
  <si>
    <t>INEPA - INSTITUTO DE NEUROCIENCIAS PARAIBANA LTDA</t>
  </si>
  <si>
    <t>INEPA</t>
  </si>
  <si>
    <t>INES BARBOSA DE PONTES</t>
  </si>
  <si>
    <t>INES COSTA DA SILVA</t>
  </si>
  <si>
    <t>INES COSTA DA SIVLA</t>
  </si>
  <si>
    <t xml:space="preserve">INES DA SILVA MACHADO                   </t>
  </si>
  <si>
    <t xml:space="preserve">INES                </t>
  </si>
  <si>
    <t>INEURO INSTITUTO DE NEUROCIRURGIA E CIR DA COLUNA</t>
  </si>
  <si>
    <t>INEURO INSTITUTO</t>
  </si>
  <si>
    <t>INFOBIBOS &amp; AGROBLUE LTDA ME</t>
  </si>
  <si>
    <t>INFOBIBOS</t>
  </si>
  <si>
    <t>INFOCONNECT COMERCIO E SERVIÇOS DE INFORMATICA LTDA</t>
  </si>
  <si>
    <t>INFOCONNECT</t>
  </si>
  <si>
    <t>INFORMAQ COM. E RECICLAGEM DE SERV. DE I</t>
  </si>
  <si>
    <t xml:space="preserve">INFORMAQ            </t>
  </si>
  <si>
    <t>INFORTEL INFORMATICA TELECOMUNICACOES LT</t>
  </si>
  <si>
    <t xml:space="preserve">INFORTEL            </t>
  </si>
  <si>
    <t>INGA AGROPECUARIA E MINERACAO LTDA</t>
  </si>
  <si>
    <t>INGA SERVICOS DE ALIM E BEBIDAS EIRELI</t>
  </si>
  <si>
    <t>16.350.396-6</t>
  </si>
  <si>
    <t>INGA SERVIÇOS DE ALIMENTACAO E BEBIDAS EIRELI</t>
  </si>
  <si>
    <t>INGA SERVIÇOS</t>
  </si>
  <si>
    <t>INGRAN MICRO BRASIL LTDA.</t>
  </si>
  <si>
    <t>INGRID DAYANE DA SILVA FERREIRA</t>
  </si>
  <si>
    <t>INJETRONIC INDUSTRIA E COMERCIO LTDA EPP</t>
  </si>
  <si>
    <t>INJETRONIC INDUSTRIA</t>
  </si>
  <si>
    <t>INMETRO INSTITUTO NACIONAL DE METROLOGIA QUALIDADE E TECNOLOGIA</t>
  </si>
  <si>
    <t>INMETRO XEREM</t>
  </si>
  <si>
    <t>INNOV QUIMICA INDUSTRIA E COMERCIO DE PRODUSTOS QUIMICOS LTDA</t>
  </si>
  <si>
    <t>INNOV QUIMICA INDUSTRIA</t>
  </si>
  <si>
    <t>INNOVAMATER SUPRIMENTOS INDUSTRIAIS LTDA</t>
  </si>
  <si>
    <t>INNOVAMATER SUPRIMENTOS</t>
  </si>
  <si>
    <t>INNOVAR AGRONEGOCIOS LTDA</t>
  </si>
  <si>
    <t>INNOVAR AGRONEGOCIOS</t>
  </si>
  <si>
    <t>Rio Real</t>
  </si>
  <si>
    <t>INNOVAR AGRONEGOCIOS LTDA - EPP FILIAL</t>
  </si>
  <si>
    <t>Cristinápolis</t>
  </si>
  <si>
    <t>INOVAPAR INDUSTRIA E COMERCIO DE PARAFUSOS LTDA</t>
  </si>
  <si>
    <t>INOVAR EQUIPAMENTOS</t>
  </si>
  <si>
    <t>INOVAR</t>
  </si>
  <si>
    <t>INOVE EMBALAGENS PLASTICAS LTDA</t>
  </si>
  <si>
    <t>I9 EMBALAGENS</t>
  </si>
  <si>
    <t>INOVED SOLUCOES INDUSTRIAIS EIRELI</t>
  </si>
  <si>
    <t>Guapiaçu</t>
  </si>
  <si>
    <t>INOX - TECH COMERCIO DE AÇOS INOXIDAVEL LTDA</t>
  </si>
  <si>
    <t>INOX TECH</t>
  </si>
  <si>
    <t>INOX CORTE DOBRA DE METAIS EIRELI - INOXRIO CORTE DOBRA</t>
  </si>
  <si>
    <t>INOX CORTE DOBRA</t>
  </si>
  <si>
    <t>INOXCOM EQUIAMENTOS INDUSTRIAS LTDA - EPP</t>
  </si>
  <si>
    <t>INOX COM</t>
  </si>
  <si>
    <t>INOXCOMPANY IND E COM DE CONEXÕES TUBULARES LTDA.</t>
  </si>
  <si>
    <t>INOXCOMPANY</t>
  </si>
  <si>
    <t>INOXCONSULT COMERCIO E REPRESENTACOES LT</t>
  </si>
  <si>
    <t>INOXCONSULT</t>
  </si>
  <si>
    <t>INOXFLOW TUBOS E ACESSORIOS INDUSTRIAIS LTDA</t>
  </si>
  <si>
    <t>INOXFLOW TUBOS E CONEXOES</t>
  </si>
  <si>
    <t>INOXPIRA DISTRIBUIDORA DE AÇOS LTDA</t>
  </si>
  <si>
    <t>INOXPIRA</t>
  </si>
  <si>
    <t>INOXPLASMA COM DE METAIS LTDA</t>
  </si>
  <si>
    <t>INOXPLASMA</t>
  </si>
  <si>
    <t xml:space="preserve">INOXPLASMA COMERCIO DE METAIS LTDA      </t>
  </si>
  <si>
    <t xml:space="preserve">INOXPLASMA          </t>
  </si>
  <si>
    <t>INOXRIO TUBOS E CONEXÕES LTDA</t>
  </si>
  <si>
    <t>INOX RIO</t>
  </si>
  <si>
    <t>INOXSERV COMERCIO E SERVIÇOS EM FERRO E AÇO LTDA</t>
  </si>
  <si>
    <t>INOXSERV COMERCIO</t>
  </si>
  <si>
    <t>INOX-TECH COMERCIO DE ACOS INOXIDAVEIS L</t>
  </si>
  <si>
    <t>INOX-TECH COMERCIO DE AÇOS INOXIDAVEIS LTDA</t>
  </si>
  <si>
    <t>INOX-TECH</t>
  </si>
  <si>
    <t>INOX-TECH COMÉRCIO DE AÇOS INOXIDAVEIS LTDA</t>
  </si>
  <si>
    <t>INPLANTA CONSULTORIA AMBIENTAL LTDA</t>
  </si>
  <si>
    <t>INSTITUIÇÃO DO IDOSO SANTA RITA DE CASSIA</t>
  </si>
  <si>
    <t>ISNT DO IDOSO ST RITA DE CASSIA</t>
  </si>
  <si>
    <t>INSTITUTO BRASILEIRO DO MEIO AMBIENTE - IBAMA</t>
  </si>
  <si>
    <t>IBAMA</t>
  </si>
  <si>
    <t>INSTITUTO DE HEMATOLOGIA E HEMOTERAPIA S/S LTDA</t>
  </si>
  <si>
    <t>INSTITUTO DE HEMATOLOGIA</t>
  </si>
  <si>
    <t>INSTITUTO DE METROLOGIA E QUALIDADE INDL DA PB - IMEQ</t>
  </si>
  <si>
    <t>IMEQ - PB</t>
  </si>
  <si>
    <t>INSTITUTO DE NEUROLOGIA E NEUROCIRURGIA DA PARAIBA</t>
  </si>
  <si>
    <t>INSTITUTO DE NEUROLOGIA</t>
  </si>
  <si>
    <t>INSTITUTO DOS CEGOS DA PARAIBA</t>
  </si>
  <si>
    <t>INSTITUTO FEDERAL DE EDUCACAO, CIENCIA E TECNOLOGIA DA PARAIBA</t>
  </si>
  <si>
    <t>INSTITUTO FEDERAL DE EDUCACAO, CIENCIA E</t>
  </si>
  <si>
    <t>INSTITUTO FEDERAL DE EDUCAÇÃO, CIÊNCIAS E TECNOLOGIA DO RIO GRANDE DO NORTE</t>
  </si>
  <si>
    <t xml:space="preserve">INSTITUTO FEDERAL DE EDUCAÇÃO, CIÊNCIAS </t>
  </si>
  <si>
    <t>INSTITUTO HOSPITALAR DE TRATAMENTO DA VISÃO LTDA</t>
  </si>
  <si>
    <t>INSTITUTO HOSPITALAR DE TRATAMENTO DA VISÃO</t>
  </si>
  <si>
    <t>INSTITUTO INTERNACIONAL DE PESQUISA E RESPONSAILIDADE SOCIO AMBIENTAL CHICO MENDES</t>
  </si>
  <si>
    <t>INSTITUTO CHICO MENDES</t>
  </si>
  <si>
    <t xml:space="preserve">INSTITUTO JOAO VIII                     </t>
  </si>
  <si>
    <t xml:space="preserve">INSTITUTO JOAO VIII </t>
  </si>
  <si>
    <t xml:space="preserve">INSTITUTO MODERNO                       </t>
  </si>
  <si>
    <t xml:space="preserve">INSTITUTO MODERNO   </t>
  </si>
  <si>
    <t>INSTITUTO NACIONAL DO SEGURO SOCIAL - INSS</t>
  </si>
  <si>
    <t>INSS</t>
  </si>
  <si>
    <t>INSTITUTO VIVA VIDA LTDA</t>
  </si>
  <si>
    <t>INSTITUTO WALFREDO GUEDES PEREIRA</t>
  </si>
  <si>
    <t>INSTITUTO WALFERDO</t>
  </si>
  <si>
    <t>INSTRUCAMP INSTRUMENTOS DE MEDIÇÃO LTDA</t>
  </si>
  <si>
    <t>INSTRUCAMP</t>
  </si>
  <si>
    <t>INSTRUTHERM INSTRUMENTOS DE MEDIÇÃO LTDA</t>
  </si>
  <si>
    <t>INSTRUTHERM</t>
  </si>
  <si>
    <t>INTEC COMERCIAL LTDA.</t>
  </si>
  <si>
    <t>INTECOM SERVIÇOS DE LOGISTICA LTDA</t>
  </si>
  <si>
    <t>INTECOM</t>
  </si>
  <si>
    <t>INTELLI IND DE TERMINAIS ELETRICOS LTDA.</t>
  </si>
  <si>
    <t>Orlândia</t>
  </si>
  <si>
    <t>INTER HOTEIS LTDA - ME</t>
  </si>
  <si>
    <t>INTER TOOLS INDUSTRIA E COMERCIO LTDA</t>
  </si>
  <si>
    <t>INTER TOOLS</t>
  </si>
  <si>
    <t>INTERAMINENSE INDUSTRIA E COMERCIO DE MANGUEIRAS E CONEXÕES EIRELI ME</t>
  </si>
  <si>
    <t>MAGOFLEX</t>
  </si>
  <si>
    <t>INTERCEMENT BRASIL S.A</t>
  </si>
  <si>
    <t xml:space="preserve">INTERCEMENT </t>
  </si>
  <si>
    <t>INTERCONEXAO DE DADOS COMERCIO E SERVICOS INFORMATICA TELECOM LTDA-ME</t>
  </si>
  <si>
    <t>INTERCONEXAO</t>
  </si>
  <si>
    <t>INTERFLUX VÁLVULAS E ACESSÓRIOS INDUSTRIAIS LTDA - EPP</t>
  </si>
  <si>
    <t>INTERFLUX VÁLVULAS E ACESSÓRIOS IND.LTDA</t>
  </si>
  <si>
    <t xml:space="preserve">INTERIORANA SERVICOS E CONSTRUCOES LTDA </t>
  </si>
  <si>
    <t xml:space="preserve">INTERIORANA         </t>
  </si>
  <si>
    <t>Ribeirão</t>
  </si>
  <si>
    <t>INTERLAGOS MOTORES E GERADORES LTDA</t>
  </si>
  <si>
    <t>INTERLAGOS MOTORES</t>
  </si>
  <si>
    <t>INTERLINK CORRENTES AGROINDUSTRIAL LTDA - ME</t>
  </si>
  <si>
    <t>INTERLINK CORRENTES</t>
  </si>
  <si>
    <t xml:space="preserve">INTERMELON COMERCIAL EXP. E IMP. LTDA   </t>
  </si>
  <si>
    <t xml:space="preserve">INTERMELON          </t>
  </si>
  <si>
    <t>Icapuí</t>
  </si>
  <si>
    <t>INTERNACIONAL CABOS DE AÇO E ACESSORIOS LTDA</t>
  </si>
  <si>
    <t>INTERNACIONAL CABOS</t>
  </si>
  <si>
    <t>Guarujá</t>
  </si>
  <si>
    <t xml:space="preserve">INTERNATIONAL COMMODITY TRADE S/A       </t>
  </si>
  <si>
    <t>INTERNOX CONEXÕES E METAIS LTDA.</t>
  </si>
  <si>
    <t>INTERNOX</t>
  </si>
  <si>
    <t>INTERPUMP HYDRAULICS BRASIL - INDUSTRIA E COMERCIO DE COMPONENTES HIDRULICOS LTDA</t>
  </si>
  <si>
    <t>INTERPUMP HYDRAULICS</t>
  </si>
  <si>
    <t xml:space="preserve">INTERTEK DO BRASIL INSPECOES LTDA       </t>
  </si>
  <si>
    <t xml:space="preserve">INTERTEK            </t>
  </si>
  <si>
    <t>INTER-VALVULAS INDUSTRIA, COMERCIO, IMPORTACAO E EXPORTACAO</t>
  </si>
  <si>
    <t>INTHERCONNECT CABOS E COMPONENTES LTDA.</t>
  </si>
  <si>
    <t>INTHERCONNECT CABOS E COMPONENTES LTDA</t>
  </si>
  <si>
    <t>IOB-INFORMAÇÕES OBJETIVAS PUBLIC.JURÍDICAS LTDA</t>
  </si>
  <si>
    <t>IOB</t>
  </si>
  <si>
    <t>IOFIRE TECNOLOGIA E SISTEMAS LTDA</t>
  </si>
  <si>
    <t>IOLANDA GALISA MONTENEGRO</t>
  </si>
  <si>
    <t>IOLANDO DINIZ ARAUJO</t>
  </si>
  <si>
    <t>IONALY JASMINY BEZERRA ASSUÇÃO EIRELI</t>
  </si>
  <si>
    <t>IONALY JASMINY BEZERRA ASSUNÇÃO - ME</t>
  </si>
  <si>
    <t xml:space="preserve">IONE LISBOA DE ARAUJO                   </t>
  </si>
  <si>
    <t xml:space="preserve">IONE                </t>
  </si>
  <si>
    <t xml:space="preserve">IONE MARIA DE MACEDO - ME               </t>
  </si>
  <si>
    <t xml:space="preserve">IONE MARIA          </t>
  </si>
  <si>
    <t xml:space="preserve">IONICS INFORMATICA E AUTOMACAO LTDA     </t>
  </si>
  <si>
    <t xml:space="preserve">IONICS              </t>
  </si>
  <si>
    <t xml:space="preserve">IONICS SERVICES LTDA                    </t>
  </si>
  <si>
    <t xml:space="preserve">IONICS TECHNOLOGY LTDA ME               </t>
  </si>
  <si>
    <t>IONS EQUIPAMENTOS E PRODUTOS PARA LABORATORIOS LTDA</t>
  </si>
  <si>
    <t>IPANEMA IMPORTADORA LTDA</t>
  </si>
  <si>
    <t>IPANEMA IMPORTADORA</t>
  </si>
  <si>
    <t>I.P.H SAICF</t>
  </si>
  <si>
    <t>BUENOS AIRES</t>
  </si>
  <si>
    <t>IPIRANGA LUBRIFICANTES S/A</t>
  </si>
  <si>
    <t>IPIRANGA</t>
  </si>
  <si>
    <t>IPIRANGA PRODUTOS DE PETROLEO SA</t>
  </si>
  <si>
    <t xml:space="preserve">IPIRANGA PRODUTOS DE PETROLEO S.A.      </t>
  </si>
  <si>
    <t xml:space="preserve">IPIRANGA - AL       </t>
  </si>
  <si>
    <t xml:space="preserve">IPIRANGA PRODUTOS DE PETROLEO S/A       </t>
  </si>
  <si>
    <t>IPIRANGA PRODUTOS DE PETROLEO S/A</t>
  </si>
  <si>
    <t xml:space="preserve">20.053.544-7      </t>
  </si>
  <si>
    <t xml:space="preserve">IPIRANGA PE           </t>
  </si>
  <si>
    <t xml:space="preserve">01.262.459-4      </t>
  </si>
  <si>
    <t xml:space="preserve">IPIRANGA     CE     </t>
  </si>
  <si>
    <t xml:space="preserve">IPIRANGA PB            </t>
  </si>
  <si>
    <t xml:space="preserve">16.079.246-0      </t>
  </si>
  <si>
    <t>IPLAMM - INDUSTRIA DE PLASTICOS LTDA</t>
  </si>
  <si>
    <t>IPLAMM</t>
  </si>
  <si>
    <t>IPLAN INDUSTRIA E COMERCIO DE PLÁSTICOS DO NORDESTE LTDA</t>
  </si>
  <si>
    <t>IPLAN INDSUTRIA</t>
  </si>
  <si>
    <t>IPM - INDUSTRIA DE PRODUTOS METALURGICOS LTDA.</t>
  </si>
  <si>
    <t>IPS CONTABILIDADE LTDE ME</t>
  </si>
  <si>
    <t>IQ SERVICE ELETRONICA LTDA</t>
  </si>
  <si>
    <t xml:space="preserve">IQ ELETRONICA </t>
  </si>
  <si>
    <t>IRACABOS MATERIAIS ELETRICOS LTDA</t>
  </si>
  <si>
    <t>IRACABOS</t>
  </si>
  <si>
    <t>IRACILDO FRANCISCO SILVA</t>
  </si>
  <si>
    <t>IRANEIDE SANTOS DO NASCIMENTO MACHADO</t>
  </si>
  <si>
    <t>IRANI DE ARAUJO MENEZES</t>
  </si>
  <si>
    <t xml:space="preserve">IRANI DOS SANTOS SOUZA                  </t>
  </si>
  <si>
    <t xml:space="preserve">IRANI DOS SANTOS    </t>
  </si>
  <si>
    <t>IRANILDO CRUZ REPRESENTACOES COMERCIAIS LTDA</t>
  </si>
  <si>
    <t xml:space="preserve">IRANILDO CRUZ REPRESENTACOES COMERCIAIS </t>
  </si>
  <si>
    <t>IRBI - MAQUINAS E EQUIPAMENTOS LTDA</t>
  </si>
  <si>
    <t xml:space="preserve">IRENALDO CASSIANO GOMES FILHO           </t>
  </si>
  <si>
    <t xml:space="preserve">IRENALDO            </t>
  </si>
  <si>
    <t xml:space="preserve">IRENALDO FERNANDES PIMENTE              </t>
  </si>
  <si>
    <t>IRENALDO FERNANDES P</t>
  </si>
  <si>
    <t>IRENALDO JOAO-127 LAMBAIO</t>
  </si>
  <si>
    <t>IRENE DOS SANTOS DANTAS MACEDO</t>
  </si>
  <si>
    <t>IRENE MACEDO BARROS</t>
  </si>
  <si>
    <t>IRENE SOUZA DA SILVA - ME</t>
  </si>
  <si>
    <t>IRENE VIEIRA FURONI</t>
  </si>
  <si>
    <t>IRENILDA FERNANDES SILVA ME</t>
  </si>
  <si>
    <t xml:space="preserve">IRGN MATERIAIS ELETRICOS LTDA           </t>
  </si>
  <si>
    <t xml:space="preserve">IRGN                </t>
  </si>
  <si>
    <t xml:space="preserve">IRIVAN MACEDO - ME                      </t>
  </si>
  <si>
    <t xml:space="preserve">IRIVAN              </t>
  </si>
  <si>
    <t>IRMÃOS AMALCABURIO LTDA</t>
  </si>
  <si>
    <t xml:space="preserve">AMALCABURIO LATARIAS </t>
  </si>
  <si>
    <t>IRMAOS CLARA DISTRIBUIDORA DE PECAS LTDA</t>
  </si>
  <si>
    <t>IRMAOS CLARA</t>
  </si>
  <si>
    <t xml:space="preserve">IRMAOS FERNANDES RIBEIRO &amp; CIA LTDA     </t>
  </si>
  <si>
    <t>IRMAOS FERNANDES-FIL</t>
  </si>
  <si>
    <t xml:space="preserve">IRMAOS FERNANDES RIBEIRO CIA LTDA       </t>
  </si>
  <si>
    <t>MERCADINHO FERNANDES</t>
  </si>
  <si>
    <t xml:space="preserve">IRMAOS GOMES LTDA                       </t>
  </si>
  <si>
    <t xml:space="preserve">IRMAOS GOMES        </t>
  </si>
  <si>
    <t xml:space="preserve">IRMAOS MACEDO LTDA                      </t>
  </si>
  <si>
    <t xml:space="preserve">MACEDO              </t>
  </si>
  <si>
    <t>IRMÃOS MONTEIRO LOJAS DE DEPARTAMENTOS OU MAGAZINE LTDA ME</t>
  </si>
  <si>
    <t>IRMÃOS MONTEIRO LOJAS DEPARTAMENTOS OU M</t>
  </si>
  <si>
    <t>IRMÃOS MUFFATO CIA LTDA</t>
  </si>
  <si>
    <t>SUPER MULFFATO.COM</t>
  </si>
  <si>
    <t>Cambé</t>
  </si>
  <si>
    <t>IRMAOS NASCIMENTO COMERCIO LTDA</t>
  </si>
  <si>
    <t>IRMAOS NUNES SUPERMERCADO LTDA - ME</t>
  </si>
  <si>
    <t>IRMAOS SOUZA PRODUTOS ALIMENTICIOS LTDA</t>
  </si>
  <si>
    <t>IRMAOS SOUZA PRODUTOS ALIMENTICIOS</t>
  </si>
  <si>
    <t>IRMÃOS TEIXEIRA COMERCIO DE PRODUTOS FARMACEITICOS</t>
  </si>
  <si>
    <t>IRMÃOES TEIXEIRA COMERCIO</t>
  </si>
  <si>
    <t>IRN PECAS DE VEICULOS LTDA</t>
  </si>
  <si>
    <t>IRN PEÇAS TRANSBORDOS</t>
  </si>
  <si>
    <t>IRRBRA FABRICAÇÃO DE EQUIPAMENTOS AGRICOLAS LTDA</t>
  </si>
  <si>
    <t>IRRBRA FABRICAÇÃO DE EQUIPAMENTOS AGRICO</t>
  </si>
  <si>
    <t>IRRIGABRAS IRRIGAÇÃO DO BRASIL LTDA</t>
  </si>
  <si>
    <t>IRRIGABRASIL IND.  COM. DE MAQUINAS LTDA</t>
  </si>
  <si>
    <t xml:space="preserve">IRRIGABRASIL        </t>
  </si>
  <si>
    <t xml:space="preserve">137.016.125-5     </t>
  </si>
  <si>
    <t xml:space="preserve">IRRIGACAO  </t>
  </si>
  <si>
    <t>IRRIGACAO  117</t>
  </si>
  <si>
    <t>IRRIGACAO  139</t>
  </si>
  <si>
    <t>IRRIGACAO  141</t>
  </si>
  <si>
    <t>IRRIGAÇÃO 114-JOSE FELIPE</t>
  </si>
  <si>
    <t>IRRIGAÇÃO 118-JOSE HUMBERTO</t>
  </si>
  <si>
    <t>IRRIGACAO 125</t>
  </si>
  <si>
    <t>IRRIGAÇÃO 138-ROMARIO</t>
  </si>
  <si>
    <t>IRRIGAÇÃO 140-NIVALDO</t>
  </si>
  <si>
    <t xml:space="preserve">IRRIGACAO 142 </t>
  </si>
  <si>
    <t>IRRIGACAO115-DIVERSOS</t>
  </si>
  <si>
    <t xml:space="preserve">IRRIGAMAIS INDUSTRIA E COMERCIO LTDA </t>
  </si>
  <si>
    <t>IRRIGAMAIS</t>
  </si>
  <si>
    <t>IRRIGART-ENGENHARIA E CONSULTORIA EM RECURSOS HIDRICOS E MEIO AMBIENTE LTDA</t>
  </si>
  <si>
    <t>IRROGART-ENGENHARIA E CONSULTORIA</t>
  </si>
  <si>
    <t xml:space="preserve">IRS IND. E COMERCIO DE ALIMENTOS LTDA   </t>
  </si>
  <si>
    <t xml:space="preserve">IRS                 </t>
  </si>
  <si>
    <t>IRSA ROLAMENTOS S/A</t>
  </si>
  <si>
    <t>IRUSA ROLAMENTOS LTDA</t>
  </si>
  <si>
    <t>IRUSA</t>
  </si>
  <si>
    <t>IS TRANSPORTE E LOCAÇÃO DE EQUIPAMENTOS LTDA</t>
  </si>
  <si>
    <t>TS GUINCHO</t>
  </si>
  <si>
    <t xml:space="preserve">ISABEL CRISTINA DA COSTA                </t>
  </si>
  <si>
    <t xml:space="preserve">ISABEL C. DA COSTA  </t>
  </si>
  <si>
    <t xml:space="preserve">ISABEL CRISTINA DA SILVA                </t>
  </si>
  <si>
    <t xml:space="preserve">ISABEL CRISTINA     </t>
  </si>
  <si>
    <t>ISABEL CRISTINA PEREIRA</t>
  </si>
  <si>
    <t xml:space="preserve">ISABEL DIAS DE OLIVEIRA                 </t>
  </si>
  <si>
    <t>ISABEL DIAS DE OLIVE</t>
  </si>
  <si>
    <t>ISABELA COSTA DAINESI</t>
  </si>
  <si>
    <t xml:space="preserve">ISABELA FLAVIA DE ARAUJO                </t>
  </si>
  <si>
    <t xml:space="preserve">ISABELA             </t>
  </si>
  <si>
    <t>ISAC GONCALVES DE VASCONCELOS</t>
  </si>
  <si>
    <t>ISAIAS SILVA DOS SANTOS-ME</t>
  </si>
  <si>
    <t xml:space="preserve">ISAIAS VIEIRA BASTOS - EPP              </t>
  </si>
  <si>
    <t>ISAIAS VIEIRA BASTOS</t>
  </si>
  <si>
    <t>ISANIKELY SILVA DE LIMA</t>
  </si>
  <si>
    <t>ISANIKELY SILVA</t>
  </si>
  <si>
    <t>ISAURA SORAYA DA COSTA CARVALHO</t>
  </si>
  <si>
    <t xml:space="preserve">ISBAL IND E COM DE LATICINIOS LTDA      </t>
  </si>
  <si>
    <t xml:space="preserve">ISBAL IND E COM     </t>
  </si>
  <si>
    <t xml:space="preserve">16136593-0        </t>
  </si>
  <si>
    <t>ISM PRIME CAPITAL TRADE  LTDA</t>
  </si>
  <si>
    <t>ISM AGRIBUSINESS</t>
  </si>
  <si>
    <t xml:space="preserve">ISMAEL ARAUJO DOS SANTOS                </t>
  </si>
  <si>
    <t xml:space="preserve">ISMAEL              </t>
  </si>
  <si>
    <t>ISMAEL GOMES DA SILVA</t>
  </si>
  <si>
    <t xml:space="preserve">ISMALIA VITURINO DA SILVA               </t>
  </si>
  <si>
    <t xml:space="preserve">ISMALIA             </t>
  </si>
  <si>
    <t>ISOBOMBAS COMERCIO DE BOMBAS HIDRAULICAS</t>
  </si>
  <si>
    <t>ISOBOMBAS COMERCIO</t>
  </si>
  <si>
    <t>ISOESTE NORDESTE INDUSTRIA E COMERCIO I</t>
  </si>
  <si>
    <t>ISOESTE</t>
  </si>
  <si>
    <t>ISOPLUS INDUSTRIA E COMERCIO DE MATERIAIS PLASTICOS EIRELI</t>
  </si>
  <si>
    <t>ISOPLUS</t>
  </si>
  <si>
    <t>ISOPORPLUS COMERCIO E INDUSTRIA EIRELI</t>
  </si>
  <si>
    <t>ISOPORPLUS</t>
  </si>
  <si>
    <t xml:space="preserve">ISRAEL PONTES FRANCISCO                 </t>
  </si>
  <si>
    <t xml:space="preserve">ISRAEL              </t>
  </si>
  <si>
    <t xml:space="preserve">ITAGUARY AGENCIAMENTO E TRANSP. DE CARGAS LTDA </t>
  </si>
  <si>
    <t>ITAGUARY</t>
  </si>
  <si>
    <t>ITAL PRODUTOS INDUSTRIAIS LTDA</t>
  </si>
  <si>
    <t>ITALINDUSTRIA TERMO ELETRO MECANICA LTDA</t>
  </si>
  <si>
    <t>ITALINDUSTRIA</t>
  </si>
  <si>
    <t>ITALO ALMEIDA FIALHO-ME</t>
  </si>
  <si>
    <t>PROBALANCING</t>
  </si>
  <si>
    <t xml:space="preserve">ITALO CAVALCANTE ROSAS                  </t>
  </si>
  <si>
    <t xml:space="preserve">ITALO               </t>
  </si>
  <si>
    <t>ITALO JHORDAN DE CARVALHO ME</t>
  </si>
  <si>
    <t>ITALO JHORDAN</t>
  </si>
  <si>
    <t>ITALPRATES COMERCIO E IMPORTAÇÃO DE PEÇAS PARA TRATORES LTDA</t>
  </si>
  <si>
    <t>ITALY - VALVULAS E METAIS LTDA</t>
  </si>
  <si>
    <t>ITAMAR DE SOUZA ME</t>
  </si>
  <si>
    <t xml:space="preserve">ITAPESSOCA AGRO INDUSTRIAL S/A          </t>
  </si>
  <si>
    <t xml:space="preserve">ITAPESSOCA          </t>
  </si>
  <si>
    <t>ITAPETI MAT. ELETRICO INDL LTDA</t>
  </si>
  <si>
    <t>ITAPETI</t>
  </si>
  <si>
    <t>ITAÚ SEGUROS DE AUTO E RESIDÊNCIA</t>
  </si>
  <si>
    <t>ITAÚ SEGUROS</t>
  </si>
  <si>
    <t>ITAUPEÇAS-ITAMAR COM DE AUTOPEÇAS LTDA</t>
  </si>
  <si>
    <t>ITAUPEÇAS</t>
  </si>
  <si>
    <t>ITEP-ASSOCIAÇÃO INSTITUTO DE TECNOLOGIA DE PERNANBUCO</t>
  </si>
  <si>
    <t>ITEP</t>
  </si>
  <si>
    <t>ITG INDUSTRIA E TRANSPORTES EIRELI</t>
  </si>
  <si>
    <t>ITHILLA RAIANE BRANDAO BARBOSA</t>
  </si>
  <si>
    <t>ITOGRASS AGRICOLA NORDESTE LTDA</t>
  </si>
  <si>
    <t>ITOGRASS AGRICOLA</t>
  </si>
  <si>
    <t xml:space="preserve">ITR SOUTH AMERICA COM. IMP E EXP LTDA   </t>
  </si>
  <si>
    <t xml:space="preserve">ITR SOIUTH AMERICA  </t>
  </si>
  <si>
    <t>IVA FELIX DE OLIVEIRA</t>
  </si>
  <si>
    <t>IVA FELIX</t>
  </si>
  <si>
    <t>IVAILSON DE JESUS PIRES</t>
  </si>
  <si>
    <t>IVANILSON DE JESUS PIRES</t>
  </si>
  <si>
    <t>IVAN ALMEIDA - ME</t>
  </si>
  <si>
    <t>IVAN DANTAS DE SOUZA</t>
  </si>
  <si>
    <t>BELALINE FARDAMENTOS</t>
  </si>
  <si>
    <t>IVAN MARQUES LISBOA</t>
  </si>
  <si>
    <t xml:space="preserve">IVAN PAULO DA SILVA                     </t>
  </si>
  <si>
    <t xml:space="preserve">IVAN PAULO DA SILVA </t>
  </si>
  <si>
    <t xml:space="preserve">IVANA MEDEIROS FRANCA                   </t>
  </si>
  <si>
    <t xml:space="preserve">IVANA               </t>
  </si>
  <si>
    <t>IVANCLAYTON ROCHA DE MENEZES</t>
  </si>
  <si>
    <t>IVANETE MARIA FERNANDES</t>
  </si>
  <si>
    <t>IVANILDA MARIA SANTOS DE LIMA</t>
  </si>
  <si>
    <t>IVANILDO ALVES SIMAO - ME</t>
  </si>
  <si>
    <t xml:space="preserve">IVANILDO DAVI ALVES                     </t>
  </si>
  <si>
    <t xml:space="preserve">IVANILDO            </t>
  </si>
  <si>
    <t xml:space="preserve">IVANILDO DE LIMA FERREIRA JUNIOR        </t>
  </si>
  <si>
    <t xml:space="preserve">IVANILDO DE LIMA    </t>
  </si>
  <si>
    <t xml:space="preserve">IVANILDO RUFINO DOS SANTOS              </t>
  </si>
  <si>
    <t>Borborema</t>
  </si>
  <si>
    <t>IVANILDO SILVA DAS NEVES</t>
  </si>
  <si>
    <t>OFICINA D'MOLAS</t>
  </si>
  <si>
    <t xml:space="preserve">IVANILDO VIEIRA CARNEIRO                </t>
  </si>
  <si>
    <t xml:space="preserve">IVANILDO VIEIRA     </t>
  </si>
  <si>
    <t>IVO BISPO DOS SANTOS</t>
  </si>
  <si>
    <t>IVO MIGUEL DOS SANTOS PEREIRA</t>
  </si>
  <si>
    <t xml:space="preserve">IVO NUNES OLIVEIRA                      </t>
  </si>
  <si>
    <t xml:space="preserve">IVO NUNES           </t>
  </si>
  <si>
    <t xml:space="preserve">16.112.658-8      </t>
  </si>
  <si>
    <t>IVO OLIVEIRA FELIX - ME</t>
  </si>
  <si>
    <t>CASA DOS MACACOS</t>
  </si>
  <si>
    <t xml:space="preserve">IVONALDO CIRINO DA SILVA                </t>
  </si>
  <si>
    <t xml:space="preserve">IVONALDO            </t>
  </si>
  <si>
    <t>IVONILDO HERMINIO DA SILVA - MEI</t>
  </si>
  <si>
    <t>IVONALDO HERMINIO DA SILVA - MEI</t>
  </si>
  <si>
    <t>IVONILDO RODRIGUES GOMES VAREJINHO</t>
  </si>
  <si>
    <t>IVONILDO RODRIGUES</t>
  </si>
  <si>
    <t>IVYA MARLEI SANTOS LIMA DE SOUZA-ME</t>
  </si>
  <si>
    <t>IZABEL BIZERRA SAMPAIO</t>
  </si>
  <si>
    <t>IZABEL CRISTINA DA SILVA MOURA</t>
  </si>
  <si>
    <t>IZABEL CRISTINA IMPERIANO DE LIMA</t>
  </si>
  <si>
    <t>TRANSPORTADORA AGUIA DOURADA</t>
  </si>
  <si>
    <t>IZABEL E DANIELE SUPERMERCADO VAREJAO LTDA - ME</t>
  </si>
  <si>
    <t>IZABEL E DANIELE SUP VAREJAO LTDA - ME</t>
  </si>
  <si>
    <t>IZAEL CORTEZ DANTAS - ME</t>
  </si>
  <si>
    <t xml:space="preserve">IZAIAS DOS SANTOS RIBEIRO               </t>
  </si>
  <si>
    <t xml:space="preserve">IZAIAS              </t>
  </si>
  <si>
    <t>IZAIAS RODRIGUES CARDOSO</t>
  </si>
  <si>
    <t>IZILDO DOS SANTOS LUIZ</t>
  </si>
  <si>
    <t>I2W COMERCIO DE PRODUTOS DE INFORMATICA LTDA - ME</t>
  </si>
  <si>
    <t>I2W COMERCIO DE PRODUTOS</t>
  </si>
  <si>
    <t xml:space="preserve">J &amp; D COM DE PRODUTOD ALIM LTDA         </t>
  </si>
  <si>
    <t xml:space="preserve">J &amp; D JOAO FCO      </t>
  </si>
  <si>
    <t>J &amp; D LOCAÇÃO DE MAQ E EQUIP.LTDA</t>
  </si>
  <si>
    <t>AGAE LOCAÇÕES</t>
  </si>
  <si>
    <t>J &amp; E EMPACOTAMENTO E COMERCIO ATACADISTA DE ALIMENTOS LTDA</t>
  </si>
  <si>
    <t>J &amp; E EMPACOTAMENTO E COMERCIO ATACADIST</t>
  </si>
  <si>
    <t>J &amp; P COMERCIO VAREJISTA DE ALIMENTOS LTDA - ME</t>
  </si>
  <si>
    <t>J &amp; P COMERCIO VAREJISTA DE ALIMENTOS LT</t>
  </si>
  <si>
    <t>J. A DE ARAUJO NETO DISTRIBUIDORA ME</t>
  </si>
  <si>
    <t>J A DISTRIBUIDORA LTDA EPP</t>
  </si>
  <si>
    <t>J A F DOS SANTOS</t>
  </si>
  <si>
    <t>20.040.838-0</t>
  </si>
  <si>
    <t>J. ALVES COMERCIO DE ALIMENTOS LTDA</t>
  </si>
  <si>
    <t xml:space="preserve">J. ALVES DE ARAUJO MINIMERCADO          </t>
  </si>
  <si>
    <t xml:space="preserve">J. ALVES            </t>
  </si>
  <si>
    <t>J ALVES DE ARAUJO QUITANDEIRO</t>
  </si>
  <si>
    <t xml:space="preserve">J. ALVES DE OLIVEIRA MERCEARIA          </t>
  </si>
  <si>
    <t>J. ANSELMO DA SILVA &amp; CIA LTDA</t>
  </si>
  <si>
    <t>J. ANSELMO DA SILVA</t>
  </si>
  <si>
    <t>J ANSELMO DA SILVA E CIA LTDA</t>
  </si>
  <si>
    <t>J ANSELMO</t>
  </si>
  <si>
    <t>J. ARAUJO DE MIRANDA EIRELI</t>
  </si>
  <si>
    <t>Floresta do Araguaia</t>
  </si>
  <si>
    <t xml:space="preserve">J. B. COMERCIAL LTDA                    </t>
  </si>
  <si>
    <t>J. B. COMERCIAL LTDA</t>
  </si>
  <si>
    <t xml:space="preserve">J. B. DE OLIVEIRA MERCEARIA             </t>
  </si>
  <si>
    <t>J. B.  DE OLIVEIRA M</t>
  </si>
  <si>
    <t>J B DOS SANTOS VAREJISTA - ME</t>
  </si>
  <si>
    <t>SUPERMIL SUPERMERCADOS</t>
  </si>
  <si>
    <t>Pendências</t>
  </si>
  <si>
    <t xml:space="preserve">J B INDUSTRIA DE DOCES LTDA             </t>
  </si>
  <si>
    <t xml:space="preserve">J B INDUSTRIA       </t>
  </si>
  <si>
    <t>J B M DE MORAIS</t>
  </si>
  <si>
    <t>J B PIMENTEL PANIFICADORA LTDA</t>
  </si>
  <si>
    <t xml:space="preserve">J. BATISTA PEREIRA                      </t>
  </si>
  <si>
    <t xml:space="preserve">J. BATISTA          </t>
  </si>
  <si>
    <t xml:space="preserve">J C RIBEIRO MINIMERCADO LTDA                 </t>
  </si>
  <si>
    <t xml:space="preserve">J C RIBEIRO MINIMERCADO LTDA      </t>
  </si>
  <si>
    <t xml:space="preserve">J C RODRIGUES MERCADINHO                </t>
  </si>
  <si>
    <t>J C RODRIGUES MERCAD</t>
  </si>
  <si>
    <t>J CABRAL SERVIÇOS LTDA</t>
  </si>
  <si>
    <t>J CABRAL</t>
  </si>
  <si>
    <t>J. CARLOS COMERCIO ATACADISTA DE MOVEIS LTDA</t>
  </si>
  <si>
    <t>J,CARLOS MOVEIS</t>
  </si>
  <si>
    <t>J. CARLOS MOVEIS CORPORATIVOS</t>
  </si>
  <si>
    <t>J. CARLOS MOVEIS LTDA</t>
  </si>
  <si>
    <t>J. CARLOS</t>
  </si>
  <si>
    <t>J. CARLOS SERVIÇOS LTDA</t>
  </si>
  <si>
    <t>J. CARLOS SERVIÇOS</t>
  </si>
  <si>
    <t>J CARNEIRO COM E REPRESENTAÇÕES LTDA  CTA</t>
  </si>
  <si>
    <t>J CARNEIRO</t>
  </si>
  <si>
    <t xml:space="preserve">J. DA SILVA ALIMENTOS                   </t>
  </si>
  <si>
    <t xml:space="preserve">J. DA SILVA         </t>
  </si>
  <si>
    <t>J E VAREJÃO SUPERMERCADO EIRELLI</t>
  </si>
  <si>
    <t>J E VAREJAO</t>
  </si>
  <si>
    <t>J EDILSON DA CUNHA EPP</t>
  </si>
  <si>
    <t>MERCADINHO J EDILSON</t>
  </si>
  <si>
    <t>J F BESERRA - ME</t>
  </si>
  <si>
    <t xml:space="preserve">MERCADINHO O SACOLAO </t>
  </si>
  <si>
    <t>J F BEZERRA COMERCIO LTDA</t>
  </si>
  <si>
    <t>SUPERMERCADO DOIS IRMAOS</t>
  </si>
  <si>
    <t>Areia Branca</t>
  </si>
  <si>
    <t>J. F. DE MORAIS JUNIOR - TRANSPORTES EIRELI ME</t>
  </si>
  <si>
    <t>J. F. DE MORAIS JUNIOR - TRANSPORTES EIR</t>
  </si>
  <si>
    <t xml:space="preserve">J F DOS SANTOS ME                       </t>
  </si>
  <si>
    <t xml:space="preserve">J F DOS SANTOS      </t>
  </si>
  <si>
    <t>J F GOMES</t>
  </si>
  <si>
    <t>J FELIX DA SILVA FILHO ME</t>
  </si>
  <si>
    <t xml:space="preserve">J. FERNANDES DE SOUZA MERCEARIA         </t>
  </si>
  <si>
    <t xml:space="preserve">J. FERNANDES        </t>
  </si>
  <si>
    <t xml:space="preserve">J. FRANCISCO DE OLIVEIRA                </t>
  </si>
  <si>
    <t xml:space="preserve">J. FRANCISCO        </t>
  </si>
  <si>
    <t>J G DANTAS &amp; CIA LTDA</t>
  </si>
  <si>
    <t>J H TRANSPORTES LTDA.</t>
  </si>
  <si>
    <t>Surubim</t>
  </si>
  <si>
    <t>J JUNIOR DA SILVA  SUPERMERCADO - ME</t>
  </si>
  <si>
    <t>SUPERMERCADO SEMANAU</t>
  </si>
  <si>
    <t>J K INDUSTRIA DE PANIFICAÇÃO LTDA</t>
  </si>
  <si>
    <t>J L DA SILVA COMERCIO LTDA</t>
  </si>
  <si>
    <t>BOBONIERE SABOR DE MEL</t>
  </si>
  <si>
    <t>J L DE MEDEIROS &amp; ARAUJO LTDA</t>
  </si>
  <si>
    <t>LEVA MAIS ATACAREJO</t>
  </si>
  <si>
    <t xml:space="preserve">J. L. DE MEDEIROS &amp; ARAUJO LTDA         </t>
  </si>
  <si>
    <t xml:space="preserve">J. L. DE MEDEIROS E </t>
  </si>
  <si>
    <t xml:space="preserve">20.203.758-4      </t>
  </si>
  <si>
    <t xml:space="preserve">J.L. DE MEDEIROS    </t>
  </si>
  <si>
    <t xml:space="preserve">20.036.419-7      </t>
  </si>
  <si>
    <t xml:space="preserve">J L DE MEDEIROS &amp; ARAUJO LTDA           </t>
  </si>
  <si>
    <t xml:space="preserve">J L MEDEIROS        </t>
  </si>
  <si>
    <t>J L MEDEIROS DE ARAUJO LTDA 5</t>
  </si>
  <si>
    <t>J L MOURA SANCHO</t>
  </si>
  <si>
    <t>PRIMOS DISTRIBUIDORA</t>
  </si>
  <si>
    <t>J L PACHECO COMERCIO VAREJISTA EIRELI</t>
  </si>
  <si>
    <t>J L PACHECO</t>
  </si>
  <si>
    <t>J M &amp; N COMERCIAL DE ALIMENTOS LTDA</t>
  </si>
  <si>
    <t>J M AGUIAR CORREIA ME</t>
  </si>
  <si>
    <t xml:space="preserve">J M ALIMENTOS LTDA                      </t>
  </si>
  <si>
    <t xml:space="preserve">J M ALIMENTOS       </t>
  </si>
  <si>
    <t>J M DE ARAUJO FILHO IND E COM DE CARVAO VEGETAL</t>
  </si>
  <si>
    <t>J M DE ARAUJO MERCEARIA</t>
  </si>
  <si>
    <t>J M DE SOUZA FILHO EPP</t>
  </si>
  <si>
    <t>J M TRANSPORTES LTDA</t>
  </si>
  <si>
    <t>J M I IND E COM. DE EQUIPAMENTOS HIDRAULICO LTDA</t>
  </si>
  <si>
    <t>HIDRAUNOVAS MÁQUINAS E MACACOS HIDRAULICOS</t>
  </si>
  <si>
    <t>J. M. MARQUES RIBEIRO - ME</t>
  </si>
  <si>
    <t>Pinheiro</t>
  </si>
  <si>
    <t>J M RODRIGUES COMERCIO LTDA - EPP</t>
  </si>
  <si>
    <t>J M SOBRAL DANTAS SUPERMERCADO LTDA</t>
  </si>
  <si>
    <t>SUPERMERCADO SOBRAL</t>
  </si>
  <si>
    <t>J MACIEL DA SILVA &amp; CIA LTDA</t>
  </si>
  <si>
    <t>J. MANOEL DA SILVA - ME</t>
  </si>
  <si>
    <t>J. MARQUES &amp; FREITAS EPI - EIRELI</t>
  </si>
  <si>
    <t>MARQUES &amp;  FREITAS</t>
  </si>
  <si>
    <t>Bocaina</t>
  </si>
  <si>
    <t xml:space="preserve">J MAURICIO DE MEDEIROS DIAS             </t>
  </si>
  <si>
    <t xml:space="preserve">J MAURICIO          </t>
  </si>
  <si>
    <t>J MONTEIRO DE SOUZA LTDA</t>
  </si>
  <si>
    <t>16.086.038-5</t>
  </si>
  <si>
    <t xml:space="preserve">J MOURA                                 </t>
  </si>
  <si>
    <t xml:space="preserve">J MOURA             </t>
  </si>
  <si>
    <t>J N RODRIGUES SUPERMERCADO EIRELI</t>
  </si>
  <si>
    <t xml:space="preserve">J. NUNES DOS SANTOS                     </t>
  </si>
  <si>
    <t xml:space="preserve">J. NUNES            </t>
  </si>
  <si>
    <t>J O DISTRIBUIDORA DE ALIMENTOS LTDA</t>
  </si>
  <si>
    <t>J O DISTRIBUIDRA DE ALIMENTOS LTDA</t>
  </si>
  <si>
    <t xml:space="preserve"> J O DISTRIBUIDORA DE ALIMENTOS</t>
  </si>
  <si>
    <t>J. P. ALVES DA SILVA RETIFICA E PREPARAÇÃO MECANICA</t>
  </si>
  <si>
    <t xml:space="preserve">JP RETIFICA MECANICA </t>
  </si>
  <si>
    <t>J P COMERCIO DE COMBUSTIVEIS LTDA</t>
  </si>
  <si>
    <t>J P DA SILVA ATACADO E VAREJO DE ALIMENTOS</t>
  </si>
  <si>
    <t>J P DA SILVA ATACADO E VAREJO DE ALIMENT</t>
  </si>
  <si>
    <t>J P DE O DOS SANTOS</t>
  </si>
  <si>
    <t xml:space="preserve">J PEDRO DA SILVA                        </t>
  </si>
  <si>
    <t xml:space="preserve">J PEDRO             </t>
  </si>
  <si>
    <t>J R DE OLIVEIRA JUNIOR MERCADINHO EIRELI</t>
  </si>
  <si>
    <t xml:space="preserve">J. R. DE SOUZA ARMAZENS                 </t>
  </si>
  <si>
    <t xml:space="preserve">J. R.               </t>
  </si>
  <si>
    <t>Acopiara</t>
  </si>
  <si>
    <t>J R NOTARO CAVALCANTI</t>
  </si>
  <si>
    <t xml:space="preserve">J R PAZ ME                              </t>
  </si>
  <si>
    <t xml:space="preserve">J R PAZ ME          </t>
  </si>
  <si>
    <t xml:space="preserve">06.568.182-7      </t>
  </si>
  <si>
    <t>J R RODRIGUES SUPERMERCADO EIRELI</t>
  </si>
  <si>
    <t>SUPERMERCADO ECONOMICO</t>
  </si>
  <si>
    <t>Touros</t>
  </si>
  <si>
    <t>J R RODRIGUES SUPERMERCADOS LTDA</t>
  </si>
  <si>
    <t>São Miguel do Gostoso</t>
  </si>
  <si>
    <t>J REIS MANUTENÇÃO EM VALVULAS E INSTRUMENTOS COMERCIO E SERVIÇOS LTDA ME</t>
  </si>
  <si>
    <t>MANVAL LTDA</t>
  </si>
  <si>
    <t>J. ROBERTO COMERCIO ATACADISTA DE ACUCAR LTDA</t>
  </si>
  <si>
    <t xml:space="preserve">J. ROBERTO </t>
  </si>
  <si>
    <t>J. ROBERTO COMERCIO ATACADISTA DE ACUCAR</t>
  </si>
  <si>
    <t>J ROBERTO COMERCIO ATACADISTA DE AÇÚCAR LTDA</t>
  </si>
  <si>
    <t>J ROBERTO COMERCIO ATACADISTA</t>
  </si>
  <si>
    <t>J. RUFINU¿S DIESEL LTDA</t>
  </si>
  <si>
    <t>JR DIESEL</t>
  </si>
  <si>
    <t>J. S DA CUNHA &amp; CIA. PROJETOS LTDA</t>
  </si>
  <si>
    <t>J. S DA CUNHA</t>
  </si>
  <si>
    <t>J S DISTRIBUIDORA DE AÇÚCAR EIRELI</t>
  </si>
  <si>
    <t>J. S. T. FERREIRA GOMES LTDA</t>
  </si>
  <si>
    <t>J SILVA SERVIÇOS E REBOQUES LTDA</t>
  </si>
  <si>
    <t>JOELMA DA SILVA</t>
  </si>
  <si>
    <t xml:space="preserve">J THIAGO COM E REPRES LTDA - MATRIZ     </t>
  </si>
  <si>
    <t xml:space="preserve">ATAVAREJO           </t>
  </si>
  <si>
    <t xml:space="preserve">J THIAGO COMERCIO E REPRESENTACOES LTDA </t>
  </si>
  <si>
    <t xml:space="preserve">J THIAGO COM REPRES </t>
  </si>
  <si>
    <t>J VANDERLEY DA COSTA - ME</t>
  </si>
  <si>
    <t>COMERCIAL VANDERLEY</t>
  </si>
  <si>
    <t>Lagoa Nova</t>
  </si>
  <si>
    <t>J W DA SILVA DANTAS</t>
  </si>
  <si>
    <t>J W F CAMARA</t>
  </si>
  <si>
    <t>KJWF ALIMENTOS</t>
  </si>
  <si>
    <t>JA CAVALCANTI</t>
  </si>
  <si>
    <t>J.A HIDRAULICA COM DE EQUIP E MAN LTDA</t>
  </si>
  <si>
    <t>J.A HIDRAULICA</t>
  </si>
  <si>
    <t xml:space="preserve">JACARE COMERCIO DE ALIMENTOS LTDA - ME       </t>
  </si>
  <si>
    <t>MAYARLA DA SILVA RIB</t>
  </si>
  <si>
    <t>JACARÉ MECÂNICA INDUSTRIAL DE OURINHOS LTDA</t>
  </si>
  <si>
    <t>JACARÉ VENTILADORES INDUSTRIAIS</t>
  </si>
  <si>
    <t>Ourinhos</t>
  </si>
  <si>
    <t xml:space="preserve">JACI COSTA DE ARAUJO                    </t>
  </si>
  <si>
    <t>JACI COSTA DE ARAUJO</t>
  </si>
  <si>
    <t>JACIANNY RAYANNY LIMA DA SILVA</t>
  </si>
  <si>
    <t>PREMOLCENTER</t>
  </si>
  <si>
    <t>JACIARA DE LIMA DANTAS SANTOS</t>
  </si>
  <si>
    <t xml:space="preserve">JACIMONE LOURECO DA SILVA               </t>
  </si>
  <si>
    <t xml:space="preserve">JACIMONE LOURECO DA </t>
  </si>
  <si>
    <t xml:space="preserve">JACINTA DE FATIMA LUCENA DE SOUZA       </t>
  </si>
  <si>
    <t>JACINTA DE FATIMA LU</t>
  </si>
  <si>
    <t>JACINTO COMERCIO ATACADISTA DE ALIMENTOS EIRELI ME</t>
  </si>
  <si>
    <t>JACINTO COMERCIO ATACADISTA DE ALIMENTOS</t>
  </si>
  <si>
    <t>JACKELINE BEZERRA DE ALBUQUERQUE - ME</t>
  </si>
  <si>
    <t xml:space="preserve">JACKELINE MARIA DE LIMA SOUZA BARBOZA   </t>
  </si>
  <si>
    <t xml:space="preserve">RUTRA               </t>
  </si>
  <si>
    <t xml:space="preserve">161.6015-37       </t>
  </si>
  <si>
    <t xml:space="preserve">JACKELINE VIANA RIBEIRO                 </t>
  </si>
  <si>
    <t xml:space="preserve">JACKELINE           </t>
  </si>
  <si>
    <t xml:space="preserve">JACKELLINE KARLA DOS SANTOS MELO        </t>
  </si>
  <si>
    <t xml:space="preserve">JACKELLINE          </t>
  </si>
  <si>
    <t>JACKSON DELGADO MACIEL LTDA</t>
  </si>
  <si>
    <t xml:space="preserve">JACQUELINE APARECIDA PEREIRA DA SILVA   </t>
  </si>
  <si>
    <t>JACQUELINE APARECIDA</t>
  </si>
  <si>
    <t xml:space="preserve">JACQUELINE FABRICIO WANDERLEY           </t>
  </si>
  <si>
    <t xml:space="preserve">JACQUELINE          </t>
  </si>
  <si>
    <t xml:space="preserve">JACQUELINE FERREIRA FONTES - ME         </t>
  </si>
  <si>
    <t>COTTA CAR AUTO PECAS</t>
  </si>
  <si>
    <t xml:space="preserve">16.151.916-4      </t>
  </si>
  <si>
    <t xml:space="preserve">JACTO COMERCIO DE ALIMENTOS LTDA        </t>
  </si>
  <si>
    <t>JACTO COMERCIO DE AL</t>
  </si>
  <si>
    <t>JAD LOG LOGISTICA S.A - GOIANA - GO</t>
  </si>
  <si>
    <t>JAD LOG</t>
  </si>
  <si>
    <t>JADER MACIEL SUPERMERCACADO LTDA</t>
  </si>
  <si>
    <t xml:space="preserve">JADER SALES DE BRITO                    </t>
  </si>
  <si>
    <t>JADER SALES DE BRITO</t>
  </si>
  <si>
    <t>JADLOG LOGISTICA S.A</t>
  </si>
  <si>
    <t>JADLOG</t>
  </si>
  <si>
    <t>JAELSON AZEVEDO DA COSTA</t>
  </si>
  <si>
    <t>16.342.409-8</t>
  </si>
  <si>
    <t>JAF AGRO PECUARIA INDUSTRIA E COMERCIO LTDA-ME</t>
  </si>
  <si>
    <t>JAF AGRO PECUARIA INDUSTRIA E COMERCIO L</t>
  </si>
  <si>
    <t>JAF COMERCIO DE COMBUSTIVEIS E LUBRIFICANTES LTDA</t>
  </si>
  <si>
    <t>JAF COMERCIO DE COMBUSTIVEIS E LUBRIFICA</t>
  </si>
  <si>
    <t>JAF FABRICAÇÃO DE EQUIPAMENTOS AGRICOLAS LTDA</t>
  </si>
  <si>
    <t xml:space="preserve">A F IRRIGAÇÃO </t>
  </si>
  <si>
    <t>10486-0464</t>
  </si>
  <si>
    <t>JAGUAR MATERIAIS ELETRICOS LTDA</t>
  </si>
  <si>
    <t>JAIBER CAVALCANTE FONSECA - ME</t>
  </si>
  <si>
    <t>JAILDA RIBEIRO DA FONSECA</t>
  </si>
  <si>
    <t>JAILMA DOS SANTOS LIMA</t>
  </si>
  <si>
    <t>JAILSON APOLINARIO DA SILVA</t>
  </si>
  <si>
    <t>JAILSON MENEZES DE SOUZA</t>
  </si>
  <si>
    <t xml:space="preserve">JAILSON RAMOS DE OLIVEIRA               </t>
  </si>
  <si>
    <t xml:space="preserve">JAILSON RAMOS       </t>
  </si>
  <si>
    <t xml:space="preserve">JAILSON SANTOS DE ARAUJO                </t>
  </si>
  <si>
    <t xml:space="preserve">JAILSON             </t>
  </si>
  <si>
    <t>JAILTON ARAUJO DA SILVA 01993475494</t>
  </si>
  <si>
    <t>EL ROI TRATORES</t>
  </si>
  <si>
    <t xml:space="preserve">JAILTON EDSON DE SOUZA LIRA             </t>
  </si>
  <si>
    <t xml:space="preserve">JAILTON EDSON DE S  </t>
  </si>
  <si>
    <t>JAILTON EDSON SOUZA LIRA</t>
  </si>
  <si>
    <t>JAILTON GONZAGA DA SILVA</t>
  </si>
  <si>
    <t xml:space="preserve">JAIME BRANDAO MIRANDA SEGUNDO           </t>
  </si>
  <si>
    <t xml:space="preserve">JAIME               </t>
  </si>
  <si>
    <t xml:space="preserve">JAIME FAUTINO DE OLIVEIRA               </t>
  </si>
  <si>
    <t>Sossego</t>
  </si>
  <si>
    <t>JAIPE SUPERMERCADO LTDA EPP</t>
  </si>
  <si>
    <t>JAIRO DE CASTRO SILVA FILHO M EPP</t>
  </si>
  <si>
    <t>ACINOX</t>
  </si>
  <si>
    <t>JALLES MACHADO S.A</t>
  </si>
  <si>
    <t>JALLES MACHADO</t>
  </si>
  <si>
    <t>Goianésia</t>
  </si>
  <si>
    <t>JALLES MACHADO S.A.</t>
  </si>
  <si>
    <t>JAMEF TANSPORTES EIRELI - SSA</t>
  </si>
  <si>
    <t>JAMEF TRANSPORTES</t>
  </si>
  <si>
    <t>JAMEF TRANSPORTES LTDA</t>
  </si>
  <si>
    <t>JAMEF TRANSPORTES LTDA - GYN</t>
  </si>
  <si>
    <t xml:space="preserve">JAMEF TRANSPORTES </t>
  </si>
  <si>
    <t xml:space="preserve">JAMERSON FERREIRA MONTEIRO ME           </t>
  </si>
  <si>
    <t>JAMERSON FERREIRA MO</t>
  </si>
  <si>
    <t xml:space="preserve">16.123.570-0      </t>
  </si>
  <si>
    <t>JAMILSON DE SOUSA OLIVEIRA</t>
  </si>
  <si>
    <t>JAMILSON GOMES BRITO</t>
  </si>
  <si>
    <t>JAMILSON</t>
  </si>
  <si>
    <t>JAMO EQUIPAMENTOS LTDA</t>
  </si>
  <si>
    <t>JAMPA BALÕES E COMUNICAÇÃO VISUAL LTDA</t>
  </si>
  <si>
    <t>JAMPA BALÕES</t>
  </si>
  <si>
    <t>JANAILMA DA SILVA SANTOS</t>
  </si>
  <si>
    <t>JANAINA BATISTA SALES</t>
  </si>
  <si>
    <t>GRAFICA VJAM</t>
  </si>
  <si>
    <t>JANAINA CORREIA DA SILVA</t>
  </si>
  <si>
    <t>JANAINA DA SILVA FREITAS</t>
  </si>
  <si>
    <t>JANAINA DA SILVA REINALDO</t>
  </si>
  <si>
    <t>JANAINA DA SILVA VENTURA</t>
  </si>
  <si>
    <t>JANAINA DE SOUZA SANTOS</t>
  </si>
  <si>
    <t xml:space="preserve">JANAINA FERREIRA DE OLIVEIRA - ME </t>
  </si>
  <si>
    <t>CONTRINCENDIO</t>
  </si>
  <si>
    <t>JANAINA KELLY LEONCIO DOS SANTOS</t>
  </si>
  <si>
    <t>JANAINA KELLY</t>
  </si>
  <si>
    <t>JANAINA PEREIRA DE LIMA - ME</t>
  </si>
  <si>
    <t>JANAINA SANTOS - EPP</t>
  </si>
  <si>
    <t>JANCILANDIA MARIA FERREIRA</t>
  </si>
  <si>
    <t>JANDUIR VASCONCELOS GOMES SERVIÇOS</t>
  </si>
  <si>
    <t>JANDUIR VASCONCELOS</t>
  </si>
  <si>
    <t>Itambé</t>
  </si>
  <si>
    <t xml:space="preserve">JANE TRINDADE DOS SANTOS                </t>
  </si>
  <si>
    <t xml:space="preserve">JANE TRINDADE       </t>
  </si>
  <si>
    <t xml:space="preserve">JANEIDE ARAUJO DE LIMA MELO             </t>
  </si>
  <si>
    <t xml:space="preserve">FARMACIA ECONOMICA  </t>
  </si>
  <si>
    <t>JANEIDE ARAUJO DE LIMA MELO EIRELI</t>
  </si>
  <si>
    <t xml:space="preserve">JANICE BEZERRA VIEIRA                   </t>
  </si>
  <si>
    <t>JANICE BEZERRA VIEIR</t>
  </si>
  <si>
    <t>JANICLEIA TAVARES OLIVEIRA RAMOS</t>
  </si>
  <si>
    <t>JANICLEIDE GOMES DE SANTANA</t>
  </si>
  <si>
    <t>JANIELLY DO NASCINMENTO SANTOS</t>
  </si>
  <si>
    <t>JANIELLY DO NASCIMENTO SANTOS</t>
  </si>
  <si>
    <t xml:space="preserve">JANILDO MARQUES BARBOSA - ME            </t>
  </si>
  <si>
    <t xml:space="preserve">JANILDO             </t>
  </si>
  <si>
    <t xml:space="preserve">JANILSOM G. DA SILVA </t>
  </si>
  <si>
    <t>JANILSOM SILVA</t>
  </si>
  <si>
    <t>JANILSON DE OLIVEIRA FELICIANO</t>
  </si>
  <si>
    <t>JANILSON PEREIRA DA SILVA</t>
  </si>
  <si>
    <t>JANIO MUNIZ BRANDÃO</t>
  </si>
  <si>
    <t>JAP COMERCIO DE METAIS DO VALE LTDA</t>
  </si>
  <si>
    <t>JAP COMERCIO</t>
  </si>
  <si>
    <t>JAP METAIS COMERCIO E SERVIÇOS EIRELE - ME</t>
  </si>
  <si>
    <t xml:space="preserve">JAP METAIS COMERCIO E SERVIÇOS EIRELE - </t>
  </si>
  <si>
    <t>JAPHELANDIA POSTOS E SERVIÇOS AUTOMOTIVOS LTDA</t>
  </si>
  <si>
    <t>JAPHELANDIA POSTOS E SERVIÇOS AUTOMOTIVO</t>
  </si>
  <si>
    <t>JAPUNGU AGROINDUSTRIAL LTDA</t>
  </si>
  <si>
    <t>16.060.258-0</t>
  </si>
  <si>
    <t>JAQUELINE DA SILVA VIANA ME</t>
  </si>
  <si>
    <t>JAQUELINE FERREIRA AQUINO ME</t>
  </si>
  <si>
    <t>JAQUELINE FARREIRA AQUINO ME</t>
  </si>
  <si>
    <t xml:space="preserve">JAQUELINE FERREIRA DOS SANTOS           </t>
  </si>
  <si>
    <t xml:space="preserve">JAQUELINE FERREIRA  </t>
  </si>
  <si>
    <t xml:space="preserve">16.182.851-5      </t>
  </si>
  <si>
    <t>JAQUELINE SILVA RODRIGUES</t>
  </si>
  <si>
    <t xml:space="preserve">JAQUELINE TEOFILO SILVA E CIA LTDA      </t>
  </si>
  <si>
    <t>JAQUELINE TEOFILO SI</t>
  </si>
  <si>
    <t>Lajedo</t>
  </si>
  <si>
    <t>JAR COMERCIO ATACADISTA DE PRODUTOS ALIMENTICIOS LTDA EPP</t>
  </si>
  <si>
    <t>JAR COMERCIO ATACADISTA DE PRODUTOS ALIM</t>
  </si>
  <si>
    <t>JARAGUA LOG RANSPORTE LTDA</t>
  </si>
  <si>
    <t>JARAGUA LOG</t>
  </si>
  <si>
    <t xml:space="preserve">JARAUTO INDÚSTRIA E COMERCIO </t>
  </si>
  <si>
    <t>JARAUTO</t>
  </si>
  <si>
    <t>2007-45549</t>
  </si>
  <si>
    <t>JARBAS BEZERRA DA SILVA - EPP</t>
  </si>
  <si>
    <t>COMERCIAL BEZERRA</t>
  </si>
  <si>
    <t xml:space="preserve">JARBAS SANTOS DA SILVA FILHO            </t>
  </si>
  <si>
    <t>JARBAS SANTOS DA SIL</t>
  </si>
  <si>
    <t>JARDAN ADELIO LIRA DE SOUSA</t>
  </si>
  <si>
    <t>JARDIELE DA SILVA MARQUES</t>
  </si>
  <si>
    <t>JARDIM DAS ACACIAS COMERCIO E SERVICO LTDA</t>
  </si>
  <si>
    <t>JARDIM VENEZA ALIMENTOS LTDA</t>
  </si>
  <si>
    <t>VENEZA SUPERMERCADOS</t>
  </si>
  <si>
    <t>JARDSON LUCIO SILVA DA COSTA ME</t>
  </si>
  <si>
    <t>JARLON DO ROSARIO COSTA ME</t>
  </si>
  <si>
    <t>JATI SERVIÇOS COM E IMP DE AÇOS LTDA</t>
  </si>
  <si>
    <t>JATI SERVIÇOS</t>
  </si>
  <si>
    <t xml:space="preserve">JATI SERVICOS COM. E IMP. DE ACOS LTDA  </t>
  </si>
  <si>
    <t>JAUDI DE OLIVEIRA SANTOS</t>
  </si>
  <si>
    <t>JAUDI DE OLIVEIRA</t>
  </si>
  <si>
    <t>JAV DISTRIBUIÇÃO MAT ELÉTRICOS AUTOMAÇÃO</t>
  </si>
  <si>
    <t xml:space="preserve">JAV DISTRIBUIÇÃO </t>
  </si>
  <si>
    <t>JAVALI DISTRIBUIDORA ELETRO PECAS LTDA</t>
  </si>
  <si>
    <t>JAYFEX CONSULTORIA E COCOMÉCIO EXTERIOR LTDA</t>
  </si>
  <si>
    <t>JAYFEX CONSULTING</t>
  </si>
  <si>
    <t>JAYFEX CONSULTORIA E COMERCIO EXTERIORE</t>
  </si>
  <si>
    <t>JAYFEX</t>
  </si>
  <si>
    <t xml:space="preserve">JB ACUCAR E ALCOOL LTDA                 </t>
  </si>
  <si>
    <t xml:space="preserve">JB                  </t>
  </si>
  <si>
    <t>JB COMERCIO E DISTRIBUIDORA DE ALIMENTOS LTDA</t>
  </si>
  <si>
    <t>JB COMERCIO E DISTRIBUIDORA DE ALIMENTOS</t>
  </si>
  <si>
    <t>JB DE FREITAS &amp; CIA LTDA</t>
  </si>
  <si>
    <t>JB SUPERMERCADO VAREJISTA LTDA</t>
  </si>
  <si>
    <t>16.439.959-3</t>
  </si>
  <si>
    <t>JBA COMERCIO E SERVIÇOS PARA EQUIPAMENTOS LTDA</t>
  </si>
  <si>
    <t>JBA COMERCIO</t>
  </si>
  <si>
    <t>JBI COMERCIAL PLASTICOS REFLETIVOS LTDA</t>
  </si>
  <si>
    <t>JBI COMERCILA</t>
  </si>
  <si>
    <t>JBM PARTS COMERCIO VAREJISTA DE PEÇAS</t>
  </si>
  <si>
    <t xml:space="preserve">JBM PARTS </t>
  </si>
  <si>
    <t>JBME COMERCIO DE PEÇAS E SERVIÇOS EIRELI-ME</t>
  </si>
  <si>
    <t>INJETROTECH</t>
  </si>
  <si>
    <t>JC COMERCIO DE DERIVADOS DE PETROLEO PLANALTO LTDA</t>
  </si>
  <si>
    <t>JC COMERCIO DE DERIVADOS DE PETROLEO PLA</t>
  </si>
  <si>
    <t>JC VEDACOES INDUSTRIAIS LTDA</t>
  </si>
  <si>
    <t>JCA MADEIREIRA MARINHO LTDA</t>
  </si>
  <si>
    <t>JCASIF COMERCIO VAREJISTA DE CEREAIS LTDA</t>
  </si>
  <si>
    <t xml:space="preserve">JCASIF COMERCIO VAREJISTA DE CEREAIS LTDA </t>
  </si>
  <si>
    <t>JCG TRANSPORTES E SERVIÇOS DE ESCOLA LTDA</t>
  </si>
  <si>
    <t>JCG TRANSPORTES</t>
  </si>
  <si>
    <t>JCM NITEROI REFRIGERAÇÃO LTDA</t>
  </si>
  <si>
    <t>JCM NITEROI REFRIGERAÇÃO</t>
  </si>
  <si>
    <t>JCP CONSTRUÇÕES E INCORPORAÇOES S.A</t>
  </si>
  <si>
    <t>JCTM COMÉRCIO E TECNOLOGIA LTDA</t>
  </si>
  <si>
    <t>JCTM COMÉRCIO</t>
  </si>
  <si>
    <t xml:space="preserve">J&amp;D COMERCIO E REPRESENTACOES LTDA      </t>
  </si>
  <si>
    <t xml:space="preserve">AGAE                </t>
  </si>
  <si>
    <t>JD DISTRIBUIDORA DE ALIMENTOS EIRELI - ME</t>
  </si>
  <si>
    <t>JD DISTRIBUIDORA DE ALIMENTOS EIRELI - M</t>
  </si>
  <si>
    <t>JD INDUSTRIA E COMERCIO DE PRODUTOS AGRO VETERINARIOS LTDA</t>
  </si>
  <si>
    <t xml:space="preserve">JD NET INFORMATICA LTDA                 </t>
  </si>
  <si>
    <t xml:space="preserve">JD NET              </t>
  </si>
  <si>
    <t>JDM COMERCIO DE ACRILICOS EIRELI - ME</t>
  </si>
  <si>
    <t>AGRISUL</t>
  </si>
  <si>
    <t>JE ATACADO LTDA</t>
  </si>
  <si>
    <t>JE ATACADO</t>
  </si>
  <si>
    <t>Alto do Rodrigues</t>
  </si>
  <si>
    <t xml:space="preserve">JE ESTIVAS E CEREAIS LTDA                 </t>
  </si>
  <si>
    <t xml:space="preserve">JE ESTIVAS E CEREAIS LTDA         </t>
  </si>
  <si>
    <t>JEAN CARLOS ALVES DE MELO</t>
  </si>
  <si>
    <t>JEAN CARLOS JALES  DINIZ - ME</t>
  </si>
  <si>
    <t>MERCANTIL DINIZ</t>
  </si>
  <si>
    <t>JEAN CARLOS LIMA MARQUES DA SILVA</t>
  </si>
  <si>
    <t>JEAN CASSIO LUNA SANTOS</t>
  </si>
  <si>
    <t>JEAN CASSIO LUNA SANTOS - ME</t>
  </si>
  <si>
    <t>JEAN OLIVEIRA DA SILVA</t>
  </si>
  <si>
    <t xml:space="preserve">JEAN OLIVEIRA DA SILVA </t>
  </si>
  <si>
    <t>JEAN SERGIO DA SILVA-ME</t>
  </si>
  <si>
    <t>JEAN SERGIO</t>
  </si>
  <si>
    <t xml:space="preserve">JEANE GONCALVES DA CUNHA                </t>
  </si>
  <si>
    <t xml:space="preserve">JEANE GONCALVES     </t>
  </si>
  <si>
    <t xml:space="preserve">JECSAN AZEVEDO PESSOA                   </t>
  </si>
  <si>
    <t xml:space="preserve">JECSAN              </t>
  </si>
  <si>
    <t>JEFERSON DOS S SOARES PANIFICAÇÃO</t>
  </si>
  <si>
    <t xml:space="preserve">JEFERSON GOMES MONTEIRO             </t>
  </si>
  <si>
    <t>RESTAURANTE S.Tª RIT</t>
  </si>
  <si>
    <t>JEFERSON KLEITON GALVÃO SILVA ME</t>
  </si>
  <si>
    <t xml:space="preserve">JEFERSON KLEITON GALVAO    </t>
  </si>
  <si>
    <t>JEFFERSON CARVALHO GONCALVES MERCADINHO EIRELLI</t>
  </si>
  <si>
    <t>JEFFERSON CARVALHO</t>
  </si>
  <si>
    <t>JEFFERSON GALDINO DOS SANTOS</t>
  </si>
  <si>
    <t>JEFFERSON KLEBER DA SILVA COSTA</t>
  </si>
  <si>
    <t xml:space="preserve">JEFFERSSON VIANA BENTO                  </t>
  </si>
  <si>
    <t xml:space="preserve">JEFFERSSON  VIANA   </t>
  </si>
  <si>
    <t>JENNIFFER FELIX DOS SANTOS</t>
  </si>
  <si>
    <t xml:space="preserve">JEOKAR AUTO PECAS LTDA                  </t>
  </si>
  <si>
    <t xml:space="preserve">JEOKAR              </t>
  </si>
  <si>
    <t xml:space="preserve">16.024.460-9      </t>
  </si>
  <si>
    <t xml:space="preserve">JEOVA RAMOS DE ANDRADE - ME             </t>
  </si>
  <si>
    <t xml:space="preserve">JEOVA               </t>
  </si>
  <si>
    <t xml:space="preserve">JEP DISTRIBUIDORA DE PROD.AUTOM. LTDA   </t>
  </si>
  <si>
    <t xml:space="preserve">JEP DISTRIBUIDORA   </t>
  </si>
  <si>
    <t xml:space="preserve">16.146.344-4      </t>
  </si>
  <si>
    <t>JERRI ADRIANO ASEVEDO ALVES JUNIOR</t>
  </si>
  <si>
    <t xml:space="preserve">JERRY ADRIANE PEREIRA DA SILVA          </t>
  </si>
  <si>
    <t>JERRY ANDRADE PEREIR</t>
  </si>
  <si>
    <t xml:space="preserve">JERRY ADRIANO DA SILVA                  </t>
  </si>
  <si>
    <t>JERRY ADRIANO DA SIL</t>
  </si>
  <si>
    <t xml:space="preserve">16.163.067-7      </t>
  </si>
  <si>
    <t xml:space="preserve">J.E.S DE OLIVEIRA MOTO                  </t>
  </si>
  <si>
    <t xml:space="preserve">CENTRO MOTOKEIRO    </t>
  </si>
  <si>
    <t xml:space="preserve">03.492.91-50      </t>
  </si>
  <si>
    <t>JESSICA BEZERRA GONÇALVES - ME</t>
  </si>
  <si>
    <t>JESSICA BEZERRA</t>
  </si>
  <si>
    <t>JESSICA JENNIFFER CARNEIRO DE ARAUJO ME</t>
  </si>
  <si>
    <t>JESSICA NATALIA FERREIRA SILVA</t>
  </si>
  <si>
    <t>JESSICA OLIVEIRA BISPO - ME</t>
  </si>
  <si>
    <t>JETA TRANSPORTES EIRELI</t>
  </si>
  <si>
    <t>J.F &amp; FILHOS COMBUSTIVEIS LTDA</t>
  </si>
  <si>
    <t>JF CARNES E FRIOS COMERCIO EIRELI</t>
  </si>
  <si>
    <t>JF CAVALCANTI GÁS LTDA</t>
  </si>
  <si>
    <t xml:space="preserve">JF CAVALCANTI GAS LTDA                  </t>
  </si>
  <si>
    <t xml:space="preserve">JF CAVALCANTI       </t>
  </si>
  <si>
    <t xml:space="preserve">JF TURBINAS LTDA ME </t>
  </si>
  <si>
    <t>JFB DE ALBUQUERQUE</t>
  </si>
  <si>
    <t>VIDA REPRESENTAÇÕES</t>
  </si>
  <si>
    <t>JFD LOCADORA LTDA</t>
  </si>
  <si>
    <t>J.FREITAS PEÇAS E EQUIPAMENTOS INDUSTRIAIS LTDA</t>
  </si>
  <si>
    <t>PLANT-RUBBER ARTEFATOS DE BORRACHA E POL</t>
  </si>
  <si>
    <t>JG DANTAS REPRESENTAÇÕES COMERCIAIS LTDA</t>
  </si>
  <si>
    <t>JGB EQUIPAMENTOS DE SEGURANÇA LTDA</t>
  </si>
  <si>
    <t>JGB EQUIPAMENTOS</t>
  </si>
  <si>
    <t>Rio Grande</t>
  </si>
  <si>
    <t>JH COMERCIO LTDA</t>
  </si>
  <si>
    <t>JH PARTICIPACOES E EMPREENDIMENTOS EIRELI</t>
  </si>
  <si>
    <t>JH PARTICIPACOES E EMPREENDIMENTOS EIREL</t>
  </si>
  <si>
    <t xml:space="preserve">JHONATA SILVA SANTOS                    </t>
  </si>
  <si>
    <t xml:space="preserve">JHONATA             </t>
  </si>
  <si>
    <t>JHONNY HELVAS BASTOS ME</t>
  </si>
  <si>
    <t xml:space="preserve">JHONNY RENATO DE ARAUJO PINTO           </t>
  </si>
  <si>
    <t>JHONNY RENATO ARAUJO</t>
  </si>
  <si>
    <t>JHS INOXIDAVEIS LTDA</t>
  </si>
  <si>
    <t>SALARINOX</t>
  </si>
  <si>
    <t>JIREH TRANSPORTES E LOGISTICA LTDA - ME</t>
  </si>
  <si>
    <t>J.J COMERCIO DE PRODUTOS PARA SAUDE LTDA - ME</t>
  </si>
  <si>
    <t>JJ MERCADINHO LTDA</t>
  </si>
  <si>
    <t>JJ MERCADINHO</t>
  </si>
  <si>
    <t xml:space="preserve">JJ PECAS E SERVICOS AUTOMOTIVOS LTDA    </t>
  </si>
  <si>
    <t xml:space="preserve">JJ PECAS            </t>
  </si>
  <si>
    <t xml:space="preserve">JJ SILVA MERCADINHO LTDA                </t>
  </si>
  <si>
    <t xml:space="preserve">JJ SILVA MERCADINHO </t>
  </si>
  <si>
    <t xml:space="preserve">16.181.331-3      </t>
  </si>
  <si>
    <t>JKJ DISTRIBUIDORA DE ALIMENTOS LTDA</t>
  </si>
  <si>
    <t>JKS INDUSTRIAL LTDA</t>
  </si>
  <si>
    <t>JL ALIMENTOS COMERCIO DE PRODUTOS ALIMENTICIOS LTDA</t>
  </si>
  <si>
    <t>JL CENTRAL DE DISTRIBUIÇÃO LTDA</t>
  </si>
  <si>
    <t>JL CENTRAL</t>
  </si>
  <si>
    <t xml:space="preserve">JL SERVICOS DE INFORMATICA LTDA         </t>
  </si>
  <si>
    <t xml:space="preserve">RECICLAQUI          </t>
  </si>
  <si>
    <t>JLC CONSULTORIA LTDA</t>
  </si>
  <si>
    <t>JLC CONSULTORIA</t>
  </si>
  <si>
    <t>JLP COMERCIO DE PEÇAS SERVIÇOS DE EMBREAGEM EIRELE ME</t>
  </si>
  <si>
    <t>J.L.S. DE CARVALHO ALIMENTOS LTDA</t>
  </si>
  <si>
    <t>J.L.S. DE CARVALHO</t>
  </si>
  <si>
    <t>JM COMÉRCIO DE PEÇAS LTDA</t>
  </si>
  <si>
    <t>JM COMÉRCIO</t>
  </si>
  <si>
    <t xml:space="preserve">JM COMERCIO E SERVICOS LTDA             </t>
  </si>
  <si>
    <t xml:space="preserve">JM                  </t>
  </si>
  <si>
    <t>JM CONSULTORIA EM SEGURANÇA DO TRABALHO LTDA</t>
  </si>
  <si>
    <t xml:space="preserve">JM CONSULTORIA EM SEGURANÇA DO TRABALHO </t>
  </si>
  <si>
    <t>Barretos</t>
  </si>
  <si>
    <t>J.M DA SILVA MOTORES</t>
  </si>
  <si>
    <t>JM DIESEL COMÉRCIO DE PEÇAS E SERVIÇOS LTDA</t>
  </si>
  <si>
    <t>JM DIESEL</t>
  </si>
  <si>
    <t>JM DISTRIBUIDORA EIRELI</t>
  </si>
  <si>
    <t>JM FERREIRA TRANSPORTES DE CARGAS EIRELI ME</t>
  </si>
  <si>
    <t>JM FERREIRA TRANSPORTES DE CARGAS EIRELI</t>
  </si>
  <si>
    <t>JM MADEREIRA LTDA</t>
  </si>
  <si>
    <t>JM MADEREIRA</t>
  </si>
  <si>
    <t>JM SERVICE</t>
  </si>
  <si>
    <t>JMC FOOD IND E COM DE ALIMENTOS LTDA</t>
  </si>
  <si>
    <t>JMC MINERAÇÃO LTDA</t>
  </si>
  <si>
    <t>Santa Cecília de Umbuzeiro</t>
  </si>
  <si>
    <t>JMG COMERCIO E SERVIÇOS DE MAQUINAS ELETRICAS EIRELI EPP</t>
  </si>
  <si>
    <t>JMG COMERCIO E SERVIÇOS</t>
  </si>
  <si>
    <t>JML SUPERMERCADO COMERCIO VAREJISTA DE PRODUTOS GERAIS LTDA</t>
  </si>
  <si>
    <t xml:space="preserve">JMR CERAMICA PARAIBANA                  </t>
  </si>
  <si>
    <t xml:space="preserve">JMR CERAMICA        </t>
  </si>
  <si>
    <t>JMR MERCADINHO EIRELI</t>
  </si>
  <si>
    <t>JOAB ALVES FERNANDES</t>
  </si>
  <si>
    <t>JOAB DOS SANTOS EVANGELISTA</t>
  </si>
  <si>
    <t xml:space="preserve">JOAB PEREIRA DE OLIVEIRA                </t>
  </si>
  <si>
    <t>JOAB PEREIRA DE OLIV</t>
  </si>
  <si>
    <t xml:space="preserve">JOAB SOUZA DE LIMA                      </t>
  </si>
  <si>
    <t xml:space="preserve">JOAB SOUZA DE LIMA  </t>
  </si>
  <si>
    <t>JOABSON BARBOSA ANDRADE</t>
  </si>
  <si>
    <t>JOACI BANDEIRA FONSECA - ME</t>
  </si>
  <si>
    <t xml:space="preserve">JOACIL LUIS DE OLIVEIRA                 </t>
  </si>
  <si>
    <t xml:space="preserve">JOACIL              </t>
  </si>
  <si>
    <t xml:space="preserve">JOACIL PEREIRA GOMES                    </t>
  </si>
  <si>
    <t xml:space="preserve">JOACIL PEREIRA      </t>
  </si>
  <si>
    <t>JOACIL PEREIRA GOMES JUNIOR</t>
  </si>
  <si>
    <t>JOACIR DOS SANTOS SOUZA</t>
  </si>
  <si>
    <t>JOANA DARC BATISTA DE SOUZA</t>
  </si>
  <si>
    <t>JOANA DARC DA SILVA COM VAREJISTA DE FARINHA DE TRIGO</t>
  </si>
  <si>
    <t>JOANA DARC DA SILVA COM VAREJISTA DE FAR</t>
  </si>
  <si>
    <t>JOANA D"ARC MENDES - ME</t>
  </si>
  <si>
    <t>JOANA DARC REZENDE DE AZEVEDO</t>
  </si>
  <si>
    <t>JOANA DARQUE SANTOS DANTAS</t>
  </si>
  <si>
    <t xml:space="preserve">JOANA DE OLIVEIRA SILVA                 </t>
  </si>
  <si>
    <t>JOANA DE OLIVEIRA SI</t>
  </si>
  <si>
    <t xml:space="preserve">16.001.145-0      </t>
  </si>
  <si>
    <t>JOANA MARIA DE MENEZES SILVA</t>
  </si>
  <si>
    <t>JOANA MOREIRA DA SILVA</t>
  </si>
  <si>
    <t>JOANNA DARK SANTOS DA SILVA</t>
  </si>
  <si>
    <t>JOAO AGOSTINHO CEZAR BEZERRA</t>
  </si>
  <si>
    <t xml:space="preserve">JOAO ALMEIDA DE CALDAS EPP              </t>
  </si>
  <si>
    <t xml:space="preserve">JOAO ALMEIDA        </t>
  </si>
  <si>
    <t>JOAO ALVES DE SOUZA VAREJISTA</t>
  </si>
  <si>
    <t>SUPERMERCADO SAO JOSE</t>
  </si>
  <si>
    <t xml:space="preserve">JOAO ALVES PEREIRA FILHO                </t>
  </si>
  <si>
    <t xml:space="preserve">JOAO ALVES          </t>
  </si>
  <si>
    <t>JOÃO ANDRE DE QUEIROZ ALVES</t>
  </si>
  <si>
    <t>JOAO BATISTA ALVES DE LIMA - ME</t>
  </si>
  <si>
    <t xml:space="preserve">JOAO BATISTA BERNARDO                   </t>
  </si>
  <si>
    <t>JOAO BATISTA BERNARD</t>
  </si>
  <si>
    <t xml:space="preserve">JOAO BATISTA DA SILVA                   </t>
  </si>
  <si>
    <t xml:space="preserve">JOAO BATISTA        </t>
  </si>
  <si>
    <t xml:space="preserve">JOAO BATISTA DA SILVEIRA NETO           </t>
  </si>
  <si>
    <t xml:space="preserve">NETO SOLUCOES       </t>
  </si>
  <si>
    <t>JOÃO BATISTA DE LIMA FILHO</t>
  </si>
  <si>
    <t>JB VOX</t>
  </si>
  <si>
    <t xml:space="preserve">JOAO BATISTA FERNANDES DE SOUZA         </t>
  </si>
  <si>
    <t xml:space="preserve">JOAO B. FERNANDES   </t>
  </si>
  <si>
    <t>JOÃO BATISTA GOMES FERREIRA</t>
  </si>
  <si>
    <t>Condado</t>
  </si>
  <si>
    <t xml:space="preserve">JOAO BATISTA LIRA SILVA                 </t>
  </si>
  <si>
    <t>JOÃO BATISTA RIBEIRO DA SILVA</t>
  </si>
  <si>
    <t>JOAO BATISTA SALVIANO DE OLIVEIRA</t>
  </si>
  <si>
    <t xml:space="preserve">JOAO BATISTA SILVA DE LIMA              </t>
  </si>
  <si>
    <t xml:space="preserve">JOAO BELO DA SILVA                      </t>
  </si>
  <si>
    <t xml:space="preserve">JOAO BELO           </t>
  </si>
  <si>
    <t>JOÃO BELO DOMINGOS JUNIOR</t>
  </si>
  <si>
    <t>JOÃO BERNARDO DA SILVA</t>
  </si>
  <si>
    <t xml:space="preserve">JOAO BERNARDO DA SILVA FILHO ARMAZER    </t>
  </si>
  <si>
    <t xml:space="preserve">JOAO BERNARDO       </t>
  </si>
  <si>
    <t xml:space="preserve">JOAO BERNARDO DE LIMA                   </t>
  </si>
  <si>
    <t xml:space="preserve">JOAO BERNARDO SOUZA FILHO               </t>
  </si>
  <si>
    <t xml:space="preserve">JOAO BERNARDO SOUZA </t>
  </si>
  <si>
    <t>JOAO BEZERRA DA SILVA</t>
  </si>
  <si>
    <t>JOAO BRUNO FERNANDES DE MEDEIROS - ME</t>
  </si>
  <si>
    <t>JOÃO CAETANO BENDITO</t>
  </si>
  <si>
    <t>JOÃO CAETANO</t>
  </si>
  <si>
    <t>JOAO CARLOS BARBOSA</t>
  </si>
  <si>
    <t xml:space="preserve">CAPOTARIA ESTOFADOS E CONFECCOES </t>
  </si>
  <si>
    <t>JOAO CARLOS RIBEIRO SILVA ME</t>
  </si>
  <si>
    <t>JOAO CAVALCANTI DA SILVA NETO</t>
  </si>
  <si>
    <t>São José de Piranhas</t>
  </si>
  <si>
    <t>16.152.336-6</t>
  </si>
  <si>
    <t>JOAO COSTA BENICIO - ME</t>
  </si>
  <si>
    <t>JOAO DA SILVA ALBUQUERQUE</t>
  </si>
  <si>
    <t xml:space="preserve">JOAO DA SILVA NASCIMENTO                </t>
  </si>
  <si>
    <t>JOAO DA SILVA NASCIM</t>
  </si>
  <si>
    <t xml:space="preserve">JOAO DANTAS DA SILVA MINIMERCADO        </t>
  </si>
  <si>
    <t xml:space="preserve">JOAO DANTAS         </t>
  </si>
  <si>
    <t xml:space="preserve">JOAO DANTAS DE ALMEIDA                  </t>
  </si>
  <si>
    <t>JOAO DANTAS DE ARAUJO FILHO</t>
  </si>
  <si>
    <t>JOAO DE DEUS DE LUCENA</t>
  </si>
  <si>
    <t xml:space="preserve">JOAO DE DEUS FARIAS MERCADINHO          </t>
  </si>
  <si>
    <t xml:space="preserve">JOAO DE DEUS FARIAS </t>
  </si>
  <si>
    <t>JOAO DE DEUS FERNANDES DE SOUZA</t>
  </si>
  <si>
    <t xml:space="preserve">JOAO DE DEUS PEDRO DE OLIVEIRA          </t>
  </si>
  <si>
    <t xml:space="preserve">JOAO DE DEUS        </t>
  </si>
  <si>
    <t xml:space="preserve">JOAO DE LIMA NASCIMENTO ME              </t>
  </si>
  <si>
    <t xml:space="preserve">JOAO DE LIMA        </t>
  </si>
  <si>
    <t xml:space="preserve">JOAO DUARTE DE LIMA                     </t>
  </si>
  <si>
    <t xml:space="preserve">JOAO DUARTE         </t>
  </si>
  <si>
    <t>JOÃO ELIAS DE MOURA</t>
  </si>
  <si>
    <t xml:space="preserve">JOAO EVANGELISTA DO NASCIMENTO </t>
  </si>
  <si>
    <t xml:space="preserve">JOAO FELIX DE SOUSA                     </t>
  </si>
  <si>
    <t xml:space="preserve">JOAO FELIX          </t>
  </si>
  <si>
    <t xml:space="preserve">JOAO FELIZARDO DO NASCIMENTO - ME       </t>
  </si>
  <si>
    <t xml:space="preserve">JOAO FELIZARDO      </t>
  </si>
  <si>
    <t xml:space="preserve">JOAO FERNANDES DE SOUZA FILHO           </t>
  </si>
  <si>
    <t xml:space="preserve">JOAO FERNANDES      </t>
  </si>
  <si>
    <t xml:space="preserve">JOAO FRANCISCO ALVES                    </t>
  </si>
  <si>
    <t>JOAO FRANCISCO ALVES</t>
  </si>
  <si>
    <t xml:space="preserve">16081719-6        </t>
  </si>
  <si>
    <t xml:space="preserve">JOAO FRANCISCO DA SILVA                 </t>
  </si>
  <si>
    <t xml:space="preserve">JOAO FRANCISCO      </t>
  </si>
  <si>
    <t xml:space="preserve">JOAO FRANCISCO SILVA                    </t>
  </si>
  <si>
    <t>JOAO GARCIA TAVARES NETO</t>
  </si>
  <si>
    <t>JOAO GASPAR DE FREITAS</t>
  </si>
  <si>
    <t xml:space="preserve">JOAO JOSE GOMES                         </t>
  </si>
  <si>
    <t xml:space="preserve">CASA DE MAT. DE CONST. PAI E FILHO </t>
  </si>
  <si>
    <t>JOÃO LEANDRO LELIS FILHO</t>
  </si>
  <si>
    <t xml:space="preserve">JOÃO LEANDRO LELIS FILHO </t>
  </si>
  <si>
    <t xml:space="preserve">JOAO LIMA DE OLIVEIRA                   </t>
  </si>
  <si>
    <t xml:space="preserve">JOAO LIMA           </t>
  </si>
  <si>
    <t xml:space="preserve">JOAO LUIS DO NASCIMENTO                 </t>
  </si>
  <si>
    <t xml:space="preserve">JOAO LUIS           </t>
  </si>
  <si>
    <t xml:space="preserve">JOAO LUIZ DOS SANTOS NETO               </t>
  </si>
  <si>
    <t xml:space="preserve">JOAO LUIZ SANTOS    </t>
  </si>
  <si>
    <t>JOÃO MARIA GOMES DOS SANTOS</t>
  </si>
  <si>
    <t>JOÃO MARIA GOMES</t>
  </si>
  <si>
    <t xml:space="preserve">JOAO MARTINS DA SILVA                   </t>
  </si>
  <si>
    <t xml:space="preserve">JOAO MARTINS        </t>
  </si>
  <si>
    <t>JOAO MARTINS DA SILVA ME.</t>
  </si>
  <si>
    <t>JOÃO MARTINS DE MOURA</t>
  </si>
  <si>
    <t>JOTAEME CAPACITAÇÃO PROFISSIONAL</t>
  </si>
  <si>
    <t xml:space="preserve">JOAO MATIAS DE OLIVEIRA                 </t>
  </si>
  <si>
    <t xml:space="preserve">JOAO MATIAS         </t>
  </si>
  <si>
    <t>JOAO MEDEIROS DE ALMEIDA</t>
  </si>
  <si>
    <t xml:space="preserve"> JOAO MEDEIROS DE ALMEIDA</t>
  </si>
  <si>
    <t>16.407.318-3</t>
  </si>
  <si>
    <t>JOAO NEVES CAVALCANTI</t>
  </si>
  <si>
    <t xml:space="preserve">HIDRAUTEC SERVIÇOS E PEÇAS </t>
  </si>
  <si>
    <t xml:space="preserve">JOAO PAULO B. DE ALMEIDA                </t>
  </si>
  <si>
    <t xml:space="preserve">JOAO PAULO BELO     </t>
  </si>
  <si>
    <t xml:space="preserve">16.172.572-4      </t>
  </si>
  <si>
    <t>JOÃO PAULO DA SILVA PANIFICADORA</t>
  </si>
  <si>
    <t>JOAO PAULO DE ALMEIDA SANTANA</t>
  </si>
  <si>
    <t>JOÃO PAULO FERREIRA DA SILVA ME</t>
  </si>
  <si>
    <t>PINOQUIO DIESEL AUTO PEÇAS E SERVIÇOS</t>
  </si>
  <si>
    <t>16.150.331-4</t>
  </si>
  <si>
    <t>JOÃO PAULO SOUZA DE PAIVA</t>
  </si>
  <si>
    <t>JOÃO PAULO</t>
  </si>
  <si>
    <t xml:space="preserve">JOAO PEDRO DA SILVA                     </t>
  </si>
  <si>
    <t xml:space="preserve">JOAO PEDRO          </t>
  </si>
  <si>
    <t xml:space="preserve">JOAO PEREIRA DA SILVA DOCES - ME        </t>
  </si>
  <si>
    <t xml:space="preserve">JOAO PEREIRA        </t>
  </si>
  <si>
    <t>JOAO PEREIRA DE LIMA</t>
  </si>
  <si>
    <t>JOÃO PEREIRA SILVA</t>
  </si>
  <si>
    <t>JOAO PESSOA CARTORIO 8 OFICIO DE NOTAS</t>
  </si>
  <si>
    <t>CARTORIO SOUTO</t>
  </si>
  <si>
    <t>JOAO PESSOA DO NASCIMENTO</t>
  </si>
  <si>
    <t>JOÃO RAIMUNDO PEREIRA DA ROSA - EPP</t>
  </si>
  <si>
    <t>ERGOMAIS ERGONOMIA</t>
  </si>
  <si>
    <t>Jacareí</t>
  </si>
  <si>
    <t xml:space="preserve">JOAO RIBEIRO DA SILVA                   </t>
  </si>
  <si>
    <t xml:space="preserve">JOAO RIBEIRO        </t>
  </si>
  <si>
    <t>JOAO RICARDO DA FONSECA OURIQUES EIRELI</t>
  </si>
  <si>
    <t xml:space="preserve">JOAO S. DA SILVA FILHO                  </t>
  </si>
  <si>
    <t xml:space="preserve">TRATOR PARTS        </t>
  </si>
  <si>
    <t xml:space="preserve">16.123.266-3      </t>
  </si>
  <si>
    <t xml:space="preserve">JOAO SEVERINO DA SILVA MINIMERCADO      </t>
  </si>
  <si>
    <t>JOAO SEVERINO DA SIL</t>
  </si>
  <si>
    <t>JOAO SEVERINO DE AZEVEDO NETO</t>
  </si>
  <si>
    <t xml:space="preserve">JOAO SOARES SILVA ME                    </t>
  </si>
  <si>
    <t xml:space="preserve">JOAO SOARES SILVA   </t>
  </si>
  <si>
    <t>JOAO TARGINO ME</t>
  </si>
  <si>
    <t xml:space="preserve">JOAO VICENTE DA SILVA NETO              </t>
  </si>
  <si>
    <t>JOAO VICENTE DA SILV</t>
  </si>
  <si>
    <t>JOÃO VICTOR B DO NASCIMENTO</t>
  </si>
  <si>
    <t>JOAO VITTOR COSTA AMORIM</t>
  </si>
  <si>
    <t xml:space="preserve">JOAQUIM ALVES PEREIRA                   </t>
  </si>
  <si>
    <t xml:space="preserve">JOAQUIM             </t>
  </si>
  <si>
    <t>JOAQUIM CESAR SOBRINHO - ME</t>
  </si>
  <si>
    <t>SUPERMERCADO SOBRINHO</t>
  </si>
  <si>
    <t>Cerro Corá</t>
  </si>
  <si>
    <t xml:space="preserve">JOAQUIM DE ASSIS MEDEIROS               </t>
  </si>
  <si>
    <t>JOAQUIM FRANCISCO DE MELO CAVALCANTE-ME</t>
  </si>
  <si>
    <t>JOAQUIM</t>
  </si>
  <si>
    <t xml:space="preserve">JOAQUIM GARCIA ALVES                    </t>
  </si>
  <si>
    <t>PRONTO SOCO. BATERIA</t>
  </si>
  <si>
    <t xml:space="preserve">16.075.358-9      </t>
  </si>
  <si>
    <t xml:space="preserve">JOB  CONSULTORES ECONOMICOS LTDA        </t>
  </si>
  <si>
    <t xml:space="preserve">JOB                 </t>
  </si>
  <si>
    <t xml:space="preserve">JOB ECONOMIA E PLANEJAMENTO LTDA - ME </t>
  </si>
  <si>
    <t>JOB ECONOMIA E PLANEJAMENTO LTDA - ME</t>
  </si>
  <si>
    <t xml:space="preserve">JOCELINO COUTINHO DE OLIVEIRA           </t>
  </si>
  <si>
    <t>JOCELINO COUTINHO DE</t>
  </si>
  <si>
    <t xml:space="preserve">JOCELY DE LIMA RODRIGUES                </t>
  </si>
  <si>
    <t xml:space="preserve">CASA DO BOLO        </t>
  </si>
  <si>
    <t>JODEILSON SILVA</t>
  </si>
  <si>
    <t>JODEILSON SILVA EIRELI</t>
  </si>
  <si>
    <t>JOEL ALBINO DE LUNA</t>
  </si>
  <si>
    <t xml:space="preserve">JOEL ALBINO DE LUNA JUNIOR -ME          </t>
  </si>
  <si>
    <t xml:space="preserve">JOEL                </t>
  </si>
  <si>
    <t>JOEL BARBOSA DE LIMA</t>
  </si>
  <si>
    <t xml:space="preserve">JOEL BARBOSA DE LIMA </t>
  </si>
  <si>
    <t>JOEL FREIRE DA SILVA ME</t>
  </si>
  <si>
    <t>JOEL LOPES FONSECA EIRELI ME</t>
  </si>
  <si>
    <t>Pedro Velho</t>
  </si>
  <si>
    <t>JOELHA DOS SANTOS SILVA ME</t>
  </si>
  <si>
    <t>JOELMA DA COSTA SANTIAGO LIMA</t>
  </si>
  <si>
    <t>JOELMA DE ARAUJO BARBOSA SOARES</t>
  </si>
  <si>
    <t>JOELMA DE ARAUJO</t>
  </si>
  <si>
    <t>JOELMA DE SOUZA ARAUJO</t>
  </si>
  <si>
    <t>Espírito Santo</t>
  </si>
  <si>
    <t>JOELMA GALDINO DA SILVA</t>
  </si>
  <si>
    <t>JOELMA PONTES DE MIRANDA</t>
  </si>
  <si>
    <t>JOELSON ANDRADE DE SOUZA</t>
  </si>
  <si>
    <t xml:space="preserve">JOELSON GONCALO DE OLIVEIRA             </t>
  </si>
  <si>
    <t xml:space="preserve">JOELSON GONCALO     </t>
  </si>
  <si>
    <t>JOELSON JOSE DE ASSIS ME</t>
  </si>
  <si>
    <t>JOELSON LEROS MEIRA</t>
  </si>
  <si>
    <t>JOELSON INOX</t>
  </si>
  <si>
    <t>JOHANNES FRANCISCUS JAARTSVELD IMP EXP LTDA - EPP</t>
  </si>
  <si>
    <t>JOHANNES FRANCISCUS</t>
  </si>
  <si>
    <t>Holambra</t>
  </si>
  <si>
    <t>JOHN LENNON SOARES GOMES</t>
  </si>
  <si>
    <t>JOHN LENNON</t>
  </si>
  <si>
    <t>JOICE RODRIGUES DE LIMA BEZERRA</t>
  </si>
  <si>
    <t xml:space="preserve">JOILSON ROCHA DE AZEVEDO                </t>
  </si>
  <si>
    <t xml:space="preserve">JOILSON             </t>
  </si>
  <si>
    <t>JOLIMKA COMERCIO DE MATERIAIS DIVERSOS</t>
  </si>
  <si>
    <t>JONAS AIRES MENEZES DE PONTES</t>
  </si>
  <si>
    <t>JONAS AIRES</t>
  </si>
  <si>
    <t>JONAS AIRES MENEZES DE PONTES 08314724483</t>
  </si>
  <si>
    <t>JONAS AIRES MENEZES DE PONTES 0831472448</t>
  </si>
  <si>
    <t>16.406.127-4</t>
  </si>
  <si>
    <t>JONAS BURITI E SILVA</t>
  </si>
  <si>
    <t xml:space="preserve">JONAS HENRIQUE SOBRINHO JUNIOR          </t>
  </si>
  <si>
    <t xml:space="preserve">JONAS HENRIQUE      </t>
  </si>
  <si>
    <t xml:space="preserve">JONATHAN DE ANDRADE CAVALCANTE          </t>
  </si>
  <si>
    <t xml:space="preserve">JONATHAN            </t>
  </si>
  <si>
    <t>JONATHAS SILVA DE VASCONCELOS</t>
  </si>
  <si>
    <t>JONATHAS SILVA</t>
  </si>
  <si>
    <t xml:space="preserve">JONE EMANUEL DA SILVA PEREIRA           </t>
  </si>
  <si>
    <t xml:space="preserve">JONE EMANUEL        </t>
  </si>
  <si>
    <t>JONES FERREIRA RODRIGUES</t>
  </si>
  <si>
    <t>JONEZIO DO NASCIMENTO - EPP</t>
  </si>
  <si>
    <t>SPEM</t>
  </si>
  <si>
    <t>JONILDO BRITO RETIFICA CAMPINENSE COMERCIO LTDA</t>
  </si>
  <si>
    <t>JONILDO BRITO</t>
  </si>
  <si>
    <t>JONIOR CANDIDO DE AMORIM</t>
  </si>
  <si>
    <t>SECINCÊNDIO COMÉRCIO DE EQUIPAMENTOS CONTRA INCÊNDIO</t>
  </si>
  <si>
    <t>JOPAAN INSTALAÇÕES EIRELI</t>
  </si>
  <si>
    <t>JOPAAN</t>
  </si>
  <si>
    <t>JOPLAS INDUSTRIAL LTDA</t>
  </si>
  <si>
    <t>JOPLAS</t>
  </si>
  <si>
    <t>JORDANA RAFAELA NASCIMENTO PEREIRA</t>
  </si>
  <si>
    <t xml:space="preserve">JORGE AMORIM CAMPOS                     </t>
  </si>
  <si>
    <t xml:space="preserve">JORGE               </t>
  </si>
  <si>
    <t xml:space="preserve">JORGE ANTONIO DA SILVA                  </t>
  </si>
  <si>
    <t>JORGE ANTONIO DA SIL</t>
  </si>
  <si>
    <t>JORGE CLEVELAND DE CARVALHO FR</t>
  </si>
  <si>
    <t>CASA DA BORRACHARIA</t>
  </si>
  <si>
    <t>JORGE CORREIA TINOCO - ME</t>
  </si>
  <si>
    <t>TINOCO</t>
  </si>
  <si>
    <t xml:space="preserve">JORGE DA SILVA FIDELIS </t>
  </si>
  <si>
    <t xml:space="preserve">JORGE LINS COSTA                        </t>
  </si>
  <si>
    <t xml:space="preserve">JORGE LINS COSTA    </t>
  </si>
  <si>
    <t>JORGE LUIS ARAUJO MONTENEGRO</t>
  </si>
  <si>
    <t>16.453.037-1</t>
  </si>
  <si>
    <t>JORGE LUIS FELIX DE FARIAS</t>
  </si>
  <si>
    <t xml:space="preserve">JORGE PEDRO DO NASCIMENTO               </t>
  </si>
  <si>
    <t xml:space="preserve">JORGE VIEIRA DE MELO                    </t>
  </si>
  <si>
    <t>JORGE VIEIRA DE MELO</t>
  </si>
  <si>
    <t xml:space="preserve">JORNAL CORREIO DA PARAIBA LTDA          </t>
  </si>
  <si>
    <t>JORNAL CORREIO</t>
  </si>
  <si>
    <t>JORSILDO ALVES DE FARIAS</t>
  </si>
  <si>
    <t xml:space="preserve">JOSAFA RAMOS ALVES SOBRINHO             </t>
  </si>
  <si>
    <t xml:space="preserve">JOSAFA RAMOS        </t>
  </si>
  <si>
    <t xml:space="preserve">JOSE A GOMES BESERRA ME                 </t>
  </si>
  <si>
    <t xml:space="preserve">JOSE ALLISON        </t>
  </si>
  <si>
    <t>JOSE ACACIO DE QUEIROS</t>
  </si>
  <si>
    <t>JOSE ADILSON SOARES - ME</t>
  </si>
  <si>
    <t>JOSE ADRIANO ALVES DE ANDRADE</t>
  </si>
  <si>
    <t>JOSE ADRIANO DA COSTA LIMA</t>
  </si>
  <si>
    <t>JOSE ADRIANO FERREIRA LEITE 88635821491</t>
  </si>
  <si>
    <t>JOSE ADRIEL PEREIRADOS SANTOS ME</t>
  </si>
  <si>
    <t>JOSE ADRIEL PEREIRA DOS SANTOS ME</t>
  </si>
  <si>
    <t xml:space="preserve">JOSE AFONSO AMORIM MORAIS               </t>
  </si>
  <si>
    <t xml:space="preserve">JOSE AFONSO AMORIM  </t>
  </si>
  <si>
    <t xml:space="preserve">16.183.487-6      </t>
  </si>
  <si>
    <t xml:space="preserve">JOSE AILTON DA SILVA VESTUARIO - ME     </t>
  </si>
  <si>
    <t xml:space="preserve">SKA FARDAMENTOS     </t>
  </si>
  <si>
    <t>Prata</t>
  </si>
  <si>
    <t>JOSE AILTON DOMINGOS DA SILVA</t>
  </si>
  <si>
    <t>JOSE ALBERTO BALBINO DE LIMA</t>
  </si>
  <si>
    <t>JOSE ALBERTO PEREIRA MELO</t>
  </si>
  <si>
    <t>JOSE ALCIDES DE OLIVEIRA LIMA</t>
  </si>
  <si>
    <t>16.034.979-6</t>
  </si>
  <si>
    <t>JOSE ALDENOR BRITO DA SILVA</t>
  </si>
  <si>
    <t>JOSE ALDO DA SILVA</t>
  </si>
  <si>
    <t xml:space="preserve">JOSE ALENCASTRO DE OLIVEIRA SOARES      </t>
  </si>
  <si>
    <t xml:space="preserve">JOSE ALENCAASTRO    </t>
  </si>
  <si>
    <t>JOSE ALEX SANTANA DE FREITAS</t>
  </si>
  <si>
    <t xml:space="preserve">JOSE ALEXANDRE SANTOS DE PONTES - ME    </t>
  </si>
  <si>
    <t xml:space="preserve">JOSE ALEXANDRE      </t>
  </si>
  <si>
    <t>JOSE ALISSON PEREIRA DA SILVA</t>
  </si>
  <si>
    <t xml:space="preserve">JOSE ALOISIO DE JESUS                   </t>
  </si>
  <si>
    <t>JOSE ALOISIO DE JESU</t>
  </si>
  <si>
    <t xml:space="preserve">JOSE ALTAIR SILVA                       </t>
  </si>
  <si>
    <t xml:space="preserve">JOSE ALTAIR         </t>
  </si>
  <si>
    <t xml:space="preserve">JOSE ALVES DE LIMA                      </t>
  </si>
  <si>
    <t xml:space="preserve">JOSE ALVES          </t>
  </si>
  <si>
    <t xml:space="preserve">JOSE ALVES DO NASCIMENTO-MINIMERCADO-ME </t>
  </si>
  <si>
    <t>JOSE ALVES NASCIMENT</t>
  </si>
  <si>
    <t xml:space="preserve">16.147.729-1      </t>
  </si>
  <si>
    <t xml:space="preserve">JOSE ANAILSON SILVA DOS SANTOS          </t>
  </si>
  <si>
    <t xml:space="preserve">JOSE ANAILSON       </t>
  </si>
  <si>
    <t xml:space="preserve">JOSE ANDRE VELOSO CHAVES                </t>
  </si>
  <si>
    <t xml:space="preserve">JOSE ANFRE          </t>
  </si>
  <si>
    <t>JOSE ANIZIO SIMOES</t>
  </si>
  <si>
    <t>JOSE ANTERO</t>
  </si>
  <si>
    <t>JOSE ANTONIO AMARO</t>
  </si>
  <si>
    <t xml:space="preserve">JOSE ANTONIO BERNARDINO DA SILVA        </t>
  </si>
  <si>
    <t xml:space="preserve">JOSE ANTONIO        </t>
  </si>
  <si>
    <t xml:space="preserve">16.161.589-9      </t>
  </si>
  <si>
    <t xml:space="preserve">JOSE ANTONIO CAETANO FLORENCIO          </t>
  </si>
  <si>
    <t xml:space="preserve">JOSE CAETANO        </t>
  </si>
  <si>
    <t xml:space="preserve">JOSE ANTONIO DA SILVA ME                </t>
  </si>
  <si>
    <t>MSJ PECAS E SERVICOS</t>
  </si>
  <si>
    <t xml:space="preserve">16.170.423-9      </t>
  </si>
  <si>
    <t xml:space="preserve">JOSE ANTONIO DE ALMEIDA                 </t>
  </si>
  <si>
    <t>JOSE ANTONIO DE ALME</t>
  </si>
  <si>
    <t>JOSE ANTONIO DE ARAUJO NETO</t>
  </si>
  <si>
    <t>JOSE ANTONIO DE OLIVEIRA SILVA</t>
  </si>
  <si>
    <t xml:space="preserve">JOSE ANTONIO DE SOUSA MEDEIROS          </t>
  </si>
  <si>
    <t>JOSE ANT. DE SOUZA M</t>
  </si>
  <si>
    <t>São José dos Ramos</t>
  </si>
  <si>
    <t xml:space="preserve">JOSE ANTONIO DO NASCIMENTO              </t>
  </si>
  <si>
    <t>JOSE ANT. DO NASCIME</t>
  </si>
  <si>
    <t>JOSE ANTONIO DO NASCIMENTO NETO 0843341343</t>
  </si>
  <si>
    <t>NETO TORNEIRO</t>
  </si>
  <si>
    <t xml:space="preserve">JOSE ANTONIO DOS SANTOS                 </t>
  </si>
  <si>
    <t>JOSE ANT. DOS SANTOS</t>
  </si>
  <si>
    <t xml:space="preserve">JOSE ANTONIO FERREIRA DE ASSUNCAO       </t>
  </si>
  <si>
    <t xml:space="preserve">JOSE  ANT. FERREIRA </t>
  </si>
  <si>
    <t xml:space="preserve">JOSE ANTONIO FERREIRA DO AMARAL         </t>
  </si>
  <si>
    <t>JOSE ANT. FERREIRA A</t>
  </si>
  <si>
    <t xml:space="preserve">JOSE ANTONIO GOMES DE SOUZA             </t>
  </si>
  <si>
    <t>JOSE ANTONIO PEREIRA</t>
  </si>
  <si>
    <t>FUNERARIA SHALLON</t>
  </si>
  <si>
    <t>JOSE ANTONIO PINTO DE CARVALHO</t>
  </si>
  <si>
    <t xml:space="preserve">JOSE ANTONIO VICENTE - ME               </t>
  </si>
  <si>
    <t>JOSE ANTONIO VICENTE</t>
  </si>
  <si>
    <t>JOSE ARIMATEIA DESTERRO MEDEIROS</t>
  </si>
  <si>
    <t>JOSE ARIMATEIA</t>
  </si>
  <si>
    <t>JOSE ARIMATEIA DOS SANTOS SILVA</t>
  </si>
  <si>
    <t>JOSE ARIOSTO DE MENDONÇA - ME</t>
  </si>
  <si>
    <t xml:space="preserve">JOSE ARLINDO GOMES DE LIMA              </t>
  </si>
  <si>
    <t xml:space="preserve">JOSE ARLINDO GOMES  </t>
  </si>
  <si>
    <t>JOSE ARMANDO COSTA DA SILVA PONCE</t>
  </si>
  <si>
    <t xml:space="preserve">JOSE ASSIS CLAUDINO DE PONTES           </t>
  </si>
  <si>
    <t xml:space="preserve">JOSE ASSIS CLAUDINO </t>
  </si>
  <si>
    <t xml:space="preserve">JOSE ATAIDE DOS SANTOS FILHO            </t>
  </si>
  <si>
    <t xml:space="preserve">JOSE ATAIDE         </t>
  </si>
  <si>
    <t xml:space="preserve">JOSE AUGUSTO BELO                       </t>
  </si>
  <si>
    <t xml:space="preserve">JOSE AUGUSTO        </t>
  </si>
  <si>
    <t>JOSÉ AUGUSTO DOS SANTOS DE BRITO - 02416893416</t>
  </si>
  <si>
    <t>JM USINAGEM</t>
  </si>
  <si>
    <t>JOSÉ AUGUSTO JORGE - ME</t>
  </si>
  <si>
    <t xml:space="preserve">JOSE AURILIO DOMINGOS DE LIMA           </t>
  </si>
  <si>
    <t xml:space="preserve">JOSE AURILIO        </t>
  </si>
  <si>
    <t xml:space="preserve">JOSE BARBOSA DE LIMA - ME               </t>
  </si>
  <si>
    <t>JOSE BARBOSA DE LIMA</t>
  </si>
  <si>
    <t xml:space="preserve">JOSE BARBOSA LEAL JUNIOR                </t>
  </si>
  <si>
    <t xml:space="preserve">JOSE BARBOSA        </t>
  </si>
  <si>
    <t xml:space="preserve">JOSE BATISTA DA SILVA - ME              </t>
  </si>
  <si>
    <t xml:space="preserve">JOSE BATISTA        </t>
  </si>
  <si>
    <t>JOSE BATISTA DA SILVA NETO</t>
  </si>
  <si>
    <t>FREITAS TRANSPORTES</t>
  </si>
  <si>
    <t xml:space="preserve">JOSE BENTO FRANCISCO                    </t>
  </si>
  <si>
    <t>JOSE BENTO FRANCISCO</t>
  </si>
  <si>
    <t>JOSE BERNARDO DE SOUTO - ME</t>
  </si>
  <si>
    <t>SUPERMERCADO ZE DE LIQUINHA</t>
  </si>
  <si>
    <t>JOSE BEZERRA DE QUEIROZ</t>
  </si>
  <si>
    <t xml:space="preserve">JOSE BEZERRA DO NASCIMENTO              </t>
  </si>
  <si>
    <t xml:space="preserve">JOSE BEZERRA        </t>
  </si>
  <si>
    <t xml:space="preserve">JOSE BRASIL DE LUCENA                   </t>
  </si>
  <si>
    <t>JOSE BRASIL DE LUCEN</t>
  </si>
  <si>
    <t xml:space="preserve">16.152.574-1      </t>
  </si>
  <si>
    <t>JOSE CALIXTA DANTAS</t>
  </si>
  <si>
    <t>JOSE CANDIDO DE OLIVEIRA ME</t>
  </si>
  <si>
    <t xml:space="preserve">JOSE CANDIDO PORTO                      </t>
  </si>
  <si>
    <t xml:space="preserve">JOSE  CANDIDO PORTO </t>
  </si>
  <si>
    <t>JOSE CARLECIR DOS SANTOS SILVA</t>
  </si>
  <si>
    <t>JOSE CARLOS ANDRADE DO NASCIMENTO</t>
  </si>
  <si>
    <t xml:space="preserve">JOSE CARLOS COSTA ME                    </t>
  </si>
  <si>
    <t xml:space="preserve">JOSE CARLOS COSTA   </t>
  </si>
  <si>
    <t xml:space="preserve">16.148.770-0      </t>
  </si>
  <si>
    <t>JOSE CARLOS DA COSTA CASSIANO</t>
  </si>
  <si>
    <t xml:space="preserve">JOSE CARLOS DA COSTA CASSIANO </t>
  </si>
  <si>
    <t>JOSE CARLOS DA SILVA</t>
  </si>
  <si>
    <t>JOSE CARLOS DA SILVA PESSOA</t>
  </si>
  <si>
    <t>GRAFICA ESPERANÇA</t>
  </si>
  <si>
    <t xml:space="preserve">JOSE CARLOS DANTAS                      </t>
  </si>
  <si>
    <t xml:space="preserve">JOSE CARLOS DANTAS  </t>
  </si>
  <si>
    <t xml:space="preserve">JOSE CARLOS DE LIMA SILVA               </t>
  </si>
  <si>
    <t xml:space="preserve">JOSE CARLOS         </t>
  </si>
  <si>
    <t>JOSE CARLOS DE SOUZA FILHO</t>
  </si>
  <si>
    <t>JOSE CARLOS DE SOUZA PEREIRA</t>
  </si>
  <si>
    <t xml:space="preserve">JOSE CARLOS FELINTO DE PAIVA            </t>
  </si>
  <si>
    <t xml:space="preserve">JOSE CARLOS FELINTO </t>
  </si>
  <si>
    <t>JOSE CARLOS MADRUGA MACEDO</t>
  </si>
  <si>
    <t xml:space="preserve">JOSE CARLOS </t>
  </si>
  <si>
    <t>JOSE CARLOS SATURNINO RIBEIRO</t>
  </si>
  <si>
    <t>JOSE CARLOS SILVA GONÇALVES</t>
  </si>
  <si>
    <t>JOSE CARNEIRO DA SILVA NETO</t>
  </si>
  <si>
    <t xml:space="preserve">JOSE CELERINO BARBOSA                   </t>
  </si>
  <si>
    <t xml:space="preserve">JOSE CELERINO       </t>
  </si>
  <si>
    <t xml:space="preserve">JOSE CELIO ALVES PATRICIO               </t>
  </si>
  <si>
    <t xml:space="preserve">JOSE CELIO          </t>
  </si>
  <si>
    <t>JOSE CHAVES DA SILVA</t>
  </si>
  <si>
    <t xml:space="preserve">JOSE CLAUDIO ALVES                      </t>
  </si>
  <si>
    <t xml:space="preserve">JOSE CLAUDIO        </t>
  </si>
  <si>
    <t>JOSE CLAUDIO DA SILVA CARDOSO</t>
  </si>
  <si>
    <t>JOSE CLAUDIO PESSOA JUNIOR</t>
  </si>
  <si>
    <t xml:space="preserve">JOSE CLAUDIO RODRIGUES AMORIM           </t>
  </si>
  <si>
    <t>JOSE CLAUDIO SALUSTIANO BARBOSA JUNIOR</t>
  </si>
  <si>
    <t>JOSE CLAUDIO SALUSTIANO BARBORA</t>
  </si>
  <si>
    <t>JOSE CLEBER GONÇALVES DE MELO</t>
  </si>
  <si>
    <t xml:space="preserve">JOSE CORDEIRO DE FARIAS                 </t>
  </si>
  <si>
    <t xml:space="preserve">JOSE CORDEIRO       </t>
  </si>
  <si>
    <t>JOSE CORNELIO DA SILVA</t>
  </si>
  <si>
    <t>SUPERMERCADO SÃO JOSE</t>
  </si>
  <si>
    <t>JOSE CORREIA DA SILVA - ME</t>
  </si>
  <si>
    <t>JOSE CORREIA DA SILVA EIRELLI</t>
  </si>
  <si>
    <t xml:space="preserve">JOSE COSTA MERCADINHO                   </t>
  </si>
  <si>
    <t xml:space="preserve">JOSE COSTA          </t>
  </si>
  <si>
    <t xml:space="preserve">JOSE CRISTIANO T DA COSTA               </t>
  </si>
  <si>
    <t xml:space="preserve">JOSE CRISTIANO      </t>
  </si>
  <si>
    <t xml:space="preserve">16.125.696-1      </t>
  </si>
  <si>
    <t>JOSE DA GUIA SANTOS</t>
  </si>
  <si>
    <t xml:space="preserve">JOSE DA SILVA ALVES MERCADINHO-ME       </t>
  </si>
  <si>
    <t xml:space="preserve">JOSE DA SILVA       </t>
  </si>
  <si>
    <t xml:space="preserve">JOSE DA SILVA FERREIRA                  </t>
  </si>
  <si>
    <t xml:space="preserve">JOSE DA SILVA MENDONCA                  </t>
  </si>
  <si>
    <t>JOSE DA SILVA MENDON</t>
  </si>
  <si>
    <t>JOSE DA SILVA RODRIGUES</t>
  </si>
  <si>
    <t>JOSE DAMIAO DA SILVA</t>
  </si>
  <si>
    <t xml:space="preserve">JOSE DE ARIMATEIA B DA SILVA            </t>
  </si>
  <si>
    <t xml:space="preserve">JOSE DE ARIMATEIA   </t>
  </si>
  <si>
    <t xml:space="preserve">JOSE DE ARIMATEIA SANTOS                </t>
  </si>
  <si>
    <t xml:space="preserve">JOSE DE ARRUDA FILHO                    </t>
  </si>
  <si>
    <t>JOSE DE ARRUDA FILHO</t>
  </si>
  <si>
    <t xml:space="preserve">JOSE DE ASSIS ALVES MELO                </t>
  </si>
  <si>
    <t xml:space="preserve">JOSE DE ASSIS ALVES </t>
  </si>
  <si>
    <t xml:space="preserve">JOSE DE ASSIS DA SILVA - ME             </t>
  </si>
  <si>
    <t xml:space="preserve">JOSE DE ASSIS       </t>
  </si>
  <si>
    <t xml:space="preserve">JOSE DE ASSIS FELIPE DA SILVA           </t>
  </si>
  <si>
    <t>JOSE DE ASSIS FELIPE</t>
  </si>
  <si>
    <t xml:space="preserve">JOSE DE ASSIS FELIPE DO NASCIMENTO      </t>
  </si>
  <si>
    <t>JOSE DE ASSIS SOBRAL</t>
  </si>
  <si>
    <t xml:space="preserve">JOSE DE JESUS PAULINO DE MELO           </t>
  </si>
  <si>
    <t xml:space="preserve">JOSE DE JESUS       </t>
  </si>
  <si>
    <t>JOSE DE LEMOS VASCONCELOS</t>
  </si>
  <si>
    <t xml:space="preserve">JOSE DE LIMA FARIAS                     </t>
  </si>
  <si>
    <t xml:space="preserve">JOSE DE LIMA        </t>
  </si>
  <si>
    <t>JOSE DE MARIA FERNANDES</t>
  </si>
  <si>
    <t>JOSE DE OLIVEIRA ALVES</t>
  </si>
  <si>
    <t>JOSE DE OLIVEIRA E SIVA</t>
  </si>
  <si>
    <t xml:space="preserve">JOSE DE OLIVEIRA FERREIRA               </t>
  </si>
  <si>
    <t xml:space="preserve">JOSE DE OLIVEIRA    </t>
  </si>
  <si>
    <t xml:space="preserve">JOSE DE SOUSA MACHADO - EPP             </t>
  </si>
  <si>
    <t>JOSE DE SOUZA MACHAD</t>
  </si>
  <si>
    <t xml:space="preserve">JOSE DE SOUZA                           </t>
  </si>
  <si>
    <t xml:space="preserve">JOSE DE SOUZA       </t>
  </si>
  <si>
    <t xml:space="preserve">JOSE DE SOUZA IRMAO                     </t>
  </si>
  <si>
    <t xml:space="preserve">JOSE DE SOUZA IRMAO </t>
  </si>
  <si>
    <t>JOSE DIEGO MELO FERREIRA</t>
  </si>
  <si>
    <t>JOSE DINIZ BENEDITO DA SILVA ME</t>
  </si>
  <si>
    <t>JOSE DO EGYPTO FIGUEREDO JUNIOR - ME</t>
  </si>
  <si>
    <t>JOSE DO EGYPTO FIGUEREDO JUNIOR</t>
  </si>
  <si>
    <t>JOSE DOS SANTOS ELIAS TRANSPORTES - ME</t>
  </si>
  <si>
    <t>JOSE DOS SANTOS TRANSPORTES</t>
  </si>
  <si>
    <t>JOSE DOS SANTOS FIALHO ME</t>
  </si>
  <si>
    <t xml:space="preserve">JOSE DOS SANTOS NASCIMENTO </t>
  </si>
  <si>
    <t xml:space="preserve">JOSE E CEU LTDA                         </t>
  </si>
  <si>
    <t xml:space="preserve">JOSE E CEU          </t>
  </si>
  <si>
    <t>JOSE EDILSON ALVES SERAFIM</t>
  </si>
  <si>
    <t>JOSE EDILSON CIRIACO</t>
  </si>
  <si>
    <t>JOSE EDILSON MONTEIRO DE FREITAS</t>
  </si>
  <si>
    <t xml:space="preserve">INFOSOM INFORMATICA </t>
  </si>
  <si>
    <t>JOSE EDILSON SOARES DA SILVA</t>
  </si>
  <si>
    <t xml:space="preserve">JOSE EDIVALDO CABRAL                    </t>
  </si>
  <si>
    <t xml:space="preserve">JOSE                </t>
  </si>
  <si>
    <t xml:space="preserve">JOSE EDIVALDO SOUZA                     </t>
  </si>
  <si>
    <t xml:space="preserve">JOSE EDSON CORDEIRO                     </t>
  </si>
  <si>
    <t xml:space="preserve">JOSE EDSON          </t>
  </si>
  <si>
    <t>JOSE EDSON DA SILVA OLIVEIRA</t>
  </si>
  <si>
    <t>Tabira</t>
  </si>
  <si>
    <t>JOSE EDSON NUNES DE QUEIROZ LTDA</t>
  </si>
  <si>
    <t>JOSÉ EFIGÊNIO DE SANTANA - ME</t>
  </si>
  <si>
    <t>JOSE ELIEZER DE ARAUJO</t>
  </si>
  <si>
    <t>JOSE ELITON DA SILVA GUEDES</t>
  </si>
  <si>
    <t xml:space="preserve">JOSE EMILIANO DE ALMEIDA                </t>
  </si>
  <si>
    <t xml:space="preserve">JOSE EMILIANO       </t>
  </si>
  <si>
    <t>JOSE EMILIO DE OLIVEIRA SILVA</t>
  </si>
  <si>
    <t xml:space="preserve">JOSE ERINALDO DE OLIVEIRA SILVA - ME    </t>
  </si>
  <si>
    <t>JOSE ERINALDO DE OLI</t>
  </si>
  <si>
    <t xml:space="preserve">JOSE ERIVALDO AGRA DA SILVA             </t>
  </si>
  <si>
    <t xml:space="preserve">JOSE ERIVALDO       </t>
  </si>
  <si>
    <t xml:space="preserve">JOSE ERIVAN DINIZ DA SILVA              </t>
  </si>
  <si>
    <t xml:space="preserve">JOSE ERIVAN         </t>
  </si>
  <si>
    <t>JOSE ERNANDES CORREIA</t>
  </si>
  <si>
    <t xml:space="preserve">JOSE EUSTAQUIO DE OLIVEIRA              </t>
  </si>
  <si>
    <t xml:space="preserve">ACESSORIOS EUSTAUIO </t>
  </si>
  <si>
    <t xml:space="preserve">16.070.254-2      </t>
  </si>
  <si>
    <t>JOSE EVANDRO MORAIS DE LACERDA</t>
  </si>
  <si>
    <t>JOSE F DA SILVA MERCADINHO</t>
  </si>
  <si>
    <t xml:space="preserve">JOSE F. GOMES                           </t>
  </si>
  <si>
    <t xml:space="preserve">JOSE F. GOMES                </t>
  </si>
  <si>
    <t>JOSE F SANTOS DE SOUZA ME</t>
  </si>
  <si>
    <t xml:space="preserve">JOSE FABIO FERREIRA EVARISTO            </t>
  </si>
  <si>
    <t xml:space="preserve">JOSE FABIO          </t>
  </si>
  <si>
    <t>JOSE FABIO GUIMARAES DE ASSIS</t>
  </si>
  <si>
    <t>FABIO LOCADORA DE VEICULOS</t>
  </si>
  <si>
    <t xml:space="preserve">JOSE FELINTO DA SILVA                   </t>
  </si>
  <si>
    <t>JOSE FELINTO DA SILV</t>
  </si>
  <si>
    <t xml:space="preserve">JOSE FERNANDES DE MACEDO                </t>
  </si>
  <si>
    <t xml:space="preserve">JOSE FERNANDES      </t>
  </si>
  <si>
    <t xml:space="preserve">JOSE FERNANDES DE OLIVEIRA MERCADINHO   </t>
  </si>
  <si>
    <t xml:space="preserve">JOSE FERNANDES DE PONTES LIMA           </t>
  </si>
  <si>
    <t xml:space="preserve">16.130.552-0      </t>
  </si>
  <si>
    <t xml:space="preserve">JOSE FERNANDES SUASSUNA                 </t>
  </si>
  <si>
    <t>JOSE FERNANDES SUASS</t>
  </si>
  <si>
    <t>JOSE FERREIRA COMERCIO DE ALIMENTOS</t>
  </si>
  <si>
    <t xml:space="preserve">JOSE FERREIRA DE AGUIAR FILHO           </t>
  </si>
  <si>
    <t xml:space="preserve">JOSE FERREIRA       </t>
  </si>
  <si>
    <t xml:space="preserve">JOSE FERREIRA DE ASSUNCAO               </t>
  </si>
  <si>
    <t>JOSE FHILLYPE DOS SANTOS BRITO</t>
  </si>
  <si>
    <t>JOSE FLEURY GOMES ALMEIDA 06452788400</t>
  </si>
  <si>
    <t xml:space="preserve">JOSE FRANCISCO DE SOUSA MERCEARIA       </t>
  </si>
  <si>
    <t xml:space="preserve">JOSE FRANCISCO      </t>
  </si>
  <si>
    <t>JOSE FRANCISCO DOS SANTOS MERCADINHO</t>
  </si>
  <si>
    <t xml:space="preserve">JOSE FRANCISCO MAXIMO                   </t>
  </si>
  <si>
    <t>CHURRASCARIA DO BIGO</t>
  </si>
  <si>
    <t>JOSE FRANKLIN GOMES DE ASSUNÇÃO - ME</t>
  </si>
  <si>
    <t xml:space="preserve">JOSE GARCIA NETO                        </t>
  </si>
  <si>
    <t xml:space="preserve">JOSE GARCIA         </t>
  </si>
  <si>
    <t xml:space="preserve">JOSE GENILSON SOARES FREIRE - ME        </t>
  </si>
  <si>
    <t xml:space="preserve">JOSE GENILSON  SO   </t>
  </si>
  <si>
    <t>JOSE GENUBIO PEREIRA DE FARIAS</t>
  </si>
  <si>
    <t>JOSE GENUBIO PEREIRA</t>
  </si>
  <si>
    <t>JOSE GILDEMAR DA SILVA</t>
  </si>
  <si>
    <t>JOSE GILSON DE SOUZA</t>
  </si>
  <si>
    <t>JOSE GILVANDRO MAURÍCIO DE PONTES</t>
  </si>
  <si>
    <t>CASA DAS BICICLETAS</t>
  </si>
  <si>
    <t xml:space="preserve">JOSE GILVANDRO R. DE ANDRADE            </t>
  </si>
  <si>
    <t xml:space="preserve">JOSE GILVANDRO      </t>
  </si>
  <si>
    <t xml:space="preserve">JOSE GIVANILDO L DA SILVA               </t>
  </si>
  <si>
    <t xml:space="preserve">JOSE GIVANILDO      </t>
  </si>
  <si>
    <t xml:space="preserve">JOSE GOIS DA SILVA                      </t>
  </si>
  <si>
    <t xml:space="preserve">JOSE GOIS           </t>
  </si>
  <si>
    <t xml:space="preserve">JOSE GOMES DE SOUZA NETO                </t>
  </si>
  <si>
    <t xml:space="preserve">JOSE GOMES          </t>
  </si>
  <si>
    <t xml:space="preserve">JOSE GOMES MACIEL                       </t>
  </si>
  <si>
    <t>JOSE GOMES PESSOA NETTO - ME</t>
  </si>
  <si>
    <t>SOS RETOCKS</t>
  </si>
  <si>
    <t xml:space="preserve">JOSE GRACINDO DOS SANTOS FILHO          </t>
  </si>
  <si>
    <t xml:space="preserve">JOSE GRACINDO       </t>
  </si>
  <si>
    <t xml:space="preserve">JOSE GUILHERME RODRIGUES NETO           </t>
  </si>
  <si>
    <t xml:space="preserve">JOSE GUILHERME      </t>
  </si>
  <si>
    <t>JOSE GUTEMBERG COSTA</t>
  </si>
  <si>
    <t>JOSE HAROLDO DA SILVA</t>
  </si>
  <si>
    <t>JOSE HELLOSMAN DO MONTE SILVA SANTOS</t>
  </si>
  <si>
    <t>YELLOWS ARTES</t>
  </si>
  <si>
    <t>JOSE HERONIDES -CORTE</t>
  </si>
  <si>
    <t>JOSE HERONIDES-PLANTIO COBERTA</t>
  </si>
  <si>
    <t xml:space="preserve">JOSE IBIS MOREIRA DA COSTA EPP          </t>
  </si>
  <si>
    <t xml:space="preserve">JOSE IBIS           </t>
  </si>
  <si>
    <t>Boqueirão</t>
  </si>
  <si>
    <t>JOSE IGO COELHO DA SILVA</t>
  </si>
  <si>
    <t>JOSE INACIO DA SILVA FILHO</t>
  </si>
  <si>
    <t>JOSE INALDO LIRA DA SILVA</t>
  </si>
  <si>
    <t xml:space="preserve">JOSE IRAILSON OLIVEIRA SOUTO            </t>
  </si>
  <si>
    <t xml:space="preserve">JOSE IRAILSON       </t>
  </si>
  <si>
    <t xml:space="preserve">16.181.552-9      </t>
  </si>
  <si>
    <t>JOSE IRENILSON OLIVEIRA BARROS</t>
  </si>
  <si>
    <t xml:space="preserve">JOSE ISRAEL PEREIRA DE OLIVEIRA         </t>
  </si>
  <si>
    <t xml:space="preserve">JOSE ISRAEL PEREIRA </t>
  </si>
  <si>
    <t xml:space="preserve">16.153.176-8      </t>
  </si>
  <si>
    <t>JOSE IVAN MENDONÇA BARRETO</t>
  </si>
  <si>
    <t>JOSE JAILSON -CORTE</t>
  </si>
  <si>
    <t>JOSE JAILSON DA SILVA LTDA</t>
  </si>
  <si>
    <t>JETT SUPERMERCADO</t>
  </si>
  <si>
    <t>Tangará</t>
  </si>
  <si>
    <t>JOSE JAILSON-PLANTIO-CORTE SEMENTES</t>
  </si>
  <si>
    <t xml:space="preserve">JOSE JARIO CARNEIRO DA SILVA            </t>
  </si>
  <si>
    <t xml:space="preserve">JOSE JARIO          </t>
  </si>
  <si>
    <t xml:space="preserve">16.171.549-4      </t>
  </si>
  <si>
    <t xml:space="preserve">JOSE JERONIMO DE MELO                   </t>
  </si>
  <si>
    <t>JOSE JERONIMO DE MEL</t>
  </si>
  <si>
    <t xml:space="preserve">16.165.377-4      </t>
  </si>
  <si>
    <t>JOSE JEYMISON COSTA</t>
  </si>
  <si>
    <t xml:space="preserve">JOSE JUCIER ARAUJO                      </t>
  </si>
  <si>
    <t xml:space="preserve">JOSE JUCIER         </t>
  </si>
  <si>
    <t>JOSE JUNIOR NUNES DOS SANTOS - ME</t>
  </si>
  <si>
    <t xml:space="preserve">JOSE JUVENCIO DA SILVA IRMAO            </t>
  </si>
  <si>
    <t xml:space="preserve">JOSE JUVENCIO       </t>
  </si>
  <si>
    <t>JOSE LEANDRO BEZERRA</t>
  </si>
  <si>
    <t xml:space="preserve">JOSE LEANDRO MELO DE OLIVEIRA           </t>
  </si>
  <si>
    <t xml:space="preserve">JOSE LEANDRO        </t>
  </si>
  <si>
    <t xml:space="preserve">JOSE LEANDRO NAZARIO DE SOUSA           </t>
  </si>
  <si>
    <t>JOSE LEDO DA COSTA &amp; CIA LTDA ME</t>
  </si>
  <si>
    <t>Juazeirinho</t>
  </si>
  <si>
    <t xml:space="preserve">JOSE LEITE </t>
  </si>
  <si>
    <t xml:space="preserve">JOSE LEONARDO DA SILVA QUEIROZ          </t>
  </si>
  <si>
    <t xml:space="preserve">JOSE LEONARDO       </t>
  </si>
  <si>
    <t xml:space="preserve">JOSE LEONARDO MARTINS DE ALMEIDA        </t>
  </si>
  <si>
    <t>JOSE LINDEMBERG DA SILVA ME</t>
  </si>
  <si>
    <t xml:space="preserve">JOSE LOPES NETO                         </t>
  </si>
  <si>
    <t xml:space="preserve">JOSE LOPES NETO     </t>
  </si>
  <si>
    <t xml:space="preserve">JOSE LOURECO DA SILVA QUARTO            </t>
  </si>
  <si>
    <t>JOSE LOURENCO DA SIL</t>
  </si>
  <si>
    <t>JOSE LUCENA DA SILVA - ME</t>
  </si>
  <si>
    <t>JOSE LUCIO DE OLIVEIRA EIRELI</t>
  </si>
  <si>
    <t>JOSE LUIS DE BRITO - ME</t>
  </si>
  <si>
    <t xml:space="preserve">JOSE LUIZ BARBOSA DE MELO               </t>
  </si>
  <si>
    <t xml:space="preserve">JOSE LUIZ B         </t>
  </si>
  <si>
    <t xml:space="preserve">JOSE M.A. DA SILVA ME                   </t>
  </si>
  <si>
    <t xml:space="preserve">JOSE MACIEL DA COSTA ALVES              </t>
  </si>
  <si>
    <t xml:space="preserve">JOSE MACIEL         </t>
  </si>
  <si>
    <t>JOSE MANOEL ABRANTE</t>
  </si>
  <si>
    <t>JOSE MARCELINO ALVES DE SOUZA</t>
  </si>
  <si>
    <t>JOSE MARCOS DA SILVA SANTOS FILHO</t>
  </si>
  <si>
    <t>JOSE MARCOS DE LUNA FILHO 11864773421</t>
  </si>
  <si>
    <t>JLF MATERIAL DE CONSTRUÇÃO</t>
  </si>
  <si>
    <t>JOSE MARCOS DOS SANTOS</t>
  </si>
  <si>
    <t xml:space="preserve">JOSE MARIA DE ALBUQUERQUE               </t>
  </si>
  <si>
    <t xml:space="preserve">JOSE MARIA          </t>
  </si>
  <si>
    <t xml:space="preserve">JOSE MARQUES DA SILVA                   </t>
  </si>
  <si>
    <t>JOSE MARQUES DA SILV</t>
  </si>
  <si>
    <t xml:space="preserve">JOSE MARQUILONE SILVA DOS SANTOS        </t>
  </si>
  <si>
    <t>JOSE MARQUILONE SILV</t>
  </si>
  <si>
    <t xml:space="preserve">16188243-9        </t>
  </si>
  <si>
    <t>JOSE MATEUS DA SILVA EVANGELISTA</t>
  </si>
  <si>
    <t>JOSE MAURICIO DE ARAUJO - ME</t>
  </si>
  <si>
    <t>JOSE MAURICIO</t>
  </si>
  <si>
    <t xml:space="preserve">JOSE MAURICIO DE ARAUJO MERCADINHO      </t>
  </si>
  <si>
    <t>JOSE MAURICIO DE ARA</t>
  </si>
  <si>
    <t xml:space="preserve">JOSE MAURILIO GOMES                     </t>
  </si>
  <si>
    <t xml:space="preserve">JOSE MAURICIO       </t>
  </si>
  <si>
    <t>JOSE MAURILIO GOMES JUNIOR - ME</t>
  </si>
  <si>
    <t xml:space="preserve">JOSE MILANES DE FARIAS SANTOS           </t>
  </si>
  <si>
    <t>JOSE MILANES DE FARI</t>
  </si>
  <si>
    <t xml:space="preserve">16.050.648-4      </t>
  </si>
  <si>
    <t xml:space="preserve">JOSE MILTON DE SOUZA SANTOS             </t>
  </si>
  <si>
    <t xml:space="preserve">JOSE MILTON         </t>
  </si>
  <si>
    <t xml:space="preserve">JOSE MODESTO GUEDES DUARTE              </t>
  </si>
  <si>
    <t>JM MATERIAL DE CONST</t>
  </si>
  <si>
    <t xml:space="preserve">JOSE NAZARENO DA SILVA - ME             </t>
  </si>
  <si>
    <t xml:space="preserve">JOSE NAZARENO       </t>
  </si>
  <si>
    <t xml:space="preserve">JOSE NAZARETH ONOFRE-ME                 </t>
  </si>
  <si>
    <t xml:space="preserve">JOSE NAZARETE       </t>
  </si>
  <si>
    <t xml:space="preserve">JOSE NEUME ARAGAO DA SILVA              </t>
  </si>
  <si>
    <t xml:space="preserve">JOSE NEUME          </t>
  </si>
  <si>
    <t>JOSE NIELSON GALDINO DA SILVA</t>
  </si>
  <si>
    <t xml:space="preserve">JOSE NILTON DE SOUZA                    </t>
  </si>
  <si>
    <t xml:space="preserve">JOSE NILTON         </t>
  </si>
  <si>
    <t xml:space="preserve">JOSE NOBERTO DE ANDRADE                 </t>
  </si>
  <si>
    <t>JOSE NOBERTO DE ANDR</t>
  </si>
  <si>
    <t>JOSE NUNES FREIRE</t>
  </si>
  <si>
    <t xml:space="preserve">JOSE OCILANIO CANDIDO ME                </t>
  </si>
  <si>
    <t xml:space="preserve">JOSE OCILANIO       </t>
  </si>
  <si>
    <t xml:space="preserve">JOSE OMAR FREITAS DE PONTES             </t>
  </si>
  <si>
    <t xml:space="preserve">JOSE OMAR FREITAS   </t>
  </si>
  <si>
    <t>JOSE ORLANDO DA SILVA GRUPO GERADORES-ME</t>
  </si>
  <si>
    <t>JODE ORLANDO DA SILV</t>
  </si>
  <si>
    <t xml:space="preserve">JOSE ORLANDO DIAS                       </t>
  </si>
  <si>
    <t xml:space="preserve">JOSE ORLANDO        </t>
  </si>
  <si>
    <t xml:space="preserve">JOSE ORLANDO RAMOS DE ARAUJO            </t>
  </si>
  <si>
    <t xml:space="preserve">JOSE PASCOAL DE AQUINO - ME             </t>
  </si>
  <si>
    <t xml:space="preserve">JOSE PASCOAL        </t>
  </si>
  <si>
    <t>JOSE PAULO DA SILVA</t>
  </si>
  <si>
    <t xml:space="preserve">JOSE PEDRO CALIXTO ME                   </t>
  </si>
  <si>
    <t xml:space="preserve">JOSE PEDRO CALIXTO  </t>
  </si>
  <si>
    <t xml:space="preserve">JOSE PEDROSA DA SILVA                   </t>
  </si>
  <si>
    <t xml:space="preserve">JOSE PEDROSA        </t>
  </si>
  <si>
    <t>JOSE PEQUENO CLEMENTINO</t>
  </si>
  <si>
    <t xml:space="preserve">JOSE PEREIRA DA SILVA                   </t>
  </si>
  <si>
    <t xml:space="preserve">JOSE PEREIRA        </t>
  </si>
  <si>
    <t>JOSE PEREIRA DA SILVA 71937242404</t>
  </si>
  <si>
    <t>JOSE PEREIRA DA SILVA</t>
  </si>
  <si>
    <t>JOSE PEREIRA DE ANDRADE NETO EIRELI</t>
  </si>
  <si>
    <t xml:space="preserve">JOSE PEREIRA DE SOUZA MERCEARIA                   </t>
  </si>
  <si>
    <t xml:space="preserve">JOSE PEREIRA DOS SANTOS MERCEARIA       </t>
  </si>
  <si>
    <t xml:space="preserve">JOSE PEREIRA NETO                       </t>
  </si>
  <si>
    <t>JOSE PEREIRA OLIVEIRA</t>
  </si>
  <si>
    <t>Cacimbas</t>
  </si>
  <si>
    <t>JOSE PESSOA DE SOUZA</t>
  </si>
  <si>
    <t>JOSE PESSOA FILHO ME</t>
  </si>
  <si>
    <t>JOSE PESSOA FILHO</t>
  </si>
  <si>
    <t xml:space="preserve">JOSE PONTES BARBOSA - ME                </t>
  </si>
  <si>
    <t>JOSE PORFIRIO DE PONTES FILHO</t>
  </si>
  <si>
    <t>JOSE RADIR SANTOS DE OLIVEIRA</t>
  </si>
  <si>
    <t>JOSE RAFAEL NOCA COM DE EMB E CEREAIS</t>
  </si>
  <si>
    <t>JOSE RAIMUNDO SOARES - ME</t>
  </si>
  <si>
    <t>JOSE RAMOS CAVALCANTE</t>
  </si>
  <si>
    <t>JOSE RENAN DA COSTA AUGUSTINHO</t>
  </si>
  <si>
    <t>RCA COMERCIAL</t>
  </si>
  <si>
    <t xml:space="preserve">JOSE RIBEIRO DE FARIAS IRMAO            </t>
  </si>
  <si>
    <t>JOSE RIBEIRO DE FARI</t>
  </si>
  <si>
    <t xml:space="preserve">JOSE RICARDO BARBOSA DE FIGUEIREDO      </t>
  </si>
  <si>
    <t>JOSE RICARDO BARBOSA</t>
  </si>
  <si>
    <t xml:space="preserve">JOSE RICARDO DE LUCENA MOREIRA          </t>
  </si>
  <si>
    <t>JOSE RICARDO L MOREI</t>
  </si>
  <si>
    <t>JOSE RICARDO FERREIRA DA SILVA</t>
  </si>
  <si>
    <t>JOSE RICARDO RODRIGUES ME</t>
  </si>
  <si>
    <t>R2D TECNOLOGIA</t>
  </si>
  <si>
    <t>16.199.674-4</t>
  </si>
  <si>
    <t>JOSE ROBERTO BISPO DE OLIVEIRA ME</t>
  </si>
  <si>
    <t>JOSE ROBERTO -CORTE</t>
  </si>
  <si>
    <t>JOSE ROBERTO DA SILVA 03665870488</t>
  </si>
  <si>
    <t>RS INOX</t>
  </si>
  <si>
    <t>JOSE ROBERTO DE FRANCA DE ARAUJO</t>
  </si>
  <si>
    <t>JR CALDEIRARIA</t>
  </si>
  <si>
    <t>JOSE ROBERTO DE LIMA ARAUJO FILHO</t>
  </si>
  <si>
    <t>JOSE ROBERTO L SILVA</t>
  </si>
  <si>
    <t>JOSE ROBERTO PIRES JUNIOR</t>
  </si>
  <si>
    <t xml:space="preserve">JOSE ROBERTO SIMAO DA SILVA             </t>
  </si>
  <si>
    <t xml:space="preserve">JOSE ROBERTO        </t>
  </si>
  <si>
    <t>JOSE ROBERTO-133 LAMBAIO</t>
  </si>
  <si>
    <t>JOSE ROBERTO-147 LAMBAIO</t>
  </si>
  <si>
    <t>JOSE ROBSON MARINHO - ME</t>
  </si>
  <si>
    <t>JOSE RODRIGUES DE OLIVEIRA JUNIOR</t>
  </si>
  <si>
    <t xml:space="preserve">JOSE RODRIGUES NASCIMENTO FILHO         </t>
  </si>
  <si>
    <t xml:space="preserve">JOSE RODRIGUES      </t>
  </si>
  <si>
    <t>JOSE RODRIGUES NETO</t>
  </si>
  <si>
    <t>JOSE RONALDO VIEIRA XAVIER</t>
  </si>
  <si>
    <t>JOSE RONALDO VIEIRA</t>
  </si>
  <si>
    <t>JOSE RONALDO-121 LAMBAIO</t>
  </si>
  <si>
    <t>JOSE RONILDO PEREIRA ME</t>
  </si>
  <si>
    <t xml:space="preserve">JOSE ROSINALDO DA COSTA ME - JR FREIOS  </t>
  </si>
  <si>
    <t xml:space="preserve">JOSE ROSINALD       </t>
  </si>
  <si>
    <t>JOSE SALES RODRIGUES DA SILVA</t>
  </si>
  <si>
    <t>JOSE SAMUEL BALBINO CONFESSOR LTDA</t>
  </si>
  <si>
    <t>Campo Redondo</t>
  </si>
  <si>
    <t>JOSE SANTANA DE MEDEIROS</t>
  </si>
  <si>
    <t xml:space="preserve">JOSE SANTOS DA SILVA                    </t>
  </si>
  <si>
    <t xml:space="preserve">JOSE SANTOS         </t>
  </si>
  <si>
    <t>JOSE SEVERINO DA SILVA</t>
  </si>
  <si>
    <t>JOSE SEVERINO DA SILVA ACESSÓRIOS - ME</t>
  </si>
  <si>
    <t>OFICINA BOM JESUS - DEDE</t>
  </si>
  <si>
    <t xml:space="preserve">JOSE SEVERINO DE SOUZA                  </t>
  </si>
  <si>
    <t xml:space="preserve">JOSE SEVERINO       </t>
  </si>
  <si>
    <t>JOSE SILVA COELHO</t>
  </si>
  <si>
    <t xml:space="preserve">JOSE SILVA DE SOUZA                     </t>
  </si>
  <si>
    <t xml:space="preserve">JOSE SILVA DE SOUZA </t>
  </si>
  <si>
    <t xml:space="preserve">JOSE SILVA DOS SANTOS MERCADORIAS       </t>
  </si>
  <si>
    <t xml:space="preserve">JOSE SILVA SANTOS   </t>
  </si>
  <si>
    <t xml:space="preserve">16.178.577-8      </t>
  </si>
  <si>
    <t xml:space="preserve">JOSE SILVA PEREIRA                      </t>
  </si>
  <si>
    <t xml:space="preserve">JOSE SILVA          </t>
  </si>
  <si>
    <t>JOSE SOARES DA CRUZ</t>
  </si>
  <si>
    <t>ZEZINSET</t>
  </si>
  <si>
    <t xml:space="preserve">JOSE SOARES DE SOUSA FILHO              </t>
  </si>
  <si>
    <t xml:space="preserve">JOSE SOARES         </t>
  </si>
  <si>
    <t xml:space="preserve">JOSE SOUSA DE OLIVEIRA - ME             </t>
  </si>
  <si>
    <t xml:space="preserve">JOSE SOUSA          </t>
  </si>
  <si>
    <t>JOSE SUETONY ARAUJO DA SILVA</t>
  </si>
  <si>
    <t xml:space="preserve">JOSE TEIXEIRA BARBOSA                   </t>
  </si>
  <si>
    <t xml:space="preserve">JOSE TEIXEIRA       </t>
  </si>
  <si>
    <t>JOSE VALDEMI ANDRE DOS SANTOS - ME</t>
  </si>
  <si>
    <t xml:space="preserve">JOSE VALDENIO ALVES                     </t>
  </si>
  <si>
    <t xml:space="preserve">JOSE VALDENIO ALVES </t>
  </si>
  <si>
    <t xml:space="preserve">16.178.954-4      </t>
  </si>
  <si>
    <t xml:space="preserve">JOSE VALDERANO BARBOSA DA SILVA         </t>
  </si>
  <si>
    <t xml:space="preserve">JOSE VALDERANO      </t>
  </si>
  <si>
    <t>JOSE VALDO PAULINO DA SILVA ME</t>
  </si>
  <si>
    <t>VALMEC</t>
  </si>
  <si>
    <t xml:space="preserve">JOSE VANDERLEI DINIS DANTAS             </t>
  </si>
  <si>
    <t xml:space="preserve">JOSE VANDERLEI      </t>
  </si>
  <si>
    <t xml:space="preserve">JOSE VANILSON AQUINO SILVA              </t>
  </si>
  <si>
    <t xml:space="preserve">JOSE VANILSON       </t>
  </si>
  <si>
    <t>JOSE VICENTE DO NASCIMENTO</t>
  </si>
  <si>
    <t>Tuparetama</t>
  </si>
  <si>
    <t>JOSE VICENTE MEIRA DE V. NETO AGRICUTURA EIRELI</t>
  </si>
  <si>
    <t>JVMEIRA</t>
  </si>
  <si>
    <t>16.397.379-2</t>
  </si>
  <si>
    <t xml:space="preserve">JOSE VICENTE NUNES                      </t>
  </si>
  <si>
    <t xml:space="preserve">JOSE VICENTE NUNES  </t>
  </si>
  <si>
    <t>JOSE VIEIRA DIAS JUNIOR</t>
  </si>
  <si>
    <t>JOSE VIEIRA DOS SANTOS - EPP</t>
  </si>
  <si>
    <t>Picos</t>
  </si>
  <si>
    <t>JOSE VITAL</t>
  </si>
  <si>
    <t>JOSE VITA</t>
  </si>
  <si>
    <t>JOSE VITOR   167</t>
  </si>
  <si>
    <t>JOSE VITORIO DE CASTRO SILVA</t>
  </si>
  <si>
    <t xml:space="preserve">JOSE WALTER CORDEIRO                    </t>
  </si>
  <si>
    <t>JOSE WALTER LIMA DA ROCHA</t>
  </si>
  <si>
    <t>JOSE WALTER MELO LIMA DE MACEDO</t>
  </si>
  <si>
    <t xml:space="preserve">JOSE WELDSON ORANGE VIANA               </t>
  </si>
  <si>
    <t xml:space="preserve">JOSE WELDSON        </t>
  </si>
  <si>
    <t>JOSE WILDO DA CRUZ SOARES</t>
  </si>
  <si>
    <t>JOSE WILLAME DE ARAUJO SUPERMERCADO EIRELI</t>
  </si>
  <si>
    <t>JOSE WILLAME DE ARAUJO SUPERMERCADO EIRE</t>
  </si>
  <si>
    <t xml:space="preserve">JOSE WILLIMS FERNANDES DA SILVA         </t>
  </si>
  <si>
    <t xml:space="preserve">JOSE WRBAN GARCIA DA SILVA              </t>
  </si>
  <si>
    <t xml:space="preserve">JOSE WRBAN          </t>
  </si>
  <si>
    <t>JOSEANA MIRANDA LEMOS - ME</t>
  </si>
  <si>
    <t>JOSEANE CRISTINA DE LIMA HENRIQUE PEREIRA</t>
  </si>
  <si>
    <t>JOSEANE CRISTINA DE LIMA H. PEREIRA</t>
  </si>
  <si>
    <t>JOSEANE FERNANDES DA COSTA</t>
  </si>
  <si>
    <t xml:space="preserve">JOSEANE HONORIO DE LIMA ME              </t>
  </si>
  <si>
    <t xml:space="preserve">JOSEANE HONORIO     </t>
  </si>
  <si>
    <t>JOSEANNE PACIFICO PESSOA - ME</t>
  </si>
  <si>
    <t>JOSEANO GUEDES CORREIA ME</t>
  </si>
  <si>
    <t>QUALIGÁS GÁS INDUSTRIAL</t>
  </si>
  <si>
    <t xml:space="preserve">JOSEFA ADELMA DE ARAUJO DANTAS          </t>
  </si>
  <si>
    <t xml:space="preserve">JOSEFA ADELMA       </t>
  </si>
  <si>
    <t xml:space="preserve">JOSEFA ALVES DE MELO                    </t>
  </si>
  <si>
    <t xml:space="preserve">JOSEFA ALVES        </t>
  </si>
  <si>
    <t xml:space="preserve">JOSEFA ANA DIAS DE ALMEIDA              </t>
  </si>
  <si>
    <t xml:space="preserve">JOSEFA ANA DIAS     </t>
  </si>
  <si>
    <t>JOSEFA DA ROCHA PEREIRA ME</t>
  </si>
  <si>
    <t>JOSEFA DA ROCHA QUEIROZ</t>
  </si>
  <si>
    <t>JOSEFA DA SILVA TAVARES</t>
  </si>
  <si>
    <t xml:space="preserve">JOSEFA DA SILVA VIEIRA FILHA            </t>
  </si>
  <si>
    <t xml:space="preserve">JOSEFA DA SILVA     </t>
  </si>
  <si>
    <t xml:space="preserve">JOSEFA DE FREITAS PONTES                </t>
  </si>
  <si>
    <t>JOSEFA DE FREITAS PO</t>
  </si>
  <si>
    <t>JOSEFA DE SOUSA VASCONCELOS</t>
  </si>
  <si>
    <t>GÁS DO BRASIL</t>
  </si>
  <si>
    <t>JOSEFA ELIANE DE ARAUJO ME</t>
  </si>
  <si>
    <t xml:space="preserve">JOSEFA FRANCELINO DO NASCIMENTO ME      </t>
  </si>
  <si>
    <t xml:space="preserve">JOSEFA              </t>
  </si>
  <si>
    <t xml:space="preserve">JOSEFA GOMES BARBOSA                    </t>
  </si>
  <si>
    <t>JOSEFA GOMES BARBOSA</t>
  </si>
  <si>
    <t xml:space="preserve">16.181.844-7      </t>
  </si>
  <si>
    <t xml:space="preserve">JOSEFA LEITE DA SILVA DIAS              </t>
  </si>
  <si>
    <t xml:space="preserve">JOSEFA MARIA CAVALCANTE ME </t>
  </si>
  <si>
    <t xml:space="preserve">JOSEFA MARIA CAVALCANTE ME        </t>
  </si>
  <si>
    <t xml:space="preserve">JOSEFA MENDES DA SILVA ROQUE            </t>
  </si>
  <si>
    <t xml:space="preserve">JOSEFA MENDES       </t>
  </si>
  <si>
    <t xml:space="preserve">JOSEFA NEUZA DE SOUTO FARIAS            </t>
  </si>
  <si>
    <t xml:space="preserve">JOSEFA NEUZA DE SOUTO FARI              </t>
  </si>
  <si>
    <t xml:space="preserve">JOSEFA OLIVEIRA ARAUJO                  </t>
  </si>
  <si>
    <t xml:space="preserve">JOSEFA OLIVEIRA     </t>
  </si>
  <si>
    <t xml:space="preserve">JOSEFA PINHEIRO DE ARAUJO- ME           </t>
  </si>
  <si>
    <t xml:space="preserve">JOSEFA  PINHEIRO    </t>
  </si>
  <si>
    <t>JOSEFA RIBEIRO DA SILVA</t>
  </si>
  <si>
    <t>JOSEFA ROCINEIDE DA SILVA</t>
  </si>
  <si>
    <t>Alcantil</t>
  </si>
  <si>
    <t xml:space="preserve">JOSEFA SANTOS NUNES OLIVEIRA            </t>
  </si>
  <si>
    <t xml:space="preserve">JOSEFA NUNES        </t>
  </si>
  <si>
    <t>JOSEFA SILVA SOUZA DE LIMA</t>
  </si>
  <si>
    <t>JOSEFA VANIA MEIRA DE FREITAS</t>
  </si>
  <si>
    <t>JOSEILDO XAVIER DOS SANTOS</t>
  </si>
  <si>
    <t>16.216.725-3</t>
  </si>
  <si>
    <t>JOSEILTON ARAUJO DE SOUZA COMERCIO</t>
  </si>
  <si>
    <t>16.285.320-3</t>
  </si>
  <si>
    <t xml:space="preserve">JOSEILTON FERNANDES DUTRA               </t>
  </si>
  <si>
    <t xml:space="preserve">JOSEILTON FERNANDES </t>
  </si>
  <si>
    <t xml:space="preserve">16.161.739-5      </t>
  </si>
  <si>
    <t>JOSEILTON NUNES DOS SANTOS ME</t>
  </si>
  <si>
    <t xml:space="preserve">JOSEILZO ROQUE DOS SANTOS               </t>
  </si>
  <si>
    <t xml:space="preserve">JOSEILZO ROQUE      </t>
  </si>
  <si>
    <t>JOSELEM BRITO DA SILVA - ME</t>
  </si>
  <si>
    <t>JAMED</t>
  </si>
  <si>
    <t xml:space="preserve">JOSELIA AGRIPINO OLIVEIRA               </t>
  </si>
  <si>
    <t xml:space="preserve">JOSELIA AGRIPINO    </t>
  </si>
  <si>
    <t>JOSELIA BARBOSA DE LIMA</t>
  </si>
  <si>
    <t>JOSELIA PAULINO SOARES MAIA DIAS</t>
  </si>
  <si>
    <t>MAIA DIAS TRANSPORTE</t>
  </si>
  <si>
    <t>JOSELIA RODRIGUES INOCENCIO</t>
  </si>
  <si>
    <t xml:space="preserve">JOSELIA TAVARES FERNANDES DE MACEDO </t>
  </si>
  <si>
    <t>JOSELIO RAMOS DA SILVA</t>
  </si>
  <si>
    <t xml:space="preserve">JOSELITA COMERCIO VAREJISTA DE ALIMENTOS LTDA - EPP.            </t>
  </si>
  <si>
    <t>JOSELITA COMERCIO VAREJISTA DE ALIMENTOS</t>
  </si>
  <si>
    <t xml:space="preserve">16.133.967-0      </t>
  </si>
  <si>
    <t>JOSELITO DA SILVA FILGUEIRAS</t>
  </si>
  <si>
    <t>JOSELITO DE SOUZA GERMANO</t>
  </si>
  <si>
    <t xml:space="preserve">JOSELITO VICENTE DINIZ                  </t>
  </si>
  <si>
    <t xml:space="preserve">JOSELITO            </t>
  </si>
  <si>
    <t>JOSELMA ALVES SANTOS ALMEIDA ME</t>
  </si>
  <si>
    <t>JOSELMA SALES DE BRITO</t>
  </si>
  <si>
    <t>TRANSPORTE JOSELMA SALES</t>
  </si>
  <si>
    <t>JOSELMO BELARMINO PEREIRA</t>
  </si>
  <si>
    <t>JOSEMAR GOMES DE ALMEIDA</t>
  </si>
  <si>
    <t>JOSEMERE BARBOSA  DINIZ - ME.</t>
  </si>
  <si>
    <t xml:space="preserve">JOSEMIR SILVA DIAS </t>
  </si>
  <si>
    <t>JOSEMIR SILVA DIAS</t>
  </si>
  <si>
    <t>JOSENIAS MARCELINO DA SILVA</t>
  </si>
  <si>
    <t>JOSENIAS MARCELINO DA SILVA JUNIOR</t>
  </si>
  <si>
    <t xml:space="preserve">JOSENILDA OLIVEIRA DA SILVA             </t>
  </si>
  <si>
    <t xml:space="preserve">JOSENILDA  OLIVEIRA </t>
  </si>
  <si>
    <t xml:space="preserve">JOSENILDO AGRIPINO DE OLIVEIRA          </t>
  </si>
  <si>
    <t xml:space="preserve">JOSENILDO AGRIPINO  </t>
  </si>
  <si>
    <t>JOSENILDO ALEXANDRE MARQUES</t>
  </si>
  <si>
    <t xml:space="preserve">JOSENILDO ALVES DE ARAUJO               </t>
  </si>
  <si>
    <t xml:space="preserve">JOSENILDO ALVES     </t>
  </si>
  <si>
    <t>JOSENILDO CAMILO DE OLIVEIRA - ME</t>
  </si>
  <si>
    <t>JOSENILDO MATERIAS DE CONSTRUÇÃO</t>
  </si>
  <si>
    <t>JOSENILDO DE OLIVEIRA BARBOSA</t>
  </si>
  <si>
    <t>JOSENILDO</t>
  </si>
  <si>
    <t>JOSENILDO DE OLIVEIRA BARBOSA - ME</t>
  </si>
  <si>
    <t>PADARIA NOVA ESPERANÇA</t>
  </si>
  <si>
    <t>JOSENILDO GALVAO RODRIGUES</t>
  </si>
  <si>
    <t>JOSA DIST DE BEBIDAS</t>
  </si>
  <si>
    <t>Santo Antônio</t>
  </si>
  <si>
    <t xml:space="preserve">JOSENILDO NORMANDO VIDAL                </t>
  </si>
  <si>
    <t xml:space="preserve">JOSENILDO           </t>
  </si>
  <si>
    <t xml:space="preserve">JOSENILDO NUNES DOS SANTOS ME           </t>
  </si>
  <si>
    <t>JOSENILDO PEDRO DA SILVA - ME</t>
  </si>
  <si>
    <t>JOSENILDO PEREIRA DA SILVA - ME</t>
  </si>
  <si>
    <t>RODOPEÇAS</t>
  </si>
  <si>
    <t xml:space="preserve">JOSENILSON PEREIRA DA SILVA   MERCEARIA </t>
  </si>
  <si>
    <t>JOSENILSON GUARABIRA</t>
  </si>
  <si>
    <t>JOSERLAN ALVES DO NASCIMENTO</t>
  </si>
  <si>
    <t xml:space="preserve">JOSEVAL DE LIMA SOUTO                   </t>
  </si>
  <si>
    <t xml:space="preserve">JOSEVAL             </t>
  </si>
  <si>
    <t xml:space="preserve">JOSEVANI GOMES MARTINS                  </t>
  </si>
  <si>
    <t xml:space="preserve">JOSEVANI            </t>
  </si>
  <si>
    <t>Malta</t>
  </si>
  <si>
    <t xml:space="preserve">JOSIANA DA SILVA                        </t>
  </si>
  <si>
    <t xml:space="preserve">JOSIANA             </t>
  </si>
  <si>
    <t>JOSIANE ALICE DANTAS</t>
  </si>
  <si>
    <t>JOSIANE DO NASCIMENTO CRUZ LIMA LTDA</t>
  </si>
  <si>
    <t>COMERCIAL ALTOS DE GOIANINHA</t>
  </si>
  <si>
    <t xml:space="preserve">JOSIANE LEITE DA SILVA                  </t>
  </si>
  <si>
    <t xml:space="preserve">JOSIANE             </t>
  </si>
  <si>
    <t>JOSIANE OLIMPIO FERNANDES - ME</t>
  </si>
  <si>
    <t xml:space="preserve">JOSIANE SILVA DE SOUSA                  </t>
  </si>
  <si>
    <t>JOSIANE SILVA DE SOU</t>
  </si>
  <si>
    <t>JOSICLEIDE ALVES DE MELO</t>
  </si>
  <si>
    <t xml:space="preserve">JOSICLEIDE BARROS ARAUJO                </t>
  </si>
  <si>
    <t xml:space="preserve">JOSICLEIDE          </t>
  </si>
  <si>
    <t xml:space="preserve">JOSIEL DE FREITAS COSTA                 </t>
  </si>
  <si>
    <t xml:space="preserve">JOSIEL DE FREITAS   </t>
  </si>
  <si>
    <t xml:space="preserve">16.159.908-7      </t>
  </si>
  <si>
    <t>JOSIELI GOUVEIA DA SILVA</t>
  </si>
  <si>
    <t xml:space="preserve">JOSILDA DUARTE DE VASCONCELOS           </t>
  </si>
  <si>
    <t xml:space="preserve">JOSILDA             </t>
  </si>
  <si>
    <t xml:space="preserve">16.108.236-0      </t>
  </si>
  <si>
    <t xml:space="preserve">JOSILDO BEZERRA DE LIMA                 </t>
  </si>
  <si>
    <t xml:space="preserve">JOSILDO             </t>
  </si>
  <si>
    <t xml:space="preserve">JOSILEIDE MARCULINO BARBOSA             </t>
  </si>
  <si>
    <t xml:space="preserve">JOSILEIDE           </t>
  </si>
  <si>
    <t xml:space="preserve">JOSILEIDE TIBURCIO DA SILVA  - EPP     </t>
  </si>
  <si>
    <t xml:space="preserve">JOSILEIDE TIBURCIO DA SILVA  - EPP    </t>
  </si>
  <si>
    <t xml:space="preserve">JOSILENE BEZERRA ALEXANDRE              </t>
  </si>
  <si>
    <t xml:space="preserve">JOSILENE BEZERRA    </t>
  </si>
  <si>
    <t>JOSILENE DE SOUZA SILVA</t>
  </si>
  <si>
    <t xml:space="preserve">JOSILENE DOS SANTOS                     </t>
  </si>
  <si>
    <t xml:space="preserve">JOSILENE            </t>
  </si>
  <si>
    <t xml:space="preserve">16.148.219-8      </t>
  </si>
  <si>
    <t>JOSILENE MARIA DA SILVA VERISSIMO</t>
  </si>
  <si>
    <t>JOSILENE VENANCIO DA SILVA</t>
  </si>
  <si>
    <t xml:space="preserve">JOSIMAR ALVES DE CALDAS                 </t>
  </si>
  <si>
    <t xml:space="preserve">JOSIMAR ALVES       </t>
  </si>
  <si>
    <t xml:space="preserve">16.103.022-0      </t>
  </si>
  <si>
    <t>JOSIMAR DE ARAUJO SILVA</t>
  </si>
  <si>
    <t xml:space="preserve">JOSIMAR DE SOUZA SANTANA - ME           </t>
  </si>
  <si>
    <t>JOSIMAR DE SOUZA SAN</t>
  </si>
  <si>
    <t>JOSIMARE SOARES DA SILVA</t>
  </si>
  <si>
    <t>JOSINALDO ALVES GOMES</t>
  </si>
  <si>
    <t>JOSINALDO BARROS DE OLIVEIRA</t>
  </si>
  <si>
    <t>JOSINALDO CALIXTO DINIZ</t>
  </si>
  <si>
    <t>JOSINALDO CAMILO PIMENTEL</t>
  </si>
  <si>
    <t>JOSINALDO CAMILO</t>
  </si>
  <si>
    <t xml:space="preserve">JOSINALDO DE OLIVEIRA DANTAS            </t>
  </si>
  <si>
    <t>JOSINALDO  DE O. DAN</t>
  </si>
  <si>
    <t>JOSINALDO DE SOUTO ALVES</t>
  </si>
  <si>
    <t>JOSINALDO MADRUGA DE CARVALHO ME</t>
  </si>
  <si>
    <t>JOSINALDO MADRUGA</t>
  </si>
  <si>
    <t xml:space="preserve">JOSINALDO SANTOS DE MELO                </t>
  </si>
  <si>
    <t xml:space="preserve">JOSINALDO SANTOS    </t>
  </si>
  <si>
    <t xml:space="preserve">JOSINALDO SEVERINO RODRIGUES            </t>
  </si>
  <si>
    <t xml:space="preserve">JOSINALDO           </t>
  </si>
  <si>
    <t xml:space="preserve">JOSINALDO SOARES DO NASCIMENTO          </t>
  </si>
  <si>
    <t xml:space="preserve">JOSINALDO SOARES    </t>
  </si>
  <si>
    <t xml:space="preserve">JOSINALVA PEDRO DA SILVA                </t>
  </si>
  <si>
    <t xml:space="preserve">JOSINALVA           </t>
  </si>
  <si>
    <t xml:space="preserve">JOSINEIDE AGRIPINO DE OLIVEIRA          </t>
  </si>
  <si>
    <t xml:space="preserve">JOSINEIDE AGRIPINO  </t>
  </si>
  <si>
    <t xml:space="preserve">JOSINEIDE ANDRE HENRIQUES DA SILVA      </t>
  </si>
  <si>
    <t xml:space="preserve">JOSINEIDE ANDRE HEN </t>
  </si>
  <si>
    <t>JOSINEIDE SILVA - ME</t>
  </si>
  <si>
    <t>MERCADINHO BENIO</t>
  </si>
  <si>
    <t xml:space="preserve">JOSINELMA FIRMINO SOARES                </t>
  </si>
  <si>
    <t xml:space="preserve">JOSINELMA FIRMINO   </t>
  </si>
  <si>
    <t xml:space="preserve">JOSINETE DA SILVA CAVALCANTE            </t>
  </si>
  <si>
    <t>JOSINETE DA SILVA CA</t>
  </si>
  <si>
    <t>JOSINETE DE VASCONCELOS CAMPELO -ME</t>
  </si>
  <si>
    <t>JOSINETE DE VASCONCELOS</t>
  </si>
  <si>
    <t>JOSIVAL BARBOSA DA SILVA</t>
  </si>
  <si>
    <t>JOSIVAL CARNEIRO DE ARAUJO</t>
  </si>
  <si>
    <t>JOSIVAL OLIVEIRA DE MEDEIROS</t>
  </si>
  <si>
    <t xml:space="preserve">JOSIVALDO PAULO DA SILVA </t>
  </si>
  <si>
    <t>JOSIVALDO PINTO CONFESSOR</t>
  </si>
  <si>
    <t xml:space="preserve">JOSIVALDO SOARES DO NASCIMENTO          </t>
  </si>
  <si>
    <t xml:space="preserve">JOSIVALDO SOARES    </t>
  </si>
  <si>
    <t>JOSIVAM DE LIMA</t>
  </si>
  <si>
    <t xml:space="preserve">RECONSERVICE </t>
  </si>
  <si>
    <t>JOSIVAN CORDEIRO DE SOUZA</t>
  </si>
  <si>
    <t>RA TECNOLOGIA</t>
  </si>
  <si>
    <t>JOSIVAN MEIRELES DA CUNHA - ME</t>
  </si>
  <si>
    <t>ASTEMAG ASSISTENCIA TECNICA EM GERAL</t>
  </si>
  <si>
    <t xml:space="preserve">JOSIVAN PEREIRA DE OLIVEIRA             </t>
  </si>
  <si>
    <t xml:space="preserve">JOSIVAN PEREIRA     </t>
  </si>
  <si>
    <t>JOSIVAN RIBEIRO DE OLIVEIRA</t>
  </si>
  <si>
    <t>JOSIVAN SILVA</t>
  </si>
  <si>
    <t>JOSIVAN SOARES DE SOUZA 95184015787</t>
  </si>
  <si>
    <t>JOSIVAN SOARES</t>
  </si>
  <si>
    <t xml:space="preserve">JOSIVANE PATRICIO DE PONTES             </t>
  </si>
  <si>
    <t xml:space="preserve">JOSIVANE PATRICIO   </t>
  </si>
  <si>
    <t>JOSIVANIA DE SOUZA ARAUJO BANDEIRA 06560691470</t>
  </si>
  <si>
    <t>JOSUE BEZERRA DE SOUSA NETO - ME</t>
  </si>
  <si>
    <t>16.143.471-1</t>
  </si>
  <si>
    <t xml:space="preserve">JOSUEL DOMINGOS DO NASCIMENTO           </t>
  </si>
  <si>
    <t xml:space="preserve">JOSUEL              </t>
  </si>
  <si>
    <t xml:space="preserve">JOSUEL PATRICIO DE SOUZA - ME           </t>
  </si>
  <si>
    <t>JOSUEL PATRICIO DE S</t>
  </si>
  <si>
    <t>JOTAPE INDUSTRIA E COMERCIO DE ALIMENTOS LTDA</t>
  </si>
  <si>
    <t>JOTAPE INDUSTRIA E COMERCIO DE ALIMENTOS</t>
  </si>
  <si>
    <t xml:space="preserve">JOVENTINO ERNESTO DO REGO NETO - ME     </t>
  </si>
  <si>
    <t xml:space="preserve">JOVENTINO           </t>
  </si>
  <si>
    <t>JOY TUBOS COMERCIAL LTDA</t>
  </si>
  <si>
    <t xml:space="preserve">JOYCE SILVA DE OLIVEIRA </t>
  </si>
  <si>
    <t xml:space="preserve">JOZANA DE LIMA SOUZA                    </t>
  </si>
  <si>
    <t>JOZANA DE LIMA SOUZA</t>
  </si>
  <si>
    <t xml:space="preserve">JOZIRA DOS SANTOS FERREIRA              </t>
  </si>
  <si>
    <t xml:space="preserve">JOZIRA              </t>
  </si>
  <si>
    <t>JP CARLOS LEITE LTDA - ME</t>
  </si>
  <si>
    <t>JP COMERCIO DE CARNES NOBRES LTDA</t>
  </si>
  <si>
    <t>BOI E BRASA</t>
  </si>
  <si>
    <t>JP DA SILVA AUTOPEÇAS LTDA</t>
  </si>
  <si>
    <t>SHOPPING DO CAMINHAO</t>
  </si>
  <si>
    <t>JP SANTO ANTONIO SUPERMERCADO</t>
  </si>
  <si>
    <t xml:space="preserve">JPA - MUNDO DOS FERROS COMERCIO LTDA - ME </t>
  </si>
  <si>
    <t>MUNDO DOS FERROS</t>
  </si>
  <si>
    <t xml:space="preserve">JPA EQUIPAMENTOS S F LTDA               </t>
  </si>
  <si>
    <t xml:space="preserve">JPA                 </t>
  </si>
  <si>
    <t>JPS COMERCIO LTDA</t>
  </si>
  <si>
    <t>JR COMÉRCIO A VAREJO DE PEÇAS LTDA - EPP</t>
  </si>
  <si>
    <t>SOLATARIA</t>
  </si>
  <si>
    <t>JR COMERCIO DE METAIS LTDA</t>
  </si>
  <si>
    <t>JR COMERCIO</t>
  </si>
  <si>
    <t xml:space="preserve">JR ESTIVAS E CEREAIS LTDA               </t>
  </si>
  <si>
    <t xml:space="preserve">JR EST E CEREAIS    </t>
  </si>
  <si>
    <t>J.R INDUSTRIA E COMERCIO DE ABRASIVOS LTDA</t>
  </si>
  <si>
    <t>J.R INDUSTRIA E COMERCIO DE ABRASIVOS LT</t>
  </si>
  <si>
    <t>JR PEÇAS E ACESSORIOS EIRELE</t>
  </si>
  <si>
    <t>JR PEÇAS</t>
  </si>
  <si>
    <t>JR ROLAMENTOS LTDA</t>
  </si>
  <si>
    <t>JR ROLAMENTOS</t>
  </si>
  <si>
    <t>JRBA CABEDELO ALUGUEL DE MAQUINAS E EQUIPAMENTOS LTDA</t>
  </si>
  <si>
    <t>CASA DO CONSTRUTOR - FILIAL MAMANGUAPE</t>
  </si>
  <si>
    <t>JRCA REPRESENTAÇÕES LTDA</t>
  </si>
  <si>
    <t>JRM PRODUTOS ALIMENTICIOS ERIRELI - ME.</t>
  </si>
  <si>
    <t>JRR COMERCIAL LTDA</t>
  </si>
  <si>
    <t>JS COMERCIAL DE ALIMENTOS LTDA - ME</t>
  </si>
  <si>
    <t>J.S. CUNHA PROJETOS LTDA - ME</t>
  </si>
  <si>
    <t>PROJECT</t>
  </si>
  <si>
    <t>JS DISTRIBUIDORA DE PEÇAS S/A</t>
  </si>
  <si>
    <t>JS</t>
  </si>
  <si>
    <t>JS DISTRIBUIDORA</t>
  </si>
  <si>
    <t>JS DISTRIBUIDORA DE PEÇAS S/A - BA</t>
  </si>
  <si>
    <t>JS DISTRIBUIDORA SALVADOR - BA</t>
  </si>
  <si>
    <t>JS DISTRIBUIDORA DE PEÇAS S/A - PE (RECIFE)</t>
  </si>
  <si>
    <t>JS DISTRIBUIDORA (RECIFE)</t>
  </si>
  <si>
    <t>JS DISTRIBUIDORA DE PEÇAS S/A (CAMPINA GRANDE)</t>
  </si>
  <si>
    <t xml:space="preserve">JS DISTRIBUIDORA </t>
  </si>
  <si>
    <t>JS DISTRIBUIDORA DE PEÇAS S/A- RIO JANEIRO</t>
  </si>
  <si>
    <t>JS DISTRIBUIDORA - RJ</t>
  </si>
  <si>
    <t>JS TERRAPLANAGEM E URBANIZAÇÃO LTDA</t>
  </si>
  <si>
    <t>JS TERRAPLANAGEM</t>
  </si>
  <si>
    <t>JSR DE PAIVA</t>
  </si>
  <si>
    <t>SJ FREIOS E REFRIGERACAO</t>
  </si>
  <si>
    <t>JSS COMERCIAL DE MEDICAMENTOS E INSTRUMENTOS HOSPITALARES LTDA</t>
  </si>
  <si>
    <t>JSS COMERCIAL DE MEDICAMENTOS E INSTRUMENTOS HOSPITALARES LT</t>
  </si>
  <si>
    <t>JT SOARES SILVA</t>
  </si>
  <si>
    <t>JT TRANSPORTADORA E LOGISTICA DE PIRACICABA EIRELI</t>
  </si>
  <si>
    <t>JT TRANSPORTES</t>
  </si>
  <si>
    <t>JT TRANSPORTES LTDA-ME</t>
  </si>
  <si>
    <t>JTN ASSESSORIA EM TRANSPORTES EIRELLI</t>
  </si>
  <si>
    <t>JTN ASSESSORIA EM TRANSPORTES</t>
  </si>
  <si>
    <t>JUABE LUIZ VIEIRA ALVES - ME</t>
  </si>
  <si>
    <t>JUAN ALEXANDRO GEBAILE JORDAN CID</t>
  </si>
  <si>
    <t>PROMULLUM</t>
  </si>
  <si>
    <t>JUAN CARLOS BATISTA DO NASCIMENTO - ME</t>
  </si>
  <si>
    <t>JUAN DOUGLAS DE ALBUQUERQUE FARIAS ME</t>
  </si>
  <si>
    <t>JUAN DOUGLAS</t>
  </si>
  <si>
    <t xml:space="preserve">JUAREZ JOSE DE SOUSA                    </t>
  </si>
  <si>
    <t>JUAREZ JOSE DE SOUSA</t>
  </si>
  <si>
    <t xml:space="preserve">JUBEILTON FREIRE DA ROCHA-ME            </t>
  </si>
  <si>
    <t xml:space="preserve">JUBEILTON FREIRE    </t>
  </si>
  <si>
    <t xml:space="preserve">16.128.436-1      </t>
  </si>
  <si>
    <t>JUCA PANIFICADORA E RESTAURANTE LTDA</t>
  </si>
  <si>
    <t>JUCA PANIFICADORA E RESTAURANTE</t>
  </si>
  <si>
    <t>JUCELIO CANDIDO SUCUPIRA</t>
  </si>
  <si>
    <t>JUCELIO COSTA DE ARAUJO E CIA LTDA</t>
  </si>
  <si>
    <t>JUCICLEIDE DA SILVA OLIVEIRA</t>
  </si>
  <si>
    <t>JUCILEIA CRUZ DA SILVA</t>
  </si>
  <si>
    <t xml:space="preserve">JUDITE VALENTIM DA NOBREGA CARNEIRO     </t>
  </si>
  <si>
    <t xml:space="preserve">JUDITE VALENTIM     </t>
  </si>
  <si>
    <t>JUDIVALDO DA CRUZ MARTINS</t>
  </si>
  <si>
    <t>JULIA EVELLY SOARES MENDONÇA</t>
  </si>
  <si>
    <t>JULIA MARIA TAVARES DA SILVA 08003315409</t>
  </si>
  <si>
    <t xml:space="preserve">JULIANA APARECIDA RIBEIRO GADELHA       </t>
  </si>
  <si>
    <t xml:space="preserve">JULIANA APARECIDA   </t>
  </si>
  <si>
    <t>JULIANA DA SILVA PAULINO</t>
  </si>
  <si>
    <t xml:space="preserve">JULIANA DE PAULA PEREIRA                </t>
  </si>
  <si>
    <t xml:space="preserve">JULIANA             </t>
  </si>
  <si>
    <t>JULIANA FERREIRA CARDOSO</t>
  </si>
  <si>
    <t>JULIANA GOUVEIA DA SILVA</t>
  </si>
  <si>
    <t>JULIANA RAMOS DA SILVA</t>
  </si>
  <si>
    <t>PB VALE - O PORTAL DE NOTICIAS DO VALE</t>
  </si>
  <si>
    <t>JULIANA SILVA DE MELO</t>
  </si>
  <si>
    <t>JULIANO ISOLAMENTO TERMICO E CALDEIRARIA LTDA</t>
  </si>
  <si>
    <t>JULITEC</t>
  </si>
  <si>
    <t>Itaquitinga</t>
  </si>
  <si>
    <t xml:space="preserve">JULIO CESAR DE MORAES NORMANDO          </t>
  </si>
  <si>
    <t>JULIO CESAR DE MORAE</t>
  </si>
  <si>
    <t>JULIO CESAR DE OLIVEIRA COELHO EIRELI</t>
  </si>
  <si>
    <t>JULIO CESAR DE OLIVEIRA</t>
  </si>
  <si>
    <t xml:space="preserve">JULIO CESAR PEREIRA DE FREITAS          </t>
  </si>
  <si>
    <t xml:space="preserve">JULIO CESAR PEREIRA </t>
  </si>
  <si>
    <t xml:space="preserve">JULIO PAULINO DA COSTA                  </t>
  </si>
  <si>
    <t xml:space="preserve">JULIO               </t>
  </si>
  <si>
    <t>JULYANA KARLA SIQUEIRA COSTA DE OLIVEIRA</t>
  </si>
  <si>
    <t xml:space="preserve">JULYANA KARLA       </t>
  </si>
  <si>
    <t xml:space="preserve">16.170.414-0      </t>
  </si>
  <si>
    <t>JULYANNA PEREIRA DA SILVA</t>
  </si>
  <si>
    <t>JUMBO MINIMERCADO LTDA</t>
  </si>
  <si>
    <t>JUNIO DE LIMA BARBOSA</t>
  </si>
  <si>
    <t>JUNIO SOARES DA SILVA</t>
  </si>
  <si>
    <t>JUNIOR DE SOUZA CABRAL</t>
  </si>
  <si>
    <t>JUNIOR FELIX DO NASCIMENTO ME</t>
  </si>
  <si>
    <t>JUNIOR LIMA DE OLIVEIRA</t>
  </si>
  <si>
    <t>JUNTA COMERCIAL DO ESTADO DA PB - JUCEP</t>
  </si>
  <si>
    <t>JUCEP PB</t>
  </si>
  <si>
    <t xml:space="preserve">JURACI ALCANTRA DOS SANTOS              </t>
  </si>
  <si>
    <t xml:space="preserve">JURACI              </t>
  </si>
  <si>
    <t>JURACI CARDOSO DA SILVA</t>
  </si>
  <si>
    <t>JURACI LIMA LOPES JUNIOR</t>
  </si>
  <si>
    <t xml:space="preserve">JURACY BALBINO DA SILVA                 </t>
  </si>
  <si>
    <t>JURACY BALBINO DA SI</t>
  </si>
  <si>
    <t xml:space="preserve">JURANDI INACIO DA SILVA                 </t>
  </si>
  <si>
    <t xml:space="preserve">JURANDI             </t>
  </si>
  <si>
    <t xml:space="preserve">JURANDY ZACARIAS DE SOUZA               </t>
  </si>
  <si>
    <t xml:space="preserve">JURANDY ZACARIAS    </t>
  </si>
  <si>
    <t>JURERE INDUSTRIA DE ALIMENTOS LTDA</t>
  </si>
  <si>
    <t>JUSCELINO BONFIM DE ARAUJO</t>
  </si>
  <si>
    <t>JUST IN SERVICE TRANSPORTES E LOGISTICA LTDA</t>
  </si>
  <si>
    <t>JUST IN SERVICE</t>
  </si>
  <si>
    <t>JUVENILDO PEREIRA 124-TRATOS</t>
  </si>
  <si>
    <t>JVA COMERCIO DE AÇO LTDA.</t>
  </si>
  <si>
    <t>JVA INOX</t>
  </si>
  <si>
    <t>JVA PARTICIPAÇÕES, INCORPORAÇÕES EIRELI</t>
  </si>
  <si>
    <t>JVA PARTICIPAÇÕES</t>
  </si>
  <si>
    <t>J.VILAR LOCAÇÃO LTDA</t>
  </si>
  <si>
    <t xml:space="preserve">J.VILAR LOCAÇÃO </t>
  </si>
  <si>
    <t>JWG ASSISTENCIA TECNICA EM MAQUINAS OPERATRIZES LTDA</t>
  </si>
  <si>
    <t>JG METALURGICA</t>
  </si>
  <si>
    <t>JWRS CONSTRUÇÕES E LOCAÇÕES EIRELI - ME</t>
  </si>
  <si>
    <t>JWRS CONSTRUÇÕES</t>
  </si>
  <si>
    <t>JZV INDUSTRIA E COMERCIO DE MASSAS ALIMENTICIAS LTDA</t>
  </si>
  <si>
    <t>J2 COMERCIO</t>
  </si>
  <si>
    <t>K &amp; T COMERCIO, EXP E IMP DE LAMINAS EIRELI</t>
  </si>
  <si>
    <t>K &amp; T COMERCIO</t>
  </si>
  <si>
    <t>K C F DA SILVA - ME</t>
  </si>
  <si>
    <t>K E K MAGAZINE LTDA</t>
  </si>
  <si>
    <t>K M DE A B CUSTODIO EMBALAGENS</t>
  </si>
  <si>
    <t xml:space="preserve">K M DISTRIBUIDORA DE ALIMENTOS LTDA EPP </t>
  </si>
  <si>
    <t xml:space="preserve">KM DISTRIBUIDORA    </t>
  </si>
  <si>
    <t xml:space="preserve">20.096.525-5      </t>
  </si>
  <si>
    <t xml:space="preserve">K M ESTIVAS E CEREAIS LTDA              </t>
  </si>
  <si>
    <t>KM ESTIVAS E CEREAIS</t>
  </si>
  <si>
    <t>K M SILVA - CORTINAS</t>
  </si>
  <si>
    <t>KACIANO BATISTA DO NASCIMENTO</t>
  </si>
  <si>
    <t>KACIANO BATISTA</t>
  </si>
  <si>
    <t>KADESH CALCADOS PROFISSIONAIS LTDA</t>
  </si>
  <si>
    <t>REGINALDO ANESTOR BASTOS JULIO E CIA LTD</t>
  </si>
  <si>
    <t>Imbituva</t>
  </si>
  <si>
    <t>KAEX IMPORTAÇÃO INDÚSTRIA, COMÉRCIO E SERVIÇOS LTDA</t>
  </si>
  <si>
    <t>KAEX AUTOMAÇÃO</t>
  </si>
  <si>
    <t>KAIO IGO DINIZ DA SILVA</t>
  </si>
  <si>
    <t>KAIQUE VENICIUS MUNIZ OLIVEIRA - ME</t>
  </si>
  <si>
    <t>Pé de Serra</t>
  </si>
  <si>
    <t>KALINA LIGIA FREIRE DE BRITO</t>
  </si>
  <si>
    <t>WAP AUTO CENTER</t>
  </si>
  <si>
    <t>KALLINE KARLLA DA COSTA ME</t>
  </si>
  <si>
    <t>João Câmara</t>
  </si>
  <si>
    <t>KALUNGA COM. E IND GRAFICA LTDA</t>
  </si>
  <si>
    <t>KALUNGA</t>
  </si>
  <si>
    <t>KALUNGA COMERCIO E INDUSTRIA GRAFICA LTDA</t>
  </si>
  <si>
    <t>KAMILA OLIVEIRA DA SILAVA -ME</t>
  </si>
  <si>
    <t>KAMILLA OLIVEIRA SILVA</t>
  </si>
  <si>
    <t>KARCHER CENTER PREMIUM</t>
  </si>
  <si>
    <t>KARCHER CENTER</t>
  </si>
  <si>
    <t>KARLA LUCIENE MELO NASCIMENTO GUEDES - ME</t>
  </si>
  <si>
    <t>KARLA LUCIENE MELO NASCIMENTO GUEDES - M</t>
  </si>
  <si>
    <t>KARLA TEIXEIRA SANTANA ANDRADE-ME</t>
  </si>
  <si>
    <t xml:space="preserve">KARLA VALERIA ALVES DA SILVA            </t>
  </si>
  <si>
    <t xml:space="preserve">KARLA VALERIA       </t>
  </si>
  <si>
    <t xml:space="preserve">KARLO H P GARCIA COMERCIO DE ALIMENTOS </t>
  </si>
  <si>
    <t>KARNE KEIJO - LOGISTICA INTEGRADA LTDA</t>
  </si>
  <si>
    <t>KARNE KEIJO</t>
  </si>
  <si>
    <t>KARNE KEIJO LOGISTICA INTEGRADA LTDA</t>
  </si>
  <si>
    <t>16.205.994-9</t>
  </si>
  <si>
    <t>KAROLINE DA SILVA PEREIRA - ME</t>
  </si>
  <si>
    <t>KAROLINE SOUZA DE AZEVEDO</t>
  </si>
  <si>
    <t>KASA DO QUEIJO SD LTDA</t>
  </si>
  <si>
    <t>KASA DO QUEIJO</t>
  </si>
  <si>
    <t xml:space="preserve">KATARINE AMERICA LIMA                   </t>
  </si>
  <si>
    <t xml:space="preserve">KATARINE            </t>
  </si>
  <si>
    <t>KATIA ALMEIDA DE ARAUJO FERREIRA</t>
  </si>
  <si>
    <t>KATIA FERREIRA</t>
  </si>
  <si>
    <t xml:space="preserve">KATIA CILENE DA SILVA GOMES             </t>
  </si>
  <si>
    <t xml:space="preserve">KATIA               </t>
  </si>
  <si>
    <t xml:space="preserve">KATIA FABIOLA LINS GOMES                </t>
  </si>
  <si>
    <t xml:space="preserve">KATIA LUCIA DE LIMA GOMES               </t>
  </si>
  <si>
    <t xml:space="preserve">KATIA LUCIA DE LIMA </t>
  </si>
  <si>
    <t xml:space="preserve">KATIA MARQUES PINHEIRO                  </t>
  </si>
  <si>
    <t>KATIA MARQUES PINHEI</t>
  </si>
  <si>
    <t xml:space="preserve">KATIANE GUEDES DE ARAUJO                </t>
  </si>
  <si>
    <t xml:space="preserve">KATIANE QUEDES      </t>
  </si>
  <si>
    <t>KATIUSCIA CRISTINA BATISTA DA SILVA</t>
  </si>
  <si>
    <t>KAUNI APARECIDA SAVI GODOI</t>
  </si>
  <si>
    <t>KAYNARA PADILHA LEAL FREIRE</t>
  </si>
  <si>
    <t xml:space="preserve">KBY ESTIVAS E CEREAIS LTDA              </t>
  </si>
  <si>
    <t>KBY EST E CEREAIS LT</t>
  </si>
  <si>
    <t xml:space="preserve">KEILA MOREIRA FEITOSA MATOS             </t>
  </si>
  <si>
    <t xml:space="preserve">KEILA MOREIRA       </t>
  </si>
  <si>
    <t>KEISON RANIERY RIBEIRO TRAVASSOS</t>
  </si>
  <si>
    <t>KELLI TAINY DOMINGOS DA SILVA 10917871405</t>
  </si>
  <si>
    <t>KELLY</t>
  </si>
  <si>
    <t>KELLY DE FATIMA CORREIA DA SILVA ME</t>
  </si>
  <si>
    <t>KELLY DE FATIMA</t>
  </si>
  <si>
    <t xml:space="preserve">KELVIM MOREIRA DA SILVA - ME </t>
  </si>
  <si>
    <t>KELVIM MOREIRA DA SILVA - ME</t>
  </si>
  <si>
    <t>KENIA S.A TRANSPORTES E LOGISTICA</t>
  </si>
  <si>
    <t>KENIA</t>
  </si>
  <si>
    <t>KESTRA UNIVERSAL SOLDAS IND COM IMP EXP LTDA</t>
  </si>
  <si>
    <t>KESTRA</t>
  </si>
  <si>
    <t>KESTRA UNIVERSAL SOLDAS IND. E COM. IMP. EXP. LTDA</t>
  </si>
  <si>
    <t>KESTRA UNIVERSAL</t>
  </si>
  <si>
    <t>Atibaia</t>
  </si>
  <si>
    <t>KEULLA FENICIA LIMA DANTAS</t>
  </si>
  <si>
    <t xml:space="preserve">KI PRECO COMERCIO VAREJISTA DE MERCADORIAS EM GERAIS LTDA          </t>
  </si>
  <si>
    <t xml:space="preserve">KI PRECO COMERCIO VAREJISTA DE MERCADORIAS EM GERAIS LTDA  </t>
  </si>
  <si>
    <t>KI-DOCURA FABRICACAO DE PRODUTOS ALIMENTICIOS LTDA - ME</t>
  </si>
  <si>
    <t>KI-DOCURA FABRICACAO DE PRODUTOS</t>
  </si>
  <si>
    <t xml:space="preserve">KILDER ARANTES DE ALBUQUERQUE-METALRICO </t>
  </si>
  <si>
    <t xml:space="preserve">METALRICO           </t>
  </si>
  <si>
    <t xml:space="preserve">KILUZ MATERIAIS ELETRICOS LTDA          </t>
  </si>
  <si>
    <t xml:space="preserve">KILUZ               </t>
  </si>
  <si>
    <t>KIMASSA IND. E COMERCIO DE PANIFICAÇÃO LTDA EPP</t>
  </si>
  <si>
    <t>KIMASSA IND. E COMERCIO DE PANIFICAÇÃO L</t>
  </si>
  <si>
    <t>KIMASSAS PANIFICADORA LTDA ME</t>
  </si>
  <si>
    <t>KINGSPAN ISOESTE CONTRUTIVOS ISOTÉRMICOS S.A</t>
  </si>
  <si>
    <t>KINGSPAN ISOESTE CONTRUTIVOS ISOTÉRMICOS</t>
  </si>
  <si>
    <t>KINUTRI INDUSTRIA, COMERCIO E SERVIÇOS DE ALIMENTOS LTDA - ME</t>
  </si>
  <si>
    <t>KINUTRI INDUSTRIA, COMERCIO E SERVIÇOS D</t>
  </si>
  <si>
    <t>KIP INTERNATIONAL REPRESENTACOES LTDA</t>
  </si>
  <si>
    <t xml:space="preserve">KIPRECO ESTIVAS E CEREAIS LTDA          </t>
  </si>
  <si>
    <t xml:space="preserve">KIPRECO EST E CER   </t>
  </si>
  <si>
    <t>KLABIN S/A</t>
  </si>
  <si>
    <t>Lages</t>
  </si>
  <si>
    <t>KLAWTON OLIVEIRA DE BRITO</t>
  </si>
  <si>
    <t>KLEISTON MAGNO DOS SANTOS</t>
  </si>
  <si>
    <t>KLEVERTON A. O. DO NASCIMENTO - ME</t>
  </si>
  <si>
    <t>CASA DAS RESISTENCIAS</t>
  </si>
  <si>
    <t>KLK INDUSTRIA E COMERCIO DE CONFECÇÕES LTDA</t>
  </si>
  <si>
    <t>KLK INDUSTRIA E COMERCIO DE CONFECÇÕES L</t>
  </si>
  <si>
    <t>KLUBER LUBRICATION LUB. ESPEC. LTDA</t>
  </si>
  <si>
    <t>KLUBER LUBRICATION</t>
  </si>
  <si>
    <t>KM MERCADINHO LTDA</t>
  </si>
  <si>
    <t>KMB COMERCIO VAREJISTA DE ALIMENTOS LTDA</t>
  </si>
  <si>
    <t>KOCH METALURGICA S.A</t>
  </si>
  <si>
    <t>KODIAK COM VAREJISTA DE MAT P/ ESCRITORIO</t>
  </si>
  <si>
    <t>KODIAK COM VAREJISTA</t>
  </si>
  <si>
    <t>KOMAG COMERCIO DE PRODUTOS INDUSTRIAIS LTDA</t>
  </si>
  <si>
    <t>KOMAG COMERCIO</t>
  </si>
  <si>
    <t>KOMET IRRIGAÇÃO DO BRASIL LTDA</t>
  </si>
  <si>
    <t>KOMET IRRIGAÇÃO</t>
  </si>
  <si>
    <t>KONG EQUIPAMENTOS LTDA</t>
  </si>
  <si>
    <t>KONG EQUIPAMENTOS</t>
  </si>
  <si>
    <t>KOPERMAX DO BRASIL COMPONENTES AUTOMOTOVOS LTDA</t>
  </si>
  <si>
    <t xml:space="preserve">KOPEMAX </t>
  </si>
  <si>
    <t>KORBRAS INDUSTRIA E COMERCIO LTDA.</t>
  </si>
  <si>
    <t>KORBRAS</t>
  </si>
  <si>
    <t>KORBRÁS INDÚSTRIA E COMÉRCIO LTDA</t>
  </si>
  <si>
    <t>KORBRÁS</t>
  </si>
  <si>
    <t>KORE LIMA E MELO COM. SERV. REPRESENTAÇÃO LTDA</t>
  </si>
  <si>
    <t>KORELIMA E MELO</t>
  </si>
  <si>
    <t>KORE LIMA E MELO COMERCIO E SERVIÇOS DE REFRIGERAÇÃO LTDA</t>
  </si>
  <si>
    <t>KORE LIMA E MELO</t>
  </si>
  <si>
    <t>KRACHT LANDBOUW WETENSCHAP LTDA</t>
  </si>
  <si>
    <t>KREBSFER INDUSTRIAL LTDA</t>
  </si>
  <si>
    <t>KROMA COMERCIALIZADORA ENERGIA LTDA</t>
  </si>
  <si>
    <t>KROMINOX AÇOS E METAIS LTDA.</t>
  </si>
  <si>
    <t>KROMINOX</t>
  </si>
  <si>
    <t xml:space="preserve">KRON INSTRUMENTOS ELETRICOS LTDA        </t>
  </si>
  <si>
    <t xml:space="preserve">KRON INSTRUMENTOS   </t>
  </si>
  <si>
    <t>KROPNEUS COMERCIO DE PNEUS LTDA ¿- PB</t>
  </si>
  <si>
    <t>KROPNEUS - PB</t>
  </si>
  <si>
    <t>KROPNEUS PEÇAS E PNEUS LTDA</t>
  </si>
  <si>
    <t>KROPNEUS PEÇAS</t>
  </si>
  <si>
    <t xml:space="preserve">KROPNEUS PECAS PNEUS LTDA               </t>
  </si>
  <si>
    <t xml:space="preserve">KROPNEUS            </t>
  </si>
  <si>
    <t>KRP - COMÉRCIO, REP. E MANUTENÇÃO DE EQUIP. INDUS. LTDA</t>
  </si>
  <si>
    <t>KRP - COMÉRCIO, REP. E MANUTENÇÃO.</t>
  </si>
  <si>
    <t>KRP INSTRUMENTAÇÃO E MANUTENÇÃO INDUSTRIAL LTDA. EPP</t>
  </si>
  <si>
    <t>KRONEVAL</t>
  </si>
  <si>
    <t xml:space="preserve">KRYSLAINY THAMIRYS MOREIRA </t>
  </si>
  <si>
    <t xml:space="preserve">KSB BOMBAS HIDRAULICAS S.A              </t>
  </si>
  <si>
    <t xml:space="preserve">KSB BOMBAS          </t>
  </si>
  <si>
    <t>KSB BRASIL LTDA</t>
  </si>
  <si>
    <t>KSB BOMBAS</t>
  </si>
  <si>
    <t>KTR BRASIL MAQUINAS PEÇAS E SERVIÇOS LTDA</t>
  </si>
  <si>
    <t>KUVR COMERCIO VAREJISTA LTDA</t>
  </si>
  <si>
    <t>KV COMERCIO VAREJISTA DE ALIMENTOS LTDA</t>
  </si>
  <si>
    <t>KWM INDUSTRIA DE CERVEJAS LTDA</t>
  </si>
  <si>
    <t>L &amp; F PANIFICADORA E COMERCIO DE ALIMENTOS LTDA</t>
  </si>
  <si>
    <t xml:space="preserve">L &amp; F PANIFICADORA </t>
  </si>
  <si>
    <t>L &amp; L COMERCIO DE CEREAIS</t>
  </si>
  <si>
    <t>L &amp; MATERIAL DE CONSTRUÇÃO LTDA</t>
  </si>
  <si>
    <t xml:space="preserve">L &amp; E EPIS  </t>
  </si>
  <si>
    <t>L &amp; P PANIFICAÇÃO - ME</t>
  </si>
  <si>
    <t>L A DE MEDEIROS</t>
  </si>
  <si>
    <t>L A GUIMARAES JUNIOR ME</t>
  </si>
  <si>
    <t>L A GUIMARAES</t>
  </si>
  <si>
    <t>L APARECIDA DE SOUSA</t>
  </si>
  <si>
    <t>L BEZERRA DE MEDEIROS</t>
  </si>
  <si>
    <t>L. E. COMERCIO DE ALIMENTOS, BISCOITOS E BEBIDAS LTDA - EPP</t>
  </si>
  <si>
    <t>L E E  MATERIAL DE CONSTRUCAO LTDA</t>
  </si>
  <si>
    <t>L F DE SA COMERCIO E SERVIÇOS</t>
  </si>
  <si>
    <t>L FECHINE COMBUSTIVEIS LTDA</t>
  </si>
  <si>
    <t>L FERNANDES JUNIOR E CIA LTDA</t>
  </si>
  <si>
    <t>SUPERMERCADO SAO LUIZ</t>
  </si>
  <si>
    <t>L FIRMINO DE SOUZA - ME</t>
  </si>
  <si>
    <t>L G PERA ADUBOS LTDA</t>
  </si>
  <si>
    <t>Alpinópolis</t>
  </si>
  <si>
    <t>L G SOUZA COMERCIO VAREJISTA DE ALIMENTOS LTDA</t>
  </si>
  <si>
    <t>L. J.DA SILVA DISTRIBUIÇÕES EIRELI ME</t>
  </si>
  <si>
    <t>L. J  DA SILVA DIST.</t>
  </si>
  <si>
    <t>Mogi Mirim</t>
  </si>
  <si>
    <t>L M DISTRIBUIDORA LTDA</t>
  </si>
  <si>
    <t>L M DISTRIBUIDROA</t>
  </si>
  <si>
    <t>L P DA SILVA - ME</t>
  </si>
  <si>
    <t>L R DA S PEREIRA MATERIAL ELÉTRICO EPP</t>
  </si>
  <si>
    <t xml:space="preserve">TUBARAO             </t>
  </si>
  <si>
    <t>L S S TRANSPORTE DE PRODUTOS PERIGOSOS LTDA</t>
  </si>
  <si>
    <t>L V A LOGISTICA E TRANSPORTES LTDA - ME</t>
  </si>
  <si>
    <t>L V DA SILVA RODRIGUES</t>
  </si>
  <si>
    <t>LAAPSA LUBRIFICANTES E INSUMOS LTDA</t>
  </si>
  <si>
    <t>LAAPSA LUBRIFICANTES</t>
  </si>
  <si>
    <t xml:space="preserve">LAB ANAL CLIN DRª WILMA BEZERRA SALES   </t>
  </si>
  <si>
    <t xml:space="preserve">LABWIL              </t>
  </si>
  <si>
    <t>LABORATORIO DE ANALISES CLINC DR. ARIOSVALDO R. DA COSTA LTDA</t>
  </si>
  <si>
    <t>LAC LABORATORIO DE ANALISES CLINICAS</t>
  </si>
  <si>
    <t>LABORATORIO DE ANALISES CLINICAS GONDIM FERNANDES LTDA</t>
  </si>
  <si>
    <t xml:space="preserve">LABORATORIO DE ANALISES CLINICAS GONDIM </t>
  </si>
  <si>
    <t>LABORATORIO DE FERTILIDADE DO SOLO CONSU</t>
  </si>
  <si>
    <t xml:space="preserve">LABFERT             </t>
  </si>
  <si>
    <t>LABORATORIO DE PATOLOGIA CLINICA S/S LTDA HEMATO</t>
  </si>
  <si>
    <t>LABORATORIO HEMATO</t>
  </si>
  <si>
    <t>LABORE - LABORATORIO DE ANALISES CLINICAS</t>
  </si>
  <si>
    <t>LABORE - LABORATÓRIO DE ANALISE CLINICA</t>
  </si>
  <si>
    <t>LABRADOR COM TINTAS E MAT DE</t>
  </si>
  <si>
    <t>LABRADOR TINTAS</t>
  </si>
  <si>
    <t xml:space="preserve">LABWIL - LABORATÓRIO DE ANÁLISES CLÍNICAS LTDA </t>
  </si>
  <si>
    <t>LABWIL</t>
  </si>
  <si>
    <t>LACET - COMERCIO VAREJISTA DE PRODUTOS LTDA</t>
  </si>
  <si>
    <t>LACET - COMERCIO VAREJISTA DE PRODUTOS L</t>
  </si>
  <si>
    <t>LADIJANE MARIA DA COSTA PAIVA</t>
  </si>
  <si>
    <t>LAERCIO ALVES DA COSTA - ME</t>
  </si>
  <si>
    <t>LAERCIO BELO DO NASCIMENTO</t>
  </si>
  <si>
    <t>BELO TRANSPORTE</t>
  </si>
  <si>
    <t>LAERCIO VICENTE FERREIRA</t>
  </si>
  <si>
    <t xml:space="preserve">LAERCIO VICENTE FERREIRA - ME           </t>
  </si>
  <si>
    <t xml:space="preserve">LAERCIO VICENTE     </t>
  </si>
  <si>
    <t>LAERSON DE ALBUQUERQUE SILVA</t>
  </si>
  <si>
    <t xml:space="preserve">LAERSON DE ALBUQUERQUE SILVA </t>
  </si>
  <si>
    <t xml:space="preserve">LAERTE FELIX DA SILVA                   </t>
  </si>
  <si>
    <t xml:space="preserve">LAERTE              </t>
  </si>
  <si>
    <t xml:space="preserve">LAF COMERCIO ATACADISTA DE ESTIVA LTDA  </t>
  </si>
  <si>
    <t>LAF COMERCIO ATACADI</t>
  </si>
  <si>
    <t xml:space="preserve">LAF COMERCIO ATACADISTA DE ESTIVAS LTDA </t>
  </si>
  <si>
    <t>LAF COMERCIO ATA. DE</t>
  </si>
  <si>
    <t xml:space="preserve">LAFERLINS LTDA                          </t>
  </si>
  <si>
    <t xml:space="preserve">LAFERLINS           </t>
  </si>
  <si>
    <t>LAFERTIL SERVIÇOS DE AGRONOMIA LTDA</t>
  </si>
  <si>
    <t>LAFERTIL SERVIÇOS</t>
  </si>
  <si>
    <t>LAHIS PAULA ROSA DE OLIVEIRA</t>
  </si>
  <si>
    <t>PREMOLDADOS OLIVEIRA</t>
  </si>
  <si>
    <t>LAIS PAPEL DE OLIVEIRA EIRELI</t>
  </si>
  <si>
    <t>CRIS RODAS</t>
  </si>
  <si>
    <t>LAIZE CAROLINE SOUZA BRANDÃO</t>
  </si>
  <si>
    <t>LAIZE CAROLINE</t>
  </si>
  <si>
    <t>LAMARCK BARBOSA DE ANDRADE</t>
  </si>
  <si>
    <t>LAMPADINHA MATERIAIS ELETRICOS LTDA</t>
  </si>
  <si>
    <t>LAMPADINHA MATERIAIS</t>
  </si>
  <si>
    <t>LANXESS INDUSTRIA DE PRODUTOS QUIMICOS E PLÁSTICOS LTDA</t>
  </si>
  <si>
    <t>LANXESS INDUSTRIA</t>
  </si>
  <si>
    <t>LAPEFER COMERCIO E INDUSRIA DE LAMINADOS LTDA.</t>
  </si>
  <si>
    <t>LAPEFER</t>
  </si>
  <si>
    <t>LAPONIA SUDESTE LTDA</t>
  </si>
  <si>
    <t>LAPONIA VOLVO</t>
  </si>
  <si>
    <t xml:space="preserve">LAR PLÁSTICOS INDÚSTRIA E COMÉRCIO DE PRODUTOS EIRELI </t>
  </si>
  <si>
    <t xml:space="preserve">LAR PLÁSTICOS </t>
  </si>
  <si>
    <t>LAR PLASTICOS INDUSTRIA E COMERCIO DE PRODUTOS LTDA</t>
  </si>
  <si>
    <t>LAR PLASTICOS - PE</t>
  </si>
  <si>
    <t>LAR SOL COMERCIO ATACADISTA LTDA</t>
  </si>
  <si>
    <t xml:space="preserve">LAR SOL             </t>
  </si>
  <si>
    <t>LARCO COMERCIAL DE PRODUTOS DE PETROLEO LTDA</t>
  </si>
  <si>
    <t>LARISSA MENDES IELPO DE ASSIS</t>
  </si>
  <si>
    <t>LARISSA MENDES</t>
  </si>
  <si>
    <t>16343994-0</t>
  </si>
  <si>
    <t xml:space="preserve">LARISSA MOREIRA DE SOUZA                </t>
  </si>
  <si>
    <t xml:space="preserve">LARISSA MOREIRA     </t>
  </si>
  <si>
    <t>LASER VÁLVULAS DE SEGURANÇA LTDA</t>
  </si>
  <si>
    <t>LASER VÁLVULAS</t>
  </si>
  <si>
    <t xml:space="preserve">LATICINIO BELO VALE LTDA                </t>
  </si>
  <si>
    <t xml:space="preserve">LATICINIO           </t>
  </si>
  <si>
    <t>LAUDICEIA RICARDO DA SILVA</t>
  </si>
  <si>
    <t xml:space="preserve">LAURA DOS SANTOS OLIVEIRA               </t>
  </si>
  <si>
    <t xml:space="preserve">LAURA DOS SANTOS    </t>
  </si>
  <si>
    <t>LAURA LOURENCO VENANCIO LOPES - ME</t>
  </si>
  <si>
    <t xml:space="preserve">LAVOSIER CARLOS BEZERRA                 </t>
  </si>
  <si>
    <t xml:space="preserve">LAVOSIER CARLOS     </t>
  </si>
  <si>
    <t>LAYSA RAQUEL VERISSIMO DE ARAUJO</t>
  </si>
  <si>
    <t xml:space="preserve">LAZZERI INDUSTRIA E COMERCIO LTDA       </t>
  </si>
  <si>
    <t>LAZZERI IND E COM LT</t>
  </si>
  <si>
    <t>LB COMERCIO DE COMBUSTIVEIS EIRELI</t>
  </si>
  <si>
    <t>LB FLEX BORRACHAS LTDA</t>
  </si>
  <si>
    <t>LB FLEX</t>
  </si>
  <si>
    <t>LC DE OLIVEIRA WANDERLEY</t>
  </si>
  <si>
    <t>LC PALEGA DE OLIVEIRA COMERCIO DE PEÇAS</t>
  </si>
  <si>
    <t>LC PALEGA DE OLIVEIRA</t>
  </si>
  <si>
    <t>LCA COMERCIO VAREJISTA DE BEBIDAS E ALIMENTOS LTDA - ME</t>
  </si>
  <si>
    <t>LCA COMERCIO VAREJISTA</t>
  </si>
  <si>
    <t>LCF MOTORES ELETRICOS LTDA</t>
  </si>
  <si>
    <t>LCL INDUSTRIA COMÉRCIO E REFORMAS DE CORREIAS E ARTEFATOS DE BORRACHA LTDA</t>
  </si>
  <si>
    <t>LCL CORREIAS</t>
  </si>
  <si>
    <t>LD COMMODITES SUGAR MERCHANDISING</t>
  </si>
  <si>
    <t>WILTON</t>
  </si>
  <si>
    <t>L.E.AGROPECUARIA LTDA.</t>
  </si>
  <si>
    <t>LEALMED SERVIÇOS MEDICOS LTDA-ME</t>
  </si>
  <si>
    <t>LEALMED</t>
  </si>
  <si>
    <t>LEANDRA MELO DE OLIVEIRA 01056868406</t>
  </si>
  <si>
    <t>LEANDRA MELO DE OLIVEIRA</t>
  </si>
  <si>
    <t>LEANDRO ANDERSON SUSSAI - ME</t>
  </si>
  <si>
    <t>FLUXO BRASIL VEDAÇÕES</t>
  </si>
  <si>
    <t>LEANDRO ARRUDA-122 LAMBAIO</t>
  </si>
  <si>
    <t>LEANDRO CARDOSO DA SILVA - ME</t>
  </si>
  <si>
    <t>LEANDRO FARIAS DA SILVA</t>
  </si>
  <si>
    <t>LEANDRO FERNANDES DA SILVA - ME</t>
  </si>
  <si>
    <t xml:space="preserve">LEANDRO HENRIQUE CIA LTDA ME            </t>
  </si>
  <si>
    <t xml:space="preserve">BORGES TRATORES     </t>
  </si>
  <si>
    <t xml:space="preserve">03.963.055-2      </t>
  </si>
  <si>
    <t xml:space="preserve">LEANDRO XAVIER FLORENCIO                </t>
  </si>
  <si>
    <t xml:space="preserve">LEANDRO             </t>
  </si>
  <si>
    <t xml:space="preserve">LEANE BATISTA COSTA CAETANO - ME        </t>
  </si>
  <si>
    <t xml:space="preserve">LEANE BATISTA COSTA </t>
  </si>
  <si>
    <t>LEAO TUBOS, CONEXOES E PRODUTOS SIDERURGICOS LTDA</t>
  </si>
  <si>
    <t>LEGGARE SOLUÇÕES LOGISTICAS LTDA - ME</t>
  </si>
  <si>
    <t>LEGGARE SOLUÇÕES LOGISTICAS</t>
  </si>
  <si>
    <t>LEIDIANE DE OLIVEIRA SILVA MERCADINHO ME</t>
  </si>
  <si>
    <t>LEIDIANE GOMES FERNANDES</t>
  </si>
  <si>
    <t xml:space="preserve">LEIDIJANE DOS SANTOS DANTAS             </t>
  </si>
  <si>
    <t>LEIDIJANE DOS SANTOS</t>
  </si>
  <si>
    <t xml:space="preserve">LEILA MARIA SOARES FRANCA               </t>
  </si>
  <si>
    <t xml:space="preserve">LEILA               </t>
  </si>
  <si>
    <t>LEILA SIMONE  MEDEIROS FIGUEIREDO QUININO</t>
  </si>
  <si>
    <t>SUPERMERCADO VALE DO SABUGI</t>
  </si>
  <si>
    <t xml:space="preserve">LEILIANE PEREIRA DA SILVA               </t>
  </si>
  <si>
    <t xml:space="preserve">LEILIANE PEREIRA    </t>
  </si>
  <si>
    <t xml:space="preserve">16.182.268-1      </t>
  </si>
  <si>
    <t>LEILYANE B DA SILVA - ME</t>
  </si>
  <si>
    <t>LEITAO  86</t>
  </si>
  <si>
    <t xml:space="preserve">LEMAGI INDUSTRIA E COM. LTDA ME         </t>
  </si>
  <si>
    <t>LEMAGI</t>
  </si>
  <si>
    <t>LEMASA INDUSTRIA E COMERCIO DE EQUIPAMENTOS DE ALTA PRESSÃO S.A</t>
  </si>
  <si>
    <t>LEMASA</t>
  </si>
  <si>
    <t>LEMES E FERREIRA COMERCIO LTDA - ME.</t>
  </si>
  <si>
    <t>Porto Velho</t>
  </si>
  <si>
    <t>RO</t>
  </si>
  <si>
    <t>LEMOS SUPERMERCADO LTDA</t>
  </si>
  <si>
    <t>LEMOS TELECOMUNICAÇÕES LTDA</t>
  </si>
  <si>
    <t>LEMOS TELECOM</t>
  </si>
  <si>
    <t xml:space="preserve">LENI GOMES DE ARRUDA                    </t>
  </si>
  <si>
    <t>LENI GOMES DE ARRUDA</t>
  </si>
  <si>
    <t>LENICE ALBUQUERQUE DE OLIVEIRA</t>
  </si>
  <si>
    <t>LENICE DE OLIVEIRA SILVA - ME</t>
  </si>
  <si>
    <t>LENILDA RODRIGUES DE SANTANA</t>
  </si>
  <si>
    <t xml:space="preserve">LENILDO DA SILVA DINIZ ME               </t>
  </si>
  <si>
    <t xml:space="preserve">LENILDO             </t>
  </si>
  <si>
    <t xml:space="preserve">LENILDO FELIX CORREIA                   </t>
  </si>
  <si>
    <t xml:space="preserve">LENILDO FELIX   - ST    </t>
  </si>
  <si>
    <t xml:space="preserve">LENILTON JOSE MARANHAO PINTO            </t>
  </si>
  <si>
    <t xml:space="preserve">LENILTON            </t>
  </si>
  <si>
    <t>LENILTON SOUSA DE CARVALHO</t>
  </si>
  <si>
    <t>LENILTON 170-PLANTIO</t>
  </si>
  <si>
    <t>LENILTON-174-CORTE</t>
  </si>
  <si>
    <t>LENIRA MARQUES DA SILVA COMERCIO</t>
  </si>
  <si>
    <t xml:space="preserve">LENIRA MIGUEL DA SILVA                  </t>
  </si>
  <si>
    <t xml:space="preserve">LENIRA              </t>
  </si>
  <si>
    <t xml:space="preserve">LENIVALDO DUARTE DE LIMA                </t>
  </si>
  <si>
    <t xml:space="preserve">LENIVALDO           </t>
  </si>
  <si>
    <t>LENIZE COSTA DE LIMA</t>
  </si>
  <si>
    <t>LEON HEIMER S.A</t>
  </si>
  <si>
    <t>LEON HEIMER</t>
  </si>
  <si>
    <t>LEONARDO CARDOSO</t>
  </si>
  <si>
    <t>LEONARDO JOEL CORDEIRO</t>
  </si>
  <si>
    <t>LEONARDO JOEL</t>
  </si>
  <si>
    <t>LEONARDO LUCENA DE MACEDO</t>
  </si>
  <si>
    <t xml:space="preserve">LEONARDO PEREIRA DA SILVA               </t>
  </si>
  <si>
    <t xml:space="preserve">LEONARDO PEREIRA    </t>
  </si>
  <si>
    <t>LEONARDO PEREIRA-119 DIV. COLH.</t>
  </si>
  <si>
    <t>LEONARDO PONTES DE SOUSA</t>
  </si>
  <si>
    <t>LEONARDO SOUZA DA SILVA 13054477436</t>
  </si>
  <si>
    <t>LEONARDO SOUZA</t>
  </si>
  <si>
    <t xml:space="preserve">LEONES FARIAS MONTEIRO                  </t>
  </si>
  <si>
    <t xml:space="preserve">LEONES              </t>
  </si>
  <si>
    <t xml:space="preserve">LEONICE ELISEU DA SILVA - ME            </t>
  </si>
  <si>
    <t xml:space="preserve">LEONICE             </t>
  </si>
  <si>
    <t>LEONICE MARIANO SANTOS SILVA</t>
  </si>
  <si>
    <t xml:space="preserve">LEONILDO PORTO                          </t>
  </si>
  <si>
    <t xml:space="preserve">LEONILDO PORTO      </t>
  </si>
  <si>
    <t>LEONILSON CABRAL DE VASCONCELOS</t>
  </si>
  <si>
    <t>LEONILSON CABRAL VASCONCELOS</t>
  </si>
  <si>
    <t>LEONILSON GOMES FERNANDES</t>
  </si>
  <si>
    <t>LEOPARDO COMERCIO DE BORRACHAS LTDA-ME</t>
  </si>
  <si>
    <t>LEROY MERLIN COMPANHIA DE BRICOLAGEM</t>
  </si>
  <si>
    <t>LEROY</t>
  </si>
  <si>
    <t>LETICI LENI DOS SANTOS</t>
  </si>
  <si>
    <t xml:space="preserve">LETICI LENI DOS SANTOS </t>
  </si>
  <si>
    <t xml:space="preserve">LETICIA CORDEIRO DA SILVA               </t>
  </si>
  <si>
    <t xml:space="preserve">LETICIA             </t>
  </si>
  <si>
    <t>LEUNAMME COMERCIO DE COMBUSTIVEIS LTDA</t>
  </si>
  <si>
    <t>LEVI JOSE-PLANTIO-DISTR.SEMENTES</t>
  </si>
  <si>
    <t>LEVI JOSE-148 LAMBAIO</t>
  </si>
  <si>
    <t>LFF COMERCIAL DE ALIMENTOS LTDA</t>
  </si>
  <si>
    <t>16.312.652-6</t>
  </si>
  <si>
    <t xml:space="preserve">LFPW COMERCIO VAREJISTA LTDA - ME       </t>
  </si>
  <si>
    <t xml:space="preserve">LFPW COMERCIO VAREJISTA LTDA - ME    </t>
  </si>
  <si>
    <t xml:space="preserve">16.137.021-7      </t>
  </si>
  <si>
    <t>LG COMERCIO DE COMBUSTIVEIS PLANALTO LTDA</t>
  </si>
  <si>
    <t>LG COMERCIO DE COMBUSTIVEIS PLANALTO LTD</t>
  </si>
  <si>
    <t>LG ELECTRONICS DO BRASIL LTDA</t>
  </si>
  <si>
    <t>LG ELECTRONICS</t>
  </si>
  <si>
    <t>LG PEREIRA SUPERMERCADO EIRELI</t>
  </si>
  <si>
    <t>SUPERMERCADO CONCORDIA</t>
  </si>
  <si>
    <t>LGS QUIMICA LTDA</t>
  </si>
  <si>
    <t>LGS QUIMICA</t>
  </si>
  <si>
    <t>LGV VALVULAS E EQUIPAMENTOS INDUSTRIAIS LTDA.</t>
  </si>
  <si>
    <t>LGV VALVULAS</t>
  </si>
  <si>
    <t>LHG PEQUENO - ME</t>
  </si>
  <si>
    <t>LHG PEQUENO</t>
  </si>
  <si>
    <t>LHP E EBBP COMERCIO DE SUCATAS LTDA</t>
  </si>
  <si>
    <t>LHT COMERCIO E TRASPORTE DE GAS LTDA</t>
  </si>
  <si>
    <t>LIA TRANSPORTES EIRELI - EPP</t>
  </si>
  <si>
    <t xml:space="preserve">LIBERATO BARROSO DA SILVA               </t>
  </si>
  <si>
    <t xml:space="preserve">BL EQUIP DE PESAGEM </t>
  </si>
  <si>
    <t xml:space="preserve">LICELIA MARIA VELOSO DA SILVA           </t>
  </si>
  <si>
    <t xml:space="preserve">LICELIA             </t>
  </si>
  <si>
    <t xml:space="preserve">LICON COMERCIO E SERVICO LTDA           </t>
  </si>
  <si>
    <t xml:space="preserve">COMPETE             </t>
  </si>
  <si>
    <t xml:space="preserve">16.133.516-0      </t>
  </si>
  <si>
    <t xml:space="preserve">LIDER COM. DE EQUIP. DE SEGURANCA LTDA  </t>
  </si>
  <si>
    <t xml:space="preserve">LIDER EPI'S         </t>
  </si>
  <si>
    <t>LIDERAR REFRIGERAÇÃO AUTOMOTIVA LTDA-ME</t>
  </si>
  <si>
    <t>LIDERAR REFRIGERAÇÃO</t>
  </si>
  <si>
    <t>LIDERINOXTUBOS COMERCIO  E SERVIÇOS INDUSTRIAIS LTDA.</t>
  </si>
  <si>
    <t>LIDERINOXTUBOS</t>
  </si>
  <si>
    <t>LIDERMAC COMERCIO DE PRODUTOS SIDERURGICOS EIRELI</t>
  </si>
  <si>
    <t>LIDERMAC</t>
  </si>
  <si>
    <t>LIDIA EMILIA DA SILVA CARDOSO - ME</t>
  </si>
  <si>
    <t xml:space="preserve">LIDIA GALDINO DO NASCIMENTO             </t>
  </si>
  <si>
    <t xml:space="preserve">LIDIA               </t>
  </si>
  <si>
    <t xml:space="preserve">LIDIA VERONICA FREITAS ARAUJO           </t>
  </si>
  <si>
    <t>LIDIA VERONIOCA FREI</t>
  </si>
  <si>
    <t>LIDIANA TANGANELI 15981900830</t>
  </si>
  <si>
    <t>LIDIANA TANGALELI</t>
  </si>
  <si>
    <t>LIDIANE ALVES CORREIA ME</t>
  </si>
  <si>
    <t>NODESTE ABRASIVO</t>
  </si>
  <si>
    <t>LIDIANE SILVA DOS SANTOS</t>
  </si>
  <si>
    <t xml:space="preserve">LIDIANE VITAL DOS SANTOS                </t>
  </si>
  <si>
    <t xml:space="preserve">LIDIANE VITAL       </t>
  </si>
  <si>
    <t xml:space="preserve">16.172.372-1      </t>
  </si>
  <si>
    <t xml:space="preserve">LIDILEIDE EUGENIO DOS SANTOS            </t>
  </si>
  <si>
    <t xml:space="preserve">LIDILEIDE EUGENIO   </t>
  </si>
  <si>
    <t xml:space="preserve">LIDIVAL FIRMINO GOMES                   </t>
  </si>
  <si>
    <t xml:space="preserve">LIDIVAL             </t>
  </si>
  <si>
    <t>LIFE FARDAMENTOS LTDA</t>
  </si>
  <si>
    <t>LIGA METAL COMERCIO LTDA</t>
  </si>
  <si>
    <t>LIGA METAL</t>
  </si>
  <si>
    <t>LIGIA DA SILVA BARBOSA - ME</t>
  </si>
  <si>
    <t xml:space="preserve">LIGIA SIMONE RIBEIRO                    </t>
  </si>
  <si>
    <t xml:space="preserve">LIGIA               </t>
  </si>
  <si>
    <t>LILIANA FAUSTINO DE BRITO CESAR</t>
  </si>
  <si>
    <t>LILIANE CARVALHO DE BRITO ME</t>
  </si>
  <si>
    <t>LILIANE CARVALHO</t>
  </si>
  <si>
    <t>LILIANE SILVA CARDOSO</t>
  </si>
  <si>
    <t xml:space="preserve">LIMA &amp; SANTOS LTDA                      </t>
  </si>
  <si>
    <t xml:space="preserve">LIMA &amp;SANTOS        </t>
  </si>
  <si>
    <t>LIMA ATACAREJO LTDA</t>
  </si>
  <si>
    <t xml:space="preserve">LIMA ATACAREJO LTDA               </t>
  </si>
  <si>
    <t>LIMA ATAVAREJO COMERCIAL DE ALIMENTOS LTDA</t>
  </si>
  <si>
    <t>LIMA ATAVAREJO</t>
  </si>
  <si>
    <t>LIMA ATAVAREJO COMERCIAL DE ALIMENTOS LT</t>
  </si>
  <si>
    <t>LIMA E SANTOS COMERCIO DE PORTAS AUTOMATICAS LTDA.</t>
  </si>
  <si>
    <t>BRASIL PORTAS AUTOMATICAS</t>
  </si>
  <si>
    <t>LIMA TRANSPORTES EIRELI</t>
  </si>
  <si>
    <t>LIMA TRANSPORTES LTDA</t>
  </si>
  <si>
    <t>LIMP VIVA COMERCIO VAREJISTA DE MATERIAL DE LIMPESA LTDA</t>
  </si>
  <si>
    <t>IMP VIVA COEMRCIO VAREJISTA</t>
  </si>
  <si>
    <t>LIMPARAIBA LIMP E DESENTUPIDORA PARAIBANA LTDA</t>
  </si>
  <si>
    <t>LIMPARAIBA</t>
  </si>
  <si>
    <t>LINALDO MARINHO</t>
  </si>
  <si>
    <t>LM RETÍFICA MOTOS</t>
  </si>
  <si>
    <t>16.176.003-1</t>
  </si>
  <si>
    <t>LINALDO OLIVEIRA DE ARAUJO</t>
  </si>
  <si>
    <t>LINALDO VILAR ALBUQUERQUE - ME</t>
  </si>
  <si>
    <t>LINDA SANTOS LIMA BOLOS</t>
  </si>
  <si>
    <t>LINDAILMA SOUZA DANTAS</t>
  </si>
  <si>
    <t>LINDALVA BATISTA PEREIRA</t>
  </si>
  <si>
    <t>LINDALVA BATISTA PEREIRA COMERCIO DE ALIMENTOS EIRELI</t>
  </si>
  <si>
    <t>LINDALVA BATISTA PEREIRA COMERCIO DE ALI</t>
  </si>
  <si>
    <t>LINDALVA BEZERRA DE SOUZA</t>
  </si>
  <si>
    <t>LINDENIRA AZEVEDO DA SILVA FERREIRA - ME</t>
  </si>
  <si>
    <t xml:space="preserve">LINDENIRA           </t>
  </si>
  <si>
    <t>LINDIBERGUE SOUZA LIMA ME</t>
  </si>
  <si>
    <t>LINDINALVA DE GOIS COELHO BARBOSA - ME</t>
  </si>
  <si>
    <t>LINDINALVA DE GOIS</t>
  </si>
  <si>
    <t>LINEAR MULTI ROL COMERCIO LTDA</t>
  </si>
  <si>
    <t>LINEAR MULTI</t>
  </si>
  <si>
    <t>LINHARES  85</t>
  </si>
  <si>
    <t>LINO TRANSPORTES LTDA - ME</t>
  </si>
  <si>
    <t>LINS COMERCIAL DISTRIBUIDORA DE ALIMENTOS LTDA - ME.</t>
  </si>
  <si>
    <t>LINS COMERCIAL DISTRIBUIDORA DE ALIMENTO</t>
  </si>
  <si>
    <t>LINSELETRICA LTDA</t>
  </si>
  <si>
    <t>LINSELETRICA</t>
  </si>
  <si>
    <t>LINUX FI TREINMENTO E CONSULTORIA LTDA</t>
  </si>
  <si>
    <t>LINUX</t>
  </si>
  <si>
    <t xml:space="preserve">LIQUIGAS DISTRIBUIDORA S/A              </t>
  </si>
  <si>
    <t xml:space="preserve">LIQUIGAS            </t>
  </si>
  <si>
    <t xml:space="preserve">16.128.802-2      </t>
  </si>
  <si>
    <t>LISBOA ALIMENTOS LTDA</t>
  </si>
  <si>
    <t>LISSANDRA ACIOLI COSTA - ME</t>
  </si>
  <si>
    <t>LITORAL COMERCIO DE MATERIAIS DE CONSTRUÇÕS EIRELI-ME</t>
  </si>
  <si>
    <t>LITORAL MAT. DE CONSTRUÇÃO</t>
  </si>
  <si>
    <t>LITORAL ROLAMENTOS E ACESSÓRIOS EIRELLI-ME</t>
  </si>
  <si>
    <t>LITORAL ROLAMENTOS</t>
  </si>
  <si>
    <t>LITTORAL ADMINISTRAÇÃO EMPREENDIMENTOS LTDA</t>
  </si>
  <si>
    <t>LITTORAL TAMBAU FLAT</t>
  </si>
  <si>
    <t>LIVIA ABDON FONSECA</t>
  </si>
  <si>
    <t>LIVIA PESSOA DA SILVA</t>
  </si>
  <si>
    <t>LIVIA</t>
  </si>
  <si>
    <t>LIVONSHOP COMERCIO ELETRONICO LTDA</t>
  </si>
  <si>
    <t>LIVONSHOP CCOM. ELET. LTDA</t>
  </si>
  <si>
    <t>LIVRARIA E PAPELARIA ARTE E CULTURA LTDA</t>
  </si>
  <si>
    <t xml:space="preserve">LIVRARIA MODELO     </t>
  </si>
  <si>
    <t xml:space="preserve">16.150.582-1      </t>
  </si>
  <si>
    <t>LIVRARIA NORDESTE LTDA</t>
  </si>
  <si>
    <t>LIVRARIA NORDESTE</t>
  </si>
  <si>
    <t>LIVRE ESCOLHA COMERCIO DE ALIMENTOS E BEBIDAS LTDA</t>
  </si>
  <si>
    <t>ATACADO LIVRE ESCOLHA</t>
  </si>
  <si>
    <t>LJ INDUSTRIA E COMERCIO DE EQUIPAMENTOS LTDA</t>
  </si>
  <si>
    <t>Riqueza</t>
  </si>
  <si>
    <t>LK LOCAÇÕES E SERVIÇOS DE GUINCHOS EIRELLI</t>
  </si>
  <si>
    <t>ARY GUINCHOS</t>
  </si>
  <si>
    <t xml:space="preserve">LL COMERCIO DE SUCATAS LTDA             </t>
  </si>
  <si>
    <t xml:space="preserve">LL COMERCIO         </t>
  </si>
  <si>
    <t>LM-COMERCIO DE PEÇAS PARA MOTOS LTDA - EPP</t>
  </si>
  <si>
    <t>LOJAO DAS MOTOS</t>
  </si>
  <si>
    <t>LMN COMERCIO DE ESTIVAS E CEREAIS LTDA ME</t>
  </si>
  <si>
    <t xml:space="preserve">LMN COMERCIO DE ESTIVAS E CEREAIS LTDA  </t>
  </si>
  <si>
    <t>LNF LATINO AMERICANA CONSULTORIA, ASSESSORIA E IMPORTAÇÃO LTDA</t>
  </si>
  <si>
    <t>LNF LATINO AMERICANA</t>
  </si>
  <si>
    <t>LOCALIZA RENT A CAR S/A</t>
  </si>
  <si>
    <t>LOCALIZA RENT A CAR SA</t>
  </si>
  <si>
    <t>LOCALIZA RENT A CAR S/A AG.EPITACIO PESSOA</t>
  </si>
  <si>
    <t>LOCALIZA RENT A CAR</t>
  </si>
  <si>
    <t>LOCALIZA RENT A CAR S/A CABEDELO</t>
  </si>
  <si>
    <t>LOGISTICA DOIS IRMÃOS LTDA - ME</t>
  </si>
  <si>
    <t>LOGISTICA DOIS IRMÃOS LTDA</t>
  </si>
  <si>
    <t>LOGISTICA LOCAÇÕES E SERVIÇOS DE RECICLAGEM LTDA</t>
  </si>
  <si>
    <t>LOGISTICA LOCAÇÕES E SERVIÇOS DE RECICLA</t>
  </si>
  <si>
    <t>LOGMASTER TECNOLOGIA LTDA</t>
  </si>
  <si>
    <t>LOGMASTER TECNOLOGIA</t>
  </si>
  <si>
    <t>LOGMEIN BRAZIL CONSULTORIA EM TECNOLOGIA DA INFORMAÇÃO LTDA</t>
  </si>
  <si>
    <t>HAMCCHI</t>
  </si>
  <si>
    <t>LOGSERT EXPRESS LTDA</t>
  </si>
  <si>
    <t>LOJA DAS BOMBAS RECIFE LTDA</t>
  </si>
  <si>
    <t>LOJA DAS BOMBAS</t>
  </si>
  <si>
    <t xml:space="preserve">LOJA DOS PARAFUSOS LTDA                 </t>
  </si>
  <si>
    <t xml:space="preserve">LOJA DOS PARAFUSOS  </t>
  </si>
  <si>
    <t>LOJA FER COMERCIO DE FERRAMENTAS EIRELI</t>
  </si>
  <si>
    <t>LOJA FER</t>
  </si>
  <si>
    <t>LOJÃO DA ECONOMICA MAT. DE  CONST. LTDA EPP</t>
  </si>
  <si>
    <t>LOJÃO DA ECONOMICA</t>
  </si>
  <si>
    <t>LOJÃO DA ECONOMICA MAT DE CONTRUÇÕES LTDA EPP</t>
  </si>
  <si>
    <t>LOJÃO DA ECONOMICA MATERIAIS DE CONTRUÇÃO LTDA</t>
  </si>
  <si>
    <t>LOJÃO DAS BATERIAS</t>
  </si>
  <si>
    <t>LOJÃO</t>
  </si>
  <si>
    <t>LOJÃO DAS FERRAMENTAS COMERCIO DE FERRA</t>
  </si>
  <si>
    <t>LOJÃO DAS FERRAMENTAS</t>
  </si>
  <si>
    <t xml:space="preserve">LOJAO DAS TINTAS LTDA                   </t>
  </si>
  <si>
    <t xml:space="preserve">LOJAO DAS TINTAS    </t>
  </si>
  <si>
    <t xml:space="preserve">LOJAO DO COLEGIAL PAPELARIA LTDA        </t>
  </si>
  <si>
    <t>LOJAO DO COLEGIAL PA</t>
  </si>
  <si>
    <t>LOJÃO DO VOLKS PEÇAS E ACESSORIO</t>
  </si>
  <si>
    <t>LOJÃO DUFERRO LTDA</t>
  </si>
  <si>
    <t xml:space="preserve">LOJAO DUFERRO LTDA                      </t>
  </si>
  <si>
    <t>LDF MATERIAL DE CONS</t>
  </si>
  <si>
    <t>LOJÃO PARAIBA MATERIAIS DE CONSTRUÇÃO LTDA - ME</t>
  </si>
  <si>
    <t>LOJÃO PARAIBA</t>
  </si>
  <si>
    <t>LOJAS AMERICANAS S.A.</t>
  </si>
  <si>
    <t>LOJAS MAIA</t>
  </si>
  <si>
    <t>LOJAS MEIRA LTDA</t>
  </si>
  <si>
    <t>LOJAS RPM MOVEIS EIRELI</t>
  </si>
  <si>
    <t>Jaci</t>
  </si>
  <si>
    <t>LORENA KELLY AMAVEL DE MELO CAVALCANTE</t>
  </si>
  <si>
    <t xml:space="preserve">LORENA KELLY AMAVEL DE MELO </t>
  </si>
  <si>
    <t>LORENA OLIVEIRA</t>
  </si>
  <si>
    <t>LOSINOX LTDA</t>
  </si>
  <si>
    <t>LOSINOX</t>
  </si>
  <si>
    <t>LOTTUS LOGISTICA E TRANSPORTES EIRELI EPP</t>
  </si>
  <si>
    <t>LOTTUS LOGISTICA E TRANSPORTES EIRELI EP</t>
  </si>
  <si>
    <t>LOUIS DREYFUS COMPANY SUGAR</t>
  </si>
  <si>
    <t>LOUIS DREYFUS COMPANY SUISSE S.A.</t>
  </si>
  <si>
    <t>GENEVA</t>
  </si>
  <si>
    <t>LOURENCO DOS SANTOS DA LUZ</t>
  </si>
  <si>
    <t xml:space="preserve">LOURIVAL SANTINO DA SILVA ME            </t>
  </si>
  <si>
    <t xml:space="preserve">LOURIVAL            </t>
  </si>
  <si>
    <t>LOURIVALDO CORDEIRO DA SILVA</t>
  </si>
  <si>
    <t>LOURIVAN MOTA DA SILVA</t>
  </si>
  <si>
    <t>LR COMERCIO DE COMBUSTIVEIS LTDA</t>
  </si>
  <si>
    <t>LS COMÉRCIO DE PEÇAS LTDA</t>
  </si>
  <si>
    <t>LS COMÉRCIO DE PEÇAS</t>
  </si>
  <si>
    <t>LS PRODUTOS INDUSTRIAIS LTDA EPP</t>
  </si>
  <si>
    <t>LSA CONSULTORIA E SERVIÇOS LTDA EPP</t>
  </si>
  <si>
    <t>LSA CONSULTORIA</t>
  </si>
  <si>
    <t>LUA ALBERTO AMARO ARAUJO</t>
  </si>
  <si>
    <t>LUAN CASSIO DE MELO CAVALCANTE</t>
  </si>
  <si>
    <t>LUANA CRISTINA LEITAO SILVA</t>
  </si>
  <si>
    <t>LUANA E LORRANA TRANSPORTES LTDA</t>
  </si>
  <si>
    <t>LUANA INGRID RAMOS DINIZ</t>
  </si>
  <si>
    <t>LUANA JACQUELINE DE SOUZA</t>
  </si>
  <si>
    <t>LUANA KELLY DE MENDONCA LTDA</t>
  </si>
  <si>
    <t xml:space="preserve">LUANA LETICIA GOMES                     </t>
  </si>
  <si>
    <t xml:space="preserve">LUANA               </t>
  </si>
  <si>
    <t>LUANA OLIVEIRA BRITO</t>
  </si>
  <si>
    <t>LUANA RAYCE DE LIMA MOREIRA</t>
  </si>
  <si>
    <t>LUANE DOS SANTOS BARBOSA - ME</t>
  </si>
  <si>
    <t>LUAR SEG EQUIPAMENTOS DE PROTEÇÃO INDIVIDUAL LTDA - ME</t>
  </si>
  <si>
    <t>BETEL SEGURANÇA</t>
  </si>
  <si>
    <t>LUBECLEAN DISTRIBUIDORA E PURIFICADORA DE LUBRIFICANTE LTDA</t>
  </si>
  <si>
    <t>LUBECLEAN</t>
  </si>
  <si>
    <t>LUBFIL COMERCIO DE LUBRIFICANTES E FILTROS EIRELI EPP</t>
  </si>
  <si>
    <t>LUBFIL COMERCIO DE LUBRIFICANTES</t>
  </si>
  <si>
    <t>LUBMIX COMERCIO DE FERRAMENTAS LTDA</t>
  </si>
  <si>
    <t>LUBMIX</t>
  </si>
  <si>
    <t>LUBNORTE DISTRIBUIDORA DE LUBRIFICANTES LTDA</t>
  </si>
  <si>
    <t>LUBNORTE</t>
  </si>
  <si>
    <t>LUBRAÇO COMERCIAL DISTRIBUIDORA LTDA</t>
  </si>
  <si>
    <t>LUBRAÇO COMERCIAL</t>
  </si>
  <si>
    <t xml:space="preserve">LUBRASIL LUBRIFICANTES LTDA             </t>
  </si>
  <si>
    <t xml:space="preserve">LUBRASIL            </t>
  </si>
  <si>
    <t xml:space="preserve">24218083-3        </t>
  </si>
  <si>
    <t xml:space="preserve">LUBRITEC-LUBRIFICACAO EM GERAL LTDA     </t>
  </si>
  <si>
    <t xml:space="preserve">LUBRITEC            </t>
  </si>
  <si>
    <t>LUBRIVIP COM. E SERV. DE MAN. DE MAQ. LT</t>
  </si>
  <si>
    <t xml:space="preserve">LUBRIVIP            </t>
  </si>
  <si>
    <t xml:space="preserve">63.562.0951-111   </t>
  </si>
  <si>
    <t xml:space="preserve">LUBROTEC QUIMICA LTDA                   </t>
  </si>
  <si>
    <t>LUBROTEC</t>
  </si>
  <si>
    <t>LUCAS BARBOSA ARAUJO</t>
  </si>
  <si>
    <t>LUCAS DA SILVA VICENTE</t>
  </si>
  <si>
    <t>A CRIATIVA</t>
  </si>
  <si>
    <t xml:space="preserve">LUCAS DE ARRUDA SILVA                   </t>
  </si>
  <si>
    <t xml:space="preserve">LUCAS DE ARRUDA     </t>
  </si>
  <si>
    <t xml:space="preserve">16.175.287-0      </t>
  </si>
  <si>
    <t>LUCAS DE LIMA NOBREGA</t>
  </si>
  <si>
    <t>LUCAS GALDINO DA SILVA</t>
  </si>
  <si>
    <t>LUCAS GOMES FERNADES COUTINHO</t>
  </si>
  <si>
    <t>FUNDIÇÃO PLANALTO</t>
  </si>
  <si>
    <t>LUCAS M DE SOUZA ME</t>
  </si>
  <si>
    <t>LUCAS PEÇAS PARA TRATORTES</t>
  </si>
  <si>
    <t xml:space="preserve">LUCAS PEIXOTO DA SILVA                  </t>
  </si>
  <si>
    <t>LUCAS PEIXOTO DA SIL</t>
  </si>
  <si>
    <t>Arcoverde</t>
  </si>
  <si>
    <t>LUCAS ROCHA MARTINS</t>
  </si>
  <si>
    <t>LUCEILTON BARBOSA LEITE DA SILVA</t>
  </si>
  <si>
    <t>CASA DAS PALETEIRAS</t>
  </si>
  <si>
    <t>LUCELIA DE OLIVEIRA SANTOS-ME</t>
  </si>
  <si>
    <t xml:space="preserve">LUCEMAR OLIVEIRA SANTOS                 </t>
  </si>
  <si>
    <t xml:space="preserve">LUCEMAR             </t>
  </si>
  <si>
    <t>LUCENA INDUSTRIA E COMERCIO DE COCO LTDA.</t>
  </si>
  <si>
    <t>LUCENA INDUSTRIA E COMERCIO DE COCO LTDA</t>
  </si>
  <si>
    <t>LUCENILDO DANTAS</t>
  </si>
  <si>
    <t xml:space="preserve">LUCENILDO DANTAS - ME                   </t>
  </si>
  <si>
    <t>LUCENILDO  DANTAS-ME</t>
  </si>
  <si>
    <t>LUCENILDO ERNESTO DOS SANTOS</t>
  </si>
  <si>
    <t>LUCENY DANTAS DE OLIVEIRA</t>
  </si>
  <si>
    <t>LUCENY DOS SANTOS DIAS</t>
  </si>
  <si>
    <t xml:space="preserve">LUCIA ARAUJO DE SOUZA                   </t>
  </si>
  <si>
    <t xml:space="preserve">LUCIA               </t>
  </si>
  <si>
    <t xml:space="preserve">LUCIA DE FATIMA BEZERRA DE MACEDO       </t>
  </si>
  <si>
    <t xml:space="preserve">LUCIA DE FATIMA     </t>
  </si>
  <si>
    <t xml:space="preserve">LUCIA DE FATIMA DE OLIVEIRA CUNHA       </t>
  </si>
  <si>
    <t>LUCIA DE FATIMA LUNA PIMENTA ME</t>
  </si>
  <si>
    <t xml:space="preserve">LUCIA DE FATIMA SILVA VASCONCELOS       </t>
  </si>
  <si>
    <t>LUCIA MARCIA DE OLIVEIRA LIMA - ME</t>
  </si>
  <si>
    <t>LUCIA SALES PEREIRA</t>
  </si>
  <si>
    <t>LUCIANA ALVES DA COSTA - ME</t>
  </si>
  <si>
    <t>LUCIANA ALVES OLIVEIRA</t>
  </si>
  <si>
    <t>LUCIANA BALBINO DE SOUZA</t>
  </si>
  <si>
    <t xml:space="preserve">LUCIANA DA CRUZ FERNANDES               </t>
  </si>
  <si>
    <t xml:space="preserve">LUCIANA DA CRUZ     </t>
  </si>
  <si>
    <t xml:space="preserve">16.169.304-0      </t>
  </si>
  <si>
    <t>LUCIANA DA NOBREGA SILVA MORAIS - ME</t>
  </si>
  <si>
    <t>LUCIANA DO NASCIMENTO</t>
  </si>
  <si>
    <t xml:space="preserve">LUCIANA EVANGELISTA DA SILVA            </t>
  </si>
  <si>
    <t>LUACIANA  EVANGELIST</t>
  </si>
  <si>
    <t xml:space="preserve">LUCIANA FLOR DA SILVA                   </t>
  </si>
  <si>
    <t>LUCIANA FLOR DA SILV</t>
  </si>
  <si>
    <t xml:space="preserve">LUCIANA FRANCISCA SOARES                </t>
  </si>
  <si>
    <t>PADARIA E MERC CENTR</t>
  </si>
  <si>
    <t xml:space="preserve">16.164.878-9      </t>
  </si>
  <si>
    <t>LUCIANA TRESENA DA SILVA</t>
  </si>
  <si>
    <t>Acará</t>
  </si>
  <si>
    <t>LUCIANA VALERIA RAMOS DA SILVA ARAUJO</t>
  </si>
  <si>
    <t>LUCIANA VALERIA</t>
  </si>
  <si>
    <t>LUCIANE PRODUTOS PARA VEDAÇÃO LTDA.</t>
  </si>
  <si>
    <t>LUCIANE PRODUTOS PÁRA VEDAÇÃO LTDA.</t>
  </si>
  <si>
    <t>LUCIANO ALMEIDA DA PAZ - ME</t>
  </si>
  <si>
    <t>LUCIANO BATISTA GAMA</t>
  </si>
  <si>
    <t>LUCIANO CIRIACO DA SILVA</t>
  </si>
  <si>
    <t>LUCIANO CORREIA DOS SANTOS</t>
  </si>
  <si>
    <t>LUCIANO CORREIA</t>
  </si>
  <si>
    <t xml:space="preserve">LUCIANO DE FREITAS CAXIAS          </t>
  </si>
  <si>
    <t xml:space="preserve">LUCIANO DE FREITAS CAXIAS    </t>
  </si>
  <si>
    <t xml:space="preserve">16132336-7        </t>
  </si>
  <si>
    <t>LUCIANO DE SOUSA PANIFICACOES ME</t>
  </si>
  <si>
    <t xml:space="preserve">LUCIANO DE SOUZA CABRAL                 </t>
  </si>
  <si>
    <t xml:space="preserve">LUCIANO DE SOUZA    </t>
  </si>
  <si>
    <t>LUCIANO FERREIRA DA SILVA - MOVEIS</t>
  </si>
  <si>
    <t>GRAN -ART - ARTE EM MARMORE E GRANITO</t>
  </si>
  <si>
    <t>LUCIANO FRANCISCO-PLANTIO-SEMEIO</t>
  </si>
  <si>
    <t xml:space="preserve">LUCIANO FREIRE DOS SANTOS               </t>
  </si>
  <si>
    <t>LUCIANO FREIRE DOS S</t>
  </si>
  <si>
    <t>LUCIANO OSCAR DOS SANTOS</t>
  </si>
  <si>
    <t>LUCINAO OSCAR DOS SANTOS</t>
  </si>
  <si>
    <t>LUCIANO PEREIRA-QUEIMA CANA</t>
  </si>
  <si>
    <t>LUCIANO S DA SILVA REPRESENTAÇÕES</t>
  </si>
  <si>
    <t xml:space="preserve">LUCIANO </t>
  </si>
  <si>
    <t xml:space="preserve">LUCIANO TAVARES CEZARIO                 </t>
  </si>
  <si>
    <t xml:space="preserve">LUCIANO             </t>
  </si>
  <si>
    <t>LUCIANO VICENTE</t>
  </si>
  <si>
    <t>LUCIARLEY MENDES DA SILVA EIRELI</t>
  </si>
  <si>
    <t>Marizópolis</t>
  </si>
  <si>
    <t>LUCICLEIDE ALVES DA SILVA</t>
  </si>
  <si>
    <t>LUCICLEIDE MARIA DE MENDONÇA LTDA</t>
  </si>
  <si>
    <t>LUCICLEIDE</t>
  </si>
  <si>
    <t xml:space="preserve">LUCIELMA GONCALVES DO NASCIMENTO        </t>
  </si>
  <si>
    <t xml:space="preserve">LUCIELMA GONCALVE   </t>
  </si>
  <si>
    <t>LUCIENE GONCALVES BRANDÃO</t>
  </si>
  <si>
    <t>LUCILENE MARIA DO NASCIMENTO</t>
  </si>
  <si>
    <t>LUCILENE NASCIMENTO DA SILVA SOUZA</t>
  </si>
  <si>
    <t xml:space="preserve">LUCIMAR SOARES DA SILVA                 </t>
  </si>
  <si>
    <t xml:space="preserve">LUCIMAR             </t>
  </si>
  <si>
    <t xml:space="preserve">LUCINA PATROCINIO LOPES                 </t>
  </si>
  <si>
    <t xml:space="preserve">LUCINA              </t>
  </si>
  <si>
    <t xml:space="preserve">LUCINA SEIXAS DE SOUSA                  </t>
  </si>
  <si>
    <t xml:space="preserve">LUCINA SEIXAS DE S  </t>
  </si>
  <si>
    <t>LUCINDA PRODUÇOES ARTISTICAS LTDA - ME</t>
  </si>
  <si>
    <t xml:space="preserve">LUCINEIDE AGOSTINHO DE MENDONCA COSTA   </t>
  </si>
  <si>
    <t xml:space="preserve">LUCINEIDE AGOSTINHO </t>
  </si>
  <si>
    <t>LUCINEIDE DA SILVA FERNANDES ME</t>
  </si>
  <si>
    <t>LUCINEIDE DA SILVA FERREIRA</t>
  </si>
  <si>
    <t>LUCIENE DA SILVA</t>
  </si>
  <si>
    <t>LUCINEIDE SILVA DOS SANTOS</t>
  </si>
  <si>
    <t>LUCIO ROBERTO NOBREGA DE MOURA</t>
  </si>
  <si>
    <t>LUCIVALDO GOMES FERREIRA</t>
  </si>
  <si>
    <t>LUCLASAM COMERCIAL LTDA</t>
  </si>
  <si>
    <t>LUCLASAM COMERCIAL</t>
  </si>
  <si>
    <t>LUDFOR COMERCIALIZADORA LTDA</t>
  </si>
  <si>
    <t xml:space="preserve">LUERCIO SILVA PORTELA BLOQUEADO         </t>
  </si>
  <si>
    <t>CLIENTE BLOQ N FATUR</t>
  </si>
  <si>
    <t>LUFIX PARAFUSOS E ACESSORIOS LTDA</t>
  </si>
  <si>
    <t>LUGO ENERGY LTDA</t>
  </si>
  <si>
    <t>LUGO ENERGY</t>
  </si>
  <si>
    <t>LUIS ANTONIO DA COSTA VITORIANO</t>
  </si>
  <si>
    <t xml:space="preserve">LUIS ANTONIO DA SILVA                   </t>
  </si>
  <si>
    <t>LUIS ANTONIO DA SILV</t>
  </si>
  <si>
    <t xml:space="preserve">16.171.825-6      </t>
  </si>
  <si>
    <t xml:space="preserve">LUIS ANTONIO DE MIRANDA DE ALVINO       </t>
  </si>
  <si>
    <t xml:space="preserve">MULTI-TRANSPORTES   </t>
  </si>
  <si>
    <t>LUIS ANTONIO DOS SANTOS SILVA.</t>
  </si>
  <si>
    <t xml:space="preserve">LUIS CANDIDO DA SILVA                   </t>
  </si>
  <si>
    <t xml:space="preserve">LUIS CANDIDO        </t>
  </si>
  <si>
    <t>LUIS CARLOS DE OLIVEIRA WANDERLEY</t>
  </si>
  <si>
    <t xml:space="preserve">OLIMPEC EMPILHADEIRAS </t>
  </si>
  <si>
    <t>LUIS CARLOS DE SOUSA</t>
  </si>
  <si>
    <t>LUIS CARLOS SANTANA DA SILVA JUNIOR</t>
  </si>
  <si>
    <t>LUIS FELIPE DA SILVA</t>
  </si>
  <si>
    <t>LUIS FLAVIO COSTA DA SILVA</t>
  </si>
  <si>
    <t xml:space="preserve">LUIS MARQUES DE SOUSA                   </t>
  </si>
  <si>
    <t xml:space="preserve">LUIZ MARQUES        </t>
  </si>
  <si>
    <t>LUIS ODILON FERREIRA</t>
  </si>
  <si>
    <t>LUIS OLEGARIO DA SILVA NETO - ME.</t>
  </si>
  <si>
    <t>LUIS VANDERLEI SOARES</t>
  </si>
  <si>
    <t>LUITEX MÁQUINAS E FERRAMENTAS LTDA</t>
  </si>
  <si>
    <t>LUIZ ADOLFO SILVA MAIA</t>
  </si>
  <si>
    <t>PE DE FRUTA</t>
  </si>
  <si>
    <t xml:space="preserve">LUIZ ALVES SOBRINHO                     </t>
  </si>
  <si>
    <t xml:space="preserve">LUIZ ALVES          </t>
  </si>
  <si>
    <t xml:space="preserve">LUIZ ANTONIO DE MELO                    </t>
  </si>
  <si>
    <t>LUIZ ANTONIO DE MELO</t>
  </si>
  <si>
    <t>LUIZ ARTUR SOARES FERREIRA DA OLIVEIRA</t>
  </si>
  <si>
    <t xml:space="preserve">LUIZ BELO SOARES                        </t>
  </si>
  <si>
    <t xml:space="preserve">LUIZ BELO           </t>
  </si>
  <si>
    <t xml:space="preserve">LUIZ CARLOS BEZERRA                     </t>
  </si>
  <si>
    <t xml:space="preserve">LUIZ CARLOS         </t>
  </si>
  <si>
    <t xml:space="preserve">LUIZ CARLOS DIAS DE LIMA                </t>
  </si>
  <si>
    <t>LUIZ CARLOS SILVINO VARELA LTDA</t>
  </si>
  <si>
    <t xml:space="preserve">LUIZ CASSIANNO SOBRINHO                 </t>
  </si>
  <si>
    <t xml:space="preserve">LUIZ CASSIANO       </t>
  </si>
  <si>
    <t xml:space="preserve">LUIZ DANTAS DE MACEDO - ME              </t>
  </si>
  <si>
    <t>LUIZ DANTAS DE MACED</t>
  </si>
  <si>
    <t xml:space="preserve">LUIZ DOS SANTOS - ME                    </t>
  </si>
  <si>
    <t xml:space="preserve">LUIZ DOS SANTOS     </t>
  </si>
  <si>
    <t xml:space="preserve">LUIZ FELIPE DOS SANTOS                  </t>
  </si>
  <si>
    <t xml:space="preserve">LUIZ                </t>
  </si>
  <si>
    <t xml:space="preserve">LUIZ FELIX DA SILVA                     </t>
  </si>
  <si>
    <t xml:space="preserve">LUIZ FELIX DA SILVA </t>
  </si>
  <si>
    <t xml:space="preserve">16.125.850-6      </t>
  </si>
  <si>
    <t>LUIZ FERNANDES-CORTE</t>
  </si>
  <si>
    <t xml:space="preserve">LUIZ FERNANDO NOBREGA DA COSTA          </t>
  </si>
  <si>
    <t xml:space="preserve">NATER GRIFF         </t>
  </si>
  <si>
    <t xml:space="preserve">LUIZ FRANCISCO DA SILVA                 </t>
  </si>
  <si>
    <t xml:space="preserve">LUIZ FRANCISCO      </t>
  </si>
  <si>
    <t>LUIZ GONZAGA DA ROCHA FILHO - 06213827447</t>
  </si>
  <si>
    <t>LUIZ GONZAGA</t>
  </si>
  <si>
    <t>LUIZ GUEDES SOBRINHO</t>
  </si>
  <si>
    <t>LUIZ HENRIQUE MARINHO AZEVEDO DE MORAIS</t>
  </si>
  <si>
    <t>LUIZ HENRIQUE MARINHO</t>
  </si>
  <si>
    <t xml:space="preserve">LUIZ LIANDRO DA SILVA                   </t>
  </si>
  <si>
    <t xml:space="preserve">LUIZ LIANDRO        </t>
  </si>
  <si>
    <t xml:space="preserve">LUIZ LINDOLFO DA SILVA                  </t>
  </si>
  <si>
    <t xml:space="preserve">LUIZ LINDOLFO       </t>
  </si>
  <si>
    <t>LUIZ MARQUES E LIMA LTDA - ME</t>
  </si>
  <si>
    <t>SUCATA DO DUDÉ</t>
  </si>
  <si>
    <t>LUIZ MAXIMINO DA SILVA</t>
  </si>
  <si>
    <t xml:space="preserve">LUIZ OLEGARIO DA SILVA                  </t>
  </si>
  <si>
    <t xml:space="preserve">LUIZ OLEGARIO       </t>
  </si>
  <si>
    <t>LUIZ PAUO AVELINO MEDEIROS</t>
  </si>
  <si>
    <t>BELEM</t>
  </si>
  <si>
    <t xml:space="preserve">LUIZ PEREIRA DA SILVA                   </t>
  </si>
  <si>
    <t xml:space="preserve">LUIZ PEREIRA        </t>
  </si>
  <si>
    <t>LUIZ RAPHAEL DE SOUSA SOBRAL EIRELLI ME</t>
  </si>
  <si>
    <t xml:space="preserve">LUIZ SEVERINO DA SILVA                  </t>
  </si>
  <si>
    <t xml:space="preserve">LUIZ SEVERINO       </t>
  </si>
  <si>
    <t>LUIZ SILVA DE SOUZA</t>
  </si>
  <si>
    <t xml:space="preserve">LUIZA JOSEFA DO CARMO                   </t>
  </si>
  <si>
    <t>LUIZA JOSEFA DO CARM</t>
  </si>
  <si>
    <t>LUIZA VIANA DE SALES</t>
  </si>
  <si>
    <t>LUMATEC MANUT. VALVS. E EQUIPS. INDS LTDA. ME</t>
  </si>
  <si>
    <t>LUMATEC</t>
  </si>
  <si>
    <t>LUMI CONSULTORIA E SERVIÇOS LTDA - EPP</t>
  </si>
  <si>
    <t>LUMI CONSULTORIA</t>
  </si>
  <si>
    <t>LUMINA SOLUCOES INDUSTRIAIS LTDA</t>
  </si>
  <si>
    <t>LUNA DISTRIBUIDORA DE ALIMENTOS LTDA</t>
  </si>
  <si>
    <t>LUNARA DE SOUZA LUCENA</t>
  </si>
  <si>
    <t xml:space="preserve">LUPERCIO LEONCIO DE SANTANA             </t>
  </si>
  <si>
    <t xml:space="preserve">LUPERCIO LEONCIO    </t>
  </si>
  <si>
    <t xml:space="preserve">LURDINETE BARBOSA LEITE                 </t>
  </si>
  <si>
    <t xml:space="preserve">LURDINETE           </t>
  </si>
  <si>
    <t xml:space="preserve">LUZIA ANA DANTAS DE ARAUJO              </t>
  </si>
  <si>
    <t xml:space="preserve">LUZIA ANA           </t>
  </si>
  <si>
    <t>LUZIA BENTO DA SILVA</t>
  </si>
  <si>
    <t>LUZIA FERNANDES QUEIROZ</t>
  </si>
  <si>
    <t xml:space="preserve">LUZIA GOMES DA SILVA ME                 </t>
  </si>
  <si>
    <t>LUZIA GOMES DA SILVA</t>
  </si>
  <si>
    <t>LUZIA MARQUES DA SILVA</t>
  </si>
  <si>
    <t>LUZIA PEREIRA DE SOUSA</t>
  </si>
  <si>
    <t xml:space="preserve">LUZIMAR GOMES DE SOUZA                  </t>
  </si>
  <si>
    <t xml:space="preserve">LUZIMAR             </t>
  </si>
  <si>
    <t>LUZINADO M DOS SANTOS</t>
  </si>
  <si>
    <t xml:space="preserve">LUZINEIDE WANDERLEY FORMIGA             </t>
  </si>
  <si>
    <t xml:space="preserve">LUZINEIDE FORMIGA   </t>
  </si>
  <si>
    <t>LUZINETE ANDRE DE SOUZA</t>
  </si>
  <si>
    <t>LUZINETE PEREIRA DA SILVA</t>
  </si>
  <si>
    <t>LUZINETH ROSICLE DOS SANTOS</t>
  </si>
  <si>
    <t>ROUSES PHOTOS STUDIO</t>
  </si>
  <si>
    <t>LUZITANIA DA SILVA MARTINS</t>
  </si>
  <si>
    <t>LVA LOGISTICA E TRANSPORTES LTDA</t>
  </si>
  <si>
    <t xml:space="preserve">LVV COMERCIO LTDA               </t>
  </si>
  <si>
    <t xml:space="preserve">LVV COMERCIO LTDA             </t>
  </si>
  <si>
    <t>LWART LUBRIFICANTES LTDA</t>
  </si>
  <si>
    <t xml:space="preserve">LWART LUBRIFICANTES LTDA                </t>
  </si>
  <si>
    <t xml:space="preserve">LWART               </t>
  </si>
  <si>
    <t xml:space="preserve">LYDIANE EUGENIO DOS SANTOS              </t>
  </si>
  <si>
    <t xml:space="preserve">LYDIANE EUGENIO D   </t>
  </si>
  <si>
    <t>LYZIANE DE FATIMA COSTA ODON EPP</t>
  </si>
  <si>
    <t>Sumé</t>
  </si>
  <si>
    <t>L3 SOFTWARE LTDA</t>
  </si>
  <si>
    <t xml:space="preserve">M &amp; B COML DE ALIMENTOS LTDA            </t>
  </si>
  <si>
    <t>M &amp; B COML DE ALIMEN</t>
  </si>
  <si>
    <t xml:space="preserve">M &amp; F COMERCIO ATACADISTA LTDA </t>
  </si>
  <si>
    <t>M &amp; F COMERCIO ATACADISTA LTDA</t>
  </si>
  <si>
    <t>M &amp; M COMERCIO DE ALIMENTOS EIRELI</t>
  </si>
  <si>
    <t>M &amp; M COMERCIO DE DOCES LTDA</t>
  </si>
  <si>
    <t>M. A . S. DA NOBREGA</t>
  </si>
  <si>
    <t>M A A DE ARAUJO LTDA</t>
  </si>
  <si>
    <t>M A A DE ARAUJO</t>
  </si>
  <si>
    <t>Lajes</t>
  </si>
  <si>
    <t>M. A. APOLONIO DE FARIAS</t>
  </si>
  <si>
    <t>MERCADINHO LINDA FLOR</t>
  </si>
  <si>
    <t>M. A. BARBOSA COMÉRCIO - ME</t>
  </si>
  <si>
    <t xml:space="preserve">M A BATISTA                             </t>
  </si>
  <si>
    <t xml:space="preserve">M A BATISTA         </t>
  </si>
  <si>
    <t xml:space="preserve">16022281-8        </t>
  </si>
  <si>
    <t>M. A. DA SILVA TRANSPORTES LTDA-ME</t>
  </si>
  <si>
    <t>M A MÁQUINAS AGRICOLAS LTDA</t>
  </si>
  <si>
    <t>M A MAQUINAS AGRICOLA</t>
  </si>
  <si>
    <t>M ALEX SOARES DE MEDEIROS</t>
  </si>
  <si>
    <t>SUPERMERCADO MEDEIROS</t>
  </si>
  <si>
    <t>Santana do Matos</t>
  </si>
  <si>
    <t>M ALVES MEDEIROS - ME</t>
  </si>
  <si>
    <t>M B DE ALMEIDA - ME</t>
  </si>
  <si>
    <t>M BARBOSA INSPEÇÕES E ANALISES - ME</t>
  </si>
  <si>
    <t>M C DA SILVA COMERCIO</t>
  </si>
  <si>
    <t xml:space="preserve">M C M - MINIMERCADO COMPRE MAIS LTDA    </t>
  </si>
  <si>
    <t xml:space="preserve">M C M - MINIMERCADO </t>
  </si>
  <si>
    <t xml:space="preserve">M C MEIRA DIAS EPP                      </t>
  </si>
  <si>
    <t>PERFUMARIA PARIZ</t>
  </si>
  <si>
    <t>M C TRAJANO SERVIÇOS AGRICOLAS LTDA</t>
  </si>
  <si>
    <t>MC TRAJANO SERVIÇOS AGRICOLAS</t>
  </si>
  <si>
    <t>M C TRAJANO SERVIÇOS AGRICOLAS</t>
  </si>
  <si>
    <t>M CONTROL ENGENHARIA LTDA</t>
  </si>
  <si>
    <t>MCONTROL</t>
  </si>
  <si>
    <t>M D COMERCIO DE COMBUSTIVEL PLANALTO LTDA</t>
  </si>
  <si>
    <t>M D COMERCIO DE COMBUSTIVEL PLANALTO LTD</t>
  </si>
  <si>
    <t>M D G DE O S ARAUJO</t>
  </si>
  <si>
    <t>COMERCIAL BOA SAUDE</t>
  </si>
  <si>
    <t>Boa Saúde</t>
  </si>
  <si>
    <t>M D GARCIA</t>
  </si>
  <si>
    <t>M DA CONCEIÇÃO DA CUNHA</t>
  </si>
  <si>
    <t>M DA COSTA PEREIRA &amp; CIA LTDA</t>
  </si>
  <si>
    <t>SUP SANTO ANTONIO</t>
  </si>
  <si>
    <t>M DAS GRAÇAS MEDEIROS VAREJISTA - ME</t>
  </si>
  <si>
    <t>SUPERMERCADO SABUGI 1</t>
  </si>
  <si>
    <t>M. DE F. MORAIS FEIJÓ CONSTRUÇÕES</t>
  </si>
  <si>
    <t>FEIJÓ CONSTRUÇÕES  E SERVIÇOS</t>
  </si>
  <si>
    <t>M DE F S DE OLIVEIRA</t>
  </si>
  <si>
    <t>M DE F SILVA ME</t>
  </si>
  <si>
    <t xml:space="preserve">M DE F SILVA ME </t>
  </si>
  <si>
    <t>M DE L M DA C DA SILVA</t>
  </si>
  <si>
    <t xml:space="preserve">M C DA SILVA </t>
  </si>
  <si>
    <t>M DE MORAIS RIBEIRO RESIDUOS</t>
  </si>
  <si>
    <t>M DE MORAIS</t>
  </si>
  <si>
    <t>M E COMERCIO E DISTRIBUIDORA DE ALIMENTOS LTDA</t>
  </si>
  <si>
    <t>M E J COMERCIO VAREJISTA DE ALIMENTOS LTDA</t>
  </si>
  <si>
    <t>M E TARGINO LIMA FABRICACAO DE CONSERVAS DE FRUTAS E LATICINIOS LTDA</t>
  </si>
  <si>
    <t>M E TARGINO LIMA FABRICACAO DE CONSERVAS DE FRUTAS E LATICIN</t>
  </si>
  <si>
    <t>M F DE MEDEIROS MACEDO ATACAREJO</t>
  </si>
  <si>
    <t>M FERNANDO GONZAGA LTDA</t>
  </si>
  <si>
    <t>Belo Jardim</t>
  </si>
  <si>
    <t xml:space="preserve">M FRANCISCA DA SILVA                    </t>
  </si>
  <si>
    <t xml:space="preserve">M FRANCISCA         </t>
  </si>
  <si>
    <t xml:space="preserve">M. FRANCISCA DE MELO SILVA - ME         </t>
  </si>
  <si>
    <t xml:space="preserve">M. FRANCISCA        </t>
  </si>
  <si>
    <t xml:space="preserve">M. G. GOMES E CIA LTDA                  </t>
  </si>
  <si>
    <t xml:space="preserve">M. G.               </t>
  </si>
  <si>
    <t>M GOIS PEREIRA EIRELI - ME</t>
  </si>
  <si>
    <t>PLATOMIX</t>
  </si>
  <si>
    <t>M H C BATISTA</t>
  </si>
  <si>
    <t>HC NORDESTE</t>
  </si>
  <si>
    <t>M H DE ARAUJO NETO MERCADINHO</t>
  </si>
  <si>
    <t>M H DE ARAUJO</t>
  </si>
  <si>
    <t>M HENRIQUES &amp; CIA LTDA - ME</t>
  </si>
  <si>
    <t>16075605-7</t>
  </si>
  <si>
    <t>M I COMERCIO VAREJISTA DE PANIFICACAO</t>
  </si>
  <si>
    <t>M I DE OLIVEIRA</t>
  </si>
  <si>
    <t>M I OLIVEIRA</t>
  </si>
  <si>
    <t>M J C REPRESENTAÇÕES EIRELI</t>
  </si>
  <si>
    <t>MJC REPRESENTAÇOES</t>
  </si>
  <si>
    <t>M L C FERNANDES</t>
  </si>
  <si>
    <t>SUPER K SUPERMERCADO</t>
  </si>
  <si>
    <t xml:space="preserve">M L DA CUNHA REPRESENTACOES ME          </t>
  </si>
  <si>
    <t xml:space="preserve">M L                 </t>
  </si>
  <si>
    <t>M L DE SOUZA ME</t>
  </si>
  <si>
    <t>M L DE SOUZA</t>
  </si>
  <si>
    <t xml:space="preserve">M L X DISTRIBUIDORA DE ALIMENTOS LTDA   </t>
  </si>
  <si>
    <t xml:space="preserve">M L X               </t>
  </si>
  <si>
    <t xml:space="preserve">M. M TAVARES MAIA 01                    </t>
  </si>
  <si>
    <t xml:space="preserve">M. M TAVARES        </t>
  </si>
  <si>
    <t xml:space="preserve">20.085909-9       </t>
  </si>
  <si>
    <t>M O G DE ALMEIDA ALIMENTOS</t>
  </si>
  <si>
    <t xml:space="preserve">M. P. CABRAL COMERCIO ATACADISTA        </t>
  </si>
  <si>
    <t xml:space="preserve">M. P.               </t>
  </si>
  <si>
    <t>M R B COMERCIO DE PRODUTOS DE PESCA LTDA - ME</t>
  </si>
  <si>
    <t xml:space="preserve">M R B COMERCIO DE PRODUTOS DE PESCA LTDA </t>
  </si>
  <si>
    <t>M. R DOS SANTOS EXTINTORES - ME</t>
  </si>
  <si>
    <t>M SIMIAO DE SOUSA EIRELI</t>
  </si>
  <si>
    <t>Altos</t>
  </si>
  <si>
    <t>M TAVARES COMERCIO DE SOLDAS E FERRAMENTAS LTDA</t>
  </si>
  <si>
    <t>M TAVARES COMERCIO DE SOLDAS</t>
  </si>
  <si>
    <t xml:space="preserve">M V ROCHA DE CARVALHO EIRELI         </t>
  </si>
  <si>
    <t xml:space="preserve">M V ROCHA DE CARVALHO EIRELI    </t>
  </si>
  <si>
    <t xml:space="preserve">16.177.868-2      </t>
  </si>
  <si>
    <t>MA LOJÃO DA ECONOMICA MATERIAIS DE CONSTRUÇÃO LTDA EPP</t>
  </si>
  <si>
    <t>MAC - HIDRAL COMERCIO E SERVIÇOS LTDA.</t>
  </si>
  <si>
    <t>MAC HIDRAL</t>
  </si>
  <si>
    <t xml:space="preserve">MACADO &amp; BEZERRA LTDA                   </t>
  </si>
  <si>
    <t xml:space="preserve">MACEDO &amp; BEZERRA    </t>
  </si>
  <si>
    <t xml:space="preserve">16.181.345-3      </t>
  </si>
  <si>
    <t>MACCOMEVAP IND. COM. TECNOLOGIA EM ILUMINAÇÃO E SERVIÇOS ELETROMECÂNICOS LTDA</t>
  </si>
  <si>
    <t>MACCOMEVAP IND. COM. TECNOLOGIA</t>
  </si>
  <si>
    <t>Itaguaí</t>
  </si>
  <si>
    <t>MACEDO COMERCIO DE PRODUTOS DE LIMPEZA LTDA.</t>
  </si>
  <si>
    <t>BEL QUIMICA</t>
  </si>
  <si>
    <t>16.156.827-0</t>
  </si>
  <si>
    <t>MACELO CARDOSO DOS SANTOS</t>
  </si>
  <si>
    <t>MACHADO TRANSPORTADORA E LOGISTICA EIRELI-ME.</t>
  </si>
  <si>
    <t>MACHADO TRANSPORTADORA E LOGISTICA EIREL</t>
  </si>
  <si>
    <t>MACIA DE LIMA MORAIS</t>
  </si>
  <si>
    <t>MACIEL ANTONIO DA SILVA</t>
  </si>
  <si>
    <t>MACK LOG - CARGAS &amp; ENCOMENDAS LTDA</t>
  </si>
  <si>
    <t>MACK LOG</t>
  </si>
  <si>
    <t>M.A.D. CALDEIRARIA E SERVICOS DE MONTAGENS INDUSTRIAIS LTDA</t>
  </si>
  <si>
    <t xml:space="preserve">MAD COM E SERV DE PECAS P TRATORES LTDA </t>
  </si>
  <si>
    <t xml:space="preserve">MAD TRATORES        </t>
  </si>
  <si>
    <t>MAD SERVIÇOS MANUTENÇÃO DE PEÇAS PARA MOTORES LTDA</t>
  </si>
  <si>
    <t>MAD TRATORES</t>
  </si>
  <si>
    <t>MADECENTER LTDA</t>
  </si>
  <si>
    <t>MADECON-MADEIRAS PARA CONSTRUÇÃO LTDA ME</t>
  </si>
  <si>
    <t>MADECON MATERIAIS PARA CONSTRUÇÃO</t>
  </si>
  <si>
    <t>MADEPORT LTDA</t>
  </si>
  <si>
    <t>MADEREIRA FORZA LTDA</t>
  </si>
  <si>
    <t xml:space="preserve">MADIESEL COMERCIO DE PECAS LTDA         </t>
  </si>
  <si>
    <t xml:space="preserve">MADIESEL            </t>
  </si>
  <si>
    <t xml:space="preserve">160.8266-32       </t>
  </si>
  <si>
    <t>MADRI IND E COM DE VEDAÇÕES EIRELI - ME</t>
  </si>
  <si>
    <t>MADRI IND E COMERCIO</t>
  </si>
  <si>
    <t>MADRID AVIAÇÃO AGRÍCOLA LTDA</t>
  </si>
  <si>
    <t>MAFELL COMERCIO LTDA</t>
  </si>
  <si>
    <t>MAFELL COMERCIO</t>
  </si>
  <si>
    <t>MAFEMA LTDA.</t>
  </si>
  <si>
    <t>MAFEMA MATERIAIS ELÉTRICOS E EPI</t>
  </si>
  <si>
    <t>MAFS COMERCIO E INSTRUMENTACAO LTDA</t>
  </si>
  <si>
    <t>MAGAZINE LUIZA S/A</t>
  </si>
  <si>
    <t>LOJAS MAIA MAGAZINE LUIZA</t>
  </si>
  <si>
    <t>MAGAZINE LUIZA</t>
  </si>
  <si>
    <t>MAGAZINE</t>
  </si>
  <si>
    <t>MAGAZINE LUIZA SA</t>
  </si>
  <si>
    <t xml:space="preserve">MAGDALA ARAUJO LEAL                     </t>
  </si>
  <si>
    <t xml:space="preserve">MAGDALA             </t>
  </si>
  <si>
    <t>MAGI ACESSÓRIOS INDUSTRIAIS EIRELI-ME</t>
  </si>
  <si>
    <t>MAGNA LAYANNE LAURENTINO NOBREGA</t>
  </si>
  <si>
    <t>MAGNA LAYANNE</t>
  </si>
  <si>
    <t>MAGNETOM - IMAGEM EM RESSONÂCIA MAGNETICA LTDA</t>
  </si>
  <si>
    <t>MAGNETON</t>
  </si>
  <si>
    <t xml:space="preserve">MAGNO E FILHOS LTDA                     </t>
  </si>
  <si>
    <t xml:space="preserve">MAGNO DISTRIBUIDORA </t>
  </si>
  <si>
    <t>MAGNUM DISTRIBUIDORA DE PNEUS LTDA</t>
  </si>
  <si>
    <t>MAGNUM DISTRIBUIDORA DE PNEUS S/A</t>
  </si>
  <si>
    <t>MAGNUM PNEUS</t>
  </si>
  <si>
    <t>MAGYSTRAL FARMACIA DE MANIPULAÇÃO LTDA-ME</t>
  </si>
  <si>
    <t>MAGYSTRAL</t>
  </si>
  <si>
    <t>MAIA DE VASCONCELOS LTDA</t>
  </si>
  <si>
    <t>MAIARA BARBOZA DA SILVA RODRIGUES LTDA</t>
  </si>
  <si>
    <t>MAIARA GOMES DE MELO NASCIMENTO 07078022459</t>
  </si>
  <si>
    <t>MAIARA GOMES</t>
  </si>
  <si>
    <t>MAICON DOUGLAS BANDEIRA NUNES</t>
  </si>
  <si>
    <t>MAIN MAGAZINE LTDA</t>
  </si>
  <si>
    <t>MAIN MAGAZINE</t>
  </si>
  <si>
    <t>MAIND ENGENHEIROS E CONSULTORES LTDA.</t>
  </si>
  <si>
    <t>MAIND</t>
  </si>
  <si>
    <t>MAINPLAST DESCARTAVEIS LTDA - ME</t>
  </si>
  <si>
    <t>MAINPLAST</t>
  </si>
  <si>
    <t xml:space="preserve">MAIS CAR COM VEIC PECAS E SERV LTDA     </t>
  </si>
  <si>
    <t xml:space="preserve">MAIS CARROS         </t>
  </si>
  <si>
    <t>MAIS CIMENTÃO COM. ATACADO E VAREJO DE CIMENTO LTDA-ME</t>
  </si>
  <si>
    <t>MAIS CIMENTÃO</t>
  </si>
  <si>
    <t>MAIS COMERCIO DE DESCARTAVEIS LTDA</t>
  </si>
  <si>
    <t xml:space="preserve">MAIS DESCARTAVEIS </t>
  </si>
  <si>
    <t>MAIS DO DIA SUPERMERCADO LTDA</t>
  </si>
  <si>
    <t>MAIS DODIA SUPERMERCADOS LTDA</t>
  </si>
  <si>
    <t xml:space="preserve">MAIS TRIGO COMERCIAL DE ALIM. LTDA      </t>
  </si>
  <si>
    <t xml:space="preserve">MAIS TROIGO         </t>
  </si>
  <si>
    <t>MAISBARATO.NET COMERCIO DE UTILIDADES DOMESTICAS LTDA.</t>
  </si>
  <si>
    <t>MAKALVES COMERCIO E INDUSTRIA DE MAQUINAS LTDA - ME</t>
  </si>
  <si>
    <t>MAKALVES COMERCIO</t>
  </si>
  <si>
    <t>MAKEL MAQUINAS E EQUIPAMENTOS PARA  ESCRITORIO LTDA</t>
  </si>
  <si>
    <t xml:space="preserve">MAKRO ATACADISTA S.A                    </t>
  </si>
  <si>
    <t xml:space="preserve">MAKRO               </t>
  </si>
  <si>
    <t xml:space="preserve">MAKRO CARUARU       </t>
  </si>
  <si>
    <t xml:space="preserve">MAKRO ATACADISTA S/A                    </t>
  </si>
  <si>
    <t xml:space="preserve">MAKRO FORTALEZA     </t>
  </si>
  <si>
    <t>MAKRO ATACADISTA S/A</t>
  </si>
  <si>
    <t xml:space="preserve">20082067-2        </t>
  </si>
  <si>
    <t xml:space="preserve">MAKRO ATACADISTA S/A - LOJA 64          </t>
  </si>
  <si>
    <t>MALONEY COMMODITY SERVICES DO BRASIL INS</t>
  </si>
  <si>
    <t xml:space="preserve">MALONEY             </t>
  </si>
  <si>
    <t>MALTA INDUSTRIA DE UTILIDADE DOMÉSTICO LTDA</t>
  </si>
  <si>
    <t>MALTA</t>
  </si>
  <si>
    <t>MALVES SUPERMERCADOS LTDA - ME</t>
  </si>
  <si>
    <t xml:space="preserve">MANABIBS ALIMENTOS LTDA                 </t>
  </si>
  <si>
    <t xml:space="preserve">MANABIBS            </t>
  </si>
  <si>
    <t>MANAH PANIFICADORA E MASSAS LTDA</t>
  </si>
  <si>
    <t>MANAIRA BEACH ADMINISTRAÇÃO DE HOTEIS EIRELLI - ME</t>
  </si>
  <si>
    <t>MANAIRA BEACH</t>
  </si>
  <si>
    <t>MANANCIAL COMERCIO DE COMBUSTIVEIS, LUBRIFICANTES E SERVICOS DE TRANSPORTES LTDA</t>
  </si>
  <si>
    <t>MANANCIAL COMERCIO DE COMBUSTIVEIS, LUBRIFICANTES E SERVICOS</t>
  </si>
  <si>
    <t>MANANCIAL ÓTICA LTDA - ME LJ 01</t>
  </si>
  <si>
    <t>MANANCIAL</t>
  </si>
  <si>
    <t>MANASSES BRUNO ALVES DE LIMA</t>
  </si>
  <si>
    <t>MANCHESTER CHEMICAL PRODUTOS QUIMICOS LTDA</t>
  </si>
  <si>
    <t>MANCHESTER CHEMICAL</t>
  </si>
  <si>
    <t>MANN TECNOLOGIA EM TRANSPORTE</t>
  </si>
  <si>
    <t>TRANSPORTE MANN</t>
  </si>
  <si>
    <t xml:space="preserve">MANOEL ALVES DE BRITO                   </t>
  </si>
  <si>
    <t xml:space="preserve">MANOEL              </t>
  </si>
  <si>
    <t xml:space="preserve">MANOEL ANTONIO DE PAIVA                 </t>
  </si>
  <si>
    <t xml:space="preserve">MANOEL ANTONIO      </t>
  </si>
  <si>
    <t xml:space="preserve">MANOEL BENEDITO DA COSTA                </t>
  </si>
  <si>
    <t xml:space="preserve">MANOEL BENEDITO     </t>
  </si>
  <si>
    <t>MANOEL COSTA DOS SANTOS</t>
  </si>
  <si>
    <t xml:space="preserve">MANOEL DA SILVA ARAUJO-ME               </t>
  </si>
  <si>
    <t xml:space="preserve">MANOEL DA SILVA     </t>
  </si>
  <si>
    <t xml:space="preserve">MANOEL DAS NEVES ROCHA                  </t>
  </si>
  <si>
    <t xml:space="preserve">MANOEL DAS NEVES    </t>
  </si>
  <si>
    <t>MANOEL DE ARAUJO FARIAS &amp; CIA LTDA</t>
  </si>
  <si>
    <t xml:space="preserve">MANOEL DE MELO BARBOSA                  </t>
  </si>
  <si>
    <t xml:space="preserve">MANOEL DE MELO      </t>
  </si>
  <si>
    <t xml:space="preserve">MANOEL DIAS DE ANDRADE                  </t>
  </si>
  <si>
    <t>MANOEL DO MONTE CRUZ SOBRINHO - EPP</t>
  </si>
  <si>
    <t>SUPERMERCADO SÃO MANOEL</t>
  </si>
  <si>
    <t xml:space="preserve">MANOEL DO NASCIMENTO MELO               </t>
  </si>
  <si>
    <t xml:space="preserve">MANOEL FERREIRA DA SILVA NETO           </t>
  </si>
  <si>
    <t>MANOEL FERREIRA DA S</t>
  </si>
  <si>
    <t xml:space="preserve">MANOEL FERREIRA DE ARAUJO               </t>
  </si>
  <si>
    <t xml:space="preserve">MANOEL FERREIRA DE LIMA                 </t>
  </si>
  <si>
    <t>MANOEL FRANCISCO</t>
  </si>
  <si>
    <t xml:space="preserve">MANOEL FRANCISCO DE ANDRADE JUNIOR      </t>
  </si>
  <si>
    <t xml:space="preserve">MANOEL FRANCISCO MACIEL                 </t>
  </si>
  <si>
    <t xml:space="preserve">MANOEL IRINEU JERONIMO                  </t>
  </si>
  <si>
    <t xml:space="preserve">MANOEL IRINEU       </t>
  </si>
  <si>
    <t xml:space="preserve">MANOEL JERONIMO DA COSTA                </t>
  </si>
  <si>
    <t>MANOEL JUNIOR GOMES DA SILVA - ME</t>
  </si>
  <si>
    <t xml:space="preserve">MANOEL LOPES DE SOUZA MERCEARIA                   </t>
  </si>
  <si>
    <t xml:space="preserve">MANOEL LOPES DE SOUZA MERCEARIA   </t>
  </si>
  <si>
    <t>MANOEL LOURENCO DA SILVA</t>
  </si>
  <si>
    <t xml:space="preserve">MANOEL LOURENCO DA SILVA	</t>
  </si>
  <si>
    <t>MANOEL MARIVALDO NEVES BERTO</t>
  </si>
  <si>
    <t xml:space="preserve">MANOEL MARTINS ALVES                    </t>
  </si>
  <si>
    <t>MANOEL MARTINS ALVES</t>
  </si>
  <si>
    <t>MANOEL MINERVINO NETO LTDA</t>
  </si>
  <si>
    <t>MANOEL OLIMPIO 168</t>
  </si>
  <si>
    <t>MANOEL OLIMPIO-134 LAMBAIO</t>
  </si>
  <si>
    <t>MANOEL PAULINO DA SILVA ME</t>
  </si>
  <si>
    <t xml:space="preserve">MANOEL RODRIGUES DA SILVEIRA            </t>
  </si>
  <si>
    <t xml:space="preserve">MANOEL RODRIGUES    </t>
  </si>
  <si>
    <t>MANOEL SALES DE BRITO ME</t>
  </si>
  <si>
    <t>JM COMÉRCIOS PRODUTOS INDUSTRIAIS</t>
  </si>
  <si>
    <t>16.200.011-1</t>
  </si>
  <si>
    <t xml:space="preserve">MANOEL SOARES DE ANDRADE                </t>
  </si>
  <si>
    <t>MANOEL SOARES DE AND</t>
  </si>
  <si>
    <t xml:space="preserve">MANOEL SOARES       </t>
  </si>
  <si>
    <t>MANOS IMPORTADORA E EXPORTADORA LTDA</t>
  </si>
  <si>
    <t>GRIDPNEUS</t>
  </si>
  <si>
    <t>MANTENEDORA EDUCACIONAL PELEGRINO CIPRIANI LTDA</t>
  </si>
  <si>
    <t>MANTENEDORA EDUCACIONAL PELEGRINO CIPRIANI</t>
  </si>
  <si>
    <t>Cuiabá</t>
  </si>
  <si>
    <t>MANUCHAR COMERCIO EXTERIOR LTDA</t>
  </si>
  <si>
    <t>MANUCHAR</t>
  </si>
  <si>
    <t>MANUCHAR COMÉRCIO EXTERIOR LTDA</t>
  </si>
  <si>
    <t xml:space="preserve">MANUEL FIGUEIREDO DA SILVA              </t>
  </si>
  <si>
    <t xml:space="preserve">C. N. T. P.         </t>
  </si>
  <si>
    <t xml:space="preserve">16.040.897-0      </t>
  </si>
  <si>
    <t>MANUEL FIRMINO SOBRINHO</t>
  </si>
  <si>
    <t>MANUEL JOSE SANTOS ME</t>
  </si>
  <si>
    <t>MANUEL PAIVA DO NASCIMENTO</t>
  </si>
  <si>
    <t xml:space="preserve">MANUEL SILVA SANTOS                     </t>
  </si>
  <si>
    <t xml:space="preserve">MANUEL SILVA SANTOS </t>
  </si>
  <si>
    <t>MANUFATURA DE METAIS MAGNET LTDA.</t>
  </si>
  <si>
    <t>MAGNET</t>
  </si>
  <si>
    <t>MANUS LANCHES</t>
  </si>
  <si>
    <t>MANUS LANCHES LTDA - ME</t>
  </si>
  <si>
    <t>MANUTROL INDUSTRIA E COMERCIO DE ARTEFATOS DE BORRACHA EIRELI - ME</t>
  </si>
  <si>
    <t>MANUTROL</t>
  </si>
  <si>
    <t>MANUVAL MANUTENÇÃO E COMERCIO DE ARTEFATOS DE BORRACHA EIRELI - ME</t>
  </si>
  <si>
    <t>MAP COMERCIO E DISTRIBUIDORA LTDA</t>
  </si>
  <si>
    <t>MAPFRE SEGUROS GERAIS S/A</t>
  </si>
  <si>
    <t>MAPFRE</t>
  </si>
  <si>
    <t>MAPRI ROL SUPRIMENTOS INDUSTRAIS LTDA</t>
  </si>
  <si>
    <t>MAPROS LTDA</t>
  </si>
  <si>
    <t xml:space="preserve">MAQNELSON AGRICOLA LTDA                 </t>
  </si>
  <si>
    <t>MAQSERV USINAGEM E COMÉRCIO LTDA</t>
  </si>
  <si>
    <t>MAQSERV</t>
  </si>
  <si>
    <t xml:space="preserve">MAQTRAL MAQUINAS PECAS E TRAT. PE LTDA  </t>
  </si>
  <si>
    <t xml:space="preserve">MAQTRAL             </t>
  </si>
  <si>
    <t xml:space="preserve">03.341.151-4      </t>
  </si>
  <si>
    <t>MAQTRAL MAQUINAS PEÇAS E TRATORES DE PERNAMBUCO LTDA - PB</t>
  </si>
  <si>
    <t>MAQTRAL PEÇAS TRATORES DE ALAGOAS LTDA</t>
  </si>
  <si>
    <t>MAQTRAL-MAQUINAS, PEÇAS E TRATORES DE ALAGOAS LTDA</t>
  </si>
  <si>
    <t>MAQTRAL ALAGOAS</t>
  </si>
  <si>
    <t>MAQUEMP LTDA - ME</t>
  </si>
  <si>
    <t>MAQUEMP</t>
  </si>
  <si>
    <t xml:space="preserve">MAQUINA MEDIANEIRA LTDA                 </t>
  </si>
  <si>
    <t xml:space="preserve">MEDIANEIRA          </t>
  </si>
  <si>
    <t xml:space="preserve">MAQUINAS PIRATINIGA IND E COM LTDA      </t>
  </si>
  <si>
    <t xml:space="preserve">PIRATININGA         </t>
  </si>
  <si>
    <t>MAR VERMELHO ATACADO E VAREJO LTDA</t>
  </si>
  <si>
    <t>MAR VERMELHO COM VAR E ATAC DE ALIMENTOS LTDA</t>
  </si>
  <si>
    <t>MAR VERMELHO COM VAR E ATAC</t>
  </si>
  <si>
    <t>MAR VERMELHO ATACADISTA</t>
  </si>
  <si>
    <t>MARAJA EXPRESS TRANSPORTES LTDA</t>
  </si>
  <si>
    <t>MARA-JA TRANSPORTES E LOGISTICA LTDA</t>
  </si>
  <si>
    <t>MARA-JA TRANSPORTES</t>
  </si>
  <si>
    <t>MARAJÁ TRANSPORTES E LOGISTICA LTDA</t>
  </si>
  <si>
    <t>MARAJÁ TRANSPORTES</t>
  </si>
  <si>
    <t>MARANATHA COMERCIO DE ALIMENTOS LTDA</t>
  </si>
  <si>
    <t xml:space="preserve">MARAVILHA MOTOS LTDA                    </t>
  </si>
  <si>
    <t xml:space="preserve">MARAVILHA MOTOS     </t>
  </si>
  <si>
    <t xml:space="preserve">02.535.106-0      </t>
  </si>
  <si>
    <t xml:space="preserve">MARB SERVICOS LTDA                      </t>
  </si>
  <si>
    <t xml:space="preserve">MARB                </t>
  </si>
  <si>
    <t xml:space="preserve">MARCA MATERIAIS ELETRICOS LTDA          </t>
  </si>
  <si>
    <t xml:space="preserve">MARCA ENGENHARIA    </t>
  </si>
  <si>
    <t>MARCA SERVIÇOS ELETRICOS LTDA-EPP</t>
  </si>
  <si>
    <t>MARCACAO - FUNDO MUNICIPAL DE SAUDE</t>
  </si>
  <si>
    <t>ARCACAO - FUNDO MUNICIPAL DE SAUDE</t>
  </si>
  <si>
    <t>MARCEGAGLIA DO BRASIL LTDA</t>
  </si>
  <si>
    <t>Garuva</t>
  </si>
  <si>
    <t xml:space="preserve">MARCELA DE SOUSA MONTEIRO - ME          </t>
  </si>
  <si>
    <t xml:space="preserve">EVOLUCAO MOTOS      </t>
  </si>
  <si>
    <t xml:space="preserve">16.151.978-4      </t>
  </si>
  <si>
    <t>MARCELA SANDY DE LIMA CRUZ</t>
  </si>
  <si>
    <t>MARCELE FERNANDES DEHN</t>
  </si>
  <si>
    <t xml:space="preserve">MARCELINO ARAUJO DE MENEZES             </t>
  </si>
  <si>
    <t xml:space="preserve">USINAGEM MENEZES    </t>
  </si>
  <si>
    <t xml:space="preserve">16.039.296-9      </t>
  </si>
  <si>
    <t>MARCELLE SS SOUSA</t>
  </si>
  <si>
    <t>MARCELLE</t>
  </si>
  <si>
    <t xml:space="preserve">MARCELO BANDEIRA DA SILVA ME            </t>
  </si>
  <si>
    <t xml:space="preserve">MARCELO BANDEIRA    </t>
  </si>
  <si>
    <t xml:space="preserve">16.157.290-1      </t>
  </si>
  <si>
    <t xml:space="preserve">MARCELO BENTO -CORTE </t>
  </si>
  <si>
    <t>MARCELO BENTO-PLANTIO COBERTA</t>
  </si>
  <si>
    <t>MARCELO CARRER TRANSPORTES</t>
  </si>
  <si>
    <t>Viradouro</t>
  </si>
  <si>
    <t>MARCELO DA SILVA NASCIMENTO</t>
  </si>
  <si>
    <t>MARCELO DA SILVA SANTOS</t>
  </si>
  <si>
    <t xml:space="preserve">MARCELO FELIX DA SILVA                  </t>
  </si>
  <si>
    <t xml:space="preserve">MARCELO FELIX       </t>
  </si>
  <si>
    <t>MARCELO GASPAR B DO NASCIMENTO - USINAGEM E MANUTEÇÃO</t>
  </si>
  <si>
    <t>GASPAR - USINAGEM E MANUTENÇÃO</t>
  </si>
  <si>
    <t xml:space="preserve">MARCELO HENRIQUE SILVA </t>
  </si>
  <si>
    <t>MARCELO JUNIOR BEZERRA DE QUEIROZ</t>
  </si>
  <si>
    <t>MARCELO MARQUES DE MACEDO 60214856453</t>
  </si>
  <si>
    <t>MARCELO MARQUES DE MACEDO</t>
  </si>
  <si>
    <t xml:space="preserve">MARCELO MARTINS DA SILVA - ME </t>
  </si>
  <si>
    <t>M &amp; M COMERCIO E ASSISTÊNCIA TÉCNICA</t>
  </si>
  <si>
    <t>MARCELO MEIRELES DE ARAUJO - ME</t>
  </si>
  <si>
    <t>MARCELO OLIVEIRA DA SILVA</t>
  </si>
  <si>
    <t>MARCELO OLIVEIRA</t>
  </si>
  <si>
    <t xml:space="preserve">MARCIA CRISTIANE BEZERRA DOS SANTOS     </t>
  </si>
  <si>
    <t xml:space="preserve">MARCIA CRISTIANE    </t>
  </si>
  <si>
    <t>MARCIA CRISTINA PEREIRA DAS FLORES</t>
  </si>
  <si>
    <t>MARCIA DA CONCEICAO HOLANDA DA SILVA</t>
  </si>
  <si>
    <t>MARCIA DE PERA MOREIRA</t>
  </si>
  <si>
    <t>MARCIA DOS SANTOS ROSAS NO NASCIMENTO - ME</t>
  </si>
  <si>
    <t>MARCIA DOS SANTOS</t>
  </si>
  <si>
    <t>NÃO HABILITADO</t>
  </si>
  <si>
    <t>MARCIA FRANCISCO DAS MERCES</t>
  </si>
  <si>
    <t xml:space="preserve">MARCIA HELEN DIAS DE ARAUJO             </t>
  </si>
  <si>
    <t xml:space="preserve">MARCIA HELEN        </t>
  </si>
  <si>
    <t xml:space="preserve">16.118.401-4      </t>
  </si>
  <si>
    <t>MARCIA LIMA DINIZ</t>
  </si>
  <si>
    <t>MARCIA MARIA GALDINO LIMA</t>
  </si>
  <si>
    <t xml:space="preserve">MARCIA MARIA LIMA DE MENEZES            </t>
  </si>
  <si>
    <t xml:space="preserve">MARCIA MARIA        </t>
  </si>
  <si>
    <t>MARCIA SILBERIA DE FREITAS SILVA</t>
  </si>
  <si>
    <t>MARCIA SILBERIA</t>
  </si>
  <si>
    <t>MARCIA VALERIA MAXIMO PAIVA</t>
  </si>
  <si>
    <t>MV PEÇAS</t>
  </si>
  <si>
    <t>MARCILIO DE SOUZA RIBEIRO</t>
  </si>
  <si>
    <t>MARCIO ADRIANO DA ROCHA SOBRINHO</t>
  </si>
  <si>
    <t>MARCIO ALVES DE LIMA</t>
  </si>
  <si>
    <t>MARCIO EMANUEL BEZERRA - ME</t>
  </si>
  <si>
    <t>MERC N S CONCEIÇAO</t>
  </si>
  <si>
    <t>MARCIO IVAN SILVA DOS SANTOS ME</t>
  </si>
  <si>
    <t>MARCIO JOSE DA SILVA SOUTO</t>
  </si>
  <si>
    <t>MARCIO SOUTO EMPLACAMENTOS</t>
  </si>
  <si>
    <t>MARCIO OLIVEIRA DE PONTES</t>
  </si>
  <si>
    <t>MARCIO RANIELYSON BARBOSA ANDRADE</t>
  </si>
  <si>
    <t>MARCIO RODRIGO DIAS DE ARAUJO - ME</t>
  </si>
  <si>
    <t xml:space="preserve">MARCOLINO EVARISTO DE GOUVEIA FILHO     </t>
  </si>
  <si>
    <t xml:space="preserve">MARCOLINO           </t>
  </si>
  <si>
    <t xml:space="preserve">MARCOLINO SANDRO DO NASCIMENTO ME       </t>
  </si>
  <si>
    <t xml:space="preserve">MARCONDES ALMEIDA DE OLIVEIRA - ME      </t>
  </si>
  <si>
    <t xml:space="preserve">MARCONDES ALMEIDA   </t>
  </si>
  <si>
    <t>MARCONDES DA COSTA PONTES</t>
  </si>
  <si>
    <t xml:space="preserve">MARCONE EDSON GOMES DA SILVA            </t>
  </si>
  <si>
    <t xml:space="preserve">MARCONE EDSON       </t>
  </si>
  <si>
    <t>MARCONE LEAL DA COSTA 45672334415</t>
  </si>
  <si>
    <t>16.232.386-7</t>
  </si>
  <si>
    <t xml:space="preserve">MARCONE PESSOA DE LUNA                  </t>
  </si>
  <si>
    <t>MARCONE PESSOA DE LU</t>
  </si>
  <si>
    <t xml:space="preserve">MARCONES DA COSTA BORBA                 </t>
  </si>
  <si>
    <t xml:space="preserve">MARCONES            </t>
  </si>
  <si>
    <t xml:space="preserve">MARCONI EDSON MAIA EPP                  </t>
  </si>
  <si>
    <t>MARCONI EDSON MAIA E</t>
  </si>
  <si>
    <t>MARCONI EQUIP. P/ LAB LTDA</t>
  </si>
  <si>
    <t xml:space="preserve">MARCONI EQUIPAMENTOS </t>
  </si>
  <si>
    <t>MARCOS A DE SOUZA ME</t>
  </si>
  <si>
    <t>MARCOS ADRIANNE DOS SANTOS</t>
  </si>
  <si>
    <t>MARCOS ANTONIO ARAUJO DE MACEDO</t>
  </si>
  <si>
    <t xml:space="preserve">MARCOS ANTONIO CAMELO DOS SANTOS        </t>
  </si>
  <si>
    <t xml:space="preserve">MARCOS ANTONIO      </t>
  </si>
  <si>
    <t>MARCOS ANTONIO DA SILVA DIAS</t>
  </si>
  <si>
    <t>MARCOS ANTONIO DA SILVA</t>
  </si>
  <si>
    <t>MARCOS ANTONIO DE ARAUJO ME</t>
  </si>
  <si>
    <t>MARCOS ANTONIO GOMES BARRETO GABI - ME</t>
  </si>
  <si>
    <t>BARRETO TRATORES</t>
  </si>
  <si>
    <t>MARCOS ANTONIO NOBRE.DE S. DE C. FORMOSO</t>
  </si>
  <si>
    <t>MARCOS ANTONIO NOBRE</t>
  </si>
  <si>
    <t xml:space="preserve">MARCOS ANTONIO QUIRINO DA SILVA         </t>
  </si>
  <si>
    <t xml:space="preserve">MARCOS ANTONIO SILVA                    </t>
  </si>
  <si>
    <t>MARCOS ANTONIO SILVA DOS SANTOS</t>
  </si>
  <si>
    <t>16.473.311-6</t>
  </si>
  <si>
    <t>MARCOS ANTONIO-167 PLANTIO</t>
  </si>
  <si>
    <t xml:space="preserve">MARCOS AURELIO PONTES - ME              </t>
  </si>
  <si>
    <t xml:space="preserve">MARCOS AURELIO      </t>
  </si>
  <si>
    <t>MARCOS EVANGELISTA SOUZA</t>
  </si>
  <si>
    <t>MARCOS EVANGELISTA</t>
  </si>
  <si>
    <t>MARCOS FERREIRA TAVORA</t>
  </si>
  <si>
    <t>LEMACK</t>
  </si>
  <si>
    <t xml:space="preserve">MARCOS FLOR DE LIRA                     </t>
  </si>
  <si>
    <t xml:space="preserve">MARCOS FLOR DE LIRA </t>
  </si>
  <si>
    <t xml:space="preserve">16.189.604-9      </t>
  </si>
  <si>
    <t>MARCOS JOSE DA SILVA</t>
  </si>
  <si>
    <t xml:space="preserve">MARCOS JOSE RODRIGUES SA SILVA ME       </t>
  </si>
  <si>
    <t xml:space="preserve">MARCOS JOSE         </t>
  </si>
  <si>
    <t>MARCOS MARTINS DE SOUZA</t>
  </si>
  <si>
    <t>MARCOS DE SOUZA EVENTOS &amp; PUBLICIDADE</t>
  </si>
  <si>
    <t xml:space="preserve">MARCOS MENDOCA DOS REIS - ME            </t>
  </si>
  <si>
    <t xml:space="preserve">MARCOS              </t>
  </si>
  <si>
    <t>MARCOS MUNIZ DO NASCIMENTO</t>
  </si>
  <si>
    <t>MARCOS ROGERIO DE OLIVEIRA COSTARUA</t>
  </si>
  <si>
    <t>MARCOS COSTA</t>
  </si>
  <si>
    <t>MARCOS TEIXERA DA SILVA = ME</t>
  </si>
  <si>
    <t>MARCOS VENICIOS OLIVEIRA PONTES</t>
  </si>
  <si>
    <t>MARCOS VINICIUS FIALHO MEDEIROS DIAS DE OLIVEIRA</t>
  </si>
  <si>
    <t>MARCOS VINICIUS</t>
  </si>
  <si>
    <t>MARCOSA S/A - MAQUINAS E EQUIPAMENTOS</t>
  </si>
  <si>
    <t>MARCOSA</t>
  </si>
  <si>
    <t xml:space="preserve">MARCOSA SA MAQS EQUIPAMENTOS            </t>
  </si>
  <si>
    <t xml:space="preserve">MARCOSA             </t>
  </si>
  <si>
    <t xml:space="preserve">00.071.447-0      </t>
  </si>
  <si>
    <t>MARCUS BARBOSA DA SILVA</t>
  </si>
  <si>
    <t>MARE CIMENTO LTDA.</t>
  </si>
  <si>
    <t>POLIMIX</t>
  </si>
  <si>
    <t>MARÉ DISTRIBUIÇÃO E COMERCIO LTDA.</t>
  </si>
  <si>
    <t>MAREFORTE CONSTRUTORA LTDA</t>
  </si>
  <si>
    <t>MAREFORTE</t>
  </si>
  <si>
    <t xml:space="preserve">MARFIL MASSAS FINAS LTDA                </t>
  </si>
  <si>
    <t xml:space="preserve">NARFIL MASSAS FINAS </t>
  </si>
  <si>
    <t xml:space="preserve">MARGARIDA MARIA PEREIRA BEZERRA         </t>
  </si>
  <si>
    <t xml:space="preserve">MARGARIDA MARIA     </t>
  </si>
  <si>
    <t xml:space="preserve">16.122.185-8      </t>
  </si>
  <si>
    <t xml:space="preserve">MARIA ADJANE BATISTA BACALHAU - EPP     </t>
  </si>
  <si>
    <t xml:space="preserve">MARIA ADJANE        </t>
  </si>
  <si>
    <t>MARIA ALBERTINA SILVA SANTOS LTDA</t>
  </si>
  <si>
    <t>MARIA ALBERTINA SILVA SANTOS LTD</t>
  </si>
  <si>
    <t>MARIA ALCILENE DE OLIVEIRA</t>
  </si>
  <si>
    <t>MARIA LCILENE DE OLIVEIRA</t>
  </si>
  <si>
    <t>MARIA ALESSANDRA POLICARPO DE SOUZA</t>
  </si>
  <si>
    <t>MARIA ALVES DE SOUZA SOBRINHA LTDA</t>
  </si>
  <si>
    <t>MARIA ALZENIR PEREIRA DA SILVA</t>
  </si>
  <si>
    <t>ARTBOR COMÉRCIO E FABRICAÇÃO DE MATERIAL</t>
  </si>
  <si>
    <t>16.319.010-0</t>
  </si>
  <si>
    <t>MARIA AMELIA RODRIGUES DONATO</t>
  </si>
  <si>
    <t>MARIA ANA BEZERRA DE OLIVEIRA</t>
  </si>
  <si>
    <t>MARIA ANA DE FATIMA DA CRUZ</t>
  </si>
  <si>
    <t xml:space="preserve">MARIA ANDELIA DA COSTA REGO             </t>
  </si>
  <si>
    <t xml:space="preserve">MARIA ANDELIA       </t>
  </si>
  <si>
    <t xml:space="preserve">MARIA ANUNCIADA DE SOUZA                </t>
  </si>
  <si>
    <t xml:space="preserve">MARIA ANUNCIADA     </t>
  </si>
  <si>
    <t>MARIA ANUNCIADA FELIX DA SILVA</t>
  </si>
  <si>
    <t>MARIA ANUNCIADA GOMES DA SILVA</t>
  </si>
  <si>
    <t>MARIA ANUNCIADA TAVARES DE ARAUJO</t>
  </si>
  <si>
    <t xml:space="preserve">MARIA APARECIDA ALEIXO DA SILVA         </t>
  </si>
  <si>
    <t>MARIA APARECIDA ALEI</t>
  </si>
  <si>
    <t xml:space="preserve">MARIA APARECIDA BARBOSA DE GOIS         </t>
  </si>
  <si>
    <t xml:space="preserve">MARIA               </t>
  </si>
  <si>
    <t>MARIA APARECIDA CHAVES ANDRADE</t>
  </si>
  <si>
    <t xml:space="preserve">MARIA APARECIDA DA PAZ                  </t>
  </si>
  <si>
    <t>R JOSE ARAQUEM RODRI</t>
  </si>
  <si>
    <t xml:space="preserve">MARIA APARECIDA DA SILVA OLIVEIRA       </t>
  </si>
  <si>
    <t>CENTRO AUTO. NS APAR</t>
  </si>
  <si>
    <t xml:space="preserve">16.112.204-3      </t>
  </si>
  <si>
    <t>MARIA APARECIDA DA SILVA SOUZA</t>
  </si>
  <si>
    <t xml:space="preserve">MARIA APARECIDA DE ALCANTARA - ME       </t>
  </si>
  <si>
    <t xml:space="preserve">MARIA APARECIDA     </t>
  </si>
  <si>
    <t xml:space="preserve">MARIA APARECIDA DE PAIVA MACIEL         </t>
  </si>
  <si>
    <t xml:space="preserve">16.036.259-8      </t>
  </si>
  <si>
    <t xml:space="preserve">MARIA APARECIDA EVARISTO DO NASCIMENTO  </t>
  </si>
  <si>
    <t xml:space="preserve">MARIA APARECIDA FIRMINO DA SILVA        </t>
  </si>
  <si>
    <t>MARIA APARECIDA FRANCA DE CARVALHO</t>
  </si>
  <si>
    <t>MARIA APARECIDA PEREIRA DA SILVA</t>
  </si>
  <si>
    <t>MARIA APARECIDA VIEIRA CARNEIRO</t>
  </si>
  <si>
    <t>MARIA AUGUSTA DOS SANTOS DANTAS</t>
  </si>
  <si>
    <t>MARIA BERNADETE GUEDES - ME</t>
  </si>
  <si>
    <t>MARIA BERNADETE GUEDES</t>
  </si>
  <si>
    <t xml:space="preserve">MARIA BERNADETE MORAIS DE SOUZA         </t>
  </si>
  <si>
    <t xml:space="preserve">MARIA BERNADETE     </t>
  </si>
  <si>
    <t>MARIA BERNADETE QUIRINO DA SILVA - ME</t>
  </si>
  <si>
    <t>MARIA BETANIA FERNANDES DE MELO ME</t>
  </si>
  <si>
    <t xml:space="preserve">MARIA BETANIA GOMES CARDOSO             </t>
  </si>
  <si>
    <t xml:space="preserve">MARIA BETANIA       </t>
  </si>
  <si>
    <t>MARIA BETANIA MEDEIROS SANTOS</t>
  </si>
  <si>
    <t>MARIA BETANIA SIMOES DE FARIAS</t>
  </si>
  <si>
    <t xml:space="preserve">MARIA BETANIA SIMOES DE FARIAS          </t>
  </si>
  <si>
    <t>MARIA CELI MONTEIRO</t>
  </si>
  <si>
    <t>MARIA CERES BELMONT</t>
  </si>
  <si>
    <t>LOJA DOS COLCHÕES</t>
  </si>
  <si>
    <t>MARIA CERES BELMONT FONSECA DE SOUZA - EPP</t>
  </si>
  <si>
    <t xml:space="preserve">MARIA CILENE BARBOSA ABREU              </t>
  </si>
  <si>
    <t xml:space="preserve">MARIA CILENE        </t>
  </si>
  <si>
    <t>MARIA CLARA CLAUDINO BENJAMIM - ME</t>
  </si>
  <si>
    <t xml:space="preserve">MARIA CLAUDIA DE ARAUJO TOSCANO         </t>
  </si>
  <si>
    <t xml:space="preserve">MARIA CLAUDIA       </t>
  </si>
  <si>
    <t>MARIA CLEIDE DA CONCEIÇÃO GOMES</t>
  </si>
  <si>
    <t xml:space="preserve">MARIA CLEIDE FERNANDES BARBOSA          </t>
  </si>
  <si>
    <t xml:space="preserve">MARIA CLEIDE        </t>
  </si>
  <si>
    <t>MARIA CLEIDE FERNANDES BARBOSA - ME</t>
  </si>
  <si>
    <t>MARIA CLEONICE COSTA</t>
  </si>
  <si>
    <t>MARIA CRISTINA BEZERRA RIBEIRO</t>
  </si>
  <si>
    <t xml:space="preserve">MARIA CRISTINA VIEIRA - ME              </t>
  </si>
  <si>
    <t xml:space="preserve">MARIA CRISTINA      </t>
  </si>
  <si>
    <t>MARIA DA APARECIDA DA SILVA BIZERRIL</t>
  </si>
  <si>
    <t>MARIA DA CONCEIÇÃO DE AGUIAR BEZERRA ME</t>
  </si>
  <si>
    <t>MARIA DA CONCEIÇÃO DE AGUIAR BEZERRA</t>
  </si>
  <si>
    <t xml:space="preserve">MARIA DA CONCEICAO DE SOUZA MONTEIRO    </t>
  </si>
  <si>
    <t xml:space="preserve">MARIA DA CONCEICAO  </t>
  </si>
  <si>
    <t>MARIA DA CONCEICAO DOS SANTOS LEITE</t>
  </si>
  <si>
    <t>MA TRANSPORTES AGRICOLAS</t>
  </si>
  <si>
    <t xml:space="preserve">MARIA DA CONCEICAO GOUVEIA              </t>
  </si>
  <si>
    <t xml:space="preserve">MARIA DA CONCEICAO MENDES               </t>
  </si>
  <si>
    <t>MARIA DA CONCEIÇÃO VIEIRA</t>
  </si>
  <si>
    <t>S&amp;S SERIGRAFIA</t>
  </si>
  <si>
    <t>MARIA DA CONCEIÇÃO VIEIRA DA SILVA</t>
  </si>
  <si>
    <t>GERALDO MATERIAL  DE CONSTRUÇÃO</t>
  </si>
  <si>
    <t xml:space="preserve">MARIA DA GLORIA ARAUJO AMANCIO          </t>
  </si>
  <si>
    <t xml:space="preserve">MARIA DA GLORIA     </t>
  </si>
  <si>
    <t>MARIA DA GLORIA DE BRITO LYRA LIMA</t>
  </si>
  <si>
    <t>MARIA DA GLORIA DE FARIAS</t>
  </si>
  <si>
    <t xml:space="preserve">MARIA DA GUIA C L CALDAS                </t>
  </si>
  <si>
    <t xml:space="preserve">MARIA DAGUIA        </t>
  </si>
  <si>
    <t>MARIA DA GUIA CHAGAS CIPRIANO ME</t>
  </si>
  <si>
    <t>MARIA DA GUIA DE OLIVEIRA ESTEVÃO EIRELI</t>
  </si>
  <si>
    <t>MARIA DA GUIA DE OLIVEIRA</t>
  </si>
  <si>
    <t>MARIA DA GUIA FELINTO DA SILVA</t>
  </si>
  <si>
    <t>MARIA DA GUIA FERREIRA DA SILVA</t>
  </si>
  <si>
    <t>MARIA DA LUZ JERONIMO DE OLIVEIRA</t>
  </si>
  <si>
    <t>BORRACHARIA DO IRMÃO</t>
  </si>
  <si>
    <t xml:space="preserve">MARIA DA LUZ PINHEIRO FONSECA           </t>
  </si>
  <si>
    <t xml:space="preserve">MARIA PINHEIRO      </t>
  </si>
  <si>
    <t>MARIA DA NATIVIDADE MENDES BARBOSA</t>
  </si>
  <si>
    <t>MARIA DA PENHA ALEXANDRE DA SILVA</t>
  </si>
  <si>
    <t xml:space="preserve">MARIA DA PENHA DE SANTANA - ME          </t>
  </si>
  <si>
    <t>MARIA DA PENHA DE SA</t>
  </si>
  <si>
    <t>MARIA DA PENHA FELIX DA SILVA</t>
  </si>
  <si>
    <t>MARIA DA PENHA PEREIRA DE OLIVEIRA</t>
  </si>
  <si>
    <t xml:space="preserve">MARIA DA PENHA RODRIGUES DE MENDONCA    </t>
  </si>
  <si>
    <t xml:space="preserve">MARIA DA PENHA      </t>
  </si>
  <si>
    <t xml:space="preserve">MARIA DA PIEDADE BENEDITO DOS SANTOS    </t>
  </si>
  <si>
    <t xml:space="preserve">MARIA DA PIEDADE    </t>
  </si>
  <si>
    <t>MARIA DA SOLIDADE BEZERRA DE LIMA ME</t>
  </si>
  <si>
    <t xml:space="preserve">MARIA DALVA DA SILVA INJECAO ELETRONICA </t>
  </si>
  <si>
    <t>JMC INJEÇÃO ELETRONICA</t>
  </si>
  <si>
    <t xml:space="preserve">16.157.216-2      </t>
  </si>
  <si>
    <t xml:space="preserve">MARIA DALVA VIEIRA DE AZEVEDO           </t>
  </si>
  <si>
    <t xml:space="preserve">MARIA DALVA  VIEIRA </t>
  </si>
  <si>
    <t>MARIA DAS DORES DA SILVA</t>
  </si>
  <si>
    <t>MARIA DAS DORES DE BRITO VICTOR DA SILVA</t>
  </si>
  <si>
    <t xml:space="preserve">MARIA DAS DORES FREIRE DA SILVA         </t>
  </si>
  <si>
    <t xml:space="preserve">MARIA DAS DORES     </t>
  </si>
  <si>
    <t>MARIA DAS DORES SILVA DOS SANTOS</t>
  </si>
  <si>
    <t>MARIA DAS G D GARCIA</t>
  </si>
  <si>
    <t xml:space="preserve">MARIA DAS GRACAS ABDON FRAZAO           </t>
  </si>
  <si>
    <t xml:space="preserve">MARIA DAS GRACAS    </t>
  </si>
  <si>
    <t>MARIA DAS GRAÇAS BARROS</t>
  </si>
  <si>
    <t>MARIA DAS GRAÇAS</t>
  </si>
  <si>
    <t xml:space="preserve">MARIA DAS GRACAS BEZERRA DE FONTES      </t>
  </si>
  <si>
    <t>MARIA DAS GRACAS BEZ</t>
  </si>
  <si>
    <t xml:space="preserve">MARIA DAS GRACAS BEZERRA NUNES          </t>
  </si>
  <si>
    <t>MARIA DAS GRACAS CARDOSO DE MELO</t>
  </si>
  <si>
    <t xml:space="preserve">MARIA DAS GRACAS DA SILVA               </t>
  </si>
  <si>
    <t xml:space="preserve">MARIA DAS GRACAS DE ARAUJO SANTOS       </t>
  </si>
  <si>
    <t>MARIA DAS GRAÇAS DE MEDEIROS</t>
  </si>
  <si>
    <t xml:space="preserve">MARIA DAS GRACAS FERNANDES RIBEIRO      </t>
  </si>
  <si>
    <t>MARIA DAS GRACAS FREITAS FERNANDES</t>
  </si>
  <si>
    <t>MARIA DAS GRACAS NASCIMENTOS DE BARRO-ME</t>
  </si>
  <si>
    <t xml:space="preserve">MARA DAS GRACAS     </t>
  </si>
  <si>
    <t xml:space="preserve">MARIA DAS GRACAS OLIVEIRA BARBOSA       </t>
  </si>
  <si>
    <t xml:space="preserve">MARIA DAS GRACAS PEREIRA B. FORTUNATO   </t>
  </si>
  <si>
    <t>MARIA DAS GRACAS SILVA SANTANA</t>
  </si>
  <si>
    <t xml:space="preserve">MARIA DAS NEVES ARAUJO DA SILVA - ME    </t>
  </si>
  <si>
    <t>MARA DAS NEVES ARAUJ</t>
  </si>
  <si>
    <t xml:space="preserve">MARIA DAS NEVES NASCIMENTO OLIVEIRA ME  </t>
  </si>
  <si>
    <t xml:space="preserve">MARIA DAS NEVES     </t>
  </si>
  <si>
    <t>MARIA DAS VITORIAS DE SOUZA QUEIROZ</t>
  </si>
  <si>
    <t>MARIA DE FATIMA ALVES DA CRUZ FERREIRA</t>
  </si>
  <si>
    <t>MARIA DE FATIMA ALVES</t>
  </si>
  <si>
    <t>MARIA DE FATIMA B DA SILVA MINIMERCADO M</t>
  </si>
  <si>
    <t>MARIA DE FATIMA B SI</t>
  </si>
  <si>
    <t xml:space="preserve">MARIA DE FATIMA BEZERRA DE OLIVEIRA ME  </t>
  </si>
  <si>
    <t xml:space="preserve">MARIA DE FATIMA     </t>
  </si>
  <si>
    <t>MARIA DE FATIMA CASSIANO DE FREITAS - EPP</t>
  </si>
  <si>
    <t>MARIA DE FATIMA CASSIANO DE FREITAS - EP</t>
  </si>
  <si>
    <t xml:space="preserve">MARIA DE FATIMA CESARIO DA SILVA        </t>
  </si>
  <si>
    <t xml:space="preserve">MARIA DE F. CESARIO </t>
  </si>
  <si>
    <t>MARIA DE FATIMA CORREIA DA SILVA EIRELLI</t>
  </si>
  <si>
    <t xml:space="preserve">MARIA DE FATIMA DANTAS DOS SANTOS       </t>
  </si>
  <si>
    <t xml:space="preserve">MARIA DE FATIMA DE JESUS                </t>
  </si>
  <si>
    <t>MARIA DE FATIMA DE J</t>
  </si>
  <si>
    <t>MARIA DE FATIMA DOS SANTOS</t>
  </si>
  <si>
    <t xml:space="preserve">MARIA DE FATIMA GUEDES DA SILVA           </t>
  </si>
  <si>
    <t xml:space="preserve">DANIEL CARTUCHOS    </t>
  </si>
  <si>
    <t>MARIA DE FATIMA LIMA ALVES</t>
  </si>
  <si>
    <t>MARIA DE FATIMA LIMA DUARTE ME</t>
  </si>
  <si>
    <t xml:space="preserve">MARIA DE FATIMA O DE ALMEIDA            </t>
  </si>
  <si>
    <t>MARIA DE FATIMA O DE</t>
  </si>
  <si>
    <t xml:space="preserve">16.168.474-2      </t>
  </si>
  <si>
    <t>MARIA DE FATIMA OLIVEIRA ALMEIDA</t>
  </si>
  <si>
    <t xml:space="preserve">MARIA DE FATIMA RODRIGUES DE SA         </t>
  </si>
  <si>
    <t xml:space="preserve">16.122.067-3      </t>
  </si>
  <si>
    <t>MARIA DE FATIMA SANTANA CAVALCANTE</t>
  </si>
  <si>
    <t>MARIA DE FATIMA SANTANA CAVALCANTE 09117239435</t>
  </si>
  <si>
    <t>MARIA DE FATIMA SANTOS DE OLIVEIRA</t>
  </si>
  <si>
    <t xml:space="preserve">MARIA DE FATIMA SANTOS DESOUZA          </t>
  </si>
  <si>
    <t xml:space="preserve">MARIA DE FATIMA SILVA LINS              </t>
  </si>
  <si>
    <t xml:space="preserve">MARIA DE FATIMA SOUTO                   </t>
  </si>
  <si>
    <t xml:space="preserve">MARIA DE FATIMA VIEIRA DE LUNA ME       </t>
  </si>
  <si>
    <t xml:space="preserve">RECANTO DAS TINTAS  </t>
  </si>
  <si>
    <t xml:space="preserve">16.126.316-0      </t>
  </si>
  <si>
    <t xml:space="preserve">MARIA DE JESUS DE AQUINO CUNHA - ME     </t>
  </si>
  <si>
    <t xml:space="preserve">MJ PECAS            </t>
  </si>
  <si>
    <t xml:space="preserve">04.030.508-2      </t>
  </si>
  <si>
    <t xml:space="preserve">MARIA DE LOUDES COELHO                  </t>
  </si>
  <si>
    <t xml:space="preserve">MARIA DE LOUDES     </t>
  </si>
  <si>
    <t xml:space="preserve">MARIA DE LOUDES COSTA                   </t>
  </si>
  <si>
    <t xml:space="preserve">MARIA DE LOURDE DOS SANTOS              </t>
  </si>
  <si>
    <t xml:space="preserve">MARIA DE LOURDE DOS </t>
  </si>
  <si>
    <t>MARIA DE LOURDES DA SILVA</t>
  </si>
  <si>
    <t>MARIA DE LOURDES DE ALBUQUERQUE CABRAL</t>
  </si>
  <si>
    <t>MARIA DE LOURDES</t>
  </si>
  <si>
    <t xml:space="preserve">MARIA DE LOURDES RODRIGUES DE SOUZA ME  </t>
  </si>
  <si>
    <t>MARIA DE LOURDES ROD</t>
  </si>
  <si>
    <t xml:space="preserve">16.150.225-3      </t>
  </si>
  <si>
    <t>MARIA DE LOURDES SOARES OLIVEIRA</t>
  </si>
  <si>
    <t>MARIA DE LOURDES TROI SIQUEIRA</t>
  </si>
  <si>
    <t>MARIA DE OLIVEIRA LIMA</t>
  </si>
  <si>
    <t xml:space="preserve">MARIA DENISE LISBOA BARROS PATRICIO     </t>
  </si>
  <si>
    <t>MARIA DENISE L B PAT</t>
  </si>
  <si>
    <t>MARIA DO AMPARO TELES DA SILVA</t>
  </si>
  <si>
    <t>MERCOSUL CENTRAL PRAÇA.</t>
  </si>
  <si>
    <t>MARIA DO BOM SUCESSO NOBREGA DE MEDEIROS</t>
  </si>
  <si>
    <t>MARIA DO BOM SUCESSO</t>
  </si>
  <si>
    <t xml:space="preserve">MARIA DO CARMO ANDRADE CASTILHO         </t>
  </si>
  <si>
    <t xml:space="preserve">MARIA DO CARMO      </t>
  </si>
  <si>
    <t xml:space="preserve">MARIA DO CARMO BARBOSA DA SILVA         </t>
  </si>
  <si>
    <t>MARIA DO CARMO DA SILVA</t>
  </si>
  <si>
    <t>MARIA DO CARMO DA SILVA CARNEIRO - FERRAGENS</t>
  </si>
  <si>
    <t>O PARAFUSEIRO</t>
  </si>
  <si>
    <t>MARIA DO CARMO DA SILVA SANTOS</t>
  </si>
  <si>
    <t xml:space="preserve">MARIA DO CARMO DOS SANTOS ARMARINHO     </t>
  </si>
  <si>
    <t>MARIA DO CARMO FERREIA DOS SANTOS</t>
  </si>
  <si>
    <t xml:space="preserve">MARIA DO CARMO FREIRE ARAUJO            </t>
  </si>
  <si>
    <t>MARIA DO CARMO M OLIVEIRA TRANSPORTES-ME</t>
  </si>
  <si>
    <t>MARIA DO CARMO</t>
  </si>
  <si>
    <t>MARIA DO CARMO MACENA DOS SANTOS</t>
  </si>
  <si>
    <t>MARIA DO CARMO RODRIGUES LOPES</t>
  </si>
  <si>
    <t>MARIA DO CARNO DOS SANTOS CARDOSO</t>
  </si>
  <si>
    <t>MARIA DO CARMO DOS SANTOS CARDOSO</t>
  </si>
  <si>
    <t>MARIA DO DESTERRO SILVA DE OLIVEIRA</t>
  </si>
  <si>
    <t>MARIA DO LIVRAMENTO COSTA FERNANDES</t>
  </si>
  <si>
    <t>MERCADINHO REAL PREÇO</t>
  </si>
  <si>
    <t>MARIA DO LIVRAMENTO PESSOA DA SILVA - ME</t>
  </si>
  <si>
    <t>MGM - SERVIÇOS EM MOTERES ELETRICOS</t>
  </si>
  <si>
    <t xml:space="preserve">MARIA DO LIVRAMENTO SILVA               </t>
  </si>
  <si>
    <t xml:space="preserve">MARIA DO LIVRAMENTO </t>
  </si>
  <si>
    <t xml:space="preserve">MARIA DO ROSARIO FERNANDES DOS SANTOS   </t>
  </si>
  <si>
    <t xml:space="preserve">MARIA DO ROSARIO    </t>
  </si>
  <si>
    <t>MARIA DO ROSARIO PESSOA SOUZA ME</t>
  </si>
  <si>
    <t xml:space="preserve">MARIA DO SOCOROO ARAUJO MEDEIROS        </t>
  </si>
  <si>
    <t xml:space="preserve">MARIA DO SOCORRO BAIA DE SOUSA          </t>
  </si>
  <si>
    <t xml:space="preserve">MARIA DO SOCORRO    </t>
  </si>
  <si>
    <t xml:space="preserve">MARIA DO SOCORRO BARBOSA                </t>
  </si>
  <si>
    <t>MARIA DO SOCORRO BAR</t>
  </si>
  <si>
    <t>MARIA DO SOCORRO BARROS DA SILVA</t>
  </si>
  <si>
    <t xml:space="preserve">MARIA DO SOCORRO CALDAS DOS SANTOS      </t>
  </si>
  <si>
    <t xml:space="preserve">MARIA DO SOCORRO CIRILO RAMALHO         </t>
  </si>
  <si>
    <t>MARIA DO SOCORRO CIR</t>
  </si>
  <si>
    <t>MARIA DO SOCORRO DE SOUZA SILVA ME</t>
  </si>
  <si>
    <t xml:space="preserve">MARIA DO SOCORRO FILGUEIRA DOS SANTOS   </t>
  </si>
  <si>
    <t>MARIA DO SOCORRO GOMES DA COSTA</t>
  </si>
  <si>
    <t>MARIA DO SOCORRO GOMES VIEIRA DE ALMEIDA-ME</t>
  </si>
  <si>
    <t>MARIA DO SOCORRO GOMES VIEIRA DE ALMEIDA</t>
  </si>
  <si>
    <t>MARIA DO SOCORRO GRANGEIRO LINS</t>
  </si>
  <si>
    <t xml:space="preserve">MARIA DO SOCORRO LAGES DO REGO          </t>
  </si>
  <si>
    <t xml:space="preserve">MARIA S. LAGES      </t>
  </si>
  <si>
    <t>MARIA DO SOCORRO MARTINS SANTOS ME</t>
  </si>
  <si>
    <t>MARIA DO SOCORRO SA LEONCIO</t>
  </si>
  <si>
    <t>MARIA DO SOCORRO SOUSA DE BRITO - EPP</t>
  </si>
  <si>
    <t>MARIA DO SOCORRO SOUZA</t>
  </si>
  <si>
    <t xml:space="preserve">MARIA DO SOCORRO SOUZA DE LIMA          </t>
  </si>
  <si>
    <t>MARIA DO SOCORRO S L</t>
  </si>
  <si>
    <t xml:space="preserve">MARIA DOS SANTOS CAMPOS                 </t>
  </si>
  <si>
    <t xml:space="preserve">MARIA DOSSANTOS     </t>
  </si>
  <si>
    <t>MARIA DOS SANTOS SILVA</t>
  </si>
  <si>
    <t xml:space="preserve">MARIA DULCE DA SILVA                    </t>
  </si>
  <si>
    <t xml:space="preserve">MARIA DULCE         </t>
  </si>
  <si>
    <t>MARIA E. SANTOS SILVA</t>
  </si>
  <si>
    <t>EDILEIDE</t>
  </si>
  <si>
    <t xml:space="preserve">MARIA EDILVA PEREIRA                    </t>
  </si>
  <si>
    <t>MARIA EDILVA PEREIRA</t>
  </si>
  <si>
    <t xml:space="preserve">MARIA EDITE DA SILVA - ME               </t>
  </si>
  <si>
    <t xml:space="preserve">MARIA EDITE         </t>
  </si>
  <si>
    <t>MARIA EDNA DAMASCENO RODRIGUES ME</t>
  </si>
  <si>
    <t>MARIA EDNALVA MACHADO DANTAS ME</t>
  </si>
  <si>
    <t>MARIA EDUARDA COSTA DE CARVALHO</t>
  </si>
  <si>
    <t>MARIA EDUARDA PATRICIO DO NASCIMENTO</t>
  </si>
  <si>
    <t xml:space="preserve">MARIA ELIANE DOS SANTOS SILVA - ME      </t>
  </si>
  <si>
    <t>MARIA ELIANE DOS SAN</t>
  </si>
  <si>
    <t>MARIA ELIANE SILVA MARQUES FERNANDES EIRELI</t>
  </si>
  <si>
    <t>MARIA ELIANE SILVA MARQUES FERNANDES EIR</t>
  </si>
  <si>
    <t>MARIA ELIETE MACARIO DA COSTA</t>
  </si>
  <si>
    <t xml:space="preserve">MARIA ELIETE NOBREGA                    </t>
  </si>
  <si>
    <t xml:space="preserve">MARIA ELIETE        </t>
  </si>
  <si>
    <t>MARIA ELIEZE DOS SANTOS - ME</t>
  </si>
  <si>
    <t>MARIA ELIZA CAMILO DE ALMEIDA</t>
  </si>
  <si>
    <t>MARIA ELIZA CAMILO</t>
  </si>
  <si>
    <t>MARIA ELIZABETH RODRIGUES MUNHOZ</t>
  </si>
  <si>
    <t xml:space="preserve">MARIA ENEUBA PAULO DE OLIVEIRA          </t>
  </si>
  <si>
    <t xml:space="preserve">MARIA ENEUBA        </t>
  </si>
  <si>
    <t xml:space="preserve">MARIA ESTELA NUNES DA SILVA             </t>
  </si>
  <si>
    <t xml:space="preserve">MARIA ESTELA        </t>
  </si>
  <si>
    <t>MARIA EUGENIA RAMOS DA SILVA</t>
  </si>
  <si>
    <t>MARIA EUNICE COSTA DE SOUZA</t>
  </si>
  <si>
    <t xml:space="preserve">MARIA EUNICE OLIVEIRA DA SILVA          </t>
  </si>
  <si>
    <t>MARIA EUNICE OLIVEIR</t>
  </si>
  <si>
    <t xml:space="preserve">16.083.889-4      </t>
  </si>
  <si>
    <t xml:space="preserve">MARIA FELIX DE SOUZA                    </t>
  </si>
  <si>
    <t xml:space="preserve">MARIA FELIX         </t>
  </si>
  <si>
    <t>MARIA FERNANDES DE LIMA - ME</t>
  </si>
  <si>
    <t>MARIA FERNANDES FELIX DE LIMA</t>
  </si>
  <si>
    <t>MARIA FERREIRA LEITE ME</t>
  </si>
  <si>
    <t xml:space="preserve">MARIA FIRMINO CARLOS - ME               </t>
  </si>
  <si>
    <t xml:space="preserve">MARIA FIRMINO       </t>
  </si>
  <si>
    <t xml:space="preserve">MARIA FLAVIA MENDES DE FIGUEIREDO       </t>
  </si>
  <si>
    <t xml:space="preserve">MARIA FLAVIA MENDES </t>
  </si>
  <si>
    <t xml:space="preserve">MARIA FRANCINEIDE SABINO </t>
  </si>
  <si>
    <t>MARIA FRANCISCA DE OLIVEIRA SOUSA - ME</t>
  </si>
  <si>
    <t>MARIA FRANCISNALDA QUEIROZ MEDEIROS MARINHO</t>
  </si>
  <si>
    <t>MARIA FRANCISNALDA QUEIROZ</t>
  </si>
  <si>
    <t>MARIA GABRIELA SARAIVA BOTELHO DE OLIVEIRA 05618900483</t>
  </si>
  <si>
    <t>MARIA GABRIELA SARAIVA</t>
  </si>
  <si>
    <t xml:space="preserve">MARIA GOMES DE SOUSA                    </t>
  </si>
  <si>
    <t xml:space="preserve">MARIA GOMES         </t>
  </si>
  <si>
    <t>MARIA GORETTE CASIMIRO DE ANDRADE &amp; CIA LTDA</t>
  </si>
  <si>
    <t>MARIA HELENA DA SILVA</t>
  </si>
  <si>
    <t>MARIA HELENA PEREIRA SANTOS</t>
  </si>
  <si>
    <t xml:space="preserve">MARIA HELENA SOARES LEITE SILVA         </t>
  </si>
  <si>
    <t xml:space="preserve">MARIA HELENA SOARES </t>
  </si>
  <si>
    <t xml:space="preserve">MARIA HOSANA DE OLIVEIRA                </t>
  </si>
  <si>
    <t xml:space="preserve">MARIA HOSANA        </t>
  </si>
  <si>
    <t>MARIA IDALIA COSTA COLLETO - ME</t>
  </si>
  <si>
    <t>MOTORADIO SANTOS</t>
  </si>
  <si>
    <t>MARIA ILDENY LINS DO NASCIMENTO</t>
  </si>
  <si>
    <t>PROTEC-PB</t>
  </si>
  <si>
    <t>MARIA INGRID FERREIRA GUIMARAES</t>
  </si>
  <si>
    <t>MARIA IONEIDE GONÇALVES DA SILVA</t>
  </si>
  <si>
    <t>MARIA IONEIDE</t>
  </si>
  <si>
    <t xml:space="preserve">MARIA ISABEL BARBOSA LEAL DE MELO ME               </t>
  </si>
  <si>
    <t xml:space="preserve">MARIA ISABEL        </t>
  </si>
  <si>
    <t>MARIA IVANEIDE DE OLIVEIRA</t>
  </si>
  <si>
    <t>MARIA IVONETE HENRIQUE DE LIMA</t>
  </si>
  <si>
    <t xml:space="preserve">MARIA IZABEL CABRAL FEITOSA             </t>
  </si>
  <si>
    <t xml:space="preserve">MARIA IZABEL        </t>
  </si>
  <si>
    <t>Cacimba de Areia</t>
  </si>
  <si>
    <t>MARIA IZETE VALDIVINO DE SOUZA - ME</t>
  </si>
  <si>
    <t>MARIA JACIRA DE OLIVEIRA GUIMARAES</t>
  </si>
  <si>
    <t xml:space="preserve">MARIA JOSE ARAUJO DIAS-ME               </t>
  </si>
  <si>
    <t xml:space="preserve">MARIA JOSE          </t>
  </si>
  <si>
    <t xml:space="preserve">MARIA JOSE BARBOSA PEREIRA              </t>
  </si>
  <si>
    <t>MARIA JOSE BARBOSA P</t>
  </si>
  <si>
    <t>MARIA JOSE BARBOSA PEREIRA - ME.</t>
  </si>
  <si>
    <t>MARIA JOSE BARBOSA USINAGEM E MANUTENÇÃO</t>
  </si>
  <si>
    <t>GUSMAN - USINAGEM E MANUTENCAO</t>
  </si>
  <si>
    <t>MARIA JOSE BERNARDINO DA SILVA</t>
  </si>
  <si>
    <t xml:space="preserve">MARIA JOSE CASADO DE AZEVEDO            </t>
  </si>
  <si>
    <t>MARIA JOSE CESARIO DOS SANTOS</t>
  </si>
  <si>
    <t>MARIA JOSE CORDEIRO DANTAS</t>
  </si>
  <si>
    <t>16163465-6</t>
  </si>
  <si>
    <t xml:space="preserve">MARIA JOSE CORLETT LEITE                </t>
  </si>
  <si>
    <t>MARIA JOSE CORTEZ DE QUEIROZ RODRIGUES</t>
  </si>
  <si>
    <t>MARIA JOSE CORTEZ DE QUEIROZ</t>
  </si>
  <si>
    <t>MARIA JOSE DA SILVA</t>
  </si>
  <si>
    <t xml:space="preserve">MARIA JOSE DA SILVA                     </t>
  </si>
  <si>
    <t xml:space="preserve">MARIA JOSE DA SILVA COSTA MINIMERCADOS  </t>
  </si>
  <si>
    <t>MARIA JOSE DA SILVA FARDAMENTOS-EPP</t>
  </si>
  <si>
    <t xml:space="preserve">MARIA JOSE DA SILVA SANTOS              </t>
  </si>
  <si>
    <t xml:space="preserve">MARAI JOSE DA SILVA </t>
  </si>
  <si>
    <t xml:space="preserve">MARIA JOSE DE LIMA SANTOS               </t>
  </si>
  <si>
    <t xml:space="preserve">MARIA JOSE DE PAIVA SOUZA               </t>
  </si>
  <si>
    <t xml:space="preserve">MARIA JOSE DE SOUZA                     </t>
  </si>
  <si>
    <t>MARIA JOSE  DE SOUZA</t>
  </si>
  <si>
    <t xml:space="preserve">16.133.233-1      </t>
  </si>
  <si>
    <t xml:space="preserve">MARIA JOSE DO NASCIMENTO SILVA          </t>
  </si>
  <si>
    <t>MARIA JOSE NASCIMENT</t>
  </si>
  <si>
    <t xml:space="preserve">MARIA JOSE DOS SANTOS                   </t>
  </si>
  <si>
    <t>MARIA JOSE DOS SANTO</t>
  </si>
  <si>
    <t xml:space="preserve">MARIA JOSE FERREIRA ALVES               </t>
  </si>
  <si>
    <t xml:space="preserve">MARIA JOSE FIRMINO - ME                 </t>
  </si>
  <si>
    <t>MARIA JOSE GALDINO DA SILVA</t>
  </si>
  <si>
    <t xml:space="preserve">MARIA JOSE GONCALVES DA SILVA           </t>
  </si>
  <si>
    <t>MARIA JOSE GONCALVES</t>
  </si>
  <si>
    <t xml:space="preserve">16.172.562-7      </t>
  </si>
  <si>
    <t>MARIA JOSE MACEDO FERREIRA</t>
  </si>
  <si>
    <t>MARIA JOSE NASCIMENTO SANTOS DE SOUZA</t>
  </si>
  <si>
    <t xml:space="preserve">MARIA JOSE QUEIROZ GONCALVES            </t>
  </si>
  <si>
    <t xml:space="preserve">MARIA JOSE SANTOS MARTINS               </t>
  </si>
  <si>
    <t xml:space="preserve">MARIA JOSE SILVA DE CARVALHO            </t>
  </si>
  <si>
    <t xml:space="preserve">MARIA JOSE DA SILVA </t>
  </si>
  <si>
    <t xml:space="preserve">16.166.669-8      </t>
  </si>
  <si>
    <t xml:space="preserve">MARIA JOSE SOUSA SANTOS                 </t>
  </si>
  <si>
    <t xml:space="preserve">MARIA JOSELMA ALVES PEREIRA             </t>
  </si>
  <si>
    <t xml:space="preserve">MARIA JOSELMA       </t>
  </si>
  <si>
    <t>MARIA JOSIANE RIBEIRO - ME</t>
  </si>
  <si>
    <t xml:space="preserve">MARIA JUDITH DE ARAUJO SANTOS ME        </t>
  </si>
  <si>
    <t xml:space="preserve">MARIA JUDITH        </t>
  </si>
  <si>
    <t xml:space="preserve">16.070.189-9      </t>
  </si>
  <si>
    <t>MARIA JULIA SOARES NASCIMENTO DOS SANTOS</t>
  </si>
  <si>
    <t xml:space="preserve">MARIA JULIA         </t>
  </si>
  <si>
    <t>MARIA LAINE LIMA DA SILVA</t>
  </si>
  <si>
    <t xml:space="preserve">MARIA LAUDICEIA DA SILVA SANTOS         </t>
  </si>
  <si>
    <t xml:space="preserve">MARIA LAUDICEIA     </t>
  </si>
  <si>
    <t>MARIA LINDALVA DE MORAES - ME</t>
  </si>
  <si>
    <t>MARIA LINDALVA</t>
  </si>
  <si>
    <t>MARIA LOPES CARNEIRO</t>
  </si>
  <si>
    <t xml:space="preserve">MARIA LUCIA BARBOSA ARAUJO              </t>
  </si>
  <si>
    <t xml:space="preserve">MARIA LUCIA BARBOSA </t>
  </si>
  <si>
    <t xml:space="preserve">MARIA LUCIA CARNEIRO DUARTE             </t>
  </si>
  <si>
    <t xml:space="preserve">MARIA LUCIA         </t>
  </si>
  <si>
    <t xml:space="preserve">MARIA LUCIA DE SOUZA NASCIMENTO         </t>
  </si>
  <si>
    <t>MARIA LUCIA DE SOUZA</t>
  </si>
  <si>
    <t xml:space="preserve">MARIA LUCIA DELFINO DA SILVA            </t>
  </si>
  <si>
    <t xml:space="preserve">16.133.658-2      </t>
  </si>
  <si>
    <t>MARIA LUCIANA DA SILVA</t>
  </si>
  <si>
    <t>MARIA LUCIENE DA COSTA CHAVES ARAUJO ME</t>
  </si>
  <si>
    <t>MARIA LUCIENE</t>
  </si>
  <si>
    <t xml:space="preserve">MARIA LUCIENE DANTAS                    </t>
  </si>
  <si>
    <t xml:space="preserve">MARIA LUCINEIDE     </t>
  </si>
  <si>
    <t>MARIA LUCIMAR DE MACEDO ARAUJO</t>
  </si>
  <si>
    <t>MARIA LUCIMAR LIMA SILVA - ME</t>
  </si>
  <si>
    <t xml:space="preserve">MARIA LUCINEIDE SOUZA DE ARAUJO         </t>
  </si>
  <si>
    <t xml:space="preserve">MARIA LUIZA BORBOREMA SAMPAIO           </t>
  </si>
  <si>
    <t>MARIA  LUIZA BORBORE</t>
  </si>
  <si>
    <t>MARIA LUIZA RODRIGUES</t>
  </si>
  <si>
    <t xml:space="preserve">MARIA MACILENE DOMINGOS DA SILVA        </t>
  </si>
  <si>
    <t xml:space="preserve">MARIA MACILENE      </t>
  </si>
  <si>
    <t>MARIA MADALENA PEREIRA CHAVES</t>
  </si>
  <si>
    <t xml:space="preserve">MARIA MADALENA </t>
  </si>
  <si>
    <t>MARIA MARLENE GONÇALVES DA SILVA EIRELI ME</t>
  </si>
  <si>
    <t xml:space="preserve">MARIA MARLENE GONÇALVES DA SILVA EIRELI </t>
  </si>
  <si>
    <t>MARIA MARLUCE DE MELO VASCONCELOS CASTRO</t>
  </si>
  <si>
    <t>MARIA MARLUCE</t>
  </si>
  <si>
    <t xml:space="preserve">MARIA MARTA DA CONCEICAO                </t>
  </si>
  <si>
    <t>MARIA MARTA DA COCEI</t>
  </si>
  <si>
    <t>MARIA MIRIAN PAULO</t>
  </si>
  <si>
    <t>MERCADINHO SANTA RITA II</t>
  </si>
  <si>
    <t>Sítio Novo</t>
  </si>
  <si>
    <t xml:space="preserve">MARIA MONICA DA SILVA MEDEIROS          </t>
  </si>
  <si>
    <t>MARIA MONIDA CA SILV</t>
  </si>
  <si>
    <t xml:space="preserve">16171882-5        </t>
  </si>
  <si>
    <t>MARIA NEUMA DE SOUZA BARROS</t>
  </si>
  <si>
    <t xml:space="preserve">MARIA NILDE DA SILVA                    </t>
  </si>
  <si>
    <t>MARIA NILDE DA SILVA</t>
  </si>
  <si>
    <t>MARIA ONEIDE GOMES DOS SANTOS</t>
  </si>
  <si>
    <t>MARIA OZETE DO NASCIMENTO ALVES</t>
  </si>
  <si>
    <t>MARIA P DA SILVA COMPRESSORES - ME</t>
  </si>
  <si>
    <t xml:space="preserve">SAM REFRIGERAÇÃO E COMPRESSORES </t>
  </si>
  <si>
    <t xml:space="preserve">MARIA PATRICIA PONTES RIBEIRO FELIPE    </t>
  </si>
  <si>
    <t xml:space="preserve">MARIA PATRICIA      </t>
  </si>
  <si>
    <t xml:space="preserve">16.154.547-5      </t>
  </si>
  <si>
    <t>MARIA PATRICIA PONTES RIBEIRO FELIPE LTDA</t>
  </si>
  <si>
    <t xml:space="preserve">MARIA PINHEIRO DOS SANTOS               </t>
  </si>
  <si>
    <t>MARIA PINHEIRO DOS S</t>
  </si>
  <si>
    <t>MARIA PRAXEDES DE ARAUJO ME</t>
  </si>
  <si>
    <t>MARIA RAQUEL RIBEIRO COSTA</t>
  </si>
  <si>
    <t xml:space="preserve">MARIA RITA BARBOSA DA SILVA             </t>
  </si>
  <si>
    <t xml:space="preserve">MARIA RITA          </t>
  </si>
  <si>
    <t xml:space="preserve">MARIA ROCENY VALENTIM M. DOS SANTOS ME  </t>
  </si>
  <si>
    <t xml:space="preserve">MARIA ROCYNY        </t>
  </si>
  <si>
    <t xml:space="preserve">MARIA ROSANGELA DAS NEVES SANTOS        </t>
  </si>
  <si>
    <t xml:space="preserve">MARIA ROSANGELA     </t>
  </si>
  <si>
    <t>MARIA ROSELIA DE MELO SOUSA</t>
  </si>
  <si>
    <t xml:space="preserve">MARIA SALETE DA SILVA                   </t>
  </si>
  <si>
    <t xml:space="preserve">MARIA SALETE        </t>
  </si>
  <si>
    <t xml:space="preserve">MARIA SALETE MELO NASCIMENTO            </t>
  </si>
  <si>
    <t>MARIA SALETE PESSOA CAVALCANTI</t>
  </si>
  <si>
    <t xml:space="preserve">ANDRESSA AUTO PEÇAS </t>
  </si>
  <si>
    <t xml:space="preserve">MARIA SALETE SILVA VIEIRA               </t>
  </si>
  <si>
    <t xml:space="preserve">MARIA SELMA DE LIMA CRUZ                </t>
  </si>
  <si>
    <t xml:space="preserve">MARIA SELMA         </t>
  </si>
  <si>
    <t xml:space="preserve">MARIA SERRATE CORREIA DA SILVA OLIVEIRA </t>
  </si>
  <si>
    <t xml:space="preserve">MARIA SERRATE       </t>
  </si>
  <si>
    <t>MARIA SHEILA DA SILVA</t>
  </si>
  <si>
    <t>S &amp; S SERIGRAFIA</t>
  </si>
  <si>
    <t>MARIA SILVA ESTEVAM DE AGUIAR</t>
  </si>
  <si>
    <t>MARIA SILVA LOPES TURCHETTO ME</t>
  </si>
  <si>
    <t>FASTMAQ EMPILHADEIRAS</t>
  </si>
  <si>
    <t>MARIA SILVIA DARIA ALVES - ME</t>
  </si>
  <si>
    <t>MARIA SINETE DE ALMEIDA</t>
  </si>
  <si>
    <t xml:space="preserve">MARIA SOLANGE BARBOSA                   </t>
  </si>
  <si>
    <t xml:space="preserve">MARIA SOLANGE       </t>
  </si>
  <si>
    <t xml:space="preserve">MARIA SUELDA ALMEIDA                    </t>
  </si>
  <si>
    <t>MARIA SUELI MACEDO PEREIRA</t>
  </si>
  <si>
    <t>MARIA SULENE DANTAS SARMENTO</t>
  </si>
  <si>
    <t>Uiraúna</t>
  </si>
  <si>
    <t>MARIA THAISA LINS DO NASCIMENTO-ME</t>
  </si>
  <si>
    <t>MARIA VALDICELIA JUSTINO DE ARAUJO</t>
  </si>
  <si>
    <t xml:space="preserve">MARIA VALDICELIA JUSTINO DE ARAUJO </t>
  </si>
  <si>
    <t>MARIA VALQUIRIA VICENTE DA SILVA</t>
  </si>
  <si>
    <t>MARIA VANDERLEIA DA SILVA LIMA</t>
  </si>
  <si>
    <t>MARIA VANIA DE FREITAS OLIVEIRA ME</t>
  </si>
  <si>
    <t>MARIA VERONICA CRUZ DE FREITAS</t>
  </si>
  <si>
    <t>OTICA NAIANY</t>
  </si>
  <si>
    <t xml:space="preserve">MARIA VERONICA DA SILVA                 </t>
  </si>
  <si>
    <t xml:space="preserve">MARIA VERONICA      </t>
  </si>
  <si>
    <t>MARIA VIEIRA DO NASCIMENTO</t>
  </si>
  <si>
    <t>MARIA ZELIA PIRES DA SILVA ME</t>
  </si>
  <si>
    <t xml:space="preserve">MARIA ZENAIDE DIAS DE ARAUJO            </t>
  </si>
  <si>
    <t xml:space="preserve">MARIA ZENAIDE       </t>
  </si>
  <si>
    <t xml:space="preserve">16.177.844-5      </t>
  </si>
  <si>
    <t>MARIANA BAUTE TRANSPORTES LTDA ME</t>
  </si>
  <si>
    <t xml:space="preserve">MARIANA DA NOBREGA MAIA CRISPIM EPP     </t>
  </si>
  <si>
    <t xml:space="preserve">MARIANA DA NOBREGA  </t>
  </si>
  <si>
    <t>MARIANA LIDIA RUFINO DE ATAIDE MONTEIRO</t>
  </si>
  <si>
    <t>MARIANA MARINO BERNARDO</t>
  </si>
  <si>
    <t>MARIANNA HEMYLE ALMEIDA SILVA</t>
  </si>
  <si>
    <t>COMBTE ALMEIDA</t>
  </si>
  <si>
    <t>MARIANO E SILVA COMERCIO DE PRODUTOS ALIMENTICIOS LTDA - ME.</t>
  </si>
  <si>
    <t>MARIANO E SILVA COMERCIO DE PRODUTOS ALI</t>
  </si>
  <si>
    <t xml:space="preserve">MARIANO NOBRE SOARES                    </t>
  </si>
  <si>
    <t>MARIANO NOBRE SOARES</t>
  </si>
  <si>
    <t>MARICELIA CORREIA DA SILVA - ME</t>
  </si>
  <si>
    <t>MARICELIA DOS SANTOS DANTAS</t>
  </si>
  <si>
    <t xml:space="preserve">MARILEIDE BARROS DA SILVA               </t>
  </si>
  <si>
    <t xml:space="preserve">MARILEIDE           </t>
  </si>
  <si>
    <t xml:space="preserve">16.120.320-5      </t>
  </si>
  <si>
    <t xml:space="preserve">MARILEIDE DE ARAUJO                     </t>
  </si>
  <si>
    <t xml:space="preserve">MARILEIDE DE ARAUJO </t>
  </si>
  <si>
    <t>MARILEIDE FERREIRA DE LIMA</t>
  </si>
  <si>
    <t xml:space="preserve">MARILEIDE LOPES DA SILVA                </t>
  </si>
  <si>
    <t xml:space="preserve">MARILEIDE LOPES     </t>
  </si>
  <si>
    <t>MARILIA NATHALIA DA SILVA MELO ME</t>
  </si>
  <si>
    <t xml:space="preserve">MARILUCE SOUZA SILVA                    </t>
  </si>
  <si>
    <t>MARILUCE SOUZA SILVA</t>
  </si>
  <si>
    <t xml:space="preserve">MARINALDO ALVES COSTA                   </t>
  </si>
  <si>
    <t xml:space="preserve">MARINALDO  ALVES C  </t>
  </si>
  <si>
    <t>MARINALDO ALVES DA SILVA</t>
  </si>
  <si>
    <t xml:space="preserve">MARINALDO ALVES DE SOUZA </t>
  </si>
  <si>
    <t>MARINALDO ANTONIO DO NASCIMENTO</t>
  </si>
  <si>
    <t>CHURRASCARIA SABOREAR</t>
  </si>
  <si>
    <t xml:space="preserve">MARINALDO DA SILVA HONORIO              </t>
  </si>
  <si>
    <t xml:space="preserve">MARINALDO DA SILVA  </t>
  </si>
  <si>
    <t xml:space="preserve">16.148.772-6      </t>
  </si>
  <si>
    <t xml:space="preserve">MARINALDO LIMA DA SILVA - ME            </t>
  </si>
  <si>
    <t xml:space="preserve">MARINALDO  LIMA     </t>
  </si>
  <si>
    <t xml:space="preserve">MARINALVA DE OLIVEIRA                   </t>
  </si>
  <si>
    <t>MARINALVA DE OLIVEIR</t>
  </si>
  <si>
    <t xml:space="preserve">MARINALVA DOS PRAZERES                  </t>
  </si>
  <si>
    <t>MARINALVA DOS PRAZER</t>
  </si>
  <si>
    <t>MARINALVA FERREIRA PONTES</t>
  </si>
  <si>
    <t xml:space="preserve">MARINALVA MIZAEL DE SOUZA ANDRADE       </t>
  </si>
  <si>
    <t xml:space="preserve">MARINALVA MIZAEL    </t>
  </si>
  <si>
    <t>MARINALVA RAFAEL GOMES ME</t>
  </si>
  <si>
    <t xml:space="preserve">MARINALVA VALERIO DA COSTA SILVA - ME   </t>
  </si>
  <si>
    <t xml:space="preserve">MARINALVA  VALERIO  </t>
  </si>
  <si>
    <t xml:space="preserve">MARINEIDE FERREIRA DA SILVA             </t>
  </si>
  <si>
    <t>MARINEIDE FERREIRA D</t>
  </si>
  <si>
    <t xml:space="preserve">MARINEIDE PEREIRA RAFAEL                </t>
  </si>
  <si>
    <t>MARINEIDE PEREIRA RA</t>
  </si>
  <si>
    <t>MARINES AZEVEDO DE MEDEIROS - ME</t>
  </si>
  <si>
    <t xml:space="preserve">MARINESIO BERNARDO DE LIMA              </t>
  </si>
  <si>
    <t>MARINESIO BERNARDINO</t>
  </si>
  <si>
    <t xml:space="preserve">MARINESIO DA ROCHA MACIEIRA             </t>
  </si>
  <si>
    <t xml:space="preserve">MARINESIO           </t>
  </si>
  <si>
    <t>MARINESIO SERAFIM DE ALMEIDA</t>
  </si>
  <si>
    <t>MARINETE DOS SANTOS LIMA</t>
  </si>
  <si>
    <t>MARINEVES DE OLIVEIRA COSTA PEREIRA ME</t>
  </si>
  <si>
    <t xml:space="preserve">MARINEZ BATISTA EGIDIO                  </t>
  </si>
  <si>
    <t xml:space="preserve">MARINEZ BATISTA     </t>
  </si>
  <si>
    <t xml:space="preserve">MARINEZ DA SILVA LIMA                   </t>
  </si>
  <si>
    <t xml:space="preserve">MARINEZ DA SILVA    </t>
  </si>
  <si>
    <t>MARINEZ PEREIRA FIDELIS</t>
  </si>
  <si>
    <t>MARINHO COMERCIAL LTDA</t>
  </si>
  <si>
    <t>MARIO &amp; FILHO COMERCAL DE ALIMETNOS LTDA</t>
  </si>
  <si>
    <t>MARIO &amp; FILHO COMERCAL</t>
  </si>
  <si>
    <t>MARIO ANDRADE FERREIRA</t>
  </si>
  <si>
    <t>MARIO ARTUR COMERCIAL DE ALIMENTOS EIRELI</t>
  </si>
  <si>
    <t xml:space="preserve">MARIO &amp; FILHO       </t>
  </si>
  <si>
    <t xml:space="preserve">20.200.528-3      </t>
  </si>
  <si>
    <t>MARIO SERGIO FERREIRA PONTES 02442202476</t>
  </si>
  <si>
    <t>COMERCIAL J. DIAS</t>
  </si>
  <si>
    <t>MARISVALDO NOBREGA DE MEDEIROS ME</t>
  </si>
  <si>
    <t>MARIVALDO-153 IRRIG.STO ANTONIO</t>
  </si>
  <si>
    <t>MARIVAN ANDRE DA SILVA</t>
  </si>
  <si>
    <t>MARIVAN SANTOS SILVA</t>
  </si>
  <si>
    <t>MARIVANE DE MEDEIROS OLIVEIRA</t>
  </si>
  <si>
    <t xml:space="preserve">MARIZA EVANGELISTA CAVALCANTI           </t>
  </si>
  <si>
    <t>MARIZA EVANGELISTA C</t>
  </si>
  <si>
    <t>MARIZA INDUSTRIA E COM. DA AMAZONIA LTDA</t>
  </si>
  <si>
    <t>MARIZA IND. E COM DA</t>
  </si>
  <si>
    <t>MARIZANGELA ALVES DA SILVA</t>
  </si>
  <si>
    <t>MARIZETE JOSEFA DOS SANTOS</t>
  </si>
  <si>
    <t>MARKET BRASIL MINIMERCADOS COMERCIO DE ALIMENTOS LTDA</t>
  </si>
  <si>
    <t xml:space="preserve">MARKET BRASIL </t>
  </si>
  <si>
    <t>MARLE &amp; BENDER LTDA EPP</t>
  </si>
  <si>
    <t>CYTELAS</t>
  </si>
  <si>
    <t xml:space="preserve">MARLENE CAVALCANTE DE PONTES            </t>
  </si>
  <si>
    <t xml:space="preserve">MARLENE CAVALCANTE  </t>
  </si>
  <si>
    <t>MARLEUSA PEREIRA DE OLIVEIRA ME</t>
  </si>
  <si>
    <t xml:space="preserve">MARLI VIEIRA CARNEIRO                   </t>
  </si>
  <si>
    <t xml:space="preserve">MARLI VIEIRA        </t>
  </si>
  <si>
    <t xml:space="preserve">MARLUCE CORREIA BATISTA NUNES           </t>
  </si>
  <si>
    <t xml:space="preserve">MARLUCE             </t>
  </si>
  <si>
    <t xml:space="preserve">MARLUCE VIEIRA CARNEIRO                 </t>
  </si>
  <si>
    <t xml:space="preserve">MARLUCE VIEIRA      </t>
  </si>
  <si>
    <t>MARLUVAS CALÇADOS DE SEGURANÇA LTDA</t>
  </si>
  <si>
    <t>MARLUVAS CALÇADOS</t>
  </si>
  <si>
    <t>Oliveira</t>
  </si>
  <si>
    <t xml:space="preserve">MARLUVAS CALCADOS DE SEGURANCA LTDA     </t>
  </si>
  <si>
    <t>MARLUVAS</t>
  </si>
  <si>
    <t>Dores de Campos</t>
  </si>
  <si>
    <t>MARLUVAS EQUIPAMENTOS DE SEGURANÇA LTDA</t>
  </si>
  <si>
    <t>MARLUVAS EQUIPAMENTOS</t>
  </si>
  <si>
    <t>Três Corações</t>
  </si>
  <si>
    <t xml:space="preserve">MARLY BARBOSA DA COSTA POUSADA DAS OCAS </t>
  </si>
  <si>
    <t xml:space="preserve">POUSADA DAS OCAS    </t>
  </si>
  <si>
    <t xml:space="preserve">MARLY SANTOS BEZERRA                    </t>
  </si>
  <si>
    <t xml:space="preserve">MARLY               </t>
  </si>
  <si>
    <t>MARMOGRAN PB</t>
  </si>
  <si>
    <t xml:space="preserve">MARNILDO QUARESMA PONTES                </t>
  </si>
  <si>
    <t xml:space="preserve">MARINALDO QUARESMA  </t>
  </si>
  <si>
    <t>MAROLINDA TURISMO LTDA</t>
  </si>
  <si>
    <t>MAROLINDA TURISMO</t>
  </si>
  <si>
    <t xml:space="preserve">MARQUIP COM. E REPRES. LTDA             </t>
  </si>
  <si>
    <t>MARQUIP</t>
  </si>
  <si>
    <t>MARSUELO RODRIGUES BARRETO</t>
  </si>
  <si>
    <t>MARTA CORDEIRO DOS SANTOS RODRIGUES ME</t>
  </si>
  <si>
    <t>MARTA CORDEIRO</t>
  </si>
  <si>
    <t xml:space="preserve">MARTA DE SOUZA SILVA                    </t>
  </si>
  <si>
    <t xml:space="preserve">MARTA               </t>
  </si>
  <si>
    <t xml:space="preserve">MARTA LUCILA ROLIM FURTADO              </t>
  </si>
  <si>
    <t xml:space="preserve">MARTA MARIA FARIAS DOS SANTOS           </t>
  </si>
  <si>
    <t xml:space="preserve">MARTA MARIA         </t>
  </si>
  <si>
    <t xml:space="preserve">MARTHA ANGELA DE FIGUEIREDO             </t>
  </si>
  <si>
    <t>MARTHA ANGELA DE FIG</t>
  </si>
  <si>
    <t>MARTIENE COSTA DE ALMEIDA</t>
  </si>
  <si>
    <t>MARTIN ENGINEERING LT</t>
  </si>
  <si>
    <t>MARTIN SPROCKET &amp; GEAR BRASIL ENGRENAGENS LTDA</t>
  </si>
  <si>
    <t>Artur Nogueira</t>
  </si>
  <si>
    <t xml:space="preserve">MARTINELI COMERCIAL LTDA                </t>
  </si>
  <si>
    <t xml:space="preserve">MARTINELI           </t>
  </si>
  <si>
    <t xml:space="preserve">664.023.327-113   </t>
  </si>
  <si>
    <t>MARTINIANO DE PONTES PEREIRA - ME</t>
  </si>
  <si>
    <t xml:space="preserve">MARTINO E VICENZO LTDA                  </t>
  </si>
  <si>
    <t xml:space="preserve">MARTINO             </t>
  </si>
  <si>
    <t>MARTINS AUTO PEÇAS LTDA</t>
  </si>
  <si>
    <t>16.081.940-7</t>
  </si>
  <si>
    <t>MARTINS CARVALHO LTDA EPP</t>
  </si>
  <si>
    <t xml:space="preserve">MARTINS E NOBREGA                       </t>
  </si>
  <si>
    <t xml:space="preserve">MARTINS             </t>
  </si>
  <si>
    <t>MARTORANO EVENTOS ESPORTIVOS LTDA</t>
  </si>
  <si>
    <t xml:space="preserve">MARTORANO </t>
  </si>
  <si>
    <t>MARVITUBOS TUBOS E PEÇAS HIDRAULICAS LTDA</t>
  </si>
  <si>
    <t>MARVITUBOS TUBOS</t>
  </si>
  <si>
    <t>MARX HASSLER NASCIMENTO GUEDES</t>
  </si>
  <si>
    <t>M.A.S COMPRESSORES E REFRIGERACAO LTDA</t>
  </si>
  <si>
    <t>DELCOMP REFRIGERACAO</t>
  </si>
  <si>
    <t xml:space="preserve">MASA - MECANIZACAO AGRICOLA LTDA        </t>
  </si>
  <si>
    <t xml:space="preserve">MASA                </t>
  </si>
  <si>
    <t>MASSAS JUCURUTU INDUSTRIA DE PANIFICAÇAO</t>
  </si>
  <si>
    <t>MASSEY FERGUSON ADM.CONSORCIOS LTDA</t>
  </si>
  <si>
    <t>MASSEY FERGUSON CONSORCIOS</t>
  </si>
  <si>
    <t>MASTER AR CONDICIONADO LTDA</t>
  </si>
  <si>
    <t>MASTER  AR CONCIONADO</t>
  </si>
  <si>
    <t>MASTER ELETRONICA DE BRINQUEDOS LTDA</t>
  </si>
  <si>
    <t>LASER ELETRO</t>
  </si>
  <si>
    <t>MASTER ELETRONICA E BRINQUEDOS LTDA</t>
  </si>
  <si>
    <t xml:space="preserve">MASTER MATERIAIS ELETRICOS LTDA         </t>
  </si>
  <si>
    <t>MASTER MAT. ELETRICO</t>
  </si>
  <si>
    <t xml:space="preserve">MASTER PACK COM E ASSIST TECNICA LTDA   </t>
  </si>
  <si>
    <t xml:space="preserve">MASTER PACK         </t>
  </si>
  <si>
    <t>MASTER SUPERMERCADOS LTDA EPP</t>
  </si>
  <si>
    <t>MASTER TEC LTDA</t>
  </si>
  <si>
    <t>MASTER TEC</t>
  </si>
  <si>
    <t>MASTERGAS DISTRIBUIDORA E SERVIÇOS LTDA</t>
  </si>
  <si>
    <t xml:space="preserve">MASTERQUIP COMERCIO DE EQUIP. IND. LTDA </t>
  </si>
  <si>
    <t xml:space="preserve">MASTERQUIP          </t>
  </si>
  <si>
    <t>MASTOCLIM CENTRO DE DIAGNOSTICO POR IMAGEM DA PARAIBA S/S LTDA</t>
  </si>
  <si>
    <t>MASTOCLIM</t>
  </si>
  <si>
    <t>MASTROLUB COMERCIO ATACADISTA DE MAQUINAS E EQUIP.  EIRELI</t>
  </si>
  <si>
    <t>MASTROLUB</t>
  </si>
  <si>
    <t>MATA REDONDA SUPERMERCADOS LTDA</t>
  </si>
  <si>
    <t>MATEUS DA S. MESSIAS APOIO &amp; VENDAS - ME</t>
  </si>
  <si>
    <t>APOIO &amp; VENDAS</t>
  </si>
  <si>
    <t>MATEUS DE MEDEIROS SILVA</t>
  </si>
  <si>
    <t>MATEUS DO CARMO SOUZA</t>
  </si>
  <si>
    <t>MATEUS DO CARMO</t>
  </si>
  <si>
    <t>MATEUS GALDINO DA SILVA</t>
  </si>
  <si>
    <t>MATEUS SUPERMERCADOS LTDA</t>
  </si>
  <si>
    <t>MIX MATEUS</t>
  </si>
  <si>
    <t>MATEUS SUPERMERCADOS S.A</t>
  </si>
  <si>
    <t>MATEUS SUPERMERCADOS</t>
  </si>
  <si>
    <t>MATHEUS DANTAS MOREIRA DA SILVA</t>
  </si>
  <si>
    <t>MATHEUS EDUARDO ALVES RODRIGUES</t>
  </si>
  <si>
    <t>MATHEUS EDUARDO</t>
  </si>
  <si>
    <t xml:space="preserve">MATHEUS NUNES GONCALVES </t>
  </si>
  <si>
    <t>MATHEUS RODRIGUES DA SILVA BARBOSA</t>
  </si>
  <si>
    <t>MATHEUS SILVA DE OLIVEIRA ME</t>
  </si>
  <si>
    <t>MATHEUS SILVA DO NASCIMENTO</t>
  </si>
  <si>
    <t>MATHEUS SILVA FREITAS</t>
  </si>
  <si>
    <t>MATHEUS SOUSA PEIXOTO</t>
  </si>
  <si>
    <t>MATISA MAQ DE COST E EMPACOT LTDA</t>
  </si>
  <si>
    <t>MATOS AGRICOLA LTDA</t>
  </si>
  <si>
    <t>MATRYX E COM DE INSUMOS PARA TRATAMENTO DE AGUA LTDA</t>
  </si>
  <si>
    <t>MATRYX E COM DE INSUMOS</t>
  </si>
  <si>
    <t>MAURI JOAQUIM DA SILVA</t>
  </si>
  <si>
    <t xml:space="preserve">MAURICEA ALIMENTOS DO NORDESTE LTDA     </t>
  </si>
  <si>
    <t xml:space="preserve">MAURICEA            </t>
  </si>
  <si>
    <t>MAURICEA DA SILVA COSTA 65147952420</t>
  </si>
  <si>
    <t>CEA COSTURA</t>
  </si>
  <si>
    <t xml:space="preserve">MAURICIA RODRIGUES DE ANDRADE           </t>
  </si>
  <si>
    <t xml:space="preserve">MAURICIA RODRIGUES  </t>
  </si>
  <si>
    <t xml:space="preserve">16.188.015-0      </t>
  </si>
  <si>
    <t xml:space="preserve">MAURICIO COELHO DE CARVALHO             </t>
  </si>
  <si>
    <t>MAURICIO COELHO D CA</t>
  </si>
  <si>
    <t>MAURICIO DE HOLANDA FERREIRA - ME</t>
  </si>
  <si>
    <t>MAURICIO JOSE LINS COSTA</t>
  </si>
  <si>
    <t>MAURICIO</t>
  </si>
  <si>
    <t xml:space="preserve">MAURICIO MARQUES                        </t>
  </si>
  <si>
    <t xml:space="preserve">MAURICIO MARQUES    </t>
  </si>
  <si>
    <t>MAUSA S/A EQUIPAMENTOS INDUSTRIAIS</t>
  </si>
  <si>
    <t>MAUSA S/A</t>
  </si>
  <si>
    <t>MAUTO FIRMINO    111</t>
  </si>
  <si>
    <t>MAVI DISTRIBUIDORA LTDA</t>
  </si>
  <si>
    <t xml:space="preserve"> MAVI DISTRIBUIDORA LTDA</t>
  </si>
  <si>
    <t>MAVSYRENA INDUSTRIAL LTDA</t>
  </si>
  <si>
    <t>Mogi Guaçu</t>
  </si>
  <si>
    <t>MAX CLEAR QUIMICA IND E COM LTDA</t>
  </si>
  <si>
    <t>MAX COMERCIO DE MATERIAIS PARA ESCRITORIO LTDA</t>
  </si>
  <si>
    <t>MAX COMERCIO DE MATERIAIS PARA ESCRITORI</t>
  </si>
  <si>
    <t>MAX EVOLUTION LTDA. - EPP</t>
  </si>
  <si>
    <t>MAX EVOLUTION</t>
  </si>
  <si>
    <t>MAX JONATAN CAMPOS DE OLIVEIRA</t>
  </si>
  <si>
    <t>MAX MOVEIS PLANEJADOS</t>
  </si>
  <si>
    <t>MAX MASSAS LTDA - ME</t>
  </si>
  <si>
    <t>MAX SUPERMERCADO LTDA</t>
  </si>
  <si>
    <t>MAXCONTROL LTDA.</t>
  </si>
  <si>
    <t>MAXCONTROL</t>
  </si>
  <si>
    <t>MAXEL MATERIAIS ELETRICOS LTDA</t>
  </si>
  <si>
    <t>MAXEL MATERAIS ELETRICOS</t>
  </si>
  <si>
    <t>MAXICABOS INDUSTRIA E COMERCIO LTDA</t>
  </si>
  <si>
    <t>MAXIMA DISTRIBUIDORA DE ALIMENTOS LTDA ME</t>
  </si>
  <si>
    <t>MAXIMA DISTRIBUIDORA DE ALIMENTOS LTDA M</t>
  </si>
  <si>
    <t>MAXIMINAS EQUIPAMENTOS DE PROT. INDIVIDUAL LTDA.</t>
  </si>
  <si>
    <t>MAXIMINAS</t>
  </si>
  <si>
    <t>Itanhandu</t>
  </si>
  <si>
    <t xml:space="preserve">MAXIMUS COMERCIO DE ALIMENTOS LTDA </t>
  </si>
  <si>
    <t>MAXIMUS COMERCIO DE ALIMENTOS LTDA</t>
  </si>
  <si>
    <t>MAXLUBRI - COMERCIO E PURIFICAÇÃO DE LUBRIFICANTES LTDA - EPP</t>
  </si>
  <si>
    <t>MAXLUBRI</t>
  </si>
  <si>
    <t>Pradópolis</t>
  </si>
  <si>
    <t>MAXSAL SUPERMERCADO LTDA</t>
  </si>
  <si>
    <t>MAXTIL INDUSTRIA E COMERCIO LTDA</t>
  </si>
  <si>
    <t>MAXTIL</t>
  </si>
  <si>
    <t>MAXX PAPELARIA E DISTRIBUIÇÃO LTDA EPP</t>
  </si>
  <si>
    <t>MAXX</t>
  </si>
  <si>
    <t>MAYADSON MARLEY DE MEDEIROS QUEIROZ</t>
  </si>
  <si>
    <t>MAYANA COSTA PONCE</t>
  </si>
  <si>
    <t>MAYARA ALINE FIGUEIREDO DA SILVA</t>
  </si>
  <si>
    <t>MB COMERCIO E ATACADISTA LTDA</t>
  </si>
  <si>
    <t>MB DE FRANÇA CASTRO DISTRIBUIDORA LTDA</t>
  </si>
  <si>
    <t>MB DE FRANÇA</t>
  </si>
  <si>
    <t>Junqueiro</t>
  </si>
  <si>
    <t>MB TINTAS E CONSTRUÇÕES - EIRELI - ME</t>
  </si>
  <si>
    <t>MB TINTAS</t>
  </si>
  <si>
    <t>MBF MARMORARIA LTDA</t>
  </si>
  <si>
    <t>MBF MARMORARIA</t>
  </si>
  <si>
    <t>MC - COMERCIO ATACADISTA E VAREJISTA DE PRODUTOS ALIMENTICIOS E MERCADORIAS LTDA</t>
  </si>
  <si>
    <t>MC - COMERCIO ATACADISTA E VAREJISTA DE PRODUTOS ALIMENTICIO</t>
  </si>
  <si>
    <t>MC ALIMENTOS MINIMERCADO EIRELI</t>
  </si>
  <si>
    <t xml:space="preserve">MC CUSTODIO MENESES                     </t>
  </si>
  <si>
    <t xml:space="preserve">MC CUSTODIO         </t>
  </si>
  <si>
    <t>M.C. FIL TECNOLOGIA DE FILTRAGEM LTDA</t>
  </si>
  <si>
    <t>M.C. FIL TECNOLOGIA DE FILTAGEM LTDA</t>
  </si>
  <si>
    <t>M.C. SILVA SERVIÇOS LTDA</t>
  </si>
  <si>
    <t>MCE - MICROTÉCNICA SISTEMA DE ENERGIA LTDA</t>
  </si>
  <si>
    <t>MICROTÉCNICA</t>
  </si>
  <si>
    <t>MCM DISTRIBUIDORA DE ALIMENTOS LTDA</t>
  </si>
  <si>
    <t>MCM METAIS LTDA ME</t>
  </si>
  <si>
    <t>FUNDIFERRO</t>
  </si>
  <si>
    <t>M.D.M COMERCIO E SERVIÇOS INDUSTRIAIS LTDA</t>
  </si>
  <si>
    <t>M.D.M COMERCIO E SERVIÇOS INDUSTRIAIS LT</t>
  </si>
  <si>
    <t>MDM RENOVADORA DE PNEUS LTDA-ME</t>
  </si>
  <si>
    <t>MDM RENOVADORA</t>
  </si>
  <si>
    <t>MDT GOMES COM &amp; SERVIÇOS</t>
  </si>
  <si>
    <t>MDT GOMES</t>
  </si>
  <si>
    <t xml:space="preserve">ME COMERCIO DE ALIMENTOS LTDA           </t>
  </si>
  <si>
    <t>ME COM. DE ALIMENTOS</t>
  </si>
  <si>
    <t xml:space="preserve">16.185.742-6      </t>
  </si>
  <si>
    <t>MEBEZ INDUSTRIA ALIMENTICIA LTDA</t>
  </si>
  <si>
    <t>MEC METAIS COMERCIO DE MATERIAIS INDUSTRIAIS LTDA</t>
  </si>
  <si>
    <t>MEC METAIS</t>
  </si>
  <si>
    <t>MECANICA REUNIDAS INDUSTRIA E COMERCIO LTDA</t>
  </si>
  <si>
    <t>MECANICA REUNIDAS</t>
  </si>
  <si>
    <t>MECANICA VITORIA LTDA - ME</t>
  </si>
  <si>
    <t>MECANICA VITORIA</t>
  </si>
  <si>
    <t>MECANIZACAO TRATORACO ALUGUEL DE EQUIPAMENTOS LTDA - EPP</t>
  </si>
  <si>
    <t>MECANIZACAO TRATORACO ALUGUEL DE EQUIPAM</t>
  </si>
  <si>
    <t>MECASOL TRATORES INDUSTRIA E COMERCIO LTDA</t>
  </si>
  <si>
    <t>MECASOL TRATORES INDUSTRIA E COMERCIO LT</t>
  </si>
  <si>
    <t>Campos dos Goytacazes</t>
  </si>
  <si>
    <t>MECVALT - VALVULAS CONEXOES E ACESSORIOS LTDA</t>
  </si>
  <si>
    <t>MED &amp; AMP CLIN MATERIAIS MEDICOS LTDA - ME</t>
  </si>
  <si>
    <t>MED &amp; AMP CLIN</t>
  </si>
  <si>
    <t>MEDEIROS &amp; CIA LTDA</t>
  </si>
  <si>
    <t>MEDEIROS &amp; MEDEIROS DISTRIBUDORA DE FRIOS LTDA</t>
  </si>
  <si>
    <t xml:space="preserve">MEDEIROS &amp; MEDEIROS DISTRIBUDORA </t>
  </si>
  <si>
    <t>MEDEIROS &amp; MEDEIROS DISTRIBUIDORA DE FRIOS LTDA</t>
  </si>
  <si>
    <t>MEDEIROS &amp; MEDEIROS DIST DE FRIOS LTDA</t>
  </si>
  <si>
    <t>MEDEIROS &amp; QUEIROZ LTDA</t>
  </si>
  <si>
    <t>MEDEIROS &amp; RIOS LTDA ME</t>
  </si>
  <si>
    <t>MEDEIROS</t>
  </si>
  <si>
    <t>MEDEIROS ALIMENTOS EIRELI - EPP</t>
  </si>
  <si>
    <t xml:space="preserve">MEDEIROS &amp; MEDEIROS </t>
  </si>
  <si>
    <t>MEDEIROS E LIMA LTDA</t>
  </si>
  <si>
    <t>SUPERMERCADO PAGUE MENOS</t>
  </si>
  <si>
    <t xml:space="preserve">MEDEIROS E MAIA LTDA                    </t>
  </si>
  <si>
    <t>MEDEIROS E MAIA LTDA</t>
  </si>
  <si>
    <t xml:space="preserve">20.094.860-1      </t>
  </si>
  <si>
    <t xml:space="preserve">20.213.844-5      </t>
  </si>
  <si>
    <t xml:space="preserve">20.208.163-0      </t>
  </si>
  <si>
    <t>MEDHOSTER COMERCIO DE PRODUTOS MÉDICOS E HOSPITALARES LTDA-ME</t>
  </si>
  <si>
    <t>MEDHOSTER</t>
  </si>
  <si>
    <t>MEDICAL MERCANTIL DE APARELHAGEM MEDICA</t>
  </si>
  <si>
    <t>MEDICAL</t>
  </si>
  <si>
    <t>MEFSA - MECANICA E FUNDIÇÃO SANTO ANTONIO LTDA</t>
  </si>
  <si>
    <t>MECANICA E FUNDIÇÃO SANTO ANTONIO</t>
  </si>
  <si>
    <t>MEGA BOM LTDA</t>
  </si>
  <si>
    <t>MEGA COMERCIO DE PRODUTOS ALIMENTICIOS EIRELI</t>
  </si>
  <si>
    <t>MEGA COMERCIO DE PRODUTOS ALIMENTICIOS E</t>
  </si>
  <si>
    <t>MEGA COMERCIO GERAIS LTDA</t>
  </si>
  <si>
    <t>MEGA DISTRIBUIDORA DE COSMETICOS LTDA</t>
  </si>
  <si>
    <t xml:space="preserve">MEGA ELETRICIDADE E FERRAGENS LTDA      </t>
  </si>
  <si>
    <t xml:space="preserve">MEGA ELETRICIDADE   </t>
  </si>
  <si>
    <t>MEGA MAIS ATACAREJO COMERCIO ATACADISTA LTDA</t>
  </si>
  <si>
    <t>MEGA MAIS ATACAREJO</t>
  </si>
  <si>
    <t>MEGA MAQUINAS PEÇAS E IMPORTAÇÃO LTDA</t>
  </si>
  <si>
    <t xml:space="preserve">MEGA MAQUINAS </t>
  </si>
  <si>
    <t>MEGA MASTER COMERCIAL DE ALIMENTOS LTDA</t>
  </si>
  <si>
    <t>MEGA MIDIA COM DE MIDIAS VIRGENS E INFOR LTDA</t>
  </si>
  <si>
    <t>MEGA MIDIA</t>
  </si>
  <si>
    <t xml:space="preserve">MEGA SISTEMAS CORPORATIVOS LTDA         </t>
  </si>
  <si>
    <t xml:space="preserve">MEGA SISTEMAS       </t>
  </si>
  <si>
    <t>MEGAFLEX MECANICA E HIDRAULICA EIRELI ME</t>
  </si>
  <si>
    <t>MEGAFLEX</t>
  </si>
  <si>
    <t>MEGAPLASMA COMERCIAL LTDA</t>
  </si>
  <si>
    <t xml:space="preserve">MEGARADIO TELECOMUNICACOES LTDA-ME      </t>
  </si>
  <si>
    <t xml:space="preserve">MEGARADIO           </t>
  </si>
  <si>
    <t>MEIRA &amp; PONTES MEDICOS ASSOCIADOS S/S LTDA-ME</t>
  </si>
  <si>
    <t>MEIRA &amp; PONTES</t>
  </si>
  <si>
    <t>MEIRA LINS LTDA</t>
  </si>
  <si>
    <t>MELFEX IND. E COM. DE MATERIAIS ELÉTRICOS EIRELLI - APP</t>
  </si>
  <si>
    <t>MELFEX IND. E COM</t>
  </si>
  <si>
    <t>MELFEXLED ELETROMECÂNICA EIRELI - EPP</t>
  </si>
  <si>
    <t>MELFEXLED</t>
  </si>
  <si>
    <t xml:space="preserve">MELHOR PRECO COMERCIO DE ALIMENTOS LTDA </t>
  </si>
  <si>
    <t>MELHOR PRECO COMERCI</t>
  </si>
  <si>
    <t>MELLU'S SUPERMERCADO LTDA</t>
  </si>
  <si>
    <t>MELO DISTRIBUIDORA DE PEÇAS LTDA</t>
  </si>
  <si>
    <t>MELO DISTRIBUIDORA DE PEÇAS</t>
  </si>
  <si>
    <t xml:space="preserve">MELO DISTRIBUIDORA DE PECAS LTDA        </t>
  </si>
  <si>
    <t xml:space="preserve">MELO                </t>
  </si>
  <si>
    <t>MELO SUPERMERCADO LTDA</t>
  </si>
  <si>
    <t>MELQUISEDEQUE PEREIRA DO NASCIMENTO</t>
  </si>
  <si>
    <t>MELQUISEDEQUE PEREIRA</t>
  </si>
  <si>
    <t>MENDES COMERCIO DE LUBRIFICANTES FILTROS E PEÇAS AOTOMOTIVAS EIRELI ME</t>
  </si>
  <si>
    <t>MENDES COMERCIO</t>
  </si>
  <si>
    <t xml:space="preserve">MENDES E CIA LTDA                       </t>
  </si>
  <si>
    <t xml:space="preserve">MENDES              </t>
  </si>
  <si>
    <t>MENDONCA E TOSCANO ADVOCACIA</t>
  </si>
  <si>
    <t>MENDONÇA &amp; SALOMÃO ADVOCACIA</t>
  </si>
  <si>
    <t>MENTEC COMERCIO E SERVIÇOS DE PRODUTOS INDUSTRIAIS LTDA</t>
  </si>
  <si>
    <t>MENTEC COMERCIO</t>
  </si>
  <si>
    <t>MEPHITIS SUPERMERCADO LTDA</t>
  </si>
  <si>
    <t>SUPERMERCADO PEGUE E PAGUE</t>
  </si>
  <si>
    <t>MERAX - DISTRIBUIÇÃO, IMPORTAÇÃO E EXPORTAÇÃO LTDA</t>
  </si>
  <si>
    <t>MERAX - DISTRIBUIÇÃO</t>
  </si>
  <si>
    <t xml:space="preserve">MERC E PADARIA FINOS PRECOS LTDA        </t>
  </si>
  <si>
    <t>MERC E PAD FIN PRECO</t>
  </si>
  <si>
    <t>MERC E POSTO DE PAO SAO PAULO LTDA - ME</t>
  </si>
  <si>
    <t>Ipanguaçu</t>
  </si>
  <si>
    <t>MERCADAO CENTRAL COMERCIO EIRELI</t>
  </si>
  <si>
    <t>MERCADAO COMPRE BEM LTDA</t>
  </si>
  <si>
    <t>MERCADAO COOMPRE BEM LTDA</t>
  </si>
  <si>
    <t xml:space="preserve">MERCADAO DE TRATORES RIO PRETO LTDA     </t>
  </si>
  <si>
    <t xml:space="preserve">49.513.260.411-8  </t>
  </si>
  <si>
    <t>MERCADINHO A &amp; M LTDA</t>
  </si>
  <si>
    <t>MERCADINHO ABRAAO LTDA-ME</t>
  </si>
  <si>
    <t>MERCADINHO ARAUJO LTDA</t>
  </si>
  <si>
    <t xml:space="preserve">MERCADINHO BARBOSA LTDA                 </t>
  </si>
  <si>
    <t xml:space="preserve">MERC BARBOSA LTDA   </t>
  </si>
  <si>
    <t xml:space="preserve">MERCADINHO BARRA DE CAMARATUBA LTDA           </t>
  </si>
  <si>
    <t xml:space="preserve">MERCADINHO BARRA DE CAMARATUBA LTDA    </t>
  </si>
  <si>
    <t>MERCADINHO BEM BARATO LTDA</t>
  </si>
  <si>
    <t>MERCADINHO BOA COMPRA LTDA</t>
  </si>
  <si>
    <t>MERCADINHO BOA VISTA LTDA</t>
  </si>
  <si>
    <t xml:space="preserve">MERCADINHO BOI GORDO       </t>
  </si>
  <si>
    <t xml:space="preserve">MERCADINHO BRASILIA LTDA                </t>
  </si>
  <si>
    <t xml:space="preserve">MERCADINHO BRASILIA </t>
  </si>
  <si>
    <t xml:space="preserve">MERCADINHO BRIZOLA LTDA          </t>
  </si>
  <si>
    <t xml:space="preserve">MERCADINHO BRIZOLA LTDA    </t>
  </si>
  <si>
    <t xml:space="preserve">MERCADINHO CARIRI LTDA                  </t>
  </si>
  <si>
    <t xml:space="preserve">CARIRI              </t>
  </si>
  <si>
    <t>MERCADINHO CENTRAL DE CIDADE VERDE LTDA</t>
  </si>
  <si>
    <t>MERCADINHO CHA DE AREIA EIRELI ME</t>
  </si>
  <si>
    <t>MERCADINHO COMPRE MAIS LTDA</t>
  </si>
  <si>
    <t>MERCADINHO CONQUISTA LTDA</t>
  </si>
  <si>
    <t xml:space="preserve">MERCADINHO CORONEL LIRA LTDA            </t>
  </si>
  <si>
    <t xml:space="preserve">MERC CORONEL LIRA   </t>
  </si>
  <si>
    <t>MERCADINHO DA ECONOMIA COMERCIO VAREJISTA DE ALIM LTDA</t>
  </si>
  <si>
    <t>MERCADINHO DA ECONOMIA COMERCIO VAREJIST</t>
  </si>
  <si>
    <t xml:space="preserve">MERCADINHO DANTAS LTDA                  </t>
  </si>
  <si>
    <t xml:space="preserve">MERCADINHO DANTAS   </t>
  </si>
  <si>
    <t xml:space="preserve">16.159.688-6      </t>
  </si>
  <si>
    <t>MERCADINHO DESCONTAO LTDA - ME</t>
  </si>
  <si>
    <t xml:space="preserve">MERCADINHO E CONVENIENCIA ARAUJO LTDA   </t>
  </si>
  <si>
    <t>MERC E CONV ARAUJO L</t>
  </si>
  <si>
    <t>MERCADINHO E PADARIA NORDESTINA EIRELI</t>
  </si>
  <si>
    <t xml:space="preserve">MERCADINHO E PANIFICADORA LUCENA LTDA   </t>
  </si>
  <si>
    <t xml:space="preserve">LUCENA              </t>
  </si>
  <si>
    <t>MERCADINHO ECONOMICO COMERCIAL LTDA</t>
  </si>
  <si>
    <t>MERCADINHO ECONOMICO</t>
  </si>
  <si>
    <t>MERCADINHO ELSHADAY LTDA - ME</t>
  </si>
  <si>
    <t>MERCADINHO ESTRELA DO LAR EIRELI - ME</t>
  </si>
  <si>
    <t xml:space="preserve">MERCADINHO FARIAS LTDA                  </t>
  </si>
  <si>
    <t xml:space="preserve">MERCADINHO FARIAS   </t>
  </si>
  <si>
    <t xml:space="preserve">MERCADINHO FERNANDES E FERNANDES LTDA   </t>
  </si>
  <si>
    <t>FERNANDES E FERNANDE</t>
  </si>
  <si>
    <t>MERCADINHO FRAZAO LTDA ME</t>
  </si>
  <si>
    <t>MERCADINHO GABRIEL OFERTAO LTDA</t>
  </si>
  <si>
    <t>MERCADINHO GABRIEL OFERTAO</t>
  </si>
  <si>
    <t>MERCADINHO GARCIA LTDA ME</t>
  </si>
  <si>
    <t xml:space="preserve">MERCADINHO GOMES LTDA                   </t>
  </si>
  <si>
    <t xml:space="preserve">MERCADINHO GOMES    </t>
  </si>
  <si>
    <t>MERCADINHO GRAZYELLY LTDA ME</t>
  </si>
  <si>
    <t>MERCADINHO J &amp; F LTDA - ME</t>
  </si>
  <si>
    <t xml:space="preserve">MERCADINHO J &amp; F LTDA - ME   </t>
  </si>
  <si>
    <t xml:space="preserve">MERCADINHO JARDIM PLANALTO LTDA                </t>
  </si>
  <si>
    <t xml:space="preserve">MERCADINHO JARDIM PLANALTO LTDA  </t>
  </si>
  <si>
    <t xml:space="preserve">MERCADINHO JARDINENSE LTDA              </t>
  </si>
  <si>
    <t xml:space="preserve">MERCADINHO JARDINEN </t>
  </si>
  <si>
    <t xml:space="preserve">MERCADINHO JORDANIA LTDA                </t>
  </si>
  <si>
    <t xml:space="preserve">MERCADINHO JORDANIA </t>
  </si>
  <si>
    <t xml:space="preserve">MERCADINHO J.S. LTDA                    </t>
  </si>
  <si>
    <t xml:space="preserve">MERC JS             </t>
  </si>
  <si>
    <t>MERCADINHO KAIROS LTDA</t>
  </si>
  <si>
    <t xml:space="preserve">MERCADINHO KIPRECO LTDA                 </t>
  </si>
  <si>
    <t xml:space="preserve">MERC. KIPRECO LTDA  </t>
  </si>
  <si>
    <t xml:space="preserve">MERCADINHO L. B LTDA                    </t>
  </si>
  <si>
    <t>MERCADINHO L. B LTDA</t>
  </si>
  <si>
    <t>MERCADINHO LACANTO LTDA</t>
  </si>
  <si>
    <t>MERCADINHO LEVINO COMERCIO VAREJISTA DE PRODUTOS EM GERAIS LTDA</t>
  </si>
  <si>
    <t>MERCADINHO LEVINO COMERCIO VAREJISTA DE PRODUTOS EM GERAIS L</t>
  </si>
  <si>
    <t xml:space="preserve">MERCADINHO MACEDO LTDA                  </t>
  </si>
  <si>
    <t>MERCADINHO MACEDO LT</t>
  </si>
  <si>
    <t>MERCADINHO MARIANA LTDA</t>
  </si>
  <si>
    <t>MERCADINHO MENOR PRECO COMERCIO DE ALIMENTOS E BEBIDAS LTDA - ME</t>
  </si>
  <si>
    <t>MERCADINHO MENOR PRECO COMERCIO DE ALIME</t>
  </si>
  <si>
    <t xml:space="preserve">MERCADINHO MILENIUM LTDA - EPP          </t>
  </si>
  <si>
    <t xml:space="preserve">MILENIUM LTDA       </t>
  </si>
  <si>
    <t>MERCADINHO MIRAGEM LTDA</t>
  </si>
  <si>
    <t xml:space="preserve">MERCADINHO MIRAGEM </t>
  </si>
  <si>
    <t>Umarizal</t>
  </si>
  <si>
    <t xml:space="preserve">MERCADINHO MUNDO FELIZ LTDA EPP       </t>
  </si>
  <si>
    <t xml:space="preserve">MERCADINHO MUNDO FELIZ LTDA EPP         </t>
  </si>
  <si>
    <t>MERCADINHO NOBREGA LTDA</t>
  </si>
  <si>
    <t>Salgadinho</t>
  </si>
  <si>
    <t xml:space="preserve">MERCADINHO NORDESTAO LTDA               </t>
  </si>
  <si>
    <t>MERCAIDNHO NORDESTAO</t>
  </si>
  <si>
    <t>MERCADINHO O ESQUINAO LTDA EPP</t>
  </si>
  <si>
    <t>MERCADINHO O ESQUINAO</t>
  </si>
  <si>
    <t>MERCADINHO OPCAO LTDA</t>
  </si>
  <si>
    <t xml:space="preserve">MERCADINHO OURO BRANCO LTDA.            </t>
  </si>
  <si>
    <t xml:space="preserve">OURO BRANCO         </t>
  </si>
  <si>
    <t>MERCADINHO PADRE ZE LTDA - ME</t>
  </si>
  <si>
    <t>MERCADINHO PAI E FILHO</t>
  </si>
  <si>
    <t>MERCADINHO PAI E FILHO CAJA COMERCIO DE ALIMENTOS LTDA</t>
  </si>
  <si>
    <t>16.516.416-6</t>
  </si>
  <si>
    <t>MERCADINHO PAI E FILHO COM DE ALIM EIRELI</t>
  </si>
  <si>
    <t>MERCADINHO PAI E FILHO COM DE ALIM EIREL</t>
  </si>
  <si>
    <t xml:space="preserve">MERCADINHO PAI E FILHO PILAR LTDA          </t>
  </si>
  <si>
    <t xml:space="preserve">MERCADINHO PAI E FILHO PILAR LTDA                </t>
  </si>
  <si>
    <t>MERCADINHO PAI ETERNO LTDA - ME</t>
  </si>
  <si>
    <t xml:space="preserve">MERCADINHO PAI ETERNO LTDA - ME        </t>
  </si>
  <si>
    <t>MERCADINHO PARA TODOS LTDA</t>
  </si>
  <si>
    <t>MERCADINHO PARAISO LTDA ME</t>
  </si>
  <si>
    <t>MERCADINHO PB PREÇO BOM LTDA - ME</t>
  </si>
  <si>
    <t>MERCADINHO PINHEIRO LTDA</t>
  </si>
  <si>
    <t xml:space="preserve">MERCADINHO PIRAMIDE LTDA                </t>
  </si>
  <si>
    <t xml:space="preserve">MERCADINHO PIRAMIDE </t>
  </si>
  <si>
    <t>MERCADINHO POPULAR COMERCIO DE ALIMENTOS LTDA</t>
  </si>
  <si>
    <t xml:space="preserve">MERCADINHO PR LTDA                      </t>
  </si>
  <si>
    <t xml:space="preserve">MERCADINHO PR       </t>
  </si>
  <si>
    <t xml:space="preserve">MERCADINHO PRAIA DE MARAIRA LTDA        </t>
  </si>
  <si>
    <t>MERC PRAIA DE MANAIR</t>
  </si>
  <si>
    <t xml:space="preserve">MERCADINHO PROGRESSO LTDA               </t>
  </si>
  <si>
    <t>MERCADINHO PROGRESSO</t>
  </si>
  <si>
    <t>MERCADINHO PROVISÃO LTDA ME</t>
  </si>
  <si>
    <t xml:space="preserve">MERCADINHO QUASE TUDO LYDA              </t>
  </si>
  <si>
    <t>MRCADINHO QUASE TUDO</t>
  </si>
  <si>
    <t>MERCADINHO QUATRO IRMÃOS LTDA</t>
  </si>
  <si>
    <t xml:space="preserve">MERCADINHO R. COMERCIO LTDA - ME.            </t>
  </si>
  <si>
    <t xml:space="preserve">MERCADINHO R. COMERCIO LTDA - ME.     </t>
  </si>
  <si>
    <t xml:space="preserve">MERCADINHO R L LTDA                     </t>
  </si>
  <si>
    <t xml:space="preserve">MERCADINHO RL       </t>
  </si>
  <si>
    <t xml:space="preserve">MERCADINHO REALEZA LTDA                 </t>
  </si>
  <si>
    <t xml:space="preserve">MERC REALEZA        </t>
  </si>
  <si>
    <t>MERCADINHO REMIGIO LTDA</t>
  </si>
  <si>
    <t>MERCADINHO RENASCER DO VALE LTDA ME</t>
  </si>
  <si>
    <t xml:space="preserve">MERCADINHO RIBEIRO CARNEITO LTDA - ME   </t>
  </si>
  <si>
    <t>MERCADINHO RIBEIRO C</t>
  </si>
  <si>
    <t xml:space="preserve">MERCADINHO RODRIGUES LTDA               </t>
  </si>
  <si>
    <t xml:space="preserve">MERC RODRIGUES LTDA </t>
  </si>
  <si>
    <t xml:space="preserve">MERCADINHO SANTA LUCIA LTDA             </t>
  </si>
  <si>
    <t>MERCADINHO SANTA LUC</t>
  </si>
  <si>
    <t xml:space="preserve">16126638-0        </t>
  </si>
  <si>
    <t xml:space="preserve">MERCADINHO SANTARITENSE LTDA            </t>
  </si>
  <si>
    <t xml:space="preserve">SANTARITENSE        </t>
  </si>
  <si>
    <t>MERCADINHO SANTO ANDRE LTDA</t>
  </si>
  <si>
    <t xml:space="preserve">MERCADINHO SAO JOAO LTDA                </t>
  </si>
  <si>
    <t xml:space="preserve">MERCADINHO SAO JOSE </t>
  </si>
  <si>
    <t xml:space="preserve">MERCADINHO SÃO JORGE EIRELI            </t>
  </si>
  <si>
    <t xml:space="preserve">JOSE GEORGE         </t>
  </si>
  <si>
    <t xml:space="preserve">MERCADINHO SEMPRE-MAIS LTDA             </t>
  </si>
  <si>
    <t>MERC SEMPRE MAIS LTD</t>
  </si>
  <si>
    <t>MERCADINHO SOFIA LTDA</t>
  </si>
  <si>
    <t>MERCADINHO SUPER ECONOMICO  LTDA</t>
  </si>
  <si>
    <t>MERCADINHO SUPER ECONOMICO LTDA</t>
  </si>
  <si>
    <t xml:space="preserve">MERCADINHO TAMBAI LTDA                  </t>
  </si>
  <si>
    <t xml:space="preserve">MERCADINHO TAMBAI   </t>
  </si>
  <si>
    <t xml:space="preserve">16.164.130-0      </t>
  </si>
  <si>
    <t>MERCADINHO TAVARES LTDA - ME</t>
  </si>
  <si>
    <t>MERCADINHO TEXEIRA LTDA ME</t>
  </si>
  <si>
    <t xml:space="preserve">MERCADINHO TRIUNFO LTDA                </t>
  </si>
  <si>
    <t xml:space="preserve">MERCADINHO TRIUNFO  </t>
  </si>
  <si>
    <t>MERCADINHO UNIAO DO BAIRRO LTDA ME</t>
  </si>
  <si>
    <t xml:space="preserve">MERCADINHO VAREJAO DO BAIRRO            </t>
  </si>
  <si>
    <t xml:space="preserve">MERC. V. BAIRRO     </t>
  </si>
  <si>
    <t xml:space="preserve">MERCADINHO VAREJAO DO PRECO LTDA        </t>
  </si>
  <si>
    <t xml:space="preserve">MERC VAR DO PRECO   </t>
  </si>
  <si>
    <t xml:space="preserve">MERCADINHO VAREJAO POPULAR LTDA         </t>
  </si>
  <si>
    <t xml:space="preserve">MERC VAREJAO        </t>
  </si>
  <si>
    <t xml:space="preserve">MERCADINHO VASCO DA GAMA LTDA           </t>
  </si>
  <si>
    <t xml:space="preserve">VASCO DA GAMA       </t>
  </si>
  <si>
    <t>MERCADINHO VEM QUE TEM COM DE ALIM LTDA</t>
  </si>
  <si>
    <t>MERCADINHO WALTER &amp; CAMILA LTDA - ME</t>
  </si>
  <si>
    <t xml:space="preserve">MERCADINHO ZP DOS ALIMENTOS LTDA        </t>
  </si>
  <si>
    <t xml:space="preserve">MERCADINHO ZP       </t>
  </si>
  <si>
    <t xml:space="preserve">MERCADINHO ZT LTDA - EPP       </t>
  </si>
  <si>
    <t>MERCADO AJUBA LTDA</t>
  </si>
  <si>
    <t>MERCADO BOA COMPRA LTDA</t>
  </si>
  <si>
    <t>16.291.217-0</t>
  </si>
  <si>
    <t>MERCADO GOMES LTDA</t>
  </si>
  <si>
    <t xml:space="preserve">MERCADO GOMES LTDA </t>
  </si>
  <si>
    <t>MERCADO JAMPA-COMERCIO DE ALIMENTOS LTDA</t>
  </si>
  <si>
    <t>24 HOAS SUPERMERCADO</t>
  </si>
  <si>
    <t>MERCADO JARDIM MANGABEIRA LTDA</t>
  </si>
  <si>
    <t>MERCADO MEDEIROS COM ALIMENTICIOS LTDA</t>
  </si>
  <si>
    <t>MERCADO MELHOR PRECO LTDA</t>
  </si>
  <si>
    <t>Coxixola</t>
  </si>
  <si>
    <t>16.367.940-1</t>
  </si>
  <si>
    <t xml:space="preserve">MERCADO MOURA LTDA                </t>
  </si>
  <si>
    <t xml:space="preserve">MERCADO MOURA LTDA           </t>
  </si>
  <si>
    <t>16.125.157-9</t>
  </si>
  <si>
    <t>MERCADO NOVAVIDA LTDA</t>
  </si>
  <si>
    <t xml:space="preserve">MERCADO O BARATAO COMERCIO DE ALIMENTOS EIRELI                </t>
  </si>
  <si>
    <t xml:space="preserve">ADEILSON TAVARES    </t>
  </si>
  <si>
    <t>MERCADO PONTO CEM LTDA</t>
  </si>
  <si>
    <t>MERCADO RAIO DE SOL LTDA</t>
  </si>
  <si>
    <t>MERCADO RODRIGUES VAREJISTA DE ALIMENTOS EIRELI</t>
  </si>
  <si>
    <t>MERCADO RODRIGUES VAREJISTA DE ALIMENTOS</t>
  </si>
  <si>
    <t xml:space="preserve">MERCADO VAREJAO DO PRECO LTDA           </t>
  </si>
  <si>
    <t xml:space="preserve">VAREJAO             </t>
  </si>
  <si>
    <t>MERCANTIL ARTEFATOS DE BORRACHA LTDA</t>
  </si>
  <si>
    <t>O BORRACHÃO</t>
  </si>
  <si>
    <t>MERCANTIL BOM PREÇO EIRELI</t>
  </si>
  <si>
    <t>MERCANTIL DE ALIMENTOS J. MACEDO LTDA</t>
  </si>
  <si>
    <t>MERCANTIL ESTRELA LTDA</t>
  </si>
  <si>
    <t>MERCANTIL ESTRELA</t>
  </si>
  <si>
    <t>MERCANTIL IDEAL EIRELLI</t>
  </si>
  <si>
    <t>W DA SILVA</t>
  </si>
  <si>
    <t>MERCANTIL REDUTORES DE VELOCIDADE LTDA</t>
  </si>
  <si>
    <t>MERCANTIL REDUTORES DE VELOCIDADE ME</t>
  </si>
  <si>
    <t>MERCANTIL REDUTORES</t>
  </si>
  <si>
    <t xml:space="preserve">MERCANTIL SANTO ANTONIO LTDA            </t>
  </si>
  <si>
    <t>MERCANTIL SANT ANTON</t>
  </si>
  <si>
    <t xml:space="preserve">MERCANTIL SANTO ANTONIO LTDA- FILIAL    </t>
  </si>
  <si>
    <t>MERCANTIL SANTO ANTO</t>
  </si>
  <si>
    <t>MERCANTIL SERRA DO MEL LTDA</t>
  </si>
  <si>
    <t>MERCATTO BANCARIOS COM DE ALIM EIRELE</t>
  </si>
  <si>
    <t>MERCATTO BANCARIOS COMERCIO DE ALIMENTOS EIRELLI</t>
  </si>
  <si>
    <t>MERCATTO BANCARIOS</t>
  </si>
  <si>
    <t>MERCAUTO MERCANTIL DE PECAS P/ VEICULO L</t>
  </si>
  <si>
    <t xml:space="preserve">MERCAUTO            </t>
  </si>
  <si>
    <t xml:space="preserve">16.079.024-7      </t>
  </si>
  <si>
    <t>MERCEARIA DO EDVALDO LTDA - ME</t>
  </si>
  <si>
    <t xml:space="preserve">MERCEARIA DO EDVALDO LTDA - ME </t>
  </si>
  <si>
    <t xml:space="preserve">MERCEARIA OLIVEIRA LTDA                 </t>
  </si>
  <si>
    <t xml:space="preserve">MERC OLIVEIRA LTDA  </t>
  </si>
  <si>
    <t xml:space="preserve">MERCEARIA PANDEL LTDA.                  </t>
  </si>
  <si>
    <t xml:space="preserve">MERCEARIA PANDEL    </t>
  </si>
  <si>
    <t>MERCEARIA SANTO AMARO LTDA</t>
  </si>
  <si>
    <t xml:space="preserve">MERCEARIA ZE TIAO LTDA ME               </t>
  </si>
  <si>
    <t xml:space="preserve">ZE TIAO             </t>
  </si>
  <si>
    <t>MERCEDES-BENS DO BRASIL LTDA</t>
  </si>
  <si>
    <t>MERCEDES-BENZ DO BRASIL LTDA.</t>
  </si>
  <si>
    <t>MERCIA DE FATIMA ALVES DE ALMEIDA</t>
  </si>
  <si>
    <t>MERCIA FREIRE DE SOUZA</t>
  </si>
  <si>
    <t>MERCIA GAIAO PEREIRA</t>
  </si>
  <si>
    <t xml:space="preserve">MERCIA MARINHO PAULINO EPP              </t>
  </si>
  <si>
    <t xml:space="preserve">MERCIA MARINHO      </t>
  </si>
  <si>
    <t>MERCL MONTEIRO COM VAREJISTA ATAC EIRELI</t>
  </si>
  <si>
    <t xml:space="preserve">MERCL MONTEIRO COM VAREJISTA ATAC </t>
  </si>
  <si>
    <t>Severiano Melo</t>
  </si>
  <si>
    <t>MERCOBRONZE METAIS EIRELI</t>
  </si>
  <si>
    <t>MERCOBRONZE</t>
  </si>
  <si>
    <t>MERCOSUL AGROQUIMICA LTDA</t>
  </si>
  <si>
    <t>MERCOSUL MOVEIS MAMANGUAPE LTDA</t>
  </si>
  <si>
    <t>MERCOSUL REFRATARIOS LTDA</t>
  </si>
  <si>
    <t>MERCOSUL REFRATARIOS LTDA.</t>
  </si>
  <si>
    <t>MERCOTUBOS NORDESTE INDUSTRIA E COMERCIO LTDA.</t>
  </si>
  <si>
    <t>MAX SOLUTIONS</t>
  </si>
  <si>
    <t xml:space="preserve">MEREL MERCADAO DAS EMBALCAGENS LTDA     </t>
  </si>
  <si>
    <t xml:space="preserve">MEREL               </t>
  </si>
  <si>
    <t xml:space="preserve">MERILUCIA DA SILVA                      </t>
  </si>
  <si>
    <t xml:space="preserve">MERILUCIA           </t>
  </si>
  <si>
    <t>MÉRITO COMERCIAL</t>
  </si>
  <si>
    <t xml:space="preserve">MÉRITO BOMBAS </t>
  </si>
  <si>
    <t>MÉRITO COMERCIALIZAÇÃO DE ENERGIA ELÉTRICA LTDA</t>
  </si>
  <si>
    <t>MÉRITO COMERCIALIZAÇÃO DE ENERGIA ELÉTRI</t>
  </si>
  <si>
    <t>MERITO EMPRESARIAL EIRELI</t>
  </si>
  <si>
    <t>MERITO EMPRESARIAL</t>
  </si>
  <si>
    <t>MERKI COMERCIO E INDUSTRIA LTDA</t>
  </si>
  <si>
    <t>MERKI DIGITADOR</t>
  </si>
  <si>
    <t>META EMPREENDIMENTOS IMOBILIARIOS LTDA</t>
  </si>
  <si>
    <t>META EMPREENDIMENTOS IMOBILIARIOS LT</t>
  </si>
  <si>
    <t>METAL ARTE INDUSTRIA DE MEDALHAS E TROFEUS LTDA</t>
  </si>
  <si>
    <t>METAL ARTE</t>
  </si>
  <si>
    <t>METAL BRASIL INDUSTRIA, COMERCIO E SERVIÇOS LTDA EPP</t>
  </si>
  <si>
    <t>METAL BRASIL</t>
  </si>
  <si>
    <t>METAL BRASIL METALURGICA</t>
  </si>
  <si>
    <t>METAL FECHO IND. E COM. LTDA - EPP</t>
  </si>
  <si>
    <t xml:space="preserve">METAL TUBO NORDESTE PRODUTOS, SOLUÇÕES EM AÇO LTDA. </t>
  </si>
  <si>
    <t>METAL TUBO</t>
  </si>
  <si>
    <t>0392367-30</t>
  </si>
  <si>
    <t>METALACRE IND COM LACRES LTDA</t>
  </si>
  <si>
    <t>METALACRE</t>
  </si>
  <si>
    <t>METALCRYL COMERCIAL EIRELI - EPP</t>
  </si>
  <si>
    <t xml:space="preserve">METALIS ALUMINUM RECIFE IND.E COM.LTDA  </t>
  </si>
  <si>
    <t xml:space="preserve">METALIS             </t>
  </si>
  <si>
    <t>METALLIC MATERIAIS E ACESSORIOS INDUSTRIAIS LTDA</t>
  </si>
  <si>
    <t>METALLUB COMERCIO DE LUBRIFICANTES LTDA</t>
  </si>
  <si>
    <t>METALLUB LUBRIFICANTES</t>
  </si>
  <si>
    <t>METALMULTZ COMERCIO DE ACOS E METAIS LTD</t>
  </si>
  <si>
    <t xml:space="preserve">METALMULTZ          </t>
  </si>
  <si>
    <t xml:space="preserve">14.848.417.011-1  </t>
  </si>
  <si>
    <t>METALPLASTICO LTDA</t>
  </si>
  <si>
    <t>METALPLASTICO</t>
  </si>
  <si>
    <t>METALQUIP INDUSTRIA DE CONEXOES HIDRAULICAS PARA ALTA PRESSA</t>
  </si>
  <si>
    <t>METALSINTER IND. COM. F.E SINT. LTDA</t>
  </si>
  <si>
    <t>METALSINTER</t>
  </si>
  <si>
    <t xml:space="preserve">METALTEC COM REPRESENT. E SERVICOS LTDA </t>
  </si>
  <si>
    <t xml:space="preserve">METALTEC            </t>
  </si>
  <si>
    <t>METALURGICA ÁTILA</t>
  </si>
  <si>
    <t>METALURGICA BOM JESUS LTDA</t>
  </si>
  <si>
    <t>METALURGICA BOM JESUS</t>
  </si>
  <si>
    <t xml:space="preserve">METALURGICA DE TUBOS DE PRECISAO LTDA   </t>
  </si>
  <si>
    <t xml:space="preserve">MTP                 </t>
  </si>
  <si>
    <t>METALÚRGICA E NACIONALIZAÇÃO DE PEÇAS IND. LTDA</t>
  </si>
  <si>
    <t>METALPIL</t>
  </si>
  <si>
    <t xml:space="preserve">METALURGICA FORTEX IND E COM LTDA       </t>
  </si>
  <si>
    <t xml:space="preserve">FORTEX              </t>
  </si>
  <si>
    <t xml:space="preserve">16.070.382-4      </t>
  </si>
  <si>
    <t>METALURGICA METALGIL IND.E COM LTDA</t>
  </si>
  <si>
    <t>METALGIL</t>
  </si>
  <si>
    <t>METALURGICA N N LTDA-ME</t>
  </si>
  <si>
    <t>METALURGICA N N</t>
  </si>
  <si>
    <t>METALURGICA OLIVEN LTDA.</t>
  </si>
  <si>
    <t>METALURGICA OLIVEN</t>
  </si>
  <si>
    <t>METALURGICA PIRACICABA LTDA.</t>
  </si>
  <si>
    <t>MP VALVULAS LTDA</t>
  </si>
  <si>
    <t xml:space="preserve">METALURGICA RAMOS LTDA                  </t>
  </si>
  <si>
    <t xml:space="preserve">A2ENGENHARIA        </t>
  </si>
  <si>
    <t>METALUSTRES IND. E COM. LTDA - ARTSOFT SISTEMAS</t>
  </si>
  <si>
    <t>ARTSOFT SISTEMAA</t>
  </si>
  <si>
    <t>METROTOKYO INSTRUMENTOS DE PRECISÃO EIRELI-ME</t>
  </si>
  <si>
    <t>METROTOKYO</t>
  </si>
  <si>
    <t>METRUM EQUIPAMENTOS DE MEDIÇÃO E TESTES LTDA.</t>
  </si>
  <si>
    <t>METRUM</t>
  </si>
  <si>
    <t xml:space="preserve">METTLER TOLEDO IND E COM LTDA           </t>
  </si>
  <si>
    <t xml:space="preserve">METTLER             </t>
  </si>
  <si>
    <t>METTLER TOLEDO INDUSTRIA E COMERCIO LTDA.</t>
  </si>
  <si>
    <t>METTLER TOLEDO</t>
  </si>
  <si>
    <t>MEVERA S.A.</t>
  </si>
  <si>
    <t>PANAMA</t>
  </si>
  <si>
    <t>MEVI INDUSTRIA DE ENGRENAGENS LTDA.</t>
  </si>
  <si>
    <t>MEXICHEM BRASIL INDUSTRIA DE TRANSFORMAÇÃO PLASTICA LTDA</t>
  </si>
  <si>
    <t>MEXICHEM AMANCO</t>
  </si>
  <si>
    <t>MF MATERIAIS DE CONSTRUCAO LTDA</t>
  </si>
  <si>
    <t>NEW CENTER</t>
  </si>
  <si>
    <t>MFV EQUIPAMENTOS INDUSTRIAIS LTDA</t>
  </si>
  <si>
    <t>MFV EQUIPAMENTOS</t>
  </si>
  <si>
    <t>MG CONSULT TREINAMENTO LTDA</t>
  </si>
  <si>
    <t>MG CONSULT TREINAMENTO</t>
  </si>
  <si>
    <t>MG INDUSTRIA PLASTICA E COMERCIO LTDA</t>
  </si>
  <si>
    <t>MG VIDROS AUTOMOTIVOS LTDA</t>
  </si>
  <si>
    <t>MGM SERVIÇOS E MOTORES LTDA</t>
  </si>
  <si>
    <t xml:space="preserve">M.GONCALVES SANTOS E CIA LTDA           </t>
  </si>
  <si>
    <t xml:space="preserve">M GONCALVES         </t>
  </si>
  <si>
    <t>MGS COMERCIO VAREJISTA DE PRODUTOS ALIMENTICIOS EIRELI</t>
  </si>
  <si>
    <t>MGS COMERCIO VAREJISTA DE PRODUTOS ALIME</t>
  </si>
  <si>
    <t>MGTRAC COM. E SERV. DE PEÇAS IMPORTAÇÃO E EXP. LTDA</t>
  </si>
  <si>
    <t>MGTRAC</t>
  </si>
  <si>
    <t>MH REDUTORES DE VELOCIDADE EIRELI</t>
  </si>
  <si>
    <t>MH REDUTORES</t>
  </si>
  <si>
    <t>MHLOG LOGISTA E TRANSPORTE</t>
  </si>
  <si>
    <t>TRANSPORTADORA MHLOG</t>
  </si>
  <si>
    <t>MIB CARGAS INTERNACIONAIS LTDA</t>
  </si>
  <si>
    <t>MIB CARGAS</t>
  </si>
  <si>
    <t>Nova Lima</t>
  </si>
  <si>
    <t>MIBA INDUSTRIAL BEARINGS BRASIL LTDA</t>
  </si>
  <si>
    <t>MIBA INDUSTRIAL</t>
  </si>
  <si>
    <t>Cataguases</t>
  </si>
  <si>
    <t>MIBRA MINERIOS LTDA.</t>
  </si>
  <si>
    <t>MICA TRANSPORTES LTDA</t>
  </si>
  <si>
    <t>TRANSPORTES MICA</t>
  </si>
  <si>
    <t>MICARLA SANTOS BARBOSA - ME</t>
  </si>
  <si>
    <t>MICHAEL GOMES MARTINS DE SOUZA</t>
  </si>
  <si>
    <t xml:space="preserve">MICHEL DE SOUZA LIMA                    </t>
  </si>
  <si>
    <t xml:space="preserve">MICHEL              </t>
  </si>
  <si>
    <t>MICHEL ROBERTO ANDRADE - ME</t>
  </si>
  <si>
    <t>MKB EQUIPAMENTOS</t>
  </si>
  <si>
    <t>MICHEL RODRIGUES AMARO DA CRUZ</t>
  </si>
  <si>
    <t>SERVTRAFO</t>
  </si>
  <si>
    <t xml:space="preserve">MICHELA DE SOUZA MONTEIRO               </t>
  </si>
  <si>
    <t xml:space="preserve">MICHELA DE SOUZA    </t>
  </si>
  <si>
    <t>MICHELE DAIANA FERREIRA DE CARVALHO MORAIS</t>
  </si>
  <si>
    <t xml:space="preserve">MICHELI DE OLIVEIRA TAVARES FELIX       </t>
  </si>
  <si>
    <t xml:space="preserve">MICHELI DE OLIVEIRA </t>
  </si>
  <si>
    <t xml:space="preserve">16.182.009-3      </t>
  </si>
  <si>
    <t>MICHELINE ADRIANA DA SILVA</t>
  </si>
  <si>
    <t>MERCADINHO SAO FRANCISCO</t>
  </si>
  <si>
    <t>MICHELLE LAURENTINO DA SILVA</t>
  </si>
  <si>
    <t>MICHELLE</t>
  </si>
  <si>
    <t>MICHELLI CRISTINA BARBOSA</t>
  </si>
  <si>
    <t>CONTRU FACIL</t>
  </si>
  <si>
    <t>16.132.674-9</t>
  </si>
  <si>
    <t>MICILENE VIEIRA DANTAS SILVEIRA</t>
  </si>
  <si>
    <t>São Francisco</t>
  </si>
  <si>
    <t>MICROBIOL INDUSTRIA E COMERCIO LTDA</t>
  </si>
  <si>
    <t>MIGRATIO GESTAO E COMERCIALIZACAO DE ENERGIA ELETRICA LTDA.</t>
  </si>
  <si>
    <t>MIGUEL &amp; BERNARDES TRANSPORTES LTDA-ME</t>
  </si>
  <si>
    <t>Senador Canedo</t>
  </si>
  <si>
    <t>MIGUEL DE LIMA SILVA ME</t>
  </si>
  <si>
    <t>MIGUEL RIBEIRO DA SILVA NETO</t>
  </si>
  <si>
    <t xml:space="preserve">MIGUEL SOARES DA SILVA NETO             </t>
  </si>
  <si>
    <t xml:space="preserve">REALMAQ             </t>
  </si>
  <si>
    <t>MIKROSHOP COMERCIL SOL E TEC LTDA</t>
  </si>
  <si>
    <t>16.150.068-4</t>
  </si>
  <si>
    <t>MILL REPRESENTAÇÕES LTDA</t>
  </si>
  <si>
    <t>MILTON FERNANDES RIBEIRO</t>
  </si>
  <si>
    <t>MILTON VIEGAS ME</t>
  </si>
  <si>
    <t>MILTON VIEGAS</t>
  </si>
  <si>
    <t>MINA &amp; ALVES ADVOCACIA</t>
  </si>
  <si>
    <t>MINA ADVOCACIA</t>
  </si>
  <si>
    <t xml:space="preserve">MINERACAO ALTO BONITO LTDA              </t>
  </si>
  <si>
    <t>MINERACAO ALTO BONITO LTDA</t>
  </si>
  <si>
    <t>Ipubi</t>
  </si>
  <si>
    <t>MINERAÇÃO JOÃO PESSOA LTDA</t>
  </si>
  <si>
    <t>MINERAÇÃO OURO BRANCO LTDA</t>
  </si>
  <si>
    <t>MINERAÇÃO OUTRO BRANCO LTDA</t>
  </si>
  <si>
    <t>MINERAÇÃO PAULISTA LTDA</t>
  </si>
  <si>
    <t xml:space="preserve">MINERACAO ROLIM BRAGA LTDA              </t>
  </si>
  <si>
    <t xml:space="preserve">ROLIM BRAGA         </t>
  </si>
  <si>
    <t>MINERAÇÃO VALE VERDE LTDA</t>
  </si>
  <si>
    <t>MINERAÇÃO VALE VERDE</t>
  </si>
  <si>
    <t>MINERADORA SOMBRA DA SERRA LTDA</t>
  </si>
  <si>
    <t>Araripina</t>
  </si>
  <si>
    <t xml:space="preserve">MINI BOX O BARATEIRO LTDA               </t>
  </si>
  <si>
    <t xml:space="preserve">MINI BOX            </t>
  </si>
  <si>
    <t>MINI GOLFE PARAIBA DIVERSOES E SERVIÇOS LTDA</t>
  </si>
  <si>
    <t>MINI GOLFE PARAIBA DIVERSOES E SERVIÇOS</t>
  </si>
  <si>
    <t xml:space="preserve">MINI MERCADO  BEZERRA LTDA ME            </t>
  </si>
  <si>
    <t xml:space="preserve">MINI MECADO BEZERRA </t>
  </si>
  <si>
    <t xml:space="preserve">16186023-0        </t>
  </si>
  <si>
    <t xml:space="preserve">MINIBOX BOMDEMAIS LTDA                  </t>
  </si>
  <si>
    <t xml:space="preserve">MINIBOX BOMDEMAIS   </t>
  </si>
  <si>
    <t xml:space="preserve">MINIBOX COMERCIO DE ALIMENTOS APARECIDA DO NORTE EIRELI </t>
  </si>
  <si>
    <t xml:space="preserve">MINIBOX COMERCIO DE ALIMENTOS APARECIDA </t>
  </si>
  <si>
    <t xml:space="preserve">MINIBOX POPULAR LTDA                    </t>
  </si>
  <si>
    <t xml:space="preserve">BRISAMAR            </t>
  </si>
  <si>
    <t xml:space="preserve">MINIBOX TAMBAU LTDA                     </t>
  </si>
  <si>
    <t xml:space="preserve">MINIBOX TAMBAU      </t>
  </si>
  <si>
    <t>MINIMERCADO ALTO BRANCO LTDA ME</t>
  </si>
  <si>
    <t>MINIMERCADO FILEZAO LTDA - ME</t>
  </si>
  <si>
    <t>MINIMERCADO J ARAUJO DA SILVA EIRELI</t>
  </si>
  <si>
    <t xml:space="preserve">MINIMERCADO PONTO CERTO LTDA            </t>
  </si>
  <si>
    <t xml:space="preserve">MINIMERCADO PONTO   </t>
  </si>
  <si>
    <t>MINIMERCADO PRECO BOM LTDA</t>
  </si>
  <si>
    <t>MINIMERCADO SAO SEVERINO LTDA ME</t>
  </si>
  <si>
    <t>MINIMERCADO VIVA BEM LTDA- ME</t>
  </si>
  <si>
    <t>MINIMERCADO VIVA BEM LTDA - ME</t>
  </si>
  <si>
    <t>MINIPA METROLOGIA E SERVIÇOS LTDA</t>
  </si>
  <si>
    <t>MINIPA METROLOGIA</t>
  </si>
  <si>
    <t>MINISTERIO DA ECONOMIA</t>
  </si>
  <si>
    <t>MINISTERIO DA FAZENDA - SECRETARIA DO TESOURO NACIONAL</t>
  </si>
  <si>
    <t>SECRETARIA DO TESOURO NACIONAL COFIN 170</t>
  </si>
  <si>
    <t>MINISTÉRIO PÚBLICO DA UNIÃO</t>
  </si>
  <si>
    <t>PROCURADORIA DA REPUBLICA ESTADO DA PB.</t>
  </si>
  <si>
    <t>MINUSA TRATORES LTDA</t>
  </si>
  <si>
    <t>MIRAGEM ATACAREJO LTDA</t>
  </si>
  <si>
    <t xml:space="preserve">MIRAMAR ALIMENTOS LTDA                  </t>
  </si>
  <si>
    <t xml:space="preserve">MIRAMAR ALIMENTOS   </t>
  </si>
  <si>
    <t>MIRANDA E DAMASCENO LTDA.</t>
  </si>
  <si>
    <t>MIRANDA E MEDEIROS LTDA - ME</t>
  </si>
  <si>
    <t>MIRELLA RIBEIRO DIAS DE ARAUJO - ME</t>
  </si>
  <si>
    <t xml:space="preserve">MIRIA ERIKA SILVEIRA MEDEIROS - ME      </t>
  </si>
  <si>
    <t>MIRIA ERIKA SILVEIRA</t>
  </si>
  <si>
    <t>MIRIAM CALIXTO DE PONTES</t>
  </si>
  <si>
    <t>MIRIRI  89</t>
  </si>
  <si>
    <t xml:space="preserve">MIRIRI ALIMENTOS E BIOENERGIA S/A             </t>
  </si>
  <si>
    <t xml:space="preserve">MIRIRI              </t>
  </si>
  <si>
    <t xml:space="preserve">MIRO FERRAMENTAS &amp; FERRAGENS LTDA       </t>
  </si>
  <si>
    <t xml:space="preserve">MF                  </t>
  </si>
  <si>
    <t xml:space="preserve">MIRONE MAGNO MEDEIROS NASCIMENTO        </t>
  </si>
  <si>
    <t xml:space="preserve">MIRONE MAGNO        </t>
  </si>
  <si>
    <t xml:space="preserve">MISSILENE GERONIMO DA SILVA             </t>
  </si>
  <si>
    <t xml:space="preserve">MISSILENE           </t>
  </si>
  <si>
    <t>MISTER TEM COMERCIO DE AÇOS E METAIS LTDA</t>
  </si>
  <si>
    <t>MISTER TEM</t>
  </si>
  <si>
    <t>MITCHAEL SANTOS 10618757414</t>
  </si>
  <si>
    <t>16.437.759-0</t>
  </si>
  <si>
    <t>MIX SOLUÇÕES AMBIENTAIS LTDA</t>
  </si>
  <si>
    <t>MIX WANDERLEY SUPERMERCADO LTDA</t>
  </si>
  <si>
    <t>MIXTURA EQUIPAMENTOS HIDRÁULICOS LTDA - ME</t>
  </si>
  <si>
    <t>MIXTURA EQUIPAMENTOS</t>
  </si>
  <si>
    <t>MIXX ATACADO LTDA - ME</t>
  </si>
  <si>
    <t>MIXX ATACADO</t>
  </si>
  <si>
    <t>MIXX TECNOGIA COM DE INFORMATICA LTDA</t>
  </si>
  <si>
    <t>MIXX TECNOLOGIA</t>
  </si>
  <si>
    <t>M.J. ALVES TRANSPORTES</t>
  </si>
  <si>
    <t>MJ ODONTOLOGIA</t>
  </si>
  <si>
    <t>MJL TELECOMUNICAÇÕES E INFORMATICA LTDA</t>
  </si>
  <si>
    <t>MJL TELECOMUNICAÇÕES</t>
  </si>
  <si>
    <t xml:space="preserve">MKG EQUIPAMENTOS LTDA                   </t>
  </si>
  <si>
    <t>MKG</t>
  </si>
  <si>
    <t>M&amp;L AGRONEGOCIOS COMERCIO LTDA</t>
  </si>
  <si>
    <t>ML BUS COMERCIO DE PECAS E SERV. AUTOMOTIVO EIRELI</t>
  </si>
  <si>
    <t>ML BUS</t>
  </si>
  <si>
    <t>ML COMERCIO DE PECAS ACESSORIOS E SERVIC</t>
  </si>
  <si>
    <t xml:space="preserve">ML COMERCIO         </t>
  </si>
  <si>
    <t xml:space="preserve">ML INDUSTRIAL LTDA                      </t>
  </si>
  <si>
    <t xml:space="preserve">ML INDUSTRIAL LTDA  </t>
  </si>
  <si>
    <t xml:space="preserve">382.218.2570-028  </t>
  </si>
  <si>
    <t>MLOG TRANSPORTES LTDA</t>
  </si>
  <si>
    <t>MLOG TRANSPORTES</t>
  </si>
  <si>
    <t>MMA COMERCIO DE PRODUTOS DESCARTAVEIS LTDA EPP</t>
  </si>
  <si>
    <t>MMA COMERCIO DE PRODUTOS DESCARTAVEIS</t>
  </si>
  <si>
    <t>MMARRA DISTRIBUIDORA AUTOMOTIVA LTDA</t>
  </si>
  <si>
    <t xml:space="preserve">MARRA DISTRIBUIDORA </t>
  </si>
  <si>
    <t>MOABE BATISTA DA SILVA</t>
  </si>
  <si>
    <t>MOABES DA SILVA SANTOS</t>
  </si>
  <si>
    <t>16.439.968-2</t>
  </si>
  <si>
    <t>MOACIR DA SILVA</t>
  </si>
  <si>
    <t>MOACYR RIBEIRO COSTA</t>
  </si>
  <si>
    <t>MOBLY COMERCIO VAREJISTA LTDA</t>
  </si>
  <si>
    <t>MOBLY GARUVA</t>
  </si>
  <si>
    <t>MOBTEL MOBILIDADE EM TELECOMUNICAÇÃO EIRELI</t>
  </si>
  <si>
    <t>MOCELIN INDUSTRIA DE EXTINTORES LTDA</t>
  </si>
  <si>
    <t>MOCELIN EXTINTORES</t>
  </si>
  <si>
    <t xml:space="preserve">MOCO AGROPECUARIA LTDA                  </t>
  </si>
  <si>
    <t xml:space="preserve">MOCO                </t>
  </si>
  <si>
    <t>MODERNA SOLUÇÕES COMERCIO E SERVIÇOS DE PRODUTOS INDUSTRIAIS LTDA</t>
  </si>
  <si>
    <t>MODERNA SOLUÇÕES</t>
  </si>
  <si>
    <t>MODERNA VEDAÇÕES E PEÇAS EM GERAL COM. E SERV. LTDA-ME</t>
  </si>
  <si>
    <t>MODERNA VEDAÇÕES E PEÇAS EM GERAL COM. E</t>
  </si>
  <si>
    <t>MOHAWK REVESTIMENTOS PARAIBA LTDA</t>
  </si>
  <si>
    <t>CERAMICA ELIZABETH</t>
  </si>
  <si>
    <t>MOINHO PATOENSE LTDA</t>
  </si>
  <si>
    <t xml:space="preserve">MOINHO SANTA LUCIA LTDA                 </t>
  </si>
  <si>
    <t xml:space="preserve">MOINHO SANTA LUCIA  </t>
  </si>
  <si>
    <t>Aquiraz</t>
  </si>
  <si>
    <t>MOISES BERNARDO DA SILVA TRANSPORTES - ME</t>
  </si>
  <si>
    <t>ES BERNARDO DA SILVA TRANSPORTES - ME</t>
  </si>
  <si>
    <t>MOISES DO NASCIMENTO DIONIZIO</t>
  </si>
  <si>
    <t xml:space="preserve">MOISES FERREIRA TAVARES                 </t>
  </si>
  <si>
    <t xml:space="preserve">MOISES FERREIRA     </t>
  </si>
  <si>
    <t xml:space="preserve">MOISES MARCELO VARJAO DE MELO           </t>
  </si>
  <si>
    <t xml:space="preserve">MOISES MARCELO      </t>
  </si>
  <si>
    <t>MOLTEC-RN-INDUSTRIA, COMERCIO E SERVIÇOS METALICOS EIRELI - EPP</t>
  </si>
  <si>
    <t>MOLTEC-RN-INDUSTRIA, COMERCIO E SERVIÇOS</t>
  </si>
  <si>
    <t>MÔNICA GOMES DA COSTA SILVA</t>
  </si>
  <si>
    <t>MÔNICA GOMES</t>
  </si>
  <si>
    <t>MONICA LINO DOS SANTOS</t>
  </si>
  <si>
    <t>MONICA PEREIRA VILARIM</t>
  </si>
  <si>
    <t>MONICA SILVA DE SOUSA FEREIRA</t>
  </si>
  <si>
    <t>MONICA SILVA DE SOUSA FERREIRA</t>
  </si>
  <si>
    <t>MONIQUE VENDICIANO DE EMERY -ME</t>
  </si>
  <si>
    <t>MONIQUE</t>
  </si>
  <si>
    <t>MONTE ALEGRE  81</t>
  </si>
  <si>
    <t>MONTE CARMELO COMERCIO DE BEBIDAS EIRELI</t>
  </si>
  <si>
    <t>MONTE CARMELO DISTRIBUIÇÃO DE BEBIDAS LTDA</t>
  </si>
  <si>
    <t>MONTE CARMELO DISTRIBUIÇÃO DE BEBIDAS</t>
  </si>
  <si>
    <t>MONTE SANTO LOGISTICA LTDA</t>
  </si>
  <si>
    <t>MONTE SANTO LOGISTICA</t>
  </si>
  <si>
    <t>MONTEIRO COMERCIO DE ALIMENTOS LTDA</t>
  </si>
  <si>
    <t>MONTENEGRO ADVOGADOS ASSOCIADOS SS</t>
  </si>
  <si>
    <t>MONTENEGRO ASSOCIADOS</t>
  </si>
  <si>
    <t>MONTEX MONTAGEM E MNUTENÇÃO DE EQUIPAMENTOS ELETRICOS LTDA</t>
  </si>
  <si>
    <t>MONTEX MONTAGEM E MNUTENÇÃO DE EQUIPAMEN</t>
  </si>
  <si>
    <t>MONTREL CONTROLES ELETRONICOS LTDA</t>
  </si>
  <si>
    <t>MONTREL CONTROLES</t>
  </si>
  <si>
    <t>MOOTRAT PEÇAS PARA TRATORES LTDA</t>
  </si>
  <si>
    <t xml:space="preserve">MOOTRAT PEÇAS P/ CARRETAS E TRATORES </t>
  </si>
  <si>
    <t>MORAES &amp; CIA - COMERCIO E SERVICOS INDUSTRIAIS LTDA</t>
  </si>
  <si>
    <t>MORAIS DE CASTRO COMERCIO E IMPORTAÇÃO DE PRODUTOS QUIMICOS LTDA</t>
  </si>
  <si>
    <t>MORAIS DE CASTRO</t>
  </si>
  <si>
    <t>MORELATE DISTRIBUIDORA AUTO PECAS LTDA</t>
  </si>
  <si>
    <t xml:space="preserve">MORGANA BEZERRA IDALINO                 </t>
  </si>
  <si>
    <t xml:space="preserve">MORGANA BEZERRA     </t>
  </si>
  <si>
    <t xml:space="preserve">MORGANA FARIAS DE LUNA                  </t>
  </si>
  <si>
    <t xml:space="preserve">MORGANA             </t>
  </si>
  <si>
    <t xml:space="preserve">MORIEM COMERCIAL E INDUSTRIAL LTDA      </t>
  </si>
  <si>
    <t xml:space="preserve">MORIEM              </t>
  </si>
  <si>
    <t>MORSING CABOS DE AÇO LTDA</t>
  </si>
  <si>
    <t>MORSING</t>
  </si>
  <si>
    <t xml:space="preserve">MOSSORO ACUCAR LTDA                     </t>
  </si>
  <si>
    <t xml:space="preserve">MOSSORO ACUCAR LTDA </t>
  </si>
  <si>
    <t xml:space="preserve">20.054.199-4      </t>
  </si>
  <si>
    <t>MOTO CENTRO COMERCIO DE PEÇAS P/ MOTOS LTDA</t>
  </si>
  <si>
    <t>MOTOCANA MAQUINAS E IMPLEMENTOS LTDA.</t>
  </si>
  <si>
    <t>MOTOGAS IND DE COMP E COM DE GAS LTDA</t>
  </si>
  <si>
    <t>MOTOGAS IND DE COMP E COM DE GAS NT LTDA</t>
  </si>
  <si>
    <t xml:space="preserve">MOTOGAS IND E COM   </t>
  </si>
  <si>
    <t>MOTOGAS IND DE COMPRESSÃO E COM DE GAS NATURAL</t>
  </si>
  <si>
    <t>MOTOGAS IND DE COMPRESSÃO E COM</t>
  </si>
  <si>
    <t>MOTOGAS INDUSTRIA DE COMPRESSAO E COMERCIO DE GAS NATURAL LTDA</t>
  </si>
  <si>
    <t>MOTOGAS INDUSTRIA DE COMPRESSAO E COMERCIO DE GAS NATURAL LT</t>
  </si>
  <si>
    <t>MOTOMAR PECAS E ACESSORIOS LIMITADA</t>
  </si>
  <si>
    <t>MOTOMAR PEÇAS E ACESSORIOS LTDA</t>
  </si>
  <si>
    <t>MOTOMAR PEÇAS</t>
  </si>
  <si>
    <t xml:space="preserve">MOTOMAR PECAS E ACESSORIOS LTDA         </t>
  </si>
  <si>
    <t xml:space="preserve">MOTOMAR             </t>
  </si>
  <si>
    <t xml:space="preserve">MOTORTRAFO ENGENHARIA AUTOMOCAO LTDA    </t>
  </si>
  <si>
    <t xml:space="preserve">MOTORTRAFO          </t>
  </si>
  <si>
    <t xml:space="preserve">MOTORTRAFO EQUIP. ELETRICOS LTDA        </t>
  </si>
  <si>
    <t xml:space="preserve">16.150.461-2      </t>
  </si>
  <si>
    <t xml:space="preserve">MOTTA &amp; PENA IND E COM DE ALIM LTDA     </t>
  </si>
  <si>
    <t>MOTTA &amp; PENA IND E C</t>
  </si>
  <si>
    <t>MOURA DISTRIBUIDORA LTDA</t>
  </si>
  <si>
    <t>MOURA SUPERMERCADO LTDA</t>
  </si>
  <si>
    <t>MOVIT SERVIÇOS HIDRAULICOS E PNEUMATICOS LTDA</t>
  </si>
  <si>
    <t>MOVIT SERVIÇOS</t>
  </si>
  <si>
    <t xml:space="preserve">MOVITORQUE SIST HID E PNEUMARICOS LTDA  </t>
  </si>
  <si>
    <t xml:space="preserve">MOVITORQUE          </t>
  </si>
  <si>
    <t>MP - COMERCIO DE ACRILICOS E PLÁSTICOS DE ENGENHARIA LTDA - EPP</t>
  </si>
  <si>
    <t>MP - COMERCIO DE ACRILICOS DE PLATICO</t>
  </si>
  <si>
    <t>MP COMERCIO DE DERIVADOS DE PETROLEO PLANALTO LTDA</t>
  </si>
  <si>
    <t>MP COMERCIO DE MATERIAL DE CONSTRUCAO LTDA</t>
  </si>
  <si>
    <t>MP FRIGOMASTER COM VAR DE PROD ALIM MINIMERCADOS LTDA</t>
  </si>
  <si>
    <t>MP FRIGOMASTER COMERCIO VAREJISTA</t>
  </si>
  <si>
    <t>MP SERVIÇOS INDUSTRIAIS LTDA</t>
  </si>
  <si>
    <t>MP SERVIÇOS INDUSTRIAIS</t>
  </si>
  <si>
    <t>MPA MONTAGENS EIRELI</t>
  </si>
  <si>
    <t>MR COMERCIO DE MADEIRA E CONSTRUÇÕES LTDA</t>
  </si>
  <si>
    <t>MADEREIRA REAL</t>
  </si>
  <si>
    <t xml:space="preserve">DDK PEÇAS PARA TRATORES </t>
  </si>
  <si>
    <t>M.R. DE FRAGA TRANSPORTES LTDA</t>
  </si>
  <si>
    <t>MR FERRAMENTAS MATERIAIS ELETR.CONST.REPRES</t>
  </si>
  <si>
    <t>MR FERRAMENTAS</t>
  </si>
  <si>
    <t xml:space="preserve">MR PRODUTOS SIDERURGICOS LTDA           </t>
  </si>
  <si>
    <t xml:space="preserve">MR,                 </t>
  </si>
  <si>
    <t>MR RETIFICA LTDA</t>
  </si>
  <si>
    <t>MARCELO RETIFICA</t>
  </si>
  <si>
    <t>MRH - GESTÃO DE PESSOAS E SERVIÇOS LTDA</t>
  </si>
  <si>
    <t>MRH</t>
  </si>
  <si>
    <t>MRI TECNOLIGIA ELETRÔNICA LTDA</t>
  </si>
  <si>
    <t>MRI TECNOLOGIA</t>
  </si>
  <si>
    <t>MRS INDUSTRIA E SERVICOS LTDA</t>
  </si>
  <si>
    <t>MS SILVA COMERCIO LTDA</t>
  </si>
  <si>
    <t>MS SORVETERIA E DOCERIA LTDA</t>
  </si>
  <si>
    <t>MS SORVETERIA</t>
  </si>
  <si>
    <t>M&amp;S SUPERMERCADO LTDA</t>
  </si>
  <si>
    <t>MS TRIGO LTDA</t>
  </si>
  <si>
    <t>MSC COMERCIO DE CARNES E ALIMENTOS LTDA</t>
  </si>
  <si>
    <t>MSC MEDITERRANEAN SHIPPING DO BRASIL LTDA</t>
  </si>
  <si>
    <t>MT COMERCIO DE MATERIAIS PARA CONSTRUÇÃO EIRELI-ME</t>
  </si>
  <si>
    <t>MT COMERCIO DE MATERIAIS P/CONSTRUÇÃO</t>
  </si>
  <si>
    <t xml:space="preserve">MTC DE OLIVEIRA MERCADINHO ME           </t>
  </si>
  <si>
    <t xml:space="preserve">MTC                 </t>
  </si>
  <si>
    <t>Calumbi</t>
  </si>
  <si>
    <t>MTRD TELECOMUNICAÇÕES LTDA ME</t>
  </si>
  <si>
    <t>MOTORÁDIO TELECOM</t>
  </si>
  <si>
    <t xml:space="preserve">MUCIO ROGERIO DA COSTA MACEDO           </t>
  </si>
  <si>
    <t xml:space="preserve">MUCIO               </t>
  </si>
  <si>
    <t>MULT COMERCIAL LTDA.</t>
  </si>
  <si>
    <t>MULT MÁQUINAS PEÇAS E SERVIÇOS</t>
  </si>
  <si>
    <t>MULT POINT LOGISTICA E DIST DE BALAS E CHOC LTDA</t>
  </si>
  <si>
    <t xml:space="preserve">MULT POINT LOGISTICA E DIST DE BALAS </t>
  </si>
  <si>
    <t>MULTDIA INDUSTRIA E COMERCIO S/A</t>
  </si>
  <si>
    <t>MULTI MERCANTES LTDA</t>
  </si>
  <si>
    <t xml:space="preserve">MULTI SOLDAS AUTOMACAO LTDA             </t>
  </si>
  <si>
    <t xml:space="preserve">MULTI SOLDAS        </t>
  </si>
  <si>
    <t xml:space="preserve">MULTI SOLDAS COMERCIO LTDA              </t>
  </si>
  <si>
    <t>MULTI TRATORES PECAS LTDA ME</t>
  </si>
  <si>
    <t>MULTI TRATORES PECAS</t>
  </si>
  <si>
    <t>MULTIAVE LTDA</t>
  </si>
  <si>
    <t>MULTIESFERAS COM IMP DE ESFERAS LTDA</t>
  </si>
  <si>
    <t>MULTIESFERAS</t>
  </si>
  <si>
    <t xml:space="preserve">MULTIMAQ LTDA - ME                      </t>
  </si>
  <si>
    <t xml:space="preserve">MULTIMAQ            </t>
  </si>
  <si>
    <t xml:space="preserve">MULTIMIX COMERCIO E DISTRIBUICAO LTDA   </t>
  </si>
  <si>
    <t xml:space="preserve">MULTIMIX            </t>
  </si>
  <si>
    <t xml:space="preserve">16.140.653-0      </t>
  </si>
  <si>
    <t xml:space="preserve">MULTIPECAS LIMITADA                     </t>
  </si>
  <si>
    <t xml:space="preserve">MULTIPECAS          </t>
  </si>
  <si>
    <t>MULTIPEL COMERCIO LTDA</t>
  </si>
  <si>
    <t>MULTIPLAST - MUTIRAO E COMERCIO DE PLASTICOS LTDA</t>
  </si>
  <si>
    <t>MUTIRAO INDUSTRIA E COMERCIO DE PLASTICO</t>
  </si>
  <si>
    <t xml:space="preserve">MULTIPLIC CONEXOES DE ACO LTDA          </t>
  </si>
  <si>
    <t>MULTIPLIC</t>
  </si>
  <si>
    <t>MULTI-UTILIDADES COMERCIO EIRELI - ME</t>
  </si>
  <si>
    <t>MULTIUTILIDADES</t>
  </si>
  <si>
    <t>MULTIVENDAS REPRESENTAÇOES GERAIS LTDA</t>
  </si>
  <si>
    <t>MULTIVENDAS</t>
  </si>
  <si>
    <t>Cristianópolis</t>
  </si>
  <si>
    <t xml:space="preserve">MUNDIAL PECAS PARA VEICULOS             </t>
  </si>
  <si>
    <t xml:space="preserve">MUNDIAL PECAS       </t>
  </si>
  <si>
    <t>MUNDIAL TRANSMISSÕES COM. DE PEÇAS AUTOMOTIVA LTDA</t>
  </si>
  <si>
    <t>MUNDIAL TRANMISSÕES</t>
  </si>
  <si>
    <t xml:space="preserve">MUNDO DAS CORREIAS EIRELI - ME </t>
  </si>
  <si>
    <t>MUNDO DAS CORREIAS EIRELI</t>
  </si>
  <si>
    <t>MUNDO DAS TINTAS LTDA</t>
  </si>
  <si>
    <t>MUNDO DAS TINTAS LTDA.</t>
  </si>
  <si>
    <t>MUNDO DAS TINTAS</t>
  </si>
  <si>
    <t>MUNDO ELETRICO COMERCIO E REPRESENTAÇÕES LTDA</t>
  </si>
  <si>
    <t>MUNDO ELETRICO COMERCIO</t>
  </si>
  <si>
    <t>MUNDO LINHA VIVA EQUIPAMENTOS DE SEGURANÇA EIRELI</t>
  </si>
  <si>
    <t>MUNDO LINHA VIVA</t>
  </si>
  <si>
    <t>MUNDO VERDE INDUSTRIA DE ALIMENTOS LTDA</t>
  </si>
  <si>
    <t>MUNICIPIO DE ARARUNA</t>
  </si>
  <si>
    <t>MUNICIPIO DE PILOEZINHOS</t>
  </si>
  <si>
    <t>MUNICIPIO DE PIRPIRITUBA</t>
  </si>
  <si>
    <t>MUNICIPIO DE SERTAOZINHO</t>
  </si>
  <si>
    <t>MURILO CESAR DA COSTA TRANSPORTE RODOVIARIO</t>
  </si>
  <si>
    <t>MURILO DE CARVALHO E SILVA</t>
  </si>
  <si>
    <t>MURILO SILVESTRE RAMALHO PEREIRA - ME</t>
  </si>
  <si>
    <t>MW SUPERMERCADO LTDA</t>
  </si>
  <si>
    <t>MWP DE MACEDO ME</t>
  </si>
  <si>
    <t>MWP MACEDO</t>
  </si>
  <si>
    <t xml:space="preserve">MY PORDEUS TRANSPORTADORA LTDA          </t>
  </si>
  <si>
    <t>TRAPORTADORA CONCORD</t>
  </si>
  <si>
    <t>MY PORDEUS TRANSPORTES DE CARGAS</t>
  </si>
  <si>
    <t>MYLENA BARBOSA PIANARO BULOW F.I.</t>
  </si>
  <si>
    <t>Campo Largo</t>
  </si>
  <si>
    <t>MYRTEL EMPRED HOTELEIROS LTDA</t>
  </si>
  <si>
    <t>MYRTEL EMPRED HOTELEIROS</t>
  </si>
  <si>
    <t xml:space="preserve">M3 FERRO E AÇO LTDA - EPP       </t>
  </si>
  <si>
    <t xml:space="preserve">COMERCIAL MOTA      </t>
  </si>
  <si>
    <t>N A DE FREITAS JUNIOR ME</t>
  </si>
  <si>
    <t>JUNIOR SUPERMERCADOS</t>
  </si>
  <si>
    <t>N C DANTAS - ME</t>
  </si>
  <si>
    <t>MINIPRECO CAVALCANTE</t>
  </si>
  <si>
    <t>Carnaubais</t>
  </si>
  <si>
    <t xml:space="preserve">N. C. DISTRIBUIDROA DE ALIMENTOS LTDA   </t>
  </si>
  <si>
    <t xml:space="preserve">N C DIST DE ALIM LT </t>
  </si>
  <si>
    <t>N CLAUDINO &amp; CIA LTDA</t>
  </si>
  <si>
    <t>N. CLAUDINO E CIA LTDA - MAMANGUAPE</t>
  </si>
  <si>
    <t>N. CLAUDINO E CIA LTDA</t>
  </si>
  <si>
    <t>N F INDUSTRIA DE PANIFICAÇAO LTDA - ME</t>
  </si>
  <si>
    <t>N R MANUTENCAO DE COLHEDORA</t>
  </si>
  <si>
    <t>N L CAVALCANTE SUPERMERCADO LTDA</t>
  </si>
  <si>
    <t>Porto do Mangue</t>
  </si>
  <si>
    <t xml:space="preserve">N L HOTEIS E TURISMO LTDA               </t>
  </si>
  <si>
    <t xml:space="preserve">N L HOTEIS          </t>
  </si>
  <si>
    <t xml:space="preserve">NACC - PB                               </t>
  </si>
  <si>
    <t xml:space="preserve">CASA DA CRIANCA     </t>
  </si>
  <si>
    <t>NACIONAL CABOS DE ACO</t>
  </si>
  <si>
    <t>NACIONAL CABOS</t>
  </si>
  <si>
    <t>NACIONAL ODONTO OPERADORA DE PLANOS ODONTOLOGICOS LTDA</t>
  </si>
  <si>
    <t>CLIN PLAN ODONTO DIGITAL</t>
  </si>
  <si>
    <t xml:space="preserve">NACIONAL TURBO DIESEL COMERCIO E SERVICOS LTDA  </t>
  </si>
  <si>
    <t xml:space="preserve">NACIONAL TURBO </t>
  </si>
  <si>
    <t xml:space="preserve">NADJA DANIELE COSMO DA SILVA - ME       </t>
  </si>
  <si>
    <t xml:space="preserve">NADJA               </t>
  </si>
  <si>
    <t xml:space="preserve">NADJA MARIA DE LUNA ROMA                </t>
  </si>
  <si>
    <t xml:space="preserve">METAL PRODUTS       </t>
  </si>
  <si>
    <t>NAGIA NUNES PEREIRA</t>
  </si>
  <si>
    <t>NAHEDA COMERCIO DE RESISTENCIAS ELETRICAS LTDA.</t>
  </si>
  <si>
    <t>NAHEDA RESISTENCIAS ELETRICAS</t>
  </si>
  <si>
    <t>NAJA COMERCIO SERVICOS TRANSPORTES LTDA</t>
  </si>
  <si>
    <t>NALVA SOARES DA SILVA</t>
  </si>
  <si>
    <t>NAO PODE FATURAR - FRANCISCO RUBENS DA S</t>
  </si>
  <si>
    <t>NAPOLEAO FERREIRA LINS FILHO EIRELLI</t>
  </si>
  <si>
    <t>SUPERMERCADO LINS</t>
  </si>
  <si>
    <t>Pitimbu</t>
  </si>
  <si>
    <t xml:space="preserve">NAPOLEAO NUNES DE OLIVEIRA NETO         </t>
  </si>
  <si>
    <t xml:space="preserve">COREN               </t>
  </si>
  <si>
    <t xml:space="preserve">NARCIZIO JOSE DA SILVA                  </t>
  </si>
  <si>
    <t xml:space="preserve">NARCIZIO JOSE       </t>
  </si>
  <si>
    <t xml:space="preserve">16.163.633-0      </t>
  </si>
  <si>
    <t>NATA PROMOÇÕES DE EVENTOS E SERVIÇOS DE PRODUÇÃO MUSICAL LTDA</t>
  </si>
  <si>
    <t>NATAN PRODUÇÕES</t>
  </si>
  <si>
    <t>NATAL EPI¿S E FARDAMENTOS EIRELI</t>
  </si>
  <si>
    <t>NATAL EPI¿S E FARDAMENTOS</t>
  </si>
  <si>
    <t>NATAL EQUIPAMENTOS DE PROTECAO INDIVIDUAL E COLETIVOS LTDA</t>
  </si>
  <si>
    <t>RICAL - FARDAMENTO PROFISSIONAIS</t>
  </si>
  <si>
    <t>NATALIA DE ARAUJO SILVA SOUSA - ME</t>
  </si>
  <si>
    <t>NATALIA OLIVEIRA DE ABREU - ME</t>
  </si>
  <si>
    <t>NATALIA PRISCILA DOS SANTOS ME</t>
  </si>
  <si>
    <t>NATALIA</t>
  </si>
  <si>
    <t>NATALIA RUBENINA FERNANDES DE LACERDA SILVA</t>
  </si>
  <si>
    <t>NATALIA RUBENINA FERNANDES</t>
  </si>
  <si>
    <t>NATALICE DA SILVA VIEIRA</t>
  </si>
  <si>
    <t xml:space="preserve">NATALINE MAGNA CABRAL DOS SANTOS        </t>
  </si>
  <si>
    <t>NATALINE MAGNE CABRA</t>
  </si>
  <si>
    <t xml:space="preserve">NATALTEC MAQUINAS E FERRAMENTAS LTDA    </t>
  </si>
  <si>
    <t xml:space="preserve">NATALTEC            </t>
  </si>
  <si>
    <t xml:space="preserve">NATANAEL JOSE VIEIRA                    </t>
  </si>
  <si>
    <t xml:space="preserve">NATANAEL            </t>
  </si>
  <si>
    <t>NATEK NAT E TEC. IND. E  C.  PROD. BIOT.</t>
  </si>
  <si>
    <t>NATK NAT E TEC IND E</t>
  </si>
  <si>
    <t xml:space="preserve">NATERCIA RAULIM DA SILVA RAMOS           </t>
  </si>
  <si>
    <t xml:space="preserve">NATECIA RAULIN      </t>
  </si>
  <si>
    <t xml:space="preserve">NATHANAEL ELLAN C. DO NASCIMENTO        </t>
  </si>
  <si>
    <t xml:space="preserve">NATHANAEL           </t>
  </si>
  <si>
    <t>NATILDE JANUARIO GUIMARAES FRANCISCO - ME</t>
  </si>
  <si>
    <t xml:space="preserve">NATILDE </t>
  </si>
  <si>
    <t xml:space="preserve">NAYANA SANTANA DE FREITAS               </t>
  </si>
  <si>
    <t xml:space="preserve">NAYANA SANTANA      </t>
  </si>
  <si>
    <t xml:space="preserve">NAYARA SANTOS DE OLIVEIRA               </t>
  </si>
  <si>
    <t xml:space="preserve">NAYARA              </t>
  </si>
  <si>
    <t xml:space="preserve">NAYLLA PRISCILA DE SOUZA DANTAS         </t>
  </si>
  <si>
    <t>NAYLLA PRISCILA DE S</t>
  </si>
  <si>
    <t>NBK - NOVA BRASIL MANUTENÇÃO EM COMPRESSORES LTDA</t>
  </si>
  <si>
    <t>NBK - NOVA BRASIL MANUTENÇÃO EM COMPRESS</t>
  </si>
  <si>
    <t>N.B.R. EDITORA LTDA</t>
  </si>
  <si>
    <t xml:space="preserve">NC OLIVEIRA                             </t>
  </si>
  <si>
    <t xml:space="preserve">TELE TINTAS         </t>
  </si>
  <si>
    <t>N.C. TELETINTAS</t>
  </si>
  <si>
    <t>TELETINTAS</t>
  </si>
  <si>
    <t>NCH BRASIL LTDA</t>
  </si>
  <si>
    <t>NCH BRASIL</t>
  </si>
  <si>
    <t>NE COMERCIO LTDA - ME</t>
  </si>
  <si>
    <t>Sobradinho</t>
  </si>
  <si>
    <t xml:space="preserve">NEGREIROS &amp; NEGREIROS LTDA - ME         </t>
  </si>
  <si>
    <t xml:space="preserve">NEGREIROS &amp; NEGREIROS LTDA - ME    </t>
  </si>
  <si>
    <t>NEIDE CLEMENTINO DOS SANTOS</t>
  </si>
  <si>
    <t xml:space="preserve">NELDSON REPRESENTACAO LTDA                  </t>
  </si>
  <si>
    <t xml:space="preserve">NELDSON REPRESENTACAO LTDA          </t>
  </si>
  <si>
    <t>NELLY CRISTINA DE LIMA CENDON</t>
  </si>
  <si>
    <t>NELOG LOGISTICA LTDA</t>
  </si>
  <si>
    <t xml:space="preserve">NELSON NEDIS FERNANDES DE MELO          </t>
  </si>
  <si>
    <t xml:space="preserve">NELSON NEDIS        </t>
  </si>
  <si>
    <t>NELSON NELCI NOBREGA ME</t>
  </si>
  <si>
    <t>NELSON RIBEIRO DA SILVA NETO ME</t>
  </si>
  <si>
    <t>SOS OXIGÊNIO</t>
  </si>
  <si>
    <t>NEM COMPARA COMERCIO DE ELETRONICOS LTDA</t>
  </si>
  <si>
    <t>NEM COMPARA</t>
  </si>
  <si>
    <t>NEO CONSULTORIA TECNICA EM ENGENHARIA ELETRICA E SEGURANÇA LTDA</t>
  </si>
  <si>
    <t>NEO CONSULTORIA TECNICA EM ENGENHARIA EL</t>
  </si>
  <si>
    <t>NEO PARTNER SERVICOS DE INFORMATICA LTDA</t>
  </si>
  <si>
    <t xml:space="preserve">NEO PARTNER         </t>
  </si>
  <si>
    <t>NEOBETEL EPI, EQUIPAMENTOS DE PROTEÇÃO INDIVIDUAL LTDA</t>
  </si>
  <si>
    <t>NEOBETEL</t>
  </si>
  <si>
    <t xml:space="preserve">NEOCEMIA SUEMIA DE ALMEIDA BATISTA      </t>
  </si>
  <si>
    <t>NEOCEMIA SUEMIA DE A</t>
  </si>
  <si>
    <t>NEOFICIO EDITORA LTDA - ME</t>
  </si>
  <si>
    <t>CLUBE DELPHI</t>
  </si>
  <si>
    <t>NEOLIDER COMERCIO IMPORTAÇÃO E EXPORTAÇÃO DE AÇOS EIRELLI</t>
  </si>
  <si>
    <t>NEOLIDER COMERCIO</t>
  </si>
  <si>
    <t>NEOLUBES INDUSTRIA DE LUBRIFICANTES LTDA</t>
  </si>
  <si>
    <t>RAIZEN LUBRIFICANTES</t>
  </si>
  <si>
    <t>NEO-TAGUS INDUSTRIAL LTDA</t>
  </si>
  <si>
    <t>NEO-TAGUS INDSUTRIAL</t>
  </si>
  <si>
    <t>NEPIN ACESSORIOS INDUSTRIAIS LTDA.</t>
  </si>
  <si>
    <t>NEPIN</t>
  </si>
  <si>
    <t>NESTOR DREYSON FERREIRA QUEIROZ</t>
  </si>
  <si>
    <t>NET COMPUTADORES LTDA</t>
  </si>
  <si>
    <t>NET SERVIÇOS DE COMUNICAÇAO S.A</t>
  </si>
  <si>
    <t>NET</t>
  </si>
  <si>
    <t>NETAFIM BRASIL SIST. DE EQUIP. DE IRRIG.</t>
  </si>
  <si>
    <t xml:space="preserve">NETAFIM             </t>
  </si>
  <si>
    <t xml:space="preserve">582.499.728-113   </t>
  </si>
  <si>
    <t>NETAFIM</t>
  </si>
  <si>
    <t xml:space="preserve">NETTO PAES INDUSTRIA E COMERCIO LTDA    </t>
  </si>
  <si>
    <t xml:space="preserve">NETTO PAES          </t>
  </si>
  <si>
    <t xml:space="preserve">16.158.728-3      </t>
  </si>
  <si>
    <t xml:space="preserve">NETZSCH DO BRASIL IND. E COM. LTDA.           </t>
  </si>
  <si>
    <t xml:space="preserve">NETZSCH             </t>
  </si>
  <si>
    <t>NETZSCH DO BRASIL IND. E COMERCIO LTDA.</t>
  </si>
  <si>
    <t>NETZSCH DO BRASIL</t>
  </si>
  <si>
    <t>Pomerode</t>
  </si>
  <si>
    <t>NEUSA DE MEDEIROS NASCIMENTO</t>
  </si>
  <si>
    <t xml:space="preserve">NEUSA DINIS DE MARIA ALVES              </t>
  </si>
  <si>
    <t xml:space="preserve">NEUSA DINIS DE MARIA ALVES  </t>
  </si>
  <si>
    <t>NEVARI COMERCIAL DE PROD ALIMENTICIOS EIRELI - ME</t>
  </si>
  <si>
    <t>NEVARI COMERCIAL DE PROD ALIMENTICIO</t>
  </si>
  <si>
    <t>NEVES COM. ATACAD. DE PROD. ALIMENTICIOS LTDA</t>
  </si>
  <si>
    <t>NEVES COM. ATACAD. DE PROD. ALIMENTICIOS</t>
  </si>
  <si>
    <t>NEW BORA COMERCIO DE PEÇAS PARA MOTORES DIESEL EIRELI EPP</t>
  </si>
  <si>
    <t>NEW BORA COMERCIO</t>
  </si>
  <si>
    <t>NEW CENTER COMERCIO DE MATERIAIS DE CONSTRUÇÃO LTDA</t>
  </si>
  <si>
    <t>NEWCENTER MATERIAIS D CONSTRUÇAO</t>
  </si>
  <si>
    <t>NEW ENERGIES SOLUÇÕES EM ENERGIA LTDA</t>
  </si>
  <si>
    <t>NEWLAND VEICULOS LTDA</t>
  </si>
  <si>
    <t>NEWLAND TOYOTA POR EXCELÊNCIA</t>
  </si>
  <si>
    <t>NEWLAND VEICULO LTDA</t>
  </si>
  <si>
    <t>NEWMEDICA COMERCIO E SERVIÇOS DE APARELHOS MEDICO-HOSPITALAR LTDA</t>
  </si>
  <si>
    <t>NEWMEDICA COMERCIO</t>
  </si>
  <si>
    <t xml:space="preserve">NEWS TRANSPORTES ESPACIALIZADOS LTDA-ME </t>
  </si>
  <si>
    <t xml:space="preserve">NEWSTRANS           </t>
  </si>
  <si>
    <t>NEWSEDAN COMERCIO DE VEICULOS LTDA</t>
  </si>
  <si>
    <t>NEWSEDAN VEICULOS</t>
  </si>
  <si>
    <t>NEWSEDAN</t>
  </si>
  <si>
    <t>NEWTON ARAUJO DE OLIVEIRA</t>
  </si>
  <si>
    <t>PIZZARIA BOM APETITE DELIVERY</t>
  </si>
  <si>
    <t xml:space="preserve">NEWTON LUIZ DA SILVA                    </t>
  </si>
  <si>
    <t xml:space="preserve">NEWTON              </t>
  </si>
  <si>
    <t>NEX DIST. DE PRODUTOS FARMACEUTICOS LTDA</t>
  </si>
  <si>
    <t>BIG BEN TAMBAUZINHO</t>
  </si>
  <si>
    <t>NEX DIST.DE RODUTOS FARMACEUTICOS LTDA</t>
  </si>
  <si>
    <t>BIGBEN</t>
  </si>
  <si>
    <t>NEXANS BRASIL S/A</t>
  </si>
  <si>
    <t>NEXCO NEGOCIO IMPORTAÇÃO EXPORTAÇÃO E COMERCIO LTDA</t>
  </si>
  <si>
    <t>NEXCO NEGOCIO</t>
  </si>
  <si>
    <t>NEXXERA MERCANTIL SERVIÇOS S/A</t>
  </si>
  <si>
    <t>NEXXERA</t>
  </si>
  <si>
    <t>NEXXERA TECNOLOGICA E SERVIÇOS</t>
  </si>
  <si>
    <t xml:space="preserve">NG METALURGICA LTDA                     </t>
  </si>
  <si>
    <t xml:space="preserve">NG 2                </t>
  </si>
  <si>
    <t xml:space="preserve">NG                  </t>
  </si>
  <si>
    <t>NIAGARA IND. E COM. DE VALVULAS LTDA</t>
  </si>
  <si>
    <t>NIAGARA</t>
  </si>
  <si>
    <t xml:space="preserve">NIAGARA </t>
  </si>
  <si>
    <t xml:space="preserve">NIC.BR NUCLEO DE INFORMAÇÃO E COORDENAÇÃO DO PONTO BR. </t>
  </si>
  <si>
    <t>NIC.BR</t>
  </si>
  <si>
    <t>NICLAUDIO DA SILVA SANTOS</t>
  </si>
  <si>
    <t>NICLAUDIO DA SILVA</t>
  </si>
  <si>
    <t>NICODEMOS MEDEIROS DE FREITAS LTDA</t>
  </si>
  <si>
    <t>NICROSOL IND. E COM. DE SOLDAS ESP. LTDA</t>
  </si>
  <si>
    <t>NICROSOL</t>
  </si>
  <si>
    <t>NICSA S/A INDUSTRIA E COMERCIO DE VALVULAS</t>
  </si>
  <si>
    <t>NICSA S/A INDUSTRIA E COMERCIO DE VALVUL</t>
  </si>
  <si>
    <t xml:space="preserve">NICSA S/A.IND E COMERCIO DE VALVULAS                   </t>
  </si>
  <si>
    <t xml:space="preserve">NICSA          </t>
  </si>
  <si>
    <t>NIDIA OLIVEIRA DE SOUSA GERMANO EIRELI</t>
  </si>
  <si>
    <t>METALRIO MANUTENÇÃO</t>
  </si>
  <si>
    <t xml:space="preserve">NIEDJA WILMA C. BARBOSA                 </t>
  </si>
  <si>
    <t>NIEDJA WILMA C. BARB</t>
  </si>
  <si>
    <t>NIELTON PONTES DA COSTA LIMA</t>
  </si>
  <si>
    <t>NIERICA DA SILVA ARAUJO</t>
  </si>
  <si>
    <t>NIERICA DA SILVA</t>
  </si>
  <si>
    <t>NIGRI DECORAÇÕES LTDA</t>
  </si>
  <si>
    <t>NIGRO EQUIPAMENTOS E SERVIÇOS EM GERAL EIRELI - ME</t>
  </si>
  <si>
    <t xml:space="preserve">NIGRO EMPILHADEIRAS </t>
  </si>
  <si>
    <t>NILSON BRITO DE LIMA</t>
  </si>
  <si>
    <t>NILSON BRITO</t>
  </si>
  <si>
    <t xml:space="preserve">NILSON CABRAL DO NASCIMENTO             </t>
  </si>
  <si>
    <t xml:space="preserve">TRUCK DIESEL        </t>
  </si>
  <si>
    <t xml:space="preserve">02.997.827-0      </t>
  </si>
  <si>
    <t>NILSON DONATO DA SILVA</t>
  </si>
  <si>
    <t xml:space="preserve">NILSON FERNANDES RIBEIRO                 </t>
  </si>
  <si>
    <t xml:space="preserve">NILSON FERNANDES RIBEIRO     </t>
  </si>
  <si>
    <t xml:space="preserve">NILTON FERNANDES RIBEIRO                </t>
  </si>
  <si>
    <t>NILTON FERNANDES RIB</t>
  </si>
  <si>
    <t>NILTON PAES COMERCIO DE MASSAS LTDA</t>
  </si>
  <si>
    <t>NILTON PAES</t>
  </si>
  <si>
    <t>NILVAN ALVES DA SILVA</t>
  </si>
  <si>
    <t>TAMBYA  GÁS</t>
  </si>
  <si>
    <t>NINO ENERGIA DISTRIBUIDORA E COMERCIO DE COMBUSTIVEIS LTDA</t>
  </si>
  <si>
    <t>NIMO ENERGIA</t>
  </si>
  <si>
    <t>NIVALDA DE SOUSA LIMA DAS NEVES</t>
  </si>
  <si>
    <t xml:space="preserve">NIVALDO BEZERRA FALCAO                  </t>
  </si>
  <si>
    <t xml:space="preserve">NIVALDO             </t>
  </si>
  <si>
    <t>NIVALDO PEREIRA DA SILVA</t>
  </si>
  <si>
    <t>16.380.168-1</t>
  </si>
  <si>
    <t xml:space="preserve">NIVANILDA DA SILVA FIGUEIREDO           </t>
  </si>
  <si>
    <t>NIVANILDA DA SILVA F</t>
  </si>
  <si>
    <t>NIVETEC INSTRUMENTAÇÃO E CONTROLE LTDA.</t>
  </si>
  <si>
    <t>NIVITEC</t>
  </si>
  <si>
    <t>NJ PEÇAS E ACESSÓRIOS NOSSA SENHORA APARECIDA</t>
  </si>
  <si>
    <t>ACESSORIOS EUSTAQUIO</t>
  </si>
  <si>
    <t xml:space="preserve">16.137.167-1      </t>
  </si>
  <si>
    <t>N.L.T. TRANSPORTES DE CARGAS EIRELI EPP</t>
  </si>
  <si>
    <t>NMF TRANSPORTES E SERVICOS LTDA</t>
  </si>
  <si>
    <t>NMQ - COM DE MAQ. E EQUIP LTDA</t>
  </si>
  <si>
    <t>NORMAQ</t>
  </si>
  <si>
    <t>NMQ COMERCIO DE MAQ. EQUIP. LTDA</t>
  </si>
  <si>
    <t>MNQ COMERCIO DE MAQ. EQUIP LTDA</t>
  </si>
  <si>
    <t>NN AUTOMOTIVA EIRELI - ME</t>
  </si>
  <si>
    <t>NETO AUTO PEÇAS</t>
  </si>
  <si>
    <t>NNORTT DIST DE ALIMENTOS E BEBIDAS LTDA</t>
  </si>
  <si>
    <t>NNORTT DIST DE ALIMENTOS E BEBIDAS</t>
  </si>
  <si>
    <t>NOBRE SEGURADORA DO BRASIL S/A</t>
  </si>
  <si>
    <t>NOBRE SEGURADORA</t>
  </si>
  <si>
    <t>NOBREGA COMBUSTIVEIS LTDA</t>
  </si>
  <si>
    <t>NOBREGA FARIAS &amp; TRAJANO ADVOGADOS ASSOC</t>
  </si>
  <si>
    <t xml:space="preserve">NOBREGA             </t>
  </si>
  <si>
    <t>NOE MACARIO ALMEIDA PADILHA NETO</t>
  </si>
  <si>
    <t>NOE MACARIO ALMEIDA</t>
  </si>
  <si>
    <t>NOMADI MAQUINAS E FERRAMENTAS LTDA.</t>
  </si>
  <si>
    <t>NÔMADE MÁQUINAS E USINAGEM</t>
  </si>
  <si>
    <t xml:space="preserve">NORACO S/A IND E COM DE LAMINADOS       </t>
  </si>
  <si>
    <t xml:space="preserve">NARACO              </t>
  </si>
  <si>
    <t>NORCICLA - NORDESTE RECICLAGEM LTDA</t>
  </si>
  <si>
    <t>NORD DRIVESYSTEMS BRASIL LTDA.</t>
  </si>
  <si>
    <t>NORDECE NE REPRESENTACAO E DISTRIS. LTDA</t>
  </si>
  <si>
    <t>NORDECE ATACADO DIST</t>
  </si>
  <si>
    <t xml:space="preserve">16.129.033-7      </t>
  </si>
  <si>
    <t xml:space="preserve">NORDECOM NORDESTE COMERCIO LTDA         </t>
  </si>
  <si>
    <t xml:space="preserve">NORDECOM            </t>
  </si>
  <si>
    <t xml:space="preserve">NORDEN IND E COM DE BEBIDAS LTDA        </t>
  </si>
  <si>
    <t xml:space="preserve">NORDEN              </t>
  </si>
  <si>
    <t>NORDESTE ATACAREJO LTDA</t>
  </si>
  <si>
    <t>QUEIROZ ATACADAO</t>
  </si>
  <si>
    <t>NORDESTE BRASIL TRANSPORTES E LOGISTICAS LTDA</t>
  </si>
  <si>
    <t>NORDESTE COM. DE EQUIPAMENTOS LTDA.</t>
  </si>
  <si>
    <t>NORDESTE COMERCIO ATACADISTA DE ADUBOS LTDA</t>
  </si>
  <si>
    <t xml:space="preserve">NORDESTE IMPLEMENTOS LTDA               </t>
  </si>
  <si>
    <t xml:space="preserve">NORDESTE            </t>
  </si>
  <si>
    <t>NORDESTE JP DISTRIBUIDORA DE EQUIPAMENTOS DE PREVENÇÃO DE INCENDIO LTDA</t>
  </si>
  <si>
    <t xml:space="preserve">NORDESTE JP DISTRIBUIDORA </t>
  </si>
  <si>
    <t>NORDESTE MAQUINAS E SERVIÇOS LTDA</t>
  </si>
  <si>
    <t>NORDESTE MAQUINAS</t>
  </si>
  <si>
    <t>NORDESTE MAQUINAS, IMPLEMENTOS E PEÇAS AGRICOLAS EIRELI EPP</t>
  </si>
  <si>
    <t>NORDESTE PEÇAS</t>
  </si>
  <si>
    <t>NORDESTE MOTORES E BOMBAS LTDA</t>
  </si>
  <si>
    <t xml:space="preserve">NORDESTE MOTORES E BOMBAS </t>
  </si>
  <si>
    <t>NORDESTE ROLAMENTOS LTDA.</t>
  </si>
  <si>
    <t>20.093.357-4</t>
  </si>
  <si>
    <t>NORDESTE SERV E COM DE FERRO MAD. E BORRACHA EIRELI</t>
  </si>
  <si>
    <t>NORDESTE SERV E COM DE FERRO MAD. E BORR</t>
  </si>
  <si>
    <t>NORDESTE SISTEMAS HIDRÁULICOS E PNEUMÁTICOS</t>
  </si>
  <si>
    <t>NORDESTE SHP</t>
  </si>
  <si>
    <t xml:space="preserve">NORDESTINA DE ELETRICIDADE LTDA         </t>
  </si>
  <si>
    <t xml:space="preserve">NEL NORDESTINA      </t>
  </si>
  <si>
    <t xml:space="preserve">0294767-63        </t>
  </si>
  <si>
    <t>NORDIFE MATERIAIS ELETRICOS LTDA</t>
  </si>
  <si>
    <t xml:space="preserve">NORDIFE             </t>
  </si>
  <si>
    <t xml:space="preserve">NORDIFE MATERIAS ELETRICOS LTDA         </t>
  </si>
  <si>
    <t>NORDIL NORDESTE DIST. E LOGISTICA LTDA</t>
  </si>
  <si>
    <t>NORDIL</t>
  </si>
  <si>
    <t xml:space="preserve">NORFIL S/A - INDUSTRIA TEXTIL           </t>
  </si>
  <si>
    <t xml:space="preserve">NORFIL              </t>
  </si>
  <si>
    <t>NORGEL DISTRIBUIDORA DE ALIMENTOS LTDA</t>
  </si>
  <si>
    <t>NORIVAL MONTEIRO DA SILVA ME</t>
  </si>
  <si>
    <t>NORPACK IND. E COM. DE PRODUTOS PLASTICOS LTDA</t>
  </si>
  <si>
    <t>NORPACK IND. E COM. DE PRODUTOS PLASTICO</t>
  </si>
  <si>
    <t>NORPEM COMERCIAL LTDA</t>
  </si>
  <si>
    <t>NORPEM</t>
  </si>
  <si>
    <t>NORTE BRONZE LTDA - ME</t>
  </si>
  <si>
    <t>NORTE BRONZE</t>
  </si>
  <si>
    <t>NORTE COMERCIO COMPONENTES ELETRICOS E HID. LTDA</t>
  </si>
  <si>
    <t>NORTE COMERCIO</t>
  </si>
  <si>
    <t>NORTE DIESEL COMERCIO DE PEÇAS LTDA</t>
  </si>
  <si>
    <t>NORTE DIESEL</t>
  </si>
  <si>
    <t>NORTEC FABRICAÇÃO DE EMBALAGENS PLASTICAS EIRELI - ME</t>
  </si>
  <si>
    <t>NORTEC FRABRICAÇÃO DE EMBALAGENS</t>
  </si>
  <si>
    <t>NORTEL SUPRIMENTOS INDUSTRIAIS LTDA</t>
  </si>
  <si>
    <t>NORTEL SUPRIMENTOS FILIAL ES</t>
  </si>
  <si>
    <t>NORTEL SUPRIMENTOS INDUSTRIAIS S/A</t>
  </si>
  <si>
    <t xml:space="preserve">NORTEL SUPRIMENTOS INDUSTRIAIS S.A      </t>
  </si>
  <si>
    <t xml:space="preserve">NORTEL              </t>
  </si>
  <si>
    <t xml:space="preserve">03.383.47-41      </t>
  </si>
  <si>
    <t>NORTEMAR MARICULTURA EIRELE - EPP</t>
  </si>
  <si>
    <t>NORTENE PLÁSTICO LTDA</t>
  </si>
  <si>
    <t>NOSSA REDE DISTRIBUIDORA MAGALY FERNANDES &amp; CIA. LTDA</t>
  </si>
  <si>
    <t>NOSSA REDE DISTRIBUIDORA DE MOVEIS E ELE</t>
  </si>
  <si>
    <t>16.114.519-1</t>
  </si>
  <si>
    <t>NOSSA SENHORA DO CARMO COMERCIO VAREJISTA LTDA ME</t>
  </si>
  <si>
    <t>NOSSA SENHORA DO CARMO COMERCIO VAREJIST</t>
  </si>
  <si>
    <t>NOSSA TERRA AGROPECUARIA LTDA</t>
  </si>
  <si>
    <t>NOSSA TERRA RIO GRANDE LTDA - ME</t>
  </si>
  <si>
    <t>NOSSA TERRA SOLUÇOES AGRICOLAS</t>
  </si>
  <si>
    <t>NOSSA TERRA</t>
  </si>
  <si>
    <t>NOSSO ATACAREJO COM DE GEN ALIMENTICIOS LTDA</t>
  </si>
  <si>
    <t>NOSSO ATACAREJO COM DE GEN ALIMENTICIOS</t>
  </si>
  <si>
    <t>NOSSO ATACAREJO COM DE GENEROS ALIM LTDA</t>
  </si>
  <si>
    <t>NOSSO ATACAREJO COM DE GENEROS ALIMENTICIOS LTDA</t>
  </si>
  <si>
    <t>NOSSO ATACAREJO COM DE GEN</t>
  </si>
  <si>
    <t>NOSSO ESTOQUE ALIMENTOS EIRELI</t>
  </si>
  <si>
    <t>NOSSO ESTOQUE ALIMENTOS</t>
  </si>
  <si>
    <t>NOVA CAMPINA COMERCIO DE COMBUSTIVEL LTDA</t>
  </si>
  <si>
    <t>NOVA DIAGNOSTICO POR IMAGEM LTDA</t>
  </si>
  <si>
    <t>NOVA MIX INDUSTRIA E COMERCIO DE ALIMENTOS LTDA</t>
  </si>
  <si>
    <t>NOVA MIX INDUSTRIA E COMERCIO DE ALIMENT</t>
  </si>
  <si>
    <t>NOVA PONTOCOM COMERCIO ELETRONICO S.A</t>
  </si>
  <si>
    <t>PONTOFRIO.COM</t>
  </si>
  <si>
    <t>NOVA SMAR S/A</t>
  </si>
  <si>
    <t xml:space="preserve">NOVAL INSTRUMENTACAO LTDA              </t>
  </si>
  <si>
    <t xml:space="preserve">NOVAL INSTRUMENTACAO LTDA        </t>
  </si>
  <si>
    <t>NOVAMETA ACESS E SERV P/ INDUSTRIA LTDA - EPP</t>
  </si>
  <si>
    <t>NOVAMETA ACESS</t>
  </si>
  <si>
    <t>NOVAMETA EQUIPAMENTOS INDUSTRIAIS LTDA</t>
  </si>
  <si>
    <t>NOVAMETA</t>
  </si>
  <si>
    <t>NOVATERRA GEOPROCESSAMENTO E CONSULTORIA EM MEIO AMBIENTE LTDA</t>
  </si>
  <si>
    <t>NOVATERRA GEOPROCESSAMENTO</t>
  </si>
  <si>
    <t>NOVAVIDA SUPERMERCADO LTDA</t>
  </si>
  <si>
    <t xml:space="preserve">NOVEMPAC DISTRIBUIDORA LTDA ME          </t>
  </si>
  <si>
    <t xml:space="preserve">NOVEMPAC DIST. LTDA </t>
  </si>
  <si>
    <t xml:space="preserve">20.212.686-2      </t>
  </si>
  <si>
    <t xml:space="preserve">NOVETHAL TRANSP. DE CARGAS LTDA         </t>
  </si>
  <si>
    <t xml:space="preserve">NOVETHAL            </t>
  </si>
  <si>
    <t>NOVEX LTDA</t>
  </si>
  <si>
    <t>NOVO ATACADO COMERCIO DE ALIMENTOS LTDA</t>
  </si>
  <si>
    <t>NOVO ATACADO COMERCIO DE ALIMENTOS</t>
  </si>
  <si>
    <t>NOVO ATACADO COM DE ALIMENTOS</t>
  </si>
  <si>
    <t>NOVO HORIZONTE AUTO PEÇAS DIESEL LTDA</t>
  </si>
  <si>
    <t>NOVO HORIZONTE AUTO PEÇAS</t>
  </si>
  <si>
    <t>NOVO HORIZONTE PRODUTOS IND. VEST. LTDA - EPP</t>
  </si>
  <si>
    <t>NOVO HORIZONTE</t>
  </si>
  <si>
    <t>NOVO MUNDO CAMINHÕES E EQUIPAMENTOS RODOVIÁRIOS</t>
  </si>
  <si>
    <t>NOVO MUNDO CAMINHÕES</t>
  </si>
  <si>
    <t>NOVO MUNDO S.A.</t>
  </si>
  <si>
    <t>NOVO NORDESTE INDUSTRIA DE CERAMICA LTDA-ME</t>
  </si>
  <si>
    <t>NOVO NORDESTE IND. DE CERAMIS LTDA</t>
  </si>
  <si>
    <t>NOVO RUMO  - MOTORES E PECAS LTDA</t>
  </si>
  <si>
    <t>NOVO SUPERMERCADO IRMÃOS LTDA</t>
  </si>
  <si>
    <t>NOVO TRANSPORTE E LOCAÇÃO LTDA</t>
  </si>
  <si>
    <t>Itaitinga</t>
  </si>
  <si>
    <t>NOVOS HORIZONTES ATACAREJO LTDA</t>
  </si>
  <si>
    <t>NOVOS HORIZONTES ATACAREJO</t>
  </si>
  <si>
    <t xml:space="preserve">NR INDUSTRIA COMERCIO E IMPTACAO LTDA   </t>
  </si>
  <si>
    <t xml:space="preserve">NR2                 </t>
  </si>
  <si>
    <t>NRD ATACADO E DISTRIBUIÇAO LTDA</t>
  </si>
  <si>
    <t>NS PEÇAS E SERVIÇOS LTDA</t>
  </si>
  <si>
    <t>N.SENHORA PENHA  87</t>
  </si>
  <si>
    <t>NTL DISTRIBUIDORA DE ALIMENTOS LTDA</t>
  </si>
  <si>
    <t>NÚBIA DE DEUS VIEIRA TRANSPORTES E SEGUROS-ME</t>
  </si>
  <si>
    <t>NÚBIA DE DEUS VIEIRA TRANSPORTES</t>
  </si>
  <si>
    <t xml:space="preserve">NUBIA LOPES DA SILVA                    </t>
  </si>
  <si>
    <t xml:space="preserve">NUBIA               </t>
  </si>
  <si>
    <t xml:space="preserve">NUBIA R. DANTAS                         </t>
  </si>
  <si>
    <t>NUCLEUS COMERCIO EXTERIOR S/A</t>
  </si>
  <si>
    <t>CARGLASS</t>
  </si>
  <si>
    <t>NUFARM INDÚSTRIA QUÍMICA E FARMACÊUTICA S.A.</t>
  </si>
  <si>
    <t>NUFARM</t>
  </si>
  <si>
    <t>NUNES CARVALHO SUPERMERCADOS LTDA</t>
  </si>
  <si>
    <t>NUNES CARVALHO SUPERMERCADOS LTD</t>
  </si>
  <si>
    <t>NUNES MADEIRAS</t>
  </si>
  <si>
    <t>NURION FS INDUSTRIA E COMERCIO DE CORREIAS LTDA</t>
  </si>
  <si>
    <t>NURION</t>
  </si>
  <si>
    <t>NUTRALLE INDUSTRIA E COMERCIO DE ALIMENTOS LTDA</t>
  </si>
  <si>
    <t>NUTRALLE INDUSTRIA E COMERCIO DE ALIMENT</t>
  </si>
  <si>
    <t>NUTRISSOLO AGROINDUSTRIAL LTDA</t>
  </si>
  <si>
    <t>NUTRITECH AGRICOLA LTDA</t>
  </si>
  <si>
    <t>NUTRITECH</t>
  </si>
  <si>
    <t xml:space="preserve">NUTSTEEL INDUSTRIA METALURGICA LTDA     </t>
  </si>
  <si>
    <t xml:space="preserve">NUTSTEEL            </t>
  </si>
  <si>
    <t>NUV IMPORT.EXPORT.REPRES.E ASSESSORIA ADUANEIRA LTDA</t>
  </si>
  <si>
    <t>NUV COMEX</t>
  </si>
  <si>
    <t>0911904-36</t>
  </si>
  <si>
    <t>NVM COMERCIO E DERIVADOS DE PETROLEO LTDA</t>
  </si>
  <si>
    <t>REDE DE POSTOS APM</t>
  </si>
  <si>
    <t>N7 SUPLEMENTOS ESPORTIVOS LTDA</t>
  </si>
  <si>
    <t>Assis</t>
  </si>
  <si>
    <t xml:space="preserve">O BARATAO DOS ALIMENTOS                 </t>
  </si>
  <si>
    <t xml:space="preserve">O BARATAO DOS ALIM  </t>
  </si>
  <si>
    <t>O BORRACHÃO BR LTDA</t>
  </si>
  <si>
    <t>O CESTAO COM VAREJISTA DE ALIMENTOS LTDA</t>
  </si>
  <si>
    <t>O CESTÃO GEISEL COM VAREJISTA LTDA</t>
  </si>
  <si>
    <t>O DA SILVA NUNES PECAS E TRANSPORTES</t>
  </si>
  <si>
    <t>O FEIRAO COMERCIO ATACADISTA LTDA ME</t>
  </si>
  <si>
    <t>O LOJÃO AUTO PEÇAS LTDA - ME</t>
  </si>
  <si>
    <t>O LOJÃO AUO PEÇAS</t>
  </si>
  <si>
    <t>O MATUTO MATERIAIS DE CONSTRUÇÕES LTDA</t>
  </si>
  <si>
    <t>O MATUTO MATERIAIS DE CONST. LTDA</t>
  </si>
  <si>
    <t>O MESTRE MATERIAIS DE CONSTRUÇÕES LTDA</t>
  </si>
  <si>
    <t>O MESTRE HOME CENTER</t>
  </si>
  <si>
    <t>O MILHAO COMERCIO DE MERCADORIAS EIRELI</t>
  </si>
  <si>
    <t>O PALHAO ARTEZANATO LTDA</t>
  </si>
  <si>
    <t>O PARAFUSÃO COMERCIO DE FERRAGENS LTDA</t>
  </si>
  <si>
    <t>O PARAFUSO COMERCIO</t>
  </si>
  <si>
    <t>O PONTO DO FEIJÃO DIST E ATACADDISTA EIRELI EPP</t>
  </si>
  <si>
    <t>O PONTO DO FEIJÃO DIST E ATACADDISTA</t>
  </si>
  <si>
    <t>O PONTO DO FEIJAO DIST E ATACADISTA EIRELI</t>
  </si>
  <si>
    <t>O PONTO DO FEIJAO DIST E ATACADISTA</t>
  </si>
  <si>
    <t>O PONTO DO FEIJAO DIST E ATACADISTA EIRELLI</t>
  </si>
  <si>
    <t>O PONTO DO FEIJAO DIST E ATACADISTA EIRE</t>
  </si>
  <si>
    <t>O REI DOS ESPORTES LTDA - MATRIZ</t>
  </si>
  <si>
    <t>REI DOS ESPORTES</t>
  </si>
  <si>
    <t xml:space="preserve">O SACOLAO SUPERMERCADO LTDA             </t>
  </si>
  <si>
    <t>O SACOLAO SUPERMERCA</t>
  </si>
  <si>
    <t xml:space="preserve">16.109.297-7      </t>
  </si>
  <si>
    <t>O TAMBORIM DE OURO LTDA</t>
  </si>
  <si>
    <t>O TAMBORIM DE OURO</t>
  </si>
  <si>
    <t>O VAREJÃO DAS PEÇAS LTDA</t>
  </si>
  <si>
    <t>O VAREJÃO DAS PEÇAS</t>
  </si>
  <si>
    <t>16.137.515-4</t>
  </si>
  <si>
    <t>O VAREJÃO DOS ACESSÓRIOS LTDA</t>
  </si>
  <si>
    <t>O VAREJÃO</t>
  </si>
  <si>
    <t>O VAREJAO SUPERMERCADO LTDA</t>
  </si>
  <si>
    <t>OBBA MINAS UTILIDADES DOMÉSTICAS LTDA</t>
  </si>
  <si>
    <t>OBBA MINAS UTILIDADES</t>
  </si>
  <si>
    <t>Passos</t>
  </si>
  <si>
    <t>OBENAUS RECIFE DISTRIBUIDORA DE AUTO PEÇAS LTDA</t>
  </si>
  <si>
    <t>OBENAUS DISTRIBUIDORA DE MOLAS</t>
  </si>
  <si>
    <t>1046374-71</t>
  </si>
  <si>
    <t>OBRA BRASIL UTILIDADES DOMÉSTICAS LTDA</t>
  </si>
  <si>
    <t>OBRA BRASIL</t>
  </si>
  <si>
    <t>OCEANAIR LINHAS AEREAS S/A</t>
  </si>
  <si>
    <t>ALIANÇA</t>
  </si>
  <si>
    <t>OCTAVIANICE LAIZA LOURENCO DO NASCIMENTO</t>
  </si>
  <si>
    <t>OCULISTAS ASSOSCIADOS DA PARAIBA LTDA-ME</t>
  </si>
  <si>
    <t>OCULISTAS ASSOCIADOS</t>
  </si>
  <si>
    <t>ODEBRECHT ÓLEO E GÁS S/A</t>
  </si>
  <si>
    <t xml:space="preserve">ODEBRECHT </t>
  </si>
  <si>
    <t>ODETE DE OLIVEIRA ALVES</t>
  </si>
  <si>
    <t>16.518.258-0</t>
  </si>
  <si>
    <t xml:space="preserve">ODETE DO NASCIMENTO ALVES BATISTA       </t>
  </si>
  <si>
    <t xml:space="preserve">ODETE               </t>
  </si>
  <si>
    <t xml:space="preserve">ODETE PESSOA DA SILVA                   </t>
  </si>
  <si>
    <t xml:space="preserve">ODICREY JOSE RODRIGUES                  </t>
  </si>
  <si>
    <t xml:space="preserve">ODICREY             </t>
  </si>
  <si>
    <t xml:space="preserve">ODILON CAVALCANTE DOS SANTOS            </t>
  </si>
  <si>
    <t xml:space="preserve">ODILON              </t>
  </si>
  <si>
    <t>ODONTO RADIOLOGISTAS ASSOCIADOS LTDA</t>
  </si>
  <si>
    <t>ODONTO RADIOLOGISTA</t>
  </si>
  <si>
    <t>ODONTOMIX CLINICA INTEGRADA DE ASSINTENCIA</t>
  </si>
  <si>
    <t>ODONTOMIX</t>
  </si>
  <si>
    <t>ODONTOPREV S/A</t>
  </si>
  <si>
    <t>BRADESCO DENTAL S/A</t>
  </si>
  <si>
    <t xml:space="preserve">OFFICER DIST. DE PRODUTOS DE INFOR. S/A </t>
  </si>
  <si>
    <t>OFFICER DISTRIBUIDOR</t>
  </si>
  <si>
    <t>OFFICER DIST.DE PRODUTOS DE INFOR.S/A</t>
  </si>
  <si>
    <t>OFFICER</t>
  </si>
  <si>
    <t>OFICINA DIESEL-CA LTDA</t>
  </si>
  <si>
    <t>OI MOVEL S/A</t>
  </si>
  <si>
    <t>OI</t>
  </si>
  <si>
    <t>OILZON INACIO DOS SANTOS</t>
  </si>
  <si>
    <t>OLEO FUSEL DO NORDESTE LTDA - ME</t>
  </si>
  <si>
    <t>OLGA DE FATIMA CABRAL RAMOS</t>
  </si>
  <si>
    <t xml:space="preserve">OLGA S.A INDUSTRIA E COMERCIO </t>
  </si>
  <si>
    <t>OLIMPEC EMPILHADEIRAS LTDA</t>
  </si>
  <si>
    <t xml:space="preserve">OLIMPEC EMPILHADEIRA </t>
  </si>
  <si>
    <t xml:space="preserve">OLINTEL TELEFORMATICA LTDA              </t>
  </si>
  <si>
    <t xml:space="preserve">OLINTEL             </t>
  </si>
  <si>
    <t>OLIVAR FONTINELE DE PAULO ME</t>
  </si>
  <si>
    <t>CENTRAL ELETRO INDUSTRIAL</t>
  </si>
  <si>
    <t>OLIVEIRA &amp; FILHOS LTDA ME</t>
  </si>
  <si>
    <t>OLIVEIRA COMERCIO ATACADISTA LTDA</t>
  </si>
  <si>
    <t>LAMPADINHA</t>
  </si>
  <si>
    <t xml:space="preserve">OLIVEIRA COMERCIO DE EST. E CER. LTDA   </t>
  </si>
  <si>
    <t xml:space="preserve">OLIVEIRA            </t>
  </si>
  <si>
    <t>OLIVEIRA COMÉRCIO DE ROLAMENTOS LTDA</t>
  </si>
  <si>
    <t>OLIVEIRA COMÉRCIO</t>
  </si>
  <si>
    <t>OMEGA TI COMERCIO DE INFORMATICA LTDA</t>
  </si>
  <si>
    <t>OMEGA TI</t>
  </si>
  <si>
    <t>OMEL - BOMBAS E COMPRESSOR LTDA.</t>
  </si>
  <si>
    <t>OMEL</t>
  </si>
  <si>
    <t>ONCOVIDA SERVIÇOS MÉDICOS LTDA</t>
  </si>
  <si>
    <t>ONIBRAS PRODUTOS QUIMICOS LTDA</t>
  </si>
  <si>
    <t>ONIBRAS PRODUTOS</t>
  </si>
  <si>
    <t>ONILDO JUNIO BEZERRA FERNANDES</t>
  </si>
  <si>
    <t>ONILDO MEDEIROS SANTOS ME.</t>
  </si>
  <si>
    <t>ONLINE CERTIFICADORA LTDA - EPP</t>
  </si>
  <si>
    <t>ONLINE CERTIFICADORA</t>
  </si>
  <si>
    <t>ONLINE CERTIFICADORA LTDA EPP</t>
  </si>
  <si>
    <t xml:space="preserve">ONOFRE FREITAS PIRES                    </t>
  </si>
  <si>
    <t xml:space="preserve">ONOFRE FREITAS      </t>
  </si>
  <si>
    <t>OPIX SERVICOS DE TECNOLOGIA EIRELI</t>
  </si>
  <si>
    <t>OPIX SERVIÇOS DE TECNOLOGIA EIRELI</t>
  </si>
  <si>
    <t>OPIX SERVIÇOS</t>
  </si>
  <si>
    <t>OPUS TECNOLOGIA DA INFORMATICA LTDA</t>
  </si>
  <si>
    <t>MARSHALLS SOLUTIONS</t>
  </si>
  <si>
    <t>ORBETECH SOL ECOL COM DE ADITV ORGA LTDA</t>
  </si>
  <si>
    <t xml:space="preserve">ORBETECH            </t>
  </si>
  <si>
    <t>ORBITAL USINAGEM INDUSTRIA E COMERCIO LTDA</t>
  </si>
  <si>
    <t>ORBITAL</t>
  </si>
  <si>
    <t>ORF TRANSPORTADORA E MÁQUINAS AGRÍCOLAS LTDA - EPP</t>
  </si>
  <si>
    <t>ORF TRANSPORTADORA E MÁQUINAS AGRÍCOLAS</t>
  </si>
  <si>
    <t>16181384-4</t>
  </si>
  <si>
    <t>ORGANIZACOES LIRA DE PRODUTOS ELETRONICO</t>
  </si>
  <si>
    <t xml:space="preserve">ELETROPECAS         </t>
  </si>
  <si>
    <t>ORGBRISTOL ORGNIZAÇÕES BRISTOL LTDA</t>
  </si>
  <si>
    <t>ORGBRISTOL</t>
  </si>
  <si>
    <t xml:space="preserve">ORIEL TORRES VILAR FILHO                </t>
  </si>
  <si>
    <t xml:space="preserve">ORIEL TORRES VILAR  </t>
  </si>
  <si>
    <t>ORION ACESSORIOS E SISTEMAS INDUSTRIAIS LTDA</t>
  </si>
  <si>
    <t>ORION ACESSORIOS</t>
  </si>
  <si>
    <t>ORION S.A</t>
  </si>
  <si>
    <t>ORION S/A</t>
  </si>
  <si>
    <t>São José dos Campos</t>
  </si>
  <si>
    <t>ORLANDO AUTO PEÇAS LTDA</t>
  </si>
  <si>
    <t>ORLANDO AUTO PEÇAS</t>
  </si>
  <si>
    <t>24.091.360-4</t>
  </si>
  <si>
    <t xml:space="preserve">ORLANDO DIST.DE AUTO PECAS LTDA         </t>
  </si>
  <si>
    <t xml:space="preserve">ORLANDO PECAS       </t>
  </si>
  <si>
    <t xml:space="preserve">03.926.931-0      </t>
  </si>
  <si>
    <t xml:space="preserve">ORLANDO LUCINDO PONTES                  </t>
  </si>
  <si>
    <t xml:space="preserve">ORLANDO PONTES      </t>
  </si>
  <si>
    <t xml:space="preserve">ORLANDO MOURA DE LIMA                   </t>
  </si>
  <si>
    <t xml:space="preserve">JOSE SERGIO ALVES   </t>
  </si>
  <si>
    <t>ORLANDO PEDRO DA SILVA</t>
  </si>
  <si>
    <t>ORLANDO PEDRO DA SILVA TRANSPORTES - ME</t>
  </si>
  <si>
    <t>ORLANDO</t>
  </si>
  <si>
    <t xml:space="preserve">ORLANDO SUTERO                          </t>
  </si>
  <si>
    <t xml:space="preserve">ORLANDO SUTERO      </t>
  </si>
  <si>
    <t>ORLEY FERREIRA DE SOUSA</t>
  </si>
  <si>
    <t>ORTIZ CONSULTORIA E COMERCIO DE EQUIPAMENTOS ELÉTRICOS LTDA.</t>
  </si>
  <si>
    <t>ORTIZ</t>
  </si>
  <si>
    <t>ORTO TRAUMA TAMBAU LTDA</t>
  </si>
  <si>
    <t>ORTO TRAUMA</t>
  </si>
  <si>
    <t>ORTOMED ORTOPEDIA TECNICA LTDA</t>
  </si>
  <si>
    <t>ORTOMED ORTOPEDIA</t>
  </si>
  <si>
    <t>ORTOPAR ORTOPEDIA PARAIBANA LTDA</t>
  </si>
  <si>
    <t>ORTOPAR</t>
  </si>
  <si>
    <t xml:space="preserve">ORTOTEC ORTOPEDIA TECNICA LTDA          </t>
  </si>
  <si>
    <t>ORTOTEC</t>
  </si>
  <si>
    <t xml:space="preserve">ORTOTEX PRODUTOS ALIMENTICIOS LTDA.     </t>
  </si>
  <si>
    <t xml:space="preserve">ORTOTEX PRODUTOS    </t>
  </si>
  <si>
    <t>OSEAS NEVES MATOS</t>
  </si>
  <si>
    <t>16.232.666-1</t>
  </si>
  <si>
    <t>OSIMAR BEZERRA DE ARAUJO ME</t>
  </si>
  <si>
    <t xml:space="preserve">OSMAR ALVES CALDAS - ME                 </t>
  </si>
  <si>
    <t xml:space="preserve">OSMAR ALVES CALDAS  </t>
  </si>
  <si>
    <t xml:space="preserve">OSMAR SULPINO DA SILVA                  </t>
  </si>
  <si>
    <t xml:space="preserve">OSMAR               </t>
  </si>
  <si>
    <t xml:space="preserve">OSMARI JOSE DE MACEDO                   </t>
  </si>
  <si>
    <t xml:space="preserve">OSMARI              </t>
  </si>
  <si>
    <t>OSTI &amp; OSTI LTDA</t>
  </si>
  <si>
    <t>ROBO SIRIUS AUTOMAÇÃO INDUSTRIAL</t>
  </si>
  <si>
    <t>Barra Bonita</t>
  </si>
  <si>
    <t xml:space="preserve">OSVALDO ARAUJO BEZERRA                  </t>
  </si>
  <si>
    <t xml:space="preserve">OSVALDO ARAUJO      </t>
  </si>
  <si>
    <t xml:space="preserve">16.183.519-8      </t>
  </si>
  <si>
    <t xml:space="preserve">OSVALDO ELIAS DE BRITO JR               </t>
  </si>
  <si>
    <t>OSVALDO ELIAS DE BRI</t>
  </si>
  <si>
    <t>OSVALDO GOMES CORREA NETO ME</t>
  </si>
  <si>
    <t>BETEL - SEGURANÇA ABSOLUTA</t>
  </si>
  <si>
    <t>044.2842-09</t>
  </si>
  <si>
    <t xml:space="preserve">OSVALDO MIGUEL DE LIMA                  </t>
  </si>
  <si>
    <t xml:space="preserve">OSVALDO             </t>
  </si>
  <si>
    <t xml:space="preserve">OTACILIO COSTA DO NASCIMENTO            </t>
  </si>
  <si>
    <t xml:space="preserve">OTACILIO COSTA      </t>
  </si>
  <si>
    <t xml:space="preserve">16.179.066-6      </t>
  </si>
  <si>
    <t>OTACILIO RODRIGUES DE LIMA</t>
  </si>
  <si>
    <t>OTIMMEC MAQ. IND. COM. E EXPORTACAO LTDA</t>
  </si>
  <si>
    <t xml:space="preserve">OTIMMEC             </t>
  </si>
  <si>
    <t xml:space="preserve">OTONIEL DA SILVA SOUZA                  </t>
  </si>
  <si>
    <t>RECICLAVEL SUCATA PA</t>
  </si>
  <si>
    <t>OTRAM PARTICIPAÇÕES LTDA</t>
  </si>
  <si>
    <t>OTRAM</t>
  </si>
  <si>
    <t>OURO PRETO DISTRIBUIDORA DE MOLAS E PEÇAS LTDA</t>
  </si>
  <si>
    <t>OURO PRETO DISTRIBUIDORA</t>
  </si>
  <si>
    <t>OURO ROLAMENTOS E COMERCIO LTDA</t>
  </si>
  <si>
    <t>OX-FER IND. E COM. DE FERRO E AÇO LTDA.</t>
  </si>
  <si>
    <t>OXIGENIO POTIGUAR LTDA</t>
  </si>
  <si>
    <t>OXIGENIO POTIGUAR</t>
  </si>
  <si>
    <t>OXIMAG INDUSTRIA E COMERCIO DE PRODUTOS MAGNETICOS LTDA</t>
  </si>
  <si>
    <t>OXINE LTDA</t>
  </si>
  <si>
    <t>OXINE</t>
  </si>
  <si>
    <t>OZAILDO DA SILVA</t>
  </si>
  <si>
    <t xml:space="preserve">OZAIR MIRANDA DOS SANTOS                </t>
  </si>
  <si>
    <t xml:space="preserve">OZAIR               </t>
  </si>
  <si>
    <t>OZANI SILVA DO NASCIMENTO</t>
  </si>
  <si>
    <t>OZEILDO DA SILVA SUTERO - ME</t>
  </si>
  <si>
    <t>OZENILDA SATURNINODA COSTA</t>
  </si>
  <si>
    <t>OZICLEIDE SILVEIRA DOS SANTOS EIRELLI</t>
  </si>
  <si>
    <t>OZICLEIDE SILVEIRA DOS SANTOS</t>
  </si>
  <si>
    <t xml:space="preserve">OZIEL SILVEIRA SANTOS                   </t>
  </si>
  <si>
    <t xml:space="preserve">OZIEL               </t>
  </si>
  <si>
    <t>OZINEIDE SANTIAGO DA SILVA</t>
  </si>
  <si>
    <t>P &amp; B COM. VAR. DE COMPONENTES INDUSTRIAIS LTDA-ME</t>
  </si>
  <si>
    <t>P &amp; B COM. VAR. COMPONENTES INDS.</t>
  </si>
  <si>
    <t>P &amp; L ARMAZEM ORIENTAL LTDA</t>
  </si>
  <si>
    <t>P &amp; P COMERCIO E RECICLAGEM DE PLASTICOS E PAEIS LTDA</t>
  </si>
  <si>
    <t>P &amp; P COMERCIO E RECICLAGEM DE PLASTICOS</t>
  </si>
  <si>
    <t>P C MELO &amp; CIA LTDA</t>
  </si>
  <si>
    <t>P DE ALMEIDA TORRES - ME</t>
  </si>
  <si>
    <t>P H B  DE FARIAS</t>
  </si>
  <si>
    <t>PLUS SUPERMERCADO LINDA FLOR</t>
  </si>
  <si>
    <t>P M COMERCIAL DE ALIMENTOS LTDA</t>
  </si>
  <si>
    <t>P N COMERCIAL LTDA</t>
  </si>
  <si>
    <t xml:space="preserve">P R GOMES COMERCIAL DE ALIM. ME         </t>
  </si>
  <si>
    <t xml:space="preserve">P R                 </t>
  </si>
  <si>
    <t>P.A DA SILVA VULCANIZAÇÃO E COMERCIO-ME</t>
  </si>
  <si>
    <t>PAS VULCANIZAÇÃO</t>
  </si>
  <si>
    <t>PACAEMBU AUTO PEÇAS FORTALEZA</t>
  </si>
  <si>
    <t xml:space="preserve">PACAEMBU </t>
  </si>
  <si>
    <t xml:space="preserve">PACAEMBU AUTO PECAS LTDA                </t>
  </si>
  <si>
    <t xml:space="preserve">PACAEMBU            </t>
  </si>
  <si>
    <t>PACAEMBU AUTOPECAS LTDA</t>
  </si>
  <si>
    <t>PACK BIB BAG INDUSTRIA DE EMBALAGENS LTDA</t>
  </si>
  <si>
    <t>PACK BIG BAG</t>
  </si>
  <si>
    <t>PACKET PEÇAS E SERVIÇOS LTDA</t>
  </si>
  <si>
    <t>PACKET</t>
  </si>
  <si>
    <t>PACKSEVEN INDUSTRIA E COMERCIO LTDA.</t>
  </si>
  <si>
    <t>PACKSEVEN</t>
  </si>
  <si>
    <t>Bom Jardim</t>
  </si>
  <si>
    <t xml:space="preserve">PACKTEC EQUIPAMENTOS INDUSTRIAIS LTDA </t>
  </si>
  <si>
    <t>PACKTEC</t>
  </si>
  <si>
    <t>PADARIA E CONFEITARIA GRÃO PARA LTDA</t>
  </si>
  <si>
    <t>PADARIA E CONFEITARIA NOVA VIDA LTDA</t>
  </si>
  <si>
    <t xml:space="preserve">PADARIA E MERCEARIA COLONIAL            </t>
  </si>
  <si>
    <t xml:space="preserve">PADARIA E MERCEARIA </t>
  </si>
  <si>
    <t xml:space="preserve">PADARIA E PASTELARIA ALMEIDAO LTDA      </t>
  </si>
  <si>
    <t>PADARIA E PASTELARIA</t>
  </si>
  <si>
    <t>PADARIA E PASTELARIA BOA VISTA LTDA</t>
  </si>
  <si>
    <t xml:space="preserve">PADARIA E PASTELARIA MIRASOL LTDA       </t>
  </si>
  <si>
    <t xml:space="preserve">PADARIA MIRASOL     </t>
  </si>
  <si>
    <t>PADARIA E PASTELARIA PERNAMBUCANA LTDA</t>
  </si>
  <si>
    <t>PADARIA E PIZZARIA LANCHONETE MODELOS LTDA - ME</t>
  </si>
  <si>
    <t>PADARIA E PIZZARIA LANCHONETE MODELOS</t>
  </si>
  <si>
    <t>PADARIA LEGAL LTDA</t>
  </si>
  <si>
    <t>PADARIA LITORANEA SANTO ANTONIO LTDA</t>
  </si>
  <si>
    <t xml:space="preserve">PADARIA MANAIRA INTERPAO LTDA           </t>
  </si>
  <si>
    <t>PAD MANAIRA INTER PA</t>
  </si>
  <si>
    <t xml:space="preserve">PADARIA PASTELARIA BESSAMAR LTDA        </t>
  </si>
  <si>
    <t>PAS PAST BESSAMAR LT</t>
  </si>
  <si>
    <t xml:space="preserve">PADARIA PASTELARIA BRASIL LTDA          </t>
  </si>
  <si>
    <t xml:space="preserve">PADAR PAST BRASIL   </t>
  </si>
  <si>
    <t xml:space="preserve">PADARIA PENIEL LTDA ME                  </t>
  </si>
  <si>
    <t xml:space="preserve">PADARIA PANIEL      </t>
  </si>
  <si>
    <t xml:space="preserve">PADARIA PONTES LTDA                     </t>
  </si>
  <si>
    <t xml:space="preserve">PADARIA PONTES      </t>
  </si>
  <si>
    <t>PADARIA SÃO GONÇALO LTDA</t>
  </si>
  <si>
    <t>PADARIA SÃO GONÇALO</t>
  </si>
  <si>
    <t>PADARIA SOARES SABOR LTDA</t>
  </si>
  <si>
    <t>16.263.012-3</t>
  </si>
  <si>
    <t xml:space="preserve">PADARIA TREZE DE MAIO LTDA - ME        </t>
  </si>
  <si>
    <t xml:space="preserve">ALUIZIO BATISTA     </t>
  </si>
  <si>
    <t>PAGUE MENOS COMERCIO ATACADISTA DE ESTIVAS E CEREAIS LTDA</t>
  </si>
  <si>
    <t>PAGUE MENOS COMERCIO ATACADISTA DE ESTIV</t>
  </si>
  <si>
    <t xml:space="preserve">PAGUE MENOS COMERCIO DE ALIMENTOS LTDA  </t>
  </si>
  <si>
    <t xml:space="preserve">PAGUE MENOS         </t>
  </si>
  <si>
    <t>PAI E FILHO COMERCIO DE ALIMENTOS EIRELLI</t>
  </si>
  <si>
    <t>PAI E FILHO COMERCIO DE ALIMENTOS EIRELL</t>
  </si>
  <si>
    <t>PAIVA E VASCO HOTEIS LTDA</t>
  </si>
  <si>
    <t>PALACIO DAS ANTENAS LTDA</t>
  </si>
  <si>
    <t>PALACIO DAS ANTENAS</t>
  </si>
  <si>
    <t>PALACIO DAS BATERIAS LTDA</t>
  </si>
  <si>
    <t>PALACIO DAS BATERIAS</t>
  </si>
  <si>
    <t xml:space="preserve">PALÁCIO DAS BATERIAS LTDA </t>
  </si>
  <si>
    <t xml:space="preserve">PALÁCIO DAS BATERIAS LTDA              </t>
  </si>
  <si>
    <t>PALACIO DOS FOGÕES LTDA</t>
  </si>
  <si>
    <t>PALACIO DOS FOGÕES</t>
  </si>
  <si>
    <t>PALACIO DOS RADIADORES LTDA.</t>
  </si>
  <si>
    <t>PALACIO LOCAÇÃO DE MÁQUINAS</t>
  </si>
  <si>
    <t>PALACIO LOCAÇÃO DE MAQUINAS LTDA</t>
  </si>
  <si>
    <t>PALAZZO ESSENZIALE EMPREENDIMENTOS IMOBILIARIOS  SPE LTDA</t>
  </si>
  <si>
    <t>PALAZZO ESSENZIALE EMPREENDIMENTOS IMOBI</t>
  </si>
  <si>
    <t>16.191.664-3</t>
  </si>
  <si>
    <t>PALETA ACOUGUERIA E MINIMERCADO LTDA</t>
  </si>
  <si>
    <t>16.414.557-5</t>
  </si>
  <si>
    <t>PALINOX TUBOS E CONEXOES LTDA</t>
  </si>
  <si>
    <t>São Caetano do Sul</t>
  </si>
  <si>
    <t>PALMA MAQUINAS E FERRAMENTAS LTDA</t>
  </si>
  <si>
    <t>PALMA MAQUINAS</t>
  </si>
  <si>
    <t xml:space="preserve">PALMERIDE DUARTE                        </t>
  </si>
  <si>
    <t xml:space="preserve">PALMERIDE DUARTE    </t>
  </si>
  <si>
    <t>PAMONHARIA EL SHADAY COM DE ALIM LTDA - ME</t>
  </si>
  <si>
    <t xml:space="preserve">PAMONHARIA EL SHADAY COM DE ALIM LTDA - </t>
  </si>
  <si>
    <t>PAMPA NORTE COMERCIO DE AUTOPEÇAS LTDA</t>
  </si>
  <si>
    <t xml:space="preserve">PANDEL PANIFICADORA LTDA                </t>
  </si>
  <si>
    <t xml:space="preserve">PANDEL PANIFICADORA </t>
  </si>
  <si>
    <t>PANDEL PRIME PANIFICADORA LTDA</t>
  </si>
  <si>
    <t>PANDINE ALIMENTOS LTDA</t>
  </si>
  <si>
    <t>PANDINE ALIMENTOS</t>
  </si>
  <si>
    <t xml:space="preserve">PANIF E PAST CIA DO PAO LTDA            </t>
  </si>
  <si>
    <t>PAN E PAS CIA DO PAO</t>
  </si>
  <si>
    <t>PANIFCADORA ANTOGIL LTDA</t>
  </si>
  <si>
    <t>PANIFICAÇÃO BRUXAXA LTDA</t>
  </si>
  <si>
    <t>PANIFICAÇAO CARVALHO LTDA</t>
  </si>
  <si>
    <t>PANIFICADORA ALTO DO CEU LTDA</t>
  </si>
  <si>
    <t xml:space="preserve">PANIFICADORA ARTE EM DELICIAS LTDA ME   </t>
  </si>
  <si>
    <t xml:space="preserve">ARTE EM DELICIAS    </t>
  </si>
  <si>
    <t>PANIFICADORA BESSA PAO LTDA</t>
  </si>
  <si>
    <t xml:space="preserve">PANIFICADORA BOM JESUS                  </t>
  </si>
  <si>
    <t xml:space="preserve">PAN. BOM JESUS      </t>
  </si>
  <si>
    <t>PANIFICADORA CAVALCANTI LTDA</t>
  </si>
  <si>
    <t xml:space="preserve">PANIFICADORA CEARENSE                   </t>
  </si>
  <si>
    <t xml:space="preserve">CEARENSE            </t>
  </si>
  <si>
    <t>PANIFICADORA CENTRAL  EIRELI-ME</t>
  </si>
  <si>
    <t>PANIFICADORA CHIANCA LTDA</t>
  </si>
  <si>
    <t xml:space="preserve">PANIFICADORA CHIANCA </t>
  </si>
  <si>
    <t>PANIFICADORA COSTA ROLIM LTDA</t>
  </si>
  <si>
    <t>PANIFICADORA DOIS AMIGOS LTDA</t>
  </si>
  <si>
    <t>PANIFICADORA DOIS IRMÃOS LTDA ME</t>
  </si>
  <si>
    <t>PANIFICADORA E CONFEITARIA ESPLANADA LTDA</t>
  </si>
  <si>
    <t>PANIFICADORA E CONVENIENCIA SILVA LTDA-ME</t>
  </si>
  <si>
    <t>PANIFICADORA E CONVENIENCIA SILVA LTDA</t>
  </si>
  <si>
    <t xml:space="preserve">PANIFICADORA E LACHONETE CHATEUBRIAND   </t>
  </si>
  <si>
    <t xml:space="preserve">PAN. CHATEUBRIANO   </t>
  </si>
  <si>
    <t>PANIFICADORA E LANCHONETE JUNIOR LTDA - ME</t>
  </si>
  <si>
    <t>PANIF E LANCH JUNIOR</t>
  </si>
  <si>
    <t>PANIFICADORA E LANCHONETE LA DA ROCA LTDA</t>
  </si>
  <si>
    <t>PANIFICADORA E MERC N.S. DA CONCEICAO LT</t>
  </si>
  <si>
    <t xml:space="preserve">PANIF NSA CONCEICAO </t>
  </si>
  <si>
    <t xml:space="preserve">PANIFICADORA E MERCADINHO GLORIA LTDA   </t>
  </si>
  <si>
    <t xml:space="preserve">PANIFICADORA GLORIA </t>
  </si>
  <si>
    <t>PANIFICADORA E MERCADO DELICATESSEN ERRAR LTDA - EPP</t>
  </si>
  <si>
    <t>PANIFICADORA E MERCADO DELICATESSEN ERRA</t>
  </si>
  <si>
    <t>PANIFICADORA E POUSADA SOUSA SANTOS LTDA</t>
  </si>
  <si>
    <t xml:space="preserve">PANIFICADORA EL SHADDAY LTDA            </t>
  </si>
  <si>
    <t xml:space="preserve">EL SHADDAY          </t>
  </si>
  <si>
    <t>PANIFICADORA ELDORADO EIRELI</t>
  </si>
  <si>
    <t>PANIFICADORA ELDORADO LTDA</t>
  </si>
  <si>
    <t>MARDONIO IND DE PANI</t>
  </si>
  <si>
    <t>PANIFICADORA ELDORADO PREMIUN LTDA</t>
  </si>
  <si>
    <t>PANIFICADORA ELDORADO PRIME LTDA</t>
  </si>
  <si>
    <t>PANIFICADORA ELDORADA</t>
  </si>
  <si>
    <t xml:space="preserve">PANIFICADORA FAUSTINO LTDA              </t>
  </si>
  <si>
    <t>PANIFICADORA FAUSTIN</t>
  </si>
  <si>
    <t xml:space="preserve">PANIFICADORA IMPERIAL LTDA              </t>
  </si>
  <si>
    <t>PANIFICADORA IMPERIA</t>
  </si>
  <si>
    <t>PANIFICADORA INTERPAO LTDA</t>
  </si>
  <si>
    <t>PANIFICADORA JOSE AMERICO LTDA</t>
  </si>
  <si>
    <t xml:space="preserve">PANIFICADORA LINS LTDA                  </t>
  </si>
  <si>
    <t xml:space="preserve">PANIFICADORA LINS   </t>
  </si>
  <si>
    <t>PANIFICADORA LIRIO LTDA</t>
  </si>
  <si>
    <t xml:space="preserve">PANIFICADORA MODELO LTDA                </t>
  </si>
  <si>
    <t xml:space="preserve">PANIFICADORA MODELO </t>
  </si>
  <si>
    <t xml:space="preserve">PANIFICADORA MONTE CASTELO LTDA EPP     </t>
  </si>
  <si>
    <t xml:space="preserve">PAN. MONTE CASTELO  </t>
  </si>
  <si>
    <t>PANIFICADORA NOSSA SENHORA APARECIDA LTDA</t>
  </si>
  <si>
    <t>PANIFICADORA NOSSA SENHORA APARECIDA LTD</t>
  </si>
  <si>
    <t>PANIFICADORA OTAVIO LTDA</t>
  </si>
  <si>
    <t xml:space="preserve">PANIFICADORA OTAVIO </t>
  </si>
  <si>
    <t xml:space="preserve">PANIFICADORA PAO DA VIDA LTDA    </t>
  </si>
  <si>
    <t>PANIFICADORA POLIMASSAS LTDA</t>
  </si>
  <si>
    <t xml:space="preserve">PANIFICADORA PONTO DO PAO LTDA          </t>
  </si>
  <si>
    <t xml:space="preserve">PANIF PONTO DUPAO   </t>
  </si>
  <si>
    <t>PANIFICADORA PREMIUM LTDA</t>
  </si>
  <si>
    <t>PANIFICADORA REQUINTE LTDA</t>
  </si>
  <si>
    <t>16.167.381-3</t>
  </si>
  <si>
    <t>PANIFICADORA RODRIGUES LTDA</t>
  </si>
  <si>
    <t xml:space="preserve">PANIFICADORA SANTA CATARINA LTDA        </t>
  </si>
  <si>
    <t xml:space="preserve">PANIF STA CATARINA  </t>
  </si>
  <si>
    <t xml:space="preserve">PANIFICADORA SANTA LUZIA LTDA           </t>
  </si>
  <si>
    <t xml:space="preserve">PANIFICADORA SANTA  </t>
  </si>
  <si>
    <t xml:space="preserve">16.000.194-3      </t>
  </si>
  <si>
    <t>PANIFICADORA SANTA MONICA LTDA</t>
  </si>
  <si>
    <t xml:space="preserve">PANIFICADORA SANTA ROSA LTDA            </t>
  </si>
  <si>
    <t xml:space="preserve">PANIF SANTA ROSA    </t>
  </si>
  <si>
    <t xml:space="preserve">PANIFICADORA SANTA TEREZINHA LTDA       </t>
  </si>
  <si>
    <t xml:space="preserve">PANIF STA TEREZINHA </t>
  </si>
  <si>
    <t>PANIFICADORA SANTOS &amp; SANTOS LTDA</t>
  </si>
  <si>
    <t>16.298.721-8</t>
  </si>
  <si>
    <t xml:space="preserve">PANIFICADORA SAO CRISTOVAO LTDA         </t>
  </si>
  <si>
    <t xml:space="preserve">SAO CRISTOVAO       </t>
  </si>
  <si>
    <t>PANIFICADORA SÃO FRANCISCO LTDA</t>
  </si>
  <si>
    <t xml:space="preserve">PANIFICADORA SAO JORGE LTDA             </t>
  </si>
  <si>
    <t xml:space="preserve">SAO JORGE           </t>
  </si>
  <si>
    <t>PANIFICADORA SÃO PAULO LTDA</t>
  </si>
  <si>
    <t xml:space="preserve">PANIFICADORA SENHOR DO BONFIM LTDA      </t>
  </si>
  <si>
    <t xml:space="preserve">PANIF SENHOR BONFIM </t>
  </si>
  <si>
    <t xml:space="preserve">PANIFICADORA SERVILHA LTDA              </t>
  </si>
  <si>
    <t>PANIFICADORA SERVILH</t>
  </si>
  <si>
    <t xml:space="preserve">16.049.971-2      </t>
  </si>
  <si>
    <t>PANIFICADORA SILVA LTDA</t>
  </si>
  <si>
    <t xml:space="preserve">PANIFICADORA SUPER PAO LTDA             </t>
  </si>
  <si>
    <t xml:space="preserve">PANIFICADORA S. PAO </t>
  </si>
  <si>
    <t>PANIFICADORA TRIGO SANTO LTDA</t>
  </si>
  <si>
    <t xml:space="preserve">PANIFICADORA TRIUNFANTE LTDA - ME       </t>
  </si>
  <si>
    <t xml:space="preserve">TRIUNFANTE          </t>
  </si>
  <si>
    <t xml:space="preserve">PANIFICADORA UNIVERSO LTDA              </t>
  </si>
  <si>
    <t>PANIFICADORA UNIVERS</t>
  </si>
  <si>
    <t xml:space="preserve">PANIFICADORA VASCONCELOS LTDA           </t>
  </si>
  <si>
    <t xml:space="preserve">PANIF VASCONCELOS   </t>
  </si>
  <si>
    <t>PANIFICADORA VERDES MARES LTDA</t>
  </si>
  <si>
    <t>PANIFICADORA VIRGEM DOS POBRES LTDA</t>
  </si>
  <si>
    <t>PANIFICADORA ZONA SUL LTDA</t>
  </si>
  <si>
    <t>PANKO INDUSTRIA E COMERCIO DE PANIFICAÇÃO LTDA</t>
  </si>
  <si>
    <t>PANKO INDUSTRIA</t>
  </si>
  <si>
    <t xml:space="preserve">PANVEIGA IND. ALIM. LTDA                </t>
  </si>
  <si>
    <t xml:space="preserve">PANVEIGA            </t>
  </si>
  <si>
    <t>PAO DA CASA LTDA</t>
  </si>
  <si>
    <t>PAO DE OURO PANIFICADORA E COMERCIO  LTDA</t>
  </si>
  <si>
    <t>PAPELARIA DINAMICA LTDA - ME</t>
  </si>
  <si>
    <t>PAELARIA DINAMICA</t>
  </si>
  <si>
    <t xml:space="preserve">PAPELARIA E LIVRARIA PEDRO II LTDA - EPP     </t>
  </si>
  <si>
    <t>PAPELARIA E LIVRARIA PEDRO II LTDA - EPP</t>
  </si>
  <si>
    <t>PAPELARIA TORRE LTDA</t>
  </si>
  <si>
    <t>PAPELARIA TORRE</t>
  </si>
  <si>
    <t>PAPERBLUE DIST. DE EQUIPAMENTOS E PAPELARIA</t>
  </si>
  <si>
    <t>PAPERBLUE DIST. DE EQUIP E PAPELARIA</t>
  </si>
  <si>
    <t>PARAGON TECNOLOGIA LTDA</t>
  </si>
  <si>
    <t>PARAIBA BOLOS E TORTAS LTDA</t>
  </si>
  <si>
    <t>PARAIBA COMERCIO DE PRODUTOS ALIMENTICIOS LTDA</t>
  </si>
  <si>
    <t>PARAIBA DISTRIBUIDORA DE BATERIAS LTDA</t>
  </si>
  <si>
    <t>PALÁCIO DAS BATERIAS</t>
  </si>
  <si>
    <t>PARAIBA PREVIDENCIA</t>
  </si>
  <si>
    <t>PARAIBA SERVIÇO DE INPERÇÃO VEICULAR LTDA EPP</t>
  </si>
  <si>
    <t>PARAIBA SERVIÇO DE INPERÇÃO VEICULAR LTD</t>
  </si>
  <si>
    <t xml:space="preserve">PARAIBA TURBO DIESEL COM. DE PEÇAS E SERVIÇOS LTDA </t>
  </si>
  <si>
    <t>PORTO DIESEL</t>
  </si>
  <si>
    <t>PARAIBANA PRIME DISTRIBUIDORA EIRELI</t>
  </si>
  <si>
    <t>PARATEC PARA RAIOS E ACESSORIOS LTDA</t>
  </si>
  <si>
    <t>PARATEC</t>
  </si>
  <si>
    <t>PARCONTROL COMERCIO DE PEÇAS LTDA - ME</t>
  </si>
  <si>
    <t>PARCONTROL</t>
  </si>
  <si>
    <t>PARELHAS TRANS. RODOV. DE CARGAS LTDA</t>
  </si>
  <si>
    <t>PAROQUIA DE SAO PEDRO</t>
  </si>
  <si>
    <t>PAR DE SAO PEDRO</t>
  </si>
  <si>
    <t>PARÓQUIA DE SÃO PEDRO PESCADOR</t>
  </si>
  <si>
    <t>PAROQUIA IMACULADA CONCEIÇAO APARECIDA</t>
  </si>
  <si>
    <t xml:space="preserve">PAROQUIA NOSSA SENHARA DA CONCEICAO     </t>
  </si>
  <si>
    <t xml:space="preserve">PAR N S CONCEICAO   </t>
  </si>
  <si>
    <t>PAROQUIA NOSSA SENHORA AUXILIADORA</t>
  </si>
  <si>
    <t>PAROQUIA NOSSA SENHORA DA CONCEICAO</t>
  </si>
  <si>
    <t>PAROQUIA NOSSA SENHORA DAS NEVES</t>
  </si>
  <si>
    <t xml:space="preserve">PAROQUIA NOSSA SENHORA DE FATIMA        </t>
  </si>
  <si>
    <t>N. SENHORA DE FATIMA</t>
  </si>
  <si>
    <t>PAROQUIA NOSSA SENHORA DE NAZARE</t>
  </si>
  <si>
    <t>PAROQUIA N S NAZARE</t>
  </si>
  <si>
    <t xml:space="preserve">PAROQUIA SAGRADO CORACAO DE JESUS       </t>
  </si>
  <si>
    <t>PAROQ SAGRADO CORACA</t>
  </si>
  <si>
    <t xml:space="preserve">PAROQUIA SANTA JULIA                    </t>
  </si>
  <si>
    <t>PAROQUIA SANTA JULIA</t>
  </si>
  <si>
    <t xml:space="preserve">PAROQUIA SANTA TEREZINHA                </t>
  </si>
  <si>
    <t xml:space="preserve">PAR STA TEREZINHA   </t>
  </si>
  <si>
    <t xml:space="preserve">PAROQUIA SANTISSIMA TRINDADE            </t>
  </si>
  <si>
    <t xml:space="preserve">PAR SANT TRINDADE   </t>
  </si>
  <si>
    <t xml:space="preserve">PAROQUIA SANTO ANTONIO DE PADUA         </t>
  </si>
  <si>
    <t>PAR STO ANTONIO DE P</t>
  </si>
  <si>
    <t>PAROQUIA SÃO FRANCISCO DE ASSIS</t>
  </si>
  <si>
    <t>PAROQUIA SÃO JOÃO BATISTA</t>
  </si>
  <si>
    <t xml:space="preserve">PAROQUIA SAO JUDAS TADEU                </t>
  </si>
  <si>
    <t xml:space="preserve">PAROQUIA SAO JUDAS  </t>
  </si>
  <si>
    <t>PAROQUIA SAO PEDRO APOSTOLO</t>
  </si>
  <si>
    <t>PAROQUIA SAO PEDRO E SAO PAULO</t>
  </si>
  <si>
    <t xml:space="preserve">PAROQUIA SAO SEBASTIAO                  </t>
  </si>
  <si>
    <t xml:space="preserve">PAR SAO SEBASTIAO   </t>
  </si>
  <si>
    <t>PARS PRODUTOS DE PROCEDIMENTO DE DADOS LTDA</t>
  </si>
  <si>
    <t>PARS PRODUTOS DE PROCEDIMENTO</t>
  </si>
  <si>
    <t>Niterói</t>
  </si>
  <si>
    <t xml:space="preserve">PARTNER INFORMATICA LTDA                </t>
  </si>
  <si>
    <t xml:space="preserve">PARTNER             </t>
  </si>
  <si>
    <t>PARTS PRODUTOS DE PROCESSAMENTO DE DADOS LTDA</t>
  </si>
  <si>
    <t>PARTS PRODUTOS DE PROCESSAMENTO</t>
  </si>
  <si>
    <t xml:space="preserve">PATRICIA ALVES DE FRANCA                </t>
  </si>
  <si>
    <t>PATRICIA ALVES DE F.</t>
  </si>
  <si>
    <t>PATRICIA APARECIDA CAETANO DE SOUZA - ME</t>
  </si>
  <si>
    <t xml:space="preserve">PATRICIA DA SILVA NASCIMENTO - ME       </t>
  </si>
  <si>
    <t xml:space="preserve">PATRICIA            </t>
  </si>
  <si>
    <t>PATRICIA FIDELIS DA SILVA</t>
  </si>
  <si>
    <t>PATRICIA K LELIS COMERCIO E REPRESENTAÇÕES UNIPESSOAL LTDA</t>
  </si>
  <si>
    <t>PATRICIA K LELIS</t>
  </si>
  <si>
    <t>PATRICIA MARIA QUEIROZ DE SENA LIRA</t>
  </si>
  <si>
    <t>PATRICIA MARIA RUFINO DO NASCIMENTO</t>
  </si>
  <si>
    <t>PATRICIA PEREIRA DA SILVA</t>
  </si>
  <si>
    <t>PATRICIA SANTOS NASCIEMENTO</t>
  </si>
  <si>
    <t xml:space="preserve">PATRICIA SANTOS SILVA DE MARACAS        </t>
  </si>
  <si>
    <t xml:space="preserve">PATRICIA JOAO FCO   </t>
  </si>
  <si>
    <t>Maracás</t>
  </si>
  <si>
    <t xml:space="preserve">PATRICIA SILVA GOMES AQUINO             </t>
  </si>
  <si>
    <t>PATRICIA SILVA GOMES</t>
  </si>
  <si>
    <t>PATRIMONIAL RENOVADORA DE PNEUS E COMER.</t>
  </si>
  <si>
    <t>PATRIMONIAL RENOVADO</t>
  </si>
  <si>
    <t xml:space="preserve">02.802.554-7      </t>
  </si>
  <si>
    <t>PATRIOTA CONTABIL LTDA ME</t>
  </si>
  <si>
    <t>PATRIOTA CONTABIL</t>
  </si>
  <si>
    <t>PAU DARCO MADEIRAS</t>
  </si>
  <si>
    <t>PAULA CRISTINA COSTA DA SILVA</t>
  </si>
  <si>
    <t xml:space="preserve">PAULA NADIELY DOS SANTOS PEREIRA        </t>
  </si>
  <si>
    <t xml:space="preserve">PAULA               </t>
  </si>
  <si>
    <t>PAULA ROBERIA DE PAIVA ALCANTARA</t>
  </si>
  <si>
    <t xml:space="preserve">PAULA SUELY DE SOUZA FONSECA            </t>
  </si>
  <si>
    <t xml:space="preserve">PAULA SUELY         </t>
  </si>
  <si>
    <t>PAULO ALBERTO PEREIRA DA SILVA 10124273408</t>
  </si>
  <si>
    <t>PAULO ELETRO ELETRÔNICA</t>
  </si>
  <si>
    <t>PAULO ALBUQUERQUE SOUZA - SERRALHARIA -ME</t>
  </si>
  <si>
    <t>PAULO ALBUQUERQUE SOUZA</t>
  </si>
  <si>
    <t>PAULO ANDERSON PARMERA - ME (NOVA TRATORES)</t>
  </si>
  <si>
    <t>NOVA TRATORES</t>
  </si>
  <si>
    <t>0378862-82</t>
  </si>
  <si>
    <t>PAULO ANTONIO DA SILVA-ME</t>
  </si>
  <si>
    <t>PAULO BATISTA DA SILVA</t>
  </si>
  <si>
    <t>PAULO BRITO NOBREGA ME</t>
  </si>
  <si>
    <t>PAULO CESAR FERREIRA DA SILVA</t>
  </si>
  <si>
    <t xml:space="preserve">PAULO DA COSTA ALVES                    </t>
  </si>
  <si>
    <t xml:space="preserve">PAULO               </t>
  </si>
  <si>
    <t>PAULO DA SILVA</t>
  </si>
  <si>
    <t>PAULO EUGENIO DA SILVA - ME</t>
  </si>
  <si>
    <t>Afonso Bezerra</t>
  </si>
  <si>
    <t>PAULO EXPRESS TRANSP. E SERV. LOGISTICA LTDA</t>
  </si>
  <si>
    <t>PAULO EXPRESS TRANSP. E SERV LOGISTICA L</t>
  </si>
  <si>
    <t>PAULO FABRICIO DA SILVA</t>
  </si>
  <si>
    <t xml:space="preserve">PAULO FERNANDES DE SOUZA                </t>
  </si>
  <si>
    <t>PAULO FREIRE DA COSTA</t>
  </si>
  <si>
    <t xml:space="preserve">PAULO GERMANO DE OLIVEIRA FREITAS       </t>
  </si>
  <si>
    <t>PAULO GERMANO DE OLI</t>
  </si>
  <si>
    <t>PAULO JORGE FEITOSA BATISTA</t>
  </si>
  <si>
    <t>PAULO JOSE CAVALCANTI GUIMARAES FILHO</t>
  </si>
  <si>
    <t>PAULO JOSE DUARTE DE OLIVEIRA</t>
  </si>
  <si>
    <t xml:space="preserve">PAULO JOSE SOARES - ME                  </t>
  </si>
  <si>
    <t>PAULO MARCIO BELARMINO DOS SANTOS</t>
  </si>
  <si>
    <t>PAULO MARCIO DE MEDEIROS - EPP</t>
  </si>
  <si>
    <t>SUPERMERCADO PYETRO</t>
  </si>
  <si>
    <t>PAULO MARIO CORTE REAL</t>
  </si>
  <si>
    <t>TEC FUROS</t>
  </si>
  <si>
    <t xml:space="preserve">PAULO MOREIRA                           </t>
  </si>
  <si>
    <t xml:space="preserve">PAULO MOREIRA       </t>
  </si>
  <si>
    <t>PAULO PAIVA DE SOUZA</t>
  </si>
  <si>
    <t xml:space="preserve">PAULO PONTES DA SILVA                   </t>
  </si>
  <si>
    <t xml:space="preserve">PAULO PONTES        </t>
  </si>
  <si>
    <t xml:space="preserve">PAULO RICARTE DANTAS                    </t>
  </si>
  <si>
    <t>PAULO RICARTE DANTAS</t>
  </si>
  <si>
    <t>PAULO ROBERIO BATISTA BELARMNINO</t>
  </si>
  <si>
    <t>PAULO ROBERTO BARBOSA DOS SANTOS</t>
  </si>
  <si>
    <t>PAULO ROBERTO</t>
  </si>
  <si>
    <t>PAULO ROBERTO DE SALES</t>
  </si>
  <si>
    <t>PAULO REFRIGERAÇÃO</t>
  </si>
  <si>
    <t>PAULO ROBERTO MONTEIRO DO NASCIMENTO</t>
  </si>
  <si>
    <t>TALIMAN</t>
  </si>
  <si>
    <t>PAULO ROBERTO NEGREIROS DE ALBUQUERQUE JUNIOR</t>
  </si>
  <si>
    <t>DEPOSITO DE BEBIDAS SÃO PAULO</t>
  </si>
  <si>
    <t>PAULO ROGERIO SOUZA PALITOT</t>
  </si>
  <si>
    <t>PAULO ROGERIO</t>
  </si>
  <si>
    <t>PAULO S. DE OLIVEIRA</t>
  </si>
  <si>
    <t>PAULO S. G. DE FARIAS TRANSPORTES</t>
  </si>
  <si>
    <t>PAULO SEBASTIAO -CORTE</t>
  </si>
  <si>
    <t>PAULO SERGIO ALVES DE SOUZA</t>
  </si>
  <si>
    <t>PAULO SERGIO CESARIO DA SILVA EIRELI</t>
  </si>
  <si>
    <t xml:space="preserve">PAULO SERGIO CESARIO DA SILVA EIRELI     </t>
  </si>
  <si>
    <t xml:space="preserve">PAULO SERGIO        </t>
  </si>
  <si>
    <t>PAULO SERGIO GOMES DE FARIAS ME</t>
  </si>
  <si>
    <t>PAULO SHALOM DE BARCELLOS BOTELHO</t>
  </si>
  <si>
    <t xml:space="preserve">PAULO SILVA SANTOS                      </t>
  </si>
  <si>
    <t xml:space="preserve">PAULO SILVA SANTOS  </t>
  </si>
  <si>
    <t>PAULO V. M. DO NASCIMENTO - ME</t>
  </si>
  <si>
    <t xml:space="preserve">PAULO VICENTE DA SILVA JUNIOR           </t>
  </si>
  <si>
    <t>PAUMAR S.A - INDUSTRIA E COMERCIO</t>
  </si>
  <si>
    <t>PAUMAR S.A</t>
  </si>
  <si>
    <t>PAX EMBALAGENS PLASTICAS LTDA</t>
  </si>
  <si>
    <t>PAX EMBALAGENS</t>
  </si>
  <si>
    <t>PAZ LUCAS COMERCIO DE COMBUSTIVEIS LTDA</t>
  </si>
  <si>
    <t xml:space="preserve">PB COMERCIO DE ALIM LTDA                </t>
  </si>
  <si>
    <t xml:space="preserve">PB                  </t>
  </si>
  <si>
    <t>PB CONCRETOS PREPARAÇÃO DE MASSA DE CONCRETO</t>
  </si>
  <si>
    <t>PB CONCRETOS</t>
  </si>
  <si>
    <t>PB EMPILHADEIRAS LTDA</t>
  </si>
  <si>
    <t>PB EMPILHADEIRAS</t>
  </si>
  <si>
    <t>PB FOODS DISTRIBUIDORA COMERCIO E INDUSTRIA DE ALIMENTOS LTDA</t>
  </si>
  <si>
    <t>PB LUB COMERCIO E REPRESENTAÇÕES LTDA.</t>
  </si>
  <si>
    <t>PB SERVIÇOS E CONSTRUÇÕES LTDA</t>
  </si>
  <si>
    <t>PB SERVIÇOS</t>
  </si>
  <si>
    <t xml:space="preserve">PBGOLD SOLUCOES INTERNET LTDA           </t>
  </si>
  <si>
    <t xml:space="preserve">PBGOLD              </t>
  </si>
  <si>
    <t>PBTEC COMERCIO E SERVICOS EM COPIADORA L</t>
  </si>
  <si>
    <t xml:space="preserve">PBTEC               </t>
  </si>
  <si>
    <t>PCA - PROJETOS E CONSULTORIA AMBIENTAL L</t>
  </si>
  <si>
    <t xml:space="preserve">PCA                 </t>
  </si>
  <si>
    <t>PDV MIX INDUSTRIA E COMERCIO DE PRODUTOS PROMOCIONAIS EIRELI</t>
  </si>
  <si>
    <t>PDV MIX</t>
  </si>
  <si>
    <t>PEÇAS E ACESSORIOS O CARRETÃO LTDA</t>
  </si>
  <si>
    <t>O CARRETÃO</t>
  </si>
  <si>
    <t>PECEGE CONSULTORIA E PROJETOS LTDA</t>
  </si>
  <si>
    <t>PECEGE CONSULTORIA</t>
  </si>
  <si>
    <t>PECUARIA A   80</t>
  </si>
  <si>
    <t>PECUARIA B  91</t>
  </si>
  <si>
    <t>PECUARIA C  92</t>
  </si>
  <si>
    <t>PECUARIA D  93</t>
  </si>
  <si>
    <t>PECUARIA E   94</t>
  </si>
  <si>
    <t>PECUARIA F  95</t>
  </si>
  <si>
    <t>PEDRA BRANCA TRANSPORTES LTDA</t>
  </si>
  <si>
    <t>PEDRA BRANCA TRANSPORTES</t>
  </si>
  <si>
    <t>Ibiraçu</t>
  </si>
  <si>
    <t>08213755-2</t>
  </si>
  <si>
    <t xml:space="preserve">PEDRA BRANCA TRANSPORTES LTDA - FL 3    </t>
  </si>
  <si>
    <t xml:space="preserve">PEDRA BRANCA TRANSPORTES LTDA       </t>
  </si>
  <si>
    <t>PEDRA REDONDA COMERCIAL DE ALIMENTOS EIRELI</t>
  </si>
  <si>
    <t>PEDRA REDONDA COMERCIAL DE ALIMENTOS EIR</t>
  </si>
  <si>
    <t>PEDRAS DO REINO GENETICA BOVINA LTDA</t>
  </si>
  <si>
    <t>PEDREIRA POTIGUAR LTDA</t>
  </si>
  <si>
    <t>PEDREIRA POTIGUAR</t>
  </si>
  <si>
    <t>PEDRO ALVES DA CRUZ</t>
  </si>
  <si>
    <t>OSP (OFICINA SÃO PEDRO)</t>
  </si>
  <si>
    <t>PEDRO ANTONIO DA SILVA PADARIA</t>
  </si>
  <si>
    <t xml:space="preserve">PEDRO APOLINARIO DO NASCIMENTO          </t>
  </si>
  <si>
    <t xml:space="preserve">PEDRO               </t>
  </si>
  <si>
    <t>PEDRO CANDIDO -CORTE</t>
  </si>
  <si>
    <t>PEDRO CANDIDO-166 PLANTIO SEMEIO</t>
  </si>
  <si>
    <t xml:space="preserve">PEDRO DAMASIO SOARES FILHO - ME         </t>
  </si>
  <si>
    <t xml:space="preserve">PEDRO DAMASIO       </t>
  </si>
  <si>
    <t xml:space="preserve">PEDRO DE ASSIS DOS SANTOS ALVES EIRELE   </t>
  </si>
  <si>
    <t xml:space="preserve">PEDRO DE ASSIS DOS SANTOS ALVES EIRELE     </t>
  </si>
  <si>
    <t>PEDRO FEITOSA SOBRINHO</t>
  </si>
  <si>
    <t xml:space="preserve">PEDRO FERNANDES NETO                    </t>
  </si>
  <si>
    <t xml:space="preserve">PEDRO FERNANDES     </t>
  </si>
  <si>
    <t xml:space="preserve">PEDRO FERREIRA DA SILVA                 </t>
  </si>
  <si>
    <t>PEDRO FERREIRA DA SI</t>
  </si>
  <si>
    <t>PEDRO FERREIRA DE ALMEIDA EPP</t>
  </si>
  <si>
    <t xml:space="preserve">PEDRO HENRIQUE PEREIRA JUNIOR           </t>
  </si>
  <si>
    <t xml:space="preserve">PEDRO HENRIQUE      </t>
  </si>
  <si>
    <t>PEDRO HENRIQUE PINHEIRO FERNANDES</t>
  </si>
  <si>
    <t>Maranguape</t>
  </si>
  <si>
    <t>06.260246-2</t>
  </si>
  <si>
    <t>PEDRO HENRIQUE QUEIROZ FERREIRA - ME</t>
  </si>
  <si>
    <t>FRONTAL TRANSPORTES</t>
  </si>
  <si>
    <t xml:space="preserve">PEDRO LIMA CARDOSO                      </t>
  </si>
  <si>
    <t xml:space="preserve">PEDRO MIZAEL DE SOUSA                   </t>
  </si>
  <si>
    <t xml:space="preserve">PEDRO MIZAEL        </t>
  </si>
  <si>
    <t>PEDRO REGIS FUNDO MUNICIPAL DE SAUDE</t>
  </si>
  <si>
    <t>Pedro Régis</t>
  </si>
  <si>
    <t xml:space="preserve">PEDRO RODRIGUES DA SILVA                </t>
  </si>
  <si>
    <t xml:space="preserve">PEDRO RODRIGUES     </t>
  </si>
  <si>
    <t>PEDRO ROSSETTI SERVIÇOS EM MANUTENÇÃO ELETROMECANICA LTDA</t>
  </si>
  <si>
    <t>PRTECH TECNOLOGIA EM MANUTENÇÃO ELETROME</t>
  </si>
  <si>
    <t xml:space="preserve">PEDRO SOARES BARBOSA                    </t>
  </si>
  <si>
    <t>PEDRO SOARES DE BARB</t>
  </si>
  <si>
    <t>PEDRO TAVARES CAMPOS NETO</t>
  </si>
  <si>
    <t>PEDRO TAVARES</t>
  </si>
  <si>
    <t>PEDRO TRIGUEIRO SOBRINHO ME</t>
  </si>
  <si>
    <t>PEDRO VAZ RIBEIRO NETO EIRELI</t>
  </si>
  <si>
    <t>PEF COMERCIO DE MATERIAIS INDUSTRIAIS EIRELI-EPP</t>
  </si>
  <si>
    <t>PEF COMERCIO</t>
  </si>
  <si>
    <t>PEFIL COMERCIAL LTDA</t>
  </si>
  <si>
    <t>PEMAGRI PEÇAS E MAQUINAS AGRICOLAS LTDA</t>
  </si>
  <si>
    <t>PEMAGRI</t>
  </si>
  <si>
    <t xml:space="preserve">PEMEL EMPREEND AGROIND E COMERCIO LTDA  </t>
  </si>
  <si>
    <t xml:space="preserve">PEMEL               </t>
  </si>
  <si>
    <t>PENAVED VEDAÇÕES INDUSTRIAIS LTDA</t>
  </si>
  <si>
    <t>PENAVED VEDAÇÕES</t>
  </si>
  <si>
    <t xml:space="preserve">PENTAGONO SERVICO E TRANSPORTE LTDA     </t>
  </si>
  <si>
    <t xml:space="preserve">PENTAGONO           </t>
  </si>
  <si>
    <t>PEREIRA &amp; BRITO LTDA</t>
  </si>
  <si>
    <t xml:space="preserve">PEREIRA &amp; MAIA SUPERMERCADO LTDA        </t>
  </si>
  <si>
    <t xml:space="preserve">PEREIRA &amp; MAIA SUP. </t>
  </si>
  <si>
    <t xml:space="preserve">20.203.897-1      </t>
  </si>
  <si>
    <t>PEREIRA DE FARIAS FABRICACAO E COMERCIO DE GELADOS COMESTIVEIS LTDA</t>
  </si>
  <si>
    <t>PEREIRA DE FARIAS</t>
  </si>
  <si>
    <t>PEREIRA E MARTINS DISTRIBUIDORA DE ALIMENTOS LTDA EPP.</t>
  </si>
  <si>
    <t>PEREIRA E MARTINS DISTRIBUIDORA DE ALIME</t>
  </si>
  <si>
    <t>PERFIL SUPRIMENTOS INDUSTRIAIS LTDA</t>
  </si>
  <si>
    <t>PERFIL SUPRIMENTOS</t>
  </si>
  <si>
    <t>PERFILADOS RIO DOCE LTDA</t>
  </si>
  <si>
    <t>PERFILADOS RIO DOCE</t>
  </si>
  <si>
    <t>PERFIMAX ALUMINIO E ACESSORIOS LTDA ME</t>
  </si>
  <si>
    <t>PERFIMAX</t>
  </si>
  <si>
    <t>PERFOR IND. DE MAQUINAS LTDA</t>
  </si>
  <si>
    <t>PERFOR</t>
  </si>
  <si>
    <t>PERICLES SANTOS DUARTE - ME</t>
  </si>
  <si>
    <t>P.COM MATERIAL DE CONSTRUÇÃO</t>
  </si>
  <si>
    <t>PERNAMBUCO COMERCIO E LOCAÇÕES INDUSTRIAIS LTDA</t>
  </si>
  <si>
    <t>PERNAMBUCO COMERCIO</t>
  </si>
  <si>
    <t>PERNAMBUCO DISTRIBUIDORA ATAC EPIS, INS IND &amp; MRO LTDA</t>
  </si>
  <si>
    <t>PERNAMBUCO DISTRIBUIDORA</t>
  </si>
  <si>
    <t>PERNAMBUCO DISTRIBUIDORA ATACADISTA - EPI¿S, ISUMOS INDUSTRIAIS &amp; MRO LTDA</t>
  </si>
  <si>
    <t>PERNANBUCO ATACADISTA</t>
  </si>
  <si>
    <t xml:space="preserve">PERNAMBUCO EQUIP. PROT. INDIVIDUAL LTDA </t>
  </si>
  <si>
    <t xml:space="preserve">PEPI                </t>
  </si>
  <si>
    <t xml:space="preserve">03.382.265-4      </t>
  </si>
  <si>
    <t>PERNAMBUCO MANGUEIRAS E CONEXÕES LTDA</t>
  </si>
  <si>
    <t>PERNAMBUCO MANGUEIRAS</t>
  </si>
  <si>
    <t>PERNAMBUCO QUIMICA S/A</t>
  </si>
  <si>
    <t>PERNAMBUCO QUIMICA</t>
  </si>
  <si>
    <t>PERNAMBUCO SERVICE EIRELI ME</t>
  </si>
  <si>
    <t>PERNAMBUCO SERVICE</t>
  </si>
  <si>
    <t>PERNAMBUCO TINTAS LTDA</t>
  </si>
  <si>
    <t>PERNAMBUCO TINTAS</t>
  </si>
  <si>
    <t>PEROBA TRANSPORTADORA EIRELI ME</t>
  </si>
  <si>
    <t>PERSOA LAB PRODUTOS PARA LABORATORIOS - EIRELI - EPP</t>
  </si>
  <si>
    <t>PERSOA LAB PRONDUTOS LABORATORIO</t>
  </si>
  <si>
    <t>Montes Claros</t>
  </si>
  <si>
    <t xml:space="preserve">PERTEC PERFURACOES TECNICAS LTDA        </t>
  </si>
  <si>
    <t>PERTEC</t>
  </si>
  <si>
    <t>PESCA PINHEIROS COMERCIAL LTDA</t>
  </si>
  <si>
    <t>PESCA PINHEIROS</t>
  </si>
  <si>
    <t xml:space="preserve">PESQUISA/DESENVOLVIMENTO </t>
  </si>
  <si>
    <t xml:space="preserve">PETROBAHIA  S/A                         </t>
  </si>
  <si>
    <t xml:space="preserve">PETROBAHIA          </t>
  </si>
  <si>
    <t xml:space="preserve">PETROBRAS DISTRIBUIDORA S/A             </t>
  </si>
  <si>
    <t xml:space="preserve">PETROBRAS - BA      </t>
  </si>
  <si>
    <t>São Francisco do Conde</t>
  </si>
  <si>
    <t xml:space="preserve">PETROBRAS - RN      </t>
  </si>
  <si>
    <t>Jequié</t>
  </si>
  <si>
    <t xml:space="preserve">PETROBRAS - PA      </t>
  </si>
  <si>
    <t>PETROLABS</t>
  </si>
  <si>
    <t xml:space="preserve">PETROLABS </t>
  </si>
  <si>
    <t>PETROLEO BRASILEIRO S.A</t>
  </si>
  <si>
    <t>REFINARIA ABREU E LIMA</t>
  </si>
  <si>
    <t>PETROLEO E LUBRIFICANTES DO NORDESTE S A PETROLUSA</t>
  </si>
  <si>
    <t>PETROLEO E LUBRIFICANTES DO NORDESTE S A</t>
  </si>
  <si>
    <t>PETROLEO E LUBRIFICANTES DO NORDESTE S.A. PETROLUSA</t>
  </si>
  <si>
    <t>PETROLEO E LUBRIFICANTES DO NORDESTE S.A</t>
  </si>
  <si>
    <t xml:space="preserve">PETROLEO SABBA S/A                      </t>
  </si>
  <si>
    <t xml:space="preserve">SABBA               </t>
  </si>
  <si>
    <t>PETROLUB INDUSTRIA DE LUBRIFICANTES LTDA</t>
  </si>
  <si>
    <t>Sete Lagoas</t>
  </si>
  <si>
    <t>PETRONAS LUBRIFICANTES BRASIL S.A.</t>
  </si>
  <si>
    <t>PETRONAS LUBRIFICANTES</t>
  </si>
  <si>
    <t xml:space="preserve">PETRONIO BALBINO DA SILVA               </t>
  </si>
  <si>
    <t xml:space="preserve">PETRONIO            </t>
  </si>
  <si>
    <t>PETRONIO VIEIRA NUNES</t>
  </si>
  <si>
    <t>POSTO MARINHO</t>
  </si>
  <si>
    <t>PETROVAL ACESSORIOS INDUSTRIAIS LTDA</t>
  </si>
  <si>
    <t>PETROX DISTRIBUIDORA LTDA</t>
  </si>
  <si>
    <t>PETROX DISTRIBUIDORA LTDA - RN</t>
  </si>
  <si>
    <t xml:space="preserve">PETROX DISTRIBUIDORA LTDA               </t>
  </si>
  <si>
    <t xml:space="preserve">PETROX              </t>
  </si>
  <si>
    <t xml:space="preserve">16.151.913-0      </t>
  </si>
  <si>
    <t>PEU - ELETRICIDADE LTDA</t>
  </si>
  <si>
    <t>PEU ELETRICIDADE LTDA</t>
  </si>
  <si>
    <t>PEU ELETRICIDADE</t>
  </si>
  <si>
    <t>PEXTRON CONTROLES ELETRONICOS LTDA.</t>
  </si>
  <si>
    <t>PFX TRANSPORTADORA LTDA</t>
  </si>
  <si>
    <t>PG PRIME AUTOMOVEIS LTDA</t>
  </si>
  <si>
    <t>PGPRIME AUTOMOVEIS</t>
  </si>
  <si>
    <t>PH INDUSTRIA DE PAPEIS LTDA</t>
  </si>
  <si>
    <t>PH QUIMICA AGRICOLA LTDA EIRELI - ME</t>
  </si>
  <si>
    <t>PHARMA DE MANIPULAÇÃO LTDA-ME</t>
  </si>
  <si>
    <t>BOTICA</t>
  </si>
  <si>
    <t>PHE PARTS COMERCIO E SERVIÇOS EIRELI</t>
  </si>
  <si>
    <t>PARTS</t>
  </si>
  <si>
    <t>PHERON PEREIRA PONTES</t>
  </si>
  <si>
    <t>PHERON</t>
  </si>
  <si>
    <t>PH-FLON PLÁSTICOS DE ENGENHARIA EIRELI</t>
  </si>
  <si>
    <t>PH-FLON PLÁSTICOS</t>
  </si>
  <si>
    <t>PHILIPEIA INDUSTRIA QUIMICA LTDA</t>
  </si>
  <si>
    <t>PHILIPPE TAVARES DA SILVA</t>
  </si>
  <si>
    <t>NETO SOLUÇÕES AUTOMOTIVAS</t>
  </si>
  <si>
    <t>PIAUHYLINO MONTEIRO SOCIEDADE DE ADVOGADOS</t>
  </si>
  <si>
    <t>PIAUHYLINO MONTEIRO</t>
  </si>
  <si>
    <t>PICCIN MAQUINAS AGRÍCOLAS LTDA</t>
  </si>
  <si>
    <t>PICCIN MAQUINAS AGRICOLAS LTDA</t>
  </si>
  <si>
    <t>PIMENTA E PIMENTA COMERCIO LTDA</t>
  </si>
  <si>
    <t>PIMENTA SUPERMERCADO LTDA</t>
  </si>
  <si>
    <t>PIMENTA SUPERMERCADO</t>
  </si>
  <si>
    <t>PINHEIRO MAYER EMBALAGENS DO NORDESTE LTDA.</t>
  </si>
  <si>
    <t>PINHEIRO EMBALAGENS</t>
  </si>
  <si>
    <t>PIONEIRO COMBUSTIVEIS LTDA</t>
  </si>
  <si>
    <t>PIPE SISTEMAS TUBULARES LTDA</t>
  </si>
  <si>
    <t>PIPE SISTEMAS</t>
  </si>
  <si>
    <t>PIRALOG M E G FOLKAS TRANSPORTES</t>
  </si>
  <si>
    <t>PIRALOG</t>
  </si>
  <si>
    <t>Piracaia</t>
  </si>
  <si>
    <t>PIRALOG PIRACICABA LOGISTICA LTDA - ME</t>
  </si>
  <si>
    <t>PIRALOG LOGÍSTICA</t>
  </si>
  <si>
    <t xml:space="preserve">PIRES ADVOGADOS E CONSULTORIA           </t>
  </si>
  <si>
    <t xml:space="preserve">PIRES               </t>
  </si>
  <si>
    <t>PIRES BEZERRA ADVOCACIA</t>
  </si>
  <si>
    <t>ESCRITORIO DE ADVOCACIA DE NOSSA SENHORA DE FATIMA</t>
  </si>
  <si>
    <t>PIRES E SANTANA COMERCIO E SERVIÇO LTDA</t>
  </si>
  <si>
    <t>PIRES E SOUSA COMERCIO E SERVICO LTDA - EPP</t>
  </si>
  <si>
    <t>PIRES E SOUSA COMERCIO E SERVICO LTDA- E</t>
  </si>
  <si>
    <t>PISOS MIL COMERCIAO DE PISOS E SERVIÇOS DE CONSTRUÇÃO E INSTALAÇÃO LTDA ME</t>
  </si>
  <si>
    <t>PISOS MI</t>
  </si>
  <si>
    <t xml:space="preserve">PISTELLI ENGENHARIA LTDA                </t>
  </si>
  <si>
    <t xml:space="preserve">PISTELLI ENGENHARIA </t>
  </si>
  <si>
    <t xml:space="preserve">PISTELLI            </t>
  </si>
  <si>
    <t>PIVOTEC INDUST. E COM. MATERIAL HID. LTD</t>
  </si>
  <si>
    <t xml:space="preserve">PIVOTEC             </t>
  </si>
  <si>
    <t>PIZZA MIA CABO BRANCO LTDA</t>
  </si>
  <si>
    <t>PIZZA MIA II</t>
  </si>
  <si>
    <t xml:space="preserve">PLACIDO CONEGUNDES DA SILVA             </t>
  </si>
  <si>
    <t xml:space="preserve">PLACIDO             </t>
  </si>
  <si>
    <t xml:space="preserve">PLACIDO JOSE LAPA DISTRIBUIDORA         </t>
  </si>
  <si>
    <t xml:space="preserve">AMP                 </t>
  </si>
  <si>
    <t xml:space="preserve">03.707.601-9      </t>
  </si>
  <si>
    <t xml:space="preserve">PLANALTO AUTO DIESEL LTDA               </t>
  </si>
  <si>
    <t xml:space="preserve">PLANALTO DIESEL     </t>
  </si>
  <si>
    <t xml:space="preserve">16.042.462-3      </t>
  </si>
  <si>
    <t>PLANALTO NORDESTE REPRESENTAÇÕES UTILIDADES LTDA</t>
  </si>
  <si>
    <t>PLANALTO NORDESTE</t>
  </si>
  <si>
    <t>PLANALTO TRANSPORTADORA LTDA</t>
  </si>
  <si>
    <t>PLANTÃO TAXI LTDA - ME</t>
  </si>
  <si>
    <t>PLANTÃO TAXI</t>
  </si>
  <si>
    <t>PLANTAR TECNOLOGIAS</t>
  </si>
  <si>
    <t>PLANTARE SERVIÇOS AGRICOLAS - EIRELI</t>
  </si>
  <si>
    <t>PLANTARE SERVIÇOS</t>
  </si>
  <si>
    <t xml:space="preserve">PLANTINUM LTDA                          </t>
  </si>
  <si>
    <t xml:space="preserve">PLATINUM            </t>
  </si>
  <si>
    <t>PLANTIO-PAULO SEBASTIAO</t>
  </si>
  <si>
    <t>PLANTISOIL LABORATORIOS LTDA</t>
  </si>
  <si>
    <t>PLANTISOIL</t>
  </si>
  <si>
    <t>PLASTER DISTRIBUIDORA LTDA</t>
  </si>
  <si>
    <t>PLASTEX INDUSTRIA E COMERCIO DE MATERIAIS PLASTICOS LTDA</t>
  </si>
  <si>
    <t>PLASTEX INDUSTRIA E COMERCIO DE MATERIAI</t>
  </si>
  <si>
    <t xml:space="preserve">PLASTFORT IND COM DE PLASTICOS LTDA     </t>
  </si>
  <si>
    <t>PLASTFORT</t>
  </si>
  <si>
    <t>PLASTIDECK EQUIPAMENTOS LTDA</t>
  </si>
  <si>
    <t xml:space="preserve">PLASTIDECK </t>
  </si>
  <si>
    <t>PLATINA MINERAL LTDA.</t>
  </si>
  <si>
    <t>PLATINA</t>
  </si>
  <si>
    <t>16.129.020-5</t>
  </si>
  <si>
    <t>PLATINI LOGISTICA LTDA</t>
  </si>
  <si>
    <t>Santa Inês</t>
  </si>
  <si>
    <t>PLAYEAR SERVIÇOS DE COMUNICAÇÃO LTDA</t>
  </si>
  <si>
    <t>PLAYEAR SERVIÇOS</t>
  </si>
  <si>
    <t>PLISVED INDUSTRIA E COMERCIO DE VEDAÇÕES LTDA</t>
  </si>
  <si>
    <t>PLISVED INDUSTRIA</t>
  </si>
  <si>
    <t xml:space="preserve">PLONA EQUIPAMENTOS IND. DE COMP MEC. LTD </t>
  </si>
  <si>
    <t xml:space="preserve">PLONA EQUIPAMENTOS  </t>
  </si>
  <si>
    <t xml:space="preserve">10.107.269-01     </t>
  </si>
  <si>
    <t>PLUS ME SAUDE E SEGURANÇA DO TRABALHO LTDA-EPP</t>
  </si>
  <si>
    <t>PLAUS MED SAUDE</t>
  </si>
  <si>
    <t>PLUS MED JOÃO PESSOA SAUDE E SEGURANÇA DO TRABALHO LTDA-ME</t>
  </si>
  <si>
    <t>PLUS MED JOÃO PESSOA</t>
  </si>
  <si>
    <t>PLUS MED RECIFE SAUDE E SEGURANÇA DO TRABALHO LTDA-ME</t>
  </si>
  <si>
    <t>PLAUS MED RECIFE</t>
  </si>
  <si>
    <t>PLUS QUÍMICA REPRESENTAÇÕES LTDA</t>
  </si>
  <si>
    <t>PLUS QUÍMICA</t>
  </si>
  <si>
    <t>PLUS SUPERMERCADOS EIRELI</t>
  </si>
  <si>
    <t>PLUS SUPERMERCADOS EIRELLI</t>
  </si>
  <si>
    <t>PN COMERCIAL LTDA</t>
  </si>
  <si>
    <t xml:space="preserve">PN COMERCIAL LTDA                       </t>
  </si>
  <si>
    <t xml:space="preserve">PN COMERCIAL        </t>
  </si>
  <si>
    <t>PNEUBRAS COMERCIO DE PNEUS LTDA</t>
  </si>
  <si>
    <t>PNEUSBRAS</t>
  </si>
  <si>
    <t>PNEUBRAS - PB</t>
  </si>
  <si>
    <t>PNEUMATEX LTDA</t>
  </si>
  <si>
    <t>PNEUMATEX</t>
  </si>
  <si>
    <t>PNEUMIX COMERCIO DE PNEUS LTDA</t>
  </si>
  <si>
    <t>PNEUMIX COM. DE PNEUS LTDA</t>
  </si>
  <si>
    <t>PNEUSBRAS COMERCIO DE PNEUS LTDA</t>
  </si>
  <si>
    <t>PNEUSBRAS CAMPNA GRANDE</t>
  </si>
  <si>
    <t>PNEUSBRAS COMERCIO DE PNEUS LTDA - PATOS</t>
  </si>
  <si>
    <t xml:space="preserve">PNEUSBRAS - PATOS </t>
  </si>
  <si>
    <t>PNEUSHOP AUTOCENTER LTDA</t>
  </si>
  <si>
    <t>PNEUSHOP</t>
  </si>
  <si>
    <t xml:space="preserve">PNEUSHOP AUTOCENTER LTDA </t>
  </si>
  <si>
    <t>PODEROSO SUPERMERCADO LTDA</t>
  </si>
  <si>
    <t>16.195.076-0</t>
  </si>
  <si>
    <t>POLI X INDUSTRIA DE MATERIAL PLASTICO E RECICLAGEM LTDA ME</t>
  </si>
  <si>
    <t xml:space="preserve">POLI X INDUSTRIA DE MATERIAL PLASTICO E </t>
  </si>
  <si>
    <t>POLICARD IND DE PROD PARA  POLIMENTO LTDA</t>
  </si>
  <si>
    <t>POLICARD IND DE PROD PARA  POLIMENTO</t>
  </si>
  <si>
    <t>POLICIA MILITAR DA PARAIBA 4ª CIA IND DE BAYEUX</t>
  </si>
  <si>
    <t>POLICIA MILITAR DA PARAIBA 4ª CIA IND DE</t>
  </si>
  <si>
    <t>POLICIA MILITAR DO RIO GRANDE DO NORTE</t>
  </si>
  <si>
    <t>POLICIA MILITAR DO RN</t>
  </si>
  <si>
    <t xml:space="preserve">POLICIA RODOVIARIA FEDERAL - PB MINISTERIO DA JUSTICA </t>
  </si>
  <si>
    <t>SUPERINT.REG.POL.RODOV.FEDERAL PB</t>
  </si>
  <si>
    <t>POLICLINICA DOS OLHOS LTDA-ME</t>
  </si>
  <si>
    <t>POLICLINICA DOS OLHOS</t>
  </si>
  <si>
    <t>POLICLÍNICA MUNICIPAL CRISTO</t>
  </si>
  <si>
    <t>POLICLINICA RIO TINTO</t>
  </si>
  <si>
    <t>POLICLINICA SÃO LUIZ LTDA</t>
  </si>
  <si>
    <t>POLICOMP COMERCIO DE COMPONENTES INDUSTRIAIS LTDA</t>
  </si>
  <si>
    <t>POLICOMP COMERCIO</t>
  </si>
  <si>
    <t xml:space="preserve">POLIFITEMA IND. E COM. LTDA </t>
  </si>
  <si>
    <t>POLI-MAX IND COM E MANIPULACAO LTDA</t>
  </si>
  <si>
    <t>POLIMIX CONCRETO LTDA</t>
  </si>
  <si>
    <t xml:space="preserve">POLIMIX </t>
  </si>
  <si>
    <t xml:space="preserve">POLIPHOS QUIMICA LTDA                   </t>
  </si>
  <si>
    <t xml:space="preserve">POLIPHOS            </t>
  </si>
  <si>
    <t xml:space="preserve">POLLIANNA PEREIRA GOMES                 </t>
  </si>
  <si>
    <t xml:space="preserve">POLLIANNA           </t>
  </si>
  <si>
    <t>POLLYCALL COMERCIO E SERVIÇOS LTDA EPP</t>
  </si>
  <si>
    <t>POLLYCALL</t>
  </si>
  <si>
    <t>POLO NORTE COMERCIO E REFRIGERAÇÃO LTDA</t>
  </si>
  <si>
    <t>POLO NORTE</t>
  </si>
  <si>
    <t>POLPA NORDESTE COM DE PROD ALIM LTDA</t>
  </si>
  <si>
    <t>POLPA NORDESTE INDUSTRIA E COMERCIO LTDA</t>
  </si>
  <si>
    <t>PÓLUX INDUSTRIA ELETROMECANICA LTDA.</t>
  </si>
  <si>
    <t>PÓLUX</t>
  </si>
  <si>
    <t>POLY CABOS ELETRICOS COMERCIO LTDA</t>
  </si>
  <si>
    <t>POLY CABOS</t>
  </si>
  <si>
    <t>POLYANA IND E COM DE MASSAS EIRELI</t>
  </si>
  <si>
    <t>POLYMAT PRODUTOS PARA POLIMENTO LTDA</t>
  </si>
  <si>
    <t xml:space="preserve">POLYMAT PRODUTOS PARA POLIMENTO </t>
  </si>
  <si>
    <t>POLYORGANIC TECNOLOGIA LTDA.</t>
  </si>
  <si>
    <t>POLYORGANIC</t>
  </si>
  <si>
    <t>POLYTEX METALURGICA E SERVIÇOS DE CORTE E DOBRA LTDA</t>
  </si>
  <si>
    <t>POLYTEX METALURGICA</t>
  </si>
  <si>
    <t>POMPEIA COM VAR E ATACADISTA DE ALIMENTOS LTDA - ME</t>
  </si>
  <si>
    <t>POMPEIA COM VAR E ATACADISTA DE ALIMENTO</t>
  </si>
  <si>
    <t>PONTES &amp; SOARES SUPERMERCADOS LTDA</t>
  </si>
  <si>
    <t>PONTO DA QUIMICA LTDA</t>
  </si>
  <si>
    <t>PONTO DE VISTA VARIEDADE MERCANTIL LTDA</t>
  </si>
  <si>
    <t>PONTO DOCE COMERCIO VAREJISTA DE ALIMENTOS EIRELI</t>
  </si>
  <si>
    <t>PONTO DOCE COMERCIO VAREJISTA DE ALIMENT</t>
  </si>
  <si>
    <t>PONTO DOCE COMERCIO VAREJISTA DE ALIMENTOS LTDA - ME</t>
  </si>
  <si>
    <t>PONTUAL LAJES LTDA</t>
  </si>
  <si>
    <t>PONTUAL VIAGENS E TURISMO LTDA EPP</t>
  </si>
  <si>
    <t>PONTUAL TURISMO</t>
  </si>
  <si>
    <t>PORCELANAS INDUSTRIAIS GERMER S/A</t>
  </si>
  <si>
    <t>GERMER ISOLADORES</t>
  </si>
  <si>
    <t>Timbó</t>
  </si>
  <si>
    <t>PORTAL E FUTURA ADMINISTRADORA DE BENS LTDA</t>
  </si>
  <si>
    <t>PORTAL E FUTURA</t>
  </si>
  <si>
    <t>PORTAL INDUSTRIAL E COMERCIO DE CONFECÇÕES EIRELI - ME</t>
  </si>
  <si>
    <t>PORTAL INDUSTRIAL E COMERCIO</t>
  </si>
  <si>
    <t>PORTE DISTRIBUIDORA E IMPORTADORA DE PEÇAS E ACESSÓRIOS LTDA</t>
  </si>
  <si>
    <t>PORTE DISTRIBUIDORA</t>
  </si>
  <si>
    <t xml:space="preserve">PORTELA DISTRIB LTDA VENEZA PARAIBA     </t>
  </si>
  <si>
    <t xml:space="preserve">PORTELA             </t>
  </si>
  <si>
    <t>PORTELA DISTRIBUIDORA LTDA - PORTELA PE</t>
  </si>
  <si>
    <t xml:space="preserve">VENEZA </t>
  </si>
  <si>
    <t>PORTELA INDUSTRIA LTDA</t>
  </si>
  <si>
    <t>PORTO DO DURBAN</t>
  </si>
  <si>
    <t>DURBAN</t>
  </si>
  <si>
    <t>PORTO RECIFE</t>
  </si>
  <si>
    <t>GEPE PORTO DO RECIFE S/A</t>
  </si>
  <si>
    <t>PORTO SEGURO CIA DE SEGUROS GERAIS</t>
  </si>
  <si>
    <t>PORTO SEGUROS</t>
  </si>
  <si>
    <t>PORTO SUPERMERCADOS LTDA</t>
  </si>
  <si>
    <t>POSTO ABASTECIMENTO SAO JOSE LTDA</t>
  </si>
  <si>
    <t>POSTO BALUARTE DE COMBUSTIVEIS LTDA</t>
  </si>
  <si>
    <t>POSTO DE COMBUSTIVEIS AMIGAO LTDA - EPP</t>
  </si>
  <si>
    <t>POSTO DE COMBUSTIVEIS E LUBRIFICANTES TRES IRMAOS</t>
  </si>
  <si>
    <t>POSTO DE COMBUSTIVEIS E LUBRIFICANTES TR</t>
  </si>
  <si>
    <t>POSTO DE COMBUSTIVEIS LITORAL NORTE LTDA-EPP</t>
  </si>
  <si>
    <t>POSTO DE COMBUSTIVEIS SHOPPING LTDA</t>
  </si>
  <si>
    <t>POSTO SHOPPING</t>
  </si>
  <si>
    <t>POSTO DE COMBUSTIVEIS SOUZA FALCAO LTDA</t>
  </si>
  <si>
    <t>POSTO DE COMBUSTIVEL NOVA MAMANGUAPE LTD</t>
  </si>
  <si>
    <t xml:space="preserve">POSTO SETTA         </t>
  </si>
  <si>
    <t xml:space="preserve">16.130.203-3      </t>
  </si>
  <si>
    <t>POSTO DE COMBUSTIVEL QUATRO/É HAS ' É</t>
  </si>
  <si>
    <t>POSTO DE COMB. QUATRO</t>
  </si>
  <si>
    <t>POSTO DE COMBUSTIVEL SANTA TEREZINHA LTDA</t>
  </si>
  <si>
    <t>POSTO DE COMBUSTIVEL SANTA TEREZINHA LTD</t>
  </si>
  <si>
    <t>POSTO DIESEL SÃO JOSE LTDA</t>
  </si>
  <si>
    <t>POSTO DIESEL SÃO JOSE</t>
  </si>
  <si>
    <t xml:space="preserve">POSTO ESTRELA DA BR 101 LTDA            </t>
  </si>
  <si>
    <t xml:space="preserve">POSTO ESTRELA DA BR </t>
  </si>
  <si>
    <t xml:space="preserve">16.133.885-2      </t>
  </si>
  <si>
    <t xml:space="preserve">POSTO ESTRELA DA LIBERDADE LTDA         </t>
  </si>
  <si>
    <t xml:space="preserve">POSTO EST LIBERDADE </t>
  </si>
  <si>
    <t>POSTO EXPRESSAO COMBUSTIVEIS E CONVENIENCIAS LTDA</t>
  </si>
  <si>
    <t>POSTO EXPRESSAO COMBUSTIVEIS E CONVENIEN</t>
  </si>
  <si>
    <t>POSTO FECHINE COMBUSTIVEIS E LUBRIFICANTES LTDA</t>
  </si>
  <si>
    <t>POSTO FECHINE COMBUSTIVEIS E LUBRIFICANT</t>
  </si>
  <si>
    <t>POSTO MONUMENTO COMERCIO VAREJISTA DE COMBUSTIVEIS LTDA</t>
  </si>
  <si>
    <t>POSTO MONUMENTO</t>
  </si>
  <si>
    <t>POSTO P.F. COMBUSTIVEIS E LUBRIFICANTES LTDA</t>
  </si>
  <si>
    <t xml:space="preserve">POSTO P.F. COMBUSTIVEIS E LUBRIFICANTES </t>
  </si>
  <si>
    <t xml:space="preserve">POSTO SAO JANUARIO LTDA                 </t>
  </si>
  <si>
    <t xml:space="preserve">POSTO SAO JANUARIO  </t>
  </si>
  <si>
    <t xml:space="preserve">0054669-03        </t>
  </si>
  <si>
    <t>POSTO SUDOESTE CATOLE LTDA</t>
  </si>
  <si>
    <t>POSTO SUDOESTE 03 LTDA</t>
  </si>
  <si>
    <t>POSTO TRES LAGOAS COMERCIO E DERIVADOS DE PETROLEO LTDA</t>
  </si>
  <si>
    <t>POSTO TRES LAGOAS COMERCIO E DERIVADOS D</t>
  </si>
  <si>
    <t>POSTOS APM LTDA</t>
  </si>
  <si>
    <t>REDES DE POSTOS APM</t>
  </si>
  <si>
    <t xml:space="preserve">POSTOS F V V LTDA                       </t>
  </si>
  <si>
    <t xml:space="preserve">POSTO RECIFE ANTIGO </t>
  </si>
  <si>
    <t xml:space="preserve">01.754.963-9      </t>
  </si>
  <si>
    <t>POTIGUAR TRANSPORTES DE CARGAS LTDA-EPP</t>
  </si>
  <si>
    <t>POTIGUAR TRANSPORTES</t>
  </si>
  <si>
    <t>POTTENCIAL SEGURADORA S/A</t>
  </si>
  <si>
    <t>POTTENCIAL SEGURADORA</t>
  </si>
  <si>
    <t>POUSADA CAMURIM GRANDE ANTUNES LTDA</t>
  </si>
  <si>
    <t>Maragogi</t>
  </si>
  <si>
    <t>POUSADA CAMURIM GRANDE LTDA</t>
  </si>
  <si>
    <t>POUSADA DO CAJU RAIA MAR LTDA - EPP</t>
  </si>
  <si>
    <t>POUSADA DO CAJU</t>
  </si>
  <si>
    <t>POUSADA DO CAJUEIRO LTDA-ME</t>
  </si>
  <si>
    <t>HOTEL CAJU</t>
  </si>
  <si>
    <t>POUSADA E HOTEL CASA DO LAGO</t>
  </si>
  <si>
    <t>POUSADA MAR E SOL LTDA</t>
  </si>
  <si>
    <t>POUSADA MAR E SOL</t>
  </si>
  <si>
    <t>POWER STAR DO NORDESTE COM. DE PEÇAS</t>
  </si>
  <si>
    <t>POWER STAR AUTO PEÇAS</t>
  </si>
  <si>
    <t>POWER STAR DO NORDESTE COM DE PEÇAS AUTOM LTDA</t>
  </si>
  <si>
    <t>POWER STAR</t>
  </si>
  <si>
    <t>PPM TEC LTDA ME</t>
  </si>
  <si>
    <t>PPM TEC</t>
  </si>
  <si>
    <t>PPRO BRASIL LTDA</t>
  </si>
  <si>
    <t>P.Q.A. PRODUTOS QUIMICOS ARACRUZ LTDA.</t>
  </si>
  <si>
    <t>PRODUTOS QUIMICOS ARACRUZ LTDA.</t>
  </si>
  <si>
    <t>PR SUPERMERCADO LTDA</t>
  </si>
  <si>
    <t>PRAIA BELA INDUSTRIA E COMERCIO DE COCO LTDA</t>
  </si>
  <si>
    <t>PRAIA RITZ HOTEL LTDA EPP</t>
  </si>
  <si>
    <t>PRAIA RITZ</t>
  </si>
  <si>
    <t>PRAPINTURA COMERCIO E SERVIÇOS LTDA</t>
  </si>
  <si>
    <t>PRAPINTURA</t>
  </si>
  <si>
    <t xml:space="preserve">PRATENSE QUIMICA INDUSTRIAL LTDA        </t>
  </si>
  <si>
    <t xml:space="preserve">PRATENSE            </t>
  </si>
  <si>
    <t xml:space="preserve">PRECO EXTRA MERCEARIA LTDA              </t>
  </si>
  <si>
    <t xml:space="preserve">PRECO EXTRA         </t>
  </si>
  <si>
    <t xml:space="preserve">PREDILETA COMERCIO DE ALIMENTOS LTDA    </t>
  </si>
  <si>
    <t>PREDILETA COM DE ALI</t>
  </si>
  <si>
    <t>PREDILETO COMERCIO VAREJISTA LTDA</t>
  </si>
  <si>
    <t xml:space="preserve">PREDILETO COMERCIO VAREJISTA LTDA	</t>
  </si>
  <si>
    <t xml:space="preserve">PREDLUB LUBRIFICACAO LTDA               </t>
  </si>
  <si>
    <t xml:space="preserve">PREDLUB             </t>
  </si>
  <si>
    <t>PREDMEC ENGENHARIA DE MANUTENCAO E INSPEÇÃO LTDA</t>
  </si>
  <si>
    <t>KARLLYAMMO LENNON DE SOUZA</t>
  </si>
  <si>
    <t>PREFEITURA DO MUNICIPIO DE RIO DE JANEIRO</t>
  </si>
  <si>
    <t>RIO DE JANEIRO GABINETE DO PREFEITO</t>
  </si>
  <si>
    <t>PREFEITURA DO MUNICIPIO DO RECIFE</t>
  </si>
  <si>
    <t>PREFEITURA DO RECIFE</t>
  </si>
  <si>
    <t>PREFEITURA MUNICIPAL CONCEIÇÃO DO COITÉ - BA</t>
  </si>
  <si>
    <t>PREFEITURA MUNICIPAL CONCEIÇÃO DO COITÉ</t>
  </si>
  <si>
    <t>PREFEITURA MUNICIPAL DE BAYEUX</t>
  </si>
  <si>
    <t>BAYWUX GABINETE PREFEITO</t>
  </si>
  <si>
    <t>PREFEITURA MUNICIPAL DE CABEDELO</t>
  </si>
  <si>
    <t xml:space="preserve">PREFEITURA MUNICIPAL DE J PESSOA-SEMAM  </t>
  </si>
  <si>
    <t xml:space="preserve">PREF MUN J PESSOA   </t>
  </si>
  <si>
    <t xml:space="preserve">PREFEITURA MUNICIPAL DE JACARAU         </t>
  </si>
  <si>
    <t xml:space="preserve">PREF. JACARAU       </t>
  </si>
  <si>
    <t xml:space="preserve">PREFEITURA MUNICIPAL DE MAMANGUAPE      </t>
  </si>
  <si>
    <t xml:space="preserve">PREFEITURA DE MAMA  </t>
  </si>
  <si>
    <t>PREMACON PRE-MOLDADOS E LOCAÇÕES LTDA ME</t>
  </si>
  <si>
    <t>PREMACON</t>
  </si>
  <si>
    <t>PREMER INDUSTRIA E COMERCIO DE PECAS AGRICOLAS LTDA</t>
  </si>
  <si>
    <t>PREMIUM DISTRIBUIDORA DE MATERIAIS DE ESCRITORIO E LIMPEZA LTDA.</t>
  </si>
  <si>
    <t>PREMIUM DISTRIBUIDORA DE MATERIAIS DE ESCRITORIO E LIMPEZA</t>
  </si>
  <si>
    <t>16379216-0</t>
  </si>
  <si>
    <t xml:space="preserve">PREMOLVALE PREMOLDADOS LTDA             </t>
  </si>
  <si>
    <t>PREMOLVALE PREMOLDAD</t>
  </si>
  <si>
    <t xml:space="preserve">16.117.245-8      </t>
  </si>
  <si>
    <t xml:space="preserve">PRENER COM. DED MAT. ELET. LTDA         </t>
  </si>
  <si>
    <t xml:space="preserve">PRENER              </t>
  </si>
  <si>
    <t>PRESENTES E UTILIDADES EIRELI</t>
  </si>
  <si>
    <t>ATACADÃO DOS PRESENTES</t>
  </si>
  <si>
    <t>ATACADÃO DOS PRESENTES B ROHAN</t>
  </si>
  <si>
    <t>PRESENTES E UTILIDADES LTDA</t>
  </si>
  <si>
    <t>PRESTADORA DE SERVICOS OFTALMOLOGICOS LT</t>
  </si>
  <si>
    <t>PRESTADORA OFTALMOLO</t>
  </si>
  <si>
    <t>PREVETECH SERV MANUTENÇÃO LTDA ME</t>
  </si>
  <si>
    <t>PREVTECH ENGENHARIA</t>
  </si>
  <si>
    <t>PREVINA COMERCIO DE PROD DE LIMPEZA LTDA</t>
  </si>
  <si>
    <t xml:space="preserve">PREVINA COMERCIAL   </t>
  </si>
  <si>
    <t>PREVINCENDIO COMERCIO E SERVIÇOS LTDA-ME</t>
  </si>
  <si>
    <t>PREVINCENDIO</t>
  </si>
  <si>
    <t>PREVINE CONSULTORIA DE RISCOS LTDA.</t>
  </si>
  <si>
    <t>PREVINE</t>
  </si>
  <si>
    <t xml:space="preserve">PREVINORTE LTDA                         </t>
  </si>
  <si>
    <t xml:space="preserve">PREVINORTE          </t>
  </si>
  <si>
    <t xml:space="preserve">24.210.419-3      </t>
  </si>
  <si>
    <t>PRF RN-SUPERINTENDENCIA REGIONAL SEG.PUBLICA</t>
  </si>
  <si>
    <t xml:space="preserve">POLICIA RODOVIARIA FEDERAL </t>
  </si>
  <si>
    <t>PRIMACOM DISTRIBUIDORA DE ADESIVOS, ABRASIVOS, EMBALAGENS &amp; MRO LTDA.</t>
  </si>
  <si>
    <t>PRIMACOM</t>
  </si>
  <si>
    <t>PRIMAVERA FRIOS LTDA</t>
  </si>
  <si>
    <t>PRIME AGENCIAMENTO DE CARGAS NACIONAIS E INTERNACIONAIS - EIRELI</t>
  </si>
  <si>
    <t>PREMIER LOGISTIC</t>
  </si>
  <si>
    <t>PRIME AGRO  PRODUTOS AGRICOLAS LTDA</t>
  </si>
  <si>
    <t>PRIME AGRO</t>
  </si>
  <si>
    <t>PRIME COMERCIO DE EQUIPAMENTOS DE SEGURANCA E UNIFORMES PROFISSIONAIS EIRELI</t>
  </si>
  <si>
    <t>PRIME EQUIP DE SEGURANCA E UNIFORMES</t>
  </si>
  <si>
    <t>PRIME ENERGY COMERCIALIZADORA DE ENERGIA LTDA</t>
  </si>
  <si>
    <t>PRIME LOGISTICA E TRANSPORTE LTDA</t>
  </si>
  <si>
    <t>PRIME LOGISTICA E TRANSPORTES LTDA</t>
  </si>
  <si>
    <t>Porto Nacional</t>
  </si>
  <si>
    <t>PRIME TRADE INTELIGENCIA EM TRADE MARKETING EIRELI</t>
  </si>
  <si>
    <t>PRIME TRADE</t>
  </si>
  <si>
    <t>PRIMEIRA IGREJA BATISTA EM MAMANGUAPE</t>
  </si>
  <si>
    <t>PRIMER ESTAMPARIA E COMERCIO DE CONFECÇÃO LTDA</t>
  </si>
  <si>
    <t>PRIMER ESTAMPARIA</t>
  </si>
  <si>
    <t>PRINCIPADO DE ASTURIAS LOUCAS LTDA</t>
  </si>
  <si>
    <t>PRINCIPAL COMERCIALIZADORA DE ENERGIA LTDA</t>
  </si>
  <si>
    <t>PRINCIPAL COMERCIALIZADORA DE ENERGIA LT</t>
  </si>
  <si>
    <t xml:space="preserve">PRISCILA LIMA DE QUEIROZ                </t>
  </si>
  <si>
    <t>PRISCILA LIMA DE QUE</t>
  </si>
  <si>
    <t>PRISMALITE IMP EXP INDÚSTRIA DE FILME ÓPTICOS LTDA</t>
  </si>
  <si>
    <t>PRISMALITE</t>
  </si>
  <si>
    <t>PRISMALITE IMPORT. EXPORT. INDÚSTRIA DE FILMES ÓPTICOS LTDA</t>
  </si>
  <si>
    <t>PRISMAPACK INDUSTRIA E COMERCIO DE PRODUTOS PLASTICOS LTDA</t>
  </si>
  <si>
    <t>PRISMETAL COMÉRCIO MATERIAIS HIDRAULICOS</t>
  </si>
  <si>
    <t>PRISMETAL COMÉRCIO</t>
  </si>
  <si>
    <t>PROAUTO PRODUTOS DE AUTOMAÇÃO LTDA</t>
  </si>
  <si>
    <t>PROAUTO</t>
  </si>
  <si>
    <t>PROCANA BRASIL - CENTRO DE INFORMACOES SUCROENERGETICAS LTDA</t>
  </si>
  <si>
    <t>PROCARNE ABATEDOURO BOVINO LTDA ME</t>
  </si>
  <si>
    <t>PROCESS EQUIPAMENTO INDUSTRIAIS E SERVIÇO LTDA.</t>
  </si>
  <si>
    <t>PROCESS EQUIPAMENTO IND. E SERVIÇO</t>
  </si>
  <si>
    <t>PROCESS EQUIPAMENTO INDUSTRIAIS E SERVIÇOS EIRELE</t>
  </si>
  <si>
    <t>PROCESS</t>
  </si>
  <si>
    <t>PROCESSO INDUSTRIAL FABRICAÇÃO DE FILTROS E MANCAIS LTDA</t>
  </si>
  <si>
    <t>PROCESSO INDUSTRIAL</t>
  </si>
  <si>
    <t>PROCLIMAX ASSIS. TEC. E COM. DE REFRIGERAÇÃO LTDA.</t>
  </si>
  <si>
    <t>PROCLIMAX</t>
  </si>
  <si>
    <t>PROCOMAL PRODUÇÃO E COMERCIALIZAÇÃO DE ALIMENTOS LTDA</t>
  </si>
  <si>
    <t>POLYINOX</t>
  </si>
  <si>
    <t>PROCÓPIO INDUSTRIA E COMERCIO LTDA.</t>
  </si>
  <si>
    <t>PROCÓPIO</t>
  </si>
  <si>
    <t>108.019.07-74</t>
  </si>
  <si>
    <t>PROCURECOMP COMERCIO IMPORTAÇÃO E EXPORTAÇÃO DE PRODUTOS DE INFORMATICA LTDA</t>
  </si>
  <si>
    <t>PROCURECOMP</t>
  </si>
  <si>
    <t>PROD.DONA LILA IND. ALIM. LOGISTICA LTDA</t>
  </si>
  <si>
    <t xml:space="preserve">PROD. DONA LILA     </t>
  </si>
  <si>
    <t xml:space="preserve">PRODUQUIMICA IND.COM.S/A                </t>
  </si>
  <si>
    <t xml:space="preserve">PRODUQUIMICA        </t>
  </si>
  <si>
    <t>PRODUTOS ALIMENTICIOS DA COSTA LTDA - ME</t>
  </si>
  <si>
    <t xml:space="preserve">COSTA LTDA          </t>
  </si>
  <si>
    <t>PRODUTOS CUNHAU LTDA</t>
  </si>
  <si>
    <t>PODUTOS CUNHAU LTDA</t>
  </si>
  <si>
    <t>PRODUTOS DE ACERO S.A PRODINSA</t>
  </si>
  <si>
    <t>SANTIAGO</t>
  </si>
  <si>
    <t>PRODUTOS DE PANIFICACAO VASCONCELOS LTDA</t>
  </si>
  <si>
    <t xml:space="preserve">PROD PAN VASCONC    </t>
  </si>
  <si>
    <t xml:space="preserve">PRODUTOS DE PANIFICADO LTDA             </t>
  </si>
  <si>
    <t xml:space="preserve">PANIFICADO          </t>
  </si>
  <si>
    <t>PRODUTOS NOSSO GRÃO EIRELI</t>
  </si>
  <si>
    <t>PROENGE BRASIL ENGENHARIA LTDA</t>
  </si>
  <si>
    <t>PROENGE BRASIL</t>
  </si>
  <si>
    <t>PROF. JOSE MEIRA &amp; CARACIOLO ADVOGADOS</t>
  </si>
  <si>
    <t>PROF. JOSE MEIRA</t>
  </si>
  <si>
    <t>PRO-FÉ EMPREENDIMENTOS AG ROPASTORIL S/A</t>
  </si>
  <si>
    <t>PRO FE</t>
  </si>
  <si>
    <t>PROFITO PROTEÇÃO DE PLANTAS LTDA</t>
  </si>
  <si>
    <t>PROFORM INDÚSTRIA E COMÉRCIO LTDA.</t>
  </si>
  <si>
    <t>PROFORM INDÚSTRIA E COMÉRCIO</t>
  </si>
  <si>
    <t>PROGRESSO ATACADISTA DE ALIMENTOS LTDA</t>
  </si>
  <si>
    <t>PROGRESSO ATACADISTA</t>
  </si>
  <si>
    <t>PROGRESSO ATACADO LTDA</t>
  </si>
  <si>
    <t>PROGRESSO LOGISTICA E TRANSPORTES LTDA</t>
  </si>
  <si>
    <t>TRANSPORTADORA PROGRESSO</t>
  </si>
  <si>
    <t xml:space="preserve">PRO-IND COM E SERVICOS DE MECANICA LTDA </t>
  </si>
  <si>
    <t xml:space="preserve">PRO-IND             </t>
  </si>
  <si>
    <t xml:space="preserve">PROJECTA MATERIAL DE CONSTRUCAO LTDA    </t>
  </si>
  <si>
    <t xml:space="preserve">PROJECTA            </t>
  </si>
  <si>
    <t>PRO-LAB MATERIAS PARA LABORATORIOS LTDA</t>
  </si>
  <si>
    <t>PRO-LAB</t>
  </si>
  <si>
    <t xml:space="preserve">PROLINK CORRENTES E EQUIP. LTDA         </t>
  </si>
  <si>
    <t xml:space="preserve">PROLINK             </t>
  </si>
  <si>
    <t>PROLINK INDUSTRIA E COMERCIO DE CORRENTES LTDA</t>
  </si>
  <si>
    <t>PROLINK INDUSTRIA E COMERCIO DE CORRENTE</t>
  </si>
  <si>
    <t xml:space="preserve">PROLUMINAS LUBRIFICANTES LTDA           </t>
  </si>
  <si>
    <t xml:space="preserve">PROLUMINAS          </t>
  </si>
  <si>
    <t xml:space="preserve">PROMAC VEICULOS MAQUINAS E ACES. LTDA   </t>
  </si>
  <si>
    <t xml:space="preserve">PROMAC              </t>
  </si>
  <si>
    <t>PROMEDICA LABORATORIO LTDA</t>
  </si>
  <si>
    <t>PROMEDICA LABORATORIO</t>
  </si>
  <si>
    <t>PROMENADE CONSULTORIA IMOBILIARIA</t>
  </si>
  <si>
    <t>PROMENADE</t>
  </si>
  <si>
    <t>PROMINAS BRASIL EQUIPAMENTOS LT</t>
  </si>
  <si>
    <t>PROPLANTA AGRO COMERCIAL LTDA</t>
  </si>
  <si>
    <t>PROSUGAR INDUSTRIA E COMERCIO S/A</t>
  </si>
  <si>
    <t>PROT CAP ARTIGOS PARA PROTECAO INDUSTRIAL LTDA</t>
  </si>
  <si>
    <t>PROT CAP ARTIGOS PARA PROTECAO INDUSTRIA</t>
  </si>
  <si>
    <t>PROTCONTROL ENGENHARIA E COMERCIO LTDA</t>
  </si>
  <si>
    <t>PROTCONTROL</t>
  </si>
  <si>
    <t xml:space="preserve">PROTEC COMERCIO E SERVICOS LTDA         </t>
  </si>
  <si>
    <t xml:space="preserve">PROTEC              </t>
  </si>
  <si>
    <t>PROTECABOS MAT. PROT E CABOS LTDA</t>
  </si>
  <si>
    <t>PROTECABOS</t>
  </si>
  <si>
    <t>PROTEÇÃO E VESTUARIO INDUSTRIA E COMERCIO LTDA</t>
  </si>
  <si>
    <t>PROVEST UNIFORMES</t>
  </si>
  <si>
    <t>PROTEÇÃO PUBLICAÇÕES LTDA</t>
  </si>
  <si>
    <t xml:space="preserve">PROTEFER PRODUTOS PARA SEGURANCA LTDA   </t>
  </si>
  <si>
    <t xml:space="preserve">PROTEFER            </t>
  </si>
  <si>
    <t xml:space="preserve">702.054.5480-044  </t>
  </si>
  <si>
    <t xml:space="preserve">PROTEMAQUINAS LTDA                      </t>
  </si>
  <si>
    <t xml:space="preserve">PROTEMAQUINAS       </t>
  </si>
  <si>
    <t xml:space="preserve">PROTESOLDA PROTECAO E SOLDA LTDA        </t>
  </si>
  <si>
    <t xml:space="preserve">PROTESOLDA          </t>
  </si>
  <si>
    <t>PROTHER EQUIPAMENTOS INDUSTRIAL E SERVIÇOS LTDA</t>
  </si>
  <si>
    <t>PROTHER EQUIPAMENTOS</t>
  </si>
  <si>
    <t xml:space="preserve">PROV FRANCISCANA STO ANTONIO DO BRASIL  </t>
  </si>
  <si>
    <t>PROV FRAN STO ANTONI</t>
  </si>
  <si>
    <t>PROVISÃO - HOSPITAL OFTALMOLOGICO DA PARAIBA LTDA</t>
  </si>
  <si>
    <t>PROVISÃO</t>
  </si>
  <si>
    <t>PROVITEC COMERCIO DE ARTEFATOS INDUSTRIAIS LTDA - EPP</t>
  </si>
  <si>
    <t>PROVITEC SISTEMAS DE CONTROLE E DOSAGEM</t>
  </si>
  <si>
    <t>PRYSMIAN ENERGIA CABOS E SISTEMAS DO BRASIL S/A</t>
  </si>
  <si>
    <t>PRYSMIAN</t>
  </si>
  <si>
    <t>PTC COMÉRCIO DE ALIMENTOS LTDA - EPP</t>
  </si>
  <si>
    <t>CASA PRATICA - CENTRAL PLAST</t>
  </si>
  <si>
    <t>16282847-0</t>
  </si>
  <si>
    <t>PTI CONEXÕES LTDA</t>
  </si>
  <si>
    <t>PTI LTDA</t>
  </si>
  <si>
    <t xml:space="preserve">PTI POWER TRANS.INDUST. DO BRASIL LTDA  </t>
  </si>
  <si>
    <t>PTI</t>
  </si>
  <si>
    <t>PTI-POWER TRANSMISSION IND DO BRASIL S/A</t>
  </si>
  <si>
    <t>PTI-POWER TRANSMISSI</t>
  </si>
  <si>
    <t>PUJANTE TRANSPORTES LTDA</t>
  </si>
  <si>
    <t>24106610-7</t>
  </si>
  <si>
    <t>PULVETEC MAQUINAS AGRICOLAS LTDA</t>
  </si>
  <si>
    <t>PULVETEC MAQUINAS</t>
  </si>
  <si>
    <t>PUMA DO BRASIL LTDA</t>
  </si>
  <si>
    <t>PUMA IMPORTADORA DE PECAS INDUSTRIAIS LTDA</t>
  </si>
  <si>
    <t>PUMA SYSTEM DO BRASIL IND E COM LTDA</t>
  </si>
  <si>
    <t>PVC BRAZIL INDUSTRIA DE TUBOS E CONEXÕES LTDA</t>
  </si>
  <si>
    <t>PVC BRAZIL</t>
  </si>
  <si>
    <t>P.1 ADMINISTRAÇÃO EM COMPLEXOS IMOBILIARIOS - EIRELI</t>
  </si>
  <si>
    <t>P.1 ADMINISTRAÇÃO EM COMPLEXOS</t>
  </si>
  <si>
    <t>P1 ADMINISTRÇÃO EM COMPLEXOS IMOBILIARIOS LTDA</t>
  </si>
  <si>
    <t>IBIS HOTELS</t>
  </si>
  <si>
    <t xml:space="preserve">Q- PECAS E SERVICOS LTDA                </t>
  </si>
  <si>
    <t xml:space="preserve">QUALIPECAS          </t>
  </si>
  <si>
    <t xml:space="preserve">16.139.917-7      </t>
  </si>
  <si>
    <t>Q PRECO SUPERMERCADO LTDA</t>
  </si>
  <si>
    <t>QUALICANA LTDA</t>
  </si>
  <si>
    <t>QUALICANA</t>
  </si>
  <si>
    <t xml:space="preserve">QUALILUMI METALURGICAIND. E COM. LTDA   </t>
  </si>
  <si>
    <t>QUALILUMI</t>
  </si>
  <si>
    <t>QUALITECH COM E SERVIÇO DE INFORMATICA LTDA</t>
  </si>
  <si>
    <t>QUALITECH</t>
  </si>
  <si>
    <t>QUALITECH COMERCIO E SERV. DE INFORMATICA LTDA</t>
  </si>
  <si>
    <t>QUALITECH INFORMATICA</t>
  </si>
  <si>
    <t>QUALITECH COMERCIO E SERVICOS DE INFORMA</t>
  </si>
  <si>
    <t xml:space="preserve">QUALITECH           </t>
  </si>
  <si>
    <t>QUALITELAS - INDUSTRIA E COMERCIO LTDA</t>
  </si>
  <si>
    <t>QUALITY ALUGUEL DE VEICULOS S/A</t>
  </si>
  <si>
    <t>QUALITY</t>
  </si>
  <si>
    <t>QUALITY FIX DO BRASIL INDUSTRIA COMERCIO IMPORTAÇÃO E EXPORTAÇÃO LTDA</t>
  </si>
  <si>
    <t>QUALITY FIX DO BRASIL</t>
  </si>
  <si>
    <t>QUALYQUIMICA IND. E COM. DE PRODUTOS QUIMICOS S.A.</t>
  </si>
  <si>
    <t>QUALYQUIMICA IND. E COM. DE PRODUTOS QUI</t>
  </si>
  <si>
    <t>Cidade Ocidental</t>
  </si>
  <si>
    <t>QUALYTUBO INDUSTRIA E COMERCIO DE TUBOS LTDA</t>
  </si>
  <si>
    <t>QUALYTUBO INDUSRIA E COMERCIO DE TUBOS</t>
  </si>
  <si>
    <t>Cedral</t>
  </si>
  <si>
    <t>QUEIROZ &amp; QUEIROZ COMERCIO E TRANSPORTES LTDA</t>
  </si>
  <si>
    <t>QUEIROZ &amp; QUEIROZ COMERCIO E TRANSPORTES</t>
  </si>
  <si>
    <t>QUEIROZ ATACADAO EIRELI</t>
  </si>
  <si>
    <t>QUEIROZ ATACADAO LTDA</t>
  </si>
  <si>
    <t>QUEIROZ ATACADÃO LTDA</t>
  </si>
  <si>
    <t>QUEIROZ DISTRIBUIDORA LTDA</t>
  </si>
  <si>
    <t>QUEIROZ E URBANO LTDA - ME</t>
  </si>
  <si>
    <t>QUEIROZ GALVÃO ALIMENTOS S/A</t>
  </si>
  <si>
    <t>QUIMICA MODERNA LTDA</t>
  </si>
  <si>
    <t>QUÍMICA MODERNA</t>
  </si>
  <si>
    <t>QUIMICA REAL LTDA</t>
  </si>
  <si>
    <t>QUIMICA REAL</t>
  </si>
  <si>
    <t>QUIMIL INDUSTRIA E COMERCIO</t>
  </si>
  <si>
    <t>QUIMIL</t>
  </si>
  <si>
    <t>QUIMIL INDUSTRIA E COMERCIO S/A</t>
  </si>
  <si>
    <t>QUIMIS APARELHOS CIENTIFICOS LTDA</t>
  </si>
  <si>
    <t>QUIMIS</t>
  </si>
  <si>
    <t xml:space="preserve">QUIMITEXTIL LTDA                        </t>
  </si>
  <si>
    <t xml:space="preserve">QUIMITEXTIL         </t>
  </si>
  <si>
    <t>QUIMITRANS TRANSPORTES LTDA</t>
  </si>
  <si>
    <t>QUINTAS DISTRIBUIDORA DE ALIMENTOS LTDA</t>
  </si>
  <si>
    <t xml:space="preserve">QUITERIA DOS SANTOS                     </t>
  </si>
  <si>
    <t xml:space="preserve">QUITERIA DOS SANTOS </t>
  </si>
  <si>
    <t>R &amp; A COMERCIO DE COMBUSTIVEIS LTDA</t>
  </si>
  <si>
    <t>R &amp; D SUPERMERCADOS LTDA - ME</t>
  </si>
  <si>
    <t xml:space="preserve">R &amp; J E COMERCIO E REPRESENTACOES LTDA  </t>
  </si>
  <si>
    <t xml:space="preserve">R &amp; J               </t>
  </si>
  <si>
    <t>R A ALVES DE MELO PROJETOS EIRELI - EPP</t>
  </si>
  <si>
    <t>RA ALVES DE MELO</t>
  </si>
  <si>
    <t>Bonito</t>
  </si>
  <si>
    <t>R A DE AZEVEDO</t>
  </si>
  <si>
    <t xml:space="preserve">R B DANTAS &amp; CIA LTDA                   </t>
  </si>
  <si>
    <t xml:space="preserve">COAGRO              </t>
  </si>
  <si>
    <t xml:space="preserve">03.679.098-2      </t>
  </si>
  <si>
    <t>R BRAZ LTDA</t>
  </si>
  <si>
    <t>R CARVALHO E CIA LTDA - ME</t>
  </si>
  <si>
    <t>R CARVALHO</t>
  </si>
  <si>
    <t xml:space="preserve">R F BARROS                              </t>
  </si>
  <si>
    <t xml:space="preserve">PROTESEG COMERCIO     </t>
  </si>
  <si>
    <t xml:space="preserve">R FERNANADES E CIA                      </t>
  </si>
  <si>
    <t xml:space="preserve">SAO PAULO           </t>
  </si>
  <si>
    <t>R FERNANDES DE SOUZA</t>
  </si>
  <si>
    <t>R H DE S AVELINO COM VAREJISTA EIRELLI</t>
  </si>
  <si>
    <t>PADARIA AVELINO</t>
  </si>
  <si>
    <t>R L DISTRIBUIDORA DE BEBIDAS LTDA</t>
  </si>
  <si>
    <t xml:space="preserve">R L H PNEUS LTDA                        </t>
  </si>
  <si>
    <t xml:space="preserve">16.158.431-4      </t>
  </si>
  <si>
    <t>R L H PNEUS LTDA - RECIFE - PE</t>
  </si>
  <si>
    <t>R M COMERCIO ATACADISTA DE PROD DE PANIFICAÇAO LTDA</t>
  </si>
  <si>
    <t xml:space="preserve">R M COMERCIO ATACADISTA </t>
  </si>
  <si>
    <t>R M R AGROINDUSTRIA COM. ATACADISTA, BEN</t>
  </si>
  <si>
    <t xml:space="preserve">R M R AGROINDUSTRIA </t>
  </si>
  <si>
    <t>R M S COMERCIO DE ALIMENTOS EIRELI</t>
  </si>
  <si>
    <t>Ponta de Pedras</t>
  </si>
  <si>
    <t>R MORAES VASCONCELOS LTDA ME</t>
  </si>
  <si>
    <t>R N DE BARROS EIRELI - ME</t>
  </si>
  <si>
    <t>R N DE SOUZA COMERCIO ATACADISTA DE ALIMENTOS LTDA</t>
  </si>
  <si>
    <t>R N DE SOUZA</t>
  </si>
  <si>
    <t>R N G SERVICOS E LOCACOES LTDA</t>
  </si>
  <si>
    <t>R REZENDE SERVIÇOS LTDA</t>
  </si>
  <si>
    <t>R REZENDE</t>
  </si>
  <si>
    <t>R SANTANA LOURENCO COMERCIO E REPRESENTA</t>
  </si>
  <si>
    <t xml:space="preserve">R SANTANA           </t>
  </si>
  <si>
    <t>Ribeira do Pombal</t>
  </si>
  <si>
    <t>R SIMIONI INDUSTRIA E COMERCIO LTDA</t>
  </si>
  <si>
    <t>R SIMIONI INDUSTRIA</t>
  </si>
  <si>
    <t>R SOLUTIONS AUTOMAÇÃO INDUSTRIAL LTDA-EPP</t>
  </si>
  <si>
    <t>R SOLUTIONS AUTOMAÇÃO</t>
  </si>
  <si>
    <t>R.A. BERTOLINI TRANSPORTES - ME</t>
  </si>
  <si>
    <t>RA TRANSPORTES</t>
  </si>
  <si>
    <t>RA DISTRIBUIDORA DE CIMENTO LTDA</t>
  </si>
  <si>
    <t>SANTA CLARA CIMENTO</t>
  </si>
  <si>
    <t>RADIO CORREIO DO VALE LTDA</t>
  </si>
  <si>
    <t>RADIO CORREIO</t>
  </si>
  <si>
    <t>RADIO FM CORREIO DE JOÃO PESSOA LTDA</t>
  </si>
  <si>
    <t>RADIO FM CORREIO DE JOÃO PESSOA</t>
  </si>
  <si>
    <t>RADIO INTEGRACAO DO BREJO</t>
  </si>
  <si>
    <t xml:space="preserve">RADIO POTIGUARA DE MAMANGUAPE LTDA      </t>
  </si>
  <si>
    <t>RADIO SOL MAIOR LTDA</t>
  </si>
  <si>
    <t>RADIO SOL MAIOR</t>
  </si>
  <si>
    <t>RADIO SOL MAIOR LTDA - EPP</t>
  </si>
  <si>
    <t>RADIOPLAN SOLUÇÕES EM TECNOLOGIAS EIRELI</t>
  </si>
  <si>
    <t>RADIOPLAN</t>
  </si>
  <si>
    <t>RADIUS LINE TELECOMUNICAÇÕES LTDA - ME</t>
  </si>
  <si>
    <t>RADIUS LINE</t>
  </si>
  <si>
    <t xml:space="preserve">RAESA BRASIL COM.E IND. DE EQUIP. AGRICOLAS, IMPORT. E EXPORTAÇÃO LTDA </t>
  </si>
  <si>
    <t xml:space="preserve">RAESA               </t>
  </si>
  <si>
    <t>Coruripe</t>
  </si>
  <si>
    <t xml:space="preserve">RAESA BRASIL COMERCIO E INDUSTRIA DE EQUIPAMENTOS AGRICOLAS, IMPORTAÇÃO E EXPORTAÇÃO </t>
  </si>
  <si>
    <t>RAESA BRASIL COMERCIO E INDUSTRIA DE EQU</t>
  </si>
  <si>
    <t>RAFAEL DA SILVA MARQUES</t>
  </si>
  <si>
    <t>RAFAEL DA SILVA RODRIGUES FABRICAÇAO</t>
  </si>
  <si>
    <t>RAFAEL DE JESUS LOPES</t>
  </si>
  <si>
    <t>RAFAEL EURIQUES DE VASCONCELOS</t>
  </si>
  <si>
    <t>RAFAEL GOMES DA SILVA</t>
  </si>
  <si>
    <t xml:space="preserve">RAFAEL JOSE DOS SANTOS SILVA COMERCIO DE PRODUTOS ALIMENTICIOS </t>
  </si>
  <si>
    <t>RAFAEL JOSE DOS SANTOS SILVA COMERCIO DE</t>
  </si>
  <si>
    <t>RAFAEL MACHADO DE ARAUJO ALVES</t>
  </si>
  <si>
    <t>RAFAEL MARQUES DE ARAUJO</t>
  </si>
  <si>
    <t>RAFAEL P NASCIMENTO LTDA</t>
  </si>
  <si>
    <t>16.393.070-8</t>
  </si>
  <si>
    <t>RAFAEL SANTOS DE PONTES</t>
  </si>
  <si>
    <t>RAFAEL VICTOR DA SILVA ARAUJO</t>
  </si>
  <si>
    <t>RAFAELA BARBOSA DE MENEZES PRIMEIRO - ME</t>
  </si>
  <si>
    <t>RAFAELA</t>
  </si>
  <si>
    <t xml:space="preserve">RAFAELLA MACEDO PAREDES MOREIRA         </t>
  </si>
  <si>
    <t>RAFAELLA M. P. MOREI</t>
  </si>
  <si>
    <t>RAG SERVIÇOS E ALIMENTAÇÃO LTDA</t>
  </si>
  <si>
    <t>RAG SERVIÇOS</t>
  </si>
  <si>
    <t>RAIANE PONTES FERNANDES TETEO</t>
  </si>
  <si>
    <t xml:space="preserve">RAIFF SILVA PACHECO                     </t>
  </si>
  <si>
    <t xml:space="preserve">RAIFF               </t>
  </si>
  <si>
    <t xml:space="preserve">RAIMUNDA VERLUCI DE OLIVEIRA </t>
  </si>
  <si>
    <t>RAIMUNDA VERLUCI DE OLIVEIRA</t>
  </si>
  <si>
    <t>RAIMUNDO ADELMAR FONSECA PIRES</t>
  </si>
  <si>
    <t xml:space="preserve">RAIMUNDO BERNARDO DA SILVA              </t>
  </si>
  <si>
    <t xml:space="preserve">RAIMUNDO            </t>
  </si>
  <si>
    <t>RAIMUNDO BERTULEZA CUNHA - ME</t>
  </si>
  <si>
    <t xml:space="preserve">RAIMUNDO DE FREITAS CARNEIRO            </t>
  </si>
  <si>
    <t xml:space="preserve">RAIMUNDO DE FREITAS </t>
  </si>
  <si>
    <t xml:space="preserve">RAIMUNDO DE SOUZA MARQUES               </t>
  </si>
  <si>
    <t xml:space="preserve">RAIMUNDO DE SOUZA   </t>
  </si>
  <si>
    <t>RAIMUNDO JOÃO DA SILVA</t>
  </si>
  <si>
    <t xml:space="preserve">RAIMUNDO JOSE FERREIRA                  </t>
  </si>
  <si>
    <t>RAIMUNDO M DINIZ</t>
  </si>
  <si>
    <t xml:space="preserve">RAIMUNDO MACIEL DE SOUZA RAMOS          </t>
  </si>
  <si>
    <t>RAIMUNDO NONATO NUNES</t>
  </si>
  <si>
    <t xml:space="preserve">RAIMUNDO OLIVEIRA SOUZA FILHO           </t>
  </si>
  <si>
    <t xml:space="preserve">RAIMUNDO RODRIGUES DE SOUZA             </t>
  </si>
  <si>
    <t xml:space="preserve">RAIMUNDO RODRIGUES  </t>
  </si>
  <si>
    <t>RAIMUNDO SANTIAGO FERNANDES</t>
  </si>
  <si>
    <t xml:space="preserve">RAIMUNDO VITO DA SILVA                  </t>
  </si>
  <si>
    <t>RAIMUNDO VITO DA SIL</t>
  </si>
  <si>
    <t>RAINERIO HERMINIO DINIZ - ME</t>
  </si>
  <si>
    <t>RAISLENE AZEVEDO DE ALMEIDA</t>
  </si>
  <si>
    <t>RAIZEN COMBUSTIVEIS S.A</t>
  </si>
  <si>
    <t xml:space="preserve">RAIZEN COMBUSTIVEIS S.A       </t>
  </si>
  <si>
    <t>RAIZEN COMBUSTIVEIS S/A</t>
  </si>
  <si>
    <t>RAIZEN COMBUSTIVEIS S/A - PB</t>
  </si>
  <si>
    <t xml:space="preserve">RAIZEN COMBUSTIVEIS S.A.                </t>
  </si>
  <si>
    <t xml:space="preserve">RAIZEN - RN         </t>
  </si>
  <si>
    <t xml:space="preserve">RAIZEN COMBUSTIVEIS S.A                 </t>
  </si>
  <si>
    <t xml:space="preserve">RAIZEN COMBUSTIVEIS </t>
  </si>
  <si>
    <t xml:space="preserve">RAIZEN COMBUSTIVEIS S/A                 </t>
  </si>
  <si>
    <t>RAIZEN COMBUSTIVEIS S/A - CE</t>
  </si>
  <si>
    <t>RAIZEN S.A.</t>
  </si>
  <si>
    <t>RAIZEN TRADING SA</t>
  </si>
  <si>
    <t>RAL-EXRESS CARGAS E ENCOMENDAS LTDA</t>
  </si>
  <si>
    <t>RAL-EXPRESS</t>
  </si>
  <si>
    <t xml:space="preserve">RALLYSON FRANKLYN NUNES FIGUEREDO       </t>
  </si>
  <si>
    <t xml:space="preserve">RALLYSON FRANKLYN   </t>
  </si>
  <si>
    <t xml:space="preserve">RAMALHO ALVES DE SOUZA                  </t>
  </si>
  <si>
    <t>RAMALHO ALVES DE SOU</t>
  </si>
  <si>
    <t xml:space="preserve">RAMALHO VICENTE FERREIRA NETO           </t>
  </si>
  <si>
    <t xml:space="preserve">RAMALHO VICENTE     </t>
  </si>
  <si>
    <t>RAMARIELISON EUFRAZINO DE SOUZA COSTA-ME</t>
  </si>
  <si>
    <t>RAMON MINARDE LUNA FERNANDES - ME</t>
  </si>
  <si>
    <t>RAMON RODRIGUES SOUZA E SILVA MINIMERCADOS</t>
  </si>
  <si>
    <t>RAMON RODRIGUES SOUZA E SILVA MINIMERCAD</t>
  </si>
  <si>
    <t>RANDON S/A IMPLEMENTOS E PARTICIPAÇÕES</t>
  </si>
  <si>
    <t>RANDON S/A IMPLEMENTOS</t>
  </si>
  <si>
    <t>RANDON TRIEL HT IMPELMENTOS RODOVIARIOS LTDA</t>
  </si>
  <si>
    <t>Erechim</t>
  </si>
  <si>
    <t>RANGEL COMERCIO DE CARNES LTDA - ME</t>
  </si>
  <si>
    <t>RANGEL DANIEL DE ASSIS</t>
  </si>
  <si>
    <t>RANIERY CUNHA LIMA DA SILVA ME</t>
  </si>
  <si>
    <t>RANNIERY VITAL ROSENDO</t>
  </si>
  <si>
    <t>RANYELLI SANTIAGO RODRIGUES</t>
  </si>
  <si>
    <t>RAP FIG TRANSPORTES EIRELI</t>
  </si>
  <si>
    <t>RAPIDO FIGUEIREDO</t>
  </si>
  <si>
    <t xml:space="preserve">RAPADURA BREJEIRA LTDA                  </t>
  </si>
  <si>
    <t xml:space="preserve">RAPADURA BREJEIRA   </t>
  </si>
  <si>
    <t>RAPHAEL DE OLIVEIRA SILVA ME</t>
  </si>
  <si>
    <t>RAPHAELA LAYSE CAVALCANTE DO NASCIMENTO</t>
  </si>
  <si>
    <t>BOM PALADAR</t>
  </si>
  <si>
    <t>RAPIDO FIGUEIREDO EIRELLI-ME</t>
  </si>
  <si>
    <t>RAPIDO PATRULHENSE LOCACAO LTDA</t>
  </si>
  <si>
    <t>RAPIDO SUNORTE LTDA</t>
  </si>
  <si>
    <t>RAPIDO TRANSPAULO</t>
  </si>
  <si>
    <t>RAPIDO TRANSPAULO LTDA</t>
  </si>
  <si>
    <t>TRANSPORTADORA TRANSPAULO</t>
  </si>
  <si>
    <t>RÁPIDO TRANSPAULO LTDA</t>
  </si>
  <si>
    <t>TRANSPAULO</t>
  </si>
  <si>
    <t xml:space="preserve">RAQUEL DA ROCHA PEREIRA - ME            </t>
  </si>
  <si>
    <t>RAQUEL DA ROCHA PERE</t>
  </si>
  <si>
    <t>RAQUEL MASCENA DE ARAUJO CAVALCANTI - ME</t>
  </si>
  <si>
    <t>RAQUEL SOUZA DOS SANTOS</t>
  </si>
  <si>
    <t>RAR - REFINARIAS DE ACUCAR REUNIDAS S.A</t>
  </si>
  <si>
    <t>PORTO</t>
  </si>
  <si>
    <t>RARA COMERCIO DE MAQUINAS LTDA</t>
  </si>
  <si>
    <t xml:space="preserve">RARA COMERCIO DE MQUINAS </t>
  </si>
  <si>
    <t>RARIDADE COMERCIO DE PECAS ELETRICAS AUTOMOTIVAS LTDA ME</t>
  </si>
  <si>
    <t>RARIDADE COMERCIO DE PECAS ELETRICAS AUT</t>
  </si>
  <si>
    <t>RARO SERVICOS DE TRANSPORTES E LOCACAO LTDA ME</t>
  </si>
  <si>
    <t>RARO SERVICOS DE TRANSPORTES E LOCACAO L</t>
  </si>
  <si>
    <t>RASPER IND E COM DE EQUIP INDUSTRIAIS LTDA</t>
  </si>
  <si>
    <t>RASPER</t>
  </si>
  <si>
    <t>RAUAN MARQUES ARAUJO</t>
  </si>
  <si>
    <t xml:space="preserve">RAUL MARCELINO DE MEDEIROS              </t>
  </si>
  <si>
    <t xml:space="preserve">RAUL MARCELIO       </t>
  </si>
  <si>
    <t>RAVILA COMERCIO LTDA</t>
  </si>
  <si>
    <t>RAYANE SUPERMERCADO LTDA</t>
  </si>
  <si>
    <t>16.499.517-0</t>
  </si>
  <si>
    <t>RAYFE BASILIO DA SILVA</t>
  </si>
  <si>
    <t>RAYLSON CARNEIRO LOPES - ME</t>
  </si>
  <si>
    <t>RAYSSA MARQUES LEITE &amp; CIA LTDA</t>
  </si>
  <si>
    <t xml:space="preserve">RAZEMFIX FIXADORES LTDA </t>
  </si>
  <si>
    <t>RAZEMFIX FIXADORES</t>
  </si>
  <si>
    <t>RB AGRICOLA LTDA</t>
  </si>
  <si>
    <t>Lagoa do Carro</t>
  </si>
  <si>
    <t xml:space="preserve">RB COMERCIO DE REFRIGERACAO LTDA        </t>
  </si>
  <si>
    <t>CASA DA REFRIGERACAO</t>
  </si>
  <si>
    <t>RB GOIAS SERVICOS E COMERCIO LTDA</t>
  </si>
  <si>
    <t>Nerópolis</t>
  </si>
  <si>
    <t>RBC COMERCIO DE COMBUSTIVEIS LTDA</t>
  </si>
  <si>
    <t>RBC IMPORTAÇÃO E EXPORTAÇÃO LTDA</t>
  </si>
  <si>
    <t>RBC IMPORTAÇÃO</t>
  </si>
  <si>
    <t>RBS TUBOS, CONEXÕES E FERRAGENS EM GERAL LTDA</t>
  </si>
  <si>
    <t>RBS TUBOS E CONXÕES</t>
  </si>
  <si>
    <t xml:space="preserve">RC COMERCIO DE ALIMENTOS LTDA           </t>
  </si>
  <si>
    <t xml:space="preserve">RC COMERCIO DE ALIM </t>
  </si>
  <si>
    <t>RC COMERCIO DE ROLAMENTOS E CORREIAS LTD</t>
  </si>
  <si>
    <t xml:space="preserve">RC ROLAMENTOS       </t>
  </si>
  <si>
    <t xml:space="preserve">031.589-855       </t>
  </si>
  <si>
    <t>RC MATERIAIS PARA CONSTRUÇÃO LTDA ME</t>
  </si>
  <si>
    <t>RC MATERIAIS</t>
  </si>
  <si>
    <t>RCG INDUSTRIA METALURGICA LTDA.</t>
  </si>
  <si>
    <t>ROD-CAR</t>
  </si>
  <si>
    <t>RCP COMERCIO DE ELETRODOMESTICOS EIRELI</t>
  </si>
  <si>
    <t>RD COMERCIO DE ALIMENTOS E CESTAS BASICAS LTDA</t>
  </si>
  <si>
    <t>RD COMERCIO DE ALIMENTOS E CESTAS BASICAS</t>
  </si>
  <si>
    <t xml:space="preserve">RD COMERCIO DE ESTIVAS E BEBIDAS LTDA   </t>
  </si>
  <si>
    <t xml:space="preserve">RD                  </t>
  </si>
  <si>
    <t>RD FIBRAS E PLASTICOS INDUSTRIAIS LTDA.</t>
  </si>
  <si>
    <t>Rio Claro</t>
  </si>
  <si>
    <t>RDL COMERCIO VAREJISTA DE PRODUTOS ALIMENTICIOS LTDA - ME</t>
  </si>
  <si>
    <t>RDL COMERCIO VAREJISTA DE PRODUTOS ALIME</t>
  </si>
  <si>
    <t>Amparo</t>
  </si>
  <si>
    <t>Ouro Velho</t>
  </si>
  <si>
    <t xml:space="preserve">R.D.M REPRESENTACOES E COMERCIO LTDA    </t>
  </si>
  <si>
    <t xml:space="preserve">R D M               </t>
  </si>
  <si>
    <t>REACO FERRO E ACO LTDA</t>
  </si>
  <si>
    <t>REAGE PRODUTOS PARA LABORATORIO EIRELLI</t>
  </si>
  <si>
    <t>TECLABOR</t>
  </si>
  <si>
    <t>REAL DIST. UNICA RIO COM. REFRIG. EIRELLI</t>
  </si>
  <si>
    <t>UNICA</t>
  </si>
  <si>
    <t>UNICA ARCONDIONADO</t>
  </si>
  <si>
    <t>REAL DISTRIB. UNICA RIO COM. REFRIG.  EIRELLI</t>
  </si>
  <si>
    <t>UNICA AR CONDIOCIONADO</t>
  </si>
  <si>
    <t>REAL MANGUEIRAS COMERCIO AVAREJO</t>
  </si>
  <si>
    <t>REAL MANGUEIRAS</t>
  </si>
  <si>
    <t>REAL SUPERMERCADO COMERCIO VAREJISTA DE ALIMENTOS LTDA</t>
  </si>
  <si>
    <t>REAL SUPERMERCADO COMERCIO VAREJISTA DE ALIMENTOS LTDA - ME</t>
  </si>
  <si>
    <t xml:space="preserve">REAL SUPERMERCADO COMERCIO VAREJISTA DE </t>
  </si>
  <si>
    <t xml:space="preserve">REAL SUPERMERCADO COMERCIO VAREJISTA DE ALIMENTOS LTDA - ME           </t>
  </si>
  <si>
    <t xml:space="preserve">REAL SUPERMERCADOS </t>
  </si>
  <si>
    <t>REAL SUPERMERCADO COMERCIO VAREJISTA DE ALIMENTOS LTDA ME.</t>
  </si>
  <si>
    <t>REAL SUPERMERCDO COMERCIO VAREJISTADE ALIMENTOS LTDA</t>
  </si>
  <si>
    <t>REALEZA REPRESENTAÇÕES E COMERCIO EIRELI-ME</t>
  </si>
  <si>
    <t xml:space="preserve">REALEZA REPRESENTAÇÕES E COMERCIO </t>
  </si>
  <si>
    <t>REBECA RIBEIRO ALBUQUERQUE DA COSTA - DE PASSAGEM</t>
  </si>
  <si>
    <t>REBECA RODRIGUES NUNES MEDEIROS</t>
  </si>
  <si>
    <t>REBEKA BEZERRA ALEXANDRE</t>
  </si>
  <si>
    <t>REBOUCAS SUPERMERCADO LTDA</t>
  </si>
  <si>
    <t xml:space="preserve">RECALMAR COMERCIO LTDA        </t>
  </si>
  <si>
    <t xml:space="preserve">RECALMAR            </t>
  </si>
  <si>
    <t xml:space="preserve">RECAP COM  DERIV DE PETROLEO E PAV LTDA </t>
  </si>
  <si>
    <t xml:space="preserve">RECAP               </t>
  </si>
  <si>
    <t xml:space="preserve">20.211.404-0      </t>
  </si>
  <si>
    <t xml:space="preserve">RECAPE MORAIS LTDA                      </t>
  </si>
  <si>
    <t xml:space="preserve">RECAPE MORAIS LTDA  </t>
  </si>
  <si>
    <t>RECARGA CARTUCHOS E EQUIPAMENTOS LTDA</t>
  </si>
  <si>
    <t>RECARGA DE CARTUCHO</t>
  </si>
  <si>
    <t>RECH AGRICOLA - SC</t>
  </si>
  <si>
    <t>RECH AGRICOLA</t>
  </si>
  <si>
    <t xml:space="preserve">RECH TRATORES - SC </t>
  </si>
  <si>
    <t>Navegantes</t>
  </si>
  <si>
    <t>RECH AGRICOLA S. A - FORTALEZA - CE</t>
  </si>
  <si>
    <t>RECH - CE</t>
  </si>
  <si>
    <t>RECH AGRICOLA S/A - GO</t>
  </si>
  <si>
    <t>RECH TRATORES</t>
  </si>
  <si>
    <t>RECH IMPORTADORA E DISTRIBUIDORA LIMITADA</t>
  </si>
  <si>
    <t>RECH IMPORTADORA E DISTRIBUIDORA S A</t>
  </si>
  <si>
    <t xml:space="preserve">RECH TRATORES GOIANIA-GO  </t>
  </si>
  <si>
    <t>RECIACO RN - RECICLAGEM DE ACO LTDA</t>
  </si>
  <si>
    <t xml:space="preserve">RECICABOS COMERCIAL LTDA                </t>
  </si>
  <si>
    <t xml:space="preserve">RECICABOS           </t>
  </si>
  <si>
    <t>RECICLAGEM LIBERDADE LTDA.</t>
  </si>
  <si>
    <t>RECICLAL INDUSTRIA E COMERCIO DE METAIS LTDA</t>
  </si>
  <si>
    <t xml:space="preserve">RECICLAL INDUSTRIA E COMERCIO DE METAIS </t>
  </si>
  <si>
    <t>RECIFE ARMAZÉNS GERAIS LTDA</t>
  </si>
  <si>
    <t>RECIFE ARMAZÉNS</t>
  </si>
  <si>
    <t>RECIFE ARMAZENS GERAIS LTDA - CONE</t>
  </si>
  <si>
    <t>RECIFE ARMAZENS</t>
  </si>
  <si>
    <t xml:space="preserve">RECIFE DISTRIB. DE PARAFUSOS LTDA       </t>
  </si>
  <si>
    <t xml:space="preserve">VENEZA RECIFE       </t>
  </si>
  <si>
    <t xml:space="preserve">0.105.411-28      </t>
  </si>
  <si>
    <t>RECIFE SERVIÇOS DE RADIADORES LTDA ME</t>
  </si>
  <si>
    <t xml:space="preserve">RECIFE RADIADORES </t>
  </si>
  <si>
    <t>RECIPEC COMERCIO D PNEUS E PEÇAS PARA EMPILHADEIRAS LTDA</t>
  </si>
  <si>
    <t>RECIPEC</t>
  </si>
  <si>
    <t>RECOPLAN COMERCIO E MANUT. DE EQUIPAMENT</t>
  </si>
  <si>
    <t xml:space="preserve">RECOPLAN            </t>
  </si>
  <si>
    <t>RECORD ENGENHARIA LTDA</t>
  </si>
  <si>
    <t>06102965-3</t>
  </si>
  <si>
    <t>RECOTRANS TRANSPORTE DE VEICULOS E CARGAS LTDA - EPP</t>
  </si>
  <si>
    <t>RECOTRANS TRANSPORTE DE VEICULOS E CARGA</t>
  </si>
  <si>
    <t xml:space="preserve">RED ARTEFATOS DE BORRACHA LTDA          </t>
  </si>
  <si>
    <t>RED BORRACHA INDUSTR</t>
  </si>
  <si>
    <t>RED ENGENHARIA INDUSTRIAL ESPECIALIZADA LTDA.</t>
  </si>
  <si>
    <t>RED</t>
  </si>
  <si>
    <t>REDE BOM COMERCIO LTDA</t>
  </si>
  <si>
    <t xml:space="preserve">REDE DA ECONOMIA SUPERMERCADOS LTDA     </t>
  </si>
  <si>
    <t xml:space="preserve">REDE DA ECONOMIA    </t>
  </si>
  <si>
    <t>REDE DE POSTOS 4 IRMAOS LTDA</t>
  </si>
  <si>
    <t>REDE DE SAUDE INTEGRADA REVIVER SERVIÇOS LTDA</t>
  </si>
  <si>
    <t>REDE DA SAUDE INTEGRADA REVIVER</t>
  </si>
  <si>
    <t>REDE SAUDE</t>
  </si>
  <si>
    <t>REDE ELSHADDAI COMERCIO LTDA</t>
  </si>
  <si>
    <t>REDE F5 COMUNICAÇÃO LTDA</t>
  </si>
  <si>
    <t>F5 ONLINE</t>
  </si>
  <si>
    <t>REDE IDEAL SUPERMERCADOS LTDA</t>
  </si>
  <si>
    <t>REDE MENOR PREÇO SUPERMERCADO LTDA</t>
  </si>
  <si>
    <t xml:space="preserve">REDE MENOR PRECO SUPERMERCADO LTDA      </t>
  </si>
  <si>
    <t xml:space="preserve">REDE MENOR PRECO    </t>
  </si>
  <si>
    <t xml:space="preserve">16.162.200-3      </t>
  </si>
  <si>
    <t xml:space="preserve">REDE MENOR          </t>
  </si>
  <si>
    <t>REDE OESTE ATACADO S.A</t>
  </si>
  <si>
    <t>REDE PARAIBA DE SUPERMERCADOS</t>
  </si>
  <si>
    <t>REDE RN ATAC ALIM LTDA</t>
  </si>
  <si>
    <t xml:space="preserve">REDE RN </t>
  </si>
  <si>
    <t>REDE RN ATACADISTA DE ALIMENTOS LTDA</t>
  </si>
  <si>
    <t>REDE 10 ARMAZENAMENTOS LTDA ME</t>
  </si>
  <si>
    <t>REDEMAIS INTERMEDIAÇÕES E NEGOCIOS LTDA</t>
  </si>
  <si>
    <t>REDEMAIS INTERMEDIAÇÕES</t>
  </si>
  <si>
    <t>REDEMED ADMINISTRAÇÃO E CONSULTORIA LTDA</t>
  </si>
  <si>
    <t>REDEMED ADMINISTRACAO E CONSULTORIA LTDA</t>
  </si>
  <si>
    <t>REDENÇÃO COMERCIO DE ALIMENTOS EIRELI</t>
  </si>
  <si>
    <t>Redenção</t>
  </si>
  <si>
    <t xml:space="preserve">REDIESEL RECIFE AUTODIESEL LTDA         </t>
  </si>
  <si>
    <t xml:space="preserve">01.661.663-4      </t>
  </si>
  <si>
    <t xml:space="preserve">REDLENE SOUZA DE VASCONCELOS ROCHA      </t>
  </si>
  <si>
    <t xml:space="preserve">REDLENE             </t>
  </si>
  <si>
    <t>REFRATARIO RECIFE P&amp;E LTDA</t>
  </si>
  <si>
    <t>REFRICON COMERCIO DE REFRIGERAÇÃO LTDA</t>
  </si>
  <si>
    <t>WELLISON SALES</t>
  </si>
  <si>
    <t>REFRIGERAÇÃO DUFRIO COMERCIO E IMPORTAÇÃO LTDA</t>
  </si>
  <si>
    <t>REFRIGERAÇÃO DUFRIO COMERCIO</t>
  </si>
  <si>
    <t>REFRIGERAÇÃO E BAZAR MORRO AGUDO LTDA-ME</t>
  </si>
  <si>
    <t>REFRIG. E BAZAR MORRO AGUDO LTDA-ME</t>
  </si>
  <si>
    <t xml:space="preserve">REFRIGERANTES FORRO LTDA                </t>
  </si>
  <si>
    <t xml:space="preserve">REFRIGERANTES FORRO </t>
  </si>
  <si>
    <t xml:space="preserve">20.251.901-5      </t>
  </si>
  <si>
    <t>REGAL BELOIT DO BRASIL LTDA</t>
  </si>
  <si>
    <t>REGAL BELOIT</t>
  </si>
  <si>
    <t>REGINA DE LIMA GALVÃO</t>
  </si>
  <si>
    <t xml:space="preserve">REGINA LUCIA COSTA                      </t>
  </si>
  <si>
    <t xml:space="preserve">REGINA              </t>
  </si>
  <si>
    <t>REGINA LUCIA PONTES FAGUNDES FAHEINA ME</t>
  </si>
  <si>
    <t>REGINALDO BRANDÃO DE ARAUJO FILHO</t>
  </si>
  <si>
    <t>REGINALDO BRANDÃO</t>
  </si>
  <si>
    <t xml:space="preserve">REGINALDO FELIZARDO DA SILVA            </t>
  </si>
  <si>
    <t xml:space="preserve">REGINALDO FELIZARDO </t>
  </si>
  <si>
    <t>REGINALDO FERREIRA DA COSTA EIRELI</t>
  </si>
  <si>
    <t xml:space="preserve">REGINALDO LOPES DOS SANTOS              </t>
  </si>
  <si>
    <t xml:space="preserve">REGINALDO           </t>
  </si>
  <si>
    <t>REGINALDO S. CONSULTORIA E TREINAMENTO LTDA</t>
  </si>
  <si>
    <t>REGINALDO S. CONSULTORIA</t>
  </si>
  <si>
    <t xml:space="preserve">REGINALDO TOME DE SOUZA                 </t>
  </si>
  <si>
    <t xml:space="preserve">REGINALDO TOME      </t>
  </si>
  <si>
    <t>REHTOM ELETROMECANICA LTDA</t>
  </si>
  <si>
    <t>REI DA ECONOMIA COMERCIO VAREJISTA DE ALIMENTOS EIRELI</t>
  </si>
  <si>
    <t>REI DA ECONOMIA COMERCIO VAREJISTA DE AL</t>
  </si>
  <si>
    <t>REI DA ECONOMIA COMERCIO VAREJISTA DE ALIMENTOS LTDA</t>
  </si>
  <si>
    <t>REI DA FEIRA, LIMPEZA E HIGIENE PESSOAL LTDA</t>
  </si>
  <si>
    <t>REI DO LAR VAREJO E DISTRIBUICAO DE ALIMENTOS LTDA</t>
  </si>
  <si>
    <t>Crateús</t>
  </si>
  <si>
    <t>REI TELAS INDUSTRIA E COMERCIO LTDA</t>
  </si>
  <si>
    <t>REI TELAS INDUSTRIA</t>
  </si>
  <si>
    <t>REIDRAT - INDUSTRIA E COMERCIO DE PRODUTOS ALIMENTÍCIOS LTDA</t>
  </si>
  <si>
    <t>REIDRAT</t>
  </si>
  <si>
    <t>Mandaguaçu</t>
  </si>
  <si>
    <t>REIKO COM. E ASSIST. TÉCNICA EM FILTROS DE ÁGUA LTDA.</t>
  </si>
  <si>
    <t>REIKO FILTRO E ACESSORIOS</t>
  </si>
  <si>
    <t>90263416-95</t>
  </si>
  <si>
    <t xml:space="preserve">REIMIDAS INDUSTRIAL LTDA                </t>
  </si>
  <si>
    <t xml:space="preserve">REIMIDAS            </t>
  </si>
  <si>
    <t xml:space="preserve">REJANE MARINHO CAVALCANTI               </t>
  </si>
  <si>
    <t xml:space="preserve">REJANE MARINHO      </t>
  </si>
  <si>
    <t>RELUZ NORDESTE INDUSTRIA E COMERCIO LTDA</t>
  </si>
  <si>
    <t xml:space="preserve">RELUZ               </t>
  </si>
  <si>
    <t>REMAE INDUSTRIA E COMERCIO LTDA</t>
  </si>
  <si>
    <t>REMAE</t>
  </si>
  <si>
    <t xml:space="preserve">REMAPEL RECUPERACAO DE MAQUINAS         </t>
  </si>
  <si>
    <t>REMAPEL REC. DE MAQU</t>
  </si>
  <si>
    <t>REMCO PECAS AGRICOLAS E IRRIGACAO LTDA</t>
  </si>
  <si>
    <t xml:space="preserve">REMMAL RETIFICA E MECANICA MACEIO LTDA  </t>
  </si>
  <si>
    <t xml:space="preserve">REMMAL              </t>
  </si>
  <si>
    <t>REMOL RECUPERACAO DE MAQ. E MOTORES LTDA</t>
  </si>
  <si>
    <t xml:space="preserve">REMOL               </t>
  </si>
  <si>
    <t>RENALBA DOS SANTOS ANDRADE</t>
  </si>
  <si>
    <t>RENALLY LIMA SILVA 10885876407</t>
  </si>
  <si>
    <t>RENAN LUIS DE SOUSA ANDRADE</t>
  </si>
  <si>
    <t xml:space="preserve">RENASCER MERCANTIL FERRAGISTA LTDA      </t>
  </si>
  <si>
    <t xml:space="preserve">RENASCER            </t>
  </si>
  <si>
    <t>RENATA DA SILVA BRITO - ME</t>
  </si>
  <si>
    <t xml:space="preserve">RENATA LIGIANE FERREIRA DOS SANTOS      </t>
  </si>
  <si>
    <t>RENATA LIGIANE FERRE</t>
  </si>
  <si>
    <t>RENATA LUCENA SOARES</t>
  </si>
  <si>
    <t xml:space="preserve">RENATO FAGNO ALVES DA SILVA             </t>
  </si>
  <si>
    <t xml:space="preserve">RENATO              </t>
  </si>
  <si>
    <t>RENATO FAUTINO DA SILVA</t>
  </si>
  <si>
    <t>RENATO SOARES SILVA JUNIOR 04771040451</t>
  </si>
  <si>
    <t>RENATO SOARES</t>
  </si>
  <si>
    <t xml:space="preserve">RENE LOPES DE FIGUEIREDO                </t>
  </si>
  <si>
    <t xml:space="preserve">RENE LOPES          </t>
  </si>
  <si>
    <t>RENETEC</t>
  </si>
  <si>
    <t>RENGLAN PROJETOS E INSTALACOES INDUSTRIAIS LTDA</t>
  </si>
  <si>
    <t>RENNAN HENRIQUE GOMES MACEDO</t>
  </si>
  <si>
    <t>RENNER HERRMANN S/A</t>
  </si>
  <si>
    <t>RENOVA SOLUÇÕES E ADMINISTRAÇÃO LTDA</t>
  </si>
  <si>
    <t>RENOVA SOLUÇÕES</t>
  </si>
  <si>
    <t>RENT A TRUCK OPERADOR LOGISTICO LTDA</t>
  </si>
  <si>
    <t>STARLOG OPERADOR LOGIDTICO</t>
  </si>
  <si>
    <t>STARLOG</t>
  </si>
  <si>
    <t xml:space="preserve">RENT A TRUCK OPERADOR LOGISTICO LTDA    </t>
  </si>
  <si>
    <t xml:space="preserve">STARLOG             </t>
  </si>
  <si>
    <t xml:space="preserve">RENTAL PROJECTA SERVIÇOS E LOCAÇÃO LTDA </t>
  </si>
  <si>
    <t>PROJECTA</t>
  </si>
  <si>
    <t>REPEL AUTOMOTIVA LIMITADA</t>
  </si>
  <si>
    <t>REPEL AUTOMOTIVA</t>
  </si>
  <si>
    <t>REPENORTE COMERCIO DE PEÇAS PARA VEICULOS AUTOMOTORES LTDA</t>
  </si>
  <si>
    <t>REPOSIDRAT INDUSTRIA E COMERCIO DE PRODUTOS ALIMENTICIOS LTDA</t>
  </si>
  <si>
    <t>REPOSIDRAT</t>
  </si>
  <si>
    <t xml:space="preserve">REPREL REPRESENTACOES LTDA              </t>
  </si>
  <si>
    <t xml:space="preserve">REPREL              </t>
  </si>
  <si>
    <t>REPRESENTACAO DE GEN ALIM ALBULQUERQUE L</t>
  </si>
  <si>
    <t xml:space="preserve">R.G.A.A             </t>
  </si>
  <si>
    <t>REP-TEC EQUIPAMENTOS DE SEGURANÇA E UNIFORMES LTDA</t>
  </si>
  <si>
    <t>REP-TEC EQUIPAMENTOS DE SEGURANÇA LTDA</t>
  </si>
  <si>
    <t>702.163.146-0057</t>
  </si>
  <si>
    <t>RESSEG DISTRIBUIDORA LTDA.</t>
  </si>
  <si>
    <t>RESSEG</t>
  </si>
  <si>
    <t>RESULT COMERCIO DE ROLAMENTOS E ACESSÓRIOS INDUSTRIAIS LTDA</t>
  </si>
  <si>
    <t>RESULT COMERCIO</t>
  </si>
  <si>
    <t>RETEK ACESSORIOS INDUSTRIAIS E SERV LTDA EPP</t>
  </si>
  <si>
    <t>RETEK</t>
  </si>
  <si>
    <t>RETENTORES VEDABRÁS IND E COM LTDA</t>
  </si>
  <si>
    <t xml:space="preserve">RETENTORES VEDABRÁS </t>
  </si>
  <si>
    <t>RETENTORES VEDALONE INDUSTRIA E COMERCIO LTDA.</t>
  </si>
  <si>
    <t>RETENTORES VEDALONE</t>
  </si>
  <si>
    <t>RETESP INDUSTRIA DE VEDANTES LTDA</t>
  </si>
  <si>
    <t>RETESP</t>
  </si>
  <si>
    <t xml:space="preserve">RETIFICA CAMPINENSE COMERCIO LTDA       </t>
  </si>
  <si>
    <t xml:space="preserve">RETIFICA CAMPINENSE </t>
  </si>
  <si>
    <t>RETIFICA DE MAQUINAS LTDA</t>
  </si>
  <si>
    <t>RETIFICA DE MOTORES PADRÃO LTDA</t>
  </si>
  <si>
    <t>RETIFICA PADRÃO</t>
  </si>
  <si>
    <t>RETIFICA DE MOTORES UNIÃO LTDA - ME</t>
  </si>
  <si>
    <t>RETIFICA DE MOTORES UNIÃO</t>
  </si>
  <si>
    <t>RETIFICA TECNICA DIESEL LTDA</t>
  </si>
  <si>
    <t xml:space="preserve">RETIFICA VISAO LTDA - ME                </t>
  </si>
  <si>
    <t xml:space="preserve">RETIFICA VISAO      </t>
  </si>
  <si>
    <t>REVENTEC REPRESENTAÇÕES COMERCIAIS DE MAQUINAS E EQUIPAMENTOS INDUSTRIAIS LTDA</t>
  </si>
  <si>
    <t>REVENTE REPRESENTAÇÕES</t>
  </si>
  <si>
    <t>REVEST CARBON ADESIVOS AUTOMOTIVOS LTDA</t>
  </si>
  <si>
    <t xml:space="preserve">N &amp; P               </t>
  </si>
  <si>
    <t>REVISE COMERCIO LTDA - ME</t>
  </si>
  <si>
    <t>REVISE</t>
  </si>
  <si>
    <t>REYSON ALVES LEITE -ME</t>
  </si>
  <si>
    <t>RF PRODUTOS E EQUIPAMENTOS LTDA</t>
  </si>
  <si>
    <t>PHOFER AMBIENTAL</t>
  </si>
  <si>
    <t>RF SOLUÇOES AMBIENTAIS LTDA</t>
  </si>
  <si>
    <t>RF SOLUÇOES AMBIENTAIS</t>
  </si>
  <si>
    <t>RFF SERVIÇOS DE AGENDAMENTO LTDA</t>
  </si>
  <si>
    <t>RFF SERVIÇOS</t>
  </si>
  <si>
    <t>RFS - COMERCIO ALIMENTICIOS - EIRELLI ME</t>
  </si>
  <si>
    <t>RG COMERCIO VAREJISTA DE ALIMENTOS LTDA</t>
  </si>
  <si>
    <t>RG SERTAL INDUSTRIA E COMERCIO LTDA - FILIAL</t>
  </si>
  <si>
    <t>RG SERTAL</t>
  </si>
  <si>
    <t>24104921-0</t>
  </si>
  <si>
    <t>RH COMERCIO ATACAD. DE COMPTS INDUSTRIAIS LTDA</t>
  </si>
  <si>
    <t>MIX AUTOMAÇÃO LTDA</t>
  </si>
  <si>
    <t>RHYAN MENDES DE SOUZA</t>
  </si>
  <si>
    <t>RIBEIRO &amp; ALMEIDA SERVIÇOS DE ENGENHARIA LTDA</t>
  </si>
  <si>
    <t>NODAL ENGENHARIA</t>
  </si>
  <si>
    <t>RIBEIRO COMERCIO DE PRODUTOS ALIMENTICIOS LTDA - ME</t>
  </si>
  <si>
    <t xml:space="preserve">RIBERIO BARBOSA LEAL                    </t>
  </si>
  <si>
    <t xml:space="preserve">RIBERIO             </t>
  </si>
  <si>
    <t>RIBERMAN PLÁSTICOS INDUSTRIAIS LTDA.</t>
  </si>
  <si>
    <t xml:space="preserve">RIBERMAN PLÁSTICOS </t>
  </si>
  <si>
    <t>RICARDO ALEIXO DA SILVA - ME</t>
  </si>
  <si>
    <t>RICARDO ALEIXO</t>
  </si>
  <si>
    <t>RICARDO ANTONIO DE CARLI</t>
  </si>
  <si>
    <t>RICARDO B. CHAVES VENTILADORES-ME</t>
  </si>
  <si>
    <t>VENTSERV</t>
  </si>
  <si>
    <t>RICARDO DA SILVA DE CARVALHO SILVA</t>
  </si>
  <si>
    <t xml:space="preserve">RICARDO FERREIRA DE SOUSA               </t>
  </si>
  <si>
    <t xml:space="preserve">RICARDO FERREIRA    </t>
  </si>
  <si>
    <t>RICARDO HENRIQUE DE SOUZA ME</t>
  </si>
  <si>
    <t>RICARDO HENRIQUE</t>
  </si>
  <si>
    <t>RICARDO JOSE BARBOSA CALADO LTDA</t>
  </si>
  <si>
    <t>RECIFE RADIADORES</t>
  </si>
  <si>
    <t>0486469-70</t>
  </si>
  <si>
    <t>RICARDO JOSE DA SILVA 74188682434</t>
  </si>
  <si>
    <t xml:space="preserve">RICARDO JOSE DA SILVA </t>
  </si>
  <si>
    <t>RICARDO LOURENCINI NETO ME</t>
  </si>
  <si>
    <t xml:space="preserve">RICARDO RODRIGUES NASCIMENTO            </t>
  </si>
  <si>
    <t>RICARDO RODRIGUES NA</t>
  </si>
  <si>
    <t>RICARDO SALES DOS SANTOS</t>
  </si>
  <si>
    <t xml:space="preserve">RICARDO SANTOS DE SOUZA                 </t>
  </si>
  <si>
    <t>RICARDO SANTOS DE SO</t>
  </si>
  <si>
    <t>RICARDO SILVA DE CARVALHO</t>
  </si>
  <si>
    <t>RICARDO VIEIRA COUTINHO GOVERNADOR - ELEIÇÃO 2014</t>
  </si>
  <si>
    <t xml:space="preserve">RICARDSON CEZAR DE AZEVEDO              </t>
  </si>
  <si>
    <t>NATURES DISTRIBUIDOR</t>
  </si>
  <si>
    <t xml:space="preserve">20.080.955-5      </t>
  </si>
  <si>
    <t>RIDIVALDO MARQUES SOUTO</t>
  </si>
  <si>
    <t>RIGAVA - COMERCIO DE MATERIAIS ELETRICOS LTDA.</t>
  </si>
  <si>
    <t>RIGORAN COMERCIO DE ARTEFATOS PLASTICOS EIRELLI-EPP</t>
  </si>
  <si>
    <t>RIGORAN COMERCIO</t>
  </si>
  <si>
    <t>Carapicuíba</t>
  </si>
  <si>
    <t>RILLCENTER COMERCIO DE PECAS E FERRAMENT</t>
  </si>
  <si>
    <t xml:space="preserve">RILLCENTER          </t>
  </si>
  <si>
    <t xml:space="preserve">RILLFOR COMERCIO DE PECAS E FERRAMENTAS </t>
  </si>
  <si>
    <t xml:space="preserve">RILLFOR             </t>
  </si>
  <si>
    <t>RIMA - COMÉRCIO DE PEÇAS LTDA</t>
  </si>
  <si>
    <t>RIMA PEÇAS ELÉTRICAS</t>
  </si>
  <si>
    <t>RIMAFEL IND. E COMERCIO DE MATERIAIS ELETRICOS LTDA</t>
  </si>
  <si>
    <t>RIMAFEL</t>
  </si>
  <si>
    <t>RINALDO QUEIROZ PEREIRA</t>
  </si>
  <si>
    <t>RINALDO DIESEL</t>
  </si>
  <si>
    <t>RIO CLARO TRANSPORTE DE CARGAS RODOVIARIOS EIRELI</t>
  </si>
  <si>
    <t>RIO CLARO TRANSPORTE DE CARGAS RODOVIARI</t>
  </si>
  <si>
    <t>RIO CLARO TRANSPORTES DE CARGAS RODOVIARIO LTDA</t>
  </si>
  <si>
    <t>RIO DO PEIXE ATACAREJO COMERCIO ATACADISTA E VAREJISTA DE ALIMENTOS EIRELI</t>
  </si>
  <si>
    <t>RIO DO PEIXE ATACAREJO COMERCIO ATACADIS</t>
  </si>
  <si>
    <t>RIO DO PEIXE ATACAREJO COMERCIO ATACADISTA E VAREJISTA DE ALIMENTOS LTDA</t>
  </si>
  <si>
    <t xml:space="preserve">RIO PRATUDAO AGROPECUARIA LTDA          </t>
  </si>
  <si>
    <t>RIO PRATUDAO AGROPEC</t>
  </si>
  <si>
    <t>Jaborandi</t>
  </si>
  <si>
    <t>RIO TINTO MATERIAIS DE CONSTRUÇÃO LTDA</t>
  </si>
  <si>
    <t>BABÁ MADEIRAS MATERIAL DE CONSTRUÇÃO</t>
  </si>
  <si>
    <t xml:space="preserve">RIOGRANDENSE IND E COM DE BEBIDAS LTDA  </t>
  </si>
  <si>
    <t xml:space="preserve">RIOGRANDENSE        </t>
  </si>
  <si>
    <t>RIOS PISCINAS MAMANGUAPE</t>
  </si>
  <si>
    <t>FRANCISCA SOARES GOMES</t>
  </si>
  <si>
    <t>RIQUELMO CHALEGRE DE MELO VULCANIZACAO E MANUTENCAO ME</t>
  </si>
  <si>
    <t>RV VULCANIZAÇÃO</t>
  </si>
  <si>
    <t>RIQUENA NETO AR CONDIONADO LTDA</t>
  </si>
  <si>
    <t>RIQUENA ER CONDICIONADO</t>
  </si>
  <si>
    <t>Vitória</t>
  </si>
  <si>
    <t xml:space="preserve">RIQUESON DE NOVAES GOMES                </t>
  </si>
  <si>
    <t xml:space="preserve">RIQUESON DE NOVAES  </t>
  </si>
  <si>
    <t>RIQUEZA DE PROMOCAO BEBIDAS E ALIMENTOS LTDA</t>
  </si>
  <si>
    <t xml:space="preserve">RIQUEZA DE PROMOCAO </t>
  </si>
  <si>
    <t>RIRO MERCADINHO EIRELI LTDA</t>
  </si>
  <si>
    <t>RISELIA SILVA DE LIMA ARRUDA</t>
  </si>
  <si>
    <t xml:space="preserve">RISONEIDE CASADO DE OLIVEIRA ME         </t>
  </si>
  <si>
    <t xml:space="preserve">RISONEIDE           </t>
  </si>
  <si>
    <t xml:space="preserve">RISONEIDE LOPES DA SILVA                </t>
  </si>
  <si>
    <t>RITA DE CASSIA DE SA DA SILVA ME</t>
  </si>
  <si>
    <t>RITA DE CASSIA FIRMINO DA SILVA</t>
  </si>
  <si>
    <t xml:space="preserve">RITA DE CASSIA GONCALVES DA SILVA       </t>
  </si>
  <si>
    <t xml:space="preserve">RITA DE CASSIA      </t>
  </si>
  <si>
    <t xml:space="preserve">RITA DE CASSIA ROSA DE AQUINO CUNHA     </t>
  </si>
  <si>
    <t xml:space="preserve">DROGARIA SANTA RITA </t>
  </si>
  <si>
    <t>RITA DE CASSIA SANTOS DE OLIVEIRA</t>
  </si>
  <si>
    <t>RITA DE CASSIA</t>
  </si>
  <si>
    <t>RITA RODRIGUES DE OLIVEIRA ARAUJO</t>
  </si>
  <si>
    <t>16.134.836-0</t>
  </si>
  <si>
    <t>RITA RODRIGUES DOS SANTOS EIRELI</t>
  </si>
  <si>
    <t>DIVNO CAFE</t>
  </si>
  <si>
    <t>RITA VIEIRA DA SILVA</t>
  </si>
  <si>
    <t>RITEC-COMERCIAL E IMPORTADORA LT</t>
  </si>
  <si>
    <t>RIVALDO JUNIOR DE O. PADILHA - ME</t>
  </si>
  <si>
    <t xml:space="preserve">RIVALDO SANTOS DE SOUZA                 </t>
  </si>
  <si>
    <t>RIVALDO SANTOS DE SO</t>
  </si>
  <si>
    <t xml:space="preserve">RIVANDIRA BARBOSA DANTAS </t>
  </si>
  <si>
    <t>RIVANILDO DOS SANTOS SOUZA</t>
  </si>
  <si>
    <t xml:space="preserve">RIVANILDO DOS SANTOS SOUZA </t>
  </si>
  <si>
    <t xml:space="preserve">RIVANILDO DOS SANTOS SOUZA-ME           </t>
  </si>
  <si>
    <t>RIVANILDO DOS SANTOS</t>
  </si>
  <si>
    <t xml:space="preserve">RIVANNIA DA SILVA VIANA                 </t>
  </si>
  <si>
    <t xml:space="preserve">RIVANNIA DA SILVA   </t>
  </si>
  <si>
    <t xml:space="preserve">16177329-0        </t>
  </si>
  <si>
    <t>RIVELINO FIRMINO DE MORAIS</t>
  </si>
  <si>
    <t xml:space="preserve">RIVELINO REVESON OLIVEIRA DE MOURA      </t>
  </si>
  <si>
    <t>RIVELINO REVESON OLI</t>
  </si>
  <si>
    <t>RIVULIS PLASTO IRRIGAÇÃO LTDA</t>
  </si>
  <si>
    <t>RIVULIS PLASTO</t>
  </si>
  <si>
    <t>RJEET COMERCIO E DISTRIBUIÇÃO DE PEÇASA LTDA</t>
  </si>
  <si>
    <t>RJEET</t>
  </si>
  <si>
    <t>RM - RETIFICA MUNDIAL LTDA</t>
  </si>
  <si>
    <t>16.193.902-3</t>
  </si>
  <si>
    <t xml:space="preserve">RM ATACADISTA E DISTRIB. DE ALIM. LTDA  </t>
  </si>
  <si>
    <t xml:space="preserve">RM                  </t>
  </si>
  <si>
    <t>RM COMERCIO ATACADISTA DE PROD PANIF LTDA EPP</t>
  </si>
  <si>
    <t>RM COMERCIO ATACADISTA DE PROD PANI</t>
  </si>
  <si>
    <t>RM COMERCIO DE COMBUSTIVEIS LTDA</t>
  </si>
  <si>
    <t xml:space="preserve">RM FARDAMENTOS LTDA                     </t>
  </si>
  <si>
    <t xml:space="preserve">RM FARDAMENTOS      </t>
  </si>
  <si>
    <t>RMC INSTALAÇÃO LTDA</t>
  </si>
  <si>
    <t>0930934-97</t>
  </si>
  <si>
    <t>RMC PERÍCIAS CONTÁBEIS E AUDITORIA LTDA</t>
  </si>
  <si>
    <t>R M C PERÍCIAS CONTÁBEIS</t>
  </si>
  <si>
    <t>RMC TRANSPORTES LTDA</t>
  </si>
  <si>
    <t>RMF ARTEFATOS METALICOS EIRELI</t>
  </si>
  <si>
    <t>RMF ARTEFATOS METALICOS</t>
  </si>
  <si>
    <t>RN COMERCIO &amp; TRANSPORTES LTDA - EPP</t>
  </si>
  <si>
    <t>RN COMERCIO VAREJISTA S.A</t>
  </si>
  <si>
    <t>RN COMERCIO VAREJISTA</t>
  </si>
  <si>
    <t>RN CONFECÇÃO DE FARDAMENTOS E ARTIGOS ESPORTIVOS</t>
  </si>
  <si>
    <t>RN CONFECÇÃO</t>
  </si>
  <si>
    <t>RN SUPER CENTRAL DE COMPRAS REDE MAIS</t>
  </si>
  <si>
    <t>REDE MAIS</t>
  </si>
  <si>
    <t>RNG SERVICOS E LOCACOES EIRELI</t>
  </si>
  <si>
    <t>RNG SERVICOS E LOCAÇOES EIRELI</t>
  </si>
  <si>
    <t xml:space="preserve">ROAN MARQUES DA SILVA                   </t>
  </si>
  <si>
    <t xml:space="preserve">ROAN                </t>
  </si>
  <si>
    <t xml:space="preserve">ROBELIA SILVA CARDOSO-ME                </t>
  </si>
  <si>
    <t xml:space="preserve">ROBELIA SILVA       </t>
  </si>
  <si>
    <t>RO-BELT COMERCIO DE CORREIAS LTDA - EPP</t>
  </si>
  <si>
    <t>RO-BELT COMERCIO DE CORREIAS LTDA. - EPP</t>
  </si>
  <si>
    <t>90549714-67</t>
  </si>
  <si>
    <t>ROBERCI FELINTO DO NASCIMENTO</t>
  </si>
  <si>
    <t>ROBERTA BEZERRA DE ASSIS</t>
  </si>
  <si>
    <t>ROBERTA PEDROSA GOMES DA SILVA-ME</t>
  </si>
  <si>
    <t>RECIFE MOTORS AUTOPEÇAS</t>
  </si>
  <si>
    <t xml:space="preserve">ROBERTO BARBOSA                         </t>
  </si>
  <si>
    <t xml:space="preserve">ROBERTO             </t>
  </si>
  <si>
    <t>ROBERTO BERTULEZA DA C FILHO EIRELI</t>
  </si>
  <si>
    <t>ROBERTO BETULEZA DA CUNHA</t>
  </si>
  <si>
    <t xml:space="preserve">ROBERTO CORDEIRO DA NOBREGA             </t>
  </si>
  <si>
    <t>ROBERTO CORDEIRO SANTOS</t>
  </si>
  <si>
    <t xml:space="preserve">ROBERTO DA VEIGA LEAL - ME              </t>
  </si>
  <si>
    <t xml:space="preserve">ROBERTO DA VEIGA    </t>
  </si>
  <si>
    <t xml:space="preserve">16.116.497-8      </t>
  </si>
  <si>
    <t>ROBERTO DOS SANTOS SILVA ME</t>
  </si>
  <si>
    <t>MATRIX SOLUÇÕES EM INTERNET</t>
  </si>
  <si>
    <t xml:space="preserve">ROBERTO FORNE E CIA LTDA                </t>
  </si>
  <si>
    <t xml:space="preserve">RFORNE              </t>
  </si>
  <si>
    <t xml:space="preserve">ROBERTO LIMA DA SILVA - ME              </t>
  </si>
  <si>
    <t xml:space="preserve">ROBERTO LIMA        </t>
  </si>
  <si>
    <t xml:space="preserve">ROBERTO MARINHO DE SOUZA EPP            </t>
  </si>
  <si>
    <t xml:space="preserve">ROBERTO MARINHO     </t>
  </si>
  <si>
    <t xml:space="preserve">ROBERTO RIBEIRO DA SILVA                </t>
  </si>
  <si>
    <t xml:space="preserve">ROBERTO RIBEIRO     </t>
  </si>
  <si>
    <t>ROBSON DE LIMA SILVA SERVIÇOS LTDA</t>
  </si>
  <si>
    <t>ROBSON GONCALVES DO NACIMENTO ME</t>
  </si>
  <si>
    <t xml:space="preserve">ROBSON HEBER GOMES                      </t>
  </si>
  <si>
    <t xml:space="preserve">ROBSON HEBER        </t>
  </si>
  <si>
    <t xml:space="preserve">16.106.287-3      </t>
  </si>
  <si>
    <t xml:space="preserve">ROBSON ILARIO DOS SANTOS                </t>
  </si>
  <si>
    <t xml:space="preserve">ROBSON ILARIO       </t>
  </si>
  <si>
    <t>ROBSON JOSE DOS SANTOS</t>
  </si>
  <si>
    <t xml:space="preserve">ROBSON LEAL DE MARIA - ME               </t>
  </si>
  <si>
    <t xml:space="preserve">ROBSON LEAL         </t>
  </si>
  <si>
    <t>ROBSON LOUREIRO JUNIOR</t>
  </si>
  <si>
    <t>ROBSON LOUREIRO</t>
  </si>
  <si>
    <t>ROBSON MELO DA COSTA</t>
  </si>
  <si>
    <t>RC CONSTRUÇÃO</t>
  </si>
  <si>
    <t xml:space="preserve">ROBSON MONS SOUZA ALVES                 </t>
  </si>
  <si>
    <t xml:space="preserve">ROBSON MONS         </t>
  </si>
  <si>
    <t>ROBSON QUEIROZ DA SILVA ME</t>
  </si>
  <si>
    <t>CASA DAS MANGUEIRAS</t>
  </si>
  <si>
    <t xml:space="preserve">ROBSON RAMOS CLEMENTINO                 </t>
  </si>
  <si>
    <t>ROBSON RAMOS CLEMENT</t>
  </si>
  <si>
    <t xml:space="preserve">16.167.029-6      </t>
  </si>
  <si>
    <t>ROBSON SILVA DE LIMA 08665868496</t>
  </si>
  <si>
    <t>ROBSON SILVA DE MORAIS</t>
  </si>
  <si>
    <t>ROBSON SILVA</t>
  </si>
  <si>
    <t>ROBSON SILVA DE OLIVEIRA</t>
  </si>
  <si>
    <t xml:space="preserve">ROCHA DIS. DE PROD. ALIM. LTDA          </t>
  </si>
  <si>
    <t xml:space="preserve">ROCHA               </t>
  </si>
  <si>
    <t>Marco</t>
  </si>
  <si>
    <t>ROCHA E CIA - EPP</t>
  </si>
  <si>
    <t>MATALURGICA DA ROCHA</t>
  </si>
  <si>
    <t>ROCHA LOCASE SERVICOS DE LOCACOES DE MAQUINAS, EQUIP. LTDA.</t>
  </si>
  <si>
    <t>ROCHA LOCASE</t>
  </si>
  <si>
    <t>ROCHA MADEIRAS E FERREGENS INDUSTRIA E COMERCIO LTDA</t>
  </si>
  <si>
    <t>ROCHA COMPENSADOS</t>
  </si>
  <si>
    <t>RODABORDO LTDA EPP</t>
  </si>
  <si>
    <t>RODABORDO</t>
  </si>
  <si>
    <t>RODACO INDUSTRIA E COMERCIO DE ESTOFADOS E RODAS PARA VEICULOS LTDA</t>
  </si>
  <si>
    <t>RODACO INDUSTRIA E COMERCIO DE ESTOFADOS</t>
  </si>
  <si>
    <t>Charqueadas</t>
  </si>
  <si>
    <t>RODART ACESSORIOS  LTDA</t>
  </si>
  <si>
    <t>RODART ACESSORIOS LTDA</t>
  </si>
  <si>
    <t>RODASIL INDUSTRIAL E COMERCIAL LTDA EPP</t>
  </si>
  <si>
    <t>RODASIL</t>
  </si>
  <si>
    <t>RODOBENS CAMINHÕES PERNAMBUCO LTDA</t>
  </si>
  <si>
    <t>RODOBENS</t>
  </si>
  <si>
    <t>RODOBENS CAMINHOES RECIFE LTDA</t>
  </si>
  <si>
    <t>RODOBENS VEICULOS COMERCIAIS CIRASA</t>
  </si>
  <si>
    <t>RODOBENS - MA</t>
  </si>
  <si>
    <t>Imperatriz</t>
  </si>
  <si>
    <t>RODOLOG TRANSPORTES EIRELI</t>
  </si>
  <si>
    <t>RODOMANU TRANSPORTES LTDA</t>
  </si>
  <si>
    <t xml:space="preserve">RODOMAXION TRANSPORTES LTDA - ME        </t>
  </si>
  <si>
    <t xml:space="preserve">RODOMAXIOM          </t>
  </si>
  <si>
    <t xml:space="preserve">582.490.075-110   </t>
  </si>
  <si>
    <t>RODONAVES TRANSPORTE E ENCOMENDAS LTDA</t>
  </si>
  <si>
    <t>RODONAVES TRANSPORTES E ENCOMENDAS LTDA</t>
  </si>
  <si>
    <t>RTE RODONAVES</t>
  </si>
  <si>
    <t>RODONAVES TRANSPORTES</t>
  </si>
  <si>
    <t>RODONILLI TRANSPORTES RODOVIARIOS LTDA</t>
  </si>
  <si>
    <t>RODONILLI</t>
  </si>
  <si>
    <t>RODOPARAIBA IMPLEMENTOS RODOVIARIOS LTDA</t>
  </si>
  <si>
    <t>RODOPARAIBA</t>
  </si>
  <si>
    <t>RODOPARAIBA INDUSTRIA DE CARROCERIAS LTDA-ME</t>
  </si>
  <si>
    <t>RODOPARAIBA SERVIÇOS E MONTAGENS LTDA</t>
  </si>
  <si>
    <t>RODOPARTS COMERCIO PECAS P/ TRATORES LTD</t>
  </si>
  <si>
    <t xml:space="preserve">RODOPARTS           </t>
  </si>
  <si>
    <t xml:space="preserve">11.689.1968-117   </t>
  </si>
  <si>
    <t xml:space="preserve">RODOPNEUS INDUSTRIA COMER. E SEV. LTDA  </t>
  </si>
  <si>
    <t xml:space="preserve">RODOPNEUS           </t>
  </si>
  <si>
    <t>RODOSIL TRANSORTES LTDA</t>
  </si>
  <si>
    <t>RODOSIL</t>
  </si>
  <si>
    <t>RODOVIARIO CONFIANCA LTDA</t>
  </si>
  <si>
    <t xml:space="preserve">RODOVIARIO RAMOS LTDA                   </t>
  </si>
  <si>
    <t xml:space="preserve">RAMOS TRANSPORTES   </t>
  </si>
  <si>
    <t xml:space="preserve">11.634.955.011-5  </t>
  </si>
  <si>
    <t xml:space="preserve">310.261.4861-11   </t>
  </si>
  <si>
    <t xml:space="preserve">90.340.442-68     </t>
  </si>
  <si>
    <t xml:space="preserve">RAMOS               </t>
  </si>
  <si>
    <t>Piripá</t>
  </si>
  <si>
    <t>RODRIGO AGOSTINHO SILVA</t>
  </si>
  <si>
    <t>RODRIGO DO NASCIMENTO ALVES BATISTA</t>
  </si>
  <si>
    <t>RODRIGO DOS SANTOS CARVALHO</t>
  </si>
  <si>
    <t>RODRIGO DOS SANTOS CARVALHO - EPP</t>
  </si>
  <si>
    <t>RODRIGO MACIEL ALVES DA COSTA</t>
  </si>
  <si>
    <t xml:space="preserve">RODRIGO SENNA DINIZ ME                  </t>
  </si>
  <si>
    <t xml:space="preserve">RODRIGO             </t>
  </si>
  <si>
    <t>RODRIGO SILVA ALBUQUERQUE</t>
  </si>
  <si>
    <t>RODRIGO SILVA-104 COLH.MEC.</t>
  </si>
  <si>
    <t xml:space="preserve">RODRIGUES &amp; FILHO LTDA                  </t>
  </si>
  <si>
    <t xml:space="preserve">RODRIZE             </t>
  </si>
  <si>
    <t xml:space="preserve">RODRIGUES CHAVES ALIMENTOS LTDA         </t>
  </si>
  <si>
    <t>RODRIGUES DE ATAIDE JUNIOR SOCIEDADE INDIVIDUAL DE ADVOCACIA</t>
  </si>
  <si>
    <t>RODRIGUES ATAIDE</t>
  </si>
  <si>
    <t>RODRIGUES DE ATAIDE SOC.INDIVIDUAL DE ADVOCACIA</t>
  </si>
  <si>
    <t>RODRIGUES DE ATAIDE</t>
  </si>
  <si>
    <t>RODRIGUES DOS SANTOS FARIAS</t>
  </si>
  <si>
    <t>RODRIGUES E LIMA COMERCIO VAREJISTA DE ALIMENTOS LTDA - ME.</t>
  </si>
  <si>
    <t>RODRIGUES E LIMA COMERCIO VAREJISTA DE A</t>
  </si>
  <si>
    <t xml:space="preserve">RODRIGUES E SILVA LTDA            </t>
  </si>
  <si>
    <t xml:space="preserve">RODRIGUES E SILVA LTDA  </t>
  </si>
  <si>
    <t>RODRIGUES PEÇAS E EQUIPAMENTOS UNIPESSOAL LTDA</t>
  </si>
  <si>
    <t>RODRIGUES PEÇAS E EQUIPAMENTOS</t>
  </si>
  <si>
    <t>ROGERIO ARAUJO DE LIMA</t>
  </si>
  <si>
    <t>ROGERIO DA SILVA ARAUJO - ME</t>
  </si>
  <si>
    <t>ROGERIO DA SILVA CARVALHO</t>
  </si>
  <si>
    <t>ROGERIO HERCULANO DE CARVALHO - ME</t>
  </si>
  <si>
    <t>ROLAMENTOS CBF LTDA</t>
  </si>
  <si>
    <t>CBF ROLAMENTOS</t>
  </si>
  <si>
    <t>ROLIBRAS SUPRIMENTOS INDUSTRIAIS LTDA</t>
  </si>
  <si>
    <t>ROLIMAC ROLAMENTOS LTDA</t>
  </si>
  <si>
    <t>ROLIMAC</t>
  </si>
  <si>
    <t>ROLIMÃO - ROLAMENTOS INDUSTRIAIS DO MARANHÃO LTDA</t>
  </si>
  <si>
    <t>ROLIMÃO ROLAMENTOS</t>
  </si>
  <si>
    <t xml:space="preserve">ROLIMEC ROLAMENTOS LTDA                 </t>
  </si>
  <si>
    <t xml:space="preserve">ROLIMEC             </t>
  </si>
  <si>
    <t>ROLLER GROUP - COMERCIO E IMPORTAÇÃO DE ROLAMENTOS E PEÇAS INDUSTRIAIS LTDA</t>
  </si>
  <si>
    <t>ROLLER GROUP - COMERCIO</t>
  </si>
  <si>
    <t>ROLMAK LTDA</t>
  </si>
  <si>
    <t>ROLPAF COMERCIO DE FERRAMENTAS LTDA</t>
  </si>
  <si>
    <t xml:space="preserve">ROLPECAS ROLAMENTOS E PECAS INDUSTRIAIS </t>
  </si>
  <si>
    <t xml:space="preserve">ROLPECAS            </t>
  </si>
  <si>
    <t xml:space="preserve">16.154.824-5      </t>
  </si>
  <si>
    <t>ROLSSP COM. E IMP. DE ROL. E ACESS. LTDA</t>
  </si>
  <si>
    <t xml:space="preserve">ROLSSP              </t>
  </si>
  <si>
    <t>ROLTEK DISTRIBUIDORA INDUSTRIAL DO NORDESTE LTDA</t>
  </si>
  <si>
    <t>ROLTEK DISTRIBUIDORA</t>
  </si>
  <si>
    <t xml:space="preserve">ROMA COMERCIAL DE CEREAIS LTDA          </t>
  </si>
  <si>
    <t xml:space="preserve">ROMA                </t>
  </si>
  <si>
    <t>ROMÃO TECNOLOGIAS INDUSTRIAIS LTDA.</t>
  </si>
  <si>
    <t>ROMARIO SEVERINO DE SOUZA</t>
  </si>
  <si>
    <t>ROMER LABS DO BRASIL IMPORTAÇÃO E EXPORTAÇÃO LTDA</t>
  </si>
  <si>
    <t>ROMER LABS DO BRASIL IMPORTAÇÃO</t>
  </si>
  <si>
    <t xml:space="preserve">ROMERO LOURENCO DA COSTA                </t>
  </si>
  <si>
    <t xml:space="preserve">ROMERO              </t>
  </si>
  <si>
    <t>ROMILDO ALVES DE SOUZA</t>
  </si>
  <si>
    <t>ROMILDO CEZARIO TRAJANO 06969829430</t>
  </si>
  <si>
    <t>ROMILDO</t>
  </si>
  <si>
    <t xml:space="preserve">ROMILSON BRASIL DE ARAUJO - EPP         </t>
  </si>
  <si>
    <t>PARAIBA CACA E PESCA</t>
  </si>
  <si>
    <t>ROMULO VIEIRA BATISTA</t>
  </si>
  <si>
    <t>RONALDO   170</t>
  </si>
  <si>
    <t>RONALDO  169</t>
  </si>
  <si>
    <t>RONALDO DA SILVA SANTOS</t>
  </si>
  <si>
    <t>RONALDO LIMA DE SOUZA - MEI 087.770.627-10</t>
  </si>
  <si>
    <t>LIMA REFORMAS EM GERAIS</t>
  </si>
  <si>
    <t>RONALDO LUCIO MECANIZAÇÃO AGRICOLA LTDA</t>
  </si>
  <si>
    <t>R L MECANIZAÇÃO AGRICOLA</t>
  </si>
  <si>
    <t xml:space="preserve">RONALDO PONTES FERNANDES                </t>
  </si>
  <si>
    <t>RONALDO PONTES FERNA</t>
  </si>
  <si>
    <t>RONALDO RADIADORES LTDA</t>
  </si>
  <si>
    <t>RONALDO RADIADORES</t>
  </si>
  <si>
    <t xml:space="preserve">RONALDO RAMOS DO AMARAL  ME               </t>
  </si>
  <si>
    <t xml:space="preserve">RONALDO             </t>
  </si>
  <si>
    <t xml:space="preserve">RONALDO SILVESTRE DA SILVA              </t>
  </si>
  <si>
    <t>RONALDO TARGINO DA SILVA - ME</t>
  </si>
  <si>
    <t>RONI HOTÉIS E RESTAURANTES LTDA</t>
  </si>
  <si>
    <t>HOTEL E RESTAURANTE RONI</t>
  </si>
  <si>
    <t>RONIEK ELIAS DE OLIVEIRA</t>
  </si>
  <si>
    <t>RONILDO PEREIRA DO NASCIMENTO ME</t>
  </si>
  <si>
    <t>RONILDO SILVA DA CRUZ</t>
  </si>
  <si>
    <t>RONTAN ELETRO METALURGICA LTDA - MATRIZ</t>
  </si>
  <si>
    <t>RONTAN ELETRO METALURGICA LTDA</t>
  </si>
  <si>
    <t>RONTEC ASSISTENCIA TECNICA EM MAQUINAS INDUSTRIAIS LTDA-ME</t>
  </si>
  <si>
    <t>ROTEC ASSISTENCIA TECNICA</t>
  </si>
  <si>
    <t>ROQUE VENTURA COM VAREJISTA DE ALIM LTDA - ME</t>
  </si>
  <si>
    <t>ROQUE VENTURA COM VAREJISTA DE A</t>
  </si>
  <si>
    <t xml:space="preserve">ROSA DE FATIMA BARROS MARINHO           </t>
  </si>
  <si>
    <t xml:space="preserve">ROSA DE FATIMA      </t>
  </si>
  <si>
    <t xml:space="preserve">ROSA DE LOURDES SOARES DE VASCONCELOS   </t>
  </si>
  <si>
    <t>ROSA DE LOURDES  SOA</t>
  </si>
  <si>
    <t xml:space="preserve">ROSA LEITE DINIZ CABRAL                 </t>
  </si>
  <si>
    <t xml:space="preserve">ROSA LEITE DINIZ    </t>
  </si>
  <si>
    <t xml:space="preserve">ROSA LOURENCO MAIA                      </t>
  </si>
  <si>
    <t xml:space="preserve">ROSA LOURENCO       </t>
  </si>
  <si>
    <t>ROSA MARIA COUTINHO DOS SANTOS EIRELLI</t>
  </si>
  <si>
    <t xml:space="preserve">ROSA MARIA DA SILVA BALBINO             </t>
  </si>
  <si>
    <t xml:space="preserve">ROSA MARIA          </t>
  </si>
  <si>
    <t>ROSA MARIA FERREIRA DE SENA</t>
  </si>
  <si>
    <t>ROSA MARIA MENDES DE ANDRADE</t>
  </si>
  <si>
    <t>ROSA RIBEIRO DANTAS</t>
  </si>
  <si>
    <t xml:space="preserve">ROSA TIBURCIO DA SILVA                  </t>
  </si>
  <si>
    <t>ROSA TIBURCIO DA SIL</t>
  </si>
  <si>
    <t xml:space="preserve">ROSALMA CABRAL DE VASCONCELOS           </t>
  </si>
  <si>
    <t xml:space="preserve">ROSALMA             </t>
  </si>
  <si>
    <t>ROSALVO DUARTE LEAL</t>
  </si>
  <si>
    <t xml:space="preserve">ROSANGELA DIAS DE ARAUJO LIMA           </t>
  </si>
  <si>
    <t xml:space="preserve">ROSANGELA DIAS      </t>
  </si>
  <si>
    <t>ROSANGELA DO CVS CUNHA</t>
  </si>
  <si>
    <t>FERREIRA CUNHA COMERCIO E SERVIÇOS</t>
  </si>
  <si>
    <t xml:space="preserve">ROSANGELA FELIX DA SILVA                </t>
  </si>
  <si>
    <t>ROSANGELA FELIX DA S</t>
  </si>
  <si>
    <t>ROSANGELA LETICIA ALVES BATISTA</t>
  </si>
  <si>
    <t xml:space="preserve">ROSANGELA MARIA MAIA                    </t>
  </si>
  <si>
    <t xml:space="preserve">ROSANGELA MARIA     </t>
  </si>
  <si>
    <t>ROSANNY K R SANTOS</t>
  </si>
  <si>
    <t xml:space="preserve">ROSBERG &amp; CAMILA COMERCIO DE PEÇAS E ACESSORIOS AUTOMOTIVOS </t>
  </si>
  <si>
    <t>CASA DAS EMBREAGENS PARAIBA</t>
  </si>
  <si>
    <t>ROSEANE DA SILVA CARNEIRO</t>
  </si>
  <si>
    <t>ROSELANE GOMES DE ANDRADE</t>
  </si>
  <si>
    <t>ROSEANE GOMES DE ANDRADE</t>
  </si>
  <si>
    <t>ROSELEIDE SANTOS SILVA</t>
  </si>
  <si>
    <t>ROSELIA DE LIMA DA COSTA</t>
  </si>
  <si>
    <t>ROSEMARIO BARBOSA DE LIMA</t>
  </si>
  <si>
    <t xml:space="preserve">ROSENEIDE CORREIA DA SILVA              </t>
  </si>
  <si>
    <t xml:space="preserve">ROSINEIDE CORREIA   </t>
  </si>
  <si>
    <t>ROSENILDO DO NASCIMENTO DE BRITO</t>
  </si>
  <si>
    <t>NILDO MECÂNICO</t>
  </si>
  <si>
    <t>ROSI PEREIRA DOS SANTOS</t>
  </si>
  <si>
    <t>ROSIANA CORREIA BRITO</t>
  </si>
  <si>
    <t>BRITO CONT</t>
  </si>
  <si>
    <t>ROSIANE SANTINO PEREIRA</t>
  </si>
  <si>
    <t>ROSIANE TARGINO DE ANDRADE</t>
  </si>
  <si>
    <t>ROSICLEIDE DA COSTA SILVA MERCADINHO</t>
  </si>
  <si>
    <t>ROSICLEIDE PEREIRA DOS SANTOS</t>
  </si>
  <si>
    <t>ROSICLEIDE SOUSA PEREIRA SANTOS ME.</t>
  </si>
  <si>
    <t xml:space="preserve">ROSILDA FERREIRA DE LIMA                </t>
  </si>
  <si>
    <t xml:space="preserve">ROSILDA             </t>
  </si>
  <si>
    <t>ROSILDO DAS NEVES DA ROCHA 03305010460</t>
  </si>
  <si>
    <t>ROSILDO DAS NEVES</t>
  </si>
  <si>
    <t>ROSILDO DE LIMA SILVA EPP</t>
  </si>
  <si>
    <t>ROSILEIDE MARIA DA SILVA</t>
  </si>
  <si>
    <t>ROSILEIDE SOARES DIAS</t>
  </si>
  <si>
    <t>ROSILENE ARAUJO DOS SANTOS 07479820402</t>
  </si>
  <si>
    <t>ROSILENE DA COSTA SILVA PONTES - ME</t>
  </si>
  <si>
    <t>ROSILENE DA SILVA SANTOS</t>
  </si>
  <si>
    <t>ROSILENE DE BRITO SILVA</t>
  </si>
  <si>
    <t xml:space="preserve">ROSILENE DE PAIVA FONSECA               </t>
  </si>
  <si>
    <t xml:space="preserve">ROSILENE            </t>
  </si>
  <si>
    <t>ROSILENE LIMA RIBEIRO - ME</t>
  </si>
  <si>
    <t>ROSILENE ODILON NOBERTO</t>
  </si>
  <si>
    <t xml:space="preserve">ROSILENE TRAVASSO                       </t>
  </si>
  <si>
    <t>ROSILENE TUBURCIO DA SILVA</t>
  </si>
  <si>
    <t>ROSIMERE PAULINO DA SILVA</t>
  </si>
  <si>
    <t xml:space="preserve">ROSINALDO ALIPIO DE LIMA                </t>
  </si>
  <si>
    <t xml:space="preserve">ROSINALDO           </t>
  </si>
  <si>
    <t>C ASA SUPERMERCADO</t>
  </si>
  <si>
    <t xml:space="preserve">ROSINEIDE GRACINDO ALVES                </t>
  </si>
  <si>
    <t xml:space="preserve">ROSINEIDE GRACINDO  </t>
  </si>
  <si>
    <t xml:space="preserve">16.179.665-6      </t>
  </si>
  <si>
    <t xml:space="preserve">ROSINEIDE MENDES SANTOS                 </t>
  </si>
  <si>
    <t xml:space="preserve">ROSINEIDE           </t>
  </si>
  <si>
    <t xml:space="preserve">ROSINEIDE SILVA DA COSTA                </t>
  </si>
  <si>
    <t>ROSINEIDE SILVA DA C</t>
  </si>
  <si>
    <t>ROSINETE DO NASCIMENTO ALVES</t>
  </si>
  <si>
    <t>ROSINETE MARIA DA SILVA FERREIRA</t>
  </si>
  <si>
    <t>ROSINETE SOARES - ME</t>
  </si>
  <si>
    <t>ROSINETE SOARES</t>
  </si>
  <si>
    <t>ROSINETE SOARES DA SILVA</t>
  </si>
  <si>
    <t xml:space="preserve">ROSIVANIA MARIA DE ALMEIDA LOPES        </t>
  </si>
  <si>
    <t xml:space="preserve">ROSIVANIA MARIA     </t>
  </si>
  <si>
    <t>ROSSI DO BRASIL COMERCIO E SERVIÇOS LTDA</t>
  </si>
  <si>
    <t>ROSSI DO BRASIL</t>
  </si>
  <si>
    <t>Cordeirópolis</t>
  </si>
  <si>
    <t>ROTO BRASIL INDUSTRIA E COMERCIO DE ARTEFATOS PLASTICOS LTDA</t>
  </si>
  <si>
    <t>ROTO BRASIL</t>
  </si>
  <si>
    <t>Araquari</t>
  </si>
  <si>
    <t>ROTSEN EQUIPAMENTOS AGROPECUARIOS LTDA - EPP</t>
  </si>
  <si>
    <t xml:space="preserve">AGROPARTS </t>
  </si>
  <si>
    <t>ROVETEC PEÇAS E EQUIPAMENTOS LTDA ME</t>
  </si>
  <si>
    <t>ROVETEC</t>
  </si>
  <si>
    <t>ROZIEL OLIVEIRA DE LIMA</t>
  </si>
  <si>
    <t>ROZIL RODRIGUES DE PONTES</t>
  </si>
  <si>
    <t>ROZINEIDE DA COSTA SILVA</t>
  </si>
  <si>
    <t>RPN BRASIL ACOPLAMENTOS E SUPRIMENTOS INDUSTRIAIS LTDA.</t>
  </si>
  <si>
    <t>RPN BRASIL</t>
  </si>
  <si>
    <t>RR AGROPECUARIA E INVESTIMENTOS IMOBILIARIO LTDA</t>
  </si>
  <si>
    <t>RR AGROPECUARIA E INVESTIMENTOS IMOBILIA</t>
  </si>
  <si>
    <t>RR BRASIL REDUTORES</t>
  </si>
  <si>
    <t>RR COMERCIO DE ELET.MOV.DECOR E REFRIGE. EIRELLI</t>
  </si>
  <si>
    <t>RR COMERCIO DE ELET</t>
  </si>
  <si>
    <t>RR COMERCIO DE EQUIPAMENTOS E MAQUINAS INDUSTRIAIS EIRELI</t>
  </si>
  <si>
    <t>RR COMERCIO</t>
  </si>
  <si>
    <t>RR COMERCIO DE EQUIPAMENTOS INDL LTDA</t>
  </si>
  <si>
    <t xml:space="preserve">RR DONNELLEY EDITORA E GRAFICA LTDA     </t>
  </si>
  <si>
    <t>RR DONNELEY BLUMENAL</t>
  </si>
  <si>
    <t>RR MERCADO LTDA</t>
  </si>
  <si>
    <t>RR PIZZO COMERCIO DE MAQUINAS E CONSULTORIA EM GESTÃO EMPRESARIAL EIRELI</t>
  </si>
  <si>
    <t>RR PIZZO COMERCIO</t>
  </si>
  <si>
    <t>RS LUBRIFICANTES EIRELI - ME</t>
  </si>
  <si>
    <t>RSB COMERCIO DE ALIMENTOS LTDA</t>
  </si>
  <si>
    <t>RSD BRASIL SOLUCOES INDUSTRIAIS EIRELI</t>
  </si>
  <si>
    <t>RSOUZA TRANSPORTES - EIRELI - ME</t>
  </si>
  <si>
    <t>RM TRANSPORTES</t>
  </si>
  <si>
    <t>RSP ALIMENTAÇAO E SERVIÇOS LTDA</t>
  </si>
  <si>
    <t>RST ENGENHARIA E MONTAGENS LTDA</t>
  </si>
  <si>
    <t>FERTRON AUTOMAÇÃO E ELÉTRICA</t>
  </si>
  <si>
    <t>RUANA FERNANDA BARBOSA - ME</t>
  </si>
  <si>
    <t>GUSMAN</t>
  </si>
  <si>
    <t xml:space="preserve">RUBEM MICHEL VIEIRA DA SILVA - ME       </t>
  </si>
  <si>
    <t xml:space="preserve">RUBEM MICHEL VIEIRA </t>
  </si>
  <si>
    <t>RUDOLPH RESEARCH ANALYTICAL BRASIL IMPORTACAO, EXPORTACAO E</t>
  </si>
  <si>
    <t>RUDOLPH RESEARCH ANALYTICAL BRASIL IMPORTACAO, EXPORTACAO E COMERCIALIZACAO DE INSTRU</t>
  </si>
  <si>
    <t>RUDOLPH</t>
  </si>
  <si>
    <t>Claraval</t>
  </si>
  <si>
    <t>RUFITEC - SERGIO RUFINO D ALMEIDA - ME</t>
  </si>
  <si>
    <t>RUFITEC</t>
  </si>
  <si>
    <t>RUI ALVES FERREIRA JUNIOR 00797930450</t>
  </si>
  <si>
    <t>JUNIOR DIESEL</t>
  </si>
  <si>
    <t>RULKA MÁQUINAS COMÉRCIO DE PEÇAS EIRELI-ME</t>
  </si>
  <si>
    <t>RULKA MÁQUINAS</t>
  </si>
  <si>
    <t xml:space="preserve">RUPLAST INDUSTRIA E COMERCIO LTDA       </t>
  </si>
  <si>
    <t xml:space="preserve">RUPLAST             </t>
  </si>
  <si>
    <t>RUTH CAETANO ALVES</t>
  </si>
  <si>
    <t>RUTH LEAL REIS</t>
  </si>
  <si>
    <t xml:space="preserve">RUTH LIMA COSTA - ME </t>
  </si>
  <si>
    <t>RUTH PEREIRA DA SILVA VALENTIM</t>
  </si>
  <si>
    <t xml:space="preserve">RUTHH VIEIRA BASTOS FARIAS              </t>
  </si>
  <si>
    <t xml:space="preserve">RUTH                </t>
  </si>
  <si>
    <t xml:space="preserve">RUTHINEA LUCIA FERREIRA M. LINS         </t>
  </si>
  <si>
    <t xml:space="preserve">RUTHINEA            </t>
  </si>
  <si>
    <t>RVECK TALHAS INDUSTRIA E COMERCIO LTDA</t>
  </si>
  <si>
    <t>EVECK TALHAS INDUSTRIA E COMERCIO LTDA</t>
  </si>
  <si>
    <t>RVL DANTAS &amp; CIA LTDA</t>
  </si>
  <si>
    <t>RVL DANTAS</t>
  </si>
  <si>
    <t>RWS INDUSTRIA E COMERCIO DE FIXADORES LTDA.</t>
  </si>
  <si>
    <t>RWS FIXADORES</t>
  </si>
  <si>
    <t xml:space="preserve">RZX INDUSTRIA E COMERCIO DE VALVULAS INDUSTRIAIS EIRELI </t>
  </si>
  <si>
    <t>ZANARDO</t>
  </si>
  <si>
    <t>S &amp; E SERVIÇOS ODONTOLOGICOS LTDA</t>
  </si>
  <si>
    <t>S &amp; E SERVIÇOS ODONTOLOGICOS</t>
  </si>
  <si>
    <t xml:space="preserve">S A SOBRINHO IND. AGRO PECUARIA LTDA    </t>
  </si>
  <si>
    <t>S A SOBRINHO IND. AG</t>
  </si>
  <si>
    <t>S C OLIVEIRA MARMORARIA - ME</t>
  </si>
  <si>
    <t>S C MARMORARIA</t>
  </si>
  <si>
    <t>S L PINTO MERCADINHO</t>
  </si>
  <si>
    <t>20.227.226.5</t>
  </si>
  <si>
    <t>S M B DE A BARROS - EPP</t>
  </si>
  <si>
    <t xml:space="preserve">S M S SUPERMERCADOS LTDA ME         </t>
  </si>
  <si>
    <t xml:space="preserve">MARIA DO S. SOARES  </t>
  </si>
  <si>
    <t xml:space="preserve">S. MACHADO DE ARAUJO JUNIOR ME          </t>
  </si>
  <si>
    <t>S. MACHADO DE ARAUJO</t>
  </si>
  <si>
    <t>S MARTINS COMERCIO E SERVICOS LTDA</t>
  </si>
  <si>
    <t>16.145.980-3</t>
  </si>
  <si>
    <t>S N COMERCIO DE VESTUARIO LTDA</t>
  </si>
  <si>
    <t xml:space="preserve">S O SOBRINHO                            </t>
  </si>
  <si>
    <t xml:space="preserve">S O SOBRINHO   - ST      </t>
  </si>
  <si>
    <t>S. P. DE LIMA COMERCIAL DE ALIMENTOS LTDA</t>
  </si>
  <si>
    <t>Coreaú</t>
  </si>
  <si>
    <t xml:space="preserve">S R DA SILVA                            </t>
  </si>
  <si>
    <t xml:space="preserve">S R DA SILVA        </t>
  </si>
  <si>
    <t>S RIBEIRO PEREIRA &amp; CIA LTDA</t>
  </si>
  <si>
    <t xml:space="preserve">S. TAVARES DA SILVA &amp; CIA LTDA          </t>
  </si>
  <si>
    <t xml:space="preserve">S. TAVARES          </t>
  </si>
  <si>
    <t>S U DUTRA E MEDEIROS COSTA LTDA ME</t>
  </si>
  <si>
    <t xml:space="preserve">S. V. PEREIRA SERVIÇOS AUTOMOTIVOS  </t>
  </si>
  <si>
    <t>JJ PEÇAS</t>
  </si>
  <si>
    <t>S 3 G EQUIPAMENTOS E INFORMATICA EIRELI</t>
  </si>
  <si>
    <t>Birigüi</t>
  </si>
  <si>
    <t>SA DA CUNHA ME</t>
  </si>
  <si>
    <t>SA DA CUNHA</t>
  </si>
  <si>
    <t>Engenheiro Beltrão</t>
  </si>
  <si>
    <t>SA FLUXO COMERCIO E ACESSOR INTERNACIONA</t>
  </si>
  <si>
    <t xml:space="preserve">FLUXO               </t>
  </si>
  <si>
    <t>SA MIX SERVIÇOS PARA CONSTRUÇÃO CIVIL LTDA</t>
  </si>
  <si>
    <t>SA MIX SERVIÇOS</t>
  </si>
  <si>
    <t xml:space="preserve">SABOR DA TERRA LATICINIOS LTDA- EPP     </t>
  </si>
  <si>
    <t xml:space="preserve">SABOR DA TERRA      </t>
  </si>
  <si>
    <t xml:space="preserve">SABOR DE MEL - IND. DE ALIMENTOS LTDA   </t>
  </si>
  <si>
    <t xml:space="preserve">SABOR DE MEL        </t>
  </si>
  <si>
    <t xml:space="preserve">SABOR DE MEL-INDUSTRIA DE DOCES LTDA    </t>
  </si>
  <si>
    <t>SABOR DE MEL LOJA 02</t>
  </si>
  <si>
    <t>SABOR DO SERTAO IND E COM. DE ALIM. LTDA</t>
  </si>
  <si>
    <t xml:space="preserve">SABOR DO SERTAO     </t>
  </si>
  <si>
    <t>SABUGII PRODUTOS ALIMENTICIOS LTDA</t>
  </si>
  <si>
    <t>SACOLAO CHEIRO VERDE COMERCIO DE PRODUTOS ALIMENTICIOS EIRELI</t>
  </si>
  <si>
    <t>SACOLAO CHEIRO VERDE COMERCIO DE PRODUT</t>
  </si>
  <si>
    <t>SACOLÃO J S I</t>
  </si>
  <si>
    <t>SAFETLINE EQUIPAMENTOS DE SEGURANCA LTDA</t>
  </si>
  <si>
    <t>SAFIRA ADMINISTRAÇÃO E COMERCIALIZAÇÃO DE ENERGIA S.A</t>
  </si>
  <si>
    <t>SAFIRA ADMINISTRAÇÃO E COMERCIALIZAÇÃO D</t>
  </si>
  <si>
    <t>SAFIRA VAREJO COMERCIALIZACAO DE ENERGIA LTDA</t>
  </si>
  <si>
    <t>SAG INOX TUBOS E CONEXÕES LTDA</t>
  </si>
  <si>
    <t>SAG INOX TUBOS</t>
  </si>
  <si>
    <t>SAGA COMERCIO DE COMPONENTES ELETRONICOS E ASSESSORIA LTDA</t>
  </si>
  <si>
    <t>SALDANHA IND E COMERCIO DE MALHAS LTDA - ME</t>
  </si>
  <si>
    <t>LUG SERIGRAFIA</t>
  </si>
  <si>
    <t>SALF ELETROMECANICA LTDA.</t>
  </si>
  <si>
    <t>SALGUEIRO INDUSTRIA E COMERCIO DE AÇO LTDA.</t>
  </si>
  <si>
    <t>SALGUEIRO INDUSTRIA E COMERCIO DE AÇO LT</t>
  </si>
  <si>
    <t xml:space="preserve">SALOMAO BERNARDO DA SILVA               </t>
  </si>
  <si>
    <t xml:space="preserve">SALOMAO BERNARDO    </t>
  </si>
  <si>
    <t>SALVI CASAGRANDE MEDICAO E AUTOMATIZACAO</t>
  </si>
  <si>
    <t xml:space="preserve">SALVI CASAGRANDE    </t>
  </si>
  <si>
    <t>SALVIANO TRIGUEIRO DA COSTA NETO</t>
  </si>
  <si>
    <t>SAMM-SISTEMAS DE ARMAZENAGEM E MOVIMENTAÇÃO MODERNA LTDA</t>
  </si>
  <si>
    <t>SAMM SISTEMAS</t>
  </si>
  <si>
    <t>SAMMY ROSEMBERG DE MELO</t>
  </si>
  <si>
    <t>SAMPAIO &amp; OLIVEIRA LTDA</t>
  </si>
  <si>
    <t xml:space="preserve">SAMPLA DO BRASIL IND. COM CORREIAS LTDA </t>
  </si>
  <si>
    <t xml:space="preserve">SAMPLA BELTING      </t>
  </si>
  <si>
    <t>SAMUEL C DOS SANTOS CARNEIRO TRANSPORTADORA</t>
  </si>
  <si>
    <t>SAMUEL C DOS SANTOS</t>
  </si>
  <si>
    <t xml:space="preserve">SAMUEL DE ARAUJO LEITE ME               </t>
  </si>
  <si>
    <t xml:space="preserve">SAMUEL DE ARAUJO    </t>
  </si>
  <si>
    <t xml:space="preserve">SAMUEL DE ASSIS FERNANDES </t>
  </si>
  <si>
    <t>SAMUEL DO ROSARIO SOUTO</t>
  </si>
  <si>
    <t>SAMUEL TORNEIRO</t>
  </si>
  <si>
    <t>SAMUEL FERREIRA VIEIRA</t>
  </si>
  <si>
    <t>SAMUEL FERREIRA</t>
  </si>
  <si>
    <t>SAMUEL</t>
  </si>
  <si>
    <t>SAMUEL GOMES DE AMORIM FILHO</t>
  </si>
  <si>
    <t xml:space="preserve">SAMUEL OLIVEIRA FERNANDES               </t>
  </si>
  <si>
    <t xml:space="preserve">SAMUEL              </t>
  </si>
  <si>
    <t>SANDOVAL FERREIRA VIEIRA</t>
  </si>
  <si>
    <t>S &amp; S TURISMO</t>
  </si>
  <si>
    <t>SANDRA CELESTINO DE SOUZA</t>
  </si>
  <si>
    <t>SANDRA CLAUDIA SOARES CARVALHO</t>
  </si>
  <si>
    <t>SANDRA DE A ADELINO - ME</t>
  </si>
  <si>
    <t>SUP CORAÇAO DE JESUS</t>
  </si>
  <si>
    <t>SANDRA DE OLIVEIRA CAXIAS</t>
  </si>
  <si>
    <t>SANDRA LUCIA MARTINIANO DE OLIVEIRA</t>
  </si>
  <si>
    <t>SANDRA REGINA FREDERICO PECAS E ACESSORIOS LTDA</t>
  </si>
  <si>
    <t>Jaú</t>
  </si>
  <si>
    <t>SANDRA RENATA GALDINO DE OLIVEIRA</t>
  </si>
  <si>
    <t>SANDREANO FERREIRA DA SILVA</t>
  </si>
  <si>
    <t>16.183.805-7</t>
  </si>
  <si>
    <t>SANDRO AVELINO DA SILVA EIRELLI EPP</t>
  </si>
  <si>
    <t>SANDRO AVELINO</t>
  </si>
  <si>
    <t xml:space="preserve">SANDRO MANOEL DA SILVA                  </t>
  </si>
  <si>
    <t xml:space="preserve">SANDRO MANOEL       </t>
  </si>
  <si>
    <t>SANDRO NUNES FREIRE</t>
  </si>
  <si>
    <t>SANNA DECOR LTDA</t>
  </si>
  <si>
    <t>SANNA DECOR</t>
  </si>
  <si>
    <t>Ubá</t>
  </si>
  <si>
    <t>SANTA AGUIDA IND. PROD. ALIMENTICIO LTDA</t>
  </si>
  <si>
    <t xml:space="preserve">SANTA AGUIDA        </t>
  </si>
  <si>
    <t>SANTA BARBARA SUPERMERCADO LTDA ME</t>
  </si>
  <si>
    <t>SANTA CLARA COMERCIO VAREJISTA LTDA</t>
  </si>
  <si>
    <t>SANTA CLARA COMERCIO VAREJISTA LT</t>
  </si>
  <si>
    <t>SANTA RITA ALIMENTOS LTDA</t>
  </si>
  <si>
    <t>SANTA RITA SUPERMERCADO LTDA</t>
  </si>
  <si>
    <t>SANTA RITA SUPERMECADO</t>
  </si>
  <si>
    <t>SANTA ROSA COMECIO E INDUSTRIA DE METAIS LTDA</t>
  </si>
  <si>
    <t>SANTA ROSA</t>
  </si>
  <si>
    <t>SANTA TEREZINHA PRODUÇÃO E MANUTENÇÃO DE PEÇAS MECANICAS EIRELI</t>
  </si>
  <si>
    <t>SANTA TEREZINHA PRODUÇÃO</t>
  </si>
  <si>
    <t>SANTAE EQUIPAMENTOS DE ENGENHARIA LTDA</t>
  </si>
  <si>
    <t xml:space="preserve">SANTAL EQUIPAMENTOS S/A COM E INDUSTRIA </t>
  </si>
  <si>
    <t xml:space="preserve">SANTAL              </t>
  </si>
  <si>
    <t>SANTANA SANTOS SILVA</t>
  </si>
  <si>
    <t>SANTAPESCA CARCINICULTURA LTDA</t>
  </si>
  <si>
    <t>SANTINA BARBOSA DA SILVA</t>
  </si>
  <si>
    <t>SANTISSIMO  82</t>
  </si>
  <si>
    <t>SANTÍSSIMO-TRATOS</t>
  </si>
  <si>
    <t>SANTO ANTONIO   90</t>
  </si>
  <si>
    <t xml:space="preserve">SANTO ANTONIO COMERCIO DE ALIMENTOS LTDA         </t>
  </si>
  <si>
    <t xml:space="preserve">SANTO ANTONIO COMERCIO DE ALIMENTOS LTDA       </t>
  </si>
  <si>
    <t>SANTO ANTONIO MOVEIS E ELETRO LTDA</t>
  </si>
  <si>
    <t>SANTO ANTONIO -TRATOS</t>
  </si>
  <si>
    <t>SANTO ANTONIO-TRATOS</t>
  </si>
  <si>
    <t>SANTOS &amp; MEDEIROS  CONSTRUTORA LTDA-ME</t>
  </si>
  <si>
    <t>SANTO &amp; MEDEIROS CONST.</t>
  </si>
  <si>
    <t xml:space="preserve">SANTOS &amp; SANTOS LTDA                    </t>
  </si>
  <si>
    <t>SANTOS &amp; SANTOS LTDA</t>
  </si>
  <si>
    <t>Central</t>
  </si>
  <si>
    <t>SANTOS &amp; SILVA CULTIVO E COMERCIO DE PROCUTOS AGROPECUARIO</t>
  </si>
  <si>
    <t>16.504.188-9</t>
  </si>
  <si>
    <t>SANTOS CONSTRUTORA EIRELI-ME</t>
  </si>
  <si>
    <t>SANTOS &amp; SANTOS CONSTRUTORA</t>
  </si>
  <si>
    <t>SANTOS E ASSUNÇÃO LTDA</t>
  </si>
  <si>
    <t>TRANSPORTADORA SANTOS E ASSUNÇÃO LTDA</t>
  </si>
  <si>
    <t xml:space="preserve">SANTOS E NOIA LTDA                      </t>
  </si>
  <si>
    <t xml:space="preserve">SANTOS E NOIA       </t>
  </si>
  <si>
    <t>SANTOS E SILVA ESCOLA LTDA</t>
  </si>
  <si>
    <t>SANTOS FERRAGENS LTDA.</t>
  </si>
  <si>
    <t>SANTOVITO ROLAMENTOS LTDA.</t>
  </si>
  <si>
    <t>SANTOVITO</t>
  </si>
  <si>
    <t xml:space="preserve">SANTUARIO ARQUIDIOCESE MAE RAINHA       </t>
  </si>
  <si>
    <t xml:space="preserve">SANT ARQ MAE RAINHA </t>
  </si>
  <si>
    <t xml:space="preserve">SAO BARTOLOMEU MINEMERCADO LTDA ME      </t>
  </si>
  <si>
    <t xml:space="preserve">SAO BARTOLOMEU      </t>
  </si>
  <si>
    <t>SAO BRAZ S.A IND E COMERCIO DE ALIMENTOS</t>
  </si>
  <si>
    <t xml:space="preserve">SAO BRAZ            </t>
  </si>
  <si>
    <t>SAO FRANCISCO COMERCIO VAREJISTA DE PRODUTOS ALIMENTICIOS LTDA</t>
  </si>
  <si>
    <t>SAO FRANCISCO COMERCIO VAREJISTA DE PRODUTOS ALIMENTICIOS LT</t>
  </si>
  <si>
    <t>SAO FRANCISCO ODONTOLOGICA LTDA</t>
  </si>
  <si>
    <t>DENT MAIS SUPERIOR</t>
  </si>
  <si>
    <t>SAO FRANCISCO SUPERMERCADO LTDA</t>
  </si>
  <si>
    <t>SAO FRANCISCO SUPERMERCADO</t>
  </si>
  <si>
    <t xml:space="preserve">SAO JOSE COMERCIO DE ALIMENTOS LTDA     </t>
  </si>
  <si>
    <t>SAO JOSE COM DE ALIM</t>
  </si>
  <si>
    <t xml:space="preserve">SAO JOSE ESTIVAS E CEREAIS LTDA EPP     </t>
  </si>
  <si>
    <t xml:space="preserve">SAO JOSE ESTIVAS    </t>
  </si>
  <si>
    <t>SÃO JOSÉ OPERARIO COMERCIO VAREJISTA LTDA.</t>
  </si>
  <si>
    <t>DISTRIBUIDORA SÃO JOSÉ</t>
  </si>
  <si>
    <t>SAO JOSE SUPERMERCADO LTDA</t>
  </si>
  <si>
    <t>SÃO LUCAS DIAGNOSTICOS POR IMAGEM LTDA</t>
  </si>
  <si>
    <t>SÃO LUCAS</t>
  </si>
  <si>
    <t>SÃO LUIZ DE ENCOMENDAS E CARGAS - ME</t>
  </si>
  <si>
    <t>SÃO LUIZ DE ENCOMENDAS</t>
  </si>
  <si>
    <t>SAPE CARTORIO 1 OFICIO NOTAS</t>
  </si>
  <si>
    <t>CARTORIO FELICIANO DA SILVA</t>
  </si>
  <si>
    <t xml:space="preserve">SARA CRISTINA PEREIRA DA SILVA          </t>
  </si>
  <si>
    <t>FUNERARIA E FLOR. JE</t>
  </si>
  <si>
    <t>SARAIVA COMERCIO AUTOMOTIVO LTDA ME</t>
  </si>
  <si>
    <t>SARAIVA EQUIPAMENTOS AUTOMOTIVOS</t>
  </si>
  <si>
    <t>SASIL COMERCIAL E INDUSTRIAL DE PETROQUI</t>
  </si>
  <si>
    <t xml:space="preserve">SASIL               </t>
  </si>
  <si>
    <t>SATELITAL BRASIL COMERCIO LTDA</t>
  </si>
  <si>
    <t>SATIS INDUSTRIA E COMERCIO LTDA</t>
  </si>
  <si>
    <t>SAIS INDUSTRA</t>
  </si>
  <si>
    <t>SATIS INDUSTRIA</t>
  </si>
  <si>
    <t>Araxá</t>
  </si>
  <si>
    <t>SAUDE MEDICA COMERCIO LTDA</t>
  </si>
  <si>
    <t>SAUDE MEDICA</t>
  </si>
  <si>
    <t>SAULLUS COMERCIO VAREJISTA DE ALIMENTOS LTDA</t>
  </si>
  <si>
    <t>SAULLUS COMERCIO</t>
  </si>
  <si>
    <t xml:space="preserve">SAULO ALVES DA LUZ                      </t>
  </si>
  <si>
    <t xml:space="preserve">SAULO ALVES         </t>
  </si>
  <si>
    <t>SAULO BAZILIO ALVES</t>
  </si>
  <si>
    <t>SAUTER GROUP SERVIÇOS LTDA-ME</t>
  </si>
  <si>
    <t>SAUTER GROUP</t>
  </si>
  <si>
    <t>SAUTER NORDESTE SERVIÇOS LTDA</t>
  </si>
  <si>
    <t>SAUTER NORDESTE</t>
  </si>
  <si>
    <t>SAUTER VENTES SERVIÇOS E ORGANIZAÇÕES LTDA - ME</t>
  </si>
  <si>
    <t>SAUTER VENTES</t>
  </si>
  <si>
    <t>SB QUIMICASERTÃOZINHO LTDA</t>
  </si>
  <si>
    <t>SB QUIMICA</t>
  </si>
  <si>
    <t>SC CORRENTES E CORREIAS  LTDA - ME</t>
  </si>
  <si>
    <t>SC CORRENTES E CORREIAS LTDA - ME</t>
  </si>
  <si>
    <t xml:space="preserve">SC TECNOLOGIA AGRICOLA LTDA             </t>
  </si>
  <si>
    <t xml:space="preserve">SC TECNOLOGIA       </t>
  </si>
  <si>
    <t>SCALA COM E IND AÇOS TUBOS LAM LTDA.</t>
  </si>
  <si>
    <t>SCALA TUBOS</t>
  </si>
  <si>
    <t>SCANSOURCE BRASIL DISTRIB DE TECNOLOGIAS LTDA</t>
  </si>
  <si>
    <t>SCANSOURCE BRASIL DISTRIBUIDORA DE TECNOLOGIAS LTDA</t>
  </si>
  <si>
    <t>SCANSOURCE BRASIL</t>
  </si>
  <si>
    <t xml:space="preserve">SCHENEIDER ELETRIC BRASIL LTDA          </t>
  </si>
  <si>
    <t xml:space="preserve">SCHENEIDER          </t>
  </si>
  <si>
    <t>SCHNEIDER ELECTRIC BRASIL LTDA.</t>
  </si>
  <si>
    <t>SCHNEIDER ELECTRIC SOFTWARE BRASIL LTDA</t>
  </si>
  <si>
    <t xml:space="preserve">INDUSOFT </t>
  </si>
  <si>
    <t>SD COMERCIO LTDA - ME</t>
  </si>
  <si>
    <t>SD COMERCIO LTDA</t>
  </si>
  <si>
    <t>SD DISTRIB DE CEREAIS TRANSPORT E REPRESENT LTDA ME.</t>
  </si>
  <si>
    <t>SD DISTRIB DE CEREAIS TRANSPORT E REPRES</t>
  </si>
  <si>
    <t>Quixadá</t>
  </si>
  <si>
    <t>SEAL VALVE VÁLVULAS E EQUIPAMENTOS INDUSTRIAIS LTDA</t>
  </si>
  <si>
    <t>SEAL VALE VALVULAS</t>
  </si>
  <si>
    <t>SEAPORT SERVICOS DE APOIO PORTUARIO LTDA</t>
  </si>
  <si>
    <t xml:space="preserve">SEAPORT SERVICOS DE </t>
  </si>
  <si>
    <t xml:space="preserve">SEBASTIANA EUFLOZINA RODRIGUES          </t>
  </si>
  <si>
    <t>SEBASTIANA EUFLOZINA</t>
  </si>
  <si>
    <t>SEBASTIAO ADENILSON DA SILVA</t>
  </si>
  <si>
    <t xml:space="preserve">SEBASTIAO ADENILSON DA SILVA ME         </t>
  </si>
  <si>
    <t xml:space="preserve">SEBASTIAO           </t>
  </si>
  <si>
    <t xml:space="preserve">SEBASTIAO ARAUJO DE LIMA                </t>
  </si>
  <si>
    <t xml:space="preserve">SEBASTIAO ARAUJO    </t>
  </si>
  <si>
    <t>SEBASTIÃO BALBINO DE SOUZA FILHO</t>
  </si>
  <si>
    <t xml:space="preserve">SEBASTIAO BARBOSA DOS SANTOS            </t>
  </si>
  <si>
    <t xml:space="preserve">SEBASTIAO BARBOSA   </t>
  </si>
  <si>
    <t xml:space="preserve">SEBASTIAO BEZERRA DE FONTES FILHO       </t>
  </si>
  <si>
    <t xml:space="preserve">SEBASTIAO BEZERRA   </t>
  </si>
  <si>
    <t>SEBASTIAO CLEMENTINO DA SILVA</t>
  </si>
  <si>
    <t xml:space="preserve">SEBASTIAO DE CASTRO SANTOS              </t>
  </si>
  <si>
    <t xml:space="preserve">SEBASTIAO DE CASTRO </t>
  </si>
  <si>
    <t xml:space="preserve">SEBASTIAO FRANCISCO DO NASCIMENTO       </t>
  </si>
  <si>
    <t xml:space="preserve">SEBASTIAO N. FELIX PINHEIRO             </t>
  </si>
  <si>
    <t>SEBASTIAO TARCIO ARAUJO DANTAS</t>
  </si>
  <si>
    <t>SEBASTIÃO VALDIR TRENTIN - EPP</t>
  </si>
  <si>
    <t>FABRICA DA ENGRENAGEM TRENTIN</t>
  </si>
  <si>
    <t>Mococa</t>
  </si>
  <si>
    <t xml:space="preserve">SEBRAE-SERVICO DE APOIO A MIC E PEQ EMP </t>
  </si>
  <si>
    <t xml:space="preserve">SEBRAE              </t>
  </si>
  <si>
    <t>SECICENDIO COMERCIO DE EQUIPAMENTOS CONTRA</t>
  </si>
  <si>
    <t>SECICENDIO</t>
  </si>
  <si>
    <t>SECRETARIA DA FAZENDA - BAHIA</t>
  </si>
  <si>
    <t>BAHIA SFI GABINETE DO SECRETÁRIO</t>
  </si>
  <si>
    <t>SECRETARIA DA RECEITA ESTADUAL DA PARAÍBA</t>
  </si>
  <si>
    <t>SEFAZ - PB</t>
  </si>
  <si>
    <t>SECRETARIA DA RECEITA FEDERAL</t>
  </si>
  <si>
    <t>RECEITA FEDERAL</t>
  </si>
  <si>
    <t>SECRETARIA DE ESTADO DA SAUDE - SES</t>
  </si>
  <si>
    <t>HEMOCENTRO DA PARAÍBA</t>
  </si>
  <si>
    <t>SECRETARIA DE SAUDE PUBLICA DO ESTADO DO RIO GRANDE DO NORTE</t>
  </si>
  <si>
    <t>SECRETARIDA DE SAUDE - RN</t>
  </si>
  <si>
    <t>SECRETARIA DO ESTADO DA SAUDE - SES</t>
  </si>
  <si>
    <t>SECRETARIA MUNICIPAL DE MOBILIDADE URBANA -RN</t>
  </si>
  <si>
    <t>STTU</t>
  </si>
  <si>
    <t>SÉCULO TRANSPORTES TERCEIRIZADO LTDA</t>
  </si>
  <si>
    <t>SÉCULO TRANSPORTES TERCEIRIZADO LTDA.</t>
  </si>
  <si>
    <t>SECURISOFT DO BRASIL - EIRELI</t>
  </si>
  <si>
    <t>SECURISOFT DO BRASIL</t>
  </si>
  <si>
    <t>SEFAZ - PE SECRETARIA DA FAZENDA ESTADO PERNANBUCO</t>
  </si>
  <si>
    <t>SEFAZ PE</t>
  </si>
  <si>
    <t>SEFAZ - RN SECRETARIA DE ESTADO DE TRIBUTAÇÃO - RN</t>
  </si>
  <si>
    <t>SEFAZ - RN SECRETARIA DE ESTADO DE TRIBUTAÇÃO GAB.S</t>
  </si>
  <si>
    <t>SEFAZ - RS SECRETARIA DA FAZENDA DO RIO GRANDE DO SUL</t>
  </si>
  <si>
    <t>SEFAZ</t>
  </si>
  <si>
    <t>SEG SUPORTE ESPECIALIZADO DE ENGENHARIA LTDA-EPP</t>
  </si>
  <si>
    <t>SEG SUPORTE ESPECIALIZADO</t>
  </si>
  <si>
    <t>SEGFORTE COMERCIO DE EQUIPAMENTOS DE PROTEÇÃO INDIVIDUAL LTDA - ME</t>
  </si>
  <si>
    <t>SEGFORTE</t>
  </si>
  <si>
    <t xml:space="preserve">SEGUNA INDUSTRIA E COMERCIO LTDA        </t>
  </si>
  <si>
    <t xml:space="preserve">SEGUNA              </t>
  </si>
  <si>
    <t>SEGURA COMÉRCIO DE EQUIPAMENTO DE PROTEÇÃO LTDA-ME</t>
  </si>
  <si>
    <t>NEXUS E.P.I.</t>
  </si>
  <si>
    <t>SEGURADORA LIDER DO CONSORCIO DO SEGURO DPVAT S/A</t>
  </si>
  <si>
    <t>NÃO TEM</t>
  </si>
  <si>
    <t>SEIKI IND.COM.ECONFECÇÕES LTDA</t>
  </si>
  <si>
    <t>SEIKI</t>
  </si>
  <si>
    <t>SELLETA UNIFORMES PROFISSIONAIS LTDA</t>
  </si>
  <si>
    <t>SELLETA UNIFORMES</t>
  </si>
  <si>
    <t>SELL-PARTS COM. IMP. EXP. LTDA</t>
  </si>
  <si>
    <t>SELL-PARTS</t>
  </si>
  <si>
    <t>SELLUX INDUSTRIA E DISTRIBUIDORA DE MATERIAIS ELÉTRICOS EIRELI</t>
  </si>
  <si>
    <t>SELLUX INDUSTRIA</t>
  </si>
  <si>
    <t>SELMA SANTOS DA SILVA EIRELI ME</t>
  </si>
  <si>
    <t>SELMO DA ROCHA SILVA ME</t>
  </si>
  <si>
    <t>KECER FARDAMENTOS</t>
  </si>
  <si>
    <t>SELOFIX LACRES LTDA</t>
  </si>
  <si>
    <t>SELOFIX</t>
  </si>
  <si>
    <t>SELOFORTE LACRES DE SEGURANÇA EIRELI</t>
  </si>
  <si>
    <t>SELOFORTE</t>
  </si>
  <si>
    <t>062.073.563-0045</t>
  </si>
  <si>
    <t>SEMEAR - COMERCIO E REPRESENTACOES LTDA</t>
  </si>
  <si>
    <t>SEMEAR - COMERCIO E REPRESENTAÇÕES LTDA</t>
  </si>
  <si>
    <t>SEMEAR - COMERCIO</t>
  </si>
  <si>
    <t>SEMEAR COMERCIO E REPRESENTAÇÃOES LTDA</t>
  </si>
  <si>
    <t>SEMEAR COMERCIO</t>
  </si>
  <si>
    <t>SEMERE SERV. MECANICOS E ENGRENAGENS LTD</t>
  </si>
  <si>
    <t xml:space="preserve">SEMERE              </t>
  </si>
  <si>
    <t xml:space="preserve">SEMINARIO ARQUIDIOCESANO DA PARAIBA     </t>
  </si>
  <si>
    <t>SEMINARIO ARQUIDIOCE</t>
  </si>
  <si>
    <t>SEMINARIO DIOCESANO SÃO JOSE - BOM PASTOR</t>
  </si>
  <si>
    <t>SEMINARIO DIOCESANO SÃO JOSE - BOM PASTO</t>
  </si>
  <si>
    <t>SEMOB-SUPERINTENDÊNCIA EXEC.DE MOBILIDADE URBANA DE JOÃO PESSOA PB</t>
  </si>
  <si>
    <t>SEMOB</t>
  </si>
  <si>
    <t>SEMPRE BOX COMERCIO DE VIDROS E ALUMINIO LTDA-ME</t>
  </si>
  <si>
    <t>SEMPRE BOX COMERCIO DE VIDROS A ALUMINIO</t>
  </si>
  <si>
    <t xml:space="preserve">SEMPRE LIDER SUPERMERCADO LTDA          </t>
  </si>
  <si>
    <t xml:space="preserve">SEMPRE LIDER        </t>
  </si>
  <si>
    <t>SEMPREBOMSUPERMERCADO LTDA</t>
  </si>
  <si>
    <t>SENAI - DEPARTAMENTO REGIONAL DA PARAIBA</t>
  </si>
  <si>
    <t>CEP ODILON RIBEIRO COUTINHO</t>
  </si>
  <si>
    <t xml:space="preserve">SENAI SERVICOS NACIONAL DE APRENDIZAGEM </t>
  </si>
  <si>
    <t xml:space="preserve">SENAI               </t>
  </si>
  <si>
    <t>SENAI-SERVIÇO NACIONAL DE APRENDIZAGEM INDUSTRIAL</t>
  </si>
  <si>
    <t>SENAI</t>
  </si>
  <si>
    <t>SENAT SERVICONACIONAL DE APENDIZAGEM DO TRANSPORTE</t>
  </si>
  <si>
    <t xml:space="preserve">SENAT SERVICONACIONAL DE APENDIZAGEM DO </t>
  </si>
  <si>
    <t>SENDAS DISTRIBUIDORA S.A</t>
  </si>
  <si>
    <t>ASSAI</t>
  </si>
  <si>
    <t>SENDAS DISTRIBUIDORA S/A</t>
  </si>
  <si>
    <t>SENNER IND. E DIST. DE MATERIAIS ELÉTRICOS LTDA.</t>
  </si>
  <si>
    <t>SENNER</t>
  </si>
  <si>
    <t xml:space="preserve">SEQUENCE INFORMATICA LTDA EPP           </t>
  </si>
  <si>
    <t>SEQUENCE INFORMATICA</t>
  </si>
  <si>
    <t>SERASA S/A</t>
  </si>
  <si>
    <t xml:space="preserve">SERASA S/A                              </t>
  </si>
  <si>
    <t xml:space="preserve">SERASA              </t>
  </si>
  <si>
    <t>SERCAL ROCHA SERVIÇOS DE INSTALAÇÃO DE MAQUINAS E EQUP. IND. LTDA</t>
  </si>
  <si>
    <t>SERCAL ROCHA SERVIÇOS</t>
  </si>
  <si>
    <t>SERCOL- SEVICOS E CONTRUCOES LTDA ME</t>
  </si>
  <si>
    <t>SERFLEX COM. E SERV DE EQUIP IND LTDA</t>
  </si>
  <si>
    <t>SERFLEX</t>
  </si>
  <si>
    <t xml:space="preserve">SERGIO ALVES DA LUZ ME                  </t>
  </si>
  <si>
    <t xml:space="preserve">SERGIO ALVES        </t>
  </si>
  <si>
    <t>SERGIO ANTONIO DE OLIVEIRA</t>
  </si>
  <si>
    <t>SERGIO ANTONIO DE OLIVEIRA LTDA</t>
  </si>
  <si>
    <t>SERGIO JOSE RAMOS DOS SANTOS</t>
  </si>
  <si>
    <t>SERGIO LUIZ GALDENCIO FERREIRA-ME</t>
  </si>
  <si>
    <t>SERGIO PEDRO DE BRITO FILHO</t>
  </si>
  <si>
    <t xml:space="preserve">SERGIO VICENTE DA COSTA                 </t>
  </si>
  <si>
    <t>SERGIO VICENTE DA CO</t>
  </si>
  <si>
    <t>SERIDO ATACADO LTDA</t>
  </si>
  <si>
    <t>SERIDO ATACADO</t>
  </si>
  <si>
    <t>SERIDO COMERCIAL LTDA</t>
  </si>
  <si>
    <t>SUPERMERCADO SERIDO</t>
  </si>
  <si>
    <t>SER-INVEST INVESTIMENTOS E EMPREENDIMENTOS IMOBILI</t>
  </si>
  <si>
    <t>SER-INVEST</t>
  </si>
  <si>
    <t>SERPOS SERVIÇOS PÓSTUMOS LTDA</t>
  </si>
  <si>
    <t>SERPRO - SERVIÇO FEDERAL DE PROCESSAMENTO DE DADOS</t>
  </si>
  <si>
    <t>SERPRO REGIONAL BRASILIA</t>
  </si>
  <si>
    <t>SERQUIP TRATAMENTO DE RESIDUOS PB LTDA</t>
  </si>
  <si>
    <t>SERQUIP</t>
  </si>
  <si>
    <t>SERRANA EQUIPAMENTOS AGRICOLAS LTDA</t>
  </si>
  <si>
    <t xml:space="preserve">SERROTE BRANCO AGROINDUSTRIAL LTDA      </t>
  </si>
  <si>
    <t xml:space="preserve">SERROTE             </t>
  </si>
  <si>
    <t>SERT MUNCK COMERCIO, LOCAÇÃO E TRANSPORTE EIRELI</t>
  </si>
  <si>
    <t>SERT MUCK COMERCIO</t>
  </si>
  <si>
    <t xml:space="preserve">SERTAO VALIMIL LTDA                     </t>
  </si>
  <si>
    <t xml:space="preserve">SERTAO              </t>
  </si>
  <si>
    <t>Custódia</t>
  </si>
  <si>
    <t>SERTEX SERVIÇOS TEXTEIS E SERIGRAFIA</t>
  </si>
  <si>
    <t>SERTEX</t>
  </si>
  <si>
    <t>SERTRAZA TRANSPORTES LTDA</t>
  </si>
  <si>
    <t>SERTEZA TRANSPORTES</t>
  </si>
  <si>
    <t>SERTUBOS COM. IMP. EXT. LTDA</t>
  </si>
  <si>
    <t>SERV NOT E REG MAMANGUAPE SILVA RAMOS</t>
  </si>
  <si>
    <t>SERVEQ IND. E COM. DE E.P.I. LTDA</t>
  </si>
  <si>
    <t>SERVEQ</t>
  </si>
  <si>
    <t>SERVEX LOGISTICA LTDA - ME</t>
  </si>
  <si>
    <t>SERVEX LOGISTICA</t>
  </si>
  <si>
    <t>SERVICE EQUIPAMENTOS INDUSTRIAIS E AUTOMACAO LTDA</t>
  </si>
  <si>
    <t>SERVIÇO NACIONAL DE APRENDIZAGEM INDUSTRIAL - SENAI</t>
  </si>
  <si>
    <t>CITI - SENAI</t>
  </si>
  <si>
    <t>SERVIÇO REFORMAS E MANUTENÇÃO DE EMPILHADEIRAS EM GERAL EIR</t>
  </si>
  <si>
    <t>NIGRO EMPILHADEIRA</t>
  </si>
  <si>
    <t>SERVIÇO SOCIAL DA INDUSTRIA - SESI</t>
  </si>
  <si>
    <t>SESI</t>
  </si>
  <si>
    <t>SERVIÇO SOCIAL SESI</t>
  </si>
  <si>
    <t xml:space="preserve">SERVICO SOCIAL EDUCACIONAL SANTA SOFIA  </t>
  </si>
  <si>
    <t xml:space="preserve">SANTA SOFIA         </t>
  </si>
  <si>
    <t>SERVICOS DE ASSISTENCIA TECNICA E CAPACITACAO DE CURSOS BELARMINO E BRITO LTDA</t>
  </si>
  <si>
    <t>SERVICOS DE ASSISTENCIA TECNICA E CAPACITACAO DE CURSOS BELA</t>
  </si>
  <si>
    <t xml:space="preserve">SERVINDUSTRIA LTDA                      </t>
  </si>
  <si>
    <t>SERVINDUSTRIA</t>
  </si>
  <si>
    <t xml:space="preserve">SERVITEL EQUIP. ELETRICOS E ELETRONICOS </t>
  </si>
  <si>
    <t xml:space="preserve">SERVITEL            </t>
  </si>
  <si>
    <t>SERVOPESA - SERVIÇOS TÉCNICOS EM MÁQUINAS PESADAS LTDA</t>
  </si>
  <si>
    <t>SERVOPESA</t>
  </si>
  <si>
    <t>SERVOPESA SERVICOS E COMERCIO DE PECAS MAQUINAS PESADAS LTDA EPP</t>
  </si>
  <si>
    <t>SERVPROL SERVIÇO E COMERCIO DE PRODUTOS MEDICOS LTDA-ME</t>
  </si>
  <si>
    <t>SERPROL</t>
  </si>
  <si>
    <t>SESC SERVICO SOCIAL DO COMERCIO - PB</t>
  </si>
  <si>
    <t>SESC</t>
  </si>
  <si>
    <t>SESI - SERVIÇO SOCIAL DA INDUSTRIA - CAT - ANA ELIZABETH LUNDGREN</t>
  </si>
  <si>
    <t xml:space="preserve">SESI SERVICOS SOCIAL DA INDUSTRIA       </t>
  </si>
  <si>
    <t xml:space="preserve">SESI                </t>
  </si>
  <si>
    <t xml:space="preserve">SESSO ROLAMENTOS LTDA                   </t>
  </si>
  <si>
    <t xml:space="preserve">SESSO ROLAMENTOS    </t>
  </si>
  <si>
    <t>SETE CORES COMERCIO DE TINTAS LTDA</t>
  </si>
  <si>
    <t>SETE CORES TINTAS AUTOMOTIVAS</t>
  </si>
  <si>
    <t>SETE SEG. COM. CONFECÇÃO MAT. SEG. LTDA</t>
  </si>
  <si>
    <t>SETE SEG</t>
  </si>
  <si>
    <t xml:space="preserve">SETOR RURAL TECNOLOGIA &amp; DISTRIB. LTDA  </t>
  </si>
  <si>
    <t xml:space="preserve">SETOR RURAL         </t>
  </si>
  <si>
    <t>SETORIAL IRRIGAÇÃO COMERCIAL EIRELI</t>
  </si>
  <si>
    <t xml:space="preserve">SETORIAL IRRIGACAO COMERCIAL LTDA       </t>
  </si>
  <si>
    <t>SETORIAL IRRIGACAO C</t>
  </si>
  <si>
    <t>SETRA COMERCIO DE EQUIAMENTOS DE SEGURANÇA LTDA EPP</t>
  </si>
  <si>
    <t>SETRA SEGURANÇA</t>
  </si>
  <si>
    <t>SETTA COMBUSTIVEIS S/A</t>
  </si>
  <si>
    <t xml:space="preserve">SETTA COMBUSTIVEIS S.A.                 </t>
  </si>
  <si>
    <t xml:space="preserve">SETTA COMB. PE      </t>
  </si>
  <si>
    <t xml:space="preserve">SETTA COMBUSTIVEIS S/A                  </t>
  </si>
  <si>
    <t xml:space="preserve">SETTA COMB. PB      </t>
  </si>
  <si>
    <t>SETTEN INDUSTRIA E COMERCIO LTDA</t>
  </si>
  <si>
    <t>SETTEN SISTEMAS PARA TRANSPORTE DE CARGA</t>
  </si>
  <si>
    <t xml:space="preserve">SETTIMO TUBO                            </t>
  </si>
  <si>
    <t xml:space="preserve">SETTIMO TUBO        </t>
  </si>
  <si>
    <t>SEU DOTO CLINICA MEDICA LTDA - ME</t>
  </si>
  <si>
    <t>SEU DOTÔ</t>
  </si>
  <si>
    <t xml:space="preserve">SEVERINA ARAUJO DA SILVA                </t>
  </si>
  <si>
    <t xml:space="preserve">SEVERINA ARAUJO     </t>
  </si>
  <si>
    <t xml:space="preserve">SEVERINA BEZERRA CAMILO                 </t>
  </si>
  <si>
    <t xml:space="preserve">SEVERINA            </t>
  </si>
  <si>
    <t xml:space="preserve">SEVERINA BEZERRA PEREIRA                </t>
  </si>
  <si>
    <t>SEVERINA CACIA RODRIGUES DE PAIVA</t>
  </si>
  <si>
    <t>SEVERINA CRECENCIO</t>
  </si>
  <si>
    <t xml:space="preserve">SEVERINA DE AQUINO COSTA FERNANDES EPP  </t>
  </si>
  <si>
    <t xml:space="preserve">TOSCANO FERRAGENS   </t>
  </si>
  <si>
    <t xml:space="preserve">16.100.933-6      </t>
  </si>
  <si>
    <t>SEVERINA DE SOUZA OLIVEIRA MARTINS</t>
  </si>
  <si>
    <t>SEVERINA DE SOUZA OLIVEIRA</t>
  </si>
  <si>
    <t>SEVERINA F DOS SANTOS - ME.</t>
  </si>
  <si>
    <t xml:space="preserve">SEVERINA JULIA MARTINS SILVA            </t>
  </si>
  <si>
    <t>SEVERINA MARIA DA SILVA</t>
  </si>
  <si>
    <t>SEVERINA MARIA DA SILVA DOMINGOS</t>
  </si>
  <si>
    <t>SEVERINA MARIA DA SILVA MERCEARIA</t>
  </si>
  <si>
    <t xml:space="preserve">SEVERINA OLINDINA DE ARAUJO             </t>
  </si>
  <si>
    <t>SEVERINA PAULO LEITE - ME</t>
  </si>
  <si>
    <t xml:space="preserve">SEVERINA RAMOS ARAUJO DOS SANTOS        </t>
  </si>
  <si>
    <t xml:space="preserve">SEVERINA RAMOS      </t>
  </si>
  <si>
    <t>SEVERINO ALISON SILVA DE SOUZA - ME</t>
  </si>
  <si>
    <t>SEVERINO ALISON</t>
  </si>
  <si>
    <t>SEVERINO ALVES DA NOBREGA</t>
  </si>
  <si>
    <t>SEVERINO ALVES DE ARAUJO</t>
  </si>
  <si>
    <t xml:space="preserve">SEVERINO ARGEMIRO DA SILVA              </t>
  </si>
  <si>
    <t xml:space="preserve">SEVERINO ARGEMIRO   </t>
  </si>
  <si>
    <t xml:space="preserve">SEVERINO AUGUSTO DA SILVA - ME          </t>
  </si>
  <si>
    <t xml:space="preserve">SEVERINO AUGUSTO    </t>
  </si>
  <si>
    <t xml:space="preserve">SEVERINO BARBOSA MONTEIRO               </t>
  </si>
  <si>
    <t xml:space="preserve">SEVERINO            </t>
  </si>
  <si>
    <t xml:space="preserve">SEVERINO BELARMINO DA SILVA             </t>
  </si>
  <si>
    <t xml:space="preserve">SEVERINO BELARMINO  </t>
  </si>
  <si>
    <t>SEVERINO BELO -CORTE</t>
  </si>
  <si>
    <t xml:space="preserve">SEVERINO BENTO BATISTA SOBRINHO         </t>
  </si>
  <si>
    <t xml:space="preserve">SEVERINO BENTO      </t>
  </si>
  <si>
    <t xml:space="preserve">SEVERINO BEZERRA DE OLIVEIRA            </t>
  </si>
  <si>
    <t xml:space="preserve">SEVERINO BEZERRA    </t>
  </si>
  <si>
    <t xml:space="preserve">SEVERINO CLEMENTINO DE LIMA             </t>
  </si>
  <si>
    <t>SEVERO CLEM. DE LIMA</t>
  </si>
  <si>
    <t>SEVERINO DA SILVA FERREIRA ME</t>
  </si>
  <si>
    <t xml:space="preserve">SEVERINO DE AZEVEDO BEZERRA             </t>
  </si>
  <si>
    <t xml:space="preserve">SEVERINO DE AZEVEDO </t>
  </si>
  <si>
    <t xml:space="preserve">SEVERINO DE LIMA BEZERRA                </t>
  </si>
  <si>
    <t xml:space="preserve">SEVERINO DE LIMA    </t>
  </si>
  <si>
    <t xml:space="preserve">SEVERINO DIAS DE SOUSA FILHO            </t>
  </si>
  <si>
    <t xml:space="preserve">DIAS ELETRICIDADE   </t>
  </si>
  <si>
    <t xml:space="preserve">SEVERINO DO RAMO DA SILVA LIMA          </t>
  </si>
  <si>
    <t xml:space="preserve">SEVERINO DO RAMO DA </t>
  </si>
  <si>
    <t xml:space="preserve">16.195.696-3      </t>
  </si>
  <si>
    <t>SEVERINO DO RAMO DE SOUZA LIMA</t>
  </si>
  <si>
    <t xml:space="preserve">SEVERINO DO RAMO HENRIQUE DA SILVA      </t>
  </si>
  <si>
    <t>SEVERINO DO RAMO HEN</t>
  </si>
  <si>
    <t xml:space="preserve">16.138.852-3      </t>
  </si>
  <si>
    <t>SEVERINO DO RAMO MARTINIANO GUILHERME-ME</t>
  </si>
  <si>
    <t>SEVERINO DO RAMO M. GUILHERME-ME</t>
  </si>
  <si>
    <t>SEVERINO DO RAMOS CARVALHO DOS SANTOS</t>
  </si>
  <si>
    <t>SEVERINO DOS RAMOS DE SOUZA</t>
  </si>
  <si>
    <t>SEVERINO DOS SANTOS SILVA</t>
  </si>
  <si>
    <t>16.306.700-7</t>
  </si>
  <si>
    <t>SEVERINO DOS SANTOS SILVA ME</t>
  </si>
  <si>
    <t>SEVERINO FELIX DA SILVA</t>
  </si>
  <si>
    <t>SEVERINO FELIX</t>
  </si>
  <si>
    <t xml:space="preserve">SEVERINO FERREIRA  RAMOS                </t>
  </si>
  <si>
    <t xml:space="preserve">SEVERINO RAMOS      </t>
  </si>
  <si>
    <t xml:space="preserve">SEVERINO FERREIRA DA SILVA MERCEARIA - ME         </t>
  </si>
  <si>
    <t>SEVERINO FERREIRA DA SILVA MERCEARIA - M</t>
  </si>
  <si>
    <t>SEVERINO FLOR DE SOUZA</t>
  </si>
  <si>
    <t xml:space="preserve">SEVERINO FLOR SANTOS                    </t>
  </si>
  <si>
    <t xml:space="preserve">SEVERINO FLOR       </t>
  </si>
  <si>
    <t>SEVERINO FRANCISCO DA SILVA</t>
  </si>
  <si>
    <t xml:space="preserve">SEVERINO FRANCISCO DA SILVA             </t>
  </si>
  <si>
    <t xml:space="preserve">SEVERINO FRANCISCO  </t>
  </si>
  <si>
    <t>SEVERINO FRANCISCO GOMES DA SILVA</t>
  </si>
  <si>
    <t>SEVERINO FREIRES CAMELO EPP</t>
  </si>
  <si>
    <t>SEVERINO GENUINO</t>
  </si>
  <si>
    <t>SEVERINO GONCALO</t>
  </si>
  <si>
    <t>SEVERINO ISIDIO DOS SANTOS</t>
  </si>
  <si>
    <t xml:space="preserve">SEVERINO JOAO DE ALMEIDA FILHO          </t>
  </si>
  <si>
    <t>SEVERINO JOAO DE ALM</t>
  </si>
  <si>
    <t xml:space="preserve">SEVERINO JOSE DE SOUZA                  </t>
  </si>
  <si>
    <t xml:space="preserve">SEVERINO J DE SOUZA </t>
  </si>
  <si>
    <t xml:space="preserve">16.139.750-6      </t>
  </si>
  <si>
    <t>SEVERINO LEANDRO DOS SANTOS</t>
  </si>
  <si>
    <t>LEANDRO AUTO PEÇAS</t>
  </si>
  <si>
    <t>SEVERINO LUIZ DOS SANTOS</t>
  </si>
  <si>
    <t>SEVERINO MANOEL DA SILVA HORTIFRUTIGRANG</t>
  </si>
  <si>
    <t>SEVERINO MANOEL DA S</t>
  </si>
  <si>
    <t>SEVERINO MANOEL-CORTE 152</t>
  </si>
  <si>
    <t>SEVERINO MARCOLINO-131 LAMBAIO</t>
  </si>
  <si>
    <t>SEVERINO MARINHO DOS SANTOS</t>
  </si>
  <si>
    <t>CASA SÃO SEVERINO</t>
  </si>
  <si>
    <t>SEVERINO MARINHO DOS SANTOS JUNIOR - ME</t>
  </si>
  <si>
    <t>SEVERINO MARINHO</t>
  </si>
  <si>
    <t xml:space="preserve">SEVERINO MARTINS DA SILVA </t>
  </si>
  <si>
    <t xml:space="preserve">SEVERINO PEDRO VENCESLAU - ME           </t>
  </si>
  <si>
    <t xml:space="preserve">SPV VIDROS          </t>
  </si>
  <si>
    <t>SEVERINO RAMOS CAVALCANTI - ME</t>
  </si>
  <si>
    <t xml:space="preserve">SEVERINO RAMOS DA SILVA                 </t>
  </si>
  <si>
    <t xml:space="preserve">SEVERINO RAMOS DE ARAUJO                </t>
  </si>
  <si>
    <t xml:space="preserve">SEVERINOS RAMOS     </t>
  </si>
  <si>
    <t xml:space="preserve">SEVERINO RAMOS DE ARAUJO DA SILVA       </t>
  </si>
  <si>
    <t>SEVERINO RAMOS DE AR</t>
  </si>
  <si>
    <t xml:space="preserve">SEVERINO RAMOS DE LIMA PADARIA          </t>
  </si>
  <si>
    <t xml:space="preserve">SEVERINO RAMOS DE   </t>
  </si>
  <si>
    <t>SEVERINO RAMOS DE OLIVEIRA GOMES</t>
  </si>
  <si>
    <t>NINO MOTOS</t>
  </si>
  <si>
    <t>SEVERINO RAMOS FERREIRA DA SILVA</t>
  </si>
  <si>
    <t>SEVERINO RAMOS VIEIRA</t>
  </si>
  <si>
    <t>SEVERINO ROBERTO MAIA DE MIRANDA</t>
  </si>
  <si>
    <t>SEVERINO RODRIGUES DE ARAUJO MERCEARIA</t>
  </si>
  <si>
    <t xml:space="preserve">SEVERINO RODRIGUES DE MELO              </t>
  </si>
  <si>
    <t>SEVERINO RODRIGUES D</t>
  </si>
  <si>
    <t xml:space="preserve">SEVERINO ROMILDO DOS SANTOS SILVA FILHO </t>
  </si>
  <si>
    <t xml:space="preserve">SEVERINO ROMILDO S. SILVA               </t>
  </si>
  <si>
    <t xml:space="preserve">SEVERINO ROMILDO S. </t>
  </si>
  <si>
    <t>SEVERINO SEBASTIA -CORTE</t>
  </si>
  <si>
    <t>SEVERINO SEBASTIAO-PLANTIO-CORTE-COBERTA</t>
  </si>
  <si>
    <t>SEVERINO SILVIO-CORTE</t>
  </si>
  <si>
    <t>SEVERINO SOARES COSTA</t>
  </si>
  <si>
    <t xml:space="preserve">SEVERINO VICENTE DA SILVA DUARTE        </t>
  </si>
  <si>
    <t xml:space="preserve">RAMOS DIESEL        </t>
  </si>
  <si>
    <t xml:space="preserve">16.049.474-5      </t>
  </si>
  <si>
    <t xml:space="preserve">SEVERINO VICTOR DA SILVA                </t>
  </si>
  <si>
    <t xml:space="preserve">SEVERINO VICTOR     </t>
  </si>
  <si>
    <t xml:space="preserve">SEVILHA PECAS PARA TRATORES LTDA        </t>
  </si>
  <si>
    <t xml:space="preserve">SEVILHA             </t>
  </si>
  <si>
    <t xml:space="preserve">11.309.817.611-2  </t>
  </si>
  <si>
    <t>SEW EURODRIVE BRASIL LTDA</t>
  </si>
  <si>
    <t>SEW EURODRIVE BRASIL</t>
  </si>
  <si>
    <t>SEW EURODRIVE BRASIL LTDA.</t>
  </si>
  <si>
    <t>SEW EURODRIVE</t>
  </si>
  <si>
    <t>SEYCONEL AUTOMAÇÃO INDUSTRIAL LTDA</t>
  </si>
  <si>
    <t>SEYCONEL</t>
  </si>
  <si>
    <t>Colombo</t>
  </si>
  <si>
    <t>SEYCONEL AUTOMAÇÃO INDUSTRIAL LTDA.</t>
  </si>
  <si>
    <t>SEYCONEL AUTOMAÇÃO</t>
  </si>
  <si>
    <t>SG MORENO RADIO COMUNICAÇAO LTDA</t>
  </si>
  <si>
    <t>SGS DO BRASIL LTDA</t>
  </si>
  <si>
    <t>SGS ICS CERTIFICADORA LTDA</t>
  </si>
  <si>
    <t>SGS ICS CERTIFICADORA</t>
  </si>
  <si>
    <t>SH HIDRAULICA  ND. E COM. IMP. EXP. LTDA</t>
  </si>
  <si>
    <t>SH HIDRÁULIDA</t>
  </si>
  <si>
    <t>SHALON REPRESENTAÇÕES EIRELI</t>
  </si>
  <si>
    <t>VERACCI REVESTIMENTOS</t>
  </si>
  <si>
    <t>SHC COMERCIO VAREJISTA DE MATERIAL DE LIMPEZA LTDA ME</t>
  </si>
  <si>
    <t>SHC COMERCIO VAREJISTA</t>
  </si>
  <si>
    <t>SHEKINAH COMERCIO DE COMBUSTIVEIS E LUBRIFICANTES EIRELI</t>
  </si>
  <si>
    <t xml:space="preserve">SHELL BRASIL PETROLEO LTDA              </t>
  </si>
  <si>
    <t xml:space="preserve">SHELL               </t>
  </si>
  <si>
    <t xml:space="preserve">04.099.133-4      </t>
  </si>
  <si>
    <t>SHIGA CONFECÇÕES LTDA</t>
  </si>
  <si>
    <t>SHINIKO - IZZA DO BRASIL PEÇAS AUTOMOTIVAS LTDA</t>
  </si>
  <si>
    <t>SHINIKO - IZZA</t>
  </si>
  <si>
    <t>SHIPEL EQUIPAMENTOS ELETRICOS -LT</t>
  </si>
  <si>
    <t>SHIRLEY OLIVEIRA ABREU DE SOUZA - ME</t>
  </si>
  <si>
    <t>SHL SERVIÇOS DE HOSPEDAGENS LTDA</t>
  </si>
  <si>
    <t>SHM IMP E EXP LTDA</t>
  </si>
  <si>
    <t>KROPNEUS</t>
  </si>
  <si>
    <t>SHOP GRUPO S.A</t>
  </si>
  <si>
    <t>SHOPPING DO PAO LTDA</t>
  </si>
  <si>
    <t>SIBAROLL INDUSTRIA E COMERCIO DE ROLETES E COMPONENTES LTDA</t>
  </si>
  <si>
    <t>Taboão da Serra</t>
  </si>
  <si>
    <t>SICK SOLUÇÃO EM SENSORES LTDA</t>
  </si>
  <si>
    <t xml:space="preserve">SICK </t>
  </si>
  <si>
    <t>635.663.118-113</t>
  </si>
  <si>
    <t>SIDERAÇO S/A</t>
  </si>
  <si>
    <t>SIDEROS CONSULTORIA E REPRESENTAÇÕES LTDA.</t>
  </si>
  <si>
    <t xml:space="preserve">SIDEROS </t>
  </si>
  <si>
    <t>SIDERPLAST INDUSTRIA E COMERCIO LTDA</t>
  </si>
  <si>
    <t>SIDERPLAST</t>
  </si>
  <si>
    <t>SIDNEY ALBUQUERQUE DA SILVA ME</t>
  </si>
  <si>
    <t xml:space="preserve">SIDNEY ALBUQUERQUE DA SILVA ME </t>
  </si>
  <si>
    <t>SIDNEY C DORE INDUST. DE REFRIGERANTES L</t>
  </si>
  <si>
    <t xml:space="preserve">DORE                </t>
  </si>
  <si>
    <t>SIDORE INDUSTRIA E COMERCIO DE REFRIGERANTES E AGUAS MINERAIS LTDA</t>
  </si>
  <si>
    <t>SIDORE INDUSTRIA E COMERCIO DE REFRIGERA</t>
  </si>
  <si>
    <t>SIERRA ATACAREJO LTDA</t>
  </si>
  <si>
    <t xml:space="preserve">SIGAWARE GESTAO E TECNOLOGIA LTDA       </t>
  </si>
  <si>
    <t xml:space="preserve">SIGAWARE            </t>
  </si>
  <si>
    <t>SIGMA TRANSPORTES LTDA</t>
  </si>
  <si>
    <t>SIGMA-ALDRICH BRASIL LTDA</t>
  </si>
  <si>
    <t>SIGMA</t>
  </si>
  <si>
    <t>SIL SOLUÇÕES EM LUBRIFICAÇÃO</t>
  </si>
  <si>
    <t>SILENE DE SOUZA LIMA</t>
  </si>
  <si>
    <t>REBOQUE GUARABIRENSE</t>
  </si>
  <si>
    <t>SILTON OXIGENIO IND E MEDICINAL LTDA</t>
  </si>
  <si>
    <t>SILTON OXIGENIO</t>
  </si>
  <si>
    <t xml:space="preserve">SILTON OXIGENIO INDUS.E MEDICINAL LTDA  </t>
  </si>
  <si>
    <t xml:space="preserve">SILTON              </t>
  </si>
  <si>
    <t xml:space="preserve">SILVA &amp; LOPES LTDA                      </t>
  </si>
  <si>
    <t xml:space="preserve">SILVA &amp; LOPES LTDA  </t>
  </si>
  <si>
    <t>SILVA ROCHA COMERCIO DE ALIMENTOS LTDA</t>
  </si>
  <si>
    <t>SILVA ROCHA</t>
  </si>
  <si>
    <t>SILVA SILVA E SANTOS LTDA</t>
  </si>
  <si>
    <t xml:space="preserve">SILVAN ARAUJO                           </t>
  </si>
  <si>
    <t xml:space="preserve">SILVAN              </t>
  </si>
  <si>
    <t>SILVANA F DO NASCIMENTO</t>
  </si>
  <si>
    <t xml:space="preserve">SILVANA GOMES DE OLIVEIRA               </t>
  </si>
  <si>
    <t xml:space="preserve">SILVANA             </t>
  </si>
  <si>
    <t xml:space="preserve">SILVANA LIGIA MACHADO DE ARAUJO         </t>
  </si>
  <si>
    <t>SILVANA LIGIA MACHDO</t>
  </si>
  <si>
    <t>SILVANA MARIA DE OLIVEIRA</t>
  </si>
  <si>
    <t>SILVANA MARIA</t>
  </si>
  <si>
    <t>Feira Nova</t>
  </si>
  <si>
    <t xml:space="preserve">SILVANDO PEREIRA DO NASCIMENTO          </t>
  </si>
  <si>
    <t xml:space="preserve">SILVANDO            </t>
  </si>
  <si>
    <t>SILVANEIDE BATISTA GALDINO</t>
  </si>
  <si>
    <t>SILVANIA COSTA PEREIRA DE MORAIS</t>
  </si>
  <si>
    <t>PREVENCAR</t>
  </si>
  <si>
    <t>SILVANIA SABINO DOS SANTOS MOTORES</t>
  </si>
  <si>
    <t>SILVANIRIA MARCIA DUARTE BEZERRA</t>
  </si>
  <si>
    <t>SILVANO JOAO DA SILVA</t>
  </si>
  <si>
    <t xml:space="preserve">SILVATEAM MARK PRODUTOS QUIMICOS LTDA   </t>
  </si>
  <si>
    <t xml:space="preserve">SILVATEAM           </t>
  </si>
  <si>
    <t>Estância Velha</t>
  </si>
  <si>
    <t xml:space="preserve">SILVIA KATIA CAVALCANTE DE ANDRADE      </t>
  </si>
  <si>
    <t xml:space="preserve">SILVIA KATIA        </t>
  </si>
  <si>
    <t>SILVIA MARIA MEDEIROS DE MORAIS SACO</t>
  </si>
  <si>
    <t>SILVIA MARIA VELLOSO BORGES EIBEIRO EIRELLI0-ME</t>
  </si>
  <si>
    <t>SILVIA MARIA VELLOSO BORGES EIBEIRO</t>
  </si>
  <si>
    <t>SILVIA RODRIGUES DA SILVA MATERIAL DE CONSTRUÇÃO -ME</t>
  </si>
  <si>
    <t>FRANSERV - SILVIA RODRIGUES DA SILVA MAT</t>
  </si>
  <si>
    <t>SILVIO FIDELIS DA SILVA</t>
  </si>
  <si>
    <t>SILVIO ROMERO CUNHA D ASSUNCAO 01976458447</t>
  </si>
  <si>
    <t xml:space="preserve">SILVIO SEVERINO DE SOUZA                </t>
  </si>
  <si>
    <t>SILVIO SEVERINO DE S</t>
  </si>
  <si>
    <t xml:space="preserve">16.178.012-1      </t>
  </si>
  <si>
    <t>SIMAO BARBOSA ALVES - ME</t>
  </si>
  <si>
    <t>SIMISA-SIMIONI METALURGICA LTDA</t>
  </si>
  <si>
    <t>SIMOES DE ANDRADE &amp; CIA LTDA</t>
  </si>
  <si>
    <t xml:space="preserve">SIMONE ALVES S CAMILO                   </t>
  </si>
  <si>
    <t>SIMONE ALVES S CAMIL</t>
  </si>
  <si>
    <t>SIMONE FELIX MARINHO DOS SANTOS</t>
  </si>
  <si>
    <t xml:space="preserve">SIMONE MARIA VIEIRA DA SILVA            </t>
  </si>
  <si>
    <t xml:space="preserve">SIMONE MARIA        </t>
  </si>
  <si>
    <t xml:space="preserve">SIMONE NOBREGA DOS SANTOS               </t>
  </si>
  <si>
    <t xml:space="preserve">SIMONE NOBREGA      </t>
  </si>
  <si>
    <t>SIMPLUS GESTÃO DE CONTEUDO DIGITAL LTDA</t>
  </si>
  <si>
    <t>SIMPLUS GESTÃO</t>
  </si>
  <si>
    <t>SIN COMUNICAÇÃO LTDA</t>
  </si>
  <si>
    <t>SINALIZAÇÃO BRASIL LTDA ME</t>
  </si>
  <si>
    <t>ISOFLEX</t>
  </si>
  <si>
    <t>Campo Magro</t>
  </si>
  <si>
    <t>SIND INTERM DOS TRABALHADORES NAS IND DE FIAÇÃO E TECELAGEM EM GERAL NO ESTADO DA PAR</t>
  </si>
  <si>
    <t>SIND INTERM DOS TRAB NAS IND DE F PB</t>
  </si>
  <si>
    <t>SIND.DAS EMP.TRANSP.COL.URBAN DE PASS DO MUNIC DE JP</t>
  </si>
  <si>
    <t>SINTUR PB</t>
  </si>
  <si>
    <t>SINDIC IND E FABRIC ALCOOL DA PB</t>
  </si>
  <si>
    <t>SINDALCOOL</t>
  </si>
  <si>
    <t>SINDICATO DA IND. DE FIAÇÃO E TEC. GERAL ESTADO DA PB</t>
  </si>
  <si>
    <t>SIND. DA IND. DE FIAÇÃO E TECELAGEM DA P</t>
  </si>
  <si>
    <t>SINDICATO DOS DESPACHANTES ADUANEIROS DO ESTADO DE PE</t>
  </si>
  <si>
    <t>SINDICATO</t>
  </si>
  <si>
    <t>SINDICATO DOS POLICIAIS RODOV FEDERAIS NO ESTADO DA PB</t>
  </si>
  <si>
    <t>SINDICATO DOS POLICIAIS RODOV FEDERAIS N</t>
  </si>
  <si>
    <t>SINDICATO DOS TRAB. IND. ALIM. BEB. DA PARAÍBA</t>
  </si>
  <si>
    <t>SINDICATO ALIMENT. IND. BEB. PARAÍBA</t>
  </si>
  <si>
    <t>SINDICATO DOS TRAB. R. DE ALAGOA GRANDE</t>
  </si>
  <si>
    <t>SINDICATO TRAB. R. DE ALAGOA GRANDE</t>
  </si>
  <si>
    <t>SINDICATO DOS TRAB. R. DE ALAGOINHA</t>
  </si>
  <si>
    <t>SINDICATO DOS TRAB. R. DE CAPIM</t>
  </si>
  <si>
    <t>SINDICATO DOS TRAB. R. DE CUITE</t>
  </si>
  <si>
    <t>SINDICATO DOS TRAB. RURAIS DE CUITE</t>
  </si>
  <si>
    <t xml:space="preserve">SINDICATO DOS TRAB. R. DE ITAPOROROCA </t>
  </si>
  <si>
    <t>SINDICATO DOS TRAB. R. DE ITAPOROROCA</t>
  </si>
  <si>
    <t>SINDICATO DOS TRAB. R. DE JACARAU</t>
  </si>
  <si>
    <t>SINDICATO DOS TRAB. R. DE LAGOA DE DENTRO</t>
  </si>
  <si>
    <t>R. DSINDICATO DOS TRAB. R. DE CAPIME LAG</t>
  </si>
  <si>
    <t>SINDICATO DOS TRAB. R. DE MAMANGUAPE</t>
  </si>
  <si>
    <t>SINDICATO  DOS TRAB. R. DE MAMANGUAPE</t>
  </si>
  <si>
    <t>SINDICATO DOS TRAB. R. DE MARI</t>
  </si>
  <si>
    <t>SINDICATO DOS TRAB. R. DE PEDRO REGIS</t>
  </si>
  <si>
    <t>R. DSINDICATO DOS TRAB. R. DE PEDRO REGI</t>
  </si>
  <si>
    <t>SINDICATO DOS TRAB. R. DE PILOES</t>
  </si>
  <si>
    <t>SINDICATO DOS TRAB. R. DE RIO TINTO</t>
  </si>
  <si>
    <t>SINDICATO DOS TRAB. RURAIS DE SAPÉ</t>
  </si>
  <si>
    <t>SINDICATO DOS TRABALHADORES FEDERAIS DA EDUCACAO BASICA PROFISSIONAL E TECNOLOGICA DA</t>
  </si>
  <si>
    <t xml:space="preserve">SINDICATO DOS TRABALHADORES FEDERAIS DA </t>
  </si>
  <si>
    <t>SINDICATO DOS TRABALHADORES RURAIS AGRICULTORES E A FAMILIARES DE CURRAL DE CIMA - PB</t>
  </si>
  <si>
    <t>SINDICATO DOS TRABALHADORES RURAIS AGRICULTORES E A FAMILIAR</t>
  </si>
  <si>
    <t>SINDICATO EST. DOS FABRI. DE PLACAS DE VEICULOS AUTOMOTO. DA PARAIBA - SINDIPLAVE-PB</t>
  </si>
  <si>
    <t>SINDIPLAVE-PB</t>
  </si>
  <si>
    <t>SINDICATO IND. ACUCAR E ALCOOL ESTADO PE</t>
  </si>
  <si>
    <t xml:space="preserve">SINDACUCAR               </t>
  </si>
  <si>
    <t>SINDICATO SOA PRODUTORES RURAIS DE ALAGOA GRANDE PB</t>
  </si>
  <si>
    <t>SINDICATO DOS PRODUTORES RURAIS DE ALAGO</t>
  </si>
  <si>
    <t>SINDUL ACUCARES, UNIPESSOAL LDA</t>
  </si>
  <si>
    <t>SANTA IRIA DE AZOIA</t>
  </si>
  <si>
    <t>SINERGIA COMERCIO DE PRODUTOS PARA LABORATORIOS EIRELI - EPP</t>
  </si>
  <si>
    <t>SINERGIA CIENTIFICA</t>
  </si>
  <si>
    <t xml:space="preserve">SINILDO LUIS DA SILVA                   </t>
  </si>
  <si>
    <t xml:space="preserve">SINILDO             </t>
  </si>
  <si>
    <t>SINTENAC INDUSTRIA E COMERCIO DE PRODUTOS SINTETICOS LTDA.</t>
  </si>
  <si>
    <t>SINTENAC</t>
  </si>
  <si>
    <t>SIQUEIROZ COMERCIAL LTDA</t>
  </si>
  <si>
    <t>SIQUEIROZ COMERCIAL</t>
  </si>
  <si>
    <t>SIRMIONE COMERCIO E DISTRIBUIÇÃO LTDA</t>
  </si>
  <si>
    <t>NSN COMERCIO E DISTRIBUIÇÃO</t>
  </si>
  <si>
    <t>SISAEX IND COM E EXP LTDA</t>
  </si>
  <si>
    <t>SISALEIRA GONÇALVES ARAUJO IND. COM. E EXPORTAÇÃO LTDA</t>
  </si>
  <si>
    <t>SISALEIRA GONÇALVES</t>
  </si>
  <si>
    <t>SITECNET INFORMÁTICA LTDA</t>
  </si>
  <si>
    <t>SITMED EQUIP MEDICOS LTDA</t>
  </si>
  <si>
    <t>SITMED</t>
  </si>
  <si>
    <t>Flores da Cunha</t>
  </si>
  <si>
    <t>SIVA IND E COM DE ARTEFATOS DE ACO LTDA</t>
  </si>
  <si>
    <t xml:space="preserve">SIVALDO PEREIRA DO NASCIMENTO           </t>
  </si>
  <si>
    <t xml:space="preserve">SILVADO             </t>
  </si>
  <si>
    <t>SIVONALDO NUNES DOS SANTOS</t>
  </si>
  <si>
    <t xml:space="preserve">SJ DE MORAIS MANUTENCAO INDUSTRIAL      </t>
  </si>
  <si>
    <t xml:space="preserve">DELTA SOLDA         </t>
  </si>
  <si>
    <t>SK AUTOMOTIVE DISTRIBUIDORA DE AUTOPEÇAS LTDA</t>
  </si>
  <si>
    <t>SK AUTOMOTIVE</t>
  </si>
  <si>
    <t>16.246.709-5</t>
  </si>
  <si>
    <t xml:space="preserve">SK AUTOMOTIVE S/A                       </t>
  </si>
  <si>
    <t xml:space="preserve">SK AUTOMOTIVE       </t>
  </si>
  <si>
    <t xml:space="preserve">03.550.320-3      </t>
  </si>
  <si>
    <t>SK SERVICO DE ALIMENTOS LTDA</t>
  </si>
  <si>
    <t>SK SERVICO DE ALIMENTOS</t>
  </si>
  <si>
    <t>SKII TALHAS EQUIP E PEÇAS MULTIMARCAS EIRELLI</t>
  </si>
  <si>
    <t>SKII TALHAS</t>
  </si>
  <si>
    <t>SKILIS QUIMICA COMERCIO RERESENTAÇÃO</t>
  </si>
  <si>
    <t>SKILLS QUIMICA</t>
  </si>
  <si>
    <t>Dois Córregos</t>
  </si>
  <si>
    <t>SKOPOS GERAÇÃO DE ENERGIA S.A.</t>
  </si>
  <si>
    <t>SL COMERCIO DE DERIVADOS DE PETROLEO PLANALTO LTDA</t>
  </si>
  <si>
    <t>SL COMERCIO DE DERIVADOS DE PETROLEO PLA</t>
  </si>
  <si>
    <t>SL PLASTIK INDUSTRIA E COMERCIO EIRELLI</t>
  </si>
  <si>
    <t>SL PLASTIK INDUSTRIA</t>
  </si>
  <si>
    <t>SL 2 COMERCIO DE DERIVADOS DE PETROLEO PLANALTO LTDA</t>
  </si>
  <si>
    <t>SL 2 COMERCIO DE DERIVADOS DE PETROLEO P</t>
  </si>
  <si>
    <t>SM CONTROLE DE QUALIDADE LIMITADA LTDA</t>
  </si>
  <si>
    <t>SM CONTROLE DE QUALIDADE</t>
  </si>
  <si>
    <t xml:space="preserve">SM ESTIVAS LTDA                         </t>
  </si>
  <si>
    <t xml:space="preserve">SM ESTIVAS LTDA     </t>
  </si>
  <si>
    <t>SM EXPRESS TRANSPORTES LTDA</t>
  </si>
  <si>
    <t>SM TRANSPORTADORA EIRELI ME</t>
  </si>
  <si>
    <t>SM TRANSPORTES</t>
  </si>
  <si>
    <t>SMA ASSESSORIA CONTABIL LTDA</t>
  </si>
  <si>
    <t>SMA TECNOLOGIA DA INFORMAÇÃO LTDA-ME</t>
  </si>
  <si>
    <t>SMA TECNOLOGIA</t>
  </si>
  <si>
    <t>SMA TECNOLOGIA E REPRESENTACOES COMERCIA</t>
  </si>
  <si>
    <t xml:space="preserve">SMA TECNOLOGIA      </t>
  </si>
  <si>
    <t xml:space="preserve">SMAR EQUIPAMENTOS INDUSTRIAIS LTDA      </t>
  </si>
  <si>
    <t xml:space="preserve">SMAR EQUIPAMENTOS   </t>
  </si>
  <si>
    <t xml:space="preserve">SMAR                </t>
  </si>
  <si>
    <t>SMARTLIMP SERVICOS E SOLUCOES AMBIENTAIS LTDA</t>
  </si>
  <si>
    <t>SMV  VALVULAS INDUSTRIAIS LTDA</t>
  </si>
  <si>
    <t>SMV VALVULAS</t>
  </si>
  <si>
    <t>SN MINERAÇÃO E TERRAPLANAGEM LTDA</t>
  </si>
  <si>
    <t>SNF BRASIL COMERCIAL QUIMICA LTDA</t>
  </si>
  <si>
    <t>SO CORREIAS COMERCIO DE PECAS INDUSTRIAIS LTDA</t>
  </si>
  <si>
    <t>SO CORREIAS</t>
  </si>
  <si>
    <t>SÓ ESFERAS COMÉRCIOS DE ESFERAS LTDA</t>
  </si>
  <si>
    <t xml:space="preserve">SÓ ESFERAS </t>
  </si>
  <si>
    <t xml:space="preserve">SO HIDRAULICA PECAS E SERVICOS LTD      </t>
  </si>
  <si>
    <t xml:space="preserve">SO HIDRAULICA       </t>
  </si>
  <si>
    <t xml:space="preserve">16.135.848-9      </t>
  </si>
  <si>
    <t>SO MANGUEIRAS COMERCIO E SERVIÇOS LTDA</t>
  </si>
  <si>
    <t>SO MANGUEIRAS</t>
  </si>
  <si>
    <t>SÓ MANGUEIRAS E CONEXÕES LTDA</t>
  </si>
  <si>
    <t>SÓ MANGUEIRAS</t>
  </si>
  <si>
    <t xml:space="preserve">SO TRATORES COMERCIO DE PECAS E IMPLEM. </t>
  </si>
  <si>
    <t xml:space="preserve">SO TRATORES         </t>
  </si>
  <si>
    <t>SO VEDAÇÕES LTDA.</t>
  </si>
  <si>
    <t>SO VEDAÇÕES</t>
  </si>
  <si>
    <t>SOARES DE OLIVEIRA, COM. IND. S/A</t>
  </si>
  <si>
    <t>16.003.718-2</t>
  </si>
  <si>
    <t>SOARES DISTRIBUIDORA DE EPIS LTDA</t>
  </si>
  <si>
    <t>SOARES SUPERMERCADOS EIRELI</t>
  </si>
  <si>
    <t>SOARES TAXI E TRANSPORTE EXECUTIVO LTDA</t>
  </si>
  <si>
    <t>SOARES TAXI</t>
  </si>
  <si>
    <t>SOBRADO  84</t>
  </si>
  <si>
    <t xml:space="preserve">SOBRAL COMERCIO DE PRODUTOS ALIMENTICIOS EIRELI           </t>
  </si>
  <si>
    <t>SOBRAL COMERCIO DE PRODUTOS ALIMENTICIOS</t>
  </si>
  <si>
    <t xml:space="preserve">SOBRAL SISTEMA DE IRRIGACAO LTDA        </t>
  </si>
  <si>
    <t xml:space="preserve">SOBRAL IRRIGACAO    </t>
  </si>
  <si>
    <t>SOBRESSALENTES COMERCIAL LTDA</t>
  </si>
  <si>
    <t>SOBRESSALENTES PEÇAS IMPORTADOS</t>
  </si>
  <si>
    <t>SOCIBRAS - SOC.BRAS.DE FERAM.LTDA</t>
  </si>
  <si>
    <t>SOCIBRAS</t>
  </si>
  <si>
    <t xml:space="preserve">SOCIEDADE DE TELAS E IND COM E SERVICOS </t>
  </si>
  <si>
    <t xml:space="preserve">SOCIEDADE           </t>
  </si>
  <si>
    <t>SOCIEDADE MICHELIN DE PARTICIPAÇÕES IND. COM,. LTDA</t>
  </si>
  <si>
    <t>MICHELIN</t>
  </si>
  <si>
    <t>SOCIEDADE NATALENSE DE PROPDUTOS ALIMENTICIOS LTDA</t>
  </si>
  <si>
    <t>SOCIEDADE NATALENSE DE PROPDUTOS ALIMENT</t>
  </si>
  <si>
    <t>SOCIEDADE PARAIBANA DE COMBATE AO CANCER</t>
  </si>
  <si>
    <t xml:space="preserve">SOC COMB AO CANCER  </t>
  </si>
  <si>
    <t>SOCIEDADE TECNICA ESP EM EQUIP. CIENTIFI</t>
  </si>
  <si>
    <t xml:space="preserve">SOCIEDADE TECNICA   </t>
  </si>
  <si>
    <t xml:space="preserve">SOCIEDADE TECNICO CIENTIFICO LTDA </t>
  </si>
  <si>
    <t xml:space="preserve">SOTECA </t>
  </si>
  <si>
    <t>SOCIMOL IND DE COLCHOES E MOVEIS LTDA</t>
  </si>
  <si>
    <t>SODAGRO SOCIEDADE DISTRIBUIDORA AGROPECUARIA LTDA</t>
  </si>
  <si>
    <t>SODAGRO</t>
  </si>
  <si>
    <t>SOELY DA SILVA FERREIRA</t>
  </si>
  <si>
    <t>SOFTLAB COMERCIO DE PRODUTOS PARA LABORATORIOS EIRELI - EPP</t>
  </si>
  <si>
    <t>SOFTLAB</t>
  </si>
  <si>
    <t>SOL ATACADO LTDA</t>
  </si>
  <si>
    <t>SOL COMERCIO E DIST TINTA LTDA</t>
  </si>
  <si>
    <t>020.9175-54</t>
  </si>
  <si>
    <t>SOLANGE MARIA DOS SANTOS ME</t>
  </si>
  <si>
    <t>SOLDAÇO COM ATAC DE ELETRODOS</t>
  </si>
  <si>
    <t>SOLDAÇO</t>
  </si>
  <si>
    <t xml:space="preserve">SOLDATEC COM. REPRES. E SERVICO LTDA    </t>
  </si>
  <si>
    <t xml:space="preserve">SOLDATEC COM. REPRES. E SERVICO LT      </t>
  </si>
  <si>
    <t>SOLDERING COMERCIO E INDUSTRIA LTDA</t>
  </si>
  <si>
    <t>ESCO</t>
  </si>
  <si>
    <t>SOLENIS DO BRASIL QUIMICAS LTDA</t>
  </si>
  <si>
    <t>SOLENIS</t>
  </si>
  <si>
    <t>SOLENIS ESPECIALIDADES QUIMICAS LTDA</t>
  </si>
  <si>
    <t>SOLENIS ESPECIALIDADES QUIMICAS</t>
  </si>
  <si>
    <t>SOLENIS ESPECIALIDADES QUIMICAS LTDA.</t>
  </si>
  <si>
    <t>SOLENIS QUIMICAS</t>
  </si>
  <si>
    <t xml:space="preserve">SOLENIS TECNOLOGIAS QUIMICAS LTDA.     </t>
  </si>
  <si>
    <t xml:space="preserve">SOLENIS    </t>
  </si>
  <si>
    <t>SOLIDA DISTRIBUIDORA DE EQUIP. E ACESSORIOS PARA CAMINHÕES EIRELI</t>
  </si>
  <si>
    <t>SOLIDA DISTRIBUIDORA</t>
  </si>
  <si>
    <t>10844486-4</t>
  </si>
  <si>
    <t>SOLNASCENTE COMERCIAL EIRELLI</t>
  </si>
  <si>
    <t>SOLNORDESTE TRANSPORTES, LOGISTICA E DISTRIBUIÇÃO</t>
  </si>
  <si>
    <t>SOLNORDESTE</t>
  </si>
  <si>
    <t xml:space="preserve">SOLON GOMES DE FIGUEIREDO               </t>
  </si>
  <si>
    <t xml:space="preserve">SOLON GOMES         </t>
  </si>
  <si>
    <t xml:space="preserve">16.048.816-8      </t>
  </si>
  <si>
    <t>SOLTRAN TRANSFORMADORES LTDA.</t>
  </si>
  <si>
    <t>SOLTRAN</t>
  </si>
  <si>
    <t>SOLUBIO TECNOLOGIAS AGRICOLAS S/A</t>
  </si>
  <si>
    <t>SOLUBIO TECNOLOGIAS AGRICOLAS</t>
  </si>
  <si>
    <t>SOLUÇÕES EM AÇO USIMINAS S.A</t>
  </si>
  <si>
    <t>USIMINAS SUAPE</t>
  </si>
  <si>
    <t>SOLUT QUIMICA INDUSTRIAL LTDA</t>
  </si>
  <si>
    <t>SOLUTECH COMERCIO E SERVIÇOS DE ANALISE QUIMICAS LTDA - EPP</t>
  </si>
  <si>
    <t xml:space="preserve">SOLUTECH COMERCIO E SERVIÇOS DE ANALISE </t>
  </si>
  <si>
    <t>SOMA COMERCIO DE PECAS E IMPLEMENTOS AGRICOLAS MATAO LTDA - EPP</t>
  </si>
  <si>
    <t>SOMA COMERCIO DE PECAS E IMPLEMENTOS AGR</t>
  </si>
  <si>
    <t>SOMAR AEREO LTDA - FRANQUEADO RAMOS</t>
  </si>
  <si>
    <t>SOMAR AEREO</t>
  </si>
  <si>
    <t>SOMESSO SOC. MED.  DE SEG. E SAUDE OCUPACIONAL</t>
  </si>
  <si>
    <t>SOMESSO</t>
  </si>
  <si>
    <t>SOMESSO SOCIEDADE MED DE SEG E SAUDE OCU</t>
  </si>
  <si>
    <t xml:space="preserve">SOMESSO             </t>
  </si>
  <si>
    <t>SOMPO SEGUROS S/A</t>
  </si>
  <si>
    <t>SOMPO SEGUROS</t>
  </si>
  <si>
    <t>SONHO DOCE FESTAS LTDA</t>
  </si>
  <si>
    <t xml:space="preserve">SONIA MARIA ANDRADE DE SOUSA EPP        </t>
  </si>
  <si>
    <t xml:space="preserve">SONIA               </t>
  </si>
  <si>
    <t>SONIA MARIA DA SILVA MENDONCA</t>
  </si>
  <si>
    <t xml:space="preserve">SONIA MARIA DIONISIO DE MENDONÇA     </t>
  </si>
  <si>
    <t xml:space="preserve">SONIA MARIA DIONISIO DE MENDON          </t>
  </si>
  <si>
    <t>SONIA MARIA DOS SANTOS SUPERMERCADO</t>
  </si>
  <si>
    <t>SONIA MARIA DOS SANTOS</t>
  </si>
  <si>
    <t xml:space="preserve">SONIA MARIA LEITE SOUZA </t>
  </si>
  <si>
    <t>SONIA PAULA BARRETO VELOSO DE AZEVEDO WANDERLEY ME</t>
  </si>
  <si>
    <t>SONIA VELOSO</t>
  </si>
  <si>
    <t>SONIA VALERIO DA SILVA</t>
  </si>
  <si>
    <t>SOPETRA ROLAMENTOS E PEÇAS LTDA</t>
  </si>
  <si>
    <t>SOPETRA</t>
  </si>
  <si>
    <t>SOPRANO INDUSTRIA ELETROMETALURGICA EIRELI</t>
  </si>
  <si>
    <t>SOPRANO INDUSTRIA</t>
  </si>
  <si>
    <t>Farroupilha</t>
  </si>
  <si>
    <t>SORVETE DE IOGURTE GELADINN LTDA</t>
  </si>
  <si>
    <t>SORVETE E IOGURTE GELADINN LTDA</t>
  </si>
  <si>
    <t>S.O.S COMERCIO DE ROLAMENTOS EIRELI</t>
  </si>
  <si>
    <t>SOS ROLAMENTOS</t>
  </si>
  <si>
    <t>SOS MAQUINAS NE LTDA</t>
  </si>
  <si>
    <t>SOS MAQUINAS</t>
  </si>
  <si>
    <t>Nossa Senhora do Socorro</t>
  </si>
  <si>
    <t>SOTECA SOCIEDADE TECNICO CIENTIFICA LTDA EPP</t>
  </si>
  <si>
    <t xml:space="preserve">SOTRAFO LTDA                            </t>
  </si>
  <si>
    <t xml:space="preserve">SOTRAFO             </t>
  </si>
  <si>
    <t>SOTREQ S/A</t>
  </si>
  <si>
    <t>SOUSA &amp; SOUSA S/S LTDA</t>
  </si>
  <si>
    <t>Campo Grande</t>
  </si>
  <si>
    <t xml:space="preserve">SOUSA E MARTINS COM. DE BEBIDAS E EST.  </t>
  </si>
  <si>
    <t xml:space="preserve">SOUSA E MARTINS     </t>
  </si>
  <si>
    <t>SOUSA E TELES</t>
  </si>
  <si>
    <t>MERCOSUL ELETRODOMESTICOS</t>
  </si>
  <si>
    <t>SOUSA SUPERMERCADO LTDA</t>
  </si>
  <si>
    <t xml:space="preserve">SOUZA &amp; FILHOS LTDA                     </t>
  </si>
  <si>
    <t xml:space="preserve">SOUZA &amp; FILHOS      </t>
  </si>
  <si>
    <t>SOUZA &amp; LIMA MERCADINHO LTDA</t>
  </si>
  <si>
    <t>SOUZA CAVALCANTE COMERCIO DE ALIMENTOS LTDA</t>
  </si>
  <si>
    <t>SOUZA CAVALCANTE COMERCIO DE ALIMENTOS L</t>
  </si>
  <si>
    <t>SOUZA COSTA TRANSPORTES LTDA ME</t>
  </si>
  <si>
    <t>SOUZA E SILVA INDUSTRIA E COMERCIO DE ALIMENTOS LTDA</t>
  </si>
  <si>
    <t>SOUZA E SILVA INDUSTRIA E COMERCIO DE AL</t>
  </si>
  <si>
    <t>SOUZA SUPERMERCADO LTDA</t>
  </si>
  <si>
    <t>Maturéia</t>
  </si>
  <si>
    <t>16.242.334-9</t>
  </si>
  <si>
    <t>SP ENGRENAGENS</t>
  </si>
  <si>
    <t>SP IND. E DISTRIBUIDORA DE PETROLEO LTDA</t>
  </si>
  <si>
    <t xml:space="preserve">SP DISTRIBUIDORA - PE            </t>
  </si>
  <si>
    <t xml:space="preserve">SP IND E DISTRIBUIDORA DE PETROLEO LTDA </t>
  </si>
  <si>
    <t xml:space="preserve">SP - RN             </t>
  </si>
  <si>
    <t>SP INDUSTRIA E DISTRIBUIDORA DE PETROLEO LTDA</t>
  </si>
  <si>
    <t xml:space="preserve">SP INDUSTRIA E DIST. - PB     </t>
  </si>
  <si>
    <t xml:space="preserve">16.142.301-9      </t>
  </si>
  <si>
    <t xml:space="preserve">SP IND. E DISTRIBUIDORA DE PETRO - CE   </t>
  </si>
  <si>
    <t xml:space="preserve">06.975.717-8      </t>
  </si>
  <si>
    <t xml:space="preserve">SPAZIO UNO COM E REPRES LTDA            </t>
  </si>
  <si>
    <t>SPAZIO UNO COM E REP</t>
  </si>
  <si>
    <t>SPE ENGENHARIA LTDA</t>
  </si>
  <si>
    <t>SPINELLI RABELO COMERCIO SERV E REPRESENTAÇÕES LTDA</t>
  </si>
  <si>
    <t>SPINELLI RABELO</t>
  </si>
  <si>
    <t xml:space="preserve">SPIRAX SSARCO INDUSTRIA E COMERCIO LTDA </t>
  </si>
  <si>
    <t xml:space="preserve">SPIRAX              </t>
  </si>
  <si>
    <t>SPOL COMERCIO ATACADISTA EIRELI ME</t>
  </si>
  <si>
    <t>SPORTS MAGAZINE LTDA</t>
  </si>
  <si>
    <t>SPORTS &amp; TEXTIL</t>
  </si>
  <si>
    <t xml:space="preserve">SPRAYING SYSTEMS DO BRASIL LTDA </t>
  </si>
  <si>
    <t>SPRAYING</t>
  </si>
  <si>
    <t>SPRAYTECH COMERCIAL AGRICOLA LTDA - EPP</t>
  </si>
  <si>
    <t>SPRAYTECH</t>
  </si>
  <si>
    <t>SRC ENERGY AUTOMAÇÃO INDUSTRIAL LTDA ME</t>
  </si>
  <si>
    <t>SRC ENERGY</t>
  </si>
  <si>
    <t xml:space="preserve">SRS COM E REV DE EQUIP DE AUT LTDA      </t>
  </si>
  <si>
    <t xml:space="preserve">SRS                 </t>
  </si>
  <si>
    <t>SS CLEAN SERVIÇOS E PRODUTOS DE LIMPEZA E HIGIENE LTDA</t>
  </si>
  <si>
    <t>SS CLEAN</t>
  </si>
  <si>
    <t>SSA COMERCIO DE ALIMENTOS EIRELI</t>
  </si>
  <si>
    <t>SSA COMERCIO DE ALIMENTOS LTDA</t>
  </si>
  <si>
    <t>SSA COMERCIO DE ALIMENTOS</t>
  </si>
  <si>
    <t>ST COMERCIO DE ALIMENTOS LTDA</t>
  </si>
  <si>
    <t>ST COMERCIO DE ALIMENTOS</t>
  </si>
  <si>
    <t xml:space="preserve">STA CAMINHÕES VEICULOS E SERVIÇOS LTDA        </t>
  </si>
  <si>
    <t xml:space="preserve">UNIDAS              </t>
  </si>
  <si>
    <t>STA CAMINHÕES VEICULOS E SERVIÇOS LTDA - CG</t>
  </si>
  <si>
    <t>STA CAMPINA GRANDE</t>
  </si>
  <si>
    <t>STA CAMINHOES VEICULOS E SERVICOS LTDA - RN</t>
  </si>
  <si>
    <t xml:space="preserve">STA CAMINHOES - RIO GRANDE DO NORTE </t>
  </si>
  <si>
    <t>20.079893-6</t>
  </si>
  <si>
    <t>STAB - SOCIEDADE DOS TEC.ACUC. E ALCOOLEIROS DO BRASIL</t>
  </si>
  <si>
    <t>STAB SETENTRIONAL</t>
  </si>
  <si>
    <t xml:space="preserve">STAB SOCIEDADE DOS TECNICOS ACUCAREIROS </t>
  </si>
  <si>
    <t xml:space="preserve">STAB                </t>
  </si>
  <si>
    <t>STAHL RIO CABOS E EQUIPAMENTOS PARA ELEVAÇÃO EPP</t>
  </si>
  <si>
    <t>MORSING CABOS DE AÇOS</t>
  </si>
  <si>
    <t>STAMPEX COMERCIO &amp; SERVIÇOS GRAFICOS LTDA</t>
  </si>
  <si>
    <t>JC SANTOS COMERCIO E SERVIÇOS LTDA ME</t>
  </si>
  <si>
    <t>STANCANELLI TRANSPORTES E LOGISTICA LTDA</t>
  </si>
  <si>
    <t>STANCANELLI</t>
  </si>
  <si>
    <t>STAPELBROEK &amp; CIA LTDA</t>
  </si>
  <si>
    <t>STAHAR</t>
  </si>
  <si>
    <t>Não-Me-Toque</t>
  </si>
  <si>
    <t xml:space="preserve">STD CONTAINERS FLEXIVEIS LTDA           </t>
  </si>
  <si>
    <t xml:space="preserve">STD CONTAINERS      </t>
  </si>
  <si>
    <t>Santos Dumont</t>
  </si>
  <si>
    <t>STEFANY PEREIRA GONÇALVES DA SILVA</t>
  </si>
  <si>
    <t>STELLA B. DO NASCIMENTO TINTAS</t>
  </si>
  <si>
    <t>STELLA B. NASCIMENTO TINTAS</t>
  </si>
  <si>
    <t>STELLA TINTAS</t>
  </si>
  <si>
    <t>STELLANTIS AUTOMOVEIS BRASIL LTDA</t>
  </si>
  <si>
    <t>FCA FIAT STELLANTIS</t>
  </si>
  <si>
    <t>STERICYCLE</t>
  </si>
  <si>
    <t>STERICYLE GESTÃO AMBIENTAL LTDA</t>
  </si>
  <si>
    <t xml:space="preserve">STERN INGREDIENTS DO BRASIL LTDA </t>
  </si>
  <si>
    <t>STERN INGREDIENTS DO BRASIL</t>
  </si>
  <si>
    <t>STERSA TUBOS E CONEXÕES LTDA.</t>
  </si>
  <si>
    <t>STERSA TUBOS</t>
  </si>
  <si>
    <t>STOP ACO INDUSTRIA E COMERCIO LTDA</t>
  </si>
  <si>
    <t>STORE LOGISTICA ARMAZENS GERAIS LTDA</t>
  </si>
  <si>
    <t>STORE LOGISTICA</t>
  </si>
  <si>
    <t>STORE LOGISTICA E ARMAZENS GERAIS LTDA</t>
  </si>
  <si>
    <t>STORE LOGISTICA IPOJUCA</t>
  </si>
  <si>
    <t>STORE LOGÍSTICAE ARMAZÉM GERAIS LTDA</t>
  </si>
  <si>
    <t>STORE LOGÍSTICA E ARMAZÉM GERAIS LTDA</t>
  </si>
  <si>
    <t>STORINOX TUBOS E CONEXÕES DE AÇO INOX EIRELLI</t>
  </si>
  <si>
    <t>STORINOX TUBOS</t>
  </si>
  <si>
    <t>STS SERVIÇOS E DISTRIBUIÇÃO DE PEÇAS AGRICOLA EIRELI</t>
  </si>
  <si>
    <t xml:space="preserve">STS DISTRIBUIDORA </t>
  </si>
  <si>
    <t>SUAPE ROLAMENTOS LTDA ME</t>
  </si>
  <si>
    <t>SUBIRÓS &amp; CIA LTDA.</t>
  </si>
  <si>
    <t>SUBIROS</t>
  </si>
  <si>
    <t>SUCDEN AMERICA CORPORATION</t>
  </si>
  <si>
    <t>MIAMI</t>
  </si>
  <si>
    <t xml:space="preserve">SUCDEN DO BRASIL LTDA                   </t>
  </si>
  <si>
    <t>SUCDEN DO BRASIL LTD</t>
  </si>
  <si>
    <t>SUCONOR S.A</t>
  </si>
  <si>
    <t>SUCRES ET DENRÉES</t>
  </si>
  <si>
    <t>PARIS</t>
  </si>
  <si>
    <t>SUCRES ET DENREES S/A</t>
  </si>
  <si>
    <t>SUCROANALITICA</t>
  </si>
  <si>
    <t>SUCUPIRA EMPREENDIMENTOS AMBIENTAIS LTDA</t>
  </si>
  <si>
    <t>SEMENTEIRA E ENGENHARIA SUCUPIRA</t>
  </si>
  <si>
    <t>SUDEMA - SUPERINTENDÊNCIA DE ADM DO MEIO AMBIENTE</t>
  </si>
  <si>
    <t>SUDEMA</t>
  </si>
  <si>
    <t>SUDIPEL SUZETE DISTRIBUIDORA DE PAPEL LTDA</t>
  </si>
  <si>
    <t>SUDIPEL</t>
  </si>
  <si>
    <t>SUDRAVIT IND. E COM. DE REIDRAT. E COMPL</t>
  </si>
  <si>
    <t xml:space="preserve">SUDRAVIT ALIMENTOS  </t>
  </si>
  <si>
    <t>SUED EXPRESS SERV. OPER. TRANSP. ARMAZ. CARGAS LTDA</t>
  </si>
  <si>
    <t>EXPRESS SERV. OPER. TRANSP. ARMAZ.</t>
  </si>
  <si>
    <t xml:space="preserve">SUEIDE ADILIO MARINHO                   </t>
  </si>
  <si>
    <t xml:space="preserve">SUEIDE              </t>
  </si>
  <si>
    <t>SUELANEA DA COSTA CARVALHO - ME</t>
  </si>
  <si>
    <t>ADAIL DIST DE CEREAIS</t>
  </si>
  <si>
    <t>SUELI FREIRE DE ARAUJO</t>
  </si>
  <si>
    <t>OFICINA SÃO GABRIEL</t>
  </si>
  <si>
    <t>SUELLEN DE ALCANTARA COSTA - ME.</t>
  </si>
  <si>
    <t xml:space="preserve">SUELY VELOSO PESSOA CORTE REAL COUTINHO </t>
  </si>
  <si>
    <t xml:space="preserve">SUELY VELOSO        </t>
  </si>
  <si>
    <t>SUENYA KELLY SILVA BATISTA</t>
  </si>
  <si>
    <t>SUEZ - TECNOLOGIAS E SOLUÇÕES PARA TRATAMENTO DE AGUAS LTDA</t>
  </si>
  <si>
    <t>SUEZ - TECNOLOGIAS</t>
  </si>
  <si>
    <t>SUEZ-TECNOLOGIAS E SOLUÇÕES PARA TRATAMENTO DE AGUAS LTDA</t>
  </si>
  <si>
    <t>SUEZ-TECNOLOGIAS</t>
  </si>
  <si>
    <t>SUINOS JUCURUTU LTDA</t>
  </si>
  <si>
    <t>SUINO JUCURUTU</t>
  </si>
  <si>
    <t>SUL AMERICA CAPITALIZAÇÃO S/A - SULACAP</t>
  </si>
  <si>
    <t>SUL AMERICA CIA NACIONAL DE SEGUROS</t>
  </si>
  <si>
    <t>SALI - SUL AMERCIA</t>
  </si>
  <si>
    <t>SUL COMPONENTES ELETRICOS E AUTOMAÇÃO LTDA -EPP</t>
  </si>
  <si>
    <t>SUL COMPENENTES</t>
  </si>
  <si>
    <t>SUL DISTRIBUIDORA COMP. ELET. LTDA.</t>
  </si>
  <si>
    <t>SUL DISTRIBUIDORA</t>
  </si>
  <si>
    <t>SUNAMITA QUEIROZ DA SILVA</t>
  </si>
  <si>
    <t xml:space="preserve">SUPEMERCADO ARRUDA LTDA                 </t>
  </si>
  <si>
    <t xml:space="preserve">SUPEMERCADO ARRUDA  </t>
  </si>
  <si>
    <t xml:space="preserve">SUPEMERCADO KAIROS LTDA                 </t>
  </si>
  <si>
    <t xml:space="preserve">SUPEMERCADO KAIROS  </t>
  </si>
  <si>
    <t>SUPER BOM PREÇO LTDA</t>
  </si>
  <si>
    <t>SUPERMERCADO BOM PRECO</t>
  </si>
  <si>
    <t>SUPER BOX BRASIL LTDA</t>
  </si>
  <si>
    <t xml:space="preserve">SUPER BOX BRASIL LTDA            </t>
  </si>
  <si>
    <t>SUPER CESTA FACIL LTDA</t>
  </si>
  <si>
    <t>SUPER EPI EQUIPAMENTOS DE PROTEÇÃO INDIVIDUAL EIRELI</t>
  </si>
  <si>
    <t xml:space="preserve">SUPER ESPERANCA SUPERMERCADO LTDA       </t>
  </si>
  <si>
    <t xml:space="preserve">SUPER ESPERANCA     </t>
  </si>
  <si>
    <t>SUPER FIXADORES E PARAFUSOS LTDA</t>
  </si>
  <si>
    <t>SUPER LIMPEZA E ACESSÓRIOS BR COMÉRCIO LTDA</t>
  </si>
  <si>
    <t>SUPERMERDO DA LIMPEZA</t>
  </si>
  <si>
    <t>SUPER MIX SANTANA LTDA</t>
  </si>
  <si>
    <t>Santana dos Garrotes</t>
  </si>
  <si>
    <t>SUPER NOVO COMERCIO DE MERCADORIAS LTDA</t>
  </si>
  <si>
    <t>SUPER POP COM ATACADISTA E VAREJISTA DE ALIM E BEB LTDA</t>
  </si>
  <si>
    <t>SUPER POP COM ATAC</t>
  </si>
  <si>
    <t>SUPER POP COMERCIO ATACADISTA E VAREJISTA DE ALIMENTOS E BEBIDAS LTDA</t>
  </si>
  <si>
    <t>SUPER POP</t>
  </si>
  <si>
    <t>SUPER POP COMERCIO ATACADISTA E VAREJIST</t>
  </si>
  <si>
    <t>SUPER SAO FRANCISCO LTDA</t>
  </si>
  <si>
    <t>SUPER WATTS INDUSTRIA ELETRICA LTDA</t>
  </si>
  <si>
    <t>SUPER WATTS</t>
  </si>
  <si>
    <t>SUPERACAO COMERCIO DE PRODUTOS ALIMENTICIOS EIRELI</t>
  </si>
  <si>
    <t>SUPERACAO COMERCIO DE PRODUTOS ALIMENTIC</t>
  </si>
  <si>
    <t>SUPERBOX COMERCIO DE ALIMENTOS LTDA</t>
  </si>
  <si>
    <t>SUPERBOX NORDESTE LTDA</t>
  </si>
  <si>
    <t>SUPERCOP ATACADO LTDA - ME</t>
  </si>
  <si>
    <t>SUPERCOP ZONA SUL EIRELI - ME</t>
  </si>
  <si>
    <t>SUPERFIBRA IND E COM DE ISOLANTES ELETRICOS LTDA</t>
  </si>
  <si>
    <t>SUPERFIBRA</t>
  </si>
  <si>
    <t xml:space="preserve">SUPERINSPECT LTDA                       </t>
  </si>
  <si>
    <t xml:space="preserve">SUPERINSPECT LTDA   </t>
  </si>
  <si>
    <t>Rio Bonito</t>
  </si>
  <si>
    <t>SUPERIOR TRIBUNAL DE JUSTIÇA - STJ</t>
  </si>
  <si>
    <t>STJ</t>
  </si>
  <si>
    <t>SUPERMAIS COMERCIO DE ALIMENTOS LTDA</t>
  </si>
  <si>
    <t>SUPERMECADO BOM DE PREÇO EIRELI</t>
  </si>
  <si>
    <t>SUPERMERCADINHO CORACAO DE JESUS LTDA</t>
  </si>
  <si>
    <t>SUPERMERCADO AGUAS CLARAS LTDA</t>
  </si>
  <si>
    <t>SUPERMERCADO ALMEIDA LTDA</t>
  </si>
  <si>
    <t>MERCADINHO ALMEIDA</t>
  </si>
  <si>
    <t>SUPERMERCADO ALTERNATIVO LTDA  ME</t>
  </si>
  <si>
    <t>SUPERMERCADO ALTERNATIVO</t>
  </si>
  <si>
    <t xml:space="preserve">SUPERMERCADO ALTO ALVORADA LTDA         </t>
  </si>
  <si>
    <t xml:space="preserve">SUP.ALTO ALVORADA   </t>
  </si>
  <si>
    <t>SUPERMERCADO ALVES EIRELI</t>
  </si>
  <si>
    <t>SUPERMERCADO ARAUJO E OLIVEIRA LTDA</t>
  </si>
  <si>
    <t>SUPERMERCADO ASA NORTE LTDA</t>
  </si>
  <si>
    <t xml:space="preserve">SUPERMERCADO ASA NORTE LTDA             </t>
  </si>
  <si>
    <t xml:space="preserve">SUP ASA NORTE LT    </t>
  </si>
  <si>
    <t>SUPERMERCADO ASSIS DA FEIRA LTDA - ME</t>
  </si>
  <si>
    <t>SUPERMERCADO ATLM LTDA</t>
  </si>
  <si>
    <t>SUPERMERCADO AVENIDA COMERCIO VAREJISTA E ATADISTA DE ALIMENTOS LTDA-ME</t>
  </si>
  <si>
    <t xml:space="preserve">SUPERMERCADO AVENIDA COMERCIO VAREJISTA </t>
  </si>
  <si>
    <t>SUPERMERCADO AVICOLA CENTRAL LTDA</t>
  </si>
  <si>
    <t>SUPERMERCADO AVISTÃO JUCURUTU LTDA</t>
  </si>
  <si>
    <t>SUPERMERCADO AVISTAO LTDA</t>
  </si>
  <si>
    <t>SUPERMERCADO AVISTAO</t>
  </si>
  <si>
    <t xml:space="preserve">SUPERMERCADO BARBOSA LTDA               </t>
  </si>
  <si>
    <t xml:space="preserve">SUP. BARBOSA LTDA   </t>
  </si>
  <si>
    <t xml:space="preserve">16.137.994-0      </t>
  </si>
  <si>
    <t>SUPERMERCADO BATISTAO EIRELI EPP</t>
  </si>
  <si>
    <t xml:space="preserve">SUPERMERCADO BOA ESPERANCA LTDA         </t>
  </si>
  <si>
    <t xml:space="preserve">SUP BOA ESPERACA LT </t>
  </si>
  <si>
    <t xml:space="preserve">SUP BOA ESPERANCA   </t>
  </si>
  <si>
    <t xml:space="preserve">20033515-4        </t>
  </si>
  <si>
    <t>SUPERMERCADO BOA HORA LTDA</t>
  </si>
  <si>
    <t xml:space="preserve">SUPERMERCADO BOM A BESSA LTDA           </t>
  </si>
  <si>
    <t xml:space="preserve">BOM A BESSA         </t>
  </si>
  <si>
    <t>SUPERMERCADO BOM JARDIM LTDA</t>
  </si>
  <si>
    <t>SUPERMERCADO BOM JESUS EIRELI - EPP</t>
  </si>
  <si>
    <t xml:space="preserve">SUPERMERCADO BOM JESUS EIRELLI - ME   </t>
  </si>
  <si>
    <t>SUPERMERCADO BOM JESUS LTDA</t>
  </si>
  <si>
    <t xml:space="preserve">SUPERMERCADO BOM JESUS LTDA             </t>
  </si>
  <si>
    <t xml:space="preserve">SUP BOM JESUS       </t>
  </si>
  <si>
    <t>SUPERMERCADO BOM TODO LTDA</t>
  </si>
  <si>
    <t>MERCADINHO BOM TODO</t>
  </si>
  <si>
    <t>SUPERMERCADO BOMDEPRECO LTDA</t>
  </si>
  <si>
    <t>SUPERMERCADO BRASIL CJZ LTDA</t>
  </si>
  <si>
    <t>SUPERMERCADO CABRAL COMERCIO DE ALIMENTOS LTDA</t>
  </si>
  <si>
    <t>SUPERMERCADO CABRAL COM DE ALIM</t>
  </si>
  <si>
    <t>SUPERMERCADO CABRAL COM DE ALLIM</t>
  </si>
  <si>
    <t>SUPERMERCADO CABRAL LTDA</t>
  </si>
  <si>
    <t>SUPERMERCADO CABRAL</t>
  </si>
  <si>
    <t xml:space="preserve">SUPERMERCADO CAJAZEIRAS LTDA            </t>
  </si>
  <si>
    <t xml:space="preserve">SUPERM. CAJAZEIRAS  </t>
  </si>
  <si>
    <t xml:space="preserve">SUPERMERCADO CANAA EIRELLI EPP        </t>
  </si>
  <si>
    <t xml:space="preserve">SUPERMERCADO CANAA EIRELLI EPP    </t>
  </si>
  <si>
    <t xml:space="preserve">20.082.491-0      </t>
  </si>
  <si>
    <t>SUPERMERCADO CASA VERDE LTDA</t>
  </si>
  <si>
    <t xml:space="preserve">SUPERMERCADO CASA VERDE LTDA            </t>
  </si>
  <si>
    <t>SUPERMERCADO CASA VE</t>
  </si>
  <si>
    <t>SUPERMERCADO CASA VERDE LTDA - ME</t>
  </si>
  <si>
    <t>Monte Alegre</t>
  </si>
  <si>
    <t>SUPERMERCADO CATOLE LTDA</t>
  </si>
  <si>
    <t xml:space="preserve">SUPERMERCADO CENTRAL DA ECONOMIA LTDA - EPP          </t>
  </si>
  <si>
    <t xml:space="preserve">SUPERMERCADO CENTRAL DA ECONOMIA LTDA - </t>
  </si>
  <si>
    <t>SUPERMERCADO CENTRAL EIRELLI ME</t>
  </si>
  <si>
    <t>SUPERMERCADO CENTRAL LTDA</t>
  </si>
  <si>
    <t xml:space="preserve">SUPERMERCADO CESTAO LTDA                </t>
  </si>
  <si>
    <t xml:space="preserve">CESTAO              </t>
  </si>
  <si>
    <t>SUPERMERCADO CIDADE JARDIM LTDA</t>
  </si>
  <si>
    <t>VIDADE JARDIM EXPRESS</t>
  </si>
  <si>
    <t xml:space="preserve">SUPERMERCADO COLIBRIS LTDA              </t>
  </si>
  <si>
    <t xml:space="preserve">SUPEMER  COLIBRIS   </t>
  </si>
  <si>
    <t>SUPERMERCADO COMPRABEM LTDA-EPP</t>
  </si>
  <si>
    <t>SUPERMERCADO COMPRABEM LTDA -EPP</t>
  </si>
  <si>
    <t xml:space="preserve">SUPERMERCADO COMPREMAIS LTDA            </t>
  </si>
  <si>
    <t xml:space="preserve">COMPREMAIS          </t>
  </si>
  <si>
    <t xml:space="preserve">SUPERMERCADO CONJ PEDRO GONDIM COM VAR DE ALIM LTDA - ME              </t>
  </si>
  <si>
    <t xml:space="preserve">SUPERMERCADO CONJ PEDRO GONDIM          </t>
  </si>
  <si>
    <t>SUPERMERCADO CURIMATAU LTDA</t>
  </si>
  <si>
    <t xml:space="preserve">SUPERMERCADO DA GENTE COM. DE AL LTDA.  </t>
  </si>
  <si>
    <t>SUPERMERCADO DA GENT</t>
  </si>
  <si>
    <t>SUPERMERCADO DA LIMPEZA BR LTDA</t>
  </si>
  <si>
    <t xml:space="preserve">SUPERMERCADO DA TERRA LTDA              </t>
  </si>
  <si>
    <t xml:space="preserve">SUP DA TERRA        </t>
  </si>
  <si>
    <t xml:space="preserve">20079307-1        </t>
  </si>
  <si>
    <t>SUPERMERCADO DALORE LTDA</t>
  </si>
  <si>
    <t>SUPERMERCADO DANTAS LTDA</t>
  </si>
  <si>
    <t>SUPERMERCADO DEZ DE ABRIL LTDA</t>
  </si>
  <si>
    <t>SUPERMERCADO DINIZ LTDA</t>
  </si>
  <si>
    <t>SUPERMERCADO DO INDIO LTDA - ME</t>
  </si>
  <si>
    <t>SUPERMERCADO DO PREÇO LTDA</t>
  </si>
  <si>
    <t xml:space="preserve">SUPERMERCADO DOIS IRMÃOS LTDA             </t>
  </si>
  <si>
    <t xml:space="preserve">SUPERMERCADO DOIS IRMÃOS LTDA    </t>
  </si>
  <si>
    <t xml:space="preserve">SUPERMERCADO E COMERCIO VAR CLASSE A </t>
  </si>
  <si>
    <t>SUPERMERCADO E PANIFICADORA AÇAO PLUS EIRELLI</t>
  </si>
  <si>
    <t>SUPERMERCADO E PANIFICADORA AÇAO PLUS EI</t>
  </si>
  <si>
    <t xml:space="preserve">SUPERMERCADO EDILICYA LTDA              </t>
  </si>
  <si>
    <t>SUPERMERCADO EDILICY</t>
  </si>
  <si>
    <t xml:space="preserve">SUPERMERCADO EJC LTDA                  </t>
  </si>
  <si>
    <t>SUPERMERCADOS EJC LT</t>
  </si>
  <si>
    <t xml:space="preserve">SUPERMERCADO ENEAS LTDA         </t>
  </si>
  <si>
    <t xml:space="preserve">SUPERMERCADO ENEAS LTDA     </t>
  </si>
  <si>
    <t>SUPERMERCADO ESTRELA COMERCIO DE ALIMENTOS EIRELI</t>
  </si>
  <si>
    <t>SUPERMERCADO ESTRELA COMERCIO DE ALIMENT</t>
  </si>
  <si>
    <t>SUPERMERCADO FELIX LTDA - EPP</t>
  </si>
  <si>
    <t xml:space="preserve">SUPERMERCADO FERREIRA LINS LTDA-ME      </t>
  </si>
  <si>
    <t xml:space="preserve">SIQUEIRA            </t>
  </si>
  <si>
    <t xml:space="preserve">SUPERMERCADO FERREIRA LTDA              </t>
  </si>
  <si>
    <t xml:space="preserve">FERREIRA            </t>
  </si>
  <si>
    <t>SUPERMERCADO FIGUEIREDO LTDA</t>
  </si>
  <si>
    <t xml:space="preserve">SUPERMERCADO FONSECA COMERCIO DE ALIMENTOS EIRELI      </t>
  </si>
  <si>
    <t>SUPERMERCADO FONSECA COMERCIO</t>
  </si>
  <si>
    <t>SUPERMERCADO GALDINO LTDA</t>
  </si>
  <si>
    <t>SUPERMERCADO GALDINO</t>
  </si>
  <si>
    <t xml:space="preserve">SUPERMERCADO GAMA LTDA                  </t>
  </si>
  <si>
    <t xml:space="preserve">SUP GAMA            </t>
  </si>
  <si>
    <t>SUPERMERCADO GOMES LTDA</t>
  </si>
  <si>
    <t xml:space="preserve">SUPERMERCADO GOMES LTDA                 </t>
  </si>
  <si>
    <t>SUPERMERCADO GOMES L</t>
  </si>
  <si>
    <t>SUPERMERCADO GOMES LTDA EPP</t>
  </si>
  <si>
    <t>SUPERMERCADO GUIMARAES EIRELI</t>
  </si>
  <si>
    <t>SUPERMERCADO IDEAL EIRELI</t>
  </si>
  <si>
    <t>20.485.833-0</t>
  </si>
  <si>
    <t>SUPERMERCADO INDEPENDENCIA LTDA</t>
  </si>
  <si>
    <t>SUPERMERCADO J. ALVES LTDA</t>
  </si>
  <si>
    <t>SUPERMERCADO J ARAUJO LTDA</t>
  </si>
  <si>
    <t xml:space="preserve">SUPERMERCADO J ARAUJO LTDA              </t>
  </si>
  <si>
    <t xml:space="preserve">SUP J ARAUJO        </t>
  </si>
  <si>
    <t>SUPERMERCADO JBS EIRELI</t>
  </si>
  <si>
    <t>SUPERMERCADO JUNIOR LTDA</t>
  </si>
  <si>
    <t>SUPERMERCADO KARLA LTDA</t>
  </si>
  <si>
    <t>SUPERMERCADO KARLA</t>
  </si>
  <si>
    <t>SUPERMERCADO KI BARATO COM DE ALIMENTOS EIRELI</t>
  </si>
  <si>
    <t xml:space="preserve">SUPERMERCADO KI BARATO </t>
  </si>
  <si>
    <t xml:space="preserve">SUPERMERCADO LATORRE LTDA               </t>
  </si>
  <si>
    <t>SUPERMERCADO LATORRE</t>
  </si>
  <si>
    <t xml:space="preserve">SUPERMERCADO LIMA &amp; SILVA LTDA          </t>
  </si>
  <si>
    <t>SUP LIMA &amp; SILVA LTD</t>
  </si>
  <si>
    <t>Montanhas</t>
  </si>
  <si>
    <t>SUPERMERCADO LIMA E SILVA LTDA</t>
  </si>
  <si>
    <t>SUPERMERCADO LINDA FLOR EIRELI</t>
  </si>
  <si>
    <t xml:space="preserve">SUPERMERCADO LINDA FLOR </t>
  </si>
  <si>
    <t>SUPERMERCADO LINS COMERCIO DE ALIMENTOS LTDA</t>
  </si>
  <si>
    <t>SUPERMERCADO LITORAL ALTIPLANO LTDA</t>
  </si>
  <si>
    <t xml:space="preserve">SUPERMERCADO LITORAL LTDA               </t>
  </si>
  <si>
    <t xml:space="preserve">SUP LITORAL         </t>
  </si>
  <si>
    <t>SUPERMERCADO LOPES LTDA - EPP</t>
  </si>
  <si>
    <t>SUPERMERCADO M S BARROS LTDA</t>
  </si>
  <si>
    <t xml:space="preserve">SUPERMERCADO M S BARROS LTDA            </t>
  </si>
  <si>
    <t xml:space="preserve">SUP. M S BARROS     </t>
  </si>
  <si>
    <t xml:space="preserve">20.084.003-7      </t>
  </si>
  <si>
    <t xml:space="preserve">SUPERMERCADO MAGAZINE BOA SORTE LTDA    </t>
  </si>
  <si>
    <t>SUPERMERCADO MAGAZIN</t>
  </si>
  <si>
    <t xml:space="preserve">SUPERMERCADO MANGABEIRA LTDA            </t>
  </si>
  <si>
    <t xml:space="preserve">SUP MANGABEIRA LTDA </t>
  </si>
  <si>
    <t>SUPERMERCADO MARIA DAS NEVES HONORIO DA SILVA EIRELI</t>
  </si>
  <si>
    <t xml:space="preserve">SUPERMERCADO MARIA DAS NEVES HONORIO DA </t>
  </si>
  <si>
    <t>SUPERMERCADO MEDEIROS EIRELLI</t>
  </si>
  <si>
    <t xml:space="preserve">SUPERMERCADO MENDONCA LTDA              </t>
  </si>
  <si>
    <t xml:space="preserve">SUP. MENDONCA       </t>
  </si>
  <si>
    <t>SUPERMERCADO MINEPREÇO LTDA - ME</t>
  </si>
  <si>
    <t>SUPERMERCADO MIRAMAR LTDA</t>
  </si>
  <si>
    <t>SUPERMERCADO MJ DE GOIS LTDA</t>
  </si>
  <si>
    <t>SUPERMERCADO MJ DE GOIS</t>
  </si>
  <si>
    <t>20.277.022-2</t>
  </si>
  <si>
    <t xml:space="preserve">SUPERMERCADO MJ DE GOIS LTDA            </t>
  </si>
  <si>
    <t>SUP. MJ DE GOIS LTDA</t>
  </si>
  <si>
    <t xml:space="preserve">20.247.031-8      </t>
  </si>
  <si>
    <t xml:space="preserve">SUP. MJ DE GOIS     </t>
  </si>
  <si>
    <t xml:space="preserve">20.219.833-2      </t>
  </si>
  <si>
    <t>SUPERMERCADO MONTE ALEGRENSE LTDA</t>
  </si>
  <si>
    <t>SUP. MONTE ALEGRENSE</t>
  </si>
  <si>
    <t xml:space="preserve">SUPERMERCADO MONTE ALEGRENSE LTDA       </t>
  </si>
  <si>
    <t xml:space="preserve">SUP.MONT.ALEGRENSE  </t>
  </si>
  <si>
    <t xml:space="preserve">20.225.033-4      </t>
  </si>
  <si>
    <t>SUPERMERCADO MONTEALEGRENSE LTDA = ME</t>
  </si>
  <si>
    <t>SUPERMERCADO MONTEALEGRENSE</t>
  </si>
  <si>
    <t>SUPERMERCADO MONTEALEGRENSE LTDA ME</t>
  </si>
  <si>
    <t>SUPERMERCADO MOREIRA E MELO LTDA</t>
  </si>
  <si>
    <t>SUPERMERCADO MULT VAREJÃO LTDA ME</t>
  </si>
  <si>
    <t>SUPERMERCADO MUNDIAL LTDA</t>
  </si>
  <si>
    <t xml:space="preserve">SUPERMERCADO NIGHT DAY LTDA             </t>
  </si>
  <si>
    <t xml:space="preserve">SUPERMERCADO NIGHT  </t>
  </si>
  <si>
    <t>SUPERMERCADO NONATAO LTDA</t>
  </si>
  <si>
    <t>SUPERMERCADO NORDESTAO</t>
  </si>
  <si>
    <t xml:space="preserve">SUPERMERCADO NORDESTAO </t>
  </si>
  <si>
    <t>SUPER FACIL</t>
  </si>
  <si>
    <t>SUPERMERCADO NORDESTÃO LTDA</t>
  </si>
  <si>
    <t>SUPERFACIL</t>
  </si>
  <si>
    <t>SUPERFACIL ATACADO</t>
  </si>
  <si>
    <t xml:space="preserve">SUPERMERCADO NORDESTAO LTDA             </t>
  </si>
  <si>
    <t xml:space="preserve">SUP NORDESTAO LTDA  </t>
  </si>
  <si>
    <t>SUPERMERCADO NORDEST</t>
  </si>
  <si>
    <t xml:space="preserve">20.001.816-7      </t>
  </si>
  <si>
    <t>SUPERMERCADO NORTE SHOW LTDA - ME</t>
  </si>
  <si>
    <t xml:space="preserve">SUPERMERCADO NOSSA SENHORA DE FATIMA LTDA   </t>
  </si>
  <si>
    <t>SUPERMERCADO NOSSA SENHORA DE FATIMA LTD</t>
  </si>
  <si>
    <t>SUPERMERCADO NOSSO LAR LTDA</t>
  </si>
  <si>
    <t>SUPERMERCADO NOVA ALIANÇA LTDA</t>
  </si>
  <si>
    <t>SUPERMERCADO NOVA COMPRA LTDA</t>
  </si>
  <si>
    <t>SUPERMERCADO NOVA OPÇAO LTDA</t>
  </si>
  <si>
    <t xml:space="preserve">SUPERMERCADO NOVA OPÇAO </t>
  </si>
  <si>
    <t>São Vicente</t>
  </si>
  <si>
    <t>SUPERMERCADO NOVA OPÇÃO LTDA</t>
  </si>
  <si>
    <t>SUP NOVA OPÇAO</t>
  </si>
  <si>
    <t xml:space="preserve">SUPERMERCADO NOVA REPUBLICA LTDA        </t>
  </si>
  <si>
    <t xml:space="preserve">SUP.NOVA REPUBLICA  </t>
  </si>
  <si>
    <t xml:space="preserve">20.215.156-5      </t>
  </si>
  <si>
    <t>SUPERMERCADO NOVA VIDA COM DE ALIM EIRELI</t>
  </si>
  <si>
    <t xml:space="preserve">SUPERMERCADO NOVA VIDA </t>
  </si>
  <si>
    <t xml:space="preserve">SUPERMERCADO NOVO MILENIO LTDA  </t>
  </si>
  <si>
    <t xml:space="preserve">SUPERMERCADO O BARATAO LTDA             </t>
  </si>
  <si>
    <t>SUPERMERCADO O BARAT</t>
  </si>
  <si>
    <t>SUPERMERCADO O CAIPIRA LTDA - EPP</t>
  </si>
  <si>
    <t>SUPERMERCADO O FEIRAO LTDA</t>
  </si>
  <si>
    <t>SUPERMERCADO O FEIRÃO LTDA</t>
  </si>
  <si>
    <t>SUPERMERCADO O FEIRAÃO LTDA</t>
  </si>
  <si>
    <t>SUPERMERCADO O FEIRÃO LTDA ME</t>
  </si>
  <si>
    <t xml:space="preserve">SUPERMERCADO O FEIRÃO LTDA ME    </t>
  </si>
  <si>
    <t xml:space="preserve">SUPERMERCADO O FILEZAO LTDA             </t>
  </si>
  <si>
    <t xml:space="preserve">FILEZAO             </t>
  </si>
  <si>
    <t xml:space="preserve">SUPERMERCADO O LIMEIRAO LTDA            </t>
  </si>
  <si>
    <t xml:space="preserve">SUP LIMEIRAO        </t>
  </si>
  <si>
    <t xml:space="preserve">16.165.304-9      </t>
  </si>
  <si>
    <t>SUPERMERCADO O PAULISTÃO LTDA</t>
  </si>
  <si>
    <t>SUPERMERCADO O SACOLAO LTDA</t>
  </si>
  <si>
    <t>SUPERMERCADO O TOURAO LTDA ME</t>
  </si>
  <si>
    <t>MERCADINHO O TOURAO LTDA ME</t>
  </si>
  <si>
    <t>SUPERMERCADO OLIVEIRA EIRELI - ME.</t>
  </si>
  <si>
    <t>SUPERMERCADO OLIVEIRA LTDA</t>
  </si>
  <si>
    <t>SUPERMERCADO OLIVEIRA</t>
  </si>
  <si>
    <t xml:space="preserve">SUPERMERCADO PAGUE MENOS SUPER LEGAL LTDA         </t>
  </si>
  <si>
    <t xml:space="preserve"> SUPERMERCADO PAGUE MENOS SUPER LEGAL LTDA       </t>
  </si>
  <si>
    <t>SUPERMERCADO PAI E FILHO LTDA</t>
  </si>
  <si>
    <t xml:space="preserve">SUPERMERCADO PAI E FILHO </t>
  </si>
  <si>
    <t>SUPERMERCADO PAIS E FILHOS LTDA</t>
  </si>
  <si>
    <t xml:space="preserve">SUPERMERCADO PAIS E FILHOS </t>
  </si>
  <si>
    <t>SUPERMERCADO PJ EIRELI EPP</t>
  </si>
  <si>
    <t>SUPERMERCADO PLANALTO EIRELI-EPP</t>
  </si>
  <si>
    <t>SUPERMERCADO PM EIRELE ME</t>
  </si>
  <si>
    <t>SUPERMERCADO PONTO EXTRA LTDA</t>
  </si>
  <si>
    <t xml:space="preserve">SUPERMERCADO PRECO CERTO LTDA           </t>
  </si>
  <si>
    <t>SUP PRECO CERTO LTDA</t>
  </si>
  <si>
    <t>SUPERMERCADO PREDILETO  LTDA ME.</t>
  </si>
  <si>
    <t>SUPERMERCADO PREDILETO LTDA ME.</t>
  </si>
  <si>
    <t>SUPERMERCADO PRIMAVERA LTDA</t>
  </si>
  <si>
    <t>SUPERMERCADO PROGRESSO LTDA - ME</t>
  </si>
  <si>
    <t>Lagoa D'Anta</t>
  </si>
  <si>
    <t>SUPERMERCADO PROGRESSO LTDA EPP</t>
  </si>
  <si>
    <t>SUPERMERCADO Q-PRECOBOM LTDA ME</t>
  </si>
  <si>
    <t>SUPERMERCADO QUEIROZ LTDA</t>
  </si>
  <si>
    <t>SUPERMERCADO QUERO MAIS EIRELI - EPP</t>
  </si>
  <si>
    <t>SUPERMERCADO RAYANE COMERCIO VAREJISTA DE ALIMENTOS LTDA</t>
  </si>
  <si>
    <t xml:space="preserve">SUPERMERCADO REAL JUNIOR EIRELI          </t>
  </si>
  <si>
    <t xml:space="preserve">SUPERMERCADO REAL JUNIOR EIRELI     </t>
  </si>
  <si>
    <t>SUPERMERCADO REDENCAO LTDA</t>
  </si>
  <si>
    <t>SUPERMERCADO REGIONAL EIRELI</t>
  </si>
  <si>
    <t>SUPERMERCADO RODRIGUES  EIRELLI</t>
  </si>
  <si>
    <t>SUPERMERCADO RODRIGUES COMERCIO LTDA</t>
  </si>
  <si>
    <t>SUP RODRIGUES</t>
  </si>
  <si>
    <t>SUPERMERCADO RODRIGUES LTDA</t>
  </si>
  <si>
    <t>SUPERMERCADO RODRIGUES</t>
  </si>
  <si>
    <t>SUPERMERCADO S INTERMARES LTDA</t>
  </si>
  <si>
    <t>16.191.604-0</t>
  </si>
  <si>
    <t xml:space="preserve">SUPERMERCADO SAGRADA FAMILIA LTDA - ME  </t>
  </si>
  <si>
    <t>SUP. SAGRADA FAMILIA</t>
  </si>
  <si>
    <t xml:space="preserve">SUPERMERCADO SAN CENTER LTDA            </t>
  </si>
  <si>
    <t>SUP. SAN CENTER LTDA</t>
  </si>
  <si>
    <t>SUPERMERCADO SANTA LUCIA COMERCIO LTDA</t>
  </si>
  <si>
    <t xml:space="preserve">SUPERMERCADO SANTIAGO LTDA              </t>
  </si>
  <si>
    <t xml:space="preserve">SUP. SANTIAGO       </t>
  </si>
  <si>
    <t>SUPERMERCADO SAO FELIPE LTDA</t>
  </si>
  <si>
    <t>SUPERMERCADO SÃO JOÃO LTDA</t>
  </si>
  <si>
    <t xml:space="preserve">SUPERMERCADO SAO JOAO LTDA              </t>
  </si>
  <si>
    <t>SUPERMERCADO SAO JOA</t>
  </si>
  <si>
    <t>SUPERMERCADO SAO JOAQUIM LTDA</t>
  </si>
  <si>
    <t xml:space="preserve">SUPERMERCADO SAO JOSE LTDA EPP          </t>
  </si>
  <si>
    <t xml:space="preserve">SUP SAO JOSE        </t>
  </si>
  <si>
    <t>SUPERMERCADO SAO LUIZ LTDA - ME</t>
  </si>
  <si>
    <t xml:space="preserve">SUPERMERCADO SAO LUIZ </t>
  </si>
  <si>
    <t xml:space="preserve">SUPERMERCADO SAO SEBASTIAO LTDA         </t>
  </si>
  <si>
    <t xml:space="preserve">SUP SAO SEBASTIAO   </t>
  </si>
  <si>
    <t xml:space="preserve">SUPERMERCADO SENA LTDA                  </t>
  </si>
  <si>
    <t xml:space="preserve">SENA                </t>
  </si>
  <si>
    <t>SUPERMERCADO SERIDO LTDA</t>
  </si>
  <si>
    <t xml:space="preserve">SUPERMERCADO SERIDO LTDA                </t>
  </si>
  <si>
    <t xml:space="preserve">SUP SERIDO          </t>
  </si>
  <si>
    <t xml:space="preserve">20.095.273-0      </t>
  </si>
  <si>
    <t>SUPERMERCADO SERIDO SERRA NEGRENSE LTDA - ME</t>
  </si>
  <si>
    <t>SUPERMERCADO SERIDO SERRA NEGRENSE</t>
  </si>
  <si>
    <t>Serra Negra do Norte</t>
  </si>
  <si>
    <t>SUPERMERCADO SERIDOZAO LTDA</t>
  </si>
  <si>
    <t xml:space="preserve">SUPERMERCADO SERVE BEM II LTDA          </t>
  </si>
  <si>
    <t xml:space="preserve">SUP SERVE BEM       </t>
  </si>
  <si>
    <t xml:space="preserve">SUPERMERCADO SERVE BEM LTDA             </t>
  </si>
  <si>
    <t xml:space="preserve">SUP SERVE BEM LTDA  </t>
  </si>
  <si>
    <t xml:space="preserve">SUP. SERVE BEM LTDA </t>
  </si>
  <si>
    <t xml:space="preserve">20.032.989-8      </t>
  </si>
  <si>
    <t xml:space="preserve">SUPERMERCADO SIQUEIRA LTDA              </t>
  </si>
  <si>
    <t>SUPERMERCADO SOARES E FILHOS LTDA-ME</t>
  </si>
  <si>
    <t>SUPERMERCADO SOBERANO LTDA</t>
  </si>
  <si>
    <t>SUPERMERCADO SUPER CENTER LTDA</t>
  </si>
  <si>
    <t>SUPERMERCADO SUPER COMPRA LTDA ME</t>
  </si>
  <si>
    <t xml:space="preserve">SUPERMERCADO SUPER SERVE BEM LTDA       </t>
  </si>
  <si>
    <t xml:space="preserve">SUPER SERVE BEM     </t>
  </si>
  <si>
    <t>SUPERMERCADO TABOZA LTDA</t>
  </si>
  <si>
    <t>16.483.719-1</t>
  </si>
  <si>
    <t xml:space="preserve">SUPERMERCADO TAVARES LTDA     </t>
  </si>
  <si>
    <t xml:space="preserve">SUPERMERCADO TAVARES LTDA    </t>
  </si>
  <si>
    <t xml:space="preserve">SUPERMERCADO TELA QUENTE LTDA           </t>
  </si>
  <si>
    <t xml:space="preserve">SUPER. TELA QUENTE  </t>
  </si>
  <si>
    <t xml:space="preserve">20.097.508-0      </t>
  </si>
  <si>
    <t>SUPERMERCADO TEMAIS COMERCIO VAREJISTA DE ALIMENTOS LTDA -ME.</t>
  </si>
  <si>
    <t>SUPERMERCADO TEMAIS COMERCIO VAREJISTA D</t>
  </si>
  <si>
    <t>SUPERMERCADO TODO DIA LTDA - ME</t>
  </si>
  <si>
    <t>SUPERMERCADO TOP COMPRAS LTDA</t>
  </si>
  <si>
    <t>SUPERMERCADO UNIAO COM VAR DE MERCADORIAS EIRELI</t>
  </si>
  <si>
    <t>SUPERMERCADO UNIAO</t>
  </si>
  <si>
    <t>SUPERMERCADO UNIÃO DO SERIDO LTDA</t>
  </si>
  <si>
    <t>SUPERMERCADO UNIVERSO LTDA ME</t>
  </si>
  <si>
    <t>SUPERMERCADO VAREJAO DO PREÇO LTDA</t>
  </si>
  <si>
    <t>SUPERMERCADO VAREJÃO DO PREÇO LTDA</t>
  </si>
  <si>
    <t>VAREJAO DO PREÇO</t>
  </si>
  <si>
    <t xml:space="preserve">SUPERMERCADO VAREJAO DO PRECO LTDA      </t>
  </si>
  <si>
    <t xml:space="preserve">VAREJAO DO PRECO    </t>
  </si>
  <si>
    <t>SUPERMERCADO VAREJAO DO SATELITE EIRELE</t>
  </si>
  <si>
    <t xml:space="preserve">20.134.283-9      </t>
  </si>
  <si>
    <t>SUPERMERCADO VAREJISTA CASA VERDE LTDA</t>
  </si>
  <si>
    <t>SUP VAREJISTA CASA VERDE</t>
  </si>
  <si>
    <t xml:space="preserve">SUPERMERCADO VAREJISTA CASA VERDE LTDA  </t>
  </si>
  <si>
    <t>SUP VAR CASA VERDE L</t>
  </si>
  <si>
    <t>SUPERMERCADO VERONA LTDA</t>
  </si>
  <si>
    <t>SUPERMERCADO VIDA NOVA EIRELI</t>
  </si>
  <si>
    <t>SUPERMERCADO VIDA NOVA EIRELI - ME</t>
  </si>
  <si>
    <t xml:space="preserve">SUPERMERCADO VIDA NOVA EIRELI - ME    </t>
  </si>
  <si>
    <t xml:space="preserve">SUPERMERCADO VIDA NOVA EIRELI - ME      </t>
  </si>
  <si>
    <t>SUPERMERCADO VIDA NOVA LTDA</t>
  </si>
  <si>
    <t xml:space="preserve">SUPERMERCADO VITORIA LTDA               </t>
  </si>
  <si>
    <t xml:space="preserve">SUP VITORIA LTDA    </t>
  </si>
  <si>
    <t xml:space="preserve">20.211.386-8      </t>
  </si>
  <si>
    <t xml:space="preserve">SUPERMERCADO VIVA BEM LTDA              </t>
  </si>
  <si>
    <t xml:space="preserve">SUPUPER. VIVA BEM   </t>
  </si>
  <si>
    <t xml:space="preserve">20.078.900-7      </t>
  </si>
  <si>
    <t xml:space="preserve">SUPERMERCADOS CASA VERDE LTDA           </t>
  </si>
  <si>
    <t xml:space="preserve">SUP CASA VERDE LTDA </t>
  </si>
  <si>
    <t>SUPERMERCADOS MAIA LTDA - ME</t>
  </si>
  <si>
    <t xml:space="preserve">SUPERMERCADOS MANAIRA LTDA            </t>
  </si>
  <si>
    <t xml:space="preserve">SUPERMERCADOS MANAIRA LTDA   </t>
  </si>
  <si>
    <t>SUPERMERCADOS RODRIGUES EIRELI - ME</t>
  </si>
  <si>
    <t>SUPERMERCADOS SAO JOSE LTDA</t>
  </si>
  <si>
    <t xml:space="preserve">SUPERMERCADOS TROPEIROS LTDA            </t>
  </si>
  <si>
    <t>SUPERMERCADOS TROPEI</t>
  </si>
  <si>
    <t>SUPERMERCDAO GOMES LTDA</t>
  </si>
  <si>
    <t xml:space="preserve">SUPERMERCDAO GOMES </t>
  </si>
  <si>
    <t>SUPERMIX SUPERMERCADO EIRELI</t>
  </si>
  <si>
    <t xml:space="preserve">SUPERMOLAS AUTOMOTIVE LTDA </t>
  </si>
  <si>
    <t>SUPERMOLAS</t>
  </si>
  <si>
    <t>SUPERNOVO ATACAREJO LTDA</t>
  </si>
  <si>
    <t xml:space="preserve">SUPERNOVO ATACAREJO LTDA  </t>
  </si>
  <si>
    <t>SUPER-PRO COMERCIO DE EQUIPAMENTOS E FERRAMENTAS LTDA</t>
  </si>
  <si>
    <t>SUPERSERVICE INSPEÇÕES E OPERAÇÕES PORTUARIAS</t>
  </si>
  <si>
    <t>SUPERSERVICE</t>
  </si>
  <si>
    <t>SUPERSERVICE SUAPENAV SPE LTDA</t>
  </si>
  <si>
    <t>SUPERSERVICE SUAPENAV</t>
  </si>
  <si>
    <t xml:space="preserve">SUPERSHOW BANDEIRANTES SUPERM LTDA-ME   </t>
  </si>
  <si>
    <t>SUPERSHOW BANDEIRANT</t>
  </si>
  <si>
    <t xml:space="preserve">SUPERVI SUPERMERCADO VITORIA LTDA       </t>
  </si>
  <si>
    <t xml:space="preserve">SUPERVI             </t>
  </si>
  <si>
    <t>SUPORTE ASSESSORIA E SERVIÇOS DE ENGENHARIA LTDA</t>
  </si>
  <si>
    <t>SUPORTE ASSESSORIA</t>
  </si>
  <si>
    <t>SUPORTE CONSTRUÇÕES E PROJETOS LTDA.</t>
  </si>
  <si>
    <t>SUPORTE CONSTRUÇÕES</t>
  </si>
  <si>
    <t>SUPORTE SUPLEMENTAÇÃO E EVENTOS LTDA</t>
  </si>
  <si>
    <t>SUPORTE SUPLEMENTAÇÃO</t>
  </si>
  <si>
    <t>SUPPLOG ARMAZENS GERAIS E ENTR ZONA FRANCA DE MANAUS</t>
  </si>
  <si>
    <t>SUPPLOG ARMAZENS</t>
  </si>
  <si>
    <t>SUPRA COM. REP DE PRODUTOS AGRICOLA</t>
  </si>
  <si>
    <t>SUPRA</t>
  </si>
  <si>
    <t>SUPRA COMERCIO E REPRESENTACOES DE PRODUTOS AGRICOLAS LTDA</t>
  </si>
  <si>
    <t>SUPRA COMERCIO E REPRESENTACOES DE PRODU</t>
  </si>
  <si>
    <t>SUPREME EMPORIO DAS CARNES LTDA</t>
  </si>
  <si>
    <t>SUPREMUS DISTRIBUIDORA DE ALIMENTOS LTDA</t>
  </si>
  <si>
    <t>16.454.654-5</t>
  </si>
  <si>
    <t>SUPRICORP SUPRIMENTOS LTDA</t>
  </si>
  <si>
    <t>SURAIA BEZERRA TEOTONIO ME</t>
  </si>
  <si>
    <t>SURVEYSEED WARRANTS LTDA</t>
  </si>
  <si>
    <t>ASS CONTROL UNION CERTIFICATES</t>
  </si>
  <si>
    <t>SUSPEX AUTOMOTIVO LTDA</t>
  </si>
  <si>
    <t>SUSY SAYONARA DE LIMA DANTAS ME</t>
  </si>
  <si>
    <t>SV - TRANSPORTE DE PRODUTOS PERIGOSOS LTDA</t>
  </si>
  <si>
    <t>SV - TRANSPORTE DE PRODUTOS PERIGOSOS LT</t>
  </si>
  <si>
    <t>SV TRANSPORTES LTDA EPP</t>
  </si>
  <si>
    <t>Ipu</t>
  </si>
  <si>
    <t xml:space="preserve">SYMON ALVES DE ARAUJO - ME              </t>
  </si>
  <si>
    <t>SYMON ALVES DE ARAUJ</t>
  </si>
  <si>
    <t xml:space="preserve">16.181.018-7      </t>
  </si>
  <si>
    <t>SYSTEM MUD INDUSTRIA E COMERCIO LTDA</t>
  </si>
  <si>
    <t>S1 SERVIÇO DE TECNOLOGIA LTDA ME</t>
  </si>
  <si>
    <t>T &amp; L SUGARS LIMITED</t>
  </si>
  <si>
    <t>T &amp; M SOLUCÇÕES CONSULTORIA E SERVIÇOS LTDA-ME</t>
  </si>
  <si>
    <t>T &amp; M SOLUÇÕES</t>
  </si>
  <si>
    <t>T C COMERCIO DE CEREAIS LTDA-EPP</t>
  </si>
  <si>
    <t>T MILITAO TRANSPORTES LTDA</t>
  </si>
  <si>
    <t>T Q SUPERMERCADOS LTDA</t>
  </si>
  <si>
    <t>T R DA SILVA TRANSPORTES DE CARGAS EPP</t>
  </si>
  <si>
    <t>TABAJARA LOGISTICA LTDA</t>
  </si>
  <si>
    <t>TABAJARA TRANSPORTES</t>
  </si>
  <si>
    <t xml:space="preserve">TABAJARA PRODUTOS CERAMICOS LTDA        </t>
  </si>
  <si>
    <t xml:space="preserve">LOJAO DA CERAMICA   </t>
  </si>
  <si>
    <t>TACARUNA PETROLEO LTDA</t>
  </si>
  <si>
    <t>TACIEL SALU CABRAL - ME</t>
  </si>
  <si>
    <t>TECMECK SOLUÇÃO EM AUTOMAÇÃO INDUSTRIAL</t>
  </si>
  <si>
    <t>TACIO FERREIRA DA SILVA - ME</t>
  </si>
  <si>
    <t>TACYANNA REGINA MARIANO MONTEIRO PACHECO</t>
  </si>
  <si>
    <t xml:space="preserve">TADEU SUPERMERCADO LTDA                 </t>
  </si>
  <si>
    <t xml:space="preserve">TADEU SUPERMERCADO  </t>
  </si>
  <si>
    <t xml:space="preserve">16.147.744-5      </t>
  </si>
  <si>
    <t xml:space="preserve">TAG GROUP COMUNICACAO                   </t>
  </si>
  <si>
    <t xml:space="preserve">TAG GROUP           </t>
  </si>
  <si>
    <t>TAISE ARAUJO DA SILVA</t>
  </si>
  <si>
    <t>TAIWAN HOTEL LT</t>
  </si>
  <si>
    <t>TAL INDUSTRIA DE ESTRUTURAS METALICAS EIRELE</t>
  </si>
  <si>
    <t>TAL ESTRUTURAS METALICAS</t>
  </si>
  <si>
    <t>TALHAS LIFT EQUIPAMENTOS E ACESSORIOS EIRELI</t>
  </si>
  <si>
    <t>TALHAS LIFT</t>
  </si>
  <si>
    <t xml:space="preserve">TALIMAN COMERCIO LTDA ME                </t>
  </si>
  <si>
    <t xml:space="preserve">TALIMAN             </t>
  </si>
  <si>
    <t>TALVACI PEREIRA DE OLIVEIRA &amp; CIA LTDA</t>
  </si>
  <si>
    <t>TAM LINHA AEREAS S.A.</t>
  </si>
  <si>
    <t>TAMCARGO</t>
  </si>
  <si>
    <t>TAM LINHAS AEREAS</t>
  </si>
  <si>
    <t>TAM</t>
  </si>
  <si>
    <t>TAM LINHAS AEREAS S/A</t>
  </si>
  <si>
    <t>TAM LINHAS AEREAS SA</t>
  </si>
  <si>
    <t xml:space="preserve">TAMBAU CORRETOTORA DE SEGUROS LT        </t>
  </si>
  <si>
    <t xml:space="preserve">TAMBAU CORRETORA    </t>
  </si>
  <si>
    <t>TAMIRES AYALA ALVES FERREIRA E CIA LTDA</t>
  </si>
  <si>
    <t xml:space="preserve">TANAC S.A                               </t>
  </si>
  <si>
    <t xml:space="preserve">TANAC               </t>
  </si>
  <si>
    <t>Montenegro</t>
  </si>
  <si>
    <t>TANIA DO NASCIMENTO SILVA</t>
  </si>
  <si>
    <t xml:space="preserve">TANIA LUCIA DE A. CAVALCANTE MERCEARIA  </t>
  </si>
  <si>
    <t xml:space="preserve">TANIA LUCIA         </t>
  </si>
  <si>
    <t>TANIA LUCIA DE ALBUQUERQUE CAVALCANTI</t>
  </si>
  <si>
    <t xml:space="preserve">TANIVAL GOMES DA COSTA                  </t>
  </si>
  <si>
    <t>TANIVAL GOMES DA COS</t>
  </si>
  <si>
    <t>TARCIO &amp; ANGELO TRANSPORTES LTDA</t>
  </si>
  <si>
    <t>Severínia</t>
  </si>
  <si>
    <t xml:space="preserve">TARCISIO CARDOSO DA SILVA               </t>
  </si>
  <si>
    <t xml:space="preserve">TARCISIO            </t>
  </si>
  <si>
    <t xml:space="preserve">TARCISIO DANTAS ALVES ME                </t>
  </si>
  <si>
    <t>TARCISIO TRAJANO GOMES DE LIMA - ME</t>
  </si>
  <si>
    <t>TASA LUBRIFICANTES LTDA</t>
  </si>
  <si>
    <t>TASSIANO DA SILVA MARQUES-ME</t>
  </si>
  <si>
    <t>TASTRACTOR COMERCIO DE PEÇAS LTDA - ME</t>
  </si>
  <si>
    <t xml:space="preserve">TATIANA DE SOUSA OLIVEIRA RAMALHO ME    </t>
  </si>
  <si>
    <t xml:space="preserve">TATIANA DE SOUSA    </t>
  </si>
  <si>
    <t>TATIANA FERREIRA NUNES DE CARVALHO</t>
  </si>
  <si>
    <t>TATIANE DE CARVALHO VICENTE</t>
  </si>
  <si>
    <t>TATIANE FRANCISCA BERBARDO SOUZA</t>
  </si>
  <si>
    <t>TATIANE FRANCISCA</t>
  </si>
  <si>
    <t>TATIANY ALEXANDRE DA SILVA PEREIRA</t>
  </si>
  <si>
    <t xml:space="preserve">TAV TECNOLOGIA AVANCADA LTDA-ME         </t>
  </si>
  <si>
    <t xml:space="preserve">TAV TECNOLOGIA      </t>
  </si>
  <si>
    <t xml:space="preserve">02.629.216-5      </t>
  </si>
  <si>
    <t>TAVARES ALIMENTOS LTDA</t>
  </si>
  <si>
    <t>TAVARES AUTOMATION ELECTRICS LTDA</t>
  </si>
  <si>
    <t>TAVARES AUTOMATION</t>
  </si>
  <si>
    <t>TAVARES E TAVARES TRANSPORTES LTDA</t>
  </si>
  <si>
    <t>TB DISTRIBUIDORA DE ALIMENTOS EIRELI ME.</t>
  </si>
  <si>
    <t>TBA TECNOLOGIA EM EQUIPAMENTOS LTDA</t>
  </si>
  <si>
    <t>TBA TECNOLOGIA</t>
  </si>
  <si>
    <t>664.060.339-115</t>
  </si>
  <si>
    <t>TBS BRASIL COMERCIO E SERVIÇOS DE MANUTENÇÃO LTDA - ME</t>
  </si>
  <si>
    <t>TBS BRASIL COMERCIO E SERVIÇOS DE MANUTE</t>
  </si>
  <si>
    <t>TBS COMERCIAL LTDA</t>
  </si>
  <si>
    <t>TC - TRANSPORTE RODOVIARIO DE PRODUTOS PERIGOSOS EIRELI</t>
  </si>
  <si>
    <t>TCA TUBOS E CONEXÕES DE AÇO LTDA</t>
  </si>
  <si>
    <t>TCA TUBOS</t>
  </si>
  <si>
    <t>TCS TRANSPORTADORA DE CARGAS LTDA</t>
  </si>
  <si>
    <t>TD SYNNEX BRASIL LTDA</t>
  </si>
  <si>
    <t>WESTCON</t>
  </si>
  <si>
    <t>TDC DISTRIBUIDORA DE COMBUSTIVEIS S/A</t>
  </si>
  <si>
    <t xml:space="preserve">TDC DISTRIBUIDORA DE COMBUSTIVEIS S/A                </t>
  </si>
  <si>
    <t xml:space="preserve">TDC DISTRIBUIDORA DE COMBUSTIVEIS S/A    </t>
  </si>
  <si>
    <t>TDR TRANSPORTES E LOGISTICA LTDA</t>
  </si>
  <si>
    <t>TDR TRANSPORTES</t>
  </si>
  <si>
    <t>TEAG-TERMINAL DE EXPORTAÇÃO DE AÇÚCAR DO GUARUJA LTDA</t>
  </si>
  <si>
    <t>TEAG-TERMINAL DE EXPORTAÇÃO DE AÇÚCAR DO</t>
  </si>
  <si>
    <t>TEAM VIEWER GERMANY GMBH</t>
  </si>
  <si>
    <t>GERMANY</t>
  </si>
  <si>
    <t>TEAM VIEWER GMBH</t>
  </si>
  <si>
    <t>GOEPPINGEN</t>
  </si>
  <si>
    <t>TEBE EMPREENDIMENTOS TURISTICOS LTDA</t>
  </si>
  <si>
    <t>TEC MASTER COMERCIO DE EQUIPAMENTOS INDUSTRIAIS USADOS E SUCATAS LTDA</t>
  </si>
  <si>
    <t>TEC MASTER</t>
  </si>
  <si>
    <t>TEC PRINT SUPRIMENTOS E ASSISTENCIA TECNICA LTDA</t>
  </si>
  <si>
    <t>TEC SILVA COMERCIAL LTDA</t>
  </si>
  <si>
    <t>TEC SOLDAS LOCAÇÕES DE MAQUINAS DE SOLDAS</t>
  </si>
  <si>
    <t>TEC SOLDAS LOCAÇÕES DE MAQUINAS</t>
  </si>
  <si>
    <t>TECH SHOP.COM.BR COMERCIO E SERVICOS DE INFORMATICA LTDA</t>
  </si>
  <si>
    <t>TECH SHOP.COM.BR</t>
  </si>
  <si>
    <t>TECHENERG - COMERCIO E ASSISTENCIA TECNICA EM AUTOMACAO INDU</t>
  </si>
  <si>
    <t>TECHNICO NORTE LTDA</t>
  </si>
  <si>
    <t>TECHNICO</t>
  </si>
  <si>
    <t>TECHVAN TECNOLOGIA EM CARTÕES E CRACHAS LTDA</t>
  </si>
  <si>
    <t>TECHVAN</t>
  </si>
  <si>
    <t>TECMAR TRAMSPORTES LTDA</t>
  </si>
  <si>
    <t>TECMAR TRANSPORTES LTDA</t>
  </si>
  <si>
    <t>TECMAR TRANSPORTES</t>
  </si>
  <si>
    <t>TECMAR TRANSPORTES LTDA.</t>
  </si>
  <si>
    <t xml:space="preserve">TECMARES MARICULTURA LTDA               </t>
  </si>
  <si>
    <t xml:space="preserve">TECMARES            </t>
  </si>
  <si>
    <t>TECMASTER COMERCIO E SERVIÇOS ELETRÔNICOS LTDA</t>
  </si>
  <si>
    <t>TECMASTER COMERCIO</t>
  </si>
  <si>
    <t>TECNAL IND COM IMP E EXP P/ LAB LTDA</t>
  </si>
  <si>
    <t>TECNAL IND</t>
  </si>
  <si>
    <t>TECNICA TECNOLOGICA CONSTRUCAO IND E COM LTDA</t>
  </si>
  <si>
    <t>TECNICA TECNOLOGICA</t>
  </si>
  <si>
    <t>TECNICABOS - TECNOLOGIA DE SOLUCOES EM CABOS LTDA</t>
  </si>
  <si>
    <t xml:space="preserve">TECNO BAG LAVANDERIA LTDA               </t>
  </si>
  <si>
    <t xml:space="preserve">TECNO               </t>
  </si>
  <si>
    <t xml:space="preserve">TECNO FLY INDUSTRIA E COMERCIO LTDA     </t>
  </si>
  <si>
    <t xml:space="preserve">TECNO FLY           </t>
  </si>
  <si>
    <t xml:space="preserve">TECNO PLASTIC INDUSTRIAL LTDA           </t>
  </si>
  <si>
    <t xml:space="preserve">TECNOPLASTIC        </t>
  </si>
  <si>
    <t>TECNOAR TÉCNICA E COMÉRCIO DE COMPRESSORES LTDA - EPP</t>
  </si>
  <si>
    <t>TECNOAR COMPRESSORES</t>
  </si>
  <si>
    <t>TECNOCARBO LTDA</t>
  </si>
  <si>
    <t>Guarapuava</t>
  </si>
  <si>
    <t xml:space="preserve">TECNOCENTER MAT. MED. HOSPITALARES LTDA </t>
  </si>
  <si>
    <t>TECNOCENTER</t>
  </si>
  <si>
    <t>TECNOFERRAMENTAS COMERCIAL IMPORTACAO E EXPORTACAO LTDA</t>
  </si>
  <si>
    <t xml:space="preserve">TECNOFLEX COM. DE MANGUEIORAS E CONEXÕES LTDA </t>
  </si>
  <si>
    <t>TECNOFLEX</t>
  </si>
  <si>
    <t>TECNOLOGIA EM BORRACHAS LTDA ME</t>
  </si>
  <si>
    <t>POLINOVA</t>
  </si>
  <si>
    <t>TECNOLUVA INDUSTRIA E COMERCIO LTDA</t>
  </si>
  <si>
    <t>TECNOLUVA INDUSTRIA</t>
  </si>
  <si>
    <t>TECNOMAQUINAS LTDA</t>
  </si>
  <si>
    <t>TECNOMAQUINAS</t>
  </si>
  <si>
    <t>TECNOPERFIL ALUMINIO LTDA</t>
  </si>
  <si>
    <t>TECNOTERMO ISOLANTES TERMICOS LTDA.</t>
  </si>
  <si>
    <t>TECNOTERMO</t>
  </si>
  <si>
    <t xml:space="preserve">TECNOTEXTIL IND E COM DE CINTAS LTDA    </t>
  </si>
  <si>
    <t xml:space="preserve">TECNOTEXTIL         </t>
  </si>
  <si>
    <t>TECNOTRAFO IND.COM.IM.E EXT.LTDA</t>
  </si>
  <si>
    <t>TECNOTRAFO</t>
  </si>
  <si>
    <t xml:space="preserve">TECNOVIP INST. DE MEDICACAO LTDA        </t>
  </si>
  <si>
    <t xml:space="preserve">TECNOVIP            </t>
  </si>
  <si>
    <t>TECON SUAPE S/A</t>
  </si>
  <si>
    <t xml:space="preserve">TECON SUAPE S/A                         </t>
  </si>
  <si>
    <t xml:space="preserve">TECON               </t>
  </si>
  <si>
    <t>TECSOLDAS COMERCIAL LTDA</t>
  </si>
  <si>
    <t xml:space="preserve">TECSUPRI-MAQUINAS SUPRIM E SERV LTDA    </t>
  </si>
  <si>
    <t xml:space="preserve">TECSUPRI            </t>
  </si>
  <si>
    <t>TECSYSTEM LATINOAMERICA LTDA</t>
  </si>
  <si>
    <t>TECTOR INDUSTRIA E COMERCIO DE EQUIPAMENTOS LTDA.</t>
  </si>
  <si>
    <t>TECTOR</t>
  </si>
  <si>
    <t xml:space="preserve">TECVED AUTOMACAO INDUSTRIAL LTDA        </t>
  </si>
  <si>
    <t>TECVED AUTOMACAO IND</t>
  </si>
  <si>
    <t>TEGAPE IMPORTAÇÃO E COMERCIO DE TECIDOS TECNICOS LTDA</t>
  </si>
  <si>
    <t>TEGAPE</t>
  </si>
  <si>
    <t>TEIXEIRA &amp; TEIXEIRA LTDA</t>
  </si>
  <si>
    <t xml:space="preserve">TEIXEIRA DA SILVA SUPERMERCADOS LT      </t>
  </si>
  <si>
    <t xml:space="preserve">TEIXEIRA DA SILVA   </t>
  </si>
  <si>
    <t xml:space="preserve">TEIXEIRA DA SILVA SUPERMERCADOS LTDA    </t>
  </si>
  <si>
    <t>TEIXEIRA DA S. SUPER</t>
  </si>
  <si>
    <t xml:space="preserve">20.225.142-0      </t>
  </si>
  <si>
    <t>TEKIN INDUST. DE EQUIPAMENTOS DE SEGURAÇA LTDA</t>
  </si>
  <si>
    <t>TEKIN</t>
  </si>
  <si>
    <t>TEKNIKAO INDUSTRIA E COMERCIO LTDA</t>
  </si>
  <si>
    <t>TEKNIKAO</t>
  </si>
  <si>
    <t>TELBRA EX INDUSTRIA E COMERCIO LTDA</t>
  </si>
  <si>
    <t>TELBRA</t>
  </si>
  <si>
    <t>TELCABOS TELECOMUNICAÇÕES E INFORMATICA LTDA</t>
  </si>
  <si>
    <t>TELCABOS TELECOMUNICAÇÕES</t>
  </si>
  <si>
    <t>TELEFONICA BRASIL S/A</t>
  </si>
  <si>
    <t>VIVO</t>
  </si>
  <si>
    <t>TELEFONICA CLOUD E TECNOLOGIA DO BRASIL S/A</t>
  </si>
  <si>
    <t>TELEFONICA CLOUD</t>
  </si>
  <si>
    <t xml:space="preserve">TELEMAR NORTE LESTE S/A                 </t>
  </si>
  <si>
    <t xml:space="preserve">TELEMAR             </t>
  </si>
  <si>
    <t>TELES WILKINSON DE MEDEIROS PONTES LTDA</t>
  </si>
  <si>
    <t>MERCADINHO PAULO AFONSO</t>
  </si>
  <si>
    <t>TELEVISÃO CABO BRANCO LTDA</t>
  </si>
  <si>
    <t>TV CABO BRANCO</t>
  </si>
  <si>
    <t>TELEVISÃO TAMBAU LTDA</t>
  </si>
  <si>
    <t>TV TAMBAU</t>
  </si>
  <si>
    <t>TELEXTRÔNICA INDUSTRIA E COMERCIO LTDA</t>
  </si>
  <si>
    <t>TELEXTRÔNICA INDUSTRIA</t>
  </si>
  <si>
    <t>TEMAIS VAREJISTA DE ALIMENTOS EIRELI</t>
  </si>
  <si>
    <t>TEMAPE TERMINAIS MARITIMO DE PERNAMBUCO S/A</t>
  </si>
  <si>
    <t xml:space="preserve">TEMAPE TERMINAIS MARITIMO DE PERNAMBUCO </t>
  </si>
  <si>
    <t>TEMAPE TERMINAIS MARITIMOS DE PERNAMBUCO S/A</t>
  </si>
  <si>
    <t xml:space="preserve">16.141.442-7      </t>
  </si>
  <si>
    <t>TEMAPE-TERM. MARITIMOS DE PERNAMBUCO S/A</t>
  </si>
  <si>
    <t xml:space="preserve">TEMAPE              </t>
  </si>
  <si>
    <t>TEMPO ENERGIA S.A.</t>
  </si>
  <si>
    <t>TENDA SUPERMERCADO EIRELI</t>
  </si>
  <si>
    <t>TENDA SUPERMERCADOS EIRELI</t>
  </si>
  <si>
    <t>TENORIO E SANTOS LTDA</t>
  </si>
  <si>
    <t>TENORIO E SANTOS</t>
  </si>
  <si>
    <t>TERA METAIS ALUMÍNIO LTDA</t>
  </si>
  <si>
    <t>Itatiba</t>
  </si>
  <si>
    <t xml:space="preserve">TERCIAN COM PROD ALIM LTDA              </t>
  </si>
  <si>
    <t>TERCIAN COM PROD ALI</t>
  </si>
  <si>
    <t xml:space="preserve">20.083.085-6      </t>
  </si>
  <si>
    <t>TERCON MANGUEIRAS E PEÇAS LTDA</t>
  </si>
  <si>
    <t>TERCON MANGUEIRAS</t>
  </si>
  <si>
    <t>TEREX BETIM EQUIPAMENTOS LTDA</t>
  </si>
  <si>
    <t>RITZ EQUIPAMENTOS</t>
  </si>
  <si>
    <t>TEREX LATIN AMERICA</t>
  </si>
  <si>
    <t xml:space="preserve">TEREZA MARCIONILA MACEDO DOS SANTOS     </t>
  </si>
  <si>
    <t xml:space="preserve">TEREZA MARCIONILA   </t>
  </si>
  <si>
    <t xml:space="preserve">16.174.020-0      </t>
  </si>
  <si>
    <t xml:space="preserve">TEREZINHA BARBOSA BRASILINO - ME        </t>
  </si>
  <si>
    <t xml:space="preserve">TEREZINHA           </t>
  </si>
  <si>
    <t xml:space="preserve">TEREZINHA CORREIA ALVES                 </t>
  </si>
  <si>
    <t xml:space="preserve">TEREZINHA CORREIA   </t>
  </si>
  <si>
    <t xml:space="preserve">TEREZINHA DONATO DA SILVA               </t>
  </si>
  <si>
    <t xml:space="preserve">TEREZINHA DONATO DA </t>
  </si>
  <si>
    <t>TEREZINHA FERREIRA ALVES</t>
  </si>
  <si>
    <t>TEREZINHA REFEIÇÕES</t>
  </si>
  <si>
    <t>TEREZINHA FIGUEIREDO DA NOBREGA 25189549453</t>
  </si>
  <si>
    <t>TEREZINHA FIGUEIREDO</t>
  </si>
  <si>
    <t>TERMACO TERMINAIS MARITIMOS DE CONTAINERS LTDA</t>
  </si>
  <si>
    <t>TMC TERMACO</t>
  </si>
  <si>
    <t>TERMINAL GRANELEIRO S.A</t>
  </si>
  <si>
    <t xml:space="preserve">TERMINAL QUIMICO DE ARATU S.A           </t>
  </si>
  <si>
    <t xml:space="preserve">ULTRACARGO TEQUIMAR </t>
  </si>
  <si>
    <t>TERMINAL XXXIX DE SANTOS S.A</t>
  </si>
  <si>
    <t>TERMOKLIMA COMERCIO EIRELI</t>
  </si>
  <si>
    <t xml:space="preserve">TERMOKLIMA </t>
  </si>
  <si>
    <t>TERMOLAR S/A</t>
  </si>
  <si>
    <t>TERMOLAR</t>
  </si>
  <si>
    <t>TEROTEC SOLUÇÕES PROATIVAS LTDA-ME</t>
  </si>
  <si>
    <t>CPS</t>
  </si>
  <si>
    <t>TERRA MAR COMERCIO LTDA - EPP</t>
  </si>
  <si>
    <t xml:space="preserve">TERRA MAR </t>
  </si>
  <si>
    <t>TERRA SOLUÇÕES AGRICOLAS LTDA</t>
  </si>
  <si>
    <t>TERRACANA INDUSTRIA COM. E SERVICOS LTDA</t>
  </si>
  <si>
    <t xml:space="preserve">TERRACANA           </t>
  </si>
  <si>
    <t>TERRA-SOLUÇÕES AGRICOLAS LTDA</t>
  </si>
  <si>
    <t>TERWAL MAQUINAS LTDA</t>
  </si>
  <si>
    <t>TESLA DO BRASIL ELETROMOTORES LTDA - ME</t>
  </si>
  <si>
    <t>TESLA DO BRASIL</t>
  </si>
  <si>
    <t>TESSA PERFILADOS ESPECIAIS PERNAMBUCO LTDA</t>
  </si>
  <si>
    <t>TESSA PERFILADOS</t>
  </si>
  <si>
    <t>TESSAMEC COMERCIO E REPARAÇÃO DE MAQUINAS EIRELLI</t>
  </si>
  <si>
    <t>TESSAMEC COMERCIO</t>
  </si>
  <si>
    <t>Caieiras</t>
  </si>
  <si>
    <t>TEXAS CONTROLS DO BRASIL LTDA</t>
  </si>
  <si>
    <t>TEXAS CONTROLS</t>
  </si>
  <si>
    <t xml:space="preserve">TEXAS ENERGIA LTDA                      </t>
  </si>
  <si>
    <t xml:space="preserve">TEXAS ENERGIA LTDA  </t>
  </si>
  <si>
    <t xml:space="preserve">TEXAS INDUSTRIAL LTDA                   </t>
  </si>
  <si>
    <t xml:space="preserve">TEXAS               </t>
  </si>
  <si>
    <t>TEXMAN IND. E COM. DE PEÇAS TEXTEIS LTDA</t>
  </si>
  <si>
    <t xml:space="preserve">TEXMAN </t>
  </si>
  <si>
    <t xml:space="preserve">TG INOVAÇÃO LTDA ME </t>
  </si>
  <si>
    <t>TGA LOGÍSTICA E TRANSP NACIONAIS E INTERNACIONAIS LTDA</t>
  </si>
  <si>
    <t xml:space="preserve">TGA LOGÍSTICA </t>
  </si>
  <si>
    <t xml:space="preserve">TGM TRANSMISSOES IND E COM DE REDUTORES </t>
  </si>
  <si>
    <t xml:space="preserve">TGM                 </t>
  </si>
  <si>
    <t>TGM TRANSMISSÕES INDUSTRIA E COMERCIO DE REDUTORES LTDA</t>
  </si>
  <si>
    <t>TGM MACEIO</t>
  </si>
  <si>
    <t>THACIANA MARIA CAVALANTE SILVA</t>
  </si>
  <si>
    <t xml:space="preserve">THAIS ALVES MENDONCA                    </t>
  </si>
  <si>
    <t xml:space="preserve">THAIS ALVES         </t>
  </si>
  <si>
    <t>THAIS FERNANDA SILVA DE ALBUQUERQUE LIRA 10328902403</t>
  </si>
  <si>
    <t>THAIS FERNANDA SILVA DE ALBUQUERQUE LIRA</t>
  </si>
  <si>
    <t>16.278.024-9</t>
  </si>
  <si>
    <t>THAIS HERCULANO ASSUNÇÃO</t>
  </si>
  <si>
    <t xml:space="preserve">THAIS REGINA PEREIRA CARVALHO ME        </t>
  </si>
  <si>
    <t>THAIS REGINA PEREIRA</t>
  </si>
  <si>
    <t>THAIS RODRIGUES VENANCIO</t>
  </si>
  <si>
    <t>THAIS RODRIGUES</t>
  </si>
  <si>
    <t xml:space="preserve">THAISY LAVINIA ANDRADE DE AZEVEDO - ME  </t>
  </si>
  <si>
    <t>THAISY LAVINIA ANDRA</t>
  </si>
  <si>
    <t>THALES EDUARDO PINHEIRO GALVAO</t>
  </si>
  <si>
    <t>THALITA RIBEIRO LIMA</t>
  </si>
  <si>
    <t>THAYANA CARLA LINHARES CESAR</t>
  </si>
  <si>
    <t>THAYNA OLIVEIRA CAZUZA</t>
  </si>
  <si>
    <t>COMERCIAL THAYNA</t>
  </si>
  <si>
    <t>THAYNAN CARLA DE LIMA SOUZA</t>
  </si>
  <si>
    <t>THAYNARA TAVARES OLIVEIRA RAMOS</t>
  </si>
  <si>
    <t>THAYS DE MELO ARAUJO</t>
  </si>
  <si>
    <t>THERESA RAQUEL DE MORAIS 06522345420</t>
  </si>
  <si>
    <t>THERESA RAQUEL</t>
  </si>
  <si>
    <t>THERMOPRESS COM DE EQUIPAMENTOS INDUSTRIAIS LTDA</t>
  </si>
  <si>
    <t>THERMOPRESS COM DE EQUIPAMENTOS INDUSTRIAIS</t>
  </si>
  <si>
    <t>THEVAL PRODUTOS INDUSTRIAIS LTDA</t>
  </si>
  <si>
    <t>THEVAL PRODUTOS</t>
  </si>
  <si>
    <t>THEVAL PRODUTOS INDUSTRIAIS</t>
  </si>
  <si>
    <t>THIAGO CARDOSO MACENA</t>
  </si>
  <si>
    <t>THIAGO CARDOSO PIMENTA ME</t>
  </si>
  <si>
    <t>THIAGO CARDOSO</t>
  </si>
  <si>
    <t>THIAGO DA SILVA VIRIATO</t>
  </si>
  <si>
    <t>CEZARIO PINTOR</t>
  </si>
  <si>
    <t>THIAGO DANTAS CABRAL 08109825443</t>
  </si>
  <si>
    <t>PARAIBA AUTO ELETRICA</t>
  </si>
  <si>
    <t>THIAGO DO NASCIMENTO FRANCISCO</t>
  </si>
  <si>
    <t>THIAGO DUDA DE MELO ME</t>
  </si>
  <si>
    <t>THIAGO DUDA PEÇAS E SERVIÇOS</t>
  </si>
  <si>
    <t>THIAGO JARDIM GIMENEZ EPP</t>
  </si>
  <si>
    <t>THIAGO JARDIM</t>
  </si>
  <si>
    <t>THIAGO JOSE QUEIROGA DA SILVA EIRELI-ME</t>
  </si>
  <si>
    <t>THIAGO LINS REZENDE</t>
  </si>
  <si>
    <t>THIAGO TRANSPORTES</t>
  </si>
  <si>
    <t>THIAGO LINS REZENDE ME</t>
  </si>
  <si>
    <t>THIAGO PIRES CAVALCANTE</t>
  </si>
  <si>
    <t>THIAGO VIANA DE ALBUQUERQUE COST</t>
  </si>
  <si>
    <t>VCM INDUSTRIAL</t>
  </si>
  <si>
    <t>THOMAS JOSE BELTRAO DE ARAUJO ALBUQUERQUE LTDA</t>
  </si>
  <si>
    <t xml:space="preserve">THONAS FELIX EVANGELISTA                </t>
  </si>
  <si>
    <t>THONAS FELIX EVANGEL</t>
  </si>
  <si>
    <t xml:space="preserve">THT DOS SANTOS SUPERMERCADOS LTDA       </t>
  </si>
  <si>
    <t xml:space="preserve">THT SUPERMERCADOS   </t>
  </si>
  <si>
    <t xml:space="preserve">20.206.035-7      </t>
  </si>
  <si>
    <t>TIA GRACA MERCADINHO E COMERCIO LTDA ME</t>
  </si>
  <si>
    <t>TIAGO FERREIRA DOS SANTOS</t>
  </si>
  <si>
    <t>TIAGO DOS SANTOS</t>
  </si>
  <si>
    <t>TIAGO MARCELO DA SILVA NASCIMENTO</t>
  </si>
  <si>
    <t xml:space="preserve">TIBERIO BEZERRA DE LIMA                 </t>
  </si>
  <si>
    <t xml:space="preserve">TIBERIO             </t>
  </si>
  <si>
    <t>TIGER MOTORS AUTOPARTS IMP EXP LTDA</t>
  </si>
  <si>
    <t>TEGER MOTORS</t>
  </si>
  <si>
    <t>TIGRE MATERIAIS E SOLUÇÕES PARA CONSTRUÇÃO LTDA</t>
  </si>
  <si>
    <t>TIGRE MATERIAIS E SOLUÇÕES PARA CONSTRUÇ</t>
  </si>
  <si>
    <t>TIGRE S.A - TUBOS E CONEXÕES</t>
  </si>
  <si>
    <t xml:space="preserve">TIGRE S.A - TUBOS E CONEXOES            </t>
  </si>
  <si>
    <t xml:space="preserve">TIGRE               </t>
  </si>
  <si>
    <t xml:space="preserve">489.003-33        </t>
  </si>
  <si>
    <t>TILIFORM INDUSTRIA GRAFICA LTDA</t>
  </si>
  <si>
    <t>TILIFORM INDUSTRIA</t>
  </si>
  <si>
    <t>TIM CELULAR S.A - PARAIBA</t>
  </si>
  <si>
    <t>TIM CELULAR</t>
  </si>
  <si>
    <t>TIMAC AGRO INDUSTRIA E COMERCIO DE FERTILIZANTES LTDA</t>
  </si>
  <si>
    <t>TIMAC AGRO INDUSTRIA E COMERCIO DE FERTI</t>
  </si>
  <si>
    <t>TINTA FACIL COM. E INDUSTRIA DE MAQ. LTD</t>
  </si>
  <si>
    <t xml:space="preserve">TINTA FACIL         </t>
  </si>
  <si>
    <t>TINTAS CRISCOR INDUSTRIA E COMERCIO DE TINTAS E VERNIZES LTDA</t>
  </si>
  <si>
    <t>TINTAS CRISCOR</t>
  </si>
  <si>
    <t>TITANS FERRAMENTAS GERAIS E COMERCIO EIRELI - ME</t>
  </si>
  <si>
    <t>TITANS FERRAMENTAS GERAIS</t>
  </si>
  <si>
    <t>TIVIT TERCEIRIZACAO DE PROCESSOS SERVICO</t>
  </si>
  <si>
    <t xml:space="preserve">TIVIT               </t>
  </si>
  <si>
    <t>TJ TRANSPORTES E LOGISTICA LTDA</t>
  </si>
  <si>
    <t>TJ TRANSPORTES</t>
  </si>
  <si>
    <t>T.J.A INDUSTRIA E COMERCIO S/A</t>
  </si>
  <si>
    <t>T.J.A INDUSTRIA</t>
  </si>
  <si>
    <t>TMLOC LOCAÇÕES E SERVIÇOS LTDA - ME</t>
  </si>
  <si>
    <t>TNT MERCURIO CARGAS E ENCOMENDAS</t>
  </si>
  <si>
    <t>TNT MERCURIO</t>
  </si>
  <si>
    <t>TNT MERCURIO CARGAS E ENCOMENDAS EXPRESS</t>
  </si>
  <si>
    <t xml:space="preserve">TNT MERCURIO        </t>
  </si>
  <si>
    <t>Matias Barbosa</t>
  </si>
  <si>
    <t>TOBRAS DISTRIBUIDORA DE COMBUSTIVEIS LTDA</t>
  </si>
  <si>
    <t>TOBRAS DISTRIBUIDORA DE COMBUSTIVEIS LTD</t>
  </si>
  <si>
    <t>TOCMIX COMERCIO DE E.E MUSICAIS LTDA ME</t>
  </si>
  <si>
    <t>TOCMIX</t>
  </si>
  <si>
    <t>TOINZINHO ALVES EVANGELISTA - ME</t>
  </si>
  <si>
    <t>TOKIO MARINE SEGURADORA S/A</t>
  </si>
  <si>
    <t>TOKIO MARINE</t>
  </si>
  <si>
    <t>TOLENTINO ENGENHARIA LTDA</t>
  </si>
  <si>
    <t xml:space="preserve">TOLENTINO EMPILHADEIRAS </t>
  </si>
  <si>
    <t>TOMOCENTER DIAGNOSTICO MEDICO POR IMAGEM</t>
  </si>
  <si>
    <t xml:space="preserve">TOMOCENTER          </t>
  </si>
  <si>
    <t>TOMOSON TOMOGRAFIA COMPUTADORIZADA E ULTRA LTDA</t>
  </si>
  <si>
    <t>TOMOSON</t>
  </si>
  <si>
    <t>TONOGA DO BRASIL COMERCIO E IMPORTACAO L</t>
  </si>
  <si>
    <t xml:space="preserve">TONOGA              </t>
  </si>
  <si>
    <t>TONY CARVALHO BARBOSA EIRELI</t>
  </si>
  <si>
    <t>CONSTRUMAIS</t>
  </si>
  <si>
    <t>TONY CESAR PEREIRA DE SOUZA - ME</t>
  </si>
  <si>
    <t>TOP BRASIL PRESENTES EIRELI-EPP</t>
  </si>
  <si>
    <t>TOP BRASIL PRESENTES</t>
  </si>
  <si>
    <t xml:space="preserve">TOP G LTDA                              </t>
  </si>
  <si>
    <t xml:space="preserve">TOP G               </t>
  </si>
  <si>
    <t>TOP LOCAÇÕES E PRESTAÇÃO DE SERVIÇOS  EIRELLI - ME</t>
  </si>
  <si>
    <t>TOP LOCAÇÕES</t>
  </si>
  <si>
    <t>TOPFLEX COMERCIO VAREJISTA BORRACHAS E PNEUMATICA LTDA</t>
  </si>
  <si>
    <t xml:space="preserve">TOPFLEX BORRACHARIAS E PNEUMATICOS </t>
  </si>
  <si>
    <t>TOPMASSAS IND E COM DE ALIMENTOS LTDA</t>
  </si>
  <si>
    <t>TOPMASSAS INDUSTRIA E COMERDIO DE ALIMENTOS</t>
  </si>
  <si>
    <t>TOPMASSAS INDUSTRIA E COMERCIO</t>
  </si>
  <si>
    <t>TOPMIP INSUMOS BIOLOGICOS LTDA</t>
  </si>
  <si>
    <t>TOPMIP</t>
  </si>
  <si>
    <t>TOQUE FOODS COMERCIO EIRELI - ME</t>
  </si>
  <si>
    <t xml:space="preserve">TORCANE PEÇAS </t>
  </si>
  <si>
    <t>TORKPOWER SERVICE LTDA</t>
  </si>
  <si>
    <t xml:space="preserve">TORNOTECNICA JAPAN LTDA </t>
  </si>
  <si>
    <t>TECNOLOGIA E SOLDAGEM</t>
  </si>
  <si>
    <t xml:space="preserve">TOTAL MOTOPEÇAS FORTBRAS AUTO PEÇAS S.A. </t>
  </si>
  <si>
    <t>FORTBRAS</t>
  </si>
  <si>
    <t>TOTAL TOWSEND TERMO ARTE LTDA</t>
  </si>
  <si>
    <t>TOTAL TOWSEND</t>
  </si>
  <si>
    <t>TOTALFIX COMERCIAL LTDA</t>
  </si>
  <si>
    <t>TOTALFIX</t>
  </si>
  <si>
    <t>TOTALLUBRI COMERCIO LTDA - ME</t>
  </si>
  <si>
    <t>TOTALLUBRI</t>
  </si>
  <si>
    <t>TOTALPARTS AR CONDICIONADO E REFRIGERAÇÃO LTDA</t>
  </si>
  <si>
    <t>TOTALINE</t>
  </si>
  <si>
    <t>16.145.533-6</t>
  </si>
  <si>
    <t xml:space="preserve">TOTVS NORDESTE SOFTWARE LTDA            </t>
  </si>
  <si>
    <t xml:space="preserve">TOTVS NORDESTE      </t>
  </si>
  <si>
    <t xml:space="preserve">TOTVS S/A                               </t>
  </si>
  <si>
    <t xml:space="preserve">TOTVS               </t>
  </si>
  <si>
    <t>TOUROS CENT  LTDA</t>
  </si>
  <si>
    <t>TOUROS CENT</t>
  </si>
  <si>
    <t>TOYOTA TSUSHO SUGAR TRADING LTDA</t>
  </si>
  <si>
    <t>TPK INDUSTRIA DE PRODUTOS TEXTEIS E COM. DE MOBILIARIO PARA ESCRITORIO LTDA</t>
  </si>
  <si>
    <t>POLIFITEMA</t>
  </si>
  <si>
    <t>TR COMERCIO DE PRODUTOS E SERVIÇOS EIRELI</t>
  </si>
  <si>
    <t>TR COMERCIO</t>
  </si>
  <si>
    <t xml:space="preserve">TR EQUIPAMENTOS IND E COM LTDA EPP      </t>
  </si>
  <si>
    <t xml:space="preserve">TR EQUIPAMENTOS     </t>
  </si>
  <si>
    <t>TR PINHEIRO FERNANDES - ME</t>
  </si>
  <si>
    <t>TR PINHEIRO FERNANDES</t>
  </si>
  <si>
    <t>TR SERVICOS EM GERADORES E MOTORES LTDA ME.</t>
  </si>
  <si>
    <t xml:space="preserve">TR SERVICOS EM GERADORES E MOTORES LTDA </t>
  </si>
  <si>
    <t>TRACAI IND E COM DE ALIMENTOS EIRELLI EPP</t>
  </si>
  <si>
    <t>TRACAI IND E COM DE ALIMENTOS EIRELLI</t>
  </si>
  <si>
    <t>TRACKSAT TELEMETRIA E RASTREAMENTO LTDA</t>
  </si>
  <si>
    <t>TRACKSAT TELEMETRIA E RASTREAMENTO VIA SATELITE</t>
  </si>
  <si>
    <t>TRACPECAS PECAS PARA TRATORES LTDA</t>
  </si>
  <si>
    <t>TRADE TRAUMATOLOGIA E DERMATOLOGIA LTDA</t>
  </si>
  <si>
    <t>TRADE TRAUMATOLOGIA</t>
  </si>
  <si>
    <t>TRADENER LIMITADA</t>
  </si>
  <si>
    <t>TRAIRI COMERCIO DE ALIMENTOS LTDA-ME</t>
  </si>
  <si>
    <t>TRAJANOS ENGENHARIA, SEGURANÇA E PSICOLOGIA DO TRABALHO LTDA</t>
  </si>
  <si>
    <t>TRAJANOS ENGENHARIA</t>
  </si>
  <si>
    <t>TRANS AERO - VIAGENS E TURISMO ME</t>
  </si>
  <si>
    <t>TRANS AERO</t>
  </si>
  <si>
    <t>TRANS AUTO CARGAS E LOGISTICA LTDA</t>
  </si>
  <si>
    <t>TRANS AUTO CARGAS</t>
  </si>
  <si>
    <t>TRANS ERG MECANICA INDUSTRIAL LTDA</t>
  </si>
  <si>
    <t>TRANS SOKANA TRANSPORTES DE CANA LTDA - ME</t>
  </si>
  <si>
    <t xml:space="preserve">TRANS SOKANA TRANSPORTES DE CANA LTDA - </t>
  </si>
  <si>
    <t>TRANSAGIO TRANSPORTES LTDA - EPP</t>
  </si>
  <si>
    <t xml:space="preserve">TRANSALAGOAS TRANSPORTES LTDA </t>
  </si>
  <si>
    <t>TRANSALAGOAS TRANSPORTES LTDA</t>
  </si>
  <si>
    <t>TRANSALBUQUERQUE TRANSPORTE DE PRODUTOS PERIGOSOS LTDA</t>
  </si>
  <si>
    <t>TRANSALCOOL LTDA</t>
  </si>
  <si>
    <t>TRANSAMERICA TRANSPORTES EIRELI</t>
  </si>
  <si>
    <t>TRANSAMERICA TRANSPORTES</t>
  </si>
  <si>
    <t>TRANSANDRADE TRANSPORTES E LOGISTICA LTDA</t>
  </si>
  <si>
    <t>TRANSBAHIA TRANSPORTES LTDA</t>
  </si>
  <si>
    <t>TRANSBAMBU COMERCIAL LTDA</t>
  </si>
  <si>
    <t>TRANSBAMBU</t>
  </si>
  <si>
    <t>TRANSBORBA - LOCAÇÃO DE VEIC. MAQ E TRANSPORTES LTDA</t>
  </si>
  <si>
    <t>TRANSBORBA LOCAÇÃO</t>
  </si>
  <si>
    <t>TRANSCAMPINENSE TRANSPORTE DE CARGAS</t>
  </si>
  <si>
    <t>CAMPINENSE</t>
  </si>
  <si>
    <t>TRANSCOMSIL TRANSPORTE RODOVIARIO DE CARGAS LTDA</t>
  </si>
  <si>
    <t xml:space="preserve">TRNASCOMSIL </t>
  </si>
  <si>
    <t>TRANSESPECIALISTA</t>
  </si>
  <si>
    <t>TRANSFARRAPOS TRANSPS RODOVS DE CARGAS LTDA</t>
  </si>
  <si>
    <t>TRANSFARRAPOS</t>
  </si>
  <si>
    <t>TRANSFELL MATÃO TRANSPORTES LTDA</t>
  </si>
  <si>
    <t>TRANSFELL TRANSPORTES</t>
  </si>
  <si>
    <t xml:space="preserve">TRANSFORMADORES DO NORDESTE LTDA.          </t>
  </si>
  <si>
    <t xml:space="preserve">EFACEC ENERGY       </t>
  </si>
  <si>
    <t>TRANSGASIL COMERCIO E TRANSPORTES LTDA</t>
  </si>
  <si>
    <t>TRANSGASIL COMERCIO</t>
  </si>
  <si>
    <t>TRANSGESP-PIASSI GESTÃO TRANSPORTES LTDA</t>
  </si>
  <si>
    <t>TRANSGESP</t>
  </si>
  <si>
    <t>TRANSGLOBAL OPERAÇÕES PORTUARIAS</t>
  </si>
  <si>
    <t>TRANSGLOBAL</t>
  </si>
  <si>
    <t>TRANSITA TRANSPORTADORA ITATINGA LTDA</t>
  </si>
  <si>
    <t>TRANSLASIL CARGAS LTDA-ME</t>
  </si>
  <si>
    <t>LASIL</t>
  </si>
  <si>
    <t>TRANSLIMP COLETA E GERENCIAMENTO DE RESIDUOS LTDA-ME</t>
  </si>
  <si>
    <t>TRANSLIMP COLETA</t>
  </si>
  <si>
    <t>TRANSLIMP SOLUÇÕES AMBIENTAIS LTDA - ME</t>
  </si>
  <si>
    <t>TRANSLIQ TRANSPORTES DE CARGAS LTDA.</t>
  </si>
  <si>
    <t>TRANSMARINGA SERVIÇOS DE TRANPORTES LTDA - ME</t>
  </si>
  <si>
    <t>TRANSMISSÃO COMERCIO DE CORREIAS E CORRENTES EIRELI -ME</t>
  </si>
  <si>
    <t>CASA DAS CORREIAS</t>
  </si>
  <si>
    <t>TRANSP TRANSPORTES DE PETROLEO LTDA</t>
  </si>
  <si>
    <t>TRANSPALET COMERCIAL DE EQUIPAMENTOS, PECAS E SERVICOS LTDA.</t>
  </si>
  <si>
    <t>TRANSPEDROSA S/A</t>
  </si>
  <si>
    <t>Ouro Preto</t>
  </si>
  <si>
    <t>TRANSPORTADORA AM DA SILVA E CIA LTDA EPP</t>
  </si>
  <si>
    <t>TRANSPORTADORA AM</t>
  </si>
  <si>
    <t>TRANSPORTADORA AMERICAN LTDA</t>
  </si>
  <si>
    <t>TRANSPORTADORA AMERICAN LTDA - EPP</t>
  </si>
  <si>
    <t>TRANSPORTADORA BARBOSA LTDA ME</t>
  </si>
  <si>
    <t>TRANSPORTADORA CAPITÃO LTDA</t>
  </si>
  <si>
    <t>TRANSPORTADORA COSTINHA LTDA ME</t>
  </si>
  <si>
    <t>TRANSPORTADORA DIMER LTDA-EPP</t>
  </si>
  <si>
    <t>DIMER</t>
  </si>
  <si>
    <t>TRANSPORTADORA E LOCAÇÃO DE MUCK SÃO JOSE LTDA</t>
  </si>
  <si>
    <t>TRANSPORTADORA E LOCAÇÃO DE MUCK SÃO JOS</t>
  </si>
  <si>
    <t xml:space="preserve">TRANSPORTADORA ESMERALDA LTDA ME        </t>
  </si>
  <si>
    <t xml:space="preserve">ESMERALDA           </t>
  </si>
  <si>
    <t>TRANSPORTADORA GUANAMBI LTDA</t>
  </si>
  <si>
    <t>TRANSPORTADORA LUZ LTDA</t>
  </si>
  <si>
    <t>TRANSPORTADORA MENDONCA E CARNEIRO LTDA ME.</t>
  </si>
  <si>
    <t xml:space="preserve">TRANSPORTADORA MENDONCA E CARNEIRO LTDA </t>
  </si>
  <si>
    <t>Goianira</t>
  </si>
  <si>
    <t>TRANSPORTADORA MG LTDA</t>
  </si>
  <si>
    <t>TRANSPORTADORA MOSCATO TRANSPORTE RODOVIARIO LTDA</t>
  </si>
  <si>
    <t>TRANSPORTADORA ONZE DE JUNHO LTDA</t>
  </si>
  <si>
    <t xml:space="preserve">TRANSPORTADORA OTANER LTDA              </t>
  </si>
  <si>
    <t xml:space="preserve">OTANER              </t>
  </si>
  <si>
    <t>TRANSPORTADORA PARABENS LTDA</t>
  </si>
  <si>
    <t>TRANSPORTADORA PARARI LTDA</t>
  </si>
  <si>
    <t>TRANSPORTADORA PERNAMBUCANA LTDA</t>
  </si>
  <si>
    <t>TRANSPORTADORA PERNAMBUCANA</t>
  </si>
  <si>
    <t>TRANSPORTADORA PRATAVERA EIRELI</t>
  </si>
  <si>
    <t>TRANSPORTADORA ROLIM LIMITADA</t>
  </si>
  <si>
    <t>TRANSPORTADORA SAO PAULO LTDA</t>
  </si>
  <si>
    <t>TRANSPORTADORA SUDOESTE LTDA</t>
  </si>
  <si>
    <t>TRANSPORTADORA SUPREMA LTDA ME.</t>
  </si>
  <si>
    <t>TRANSPORTADORA TASLA FILIAL</t>
  </si>
  <si>
    <t>TASLA TRANSPORTES</t>
  </si>
  <si>
    <t>TRANSPORTADORA TRANSROMI LTDA - EPP</t>
  </si>
  <si>
    <t>TRANSPORTADORA VERONESE LTDA</t>
  </si>
  <si>
    <t>TRANSPORTADORA VIANA TRANSPORTE LTDA</t>
  </si>
  <si>
    <t>TRANSPORTADORA 15 IRMÃOS LTDA EPP</t>
  </si>
  <si>
    <t>TRANSPORTDORA SANTA RITA LTDA</t>
  </si>
  <si>
    <t xml:space="preserve">TRANSPORTADORA SANTA RITA </t>
  </si>
  <si>
    <t>TRANSPORTE EFFICACE - ME</t>
  </si>
  <si>
    <t>TRANSPORTE GISLON EIRELI</t>
  </si>
  <si>
    <t>TRANSPORTE GISLON</t>
  </si>
  <si>
    <t>Gaspar</t>
  </si>
  <si>
    <t>TRANSPORTE MANN LTDA</t>
  </si>
  <si>
    <t>TRANSPORTE NACIONAL LTDA</t>
  </si>
  <si>
    <t>TRANSPORTE RODOVIARIO NORDESTINO LTDA</t>
  </si>
  <si>
    <t>TRANSPORTES BIANO EIRELI</t>
  </si>
  <si>
    <t>TRANSPORTDORA BIANO</t>
  </si>
  <si>
    <t>Garibaldi</t>
  </si>
  <si>
    <t>TRANSPORTES CAVALINHO LTDA</t>
  </si>
  <si>
    <t>Vacaria</t>
  </si>
  <si>
    <t>TRANSPORTES MACUIM LTDA - ME</t>
  </si>
  <si>
    <t>TRANSPORTADORA MACUIM</t>
  </si>
  <si>
    <t>TRANSPORTES NACIONAL LTDA</t>
  </si>
  <si>
    <t>TRANSPORTES NACIONAL</t>
  </si>
  <si>
    <t xml:space="preserve">TRANSPORTES NACIONAL LTDA </t>
  </si>
  <si>
    <t>TRANSPORTES TRANSVIDAL LTDA</t>
  </si>
  <si>
    <t>TRANSPORTES TRANSVIDAL S.A</t>
  </si>
  <si>
    <t>TRANSPREX TRANSPORTADORA LTDA</t>
  </si>
  <si>
    <t>TRANSRIO TRANSPORTES E LOGISTICA LTDA</t>
  </si>
  <si>
    <t>TRANSRIO TRANSPORTES E LOGISTICA LTDA -ME</t>
  </si>
  <si>
    <t>TRANSRIO TRANSPORTES E LOGISTICA LTDA -M</t>
  </si>
  <si>
    <t xml:space="preserve">TRANS-SENA ENCOMENDAS URGENTES LTDA </t>
  </si>
  <si>
    <t>TRANSTEC INDUSTRIA COMERCIO E SERVIÇOS EM METAIS LTDA.</t>
  </si>
  <si>
    <t>TRANSTEC</t>
  </si>
  <si>
    <t>TRANSTEC INDUSTRIA E COMERCIO LTDA</t>
  </si>
  <si>
    <t>TRANSTEC INDUSTRIA</t>
  </si>
  <si>
    <t>TRANSTIP TRANSPORTES LTDA</t>
  </si>
  <si>
    <t>TRANSWINTER TRANSPORTE E LOGISTICA LTDA</t>
  </si>
  <si>
    <t>TRANSWINTER</t>
  </si>
  <si>
    <t>TRANTER INDUSTRIA E COMERCIO DE EQUIPAMENTOS LTDA</t>
  </si>
  <si>
    <t>TRANTER</t>
  </si>
  <si>
    <t>TRATLUB TRANSPORTE E COMERCIO DE PURIFICAÇÃO DE OLEO MINERAL LTDA - EPP</t>
  </si>
  <si>
    <t>TRATLUB</t>
  </si>
  <si>
    <t>TRATOR PRATES COM DE PCS P/TRATORES LTDA</t>
  </si>
  <si>
    <t xml:space="preserve">TRATOR PRATES       </t>
  </si>
  <si>
    <t>TRATORED PEÇAS LTDA</t>
  </si>
  <si>
    <t>TRATORED</t>
  </si>
  <si>
    <t>TRATORLÂNDIA PEÇAS PARA TRATORES LTDA-ME</t>
  </si>
  <si>
    <t>TRATORLÂNDIA PEÇAS</t>
  </si>
  <si>
    <t>TRATORNORTE RECUPERACAO DE TRATORES LTDA</t>
  </si>
  <si>
    <t xml:space="preserve">TRATOR              </t>
  </si>
  <si>
    <t xml:space="preserve">TRATORSHOP COMERCIO DE PEÇAS E SERVIÇO LTDA     </t>
  </si>
  <si>
    <t xml:space="preserve">TRATORSHOP          </t>
  </si>
  <si>
    <t>16.145.502-6</t>
  </si>
  <si>
    <t xml:space="preserve">TRATORTERRA PECAS PARA TRATORES LTDA ME </t>
  </si>
  <si>
    <t xml:space="preserve">TRATORTERRA         </t>
  </si>
  <si>
    <t xml:space="preserve">02.225.271-1      </t>
  </si>
  <si>
    <t>TRATOS CULTURAIS-ANDRE VICENTE</t>
  </si>
  <si>
    <t>TRAUMATO-CLINICA DE ORTOPEDIA E TRAUMATOLOGIA S/C LTDA</t>
  </si>
  <si>
    <t>TRAUMATO- CLINICA DE ORTOPEDIA</t>
  </si>
  <si>
    <t>TREINAMENTOS-102</t>
  </si>
  <si>
    <t>TRES TRES MEIA CAMA E MESA LTDA</t>
  </si>
  <si>
    <t>TREVENTOS COMERCIO DE EQUIPAMENTOS DE SEGURANÇA LTDA</t>
  </si>
  <si>
    <t>TREVENTOS</t>
  </si>
  <si>
    <t>TRFALN COMERCIO DE AÇO E PEAD</t>
  </si>
  <si>
    <t>TRFLAN COMERCIO</t>
  </si>
  <si>
    <t>TRIADE ANÁLISES DE SISTEMAS LTDA - EPP</t>
  </si>
  <si>
    <t>TRIADE ANALISES SISTEMAS LTDA</t>
  </si>
  <si>
    <t>TRIADE CONSULTORIA LTDA - ME</t>
  </si>
  <si>
    <t>TRIADE CONSULTORIA</t>
  </si>
  <si>
    <t>Balneário Camboriú</t>
  </si>
  <si>
    <t>TRIBUNAL DA JUSTICA DO ESTADO DE MINAS GERAIS</t>
  </si>
  <si>
    <t>TJMG</t>
  </si>
  <si>
    <t>TRIBUNAL DE JUSTIÇA DO ESTADO DA BAHIA</t>
  </si>
  <si>
    <t>TRIBUNAL DE JUSTIÇA DO ESTADO</t>
  </si>
  <si>
    <t>TRIBUNAL DE JUSTIÇA DO ESTADO DA PARAIBA</t>
  </si>
  <si>
    <t>TRIBUNAL REGIONAL DO TRABALHO DA 13 REGIÃO</t>
  </si>
  <si>
    <t>TRT 13 REGIÃO</t>
  </si>
  <si>
    <t>TRICOMEX LTDA EPP</t>
  </si>
  <si>
    <t>TRICOMEX</t>
  </si>
  <si>
    <t>TRIELO COMERCIO</t>
  </si>
  <si>
    <t>DOCE MEL</t>
  </si>
  <si>
    <t>TRIEX COMÉRCIO PEÇAS E SERVIÇOS LTDA</t>
  </si>
  <si>
    <t>ENCOPEL - TRIEX</t>
  </si>
  <si>
    <t>TRIFASE SOLUÇÕES EM ENERGIA LTDA</t>
  </si>
  <si>
    <t>TIFASE</t>
  </si>
  <si>
    <t>TRIGGER SISTEMAS ELETRICOS E AUTOMAÇÃO INDUSTRIAL</t>
  </si>
  <si>
    <t>TRIGGER SISTEMAS</t>
  </si>
  <si>
    <t>Guaíra</t>
  </si>
  <si>
    <t xml:space="preserve">TRIGO COMERCIO LTDA                     </t>
  </si>
  <si>
    <t xml:space="preserve">TRIGO COMERCIO LTDA </t>
  </si>
  <si>
    <t>TRIGO NORTE DISTRIBUIDORA LTDA</t>
  </si>
  <si>
    <t>TRIGOPAO COMERCIO DE TRIGO LTDA - ME</t>
  </si>
  <si>
    <t>TRIGUEIRO CONSULTORIA E TREINAMENTO LTDA</t>
  </si>
  <si>
    <t>FOCUS TRIGUEIRO</t>
  </si>
  <si>
    <t>TRIPOWER CORREIAS INDUSTRIAIS LTDA</t>
  </si>
  <si>
    <t>TRIUNFO GERADORES LTDA ME</t>
  </si>
  <si>
    <t>TRN COMERC.  DE PROD. AGRICOLAS LTDA-ME - EPP</t>
  </si>
  <si>
    <t>TRN COM. DE PROD. AGRICOLAS LTDA - EPP</t>
  </si>
  <si>
    <t>TRONOX PIGMENTOS DO BRASIL</t>
  </si>
  <si>
    <t>TROPICAL TRANSPORTES IPIRANGA LTDA</t>
  </si>
  <si>
    <t>TRR TRANSPORTES EIRELI</t>
  </si>
  <si>
    <t>TRR TRANSPORTES</t>
  </si>
  <si>
    <t>TSBC PECAS E COMPONENTES INDUSTRIAIS - THAISE SUASSUNA</t>
  </si>
  <si>
    <t>TSBC</t>
  </si>
  <si>
    <t>TSJ TRANSPORTES DE CARGAS LTDA - ME</t>
  </si>
  <si>
    <t>TST THERMAL SPRAY TECHNOLOGY LTDA</t>
  </si>
  <si>
    <t>TST THERMAL</t>
  </si>
  <si>
    <t>TUBERFIL INDUSTRIA E COMERCIO DE TUBOS LTDA</t>
  </si>
  <si>
    <t>TUBERFIL</t>
  </si>
  <si>
    <t>TUBESTEEL COMERCIO DE TUBOS E ACOS LTDA</t>
  </si>
  <si>
    <t>TUBINOX COMERCIO DE TUBOS DE INOX LTDA</t>
  </si>
  <si>
    <t>Mairiporã</t>
  </si>
  <si>
    <t>TUBOS IPIRANGA INDUSTRIA E COMERCIO LTDA</t>
  </si>
  <si>
    <t>TUBOS IPIRANGA INDUSTRIA E COMERCIO LTDA.</t>
  </si>
  <si>
    <t>TUBOS IPIRANGA</t>
  </si>
  <si>
    <t>TUBOS OLIVEIRA</t>
  </si>
  <si>
    <t>TUBOS VEROLA COM. IMP. E EXPORTAÇÃO LTDA.</t>
  </si>
  <si>
    <t>TUBOS VEROLA</t>
  </si>
  <si>
    <t>TUKSEN EQUIPAMENTOS LTDA ME</t>
  </si>
  <si>
    <t>TUKSEN EQUIPAMENTOS</t>
  </si>
  <si>
    <t>TULIO ASTENIO GAMA MAIA</t>
  </si>
  <si>
    <t>TULIO HOSTILIO DE MORAIS BEZERRA JUNIOR</t>
  </si>
  <si>
    <t>TULIO HOSTILIO</t>
  </si>
  <si>
    <t>TUPER S/A</t>
  </si>
  <si>
    <t>São Bento do Sul</t>
  </si>
  <si>
    <t>TURBO DIESEL BRASIL LTDA - ME</t>
  </si>
  <si>
    <t>TURBO DIESEL</t>
  </si>
  <si>
    <t>TURBO DRIVE MANUTENÇÃO E CONSULTORIA LTDA</t>
  </si>
  <si>
    <t>TURBO DRIVE</t>
  </si>
  <si>
    <t>TURBO FREIO SERVIÇOS E COMERCIO AUTOMOTIVOS LTDA-ME</t>
  </si>
  <si>
    <t>TURBO FREIO</t>
  </si>
  <si>
    <t>TURBO VENTO IND. E COM. VENTILADORES LTA</t>
  </si>
  <si>
    <t>TURBO VENTO</t>
  </si>
  <si>
    <t>TURINI &amp; TURINI CONTROLE E AUTOMAÇÃO LTDA</t>
  </si>
  <si>
    <t>TURINI &amp; TURINI CONTROLE E AUTOMAÇÃO</t>
  </si>
  <si>
    <t>TURMA DEMITIDOS - (IMPORTACAO)</t>
  </si>
  <si>
    <t>TUROTEST MEDIDORES LTDA.</t>
  </si>
  <si>
    <t>TUROTEST</t>
  </si>
  <si>
    <t>TV E PORTAL MULTICANAL LTDA</t>
  </si>
  <si>
    <t>TV E PORTAL MULTICANAL</t>
  </si>
  <si>
    <t>TVT TANSPORTES EIRELLI</t>
  </si>
  <si>
    <t>TVT TRANSPOTES</t>
  </si>
  <si>
    <t>TVT TRANSPORTES LTDA</t>
  </si>
  <si>
    <t>TVT TRANSPORTES</t>
  </si>
  <si>
    <t>TVT TRANSPORTES LTDA ME</t>
  </si>
  <si>
    <t>T4U BRASIL LTDA</t>
  </si>
  <si>
    <t>UAI UNIDADE DE ASSESSORIA INDUSTRIAL LTDA</t>
  </si>
  <si>
    <t>UAI UNIDADE DE ASSESSORIA</t>
  </si>
  <si>
    <t xml:space="preserve">UBER COMERCIO E SERVICOS LTDA           </t>
  </si>
  <si>
    <t xml:space="preserve">UBER                </t>
  </si>
  <si>
    <t>UBERSEG IND. E COMERCIO DE EQUIP. DE SEG. LTDA</t>
  </si>
  <si>
    <t>UBERSEG</t>
  </si>
  <si>
    <t>UBIRATAN DE SOUZA MATIAS</t>
  </si>
  <si>
    <t>UBY AGROQUIMICA LTDA</t>
  </si>
  <si>
    <t>UBYFOL EXCELÊNCIA EM NUTRIÇÃO VEGETAL</t>
  </si>
  <si>
    <t>UCELO LTDA</t>
  </si>
  <si>
    <t>UCELO</t>
  </si>
  <si>
    <t>UDILOG TRANSPORTE RODOVIARIO EIRELI</t>
  </si>
  <si>
    <t>UDILOG TRANSPORTE</t>
  </si>
  <si>
    <t xml:space="preserve">UELSON DIAS DA SILVA                    </t>
  </si>
  <si>
    <t xml:space="preserve">UELSON              </t>
  </si>
  <si>
    <t xml:space="preserve">UHY MOREIRA AUDITORES                   </t>
  </si>
  <si>
    <t xml:space="preserve">UHY                 </t>
  </si>
  <si>
    <t>ULRICH MATERIAL ELETRICO LTDA - EPP</t>
  </si>
  <si>
    <t>ULRICH MATERIAL ELETRICO</t>
  </si>
  <si>
    <t>ULTIMA MILHA TELECOMUNICAÇÕES LTDA</t>
  </si>
  <si>
    <t>ULTRA COMERCIO DE ALIMENTOS LTDA ME</t>
  </si>
  <si>
    <t>ULTRAPRESS CARGA LTDA</t>
  </si>
  <si>
    <t>ULTRAPRESS</t>
  </si>
  <si>
    <t>ULTRASOM TOWNSEND SERV. OSTENSIVOS MANUT. LTDA</t>
  </si>
  <si>
    <t>ULTRASOM</t>
  </si>
  <si>
    <t>UMICONTROL UMIDADE CONTR. IND. COM. LTDA</t>
  </si>
  <si>
    <t>UMICONTROL UMIDADE</t>
  </si>
  <si>
    <t>UNA ACUCAR E ENERGIA LTDA.</t>
  </si>
  <si>
    <t>16.095.984--</t>
  </si>
  <si>
    <t xml:space="preserve">UNA ACUCAR E ENERGIA LTDA               </t>
  </si>
  <si>
    <t xml:space="preserve">UNA                 </t>
  </si>
  <si>
    <t>Tamandaré</t>
  </si>
  <si>
    <t>UNIAGRO BR COMERCIO LTDA</t>
  </si>
  <si>
    <t>UNIAGRO</t>
  </si>
  <si>
    <t xml:space="preserve">UNIAGRO COMERCIO LTDA                   </t>
  </si>
  <si>
    <t xml:space="preserve">UNIAGRO COMERCIO    </t>
  </si>
  <si>
    <t>UNIAO AGRICOLA LTDA.</t>
  </si>
  <si>
    <t>UNIAO AVICULTURA &amp; AGRONEGOCIOS LTDA - ME</t>
  </si>
  <si>
    <t>UNIAO AVICULTURA &amp; AGRONEGOCIOS LTDA - M</t>
  </si>
  <si>
    <t>UNIÃO BRASIL IMPORTAÇÃO E EXPORTAÇÃO DE EQUIPAMENTOS</t>
  </si>
  <si>
    <t>UNIAO BRASIL</t>
  </si>
  <si>
    <t xml:space="preserve">UNIAO COMERCIO DE ALIMENTOS EIRELLI       </t>
  </si>
  <si>
    <t xml:space="preserve">UNIAO COMERCIO DE ALIMENTOS EIRELLI     </t>
  </si>
  <si>
    <t>UNIAO CORREIAS INDUSTRIAIS LTDA. ME</t>
  </si>
  <si>
    <t>UNIAO CORREIAS</t>
  </si>
  <si>
    <t>UNIAO CORRENTES E ENGRENAGENS LTDA</t>
  </si>
  <si>
    <t>UNIAO CORRENTES</t>
  </si>
  <si>
    <t>UNIAO ESPIRITA DIOGO DE VASCONCELOS LISBOA</t>
  </si>
  <si>
    <t>UNIAO ESPIRITA DIOGO DE VASCONCELOS LISB</t>
  </si>
  <si>
    <t>UNIÃO HIDRAULICA LTDA - ME</t>
  </si>
  <si>
    <t>UNIÃO IMPLEMENTOS RODOVIARIOS LTDA</t>
  </si>
  <si>
    <t>RANDON UNIÃO</t>
  </si>
  <si>
    <t>UNIBRASIL COM DE MATERIAIS NÃO FERROSOS LTDA</t>
  </si>
  <si>
    <t>UNIBRASIL</t>
  </si>
  <si>
    <t>UNIBRONZE  LTDA</t>
  </si>
  <si>
    <t>UNICA UNIFORMES CALÇADOS E EPIS LTDA-ME</t>
  </si>
  <si>
    <t>UNICA UNIFORMES</t>
  </si>
  <si>
    <t>UNIDADE DE CARDIOLOGIA MATERNO-FETAK E M S/C LTDA</t>
  </si>
  <si>
    <t>UNIDADE DE CARDIOLOGIA MATERNO</t>
  </si>
  <si>
    <t>UNIDAS COM. DE PECAS PESADAS E SERV. LTD</t>
  </si>
  <si>
    <t xml:space="preserve">UNIDAS PECAS        </t>
  </si>
  <si>
    <t>UNIDENTIS ASSISTENCIA ODONTOLOGICA LTDA</t>
  </si>
  <si>
    <t>UNIDENTIS</t>
  </si>
  <si>
    <t>UNIFORT COMERCIAL LTDA EPP</t>
  </si>
  <si>
    <t>UNIFRAX BRASIL LTDA</t>
  </si>
  <si>
    <t>UNIFRIOS ATACADO DISTRIBUIDOR LTDA</t>
  </si>
  <si>
    <t>UNIMAIS SUPERMERCADO EIRELI ME</t>
  </si>
  <si>
    <t>16.228.590-6</t>
  </si>
  <si>
    <t>UNIMAQ COMERCIO LTDA</t>
  </si>
  <si>
    <t xml:space="preserve">UNIMED JOAO PESSOA COOP TRAB MEDICO     </t>
  </si>
  <si>
    <t xml:space="preserve">UNIMED JOAO PESSOA  </t>
  </si>
  <si>
    <t xml:space="preserve">UNIMED JOAO PESSOA COOP TRABALHO MEDICO </t>
  </si>
  <si>
    <t>UNIMIL IND E COM DE PEÇAS DE MÁQ AGRÍC LTDA</t>
  </si>
  <si>
    <t>UNIMIL</t>
  </si>
  <si>
    <t xml:space="preserve">UNIMIL INDÚSTRIA </t>
  </si>
  <si>
    <t>UNIODONTO DE JOAO PESSOA COOP TRAB ODONT</t>
  </si>
  <si>
    <t xml:space="preserve">UNIODONTO           </t>
  </si>
  <si>
    <t>UNION AGRO LTDA</t>
  </si>
  <si>
    <t>Pederneiras</t>
  </si>
  <si>
    <t xml:space="preserve">UNIPAO IND DE MASSAS LTDA EPP           </t>
  </si>
  <si>
    <t xml:space="preserve">UNIPAO              </t>
  </si>
  <si>
    <t xml:space="preserve">16.121.038-4      </t>
  </si>
  <si>
    <t xml:space="preserve">UNIPEÇA - TACOGRAFO E RODOAR LTDA - ME </t>
  </si>
  <si>
    <t xml:space="preserve">UNIPECAS            </t>
  </si>
  <si>
    <t xml:space="preserve">16.155.135-1      </t>
  </si>
  <si>
    <t>UNIPLAST EMBALAGENS PLASTICAS LTDA</t>
  </si>
  <si>
    <t>UNIPLAST EMBALAGENS</t>
  </si>
  <si>
    <t>UNITRUCK COMÉRCIO VAREJISTA DE PEÇAS E ACESSORIOS LTDA-ME</t>
  </si>
  <si>
    <t>UNITRUCK</t>
  </si>
  <si>
    <t>16.248.547-6</t>
  </si>
  <si>
    <t>UNIVAL IND E COM DE VALVULAS E ACESSÓRIOS INDUSTRIAIS LTDA</t>
  </si>
  <si>
    <t>UNIVAL IND E COM</t>
  </si>
  <si>
    <t>UNIVAL INDUSTRIA E COMERCIO DE VALVULAS E ACESSORIOS INDUSTRIAIS LTDA</t>
  </si>
  <si>
    <t>UNIVAL INDUSTRIA</t>
  </si>
  <si>
    <t>UNIVERSAL SERVICES BRASIL LTDA</t>
  </si>
  <si>
    <t>UNIVERSAL SERVICES</t>
  </si>
  <si>
    <t>UNIVERSIDADE FEDERAL DA PARAIBA</t>
  </si>
  <si>
    <t>UNIVERSO ELETRÔNICA INDUSTRIAL LTDA</t>
  </si>
  <si>
    <t>UNIVERSO ELETRÔNICA</t>
  </si>
  <si>
    <t>UNIWELD COMERCIO DE MATERIAIS ELETRICOS LTDA</t>
  </si>
  <si>
    <t>UNOTECH IMPORTACAO E COMERCIO LT</t>
  </si>
  <si>
    <t>UPS INTERNACIONAL INDUSTRIAL LTDA</t>
  </si>
  <si>
    <t>URBANLAR IND. E COMERCIO DE PRODUTOS PLASTICOS EIRELI</t>
  </si>
  <si>
    <t>URBANLAR IND. E COMERCIO DE PRODUTOS PLA</t>
  </si>
  <si>
    <t>UROCLINICA-JOÃO PESSOA CLINICA DE UROLOGIA S/S LTDA</t>
  </si>
  <si>
    <t>UROCLINICA</t>
  </si>
  <si>
    <t>URQ LABOR COMERCIO LTDA</t>
  </si>
  <si>
    <t>URQ LABOR</t>
  </si>
  <si>
    <t>USEXP VÁLVULAS INDUSTRIAIS</t>
  </si>
  <si>
    <t>USEXP</t>
  </si>
  <si>
    <t>USIBELT INDUSTRIA COMERCIO E SERVIÇOS EM METAIS LTDA.</t>
  </si>
  <si>
    <t>USIBELT</t>
  </si>
  <si>
    <t xml:space="preserve">USIMAC USINAGEM E MAQ LTDA              </t>
  </si>
  <si>
    <t>USIMAC USINAGEM E MA</t>
  </si>
  <si>
    <t xml:space="preserve">USIMEC USINAGEM E MECANICA LTDA         </t>
  </si>
  <si>
    <t>USIMEC USINAGEM E ME</t>
  </si>
  <si>
    <t>USINA CAETE S.A.</t>
  </si>
  <si>
    <t>USINA CENTRAL OLHO D`AGUA S/A</t>
  </si>
  <si>
    <t>USINA ESTIVAS LTDA</t>
  </si>
  <si>
    <t>USINA MONTE ALEGRE S/A</t>
  </si>
  <si>
    <t>USINA MONTE ALEGRE - MAMANGUAPE</t>
  </si>
  <si>
    <t>USINA MONTE ALEGRE - BAYEUX</t>
  </si>
  <si>
    <t>16095372-3</t>
  </si>
  <si>
    <t>USINA MONTE ALEGRE S/A - RECIFE</t>
  </si>
  <si>
    <t>USINA MONTE ALEGRE</t>
  </si>
  <si>
    <t>USINA PANORAMA S/A</t>
  </si>
  <si>
    <t xml:space="preserve">USINA PETRIBU S.A.                      </t>
  </si>
  <si>
    <t>USINA PETRIBU</t>
  </si>
  <si>
    <t>Lagoa do Itaenga</t>
  </si>
  <si>
    <t xml:space="preserve">USINA PUMATY S.A                        </t>
  </si>
  <si>
    <t xml:space="preserve">USINA PUMATY        </t>
  </si>
  <si>
    <t>Joaquim Nabuco</t>
  </si>
  <si>
    <t>USINA RIBEIRAO LTDA</t>
  </si>
  <si>
    <t>USINA SANTA RITA S/A AÇUCAR E ALCOOL</t>
  </si>
  <si>
    <t>USINA SANTA RITA S/A</t>
  </si>
  <si>
    <t>Santa Rita do Passa Quatro</t>
  </si>
  <si>
    <t>USINA SAO JOSE S/A</t>
  </si>
  <si>
    <t>USINA SERRA GRANDE S/A</t>
  </si>
  <si>
    <t>USINA SERRA GRANDE</t>
  </si>
  <si>
    <t>São José da Laje</t>
  </si>
  <si>
    <t xml:space="preserve">USINA TAQUARA LTDA                      </t>
  </si>
  <si>
    <t xml:space="preserve">USINA TAQUARA       </t>
  </si>
  <si>
    <t>Colônia Leopoldina</t>
  </si>
  <si>
    <t>USINA TRAPICHE S/A</t>
  </si>
  <si>
    <t>USINA TRAPICHE</t>
  </si>
  <si>
    <t>USINA UNIAO E INDUSTRIA S/A</t>
  </si>
  <si>
    <t>Primavera</t>
  </si>
  <si>
    <t>USIVAL USINAGEM E VALVULAS LTDA</t>
  </si>
  <si>
    <t xml:space="preserve">USIVAL USINAGEM </t>
  </si>
  <si>
    <t>24601113-0</t>
  </si>
  <si>
    <t xml:space="preserve">USIVALE IND E COMERCIO LTDA             </t>
  </si>
  <si>
    <t xml:space="preserve">USIVALE             </t>
  </si>
  <si>
    <t>UTC OVERSEAS BRASIL LTDA</t>
  </si>
  <si>
    <t>UTC OVERSEAS LTDA</t>
  </si>
  <si>
    <t>UTILOG TRANSPORTES RODOVIARIOS E CARGAS LTDA</t>
  </si>
  <si>
    <t xml:space="preserve">UVIFRIOS DIST ATACADISTA LTDA           </t>
  </si>
  <si>
    <t>UVIFRIOS DIST ATAC L</t>
  </si>
  <si>
    <t xml:space="preserve">UVIFRIOS DISTRIBUIDOR ATACADISTA LTDA   </t>
  </si>
  <si>
    <t xml:space="preserve">UVIFRIOS - L NOVA   </t>
  </si>
  <si>
    <t xml:space="preserve">UVIFRIOS DIST - CD  </t>
  </si>
  <si>
    <t xml:space="preserve">UVIFRIOS MOSSORO    </t>
  </si>
  <si>
    <t xml:space="preserve">UVIFRIOS DISTRIBUIDORA ATACADISTA LTDA  </t>
  </si>
  <si>
    <t>UVIFRIOS DIST.ATACAD</t>
  </si>
  <si>
    <t xml:space="preserve">20.245.606-4      </t>
  </si>
  <si>
    <t>V &amp; B SUPERMERCADO LTDA</t>
  </si>
  <si>
    <t>V A CAVALCANTI EMBREAGENS</t>
  </si>
  <si>
    <t>V A EMBREAGENS</t>
  </si>
  <si>
    <t>V DO NASCIMENTO TAVARES</t>
  </si>
  <si>
    <t>V DO NASCIMENTO</t>
  </si>
  <si>
    <t>V DO NASCIMENTO TAVARES - ME</t>
  </si>
  <si>
    <t>TAVARES SER/VICE</t>
  </si>
  <si>
    <t>V F FERRAGENS E FERRAMENTAS EIRELI</t>
  </si>
  <si>
    <t xml:space="preserve">V M DA SILVA ME.         </t>
  </si>
  <si>
    <t xml:space="preserve">V M DA SILVA ME. </t>
  </si>
  <si>
    <t>V M LOCAÇÃO DE EQUIPAMENTOS PARA CONSTRUÇÃO EIRELI - ME</t>
  </si>
  <si>
    <t>V M LOCAÇÕES</t>
  </si>
  <si>
    <t>0471659-01</t>
  </si>
  <si>
    <t xml:space="preserve">V N ALIMENTOS LTDA                      </t>
  </si>
  <si>
    <t xml:space="preserve">V N ALIMENTOS       </t>
  </si>
  <si>
    <t>VA FREIOS E DIREÇOES HIDRAULICAS LTDA ME</t>
  </si>
  <si>
    <t>VA FREIOS</t>
  </si>
  <si>
    <t>VACON AMERICA LATINA LTDA</t>
  </si>
  <si>
    <t>VACON AMÉRICA</t>
  </si>
  <si>
    <t>VAGNE ALVES SOBRINHO</t>
  </si>
  <si>
    <t>VALADARES AUTO CENTER LTDA</t>
  </si>
  <si>
    <t>ATACADÃO DOS RADIADORES</t>
  </si>
  <si>
    <t xml:space="preserve">VALADARES DIESEL LTDA                   </t>
  </si>
  <si>
    <t xml:space="preserve">VALADARES DIESEL    </t>
  </si>
  <si>
    <t>Governador Valadares</t>
  </si>
  <si>
    <t>VALBER DA SILVA SOUZA</t>
  </si>
  <si>
    <t xml:space="preserve">VALCELIO FERREIRA DA SILVA              </t>
  </si>
  <si>
    <t xml:space="preserve">VALCELIO            </t>
  </si>
  <si>
    <t>VALCLEITON CALIXTO DA SILVA -ME</t>
  </si>
  <si>
    <t>VALCOM SOLUÇÕES INDUSTRIAIS LTDA</t>
  </si>
  <si>
    <t>VALCOM SOLUÇÕES</t>
  </si>
  <si>
    <t xml:space="preserve">VALDEBAN DA SILVA COUTINHO              </t>
  </si>
  <si>
    <t xml:space="preserve">VALDEBAN DA SILVA   </t>
  </si>
  <si>
    <t xml:space="preserve">VALDECI TEIXEIRA DOS SANTOS             </t>
  </si>
  <si>
    <t xml:space="preserve">VALDECI             </t>
  </si>
  <si>
    <t xml:space="preserve">VALDECY BEZERRA DA SILVA                </t>
  </si>
  <si>
    <t>VALDECY BEZERRA DA S</t>
  </si>
  <si>
    <t xml:space="preserve">VALDECY G. DE ABRANTES                  </t>
  </si>
  <si>
    <t xml:space="preserve">VALDECY             </t>
  </si>
  <si>
    <t xml:space="preserve">VALDEK DANTAS DE SOUZA                  </t>
  </si>
  <si>
    <t xml:space="preserve">VALDEK              </t>
  </si>
  <si>
    <t xml:space="preserve">VALDELICE DE SA FERNANDES               </t>
  </si>
  <si>
    <t xml:space="preserve">VALDELICE           </t>
  </si>
  <si>
    <t xml:space="preserve">VALDEMAR DIAS DA SILVA                  </t>
  </si>
  <si>
    <t xml:space="preserve">VALDEMAR            </t>
  </si>
  <si>
    <t xml:space="preserve">VALDEMIR CORDEIRO                       </t>
  </si>
  <si>
    <t xml:space="preserve">VALDEMIR            </t>
  </si>
  <si>
    <t>VALDEMIR FRAZÃO DO NASCIMENTO - ME</t>
  </si>
  <si>
    <t>VALDEMIR GALDINO DE OLIVEIRA 02367464480</t>
  </si>
  <si>
    <t>VALDEMIR GALDINO</t>
  </si>
  <si>
    <t>VALDEMIR PEREIRA TAVARES</t>
  </si>
  <si>
    <t>VALDENI DO O DA SILVA</t>
  </si>
  <si>
    <t>VALDENIA FARIAS RODRIGUES - ME</t>
  </si>
  <si>
    <t xml:space="preserve">VALDENICE COSTA GUIMARAES               </t>
  </si>
  <si>
    <t xml:space="preserve">VALDENICE COSTA     </t>
  </si>
  <si>
    <t xml:space="preserve">VALDENICE FERREIRA DOS SANTOS           </t>
  </si>
  <si>
    <t xml:space="preserve">VALDENICE FERREIRA  </t>
  </si>
  <si>
    <t xml:space="preserve">16.160.027-1      </t>
  </si>
  <si>
    <t xml:space="preserve">VALDENIR RIQUE FERREIRA                 </t>
  </si>
  <si>
    <t xml:space="preserve">VALDENIR RIQUE      </t>
  </si>
  <si>
    <t xml:space="preserve">16.161.301-2      </t>
  </si>
  <si>
    <t xml:space="preserve">VALDENIR SOARES DINIZ                   </t>
  </si>
  <si>
    <t>VALDENIR SOARES DINI</t>
  </si>
  <si>
    <t>VALDERIA FELIX BARBOSA DE MORAIS</t>
  </si>
  <si>
    <t xml:space="preserve">VALDETE EVANGELISTA FERREIRA            </t>
  </si>
  <si>
    <t xml:space="preserve">VALDETE             </t>
  </si>
  <si>
    <t xml:space="preserve">VALDETE FELIX DO NASCIMENTO             </t>
  </si>
  <si>
    <t>VALDETE FELIX DO NAS</t>
  </si>
  <si>
    <t>VALDICK CAVALCANTE NARTINS</t>
  </si>
  <si>
    <t xml:space="preserve">VALDILENE DANTAS DOS SANTOS             </t>
  </si>
  <si>
    <t xml:space="preserve">VALDILENE           </t>
  </si>
  <si>
    <t>VALDILENE GONÇALVES DA SILVA PONTES</t>
  </si>
  <si>
    <t>VALDILENE G. DA S. PONTES</t>
  </si>
  <si>
    <t xml:space="preserve">VALDIR LINS FERREIRA                    </t>
  </si>
  <si>
    <t xml:space="preserve">VALDIR              </t>
  </si>
  <si>
    <t>VALDIR LOPES DE OLIVEIRA</t>
  </si>
  <si>
    <t>VALDIR LOPES</t>
  </si>
  <si>
    <t>VALDIR RODRIGUES 129</t>
  </si>
  <si>
    <t xml:space="preserve">VALDIRA FELIX DA SILVA                  </t>
  </si>
  <si>
    <t xml:space="preserve">VALDIRA FELIX       </t>
  </si>
  <si>
    <t>VALDIRA TANAZ GONCALVES</t>
  </si>
  <si>
    <t>VALDIZA CANDIDO CABRAL</t>
  </si>
  <si>
    <t>VALE - LOGISTICA E TRANSPORTE DE CARGA LTDA</t>
  </si>
  <si>
    <t>VALE - LOGISTICA E TRANSPORTE DE CARGA L</t>
  </si>
  <si>
    <t>VALE &amp; VALE EMPREENDIMENTOS IMOBILIÁRIOS E AGROPECUÁRIOS LTDA</t>
  </si>
  <si>
    <t>VALE &amp; VALE EMPREENDIMENTOS IMOBILIÁRIOS</t>
  </si>
  <si>
    <t>VALE COMERCIO DE MEDICAMENTOS LTDA - EPP</t>
  </si>
  <si>
    <t>VALE INDUSTRIA DE PRE-MOLDADOS LTDA - ME</t>
  </si>
  <si>
    <t>VALE VERDE EMPREENDIMENTOS AGRICOLAS LTDA</t>
  </si>
  <si>
    <t>VALE VERDE EMPREENDIMENTOS AGRICOLAS</t>
  </si>
  <si>
    <t>VALERIA CRISTINA HENRIQUE PEREIRA - ME</t>
  </si>
  <si>
    <t xml:space="preserve">VALERIA DE AQUINO CHAVES                </t>
  </si>
  <si>
    <t xml:space="preserve">VALERIA DE AQUINO   </t>
  </si>
  <si>
    <t>VALERIANO VALENTE DE OLIVEIRA &amp; CIA LTDA</t>
  </si>
  <si>
    <t>VALERIO-113 TRATOS</t>
  </si>
  <si>
    <t>VALFILM IND E COM DE PLASTICOS LTDA</t>
  </si>
  <si>
    <t>VALFILME AM</t>
  </si>
  <si>
    <t>VALFILM MG IND. DE EMBALAGENS LTDA.</t>
  </si>
  <si>
    <t>VALFILM EMBALAGENS</t>
  </si>
  <si>
    <t>VALGROUP BA INDUSTRIA DE EMBALAGENS FLEXIVEIS LTDA</t>
  </si>
  <si>
    <t>VALGROUP</t>
  </si>
  <si>
    <t>VALMAQ - MAQUINAS COMERCIO DE FERRAMENTAS E PARAFUSOS E EPIS.</t>
  </si>
  <si>
    <t>VALMAQ</t>
  </si>
  <si>
    <t>VALMASTER EQUIPAMENTOS INDUSTRIAIS LTDA</t>
  </si>
  <si>
    <t>VALMETAL CONEXOES E FERRAGENS GERAL LTDA EPP</t>
  </si>
  <si>
    <t>VALMETAL CONEXOES E FERRAGENS GERAL LTDA</t>
  </si>
  <si>
    <t>VALMIR BENEDITO MENDES</t>
  </si>
  <si>
    <t>VALMIR BENEDITO</t>
  </si>
  <si>
    <t>VALMIR DE SOUZA QUEIROZ</t>
  </si>
  <si>
    <t>VALMIR RICARTE DE SOUZA</t>
  </si>
  <si>
    <t>VALMIR SERVIÇOS AGRICOLAS</t>
  </si>
  <si>
    <t>VALMONT INDUSTRIA E COMERCIO LTDA-VALLEY</t>
  </si>
  <si>
    <t xml:space="preserve">VALLEY              </t>
  </si>
  <si>
    <t>VALNEY DE M N TEIXEIRA - ME</t>
  </si>
  <si>
    <t xml:space="preserve">VALNICE MARIA SILVA DE ANDRADE          </t>
  </si>
  <si>
    <t xml:space="preserve">VALNICE             </t>
  </si>
  <si>
    <t xml:space="preserve">VALNIR ANTONIO DE MEDEIROS - ME         </t>
  </si>
  <si>
    <t xml:space="preserve">VALNIR ANTONIO      </t>
  </si>
  <si>
    <t xml:space="preserve">VALNIR ANTONIO DE MEDERIOS - ME         </t>
  </si>
  <si>
    <t xml:space="preserve">VALNIR A MEDEIROS   </t>
  </si>
  <si>
    <t xml:space="preserve">16.160.572-9      </t>
  </si>
  <si>
    <t xml:space="preserve">VALQUIRIA FELIX DA SILVA SOARES         </t>
  </si>
  <si>
    <t xml:space="preserve">VALQUIRIA FELIX     </t>
  </si>
  <si>
    <t xml:space="preserve">VALTEAN FELIPE DE PONTES                </t>
  </si>
  <si>
    <t>VALTEAN FELIPE DE PO</t>
  </si>
  <si>
    <t xml:space="preserve">16.177.882-8      </t>
  </si>
  <si>
    <t xml:space="preserve">VALTER BORBA LIRA                       </t>
  </si>
  <si>
    <t xml:space="preserve">VALTER              </t>
  </si>
  <si>
    <t xml:space="preserve">VALTER GERALDO DOS SANTOS               </t>
  </si>
  <si>
    <t xml:space="preserve">VALTER CE           </t>
  </si>
  <si>
    <t>VALTER JOSE PIMENTEL - ME</t>
  </si>
  <si>
    <t>VALTER</t>
  </si>
  <si>
    <t>VALTER PEREIRA DE BRITO</t>
  </si>
  <si>
    <t>VALTER PEREIRA DE BRITO JUNIOR - ME</t>
  </si>
  <si>
    <t>VALTER PREIRA DE BRITO JUNIOR - ME</t>
  </si>
  <si>
    <t>VALTONI - COMERCIO DE VALVULAS LTDA - EPP</t>
  </si>
  <si>
    <t>VALTONI COMERCIO DE VALVULAS</t>
  </si>
  <si>
    <t>VALVEPRESS COM E SERV EIRELLI</t>
  </si>
  <si>
    <t>VALVEPRESS</t>
  </si>
  <si>
    <t>VALVULAS  NAC INDUSTRIA E COMERCIO LTDA.</t>
  </si>
  <si>
    <t>VALVULAS NAC INDUSTRIA E COMERCIO LTDA.</t>
  </si>
  <si>
    <t xml:space="preserve">VAN PAES E MASSAS LTDA                  </t>
  </si>
  <si>
    <t>VAN PAES E MASSAS LT</t>
  </si>
  <si>
    <t xml:space="preserve">VANDA DE LOURDES DA SILVA ME            </t>
  </si>
  <si>
    <t xml:space="preserve">VANDA DE LOURDES DA SILVA ME   </t>
  </si>
  <si>
    <t>VANDA PAULA RODRIGUES DA SILVA</t>
  </si>
  <si>
    <t xml:space="preserve">VANDEGILZO LOURENÇO DA SILVA </t>
  </si>
  <si>
    <t>VANDEILSON DA SILVA SANTOS 04242821433</t>
  </si>
  <si>
    <t>16.258.025-8</t>
  </si>
  <si>
    <t>VANDERCLEISON SALES DINIZ</t>
  </si>
  <si>
    <t>VANDERCLEISON</t>
  </si>
  <si>
    <t>VANDERLEI ANTONIO DA SILVA</t>
  </si>
  <si>
    <t xml:space="preserve">VANDERLEI DE FARIAS SANTOS              </t>
  </si>
  <si>
    <t xml:space="preserve">VANDERLEI DE FARIAS </t>
  </si>
  <si>
    <t>VANDERLEI MANOEL DA CUNHA</t>
  </si>
  <si>
    <t>VANDERLEI PERBONI DOS SANTOS - ME</t>
  </si>
  <si>
    <t xml:space="preserve">VANDERLUCIO LOURENCO DA SILVA </t>
  </si>
  <si>
    <t>VANDERLUCIO LOURENCO DA SILVA</t>
  </si>
  <si>
    <t>VANDICLEUTOM  DA SILVA SANTOS</t>
  </si>
  <si>
    <t>VANDIR MONTEIRO-151-STO ANTONIO-APLC.HERB.</t>
  </si>
  <si>
    <t xml:space="preserve">VANDIRA FELIX DA SILVA - ME             </t>
  </si>
  <si>
    <t xml:space="preserve">VANDIRA FELIX       </t>
  </si>
  <si>
    <t>VANDOBERTO NOBERTO DA SILVA 50457578491</t>
  </si>
  <si>
    <t xml:space="preserve">VANEZA DIAS DE MOURA CAMPOS             </t>
  </si>
  <si>
    <t>VANEZA DIAS DE MOURA</t>
  </si>
  <si>
    <t xml:space="preserve">VANIA MARIA VIEIRA DE ANDRADE           </t>
  </si>
  <si>
    <t xml:space="preserve">VANIA MARIA         </t>
  </si>
  <si>
    <t>VANIELISSON PAULINO LOURENÇO ME</t>
  </si>
  <si>
    <t>PAULINO TURISMO</t>
  </si>
  <si>
    <t>VANILDA DA SILVA ANDRADE</t>
  </si>
  <si>
    <t>VANILDO HENRIQUE  PEREIRA</t>
  </si>
  <si>
    <t>VANILDO HENRIQUE PEREIRA ME</t>
  </si>
  <si>
    <t>VANJA IZABEL DOS SANTOS TEIXEIRA</t>
  </si>
  <si>
    <t xml:space="preserve">VANKS NOBREGA DE ARAUJO JUNIOR          </t>
  </si>
  <si>
    <t>VANKS NOBREGA DE ARA</t>
  </si>
  <si>
    <t>VANNUCCI IMPORTAÇÃO, EXPORTAÇÃO E COMERCIO DE AUTOPEÇAS LTDA</t>
  </si>
  <si>
    <t>VANNUCCI</t>
  </si>
  <si>
    <t xml:space="preserve">VANUSA MACENA DA SILVA ALVES            </t>
  </si>
  <si>
    <t xml:space="preserve">VANUSA              </t>
  </si>
  <si>
    <t>VANUSIA DE SOUZA CORREIA FELIX</t>
  </si>
  <si>
    <t>Imaculada</t>
  </si>
  <si>
    <t>VAREJADO NORDESTE COMERCIAL LTDA</t>
  </si>
  <si>
    <t xml:space="preserve">VAREJAO  DOS ALIMENTOS LTDA             </t>
  </si>
  <si>
    <t xml:space="preserve">VAREJAO DOS ALIMENT </t>
  </si>
  <si>
    <t>VAREJÃO CENTRAL DOS ALIMENTOS LTDA</t>
  </si>
  <si>
    <t>VAREJÃO DA CONSTRUÇÃO - JVA MATERIAL DE CONSTRUÇÃO LTDA</t>
  </si>
  <si>
    <t>VAREJÃO DA CONSTRUÇÃO</t>
  </si>
  <si>
    <t>VAREJÃO PREÇO EXTRA COMERCIAL LTDA</t>
  </si>
  <si>
    <t>VAREJAO PRINCESA COMERCIO VAREJISTA DE PRODUTOS ALIMENTICIOS EIRELI</t>
  </si>
  <si>
    <t>VAREJAO PRINCESA COMERCIO VAREJISTA DE P</t>
  </si>
  <si>
    <t xml:space="preserve">VAREJAO SUPERMERCADO LTDA             </t>
  </si>
  <si>
    <t xml:space="preserve">VAREJAO SUPERMERCADO LTDA   </t>
  </si>
  <si>
    <t>VAREJAO VO SALETE LTDA</t>
  </si>
  <si>
    <t xml:space="preserve">VASCONCELOS &amp; COSTA LTDA                </t>
  </si>
  <si>
    <t xml:space="preserve">VASCONCELOS         </t>
  </si>
  <si>
    <t>VAZÃO HIDROPNEUMATICA LTDA</t>
  </si>
  <si>
    <t>VAZÃO HIDROPNEUMATICA</t>
  </si>
  <si>
    <t>VAZÃO LOCAÇÃO DE COMPRESSORES DE AR E MONTAGENS INDS EIRELI</t>
  </si>
  <si>
    <t>VAZÃO LOCAÇÃO</t>
  </si>
  <si>
    <t>VBV COMÉRCIO DE PEÇAS E SERVIÇOS LTDA - EPP</t>
  </si>
  <si>
    <t>PLATODIESEL</t>
  </si>
  <si>
    <t>VCW VALVULAS INDUSTRIA COMERCIO E REPRESETAÇÃO LTDA</t>
  </si>
  <si>
    <t>VCW VALVULAS</t>
  </si>
  <si>
    <t xml:space="preserve">VD COMERCIO DE VEICULOS LTDA            </t>
  </si>
  <si>
    <t xml:space="preserve">VITORIA DIESEL      </t>
  </si>
  <si>
    <t xml:space="preserve">VEDAFORT COMERCIO E SERV. LTDA          </t>
  </si>
  <si>
    <t>VEDAFORTE</t>
  </si>
  <si>
    <t>VEDAGOL SISTEMAS EM VEDAÇÕES LTDA</t>
  </si>
  <si>
    <t>VEDAGOL SISTEMAS</t>
  </si>
  <si>
    <t>VEDAROL COMERCIO DE ROLAMENTOS E VEDACOES LTDA</t>
  </si>
  <si>
    <t>VEDVAL COMERCIO DE VALVULAS E ACESSORIOS LTDA</t>
  </si>
  <si>
    <t>VEEDER-ROOT DO BRASIL SOLUÇÕES INDUSTRIA E COMERCIO LTDA</t>
  </si>
  <si>
    <t>GILBARCO</t>
  </si>
  <si>
    <t>VELOSO CONSERTOS INDUSTRIAIS LTDA</t>
  </si>
  <si>
    <t>São Vicente Ferrer</t>
  </si>
  <si>
    <t>VEM QUE TEM DISTRIBUIDORA LTDA</t>
  </si>
  <si>
    <t>VENEZA DISTRIBUIDORA E LOGISTICA EIRELI</t>
  </si>
  <si>
    <t>VENEZA DISTRIBUIDORA E LOGISTICA EIR</t>
  </si>
  <si>
    <t>VENEZA EQUIPAMENTOS PESADOS S/A</t>
  </si>
  <si>
    <t>VENEZA EQUIPAMENTOS</t>
  </si>
  <si>
    <t>VENEZA MAQUINAS COMERCIO LTDA</t>
  </si>
  <si>
    <t xml:space="preserve">VENEZA MAQUINAS COMERCIO LTDA           </t>
  </si>
  <si>
    <t xml:space="preserve">VENEZA              </t>
  </si>
  <si>
    <t>VENTO TURBO VENTILADORES</t>
  </si>
  <si>
    <t>VENTO TURBO</t>
  </si>
  <si>
    <t>VENTSERV VENTILADORES INDUSTRIAIS LTDA.</t>
  </si>
  <si>
    <t>VENTURA REPRESENTAÇÕES LTDA</t>
  </si>
  <si>
    <t>VENUS COMERCIO IMPORTAÇÃO E EXPORTAÇÃO LTDA - EPP</t>
  </si>
  <si>
    <t>COLORSIGN</t>
  </si>
  <si>
    <t>VERA LUCIA DA SILVA</t>
  </si>
  <si>
    <t>TEREZINHA</t>
  </si>
  <si>
    <t xml:space="preserve">VERA LUCIA DA SILVA GUEDES              </t>
  </si>
  <si>
    <t xml:space="preserve">VERA LUCIA DA SILVA </t>
  </si>
  <si>
    <t xml:space="preserve">VERA LUCIA DA SILVA VIANA SANTOS        </t>
  </si>
  <si>
    <t>VERA LUCIA EPIFANIO DOS SANTOS</t>
  </si>
  <si>
    <t>ATM COMUNICAÇÃO VISUAL</t>
  </si>
  <si>
    <t>VERA LUCIA LOPES DE OLIVEIRA MARTINS</t>
  </si>
  <si>
    <t>VERA LUCIA SILVA RAMALHO - ME</t>
  </si>
  <si>
    <t>VERALDO RAYMUNDO DE CARVALHO-ME</t>
  </si>
  <si>
    <t>LIG CARTUCHOS</t>
  </si>
  <si>
    <t>VERDE AGRICOLA COMERCIO DE PEÇAS LTDA</t>
  </si>
  <si>
    <t>Horizontina</t>
  </si>
  <si>
    <t>VERDEBRITA BENEFICIAMENTO E CO</t>
  </si>
  <si>
    <t>VERDEBRITA</t>
  </si>
  <si>
    <t>VEREDA CONSULTORIA LTDA</t>
  </si>
  <si>
    <t>VEREDA CONSULTORIA</t>
  </si>
  <si>
    <t xml:space="preserve">VERIA INDUSTRIA E COMERCIO LTDA EPP     </t>
  </si>
  <si>
    <t xml:space="preserve">VERIA               </t>
  </si>
  <si>
    <t>VERIDIANE SILVA DO NASCIMENTO</t>
  </si>
  <si>
    <t>VERONICA ARAUJO DE OLIVEIRA 79771343491</t>
  </si>
  <si>
    <t xml:space="preserve">VERONICA BARBOSA DE MENEZES BEZERRA     </t>
  </si>
  <si>
    <t xml:space="preserve">BOLAS KONDOR        </t>
  </si>
  <si>
    <t>Taquaritinga do Norte</t>
  </si>
  <si>
    <t xml:space="preserve">VERONICA DE ARAUJO                      </t>
  </si>
  <si>
    <t xml:space="preserve">VERONICA DE ARAUJO  </t>
  </si>
  <si>
    <t>VERONICA PATRICIA CASTRO DE ANDRADE - ME</t>
  </si>
  <si>
    <t xml:space="preserve">VERONICA SOARES DOS SANTOS AZEVEDO      </t>
  </si>
  <si>
    <t xml:space="preserve">VERONICA            </t>
  </si>
  <si>
    <t>VERONICA TRAJANO DA SILVA</t>
  </si>
  <si>
    <t>JV TRANSPORTES AGRICOLA</t>
  </si>
  <si>
    <t xml:space="preserve">VERUSCHKA PEREIRA FRANKLIN              </t>
  </si>
  <si>
    <t xml:space="preserve">VERUSCHKA           </t>
  </si>
  <si>
    <t>VETEK ELETROMECANICA LTD</t>
  </si>
  <si>
    <t>VETEK</t>
  </si>
  <si>
    <t>VETRO INDUSTRIA COMERCIO E SERVICOS LTDA</t>
  </si>
  <si>
    <t xml:space="preserve">VETRO INDUSTRIA     </t>
  </si>
  <si>
    <t>VETRO PLÁSTICO REFORÇADOS EIRELI - EPP</t>
  </si>
  <si>
    <t>VETRO PLÁSTCO</t>
  </si>
  <si>
    <t>VF - SERVICOS DE TRANSPORTES E TURISMO LTDA - ME</t>
  </si>
  <si>
    <t>VF - SERVICOS DE TRANSPORTES E TURISMO L</t>
  </si>
  <si>
    <t>VHB INDUSTRIA DE FRIOS E CARNE LTDA</t>
  </si>
  <si>
    <t>VHB INDUSTRIA</t>
  </si>
  <si>
    <t>VIA HIDRAULICA PECAS E SERVICOS HIDRAULICOS LTDA</t>
  </si>
  <si>
    <t>VIA LIMPA PB SERV. AMBIENTAIS E LOCAÇÕES DE EQUIP. LTDA</t>
  </si>
  <si>
    <t>VIA LIMPA PB SERV</t>
  </si>
  <si>
    <t>VIA OESTE COMERCIO DE COMBUSTIVEIS LTDA - EPP</t>
  </si>
  <si>
    <t xml:space="preserve">VIA OESTE COMERCIO DE COMBUSTIVEIS LTDA </t>
  </si>
  <si>
    <t>VIACABOS CONDUTORES ELÉTRICOS LTDA.</t>
  </si>
  <si>
    <t>VIA CABOS</t>
  </si>
  <si>
    <t>VIADELICIA INDUSTRIA E COMERCIO DE ALIMENTOS LTDA</t>
  </si>
  <si>
    <t>VIADELICIA</t>
  </si>
  <si>
    <t>VIANA COMERCIO VAREJISTA DE ALIMENTOS LTDA ME</t>
  </si>
  <si>
    <t>VIANA COMERCIO VAREJISTA DE ALIMENTOS LT</t>
  </si>
  <si>
    <t>VIBRA ENERGIA S.A</t>
  </si>
  <si>
    <t>VIBRA ENERGIA S.A.</t>
  </si>
  <si>
    <t>VIBRA ENERGIA SA</t>
  </si>
  <si>
    <t xml:space="preserve">VIBRA ENERGIA S.A   </t>
  </si>
  <si>
    <t xml:space="preserve">VIBRA ENERGIA S.A         </t>
  </si>
  <si>
    <t xml:space="preserve">VIBRA ENERGIA S.A     </t>
  </si>
  <si>
    <t xml:space="preserve">20.201.334-0      </t>
  </si>
  <si>
    <t xml:space="preserve">VIBRA ENERGIA S.A          </t>
  </si>
  <si>
    <t xml:space="preserve">VIBRA ENEERGIA S.A    </t>
  </si>
  <si>
    <t xml:space="preserve">VIBRA ENERGIA S.A             </t>
  </si>
  <si>
    <t xml:space="preserve">PETROBRAS - PB      </t>
  </si>
  <si>
    <t xml:space="preserve">16.072.285-3      </t>
  </si>
  <si>
    <t>VIBROMAQ VENTILADORES CENTRIFUGAS LTDA</t>
  </si>
  <si>
    <t xml:space="preserve">VIBROMEC ELETROMECANICA INDUSTRIAL LTDA </t>
  </si>
  <si>
    <t xml:space="preserve">VIBROMEC            </t>
  </si>
  <si>
    <t xml:space="preserve">VICENTE DE MENEZES PEREIRA              </t>
  </si>
  <si>
    <t>LOJÃO CENTRAL</t>
  </si>
  <si>
    <t xml:space="preserve">VICENTE MEIRA JUNIOR ME                 </t>
  </si>
  <si>
    <t>VICENTE MEIRA JUNIOR</t>
  </si>
  <si>
    <t>VICTOR HUGO LOPES DE ANDRADE</t>
  </si>
  <si>
    <t>RSTC SOLUÇOES EM TECNOLOGIA</t>
  </si>
  <si>
    <t>VICTORYA REGIA MISQUITA NOGUEIRA BARBOSA</t>
  </si>
  <si>
    <t>VIDA NOVA COMERCIO VAREJISTA DE ALIMENTOS LTDA</t>
  </si>
  <si>
    <t>VIDEOJET DO BRASIL COMERCIO DE EQUIPAMENTOS PARA CODIFICACAO</t>
  </si>
  <si>
    <t>VIDRAÇARIA SALETE LTDA</t>
  </si>
  <si>
    <t>VIDRAÇARIA SALETE</t>
  </si>
  <si>
    <t>VIDRAK LTDA.</t>
  </si>
  <si>
    <t>VIEIRA COMERCIO ATACADISTA DE PROD. ALIMENTICIOS EIRELI-EPP</t>
  </si>
  <si>
    <t>VIEIRA COMERCIO ATACADISTA DE PROD. ALIM</t>
  </si>
  <si>
    <t>VIEIRA COSTA COMERCIO E SERVIÇOS LTDA</t>
  </si>
  <si>
    <t>VIEIRA COSTA COMERCIO</t>
  </si>
  <si>
    <t>VIEIRA DA SILVA MATERIAL DE CONSTRUÇÃO LTDA</t>
  </si>
  <si>
    <t>VIEIRA DA SILVA MATERIAL DE CONSTRUÇÃO</t>
  </si>
  <si>
    <t xml:space="preserve">VIEIRA LOPES DIST. E COM. DE ARTEF. PLASTIC LTDA             </t>
  </si>
  <si>
    <t xml:space="preserve">VIEIRA LOPES   </t>
  </si>
  <si>
    <t>VIEIRA SUPERMERCADO LTDA</t>
  </si>
  <si>
    <t>VIKTERM UTILIDADES DOMÉSTICAS</t>
  </si>
  <si>
    <t>VIKTERM UTILIDADES</t>
  </si>
  <si>
    <t>VILA BRUNA COMERCIO DE ALIMENTOS LTDA</t>
  </si>
  <si>
    <t>VILA BRUNA COMERCIO DE ALIMENTOS</t>
  </si>
  <si>
    <t xml:space="preserve">VILA VICENTINA JULIA FREIRE             </t>
  </si>
  <si>
    <t xml:space="preserve">VILA VICENTINA      </t>
  </si>
  <si>
    <t xml:space="preserve">VILLARES METALS S/A                     </t>
  </si>
  <si>
    <t xml:space="preserve">VILLARES METALS     </t>
  </si>
  <si>
    <t xml:space="preserve">VILMA MARIA ROCHA DA COSTA              </t>
  </si>
  <si>
    <t xml:space="preserve">VILMA               </t>
  </si>
  <si>
    <t xml:space="preserve">VILMAR NOBREGA MORAIS DE SOUSA          </t>
  </si>
  <si>
    <t xml:space="preserve">VILMAR NOBREGA MORAIS DE SOUSA       </t>
  </si>
  <si>
    <t>VINICIUS DA COSTA RAMALHO</t>
  </si>
  <si>
    <t>VINICIUS QUARESMA DE ALMEIDA ME</t>
  </si>
  <si>
    <t>VINICOLA PERICO LTDA</t>
  </si>
  <si>
    <t>PERICÓ VINICOLA</t>
  </si>
  <si>
    <t xml:space="preserve">VINICOLA PERICO LTDA </t>
  </si>
  <si>
    <t xml:space="preserve">PERICÓ VINICOLA </t>
  </si>
  <si>
    <t>São Joaquim</t>
  </si>
  <si>
    <t>VIP DISTRIBUIDORA DE BEBIDAS E ALIMENTOS LTDA</t>
  </si>
  <si>
    <t>VIP DISTRIBUIDORA</t>
  </si>
  <si>
    <t>Lagoa Salgada</t>
  </si>
  <si>
    <t>VIP EMBREAGENS EIRELLI - ME</t>
  </si>
  <si>
    <t xml:space="preserve">VBV EMBREAGENS </t>
  </si>
  <si>
    <t>VIRACADEZ REMANUFATURA DE VIRABREQUIM E CABECOTE LTDA</t>
  </si>
  <si>
    <t xml:space="preserve">VIRACADEZ REMANUFATURA DE VIRABR        </t>
  </si>
  <si>
    <t xml:space="preserve">034.811-664       </t>
  </si>
  <si>
    <t>VISAO COM. DE ROLAMENO E EQUIP. IND LTDA</t>
  </si>
  <si>
    <t xml:space="preserve">VISAO ROLAMENTOS    </t>
  </si>
  <si>
    <t xml:space="preserve">111.196.560-115   </t>
  </si>
  <si>
    <t>VISEX VISORES DE VIDRO EIRELI</t>
  </si>
  <si>
    <t>VISEX</t>
  </si>
  <si>
    <t>VITAL COMERCIO DE DESCARTAVEIS E PRODUTOS ALIMENTICIOS LTDA</t>
  </si>
  <si>
    <t xml:space="preserve">VITAL DO REGO FILHO GOVERNADOR - ELEIÇÃO 2014 </t>
  </si>
  <si>
    <t>ELEIÇAÕ 2014 - VITAL DO REGO FILHO</t>
  </si>
  <si>
    <t>VITALI AMBIENTAL</t>
  </si>
  <si>
    <t>VITANOR IND. E COM. DE ADITIVOS E INGREDIENTES LTDA.</t>
  </si>
  <si>
    <t>VITANOR</t>
  </si>
  <si>
    <t xml:space="preserve">VITORIA ALIMENTOS LTDA-ME               </t>
  </si>
  <si>
    <t xml:space="preserve">VITORIA             </t>
  </si>
  <si>
    <t xml:space="preserve">VITORIA COMERCIO LTDA - ME              </t>
  </si>
  <si>
    <t xml:space="preserve">VITORIA COMERCIO    </t>
  </si>
  <si>
    <t>VITORIA SERVIÇOS DE RECAPAGEM LTDA ME</t>
  </si>
  <si>
    <t>VITORIA SERVIÇOS DE RECAPAGEM</t>
  </si>
  <si>
    <t>16.236.216-1</t>
  </si>
  <si>
    <t>VITORIA TUBOS E AÇOS LTDA - EPP</t>
  </si>
  <si>
    <t>VITORIA TUBOS</t>
  </si>
  <si>
    <t>VITORIO OLIVEIRA ALVES</t>
  </si>
  <si>
    <t>VIVA MAIS INDUSTRIA E COMERCIO DE LATICINIOS LTDA</t>
  </si>
  <si>
    <t>VIVA MAIS INDUSTRIA E COMERCIO DE LATICI</t>
  </si>
  <si>
    <t>VIVAN MATERIAIS CONST. ELETRICOS LTDA</t>
  </si>
  <si>
    <t>VIVAN MAT. DE CONST. E ELETR. LTDA</t>
  </si>
  <si>
    <t xml:space="preserve">VIVAZ DISTRIBUICAO DE PEÇAS LTDA        </t>
  </si>
  <si>
    <t xml:space="preserve">VIVAZ               </t>
  </si>
  <si>
    <t>VIVER TRANSPORTES DE CARGAS SERV. E LOGISTICA</t>
  </si>
  <si>
    <t>VIVER TRANSPORTES</t>
  </si>
  <si>
    <t xml:space="preserve">VIVIANE DE ALMEIDA DANTAS               </t>
  </si>
  <si>
    <t>VIVIANE DE ALMEIDA D</t>
  </si>
  <si>
    <t xml:space="preserve">16.140.067-1      </t>
  </si>
  <si>
    <t>VIVIANE PEREIRA DE PAIVA</t>
  </si>
  <si>
    <t xml:space="preserve">VIVIANNE DE SENA LIMA OLIVEIRA          </t>
  </si>
  <si>
    <t>VIVIANNE DE SENA LIM</t>
  </si>
  <si>
    <t xml:space="preserve">16.179.642-7      </t>
  </si>
  <si>
    <t>VIVO COM DE TINTAS E MAT DE CONSTRUÇÃO</t>
  </si>
  <si>
    <t>VIVO S/A</t>
  </si>
  <si>
    <t xml:space="preserve">VIVO </t>
  </si>
  <si>
    <t>VIXGAS EIRELI</t>
  </si>
  <si>
    <t>VJ SERVIÇOS DE INFORMÁTICA LTDA</t>
  </si>
  <si>
    <t>VJ SERVIÇOS</t>
  </si>
  <si>
    <t>VJV CALDEIRARIA E METALURGICA LTDA</t>
  </si>
  <si>
    <t>V.LUCENA EQUIPAMENTOS AUTOMOTIVOS LTDA</t>
  </si>
  <si>
    <t>WALDIR ACESSÓRIOS</t>
  </si>
  <si>
    <t>VM COMERCIO DE AÇO FERRAGENS E FERRAMENTAS EIRELI</t>
  </si>
  <si>
    <t>VM AÇO</t>
  </si>
  <si>
    <t>VM INDUSTRIAL LTDA</t>
  </si>
  <si>
    <t>VM INDUSTRIAL</t>
  </si>
  <si>
    <t>VMP SUPERMERCADO LTDA</t>
  </si>
  <si>
    <t>VNA VAREJO NACIONAL DE ALIMENTOS EIRELI - ME</t>
  </si>
  <si>
    <t>VNA VAREJO NACIONAL DE ALIMENTOS EI</t>
  </si>
  <si>
    <t>VOESTALPINE BOHLER WELDING SOLDAS DO BRASIL LTDA</t>
  </si>
  <si>
    <t>BOHLER SOLDAS</t>
  </si>
  <si>
    <t xml:space="preserve">02.465.337-3      </t>
  </si>
  <si>
    <t>VOESTALPINE BOLHER WELDING SOLDAS DO BRASIL</t>
  </si>
  <si>
    <t>VOESTALPINE - RIO DE JANEIRO</t>
  </si>
  <si>
    <t>VOGA COM E REPRES DE CORREIAS, MANGUEIRAS E ROLAMENTOS LTDA</t>
  </si>
  <si>
    <t>VOGA VEDABRÁS</t>
  </si>
  <si>
    <t>VOLKSWAGEM DO BRASIL INDUSTRIA DE VEIC. AUTOMOTORES LTDA</t>
  </si>
  <si>
    <t>VOLKSWAGEM DO BRASIL</t>
  </si>
  <si>
    <t>VOLKSWAGEN DO BRASIL INDUSTRIA DE VEICULOS AUTOMOTORES LTDA</t>
  </si>
  <si>
    <t>VOLKSWAGEN DO BRASIL INDUSTRIA DE VEICUL</t>
  </si>
  <si>
    <t>VOLKSWAGEN DO BRASIL INDÚSTRIA E VEÍCULOS AUTOMORES LTDA</t>
  </si>
  <si>
    <t>VOLKSWAGEN DO BRASIL</t>
  </si>
  <si>
    <t>Taubaté</t>
  </si>
  <si>
    <t>VOLTEC SOLUCOES EM ENERGIA SERVICOS EIRELI</t>
  </si>
  <si>
    <t>VOLTEC SOLUCOES EM ENERGIA SERVICOS EIRE</t>
  </si>
  <si>
    <t xml:space="preserve">VP COMERCIO DE ALIMENTOS LTDA           </t>
  </si>
  <si>
    <t xml:space="preserve">VP                  </t>
  </si>
  <si>
    <t>VR MARKETING E PUBLICIDADE LTDA</t>
  </si>
  <si>
    <t>VR MARKETING E PUBLICIDADE</t>
  </si>
  <si>
    <t>VRG LINHAS AEREAS S/A</t>
  </si>
  <si>
    <t>GOLLOG</t>
  </si>
  <si>
    <t>VRINDA SEVA CARNEIRO SALES</t>
  </si>
  <si>
    <t>NATUBALAS</t>
  </si>
  <si>
    <t>VSB TRANSPORTADORA DE CARGAS LTDA</t>
  </si>
  <si>
    <t>VTK TUBOS E CONEXÕES EM AÇO LTDA</t>
  </si>
  <si>
    <t>VTK TUBOS</t>
  </si>
  <si>
    <t xml:space="preserve">VULCATEC SERVICOS E COMERCIO LTDA       </t>
  </si>
  <si>
    <t xml:space="preserve">VULCATEC            </t>
  </si>
  <si>
    <t>VULKAN DO BRASIL LTDA</t>
  </si>
  <si>
    <t>VILKAN DO BRASIL</t>
  </si>
  <si>
    <t xml:space="preserve">W B COMERCIO E SERVICOS LTDA ME         </t>
  </si>
  <si>
    <t xml:space="preserve">W B COMERCIO        </t>
  </si>
  <si>
    <t xml:space="preserve">20.099.416-6      </t>
  </si>
  <si>
    <t>W BERTOLO INDUSTRIA DE ESCADAS LTDA</t>
  </si>
  <si>
    <t>W. BURGER VALVULAS DE SEGURANÇA E ALIVIO LTDA.</t>
  </si>
  <si>
    <t>W. BURGER VALVULAS DE SEGURANÇA E ALIVIO</t>
  </si>
  <si>
    <t>W C S P CEREAIS LTDA EPP</t>
  </si>
  <si>
    <t>W FERNANDES GALDINO BENTO ME</t>
  </si>
  <si>
    <t>FERGAL EQUIPAMENTOS E AUTOMAÇÃO</t>
  </si>
  <si>
    <t>W R COMERCIO DE PEÇAS E ACESSORIOS LTDA</t>
  </si>
  <si>
    <t>W. T SOUZA RETIFICA LTDA</t>
  </si>
  <si>
    <t>OFICINA DOS PESADOS</t>
  </si>
  <si>
    <t>WAGNER BARBOSA DE ARAUJO</t>
  </si>
  <si>
    <t>WAGNER FELIX DOS SANTOS</t>
  </si>
  <si>
    <t>WAGNER JUNIOR DE BRITO</t>
  </si>
  <si>
    <t>WAGNER JUSTINO DA SILVA</t>
  </si>
  <si>
    <t xml:space="preserve">WAGNER OLIVEIRA DA SILVA RIBEIRO        </t>
  </si>
  <si>
    <t xml:space="preserve">WAGNER OLIVEIRA     </t>
  </si>
  <si>
    <t xml:space="preserve">16.164.813-4      </t>
  </si>
  <si>
    <t>WALBER MENEZES TAVARES</t>
  </si>
  <si>
    <t>WM PEÇAS</t>
  </si>
  <si>
    <t xml:space="preserve">WALBERTO MARTINS DA SILVA </t>
  </si>
  <si>
    <t>WALBERTO MARTINS DA SILVA</t>
  </si>
  <si>
    <t xml:space="preserve">WALDENISE GOMES DA SILVA                </t>
  </si>
  <si>
    <t xml:space="preserve">FREIO TRUCK         </t>
  </si>
  <si>
    <t xml:space="preserve">16.145.356-2      </t>
  </si>
  <si>
    <t xml:space="preserve">WALDIR ALVES DA SILVA                   </t>
  </si>
  <si>
    <t xml:space="preserve">WALDIR              </t>
  </si>
  <si>
    <t xml:space="preserve">16.140.532-0      </t>
  </si>
  <si>
    <t>WALDIRA RIBEIRO DE BRITO</t>
  </si>
  <si>
    <t>WALESKA MINELLY ARAUJO DE LIMA 08304142406</t>
  </si>
  <si>
    <t>WALFREDO AUGUSTO NOBREGA PIRES - ME</t>
  </si>
  <si>
    <t>WALKER SINESIO DA SILVA</t>
  </si>
  <si>
    <t>WALMAR  PESSOA AMORIM NETO</t>
  </si>
  <si>
    <t>WALMAR PESSOA</t>
  </si>
  <si>
    <t>WALMONOF TUSI ELETRICA INDUSTRIAL LTDA</t>
  </si>
  <si>
    <t>WALMONOF TUSI</t>
  </si>
  <si>
    <t xml:space="preserve">WALQUIRIA BATISTA DE ANDRADE            </t>
  </si>
  <si>
    <t xml:space="preserve">WALQUIRIA           </t>
  </si>
  <si>
    <t>WALTER CESARIO FERREIRA</t>
  </si>
  <si>
    <t>WALTER FERREIRA DA COSTA 02745091484</t>
  </si>
  <si>
    <t>WALTER</t>
  </si>
  <si>
    <t xml:space="preserve">WALTER FONSECA DA SILVA                 </t>
  </si>
  <si>
    <t xml:space="preserve">WALTER FONSECA      </t>
  </si>
  <si>
    <t xml:space="preserve">16.145.761-4      </t>
  </si>
  <si>
    <t>WALTER VIEIRA DE MELO GULDE ME</t>
  </si>
  <si>
    <t>WALTER VIEIRA DE OLIVEIRA SANTOS</t>
  </si>
  <si>
    <t>WANDERLANNE ALVES DE ARAUJO EIRELI-ME</t>
  </si>
  <si>
    <t>WNADERLANNE</t>
  </si>
  <si>
    <t xml:space="preserve">WANDERLEY WILLIAN FRANCA DE MELO        </t>
  </si>
  <si>
    <t xml:space="preserve">WAN                 </t>
  </si>
  <si>
    <t>WANDERLI BATISTA DA SILVA</t>
  </si>
  <si>
    <t>WANDERLY SOARES DE SOUZA - EPP</t>
  </si>
  <si>
    <t>WANDERSON MATIAS DA SILVA</t>
  </si>
  <si>
    <t xml:space="preserve">WANESSA ARRUDA ANDRADE ME               </t>
  </si>
  <si>
    <t xml:space="preserve">WANESSA ARRUDA      </t>
  </si>
  <si>
    <t xml:space="preserve">WANESSA DE SALES SANTOS                 </t>
  </si>
  <si>
    <t>WANESSA DE SALES SAN</t>
  </si>
  <si>
    <t>WANESSA KARLA MOREIRA DOMINGUES</t>
  </si>
  <si>
    <t>WANUSK CARVALHO PAULINO</t>
  </si>
  <si>
    <t>WARBEL DO BRASIL INDUSTRIA E COMERCIO LTDA</t>
  </si>
  <si>
    <t>WARBEL DO BRASIL</t>
  </si>
  <si>
    <t xml:space="preserve">WARLLINGTON BRUNO DE SOUTO AZEVEDO      </t>
  </si>
  <si>
    <t xml:space="preserve">WARLLINGTON BRUNO   </t>
  </si>
  <si>
    <t>WASHINGTON CORREA NUNES</t>
  </si>
  <si>
    <t>WATSON CLEIBER ALVES DE SOUZA</t>
  </si>
  <si>
    <t>WBC SERVIÇOS ESPECIALIZADOS LTDA EPP</t>
  </si>
  <si>
    <t>WBC SERVIÇOS</t>
  </si>
  <si>
    <t>WBV WESTDEUTSCHER BINDEGARN VERTRIEB ESELGRIMM</t>
  </si>
  <si>
    <t>WDL FABICAÇÃO PROJETO E SOLUÇÕES IND. LTDA - ME</t>
  </si>
  <si>
    <t>FABRIMAX</t>
  </si>
  <si>
    <t>WDM BRASIL ACOS LTDA</t>
  </si>
  <si>
    <t>Bom Jesus dos Perdões</t>
  </si>
  <si>
    <t>WDS LIMA COMERCIO LTDA</t>
  </si>
  <si>
    <t>WDS LIMA COMERCIO</t>
  </si>
  <si>
    <t>WEDJA MATIAS DA SILVA</t>
  </si>
  <si>
    <t>WEG CESTARI REDUTORES E MOTORREDUTORES S</t>
  </si>
  <si>
    <t xml:space="preserve">CESTARI             </t>
  </si>
  <si>
    <t>WEG DRIVES &amp; CONTROLS - AUTOMAÇÃO LTDA</t>
  </si>
  <si>
    <t>WEG CONTROLS</t>
  </si>
  <si>
    <t>WEG DRIVES &amp; CONTROLS - AUTOMAÇÃO LTDA.</t>
  </si>
  <si>
    <t>WEG DRIVES &amp; CONTROLS AUTOMAÇÃO LTDA</t>
  </si>
  <si>
    <t>WEG AUTOMAÇÃO</t>
  </si>
  <si>
    <t>WEG EQUIPAMENTOS E LOGISTICA LTDA</t>
  </si>
  <si>
    <t>WEG EQUIPAMENTOS ELÉTRICOS S. A.</t>
  </si>
  <si>
    <t>WEG</t>
  </si>
  <si>
    <t>WEG EQUIPAMENTOS ELÉTRICOS S/A</t>
  </si>
  <si>
    <t>WEG EQUIPAMENTOS ELETRICOS</t>
  </si>
  <si>
    <t xml:space="preserve">WEG EQUIPAMENTOS ELETRICOS S/A          </t>
  </si>
  <si>
    <t xml:space="preserve">WEG                 </t>
  </si>
  <si>
    <t>WEG LINHARES EQUIPAMENTOS ELÉTRICOS S/A</t>
  </si>
  <si>
    <t>WEG LINHARES</t>
  </si>
  <si>
    <t xml:space="preserve">WEG TINTAS LTDA                         </t>
  </si>
  <si>
    <t>WEG TINTAS</t>
  </si>
  <si>
    <t>WEG TURBINAS LTDA.</t>
  </si>
  <si>
    <t>WEG-CESTARI REDUTORES E MOTORREDUTORES S.A.</t>
  </si>
  <si>
    <t>WELD COMERCIO LTDA</t>
  </si>
  <si>
    <t>WELD</t>
  </si>
  <si>
    <t>WELDING INSPEÇÕES, ENGENHARIA E NALISE DE MATERIAIS LTDA</t>
  </si>
  <si>
    <t>WELDING INSPEÇÕES</t>
  </si>
  <si>
    <t xml:space="preserve">WELDSERVICE LTDA                        </t>
  </si>
  <si>
    <t xml:space="preserve">WELDSERVICE         </t>
  </si>
  <si>
    <t>WELISSON ANTONIO DA SILVA LIMA</t>
  </si>
  <si>
    <t>WELL RENT A CAR LTDA EPP</t>
  </si>
  <si>
    <t>WELL RENT A CAR</t>
  </si>
  <si>
    <t xml:space="preserve">WELLIGTON LUIZ GOMES ROCHA 37981510406 </t>
  </si>
  <si>
    <t>WL MECANICA E MANUTENCAO</t>
  </si>
  <si>
    <t xml:space="preserve">WELLINGTON ARAUJO DE FONTES             </t>
  </si>
  <si>
    <t xml:space="preserve">WELLINGTON          </t>
  </si>
  <si>
    <t>WELLINGTON COSTA DA SILVA - ME</t>
  </si>
  <si>
    <t>MOSSORÓ TURBINAS</t>
  </si>
  <si>
    <t>WELLINGTON FIGUEIREDO DE MENDOÇA 06513806429</t>
  </si>
  <si>
    <t>WELLINGTON FIGUEIREDO</t>
  </si>
  <si>
    <t>WELLINGTON LEITE CABRAL</t>
  </si>
  <si>
    <t xml:space="preserve">WELLINGTON PATRICIO DE SOUZA - ME       </t>
  </si>
  <si>
    <t xml:space="preserve">WELLINGTON PATRICIO </t>
  </si>
  <si>
    <t>WELLINGTON PAULO MONTEIRO</t>
  </si>
  <si>
    <t>WELLINGTON SANTANA</t>
  </si>
  <si>
    <t>WELLINGTON VIVEIRO PESSOA DA SILVA ME</t>
  </si>
  <si>
    <t>WELLMANAR COMPRIMIDO</t>
  </si>
  <si>
    <t>WELLISON DO NASCIMENTO MENEZES</t>
  </si>
  <si>
    <t>WELLISON DO NASCIMENTO</t>
  </si>
  <si>
    <t>WELLISON MARTINS PONTES</t>
  </si>
  <si>
    <t>WENNEDY LUIZ SILVA MARQUES</t>
  </si>
  <si>
    <t>WERK INSTALAÇÕES LTDA</t>
  </si>
  <si>
    <t>WERK</t>
  </si>
  <si>
    <t>WESCLEY FELIX  DE MOURA</t>
  </si>
  <si>
    <t>WESLLEY RENNAN ATAIDE DE OLIVEIRA</t>
  </si>
  <si>
    <t>WESLLEY SOUSA MINA - ME</t>
  </si>
  <si>
    <t xml:space="preserve">WESLLEY STANDEY DE SOUSA SANTOS         </t>
  </si>
  <si>
    <t xml:space="preserve">WESLLEY             </t>
  </si>
  <si>
    <t>WEYDSON LIMA GUARANA</t>
  </si>
  <si>
    <t>ELETROBOMBAS-PE</t>
  </si>
  <si>
    <t xml:space="preserve">WF DE SOUSA                             </t>
  </si>
  <si>
    <t xml:space="preserve">WF DE SOUSA         </t>
  </si>
  <si>
    <t>W.H.B DO BRASIL LTDA.</t>
  </si>
  <si>
    <t>WHITEPAR PARTICIPAÇÕES LTDA</t>
  </si>
  <si>
    <t>WIKA DO BRASIL INDUSTRIA E COMERCIO LTDA</t>
  </si>
  <si>
    <t>WIKA DO BRASIL</t>
  </si>
  <si>
    <t>WILIAN RAIMONDI KUPAS</t>
  </si>
  <si>
    <t>INDY TRANSPORTES</t>
  </si>
  <si>
    <t xml:space="preserve">WILLAMES INACIO DIAS                    </t>
  </si>
  <si>
    <t>WILLAMES INACIO DIAS</t>
  </si>
  <si>
    <t>WILLIAM HENRIQUE TOSCHI PEÇAS</t>
  </si>
  <si>
    <t>HD TECNOLOGIA</t>
  </si>
  <si>
    <t>WILLIAM SAMPAIO FROIS</t>
  </si>
  <si>
    <t>G J EQUIPAMENTOS INDUSTRIAIS LTDA</t>
  </si>
  <si>
    <t xml:space="preserve">WILLIAMS DA SILVA OLIVEIRA              </t>
  </si>
  <si>
    <t xml:space="preserve">AUTO SERVICE        </t>
  </si>
  <si>
    <t>WILLIAMS SOARES DA SILVA</t>
  </si>
  <si>
    <t>LINGUA DE AÇO</t>
  </si>
  <si>
    <t>WILLIANA TOMEYA DE ALMEIDA MONTEIRO</t>
  </si>
  <si>
    <t>WILLIANE WELLY BATISTA DA SILVA</t>
  </si>
  <si>
    <t>WILLISMAR FERNANDES DE SA</t>
  </si>
  <si>
    <t>WILLY INSTRUMENTOS DE MEDIÇÃO E CONTROLE LTDA</t>
  </si>
  <si>
    <t>WILLY INSTRUMENTOS</t>
  </si>
  <si>
    <t>WILMA MARQUES FONSECA 81585055115</t>
  </si>
  <si>
    <t>WILMA MARQUES</t>
  </si>
  <si>
    <t xml:space="preserve">WILSON CARDOSO DOS SANTOS               </t>
  </si>
  <si>
    <t xml:space="preserve">WILSON CARDOSO S.   </t>
  </si>
  <si>
    <t xml:space="preserve">16.123.932-3      </t>
  </si>
  <si>
    <t xml:space="preserve">WILSON DONIZETTI ESCUDEIRO SERTÃOZINHO </t>
  </si>
  <si>
    <t>ESCUDEIRO</t>
  </si>
  <si>
    <t>WILSON FLORENCIO DO ROSARIO - EPP</t>
  </si>
  <si>
    <t>WILSON GALVÃO DO NASCIMENTO FILHO</t>
  </si>
  <si>
    <t xml:space="preserve">BR CONSTRUÇÃO </t>
  </si>
  <si>
    <t>WILTON BERNARDO DOS SANTOS</t>
  </si>
  <si>
    <t>WINDROSE SERVIÇOS MARITIMOS E REPRESENTAÇÕES LTDA</t>
  </si>
  <si>
    <t>WINDROSE</t>
  </si>
  <si>
    <t>WINDROSE LOGISTICA</t>
  </si>
  <si>
    <t>WIREBUS EQUIPAMENTOS INDUSTRIAIS</t>
  </si>
  <si>
    <t>WIREBUS EQUIPAMENTOS</t>
  </si>
  <si>
    <t>Dumont</t>
  </si>
  <si>
    <t>WIRECARD BRAZIL S/A</t>
  </si>
  <si>
    <t>WIREFLEX COMERCIO E INDUSTRIA LTDA</t>
  </si>
  <si>
    <t>WL COMERCIO DE PRODUTOS ALIMENTICIOS LTDA</t>
  </si>
  <si>
    <t>WL ENGENHARIA LTDA.</t>
  </si>
  <si>
    <t>WL MATERIAIS PARA CONSTRUÇÃO LTDA</t>
  </si>
  <si>
    <t>WL MATERIAIS PARA CONSTRUÇÃO</t>
  </si>
  <si>
    <t>WLMN COMERCIO VAREJISTA DE MATERIAL DE</t>
  </si>
  <si>
    <t>WLMN COMERCIO VAREJISTA</t>
  </si>
  <si>
    <t>WMB SUPERMERCADO DO BRASIL LTDA</t>
  </si>
  <si>
    <t>SAMS</t>
  </si>
  <si>
    <t>WMP INDUSTRIA E COMERCIO DE ARTEFATOS DE METAIS LTDA.</t>
  </si>
  <si>
    <t>WMP - WERK METALURGICA PERNAMBUCANA</t>
  </si>
  <si>
    <t>0576600-18</t>
  </si>
  <si>
    <t>WMS SOLUÇÕES AGRICOLAS LTDA</t>
  </si>
  <si>
    <t>WMS SOLUÇÕES</t>
  </si>
  <si>
    <t>WMS SUPERMERCADO DO BRASIL LTDA</t>
  </si>
  <si>
    <t>WMS SUPERMERCADOS</t>
  </si>
  <si>
    <t xml:space="preserve">WMS SUPERMERCADO DO BRASIL LTDA         </t>
  </si>
  <si>
    <t xml:space="preserve">WMS SUPERMERCADO    </t>
  </si>
  <si>
    <t>WMS SUPERMERCADOS DO BRASIL LTDA</t>
  </si>
  <si>
    <t>MAXXI ATACADO</t>
  </si>
  <si>
    <t xml:space="preserve">WMS SUPERMERCADOS DO BRASIL LTDA        </t>
  </si>
  <si>
    <t xml:space="preserve">WMS SUPERMERCADOS   </t>
  </si>
  <si>
    <t>WMSSUPERMERCADOS DO BRASIL LTDA</t>
  </si>
  <si>
    <t>WOHNER SISTEMAS ELETROTECNICOS LTDA</t>
  </si>
  <si>
    <t>WOLTON JORDAN DA SILVA SANTOS</t>
  </si>
  <si>
    <t>WOODWARD COMERCIO DE SISTEMAS DE CONTROLE E PROTECAO ELETRIC</t>
  </si>
  <si>
    <t>WORD TECH SOLUTIONS LTDA</t>
  </si>
  <si>
    <t>WORLD CONTROLES &amp; AUTOMACAO INDUSTRIAL LTDA</t>
  </si>
  <si>
    <t>WORLD GROUP SOLUCOES ENERGETICAS COMERCIALIZADORA PLANEJADORA E CONSULTORIA ESPECIALI</t>
  </si>
  <si>
    <t>WORLD GROUP SOLUCOES ENERGETICAS COMERCIALIZADORA PLANEJADOR</t>
  </si>
  <si>
    <t>WPACANTI COMERCIO OPTICO LTDA</t>
  </si>
  <si>
    <t>WR COMERCIO DE ARTEFATOS DE BORRACHAS SERVIÇOS E USINAGENS LTDA -ME</t>
  </si>
  <si>
    <t>WR BORRACHAS E USINAGENS</t>
  </si>
  <si>
    <t>W.R. ESCOLTAS E TRANSPORTES</t>
  </si>
  <si>
    <t>WR ESCOLTAS</t>
  </si>
  <si>
    <t>WRJ TRANSP E LOGISTICA EIRELLI</t>
  </si>
  <si>
    <t>WRJ TRANSP E LOGISTICA</t>
  </si>
  <si>
    <t>WS PANIFICADORA LTDA</t>
  </si>
  <si>
    <t>WURTH DO BRASIL PEÇAS DE FIXAÇÃO LTDA</t>
  </si>
  <si>
    <t xml:space="preserve">WURTH DO BRASIL PECAS DE FIXACAO LTDA   </t>
  </si>
  <si>
    <t xml:space="preserve">WURTH               </t>
  </si>
  <si>
    <t>WW INDÚSTRIA MECÂNICA LTDA</t>
  </si>
  <si>
    <t>WW FERRAGENS</t>
  </si>
  <si>
    <t>WW UNIFORMES PROFISSIONAIS LTDA</t>
  </si>
  <si>
    <t>WW UNIFORMES</t>
  </si>
  <si>
    <t>WWL HIDRAULICA EQUIPAMENTOS LTDA</t>
  </si>
  <si>
    <t>WWL HIDRÁULICA</t>
  </si>
  <si>
    <t>X TEC COMERCIO E SERVIÇOS LTDA</t>
  </si>
  <si>
    <t>X TEC</t>
  </si>
  <si>
    <t>X 15 COMERCIO ATACADISTA E IMPORTAÇÃO DE ALIM LTDA</t>
  </si>
  <si>
    <t xml:space="preserve">X 15 COMERCIO ATACADISTA E IMPORTAÇÃO </t>
  </si>
  <si>
    <t xml:space="preserve">X 5 IND E COM DE EQUIP DE PROTECAO LTDA </t>
  </si>
  <si>
    <t xml:space="preserve">X5 EQUIPAMENTOS     </t>
  </si>
  <si>
    <t>XAND'S COMERCIAL DE ALIMENTOS EIRELI ME</t>
  </si>
  <si>
    <t>XAND'S COMERCIAL DE ALIMENTOS EIREL</t>
  </si>
  <si>
    <t>XCA INDUSTRIA CONSULTORIA E REPRESENTAÇÕES EM AUTOMAÇÃO LTDA</t>
  </si>
  <si>
    <t>XCA INDUSTRIA</t>
  </si>
  <si>
    <t>XIQUE-XIQUE CONVENIENCIAS COMERCIO LTDA</t>
  </si>
  <si>
    <t>YANNIE SIBELY DE MEDEIROS</t>
  </si>
  <si>
    <t>YARA BRASIL FERTILIZANTES S/A</t>
  </si>
  <si>
    <t>YARA BRASIL FERTILIZANTES</t>
  </si>
  <si>
    <t xml:space="preserve">YARA BRASIL FERTILIZANTES S.A.          </t>
  </si>
  <si>
    <t xml:space="preserve">YARA BRASIL         </t>
  </si>
  <si>
    <t>YASUDA SEGUROS</t>
  </si>
  <si>
    <t>YES DIST DE PROD DE CONS E ALIMENTOS LTD</t>
  </si>
  <si>
    <t xml:space="preserve">YES DISTRIBUIDORA   </t>
  </si>
  <si>
    <t>YOFC POLIRON INDUSTRIA E COMERCIO DE CABOS ESPECIAIS LTDA</t>
  </si>
  <si>
    <t>YOFC POLIRON INDUSTRIA</t>
  </si>
  <si>
    <t>YOKOGAWA AMERICA DO SUL LTDA</t>
  </si>
  <si>
    <t>YOKOGAWA AMERICA</t>
  </si>
  <si>
    <t>YORGOS AMBIENTAL EIRELLI</t>
  </si>
  <si>
    <t>YORGOS AMBIENTAL</t>
  </si>
  <si>
    <t>YPETRO DISTRIBUIDORA DE COMBUSTIVEIS S.A</t>
  </si>
  <si>
    <t>YPETRO DISTRIBUIDORA DE COMBUSTIVEIS S/A</t>
  </si>
  <si>
    <t>YTAUANA MATERIAIS DE CONSTRUÇÃO EIRELLI - EPP</t>
  </si>
  <si>
    <t>BOSIO MADEIRA</t>
  </si>
  <si>
    <t>YURI BEZERRA DA SILVA</t>
  </si>
  <si>
    <t>YURI FECHNER DE PINA GANASSIN GUAZINA</t>
  </si>
  <si>
    <t xml:space="preserve">YURI FECHNER DE PINA GANASSIN GUAZINA </t>
  </si>
  <si>
    <t>YURI INDUSTRIA E COMERCIO LTDA</t>
  </si>
  <si>
    <t>YURI MONTEIRO ROCHA</t>
  </si>
  <si>
    <t>EKKOLL EQUIPAMENTOS</t>
  </si>
  <si>
    <t>ZAMBON EQUIPAMENTOS INDUSTRIAIS LTDA</t>
  </si>
  <si>
    <t xml:space="preserve">ZANARDO INSTRUMENTACAO IND LTDA         </t>
  </si>
  <si>
    <t xml:space="preserve">ZANARDO             </t>
  </si>
  <si>
    <t>ZANINI RENK EQUIPAMENTOS INDUSTRIAIS LTDA</t>
  </si>
  <si>
    <t>ZANINI RENK</t>
  </si>
  <si>
    <t>ZAQUIEL CARLOS TORRES-ME</t>
  </si>
  <si>
    <t>SOFERRO</t>
  </si>
  <si>
    <t>ZAZ TRANSPORTES LTDA</t>
  </si>
  <si>
    <t>ZAZ TRANSPORTES</t>
  </si>
  <si>
    <t>ZE DAS FRUTAS COMERCIO VAREJISTA LTDA</t>
  </si>
  <si>
    <t>ZE DAS FRUTAS COMERCIO VAREJISTA</t>
  </si>
  <si>
    <t>ZENAIDE FERREIRA PINTO SANTOS</t>
  </si>
  <si>
    <t xml:space="preserve">ZENAILDE MARIA DA NOBREGA RODRIGUES     </t>
  </si>
  <si>
    <t xml:space="preserve">ZENAILDE MARIA      </t>
  </si>
  <si>
    <t>ZENI  MOVEIS E DECORAÇÕES EIRELI</t>
  </si>
  <si>
    <t>ABRA CASA</t>
  </si>
  <si>
    <t xml:space="preserve">ZENILTON DA SILVA CAVALCANTE            </t>
  </si>
  <si>
    <t xml:space="preserve">ZENILTO DA SILVA    </t>
  </si>
  <si>
    <t>ZÊNITE TECNOLOGIA E TELEINFORMÁTICA LTDA.</t>
  </si>
  <si>
    <t>ZÊNITE</t>
  </si>
  <si>
    <t>ZETEC TECNOLOGIA AMBIENTAL - EIRELI</t>
  </si>
  <si>
    <t>ZETEC TECNOLOGIA AMBIENTAL</t>
  </si>
  <si>
    <t xml:space="preserve">ZIHUATANEJO DO BRASIL AÇUCAR E ALCOOL S/A </t>
  </si>
  <si>
    <t>ZIHUATANEJO AGROINDUSTRIAL</t>
  </si>
  <si>
    <t>ZILMER INELTEC CONSTRUÇÕES ELÉTRICAS LTDA.</t>
  </si>
  <si>
    <t>ZILMER</t>
  </si>
  <si>
    <t>ZIPAN PAES E MASSAS LTDA</t>
  </si>
  <si>
    <t xml:space="preserve">ZUMBA ASSIST. TEC. EM CENTRIFUGAS       </t>
  </si>
  <si>
    <t xml:space="preserve">ZUMBA               </t>
  </si>
  <si>
    <t>1TELECOM SERVIÇOS DE TECNOLOGIA EM INTERNET LTDA</t>
  </si>
  <si>
    <t>1TELECOM</t>
  </si>
  <si>
    <t>113 COM. DE PEÇAS E ACESS P/ VEICULO EIRELE</t>
  </si>
  <si>
    <t>113 COM DE PEÇAS</t>
  </si>
  <si>
    <t>16 REGIMENTO DE CAVALARIA MECANIZADO</t>
  </si>
  <si>
    <t>2ª  CIA DE POLICIA MILITAR INDEPENDENTE</t>
  </si>
  <si>
    <t>2 CARTORIO DE NOTAS E PROTESTOS DE MAMANGUAPE</t>
  </si>
  <si>
    <t>2W ECOBANK S.A.</t>
  </si>
  <si>
    <t>25.186.473 JOSILENE VENANCIO DA SILVA</t>
  </si>
  <si>
    <t>3D AUTOMAÇÃO INDUSTRIAL LTDA</t>
  </si>
  <si>
    <t>3D AUTOMAÇÃO</t>
  </si>
  <si>
    <t xml:space="preserve">3T COM. MAT. DIDADICOS LTDA EPP         </t>
  </si>
  <si>
    <t>3T COM. MAT. DIDADIC</t>
  </si>
  <si>
    <t>4 J COMERCIO DE ARTIGOS DE PAP E DESC LTDA</t>
  </si>
  <si>
    <t>4 J COMERCIO DE ARTIGOS DE PAP E</t>
  </si>
  <si>
    <t>4E EQUIPAMENTOS PARA CAMINHOES EIRELI ME</t>
  </si>
  <si>
    <t>4M TREINAMENTOS EMP E ASSESS DE COMERCIALIZAÇÃO LTDA</t>
  </si>
  <si>
    <t>4M TREINAMENTOS</t>
  </si>
  <si>
    <t>43.480.550 MARIA IZABEL BORGES DA SILVA</t>
  </si>
  <si>
    <t>MARIA IZABEL BORGES</t>
  </si>
  <si>
    <t>45.732.055 WESCLEY FARIAS BOMFIM</t>
  </si>
  <si>
    <t>45.744.173 PAULO LIMA FILGUEIRA</t>
  </si>
  <si>
    <t>49.275.240 JESSICA OLIVEIRA SANTOS</t>
  </si>
  <si>
    <t>50188620 RHEMESSON ANDRE DA SILVA LOPES</t>
  </si>
  <si>
    <t>RHEMESSON ANDRE</t>
  </si>
  <si>
    <t>50215330 KAROLINE SOUZA DE AZEVEDO</t>
  </si>
  <si>
    <t>50.375.452 CLODOVALDO SILVA GENUINO</t>
  </si>
  <si>
    <t>16.463.502-5</t>
  </si>
  <si>
    <t>50.795.193 JOSE NILTON CARDEAL DE AZEVEDO</t>
  </si>
  <si>
    <t>JOSE NILTON CARDEAL DE AZEVEDO</t>
  </si>
  <si>
    <t>São Brás</t>
  </si>
  <si>
    <t>51.527.957 MARIA DE LOURDES TOMAS FONSECA</t>
  </si>
  <si>
    <t>16.471.321-2</t>
  </si>
  <si>
    <t>52.189.899 DENILSON JOSE DOS SANTOS</t>
  </si>
  <si>
    <t>52555587 JOSE SERGIO BARBOSA</t>
  </si>
  <si>
    <t>52.738.177 JOSE JOSELIO DE ALBUQUERQUE SANTOS</t>
  </si>
  <si>
    <t>JOSE JOSELIO DE ALBUQUERQUE SANTOS</t>
  </si>
  <si>
    <t>52890374 RODRIGO MATIAS PEREIRA DO NASCIMENTO</t>
  </si>
  <si>
    <t>RODRIGO MATEIAS PEREIRA</t>
  </si>
  <si>
    <t>53.135.479 JORGE EDUARDO AMORIM SILVA</t>
  </si>
  <si>
    <t>53.251.839 JOSE GERALDO RODRIGUES CHAVES NETO</t>
  </si>
  <si>
    <t>JOSE GERAL R CHAVES</t>
  </si>
  <si>
    <t>53.324.541 ELIAS TRAJANO DE MOURA</t>
  </si>
  <si>
    <t>ELIAS TRAJANO DE MOURA</t>
  </si>
  <si>
    <t>53.368.070 JOSE PEREIRA DOS SANTOS</t>
  </si>
  <si>
    <t>JOSE PEREIRA DOS SANTOS</t>
  </si>
  <si>
    <t>53.370.134 ANDERSON ARAUJO DO NASCIMENTO</t>
  </si>
  <si>
    <t>53.568.250 ALVARO DA SILVA ANDRADE</t>
  </si>
  <si>
    <t>16.485.831-8</t>
  </si>
  <si>
    <t>53.580.462 DILENE TEIXEIRA DE LIMA</t>
  </si>
  <si>
    <t>DILENE TEIXEIRA</t>
  </si>
  <si>
    <t>54465261-ELIZANGELA RODRIGUES VENANCIO</t>
  </si>
  <si>
    <t>ELIZANGELA RODRIGUES VENANCIO</t>
  </si>
  <si>
    <t>55.867.734 HELAMA PEREIRA DO NASCIMENTO</t>
  </si>
  <si>
    <t>57.464.932 GABRIELLE EDUARDA SILVA DE LUCENA</t>
  </si>
  <si>
    <t>57.464.932 GABIELLE EDUARDA SILVA</t>
  </si>
  <si>
    <t>16.507.590-2</t>
  </si>
  <si>
    <t>57731749 JOSE JOAQUIM VICENTE JUNIOR</t>
  </si>
  <si>
    <t>JOSE JOAQUIM VICENTE JUNIOR</t>
  </si>
  <si>
    <t>58.535.862 WELLINGTON LEITE CABRAL</t>
  </si>
  <si>
    <t>16.514.721-0</t>
  </si>
  <si>
    <t>58633190 ANTONIO EDSON SOARES SANTOS SILVA</t>
  </si>
  <si>
    <t>ANTONIO EDSON</t>
  </si>
  <si>
    <t>59.073.774 JOSE CICERO DE LIMA MACEDO</t>
  </si>
  <si>
    <t>16.518.911-8</t>
  </si>
  <si>
    <t>59.469.557 ADRIEL SOUSA MARANHAO</t>
  </si>
  <si>
    <t>16.521.591-7</t>
  </si>
  <si>
    <t>59.843.142 JOSE ARIMATEIA DOS SANTOS SILVA</t>
  </si>
  <si>
    <t>16.524.017-2</t>
  </si>
  <si>
    <t>6 DE JANEIRO SUPERMERCADO LTDA</t>
  </si>
  <si>
    <t>84490 - ENGRENAGEM DO COMPRESSOR DE AR 25 DENTES REF: A457 132 0005 (MBB 2638)</t>
  </si>
  <si>
    <t>91360 - VALVULA DE BLOQUEIO DE RETORNO DE OLEO REF: A457 180 0089 (MB 3340)</t>
  </si>
  <si>
    <t>44870 - BARRA ESTABILIZADORA TRASEIRA MBB AXOR 3340 REF: 9433260465</t>
  </si>
  <si>
    <t>91541 - ESPELHO DE RODA TRAS. SUP. 3º EIXO L/D REF: A346 420 0844 ( MB 3340 )</t>
  </si>
  <si>
    <t>91542 - FLANGE DO DIFERENCIAL REF: A346 350 1545 (MB 3340)</t>
  </si>
  <si>
    <t>91543 - JUNTA DA TAMPA DO EIXO DO COMANDO REF: A457 011 0880 (MB 3340)</t>
  </si>
  <si>
    <t>91544 - BUCHA DE ARTICULAÇÃO DA CABINE REF: A930 317 0012 (MB 3340)</t>
  </si>
  <si>
    <t>91460 - DUTO TOMADA DO FILTRO DE AR REF: A695 528 7008 (MBB 1620)</t>
  </si>
  <si>
    <t>91540 - TIRA DE COBERTURA L/E REF: 83903710 (VALTRA BH 185I)</t>
  </si>
  <si>
    <t>38554 - KIT COBERTURA PARALAMAS DIANTEIRO 470MM REF: 83871500</t>
  </si>
  <si>
    <t>91537 - PARALAMA TRASEIRO L/E REF: 85508600 (VALTRA BH 185I)</t>
  </si>
  <si>
    <t>91539 - TIRA DE COBERTURA L/D REF: 83903610 (VALTRA BH 185I)</t>
  </si>
  <si>
    <t>90453 - ENGRENAGEM REF: 6270835M1 (TRATOR MF 7219)</t>
  </si>
  <si>
    <t>857 - BATERIA 100 AMPERES - 26MF (ZETA CAIXA ALTA)</t>
  </si>
  <si>
    <t>27692 - CLIMATIZADOR - CLIMATIZAR 12V UNIVERSAL (COD. 3482 BENJA)</t>
  </si>
  <si>
    <t>91535 - SUPORTE DO VENTILADOR REF: 941006050086 ( SUPER BELL SC 800 )</t>
  </si>
  <si>
    <t>91536 - ROLAMENTO REF: 90326010005 ( SUPER BELL SC 800 )</t>
  </si>
  <si>
    <t>20065 - ANEL "O" REF: 148964A1 ORIGINAL ( CASE W20E )</t>
  </si>
  <si>
    <t>20081 - ANEL "O'' REF: 148960A1 ORIGINAL ( CASE W20E )</t>
  </si>
  <si>
    <t>24888 - ANEL REF: 148965A1  ( CASE W20E )</t>
  </si>
  <si>
    <t>27393 - ARRUELA REF: 419 818-A1 ( CASE W20E )</t>
  </si>
  <si>
    <t>33981 - ANEL O REF: 1488 80A1 ( CASE 621D )</t>
  </si>
  <si>
    <t>33982 - ANEL O REF: 1488 89A1 ORIGINAL ( CASE 621D / W20E )</t>
  </si>
  <si>
    <t>38814 - TUBO REF: 3975-42A1 ( CASE 621D )</t>
  </si>
  <si>
    <t>50932 - EMBOLO REF: 148966A1 ( CASE W20E )</t>
  </si>
  <si>
    <t>51121 - BRACADEIRA REF: 2994 56A1 ( CASE 621D )</t>
  </si>
  <si>
    <t>51124 - JUNTA REF: A77441  ( CASE 621D )</t>
  </si>
  <si>
    <t>51127 - LIMPADOR  REF: D95147 ( CASE 621D )</t>
  </si>
  <si>
    <t>51129 - JUNTA REF: D95148 ( CASE 621D )</t>
  </si>
  <si>
    <t>51130 - PINO REF: 3753 26A2  ( CASE 621D )</t>
  </si>
  <si>
    <t>51134 - ARRUELA REF: 496 81025 ( CASE 621D )</t>
  </si>
  <si>
    <t>51137 - ARRUELA REF: 3653 56A1 ( CASE 621D )</t>
  </si>
  <si>
    <t>53228 - ANEL REF: 7110 2779 ( CASE 621D )</t>
  </si>
  <si>
    <t>53230 - ANEL REF: 7110 2782 ( CASE 621D )</t>
  </si>
  <si>
    <t>53232 - ANEL REF: 7110 2780 ( CASE 621D )</t>
  </si>
  <si>
    <t>61527 - PARAFUSO REF: 627-16035 ( CASE 821 E )</t>
  </si>
  <si>
    <t>62812 - PARAFUSO REF: 1489-70A1 ( CASE 621D )</t>
  </si>
  <si>
    <t>62813 - DISCO REF: 7110-2762 ( CASE 621D )</t>
  </si>
  <si>
    <t>67078 - PARAFUSO REF: 1489-58A1 ( CASE W20E )</t>
  </si>
  <si>
    <t>67703 - TUBO REF: 1062-0100 ( SUPER BELL SC 800 )</t>
  </si>
  <si>
    <t>68137 - LANTERNA INTERNA DE CABINE (MBB 3340)</t>
  </si>
  <si>
    <t>70365 - TUBO REF: 1062-0096 (SUPER BELL SC 800)</t>
  </si>
  <si>
    <t>70366 - TUBO REF: 1062-0097 (SUPER BELL SC 800)</t>
  </si>
  <si>
    <t>70367 - TUBO REF: 1062-0098 (SUPER BELL SC 800)</t>
  </si>
  <si>
    <t>76532 - PINO REF: 3805-83A2 (CASE 621D)</t>
  </si>
  <si>
    <t>76533 - ARRUELA REF: 4198-19A1 (CASE 621D)</t>
  </si>
  <si>
    <t>76534 - PINO REF: 8605-835 (CASE 621D)</t>
  </si>
  <si>
    <t>76768 - CUICA DE FREIO DIANTEIRA L/E REF: A695 420 7618 (MBB 2638)</t>
  </si>
  <si>
    <t>76769 - CUICA DE FREIO DIANTEIRA L/D REF: A695 420 8218 (MBB 2638)</t>
  </si>
  <si>
    <t>78282 - BOMBA MANUAL PARA OLEO TAMBOR 200L BOZZA 7022-T-G2</t>
  </si>
  <si>
    <t>82260 - BOMBA DE OLEO REF: 7526-6621 (CASE 621D)</t>
  </si>
  <si>
    <t>83585 - TUBO REF: 148225A1 (CASE W20 E)</t>
  </si>
  <si>
    <t>83586 - TUBO REF: 148224A1 (CASE W20 E)</t>
  </si>
  <si>
    <t>84136 - ESTRIBO INFERIOR DE BORRACHA REF: A941 666 3928 (MB 3344)</t>
  </si>
  <si>
    <t>85108 - PNEU 225/60 R18 104H (GOODYEAR WRANGLER FORTITUDE HT)</t>
  </si>
  <si>
    <t>91424 - FILTRO DE AR REF: 390318A1 ( CASE 621D )</t>
  </si>
  <si>
    <t>91425 - SILENCIOSO REF: 388283A1 ( CASE 621D )</t>
  </si>
  <si>
    <t>91426 - PRENDEDOR REF: J903652 ( CASE 621D )</t>
  </si>
  <si>
    <t>91427 - ESPAÇADOR REF: L125100 ( CASE 621D )</t>
  </si>
  <si>
    <t>91429 - PRENDEDOR REF: 367533A1 ( CASE 621D )</t>
  </si>
  <si>
    <t>91430 - BUCHA REF: 141005A1 ( CASE 621D )</t>
  </si>
  <si>
    <t>91431 - RESPIRO REF: 148888A1 ( CASE 621D )</t>
  </si>
  <si>
    <t>91432 - MOLA REF: 148959A1 ( CASE 621D )</t>
  </si>
  <si>
    <t>91433 - PORCA REF: 148961A1 ( CASE 621D )</t>
  </si>
  <si>
    <t>91434 - BUCHA REF: 71102781 ( CASE 621D )</t>
  </si>
  <si>
    <t>91435 - DISCO REF: 148963A1 ( CASE 621D )</t>
  </si>
  <si>
    <t>91436 - ESPAÇADOR REF: J902603 ( CASE 621D )</t>
  </si>
  <si>
    <t>91437 - ACUMULADOR REF: 8500209 ( CASE 621D )</t>
  </si>
  <si>
    <t>91438 - ACUMULADOR REF: 76028575 ( CASE 621D )</t>
  </si>
  <si>
    <t>91439 - TUBO REF: 87452409 ( CASE 621D )</t>
  </si>
  <si>
    <t>91440 - TUBO REF: 87452410 ( CASE 621D )</t>
  </si>
  <si>
    <t>91441 - PINO CONJUNTO REF: 375328A1 ( CASE 621D )</t>
  </si>
  <si>
    <t>91442 - PINO CONJUNTO REF: 375330A1 ( CASE 621D )</t>
  </si>
  <si>
    <t>91443 - PINO CONJUNTO REF: 361133A2 ( CASE 621D )</t>
  </si>
  <si>
    <t>91444 - PINO REF: 361128A1 ( CASE 621D )</t>
  </si>
  <si>
    <t>91445 - ESPAÇADOR REF: L125100 ( CASE 621D )</t>
  </si>
  <si>
    <t>91455 - BUCHA REF: 339521A1 ( CASE 621D )</t>
  </si>
  <si>
    <t>91457 - LIMPADOR REF: D95147 ( CASE 621D )</t>
  </si>
  <si>
    <t>91458 - BUCHA REF: 336388A1 ( CASE 621D )</t>
  </si>
  <si>
    <t>91461 - PINO CONJUNTO REF: 361139A2 ( CASE 621D )</t>
  </si>
  <si>
    <t>91462 - PINO CONJUNTO REF: 375326A2 ( CASE 621D )</t>
  </si>
  <si>
    <t>91463 - ESPAÇADOR REF: L125100 ( CASE 621D )</t>
  </si>
  <si>
    <t>91464 - ARRUELA PLANA REF: 496-81025 ( CASE 621D )</t>
  </si>
  <si>
    <t>91531 - CHAVE GERAL REF: L126256 (CASE 621D)</t>
  </si>
  <si>
    <t>91532 - VENTILADOR SOPRANTE 24VT REF: DS676200 (CASE 621D)</t>
  </si>
  <si>
    <t>40536 - BRACADEIRA REF: 208-6054 ( CATERPILLAR 120K )</t>
  </si>
  <si>
    <t>46314 - ABRACADEIRA REF: 212-6933  ( CATERPILLAR 120K )</t>
  </si>
  <si>
    <t>64907 - COTOVELO REF: 266-7650 ( CATERPILLAR 120K )</t>
  </si>
  <si>
    <t>64908 - MANGUEIRA REF: 266-7651 ( CATERPILLAR 120K )</t>
  </si>
  <si>
    <t>91354 - TUBO REF: 311-3026 (CATERPILLAR 120K)</t>
  </si>
  <si>
    <t>91359 - BOMBA HIDRAULICA REF: 8500105 ( CASE 821 E )</t>
  </si>
  <si>
    <t>1181 - TINTA VERDE FOLHA 3,6L</t>
  </si>
  <si>
    <t>91373 - TINTA BRANCO PURO SINTETICO 3,6L</t>
  </si>
  <si>
    <t>3662 - CABO DE ACO 5/8 (USADO)</t>
  </si>
  <si>
    <t>91522 - LAVADORA LAVA JATO DE 500LB 5HP CHIAPERINI REF: LJ 500 BLUE</t>
  </si>
  <si>
    <t>91523 - LAVADORA LAVA JATO DE 500LB CHIAPERINI REF: LJ 500 BLACK</t>
  </si>
  <si>
    <t>86034 - CHAPA DE DESGASTE REF: CB01423925 (JD CH670)</t>
  </si>
  <si>
    <t>Tem OC</t>
  </si>
  <si>
    <t>91682 - MECANISMO DO VIDRO DA PORTA DIANT. L/D  REF: 51720132 (FIAT DOBLÔ)</t>
  </si>
  <si>
    <t>91683 - MECANISMO DO VIDRO DA PORTA DIANT. L/E  REF: 51720131 (FIAT DOBLÔ)</t>
  </si>
  <si>
    <t>91684 - PARACHOQUE DIANTEIRO PRETO  REF: DTS 144092 (FIAT DOBLÔ)</t>
  </si>
  <si>
    <t>91685 - KIT INTERRUPTOR DO LEVANTE DO VIDRO REF: 31255 (FIAT DOBLÔ)</t>
  </si>
  <si>
    <t>91686 - CABO DA PORTA DE CORRER L/D REF: 51839070 (FIAT DOBLÔ)</t>
  </si>
  <si>
    <t>91687 - MACANETA INT. DA PORTA DE CORRER L/E REF: 735306293 (FIAT DOBLÔ)</t>
  </si>
  <si>
    <t>91688 - MACANETA EXT DA PORTA L/D LATERAL DE CORRER REF: 7353099161 (FIAT DOBLÔ)</t>
  </si>
  <si>
    <t>91689 - MACANETA EXT DA PORTA L/E LATERAL DE CORRER REF: 7353099162 (FIAT DOBLÔ)</t>
  </si>
  <si>
    <t>91690 - FECHADURA DA PORTA L/D LATERAL DE CORRER REF: 46837871 (FIAT DOBLÔ)</t>
  </si>
  <si>
    <t>91691 - FECHADURA DA PORTA L/E LATERAL DE CORRER REF: 46837872 (FIAT DOBLÔ)</t>
  </si>
  <si>
    <t>91692 - BATENTE DA PORTA REF: 46747437 (FIAT DOBLÔ)</t>
  </si>
  <si>
    <t>91693 - FECHADURA SUP. DA PORTA TRASEIRA REF: 51927159 (FIAT DOBLÔ)</t>
  </si>
  <si>
    <t>91694 - FECHADURA INF. DA PORTA TRASEIRA REF: 51757820 (FIAT DOBLÔ)</t>
  </si>
  <si>
    <t>91695 - PARABARRO DIANT. L/E REF: NK 98562876 (FIAT DOBLÔ)</t>
  </si>
  <si>
    <t>91696 - PARABARRO DIANT. L/D REF: NK 98562876 (FIAT DOBLÔ)</t>
  </si>
  <si>
    <t>91697 - BANCO DO MOTORISTA COMPLETO (FIAT DOBLÔ)</t>
  </si>
  <si>
    <t>91698 - MOLDURA DO ACABAMENTO DO PORTA MALAS REF: 735632707 (FIAT DOBLÔ)</t>
  </si>
  <si>
    <t>91699 - CARRINHO INF ESQ DA PORTA CORREDICA REF: 51851708 (FIAT DOBLÔ)</t>
  </si>
  <si>
    <t>91700 - CARRINHO INF DIR DA PORTA CORREDICA REF: 51851705 (FIAT DOBLÔ)</t>
  </si>
  <si>
    <t>91701 - CARRINHO SUP L/E DA PORTA CORREDICA REF: 51731619 (FIAT DOBLO)</t>
  </si>
  <si>
    <t>91702 - CARRINHO SUP L/D DA PORTA CORREDICA REF: 51731618 (FIAT DOBLO)</t>
  </si>
  <si>
    <t>91703 - GUIA INFERIOR DA PORTA DO MEIO CORREDICA L/D REF: 51767561 (FIAT DOBLO)</t>
  </si>
  <si>
    <t>91704 - GUIA INFERIOR DA PORTA DO MEIO CORREDICA L/E REF: 51767562 (FIAT DOBLO)</t>
  </si>
  <si>
    <t>91705 - MANGUEIRA MAO AMIGA "VERMELHA" ( SANFONADA )</t>
  </si>
  <si>
    <t>91706 - MANGUEIRA MAO AMIGA "AMARELA" ( SANFONADA )</t>
  </si>
  <si>
    <t>26172 - CAIXA PEQUENA DE SATELITE DO BLOQUEIO MB 2318 REF: 355 350 0327</t>
  </si>
  <si>
    <t>39733 - RETENTOR INTERNO DA TAMPA DO BLOQUEIO REF: A007 997 8446 ( MBB 2318 )</t>
  </si>
  <si>
    <t>39734 - RETENTOR EXT. DA TAMPA DO BLOQUEIO REF: A007 997 3847 ( MBB 2318 )</t>
  </si>
  <si>
    <t>68503 - CRUZETA DO DIFERENCIAL REF: A355 350 0128 (MBB 2318)</t>
  </si>
  <si>
    <t>79348 - FLANGE DO DIFERENCIAL REF: A85 350 0145 (MBB 2318)</t>
  </si>
  <si>
    <t>91669 - PORCA DO FLANGE DO BLOQUEIO REF: A366 353 0072 (MBB 2318)</t>
  </si>
  <si>
    <t>91670 - ARRUELA DE PRESSAO REF: A355 353 1062 (MBB 2318)</t>
  </si>
  <si>
    <t>91671 - ARRUELA ESPACADORA DO DIFERENCIAL REF: A355 353 0862 (MB 2318)</t>
  </si>
  <si>
    <t>91672 - ROLAMENTO INTERNO DO EIXO DO BLOQUEIO REF: A008 981 9525 (MB 2318)</t>
  </si>
  <si>
    <t>12451 - DEFLETOR DO RADIADOR REF: A696 505 7055 ( MBB 2638 )</t>
  </si>
  <si>
    <t>18665 - SILENCIOSO MBB 2638 REF: 696 490 7101</t>
  </si>
  <si>
    <t>18910 - COXIM DO CAPO REF: 384 987 7139 / SUPORTE REI R3222 ( MBB L 1418 )</t>
  </si>
  <si>
    <t>20849 - AMORTECEDOR DIANTEIRO ( MBB 2638 ) REF. MONROE A1 54425</t>
  </si>
  <si>
    <t>39900 - ABRACADEIRA DA SANFONA METALICA REF: A634 492 0640 (MBB 2638)</t>
  </si>
  <si>
    <t>47656 - CARCACA DO FILTRO DE AR REF: A476 090 7101 ( MBB 2638)</t>
  </si>
  <si>
    <t>49605 - SUPORTE INFERIOR DO AMORTECEDOR DIANT. REF: 395 323 0140 ( MBB 2638 )</t>
  </si>
  <si>
    <t>56636 - CANO DE ESCAPE REF: A696 492 7207 ( MBB 2638 )</t>
  </si>
  <si>
    <t>39897 - ABRACADEIRA DO CANO DO SILENCIOSO MB2638 REF: A6964927040</t>
  </si>
  <si>
    <t>35830 - SENSOR TEMPERATURA DO MOTOR REF: A004 153 4228 (MB 3340/2726)</t>
  </si>
  <si>
    <t>37732 - ACABAMENTO DO PARA-CHOQUE L/D REF: A940 885 0522 ( MBB 3340 )</t>
  </si>
  <si>
    <t>44707 - PARALAMA TRASEIRO DA CABINE LD MBB 3340 REF: 9588801206</t>
  </si>
  <si>
    <t>44708 - PARALAMA TRASEIRO DA CABINE LE MBB 3340 REF: 9588801106</t>
  </si>
  <si>
    <t>49972 - ACABAMENTO PARACHOQUE L/E REF: 940 885 0322  ( MBB 3340 )</t>
  </si>
  <si>
    <t>8689 - MANGOTE DO RESERVATÓRIO DO RADIADOR L/D MB 3340 REF. A940 501 18 82</t>
  </si>
  <si>
    <t>33855 - VOLANTE DIRECIONAL MB3340 REF: A9434640801</t>
  </si>
  <si>
    <t>37849 - MANGUEIRA DO RESERVATORIO DAGUA REF: A 940 506 3035  ( MBB 3340 )</t>
  </si>
  <si>
    <t>44093 - BRACO DO LIMPADOR DO PARABRISA MB3344 REF: 9588200144</t>
  </si>
  <si>
    <t>48564 - CANO DE ESCAPE COM SANFONA REF: 958 490 0219 ( MBB 3340 )</t>
  </si>
  <si>
    <t>71417 - CARCACA DO FILTRO DE AR REF: A958 520 1253 ( MBB 3344 )</t>
  </si>
  <si>
    <t>88519 - BUZINA AR 24V (MB 3340)</t>
  </si>
  <si>
    <t>91545 - MANCAL DA BARRA ESTABILIZADORA DIANT. REF: 9413230521 (MB 3344)</t>
  </si>
  <si>
    <t>91546 - AMORTECEDOR DIANT. DA CABINE REF: A942 890 0519 (MB 3344)</t>
  </si>
  <si>
    <t>91547 - CABECOTE DO FILTRO RACOR REF: A376 090 0012 (MB 3344)</t>
  </si>
  <si>
    <t>91560 - ESPELHO DE RODA DIANT. L/D REF: A658 421 0020  ( MBB 3340 )</t>
  </si>
  <si>
    <t>91561 - ESPELHO DE RODA DIANT. L/E REF: A658 421 0120  ( MBB 3340 )</t>
  </si>
  <si>
    <t>60437 - BOMBA HIDRAULICA VENTURI 43 CM3 DE VAZÃO EIXO CHAVETADO DE 1" REF. 91301007 (VW 13.180 WORKER)</t>
  </si>
  <si>
    <t>91586 - PAINEL REF: DQ66445 ( JOHN DEERE 7500 )</t>
  </si>
  <si>
    <t>91587 - SENSOR REF: RE505989 ( JOHN DEERE 7500 )</t>
  </si>
  <si>
    <t>14456 - KIT RE47385</t>
  </si>
  <si>
    <t>14458 - DISCO RE34868</t>
  </si>
  <si>
    <t>18952 - ARRUELA DE ENCOSTO REF: R107620 ( JOHN DEERE 7500 )</t>
  </si>
  <si>
    <t>22088 - RETENTOR REF: RE33083 ( JOHN DEERE 7505 )</t>
  </si>
  <si>
    <t>22089 - CONE REF: JD8979 ( JOHN DEERE 7505 )</t>
  </si>
  <si>
    <t>22090 - CAPA REF: JD8267 ( JOHN DEERE 7505 )</t>
  </si>
  <si>
    <t>31420 - ANEL REF: R39283 ( JOHN DEERE 7505 )</t>
  </si>
  <si>
    <t>33966 - DISCO REF: R95452 ( JOHN DEERE 7500 )</t>
  </si>
  <si>
    <t>38382 - INDICADOR REF: RE42709 ( JOHN DEERE 7505 )</t>
  </si>
  <si>
    <t>46015 - ANEL REF: R129726 ( JOHN DEERE 7500 )</t>
  </si>
  <si>
    <t>86749 - ROLAMENTO REF: AL81776 (JOHN DEERE 7505)</t>
  </si>
  <si>
    <t>91575 - CONE REF: JD10527 ( JOHN DEERE 7505 )</t>
  </si>
  <si>
    <t>91576 - CAPA REF: JD82247 ( JOHN DEERE 7505 )</t>
  </si>
  <si>
    <t>91577 - ANEL "O" REF: V12331 ( JOHN DEERE 7505 )</t>
  </si>
  <si>
    <t>91538 - PARALAMA TRASEIRO L/D REF: 83855800 (VALTRA BH 185I)</t>
  </si>
  <si>
    <t>54045 - ANEL REF: 8060 3400 ( MF 4292 )</t>
  </si>
  <si>
    <t>59237 - ANEL REF: 6275854M1 ( TRATOR MF 7180 )</t>
  </si>
  <si>
    <t>67506 - BUCHA REF: 6303-868M1 ( TRATOR MF 7180 )</t>
  </si>
  <si>
    <t>67507 - ANEL "O" REF: 6309-914M1 ( TRATOR MF 7180 )</t>
  </si>
  <si>
    <t>67509 - BUCHA REF: 6317-982M1 ( TRATOR MF 7180 )</t>
  </si>
  <si>
    <t>91673 - TUBO REF: 6236932M91 ( TRATOR MF 7180 )</t>
  </si>
  <si>
    <t>91674 - TUBO REF: 6236933M91 ( TRATOR MF 7180 )</t>
  </si>
  <si>
    <t>91675 - VEDAÇÃO REF: 3604328M1 ( TRATOR MF 7180 )</t>
  </si>
  <si>
    <t>91676 - VEDAÇÃO REF: 3604328M1 ( TRATOR MF 7180 )</t>
  </si>
  <si>
    <t>91677 - TENSOR REF: 836667827 ( TRATOR MF 7180 )</t>
  </si>
  <si>
    <t>91680 - COIFA REF: 6236441M91 ( TRATOR MF 7180 )</t>
  </si>
  <si>
    <t>91603 - ASSENTO REF: 81941000 ( VALTRA BM 100 )</t>
  </si>
  <si>
    <t>91681 - CAPA DE ALAVANCA REF: 83918600 (VALTRA BH 185I)</t>
  </si>
  <si>
    <t>91534 - MOTOR DO LIMPADOR V12 REF: RE151494 (JOHN DEERE 6100J)</t>
  </si>
  <si>
    <t>26556 - INDICADOR DE TEMPERATURA REF: 83886010  ( VALTRA BH 180 )</t>
  </si>
  <si>
    <t>54707 - ROTOR DO ALTERNADOR 120A REF: 8515 0000 ( VALTRA BH185 I )</t>
  </si>
  <si>
    <t>91450 - ARRUELA PLANA REF: 365353A11 ( CASE 621D )</t>
  </si>
  <si>
    <t>91466 - PARAFUSO REF: 627-16050 ( CASE 621D )</t>
  </si>
  <si>
    <t>91467 - CONTRA PORCA REF: 832-10416 ( CASE 621D )</t>
  </si>
  <si>
    <t>38816 - JUNTA REF: 7528-7966 ( CASE 621D )</t>
  </si>
  <si>
    <t>38817 - JUNTA REF: 7110-0640 ( CASE 621D )</t>
  </si>
  <si>
    <t>47841 - ANEL DE VEDACAO REF: 148-933 A1 ( CASE 621D / W20E )</t>
  </si>
  <si>
    <t>51132 - PINO REF: 3611 39A2 ( CASE 621D )</t>
  </si>
  <si>
    <t>62815 - BUCHA REF: 8745-7102 ( CASE 621D )</t>
  </si>
  <si>
    <t>63945 - JUNTA REF: 8603-281 (CASE 821 E)</t>
  </si>
  <si>
    <t>63946 - ISOLADOR REF: 3611-87A1 (CASE 821 E)</t>
  </si>
  <si>
    <t>75601 - LIMPADOR REF: S92-653 (CASE 821E)</t>
  </si>
  <si>
    <t>75630 - PARAFUSO REF: 627-16040 (CASE 821E)</t>
  </si>
  <si>
    <t>76531 - BUCHA REF: 8761-3444 (CASE 621D)</t>
  </si>
  <si>
    <t>91446 - PARAFUSO REF: 827-16080 ( CASE 621D )</t>
  </si>
  <si>
    <t>91447 - PARAFUSO REF: 627-16050 ( CASE 621D )</t>
  </si>
  <si>
    <t>91449 - ARRUELA PLANA REF: 365354A1 ( CASE 621D )</t>
  </si>
  <si>
    <t>91451 - VEDADOR CILINDRO REF: D95146 ( CASE 621D )</t>
  </si>
  <si>
    <t>91452 - BUCHA REF: 87613439 ( CASE 621D )</t>
  </si>
  <si>
    <t>91453 - BUCHA REF: 371883A1 ( CASE 621D )</t>
  </si>
  <si>
    <t>91454 - BUCHA REF: 371885A2 ( CASE 621D )</t>
  </si>
  <si>
    <t>91459 - VEDADOR CILINDRO REF: D95146 ( CASE 621D )</t>
  </si>
  <si>
    <t>91468 - ARRUELA PLANA REF: 365356A1 ( CASE 621D )</t>
  </si>
  <si>
    <t>91469 - ARRUELA PLANA REF: 375518A1 ( CASE 621D )</t>
  </si>
  <si>
    <t>91470 - ARRUELA PLANA REF: 375516A1 ( CASE 621D )</t>
  </si>
  <si>
    <t>91471 - ARRUELA PLANA REF: 375517A1 ( CASE 621D )</t>
  </si>
  <si>
    <t>91472 - BUCHA REF: 380602A1 ( CASE 621D )</t>
  </si>
  <si>
    <t>91473 - ESPELHO REF: 1283403C1 ( CASE 621D )</t>
  </si>
  <si>
    <t>91474 - ANEL DE VEDAÇÃO REF: 297981A1 ( CASE 621D )</t>
  </si>
  <si>
    <t>91475 - ANEL DE VEDAÇÃO REF: 253386A1 ( CASE 621D )</t>
  </si>
  <si>
    <t>91476 - ANEL DE VEDAÇÃO REF: 233434A1 ( CASE 621D )</t>
  </si>
  <si>
    <t>91477 - PARAFUSO REF: 443-12516 ( CASE 621D )</t>
  </si>
  <si>
    <t>91480 - PARAFUSO REF: 261-1358 ( CASE 621D )</t>
  </si>
  <si>
    <t>91481 - LINGUETA REF: R51754 ( CASE 621D )</t>
  </si>
  <si>
    <t>91483 - ARRUELA PLANA REF: 495-11047 ( CASE 621D )</t>
  </si>
  <si>
    <t>91484 - CONTRA PORCA REF: 231-1447 ( CASE 621D )</t>
  </si>
  <si>
    <t>91485 - COMPASSO REF: 337189A1 ( CASE 621D )</t>
  </si>
  <si>
    <t>86058 - BICO INJETOR REF: DELPHI 320/06828 - 28270450 (JCB JS 210 SC)</t>
  </si>
  <si>
    <t>79099 - BATERIA MOURA M60GE MGE SLI</t>
  </si>
  <si>
    <t>91710 - TENSOR FIXO RANDON 2000 480MM REF: 147490</t>
  </si>
  <si>
    <t>91711 - TENSOR REGULAVEL RANDON 2000 REF: 261067</t>
  </si>
  <si>
    <t>91713 - PORCA DO EIXO 80MM REF: 124019</t>
  </si>
  <si>
    <t>91714 - CONECTOR MACHO RAPIDO 16M X M16 X 15 REF: CR0702-12</t>
  </si>
  <si>
    <t>Estoque - Tratores</t>
  </si>
  <si>
    <t>26439 - SINALEIRA REF: AL112964 ( JOHN DEERE 7500 )</t>
  </si>
  <si>
    <t>56106 - PARAFUSO REF: 84585200 ( VALTRA BM 100 )</t>
  </si>
  <si>
    <t>16872 - CHAVE COMBINADA 12MM</t>
  </si>
  <si>
    <t>17994 - CHAVE COMBINADA 14MM</t>
  </si>
  <si>
    <t>25809 - CHAVE COMBINADA 17MM</t>
  </si>
  <si>
    <t>25810 - CHAVE COMBINADA 24MM</t>
  </si>
  <si>
    <t>25822 - CHAVE COMBINADA 19MM</t>
  </si>
  <si>
    <t>27071 - CAIXA DE FERRAMENTAS 7 GAVETAS</t>
  </si>
  <si>
    <t>27088 - CHAVE COMBINADA 22MM</t>
  </si>
  <si>
    <t>32063 - JOGO DE CHAVE SOQUETE ENCAIXE 1/2 DE 8 A 24MM</t>
  </si>
  <si>
    <t>52148 - CHAVE DE RODA 32 X 33</t>
  </si>
  <si>
    <t>78707 - PA QUADRADA C/C PLAST.68CM N.3 RAMADA 730821</t>
  </si>
  <si>
    <t>91254 - KIT ESPATULA TRUCK REF: FARREG FR-095</t>
  </si>
  <si>
    <t>91298 - CHAVE DE RODA 27 X 30</t>
  </si>
  <si>
    <t>91299 - CHAVE DE RODA 22 X 24</t>
  </si>
  <si>
    <t>91300 - MARRETA P/BORRACHEIRO DE 4KG COM CUNHA</t>
  </si>
  <si>
    <t>91678 - CHAVE DE IMPACTO PNEUMÁTICA ENC. 3/4" REF.: GAMMA-G1179BR</t>
  </si>
  <si>
    <t>91679 - CARRO DE MÃO MARCA: TRAMONTINA EXTRA FORTE</t>
  </si>
  <si>
    <t>91745 - SACA POLIA C/ 3 GARRAS 70MM REF: GEDORE 8563/2</t>
  </si>
  <si>
    <t>Dias p/ entrega</t>
  </si>
  <si>
    <t>Data p/ entrega</t>
  </si>
  <si>
    <t xml:space="preserve">Estoque - Carregadeiras </t>
  </si>
  <si>
    <t xml:space="preserve">Estoque - Reboques </t>
  </si>
  <si>
    <t>oficina Diversos</t>
  </si>
  <si>
    <t>91197 - CHAPA DE DESGASTE REF: CB011439712 (JD CH670)</t>
  </si>
  <si>
    <t>9656 - TELHA GALVALUME MT TZ 0,43 COM 6,00M</t>
  </si>
  <si>
    <t>9752 - HASTE 1/4 X 250MM COMPLETA (ALUMINIO)</t>
  </si>
  <si>
    <t>66706 - TINTA AMARELO VALTRA PU GL 3.6 L</t>
  </si>
  <si>
    <t>66709 - DILUENTE PU 0,900ML</t>
  </si>
  <si>
    <t>66717 - TINTA AMARELO TRATOR JOHN DEERE PU - 3,6L</t>
  </si>
  <si>
    <t>70861 - PRIMER MULTIFIL ACS 0,9L</t>
  </si>
  <si>
    <t>77522 - SELADOR PARA PLASTICO RAYAL 0,9L</t>
  </si>
  <si>
    <t>84928 - TINTA VERDE JOHN DEERE PU - 3,6L</t>
  </si>
  <si>
    <t>91798 - WASH PRIMER LAZZURIL FOSFORIZANTE FUNDO 0,9L</t>
  </si>
  <si>
    <t>91799 - TINTA BRANCO PURO PU 3,6L</t>
  </si>
  <si>
    <t>91804 - VISOR DE NIVEL REF: 82298900 (VALTRA BH 185I)</t>
  </si>
  <si>
    <t>6273 - KIT DE PISTAO E CAMISA AJ61085</t>
  </si>
  <si>
    <t>6275 - BOMBA DE OLEO  RE504914</t>
  </si>
  <si>
    <t>6759 - PINO DO PISTAO R123177</t>
  </si>
  <si>
    <t>12963 - PARAFUSO DO CABECOTE DO MOTOR REF: R85363 (JD 7505)</t>
  </si>
  <si>
    <t>14555 - BICO DUPLO C/ ROSCA FEMEA 1/4" REF: R8159C SCHRADER</t>
  </si>
  <si>
    <t>20057 - ROLAMENTO REF: 34057600 ( VALTRA BH 185 I )</t>
  </si>
  <si>
    <t>22400 - ROLAMENTO 34057200 - VALTRA</t>
  </si>
  <si>
    <t>26890 - PARAFUSO REF: HD9052 ( VALTRA BH 160 )</t>
  </si>
  <si>
    <t>27032 - BRONZE BIELA 0,25 REF: 836112762 ( VALTRA BM 100 )</t>
  </si>
  <si>
    <t>27441 - SUPORTE DO FAROL DIANT. INFERIOR REF: A940 826 0113 ( MBB 3340 )</t>
  </si>
  <si>
    <t>31438 - CONJUNTO ROLAMENTO STD REF: RE65165 ( JOHN DEERE 7505 )</t>
  </si>
  <si>
    <t>31932 - CONEXAO REF: 8277-5400 ( VALTRA BH 185 I )</t>
  </si>
  <si>
    <t>36234 - FLANGE REF: 34056600</t>
  </si>
  <si>
    <t>36990 - JOGO DE BRONZE BIELA 0,25 REF: RE65909 ( JOHN DEERE 7505 )</t>
  </si>
  <si>
    <t>37172 - BRONZE CENTRAL REF. RE 65168 JOHN DEERE 7505</t>
  </si>
  <si>
    <t>39923 - PNEU 175/70 R 13 ( GOODYEAR KELLY )</t>
  </si>
  <si>
    <t>42576 - ARRUELA DE ENCOSTO DA CAMBOTA - VALTRA BM100 0,10 REF. 836120332</t>
  </si>
  <si>
    <t>43240 - PISANTE DO ESTRIBO REF: A940 666 0128 ( MBB 3344 )</t>
  </si>
  <si>
    <t>56250 - LUVA DO RESSONADOR P/ COMPRESSOR DE AR REF: A002 998 0601 ( MBB 3340 )</t>
  </si>
  <si>
    <t>57637 - TAMPA DA MANOPLA REF: 8565-8000 ( VALTRA  BH 180 )</t>
  </si>
  <si>
    <t>57925 - PINO REF: JE9077 ( TRATOR VALTRA BH 180 )</t>
  </si>
  <si>
    <t>61166 - BOMBA DAGUA REF: RE 505980 ( JOHN DEERE 6405)</t>
  </si>
  <si>
    <t>61903 - POLIA CENTRAL REF: CB01437522 (COLHEDORA JD CH670)</t>
  </si>
  <si>
    <t>78293 - PARAFUSO REF: R135918 (JOHN DEERE 6405)</t>
  </si>
  <si>
    <t>83566 - CARCACA REF: R121634 ( JOHN DEERE 7505 )</t>
  </si>
  <si>
    <t>87859 - FECHADURA DA PORTA TRAS. L/E REF: 520069940 (FIAT MOBI - ANO 2020)</t>
  </si>
  <si>
    <t>91901 - TUBO DE ADMISSAO DA TURBINA REF: A457 098 8707 (MB 3344)</t>
  </si>
  <si>
    <t>91902 - BOMBA DE OLEO DO MOTOR REF: A906 180 0201 (MB 1718)</t>
  </si>
  <si>
    <t>91904 - BRONZE FIXO DO MOTOR REF: A904 030 0740 (MB 1718)</t>
  </si>
  <si>
    <t>91905 - ESTRIBO DO MEIO L/E REF: 958 660 2901 (MB 3344)</t>
  </si>
  <si>
    <t>91909 - BRONZE DE BIELA DO MOTOR REF: A906 030 4560 (MB 1718)</t>
  </si>
  <si>
    <t>91910 - DEFLETOR DE AR REF: 83670400 ( VALTRA  BH 185i )</t>
  </si>
  <si>
    <t>91911 - TROCADOR DE CALOR DO MOTOR REF: A904 180 0965 (MB 1718)</t>
  </si>
  <si>
    <t>91912 - PARAFUSO DA BIELA DO MOTOR REF: A906 038 0171 (MB 1718)</t>
  </si>
  <si>
    <t>91913 - ESGUICHO DO MOTOR REF: A906 180 0543 (MB 1718)</t>
  </si>
  <si>
    <t>91914 - CALCO REF: 82708700 ( VALTRA  BH 185i )</t>
  </si>
  <si>
    <t>91915 - ARRUELA DE ENCOSTO DO VIRABREQUIM REF: A906 033 0562 (MB 1718)</t>
  </si>
  <si>
    <t>91916 - JOGO DE ANEIS DE SEGMENTO DO MOTOR REF: A906 030 0224 (MB 1718)</t>
  </si>
  <si>
    <t>91917 - CHAPA DE FIXACAO SUPERIOR REF: 85657710 ( VALTRA  BH 185i )</t>
  </si>
  <si>
    <t>91918 - CONJUNTO DE VEDACAO COMP. MOTOR REF: A904 010 4505 (MB 1718)</t>
  </si>
  <si>
    <t>91919 - CHAPA DE FIXACAO INFERIOR REF: 85657810 ( VALTRA  BH 185i )</t>
  </si>
  <si>
    <t>91920 - ANEL TRAVA REF: 82775700 ( VALTRA  BH 185i )</t>
  </si>
  <si>
    <t>91921 - PARAFUSO REF: HC9775 ( VALTRA  BH 185i )</t>
  </si>
  <si>
    <t>91922 - CONSOLE REF: 83905110 ( VALTRA  BH 185i )</t>
  </si>
  <si>
    <t>91923 - JG DE JUNTA COMPLETO DO MOTOR REF: AJ61843 (JD 7505)</t>
  </si>
  <si>
    <t>91924 - COXIM DIANTEIRO DE SUSPENSAO DA CABINE REF: R-1289</t>
  </si>
  <si>
    <t>91927 - BRACO REF: AXT13665 (COLHEDORA CH670)</t>
  </si>
  <si>
    <t>91928 - DISCO DO CORTE DE BASE (RH) REF: AXT16370 (COLHEDORA JD CH670)</t>
  </si>
  <si>
    <t>91929 - DISCO DO CORTE DE BASE (LH) REF: AXT16369 (COLHEDORA JD CH670)</t>
  </si>
  <si>
    <t>91930 - PROTECAO REF: AXT12767 (COLHEDORA JD CH670)</t>
  </si>
  <si>
    <t>91931 - BOMBA D'AGUA DO MOTOR REF: 89701700 (VALTRA BM 100)</t>
  </si>
  <si>
    <t>0  DC</t>
  </si>
  <si>
    <t>1  DC</t>
  </si>
  <si>
    <t>2  DC</t>
  </si>
  <si>
    <t>6  DC</t>
  </si>
  <si>
    <t>1  UT</t>
  </si>
  <si>
    <t>20  DC</t>
  </si>
  <si>
    <t>12  DC</t>
  </si>
  <si>
    <t>12  UT</t>
  </si>
  <si>
    <t>15  DC</t>
  </si>
  <si>
    <t>10  UT</t>
  </si>
  <si>
    <t>8  DC</t>
  </si>
  <si>
    <t>80  DC</t>
  </si>
  <si>
    <t>5  DC</t>
  </si>
  <si>
    <t>3  DC</t>
  </si>
  <si>
    <t>2  UT</t>
  </si>
  <si>
    <t>4  DC</t>
  </si>
  <si>
    <t>Status entrega</t>
  </si>
  <si>
    <t>Status no Almoxarifado</t>
  </si>
  <si>
    <t>Índice</t>
  </si>
  <si>
    <t>Retirado do Almoxarifado</t>
  </si>
  <si>
    <t>26578 - BOMBA DE OLEO DO MOTOR MONTADA 836773146</t>
  </si>
  <si>
    <t>57636 - TAMPA DA MANOPLA REF: 8565-7900 ( VALTRA  BH 180 )</t>
  </si>
  <si>
    <t>91880 - MEDIDOR DE CORRENTE DE COLHEDORA REF: 042364 UNIMIL</t>
  </si>
  <si>
    <t>45460 - BUCHA REF: 6210006M1 (MF 4290)</t>
  </si>
  <si>
    <t>53833 - EIXO 19 DENTES REF: 3603 219M1 ( MF 4290 )</t>
  </si>
  <si>
    <t>54044 - BUCHA DE BRONZE REF: 6300207M1 ( MF 4292 )</t>
  </si>
  <si>
    <t>54048 - ANEL REF: 6210013M1 ( MF 4292 )</t>
  </si>
  <si>
    <t>60221 - RETENTOR REF: 3771-696M1 ( TRATOR MF 4292 )</t>
  </si>
  <si>
    <t>62147 - RETENTOR REF: 51516R1 ( MF 4292 )</t>
  </si>
  <si>
    <t>62150 - RETENTOR REF: 51518R1 ( MF 4292 )</t>
  </si>
  <si>
    <t>62151 - ANEL REF: 8630-9400 ( MF 4292 )</t>
  </si>
  <si>
    <t>84717 - DIFUSOR REF: 6214908M1 (TRATOR MF 7180)</t>
  </si>
  <si>
    <t>91942 - ARRUELA REF: 3176215M1 ( TRATOR MF 4292 )</t>
  </si>
  <si>
    <t>91943 - DIFUSOR REF: 6214890M1 ( TRATOR MF 4292 )</t>
  </si>
  <si>
    <t>91944 - PARA-LAMA REF: 87075300 ( TRATOR MF 4292 )</t>
  </si>
  <si>
    <t>91945 - EIXO DE SAIDA REF: 6264834M1 ( TRATOR MF 4292 )</t>
  </si>
  <si>
    <t>91946 - TAPETE ESQUERDO REF: 6262935M1 ( TRATOR MF 4292 )</t>
  </si>
  <si>
    <t>91947 - LUVA REF: 3409609 ( TRATOR MF 4292 )</t>
  </si>
  <si>
    <t>91948 - COIFA REF: 82778400 (VALTRA BH 160)</t>
  </si>
  <si>
    <t>91949 - COBERTURA REF: 82778300 (VALTRA BH 160)</t>
  </si>
  <si>
    <t>91950 - TAPETE DO PISO REF: 81669810 (VALTRA BH 160)</t>
  </si>
  <si>
    <t>91951 - TETO REF: 82730200 (VALTRA BH 160)</t>
  </si>
  <si>
    <t>18478 - AMORTECEDOR A GAS REF: 1563497 PECAS HYSTER.</t>
  </si>
  <si>
    <t>21615 - POLIA REF: R133296  ( JOHN DEERE 7505 )</t>
  </si>
  <si>
    <t>38052 - REFRIGERADOR DE OLEO REF: RE59298 ( JOHN DEERE 7505 )</t>
  </si>
  <si>
    <t>39018 - TAPETE REF: 2071-262 ( EMPILHADEIRA HYSTER )</t>
  </si>
  <si>
    <t>88956 - POLIA C/ AMORTECEDOR REF: RE59827 ( JOHN DEERE 7500 )</t>
  </si>
  <si>
    <t>92027 - BOBINA DE INJETORA DO MOTOR  REF: AIC-1355/N3H1-18 100 (HYSTER H55FT)</t>
  </si>
  <si>
    <t>92028 - CILINDRO DE ELEVACAO CENTRAL P/ TORRE 6560 (HYSTER H55FT)</t>
  </si>
  <si>
    <t>92029 - AMORTECEDOR DE DIRECAO REF: 1562502 (HYSTER H55FT)</t>
  </si>
  <si>
    <t>29650 - MANCAL TRAS. DO ALTERNADOR VALTRA 120A - 85150500</t>
  </si>
  <si>
    <t>37601 - ROTOR 120 AH ISKRA REF: 8515-0000 ( VALTRA BM 100 )</t>
  </si>
  <si>
    <t>50589 - ESTATOR DO ALTERNADOR REF: 8514 9800 ( VALTRA BM 100 )</t>
  </si>
  <si>
    <t>55133 - VENTUINHA DO ALTERNADOR REF: ZM 8514-7900</t>
  </si>
  <si>
    <t>58637 - MANCAL DIANTEIRO DO ALTERNADOR ISKRA REF: 8514-9600 ( VALTRA BM 100 )</t>
  </si>
  <si>
    <t>67612 - PARAFUSO DE FIXACAO REF: 8514-9900 ( VALTRA BM 100 )</t>
  </si>
  <si>
    <t>92031 - FAROL DIANT. REF: 86307100 (VALTRA BH185I)</t>
  </si>
  <si>
    <t>92033 - POLIA REF: 82024420 (VALTRA BM 100)</t>
  </si>
  <si>
    <t>92034 - RETIFICADOR REF: 85150400 (VALTRA BH 185I)</t>
  </si>
  <si>
    <t>92058 - DECAL FAIXA L/D REF: 62705-04M1 ( TRATOR MF 7180 )</t>
  </si>
  <si>
    <t>92059 - DECAL MODELO REF: ACW24-38160 ( TRATOR MF 7180 )</t>
  </si>
  <si>
    <t>92060 - DECAL FAIXA L/D REF: 62896-80M1 ( TRATOR MF 7180 )</t>
  </si>
  <si>
    <t>92061 - DECAL FAIXA L/E REF: 62896-78M1 ( TRATOR MF 7180 )</t>
  </si>
  <si>
    <t>92062 - DECAL FAIXA L/D REF: 62896-81M1 ( TRATOR MF 7180 )</t>
  </si>
  <si>
    <t>92063 - DECAL FAIXA L/D REF: 62896-79M1 ( TRATOR MF 7180 )</t>
  </si>
  <si>
    <t>92064 - DECAL MODELO REF: 62317-34M1 ( TRATOR MF 7180 )</t>
  </si>
  <si>
    <t>8364 - MANGUEIRA DO RESFRIADOR DO OLEO CQ47021</t>
  </si>
  <si>
    <t>14890 - ARRUELA LISA 24M7200</t>
  </si>
  <si>
    <t>19931 - MANIPULA REF: L77805 ( JOHN DEERE 7500 )</t>
  </si>
  <si>
    <t>21598 - PARAFUSO SEXT. REF:19M8552  ( JOHN DEERE 7505 )</t>
  </si>
  <si>
    <t>26434 - TAMPA REF: L77964 ( JOHN DEERE 7500 )</t>
  </si>
  <si>
    <t>38379 - MANGUEIRA REF: CQ46993 ( JOHN DEERE 7505 )</t>
  </si>
  <si>
    <t>40247 - ABRACADEIRA REF: RE40048 ( JOHN DEERE 7500 )</t>
  </si>
  <si>
    <t>92065 - ISOLADOR REF: RE60720 ( JOHN DEERE 7505 )</t>
  </si>
  <si>
    <t>92106 - MODULO 4G WIFI ANTENA EXTERNA REF: 2.0.02.02.004 (AGREGADO SAAF)</t>
  </si>
  <si>
    <t>92107 - SOLUCAO TERMINAL COMBOIO 1000 GPS REF: 2.0.08.00.00T (AGREGADO SAAF)</t>
  </si>
  <si>
    <t>92112 - ARRUELA DE PRESSÃO REF: 12M7064 (JOHN DEERE 7505)</t>
  </si>
  <si>
    <t>92114 - ARRUELA REF: 24M7138 (JOHN DEERE 7505)</t>
  </si>
  <si>
    <t>92116 - PARAFUSO SEXTAVADO REF: 19M7640 (JOHN DEERE 7505)</t>
  </si>
  <si>
    <t>92134 - SELO REF: RE38729 (JOHN DEERE 7505)</t>
  </si>
  <si>
    <t>92135 - BATENTE REF: AL78291 ( JOHN DEERE 7505 )</t>
  </si>
  <si>
    <t>92136 - BRACO DO LIMPADOR REF: 81514000 ( VALTRA BH 185I )</t>
  </si>
  <si>
    <t>92137 - PALHEITA DO LIMPADOR REF: 81514100 ( VALTRA BH 185I )</t>
  </si>
  <si>
    <t>10  DC</t>
  </si>
  <si>
    <t>Contagem de Cod. Material</t>
  </si>
  <si>
    <t>Aguardando retirada</t>
  </si>
  <si>
    <t>Contagem de Descrição</t>
  </si>
  <si>
    <t>junho</t>
  </si>
  <si>
    <t>Gastos Totais</t>
  </si>
  <si>
    <t>Departamento</t>
  </si>
  <si>
    <t>Total gasto:</t>
  </si>
  <si>
    <t>DASHBOARD ILUSTRATIVO FOLLOW UP</t>
  </si>
  <si>
    <t>Entregues</t>
  </si>
  <si>
    <t>Tratores Total</t>
  </si>
  <si>
    <t>Borracharia</t>
  </si>
  <si>
    <t xml:space="preserve">Estoque - Colhedoras </t>
  </si>
  <si>
    <t>Estoque - Caminhões</t>
  </si>
  <si>
    <t>56374 - RODA 18.4.30 CASTANHA SIMPLES (AGRICOLA - FORD)</t>
  </si>
  <si>
    <t>67858 - RODA 295/80R 22.5 10 FUROS</t>
  </si>
  <si>
    <t>21570 - INTERRUPTOR DE SEGURANÇA REF: 33558700 ( VALTRA BH 185 I )</t>
  </si>
  <si>
    <t>60462 - PALHETA DO LIMPADOR DIANTEIRO TRATOR VALTRA BH 185-I (ORIGINAL 81468500)</t>
  </si>
  <si>
    <t>92139 - FLAPE REF: 51657403 (CASE AUSTOFT 9000)</t>
  </si>
  <si>
    <t>92140 - PLACA DE APOIO L/E REF: 87231906 (CASE AUSTOFT 9000)</t>
  </si>
  <si>
    <t>92141 - PLACA DE APOIO L/D REF: 87231907 (CASE AUSTOFT 9000)</t>
  </si>
  <si>
    <t>92142 - EIXO REF: 92066813 (CASE AUSTOFT 9000)</t>
  </si>
  <si>
    <t>92143 - ROLAMENTO FLANGEADO REF: 51517632 (CASE AUSTOFT 9000)</t>
  </si>
  <si>
    <t>92144 - ENGRENAGEM DO ELEVADOR REF: 87233603 (CASE AUSTOFT 9000)</t>
  </si>
  <si>
    <t>92145 - PINO REF: 86698700 (CASE AUSTOFT 9000)</t>
  </si>
  <si>
    <t>92146 - PINO REF: 87245599 (CASE AUSTOFT 9000)</t>
  </si>
  <si>
    <t>92147 - PINO REF: 87245596 (CASE AUSTOFT 9000)</t>
  </si>
  <si>
    <t>6218 - RETENTOR KH0931</t>
  </si>
  <si>
    <t>8935 - CHAPA GALVANIZADA 2 X 1 BITOLA Nº16</t>
  </si>
  <si>
    <t>26693 - CHAVE DE LUZ REF: A001 545 3304 ( MBB 3340 )</t>
  </si>
  <si>
    <t>26892 - MANOPLA DA ALAVANCA DE GRUPO REF: 82236200 ( VALTRA  BH 180 )</t>
  </si>
  <si>
    <t>38654 - JUNTA DA TAMPA DE VALVULA REF: 457 016 0221 ( MBB 3340 )</t>
  </si>
  <si>
    <t>39373 - TUBO DE FREIO LADO DIREITO REF: 80985600 (VALTRA BM100)</t>
  </si>
  <si>
    <t>43084 - TUBO DE FREIO LADO ESQUERDO REF: 80259600</t>
  </si>
  <si>
    <t>43775 - SUPORTE DO FEIXE DE MOLA TRAS. PARTE TRAS. ( FORD F- 4000 ANO 1988 )</t>
  </si>
  <si>
    <t>44706 - ESTRIBO SUPERIOR LD AXOR MBB 3340 REF: 9586662601</t>
  </si>
  <si>
    <t>49547 - SUPORTE DO EST. INFERIOR L/D PARTE FRENT. REF: A375 660 2730 ( MBB 3344 )</t>
  </si>
  <si>
    <t>51004 - BUCHA DO FEIXE DE MOLA DIANTEIRO ( VW 13.180 WORKER )</t>
  </si>
  <si>
    <t>51744 - DEFLETOR DIANT. DE AR INTERNO L/E  REF: 944 884 0022 ( MBB 3340 )</t>
  </si>
  <si>
    <t>53331 - PARALAMA C/ ESTRIBO L/D REF: 944 666 1401 ( MBB 3344 )</t>
  </si>
  <si>
    <t>59270 - JUMELO MOLA TRASEIRA REF: 1C345776AC ( FORD F-4000 2005)</t>
  </si>
  <si>
    <t>66408 - SUPORTE DO EST. INFERIOR L/D PARTE TRAS. REF: A375 660 2930 ( MBB 3344 )</t>
  </si>
  <si>
    <t>70610 - CHAPA GALVANIZADA 2 X 1  BITOLA Nº18</t>
  </si>
  <si>
    <t>72501 - JUNTA DA TAMPA DE VALVULA MT OM 457 REF: A457 016 0221 (MBB 3344)</t>
  </si>
  <si>
    <t>74103 - TUBO QUADRADO 50 X 50MM C/ ESPESSURA 3/16"</t>
  </si>
  <si>
    <t>77809 - CHAPA GALVANIZADA 2 X 1 BITOLA Nº14</t>
  </si>
  <si>
    <t>77840 - CHAPA GALVANIZADA 2 X 1 BITOLA Nº 20</t>
  </si>
  <si>
    <t>79171 - LANTERNA TRASEIRA L/E REF: A003 544 6103 (MBB AXOR 3344/ACTROS 2651)</t>
  </si>
  <si>
    <t>81292 - LAVADORA LAVA JATO DE 330 LIBRAS 2HP ¿ CHIAPERINI LJ 330 BLUE</t>
  </si>
  <si>
    <t>84777 - CHAPA GALVANIZADA 2 X 1 BITOLA Nº 22</t>
  </si>
  <si>
    <t>91925 - CANTONEIRA "L" ABAS IGUAIS 6" X 3/16 X 6000MM (VIRADA)</t>
  </si>
  <si>
    <t>91926 - BARRA CHATA AÇO 1045 DE 4" LARGURA C/ ESPESSURA DE 3/16"</t>
  </si>
  <si>
    <t>92073 - ARRUELA REF: 836652170 ( VALTRA  BH 180 )</t>
  </si>
  <si>
    <t>92074 - ANEL DE BORRACHA REF: 835336276 ( VALTRA  BH 180 )</t>
  </si>
  <si>
    <t>92186 - CHAPA PRETA DE 1.50 X 6 ESPESSURA 3/8"</t>
  </si>
  <si>
    <t>92198 - SUPORTE REF: 47891556 (CASE AUSTOFT 9000)</t>
  </si>
  <si>
    <t>92202 - JUNTA DO RESPIRO DO MOTOR REF: A000180780 (MB ACTROS 2651)</t>
  </si>
  <si>
    <t>92203 - VARAO DA VALVULA NIVELADORA DA CABINE REF: N900331006630 (MB ACTROS 2651)</t>
  </si>
  <si>
    <t>92204 - TERMINAL DO VARAO DA VALVULA ROSCA DIR. REF: A9453280263 (MB ACTROS 2651)</t>
  </si>
  <si>
    <t>92205 - TERMINAL DO VARAO DA VALVULA ROSCA ESQ. REF: A9453280163 (MB ACTROS 2651)</t>
  </si>
  <si>
    <t>92206 - BOLSA DE AR DA CABINE DIANT. COM AMORTECEDOR REF: A9438905619 (MB ACTROS 2651)</t>
  </si>
  <si>
    <t>92207 - LANTERNA TRASEIRA L/D REF: A0035447003 (MB AXOR 3340/44)</t>
  </si>
  <si>
    <t>92208 - CAIXA DE FUSIVEL DA CENTRAL ELETRICA REF: A0015433615 (MB 3340/44)</t>
  </si>
  <si>
    <t>92209 - GRAMPO DO FEIXE DE MOLA TRAS. 7/8 X 50 ( VW 13.180 WORKER )</t>
  </si>
  <si>
    <t>92210 - GRAMPO DO FEIXE DE MOLA DIANT. ( VW 13.180 WORKER )</t>
  </si>
  <si>
    <t>92215 - PORTA L/D REF: A9587200305 (MB 3340)</t>
  </si>
  <si>
    <t>92225 - RETROVISOR PEQUENO L/E REF: A002 810 2016 ( MBB 3344 )</t>
  </si>
  <si>
    <t>92226 - ESTRIBO DO MEIO L/D REF: 958 660 3001 (MB 3344)</t>
  </si>
  <si>
    <t>92240 - ANEL DE VEDACAO REF: 604931301124 (MOTOR MWM TD 229/6)</t>
  </si>
  <si>
    <t>92241 - BRONZE CENTRAL 0,25 REF: 622884300037 (MOTOR MWM TD 229/6)</t>
  </si>
  <si>
    <t>92242 - BRONZE DE ENCOSTO REF: 922984304037 (MOTOR MWM TD 229/6)</t>
  </si>
  <si>
    <t>92246 - PARAFUSO DE BIELA REF: 961003530014 (MOTOR MWM TD 229/6)</t>
  </si>
  <si>
    <t>92247 - JUNTA DO CARTER REF: 922988531814 (MOTOR MWM TD 229/6)</t>
  </si>
  <si>
    <t>92248 - JUNTA DE CABECOTE DO MOTOR REF: 922988540154 (MOTOR MWM TD 229/6)</t>
  </si>
  <si>
    <t>842 - CLIMATIZADOR 12V TACOR-AR PARA CABINA DA CARREGADEIRA SANTAL</t>
  </si>
  <si>
    <t>7363 - SINALEIRA AR60250</t>
  </si>
  <si>
    <t>8650 - EIXO INTERMEDIARIO CX. DE CAMBIO G3-60 REF: A383 263 0202 ( MBB 2318 )</t>
  </si>
  <si>
    <t>11717 - ENGRENAGEM INV. DA RÉ 20 DENT. REF: 383 263 0031 CX G-3-60 ( MBB 2318 )</t>
  </si>
  <si>
    <t>11718 - EIXO PRIMARIO 17 DENTES CAIXA DE CÂMBIO G-3-60 MB 2318 REF: A383 262 0302 ( MBB 2318 )</t>
  </si>
  <si>
    <t>24677 - KIT DO MOTOR MWM TD229/6 REF. METAL LEVE K 1225</t>
  </si>
  <si>
    <t>24925 - BRONZE DE BIELA 0,25 MT MWM TURBINADO 229/6 REF. KS 78588610</t>
  </si>
  <si>
    <t>27432 - ENGRENAGEM 2ª E 3ª 17X23 DENT. REF: 302 263 0313 CX MARCHA G3-60 ( MBB 2318 )</t>
  </si>
  <si>
    <t>29288 - FILTRO DE RECIRCULACAO DE AR REF: 8246-3100 ( VALTRA BH 185 I )</t>
  </si>
  <si>
    <t>33408 - AMORTECEDOR REF: 8147-1800 ( VALTRA BM 100 )</t>
  </si>
  <si>
    <t>35386 - ROLAMENTO GAIOLA DE ROLETE REF: A002 981 2312 CX MARCHA G3-60 ( MBB 2318 )</t>
  </si>
  <si>
    <t>36441 - MORINGA CAIXA DE CÂMBIO G-3-60 REF. VETORE VRE4500 MBB 3832610018 ( MBB 2318 )</t>
  </si>
  <si>
    <t>38538 - ADESIVO BH185I REF: 85169100</t>
  </si>
  <si>
    <t>38539 - FAIXA LATERAL DIREITA REF: 85170500</t>
  </si>
  <si>
    <t>38540 - FAIXA LATERAL ESQUERDA REF: 85170600</t>
  </si>
  <si>
    <t>38545 - ADESIVO VALTRA REF: 85360700</t>
  </si>
  <si>
    <t>46062 - ADESIVO "INTERCOOLER" REF: 8517 0700 ( VALTRA BH 185I )</t>
  </si>
  <si>
    <t>48255 - ENGRENAGEM DE 5ª DA CAIXA DE MARCHA G60 REF:302 263 0310 ( MBB 1418 )</t>
  </si>
  <si>
    <t>61395 - ANEL DE VEDACAO CAIXA DE TRANSF. REF: A004 997 7848 ( MBB 2318 )</t>
  </si>
  <si>
    <t>66946 - ENGRENAGEM RE 36D CX G3-60 REF: 3832620033 ( MBB 2318 )</t>
  </si>
  <si>
    <t>67372 - BORRACHA DO VIDRO TRAS. SUPERIOR REF: 8184-3611 ( VALTRA BH185 I )</t>
  </si>
  <si>
    <t>69251 - MOLA DO BANCO MOTORISTA REF: A000 919 2437 (MBB 3340)</t>
  </si>
  <si>
    <t>74548 - PROTECAO DO CARTER REF: A958 520 1482 (MBB 3344)</t>
  </si>
  <si>
    <t>74628 - SUPORTE TRAS. DA PROTECAO DO CARTER REF: A958 521 0840 (MBB 3344)</t>
  </si>
  <si>
    <t>75939 - ISOLADOR LATERAL REF: CXT11600 (COLHEDORA JD CH670)</t>
  </si>
  <si>
    <t>75940 - ISOLADOR TRASEIRO REF: CXT11630 (COLHEDORA JD CH670)</t>
  </si>
  <si>
    <t>79617 - PALHETA DO LIMPADOR DE PARABRISA REF: AL204405 (COLHEDORA JD CH670)</t>
  </si>
  <si>
    <t>79742 - VIDRO TRASEIRO SUP. DA CABINE REF: 8147-6200 (VALTRA BH 185I)</t>
  </si>
  <si>
    <t>80342 - PARAFUSO REF: 19M7784 (COLHEDORA JD CH670)</t>
  </si>
  <si>
    <t>80343 - TRAVA REF: 0701379017 (COLHEDORA JD CH670)</t>
  </si>
  <si>
    <t>80370 - TAMBOR DE FREIO TRUCK RANDON 10F SUSPENSYS REF: 100000142456</t>
  </si>
  <si>
    <t>81520 - RESERVATÓRIO DE AGUA DO RADIADOR COLHEDORA JOHN DEERE CH670 REF - AT323058</t>
  </si>
  <si>
    <t>82336 - PINO DO CABECALHO REF: MM154036 (RANDON RQ-CA)</t>
  </si>
  <si>
    <t>85206 - FITA CREPE AMARELA ADELBRAS - SLEEVE 18MMX40MM</t>
  </si>
  <si>
    <t>88160 - REPARO SINCRONIZADOR 1A/RE CAIXA GE50/GE60/GE61 3372620274 REF - 2235</t>
  </si>
  <si>
    <t>90291 - FITA CREPE LARGA AD - REF: 816</t>
  </si>
  <si>
    <t>92254 - ROLAMENTO DO EIXO INTERMEDIARIO REF: A0019815005 (MB 2318)</t>
  </si>
  <si>
    <t>92255 - ROLAMENTO DO EIXO PRIMARIO DE ROLETE REF: A0019811701 (MB 2318)</t>
  </si>
  <si>
    <t>92257 - REPARO SINC. DA 2º A 5º CAIXA DE CÂMBIO G-3-60  REF: A3372620140 (MB 2318)</t>
  </si>
  <si>
    <t>92258 - ROLAMENTO DE GAIOLA DA 3ª DA CAIXA DE CÂMBIO G-3-60  REF: A0019813112 (MB 2318)</t>
  </si>
  <si>
    <t>92259 - TINTA AMARELO PU JOHN DEERE - 3,6L</t>
  </si>
  <si>
    <t>92260 - TINTA PRETO PU JOHN DEERE</t>
  </si>
  <si>
    <t>92261 - ISOLADOR TRAS. DA CABINE REF: CXT11358 (COLHEDORA JD CH670)</t>
  </si>
  <si>
    <t>92262 - ISOLADOR LATERAL DA CABINE REF: CXT11363 (COLHEDORA JD CH670)</t>
  </si>
  <si>
    <t>92264 - ISOLADOR FRONTAL DA CABINE REF: CXT13336 (COLHEDORA JD CH670)</t>
  </si>
  <si>
    <t>92265 - ALOJAMENTO REF: 87096600 (CASE AUSTOFT 9000)</t>
  </si>
  <si>
    <t>92266 - ALOJAMENTO REF: 87217094 (CASE AUSTOFT 9000)</t>
  </si>
  <si>
    <t>92267 - TINTA VERMELHO P.U. CASE 3,6L</t>
  </si>
  <si>
    <t>92269 - CAPA REF: L202168 (COLHEDORA JD CH670)</t>
  </si>
  <si>
    <t>92270 - ROLAMENTO REF: 66527 (COLHEDORA JD CH670)</t>
  </si>
  <si>
    <t>92271 - AMORTECEDOR DO BANCO MOTORISTA REF: A0019191945 (MB 3340)</t>
  </si>
  <si>
    <t>92272 - SUPORTE ESQUERDO REF: CO26157 (JOHN DEERE 7505)</t>
  </si>
  <si>
    <t>92273 - SUPORTE DIREITO REF: CO26156 (JOHN DEERE 7505)</t>
  </si>
  <si>
    <t>92274 - CONECTOR REF: 57M7260 (JOHN DEERE 7505)</t>
  </si>
  <si>
    <t>92275 - TERMINAL REF: R104846 (JOHN DEERE 7505)</t>
  </si>
  <si>
    <t>92277 - ABRACADEIRA DO TUBO REF: A9589951002 (MB 3344)</t>
  </si>
  <si>
    <t>92279 - PROTETOR DA COLUNA DIR. REF: 83903200 (VALTRA BH180)</t>
  </si>
  <si>
    <t>92280 - PROTETOR DA COLUNA ESQ. REF: 83903300 (VALTRA BH180)</t>
  </si>
  <si>
    <t>92281 - TIRA DE ACABAMENTO L/D REF: 83903600 (VALTRA BH180)</t>
  </si>
  <si>
    <t>92282 - TIRA DE ACABAMENTO L/E REF: 83903700 (VALTRA BH180)</t>
  </si>
  <si>
    <t>92283 - ADESIVO REF: 85169000 (VALTRA BH180)</t>
  </si>
  <si>
    <t>92285 - PARAFUSO DO VIDRO REF: 81476700 (VALTRA BM185I)</t>
  </si>
  <si>
    <t>92286 - ADESIVO CONFORTCAB REF: 85395200 (VALTRA BH185i)</t>
  </si>
  <si>
    <t>92287 - MANCAL DO EIXO "S" TUBELESS FLANGE REF: 138209 (SEMI-REBOQUE)</t>
  </si>
  <si>
    <t>92288 - VALVULA TERMOSTATICA REF: 320104907 (JCB JS 210 SC)</t>
  </si>
  <si>
    <t>92289 - EXAUSTOR AXIAL MOD. MRA-45 Ø 450 X 250 POT. 3/4 4 POLOS 1750RPM 380V</t>
  </si>
  <si>
    <t>5  UT</t>
  </si>
  <si>
    <t>Lubrificação</t>
  </si>
  <si>
    <t>92138 - SERVIÇO  SUPORTE TÉCNICO EM INFORMATICA E CONFIGURAÇÃO MANUT. DE PROGRAMAS EM MB 1315</t>
  </si>
  <si>
    <t>83910 - SANFONA METALICA 380MM 5" REF: TM1124A (VOLVO FM12 420)</t>
  </si>
  <si>
    <t>83912 - SANFONA METALICA 172,5MM 5" REF: TB1149A/20442244 (VOLVO FM12 420)</t>
  </si>
  <si>
    <t>92418 - SILENCIOSO REF: SI022 ( VOLVO FM12 420 )</t>
  </si>
  <si>
    <t>92419 - ABRACADEIRA REF: TM2030 ( VOLVO FM12 420 )</t>
  </si>
  <si>
    <t>92420 - ABRACADEIRA REF: TB2088 ( VOLVO FM12 420 )</t>
  </si>
  <si>
    <t>92422 - MANECO DE FREIO REF: 20367533 ( VOLVO FM12 420 )</t>
  </si>
  <si>
    <t>92423 - VALVULA DE FREIO DA CARRETA REF: 20375554 (VOLVO FM12 420)</t>
  </si>
  <si>
    <t>92433 - CATRACA DE FREIO 1º EIXO TRAS. L/D REF: A9614200538 (MB AROCS 3351)</t>
  </si>
  <si>
    <t>92434 - HELICE DO MOTOR REF: A9712050606 (MB AROCS 3351)</t>
  </si>
  <si>
    <t>92382 - SUPORTE DO FEIXE DE MOLA TRAS. PARTE TRAS. (FORD F- 4000 ANO 2005)</t>
  </si>
  <si>
    <t>66319 - CINTA DE FIXACAO REF: A941 522 0167 ( MBB AXOR 2544S )</t>
  </si>
  <si>
    <t>8497 - MOLA DE COMPRESSAO R115415</t>
  </si>
  <si>
    <t>9611 - PINO ELASTICO 34M7102</t>
  </si>
  <si>
    <t>21641 - VEDACAO REF: AR 103873 ( JOHN DEERE 7505 )</t>
  </si>
  <si>
    <t>21660 - ANEL "O" REF: R63226 ( JOHN DEERE 7505 )</t>
  </si>
  <si>
    <t>23071 - BUCHA REF: R124438 ( JOHN DEERE 7505)</t>
  </si>
  <si>
    <t>23535 - ARRUELA DE ENCOSTO REF: R87210 ( JOHN DEERE 6300 )</t>
  </si>
  <si>
    <t>29797 - ANEL "O" REF: R27166 ( JOHN DEERE 7505 )</t>
  </si>
  <si>
    <t>29798 - ANEL "O" REF: R78436 ( JOHN DEERE 7505 )</t>
  </si>
  <si>
    <t>32481 - ANEL REF: R76617 ( JOHN DEERE 6300 )</t>
  </si>
  <si>
    <t>88404 - VEDACAO REF: R120839 (JOHN DEERE 7505)</t>
  </si>
  <si>
    <t>88406 - JUNTA REF: R120842 (JOHN DEERE 7505)</t>
  </si>
  <si>
    <t>88407 - VEDACAO REF: R120843 (JOHN DEERE 7505)</t>
  </si>
  <si>
    <t>92454 - CARCACA REF: R122321 (JOHN DEERE 7505)</t>
  </si>
  <si>
    <t>92455 - VEDACAO REF: R120840 (JOHN DEERE 7505)</t>
  </si>
  <si>
    <t>22544 - CHAVE DE LUZ BM 100 REF: 83813500</t>
  </si>
  <si>
    <t>61299 - PROTETOR ESQUERDO REF: 8159-9420 (VALTRA BH 180)</t>
  </si>
  <si>
    <t>61300 - PROTECAO DIREITA REF: 8159-9320 (VALTRA BH 180)</t>
  </si>
  <si>
    <t>61305 - COBERTURA SUPERIOR REF: 8193-7800 (VALTRA BH 180)</t>
  </si>
  <si>
    <t>61306 - PAINEL REF: 8186-3800 (VALTRA BH 180)</t>
  </si>
  <si>
    <t>61307 - LATERAL ESQUERDA REF: 8186-4000 (VALTRA BH 180)</t>
  </si>
  <si>
    <t>61308 - LATERAL DIREITA REF: 8186-3900 (VALTRA BH 180)</t>
  </si>
  <si>
    <t>61309 - TAMPA DO PAINEL REF: 8161-0110 (VALTRA BH 180)</t>
  </si>
  <si>
    <t>61310 - TAMPA INFERIOR REF: 8168-7510 (VALTRA BH 180)</t>
  </si>
  <si>
    <t>92428 - SUPORTE REF: 81965800 (VALTRA BH 180)</t>
  </si>
  <si>
    <t>92361 - FIVELA REF: AXE72025 (COLHEDORA JD CH670)</t>
  </si>
  <si>
    <t>92362 - PERNA DO CORTE DE BASE FUSIVEL REF: UNIMIL 025290 (COLHEDORA JD CH670)</t>
  </si>
  <si>
    <t>92404 - VALVULA DE ADMISSAO (MOTOR MWM TD 229/6)</t>
  </si>
  <si>
    <t>92405 - VALVULA DE ESCAPE (MOTOR MWM TD 229/6)</t>
  </si>
  <si>
    <t>92406 - VALVULA DE ADMISSAO (MOTOR MWM TD 229/6)</t>
  </si>
  <si>
    <t>56369 - PNEU 275/80 R 22,5 KMAX S</t>
  </si>
  <si>
    <t>1588 - OLEO LUBRAX TRM 5 SAE 140</t>
  </si>
  <si>
    <t>1589 - OLEO HIDRAULICO LUBRAX HYDRA XP 68</t>
  </si>
  <si>
    <t>1591 - OLEO LUBRAX TRM5 - 90</t>
  </si>
  <si>
    <t>19144 - GRAXA AZUL BALDE 20KG</t>
  </si>
  <si>
    <t>90284 - OLEO RIMULA RT4 L 15W40 (CK4) TB 209 L</t>
  </si>
  <si>
    <t>92426 - LANTERNA TRASEIRA REF: A3445447003 (MB 1513)</t>
  </si>
  <si>
    <t>30  DC</t>
  </si>
  <si>
    <t>Estoque - Veic. Leves</t>
  </si>
  <si>
    <t>80918 - CAIXA DE MARCHA (NOVA) (FIAT MOBI LIKE - ANO 2021)</t>
  </si>
  <si>
    <t>84011 - ESTRUTURA DE PROTEÇÃO DO PICADOR AXT17014  (REMANUFATURADO) COLHEDORA CH670.</t>
  </si>
  <si>
    <t>92375 - MULTI SACADOR P/ PNEUS AGRICOLAS FF 06 (AUTOTOK)</t>
  </si>
  <si>
    <t>92376 - BANCADA DE TESTE COM MOTOR MONOFÁSICO - KITEC BTK150MF</t>
  </si>
  <si>
    <t>92378 - CHICOTE DO MOTOR MASSEY FERGUSON 6300956M91 (MF)</t>
  </si>
  <si>
    <t>43039 - EIXO "S" DIANTEIRO LD MB2318 REF: 6234210236</t>
  </si>
  <si>
    <t>13916 - FAROL DIANTEIRO DA ALTA E BAIXA LE REF: A6948208061 ( MBB 2638 )</t>
  </si>
  <si>
    <t>13917 - FAROL DIANTEIRO DA ALTA E BAIXA LD REF: A6948208161 ( MBB 2638 )</t>
  </si>
  <si>
    <t>19390 - MOLDURA DO PISCA DIANT. L/D REF: 9147 6948847274 ( MBB 2638 )</t>
  </si>
  <si>
    <t>19391 - MOLDURA DO PISCA DIANT. L/E REF: 9147 6948847174 ( MBB 2638 )</t>
  </si>
  <si>
    <t>25544 - LANTERNA CORUJINHA DO TETO DA CABINE LE/LD REF: A6968200056 (MB 2638)</t>
  </si>
  <si>
    <t>27102 - BUZINA AR 24V REF: GB1095 (MBB 2638)</t>
  </si>
  <si>
    <t>29072 - CANO D`AGUA REF: A 457 200 0458 ( MBB 2638 )</t>
  </si>
  <si>
    <t>37349 - CORUJINHA DA CABINE LD MB1718 REF: A6968200156</t>
  </si>
  <si>
    <t>39323 - SOQUETE REF: ETE 7902</t>
  </si>
  <si>
    <t>40050 - MANGOTE DO RADIADOR P/ O RESERVATORIO MB2638 REF: A6965010182</t>
  </si>
  <si>
    <t>46067 - MANGOTE SUPERIOR DO RADIADOR REF: A696 501 7182 ( MBB 2638 )</t>
  </si>
  <si>
    <t>64313 - DEFLETOR SUPERIOR DA RODA TRASEIRA REF: A346 423 0820 ( MBB 2638 )</t>
  </si>
  <si>
    <t>64434 - DEFLETOR INFERIOR DA RODA TRASEIRA REF: A346 423 0920 ( MBB 2638 )</t>
  </si>
  <si>
    <t>92545 - DESTALONADOR PNEUMATICO PNEUS AGRICOLA 10T REF: FORJOESTE FF09</t>
  </si>
  <si>
    <t>9295 - CHAVE DE LUZ - MOTO HONDA NXR 125 BROS KS</t>
  </si>
  <si>
    <t>17088 - BLOCO OTICO 80649000</t>
  </si>
  <si>
    <t>26552 - INTERRUPTOR DO PISCA ALERTA REF: 83822400  ( VALTRA BH 180 )</t>
  </si>
  <si>
    <t>26557 - LANTERNA DIANT. REF: 31540700</t>
  </si>
  <si>
    <t>26558 - LANTERNA TRAS. REF: 31540600  ( VALTRA BH 180 )</t>
  </si>
  <si>
    <t>26862 - CHAVE INDICADOR DE DIRECAO REF: 619690  ( VALTRA BH 160 )</t>
  </si>
  <si>
    <t>26886 - TAMPA PROTETORA REF: 32503500 ( VALTRA BH 160 )</t>
  </si>
  <si>
    <t>26894 - CHAPA DE FIXACAO REF: 33391800 ( VALTRA  BH 180 )</t>
  </si>
  <si>
    <t>29786 - JOGO DE CHAVE ESTRELA GEDORE COD: 003 604 REF: 2-12M</t>
  </si>
  <si>
    <t>32048 - CHAVE CANHÃO DE 8MM</t>
  </si>
  <si>
    <t>39635 - JUNTA DO CABECOTE MOTOR OM 904 LA REF: A9040161320 (METALICA)</t>
  </si>
  <si>
    <t>47869 - DISCO DE FREIO TRASEIRO ( MOTO NXR BROS 160 ESDD )</t>
  </si>
  <si>
    <t>49775 - TAMPA DO FILTRO DA CABINE  REF: 3463 6100 ( VALTRA BH 180 )</t>
  </si>
  <si>
    <t>50036 - VEDADOR REF: 3274-5300 ( VALTRA BH 180 )</t>
  </si>
  <si>
    <t>61632 - MOTOR DE PARTIDA MOTO BROS 160 REF: 90205900 MAGNETRON</t>
  </si>
  <si>
    <t>73514 - POLIA REF: 8202-4520 (VALTRA BH 185 I)</t>
  </si>
  <si>
    <t>80153 - JUNTA DA TAMPA DE VALVULA REF: A990 016 0021 (MBB 1719)</t>
  </si>
  <si>
    <t>86800 - PINÇA DE FREIO TRAS. - MOTO HONDA NXR 160 BROS ESDD</t>
  </si>
  <si>
    <t>87429 - CILINDRO MESTRE DE FREIO TRASEIRO (MOTO NXR BROS 160 ESDD)</t>
  </si>
  <si>
    <t>92565 - JUNTA DO COLETOR DE AR REF: A906 141 0180</t>
  </si>
  <si>
    <t>92566 - JUNTA DO ESCAPE REF: A9061420280</t>
  </si>
  <si>
    <t>92567 - PINÇA DE FREIO DIANTEIRO REF: 215KU4526. - MOTO HONDA NXR 160 BROS</t>
  </si>
  <si>
    <t>92568 - TAMPA REF: 83886300 (VALTRA BH 160)</t>
  </si>
  <si>
    <t>92569 - PAINEL DIGITAL BROS 160  REF. 3700KREK00</t>
  </si>
  <si>
    <t>92570 - BANCO PARA MOTO 160 BROS REF:BCO13PT</t>
  </si>
  <si>
    <t>92571 - RADIADOR AGUA REF:A6935000103</t>
  </si>
  <si>
    <t>92572 - CANO DE PVC DE 06 MTS 200MM (ESGOTO)</t>
  </si>
  <si>
    <t>92573 - ETIQUETA - CXT11890 - JONH DEERE CH670</t>
  </si>
  <si>
    <t>92574 - ETIQUETA - CXT10496 - JONH DEERE CH670</t>
  </si>
  <si>
    <t>92575 - ETIQUETA - CXT10495 - JONH DEERE CH670</t>
  </si>
  <si>
    <t>92582 - PROTETOR DE BORRACHA REF: 80068700 (VALTRA BM BH 160)</t>
  </si>
  <si>
    <t>10539 - ABRACADEIRA COD. A9429970290</t>
  </si>
  <si>
    <t>21120 - CABO DA MACANETA INTERNA L/E REF: 9737600204 ( MBB 3340 )</t>
  </si>
  <si>
    <t>39841 - ESPELHO RETROVISOR EXTERNO LE COM DESEMBACADOR MB3344 REF: A0028101716</t>
  </si>
  <si>
    <t>40725 - MACANETA EXTERNA DA PORTA LE MB3340 REF: A 9417600459</t>
  </si>
  <si>
    <t>44863 - DEFLETOR DO RADIADOR MBB AXOR 3340 REF: 9585050255</t>
  </si>
  <si>
    <t>46811 - BATEDOR DA PORTA REF: A901 720 0431 ( MBB 1315 )</t>
  </si>
  <si>
    <t>49975 - CINTA DO TUBO ESCAPE SAIDA DO MOTOR REF: 941 490 0042 ( MBB 3340 )</t>
  </si>
  <si>
    <t>56884 - PISTA DO CUBO TRASEIRO REF: A346 356 1415 ( MBB 2638 )</t>
  </si>
  <si>
    <t>66511 - PISO REF: CB11473169 ( COLHEDORA JD CH670 )</t>
  </si>
  <si>
    <t>67199 - VOLANTE DE EMBREAGEM REF: A457 030 0605 ( MBB 3340 )</t>
  </si>
  <si>
    <t>85502 - CONEXAO REF: X6C50X-5 (COLHEDORA CH670)</t>
  </si>
  <si>
    <t>92607 - MAÇANETA INTERNA DA PORTA REF: 8123613 (VOLVO NL10 NL12)</t>
  </si>
  <si>
    <t>92609 - MAÇANETA EXTERNA DA PORTA REF: 8125116 (VOLVO NL10 NL12)</t>
  </si>
  <si>
    <t>92611 - JOGO DE BORRACHA DA PORTA REF: DVO-0120 (VOLVO NL10 NL12)</t>
  </si>
  <si>
    <t>92614 - BATENTE DA PORTA L/D REF: 64076 (VOLVO)</t>
  </si>
  <si>
    <t>92616 - BATENTE DA PORTA L/E REF: 8123615 (VOLVO NL10)</t>
  </si>
  <si>
    <t>92620 - FECHADURA PORTA DIANTEIRA L/E  (VOLVO NI10 360)</t>
  </si>
  <si>
    <t>92621 - FECHADURA PORTA DIANTEIRA L/D  (VOLVO NI10 360)</t>
  </si>
  <si>
    <t>92638 - CABO DA MACANETA INTERNA L/D REF: 9737600304 ( MBB 3340 )</t>
  </si>
  <si>
    <t>92639 - ESPELHO RETROVISOR EXTERNO LD COM DESEMBACADOR MB3344 REF: A0028101816</t>
  </si>
  <si>
    <t>92640 - MACANETA EXTERNA DA PORTA LD MB3340 REF: A 9417600559</t>
  </si>
  <si>
    <t>92641 - PARAFUSO REF: A9909841300</t>
  </si>
  <si>
    <t>92642 - CANO INJETOR REF: A4570700933</t>
  </si>
  <si>
    <t>92656 - ADAPTADOR REF: X16F50X-5 (COLHEDORA JD CH670)</t>
  </si>
  <si>
    <t>92657 - ADAPTADOR REF: X16V50X-5 (COLHEDORA JD CH670)</t>
  </si>
  <si>
    <t>92658 - KIT DA VALVULA REF: CXT21002 (COLHEDORA JD CH670)</t>
  </si>
  <si>
    <t>92659 - KIT DA VALVULA REF: CXT21001 (COLHEDORA JD CH670)</t>
  </si>
  <si>
    <t>92661 - CONEXAO REF: R27212 (COLHEDORA CH670)</t>
  </si>
  <si>
    <t>92662 - TERMOSTATO REF: DZ100554 (COLHEDORA JD CH670)</t>
  </si>
  <si>
    <t>92668 - POLIA AUXILIAR DO VIRABREQUIM REF: A4600300203</t>
  </si>
  <si>
    <t>92672 - LAVADORA LAVA JATO DE 330 LIBRAS 2HP MOVEL CHIAPERINI LJ 330 BLUE</t>
  </si>
  <si>
    <t>Estoque - Transbordos</t>
  </si>
  <si>
    <t>3862 - CABO E PUXADOR DO CAPO LE REF: 3848808259 OU FANIA 060.320.0000 ( MBB 2318 )</t>
  </si>
  <si>
    <t>5512 - DISCO DE FREIO RE 321692</t>
  </si>
  <si>
    <t>5536 - ANEL ORING R158521</t>
  </si>
  <si>
    <t>5568 - JUNTA R120902</t>
  </si>
  <si>
    <t>5828 - JUNTA R127580</t>
  </si>
  <si>
    <t>7507 - ENGRENAGEM R101187</t>
  </si>
  <si>
    <t>8505 - DISCO R101158</t>
  </si>
  <si>
    <t>9434 - MANETE DE FREIO DO REBOQUE REF:  A6954307181 ( MBB 2638 )</t>
  </si>
  <si>
    <t>11071 - ARRUELA R101170</t>
  </si>
  <si>
    <t>13941 - MAÇANETA INTERNA L/D DA PORTA MB 2638 REF: 6947607161</t>
  </si>
  <si>
    <t>13942 - MAÇANETA INTERNA DA PORTA L/E MB 2638 REF. 6947607061</t>
  </si>
  <si>
    <t>14454 - PORCA R134341</t>
  </si>
  <si>
    <t>14457 - DISCO R271542</t>
  </si>
  <si>
    <t>15236 - CARCACA R95850</t>
  </si>
  <si>
    <t>15678 - ANEL ORING R158523</t>
  </si>
  <si>
    <t>15679 - JUNTA DE VEDAÇÃO R188518</t>
  </si>
  <si>
    <t>16669 - QUEBRA VENTO LD COMPLETO MBB1418 REF: 6887207155</t>
  </si>
  <si>
    <t>17533 - MECANISMO DO VIDRO DA PORTA ELETRICO L/E REF: A696 720 0446 (MBB 2638)</t>
  </si>
  <si>
    <t>19381 - FECHADURA SUPERIOR DO CAPO REF: A6948800160 (MB 2638)</t>
  </si>
  <si>
    <t>20487 - DISCO COM ESTRIA INTERNA REF: RE34786  ( JOHN DEERE 7505 )</t>
  </si>
  <si>
    <t>20507 - CONE DO ROLAMENTO REF: R110458 ( JOHN DEERE 7505 )</t>
  </si>
  <si>
    <t>20545 - ANEL REF: R112955 ( JOHN DEERE 7505 )</t>
  </si>
  <si>
    <t>20546 - ESPACADOR REF: R95424 ( JOHN DEERE 7505 )</t>
  </si>
  <si>
    <t>21620 - CAPA REF: JD 8280 ( JOHN DEERE 7505 )</t>
  </si>
  <si>
    <t>21624 - CAPA REF: JD7418 ( JOHN DEERE 7505 )</t>
  </si>
  <si>
    <t>21625 - CONE REF: JD7395 ( JOHN DEERE 7505 )</t>
  </si>
  <si>
    <t>21626 - CAPA REF: JD 8206 ( JOHN DEERE 7505 )</t>
  </si>
  <si>
    <t>21627 - CONE REF: R120499 ( JOHN DEERE 7505 )</t>
  </si>
  <si>
    <t>21629 - PRESILHA REF: R119187 ( JOHN DEERE 7505 )</t>
  </si>
  <si>
    <t>21635 - DISCO COM ESTRIA INTERNA REF: AR94516 ( JOHN DEERE 7505 )</t>
  </si>
  <si>
    <t>21642 - MOLA REF: R95059 ( JOHN DEERE 7505 )</t>
  </si>
  <si>
    <t>21648 - PISTAO REF: R95316 ( JOHN DEERE 7505 )</t>
  </si>
  <si>
    <t>21658 - MOLA REF: R109493 ( JOHN DEERE 7505 )</t>
  </si>
  <si>
    <t>21659 - DISCO REF: RE34786 ( JOHN DEERE 7505 )</t>
  </si>
  <si>
    <t>22067 - JUNTA REF: R121682 ( JOHN DEERE 7505 )</t>
  </si>
  <si>
    <t>22077 - SENSOR REF: RE212878 ( JOHN DEERE 7505 )</t>
  </si>
  <si>
    <t>22078 - PARAFUSO REF: R109066 ( JOHN DEERE 7505 )</t>
  </si>
  <si>
    <t>22079 - ANEL "O" REF: A4540R ( JOHN DEERE 7505 )</t>
  </si>
  <si>
    <t>22092 - CAPA REF: JD 8247 ( JOHN DEERE 7505 )</t>
  </si>
  <si>
    <t>22684 - LUVA REF: R106797 ( JOHN DEERE 7505 )</t>
  </si>
  <si>
    <t>22689 - ARRUELA DE ESNCOSTO REF: R95895 ( JOHN DEERE 7505 )</t>
  </si>
  <si>
    <t>22690 - PARAFUSO REF: R175131 ( JOHN DEERE 7505 )</t>
  </si>
  <si>
    <t>23528 - ARRUELA DE ENCOSTO REF: R95895 ( JOHN DEERE 6300 )</t>
  </si>
  <si>
    <t>26424 - MOLA REF: R95077 ( JOHN DEERE 7500 )</t>
  </si>
  <si>
    <t>26427 - MANGUEIRA REF: R95398 ( JOHN DEERE 7500 )</t>
  </si>
  <si>
    <t>28521 - CAPA REF: R110459 ( JOHN DEERE  7505 )</t>
  </si>
  <si>
    <t>29805 - JUNTA REF: R21682 ( JOHN DEERE 7505 )</t>
  </si>
  <si>
    <t>30108 - CALCO DA CABINE REF: R-3243 ( MBB 2638 )</t>
  </si>
  <si>
    <t>31415 - ANEL O REF: L53813 ( JOHN DEERE 7505 )</t>
  </si>
  <si>
    <t>31417 - ANEL O REF: R56464 ( JOHN DEERE 7505 )</t>
  </si>
  <si>
    <t>31419 - ANEL O REF: R129726 ( JOHN DEERE 7505 )</t>
  </si>
  <si>
    <t>31430 - VEDACAO REF: RE39354 ( JOHN DEERE 7505 )</t>
  </si>
  <si>
    <t>31440 - RETENTOR REF: RE33083</t>
  </si>
  <si>
    <t>31443 - DISCO COM ESTRIA INTERNA REF: RE151059  ( JOHN DEERE 7505 )</t>
  </si>
  <si>
    <t>31444 - ARRUELA DE ENCOSTO REF: R95835  ( JOHN DEERE 7505 )</t>
  </si>
  <si>
    <t>40271 - GUARDA PO DA ALAVANCA DE CAMBIO MB2638 REF: A3882607096</t>
  </si>
  <si>
    <t>40326 - FORRO DE PORTA L/D ( MBB 2638 )</t>
  </si>
  <si>
    <t>40327 - FORRO DE PORTA L/E ( MBB 2638 )</t>
  </si>
  <si>
    <t>40373 - PARACHOQUE LATERAL INFERIOR L/E REF: A 696 880 0107 ( MBB 2638 )</t>
  </si>
  <si>
    <t>43439 - MANGOTE DO FILTRO DE AR REF: 696 528 7091 ( MBB 2638 )</t>
  </si>
  <si>
    <t>46003 - PORCA DE SEGURANCA REF: R51200 ( JOHN DEERE 7500 )</t>
  </si>
  <si>
    <t>46007 - CALCO REF: R116000 ( JOHN DEERE 7500 )</t>
  </si>
  <si>
    <t>46014 - JUNTA REF: R96924 ( JOHN DEERE 7500 )</t>
  </si>
  <si>
    <t>47800 - ANEL REF: R375R ( JOHN DEERE 7500 )</t>
  </si>
  <si>
    <t>55585 - PINO ELASTICO REF: R107252</t>
  </si>
  <si>
    <t>56266 - MOLA REF: R125065 ( JOHN DEERE 6405 )</t>
  </si>
  <si>
    <t>58413 - MOLA REF: R62372 ( JOHN DEERE 7505 )</t>
  </si>
  <si>
    <t>62544 - BORRACHA DA SAIA DO RADIADOR REF: A696 505 7086 ( MBB 2638 )</t>
  </si>
  <si>
    <t>63355 - BOTAO VALVULA BANCO DE AR REF: 2R2881251A ( MBB 3344 )</t>
  </si>
  <si>
    <t>64193 - MOLA REF: R222602</t>
  </si>
  <si>
    <t>64195 - MOLA DE COMPRESSÃO REF: R95353</t>
  </si>
  <si>
    <t>64197 - MOLA DE COMPRESSAO REF: R95354</t>
  </si>
  <si>
    <t>66111 - JUNTA REF: R281577 ( JOHN DEERE 7505 )</t>
  </si>
  <si>
    <t>66113 - PLATO DE EMBREAGEM REF: R216291 ( JOHN DEERE 7505 )</t>
  </si>
  <si>
    <t>66114 - PLATO DE EMBREAGEM REF: R216293 ( JOHN DEERE 7505 )</t>
  </si>
  <si>
    <t>66249 - MOLA REF: R104814 ( JOHN DEERE 7505 )</t>
  </si>
  <si>
    <t>66254 - JUNTA REF: R158505 ( JOHN DEERE 7505 )</t>
  </si>
  <si>
    <t>66255 - MOLA DE COMPRESSAO REF: R104815 ( JOHN DEERE 7505 )</t>
  </si>
  <si>
    <t>66257 - JUNTA REF: R120901 ( JOHN DEERE 7505 )</t>
  </si>
  <si>
    <t>71330 - ELEMENTO DO FILTRO - A0030947004.</t>
  </si>
  <si>
    <t>73982 - PINO REF: R113617 (JOHN DEERE 7505)</t>
  </si>
  <si>
    <t>73984 - MOLA DE COMPRESSAO REF: R110487 (JOHN DEERE 7505)</t>
  </si>
  <si>
    <t>73987 - PARAFUSO DE FENDA REF: R122638 (JOHN DEERE 7505)</t>
  </si>
  <si>
    <t>73990 - ARRUELA DE ENCOSTO REF: R228268 (JOHN DEERE 7505)</t>
  </si>
  <si>
    <t>73991 - TAMBOR REF: RE156447 (JOHN DEERE 7505)</t>
  </si>
  <si>
    <t>74872 - PINO ELÁSTICO REF - RE34603</t>
  </si>
  <si>
    <t>76837 - CONE DE ROLAMENTO REF: JD7378 (JOHN DEERE 6190J)</t>
  </si>
  <si>
    <t>79935 - MECANISMO ELETRICO DO VIDRO DA PORTA L/D REF: A696 720 0546 ( MB 2638 )</t>
  </si>
  <si>
    <t>81069 - PARAFUSO SEXTAVADO REF: L220055 (JOHN DEERE 6190J)</t>
  </si>
  <si>
    <t>81070 - PARAFUSO SEXTAVADO REF: L220217 (JOHN DEERE 6190J)</t>
  </si>
  <si>
    <t>83653 - ALAVANCA REF: RE207987 ( JOHN DEERE 7500 )</t>
  </si>
  <si>
    <t>83654 - ROLETE REF: R66670 ( JOHN DEERE 7500 )</t>
  </si>
  <si>
    <t>83655 - LINGUETA REF: R108896 ( JOHN DEERE 7500 )</t>
  </si>
  <si>
    <t>84889 - FECHADURA INFERIOR DO CAPO REF: A6948800260 (MBB 1620)</t>
  </si>
  <si>
    <t>85403 - PINO ELASTICO REF: 34M7207 ( JOHN DEERE 7500 )</t>
  </si>
  <si>
    <t>85405 - ARRUELA DE ENCOSTO REF: R202386 (JOHN DEERE 7505)</t>
  </si>
  <si>
    <t>85407 - ANEL REF: R113616 (JOHN DEERE 7505)</t>
  </si>
  <si>
    <t>86788 - VEDACAO REF: AL229501 (JOHN DEERE 6165J)</t>
  </si>
  <si>
    <t>86793 - VEDACAO REF: RE39354 (JOHN DEERE 6165J)</t>
  </si>
  <si>
    <t>86873 - FILTRO DE ÓLEO DA TRANSMISSÃO TR JOHN DEERE 6190J REF - AL221066</t>
  </si>
  <si>
    <t>88077 - PISTAO REF: R101214 (JOHN DEERE 7505)</t>
  </si>
  <si>
    <t>88079 - PLATO DE EMBREAGEM REF: R114215 ( JOHN DEERE 7505 )</t>
  </si>
  <si>
    <t>88169 - CAIXA DE DIRECAO HIDRAULICA REF: 52239892 (FIAT STRADA ENDURANCE CS 1.4)</t>
  </si>
  <si>
    <t>88257 - MOLA REF: R116040 (JOHN DEERE 7505)</t>
  </si>
  <si>
    <t>88258 - MOLA REF: T23853 (JOHN DEERE 7505)</t>
  </si>
  <si>
    <t>88460 - MOLA DA VALVULA DE TRANSMISSÃO REF: R222602 ( JOHN DEERE 7505 )</t>
  </si>
  <si>
    <t>88461 - MOLA DE COMPRESSÃO DA TRANSMISSÃO REF: R95353 ( JOHN DEERE 7505 )</t>
  </si>
  <si>
    <t>88462 - MOLA DA VALVULA DE COMPRESSÃO DA TRANSMISSÃO REF: R95354 ( JOHN DEERE 7505 )</t>
  </si>
  <si>
    <t>90919 - JUNTA REF - R544199</t>
  </si>
  <si>
    <t>91512 - JUNTA REF - R95396</t>
  </si>
  <si>
    <t>92460 - DISCO REF: RE326611 (JOHN DEERE 7505)</t>
  </si>
  <si>
    <t>92461 - ANEL REF: L115178 (JOHN DEERE 7505)</t>
  </si>
  <si>
    <t>92462 - ANEL REF: L112786 (JOHN DEERE 7505)</t>
  </si>
  <si>
    <t>92463 - ANEL REF: L112787 (JOHN DEERE 7505)</t>
  </si>
  <si>
    <t>92464 - VEDACAO REF: R155027 (JOHN DEERE 7505)</t>
  </si>
  <si>
    <t>92465 - CAPA REF: R253954 (JOHN DEERE 7505)</t>
  </si>
  <si>
    <t>92466 - CAPA REF: R225099 (JOHN DEERE 7505)</t>
  </si>
  <si>
    <t>92467 - CONE REF: R253951 (JOHN DEERE 7505)</t>
  </si>
  <si>
    <t>92468 - CONE REF: R161306 (JOHN DEERE 7505)</t>
  </si>
  <si>
    <t>92469 - CAPA REF: R555815 (JOHN DEERE 7505)</t>
  </si>
  <si>
    <t>92470 - JUNTA REF: R270941 (JOHN DEERE 7505)</t>
  </si>
  <si>
    <t>92471 - CABO REF: AL200539 (JOHN DEERE 7505)</t>
  </si>
  <si>
    <t>92472 - CABO REF: AL200536 (JOHN DEERE 7505)</t>
  </si>
  <si>
    <t>92473 - RETENTOR REF: RE142443 (JOHN DEERE 7505)</t>
  </si>
  <si>
    <t>92474 - CAPA REF: JD8248 (JOHN DEERE 7505)</t>
  </si>
  <si>
    <t>92475 - CONE REF: JD8951 (JOHN DEERE 7505)</t>
  </si>
  <si>
    <t>92476 - CAPA REF: JD8254 (JOHN DEERE 7505)</t>
  </si>
  <si>
    <t>92477 - ANEL REF: R70206 (JOHN DEERE 7505)</t>
  </si>
  <si>
    <t>92478 - VEDACAO REF: RE238666 (JOHN DEERE 7505)</t>
  </si>
  <si>
    <t>92479 - CONE REF: JD10127 (JOHN DEERE 7505)</t>
  </si>
  <si>
    <t>92480 - CALCO REF: R71712 (JOHN DEERE 7505)</t>
  </si>
  <si>
    <t>92481 - TAMPA REF: R162308 (JOHN DEERE 7505)</t>
  </si>
  <si>
    <t>92482 - ARRUELA REF: R219747 (JOHN DEERE 7505)</t>
  </si>
  <si>
    <t>92483 - BOMBA REF: AL234170 (JOHN DEERE 7505)</t>
  </si>
  <si>
    <t>92484 - DISCO REF: RE321696 (JOHN DEERE 7505)</t>
  </si>
  <si>
    <t>92485 - MOLA REF: R235713 (JOHN DEERE 7505)</t>
  </si>
  <si>
    <t>92486 - PISTAO REF: R120477 (JOHN DEERE 7505)</t>
  </si>
  <si>
    <t>92488 - PLACA REF: L225115 (JOHN DEERE 7505)</t>
  </si>
  <si>
    <t>92489 - JUNTA REF: R321236 (JOHN DEERE 7505)</t>
  </si>
  <si>
    <t>92490 - PLACA REF: R216292 (JOHN DEERE 7505)</t>
  </si>
  <si>
    <t>92492 - DISCO REF: RE273492 (JOHN DEERE 7505)</t>
  </si>
  <si>
    <t>92493 - ROLAMENTO REF: RE228488 (JOHN DEERE 7505)</t>
  </si>
  <si>
    <t>92494 - JUNTA REF: R321236 (JOHN DEERE 7505)</t>
  </si>
  <si>
    <t>92495 - MOLA REF: R276022 (JOHN DEERE 7505)</t>
  </si>
  <si>
    <t>92496 - MOLA REF: R273530 (JOHN DEERE 7505)</t>
  </si>
  <si>
    <t>92497 - MOLA REF: R299263 ( JOHN DEERE 7505 )</t>
  </si>
  <si>
    <t>92498 - MOLA REF: R299262 ( JOHN DEERE 7505 )</t>
  </si>
  <si>
    <t>92499 - MOLA REF: R54174 ( JOHN DEERE 7505 )</t>
  </si>
  <si>
    <t>92500 - JUNTA REF: R341955 ( JOHN DEERE 7505 )</t>
  </si>
  <si>
    <t>92501 - JUNTA REF: R341953 ( JOHN DEERE 7505 )</t>
  </si>
  <si>
    <t>92502 - JUNTA REF: R341954 ( JOHN DEERE 7505 )</t>
  </si>
  <si>
    <t>92503 - JUNTA REF: R341957 ( JOHN DEERE 7505 )</t>
  </si>
  <si>
    <t>92504 - JUNTA REF: R338151 ( JOHN DEERE 7505 )</t>
  </si>
  <si>
    <t>92505 - JUNTA REF: R338152 ( JOHN DEERE 7505 )</t>
  </si>
  <si>
    <t>92506 - PARAFUSO REF: R109067 ( JOHN DEERE 7505 )</t>
  </si>
  <si>
    <t>92507 - MANGUEIRA REF: R254177 ( JOHN DEERE 7505 )</t>
  </si>
  <si>
    <t>92511 - KIT REF: RE47278 ( JOHN DEERE 7505 )</t>
  </si>
  <si>
    <t>92512 - BOMBA DE ÓLEO REF: AL234170 (JOHN DEERE 7505)</t>
  </si>
  <si>
    <t>92513 - INTERRUPTOR DE PRESSÃO REF: RE190351</t>
  </si>
  <si>
    <t>92514 - PINO FIXADOR REF: RE53756</t>
  </si>
  <si>
    <t>92515 - BUCHA REF: R202387</t>
  </si>
  <si>
    <t>92516 - ANEL REF: A38413</t>
  </si>
  <si>
    <t>92517 - PINO REF: R119832</t>
  </si>
  <si>
    <t>92518 - VALVULA SOLENOIDE REF: RE190712</t>
  </si>
  <si>
    <t>92519 - EIXO REF: RE182204</t>
  </si>
  <si>
    <t>92520 - VEDAÇÃO REF: R115405</t>
  </si>
  <si>
    <t>92521 - JUNTA DE VEDAÇÃO REF: R110514</t>
  </si>
  <si>
    <t>92522 - ARRUELA REF: R95455</t>
  </si>
  <si>
    <t>92537 - PARABRISA REF: A3846717110 (MB 2638)</t>
  </si>
  <si>
    <t>92538 - FECHADURA (USADA) (FIAT DOBLÔ)</t>
  </si>
  <si>
    <t>92544 - BATEDOR REF: 47550543 (CASE AUSTOFT 9000)</t>
  </si>
  <si>
    <t>92546 - FILTRO DE AR DA CABINE - A9418360236</t>
  </si>
  <si>
    <t>92550 - JOGO DE JUNTA REF: 1367190</t>
  </si>
  <si>
    <t>4601 - ALICATE DE ANILHA BICO CURVO SEM MOLA</t>
  </si>
  <si>
    <t>4602 - ALICATE DE ANILHA BICO CURVO COM MOLA</t>
  </si>
  <si>
    <t>33800 - CHAVE CANHÃO DE 6MM</t>
  </si>
  <si>
    <t>79369 - INTERRUPTOR DE LUZ RÉ REF: 46410523 (FIAT MOBI LIKE - ANO 2021)</t>
  </si>
  <si>
    <t>83678 - CHAVE BIELA L DE 8MM</t>
  </si>
  <si>
    <t>83835 - CABO FLEX 16MM AZUL - SIL</t>
  </si>
  <si>
    <t>83836 - CABO FLEX 16MM VERMELHO - SIL</t>
  </si>
  <si>
    <t>83837 - CABO FLEX 16MM PRETO - SIL</t>
  </si>
  <si>
    <t>83838 - CABO FLEX 16MM AMARELO - SIL</t>
  </si>
  <si>
    <t>92628 - CABO FLEX 16MM BRANCO - SIL</t>
  </si>
  <si>
    <t>Estoque</t>
  </si>
  <si>
    <t>92539 - MACANETA INTERNA USADA (FIAT DOBLO)</t>
  </si>
  <si>
    <t>92540 - FECHADURA DA PORTA TRASEIRA USADO (FIAT DOBLÔ)</t>
  </si>
  <si>
    <t>92541 - ENGENHO DO VIDRO DA PORTA USADO (FIAT DOBLÔ)</t>
  </si>
  <si>
    <t>92542 - BOTAO DO VIDRO DA PORTA USADO (FIAT DOBLÔ)</t>
  </si>
  <si>
    <t>8992 - CHAVE COMBINADA 30MM</t>
  </si>
  <si>
    <t>8994 - CHAVE COMBINADA 32MM</t>
  </si>
  <si>
    <t>11048 - CHAVE FREZADA 18 X 19</t>
  </si>
  <si>
    <t>11057 - CHAVE DE BOCA 12 X 13</t>
  </si>
  <si>
    <t>22655 - CHAVE COMBINADA 15MM</t>
  </si>
  <si>
    <t>23973 - CJ FAROL L/E REF: A9408201361  ( MBB AXOR 2544 )</t>
  </si>
  <si>
    <t>23974 - CJ FAROL L/D REF: A9408201461 ( MBB AXOR 2544 )</t>
  </si>
  <si>
    <t>24428 - SUPORTE DO FAROL SUPERIOR MB 2544 - A9408260013</t>
  </si>
  <si>
    <t>24667 - JOGO DE JUNTA COMPLETO MOTOR MWM TD229/6 REF. MAHLE JM13800/6 COM RETENTORES</t>
  </si>
  <si>
    <t>24672 - TUCHO DO MOTOR - MT MWM TD229/6</t>
  </si>
  <si>
    <t>27083 - CHAVE COMBINADA 11MM</t>
  </si>
  <si>
    <t>27085 - CHAVE COMBINADA 16MM</t>
  </si>
  <si>
    <t>27087 - CHAVE COMBINADA 21MM</t>
  </si>
  <si>
    <t>27089 - CHAVE COMBINADA 27MM</t>
  </si>
  <si>
    <t>31512 - CHAVE COMBINADA 10MM</t>
  </si>
  <si>
    <t>32053 - CHAVE BIELA L DE 17MM</t>
  </si>
  <si>
    <t>42478 - BUZINA ELETRICA AR AXOR MBB 3344 REF: A 0005424721</t>
  </si>
  <si>
    <t>44478 - TUBO DE SAIDA DO MOTOR C/ SILENCIOSO AXOR MBB 3344 REF: 9584900219</t>
  </si>
  <si>
    <t>45569 - CHAVE BIELA L DE 12MM</t>
  </si>
  <si>
    <t>48556 - FECHADURA DO CAPO LE AXOR MBB 3344 REF: 9737500084</t>
  </si>
  <si>
    <t>58424 - CHAVE BIELA L DE 18MM</t>
  </si>
  <si>
    <t>83854 - VIDRO DO ESPELHO FRONTAL REF: A002 811 2333 (MBB 3344)</t>
  </si>
  <si>
    <t>89988 - ANEL DE VEDACAO DO COMPRESSOR DE AR REF: A002 998 0601 (MB 3340)</t>
  </si>
  <si>
    <t>92680 - BOMBA OLEO MOTOR REF: 922987300136</t>
  </si>
  <si>
    <t>92681 - BOMBA D'AGUA REF: 922983710016</t>
  </si>
  <si>
    <t>92697 - ESTRIBO SUPERIOR DE BORRACHA LE AXOR MBB 3344 REF:3756600828</t>
  </si>
  <si>
    <t>92698 - ESTRIBO SUPERIOR DE BORRACHA LD AXOR MBB 3344 REF:3756600928</t>
  </si>
  <si>
    <t>92706 - BRONZINA BIELA REF:922984300057</t>
  </si>
  <si>
    <t>92714 - BRONZINA MANCAL 0,25 REF:922984300137</t>
  </si>
  <si>
    <t>92715 - BRONZINA DE ENCOSTO 0,25 REF:922584304147</t>
  </si>
  <si>
    <t>16023 - BRONZE FIXO STD OM 457 LA REF: MAHLE BC-544-J-STD / A457 030 0340</t>
  </si>
  <si>
    <t>19801 - BRONZE BIELA STD MOTOR OM 457 LA REF: 4570301160 ( MBB 3340 )</t>
  </si>
  <si>
    <t>44705 - ESTRIBO SUPERIOR LE AXOR MBB 3340 REF: 9586662501</t>
  </si>
  <si>
    <t>53332 - PARALAMA TRAS. DA CABINE  L/D REF: 958 880 1206 ( MBB 3344 )</t>
  </si>
  <si>
    <t>86501 - VIRABREQUIM STD MOTOR OM 457 LA REF: A457 031 0001 (MB 3340)</t>
  </si>
  <si>
    <t>92749 - INTERCAMBIADOR DE ÓLEO DO MOTOR MWM TD 229/6 REF: 922909400205</t>
  </si>
  <si>
    <t>92764 - LANTERNA DO PISCA DO PARALAMA COMSOQUETE REF: 9408200012</t>
  </si>
  <si>
    <t>92765 - LANTERNA DO PISCA L/D REF: 9408200921</t>
  </si>
  <si>
    <t>92766 - LANTERNA DO PISCA L/E REF: 9408200821</t>
  </si>
  <si>
    <t>92767 - INTERRUPTOR DO BLOQUEIO REF. 0015452204</t>
  </si>
  <si>
    <t>92769 - LANTERNA DO TETO  REF: 3318257301</t>
  </si>
  <si>
    <t>17503 - SINCRONIZADOR MONTADO 30614220</t>
  </si>
  <si>
    <t>20097 - BUCHA REF: 30186710 ( VALTRA BM 100 )</t>
  </si>
  <si>
    <t>23079 - BUCHA ESPACADORA REF: 30027900 ( VALTRA BM 100 )</t>
  </si>
  <si>
    <t>25315 - MECANISMO DO VIDRO DA PORTA L/D REF: A688 720 7646 (MBB 2726 MECANICO)</t>
  </si>
  <si>
    <t>31384 - ENGRENAGEM REF: 8177-6400 ( VALTRA BM 100 )</t>
  </si>
  <si>
    <t>43797 - ESPELHO RETROVISOR L/E REF: A694 810 7716 ( MBB 2423 )</t>
  </si>
  <si>
    <t>43798 - ESPELHO RETROVISOR L/D REF: A694 810 7816 ( MBB 2423 )</t>
  </si>
  <si>
    <t>45444 - PARAFUSO DE REGULAGEM REF: 30226100</t>
  </si>
  <si>
    <t>61470 - EIXO PRINCIPAL REF: 8391-7800 ( VALTRA BM 100 )</t>
  </si>
  <si>
    <t>86121 - EIXO CURTO REF: 8001-2910 (VALTRA BM100)</t>
  </si>
  <si>
    <t>88106 - ANEL ESPACADOR REF: 628100 (VALTRA BM 100)</t>
  </si>
  <si>
    <t>92778 - JOGO DE CANALETA DO VIDRO DA PORTA REF: A688 987 7155</t>
  </si>
  <si>
    <t>92781 - JOGO DE BORRACHA DA PORTA REF: A6826977098</t>
  </si>
  <si>
    <t>92782 - JUNTA DO RESFRIADOR DE OLEO COLHEDORA JD CH670 REF - R520645</t>
  </si>
  <si>
    <t>92783 - RESFRIADOR DE OLEO DA COLHEDORA JD CH670 REF - AR55394</t>
  </si>
  <si>
    <t>92784 - JUNTA COLHEDORA JD CH670 REF - DZ114591</t>
  </si>
  <si>
    <t>92785 - ANEL O DA COLHEDORA JD CH670 REF - R505146</t>
  </si>
  <si>
    <t>92786 - PAR ESPELHO BIONICO AUXILIAR 130MM CONVEXO</t>
  </si>
  <si>
    <t>92795 - TAMPA DO DIFERENCIAL REF: 80005910</t>
  </si>
  <si>
    <t>61632 - MOTOR PARTIDA TITAN150/BROS150 06/15</t>
  </si>
  <si>
    <t>3493 - BROCA EM AÇO 11/32</t>
  </si>
  <si>
    <t>4518 - MACHO EM AÇO RAPIDO 3/8</t>
  </si>
  <si>
    <t>49774 - SUPORTE DA LANTERNA L/E. REF: 8508 4020 ( VALTRA BH 180 )</t>
  </si>
  <si>
    <t>92675 - PROTETOR REF: 36357200 ( VALTRA BH 185I )</t>
  </si>
  <si>
    <t>92676 - PROTETOR REF: 36357300 ( VALTRA BH 185I )</t>
  </si>
  <si>
    <t>92677 - SAIDA VENTILAÇÃO REF: 85593600 ( VALTRA BH 185I )</t>
  </si>
  <si>
    <t>6473 - BICO DE AR DUPLO 8159F SCHRADER</t>
  </si>
  <si>
    <t>92687 - CÂMARA DE AR 12.5/80 18</t>
  </si>
  <si>
    <t>92759 - CORREIA TRAPEZIODAL REF: 9PK2305/A0049932396</t>
  </si>
  <si>
    <t>92762 - FLANGE DE ACOPLAMENTO REF: 3442620145 (FL1360)</t>
  </si>
  <si>
    <t>92787 - FAROL AUXILIAR OVAL 144W REF - JP2AUTO-435</t>
  </si>
  <si>
    <t>92256 - FLANGE CARDAN LISA</t>
  </si>
  <si>
    <t>92284 - PARALAMA TRASEIRO L/E REF: 83855900 (VALTRA BH185I)</t>
  </si>
  <si>
    <t>Oficina diversos</t>
  </si>
  <si>
    <t>4134 - CHAVE FREZADA 6X7</t>
  </si>
  <si>
    <t>4142 - CHAVE FREZADA 8X9</t>
  </si>
  <si>
    <t>4143 - CHAVE FREZADA 10 X 11</t>
  </si>
  <si>
    <t>4146 - CHAVE FREZADA 12 X 13</t>
  </si>
  <si>
    <t>4147 - CHAVE FREZADA 14 X 15</t>
  </si>
  <si>
    <t>4148 - CHAVE FREZADA 16 X 17</t>
  </si>
  <si>
    <t>4151 - CHAVE FREZADA 18 X 19</t>
  </si>
  <si>
    <t>4152 - CHAVE FREZADA 20 X 22</t>
  </si>
  <si>
    <t>4153 - CHAVE FREZADA 21 X 23</t>
  </si>
  <si>
    <t>4154 - CHAVE FREZADA 24 X 26</t>
  </si>
  <si>
    <t>4156 - CHAVE FREZADA 25 X 28</t>
  </si>
  <si>
    <t>4159 - CHAVE FREZADA 27 X 32</t>
  </si>
  <si>
    <t>4186 - CHAVE DE BOCA 6 X 7</t>
  </si>
  <si>
    <t>4187 - CHAVE DE BOCA 8 X 9</t>
  </si>
  <si>
    <t>4189 - CHAVE DE BOCA 10 X 11</t>
  </si>
  <si>
    <t>4190 - CHAVE DE BOCA 12 X 13</t>
  </si>
  <si>
    <t>4191 - CHAVE DE BOCA 14 X 15</t>
  </si>
  <si>
    <t>4199 - CHAVE DE BOCA 16 X 17</t>
  </si>
  <si>
    <t>4200 - CHAVE DE BOCA 18 X 19</t>
  </si>
  <si>
    <t>4202 - CHAVE DE BOCA 20 X 22</t>
  </si>
  <si>
    <t>4204 - CHAVE DE BOCA 21 X 23</t>
  </si>
  <si>
    <t>4208 - CHAVE DE BOCA 25 X 28</t>
  </si>
  <si>
    <t>4211 - CHAVE DE BOCA 27 X 32</t>
  </si>
  <si>
    <t>4213 - CHAVE DE BOCA 30 X 32</t>
  </si>
  <si>
    <t>4613 - CHAVE ALLEN Nª 19</t>
  </si>
  <si>
    <t>4614 - CHAVE ALLEN Nª 17</t>
  </si>
  <si>
    <t>4620 - CHAVE ALLEN Nª 10</t>
  </si>
  <si>
    <t>4622 - CHAVE ALLEN Nª 08</t>
  </si>
  <si>
    <t>27079 - CHAVE COMBINADA 6MM</t>
  </si>
  <si>
    <t>27080 - CHAVE COMBINADA 7MM</t>
  </si>
  <si>
    <t>27081 - CHAVE COMBINADA 8MM</t>
  </si>
  <si>
    <t>27086 - CHAVE COMBINADA 18MM</t>
  </si>
  <si>
    <t>33818 - CHAVE DE BOCA 7/16 X 3/8</t>
  </si>
  <si>
    <t>35116 - METALON GALVAN. 20X20 - 0,95MM - 6MT</t>
  </si>
  <si>
    <t>81079 - CHAVE DE BOCA 24 X 26</t>
  </si>
  <si>
    <t>86817 - METALON 30X30 GALV. 1,25MM ( CH-18 )</t>
  </si>
  <si>
    <t>87294 - METALON 25X25 GALV. 0,95MM (CH 20)</t>
  </si>
  <si>
    <t>91840 - CHAVE COMBINADA 13MM</t>
  </si>
  <si>
    <t>91842 - CHAVE COMBINADA 19MM</t>
  </si>
  <si>
    <t>4588 - CHAVE PHILLIPS 1/4 X 6</t>
  </si>
  <si>
    <t>4618 - CHAVE ALLEN Nª 12</t>
  </si>
  <si>
    <t>4623 - CHAVE ALLEN Nª 07</t>
  </si>
  <si>
    <t>4624 - CHAVE ALLEN Nª 06</t>
  </si>
  <si>
    <t>4626 - CHAVE ALLEN Nª 05</t>
  </si>
  <si>
    <t>11025 - CHAVE DE FENDA DE 5/16 X 8"</t>
  </si>
  <si>
    <t>11064 - MARTELO DE 1KG</t>
  </si>
  <si>
    <t>14841 - ESPATULA REDONDA 38º - 18" 60CM</t>
  </si>
  <si>
    <t>16876 - CHAVE ALLEN 1/4"</t>
  </si>
  <si>
    <t>27075 - ESPATULA CHATA COD: 026-329 REF: 38-16" ( GEDORE )</t>
  </si>
  <si>
    <t>32047 - CHAVE CANHÃO DE 7MM</t>
  </si>
  <si>
    <t>32050 - CHAVE STARTER (MEIA LUA) 11 X 13MM</t>
  </si>
  <si>
    <t>32051 - CHAVE STARTER (MEIA LUA) 15 X 17MM</t>
  </si>
  <si>
    <t>33783 - CHAVE STARTER (MEIA LUA) DE 19X22MM</t>
  </si>
  <si>
    <t>50890 - CHAVE STARTER (MEIA LUA) 14 X 16MM</t>
  </si>
  <si>
    <t>56589 - JOGO DE CHAVE TORX ( 10 PÇ )  L T7 A T60</t>
  </si>
  <si>
    <t>61265 - ALICATE RETO COM MOLA REF: 8000-A2</t>
  </si>
  <si>
    <t>61266 - ALICATE RETO SEM MOLA REF: 8000-J2</t>
  </si>
  <si>
    <t>61267 - ALICATE CURVO SEM MOLA REF: 8000-J21</t>
  </si>
  <si>
    <t>62714 - ALICATE CURVO COM MOLA REF: 8000-A21</t>
  </si>
  <si>
    <t>67249 - CHAVE ALLEN Nª 3/8</t>
  </si>
  <si>
    <t>67945 - JOGO SACA PINO PARALELO 6 PÇS</t>
  </si>
  <si>
    <t>92125 - SENSOR DE PRESSAO DO COLETOR DE ESCAPE REF: 320/06194 (JCB JS 210 SC)</t>
  </si>
  <si>
    <t>26779 - JOGO DE SOQUETE E ACESSÓRIOS 1/2"  TAM. 10-32MM  (25 PEÇAS ) CÓD.: 015-503 - REF.: 19KMU GEDORE</t>
  </si>
  <si>
    <t>33781 - CHAVE STARTER (MEIA LUA) DE 10X13MM</t>
  </si>
  <si>
    <t>42192 - KIT VALVULA BANCO A AR REF: 000 910 9738 ( MBB 3340 )</t>
  </si>
  <si>
    <t>47031 - FLANGE REF: L116041 ( JOHN DEERE 7505 )</t>
  </si>
  <si>
    <t>51292 - JUNTA TAMPA DE VÁLVULA TOYOTA BANDEIRANTES MOTOR MERCEDES 314</t>
  </si>
  <si>
    <t>55582 - PARAFUSO REF: L77173</t>
  </si>
  <si>
    <t>55583 - PARAFUSO REF: L80445</t>
  </si>
  <si>
    <t>81061 - BUCHA REF: L112001 (JOHN DEERE 6405)</t>
  </si>
  <si>
    <t>92803 - ALICATE DE PRESSAO COD.020.010 REF.137-10" GEDORE</t>
  </si>
  <si>
    <t>27881 - TOMADA DUPLA 10A</t>
  </si>
  <si>
    <t>36340 - ROLAMENTO ESFERICO DO PRIMARIO REF: A 000 981 2727 CX G-50 ( MBB 2318 )</t>
  </si>
  <si>
    <t>36624 - ROLAMENTO GAIOLA DE ROLETE REF: A002 981 2312 CX MARCHA G3-60 ( MBB 2318 )</t>
  </si>
  <si>
    <t>41314 - DISJUNTOR 5SX1-3KA MONOPOLAR (1P) CURVA ''C''10A</t>
  </si>
  <si>
    <t>41315 - DISJUNTOR 5SX1-3KA MONOPOLAR (1P) CURVA ''C'' 16A</t>
  </si>
  <si>
    <t>46995 - GUIA DO EIXO PILOTO REF: 383 261 0018 ( MBB 2318 )</t>
  </si>
  <si>
    <t>58970 - CHAVE ALLEN Nª 13</t>
  </si>
  <si>
    <t>62171 - TOMADA DUPLA 20A STYLUS (SIMPLES) ILUMI</t>
  </si>
  <si>
    <t>68704 - LUMINARIA TUBULAR LED SOBREPOR SLIM 6500K 2X18W 120CM</t>
  </si>
  <si>
    <t>70716 - INTERRUPTOR SIMPLES COM UMA SESSÃO</t>
  </si>
  <si>
    <t>74243 - CONDUITE 3/4</t>
  </si>
  <si>
    <t>74245 - CABO FLEXIVEL 1,5MM 450/750V 1 CONDUTOR AZUL - SIL</t>
  </si>
  <si>
    <t>83830 - QUADRO DE DISTRIBUIÇÃO EMBUTIR 6/8 DISJUNTORES COM BARRAMENTO DE NEUTRO E TERRA</t>
  </si>
  <si>
    <t>91405 - DISJUNTOR TRIFÁSICO DE 50A SIEMENS</t>
  </si>
  <si>
    <t>92241 - BRONZE FIXO 0,25 REF: 622884300037 REF. METAL L. SBC-460P (MOTOR MWM TD 229/6)</t>
  </si>
  <si>
    <t>92648 - CADEADO E -25 PADO</t>
  </si>
  <si>
    <t>92813 - METALON 50X50 GALV. 0,95MM ( CH-20 )</t>
  </si>
  <si>
    <t>92814 - SAPATA REF: 8275-9100 ( VALTRA BH185 I )</t>
  </si>
  <si>
    <t>92815 - CABO FLEXIVEL 1,5MM 450/750V 1 CONDUTOR AMARELO - SIL</t>
  </si>
  <si>
    <t>92816 - ARRUELA DO EIXO PILOTO REF: 302 262 0302</t>
  </si>
  <si>
    <t>46168 - AMORTECEDOR HORIZONTAL TRAS. DA CABINE REF: A958 317 2103 (MBB 2544S)</t>
  </si>
  <si>
    <t>49962 - AMORTECEDOR VERTICAL TRAS. DA CABINE REF: 9583171003 (MBB 2544 S)</t>
  </si>
  <si>
    <t>92865 - PARAFUSO M16 X 2 X 35MM CL10.9 REF: 628-16035 (CASE AUSTOFT 9000)</t>
  </si>
  <si>
    <t>92886 - TINTA AUTOMOTIVA AMARELO PU INDIANAPOLIS</t>
  </si>
  <si>
    <t>92889 - TINTA AUTOMOTIVA PRETO PU PURO</t>
  </si>
  <si>
    <t>92912 - ARRUELA PLANA 17,5MM X 30MM X 4MM REF: 896-12016 (CASE AUSTOFT 9000)</t>
  </si>
  <si>
    <t>34815 - JUNTA DA TAMPA DE VALVULA DO CABECOTE MOTOR 457 LA REF: 4570160121</t>
  </si>
  <si>
    <t>38516 - JUNTA DO COLETOR DE ESCAPE MB3340 REF: 5411420380</t>
  </si>
  <si>
    <t>70440 - TAMPAO DE DRENO REF: CE20502 (JD CH670)</t>
  </si>
  <si>
    <t>70441 - TAMPAO DE DRENO REF: CE20714 (JD CH670)</t>
  </si>
  <si>
    <t>85823 - KIT DO MOTOR OM 457 REF: METAL LEVE K9741 (MB 3344 EURO 5)</t>
  </si>
  <si>
    <t>92914 - GRAMPO DE MOLA C/ ROSCA FINA FOMRATO "CA" 7/8 X 130MM X 360MM</t>
  </si>
  <si>
    <t>92916 - JUNTA DO COLETOR DE ADMISSAO REF: A541 098 0480 (MBB 3344)</t>
  </si>
  <si>
    <t>20110 - CASQUILHO DE APOIO 836110552</t>
  </si>
  <si>
    <t>42476 - BRAÇO PITMAM DA CAIXA DE DIRECAO REF: 32829977 (FORD F400)</t>
  </si>
  <si>
    <t>43673 - ANEL DE SEGMENTO BH 185I VALTRA (836640078)</t>
  </si>
  <si>
    <t>56274 - ISOLADOR REF: R111173 ( JOHN DEERE 6405 )</t>
  </si>
  <si>
    <t>77907 - BARRA DE DIREÇÃO COMPLETA REF: 750274K (FORD F4000)</t>
  </si>
  <si>
    <t>83944 - ARRUELA DE ENCOSTO REF: 836119459 (VALTRA BH 180)</t>
  </si>
  <si>
    <t>85709 - LANTERNA REF: AL210180 (JOHN DEERE 6165J)</t>
  </si>
  <si>
    <t>90028 - ENGRENAGEM DO COMPRESSOR DE AR 39 DENTES REF: A906 132 0305 (MB 2726)</t>
  </si>
  <si>
    <t>92954 - SENSOR DE PRESSAO REF: CXT14174 (COLHEDORA JD CH670)</t>
  </si>
  <si>
    <t>92955 - COPO REF: RE523785 (COLHEDORA JD CH670)</t>
  </si>
  <si>
    <t>92956 - COPO DE SEDIMENTACAO REF: AT387545 (COLHEDORA JD CH670)</t>
  </si>
  <si>
    <t>92957 - SENSOR DE UMIDADE REF: RE539872 (COLHEDORA JD CH670)</t>
  </si>
  <si>
    <t>92958 - PESO DE BALANCEAMENTO REF: 836773484 ( VALTRA BM 100 )</t>
  </si>
  <si>
    <t>92959 - MANGUEIRA REF: 89683800 ( VALTRA BM 100 )</t>
  </si>
  <si>
    <t>92960 - VERGALHAO DE ACO 3/8 X 12MM</t>
  </si>
  <si>
    <t>92961 - KIT PIVO DA SUSPENSAO DO EIXO DIANT REF: SKF VK05478 (FORD F-4000 ANO 2010)</t>
  </si>
  <si>
    <t>92962 - CAIXA DE DIRECAO HIDRAULICA REF: A00430795 (FIAT DOBLO)</t>
  </si>
  <si>
    <t>92963 - PINCA DE 1/4 P/ RETIFICA GD0600 REF: 763625-8</t>
  </si>
  <si>
    <t>92964 - PLACA ADESIVA REF: 34352700 ( VALTRA BM100 )</t>
  </si>
  <si>
    <t>51257 - ANEL SINCRONIZADOR DE 4ª CX EATON REF: 8883044 ( MBB 2423 )</t>
  </si>
  <si>
    <t>51258 - CONE SINCRONIZADOR  CX EATON REF: 8877321 ( MBB 2423 )</t>
  </si>
  <si>
    <t>51266 - ROLAMENTO DE ROLO CX EATON REF: 8877164 ( MBB 2423 )</t>
  </si>
  <si>
    <t>51267 - ROLAMENTO DE ROLO CX EATON REF: 8872593 ( MBB 2423 )</t>
  </si>
  <si>
    <t>51270 - MOLA CX EATON REF: 8870444 ( MBB 2423 )</t>
  </si>
  <si>
    <t>51271 - EMBOLO DO CUBO ENGATE CX EATON REF: 8870352 ( MBB 2423 )</t>
  </si>
  <si>
    <t>51272 - PINO CX EATON REF: 8870356 ( MBB 2423 )</t>
  </si>
  <si>
    <t>52290 - RETENTOR REF:  0002611250 ( MBB 2423 )</t>
  </si>
  <si>
    <t>57222 - RETENTOR DIANT. CX EATON REF: 028 997 9547 ( MBB 2423 )</t>
  </si>
  <si>
    <t>57224 - LUVA DE ENGATE REF: 8880460 ( MBB 2423 )</t>
  </si>
  <si>
    <t>92972 - PERFIL U DE 10'' C/ ESPESSURA DE 5/16 - C/ ABAS DE 70MM</t>
  </si>
  <si>
    <t>92779 - MANIVELA DO VIDRO DA PORTA REF: A990 760 0200 (MBB 1718)</t>
  </si>
  <si>
    <t>92379 - RÓTULA REF: 007800 (TRANSBORDO)</t>
  </si>
  <si>
    <t>92629 - CABO FLEX 2,5MM PRETO - SIL</t>
  </si>
  <si>
    <t>92630 - CABO FLEX 2,5MM VERMELHO - SIL</t>
  </si>
  <si>
    <t>92631 - CABO FLEX 2,5MM AZUL - SIL</t>
  </si>
  <si>
    <t>92632 - CABO FLEX 2,5MM BRANCO - SIL</t>
  </si>
  <si>
    <t>92633 - CABO FLEX 2,5MM AMARELO - SIL</t>
  </si>
  <si>
    <t>92634 - CABO FLEX 2,5MM VERDE - SIL</t>
  </si>
  <si>
    <t>92635 - CABO FLEX 4,00 MM PRETO - SIL</t>
  </si>
  <si>
    <t>92636 - CABO FLEX 4,00 MM VERMELHO - SIL</t>
  </si>
  <si>
    <t>25  DC</t>
  </si>
  <si>
    <t>66527 - ROLAMENTO REF: CXT33465 ( COLHEDORA JD CH670 )</t>
  </si>
  <si>
    <t>63128 - ISOLANTE REF: CB01486650 ( COLHEDORA JD CH670 )</t>
  </si>
  <si>
    <t>93028 - JANELA LADO ESQUERDO REF - 3902130M1</t>
  </si>
  <si>
    <t>92578 - ANEL DE PRESSAO REF: 370018 (COLHEDEIRA CASE AUSTOFT 9000)</t>
  </si>
  <si>
    <t>92564 - JUNTA DO CARTE REF: A9040140722</t>
  </si>
  <si>
    <t>8  UT</t>
  </si>
  <si>
    <t>12807 - ARRUELA DE AJUSTE 80611100</t>
  </si>
  <si>
    <t>Transbordos</t>
  </si>
  <si>
    <t>Colhedoras Total</t>
  </si>
  <si>
    <t>Caminhões Total</t>
  </si>
  <si>
    <t>Caldeiraria Total</t>
  </si>
  <si>
    <t>Máquinas pesadas Total</t>
  </si>
  <si>
    <t>Carregadeiras Total</t>
  </si>
  <si>
    <t>Oficina Geral Total</t>
  </si>
  <si>
    <t>Veic. Leves Total</t>
  </si>
  <si>
    <t>Reboques Total</t>
  </si>
  <si>
    <t>Irrigação Total</t>
  </si>
  <si>
    <t>Borracharia Total</t>
  </si>
  <si>
    <t>Lubrificação Total</t>
  </si>
  <si>
    <t>Estoque Total</t>
  </si>
  <si>
    <t>Transbordos Total</t>
  </si>
  <si>
    <t>,</t>
  </si>
  <si>
    <t>julho</t>
  </si>
  <si>
    <t>28531 - PAINEL COMPLETO TUROTEST P/ MOTORES MWM TD229/6 12V COD: 300535</t>
  </si>
  <si>
    <t>85385 - BOBINA DE IGNIÇÃO NXR BROS 150/160 REF - 30500KVS 601K - 11615 (KGA)</t>
  </si>
  <si>
    <t>93108 - CACHIMBO DE VELA BROS 160 REF: 30700-K13-901 (NXR 160 BROS ESDD)</t>
  </si>
  <si>
    <t>1842 - OLEO  HY GARD TRANSMISSAO</t>
  </si>
  <si>
    <t>42718 - CAPACETE MOTOQUEIRO Nº 58 SAMARINO ( PRETO )</t>
  </si>
  <si>
    <t>44101 - TUBO FLEXIVEL DO ESCAPAMENTO 3"1/2 MB2726 REF: 6954900065</t>
  </si>
  <si>
    <t>63439 - OLEO HIDRAULICO SAE 10W-30 PLUS-4 CQM14194</t>
  </si>
  <si>
    <t>80051 - ABRACADEIRA DO CANO DE ESCAPE REF: A990 995 0302 (MBB 2423)</t>
  </si>
  <si>
    <t>2590 - MORSA DE BANCADA Nº 8</t>
  </si>
  <si>
    <t>91190 - MÁQUINA DE SOLDA INVERSORA ESAB BANTAM 3,2 BIVOLT</t>
  </si>
  <si>
    <t>91191 - COMPRESSOR DE AR ALTA PRESSAO 40 PCM 360L CHIAPERINI 40 PES 360L DUO</t>
  </si>
  <si>
    <t>91192 - LAVADORA PROFISSIONAL ALTA PRESSAO MOTOR 3CV TRIFASICA 45L</t>
  </si>
  <si>
    <t>93146 - CAIXA DE MARCHA (USADA) (FIAT MOBI LIKE - ANO 2021)</t>
  </si>
  <si>
    <t>92308 - MACACO GARRAFA PNEUMÁTICO - 32 TONELADAS</t>
  </si>
  <si>
    <t>92 - PNEU 215/75R 17.5 RHS</t>
  </si>
  <si>
    <t>1033 - PNEU 18.4-26</t>
  </si>
  <si>
    <t>1048 - PNEU 18.4-34 (12 LONAS)</t>
  </si>
  <si>
    <t>1052 - PNEU 750 X 16 G8 ( F-4000)</t>
  </si>
  <si>
    <t>1634 - PNEU 18.4-30 DE 10 LONAS</t>
  </si>
  <si>
    <t>1852 - PNEU 17.5-25</t>
  </si>
  <si>
    <t>1986 - PNEU 24.5-32</t>
  </si>
  <si>
    <t>2495 - PNEU 1000R 20 G - 686 MSS</t>
  </si>
  <si>
    <t>4252 - PNEU 20.5-25</t>
  </si>
  <si>
    <t>5011 - PNEU 14.9-26</t>
  </si>
  <si>
    <t>35467 - PNEU 9-5X24 (6 LONAS)</t>
  </si>
  <si>
    <t>35671 - PNEU 295/80R 22,5 ( GOODYAER G-667 )</t>
  </si>
  <si>
    <t>38748 - PNEU 275/80 R 22,5 KMAX S ( NOVO )</t>
  </si>
  <si>
    <t>39755 - PNEU 275/80 R 22,5 G - 677 MSD</t>
  </si>
  <si>
    <t>48477 - PNEU 295/80 R 22,5 KMAX S ( NOVO )</t>
  </si>
  <si>
    <t>54150 - PNEU 600 X 14 TRATOR YANMAR 1155 4SE</t>
  </si>
  <si>
    <t>61150 - PNEU 295/80 R 22,5 - G 677</t>
  </si>
  <si>
    <t>67839 - PNEU 600/50 22,5</t>
  </si>
  <si>
    <t>67840 - PNEU 295/80R ARMOR MAX 22.5 MSS</t>
  </si>
  <si>
    <t>74260 - PNEU 275/ 80R 22,5 MSS</t>
  </si>
  <si>
    <t>76050 - PNEU 23.5-25</t>
  </si>
  <si>
    <t>83237 - PNEU 1300-24</t>
  </si>
  <si>
    <t>83526 - PNEU 14.9-28</t>
  </si>
  <si>
    <t>83527 - PNEU 16.9-28 (NOVO)</t>
  </si>
  <si>
    <t>85291 - ANEL DA RODA REF: 7523-5213 (CASE 821E)</t>
  </si>
  <si>
    <t>62653 - ARO DE RODA C/ DISCO 18.4-26 DIANTEIRO ( TRATOR VALTRA BH 180 )</t>
  </si>
  <si>
    <t>89989 - AMORTECEDOR SOPRANO 25CM ENTRE EIXOS</t>
  </si>
  <si>
    <t>59518 - ABRACADEIRA REF: L115548 ( CASE 821 E )</t>
  </si>
  <si>
    <t>59519 - ABRACADEIRA REF: 2540-26A1 ( CASE 821 E )</t>
  </si>
  <si>
    <t>60285 - ABRACADEIRA REF: 214-1432 ( CASE 821 E )</t>
  </si>
  <si>
    <t>60287 - MANGUEIRA REF: 8500-084 ( CASE 821 E )</t>
  </si>
  <si>
    <t>60288 - MANGUEIRA REF: 8500-083 ( CASE 821 E )</t>
  </si>
  <si>
    <t>60289 - MANGUEIRA REF: 8732-3393 ( CASE 821 E )</t>
  </si>
  <si>
    <t>60292 - MANGUEIRA REF: 3812-32A1 ( CASE 821 E )</t>
  </si>
  <si>
    <t>63955 - ANEL REF: 8604-229 (CASE 821 E)</t>
  </si>
  <si>
    <t>63975 - ORING REF: 8603-527 (CASE 821 E)</t>
  </si>
  <si>
    <t>80528 - KIT DE REPARO REF: 8432-9416 (CASE 821E)</t>
  </si>
  <si>
    <t>80539 - ORING REF: 8603-674 (CASE 821E)</t>
  </si>
  <si>
    <t>84883 - GARFO REF: 8604614 (CASE 821E)</t>
  </si>
  <si>
    <t>86917 - EIXO DO PINHAO REF: 8432-9413 (CASE 821 E)</t>
  </si>
  <si>
    <t>93082 - MANGUEIRA REF: 8500-085 (CASE 821 E)</t>
  </si>
  <si>
    <t>93083 - MANGUEIRA DE ADMISSÃO DE AR REF: 8501-205 (CASE 821E)</t>
  </si>
  <si>
    <t>93084 - ABRACADEIRA REF: L127771 (CASE 821 E)</t>
  </si>
  <si>
    <t>93085 - MANGUEIRA DE ADMISSÃO DE AR REF: 8602-478 (CASE 821E)</t>
  </si>
  <si>
    <t>93086 - SILENCIOSO REF: 8736-5731 (CASE 821E)</t>
  </si>
  <si>
    <t>93090 - O-RING REF: 8752-1445 (CASE 821 E)</t>
  </si>
  <si>
    <t>93092 - CALCO DE AFINACAO REF: 8433-0538 (CASE 821E)</t>
  </si>
  <si>
    <t>93093 - CALCO REF: 8605-309 (CASE 821E)</t>
  </si>
  <si>
    <t>93094 - VIDRO FRONTAL REF: 7630-3237 (CASE 821E)</t>
  </si>
  <si>
    <t>93095 - VIDRO FRONTAL L/E REF: 7630-3238 (CASE 821E)</t>
  </si>
  <si>
    <t>93096 - BORRACHA DO VIDRO REF: 7630-3242 (CASE 821E)</t>
  </si>
  <si>
    <t>93097 - BORRACHA DO VIDRO REF: 7630-3240 (CASE 821E)</t>
  </si>
  <si>
    <t>93098 - TRINCO REF: 8762-8359 (CASE 821E)</t>
  </si>
  <si>
    <t>93099 - VEDACAO REF: 8752-5153 (CASE 821E)</t>
  </si>
  <si>
    <t>93100 - VEDACAO DE PORTA REF: 7630-3170 (CASE 821E)</t>
  </si>
  <si>
    <t>93101 - VIDRO DA PORTA REF: 7630-3212 (CASE 821E)</t>
  </si>
  <si>
    <t>93102 - ESPELHO L/E REF: 7630-3266 (CASE 821E)</t>
  </si>
  <si>
    <t>93103 - ESPELHO L/D REF: 7630-3267 (CASE 821E)</t>
  </si>
  <si>
    <t>93104 - ESPELHO RETROVISOR REF: 7604-8869 (CASE 821E)</t>
  </si>
  <si>
    <t>37155 - TRENA DE 5 MT X 25MM</t>
  </si>
  <si>
    <t>44407 - TORNO DE BANCADA TAMANHO 12''</t>
  </si>
  <si>
    <t>93148 - VALVULA DE TRANSF. DO CAMBIO REF: 20590252 (VOLVO FM12 420)</t>
  </si>
  <si>
    <t>93149 - REPARO DA VALVULA DE TRANSF. REF: 3093230 (VOLVO FM12 420)</t>
  </si>
  <si>
    <t>92576 - ROTULA OSCILANTE REF: 00141399 (COLHEDEIRA  CASE AUTSOFT 9000)</t>
  </si>
  <si>
    <t>92577 - RETENTOR REF: 00100712 (COLHEDEIRA CASE AUTSOFT 9000)</t>
  </si>
  <si>
    <t>92579 - ROLAMENTO REF: 00140263 (COLHEDEIRA CASE AUSTOFT 9000)</t>
  </si>
  <si>
    <t>92580 - PIVÔ REF: 87213990 (COLHEDEIRA CASE AUSTOFT 9000)</t>
  </si>
  <si>
    <t>92581 - ARRUELA PLANA REF: 86979200 (COLHEDEIRA CASE AUSTOFT 9000)</t>
  </si>
  <si>
    <t>92583 - PORCA REF: 00606020 (COLHEDEIRA CASE AUSTOFT 9000)</t>
  </si>
  <si>
    <t>92584 - COBERTURA REF: 140983 (COLHEDEIRA CASE AUSTOFT 9000)</t>
  </si>
  <si>
    <t>92660 - CONEXAO EM ANGULO REF: AT32331 (COLHEDORA CH670)</t>
  </si>
  <si>
    <t>92678 - BRONZE FIXO 0,50 MOTOR MWM TD 229/6</t>
  </si>
  <si>
    <t>92679 - BRONZINA ENCOSTO 0,50 MOTOR MWM TD 229/6</t>
  </si>
  <si>
    <t>92704 - SUPORTE BALANCIM MOTOR MWM TD 229/6</t>
  </si>
  <si>
    <t>92705 - HASTE DO TUCHE MOTOR MWM TD 229/6</t>
  </si>
  <si>
    <t>92706 - BRONZINA BIELA 0,50 MOTOR MWM TD 229/6</t>
  </si>
  <si>
    <t>92707 - EJETOR DE OLEO DO PISTAO MOTOR MWM TD 229/6</t>
  </si>
  <si>
    <t>16404 - CANO DE 25</t>
  </si>
  <si>
    <t>18838 - PARALAMA L/D PARTE TRAS. REF: 9588813001 (M.BENZ 1315 )</t>
  </si>
  <si>
    <t>22417 - CAL BRANCO 5KG</t>
  </si>
  <si>
    <t>47037 - CABO DE DESTRAVAMENTO DA CABINE REF: 9703170318 ( MBB 1315 )</t>
  </si>
  <si>
    <t>48786 - PARALAMA TRAS. DA CABINE REF: 970 521 2701 ( MBB 1315 )</t>
  </si>
  <si>
    <t>56849 - ENGENHO DO VIDRO DA PORTA L/D VOLVO NL12 R-26/3D 24V</t>
  </si>
  <si>
    <t>57050 - CABO DA TRAVA DA CABINE COMPLETO REF: A958 890 0070 ( MBB 1315 )</t>
  </si>
  <si>
    <t>77350 - CORDA SEDA PP 3MM MULTICOR TROPICAL - RIOMAR</t>
  </si>
  <si>
    <t>93141 - ALÇA APOIO PARABRISA L/E REF: A9587510198</t>
  </si>
  <si>
    <t>93142 - ALÇA APOIO PARABRISA L/D REF: A9587510298</t>
  </si>
  <si>
    <t>93143 - VARETA DO NIVEL DE OLEO DO MOTOR REF: A9040101672</t>
  </si>
  <si>
    <t>20  UT</t>
  </si>
  <si>
    <t>Quantidade pendente</t>
  </si>
  <si>
    <t>Equipamentos</t>
  </si>
  <si>
    <t xml:space="preserve">	R R IMPORTACAO E EXPORTACAO DE BEBIDAS E ALIMENTOS LTDA</t>
  </si>
  <si>
    <t>16.375.933-2</t>
  </si>
  <si>
    <t>ABEL MADRUGA DE CARVALHO</t>
  </si>
  <si>
    <t>ABILIO ALVES VIANA NETO</t>
  </si>
  <si>
    <t>ABRAAO LEITE DA SILVA</t>
  </si>
  <si>
    <t>ABRAO VIDAL DE NEGREIROS</t>
  </si>
  <si>
    <t xml:space="preserve">ACACIO FERREIRA DE LIMA                 </t>
  </si>
  <si>
    <t>ACACIO</t>
  </si>
  <si>
    <t xml:space="preserve">ACAIBO HENRIQUE PEREIRA DA SILVA        </t>
  </si>
  <si>
    <t>ACAIBO</t>
  </si>
  <si>
    <t>ACEPIL COMERCIAL E IMPORTADORA LTDA</t>
  </si>
  <si>
    <t>ADAILSON ANTONIO DA SILVA</t>
  </si>
  <si>
    <t xml:space="preserve">ADAILSON </t>
  </si>
  <si>
    <t>ADAILTON AGENOR DOS SANTOS</t>
  </si>
  <si>
    <t>ADAILTON APOLONIO DA SILVA</t>
  </si>
  <si>
    <t>ADAILTON APOLINARIO</t>
  </si>
  <si>
    <t>ADAILTON DA SILVA HERCULANO</t>
  </si>
  <si>
    <t>ADAILTON</t>
  </si>
  <si>
    <t>ADAILTON FRANCISCO</t>
  </si>
  <si>
    <t>ADAILTON JOSE VIANA</t>
  </si>
  <si>
    <t>ADAILTON NASCIMENTO DE MELO</t>
  </si>
  <si>
    <t xml:space="preserve">ADALBERTO PAULINO DA SILVA              </t>
  </si>
  <si>
    <t>ADALBERTO SOARES DA SILVA</t>
  </si>
  <si>
    <t xml:space="preserve">ADALBERTO </t>
  </si>
  <si>
    <t>ADALGISA CABRAL DE OLIVEIRA SOUZA</t>
  </si>
  <si>
    <t>ADALTO GOMES DE ARAUJO</t>
  </si>
  <si>
    <t>ADALTO LUIZ LOPES DA PAZ</t>
  </si>
  <si>
    <t>ADAM WEST DE OLIVEIRA MORAES</t>
  </si>
  <si>
    <t>ADAUTO BEZERRA FILHO</t>
  </si>
  <si>
    <t>ADAUTO BEZERRA JUNIOR</t>
  </si>
  <si>
    <t>ADAUTO FERNANDES DE MELO</t>
  </si>
  <si>
    <t>ADAUTO JOSE DUARTE NETO</t>
  </si>
  <si>
    <t>ADAUTO JOSE FERNANDES RIBEIRO</t>
  </si>
  <si>
    <t>ADAUTO RAMOS DO CARMO</t>
  </si>
  <si>
    <t>ADEILSON BARBOSA VIEIRA</t>
  </si>
  <si>
    <t>ADEILSON CHAVES SOUSA</t>
  </si>
  <si>
    <t>ADEILZO SIMAO DA SILVA</t>
  </si>
  <si>
    <t xml:space="preserve">ADEILZO </t>
  </si>
  <si>
    <t xml:space="preserve">ADELMA ROCHA GONDIM                     </t>
  </si>
  <si>
    <t>ADELMO JOSE DE LIMA</t>
  </si>
  <si>
    <t>ADELMO</t>
  </si>
  <si>
    <t>ADELSON ARLINDO DOS SANTOS</t>
  </si>
  <si>
    <t>ADELSON BERNARDO DA SILVA</t>
  </si>
  <si>
    <t>ADELSON SILVA DO NASCIMENTO</t>
  </si>
  <si>
    <t xml:space="preserve">ADELSON </t>
  </si>
  <si>
    <t>ADEMIR MARINHO DE SOUSA</t>
  </si>
  <si>
    <t>ADEMIR MARINHO DE SOUZA</t>
  </si>
  <si>
    <t xml:space="preserve">ADERALDO BRITO RIBEIRO                  </t>
  </si>
  <si>
    <t>ADERALDO DA SILVA FREIRE</t>
  </si>
  <si>
    <t>ADERICO AUGUSTO DE BARROS</t>
  </si>
  <si>
    <t>ADERSON FIGUEREDO DINIZ</t>
  </si>
  <si>
    <t xml:space="preserve">ADESIO SANTANA DOS SANTOS               </t>
  </si>
  <si>
    <t>ADEUDSON DE SOUSA SILVA</t>
  </si>
  <si>
    <t>ADEUDSON</t>
  </si>
  <si>
    <t>ADILES ARAUJO DA COSTA</t>
  </si>
  <si>
    <t xml:space="preserve">ADILMA ARAUJO DE SENA                   </t>
  </si>
  <si>
    <t xml:space="preserve">ADILSON BELARMINO DA SILVA JUNIOR       </t>
  </si>
  <si>
    <t>ADILSON COSTA AGUIAR</t>
  </si>
  <si>
    <t>ADILSON</t>
  </si>
  <si>
    <t>ADILSON DA SILVA FERREIRA</t>
  </si>
  <si>
    <t xml:space="preserve">ADILSON </t>
  </si>
  <si>
    <t xml:space="preserve">ADILSON HERMINO MAIA                    </t>
  </si>
  <si>
    <t>ADJALMIR DE SOUZA CORREIA</t>
  </si>
  <si>
    <t>ADJAMIR CAXIAS DA SILVA</t>
  </si>
  <si>
    <t>ADMICIO DE BRITO FELIX</t>
  </si>
  <si>
    <t xml:space="preserve">ADMILSON BERTO DA SILVA </t>
  </si>
  <si>
    <t xml:space="preserve">ADOLPHO PEREIRA CARNEIRO FILHO          </t>
  </si>
  <si>
    <t xml:space="preserve">ADRIANA ALVES CRUZ                      </t>
  </si>
  <si>
    <t>ADRIANA AZEVEDO DA CRUZ</t>
  </si>
  <si>
    <t>ADRIANA BARBOA BEZERRA</t>
  </si>
  <si>
    <t xml:space="preserve">ADRIANA LIMA DOS SANTOS                 </t>
  </si>
  <si>
    <t>ADRIANA NASCIMENTO DE OLIVEIRA</t>
  </si>
  <si>
    <t xml:space="preserve">ADRIANA PATRICIA PESSOA CABRAL          </t>
  </si>
  <si>
    <t xml:space="preserve">ADRIANA PEREIRA DE OLIVEIRA             </t>
  </si>
  <si>
    <t>ADRIANA SILVA DE ARAUJO</t>
  </si>
  <si>
    <t>ADRIANO ALVES DE LIMA</t>
  </si>
  <si>
    <t>ADRIANO ALVES DE OLIVEIRA</t>
  </si>
  <si>
    <t>ADRIANO ANANIAS DA SILVA</t>
  </si>
  <si>
    <t>ADRIANO BELASMINO DA SILVA</t>
  </si>
  <si>
    <t>ADRIANO DA SILVA</t>
  </si>
  <si>
    <t>ADRIANO DA SILVA GALDINO</t>
  </si>
  <si>
    <t>ADRIANO DE BARROS MARQUES</t>
  </si>
  <si>
    <t>ADRIANO DUARTE DE ARAUJO</t>
  </si>
  <si>
    <t>ADRIANO FRANK CARAVETA</t>
  </si>
  <si>
    <t>ADRIANO FRANKLIM SILVA DE ARAUJO</t>
  </si>
  <si>
    <t>ADRIANO GOMES BARBOSA</t>
  </si>
  <si>
    <t>ADRIANO JOAO DA SILVA</t>
  </si>
  <si>
    <t>ADRIANO JOAO</t>
  </si>
  <si>
    <t>ADRIANO JOSE DE OLIVEIRA</t>
  </si>
  <si>
    <t>ADRIANO LIMA DE FIGUEIREDO</t>
  </si>
  <si>
    <t>ADRIANO MARINHO DA SILVA</t>
  </si>
  <si>
    <t>ADRIANO MARTINS DE QUEIROZ</t>
  </si>
  <si>
    <t>ADRIANO MOURA DO NASCIMENTO</t>
  </si>
  <si>
    <t>ADRIANO PEREIRA DA SILVA</t>
  </si>
  <si>
    <t>ADRIANO SANTOS DA SILVA</t>
  </si>
  <si>
    <t>ADRIEL ALVES SILVA DOS SANTOS</t>
  </si>
  <si>
    <t>ADRIEL</t>
  </si>
  <si>
    <t>ADRIEL BARBOSA DA CONCEICAO</t>
  </si>
  <si>
    <t>ADRIVANIO CLIMERIO GALDINO DA SILVA</t>
  </si>
  <si>
    <t>16.297.070-6</t>
  </si>
  <si>
    <t>ADSON DA SILVA MARTINS</t>
  </si>
  <si>
    <t>ADSON</t>
  </si>
  <si>
    <t>ADSON HUGO PIMENTEL</t>
  </si>
  <si>
    <t>AEROGLASS BRASILEIRA S/A FIBRAS DE VIDRO</t>
  </si>
  <si>
    <t>AFONCO DA SILVA FELINTRO</t>
  </si>
  <si>
    <t>AFONÇO</t>
  </si>
  <si>
    <t xml:space="preserve">AFONSO HENRIQUE DA SILVA                </t>
  </si>
  <si>
    <t>Algodão de Jandaíra</t>
  </si>
  <si>
    <t>AGAMENON MARTINS DA SILVA FILHO</t>
  </si>
  <si>
    <t>AGAMENON</t>
  </si>
  <si>
    <t>AGATANGELO VERISSIMO FAGUNDES</t>
  </si>
  <si>
    <t>AGATANGELO</t>
  </si>
  <si>
    <t>AGENILSON ALMEIDA DOS SANTOS</t>
  </si>
  <si>
    <t>AGNALDO ARAUJO SANTANA</t>
  </si>
  <si>
    <t xml:space="preserve">AGNELTON SERRANO FERREIRA DE PONTES     </t>
  </si>
  <si>
    <t>AGUINALDO ALFREDO CANDIDO</t>
  </si>
  <si>
    <t>AGUINALDO GOMES DE SOUSA</t>
  </si>
  <si>
    <t xml:space="preserve">AGUSTINHO ALBUQUERQUE FARIAS JUNIOR     </t>
  </si>
  <si>
    <t>AILSON TARGINO DA SILVA</t>
  </si>
  <si>
    <t>AILSON</t>
  </si>
  <si>
    <t xml:space="preserve">AILTON LOPES DA SILVA </t>
  </si>
  <si>
    <t xml:space="preserve">AILTON </t>
  </si>
  <si>
    <t>AILTON PAULO ALVES</t>
  </si>
  <si>
    <t>AILTON PEREIRA SANTIAGO</t>
  </si>
  <si>
    <t>AILTON</t>
  </si>
  <si>
    <t>AILZA BATISTA DA SILVA</t>
  </si>
  <si>
    <t>AIRTON DE MEDEIROS BEZERRA</t>
  </si>
  <si>
    <t>ALAMO GONDIM UCHOA DE CASTRO</t>
  </si>
  <si>
    <t>ALAN FABIO SANTOS DA SILVEIRA</t>
  </si>
  <si>
    <t xml:space="preserve">ALAN </t>
  </si>
  <si>
    <t>ALANDESON GENUINO GUIMARAES</t>
  </si>
  <si>
    <t>ALANDESON</t>
  </si>
  <si>
    <t>ALBANIZIO RODRIGUES PESSOA</t>
  </si>
  <si>
    <t xml:space="preserve">ALBELICE FREITAS CARNEIRO DE ARAUJO     </t>
  </si>
  <si>
    <t>ALBENES JOÃO PANOSSO JÚNIOR</t>
  </si>
  <si>
    <t>ALBERIS HEYDER ARAGAO DA SILVEIRA</t>
  </si>
  <si>
    <t>ALBERIZON ALVES DOS SANTOS</t>
  </si>
  <si>
    <t>ALBERTO DE SOUZA</t>
  </si>
  <si>
    <t>ALBERTO FERREIRA CABRAL</t>
  </si>
  <si>
    <t>ALBERTO LAURENTINO DA SILVA</t>
  </si>
  <si>
    <t>ALBERTO MOTA OLIVEIRA</t>
  </si>
  <si>
    <t>ALBERTO VICTOR SILVA SOUZA</t>
  </si>
  <si>
    <t>ALCIDES DA SILVA</t>
  </si>
  <si>
    <t>ALCIDES</t>
  </si>
  <si>
    <t>ALCIDES DE ASSIS LIRA</t>
  </si>
  <si>
    <t xml:space="preserve">ALCIDES GOMES CHACOM JUNIOR             </t>
  </si>
  <si>
    <t>ALCIDES HENRIQUE DE LIMA</t>
  </si>
  <si>
    <t xml:space="preserve">ALCILON LIRA DA SILVA </t>
  </si>
  <si>
    <t>ALCILON</t>
  </si>
  <si>
    <t>ALCINA XAVIER DE SOUZA</t>
  </si>
  <si>
    <t>AUCINA XAVIER DE SOUZA</t>
  </si>
  <si>
    <t>ALDAIS MORAIS DA SILVA</t>
  </si>
  <si>
    <t>ALDAIS</t>
  </si>
  <si>
    <t>ALDAY SANTOS DA SILVA</t>
  </si>
  <si>
    <t>ALDEMIR PAULINO DA SILVA</t>
  </si>
  <si>
    <t xml:space="preserve">ALDEMIR </t>
  </si>
  <si>
    <t>ALDERINO CARNEIRO DE OLIVEIRA NETO</t>
  </si>
  <si>
    <t>ALDO HENRIQUE BARBOSA DE FREITAS</t>
  </si>
  <si>
    <t>ALDO</t>
  </si>
  <si>
    <t>ALDRIN CESAR FRANÇA FILHO</t>
  </si>
  <si>
    <t>ALDVALDO ALVES DE SOUZA</t>
  </si>
  <si>
    <t>ALDVALDO</t>
  </si>
  <si>
    <t xml:space="preserve">ALECY MENDONCA BARROS                   </t>
  </si>
  <si>
    <t>ALEDCHOUNI DOS SANTOS</t>
  </si>
  <si>
    <t>ALEDCHOUNI</t>
  </si>
  <si>
    <t>ALEF ALVARO DE PONTES</t>
  </si>
  <si>
    <t xml:space="preserve">ALEF </t>
  </si>
  <si>
    <t xml:space="preserve">ALESANDRA COSTA DE ARAUJO               </t>
  </si>
  <si>
    <t>ALESANDRO CALISTO DA SILVA</t>
  </si>
  <si>
    <t>ALESANDRO</t>
  </si>
  <si>
    <t>ALESANDRO MATIAS DE BARROS</t>
  </si>
  <si>
    <t>ALESSANDRA DOS SANTOS</t>
  </si>
  <si>
    <t>ALESSANDRA SANTOS DA CUNHA</t>
  </si>
  <si>
    <t>ALESSANDRA</t>
  </si>
  <si>
    <t>ALESSANDRO ATAIDE FERNANDES RODRIGUES</t>
  </si>
  <si>
    <t>ALESSANDRO COSTA DA SILVA</t>
  </si>
  <si>
    <t>ALESSANDRO</t>
  </si>
  <si>
    <t xml:space="preserve">ALESSANDRO LUIZ BARBOSA </t>
  </si>
  <si>
    <t>ALESSANDRO SILVA DA COSTA</t>
  </si>
  <si>
    <t>ALEX ALVES VICENTE</t>
  </si>
  <si>
    <t>ALEX</t>
  </si>
  <si>
    <t>ALEX CABRAL DA SILVA</t>
  </si>
  <si>
    <t xml:space="preserve">ALEX </t>
  </si>
  <si>
    <t>ALEX DOS SANTOS</t>
  </si>
  <si>
    <t>Alex dos Santos</t>
  </si>
  <si>
    <t xml:space="preserve">ALEX FERNANDES DE ATAIDE                </t>
  </si>
  <si>
    <t>ALEX HERMINIO DA SILVA</t>
  </si>
  <si>
    <t>ALEX HERMINIO</t>
  </si>
  <si>
    <t>ALEX NEYVES MARIANI ALVES</t>
  </si>
  <si>
    <t>ALEX SANDRO ALVES DE ANDRADE</t>
  </si>
  <si>
    <t>ALEX SANDRO PAULINO DE SOUSA</t>
  </si>
  <si>
    <t>Alex Sandro</t>
  </si>
  <si>
    <t xml:space="preserve">ALEX SILVA FERREIRA                     </t>
  </si>
  <si>
    <t>ALEX SILVA MADRUGA</t>
  </si>
  <si>
    <t>ALEXANDRE AZEVEDO DE PAES</t>
  </si>
  <si>
    <t>ALEXANDRE</t>
  </si>
  <si>
    <t>ALEXANDRE CAVALCANTE DE OLIVEIRA</t>
  </si>
  <si>
    <t>ALEXANDRE DANTAS HENRIQUE</t>
  </si>
  <si>
    <t>ALEXANDRE DINIZ DA CRUZ</t>
  </si>
  <si>
    <t>ALEXANDRE GOMES DA CUNHA</t>
  </si>
  <si>
    <t xml:space="preserve">ALEXANDRE </t>
  </si>
  <si>
    <t>ALEXANDRE HENRIQUE SANTIAGO SILVEIRA</t>
  </si>
  <si>
    <t>ALEXANDRE JOSE AQUINODE BRITO E SILVA</t>
  </si>
  <si>
    <t>ALEXANDRE JOSE SANTOS DE BARROS BARRETO</t>
  </si>
  <si>
    <t>ALEXANDRE LEMOS DA SILVA</t>
  </si>
  <si>
    <t>ALEXANDRE MAGNO SANTOS DE LEMOS</t>
  </si>
  <si>
    <t>ALEXANDRE MARQUES DA CRUZ</t>
  </si>
  <si>
    <t>ALEXANDRE MENESES DE LIMA</t>
  </si>
  <si>
    <t xml:space="preserve">ALEXANDRE OLIVEIRA MAURICIO             </t>
  </si>
  <si>
    <t>ALEXANDRE PEREIRA DA SILVA</t>
  </si>
  <si>
    <t>ALEXANDRE QUEIROZ FELINTE DE ARAUJO</t>
  </si>
  <si>
    <t>ALEXANDRE SALBINO SANTOS DE ALMEIDA</t>
  </si>
  <si>
    <t>ALEXANDRE SOARES DA SILVA</t>
  </si>
  <si>
    <t>ALEXANDRE SOUZA PONTES</t>
  </si>
  <si>
    <t>ALEXIS ANTONIO DA SILVA</t>
  </si>
  <si>
    <t>ALEXIS</t>
  </si>
  <si>
    <t>ALEXSANDRA XAVIER DE LIMA</t>
  </si>
  <si>
    <t>ALEXSANDRO ANTONIO DE ARAUJO</t>
  </si>
  <si>
    <t>ALEXSANDRO</t>
  </si>
  <si>
    <t>ALEXSANDRO BARBOSA DA SILVA</t>
  </si>
  <si>
    <t>ALEXSANDRO CALDAS DOS SANTOS</t>
  </si>
  <si>
    <t>ALEXANDRO</t>
  </si>
  <si>
    <t>ALEXSANDRO DA SILVA PEREIRA</t>
  </si>
  <si>
    <t>ALEXSANDRO DE ARAUJO SANTOS</t>
  </si>
  <si>
    <t>ALEXSANDRO DE OLIVEIRA AMANCIO</t>
  </si>
  <si>
    <t>ALEXSANDRO DOS SANTOS BARRETO</t>
  </si>
  <si>
    <t>ALEXSANDRO DOS SANTOS SILVA</t>
  </si>
  <si>
    <t>ALEXSANDRO LOURENCO SARAIVA</t>
  </si>
  <si>
    <t>ALEXSANDRO MENDES DA COSTA</t>
  </si>
  <si>
    <t xml:space="preserve">ALEXSANDRO </t>
  </si>
  <si>
    <t>ALEXSANDRO PEREIRA DA SILVA</t>
  </si>
  <si>
    <t>ALEXSANDRO SANTOS DE ANDRADE</t>
  </si>
  <si>
    <t>ALEXSANDRO SANTOS DE SOUZA</t>
  </si>
  <si>
    <t>ALFREDO ALVES DE PINHO FILHO</t>
  </si>
  <si>
    <t>ALIANÇA VIDROS LTDA</t>
  </si>
  <si>
    <t>ALIANÇA VIDROS</t>
  </si>
  <si>
    <t>ALIDMON MARINHO DE SOUZA</t>
  </si>
  <si>
    <t>ALINE DIOGO DE LIMA</t>
  </si>
  <si>
    <t>ALINE FERREIRA DA SILVA</t>
  </si>
  <si>
    <t>ALINE</t>
  </si>
  <si>
    <t>ALINE LAURINDO DA SILVA</t>
  </si>
  <si>
    <t>ALINE VIEGAS DOS SANTOS LIBERATO</t>
  </si>
  <si>
    <t xml:space="preserve">ALIPIO GENUINO DE OLIVERIA              </t>
  </si>
  <si>
    <t>ALISON DA SILVA RIBEIRO</t>
  </si>
  <si>
    <t>ALISON</t>
  </si>
  <si>
    <t>ALISSON CAVALCANTE E SILVA</t>
  </si>
  <si>
    <t xml:space="preserve">ALISSON CAVALCANTE E SILVA </t>
  </si>
  <si>
    <t>ALISSON JOSE CUNHA DA SILVA</t>
  </si>
  <si>
    <t>ALLAN TRULLY FRANZONI MEDEIROS</t>
  </si>
  <si>
    <t>ALLAN</t>
  </si>
  <si>
    <t xml:space="preserve">ALLANA RODRIGUES CIRILO                 </t>
  </si>
  <si>
    <t>ALMIR BATISTA DOS SANTOS</t>
  </si>
  <si>
    <t>ALMIR FRANCISCO GOMES</t>
  </si>
  <si>
    <t>ALOISIO CARNEIRO DE OLIVEIRA</t>
  </si>
  <si>
    <t>Santaluz</t>
  </si>
  <si>
    <t>ALONCIO JOAQUIM DE MELO</t>
  </si>
  <si>
    <t>MELO</t>
  </si>
  <si>
    <t>ALS TRIBOLOGY BRASIL, ANALISE DE FLUIDOS LTDA</t>
  </si>
  <si>
    <t>ALTANALITICA INDUSTRIA E COMERCIO LTDA</t>
  </si>
  <si>
    <t>ALUISIO TRAJANO DA SILVA</t>
  </si>
  <si>
    <t>ALUISIO</t>
  </si>
  <si>
    <t>ALUIZIO CAVALCANTI DE MELO</t>
  </si>
  <si>
    <t>ALUIZIO JOSE DE LIMA</t>
  </si>
  <si>
    <t>ALUIZIO</t>
  </si>
  <si>
    <t>ALUIZIO SANTOS DA SILVA</t>
  </si>
  <si>
    <t>ALUIZIO SANTOS</t>
  </si>
  <si>
    <t>ALVARO LINS BORBA</t>
  </si>
  <si>
    <t xml:space="preserve">ALVARO LUIZ VITORINO DE PONTES                   </t>
  </si>
  <si>
    <t xml:space="preserve">ALVARO LUIZ VITORINO DE PONTES          </t>
  </si>
  <si>
    <t xml:space="preserve">ALVARO MAGUILIANO DE MORAIS             </t>
  </si>
  <si>
    <t xml:space="preserve">ALZIR ESPINOLA GOMES DA SILVA FILHO     </t>
  </si>
  <si>
    <t>ALZIR PIMENTEL AGUIAR FILHO</t>
  </si>
  <si>
    <t>AMADEU BARBOSA DA SILVA</t>
  </si>
  <si>
    <t>AMADEU CRUZ BARBOSA</t>
  </si>
  <si>
    <t>AMANDA DA SILVA MARCELINO BERNARDO</t>
  </si>
  <si>
    <t>AMANDA</t>
  </si>
  <si>
    <t>AMANDA MEIRELES DA SILVA</t>
  </si>
  <si>
    <t>AMARA COSME DA SILVA</t>
  </si>
  <si>
    <t>AMARINO DE CARVALHO MELO</t>
  </si>
  <si>
    <t xml:space="preserve">AMARINO DE CARVALHO MELO </t>
  </si>
  <si>
    <t xml:space="preserve">AMARO ROMAO DE SOUZA NETO               </t>
  </si>
  <si>
    <t>AMARO VICENTE DE MELO</t>
  </si>
  <si>
    <t xml:space="preserve">AMARO VICENTE </t>
  </si>
  <si>
    <t xml:space="preserve">AMAURI FERNANDES DA SILVA </t>
  </si>
  <si>
    <t>AMAURI</t>
  </si>
  <si>
    <t>AMAURI GONCALO DAS CHAGAS</t>
  </si>
  <si>
    <t>AMELIA FELIX BEZERRA</t>
  </si>
  <si>
    <t>AMILTON JOAO DA SILVA</t>
  </si>
  <si>
    <t>AMITAIAS FONSECA DA SILVA</t>
  </si>
  <si>
    <t>São José do Campestre</t>
  </si>
  <si>
    <t xml:space="preserve">ANA CAROLINA BRITO DE SOUZA </t>
  </si>
  <si>
    <t xml:space="preserve">ANA CAROLINA </t>
  </si>
  <si>
    <t>ANA CAROLINA CARNEIRO DA CUNHA BEZERRA</t>
  </si>
  <si>
    <t xml:space="preserve">ANA CAROLINA LEITE PESSOA RAMOS         </t>
  </si>
  <si>
    <t>ANA CAROLINA P. RIBEIRO PESSOA</t>
  </si>
  <si>
    <t>ANA CAROLLYNE RABELO DE SANTANA</t>
  </si>
  <si>
    <t>ANA CLAUDIA DA SILVA PEREIRA</t>
  </si>
  <si>
    <t>ANA CLAUDIA SANTANA DE ANDRADE</t>
  </si>
  <si>
    <t>ANA CLEIDE DE OLIVEIRA SANTOS</t>
  </si>
  <si>
    <t>ANACLEIDE DE OLIVEIRA SANTOS</t>
  </si>
  <si>
    <t>ANA CRISTINA DE LIMA SILVA SOUSA</t>
  </si>
  <si>
    <t>ANA CRISTINA GOMES S. SANTOS</t>
  </si>
  <si>
    <t>ANA DALVA RIBEIRO COUTINHO BARBOSA</t>
  </si>
  <si>
    <t>ANA HELENA DA SILVA</t>
  </si>
  <si>
    <t>ANA HELENA</t>
  </si>
  <si>
    <t>ANA IZABEL DE OLIVEIRA ARAUJO</t>
  </si>
  <si>
    <t>ANA LUCIA FERNANDES MADRUGA</t>
  </si>
  <si>
    <t>ANA LUIZA MATTOS BRAGA</t>
  </si>
  <si>
    <t>ANA MARIA DA CONCEICAO MARQUES</t>
  </si>
  <si>
    <t>ANA MARIA MAGALHÃES PEREIRA DINIZ</t>
  </si>
  <si>
    <t xml:space="preserve">ANA MARIA MIRANDA DE ASSIS              </t>
  </si>
  <si>
    <t>ANA PATRICIA AZEVEDO</t>
  </si>
  <si>
    <t>ANA PAULA CERQUINHO BEZERRA</t>
  </si>
  <si>
    <t>ANA PAULA DA SILVA</t>
  </si>
  <si>
    <t>ANA PAULA FERREIRA DOS SANTOS</t>
  </si>
  <si>
    <t>ANA PAULA</t>
  </si>
  <si>
    <t xml:space="preserve">ANA RITA ROLIM                          </t>
  </si>
  <si>
    <t>ANA ROSA DE MORAES GOMES</t>
  </si>
  <si>
    <t>ANA SALOMEA SANTANA</t>
  </si>
  <si>
    <t xml:space="preserve">ANALI ALVES DE LIMA </t>
  </si>
  <si>
    <t xml:space="preserve">ANALI ALVES </t>
  </si>
  <si>
    <t xml:space="preserve">ANANIAS JOSE DA SILVA                   </t>
  </si>
  <si>
    <t>ANDERSON CALIXTO DA SILVA</t>
  </si>
  <si>
    <t>ANDERSON</t>
  </si>
  <si>
    <t>ANDERSON CEZAR DE OLIVEIRA</t>
  </si>
  <si>
    <t xml:space="preserve">ANDERSON CLEITON BATISTA DE OLIVEIRA    </t>
  </si>
  <si>
    <t>ANDERSON FREITAS DOS SANTOS</t>
  </si>
  <si>
    <t xml:space="preserve">ANDERSON </t>
  </si>
  <si>
    <t>ANDERSON GLAUCIANO DA SILVA</t>
  </si>
  <si>
    <t>ANDERSON JORDANE LIMA DE AZEVEDO</t>
  </si>
  <si>
    <t>ANDERSON MONTEIRO SILVA</t>
  </si>
  <si>
    <t>ANDERSON PINHEIRO DOS SANTOS</t>
  </si>
  <si>
    <t>ANDERSON ROCHA DE OLIVEIRA</t>
  </si>
  <si>
    <t>ANDERSON SANTOS DA SILVA</t>
  </si>
  <si>
    <t>ANDERSON SILVA DO NASCIMENTO</t>
  </si>
  <si>
    <t>ANDERSON SOARES MARTINS</t>
  </si>
  <si>
    <t>ANDERSSON NASCIMENTO DOS SANTOS</t>
  </si>
  <si>
    <t xml:space="preserve">ANDERSSON </t>
  </si>
  <si>
    <t>ANDRE ALEX CONCEICAO DA SILVA</t>
  </si>
  <si>
    <t xml:space="preserve">ANDRE </t>
  </si>
  <si>
    <t>ANDRE CASSIO DE SOUZA</t>
  </si>
  <si>
    <t>ANDRE</t>
  </si>
  <si>
    <t>ANDRE FREIRE DA SILVA</t>
  </si>
  <si>
    <t>ANDRE LUIS LUNA LEITE</t>
  </si>
  <si>
    <t>ANDRE LUIZ CASTRO GOMES</t>
  </si>
  <si>
    <t>ANDRE LUIZ DA COSTA MISINHO</t>
  </si>
  <si>
    <t>ANDRE LUIZ SALES SILVA</t>
  </si>
  <si>
    <t>ANDRE MICHEL ROCHA</t>
  </si>
  <si>
    <t>ANDRE NUNES DE ANDRADE</t>
  </si>
  <si>
    <t>ANDRE SILVA DOS SANTOS</t>
  </si>
  <si>
    <t>ANDRÉ</t>
  </si>
  <si>
    <t>ANDRE SOUZA DA CRUZ</t>
  </si>
  <si>
    <t xml:space="preserve">ANDREIA DA SILVA AMADOR BARBOSA         </t>
  </si>
  <si>
    <t>ANDREMATIAS DE LIMA</t>
  </si>
  <si>
    <t>ANDRESSA KALLYNE CARLOS FREIRE VILHENA</t>
  </si>
  <si>
    <t>ANDREZA FREITAS DA SILVA</t>
  </si>
  <si>
    <t>ANDSON SILVA DE LIMA</t>
  </si>
  <si>
    <t xml:space="preserve">ANDSON </t>
  </si>
  <si>
    <t>ANGEL STALIN D AVILA MACEDO</t>
  </si>
  <si>
    <t>ANGELO DOS SANTOS CONRADO</t>
  </si>
  <si>
    <t>ANGELO</t>
  </si>
  <si>
    <t>ANGELO JOSE DE SOUZA RANGEL</t>
  </si>
  <si>
    <t>ANGELO JOSE MEDEIROS DE MACEDO</t>
  </si>
  <si>
    <t>ANGELO MARCELO DE OLIVEIRA SANTANA</t>
  </si>
  <si>
    <t>ANISIO JOAO DE LIMA SOUZA</t>
  </si>
  <si>
    <t>ANISIO JOAO DE LIMA SOUZA JUNIOR</t>
  </si>
  <si>
    <t>Pureza</t>
  </si>
  <si>
    <t>ANNA CAROLINA CARNEIRO FONSECA</t>
  </si>
  <si>
    <t>ANNE CAROLINE LIMA DA SILVA</t>
  </si>
  <si>
    <t>ANSELMO MENDES DUARTE</t>
  </si>
  <si>
    <t>ANSELMO</t>
  </si>
  <si>
    <t>ANSELMO NASCIMENTO VICENTE</t>
  </si>
  <si>
    <t>ANTENOR PEREIRA DA SILVA</t>
  </si>
  <si>
    <t>ANTONIA ILMA VARELA VIRGINIO</t>
  </si>
  <si>
    <t>ANTONIA ILMA VARELA</t>
  </si>
  <si>
    <t>ANTONIO  FERREIRA DA PIA</t>
  </si>
  <si>
    <t>ANTONIO ADAILTON SANTOS DE ALMEIDA</t>
  </si>
  <si>
    <t xml:space="preserve">ANTONIO </t>
  </si>
  <si>
    <t>ANTONIO ALDERON DA SILVA</t>
  </si>
  <si>
    <t>ANTONIO ALEXANDRE DA SILVA</t>
  </si>
  <si>
    <t>ANTONIO ALEXANDRE DA SILVA FILHO</t>
  </si>
  <si>
    <t>ANTONIO ALVES DA SILVA</t>
  </si>
  <si>
    <t>ANTONIO ALVES DE LIMA</t>
  </si>
  <si>
    <t xml:space="preserve">ANTONIO AMADEU FINIZOLA                 </t>
  </si>
  <si>
    <t>ANTONIO AMBROSIO DA SILVA</t>
  </si>
  <si>
    <t>ANTONIO ANDRE DE SOUZA</t>
  </si>
  <si>
    <t>ANTONIO ANTERO DA SILVA</t>
  </si>
  <si>
    <t>ANTONIO ARAUJO LEITE</t>
  </si>
  <si>
    <t>ANTONIO AVELINO GOMES</t>
  </si>
  <si>
    <t>ANTONIO BARRETO DE FARIAS</t>
  </si>
  <si>
    <t>ANTONIO BATISTA DA CUNHA</t>
  </si>
  <si>
    <t>ANTONIO BATISTA ROMAO</t>
  </si>
  <si>
    <t xml:space="preserve">ANTONIO BELO DE LUCENA COSTA            </t>
  </si>
  <si>
    <t>ANTONIO BENTO DA SILVA</t>
  </si>
  <si>
    <t>ANTONIO BERNARDO DOS SANTOS</t>
  </si>
  <si>
    <t>ANTONIO</t>
  </si>
  <si>
    <t>ANTONIO BERTO DA SILVA</t>
  </si>
  <si>
    <t>ANTONIO BEZERRA DE SOUSA</t>
  </si>
  <si>
    <t>ANTONIO BEZERRA DOS SANTOS</t>
  </si>
  <si>
    <t>ANTONIO BRAZ DE JESUS</t>
  </si>
  <si>
    <t>ANTONIO CARDOSO DA COSTA</t>
  </si>
  <si>
    <t>ANTONIO CARLOS ALVES DOS SANTOS</t>
  </si>
  <si>
    <t>Boca da Mata</t>
  </si>
  <si>
    <t xml:space="preserve">ANTONIO CARLOS ARAUJO DA SILVA </t>
  </si>
  <si>
    <t xml:space="preserve">ANTONIO CARLOS BATISTA                  </t>
  </si>
  <si>
    <t>ANTONIO CARLOS CRISTOVAM</t>
  </si>
  <si>
    <t>ANTONIO CARLOS DA SILVA BEZERRA</t>
  </si>
  <si>
    <t>ANTONIO CARLOS DE MEDEIROS ALVES</t>
  </si>
  <si>
    <t>ANTONIO CARLOS DIAS</t>
  </si>
  <si>
    <t>ANTÔNIO</t>
  </si>
  <si>
    <t xml:space="preserve">ANTONIO CARLOS IRINEU DA SILVA </t>
  </si>
  <si>
    <t>ANTONIO CARLOS LUIZ SANTOS</t>
  </si>
  <si>
    <t>ANTONIO CARLOS MARIANO DE BRITO</t>
  </si>
  <si>
    <t>ANTONIO CARLOS MAXIMINO DOS SANTOS</t>
  </si>
  <si>
    <t>ANTONIO CARLOS MAXIMO DOS SANTOS</t>
  </si>
  <si>
    <t>ANTONIO CARLOS MIRANDA DINIZ</t>
  </si>
  <si>
    <t>ANTONIO CARLOS RIBEIRO DE PONTES</t>
  </si>
  <si>
    <t>ANTONIO CARLOS SILVA DE ANDRADE</t>
  </si>
  <si>
    <t>ANTONIO CARNEIRO DE OLIVEIRA</t>
  </si>
  <si>
    <t>ANTONIO CELESTINO DE ARRUDA FILHO</t>
  </si>
  <si>
    <t>ANTONIO CELSO C. ANDRADE FILHO</t>
  </si>
  <si>
    <t>ANTONIO CELSO CAVALCANTI DE ANDRADE</t>
  </si>
  <si>
    <t>ANTÔNIO CHAGAS DA ROCHA</t>
  </si>
  <si>
    <t>ANTONIO CLAUDIO XIMENES MASSA</t>
  </si>
  <si>
    <t xml:space="preserve">ANTONIO CLEMENTINO DE MELO              </t>
  </si>
  <si>
    <t xml:space="preserve">ANTONIO CLEMENTINO DE MELO           </t>
  </si>
  <si>
    <t>ANTONIO CORREIA DAS NEVES</t>
  </si>
  <si>
    <t>ANTONIO COSTA DO NASCIMENTO</t>
  </si>
  <si>
    <t>ANTONIO CRISTIANO CAMPOS</t>
  </si>
  <si>
    <t>ANTONIO CRISTIANO</t>
  </si>
  <si>
    <t>ANTONIO CRUZ DOS SANTOS</t>
  </si>
  <si>
    <t xml:space="preserve">ANTONIO CUNHA DANTAS                    </t>
  </si>
  <si>
    <t>ANTONIO CUNHA GOMES</t>
  </si>
  <si>
    <t>ANTONIO DA SILVA</t>
  </si>
  <si>
    <t>ANTONIO DA SILVA CUNHA</t>
  </si>
  <si>
    <t>ANTONIO DA SILVA GONCALVES</t>
  </si>
  <si>
    <t>ANTONIO DA SILVA LIMA</t>
  </si>
  <si>
    <t>ANTONIO DA SILVA MARROCOS</t>
  </si>
  <si>
    <t>ANTONIO DA SILVA MATIAS</t>
  </si>
  <si>
    <t>ANTONIO DA SILVA SOARES</t>
  </si>
  <si>
    <t>ANTONIO DAS NEVES SILVA</t>
  </si>
  <si>
    <t>ANTONIO DE ARAUJO CABRAL</t>
  </si>
  <si>
    <t>ANTONIO DE ARAUJO SILVA</t>
  </si>
  <si>
    <t>ANTONIO DE DEUS R DOS SANTOS</t>
  </si>
  <si>
    <t>ANTONIO DE MOURA AZEVEDO</t>
  </si>
  <si>
    <t>ANTONIO DE PADUA LINS</t>
  </si>
  <si>
    <t>ANTONIO DE PADUA MAGALHAES DE ANDRADE</t>
  </si>
  <si>
    <t>ANTONIO DE SOUZA CARVALHO</t>
  </si>
  <si>
    <t>ANTONIO DE SOUZA COSTA</t>
  </si>
  <si>
    <t>ANTONIO DELFINO DA SILVA</t>
  </si>
  <si>
    <t>ANTONIO DELFINO FERREIRA DE SOUZA</t>
  </si>
  <si>
    <t>ANTONIO DOMINGOS DA SILVA</t>
  </si>
  <si>
    <t>ANTONIO DOS SANTOS</t>
  </si>
  <si>
    <t xml:space="preserve">ANTONIO DOS SANTOS SILVA                </t>
  </si>
  <si>
    <t>ANTONIO DUARTE DOS SANTOS</t>
  </si>
  <si>
    <t>ANTONIO EDISON DA SILVA</t>
  </si>
  <si>
    <t>ANTÔNIO EDISON</t>
  </si>
  <si>
    <t>ANTONIO FABIO VASCONCELOS DE MENDONCA</t>
  </si>
  <si>
    <t>ANTONIO FELIX DA SILVA</t>
  </si>
  <si>
    <t>ANTONIO FELIX</t>
  </si>
  <si>
    <t>ANTONIO FERNANDES DA SILVA</t>
  </si>
  <si>
    <t>ANTONIO FERNANDES DA SILVA FILHO</t>
  </si>
  <si>
    <t>ANTONIO FERNANDES DE OLIVEIRA FILHO</t>
  </si>
  <si>
    <t xml:space="preserve">ANTONIO FERNANDES DE SOUZA </t>
  </si>
  <si>
    <t>ANTONIO FERNANDES PEREIRA DO NASCIMENTO</t>
  </si>
  <si>
    <t>ANTONIO FERNANDES PONTES</t>
  </si>
  <si>
    <t>ANTONIO FERNANDO ALVES DE LIMA</t>
  </si>
  <si>
    <t>ANTONIO FERNANDO PESSOA DA SILVA</t>
  </si>
  <si>
    <t>ANTONIO FERREIRA DE VASCONCELOS NETO</t>
  </si>
  <si>
    <t>ANTONIO FLORENCIO DA SILVA</t>
  </si>
  <si>
    <t>ANTONIO FRANCISCO DA SILVA</t>
  </si>
  <si>
    <t xml:space="preserve">ANTONIO FRANCISCO DE OLIVEIRA           </t>
  </si>
  <si>
    <t>ANTONIO FRANCISCO DOS SANTOS</t>
  </si>
  <si>
    <t>ANTONIO FRANCISCO FILHO</t>
  </si>
  <si>
    <t>ANTONIO GERALDO DA SILVA</t>
  </si>
  <si>
    <t>ANTONIO GERALDO GONCALVES</t>
  </si>
  <si>
    <t xml:space="preserve">ANTONIO GONCALVES                       </t>
  </si>
  <si>
    <t>ANTONIO GONÇALVES DA SILVA</t>
  </si>
  <si>
    <t>ANTONIO GONCALVES PEREIRA</t>
  </si>
  <si>
    <t>ANTONIO GUEDES DE LIMA</t>
  </si>
  <si>
    <t>ANTÔNIO GUEDES</t>
  </si>
  <si>
    <t>ANTONIO ISAIAS BESSA FILHO</t>
  </si>
  <si>
    <t>ANT0NIO ISAIAS BESSA FILHO</t>
  </si>
  <si>
    <t>ANTONIO JACOB DOS SANTOS JUNIOR</t>
  </si>
  <si>
    <t>ANTONIO JACOB</t>
  </si>
  <si>
    <t>ANTONIO JOAO DA SILVA</t>
  </si>
  <si>
    <t>ANTONIO JOSE DA SILVA</t>
  </si>
  <si>
    <t>ANTONIO JOSE DA SILVA GONCALVES</t>
  </si>
  <si>
    <t xml:space="preserve">ANTONIO JOSE DE SOUZA                   </t>
  </si>
  <si>
    <t>ANTONIO JOSE FERREIRA</t>
  </si>
  <si>
    <t>ANTONIO JOSE PADILHA</t>
  </si>
  <si>
    <t>ANTONIO LAURENTINO DA SILVA</t>
  </si>
  <si>
    <t>ANTONIO LEONCO BATISTA</t>
  </si>
  <si>
    <t>ANTONIO LIMA DA SILVA</t>
  </si>
  <si>
    <t xml:space="preserve">ANTÔNIO </t>
  </si>
  <si>
    <t>ANTONIO LINDOLFO DOS SANTOS</t>
  </si>
  <si>
    <t>ANTONIO LINS FONSECA JUNIOR</t>
  </si>
  <si>
    <t>ANTONIO LOPES DA SILVA</t>
  </si>
  <si>
    <t>ANTONIO LOPES DE SOUZA</t>
  </si>
  <si>
    <t>ANTONIO LUIZ DA SILVA</t>
  </si>
  <si>
    <t>ANTONIO LUIZ DE FREITAS FILHO</t>
  </si>
  <si>
    <t>ANTONIO FILHO</t>
  </si>
  <si>
    <t>ANTONIO MANOEL DA S. NASCIMENTO</t>
  </si>
  <si>
    <t>ANTONIO MANOEL DA SILVA</t>
  </si>
  <si>
    <t>ANTONIO MANOEL DOS SANTOS</t>
  </si>
  <si>
    <t>ANTONIO MARCOS DOS SANTOS</t>
  </si>
  <si>
    <t>ANTONIO MARQUES DOS SANTOS</t>
  </si>
  <si>
    <t>ANTONIO MATIAS DE LIRA NETO</t>
  </si>
  <si>
    <t>ANTONIO NARCISO DA SILVA</t>
  </si>
  <si>
    <t xml:space="preserve">ANTONIO NICACIO CAVALCANTE SOBRINHO     </t>
  </si>
  <si>
    <t>ANTONIO OLIVEIRA DE ANDRADE</t>
  </si>
  <si>
    <t>ANTONIO OTACILIO DA SILVA</t>
  </si>
  <si>
    <t>ANTONIO PAULO CELESTINO</t>
  </si>
  <si>
    <t xml:space="preserve">ANTONIO PAULO FERREIRA                  </t>
  </si>
  <si>
    <t>ANTONIO PEDROSA DE M. C. FILHO</t>
  </si>
  <si>
    <t>ANTONIO PERCILIO DE ALMEIDA</t>
  </si>
  <si>
    <t xml:space="preserve">ANTONIO PEREIRA DA COSTA NETO           </t>
  </si>
  <si>
    <t>ANTONIO PEREIRA DA CRUZ</t>
  </si>
  <si>
    <t>ANTONIO PEREIRA DA SILVA</t>
  </si>
  <si>
    <t>ANTONIO PEREIRA DE MOURA NETO</t>
  </si>
  <si>
    <t>ANTONIO RIBEIRO DA SILVA</t>
  </si>
  <si>
    <t>ANTONIO RIBEIRO DE AZEVEDO</t>
  </si>
  <si>
    <t>ANTONIO RIBEIRO PESSOA FILHO</t>
  </si>
  <si>
    <t>ANTONIO ROGERIO COSTA DA SILVA</t>
  </si>
  <si>
    <t>ROGERIO</t>
  </si>
  <si>
    <t>ANTONIO ROMAO FRUTUOSO</t>
  </si>
  <si>
    <t>ANTONIO SANTANA DA SILVA</t>
  </si>
  <si>
    <t xml:space="preserve">ANTONIO SATURNINO DE ANDRADE  </t>
  </si>
  <si>
    <t>ANTONIO SEVERINO BARBOSA</t>
  </si>
  <si>
    <t>ANTONIO SEVERINO DA SILVA</t>
  </si>
  <si>
    <t>ANTONIO SILVA DE LIMA</t>
  </si>
  <si>
    <t>ANTONIO SINFRONIO DA SILVA NETO</t>
  </si>
  <si>
    <t>ANTONIO SOARES DA SILVA</t>
  </si>
  <si>
    <t>ANTONIO SOARES DO NASCIMENTO</t>
  </si>
  <si>
    <t>ANTONIO TADEU CRISPIM FORTUNATO</t>
  </si>
  <si>
    <t>ANTONIO TARGINO DA SILVA NETO</t>
  </si>
  <si>
    <t>ANTONIO TARQUINO DA SILVA</t>
  </si>
  <si>
    <t>ANTONIO TEODOSIO DOS SANTOS</t>
  </si>
  <si>
    <t>ANTONIO TEODOSIO FILHO</t>
  </si>
  <si>
    <t>ANTONIO TEODOZIO NETO</t>
  </si>
  <si>
    <t>ANTONIO VALDECI DUARTE SANTOS</t>
  </si>
  <si>
    <t>ANTONIO VERISSIMO CABRAL</t>
  </si>
  <si>
    <t>ANTONIO VERISSIMO CABARAL</t>
  </si>
  <si>
    <t xml:space="preserve">ANTONIO VITAL BARBOSA DE ARAUJO         </t>
  </si>
  <si>
    <t>APARECIDA CAVALCANTE</t>
  </si>
  <si>
    <t>APARECIDA DE LOURDES DA SILVA VICENTE</t>
  </si>
  <si>
    <t>ARAGONEZ CALAFANGE DA SILVA</t>
  </si>
  <si>
    <t>ARETIANO FRANCISCO BEZERRIL</t>
  </si>
  <si>
    <t>ARETIANO</t>
  </si>
  <si>
    <t>ARI CAVALCANTI DA COSTA</t>
  </si>
  <si>
    <t>ARIANE AMANCIO</t>
  </si>
  <si>
    <t>ARIANO M. FERNANDES F. FILHO</t>
  </si>
  <si>
    <t>ARIANO MARIO FERNANDES FONSECA FILHO</t>
  </si>
  <si>
    <t>ARIANO MARIO FERNANDES FONSECA</t>
  </si>
  <si>
    <t>ARIANO MELO DE LIMA LEITE</t>
  </si>
  <si>
    <t>ARIDIMAS MOURA GUMARAES</t>
  </si>
  <si>
    <t>ARIDIMAS MOURA GUIMARAES</t>
  </si>
  <si>
    <t xml:space="preserve">ARIOSMAR DOS SANTOS SILVA               </t>
  </si>
  <si>
    <t>ARIOSVALDO DE LIMA LEITE</t>
  </si>
  <si>
    <t>ARIOSVALDO</t>
  </si>
  <si>
    <t>ARIVONALDO INOCENCIO DE OLIVEIRA</t>
  </si>
  <si>
    <t>ARLINDO ALEXANDRE DE SOUSA</t>
  </si>
  <si>
    <t>ARLINGTON RICARDO R. DE OLIVEIRA</t>
  </si>
  <si>
    <t>ARMANDO CAVALCANTE DA CRUZ NETO</t>
  </si>
  <si>
    <t>ARMANDO JOSE DA SILVA</t>
  </si>
  <si>
    <t xml:space="preserve">ARMANDO </t>
  </si>
  <si>
    <t>ARNALDO ANTONIO DA SILVA</t>
  </si>
  <si>
    <t>ARNALDO</t>
  </si>
  <si>
    <t xml:space="preserve">ARNALDO AVELINO BATISTA                 </t>
  </si>
  <si>
    <t>ARNALDO FERREIRA DE FIGUEREDO</t>
  </si>
  <si>
    <t>ARNALDO FERREIRA DE MELO</t>
  </si>
  <si>
    <t>ARNALDO LOPES DO CARMO</t>
  </si>
  <si>
    <t>ARNALDO LUIZ ROSAS DE ALBUQUERQUE</t>
  </si>
  <si>
    <t>ARNOBIO DE SANTANA SILVA</t>
  </si>
  <si>
    <t>AROLDO DE SOUSA SILVA</t>
  </si>
  <si>
    <t>ARQUIMEDES GALDINO E SANTOS</t>
  </si>
  <si>
    <t>ARTHUR DE SOUZA FERREIRA</t>
  </si>
  <si>
    <t>ARTHUR</t>
  </si>
  <si>
    <t>ASSIS FERNANDES DA COSTA</t>
  </si>
  <si>
    <t>ASSIS LINS DE LACERDA FILHO</t>
  </si>
  <si>
    <t>ASTENY BARBOSA DE MELO</t>
  </si>
  <si>
    <t>ASTENY</t>
  </si>
  <si>
    <t>ATAILDO RODRIGUES DA SILVA</t>
  </si>
  <si>
    <t>ATAILDO RODRIGUES</t>
  </si>
  <si>
    <t>AUGUSTO ALFREDO DE FRANÇA NETO</t>
  </si>
  <si>
    <t>AUGUSTO ALFREDO</t>
  </si>
  <si>
    <t>AUGUSTO HENRIQUE DA SILVA NETO</t>
  </si>
  <si>
    <t>AURELIANO COSTA PEREIRA</t>
  </si>
  <si>
    <t>AURELIO FERREIRA DA SILVA</t>
  </si>
  <si>
    <t>AURY IZAIAS BESSA</t>
  </si>
  <si>
    <t>AUTO MOLAS PROGRESSO INDUSTRIA E COMERCIO LTDA</t>
  </si>
  <si>
    <t>AVAILDO ANSELMO DA SILVA</t>
  </si>
  <si>
    <t>AVAILDO</t>
  </si>
  <si>
    <t>AVAILDO BARBALHO DA SILVA</t>
  </si>
  <si>
    <t xml:space="preserve">AVANILDE DOS SANTOS LIMA                </t>
  </si>
  <si>
    <t>AVELINO DUARTE DOS SANTOS</t>
  </si>
  <si>
    <t>AVILA GOIS TRANSPORTES LTDA</t>
  </si>
  <si>
    <t>BALTAZAR DANTAS DE MEDEIROS FILHO</t>
  </si>
  <si>
    <t>BARTOLOMEU FRANCISCANO DO AMARAL FILHO</t>
  </si>
  <si>
    <t>BARTOLOMEU FRANCISCO DO AMARAL FILHO</t>
  </si>
  <si>
    <t xml:space="preserve">BENEDITO DEODATO GOUVEIA                </t>
  </si>
  <si>
    <t xml:space="preserve">BENEDITO MARINHO DA SILVA               </t>
  </si>
  <si>
    <t>BENEDITO PEDRO DO CARMO</t>
  </si>
  <si>
    <t>BENEVIDES LIMA DA SILVA</t>
  </si>
  <si>
    <t>BENEVIDES</t>
  </si>
  <si>
    <t>BENON JOSE DE BARROS BARRETO</t>
  </si>
  <si>
    <t>BENTO PEREIRA DINIZ FILHO</t>
  </si>
  <si>
    <t>BERGUE MARTINS DE MEDEIROS</t>
  </si>
  <si>
    <t>BERGUE</t>
  </si>
  <si>
    <t>BERLI LINDOLFO DO NASCIMENTO</t>
  </si>
  <si>
    <t>BERLI LINDOLFO</t>
  </si>
  <si>
    <t>BERNADETE DE LOURDES SILVA DOS SANTOS</t>
  </si>
  <si>
    <t>BERNARDINO DA SILVA ROCHA</t>
  </si>
  <si>
    <t>BERNARDINO</t>
  </si>
  <si>
    <t>BERNARDO DO RAMO DA SILVA</t>
  </si>
  <si>
    <t>BERNARDO</t>
  </si>
  <si>
    <t>BERNARDO LIRA DE LIMA</t>
  </si>
  <si>
    <t xml:space="preserve">BERNARDO </t>
  </si>
  <si>
    <t xml:space="preserve">BIANOR FRANCISCO DA SILVA               </t>
  </si>
  <si>
    <t xml:space="preserve">BIANOR FRANCISCO DA SILVA   </t>
  </si>
  <si>
    <t>BLUEWAY TRADING IMPORTAÇÃO E EXPORTAÇÃO S.A.</t>
  </si>
  <si>
    <t xml:space="preserve">RAIZEN LUBRIFICANTES </t>
  </si>
  <si>
    <t>BOANERGES BARROSO DE MEDEIROS NETO</t>
  </si>
  <si>
    <t>BOANERGES</t>
  </si>
  <si>
    <t>BODIPASA BOMBAS DIESEL PAULISTA LTDA</t>
  </si>
  <si>
    <t>BODIPASA - SP</t>
  </si>
  <si>
    <t xml:space="preserve">BRENO CLECIUS ARAUJO DE LUCENA          </t>
  </si>
  <si>
    <t>BRUNO COSTA DE AQUINO</t>
  </si>
  <si>
    <t>BRUNO</t>
  </si>
  <si>
    <t>BRUNO CRISTIAN SANTIAGO MARQUES</t>
  </si>
  <si>
    <t>BRUNO CRISTIAN</t>
  </si>
  <si>
    <t>BRUNO GULDE</t>
  </si>
  <si>
    <t>BRUNO RICARDO MACEDO DA SILVA</t>
  </si>
  <si>
    <t xml:space="preserve">BRUNO </t>
  </si>
  <si>
    <t xml:space="preserve">BRUNO SILVA DE COUTINHO                 </t>
  </si>
  <si>
    <t>BRUNO SILVA DOS SANTOS</t>
  </si>
  <si>
    <t>BRUNO SILVA</t>
  </si>
  <si>
    <t xml:space="preserve">CAETANO DE OLIVEIRA SA JUNIOR           </t>
  </si>
  <si>
    <t>CAIO CESAR SOBRAL DOS SANTOS</t>
  </si>
  <si>
    <t>CAIO</t>
  </si>
  <si>
    <t>CAMILA PATRICIO DA SILVA</t>
  </si>
  <si>
    <t>CAMILA</t>
  </si>
  <si>
    <t>CAMILA SOARES DE OLIVEIRA VIEIRA</t>
  </si>
  <si>
    <t>CARLA CORDEIRO DA ROCHA</t>
  </si>
  <si>
    <t>CARLITO FERREIRA DA SILVA FILHO</t>
  </si>
  <si>
    <t>CARLOS ALBERTO ANTUNES DE ALENCAR</t>
  </si>
  <si>
    <t>CARLOS ALBERTO C OLIVEIRA ANDRADE</t>
  </si>
  <si>
    <t>CARLOS ALBERTO DA SILVA BATISTA</t>
  </si>
  <si>
    <t>CARLOS</t>
  </si>
  <si>
    <t>CARLOS ALBERTO DE ASSIS MADRUGA</t>
  </si>
  <si>
    <t>CARLOS ALBERTO FIGUEIREDO DOS SANTOS</t>
  </si>
  <si>
    <t>FIGUEIREDO</t>
  </si>
  <si>
    <t>CARLOS ALBERTO TRONCOSO RIBEIRO PESSOA</t>
  </si>
  <si>
    <t>CARLOS ALEXANDRE DA COSTA MORAES</t>
  </si>
  <si>
    <t>CARLOS ALEXANDRE OLIVEIRA DA SILVA</t>
  </si>
  <si>
    <t xml:space="preserve">CARLOS </t>
  </si>
  <si>
    <t>CARLOS ALEXANDRE PEREIRA</t>
  </si>
  <si>
    <t>CARLOS ALUIZIO GOMES CAVALCANTI</t>
  </si>
  <si>
    <t>CARLOS ANDRADE DE ARAUJO</t>
  </si>
  <si>
    <t>CARLOS ANDRE BENJAMIM DA SILVA</t>
  </si>
  <si>
    <t>CARLOS ANDRE DA SILVA</t>
  </si>
  <si>
    <t>CARLOS ANDRE DE LIMA</t>
  </si>
  <si>
    <t>CARLOS ANTÃO DE ALBUQUERQUE</t>
  </si>
  <si>
    <t xml:space="preserve">CARLOS ANTONIO DA SILVA </t>
  </si>
  <si>
    <t>CARLOS ANTONIO</t>
  </si>
  <si>
    <t xml:space="preserve">CARLOS ANTONIO DA SILVA BEZERRA         </t>
  </si>
  <si>
    <t>CARLOS ANTONIO DE LIMA</t>
  </si>
  <si>
    <t>CARLOS ANTONIO GOMES GONÇALVES</t>
  </si>
  <si>
    <t>CARLOS ANTONIO HILARIO DA SILVA</t>
  </si>
  <si>
    <t>CARLOS ANTONIO MACIEL</t>
  </si>
  <si>
    <t xml:space="preserve">CARLOS ANTONIO P. DE OLIVEIRA           </t>
  </si>
  <si>
    <t>CARLOS ANTONIO PALMEIRA DE SOUZA</t>
  </si>
  <si>
    <t>CARLOS ANTONIO VELOSO GALVÃO FILHO</t>
  </si>
  <si>
    <t>CARLOS DA CUNHA LIMA</t>
  </si>
  <si>
    <t>CARLOS EDUARDO DA SILVA</t>
  </si>
  <si>
    <t>carlos</t>
  </si>
  <si>
    <t>CARLOS EDUARDO MENDES DA SILVA</t>
  </si>
  <si>
    <t xml:space="preserve">CARLOS EDUARDO MENDES DE LIMA           </t>
  </si>
  <si>
    <t xml:space="preserve">CARLOS EDUARDO SANCHEZ LALANGUI         </t>
  </si>
  <si>
    <t>CARLOS EDUARDO SANTOS DE CARVALHO</t>
  </si>
  <si>
    <t>CARLOS FELIPE DA SILVA</t>
  </si>
  <si>
    <t>CARLOS FREDERICO MEIRA DE VASCONCELOS NETO</t>
  </si>
  <si>
    <t xml:space="preserve">CARLOS FREDERICO MEIRA DE VASCONCELOS </t>
  </si>
  <si>
    <t>CARLOS GOMES MONTEIRO</t>
  </si>
  <si>
    <t>CARLOS GOMES</t>
  </si>
  <si>
    <t>CARLOS HENRIQUE DE AZEVEDO FARIAS</t>
  </si>
  <si>
    <t>CARLOS JOSE COSTA</t>
  </si>
  <si>
    <t>CARLOS JOSE FERNANDES ALVES</t>
  </si>
  <si>
    <t>CARLOS LUIZ GOMES DA SILVA</t>
  </si>
  <si>
    <t xml:space="preserve">CARLOS MAGNO CALDAS DOS SANTOS          </t>
  </si>
  <si>
    <t>CARLOS PONCE NETO</t>
  </si>
  <si>
    <t>CARLOS ROBERTO DE QUEIROZ</t>
  </si>
  <si>
    <t xml:space="preserve">CARLOS ROBERTO PONTES                   </t>
  </si>
  <si>
    <t>CARLOS ROBERTO VIEIRA DE SOUSA</t>
  </si>
  <si>
    <t>CARLOS SILVA DE SOUZA</t>
  </si>
  <si>
    <t>CARLOS SOUZA DA SILVA</t>
  </si>
  <si>
    <t>CARMEM DE FATIMA RUFFO ALCANTARA</t>
  </si>
  <si>
    <t>CARMEM VIRGINIA DA SILVA XAVIER</t>
  </si>
  <si>
    <t>CARMEM VIRGINIA</t>
  </si>
  <si>
    <t>CASSIANO CRISTOVAO DA SILVA</t>
  </si>
  <si>
    <t>CASSIANO</t>
  </si>
  <si>
    <t>CASSIMIRO PEDROSA ALVES DA SILVA</t>
  </si>
  <si>
    <t xml:space="preserve">CAUBY HONORIO NETO                      </t>
  </si>
  <si>
    <t>CECÍLIA THAYS MONTEIRO DE FREITAS DE FIGUEIREDO</t>
  </si>
  <si>
    <t>CECÍLIA THAYS MONTEIRO DE FREITAS DE FIG</t>
  </si>
  <si>
    <t xml:space="preserve">CELEIDA MARIA MAROJA DA SILVA </t>
  </si>
  <si>
    <t xml:space="preserve">CELESTINO MARTINS DA SILVA </t>
  </si>
  <si>
    <t>CELESTINO</t>
  </si>
  <si>
    <t>CÉLIA CAU</t>
  </si>
  <si>
    <t>CELIA CINESIO SOARES</t>
  </si>
  <si>
    <t>CELIO GARCIA DE SOUZA</t>
  </si>
  <si>
    <t>CELIO JOSE DA COSTA</t>
  </si>
  <si>
    <t>CELSO ALEXANDRE MONTEIRO BEZERRA</t>
  </si>
  <si>
    <t>CELSO DE MORAIS ANDRADE BISNETO</t>
  </si>
  <si>
    <t>CELSO DE MORAIS ANDRADE NETO</t>
  </si>
  <si>
    <t>CENTRAL FELIX TRANSPORTES</t>
  </si>
  <si>
    <t>CEZAR</t>
  </si>
  <si>
    <t>CEZARIO DA SILVA VIRIATO</t>
  </si>
  <si>
    <t xml:space="preserve">CFM COMERCIO ALIMENTOS LTDA           </t>
  </si>
  <si>
    <t xml:space="preserve">CFM COMERCIO ALIMENTOS LTDA     </t>
  </si>
  <si>
    <t xml:space="preserve">CHARLES ANDRE AYRES DE MEDEIROS         </t>
  </si>
  <si>
    <t xml:space="preserve">CICERA MARIA DA SILVA                   </t>
  </si>
  <si>
    <t>CICERA MOISES FERREIRA</t>
  </si>
  <si>
    <t>CICERA RUFINO RENOVATO</t>
  </si>
  <si>
    <t>CICERA</t>
  </si>
  <si>
    <t>CICERO ANTONIO DA SILVA</t>
  </si>
  <si>
    <t>CICERO</t>
  </si>
  <si>
    <t>CICERO ANTONIO DE SOUZA</t>
  </si>
  <si>
    <t>CICERO CAVALCANTE BORGES</t>
  </si>
  <si>
    <t>CICERO DE ARAUJO BEZERRA</t>
  </si>
  <si>
    <t>CICERO DE ASSIS BARBOSA DA SILVA</t>
  </si>
  <si>
    <t>CICERO FERREIRA VENANCIO</t>
  </si>
  <si>
    <t>CICERO LUIZ DA SILVA</t>
  </si>
  <si>
    <t>CICERO PAIXAO DA SILVA</t>
  </si>
  <si>
    <t>CICERO PAIXAO</t>
  </si>
  <si>
    <t>CICERO RICARDO DA SILVA</t>
  </si>
  <si>
    <t>CICERO RICARDO</t>
  </si>
  <si>
    <t>CICILIA MARIA GONÇALVES DA SILVA</t>
  </si>
  <si>
    <t>CICILIA GONCALVES</t>
  </si>
  <si>
    <t>CIDRE DA SILVA SANTOS</t>
  </si>
  <si>
    <t>CINTHYA PATRIANES FREITAS DE FIGUEIREDO</t>
  </si>
  <si>
    <t xml:space="preserve">CLADIO CORREIA RAMALHO                  </t>
  </si>
  <si>
    <t xml:space="preserve">CLAUCIDES JUREMA DE SOUZA               </t>
  </si>
  <si>
    <t>CLAUDENISE FREIRE DA SILVA</t>
  </si>
  <si>
    <t>CLAUDIA CRISTINA ARAUJO CUNHA</t>
  </si>
  <si>
    <t>CLAUDIA DAYANE DOS SANTOS AZEVEDO</t>
  </si>
  <si>
    <t>CLAUDIA GUEDES LIMA DA SILVA</t>
  </si>
  <si>
    <t>CLAUDIA LIMA DA SILVA</t>
  </si>
  <si>
    <t xml:space="preserve">CLAUDIA SOARES DE FREITAS               </t>
  </si>
  <si>
    <t>CLAUDIA SOUZA</t>
  </si>
  <si>
    <t>CLAUDINEI ALVES DE ALMEIDA</t>
  </si>
  <si>
    <t>CLAUDIO ANTONIO DA SILVA</t>
  </si>
  <si>
    <t>CLAUDIO ANTONIO</t>
  </si>
  <si>
    <t>CLAUDIO BORGES  DE ANDRADE</t>
  </si>
  <si>
    <t>CLAUDIO DA SILVA FERREIRA</t>
  </si>
  <si>
    <t>CLAUDIO</t>
  </si>
  <si>
    <t>CLAUDIO DA SILVA ROSENDO</t>
  </si>
  <si>
    <t>CLAUDIO DOS SANTOS DA PIA</t>
  </si>
  <si>
    <t>CLAUDIO JOSE COUTINHO BARRETO</t>
  </si>
  <si>
    <t xml:space="preserve">CLAUDIO JOSE DE SOUZA                   </t>
  </si>
  <si>
    <t xml:space="preserve">CLAUDIO LUIZ DE ARAUJO                  </t>
  </si>
  <si>
    <t xml:space="preserve">CLAUDIO RAMOS DE SOUZA SILVA             </t>
  </si>
  <si>
    <t>CLAUDIVAN DE OLIVEIRA SILVA</t>
  </si>
  <si>
    <t>CLAUDIVAN</t>
  </si>
  <si>
    <t>CLAYSSON PAIVA ROCHA</t>
  </si>
  <si>
    <t>CLAYTON BERNARDO DA SILVA</t>
  </si>
  <si>
    <t>CLAYTON</t>
  </si>
  <si>
    <t>CLEBER LIMA DE OLIVEIRA</t>
  </si>
  <si>
    <t>CLEBER</t>
  </si>
  <si>
    <t>CLEBER SILVA DE ARAUJO</t>
  </si>
  <si>
    <t>CLEMENS VOSS FILHO</t>
  </si>
  <si>
    <t>CLEMENS</t>
  </si>
  <si>
    <t>CLEMILSON DOS SANTOS SILVA</t>
  </si>
  <si>
    <t>CLEMILSON JOSE DA SILVA</t>
  </si>
  <si>
    <t>CLEMILSON</t>
  </si>
  <si>
    <t>CLEMILTON LIMA DOS SANTOS</t>
  </si>
  <si>
    <t>CLEMILTON</t>
  </si>
  <si>
    <t>CLENILDO ANGELO SOUTO</t>
  </si>
  <si>
    <t>CLENILDO</t>
  </si>
  <si>
    <t>CLENILSON DA SILVA FORTUNATO</t>
  </si>
  <si>
    <t>CLEONICE RIBEIRO NASCIMENTO DOS SANTOS</t>
  </si>
  <si>
    <t>CLEVIO GOMES DE ALBUQUERQUE</t>
  </si>
  <si>
    <t>clevio albuquerque</t>
  </si>
  <si>
    <t>CLINICA DE PSICOLOGIA DRª ARIANNE CARVALHO LTDA</t>
  </si>
  <si>
    <t>CLINICA DE PSICOLOGIA</t>
  </si>
  <si>
    <t>CLINICAL EQUIPAMENTOS LTDA</t>
  </si>
  <si>
    <t>CLOCIO BELTRAO DE ALBUQUERQUE</t>
  </si>
  <si>
    <t>CLODOALDO BARBOSA DA SILVA</t>
  </si>
  <si>
    <t>CLODOALDO</t>
  </si>
  <si>
    <t>CLODOALDO BRITO DE LIMA</t>
  </si>
  <si>
    <t xml:space="preserve">CLODOALDO </t>
  </si>
  <si>
    <t>CLODOALDO SOARES DE OLIVEIRA NETO</t>
  </si>
  <si>
    <t>CLOVES FERREIRA DA SILVA</t>
  </si>
  <si>
    <t>CLOVIS FERREIRA DA SILVA</t>
  </si>
  <si>
    <t>ATACADO FAVORITO</t>
  </si>
  <si>
    <t>COMVENE - COMERCIAL VENEZA LTDA</t>
  </si>
  <si>
    <t>CONSERVE MANUTENÇÃO E REPARAÇÃO LTDA</t>
  </si>
  <si>
    <t xml:space="preserve">CONSERVE </t>
  </si>
  <si>
    <t>CORINTO DANTAS LIRA FILHO</t>
  </si>
  <si>
    <t>CORIOLANO DIAS DE SÁ FILHO</t>
  </si>
  <si>
    <t>CORNELIO TOMAZ DE LUCENA</t>
  </si>
  <si>
    <t>COSME FERREIRA DA SILVA</t>
  </si>
  <si>
    <t>COSME</t>
  </si>
  <si>
    <t>COSME SEVERINO ALVES</t>
  </si>
  <si>
    <t>CREUZA REGIS DA SILVA</t>
  </si>
  <si>
    <t>CRINALDO DO NASCIMENTO ARAUJO</t>
  </si>
  <si>
    <t>CRISLHANIO FRANCA DE ARAUJO</t>
  </si>
  <si>
    <t>CRISLHANIO</t>
  </si>
  <si>
    <t>CRISONILDA DE ANDRADE PEREIRA</t>
  </si>
  <si>
    <t>CRISTIANE GALVÃO RIBEIRO</t>
  </si>
  <si>
    <t>CRISTIANE SANTOS SILVA DE LIMA</t>
  </si>
  <si>
    <t xml:space="preserve">CRISTIANE </t>
  </si>
  <si>
    <t>CRISTIANO ANTONIO MARQUES</t>
  </si>
  <si>
    <t>CRISTIANO ARAUJO DA SILVA</t>
  </si>
  <si>
    <t>CRISTIANO</t>
  </si>
  <si>
    <t xml:space="preserve">CRISTIANO AVELINO DE BARROS             </t>
  </si>
  <si>
    <t>CRISTIANO BECO GOMES</t>
  </si>
  <si>
    <t>CRISTIANO CARDOSO DOS SANTOS</t>
  </si>
  <si>
    <t xml:space="preserve">CRISTIANO DA SILVA NASCIMENTO           </t>
  </si>
  <si>
    <t>CRISTIANO DE SOUZA SILVA</t>
  </si>
  <si>
    <t xml:space="preserve">CRISTIANO </t>
  </si>
  <si>
    <t>CRISTIANO DIAS DE LIMA</t>
  </si>
  <si>
    <t xml:space="preserve">CRISTIANO FERREIRA DE LIMA              </t>
  </si>
  <si>
    <t>CRISTIANO RICARDO DA SILVA</t>
  </si>
  <si>
    <t xml:space="preserve">CRISTIANO SANTOS DA SILVA               </t>
  </si>
  <si>
    <t xml:space="preserve">CRISTIANO SANTOS SILVA                  </t>
  </si>
  <si>
    <t>CRISTIANO SEGUNDO DA SILVA</t>
  </si>
  <si>
    <t>D L COMERCIO E SERVICOS DE CONTAINER E TRANSPORTES PESADOS LTDA-ME</t>
  </si>
  <si>
    <t>D L CONTAINER</t>
  </si>
  <si>
    <t>DACIANO VERISSIMO CORREIA</t>
  </si>
  <si>
    <t>DAGMAR ELIAS COSTA</t>
  </si>
  <si>
    <t>DAMIAO ALVES DE OLIVEIRA</t>
  </si>
  <si>
    <t>DAMIAO</t>
  </si>
  <si>
    <t>DAMIAO DA SILVA</t>
  </si>
  <si>
    <t>DAMIÃO</t>
  </si>
  <si>
    <t xml:space="preserve">DAMIAO FERREIRA ME                      </t>
  </si>
  <si>
    <t xml:space="preserve">DAMIAO FRANCISCO DA SILVA               </t>
  </si>
  <si>
    <t>DAMIAO GONCALVES DA SILVA</t>
  </si>
  <si>
    <t>DAMIAO SOARES BEZERRA</t>
  </si>
  <si>
    <t>DAMIAO TRAJANO DA SILVA</t>
  </si>
  <si>
    <t>DANEILLE AURILIA FERREIRA MACEDO MAIMINO</t>
  </si>
  <si>
    <t>DANIEL CASTOR SOUZA</t>
  </si>
  <si>
    <t>DANIEL CASTOR</t>
  </si>
  <si>
    <t>DANIEL DAVID DE OLIVEIRA</t>
  </si>
  <si>
    <t xml:space="preserve">DANIEL </t>
  </si>
  <si>
    <t>DANIEL DE NOGUEIRA JORGE</t>
  </si>
  <si>
    <t>DANIEL</t>
  </si>
  <si>
    <t>DANIEL DIAS DA SILVA</t>
  </si>
  <si>
    <t>DANIEL DIAS</t>
  </si>
  <si>
    <t>DANIEL DOS SANTOS DA SILVA</t>
  </si>
  <si>
    <t>DANIEL DOS SANTOS SILVA</t>
  </si>
  <si>
    <t>DANIEL GUEDES DA SILVA</t>
  </si>
  <si>
    <t>DANIEL LEITE ALMEIDA</t>
  </si>
  <si>
    <t>DANIEL LYRA TEIXEIRA</t>
  </si>
  <si>
    <t>DANIEL MARCELO NASCIMENTO</t>
  </si>
  <si>
    <t>DANIEL MARCELO</t>
  </si>
  <si>
    <t>DANIEL NASCIMENTO DOS SANTOS</t>
  </si>
  <si>
    <t>DANIEL NASCIMENTO</t>
  </si>
  <si>
    <t>DANIEL RODRIGUES DA SILVA</t>
  </si>
  <si>
    <t>DANIEL SILVA DA FONSECA</t>
  </si>
  <si>
    <t>DANIELE CHAVES FRANCO MANITA</t>
  </si>
  <si>
    <t>DANIELE CHAVES</t>
  </si>
  <si>
    <t>DANIELE FERREIRA BESSA</t>
  </si>
  <si>
    <t>DANIELE SOUZA DA SILVA</t>
  </si>
  <si>
    <t xml:space="preserve">DANIELLE CORREIA DO NASCIMENTO          </t>
  </si>
  <si>
    <t>DANIELSON FRANCA DOS SANTOS</t>
  </si>
  <si>
    <t xml:space="preserve">DANIELSON </t>
  </si>
  <si>
    <t>DANIELY GUEDES PEREIRA</t>
  </si>
  <si>
    <t>DANILA DA SILVA BARBOSA</t>
  </si>
  <si>
    <t>DANILO AGUIAR DE ARAUJO LIMA</t>
  </si>
  <si>
    <t>DANILO ANDRADE TAVARES</t>
  </si>
  <si>
    <t>DANILO</t>
  </si>
  <si>
    <t>DANILO DA SILVA MACIEL</t>
  </si>
  <si>
    <t>DANRUAN GOMES DA COSTA</t>
  </si>
  <si>
    <t>DANRUAN GOMES</t>
  </si>
  <si>
    <t>DARCIO LUIZ DA SILVA</t>
  </si>
  <si>
    <t>DARLAN JOSE RODRIGUES DA SILVA</t>
  </si>
  <si>
    <t xml:space="preserve">DARLEY DE JONIR VITOR                   </t>
  </si>
  <si>
    <t>DAVI ALVES DA SILVA</t>
  </si>
  <si>
    <t>DAVI GOMES DA COSTA</t>
  </si>
  <si>
    <t>DAVI</t>
  </si>
  <si>
    <t>DAVI JOSE DA SILVA</t>
  </si>
  <si>
    <t>DAVI JOSE</t>
  </si>
  <si>
    <t>DAVI JOSE DE MORAIS</t>
  </si>
  <si>
    <t>DAVID DO NASCIMENTO PAIVA</t>
  </si>
  <si>
    <t>DAVID HENRIQUE BRITO DOS SANTOS</t>
  </si>
  <si>
    <t>DAVID HENRIQUE</t>
  </si>
  <si>
    <t>DAVID RAMOS DA SILVA</t>
  </si>
  <si>
    <t>DAVID</t>
  </si>
  <si>
    <t>DAVID WERLLY LOURENCO DE ARAUJO</t>
  </si>
  <si>
    <t>DAVILLA ALESSANDRA DA SILVA ALVES</t>
  </si>
  <si>
    <t>DAVILLA ALEXANDRA</t>
  </si>
  <si>
    <t>DAYANE FIGUEIREDO DA SILVA</t>
  </si>
  <si>
    <t>DAYANE FIQUEIREDO DA SILVA</t>
  </si>
  <si>
    <t>DAYVID DA CUNHA LIMA</t>
  </si>
  <si>
    <t>DAYVID</t>
  </si>
  <si>
    <t>DELLES ADELINO DE MENEZES</t>
  </si>
  <si>
    <t>DENILSON ALVES DE SOUZA</t>
  </si>
  <si>
    <t>DENILSON</t>
  </si>
  <si>
    <t>DENILSON FREIRE DE ASSIS</t>
  </si>
  <si>
    <t>DENILSON QUEIROZ DE OLIVEIRA</t>
  </si>
  <si>
    <t>DENIS COSTA DA SILVA</t>
  </si>
  <si>
    <t>DENIS REGIRS DA SILVA</t>
  </si>
  <si>
    <t>DENIS</t>
  </si>
  <si>
    <t xml:space="preserve">DENISE CORREIA DO NASCIMENTO            </t>
  </si>
  <si>
    <t>DENISE FERREIRA DA SILVA</t>
  </si>
  <si>
    <t>DEOTONIO NASCIMENTO DE SENA</t>
  </si>
  <si>
    <t>DERIVAN BENEDITO LUIZ</t>
  </si>
  <si>
    <t>DIEGO BEZERRA DA SILVA</t>
  </si>
  <si>
    <t>DIEGO</t>
  </si>
  <si>
    <t>DIEGO CAVALCANTI DE ANDRADE</t>
  </si>
  <si>
    <t>DIEGO JOSE CESAR BRITO</t>
  </si>
  <si>
    <t>DIEGO MEDEIROS DE SOUSA</t>
  </si>
  <si>
    <t>DIEGO QUEIROZ DA SILVA</t>
  </si>
  <si>
    <t>RAPIDÃO CARTUCHOS E TONERS</t>
  </si>
  <si>
    <t>DIJALMA BERNANDES QUEIROZ DE BRITO</t>
  </si>
  <si>
    <t>DIJALMA DO CARMO VIANA</t>
  </si>
  <si>
    <t>DIJALMA</t>
  </si>
  <si>
    <t>DILMAR DE MORAES SANTOS</t>
  </si>
  <si>
    <t>DINALCI DOS SANTOS GONÇALVES</t>
  </si>
  <si>
    <t xml:space="preserve">DINARTE MORAIS DE ARAUJO                </t>
  </si>
  <si>
    <t>DINIZ COUTINHO DA SILVA</t>
  </si>
  <si>
    <t>DINIZ DE MORAIS SANTOS</t>
  </si>
  <si>
    <t>DINORA DA SILVA MACHADO DE ARAÚJO</t>
  </si>
  <si>
    <t>DIOCELIO FERNANDES DE SOUSA</t>
  </si>
  <si>
    <t>DIOCELIO</t>
  </si>
  <si>
    <t>DIOCLECIO SEVERINO DA SILVA</t>
  </si>
  <si>
    <t>DIOCLECIO</t>
  </si>
  <si>
    <t>DIOGO CLIVATI JORGE</t>
  </si>
  <si>
    <t>DIOGO SANTOS DE OLIVEIRA</t>
  </si>
  <si>
    <t>DIOMAR FERNANDES DE CARVALHO</t>
  </si>
  <si>
    <t>DIOMEDES CLIWDS DE OLIVEIRA CHAGAS</t>
  </si>
  <si>
    <t>DIOMEDES</t>
  </si>
  <si>
    <t>DIOMEDES MARTINS DA SILVA FILHO</t>
  </si>
  <si>
    <t xml:space="preserve">DIONALDO SILVA DE MEDEIROS              </t>
  </si>
  <si>
    <t>DIONISIO JOSE CAVALCANTE NETO</t>
  </si>
  <si>
    <t>DIRCEIA BARBOSA FONSECA</t>
  </si>
  <si>
    <t>DIVALDO ALVES CARTAXO</t>
  </si>
  <si>
    <t>DJAELSON LIMA DA SILVA</t>
  </si>
  <si>
    <t>DJAELSON</t>
  </si>
  <si>
    <t>DJAILDO DE ARAUJO SILVA</t>
  </si>
  <si>
    <t>DJAILDO</t>
  </si>
  <si>
    <t>DJAIR MAGNO DANTAS</t>
  </si>
  <si>
    <t>DJALMA TOME DE ARRUDA</t>
  </si>
  <si>
    <t>DJFER DISTRIBUIDORA DE FERRO E ACO LTDA</t>
  </si>
  <si>
    <t>DOMINGOS SAVIO M. ANDRADE</t>
  </si>
  <si>
    <t>DONIZETE RODRIGUES MACIEL</t>
  </si>
  <si>
    <t xml:space="preserve">DORACI SILVA ROMANIRA                   </t>
  </si>
  <si>
    <t>DORGIVAL ABRAAO</t>
  </si>
  <si>
    <t>DORGIVAL ALVES DO NASCIMENTO</t>
  </si>
  <si>
    <t>DORGIVAL</t>
  </si>
  <si>
    <t>DORIEDSON JOAO DA SILVA</t>
  </si>
  <si>
    <t>DORIEDSON</t>
  </si>
  <si>
    <t>DORILENE GONÇALVES BARBOSA</t>
  </si>
  <si>
    <t>DORIVAL ALVES DE SOUZA</t>
  </si>
  <si>
    <t>DOUGLAS SOARES CAVALCANTE DE OLIVEIRA</t>
  </si>
  <si>
    <t>DOUGLAS</t>
  </si>
  <si>
    <t>DRIELY DA SILVA VIEIRA</t>
  </si>
  <si>
    <t>DRIELY DA SILVA</t>
  </si>
  <si>
    <t>DUOMETAIS COMERCIO DE ACOS E METAIS LTDA</t>
  </si>
  <si>
    <t xml:space="preserve">DURVAL BRITO SANTOS                     </t>
  </si>
  <si>
    <t>DYEGO FILIPE FAUSTINO DA SILVA</t>
  </si>
  <si>
    <t>EDA FARIAS DE MELO</t>
  </si>
  <si>
    <t>EDA</t>
  </si>
  <si>
    <t>EDBERTO FARIAS DE NOVAES</t>
  </si>
  <si>
    <t xml:space="preserve">EDELSON JOSE CAVALCANTI                 </t>
  </si>
  <si>
    <t>EDERSON DE ARAUJO JUNIOR</t>
  </si>
  <si>
    <t>EDEVALDO DOS SANTOS PINTO</t>
  </si>
  <si>
    <t>EDGAR LAURENTINO DE LIMA</t>
  </si>
  <si>
    <t>EDGAR</t>
  </si>
  <si>
    <t>EDGARD GAMA</t>
  </si>
  <si>
    <t>EDGLEY DOS SANTOS CARDOSO</t>
  </si>
  <si>
    <t xml:space="preserve">EDGLEY SILVA DE OLIVEIRA                </t>
  </si>
  <si>
    <t xml:space="preserve">EDILEUZA MADALENA DA SILVA              </t>
  </si>
  <si>
    <t>EDILSON BEZERRA DE LIMA</t>
  </si>
  <si>
    <t>EDILSON</t>
  </si>
  <si>
    <t>EDILSON DIAS DOS SANTOS</t>
  </si>
  <si>
    <t>EDILSON DIAS</t>
  </si>
  <si>
    <t>EDILSON DO NASCIMENTO</t>
  </si>
  <si>
    <t>EDILSON DOS SANTOS MOREIRA</t>
  </si>
  <si>
    <t xml:space="preserve">EDILSON </t>
  </si>
  <si>
    <t>EDILSON DOS SANTOS OLIVEIRA</t>
  </si>
  <si>
    <t>EDILSON DOS SANTOS</t>
  </si>
  <si>
    <t>EDILSON FELIX DA SILVA</t>
  </si>
  <si>
    <t>EDILSON FERNANDES VITORINO</t>
  </si>
  <si>
    <t>EDILSON FERNADES VOTORINO</t>
  </si>
  <si>
    <t>EDILSON FERREIRA DE LIMA</t>
  </si>
  <si>
    <t>EDILSON JERONIMO NASCIMENTO JUNIOR</t>
  </si>
  <si>
    <t>EDILSON JOSE DA CUNHA</t>
  </si>
  <si>
    <t>EDILSON LUIS CAVALCANTE FILHO</t>
  </si>
  <si>
    <t>EDILSON NASCIMENTO DA SILVA</t>
  </si>
  <si>
    <t>EDILSON SILVA DE OLIVEIRA SANTOS</t>
  </si>
  <si>
    <t>EDILSON TEIXEIRA BARBOSA</t>
  </si>
  <si>
    <t>EDISON SILVA SANTOS</t>
  </si>
  <si>
    <t>EDIVALDO DA SILVA SOUSA</t>
  </si>
  <si>
    <t>EDIVALDO</t>
  </si>
  <si>
    <t>EDIVALDO DANTAS DE FRANCA</t>
  </si>
  <si>
    <t>EDIVALDO DOS SANTOS BEZERRA</t>
  </si>
  <si>
    <t xml:space="preserve">EDIVALDO FARIAS SANTOS                  </t>
  </si>
  <si>
    <t>EDIVALDO FERNANDES DE LIMA</t>
  </si>
  <si>
    <t xml:space="preserve">EDIVALDO </t>
  </si>
  <si>
    <t>EDIVALDO PEREIRA</t>
  </si>
  <si>
    <t>Brejo da Madre de Deus</t>
  </si>
  <si>
    <t>EDIVAN DA SILVA SANTOS</t>
  </si>
  <si>
    <t>Edivan</t>
  </si>
  <si>
    <t>EDIVANIA DE ARAUJO DA COSTA</t>
  </si>
  <si>
    <t>EDIVANIO DIAS BATISTA</t>
  </si>
  <si>
    <t>EDIVANIO</t>
  </si>
  <si>
    <t>EDJAIR JOSE DE ARAUJO DA COSTA</t>
  </si>
  <si>
    <t>EDMAR MONTEIRO DE FREITAS</t>
  </si>
  <si>
    <t>EDMILSON ANTONIO DOS SANTOS</t>
  </si>
  <si>
    <t xml:space="preserve">EDMILSON ARAUJO BARROS                  </t>
  </si>
  <si>
    <t>EDMILSON BARROS MACIEL</t>
  </si>
  <si>
    <t>EDMILSON CAVALCANTE DA SILVA</t>
  </si>
  <si>
    <t>EDMILSON DE MELO CUNHA</t>
  </si>
  <si>
    <t>EDMILSON FREIRE DA SILVA</t>
  </si>
  <si>
    <t>EDMILSON MATIAS DA SILVA</t>
  </si>
  <si>
    <t>EDMILSON NASCIMENTO DA CUNHA</t>
  </si>
  <si>
    <t>EDMILSON PEREIRA DA CRUZ</t>
  </si>
  <si>
    <t>EDMILSON SINESIO DA SILVA</t>
  </si>
  <si>
    <t>EDMILSON TARGINO DE LUNA</t>
  </si>
  <si>
    <t>EDMILSON VICENTE DA SILVA</t>
  </si>
  <si>
    <t>EDMIR DO NASCIMENTO DORNELAS</t>
  </si>
  <si>
    <t>EDMUNDO COELHO BARBOSA</t>
  </si>
  <si>
    <t>EDMUNDO DO NASCIMENTO BEZERRA</t>
  </si>
  <si>
    <t xml:space="preserve">EDMUNDO </t>
  </si>
  <si>
    <t>EDMUNDO FERREIRA DE FIGUEREDO</t>
  </si>
  <si>
    <t>EDMUNDO NILO BENJAMIM</t>
  </si>
  <si>
    <t>EDMUNDO</t>
  </si>
  <si>
    <t>EDNA GOMES PEREIRA</t>
  </si>
  <si>
    <t>EDNALDO ADELINO FELIX</t>
  </si>
  <si>
    <t>EDNALDO ADELINO FELIX0</t>
  </si>
  <si>
    <t>EDNALDO BARBOSA DE LIMA</t>
  </si>
  <si>
    <t>EDNALDO</t>
  </si>
  <si>
    <t>EDNALDO CANDIDO DE LIMA</t>
  </si>
  <si>
    <t>EDNALDO CAVALCANTI DE ARAUJO</t>
  </si>
  <si>
    <t>EDNALDO COSTA DA SILVA</t>
  </si>
  <si>
    <t>EDNALDO DA SILVA BRASILINO</t>
  </si>
  <si>
    <t>EDNALDO DA SILVA NASCIMENTO</t>
  </si>
  <si>
    <t>EDNALDO DIAS DOS SANTOS</t>
  </si>
  <si>
    <t>EDNALDO FERREIRA GOMES DA SILVA</t>
  </si>
  <si>
    <t>EDNALDO GOMES FREIRE</t>
  </si>
  <si>
    <t xml:space="preserve">EDNALDO </t>
  </si>
  <si>
    <t>EDNALDO JOAO DE LIMA</t>
  </si>
  <si>
    <t>EDNALDO LOPES DE OLIVEIRA</t>
  </si>
  <si>
    <t>EDNALDO LUIZ DE ARAUJO</t>
  </si>
  <si>
    <t>EDNALDO TEIXEIRA BARBOSA</t>
  </si>
  <si>
    <t>EDNALVA DA COSTA BARBOSA</t>
  </si>
  <si>
    <t>EDNALVO EUCLIDES DA SILVA</t>
  </si>
  <si>
    <t>EDSON ANTONIO MARINHO</t>
  </si>
  <si>
    <t>EDSON ANTONIO</t>
  </si>
  <si>
    <t>EDSON CINESIO DA SILVA</t>
  </si>
  <si>
    <t>EDSON</t>
  </si>
  <si>
    <t>EDSON DA SILVA</t>
  </si>
  <si>
    <t>EDSON DA SILVA DIONIZIO</t>
  </si>
  <si>
    <t>Geladeira manutenção em ar condicionado</t>
  </si>
  <si>
    <t>EDSON DOS SANTOS DA SILVA</t>
  </si>
  <si>
    <t>EDSON FELIPE ALVES</t>
  </si>
  <si>
    <t xml:space="preserve">EDSON FRANCA DE SOUZA                   </t>
  </si>
  <si>
    <t>EDSON FREIRE DA SILVA</t>
  </si>
  <si>
    <t>EDSON LIMA DA SILVA</t>
  </si>
  <si>
    <t>EDSON NASCIMENTO ARAUJO</t>
  </si>
  <si>
    <t>EDSON PINTO DA SILVA</t>
  </si>
  <si>
    <t>EDSON SANTANA DOS SANTOS</t>
  </si>
  <si>
    <t xml:space="preserve">EDSON </t>
  </si>
  <si>
    <t>EDSON SILVA DO NASCIMENTO</t>
  </si>
  <si>
    <t>EDSON SOARES DE LUNA</t>
  </si>
  <si>
    <t>EDSON TAVARES PADILHA</t>
  </si>
  <si>
    <t>EDSON TEXEIRA BARBOSA</t>
  </si>
  <si>
    <t xml:space="preserve">EDUAN ALVES MENEZES                     </t>
  </si>
  <si>
    <t>EDUARDO AMORIM DE OLIVEIRA</t>
  </si>
  <si>
    <t>EDUARDO BARBOZA DE ARAUJO</t>
  </si>
  <si>
    <t>EDUARDO BARROS MAYER</t>
  </si>
  <si>
    <t>EDUARDO DA SILVA VIEGAS</t>
  </si>
  <si>
    <t>EDUARDO DA SILVA</t>
  </si>
  <si>
    <t>EDUARDO DANTAS HENRIQUE</t>
  </si>
  <si>
    <t>EDUARDO DE ARAUJO CAVALCANTI</t>
  </si>
  <si>
    <t>EDUARDO ESPINOLA DE BRITO</t>
  </si>
  <si>
    <t>EDUARDO</t>
  </si>
  <si>
    <t>EDUARDO FERREIRA DE LIMA</t>
  </si>
  <si>
    <t>EDUARDO FRANCISCO DOS SANTOS</t>
  </si>
  <si>
    <t xml:space="preserve">EDUARDO HENRIQUE DA FRANCA PEREIRA </t>
  </si>
  <si>
    <t>EDUARDO MOTA VALENÇA</t>
  </si>
  <si>
    <t>EDUARDO SILVA DE SOUZA</t>
  </si>
  <si>
    <t>EDUARDO VIEIRA B DE ALBUQUERQUE</t>
  </si>
  <si>
    <t>EDVALDO CINESIO DA SILVA</t>
  </si>
  <si>
    <t>EDVALDO</t>
  </si>
  <si>
    <t>EDVALDO DA ROCHA DUARTE</t>
  </si>
  <si>
    <t>EDVALDO DA SILVA DIONIZIO</t>
  </si>
  <si>
    <t>EDVALDO FERNANDES DE MELO</t>
  </si>
  <si>
    <t>EDVALDO FERNANDES DE SOUZA</t>
  </si>
  <si>
    <t>EDVALDO FLORENCIO CAVALCANTE</t>
  </si>
  <si>
    <t>EDVALDO JERONIMO DA SILVA</t>
  </si>
  <si>
    <t>EDVALDO JOAO FRUTUOZO</t>
  </si>
  <si>
    <t xml:space="preserve">EDVALDO JOSE DA SILVA </t>
  </si>
  <si>
    <t>EDVALDO LIMA DOS SANTOS</t>
  </si>
  <si>
    <t>EDVALDO ONFRE DE ARAUJO</t>
  </si>
  <si>
    <t>EDVALDO PAULINO</t>
  </si>
  <si>
    <t>EDVALDO RANGEL DE PAIVA JUNIOR</t>
  </si>
  <si>
    <t>EDVALDO RODRIGUES DE MELO</t>
  </si>
  <si>
    <t>EDVALDO SOARES DA SILVA</t>
  </si>
  <si>
    <t>EDVAN GOMES FREIRE</t>
  </si>
  <si>
    <t>EDVAN</t>
  </si>
  <si>
    <t>EDVAN SILVA DE SOUZA</t>
  </si>
  <si>
    <t xml:space="preserve">EDVANIO FELISMINO                       </t>
  </si>
  <si>
    <t>EDYVIRGEN MAGNOLIA FREIRE DA COSTA</t>
  </si>
  <si>
    <t xml:space="preserve">ELANE CRISTINA FERREIRA DA SILVA        </t>
  </si>
  <si>
    <t>ELDER BARBOZA DE SOUZA</t>
  </si>
  <si>
    <t>ELDER BARBOZA DE SOUZA FILHO</t>
  </si>
  <si>
    <t>ELDER CASSIO DE MOURA NASCIMENTO</t>
  </si>
  <si>
    <t>ELDER CASSIO MOURA NASCIMENTO</t>
  </si>
  <si>
    <t>ELENILDO DA CRUZ SILVA</t>
  </si>
  <si>
    <t>ELENILDO</t>
  </si>
  <si>
    <t>ELETRICX MATERIAIS ELETRICOS IMPORTACAO E EXPORTACAO LTDA</t>
  </si>
  <si>
    <t>ELETROMED DO RN SERVIÇOS DE NEUROFISIOLOGIA LTDA</t>
  </si>
  <si>
    <t>ELETROMED</t>
  </si>
  <si>
    <t>ELIANE BELMIRA DOS SANTOS</t>
  </si>
  <si>
    <t>ELIANE DE MORAIS ARAUJO LIMA</t>
  </si>
  <si>
    <t>ELIANE DO NASCIMENTO GUIMARÃES</t>
  </si>
  <si>
    <t>ELIANE DOS ANJOS DA SILVA</t>
  </si>
  <si>
    <t>ELIANE DOS ANJOS</t>
  </si>
  <si>
    <t>ELIANETE VENTURA DO NASCIMENTO</t>
  </si>
  <si>
    <t>ELIAS DA SILVA OLIVEIRA</t>
  </si>
  <si>
    <t>ELIAS DE OLIVEIRA RAMOS</t>
  </si>
  <si>
    <t>ELIAS</t>
  </si>
  <si>
    <t>ELIAS GERMANO DA SILVA</t>
  </si>
  <si>
    <t>ELIAS GUILHERME ALVES</t>
  </si>
  <si>
    <t>ELIAS SOARES CABRAL</t>
  </si>
  <si>
    <t xml:space="preserve">ELIAS </t>
  </si>
  <si>
    <t>ELIECIO BERNARDO DA SILVA</t>
  </si>
  <si>
    <t>ELIECIO</t>
  </si>
  <si>
    <t>ELIEL DUARTE DA ROCHA</t>
  </si>
  <si>
    <t>ELIEL SILVA SANTOS</t>
  </si>
  <si>
    <t>ELIEL TEIXEIRA DE FREITAS FILHO</t>
  </si>
  <si>
    <t>ELIEL</t>
  </si>
  <si>
    <t>ELIENE ANTONIA DA CONCEIÇÃO</t>
  </si>
  <si>
    <t>ELINALDO DA SILVA</t>
  </si>
  <si>
    <t>ELINALDO DA SILVA SOUZA</t>
  </si>
  <si>
    <t xml:space="preserve">ELIONALDO DE OLIVEIRA SILVA             </t>
  </si>
  <si>
    <t>ELISABETEH MIRANDA DE OLIVEIRA</t>
  </si>
  <si>
    <t>ELISANGELA CRISTINA RODRIGUES LIMA</t>
  </si>
  <si>
    <t>ELISSANDRA MARIA CONCEICAO DE BRITO</t>
  </si>
  <si>
    <t xml:space="preserve">ELIZABETH QUEIROZ DE ALMEIDA            </t>
  </si>
  <si>
    <t>ELIZAMA ANSELMO CAVALCANTE</t>
  </si>
  <si>
    <t>ELIZEU DA SILVA CARVALHO</t>
  </si>
  <si>
    <t>ELIZEU CARVALHO</t>
  </si>
  <si>
    <t>ELLIDA MAYARA BEZERRA DA COSTA</t>
  </si>
  <si>
    <t>ELMANO CUNHA RIBEIRO</t>
  </si>
  <si>
    <t>ELMIR CARLOS LIMA DO NASCIMENTO</t>
  </si>
  <si>
    <t>ELMIR CARLOS</t>
  </si>
  <si>
    <t xml:space="preserve">ELSON PINTO                             </t>
  </si>
  <si>
    <t xml:space="preserve">ELTON BARBOSA DE SOUZA </t>
  </si>
  <si>
    <t>ELTON CABRAL DOS SANTOS</t>
  </si>
  <si>
    <t>ELTON</t>
  </si>
  <si>
    <t xml:space="preserve">ELTON RICHARD RODRIGUES DA SILVA </t>
  </si>
  <si>
    <t xml:space="preserve">ELVIRA OLIVEIRA DA SILVA                </t>
  </si>
  <si>
    <t>ELVIS DE AGUIAR DE SOUZA</t>
  </si>
  <si>
    <t>ELY MARTINS DE LIMA</t>
  </si>
  <si>
    <t>ELYS RIBEIRO RODRIGUES</t>
  </si>
  <si>
    <t>ELYS</t>
  </si>
  <si>
    <t>ELZICLEIDE BERNARDO DOS SANTOS</t>
  </si>
  <si>
    <t>EMANOEL IGOR DE SOUZA PEREIRA</t>
  </si>
  <si>
    <t>EMANOEL JOSE DUARTE</t>
  </si>
  <si>
    <t>EMANOEL</t>
  </si>
  <si>
    <t>EMANOEL SILVA DOS SANTOS</t>
  </si>
  <si>
    <t>EMANOEL SILVA</t>
  </si>
  <si>
    <t>EMANUEL CAETANO DE SOUZA</t>
  </si>
  <si>
    <t>EMANUEL CLECIO DE MOURA NASCIMENTO</t>
  </si>
  <si>
    <t xml:space="preserve">EMANUEL DA SILVA GALDINO                </t>
  </si>
  <si>
    <t>EMANUEL DA SILVA SOARES</t>
  </si>
  <si>
    <t>EMANUEL HENRIQUE FIGUEIREDO DO NASCIMENTO</t>
  </si>
  <si>
    <t>EMANUEL HENRIQUE FIGUEIREDO DO NASCIMENT</t>
  </si>
  <si>
    <t>EMERSON DA SILVA GOMES</t>
  </si>
  <si>
    <t xml:space="preserve">EMERSON </t>
  </si>
  <si>
    <t>EMERSON DUARTE DE ARAUJO</t>
  </si>
  <si>
    <t>EMERSON</t>
  </si>
  <si>
    <t>EMERSON FERNANDO GOMES LINS</t>
  </si>
  <si>
    <t>EMERSON VALERIO DA SILVA</t>
  </si>
  <si>
    <t>EMILIA DE MORAIS MELO</t>
  </si>
  <si>
    <t xml:space="preserve">EMILIO CASTELAR VALE                    </t>
  </si>
  <si>
    <t>EMMANUEL RODRIGO MEDEIROS DE OLIVEIRA</t>
  </si>
  <si>
    <t>ENIO RANGEL DA SILVA COSTA</t>
  </si>
  <si>
    <t>ENOQUE ALEXANDRE DA SILVA</t>
  </si>
  <si>
    <t>ENOQUE TOMAZ DE LUCENA</t>
  </si>
  <si>
    <t>EPIFANIO ALVES DA SILVA</t>
  </si>
  <si>
    <t>EPIFANIO</t>
  </si>
  <si>
    <t>EPITACIO AMERICO MADRUGA NETO</t>
  </si>
  <si>
    <t>EPITACIO DANTAS DA SILVA C. NETO</t>
  </si>
  <si>
    <t>ERALDO DA SILVA MARINHO</t>
  </si>
  <si>
    <t>ERALDO DA SIILVA</t>
  </si>
  <si>
    <t>ERALDO DE OLIVEIRA GUIMARAES</t>
  </si>
  <si>
    <t xml:space="preserve">ERALDO SOARES SOUZA                     </t>
  </si>
  <si>
    <t>ERASMO CARDOSO DA SILVA FILHO</t>
  </si>
  <si>
    <t>ERASMO</t>
  </si>
  <si>
    <t>ERASMO SOUZA DE LIMA</t>
  </si>
  <si>
    <t>ERASMO SOUZA</t>
  </si>
  <si>
    <t xml:space="preserve">ERIBERTO DA SILVA DINIZ                 </t>
  </si>
  <si>
    <t>ERIBERTO DE MEDEIROS MENDONCA JUNIOR</t>
  </si>
  <si>
    <t>ERIBERTO</t>
  </si>
  <si>
    <t>ERIC FERREIRA DE LIMA</t>
  </si>
  <si>
    <t>ERICK</t>
  </si>
  <si>
    <t>ERICA DE LOURDES SALES DE PONTES</t>
  </si>
  <si>
    <t>ERICKA FRANCELINO DE SOUZA</t>
  </si>
  <si>
    <t>ERICTON CARNEIRO DA SILVA</t>
  </si>
  <si>
    <t>ERICTON</t>
  </si>
  <si>
    <t>ERIKE DA SILVA GOMES</t>
  </si>
  <si>
    <t>ERILSON JOSE DOS SANTOS</t>
  </si>
  <si>
    <t>ERILSON</t>
  </si>
  <si>
    <t>ERIMAR FERREIRA DOS SANTOS</t>
  </si>
  <si>
    <t>ERINALDO COSTA DOS SANTOS</t>
  </si>
  <si>
    <t>ERINALDO</t>
  </si>
  <si>
    <t>ERINALDO DE OLIVEIRA VENANCIO</t>
  </si>
  <si>
    <t>ERINALDO JOSE DO NASCIMENTO</t>
  </si>
  <si>
    <t>ERINALDO ONOFRE DE ARAUJO</t>
  </si>
  <si>
    <t>ERINALDO SILVA DO NASCIMENTO</t>
  </si>
  <si>
    <t>ERINALDO SILVA NASCIMENTO</t>
  </si>
  <si>
    <t>ERINALDO SOUSA DE CARVALHO</t>
  </si>
  <si>
    <t>ERIONALDO SILVA NASCIMENTO</t>
  </si>
  <si>
    <t xml:space="preserve">ERISON MAIA SANTOS                      </t>
  </si>
  <si>
    <t>ERIVALDO ARAUJO CUNHA</t>
  </si>
  <si>
    <t>ERIVALDO BARBOSA RODRIGUES</t>
  </si>
  <si>
    <t>ERIVALDO</t>
  </si>
  <si>
    <t>ERIVALDO CELESTINO ROMUALDO</t>
  </si>
  <si>
    <t>ERIVALDO CONSTANTINO DE FIGUEIREDO</t>
  </si>
  <si>
    <t>ERIVALDO DA SILVA BRASILINO</t>
  </si>
  <si>
    <t>ERIVALDO DANTE DELMIRO DA SILVA</t>
  </si>
  <si>
    <t>ERIVALDO HERMINIO DOS SANTOS</t>
  </si>
  <si>
    <t>ERIVALDO INACIO DE ARAUJO</t>
  </si>
  <si>
    <t>ERIVALDO MENEZES DO NASCIMENTO</t>
  </si>
  <si>
    <t xml:space="preserve">ERIVALDO RICARDO DA SILVA               </t>
  </si>
  <si>
    <t>ERIVALDO SOUSA DA SILVA</t>
  </si>
  <si>
    <t>ERIVAM MARCOLINO FELIX DA SILVA</t>
  </si>
  <si>
    <t>ERIVAN GUEDES DE MOURA</t>
  </si>
  <si>
    <t>ERIVAN MENDES BEZERRA</t>
  </si>
  <si>
    <t>ERIVELTON ANDERSON MACEDO GUIMARAES</t>
  </si>
  <si>
    <t>ERIVELTON</t>
  </si>
  <si>
    <t>ERIVELTON MIRANDA ARAUJO</t>
  </si>
  <si>
    <t>ERMESON RODRIGO ANDRADE CARVALHO</t>
  </si>
  <si>
    <t>ERMESON</t>
  </si>
  <si>
    <t>ERNANDE DA SILVA GONCALVES</t>
  </si>
  <si>
    <t>ERNANDE</t>
  </si>
  <si>
    <t>ERNANDES DE LIMA SILVA</t>
  </si>
  <si>
    <t>ERNANDES</t>
  </si>
  <si>
    <t>ERNANDES JOSE DA SILVA</t>
  </si>
  <si>
    <t>ERNANE JERONIMO LEITE JUNIOR</t>
  </si>
  <si>
    <t>ERNANE SERGIO DE MELO</t>
  </si>
  <si>
    <t xml:space="preserve">ERNESTINA LUCIANO DE SALES              </t>
  </si>
  <si>
    <t>ERNESTO FABEL NETO</t>
  </si>
  <si>
    <t>ERONALDO AZEVEDO ALVES</t>
  </si>
  <si>
    <t>ERONALDO</t>
  </si>
  <si>
    <t>ERONALDO JOSE ARAUJO CUNHA</t>
  </si>
  <si>
    <t>ERONILDO FIRMINO SOARES</t>
  </si>
  <si>
    <t>ESPOLIO DE GUY TARGINO SOARES</t>
  </si>
  <si>
    <t>ESPOLIO LUISMAR MELO</t>
  </si>
  <si>
    <t>LUISMAR MELO</t>
  </si>
  <si>
    <t>ESPOLIO PAULO FERNANDO CAVALCANTE DE MORAIS</t>
  </si>
  <si>
    <t>PAULO FERNANDO CAVALCANTE DE MORAIS</t>
  </si>
  <si>
    <t>ESTANISLAU SANTOS DE AZEVEDO</t>
  </si>
  <si>
    <t>ESTANISLAU SILVA DE SOUZA</t>
  </si>
  <si>
    <t xml:space="preserve">ETIENE AVELINO DA SILVA (LUIZ CONDE)    </t>
  </si>
  <si>
    <t>EUCLIDES PEREIRA ALVES NETO</t>
  </si>
  <si>
    <t>EUDES DE SOUZA BEZERRA</t>
  </si>
  <si>
    <t>EUDES</t>
  </si>
  <si>
    <t>EUDES MATIAS DOS SANTOS JUNIOR</t>
  </si>
  <si>
    <t>EUDES SILVA DOS SANTOS</t>
  </si>
  <si>
    <t xml:space="preserve">EUDEZIO GUEDES VICTOR                   </t>
  </si>
  <si>
    <t>EUFRAZIO DANTAS DE FRANÇA</t>
  </si>
  <si>
    <t>EUGENIO ALVES DE SENA</t>
  </si>
  <si>
    <t>EUGENIO</t>
  </si>
  <si>
    <t>EUGENIO CORTE REAL COUTINHO</t>
  </si>
  <si>
    <t xml:space="preserve">EUZENILDO JOSE DE SOUZA                 </t>
  </si>
  <si>
    <t>EVALDO DOS SANTOS SILVA</t>
  </si>
  <si>
    <t>EVALDO DOS SANTOS</t>
  </si>
  <si>
    <t>EVANDRO DANTAS DE SOUZA</t>
  </si>
  <si>
    <t>EVANDRO DE FRANCA CONSTANCIO</t>
  </si>
  <si>
    <t>EVANDRO</t>
  </si>
  <si>
    <t>EVANDRO DE OLIVEIRA</t>
  </si>
  <si>
    <t>EVANDRO OLIVEIRA</t>
  </si>
  <si>
    <t>EVANDRO SANTOS DA SILVA</t>
  </si>
  <si>
    <t>EVANDRO SILVA DE FREITAS</t>
  </si>
  <si>
    <t>EVANDRO SOUZA DO NASCIMENTO</t>
  </si>
  <si>
    <t xml:space="preserve">EVANDRO </t>
  </si>
  <si>
    <t>EVANIO DE SOUZA CAMARA</t>
  </si>
  <si>
    <t>EVANIO</t>
  </si>
  <si>
    <t>EVENILSON CUNHA DANTAS</t>
  </si>
  <si>
    <t>EVERALDO BARBOSA DE OLIVEIRA</t>
  </si>
  <si>
    <t>EVERALDO DA LENHA</t>
  </si>
  <si>
    <t xml:space="preserve">EVERALDO GOMES DA SILVA                 </t>
  </si>
  <si>
    <t>EVERALDO</t>
  </si>
  <si>
    <t>EVERALDO RODRIGUES DA COSTA</t>
  </si>
  <si>
    <t>EVERALDO VELOSO DAMIÃO</t>
  </si>
  <si>
    <t>EVERTON MENDONCA DA SILVA</t>
  </si>
  <si>
    <t>EVERTON PAULO DA SILVA PEREIRA</t>
  </si>
  <si>
    <t>EVERTON ROCHA DO NASCIMENTO</t>
  </si>
  <si>
    <t>EXPEDITO FIRMINO DA COSTA FILHO</t>
  </si>
  <si>
    <t>EXPEDITO HENRIQUE ROCHA DIAS</t>
  </si>
  <si>
    <t xml:space="preserve">EXPEDITO </t>
  </si>
  <si>
    <t>EXPEDITO RAIMUNDO DE LIRA</t>
  </si>
  <si>
    <t>EYMARD DE ARAUJO PEDROSA</t>
  </si>
  <si>
    <t>EZEQUIAS JOSE DE SOUZA</t>
  </si>
  <si>
    <t>EZEQUIEL DE SOUZA LIMA</t>
  </si>
  <si>
    <t xml:space="preserve">EZEQUIEL </t>
  </si>
  <si>
    <t>EZEQUIEL GOMES DE OLIVEIRA</t>
  </si>
  <si>
    <t>FABIAN DA SILVA BERNARDO</t>
  </si>
  <si>
    <t>FABIAN</t>
  </si>
  <si>
    <t>FABIANA DA SILVA PONCIANO</t>
  </si>
  <si>
    <t>FABIANA DE OLIVEIRA SANTOS DE SOUZA</t>
  </si>
  <si>
    <t>FABIANO FERREIRA TAVARES</t>
  </si>
  <si>
    <t>FABIANO GOMES DA SILVA</t>
  </si>
  <si>
    <t>FABIANO</t>
  </si>
  <si>
    <t>FABIANO LIMA DE ASSIS</t>
  </si>
  <si>
    <t>FABIANO PEDRO DA SILVA</t>
  </si>
  <si>
    <t>FABIANO SILVA DE LIMA</t>
  </si>
  <si>
    <t>FABIANO LIMA</t>
  </si>
  <si>
    <t>FABIANO SOUZA DA SILVA</t>
  </si>
  <si>
    <t>FABILENE LAURINDO FRANCISCO</t>
  </si>
  <si>
    <t>FABILENE</t>
  </si>
  <si>
    <t>FABIO BEZERRA DE CARVALHO</t>
  </si>
  <si>
    <t>FABIO CARNEIRO CUNHA LIMA</t>
  </si>
  <si>
    <t>FABIO CARVALHO DE AZEVEDO</t>
  </si>
  <si>
    <t>FABIO</t>
  </si>
  <si>
    <t>FABIO CIPRIANO DE MORAES</t>
  </si>
  <si>
    <t>FABIO CIPRIANO DE MORAIS</t>
  </si>
  <si>
    <t>FABIO DA SILVA DUARTE LIMA</t>
  </si>
  <si>
    <t>FABIO DUARTE</t>
  </si>
  <si>
    <t>FABIO DE MOURA SILVA</t>
  </si>
  <si>
    <t>FABIO FERNANDES DE MACEDO</t>
  </si>
  <si>
    <t>FABIO FERNANDES OLIVEIRA</t>
  </si>
  <si>
    <t>FABIO FERNANDO ALVES DA SILVA</t>
  </si>
  <si>
    <t>FABIO FERNANDO RODRIGUES DA SILVA</t>
  </si>
  <si>
    <t>FABIO GONÇALVES BRASILEIRO VIANA</t>
  </si>
  <si>
    <t>FABIO JUNIOR SILVA DE ANDRADE</t>
  </si>
  <si>
    <t xml:space="preserve">FABIO LIMA DO NASCIMENTO                </t>
  </si>
  <si>
    <t>FABIO LUIZ BOLZAN - ME</t>
  </si>
  <si>
    <t>E2 SOLUÇÕES PNEUMÁTICAS</t>
  </si>
  <si>
    <t>Pitangueiras</t>
  </si>
  <si>
    <t>FABIO LUIZ DA SILVA</t>
  </si>
  <si>
    <t xml:space="preserve">FABIO </t>
  </si>
  <si>
    <t>FABIO LUIZ LIMA</t>
  </si>
  <si>
    <t>FABIO MACIEL DE OLIVEIRA</t>
  </si>
  <si>
    <t xml:space="preserve">FABIO RIBEIRO DA SILVA </t>
  </si>
  <si>
    <t>FABIO RODRIGO DE PAIVA HENRIQUES</t>
  </si>
  <si>
    <t>FABIO ROMERO DOS SANTOS FRANCA</t>
  </si>
  <si>
    <t>FABIO TOMAZ DE LUCENA</t>
  </si>
  <si>
    <t xml:space="preserve">FABRICIA DE SOUZA SILVA                 </t>
  </si>
  <si>
    <t>FABRICIO GOMES DA SILVA</t>
  </si>
  <si>
    <t>FABRICIO</t>
  </si>
  <si>
    <t>FABRICIO SANTOS DE SALES</t>
  </si>
  <si>
    <t>FAMANDA DE FATIMA LAURINDO FRANCISCO</t>
  </si>
  <si>
    <t xml:space="preserve">FAMANDA </t>
  </si>
  <si>
    <t>FELIPE BARBOSA BOTELHO ROLIM</t>
  </si>
  <si>
    <t>FELIPE EMANUEL ARAUJO LOPES</t>
  </si>
  <si>
    <t>FELIPE EULETERIO BATISTA</t>
  </si>
  <si>
    <t>FELIPE MARINHO DA SILVA</t>
  </si>
  <si>
    <t>FELIPE</t>
  </si>
  <si>
    <t>FELIPE SILVA DO NASCIMENTO</t>
  </si>
  <si>
    <t xml:space="preserve">FELIPE </t>
  </si>
  <si>
    <t>FELIPE SIMIAO DA SILVA</t>
  </si>
  <si>
    <t>FELIPE SIMIAO</t>
  </si>
  <si>
    <t>FELIX ANTÔNIO PEQUENO DOS SANTOS</t>
  </si>
  <si>
    <t xml:space="preserve">FERANDO DIONIZIO DA SILVA               </t>
  </si>
  <si>
    <t xml:space="preserve">FERNANDA DA SILVA SANTOS                </t>
  </si>
  <si>
    <t>FERNANDA DE ALBUQUERQUE SILVA</t>
  </si>
  <si>
    <t>FERNANDA</t>
  </si>
  <si>
    <t>FERNANDA KARLA SANTOS DE ALMEIDA E SOUSA</t>
  </si>
  <si>
    <t xml:space="preserve">FERNANDA KARLA </t>
  </si>
  <si>
    <t>FERNANDA KELI SANTOS DE OLIVEIRA</t>
  </si>
  <si>
    <t>FERNANDA LIMA DA SILVA</t>
  </si>
  <si>
    <t xml:space="preserve">FERNANDO ANTONIO FEIJO DUBEUX           </t>
  </si>
  <si>
    <t>FERNANDO AUGUSTO MEIRELLES FILHO</t>
  </si>
  <si>
    <t>FERNANDO BARBOSA COUTINHO</t>
  </si>
  <si>
    <t xml:space="preserve">FERNANDO BATISTA DA SILVA               </t>
  </si>
  <si>
    <t>FERNANDO CARLOS DA SILVA</t>
  </si>
  <si>
    <t xml:space="preserve">FERNANDO </t>
  </si>
  <si>
    <t>FERNANDO DA SILVA MARCOS</t>
  </si>
  <si>
    <t>FERNANDO</t>
  </si>
  <si>
    <t>FERNANDO DOS SANTOS LEANDRO</t>
  </si>
  <si>
    <t>FERNANDO EDUARDO RABELO DIAS</t>
  </si>
  <si>
    <t>FERNANDO EDUARDO RABELO DIAS FILHO</t>
  </si>
  <si>
    <t>FERNANDO FEITOSA DUARTE</t>
  </si>
  <si>
    <t xml:space="preserve">FERNANDO GONCALVES DE SOUZA             </t>
  </si>
  <si>
    <t>FERNANDO GONDIM RIBEIRO JUNIOR</t>
  </si>
  <si>
    <t>FERNANDO INACIO DA CRUZ</t>
  </si>
  <si>
    <t>FERNANDO JOSE DA SILVA</t>
  </si>
  <si>
    <t xml:space="preserve">FERNANDO NASCIMENTO DA SILVA            </t>
  </si>
  <si>
    <t>FERNANDO ROBERTO DA SILVA</t>
  </si>
  <si>
    <t>FERNANDO RODRIGUES DA SILVA</t>
  </si>
  <si>
    <t xml:space="preserve">FERNANDO SERPA DE MENEZES               </t>
  </si>
  <si>
    <t>FINELON SILVA DE FRANCA</t>
  </si>
  <si>
    <t>FINELON</t>
  </si>
  <si>
    <t>FIRMINO FRANCISCO FELIZARDO</t>
  </si>
  <si>
    <t>FIRMINO</t>
  </si>
  <si>
    <t>FLÁVIA ARAUJO RIBEIRO COUTINHO</t>
  </si>
  <si>
    <t>FLAVIA DA CUNHA GOMES</t>
  </si>
  <si>
    <t>FLAVIANA LAURINDO FRANCISCO DA SILVA</t>
  </si>
  <si>
    <t>FLAVIANA LAURINDO</t>
  </si>
  <si>
    <t>FLAVIANO FALCONE R. COUTINHO</t>
  </si>
  <si>
    <t>FLAVIANO JOAO DA SILVA</t>
  </si>
  <si>
    <t xml:space="preserve">FLAVIANO </t>
  </si>
  <si>
    <t>FLAVIANO LUIS DA SILVA</t>
  </si>
  <si>
    <t>FLAVIANO</t>
  </si>
  <si>
    <t>FLAVIO ANDRADE DA SILVA</t>
  </si>
  <si>
    <t>FLAVIO</t>
  </si>
  <si>
    <t>FLAVIO ANIZIO DA SILVA PONTES</t>
  </si>
  <si>
    <t>FLAVIO BRANDAO BITTENCOUT</t>
  </si>
  <si>
    <t>FLAVIO CESAR SANTOS BORBA</t>
  </si>
  <si>
    <t>FLAVIO CESAR ANTOS BORBA</t>
  </si>
  <si>
    <t>FLAVIO DA SILVA BERNARDO</t>
  </si>
  <si>
    <t>FLÁVIO DOS SANTOS LIMA</t>
  </si>
  <si>
    <t>FLAVIO GOUVEWIA DE ARAUJO BORBA</t>
  </si>
  <si>
    <t>FLAVIO JERONIMO</t>
  </si>
  <si>
    <t xml:space="preserve">FLAVIO PINTURA DE VEICULOS </t>
  </si>
  <si>
    <t>FLAVIO JOSE DA SILVA</t>
  </si>
  <si>
    <t>FLAVIO JOSÉ</t>
  </si>
  <si>
    <t>FLAVIO MAURICIO GERMOGLIO FILHO</t>
  </si>
  <si>
    <t>FLAVIO SEMIAO DOS SANTOS COSTA</t>
  </si>
  <si>
    <t>FLAVIO SEMIAO</t>
  </si>
  <si>
    <t>FLORIANO MIRANDA DE OLIVEIRA</t>
  </si>
  <si>
    <t>FLORIANO</t>
  </si>
  <si>
    <t>FRANCEILDO FRANCISCO DOS SANTOS</t>
  </si>
  <si>
    <t xml:space="preserve">FRANCIEL0 DE SOUZA LIMA                 </t>
  </si>
  <si>
    <t>FRANCIMACIO SOARES LIMA</t>
  </si>
  <si>
    <t>FRANCIMAR MOTA DA SILVA</t>
  </si>
  <si>
    <t>FRANCIMAR</t>
  </si>
  <si>
    <t>FRANCINALDO SILVA DE FARIAS</t>
  </si>
  <si>
    <t>FRANCINALDO</t>
  </si>
  <si>
    <t>FRANCINE SILVA BATISTA</t>
  </si>
  <si>
    <t>FRANCINEIDE BEZERRIL</t>
  </si>
  <si>
    <t>FRANCINETE NINAUT</t>
  </si>
  <si>
    <t>FRANCINETO SANTOS VIEIRA</t>
  </si>
  <si>
    <t>FRANCINETO</t>
  </si>
  <si>
    <t>FRANCISANGELO SANTANA DE OLIVEIRA</t>
  </si>
  <si>
    <t>Capela</t>
  </si>
  <si>
    <t xml:space="preserve">FRANCISCO ADRIANO DE ALMEIDA LIMA       </t>
  </si>
  <si>
    <t>Morada Nova</t>
  </si>
  <si>
    <t xml:space="preserve">FRANCISCO ALEX LIMA MENDES              </t>
  </si>
  <si>
    <t>FRANCISCO ANDRE DA SILVA</t>
  </si>
  <si>
    <t>FRANCISCO ARTUR DOS SANTOS</t>
  </si>
  <si>
    <t>FRANCISCO</t>
  </si>
  <si>
    <t>FRANCISCO AVELINO DOS SANTOS</t>
  </si>
  <si>
    <t>FRANCISCO BETANIO FERREIRA DE SOUZA</t>
  </si>
  <si>
    <t>FRANCISCO BORGES DA SILVA</t>
  </si>
  <si>
    <t xml:space="preserve">FRANCISCO CANIDE BEZERRA                </t>
  </si>
  <si>
    <t>Pedro Avelino</t>
  </si>
  <si>
    <t>FRANCISCO CANIDE DOS SANTOS FERREIRA</t>
  </si>
  <si>
    <t>FRANCISCO CANIDE</t>
  </si>
  <si>
    <t>FRANCISCO CARLOS DA PENHA</t>
  </si>
  <si>
    <t xml:space="preserve">FRANCISCO CLAUDIO ROCHA DE FARIAS       </t>
  </si>
  <si>
    <t>FRANCISCO CLEANTO DE CASTRO</t>
  </si>
  <si>
    <t>FRANCISCO CUNHA DANTAS</t>
  </si>
  <si>
    <t xml:space="preserve">FRANCISCO </t>
  </si>
  <si>
    <t>FRANCISCO DA COSTA HERMINIO</t>
  </si>
  <si>
    <t xml:space="preserve">FRANCISCO DAS CHAGAS CARNEIRO           </t>
  </si>
  <si>
    <t>FRANCISCO DAS CHAGAS JOSE ALMEIDA</t>
  </si>
  <si>
    <t>FRANCISCO DAS CHAGAS RODRIGUES NUNES</t>
  </si>
  <si>
    <t>FRANCISCO DAS CHAGAS SILVA</t>
  </si>
  <si>
    <t xml:space="preserve">FRANCISCO DAS CHAGAS VIEIRA             </t>
  </si>
  <si>
    <t>FRANCISCO DE ASSIS ADELINO DOS SANTOS</t>
  </si>
  <si>
    <t>FRANCISCO DE ASSIS ALVES</t>
  </si>
  <si>
    <t xml:space="preserve">FRANCISCO DE ASSIS BANDEIRA             </t>
  </si>
  <si>
    <t>FRANCISCO DE ASSIS BARBOSA</t>
  </si>
  <si>
    <t>FRANCISCO DE ASSIS BARBOSA DA SILVA</t>
  </si>
  <si>
    <t>FRANCISCO DE ASSIS BARBOSA FILHO</t>
  </si>
  <si>
    <t>FRANCISCO DE ASSIS BEZERRA</t>
  </si>
  <si>
    <t xml:space="preserve">FRANCISCO DE ASSIS DA CRUZ              </t>
  </si>
  <si>
    <t>FRANCISCO DE ASSIS DA CRUZ</t>
  </si>
  <si>
    <t>FRANCISCO DE ASSIS FERREIRA LIMA</t>
  </si>
  <si>
    <t xml:space="preserve">FRANCISCO DE ASSIS GONCALVES            </t>
  </si>
  <si>
    <t>FRANCISCO DE ASSIS LOURENCO DA SILVA</t>
  </si>
  <si>
    <t>FRANCISCO DE ASSIS MEDEIROS</t>
  </si>
  <si>
    <t>FRANCISCO DE ASSIS SILVA DE MELO</t>
  </si>
  <si>
    <t>FRANCISCO DE ASSIS TAVARES DA COSTA</t>
  </si>
  <si>
    <t xml:space="preserve">FRANCISCO DINIZ GOMES                   </t>
  </si>
  <si>
    <t>FRANCISCO DIONISIO DA SILVA</t>
  </si>
  <si>
    <t>FRANCISCO DIONIZIO DA SILVA</t>
  </si>
  <si>
    <t>FRANCISCO DOMINGUES DA SILVA FILHO</t>
  </si>
  <si>
    <t>FRANCISCO DOS SANTOS DE ALMEIDA</t>
  </si>
  <si>
    <t>FRANCISCO DUTRA SERRANO FILHO</t>
  </si>
  <si>
    <t>FRANCISCO EDUARDO DE LIMA ANDRADE</t>
  </si>
  <si>
    <t xml:space="preserve">FRANCISCO EILTON LACERDA                </t>
  </si>
  <si>
    <t xml:space="preserve">FRANCISCO EVARISTO DE SOUZA             </t>
  </si>
  <si>
    <t>FRANCISCO FATIMA F. MADRUGA</t>
  </si>
  <si>
    <t>FRANCISCO FERNANDES DE CARVALHO</t>
  </si>
  <si>
    <t>FRANCISCO FERREIRA DA SILVA FILHO</t>
  </si>
  <si>
    <t>FRANCISCO GONÇALVES RODRIGUES</t>
  </si>
  <si>
    <t>FRANCISCO JADSON DE LIMA</t>
  </si>
  <si>
    <t xml:space="preserve">FRANCISCO JAIME PEREIRA                 </t>
  </si>
  <si>
    <t>FRANCISCO JOANA DA SILVA</t>
  </si>
  <si>
    <t>FRANCISCO JOSE DA SILVA DOS SANTOS</t>
  </si>
  <si>
    <t>FRANCISCO JOSE ELIAS DA SILVA</t>
  </si>
  <si>
    <t>FRANCISCO L. P. FREIRE JUNIOR</t>
  </si>
  <si>
    <t>FRANCISCO LEONEL PEREIRA FREIRE</t>
  </si>
  <si>
    <t>FRANCISCO LISBOA BATISTA</t>
  </si>
  <si>
    <t xml:space="preserve">FRANCISCO LUIZ DA SILVA                 </t>
  </si>
  <si>
    <t>FRANCISCO MARCILIO DE PONTES CONFESSOR</t>
  </si>
  <si>
    <t>FRANCISCO MIRANDA DA ROCHA</t>
  </si>
  <si>
    <t>FRANCISCO MOURA VIDAL</t>
  </si>
  <si>
    <t xml:space="preserve">FRANCISCO SAGRES MACEDO VIEIRA          </t>
  </si>
  <si>
    <t xml:space="preserve">FRANCISCO SALDANHA DA SILVA             </t>
  </si>
  <si>
    <t>FRANCISCO SERAFIM DA SILVA</t>
  </si>
  <si>
    <t>FRANCISCO SOARES DE ALMEIDA</t>
  </si>
  <si>
    <t>FRANCISCO SOARES DOS SANTOS</t>
  </si>
  <si>
    <t>FRANCISCO TAVARES DA SILVA</t>
  </si>
  <si>
    <t>Lagoa de Velhos</t>
  </si>
  <si>
    <t>FRANCISCO VICENTE DA SILVA NETO</t>
  </si>
  <si>
    <t>FRANCISCO VIDAL MARQUES</t>
  </si>
  <si>
    <t>FRANCISCO WASHIGTON OLIVEIRA</t>
  </si>
  <si>
    <t>FRANCISCO XAVIER DE ANDRADE</t>
  </si>
  <si>
    <t>FRANCIVALDO SOARES RIBEIRO</t>
  </si>
  <si>
    <t>FRANCIVALDO</t>
  </si>
  <si>
    <t>FRANCK OLIVEIRA DE ARAGAO</t>
  </si>
  <si>
    <t>FRANCE OLIVEIRA DE ARAUJO</t>
  </si>
  <si>
    <t>FRANCOIS BRAGA DE AZEVEDO</t>
  </si>
  <si>
    <t>FRANCOIS DA COSTA PINA</t>
  </si>
  <si>
    <t>FRATERNO LUIZ  MOTTA DE OLIVEIRA</t>
  </si>
  <si>
    <t>FRETISTA</t>
  </si>
  <si>
    <t xml:space="preserve">FRNANDO FELIPE DE OLIVEIRA              </t>
  </si>
  <si>
    <t>GABRIEL CARNEIRO FERNANDES FONSECA</t>
  </si>
  <si>
    <t>GABRIEL DO NASCIMENTO SOARES</t>
  </si>
  <si>
    <t>GABRIEL NASCIMENTO SOARES</t>
  </si>
  <si>
    <t>GABRIEL HENRIQUE VIEIRA SILVA</t>
  </si>
  <si>
    <t>GABRIEL</t>
  </si>
  <si>
    <t>GABRIEL MAIA SANTIAGO DE SOUZA RANGEL</t>
  </si>
  <si>
    <t xml:space="preserve">GARDENIA FERNANDES DE OLIVEIRA          </t>
  </si>
  <si>
    <t>GASTECH PETROLEO DISTRIBUIDORA DE COMBUSTIVEIS LTDA</t>
  </si>
  <si>
    <t>GEAN CARLOS DE SANTANA</t>
  </si>
  <si>
    <t>GEAN SILVA DO NASCIMENTO</t>
  </si>
  <si>
    <t>GEAN</t>
  </si>
  <si>
    <t xml:space="preserve">GEANGELA HENRIQUE PEREIRA               </t>
  </si>
  <si>
    <t>GEFFESON SILVA DE ALMEIDA</t>
  </si>
  <si>
    <t>GEFFESON</t>
  </si>
  <si>
    <t>GEILSON ABILIO DA SILVA</t>
  </si>
  <si>
    <t>GEILSON</t>
  </si>
  <si>
    <t>GEILSON ALVES FERREIRA</t>
  </si>
  <si>
    <t>GEISA BATISTA FREITAS</t>
  </si>
  <si>
    <t xml:space="preserve">GEIZEANE ALTINA MAIA                    </t>
  </si>
  <si>
    <t>GELSON AUGUSTO DE ANDRADE</t>
  </si>
  <si>
    <t>GELSON AUGUSTO</t>
  </si>
  <si>
    <t>GELSON GOMES DE SOUZA</t>
  </si>
  <si>
    <t>GELSON</t>
  </si>
  <si>
    <t>GELSON SERGIO DA SILVA</t>
  </si>
  <si>
    <t>GEMINIANO LUIZ MAROJA LIMEIRA</t>
  </si>
  <si>
    <t>GENARO GOMES DA MOTA</t>
  </si>
  <si>
    <t>GENETON MARINHO DE SOUZA</t>
  </si>
  <si>
    <t>GENETTON ARAUJO FRANCA</t>
  </si>
  <si>
    <t xml:space="preserve">GENETTON </t>
  </si>
  <si>
    <t xml:space="preserve">GENILDO DA SILVA </t>
  </si>
  <si>
    <t>GENILDO FELIX DA SILVA</t>
  </si>
  <si>
    <t>GENILDO JOSE RODRIGUES DOS SANTOS</t>
  </si>
  <si>
    <t>GENILDO</t>
  </si>
  <si>
    <t>GENILDO TOMAZ DE SOUSA</t>
  </si>
  <si>
    <t>GENILSON QUEIROS FERREIRA</t>
  </si>
  <si>
    <t>GENILSON</t>
  </si>
  <si>
    <t>GENILSON SILVA DE CARVALHO</t>
  </si>
  <si>
    <t>GENIVAL FERNANDES DE MELO</t>
  </si>
  <si>
    <t>GENIVAL FERREIRA DE AZEVEDO FILHO</t>
  </si>
  <si>
    <t>GENIVAL</t>
  </si>
  <si>
    <t>GENIVAL GOMES DE PONTES</t>
  </si>
  <si>
    <t>GENIVAL LIMA DE OLIVEIRA</t>
  </si>
  <si>
    <t xml:space="preserve">GENIVAL MONTEIRO DE OLIVEIRA            </t>
  </si>
  <si>
    <t xml:space="preserve">GENIVALDO FELIX DA SILVA                </t>
  </si>
  <si>
    <t>Toritama</t>
  </si>
  <si>
    <t>GENTIL FERREIRA DE SOUZA FILHO</t>
  </si>
  <si>
    <t>GEORGE CARNEIRO DA SILVA</t>
  </si>
  <si>
    <t>GEORGE</t>
  </si>
  <si>
    <t>GEORGE CUNHA NETO</t>
  </si>
  <si>
    <t>GEORGE DE HOLANDA MELO</t>
  </si>
  <si>
    <t>GEORGE JOSE PORCIUNCULA PEREIRA COELHO</t>
  </si>
  <si>
    <t>GEORGE VIANA DO NASCIMENTO</t>
  </si>
  <si>
    <t>GEOSTON JOSE FERREIRA DO NASCIMENTO</t>
  </si>
  <si>
    <t>GEOVANE CRISPIM DOS SANTOS</t>
  </si>
  <si>
    <t>GEOVANE</t>
  </si>
  <si>
    <t>GEOVANE RIBEIRO DA SILVA</t>
  </si>
  <si>
    <t xml:space="preserve">GEOVANE </t>
  </si>
  <si>
    <t>GEOVANI JOSE SANTOS MATOS</t>
  </si>
  <si>
    <t>GEOVANIO FELIX DE OLIVEIRA</t>
  </si>
  <si>
    <t>GEOVANIO FELIX</t>
  </si>
  <si>
    <t>GERAILTON DA SILVA FERREIRA</t>
  </si>
  <si>
    <t>GERAILTON</t>
  </si>
  <si>
    <t>GERALDO ALVES DA SILVA</t>
  </si>
  <si>
    <t xml:space="preserve">GERALDO ALVES MONTEIRO                  </t>
  </si>
  <si>
    <t>GERALDO BATISTA DE ARAUJO</t>
  </si>
  <si>
    <t>GERALDO BENTO DOS SANTOS</t>
  </si>
  <si>
    <t xml:space="preserve">GERALDO BETO                            </t>
  </si>
  <si>
    <t>GERALDO CLEMENTE GALVAO</t>
  </si>
  <si>
    <t>GERALDO DE LIMA ALVES</t>
  </si>
  <si>
    <t>GERALDO</t>
  </si>
  <si>
    <t>GERALDO DE OLIVEIRA SOARES</t>
  </si>
  <si>
    <t>GERALDO DE OLIVEIRA</t>
  </si>
  <si>
    <t>GERALDO FELICIANO DA SILVA</t>
  </si>
  <si>
    <t xml:space="preserve">GERALDO FRANCISCO CRUZ                  </t>
  </si>
  <si>
    <t xml:space="preserve">GERALDO FRANCISCO DE SOUZA              </t>
  </si>
  <si>
    <t>GERALDO GONÇALVES DA ROCHA</t>
  </si>
  <si>
    <t>Gado Bravo</t>
  </si>
  <si>
    <t>GERALDO LUIZ DE FARIAS</t>
  </si>
  <si>
    <t xml:space="preserve">GERALDO MANOEL GONÇALVES </t>
  </si>
  <si>
    <t>GERALDO PEREIRA DA SILVA</t>
  </si>
  <si>
    <t>GERALDO PEREIRA</t>
  </si>
  <si>
    <t xml:space="preserve">GERALDO ROBERTO DA SILVA FILHO          </t>
  </si>
  <si>
    <t>GERCIANDRO CAMELO DA COSTA</t>
  </si>
  <si>
    <t>GERLANDO MOREIRA DE AZEVEDO</t>
  </si>
  <si>
    <t xml:space="preserve">GERLANE GOMES ARAUJO </t>
  </si>
  <si>
    <t>GERLANE GOMES ARAUJO DE LIMA</t>
  </si>
  <si>
    <t xml:space="preserve">GERMANO VIEIRA DE LIMA SILVA </t>
  </si>
  <si>
    <t xml:space="preserve">GERRA PEREIRA DE LIMA </t>
  </si>
  <si>
    <t>GERRA</t>
  </si>
  <si>
    <t xml:space="preserve">GERSON DA COSTA PADILHA                 </t>
  </si>
  <si>
    <t>GERSON DO NASCIMENTO</t>
  </si>
  <si>
    <t>GERSON SANTOS DA SILVA</t>
  </si>
  <si>
    <t>GERSON</t>
  </si>
  <si>
    <t xml:space="preserve">GERSON SEVERINO DA SILVA </t>
  </si>
  <si>
    <t>GERUSA MARIA RAMOS DO CARMO</t>
  </si>
  <si>
    <t>GERVASIO OLIVEIRA LIMA</t>
  </si>
  <si>
    <t>Valente</t>
  </si>
  <si>
    <t>GESIEL CARLOS DO NASCIMENTO SILVA</t>
  </si>
  <si>
    <t xml:space="preserve">GESIEL </t>
  </si>
  <si>
    <t xml:space="preserve">GESSYKA COUTINHO CUNHA                  </t>
  </si>
  <si>
    <t>GEYSIANE SYBELLY RIBEIRO CARDOSO</t>
  </si>
  <si>
    <t>GEYSIANE</t>
  </si>
  <si>
    <t>GICELMA SOARES INACIO</t>
  </si>
  <si>
    <t>GICELMA</t>
  </si>
  <si>
    <t xml:space="preserve">GILBERTO DA SILVA </t>
  </si>
  <si>
    <t>GILBERTO DE LUNA GOUVEIA</t>
  </si>
  <si>
    <t xml:space="preserve">GILBERTO DE PAIVA FONSECA               </t>
  </si>
  <si>
    <t>GILBERTO DO NASCIMENTO TEODOZIO</t>
  </si>
  <si>
    <t>GILBERTO ESTEVAM DA SILVA</t>
  </si>
  <si>
    <t>GILBERTO</t>
  </si>
  <si>
    <t>GILBERTO FARIAS DA COSTA</t>
  </si>
  <si>
    <t>GILBERTO FARIAS</t>
  </si>
  <si>
    <t>GILBERTO FERREIRA SOARES</t>
  </si>
  <si>
    <t>GILBERTO FRANCISCO DA SILVA</t>
  </si>
  <si>
    <t>GILBERTO NOGUEIRA DA SILVA</t>
  </si>
  <si>
    <t>GILBERTO OLIVEIRA AZEVEDO</t>
  </si>
  <si>
    <t xml:space="preserve">GILBERTO RAMOS PEREIRA                  </t>
  </si>
  <si>
    <t>GILBERTO SANTANA DOS SANTOS JUNIOR</t>
  </si>
  <si>
    <t>GILBERTO SANTOS DE MENEZES</t>
  </si>
  <si>
    <t>GILBERTO SANTOS</t>
  </si>
  <si>
    <t>GILBERTO SANTOS DE OLIVEIRA</t>
  </si>
  <si>
    <t>GILDASIO FERREIRA DA SILVA</t>
  </si>
  <si>
    <t>GILDAZIO DA SILVA BEZERRA</t>
  </si>
  <si>
    <t>GILDASIO</t>
  </si>
  <si>
    <t xml:space="preserve">GILENE COUTINHO DE ARAUJO               </t>
  </si>
  <si>
    <t>GILIARDE MARQUES MORAIS</t>
  </si>
  <si>
    <t>GILIARDE SANTOS DA SILVA</t>
  </si>
  <si>
    <t>GILIARDE</t>
  </si>
  <si>
    <t>GILLIARD FERNANDES DE ARAUJO</t>
  </si>
  <si>
    <t>GILMAR BECKE</t>
  </si>
  <si>
    <t>GILMAR CAVALCANTI DE AZEVEDO</t>
  </si>
  <si>
    <t>GILMAR DA SILVA</t>
  </si>
  <si>
    <t xml:space="preserve">GILMAR </t>
  </si>
  <si>
    <t>GILMAR FRANCISCO BARBOSA DA SILVA</t>
  </si>
  <si>
    <t>GILMAR</t>
  </si>
  <si>
    <t>GILSON ALBUQUERQUE ARAUJO</t>
  </si>
  <si>
    <t>GILSON ALMEIDA DO NASCIMENTO</t>
  </si>
  <si>
    <t>GILSON DE ANDRADE PESSOA</t>
  </si>
  <si>
    <t>GILSON DO NASCIMENTO FARIAS</t>
  </si>
  <si>
    <t>GILSON</t>
  </si>
  <si>
    <t>GILSON FELIPE DOS SANTOS</t>
  </si>
  <si>
    <t>GILSON FRANCO DOMINGUES</t>
  </si>
  <si>
    <t>GILSON JORGE GOMES DE ARAUJO</t>
  </si>
  <si>
    <t>GILSON RICARDO MORAIS DA SILVA</t>
  </si>
  <si>
    <t>GILVAN BARBOSA DE FARIAS</t>
  </si>
  <si>
    <t>GILVAN BRITO FERREIRA</t>
  </si>
  <si>
    <t>GILVAN</t>
  </si>
  <si>
    <t xml:space="preserve">GILVAN CARNEIRO DE OLIVEIRA             </t>
  </si>
  <si>
    <t xml:space="preserve">GILVAN DUARTE DE VASCONCELOS            </t>
  </si>
  <si>
    <t xml:space="preserve">GILVAN FERNANDES DA SILVA               </t>
  </si>
  <si>
    <t>GILVAN MANOEL FERREIRA</t>
  </si>
  <si>
    <t>GILVAN MOREIRA DE SOUZA</t>
  </si>
  <si>
    <t>GILVAN PEREIRA DE ANDRADE</t>
  </si>
  <si>
    <t>GILVAN SEVERINO DA SILVA</t>
  </si>
  <si>
    <t xml:space="preserve">GILVAN </t>
  </si>
  <si>
    <t xml:space="preserve">GILVAN VITORINO DE FREITAS              </t>
  </si>
  <si>
    <t>GILVANDO DA SILVA</t>
  </si>
  <si>
    <t xml:space="preserve">GILVANDO </t>
  </si>
  <si>
    <t>GILVANDO ENÉAS JERÔNIMO</t>
  </si>
  <si>
    <t>GILVANDO SANTOS DA SILVA</t>
  </si>
  <si>
    <t>GILVANDO</t>
  </si>
  <si>
    <t>GILVANDRO DE ASSIS ABRANTES LEITE</t>
  </si>
  <si>
    <t>GILVANDRO MACIEL DE LIMA</t>
  </si>
  <si>
    <t>GILVANDRO MACIEL</t>
  </si>
  <si>
    <t>GILVANDRO MARINHO DE SOUZA</t>
  </si>
  <si>
    <t xml:space="preserve">GILVANDRO NOGUEIRA DA SILVA             </t>
  </si>
  <si>
    <t>GILVANE PEDRO FELIX</t>
  </si>
  <si>
    <t>GILVANE PEDRO</t>
  </si>
  <si>
    <t xml:space="preserve">GILVANIA GUEDES DOS SANTOS              </t>
  </si>
  <si>
    <t>GILVARDO PEREIRA DE FRANÇA</t>
  </si>
  <si>
    <t>GINALDO MENDES DA SILVA</t>
  </si>
  <si>
    <t>GINALDO</t>
  </si>
  <si>
    <t>GINALDO PEREIRA DA SILVA</t>
  </si>
  <si>
    <t>GINALDO PEREIRA</t>
  </si>
  <si>
    <t xml:space="preserve">GIRLENY MONTEIRO FERNANDES DE MELO </t>
  </si>
  <si>
    <t xml:space="preserve">Girleny Monteiro Fernandes de Melo </t>
  </si>
  <si>
    <t xml:space="preserve">GISELIA CARNEIRA BATISTA                </t>
  </si>
  <si>
    <t>GIVANILDO DA SILVA</t>
  </si>
  <si>
    <t xml:space="preserve">GIVANILDO </t>
  </si>
  <si>
    <t xml:space="preserve">GIVANILDO DA SILVA MELO                 </t>
  </si>
  <si>
    <t xml:space="preserve">GIVANILDO VIANA DA SILVA                </t>
  </si>
  <si>
    <t>GIVANILSON GOMES DA SILVA</t>
  </si>
  <si>
    <t>GIVANILSON</t>
  </si>
  <si>
    <t xml:space="preserve">GLAUBER WANDERLEY DE F. ALVES           </t>
  </si>
  <si>
    <t>GLAUCIA BETÂNIA MIRANDA DE OLIVEIRA TILLMANN</t>
  </si>
  <si>
    <t>GLAUCIA FERNANDA NEVES MARTINS</t>
  </si>
  <si>
    <t xml:space="preserve">GLAUCIO DE SOUZA FILHO                  </t>
  </si>
  <si>
    <t xml:space="preserve">GLAUCO MELO FRANCA                      </t>
  </si>
  <si>
    <t>GLAUCYO CIRQUEIRA BIRAGA</t>
  </si>
  <si>
    <t xml:space="preserve">GLEDISTONNE TARGINO DE SOUZA            </t>
  </si>
  <si>
    <t>GLEDSON JOSE FERNANDES DA COSTA</t>
  </si>
  <si>
    <t>GLEDSON</t>
  </si>
  <si>
    <t>GLEICE DE MIRANDA FARIAS</t>
  </si>
  <si>
    <t>GOTAGUA FILTROS LTDA</t>
  </si>
  <si>
    <t>GRACE GALVÃO RIBEIRO</t>
  </si>
  <si>
    <t xml:space="preserve">GRACIETE MARIA                          </t>
  </si>
  <si>
    <t>GRIMALDI FELIPE DE OLIVEIRA</t>
  </si>
  <si>
    <t>GROWEX COMERCIO DE EQUIPAMENTOS INDUSTRIAIS LTDA</t>
  </si>
  <si>
    <t>GUI SOARES LIMA FILHO</t>
  </si>
  <si>
    <t xml:space="preserve">GUIDO MARIA FERREIRA DE ARAUJO          </t>
  </si>
  <si>
    <t>GUILHERME CUNHA DA SILVA</t>
  </si>
  <si>
    <t>GUILHERME</t>
  </si>
  <si>
    <t>GUILHERME DO NASCIMENTO SOARES</t>
  </si>
  <si>
    <t>GUILHERME FRANCISCO DA ROCHA FILHO</t>
  </si>
  <si>
    <t>GUILHERME LUIZ OLIVEIRA TAVARES CORDEIRO FILHO</t>
  </si>
  <si>
    <t>GUILHERME CORDEIRO</t>
  </si>
  <si>
    <t>GUILHERME SOARES DE OLIVEIRA</t>
  </si>
  <si>
    <t>GUILHERME OLIVEIRA</t>
  </si>
  <si>
    <t>GUILHERME VIEIRA DA ROCHA</t>
  </si>
  <si>
    <t>GUINALDO DA COSTA LIRA</t>
  </si>
  <si>
    <t xml:space="preserve">GUIOMAR NEVES DE MACEDO                 </t>
  </si>
  <si>
    <t>GUSTAVO DE OLIVEIRA MOURA</t>
  </si>
  <si>
    <t>GUSTAVO DO NASCIMENTO LIMA</t>
  </si>
  <si>
    <t>GUSTAVO SANTOS DA SILVA</t>
  </si>
  <si>
    <t>GUSTAVO</t>
  </si>
  <si>
    <t>GUSTAVO SANTOS OLIVEIRA PONTES</t>
  </si>
  <si>
    <t>GUSTAVO SANTOS QUEIROZ</t>
  </si>
  <si>
    <t>GUTEMBERGUE JOSE DE SOUZA</t>
  </si>
  <si>
    <t>GUTTEMBERG FRANCISCO DA SILVA MORAIS ANDRADE</t>
  </si>
  <si>
    <t>GUTTEMBERG FRANCISCO DA SILVA MORAIS AND</t>
  </si>
  <si>
    <t>HALLYSON GUEDES PEREIRA CAMPELO</t>
  </si>
  <si>
    <t>HAMYLCAR CARVALHO SANTOS</t>
  </si>
  <si>
    <t>HANS MICHEL CONRAD NETO</t>
  </si>
  <si>
    <t xml:space="preserve">HARISSON ANDREY ALMEIDA COSTA           </t>
  </si>
  <si>
    <t>HAROLDO ABUANA OZORIO</t>
  </si>
  <si>
    <t>HAROLDO DE FIGUEIREDO DINIZ</t>
  </si>
  <si>
    <t>HAROLDO FRANCISCO DE ARAUJO</t>
  </si>
  <si>
    <t>HARRISON HOLANDA DE ALCANTARA</t>
  </si>
  <si>
    <t>HELENA MARIA DUARTE DE HOLANDA</t>
  </si>
  <si>
    <t>HELIO BARBOSA DE LIMA</t>
  </si>
  <si>
    <t>HELIO</t>
  </si>
  <si>
    <t xml:space="preserve">HELIO FRANCISCO SOUZA                   </t>
  </si>
  <si>
    <t>HELIO IDELFONSO BENTO</t>
  </si>
  <si>
    <t>HELIO JORGE GUEDES OLIVEIRA</t>
  </si>
  <si>
    <t xml:space="preserve">HELIO LIMA DA SILVA                     </t>
  </si>
  <si>
    <t>HELIO PEDROSA</t>
  </si>
  <si>
    <t>HELIO RAFAEL ARAUJO CHAGAS FILHO</t>
  </si>
  <si>
    <t>HÉLIO RENATO STROBEL</t>
  </si>
  <si>
    <t>HELMAN CAMPOS MARTINS</t>
  </si>
  <si>
    <t>HELOISA</t>
  </si>
  <si>
    <t>HELOISA RIBEIRO COUTINHO RABELO DIAS</t>
  </si>
  <si>
    <t>HELTON JOHN DA SILVA MARINHO</t>
  </si>
  <si>
    <t>HELTON JONAS MAIA SILVEIRA</t>
  </si>
  <si>
    <t>HENIO COSTA DE CARVALHO</t>
  </si>
  <si>
    <t>HENRIQUE DA SILVA BEZERRIL</t>
  </si>
  <si>
    <t>HENRIQUE</t>
  </si>
  <si>
    <t xml:space="preserve">HENRIQUE JOSE CUNHA                     </t>
  </si>
  <si>
    <t xml:space="preserve">HERACLITO FERNANDES DA NOBREGA          </t>
  </si>
  <si>
    <t>HERALDO AURELIANO NUNES</t>
  </si>
  <si>
    <t>HERALDO CORREIA RODRIGUES DE ATAIDE</t>
  </si>
  <si>
    <t>HERMANO AUGUSTO DE ALMEIDA</t>
  </si>
  <si>
    <t>HERMANO FRANCISCO DA SILVA JÚNIOR</t>
  </si>
  <si>
    <t>HERMES SOUZA PEREIRA</t>
  </si>
  <si>
    <t xml:space="preserve">HERMILIO PEDROSA RAMOS                  </t>
  </si>
  <si>
    <t>HERNANDES ERIQUE SANTOS DE FIGUEIREDO</t>
  </si>
  <si>
    <t>HERNANDES</t>
  </si>
  <si>
    <t>HERNANI ELIAS BOBRZYK</t>
  </si>
  <si>
    <t>HERNANI</t>
  </si>
  <si>
    <t>HERONIDES DA SILVA GAMA JUNIOR</t>
  </si>
  <si>
    <t xml:space="preserve">HERONIDES </t>
  </si>
  <si>
    <t>HESIO NUNES FERREIRA</t>
  </si>
  <si>
    <t>HIGOR GABRIEL FERREIRA CAVALCANTE ANDRADE</t>
  </si>
  <si>
    <t>HIGOR GABRIEL FERREIRA CAVALCANTE ANDRAD</t>
  </si>
  <si>
    <t xml:space="preserve">HILDEBRANDO MOTA ALEXANDRE              </t>
  </si>
  <si>
    <t>HILDON ANTONIO COSTA DE O.JUNIOR</t>
  </si>
  <si>
    <t>HILDON ANTONIO COSTA DE O.JR.</t>
  </si>
  <si>
    <t>HILDON ANTONIO COSTA DE OLIVEIRA</t>
  </si>
  <si>
    <t>HILQUIAS EUDE DA SILVA SOUSA</t>
  </si>
  <si>
    <t>HILTON RICARDO DA SILVA FIGUEIREDO</t>
  </si>
  <si>
    <t>HILTON</t>
  </si>
  <si>
    <t>HIPOLITO DA COSTA SILVA</t>
  </si>
  <si>
    <t>HOLANDA CAMINHA ATACADO LTDA</t>
  </si>
  <si>
    <t>HOLANDA CAMINHA</t>
  </si>
  <si>
    <t>HORACIO NEWTON ARAUJO MONTENEGRO</t>
  </si>
  <si>
    <t>HOSANA DUARTE DE SOUSA</t>
  </si>
  <si>
    <t>HOSANA DUARTE</t>
  </si>
  <si>
    <t>HUGO AMORIN RODRIGUES</t>
  </si>
  <si>
    <t>HUGO DELEON QUEIROZ LEONCIO</t>
  </si>
  <si>
    <t>HUGO DIEGO CAVALCANTE DO NASCIMENTO</t>
  </si>
  <si>
    <t>HUGO RESTAURANTE BOM PALADAR</t>
  </si>
  <si>
    <t>HUGO GABRIEL DA SILVA AZEVEDO</t>
  </si>
  <si>
    <t>HUGO MALTA DE RESENDE JUNIOR</t>
  </si>
  <si>
    <t>HUMBERTO FERNANDES DE SOUZA</t>
  </si>
  <si>
    <t>HUMBERTO GONCALVES DA SILVA</t>
  </si>
  <si>
    <t xml:space="preserve">HUMBERTO GUILERME DO NASCIMENTO         </t>
  </si>
  <si>
    <t>HUMBERTO LUCIO VELOSO</t>
  </si>
  <si>
    <t>HUMBERTO SOARES DE OLIVEIRA</t>
  </si>
  <si>
    <t xml:space="preserve">HUMBERTO SOARES DE OLIVEIRA NETO        </t>
  </si>
  <si>
    <t>IDEO LEITE PEREIRA</t>
  </si>
  <si>
    <t>IGOR SOARES</t>
  </si>
  <si>
    <t>ILANNA CEZAR LIMEIRA DE ARAUJO</t>
  </si>
  <si>
    <t xml:space="preserve">ILMA COELHO DA SILVA </t>
  </si>
  <si>
    <t>IMERSON ALEXANDRE PONTES DA SILVA</t>
  </si>
  <si>
    <t>IMERSON</t>
  </si>
  <si>
    <t xml:space="preserve">INALDA BEZERRA CHAVES                   </t>
  </si>
  <si>
    <t xml:space="preserve">INDUSTRIA DE MASSAS DELTRIGO LTDA       </t>
  </si>
  <si>
    <t>INDUSTRIA E COMERCIO DE PRODUTOS ICLA LTDA</t>
  </si>
  <si>
    <t>PRODUTOS ICLA</t>
  </si>
  <si>
    <t xml:space="preserve">INES BARBOSA DE PONTES                  </t>
  </si>
  <si>
    <t xml:space="preserve">IOLANDA MARIA ALVES                     </t>
  </si>
  <si>
    <t>IRACI VIANA DE MACEDO</t>
  </si>
  <si>
    <t>IRACI</t>
  </si>
  <si>
    <t xml:space="preserve">IRANILDO JOSE LIMA                      </t>
  </si>
  <si>
    <t>IRANILDO MACENA DA SILVA</t>
  </si>
  <si>
    <t>IREMAR AMARO DE OLIVEIRA</t>
  </si>
  <si>
    <t>IREMAR</t>
  </si>
  <si>
    <t xml:space="preserve">IRENALDO DA SILVA </t>
  </si>
  <si>
    <t xml:space="preserve">IRENI HONORIO DE LIMA                   </t>
  </si>
  <si>
    <t>IRENILDO VIEGAS FREITAS</t>
  </si>
  <si>
    <t>IRISLANE PINHEIRO DA SILVA</t>
  </si>
  <si>
    <t>ISAAC ALEXANDRE DA SILVA JUNIOR</t>
  </si>
  <si>
    <t>ISAAC</t>
  </si>
  <si>
    <t xml:space="preserve">ISAAC NETO DE ARAUJO </t>
  </si>
  <si>
    <t>ISABELA FERREIRA BESSA NEVES</t>
  </si>
  <si>
    <t>ISABELA FERREIRA BESSA</t>
  </si>
  <si>
    <t>ISABELLA CAVALCANTI PARAISO</t>
  </si>
  <si>
    <t>ISABELLA DE FRANCA MOURA</t>
  </si>
  <si>
    <t>ISABELLA</t>
  </si>
  <si>
    <t>ISABELLE FERNANDA PEREIRA SANTOS</t>
  </si>
  <si>
    <t>ISABELLE</t>
  </si>
  <si>
    <t xml:space="preserve">ISAC AMARO DA SILVA </t>
  </si>
  <si>
    <t>ISAC</t>
  </si>
  <si>
    <t>ISAIAS CAVALCANTE DA CRUZ</t>
  </si>
  <si>
    <t>ISAIAS</t>
  </si>
  <si>
    <t>ISAIAS ESTEVAM DA SILVA</t>
  </si>
  <si>
    <t xml:space="preserve">ISAIAS </t>
  </si>
  <si>
    <t>ISAIAS GONÇALVES DE OLIVEIRA</t>
  </si>
  <si>
    <t>ISAIAS ROCHA</t>
  </si>
  <si>
    <t xml:space="preserve">ISANILDO DANTAS COELHO                  </t>
  </si>
  <si>
    <t>ISAURA CELY SOUZA ALBUQUERQUE</t>
  </si>
  <si>
    <t>ISIS MARIA BONATOS GALVÃO</t>
  </si>
  <si>
    <t>ISMAEL DA SILVA RANGEL</t>
  </si>
  <si>
    <t>ISMAEL</t>
  </si>
  <si>
    <t>ISMAEL OLIMPIO DA SILVA</t>
  </si>
  <si>
    <t xml:space="preserve">ISRAEL ALVES DE ANDRADE                 </t>
  </si>
  <si>
    <t>ISRAEL HENRIQUE FERNANDES</t>
  </si>
  <si>
    <t>ISRAEL</t>
  </si>
  <si>
    <t>ITALO FELIPE ALVES DA SILVA</t>
  </si>
  <si>
    <t>ITALO JOSE LOPES DE ALMEIDA</t>
  </si>
  <si>
    <t>ITALO JOSE</t>
  </si>
  <si>
    <t>ITAMAR ARAUJO DE BARROS</t>
  </si>
  <si>
    <t>ITHALO NASCIMENTO DE OLIVEIRA</t>
  </si>
  <si>
    <t>ITHALO NASCIMENTO</t>
  </si>
  <si>
    <t>IVAILDO SEVERINO SOUZA DA SILVA</t>
  </si>
  <si>
    <t>IVAILDO</t>
  </si>
  <si>
    <t xml:space="preserve">IVALDO FRANCO DA SILVA                  </t>
  </si>
  <si>
    <t>IVAN APOLONIO RODRIGUES</t>
  </si>
  <si>
    <t>IVAN DOS SANTOS ESTEVAM</t>
  </si>
  <si>
    <t>IVAN DOS SANTOS ESTEVAM JUNIOR</t>
  </si>
  <si>
    <t>IVAN</t>
  </si>
  <si>
    <t>IVAN FELIX DA SILVA</t>
  </si>
  <si>
    <t>IVAN FERREIRA DE FARIAS FILHO</t>
  </si>
  <si>
    <t>IVAN GOMES DE LIMA</t>
  </si>
  <si>
    <t>IVAN GOMES</t>
  </si>
  <si>
    <t>IVAN RAMIRO DE ARAUJO</t>
  </si>
  <si>
    <t>IVANDEMBERG ROCHA DE MENEZES</t>
  </si>
  <si>
    <t xml:space="preserve">IVANDEMBERG </t>
  </si>
  <si>
    <t>IVANDIR VICENTE RODRIGUES</t>
  </si>
  <si>
    <t>IVANEIDE SILVA DOS SANTOS</t>
  </si>
  <si>
    <t>IVANEIDE</t>
  </si>
  <si>
    <t>IVANETE NASCIMENTO DA SILVA</t>
  </si>
  <si>
    <t>IVANICE LEAL DEININGER</t>
  </si>
  <si>
    <t>IVANICIO JOSE DA SILVA</t>
  </si>
  <si>
    <t>IVANIL FELIX DA SILVA</t>
  </si>
  <si>
    <t xml:space="preserve">IVANIL </t>
  </si>
  <si>
    <t>IVANIL FELIX DA SILVA JUNIOR</t>
  </si>
  <si>
    <t>IVANIL</t>
  </si>
  <si>
    <t xml:space="preserve">IVANILDO CRUZ FORTUNATO                 </t>
  </si>
  <si>
    <t>IVANILDO FELIX DA SILVA</t>
  </si>
  <si>
    <t>IVANILDO FERREIRA DA SILVA</t>
  </si>
  <si>
    <t>IVANILDO</t>
  </si>
  <si>
    <t>IVANILDO FLORENCIO DE OLIVEIRA FILHO</t>
  </si>
  <si>
    <t xml:space="preserve">IVANILDO FRANCISCO DA SILVA             </t>
  </si>
  <si>
    <t>IVANILDO JOSE DA CONCEIÇÃO</t>
  </si>
  <si>
    <t>IVANILDO JOSE DA SILVA</t>
  </si>
  <si>
    <t>IVANILDO LOURENÇO DA SILVA</t>
  </si>
  <si>
    <t>IVANILDO NOBREGA CASSEMIRO</t>
  </si>
  <si>
    <t>IVANILDO RAMOS DA SILVA</t>
  </si>
  <si>
    <t>IVANILDO REGIS DA SILVA</t>
  </si>
  <si>
    <t>IVANILDO SEVERINO DE SOUZA</t>
  </si>
  <si>
    <t>IVANILDO SILVA DE LIMA</t>
  </si>
  <si>
    <t>IVANILDO SILVA DOS SANTOS</t>
  </si>
  <si>
    <t>IVANIR BARBOSA DA SILVA</t>
  </si>
  <si>
    <t>IVO LUIS FILHO</t>
  </si>
  <si>
    <t>IVO</t>
  </si>
  <si>
    <t>IVONALDO LOPES BARBOSA</t>
  </si>
  <si>
    <t>IVONALDO LOURENCO DE ARAUJO</t>
  </si>
  <si>
    <t>IVONALDO</t>
  </si>
  <si>
    <t>IVONALDO MACENA</t>
  </si>
  <si>
    <t>IVONALDO PAULINO RODRIGUES</t>
  </si>
  <si>
    <t xml:space="preserve">IVONALDO </t>
  </si>
  <si>
    <t>IVONALDO SEVERINO DA SILVA</t>
  </si>
  <si>
    <t>IZABEL MEDEIROS DE MORAIS</t>
  </si>
  <si>
    <t>IZAIAS BESSA JUNIOR NETO</t>
  </si>
  <si>
    <t>IZAIAS FRANCISCO DE SALES JUNIOR</t>
  </si>
  <si>
    <t>IZAIAS GOMES DE FREITAS</t>
  </si>
  <si>
    <t>IZAIAS</t>
  </si>
  <si>
    <t>IZAIAS PEREIRA DA SILVA</t>
  </si>
  <si>
    <t>IZAQUIEU SILVA DE LIMA</t>
  </si>
  <si>
    <t>IZAQUEU</t>
  </si>
  <si>
    <t>IZOLDA DOS SANTOS RODRIGUES DA SILVEIRA</t>
  </si>
  <si>
    <t xml:space="preserve">IZOLDA </t>
  </si>
  <si>
    <t>JACI FERREIRA LIMA CAVALCANTE</t>
  </si>
  <si>
    <t>JACKSON DIEGO SILVA DE OLIVEIRA DANTAS</t>
  </si>
  <si>
    <t>JACKSON DOS SANTOS FERREIRA</t>
  </si>
  <si>
    <t xml:space="preserve">JACKSON DOUGLAS B. GALVAO               </t>
  </si>
  <si>
    <t>JACQUES DE ALCANTARA NETO</t>
  </si>
  <si>
    <t xml:space="preserve">JACRESON SILVA DOS SANTOS               </t>
  </si>
  <si>
    <t>JACY OLIVEIRA FARIAS FILHO</t>
  </si>
  <si>
    <t>JADER MOTA DE MAGALHÃES</t>
  </si>
  <si>
    <t>JADIELSON OLIVEIRA DA SILVA</t>
  </si>
  <si>
    <t>JAEDSON DANTAS</t>
  </si>
  <si>
    <t>JAEDSON JOVENTINO DA SILVA</t>
  </si>
  <si>
    <t>JAILSON ALEXANDRE RIBEIRO CARVALHO</t>
  </si>
  <si>
    <t>JAILSON</t>
  </si>
  <si>
    <t>JAILSON CARLOS FREIRE DE ARAUJO</t>
  </si>
  <si>
    <t xml:space="preserve">JAILSON DA SILVA PONTES                 </t>
  </si>
  <si>
    <t>JAILSON DA SILVA SANTOS</t>
  </si>
  <si>
    <t>JAILSON DE LIMA LEITE</t>
  </si>
  <si>
    <t>JAILSON DE OLIVEIRA PEREIRA</t>
  </si>
  <si>
    <t>JAILSON DE SOUZA LIMA</t>
  </si>
  <si>
    <t>JAILSON DOS SANTOS SILVA</t>
  </si>
  <si>
    <t>JAILSON ELIAS FERNANDES</t>
  </si>
  <si>
    <t xml:space="preserve">JAILSON </t>
  </si>
  <si>
    <t>JAILSON LOPES VIEIRA</t>
  </si>
  <si>
    <t>JAILSON MARTINS DA SILVA</t>
  </si>
  <si>
    <t>JAILSON MORAIS FERREIRA</t>
  </si>
  <si>
    <t xml:space="preserve">JAILSON MORAIS FERREIRA </t>
  </si>
  <si>
    <t>JAILSON NASCIMENTO DA SILVA</t>
  </si>
  <si>
    <t>JAILSON PEREIRA DE LIMA</t>
  </si>
  <si>
    <t>JAILSON RODRIGUES DE SOUZA</t>
  </si>
  <si>
    <t>JAILSON SILVA DE FARIAS</t>
  </si>
  <si>
    <t>JAILSON SOARES DA SILVA</t>
  </si>
  <si>
    <t xml:space="preserve">JAILSON VIEIRA DA SILVA                 </t>
  </si>
  <si>
    <t>JAILTON DOS SANTOS SILVA</t>
  </si>
  <si>
    <t>Jailton</t>
  </si>
  <si>
    <t xml:space="preserve">JAILTON GONZAGA DA SILVA                </t>
  </si>
  <si>
    <t>Jailton viagens</t>
  </si>
  <si>
    <t>JAILTON MARCIO GOMES SANTOS</t>
  </si>
  <si>
    <t>JAILTON</t>
  </si>
  <si>
    <t>JAILTON SILVA DE FARIAS</t>
  </si>
  <si>
    <t>JAIME ALFREDO CANDIDO</t>
  </si>
  <si>
    <t>JAIR DE LIMA SILVA</t>
  </si>
  <si>
    <t xml:space="preserve">JAIRO DE SOUSA MORAES                 </t>
  </si>
  <si>
    <t xml:space="preserve">JAIRO DE SOUSA MORAES    </t>
  </si>
  <si>
    <t>JAIRO FREIRE DE ARAUJO</t>
  </si>
  <si>
    <t xml:space="preserve">JAIRO </t>
  </si>
  <si>
    <t>JAKSON SOARES DA SILVA</t>
  </si>
  <si>
    <t>JAKSON</t>
  </si>
  <si>
    <t>JALDECINO LOPES DA CRUZ GOLVEIA</t>
  </si>
  <si>
    <t>JANAILTON FELIX DA SILVA</t>
  </si>
  <si>
    <t>JANAILTON</t>
  </si>
  <si>
    <t>JANAINA COELHO FELIZARDO DA SILVA</t>
  </si>
  <si>
    <t>JANAINA ROBERTA DA SILVA</t>
  </si>
  <si>
    <t xml:space="preserve">JANAIR FERNANDES DA SILVA               </t>
  </si>
  <si>
    <t>JANDEILSON DANTAS DO NASCIMENTO SILVA</t>
  </si>
  <si>
    <t>JANDIR LUIZ DANTAS FREIRE</t>
  </si>
  <si>
    <t xml:space="preserve">JANDUHY MAX FREIRE DE ANDRADE           </t>
  </si>
  <si>
    <t>JANDUIL SOUZA DA SILVA</t>
  </si>
  <si>
    <t>JANDUIL</t>
  </si>
  <si>
    <t xml:space="preserve">JANDUIR VAGNER RIBEIRO VENCESLAU        </t>
  </si>
  <si>
    <t>JANDUY MARCULINO MONTEIRO</t>
  </si>
  <si>
    <t xml:space="preserve">JANE BEZERRA VIEIRA                     </t>
  </si>
  <si>
    <t>JANEIDE DE PAULA ANDRADE</t>
  </si>
  <si>
    <t>JANICLEIDE INACIO DE ANDRADE</t>
  </si>
  <si>
    <t>JANIELTON FELICIANO DOS SANTOS</t>
  </si>
  <si>
    <t>JANIELTON FELICIANO</t>
  </si>
  <si>
    <t>JANILSON BENEDITO LUIS</t>
  </si>
  <si>
    <t xml:space="preserve">JANILSON NUNES DOS SANTOS </t>
  </si>
  <si>
    <t>JANILSON NUNES DOS SANTOS</t>
  </si>
  <si>
    <t>JANILSON NUNES DOS SANTOS JUNIOR</t>
  </si>
  <si>
    <t>JANIO ALVES DE ARAUJO JUNIOR</t>
  </si>
  <si>
    <t>JANIO</t>
  </si>
  <si>
    <t>JANIO CESAR DOS SANTOS SILVA</t>
  </si>
  <si>
    <t xml:space="preserve">JANIO CESAR </t>
  </si>
  <si>
    <t>JANIO DO NASCIMENTO SILVA</t>
  </si>
  <si>
    <t>JANIO NASCIMENTO</t>
  </si>
  <si>
    <t xml:space="preserve">JARBAS BENTO DA BATISTA                 </t>
  </si>
  <si>
    <t>JARBAS DE ARAUJO CRUZ</t>
  </si>
  <si>
    <t>JARBAS DOS SANTOS VIEIRA</t>
  </si>
  <si>
    <t>JABAS DOS SANTOS VIEIRA</t>
  </si>
  <si>
    <t>JARDEL CARVALHO DA SILVA</t>
  </si>
  <si>
    <t>JARDEL</t>
  </si>
  <si>
    <t>JARDEL DA SILVA DANTAS</t>
  </si>
  <si>
    <t>JARDEL MACENA CAVALCANTE</t>
  </si>
  <si>
    <t>JARDEL PEREIRA DA SILVA</t>
  </si>
  <si>
    <t>JARDEU BENTO DA SILVA</t>
  </si>
  <si>
    <t>JARDEU</t>
  </si>
  <si>
    <t>JASIEL MATIAS DO BONFIM</t>
  </si>
  <si>
    <t>JCM NASCIMENTO LTDA</t>
  </si>
  <si>
    <t xml:space="preserve">JEAN CARLOS DA SILVA SANTOS             </t>
  </si>
  <si>
    <t>JEAN CARLOS FREIRE DE ARAUJO</t>
  </si>
  <si>
    <t>JEAN CARLOS</t>
  </si>
  <si>
    <t xml:space="preserve">JEAN FERREIRA DOS SANTOS                </t>
  </si>
  <si>
    <t xml:space="preserve">JEANDERSON PEREIRA DA SILVA </t>
  </si>
  <si>
    <t>JEANDERSON</t>
  </si>
  <si>
    <t>JEDEAO MARINHO</t>
  </si>
  <si>
    <t>JEDEÃO</t>
  </si>
  <si>
    <t>JEFERSON COSTA E SILVA</t>
  </si>
  <si>
    <t xml:space="preserve">JEFERSON GOMES MONTEIRO                 </t>
  </si>
  <si>
    <t>JEFFERSON CAMPELO JAIME</t>
  </si>
  <si>
    <t>JEFFERSON CAMPELO</t>
  </si>
  <si>
    <t>JEFFERSON FREIRE DA COSTA</t>
  </si>
  <si>
    <t>JEFFERSON</t>
  </si>
  <si>
    <t>JEFFERSON MICHEL VIEIRA DE SOUZA</t>
  </si>
  <si>
    <t>JEFFERSON RAFAEL GRANEZ RODRIGUES</t>
  </si>
  <si>
    <t>JEFFERSON GRANEZ</t>
  </si>
  <si>
    <t>JEILSON BENTO DA SILVA</t>
  </si>
  <si>
    <t>JEILSON</t>
  </si>
  <si>
    <t>JEOVAH COLAÇO</t>
  </si>
  <si>
    <t>JERONIMO FERREIRA DOS SANTOS</t>
  </si>
  <si>
    <t>JESIEL AQUINO DUARTE</t>
  </si>
  <si>
    <t>JESSICA DE LIMA SILVA</t>
  </si>
  <si>
    <t>JESSICA DOS SANTOS MONTEIRO</t>
  </si>
  <si>
    <t>JESSICA</t>
  </si>
  <si>
    <t>JHEYMERSON SILVA DO NASCIMENTO</t>
  </si>
  <si>
    <t>JHEYMERSON</t>
  </si>
  <si>
    <t>JOABSON RIBEIRO DO NASCIMENTO</t>
  </si>
  <si>
    <t>JOABSON</t>
  </si>
  <si>
    <t>JOALBER DE PONTES OLIVEIRA</t>
  </si>
  <si>
    <t>JOALBER</t>
  </si>
  <si>
    <t>JOALISON SILVA SOUSA</t>
  </si>
  <si>
    <t>JOALISON</t>
  </si>
  <si>
    <t>JOANA DARCK DE LIMA MACIEL</t>
  </si>
  <si>
    <t>JOANETE DE CÁSSIA IRIO A. DOS REIS</t>
  </si>
  <si>
    <t>JOÃO AGRA DE ANDRADE</t>
  </si>
  <si>
    <t>JOAO ALENCAR DE SOUZA</t>
  </si>
  <si>
    <t>JOAO ALFREDO FALCAO DA CUNHA LIMA</t>
  </si>
  <si>
    <t>JOÃO ALVES CASADO</t>
  </si>
  <si>
    <t>JOAO AMANCIO DA SILVA</t>
  </si>
  <si>
    <t>JOAO</t>
  </si>
  <si>
    <t>JOÃO ANSELMO DOS RAMOS DUTRA</t>
  </si>
  <si>
    <t>JOAO ANTONIO DA SILVA</t>
  </si>
  <si>
    <t>JOÃO</t>
  </si>
  <si>
    <t xml:space="preserve">JOAO ANTONIO DE MEDEIROS                </t>
  </si>
  <si>
    <t>JOAO AQUILINO FERREIRA</t>
  </si>
  <si>
    <t xml:space="preserve">JOAO AQUINO DA SILVA </t>
  </si>
  <si>
    <t>JOAO ARAGAO DE SOUZA</t>
  </si>
  <si>
    <t>JOAO AUGUSTO MARINHO</t>
  </si>
  <si>
    <t>JOAO AUGUSTO SOARES DA SILVA</t>
  </si>
  <si>
    <t>JOAO BALBINO DO NASCIMENTO</t>
  </si>
  <si>
    <t>JOAO BARBOSA DE LUCENA</t>
  </si>
  <si>
    <t>JOÃO BATISTA ARTUR DE CARVALHO</t>
  </si>
  <si>
    <t xml:space="preserve">JOÃO BATISTA </t>
  </si>
  <si>
    <t>JOAO BATISTA BENTO DE AZEVEDO 87366630420</t>
  </si>
  <si>
    <t>JOAO BATISTA BENTO DE MORAIS</t>
  </si>
  <si>
    <t>JOÃO BATISTA</t>
  </si>
  <si>
    <t>JOAO BATISTA BEZERRA</t>
  </si>
  <si>
    <t>Jandaíra</t>
  </si>
  <si>
    <t>JOAO BATISTA CAVALCANTE DE MORAIS</t>
  </si>
  <si>
    <t xml:space="preserve">JOAO BATISTA DA SILVA </t>
  </si>
  <si>
    <t xml:space="preserve">JOAO BATISTA </t>
  </si>
  <si>
    <t>JOÃO BATISTA DE ALMEIDA</t>
  </si>
  <si>
    <t xml:space="preserve">JOAO BATISTA DE FRANCA                  </t>
  </si>
  <si>
    <t>JOAO BATISTA DE GOIS</t>
  </si>
  <si>
    <t xml:space="preserve">JOAO BATISTA DE LUNA NETO               </t>
  </si>
  <si>
    <t>JOAO BATISTA DE OLIVEIRA LIMA</t>
  </si>
  <si>
    <t>JOAO BATISTA</t>
  </si>
  <si>
    <t>JOÃO BATISTA DE SÁ AYRES</t>
  </si>
  <si>
    <t>JOAO BATISTA DE SOUZA</t>
  </si>
  <si>
    <t>Serrinha</t>
  </si>
  <si>
    <t>JOAO BATISTA DE SOUZA AMORIM</t>
  </si>
  <si>
    <t>JOÃO BATISTA DIAS DOS SANTOS</t>
  </si>
  <si>
    <t>JOAO BATISTA DOS ANJOS SILVA</t>
  </si>
  <si>
    <t>JOAO BATISTA DOS SANTOS</t>
  </si>
  <si>
    <t>JOÃO BATISTA DUTRA DA SILVA</t>
  </si>
  <si>
    <t>JOAO BATISTA FERNANDES DE SOUZA</t>
  </si>
  <si>
    <t>JOÃO BATISTA GOMES GONÇALVES</t>
  </si>
  <si>
    <t>JOÃO BATISTA GUIMARÃES</t>
  </si>
  <si>
    <t xml:space="preserve">JOAO BATISTA LOPES FIDELIS              </t>
  </si>
  <si>
    <t>JOAO BATISTA RODRIGUES</t>
  </si>
  <si>
    <t>JOÃO BATISTA SANTOS DA SILVA</t>
  </si>
  <si>
    <t>JOAO BATISTA SANTOS DO NASCIMENTO</t>
  </si>
  <si>
    <t>JOAO BATISTA VELOSO PEREIRA</t>
  </si>
  <si>
    <t>JOAO BAZILIO DE LIMA FILHO</t>
  </si>
  <si>
    <t>JOÃO BELINO E SILVA FILHO</t>
  </si>
  <si>
    <t>JOAO BELINO E SILVA NETO</t>
  </si>
  <si>
    <t xml:space="preserve">JOAO BELINO E SILVA NETO        </t>
  </si>
  <si>
    <t>JOAO BENEDITO MENDES</t>
  </si>
  <si>
    <t>JOÃO BENEDITO</t>
  </si>
  <si>
    <t>JOAO BENTO DUTRA</t>
  </si>
  <si>
    <t>JOAO BENDO DUTRA</t>
  </si>
  <si>
    <t xml:space="preserve">JOAO BERNARDO DA SILVA                  </t>
  </si>
  <si>
    <t>JOÃO BEZERRIL DA SILVA NETO</t>
  </si>
  <si>
    <t>JOAO BORGES DA SILVA FILHO</t>
  </si>
  <si>
    <t xml:space="preserve"> JOÃO BORGES</t>
  </si>
  <si>
    <t>JOAO BOSCO DE MACEDO</t>
  </si>
  <si>
    <t>JOAO BOSCO DE OLIVEIRA ARAUJO</t>
  </si>
  <si>
    <t>JOAO CANDIDO DE AZEVEDO</t>
  </si>
  <si>
    <t>JOAO CARLOS FERNANDES DA SILVA</t>
  </si>
  <si>
    <t>JOAO CARLOS</t>
  </si>
  <si>
    <t>JOAO CARLOS NASCIMENTO DA SILVA</t>
  </si>
  <si>
    <t>JOÃO CARLOS SOBRAL CORLETT LACERDA</t>
  </si>
  <si>
    <t>JOAO CAVALCANTE  FILHO</t>
  </si>
  <si>
    <t>JOAO CAVALCANTE FILHO</t>
  </si>
  <si>
    <t>JOAO CESAR PAULINO</t>
  </si>
  <si>
    <t>JOÃO CEZAR</t>
  </si>
  <si>
    <t>JOÃO CHAVES DE LIMA</t>
  </si>
  <si>
    <t>JOÃO CHAVES</t>
  </si>
  <si>
    <t>JOÃO CIPRIANO DE QUEIROZ NETO</t>
  </si>
  <si>
    <t>JOAO CIRINO DA CUNHA FILHO</t>
  </si>
  <si>
    <t>JOÃO CIRINO DA CUNHA FILHO SEGUNDO</t>
  </si>
  <si>
    <t>JOAO DA SILVA BARBOSA</t>
  </si>
  <si>
    <t>JOÃO DA SILVA E SOUZA</t>
  </si>
  <si>
    <t>JOAO DA SILVA LIMA</t>
  </si>
  <si>
    <t>JOAO DE ARIMATEIA PEREIRA DA SILVA</t>
  </si>
  <si>
    <t>JOAO DE ARIMATEIA</t>
  </si>
  <si>
    <t>JOAO DE ASSIS DANTAS</t>
  </si>
  <si>
    <t>JOÃO DE DEUS DIOGO</t>
  </si>
  <si>
    <t>JOAO DE OLIVEIRA COSTA</t>
  </si>
  <si>
    <t>JOAO DIAS DORNELAS</t>
  </si>
  <si>
    <t>JOAO DIONISIO DA SILVA</t>
  </si>
  <si>
    <t>JOAO DOS SANTOS DE LIMA</t>
  </si>
  <si>
    <t>JOAO DOS SANTOS DE LIMA FILHO</t>
  </si>
  <si>
    <t>JOÃO DOS SANTOS</t>
  </si>
  <si>
    <t>JOAO DOS SANTOS SILVA</t>
  </si>
  <si>
    <t>JOÃO DOUGLAS SANTOS DE FREITAS</t>
  </si>
  <si>
    <t>JOAO EDUARDO ALPES DE SOUZA</t>
  </si>
  <si>
    <t>JOÃO ELIAZAR BEZERRA</t>
  </si>
  <si>
    <t>JOAO EUDES PEREIRA DE OLIVEIRA</t>
  </si>
  <si>
    <t>JOÃO EUDES</t>
  </si>
  <si>
    <t>JOAO EVAGESLISTA BARBOSA DE MELO</t>
  </si>
  <si>
    <t xml:space="preserve">JOAO FELIZARDO DO NASCIMENTO            </t>
  </si>
  <si>
    <t>JOAO FERREIRA BARBOSA</t>
  </si>
  <si>
    <t>JOAO FIGUEIREDO COUTINHO</t>
  </si>
  <si>
    <t>JOÃO FLAVIO DA SILVA</t>
  </si>
  <si>
    <t>JOAO FLORENCIO DUARTE NETO</t>
  </si>
  <si>
    <t>JOAO FLORENCIO</t>
  </si>
  <si>
    <t xml:space="preserve">JOAO FRANCISCO B. DE ALBUQUERQUE        </t>
  </si>
  <si>
    <t>JOAO FRANCISCO FELIZARDO</t>
  </si>
  <si>
    <t>JOAO GILBERTO LEONCIO</t>
  </si>
  <si>
    <t xml:space="preserve">JOAO GOMES DA SILVA FILHO               </t>
  </si>
  <si>
    <t>JOÃO GOMES DE LIMA JUNIOR</t>
  </si>
  <si>
    <t>JOAO HENRIQUE CANINHA DE SOUZA</t>
  </si>
  <si>
    <t>JOAO HYPPOLITO NEVES</t>
  </si>
  <si>
    <t>JOAO HYPPOLITO</t>
  </si>
  <si>
    <t>JOAO INACIO DA SILVA</t>
  </si>
  <si>
    <t>JOAO INACIO FREIRE</t>
  </si>
  <si>
    <t>JOAO INACIO</t>
  </si>
  <si>
    <t>JOAO ISAIAS BESSA</t>
  </si>
  <si>
    <t>JOAO JOSE DA SILVA</t>
  </si>
  <si>
    <t>JOAO JOSE DA SILVA BARBOSA</t>
  </si>
  <si>
    <t>JOAO JOSE DE BRITO FILHO</t>
  </si>
  <si>
    <t xml:space="preserve">JOÃO </t>
  </si>
  <si>
    <t>JOAO JOSE DE SANTANA</t>
  </si>
  <si>
    <t xml:space="preserve">JOAO JOSE EVARISTO                      </t>
  </si>
  <si>
    <t>JOÃO JOSE GOMES</t>
  </si>
  <si>
    <t>JOÃO JOSÉ SOBRINHO</t>
  </si>
  <si>
    <t>João da Lenha</t>
  </si>
  <si>
    <t>JOAO LEAL GOMES JUNIOR</t>
  </si>
  <si>
    <t>JOAO JUNIOR</t>
  </si>
  <si>
    <t>JOAO LISBOA DE ARAUJO</t>
  </si>
  <si>
    <t>JOAO LOPES CABRAL</t>
  </si>
  <si>
    <t>JOÃO LOPES</t>
  </si>
  <si>
    <t>JOAO LUCAS DE OLIVEIRA COSTA</t>
  </si>
  <si>
    <t>JOAO LUCAS</t>
  </si>
  <si>
    <t>JOAO LUIS DE FRANCA NETO</t>
  </si>
  <si>
    <t>JOÃO LUIZ LINS TENORIO</t>
  </si>
  <si>
    <t>JOÃO LUIZ</t>
  </si>
  <si>
    <t>JOAO LUIZ NASCIMENTO FILHO</t>
  </si>
  <si>
    <t xml:space="preserve">JOÃO LUIZ NASCIMENTO FILHO </t>
  </si>
  <si>
    <t>JOAO MANUEL DA SILVA</t>
  </si>
  <si>
    <t>JOAO MARIA DE MOURA</t>
  </si>
  <si>
    <t>JOAO MARIA NASCIMENTO DA SILVA</t>
  </si>
  <si>
    <t>JOAO MARIA</t>
  </si>
  <si>
    <t xml:space="preserve">JOAO MARIA VARELA DA SILVA              </t>
  </si>
  <si>
    <t>JOAO MARINHO DA SILVA FILHO</t>
  </si>
  <si>
    <t>JOAO MARINHO</t>
  </si>
  <si>
    <t>JOAO MARQUES PEREIRA NETO</t>
  </si>
  <si>
    <t>JOAO MENDES MACIEL</t>
  </si>
  <si>
    <t>JOAO MOREIRA DE ANDRADE</t>
  </si>
  <si>
    <t xml:space="preserve">JOAO MOREIRA </t>
  </si>
  <si>
    <t>JOAO OLIVEIRA BRITO</t>
  </si>
  <si>
    <t xml:space="preserve">JOAO PAULO ANDRADE DE MELO              </t>
  </si>
  <si>
    <t>JOAO PAULO CUNHA DA CRUZ RODRIGUES</t>
  </si>
  <si>
    <t>JOAO PAULO</t>
  </si>
  <si>
    <t>JOAO PAULO DE BRITO</t>
  </si>
  <si>
    <t xml:space="preserve">JOAO PAULO </t>
  </si>
  <si>
    <t>JOAO PAULO JUNIOR</t>
  </si>
  <si>
    <t>JOAO PAULO SILVA DE BRITO</t>
  </si>
  <si>
    <t>JOÃO PAULO SOARES DE SOUZA</t>
  </si>
  <si>
    <t>JOAO PEDRO DIONIZIO DA SILVA</t>
  </si>
  <si>
    <t xml:space="preserve">JOAO PEDRO DOS SANTOS </t>
  </si>
  <si>
    <t>JOAO PEDRO DOS SANTOS LIMA</t>
  </si>
  <si>
    <t>JOAO PEDRO</t>
  </si>
  <si>
    <t>JOAO PEREIRA DA SILVA</t>
  </si>
  <si>
    <t xml:space="preserve">JOAO PEREIRA DA SILVA                   </t>
  </si>
  <si>
    <t>JOAO PEREIRA DE MOURA</t>
  </si>
  <si>
    <t>JOAO PEREIRA VALOES FILHO</t>
  </si>
  <si>
    <t>JOÃO VALOES</t>
  </si>
  <si>
    <t>JOAO RAIMUNDO FAUSTINO DE FREITAS</t>
  </si>
  <si>
    <t>JOAO RAIMUNDO</t>
  </si>
  <si>
    <t>JOAO RIBEIRO PEDROSA</t>
  </si>
  <si>
    <t>JOAO RIBEIRO SOBRINHO</t>
  </si>
  <si>
    <t>JOÃO RIBEIRO SOBRINHO</t>
  </si>
  <si>
    <t>JOAO RICARDO MONTEIRO VIANA</t>
  </si>
  <si>
    <t>JOAO RODRIGUES DA COSTA</t>
  </si>
  <si>
    <t>JOAO SABINO DA COSTA</t>
  </si>
  <si>
    <t>JOÃO SILVA DE ANDRADE</t>
  </si>
  <si>
    <t>JOAO SOARES DE LIMA</t>
  </si>
  <si>
    <t>JOÃO SOUZA COSTA</t>
  </si>
  <si>
    <t>JOÃO TRAVASSO MOURA JUNIOR</t>
  </si>
  <si>
    <t>JOAO VALENCIO DE ARAUJO MONTENEGRO</t>
  </si>
  <si>
    <t xml:space="preserve">JOAO VICENTE SOARES FILHO               </t>
  </si>
  <si>
    <t>JOAO VICTOR DELFINO MAXIMIANO</t>
  </si>
  <si>
    <t xml:space="preserve">JOAO VIEIRA DA SILVA                    </t>
  </si>
  <si>
    <t>JOAQUIM CANDIDO DA ROCHA FILHO</t>
  </si>
  <si>
    <t>JOAQUIM DIAS RAMOS</t>
  </si>
  <si>
    <t>JOAQUIM FRANCISCO M. CAVALCANTI</t>
  </si>
  <si>
    <t>JOAQUIM GUILHERME DA COSTA</t>
  </si>
  <si>
    <t>JOAQUIM LAERTE DA SILVA LEITAO</t>
  </si>
  <si>
    <t>JOAQUIM LAERTE</t>
  </si>
  <si>
    <t xml:space="preserve">JOAQUIM WILLIAMS URTIGA QUEIROGA        </t>
  </si>
  <si>
    <t>JOBSON DE SOUZA SILVA</t>
  </si>
  <si>
    <t>JOBSON</t>
  </si>
  <si>
    <t>JOBYSON DEYBSON DINIZ DA SILVA</t>
  </si>
  <si>
    <t>JOBYSON</t>
  </si>
  <si>
    <t>JOCEANE CUNHA DA SILVA</t>
  </si>
  <si>
    <t>JOCEANE</t>
  </si>
  <si>
    <t>JOCELIO DA SILVA DELGADO</t>
  </si>
  <si>
    <t>JOCELIO</t>
  </si>
  <si>
    <t>JOCELIO SILVA DOS SANTOS</t>
  </si>
  <si>
    <t>JOCELMO SOUSA DE MACEDO</t>
  </si>
  <si>
    <t>JOCEY LISBOA SILVA</t>
  </si>
  <si>
    <t>JOCEY</t>
  </si>
  <si>
    <t>JOCIANE BANDEIRA DA SILVA</t>
  </si>
  <si>
    <t>JOCIANE</t>
  </si>
  <si>
    <t>JOEDISON DA SILVA FIGUEIREDO</t>
  </si>
  <si>
    <t>JOEDISON GOMES PEREIRA</t>
  </si>
  <si>
    <t>JOEDISON</t>
  </si>
  <si>
    <t>JOEDNA ELIONAI SANTOS DA SILVA</t>
  </si>
  <si>
    <t>JOEL CARVALHO DA SILVA</t>
  </si>
  <si>
    <t>JOEL</t>
  </si>
  <si>
    <t>Joel</t>
  </si>
  <si>
    <t>JOEL DE MORAIS ANDRADE</t>
  </si>
  <si>
    <t>JOEL FERREIRA LIMA</t>
  </si>
  <si>
    <t>JOELMA GENESIO DE S SILVA</t>
  </si>
  <si>
    <t>JOELMA MEDEIROS DE ARAÚJO</t>
  </si>
  <si>
    <t>JOELMA MEDEIROS</t>
  </si>
  <si>
    <t xml:space="preserve">JOELSON DA SILVA NASCIMENTO             </t>
  </si>
  <si>
    <t>JOELSON SOARES DO CARMO</t>
  </si>
  <si>
    <t>JOELSON</t>
  </si>
  <si>
    <t>JOELSON SOUZA DOS SANTOS</t>
  </si>
  <si>
    <t>JOELSON VERISSIMO DE LIMA</t>
  </si>
  <si>
    <t>JOERICK DE SOUSA SILVA</t>
  </si>
  <si>
    <t>JOERICK</t>
  </si>
  <si>
    <t>JOFRAN NUNES BERNARDO</t>
  </si>
  <si>
    <t>JOHN DAVYS FREITAS FERREIRA</t>
  </si>
  <si>
    <t>JOHN</t>
  </si>
  <si>
    <t>JOICE KAROLAINE DINIZ DA SILVA</t>
  </si>
  <si>
    <t>JOICE KAROLAINE</t>
  </si>
  <si>
    <t>JOILSON DA CRUZ GOUVEIA</t>
  </si>
  <si>
    <t>JONAS ALVES DE OLIVEIRA</t>
  </si>
  <si>
    <t>JONAS CARLOS SANTINO SILVA</t>
  </si>
  <si>
    <t>JONAS CAVALCANTI SANTOS DA SILVA</t>
  </si>
  <si>
    <t>JONAS</t>
  </si>
  <si>
    <t xml:space="preserve">JONAS CLEMENTINO DE MEDEIROS            </t>
  </si>
  <si>
    <t>JONAS DIEGO CARNEIRO DE LIMA</t>
  </si>
  <si>
    <t>JONAS JEFFERSON DUARTE DE OLIVEIRA</t>
  </si>
  <si>
    <t>JONAS JORGE SANTOS DA SILVA</t>
  </si>
  <si>
    <t>JONAS JORGE</t>
  </si>
  <si>
    <t>JONAS LUIS DA SILVA</t>
  </si>
  <si>
    <t>JONAS SANTOS DA SILVA</t>
  </si>
  <si>
    <t>JONATAS DA SILVA BRITO</t>
  </si>
  <si>
    <t>JONATAS</t>
  </si>
  <si>
    <t>JONATHA CARLOS DE SOUZA COSTA</t>
  </si>
  <si>
    <t xml:space="preserve">JONATHA CARLOS </t>
  </si>
  <si>
    <t>JONNAS DOS SANTOS MUNIZ</t>
  </si>
  <si>
    <t xml:space="preserve">JORDANA DA SILVA LAURENTINO             </t>
  </si>
  <si>
    <t>JORGE CAMPELO CABRAL</t>
  </si>
  <si>
    <t>JORGE DA SILVA RAMOS</t>
  </si>
  <si>
    <t>JORGE DA SILVA RIBEIRO</t>
  </si>
  <si>
    <t>JORGE GOMES DE VASCONCELOS</t>
  </si>
  <si>
    <t>JORGE</t>
  </si>
  <si>
    <t>JORGE ISMAEL DA COSTA</t>
  </si>
  <si>
    <t>JORGE JOSE OSORIO DA SILVA</t>
  </si>
  <si>
    <t>JORGE JOSE</t>
  </si>
  <si>
    <t>JORGE LUIS DA SILVA</t>
  </si>
  <si>
    <t>JORGE LUIZ DE LIMA</t>
  </si>
  <si>
    <t>JORGE LUIZ FLORIANO DA SILVA</t>
  </si>
  <si>
    <t>JORGE LUIZ NASCIMENTO DA SILVA</t>
  </si>
  <si>
    <t>JORGE LUIZ</t>
  </si>
  <si>
    <t xml:space="preserve">JORGE MADRUGA DE CARVALHO               </t>
  </si>
  <si>
    <t>JORGE MARTINS DA SILVA</t>
  </si>
  <si>
    <t>JORGE MAYKOL LOURENCO DA SILVA</t>
  </si>
  <si>
    <t>JORGE OLIVEIRA DO NASCIMENTO SILVA</t>
  </si>
  <si>
    <t xml:space="preserve">JORGE OTHON LILJA PIRES                 </t>
  </si>
  <si>
    <t>JORGE RICARDO ALVES DE MEDEIROS</t>
  </si>
  <si>
    <t>JORGE RICARDO DA SILVA</t>
  </si>
  <si>
    <t>JORGE SALUSTIANO DA SILVA</t>
  </si>
  <si>
    <t>JORGE SOARES COELHO</t>
  </si>
  <si>
    <t xml:space="preserve">JORGE SOARES DE MELO JUNIOR             </t>
  </si>
  <si>
    <t>JORGE SOUZA DA SILVA</t>
  </si>
  <si>
    <t>JORIVALDO CANDIDO DA SILVA</t>
  </si>
  <si>
    <t>JORIVALDO</t>
  </si>
  <si>
    <t>JOSAFA FRANCISCO DA SILVA</t>
  </si>
  <si>
    <t xml:space="preserve">JOSAFA PESSOA LIMA                      </t>
  </si>
  <si>
    <t>JOSE  ELEUTERIO SANTOS</t>
  </si>
  <si>
    <t>JOSE ABDON ARAUJO LIMA NETO</t>
  </si>
  <si>
    <t>JOSE ABDON DE M.ARAUJO FILHO</t>
  </si>
  <si>
    <t>JOSE ADAILTON AMORIM DA SILVA</t>
  </si>
  <si>
    <t>JOSE ADAILTON DOS SANTOS FLOR</t>
  </si>
  <si>
    <t>JOSE ADAILTON FERNANDES</t>
  </si>
  <si>
    <t>JOSE ADAILTON FERNANDES DE MELO</t>
  </si>
  <si>
    <t>JOSE ADAMASTOR DE FIGUEIREDO</t>
  </si>
  <si>
    <t>JOSE ADAMASTOR MADRUGA</t>
  </si>
  <si>
    <t>JOSE ADEILTON DA SILVA</t>
  </si>
  <si>
    <t>JOSE ADELSON SOARES</t>
  </si>
  <si>
    <t>JOSE ADILSON DA SILVA</t>
  </si>
  <si>
    <t>ADILSON SILVA</t>
  </si>
  <si>
    <t>JOSE ADRIANO BORGES</t>
  </si>
  <si>
    <t>JOSE ADRIANO OLIVEIRA DA SILVA</t>
  </si>
  <si>
    <t>JOSE AGRINAEL SILVA DO NASCIMENTO</t>
  </si>
  <si>
    <t>AGRINAEL</t>
  </si>
  <si>
    <t>JOSE AILTON CALIXTO DA SILVA</t>
  </si>
  <si>
    <t>JOSE AILTON</t>
  </si>
  <si>
    <t>JOSE AILTON CINESIO DA SILVA</t>
  </si>
  <si>
    <t>JOSE AILTON DUARTE VIDAL</t>
  </si>
  <si>
    <t>JOSE ALBERT DE FREITAS</t>
  </si>
  <si>
    <t>JOSE ALBERTO DA SILVA</t>
  </si>
  <si>
    <t xml:space="preserve">JOSE ALENCAR DE SOUSA FILHO             </t>
  </si>
  <si>
    <t>JOSE ALEXANDRE DA SILVA</t>
  </si>
  <si>
    <t>JOSÉ ALEXANDRINO DE SOUZA NETO</t>
  </si>
  <si>
    <t>JOSE ALEXANDRINO DE SOUZA NETO</t>
  </si>
  <si>
    <t>JOSE ALEXANDRINO FILHO</t>
  </si>
  <si>
    <t>JOSE ALMEIDA FREITAS</t>
  </si>
  <si>
    <t>JOSE ALMIR GONCALVES DE LIMA</t>
  </si>
  <si>
    <t>JOSE ALVARO RODRIGUES VELOSO</t>
  </si>
  <si>
    <t>JOSE ALVES</t>
  </si>
  <si>
    <t>JOSE ALVES CORREIA</t>
  </si>
  <si>
    <t>JOSE ALVES DO NASCIMENTO</t>
  </si>
  <si>
    <t>JOSÉ ALVINO DE LIMA</t>
  </si>
  <si>
    <t>JOSE AMARO DE ARAUJO</t>
  </si>
  <si>
    <t>JOSE ANACLETO DOS SANTOS</t>
  </si>
  <si>
    <t>JOSE ANACLETO</t>
  </si>
  <si>
    <t>JOSE ANCHIETA CAVALCANTE DE MIRANDA</t>
  </si>
  <si>
    <t>JOSE ANDSON DE AZEVEDO FONSECA</t>
  </si>
  <si>
    <t>JOSE ANDSON</t>
  </si>
  <si>
    <t>JOSE ANSELMO DA SILVA</t>
  </si>
  <si>
    <t>JOSÉ ANSELMO</t>
  </si>
  <si>
    <t>JOSE ANSELMO GOMES DE LIMA</t>
  </si>
  <si>
    <t>JOSE ANTONIO DA SILVA</t>
  </si>
  <si>
    <t>JOSÉ ANTÔNIO</t>
  </si>
  <si>
    <t>JOSE ANTONIO DA SILVA ALVES</t>
  </si>
  <si>
    <t xml:space="preserve">JOSE ANTONIO DANTAS                     </t>
  </si>
  <si>
    <t>JOSE ANTONIO DE FRANCA</t>
  </si>
  <si>
    <t>JOSE ANTONIO DE SOUSA</t>
  </si>
  <si>
    <t>JOSE ANTONIO DE SOUZA</t>
  </si>
  <si>
    <t>JOSE ANTONIO DE SOUZA DA SILVA</t>
  </si>
  <si>
    <t>JOSE ANTONIO DO NASCIMENTO NETO</t>
  </si>
  <si>
    <t>JOSE ANTONIO</t>
  </si>
  <si>
    <t>JOSE ANTONIO MEIRELES</t>
  </si>
  <si>
    <t>JOSÉ ANTONIO</t>
  </si>
  <si>
    <t>JOSE APRIGIO SOBRINHO</t>
  </si>
  <si>
    <t xml:space="preserve">JOSE ARARI LACERDA                      </t>
  </si>
  <si>
    <t>JOSE ARLINDO DA SILVA</t>
  </si>
  <si>
    <t>JOSÉ ARLINDO</t>
  </si>
  <si>
    <t>JOSE ARNALDO SANTOS RODRIGUES</t>
  </si>
  <si>
    <t>JOSE</t>
  </si>
  <si>
    <t>JOSE ARRUDA SILVA</t>
  </si>
  <si>
    <t>JOSE ARTUR DE CARVALHO</t>
  </si>
  <si>
    <t>JOSE ASSIS SILVA DO NASCIMENTO</t>
  </si>
  <si>
    <t>JOSE ATAIDE DA FONSECA FILHO</t>
  </si>
  <si>
    <t>JOSÉ ATAIDE</t>
  </si>
  <si>
    <t>JOSE AUGUSTO CORREIA</t>
  </si>
  <si>
    <t>JOSE AUGUSTO DA SILVA</t>
  </si>
  <si>
    <t xml:space="preserve">JOSE AUGUSTO DA SILVA                   </t>
  </si>
  <si>
    <t>JOSE AUGUSTO DE ANDRADE SEGUNDO</t>
  </si>
  <si>
    <t>JOSE AUGUSTO DE BARROS</t>
  </si>
  <si>
    <t>AUGUSTO</t>
  </si>
  <si>
    <t xml:space="preserve">JOSE AUGUSTO DINIZ DA SILVA             </t>
  </si>
  <si>
    <t>JOSE AUGUSTO DOS SANTOS</t>
  </si>
  <si>
    <t>JOSE AURELIANO SEGUNDO</t>
  </si>
  <si>
    <t>JOSE BALBINO DO NASCIMENTO</t>
  </si>
  <si>
    <t>JOSE BARBOSA DE SANTANA</t>
  </si>
  <si>
    <t>JOSE BARROS DA SILVA</t>
  </si>
  <si>
    <t>JOSE BATISTA DA COSTA</t>
  </si>
  <si>
    <t>JOSE BATISTA DA SILVA</t>
  </si>
  <si>
    <t xml:space="preserve">JOSE BATISTA DA SILVA COSTA             </t>
  </si>
  <si>
    <t>JOSE BATISTA DE SOUZA</t>
  </si>
  <si>
    <t>JOSE BENEDITO LIMA DA SILVA</t>
  </si>
  <si>
    <t>BENEDITO</t>
  </si>
  <si>
    <t>JOSE BENEDITO TARGINO</t>
  </si>
  <si>
    <t>JOSE BERNARDO DA SILVA</t>
  </si>
  <si>
    <t>JOSÉ BERNARDO</t>
  </si>
  <si>
    <t>JOSE BERNARDO DA SILVA SOBRINHO</t>
  </si>
  <si>
    <t>JOSE BEZERRA DA SILVA</t>
  </si>
  <si>
    <t>JOSE BOLIVAR DE MELO NETO</t>
  </si>
  <si>
    <t xml:space="preserve">JOSE BONIFACIO DA SILVA </t>
  </si>
  <si>
    <t>JOSE CABRAL DA SILVA</t>
  </si>
  <si>
    <t>JOSÉ CABRAL DA SILVA</t>
  </si>
  <si>
    <t>JOSE CANDIDO BARBOSA</t>
  </si>
  <si>
    <t>JOSE CANDIDO</t>
  </si>
  <si>
    <t>JOSE CANDIDO DA SILVA</t>
  </si>
  <si>
    <t>JOSE CAPITULINO DO NASCIMENTO</t>
  </si>
  <si>
    <t>JOSÉ</t>
  </si>
  <si>
    <t>JOSE CARDOSO DA SILVA FILHO</t>
  </si>
  <si>
    <t>JOSE CARLITO SILVA DOS SANTOS</t>
  </si>
  <si>
    <t>JOSÉ CARLITO</t>
  </si>
  <si>
    <t>JOSE CARLOS ALVES DINIZ</t>
  </si>
  <si>
    <t>JOSÉ CARLOS</t>
  </si>
  <si>
    <t>JOSE CARLOS ARAÚJO ALVES</t>
  </si>
  <si>
    <t>JOSE CARLOS BATISTA</t>
  </si>
  <si>
    <t>JOSE CARLOS BORGES JUNIOR</t>
  </si>
  <si>
    <t>JOSE CARLOS COSTA DO NASCIMENTO</t>
  </si>
  <si>
    <t>JOSE CARLOS CUNHA DA SILVA</t>
  </si>
  <si>
    <t>JOSE CARLOS DA CUNHA GOMES</t>
  </si>
  <si>
    <t>JOSE CARLOS DE ARAUJO</t>
  </si>
  <si>
    <t>JOSE CARLOS DE BARROS</t>
  </si>
  <si>
    <t>JOSE CARLOS DE CARVALHO</t>
  </si>
  <si>
    <t>JOSE CARLOS</t>
  </si>
  <si>
    <t>JOSE CARLOS DE LIMA MATIAS</t>
  </si>
  <si>
    <t>JOSE CARLOS DE MACENA</t>
  </si>
  <si>
    <t>JOSE CARLOS DE SOUSA REGO</t>
  </si>
  <si>
    <t>JOSE CARLOS DE SOUZA</t>
  </si>
  <si>
    <t xml:space="preserve">JOSE CARLOS DINIZ DA SILVA              </t>
  </si>
  <si>
    <t>JOSE CARLOS DOS SANTOS</t>
  </si>
  <si>
    <t>JOSE CARLOS DOS SANTOS NETO</t>
  </si>
  <si>
    <t xml:space="preserve">JOSE CARLOS ERNESTO FELIPE              </t>
  </si>
  <si>
    <t>JOSE CARLOS FALCAO DA CUNHA LIMA</t>
  </si>
  <si>
    <t>JOSE CARLOS FERNANDES DE CARVALHO</t>
  </si>
  <si>
    <t>JOSE CARLOS FERREIRA</t>
  </si>
  <si>
    <t xml:space="preserve">JOSE CARLOS FERREIRA </t>
  </si>
  <si>
    <t>JOSE CARLOS IDELFONSO</t>
  </si>
  <si>
    <t>JOSE CARLOS JUSTINO DA SILVA</t>
  </si>
  <si>
    <t>JOSE CARLOS LIMA DAS NEVES</t>
  </si>
  <si>
    <t>JOSÉ CARLOS MADRUGA MACEDO</t>
  </si>
  <si>
    <t xml:space="preserve">JOSE CARLOS MARTILIANO DA SILVA         </t>
  </si>
  <si>
    <t>JOSE CARLOS MEDEIROS DA SILVA</t>
  </si>
  <si>
    <t>JOSE CARLOS MENDES DA SILVA</t>
  </si>
  <si>
    <t>JOSE CARLOS OLAVO EGIDIO</t>
  </si>
  <si>
    <t>JOSE CARLOS PAULINO</t>
  </si>
  <si>
    <t>JOSE CARLOS PEREIRA DA SILVA</t>
  </si>
  <si>
    <t>JOSE CARLOS RAMOS DA SILVA</t>
  </si>
  <si>
    <t>JOSE CARLOS SANTOS DA SILVA</t>
  </si>
  <si>
    <t>JOSE CARLOS SILVA DO NASCIMENTO</t>
  </si>
  <si>
    <t xml:space="preserve">JOSE CARLOS SOARES </t>
  </si>
  <si>
    <t>JOSE CARLOS SOARES COELHO</t>
  </si>
  <si>
    <t>JOSE CARLOS TEIXEIRA FILHO</t>
  </si>
  <si>
    <t>JOSE CARLOS VIDAL DOS SANTOS</t>
  </si>
  <si>
    <t>JOSE CARVALHO DOS SANTOS</t>
  </si>
  <si>
    <t>JOSE CAVALCANTE DOS SANTOS IRMÃO</t>
  </si>
  <si>
    <t>JOSE CESARIO DA CONCEICAO NETO</t>
  </si>
  <si>
    <t>JOSE NETO</t>
  </si>
  <si>
    <t>JOSE CLAUDEMIR SILVA</t>
  </si>
  <si>
    <t>CLAUDEMIR</t>
  </si>
  <si>
    <t>JOSE CLAUDINO FERREIRA FILHO</t>
  </si>
  <si>
    <t>JOSE CLAUDIO DA CUNHA GOMES</t>
  </si>
  <si>
    <t>JOSÉ CLAUDIO</t>
  </si>
  <si>
    <t>JOSE CLEMENTINO DE SOUZA</t>
  </si>
  <si>
    <t>JOSE CLOVIS MINDELO CAVALCANTI</t>
  </si>
  <si>
    <t>JOSE COELHO MONTENEGRO</t>
  </si>
  <si>
    <t>JOSE COSME DA SILVA</t>
  </si>
  <si>
    <t>JOSE COSTA FILHO</t>
  </si>
  <si>
    <t>JOSE COSTA NETO</t>
  </si>
  <si>
    <t xml:space="preserve">JOSE CRISTIAN DOS SANTOS                </t>
  </si>
  <si>
    <t>JOSE CUSTODIO DA SILVA ARAUJO</t>
  </si>
  <si>
    <t>JOSE DA COSTA LIMA</t>
  </si>
  <si>
    <t>JOSE DA LUZ SILVA</t>
  </si>
  <si>
    <t>JOSE DA LUZ</t>
  </si>
  <si>
    <t>JOSE DA PAZ FERREIRA DE QUEIROZ</t>
  </si>
  <si>
    <t>JOSE DA SILVA</t>
  </si>
  <si>
    <t xml:space="preserve">JOSE DA SILVA ALVES                     </t>
  </si>
  <si>
    <t xml:space="preserve">JOSE DA SILVA ARAUJO                    </t>
  </si>
  <si>
    <t>JOSÉ DA SILVA COELHO</t>
  </si>
  <si>
    <t>JOSE DA SILVA MATIAS</t>
  </si>
  <si>
    <t>JOSE DA SILVA NASCIMENTO</t>
  </si>
  <si>
    <t xml:space="preserve">JOSE </t>
  </si>
  <si>
    <t>JOSE DA SILVA SIMPLICIO</t>
  </si>
  <si>
    <t>JOSE DANTAS DE AZEVEDO</t>
  </si>
  <si>
    <t xml:space="preserve">JOSE DE ALMEIDA PEREIRA                 </t>
  </si>
  <si>
    <t xml:space="preserve">JOSE DE AQUINO LOPES                    </t>
  </si>
  <si>
    <t>JOSE DE ARAUJO BARBOSA</t>
  </si>
  <si>
    <t>JOSE DE ARIMATEIA DE PONTES LIMA</t>
  </si>
  <si>
    <t>JOSE DE ARIMATEIA</t>
  </si>
  <si>
    <t xml:space="preserve">JOSE DE LIMA LEITE                      </t>
  </si>
  <si>
    <t xml:space="preserve">JOSE DE OLIVEIRA CAMARA JUNIOR </t>
  </si>
  <si>
    <t>JOSE DE SOUZA BARRETO JUNIOR</t>
  </si>
  <si>
    <t>JOSE DE SOUZA COSTA</t>
  </si>
  <si>
    <t>JOSE DE SOUZA FERNANDES</t>
  </si>
  <si>
    <t>JOSE DE SOUZA MORAIS</t>
  </si>
  <si>
    <t>JOSE DE SOUZA SILVA</t>
  </si>
  <si>
    <t>JOSE DENILSON DA SILVA VIEIRA</t>
  </si>
  <si>
    <t xml:space="preserve">DENILSON </t>
  </si>
  <si>
    <t>JOSE DINALDO MORAIS DE MEIRELES</t>
  </si>
  <si>
    <t>JOSE DINIZ</t>
  </si>
  <si>
    <t>JOSÉ DIONIZIO DA SILVA</t>
  </si>
  <si>
    <t>JOSE DIVANILDO ALBUQUERQUE DE BRITO</t>
  </si>
  <si>
    <t>JOSE DO NASCIMENTO DA SILVA FILHO</t>
  </si>
  <si>
    <t>JOSE DO NASCIMENTO LIMA</t>
  </si>
  <si>
    <t>JOSE DOMINGOS DE QUEIROZ</t>
  </si>
  <si>
    <t>JOSE DOS SANTOS COSTA</t>
  </si>
  <si>
    <t>JOSE DOS SANTOS DA SILVA</t>
  </si>
  <si>
    <t>JOSE DOS SANTOS FIGUEIREDO</t>
  </si>
  <si>
    <t>JOSE DUARTE DA SILVA</t>
  </si>
  <si>
    <t>DUARTE</t>
  </si>
  <si>
    <t>JOSE DUARTE DE VASCONCELOS</t>
  </si>
  <si>
    <t>JOSE DUARTE DOS SANTOS</t>
  </si>
  <si>
    <t xml:space="preserve">JOSE DUARTE GOMES                       </t>
  </si>
  <si>
    <t>JOSE EDILSON DA CRUZ</t>
  </si>
  <si>
    <t>JOSE EDLO GONCALVES DA SILVA</t>
  </si>
  <si>
    <t>JOSE EDLOGONCALVES DA SILVA</t>
  </si>
  <si>
    <t>JOSE EDMILSON GRACIANO DA COSTA</t>
  </si>
  <si>
    <t xml:space="preserve">JOSE EDMILSON GRACIANO DA COSTA </t>
  </si>
  <si>
    <t>JOSE EDNALDO DE SOUZA</t>
  </si>
  <si>
    <t>JOSE EDSON DA SILVA</t>
  </si>
  <si>
    <t>JOSE EDSON JOAQUIM DA SILVA</t>
  </si>
  <si>
    <t>JOSE EDUARDO DA MATA</t>
  </si>
  <si>
    <t>JOSE EDUARDO RODRIGUES DA SILVA</t>
  </si>
  <si>
    <t xml:space="preserve">JOSE EDVALDO CIPRIANO DANTAS            </t>
  </si>
  <si>
    <t>JOSE EDVALDO DA SILVA</t>
  </si>
  <si>
    <t>JOSE ELENILDO TEIXEIRA</t>
  </si>
  <si>
    <t>JOSE ELIANDRO GONÇALVES</t>
  </si>
  <si>
    <t>JOSE ELISEU CORREIA</t>
  </si>
  <si>
    <t>JOSE ERALDO NASCIMENTO DA COSTA</t>
  </si>
  <si>
    <t>JOSÉ ERALDO</t>
  </si>
  <si>
    <t>JOSE ERIVAM DA SILVA</t>
  </si>
  <si>
    <t>ERIVAM</t>
  </si>
  <si>
    <t>JOSE ESTRELA DE OLIVEIRA</t>
  </si>
  <si>
    <t>JOSE ESTRLA DE OLIVEIRA</t>
  </si>
  <si>
    <t>JOSE EUDES DE MELO</t>
  </si>
  <si>
    <t>JOSÉ EUDES</t>
  </si>
  <si>
    <t>JOSE EVERTON DE ALMEIDA LIMA</t>
  </si>
  <si>
    <t xml:space="preserve"> EVERTON</t>
  </si>
  <si>
    <t>JOSE EXPEDITO FERNANDES DE MELO</t>
  </si>
  <si>
    <t xml:space="preserve">JOSE FARIAS DE OLANDA                   </t>
  </si>
  <si>
    <t>JOSE FELICIANO DA SILVA</t>
  </si>
  <si>
    <t>JOSE FELIPE DA SILVA</t>
  </si>
  <si>
    <t xml:space="preserve">JOSE FELIPE DE OLIVEIRA                 </t>
  </si>
  <si>
    <t>JOSE FELIX DE BRITO</t>
  </si>
  <si>
    <t xml:space="preserve">JOSE FELIX DE PONTES                    </t>
  </si>
  <si>
    <t>JOSE FERNANDES BARBOSA</t>
  </si>
  <si>
    <t xml:space="preserve">JOSÉ FERNANDES </t>
  </si>
  <si>
    <t>JOSE FERNANDES DA SILVA</t>
  </si>
  <si>
    <t>JOSE FERNANDES DA SILVA FILHO</t>
  </si>
  <si>
    <t>JOSE FERNANDES DE CARVALHO NETO</t>
  </si>
  <si>
    <t xml:space="preserve">JOSE FERNANDES DE FARIAS </t>
  </si>
  <si>
    <t>JOSE FERNANDES DE FARIAS</t>
  </si>
  <si>
    <t>JOSE FERNANDES DE SOUZA</t>
  </si>
  <si>
    <t xml:space="preserve">JOSE FERNANDES DE SOUZA                 </t>
  </si>
  <si>
    <t>JOSE FERNANDES DE SOUZA IRMAO</t>
  </si>
  <si>
    <t>JOSE FERNANDES GOMES</t>
  </si>
  <si>
    <t>JOSE FERNANDES HONORIO DA SILVA</t>
  </si>
  <si>
    <t>JOSÉ FERNANDES</t>
  </si>
  <si>
    <t>JOSE FERNANDES LINHARES</t>
  </si>
  <si>
    <t xml:space="preserve">JOSE FERNANDES PIMENTA                  </t>
  </si>
  <si>
    <t xml:space="preserve">JOSE FERNANDES RODRIGUES                </t>
  </si>
  <si>
    <t>JOSE FILISMINO DOS SANTOS</t>
  </si>
  <si>
    <t xml:space="preserve">JOSÉ </t>
  </si>
  <si>
    <t>JOSE FLAVIO DOS SANTOS</t>
  </si>
  <si>
    <t>JOSE FLAVIO GOMES ALVES</t>
  </si>
  <si>
    <t>JOSE FLEDERICO DOS SANTOS</t>
  </si>
  <si>
    <t xml:space="preserve"> FLEDERICO</t>
  </si>
  <si>
    <t>JOSE FRANCA DOS SANTOS</t>
  </si>
  <si>
    <t>JOSE FRANCISCO ANDRADE DA SILVA</t>
  </si>
  <si>
    <t>JOSE FRANCISCO CLEMENTINO</t>
  </si>
  <si>
    <t>JOSE FRANCISCO DA SILVA</t>
  </si>
  <si>
    <t>JOSÉ FRANCISCO</t>
  </si>
  <si>
    <t>JOSE FRANCISCO DA SILVA II</t>
  </si>
  <si>
    <t>JOSE FRANCISCO DE ARAUJO FILHO</t>
  </si>
  <si>
    <t>JOSE FRANCISCO DE ARAÚJO JUNIOR</t>
  </si>
  <si>
    <t xml:space="preserve">JOSE FRANCISCO DE ARAUJO JUNIOR </t>
  </si>
  <si>
    <t>JOSE FRANCISCO</t>
  </si>
  <si>
    <t>JOSE FRANCISCO DE AZEVEDO FILHO</t>
  </si>
  <si>
    <t>JOSE FRANCISCO DE MELO CAVALCANTI</t>
  </si>
  <si>
    <t>JOSE FRANCISCO DE MOURA</t>
  </si>
  <si>
    <t>JOSE FRANCISCO DE OLIVEIRA</t>
  </si>
  <si>
    <t xml:space="preserve">JOSE FRANCISCO DOS SANTOS               </t>
  </si>
  <si>
    <t xml:space="preserve">JOSE FRANCISCO DOS SANTOS JUNIOR        </t>
  </si>
  <si>
    <t>JOSE FRANCISCO FELIZARDO</t>
  </si>
  <si>
    <t>JOSE FRANCISCO GOMES</t>
  </si>
  <si>
    <t xml:space="preserve">JOSE FRANCISCO GONCALVES                </t>
  </si>
  <si>
    <t>JOSE FRANCISCO IRMAO</t>
  </si>
  <si>
    <t>JOSE FRANCISCO MAXIMO</t>
  </si>
  <si>
    <t>JOSE FRANCISCO SEBASTIAO</t>
  </si>
  <si>
    <t>JOSE FRANÇOIS PAULINO DE OLIVEIRA</t>
  </si>
  <si>
    <t>JOSE FREITAS DA SILVA</t>
  </si>
  <si>
    <t xml:space="preserve">JOSE GABRIEL DA SILVA                   </t>
  </si>
  <si>
    <t>JOSE GABRIEL DA SILVA SOUZA</t>
  </si>
  <si>
    <t>JOSE GERALDO DA SILVA</t>
  </si>
  <si>
    <t xml:space="preserve">GERALDO </t>
  </si>
  <si>
    <t>JOSE GERALDO DE CARVALHO</t>
  </si>
  <si>
    <t>JOSE GILSON MADRUGA DA COSTA</t>
  </si>
  <si>
    <t>JOSE GILSON</t>
  </si>
  <si>
    <t xml:space="preserve">JOSE GILVANDRO ARRUDA DE MELO JUNIOR    </t>
  </si>
  <si>
    <t>JOSE GILVANDRO SILVA DO NASCIMENTO</t>
  </si>
  <si>
    <t>JOSE GILVANDRO</t>
  </si>
  <si>
    <t xml:space="preserve">JOSE GOMES  RAMALHO JUNIOR              </t>
  </si>
  <si>
    <t>JOSE GOMES DA SILVA</t>
  </si>
  <si>
    <t>JOSÉ GOMES</t>
  </si>
  <si>
    <t xml:space="preserve">JOSE GOMES DA SILVA </t>
  </si>
  <si>
    <t>JOSE GOMES</t>
  </si>
  <si>
    <t>JOSE GOMES DE FRANCA TERCEIRO</t>
  </si>
  <si>
    <t>JOSE GOMES DE LIMA IRMÃO</t>
  </si>
  <si>
    <t>JOSE GOMES DE MOURA</t>
  </si>
  <si>
    <t xml:space="preserve">JOSE GOMES RAMALHO                      </t>
  </si>
  <si>
    <t>JOSE GONÇALO MENDES DA SILVA</t>
  </si>
  <si>
    <t>JOSE GONCALVES DA SILVA</t>
  </si>
  <si>
    <t xml:space="preserve">JOSE GONCALVES FILHO                    </t>
  </si>
  <si>
    <t xml:space="preserve">JOSE GUALBERTO DE ANDRADE NETO          </t>
  </si>
  <si>
    <t>JOSE GUEDES FERREIRA</t>
  </si>
  <si>
    <t>JOSE HAILTON DA SILVA</t>
  </si>
  <si>
    <t>JOSE HAMILTON MENDES</t>
  </si>
  <si>
    <t>JOSE HÉLIO TAURINO DOS SANTOS</t>
  </si>
  <si>
    <t>JOSE HENRIQUE DE GOI SOBRINHO</t>
  </si>
  <si>
    <t>JOSE HERIVELTON DA SILVA OLIVEIRA</t>
  </si>
  <si>
    <t>HERIVELTON</t>
  </si>
  <si>
    <t>JOSE HERONIDES DO NASCIMENTO</t>
  </si>
  <si>
    <t xml:space="preserve"> HERONILDES</t>
  </si>
  <si>
    <t>JOSE HILARIO DOS SANTOS FILHO</t>
  </si>
  <si>
    <t>JOSE HILDEBRANDO DE OLIVEIRA</t>
  </si>
  <si>
    <t>HILDEBRANDO</t>
  </si>
  <si>
    <t>JOSE HILTON DE ANDRADE JUNIOR</t>
  </si>
  <si>
    <t>JOSE HILTON GOMES NICACIO</t>
  </si>
  <si>
    <t>JOSE HILTON LEONEL DA SILVA</t>
  </si>
  <si>
    <t>JOSE HONORIO PEREIRA LOPES NETO</t>
  </si>
  <si>
    <t>JOSE HONORIO</t>
  </si>
  <si>
    <t xml:space="preserve">JOSE HUGO SIMOES                        </t>
  </si>
  <si>
    <t>JOSE HUMBERTO DA CUNHA</t>
  </si>
  <si>
    <t>JOSE HUMBERTO DA SILVA</t>
  </si>
  <si>
    <t>JOSÉ HUMBERTO</t>
  </si>
  <si>
    <t>JOSE HUMBERTO DOS SANTOS DA SILVA</t>
  </si>
  <si>
    <t>JOSE HUMBERTO DOS SANTOS RIBEIRO</t>
  </si>
  <si>
    <t>JOSE HUMBERTO MOURA LIMA</t>
  </si>
  <si>
    <t xml:space="preserve"> HUMBERTO</t>
  </si>
  <si>
    <t>JOSE ILTON CLEMENTINO VIEIRA</t>
  </si>
  <si>
    <t>JOSE ILTON CLEMENTINO VIERA</t>
  </si>
  <si>
    <t>JOSE INACIO ALVES DA SILVA</t>
  </si>
  <si>
    <t>JOSE INACIO</t>
  </si>
  <si>
    <t>JOSE INACIO DE M. A. FILHO</t>
  </si>
  <si>
    <t>JOSE INACIO DE M. ANDRADE</t>
  </si>
  <si>
    <t>JOSÉ INALDO DE ALMEIDA</t>
  </si>
  <si>
    <t>JOSE IRAN MATOS JUNIOR</t>
  </si>
  <si>
    <t>JOSE IRAN NASCIMENTO DA SILVA</t>
  </si>
  <si>
    <t>IRAN</t>
  </si>
  <si>
    <t>JOSE ISAIAS DA SILVA</t>
  </si>
  <si>
    <t>JOSE ISIDRO DA SILVA</t>
  </si>
  <si>
    <t xml:space="preserve">JOSE IVALDO DE MACEDO                   </t>
  </si>
  <si>
    <t xml:space="preserve">JOSE IVANILDO DA BERNARDINO             </t>
  </si>
  <si>
    <t>JOSE IVONALDO DE LIMA MACEDO</t>
  </si>
  <si>
    <t>JOSE JACINTO SOBRINHO</t>
  </si>
  <si>
    <t>JOSÉ JACINTO</t>
  </si>
  <si>
    <t>JOSE JAILSON DA SILVA</t>
  </si>
  <si>
    <t>JOSE JAKSON DE ARAUJO CRUZ</t>
  </si>
  <si>
    <t xml:space="preserve">JOSE JACKSON DE ARAUJO CRUZ  </t>
  </si>
  <si>
    <t>JOSE JEFFERSON DOS SANTOS SILVA</t>
  </si>
  <si>
    <t>R. ALCIDES DANTAS CAVALCANTE</t>
  </si>
  <si>
    <t>JOSE JOACIL MONTINEGRO DE GOIS</t>
  </si>
  <si>
    <t>JOSE JOAO DA SILVA</t>
  </si>
  <si>
    <t>JOSE JOAO DO NASCIMENTO</t>
  </si>
  <si>
    <t>JOSE JOAO DOS SANTOS</t>
  </si>
  <si>
    <t>JOSE JOAQUIM DE SOUZA</t>
  </si>
  <si>
    <t>JOSE JOAQUIM DO NASCIMENTO</t>
  </si>
  <si>
    <t>JOSE JOAQUIM DOS SANTOS</t>
  </si>
  <si>
    <t>JOSE JORGE DA SILVA</t>
  </si>
  <si>
    <t>JOSE JORGE SOUZA DA SILVA</t>
  </si>
  <si>
    <t>JOSE JOVINO ALVES</t>
  </si>
  <si>
    <t xml:space="preserve">JOSE JURACY ALMEIDA DA SILVA            </t>
  </si>
  <si>
    <t>JOSE LAELSON DO NASCIMENTO</t>
  </si>
  <si>
    <t>LAELSON</t>
  </si>
  <si>
    <t>JOSE LEITE DA SILVA</t>
  </si>
  <si>
    <t>JOSE LENILSON DA SILVA BARBOSA</t>
  </si>
  <si>
    <t>LENILSON</t>
  </si>
  <si>
    <t>JOSE LENO SANTOS DE AZEVEDO</t>
  </si>
  <si>
    <t>JOSE LEONARDO DE SOUZA</t>
  </si>
  <si>
    <t xml:space="preserve"> LEONARDO</t>
  </si>
  <si>
    <t>JOSE LEONARDO DINIZ CLEMENTE</t>
  </si>
  <si>
    <t>LEONARDO</t>
  </si>
  <si>
    <t>JOSE LEONCIO DO NASCIMENTO</t>
  </si>
  <si>
    <t>JOSE LEONEL DOS SANTOS</t>
  </si>
  <si>
    <t>JOSE LOPES DOS SANTOS</t>
  </si>
  <si>
    <t>JOSE LUCAS VERISSIMO DE OLIVEIRA</t>
  </si>
  <si>
    <t>JOSE LUCAS</t>
  </si>
  <si>
    <t>JOSE LUCIANO DA CUNHA FILHO</t>
  </si>
  <si>
    <t>JOSE LUCIANO DA SILA FREITAS</t>
  </si>
  <si>
    <t>JOSE LUCIANO DA SILVA FARIAS</t>
  </si>
  <si>
    <t>LUCIANO</t>
  </si>
  <si>
    <t>JOSÉ LUCINDO DE ARAÚJO</t>
  </si>
  <si>
    <t xml:space="preserve">JOSE LUCINDO DE ARAUJO  </t>
  </si>
  <si>
    <t>JOSÉ LUÍS DA SILVA NETO</t>
  </si>
  <si>
    <t>JOSÉ LUÍS DE BRITO</t>
  </si>
  <si>
    <t>JOSE LUIZ MAXIMINO DOS SANTOS</t>
  </si>
  <si>
    <t>LUIZ</t>
  </si>
  <si>
    <t>JOSÉ LUIZ OLIVEIRA</t>
  </si>
  <si>
    <t>JOSE LUIZ VICENTE</t>
  </si>
  <si>
    <t>JOSE LUIZ</t>
  </si>
  <si>
    <t xml:space="preserve">JOSE LUZINALDO QUEIROZ DE ALMEIDA       </t>
  </si>
  <si>
    <t>JOSE MACARIO FILHO</t>
  </si>
  <si>
    <t>JOSE MACENA DA SILVA</t>
  </si>
  <si>
    <t>JOSÉ MACENA</t>
  </si>
  <si>
    <t>JOSE MACIEL DA SILVA</t>
  </si>
  <si>
    <t>JOSE MAGNO FERREIRA DA SILVA</t>
  </si>
  <si>
    <t>JOSE MANOEL DA SILVA</t>
  </si>
  <si>
    <t>JOSE MANUEL DO NASCIMENTO</t>
  </si>
  <si>
    <t>JOSÉ MANUEL</t>
  </si>
  <si>
    <t xml:space="preserve">JOSE MARCELINO DA SILVA </t>
  </si>
  <si>
    <t>JOSE MARCELO GUIMARAES DOS SANTOS</t>
  </si>
  <si>
    <t>MARCELO GUIMARAES</t>
  </si>
  <si>
    <t>JOSÉ MÁRCIO ADERBAL DE ARAÚJO</t>
  </si>
  <si>
    <t>JOSE MARCOLINO DE FRANCA</t>
  </si>
  <si>
    <t>JOSE MARCOS DANTAS DE FARIAS</t>
  </si>
  <si>
    <t>JOSE MARCOS VERISSIMO CORREIA</t>
  </si>
  <si>
    <t>JOSÉ MARCOS VICTOR DE ANDRADE</t>
  </si>
  <si>
    <t xml:space="preserve">JOSE MARIA DE SOUZA                     </t>
  </si>
  <si>
    <t>JOSE MARIA PADILHA DOS SANTOS</t>
  </si>
  <si>
    <t>JOSE MARTINHO REGIS</t>
  </si>
  <si>
    <t>JOSÉ MARTINS</t>
  </si>
  <si>
    <t>JOSE MARTINS CHAVE</t>
  </si>
  <si>
    <t>JOSE MARTINS DA SILVA</t>
  </si>
  <si>
    <t>JOSE MATEUS ALEXANDRE DA SILVA</t>
  </si>
  <si>
    <t>JOSE MATEUS</t>
  </si>
  <si>
    <t>JOSE MAXIMINO DE OLIVEIRA FILHO</t>
  </si>
  <si>
    <t>JOSE MAXIMINO LIMA</t>
  </si>
  <si>
    <t>JOSE MERENCIO DE LIRA</t>
  </si>
  <si>
    <t>MERENCIO</t>
  </si>
  <si>
    <t>JOSE MIGUEL BRANCO DA COSTA</t>
  </si>
  <si>
    <t>JOSE MIGUEL DA SILVA</t>
  </si>
  <si>
    <t>JOSÉ MIGUEL FERREIRA</t>
  </si>
  <si>
    <t>JOSÉ MIGUEL</t>
  </si>
  <si>
    <t>JOSE MIRANDA DINIZ</t>
  </si>
  <si>
    <t>JOSE MONTEIRO DA SILVA</t>
  </si>
  <si>
    <t>JOSE MONTENEGRO DE GOIS</t>
  </si>
  <si>
    <t>JOSE NAILTON DE LIMA</t>
  </si>
  <si>
    <t>JOSE NALDO DO NASCIMENTO</t>
  </si>
  <si>
    <t>JOSE NASCIMENTO SANTOS</t>
  </si>
  <si>
    <t>JOSE NASCIMENTO</t>
  </si>
  <si>
    <t>JOSE NELIO RODRIGUES DA SILVA</t>
  </si>
  <si>
    <t>JOSÉ NELIO</t>
  </si>
  <si>
    <t xml:space="preserve">JOSE NERION GOMES JUNIOR                </t>
  </si>
  <si>
    <t>JOSE NEUDO PEREIRA LIMA</t>
  </si>
  <si>
    <t xml:space="preserve">JOSE NIELSON GALDINO DA SILVA           </t>
  </si>
  <si>
    <t xml:space="preserve">JOSE NILDO PEREIRA DE ALENCAR           </t>
  </si>
  <si>
    <t>JOSE NILDO RAIMUNDO</t>
  </si>
  <si>
    <t>NILDO</t>
  </si>
  <si>
    <t>JOSE NILDO SILVA DOS SANTOS</t>
  </si>
  <si>
    <t>JOSE NILDON CORDEIRO GUEDES</t>
  </si>
  <si>
    <t>JOSE NILSON SILVA PINTO</t>
  </si>
  <si>
    <t>JOSE NILTON DA SILVA BEZERRIL</t>
  </si>
  <si>
    <t>NILTON</t>
  </si>
  <si>
    <t>JOSE NUNES DE FREITAS NETO</t>
  </si>
  <si>
    <t>JOSE NUNES</t>
  </si>
  <si>
    <t>JOSE NUNES LEITE</t>
  </si>
  <si>
    <t>JOSE ODENILDO CORREIA DOS SANTOS</t>
  </si>
  <si>
    <t>JOSE ODENILDO</t>
  </si>
  <si>
    <t xml:space="preserve">JOSE OLIMPIO SOBRINHO </t>
  </si>
  <si>
    <t>JOSE OLIVEIRA DO NASCIMENTO</t>
  </si>
  <si>
    <t>JOSÉ OLIVEIRA LIMA</t>
  </si>
  <si>
    <t>JOSE ORLANDO DE MENDONCA</t>
  </si>
  <si>
    <t>JOSE OSCAR GOMES DE OLIVEIRA</t>
  </si>
  <si>
    <t>JOSE OTAVIANO FIGUEREDO DA SILVA</t>
  </si>
  <si>
    <t>OTAVIANO</t>
  </si>
  <si>
    <t>JOSE PAULO CARVALHO DOS SANTOS</t>
  </si>
  <si>
    <t>JOSE PAULO DE SANTANA</t>
  </si>
  <si>
    <t xml:space="preserve">JOSE PAULO FERNANDES DOS SANTOS FILHO   </t>
  </si>
  <si>
    <t>JOSE PAULO JUVENCIO</t>
  </si>
  <si>
    <t>JOSE PAULO</t>
  </si>
  <si>
    <t>JOSE PAULO PEREIRA DA COSTA</t>
  </si>
  <si>
    <t>JOSE PEDRO DA SILVA</t>
  </si>
  <si>
    <t>JOSE PEDRO</t>
  </si>
  <si>
    <t xml:space="preserve">JOSE PEDRO DA SILVA </t>
  </si>
  <si>
    <t xml:space="preserve">JOSE PEDRO DA SILVA                     </t>
  </si>
  <si>
    <t>JOSE PEREIRA</t>
  </si>
  <si>
    <t>JOSE PEREIRA BARBOSA</t>
  </si>
  <si>
    <t xml:space="preserve">JOSÉ PEREIRA   </t>
  </si>
  <si>
    <t>JOSE PEREIRA FERREIRA</t>
  </si>
  <si>
    <t xml:space="preserve">PEREIRA </t>
  </si>
  <si>
    <t>JOSE PESSOA DE VERAS</t>
  </si>
  <si>
    <t>JOSE PESSOA</t>
  </si>
  <si>
    <t>JOSE PINHEIRO DA SILVA FILHO</t>
  </si>
  <si>
    <t>JOSE QUEIROZ DE ANDRADE</t>
  </si>
  <si>
    <t>JOSE QUEIROZ</t>
  </si>
  <si>
    <t>JOSE RAFAEL DE FARIAS COSTA</t>
  </si>
  <si>
    <t>JOSE RAFAEL</t>
  </si>
  <si>
    <t>JOSE RAIMUNDO DA SILVA</t>
  </si>
  <si>
    <t xml:space="preserve">JOSE RAMALHO BRUNET NETO                </t>
  </si>
  <si>
    <t>JOSE RAMON ROQUE FERNANDES DE SOUZA</t>
  </si>
  <si>
    <t xml:space="preserve"> RAMON</t>
  </si>
  <si>
    <t>JOSE RAMON SILVA LEOTERO</t>
  </si>
  <si>
    <t>RAMON</t>
  </si>
  <si>
    <t>JOSE RAMOS DA SILVA FILHO</t>
  </si>
  <si>
    <t>JOSE RAMOS</t>
  </si>
  <si>
    <t xml:space="preserve">JOSE RANILDO SOARES                     </t>
  </si>
  <si>
    <t>JOSE RENATO DA SILVA</t>
  </si>
  <si>
    <t>JOSE RENATO</t>
  </si>
  <si>
    <t>JOSE RIBEIRO VENANCIO</t>
  </si>
  <si>
    <t>JOSE RICARDO DA SILVA</t>
  </si>
  <si>
    <t>JOSE RICARDO DA SILVA CARNEIRO</t>
  </si>
  <si>
    <t>JOSÉ RICARDO</t>
  </si>
  <si>
    <t>JOSE RICARDO DE ARAUJO SILVA</t>
  </si>
  <si>
    <t>JOSE RICARDO</t>
  </si>
  <si>
    <t>JOSE RICARDO DE OLIVEIRA MELO 54.283.681</t>
  </si>
  <si>
    <t xml:space="preserve">JOSE RICARDO DE OLIVEIRA MELO </t>
  </si>
  <si>
    <t>JOSE RICARDO DOS SANTOS RAIMUNDO</t>
  </si>
  <si>
    <t>JOSE ROBERTO BENJAMIM DA SILVA</t>
  </si>
  <si>
    <t xml:space="preserve">JOSE ROBERTO COSTA DA SILVA             </t>
  </si>
  <si>
    <t>JOSE ROBERTO DA SILVA</t>
  </si>
  <si>
    <t>ROBERTO</t>
  </si>
  <si>
    <t xml:space="preserve"> ROBERTO</t>
  </si>
  <si>
    <t>JOSE ROBERTO DA SILVA OLIMTO</t>
  </si>
  <si>
    <t>JOSE ROBERTO DA SILVA PINTO</t>
  </si>
  <si>
    <t>JOSE ROBERTO DA SILVA SANTOS</t>
  </si>
  <si>
    <t>JOSE ROBERTO DE SOUZA CUNHA</t>
  </si>
  <si>
    <t>JOSE ROBERTO DE VASCONCELOS</t>
  </si>
  <si>
    <t>JOSE ROBERTO</t>
  </si>
  <si>
    <t>JOSE ROBERTO FELISMINO DA SILVA</t>
  </si>
  <si>
    <t>JOSE ROBERTO GOMES</t>
  </si>
  <si>
    <t>JOSE ROBERTO NASCIMENTO DA SILVA</t>
  </si>
  <si>
    <t>JOSE ROBERTO NASCIMENTO DE OLIVEIRA</t>
  </si>
  <si>
    <t>JOSÉ ROBERTO</t>
  </si>
  <si>
    <t xml:space="preserve">JOSE ROBERTO ROCHA                      </t>
  </si>
  <si>
    <t>JOSE ROBERTO SILVA DOS SANTOS</t>
  </si>
  <si>
    <t>JOSE ROBSON DA SILVA DINIZ</t>
  </si>
  <si>
    <t>JOSE RODRIGUES DE OLIVEIRA FILHO</t>
  </si>
  <si>
    <t xml:space="preserve">JOSE RODRIGUES LACERDA NETO             </t>
  </si>
  <si>
    <t>JOSÉ RODRIGUES SOBRINHO</t>
  </si>
  <si>
    <t>JOSE ROGERIO INACIO NUNES</t>
  </si>
  <si>
    <t>JOSE ROMILDO DOS SANTOS</t>
  </si>
  <si>
    <t>JOSE RONALDO ALVES DE SOUZA</t>
  </si>
  <si>
    <t>JOSE RONALDO</t>
  </si>
  <si>
    <t>JOSE RONALDO DA SILVA</t>
  </si>
  <si>
    <t>JOSE RONILDO PEREIRA DA SILVA</t>
  </si>
  <si>
    <t xml:space="preserve">SUCATA DO RONILDO </t>
  </si>
  <si>
    <t>JOSE SABINO DA COSTA</t>
  </si>
  <si>
    <t>JOSE SABINO DA COSTA FILHO</t>
  </si>
  <si>
    <t>JOSE SABINO DOS SANTOS</t>
  </si>
  <si>
    <t>JOSE SANDRO RIBEIRO DA SILVA</t>
  </si>
  <si>
    <t>JOSÉ SANDRO RIBEIRO DA SILVA</t>
  </si>
  <si>
    <t xml:space="preserve">JOSE SANTOS DA SILVA </t>
  </si>
  <si>
    <t>JOSE SANTOS DE SOUZA</t>
  </si>
  <si>
    <t>JOSE SERGIO DE ALENCAR CUNHA</t>
  </si>
  <si>
    <t>JOSE SERGIO LAURENTINO</t>
  </si>
  <si>
    <t>JOSE SERGIO NUNES DE MELO</t>
  </si>
  <si>
    <t>jose severino da silva</t>
  </si>
  <si>
    <t>JOSE SEVERINO</t>
  </si>
  <si>
    <t>JOSE SEVERINO DA SILVA II</t>
  </si>
  <si>
    <t>JOSE SEVERINO DE LIMA</t>
  </si>
  <si>
    <t>JOSE SEVERINO DO NASCIMENTO</t>
  </si>
  <si>
    <t>JOSE SEVERINO DO RAMO</t>
  </si>
  <si>
    <t>JOSE SEVERINO DOS SANTOS</t>
  </si>
  <si>
    <t>JOSE SILVIO  BRITO LIRA</t>
  </si>
  <si>
    <t>JOSE SOARES DE MELO</t>
  </si>
  <si>
    <t>JOSE SOBRAL DO NASCIMENTO</t>
  </si>
  <si>
    <t>Taperoá</t>
  </si>
  <si>
    <t>JOSÉ STENIO DE ALMEIDA HOLANDA</t>
  </si>
  <si>
    <t xml:space="preserve">Olhoclinica </t>
  </si>
  <si>
    <t>JOSE TADEU ALMEIDA SILVA</t>
  </si>
  <si>
    <t>JOSE TADEU CARNEIRO</t>
  </si>
  <si>
    <t>JOSE TADEU SALES DE LUNA</t>
  </si>
  <si>
    <t xml:space="preserve">JOSE TARCISIO DE MELO                   </t>
  </si>
  <si>
    <t>JOSE TEIXEIRA BARBOSA</t>
  </si>
  <si>
    <t>JOSE THIAGO PEREIRA DE MOURA</t>
  </si>
  <si>
    <t>Riacho de Santo Antônio</t>
  </si>
  <si>
    <t>JOSE TOMAZ DA SILVA</t>
  </si>
  <si>
    <t>TOMAZ</t>
  </si>
  <si>
    <t>JOSE TOMAZ DE LUCENA</t>
  </si>
  <si>
    <t>JOSE TOMAZ SOARES</t>
  </si>
  <si>
    <t>JOSE TRAJANO DA SILVA</t>
  </si>
  <si>
    <t>JOSE UALLISSON DA SILVA</t>
  </si>
  <si>
    <t>JOSE UILSON DE OLIVEIRA</t>
  </si>
  <si>
    <t xml:space="preserve">JOSE URBANO CASTRO                      </t>
  </si>
  <si>
    <t>JOSE VALBERTO BARBOSA DE ARAUJO</t>
  </si>
  <si>
    <t>JOSE VALMIR DA SILVA</t>
  </si>
  <si>
    <t>JOSE VEIRA DA SILVA FILHO</t>
  </si>
  <si>
    <t>JOSE VERISSIMO CORREIA</t>
  </si>
  <si>
    <t>JOSE VICENTE DA SILVA</t>
  </si>
  <si>
    <t>JOSE VICENTE FERREIRA II</t>
  </si>
  <si>
    <t>JOSE VICENTE MEIRA DE VASCONCELOS NETO</t>
  </si>
  <si>
    <t>JOSE VICENTE MEIRA DE VASCOMCELOS NETO</t>
  </si>
  <si>
    <t xml:space="preserve">JOSE VICTOR ALVES URBANO DE CASTRO      </t>
  </si>
  <si>
    <t>JOSE VITAL FERREIRA DA SILVA</t>
  </si>
  <si>
    <t>JOSE VITALINO DA SILVA FILHO</t>
  </si>
  <si>
    <t xml:space="preserve"> JOSE VITALIINO</t>
  </si>
  <si>
    <t>JOSE WANDECLE VELOSO DE OLIVEIRA</t>
  </si>
  <si>
    <t>JOSE WANDERLEY FREIRE DA SILVA</t>
  </si>
  <si>
    <t>JOSE WELLINGTON SANTOS DA SILVA</t>
  </si>
  <si>
    <t xml:space="preserve">JOSE WILLIAMS PEGADO                    </t>
  </si>
  <si>
    <t xml:space="preserve">JOSE WILLIAN TOSCANO COSTA              </t>
  </si>
  <si>
    <t>JOSE WILLIAN TOSCANO COSTA</t>
  </si>
  <si>
    <t xml:space="preserve">JOSE WILSON ALBULQUERQUE MELO           </t>
  </si>
  <si>
    <t xml:space="preserve">JOSE WILSON MARINHO                     </t>
  </si>
  <si>
    <t>JOSEANDERSON FLAVIO LIMA DA SILVA</t>
  </si>
  <si>
    <t>JOSEANDERSON</t>
  </si>
  <si>
    <t xml:space="preserve">JOSEFA DE ANDRADE ALVES                 </t>
  </si>
  <si>
    <t>JOSEFA DE OLIVEIRA FRANÇA</t>
  </si>
  <si>
    <t xml:space="preserve">JOSEFA FRANCILINO DE LIMA               </t>
  </si>
  <si>
    <t>JOSEFA GOMES DE SOUZA</t>
  </si>
  <si>
    <t>JOSEFA</t>
  </si>
  <si>
    <t xml:space="preserve">JOSEFA SOUTO MACEDO                     </t>
  </si>
  <si>
    <t>JOSEILDO CARVALHO DA SILVA</t>
  </si>
  <si>
    <t>JOSEILDO</t>
  </si>
  <si>
    <t>JOSEILSON ESTEVAN DA FONSECA</t>
  </si>
  <si>
    <t>JOSEILTON ANTONIO CARDOSO</t>
  </si>
  <si>
    <t>JOSEILTON</t>
  </si>
  <si>
    <t>JOSEILTON COELHO DA SILVA</t>
  </si>
  <si>
    <t>JOSEILTON DA SILVA FIGUEIREDO</t>
  </si>
  <si>
    <t>JOSEILTON GOMES DE OLIVEIRA</t>
  </si>
  <si>
    <t>JOSEILTON GOMES</t>
  </si>
  <si>
    <t>JOSEILTON MACEDO ROCHA</t>
  </si>
  <si>
    <t>JOSELIA SANTOS DE AZEVEDO</t>
  </si>
  <si>
    <t>JOSELITO ALVES FERREIRA</t>
  </si>
  <si>
    <t>JOSELITO ANTONIO DA SILVA</t>
  </si>
  <si>
    <t>JOSELITO FONSECA GOMES</t>
  </si>
  <si>
    <t>JOSELITO SELIM ELKODSI</t>
  </si>
  <si>
    <t>JOSELITO</t>
  </si>
  <si>
    <t>JOSEMAR DO NASCIMENTO MACEDO</t>
  </si>
  <si>
    <t>JOSEMAR GUERRA</t>
  </si>
  <si>
    <t xml:space="preserve">JOSEMBERG RIBEIRO FRANCO                </t>
  </si>
  <si>
    <t>JOSEMBERGUE SILVA DOS SANTOS</t>
  </si>
  <si>
    <t>JOSEMBERGUE</t>
  </si>
  <si>
    <t>JOSEMI DOS SANTOS LIMA</t>
  </si>
  <si>
    <t>JOSEMIR PALMEIRA DA SILVA</t>
  </si>
  <si>
    <t>JOSENALDO ANTONIO DA SILVA</t>
  </si>
  <si>
    <t>JOSENALDO</t>
  </si>
  <si>
    <t>JOSENALDO SILVA DE ALMEIDA</t>
  </si>
  <si>
    <t>JOSENILDA CANDOIA DA SILVA</t>
  </si>
  <si>
    <t>JOSENILDO ARAUJO DA SILVA</t>
  </si>
  <si>
    <t>JOSENILDO CAMILO DE OLIVEIRA</t>
  </si>
  <si>
    <t xml:space="preserve">JOSENILDO DA SILVA                      </t>
  </si>
  <si>
    <t>JOSENILDO DA SILVA AVELAR</t>
  </si>
  <si>
    <t>JOSENILDO DE OLIVEIRA LIMA</t>
  </si>
  <si>
    <t>JOSENILDO DUARTE DE OLIVEIRA</t>
  </si>
  <si>
    <t xml:space="preserve">JOSENILDO </t>
  </si>
  <si>
    <t xml:space="preserve">JOSENILDO FERREIRA DA SILVA             </t>
  </si>
  <si>
    <t>JOSENILDO GENUINO DUARTE</t>
  </si>
  <si>
    <t>JOSENILDO QUERINO DIAS</t>
  </si>
  <si>
    <t>JOSENILDO SANTOS DA SILVA</t>
  </si>
  <si>
    <t>JOSENILDO SANTOS DE BRITO</t>
  </si>
  <si>
    <t>JOSENILSON CIRILO</t>
  </si>
  <si>
    <t>JOSENILTON ANTONIO DA SILVA</t>
  </si>
  <si>
    <t>JOSENILTON JOSE DE OLIVEIRA</t>
  </si>
  <si>
    <t>JOSENILTON</t>
  </si>
  <si>
    <t>JOSEVAL MOURA DE LIMA</t>
  </si>
  <si>
    <t>JOSEVAL</t>
  </si>
  <si>
    <t>JOSEVANDRO ALBUQUERQUE COSTA</t>
  </si>
  <si>
    <t>JOSEZILDO DE LIMA</t>
  </si>
  <si>
    <t xml:space="preserve">JOSIANA GOMES DA SILVA                  </t>
  </si>
  <si>
    <t>JOSIAS BERNARDINO BENTO</t>
  </si>
  <si>
    <t>JOSIAS DE ALBUQUERQUE OLIVEIRA</t>
  </si>
  <si>
    <t xml:space="preserve">JOSIAS DE ALBUQUERQUE OLIVEIRA </t>
  </si>
  <si>
    <t>JOSIAS FERREIRA DE OLIVEIRA</t>
  </si>
  <si>
    <t>JOSIAS</t>
  </si>
  <si>
    <t>JOSIBERG DOS SANTOS FIGUEIREDO</t>
  </si>
  <si>
    <t>JOSIBERG DOS SANTOS</t>
  </si>
  <si>
    <t>JOSIBERTO OLIVEIRA AZEVEDO</t>
  </si>
  <si>
    <t>JOSIEL ALVES DA SILVA</t>
  </si>
  <si>
    <t>JOSIEL PEDRO DE LIMA</t>
  </si>
  <si>
    <t>JOSIEL</t>
  </si>
  <si>
    <t>JOSILDO JOÃO DO NASCIMENTO</t>
  </si>
  <si>
    <t xml:space="preserve">JOSILDO MARTINS </t>
  </si>
  <si>
    <t>JOSILDO MARTINS</t>
  </si>
  <si>
    <t>JOSILDO SILVA DE SOUZA</t>
  </si>
  <si>
    <t>JOSILDO</t>
  </si>
  <si>
    <t>JOSILENE RODRIGUES FELIZ DA SILVA</t>
  </si>
  <si>
    <t>JOSIMAR ALMEIDA DA SILVA</t>
  </si>
  <si>
    <t>JOSIMAR</t>
  </si>
  <si>
    <t>JOSIMAR CLEMENTINO DA SILVA</t>
  </si>
  <si>
    <t>josimar clementino</t>
  </si>
  <si>
    <t xml:space="preserve">JOSIMAR DE OLIVEIRA ESPINOLA JUNIOR     </t>
  </si>
  <si>
    <t>JOSIMAR DOS PASSOS SILVA</t>
  </si>
  <si>
    <t>JOSIMAR SANTOS DE OLIVEIRA</t>
  </si>
  <si>
    <t>JOSINALDO AIRES DA ROCHA</t>
  </si>
  <si>
    <t>JOSINALDO ALVES SANTOS</t>
  </si>
  <si>
    <t>JOSINALDO</t>
  </si>
  <si>
    <t>JOSINALDO BALTAZAR</t>
  </si>
  <si>
    <t xml:space="preserve">JOSINALDO BARBOSA DE FIGUEIREDO </t>
  </si>
  <si>
    <t>JOSINALDO CAMILO DE OLIVEIRA</t>
  </si>
  <si>
    <t>JOSINALDO DA SILVA BIZERRIL</t>
  </si>
  <si>
    <t>JOSINALDO DE LIRA MARQUES</t>
  </si>
  <si>
    <t>JOSINALDO DO NASCIMENTO SEVERINO</t>
  </si>
  <si>
    <t>JOSINALDO JOAQUIM DE LIMA</t>
  </si>
  <si>
    <t>JOSINALDO LOPES DE LIMA</t>
  </si>
  <si>
    <t>JOSINALDO MADRUGA DE CARVALHO</t>
  </si>
  <si>
    <t>JOSINALDO MORAIS DOS SANTOS</t>
  </si>
  <si>
    <t>JOSINALDO NUNES DE FREITA</t>
  </si>
  <si>
    <t>JOSINALDO PEREIRA DE LIMA</t>
  </si>
  <si>
    <t>JOSINALDO PEREIRA SOARES</t>
  </si>
  <si>
    <t xml:space="preserve">JOSINALDO SILVA DOS SANTOS </t>
  </si>
  <si>
    <t>JOSINALDO TRAVASSO</t>
  </si>
  <si>
    <t>JOSINILDO RAFAEL DA SILVA</t>
  </si>
  <si>
    <t>JOSIRAN JOSE VELOSO CONRADO</t>
  </si>
  <si>
    <t>JOSIRAN</t>
  </si>
  <si>
    <t xml:space="preserve">JOSIVAL GOMES DO NASCIMENTO             </t>
  </si>
  <si>
    <t>JOSIVALDO CAMILO DE OLIVEIRA</t>
  </si>
  <si>
    <t>JOSIVALDO</t>
  </si>
  <si>
    <t>JOSIVALDO DA SILVA</t>
  </si>
  <si>
    <t xml:space="preserve">JOSIVALDO DA SILVA EVARISTO             </t>
  </si>
  <si>
    <t>JOSIVALDO DA SILVA PEREIRA</t>
  </si>
  <si>
    <t>JOSIVALDO FERREIRA DE ASSIS</t>
  </si>
  <si>
    <t>JOSIVALDO HERCULANO DA SILVA</t>
  </si>
  <si>
    <t>JOSIVALDO JOÃO DO NASCIMENTO</t>
  </si>
  <si>
    <t>JOSIVALDO LIMA DA SILVA</t>
  </si>
  <si>
    <t>JOSIVALDO OLIVEIRA DE ASSIS</t>
  </si>
  <si>
    <t>JOSIVALDO SILVA DOS SANTOS</t>
  </si>
  <si>
    <t xml:space="preserve">JOSIVALDO </t>
  </si>
  <si>
    <t>JOSIVAN JOAO DO NASCIMENTO</t>
  </si>
  <si>
    <t xml:space="preserve">JOSIVAN </t>
  </si>
  <si>
    <t xml:space="preserve">JOSIVANDO DIAS DE OLIVEIRA </t>
  </si>
  <si>
    <t>JOSIVANDO</t>
  </si>
  <si>
    <t>JOSIVANDO MOREIRA DE LIMA</t>
  </si>
  <si>
    <t>JOSIVALDO MOREIRA DE LIMA</t>
  </si>
  <si>
    <t>JOSIVANDRO CAVALCANTE ARAUJO</t>
  </si>
  <si>
    <t>JOSIVANIA DE SOUZA ARAUJO BANDEIRA</t>
  </si>
  <si>
    <t>JOSUE ANTONIO FERREIRA</t>
  </si>
  <si>
    <t>JOSUE FRANCISCO DE MOURA</t>
  </si>
  <si>
    <t>JOSUE</t>
  </si>
  <si>
    <t>JOSUEL SANTOS DA SILVA</t>
  </si>
  <si>
    <t>JOSUEL</t>
  </si>
  <si>
    <t>JOVENCIO DE OLIVEIRA RIBEIRO</t>
  </si>
  <si>
    <t>JOZARBA CAVALCANTE RODRIGUES</t>
  </si>
  <si>
    <t>JOZENILDO FIRMINO DE LIMA</t>
  </si>
  <si>
    <t>JOZENILDO</t>
  </si>
  <si>
    <t>JUAREZ TIMOTEO DINIZ DA SILVA</t>
  </si>
  <si>
    <t>JUAREZ</t>
  </si>
  <si>
    <t>JUAREZCAMILO DE SOUZA</t>
  </si>
  <si>
    <t xml:space="preserve">JUCADIR SOARES DINIZ                    </t>
  </si>
  <si>
    <t>JUCELINO RODRIGUES</t>
  </si>
  <si>
    <t xml:space="preserve">JUCIELIA CRUZ DA SILVA                  </t>
  </si>
  <si>
    <t>JUCILEIA PEREIRA DE FRANÇA</t>
  </si>
  <si>
    <t>JUCINALDO PRAXEDES DA SILVA</t>
  </si>
  <si>
    <t>JULIA SOARES DA COSTA MARQUES</t>
  </si>
  <si>
    <t>JULIANA ARAUJO LIMA</t>
  </si>
  <si>
    <t>JULIANA</t>
  </si>
  <si>
    <t>JULIANA CARLOS FREIRE DE ALBUQUERQUE</t>
  </si>
  <si>
    <t>JULIANA MARIA BEZERRA DE MENEZES</t>
  </si>
  <si>
    <t>JULIANA RAMOS DA SILVA PF</t>
  </si>
  <si>
    <t>JULIANO GOMES DE SENA</t>
  </si>
  <si>
    <t xml:space="preserve">JULIE CRISTIE DA SILVA RIBEIRO          </t>
  </si>
  <si>
    <t>JULIETE ANTONIA SILVA DOS SANTOS</t>
  </si>
  <si>
    <t xml:space="preserve">JULIETE </t>
  </si>
  <si>
    <t>JULIETE DA SILVA CARVALHO LIMA</t>
  </si>
  <si>
    <t>JULIO CESAR DA SILVA BATISTA</t>
  </si>
  <si>
    <t>JULIO CESAR DOS SANTOS BEZERRA</t>
  </si>
  <si>
    <t>JULIO</t>
  </si>
  <si>
    <t>JULIO CESAR FRANCA DO NASCIMENTO</t>
  </si>
  <si>
    <t>JULIO MARCOLINO BARBOSA</t>
  </si>
  <si>
    <t>JULIO MENEZES DA SILVA</t>
  </si>
  <si>
    <t>JULIO MINERVINO DA SILVA</t>
  </si>
  <si>
    <t>JULIO MINERVINO FILHO</t>
  </si>
  <si>
    <t>JULIO MINERVINO NETO</t>
  </si>
  <si>
    <t>JULIO TAVARES DA SILVA</t>
  </si>
  <si>
    <t>JULIO VINICIUS XIMENES DE SOUZA</t>
  </si>
  <si>
    <t>JUNIOR MENDES DA SILVA</t>
  </si>
  <si>
    <t>JUNIOR</t>
  </si>
  <si>
    <t xml:space="preserve">JUNIOR RICELLI DOS SANTOS VASCONCELOS   </t>
  </si>
  <si>
    <t>JUNIOR SILVA DO NASCIMENTO</t>
  </si>
  <si>
    <t>JURACY FERREIRA ALEXANDRE</t>
  </si>
  <si>
    <t>JURACY</t>
  </si>
  <si>
    <t>JURACY RIBEIRO DE SAMPAIO</t>
  </si>
  <si>
    <t>JURANDIR DA SILVA</t>
  </si>
  <si>
    <t>JURANDIR RICARDO DUARTE DE CARVALHO</t>
  </si>
  <si>
    <t>JUSCELINO MARQUES TAVARES</t>
  </si>
  <si>
    <t>JUSCELINO PEREIRA DE MATOS</t>
  </si>
  <si>
    <t>JUVENAL FELINTO DA SILVA</t>
  </si>
  <si>
    <t>JUVENAL</t>
  </si>
  <si>
    <t>J2 COMERCIO DE PLACAS DE IDENTIFICAÇÃO VEICULAR LTDA</t>
  </si>
  <si>
    <t>KAILANE SILVA FLOR</t>
  </si>
  <si>
    <t>KAILANE</t>
  </si>
  <si>
    <t>KAIQUE DA SILVA DIAS</t>
  </si>
  <si>
    <t xml:space="preserve">KAMILA CORREIA JUSTINO DA SILVA         </t>
  </si>
  <si>
    <t xml:space="preserve">KARLENE DOS SANTOS OLIVEIRA             </t>
  </si>
  <si>
    <t>KATIA LIMA SILVA DE CARVALHO</t>
  </si>
  <si>
    <t>KEILLY GLAUCY DE MOURA DUARTE</t>
  </si>
  <si>
    <t>KELLY SONALLY MELO DE ANDRADE</t>
  </si>
  <si>
    <t xml:space="preserve">KELMA MARIA BEZERRA DOS SANTOS          </t>
  </si>
  <si>
    <t>KLEBER DE ANDRADE GUEDES</t>
  </si>
  <si>
    <t>KLEBER JEAN SOARES TARGINO</t>
  </si>
  <si>
    <t>KLECIUS LEITE FERNANDES</t>
  </si>
  <si>
    <t>KLEIDE MARIA SILVA TEIXEIRA</t>
  </si>
  <si>
    <t>KLEIDE MARIA SILVA TEXEIRA</t>
  </si>
  <si>
    <t>LAAN FABRICIO SANTOS DA SILVEIRA</t>
  </si>
  <si>
    <t>LAAN</t>
  </si>
  <si>
    <t>LABORSOLO DO BRASIL SS LTDA</t>
  </si>
  <si>
    <t>LABORSOLO</t>
  </si>
  <si>
    <t>LAELSON PEREIRA DE ARAUJO</t>
  </si>
  <si>
    <t>LAELTON SILVA DE LIMA</t>
  </si>
  <si>
    <t>LAELTON  SILVA</t>
  </si>
  <si>
    <t>LAERCIO ALEXANDRINO DE LIMA</t>
  </si>
  <si>
    <t>LAERCIO DA SILVA NUNES</t>
  </si>
  <si>
    <t>LAERCIO</t>
  </si>
  <si>
    <t>LAERCIO DE SOUZA SILVESTRE</t>
  </si>
  <si>
    <t>LAERCIO DE SOUZA</t>
  </si>
  <si>
    <t>LAERTON LUIZ DE OLIVEIRA</t>
  </si>
  <si>
    <t xml:space="preserve">LAERTON  </t>
  </si>
  <si>
    <t>LAILSON GOMES DA SILVA</t>
  </si>
  <si>
    <t>LAILSON</t>
  </si>
  <si>
    <t>LAILSON PEREIRA DE ARAUJO</t>
  </si>
  <si>
    <t>LAILSON SILVA DO NASCIMENTO</t>
  </si>
  <si>
    <t>LAILTON DA SILVA NUNES</t>
  </si>
  <si>
    <t xml:space="preserve">LAILTON </t>
  </si>
  <si>
    <t>LAILTON DE LIRA FARIAS</t>
  </si>
  <si>
    <t>LAMARY BRITO DE LIMA</t>
  </si>
  <si>
    <t>BAMBA ARCODICIONADOS</t>
  </si>
  <si>
    <t>LANDSON LOURENCO DA SILVA</t>
  </si>
  <si>
    <t>LANDSON</t>
  </si>
  <si>
    <t>LAUDEMIR DA SILVA LOURENCO</t>
  </si>
  <si>
    <t>LAUDEMIR MEIRELES DE ARAUJO</t>
  </si>
  <si>
    <t>LAUDEMIR</t>
  </si>
  <si>
    <t>LEANDRO ALEXANDRE DE BRITO</t>
  </si>
  <si>
    <t>LEANDRO</t>
  </si>
  <si>
    <t>LEANDRO BEZERRA DA SILVA</t>
  </si>
  <si>
    <t>LEANDRO DA SILVA DIAS</t>
  </si>
  <si>
    <t>LEANDRO DIAS</t>
  </si>
  <si>
    <t xml:space="preserve">LEANDRO FELICIANO DA SILVA              </t>
  </si>
  <si>
    <t>LEANDRO JOSE DA SILVA</t>
  </si>
  <si>
    <t>LEANDRO JOSE DE LIMA</t>
  </si>
  <si>
    <t>LEANDRO JOSE</t>
  </si>
  <si>
    <t>LEANDRO LINDOLFO DOS SANTOS</t>
  </si>
  <si>
    <t>LEANDRO MANOEL DA SILVA</t>
  </si>
  <si>
    <t>LEANDRO MARCULINO DA SILVA</t>
  </si>
  <si>
    <t>LEANDRO OLIVEIRA DE SOUZA</t>
  </si>
  <si>
    <t xml:space="preserve">LEANDRO </t>
  </si>
  <si>
    <t>LEANDRO SILVA DE PAIVA</t>
  </si>
  <si>
    <t>LEANDSON GABRIEL DA SILVA</t>
  </si>
  <si>
    <t>LENICE SILVEIRA DA COSTA</t>
  </si>
  <si>
    <t xml:space="preserve">LENILDO BENTO DA SILVA                  </t>
  </si>
  <si>
    <t>LENILDO FRANCISCO DA SILVA</t>
  </si>
  <si>
    <t>LENILDO</t>
  </si>
  <si>
    <t>LENILDO RIBEIRO DA FONSECA</t>
  </si>
  <si>
    <t>LENILSON OLIVEIRA DA SILVA</t>
  </si>
  <si>
    <t>LENILSON SOUSA DA SILVA</t>
  </si>
  <si>
    <t>LENILTON DA SILVA SOUSA</t>
  </si>
  <si>
    <t>LENILTON</t>
  </si>
  <si>
    <t>LENILTON LEONCIO COSTA</t>
  </si>
  <si>
    <t>LENILTON MELO DE SOUZA</t>
  </si>
  <si>
    <t>LENILZA FELINTO DA SILVA</t>
  </si>
  <si>
    <t>LENILZA</t>
  </si>
  <si>
    <t xml:space="preserve">LENIN EDUARDO PAREDES RUIZ              </t>
  </si>
  <si>
    <t xml:space="preserve">LENIRA DANTAS                           </t>
  </si>
  <si>
    <t xml:space="preserve">LENITA SIMOES DA SILVA                  </t>
  </si>
  <si>
    <t>LEO HENRIQUE DA VEIGA LIBERAL</t>
  </si>
  <si>
    <t>LEONARDO ARAUJO DE LIMA</t>
  </si>
  <si>
    <t>LEONARDO BENTO DE ASEVEDO</t>
  </si>
  <si>
    <t>LEONARDO CINESIO DA SILVA</t>
  </si>
  <si>
    <t>LEONARDO DA SILVA</t>
  </si>
  <si>
    <t>LEONARDO DA SILVA SANTOS</t>
  </si>
  <si>
    <t xml:space="preserve">LEONARDO </t>
  </si>
  <si>
    <t>LEONARDO DE ALMEIDA SILVA</t>
  </si>
  <si>
    <t>LEONARDO DE CARVALHO CAVALCANTI</t>
  </si>
  <si>
    <t>LEONARDO DE FIGUEIREDO ARAUJO</t>
  </si>
  <si>
    <t>LEONARDO DE OLIVEIRA NASCIMENTO</t>
  </si>
  <si>
    <t>LEONARDO FRANCISCO DA SILVA</t>
  </si>
  <si>
    <t>LEONARDO GOMES DA SILVA</t>
  </si>
  <si>
    <t>LEONARDO MARTINIANO FERREIRA</t>
  </si>
  <si>
    <t>LEONARDO MONTEIRO LUIS</t>
  </si>
  <si>
    <t>LEONARDO SANTOS DO NASCIMENTO</t>
  </si>
  <si>
    <t>LEONEL ANTONIO DOS SANTOS MACEDO</t>
  </si>
  <si>
    <t>LEONICE MARIA DA SILVA BARBOSA</t>
  </si>
  <si>
    <t xml:space="preserve">LEONICE </t>
  </si>
  <si>
    <t>LEONILDO INÁCIO DA SILVA</t>
  </si>
  <si>
    <t>LEOPOLDO MARQUES D'ASSUNÇÃO</t>
  </si>
  <si>
    <t>LEOPOLDO MARQUES</t>
  </si>
  <si>
    <t>LERIMAR TITO FRANÇA DA SILVA</t>
  </si>
  <si>
    <t>LESLLE ROBERT WOOD</t>
  </si>
  <si>
    <t>LEVI JOSE DE FRANCA</t>
  </si>
  <si>
    <t>LEVI JOSE</t>
  </si>
  <si>
    <t>LGA EXPRESS - SOLUCOES LOGISTICAS LTDA</t>
  </si>
  <si>
    <t>LIBERATO BARROSO DA SILVA FILHO</t>
  </si>
  <si>
    <t>LÍDIA PRUDÊNCIA DE PAIVA COUTINHO</t>
  </si>
  <si>
    <t xml:space="preserve">LILIANE ARAUJO TARGINO                  </t>
  </si>
  <si>
    <t xml:space="preserve">LILIANE KELLY LUCENA DA SILVA           </t>
  </si>
  <si>
    <t>LIMO GESTAO AMBIENTAL LTDA ME</t>
  </si>
  <si>
    <t>LINALDO BARBOSA DA SILVA</t>
  </si>
  <si>
    <t>LINALDO</t>
  </si>
  <si>
    <t xml:space="preserve">LINALDO MARINHO DE SOUSA                </t>
  </si>
  <si>
    <t>LINAURA AMANCIO SOUZA</t>
  </si>
  <si>
    <t>LINCOLN LOPES DE ARAUJO</t>
  </si>
  <si>
    <t>LINDALVA ANA FELIX DE SOUZA</t>
  </si>
  <si>
    <t>LINDEMBERG ELEUTERIO DE SOUSA</t>
  </si>
  <si>
    <t>LIVIA MARIA GONCALVES DA SILVA 59.396.076</t>
  </si>
  <si>
    <t>JC AGRO SERVIÇOS</t>
  </si>
  <si>
    <t>LOURENÇO DE MIRANDA FREIRA FILHO</t>
  </si>
  <si>
    <t xml:space="preserve">LOURENCO MARTINS DE SOUZA               </t>
  </si>
  <si>
    <t>LSI SOPRADORES E VALVULAS LTDA</t>
  </si>
  <si>
    <t>LUACY VERONICA PIMENTEL DA SILVA LINS</t>
  </si>
  <si>
    <t>LUAN CARLOS COUTINHO</t>
  </si>
  <si>
    <t>CALDEIRARIA PAI E FILHOS</t>
  </si>
  <si>
    <t>LUANA PAIVA VERISSIMO DA SILVA</t>
  </si>
  <si>
    <t>LUANA PAIVA DA SILVA</t>
  </si>
  <si>
    <t>LUANDERSON SEVERINO DA SILVA</t>
  </si>
  <si>
    <t xml:space="preserve">LUANDERSON </t>
  </si>
  <si>
    <t>LUCAS CAMPOS DA SILVA RAMOS</t>
  </si>
  <si>
    <t>LUCAS DE ALMEIDA ALVES ARARUNA</t>
  </si>
  <si>
    <t>LUCAS</t>
  </si>
  <si>
    <t>LUCAS GOMES RIBEIRO</t>
  </si>
  <si>
    <t>LUCAS OLIMPIO DA SILVA</t>
  </si>
  <si>
    <t xml:space="preserve">LUCAS </t>
  </si>
  <si>
    <t>LUCAS RAPHAEL SILVA DE MELO</t>
  </si>
  <si>
    <t>LUCAS ROSA DE AQUINO CUNHA</t>
  </si>
  <si>
    <t>LUCAS SANTOS DA SILVA</t>
  </si>
  <si>
    <t>LUCAS SANTOS</t>
  </si>
  <si>
    <t>LUCAS SILVA DOS SANTOS</t>
  </si>
  <si>
    <t>LUCEMAR SILVA DE MOURA</t>
  </si>
  <si>
    <t>LUCIA DE FATIMA CAXIAS</t>
  </si>
  <si>
    <t xml:space="preserve">LUCIA </t>
  </si>
  <si>
    <t>LUCIA DE FATIMA COSTA E SILVA</t>
  </si>
  <si>
    <t xml:space="preserve">LUCIA DE FATIMA GOMES DA SILVA          </t>
  </si>
  <si>
    <t>LUCIA JOANA DA SILVA</t>
  </si>
  <si>
    <t>LUCIA MARIA DA SILVA</t>
  </si>
  <si>
    <t>LUCIANA DOS SANTOS SOUSA</t>
  </si>
  <si>
    <t>LUCIANA SOUSA</t>
  </si>
  <si>
    <t>LUCIANA LOPES FRUTUOZO</t>
  </si>
  <si>
    <t xml:space="preserve">LUCIANA LOPES </t>
  </si>
  <si>
    <t xml:space="preserve">LUCIANA MAGNA OLIVEIRA E SILVA          </t>
  </si>
  <si>
    <t>LUCIANA RIBEIRO COUTINHO DA F. PEREIRA</t>
  </si>
  <si>
    <t>LUCIANE MARCIA DE MORAIS M. GUEDES</t>
  </si>
  <si>
    <t>LUCIANE SILVA MADRUGA</t>
  </si>
  <si>
    <t xml:space="preserve">LUCIANO ANDRE PEDROSA LIRA              </t>
  </si>
  <si>
    <t>LUCIANO ANDRELINO DOS SANTOS</t>
  </si>
  <si>
    <t>LUCIANO ARRUDA DA SILVA</t>
  </si>
  <si>
    <t>LUCIANO COSTA DO NASCIMENTO</t>
  </si>
  <si>
    <t>LUCIANO DA COSTA ALVES DE OLIVEIRA</t>
  </si>
  <si>
    <t>LUCIANO DA SILVA GUEDES FILHO</t>
  </si>
  <si>
    <t>LUCIANO DE SOUZA GUEDES</t>
  </si>
  <si>
    <t>LUCIANO DE SOUZA SILVA</t>
  </si>
  <si>
    <t>LUCIANO DIAS DA SILAVA</t>
  </si>
  <si>
    <t>LUCIANO DO NASCIMENTO SILVA</t>
  </si>
  <si>
    <t>LUCIANO DOS SANTOS DAS NEVES</t>
  </si>
  <si>
    <t>LUCIANO FELINTO DA SILVA</t>
  </si>
  <si>
    <t>LUCIANO FERREIRA DA SILVA</t>
  </si>
  <si>
    <t>LUCIANO FRANCISCO DA SILVA</t>
  </si>
  <si>
    <t xml:space="preserve">LUCIANO GONCALVES </t>
  </si>
  <si>
    <t>LUCIANO JAIR SANTOS DE FRANCA</t>
  </si>
  <si>
    <t>LUCIANO LUIZ DE FRANCA</t>
  </si>
  <si>
    <t>LUCIANO MIGUEL DE LIMA</t>
  </si>
  <si>
    <t>LUCIANO MIGUEL FERREIRA</t>
  </si>
  <si>
    <t>LUCIANO RODRIGUES DOS SANTOS</t>
  </si>
  <si>
    <t>LUCIANO SANTOS DA SILVA</t>
  </si>
  <si>
    <t xml:space="preserve">LUCIANO SILVA BARBOSA                   </t>
  </si>
  <si>
    <t>LUCIANO SILVA DE SOUZA</t>
  </si>
  <si>
    <t>LUCIANO VIANA DA SILVA</t>
  </si>
  <si>
    <t>LUCIANO VIANA</t>
  </si>
  <si>
    <t xml:space="preserve">LUCIELE FELICIANO DA COSTA              </t>
  </si>
  <si>
    <t>LUCIENE SILVA ANDRADE</t>
  </si>
  <si>
    <t>LUCIFRAN FERNANDES</t>
  </si>
  <si>
    <t>LUCIMAR FERNANDES LINHARES</t>
  </si>
  <si>
    <t>LUCINEIDE RIBEIRO DA SILVA</t>
  </si>
  <si>
    <t>LUCINEIDE WILLIAM MOTA</t>
  </si>
  <si>
    <t>LUCINEIDE</t>
  </si>
  <si>
    <t>LUCIO FLAVIO FALCÃO DE FREITAS</t>
  </si>
  <si>
    <t>LUCIO FLAVIO F DE FREITAS</t>
  </si>
  <si>
    <t xml:space="preserve">LUDMYLLA MAGALHAES DE LIMA              </t>
  </si>
  <si>
    <t>LUIS ANTONIO CAVALCANTE</t>
  </si>
  <si>
    <t>LUIS APRIGIO DOS SANTOS</t>
  </si>
  <si>
    <t>LUIS CARLOS COSTA</t>
  </si>
  <si>
    <t>LUIS CARLOS DA SILVA OLIVEIRA</t>
  </si>
  <si>
    <t>LUIS CARLOS</t>
  </si>
  <si>
    <t>LUIS CARLOS DOS SANTOS DE FRANCA</t>
  </si>
  <si>
    <t xml:space="preserve">LUIS CARLOS LOPES CARNEIRO              </t>
  </si>
  <si>
    <t>LUIS CARLOS MENDES LINHARES</t>
  </si>
  <si>
    <t>LUIS CARLOS OLAVO EGIDIO</t>
  </si>
  <si>
    <t>LUIS CARLOS PEREIRA FELIX</t>
  </si>
  <si>
    <t>LUIS CASADO DE OLIVEIRA JUNIOR</t>
  </si>
  <si>
    <t xml:space="preserve">LUIS GERMOGLIO NETO                     </t>
  </si>
  <si>
    <t>LUIS HENRIQUE GARCIA PEQUENO</t>
  </si>
  <si>
    <t>LUIS MONTEIRO DA SILVA</t>
  </si>
  <si>
    <t>LUIS</t>
  </si>
  <si>
    <t>LUIS RUFINO BARBOSA</t>
  </si>
  <si>
    <t>Luis da lenha</t>
  </si>
  <si>
    <t>LUIS VERISSIMO CORREIA FILHO</t>
  </si>
  <si>
    <t>LUIZ ABILIO DO NASCIMENTO</t>
  </si>
  <si>
    <t xml:space="preserve">LUIZ ABILIO </t>
  </si>
  <si>
    <t>LUIZ ALBERTO DOS SANTOS</t>
  </si>
  <si>
    <t>ALBERTO</t>
  </si>
  <si>
    <t>LUIZ ANDRE DOS SANTOS</t>
  </si>
  <si>
    <t>LUIZ ANDRE FIRMINO VITORINO</t>
  </si>
  <si>
    <t>LUIZ ANTONIO MODESTO</t>
  </si>
  <si>
    <t>LUIZ ANTONIO</t>
  </si>
  <si>
    <t>LUIZ ARNOBIO PEREIRA</t>
  </si>
  <si>
    <t>LUIZ ARNOBIO</t>
  </si>
  <si>
    <t>LUIZ BELIZIO DA SILVA</t>
  </si>
  <si>
    <t>LUIZ CARLOS CRISTOVAO</t>
  </si>
  <si>
    <t>LUIZ CARLOS DA SILVA NEVES</t>
  </si>
  <si>
    <t>LUIZ CARLOS DE OLIVEIRA ARAÚJO</t>
  </si>
  <si>
    <t xml:space="preserve">LUIZ CARLOS DOS SANTOS                  </t>
  </si>
  <si>
    <t>LUIZ CARLOS FELIX</t>
  </si>
  <si>
    <t>LUIZ CARLOS</t>
  </si>
  <si>
    <t>LUIZ CARLOS NASCIMENTO DE OLIVEIRA</t>
  </si>
  <si>
    <t>LUIZ CARLOS PEREIRA DE ARAUJO FILHO</t>
  </si>
  <si>
    <t>LUIZ CARLOS S. DA SILVA</t>
  </si>
  <si>
    <t>LUIZ CARLOS SILVA DA COSTA</t>
  </si>
  <si>
    <t>LUIZ CARLOS SOARES RIBEIRO</t>
  </si>
  <si>
    <t xml:space="preserve">LUIZ CARLOS VIEIRA BATISTA              </t>
  </si>
  <si>
    <t>LUIZ CAVALCANTI DE MELO</t>
  </si>
  <si>
    <t>LUIZ CLAUDINO DA SILVA</t>
  </si>
  <si>
    <t xml:space="preserve">LUIZ CORDEIRO PINTO                     </t>
  </si>
  <si>
    <t>LUIZ DE ANDRADE MARANHÃO NETO</t>
  </si>
  <si>
    <t>LUIZ DE MORAES ANDRADE</t>
  </si>
  <si>
    <t>LUIZ DE TORRES CARDOZO</t>
  </si>
  <si>
    <t>LUIZ TORRES CARDOZO</t>
  </si>
  <si>
    <t>LUIZ DO NASCIMENTO</t>
  </si>
  <si>
    <t>LUIZ DO NASCIMENTO GOMES</t>
  </si>
  <si>
    <t>LUIZ EDUARDO ONOFRE BRITO LIRA</t>
  </si>
  <si>
    <t>LUIZ FARIAS DE LIMA</t>
  </si>
  <si>
    <t>LUIZ FELIX DA SILVA</t>
  </si>
  <si>
    <t>LUIZ FERNANDES DE CARVALHO</t>
  </si>
  <si>
    <t>LUIZ FERNANDO CORREA DO PRADO</t>
  </si>
  <si>
    <t>LUIZ FERNANDO DA SILVA</t>
  </si>
  <si>
    <t>LUIZ FERREIRA DE LIMA</t>
  </si>
  <si>
    <t>LUIZ GABRIEL BECO</t>
  </si>
  <si>
    <t xml:space="preserve">LUIZ GOMES DA COSTA                     </t>
  </si>
  <si>
    <t>LUIZ GOMES TOSCANO</t>
  </si>
  <si>
    <t>LUIZ GOMES</t>
  </si>
  <si>
    <t>LUIZ GONZAGA MARINHO</t>
  </si>
  <si>
    <t>LUIZ GONZAGA SILVA DO PRADO</t>
  </si>
  <si>
    <t>LUIZ GONZAGA VIEIRA DE ARAUJO</t>
  </si>
  <si>
    <t>LUIZ GUILHERME LIMA DA SILVA</t>
  </si>
  <si>
    <t xml:space="preserve">LUIZ GUILHERME </t>
  </si>
  <si>
    <t>LUIZ GUSTAVO DE OLIVEIRA</t>
  </si>
  <si>
    <t>LUIZ GUSTAVO</t>
  </si>
  <si>
    <t>LUIZ HERMEGILDO DOS SANTOS</t>
  </si>
  <si>
    <t xml:space="preserve">LUIZ INACIO DE ALMEIDA                  </t>
  </si>
  <si>
    <t>LUIZ JOSE DA SILVA</t>
  </si>
  <si>
    <t>LUIZ JOSE OLIVEIRA DE SOUSA</t>
  </si>
  <si>
    <t>LUIZ JUVINO DA SILVA FILHO</t>
  </si>
  <si>
    <t xml:space="preserve">LUIZ </t>
  </si>
  <si>
    <t>LUIZ LOPES DA PAZ</t>
  </si>
  <si>
    <t>LUIZ MANOEL XAVIER</t>
  </si>
  <si>
    <t>LUIZ MARCOS OLIVEIRA DE FRANCA</t>
  </si>
  <si>
    <t>LUIZ MARCOS</t>
  </si>
  <si>
    <t>LUIZ MARCULINO DA SILVA</t>
  </si>
  <si>
    <t>LUIZ MENDES DA SILVA</t>
  </si>
  <si>
    <t>LUIZ MENDES</t>
  </si>
  <si>
    <t>LUIZ PAULO DE LIMA</t>
  </si>
  <si>
    <t>LUIZ PEREIRA DA SILVA</t>
  </si>
  <si>
    <t>LUIZ SALES FIDIONILIO FILHO</t>
  </si>
  <si>
    <t>LUIZ SENA DA SILVA</t>
  </si>
  <si>
    <t>LUIZ SILVA DOS SANTOS</t>
  </si>
  <si>
    <t>LUIZ TADEU R. OLIVEIRA</t>
  </si>
  <si>
    <t>LUIZ TADEU R OLIVEIRA</t>
  </si>
  <si>
    <t>LUIZ TARGINO DA SILVA</t>
  </si>
  <si>
    <t>LUIZ TEIXEIRA DE MELO</t>
  </si>
  <si>
    <t>LUIZA PORPINO DE CASTRO</t>
  </si>
  <si>
    <t>LUZIMAR SANTOS DE FIGUEIREDO</t>
  </si>
  <si>
    <t xml:space="preserve">LYEV JOSE DE ARAUJO GOMES               </t>
  </si>
  <si>
    <t>LYMAX MATIAS CAVALCANTI</t>
  </si>
  <si>
    <t xml:space="preserve">MACELINO DA PAZ VIANA                   </t>
  </si>
  <si>
    <t>MACIEL DA SILVA BATISTA</t>
  </si>
  <si>
    <t>MACIEL DE LIMA ALVES</t>
  </si>
  <si>
    <t>MACIEL LEANDRO DE ARAUJO</t>
  </si>
  <si>
    <t>MACIEL</t>
  </si>
  <si>
    <t>MACIEL MOURA DOS SANTOS</t>
  </si>
  <si>
    <t>MADSON DIEGO DE OLIVEIRA</t>
  </si>
  <si>
    <t xml:space="preserve">MAGNO FELIPE MARTINS DA SILVA </t>
  </si>
  <si>
    <t>MAGNO</t>
  </si>
  <si>
    <t>MAGNOLIA DOS SANTOS OLIVEIRA PONTES</t>
  </si>
  <si>
    <t>MAIARA FERNANDES PEREIRA</t>
  </si>
  <si>
    <t>MAILSON ALVES ALEXANDRINO</t>
  </si>
  <si>
    <t>MAILTON CARNEIRO</t>
  </si>
  <si>
    <t>MAILTON</t>
  </si>
  <si>
    <t>MAILTON DA SILVA CAVALCANTE</t>
  </si>
  <si>
    <t>MAILTON MOTOS</t>
  </si>
  <si>
    <t>MAILTON DA SILVA PEREIRA</t>
  </si>
  <si>
    <t>MAILTON FELIX DA SILVA</t>
  </si>
  <si>
    <t>MAILTON FELIX</t>
  </si>
  <si>
    <t>MAILTON REGO DA SILVA</t>
  </si>
  <si>
    <t>MAMOEL POUCIANO DA SILVA</t>
  </si>
  <si>
    <t>MANOEL ALFREDO DE FRANCA</t>
  </si>
  <si>
    <t>MANOEL</t>
  </si>
  <si>
    <t>MANOEL ALVES DE OLIVEIRA</t>
  </si>
  <si>
    <t>MANOEL ALVES DE SOUZA</t>
  </si>
  <si>
    <t xml:space="preserve">MANOEL AMARO VIEIRA JUNIOR              </t>
  </si>
  <si>
    <t>MANOEL ANANIAS PEREIRA</t>
  </si>
  <si>
    <t xml:space="preserve">MANOEL ANDRÉ DOS SANTOS </t>
  </si>
  <si>
    <t>MANOEL BERNARDO DA SILVA PINTO</t>
  </si>
  <si>
    <t>MANOEL BEZERRA DA CUNHA</t>
  </si>
  <si>
    <t>Manoel Bezerra da Cunha</t>
  </si>
  <si>
    <t>MANOEL BORGES DE ANDRADE</t>
  </si>
  <si>
    <t xml:space="preserve">MANOEL BORGES DE MORAIS NETO            </t>
  </si>
  <si>
    <t>MANOEL BRAZ VIEIRA</t>
  </si>
  <si>
    <t>MANOEL CARLOS DA SILVA</t>
  </si>
  <si>
    <t>MANOEL CARLOS SOARES RAMALHO</t>
  </si>
  <si>
    <t xml:space="preserve">MANOEL </t>
  </si>
  <si>
    <t>MANOEL CARNEIRO DA SILVA</t>
  </si>
  <si>
    <t xml:space="preserve">MANOEL CORDEIRO                         </t>
  </si>
  <si>
    <t>MANOEL DA SILVA BATISTA</t>
  </si>
  <si>
    <t>MANOEL DAS NEVES SILVA</t>
  </si>
  <si>
    <t>MANOEL DO NASCIMENTO SILVA</t>
  </si>
  <si>
    <t xml:space="preserve">MANOEL DOS SANTOS LIMA                  </t>
  </si>
  <si>
    <t>MANOEL FERNANDES DA SILVA</t>
  </si>
  <si>
    <t xml:space="preserve">MANOEL FRANCELINO DA SILVA              </t>
  </si>
  <si>
    <t>MANOEL FRANKLIN DE MACEDO</t>
  </si>
  <si>
    <t>Manoel Franklin de Macedo</t>
  </si>
  <si>
    <t>MANOEL GOMES DO NASCIMENTO</t>
  </si>
  <si>
    <t>MANOEL GOMES</t>
  </si>
  <si>
    <t>MANOEL INOCENCIO DA COSTA</t>
  </si>
  <si>
    <t>MANOEL JERONIMO DO NASCIMENTO</t>
  </si>
  <si>
    <t xml:space="preserve">MANOEL JOAO DA SILVA </t>
  </si>
  <si>
    <t>MANOEL JOSE DO NASCIMENTO</t>
  </si>
  <si>
    <t>MANOEL MACARIO DA SILVA</t>
  </si>
  <si>
    <t>MANOEL MESSIAS BARBOSA</t>
  </si>
  <si>
    <t>MANOEL MESSIAS FRANCO</t>
  </si>
  <si>
    <t>MANOEL MESSIAS</t>
  </si>
  <si>
    <t>MANOEL NARCISO DA SILVA</t>
  </si>
  <si>
    <t>MANOEL PATRICIO DE SOUSA NETO</t>
  </si>
  <si>
    <t>MANOEL PEDRO PEREIRA DA SILVA</t>
  </si>
  <si>
    <t xml:space="preserve">MANOEL PEREIRA DE AGUIAR                </t>
  </si>
  <si>
    <t>MANOEL QUERINO</t>
  </si>
  <si>
    <t>MANOEL SEVERINO DA SILVA</t>
  </si>
  <si>
    <t>MANOEL SEVERINO DO NASCIMENTO FILHO</t>
  </si>
  <si>
    <t xml:space="preserve">MANOEL SILVESTRE DA SILVA               </t>
  </si>
  <si>
    <t>MANOEL SOARES DE LIMA</t>
  </si>
  <si>
    <t>MANOEL TARGINO DA SILVA</t>
  </si>
  <si>
    <t>MANOEL TEOFILO DE LIMA</t>
  </si>
  <si>
    <t>MANOELA ZACCARA SABINO</t>
  </si>
  <si>
    <t>MANUEL ANASTACIO DA SILVA</t>
  </si>
  <si>
    <t>MANUEL ANTONIO BARROS</t>
  </si>
  <si>
    <t>MANUEL FILGUEIRA ALVES</t>
  </si>
  <si>
    <t>MANUEL</t>
  </si>
  <si>
    <t xml:space="preserve">MANUEL JOAQUIM DA SILVA JUNIOR          </t>
  </si>
  <si>
    <t>MANUEL MESSIAS FILGUEIRA DOS SANTOS</t>
  </si>
  <si>
    <t>MANUEL MORENO DA SILVA</t>
  </si>
  <si>
    <t>MANUEL NERES DA SILVA</t>
  </si>
  <si>
    <t>MANUEL PEDRO DOS SANTOS</t>
  </si>
  <si>
    <t>MANUEL SANTANA DA SILVA</t>
  </si>
  <si>
    <t>MAR VERMELHO ATACADISTA DE ALIMENTOS LTDA</t>
  </si>
  <si>
    <t>MARCELO ALUIZIO DA SILVA</t>
  </si>
  <si>
    <t>MARCELO ALUIZIO</t>
  </si>
  <si>
    <t>MARCELO ANTONIO DA SILVA</t>
  </si>
  <si>
    <t>MARCELO</t>
  </si>
  <si>
    <t xml:space="preserve">MARCELO APRIGIO                         </t>
  </si>
  <si>
    <t>MARCELO ARNOBIO DA SILVA</t>
  </si>
  <si>
    <t>MARCELO BALBINO DE LIMA</t>
  </si>
  <si>
    <t xml:space="preserve">MARCELO </t>
  </si>
  <si>
    <t>MARCELO BARBOSA DA SILVA</t>
  </si>
  <si>
    <t>MARCELO COSTA DE SOUZA</t>
  </si>
  <si>
    <t>MARCELO CUNHA DO NASCIMENTO</t>
  </si>
  <si>
    <t>MARCELO DA SILVA DIAS</t>
  </si>
  <si>
    <t>MARCELO DA SILVA DO NASCIMENTO</t>
  </si>
  <si>
    <t>MARCELO FERNANDES CABRAL</t>
  </si>
  <si>
    <t>MARCELO HENRIQUE COUTINHO BARBOSA</t>
  </si>
  <si>
    <t>MARCELO JEREMIAS DO NASCIMENTO</t>
  </si>
  <si>
    <t>MARCELO JEREMIAS</t>
  </si>
  <si>
    <t>MARCELO JOAO DA SILVA</t>
  </si>
  <si>
    <t>MARCELO LISBOA DA CUNHA LIMA</t>
  </si>
  <si>
    <t>MARCELO OLIVEIRA CERQUEIRA</t>
  </si>
  <si>
    <t>MARCELO PEREIRA DA SILVA</t>
  </si>
  <si>
    <t>MARCELO PEREIRA DOS SANTOS</t>
  </si>
  <si>
    <t>MARCELO RIBEIRO SOUZA</t>
  </si>
  <si>
    <t>MARCELO SEVERINO LUIS DA SILVA</t>
  </si>
  <si>
    <t>MARCELO VILAR BORGES</t>
  </si>
  <si>
    <t>MARCELO XAVIER DA SILVA</t>
  </si>
  <si>
    <t xml:space="preserve">MARCIA APARECIDA DE LIMA                </t>
  </si>
  <si>
    <t>MARCIA BRIALE SOUZA DA COSTA MELO</t>
  </si>
  <si>
    <t>MARCIA BRIALE SOUZA DA COSTA</t>
  </si>
  <si>
    <t xml:space="preserve">MARCIA DE SOUZA MENDONCA                </t>
  </si>
  <si>
    <t>MARCIA RODRIGUES DE LIMA MIGUEL</t>
  </si>
  <si>
    <t>MARCIANA TEIXEIRA SANTOS</t>
  </si>
  <si>
    <t>MARCIANO SILVA DO NASCIMENTO</t>
  </si>
  <si>
    <t>MARCIANO</t>
  </si>
  <si>
    <t>MARCIEL ALBINO RODRIGUES DE LIMA</t>
  </si>
  <si>
    <t>marciel</t>
  </si>
  <si>
    <t>MARCIO ALVES DA SILVA</t>
  </si>
  <si>
    <t xml:space="preserve">MARCIO ALVES DE LIMA                    </t>
  </si>
  <si>
    <t>MARCIO CARTAXO QUEIROGA</t>
  </si>
  <si>
    <t>MARCIO CLEBSON RIBEIRO SANTOS</t>
  </si>
  <si>
    <t xml:space="preserve">MARCIO </t>
  </si>
  <si>
    <t>MARCIO DA LUZ DOS SANTOS</t>
  </si>
  <si>
    <t>MARCIO DA LUZ</t>
  </si>
  <si>
    <t>MARCIO DIAS DOS SANTOS</t>
  </si>
  <si>
    <t>MARCIO DOS SANTOS SILVA</t>
  </si>
  <si>
    <t xml:space="preserve">MARCIO EDUARDO LIMA PONTES              </t>
  </si>
  <si>
    <t>MARCIO FAGNER FRAZÃO</t>
  </si>
  <si>
    <t xml:space="preserve">MARCIO FRANK SOARES DE FARIAS           </t>
  </si>
  <si>
    <t xml:space="preserve">MARCIO GOMES DA SILVA                   </t>
  </si>
  <si>
    <t>MARCIO JOSE SILVA DE ALENCAR</t>
  </si>
  <si>
    <t>MARCIO</t>
  </si>
  <si>
    <t>MARCIO NOBREGA DE MOURA</t>
  </si>
  <si>
    <t xml:space="preserve">MARCIO ROBERTO MENEZES DA SILVA         </t>
  </si>
  <si>
    <t>MARCIO ROBERTO NOBREGA DA SILVA</t>
  </si>
  <si>
    <t>MARCIO SERGIO MENDES</t>
  </si>
  <si>
    <t>MARCO BECO GOMES</t>
  </si>
  <si>
    <t>MARCO BECO</t>
  </si>
  <si>
    <t>MARCONDES ALVES DA SILVA</t>
  </si>
  <si>
    <t>MARCONDES DE JESUS DA SILVA MADRUGA</t>
  </si>
  <si>
    <t>MARCONDES JOSE DA SILVA AVELINO</t>
  </si>
  <si>
    <t>MARCONE ALEXANDRE DE BRITO</t>
  </si>
  <si>
    <t>MARCONE</t>
  </si>
  <si>
    <t>MARCONE ANDRE SANTOS VIEIRA</t>
  </si>
  <si>
    <t>MARCONE ANDRE</t>
  </si>
  <si>
    <t>MARCONE CAVALCANTE DE ALBUQUERQUE</t>
  </si>
  <si>
    <t>MARCONE CRUZ FERREIRA</t>
  </si>
  <si>
    <t>MARCONE JOSE DA SILVA</t>
  </si>
  <si>
    <t>MARCONE MARTINS DE ARAUJO</t>
  </si>
  <si>
    <t>MARCONE PEREIRA DE LIMA</t>
  </si>
  <si>
    <t>MARCONI BEZERRA DOS SANTOS</t>
  </si>
  <si>
    <t>MARCONI</t>
  </si>
  <si>
    <t>MARCONI FRANCISCO DA SILVA</t>
  </si>
  <si>
    <t>MARCONI TIMOTHEO DE SOUZA</t>
  </si>
  <si>
    <t>CASA DA CIDADANIA</t>
  </si>
  <si>
    <t>MARCOS ANDRADE DE ARAUJO</t>
  </si>
  <si>
    <t>MARCOS</t>
  </si>
  <si>
    <t>MARCOS ANDRE SILVA DOS SANTOS</t>
  </si>
  <si>
    <t>MARCOS ANTONIO CELESTINO</t>
  </si>
  <si>
    <t>MARCOS ANTONIO DA CONCEIÇÃO</t>
  </si>
  <si>
    <t>MARCOS ANTONIO DA SILVA RIBEIRO</t>
  </si>
  <si>
    <t>MARCOS ANTONIO DE ALMEIDA MEDEIROS</t>
  </si>
  <si>
    <t>MARCOS ANTONIO DE MEDEIROS LEITE FILHO</t>
  </si>
  <si>
    <t xml:space="preserve">MARCOS </t>
  </si>
  <si>
    <t>MARCOS ANTONIO DE SOUZA</t>
  </si>
  <si>
    <t>MARCOS ANTONIO GOMES BARRETO GABI</t>
  </si>
  <si>
    <t>MARCOS BARRETO</t>
  </si>
  <si>
    <t>MARCOS ANTONIO GOUVEIA DE MORAES</t>
  </si>
  <si>
    <t>MARCOS ANTONIO INACIO DA SILVA</t>
  </si>
  <si>
    <t>MARCOS ANTONIO MEDEIROS</t>
  </si>
  <si>
    <t>MARCOS ANTONIO MOREIRA</t>
  </si>
  <si>
    <t>MARCOS ANTONIO MOTA BARBOSA</t>
  </si>
  <si>
    <t xml:space="preserve">MARCOS ANTONIO NOGUEIRA VERISSIMO       </t>
  </si>
  <si>
    <t>MARCOS ANTONIO PEREIRA SOARES</t>
  </si>
  <si>
    <t>MARCOS ANTONIO POMPEU DOS SANTOS</t>
  </si>
  <si>
    <t>MARCOS ANTONIO SOARES DA SILVA</t>
  </si>
  <si>
    <t>MARCOS ANTONIO TEIXEIRA</t>
  </si>
  <si>
    <t>MARCOS AURELIO FELIX DOS SANTOS JUNIOR</t>
  </si>
  <si>
    <t>MARCOS AURELIO FONSECA MAGALHÃES</t>
  </si>
  <si>
    <t xml:space="preserve">MARCOS AURELIO MELO BARBOSA             </t>
  </si>
  <si>
    <t xml:space="preserve">MARCOS BANDEIRA PEQUENO                 </t>
  </si>
  <si>
    <t xml:space="preserve">MARCOS BARBOSA DA SILVA]                </t>
  </si>
  <si>
    <t>MARCOS CARDOSO PINHEIRO</t>
  </si>
  <si>
    <t>MARCOS EMANUEL DA SILVA MADRUGA</t>
  </si>
  <si>
    <t>mARCOS EVAGELISTA SOUZA</t>
  </si>
  <si>
    <t>MARCOS FIDELIS DA SILVA</t>
  </si>
  <si>
    <t>MARCOS FREDERICO R. RIBEIRO COUTINHO FILHO</t>
  </si>
  <si>
    <t>MARCOS FREDERICO R. RIBEIRO C. FILHO</t>
  </si>
  <si>
    <t>MARCOS FREDERICO REGIS R. C. NETO</t>
  </si>
  <si>
    <t>MARCOS FREDERICO REGIS RIBEIRO</t>
  </si>
  <si>
    <t>MARCOS LOSADA MOREIRA</t>
  </si>
  <si>
    <t>MARCOS LUIS DO NASCIMENTO</t>
  </si>
  <si>
    <t>MARCOS LUIZ</t>
  </si>
  <si>
    <t>MARCOS LUIS RIBEIRO BARROS</t>
  </si>
  <si>
    <t>MARCOS MAVIAEL DA SILVA</t>
  </si>
  <si>
    <t>MARCOS MAVIAEL</t>
  </si>
  <si>
    <t>MARCOS PAULO DO NASCIMENTO</t>
  </si>
  <si>
    <t>MARCOS PEREIRA DA SILVA</t>
  </si>
  <si>
    <t>MARCOS RAMOS DA SILVA</t>
  </si>
  <si>
    <t>MARCOS RUFINO DA SILVA</t>
  </si>
  <si>
    <t>MARCOS SUEL DA SILVA</t>
  </si>
  <si>
    <t>MARCOS SUEL DE AQUINO SILVA</t>
  </si>
  <si>
    <t>MARCOS SUEL AQUINO SILVA</t>
  </si>
  <si>
    <t xml:space="preserve">MARCOS TEIXEIRA DA SILVA                </t>
  </si>
  <si>
    <t>MARCOS VENICIO SOARES DA SILVA</t>
  </si>
  <si>
    <t>MARCOS VENICIO</t>
  </si>
  <si>
    <t>MARCOS VINICIUS DA SILVA BRITO</t>
  </si>
  <si>
    <t>MARCUS ANTONIO GOMES</t>
  </si>
  <si>
    <t>MARCUS VINICIUS BORBA DE SOUZA</t>
  </si>
  <si>
    <t>MARENILSON AGUIAR MEDEIROS</t>
  </si>
  <si>
    <t>MARENILSON</t>
  </si>
  <si>
    <t>MARGARIDA CARNEIRO DE SOUZA</t>
  </si>
  <si>
    <t>MARIA ABIGAIL DE CASTRO ARAUJO</t>
  </si>
  <si>
    <t xml:space="preserve">MARIA ADRIANA DE LUCENA GOMES           </t>
  </si>
  <si>
    <t>MARIA APARECIDA GOMES DA SILVA</t>
  </si>
  <si>
    <t>MARIA APARECIDA</t>
  </si>
  <si>
    <t xml:space="preserve">MARIA APARECIDA MEDEIROS PAULINO        </t>
  </si>
  <si>
    <t>MARIA APARECIDA VIEIRA DA SILVA</t>
  </si>
  <si>
    <t xml:space="preserve">MARIA APRARECIDA DA PAZ                 </t>
  </si>
  <si>
    <t>MARIA AUXILIADORA FERNANDES FERREIRA</t>
  </si>
  <si>
    <t>MARIA BETANIA DE BRITO</t>
  </si>
  <si>
    <t>MARIA BETANIA MACIEL</t>
  </si>
  <si>
    <t>BETANIA</t>
  </si>
  <si>
    <t>MARIA CARMEM RIBEIRO COUTINHO</t>
  </si>
  <si>
    <t>MARIA CLAUDINO MARINHO</t>
  </si>
  <si>
    <t>MARIA CONCEIÇÃO HARIMA TAKEDA</t>
  </si>
  <si>
    <t>Ananindeua</t>
  </si>
  <si>
    <t>MARIA CRISTINA TRONCOSO R. PESSOA</t>
  </si>
  <si>
    <t>MARIA DA CONCEIÇÃO DOS SANTOS LEITE</t>
  </si>
  <si>
    <t>MARIA DA GLORIA FIGUEIREDO</t>
  </si>
  <si>
    <t xml:space="preserve">MARIA DA GLORIA MORENO CUNHA </t>
  </si>
  <si>
    <t>MARIA DA GUIA ASCENDINO DA SILVA</t>
  </si>
  <si>
    <t>MARIA DA GUIA CONCEIÇÃO DA SILVA</t>
  </si>
  <si>
    <t>MARIA DA GUIA CONRADO</t>
  </si>
  <si>
    <t>MARIA DA GUIA DA SILVA</t>
  </si>
  <si>
    <t>MARIA</t>
  </si>
  <si>
    <t>MARIA DA LUZ SILVA NASCIMENTO</t>
  </si>
  <si>
    <t>MARIA DA LUIZ SILVA NASCIMENTO</t>
  </si>
  <si>
    <t xml:space="preserve">MARIA DA PAZ SILVA DE VASCONCELOS       </t>
  </si>
  <si>
    <t>MARIA DA PENHA CAVALCANTE CUNHA</t>
  </si>
  <si>
    <t>MARIA DA PENHA C CUNHA</t>
  </si>
  <si>
    <t>MARIA DA PENHA PEREIRA DE SOUZA</t>
  </si>
  <si>
    <t>MARIA DA PENHA SILVA</t>
  </si>
  <si>
    <t>PENHA</t>
  </si>
  <si>
    <t>MARIA DAS DORES ALEXANDRE DA SILVA</t>
  </si>
  <si>
    <t xml:space="preserve">MARIA DAS GRACAS FELIX DA SILVA         </t>
  </si>
  <si>
    <t xml:space="preserve">MARIA DAS GRACAS GOMES DA SILVA         </t>
  </si>
  <si>
    <t>MARIA DAS GRAÇAS MACHADO DE ARAUJO</t>
  </si>
  <si>
    <t>MARIA DAS GRACAS RIBEIRO LEITE</t>
  </si>
  <si>
    <t>MARIA DAS GRACAS RODRIGUES DA SILVA</t>
  </si>
  <si>
    <t xml:space="preserve">MARIA DAS GRACAS </t>
  </si>
  <si>
    <t xml:space="preserve">MARIA DAS GRACAS SILVA DE LIMA          </t>
  </si>
  <si>
    <t>MARIA DAS NEVES BARBOSA DE SOUTO</t>
  </si>
  <si>
    <t xml:space="preserve">MARIA DAS NEVES CANDIDO ROCHA           </t>
  </si>
  <si>
    <t xml:space="preserve">MARIA DE FATIMA FERREIRA SANTOS         </t>
  </si>
  <si>
    <t>MARIA DE FATIMA GONCALVES DA SILVA</t>
  </si>
  <si>
    <t>MARIA DE FATIMA NUNES GALVÃO</t>
  </si>
  <si>
    <t xml:space="preserve">MARIA DE FATIMA OLIVEIRA DE ALMEIDA     </t>
  </si>
  <si>
    <t>MARIA DE FATIMA TRONCOSO PESSOA CORTEZ</t>
  </si>
  <si>
    <t>MARIA DE FRANÇA COSTA PINTO</t>
  </si>
  <si>
    <t>MARIA DE LOUDES ALVES LEITE</t>
  </si>
  <si>
    <t>MARIA DE LOURDES C. BEZERRA</t>
  </si>
  <si>
    <t xml:space="preserve">MARIA DE LOURDES DA SILVA               </t>
  </si>
  <si>
    <t>MARIA DE LOURDES DO NASCIMENTO</t>
  </si>
  <si>
    <t>MARIA DE LOURDES MARTINS TEODOSIO</t>
  </si>
  <si>
    <t>MARIA DE LOUDES MARTINS TEODOSIO</t>
  </si>
  <si>
    <t>MARIA DE LOURDES SILVA DO NASCIMENTO</t>
  </si>
  <si>
    <t xml:space="preserve">MARIA DO CARMO DA SILVA SANTOS          </t>
  </si>
  <si>
    <t>MARIA DO RÓSARIO C.S OLIVEIRA</t>
  </si>
  <si>
    <t xml:space="preserve">MARIA DO SOCORRO QUEROZ BATISTA         </t>
  </si>
  <si>
    <t>MARIA DOS ANJOS NASCIMENTO GUIMARÃES</t>
  </si>
  <si>
    <t>MARIA ESTELA RIBEIRO BATISTA</t>
  </si>
  <si>
    <t>ESTELA</t>
  </si>
  <si>
    <t>MARIA FLAVIANA DA SILVA OLIVEIRA VASCONCELOS</t>
  </si>
  <si>
    <t>MARIA FLAVIANA</t>
  </si>
  <si>
    <t xml:space="preserve">MARIA GERLANE CRUZ DOS SANTOS           </t>
  </si>
  <si>
    <t>MARIA GIRLANE PEREIRA DA SILVA</t>
  </si>
  <si>
    <t>MARIA GIVANEIDE DA SILVA</t>
  </si>
  <si>
    <t>MARIA GIVANEIDE</t>
  </si>
  <si>
    <t>MARIA GORETT IRINEU</t>
  </si>
  <si>
    <t>MARIA GRACIELLY</t>
  </si>
  <si>
    <t>MARIA GRACIELLY CARTAXO</t>
  </si>
  <si>
    <t xml:space="preserve">MARIA HELENA ARAUJO SANTANA             </t>
  </si>
  <si>
    <t>MARIA ISABEL BEZERRA RODRIGUES</t>
  </si>
  <si>
    <t>MARIA ISABEL FERREIRA DOS SANTOS</t>
  </si>
  <si>
    <t xml:space="preserve">MARIA JANETE DE MORAIS                  </t>
  </si>
  <si>
    <t>MARIA JOSE CARDOSO DA SILVA</t>
  </si>
  <si>
    <t xml:space="preserve">MARIA </t>
  </si>
  <si>
    <t>MARIA JOSE CLEMENTE DA SILVA</t>
  </si>
  <si>
    <t>MARIA JOSE DA CONCEICAO FIGUEIREDO</t>
  </si>
  <si>
    <t>MARIA JOSE DE JESUS</t>
  </si>
  <si>
    <t>MARIA JOSE LIMA DA SILVA</t>
  </si>
  <si>
    <t>MARIA JOSE LISBOA DA SILVA</t>
  </si>
  <si>
    <t xml:space="preserve">MARIA JOSE NOGUEIRA                     </t>
  </si>
  <si>
    <t xml:space="preserve">MARIA JOSE NUNES DE OLIVEIRA            </t>
  </si>
  <si>
    <t>MARIA JOSE ROSA DE AQUINO</t>
  </si>
  <si>
    <t xml:space="preserve">MARIA JOSE SANTOS DA SILVA              </t>
  </si>
  <si>
    <t>MARIA JOSE SANTOS DE SOUZA</t>
  </si>
  <si>
    <t>MARIA JOSE SILVA NASCIMENTO SANTOS</t>
  </si>
  <si>
    <t>MARIA JOSE SOARES RIBEIRO</t>
  </si>
  <si>
    <t>MARIA JOSE</t>
  </si>
  <si>
    <t>MARIA JOSE TAVARES DA SILVA</t>
  </si>
  <si>
    <t>MARIA JOSE VERISSIMO DE FARIAS</t>
  </si>
  <si>
    <t>MARIA JULINDA R. COUTINHO</t>
  </si>
  <si>
    <t>MARIA LINDALVA CORREIA</t>
  </si>
  <si>
    <t>MARIA LINDALVA DE MORAES</t>
  </si>
  <si>
    <t>MARIA LUCIA GOMES P. DA SILVA</t>
  </si>
  <si>
    <t>MARIA LUCIA RIBEIRO FERNANDES</t>
  </si>
  <si>
    <t>MARIA LUCIA SANTOS DA SILVA</t>
  </si>
  <si>
    <t>MARIA LUCIA SOUSA ARAUJO</t>
  </si>
  <si>
    <t xml:space="preserve">MARIA LUCIENE DE SANTANA                </t>
  </si>
  <si>
    <t xml:space="preserve">MARIA LUCIMAR LIMA DA SILVA             </t>
  </si>
  <si>
    <t xml:space="preserve">MARIA MENDONCA DA SILVA                 </t>
  </si>
  <si>
    <t>MARIA MERCEDES RIBEIRO PESSOA CAVALCANTI</t>
  </si>
  <si>
    <t>MARIA MONICA SOARES</t>
  </si>
  <si>
    <t>MÔNICA</t>
  </si>
  <si>
    <t>MARIA NARCISIO DA SILVA</t>
  </si>
  <si>
    <t>MARIA RAFAELA ARAUJO DE MORAIS ANDRADE</t>
  </si>
  <si>
    <t>MARIA REGINA SOUZA DE SOUTO</t>
  </si>
  <si>
    <t>MARIA SALETE ALVES</t>
  </si>
  <si>
    <t>MARIA SANTANA OLIVEIRA DE SOUZA</t>
  </si>
  <si>
    <t>MARIA SANTANA</t>
  </si>
  <si>
    <t>MARIA SHIRLEY ALVES CARNEIRO</t>
  </si>
  <si>
    <t>MARIA SHIRLEY</t>
  </si>
  <si>
    <t>MARIA SILVA  DOS SANTOS MENDES</t>
  </si>
  <si>
    <t>MARIA SOUZA DA SILVA</t>
  </si>
  <si>
    <t>MARIA SUZETE DA LUZ</t>
  </si>
  <si>
    <t xml:space="preserve">MARIA TERESA LEITE PESSOA RAMOS         </t>
  </si>
  <si>
    <t>MARIA VERONICA BELIZARIO DINIZ</t>
  </si>
  <si>
    <t>MARIA ZELIA COSTA DE OLIVEIRA</t>
  </si>
  <si>
    <t>MARIA ZELIA DA CUNHA SILVA</t>
  </si>
  <si>
    <t>MARIANA BANDEIRA FORMIGA</t>
  </si>
  <si>
    <t xml:space="preserve">MARIANA DANTAS DA SILVA                 </t>
  </si>
  <si>
    <t>MARIANA FIALHO BONATES</t>
  </si>
  <si>
    <t>MARIANA RAQUEL NICODEMOS DA C. MACHADO</t>
  </si>
  <si>
    <t>MARIANNA CARNEIRO FONSECA</t>
  </si>
  <si>
    <t>MARIANO ANTONIO DE F. NETO</t>
  </si>
  <si>
    <t>MARICELE DE ARAUJO BARBOSA</t>
  </si>
  <si>
    <t>MARILEIDE ARAUJO DA SILVA MEDEIROS</t>
  </si>
  <si>
    <t>MARILENE GONCALVES DA SILVA</t>
  </si>
  <si>
    <t>MARILENE</t>
  </si>
  <si>
    <t xml:space="preserve">MARILENE GONCALVES RAMOS                </t>
  </si>
  <si>
    <t>MARINALDO MENDES DOS SANTOS</t>
  </si>
  <si>
    <t xml:space="preserve">MARINALDO MENDES </t>
  </si>
  <si>
    <t>MARINO JOSE DA SILVA</t>
  </si>
  <si>
    <t>MARIO ANTONIO DA SILVA MARQUES</t>
  </si>
  <si>
    <t>MARIO DA SILVA DOS SANTOS</t>
  </si>
  <si>
    <t>MARIO DA SILVA</t>
  </si>
  <si>
    <t>MARIO DE CASTRO C. DE MELO</t>
  </si>
  <si>
    <t>MARIO PATRICIO DE MOURA FILHO</t>
  </si>
  <si>
    <t>MARIO SERGIO DE MELO PEREIRA</t>
  </si>
  <si>
    <t>MARIO SERGIO GOMES DA SILVA</t>
  </si>
  <si>
    <t>MARISTELA ROCHA DE OLIVEIRA</t>
  </si>
  <si>
    <t xml:space="preserve">MARISTELA </t>
  </si>
  <si>
    <t>MARIVAL MARQUES FREIRE</t>
  </si>
  <si>
    <t>MARIVALDO SANTOS DE BRITO</t>
  </si>
  <si>
    <t xml:space="preserve">MARIVAN ANDRE DA SILVA                  </t>
  </si>
  <si>
    <t>MARIVELTON MARQUES DOS SANTOS</t>
  </si>
  <si>
    <t>MARIVELTON</t>
  </si>
  <si>
    <t>MARIZALVA CORREIA CAVALCANTI DE MORAIS</t>
  </si>
  <si>
    <t>MARIZETE COSME MARCULINO DA SILVA</t>
  </si>
  <si>
    <t>MARIZETE</t>
  </si>
  <si>
    <t xml:space="preserve">MARIZETE JOSEFA DOS SANTOS              </t>
  </si>
  <si>
    <t xml:space="preserve">MARIZETE VERISSIMO CORREIA </t>
  </si>
  <si>
    <t>MARIZETE VERISSIMO CORREIA FERREIRA</t>
  </si>
  <si>
    <t>MARLENE DE FATIMA OLIVEIRA</t>
  </si>
  <si>
    <t>MARLENE OLIVEIRA</t>
  </si>
  <si>
    <t>MARLI DOS SANTOS FIDELIS</t>
  </si>
  <si>
    <t>MARLINDA CORREIA DE LIMA</t>
  </si>
  <si>
    <t>MARLINDA</t>
  </si>
  <si>
    <t>MARLUCE SILVA DE SOUZA</t>
  </si>
  <si>
    <t>MARLY DE ASSIS PIMENTA</t>
  </si>
  <si>
    <t>MARTA MARIA SOARES RIBEIRO</t>
  </si>
  <si>
    <t>MARTINHO BARBOSA DA ROCHA</t>
  </si>
  <si>
    <t>MARTINHO FREITAS DA SILVA</t>
  </si>
  <si>
    <t>MARY CARLA MARCONE NEVES</t>
  </si>
  <si>
    <t>MASTER CIENTIFICA COMERCIO DE PRODUTOS PARA LABORATORIO LTDA</t>
  </si>
  <si>
    <t>MATEUS ARMAZEM E ATACADO S.A</t>
  </si>
  <si>
    <t>MATEUS HOLDING 1 LTDA</t>
  </si>
  <si>
    <t>MATHEUS ALMEIDA ROCHA</t>
  </si>
  <si>
    <t>MAURICIO CANDIDO DA SILVA</t>
  </si>
  <si>
    <t>MAURICIO CANDIDO FIGUEIRA</t>
  </si>
  <si>
    <t xml:space="preserve">MAURICIO COUTINHO CUNHA                 </t>
  </si>
  <si>
    <t>MAURICIO GERMANO GUERRA</t>
  </si>
  <si>
    <t>MAURICIO GOMES PEREIRA</t>
  </si>
  <si>
    <t>MAURICIO JOSE DA COSTA</t>
  </si>
  <si>
    <t>MAURICIO MAIA DE QUEIROZ</t>
  </si>
  <si>
    <t>MAURICIO RATAJCZYK REAMI</t>
  </si>
  <si>
    <t>MAURICIO SOUZA DE PONTES</t>
  </si>
  <si>
    <t>MAURILIO BARBOSA SILVA DE LIMA</t>
  </si>
  <si>
    <t>MAURILIO GUEDES QUERINO</t>
  </si>
  <si>
    <t xml:space="preserve">MAURILIO JOSE DA SILVA COELHO           </t>
  </si>
  <si>
    <t>MAURO ALEXANDRE DA SILVA</t>
  </si>
  <si>
    <t>MAURO FERNANDES DE CARVALHO</t>
  </si>
  <si>
    <t>MAURY ARAUJO TARGINO DA SILVA</t>
  </si>
  <si>
    <t>MAXSANDRO DE SOUZA RORIGUES</t>
  </si>
  <si>
    <t>MAXWEL FREIRE DOS SANTOS</t>
  </si>
  <si>
    <t>MAXWEL</t>
  </si>
  <si>
    <t>MAYALA MARIA LOVOUR FORMIGA</t>
  </si>
  <si>
    <t>MAYARA FREIRE SOARES</t>
  </si>
  <si>
    <t>MAYARA MIKAELLY SOARES DA COSTA</t>
  </si>
  <si>
    <t>MAYARA</t>
  </si>
  <si>
    <t>MELINA TRAVASSOS DE SOUZA</t>
  </si>
  <si>
    <t>MERCADINHO ALMISTAN LTDA</t>
  </si>
  <si>
    <t>MERCADINHO BONOPREÇO LTDA</t>
  </si>
  <si>
    <t>MERCADINHO VELHO CHICO LTDA</t>
  </si>
  <si>
    <t>MERCEDES TRONCOSO RIBEIRO PESSOA</t>
  </si>
  <si>
    <t>MERIANY MARTINS</t>
  </si>
  <si>
    <t>MERIANY</t>
  </si>
  <si>
    <t>METACROP LTDA</t>
  </si>
  <si>
    <t>METACROP</t>
  </si>
  <si>
    <t>MG3 COMERCIAL LTDA</t>
  </si>
  <si>
    <t>MICHAEL AUGUSTO DE BARROS</t>
  </si>
  <si>
    <t>MICHAEL</t>
  </si>
  <si>
    <t>MICHEL GUEDES ROSENDO DOS SANTOS</t>
  </si>
  <si>
    <t>MICHEL GUEDES</t>
  </si>
  <si>
    <t>MICHEL SOUZA CERVEIRA</t>
  </si>
  <si>
    <t>MICHELINE DOS SANTOS SILVA</t>
  </si>
  <si>
    <t>MICHELLINE CAVALCANTE TOSCANO DE BRITO</t>
  </si>
  <si>
    <t xml:space="preserve">MICHERLON DE MACEDO BEZEERA             </t>
  </si>
  <si>
    <t>MIGUEL CARNEIRO DA SILVA</t>
  </si>
  <si>
    <t>MIGUEL CARNEIRO</t>
  </si>
  <si>
    <t>MIGUEL CORREIA SANTOS</t>
  </si>
  <si>
    <t>MIGUEL EUGENIO BARBOSA</t>
  </si>
  <si>
    <t>MIGUEL GUSTAVO DA SILVA</t>
  </si>
  <si>
    <t>MIGUEL MARQUES SOBRINHO</t>
  </si>
  <si>
    <t>MIGUEL NASCIMENTO DE OLIVEIRA</t>
  </si>
  <si>
    <t>MIGUEL</t>
  </si>
  <si>
    <t>MIGUEL SANTOS DA SILVA</t>
  </si>
  <si>
    <t>MIGUEL TOMAZ SOARES</t>
  </si>
  <si>
    <t xml:space="preserve">MILENA MONTEIRO BATISTA                 </t>
  </si>
  <si>
    <t xml:space="preserve">MILTON ALVES BARBOSA                    </t>
  </si>
  <si>
    <t>MILTON CANDIDO FERREIRA</t>
  </si>
  <si>
    <t>Milton</t>
  </si>
  <si>
    <t>MILTON CARTAXO FILHO</t>
  </si>
  <si>
    <t>MILTON CAVALCANTE DE ARAÚJO</t>
  </si>
  <si>
    <t>MILTON FERREIRA DA SILVA</t>
  </si>
  <si>
    <t>MILTON GAMA DA SILVA</t>
  </si>
  <si>
    <t>MILTON VALDEVINO DA SILVA</t>
  </si>
  <si>
    <t>MILTON</t>
  </si>
  <si>
    <t>MISAEL PEDRO DE ARAUJO</t>
  </si>
  <si>
    <t xml:space="preserve">MOACIR DA SILVA                         </t>
  </si>
  <si>
    <t>MOACIR DE SOUZA ROSALINO</t>
  </si>
  <si>
    <t>MOACIR SOARES DE CASTRO</t>
  </si>
  <si>
    <t>MOACIR SOARES</t>
  </si>
  <si>
    <t xml:space="preserve">MOISEIS FERREIRA TAVARES                </t>
  </si>
  <si>
    <t>MOISES AVELINO DA SILVA</t>
  </si>
  <si>
    <t>MOISES</t>
  </si>
  <si>
    <t>MOISES FERREIRA DE FREITAS E SILVA</t>
  </si>
  <si>
    <t xml:space="preserve">MOISES JOSE DE CARVALHO                 </t>
  </si>
  <si>
    <t>MOISES RODRIGUES DOS SANTOS</t>
  </si>
  <si>
    <t>MOISÉS</t>
  </si>
  <si>
    <t>MONICA VALERIA SERRANO DE ALCANTARA</t>
  </si>
  <si>
    <t>MONTESINO PRODUTOS ALIMENTICIO LTDA</t>
  </si>
  <si>
    <t>MOOACYR EMILTON DE FIGUEIREDO CARTAXO</t>
  </si>
  <si>
    <t>MORIMITSU INDUSTRIA E COMERCIO DE PAES LTDA</t>
  </si>
  <si>
    <t>MP HOME CENTER COMERCIO LTDA</t>
  </si>
  <si>
    <t>MR COMERCIO DE PEÇAS E SERVIÇOS LTDA - ME</t>
  </si>
  <si>
    <t>MURILO CORREIA PARAISO</t>
  </si>
  <si>
    <t>MURILO JOSE DA SILVA</t>
  </si>
  <si>
    <t>MURILO</t>
  </si>
  <si>
    <t>MURILO QUINTAO DOS SANTOS</t>
  </si>
  <si>
    <t>N &amp; R HIDRAULICA LTDA</t>
  </si>
  <si>
    <t>NAHUR FERNANDES DE MELO</t>
  </si>
  <si>
    <t>NAILTON RAMALHO RAMALHO</t>
  </si>
  <si>
    <t>NAILTON RAMALHO</t>
  </si>
  <si>
    <t>NAPOLEAO FERNANDES DE MELO</t>
  </si>
  <si>
    <t>NATALIA GALDINO DA SILVA</t>
  </si>
  <si>
    <t>NATALIA ROQUE FERNANDES DE SOUZA</t>
  </si>
  <si>
    <t>NATANAEL GIORDANO DIAS DO NASCIMENTO</t>
  </si>
  <si>
    <t xml:space="preserve">NATANAEL </t>
  </si>
  <si>
    <t>NATANAEL LEAL DA SILVA</t>
  </si>
  <si>
    <t>NATANAEL NUNES MARQUES</t>
  </si>
  <si>
    <t>NATASHA DA SILVA MARQUES</t>
  </si>
  <si>
    <t>NEILTON CARVALHO DA SILVA</t>
  </si>
  <si>
    <t>NELHIO DA SILVA</t>
  </si>
  <si>
    <t>NELMA DA SILVA AGUIAR MEDEIROS</t>
  </si>
  <si>
    <t>NELMA DA SILVA</t>
  </si>
  <si>
    <t>NELSON BENEDITO DOS SANTOS</t>
  </si>
  <si>
    <t>NELSON EDMUNDO F.F.DE NEGREIROS DEODATO</t>
  </si>
  <si>
    <t>NELSON EDMUNDO DEODATO</t>
  </si>
  <si>
    <t>NELSON FERNANDES FIRMINO</t>
  </si>
  <si>
    <t>NELSON</t>
  </si>
  <si>
    <t xml:space="preserve">NELSON GABRIEL DOS SANTOS               </t>
  </si>
  <si>
    <t>NELSON KILDARE TAVARES</t>
  </si>
  <si>
    <t>NELSON LOURENCO SARAIVA</t>
  </si>
  <si>
    <t>NEUZA FERNANDES MADRUGA DE FRANÇA</t>
  </si>
  <si>
    <t xml:space="preserve">NEWTON LUIS DE ARAUJO LIMA              </t>
  </si>
  <si>
    <t>NEWTON MASSA MONTENEGRO</t>
  </si>
  <si>
    <t>NEYLTON DA SILVA MARQUES</t>
  </si>
  <si>
    <t>NEYLTON</t>
  </si>
  <si>
    <t>NICANOR FERNANDES DE SOUZA FILHO</t>
  </si>
  <si>
    <t xml:space="preserve">NIEDJA DONATO DA SILVA                  </t>
  </si>
  <si>
    <t>NIEDSON HENRIQUE DA SILVA</t>
  </si>
  <si>
    <t>NIELSON SOARES DA SILVA</t>
  </si>
  <si>
    <t>NIELSON SOARES</t>
  </si>
  <si>
    <t xml:space="preserve">NILSON DONATO DA SILVA                  </t>
  </si>
  <si>
    <t>NILSON JOSE DA SILVA</t>
  </si>
  <si>
    <t>NILSON</t>
  </si>
  <si>
    <t xml:space="preserve">NILSON MAXIMO FILHO                     </t>
  </si>
  <si>
    <t>NILSON PEREIRA LEANDRO</t>
  </si>
  <si>
    <t>NILSON SIRO VASCONCELOS DE ALBUQUERQUE</t>
  </si>
  <si>
    <t xml:space="preserve">NILSONEIDE LUCENA DA SILVA              </t>
  </si>
  <si>
    <t>NILTOMAR DAMIÃO DA ROCHA</t>
  </si>
  <si>
    <t>NILTON CAVALCANTE DE MORAIS</t>
  </si>
  <si>
    <t>NIVALDO CANDIDO DA SILVA</t>
  </si>
  <si>
    <t>NIVALDO</t>
  </si>
  <si>
    <t>NIVALDO DA SILVA SIMOES</t>
  </si>
  <si>
    <t>NIVALDO PEDROSA DE FIGUEREDO</t>
  </si>
  <si>
    <t>NIVALDO PINTO DA COSTA</t>
  </si>
  <si>
    <t>NIVALDO SOUZA DOS SANTOS</t>
  </si>
  <si>
    <t xml:space="preserve">NIZIANE DE MELO PIMENTEL                </t>
  </si>
  <si>
    <t>NOBERTO DA SILVA NASCIMENTO</t>
  </si>
  <si>
    <t>NOBERTO</t>
  </si>
  <si>
    <t>NOLO PEREIRA DE MELO NETO DE OLIVEIRA</t>
  </si>
  <si>
    <t xml:space="preserve">NORMANDO FERREIRA DE MORAIS             </t>
  </si>
  <si>
    <t>NORMANDO FERREIRA DE MORAIS</t>
  </si>
  <si>
    <t>NUBIA NORONHA CARACAS</t>
  </si>
  <si>
    <t>OCI SANTOS DE ANDRADE</t>
  </si>
  <si>
    <t>OCI SANTOS</t>
  </si>
  <si>
    <t xml:space="preserve">OCIELE BERTOLDO FERNANDES               </t>
  </si>
  <si>
    <t>ODILON FLORENCIO DA SILVA NETO</t>
  </si>
  <si>
    <t>ODILON RIBEIRO DA SILVA</t>
  </si>
  <si>
    <t>OFELIA SANTOS DA ROCHA CARVALHO</t>
  </si>
  <si>
    <t>Areias</t>
  </si>
  <si>
    <t>OILZON INÁCIO DOS SANTOS</t>
  </si>
  <si>
    <t>OLIVIO DOS SANTOS ALVES</t>
  </si>
  <si>
    <t>OLIVIO</t>
  </si>
  <si>
    <t>OLIVIO IDELFONSO DOS SANTOS</t>
  </si>
  <si>
    <t>ONILDO DE CARVALHO FALCAO</t>
  </si>
  <si>
    <t>ORLANDO DE ARAUJO SILVA</t>
  </si>
  <si>
    <t>ORLANDO GOMES DA SILVA</t>
  </si>
  <si>
    <t>ORLANDO NASCIMENTO DOS SANTOS</t>
  </si>
  <si>
    <t>ORLANDO PADILHA FILHO</t>
  </si>
  <si>
    <t>ORLEI AUGUSTO DO NASCIMENTO</t>
  </si>
  <si>
    <t>OSCAR ARANHA MENDONÇA JUNIOR</t>
  </si>
  <si>
    <t>OSCAR DUARTE  RODRIGUES FILHO</t>
  </si>
  <si>
    <t>OSCAR GOUVEIA CUNHA BARRETO NETO</t>
  </si>
  <si>
    <t>OSCAR LIMA DUARTE</t>
  </si>
  <si>
    <t>OSCAR</t>
  </si>
  <si>
    <t>OSCAR RUFINO DOS SANTOS</t>
  </si>
  <si>
    <t>OSMAR ALVES DA SILVA</t>
  </si>
  <si>
    <t>OSMAR</t>
  </si>
  <si>
    <t>OSMINDA BATISTA DE SOUZA</t>
  </si>
  <si>
    <t>OSVALDO FERREIRA DE LIMA</t>
  </si>
  <si>
    <t>OSVALDO</t>
  </si>
  <si>
    <t xml:space="preserve">OSWALDO GOMES DA SILVA                  </t>
  </si>
  <si>
    <t xml:space="preserve">OTACILIA GENUINA BARBOSA                </t>
  </si>
  <si>
    <t>OTACILIO SOARES DE AZEVEDO</t>
  </si>
  <si>
    <t>OTACILIO SOARES</t>
  </si>
  <si>
    <t>OTAVIANO DE HOLANDA TRINDADE</t>
  </si>
  <si>
    <t>OTAVIO FERNANDES DE SOUZA</t>
  </si>
  <si>
    <t>OTONI ALVARES BRASILELIRO NETO</t>
  </si>
  <si>
    <t>OTONIEL JOAQUIM FELIX</t>
  </si>
  <si>
    <t>OZEIAS ALVES DA SILVA</t>
  </si>
  <si>
    <t xml:space="preserve">OZEIAS </t>
  </si>
  <si>
    <t>OZELIA MARIA DA CONCEICAO</t>
  </si>
  <si>
    <t xml:space="preserve">OZELIA </t>
  </si>
  <si>
    <t>OZENI MARIA DUARTE DE OLIVEIRA</t>
  </si>
  <si>
    <t>OZENILDO MONTEIRO CARDOSO</t>
  </si>
  <si>
    <t>OZIAS ALVES DA SILVA</t>
  </si>
  <si>
    <t>OZIAS</t>
  </si>
  <si>
    <t>OZIEL ALVES DA SILVA</t>
  </si>
  <si>
    <t xml:space="preserve">OZIEL </t>
  </si>
  <si>
    <t>OZIENE VICENTE DA SILVA</t>
  </si>
  <si>
    <t>PACIFICO ENERGIA COMERCIALIZADORA LTDA</t>
  </si>
  <si>
    <t>PAMELA RACHEL DOS SANTOS MEDEIROS</t>
  </si>
  <si>
    <t>PARACLITO DA COSTA AZEVEDO</t>
  </si>
  <si>
    <t>PATRICIA MUNIZ DA SILVA</t>
  </si>
  <si>
    <t xml:space="preserve">PATRICIA SANTOS NASCIMENTO              </t>
  </si>
  <si>
    <t xml:space="preserve">PATRICIO DA SILVA ALVES                 </t>
  </si>
  <si>
    <t>PATRICIO FERNANDES DOS SANTOS</t>
  </si>
  <si>
    <t>PATRICK LEONARDO LIMA DE MENDONÇA</t>
  </si>
  <si>
    <t>PAULA DEHNER MONTEIRO ZAMPONI</t>
  </si>
  <si>
    <t>PAULA DENHER MONTEIRO ZAMPONI</t>
  </si>
  <si>
    <t>PAULA GERMANA ALEXANDRE BARBOSA</t>
  </si>
  <si>
    <t>PAULO ALBERTO PEREIRA DA SILVA</t>
  </si>
  <si>
    <t>PAULO</t>
  </si>
  <si>
    <t>PAULO ALVES CABRAL</t>
  </si>
  <si>
    <t>PAULO ANTONIO C. DE MORAIS SOBRINHO</t>
  </si>
  <si>
    <t>PAULO ANTONIO CAVALCANTI DE MORAIS SOBRI</t>
  </si>
  <si>
    <t>PAULO BENTO OLIVEIRA DOS SANTOS</t>
  </si>
  <si>
    <t>PAULO BERNARDO SILVA DE JESUS</t>
  </si>
  <si>
    <t>PAULO BERNARDO</t>
  </si>
  <si>
    <t>PAULO BEZERRA DA SILVA</t>
  </si>
  <si>
    <t xml:space="preserve">PAULO BORGES DOS SANTOS                 </t>
  </si>
  <si>
    <t>PAULO CELSO DOS SANTOS FERREIRA</t>
  </si>
  <si>
    <t>PAULO DE TARCIO ALMEIDA LACERDA</t>
  </si>
  <si>
    <t>PAULO DOS SANTOS SILVA</t>
  </si>
  <si>
    <t>PAULO FERNANDO C. DE MORAIS FILHO</t>
  </si>
  <si>
    <t xml:space="preserve">PAULO FERREIRA DE AGUIAR </t>
  </si>
  <si>
    <t>PAULO FERREIRA DOS SANTOS</t>
  </si>
  <si>
    <t>PAULO FIGUEIREDO DA SILVA</t>
  </si>
  <si>
    <t xml:space="preserve">PAULO FRANCISCO ALVES JR                </t>
  </si>
  <si>
    <t>PAULO FRANCISCO DA SILVA</t>
  </si>
  <si>
    <t>PAULO GERMANO MACEDO GOUVEIA</t>
  </si>
  <si>
    <t>PAULO GUEDES PEREIRA</t>
  </si>
  <si>
    <t>PAULO HENRIQUE MOTA LEAL</t>
  </si>
  <si>
    <t xml:space="preserve">PAULO HERMANO GOMNES DA SILVA           </t>
  </si>
  <si>
    <t xml:space="preserve">PAULO JORGE GONCALVES MOREIRA           </t>
  </si>
  <si>
    <t>PAULO JORGE LOUSADA DA SILVA DIAS</t>
  </si>
  <si>
    <t xml:space="preserve">PAULO LUCIANO CORREIA                   </t>
  </si>
  <si>
    <t>PAULO LUIZ DA SILVA</t>
  </si>
  <si>
    <t>PAULO MARIO</t>
  </si>
  <si>
    <t>PAULO MARQUES DA NOBREGA</t>
  </si>
  <si>
    <t>PAULO MENDES DA SILVA</t>
  </si>
  <si>
    <t>PAULO MENDES</t>
  </si>
  <si>
    <t>BARBOSA TRATORES</t>
  </si>
  <si>
    <t>PAULO ROBERTO DA SILVA CUNHA</t>
  </si>
  <si>
    <t>PAULO ROBERTO DANTAS</t>
  </si>
  <si>
    <t>PAULO SALES</t>
  </si>
  <si>
    <t>PAULO ROBERTO FARIAS PAIVA JUNIOR</t>
  </si>
  <si>
    <t>PAULO ROBERTO J. COUTINHO</t>
  </si>
  <si>
    <t>PAULO SERGIO COSTA E SILVA</t>
  </si>
  <si>
    <t>PAULO SERGIO DA SILVA</t>
  </si>
  <si>
    <t xml:space="preserve">PAULO </t>
  </si>
  <si>
    <t>PAULO SERGIO DA SILVA ARAUJO</t>
  </si>
  <si>
    <t>PAULO SERGIO DA SILVA BASTOS</t>
  </si>
  <si>
    <t>PAULO SERGIO DAS NEVES SILVA</t>
  </si>
  <si>
    <t>PAULO SERGIO FERREIRA</t>
  </si>
  <si>
    <t xml:space="preserve">PAULO SERGIO LOPES FACANHA              </t>
  </si>
  <si>
    <t>PAULO SERGIO MARTINS DA SILVA</t>
  </si>
  <si>
    <t>PAULO SERGIO</t>
  </si>
  <si>
    <t>PAULO SERGIO MENDES DA SILVA</t>
  </si>
  <si>
    <t>PAULO TAVARES DA SILVA</t>
  </si>
  <si>
    <t>PEDRO ALEXANDRE DA SILVA</t>
  </si>
  <si>
    <t>PEDRO ANSELMO VICENTE</t>
  </si>
  <si>
    <t>PEDRO</t>
  </si>
  <si>
    <t>PEDRO ANTONIO SOARES</t>
  </si>
  <si>
    <t>PEDRO BERNARDO DA SILVA</t>
  </si>
  <si>
    <t>PEDRO BERTO DA SILVA</t>
  </si>
  <si>
    <t>PEDRO BEZERRA DA SILVA</t>
  </si>
  <si>
    <t>PEDRO BEZERRA</t>
  </si>
  <si>
    <t>PEDRO CARDOSO DOS SANTOS</t>
  </si>
  <si>
    <t>PEDRO DA SILVA SANTOS</t>
  </si>
  <si>
    <t>pedro da silva santos</t>
  </si>
  <si>
    <t>PEDRO DE ASSIS AZEVEDO DA SILVA</t>
  </si>
  <si>
    <t>PEDRO DE ATAIDE SILVA</t>
  </si>
  <si>
    <t>PEDRO DE OLIVEIRA DANTAS</t>
  </si>
  <si>
    <t>PEDRO DIONISIO DA SILVA</t>
  </si>
  <si>
    <t>PEDRO FERNANDES DE CARVALHO</t>
  </si>
  <si>
    <t>PEDRO FLORENCIO DA SILVA</t>
  </si>
  <si>
    <t>PEDRO FREIRE DA COSTA</t>
  </si>
  <si>
    <t>PEDRO GOMES PEREIRA</t>
  </si>
  <si>
    <t>PEDRO HAMILTON DA SILVA</t>
  </si>
  <si>
    <t>PEDRO HENRIQUE ARAUJO DA SILVA</t>
  </si>
  <si>
    <t>PEDRO INOCENCIO DE SOUZA</t>
  </si>
  <si>
    <t xml:space="preserve">PEDRO </t>
  </si>
  <si>
    <t>PEDRO JORGE COUTINHO GUERRA</t>
  </si>
  <si>
    <t>PEDRO JULIANO PEREIRA SALES</t>
  </si>
  <si>
    <t>PEDRO JULIANO</t>
  </si>
  <si>
    <t>PEDRO LUIZ CRIPPA</t>
  </si>
  <si>
    <t>PEDRO LUIZ DA SILVA</t>
  </si>
  <si>
    <t>PEDRO LUIZ DE FRANCA</t>
  </si>
  <si>
    <t>PEDRO LUIZ SOARES NETO</t>
  </si>
  <si>
    <t>PEDRO NARCISO DA SILVA</t>
  </si>
  <si>
    <t>PEDRO NARCIZIO DA S. JUNIOR</t>
  </si>
  <si>
    <t>PEDRO NARCINO DA S. JUNIOR</t>
  </si>
  <si>
    <t>PEDRO NASCIMENTO DE SOUZA</t>
  </si>
  <si>
    <t>PEDRO NASCIMENTO SOUZA</t>
  </si>
  <si>
    <t>PEDRO NETO DE SOUSA</t>
  </si>
  <si>
    <t>PEDRO PAULO DA SILVA</t>
  </si>
  <si>
    <t>PEDRO PAULO DE MELO</t>
  </si>
  <si>
    <t>PEDRO RICARDO CRUZ</t>
  </si>
  <si>
    <t xml:space="preserve">PEDRO ROMUALDO CAVALCANTE               </t>
  </si>
  <si>
    <t>PEDRO RUBENS GUEDES MACIEL NETO</t>
  </si>
  <si>
    <t xml:space="preserve">PEDRO TAVARES DE MELO                   </t>
  </si>
  <si>
    <t>PEDRO VICENTE DA SILVA</t>
  </si>
  <si>
    <t>PEDRO VICTOR SILVA DO NASCIMENTO</t>
  </si>
  <si>
    <t xml:space="preserve">PEDRO VICTOR </t>
  </si>
  <si>
    <t>PEDRO WHELLNGTON DOS SANTOS MONTEIRO</t>
  </si>
  <si>
    <t xml:space="preserve">PERICLES FELICIANO DA SILVA             </t>
  </si>
  <si>
    <t xml:space="preserve">PETRONIO PAIVA F DE OLIVEIRA            </t>
  </si>
  <si>
    <t>PETRONIO SANTOS DA SILVA</t>
  </si>
  <si>
    <t>PETRONIO</t>
  </si>
  <si>
    <t>PETRUCIO LANY DE OLIVEIRA ELIAS</t>
  </si>
  <si>
    <t>PIRAGIBE CELESTINO DA SILVA</t>
  </si>
  <si>
    <t>POLIANA PATRICIA LIMA E SILVA</t>
  </si>
  <si>
    <t>POLIANA</t>
  </si>
  <si>
    <t>PS ATACAREJO SANTO ANTONIO LTDA</t>
  </si>
  <si>
    <t>PS ATACAREJO SANTO ANTONIO</t>
  </si>
  <si>
    <t>R A B DA SILVA LTDA</t>
  </si>
  <si>
    <t>RAANA PAULA SILVA DOS SANTOS</t>
  </si>
  <si>
    <t>RAELYSON GONCALVES DA SILVA</t>
  </si>
  <si>
    <t>RAELYSON</t>
  </si>
  <si>
    <t>RAFAEL COSTA DE SOUZA</t>
  </si>
  <si>
    <t>RAFAEL DE ALMEIDA MELO SILVEIRA</t>
  </si>
  <si>
    <t>RAFAEL DOS SANTOS MONTEIRO</t>
  </si>
  <si>
    <t xml:space="preserve">RAFAEL DOS SANTOS </t>
  </si>
  <si>
    <t>RAFAEL SILVA DE SANTANA</t>
  </si>
  <si>
    <t xml:space="preserve">RAFAEL SILVA </t>
  </si>
  <si>
    <t>RAFAEL SILVA DOS SANTOS</t>
  </si>
  <si>
    <t>RAFAEL</t>
  </si>
  <si>
    <t>RAFAELA DE FRANCA COSTA</t>
  </si>
  <si>
    <t>RAFAELA DOMINGOS DA SILVA</t>
  </si>
  <si>
    <t>RAIMUNDA SUZENY TORRES</t>
  </si>
  <si>
    <t xml:space="preserve">RAIMUNDO DA SILVA                       </t>
  </si>
  <si>
    <t>RAIMUNDO DO NASCIMENTO</t>
  </si>
  <si>
    <t>RAIMUNDO JOSE ARAUJO SILVANY</t>
  </si>
  <si>
    <t>RAIMUNDO JOSE DE ALMEIDA</t>
  </si>
  <si>
    <t>RAIMUNDO MANOEL DE FRANCA</t>
  </si>
  <si>
    <t>RAIMUNDO NONATO DA COSTA</t>
  </si>
  <si>
    <t>Pedra Grande</t>
  </si>
  <si>
    <t>RAIMUNDO NONATO SIQUEIRA</t>
  </si>
  <si>
    <t xml:space="preserve">RAIMUNDO OSVALDO NOBRE BARRETO JR       </t>
  </si>
  <si>
    <t xml:space="preserve">RAIMUNDO PEREIRA DA SILVA               </t>
  </si>
  <si>
    <t>RAIMUNDO SANTOS DA SILVA</t>
  </si>
  <si>
    <t>RAIMUNDO SEVERINO DE SOUZA</t>
  </si>
  <si>
    <t>RAIMUNDO TRANQUILINO DE LIMA</t>
  </si>
  <si>
    <t>Jericó</t>
  </si>
  <si>
    <t>RAIMUNDO VICENTE PEREIRA</t>
  </si>
  <si>
    <t>RAIMUNDO VIEIRA DOS SANTOS</t>
  </si>
  <si>
    <t>RAIMUNDO</t>
  </si>
  <si>
    <t>RAMIRO DE OLIVEIRA MADRUGA</t>
  </si>
  <si>
    <t>RAMIRO DE OLIVEIRA</t>
  </si>
  <si>
    <t>RAONI DE OLIVEIRA DA SILVA</t>
  </si>
  <si>
    <t>RAONI DE OLIVEIRA</t>
  </si>
  <si>
    <t>RAPHAEL GUIMARAES LEANDRO</t>
  </si>
  <si>
    <t xml:space="preserve">RAPHAEL </t>
  </si>
  <si>
    <t>RAPHAEL JOSE DO NASCIMENTO FONSECA</t>
  </si>
  <si>
    <t>RAPHAELLA MALTA DE ALMEIDA REZENDE</t>
  </si>
  <si>
    <t>RAQUEL ALVES DE OLIVEIRA MACHADO</t>
  </si>
  <si>
    <t>RAQUEL DE LIMA SILVA</t>
  </si>
  <si>
    <t>RAQUEL LIMA</t>
  </si>
  <si>
    <t>RAQUEL FARIAS MORAIS</t>
  </si>
  <si>
    <t>RAYSSA LEANDRO DA SILVA ROMUALDO</t>
  </si>
  <si>
    <t>RAYSSA</t>
  </si>
  <si>
    <t>RDG ACOS DO BRASIL S/A</t>
  </si>
  <si>
    <t>REDE DE SAUDE INTEGRADA REVIVER SERVICOS LTDA</t>
  </si>
  <si>
    <t>REDE DE SAUDE INTEGRADA REVIVER</t>
  </si>
  <si>
    <t>REGINA FILLOL GIANELLO</t>
  </si>
  <si>
    <t>REGINALDO ALCANTARA DOS SANTOS</t>
  </si>
  <si>
    <t>REGINALDO CRUZ DA SILVA</t>
  </si>
  <si>
    <t>REGINALDO CRUZ</t>
  </si>
  <si>
    <t>REGINALDO DE ARAUJO FERREIRA</t>
  </si>
  <si>
    <t>REGINALDO FERNANDES DE SOUZA</t>
  </si>
  <si>
    <t>REGINALDO FERREIRA CAMPOS</t>
  </si>
  <si>
    <t>REGINALDO</t>
  </si>
  <si>
    <t>REGINALDO FRANCISCO FELIZARDO</t>
  </si>
  <si>
    <t>REGINALDO LIMA DA SILVA</t>
  </si>
  <si>
    <t>REGINALDO MARINHO DA SILVA</t>
  </si>
  <si>
    <t xml:space="preserve">REGINALDO RUFINO PE                     </t>
  </si>
  <si>
    <t>REGINALDO SILVA</t>
  </si>
  <si>
    <t>REGINALDO SILVA CIPRIANO</t>
  </si>
  <si>
    <t>REGIVALDO ALVES DE NORONHA</t>
  </si>
  <si>
    <t>REGIVALDO SARAIVA DA SILVA</t>
  </si>
  <si>
    <t>REGIVALDO</t>
  </si>
  <si>
    <t>REJANE ALEXANDRE DOS SANTOS</t>
  </si>
  <si>
    <t xml:space="preserve">REMENSON SANTOS DE SOUZA                </t>
  </si>
  <si>
    <t>REMULO BARBOSA GONZAGA</t>
  </si>
  <si>
    <t>RENAN DA SILVA BARBOSA</t>
  </si>
  <si>
    <t>RENAN</t>
  </si>
  <si>
    <t>RENATA MOREIRA SOUZA DE OLIVEIRA</t>
  </si>
  <si>
    <t>RENATO CESAR ARAUJO DANTAS</t>
  </si>
  <si>
    <t>RENATO CLAUDINO DA SILVA</t>
  </si>
  <si>
    <t>RENATO</t>
  </si>
  <si>
    <t>RENATO COUTINHO DE MORAES</t>
  </si>
  <si>
    <t>RENATO DE AQUINO COSTA FERNANDES</t>
  </si>
  <si>
    <t>RENATO FERNANDES FONSECA</t>
  </si>
  <si>
    <t xml:space="preserve">RENATO JOAO DOS SANTOS                  </t>
  </si>
  <si>
    <t>RENATO SOARES SILVA JUNIOR</t>
  </si>
  <si>
    <t>RENATO TENORIO DE SOUZA</t>
  </si>
  <si>
    <t>RENATO VERISSIMO DA SILVA</t>
  </si>
  <si>
    <t>RENER ANDRE MEDEIRO BEZERA</t>
  </si>
  <si>
    <t>RENILDO DUARTE DE OLIVEIRA</t>
  </si>
  <si>
    <t>RENILDO</t>
  </si>
  <si>
    <t>RENIO DRIESSEN DE ARAUJO TORRES</t>
  </si>
  <si>
    <t>REPEL AUTOMOTIVA LIMITADA - MG</t>
  </si>
  <si>
    <t>REPEL - MG</t>
  </si>
  <si>
    <t>RICARDO ARAUJO DE SOUZA</t>
  </si>
  <si>
    <t>RICARDO CARTAXO FILHO</t>
  </si>
  <si>
    <t>RICARDO DOMINGOS DE SOUZA</t>
  </si>
  <si>
    <t>RICARDO FREIRE DA SILVA</t>
  </si>
  <si>
    <t>RICARDO</t>
  </si>
  <si>
    <t>RICARDO HONORATO DA SILVA</t>
  </si>
  <si>
    <t>RICARDO JORGE DE LIMA JUNIOR</t>
  </si>
  <si>
    <t>RICARDO LUIS BARBOSA DE LIMA</t>
  </si>
  <si>
    <t>RICARDO LUIZ PEDROSA MAROJA</t>
  </si>
  <si>
    <t>RICARDO MACEDO DA SILVA</t>
  </si>
  <si>
    <t xml:space="preserve">RICARDO </t>
  </si>
  <si>
    <t>RICARDO MOACY MARINHO CARTAXO</t>
  </si>
  <si>
    <t>RICARDO PONTES SILVA</t>
  </si>
  <si>
    <t>RICARDO SANTOS DE CARVALHO</t>
  </si>
  <si>
    <t xml:space="preserve">RICARDO SILVA DE CARVALHO               </t>
  </si>
  <si>
    <t>RICARDO SOUZA DOS SANTOS</t>
  </si>
  <si>
    <t>RICARDO TAVARES DE ANDRADE</t>
  </si>
  <si>
    <t>RICHARD WILLAMES SOARES FONSECA</t>
  </si>
  <si>
    <t>RINALDO DA SILVA PEREIRA</t>
  </si>
  <si>
    <t>RINALDO</t>
  </si>
  <si>
    <t>RIQUEZA E PREÇO BAIXO LTDA</t>
  </si>
  <si>
    <t>RIQUEZA E PREÇO BAIXO</t>
  </si>
  <si>
    <t>RISALVA JORGE DA SILVA</t>
  </si>
  <si>
    <t>RISOALDO BARBOSA DE ARAUJO</t>
  </si>
  <si>
    <t>RISOALDO</t>
  </si>
  <si>
    <t xml:space="preserve">RISONILDA LIRA FERNANDES </t>
  </si>
  <si>
    <t xml:space="preserve">RISONILDA LIMA FERNANDES </t>
  </si>
  <si>
    <t>RITA DE CASSIA LOPES DA CUNHA</t>
  </si>
  <si>
    <t>RITA DE CASSIA ROSA DE AQUINO</t>
  </si>
  <si>
    <t>RIVALDO ALVES</t>
  </si>
  <si>
    <t>RIVALDO ALVES DE LIMA</t>
  </si>
  <si>
    <t>RIVALDO</t>
  </si>
  <si>
    <t>RIVALDO ALVES PEREIRA DA COSTA</t>
  </si>
  <si>
    <t>RIVALDO ANTONIO DA SILVA</t>
  </si>
  <si>
    <t>RIVALDO BRAZ DOS SANTOS</t>
  </si>
  <si>
    <t xml:space="preserve">RIVALDO CARDOSO DE LIMA                 </t>
  </si>
  <si>
    <t>RIVALDO CESAR DUARTE COSTA</t>
  </si>
  <si>
    <t>RIVALDO JOSE CINESIO DA SILVA</t>
  </si>
  <si>
    <t>RIVALDO NEVES BASTOS</t>
  </si>
  <si>
    <t xml:space="preserve">RIVALDO PEREIRA DE AZEVEDO              </t>
  </si>
  <si>
    <t>RIVAN FERNANDES DANTAS</t>
  </si>
  <si>
    <t>RIVANIA DA SILVA CARNEIRO</t>
  </si>
  <si>
    <t>RIVONILDO FERNANDES DA SILVA</t>
  </si>
  <si>
    <t>RIVONILDO</t>
  </si>
  <si>
    <t>RM - RENOVACAO MOTORES ELETRICOS LTDA</t>
  </si>
  <si>
    <t>ROBERIO DA SILVA SEGUNDO</t>
  </si>
  <si>
    <t>ROBERIO FERREIRA DOS SANTOS</t>
  </si>
  <si>
    <t>ROBERIO</t>
  </si>
  <si>
    <t>ROBERIO PESSOA DOS SANTOS</t>
  </si>
  <si>
    <t>ROBERTA CAVALCANTI DE AZEVEDO</t>
  </si>
  <si>
    <t xml:space="preserve">ROBERTA MATIAS SIMOES                   </t>
  </si>
  <si>
    <t>ROBERTO ALEXANDRINO DE SOUZA</t>
  </si>
  <si>
    <t>ROBERTO ALVES DE ARAUJO LIRA</t>
  </si>
  <si>
    <t>ROBERTO C. DE MORAIS JUNIOR</t>
  </si>
  <si>
    <t>ROBERTO CARLOS DO NASCIMENTO</t>
  </si>
  <si>
    <t>ROBERTO CAVALCANTI DE MORAIS</t>
  </si>
  <si>
    <t xml:space="preserve">ROBERTO CLEMENTE DA SILVA </t>
  </si>
  <si>
    <t>ROBERTO DA CONCEICAO BEZERRA</t>
  </si>
  <si>
    <t>ROBERTO DANTAS DE MEDEIROS</t>
  </si>
  <si>
    <t xml:space="preserve">ROBERTO DE SOUSA LIMA                   </t>
  </si>
  <si>
    <t>ROBERTO DOS SANTOS GUIMARAES</t>
  </si>
  <si>
    <t>ROBERTO FELIX DA SILVA</t>
  </si>
  <si>
    <t>ROBERTO FRANCISCO DA SILVA</t>
  </si>
  <si>
    <t>ROBERTO JOSE BRITO ARCOVERDE</t>
  </si>
  <si>
    <t>ROBERTO JOSE DA SILVA</t>
  </si>
  <si>
    <t>ROBERTO LUCIO TOSCANO DE SOUZA</t>
  </si>
  <si>
    <t>ROBERTO MANDU DA SILVA</t>
  </si>
  <si>
    <t>ROBERTO MARCIONILO DE SOUZA</t>
  </si>
  <si>
    <t xml:space="preserve">ROBERTO </t>
  </si>
  <si>
    <t>ROBERTO MENEZES DA SILVA</t>
  </si>
  <si>
    <t>ROBERTO MENEZES</t>
  </si>
  <si>
    <t>ROBERTO PEREIRA AMORIM</t>
  </si>
  <si>
    <t xml:space="preserve">ROBERTO RAMOS DUARTE SOARES </t>
  </si>
  <si>
    <t>ROBERTO SENA VIANA</t>
  </si>
  <si>
    <t>ROBERTO SERGIO MARQUES FONSECA</t>
  </si>
  <si>
    <t>ROBERTO SOUZA DE CARVALHO</t>
  </si>
  <si>
    <t>ROBERVAL ADELINO SALES</t>
  </si>
  <si>
    <t>ROBERVAL CABRAL MEIRELES</t>
  </si>
  <si>
    <t>ROBERVAL</t>
  </si>
  <si>
    <t>ROBERVAL MOREIRA DA SILVA</t>
  </si>
  <si>
    <t>ROBSON EDUARDO MAIA CALADO</t>
  </si>
  <si>
    <t>ROBSON LEANDRO BARBOSA</t>
  </si>
  <si>
    <t>ROBSON</t>
  </si>
  <si>
    <t xml:space="preserve">ROBSON MARIO PEREIRA DE SOUSA           </t>
  </si>
  <si>
    <t>ROBSON NAZARIO DE SOUZA</t>
  </si>
  <si>
    <t>ROBSON RIBEIRO DA SILVA</t>
  </si>
  <si>
    <t xml:space="preserve">ROBSON RODRIGUES DO NASCIMENTO          </t>
  </si>
  <si>
    <t>ROBSON SILVA DE LIMA</t>
  </si>
  <si>
    <t xml:space="preserve">ROBSON </t>
  </si>
  <si>
    <t>ROCHA TRANSPORTES LTDA</t>
  </si>
  <si>
    <t>RODOLFO LEANDRO FERNANDES</t>
  </si>
  <si>
    <t>RODRIGO AGNALDO DA SILVA</t>
  </si>
  <si>
    <t>RODRIGO</t>
  </si>
  <si>
    <t>RODRIGO ARAGAO FERREIRA</t>
  </si>
  <si>
    <t>RODRIGO BORBA CAVALCANTI DE MORAIS</t>
  </si>
  <si>
    <t>RODRIGO CAVALCANTI MONTEIRO</t>
  </si>
  <si>
    <t>RODRIGO DA SILVA CAVALCANTE</t>
  </si>
  <si>
    <t>RODRIGO DE AGUIAR ALMEIDA</t>
  </si>
  <si>
    <t>RODRIGO DE AQUINO COSTA FERNANDES</t>
  </si>
  <si>
    <t>RODRIGO DE JESUS SILVA</t>
  </si>
  <si>
    <t>RODRIGO DE PAIVA COUTINHO</t>
  </si>
  <si>
    <t>RODRIGO FEITOSA FERNANDES</t>
  </si>
  <si>
    <t>RODRIGO FERREIRA L. CAVALCANTE</t>
  </si>
  <si>
    <t>RODRIGO FRANCA LEMOS DA SILVA</t>
  </si>
  <si>
    <t>RODRIGO JOSE DE OLIVEIRA DA SILVA</t>
  </si>
  <si>
    <t>RODRIGO JOSÉ VIRIATO DE ARAÚJO</t>
  </si>
  <si>
    <t>RODRIGO LUIZ TARGINO DUTRA</t>
  </si>
  <si>
    <t>RODRIGO MONTEIRO CAVALCANTI DE ALBUQUERQUE</t>
  </si>
  <si>
    <t>RODRIGO MONTEIRO C. DE ALBUQUERQUE</t>
  </si>
  <si>
    <t>RODRIGO PACHECO LEITÃO</t>
  </si>
  <si>
    <t>RODRIGO PONTES PEREIRA</t>
  </si>
  <si>
    <t>RODRIGO RIBEIRO CARNEIRO DA CUNHA</t>
  </si>
  <si>
    <t>RODRIGO SANTOS DE CARVALHO</t>
  </si>
  <si>
    <t>RODRIGO SILVA DE BRITO</t>
  </si>
  <si>
    <t>RODRIGO SILVA DE LIMA</t>
  </si>
  <si>
    <t>RODRIGO SILVA</t>
  </si>
  <si>
    <t xml:space="preserve">ROGERIA PEREIRA CARVALHO                </t>
  </si>
  <si>
    <t>ROGERIO DE MENESSES FIALHO MOREIRA</t>
  </si>
  <si>
    <t>ROGERIO DUTRA VENÂCIO</t>
  </si>
  <si>
    <t>ROGÉRIO DUTRA VENÂCIO</t>
  </si>
  <si>
    <t>ROGERIO IVO DE MELO</t>
  </si>
  <si>
    <t xml:space="preserve">ROGERIO LUCIANO DE SALES                </t>
  </si>
  <si>
    <t>ROGERIO MAURICIO GALAN ABREU</t>
  </si>
  <si>
    <t>ROGERIO MIRANDA DE CAMPOS</t>
  </si>
  <si>
    <t>ROMERITO RANDERSON DA SILVA RAMOS</t>
  </si>
  <si>
    <t>ROMERITO</t>
  </si>
  <si>
    <t>ROMERO ANTONIO BARROS SILVEIRA</t>
  </si>
  <si>
    <t>ROMILDO FERNANDES TOSCANO</t>
  </si>
  <si>
    <t>ROMILDO GOMES DA SILVA</t>
  </si>
  <si>
    <t xml:space="preserve">ROMILDO MACEDO                          </t>
  </si>
  <si>
    <t>ROMILDO PAULINO GOMES</t>
  </si>
  <si>
    <t>ROMILDO RIBEIRO DA SILVA</t>
  </si>
  <si>
    <t>ROMILDO RODRIGUES SANTOS</t>
  </si>
  <si>
    <t>ROMONILSON RENEDY FERREIRA DE AZEVEDO</t>
  </si>
  <si>
    <t>ROMUALDO TOSCANO LEÃO</t>
  </si>
  <si>
    <t>ROMULO ARAUJO MONTENEGRO</t>
  </si>
  <si>
    <t>RONALDLEE ROQUE CORDEIRO</t>
  </si>
  <si>
    <t>RONALDO ALVES DE MELO</t>
  </si>
  <si>
    <t>RONALDO ANACLETO DE ARRUDA</t>
  </si>
  <si>
    <t>RONALDO BELMIRO DE ANDRADE</t>
  </si>
  <si>
    <t>RONALDO</t>
  </si>
  <si>
    <t>RONALDO BENJAMIM DA SILVA</t>
  </si>
  <si>
    <t>RONALDO BEZERRIL</t>
  </si>
  <si>
    <t>RONALDO CANDIDO DE LIMA</t>
  </si>
  <si>
    <t>RONALDO DE SOUZA LUNA</t>
  </si>
  <si>
    <t>RONALDO DOS SANTOS DE LIMA</t>
  </si>
  <si>
    <t>RONALDO FERNANDES DOS SANTOS</t>
  </si>
  <si>
    <t>RONALDO FIGUEIREDO DA SILVA FILHO</t>
  </si>
  <si>
    <t>RONALDO FIGUEIREDO DINIZ</t>
  </si>
  <si>
    <t>RONALDO FIGUEIREDO SILVA</t>
  </si>
  <si>
    <t>RONALDO FRANCISCO M. CAVALCANTI</t>
  </si>
  <si>
    <t>RONALDO GONCALVES DE ARAUJO</t>
  </si>
  <si>
    <t>RONALDO HONORIO DE BRITO</t>
  </si>
  <si>
    <t>RONALDO HONÓRIO DE BRITO</t>
  </si>
  <si>
    <t>RONALDO JOSE DA SILVA</t>
  </si>
  <si>
    <t>RONALDO JOSE DOS SANTOS</t>
  </si>
  <si>
    <t>RONALDO LIMA DE SOUZA</t>
  </si>
  <si>
    <t>RONALDO LUIS SOUZA DA SILVA</t>
  </si>
  <si>
    <t>RONALDO LUIZ SOUZA DA SILVA</t>
  </si>
  <si>
    <t>RONALDO MACEDO DA SILVA</t>
  </si>
  <si>
    <t>RONALDO MANOEL IDELFONSO</t>
  </si>
  <si>
    <t>RONALDO MANOEL</t>
  </si>
  <si>
    <t>RONALDO QUEIROGA DA FONTE</t>
  </si>
  <si>
    <t>RONALDO SANTOS DA SILVA</t>
  </si>
  <si>
    <t>RONALDO SANTOS DE CARVALHO</t>
  </si>
  <si>
    <t>RONARELES OLIVEIRA DA SILVA</t>
  </si>
  <si>
    <t>RONILSON FREITAS DA SILVA</t>
  </si>
  <si>
    <t>RONILSON</t>
  </si>
  <si>
    <t>RONILSON PONTES DA SILVA</t>
  </si>
  <si>
    <t>RONILSON SOUZA DA SILVA</t>
  </si>
  <si>
    <t>ROQUE CONRADO DE MELO</t>
  </si>
  <si>
    <t xml:space="preserve">ROSALVO DUARTE LEAL                     </t>
  </si>
  <si>
    <t>ROSANGELA ARAUJO DA SILVA</t>
  </si>
  <si>
    <t>ROSANGELA DA SILVA DAVID</t>
  </si>
  <si>
    <t>ROSANGELA</t>
  </si>
  <si>
    <t>ROSANGELA SILVA CARVALHO</t>
  </si>
  <si>
    <t xml:space="preserve">ROSANILDA DE FATIMA DA SILVA            </t>
  </si>
  <si>
    <t>ROSEANE DA SILVA BARROS</t>
  </si>
  <si>
    <t xml:space="preserve">ROSEANE FERREIRA DA SILVA               </t>
  </si>
  <si>
    <t>ROSEMIRO FERREIRA DE LIMA</t>
  </si>
  <si>
    <t xml:space="preserve">ROSEMIRO </t>
  </si>
  <si>
    <t>ROSENEIDE DE JESUS SILVA DE MELO</t>
  </si>
  <si>
    <t>ROSINEIDE</t>
  </si>
  <si>
    <t>ROSIANE FIGUEIREDO DA SILVA</t>
  </si>
  <si>
    <t>ROSIANE</t>
  </si>
  <si>
    <t>ROSICLEIDE ARAUJODA SILVA</t>
  </si>
  <si>
    <t>ROSILDA DA SILVA SANTANA</t>
  </si>
  <si>
    <t>ROSILENE LEANDRO DA SILVA</t>
  </si>
  <si>
    <t>ROSIMAR DA SILVA</t>
  </si>
  <si>
    <t>ROSIMAR</t>
  </si>
  <si>
    <t>ROSIMERE PAULINO DE OLIVEIRA</t>
  </si>
  <si>
    <t>ROSINALDO DA SILVA</t>
  </si>
  <si>
    <t>ROSINALDO</t>
  </si>
  <si>
    <t xml:space="preserve">ROSINALDO SANTOS DE SOUZA               </t>
  </si>
  <si>
    <t xml:space="preserve">ROSINETE MARIA DA SILVA FERREIRA        </t>
  </si>
  <si>
    <t>ROSINETE SILVA DOS SANTOS</t>
  </si>
  <si>
    <t>ROSINILDO ARTUR MIGUEL</t>
  </si>
  <si>
    <t>ROSINILDO</t>
  </si>
  <si>
    <t>ROSIVAL FERREIRA DA SILVA FILHO</t>
  </si>
  <si>
    <t>ROSSIANO ARRUDA PIMENTEL</t>
  </si>
  <si>
    <t>ROZILENE BARBOSA BERNARDO ANACLETO</t>
  </si>
  <si>
    <t>ROZILENE</t>
  </si>
  <si>
    <t>RTE DISTRIBUIDORA DE ROLAMENTOS INDUSTRIAIS LTDA</t>
  </si>
  <si>
    <t xml:space="preserve">RUAN CARLOS MARINHO DE SOUZA </t>
  </si>
  <si>
    <t>RUBENS DE AZEVEDO MENDONCA</t>
  </si>
  <si>
    <t xml:space="preserve">RUGGIERO ALEX DAVID FERNANDES </t>
  </si>
  <si>
    <t>RUGGIERO</t>
  </si>
  <si>
    <t>RUI ANTONIO DA SILVA</t>
  </si>
  <si>
    <t>RUY CARLOS SILVEIRA DOS SANTOS</t>
  </si>
  <si>
    <t xml:space="preserve">RUY CARLOS </t>
  </si>
  <si>
    <t xml:space="preserve">SABRINA RODRIGUES MARQUES               </t>
  </si>
  <si>
    <t>SAMIR CAETANO CARVALHO</t>
  </si>
  <si>
    <t>SAMIR</t>
  </si>
  <si>
    <t>SAMUEL COSME DE CARVALHO</t>
  </si>
  <si>
    <t>SAMUEL DIAS DA SILVA</t>
  </si>
  <si>
    <t>SAMUEL DOS SANTOS BARBOSA</t>
  </si>
  <si>
    <t xml:space="preserve">SAMUEL GOMES DA SILVA </t>
  </si>
  <si>
    <t>SAMUEL NEPOMUCENO BARBOSA</t>
  </si>
  <si>
    <t>SANDERSON SOARES DE LIMA</t>
  </si>
  <si>
    <t xml:space="preserve">SANDRA SOARES DA SILVA                  </t>
  </si>
  <si>
    <t xml:space="preserve">SANDRO DA SILVA OLIVEIRA                </t>
  </si>
  <si>
    <t>SANDRO JOAO DOS SANTOS SILVA</t>
  </si>
  <si>
    <t>SANDRO</t>
  </si>
  <si>
    <t>SANDRO LUIZ MACIEL</t>
  </si>
  <si>
    <t>SANDRO RODRIGUES DA SILVA</t>
  </si>
  <si>
    <t>SANDRO ROGERIO SILVA DE AZEVEDO</t>
  </si>
  <si>
    <t>SÃO SALVADOR AGROINDUSTRIAL LTDA</t>
  </si>
  <si>
    <t>SAUL DANTAS MAIA</t>
  </si>
  <si>
    <t>SBS MAIS VAREJO LTDA</t>
  </si>
  <si>
    <t>16.528.025-5</t>
  </si>
  <si>
    <t>SEBASTIAO ALVES DE SOUZA</t>
  </si>
  <si>
    <t>SEBASTIÃO</t>
  </si>
  <si>
    <t xml:space="preserve">SEBASTIAO ANDRADE DE FRANÇA </t>
  </si>
  <si>
    <t>SEBASTIAO ANTERO PEREIRA DA SILVA</t>
  </si>
  <si>
    <t>SEBASTIAO ANTONIO M. DA SILVA</t>
  </si>
  <si>
    <t>SEBASTIAO BENEDITO LAURENTINO</t>
  </si>
  <si>
    <t>SEBASTIAO COELHO DA SILVA</t>
  </si>
  <si>
    <t>SEBASTIÃO CORREA DE SÁ</t>
  </si>
  <si>
    <t>SEBASTIÃO CORREIA DE SÁ</t>
  </si>
  <si>
    <t>SEBASTIAO DA CUNHA SOUZA</t>
  </si>
  <si>
    <t>SEBASTIAO DA SILVA ALVES</t>
  </si>
  <si>
    <t>SEBASTIÃO DE FRANCA DUARTE</t>
  </si>
  <si>
    <t>SEBASTIAO FELIX DA SILVA</t>
  </si>
  <si>
    <t xml:space="preserve">SEBASTIÃO </t>
  </si>
  <si>
    <t>SEBASTIAO FERNANDES DA COSTA</t>
  </si>
  <si>
    <t>SEBASTIAO MALAQUIAS DOS SANTOS IRMAO</t>
  </si>
  <si>
    <t>SEBASTIAO MANOEL GONCALVES</t>
  </si>
  <si>
    <t>SEBASTIAO MINERVINO DA SILVA</t>
  </si>
  <si>
    <t xml:space="preserve">SEBASTIAO PAULO DO NASCIMENTO           </t>
  </si>
  <si>
    <t>SEBASTIAO RODRIGUES DA SILVA</t>
  </si>
  <si>
    <t>SEBASTIAO</t>
  </si>
  <si>
    <t>SEBASTIAO SANTOS DA SILVA</t>
  </si>
  <si>
    <t>SEBASTIAO VICENTE</t>
  </si>
  <si>
    <t>SELDA FALCONE RIBEIRO COUTINHO</t>
  </si>
  <si>
    <t>SELMA DA COSTA AZEVEDO</t>
  </si>
  <si>
    <t>SELMA SANTOS DA SILVA</t>
  </si>
  <si>
    <t>SELTON JOSE DA SILVA DUARTE</t>
  </si>
  <si>
    <t>SELTON</t>
  </si>
  <si>
    <t xml:space="preserve">SERAFIM CAMILO DE LIMA                  </t>
  </si>
  <si>
    <t>SERAFIM FRANCISCO FERNANDES</t>
  </si>
  <si>
    <t>SERAFIM</t>
  </si>
  <si>
    <t>SERGIO CARVALHO MASCARENHAS</t>
  </si>
  <si>
    <t>SERGIO DA SILVA SANTOS</t>
  </si>
  <si>
    <t>SERGIO DE LIMA E SILVA</t>
  </si>
  <si>
    <t>SERGIO</t>
  </si>
  <si>
    <t>SERGIO DE SOUSA BERTO</t>
  </si>
  <si>
    <t>SERGIO LINS BORBA</t>
  </si>
  <si>
    <t>SERGIO LOURENCO SARAIVA</t>
  </si>
  <si>
    <t>SERGIO LUIZ DE CARVALHO CAVALCANTE</t>
  </si>
  <si>
    <t>SERGIO MACENA DA SILVA</t>
  </si>
  <si>
    <t>SERGIO MAURÍCIO GERMOGLIO</t>
  </si>
  <si>
    <t>SERGIO MURILO G.SILVA DE CARVALHO</t>
  </si>
  <si>
    <t>SERGIO RICARDO SANTOS BELINO</t>
  </si>
  <si>
    <t>SERGIO SILVA DOS SANTOS</t>
  </si>
  <si>
    <t>SERGIVALDO JOSE DA SILVA</t>
  </si>
  <si>
    <t>SEV.DO RAMOS MARTINS DA SILVA</t>
  </si>
  <si>
    <t xml:space="preserve">SEVERINA EDUARDA FERREIRA DA SILVA      </t>
  </si>
  <si>
    <t>SEVERINA FELIX DA SILVA</t>
  </si>
  <si>
    <t xml:space="preserve">SEVERINA JUVINA DO NASCIMENTO           </t>
  </si>
  <si>
    <t>SEVERINA MARIA DA CONCEICAO</t>
  </si>
  <si>
    <t>SEVERINA</t>
  </si>
  <si>
    <t xml:space="preserve">SEVERINA PEREIRA DA SILVA               </t>
  </si>
  <si>
    <t>SEVERINA RAMOS ARAUJO CUNHA</t>
  </si>
  <si>
    <t>SEVERINA RODRIGUES PACHECO</t>
  </si>
  <si>
    <t>SEVERINO ALEXANDRE DA SILVA</t>
  </si>
  <si>
    <t>SEVERINO</t>
  </si>
  <si>
    <t xml:space="preserve">SEVERINO ALEXANDRE DA SILVA </t>
  </si>
  <si>
    <t>SEVERINO ALVES RANGEL</t>
  </si>
  <si>
    <t>Avental Abatedouro</t>
  </si>
  <si>
    <t>SEVERINO ALVES SERRANO</t>
  </si>
  <si>
    <t>SEVERINO ANISIO DA SILVA</t>
  </si>
  <si>
    <t>SEVERINO ANTONIO DA SILVA</t>
  </si>
  <si>
    <t xml:space="preserve">SEVERINO </t>
  </si>
  <si>
    <t>SEVERINO ARISTIDE DE SOUZA</t>
  </si>
  <si>
    <t>SEVERINO ASCENDINO</t>
  </si>
  <si>
    <t>SEVERINO AVELINO DA SILVA</t>
  </si>
  <si>
    <t>AVELINO</t>
  </si>
  <si>
    <t>SEVERINO BARBOSA DA SILVA</t>
  </si>
  <si>
    <t>SEVERINO BARBOSA DE LIMA</t>
  </si>
  <si>
    <t>SEVERINO BATISTA DE OLIVEIRA</t>
  </si>
  <si>
    <t>SEVERINO BATISTA DO CARMO</t>
  </si>
  <si>
    <t>SEVERINO BELO RODRIGUES</t>
  </si>
  <si>
    <t>SEVERINO BERNARDINO DA SILVA FILHO</t>
  </si>
  <si>
    <t>SEVERINO BERNARDO DE JESUS</t>
  </si>
  <si>
    <t>SEVERINO CABRAL SANTANA</t>
  </si>
  <si>
    <t>SEVERINO CANDIDO DA SILVA</t>
  </si>
  <si>
    <t xml:space="preserve">SEVERINO CARLOS DE SOUZA </t>
  </si>
  <si>
    <t>SEVERINO CARVALHO DE MENDONCA</t>
  </si>
  <si>
    <t>SEVERINO CASEMIRO</t>
  </si>
  <si>
    <t>SEVERINO CAVALCANTE BEZERRA</t>
  </si>
  <si>
    <t xml:space="preserve">SEVERINO CLEMENTINO GOMES               </t>
  </si>
  <si>
    <t>SEVERINO COSTA DE PAIVA</t>
  </si>
  <si>
    <t>SEVERINO DA SILVA</t>
  </si>
  <si>
    <t>SEVERINO DA SILVA AMORIM</t>
  </si>
  <si>
    <t>SEVERINO DA SILVA DINIZ</t>
  </si>
  <si>
    <t>SEVERINO DE FRANÇA DA SILVA</t>
  </si>
  <si>
    <t>SEVERINO DE MELO</t>
  </si>
  <si>
    <t>SEVERINO DO RAMO ALVES</t>
  </si>
  <si>
    <t>SEVERINO DO RAMO DA SILVA</t>
  </si>
  <si>
    <t>SEVERINO DO RAMO DA SILVA BARBOSA</t>
  </si>
  <si>
    <t>SEVERINO DO RAMO DA SILVA DE ASSIS</t>
  </si>
  <si>
    <t xml:space="preserve"> ASSIS</t>
  </si>
  <si>
    <t>SEVERINO DO RAMO DE FRANCA</t>
  </si>
  <si>
    <t>SEVERINO DO RAMO FERNANDES DA SILVA</t>
  </si>
  <si>
    <t>SEVERINO DO RAMOS DA SILVA</t>
  </si>
  <si>
    <t>SEVERINO DO RAMOS</t>
  </si>
  <si>
    <t xml:space="preserve">SEVERINO DO RAMOS DOS SANTOS </t>
  </si>
  <si>
    <t>SEVERINO DO RAMOS LIMA DE ALMEIDA</t>
  </si>
  <si>
    <t>SEVERINO DO RAMOS LOPES DE SOUZA</t>
  </si>
  <si>
    <t>SEVERINO DOS RAMOS BARBOSA COUTINHO</t>
  </si>
  <si>
    <t>SEVERINO DOS SANTOS ARAUJO</t>
  </si>
  <si>
    <t>SEVERINO DOS SANTOS DA PIA</t>
  </si>
  <si>
    <t>SEVERINO DOS SANTOS DA SILVA</t>
  </si>
  <si>
    <t xml:space="preserve">SEVERINO DOS SANTOS SILVA               </t>
  </si>
  <si>
    <t>SEVERINO FERNANDES DE SOUZA FILHO</t>
  </si>
  <si>
    <t>SEVERINO FERNANDES DOS REIS</t>
  </si>
  <si>
    <t>SEVERINO FERREIRA DA SILVA</t>
  </si>
  <si>
    <t>SEVERINO FERREIRA DE FIGUEREDO</t>
  </si>
  <si>
    <t>SEVERINO FERREIRA DE OLIVEIRA</t>
  </si>
  <si>
    <t>SEVERINO FREIRE DA SILVA</t>
  </si>
  <si>
    <t>SEVERINO GERONIMO DE SOUZA</t>
  </si>
  <si>
    <t>SEVERINO GERMANO DE SOUZA</t>
  </si>
  <si>
    <t>SEVERINO GOMES MONTEIRO</t>
  </si>
  <si>
    <t>SEVERINO GOMES PEREIRA</t>
  </si>
  <si>
    <t>SEVERINO GONCALVES DA SILVA</t>
  </si>
  <si>
    <t>SEVERINO GUILHERME DA SILVA</t>
  </si>
  <si>
    <t>SEVERINO INACIO SOBRINHO</t>
  </si>
  <si>
    <t>SEVERINO IZIDIO DO SANTOS</t>
  </si>
  <si>
    <t>SEVERINO JERONIMO PEREIRA</t>
  </si>
  <si>
    <t>SEVERINO JOAQUIM DE BRITO FILHO</t>
  </si>
  <si>
    <t>SEVERINO JOSE BERNARDO</t>
  </si>
  <si>
    <t>SEVERINO JOSE DA CONCEICAO</t>
  </si>
  <si>
    <t>SEVERINO JOSE DA SILVA</t>
  </si>
  <si>
    <t>SEVERINO JOSE DOS SANTOS</t>
  </si>
  <si>
    <t>SEVERINO JOSE MENDONCA MARTINS</t>
  </si>
  <si>
    <t>SEVERINO JOSE</t>
  </si>
  <si>
    <t xml:space="preserve">SEVERINO JUSTINO DA SILVA               </t>
  </si>
  <si>
    <t>SEVERINO LEONCO DA SILVA</t>
  </si>
  <si>
    <t>SEVERINO LIMA DA SILVA</t>
  </si>
  <si>
    <t>SEVERINO LIMA DE SOUZA</t>
  </si>
  <si>
    <t>SEVERINO LIMA DE SOUZA JUNIOR</t>
  </si>
  <si>
    <t>SEVERINO LUIZ DA SILVA</t>
  </si>
  <si>
    <t>SEVERINO MANOEL DE OLIVEIRA</t>
  </si>
  <si>
    <t>SEVERINO MANOEL DE SOUZA</t>
  </si>
  <si>
    <t>SEVERINO MARCULINO DA SILVA</t>
  </si>
  <si>
    <t>SEVERINO MARIANO DA SILVA</t>
  </si>
  <si>
    <t>SEVERINO MARINHO DA SILVA</t>
  </si>
  <si>
    <t>SEVERINO MENDES MARCIEL</t>
  </si>
  <si>
    <t>SEVERINO MINERVINO DA SILVA</t>
  </si>
  <si>
    <t>SEVERINO MINERVINO DA SILVA NETO</t>
  </si>
  <si>
    <t>SEVERINO MONTEIRO NETO</t>
  </si>
  <si>
    <t>SEVERINO NARCISO DA SILVA</t>
  </si>
  <si>
    <t>SEVERINO NASCIMENTO DA SILVA</t>
  </si>
  <si>
    <t>SEVERINO PAULINO DA SILVA</t>
  </si>
  <si>
    <t>SEVERINO PAULINO MARTINS</t>
  </si>
  <si>
    <t>SEVERINO PAULINO RODRIGUES</t>
  </si>
  <si>
    <t>SEVERINO PAULO DA SILVA</t>
  </si>
  <si>
    <t xml:space="preserve">SEVERINO PAULO FEREIRA                  </t>
  </si>
  <si>
    <t xml:space="preserve">SEVERINO PEDRO DA SILVA                 </t>
  </si>
  <si>
    <t>SEVERINO PEDRO DOS SANTOS</t>
  </si>
  <si>
    <t>SEVERINO EDRO DOS SANTOS</t>
  </si>
  <si>
    <t>SEVERINO PEREIRA BASTOS</t>
  </si>
  <si>
    <t>SEVERINO PEREIRA DA COSTA FILHO</t>
  </si>
  <si>
    <t>SEVERINO FERREIRA DA COSTA FILHO</t>
  </si>
  <si>
    <t>SEVERINO PEREIRA DIAS</t>
  </si>
  <si>
    <t>SEVERINO PEREIRA DOS SANTOS</t>
  </si>
  <si>
    <t>SEVERINO RAMOS ALVES DE SOUZA</t>
  </si>
  <si>
    <t>SEVERINO RAMOS DA ROCHA</t>
  </si>
  <si>
    <t>SEVERINO RAMOS DA SILVA</t>
  </si>
  <si>
    <t xml:space="preserve">SEVERINO RAMOS DE SANTANA </t>
  </si>
  <si>
    <t>SEVERINO RAMOS DOS SANTOS</t>
  </si>
  <si>
    <t>SEVERINO RAMOS DUARTE DE LIMA</t>
  </si>
  <si>
    <t>SEVERINO RAMOS SILVA DE VASCONCELOS</t>
  </si>
  <si>
    <t>SEVERINO RIBEIRO DA FONSECA</t>
  </si>
  <si>
    <t>SEVERINO ROBERTO ARAUJO DE FARIAS</t>
  </si>
  <si>
    <t>SEVERINO SALES DE SANTANA</t>
  </si>
  <si>
    <t>SEVERINO SANTOS DA SILVA</t>
  </si>
  <si>
    <t>SEVERINO SANTOS</t>
  </si>
  <si>
    <t>SEVERINO SERAFIM DA SILVA</t>
  </si>
  <si>
    <t>SEVERINO SERAFIM SOARES</t>
  </si>
  <si>
    <t>SEVERINO SILVA DE LIMA</t>
  </si>
  <si>
    <t>SEVERINO SIMÃO LEITE</t>
  </si>
  <si>
    <t>SEVERINO SOARES DE AZEVEDO FILHO</t>
  </si>
  <si>
    <t>SEVERINO SOARES</t>
  </si>
  <si>
    <t xml:space="preserve">SEVERINO SOUZA DE ALMEIDA               </t>
  </si>
  <si>
    <t>SEVERINO SOUZA DE OLIVIERA</t>
  </si>
  <si>
    <t>SEVERINO TRJANO DA CUNHA</t>
  </si>
  <si>
    <t>SEVERINO VALDEMIR CAETANO DA SILVA</t>
  </si>
  <si>
    <t>VALDEMIR</t>
  </si>
  <si>
    <t>SEVERIN0 POLPINO DA SILVA</t>
  </si>
  <si>
    <t>SEVERIO RAMON AZEVEDO FELIX</t>
  </si>
  <si>
    <t>SIDCLEY DOS SANTOS SILVA</t>
  </si>
  <si>
    <t>SIDCLEY JOAO DO MONTE</t>
  </si>
  <si>
    <t>SIDCLEY</t>
  </si>
  <si>
    <t>SILENE BEZERRA NUNES</t>
  </si>
  <si>
    <t>SILVANETE FELIX DA SILVA</t>
  </si>
  <si>
    <t xml:space="preserve">SILVERINO TADEU B DE SOUSA              </t>
  </si>
  <si>
    <t>SILVIA CANDIDO PEREIRA ALMEIDA</t>
  </si>
  <si>
    <t>Silvia Candido Pereira Almeida</t>
  </si>
  <si>
    <t>SILVIO DUARTE JACINTO</t>
  </si>
  <si>
    <t>SÍLVIO</t>
  </si>
  <si>
    <t>SILVIO FERNANDO TEIXEIRA</t>
  </si>
  <si>
    <t>SILVIO ROMERO CUNHA DE ASSUNÇÃO</t>
  </si>
  <si>
    <t>silvio romero cunha de assunção</t>
  </si>
  <si>
    <t xml:space="preserve">SILVIO SEVERINO DE SOUZA                   </t>
  </si>
  <si>
    <t>SILVIO SEVERINO DE SOUSA</t>
  </si>
  <si>
    <t>SIMÃO ALBINO NETO</t>
  </si>
  <si>
    <t>SIMÃO ARAUJO BARBOSA DE ALMEIDA</t>
  </si>
  <si>
    <t xml:space="preserve">SIMAO BARBOSA ALVES                     </t>
  </si>
  <si>
    <t>SIMEIA DOS SANTOS DUARTE</t>
  </si>
  <si>
    <t>SIMONE DA COSTA SILVA</t>
  </si>
  <si>
    <t xml:space="preserve">SIMONE GOMES DA SILVA                   </t>
  </si>
  <si>
    <t>SIMONE SIMÃO DA SILVA</t>
  </si>
  <si>
    <t>SINVAL CARLOS DA SILVA</t>
  </si>
  <si>
    <t>SINVALDO SOUZA DA SILVA</t>
  </si>
  <si>
    <t>SINVALDO</t>
  </si>
  <si>
    <t>SIVALDO SANTOS DAS NEVES</t>
  </si>
  <si>
    <t>SIVALDO</t>
  </si>
  <si>
    <t xml:space="preserve">SONIA MARIA DA SILVA                    </t>
  </si>
  <si>
    <t>SORAIA VIEIRA FUSCO</t>
  </si>
  <si>
    <t>SORAIA VIERIA FUSCO</t>
  </si>
  <si>
    <t>SORICRE FIGUEIREDO DA SILVA</t>
  </si>
  <si>
    <t>SORICRE</t>
  </si>
  <si>
    <t>SOUSA E SILVA MERCADOS LTDA</t>
  </si>
  <si>
    <t>16.530.115-5</t>
  </si>
  <si>
    <t>STELIO TIMOTHEO FIGUEIREDO</t>
  </si>
  <si>
    <t xml:space="preserve">STEVEN ALLYSON DONATO SILVA DE BRITO    </t>
  </si>
  <si>
    <t>STUDIO PULSO LTDA</t>
  </si>
  <si>
    <t>STUDIO PULSO</t>
  </si>
  <si>
    <t xml:space="preserve">SUENIA KARLA DA CONCEICAO GOMES         </t>
  </si>
  <si>
    <t>SUPERMERCADO SÃO BERNARDO LTDA</t>
  </si>
  <si>
    <t>SUZANA OLIMPIA SOUTO DE AMORIM</t>
  </si>
  <si>
    <t>TACIANA DE ARAUJO RIBEIRO COUTINHO</t>
  </si>
  <si>
    <t>TACIANA DE ARAÚJO RIBEIRO COUTINHO</t>
  </si>
  <si>
    <t xml:space="preserve">TACIANO COSTA CAMARA </t>
  </si>
  <si>
    <t>TACIANO PEREIRA DA SILVA</t>
  </si>
  <si>
    <t>TACIANO</t>
  </si>
  <si>
    <t>TAMYRIS OLIVEIRA BARBOZA DE SOUZA</t>
  </si>
  <si>
    <t>TANIA MARIA FREIRE DO NASCIMENTO</t>
  </si>
  <si>
    <t>TARCIANO CABRAL DE ARAUJO</t>
  </si>
  <si>
    <t>TARCIANO</t>
  </si>
  <si>
    <t>TARCIANO CAVALCANTE DE MORAIS</t>
  </si>
  <si>
    <t>TARCIO TIBERIO DE BRITO</t>
  </si>
  <si>
    <t>TARCISIO LAUDEMIR DE JESUS</t>
  </si>
  <si>
    <t xml:space="preserve">TARCISIO </t>
  </si>
  <si>
    <t>TARCISIO MAGNO EULER JUNIOR</t>
  </si>
  <si>
    <t>TARCISIO MAGNO</t>
  </si>
  <si>
    <t>TARCIZIO MARCELO BARBOSA DE LIMA</t>
  </si>
  <si>
    <t>TARCIZIO PEREIRA DA SILVA</t>
  </si>
  <si>
    <t>TARCIZIO</t>
  </si>
  <si>
    <t>TARCIZO SEVERINO DO NASCIMENTO JUNIOR</t>
  </si>
  <si>
    <t>TARCIZO</t>
  </si>
  <si>
    <t>TARQUINO SOARES DE LIMA NETO</t>
  </si>
  <si>
    <t>TATIANA DE SOUZA C. DE OLIVEIRA</t>
  </si>
  <si>
    <t>TAYNAN JOSE SANTANA DOS SANTOS</t>
  </si>
  <si>
    <t>TAYNGLEISON JOSE DE ASSIS SILVA</t>
  </si>
  <si>
    <t>TAYNGLEISON</t>
  </si>
  <si>
    <t>TELE RIO ELETRODOMESTICOS LTDA</t>
  </si>
  <si>
    <t>TELE RIO ELETRODOMESTICOS</t>
  </si>
  <si>
    <t>TELMA RODRIGUES MACIEL</t>
  </si>
  <si>
    <t>TERCIO LUCENA</t>
  </si>
  <si>
    <t>TEREZA MARIA GONCALVES</t>
  </si>
  <si>
    <t>TEREZA</t>
  </si>
  <si>
    <t>TEREZA VITORIA MACIEL DE OLIVIERA</t>
  </si>
  <si>
    <t>TEREZINHA ALVES CAMILO</t>
  </si>
  <si>
    <t>TEREZINHA DE FRANÇA COSTA</t>
  </si>
  <si>
    <t>TEREZINHA DE JESUS SOUZA DE BRITO</t>
  </si>
  <si>
    <t>TEREZINHA IZAIAS DE OLIVEIRA</t>
  </si>
  <si>
    <t>TEREZINHA OLIVERIA DA SILVA</t>
  </si>
  <si>
    <t>TERMOTECNICA INDUSTRIA E COMERCIO LTDA</t>
  </si>
  <si>
    <t>THAIS ARAUJO DE MORAIS ANDRADE</t>
  </si>
  <si>
    <t>THAIS TUANE GOMES DA SILVA</t>
  </si>
  <si>
    <t xml:space="preserve">THALES F DE Q HENRIQUES COUTINHO        </t>
  </si>
  <si>
    <t>THALLES VINICIOS SOBRAL DA SILVA</t>
  </si>
  <si>
    <t>THALLES</t>
  </si>
  <si>
    <t>THALLYS MICAEL ROSENDO DOS SANTOS GOMES</t>
  </si>
  <si>
    <t>THALLYS MICAEL</t>
  </si>
  <si>
    <t xml:space="preserve">THANIA RAQUEL DE OLIVEIRA SILVA         </t>
  </si>
  <si>
    <t>THIAGO ANTONIO MELO DE LIMA</t>
  </si>
  <si>
    <t>THIAGO</t>
  </si>
  <si>
    <t>THIAGO CAVALCANTI DE ANDRADE</t>
  </si>
  <si>
    <t>THIAGO DA SILVA SANTOS</t>
  </si>
  <si>
    <t>THIAGO DA SILVA</t>
  </si>
  <si>
    <t xml:space="preserve">THIAGO DANTAS DA COSTA                  </t>
  </si>
  <si>
    <t>THIAGO DANTAS GOMES GONÇALVES</t>
  </si>
  <si>
    <t>THIAGO DOS SANTOS SILVA</t>
  </si>
  <si>
    <t>THIAGO DOS SANTOS</t>
  </si>
  <si>
    <t>THIAGO FEITOSA FLORENCIO</t>
  </si>
  <si>
    <t>THIAGO HALLYSON DA SILVA</t>
  </si>
  <si>
    <t>THIAGO LUIS DE MESQUITA NOGUEIRA</t>
  </si>
  <si>
    <t>THIAGO NUNES BORGES</t>
  </si>
  <si>
    <t>THIAGO NUNES</t>
  </si>
  <si>
    <t xml:space="preserve">THIAGO SOARES DIAS                      </t>
  </si>
  <si>
    <t xml:space="preserve">THYBERIO LUNA FREIRE CABRAL DE VASCONCELOS </t>
  </si>
  <si>
    <t>THYBERIO NUNO FERREIRA CABRAL DE VASCONC</t>
  </si>
  <si>
    <t>TIAGO ALVES DA SILVA</t>
  </si>
  <si>
    <t>TIAGO</t>
  </si>
  <si>
    <t>TIAGO DA SILVA SOARES</t>
  </si>
  <si>
    <t>TIAGO MORAIS FREIRE</t>
  </si>
  <si>
    <t xml:space="preserve">TIAGO </t>
  </si>
  <si>
    <t>TIAGO PEREIRA DA ROCHA</t>
  </si>
  <si>
    <t>TIAGO SILVA DE ANDRADE</t>
  </si>
  <si>
    <t>TIAGO SILVA DE MOURA</t>
  </si>
  <si>
    <t>TIAGO SILVA</t>
  </si>
  <si>
    <t>TIAGO SOUZA CLEMENTE</t>
  </si>
  <si>
    <t>TIAGO VITAL DE NEGREIROS</t>
  </si>
  <si>
    <t>TIAGO XAVIER DE LIMA</t>
  </si>
  <si>
    <t>TIM MARFIN PEÇAS LTDA</t>
  </si>
  <si>
    <t>TIM AGRO PEÇAS</t>
  </si>
  <si>
    <t>TOBIAS MADRUGA CAVALCANTE</t>
  </si>
  <si>
    <t>TONY VICTOR MEDEIROS DA SILVA</t>
  </si>
  <si>
    <t>TRANSPORTADORA AS LTDA</t>
  </si>
  <si>
    <t>TRANSPORTADORA A S</t>
  </si>
  <si>
    <t>Perdões</t>
  </si>
  <si>
    <t>TRANSPORTE DE FORNECEDOR</t>
  </si>
  <si>
    <t>TULIO MANOEL CORREIA DUARTE</t>
  </si>
  <si>
    <t>UBERACIR FARIAS DA CUNHA</t>
  </si>
  <si>
    <t>UEVERTON FERNANDES VASCONCELOS DE MEDEIROS</t>
  </si>
  <si>
    <t>UEVERTON FERNANDES</t>
  </si>
  <si>
    <t>UNIQUE TRACTOR COMERCIO DE PEÇAS PARA TRATORES LTDA</t>
  </si>
  <si>
    <t>UNIQUE TRACTOR</t>
  </si>
  <si>
    <t>UWT DO BRASIL INSTRUMENTOS DE MEDICAO LTDA.</t>
  </si>
  <si>
    <t>V E V SUPERMERCADO LTDA</t>
  </si>
  <si>
    <t>VAGNER MINERVINO SOARES</t>
  </si>
  <si>
    <t xml:space="preserve">VAGNER </t>
  </si>
  <si>
    <t>VALDECI FERREIRA DA COSTA</t>
  </si>
  <si>
    <t xml:space="preserve">VALDECI </t>
  </si>
  <si>
    <t>VALDECI LUIZ DA SILVA</t>
  </si>
  <si>
    <t>VALDECI</t>
  </si>
  <si>
    <t>VALDECI MARQUES LISBOA</t>
  </si>
  <si>
    <t xml:space="preserve">VALDECI PAULINO DA SILVA </t>
  </si>
  <si>
    <t xml:space="preserve">VALDECIR LORENZI                        </t>
  </si>
  <si>
    <t>VALDECIR RODRIGUES DOS SANTOS</t>
  </si>
  <si>
    <t>VALDECIR SANTOS COSTA</t>
  </si>
  <si>
    <t>CAPOTARIA E ESTAFARIA SANTOS</t>
  </si>
  <si>
    <t>VALDEILSO LUIZ DA SILVA</t>
  </si>
  <si>
    <t>VALDEISO</t>
  </si>
  <si>
    <t>VALDEILSON DA SILVA BEZERRA</t>
  </si>
  <si>
    <t>Serra de São Bento</t>
  </si>
  <si>
    <t xml:space="preserve">VALDEMAR NOBREGA                        </t>
  </si>
  <si>
    <t xml:space="preserve">VALDEMAR PAULINO SERRANO                </t>
  </si>
  <si>
    <t>VALDEMI SOARES DOS SANTOS</t>
  </si>
  <si>
    <t xml:space="preserve">VALDEMIR </t>
  </si>
  <si>
    <t>VALDEMIR ANSELMO DE FRANCA</t>
  </si>
  <si>
    <t>VALDEMIR ANTONIO DA SILVA</t>
  </si>
  <si>
    <t>VALDEMIR AUGUSTO DA SILVA</t>
  </si>
  <si>
    <t>VALDEMIR FELIX DA SILVA</t>
  </si>
  <si>
    <t>VALDEMIR GALDINO DE OLIVEIRA</t>
  </si>
  <si>
    <t>VALDEMIR MINERVINO SOARES</t>
  </si>
  <si>
    <t>VALDENELIO JOSE DA SILVA</t>
  </si>
  <si>
    <t>VALDENITO DOS SANTOS</t>
  </si>
  <si>
    <t xml:space="preserve">VALDENITO </t>
  </si>
  <si>
    <t>VALDESSON FERREIRA COELHO</t>
  </si>
  <si>
    <t>VALDESSON</t>
  </si>
  <si>
    <t>VALDILENE TOMAZ DO NASCIMENTO</t>
  </si>
  <si>
    <t>VALDIR FLOR TEIXEIRA</t>
  </si>
  <si>
    <t>VALDIR</t>
  </si>
  <si>
    <t>VALDIR JOSE DA SILVA</t>
  </si>
  <si>
    <t>VALDIVAN GALDINO DE OLIVEIRA</t>
  </si>
  <si>
    <t>VALDOMIRO CAVALCANTI</t>
  </si>
  <si>
    <t>VALDOMIRO FERREIRA LIMA</t>
  </si>
  <si>
    <t>VALDOMIRO PROFIRIO BARBOSA</t>
  </si>
  <si>
    <t>VALDOMIRO SOBREIRA CORREIA JUNIOR</t>
  </si>
  <si>
    <t>VALERI DE SOUZA BRAZ</t>
  </si>
  <si>
    <t>VALERIA ARAUJO RIBEIRO COUTINHO</t>
  </si>
  <si>
    <t>VALERIO DE LIMA FERREIRA</t>
  </si>
  <si>
    <t>VALERIO PEREIRA DA SILVA</t>
  </si>
  <si>
    <t>VALERIO</t>
  </si>
  <si>
    <t>VALFREDO GOMES DE PAIVA JUNIOR</t>
  </si>
  <si>
    <t>VALFREDO</t>
  </si>
  <si>
    <t>VALMI SILVA DA ROCHA</t>
  </si>
  <si>
    <t>VALMI</t>
  </si>
  <si>
    <t>VALMIR ALVES DE ARAUJO</t>
  </si>
  <si>
    <t>VALMIR ALVES</t>
  </si>
  <si>
    <t>VALMIR BARBOSA DE MELO</t>
  </si>
  <si>
    <t>VALMIR COELHO JUNIOR</t>
  </si>
  <si>
    <t>VALMIR</t>
  </si>
  <si>
    <t>VALMIR SIMAO COELHO</t>
  </si>
  <si>
    <t xml:space="preserve">VALMIR </t>
  </si>
  <si>
    <t>VALMOR BARRETO NETO</t>
  </si>
  <si>
    <t>VALMOR</t>
  </si>
  <si>
    <t>VALTER CASSEMIRO DE MACEDO</t>
  </si>
  <si>
    <t>VALTERCIO DA SILVA</t>
  </si>
  <si>
    <t>VAMBERTO DE FREITAS ROCHA</t>
  </si>
  <si>
    <t>VAMBERTO DE FREITA ROCHA</t>
  </si>
  <si>
    <t>VAMBERTO MENEZES DE OLIVEIRA</t>
  </si>
  <si>
    <t>VANBERTO SOARES DE SOUZA</t>
  </si>
  <si>
    <t>VANDECIO CARVALHO DA CRUZ</t>
  </si>
  <si>
    <t xml:space="preserve">VANDECIO </t>
  </si>
  <si>
    <t xml:space="preserve">VANDEGILZO LOURENCO DA SILVA            </t>
  </si>
  <si>
    <t>VANDEGILZO LOURENÇO DA SILVA</t>
  </si>
  <si>
    <t>VANDENEZIA DAGNONE DA SILVA</t>
  </si>
  <si>
    <t>VANDENEZIA</t>
  </si>
  <si>
    <t>VANDERLEI GOMES</t>
  </si>
  <si>
    <t>VANDERLEI JOAO DOS SANTOS</t>
  </si>
  <si>
    <t>VANDERLEI JOAO</t>
  </si>
  <si>
    <t>VANDERLEI SANTOS DA SILVA</t>
  </si>
  <si>
    <t>VANDERLON DA SILVA LOPES</t>
  </si>
  <si>
    <t>VANDERLON</t>
  </si>
  <si>
    <t>VANDERSON CASSIO QUIRINO DAS NEVES</t>
  </si>
  <si>
    <t>VANDERSON</t>
  </si>
  <si>
    <t>VANDICK ALBUQUERQUE DE ANDRADE JUNIOR</t>
  </si>
  <si>
    <t>VANDILSON DE FREITAS ROCHA</t>
  </si>
  <si>
    <t>VANILDO DA SILVA LIRA</t>
  </si>
  <si>
    <t>VANIRA GONCALVES DE MELO</t>
  </si>
  <si>
    <t>VANUZA SANTOS DO NASCIMENTO</t>
  </si>
  <si>
    <t>VANUZA SANTOS</t>
  </si>
  <si>
    <t>VAREJAO DOS ALIMENTOS LTDA</t>
  </si>
  <si>
    <t>VAREJÃO DOS ALIMENTOS</t>
  </si>
  <si>
    <t xml:space="preserve">VENILSON GONCALVES DE SOUZA             </t>
  </si>
  <si>
    <t>VERA LUCIA MELO CARDOSO</t>
  </si>
  <si>
    <t>VERIDIANE CORREIA DA SILVA</t>
  </si>
  <si>
    <t>VERIDIANE</t>
  </si>
  <si>
    <t>VERIDIANO SILVA DO NASCIMENTO</t>
  </si>
  <si>
    <t>VERÔNICA TRAJANO DA SILVA</t>
  </si>
  <si>
    <t>VICENTE VITAL DE AQUINO</t>
  </si>
  <si>
    <t>Espírito Santo do Oeste</t>
  </si>
  <si>
    <t>VICTOR ARAUJO DE LIMA</t>
  </si>
  <si>
    <t>VICTOR</t>
  </si>
  <si>
    <t>VICTOR AUGUSTO AZEVEDO FERNANDES</t>
  </si>
  <si>
    <t>VICTOR DOS SANTOS DE ARAUJO</t>
  </si>
  <si>
    <t>VICTORIA LEOPOLDINA OTTO DE AMORIM</t>
  </si>
  <si>
    <t>VINICIUS DE SOUZA BATISTA</t>
  </si>
  <si>
    <t>VINICIUS SOUZA</t>
  </si>
  <si>
    <t>VIVIAN MOREIRA DE SOUZA</t>
  </si>
  <si>
    <t>WADAHILTON CARVALHO DE MELO</t>
  </si>
  <si>
    <t>WADSON CARLOS DE CARVALHO ALVES</t>
  </si>
  <si>
    <t>WAGNER ANTONIO BARRETO DA SILVA</t>
  </si>
  <si>
    <t>WAGNER</t>
  </si>
  <si>
    <t>WAGNER ANTONIO LINS DA SILVA</t>
  </si>
  <si>
    <t>WAGNER BENEDITO LUIS</t>
  </si>
  <si>
    <t>WAGNER DE LIMA SANTOS</t>
  </si>
  <si>
    <t xml:space="preserve">WAGNER </t>
  </si>
  <si>
    <t>WALBER DO NASCIMENTO CAMERA</t>
  </si>
  <si>
    <t>WALCIHELEN ALVES DA COSTA</t>
  </si>
  <si>
    <t>WALDEMAR GOMES</t>
  </si>
  <si>
    <t>WALDIR DA COSTA BARBOSA</t>
  </si>
  <si>
    <t>WALDIRA ANDRADE DE MELLO</t>
  </si>
  <si>
    <t>WALDNA DO NASCIMENTO CAMERA</t>
  </si>
  <si>
    <t>WALLACY SOUZA CEZAR</t>
  </si>
  <si>
    <t>WALLISSON DE LIMA</t>
  </si>
  <si>
    <t>WALLISON LIMA</t>
  </si>
  <si>
    <t>WALMAR PESSOA AMORIM NETO</t>
  </si>
  <si>
    <t>WALMAR</t>
  </si>
  <si>
    <t>WALTER FERNANDES BRANDÃO NETO</t>
  </si>
  <si>
    <t xml:space="preserve">WALTER FERNANDES BRANDÃO NETO </t>
  </si>
  <si>
    <t>WALTER LUIZ CARNEIRO DE CARVALHO</t>
  </si>
  <si>
    <t>WALTER LUIZ RIBEIRO MAROJA</t>
  </si>
  <si>
    <t>Taipu</t>
  </si>
  <si>
    <t>WALTER LUIZ RIBEIRO MAROJA  FILHO</t>
  </si>
  <si>
    <t>WALTER PEREIRA DE BRITO</t>
  </si>
  <si>
    <t>WALTER VIEIRA DE MELO GULDE</t>
  </si>
  <si>
    <t>WANDERLEI JOSE DA SILVA</t>
  </si>
  <si>
    <t>WANDERLEI</t>
  </si>
  <si>
    <t>WANDERLEY CARDOSO DA SILVA</t>
  </si>
  <si>
    <t>WANDERLEY CARDOSO</t>
  </si>
  <si>
    <t>WANDUILI ALMEIDA DE SANTANA</t>
  </si>
  <si>
    <t xml:space="preserve">WASHINGTON DE AMARAL FERNANDES          </t>
  </si>
  <si>
    <t>WELISSON LUIZ DE OLIVEIRA SILVA</t>
  </si>
  <si>
    <t>WELISSON</t>
  </si>
  <si>
    <t>WELITOM ALVES LUIZ</t>
  </si>
  <si>
    <t>WELITON</t>
  </si>
  <si>
    <t>WELITON DA SILVA BARBALHO</t>
  </si>
  <si>
    <t>WELITON DA SILVA</t>
  </si>
  <si>
    <t>WELLIGTHON FERREIRA DA SILVA</t>
  </si>
  <si>
    <t>WELLIGTHON</t>
  </si>
  <si>
    <t>WELLIGTON LUIZ GOMES ROCHA</t>
  </si>
  <si>
    <t>LELECO SERVIÇOS</t>
  </si>
  <si>
    <t xml:space="preserve">WELLINGHTON DE LIMA IZIDORO JUNIOR </t>
  </si>
  <si>
    <t>WELLINGHTON</t>
  </si>
  <si>
    <t>WELLINGTON BERTO BARBOSA</t>
  </si>
  <si>
    <t>WELLINGTON</t>
  </si>
  <si>
    <t xml:space="preserve">WELLINGTON DOS SANTOS BEZERRA </t>
  </si>
  <si>
    <t>WELLINGTON FERREIRA DO NASCIMENTO</t>
  </si>
  <si>
    <t>WELLINGTON PEQUENO CUNHA</t>
  </si>
  <si>
    <t>WELLINGTON PINHEIRO DE SOUZA</t>
  </si>
  <si>
    <t>WELLINGTON ROQUE DA SILVA</t>
  </si>
  <si>
    <t>WELLITON GENI DA SILVA</t>
  </si>
  <si>
    <t>WELLYNGTHON FERREIRA DA SILVA</t>
  </si>
  <si>
    <t>WELLYNGTHON</t>
  </si>
  <si>
    <t>WEMERSON ALVES DA SILVA</t>
  </si>
  <si>
    <t xml:space="preserve">WENDELL DE SOUZA ALVES                  </t>
  </si>
  <si>
    <t>WEVERTON ISAIAS BESSA</t>
  </si>
  <si>
    <t xml:space="preserve">WILDSON DIAS                             </t>
  </si>
  <si>
    <t>WILLIAM DE ARAUJO RODRIGUES</t>
  </si>
  <si>
    <t>WILLIAN</t>
  </si>
  <si>
    <t>WILLIAM LINDOLFO DOS SANTOS</t>
  </si>
  <si>
    <t>WILLIAM</t>
  </si>
  <si>
    <t xml:space="preserve">WILLIAM WANDUY QUIRINO RAMALHO          </t>
  </si>
  <si>
    <t>RADIO CORREIO DO VALE</t>
  </si>
  <si>
    <t>WILLIAMS SOARES DA SILVA FILHO</t>
  </si>
  <si>
    <t>WILLIAN BENTO DA SILVA</t>
  </si>
  <si>
    <t>WILLIAN BERTO PEREIRA</t>
  </si>
  <si>
    <t>WILLIAN DOS SANTOS FIGUEIREDO</t>
  </si>
  <si>
    <t>WILMAR BARROS DE CARVALHO</t>
  </si>
  <si>
    <t>WILSON BELO BENEDITO</t>
  </si>
  <si>
    <t>WILSON CABRAL DA SILVEIRA</t>
  </si>
  <si>
    <t>WILSON</t>
  </si>
  <si>
    <t>WILSON DANTAS</t>
  </si>
  <si>
    <t>WILSON JOSE DA SILVA</t>
  </si>
  <si>
    <t>WILSON JOSE</t>
  </si>
  <si>
    <t>WILSON SANTOS DA SILVA</t>
  </si>
  <si>
    <t>WILSON SILVA DE ANDRADE</t>
  </si>
  <si>
    <t>WILSON SILVA DE SANTANA</t>
  </si>
  <si>
    <t>WILTON LIMA DOS SANTOS</t>
  </si>
  <si>
    <t>WLADINEY BARROS CARVALHO</t>
  </si>
  <si>
    <t>WOLKMAR DE OLIVEIRA RAMOS</t>
  </si>
  <si>
    <t>WOLKMAR</t>
  </si>
  <si>
    <t>WOSHINGTON MARTINS DE OLIVEIRA</t>
  </si>
  <si>
    <t>WOSHINGTON</t>
  </si>
  <si>
    <t>WOSVALDO SILVA DE LIMA</t>
  </si>
  <si>
    <t>wosvaldo silva de lima</t>
  </si>
  <si>
    <t>WURTH DO BRASIL PECAS DE FIXACAO LTDA</t>
  </si>
  <si>
    <t>WURTH</t>
  </si>
  <si>
    <t>WYLLIANNE DA SILVA BARBOSA</t>
  </si>
  <si>
    <t>WYLLIANNE</t>
  </si>
  <si>
    <t>YULLE FLAVIA DA SILVA</t>
  </si>
  <si>
    <t>ZAQUIEL CARLOS TORRES</t>
  </si>
  <si>
    <t>Só Ferro</t>
  </si>
  <si>
    <t>ZELIA BEZERRA SOUZA DE CARVALHO</t>
  </si>
  <si>
    <t>ZELIO DE OLIVEIRA FELIX</t>
  </si>
  <si>
    <t>ZENILTON FIGUEIREDO DOS SANTOS</t>
  </si>
  <si>
    <t>ZENILTON FIGUEIREDO</t>
  </si>
  <si>
    <t>ZENON FARIAS BRAGA</t>
  </si>
  <si>
    <t>ZILMA ALVES DE ARAUJO BARBOSA</t>
  </si>
  <si>
    <t>ZILMA</t>
  </si>
  <si>
    <t xml:space="preserve">ZILTO FELINROD E ARAUJO                 </t>
  </si>
  <si>
    <t xml:space="preserve">ZULEIDE PINHEIRO GOMES                  </t>
  </si>
  <si>
    <t>55.554.503 RODRIGO PEREIRA DA SILVA</t>
  </si>
  <si>
    <t>16.498.727-4</t>
  </si>
  <si>
    <t>55.925.797 KLEYDSON ARAUJO DE FARIAS</t>
  </si>
  <si>
    <t>16.500.983-7</t>
  </si>
  <si>
    <t>7844 - QUEBRA VENTO DA PORTA DIREITA 6887207055</t>
  </si>
  <si>
    <t>27511 - RETENTOR DO VOLANTE REF: SABÓ 02872</t>
  </si>
  <si>
    <t>34669 - TUBO METALICO REF: A 695 490 0065  ( MBB 2726 )</t>
  </si>
  <si>
    <t>39328 - FECHO DO CAPO COMPLETO REF: A6937507084 MBB 2726/1718</t>
  </si>
  <si>
    <t>39551 - BORRACHA DO PEDAL DA EMBREAGEM (MB2726) REF: A1102910182</t>
  </si>
  <si>
    <t>40152 - GATILHO DE ABERTURA DO CAPO L/E REF: A344 880 7020 ( MBB 2638 )</t>
  </si>
  <si>
    <t>43840 - AMORTECEDOR DO CAPO REF: 6829807064 (MBB 2423)</t>
  </si>
  <si>
    <t>54417 - RESERVATORIO AR COMPRIMIDO 40 L REF: 693 432 7701 ( MBB 2726 )</t>
  </si>
  <si>
    <t>62404 - MOLA DO BANCO REF: 4090-3102 ( JCB 3CX )</t>
  </si>
  <si>
    <t>75164 - GUARDA PO SUPERIOR DA ALAVANCA DE MARCHA REF: A693 268 0297 (MBB 2726)</t>
  </si>
  <si>
    <t>85478 - KIT RETENTOR REF: AL175094 (JOHN DEERE 6190J)</t>
  </si>
  <si>
    <t>87114 - ESPACADOR REF: 87253224 (COLHEDORA CASE AUSTOFT 9000)</t>
  </si>
  <si>
    <t>93154 - BOMBA MANUAL ROTATIVA TRANSF. OLEO LUBRIFICANTE REF: 12.210.0073</t>
  </si>
  <si>
    <t>93155 - EQUIPAMENTO FIXO C/ RESERVATORIO IBC - 1000L P/ OLEO LUBRIFICANTE REF: 01.421.0226</t>
  </si>
  <si>
    <t>93166 - CANO DO ESCAPAMENTO REF: 21710424 TM1166 (VOLVO VM 270)</t>
  </si>
  <si>
    <t>93167 - MANGUEIRA DE RESFRIAMENTO DE OLEO DO CAMBIO REF: 22269854 (VOLVO VM 270)</t>
  </si>
  <si>
    <t>93169 - CILINDRO ATUADOR DE EMBREAGEM REF: 22429963 (VOLVO VM 270)</t>
  </si>
  <si>
    <t>93171 - MANGUEIRA REF: R521379 (COLHEDORA JD CH670)</t>
  </si>
  <si>
    <t>93174 - KIT BOMBA D'AGUA REF: RE530194 (COLHEDORA JD CH670)</t>
  </si>
  <si>
    <t>74093 - CANTONEIRA L DE 1" C/ ESP. DE 1/8"</t>
  </si>
  <si>
    <t>74094 - BARRA REDONDA DE 3/8"</t>
  </si>
  <si>
    <t>74104 - TUBO QUADRADO DE FERRO 100 X 100MM C/ ESPESSURA 1/4"</t>
  </si>
  <si>
    <t>76344 - SOLENOIDE REF: 8743-5500 (VALTRA BH194 HITECH)</t>
  </si>
  <si>
    <t>80236 - TUBO QUADRADO 50 X 50MM C/ ESPESSURA 1/4"</t>
  </si>
  <si>
    <t>82204 - TUBO QUADRADO 70MM X 70MM PAREDE 1/4</t>
  </si>
  <si>
    <t>83446 - BARRA REDONDA DE 5/16</t>
  </si>
  <si>
    <t>83687 - EXTENSAO PEQUENA DE 3/4 X 8"</t>
  </si>
  <si>
    <t>89996 - TUBO QUADRADO DE FERRO 90 X 90MM C/ ESPESSURA 1/4</t>
  </si>
  <si>
    <t>93207 - TUBO QUADRADO 50 X 30MM C/ ESPESSURA 1/4"</t>
  </si>
  <si>
    <t>93208 - BARRA CHATA AÇO 1045 DE 1" LARGURA C/ ESPESSURA DE 1/8"</t>
  </si>
  <si>
    <t>2463 - OLEO LUBRAX UNITRACTOR 10W30 (ISAFLUIDO 434 TO)</t>
  </si>
  <si>
    <t>34725 - BOIA DO TANQUE DE  COMBUSTIVEL REF: A 696 542 0003  ( MBB 2638 )</t>
  </si>
  <si>
    <t>38515 - PROTECAO DA TURBINA MB3340 REF: 4570980234</t>
  </si>
  <si>
    <t>39949 - CUPILHA REF: 355342X1 ( TRATOR MF 7180 )</t>
  </si>
  <si>
    <t>49587 - MANCAL INFERIOR DO ESTABILIZADOR TRAS. REF: 943 326 0164 ( MBB 3344 )</t>
  </si>
  <si>
    <t>49976 - JUNTA DO RADIADOR DE OLEO REF: 457 188 0280 ( MBB 3340 )</t>
  </si>
  <si>
    <t>51625 - MANCAL INFERIOR DO ESTABILIZADOR DIANT. REF: 941 323 0521 ( MBB 3344 )</t>
  </si>
  <si>
    <t>54503 - GRAXA TUTELA GRLC2</t>
  </si>
  <si>
    <t>58112 - LUVA REF: 3409609M1 ( MF 4290 )</t>
  </si>
  <si>
    <t>60210 - ARRUELA REF: 3771-524M1 ( TRATOR MF 4292 )</t>
  </si>
  <si>
    <t>60215 - ROLAMENTO CONICO REF: 3001-717X1 ( TRATOR MF 4292 )</t>
  </si>
  <si>
    <t>60217 - LUVA DE ACOPLAMENTO REF: 6203-181M1 ( TRATOR MF 4292 )</t>
  </si>
  <si>
    <t>68443 - JUNTA REF: 1687-785M4 (TRATOR MF 4292)</t>
  </si>
  <si>
    <t>68995 - OLEO INCOL PARA COMPRESSOR 150-ISO</t>
  </si>
  <si>
    <t>72342 - RETENTOR DO VIRABREQUIM FIAT MOBI REF: 5245T-I</t>
  </si>
  <si>
    <t>73074 - PISTÃO C/ANEL 0.40 (FIAT MOBI 1.0) REF:  METAL LEVE SPA9803</t>
  </si>
  <si>
    <t>75569 - OLEO MOBILUBE HD 80W-90 CX DE CÂMBIO MECANICO AXOR MBB3340</t>
  </si>
  <si>
    <t>75715 - OLEO M-LUBE 1 SHC 75W90 PAIL (BALDE 20L) CX DE CÂMBIO AUTOMATICO AXOR MBB3344</t>
  </si>
  <si>
    <t>83277 - EIXO REF: 6269979M1 (MF 4292)</t>
  </si>
  <si>
    <t>85909 - JUNTA DO CARTER REF: A457 014 0522 (MB 3344 EURO 5)</t>
  </si>
  <si>
    <t>88679 - JUNTA DO CABECOTE REF: 82301 (FIAT STRADA ENDURANCE CS 1.4)</t>
  </si>
  <si>
    <t>89074 - OLEO MOBIL SUPER 5W30 SINTÉTICO</t>
  </si>
  <si>
    <t>89771 - BOMBA D'AGUA MT EVO REF: 55259634 (FIAT MOBI 1.0 - ANO 2020)</t>
  </si>
  <si>
    <t>92202 - JUNTA DO RESPIRO DO MOTOR REF: A0000180780 (MB ACTROS 2651)</t>
  </si>
  <si>
    <t>93228 - JUNTA DA TAMPA DE VALVULA REF: 55247076 (FIAT MOBI 1.0 - ANO 2020)</t>
  </si>
  <si>
    <t>93229 - RETENTOR DO COMANDO REF: 55189997 (FIAT MOBI 1.0 - ANO 2020)</t>
  </si>
  <si>
    <t>93230 - ALAVANCA DO CAMBIO REF: 100234988 (FIAT MOBI / STRADA)</t>
  </si>
  <si>
    <t>93231 - ANEL DE RETENCAO EXTERNO REF: 391129X1 (TRATOR MF 4292)</t>
  </si>
  <si>
    <t>93232 - MOLA REF: 3771525M1 ( TRATOR MF 4292 )</t>
  </si>
  <si>
    <t>93236 - RETENTOR REF: 3771696M1 ( TRATOR MF 4292 )</t>
  </si>
  <si>
    <t>93238 - ROLAMENTO DE ROLOS REF: 339481X1 ( TRATOR MF 4292 )</t>
  </si>
  <si>
    <t>93239 - LUVA REF: 3771523M3 ( TRATOR MF 4292 )</t>
  </si>
  <si>
    <t>93240 - ANEL REF: 3807876M1 ( TRATOR MF 4292 )</t>
  </si>
  <si>
    <t>93241 - ANEL DE ENCOSTO REF: 3807875M1 ( TRATOR MF 4292 )</t>
  </si>
  <si>
    <t>93242 - ANEL "O" REF: 3807877M1 ( TRATOR MF 4292 )</t>
  </si>
  <si>
    <t>93243 - ANEL "O" REF: 366798X1 ( TRATOR MF 4292 )</t>
  </si>
  <si>
    <t>93244 - VEDACAO REF: 3771699M2 ( TRATOR MF 4292 )</t>
  </si>
  <si>
    <t>93245 - ENGRENAGEM REF: 6264833M1 ( TRATOR MF 4292 )</t>
  </si>
  <si>
    <t>93249 - LUVA REF: J3611473M1( MF 4290 )</t>
  </si>
  <si>
    <t>93255 - JUNTA DO TUBO RESPIRO DO MOTOR REF: A0000181080 (MB AXOR 3344)</t>
  </si>
  <si>
    <t>8725 - BATERIA MOURA / BOSCH 60 AH</t>
  </si>
  <si>
    <t>47722 - PNEU 650 X 10 ( EMPILHADEIRA )</t>
  </si>
  <si>
    <t>7  DC</t>
  </si>
  <si>
    <t>Estoque - Borracharia</t>
  </si>
  <si>
    <t>92715 - BRONZINA DE ENCOSTO 0,25 MOTOR MWM TD 229/6</t>
  </si>
  <si>
    <t>92713 - BUCHA DA ARVORE DA MANIVELA MOTOR MWM TD 229/6</t>
  </si>
  <si>
    <t>4607 - ALICATE DE CORTE</t>
  </si>
  <si>
    <t>60172 - MARTELO / MARRETA DE MADEIRA P/ BATER PNEU</t>
  </si>
  <si>
    <t>80885 - CANTONEIRA "L" ABAS IGUAIS EM AÇO CARBONO ASTM A-36 MED.: 1" X 3/16" X 6.000 MM</t>
  </si>
  <si>
    <t>88095 - CABO DA ALAVANCA DE MARCHA REF: AL200537 (JOHN DEERE 6190J)</t>
  </si>
  <si>
    <t>1286 - BICO HIDRAULICO P/ BOMBA - LUBEFER</t>
  </si>
  <si>
    <t>1651 - GRAXEIRO RETO DE 3/8</t>
  </si>
  <si>
    <t>1800 - GRAXEIRO RETO DE 1/4"</t>
  </si>
  <si>
    <t>2221 - GRAXEIRO CURVO 3/8 45°</t>
  </si>
  <si>
    <t>2222 - GRAXEIRO CURVO 5/16 45°</t>
  </si>
  <si>
    <t>62123 - GRAXEIRO RETO 7/16</t>
  </si>
  <si>
    <t>62249 - ACABAMENTO CENTRAL DO PARACHOQUE REF: A940 885 0122 ( MBB 3340 )</t>
  </si>
  <si>
    <t>78951 - MANGUEIRA DO CAVALETE D'AGUA AO RESERVATORIO REF: A958 501 0682 (MBB 3344)</t>
  </si>
  <si>
    <t>93299 - CHAPA G. 3/8 (6.0X1.50)</t>
  </si>
  <si>
    <t>93300 - CHAPA G. 3/8 (6.0X1.20)</t>
  </si>
  <si>
    <t>93304 - CHAPA G. - 7/8"</t>
  </si>
  <si>
    <t>31469 - BROCA AÇO RAPIDO 5/16</t>
  </si>
  <si>
    <t xml:space="preserve">Estoque </t>
  </si>
  <si>
    <t>92714 - BRONZINA MANCAL 0,25 MOTOR MWM TD 229/6</t>
  </si>
  <si>
    <t>93331 - TAPETE REF: A9586840203 (MB ATEGO 2730)</t>
  </si>
  <si>
    <t>93332 - ASSOALHO DIANTEIRO L/E REF: A9406830508 (MB ATEGO 2730)</t>
  </si>
  <si>
    <t>93333 - RESPIRO REF: CB01499212 (COLHEDORA JD CH670)</t>
  </si>
  <si>
    <t>3862 - CABO E PUXADOR DO CAPO REF: 3848808259 ( MBB 2318 )</t>
  </si>
  <si>
    <t>12452 - VOLANTE DIRECIONAL MBB 2638 REF: 6954647001</t>
  </si>
  <si>
    <t>19381 - FECHADURA SUPERIOR DO CAPO REF: F2306S (MB 2638)</t>
  </si>
  <si>
    <t>22360 - BOLSA INFLAVEL DO ASSENTO REF: 0009101528 ( MBB 2638 )</t>
  </si>
  <si>
    <t>30423 - CONE DE 3/4 CX CAMBIO G-240 16-S REF: 945 262 5434 ( MBB 3340 )</t>
  </si>
  <si>
    <t>30424 - LUVA DE 3/4 CX CAMBIO G-240 16-S REF: 945 262 6523 ( MBB 3340 )</t>
  </si>
  <si>
    <t>30430 - ANEL SINCRONIZADOR CX CAMBIO G-240 16-S REF: 947 260 2845 ( MBB 3340 )</t>
  </si>
  <si>
    <t>30431 - LUVA DE REDUÇÃO CX CAMBIO G-240 16-S REF: 945 262 6823 (MBB 3340)</t>
  </si>
  <si>
    <t>36146 - ROLAMENTO DE ROLO REF: A 015 981 6205 ( MBB 3340 )</t>
  </si>
  <si>
    <t>36149 - TUBULACAO DE OLEO REF: A 976 269 0034 ( MBB 3340 )</t>
  </si>
  <si>
    <t>36157 - ENGRENAGEM HELICODIAL REF: A 945 262 9517 ( MBB 3340 )</t>
  </si>
  <si>
    <t>39334 - ESTRIBO SUPERIOR REF: A696 660 7011 ( MBB 2726 )</t>
  </si>
  <si>
    <t>40269 - GRADE FRONTAL DO RADIADOR MB2638 REF: A6948800185</t>
  </si>
  <si>
    <t>40374 - PARACHOQUE LATERAL INFERIOR L/D REF: A 696 880 0207 ( MBB 2638 )</t>
  </si>
  <si>
    <t>41888 - ANEL SINCRONIZADOR CX G221-9 REF: 947 260 1945 ( MBB 2726 ) ( EURORICAMBI 60.53.1902)</t>
  </si>
  <si>
    <t>42662 - ANEL DE SINCRONIZACAO CX  G 240 REF: 947 260 3045 ( MBB 3340 )</t>
  </si>
  <si>
    <t>47970 - LUVA DE ENGATE REF: 945 262 6923 ( MBB 2726 )</t>
  </si>
  <si>
    <t>47973 - CORPO DE ACOPLAMENTO REF: 945 262 5534 ( MBB 2726 )</t>
  </si>
  <si>
    <t>48036 - ROLAMENTO  CX CAMBIO G-240 16-S REF: 015 981 1605 ( MBB 3340 )</t>
  </si>
  <si>
    <t>48037 - ROLAMENTO CX CAMBIO G-240 16-S REF: 017 981 5105  ( MBB 3340 )</t>
  </si>
  <si>
    <t>54028 - CONE DE ACOPLAMENTO CX CAMBIO G-240 16-S REF:9452624534/9472600836 (MBB 3344)</t>
  </si>
  <si>
    <t>55933 - PASTILHA DESLIZANTE DO GARFO CX CAMBIO G-240 REF: 947 265 0349 ( MBB 3340 )</t>
  </si>
  <si>
    <t>56233 - ENGRENAGEM HELICODIAL REF: A 945 262 9817 ( MBB 3340 )</t>
  </si>
  <si>
    <t>57999 - SEGMENTO DE ENGATE DA CAIXA DE CAMBIO A94526807460097</t>
  </si>
  <si>
    <t>60841 - JOGO DE REPARO COMPLETO REF. CORTECO 53240K CX G.240 (M. BENZ AXOR 3344)</t>
  </si>
  <si>
    <t>64816 - EIXO INTERMEDIARIO G-240 16-S REF: 945 263 2902 ( MBB 3340 )</t>
  </si>
  <si>
    <t>69487 - CILINDRO DA REDUCAO CX CAMBIO G-240 16-S REF: 945 267 0819 (MBB 3340)</t>
  </si>
  <si>
    <t>71375 - ROLAMENTO DE ROLETE CX CAMBIO G-240 16-S REF: 016 981 1205 (MBB 3340)</t>
  </si>
  <si>
    <t>71376 - ROLAMENTO DE ROLETE CX CAMBIO G-240 16-S REF: 015 981 9005 (MBB 3340)</t>
  </si>
  <si>
    <t>73049 - GRADE FRONTAL DO FAROL REF: 6948887323 (MB 2638)</t>
  </si>
  <si>
    <t>73293 - RESERVATORIO AR COMPRIMIDO 40 L REF: A696 432 0001 (MBB 2638)</t>
  </si>
  <si>
    <t>74545 - INSTRUMENTO COMBINADO REF: A382 540 1311 (MBB 2638)</t>
  </si>
  <si>
    <t>84889 - FECHADURA INFERIOR DO CAPO REF: F2306I (MB 2638)</t>
  </si>
  <si>
    <t>93354 - CONSOLE DA ALAVANCA REF: 83905100 (VALTRA BH185i)</t>
  </si>
  <si>
    <t>93368 - BICO INJETOR REF: RE48786 (JOHN DEERE 7505)</t>
  </si>
  <si>
    <t>93375 - MOLA DO CAPO REF: A3848877179 (MB 2638)</t>
  </si>
  <si>
    <t>93376 - TAPETE DE VERNIZ DA CABINE REF: TMB41RVM (MB 2638)</t>
  </si>
  <si>
    <t>93377 - BOTAO DA VALVULA DO BANCO REF: A0009180046 (MB 2638)</t>
  </si>
  <si>
    <t>93388 - CONJUNTO DE FREIO DO EIXO INTERMEDIARIO REF: 20483327 (VOLVO VM 270)</t>
  </si>
  <si>
    <t>93389 - VALVULA PWM REF: 22327063 (VOLVO VM 270)</t>
  </si>
  <si>
    <t>93390 - BOMBA DE OLEO REF: 22196494 (VOLVO VM 270)</t>
  </si>
  <si>
    <t>93391 - VALVULA DE RETENCAO DA BOMBA DE ÓLEO REF: 20949977 (VOLVO VM 270)</t>
  </si>
  <si>
    <t>93392 - PINO ACIONADOR DO FREIO DO EIXO INTERMEDIARIO CX DE CAMBIO I-SHIFT (ORIGINAL) (VOLVO VM 270)</t>
  </si>
  <si>
    <t>93393 - CORPO ACOPLAMENTO COMPLETO DO GP REF: 21448626-371 (VOLVO VM 270)</t>
  </si>
  <si>
    <t>93394 - ANEL DO GP REF: 21482856 (VOLVO VM 270)</t>
  </si>
  <si>
    <t>93395 - LUVA DO GP REF: 21110729 (VOLVO VM 270)</t>
  </si>
  <si>
    <t>93396 - LUVA DA REDUCAO REF: 20760512-1 (VOLVO VM 270)</t>
  </si>
  <si>
    <t>93397 - CORPO DE ACOPLAMENTO DA REDUCAO REF: 20760515 (VOLVO VM 270)</t>
  </si>
  <si>
    <t>93398 - ANEL SINCRONIZADOR DA REDUCAO REF: 8171737 (VOLVO VM 270)</t>
  </si>
  <si>
    <t>93400 - ROLAMENTO DO PRIMARIO GRANDE CX DE CAMBIO I-SHIFT (VOLVO VM 270)</t>
  </si>
  <si>
    <t>93401 - ROLAMENTO DO FUNDO DO PRIMARIO CX DE CAMBIO I-SHIFT (VOLVO VM 270)</t>
  </si>
  <si>
    <t>93402 - ROLAMENTO DO PRIMARIO GRANDE CX DE CAMBIO I-SHIFT REF: 22368562 (VOLVO VM 270)</t>
  </si>
  <si>
    <t>93403 - CHICOTE DOS SENSORES DA TAMPA DA CX DE CAMBIO I-SHIFT (VOLVO VM 270)</t>
  </si>
  <si>
    <t>93404 - KIT COMPLETO DOS CILINDROS DA TAMPA DE ACIONAMENTO WABCO CX DE CAMBIO I-SHIFT (VOLVO VM 270)</t>
  </si>
  <si>
    <t>93405 - JOGO DE JUNTA COMPLETO CX DE CAMBIO I-SHIFT (VOLVO VM 270)</t>
  </si>
  <si>
    <t>93406 - ENGRENAGEM MOVEL DA 3ª CX DE CAMBIO I-SHIFT REF: 28532210-242 (VOLVO VM 270)</t>
  </si>
  <si>
    <t>93407 - ROLAMENTO INFERIOR DO EIXO SEC. DO FUNDO DA CX DE CAMBIO I-SHIFT (VOLVO VM 270)</t>
  </si>
  <si>
    <t>93408 - RODA FONICA MULTIDENTADA CX DE CAMBIO I-SHIFT REF: 21034006 (VOLVO VM 270)</t>
  </si>
  <si>
    <t>93409 - JG DE PASTILHA COMPLETO CX DE CAMBIO I-SHIFT (VOLVO VM 270)</t>
  </si>
  <si>
    <t>36141 - ENGRENAGEM 3 E 4 REF: A945 263 3213 ( MBB 3340 )</t>
  </si>
  <si>
    <t>3  UT</t>
  </si>
  <si>
    <t/>
  </si>
  <si>
    <t xml:space="preserve"> Total</t>
  </si>
  <si>
    <t>82405 - VALVULA SOLENOIDE DO FREIO MOTOR 24V REF: A004 997 5536 (MBB 2638)</t>
  </si>
  <si>
    <t>93483 - ROLETE DO ATUADOR REF: 1655704 (VOLVO NL12)</t>
  </si>
  <si>
    <t>7  UT</t>
  </si>
  <si>
    <t>91192 - LAVADORA PROFISSIONAL MOVEL ALTA PRESSAO MOTOR 3CV TRIFASICA 45L</t>
  </si>
  <si>
    <t>93256 - BOMBA HIDRAULICA DE ELEVACAO DA CABINE REF: A9585530401 (MB AXOR 3344)</t>
  </si>
  <si>
    <t>93303 - LONA DE FREIO TRASEIRA REF: L224X (VW 17.790/24.220)</t>
  </si>
  <si>
    <t>19391 - MOLDURA DO PISCA DIANT. L/E REF: 6948847174 ( MBB 2638 )</t>
  </si>
  <si>
    <t>39975 - TACOMETRO REF: 8388-5700 ( VALTRA BM 100 )</t>
  </si>
  <si>
    <t>93501 - CABO DE ACIONAMENTO HIDRAULICO REF: AL232400 (JOHN DEERE 6190J)</t>
  </si>
  <si>
    <t>93502 - CABO DO FREIO DE ESTACIONAMENTO REF: AL200538 (JOHN DEERE 6190J)</t>
  </si>
  <si>
    <t>93503 - CABO DO GRUPO A-B REF: AL236303 (JOHN DEERE 6190J)</t>
  </si>
  <si>
    <t>2107 - SENSOR DE TEMPERATURA  RE 51774</t>
  </si>
  <si>
    <t>2210 - CONTRA BARRA DIRECAO REF. SKF VKY 6211 M. BENZ 1620</t>
  </si>
  <si>
    <t>14702 - PLUGUE RE46685</t>
  </si>
  <si>
    <t>33924 - TAMBOR DE FREIO DIANTEIRO MBB 1620 REF: FRUM 3692</t>
  </si>
  <si>
    <t>38055 - PARAFUSO REF: RE67231 ( JOHN DEERE 7505 )</t>
  </si>
  <si>
    <t>44872 - INTERCOOLER MBB AXOR 3340 REF: 9405010301</t>
  </si>
  <si>
    <t>46814 - MACANETA INTERNA DA PORTA L/E REF: A000 723 0035 ( MBB 1315 )</t>
  </si>
  <si>
    <t>52873 - TAMBOR DE FREIO TRAS. TRACAO (MBB1620)  REF: 3854230301 DURAMETAL 01228</t>
  </si>
  <si>
    <t>56013 - ROLAMENTO DO SUP. DA HELICE EMBREAG. VISCOSA REF: 579557 MBB 0009812406 (MBB 3340)</t>
  </si>
  <si>
    <t>57100 - ANEL REF: 51M7043 ( JOHN DEERE 7505 )</t>
  </si>
  <si>
    <t>62073 - VALVULA SOLENOIDE AÇO/PLÁSTICO REF - A0009973512</t>
  </si>
  <si>
    <t>72336 - SUPORTE DO BRACO DO TENSOR V REF: A958 423 1533 (MBB 3340)</t>
  </si>
  <si>
    <t>82793 - EIXO "S" DO FREIO TRAS. 2º EIXO L/D 545MM REF: 6234230236 ( MBB 3340 )</t>
  </si>
  <si>
    <t>93504 - TENSOR ENTRE EIXO REF: 9483502405 (MB 3344)</t>
  </si>
  <si>
    <t>93505 - TAPETE DE VERNIZ REF: 000000624-65 TWT (MB 3344)</t>
  </si>
  <si>
    <t>93507 - ROLAMENTO DO PINHAO PEQ. REF: 9589810225 (MB 1620)</t>
  </si>
  <si>
    <t>93508 - ROLAMENTO DO PINHAO GRANDE REF: 9589810325 (MB 1620)</t>
  </si>
  <si>
    <t>93509 - RETENTOR DO FLANGE DO PINHAO REF: 0003530259 (MB 1620)</t>
  </si>
  <si>
    <t>93510 - CALCO DE AJUSTE DO PINHAO 0,13MM REF: 0013530851 (MB 1620)</t>
  </si>
  <si>
    <t>93511 - ROLAMENTO LATERAL DA COROA PEQ. REF: 9589810125 (MB 1620)</t>
  </si>
  <si>
    <t>93512 - ROLAMENTO LATERAL DA COROA GRANDE REF: 9589810025 (MB 1620)</t>
  </si>
  <si>
    <t>93513 - ARRUELA DE ENCOSTO DO SINO CX DE SATELITE REF: 0003530262 (MB 1620)</t>
  </si>
  <si>
    <t>93514 - PORCA DO FLANGE DO PINHAO REF: 0003530672 (MB 1620)</t>
  </si>
  <si>
    <t>93515 - PARAFUSO DE ENCOSTO LATERAL DA COROA REF: 0003530474 (MB 1620)</t>
  </si>
  <si>
    <t>93516 - SEMI EIXO REF: 0003570301 (MB 1620)</t>
  </si>
  <si>
    <t>93517 - TRAVA DA PONTA DA CAPA REF: 3863567073 (MB 1620)</t>
  </si>
  <si>
    <t>93519 - ROLAMENTO DO CUBO TRASEIRO INT. REF: 3869817905 (MB 1620)</t>
  </si>
  <si>
    <t>93520 - ESPELHO DA RODA DIANT. SUPERIOR L/E REF: 3604214820 (MB 1620)</t>
  </si>
  <si>
    <t>93521 - ESPELHO DA RODA DIANT. INFERIOR L/E REF: 3604214920 (MB 1620)</t>
  </si>
  <si>
    <t>93523 - MANOPLA DA ALAVANCA DE CAMBIO REF: 3862687142 (MB 1620)</t>
  </si>
  <si>
    <t>93524 - CALCO DE AJUSTO DO PINHAO 0,25MM REF: 0013530951 (MB 1620)</t>
  </si>
  <si>
    <t>93525 - JOGO DE REPARO DA CAIXA SATELITE REF: 0003500440 (MB 1620)</t>
  </si>
  <si>
    <t>93526 - JUNTA REF: AL220359 (JOHN DEERE 6190J)</t>
  </si>
  <si>
    <t>93527 - TERMINAL DA BARRA DE DIRECAO REF: AL209601 (JOHN DEERE 6190J)</t>
  </si>
  <si>
    <t>93532 - MOP SPRAY FIT C/ RESERVATORIO REF: MOP0556</t>
  </si>
  <si>
    <t>19855 - PARAFUSO FRANCES 5/16X3</t>
  </si>
  <si>
    <t>40277 - DEFLETOR SUPERIOR DA RODA DIANTEIRA MB2638 REF: A3074210020</t>
  </si>
  <si>
    <t>40278 - DEFLETOR INFERIOR DA RODA DIANTEIRA MB2638 REF: A3074210120</t>
  </si>
  <si>
    <t>40441 - AMORTECEDOR  BANCO DO MOT. REF: COFAP B47671/ MBB 0019190645 ( MBB 2638 )</t>
  </si>
  <si>
    <t>62639 - TAMPA DA CAIXA DE BATERIA REF: A941 541 0103 ( MBB 2544 )</t>
  </si>
  <si>
    <t>76663 - BUCHA REF: 6298-692M1 (VALTRA BH 194 HITECH)</t>
  </si>
  <si>
    <t>76668 - BUCHA REF: ACP06-29600 (VALTRA BH 194 HITECH)</t>
  </si>
  <si>
    <t>76669 - ANEL REF: 8753-8600 (VALTRA BH 194 HITECH)</t>
  </si>
  <si>
    <t>76670 - BUCHA DO ROLAMENTO REF: 8056-3500 (VALTRA BH 194 HITECH)</t>
  </si>
  <si>
    <t>76671 - ARRUELA REF: ACP06-30750 (VALTRA BH 194 HITECH)</t>
  </si>
  <si>
    <t>76672 - VEDACAO REF: ACP02-88360 (VALTRA BH 194 HITECH)</t>
  </si>
  <si>
    <t>76673 - ANEL "O" REF: 8561-8300 (VALTRA BH 194 HITECH)</t>
  </si>
  <si>
    <t>76675 - ANEL INTERMEDIARIO REF: 3105-1000 (VALTRA BH 194 HITECH)</t>
  </si>
  <si>
    <t>91560 - ESPELHO DE RODA DIANTEIRO L/D ORIGINAL REF. A658 421 0020 (MBB 3340)</t>
  </si>
  <si>
    <t>91561 - ESPELHO DE RODA DIANTEIRO L/E ORIGINAL REF. A658 421 0120 (MBB 3340)</t>
  </si>
  <si>
    <t>93561 - PORCA 5/16X3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</si>
</sst>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6" x14ac:knownFonts="1">
    <font>
      <sz val="11"/>
      <name val="Calibri"/>
    </font>
    <font>
      <sz val="11"/>
      <color theme="1"/>
      <name val="Aptos Narrow"/>
      <family val="2"/>
      <scheme val="minor"/>
    </font>
    <font>
      <sz val="8"/>
      <color rgb="FF000080"/>
      <name val="Verdana"/>
      <family val="2"/>
    </font>
    <font>
      <sz val="8"/>
      <color rgb="FF000080"/>
      <name val="Verdana"/>
      <family val="2"/>
    </font>
    <font>
      <u/>
      <sz val="11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8"/>
      <name val="Verdana"/>
      <family val="2"/>
    </font>
    <font>
      <sz val="8"/>
      <color rgb="FF000080"/>
      <name val="Verdana"/>
      <family val="2"/>
    </font>
    <font>
      <sz val="8"/>
      <color rgb="FF000080"/>
      <name val="Verdana"/>
      <family val="2"/>
    </font>
    <font>
      <sz val="8"/>
      <color rgb="FF00008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1"/>
      <color theme="0"/>
      <name val="Calibri"/>
      <family val="2"/>
    </font>
    <font>
      <sz val="8"/>
      <color rgb="FF000080"/>
      <name val="Verdana"/>
      <family val="2"/>
    </font>
    <font>
      <b/>
      <sz val="16"/>
      <color theme="0"/>
      <name val="Calibri"/>
      <family val="2"/>
    </font>
    <font>
      <b/>
      <sz val="20"/>
      <color theme="0"/>
      <name val="Calibri"/>
      <family val="2"/>
    </font>
    <font>
      <sz val="20"/>
      <color theme="0"/>
      <name val="Calibri"/>
      <family val="2"/>
    </font>
    <font>
      <b/>
      <sz val="16"/>
      <color theme="1"/>
      <name val="Calibri"/>
      <family val="2"/>
    </font>
    <font>
      <sz val="16"/>
      <color theme="0"/>
      <name val="Calibri"/>
      <family val="2"/>
    </font>
    <font>
      <sz val="8"/>
      <color rgb="FF000080"/>
      <name val="Verdana"/>
      <family val="2"/>
    </font>
    <font>
      <sz val="8"/>
      <color rgb="FF000080"/>
      <name val="Verdana"/>
      <family val="2"/>
    </font>
    <font>
      <sz val="8"/>
      <color rgb="FF000080"/>
      <name val="Verdana"/>
      <family val="2"/>
    </font>
    <font>
      <sz val="8"/>
      <color rgb="FF000080"/>
      <name val="Verdana"/>
      <family val="2"/>
    </font>
    <font>
      <sz val="8"/>
      <color rgb="FF000080"/>
      <name val="Verdana"/>
      <charset val="1"/>
    </font>
    <font>
      <sz val="1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0F0F0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3"/>
        <bgColor theme="4" tint="0.79998168889431442"/>
      </patternFill>
    </fill>
    <fill>
      <patternFill patternType="solid">
        <fgColor rgb="FF151316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/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" fillId="0" borderId="0"/>
  </cellStyleXfs>
  <cellXfs count="287">
    <xf numFmtId="0" fontId="0" fillId="0" borderId="0" xfId="0"/>
    <xf numFmtId="0" fontId="3" fillId="5" borderId="4" xfId="0" applyFont="1" applyFill="1" applyBorder="1" applyAlignment="1">
      <alignment horizontal="left" vertical="top" wrapText="1"/>
    </xf>
    <xf numFmtId="0" fontId="2" fillId="6" borderId="5" xfId="0" applyFont="1" applyFill="1" applyBorder="1" applyAlignment="1">
      <alignment horizontal="right" vertical="top" wrapText="1"/>
    </xf>
    <xf numFmtId="0" fontId="2" fillId="6" borderId="5" xfId="0" applyFont="1" applyFill="1" applyBorder="1" applyAlignment="1">
      <alignment horizontal="left" vertical="top" wrapText="1"/>
    </xf>
    <xf numFmtId="14" fontId="2" fillId="6" borderId="5" xfId="0" applyNumberFormat="1" applyFont="1" applyFill="1" applyBorder="1" applyAlignment="1">
      <alignment horizontal="left" vertical="top" wrapText="1"/>
    </xf>
    <xf numFmtId="0" fontId="2" fillId="6" borderId="3" xfId="0" applyFont="1" applyFill="1" applyBorder="1" applyAlignment="1">
      <alignment horizontal="right" vertical="top" wrapText="1"/>
    </xf>
    <xf numFmtId="0" fontId="2" fillId="6" borderId="2" xfId="0" applyFont="1" applyFill="1" applyBorder="1" applyAlignment="1">
      <alignment horizontal="left" vertical="top" wrapText="1"/>
    </xf>
    <xf numFmtId="14" fontId="2" fillId="2" borderId="5" xfId="0" applyNumberFormat="1" applyFont="1" applyFill="1" applyBorder="1" applyAlignment="1">
      <alignment horizontal="left" vertical="top" wrapText="1"/>
    </xf>
    <xf numFmtId="0" fontId="2" fillId="7" borderId="4" xfId="0" applyFont="1" applyFill="1" applyBorder="1" applyAlignment="1">
      <alignment horizontal="left" vertical="top" wrapText="1"/>
    </xf>
    <xf numFmtId="0" fontId="3" fillId="5" borderId="4" xfId="0" applyFont="1" applyFill="1" applyBorder="1" applyAlignment="1">
      <alignment vertical="top" wrapText="1"/>
    </xf>
    <xf numFmtId="0" fontId="2" fillId="6" borderId="5" xfId="0" applyFont="1" applyFill="1" applyBorder="1" applyAlignment="1">
      <alignment vertical="top" wrapText="1"/>
    </xf>
    <xf numFmtId="0" fontId="2" fillId="5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/>
    </xf>
    <xf numFmtId="0" fontId="2" fillId="5" borderId="4" xfId="0" applyFont="1" applyFill="1" applyBorder="1" applyAlignment="1">
      <alignment horizontal="left" vertical="top" wrapText="1"/>
    </xf>
    <xf numFmtId="0" fontId="2" fillId="6" borderId="5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2" fillId="8" borderId="6" xfId="0" applyFont="1" applyFill="1" applyBorder="1" applyAlignment="1">
      <alignment horizontal="left" vertical="top" wrapText="1"/>
    </xf>
    <xf numFmtId="0" fontId="5" fillId="0" borderId="0" xfId="0" applyFont="1"/>
    <xf numFmtId="9" fontId="0" fillId="0" borderId="0" xfId="2" applyFont="1"/>
    <xf numFmtId="164" fontId="0" fillId="0" borderId="0" xfId="1" applyNumberFormat="1" applyFont="1"/>
    <xf numFmtId="165" fontId="2" fillId="6" borderId="5" xfId="0" applyNumberFormat="1" applyFont="1" applyFill="1" applyBorder="1" applyAlignment="1">
      <alignment horizontal="right" vertical="top" wrapText="1"/>
    </xf>
    <xf numFmtId="165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0" fontId="2" fillId="5" borderId="4" xfId="0" applyFont="1" applyFill="1" applyBorder="1" applyAlignment="1">
      <alignment vertical="top" wrapText="1"/>
    </xf>
    <xf numFmtId="0" fontId="5" fillId="0" borderId="4" xfId="0" applyFont="1" applyBorder="1"/>
    <xf numFmtId="0" fontId="5" fillId="0" borderId="5" xfId="0" applyFont="1" applyBorder="1"/>
    <xf numFmtId="0" fontId="2" fillId="4" borderId="5" xfId="0" applyFont="1" applyFill="1" applyBorder="1" applyAlignment="1">
      <alignment horizontal="right" vertical="top" wrapText="1"/>
    </xf>
    <xf numFmtId="0" fontId="2" fillId="3" borderId="5" xfId="0" applyFont="1" applyFill="1" applyBorder="1" applyAlignment="1">
      <alignment vertical="top" wrapText="1"/>
    </xf>
    <xf numFmtId="0" fontId="2" fillId="3" borderId="5" xfId="0" applyFont="1" applyFill="1" applyBorder="1" applyAlignment="1">
      <alignment horizontal="left" vertical="top" wrapText="1"/>
    </xf>
    <xf numFmtId="14" fontId="2" fillId="3" borderId="5" xfId="0" applyNumberFormat="1" applyFont="1" applyFill="1" applyBorder="1" applyAlignment="1">
      <alignment horizontal="left" vertical="top" wrapText="1"/>
    </xf>
    <xf numFmtId="165" fontId="2" fillId="4" borderId="5" xfId="0" applyNumberFormat="1" applyFont="1" applyFill="1" applyBorder="1" applyAlignment="1">
      <alignment horizontal="right" vertical="top" wrapText="1"/>
    </xf>
    <xf numFmtId="0" fontId="7" fillId="0" borderId="5" xfId="0" applyFont="1" applyBorder="1"/>
    <xf numFmtId="0" fontId="8" fillId="6" borderId="5" xfId="0" applyFont="1" applyFill="1" applyBorder="1" applyAlignment="1">
      <alignment horizontal="right" vertical="top" wrapText="1"/>
    </xf>
    <xf numFmtId="14" fontId="8" fillId="6" borderId="5" xfId="0" applyNumberFormat="1" applyFont="1" applyFill="1" applyBorder="1" applyAlignment="1">
      <alignment horizontal="left" vertical="top" wrapText="1"/>
    </xf>
    <xf numFmtId="0" fontId="8" fillId="6" borderId="5" xfId="0" applyFont="1" applyFill="1" applyBorder="1" applyAlignment="1">
      <alignment horizontal="left" vertical="top" wrapText="1"/>
    </xf>
    <xf numFmtId="0" fontId="2" fillId="6" borderId="8" xfId="0" applyFont="1" applyFill="1" applyBorder="1" applyAlignment="1">
      <alignment horizontal="right" vertical="top" wrapText="1"/>
    </xf>
    <xf numFmtId="0" fontId="2" fillId="6" borderId="7" xfId="0" applyFont="1" applyFill="1" applyBorder="1" applyAlignment="1">
      <alignment horizontal="right" vertical="top" wrapText="1"/>
    </xf>
    <xf numFmtId="0" fontId="0" fillId="0" borderId="4" xfId="0" applyBorder="1"/>
    <xf numFmtId="165" fontId="8" fillId="6" borderId="5" xfId="0" applyNumberFormat="1" applyFont="1" applyFill="1" applyBorder="1" applyAlignment="1">
      <alignment horizontal="right" vertical="top" wrapText="1"/>
    </xf>
    <xf numFmtId="0" fontId="2" fillId="6" borderId="5" xfId="0" applyFont="1" applyFill="1" applyBorder="1" applyAlignment="1">
      <alignment horizontal="right" vertical="top"/>
    </xf>
    <xf numFmtId="0" fontId="9" fillId="6" borderId="5" xfId="0" applyFont="1" applyFill="1" applyBorder="1" applyAlignment="1">
      <alignment horizontal="right" vertical="top" wrapText="1"/>
    </xf>
    <xf numFmtId="0" fontId="9" fillId="6" borderId="5" xfId="0" applyFont="1" applyFill="1" applyBorder="1" applyAlignment="1">
      <alignment horizontal="left" vertical="top" wrapText="1"/>
    </xf>
    <xf numFmtId="14" fontId="9" fillId="6" borderId="5" xfId="0" applyNumberFormat="1" applyFont="1" applyFill="1" applyBorder="1" applyAlignment="1">
      <alignment horizontal="left" vertical="top" wrapText="1"/>
    </xf>
    <xf numFmtId="165" fontId="9" fillId="6" borderId="5" xfId="0" applyNumberFormat="1" applyFont="1" applyFill="1" applyBorder="1" applyAlignment="1">
      <alignment horizontal="right" vertical="top" wrapText="1"/>
    </xf>
    <xf numFmtId="0" fontId="9" fillId="6" borderId="3" xfId="0" applyFont="1" applyFill="1" applyBorder="1" applyAlignment="1">
      <alignment horizontal="right" vertical="top" wrapText="1"/>
    </xf>
    <xf numFmtId="0" fontId="9" fillId="6" borderId="2" xfId="0" applyFont="1" applyFill="1" applyBorder="1" applyAlignment="1">
      <alignment horizontal="left" vertical="top" wrapText="1"/>
    </xf>
    <xf numFmtId="0" fontId="2" fillId="5" borderId="5" xfId="0" applyFont="1" applyFill="1" applyBorder="1" applyAlignment="1">
      <alignment vertical="top" wrapText="1"/>
    </xf>
    <xf numFmtId="0" fontId="0" fillId="0" borderId="5" xfId="0" applyBorder="1"/>
    <xf numFmtId="14" fontId="2" fillId="6" borderId="1" xfId="0" applyNumberFormat="1" applyFont="1" applyFill="1" applyBorder="1" applyAlignment="1">
      <alignment horizontal="left" vertical="top" wrapText="1"/>
    </xf>
    <xf numFmtId="165" fontId="2" fillId="6" borderId="3" xfId="0" applyNumberFormat="1" applyFont="1" applyFill="1" applyBorder="1" applyAlignment="1">
      <alignment horizontal="right" vertical="top" wrapText="1"/>
    </xf>
    <xf numFmtId="165" fontId="10" fillId="6" borderId="5" xfId="0" applyNumberFormat="1" applyFont="1" applyFill="1" applyBorder="1" applyAlignment="1">
      <alignment horizontal="right" vertical="top" wrapText="1"/>
    </xf>
    <xf numFmtId="0" fontId="2" fillId="5" borderId="6" xfId="0" applyFont="1" applyFill="1" applyBorder="1" applyAlignment="1">
      <alignment horizontal="left" vertical="top" wrapText="1"/>
    </xf>
    <xf numFmtId="0" fontId="7" fillId="0" borderId="0" xfId="0" applyFont="1"/>
    <xf numFmtId="0" fontId="0" fillId="0" borderId="5" xfId="0" applyBorder="1" applyAlignment="1">
      <alignment horizontal="left"/>
    </xf>
    <xf numFmtId="0" fontId="9" fillId="6" borderId="0" xfId="0" applyFont="1" applyFill="1" applyAlignment="1">
      <alignment horizontal="right" vertical="top" wrapText="1"/>
    </xf>
    <xf numFmtId="0" fontId="8" fillId="6" borderId="0" xfId="0" applyFont="1" applyFill="1" applyAlignment="1">
      <alignment horizontal="right" vertical="top" wrapText="1"/>
    </xf>
    <xf numFmtId="0" fontId="2" fillId="6" borderId="0" xfId="0" applyFont="1" applyFill="1" applyAlignment="1">
      <alignment horizontal="center" vertical="center"/>
    </xf>
    <xf numFmtId="0" fontId="12" fillId="6" borderId="5" xfId="0" applyFont="1" applyFill="1" applyBorder="1" applyAlignment="1">
      <alignment horizontal="center" vertical="center" wrapText="1"/>
    </xf>
    <xf numFmtId="0" fontId="13" fillId="0" borderId="0" xfId="0" applyFont="1"/>
    <xf numFmtId="0" fontId="11" fillId="5" borderId="6" xfId="0" applyFont="1" applyFill="1" applyBorder="1" applyAlignment="1">
      <alignment horizontal="left" vertical="top" wrapText="1"/>
    </xf>
    <xf numFmtId="165" fontId="2" fillId="6" borderId="9" xfId="0" applyNumberFormat="1" applyFont="1" applyFill="1" applyBorder="1" applyAlignment="1">
      <alignment horizontal="right" vertical="top" wrapText="1"/>
    </xf>
    <xf numFmtId="0" fontId="2" fillId="5" borderId="4" xfId="0" applyFont="1" applyFill="1" applyBorder="1" applyAlignment="1">
      <alignment horizontal="left" vertical="top"/>
    </xf>
    <xf numFmtId="14" fontId="2" fillId="6" borderId="5" xfId="0" applyNumberFormat="1" applyFont="1" applyFill="1" applyBorder="1" applyAlignment="1">
      <alignment horizontal="left" vertical="top"/>
    </xf>
    <xf numFmtId="0" fontId="2" fillId="6" borderId="5" xfId="0" applyFont="1" applyFill="1" applyBorder="1" applyAlignment="1">
      <alignment horizontal="center" vertical="top" wrapText="1"/>
    </xf>
    <xf numFmtId="0" fontId="2" fillId="3" borderId="5" xfId="0" applyFont="1" applyFill="1" applyBorder="1" applyAlignment="1">
      <alignment horizontal="center" vertical="top" wrapText="1"/>
    </xf>
    <xf numFmtId="0" fontId="9" fillId="6" borderId="5" xfId="0" applyFont="1" applyFill="1" applyBorder="1" applyAlignment="1">
      <alignment horizontal="center" vertical="top" wrapText="1"/>
    </xf>
    <xf numFmtId="0" fontId="8" fillId="6" borderId="5" xfId="0" applyFont="1" applyFill="1" applyBorder="1" applyAlignment="1">
      <alignment horizontal="center" vertical="top" wrapText="1"/>
    </xf>
    <xf numFmtId="0" fontId="14" fillId="6" borderId="5" xfId="0" applyFont="1" applyFill="1" applyBorder="1" applyAlignment="1">
      <alignment horizontal="right" vertical="top" wrapText="1"/>
    </xf>
    <xf numFmtId="0" fontId="14" fillId="6" borderId="5" xfId="0" applyFont="1" applyFill="1" applyBorder="1" applyAlignment="1">
      <alignment horizontal="left" vertical="top" wrapText="1"/>
    </xf>
    <xf numFmtId="14" fontId="14" fillId="6" borderId="5" xfId="0" applyNumberFormat="1" applyFont="1" applyFill="1" applyBorder="1" applyAlignment="1">
      <alignment horizontal="left" vertical="top" wrapText="1"/>
    </xf>
    <xf numFmtId="0" fontId="2" fillId="7" borderId="0" xfId="0" applyFont="1" applyFill="1" applyAlignment="1">
      <alignment horizontal="left" vertical="top" wrapText="1"/>
    </xf>
    <xf numFmtId="0" fontId="0" fillId="0" borderId="7" xfId="0" applyBorder="1"/>
    <xf numFmtId="0" fontId="12" fillId="6" borderId="0" xfId="0" applyFont="1" applyFill="1" applyAlignment="1">
      <alignment horizontal="center" vertical="center" wrapText="1"/>
    </xf>
    <xf numFmtId="0" fontId="12" fillId="6" borderId="5" xfId="0" quotePrefix="1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right" vertical="top" wrapText="1"/>
    </xf>
    <xf numFmtId="0" fontId="9" fillId="6" borderId="9" xfId="0" applyFont="1" applyFill="1" applyBorder="1" applyAlignment="1">
      <alignment horizontal="right" vertical="top" wrapText="1"/>
    </xf>
    <xf numFmtId="0" fontId="2" fillId="4" borderId="9" xfId="0" applyFont="1" applyFill="1" applyBorder="1" applyAlignment="1">
      <alignment horizontal="right" vertical="top" wrapText="1"/>
    </xf>
    <xf numFmtId="0" fontId="8" fillId="6" borderId="9" xfId="0" applyFont="1" applyFill="1" applyBorder="1" applyAlignment="1">
      <alignment horizontal="right" vertical="top" wrapText="1"/>
    </xf>
    <xf numFmtId="0" fontId="2" fillId="7" borderId="11" xfId="0" applyFont="1" applyFill="1" applyBorder="1" applyAlignment="1">
      <alignment horizontal="left" vertical="top" wrapText="1"/>
    </xf>
    <xf numFmtId="0" fontId="0" fillId="0" borderId="11" xfId="0" applyBorder="1"/>
    <xf numFmtId="0" fontId="5" fillId="0" borderId="11" xfId="0" applyFont="1" applyBorder="1"/>
    <xf numFmtId="0" fontId="5" fillId="0" borderId="10" xfId="0" applyFont="1" applyBorder="1"/>
    <xf numFmtId="0" fontId="2" fillId="7" borderId="10" xfId="0" applyFont="1" applyFill="1" applyBorder="1" applyAlignment="1">
      <alignment horizontal="left" vertical="top" wrapText="1"/>
    </xf>
    <xf numFmtId="0" fontId="2" fillId="7" borderId="6" xfId="0" applyFont="1" applyFill="1" applyBorder="1" applyAlignment="1">
      <alignment horizontal="left" vertical="top" wrapText="1"/>
    </xf>
    <xf numFmtId="0" fontId="3" fillId="5" borderId="7" xfId="0" applyFont="1" applyFill="1" applyBorder="1" applyAlignment="1">
      <alignment horizontal="left" vertical="top" wrapText="1"/>
    </xf>
    <xf numFmtId="0" fontId="2" fillId="7" borderId="7" xfId="0" applyFont="1" applyFill="1" applyBorder="1" applyAlignment="1">
      <alignment horizontal="left" vertical="top" wrapText="1"/>
    </xf>
    <xf numFmtId="0" fontId="3" fillId="7" borderId="0" xfId="0" applyFont="1" applyFill="1" applyAlignment="1">
      <alignment horizontal="left" vertical="top" wrapText="1"/>
    </xf>
    <xf numFmtId="0" fontId="2" fillId="5" borderId="12" xfId="0" applyFont="1" applyFill="1" applyBorder="1" applyAlignment="1">
      <alignment horizontal="left" vertical="top" wrapText="1"/>
    </xf>
    <xf numFmtId="0" fontId="2" fillId="7" borderId="9" xfId="0" applyFont="1" applyFill="1" applyBorder="1" applyAlignment="1">
      <alignment horizontal="left" vertical="top" wrapText="1"/>
    </xf>
    <xf numFmtId="165" fontId="4" fillId="0" borderId="0" xfId="0" applyNumberFormat="1" applyFont="1"/>
    <xf numFmtId="0" fontId="0" fillId="10" borderId="0" xfId="0" applyFill="1"/>
    <xf numFmtId="0" fontId="4" fillId="10" borderId="0" xfId="0" applyFont="1" applyFill="1"/>
    <xf numFmtId="0" fontId="15" fillId="11" borderId="0" xfId="0" applyFont="1" applyFill="1"/>
    <xf numFmtId="0" fontId="0" fillId="12" borderId="0" xfId="0" applyFill="1"/>
    <xf numFmtId="0" fontId="0" fillId="13" borderId="14" xfId="0" applyFill="1" applyBorder="1"/>
    <xf numFmtId="0" fontId="18" fillId="9" borderId="0" xfId="0" applyFont="1" applyFill="1"/>
    <xf numFmtId="0" fontId="15" fillId="10" borderId="0" xfId="0" applyFont="1" applyFill="1"/>
    <xf numFmtId="0" fontId="19" fillId="10" borderId="0" xfId="0" applyFont="1" applyFill="1" applyAlignment="1">
      <alignment horizontal="left"/>
    </xf>
    <xf numFmtId="0" fontId="19" fillId="10" borderId="0" xfId="0" applyFont="1" applyFill="1"/>
    <xf numFmtId="0" fontId="2" fillId="14" borderId="5" xfId="0" applyFont="1" applyFill="1" applyBorder="1" applyAlignment="1">
      <alignment horizontal="center" vertical="center" wrapText="1"/>
    </xf>
    <xf numFmtId="0" fontId="2" fillId="14" borderId="8" xfId="0" applyFont="1" applyFill="1" applyBorder="1" applyAlignment="1">
      <alignment horizontal="right" vertical="top" wrapText="1"/>
    </xf>
    <xf numFmtId="0" fontId="2" fillId="14" borderId="7" xfId="0" applyFont="1" applyFill="1" applyBorder="1" applyAlignment="1">
      <alignment horizontal="right" vertical="top" wrapText="1"/>
    </xf>
    <xf numFmtId="14" fontId="2" fillId="14" borderId="5" xfId="0" applyNumberFormat="1" applyFont="1" applyFill="1" applyBorder="1" applyAlignment="1">
      <alignment horizontal="left" vertical="top" wrapText="1"/>
    </xf>
    <xf numFmtId="0" fontId="2" fillId="14" borderId="5" xfId="0" applyFont="1" applyFill="1" applyBorder="1" applyAlignment="1">
      <alignment horizontal="left" vertical="top" wrapText="1"/>
    </xf>
    <xf numFmtId="0" fontId="2" fillId="14" borderId="15" xfId="0" applyFont="1" applyFill="1" applyBorder="1" applyAlignment="1">
      <alignment horizontal="right" vertical="top" wrapText="1"/>
    </xf>
    <xf numFmtId="0" fontId="20" fillId="6" borderId="5" xfId="0" applyFont="1" applyFill="1" applyBorder="1" applyAlignment="1">
      <alignment horizontal="right" vertical="top" wrapText="1"/>
    </xf>
    <xf numFmtId="0" fontId="20" fillId="6" borderId="5" xfId="0" applyFont="1" applyFill="1" applyBorder="1" applyAlignment="1">
      <alignment horizontal="left" vertical="top" wrapText="1"/>
    </xf>
    <xf numFmtId="14" fontId="20" fillId="6" borderId="5" xfId="0" applyNumberFormat="1" applyFont="1" applyFill="1" applyBorder="1" applyAlignment="1">
      <alignment horizontal="left" vertical="top" wrapText="1"/>
    </xf>
    <xf numFmtId="165" fontId="20" fillId="6" borderId="5" xfId="0" applyNumberFormat="1" applyFont="1" applyFill="1" applyBorder="1" applyAlignment="1">
      <alignment horizontal="right" vertical="top" wrapText="1"/>
    </xf>
    <xf numFmtId="0" fontId="3" fillId="7" borderId="4" xfId="0" applyFont="1" applyFill="1" applyBorder="1" applyAlignment="1">
      <alignment horizontal="left" vertical="top" wrapText="1"/>
    </xf>
    <xf numFmtId="0" fontId="2" fillId="6" borderId="11" xfId="0" applyFont="1" applyFill="1" applyBorder="1" applyAlignment="1">
      <alignment horizontal="center" vertical="center" wrapText="1"/>
    </xf>
    <xf numFmtId="0" fontId="2" fillId="14" borderId="5" xfId="0" applyFont="1" applyFill="1" applyBorder="1" applyAlignment="1">
      <alignment horizontal="right" vertical="top" wrapText="1"/>
    </xf>
    <xf numFmtId="0" fontId="2" fillId="6" borderId="15" xfId="0" applyFont="1" applyFill="1" applyBorder="1" applyAlignment="1">
      <alignment horizontal="right" vertical="top" wrapText="1"/>
    </xf>
    <xf numFmtId="14" fontId="9" fillId="6" borderId="11" xfId="0" applyNumberFormat="1" applyFont="1" applyFill="1" applyBorder="1" applyAlignment="1">
      <alignment horizontal="left" vertical="top" wrapText="1"/>
    </xf>
    <xf numFmtId="0" fontId="2" fillId="6" borderId="11" xfId="0" applyFont="1" applyFill="1" applyBorder="1" applyAlignment="1">
      <alignment horizontal="left" vertical="top" wrapText="1"/>
    </xf>
    <xf numFmtId="0" fontId="2" fillId="14" borderId="2" xfId="0" applyFont="1" applyFill="1" applyBorder="1" applyAlignment="1">
      <alignment horizontal="left" vertical="top" wrapText="1"/>
    </xf>
    <xf numFmtId="0" fontId="9" fillId="6" borderId="11" xfId="0" applyFont="1" applyFill="1" applyBorder="1" applyAlignment="1">
      <alignment horizontal="left" vertical="top" wrapText="1"/>
    </xf>
    <xf numFmtId="0" fontId="13" fillId="0" borderId="5" xfId="0" applyFont="1" applyBorder="1"/>
    <xf numFmtId="165" fontId="14" fillId="6" borderId="5" xfId="0" applyNumberFormat="1" applyFont="1" applyFill="1" applyBorder="1" applyAlignment="1">
      <alignment horizontal="right" vertical="top" wrapText="1"/>
    </xf>
    <xf numFmtId="0" fontId="2" fillId="14" borderId="11" xfId="0" applyFont="1" applyFill="1" applyBorder="1" applyAlignment="1">
      <alignment horizontal="left" vertical="top" wrapText="1"/>
    </xf>
    <xf numFmtId="0" fontId="2" fillId="14" borderId="11" xfId="0" applyFont="1" applyFill="1" applyBorder="1" applyAlignment="1">
      <alignment horizontal="center" vertical="center" wrapText="1"/>
    </xf>
    <xf numFmtId="14" fontId="2" fillId="14" borderId="11" xfId="0" applyNumberFormat="1" applyFont="1" applyFill="1" applyBorder="1" applyAlignment="1">
      <alignment horizontal="left" vertical="top" wrapText="1"/>
    </xf>
    <xf numFmtId="0" fontId="5" fillId="0" borderId="7" xfId="0" applyFont="1" applyBorder="1"/>
    <xf numFmtId="165" fontId="2" fillId="14" borderId="5" xfId="0" applyNumberFormat="1" applyFont="1" applyFill="1" applyBorder="1" applyAlignment="1">
      <alignment horizontal="right" vertical="top" wrapText="1"/>
    </xf>
    <xf numFmtId="0" fontId="21" fillId="14" borderId="5" xfId="0" applyFont="1" applyFill="1" applyBorder="1" applyAlignment="1">
      <alignment horizontal="right" vertical="top" wrapText="1"/>
    </xf>
    <xf numFmtId="0" fontId="21" fillId="14" borderId="5" xfId="0" applyFont="1" applyFill="1" applyBorder="1" applyAlignment="1">
      <alignment horizontal="left" vertical="top" wrapText="1"/>
    </xf>
    <xf numFmtId="14" fontId="21" fillId="14" borderId="5" xfId="0" applyNumberFormat="1" applyFont="1" applyFill="1" applyBorder="1" applyAlignment="1">
      <alignment horizontal="left" vertical="top" wrapText="1"/>
    </xf>
    <xf numFmtId="165" fontId="21" fillId="14" borderId="5" xfId="0" applyNumberFormat="1" applyFont="1" applyFill="1" applyBorder="1" applyAlignment="1">
      <alignment horizontal="right" vertical="top" wrapText="1"/>
    </xf>
    <xf numFmtId="0" fontId="20" fillId="6" borderId="5" xfId="0" applyFont="1" applyFill="1" applyBorder="1" applyAlignment="1">
      <alignment horizontal="right" vertical="top"/>
    </xf>
    <xf numFmtId="0" fontId="2" fillId="14" borderId="16" xfId="0" applyFont="1" applyFill="1" applyBorder="1" applyAlignment="1">
      <alignment horizontal="right" vertical="top" wrapText="1"/>
    </xf>
    <xf numFmtId="0" fontId="2" fillId="14" borderId="0" xfId="0" applyFont="1" applyFill="1" applyAlignment="1">
      <alignment horizontal="center" vertical="center"/>
    </xf>
    <xf numFmtId="0" fontId="2" fillId="6" borderId="11" xfId="0" applyFont="1" applyFill="1" applyBorder="1" applyAlignment="1">
      <alignment horizontal="right" vertical="top" wrapText="1"/>
    </xf>
    <xf numFmtId="14" fontId="2" fillId="6" borderId="11" xfId="0" applyNumberFormat="1" applyFont="1" applyFill="1" applyBorder="1" applyAlignment="1">
      <alignment horizontal="left" vertical="top" wrapText="1"/>
    </xf>
    <xf numFmtId="0" fontId="2" fillId="6" borderId="11" xfId="0" applyFont="1" applyFill="1" applyBorder="1" applyAlignment="1">
      <alignment horizontal="center" vertical="top" wrapText="1"/>
    </xf>
    <xf numFmtId="0" fontId="9" fillId="6" borderId="5" xfId="0" applyFont="1" applyFill="1" applyBorder="1" applyAlignment="1">
      <alignment horizontal="right" vertical="top"/>
    </xf>
    <xf numFmtId="165" fontId="0" fillId="0" borderId="0" xfId="0" applyNumberFormat="1" applyAlignment="1">
      <alignment horizontal="right"/>
    </xf>
    <xf numFmtId="165" fontId="2" fillId="5" borderId="4" xfId="0" applyNumberFormat="1" applyFont="1" applyFill="1" applyBorder="1" applyAlignment="1">
      <alignment horizontal="right" vertical="top" wrapText="1"/>
    </xf>
    <xf numFmtId="0" fontId="22" fillId="6" borderId="5" xfId="0" applyFont="1" applyFill="1" applyBorder="1" applyAlignment="1">
      <alignment horizontal="right" vertical="top" wrapText="1"/>
    </xf>
    <xf numFmtId="0" fontId="22" fillId="14" borderId="5" xfId="0" applyFont="1" applyFill="1" applyBorder="1" applyAlignment="1">
      <alignment horizontal="right" vertical="top" wrapText="1"/>
    </xf>
    <xf numFmtId="0" fontId="22" fillId="6" borderId="5" xfId="0" applyFont="1" applyFill="1" applyBorder="1" applyAlignment="1">
      <alignment horizontal="left" vertical="top" wrapText="1"/>
    </xf>
    <xf numFmtId="14" fontId="22" fillId="6" borderId="5" xfId="0" applyNumberFormat="1" applyFont="1" applyFill="1" applyBorder="1" applyAlignment="1">
      <alignment horizontal="left" vertical="top" wrapText="1"/>
    </xf>
    <xf numFmtId="0" fontId="23" fillId="6" borderId="5" xfId="0" applyFont="1" applyFill="1" applyBorder="1" applyAlignment="1">
      <alignment horizontal="right" vertical="top" wrapText="1"/>
    </xf>
    <xf numFmtId="0" fontId="23" fillId="14" borderId="5" xfId="0" applyFont="1" applyFill="1" applyBorder="1" applyAlignment="1">
      <alignment horizontal="right" vertical="top" wrapText="1"/>
    </xf>
    <xf numFmtId="0" fontId="23" fillId="14" borderId="5" xfId="0" applyFont="1" applyFill="1" applyBorder="1" applyAlignment="1">
      <alignment horizontal="left" vertical="top" wrapText="1"/>
    </xf>
    <xf numFmtId="0" fontId="23" fillId="6" borderId="5" xfId="0" applyFont="1" applyFill="1" applyBorder="1" applyAlignment="1">
      <alignment horizontal="left" vertical="top" wrapText="1"/>
    </xf>
    <xf numFmtId="14" fontId="23" fillId="6" borderId="5" xfId="0" applyNumberFormat="1" applyFont="1" applyFill="1" applyBorder="1" applyAlignment="1">
      <alignment horizontal="left" vertical="top" wrapText="1"/>
    </xf>
    <xf numFmtId="0" fontId="2" fillId="6" borderId="16" xfId="0" applyFont="1" applyFill="1" applyBorder="1" applyAlignment="1">
      <alignment horizontal="right" vertical="top" wrapText="1"/>
    </xf>
    <xf numFmtId="0" fontId="9" fillId="6" borderId="2" xfId="0" applyFont="1" applyFill="1" applyBorder="1" applyAlignment="1">
      <alignment horizontal="center" vertical="top" wrapText="1"/>
    </xf>
    <xf numFmtId="0" fontId="9" fillId="6" borderId="11" xfId="0" applyFont="1" applyFill="1" applyBorder="1" applyAlignment="1">
      <alignment horizontal="center" vertical="top" wrapText="1"/>
    </xf>
    <xf numFmtId="0" fontId="3" fillId="5" borderId="4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2" fillId="6" borderId="7" xfId="0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horizontal="left" vertical="top" wrapText="1"/>
    </xf>
    <xf numFmtId="0" fontId="2" fillId="14" borderId="11" xfId="0" applyFont="1" applyFill="1" applyBorder="1" applyAlignment="1">
      <alignment horizontal="right" vertical="top" wrapText="1"/>
    </xf>
    <xf numFmtId="0" fontId="2" fillId="5" borderId="9" xfId="0" applyFont="1" applyFill="1" applyBorder="1" applyAlignment="1">
      <alignment horizontal="left" vertical="top" wrapText="1"/>
    </xf>
    <xf numFmtId="0" fontId="2" fillId="6" borderId="10" xfId="0" applyFont="1" applyFill="1" applyBorder="1" applyAlignment="1">
      <alignment horizontal="center" vertical="top" wrapText="1"/>
    </xf>
    <xf numFmtId="0" fontId="2" fillId="7" borderId="15" xfId="0" applyFont="1" applyFill="1" applyBorder="1" applyAlignment="1">
      <alignment horizontal="left" vertical="top" wrapText="1"/>
    </xf>
    <xf numFmtId="165" fontId="2" fillId="6" borderId="11" xfId="0" applyNumberFormat="1" applyFont="1" applyFill="1" applyBorder="1" applyAlignment="1">
      <alignment horizontal="right" vertical="top" wrapText="1"/>
    </xf>
    <xf numFmtId="0" fontId="9" fillId="6" borderId="7" xfId="0" applyFont="1" applyFill="1" applyBorder="1" applyAlignment="1">
      <alignment horizontal="right" vertical="top" wrapText="1"/>
    </xf>
    <xf numFmtId="0" fontId="9" fillId="6" borderId="7" xfId="0" applyFont="1" applyFill="1" applyBorder="1" applyAlignment="1">
      <alignment horizontal="center" vertical="top" wrapText="1"/>
    </xf>
    <xf numFmtId="165" fontId="9" fillId="6" borderId="9" xfId="0" applyNumberFormat="1" applyFont="1" applyFill="1" applyBorder="1" applyAlignment="1">
      <alignment horizontal="right" vertical="top" wrapText="1"/>
    </xf>
    <xf numFmtId="165" fontId="23" fillId="6" borderId="5" xfId="0" applyNumberFormat="1" applyFont="1" applyFill="1" applyBorder="1" applyAlignment="1">
      <alignment horizontal="right" vertical="top" wrapText="1"/>
    </xf>
    <xf numFmtId="165" fontId="22" fillId="6" borderId="5" xfId="0" applyNumberFormat="1" applyFont="1" applyFill="1" applyBorder="1" applyAlignment="1">
      <alignment horizontal="right" vertical="top" wrapText="1"/>
    </xf>
    <xf numFmtId="0" fontId="23" fillId="14" borderId="11" xfId="0" applyFont="1" applyFill="1" applyBorder="1" applyAlignment="1">
      <alignment horizontal="right" vertical="top" wrapText="1"/>
    </xf>
    <xf numFmtId="0" fontId="2" fillId="14" borderId="5" xfId="0" applyFont="1" applyFill="1" applyBorder="1" applyAlignment="1">
      <alignment horizontal="center" vertical="top" wrapText="1"/>
    </xf>
    <xf numFmtId="4" fontId="2" fillId="6" borderId="5" xfId="0" applyNumberFormat="1" applyFont="1" applyFill="1" applyBorder="1" applyAlignment="1">
      <alignment horizontal="right" vertical="top" wrapText="1"/>
    </xf>
    <xf numFmtId="0" fontId="2" fillId="6" borderId="0" xfId="0" applyFont="1" applyFill="1" applyAlignment="1">
      <alignment horizontal="right" vertical="top" wrapText="1"/>
    </xf>
    <xf numFmtId="0" fontId="24" fillId="6" borderId="5" xfId="0" applyFont="1" applyFill="1" applyBorder="1" applyAlignment="1">
      <alignment horizontal="right" vertical="top" wrapText="1"/>
    </xf>
    <xf numFmtId="0" fontId="24" fillId="14" borderId="5" xfId="0" applyFont="1" applyFill="1" applyBorder="1" applyAlignment="1">
      <alignment horizontal="right" vertical="top" wrapText="1"/>
    </xf>
    <xf numFmtId="0" fontId="24" fillId="14" borderId="11" xfId="0" applyFont="1" applyFill="1" applyBorder="1" applyAlignment="1">
      <alignment horizontal="right" vertical="top" wrapText="1"/>
    </xf>
    <xf numFmtId="0" fontId="24" fillId="6" borderId="5" xfId="0" applyFont="1" applyFill="1" applyBorder="1" applyAlignment="1">
      <alignment horizontal="left" vertical="top" wrapText="1"/>
    </xf>
    <xf numFmtId="14" fontId="24" fillId="6" borderId="5" xfId="0" applyNumberFormat="1" applyFont="1" applyFill="1" applyBorder="1" applyAlignment="1">
      <alignment horizontal="left" vertical="top" wrapText="1"/>
    </xf>
    <xf numFmtId="4" fontId="24" fillId="6" borderId="5" xfId="0" applyNumberFormat="1" applyFont="1" applyFill="1" applyBorder="1" applyAlignment="1">
      <alignment horizontal="right" vertical="top" wrapText="1"/>
    </xf>
    <xf numFmtId="165" fontId="15" fillId="11" borderId="0" xfId="0" applyNumberFormat="1" applyFont="1" applyFill="1" applyAlignment="1">
      <alignment horizontal="left"/>
    </xf>
    <xf numFmtId="0" fontId="2" fillId="5" borderId="4" xfId="0" applyFont="1" applyFill="1" applyBorder="1" applyAlignment="1">
      <alignment horizontal="center" vertical="center" wrapText="1"/>
    </xf>
    <xf numFmtId="14" fontId="2" fillId="6" borderId="2" xfId="0" applyNumberFormat="1" applyFont="1" applyFill="1" applyBorder="1" applyAlignment="1">
      <alignment horizontal="center" vertical="center" wrapText="1"/>
    </xf>
    <xf numFmtId="14" fontId="2" fillId="6" borderId="1" xfId="0" applyNumberFormat="1" applyFont="1" applyFill="1" applyBorder="1" applyAlignment="1">
      <alignment horizontal="center" vertical="center" wrapText="1"/>
    </xf>
    <xf numFmtId="14" fontId="2" fillId="6" borderId="5" xfId="0" applyNumberFormat="1" applyFont="1" applyFill="1" applyBorder="1" applyAlignment="1">
      <alignment horizontal="center" vertical="center" wrapText="1"/>
    </xf>
    <xf numFmtId="14" fontId="24" fillId="6" borderId="5" xfId="0" applyNumberFormat="1" applyFont="1" applyFill="1" applyBorder="1" applyAlignment="1">
      <alignment horizontal="center" vertical="center" wrapText="1"/>
    </xf>
    <xf numFmtId="14" fontId="22" fillId="6" borderId="5" xfId="0" applyNumberFormat="1" applyFont="1" applyFill="1" applyBorder="1" applyAlignment="1">
      <alignment horizontal="center" vertical="center" wrapText="1"/>
    </xf>
    <xf numFmtId="14" fontId="2" fillId="2" borderId="5" xfId="0" applyNumberFormat="1" applyFont="1" applyFill="1" applyBorder="1" applyAlignment="1">
      <alignment horizontal="center" vertical="center" wrapText="1"/>
    </xf>
    <xf numFmtId="14" fontId="8" fillId="6" borderId="5" xfId="0" applyNumberFormat="1" applyFont="1" applyFill="1" applyBorder="1" applyAlignment="1">
      <alignment horizontal="center" vertical="center" wrapText="1"/>
    </xf>
    <xf numFmtId="14" fontId="9" fillId="6" borderId="5" xfId="0" applyNumberFormat="1" applyFont="1" applyFill="1" applyBorder="1" applyAlignment="1">
      <alignment horizontal="center" vertical="center" wrapText="1"/>
    </xf>
    <xf numFmtId="14" fontId="14" fillId="6" borderId="5" xfId="0" applyNumberFormat="1" applyFont="1" applyFill="1" applyBorder="1" applyAlignment="1">
      <alignment horizontal="center" vertical="center" wrapText="1"/>
    </xf>
    <xf numFmtId="14" fontId="23" fillId="6" borderId="5" xfId="0" applyNumberFormat="1" applyFont="1" applyFill="1" applyBorder="1" applyAlignment="1">
      <alignment horizontal="center" vertical="center" wrapText="1"/>
    </xf>
    <xf numFmtId="14" fontId="2" fillId="3" borderId="5" xfId="0" applyNumberFormat="1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4" fontId="20" fillId="6" borderId="5" xfId="0" applyNumberFormat="1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14" fontId="23" fillId="14" borderId="5" xfId="0" applyNumberFormat="1" applyFont="1" applyFill="1" applyBorder="1" applyAlignment="1">
      <alignment horizontal="center" vertical="center" wrapText="1"/>
    </xf>
    <xf numFmtId="0" fontId="8" fillId="6" borderId="5" xfId="0" applyFont="1" applyFill="1" applyBorder="1" applyAlignment="1">
      <alignment horizontal="center" vertical="center" wrapText="1"/>
    </xf>
    <xf numFmtId="14" fontId="2" fillId="6" borderId="11" xfId="0" applyNumberFormat="1" applyFont="1" applyFill="1" applyBorder="1" applyAlignment="1">
      <alignment horizontal="center" vertical="center" wrapText="1"/>
    </xf>
    <xf numFmtId="0" fontId="14" fillId="6" borderId="5" xfId="0" applyFont="1" applyFill="1" applyBorder="1" applyAlignment="1">
      <alignment horizontal="center" vertical="center" wrapText="1"/>
    </xf>
    <xf numFmtId="0" fontId="20" fillId="6" borderId="5" xfId="0" applyFont="1" applyFill="1" applyBorder="1" applyAlignment="1">
      <alignment horizontal="center" vertical="center" wrapText="1"/>
    </xf>
    <xf numFmtId="14" fontId="21" fillId="14" borderId="5" xfId="0" applyNumberFormat="1" applyFont="1" applyFill="1" applyBorder="1" applyAlignment="1">
      <alignment horizontal="center" vertical="center" wrapText="1"/>
    </xf>
    <xf numFmtId="14" fontId="2" fillId="14" borderId="5" xfId="0" applyNumberFormat="1" applyFont="1" applyFill="1" applyBorder="1" applyAlignment="1">
      <alignment horizontal="center" vertical="center" wrapText="1"/>
    </xf>
    <xf numFmtId="0" fontId="22" fillId="6" borderId="5" xfId="0" applyFont="1" applyFill="1" applyBorder="1" applyAlignment="1">
      <alignment horizontal="center" vertical="center" wrapText="1"/>
    </xf>
    <xf numFmtId="0" fontId="23" fillId="6" borderId="5" xfId="0" applyFont="1" applyFill="1" applyBorder="1" applyAlignment="1">
      <alignment horizontal="center" vertical="center" wrapText="1"/>
    </xf>
    <xf numFmtId="0" fontId="24" fillId="6" borderId="5" xfId="0" applyFont="1" applyFill="1" applyBorder="1" applyAlignment="1">
      <alignment horizontal="center" vertical="center" wrapText="1"/>
    </xf>
    <xf numFmtId="0" fontId="23" fillId="14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5" borderId="4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1" fillId="14" borderId="5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top" wrapText="1"/>
    </xf>
    <xf numFmtId="0" fontId="3" fillId="7" borderId="10" xfId="0" applyFont="1" applyFill="1" applyBorder="1" applyAlignment="1">
      <alignment horizontal="left" vertical="top" wrapText="1"/>
    </xf>
    <xf numFmtId="0" fontId="24" fillId="6" borderId="5" xfId="0" applyFont="1" applyFill="1" applyBorder="1" applyAlignment="1">
      <alignment horizontal="center" vertical="top" wrapText="1"/>
    </xf>
    <xf numFmtId="14" fontId="24" fillId="6" borderId="5" xfId="0" applyNumberFormat="1" applyFont="1" applyFill="1" applyBorder="1" applyAlignment="1">
      <alignment horizontal="center" vertical="top" wrapText="1"/>
    </xf>
    <xf numFmtId="0" fontId="2" fillId="4" borderId="0" xfId="0" applyFont="1" applyFill="1" applyAlignment="1">
      <alignment horizontal="right" vertical="top" wrapText="1"/>
    </xf>
    <xf numFmtId="0" fontId="3" fillId="7" borderId="7" xfId="0" applyFont="1" applyFill="1" applyBorder="1" applyAlignment="1">
      <alignment horizontal="left" vertical="top" wrapText="1"/>
    </xf>
    <xf numFmtId="0" fontId="3" fillId="7" borderId="5" xfId="0" applyFont="1" applyFill="1" applyBorder="1" applyAlignment="1">
      <alignment horizontal="left" vertical="top" wrapText="1"/>
    </xf>
    <xf numFmtId="0" fontId="3" fillId="7" borderId="6" xfId="0" applyFont="1" applyFill="1" applyBorder="1" applyAlignment="1">
      <alignment horizontal="left" vertical="top" wrapText="1"/>
    </xf>
    <xf numFmtId="0" fontId="0" fillId="0" borderId="10" xfId="0" applyBorder="1"/>
    <xf numFmtId="0" fontId="3" fillId="7" borderId="15" xfId="0" applyFont="1" applyFill="1" applyBorder="1" applyAlignment="1">
      <alignment horizontal="left" vertical="top" wrapText="1"/>
    </xf>
    <xf numFmtId="0" fontId="2" fillId="14" borderId="3" xfId="0" applyFont="1" applyFill="1" applyBorder="1" applyAlignment="1">
      <alignment horizontal="right" vertical="top" wrapText="1"/>
    </xf>
    <xf numFmtId="0" fontId="23" fillId="14" borderId="9" xfId="0" applyFont="1" applyFill="1" applyBorder="1" applyAlignment="1">
      <alignment horizontal="right" vertical="top" wrapText="1"/>
    </xf>
    <xf numFmtId="0" fontId="24" fillId="14" borderId="9" xfId="0" applyFont="1" applyFill="1" applyBorder="1" applyAlignment="1">
      <alignment horizontal="right" vertical="top" wrapText="1"/>
    </xf>
    <xf numFmtId="0" fontId="2" fillId="14" borderId="9" xfId="0" applyFont="1" applyFill="1" applyBorder="1" applyAlignment="1">
      <alignment horizontal="right" vertical="top" wrapText="1"/>
    </xf>
    <xf numFmtId="0" fontId="14" fillId="6" borderId="9" xfId="0" applyFont="1" applyFill="1" applyBorder="1" applyAlignment="1">
      <alignment horizontal="right" vertical="top" wrapText="1"/>
    </xf>
    <xf numFmtId="0" fontId="21" fillId="14" borderId="9" xfId="0" applyFont="1" applyFill="1" applyBorder="1" applyAlignment="1">
      <alignment horizontal="right" vertical="top" wrapText="1"/>
    </xf>
    <xf numFmtId="0" fontId="22" fillId="14" borderId="9" xfId="0" applyFont="1" applyFill="1" applyBorder="1" applyAlignment="1">
      <alignment horizontal="right" vertical="top" wrapText="1"/>
    </xf>
    <xf numFmtId="0" fontId="20" fillId="6" borderId="9" xfId="0" applyFont="1" applyFill="1" applyBorder="1" applyAlignment="1">
      <alignment horizontal="right" vertical="top" wrapText="1"/>
    </xf>
    <xf numFmtId="0" fontId="8" fillId="6" borderId="11" xfId="0" applyFont="1" applyFill="1" applyBorder="1" applyAlignment="1">
      <alignment horizontal="right" vertical="top" wrapText="1"/>
    </xf>
    <xf numFmtId="0" fontId="21" fillId="14" borderId="7" xfId="0" applyFont="1" applyFill="1" applyBorder="1" applyAlignment="1">
      <alignment horizontal="right" vertical="top" wrapText="1"/>
    </xf>
    <xf numFmtId="0" fontId="8" fillId="6" borderId="3" xfId="0" applyFont="1" applyFill="1" applyBorder="1" applyAlignment="1">
      <alignment horizontal="right" vertical="top" wrapText="1"/>
    </xf>
    <xf numFmtId="0" fontId="2" fillId="4" borderId="11" xfId="0" applyFont="1" applyFill="1" applyBorder="1" applyAlignment="1">
      <alignment horizontal="right" vertical="top" wrapText="1"/>
    </xf>
    <xf numFmtId="0" fontId="22" fillId="14" borderId="11" xfId="0" applyFont="1" applyFill="1" applyBorder="1" applyAlignment="1">
      <alignment horizontal="right" vertical="top" wrapText="1"/>
    </xf>
    <xf numFmtId="0" fontId="9" fillId="6" borderId="11" xfId="0" applyFont="1" applyFill="1" applyBorder="1" applyAlignment="1">
      <alignment horizontal="right" vertical="top" wrapText="1"/>
    </xf>
    <xf numFmtId="0" fontId="2" fillId="6" borderId="0" xfId="0" applyFont="1" applyFill="1" applyAlignment="1">
      <alignment horizontal="left" vertical="top" wrapText="1"/>
    </xf>
    <xf numFmtId="0" fontId="2" fillId="6" borderId="2" xfId="0" applyFont="1" applyFill="1" applyBorder="1" applyAlignment="1">
      <alignment vertical="top" wrapText="1"/>
    </xf>
    <xf numFmtId="0" fontId="2" fillId="6" borderId="11" xfId="0" applyFont="1" applyFill="1" applyBorder="1" applyAlignment="1">
      <alignment vertical="top" wrapText="1"/>
    </xf>
    <xf numFmtId="0" fontId="8" fillId="6" borderId="2" xfId="0" applyFont="1" applyFill="1" applyBorder="1" applyAlignment="1">
      <alignment horizontal="left" vertical="top" wrapText="1"/>
    </xf>
    <xf numFmtId="0" fontId="2" fillId="6" borderId="0" xfId="0" applyFont="1" applyFill="1" applyAlignment="1">
      <alignment horizontal="center" vertical="center" wrapText="1"/>
    </xf>
    <xf numFmtId="14" fontId="24" fillId="6" borderId="1" xfId="0" applyNumberFormat="1" applyFont="1" applyFill="1" applyBorder="1" applyAlignment="1">
      <alignment horizontal="left" vertical="top" wrapText="1"/>
    </xf>
    <xf numFmtId="14" fontId="9" fillId="6" borderId="1" xfId="0" applyNumberFormat="1" applyFont="1" applyFill="1" applyBorder="1" applyAlignment="1">
      <alignment horizontal="left" vertical="top" wrapText="1"/>
    </xf>
    <xf numFmtId="14" fontId="2" fillId="6" borderId="0" xfId="0" applyNumberFormat="1" applyFont="1" applyFill="1" applyAlignment="1">
      <alignment horizontal="left" vertical="top" wrapText="1"/>
    </xf>
    <xf numFmtId="14" fontId="22" fillId="6" borderId="1" xfId="0" applyNumberFormat="1" applyFont="1" applyFill="1" applyBorder="1" applyAlignment="1">
      <alignment horizontal="left" vertical="top" wrapText="1"/>
    </xf>
    <xf numFmtId="14" fontId="8" fillId="6" borderId="1" xfId="0" applyNumberFormat="1" applyFont="1" applyFill="1" applyBorder="1" applyAlignment="1">
      <alignment horizontal="left" vertical="top" wrapText="1"/>
    </xf>
    <xf numFmtId="14" fontId="9" fillId="6" borderId="2" xfId="0" applyNumberFormat="1" applyFont="1" applyFill="1" applyBorder="1" applyAlignment="1">
      <alignment horizontal="center" vertical="center" wrapText="1"/>
    </xf>
    <xf numFmtId="14" fontId="9" fillId="6" borderId="1" xfId="0" applyNumberFormat="1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14" fontId="8" fillId="6" borderId="1" xfId="0" applyNumberFormat="1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14" fontId="9" fillId="6" borderId="0" xfId="0" applyNumberFormat="1" applyFont="1" applyFill="1" applyAlignment="1">
      <alignment horizontal="left" vertical="top" wrapText="1"/>
    </xf>
    <xf numFmtId="0" fontId="24" fillId="6" borderId="0" xfId="0" applyFont="1" applyFill="1" applyAlignment="1">
      <alignment horizontal="left" vertical="top" wrapText="1"/>
    </xf>
    <xf numFmtId="0" fontId="9" fillId="6" borderId="0" xfId="0" applyFont="1" applyFill="1" applyAlignment="1">
      <alignment horizontal="left" vertical="top" wrapText="1"/>
    </xf>
    <xf numFmtId="0" fontId="14" fillId="6" borderId="0" xfId="0" applyFont="1" applyFill="1" applyAlignment="1">
      <alignment horizontal="left" vertical="top" wrapText="1"/>
    </xf>
    <xf numFmtId="0" fontId="9" fillId="6" borderId="3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/>
    </xf>
    <xf numFmtId="0" fontId="7" fillId="0" borderId="3" xfId="0" applyFont="1" applyBorder="1"/>
    <xf numFmtId="0" fontId="8" fillId="6" borderId="0" xfId="0" applyFont="1" applyFill="1" applyAlignment="1">
      <alignment horizontal="left"/>
    </xf>
    <xf numFmtId="0" fontId="24" fillId="6" borderId="8" xfId="0" applyFont="1" applyFill="1" applyBorder="1" applyAlignment="1">
      <alignment horizontal="right" vertical="top" wrapText="1"/>
    </xf>
    <xf numFmtId="0" fontId="24" fillId="6" borderId="8" xfId="0" applyFont="1" applyFill="1" applyBorder="1" applyAlignment="1">
      <alignment horizontal="center" vertical="top" wrapText="1"/>
    </xf>
    <xf numFmtId="0" fontId="23" fillId="6" borderId="8" xfId="0" applyFont="1" applyFill="1" applyBorder="1" applyAlignment="1">
      <alignment horizontal="center" vertical="center" wrapText="1"/>
    </xf>
    <xf numFmtId="0" fontId="0" fillId="0" borderId="3" xfId="0" applyBorder="1"/>
    <xf numFmtId="0" fontId="23" fillId="6" borderId="7" xfId="0" applyFont="1" applyFill="1" applyBorder="1" applyAlignment="1">
      <alignment horizontal="right" vertical="top" wrapText="1"/>
    </xf>
    <xf numFmtId="0" fontId="23" fillId="6" borderId="10" xfId="0" applyFont="1" applyFill="1" applyBorder="1" applyAlignment="1">
      <alignment horizontal="right" vertical="top" wrapText="1"/>
    </xf>
    <xf numFmtId="0" fontId="2" fillId="6" borderId="2" xfId="0" applyFont="1" applyFill="1" applyBorder="1" applyAlignment="1">
      <alignment horizontal="center" vertical="top" wrapText="1"/>
    </xf>
    <xf numFmtId="0" fontId="2" fillId="3" borderId="11" xfId="0" applyFont="1" applyFill="1" applyBorder="1" applyAlignment="1">
      <alignment horizontal="center" vertical="top" wrapText="1"/>
    </xf>
    <xf numFmtId="0" fontId="8" fillId="6" borderId="11" xfId="0" applyFont="1" applyFill="1" applyBorder="1" applyAlignment="1">
      <alignment horizontal="center" vertical="top" wrapText="1"/>
    </xf>
    <xf numFmtId="0" fontId="0" fillId="0" borderId="1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2" fillId="6" borderId="0" xfId="0" applyFont="1" applyFill="1" applyAlignment="1">
      <alignment horizontal="center" vertical="top" wrapText="1"/>
    </xf>
    <xf numFmtId="0" fontId="8" fillId="6" borderId="2" xfId="0" applyFont="1" applyFill="1" applyBorder="1" applyAlignment="1">
      <alignment horizontal="center" vertical="top" wrapText="1"/>
    </xf>
    <xf numFmtId="165" fontId="2" fillId="6" borderId="0" xfId="0" applyNumberFormat="1" applyFont="1" applyFill="1" applyAlignment="1">
      <alignment horizontal="right" vertical="top" wrapText="1"/>
    </xf>
    <xf numFmtId="165" fontId="9" fillId="6" borderId="3" xfId="0" applyNumberFormat="1" applyFont="1" applyFill="1" applyBorder="1" applyAlignment="1">
      <alignment horizontal="right" vertical="top" wrapText="1"/>
    </xf>
    <xf numFmtId="0" fontId="24" fillId="6" borderId="9" xfId="0" applyFont="1" applyFill="1" applyBorder="1" applyAlignment="1">
      <alignment horizontal="right" vertical="top" wrapText="1"/>
    </xf>
    <xf numFmtId="165" fontId="8" fillId="6" borderId="3" xfId="0" applyNumberFormat="1" applyFont="1" applyFill="1" applyBorder="1" applyAlignment="1">
      <alignment horizontal="right" vertical="top" wrapText="1"/>
    </xf>
    <xf numFmtId="165" fontId="23" fillId="6" borderId="9" xfId="0" applyNumberFormat="1" applyFont="1" applyFill="1" applyBorder="1" applyAlignment="1">
      <alignment horizontal="right" vertical="top" wrapText="1"/>
    </xf>
    <xf numFmtId="0" fontId="0" fillId="13" borderId="0" xfId="0" applyFill="1" applyAlignment="1">
      <alignment horizontal="center"/>
    </xf>
    <xf numFmtId="0" fontId="16" fillId="10" borderId="0" xfId="0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25" fillId="0" borderId="0" xfId="0" pivotButton="1" applyFont="1"/>
    <xf numFmtId="0" fontId="25" fillId="0" borderId="0" xfId="0" applyFont="1"/>
    <xf numFmtId="165" fontId="25" fillId="0" borderId="0" xfId="0" applyNumberFormat="1" applyFont="1"/>
    <xf numFmtId="0" fontId="25" fillId="0" borderId="0" xfId="0" pivotButton="1" applyNumberFormat="1" applyFont="1"/>
    <xf numFmtId="0" fontId="25" fillId="0" borderId="0" xfId="0" applyNumberFormat="1" applyFont="1"/>
    <xf numFmtId="0" fontId="25" fillId="0" borderId="0" xfId="0" applyFont="1" applyAlignment="1">
      <alignment horizontal="left"/>
    </xf>
    <xf numFmtId="0" fontId="25" fillId="0" borderId="0" xfId="0" applyFont="1" applyAlignment="1">
      <alignment horizontal="left" indent="1"/>
    </xf>
    <xf numFmtId="0" fontId="25" fillId="0" borderId="0" xfId="0" applyFont="1" applyAlignment="1">
      <alignment horizontal="left" indent="2"/>
    </xf>
  </cellXfs>
  <cellStyles count="4">
    <cellStyle name="Normal" xfId="0" builtinId="0"/>
    <cellStyle name="Normal 2" xfId="3" xr:uid="{09878279-8DC5-4A1C-864A-19A8DED992FD}"/>
    <cellStyle name="Porcentagem" xfId="2" builtinId="5"/>
    <cellStyle name="Vírgula" xfId="1" builtinId="3"/>
  </cellStyles>
  <dxfs count="621"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&quot;R$&quot;\ 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&quot;R$&quot;\ 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R$&quot;\ 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R$&quot;\ #,##0.00"/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D02402"/>
        </patternFill>
      </fill>
    </dxf>
    <dxf>
      <font>
        <color theme="1"/>
      </font>
      <fill>
        <patternFill>
          <bgColor rgb="FFFFC000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&quot;R$&quot;\ 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&quot;R$&quot;\ 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R$&quot;\ 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charset val="1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80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&quot;R$&quot;\ 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&quot;R$&quot;\ 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color theme="0"/>
      </font>
      <fill>
        <patternFill>
          <bgColor theme="3" tint="9.9948118533890809E-2"/>
        </patternFill>
      </fill>
    </dxf>
    <dxf>
      <font>
        <color theme="0"/>
      </font>
      <fill>
        <patternFill>
          <bgColor theme="4"/>
        </patternFill>
      </fill>
    </dxf>
  </dxfs>
  <tableStyles count="2" defaultTableStyle="TableStyleMedium2" defaultPivotStyle="PivotStyleLight16">
    <tableStyle name="Estilo de Segmentação de Dados 1" pivot="0" table="0" count="4" xr9:uid="{F57E6253-24C6-43FF-8355-390E9CAD56C1}">
      <tableStyleElement type="wholeTable" dxfId="620"/>
    </tableStyle>
    <tableStyle name="Estilo de Segmentação de Dados 2" pivot="0" table="0" count="2" xr9:uid="{98CC4579-ACFA-4A2A-9245-B0DE555EEC99}">
      <tableStyleElement type="wholeTable" dxfId="619"/>
    </tableStyle>
  </tableStyles>
  <colors>
    <mruColors>
      <color rgb="FF151316"/>
      <color rgb="FFD02402"/>
      <color rgb="FFFF2929"/>
    </mruColors>
  </colors>
  <extLst>
    <ext xmlns:x14="http://schemas.microsoft.com/office/spreadsheetml/2009/9/main" uri="{46F421CA-312F-682f-3DD2-61675219B42D}">
      <x14:dxfs count="4">
        <dxf>
          <fill>
            <patternFill>
              <bgColor rgb="FFFF0000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theme="9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3"/>
            <x14:slicerStyleElement type="selectedItemWithNoData" dxfId="2"/>
            <x14:slicerStyleElement type="hoveredSelectedItemWithData" dxfId="1"/>
          </x14:slicerStyleElements>
        </x14:slicerStyle>
        <x14:slicerStyle name="Estilo de Segmentação de Dados 2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Comparativo de Solicitações sem OC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081219216119939E-2"/>
          <c:y val="0.231675456621838"/>
          <c:w val="0.88601156702210726"/>
          <c:h val="0.664537739711371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Dinâmicas'!$I$1</c:f>
              <c:strCache>
                <c:ptCount val="1"/>
                <c:pt idx="0">
                  <c:v>Qtde. S/ OC.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Dinâmicas'!$G$2:$G$10</c:f>
              <c:strCache>
                <c:ptCount val="9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</c:strCache>
            </c:strRef>
          </c:cat>
          <c:val>
            <c:numRef>
              <c:f>'Tabelas Dinâmicas'!$I$2:$I$10</c:f>
              <c:numCache>
                <c:formatCode>_-* #,##0_-;\-* #,##0_-;_-* "-"??_-;_-@_-</c:formatCode>
                <c:ptCount val="9"/>
                <c:pt idx="0">
                  <c:v>231</c:v>
                </c:pt>
                <c:pt idx="1">
                  <c:v>50</c:v>
                </c:pt>
                <c:pt idx="2">
                  <c:v>10</c:v>
                </c:pt>
                <c:pt idx="3">
                  <c:v>16</c:v>
                </c:pt>
                <c:pt idx="4">
                  <c:v>363</c:v>
                </c:pt>
                <c:pt idx="5">
                  <c:v>38</c:v>
                </c:pt>
                <c:pt idx="6">
                  <c:v>140</c:v>
                </c:pt>
                <c:pt idx="7">
                  <c:v>16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D-4EB9-BA37-C4CD5B04DA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80672816"/>
        <c:axId val="1180672336"/>
      </c:barChart>
      <c:lineChart>
        <c:grouping val="standard"/>
        <c:varyColors val="0"/>
        <c:ser>
          <c:idx val="1"/>
          <c:order val="1"/>
          <c:tx>
            <c:strRef>
              <c:f>'Tabelas Dinâmicas'!$K$1</c:f>
              <c:strCache>
                <c:ptCount val="1"/>
                <c:pt idx="0">
                  <c:v>%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Dinâmicas'!$G$2:$G$10</c:f>
              <c:strCache>
                <c:ptCount val="9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</c:strCache>
            </c:strRef>
          </c:cat>
          <c:val>
            <c:numRef>
              <c:f>'Tabelas Dinâmicas'!$K$2:$K$10</c:f>
              <c:numCache>
                <c:formatCode>0%</c:formatCode>
                <c:ptCount val="9"/>
                <c:pt idx="0">
                  <c:v>0.27697841726618705</c:v>
                </c:pt>
                <c:pt idx="1">
                  <c:v>0.11547344110854503</c:v>
                </c:pt>
                <c:pt idx="2">
                  <c:v>2.967359050445104E-2</c:v>
                </c:pt>
                <c:pt idx="3">
                  <c:v>6.9565217391304349E-2</c:v>
                </c:pt>
                <c:pt idx="4">
                  <c:v>0.39499455930359084</c:v>
                </c:pt>
                <c:pt idx="5">
                  <c:v>0.31147540983606559</c:v>
                </c:pt>
                <c:pt idx="6">
                  <c:v>0.74866310160427807</c:v>
                </c:pt>
                <c:pt idx="7">
                  <c:v>0.26229508196721313</c:v>
                </c:pt>
                <c:pt idx="8">
                  <c:v>7.2580645161290328E-2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5D-4EB9-BA37-C4CD5B04DA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80668976"/>
        <c:axId val="1180674736"/>
      </c:lineChart>
      <c:catAx>
        <c:axId val="11806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0672336"/>
        <c:crosses val="autoZero"/>
        <c:auto val="1"/>
        <c:lblAlgn val="ctr"/>
        <c:lblOffset val="100"/>
        <c:noMultiLvlLbl val="0"/>
      </c:catAx>
      <c:valAx>
        <c:axId val="1180672336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0672816"/>
        <c:crosses val="autoZero"/>
        <c:crossBetween val="between"/>
      </c:valAx>
      <c:valAx>
        <c:axId val="1180674736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0668976"/>
        <c:crosses val="max"/>
        <c:crossBetween val="between"/>
      </c:valAx>
      <c:catAx>
        <c:axId val="11806689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80674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Quantidade Solicitação s/ Ordem de Compra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Dinâmicas'!$H$1</c:f>
              <c:strCache>
                <c:ptCount val="1"/>
                <c:pt idx="0">
                  <c:v>Qtde. Solic.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Dinâmicas'!$G$2:$G$10</c:f>
              <c:strCache>
                <c:ptCount val="9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</c:strCache>
            </c:strRef>
          </c:cat>
          <c:val>
            <c:numRef>
              <c:f>'Tabelas Dinâmicas'!$H$2:$H$10</c:f>
              <c:numCache>
                <c:formatCode>_-* #,##0_-;\-* #,##0_-;_-* "-"??_-;_-@_-</c:formatCode>
                <c:ptCount val="9"/>
                <c:pt idx="0">
                  <c:v>834</c:v>
                </c:pt>
                <c:pt idx="1">
                  <c:v>433</c:v>
                </c:pt>
                <c:pt idx="2">
                  <c:v>337</c:v>
                </c:pt>
                <c:pt idx="3">
                  <c:v>230</c:v>
                </c:pt>
                <c:pt idx="4">
                  <c:v>919</c:v>
                </c:pt>
                <c:pt idx="5">
                  <c:v>122</c:v>
                </c:pt>
                <c:pt idx="6">
                  <c:v>187</c:v>
                </c:pt>
                <c:pt idx="7">
                  <c:v>61</c:v>
                </c:pt>
                <c:pt idx="8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F-45AE-BC54-3C87E0612126}"/>
            </c:ext>
          </c:extLst>
        </c:ser>
        <c:ser>
          <c:idx val="1"/>
          <c:order val="1"/>
          <c:tx>
            <c:strRef>
              <c:f>'Tabelas Dinâmicas'!$I$1</c:f>
              <c:strCache>
                <c:ptCount val="1"/>
                <c:pt idx="0">
                  <c:v>Qtde. S/ OC.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Dinâmicas'!$G$2:$G$10</c:f>
              <c:strCache>
                <c:ptCount val="9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</c:strCache>
            </c:strRef>
          </c:cat>
          <c:val>
            <c:numRef>
              <c:f>'Tabelas Dinâmicas'!$I$2:$I$10</c:f>
              <c:numCache>
                <c:formatCode>_-* #,##0_-;\-* #,##0_-;_-* "-"??_-;_-@_-</c:formatCode>
                <c:ptCount val="9"/>
                <c:pt idx="0">
                  <c:v>231</c:v>
                </c:pt>
                <c:pt idx="1">
                  <c:v>50</c:v>
                </c:pt>
                <c:pt idx="2">
                  <c:v>10</c:v>
                </c:pt>
                <c:pt idx="3">
                  <c:v>16</c:v>
                </c:pt>
                <c:pt idx="4">
                  <c:v>363</c:v>
                </c:pt>
                <c:pt idx="5">
                  <c:v>38</c:v>
                </c:pt>
                <c:pt idx="6">
                  <c:v>140</c:v>
                </c:pt>
                <c:pt idx="7">
                  <c:v>16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CF-45AE-BC54-3C87E0612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53272304"/>
        <c:axId val="1153270384"/>
      </c:barChart>
      <c:lineChart>
        <c:grouping val="standard"/>
        <c:varyColors val="0"/>
        <c:ser>
          <c:idx val="2"/>
          <c:order val="2"/>
          <c:tx>
            <c:strRef>
              <c:f>'Tabelas Dinâmicas'!$K$1</c:f>
              <c:strCache>
                <c:ptCount val="1"/>
                <c:pt idx="0">
                  <c:v>% Total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Dinâmicas'!$G$2:$G$10</c:f>
              <c:strCache>
                <c:ptCount val="9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</c:strCache>
            </c:strRef>
          </c:cat>
          <c:val>
            <c:numRef>
              <c:f>'Tabelas Dinâmicas'!$K$2:$K$10</c:f>
              <c:numCache>
                <c:formatCode>0%</c:formatCode>
                <c:ptCount val="9"/>
                <c:pt idx="0">
                  <c:v>0.27697841726618705</c:v>
                </c:pt>
                <c:pt idx="1">
                  <c:v>0.11547344110854503</c:v>
                </c:pt>
                <c:pt idx="2">
                  <c:v>2.967359050445104E-2</c:v>
                </c:pt>
                <c:pt idx="3">
                  <c:v>6.9565217391304349E-2</c:v>
                </c:pt>
                <c:pt idx="4">
                  <c:v>0.39499455930359084</c:v>
                </c:pt>
                <c:pt idx="5">
                  <c:v>0.31147540983606559</c:v>
                </c:pt>
                <c:pt idx="6">
                  <c:v>0.74866310160427807</c:v>
                </c:pt>
                <c:pt idx="7">
                  <c:v>0.26229508196721313</c:v>
                </c:pt>
                <c:pt idx="8">
                  <c:v>7.2580645161290328E-2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CF-45AE-BC54-3C87E0612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078848"/>
        <c:axId val="449725392"/>
      </c:lineChart>
      <c:catAx>
        <c:axId val="115327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3270384"/>
        <c:crosses val="autoZero"/>
        <c:auto val="1"/>
        <c:lblAlgn val="ctr"/>
        <c:lblOffset val="100"/>
        <c:noMultiLvlLbl val="0"/>
      </c:catAx>
      <c:valAx>
        <c:axId val="115327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3272304"/>
        <c:crosses val="autoZero"/>
        <c:crossBetween val="between"/>
      </c:valAx>
      <c:valAx>
        <c:axId val="449725392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1078848"/>
        <c:crosses val="max"/>
        <c:crossBetween val="between"/>
      </c:valAx>
      <c:catAx>
        <c:axId val="891078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49725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Todas as solicitações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Dinâmicas'!$H$1</c:f>
              <c:strCache>
                <c:ptCount val="1"/>
                <c:pt idx="0">
                  <c:v>Qtde. Solic.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Dinâmicas'!$G$2:$G$16</c:f>
              <c:strCache>
                <c:ptCount val="14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  <c:pt idx="11">
                  <c:v>Lubrificação</c:v>
                </c:pt>
                <c:pt idx="12">
                  <c:v>Transbordos</c:v>
                </c:pt>
                <c:pt idx="13">
                  <c:v>Estoque</c:v>
                </c:pt>
              </c:strCache>
            </c:strRef>
          </c:cat>
          <c:val>
            <c:numRef>
              <c:f>'Tabelas Dinâmicas'!$H$2:$H$16</c:f>
              <c:numCache>
                <c:formatCode>_-* #,##0_-;\-* #,##0_-;_-* "-"??_-;_-@_-</c:formatCode>
                <c:ptCount val="15"/>
                <c:pt idx="0">
                  <c:v>834</c:v>
                </c:pt>
                <c:pt idx="1">
                  <c:v>433</c:v>
                </c:pt>
                <c:pt idx="2">
                  <c:v>337</c:v>
                </c:pt>
                <c:pt idx="3">
                  <c:v>230</c:v>
                </c:pt>
                <c:pt idx="4">
                  <c:v>919</c:v>
                </c:pt>
                <c:pt idx="5">
                  <c:v>122</c:v>
                </c:pt>
                <c:pt idx="6">
                  <c:v>187</c:v>
                </c:pt>
                <c:pt idx="7">
                  <c:v>61</c:v>
                </c:pt>
                <c:pt idx="8">
                  <c:v>124</c:v>
                </c:pt>
                <c:pt idx="9">
                  <c:v>79</c:v>
                </c:pt>
                <c:pt idx="10">
                  <c:v>8</c:v>
                </c:pt>
                <c:pt idx="11" formatCode="General">
                  <c:v>14</c:v>
                </c:pt>
                <c:pt idx="12" formatCode="General">
                  <c:v>2</c:v>
                </c:pt>
                <c:pt idx="13" formatCode="General">
                  <c:v>45</c:v>
                </c:pt>
                <c:pt idx="14" formatCode="General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3C-463A-931B-2BC434C0E399}"/>
            </c:ext>
          </c:extLst>
        </c:ser>
        <c:ser>
          <c:idx val="1"/>
          <c:order val="1"/>
          <c:tx>
            <c:strRef>
              <c:f>'Tabelas Dinâmicas'!$I$1</c:f>
              <c:strCache>
                <c:ptCount val="1"/>
                <c:pt idx="0">
                  <c:v>Qtde. S/ OC.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Dinâmicas'!$G$2:$G$16</c:f>
              <c:strCache>
                <c:ptCount val="14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  <c:pt idx="11">
                  <c:v>Lubrificação</c:v>
                </c:pt>
                <c:pt idx="12">
                  <c:v>Transbordos</c:v>
                </c:pt>
                <c:pt idx="13">
                  <c:v>Estoque</c:v>
                </c:pt>
              </c:strCache>
            </c:strRef>
          </c:cat>
          <c:val>
            <c:numRef>
              <c:f>'Tabelas Dinâmicas'!$I$2:$I$16</c:f>
              <c:numCache>
                <c:formatCode>_-* #,##0_-;\-* #,##0_-;_-* "-"??_-;_-@_-</c:formatCode>
                <c:ptCount val="15"/>
                <c:pt idx="0">
                  <c:v>231</c:v>
                </c:pt>
                <c:pt idx="1">
                  <c:v>50</c:v>
                </c:pt>
                <c:pt idx="2">
                  <c:v>10</c:v>
                </c:pt>
                <c:pt idx="3">
                  <c:v>16</c:v>
                </c:pt>
                <c:pt idx="4">
                  <c:v>363</c:v>
                </c:pt>
                <c:pt idx="5">
                  <c:v>38</c:v>
                </c:pt>
                <c:pt idx="6">
                  <c:v>140</c:v>
                </c:pt>
                <c:pt idx="7">
                  <c:v>16</c:v>
                </c:pt>
                <c:pt idx="8">
                  <c:v>9</c:v>
                </c:pt>
                <c:pt idx="9">
                  <c:v>16</c:v>
                </c:pt>
                <c:pt idx="10">
                  <c:v>2</c:v>
                </c:pt>
                <c:pt idx="11" formatCode="General">
                  <c:v>8</c:v>
                </c:pt>
                <c:pt idx="12" formatCode="General">
                  <c:v>0</c:v>
                </c:pt>
                <c:pt idx="13" formatCode="General">
                  <c:v>9</c:v>
                </c:pt>
                <c:pt idx="14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3C-463A-931B-2BC434C0E399}"/>
            </c:ext>
          </c:extLst>
        </c:ser>
        <c:ser>
          <c:idx val="2"/>
          <c:order val="2"/>
          <c:tx>
            <c:strRef>
              <c:f>'Tabelas Dinâmicas'!$J$1</c:f>
              <c:strCache>
                <c:ptCount val="1"/>
                <c:pt idx="0">
                  <c:v>Qtde. C/OC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Dinâmicas'!$G$2:$G$16</c:f>
              <c:strCache>
                <c:ptCount val="14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  <c:pt idx="11">
                  <c:v>Lubrificação</c:v>
                </c:pt>
                <c:pt idx="12">
                  <c:v>Transbordos</c:v>
                </c:pt>
                <c:pt idx="13">
                  <c:v>Estoque</c:v>
                </c:pt>
              </c:strCache>
            </c:strRef>
          </c:cat>
          <c:val>
            <c:numRef>
              <c:f>'Tabelas Dinâmicas'!$J$2:$J$16</c:f>
              <c:numCache>
                <c:formatCode>_-* #,##0_-;\-* #,##0_-;_-* "-"??_-;_-@_-</c:formatCode>
                <c:ptCount val="15"/>
                <c:pt idx="0">
                  <c:v>603</c:v>
                </c:pt>
                <c:pt idx="1">
                  <c:v>383</c:v>
                </c:pt>
                <c:pt idx="2">
                  <c:v>327</c:v>
                </c:pt>
                <c:pt idx="3">
                  <c:v>214</c:v>
                </c:pt>
                <c:pt idx="4">
                  <c:v>556</c:v>
                </c:pt>
                <c:pt idx="5">
                  <c:v>84</c:v>
                </c:pt>
                <c:pt idx="6">
                  <c:v>47</c:v>
                </c:pt>
                <c:pt idx="7">
                  <c:v>45</c:v>
                </c:pt>
                <c:pt idx="8">
                  <c:v>115</c:v>
                </c:pt>
                <c:pt idx="9">
                  <c:v>63</c:v>
                </c:pt>
                <c:pt idx="10">
                  <c:v>6</c:v>
                </c:pt>
                <c:pt idx="11">
                  <c:v>6</c:v>
                </c:pt>
                <c:pt idx="12">
                  <c:v>2</c:v>
                </c:pt>
                <c:pt idx="13">
                  <c:v>36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3C-463A-931B-2BC434C0E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226191"/>
        <c:axId val="519233871"/>
      </c:barChart>
      <c:lineChart>
        <c:grouping val="standard"/>
        <c:varyColors val="0"/>
        <c:ser>
          <c:idx val="3"/>
          <c:order val="3"/>
          <c:tx>
            <c:strRef>
              <c:f>'Tabelas Dinâmicas'!$K$1</c:f>
              <c:strCache>
                <c:ptCount val="1"/>
                <c:pt idx="0">
                  <c:v>% Total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14"/>
              <c:layout>
                <c:manualLayout>
                  <c:x val="-1.3927547182170879E-2"/>
                  <c:y val="-0.122940799066783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54-41C2-B926-2303968659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Dinâmicas'!$G$2:$G$16</c:f>
              <c:strCache>
                <c:ptCount val="14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  <c:pt idx="11">
                  <c:v>Lubrificação</c:v>
                </c:pt>
                <c:pt idx="12">
                  <c:v>Transbordos</c:v>
                </c:pt>
                <c:pt idx="13">
                  <c:v>Estoque</c:v>
                </c:pt>
              </c:strCache>
            </c:strRef>
          </c:cat>
          <c:val>
            <c:numRef>
              <c:f>'Tabelas Dinâmicas'!$K$2:$K$16</c:f>
              <c:numCache>
                <c:formatCode>0%</c:formatCode>
                <c:ptCount val="15"/>
                <c:pt idx="0">
                  <c:v>0.27697841726618705</c:v>
                </c:pt>
                <c:pt idx="1">
                  <c:v>0.11547344110854503</c:v>
                </c:pt>
                <c:pt idx="2">
                  <c:v>2.967359050445104E-2</c:v>
                </c:pt>
                <c:pt idx="3">
                  <c:v>6.9565217391304349E-2</c:v>
                </c:pt>
                <c:pt idx="4">
                  <c:v>0.39499455930359084</c:v>
                </c:pt>
                <c:pt idx="5">
                  <c:v>0.31147540983606559</c:v>
                </c:pt>
                <c:pt idx="6">
                  <c:v>0.74866310160427807</c:v>
                </c:pt>
                <c:pt idx="7">
                  <c:v>0.26229508196721313</c:v>
                </c:pt>
                <c:pt idx="8">
                  <c:v>7.2580645161290328E-2</c:v>
                </c:pt>
                <c:pt idx="9">
                  <c:v>0.20253164556962025</c:v>
                </c:pt>
                <c:pt idx="10">
                  <c:v>0.25</c:v>
                </c:pt>
                <c:pt idx="11">
                  <c:v>0.5714285714285714</c:v>
                </c:pt>
                <c:pt idx="12">
                  <c:v>0</c:v>
                </c:pt>
                <c:pt idx="13">
                  <c:v>0.2</c:v>
                </c:pt>
                <c:pt idx="1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C-463A-931B-2BC434C0E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33391"/>
        <c:axId val="519242991"/>
      </c:lineChart>
      <c:catAx>
        <c:axId val="519226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9233871"/>
        <c:crosses val="autoZero"/>
        <c:auto val="1"/>
        <c:lblAlgn val="ctr"/>
        <c:lblOffset val="100"/>
        <c:noMultiLvlLbl val="0"/>
      </c:catAx>
      <c:valAx>
        <c:axId val="51923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9226191"/>
        <c:crosses val="autoZero"/>
        <c:crossBetween val="between"/>
      </c:valAx>
      <c:valAx>
        <c:axId val="519242991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9233391"/>
        <c:crosses val="max"/>
        <c:crossBetween val="between"/>
      </c:valAx>
      <c:catAx>
        <c:axId val="5192333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924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de gastos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Dinâmicas'!$J$23:$J$33</c:f>
              <c:strCache>
                <c:ptCount val="11"/>
                <c:pt idx="0">
                  <c:v>Colhedoras</c:v>
                </c:pt>
                <c:pt idx="1">
                  <c:v>Caminhões</c:v>
                </c:pt>
                <c:pt idx="2">
                  <c:v>Caldeiraria</c:v>
                </c:pt>
                <c:pt idx="3">
                  <c:v>Tratores</c:v>
                </c:pt>
                <c:pt idx="4">
                  <c:v>Máquinas pesadas</c:v>
                </c:pt>
                <c:pt idx="5">
                  <c:v>Carregadeiras</c:v>
                </c:pt>
                <c:pt idx="6">
                  <c:v>Oficina Geral</c:v>
                </c:pt>
                <c:pt idx="7">
                  <c:v>Reboques</c:v>
                </c:pt>
                <c:pt idx="8">
                  <c:v>Veic. Leves</c:v>
                </c:pt>
                <c:pt idx="9">
                  <c:v>Irrigação</c:v>
                </c:pt>
                <c:pt idx="10">
                  <c:v>Total Geral</c:v>
                </c:pt>
              </c:strCache>
            </c:strRef>
          </c:cat>
          <c:val>
            <c:numRef>
              <c:f>'Tabelas Dinâmicas'!$K$23:$K$33</c:f>
              <c:numCache>
                <c:formatCode>"R$"\ #,##0.00</c:formatCode>
                <c:ptCount val="11"/>
                <c:pt idx="0">
                  <c:v>287175.52036666661</c:v>
                </c:pt>
                <c:pt idx="1">
                  <c:v>204081.266</c:v>
                </c:pt>
                <c:pt idx="2">
                  <c:v>184336.24000000002</c:v>
                </c:pt>
                <c:pt idx="3">
                  <c:v>153080.20595833348</c:v>
                </c:pt>
                <c:pt idx="4">
                  <c:v>101389.42833333332</c:v>
                </c:pt>
                <c:pt idx="5">
                  <c:v>93154.632999999929</c:v>
                </c:pt>
                <c:pt idx="6">
                  <c:v>41708.9</c:v>
                </c:pt>
                <c:pt idx="7">
                  <c:v>19082.13</c:v>
                </c:pt>
                <c:pt idx="8">
                  <c:v>14617.650000000001</c:v>
                </c:pt>
                <c:pt idx="9">
                  <c:v>12526.14</c:v>
                </c:pt>
                <c:pt idx="10">
                  <c:v>1111152.1136583334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9A-498C-A8BE-89232FB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9253071"/>
        <c:axId val="519272751"/>
      </c:barChart>
      <c:catAx>
        <c:axId val="519253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9272751"/>
        <c:crosses val="autoZero"/>
        <c:auto val="1"/>
        <c:lblAlgn val="ctr"/>
        <c:lblOffset val="100"/>
        <c:noMultiLvlLbl val="0"/>
      </c:catAx>
      <c:valAx>
        <c:axId val="519272751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519253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dinâmica3</c:name>
    <c:fmtId val="2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885644189649214"/>
              <c:y val="6.38349265376893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Dinâmicas'!$B$32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B8-4CC8-9255-C0FF9751D2F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8-4CC8-9255-C0FF9751D2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0B8-4CC8-9255-C0FF9751D2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0B8-4CC8-9255-C0FF9751D2F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0B8-4CC8-9255-C0FF9751D2F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0B8-4CC8-9255-C0FF9751D2F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0B8-4CC8-9255-C0FF9751D2F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0B8-4CC8-9255-C0FF9751D2F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0B8-4CC8-9255-C0FF9751D2F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0B8-4CC8-9255-C0FF9751D2F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691-4B08-A93B-96853129BFE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691-4B08-A93B-96853129BFE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691-4B08-A93B-96853129BFE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87A-498E-A5CC-67DFFB5CBB9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4B2-4A6A-8570-5AADC29678F1}"/>
              </c:ext>
            </c:extLst>
          </c:dPt>
          <c:dLbls>
            <c:dLbl>
              <c:idx val="5"/>
              <c:layout>
                <c:manualLayout>
                  <c:x val="0.10885644189649214"/>
                  <c:y val="6.383492653768936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B8-4CC8-9255-C0FF9751D2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Dinâmicas'!$A$33:$A$48</c:f>
              <c:strCache>
                <c:ptCount val="15"/>
                <c:pt idx="0">
                  <c:v>Caminhões</c:v>
                </c:pt>
                <c:pt idx="1">
                  <c:v>Colhedoras</c:v>
                </c:pt>
                <c:pt idx="2">
                  <c:v>Tratores</c:v>
                </c:pt>
                <c:pt idx="3">
                  <c:v>Caldeiraria</c:v>
                </c:pt>
                <c:pt idx="4">
                  <c:v>Estoque</c:v>
                </c:pt>
                <c:pt idx="5">
                  <c:v>Máquinas pesadas</c:v>
                </c:pt>
                <c:pt idx="6">
                  <c:v>Carregadeiras</c:v>
                </c:pt>
                <c:pt idx="7">
                  <c:v>Oficina Geral</c:v>
                </c:pt>
                <c:pt idx="8">
                  <c:v>Veic. Leves</c:v>
                </c:pt>
                <c:pt idx="9">
                  <c:v>Borracharia</c:v>
                </c:pt>
                <c:pt idx="10">
                  <c:v>Irrigação</c:v>
                </c:pt>
                <c:pt idx="11">
                  <c:v>Reboques</c:v>
                </c:pt>
                <c:pt idx="12">
                  <c:v>Lubrificação</c:v>
                </c:pt>
                <c:pt idx="14">
                  <c:v>Transbordos</c:v>
                </c:pt>
              </c:strCache>
            </c:strRef>
          </c:cat>
          <c:val>
            <c:numRef>
              <c:f>'Tabelas Dinâmicas'!$B$33:$B$48</c:f>
              <c:numCache>
                <c:formatCode>"R$"\ #,##0.00</c:formatCode>
                <c:ptCount val="15"/>
                <c:pt idx="0">
                  <c:v>416738.39000000054</c:v>
                </c:pt>
                <c:pt idx="1">
                  <c:v>326563.55036666687</c:v>
                </c:pt>
                <c:pt idx="2">
                  <c:v>280575.94095833332</c:v>
                </c:pt>
                <c:pt idx="3">
                  <c:v>279874.59999999992</c:v>
                </c:pt>
                <c:pt idx="4">
                  <c:v>129720.95727990431</c:v>
                </c:pt>
                <c:pt idx="5">
                  <c:v>127006.81999999999</c:v>
                </c:pt>
                <c:pt idx="6">
                  <c:v>120604.098</c:v>
                </c:pt>
                <c:pt idx="7">
                  <c:v>48339.510000000017</c:v>
                </c:pt>
                <c:pt idx="8">
                  <c:v>38081.39</c:v>
                </c:pt>
                <c:pt idx="9">
                  <c:v>33475.770000000004</c:v>
                </c:pt>
                <c:pt idx="10">
                  <c:v>32102.640000000003</c:v>
                </c:pt>
                <c:pt idx="11">
                  <c:v>26655.110000000008</c:v>
                </c:pt>
                <c:pt idx="12">
                  <c:v>2667.1740084828548</c:v>
                </c:pt>
                <c:pt idx="13">
                  <c:v>483.51</c:v>
                </c:pt>
                <c:pt idx="14">
                  <c:v>119.8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0B8-4CC8-9255-C0FF9751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dinâmica7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Materiais entregues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'Tabelas Dinâmicas'!$R$4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Dinâmicas'!$Q$5:$Q$19</c:f>
              <c:strCache>
                <c:ptCount val="14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  <c:pt idx="11">
                  <c:v>Lubrificação</c:v>
                </c:pt>
                <c:pt idx="12">
                  <c:v>Transbordos</c:v>
                </c:pt>
                <c:pt idx="13">
                  <c:v>Estoque</c:v>
                </c:pt>
              </c:strCache>
            </c:strRef>
          </c:cat>
          <c:val>
            <c:numRef>
              <c:f>'Tabelas Dinâmicas'!$R$5:$R$19</c:f>
              <c:numCache>
                <c:formatCode>General</c:formatCode>
                <c:ptCount val="14"/>
                <c:pt idx="0">
                  <c:v>573</c:v>
                </c:pt>
                <c:pt idx="1">
                  <c:v>384</c:v>
                </c:pt>
                <c:pt idx="2">
                  <c:v>301</c:v>
                </c:pt>
                <c:pt idx="3">
                  <c:v>184</c:v>
                </c:pt>
                <c:pt idx="4">
                  <c:v>476</c:v>
                </c:pt>
                <c:pt idx="5">
                  <c:v>77</c:v>
                </c:pt>
                <c:pt idx="6">
                  <c:v>41</c:v>
                </c:pt>
                <c:pt idx="7">
                  <c:v>39</c:v>
                </c:pt>
                <c:pt idx="8">
                  <c:v>110</c:v>
                </c:pt>
                <c:pt idx="9">
                  <c:v>54</c:v>
                </c:pt>
                <c:pt idx="10">
                  <c:v>4</c:v>
                </c:pt>
                <c:pt idx="11">
                  <c:v>6</c:v>
                </c:pt>
                <c:pt idx="12">
                  <c:v>1</c:v>
                </c:pt>
                <c:pt idx="1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A-4863-AFE2-FA316E695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41234448"/>
        <c:axId val="441235888"/>
      </c:barChart>
      <c:catAx>
        <c:axId val="441234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235888"/>
        <c:crosses val="autoZero"/>
        <c:auto val="1"/>
        <c:lblAlgn val="ctr"/>
        <c:lblOffset val="100"/>
        <c:noMultiLvlLbl val="0"/>
      </c:catAx>
      <c:valAx>
        <c:axId val="44123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23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dinâmica8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Materiais pendentes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'Tabelas Dinâmicas'!$S$33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Dinâmicas'!$R$34:$R$49</c:f>
              <c:strCache>
                <c:ptCount val="15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  <c:pt idx="11">
                  <c:v>Lubrificação</c:v>
                </c:pt>
                <c:pt idx="12">
                  <c:v>Transbordos</c:v>
                </c:pt>
                <c:pt idx="13">
                  <c:v>Estoque</c:v>
                </c:pt>
              </c:strCache>
            </c:strRef>
          </c:cat>
          <c:val>
            <c:numRef>
              <c:f>'Tabelas Dinâmicas'!$S$34:$S$49</c:f>
              <c:numCache>
                <c:formatCode>General</c:formatCode>
                <c:ptCount val="15"/>
                <c:pt idx="0">
                  <c:v>274</c:v>
                </c:pt>
                <c:pt idx="1">
                  <c:v>49</c:v>
                </c:pt>
                <c:pt idx="2">
                  <c:v>38</c:v>
                </c:pt>
                <c:pt idx="3">
                  <c:v>46</c:v>
                </c:pt>
                <c:pt idx="4">
                  <c:v>452</c:v>
                </c:pt>
                <c:pt idx="5">
                  <c:v>46</c:v>
                </c:pt>
                <c:pt idx="6">
                  <c:v>148</c:v>
                </c:pt>
                <c:pt idx="7">
                  <c:v>22</c:v>
                </c:pt>
                <c:pt idx="8">
                  <c:v>18</c:v>
                </c:pt>
                <c:pt idx="9">
                  <c:v>25</c:v>
                </c:pt>
                <c:pt idx="10">
                  <c:v>5</c:v>
                </c:pt>
                <c:pt idx="11">
                  <c:v>8</c:v>
                </c:pt>
                <c:pt idx="12">
                  <c:v>1</c:v>
                </c:pt>
                <c:pt idx="13">
                  <c:v>38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88-45E8-A88A-35D5F0810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41229648"/>
        <c:axId val="441213808"/>
      </c:barChart>
      <c:catAx>
        <c:axId val="441229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213808"/>
        <c:crosses val="autoZero"/>
        <c:auto val="1"/>
        <c:lblAlgn val="ctr"/>
        <c:lblOffset val="100"/>
        <c:noMultiLvlLbl val="0"/>
      </c:catAx>
      <c:valAx>
        <c:axId val="4412138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4122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RESUMO GERAL DAS SOLICITAÇÕES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Dinâmicas'!$H$1</c:f>
              <c:strCache>
                <c:ptCount val="1"/>
                <c:pt idx="0">
                  <c:v>Qtde. Solic.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Dinâmicas'!$G$2:$G$12</c:f>
              <c:strCache>
                <c:ptCount val="11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</c:strCache>
            </c:strRef>
          </c:cat>
          <c:val>
            <c:numRef>
              <c:f>'Tabelas Dinâmicas'!$H$2:$H$12</c:f>
              <c:numCache>
                <c:formatCode>_-* #,##0_-;\-* #,##0_-;_-* "-"??_-;_-@_-</c:formatCode>
                <c:ptCount val="11"/>
                <c:pt idx="0">
                  <c:v>834</c:v>
                </c:pt>
                <c:pt idx="1">
                  <c:v>433</c:v>
                </c:pt>
                <c:pt idx="2">
                  <c:v>337</c:v>
                </c:pt>
                <c:pt idx="3">
                  <c:v>230</c:v>
                </c:pt>
                <c:pt idx="4">
                  <c:v>919</c:v>
                </c:pt>
                <c:pt idx="5">
                  <c:v>122</c:v>
                </c:pt>
                <c:pt idx="6">
                  <c:v>187</c:v>
                </c:pt>
                <c:pt idx="7">
                  <c:v>61</c:v>
                </c:pt>
                <c:pt idx="8">
                  <c:v>124</c:v>
                </c:pt>
                <c:pt idx="9">
                  <c:v>79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9-480E-855C-277E1E21A8C0}"/>
            </c:ext>
          </c:extLst>
        </c:ser>
        <c:ser>
          <c:idx val="1"/>
          <c:order val="1"/>
          <c:tx>
            <c:strRef>
              <c:f>'Tabelas Dinâmicas'!$I$1</c:f>
              <c:strCache>
                <c:ptCount val="1"/>
                <c:pt idx="0">
                  <c:v>Qtde. S/ OC.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Dinâmicas'!$G$2:$G$12</c:f>
              <c:strCache>
                <c:ptCount val="11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</c:strCache>
            </c:strRef>
          </c:cat>
          <c:val>
            <c:numRef>
              <c:f>'Tabelas Dinâmicas'!$I$2:$I$12</c:f>
              <c:numCache>
                <c:formatCode>_-* #,##0_-;\-* #,##0_-;_-* "-"??_-;_-@_-</c:formatCode>
                <c:ptCount val="11"/>
                <c:pt idx="0">
                  <c:v>231</c:v>
                </c:pt>
                <c:pt idx="1">
                  <c:v>50</c:v>
                </c:pt>
                <c:pt idx="2">
                  <c:v>10</c:v>
                </c:pt>
                <c:pt idx="3">
                  <c:v>16</c:v>
                </c:pt>
                <c:pt idx="4">
                  <c:v>363</c:v>
                </c:pt>
                <c:pt idx="5">
                  <c:v>38</c:v>
                </c:pt>
                <c:pt idx="6">
                  <c:v>140</c:v>
                </c:pt>
                <c:pt idx="7">
                  <c:v>16</c:v>
                </c:pt>
                <c:pt idx="8">
                  <c:v>9</c:v>
                </c:pt>
                <c:pt idx="9">
                  <c:v>16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49-480E-855C-277E1E21A8C0}"/>
            </c:ext>
          </c:extLst>
        </c:ser>
        <c:ser>
          <c:idx val="2"/>
          <c:order val="2"/>
          <c:tx>
            <c:strRef>
              <c:f>'Tabelas Dinâmicas'!$J$1</c:f>
              <c:strCache>
                <c:ptCount val="1"/>
                <c:pt idx="0">
                  <c:v>Qtde. C/OC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Dinâmicas'!$G$2:$G$12</c:f>
              <c:strCache>
                <c:ptCount val="11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</c:strCache>
            </c:strRef>
          </c:cat>
          <c:val>
            <c:numRef>
              <c:f>'Tabelas Dinâmicas'!$J$2:$J$12</c:f>
              <c:numCache>
                <c:formatCode>_-* #,##0_-;\-* #,##0_-;_-* "-"??_-;_-@_-</c:formatCode>
                <c:ptCount val="11"/>
                <c:pt idx="0">
                  <c:v>603</c:v>
                </c:pt>
                <c:pt idx="1">
                  <c:v>383</c:v>
                </c:pt>
                <c:pt idx="2">
                  <c:v>327</c:v>
                </c:pt>
                <c:pt idx="3">
                  <c:v>214</c:v>
                </c:pt>
                <c:pt idx="4">
                  <c:v>556</c:v>
                </c:pt>
                <c:pt idx="5">
                  <c:v>84</c:v>
                </c:pt>
                <c:pt idx="6">
                  <c:v>47</c:v>
                </c:pt>
                <c:pt idx="7">
                  <c:v>45</c:v>
                </c:pt>
                <c:pt idx="8">
                  <c:v>115</c:v>
                </c:pt>
                <c:pt idx="9">
                  <c:v>63</c:v>
                </c:pt>
                <c:pt idx="1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49-480E-855C-277E1E21A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12003408"/>
        <c:axId val="1712005328"/>
      </c:barChart>
      <c:lineChart>
        <c:grouping val="standard"/>
        <c:varyColors val="0"/>
        <c:ser>
          <c:idx val="3"/>
          <c:order val="3"/>
          <c:tx>
            <c:strRef>
              <c:f>'Tabelas Dinâmicas'!$K$1</c:f>
              <c:strCache>
                <c:ptCount val="1"/>
                <c:pt idx="0">
                  <c:v>% Total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Dinâmicas'!$G$2:$G$12</c:f>
              <c:strCache>
                <c:ptCount val="11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</c:strCache>
            </c:strRef>
          </c:cat>
          <c:val>
            <c:numRef>
              <c:f>'Tabelas Dinâmicas'!$K$2:$K$12</c:f>
              <c:numCache>
                <c:formatCode>0%</c:formatCode>
                <c:ptCount val="11"/>
                <c:pt idx="0">
                  <c:v>0.27697841726618705</c:v>
                </c:pt>
                <c:pt idx="1">
                  <c:v>0.11547344110854503</c:v>
                </c:pt>
                <c:pt idx="2">
                  <c:v>2.967359050445104E-2</c:v>
                </c:pt>
                <c:pt idx="3">
                  <c:v>6.9565217391304349E-2</c:v>
                </c:pt>
                <c:pt idx="4">
                  <c:v>0.39499455930359084</c:v>
                </c:pt>
                <c:pt idx="5">
                  <c:v>0.31147540983606559</c:v>
                </c:pt>
                <c:pt idx="6">
                  <c:v>0.74866310160427807</c:v>
                </c:pt>
                <c:pt idx="7">
                  <c:v>0.26229508196721313</c:v>
                </c:pt>
                <c:pt idx="8">
                  <c:v>7.2580645161290328E-2</c:v>
                </c:pt>
                <c:pt idx="9">
                  <c:v>0.20253164556962025</c:v>
                </c:pt>
                <c:pt idx="10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49-480E-855C-277E1E21A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2420448"/>
        <c:axId val="1572420928"/>
      </c:lineChart>
      <c:catAx>
        <c:axId val="171200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2005328"/>
        <c:crosses val="autoZero"/>
        <c:auto val="1"/>
        <c:lblAlgn val="ctr"/>
        <c:lblOffset val="100"/>
        <c:noMultiLvlLbl val="0"/>
      </c:catAx>
      <c:valAx>
        <c:axId val="1712005328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2003408"/>
        <c:crosses val="autoZero"/>
        <c:crossBetween val="between"/>
      </c:valAx>
      <c:valAx>
        <c:axId val="1572420928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2420448"/>
        <c:crosses val="max"/>
        <c:crossBetween val="between"/>
      </c:valAx>
      <c:catAx>
        <c:axId val="15724204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72420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dinâmica10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Materiais</a:t>
            </a:r>
            <a:r>
              <a:rPr lang="en-US" baseline="0"/>
              <a:t> retirados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Dinâmicas'!$O$14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Dinâmicas'!$N$15:$N$23</c:f>
              <c:strCache>
                <c:ptCount val="8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Oficina Geral</c:v>
                </c:pt>
                <c:pt idx="6">
                  <c:v>Irrigação</c:v>
                </c:pt>
                <c:pt idx="7">
                  <c:v>Borracharia</c:v>
                </c:pt>
              </c:strCache>
            </c:strRef>
          </c:cat>
          <c:val>
            <c:numRef>
              <c:f>'Tabelas Dinâmicas'!$O$15:$O$23</c:f>
              <c:numCache>
                <c:formatCode>General</c:formatCode>
                <c:ptCount val="8"/>
                <c:pt idx="0">
                  <c:v>243</c:v>
                </c:pt>
                <c:pt idx="1">
                  <c:v>133</c:v>
                </c:pt>
                <c:pt idx="2">
                  <c:v>123</c:v>
                </c:pt>
                <c:pt idx="3">
                  <c:v>68</c:v>
                </c:pt>
                <c:pt idx="4">
                  <c:v>147</c:v>
                </c:pt>
                <c:pt idx="5">
                  <c:v>27</c:v>
                </c:pt>
                <c:pt idx="6">
                  <c:v>10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04-433F-BCD0-989D01E7B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7703424"/>
        <c:axId val="617709184"/>
      </c:barChart>
      <c:catAx>
        <c:axId val="61770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709184"/>
        <c:crosses val="autoZero"/>
        <c:auto val="1"/>
        <c:lblAlgn val="ctr"/>
        <c:lblOffset val="100"/>
        <c:noMultiLvlLbl val="0"/>
      </c:catAx>
      <c:valAx>
        <c:axId val="617709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1770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dinâmica11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Materiais aguardando retirada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Dinâmicas'!$I$39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Dinâmicas'!$H$40:$H$53</c:f>
              <c:strCache>
                <c:ptCount val="13"/>
                <c:pt idx="0">
                  <c:v>Caminhões</c:v>
                </c:pt>
                <c:pt idx="1">
                  <c:v>Carregadeiras</c:v>
                </c:pt>
                <c:pt idx="2">
                  <c:v>Colhedoras</c:v>
                </c:pt>
                <c:pt idx="3">
                  <c:v>Máquinas pesadas</c:v>
                </c:pt>
                <c:pt idx="4">
                  <c:v>Tratores</c:v>
                </c:pt>
                <c:pt idx="5">
                  <c:v>Veic. Leves</c:v>
                </c:pt>
                <c:pt idx="6">
                  <c:v>Oficina Geral</c:v>
                </c:pt>
                <c:pt idx="7">
                  <c:v>Irrigação</c:v>
                </c:pt>
                <c:pt idx="8">
                  <c:v>Reboques</c:v>
                </c:pt>
                <c:pt idx="9">
                  <c:v>Caldeiraria</c:v>
                </c:pt>
                <c:pt idx="10">
                  <c:v>Borracharia</c:v>
                </c:pt>
                <c:pt idx="11">
                  <c:v>Lubrificação</c:v>
                </c:pt>
                <c:pt idx="12">
                  <c:v>Estoque</c:v>
                </c:pt>
              </c:strCache>
            </c:strRef>
          </c:cat>
          <c:val>
            <c:numRef>
              <c:f>'Tabelas Dinâmicas'!$I$40:$I$53</c:f>
              <c:numCache>
                <c:formatCode>General</c:formatCode>
                <c:ptCount val="13"/>
                <c:pt idx="0">
                  <c:v>320</c:v>
                </c:pt>
                <c:pt idx="1">
                  <c:v>251</c:v>
                </c:pt>
                <c:pt idx="2">
                  <c:v>177</c:v>
                </c:pt>
                <c:pt idx="3">
                  <c:v>116</c:v>
                </c:pt>
                <c:pt idx="4">
                  <c:v>329</c:v>
                </c:pt>
                <c:pt idx="5">
                  <c:v>77</c:v>
                </c:pt>
                <c:pt idx="6">
                  <c:v>14</c:v>
                </c:pt>
                <c:pt idx="7">
                  <c:v>29</c:v>
                </c:pt>
                <c:pt idx="8">
                  <c:v>110</c:v>
                </c:pt>
                <c:pt idx="9">
                  <c:v>54</c:v>
                </c:pt>
                <c:pt idx="10">
                  <c:v>2</c:v>
                </c:pt>
                <c:pt idx="11">
                  <c:v>6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68-4F17-A7B4-AC2E107B5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7755744"/>
        <c:axId val="617758144"/>
      </c:barChart>
      <c:catAx>
        <c:axId val="61775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758144"/>
        <c:crosses val="autoZero"/>
        <c:auto val="1"/>
        <c:lblAlgn val="ctr"/>
        <c:lblOffset val="100"/>
        <c:noMultiLvlLbl val="0"/>
      </c:catAx>
      <c:valAx>
        <c:axId val="617758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1775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dinâmica12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Pedidos por Estado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Dinâmicas'!$U$267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AB-4401-9E9A-67BD24EBB3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AB-4401-9E9A-67BD24EBB3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AB-4401-9E9A-67BD24EBB3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AB-4401-9E9A-67BD24EBB3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7AB-4401-9E9A-67BD24EBB36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7AB-4401-9E9A-67BD24EBB3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Dinâmicas'!$T$268:$T$274</c:f>
              <c:strCache>
                <c:ptCount val="6"/>
                <c:pt idx="0">
                  <c:v>SP</c:v>
                </c:pt>
                <c:pt idx="1">
                  <c:v>PE</c:v>
                </c:pt>
                <c:pt idx="2">
                  <c:v>PB</c:v>
                </c:pt>
                <c:pt idx="3">
                  <c:v>GO</c:v>
                </c:pt>
                <c:pt idx="4">
                  <c:v>AL</c:v>
                </c:pt>
                <c:pt idx="5">
                  <c:v>MG</c:v>
                </c:pt>
              </c:strCache>
            </c:strRef>
          </c:cat>
          <c:val>
            <c:numRef>
              <c:f>'Tabelas Dinâmicas'!$U$268:$U$274</c:f>
              <c:numCache>
                <c:formatCode>General</c:formatCode>
                <c:ptCount val="6"/>
                <c:pt idx="0">
                  <c:v>938</c:v>
                </c:pt>
                <c:pt idx="1">
                  <c:v>781</c:v>
                </c:pt>
                <c:pt idx="2">
                  <c:v>524</c:v>
                </c:pt>
                <c:pt idx="3">
                  <c:v>178</c:v>
                </c:pt>
                <c:pt idx="4">
                  <c:v>12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4A1-4B14-817A-07526DB8A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dinâmica3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Gastos por departamento</a:t>
            </a:r>
          </a:p>
        </c:rich>
      </c:tx>
      <c:layout>
        <c:manualLayout>
          <c:xMode val="edge"/>
          <c:yMode val="edge"/>
          <c:x val="0.46580052493438318"/>
          <c:y val="2.5441323979091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'Tabelas Dinâmicas'!$B$32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Dinâmicas'!$A$33:$A$48</c:f>
              <c:strCache>
                <c:ptCount val="15"/>
                <c:pt idx="0">
                  <c:v>Caminhões</c:v>
                </c:pt>
                <c:pt idx="1">
                  <c:v>Colhedoras</c:v>
                </c:pt>
                <c:pt idx="2">
                  <c:v>Tratores</c:v>
                </c:pt>
                <c:pt idx="3">
                  <c:v>Caldeiraria</c:v>
                </c:pt>
                <c:pt idx="4">
                  <c:v>Estoque</c:v>
                </c:pt>
                <c:pt idx="5">
                  <c:v>Máquinas pesadas</c:v>
                </c:pt>
                <c:pt idx="6">
                  <c:v>Carregadeiras</c:v>
                </c:pt>
                <c:pt idx="7">
                  <c:v>Oficina Geral</c:v>
                </c:pt>
                <c:pt idx="8">
                  <c:v>Veic. Leves</c:v>
                </c:pt>
                <c:pt idx="9">
                  <c:v>Borracharia</c:v>
                </c:pt>
                <c:pt idx="10">
                  <c:v>Irrigação</c:v>
                </c:pt>
                <c:pt idx="11">
                  <c:v>Reboques</c:v>
                </c:pt>
                <c:pt idx="12">
                  <c:v>Lubrificação</c:v>
                </c:pt>
                <c:pt idx="14">
                  <c:v>Transbordos</c:v>
                </c:pt>
              </c:strCache>
            </c:strRef>
          </c:cat>
          <c:val>
            <c:numRef>
              <c:f>'Tabelas Dinâmicas'!$B$33:$B$48</c:f>
              <c:numCache>
                <c:formatCode>"R$"\ #,##0.00</c:formatCode>
                <c:ptCount val="15"/>
                <c:pt idx="0">
                  <c:v>416738.39000000054</c:v>
                </c:pt>
                <c:pt idx="1">
                  <c:v>326563.55036666687</c:v>
                </c:pt>
                <c:pt idx="2">
                  <c:v>280575.94095833332</c:v>
                </c:pt>
                <c:pt idx="3">
                  <c:v>279874.59999999992</c:v>
                </c:pt>
                <c:pt idx="4">
                  <c:v>129720.95727990431</c:v>
                </c:pt>
                <c:pt idx="5">
                  <c:v>127006.81999999999</c:v>
                </c:pt>
                <c:pt idx="6">
                  <c:v>120604.098</c:v>
                </c:pt>
                <c:pt idx="7">
                  <c:v>48339.510000000017</c:v>
                </c:pt>
                <c:pt idx="8">
                  <c:v>38081.39</c:v>
                </c:pt>
                <c:pt idx="9">
                  <c:v>33475.770000000004</c:v>
                </c:pt>
                <c:pt idx="10">
                  <c:v>32102.640000000003</c:v>
                </c:pt>
                <c:pt idx="11">
                  <c:v>26655.110000000008</c:v>
                </c:pt>
                <c:pt idx="12">
                  <c:v>2667.1740084828548</c:v>
                </c:pt>
                <c:pt idx="13">
                  <c:v>483.51</c:v>
                </c:pt>
                <c:pt idx="14">
                  <c:v>119.8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5-411C-83F1-DCBECAF44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74594687"/>
        <c:axId val="1174612927"/>
      </c:barChart>
      <c:catAx>
        <c:axId val="11745946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4612927"/>
        <c:crosses val="autoZero"/>
        <c:auto val="1"/>
        <c:lblAlgn val="ctr"/>
        <c:lblOffset val="100"/>
        <c:noMultiLvlLbl val="0"/>
      </c:catAx>
      <c:valAx>
        <c:axId val="1174612927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1174594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dinâmica16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Dinâmicas'!$AD$251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Dinâmicas'!$AC$252:$AC$259</c:f>
              <c:strCache>
                <c:ptCount val="7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</c:strCache>
            </c:strRef>
          </c:cat>
          <c:val>
            <c:numRef>
              <c:f>'Tabelas Dinâmicas'!$AD$252:$AD$259</c:f>
              <c:numCache>
                <c:formatCode>"R$"\ #,##0.00</c:formatCode>
                <c:ptCount val="7"/>
                <c:pt idx="0">
                  <c:v>25885.143500000002</c:v>
                </c:pt>
                <c:pt idx="1">
                  <c:v>185188.80836666672</c:v>
                </c:pt>
                <c:pt idx="2">
                  <c:v>129750.69499999999</c:v>
                </c:pt>
                <c:pt idx="3">
                  <c:v>266527.09683333331</c:v>
                </c:pt>
                <c:pt idx="4">
                  <c:v>491017.13012499979</c:v>
                </c:pt>
                <c:pt idx="5">
                  <c:v>555155.15020848287</c:v>
                </c:pt>
                <c:pt idx="6">
                  <c:v>209485.23657990419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7A-4EBA-AD58-DF60B9C5B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100704"/>
        <c:axId val="656101664"/>
      </c:barChart>
      <c:catAx>
        <c:axId val="6561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101664"/>
        <c:crosses val="autoZero"/>
        <c:auto val="1"/>
        <c:lblAlgn val="ctr"/>
        <c:lblOffset val="100"/>
        <c:noMultiLvlLbl val="0"/>
      </c:catAx>
      <c:valAx>
        <c:axId val="65610166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65610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dinâmica5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Dinâmicas'!$C$68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'Tabelas Dinâmicas'!$A$69:$B$267</c:f>
              <c:multiLvlStrCache>
                <c:ptCount val="183"/>
                <c:lvl>
                  <c:pt idx="0">
                    <c:v>1002</c:v>
                  </c:pt>
                  <c:pt idx="1">
                    <c:v>1004</c:v>
                  </c:pt>
                  <c:pt idx="2">
                    <c:v>1006</c:v>
                  </c:pt>
                  <c:pt idx="3">
                    <c:v>1009</c:v>
                  </c:pt>
                  <c:pt idx="4">
                    <c:v>1019</c:v>
                  </c:pt>
                  <c:pt idx="5">
                    <c:v>1021</c:v>
                  </c:pt>
                  <c:pt idx="6">
                    <c:v>1023</c:v>
                  </c:pt>
                  <c:pt idx="7">
                    <c:v>1025</c:v>
                  </c:pt>
                  <c:pt idx="8">
                    <c:v>1026</c:v>
                  </c:pt>
                  <c:pt idx="9">
                    <c:v>1032</c:v>
                  </c:pt>
                  <c:pt idx="10">
                    <c:v>1039</c:v>
                  </c:pt>
                  <c:pt idx="11">
                    <c:v>1041</c:v>
                  </c:pt>
                  <c:pt idx="12">
                    <c:v>1046</c:v>
                  </c:pt>
                  <c:pt idx="13">
                    <c:v>1095</c:v>
                  </c:pt>
                  <c:pt idx="14">
                    <c:v>1096</c:v>
                  </c:pt>
                  <c:pt idx="15">
                    <c:v>1097</c:v>
                  </c:pt>
                  <c:pt idx="16">
                    <c:v>1098</c:v>
                  </c:pt>
                  <c:pt idx="17">
                    <c:v>1106</c:v>
                  </c:pt>
                  <c:pt idx="18">
                    <c:v>1005</c:v>
                  </c:pt>
                  <c:pt idx="19">
                    <c:v>1052</c:v>
                  </c:pt>
                  <c:pt idx="20">
                    <c:v>1008</c:v>
                  </c:pt>
                  <c:pt idx="21">
                    <c:v>1037</c:v>
                  </c:pt>
                  <c:pt idx="22">
                    <c:v>1044</c:v>
                  </c:pt>
                  <c:pt idx="23">
                    <c:v>1103</c:v>
                  </c:pt>
                  <c:pt idx="24">
                    <c:v>1020</c:v>
                  </c:pt>
                  <c:pt idx="25">
                    <c:v>1045</c:v>
                  </c:pt>
                  <c:pt idx="26">
                    <c:v>1049</c:v>
                  </c:pt>
                  <c:pt idx="27">
                    <c:v>1012</c:v>
                  </c:pt>
                  <c:pt idx="28">
                    <c:v>1034</c:v>
                  </c:pt>
                  <c:pt idx="29">
                    <c:v>1104</c:v>
                  </c:pt>
                  <c:pt idx="30">
                    <c:v>1027</c:v>
                  </c:pt>
                  <c:pt idx="31">
                    <c:v>1011</c:v>
                  </c:pt>
                  <c:pt idx="32">
                    <c:v>1022</c:v>
                  </c:pt>
                  <c:pt idx="33">
                    <c:v>1015</c:v>
                  </c:pt>
                  <c:pt idx="34">
                    <c:v>1038</c:v>
                  </c:pt>
                  <c:pt idx="35">
                    <c:v>1051</c:v>
                  </c:pt>
                  <c:pt idx="36">
                    <c:v>1040</c:v>
                  </c:pt>
                  <c:pt idx="37">
                    <c:v>1108</c:v>
                  </c:pt>
                  <c:pt idx="38">
                    <c:v>1091</c:v>
                  </c:pt>
                  <c:pt idx="39">
                    <c:v>1024</c:v>
                  </c:pt>
                  <c:pt idx="40">
                    <c:v>Estoque - Caminhões</c:v>
                  </c:pt>
                  <c:pt idx="41">
                    <c:v>1048</c:v>
                  </c:pt>
                  <c:pt idx="42">
                    <c:v>1028</c:v>
                  </c:pt>
                  <c:pt idx="43">
                    <c:v>1036</c:v>
                  </c:pt>
                  <c:pt idx="44">
                    <c:v>1042</c:v>
                  </c:pt>
                  <c:pt idx="45">
                    <c:v>1055</c:v>
                  </c:pt>
                  <c:pt idx="46">
                    <c:v>1047</c:v>
                  </c:pt>
                  <c:pt idx="47">
                    <c:v>1007</c:v>
                  </c:pt>
                  <c:pt idx="48">
                    <c:v>1035</c:v>
                  </c:pt>
                  <c:pt idx="49">
                    <c:v>1030</c:v>
                  </c:pt>
                  <c:pt idx="50">
                    <c:v>1054</c:v>
                  </c:pt>
                  <c:pt idx="51">
                    <c:v>1094</c:v>
                  </c:pt>
                  <c:pt idx="52">
                    <c:v>1029</c:v>
                  </c:pt>
                  <c:pt idx="53">
                    <c:v>5001</c:v>
                  </c:pt>
                  <c:pt idx="54">
                    <c:v>5002</c:v>
                  </c:pt>
                  <c:pt idx="55">
                    <c:v>5003</c:v>
                  </c:pt>
                  <c:pt idx="56">
                    <c:v>5005</c:v>
                  </c:pt>
                  <c:pt idx="57">
                    <c:v>5004</c:v>
                  </c:pt>
                  <c:pt idx="58">
                    <c:v>Estoque - Colhedoras</c:v>
                  </c:pt>
                  <c:pt idx="59">
                    <c:v>Estoque - Colhedoras </c:v>
                  </c:pt>
                  <c:pt idx="60">
                    <c:v>2020</c:v>
                  </c:pt>
                  <c:pt idx="61">
                    <c:v>2024</c:v>
                  </c:pt>
                  <c:pt idx="62">
                    <c:v>2025</c:v>
                  </c:pt>
                  <c:pt idx="63">
                    <c:v>2036</c:v>
                  </c:pt>
                  <c:pt idx="64">
                    <c:v>2037</c:v>
                  </c:pt>
                  <c:pt idx="65">
                    <c:v>2038</c:v>
                  </c:pt>
                  <c:pt idx="66">
                    <c:v>2039</c:v>
                  </c:pt>
                  <c:pt idx="67">
                    <c:v>2045</c:v>
                  </c:pt>
                  <c:pt idx="68">
                    <c:v>2047</c:v>
                  </c:pt>
                  <c:pt idx="69">
                    <c:v>2049</c:v>
                  </c:pt>
                  <c:pt idx="70">
                    <c:v>2053</c:v>
                  </c:pt>
                  <c:pt idx="71">
                    <c:v>2060</c:v>
                  </c:pt>
                  <c:pt idx="72">
                    <c:v>2028</c:v>
                  </c:pt>
                  <c:pt idx="73">
                    <c:v>2030</c:v>
                  </c:pt>
                  <c:pt idx="74">
                    <c:v>2048</c:v>
                  </c:pt>
                  <c:pt idx="75">
                    <c:v>2042</c:v>
                  </c:pt>
                  <c:pt idx="76">
                    <c:v>2068</c:v>
                  </c:pt>
                  <c:pt idx="77">
                    <c:v>2027</c:v>
                  </c:pt>
                  <c:pt idx="78">
                    <c:v>2052</c:v>
                  </c:pt>
                  <c:pt idx="79">
                    <c:v>Estoque - Tratores</c:v>
                  </c:pt>
                  <c:pt idx="80">
                    <c:v>2070</c:v>
                  </c:pt>
                  <c:pt idx="81">
                    <c:v>2044</c:v>
                  </c:pt>
                  <c:pt idx="82">
                    <c:v>2035</c:v>
                  </c:pt>
                  <c:pt idx="83">
                    <c:v>2015</c:v>
                  </c:pt>
                  <c:pt idx="84">
                    <c:v>2064</c:v>
                  </c:pt>
                  <c:pt idx="85">
                    <c:v>2034</c:v>
                  </c:pt>
                  <c:pt idx="86">
                    <c:v>2057</c:v>
                  </c:pt>
                  <c:pt idx="87">
                    <c:v>2046</c:v>
                  </c:pt>
                  <c:pt idx="88">
                    <c:v>2054</c:v>
                  </c:pt>
                  <c:pt idx="89">
                    <c:v>2058</c:v>
                  </c:pt>
                  <c:pt idx="90">
                    <c:v>2055</c:v>
                  </c:pt>
                  <c:pt idx="91">
                    <c:v>Estoque - Caldeiraria</c:v>
                  </c:pt>
                  <c:pt idx="92">
                    <c:v>Estoque</c:v>
                  </c:pt>
                  <c:pt idx="93">
                    <c:v>4001</c:v>
                  </c:pt>
                  <c:pt idx="94">
                    <c:v>4003</c:v>
                  </c:pt>
                  <c:pt idx="95">
                    <c:v>4009</c:v>
                  </c:pt>
                  <c:pt idx="96">
                    <c:v>4011</c:v>
                  </c:pt>
                  <c:pt idx="97">
                    <c:v>4019</c:v>
                  </c:pt>
                  <c:pt idx="98">
                    <c:v>4022</c:v>
                  </c:pt>
                  <c:pt idx="99">
                    <c:v>4008</c:v>
                  </c:pt>
                  <c:pt idx="100">
                    <c:v>4017</c:v>
                  </c:pt>
                  <c:pt idx="101">
                    <c:v>4023</c:v>
                  </c:pt>
                  <c:pt idx="102">
                    <c:v>4012</c:v>
                  </c:pt>
                  <c:pt idx="103">
                    <c:v>4007</c:v>
                  </c:pt>
                  <c:pt idx="104">
                    <c:v>4013</c:v>
                  </c:pt>
                  <c:pt idx="105">
                    <c:v>4018</c:v>
                  </c:pt>
                  <c:pt idx="106">
                    <c:v>3001</c:v>
                  </c:pt>
                  <c:pt idx="107">
                    <c:v>3008</c:v>
                  </c:pt>
                  <c:pt idx="108">
                    <c:v>3009</c:v>
                  </c:pt>
                  <c:pt idx="109">
                    <c:v>3014</c:v>
                  </c:pt>
                  <c:pt idx="110">
                    <c:v>3015</c:v>
                  </c:pt>
                  <c:pt idx="111">
                    <c:v>3016</c:v>
                  </c:pt>
                  <c:pt idx="112">
                    <c:v>3019</c:v>
                  </c:pt>
                  <c:pt idx="113">
                    <c:v>3020</c:v>
                  </c:pt>
                  <c:pt idx="114">
                    <c:v>3021</c:v>
                  </c:pt>
                  <c:pt idx="115">
                    <c:v>3022</c:v>
                  </c:pt>
                  <c:pt idx="116">
                    <c:v>3023</c:v>
                  </c:pt>
                  <c:pt idx="117">
                    <c:v>3024</c:v>
                  </c:pt>
                  <c:pt idx="118">
                    <c:v>3025</c:v>
                  </c:pt>
                  <c:pt idx="119">
                    <c:v>3026</c:v>
                  </c:pt>
                  <c:pt idx="120">
                    <c:v>3027</c:v>
                  </c:pt>
                  <c:pt idx="121">
                    <c:v>3028</c:v>
                  </c:pt>
                  <c:pt idx="122">
                    <c:v>3029</c:v>
                  </c:pt>
                  <c:pt idx="123">
                    <c:v>3030</c:v>
                  </c:pt>
                  <c:pt idx="124">
                    <c:v>3031</c:v>
                  </c:pt>
                  <c:pt idx="125">
                    <c:v>Estoque - Carregadeiras</c:v>
                  </c:pt>
                  <c:pt idx="126">
                    <c:v>Estoque - Carregadeiras </c:v>
                  </c:pt>
                  <c:pt idx="127">
                    <c:v>Oficina Diversos</c:v>
                  </c:pt>
                  <c:pt idx="128">
                    <c:v>11</c:v>
                  </c:pt>
                  <c:pt idx="129">
                    <c:v>29</c:v>
                  </c:pt>
                  <c:pt idx="130">
                    <c:v>30</c:v>
                  </c:pt>
                  <c:pt idx="131">
                    <c:v>31</c:v>
                  </c:pt>
                  <c:pt idx="132">
                    <c:v>32</c:v>
                  </c:pt>
                  <c:pt idx="133">
                    <c:v>33</c:v>
                  </c:pt>
                  <c:pt idx="134">
                    <c:v>46</c:v>
                  </c:pt>
                  <c:pt idx="135">
                    <c:v>54</c:v>
                  </c:pt>
                  <c:pt idx="136">
                    <c:v>55</c:v>
                  </c:pt>
                  <c:pt idx="137">
                    <c:v>61</c:v>
                  </c:pt>
                  <c:pt idx="138">
                    <c:v>63</c:v>
                  </c:pt>
                  <c:pt idx="139">
                    <c:v>68</c:v>
                  </c:pt>
                  <c:pt idx="140">
                    <c:v>45</c:v>
                  </c:pt>
                  <c:pt idx="141">
                    <c:v>62</c:v>
                  </c:pt>
                  <c:pt idx="142">
                    <c:v>67</c:v>
                  </c:pt>
                  <c:pt idx="143">
                    <c:v>52</c:v>
                  </c:pt>
                  <c:pt idx="144">
                    <c:v>20</c:v>
                  </c:pt>
                  <c:pt idx="145">
                    <c:v>57</c:v>
                  </c:pt>
                  <c:pt idx="146">
                    <c:v>56</c:v>
                  </c:pt>
                  <c:pt idx="147">
                    <c:v>Estoque - Veic. Leves</c:v>
                  </c:pt>
                  <c:pt idx="148">
                    <c:v>49</c:v>
                  </c:pt>
                  <c:pt idx="149">
                    <c:v>47</c:v>
                  </c:pt>
                  <c:pt idx="150">
                    <c:v>48</c:v>
                  </c:pt>
                  <c:pt idx="151">
                    <c:v>79</c:v>
                  </c:pt>
                  <c:pt idx="152">
                    <c:v>51</c:v>
                  </c:pt>
                  <c:pt idx="153">
                    <c:v>Borracharia</c:v>
                  </c:pt>
                  <c:pt idx="154">
                    <c:v>Estoque - Borracharia</c:v>
                  </c:pt>
                  <c:pt idx="155">
                    <c:v>7051</c:v>
                  </c:pt>
                  <c:pt idx="156">
                    <c:v>7092</c:v>
                  </c:pt>
                  <c:pt idx="157">
                    <c:v>7078</c:v>
                  </c:pt>
                  <c:pt idx="158">
                    <c:v>7081</c:v>
                  </c:pt>
                  <c:pt idx="159">
                    <c:v>7082</c:v>
                  </c:pt>
                  <c:pt idx="160">
                    <c:v>7084</c:v>
                  </c:pt>
                  <c:pt idx="161">
                    <c:v>7091</c:v>
                  </c:pt>
                  <c:pt idx="162">
                    <c:v>8001</c:v>
                  </c:pt>
                  <c:pt idx="163">
                    <c:v>8002</c:v>
                  </c:pt>
                  <c:pt idx="164">
                    <c:v>8003</c:v>
                  </c:pt>
                  <c:pt idx="165">
                    <c:v>8004</c:v>
                  </c:pt>
                  <c:pt idx="166">
                    <c:v>8006</c:v>
                  </c:pt>
                  <c:pt idx="167">
                    <c:v>8008</c:v>
                  </c:pt>
                  <c:pt idx="168">
                    <c:v>8051</c:v>
                  </c:pt>
                  <c:pt idx="169">
                    <c:v>8052</c:v>
                  </c:pt>
                  <c:pt idx="170">
                    <c:v>8053</c:v>
                  </c:pt>
                  <c:pt idx="171">
                    <c:v>8054</c:v>
                  </c:pt>
                  <c:pt idx="172">
                    <c:v>Estoque - Reboques</c:v>
                  </c:pt>
                  <c:pt idx="173">
                    <c:v>8034</c:v>
                  </c:pt>
                  <c:pt idx="174">
                    <c:v>8114</c:v>
                  </c:pt>
                  <c:pt idx="175">
                    <c:v>Estoque - Reboques </c:v>
                  </c:pt>
                  <c:pt idx="176">
                    <c:v>8550</c:v>
                  </c:pt>
                  <c:pt idx="177">
                    <c:v>8558</c:v>
                  </c:pt>
                  <c:pt idx="178">
                    <c:v>8111</c:v>
                  </c:pt>
                  <c:pt idx="179">
                    <c:v>Lubrificação</c:v>
                  </c:pt>
                  <c:pt idx="180">
                    <c:v>Estoque </c:v>
                  </c:pt>
                  <c:pt idx="181">
                    <c:v>Reboques</c:v>
                  </c:pt>
                  <c:pt idx="182">
                    <c:v>Estoque - Transbordos</c:v>
                  </c:pt>
                </c:lvl>
                <c:lvl>
                  <c:pt idx="0">
                    <c:v>Caminhões</c:v>
                  </c:pt>
                  <c:pt idx="53">
                    <c:v>Colhedoras</c:v>
                  </c:pt>
                  <c:pt idx="60">
                    <c:v>Tratores</c:v>
                  </c:pt>
                  <c:pt idx="91">
                    <c:v>Caldeiraria</c:v>
                  </c:pt>
                  <c:pt idx="92">
                    <c:v>Estoque</c:v>
                  </c:pt>
                  <c:pt idx="93">
                    <c:v>Máquinas pesadas</c:v>
                  </c:pt>
                  <c:pt idx="106">
                    <c:v>Carregadeiras</c:v>
                  </c:pt>
                  <c:pt idx="127">
                    <c:v>Oficina Geral</c:v>
                  </c:pt>
                  <c:pt idx="128">
                    <c:v>Veic. Leves</c:v>
                  </c:pt>
                  <c:pt idx="153">
                    <c:v>Borracharia</c:v>
                  </c:pt>
                  <c:pt idx="155">
                    <c:v>Irrigação</c:v>
                  </c:pt>
                  <c:pt idx="162">
                    <c:v>Reboques</c:v>
                  </c:pt>
                  <c:pt idx="179">
                    <c:v>Lubrificação</c:v>
                  </c:pt>
                  <c:pt idx="182">
                    <c:v>Transbordos</c:v>
                  </c:pt>
                </c:lvl>
              </c:multiLvlStrCache>
            </c:multiLvlStrRef>
          </c:cat>
          <c:val>
            <c:numRef>
              <c:f>'Tabelas Dinâmicas'!$C$69:$C$267</c:f>
              <c:numCache>
                <c:formatCode>"R$"\ #,##0.00</c:formatCode>
                <c:ptCount val="183"/>
                <c:pt idx="0">
                  <c:v>11294.920000000004</c:v>
                </c:pt>
                <c:pt idx="1">
                  <c:v>49566.270000000004</c:v>
                </c:pt>
                <c:pt idx="2">
                  <c:v>900.6</c:v>
                </c:pt>
                <c:pt idx="3">
                  <c:v>5148.24</c:v>
                </c:pt>
                <c:pt idx="4">
                  <c:v>599.67000000000007</c:v>
                </c:pt>
                <c:pt idx="5">
                  <c:v>12313.09</c:v>
                </c:pt>
                <c:pt idx="6">
                  <c:v>9445.2300000000032</c:v>
                </c:pt>
                <c:pt idx="7">
                  <c:v>40349.410000000011</c:v>
                </c:pt>
                <c:pt idx="8">
                  <c:v>2830.43</c:v>
                </c:pt>
                <c:pt idx="9">
                  <c:v>224.28</c:v>
                </c:pt>
                <c:pt idx="10">
                  <c:v>1764.68</c:v>
                </c:pt>
                <c:pt idx="11">
                  <c:v>135.95999999999998</c:v>
                </c:pt>
                <c:pt idx="12">
                  <c:v>4867.09</c:v>
                </c:pt>
                <c:pt idx="13">
                  <c:v>442.8</c:v>
                </c:pt>
                <c:pt idx="14">
                  <c:v>1612.04</c:v>
                </c:pt>
                <c:pt idx="15">
                  <c:v>3409.68</c:v>
                </c:pt>
                <c:pt idx="16">
                  <c:v>26169.19</c:v>
                </c:pt>
                <c:pt idx="17">
                  <c:v>2040.44</c:v>
                </c:pt>
                <c:pt idx="18">
                  <c:v>51515.770000000011</c:v>
                </c:pt>
                <c:pt idx="19">
                  <c:v>589</c:v>
                </c:pt>
                <c:pt idx="20">
                  <c:v>20823.910000000003</c:v>
                </c:pt>
                <c:pt idx="21">
                  <c:v>4039.58</c:v>
                </c:pt>
                <c:pt idx="22">
                  <c:v>1072.21</c:v>
                </c:pt>
                <c:pt idx="23">
                  <c:v>926.46</c:v>
                </c:pt>
                <c:pt idx="24">
                  <c:v>8518.9800000000014</c:v>
                </c:pt>
                <c:pt idx="25">
                  <c:v>8125.0783333333329</c:v>
                </c:pt>
                <c:pt idx="26">
                  <c:v>4807.13</c:v>
                </c:pt>
                <c:pt idx="27">
                  <c:v>2382.1</c:v>
                </c:pt>
                <c:pt idx="28">
                  <c:v>2726.86</c:v>
                </c:pt>
                <c:pt idx="29">
                  <c:v>448.13</c:v>
                </c:pt>
                <c:pt idx="30">
                  <c:v>18710.721666666668</c:v>
                </c:pt>
                <c:pt idx="31">
                  <c:v>4175.8799999999992</c:v>
                </c:pt>
                <c:pt idx="32">
                  <c:v>7886.3300000000017</c:v>
                </c:pt>
                <c:pt idx="33">
                  <c:v>1630.19</c:v>
                </c:pt>
                <c:pt idx="34">
                  <c:v>4564.3700000000008</c:v>
                </c:pt>
                <c:pt idx="35">
                  <c:v>352</c:v>
                </c:pt>
                <c:pt idx="36">
                  <c:v>4958.25</c:v>
                </c:pt>
                <c:pt idx="37">
                  <c:v>2678.3500000000004</c:v>
                </c:pt>
                <c:pt idx="38">
                  <c:v>797.7</c:v>
                </c:pt>
                <c:pt idx="39">
                  <c:v>6832.8400000000011</c:v>
                </c:pt>
                <c:pt idx="40">
                  <c:v>14178.01</c:v>
                </c:pt>
                <c:pt idx="41">
                  <c:v>821.33</c:v>
                </c:pt>
                <c:pt idx="42">
                  <c:v>5394.34</c:v>
                </c:pt>
                <c:pt idx="43">
                  <c:v>5225.6099999999997</c:v>
                </c:pt>
                <c:pt idx="44">
                  <c:v>3554.92</c:v>
                </c:pt>
                <c:pt idx="45">
                  <c:v>6</c:v>
                </c:pt>
                <c:pt idx="46">
                  <c:v>5455.47</c:v>
                </c:pt>
                <c:pt idx="47">
                  <c:v>3017.44</c:v>
                </c:pt>
                <c:pt idx="48">
                  <c:v>8068.79</c:v>
                </c:pt>
                <c:pt idx="49">
                  <c:v>28038.79</c:v>
                </c:pt>
                <c:pt idx="50">
                  <c:v>0</c:v>
                </c:pt>
                <c:pt idx="51">
                  <c:v>1891.6</c:v>
                </c:pt>
                <c:pt idx="52">
                  <c:v>9410.23</c:v>
                </c:pt>
                <c:pt idx="53">
                  <c:v>29526.022833333333</c:v>
                </c:pt>
                <c:pt idx="54">
                  <c:v>37587.887500000004</c:v>
                </c:pt>
                <c:pt idx="55">
                  <c:v>50058.607500000006</c:v>
                </c:pt>
                <c:pt idx="56">
                  <c:v>26004.442800000008</c:v>
                </c:pt>
                <c:pt idx="57">
                  <c:v>84644.718900000007</c:v>
                </c:pt>
                <c:pt idx="58">
                  <c:v>83145.655833333309</c:v>
                </c:pt>
                <c:pt idx="59">
                  <c:v>15596.214999999998</c:v>
                </c:pt>
                <c:pt idx="60">
                  <c:v>600</c:v>
                </c:pt>
                <c:pt idx="61">
                  <c:v>31673.135500000004</c:v>
                </c:pt>
                <c:pt idx="62">
                  <c:v>25453.401666666665</c:v>
                </c:pt>
                <c:pt idx="63">
                  <c:v>24875.289999999997</c:v>
                </c:pt>
                <c:pt idx="64">
                  <c:v>13454.510000000002</c:v>
                </c:pt>
                <c:pt idx="65">
                  <c:v>101</c:v>
                </c:pt>
                <c:pt idx="66">
                  <c:v>6520.0300000000007</c:v>
                </c:pt>
                <c:pt idx="67">
                  <c:v>10796.009999999998</c:v>
                </c:pt>
                <c:pt idx="68">
                  <c:v>56.865000000000002</c:v>
                </c:pt>
                <c:pt idx="69">
                  <c:v>2622.9850000000001</c:v>
                </c:pt>
                <c:pt idx="70">
                  <c:v>2445.41</c:v>
                </c:pt>
                <c:pt idx="71">
                  <c:v>19</c:v>
                </c:pt>
                <c:pt idx="72">
                  <c:v>312.2</c:v>
                </c:pt>
                <c:pt idx="73">
                  <c:v>26363.560833333333</c:v>
                </c:pt>
                <c:pt idx="74">
                  <c:v>15307.429999999998</c:v>
                </c:pt>
                <c:pt idx="75">
                  <c:v>8335.5</c:v>
                </c:pt>
                <c:pt idx="76">
                  <c:v>562.60500000000002</c:v>
                </c:pt>
                <c:pt idx="77">
                  <c:v>46985.864624999987</c:v>
                </c:pt>
                <c:pt idx="78">
                  <c:v>10197.32</c:v>
                </c:pt>
                <c:pt idx="79">
                  <c:v>6146.0950000000003</c:v>
                </c:pt>
                <c:pt idx="80">
                  <c:v>1296.01</c:v>
                </c:pt>
                <c:pt idx="81">
                  <c:v>7465</c:v>
                </c:pt>
                <c:pt idx="82">
                  <c:v>10272.630000000001</c:v>
                </c:pt>
                <c:pt idx="83">
                  <c:v>0</c:v>
                </c:pt>
                <c:pt idx="84">
                  <c:v>21988.838333333333</c:v>
                </c:pt>
                <c:pt idx="85">
                  <c:v>261.36</c:v>
                </c:pt>
                <c:pt idx="86">
                  <c:v>1690.01</c:v>
                </c:pt>
                <c:pt idx="87">
                  <c:v>3035.46</c:v>
                </c:pt>
                <c:pt idx="88">
                  <c:v>334.3</c:v>
                </c:pt>
                <c:pt idx="89">
                  <c:v>1404.12</c:v>
                </c:pt>
                <c:pt idx="90">
                  <c:v>0</c:v>
                </c:pt>
                <c:pt idx="91">
                  <c:v>279874.59999999992</c:v>
                </c:pt>
                <c:pt idx="92">
                  <c:v>129720.95727990431</c:v>
                </c:pt>
                <c:pt idx="93">
                  <c:v>100.37</c:v>
                </c:pt>
                <c:pt idx="94">
                  <c:v>3109.95</c:v>
                </c:pt>
                <c:pt idx="95">
                  <c:v>37191.760000000002</c:v>
                </c:pt>
                <c:pt idx="96">
                  <c:v>8113.5500000000011</c:v>
                </c:pt>
                <c:pt idx="97">
                  <c:v>10985.460000000001</c:v>
                </c:pt>
                <c:pt idx="98">
                  <c:v>948.5</c:v>
                </c:pt>
                <c:pt idx="99">
                  <c:v>38351.679999999993</c:v>
                </c:pt>
                <c:pt idx="100">
                  <c:v>22622.44</c:v>
                </c:pt>
                <c:pt idx="101">
                  <c:v>0</c:v>
                </c:pt>
                <c:pt idx="102">
                  <c:v>4184.1100000000006</c:v>
                </c:pt>
                <c:pt idx="103">
                  <c:v>572</c:v>
                </c:pt>
                <c:pt idx="104">
                  <c:v>0</c:v>
                </c:pt>
                <c:pt idx="105">
                  <c:v>827</c:v>
                </c:pt>
                <c:pt idx="106">
                  <c:v>180</c:v>
                </c:pt>
                <c:pt idx="107">
                  <c:v>0</c:v>
                </c:pt>
                <c:pt idx="108">
                  <c:v>180</c:v>
                </c:pt>
                <c:pt idx="109">
                  <c:v>9599.77</c:v>
                </c:pt>
                <c:pt idx="110">
                  <c:v>8921.4700000000012</c:v>
                </c:pt>
                <c:pt idx="111">
                  <c:v>1157.31</c:v>
                </c:pt>
                <c:pt idx="112">
                  <c:v>403.5</c:v>
                </c:pt>
                <c:pt idx="113">
                  <c:v>645.63599999999997</c:v>
                </c:pt>
                <c:pt idx="114">
                  <c:v>123.85</c:v>
                </c:pt>
                <c:pt idx="115">
                  <c:v>4952.24</c:v>
                </c:pt>
                <c:pt idx="116">
                  <c:v>24877.991999999995</c:v>
                </c:pt>
                <c:pt idx="117">
                  <c:v>8480.6949999999997</c:v>
                </c:pt>
                <c:pt idx="118">
                  <c:v>3762.2400000000002</c:v>
                </c:pt>
                <c:pt idx="119">
                  <c:v>1693.7100000000003</c:v>
                </c:pt>
                <c:pt idx="120">
                  <c:v>13024.57</c:v>
                </c:pt>
                <c:pt idx="121">
                  <c:v>3656.3599999999997</c:v>
                </c:pt>
                <c:pt idx="122">
                  <c:v>7503.3349999999991</c:v>
                </c:pt>
                <c:pt idx="123">
                  <c:v>8432.25</c:v>
                </c:pt>
                <c:pt idx="124">
                  <c:v>1152.98</c:v>
                </c:pt>
                <c:pt idx="125">
                  <c:v>16020.480000000003</c:v>
                </c:pt>
                <c:pt idx="126">
                  <c:v>5835.7099999999991</c:v>
                </c:pt>
                <c:pt idx="127">
                  <c:v>48339.510000000017</c:v>
                </c:pt>
                <c:pt idx="128">
                  <c:v>23</c:v>
                </c:pt>
                <c:pt idx="129">
                  <c:v>1560.25</c:v>
                </c:pt>
                <c:pt idx="130">
                  <c:v>244.9</c:v>
                </c:pt>
                <c:pt idx="131">
                  <c:v>201.56</c:v>
                </c:pt>
                <c:pt idx="132">
                  <c:v>405.65</c:v>
                </c:pt>
                <c:pt idx="133">
                  <c:v>569.47</c:v>
                </c:pt>
                <c:pt idx="134">
                  <c:v>99.98</c:v>
                </c:pt>
                <c:pt idx="135">
                  <c:v>15410.98</c:v>
                </c:pt>
                <c:pt idx="136">
                  <c:v>2896.92</c:v>
                </c:pt>
                <c:pt idx="137">
                  <c:v>3078.02</c:v>
                </c:pt>
                <c:pt idx="138">
                  <c:v>1339.3899999999999</c:v>
                </c:pt>
                <c:pt idx="139">
                  <c:v>460</c:v>
                </c:pt>
                <c:pt idx="140">
                  <c:v>1375.25</c:v>
                </c:pt>
                <c:pt idx="141">
                  <c:v>1963.33</c:v>
                </c:pt>
                <c:pt idx="142">
                  <c:v>1688</c:v>
                </c:pt>
                <c:pt idx="143">
                  <c:v>5266.17</c:v>
                </c:pt>
                <c:pt idx="144">
                  <c:v>174</c:v>
                </c:pt>
                <c:pt idx="145">
                  <c:v>354.35</c:v>
                </c:pt>
                <c:pt idx="146">
                  <c:v>106.93</c:v>
                </c:pt>
                <c:pt idx="147">
                  <c:v>141.79</c:v>
                </c:pt>
                <c:pt idx="148">
                  <c:v>19</c:v>
                </c:pt>
                <c:pt idx="149">
                  <c:v>361.25</c:v>
                </c:pt>
                <c:pt idx="150">
                  <c:v>21.2</c:v>
                </c:pt>
                <c:pt idx="151">
                  <c:v>160</c:v>
                </c:pt>
                <c:pt idx="152">
                  <c:v>160</c:v>
                </c:pt>
                <c:pt idx="153">
                  <c:v>33019.770000000004</c:v>
                </c:pt>
                <c:pt idx="154">
                  <c:v>456</c:v>
                </c:pt>
                <c:pt idx="155">
                  <c:v>11057.39</c:v>
                </c:pt>
                <c:pt idx="156">
                  <c:v>1468.75</c:v>
                </c:pt>
                <c:pt idx="157">
                  <c:v>1427.02</c:v>
                </c:pt>
                <c:pt idx="158">
                  <c:v>4532.67</c:v>
                </c:pt>
                <c:pt idx="159">
                  <c:v>5143.67</c:v>
                </c:pt>
                <c:pt idx="160">
                  <c:v>6510.67</c:v>
                </c:pt>
                <c:pt idx="161">
                  <c:v>1962.4700000000003</c:v>
                </c:pt>
                <c:pt idx="162">
                  <c:v>249.98999999999998</c:v>
                </c:pt>
                <c:pt idx="163">
                  <c:v>249.98999999999998</c:v>
                </c:pt>
                <c:pt idx="164">
                  <c:v>249.98999999999998</c:v>
                </c:pt>
                <c:pt idx="165">
                  <c:v>249.98999999999998</c:v>
                </c:pt>
                <c:pt idx="166">
                  <c:v>234.99</c:v>
                </c:pt>
                <c:pt idx="167">
                  <c:v>208.20000000000002</c:v>
                </c:pt>
                <c:pt idx="168">
                  <c:v>1861.1100000000001</c:v>
                </c:pt>
                <c:pt idx="169">
                  <c:v>1461.5</c:v>
                </c:pt>
                <c:pt idx="170">
                  <c:v>1501.5</c:v>
                </c:pt>
                <c:pt idx="171">
                  <c:v>1222.5</c:v>
                </c:pt>
                <c:pt idx="172">
                  <c:v>8967.5</c:v>
                </c:pt>
                <c:pt idx="173">
                  <c:v>370.5</c:v>
                </c:pt>
                <c:pt idx="174">
                  <c:v>1772</c:v>
                </c:pt>
                <c:pt idx="175">
                  <c:v>2940.9500000000003</c:v>
                </c:pt>
                <c:pt idx="176">
                  <c:v>148</c:v>
                </c:pt>
                <c:pt idx="177">
                  <c:v>4382.1400000000003</c:v>
                </c:pt>
                <c:pt idx="178">
                  <c:v>584.26</c:v>
                </c:pt>
                <c:pt idx="179">
                  <c:v>2667.1740084828548</c:v>
                </c:pt>
                <c:pt idx="180">
                  <c:v>483.01</c:v>
                </c:pt>
                <c:pt idx="181">
                  <c:v>0.5</c:v>
                </c:pt>
                <c:pt idx="182">
                  <c:v>119.8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3-4515-930E-9713D2D8F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7733184"/>
        <c:axId val="617724064"/>
      </c:barChart>
      <c:catAx>
        <c:axId val="61773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724064"/>
        <c:crosses val="autoZero"/>
        <c:auto val="1"/>
        <c:lblAlgn val="ctr"/>
        <c:lblOffset val="100"/>
        <c:noMultiLvlLbl val="0"/>
      </c:catAx>
      <c:valAx>
        <c:axId val="61772406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61773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dinâmica6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Materiais entregues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Dinâmicas'!$Y$79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'Tabelas Dinâmicas'!$W$80:$X$257</c:f>
              <c:multiLvlStrCache>
                <c:ptCount val="163"/>
                <c:lvl>
                  <c:pt idx="0">
                    <c:v>1002</c:v>
                  </c:pt>
                  <c:pt idx="1">
                    <c:v>1004</c:v>
                  </c:pt>
                  <c:pt idx="2">
                    <c:v>1006</c:v>
                  </c:pt>
                  <c:pt idx="3">
                    <c:v>1009</c:v>
                  </c:pt>
                  <c:pt idx="4">
                    <c:v>1019</c:v>
                  </c:pt>
                  <c:pt idx="5">
                    <c:v>1021</c:v>
                  </c:pt>
                  <c:pt idx="6">
                    <c:v>1023</c:v>
                  </c:pt>
                  <c:pt idx="7">
                    <c:v>1025</c:v>
                  </c:pt>
                  <c:pt idx="8">
                    <c:v>1026</c:v>
                  </c:pt>
                  <c:pt idx="9">
                    <c:v>1032</c:v>
                  </c:pt>
                  <c:pt idx="10">
                    <c:v>1039</c:v>
                  </c:pt>
                  <c:pt idx="11">
                    <c:v>1041</c:v>
                  </c:pt>
                  <c:pt idx="12">
                    <c:v>1046</c:v>
                  </c:pt>
                  <c:pt idx="13">
                    <c:v>1095</c:v>
                  </c:pt>
                  <c:pt idx="14">
                    <c:v>1096</c:v>
                  </c:pt>
                  <c:pt idx="15">
                    <c:v>1097</c:v>
                  </c:pt>
                  <c:pt idx="16">
                    <c:v>1098</c:v>
                  </c:pt>
                  <c:pt idx="17">
                    <c:v>1106</c:v>
                  </c:pt>
                  <c:pt idx="18">
                    <c:v>1005</c:v>
                  </c:pt>
                  <c:pt idx="19">
                    <c:v>1052</c:v>
                  </c:pt>
                  <c:pt idx="20">
                    <c:v>1008</c:v>
                  </c:pt>
                  <c:pt idx="21">
                    <c:v>1037</c:v>
                  </c:pt>
                  <c:pt idx="22">
                    <c:v>1044</c:v>
                  </c:pt>
                  <c:pt idx="23">
                    <c:v>1103</c:v>
                  </c:pt>
                  <c:pt idx="24">
                    <c:v>1020</c:v>
                  </c:pt>
                  <c:pt idx="25">
                    <c:v>1045</c:v>
                  </c:pt>
                  <c:pt idx="26">
                    <c:v>1049</c:v>
                  </c:pt>
                  <c:pt idx="27">
                    <c:v>1012</c:v>
                  </c:pt>
                  <c:pt idx="28">
                    <c:v>1034</c:v>
                  </c:pt>
                  <c:pt idx="29">
                    <c:v>1104</c:v>
                  </c:pt>
                  <c:pt idx="30">
                    <c:v>1027</c:v>
                  </c:pt>
                  <c:pt idx="31">
                    <c:v>1011</c:v>
                  </c:pt>
                  <c:pt idx="32">
                    <c:v>1015</c:v>
                  </c:pt>
                  <c:pt idx="33">
                    <c:v>1038</c:v>
                  </c:pt>
                  <c:pt idx="34">
                    <c:v>1051</c:v>
                  </c:pt>
                  <c:pt idx="35">
                    <c:v>1040</c:v>
                  </c:pt>
                  <c:pt idx="36">
                    <c:v>1108</c:v>
                  </c:pt>
                  <c:pt idx="37">
                    <c:v>1091</c:v>
                  </c:pt>
                  <c:pt idx="38">
                    <c:v>1024</c:v>
                  </c:pt>
                  <c:pt idx="39">
                    <c:v>Estoque - Caminhões</c:v>
                  </c:pt>
                  <c:pt idx="40">
                    <c:v>1048</c:v>
                  </c:pt>
                  <c:pt idx="41">
                    <c:v>1028</c:v>
                  </c:pt>
                  <c:pt idx="42">
                    <c:v>1036</c:v>
                  </c:pt>
                  <c:pt idx="43">
                    <c:v>1042</c:v>
                  </c:pt>
                  <c:pt idx="44">
                    <c:v>1047</c:v>
                  </c:pt>
                  <c:pt idx="45">
                    <c:v>1007</c:v>
                  </c:pt>
                  <c:pt idx="46">
                    <c:v>1035</c:v>
                  </c:pt>
                  <c:pt idx="47">
                    <c:v>1030</c:v>
                  </c:pt>
                  <c:pt idx="48">
                    <c:v>1054</c:v>
                  </c:pt>
                  <c:pt idx="49">
                    <c:v>3001</c:v>
                  </c:pt>
                  <c:pt idx="50">
                    <c:v>3009</c:v>
                  </c:pt>
                  <c:pt idx="51">
                    <c:v>3014</c:v>
                  </c:pt>
                  <c:pt idx="52">
                    <c:v>3015</c:v>
                  </c:pt>
                  <c:pt idx="53">
                    <c:v>3016</c:v>
                  </c:pt>
                  <c:pt idx="54">
                    <c:v>3019</c:v>
                  </c:pt>
                  <c:pt idx="55">
                    <c:v>3020</c:v>
                  </c:pt>
                  <c:pt idx="56">
                    <c:v>3021</c:v>
                  </c:pt>
                  <c:pt idx="57">
                    <c:v>3022</c:v>
                  </c:pt>
                  <c:pt idx="58">
                    <c:v>3023</c:v>
                  </c:pt>
                  <c:pt idx="59">
                    <c:v>3024</c:v>
                  </c:pt>
                  <c:pt idx="60">
                    <c:v>3025</c:v>
                  </c:pt>
                  <c:pt idx="61">
                    <c:v>3026</c:v>
                  </c:pt>
                  <c:pt idx="62">
                    <c:v>3027</c:v>
                  </c:pt>
                  <c:pt idx="63">
                    <c:v>3028</c:v>
                  </c:pt>
                  <c:pt idx="64">
                    <c:v>3029</c:v>
                  </c:pt>
                  <c:pt idx="65">
                    <c:v>3030</c:v>
                  </c:pt>
                  <c:pt idx="66">
                    <c:v>3031</c:v>
                  </c:pt>
                  <c:pt idx="67">
                    <c:v>Estoque - Carregadeiras</c:v>
                  </c:pt>
                  <c:pt idx="68">
                    <c:v>Estoque - Carregadeiras </c:v>
                  </c:pt>
                  <c:pt idx="69">
                    <c:v>5001</c:v>
                  </c:pt>
                  <c:pt idx="70">
                    <c:v>5002</c:v>
                  </c:pt>
                  <c:pt idx="71">
                    <c:v>5003</c:v>
                  </c:pt>
                  <c:pt idx="72">
                    <c:v>5005</c:v>
                  </c:pt>
                  <c:pt idx="73">
                    <c:v>5004</c:v>
                  </c:pt>
                  <c:pt idx="74">
                    <c:v>Estoque - Colhedoras</c:v>
                  </c:pt>
                  <c:pt idx="75">
                    <c:v>Estoque - Colhedoras </c:v>
                  </c:pt>
                  <c:pt idx="76">
                    <c:v>4003</c:v>
                  </c:pt>
                  <c:pt idx="77">
                    <c:v>4009</c:v>
                  </c:pt>
                  <c:pt idx="78">
                    <c:v>4011</c:v>
                  </c:pt>
                  <c:pt idx="79">
                    <c:v>4019</c:v>
                  </c:pt>
                  <c:pt idx="80">
                    <c:v>4022</c:v>
                  </c:pt>
                  <c:pt idx="81">
                    <c:v>4008</c:v>
                  </c:pt>
                  <c:pt idx="82">
                    <c:v>4017</c:v>
                  </c:pt>
                  <c:pt idx="83">
                    <c:v>4023</c:v>
                  </c:pt>
                  <c:pt idx="84">
                    <c:v>4012</c:v>
                  </c:pt>
                  <c:pt idx="85">
                    <c:v>4007</c:v>
                  </c:pt>
                  <c:pt idx="86">
                    <c:v>2020</c:v>
                  </c:pt>
                  <c:pt idx="87">
                    <c:v>2024</c:v>
                  </c:pt>
                  <c:pt idx="88">
                    <c:v>2025</c:v>
                  </c:pt>
                  <c:pt idx="89">
                    <c:v>2036</c:v>
                  </c:pt>
                  <c:pt idx="90">
                    <c:v>2037</c:v>
                  </c:pt>
                  <c:pt idx="91">
                    <c:v>2038</c:v>
                  </c:pt>
                  <c:pt idx="92">
                    <c:v>2039</c:v>
                  </c:pt>
                  <c:pt idx="93">
                    <c:v>2045</c:v>
                  </c:pt>
                  <c:pt idx="94">
                    <c:v>2047</c:v>
                  </c:pt>
                  <c:pt idx="95">
                    <c:v>2049</c:v>
                  </c:pt>
                  <c:pt idx="96">
                    <c:v>2053</c:v>
                  </c:pt>
                  <c:pt idx="97">
                    <c:v>2060</c:v>
                  </c:pt>
                  <c:pt idx="98">
                    <c:v>2028</c:v>
                  </c:pt>
                  <c:pt idx="99">
                    <c:v>2030</c:v>
                  </c:pt>
                  <c:pt idx="100">
                    <c:v>2048</c:v>
                  </c:pt>
                  <c:pt idx="101">
                    <c:v>2042</c:v>
                  </c:pt>
                  <c:pt idx="102">
                    <c:v>2068</c:v>
                  </c:pt>
                  <c:pt idx="103">
                    <c:v>2027</c:v>
                  </c:pt>
                  <c:pt idx="104">
                    <c:v>2052</c:v>
                  </c:pt>
                  <c:pt idx="105">
                    <c:v>Estoque - Tratores</c:v>
                  </c:pt>
                  <c:pt idx="106">
                    <c:v>2070</c:v>
                  </c:pt>
                  <c:pt idx="107">
                    <c:v>2044</c:v>
                  </c:pt>
                  <c:pt idx="108">
                    <c:v>2035</c:v>
                  </c:pt>
                  <c:pt idx="109">
                    <c:v>2034</c:v>
                  </c:pt>
                  <c:pt idx="110">
                    <c:v>2046</c:v>
                  </c:pt>
                  <c:pt idx="111">
                    <c:v>11</c:v>
                  </c:pt>
                  <c:pt idx="112">
                    <c:v>29</c:v>
                  </c:pt>
                  <c:pt idx="113">
                    <c:v>30</c:v>
                  </c:pt>
                  <c:pt idx="114">
                    <c:v>31</c:v>
                  </c:pt>
                  <c:pt idx="115">
                    <c:v>32</c:v>
                  </c:pt>
                  <c:pt idx="116">
                    <c:v>33</c:v>
                  </c:pt>
                  <c:pt idx="117">
                    <c:v>46</c:v>
                  </c:pt>
                  <c:pt idx="118">
                    <c:v>54</c:v>
                  </c:pt>
                  <c:pt idx="119">
                    <c:v>55</c:v>
                  </c:pt>
                  <c:pt idx="120">
                    <c:v>63</c:v>
                  </c:pt>
                  <c:pt idx="121">
                    <c:v>68</c:v>
                  </c:pt>
                  <c:pt idx="122">
                    <c:v>45</c:v>
                  </c:pt>
                  <c:pt idx="123">
                    <c:v>62</c:v>
                  </c:pt>
                  <c:pt idx="124">
                    <c:v>67</c:v>
                  </c:pt>
                  <c:pt idx="125">
                    <c:v>52</c:v>
                  </c:pt>
                  <c:pt idx="126">
                    <c:v>57</c:v>
                  </c:pt>
                  <c:pt idx="127">
                    <c:v>56</c:v>
                  </c:pt>
                  <c:pt idx="128">
                    <c:v>Estoque - Veic. Leves</c:v>
                  </c:pt>
                  <c:pt idx="129">
                    <c:v>49</c:v>
                  </c:pt>
                  <c:pt idx="130">
                    <c:v>47</c:v>
                  </c:pt>
                  <c:pt idx="131">
                    <c:v>48</c:v>
                  </c:pt>
                  <c:pt idx="132">
                    <c:v>Oficina Diversos</c:v>
                  </c:pt>
                  <c:pt idx="133">
                    <c:v>7051</c:v>
                  </c:pt>
                  <c:pt idx="134">
                    <c:v>7092</c:v>
                  </c:pt>
                  <c:pt idx="135">
                    <c:v>7078</c:v>
                  </c:pt>
                  <c:pt idx="136">
                    <c:v>7081</c:v>
                  </c:pt>
                  <c:pt idx="137">
                    <c:v>7082</c:v>
                  </c:pt>
                  <c:pt idx="138">
                    <c:v>7084</c:v>
                  </c:pt>
                  <c:pt idx="139">
                    <c:v>7091</c:v>
                  </c:pt>
                  <c:pt idx="140">
                    <c:v>8001</c:v>
                  </c:pt>
                  <c:pt idx="141">
                    <c:v>8002</c:v>
                  </c:pt>
                  <c:pt idx="142">
                    <c:v>8003</c:v>
                  </c:pt>
                  <c:pt idx="143">
                    <c:v>8004</c:v>
                  </c:pt>
                  <c:pt idx="144">
                    <c:v>8006</c:v>
                  </c:pt>
                  <c:pt idx="145">
                    <c:v>8008</c:v>
                  </c:pt>
                  <c:pt idx="146">
                    <c:v>8051</c:v>
                  </c:pt>
                  <c:pt idx="147">
                    <c:v>8052</c:v>
                  </c:pt>
                  <c:pt idx="148">
                    <c:v>8053</c:v>
                  </c:pt>
                  <c:pt idx="149">
                    <c:v>8054</c:v>
                  </c:pt>
                  <c:pt idx="150">
                    <c:v>Estoque - Reboques</c:v>
                  </c:pt>
                  <c:pt idx="151">
                    <c:v>8034</c:v>
                  </c:pt>
                  <c:pt idx="152">
                    <c:v>8114</c:v>
                  </c:pt>
                  <c:pt idx="153">
                    <c:v>Estoque - Reboques </c:v>
                  </c:pt>
                  <c:pt idx="154">
                    <c:v>8550</c:v>
                  </c:pt>
                  <c:pt idx="155">
                    <c:v>8558</c:v>
                  </c:pt>
                  <c:pt idx="156">
                    <c:v>8111</c:v>
                  </c:pt>
                  <c:pt idx="157">
                    <c:v>Estoque - Caldeiraria</c:v>
                  </c:pt>
                  <c:pt idx="158">
                    <c:v>Borracharia</c:v>
                  </c:pt>
                  <c:pt idx="159">
                    <c:v>Estoque - Borracharia</c:v>
                  </c:pt>
                  <c:pt idx="160">
                    <c:v>Lubrificação</c:v>
                  </c:pt>
                  <c:pt idx="161">
                    <c:v>Estoque - Transbordos</c:v>
                  </c:pt>
                  <c:pt idx="162">
                    <c:v>Estoque</c:v>
                  </c:pt>
                </c:lvl>
                <c:lvl>
                  <c:pt idx="0">
                    <c:v>Caminhões</c:v>
                  </c:pt>
                  <c:pt idx="49">
                    <c:v>Carregadeiras</c:v>
                  </c:pt>
                  <c:pt idx="69">
                    <c:v>Colhedoras</c:v>
                  </c:pt>
                  <c:pt idx="76">
                    <c:v>Máquinas pesadas</c:v>
                  </c:pt>
                  <c:pt idx="86">
                    <c:v>Tratores</c:v>
                  </c:pt>
                  <c:pt idx="111">
                    <c:v>Veic. Leves</c:v>
                  </c:pt>
                  <c:pt idx="132">
                    <c:v>Oficina Geral</c:v>
                  </c:pt>
                  <c:pt idx="133">
                    <c:v>Irrigação</c:v>
                  </c:pt>
                  <c:pt idx="140">
                    <c:v>Reboques</c:v>
                  </c:pt>
                  <c:pt idx="157">
                    <c:v>Caldeiraria</c:v>
                  </c:pt>
                  <c:pt idx="158">
                    <c:v>Borracharia</c:v>
                  </c:pt>
                  <c:pt idx="160">
                    <c:v>Lubrificação</c:v>
                  </c:pt>
                  <c:pt idx="161">
                    <c:v>Transbordos</c:v>
                  </c:pt>
                  <c:pt idx="162">
                    <c:v>Estoque</c:v>
                  </c:pt>
                </c:lvl>
              </c:multiLvlStrCache>
            </c:multiLvlStrRef>
          </c:cat>
          <c:val>
            <c:numRef>
              <c:f>'Tabelas Dinâmicas'!$Y$80:$Y$257</c:f>
              <c:numCache>
                <c:formatCode>General</c:formatCode>
                <c:ptCount val="163"/>
                <c:pt idx="0">
                  <c:v>32</c:v>
                </c:pt>
                <c:pt idx="1">
                  <c:v>31</c:v>
                </c:pt>
                <c:pt idx="2">
                  <c:v>3</c:v>
                </c:pt>
                <c:pt idx="3">
                  <c:v>17</c:v>
                </c:pt>
                <c:pt idx="4">
                  <c:v>4</c:v>
                </c:pt>
                <c:pt idx="5">
                  <c:v>15</c:v>
                </c:pt>
                <c:pt idx="6">
                  <c:v>32</c:v>
                </c:pt>
                <c:pt idx="7">
                  <c:v>15</c:v>
                </c:pt>
                <c:pt idx="8">
                  <c:v>12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12</c:v>
                </c:pt>
                <c:pt idx="13">
                  <c:v>2</c:v>
                </c:pt>
                <c:pt idx="14">
                  <c:v>4</c:v>
                </c:pt>
                <c:pt idx="15">
                  <c:v>5</c:v>
                </c:pt>
                <c:pt idx="16">
                  <c:v>16</c:v>
                </c:pt>
                <c:pt idx="17">
                  <c:v>5</c:v>
                </c:pt>
                <c:pt idx="18">
                  <c:v>78</c:v>
                </c:pt>
                <c:pt idx="19">
                  <c:v>1</c:v>
                </c:pt>
                <c:pt idx="20">
                  <c:v>46</c:v>
                </c:pt>
                <c:pt idx="21">
                  <c:v>11</c:v>
                </c:pt>
                <c:pt idx="22">
                  <c:v>4</c:v>
                </c:pt>
                <c:pt idx="23">
                  <c:v>9</c:v>
                </c:pt>
                <c:pt idx="24">
                  <c:v>1</c:v>
                </c:pt>
                <c:pt idx="25">
                  <c:v>20</c:v>
                </c:pt>
                <c:pt idx="26">
                  <c:v>11</c:v>
                </c:pt>
                <c:pt idx="27">
                  <c:v>7</c:v>
                </c:pt>
                <c:pt idx="28">
                  <c:v>1</c:v>
                </c:pt>
                <c:pt idx="29">
                  <c:v>1</c:v>
                </c:pt>
                <c:pt idx="30">
                  <c:v>22</c:v>
                </c:pt>
                <c:pt idx="31">
                  <c:v>12</c:v>
                </c:pt>
                <c:pt idx="32">
                  <c:v>5</c:v>
                </c:pt>
                <c:pt idx="33">
                  <c:v>6</c:v>
                </c:pt>
                <c:pt idx="34">
                  <c:v>1</c:v>
                </c:pt>
                <c:pt idx="35">
                  <c:v>16</c:v>
                </c:pt>
                <c:pt idx="36">
                  <c:v>7</c:v>
                </c:pt>
                <c:pt idx="37">
                  <c:v>1</c:v>
                </c:pt>
                <c:pt idx="38">
                  <c:v>1</c:v>
                </c:pt>
                <c:pt idx="39">
                  <c:v>24</c:v>
                </c:pt>
                <c:pt idx="40">
                  <c:v>1</c:v>
                </c:pt>
                <c:pt idx="41">
                  <c:v>9</c:v>
                </c:pt>
                <c:pt idx="42">
                  <c:v>9</c:v>
                </c:pt>
                <c:pt idx="43">
                  <c:v>14</c:v>
                </c:pt>
                <c:pt idx="44">
                  <c:v>1</c:v>
                </c:pt>
                <c:pt idx="45">
                  <c:v>12</c:v>
                </c:pt>
                <c:pt idx="46">
                  <c:v>13</c:v>
                </c:pt>
                <c:pt idx="47">
                  <c:v>16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23</c:v>
                </c:pt>
                <c:pt idx="52">
                  <c:v>26</c:v>
                </c:pt>
                <c:pt idx="53">
                  <c:v>16</c:v>
                </c:pt>
                <c:pt idx="54">
                  <c:v>4</c:v>
                </c:pt>
                <c:pt idx="55">
                  <c:v>4</c:v>
                </c:pt>
                <c:pt idx="56">
                  <c:v>2</c:v>
                </c:pt>
                <c:pt idx="57">
                  <c:v>17</c:v>
                </c:pt>
                <c:pt idx="58">
                  <c:v>86</c:v>
                </c:pt>
                <c:pt idx="59">
                  <c:v>44</c:v>
                </c:pt>
                <c:pt idx="60">
                  <c:v>11</c:v>
                </c:pt>
                <c:pt idx="61">
                  <c:v>3</c:v>
                </c:pt>
                <c:pt idx="62">
                  <c:v>47</c:v>
                </c:pt>
                <c:pt idx="63">
                  <c:v>19</c:v>
                </c:pt>
                <c:pt idx="64">
                  <c:v>23</c:v>
                </c:pt>
                <c:pt idx="65">
                  <c:v>25</c:v>
                </c:pt>
                <c:pt idx="66">
                  <c:v>4</c:v>
                </c:pt>
                <c:pt idx="67">
                  <c:v>27</c:v>
                </c:pt>
                <c:pt idx="68">
                  <c:v>1</c:v>
                </c:pt>
                <c:pt idx="69">
                  <c:v>45</c:v>
                </c:pt>
                <c:pt idx="70">
                  <c:v>46</c:v>
                </c:pt>
                <c:pt idx="71">
                  <c:v>80</c:v>
                </c:pt>
                <c:pt idx="72">
                  <c:v>32</c:v>
                </c:pt>
                <c:pt idx="73">
                  <c:v>33</c:v>
                </c:pt>
                <c:pt idx="74">
                  <c:v>54</c:v>
                </c:pt>
                <c:pt idx="75">
                  <c:v>11</c:v>
                </c:pt>
                <c:pt idx="76">
                  <c:v>3</c:v>
                </c:pt>
                <c:pt idx="77">
                  <c:v>44</c:v>
                </c:pt>
                <c:pt idx="78">
                  <c:v>21</c:v>
                </c:pt>
                <c:pt idx="79">
                  <c:v>3</c:v>
                </c:pt>
                <c:pt idx="80">
                  <c:v>1</c:v>
                </c:pt>
                <c:pt idx="81">
                  <c:v>99</c:v>
                </c:pt>
                <c:pt idx="82">
                  <c:v>6</c:v>
                </c:pt>
                <c:pt idx="83">
                  <c:v>1</c:v>
                </c:pt>
                <c:pt idx="84">
                  <c:v>4</c:v>
                </c:pt>
                <c:pt idx="85">
                  <c:v>2</c:v>
                </c:pt>
                <c:pt idx="86">
                  <c:v>1</c:v>
                </c:pt>
                <c:pt idx="87">
                  <c:v>38</c:v>
                </c:pt>
                <c:pt idx="88">
                  <c:v>14</c:v>
                </c:pt>
                <c:pt idx="89">
                  <c:v>80</c:v>
                </c:pt>
                <c:pt idx="90">
                  <c:v>50</c:v>
                </c:pt>
                <c:pt idx="91">
                  <c:v>1</c:v>
                </c:pt>
                <c:pt idx="92">
                  <c:v>32</c:v>
                </c:pt>
                <c:pt idx="93">
                  <c:v>40</c:v>
                </c:pt>
                <c:pt idx="94">
                  <c:v>2</c:v>
                </c:pt>
                <c:pt idx="95">
                  <c:v>7</c:v>
                </c:pt>
                <c:pt idx="96">
                  <c:v>4</c:v>
                </c:pt>
                <c:pt idx="97">
                  <c:v>1</c:v>
                </c:pt>
                <c:pt idx="98">
                  <c:v>2</c:v>
                </c:pt>
                <c:pt idx="99">
                  <c:v>60</c:v>
                </c:pt>
                <c:pt idx="100">
                  <c:v>40</c:v>
                </c:pt>
                <c:pt idx="101">
                  <c:v>16</c:v>
                </c:pt>
                <c:pt idx="102">
                  <c:v>2</c:v>
                </c:pt>
                <c:pt idx="103">
                  <c:v>2</c:v>
                </c:pt>
                <c:pt idx="104">
                  <c:v>16</c:v>
                </c:pt>
                <c:pt idx="105">
                  <c:v>8</c:v>
                </c:pt>
                <c:pt idx="106">
                  <c:v>1</c:v>
                </c:pt>
                <c:pt idx="107">
                  <c:v>16</c:v>
                </c:pt>
                <c:pt idx="108">
                  <c:v>34</c:v>
                </c:pt>
                <c:pt idx="109">
                  <c:v>1</c:v>
                </c:pt>
                <c:pt idx="110">
                  <c:v>8</c:v>
                </c:pt>
                <c:pt idx="111">
                  <c:v>1</c:v>
                </c:pt>
                <c:pt idx="112">
                  <c:v>9</c:v>
                </c:pt>
                <c:pt idx="113">
                  <c:v>3</c:v>
                </c:pt>
                <c:pt idx="114">
                  <c:v>3</c:v>
                </c:pt>
                <c:pt idx="115">
                  <c:v>7</c:v>
                </c:pt>
                <c:pt idx="116">
                  <c:v>2</c:v>
                </c:pt>
                <c:pt idx="117">
                  <c:v>1</c:v>
                </c:pt>
                <c:pt idx="118">
                  <c:v>7</c:v>
                </c:pt>
                <c:pt idx="119">
                  <c:v>10</c:v>
                </c:pt>
                <c:pt idx="120">
                  <c:v>8</c:v>
                </c:pt>
                <c:pt idx="121">
                  <c:v>1</c:v>
                </c:pt>
                <c:pt idx="122">
                  <c:v>6</c:v>
                </c:pt>
                <c:pt idx="123">
                  <c:v>4</c:v>
                </c:pt>
                <c:pt idx="124">
                  <c:v>1</c:v>
                </c:pt>
                <c:pt idx="125">
                  <c:v>5</c:v>
                </c:pt>
                <c:pt idx="126">
                  <c:v>2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3</c:v>
                </c:pt>
                <c:pt idx="131">
                  <c:v>1</c:v>
                </c:pt>
                <c:pt idx="132">
                  <c:v>41</c:v>
                </c:pt>
                <c:pt idx="133">
                  <c:v>7</c:v>
                </c:pt>
                <c:pt idx="134">
                  <c:v>1</c:v>
                </c:pt>
                <c:pt idx="135">
                  <c:v>1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7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6</c:v>
                </c:pt>
                <c:pt idx="145">
                  <c:v>4</c:v>
                </c:pt>
                <c:pt idx="146">
                  <c:v>13</c:v>
                </c:pt>
                <c:pt idx="147">
                  <c:v>11</c:v>
                </c:pt>
                <c:pt idx="148">
                  <c:v>11</c:v>
                </c:pt>
                <c:pt idx="149">
                  <c:v>8</c:v>
                </c:pt>
                <c:pt idx="150">
                  <c:v>9</c:v>
                </c:pt>
                <c:pt idx="151">
                  <c:v>2</c:v>
                </c:pt>
                <c:pt idx="152">
                  <c:v>4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4</c:v>
                </c:pt>
                <c:pt idx="157">
                  <c:v>54</c:v>
                </c:pt>
                <c:pt idx="158">
                  <c:v>3</c:v>
                </c:pt>
                <c:pt idx="159">
                  <c:v>1</c:v>
                </c:pt>
                <c:pt idx="160">
                  <c:v>6</c:v>
                </c:pt>
                <c:pt idx="161">
                  <c:v>1</c:v>
                </c:pt>
                <c:pt idx="16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85-4273-875A-84DE44048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7750944"/>
        <c:axId val="617755264"/>
      </c:barChart>
      <c:catAx>
        <c:axId val="61775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755264"/>
        <c:crosses val="autoZero"/>
        <c:auto val="1"/>
        <c:lblAlgn val="ctr"/>
        <c:lblOffset val="100"/>
        <c:noMultiLvlLbl val="0"/>
      </c:catAx>
      <c:valAx>
        <c:axId val="617755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1775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dinâmica9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Materiais pendentes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Dinâmicas'!$K$79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'Tabelas Dinâmicas'!$I$80:$J$202</c:f>
              <c:multiLvlStrCache>
                <c:ptCount val="107"/>
                <c:lvl>
                  <c:pt idx="0">
                    <c:v>1002</c:v>
                  </c:pt>
                  <c:pt idx="1">
                    <c:v>1004</c:v>
                  </c:pt>
                  <c:pt idx="2">
                    <c:v>1009</c:v>
                  </c:pt>
                  <c:pt idx="3">
                    <c:v>1021</c:v>
                  </c:pt>
                  <c:pt idx="4">
                    <c:v>1023</c:v>
                  </c:pt>
                  <c:pt idx="5">
                    <c:v>1025</c:v>
                  </c:pt>
                  <c:pt idx="6">
                    <c:v>1098</c:v>
                  </c:pt>
                  <c:pt idx="7">
                    <c:v>1106</c:v>
                  </c:pt>
                  <c:pt idx="8">
                    <c:v>1005</c:v>
                  </c:pt>
                  <c:pt idx="9">
                    <c:v>1020</c:v>
                  </c:pt>
                  <c:pt idx="10">
                    <c:v>1034</c:v>
                  </c:pt>
                  <c:pt idx="11">
                    <c:v>1022</c:v>
                  </c:pt>
                  <c:pt idx="12">
                    <c:v>1015</c:v>
                  </c:pt>
                  <c:pt idx="13">
                    <c:v>1038</c:v>
                  </c:pt>
                  <c:pt idx="14">
                    <c:v>1091</c:v>
                  </c:pt>
                  <c:pt idx="15">
                    <c:v>1024</c:v>
                  </c:pt>
                  <c:pt idx="16">
                    <c:v>Estoque - Caminhões</c:v>
                  </c:pt>
                  <c:pt idx="17">
                    <c:v>1048</c:v>
                  </c:pt>
                  <c:pt idx="18">
                    <c:v>1028</c:v>
                  </c:pt>
                  <c:pt idx="19">
                    <c:v>1036</c:v>
                  </c:pt>
                  <c:pt idx="20">
                    <c:v>1042</c:v>
                  </c:pt>
                  <c:pt idx="21">
                    <c:v>1055</c:v>
                  </c:pt>
                  <c:pt idx="22">
                    <c:v>1047</c:v>
                  </c:pt>
                  <c:pt idx="23">
                    <c:v>1035</c:v>
                  </c:pt>
                  <c:pt idx="24">
                    <c:v>1030</c:v>
                  </c:pt>
                  <c:pt idx="25">
                    <c:v>1054</c:v>
                  </c:pt>
                  <c:pt idx="26">
                    <c:v>1094</c:v>
                  </c:pt>
                  <c:pt idx="27">
                    <c:v>1029</c:v>
                  </c:pt>
                  <c:pt idx="28">
                    <c:v>3008</c:v>
                  </c:pt>
                  <c:pt idx="29">
                    <c:v>3014</c:v>
                  </c:pt>
                  <c:pt idx="30">
                    <c:v>3016</c:v>
                  </c:pt>
                  <c:pt idx="31">
                    <c:v>3020</c:v>
                  </c:pt>
                  <c:pt idx="32">
                    <c:v>3022</c:v>
                  </c:pt>
                  <c:pt idx="33">
                    <c:v>3026</c:v>
                  </c:pt>
                  <c:pt idx="34">
                    <c:v>3027</c:v>
                  </c:pt>
                  <c:pt idx="35">
                    <c:v>3028</c:v>
                  </c:pt>
                  <c:pt idx="36">
                    <c:v>3029</c:v>
                  </c:pt>
                  <c:pt idx="37">
                    <c:v>3030</c:v>
                  </c:pt>
                  <c:pt idx="38">
                    <c:v>Estoque - Carregadeiras</c:v>
                  </c:pt>
                  <c:pt idx="39">
                    <c:v>Estoque - Carregadeiras </c:v>
                  </c:pt>
                  <c:pt idx="40">
                    <c:v>5001</c:v>
                  </c:pt>
                  <c:pt idx="41">
                    <c:v>5002</c:v>
                  </c:pt>
                  <c:pt idx="42">
                    <c:v>5003</c:v>
                  </c:pt>
                  <c:pt idx="43">
                    <c:v>5005</c:v>
                  </c:pt>
                  <c:pt idx="44">
                    <c:v>Estoque - Colhedoras</c:v>
                  </c:pt>
                  <c:pt idx="45">
                    <c:v>Estoque - Colhedoras </c:v>
                  </c:pt>
                  <c:pt idx="46">
                    <c:v>4001</c:v>
                  </c:pt>
                  <c:pt idx="47">
                    <c:v>4009</c:v>
                  </c:pt>
                  <c:pt idx="48">
                    <c:v>4011</c:v>
                  </c:pt>
                  <c:pt idx="49">
                    <c:v>4019</c:v>
                  </c:pt>
                  <c:pt idx="50">
                    <c:v>4008</c:v>
                  </c:pt>
                  <c:pt idx="51">
                    <c:v>4017</c:v>
                  </c:pt>
                  <c:pt idx="52">
                    <c:v>4013</c:v>
                  </c:pt>
                  <c:pt idx="53">
                    <c:v>4018</c:v>
                  </c:pt>
                  <c:pt idx="54">
                    <c:v>2020</c:v>
                  </c:pt>
                  <c:pt idx="55">
                    <c:v>2024</c:v>
                  </c:pt>
                  <c:pt idx="56">
                    <c:v>2025</c:v>
                  </c:pt>
                  <c:pt idx="57">
                    <c:v>2036</c:v>
                  </c:pt>
                  <c:pt idx="58">
                    <c:v>2037</c:v>
                  </c:pt>
                  <c:pt idx="59">
                    <c:v>2038</c:v>
                  </c:pt>
                  <c:pt idx="60">
                    <c:v>2039</c:v>
                  </c:pt>
                  <c:pt idx="61">
                    <c:v>2045</c:v>
                  </c:pt>
                  <c:pt idx="62">
                    <c:v>2049</c:v>
                  </c:pt>
                  <c:pt idx="63">
                    <c:v>2053</c:v>
                  </c:pt>
                  <c:pt idx="64">
                    <c:v>2030</c:v>
                  </c:pt>
                  <c:pt idx="65">
                    <c:v>2048</c:v>
                  </c:pt>
                  <c:pt idx="66">
                    <c:v>2027</c:v>
                  </c:pt>
                  <c:pt idx="67">
                    <c:v>2052</c:v>
                  </c:pt>
                  <c:pt idx="68">
                    <c:v>Estoque - Tratores</c:v>
                  </c:pt>
                  <c:pt idx="69">
                    <c:v>2035</c:v>
                  </c:pt>
                  <c:pt idx="70">
                    <c:v>2015</c:v>
                  </c:pt>
                  <c:pt idx="71">
                    <c:v>2064</c:v>
                  </c:pt>
                  <c:pt idx="72">
                    <c:v>2034</c:v>
                  </c:pt>
                  <c:pt idx="73">
                    <c:v>2057</c:v>
                  </c:pt>
                  <c:pt idx="74">
                    <c:v>2046</c:v>
                  </c:pt>
                  <c:pt idx="75">
                    <c:v>2054</c:v>
                  </c:pt>
                  <c:pt idx="76">
                    <c:v>2058</c:v>
                  </c:pt>
                  <c:pt idx="77">
                    <c:v>2055</c:v>
                  </c:pt>
                  <c:pt idx="78">
                    <c:v>46</c:v>
                  </c:pt>
                  <c:pt idx="79">
                    <c:v>54</c:v>
                  </c:pt>
                  <c:pt idx="80">
                    <c:v>55</c:v>
                  </c:pt>
                  <c:pt idx="81">
                    <c:v>61</c:v>
                  </c:pt>
                  <c:pt idx="82">
                    <c:v>63</c:v>
                  </c:pt>
                  <c:pt idx="83">
                    <c:v>62</c:v>
                  </c:pt>
                  <c:pt idx="84">
                    <c:v>52</c:v>
                  </c:pt>
                  <c:pt idx="85">
                    <c:v>20</c:v>
                  </c:pt>
                  <c:pt idx="86">
                    <c:v>49</c:v>
                  </c:pt>
                  <c:pt idx="87">
                    <c:v>47</c:v>
                  </c:pt>
                  <c:pt idx="88">
                    <c:v>79</c:v>
                  </c:pt>
                  <c:pt idx="89">
                    <c:v>51</c:v>
                  </c:pt>
                  <c:pt idx="90">
                    <c:v>Oficina Diversos</c:v>
                  </c:pt>
                  <c:pt idx="91">
                    <c:v>7078</c:v>
                  </c:pt>
                  <c:pt idx="92">
                    <c:v>7081</c:v>
                  </c:pt>
                  <c:pt idx="93">
                    <c:v>7082</c:v>
                  </c:pt>
                  <c:pt idx="94">
                    <c:v>7084</c:v>
                  </c:pt>
                  <c:pt idx="95">
                    <c:v>7091</c:v>
                  </c:pt>
                  <c:pt idx="96">
                    <c:v>Estoque - Reboques</c:v>
                  </c:pt>
                  <c:pt idx="97">
                    <c:v>8034</c:v>
                  </c:pt>
                  <c:pt idx="98">
                    <c:v>8558</c:v>
                  </c:pt>
                  <c:pt idx="99">
                    <c:v>8111</c:v>
                  </c:pt>
                  <c:pt idx="100">
                    <c:v>Estoque - Caldeiraria</c:v>
                  </c:pt>
                  <c:pt idx="101">
                    <c:v>Borracharia</c:v>
                  </c:pt>
                  <c:pt idx="102">
                    <c:v>Lubrificação</c:v>
                  </c:pt>
                  <c:pt idx="103">
                    <c:v>Estoque - Transbordos</c:v>
                  </c:pt>
                  <c:pt idx="104">
                    <c:v>Estoque</c:v>
                  </c:pt>
                  <c:pt idx="105">
                    <c:v>Estoque </c:v>
                  </c:pt>
                  <c:pt idx="106">
                    <c:v>Reboques</c:v>
                  </c:pt>
                </c:lvl>
                <c:lvl>
                  <c:pt idx="0">
                    <c:v>Caminhões</c:v>
                  </c:pt>
                  <c:pt idx="28">
                    <c:v>Carregadeiras</c:v>
                  </c:pt>
                  <c:pt idx="40">
                    <c:v>Colhedoras</c:v>
                  </c:pt>
                  <c:pt idx="46">
                    <c:v>Máquinas pesadas</c:v>
                  </c:pt>
                  <c:pt idx="54">
                    <c:v>Tratores</c:v>
                  </c:pt>
                  <c:pt idx="78">
                    <c:v>Veic. Leves</c:v>
                  </c:pt>
                  <c:pt idx="90">
                    <c:v>Oficina Geral</c:v>
                  </c:pt>
                  <c:pt idx="91">
                    <c:v>Irrigação</c:v>
                  </c:pt>
                  <c:pt idx="96">
                    <c:v>Reboques</c:v>
                  </c:pt>
                  <c:pt idx="100">
                    <c:v>Caldeiraria</c:v>
                  </c:pt>
                  <c:pt idx="101">
                    <c:v>Borracharia</c:v>
                  </c:pt>
                  <c:pt idx="102">
                    <c:v>Lubrificação</c:v>
                  </c:pt>
                  <c:pt idx="103">
                    <c:v>Transbordos</c:v>
                  </c:pt>
                  <c:pt idx="104">
                    <c:v>Estoque</c:v>
                  </c:pt>
                </c:lvl>
              </c:multiLvlStrCache>
            </c:multiLvlStrRef>
          </c:cat>
          <c:val>
            <c:numRef>
              <c:f>'Tabelas Dinâmicas'!$K$80:$K$202</c:f>
              <c:numCache>
                <c:formatCode>General</c:formatCode>
                <c:ptCount val="107"/>
                <c:pt idx="0">
                  <c:v>10</c:v>
                </c:pt>
                <c:pt idx="1">
                  <c:v>3</c:v>
                </c:pt>
                <c:pt idx="2">
                  <c:v>1</c:v>
                </c:pt>
                <c:pt idx="3">
                  <c:v>21</c:v>
                </c:pt>
                <c:pt idx="4">
                  <c:v>4</c:v>
                </c:pt>
                <c:pt idx="5">
                  <c:v>16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30</c:v>
                </c:pt>
                <c:pt idx="10">
                  <c:v>3</c:v>
                </c:pt>
                <c:pt idx="11">
                  <c:v>21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21</c:v>
                </c:pt>
                <c:pt idx="16">
                  <c:v>8</c:v>
                </c:pt>
                <c:pt idx="17">
                  <c:v>1</c:v>
                </c:pt>
                <c:pt idx="18">
                  <c:v>8</c:v>
                </c:pt>
                <c:pt idx="19">
                  <c:v>10</c:v>
                </c:pt>
                <c:pt idx="20">
                  <c:v>1</c:v>
                </c:pt>
                <c:pt idx="21">
                  <c:v>3</c:v>
                </c:pt>
                <c:pt idx="22">
                  <c:v>24</c:v>
                </c:pt>
                <c:pt idx="23">
                  <c:v>2</c:v>
                </c:pt>
                <c:pt idx="24">
                  <c:v>26</c:v>
                </c:pt>
                <c:pt idx="25">
                  <c:v>1</c:v>
                </c:pt>
                <c:pt idx="26">
                  <c:v>20</c:v>
                </c:pt>
                <c:pt idx="27">
                  <c:v>24</c:v>
                </c:pt>
                <c:pt idx="28">
                  <c:v>1</c:v>
                </c:pt>
                <c:pt idx="29">
                  <c:v>3</c:v>
                </c:pt>
                <c:pt idx="30">
                  <c:v>3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4</c:v>
                </c:pt>
                <c:pt idx="35">
                  <c:v>3</c:v>
                </c:pt>
                <c:pt idx="36">
                  <c:v>9</c:v>
                </c:pt>
                <c:pt idx="37">
                  <c:v>3</c:v>
                </c:pt>
                <c:pt idx="38">
                  <c:v>17</c:v>
                </c:pt>
                <c:pt idx="39">
                  <c:v>2</c:v>
                </c:pt>
                <c:pt idx="40">
                  <c:v>1</c:v>
                </c:pt>
                <c:pt idx="41">
                  <c:v>3</c:v>
                </c:pt>
                <c:pt idx="42">
                  <c:v>11</c:v>
                </c:pt>
                <c:pt idx="43">
                  <c:v>11</c:v>
                </c:pt>
                <c:pt idx="44">
                  <c:v>9</c:v>
                </c:pt>
                <c:pt idx="45">
                  <c:v>3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3</c:v>
                </c:pt>
                <c:pt idx="50">
                  <c:v>2</c:v>
                </c:pt>
                <c:pt idx="51">
                  <c:v>34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10</c:v>
                </c:pt>
                <c:pt idx="56">
                  <c:v>45</c:v>
                </c:pt>
                <c:pt idx="57">
                  <c:v>3</c:v>
                </c:pt>
                <c:pt idx="58">
                  <c:v>4</c:v>
                </c:pt>
                <c:pt idx="59">
                  <c:v>2</c:v>
                </c:pt>
                <c:pt idx="60">
                  <c:v>6</c:v>
                </c:pt>
                <c:pt idx="61">
                  <c:v>3</c:v>
                </c:pt>
                <c:pt idx="62">
                  <c:v>5</c:v>
                </c:pt>
                <c:pt idx="63">
                  <c:v>1</c:v>
                </c:pt>
                <c:pt idx="64">
                  <c:v>19</c:v>
                </c:pt>
                <c:pt idx="65">
                  <c:v>1</c:v>
                </c:pt>
                <c:pt idx="66">
                  <c:v>201</c:v>
                </c:pt>
                <c:pt idx="67">
                  <c:v>1</c:v>
                </c:pt>
                <c:pt idx="68">
                  <c:v>8</c:v>
                </c:pt>
                <c:pt idx="69">
                  <c:v>5</c:v>
                </c:pt>
                <c:pt idx="70">
                  <c:v>1</c:v>
                </c:pt>
                <c:pt idx="71">
                  <c:v>110</c:v>
                </c:pt>
                <c:pt idx="72">
                  <c:v>2</c:v>
                </c:pt>
                <c:pt idx="73">
                  <c:v>1</c:v>
                </c:pt>
                <c:pt idx="74">
                  <c:v>12</c:v>
                </c:pt>
                <c:pt idx="75">
                  <c:v>1</c:v>
                </c:pt>
                <c:pt idx="76">
                  <c:v>8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1</c:v>
                </c:pt>
                <c:pt idx="83">
                  <c:v>8</c:v>
                </c:pt>
                <c:pt idx="84">
                  <c:v>24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148</c:v>
                </c:pt>
                <c:pt idx="91">
                  <c:v>7</c:v>
                </c:pt>
                <c:pt idx="92">
                  <c:v>7</c:v>
                </c:pt>
                <c:pt idx="93">
                  <c:v>3</c:v>
                </c:pt>
                <c:pt idx="94">
                  <c:v>4</c:v>
                </c:pt>
                <c:pt idx="95">
                  <c:v>1</c:v>
                </c:pt>
                <c:pt idx="96">
                  <c:v>4</c:v>
                </c:pt>
                <c:pt idx="97">
                  <c:v>6</c:v>
                </c:pt>
                <c:pt idx="98">
                  <c:v>7</c:v>
                </c:pt>
                <c:pt idx="99">
                  <c:v>1</c:v>
                </c:pt>
                <c:pt idx="100">
                  <c:v>25</c:v>
                </c:pt>
                <c:pt idx="101">
                  <c:v>5</c:v>
                </c:pt>
                <c:pt idx="102">
                  <c:v>8</c:v>
                </c:pt>
                <c:pt idx="103">
                  <c:v>1</c:v>
                </c:pt>
                <c:pt idx="104">
                  <c:v>38</c:v>
                </c:pt>
                <c:pt idx="105">
                  <c:v>1</c:v>
                </c:pt>
                <c:pt idx="10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9F-4418-9B8A-155BDF413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213808"/>
        <c:axId val="441228688"/>
      </c:barChart>
      <c:catAx>
        <c:axId val="44121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228688"/>
        <c:crosses val="autoZero"/>
        <c:auto val="1"/>
        <c:lblAlgn val="ctr"/>
        <c:lblOffset val="100"/>
        <c:noMultiLvlLbl val="0"/>
      </c:catAx>
      <c:valAx>
        <c:axId val="4412286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121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 up 22.07.xlsm]Tabelas Dinâmicas!Tabela dinâmica14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Materiais aguardando retirada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Dinâmicas'!$O$79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'Tabelas Dinâmicas'!$M$80:$N$241</c:f>
              <c:multiLvlStrCache>
                <c:ptCount val="148"/>
                <c:lvl>
                  <c:pt idx="0">
                    <c:v>1002</c:v>
                  </c:pt>
                  <c:pt idx="1">
                    <c:v>1004</c:v>
                  </c:pt>
                  <c:pt idx="2">
                    <c:v>1006</c:v>
                  </c:pt>
                  <c:pt idx="3">
                    <c:v>1009</c:v>
                  </c:pt>
                  <c:pt idx="4">
                    <c:v>1021</c:v>
                  </c:pt>
                  <c:pt idx="5">
                    <c:v>1023</c:v>
                  </c:pt>
                  <c:pt idx="6">
                    <c:v>1025</c:v>
                  </c:pt>
                  <c:pt idx="7">
                    <c:v>1026</c:v>
                  </c:pt>
                  <c:pt idx="8">
                    <c:v>1032</c:v>
                  </c:pt>
                  <c:pt idx="9">
                    <c:v>1039</c:v>
                  </c:pt>
                  <c:pt idx="10">
                    <c:v>1046</c:v>
                  </c:pt>
                  <c:pt idx="11">
                    <c:v>1096</c:v>
                  </c:pt>
                  <c:pt idx="12">
                    <c:v>1097</c:v>
                  </c:pt>
                  <c:pt idx="13">
                    <c:v>1098</c:v>
                  </c:pt>
                  <c:pt idx="14">
                    <c:v>1106</c:v>
                  </c:pt>
                  <c:pt idx="15">
                    <c:v>1005</c:v>
                  </c:pt>
                  <c:pt idx="16">
                    <c:v>1052</c:v>
                  </c:pt>
                  <c:pt idx="17">
                    <c:v>1037</c:v>
                  </c:pt>
                  <c:pt idx="18">
                    <c:v>1103</c:v>
                  </c:pt>
                  <c:pt idx="19">
                    <c:v>1020</c:v>
                  </c:pt>
                  <c:pt idx="20">
                    <c:v>1045</c:v>
                  </c:pt>
                  <c:pt idx="21">
                    <c:v>1012</c:v>
                  </c:pt>
                  <c:pt idx="22">
                    <c:v>1034</c:v>
                  </c:pt>
                  <c:pt idx="23">
                    <c:v>1027</c:v>
                  </c:pt>
                  <c:pt idx="24">
                    <c:v>1011</c:v>
                  </c:pt>
                  <c:pt idx="25">
                    <c:v>1015</c:v>
                  </c:pt>
                  <c:pt idx="26">
                    <c:v>1038</c:v>
                  </c:pt>
                  <c:pt idx="27">
                    <c:v>1051</c:v>
                  </c:pt>
                  <c:pt idx="28">
                    <c:v>1040</c:v>
                  </c:pt>
                  <c:pt idx="29">
                    <c:v>1108</c:v>
                  </c:pt>
                  <c:pt idx="30">
                    <c:v>1091</c:v>
                  </c:pt>
                  <c:pt idx="31">
                    <c:v>1024</c:v>
                  </c:pt>
                  <c:pt idx="32">
                    <c:v>Estoque - Caminhões</c:v>
                  </c:pt>
                  <c:pt idx="33">
                    <c:v>1048</c:v>
                  </c:pt>
                  <c:pt idx="34">
                    <c:v>1028</c:v>
                  </c:pt>
                  <c:pt idx="35">
                    <c:v>1036</c:v>
                  </c:pt>
                  <c:pt idx="36">
                    <c:v>1042</c:v>
                  </c:pt>
                  <c:pt idx="37">
                    <c:v>1047</c:v>
                  </c:pt>
                  <c:pt idx="38">
                    <c:v>1007</c:v>
                  </c:pt>
                  <c:pt idx="39">
                    <c:v>1035</c:v>
                  </c:pt>
                  <c:pt idx="40">
                    <c:v>1030</c:v>
                  </c:pt>
                  <c:pt idx="41">
                    <c:v>1054</c:v>
                  </c:pt>
                  <c:pt idx="42">
                    <c:v>3014</c:v>
                  </c:pt>
                  <c:pt idx="43">
                    <c:v>3015</c:v>
                  </c:pt>
                  <c:pt idx="44">
                    <c:v>3016</c:v>
                  </c:pt>
                  <c:pt idx="45">
                    <c:v>3019</c:v>
                  </c:pt>
                  <c:pt idx="46">
                    <c:v>3021</c:v>
                  </c:pt>
                  <c:pt idx="47">
                    <c:v>3022</c:v>
                  </c:pt>
                  <c:pt idx="48">
                    <c:v>3023</c:v>
                  </c:pt>
                  <c:pt idx="49">
                    <c:v>3024</c:v>
                  </c:pt>
                  <c:pt idx="50">
                    <c:v>3025</c:v>
                  </c:pt>
                  <c:pt idx="51">
                    <c:v>3026</c:v>
                  </c:pt>
                  <c:pt idx="52">
                    <c:v>3027</c:v>
                  </c:pt>
                  <c:pt idx="53">
                    <c:v>3028</c:v>
                  </c:pt>
                  <c:pt idx="54">
                    <c:v>3029</c:v>
                  </c:pt>
                  <c:pt idx="55">
                    <c:v>3030</c:v>
                  </c:pt>
                  <c:pt idx="56">
                    <c:v>3031</c:v>
                  </c:pt>
                  <c:pt idx="57">
                    <c:v>Estoque - Carregadeiras</c:v>
                  </c:pt>
                  <c:pt idx="58">
                    <c:v>Estoque - Carregadeiras </c:v>
                  </c:pt>
                  <c:pt idx="59">
                    <c:v>5001</c:v>
                  </c:pt>
                  <c:pt idx="60">
                    <c:v>5002</c:v>
                  </c:pt>
                  <c:pt idx="61">
                    <c:v>5003</c:v>
                  </c:pt>
                  <c:pt idx="62">
                    <c:v>5005</c:v>
                  </c:pt>
                  <c:pt idx="63">
                    <c:v>5004</c:v>
                  </c:pt>
                  <c:pt idx="64">
                    <c:v>Estoque - Colhedoras</c:v>
                  </c:pt>
                  <c:pt idx="65">
                    <c:v>Estoque - Colhedoras </c:v>
                  </c:pt>
                  <c:pt idx="66">
                    <c:v>4003</c:v>
                  </c:pt>
                  <c:pt idx="67">
                    <c:v>4009</c:v>
                  </c:pt>
                  <c:pt idx="68">
                    <c:v>4011</c:v>
                  </c:pt>
                  <c:pt idx="69">
                    <c:v>4019</c:v>
                  </c:pt>
                  <c:pt idx="70">
                    <c:v>4022</c:v>
                  </c:pt>
                  <c:pt idx="71">
                    <c:v>4008</c:v>
                  </c:pt>
                  <c:pt idx="72">
                    <c:v>4017</c:v>
                  </c:pt>
                  <c:pt idx="73">
                    <c:v>4023</c:v>
                  </c:pt>
                  <c:pt idx="74">
                    <c:v>4012</c:v>
                  </c:pt>
                  <c:pt idx="75">
                    <c:v>4007</c:v>
                  </c:pt>
                  <c:pt idx="76">
                    <c:v>2020</c:v>
                  </c:pt>
                  <c:pt idx="77">
                    <c:v>2024</c:v>
                  </c:pt>
                  <c:pt idx="78">
                    <c:v>2025</c:v>
                  </c:pt>
                  <c:pt idx="79">
                    <c:v>2036</c:v>
                  </c:pt>
                  <c:pt idx="80">
                    <c:v>2037</c:v>
                  </c:pt>
                  <c:pt idx="81">
                    <c:v>2038</c:v>
                  </c:pt>
                  <c:pt idx="82">
                    <c:v>2039</c:v>
                  </c:pt>
                  <c:pt idx="83">
                    <c:v>2045</c:v>
                  </c:pt>
                  <c:pt idx="84">
                    <c:v>2049</c:v>
                  </c:pt>
                  <c:pt idx="85">
                    <c:v>2053</c:v>
                  </c:pt>
                  <c:pt idx="86">
                    <c:v>2060</c:v>
                  </c:pt>
                  <c:pt idx="87">
                    <c:v>2028</c:v>
                  </c:pt>
                  <c:pt idx="88">
                    <c:v>2030</c:v>
                  </c:pt>
                  <c:pt idx="89">
                    <c:v>2048</c:v>
                  </c:pt>
                  <c:pt idx="90">
                    <c:v>2042</c:v>
                  </c:pt>
                  <c:pt idx="91">
                    <c:v>2068</c:v>
                  </c:pt>
                  <c:pt idx="92">
                    <c:v>2027</c:v>
                  </c:pt>
                  <c:pt idx="93">
                    <c:v>2052</c:v>
                  </c:pt>
                  <c:pt idx="94">
                    <c:v>Estoque - Tratores</c:v>
                  </c:pt>
                  <c:pt idx="95">
                    <c:v>2070</c:v>
                  </c:pt>
                  <c:pt idx="96">
                    <c:v>2044</c:v>
                  </c:pt>
                  <c:pt idx="97">
                    <c:v>2035</c:v>
                  </c:pt>
                  <c:pt idx="98">
                    <c:v>2034</c:v>
                  </c:pt>
                  <c:pt idx="99">
                    <c:v>2046</c:v>
                  </c:pt>
                  <c:pt idx="100">
                    <c:v>11</c:v>
                  </c:pt>
                  <c:pt idx="101">
                    <c:v>29</c:v>
                  </c:pt>
                  <c:pt idx="102">
                    <c:v>30</c:v>
                  </c:pt>
                  <c:pt idx="103">
                    <c:v>31</c:v>
                  </c:pt>
                  <c:pt idx="104">
                    <c:v>32</c:v>
                  </c:pt>
                  <c:pt idx="105">
                    <c:v>33</c:v>
                  </c:pt>
                  <c:pt idx="106">
                    <c:v>46</c:v>
                  </c:pt>
                  <c:pt idx="107">
                    <c:v>54</c:v>
                  </c:pt>
                  <c:pt idx="108">
                    <c:v>55</c:v>
                  </c:pt>
                  <c:pt idx="109">
                    <c:v>63</c:v>
                  </c:pt>
                  <c:pt idx="110">
                    <c:v>68</c:v>
                  </c:pt>
                  <c:pt idx="111">
                    <c:v>45</c:v>
                  </c:pt>
                  <c:pt idx="112">
                    <c:v>62</c:v>
                  </c:pt>
                  <c:pt idx="113">
                    <c:v>67</c:v>
                  </c:pt>
                  <c:pt idx="114">
                    <c:v>52</c:v>
                  </c:pt>
                  <c:pt idx="115">
                    <c:v>57</c:v>
                  </c:pt>
                  <c:pt idx="116">
                    <c:v>56</c:v>
                  </c:pt>
                  <c:pt idx="117">
                    <c:v>Estoque - Veic. Leves</c:v>
                  </c:pt>
                  <c:pt idx="118">
                    <c:v>49</c:v>
                  </c:pt>
                  <c:pt idx="119">
                    <c:v>47</c:v>
                  </c:pt>
                  <c:pt idx="120">
                    <c:v>48</c:v>
                  </c:pt>
                  <c:pt idx="121">
                    <c:v>Oficina Diversos</c:v>
                  </c:pt>
                  <c:pt idx="122">
                    <c:v>7078</c:v>
                  </c:pt>
                  <c:pt idx="123">
                    <c:v>7081</c:v>
                  </c:pt>
                  <c:pt idx="124">
                    <c:v>7082</c:v>
                  </c:pt>
                  <c:pt idx="125">
                    <c:v>7084</c:v>
                  </c:pt>
                  <c:pt idx="126">
                    <c:v>7091</c:v>
                  </c:pt>
                  <c:pt idx="127">
                    <c:v>8001</c:v>
                  </c:pt>
                  <c:pt idx="128">
                    <c:v>8002</c:v>
                  </c:pt>
                  <c:pt idx="129">
                    <c:v>8003</c:v>
                  </c:pt>
                  <c:pt idx="130">
                    <c:v>8004</c:v>
                  </c:pt>
                  <c:pt idx="131">
                    <c:v>8006</c:v>
                  </c:pt>
                  <c:pt idx="132">
                    <c:v>8008</c:v>
                  </c:pt>
                  <c:pt idx="133">
                    <c:v>8051</c:v>
                  </c:pt>
                  <c:pt idx="134">
                    <c:v>8052</c:v>
                  </c:pt>
                  <c:pt idx="135">
                    <c:v>8053</c:v>
                  </c:pt>
                  <c:pt idx="136">
                    <c:v>8054</c:v>
                  </c:pt>
                  <c:pt idx="137">
                    <c:v>Estoque - Reboques</c:v>
                  </c:pt>
                  <c:pt idx="138">
                    <c:v>8034</c:v>
                  </c:pt>
                  <c:pt idx="139">
                    <c:v>8114</c:v>
                  </c:pt>
                  <c:pt idx="140">
                    <c:v>Estoque - Reboques </c:v>
                  </c:pt>
                  <c:pt idx="141">
                    <c:v>8550</c:v>
                  </c:pt>
                  <c:pt idx="142">
                    <c:v>8558</c:v>
                  </c:pt>
                  <c:pt idx="143">
                    <c:v>8111</c:v>
                  </c:pt>
                  <c:pt idx="144">
                    <c:v>Estoque - Caldeiraria</c:v>
                  </c:pt>
                  <c:pt idx="145">
                    <c:v>Borracharia</c:v>
                  </c:pt>
                  <c:pt idx="146">
                    <c:v>Lubrificação</c:v>
                  </c:pt>
                  <c:pt idx="147">
                    <c:v>Estoque</c:v>
                  </c:pt>
                </c:lvl>
                <c:lvl>
                  <c:pt idx="0">
                    <c:v>Caminhões</c:v>
                  </c:pt>
                  <c:pt idx="42">
                    <c:v>Carregadeiras</c:v>
                  </c:pt>
                  <c:pt idx="59">
                    <c:v>Colhedoras</c:v>
                  </c:pt>
                  <c:pt idx="66">
                    <c:v>Máquinas pesadas</c:v>
                  </c:pt>
                  <c:pt idx="76">
                    <c:v>Tratores</c:v>
                  </c:pt>
                  <c:pt idx="100">
                    <c:v>Veic. Leves</c:v>
                  </c:pt>
                  <c:pt idx="121">
                    <c:v>Oficina Geral</c:v>
                  </c:pt>
                  <c:pt idx="122">
                    <c:v>Irrigação</c:v>
                  </c:pt>
                  <c:pt idx="127">
                    <c:v>Reboques</c:v>
                  </c:pt>
                  <c:pt idx="144">
                    <c:v>Caldeiraria</c:v>
                  </c:pt>
                  <c:pt idx="145">
                    <c:v>Borracharia</c:v>
                  </c:pt>
                  <c:pt idx="146">
                    <c:v>Lubrificação</c:v>
                  </c:pt>
                  <c:pt idx="147">
                    <c:v>Estoque</c:v>
                  </c:pt>
                </c:lvl>
              </c:multiLvlStrCache>
            </c:multiLvlStrRef>
          </c:cat>
          <c:val>
            <c:numRef>
              <c:f>'Tabelas Dinâmicas'!$O$80:$O$241</c:f>
              <c:numCache>
                <c:formatCode>General</c:formatCode>
                <c:ptCount val="148"/>
                <c:pt idx="0">
                  <c:v>27</c:v>
                </c:pt>
                <c:pt idx="1">
                  <c:v>8</c:v>
                </c:pt>
                <c:pt idx="2">
                  <c:v>2</c:v>
                </c:pt>
                <c:pt idx="3">
                  <c:v>15</c:v>
                </c:pt>
                <c:pt idx="4">
                  <c:v>10</c:v>
                </c:pt>
                <c:pt idx="5">
                  <c:v>30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  <c:pt idx="14">
                  <c:v>4</c:v>
                </c:pt>
                <c:pt idx="15">
                  <c:v>29</c:v>
                </c:pt>
                <c:pt idx="16">
                  <c:v>1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5</c:v>
                </c:pt>
                <c:pt idx="21">
                  <c:v>2</c:v>
                </c:pt>
                <c:pt idx="22">
                  <c:v>1</c:v>
                </c:pt>
                <c:pt idx="23">
                  <c:v>10</c:v>
                </c:pt>
                <c:pt idx="24">
                  <c:v>12</c:v>
                </c:pt>
                <c:pt idx="25">
                  <c:v>5</c:v>
                </c:pt>
                <c:pt idx="26">
                  <c:v>6</c:v>
                </c:pt>
                <c:pt idx="27">
                  <c:v>1</c:v>
                </c:pt>
                <c:pt idx="28">
                  <c:v>16</c:v>
                </c:pt>
                <c:pt idx="29">
                  <c:v>7</c:v>
                </c:pt>
                <c:pt idx="30">
                  <c:v>1</c:v>
                </c:pt>
                <c:pt idx="31">
                  <c:v>1</c:v>
                </c:pt>
                <c:pt idx="32">
                  <c:v>23</c:v>
                </c:pt>
                <c:pt idx="33">
                  <c:v>1</c:v>
                </c:pt>
                <c:pt idx="34">
                  <c:v>9</c:v>
                </c:pt>
                <c:pt idx="35">
                  <c:v>8</c:v>
                </c:pt>
                <c:pt idx="36">
                  <c:v>14</c:v>
                </c:pt>
                <c:pt idx="37">
                  <c:v>1</c:v>
                </c:pt>
                <c:pt idx="38">
                  <c:v>12</c:v>
                </c:pt>
                <c:pt idx="39">
                  <c:v>13</c:v>
                </c:pt>
                <c:pt idx="40">
                  <c:v>16</c:v>
                </c:pt>
                <c:pt idx="41">
                  <c:v>1</c:v>
                </c:pt>
                <c:pt idx="42">
                  <c:v>3</c:v>
                </c:pt>
                <c:pt idx="43">
                  <c:v>4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9</c:v>
                </c:pt>
                <c:pt idx="48">
                  <c:v>49</c:v>
                </c:pt>
                <c:pt idx="49">
                  <c:v>44</c:v>
                </c:pt>
                <c:pt idx="50">
                  <c:v>11</c:v>
                </c:pt>
                <c:pt idx="51">
                  <c:v>3</c:v>
                </c:pt>
                <c:pt idx="52">
                  <c:v>28</c:v>
                </c:pt>
                <c:pt idx="53">
                  <c:v>17</c:v>
                </c:pt>
                <c:pt idx="54">
                  <c:v>22</c:v>
                </c:pt>
                <c:pt idx="55">
                  <c:v>25</c:v>
                </c:pt>
                <c:pt idx="56">
                  <c:v>4</c:v>
                </c:pt>
                <c:pt idx="57">
                  <c:v>27</c:v>
                </c:pt>
                <c:pt idx="58">
                  <c:v>1</c:v>
                </c:pt>
                <c:pt idx="59">
                  <c:v>26</c:v>
                </c:pt>
                <c:pt idx="60">
                  <c:v>23</c:v>
                </c:pt>
                <c:pt idx="61">
                  <c:v>40</c:v>
                </c:pt>
                <c:pt idx="62">
                  <c:v>16</c:v>
                </c:pt>
                <c:pt idx="63">
                  <c:v>7</c:v>
                </c:pt>
                <c:pt idx="64">
                  <c:v>54</c:v>
                </c:pt>
                <c:pt idx="65">
                  <c:v>11</c:v>
                </c:pt>
                <c:pt idx="66">
                  <c:v>2</c:v>
                </c:pt>
                <c:pt idx="67">
                  <c:v>3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96</c:v>
                </c:pt>
                <c:pt idx="72">
                  <c:v>4</c:v>
                </c:pt>
                <c:pt idx="73">
                  <c:v>1</c:v>
                </c:pt>
                <c:pt idx="74">
                  <c:v>4</c:v>
                </c:pt>
                <c:pt idx="75">
                  <c:v>2</c:v>
                </c:pt>
                <c:pt idx="76">
                  <c:v>1</c:v>
                </c:pt>
                <c:pt idx="77">
                  <c:v>29</c:v>
                </c:pt>
                <c:pt idx="78">
                  <c:v>14</c:v>
                </c:pt>
                <c:pt idx="79">
                  <c:v>19</c:v>
                </c:pt>
                <c:pt idx="80">
                  <c:v>50</c:v>
                </c:pt>
                <c:pt idx="81">
                  <c:v>1</c:v>
                </c:pt>
                <c:pt idx="82">
                  <c:v>29</c:v>
                </c:pt>
                <c:pt idx="83">
                  <c:v>39</c:v>
                </c:pt>
                <c:pt idx="84">
                  <c:v>7</c:v>
                </c:pt>
                <c:pt idx="85">
                  <c:v>4</c:v>
                </c:pt>
                <c:pt idx="86">
                  <c:v>1</c:v>
                </c:pt>
                <c:pt idx="87">
                  <c:v>2</c:v>
                </c:pt>
                <c:pt idx="88">
                  <c:v>27</c:v>
                </c:pt>
                <c:pt idx="89">
                  <c:v>4</c:v>
                </c:pt>
                <c:pt idx="90">
                  <c:v>14</c:v>
                </c:pt>
                <c:pt idx="91">
                  <c:v>2</c:v>
                </c:pt>
                <c:pt idx="92">
                  <c:v>2</c:v>
                </c:pt>
                <c:pt idx="93">
                  <c:v>16</c:v>
                </c:pt>
                <c:pt idx="94">
                  <c:v>8</c:v>
                </c:pt>
                <c:pt idx="95">
                  <c:v>1</c:v>
                </c:pt>
                <c:pt idx="96">
                  <c:v>16</c:v>
                </c:pt>
                <c:pt idx="97">
                  <c:v>34</c:v>
                </c:pt>
                <c:pt idx="98">
                  <c:v>1</c:v>
                </c:pt>
                <c:pt idx="99">
                  <c:v>8</c:v>
                </c:pt>
                <c:pt idx="100">
                  <c:v>1</c:v>
                </c:pt>
                <c:pt idx="101">
                  <c:v>9</c:v>
                </c:pt>
                <c:pt idx="102">
                  <c:v>3</c:v>
                </c:pt>
                <c:pt idx="103">
                  <c:v>3</c:v>
                </c:pt>
                <c:pt idx="104">
                  <c:v>7</c:v>
                </c:pt>
                <c:pt idx="105">
                  <c:v>2</c:v>
                </c:pt>
                <c:pt idx="106">
                  <c:v>1</c:v>
                </c:pt>
                <c:pt idx="107">
                  <c:v>7</c:v>
                </c:pt>
                <c:pt idx="108">
                  <c:v>10</c:v>
                </c:pt>
                <c:pt idx="109">
                  <c:v>8</c:v>
                </c:pt>
                <c:pt idx="110">
                  <c:v>1</c:v>
                </c:pt>
                <c:pt idx="111">
                  <c:v>6</c:v>
                </c:pt>
                <c:pt idx="112">
                  <c:v>4</c:v>
                </c:pt>
                <c:pt idx="113">
                  <c:v>1</c:v>
                </c:pt>
                <c:pt idx="114">
                  <c:v>5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3</c:v>
                </c:pt>
                <c:pt idx="120">
                  <c:v>1</c:v>
                </c:pt>
                <c:pt idx="121">
                  <c:v>14</c:v>
                </c:pt>
                <c:pt idx="122">
                  <c:v>1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6</c:v>
                </c:pt>
                <c:pt idx="132">
                  <c:v>4</c:v>
                </c:pt>
                <c:pt idx="133">
                  <c:v>13</c:v>
                </c:pt>
                <c:pt idx="134">
                  <c:v>11</c:v>
                </c:pt>
                <c:pt idx="135">
                  <c:v>11</c:v>
                </c:pt>
                <c:pt idx="136">
                  <c:v>8</c:v>
                </c:pt>
                <c:pt idx="137">
                  <c:v>9</c:v>
                </c:pt>
                <c:pt idx="138">
                  <c:v>2</c:v>
                </c:pt>
                <c:pt idx="139">
                  <c:v>4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54</c:v>
                </c:pt>
                <c:pt idx="145">
                  <c:v>2</c:v>
                </c:pt>
                <c:pt idx="146">
                  <c:v>6</c:v>
                </c:pt>
                <c:pt idx="14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B2-468F-83EE-E5989BED0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192208"/>
        <c:axId val="441222928"/>
      </c:barChart>
      <c:catAx>
        <c:axId val="44119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222928"/>
        <c:crosses val="autoZero"/>
        <c:auto val="1"/>
        <c:lblAlgn val="ctr"/>
        <c:lblOffset val="100"/>
        <c:noMultiLvlLbl val="0"/>
      </c:catAx>
      <c:valAx>
        <c:axId val="4412229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119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title pos="t" align="ctr" overlay="0">
      <cx:tx>
        <cx:txData>
          <cx:v>Distribuição de pedidos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2000">
              <a:solidFill>
                <a:schemeClr val="bg1"/>
              </a:solidFill>
            </a:defRPr>
          </a:pPr>
          <a:r>
            <a:rPr lang="pt-BR" sz="2000" b="0" i="0" u="none" strike="noStrike" baseline="0">
              <a:solidFill>
                <a:schemeClr val="bg1"/>
              </a:solidFill>
              <a:latin typeface="Aptos Narrow" panose="02110004020202020204"/>
            </a:rPr>
            <a:t>Distribuição de pedidos</a:t>
          </a:r>
        </a:p>
      </cx:txPr>
    </cx:title>
    <cx:plotArea>
      <cx:plotAreaRegion>
        <cx:plotSurface>
          <cx:spPr>
            <a:solidFill>
              <a:schemeClr val="tx2"/>
            </a:solidFill>
          </cx:spPr>
        </cx:plotSurface>
        <cx:series layoutId="regionMap" uniqueId="{157AF8CE-E1AA-44E2-BFA4-BA1558B00BBF}">
          <cx:tx>
            <cx:txData>
              <cx:f>_xlchart.v5.6</cx:f>
              <cx:v>Contagem de Descrição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ysClr val="windowText" lastClr="000000"/>
                    </a:solidFill>
                  </a:defRPr>
                </a:pPr>
                <a:endParaRPr lang="pt-BR" sz="850" b="0" i="0" u="none" strike="noStrike" baseline="0">
                  <a:solidFill>
                    <a:sysClr val="windowText" lastClr="000000"/>
                  </a:solidFill>
                  <a:latin typeface="Aptos Narrow" panose="02110004020202020204"/>
                </a:endParaRPr>
              </a:p>
            </cx:txPr>
            <cx:visibility seriesName="0" categoryName="0" value="1"/>
            <cx:separator>, </cx:separator>
            <cx:dataLabel idx="1">
              <cx:visibility seriesName="0" categoryName="0" value="1"/>
              <cx:separator>, </cx:separator>
            </cx:dataLabel>
          </cx:dataLabels>
          <cx:dataId val="0"/>
          <cx:layoutPr>
            <cx:geography cultureLanguage="pt-BR" cultureRegion="BR" attribution="Da plataforma Bing">
              <cx:geoCache provider="{E9337A44-BEBE-4D9F-B70C-5C5E7DAFC167}">
                <cx:binary>1HvJkt04suWvyLRuKAESxFBWWWYPJO8Q86QpN7RQKMQZAAFw/Ju2XvdX1I+1h5RSSipl1suysrZ6
sZDiXhDE4HD3c44j/vqw/OWhe7x3z5a+0/4vD8vPz6sQ7F9++sk/VI/9vX/R1w/OePMhvHgw/U/m
w4f64fGn9+5+rnX5U4QJ/emhunfhcXn+t7/C28pHc2Ye7kNt9PX46NabRz92wf9B2w+bnt2/72ud
1T64+iGQn5/fmXDfPds/uvvu+bNHHeqw3q328efn3zz4/NlPf/vrT787jR8O9WmGP2z6h1n819k/
G/zbsf9h3c862JowvoeJx9ELzhiNoog/f9YZXf76PRLshaA4jiMcyU8/nwe9uO+h43919+/u+/vP
X/5oGz6u5v79e/foPSzi4/9fdfxmz+B7WNWDGXV4MlcJlvv5ee7D/Xvjn73UNfz3/FntTfrpidQ8
Tf7l7Y+2+vtN/Gq1SL5gLMKx5Ax/+hHfrjpOXvA4IQyLX1cN7Z/s/GXVpbmHqfy+8X931Z86/vNV
K3fvazhf369W3fx4td+dNLD2d9985QLf780/a/qHs3d79Udrfzr4//2zh6L4RRLHkkkhPlmDfGsN
yl6wSAgm8K9H8Dtr3P79/5hnV/djZ/5oUj82yNd9v7PJ0xq/O4n/UTb5nbl9fSS/eeTjsfkTZiH4
RfzxB0ff2iOJX0QfDfXZfaD9a+/4vEu/P5Mf2+Jzv29m/fPzz1//RzrC+f7z2n8U+v6kIxD5QhLB
KCSyHztC/ELGCYNn4k/t8efBP4Wl81rf+495qf4XYtO3vb9zhqd1/k+yy1X+eWv+DXYRL7CAbCC5
/LTt+LsAFVOwG2UxPPQpQkES/dohrh6dvu/fjQ//QoD6uu93Nnla4/8om6jP2/JvsAl/QWJMhfzs
Cj+wiWA8xjLhP/SVq3t3//f/++5fQC6/9fzeHrC+/0n22F/+G+1BIElLHHOc/IqpvksaVL6IEhEL
LMQnH/kuie9N/ff//S9Erc/9vrPF09r+v9ri98HWF9yd3Yf7/CNb+Apv/XHrZxz1Xdc/wJ2/Nh3f
//ycYAyb/AWLPb3jm7AE2P1rFPtbl8d7H35+jgAFkyTiXLAooUJEAsLe/PipSbyIYs7BtQQYHDIW
e/5MGxcq6CZeCMKeoAGLCScxeOHzZ96MH9sAU1ApWSwTQggWsRRfmNqV6dbS6C/78evnZ3rsr0yt
g4cFPc3AfnruabaMyphJBhmRxZgnCeZw6OzD/Q3QwafH/5crUdwWZWlUQ2a6Lwzi820gZtxUH0T0
ZqFb0uVhEkt0QcXWEuVoF1kVr2NU7LdlY7WaVu1FulFXj7XiWjRYCROFx7X13S3TVdPdVpOof6ms
xmiH6pHdLpouN6Uot04F05hJ9da2p0hWtFdxZyqjhqamPHfedM0eD6I4qyZWmru4D/RmXEfe5DOe
luaAh8nXr2VPLN/pCuN5R9A6JGlEEY4zasutzlnLx7SNIxis5fLVOjXB5iWzrr2TdehveFPgRc2o
KU/DJJNOIdJN1yKhoUvNuvDo2LWj0xdJa0uqII/xD0M1LCiDbNafsZh5otoqmt9aWvv2gO1a9Gnd
mmVVkfNkVpoQcT5ty/yIiKvKdIUp6jxyjXG7Jm7lbUXrZFBViPtGxaYOOC1mN2ypHRmtM22n9vVi
vegO20jnaDcXc5sh27ed4rgyI4wu/fk0TtGaUjl3b8O6BrKro3VEOSkJXlU86lhnlR26OWuEbC+m
RZS/1OMWT1k7LxQp05rqbES1rJVvp4Wlg9222yTQvs51EpZKmTBNOp0iO3wYxdLOKQczLuncm6rc
JVUo/cuN0I7lM8PNuXO0adSEi3HMtGR8zcQwdO98Ybq3JirtbZlget/bchZqaqy7HJKYmbw3TzOo
iLHxoZBWXgxrVKFsgTfQnA/1Is9HRyhRq0zwh9i27EMlF4yUGFxzrSc/JrthQt6lkRZtez4T7JNd
0jl469j5dsxmXE1GrZNdWxVwzU963lR9bnTCm9RqgW61nOsldck8vxFy3tZjMNuwZb0o50WV7Rq1
Skx9uaQ9Q2FSvBJ6O1nmbRoOna+KLV1Kil53nIwu9XiwQ1rjzWk1zK6+3rib861suFCaDeQ9byZW
KC25iU4jRxasJLe2UhBTkrvAtW2VqZ3sFZ9a+hDHg9lUwngz5hi8wamhSuLugBMeFiUL1LXKIjOM
aTeilqSz7+tBLcno5aEmrk/2bChFo/SQtK8Dq4lOi1rYWFUJGghg2C/R8AfhJfmH4AIxhUZP8S9O
JOYQ474OLkuHQlRu4OTGT+w9WWh17DzsnEKOM8ACfzQWwT8cjIECE4E7RQQi99eDzUZsdJ1op+ah
1xmH0IrSJOH+zKF+uFiL1ewCG8eDkE2ULnUTHUuLusPHWfyam76JsA/Grq4uq1/lsC8f/3ZpH/Vt
cI+P4fzeftQQfmt7YvW/fbqcHl0Y3eMzeNA/2436/Uep7fs+T6N/6fSbLPGUjr5oFN/lt29lsD/T
+N/LjDFnElLFFwM9jfBNavyWC33C8k8Z59eOnxOkfCHgrHJOJCEsIlh+SZAJeYFjQDqcJcDmGBX0
twRJKCTPj4IaoSJJAKH+liCj6IUEEe4JQz31BS/5UwkSeOG35yrBkgoCb4RjHCcJZOZvz9W0aOlW
TaN0rWV0JZJpUFvbTyrxq7mIuugXRpLLVdZVTkKZbb3AaexDlEZjd9B8JPfDNstjI+pyZ7mzai6n
SsWoLpXpxz4VbmjzeG6KvG/pnelNopLe6AuQ3+qzsuliFYeuPbihGVKCTJPjkkOUX6IuI8wfmrG8
Gnyx5mZtLqdmtLsqrDfDOu+9KFs1VQJldnGvW4eWfJ3KSMXaRengJghKQ+Jf2lW6s8B0kSM710eI
2SLVi3s5iMqfIuzoQ5IUftc7zVMBw+5btI5qRbq6HyH+34pWbnnjErarbfI+qfSFFbTc4ySwWCG2
jLAtJkohnq+Hiok2HWZIlKizxwUJd9XUJU+XXrqsWSKxN+u6Xiy4uiwR73O2ILLvSGcULXT/y1RQ
WHTbjyqeJCphE+2rwc63vnDzLqyyufTUR2k5GqMiQ1DqORrzdquNYiO9XpBOskLbBUJm294laIlv
Gm9I7pnerTxhKo78nJfc1GpwOs6QHvKG9vykEu5iEluTBy/WzG/bS8w4UmhARo2Lc9myen2sWTEp
7GyZ6qZJbswcut06iFFJ2Q6KYNLnWzvfbIFsitKqzUXV6ZOkMMeJLnRWzG4SUE150vZ8eE02V2do
CFYxQgan+qHaMjIgehyR81k0Fu9cM+LchnG4EQi9gmwKiZctO42Xm96uV6UYRSpq1CoqCkh+VfQ6
CiNWtmttKtbxrVj0a9SxvY6X17Ro4FwHb5UsK5xukzuZl2E6DklTqMon7rDIrjgOTLdqbWd0bJui
1SpY5+5KTredGMleyPA6hjHuKkTdgfWJv9+8uxrRIpXzyXzHK+vOyBx+6dv1ZbMkr6z0H9pta1Lk
pr018oLZcmmvkwWNH0rKvTsuEw9SEUuCTr1J7HL067T0+QjKNz9t+nX5ZaVORJdYFuaCao91zhtX
t5fTVvSXo+iazqaYtuJVQJaRJmWrXVlaVo7abOkkurSJ7wDvbgRSNDAwuaVlR5/S81CsNq+KWBBF
q7FkL3UbtwCVXTRwsAWpsDIrxK/dlsytzaaatItayySi520h+0ttbGkvYtfUdZLjIbIiyhLwgWEX
1zVAjn7WAN4kvL9+7wwt2pSjLZR5q3v7KqElu15GVoWs2pBpU8wRQinrm46qiJXz237mU3kConB9
UQbK+d6HcjspENIo62PeLQpvdT/uhs4M4G6D68Hd26IbjuM0B8Dq8RqJYzvTZMzaaCnuCNpkkbF1
aIecyg7fsImDbUJsdZlyO9goq8is411LixXwRBvxxIBDR7ZTg1g2Z5T09dRn8zBiqYaxGJlK1qrd
lIhGGQ4IAGOS8T5mbhdVBR12W8EJVkTTMOYASWSzo2yqqp3AqKmzUDEs08CD4AogaPEaT6sHMFhY
s6Wb1clLX7muUr5ZTZN2EVrXrOzCMJzyoei9InxbXBZbVx1NVVmbrqz2r0sAcuRDQ7ZKq9GJ6nri
VERKkn5xqhy3Phw73kqfFqUV4aL3HPiCL8MWztdZ1+jCSV33CqOxXK8k9iLcoaXQPkN9Eh1MtYCB
TZRM7bEttESK2xrLfeeQW1REl/k+8sX2aDwtblpZwYYYWa8yryu5brD7bp2UDC5OHqZ5oleyKuZ7
AOjrPZ3npMhZHU9x1nYbDTsNuVWmxoo62m+JmeLTmfdDtKsltcmhFJA0roto5G1uZzmuabwkLWDX
eKwX1ZTJcjuyJVw6yPW7KULToUu2U4yq5rQNzuZBB32dlMNF3eBlP7RizqqZL7vRl+ayZFgrK/F8
yS0v1CZ65tRqYY+nar4nZbPtK1ZfLI6h/SqB0fna4zO0JTbX/XLEDJxNF11IfQgAUJcyw0Ois8Fb
f44xXdVGxkQxPtY7ORKmHI9SoAPF3rqapXFL6rxdRptPpr/tyum6jGmRWsif6aZrYKXAed15s7Zl
+9LhrkVnhaeHPoIQPdswrBATMfulFeAle0zKK22YPTFIDqqWW3I0JbpIBradtqjbO7+oMFV5Wejz
arH4fOyGwzgV9/HWxyp05oOzi1HVuOhdhchVLX2pcMOt8l7wjHcszsZQQEwwV8XTCe0jrbZYeFWj
BakVopWaWhNdmMHM6VoVuwIDtWtt/N7OyZuhnPGJ8XMF2ZGdF5ovB6MtO2/XYcqKqEaqMdEhWk2O
SH9gG4kPbg7+kW1Ag5O6zWzbzYeqNsGkTUAmYyOk5sby12HUd47gcFzhQGQULb2KfC1ViN07X/o2
ZMky3cwgQtQZA4S05gEVWwSZSochtdYVGZ1GiBhcxqfNvOr9CATyNnGirlqlN8TfI09ceVI1tKhT
0YoueT30WFZp1dNo2zNaruxiKkk4jRDIlTsuN1ynSTFPZe76NkqU72xpsm2VuriW3coqNRXOY1Um
en7SAPC+lmbLTcX4dEo3DHSJh625brAJtw0vAt5NtQfO0VNiHmdAX3bXOZ0kV6Ea1job67WVme8H
q0/7dV4PBkSNzquWCx0f6moj5ITSsnBqbqOOpnUth/d931dzKsSMhsMccIA9naIkHEc/VOvejvCi
o93WuHOq0S2d3mpUAfWSVTsSoPyNoxCho6EvjlWFEp5tdUGbk7W1K3mpRQfJV0e6rg908LhSQtO4
Oh3D0JaqYR0pAYIQwl9vnIBfxSUta59GpWf+vEO+B0oY17q7Yiuexyvsx4VQ5RHailzM83gziqFF
KsGJvpbYbVs+U0+G6xUwz9tAq4leGmDrW9oIOnVKayC/mYh0yW9RmSRhv0WkFpfNwAHMuWq0MivY
YgAdAqKyB5iFd8pUs6iODNdJq2aABsC9+FyXOG896U+aFneAGoJsFCplqF72/dpumZ1X0eUoJBrd
RJt7m/QtP4AeeqinSKcQIocd6bb9RlZ3QOMTpn0itVy2NYy3nMqpHu9qSiM1RORBVuhdC0X6SvVx
HZXKFUikLVua25EWME0hirwR5uUc2InBOAfclkkU+M7EtAKNYLP73tsD4YOF1CPLl00PJ5gM54Q1
JDW9LoAB9NPekbhTrCtSBn6yY4jKI8WdTFGvT8bB3DFf9Wqa4fzoTR7GAmWgrl16EBeuYYNfV01T
qSXuLrFoT8LAXMrn1kPKG07WRTeHYkyOAIkuy5jYtxDGloskiLuirm5HpHdjTPOk6wIIZfoNacgI
EccUO8NkugzhVTfYKy/HQxXpd50wfZbo+jaq4uvKoy2lxbD8Upf6rQAPnaytT1YchgOB05e0VRYv
Nt6RBpQIp0umULu9I3Nx3g3JbaAFUTGfzudhmNOGy+GsFtGsTPyEiJh8TQdcK2rMh20qQ1YkBLhK
gHXy+YJDdpmI3IepP2ceXXd982rj/iJezVVSx/UJK7oHO4Zm1/sSqbqIq31chQJovXlTb3xIkeiw
KtZuUrqz9t00utsR8xuyrVValtN5ReUBuNTOl+PpuPgB8h2zaeX42aY9gNGxVHwNF0lHrrmNgUbM
9qqRyXUi6A7F4dVkKqlw5CW46ObSeLSTWkV4A6kaIPLcgEhGaoB5Yg9Q940pw25YB0jixvh0SIZ0
nec8nuxJpMO8b5Dv9o2074socXvQuu5dkai4SkATkSdbub4SQI1yG0e9smXyfpEAyu0GrM/Nadxv
76ZOliHVHdnTunvTABmC3GIncUoDe41BlnrEDE1nBa1fyq0Jt7Nn6YSpAqXsCGEAaOuy5OVQnLh+
fdn2+FRv26q8Lq5mxveJZmceuBvgy7zheHq1juPZZperFojVxcD5Le1CkwH9xRDqQUFt3CKO9dj4
lEeC/zJ3IluTxt7QQcdvEzq/qjXxmZ+iRfm4BlpWdi5N+uKqGoxNmdxQJn0bnRYR6/PVEzDPOpB2
V9NovRKxvWoLYdPS4/nU1PZhQ7ZUoBjPZ5BsrOLLSvJtWbZblxB8hHdEZSrjrlErFITzvm4e5YBE
ZuhkTpZQDKoTctxtY+LCno6xjfbzRMikINuO/eu2WFCf+tYXMqfzVFzScfW0UjgAiroEFreYnY+i
ejyisYBetKjwAWB6Y7PgSDXs23ryTQ60h1KIeVGDy6MWYmJ5OQ9dvDPCy1Yh70kLS3KMq02uSVBx
m0CrEGPCIE6g+U6MzUrULD069XaCb6M+Qs3ZMohpAbhULnfTUkRvt5XP89nULxXOoHhQnzZ4hqmP
ILzrNoVkIbZ05I4BYHOrPGkbvf0ybFUZpzMIMBZiwtrky5RsgGadgVWhmemsQfO8w0nVgPYOUrM7
S2rvq0MEPOa8SiogPHLuAZKjugdISxgz74vCTicjEKtSRZq1R2tDed2S0OlTZH38IS7j4U6D9i52
iJUjgNpFgvRngXjaBd8n3fampHFz5YcgYOOMrE5MNItpt2wRA9F48CdBFFcRi1+FejllRFx4tNo+
cyHC5z1f5KnuZwJKL0VFv4+S0u3YqC9cjE4XLoH4NMuoymlaVVEAp29AjzGujtIO4kI3jWrY3Kjm
kZzoZbuicwebAHJ7XLGzyJtsHCBj9vG4j2X8KgYWeFrx7QKZOl3cbFLXYQsKSH8fSrEefLsM6Sga
qwbfXxgzA7ZMhlktJHoVOr/m/cbeQx66WOhyVg7x7SJYVRzneC4B6cQFusdSy9tixVGRb74O5a7z
4w0oW8VZ03kC0QK1811pZh/nM5q6G9MXUIhpGot0ToDOgbLODAtnHMpG+41COSM1DZ1hPWZ27Smo
6ue4WnemqSrgH1NkFADNNnrvcbiIQAwqIpMF5AeAbLM5D3La1di+a6LVn80G92qOtrdNjcu9QxHJ
9MwriIzRDpLRQw/yAEAPOXRpuTUQsUR0A/QRiH8FeocqpYzPjV7fgJj0iMptSSFb43uamJMaT+Z6
WXqkHATMPaTnTd827QCQT8xDzK4MHYFPlv0T9Jr8ik6BkkunWmfhEWy4cVnL5uYe2A/szoghZtKa
ARQrcbz2OXZRBZEyEkW7a7tuW0Bu60eTGWREDjgU3J+WHABdQ4bqGnI3yPluGPVu3ijbbXXSbFkB
xL1LQQBYX+s+htqHC96913XHIKfPXuA2bfsZHLqk1ezO3dD1/saNnawUd6j2Owq1LZdLVsyNYh40
8ocBhP43a/UkxFV0QjkWQKhTuvaAW8vVPsHMuIKws4jW4TyZGsgUPkbzO1u1CTrRYdWrgptgtVr6
BtgqHkpFJmxuCW3DKZlZe0V9zD/UA4aCUmn4oQdJEbB6AFnPWvxgYtDjoH7XTfu+G+1LLqo559V6
ZVcPdbgS+yMfx8febH06wwHaFePCyYnV0ZBGs80dlPbkSbWIaTuwqHTxdbOypQfvF5AUQBxsQwrk
VDYns0TrnJFu8eWpZ8LafQDA+n7oRT2rHov1w8DKRuYywu0Ipbl2lnvfQKS9mJnRJ83SFvYYNJ1q
pZuex8c2xluvtpH45dTTFihLO4CCnCMGSUMtBtcNKDEWxLa6j0V5YjsoheZoaCHwlj4UlwREvjU1
2NAUJ2J5M8hYvqzWAae+GLs0ND1Ja1CrLroYL69qABdmi90R1z0oS6DxPNIigjOJy6S5nznr9gaM
XaZ+ZvTl1HYkUh4nSA1Quz3ZtlHexm21HcATpAQ1CsbOyALSS4p1xZezYFC1aNXERdmf89Yu5NY3
vPU7iDF6uGznGteHOKkHoNQLkJdjGxW+ud8cHm6BDvpCAXEdtqvOz+VyvzSmLIAll2tyl0wYqrbO
4XHbuTpZtkNrNerO3FMxFpQ7Tl/ODmt9AyDY6utYrLV72axxUh5DsZJ5UBpJXea0BhqfhoFLk4fN
TDqLhJZJo6LG9NuZYAXswaxHwAuF73R10MaEVfUOtc0dLCXaFJfA3ncEt2DoUdKyuu68cRSS7tK+
LeJFo7x0GJEPCRn6dzXY5gPQbdK/GSyQdeUrk/m4gyJbX9FGvxvLZhj2iI3dmJUBwxznCMoDKqni
El8WnQ7vKAphzhGcGBAjfehP60ASsRuGms1guhnyWSiNHPKlbS2QOBwXPVRoQ3xbQAYiVwD1XJyO
U+zOSiQnvgM3GVA2zp3v02LBAfTFhEr4l+othXrdxvJCxNU1sJ+agfRV4VhtjsDxRCuLthzgcfne
F3EhFUd9LE8gsKE2BWlugwgRCghqXmooCqKmq0NOKRRllS2YXy4k7arjSCLAJE3Hn/j7WMNhDqJp
WA7XjvGUgVRoYQI8Xto9B8+6WFjXlZcLcTX4UDPyN+CZKENlP7E30Vjxt9My0xuIEYACuUUQ6wcO
8D9U2RAASMkZ4CbUNup3kyurnAc3Xmxm2M7LaY1vuqRed7YUbDf3oO6IKT4OIUSvVlYcesDMB5pE
S16A7vlSwlQPgDgAJm21LS6aeFjSzYsR5EwrVLcN+tyQqT0I6+4rYscdxkOvTCKKdIWQe+E6tqjC
DDQ1UcEgCpb0whU1PREUkdQm8RGJ7bFn83Ho10hxYNPb0uN0jaTNoP59J5wv0nn03VtGNJTsIIYf
FtIlarPhxgt30IO4oSDxPVDD7yTvThIMmb0DTJKNOGK3OoizUtpzN6Ey7cy657KZlat5XrbltqNJ
U74KQryfdCGhkD+RE96vaMiaplnVXMNeKLQwuFDgoIYDwk7C4O421NT+VLnx/POV/u/Lhl9XDf/2
H19q/Oau0edrVR8rhn9YZ/x8t/WrCiM8/2t5MYKbNJRD7RCKZQwnlP1WXuRwExRuvkU0kRwu20DG
/FJeTF5EDGIG6OY8lpjEX1+/ieMX/OPNGyhmS0wjyf9MdfHb+njCCEj7UOEklEcxEVQ+Xc756vJN
jErdQApdIWOELk43+GMOBxKapuak3JIm7L6qwP7TcvzTcJRCLQGGimJKyNNfKnw9nEW8GNtAF0Va
vwLV7FoCtXld1IjellS67eGPx4MKLSTUpztIT3b7OB4UnQCVcQiwFOq8346HgZS4tRug3oawvgk8
ZncQhJt/csmA4u/G4RGYF/7agMYEzAxcAEz59brgK4JIRa5Pj5e7y0O22ym1Oz3f7bJsd57C5/MM
/s2yVB3gt+z8dHdUR3jm/Bw+nmQZtB2yE2jLT+BXeHp3PF5mB2g9h87/j7PzWpIb2dHwEzGC3tyS
LNtObSS1+oYhjSR67/n0+7HnxG4Xq7YYfXZjzmjUBpWZABIJ/Phx4Fsd58Bv2+5sfiW/fv6Wbc7P
H162D4cDv83m19mb+cvbw9Z541v4CLYz/w1/5j82tu3snT1y+V5+45fdA7/+xnX5VW/8zWFjbzb8
xlf3zj4cXuzDxuFnNpuNs3EcZ/62DT/P75t/mXPLH+5YCZ/oaRa/2zvHb5vj/K2b48HeOPeOy59Z
9X6Xs3iHT7fd7G8dZ3u4284flM+24yefnJ/81j3ferx/3u+f521io+afdu/uUnsW++zw19cVQ145
MWuuuX9QfCLXWhUj6fFu+/B22L6wqI3z09kfnecVSe/V+Q86uNSNpYkRrydyg25s3cfXXw++/WBv
ftw7or0iRzlFCWhncnBCH1dUU7cIjFkOR/R6eHrinB32myPZ39y5N45zc30LpVPg3rlAkOwfBXpS
U0YTAu/ctxe0hXNaEaDMwIZrWzcf4odDqmXqOpQ0H+8eb7Y3s0Jv797/n38/vG2xjQd09e7tbvt2
91DaGM7d2xtnad/uUKzD0+6w2+02u92tfY+GHZ2bPer84/b2XR1vbed+z3ljeZiF6zzeODb2uTk+
Ojc3aN9x/y8whzuOHrULvm9VEWZf/GE1qth1XsR+ua/uC3bDjq1ptbZw52c6sECKTHjyTEPEzfbt
wd9glpj7w2zwbNsT/3ewd/xptmrfZoXHv/vC6e2/7n6//9vbj89rKjLDYK6e4MIBg+BUonRWyofD
y8PW+bs/hPZ2t503/W6Lj3Of72Y3ycFwEBsbH+jM/+k+bF/cl8PTnfua49t29uvNry2/gKU87Ozd
y5eO7XPxIk+HHXq3OaLnhb25/xnZx2eO2nVl231EId4s++vmHk+yde29u3nEDx3vZgdzXVW1Wdev
aeoC+hXnQDkkNBWHfWe/4nM7m8/9Y7e1n/71zCwPJ3rjuDdbPsQGv3v9EyjSfMdc+wiLO2gyKB31
81a/4t7v2IW72a/dPbsPrnNzOOCt929YC84aj88tsdtsStzrdsuec/Xs51vAfeVwtm/u4eEBh43e
PDz5tv0dLdpyJtwSmyNW+IrXPtrvvuywOzwcnv4cfPvP0/xLf708vIX2y2T/8u0Dzg4/9PDEf/75
gzbi8/fO/TM+ln8/7p83z/u/Di5//2y/cIsMtu3bO0z1++39/ff7437z9XDc/35+5KZwHrkOnM3m
2bV/3nIR7R9v3GdM1N4cj7f47OOerXfZ1fdtZuV/2W4uVyRyt+zvuJfvbpz95h5Tf//Gb8/89ewU
nt2bx9dXFNH5vXIi170X7Van9m76M5aZK4Zb8oZ/0N3dncuVh+nbjnv895JzVvSAh/tVPaCj9lRs
3BlGlyMWmWzH3QP2j6nNUufbu7SxIvvXfNfjLrGLg8034h22T/OtzEFz8PzpiR842PcEBFv+NP/s
4bC759/7ZzbNPTqP74EN27qdb00s6h7LPbyHC/vjEYOcVX076+DDdnangb1Hhdh+vPXWxR/fzMfo
7l/viHTc/YPLz1w/gPl2+D+DoJWHeNaUJZpiZUAIojF//YO/7abJ8sU2q0F+CB3PsaJzDEVtNtel
nJ7yf6QABTRUwj6QnwvLz7264O0N0sPLSDB4raBRrRqSN3+YSjeMLeH+urzzVYFGBFpogkk0VR4I
p6tKpMnQrIGcdVtZ6jY0+2EbJJ1kf16KogGLNGlmk7W5CeHj3kmtSQJfJBcYqYC2xLBMD00xTCvK
er53mkgfgWbwCCE8X4bNZCvFoDHIPgyxGhgOKOoZSV5pWmvn1piDnin74OX6yk6vyPm8qMtomkzV
lncUEM7TlVmZQl6nG8n5l5l8FAXqZl0dR3dia+ory7sgakaNSpKlKfPVvNhEuUhFAJYxopKusDsr
m7ZF2BZOHaXJ8fqqLuwknRRUlg220eBleLoqrdBBjWcU3kEaRIc2jPS9zvPtVs0V66GvSMJel3dB
Cz/KMxa+baQin+sd8qpMmop9KnmFsAFGHq7IubSFmkxpCMSaxet5sYVeak5jmNOZYCVl0DlRNEWj
29A08Kb4YN2vL+rSJmqGblp0tdAtaM5f/+AwrLLSTXBcJWlwOXbbrpLvA133HE0Fc6kPprrioC4u
zgSPPDfo0IKzMOVObT2zCWWQmUmr2hqo8E3YyGSKw8lfsedLonRRVWYgvETovrgUJEHTKJaQkB+B
IrmNnOj3dQSOxkr9asXATkO+dwPTP4paGFg3GQUtJ6xKm/KHIDD8nQlO6BttRuptr8blt8psX68f
3CVt/CjybCNBMfWxxEYGYuqo1Le3MEH4K+Z8UQpAcFPnoS9qS12srSKoJiGo7CK02i9xXoAZBaFD
F9v/gtS//Hs/fWyIuigFZceYdVUzzIVleRqYxMAySqrzaWgrQw6sucv1lZTFJVXXTYWmL1L/ZMAX
UirLCKuw1Ev6IOjPckwriY+Jnnp/06IOXiz8VbNiXBc1EAIAlYhF0VV1ITESggTYnFLa4ET1HRVQ
avXqL7mUjc3nN9AQVZH+C1wu+M9TKwYMG/i9NjczeYJBa1BtumoiNSsGtXj9zmpOUgdgPqQH+nyR
LDxuIJhhm2jZDHWqFNAMSu9oUxBtwB/6O6qYJNB1bed5cbxTtKanJtNlrT2JarDiRc4VRsd0dFGW
6W+eg57T9VphysOy45aRsibRHzPgA/UhUNq0XjlBaTaj04AKSfrc9kCbtCYtQw+qaGYgDXllB4Dr
jmIid9Q0CuWFCuOdrwvDsaqLfFPFOdAc5DvDGAcOZ9BIjXVoSUuvhELnnsbicsUiLbKoIvwTpysH
q6WaQgckphDNXqGtwUp1W256XwE95dMjGFad/lS3TTqsnP75niNZps2fTljlPDwaZWVIW4mbYlBy
06nyiGIK/W0rJ3txfR+kLFSM/jBr8ucqKs+6zm39RHb60hN2qerTe/Yjj/rS/aztsC4OmI3TQT3P
DTYfb0DT6DOFiLKkOmtWjmANqtOpTbaye+fOBym0e4om7aVkxRf3bEYxJQbRXNqxb+lPuTmWGyWu
6bJsk+hXE1bT9vqqLu0jKjs35NDZfOYRvDifwkTjRtKjHsR9V5rCjeyJvmOaaX0nd6PVuINPFLiy
zjW5i3XqrT+UZa4CAUqzCnRqnh+KoJ3uIvonblq6Ox2KktKK+7u0uXO0KSoiAbyqLNzfUJhpCbqU
zQ0l7bURWvpfZKuLqJJalJaCTGi+X9/e+TeeuoX3VmBF4QnEtbiMBVvF7zOt9ktgsXXm6mUJ3j2N
OlvIhs+HnYTSRDC6Qh1Mp+/qVD9jdaJ/RVfBvvRtshHjqd0Ojfb5YNrS1LnvmUBQnos2p1Kysc5z
wGCFLRhFv1NiWoKpWD+KoErspBJXtPOCLzmRNmvRh6iz92XqrDreSgwTT3KU0Ih1ADHVNK5ohnl+
ToYBlcKsHSplpfnrHwRhx2ESUPm0k06s6SgS0l2epQC7U83cFIbevQy9QK8O0OGg/7wpQLxBtYr4
mge5slikEQ+0bjfc/pPQWM8gOOUHSZRbByRNecgrfYrsIvC0lRVf0EygG3PzHu146M3iguBNojfK
DCbQJK+1C8VK7EIC7QryR/i8r7be38oSgbzF9Xi6uWZRg9vzCwKqIO9u9LZsD6nSaMdQteR94xlg
T5Oyble29cKRkuIg70AgYmrye5Xjw5FWQSlP0K/hr1uQMHYShqbbh3l91HKlBe6V02Zr0kZShkBY
rlv9mdrOl66uKrKkylwZ75nfD6IByGdFWeJR/MgsbFmkJ4dcTHd3XcrZCSKF7IM1v8kIt5a+pfIG
UKgTOjuBoaCDowUTxRM32SuFkf1byv5/E/SXVoR3Ifw0DXI57+29H1YUqyE98AXtbrGVDWDpWmF6
6wQ5MVZU5eKaVEXhyMgM6EsnFk4ReDGxBdQtxfTyFaN6IyZteiiHtl7xLZdEGei/qOjzRWss/GXT
e+Bh0hRRpV/bpD1oxZzGH0EujivB4aXNIxbCBCT6VSVj4VyAVAXhIBeFXaliuKkEYt2gD8rNdXW4
IGW+Zrga2TyRpt1TK6t9I7DKMMSFacDpRJDtdpmn5ucPiIB6zuchA/q4hZRR8gs5giXA7udW2wJH
tckHM3r0Sn/6cX1BFw5IIUsJWodrhrtm4aEMmaZKwY8LW6VVbdvEDQA2pYscUiIrtZhLW/dR0vz1
D9qd5WPpTSMYUUvvvplGpmwy2StW9G2+GU9CAehjSE/O/g+/S4n/VIjUDGVK22tuS3ou3pbRUD6n
Sp8fLF9TJzvvh2F3ff8k+ZJEmqMtRVUlpC40fCppruznLljVt9hAOiLdIQOK7FkzVjzQPCBhA608
Y6hZu4wOyL/CKBxrLaNNWenjp+sf59Imc5C6BsJBlIBUnK7fz5K0NT00x7C6CX4MIdqQIvjzeSHA
BGXVmFtByUWcCtHLfgrrQsvtIazkELB/pDduLVqFvmIHl07TsEA7KLKF/7Bm5f2gMp4aZwBZUc4s
ygYnChTdFnthK2ndPmuEcUXapb0zQUpYpgF/CWZ+Ko0+CUCcXQ7EvtG8m7gby0OBF3U/v3kmCQ+V
GIg4cpnYNhKjUkYfjxjRpnSbt/TADho9H5+WwrbxiMIjclDLnYuzXIjpx5/jVCO4T3pLdaRQCz6b
KgL/A38WuSiFtw09JKc7Zk6d0Lx3gMehkt7Rhyy7hZeZKz73PNMxiwEfpBnUUni5LTxHqk+5JqYG
XcetF94Ko0lTTpkc816zbF3s7s1eeyoE0duUgeHdkO8+6lZRrNwv8+kvPAv2DRUROTFNMpeBwFSK
dO/6CYEAfW7SBjKYOvtCK6/Y3Wpt3yvO0FtJeKg6S15L014wA14DYLFkRdcIsxZmIOSBJrapBWFL
ClWOE4igaPsivFVUX3Xa2uN/P689M0KKI4XfVFre2q1sDOkk4kXUIAhtQPfV1kinNUuYP/bpjkoc
KRkyNOidkPBUe8g5+0NlcKx6EIItNI38MGaTcVA9K1hRofMdRJSpECby/pDF5YMKX6mLlcYO5rEW
Cu6YJ6VJZ3ggfbWApP8O+rT3Vux89vvL1WF5c6YR96WCkjvxXUFcagOtDrldZKngqlapfSvbfvpV
tgYMDlIm/yINMtwUgZLv00qu364f4bm6SgoJFNpDAJ/RkLK4CNKsFP2ub0FqJ5XvJrrxO6mMNy0j
QVVaWWq36lpUee4+Z4k8WqmmkWVVFlZa92EUylKZA5yWebSW8MxgKtnKSZ49OCBJnBm7MAR5vnsW
YZ4cNaDgaOO1q0ioJsekRfS1nMZUdavCU7+UcTeFdmwG5IyMhNaTFcu4oLOaCFXZHAOSPVriB6up
MOKM8rYtJF651SBCahzLk4KXvK6UaEXYBcdHqYSnsqFL5FF4E5zqkCILsUpvLYav11/wi/GL5Fmx
26lVIrlqHWjPsUIXrj14fd1sZc/zjLnVqvwKsUNWrLy3Luw89VgwmlDoArdevhrkpG6qqexzOy7h
7yJ/3vzqdeJ5uDYsOxm9+K42v0mlH3z6KmMTKKOTOQOvqekLvRJTK9HKAk3WRjXJncb3lGlndRIN
v9dN5tLZ8vACgwpVtSap89c/RBtplkUQdWU03NSt97UbI8XYjJLl3TSh2hq7zwuzSFuRgbToU3sH
UXwQ1kCjHQgNQHxabcRjQUPsfZ8Zgtvpef9yXdQF56fPIujnIKwhD3G6LslTtdHIWJdBL/jvqJHG
r2ZjdLs4S5I9Bc3g+3V5F/aRHD2oY42MgAlU4FReotIl1445fj03TFcIKGBWlU9FnZ/5/JGZM7kW
pES6QbZ4oRuhDnda3US050GA4tvq0Lb0JE+ZcpDkjFzg9YVd8KkmMZU6ezmRvP9iI6Mh0xOfnmNb
StPI8fKgpnm7pPDneGYt/27Gilb8krtm5eV0SS7pRkTC2AWYZPHEaJteSmBSRG6fkcEZ2lC9l0cK
jVUWBl/7XM1vzS4QVoK7C8cIQIEQwCD44g8Lc+iMTk0bwcfVNWQJvAwrp68odwyjXiMuu6ChJn4O
ZilyxiKg9FONmZS+NTo49GwPYiFY2yZ5N+qduW8rL3L7zBdWEi2Xlsazei6fkC/msXgqr+wNvxxM
K6PEqeoHWZhkN/W1/Gky6XW7rjOzBi7CAJMoiloDNCTs5eIeVvVSbvzRy2i7CZN7tSJ9FKlasP0v
pHDvarJGNRAisdMFibTOpbqGNymjpNyUnmjeBELQfzoXJlF0JCNhksSF1HN+Cn/wWTVNeRXMQUhJ
tMFwQKIn416N5naPUTPFcsVFXtIKMlTzO4agAgayU3EiXUUVXb2zAjbPXTM9pjk9pRBvwAMIq8vK
QV2SRo5vhlCRJuZddyqtyOpIV2gnpRez9I9ZWCnbOvaNgzgMxc3UT+3K6i4oBh6ZTDSkgMjUFl4y
NuSiH2gKsHt4B6jLBqLcuX4ueWtRxAVlR8ScGCNHq0LldrqwoVCloAmx46HrjNRNwQ64RpyboR2G
XvV8XREv7CKbSGkSkIJlUZ4+FeYN0pDREpzZuhVAZcPHKf/JKlXzbI/GWZXMvxp83jtyY5MtJSah
Ory8tqfcpBl8gE4m6kKP7kvfVWW4viDBFDaqB9/QMEi9e32Zl/aUoBpCR5m2f5Kbp8sMmgjqUUEl
xqyTo0w1cZOkim/HqryWYF+TNN8NH2xOL4CFgQqCZ6htwg5eDaNJNtkYdwX0qgVHeX1hF64aC8Jr
Et7EJtwpi4VBpmkmQS3BajZM0JyMmvBl0j3LhSav3MBhNh7hH/W+/xdC9dmtYA68lhZCq9TqoVNR
Mrvu2cQQKMjXdNS/BnpWbUW9VLZ9HagrMi88z3D8RNXgU4EtqIt9hSYgryMFAiZeSpLtB9nRKobk
++gFEWNjlPRNS8XK1WD/O8j9kK44m/NYeq4K4UKJqOm7Whq/SLMdhCch3FvGID22Mg3NSVD5PwWv
bO8mU/A2tVfWdxAJrNx8s/2dXkezumIpxNEkFJbXUdao0P2Sn7Q9GeAQJQ1/EymR/Hj9QM+9AK9O
OkBBvXL3EZ6dKm1nZG0YyhDzEFAHb/4UdIHbMJMn26rekL81reb/vC7xfEPndy4pNfguIYVd+p2g
SYVArIgg0iZMe5g/Mu2L1U6wBVWUVbaakmnwMvtiZ3sFNH8rVnNJ+nsUL2kq/P7a/PUPRtoJ9F1L
NLrDSlIEiWsIGCa5exiAHKiIQ8kOM2/qXXgfinhPslj6c331505C4Q6hT4+yhCKTKT2Vr1ORIEzG
SchDrBz452dcqP1ODkxz+2lJpEjJDFHKeU+wn0ri7SBbU8ItSbunkbnZZML1YMXU9Ld6B83dysae
W6mCHgGYneFuOIbFxtIKH0dDU3OdyEn5mwsEouYohgDTIwPXZPnOT8fyR9EbxY7ebfXb9cWeGwvS
SaWbBN/GTKi7WGyr63FbIx3kWHQjFbpoa1Emf9okZylQoxP4cjvri0AACzFBafdEiL1gHaNRhWdz
EA7/xVJMebZ60J7WEldTg/UTQKWxkf1UfAGU7o0UocVuDQt2wfJJbkN7IxsW0MFlOYn6qQajY5vB
yqBqrlXS6ginoH8A7zccTbMRPh2SAjgT52KHQSfpGSKs9uF8K+cjEoRI2SSdmdxr5L028MWoX65v
4SVdBHkJXcacsASXfqoNKfQfvLdG7nyjrw9iRFM2yYTUlcc+ORR1JR5L6u2PWhUVP+iDK1ZM4YKP
IYxjS8k6AYhfYoO1JO6AfhB8e4MvwO9FRvGLaiZwdIqDUb3IsqBByKuG5QuUBWO1svjzuIAIixZW
ij1kwPUlYioXpgJ+f1hopSkXf3AYoW5nMsbotIEPVVwAzPDJFwZYBq7v+gXXhmDwBRwybmeZ+2/C
sC79jkfAKJW1I/AJD9DQBq+S0cYrsevC3LE8xgCAKuQBgA8nsjs9YK8LstRS4cMT+1pzJTOpd1Le
RSsLWib1/iPGxJ9B7ozTXugRsx1SMVSU0I2oUTQWLA6dPwmbXIwEp9Rr8Z56YnaMFeGLN3jDtqTa
+ei1zSfV+exjLJybWoh9Q3AbumFVpbCjG9WOwLDf5VCTujOhca4rjY01k3gDzLj51LG+SwfgB2JF
molFl9X6Kg/zMILY0jV9vz1CMzlC6tx22zyE2PO6qEvH+lHUbNcfLmd9guZBSztoDi0r3DQKdF3y
UOcrx7pwfO8LsubEsEk0x8Nn/voHKUIHN00QRoHrhZXRH0VQsJ5Tj0VcHZQxssRno2i8T0Zzs1CQ
9FgjPeYi4ewiiFVGtay03PLd3gv8Ow14kztnrlaC1QtLM8jnybRB0I9jLEPllmYRiAMJ4axhNNOb
VkqUeM+cBkPe065f0wNkFHj866e2cDjvS6N0OSO1kM1j5HQ/c8/wgnBk8kM6iNAvZ1HRhpNjTHUv
QYA0QH/lNGbQ9Tu/Lam2Xxd+pjLU89F90AqA7fG1iyu56hoDUq1MdbSy8fdi5Y1QG5beipSFR1d1
suhMRCTdQBKYWvBCSpuENLDksuT44eh3DlSZOZSSw0zmMwibGp5dHidFtlXkyV9x5wuv+i4aGvcZ
DydTTlEXrs6KchEKt1RxJDEPpC+yVnTltxAWEwGaTN+om5Vq1CV52AV3PrEccPWFDQYTE1M8oYCJ
DyZQO+kn04X2IXG0dqpWzP2CKHL3Fil8AE7Y4WJpBR1dVQykxvF4dWy8MpvcgXsZl1ZWKwe4iAjm
XQQFQYmdfwyNy+lUR6NYLyEz6llVLeY3AbzqO7hhU0cWDP8JcsfC9vo2cqJ0UG57RetXDvHMLmfx
lEYI6kDuoKmn4mXBsoiBA5jsybjsYM2WbVWvSEyLgkJ8kIuPn7UKhQiLbUVviRff+38/uLiZldyL
PNyaDIXcPk6yblOGQbOyqeerOpEiL6wiho8KuioFImNBNBxodnInGUDeSYH12HWKtuJnLokjOzuD
s2mkYH2nm6hl5E5DU/ddnJiYRdtCrcYQbl7YCZN2pp0d5WwzNkmobj+/m4wHJQ3wPhVJWZoEqUYw
/LIAX1yu/whiyph5/Uk4EIcE2wmgaDI6VIDOBjfA15MwcEBUnZHl/LDEHKrDIStWMnDn7pIGCFEn
A8dLhlh8sYcRtAJ+H1mRK8tUfTQzhIY5DKXDZzcMKXOOiJIoiallaqrOlT4oTCFyC1UmMqPlFd6m
ek0fzt0HTN8AqIDC0RbK3XqqD6TqvVEpzcgVuhE+60DkeuulaD8wH2ll286uuBnRREyl8HihWWh5
xVX53GUbQk5d0ir2zxS36YsG1fi2jLTBrc1cOPokUVf0/dL6QEIo1G+BBdD6erq+amKD/ZJdjMKg
pGQMlL2WM8NmzES/YsmXRGFR3C+8V8iLLNRCS4IupPWLCs6kNA9FkKdO3pnSDxWA4aeNae7eA4NE
Rn1O681W/sE1wQEbjkVrwvPdT/nOqpO/laKvQQ/Ozwt9mKdqkmKadWThb2tFgjmIzlYU0Bi/tvk0
uZOgBrf0vcLXHhTJHXTf1Vpt7Ny4TqUu/ISnjzktW17oKhJ0g10RNjtGCcn768Z1HotQ1CSDxrVJ
Czr1zdMN1IYxjEuBR4lgtuGXNGb42WgMmZOqhXwjBRH8cGHvKXsVGuKf10VfWiCXGC9bphaRA1ks
cJjqQhCGgfeQrg8Qs8vxbdyIa5mki1JIalPdJ9tLG9ligVEL3NbTQteQu26rFHkMhkxay+ueqzxv
GhwhdPCkQLRlmiU3xBQavSByoR302l3eF7W8naIqTvdlKjfNiks8v7wQR0MKBFq8onhNni6q8zO1
LCc1cr2pVHd+XE6PmRbC5FrNuSqr7awVNblgAmT9gODMeXPC48VZBZD8Cp3RR65pEG00jUTNyoBN
dM9Dpdkywsy87Yy6TjfXVeTCtuKPAd0gVefOXBxeI8zBV9lFrs/ls9WyaDp4YUtKN+cxv9Y0f2FT
Cf4ZojW7f15Vi021MnE0LL+MXKYy+DntZ4R+DugDU3dC3YIVOFZzRl98eoU840hjccFBE2YufIsK
qXFdt20KzbQqOeSWvBe9b5T9pOTdP9dFXbAECleYOYliyrlLBFXTGlQBAiaUgKM3nE7qNAeu0t//
jRAy0eQ5aAVbPodFCYJEI29SFwB0vwkyUYQ015pWbtAzvSB9wjVG3Y+czQx0PdX/gccbxcUod+kt
Lx8T0u6uWFf9Lhgl/fv1BZ05SPRdmwtiRIm08yzRbVmVVTO4GmLDXFNePJBZ3iGcRppc3dyrRMvl
5obv31H7oozfor61lBUVoYR6dnS8n4BKEiDPSBCa6U/Xy3MupumTyTSjJsb0gQuTksjJly6Zaj9m
LI5ap5OtQ6qZWNC1V3WU2KKZinoMR6c1euXGCqEklp6nVBmDnyFkspZ6gL+8EL4FRkaG4rs3wpgd
7Q2hq4XfWRoJnukIoegJkR3GXRYze6v3RU9xgjHrStFtOsq90Y4xBpXy0g2FJeSOHgQMkrSZG1Eq
P0ojSJu/UiMW/fdJnnTlvkqNKv1dxmrTOnI7htImgla6jBi/CfvssS2i8CgaERzYLXMBx9chyBoK
5FnrV5GxldUwa51RiruekUjgj6o7MZnZEiIlSJhvxIaoNzq9lOJv5vCo1teYB6ES2RDN5gz6Y2dS
w+0SIWozPnw+eMeiitLGoXKb9c/SKOi0S+ZN5HluSpE8dqKxsaqvg8oIo4cq1wRln1iWR4KQteTa
jzIZW2VylbIfDI0RZZM/KZumiwahcRKGIKjGvmLUQL9rUqBWMHgOVKs30hiaNNOmVmml9gjnsejm
M8fyE1NHpex3UmS6HO4amAK/lzXP2c5NqrwQGCVj5N59w3wWwM6QAIc8VLqaj6qDLHmVWl+kqVWZ
smx6LvQCTKvlQx2xGWqxbJzW0JLosZ55aFJXUITW+q55o1G/FS0DhFqHJFPWPtd5RNLV7rIoqQKe
sp4l7QMmWg1Pejg0Ma8If2oZHpNEoqBGdiJX7fRdH4zE/xpqZlcKWxgE+i45JG3XBo8G0zG6eT4k
Udtj3xt50jMuxu/HyJmrssTYIdzJ+ffKoGOfd1dWWM23aVR6b7BDaNqFRxPW0+QflRsbovtUEEy/
dqe+imSTir+otc+5HojaH3maVKa9ZTLzR0Qn8DsmWjqh2VVS7YxMoaga17fy3kc8hmy9RN6Ygllv
C92cdgysyhgCocVixKgwKQhG7pakNfo3fGUni3bTqvH0pWxNYJA7obbGWoEBOKs034n9RmkrOzQn
2ftTV5kMOXAEdS1tC8xiksRXUx0ZAQbXNdOhOseHZn38UQTWJB2ZGqVOX9Wsav1nxfKa7IXu1iFx
NYZYQpGsKpNhm2LjZW6XhyOs71A60fBPMn76ljA3R2zcvNURXvWlcTuOka5+ayITymPTy/FADrC7
GqJ8WokkX9iXY0LllZle6jj+yNQUQ92m4ghNg23E4gREJIuErBJvlEpOC4uZBWJliW7QCEHdbcTA
JA1oT3JMLeCmFejktBypS9uJkXcCVSzXC2pQQLaUj9BLb4EIZSYdc0zUGqFqF6es/wHCkhGzNl3l
XnYry74AShWeH2DJ9pgzrO+nVlZQCDuGL07ikx4UkCfQtTN6jEmZGiAyrY2D1dp/0micqdwFeNer
1pnxEHV9NKSkVJv7OIf6uTpUTRIU7a4aaA2unY5HgaG7haJ72m2mRDpDwUJm9GTBocFbR2CkJath
qi8cNu+jc4Uihgi7Nwv5MCkp7uurl2iMhnhiAFoZW5saFvNe+lp5OW8fojtTUxiO12SCcTc0zGe4
MQEN1fKG8btqz1yDsWXKXs20MZEZK31UfUkjZmbsS/g8wghEYZPHMA9rcm/9NpmL43fbBlbxv00R
9sYN5NG1+GaEMPO/MBlPLEH9AVYCeEgjaf5bhvnZs+WOaMHph7DrbkQd5sKXkQdy+43ZPFWygxFZ
l2/gHs4Y6lVr4i+jSSE4CtuxOFTeBIm15kmQRPSlL9mMVvPvdE8OHiw6D7ZyYsUP1NUK6j2pYdXa
ixkymWZDuqkaZJuidx486EXX07xbKAwkeJUVct//sKZQeW10RgzaWisI1o6PRclBYgjQ6IBDSJQd
cGsxuanHzNNcuOxb1YEnWy5flVY2BdEWUsYS3QqMRUue5DhMyluJG9j7UqrhMN7i74rXSZXG4Juf
WaX3j8G8hfQxigXTeGxKcbJewQKVjLDIhdBgclvRjTti1bGx56GWo7ophdT7k1u1VH0Bthqm28EP
B+sXKpujc54E3OWx0uUs+20xn0insbBiHzb51FXKn1DtyE7bQl7JaDU6Ig6PGhNLglchGxvIk0eG
kxwDIVJp7VcHL4m/eb4JZ/de7RkSZGxFrfIHaT/wUPBghu7NqPrbmWMv/mHQbZn1zEOW1JYpjo2g
yr/kahhahQ76bNAZxTuJXQ2lcpP7PmNvrSDU6NVgxhuo1CqAabpmzF9WZn+MNhVFBtCaZU23bOBD
Xv+zVCOx+GaETDYmYshRdIYEca3oshPnsKCDTJHalHmDgW8O1Y6BHgk96NQ9yrtQ0HrFBigDZZCZ
D/hzoAd1+yMFFwqNtz6ELa5RYvBuDA4EjKWUCxSShpxBu7YYh6r5bfApnH7zeiH97WdFZJKtTLqY
bHAhfZMEMmaOgi4qjlH6VfpP3U7mEwAvbmwrFYPhUc/6gcluU+/dxoESZA7ep3w1JQq/XLBd/KMG
1POUMA/vtx5qTbov8kF5LPpef6TxFG7v+Vr44ZtSNdDnWOvHDMby9plIwSQlHWhWuisnyC12EJp4
zUY0PHVgkIRVafuJYVSUYM06/ZZLBoc1TsKhqkZRYlICo1HsoIDxwAGIBx2BViZJtI10zbvldTMy
3SZNpp+hwP19KBq5VDdFUPdAsJsm3VTzCBjdHCV1q0LqvuPxAWsIA5oLEVCbVwZukWa56HSAxt2K
6kW761nHDwUsZuIwoGOqHS3uOJRwTGAG6kC1Ns5Y9W18YCAhVOdqZ4Idgy3O8mEQGvrODUehHo4+
tBcjszQyYx+nVTNPs+5NyRUFriFbmkU5bS4z6TKTWk91/oej81qOXEeC6BchggZ0r2R3y3s/Lwxp
roYG9ARJgF+/p/dtI+5qJLpCVWZW5uT2oTj4xjMuIruifKbceR+z33dr6tlkfpN1VLwFhcn/lTA7
T+6E/Ql3RAjnRAIbPJITTQ7fQ18nW5rEM80qxjFDeDvkLcGXfU9G0YUn55rAxp4dHSKetGfesNLX
40GOkajSOpg3aKCeVzOck1Yecxs7WMPzMw/n5wASblW/ZjrPPRJPSCyIDnKnF0GXaAlP5U8kvjbs
Fu872YL2pvD73RxQNldcg2O0f1GJndQrb6/qPz2PpsqqrRFkVs54p5MJiKQoCIYO2R8JbRnDTnuq
ZcP/BIalBy9U3JFwW7vF+6TqOr8kPW3Dn51OBQkG4eN9lrjN8KCaMC5PEVkCE7GRS6hPfj87UPrJ
rpK03+feZqS+kyAmAreUfPqtExz3pR2et2hug5dWFURxbaGoddqaaCC0jVh2cxdEJDsfhoJMj6wr
tsg99DzP4X7cHeIZi7ol389vTM4PCUl3GS0ksvpsBq2pjjTFbN4r2Zy6dhUPHtKq/sftlU1FTM1M
x9AsxaEsRv5Znzh5dVyTlY4vjKqgQClOKGnSkLBwQY8biyVtkk79qt0n/D3EeOWzbQbOk7qsKv/Q
zUkynfReOFyLO3cZ3RIB1t2G3OM6N1Pw7gV2jq+7nD2ArPTX4nmPio4IV5T3N2bNaS7XbaPJW/ch
8Q5hL0kxwXgqwXaxNNWjHT3vzyyT8rZq+lam2vELTTFM6irr8pXCuJHY/jZ5jv1DBBQJBWKVlfvs
LRrLggCJQ/uppnEFG1MzaYH3fJZ2x2zRcPKFeeWIx5K+9nVfBNYuTu9VN70bLERS4vxNw696VRyK
ooz9Sx5VsJLEVG4zr2qXPK+sm9TH3FRkexVw1OVlRZxeeFJIdQguZo0pOuU6Bw7eyfgp07I37qfc
xFkQxTZnfQKEnI+Jv6IGzU2Zk0u3krywBUXRXgj66YFwNX9LhzhSVUYYGLULZiNSRLewItleTuy7
PoK9kaQMf7S6V2OkCZocBTML31dYifVCBo6pLzsZT8MNvQpTm+Kx1Nj7Jfw7Tr0EhF0ZyTo8Cyzl
B7R+++u5e/FfOfTbf9i/lN9boZrbLkCbd/KZ0h/3elGvHUHt5uDwQn0ufufMF47yyWJUwqFmtu7u
nyJyHGgKnDwRh4CGwr8IXeOqK5+MGfLfaL73jHmf6W3Xnf88sWNnj2wgDYcyr0POApKC2gwZL/5Y
eSPjimawY0BdGz98hJXHnGJnmSk5odF3ppOIpsi81V0SqystFe2wXp3ouDcr5xDZnZ2vjwN+dVUa
ClF+1QWb8ymiNad9rRe7zYe1HXP/glLc3yGiIKur9veQtZslCVO513gFIKRI/hHLY/45WiT/Zhkw
2a51PtpscZYA0jKeOc8Q2DWEx7mtd8wDxnN0L2fDSDJBxu9t29h0KUq/Vemc7P5fyBJmIJ24ihZZ
TG9xHvU/bWeFf+2znX7hOmFcZcDZE5kmMSjwic0VUqjqIEd7UpajS9xbvvK59HvxJ+wIPQt3mX8n
2oqnxfeWp0Qkm7oY6HiQT+qAreKIJEnnWNX1eNpkO1fHxDVxTvxnZQnEa4xzauRmfiIsSVUaCKv/
En3Rtzi9dH54yI0XXTTOtDoAN8X+PTvnlEXInc5crmr2f7ZNLhE7Pbb/Hige5IcQLnXn1Z7zj8yy
7X4V4OAnf5zD77Vo6tcywCWDlcZmvl7I2vL5bBfqu0XjQ6ArIlx7GLeq/WdGR/x0s6lJqdmtfSEP
FFuWud+b8qGuRglt2q7dr9vMk802myh1tEI2DcrNZrkRrRkmBgQ7/itCmf+x/lA8LRzhj2FT6q9S
BzExh9y1v9GopxvTji69fsczT/FgMS7JW4I+sGnK89qunJEtEPJKRDHz5nKfTIzhKYk/mqnKlucx
IQ6qR9driVQdSJEEkXdxNDoRBLUuaT1WQXQBc+l+hVoFIf4ks3iQU8Dn7rF2GQFUMcMfDGvtUyoj
EzGVoiSIYZsESbubb1jhUMb01zucrzwRIlPsR48AFIKIpNYXUc29JoW31WHWLx6Rgcsc8ZLlq5QP
Odno7ygvmtfNW8CBGPyWOfWHZCSXEAeGMG3D2Dyrpgh+1z5p7jayb4trUwriGpOYJuY0mTYmJ2k5
MypO7hZX7hg1+mRMkrxypvfVYQ2q7qZmw1tfTX0T/iHcV9yZmgDdkxuX5UdBw7pcR8WUPJdJbg27
j4odAzCWgPyUchyPsWsidTm6squzQg7yv3j0DSIgUncJSp32d7ktg86mgPxzLI+s2FLLk7looSK3
07qW+2deGGtuqRZBe0o85R1bGeuNlMNhpZ0dCoa7nIvn7tjEfjJ0+6+B8osXNbHom1Z6DLy0EPQA
B09Z519T1e0N637nEg56FZ6mtRqijC0a/Rhpu2Lei7cDN2DfwmxnLesBXzffZOWwh126xiIcjwVt
e5CJRjpXwbpxmQlLEHhBEoYdpXzP8i8MX/7mDHL+kMjp/0AT2JuiWWqT6bJJPuJt7f8DCWwep2Vo
f+pg9696LnPKYMkZfw0sEW4ZaP7RwW1JfuV3cxPzexfLGyVywoVyx1+91CVAkztLzQAH8YL5ucHc
g2HfQxVB9YzGx5UplcyhfKrdm8GK4A/p1cFdFNbTd1Mp+eFHUGjpTMTij5pxnkoNUcF+Nrd92FL2
6sZLp2WOv2GYaZKXMilu92A055xlt78jzIOUTacwy+2wFDQpjru4B5tHTc9a1yjC1DJ3fAmkWV9x
FUr+bm9gJQThRn8hB/LbU7tOhhGItVKG/73qx4ucOMK7PD4Hg4RQsTodSy8i4qrs4+VI12QJK5v3
+hOZPvl8S7iRzMR8tGdtce7aRrn2l12IJ2G6DmHUZ4XPwv51PNnp21utfA33RFK7CXt76onX+QgI
NrVXCTHNr4Ou+78aifUd9hG9PZHiTJJfjwvGp2MAUlOPE5jl/2p0n5u14wjIS6wzKbFh9GQ6J/pY
/IFRDhWxfC/XlaNj6y1bP+GkTHOtndq/aWaGZHpfv18OfueKzyrusaZjZsgZSGOJmdNM13Lb7p2e
00E245ryiYc/RCU2xbEcN8yPaibirCmUeugIdSrAgeCUL5oxr28nUr/0RS4S9yqeVfRbtLK7Rr9O
F9OstBiujs0ryHI0HpAh51tmYhGXhzgYENA3AGLYZbI3f1dBNv3dGp2EJ6177xSEKx19p+u9yrxp
mr+ccUseQ8R9aO07LElSFbQkbSb4P95AZfYBSZ2qeilapclc1J3XYMq60nvFGEcRWu0X7cuSiGjL
2m3wCfmSrrmVcWETjkJdPcc48UZpO+gqOvkxEV4844FM4JlV59abxRfiItbdWXr35kPQBPNtw3bc
dqlgiV4jsU3lNc6RHI4lbTURxq4Rl0npmPXCKYYoOkxBzJZ6UFBkJGDZdU6y78OsmzE57qZUN8Tc
TQEDWGD9lBy5+aHaQk61LiqgMZtl6gj+hSg67igPP4N82L/HxDjjgWeobhejPfeQbDMvd6Py9kML
NfwkbSOLLKRD+QvJYO/qaCP0ipm5u9fGiubRwYpBF8/JAAh8ML2vSebJl2r6cgkUpO2oFrncEwFX
hIe4i0f7o3bhzGmnNF+BiDVPwaFVZzKcfeVfnAUArDhXU/I3DKqpO47TvG9fW764LzHE4aVdnZIP
Z19JkW235C/xhE15ismqesc8XX4svainbPNF++VUnLqpw8T9tos6wXgpTPqTO4W8pUlINtlRzEsS
H82SD9XlBNY9k8wp3f22II0Q3w7G4pdQzsCLrvFwBvABsJtDNajYpNiV9uYYx3WvgDn89kUZjBOw
T987kZqpNF9a1rShXuR20bFt+GMO/Tryq008RvPB2a25o3kemWVtY8esBdGrjmznty2Y2jB+C7uG
cfG32c+QgnXG8SmuRRwfSWdEXrhto93IQws6kKlo0U4mrNl7DpVhGrIeTvufZyMH61+eQ+VdBsk2
/BnzBafTPFpGn/jEnbHGRv4C0iPCfriepScabDp9H3QIcz1Q4mko24zw2+BxqTd1uzpi6w5Gb4xC
xY5sLyvNhJF8OelhO3kePQYKmAIZcDu0k4KgMd1zPS2ew/997e9dv6Zvs/XutKcd1FdmIbnzT22D
aiA1dhlA3FQb3WNL55PYNoTLfyzEk0oKGOIMh5DHPBzaSZQAVkNSPK4WY5wUoEQ5Fyuq3Y3sdRw6
waGTeOLV8eRdQ5bpM6RKy2xv+849l+/muzJyoUzj4caPV3TTqSCr9tXbZfIwtEaTb1+PRK12hesd
AjwinnSCgSOe3hrX9y7cPOgqt1zoBJzZc8VpSYCM3tuyLtB41MVK2nXfVfudImGSBXOOwTaN9RKY
47ALzDtFs2/NTTXF7uU0DET1DfD/ryVvlUZZ08QlWIXsC4pxxQdVoZUpCGskXZ6o6KC4WAo/3g+Y
Ew9QmXmtizTGeJw87SU337JrtHNRMqVegan6D320hf9KP5ELdavQluBGWJyUDOzdOam9IEV8yr31
dQvI1U1dt7Iz3hiyiSBhqqjNhnZA8G3xxjJk2jOibMC86GHV/YaHWpDB024j3f4W30ESTW85EjkH
wh8oBD9bokGpZBoioNrGXRBTN6MfdSvOpsaVzY8oqx1QUibqNYehH45tJBKbCeaDx8TUdE5sF01l
6jgEuKehbdRV7nvs9WoDLZMGODN0h4jOdcoWOL6WJ7mTbR8ZGRCiXA/yJZlc5mqXpctnKB8XCGN0
FxqhZVEkaMZwUjbSw+NS0fIe8ORWV60q6THWQqzjYd3K9ccjabah39uG21q1jXvl6Vy8Trv0n9D+
ErAZEEkIwup003RsYfvu9j4AACuLQL/9n2RIkzUZfr1lMg+iy/W7IKSvOSbTWP8GvuI4HVaz/2xW
TA++7crfscfCg+HAzx8G24WUoLz33tdG4tm7gj5dRl7v/c0XSh6XyjsGL7ovh8V005+oEwDz+77i
uLXEZcNKMlYu+LXVwZFzTj7AoM3PjKr7kPlFYD8RSYs/HcwEBxmJ3XPaLK6o73AshU8q9Li+DDYu
ifLzd6IPBi+aficHzxa69fBXYOToZAyj8b3nbTVI72TmN2FaOutSL85dU58rjSnL/Knj+NTZpt31
BnKE7VuEzJFI82p2wzsT7DKEmmmbJ+Na+l1+ZffgGRFibbhy3sXRSrGaotB5HuOuHm/mPPIMBFO7
BgdyaYEpsdGOvctllFhlBTisBAftdvYfd+hcrGg1VTYAp767WwlYqhamrTSQwB4F1iTBJYegC67d
5hDh3t72T+rsNHBKOs/eUvb8jvGD9j4NY9H/y0UrZdaZcmQUXv3+uTbJvGXw5aTYJrLD9MUzlfs0
0YI4GVnuFBTa/4lyQLTvdcT6CKHKzL4TTXZhcIDPW2LTFbWO9aS1iuyVZCPwNw7qmmhld5Etoaa7
/VyXWrwWbj2RqG6n6btTOWjtSpicShezDo8h9qR/J06eB5Bm9xHP3t57HNHC50B2rSJ+48wQm7pz
p48c5M+5qH27PLaOO7c3eaj3PR35vMITy4jwf7U4mx6f/YaP7TzTy/txRZiu1rOoMiS25U+nwGZZ
opwYaMWkFDTRoMpHj23Y5Thp8nyLfIbiN0j5uL/Wo6kgETokAVepkVtNZDF2H17/4yiI6WM3U4oz
Wxve2Lh3on/ad+yztMs63wxxyJFj2blxs2gNzDc4eEQ4KiLkixDr2/Kqksjjz8ccnpjD0Pu0f30B
bocNjZdnwLr7Z21W98uqJnbT1VMEYA+y/w2jDeAZo2cMV2so4I+lidYobRwyMLkP0XjVzoJ/uZ3W
kZZWRk2QjSoO/sF7BLAdqAjOZHHLzlUnZ8YsjOMJDy4VsDjhsHbNFPShd2un1nlrhBy9I/nOQZVt
VROfceQcMj4qwX8PeMn1z2rz7Y9ByfXFBZHSwrDREKHKdkhIcPk664sN//RrAB9nS3teoRe6pa45
FARkO1kf78K/sIS0fjlBV72jUi3/LGCzX9h5uuUFPHX7PtZV8DvtfWlSmh4HzB9u7mfoR3lnknjc
pmOwJu5fhOPDnnp5jQkAaRRSXTmq2T464ruCa6/s8umgUYPwIrPY+Y/vkXhv/JXhiau1sbR4KG/G
Y6hEORznqZI3M24T0E2mk7+534IEuH2cH8ppC7dTVO2oCaslcAQTQy/m4o7w4JZrhhkQmeF9JZh7
Wfwma3l2153bO3DJLGT+Ek6rn4Zup6kV+ZwHmQWu9o9BF5g6Gxwiim/2vJnI/N3H4Et4BkaoK2JP
n2oG2OdICRLfk0AIe1VNpfeKHBZnAMct6Q2iHg+XXrugM8W5D0gLEt0fms4fGor71r2ICXqMU5rE
j3R3h+jJmcO1OG1Ct3+ige4oqzrA6rQRRcB55jXDqx5N8B87F+AznVr6KJ10x/LFp8TJ0L3zrfX2
WzXJSqS+ykGb1iKIHtDqDuoQcw7vUO3xSFESwcJ63Yo7xKkgwKW5IOE8qm88ygfIczlq90hWZfVa
q8IC9wSbqI49uiQJnOcBKw863DPPLqiHXbWrd/a6wjZt8bMo+PFpP4Sdt+uUIxKOY+Gk+Z0x0ZUH
GB/3OtzIVsfDMgmvQxULA6C/mZeSW/k+7DtLxqZOqj4TitqXraVXYjnc9eNwAhIqHufy7M/RbKH7
Lpxy+WDfg8+vW3IEKCR8m/lQyniWWSEGpBgyj72rueb7+0YnQIGUUQfR5fkUW0WbxcfZedOQuhUQ
A+YmrLrjmzgzxFbhqMkGal3/otH4vnEaRPlRGoaIVCqbnLpVi/o2sBu5ubFxTJUWK85EWdMBqF7G
Ngx+h2AsP0gE70tuQrRc9S4t0SFGAyWfd9Ust1Y6fXVLdxbeboMTdRfB2q0k1gctoho6B9Aa113d
6dCungCA2QtenjII+q/VLlzI6FfFU8vQ9WGYCVjxET0GB3s85G8qLgbLNuUeRRnAPzQAVO90Mwy0
KacWTF1lzWCnhfVZf7p3l63/KxoRVDfGC4NLtq+Xv+HaBEfHK5fxHugezkuzFGkpSmP4L1nb6j8L
t/rbgL6+yyFEOpEPOPpkviro3vRIa36o1kE+aOQeKMTgYPFRWq2BclilIkMYG3JMN7fpO6p7iuBS
gpZzkuhoympVzTyKLeLV1/HQybQrZ/meID36LhvXvDtjFC9p63Xmu8Mk2j3U5Sqe6Cd2FCojf3wU
t2/kPE/vyvQOsdBb69bsQKE7QTkmJ5oWWwwVlkdhtzO77bNOySAfgRpwkAfmGqIpTt3FyO/A1fLN
d6LlSQoG1HSO1/mv5xQd/QhD0HDIoTWvWi6Qli5f/JuKljTMmmqdezQr+FZj9uljTLsOiCz49Fti
2mdR/kRyCwi2ry1h1OIcnn2QIoiqQ84NdDNkuRHfas57kFWeXyFbxjMM/nxAsJWeazJLKzxgmU7E
St12MXAnjJwa3jGYav5TZp16VPh789A1dJ5HuxYDtBb0bntI6lWak6mhtUcTtmNmIyW5spwt0eOe
c8DAjcfmz6Ac9c1AwB531Yr91XOtw9aKGLdXWdj62bOrC2jkbrBwHB/9kKHXgJluYt0/rDof71vp
+W9Tx6T/BOzky2xEefXHsln3VfS2fZlDRYuNArxGE1bl/nsZ2J4NfFv59wKau7zsu2L8Ltf+rEBk
BlHpho2bvlicTol0XRLOC2GXGjoJMvE1DBG11CU2l+k2dvp3ZeHiT8gIWtBv+HyfPk0C3QQcV3Ls
w63S2TjvxZurXcREA4zOOVWjhK4I+o37XLXYT6fL4rlPxt/MU0s42QB0KetvFHUMIVav/xmUxW1a
zue3eJ5l1V/ug+o+ewhhXuikMVUmAAacFO6gTFJAJ6CoPVTlXamHLsom6U2cwxs/dBpLuZTEe5SA
440jbHMp2xzh0FwY/VTMORKL+iy0T6XcSosebRGfzObNgx8AdXPna/EwTLp4ZJ0G89zc7eSV52ow
4OksUeKDCwIMIlW/xIcIUO0dUHH4IrTdC46R04DLrlPl3qOZ7MKMvRKAK+a1EFa6diObUWcRb9B6
dU92ISLmIEafB15qqOQDnwBbHgWKvU9R+oM5+KV1LjcB/U4NL8x3PAT5a0AXw30KxfLj+jssPwvx
FTEzbmAZ1MVWvrt5FeTXWLJuD92IY8yJT4HChjSPs7IPyEKGgV3Hgs7dn8Cb2iHkqLD9dCsktSWN
dKHVQTdy3FMR2vyBfYv1efVi/bNKLadLF8+Qm66Biqdz63NoSRl8g+NtlL9oKi57nw17sNiqv3C2
EWWPkWK44VJnpA2RV5aZxWvst+L94Tfg4X6anTb8N8iyCY9iWrvvc3lgSoPzwMubTuIqyk2LrSF8
6dcYby77DqVfdJxQIgaeAaO4byaWC5DHhPn9HjUk+u0AcWgRyr1fD0neFwMtkayu96ADwR5ydOoA
GKg/TqOw6l4lPYdnO7abx+sz+dcqgHPC88bpG2aoUD072tR/t36P/pTowRFklr7zMe8jQ1HQ4Loj
TYnapvAcdgyLxclpy8PV/+AtrG+R4v81+dyMmd8NdHtRRX8e7bGHI2TXOJe1N6BnMjskJwW7Hstj
HdOyp6tgEk1r6DrERsnmXSHKKeMjTndkM4Wd8L87Twqqlc8xXHerc1nOI58EwH/yOHuD/ziAQHeH
fPO3r9Hj1OTlk9uP1xE3lNaqDm/WGe1X2iV99b5Z6DIwqS24Ywd74w1HXFkeF4R9E95Qg2SajxQs
Rji5zjUPbkKroYx4VYkpELKdBYh9QOLQxTquFQU3774mlkg/N3/u7zunMv5l3QzOqRNGywuK66iy
SPe6lKgmgASJAwJPaNZr1cF/umcmEU1dnEZslK6XJgla+Ia2CmcqkAfYS1AKiw545UNvr77ie+Ih
5BM6Jh2EEB9rfKe2ikSz2Qcev2OpDPSgMyqMyJaZ0OcCS4BWcG6U+rgOUeOfSAoC0q4Xf/rsa2/7
3TrOIBy5YJwPtbbjS5S4orlF6Fvd1FSLNou281QFx8wfgVymKtKI3usTH1Jxw9YiNHa0b/W3LOX2
C8fHb53UrJIDuFUTP0yyBRAm4XBnHsD/Fta1i4Ppgz24Ibgpg756Q3SgNQ3XOixIZiqBZsSwyqKy
aUCBdVkAqc23rNPOdytC8yWLgbv2SxISh6p8gGs13isKi/2HxmtFD28imc/vulCsghwnLLiiKwGV
/43L9/ZpCt8sF3DycX9ImIrRWCwCd0jma8DtItrFV4IlGrZdcZjcl4tKStRgZUxz3fcvMzQ+wiqn
cn4E8ojusFcqyI+IQxKkUYym7UHOaIRgus8fgFwsZoVeF69jFnOmhHTYEUozmL7kVfdj/LQv/uZA
Vu5cJhvK4wVK2+1uX+cd+G2nMhwgRpbnAtH0Aj/kqhFMM1bvFfYI/mHp+wnXH1SANJmqtWDFc0DJ
mVzF0B8jDHGRjGmt0aWIUkExCF4b+FtsHNWwR/nlCLZcYVJEg5v1jgdlCAXXhSdsxwa8mbBSi08g
94qzyfeg5iQycjzjpp1xuZtWD9LKF8ULzeO2HkscVK8xk3FBWJxOCIbjmdd3Mw6uCmPd2jxVlvIO
jwjgc4UrOMM0gpMIbddeu9+B8hT7wx02mritrsocWn+V/5V7Rw0UFWk0qfBbMNqkRgOcLhTr56kZ
mzeEif5wZKo372tRtuWVoPGG26gG/ykqPBy2jDvwRuqw0y6soevebTQ332O9xi/YBSeIj0gryo9N
srPSufuevp/iyvtT9l4UHOraOFd7UPTDw5T009Nmu8BBuxGjYO/PrX2b+2rKpLOgCqMjF2xed+H8
0ZUNc26NLShFHhFnfgAZl0+UAzgkdsyQ5PpdIwTiN7E8Uqb2NfNrhcZxqHE02sb/nwNSJ2vaO72+
ozTCE6Mjyj/ZxGguLc6q5oDgAXoQmc/4ZdmPmw8jgrfxmtwU519huti/cAQYXwZM4HKUOCEJkhQX
ER/dzWf8xP1c/9cW3rzRUKviHY/d9cmW08oJM4TF96it/VdEyOxOakrUT8IhPR1DPiyYiLGORyxo
6ghdqKXlzHjjIbtlKfhu2GKg8WP0Vn/B6LvvfoiqLXWxhn+HxQWj2WZt7/p+S77xfkHNA2McjLAA
e41k2Rfxf03d7j8VsxVX5TZo2pY2WmVWV3Wgz3ResGZOFTV/KrxdCe5xd9btJUgdrGd13umY1wSx
aNfvLeITx+HhF9B21/NmPZ06kbcFfAdSlKiM6mI6xkOC7JqzhUiluJB7kUHIjvckjzn2EDmhcxsU
HWEDlbs1/QX9o/oYe6oyTRzSo8UbKP0IHtu/yE3rR/ZaNTrDymvFEUV4/qipT2VGm+8yplX98uKh
FX8b4G5egxAeQXI63rZ94z/XjS+7p7HeFqx2kmq1l168mpe5nGdsUPfJxwZoaHR+YXu/fl4GfwZ5
2ixLK9bZQRvpXTBN3b1YxUemJBEeK9kzLpp5DKeDp/lqjoWuDPUx2abuqpPGW1jH3WScgK0G1IfA
1/znknWev0O1DyLDa63H0aB2bf0T9wgnLrDIWPO7lRkHQRdJ9c8G3dyvZDTgUbtnM5euAGvPZYmc
zKKAQd6gneZnm0z+mtPp/4cp1BlmtWaTFAJ6wCOrOP4X+yAoPVrWg77GynCQT9pNLsZmU7CsbAi1
lwZ95zOzykCwce3NyOcDloM2dx/dbG7YREyV5zUNChNAkkOesyZDHxlFj2DTdJsBWwE39YT87lAR
MRlDHiwcT4hr/HfPjtWPiVH2Zk0T0eWy/TeN2ejE+WNXS3RGdP40udCupTr1fhu+iNZDyLNgGvI4
C1fv2Rjny5ay/oaaaYic/lVFlf0TL6H7EkJoOUc33x1xKJMEcoJsqKLK1NTSmjbC757cWMfPpDf2
X46YAwRLfV94GfUQ+JB0uO6WlTTRsdc8+d/4ySP4RI7bXk0sXq1HF993nfH3OK85O8/X+771aEQA
UP+bVVV8eaBpKGpH01Ywsbxiqee3wqIUXM+6SwRuiAOQwH/knS3lAUXSDg0fxcMFCnt+0kdb13Pu
wb7RHCPJTxcfn7RjMenoXteBMJTqxg3A/ur6cxpU9ZrkKnmENgRx2fJ8F2eAy/RpHApWW0wlafct
le2bpoFRw0NlmeqeZYeUxar8JyyBKk5zMtbyYNFCJOi8tL2We9jideGcT5jaGZvqKNcSWLZB0eEf
3TaOHs5zZ0BRWfaruZ+LKcuXFWwP/ybvdl53+VYoqliKwWVFAhFjySmeBtoZzJunfxsLf7fV2Grv
sE4OfHkVs1XAneaFzAI9Fk267lZ8soDIMzYWS/S42t1X30RYtYzoLj2gMVq0dFO9x+KN6pInrfI9
SBnWS5qG3HX5IBxPvG2Vv7/l1bq4CMLPODNmcMu3rGd/zPYNHCbbSaDIz76CFsINzOixtUMhkM8y
VqfWj9w71sWm+zgpEBxHbktnX8hIExaVDJuh0kPPe7OF6t2N2vITQlFZXDbunDyJrsRFI0lg7G/8
dYPNgA6fDzllf2bFgrP+yqtlItJZk6Wsu0kwi2po9yPDalezhlj3/ZNnXWQBaMZmlmhyB76LHbnl
OJrSDofJMa7M4p0V6Mz8j7MzS45cudL0VmR6hwrz0FbSA4CIYATnTObAfIExSSbmecZuei29sf7A
q+5mgGGBpkxlZaXKm9fDHe7Hj5/zD2LbPnVKL/Sbvq2kaGsFVsyZCiydTAsA6gR8zvcjV6IkGL4M
PoWZTTsJUuekOQR4ErMxBnJhlXJ4QH/MSq/7LjTvtDBOSlfppgSaVg7G7hbKD03tFp4Ci1Eq6YsU
Z1K9HYPJG9xxoGS19QMSY1diFSt3IoiTW0R0qVjYpBAkqkKy9yUsDXKJEusLAaBnRxIyclZfk2zA
UD2E9/Elb0YUXmYbgGsMEZqfYGZVmpB5rV+XGn1nR5nGAmixWURoMaqeBPKWyGULNFJuJE8C8jJQ
SQWJ1wPLdhP4Qy+5V4zf8kSKblVQ6eIMGKR2TDXW4CGaF39Mr+PxR12XWiHVQzKuSKNh0xiJ+IuM
r28cnigZKWhXmbdSoZTSzlPN6Zcv9OI1FNNOvIRMprz0mqTMxZkEeCZeQv6ewnAw0R8Vs1vIBYoE
hl9pA9rsGBw4gIA4UcYQifcBpgexk6siH6wTRe2hrSvaymWr096Nxdraj4Lf9Lue7/114gYfLlSq
GfuI6sl9o3TUkNA4a68ARHBL5qBPbsgOuC4Ssc47e6opYuzMsKwoYMmwCb5Sk0xIQfJOBi+Vxea9
nuaAYblu/NsyAUlsd6zyDxDq3e380AOKIybwwQQhr+/gSXrPcUEF2emUgReGOpgJMBEsVR6tYOQw
+0UwGuCzEsoVaYSw7gY1PPU5odiGMqxcBA+BmjW8fEWrfERnSE8osmXJsy+VFSgIL6akBJs7KcCk
Z8WDlIMAIMiCv1A1NI/tsMaU3OUUj7+sUZ868ngFLEhPqVYDhUPaCE5aTb6oIVwGhy6U/lszK+Oe
O6hWtrnn0+dm61YbsfErUvyqUApnjs7jVo4o7myioaGMrZkTwMjATG9nDOroBkM5XJO5ZLV+4dPR
HjeBKpkl0nKlcF133JoXcZ4re5OaiGybCMzzhM+HQrqtIQO+VJ443eqwRRu7B1jRXjQT9bc7uGce
2qaCkbM2garlG1y8GuNqavSk+M67QPguWBRGaQMVIvh8PSLLbfpCekyySRXJAXkePVt+1Ak2zy8w
ip4EaWpXlKDGfxi4hlq0XKxMI0golMbA2foU4QEAheM30KUdfhsW1KWtUsDlsfN2xIv2PON61hJ4
J1WLxxqpPd4lkojIGVXIBbk7kUbNKgH+0BBW5V9Cm3t2G5ftzoj74U4QEsReBc/n0zWtm8SttDs/
/JLwPQ+PVyt0fBMZW7pgx1xrOKxVA2wltaFe8RxKgDK3FyIoQQV2Z3FLj8KyJ031L6shARZ8fvCl
q9jb5Omzi3QdFX3WTzkeHZ8wXaN1l9mxx5W7qSSPg5RiC7iJeVWEwJqoovkws+mfh7yo4Ihu4gy0
CUkMBe9Sb36u/KIl9/xtPd79ooXECoBnr6xSPoefq8RhWphu5FuyQ6r0vSQVJvDQC69go22SptfQ
9zLHXZZRAZB7H2j4SMkBPIm1slJLCYC3n4WJ4ax6KykflMXKgQjdqjyJs9Sn3Ap3zgfYkVCNjOtc
z93zq7DUhphHmxU+jFndFEzMQial6NUMm3eQIMCBzd9qaCjA46BLkRYO2vAbo195RUTn1DZEck/S
tXkPStpC+gKAZJ3HNX146IDynQ7MhDRXAovbiMMe9Jy1KzK427mif87+gR2o6iCN9XkHMr602IFm
DgMR/AvtPoTwoFxR/g2Lb6nKXbCnEkRr+/zSfpzo8XiL/TXqAsSUooB4mIk9L9p+vB4Z9xI8hgJW
vGzc0izLL5aW+NvzI3/c2YyM+IyGqLGBH9X8y96JB9Wjlkuhys7GIUk8+GBbuXiL/JNaLW/riUkg
2wZGBkWc41EYOlSskhOt9FJz0Gbom5lKB5ry/VcDvPXKvvl4LlDfJnzQPaYhyNc8Hs5ULc9KBXZq
1XCbNZSGHSqOPyDXSBfnl+/jmVDR2TBwI6fdg77vvLzvlg8qV1UNIXeDV8rlngwGLhb04dAB4Akr
uaKcu2K7fnJEBSEmGPBQE5bqhRIv7DJtOfNFIPTP3kihy2qiuZJYBfEdao3mis7IqR2CdYIJEcJE
/mmpLt7jCKHSuaUbgM5F70T92JhOYdRd9h9sRSyI0ISXVJWvtljLEDA5GQVrOZVGCda5scAcDeXK
KKfWD7lyCfAULihg4o+/WG+A040DRmlACOhQC63pIgrkajNQY6WDTy3s/BY5tRkt0QI9QFpGNFuc
MD2vNH805y0iddZ9nyEM4gy+bwibNiGpWYkkS5Gi+aRZiiGyiiqqEUubktxqE3JgmMeV5KdPIQ09
8KEx0JWpuDLrbLYkFpru+/kpnghfXAyIkEnESpye5eM1nTxzUjRAojaaAjA6JcPb1SP1ViWNtmXi
mVQhFHWnKgAeV6Z74msiAku3GU0mgou6SFQ6OcwDs+Sk115rPsoQryPuYqm7wKys3frwozfnp3ri
NMwJGdYsisSVtAwtdW81YOwSelnAQ10NZcttKyhrruQnvqIho+imS6gUIf28mBZyNX6UzWfOk2Np
APUe19FOqWtJ3EqZCBo5jMTxVgL/G6wEtJMjcxFAYcMsEL3040/pgfsfGtzA7MhseUdDhvFcr+Zs
UCSppd/EdsCuPVROb2XgE8eE8USyC8SuwbfNP+xdJK2gvBswTFnYuBgOdSZ2G5RghXuLCspKRDsx
R+T/FAxMOCqzXfjxUGUiylOvpbDz4f65QgW0bNAqiLchDaT7Apjyz1iy1vSKT0zQmrXh8Q/SqKCI
i28KYRoN5o5DEkoI6IgVcCSoLd7OF2EpfHqTWmA+LFw2sL1BBPN4ghGkc+pJTNBDEMi1GnBMfamt
6b19PAqz44KIyaqG4pu+lAQUOxMXjxIfGAEBgdu4j8HzBVG3koqdGGXWxuM/RE8k9Bfhs4Wvkmaa
xfVjgBEtpEwDrRPonz7WZNEcORkNRVlE/ex4xQYx6AbSd0AWgEbS2wpxndzNK6FZO18npkNgllCz
F7nk2AnHA9FRUv2M+qk99SiThqlcOQAWVxSHP0bFN0tR9LKwiCf9WcxGJmHph4wiJ9ONDwTPcNyE
NfiPYoD1v4FhXYyPn91yiPFi1ghEXZutVRZxIwTWTf2AjFlRCp5sgVlsi3EY3POjnJiYYRIXVZHL
Teedd7x6PfqtfhWXPMWtkpZhEhhXmMnUW9NoA6cY/DVzntPj8QTAyJT8bqmK38liaxjUdYAgCDX9
P+xE6a56PkybSIzy+3aolOfzUzyxQZgiNmbcMmj+f3h6o48Pa4WFHIMshLmb013Im+nz+x1NHgpj
mjJHXWshNGzVOhx3SAd2m4jenTlAeKqjeFxxr/yYF1CK0rhKDO5KKPGLs+vpAXJTs3ymgrUdSG1U
WWDN9F+B7Fs7qzfh4Mb+QAuvbtLd+WU88eVIt9AL1PAqlKilHO+ULhTDssSwxM511f8JBUj7ObWW
Wm+THNkOW4+BFG3PD/nxWsGYgqWcOzncnstLO+jlzOpx0bY9JZt2GqisX4lAR/JKkHme33kweCU7
LwPquecHPrFlTGQ9TQ6gyflbas3ie0kCi96g3aFWdRNpamrXRdF/Oo9leha6lzKEKyS/F/dXXgxw
+U2AX1ZiZjt4jR4ib0JmcBSSJNVWNuiprcPVTDVwXlFAc8ffr1WwxAKnyrvUHMId2l5g65JQQJXe
M6Jr9AjHa42i3U4huX74/HIaLCNuIybbR5u31rtMxAipXfu6BvofMNOdhObTJkdTceWNemqDGjJv
YnJIjafqImdG86lQUJwHmazHhl0DWPilDKh6gr8tL+CJ1Bf/wax4SiN0y7OHUH08qwk5lRyKILtT
zYvQheVe6MC8EMla2Y0nJ8Yrf04++N/m4q2PMhWwUBQaUHDx4BDgDEzDpM6tIbmIU02sv0wwf9Yq
YScGnU1SePewmFzhi4thkoEpFxM8mxHHNnpUULhGcPA5ujZ+mrrnl/JjJsfm4IWq8U7lVlAWsSXt
Y1i2yOpAiWogFznhNJTJT7hfRjnAEB97ee1V9+aLclwPni1TeFmZrCvZw+LrDakV+DqtCdvi2KWb
sGvE635AQcwKm+zCM2kdSWFZ7wKQkXgACrSnbH80aAimaOStbN0T8cZC+ISQrujE9mV6GfQgM3GH
ysHWVP4GI10gfD5K8edX+fSc3w0zf4Z35zDSm6QTPdxvvGkadLtqZ3EtrCJVzUkVq7nV0kDYiz39
NTNBsbZIaEUjXG7iyhOJKz5Vp/YXX/wvYwUiw+K05ojJeYbKlH2w444KWvVVqcoYSJjoH7qaN9r5
yZ9aYorf3CXcnLOp2/HcVX3CmwJZRtvQlBLdNRhExpj2K7M6tZENjMQlxPEVvuU863crDDJYTYaW
dwISeuWjF/n0EUvZf8J4ey0VODkh3lyzQjnYXnGxgKgjAxCQSDgqTMRdrwIRSKMmWEk4To4CqYTA
Q+2D+H08IXhNXiFjm4pNsB+aW2SK1NblpQUD+vz3ObVy2PdwtVJ4p/iwSOMrknsTUisDCY24FUCm
u0beGfcFjOGv/8lQCD9bc2KNB/jxnNJ6qBtL4CMVQ1Pcml4T0OE0gfGCJuqjb//BYLhdUYIjxZaW
r3DkbALUoUl4Oxow27ZtML4EIe52TZJuzw916luRonEBIsfMDb+YFxgmVa9TSjeKoqX3SFmYN7rZ
mSuxav63LAMnIsnGXB7ihlhqMWdJp4/hxL7LanCTdgtWdE9w7L8HVKi2RQvb5/y0Tu0Min1AFEEr
0cNaXH9KA2k81WmdoaeVOdEEPa6KMAkjrw9WPtbHuVEtUdkUXHxUMpZz61XJSmow1TObutoFXnmf
m9UBqJx+IVZhtzKxE6OZ6C5jn4Dnyww3O96HfasIuI3TXtd6QT/4qSU8YO0EdUdqpzsk+ryVfPPj
/qCyLmGcQx4hw3RdnOVQ1AHsCzmkdnrsj4U0jdTc5P7L+c91chRcDjnGlDLoeR7PShA6fZhQZwLR
hgKr2vnVDRDONU+lE2s350I0WngcUHSe//xdoKVcDzvKBFefdWN3J0neDJmA9XtQ017/IZde8ufT
02ILUmSSUaunw7OYlqInVegHPAlQGCNZT+WXMDM+6VFNYYH3gEpYIqBzeSxTSllAbCKbOp53uYKK
bo12DNVlNXOAYkBQE/lmK6f549cirmvYb/KmJMVcNgTLroCB01ng+ZKyvTKmyLsW217pPx3doVSI
Bs7lBtFdNhfR3UzB+wAAiVHGaPJNGqev0ww1q/RozQbrw4R0ReIFbog8kWXcyxeHCqXfSmhFiIhS
OYaPaS4Um7gJPl2fZxSepqQTs1kCEzrefgBBQXsbyA1X0HBLO85MpHD6sY+V664tgO1FtQWIDp48
hx+ly3K1T3ZqnnPY4EVOBKHjePwLEl46M+EX9FKVgJUJKyW4UkMt/ez9z3Uye2xxMXMzExqPhxGR
h2/VuYwHLcx0LaV/zQAZX5w/W3OufXSlUPGc7ULmXrg1/8/xIFWY1VVT679aOMJFLtzr4UUqGttc
km0cb0hwIH3h17CyJz9UF+ZRIRtR1lVnwaDFNwRLiFrvoP8a2oMVmFdpt5Fzz0n0yJ2mn+cnuByK
2rFI9wGTHCquMKAXwSNEV2ICGgorWB/8G9ROPKft0+5SQG99Y6YeYDJuU/f8oMsd8jYoPX56mjIp
xrK0F6E6pPX5ENjod8T38AOSzWSO5sooy9v5r1FMcl5FmY31FueNJrSPHDBTC6A59YBKhLkUi4qS
A698DTBxYrDZLAQeGh1vLDIWUb/Kc2zKtBmNGHiM1RfmFy40bsyh8T658ZnX0VCLja/pnmdMJUPB
TewhMaTeDnGVz6Zs8yhUfvDGoK5GJFnExbaVApD3qDMSZLRdT9eYZttkbD+7E+jOwoIgTlFtoj5y
fL5gHEyRpkNO9MKi4BVbBygsJp+NvHR+jkZZnGIeJGgCDDweEQT1bHSzHsVYejw/k48bgHIE0qyY
c8zdJmPxVYZEaGR/QkoN0yL9RRrQc0gg6M66EsaaVdLb1n0flkgwGIwSAd0S+ktLh7oejQR17Ohi
0UVHRYacUYCsbdRXlZCWN4Bv822jt+0F4q+yM4SRvEclN1mJjR9OMW9kPE8ksFLmzOFczDgtUVhP
A+OnFcIAKJFZdAY9XsumTg4CwoM1pWOji8tBkH1BRth/jMcytTZKqWiHDK86a/eprzcjYlQeQrRQ
GAj/k0WsaJNksAJ96G3M8AKQy4X5Dd0UKKRqFKy88RYz+msoslysWulhY2d4vOUVzwjjjOTW1lPI
3zUTdNtEkD4XJN5GofXzNhlsnJdIhCnPkZHKApg2gYwCG4zoK0Wc1hp2S/jeX8PQXZjN93iuaot1
Qzeno38mAKPvtOoiGsrxChW59kZrfW0X8GCG2TVoEDHhb/UxJioQpVt/r6Hb4vBJ1w764hC+/Ryd
VsB8BEmIP9QjzUxGQg+piHwcErtW4+RyQM5gG8JtWzHkfsOFvTuDb2MBk5PZODTvyY2Pv6Oqpkg/
j3zHIKoeWsg9SGcpu8mLL5AsvtDy6lcb9r9aCfsc1fuaae3PgQ70SNZXNvEeXfq1OsUcKxc/iIvc
5EK3Zq/cJVoIigWsXBOJfFGqLOU1Rf81PmQ1Xc47tDOzeBuHUyp/QRMufJ5C1KhX0EonFn+2sRWB
KgGYQHzveEG8apJb5D87G2gYGr56nrvghwu3DKLEPX9cT5yho6Hmn/LujVVKoxyM87YLGl3Yx2yI
K5LR9vMnlVEszihItvkuPB6lgtbqZQlnqJ38YCtbg7AtZLSm/oO58KySaAHShNAX+8jCZSFBeo19
lEfRL1jR9Y3QCfqX86Oc2hxAPTgS1Efo3S6iDoALv+hSWNVxKEU7LFsDA0aI5G981W+uxAJVB7kt
ioPSRd23zw/NHQWqDKzHx4MCtTqT+hRqoUJx7nqQtP4JXwRhD9Vbu0tRlUM6TdfviP1r2MCP2wTg
PO8t4Eok04SE4w8o9LR2hCpCv8NUy+sozvKLwKrXui0fl9akA8inE02RB96yXh+IZaeLRTra0PK+
iLr21Knmgzfphw4FFzRbmwtDrT4HayH4UJGUUQugzCoD0V1ci/CPep7d2QjzFLGCn1aBMPhFISmh
7iAxWwRoNtY+TRgkOqPv5z/nvFOOw4wpcW+BZ6D9AqRmMTTgGchkMUObOoBsZfCiTV4E5QavI8gO
TbVWeZj/fR/HU2mFgEkGvLrYuaM0eaovo4dT98gdyEMa/Uh839uCs44gNxrFBVrEa/5/H2PZ3A4E
ogSslJ2zrJYHeA1CjEZfEUEjwYnFXHBjtba2BfpaK7Hs5FC82SGBomXIjX28SRFqm/BrRGQG5cBe
5gIRY3HjWWGWbqVokvTPZW24zJjc1QAq2LJzr35xYwsD3GlTg4GhDWh3CBX6VkWMcdonN8mMVGcI
oicoRV6Wx5OyPABnExpUDpfQ1G+iBkUCN9ED7QVumIkWWhGt+Qx/WMfFkMt1TCAAmjgaOFA9C1dS
49fIkBo3LZNuZXIfwsobDB+IA9kVfWt9cS8E0xiISCKhJTqW7R6tktSBG5St7IuPo1DXoAtPo5Mr
Fe324yVEVbSLjBKWshXX2qYMugnFJn3anf9Qy9NF7sKp4lyxy2UTJdLjUWBmSXg+gXRpPU/8Mlgd
pkl+ux8Vo7MxIBq+dPlae+jDkKwYD5cZtj2jtpdvvkQylEGpIVKEdSW5A/rlmmPljXAnoax0a5nN
rFc3NpvzE50///swQlFMJk2bYYcMCtjyeKLJ0LedGGME1WxDu3X6Tb5TrmU3WBlm2ckkaByPs7hz
yBZbvUwYp3B/fc9cToD9crh7Oj+Zt/fIudkox7MZ9DqA+cco8g5AgY2Xx0a6QebFxf/E0Ta03uzL
yj4gn2+PP86PvXx8fpjhvHHfJV88nxO1mi21hAvV6R1A8PazcW0cPnuvLldyPvDvxhmSDD2IjHHU
e29XQqv/DqD54K18sOXtvRxlcb1Ax48SYZ7NtMUbxEE40MmcYuUsf3gnLUeZz8S7uShhJanR/L2u
y83v2Hl41XZP37+uOWe+mfue2xaLsAuQORmlkGHKDbBTB/0B+ztim7eTY3xDv3O/shPmvXxuuEXI
tXCsJHwwXO/8RvTVfs7swx/n60rCIZ0IGO+P7vJxntZZbSAFOs8KBSyHYpGDZ5Bjurr7tHus3W9o
Ba19sJVwsSRANaZSWME8ZufysOOAhZsfk/387Saw72r3iTeBjdjmysWy9v2W4HoFkQ45mb/f6Pye
tuIOR6xNvQ1uwr1nJ7vWXvl+811/5vvJiygSq3AooRfOkwyclP+oNoqfDuJsK8s5H9VzAy1Chipg
RRTQubRnRLvdeVAh8qo9dLGxNqe1vbIIGqYR1WY2HzRT+9l6FyFayYWM2VkWI0Wy1nB+q7Odm9ci
eESmIGsIjv21gMktPg2uscUDzvkWuqH7B9I9gVi0/6zN8i3/PDfwIp70foqXQMnAylf5UH/Pb8qD
8tu7o9yI7HbxND5kh/BWudMeVnbM2vIuAozfDKGezztGYc+gvMD+7C7wDHM823CKTbbxXdMxnTXI
9odiyyJ+yotIM8pZnNTzwaABuQ0vJPchdSb71bMLljffyvbqPX4qANAQBMQ/s+XAcR9H7Do200yc
tywmxBuJ86G4FpmD6liXqYOF3319h6L1rtqpV9Z+ZZVPxdX3Yy9WGT2ZMaFBQq7i9hv9e7INtv12
dONtvZcv1mpmpz4p/QSaFoDqaIovHgQRQtXRWBW1XaH+Lkqwb5GnUsfXNqvcaLo/P7VlICDtp+5J
sUNRAPkDWjheVb0JZS9I1MkRlEbZoo+EqrJUhXisjdNKzJljyvsjwlAgO2n0w0EyDXSxjodKTFkf
5A7nLA+W+mVuZRl4YCVZiaHL1ZtHUelg8RqY2bLLuoqKSzV+kMgdNbBybxGdNA5Vl9SOOMrpbVSk
6TeoTNLdp1eRCg7PKpJ2mqD6vH/eZRM5QglVXeDViOFksUGXlZiqNuk9cvXJ2l6cQ9hiGXnDUbgB
iK9Bv1qcA9x4qskyhNExsi6zHLQv6m+Iv6GhVGm5Ej8kUtcg+Joa6NZS2a4FG23E9C6JRu+71mRN
joBA13X7MtXle9AkJR5DVViYdiHim3R+XT4k3/Rc6Y3pEqUmcGH0ro4XRsVEI2sMAxNLqevwHBES
fyQaolkbuEONzysy0Fo3RFscTrunis7js19bvulKdAenbVQo+hrDfZlfzj9JYX/Q3kLqFR+j458k
INIU4hI/OFgsxAgNK7KNGUX6SOEfMYK+6MzDWMhcu2E3rKS2Hw+bwkcDnkY9mAq9sridUHIV+hF2
iFM15q8S8Ma3BvGhWxQ311CiJ0aamTQ6bXiqCmB5jifp17PlnSVPyOlFOlAKuE5uPkaohdKnej3/
kT+ea0qY1LwMCgxQ0JYted8QhzRHysoxkMLZNNWAwVPpr7RPPjxy+GywKhUgmTSQuQLmGb87Yj7N
CSWa2s7xhMCzBxxF7Sj1FZsNlR7Cdso3RuIlG1mM1Gu6+cmrlo7SSgT7ePT4DeBuZrYSMLNlpW2c
ut7PS06XiZazvvFzT/iqxiKYQKtBC2ePfDFSLp9e3TmOQfAB6iNRqT+ed6oFqZInHkT7OkcBZ1Tj
bZoaysXnRwHcPDcLwBzAlD0exe87elNj1CHzgp8nSkioDGOm/en1U0WFiUhU1uhVvn3jd98wHpXY
aACGOGFfZNeJWktuKKA+06Me6qbt4G0/O6sZswGikg4IO0dd7Bl5FOsEL1r04afQP0S5MO09PFlW
HgkfA4opa3A2mRQttw+gQ1i/tPRGs3bwh81cUUT/JkGk/UI0NQHEhtajDDvU3d4T6n9Dsv7refgf
/mt+91fYr//13/z35xyxpxk2tviv/7oOnyu+/Z/mv+e/9n//seO/9K/b7rVq2ur1b9dPRf23bZu9
PDVhni3/ztG/gpH+/Uvcp+bp6L9ssiZsxvv2tRq/vNZt0rwNx2+e/8n/3z/82+vbv+VhLF7/+fen
l5TVCeumCp+bv//7j/Yv//w7pamZJPpf70f49x/fPKX8zV0e/q//WZ/4K69PdfPPvwuq9g/a/1yU
oIag0Lw15/vXtz/SlH/MMQtwj0itF+Yh3zbLqybgr0nyPxRAODTTNcAKM9v/73/jiP31Z9Y/uD7Y
wIC6YDgpgLr+z887+mj/7yP+LWvTuzzEuIwZUYXlfL271AFcyJAS3+rAHEJSl+PzJ6kBcJvY153A
yHuU7obYK/Y9PuV4lei9dwN1cLB2MDFRudXzGBd4r6+nP6jwRr1dG1LwInpxVew0LWr9ywHTrt4V
u0iIDjHygo1joipUO5mgT+l9mISNcu8PZjddCGLeWbjd8pAf9NLRQNrv2iLClQL19mIjt0rqiNhG
OqYnNVvNKmoHRfuXqMW7MEna4hsOubMgW1S/To0qPkcCytI5Zpsbc1CKi6BEPGaSNFwh5EFvdprZ
NJci9M6vYBsxDtF8VJsb7MZsa5J14dAoQv+7MVTsA3ozrsQNniBDvhWGArE2/KcKPLJ0VgUJdVnY
6DoHzy4yy/ipt41pPXu6B1JQ7QvsJvRKwD0Fzwn8ugQf+s0XQUFR/jpKZ2n1XkdQ1THUzCJ4Y6ZV
vUxw4zLH95Rx1pFComoMtWhy0Z7TL8u28J0OR2NMPeC/3qujlMIJSLQ2/YGtK6LFKfZh7myVObvI
mB6t3TpFLVeY+NEbVZD5U7DqqLnnWj48RNjNP8WjWpDQV4XMsw2YV0UYHIVL3xv5PzO1heICvljT
75Dg5R8B0SxnXztcNnfNGApc6V1+b/TGVkq0vV6E+g/spSlPNFBwOiEWrwNtQLuM/LdG7LT5VtVm
iUSnWCWOqJSmHXiB4OS9EbhZgkOowc3mCrPqcSMUz3oKjC5Ghh/r4uhPMAX7VG3uR4M9apuqgG4e
/iRic1OggSm/pHqgzHyU4hsiFS9GGjXxJVruw+QoKXYTjsmO31l6rjdXMn4So6tEOapBBW4PEr7x
cfIlyPtaYZ3i/gFbNmZb1H59KGPrWWBl/a2FVp63kazM+pq0jf8bwXVkPhqljDxko9vnPFacfMyw
tMShYNJfAsTyNjj7/JYrAEC+Dnw5CMttqwWXFVpVCZVMxyzUbI/FxUOdiIXdIP3vFPqfqo6+YBQc
XfaS+SfnIYTgOL7TckLBs9nW5YjID/di34oPUy5d1qL3NOClhkHCLknQdRPKHCsMP9mIHnLBbWgh
MhjgHdDVwRVs6ntBjeMtfvR+tkNrFhpkZgzWZdnI4rU5dmXq0iG6GdruUtGV760a3yaIO7PjjYiy
SW92W1VNwkNTNmaFvLYV4QA7/bQi5SmtC6x1vTSOvgi+/mPAEiXeqb5SPhgIwf5JpCbJLhNaMWwa
Rd/Ko/KYBlLOHvWK7iDrev6COXcX75EbCINtirxiZlvIV9yAT4CJXfFDqit8Ktu70Uwnt0hLYe/7
g565da8V7R6fpnCDvR26q1/aZvKKS5y9g985SCKEE0Zf1dx0Jtv58U4pLaQF/dwYMTKNJBToUzMN
Ab/GyAceepQvp+ZKCNQY0GxnjtHNqPYxotq0Oq1LxKBiPpyG/54jFgna/OinywjNI5eIcq4nyXgu
TlBB8GNM44tK9ClQoPNrHbCP0G+UsjZR18YdChfcWOw9CIZZNjz4ohkXT/3gyY956g8PY2mS/7cj
wi58uFLXnb6QhUtkoEekZDOhf6iNgv+vGmtIa2MmPRs2oM0w+1zVxJY89IBK+1qfIuFmmp2+yVEt
8/eG1ajIVUV4QABGHK2w3GleHBWuqhbihd8hVAKlClmxPegDYl8sKHl5q0BlxUlM6TvvFoltfrQY
6V7qICNIDOr9QqabjwOnvFOEAAvdurKu0dR0jAJ/eFFA7qCbM65iFJ1GyPRdWEEe08u2feyC5FYS
0x9UAe6KPr9KcOKZocq3gdw02wxXIbuHPeGk+vCs00S/B3Qo7PxOLd1KLwu3E6VXE+zbbhJybavl
3rQFdRb9EksFD9Qw97dp5g0oHMl3hdc/zAqzbohZKylzE+7jJp/u0FU3d0Ioz+6EuuligHcTBhiQ
mFGKXGkuIGCsGoXLHaDddhPnNKia6paWJlI4nmXcaHFqOjh6ZddsXW+XhAHW5rEabdNkGq4krA1d
37PuJeRlHDhJnRvyI/Yg5n9iU6Jsal0JD2Fq9ngQF+1usoL+akKYdmcqqbxrtfEp6svvZSbhoufp
NzV8ELscxfLQ+734NcZPUFZ0mqly8S3LExGEcD5dKLqpXGr8Raf1/HCra5DodLHhujO4RQK2+Faq
zT9Sa16KCoCIkp/iSEDAf00+FvcEOVpISF+6Os6J3/BCRuDbY+qeXsEclatslwSteF8UQrQ1p2nc
YJLnToHw7HMnJLanoz6axf1NgIJd3WJkotWeeVnBYxYB1ms3dTf0l2Eqoi9XeILdh3rk4I2bXlCY
mh0zwrD+il9VdNd2qvwMqws7CKPLEbnGuKvaTKOpfuH61C6CVB5u3s6DVPh6v+nY14/06OPApu5U
bSU4kJMz4Wt2UeU42puhgR+dOMCv4yhPzbbtG56lHtjKR4S5m0sKFSg0934Gb8xEvPGrpPvZd2WI
058VcqyOB5ntEaVHTAFNXHN2aHYq99wcJV6aQVO+soeS/qBkYbNvc7H9rmRR/9I1JUYmiCP3+ROW
1BZbVvLvA2mS7miLZ62LoqS3sWL8BMYpF2tnnKZXwcrFO3PSk4Mml8Kuwqf0WifjMl0MYoqvMX3N
eKMGPPUP+Dv2Gtr8arMx8CrR7JpglVJqlr1Cv4mxtPiu8DDWkbW9A9botd+EssplFP0CZCY3XYDF
SzhVvbEZG/wFbTnyceWLAbeorhkF4VePwAtwFKNIkXt9z1u4rKFjp7SIxVb6DYg62XLZyTjbtvjA
aX1LcQGxPsOtlbH5mgZW+tR0eqG4xVT55UXZvtmZxGM7+7lIj3VcoC3j+4mxHy2r3BheWt006MJj
QTUU8f0A4xJPNcSsiTljE/E7u7HZdip6oF2I7y3ZkJi6ozFotw1C9jhNqBOoMwNnm9+xgebn3tJw
XMF0HidhMg/BmiWfO3Jy9Idn54A49f2X3sSEc9NrVpO7M0mt22KiLh0QnsWgxe8Iy6FJfhyOxoRN
UCC7hpAoiCCnRhreJ/L0rNXBz4n6sdOp7SHpkgsvmFizCaGXvRI3eNSKXNkqOrqz59SlLk53SkA6
JSJmPhr971pE5dsuSYQ5V3hOk+BsuMBuWm3CAUJVUkK7n5C07WLSzK3QRcR3dKe45+OYXb/NRQXb
BVNo+q2Z16QyeTUndNSiqn6j9rzl8aInZYyrZuDfp+M47Wd3ddnisIDhIUngoLgIFVi2SpJgU+fA
MJi0Hs12sAcc7aJoBB0h/inLO5A2bYcNyxBmaC/LKnLPpoZUImlqYV0FJd6j36vYN8r7bLKa8iuu
DuG41XOrcgfFbJC9pqpNU6SX+ySy09bysJqC9YtoVaOO32KNKjQmTWn+EgU1mqMmjnolvkJp3ho/
Wj/FYhe5sKa5E0xlfiSgPxJfWHKeYrCJ8PqPrutb7Llwu3uJvYHFGLN0MnhMBGKOnw2cCrdEt+Fl
bLvvWqQbe2Kveltak36X6L1sPqvU54LLQS3aH6oaFru6y5snUyv1chszmmdD2fBuEerTH2Vs2m4a
9JsNVEy9m9ZTJtCdyOkJB1SM4mCjmrHnOxN1d4+UAYml61BKa/TYLZwib7F88i1UZ1Lhyot96eV/
s3cmSY4jS7ZdEZ4YetiUAHvS+34CCY/wNPQ9YADWVTuojf3DzPpfXk2+SM1LJAeRme4edBIwqF69
eo9dgxrrUuNHZ4G7GTHIxJve7HH521NXfWt+yz+NXThfuSzjJ9nKIFLL7F0JXunOVRWPa9TK6fYW
tr9TQ+o7CQshmvqyPqY3rmPpzv6uCThMslJ+j5AC9nMzuqesF9ydDAYie25IjcEfB/ymGRbjJFRq
3MuucA48zPVJEqq8I6Lq0tYj5W/O29PYC0kNZApujTmdedUSI0lLa/NSOW7wu9Tl8ESr60ZLAyHT
nnUN/SDxzm5bWOQetF5olJJHUFoH5ywrywsJDxgh2QsbngNnLGH6NJUZOjdcUs/B/bJQvUV5qwPS
k7ti3BIrbbowG/uO+GGXCQ3c0esKqxPciygPC6n351VWFKWL3x+kswBTLH20w46cX37jjFlyu5Jg
OwdlyKYscHfI5HRqBme6Y4O0XqSZRDHzkxA8bfFUQ9l9tvl1XhinWApKAF6jyXD8C3MAoqyrbD6s
Zlu+rJlA40701B74LMXB7YM3XH2E0M5WHfVJml+tgMDqIl79jVVgLevN9WjyCu8qUN17njo2zgrP
zB+NtGyOrZrMCBoaJ7YGeOBng3Hxq9o/AFW0Dw3h9dsKVsS+ZfOKkOOSy7I0rfKlkHX9BmC6OIpJ
Mm11m67+HrN8fbLJsd6nlUs1SdER9WK0741RjSdCF4y7YDKGawypFq5Jw9Xv9tW96hv5OyVjJvKz
1T6CUWk/x36hPFGV3vZ2Ukej9jumR0nGyTTcCMs+/Hm/8cGzWzz3SzQih9TtiQ9CTvkPzXQAAG0Y
+73rEM48aM/e17xhh7JN1xtVW+/psbOtCgYGC0lxymQvz8Uo7CiN+/ZE3h7+X1O152Dx05304yKE
3l5t2YNYjlBnqo2XiI6JBTZTURdfnZ/H27JSKrwtcu8VBct2SBd3O5dxa8NAtvyDJ7vxG9FjCYMp
Bn4yQxDe9p1zE/ZiLwL2S9MzJHUSBWZSHuApPyXYue+XIoYpJ1o334hS1t9BlYqt06/z3lhuaE4P
9gq+NO8wyKp8Djhq35h7BseCGcpvc7Sqfd9KtU2lsPglBmMXNJZ4gRL2OpROetHoLlc2aLMDKdWf
GbOz134gO4RWwOBzz146y4ugVq18FL2/HaFMMZXiHPUrjh2ess+sQFvgxB2vggUpevWgdeweelvo
I/eUChvVAz9rtAd9KniPxeBSngJ7TYak2PNd8dEEurJxzFveHpT52hnsA9mKxTuUBn6y46IaCTKV
CcuTzdWXbXvUtaeitBzv+Pa3hLicsHRr+UoS6R4itr03Z/djRnPeFsFSPTlkWjz1YiXUuQHyS790
8FgX35rEdWPuw90KvGvNEvI9Df9IWdiEjjU1x6JNPlxzqk496fJHd5W/dTeeC2Xam95trK07kpBF
mAeEvXHMItX73xTKP24HCIgQk0fLaZI9j5p9RcL/Y1tCJkPZX8gTuHFVksC4p/mwH4hQ1Q+NVRVX
UsQk/b8TbAWBfYhW0yv99BN3WrbTXoyQADJeDN3e8xNSnTRPY+Ehq2dTdgn8BNq2dh+V0D/W3HiX
BVbSoRXFZw/QcU36IoRLp/ZFR5Z57dziaVqV4EDtHjwrY/Jhxjs3a3lfCUS891CuQgmT56xFcCG7
R0eDbfbbHuzBZbLA0uZSUQMnTXFPLnqOCWN8rOd6ue9txgqN3zc7rshDafAQgV/9CZrzKwf8FrFg
kr1XjWVveaD5r5A3ikNvLB/JDWk5L8ToL54az+UYXCfQ6Kz0W9xkmi83EmPfDGuC0FY9k58CDQoF
MUq17z30xRgl5ULedTY/rI25MxyWBoRJ7rVy8nOa28ONRvvVGI3xxrzlPsW8TrwrqfAI37/Nfr6R
Dko0KgXtiM6aqXgdfGTugpyRTuYmu00nLcNnXzg2t6O5FCFWWHFHnlweJqs69/ByN10NM7XN1AMr
4Z+p274Ui23vqwZesxiQ27LMBydP/hglA0yz9di49rFOjCzKLN5vg9dkJrPeFXO18yn1NtpkN0CI
9N1zamtjpf0TDE0vjEWRAYlZ3HBse49hh0h3ulSPuZUhOwpFqHVwA5+N475Zbk+/tHkrq1lthyq+
TO6yY7LXhVbT7lNjvQcuhplr7j/VDZTQLO0HuZ+Sg7V/9GbHDBsznt9miaKqWuTLRE7OLmb795NB
+R9lNXd5K52DW0pavYxZdZk+jU31K135yBdxdjrQffloUHVWgBBZOc3CbpyLT2XSXnSkprJ4uPP8
po2CysSTnQ47dKE6LDKNoVLWL6ji95RwcJ1jXMW5TtRucOWx8asfuCu4cSZ4BOPidDvWK25U61mF
dpFcW5PtzClNTlUXnERpOMduyFgf6igaNMHkW6gV5G+mWXtv3PYs/cw1eZivKUYQcxhC14rlzgMV
vhsVLHfl8ByTl7nu+u2YzCMsy+WphVtLfRK/wBw4lXFxJ6gajoZhdLTI68obbH1wSn8VWGBDcxle
WsJLaKFxKUyKt4NZYAsqeIYXLCozalV9bEUfgV59T4L6NetnFsfTet56Onl10sqGtUKNDQ3psZXS
Pi5xffLG2oJhvGT3Q8Zeb74eEezOi1Vc1Fw/J7UNKsI+TwjMkJB5vFeoz8W6JdvnmAX1Ubb5Tsn8
UviUc7OCKpQpsUlXHk4lUkORIdsL9ru145GgWNz4oetvk0Ur9piPzpIUoOP9rYOIW9XugyBCeK9V
jpzgBveavHNUnr1JXFVkuetOgc8K4y7+K+a4C+MiOMZpix2+Kc2wpUPJNm7cFlxAS3aCSHpea/8v
TYMfrklWMpUCaVl15bVPKIIcAxqQyRVbHy1ydFy0nKTJoirvjs3knpn5dhvPKv9a6+40zOLBkcWd
2ZVfeW+7VyXjZIfiyjHRo2aZVFWssaNcKX8/+fYd2lW/Navyi5WIw1j+LIUmdHo+tNP6mS3iqxxg
objzeb0BEuUUHLtmerazgAq8L14rX14EM3G5rFcdj59JVYekD7x0DvzcCaCTgg68YdTh8af0rgm8
azZYyZ0qkmffn4C5xdllzIZn067RdhNlVi/K76wD+5Hx1rCWtwTQj9dKqGwWcZYaBMwzUQYSobft
62P2dye3uFNmRQ7BA8GOtrYKDrm9qj+Lf0PkppVVPGbsi3s7w3SGZJdVfjrTuMHJ4hDxrM9AJrdB
w6Lmb81/BnpzS5V96vo6saM+roK9P8d8e+v1uUefZxaHTk6oXgHp3FtBN5w8DEWrgrDiaZ2cHY7q
5D0dTLVJjfQgS2DgWZ7koLdVYL1MxHyXkUcqPZHwpGg8k2mj86jvS/O9TWgkgprCvNTFPs3A0Q6J
g3UzjcGTxWb2Wg7FKiOp2d5vOYu58fvAOYE97qsurKaxrKNgbDznl8oHRXTmGiTP8IKSrUJInsOm
JKOGj65yfpPiAflLetyVz0Imw3yFCZQdtfa6Y56l6d5Yh8A/lhlD7H+sMf87Df23aSjxk1gt/r/z
0Ke6+vOf/1GlWNj/GbDepqj/7/v+ayjqyn/dUhpugXSsYfFHppv/NRT1vH+xP4UQ+G+Dz/87FPX/
ReaCxSODCxuzAAsX/zYUtf/F/yMegdV+hyRh1vP+J0NRfH3/fShKtO1tOcCj4rb4h6nofx+KBgON
NkMSeK2t/lM0HLarQnsEmYRCOfmzmUKvUevBW5uzU1AUlZMZbFxXjGFFYvZn7pbTpZ7G1IgKH3TT
6iTTEV3RPYmuL7j92j+zU4w4n4wjKN5yT4dxX+g5OXMQlvslHn+5KxkMqt0M/lvDPIQByYPn9UcI
7nsJmmBKlksLWKWf9V+9Ld/Fyt3XxtY7PfvFbZLfs38YA2ObrPYDyX+HcXAfWWi+RbSGwchKwnpn
ausjDdKt2+b7Ng9OMLp/D4t9Qiq7JmSTaGNhnat/II0d7spInxlWIsfGA+6uyE5JWkSd8y2E2mem
GXFKbbrblvHQ9PtsrbYDMTApUzIk4yYcLE/+Iul52vqVITZ+wrC3/c2W/FsGweeGcP/AP2se22F9
B9tX7NKuXfbNBJqS1dFJTRElf3dkbJPvJ7VsRe9f5qQ7uSOnQWsD+kLyLwvr2TcqsfH85aUHrW0z
5PUUL0Ff0fho/6atYd+5zrhzK/fYWWXEnmPUeK8LxQMjg8m4yE5GrVPvh/HAwz6s8urRnuJPQlzC
nrRUr5mSTTNOr/AveliDHYBhatTAVDLUuHQeDXAAoLlaMN4MKYgZGKU6VhWXAEh61/2sUm8O29V8
pA6fv3IBJLgZl49Zu5eFPakNuN3s210T/TvV7q/EwoDZKvcXuTgLQ+vZwiNpenuGq2xSD+4cBUOh
d+zcVU9LnT55aud6x6zSYJJVfVJxUsKALr3u0tilfpKTbb8wqLAeLCTld4VAe5DLTYYzlp301Izm
mQJ7nNjm47KMiV+Kz7FXOMeJScXZ7Z3XRugPhrj6jh44pV7x85OohizCR/PSBxltMl+t0fAjsuzy
3TjnUHrs+86dDx3GKZbbLhb5gbCXwBbLmsKL4JuC/aLsmDOY2jqN+cUC41+NUVWnoQJaaC35q2u0
d7Bhq5L57+TvFmOlurRmCur5TVOBblyzL3e1DCbKTMoNB2iTZTTOlTBEiEkAbdrsOgQpbFuxEdrt
QpOeKpi0H7YFaFm/2Y+DEzETOfT6ApwsApGqQ0S64YEgg59a09cGHRGLo7FEeAnuliwNm2beC2Pa
+fbvabylwMQbcjWvtlX3+05Ti3naOeRF9ewuwa++HLqnaugY0v2sevrsFsvYIAAfm77d96Cj6U5R
eEfRGvWveo7fRDqoP6unPCYpKXHRoBOuIBmEzS9gu8VmLYDzAEeq6xfQdhvLnf+4zM5jC8O79cEW
6jO1Py8qLG79eCrjd74BiAvKabmS02T6qHtOSUORdc4u5wKYAGH7E9vyiIObtTnEjbwy5F24PMaw
a6otGJRVsujD5bKpbjCqwfleg/xZox+FTI82cSc/vHIveB3CfWxFoPdrjS/DEiz9w0/BbTH61+VW
6GfDiHU6KRsq9V4fnMYrn8rV++IgDT2s+iDSczXukhzkcGEe4/j3gAVPmjfWqJm95Tju3KHZObPa
rf28Fe16anzzYKM05anIo2pQRx2D4/vIut0wTeZOFM2lz7ii2kz+wfAAv/kUF5qUgkmEgYFClWe8
7O/SqO7sBJp7d6tY1Kbs473Ixp2RjHvdilNvtntJxOhsrdtU3RdwoZZCPaaEo0DK1id8Wkz3rfW5
ntprNf9q/fxSLtOdKeuPubAek3I9+enfycvnClk+jLMSVBcWxo3PJmFipU/xjKO39Y3+UHqQvoUN
jC3RxS4vvZekpuOqzOYt99v7oKmey0yeBJTm1hWh2UIkG9oHCiJ6KWvc5gWNg5+8xYA6w2nJftJB
bIYu8RAYvVdLBc9kgoS59JqrbKEfV5a+NXw1BMpxIPFl5YqFeZ4dEr94HErvAaLrvu2HV5Xm2T0q
9CUdy33nvAfAg02j/6VmvachuBtX60XV5inmnb6pQS++wVnmTf2TcDt7I83pe+xTeOLyr7mPz2W+
3hVO9uTGrDnGS1Uh4PrmPjNO5u0VFPQx2QhHIumsPaBSAJB9+iOG5I7BtwqxmohwJnsESXnTCybz
c5JGNC8vk6uHcVMubbnHbXB2lc0FN32vSzsQglU+JJiAIp8bYmdVznuV5gfh1a9sXNfbwAlOyQQd
B+HVHdK9Pb6nnKKMVfvgaHfdw7KMx04z8fV40+cfqekLywBjQQqbvAw4A/AqDaM4Ncl08hLuRuaD
Z7yW92mmoWUmWZja2j6PgD2bIHlEQFUYcpowtcRP1a/MrVr3WhmNewAM9oL0dj/m7j3hRePGr4EV
erW9MYU+pT4GJiljMuXLsLGa89DGb0hjmB/8Y+0V25a0nvgWoW/6hwWn2haSX39OBKez0aTzhQ3o
YesNzocdN+5j0A3L2ZJt6Ejm/CB4cSVsgbG/0AI/Zatu7yxSyoGyYw0tsr0Q87el+repih+WOP/K
uZrt6UfKFE6ujcI2Ller75GF0+aOZXUknSyuQfxBJl9Ykjzwi6HvdzLlK5Kf3tKfhb92d1bZ+ntb
9ycmpnh/tH1URSHfxsA6Lq3xQg5JuvNr0jxKBJ5wqmfBecYK7lYP3VsjkaUoQzfkq1xZNt5pGu0N
qRT23qla/2wm6tjUbMgg+723WO24YmL6yYTc5ydMQlcSo9xd2/AmzlD2dlzueMJ8HiG185u7BXms
KO7wOt/l6ewdY5+PsSyKiHAABvwLFVnq+7/6ONlU2mjC3PA2orCfyzEHjCfrX7iTgqtrJLT0Zbmf
bRF1wsZibJZQPjjTPAKNGZePYlOsQYngGwDDrc2/RuVEZSFwuZFJsTEW+2ys+bPANWYv8XwPgv4F
hbg5zIW/kLUyTnhSCiLaxhfPLK+djv2u2qlhGu9A+mVnRsp2SOyTvIAlRcBkZBBp00BUuVmDw24x
7VM6vyp/idEE4l+pgWSamrGOhMucsVdJdlYuQ0WHkXQENN3mguF/4LJHHM7b24/sgj1g1epUW/xd
eYtOphTfIUDK8b70RN/Zkj/dppJ6xd2Sk3n2LLpJ73JrTh77dpKXYJLdh7Pcppe3L66DsToRU1ad
oBsH+0CO8pI3JpgbhXH/E1g53qCChYgawOc7+v0f21PbOU4pfh1KLt7FYi9Ux999+2uDkdeIz5Af
QjJE1HflcFz6GNb53P0wGKax/vun6SKZX9rBZZZsmql/hYbZYv8oH2UuwrQtT2odQ9Jom7txkYdh
hssEEzhxnO1aAxclZ+9s2ze9FEnmZFsKP1rJwkaZNpIf2D10Rvma+PINxb/lUsm6qOxEtwfwuERy
rb+EVW8NfN5VPXAdLoosrvoJu8vR8CDcE/7J5NcsRFiO3bPh5feB0Zykb+0bNCYqy9aM7Ka9a2S2
W51um7rubl4VT26Zf/a6ecLPOoVAMfWZbKx0l6/tcqjwA2zw+jyvjv1Y2CjIvjE/Q0G48xNiaREv
iz6/eOT5R3Ks4rM79ytVkETVBkf+W5T+yKDD//Lj2Y8gt8oz0s9NSE3qje/FPwzVZThl89U35bJ1
VTk+ky/F8J1Cc19OSX0URB9c47Uon4lD+OZKIjvdzxnS69SNxthj4xOM5LW2zDFqEHhPZA4fSNXd
VRLGQCvi27mrqAx8QmdJLuVqCfJoxfiwB6a8X1V8WgaYC5PPpGSGnRq56WRdZmG4UT3eFgYHAl2D
Lz9zvrOKZ/zss0lUjfUfmL7lH9AQ2C/sPr6TSsjHmNjZu6AddYhKwifh2of85sLrzQSVq1xCbkDG
SG6chEI78q5wXaydtT2EnI76vvEAmesyZVdcSYe9e6tEmCqVf+ln68oQwzmkuOUfzMn0dwb8UqC6
t1u2XYqnvOSZE8TFgH03KPaqHvhvHje5EpU4dOPI7WE3t/sdAX3bFO38jhGBuruIXdQUr0ccWrl3
ncyJ75Vyb2aC9fbthUfl2bvB1VoRJ7cYKW8RHFin7pypYxBaLvrn7xPib4tq3xr9MV81f1tfJFXE
dg4vZiyDbe0k+chDJZ1fnLig2HXmOnnX5szZom10K3x+H85qrIe+69vnXC/OKxr1SvBx5aRnf3ac
Vz+zmhOmxPlQTYXgvXUb/LH8RNst29NQJ8mTRr2PgrVpn3vfj9HhKbW70LkZ2BxMXO8ONCf8cW2b
vHOddh9alJQw/xxluUYuc0jpP6ncHiX2DSoR207F4e/jSvkj78o/LxElo9li24YaVOP4yWSn/ijc
Hod8mVMbNDWXmyjWvN30FuPjsK+F8zr6mFyjMh2hlWecYX1iOq8i5ZzdqNxCz9dlianvn8Ow6RHw
Wp8Ju5LFPrcSfL1BvSSPLPo0ocIC+QIggj+hh8f7vw9Gp+OECoqJn4dLhK//57tEezs027hNOa2z
G0PFnzD85gO/p8uPwdrMdzTEQPPr0kp1XPJ8NtVzxZiWcrwWnySj1nvdmAbcjtm1t8lQlYKOIIur
XVDy9eTP2VbIU8wCUl0x9Nx1K88Jkoh0c+ghfZ95Tndr6Iy2daEWdvYMrRlc6LpBuVWcXVYhgwcv
wfbOYzgxtjMIxCTMeJ/Otpa9g8/QWK8NufDPbjqkKBQS2Xg14h5NOUlAJ6u2Dss1F19ry/R6mWxj
a2A0OuF/nrcZQRblpolz/xGcJ7PpKZfFh9usLjR4OisijplYfXhCG29+4kr2Z1ODc73Wt6Z+9f1j
h/vgfsxEzaistYfPvvIa8OnVMJ8Iu8ZeQjJ3ddDT6o9PUjvJsi9Zc3tpRd1Hii+LzGEK4MnUtvzx
7UV/m8MiT6NVJ2Ee6E8EjfUhxbmCdkpPEBZ8NO8sa7GuzwTqSSesGIXrmiR7/GxAkxWxKxuZCvs8
lGZwbSAIp9sms0x3G9gja7hBEB+t3G+MA7lB6NKO1fV8TpZxrAbHHhn/du6+HMfibcLcEFpuMl7N
vglOKlGw3KykGSIMMEVLnWfQ0Zu354+A1W4WI3Zn8txezayR32RWUX/rspMsDdwW+oZ8RJKn/wF3
XcZmfzKZet5z08/PMdFIb5MY8f9W7Jse5YyulKlMVRGGUnA+DOPo+SvjNPZdDeqWivFuddf1VKM8
ndZZBA9cc5Ay5zjYMGcLWMhfcHLQ+YqqjLJeIHykqXgb69Ylf3Mc9akCvO1sp6yLHwGz+0c1TahW
bAuojVsWyPbECLZ/PGdmUj3liO6jzb5BY5nZ1azyxKRFLivmwGgeRBwttvHKv6rfMijsD4/tmT6y
9er/Cby/rbK+G7znGE1fuDy9a+vX8sWM3WwPutF/xCaNf5M50PMYyMXajIKZta2T5j22quDNSCb5
5yZOog3iLcI+UJhJuqszzjl3jZPvKutoNwyzah0mBEXz0thp2Z1scmKvY5CWeDQxSn7HmLAv8OEp
jBEUtsbY19+TzSe5Ljq9FrOrg12r1tb+npyY7oHTDGJ4Zx3B/fk7wAtyF/RefV1s7f/g3HDCmTRO
cqUrPoNKk96XjfkcApCUTzHMjEM/K3mv85mtDRKTTvCpaCEDYJheqbHyWey/smegffHQeqrUHBGy
O9AakOmhPTDclbGxPL7ZTtMLvNNfEz/rwsXlHSC1D6GVDnLvZzXjhDX36ssq5gFPTAZtMLUphLB8
hPAO0nPNKkHoCtN4iAs6orUJ9Lk3KcGFOehHVn7wAgkdHPGIuZkcP3jrmTN0dXElvp0R36qMPOKU
h9MYFP4JzoZ5COri2zKodZqhHjazOZVHXeJ7JsjAf9RO6oAxFw4b2rbVXOIkYESNuW2b+EQ5FW7V
79wynp9XJmz04/F89vygfO1Nx4rMVoxPWicY9gmKpX1cMjY1ZIxCoFzxGA/BdLEo/9hsUd86K/IH
kVoBE6iYQmRa7QK/skMj0FtGEMYxITr5iIkuxGQtwHAzcRxWVITBWmKeUJYRubk2DsVqVFshMCi1
lu7vXc38ZvWr9U/bMaoypdKnW8DpLvBGI+otaVxTDGh/WUrjXWEgXXODNPq91WsX3kRpr8nw8OFh
Zs5oL+pX4CjezpkzC5S3vHdj0kg2cV52xyIzp7NI0uHAgYC/sIxHJpyrxEHGFk6+nGu606+i9wlS
Yt06fWA1pmz2Q28k31kepGfHyvAMVMnEc9huEHgcw/VJWGAFgj2gNbln1OtXISya/O8r0ZlPnCX2
YYYJ8SStrP6qzGCRG59Qj8gslHwxApFNm07O9aUKymCIWBQMjjkbEAWu3cp96wff+aFNtDCNT5jl
MEHU25nIyVNh9TVm/2xy5l0XmBZKmdWIn1EmtMaczrfsVU5bQtLbYP5qcpH/IqF64pAreYO6hecZ
kdHG9GzW9XydWtc6YYAzXif8uSwAxIDZc55EGFQ99J18zuK7aYjbO53EamuxS70XeTslWzbpQcdb
crWdsGX/5WvBM/Kp6qV8riYfqZ778FmarP0yVo/tN9LU65yfJ7DjEcyN4AZEngok9lm/kESss0sV
bGctzY6BPK8A3SbF8sIGTEDBudRfce7mAXW+p64qV9kjGzYNa7FmQGTqYjDB1sEavEzYbr/skjey
yBmOW6bf3MMuSA5VWzz3hWueq0QlIdau+B2+3BjRvLXWjpSO9hL7uQxIap4VTnx3aF80eluUdsnU
b5TbzLsEZwnubebWbIgIVW/yrmru2c+ZHzODmNqNkc/quU7i/CXGMvwH7AnumRj/JaEmi1QpDw82
HDgh8uqDg4QXsvI0UZuilBy4yi2CTW7WJTu3Sz5/A9kuUNLGKgjnVYqjtxYn7laod4aspQoTz5q7
iH0t8YdCvDs4LV65pkixBTFtwhKJXWl4VH3MWFibsfXWc9pcp8k3olnNycmUWANTljWx4GFTL2D2
7RO3dXZcZObJya0VU7qjuoeZlUE8gYN6MOmUiNswK4c70B2/08Jyj5TcthVliYtvyQjQahy/nnfI
9933aAzqQnh+8INhjZWdZendewQTnp1Tl5p3NL8dsubEet4GLC+TgCpDJQ5zp4JJzZB67xTsWYs5
iTyX+a2zNPKcUhVYWzIHqifVCTaVGsdFp+86lm6yTEMdrI2n2hE8PZnlh4SiMkio5LJhPSUaSvXC
+fU4GISnGh4aOotsbMYbdrRkpIBbqaf+4JR9XawlSsxcXBk2tFHuG911dDr7UzPM2JcFq8njEHsb
8sOedJ8cjabdkh4WnyZOdMmDx7CSx1UsuxKvZ8UeqJ7Nq6qTe0QQNB98gMz0tmWX42rI4dR4zntS
t/tViJeeEJkNALRdJvVnE/vnrsEItHDH7isMuiHLyzd5q3M2jYNil/VsnHjIStg59rmLXy2ragIt
sGLjILvN7Gu/v3NJpt2yU+YwqhjS9y4o2y+zsaydDob+SjpBfDQCwhNgynXOYTW8TIWeOYm/pLU0
d1y1nFKOH79NiVpfwV1Zp9G45SuYiT8+dvZUPQdqMLdtJcQmXzEh1s76sk7m2WeiETKOog0zhdiu
hXbO+RR/rCmuV0cZ8z6fR+xMDe5HGsEsv9LPU7eyBXZUJfb+ruuKKIFtgNKivccBiikKiJhO6aTj
SJZiGfZJV7VPRm2Ofxj/1mjpzElmNiD3tWMFTBoW7uiSJRXW5pdrY6v+zoO8MBIWO/nP3eSNZyxm
K5Xm7P/2i2Ri+c0yw5maM/RqYRBk2xZ7dhgxeTqr922YI2Zdvy4+ettyI1mI7NQlDnV2LyT1b+69
205ibZdpWo9FlXg7Z7FiiLPtUD72bmbeOY0xbk2raballsFhWbzh1YgxiIyGjXd5LocrHlJ5zzpa
jiSTJy8+3d2PmAENs0Oge/abTLEdHJ2dXNwOF21m2E1R9maWZTL7U5gV/uHcpW1eFvy4xEnRjySM
nLpMYMhiKrFTWI0eKmNGFryl4Jupyh+mWse/Z5tAPOZl9rbWlnzMusF+yJmPMjhh0bWIDW+7ejdZ
xBvyU5w6n3VFrmsFOmBbzjr5yVQX3C9YjPH59lxIRWOwu5pO9q824J1jWzY+svqbh+UsumcFlX7D
TcALqocuMrOluQYNduFk9dkO4jxjP+5vEcoZlwhArBPF4IPDWsjuHuADw7Zu1QRNC2dZw0Rlax2B
gGrCrGI3jkWZyjwmYiHSylT5xc9bxYFyGwb8H/bONLlx7OzSW+kNoALz8BcDR5FMUbP+IJRKCfM8
YzvfUnpj/YAuuypZ5czw1y53dEfbLpcyJZEgcC9w7/ue8xxfRrM0R6WnFNn8NbZSVixoMQ8Wta0F
Jy3sI2UKPVnPRc/Qu2E/zcGwpf3ZOJfVa6ao86bVq/l1FGgaj7TwzzNWWhtN0uhVYlzfW2JeYYkL
1mzR4304DCb9KEtZ077pGLsw7ll/9pI3C3jgBoQnRms4kLv1nVGW2a1A3W0V1KPxMNWzSVcBQVue
qsHNCNCEbmaYiKueJ+FWzkaSa9tACZ7GKTbvdPJmQlvromJVGEaM4j+MjnGqDpB+rUHe5v5Q1H9j
A/xLkpRT+ZHftfXHR4v3/tpw/51l//9ekz4iElhl/9yjb7+F3+tR/vYLv4pRFOMXUrzAAuOKg9pz
SZ//VYyi6r9okHU00ocNeXHvw7/4uxjF/IUAVZ1dBDmHZI6JMofwD4e++YuiiGzRFJG8CU3E2f8v
iFEWUMTv7Pn4AOiA/I5Gf8Wq/Ctp9FfMir+IRn/FG/iraPRX5+3/NI3+iqUS/YU0+mvM0F9Po/8D
QYdB/B2Ontnye4LOn+PosVx2jYfFsGmoX19B6eugo2qR96TIeb+b/V/+NnV+j7xAXXY9ob7jxV9d
if8mL/5Ppu1373L1if/9APzf0PRXVCnagH8Fmv5KEfcXoemvCGP/STT91QekRvCfQtNf3ar+IjT9
1an9t6Dpl3v59w+v79H0V+f0NzS95Y8RPXypY3fzR0C9ZEadge43ofb178DUXx0G7Ia/FlN/9SD9
z2Dqr970fwdTfw0jWxIHNEXCKHPB1F+n1/2GqR9nJelcM1RZaf+bWfXXk+S/x6q/RjiyEvwOgX51
2/53INAt5fpZsbypxRqSKjnhgyhUvn86Sv2UTaqSWrbMtjHdQa6vpQZbKlkWH+jIiuEIrwKVAvqJ
clyYQWnlb1v8mNZ97E8ZpooYWduZyMdEdAOUEsUmNoewvUvDlt7pOGW9ADcA7MGLqSVinKDtILNx
M+LOHvaFPPqoC9POGF7pCvUy8jBqn/MXmDs6rRlINHP1ITTW1CiYFBo0gRDa8Q3UtRJKuyRolQ67
Ro/q7aTiJMxXTZ3LGqULLLXyvlfx3B5koxv0Q0jDpfS6TMVWq820KZA/zUm5wUSsf1JuQwzTSjiE
yAiQBdnRg4qTkkNHotJey0P7JYiFanopQ/zHu8SKQB5YGjWEGzWvu+BOIeciQrc6sfeSu4qya2iG
0SIqoFDoNEkwvGmWLwzoXejV2eAX55csGscOiU6oQu0xuir3KsgdooefxtDdzAz8nOLRXM6PnUwj
CjlvH3L+EFzV9lRGlbKZk3p+1Op0HtbU0nGodzS4v1qCXgb21E7VqSCJG78Ujdybdo5GwDL4VXCD
o+Iy9xbtPEzPmiF6JlIIFdUAzrSzjBGn/coiqAlFN+4onpylhb1VeTT6O/qVdH+m6SVXASCFK1K3
/PKTTkK4VUZl7I7D0GtIPfOpeunrUpTsojCz16FS/W9JSOfVDscsk9xllFAFrYfufcAaETtCNeMJ
DKQ5UPezAS3BZpOqHUfNbFCSKqF5C7UrnO0iKNmYh76fcb6tSVjlsRLAKDAHujgl+Z+pPZq1ETgZ
3K9P5OtqboedZOCYwln4Jo61dQcuVUppF6s+yFcN2KDTDGoNpYQtD0GOQzrfmjIYELrEIXYwy4/9
92hs1MImN9Xo3Kys/de4apV5lzZ++8CJVAa3q6NEcv0eu+AAgvQubdWI65WpylPJIETGPkWLjaU0
gsfK99vCGcUueaRf2IWrmWa/hlSdXvQNVarhKGaTtlCUemOtTe0g2kEmpQ+oyfrUaQ0hPPpabak2
7Fk5x32FM8GjJQyhChdPWHh0LeYUBVsw3SGWBeIil0F7bxpCOdmRicYXV0w9P1WRUXwQ0tJniKpM
nd6CisqZ0remPA5lgl5TycVsSwtTo6cqZZzG2JqtQ1nVMNKo/GLHSSU0EfQSI2M39+WUQCfoO1SJ
iHM6F0aqFdlY5QK0RNLIaJxHmqubQjK5n5RloeWOokZ4+NQUqZQpKBEC6FCRoDirYokrUU8GmZ7K
pB5iIyktT4iUBG7GWBWoITINt5khMNgUobKeTaFOa0zXqJHsoVGk2vNVLH+Aj3C92qR90frCpJY6
SEpEFOHcH2qXzfYUukjQcafSpiZxHbX2oNpxbg7DKtKxRuBahc6BA2nGxKk2SlYcJKEbH0NEdCfg
GOjdCBmrkTEYSkf23pzRX0LUF0LBNmk2OlM3D9+CSuroJ/goSAcOK9yVcdk8ZgweaS00E+M8knpi
SjoZIs1UDF0O3TPRPmlidMjITXNRxagVKEd8kwLeJl3JK4RvIL1sPZ98CbNgIOcO96gwu0WTjxNL
aqQ+dgdfpg5aGaEe2GGu9zCHhk5Hnm+0dMd0pR4kb1Q67a3QxijciqS1ogwq1fGx6guRiyv3cksR
vO8PqTUI/iqIC7SypTFnj22SCU9yC3bHBuKWBu44dxFITRGEgzPFGQ6Mpg9nHUlAWX6R/V4NXK0T
k2/YEdJXoc3ym8lHR+FUQr/o1sOwwHO4AOOGBnHPgCfrMDQLaW7inLgZaEmV51FAZbOJRLpKBDhB
Hchy/Wh25gw8Or5IXowEIkjTt/UzZwOHohHpjIQUc3LpFnFJNTWHD1s5AlJvjRFPt9ABQDdQyZ8p
+3vmNPXUq2XiH+xpilMRzJmvBRvLNzunYQY261xrguBoxW12VCs97hzdsJDFlkKtnUN90ZrRj0Dv
43dBWePrFqZwI+JnL28qGfGPrlVKuuqyiPp8kWYL+m6sgm+dBU9sgRnIWBqaGLhe05pjtJaMGnVK
bo484BpJ9Hs34C56L2WMViCFU4jSPu3bb7GioWEvxl47JQJaU5yjMg2ZToQm45KAxylq0InwUEfD
jASqQGskBx354aYC0gznABhmkHpKfCfJcfIhQQ2RHdgnPNC7dqDPi9pvOgMmAQc4KMaEGGDi1rmp
9Tn/EhGq+sCQpxGM0KVK7ArEjo+6dq6fZCDErTt2AcK/SQIrAJGQTomHAT18DeNJ+xgN2uVu37bx
zFysQ4n6LaXrfV80iea1ZU2ts/VlNd111qQQz20G+bNc6xn2+DSQzc1s6bXkFHnTzvdTI1j33Isy
xRn1CIu9L8y4j1tReadkgOjeJDYK6hBSgSVp2VKOrB0ilKcy9B7QA8ktw97QPF8bmmqjjwN3YVod
U7GpRaHB7gdqkl/Hpniu58VJ3mhVHdkyAXf3NXDOD0IJoVXimzBo7SO3WtfyREB2GMULjKDsmluV
Rx9uV/DekxMUui5v2lSXP0ofpfQKTQIOV38OstRO1DBA46FpiyWh80/oVfx01Ss0R5xGgSkLd2rU
ITSUmBk7YjABqHPEaDiwqj4E9MKBs8mtuOnHEuYhjz7zOERTINFaidp4pTWyuIYMkK+xi8F8ANI3
vitRpSu3Cc5v5noBAtElQAEOGCmn3M5VIaxLuwcDRv9TNVBf6H448jBKBfPY0CKCMbdob6Mc/jVP
zmGosX+pQbWLsH7AaRFZrNnghwz6Vwh6ZrsRB/lBrxWltEtNyr7KmEHgd1YBp0stk+wR+g9+tLLP
o4Cquij43A4qiEp00bLyRA/BkFcBfbXBVcQmqd54rWz0rBoXsquJYx/xbMJCvqprhAYuKJX86yjI
gBMM7L2gZopukJgoQiXT/u0bqX2akcdtWYnlzXrQw+6tGvB3EYqkkBo8qHChWP5ZwaGaw3xYI3Ix
gn2ljb7qTVoe6DuRlMNvbSmroVOrs/hihcZgzwrtcXCVvio62McbGXqmDkiAxjFC9THD/FqjnNp3
Ra5/4lNSk43UDMhEdfyjOavJhtyxTEvm56JUlJtR18ovCNkqWmflWOMiiLVUc8Oe5jBK1aTEVkun
2s2VLEQ1yGG/hkVjyfs2bKM9woB6H40Zt28jNTEj8UyWWDMi/zjpYolXwGrkzZCHVgI9KZcfojqA
UBjXRvQcq+VA+50bmD2Jvfg+Nw2B84HQm2+zNCGs5yIojwA1itpt2hFxGeB/evUSnrtbVGL5QnEd
jL3eB+F9k7NitqdqrveY+8PYFsq58YBPL83+SAOVoOZCLSNixUDSx0lwF/W68eG3QnsO+9S4nWdf
uqtxSjvtMKiJo0f0YWg4tsazDzN7l/dS+0H6TSYDeEFnaqfA1o9CV6aqLdca7bRCzcN7IFQ9hJA4
f43kGfyrr4cgo0IYhTq3kUA/8Bmi124a1SdjFHrNrsRhlte6DJJiPVlmcTdVQwTgqCyrL35RMAd1
RiRjf+GsNYiCBI9ndrdXm1J7HZLI+iAQsXiT9crUThLHz93SFwocjiH6lgh+wrAbMxr4QDT03PHD
MnzV/LEp7STDrzOzwAhsMYt45GvCdK+aYsC3Ljy5qCyQO7UX1lzEkiM4DrKIiAGJPKpsOLXa7LR9
CYmO3DukEiLy39EVMpTwllqPR7jtNZJnVWYro+YW+xFWY8ZtE00kMpMjKiIATbq+JLZLUkzQMkY7
edgLdAOxQ496u0jqxQVo4Q7l54UKncAAm7/lJ9/iaVb2jVVHH3GPBhAOawgIqRlQOODoDE38cWBS
cVFacn1X8AjEqqcpzbesmNKnjgYruC0MvbxEW6lrtj84xQSK3ecWOQcxMt0g4ylKcox2QmxZPLwC
UTxHUU/ug2IAygmafgHN0YtPPUJh48KD7QXvxfQLVk5R06jNJpzr8c6IpOSsKuH4UTWyeVAy1I6e
0Vb9Y1ZGne+IYZ6dOyALvEdqBWxcE9lAWyKY5s6ILUaWKOCTRD1WLjngOXdZoVOnzOl6mFMAEHPz
XUAmUN2Q6p4+tcChZJ6sTfZVSmfMDAj1jTcakGK4VpVFwFbUhfIyi1ITr0OWOYY7JKnE4rDTMoPe
tVbJPHZHmJMtQj4SJ7X4sQkUboKRP5XGRgijoV0xuvMjHqWu2hKta+DtiKxpPZq+jwsvFuq7lNm8
Y6VmKdADdA63Zg0QuIM2pXcTdiKiVpquPwcghCKcKuTDOWUU6Qf2reF7rdfNU9/IJQ+E3s9FN1tU
KXBX5Z7HrJAyyKWor10rENLXyUroz0aREZs2KI34W9rnuuQEmrFAS3Dpxm5Yp5h0MjUNxl0dK3GC
/60o3qtaQwEXIzYM8KspfPwq8PvbpJpygDPSshIV67h/hTVaRl6U69NXXnl+U+K0RokVzmQxDIAQ
BicuhcUeXcRJ4VgtEohThNKRhZQMd9busw5KcIgl7r402YMinMnq96LCHmkL7cTaLdbYALNWyCJl
pQGwIywlCXrDmcXW2BHMN/Q3+ljR+w+zOmdlSuyRtInht4DqVa34TWhH45uQYNV0UJcnt3ol6uz6
xlx5MReJ3aZSK6N3mjnsE1sD7rObCLOwbCXJ0sDJ0QkCk0qHLEFBiy7NLcvO1L0Rv+ND0JTjfgIC
xthGBi9hSqy6mPZ0MU9KSkhuNDHt2xg8JgWHuAw2YxObLzAdEZNaZv2soFE8S101J06fgWeCzYII
erEPhYMTRuhXYemxGozqtAUaNOc64pSJpb+tiL7C+hkIxK7uzZHiy1iz2SssUWcZPtaYvYZmaLxk
tvrzFMvCmVABFSxO07DtChurfNYnwhs0gUUom6xBflJCfPPOqBrpl66LtNoL8qlBS2AGvealqlR8
5HOkfvp+RaWoReAXLqqY/pRI0gD9gV3Z7KLpFY4tyu3EpnffrWX2WCgbZahxXI0cnxLTBw9MUzVC
7sYsWFAZjIIarHVrFoEyNn4k2/4g4x8G1xI8kZKC6nFWNMzaIrWraYVZEUJawzNbcthILitI1K6a
g9AlLVc85/TR7odaBnSiN9a3SUsr9oWtIb+g6ZVjD5UEbuxSw6mXc+8p3FwNI4yiuv8mKEnyMPhc
k3pka7QoggLJQbztqAsupeqHFGHEMFCyEQOr3upBXUGOpJaDZbcL+72UFyDD2UjV70Yh+G8K0O9b
JjTyeTaD+ivUR3ySRl9bL0rBEojakwyTqxIm/1MkS/pJCZaVbhsp/lEQAMCjNwkhA0yZKbkWZS0W
/+3A080nnNVVIZkdppppttR32Pabmpg/ZlaK7FwoSqB5TSsGnM0c8VeYtzCOwiJ7S1mffEnUkSpH
SMw0YndfVo4mKqnK7qVR8VcAAbHhtuy8EKlCoEld5LXzjYrFLMgdQJmyAgYr07WPSx/v/+sbrkII
iFJZIn3/ucDhy0edv2VfQY3/nrrx66/9KnOQrV9IEcDGxxSA3IrN8x/MDVVCrqBbSzASFisymaj2
/ypzEH+xJEKil8wfBZ4MX/6mciCGADbGJXtFRD5BKvO/onK4qrtjAaIGzn6P1APex7puWUeq5M8U
EkOA6SPYC5j0Tjdk/V6g5EWQhZ87Zt78LBPkqhP8tze1UEsqqqwSrHJV7Aeh1MIg5Q5X+3JySwBQ
6s1kIbi/uxh/0m++qu7/+i4mUhBydyxNvXoXxcJIKqbLksMcJOwIuHdze4aaC043L37yZn/ykSRV
oVrMyYSRYl51STSEg8bMyt2Wpmhw/Dzz14WuZT8JN/mTj/Tdu1y10OuikAWuISSs0OcTDaV5phQG
U3xEcfnjs/dnHwjojKThQdUWIc73vZGuk0IdWRZGdNz12B1V0YYCbvzsA33/idjZ64RgXIJhSJfU
wWh//zZzUE+5Fkq3+9XrKfDs7drerk6rrb1aHVZn/rO113xle54X2M5us/vcQLG0P93NZvM52Ld3
P4n0vsr0++PxLPPld3E1FG97P+Z43Gf3frW2Pcfb/GSkaMu4+603+8e3uGqKJvgkFCniLQ6bg/28
cle9bW/tl/XKPtsr2+Y93Y3junvH3a9uHdvbuz85Avn7a/vHI7hSAmVx3ahiLN0eVqfX7ep+xfl1
3pzNzrn7yTtJl3irH3zY66RrVsCGD9Tk9sAV3vPpluu6/Jd/n15Xh417Otjbw+th9Xo4Vba7Ohxe
Xzki+2a9tc/b83q7Xq+99frGPnobZ+fsN4yEl5sbZ+PY9o3tHDcctbvhhG1c53bv2I698Xa3zn7v
OgyXzY/nBF3B766dzj2FEHuJG7qss5iRrtOF5tQSselILQUdPQtcGQrLYJfyLDyl1OIehWgpDIcB
et4V6e39ob2UjqvKpwjWtOn0aMoS5p0hYQ9KvjM156nqEEC3LKiomV/K0sGlRE2FnHI10LMKCe88
Dpi/W1gByNPFOLsNR5VSt3Epe+P3oQRu0iCq3PRSGhfLpBud5lIy7ySKZaQLUEmfL0V12jfU16VR
HLxaX5CJnV+p0tpC7f44WJoZ7nABq8tCkDvluFTui0sRH+sDBf38UtxvR0I07OFS9JfJyMPwTv/x
JC5dAeXSIADlR7MAmg6Ng/DSRFC0cMK3fmkutJdGg3lpOuiXBsTSrKxBESyNCfqeNCnQnGYPvljB
dsmIysmdgmBpKPS6T3uDLiCtDnnpehBmUL0UNYQjF60qbRH/0iKJLu0SAKHqYUxYOOOOLysJ49DS
XEkSMwxdZem5zGInsiK/tGIwqLA+my4tGl3MMpF9/JwlhypU2ZfQaAF+aFR1fJv2hSQArxT1T10v
pc8srgAh9oYxWQcJlzMFMEwrggtA1Tq2mHOVTVpEtIJK0toLr4tLFLvwO+ncJZn6lstBedew/nwx
qir9WueaCRqDYk7nVjVacLvXxfgwSSqkUDUEJ/vQZwUSWD1XxxEN7piwgRu16jMHt4JlurUGHkQy
5gGvLPFs1rhndKcVliPIkyK8iYdRFWgMzkrv1nIVviamRehHTr3EnQtcBy6FQk5LxPgVPJTTrbRS
rCF96cAaTA6IgebQmxQMMfMuJhOlVC3XF1LSgKumCzwrVax0k5V98kQ5X4uQbqcYUOvCbEX2TUUe
25EK7tPmUll3WcMyeDWZc517dRVFZC4w4D8ApZuHLA5kKEnU/Sd6exVNjZR6TrJpwmR8qdoemiGL
r+xmorWHx0qrjE8iRALVZii0+VHVAkveJs3Qpdg10v52EiXrPZWGNrS7mTqAbUZtdhYgMif3Y88Y
8aZxFB7GiayVcsRH6SI4Fm4rtkXwjNks7RJMFhhvBZOsRUtr6UdVzKLJ1kXA60W0QMGVZpKZi2Kc
AkLudR8wUYYDJs2CKSa+QoamMgnCrNkACgAr1LXJ2ZLYgd7qRPvB8Bi7/BawjAG2Rcr7cFM3RlPf
dEqrZV5MULbo+qOkhCsE6ROGvra0qM1jbxidWbbKO9/MrKcYv9q75Evm7DbURO6g+nX5sV5KojBE
hxzFtTxScfehBXjE7nT1KlKF9MtcJYC8RCVPqg2NF/m1Knxs+2y3x5BMqjm/qRHu4hTFfHDOZ4GF
gdV0MW5CqrgPLY46zNta2sGHHY38gUJVoLgJXfNoU8UETNGAzXEyFF20NFC4p8w2O7qU4IGiHtyS
XVrlNqMatQ6hFjIO9LGKLCfN6+CF6BZg15A6ZldklwqJMJgG+K15QUtFmMzwq0XhZ8QPUsMtL0LA
KV1BfbPB2s3NqJwNbEtSiVSgMalnu4GS1GDVYoPoUGZU0Kz0Mg92uCaKT7n0270vTBA8VXEe78tS
1L+NTUegpuRb7Ra1vmXYShUFQKCUiKKyWD3WxqCBVw8m4Rtey/5NSPDtsP4UlTu1Smvi02GtvGPi
F0rwKIHwIDIl38IkD0NPqxM4A0ktwaOS/IyImx4Gt63pUfFgjGaouZWpNjV76oAwoCjuXnxaydhY
gyF7DGtlAD/SQd8d57Y8h0au3ML3r/AmqCl4bVKTwmPfY+N2Bp4gmj1mtVmv9BQs6Ej9noBrn6gN
jxNglasSJHaIf9XyH4AI+WTvYgH8AFia3ZE6hRuVxj99OF30SfahRjtsamEKug3zh4dW1Kn+MbJK
+WMu86ZzTMWHoHxh5Q70KGFCBon2IODj08DSivoqDmni7oAFqjQ0SfZ7yhGg0BMXq+5Ir1WvtovZ
7N7Mc1LDgLyqk4P+AuZPsPh8OVFUfT25hKJxSNNyPyVK9dyEFIx5Zow4mWHpRaOjYbJSaLQ3PVU1
s/L3S7RftROo6QDGIeJMBYYG8lZje6+4BDXNRJLqcA/XVGeo3WTwiUKcXWBGVjoRm4+GJC9M9TGl
DpB0Wb7HijLBga262sdSHXVvba+pz400YHOMSyoq1Fj05G2ol24nGp7wqRE5NIdGLjiMviB3p5+r
5psQzSnojHrExd/HeceNBiT+AA81a0l+wERDZ6vr+HxDQ2YvwiSBC19RTXvnxqPJWzERJy/ryoLe
fR6CDvRjS/hKEZ/BJY7oUsjVaNKzqknEkyU6w82hqK2SnZBxp8FHfOGaqqA2iPRYeBFkghBw5htR
dxZCi2f0IAgZhJ1o1q21JEG+ZwNZaqkXQrMJVkXSpAAOIoHbAoSUOHdnPO33uHLJgy1pv3wKFukH
N7xUeB+b/ig74BmK7hBbUXiqVRLA2K/V0JnySS7aNUnbYerOmVaPHrEmBdd8zgKB09KzQ2GzLMq2
MdT4y6eeVjgTvqGZ2Ghy05wDWMYn7P5Y+2iSpje4qQvalPie7vCitP5KLkrpwWcgSathiMuR0J0n
q4gHhXYnTSMMZXnybpSwS92xmMOHKYiyh6KfkxNOKOUWJVW5ZsD2ayucBNNNQUHlIFyUj5KGas3K
qJJvTYH9KVoRRRixp/rRXd70EDl6K9JJt8kZKiWIHCo4Uoi2pmz6eUWYXbwzLm34tsjblOrv0p7P
Sl2ynFipoOlmlxZ+fmnnwwqntZ9HEyslmk+0/M3EqJ9B7fPMnC+iAOMiEDAkUyPaZJENzBcJAasP
5YXKeHXUkWecxkVnQGbFcu0xWxz6RYdAHMBwPxGBSvzSRagwJTmiBeAi+U1s1umrumgaukRUAlfQ
/eILeEUyCXTYzcyQixhiuAgjfrwg/34jw3Kcs2bJ+BxFuoN4Lq+2UlnVQfcNjWd0WJNL23ekR5Uk
zo/f5Pst6q9vQj4qC352q7p4tUXNlEgFB8zTh0eg5SmVou2UDqWWo9YRD+sfv9nPNqDXhYS2qUE2
swFdubfPX0+BfbK9l6Mj2j/bmV0ien+0M7va4CesVnsyX2/37sF13cOJXfeBjfdlz2uvKvvEtvAr
G2+bPdlh+Q4/yJ58dbb5qy3fXLaqbFnZsdtHm2/x1bJf3m7XR/69uWO75u6c2wNbM7b0h9WywXRd
5+isVluPH+TPu53jLNvc1YFt6Gm17NlCe8OmkN9hS7hy2fTt+UE2eM+H07LPO7n8zo9P+U/3qFeF
IqSGhWBwJnhLPiNHZ68P7vZyKmw+AkfF/5yfXADlErP+owuwDO7flRpmYxqmYbnSz5zOw93GWU4C
X7gn19lvtwf2ta/sjbf841Il2K49r7L5crXhlB7czerVXrnPq/Vq9epuTycuB2WT0zmw7SeKKCvO
ItfJ27HnfrbPzs6+jKbtenvanj+2gf1xXl706/3pNbLvZ/trYG8Zbtvz+XTmjx8fFGNWNvvs4x11
Af59u7nz7jafXNjN5s6+P2+3o20H9pqN+dPN8fh03G28h+1u8+3u1vHWzq3jHhzPu3Ptt5vlCjLO
7tiQ295ud0OdYbfhdLuUNi61Dj75JzWPg8sGfrNx+HhbRsze2XhHRsLlBx/v+OulBHDn7m+fn133
zvn2k3HwPXv4D2URc7kR/O6C0O0oQ2O5IFQpnjkRDATnxmGgOps9x+o4Pys2XXLbfzQErm8tranE
JDLerk5bhr/zudlGNhd0GejMuBMfknnFH5ku/J+948ovf3RPq3v3fns+uM8FF31tP++/LvOHAz6t
7fX9l34pIjFNzwwa585jlnml7R3fYnvHONu5rmy7txRbXi37wTsu89q1N65HtcneLXeDn8wwaal+
/uhzXlXVyJGt4pnPeXBf77fL1L/78aVTxWWy/Ogdrp4ElBYl1F7czRg4J244S6lpv5w7PuVyA2Jo
MZAYX8wcBtqeU8Xw5rbFHzkffG/DmDy43o4v+enVltO/4buUqPiameAwp1xKgrwkL7/8yKrg97f3
XDxuFsy9yw1xecftynnlRzgE2+EqLD/OHzx7mU4b3pef5RW/rE+8PFOAl2Iqb7fecrc9HJ5dSmLb
e5sTxe9Q71pGIHdODo7f5/WWF3Nu+IJbxIEjYipSOOW6Pnq75Ue93Zbrf7zctfjUm3XBh+fS2itv
w3he7vPLPZxjW/ObZ+eNV2XSObvjMrWX08SJWn6bgZFxx+FyOfz15ZL9S12k/9djrGXLlJkK/7yD
dPc//6v4H1/euvT7DtLffu3vUdbqL9hQaRQpcNYVkXbhPzpImvKLRHsIhJSFf9+QRL71d6OsBOwd
gLpiiRZLFuqW3Fv+bpSVtV8USZHw3LLFwoWr/UstJP3ik/ht8umqDtSPrqVBn0rmWIyrenKvKolO
7C2xwpATkG/pKrozqCH6Bwgwk5qAkryqvt8M7MGK/IvUzNSMAuJxRgc61vCO3rZT91YfoEXzUaQe
cqOhJlXGGB962fIPJmkH4johDLOGjUoPGSaggb56aDr9USUFtr+NFSmF6KWaNMYDFY7rTQVusXOT
DGCxHVui8qrpWnISaUmVK4nSVPlIxG+YGI5VDlL3dUhTcS/CrN0L7JzAMKNge4JTNB57WIIr5HYS
lFviE9DBCxNo27mjQkkeZdG9RrUckrIqW/2LSN0FoW2dkrccEFD5pZcHncwKglS+6UEbBTd9aU0V
KZFsyQCmTtWIXE8aXuOcooydTEGt3oCCQbEzB2Pf2p1pTM96P1KrSq3QN+yipTJgi2QXoakZpIQE
6xBUhosQV/lAajvdmAVhWY5kxL4GGHpmz9EXk9h6OZiV2EbdQKwhgE8cEWUhgCMRAh92ZDfL3U2U
BOJhyCCxQMEaKXL67K5IpBNJVwbkNFfvOaWiu7aJo892AXy1kR4/JaoiAu0u9VZAEiWqR5Av9cFU
9AbMA4wVu9NkFHddBZ189inv2r7ZElU7+3TwkY1L0osvxzqZokoNi1mSrQ/84SSnDihqTNs0COQg
vy5mnzoSgnE/wDqy1kFbWV+mhkKqjWTZREIDMIn6UibmqNXHWShXtBWld7GMjTP5O0XnKSEqsLrJ
OY1lMs31yqwXCN1Y9lKKtM1SoEcmF3SJZQ5grpQpL/GHlESghJPm2wQqz6saZFe18JPzd4nIbn9t
gVp5Z5plX3sLsAoSaLmFHk+O3GNU+QUFMiJ772RAo2SatE35lrRzeignkwmApsZ/RL8Z14RXj2Dz
R6HOLkU43dVSA59uVoXpajTZ6i9uEqiAVQQN0xazkdIbNRPr0zCH8S0ig27Rtonicz1HvU0FLsTn
o1IzXMXKgPaDCObYnhp9Nm1hkMpsowkzRCsFBBGpT1VCdyH2m3aZYWJ938iduDcr1EtOAJve5zKN
bLP9VlPooMaLbrATTBwjwQzc0SVhTKVZDEXjFsQP8M5A8IWbQV8k2OQpJ/dRJ0BBL2oKB9TttMaE
zaTEopsE83geOJJ7wtq7T2hRpC6O4JZvElkZogUaM6JDagcD409V6O+oHwiarYLBeDVr6ktYFRS4
9twIy7sABdMjIUYJxqVRpDhs1WLkY+SZ86dcjBooS1IKNJ/qyUCkYBUbOB0sPFaeP07TTUAE12Cr
xTw89IIaZ4yiNCpBmc5Sv45Q/xFdRkc/IXM7Npb4trhlhpjqjGxQFlPLKSd93nFqRbdQh+Ag1mZx
6oibO/vSmm23WnQkBxQAbs8tmWSUNHSZoYi/BLqaymJwlQ/R8EhpIOq4s4TowGWEsiqRDlrzapiJ
aVAS6AgtYyp904e0CdyQeE9yHXBz8NuEuVKZJZn2syyIzXQ7tRWwkgh646i0viHeVm31hUQsypQt
HQIC3bgdboW6oI4qJmPSrII+He+bgWBwB4qh8SxGg4jMkJvW4NRKYL0Qto6RqS0o8npoltGjUF/v
7wNuhzB3rVCw/hd755UkN5Jm3RWBBodDPk4EQqZgasEXGJMCWjjgkLuZBfyrmI39B1lV0yS7u8rq
dWbK+qWrkozICAD+iXvPhWe15p+ytWG8xBScH4lzMorGfM3S5EJ2hr3hy+RW+XI+jxG7tF1adhP5
8DYEk7Ao3fIyqoOlO0UFlIbNmGkESmYTB9eZUSmcFYQxPMCrhNDIpIlMmlpoeT/mOeLPoJ29r8kS
kG5q1dl8B/un/Da5DY8xkbTGQeto2fmszM/5aKAor5Maolzd+UWwm5ySJASEo6B+oSujjjOGftzN
lWu/jWiKvS0ozbzdpMNU5+vZ5HibuDfreGfnXXWWhpdaH2FCc11XSZ+2F60EMbKRbQvXPR7AyYbe
tKCENUELM0BFqlVvxQIx361XfONIWPs3iV3KvYi7DBVshAyRSEYYqdYurstIX6LXV8kOybl4LVBB
T7thmhlDJrgD5AE5OPF6NZTNT8uUmkTGkggE+dNzMk5cNY/3cAqHBIBSZZJHYaLUpeYAmVx4hVlv
IaTFa5oxiNrdKJKi2MxLz/CyypJKbX0HFmyHWArzhLFG+cZ4nAKSQSPr1fTRtx4dTAvuDl+OHZ9M
r5zlFqXe+MBqlIvHRspYb4Jqcu3NIAcLRKo/8Pl7KXDHdZQ0vS35wlAz9nsuE9iw9qPNVLkEqNtP
bzEGr/JIxvK0HE1CVTQ3DDEgWOKGqAFrOyd6J3kyrgh0VIW+jHs3RHMYfBq9HHAe7sCcQCrLi8xD
LXFlbAbsgJeSxYJNHAKBx7vKjJpuvwLmWKREpIfiYGG6veVcYHuBlhlPIJNV1IIUL6tUtuMt+kjd
v8Y9OUr70Z65Hmpj5u37Sz6noGNnzqyu72bBt9Ku09ax5a3XGFEA8/mk3mLYk051KINkiLeicKb5
MvdyqF0M67t7Y1jHd7rn48/0MM57AHU5UGM2eikehGb8ljtedR2kpSKfrKumO4snJTA6SO8WE0np
d8clq2yFwaKS6jgq0Fkf46UinH6c/fWv0k2/wIZK+OQTVfjGEdtnW3HYx11wTjNKm5MYkbmdojEy
3VApAHMofQ0Ik2psoVcOZVp1p741+CBlsWJrSUkvd1EvxPeoGSe1dctmMvbZMlTxkTwo4YROzDZ1
182xWQPLcuvnLpkEIXNGZVyanTQNfB0LBYCHh6/eVlPKtDSHo/dcty2MrljnXEsz8qgYjh/6nz0P
AE/CfkunN78g/vIQwyNdgyiaOaagQT54bcqxnS4IFRjss2m8W4uWyF9uu6AjqroW0mpfnBpI+QB3
9mFM3NU1wuoQwm+S6RPGu/VN1NxKJzLfU24UNE4IHmEoWkxMgd6vQeJLcGyUadkXEgUtXqDJys9c
ga6xb3rg5BsWS761Syfb/eSRI/o17+H54lQoc3XIes9YMDnhbdujDEb7OqHiZ1GdldeoRqr19DLL
Q6UNfoXKqIo72Ic4TfArcFO2OsERFvUaoqmfWnqzIG+cqb381oBgtUpUMUOTOg4KT90bOH1f42Wc
3rLSXC9pfK0LFlmI4uFirlYbQ9lcpCDFuOPILG9aLn68o5tqMrnA42nh543J4UryapRW4dKP6j5f
/BLfQeYaVKcVjGU+V3xsOZHd7K5HYPRj6Wn2mlP2UnQL9QN7YNKbcGD3elNBJ3vOCOJGu+oWPMqi
LgUomKZQAWHuj/bJ96aZ9UW5LBgZHCvIttHgUVAOZOvdeXRQPET7KKBClfXXQPlEFhla23e+2Sqs
x1VPhQj/ffpee/nshZFjl8ReBKCziUSIi28S3Oiyof9ozX2mxuRL0w66DKtMq3RX9AJUVjGMKULr
grSFBNPHd5hs+BHx+RTPAYshgOaohq+UPWXOrl/cBff06D4ti55JGW/KsiMbZhSPKjEtdeQbt/EB
Vbbes8s02p1hEP8Ytrl0XiM8j9HWUwKgpsaFuHH5bPtdKvRqBUYDAUh6aUpMEV38YKSeq28n5ZfO
Ts6wSLeawbnca906ZM2xhHmTvlFceqx+sJvp5HXpBhS5mRGY8TYOVqi7ymjY+CjJUt54VZogi24q
pPuKvZ2zLUXDO1kElYGK/LXQcByN7t7x7c/llINx5taMvg4LT1qWt3V1O/u1vIyVkyxbqwCOjQk2
V5IaKs6zvWZlah9H0ryu2iHpq/1AVutXTxZ1sMOFjeRVYssipj2zLPS92Sgcnspx/8lILfuOpm22
Qiy5S0KtVef+Ia/Xa8Jg1V7t2KAb7Dh7Oc244l1lo7mwswtP+R354e4wfskmIa66AqLaXnvgO2mU
xhYcNfEV3AXm2Lq73De7T225Pgxt0i/v2hFz5uGHfv9fiBTFz4Or997ZDVzbXCWKcAWCX4aO4Mly
B0tcEi7IB7mHYRa6m3Hw8yvkKdknNBrqOens4qvEOiuxrgm73CZmT4avykjo3GiNX4JPnmcEkE5y
wf78Df6L9+dZrDlhbtkmgtRfRpRytjEZ1PjFWNXHV46WKmQQIf5qQrhuG34ZIXjS8vFrC49/7F9e
ps9KcHr+gBMZ6UV5gZk880LpDA2ZuSon5AF8FdYPem4iZPTkPNbTqj4n/Kp6wK8yfk69pq/+Yhmz
vug/vSmfTa9H+QxP+ZeholHQB9dRjPWs/QIvN1vCpm3mI872ON0u5d/9pMF1WkwfkAch4Yd+xrv5
YfzMY8azjaiiGFE6PpptNHOQEhr659/n+p5/+p2o6qFe0BdyiNjWOjL68VX6InWROnBDxfgfhy0O
iPpjpiac5e60Sn2YQZRVU+1hNMQ3f/7Sv2w8uNZ5bV+4jFgCy7YDW/782kFWm1GeYUhN56l6KVUk
QQlT9m+4LRFiNES9WBtJR+9v5ZAOMzlfcSV2Y+caCdefTSR7VXCe3zfjIi4VOQlfcDK7Xw2J3WFr
Rw4NjhiX6Lkjg9b6bWAJjC/+Vv+LO/XXNeD65rlFTZtRl3ABRf/85sG8FKSnN9Z2zomHKEbUAVW2
hlT0S/v3XwpZwao1lIgJSV38+aWawkwQg8CFjxIYw5GqFsyH2gnBUPwOK/y3v9X6df9yOTgsNRku
IldxEIP//FJZ7iq4BMjjZujtF0lUNQeD3fqWYJ/4TiONwJjQZ9usnOQl4WfjX1wS/3SHCeTyjuc7
XBxckt4vsmnUzIHWVWJRr8b+GhNq8XRuOdNNICKkAZq3f34J/tPTTEhUHXysfJk21+Mvi4gmnuBT
R3bEcZS/J8QNO5Um+i/usX/+rX5+lV8uFSxjgaFyGbErNz3aGZdo5rW6FUlwOwzS+YvH1MpD/OVL
lPzDEYL2nCmP+OUMcYBUNClqylDPMr12YMzfNjOZHyvbnZjNTd4Ia3oTbpRHxwQj0IHHbVAiymJk
yLR26Z45L2kUaEqK9EgULAGTfQcA5zjbtZdthG6IEeaKRZChWi0epmnpHszUjT6lmBeyv/h9/tWX
9M6GFL5v+cL+5ZpMSCCUE332Vvq1+5rk6YvCAH/3d68Em5wqgVjfNF3p/3olFNgocVKZ9nYuZPEa
mDUD1Klqflvx/d+W44eYWXicAV/Rv99y/Ef5ufmv//zRI/P7H/ljwxF8gIOCbIXgGlK6XI/r+3cU
qGPzn1zL9mzsfjBYHJ5fv2847A+2E/A/jxMFdYa1rmv/WHCIDxZqDTYjROm5jJa5Y/4GCfTnI9Ph
jVGcIWm0eXAIdibr7ffDwSwNYtgtjApwZSFAHJIssPNNxVurCd9qB8XAjRh2go1WK5iJ1nj4ixvi
/Qb+x1N6fQc2VysrGzY6thC/6lwaw4v6XGMMdJBQ2ptlgDV/nPPW+CTx6Lwk8AuSEJueeGHBkmYH
aXQxyknUiZzociSqYbYc89CSKV+dsgzkDdMYL3r74Vv9Fyfkz/ft+7ukSFwXQIKSH/fUz58Te4+8
nQk3wilnVne04y4jJjf7i4qZp9rPjzv+BX87icMWgxGe594vj7s4Ze40xES2MlBit+OJDux53Xnu
l0zbPokMGNU3diRAvPiR39zbwTh91OjUH4iIy4lU8VPc7Jmq196wM1x8uSR7tB/ZCAQjoxVzoPum
m4e3DARH3ET4o+yr1I8n696uxTzvotSgk+fHs/4Ui5rW1sTOpM5uNpjLEzClxdqLnqkGpS4B9DPT
T+ZkeSKDTdcy6o0dDOeonE1a8tpsWveWadsQbMFhqOpiwoA77CmBF+JROmR5ex+AlLsnNLAIwtyR
dOJYJ3G82rLiv9ZuV44fZyK+yROI16iKwVzFtSyF6GPJoSA4viE5hlDVc0dwbPRUVcVEPKm75Ho7
W0mEOXMIrLXPUPoEeUVPoVvlUXpc6rmpXhqa5uVEz4bFu1C2MW9TsinMDcaAFEFzgWHxwAgZSHla
I247dYS1+nT0Or/igm2Krd/4w7RrRw+aNW7HcTU+d9YL4m4oKPSfNklnniRXqPAxJoREpGQvpE8x
0cuKoMSNPoIuv2IgO+S7risX0o68xb1WSWw8sx2wiKwIiFQKkwU79i6fdcetSceOiNYZJ4JD2sAc
EKEPottbWDHbpypgxXYyxswixyhXxLwqOzObp5jtp77upwwrbKZb+8HVbWHvsjI1gqO3DKZ7KthV
OAyWygk7Qe8286dyqXT5wNXfjCHDG/+xaYmiPXXsnIot4WeSxZPlq690T825zCkDICr4U0vu+1Bw
n9IWqqvUcJAczlHS22RNTcWIdHMwMpIQbDu9Kb3OZdbtTiwGrEzkAu46TnqoVLXB2mZoR4erJ5MP
1D1OsjMjYarQzIGGP01kl5XEkBrl17hqMp+6qhiIABtAo7hpN0dbGQlD4vvLZ+tSoAyfw65ffHYW
dfKSUcB9MUtltqeJiOwO1tI4HU25JMb1qFy33xh9ol7IYR7gWciBQLsSCH0x1+w7YTCVR4bp8rYZ
R/eWhh88wIrZe4190U5bS3RQQuLAm+6p2GZuiQ6g2qEP8sA8IJOt1c70Invayho16HFhfcBX6nfl
Uy289jtRJMapbWcT8Bj6ZpJaGw0Ggb038d1dx8xy79iWcS3mHKuzcCbsNiKGQ4e/22PBqS0GA01C
CG6W0UZjPhD53mVlaO9ts4rZFMSAN4B6Nea2mYjvCc2ErA92eKTgtfRyxNLy27xKprYFM5F56bZO
PvAFoqZtMiAnC3UT3t8+P3XpgE3GxhrP1qSJAraE6TQOYTob3XSOzR7Bc5ZV3pGwFjwFYzliJiYJ
D8SYWF9q29cWuWaV6CNCZkTtgqOZLC5B/BbJ3aQX65mJVzVsrDnoHm3WU49sXqPvCcnut6LVJSPt
tEVXGkgtH73aeQG1k77lZhs/12nhQmvyCCcJY8PjdEMLLxI6KkL+jl4zpde9TmjIzYVd+yFim2iC
W+ionkahWMm32unj/RjXzltaLkxuyqzPiF6SnnEo9DKQt6yrxdr1ciwc8jgcYo41y6t4jx8fVlIS
zwnwd6bnT1hwgvHgwWe7SJ20Y683xsw6OMAqIqnsBss9Ycv1F1h+mrG7EKQNJFN+ll2zvBnDkhJm
V6QxwZ5D8CUYRuK83eI2skZFVs/grHjEorQu28AgeWfy+ps5aNQz88s3S8WpvQ04cl6t4ksTxePd
0OTJF4/B4YkBeHLoWTLdBc6iv84wGMeNYvOCo8asjSdrLtrXfNBJsJVlUFdcAbF6JatouQhYkJas
olT8CYLEBD6AES3WAUzlb9XMkmWXZPH8OSk7EAnVmAO6d8U9YVXJmybajmM8Sx9TG3z9Flwruab+
YtUvTWqRvLLwKteam9OCFiAL69Ps1trdpoU/jEdMmwkzBOKev7mZVdYwWDyuXi+PWsZdBCmUIUTH
kaloEOP7YMiKQcFwUrmRqazu8zbr1b6NVP0CjQtgARb54gmXuoPpoIjYrhgB4URcwbH9cQxk8xXP
SGSs+oLqa+ArYl3cJh/8swAhSriL35Gdrc1g/lgnQ4+VrLBi81wawr+bskwEp96Ygo85vgtni7Ae
k5038FXTmXpgDRdiVdoruYzZ57SMY3cTyBUIyTo2kdsmBo+5gZXTYzJakvZbD36AVLm6zl40ID2y
OAyVXVdZmt30ZgbSIzaEDnZxwEaBhJ/1EQo+DSUEMxMjLLMkvo1oD8pt4CENCOfBtCrWMgWUIV97
lIJ1MWW3s1w6zEmMzV65qIr6tzbybzUP/zuCBCyTWvHfNxA3n9vP//X/3j7/2EIwKVz/0O8thLQ/
eAELcpNhncWw0qIm/L2FkP4HwgQC1/cxkHgm58h/txCG+wEFO9xX2mbpeq7n8Df+0UMQJsCcjBbD
tqD3uB7TrL/RQ8h3p+s/anjeAV0MzQqKMIdRi+2s1fMPXUQeYaqoCPCkgkrap0YU2aeW/JQHVP1I
AChfDH1C7RU91avTKC7i+aG0yBXEXIcTKV49Sd7qTloajVvHfDctAR5gbmZ6nYeYAa+iDRp1NTmR
SInhaZgAeemiz2+QZfR2mNTAKTZe06Zv07tlCsbixNqftWyCA/XdVjVH6rVcvVadW2Tkw/5mweow
SmyxuazWrHebFliT4nqsLTZA1buRS7VYPkLAORi8/LpjaWlio17Ow+oBy8lIGjY0DFTBo1ycRxan
VBJsOR0Qm6uPTC4za57CbqpVgbQk17NwQW55q//MjHHDHKEsYEtLVoca+KWx3XfvxrVl9bCpdzub
wd4da9u7zQ3xDknG7+Y3w54s8gJxxOHyY+0VNXIKI8B6cFq16K5pGVr7Hk+/vRxUiXNm0404UjYl
CgWWcGCxT67olxuLiMrXNWoNiGel3Cup6/RzoDhYVszLPIT2wDdzbrqanRelFLHwHsS/jdvqbgwD
NB3RQXplbmz7zp8G9G8VNXoWNCWB0BXM2yCOihCDnbkjcoY1W1e49mvq9IkRRhLVE8+3oFhI2IO7
GbqC/Rt0PDWR4xmn6yloV+KhtlMKV0/GLdG0Wra3vSz9Ncl6stgAj3HvPzV1HJe8mFV/b6pWJces
RTm7DYCEvoAC0P2JtLnyNS90j2OlTYMTC7cpJvNujp5dBqAsiAyRs2wve0ySwTAn3gFvbJcBk7Iy
Lrsiwo9K6HkCqdKoKVXTDkvNjOinWnfusdw6JOE8erpLb/GH2D0lErQoiFQT2ZRtB6GYrTROJLZe
AiXCnBs2NWHUXFQEvBq7lrqWD2npJmML+jW/m30bwotYA3QuSKo2qK2gKzkbII5pe1JC1tFOtX5R
hjqxxwsP0Fm06ZvJe8szY1mxUgu7W7cZaFUI0FPT1ixYEG+Q0ZXPoqjH5yl25I2RFMma9QPPmR1Z
p68yJ41ePL+avxMwSSwg/REIpiCKJCwokZk0mRZRVVsn0N0jXxIkw6kZUxazamZrKnwFC2fVBH4y
CqPlX0dj/rgyryZWt3lxjzgcA6rDhvcbcUiEVA1tN9xEOtL8/5ghXZD2nYOJLwLhaBrCurH8KCEI
DNzIjQRm9lJx45LDE5D6yYHZSnlCG4KScIhY6JEkG7Puc/qgrLh8vFiHqhjns9Hhj0Y5ks2IhCgC
qC1ohFerrCduxpRsqK5K4CMS26PDGM3fF0V+7XNZp0/mRCO9yWPS4mAp2d0d+Vwj5ae51JuJvsU5
5EWJosIRBrQlDs5FbtuAqWO4tJZT76wCfPYmJaVMhy3Lu9spGLzv6AGgqRFg5L1VQ07SLB7lJkXc
RP7uppAl6yjR+/6ymR0dp/xCZSk3ejA12KeS8jSqImltstEhdhzWYHEVtGWhworv4hPrx3zelmSF
nVWGvDVM04IdzJyxVAzFEMnzwMOTcDa7ym9ayZJhJ51ieIxB8/B0BW2UY1Fd63maIT8/Bql1ZUZp
8VosgbjG8m7SsTQScU1R8xVu87xXtHDs5G+q3Bg6vhbkZhuz5o6oxjlG/TQplCdzorLiomP1eesa
tvxu9wpa58rgxWA5lO4tke89NlrSOEeMWjL/Ztlz/tVw4ySlOqHI5xlBGQVyarUqYlrz9hCbmiSc
392MyZBJ+8Bpyh4DrBqOxwn0wambVh9k9O6JbKm88Ed6q1Xy3TUJPhwHZW0X8HHrqmoclH0DspFp
NVxOtrqIUDU4V33sBeYupnllkylVjk/z3bPZASOeN+hG5ocRJrQ62bHor9skovXpV9vnoFabNPNt
pzonpocxlILS2RerXbSWSrQn+iQqzGA1lBoq1j20X2ymCjz5NecKYx8gTfhQE4Ul1Xl3p+bvTtU6
XV2r9GnlvdPBJm3fXa1ZN0aPCLHwuqZ96jd7Pvq+3emqxwrsrNZYLh9cssO7YzabzYjycjXSzkSL
Eb337q8N+Fpvx0U3d840TWVYeAorLo/QJ2uRinsnE/q1XU27kB7ACLjvXt5iHurH4N3h2767ffN3
5y/+WeLx3v3Andmnnz17iR6bd7/wgizgi3x3EQdZYt9H795icguHz+gZMBy/e4/fy6y/VYH+Txfp
U5n9We35H1/abz/Wne8//nvV6bofGM0GtkCgbLOxXc16v1ednvzAMBuZD2NoAVppVe3/Ic33Pgiw
Tkww2bitI235Q9UpxAfmzKvan7r0t0L2b1SdgKR+mZU61JssrzEHrJtly+elfqw6GWPqnA7aDLts
UMVnE/Q7s0NVOWFjyQF0rdPPA0A7GIMNaPlthDzrKoCucK7RMt/kQa5eIoiMH5tVKtyU0mCciucW
X/3IaRbEyF1WpjkL+nyc9nFTREfVNkgGpaFvnWAisBs5iA2/eQhJSz91iW4ZWxmGem6WuXkJao8A
6kLC+0P9VqIKLhA7+DPYsgnsxrVGIEJ8MQz2s6d0flgYStwU3rxkGNk798qGP75peFp429rhQeq6
RFKu21kawSDjQOnnQ6OJ8MTKX55rux/0pZkP1uWY9e0tEOBkWxVZfgYFThTCUA0pk8Ao+Ag2Mj90
heAgs/AJXGYz1vCCh87JEeMjVg0T4oEso2cwvdFl27sxsEsvuKzi9gGkcLozByXPOSpRpm/6aCxL
erNMc35u8PjeqRyXQtLlu0a28XUzcGjY6dA9R+QAHCcO2tNMVjnCdAy1T51TRbTBWDmgtWsErFNu
PrD4Ro8On/AJd3kTLuPc7KBJ5EdCi9UO2mgsGQ055GtWAwkBzlTScZP9jUR80hbPu2S+atxq2Xm4
BbbUI8upr+JgVzp5dlKJuBvm4uxk1bMOyI+R2Q0NMg9yb2R3msPJFpUW28V2Nf2/429porLDnJrR
No0Lxh/xRFAsXyV0X1MW55gl78VSmohIW5YkgZWqPbhBM7RZQMOWcDt0SkYbOr6WmOtxLLRebZ3Y
/VVvi2/15GUqx9zKVRHtIh5gMD7JYusqGX2sGvuOlEcJHZ4io3S2bdzZ2yVu1N3cmvGeVPrpzlgi
7zh6et7Kid83p7u59pjd7UghdMk76Os7o7emMO9EDOokGXalRiGfDbmNOmGow4GLS9+W0xrfzS6K
VIa0g7CYoeKGCmOQtTufUTzq7FPp6KAj83wcg9S5Zs4duawq2sopjyUQ+g54AThhae9JYCR5YpNZ
zP6N0F5UUourRhgGWufJwgrhaoCART7quxk1xJJeuHk/5eImIyH2NLoqDmXHJLJpGXQ3zTx887uA
vwjtFPzFLr2IOWS+usmiHiNw2IyD5/nUBnO6Dt4Rt48Ikm4GZxWoEq16l6iBpZFKkm5HMVXfFV3W
7Cc7B/ZMIrI8ElfhXpIRAZRWCmW8Lj4Y3xi3MkeaLG+KySquTUfkr0XkBYcqipq3ymqCQ0t26xVY
g8XcUsrmh6SWyd0yxYqWkPkaYEWFfG0Y7fLCXdqAKjfBCT+OE5s1nwE72oSI3Ofc7mHcN1FyDyZJ
HRmHB/z6zbJP0LyHXhFURog/vdotme2cs2F2j2jn9Q3dtQTLHDxIv1WXVtIwcc8SHytE1Pbq1TGL
/M4PhN56irjWydfWV3Kt56c5ZxnBbLFTl7YUt0slE5AK3DCul1n3M0Xmndct3qWH/HuXppm8MWUv
n716YVCJSlMeR6tyRqZfRKTQka/Q7KpLbCaywnpowRF/HK2C+pdxWfo8GUZ3k4zYjTa2Ft69aadJ
iLAWiKgRN85TxYqlbqGbhKSDlAcrm7KQoT1qnQS876Hx1up3KSU2AscZ4PJgp0H0aRrdNZ7WhCdm
kd9OuoT/sNTsH9h9MZODQoPyGm0sybsMKD6qgaV/aKuADY+FAJiIBErkGHXNedIItzdxnZrHZG09
u6pYbU1s3B7IwA4+l1U6wFJwpKb8nZ37jFbtKBbTvAkYetzT1EiSalP789gG4rZEEkLAbWFtRTJ7
CzND6lVGBd53ZfJ2gNk0ww1GB2sH5iO/ykVnvEAaddQhnQzvGiXKvLflNBAy20hkYP3c70nN6W4n
wf7RJCXggnouAlHrtodpDliG8FbdzSrKL7MQ+LQ8mUPTh3YB/tmVEuiK5b2ZrvYPYAMZ0pIEofmR
Ie3DnqMyNESDdnclgLCsbo4Z25qwG1z9xR37+FJwWoIckv51FVXZCEgkMK/JJmAAUjjjLdupgi0U
OQ9gVtZon0jCLYpX8lAguh1K/bgHe5X2J23lxo0WfjZsW0s230yUCfBok/k1MtvySklO6W0zxv5V
XjnVlZ6rca9phrJtUPowVYtI68eBNFdST33bP41JVzxHPaejowXkn97wnAOMiPQOqbJ5A0OcdYtI
8p1vuC00U/ApZlNgZ2GcQ39WZZ0RYr5avC+0ZMI9oe/3P5N1zAGfROb16Hp8qiCgzDkkKK8KtdHZ
n/ta9oeyyJowiPBbTVliXDkzQSBmw4gkVEFVfQUgNj3Z3NSHhLAIGnn20a8YRKJDWS5XfYPWfwL3
zqphW0aKlsYqOxwp6J4RV38McicIkZa/dknUnVmRySePEQvw/84Xz+gTky19dvaywk7eKmBpu0Xk
/SNPPXWdA/Y9NYQ831iKWVmSzA1eufJRuNm1Ek0MfShwLhrHzK/KttH7LoXeVRn3KVO0UK8buD1R
32ew5aDGKNf7mXSQyer13o5t9lMrOjHM3Ki7MBMX8wJMr4PnVEVYkvt+1Y1QXjpV1qFCsnPiHoYy
Ji3GMGbrnlMb8lkuUvWMCE0Q0uPYO4jN82Wbj/V5MP1uK4WODlNnZMcUT+KeRZ9zT6RCsOOYCraz
K5ebMRfzxwb09jOIyOaaLUh1L7KlOjhkwB8EavZ9uSoWMGcQ351F7pl2d/jI2BL1kD9shHD7PfdZ
24P6Yg8q5EMqBZLnYIdlACJKlVxB1zr7ZbJjS713IhUOo3+sNItNc9gM7adGfmNG5H5sBjwOJKhU
U78ZmaQcFs/tV4+ejG6FmcfPXWUeCLwiiVJY3xhKWK9w6MfryJ0od8QyJEDGkLGbo3FpkwUgrkou
vClslZUu27L4Fngq+LZOJtEnaUXGOErpjRe35rUO6pR8E8tJNrmnL62GWT0U5/ah6Bo7HP2Y9QE8
FxdQVRQln4eBHXfpgAuKYZBx188EKovIfGbgGYV2ncLZsfqRhAVsbEs2JQalKmwyEkXEzson480E
e7OFQqJ2UVeMO1Gm5p5HQMGwaLJuMNFh3mBgQTxXiU9vzl86s9Q7I6ZBbghjOlOgjp/G3mT3X/cW
gz7X2cVpX33VjIWPKeyf6yoeXAhicxyKvHR3xtjJMKmcPjRm7JE4A7vgqs2XeK/Nsr71TUyRFmkB
hyIK0rNtxCDd2WDeMbSbDy2X68md1gmu3YcpANiz2xYSCUHuMgzo3YM7S2IhyHngR5B7D5lNztMk
rDAt05jtCm5FBa/pQtXiBc7ZA/kPzwZAorBhvU+CQW5tkUxeyJVbI9z5lsWh2iqeKizkF5wKSbtA
LRLzXadiUpw1KuiUvIzdONQ5gfHN0zJWUVjQ52+qCkT7mDF+KNLhm5RtsuuUAuluj1dG7F00Q5et
S/YRXasf8zDsPq6u5A0Ub1DPaAW4V64ZlJ9kitPNRzC/1c5CVLTNqdY6KbHXPY/ksbP2WcNP44Da
CL8xXwn4+dYA/ME/9nEWqj4i/J+3guSNTVZ7U9iYGCGjCmeIKAccmwiD3Vyeo3imV8nq/tXsovpb
L5AUwEkzxBFxvbstCpBjXmZmZNFzKJSt/UljULvoirjcS6Py9hKt+iHTWXGHqW9a5Zntzsn0A0Ov
9JpcD7VXtc3c1a83hK/0/LeRYB7bu0wXXL9w8V4sGQOO8v2Mh3L1uLQDq3Iu+cy1wplx7aZgThti
BwTTjdKjDnpsjSJArIFZZYOt5EIXjn9XEMi2V46GfmdkaADA351n1pynNKDbajhVDlpaaKOSwj4v
SYFrQlfDbqym1etqCC73bt5YXq7vXWaDJyCBUMiz8dC05J7lSX/jl94TIBrg6P2S72KiqnxWCVgY
5+7U8Oc2k1cMD/1y8M1KhE1cDBeNlzF/lgYZWu5N1jXDziap4BhDx9J9enLtS8QDC3+XP+7N8js4
e3hZ15jl1JlTdzhW7VTcBwsMTkSi5mkMlpjYr4llpiEo7Fh8+9bp/0Yp7S/EbIFY+U9nKeXnpa4+
dz/OU377M78PVBwWcgHrOFNY/72r+8dABUD1msi9igcJwfzHGs/6YIHDBraARh9pr7vqyv/Y4iEt
FKg40ZqzwGES8/ciwa1/kp6x/Uf45TuMaHx4B7/oh+0R2j+NuKIOKMlJ6bvcWHYVREHrFcOOVR77
CaSfCKe0bSemKaifmBn2Bpj4TyYhYePOVcqgSmkNveccjlWYt/bIJTq7Ov0sVOycVdAM8iqpZFRu
zEKr5qObjJ24gC8OTsAYlzY+Ta2AqtksA8P2YmoMKH/mGGb/n73zSpIUS7PwVmYBQxlwka+Aq9Ba
5AsWKtHyovfUq+iNzYdXVU9kdFWm9XvbmM3D2GQR7g6XX5zznWGwbjq9iv2KbJpsV7GkCEh3IKtk
dYHNtq9VTRt/Kx1VUW5ACrq00ZGyOkupcbeZrGz7lGgp9Rsstor/SBzTAWmMLyK3T4MsK7X63WYP
hl1QWZK7hOiPEWuwniR3JuNRjX64R2dQorDQjTMCA6a7AXkxBf2QtQP7rzae7hbplt2I+VOv551S
d5rBYr4vT9J5buPXAX0zTUqPEG3AKVnsFKtny1iFLZ6zNOQTR97ikh8WLSJ+FHIkYUwMS/zIAhIn
HD5VhbCb3ulRQ0fpvBfA1aD9LxrhAAnSizDlp7Bx+8bFHX60vutvOqEWF3JkqmVIViYM+1DidMbi
jS0sUjPpOKs1MaXPkP2oDjJbfwU1ZnwQNGCBDu3aySMPZDnhpu33rSmBRwAO1Xxq9foiasr0zMSN
fBkPWnums1zdsbCrN6mO9zyqojZILBH7UTo4jyTzUF6psyg9bXD6+6ISWcOEBqyccMZmK1YeXZjZ
/T7EtRvoANxuW0iD1D4iw0VFdsUC3g3sAWYgkpkQ26S1Jk9su/veV+vqEqNFs+34o7ex1lX3WW4p
uNGm/gZocXLKekl5niV6Pz8nm2u9BcoQ7gQOLoC8Nl+Hl4MNO1tTRmii0vaqDd06sBnGnDDI0bcY
dxsmQlKUN1phl+9KVY6vsXT6W741/VFJsroLtNDsToinmW4STcjXAX3Q82hGDvDHXuLfdeakRYu+
TnmwOw3UOxhogThq5RMmOJE/EHbBi2qfW4ldHGTBS+hVY7dJ+FxLdIpaZL4uLAXsho+axVjedNaW
6fI+D82gNh4gXmPYjnbc0wEn2WTpD9ZAk7wmLBX4YVOyP19BDTsb1vONP7KlOA1rkBk5Jdf3BvMd
RRQlhx3Z0z616uJWLsz5p7HQ3lye+p67LTfFcEPtJ/Br0xEVu3liRHvANB4257FitOHelURSNCvC
MJPMIRPFumZTHA40bqzVK7IfIcr7LW/P9LRKG4mob+jLVltNt9Mju8/mJM1SVXluJPLFS9daBvMZ
uJ81s6OII/0MKyub7j5TEECxVR11PLq82hE0xa2us3RVO32EhNizs+VsssRlV83CJjLGUTIIIyYr
1LJ+rsZpDg84GuPyHAZ0Z/h6r6Amm1JYrbRPTt5vDLuO75RaodIukwTD4AANQd5CRTZTKv6lbx5t
EjzVLYoZ/pa1YQ2sQpsrElSZFWN6SxEzRTpO/BO1zLnZZOO6/pSUPKn441dzK/vT2O+yYTbQQZWL
mQU1NvfmSodFcpliny/IKxztULwMpaMkgDRUEY8Xwp3ChPpX2KHf9FHoR+0CRFWrpiA1rJpisJKt
OZ3JrEZWy2yb7eSoW5N6NYo6v6nQTGBldrLJm1sApL6MpNwhI06NC9OmR6M6mbqLdFQlD3zmmLnC
LlKZTXglg6KeUSdCCCBMdiuYK7D4NTL6wHqqz6Wrfhs668WNmn64JNxKRa3ITnGgNQkTUA511zP4
ZrUXjPlUiK1B0YhCsgefe5bGwG0xOwnyMK8iOY3tuVpWLtlIva65D+wlMLXQXlQgVEbmWGdRPFTD
XmqDLR4qi2Ei4t01M4f4Jys6qzSXfbTKT5IHCLcQH4hBgbLjyrihx9bGiXBF+hRcY2OYDi+yn4p0
23aqU15hOanTq4is760gJlZcFgTLwaZmfZzSSvJHc3BjNZsvLPTazwvna3TS5FJYj5Fj1M2pijBS
7GkU4flaxRy/iCpT2vMZXUhypgJL4PbNENX0RSDpD8eAwbni3Fmuw71Hg2ctNtFXo54OpwWkC5tg
GQDD/YmR12K8SjVb9Ic4aqvyRsxKWVyMc7jo35CbxlSoyZhoACz6YpgPaVKQGqnDO+buHJDDFB5b
V75HhhbYklzngxSh/HkZcjvIF+UFHV22qvvk3ib5L4hlaV9ZKbOXt8yO+vgxBi3THQAD1AibpctP
T5JqEnUR5tW0S6CJig4pWZIkqywFI+uTRCma7wjjSpB6TtJkoNM4dEh+bi450p+kdd8y7MbpxDab
uEEaLeYqG0C/4RrbNCeM3FqWk36qYgAOEhEvrwWdIeOs3K3uR5NXwrnMENuQYTcuw3jQHZQhz9PE
mcM4tqrL+lqdp/kc8rF8RmbK0EuNe7f9oOy5dWJCTEB829WNXVnTDm3tKYLaO0hT7XjoZ15z7Yc5
xEJHLcKvDuQ+96iIaHNCbe4PBU8T9yP9j0qqW5o2r+xbVCWwUMsst1bSqADLgSol+h6WtDPfQyci
NgePA4YqWrUW93Xj1Cz1sVyIllC2vluIxCxSWvW0qStG0byP7FsOdRk+tc6Ef11t697eIhwS0HCX
CulqA+JdVYiwBu3ZPqSdXvL6dRZz/c9a0aIxHVVNgUS1d9Eu04SmtpSbitEZd0Spqak8SLxpKPrt
Ph0vMvxkTKNWufoWmXOGQbuZnHbXk8zzxKQZWSH5GoV2wXBa3GB36dMLY+kRYNrbVtXryxpAS/8G
WiVjpiPnJAPxy8jvNLetOTpt59YuboeG3UXAYjrq7hUDy/tDHHHQ7utZroRl8gpPa8gUEVzqTjUP
GBOrfbaQTHqwjYEOU9h5h0gUFHFSbc1ibodt7PIjBnruMCEieOsd+5O6MfSmfBytaboTYBLO00aU
exNyz4mLOYUZi1q+Jq7Z7SbQt2I/Qc0d3pu5A0KldKrVn7P00qgUS4dbA0T9TNPqFs34HTdIU+2Y
+ptlsouGttuWCZD6ygxL6QQhZam1q1l5z9tEEUtYe4bbaCz2Gm2AYkLuurXKCJYmdEkeJTL93MCR
o6ANwvM5nbCVGFB4jGJwuMOUcRjMwLUXecrrNrmhHxcKw3BSDIlYIuPAjC5tS7K5pTE1Rkvv1A2v
PxQ1KK30JWxtyCrHHQ4zARY6emqSTPZfZ1j3tR9Es0GX9ve6TgpB/k1X/c/24/2jfck/94W//9s/
+kLDRozpCAcfNgLcdS/+r0W74fzGus0k21TVV6Ldukz/c9Gumb9h2OWFJwxWWbi4PzWGGq2mCcbi
X1t44z+Rdxo4yn70YK4xTfSXBjpE/OKW8WXRbsztgi+B9A9as1W0rVmj/jYNehqfcjuOzXtdFq7N
TsDeNWlzFjrmbqlwCQl5WkRo6hhoI9ybUVnnz63N2MJQD2rknBbNtC2r6mZJu7OWQAfG2o8YVt7a
qcI641CoZ/WHdNKTImRhpBTXY+0CXCEBzNQI1NCtLTLANgC+t62FuQUH9MwhvsNn8pAszQ7SwFWW
L2ddhCWkF3C8eveqr00SRvBDxO52GOGN0G2AVVLQp7e7SE+2RW4BL0rUDzMLbyNF7Etn1hkSqrtO
d5/HRtvNqXaiz/WH6I1bHuSLzkw3xGjspJ3sjWze62F+zgbgoOkSlU/Ibj/HG2Vh8Bb1c2xg6ErM
8IRv5oQw7O38MdbnnXWnZ/ZGA8JU9w95Z9NXE/chlnZXEh7XAS6D6OE7LnvWlP+ba1y00dqbiWxr
zv19qcanQB6qoGekTMSFVNi99gPb2G/oy+igT0g/DAwHO5git6vEsFEgnzPuL9GHR+P3eb5fIAri
zvIVaR6ixghaqZPmN5/YAHZoDA6A6D38zkG1vDAcJ2xAeP1QHYwGZFf6JMs5EEyZiYelOEs9Qzsp
895To5safF47PkbJtE3Matfyc9rQ8Ga8EjYvc/o2bDrTcG4zn7PEJmtJlOSz9na0SRmFqoPY1Xq7
p2rzy+a5HU/aadwwA+3n98jUfXW86eOHuLuds++K7LaV3W5t8S2WE1GpJ0p+o8d+07n7RZG7jGxF
1mDM/9MNxk94RrMLGGi61e1iQ1b0c6hFuzAj3sOyzybamSEiAjsNYTmaMapc5xKk3Z7e/WDb1mMW
11fRYrLAHvfJCCMwIcjG5RfsoN5FZpAT0iHD+DyMup0mzB3yMxkMtbnVpHPgiTow7t0mZN46ebuT
c3uBUw0taL6ts3CX6DOvDqbpsuj44dRLvY/PE8CGRIVwk6rO6ehSVJr6fa1D+6oonxeL93okGKgy
ii71fDPP4j1x0m1sRjr0/XajudNZYSz7BgsS70XgJyGibWQCu3wKL3MhTth37gwr9Ishigg3jJ8a
5BuR4e5DQPheXtX7mEDAna7x5bl5TJaKeGAK8RSN/aPoHD3ocngxnAA3bYzgJaoxIjjN6azWOzMN
efqSx7nR7cPk9getN9+aWHJ7S2vDguBFB+C06VpiOlOpMg13qoqps3nrdPNbZSq+kye3HDpoZ5Xx
YSlQmGLsSZGhkO7emz5BJqH96JKGuWxGM3M0KFaN3sFUMZxhVyzj3qEv3VGtYp7p5EbJxhpIopsf
ylof/CKxcMYwwdLVIb0oGue9XLK7iUW2XzTrehGHVmD06QEaWLLNcoKJdCUly7odEuSH3XCT1std
UfGB+qw5nQh79PSWzcoYP3DybNtIZ3Qs9pGVBab7JMzr6iEjLSRH5NOtjEsL/4qe0FfMPPomXVHV
VVsl6zhE5Qa9i98a+ZU+DlsJ5ywoXe17NnTpIc/EYUiWTW2HMmCm4vM17MFrwrRSzkfd3CSYfDEp
qegaFYbJ7i2i6FOAQ9IDHHOKMw/PFYKnMJn0QIvls61X55k1nieduWdHupvpJ6ty+Y4NBhdJOkBk
aSwAJvYW49N7KRFomO4BU+uhH8ori20LHVV5O6rJ3hrFAa7PneKEO6sMH/POxUqF8QxSFZXoHqcA
KJ/sQtr9OZVT6xfKpHMgVHusgrvBrveAmByPRMG3dO7OtKg4nXTnNU80NKLZOfPy6yl1D0ZFpki5
PJsaDjQCeqwNUtFLVEY5oxWB8Cfr8BfDvtQ2bqa652VrLiJoc+WW4vXcXNiZ/Xci/rUC0lTKgZ+V
QBtZ//Mfxxro9qXsfsAA//Fv/yiBdOe3VREItUXHCm9+xgATJEnXQMyWi8JPc2y8L/+qgOzf0K7g
jLGoc5hGrNb6P0fjOvmTzNnhiyAHpz6y7f+kAtLX0u4zhcJcUw8dNM5Y1SHMsJ38UWqYkzY/hO5Y
+CmY0jUCe7ZeEqXv5E5dUgwbiVvQCDeJwVpwIfD+LGN8QXrPkhXgCwED80K0oh4ZWecKUHgORFHf
QK505+pqfFl1jBmZjQ4G2ryBlo4qrPuom6xAkpfG3Wm3uBNbxLEAs7U0uV6RmFGV885AW188OWlZ
v3QxQh1Ph7wybhJ29Yc5VJN4M8PgupaaAYAP5W/0SuwHGp6SaJbIF+2glBtdBZLRERE/nRLzON6D
lmMWimaCPWeIVXze9sSCvyh2TOysacKt8IrcZS1msBjOkbMww9pzTA/pJVch+nhmhkYa5dimeHQm
As6yc8bUbbRrMgrdW31ZkHF5pJJr6R12feZWcdfaF6W7ZC5qAhKIvk1rtCsPdVpsFaNSlj4opdQg
dOlMXXGI46abd6mqzm3ggC581jNUw8XIfxFzoiLQT84iLzYdAqXTpcjM26V0WclpGpQeTj1RaoBs
TSRhSScIkc+VtMNODWQyM5rqVmWx/cTcVCVQaM7dZ8yk+esyo/DGwqHGxcacW0YKPepDDLnr6bH+
gIjz44Q+u0gJlPcUszeuDCnDm5XJ+TEPGeMwK9NfVk344mkgngi4rSR803gamMB2jYs+Irbs4Zuq
OeRKWYkhY99RpdPdJbUZHag9q/QyYjP/niP/IhvcEEi6CTKrXZadFjZpfBCQV1FVOd0F2j30a1oz
GhQ8sRyeY70msZk9f0Y2sl4m14m2kGBOClLDFEvplIduYTxNXvZA8t+IEOfCbquZOQ3vB2aEpV2e
6vlgF2gTQ0hvZdONNynOyXSPJEz7hr6WtteoO76EiFC0lHuDmwMJQl0tVEU6nqCYhDveFwx+r0Wa
MvElc9uhOlZTxLYOLRWuG5bF5JSbmZtuZZmoKpKUjlgxbGT8XwQY0F1o9GSvRFGphEFka2mz8u24
F/ECI6JsrKoHPdn0qos7iFUMis3MABirgawl5Cgxn0kVVNNdqo8ZNVBs5BMRfENcRwfmhwvJ202H
23JaRmB4RMYM38e+rxSvWFrt0UxRlQZ0dOb3WrqavUnRvxDE2g/5Sw3XAfZmDTODt7jeXVU2eeZe
3cf6uYJyy/bGOFowWeXDUvn2uLik/RTSuQDSx4AiypFiQN51jHfMK1USkKas3dqNyG4dqdYBEzV8
s9IFEMWIxn5oGoZWnszMEetB1cnXnjXIC5oX5IfR4FiPLinb/YbtVMm9NmeYW9HraiIwrTJ5baQK
phVSBCM0XMe2G7g8BihgljC915q6O1mcikPsf2O9L0Rkk6rGPLhlJ8h4YtkUx//9e7X1v7PeEjGB
X/Vv/18+vUj+Asex7iI/GQ5NDkg6YkHjjOnRIh3nx/M41ang55Y/HOwBNM/GK1D/ESbOEiEg8Prn
F1uZG58vBgHeQuyOcB2kPG+iL4e/yOsMNa2B4CYmHh7i8QcGxS6g/hx+d8X+LbFKo2n/6aW+7GDd
kCSPxUQRrWlIr/xGKnLPekULYqxAmwZGFwMjKzahPyIF7+AvHNo+TvwxsiFLx9J2HlKYMpuffwE/
wk8s3p8rRwulPY5RRsHWl287XuZYZXyMnHJu+oOt5qgI7Kb8vWb62w//F78pr2wd3o3KL3tct3+W
8+cMsych0RLijGfLjEmI86zqlCtqUuPSdbrmUBCy9YvP9hXcdryVVOI1HZUxGJaGLx+uc0Tt8oaW
Hls/HyeZl2weF+/t/iL2rmTwMnqQML30Fz/0X3xWSp3/v+h6H3wyzDp2CsAk56KO+dSjf+o5JFbe
Wpkx1nB+cbGv9+/6sHy+2Bd3LtPhqIsnLqaVdNsDdm5Q5f3JwK7V+/mNciRLfX5Uvl5q/VM+fa5C
ltLO1i+z2QBl9xsv9Jk4+2RnBi+7Zxncj170i9tGW5FZP7vml8czM6wc3fPxB4z9gv9Bs+TB+PXq
X13p69P59dN9eTqBGOWzlhw/nRmo/ngivYfEmy/p2+7Jv/tdVfO3z8O/HQZfL/dl7CYEFAGQw5zO
/uuyVXeqDyFmG19AK/by3S9/u/VG/9n3iNzl82/nTujxtfV7HP1XngbvrfROvvu3Dz+/RdY/+u+v
Avjqx6sYZprmpHxKb9lSqPjM0P3S/+Uv9fPPYqmrdejTfcjuQzPS9fk6bzavmX/3Ye5eHm7FL273
X32W9a/4dJUJ5WxWl1zFuA53DYCJh9QrT8JfnVA/v8Hh4P14Gbdl1gAvBtXhHiiJTzSd92af2ydy
//OfRv/Vhb4cFCyW4tBYvzV9R6QzR6Gy0S4aniMtqHxzU3qtd9p6J6QSePPjz6/9BQNG1OQPhxRd
4I8fEgRKlsv1ZsckuWXVF9yB4/U+iGbwgDFt8Rr+6mv9+Rn8b9l3UTclFi2G9AhiCUzP4Oka9omf
+KHHDG9TbqLA8aFO/eq6X2xr//ZJv5witgE9q1m/5Tr49lAGiV967ydXL7/4PtdT72fP2ZfDgyEL
yhrYgp641U/kQ3XRnIjX8GoAZDx79ct8V54kl+LKvPvFdddT4mfX/XKKpA5OBhBV6+s09vPL6jwM
mBN5pn+PoDUg137mLlK97786vn5x3eNb4tOzmGOcGdSM63ZbHHz+uKl24lwPfnnX/NV1NME+RFdN
hryrwfLzMy8zpyjV9WXKfm5DXeaLwOWKwHVOCx+d57W8Kv1h1+6MM/fwi+/2r061T9c2v5ydSZPO
OC7WzxggtnvIt/F23M5BtpUHff8HTPe//thPeEf8b0JfN2d/v8fzP17aHwGP//pHf0yvhP0b1h/s
p2BmV/zvpxArpleYA3nJUc7SN/wwvtLJsDJxz4LnxGdrqxwDf06vGGxR52NJsAQFtwkr9z+ZXgnz
y4ljMCVjjcgkiduW14f15b4hjXZgV5lW8B0GZQzsHk4BkUik8WKiw7KRqoz0oZx1VPiJPr3S80+o
xIjzHSAptR7tP3IXsyrNJ0F6y8uMjCwkTF1CpnBQuLxHyLfGALn5kGP9mK1r0BPMSiLNxtdvuZXx
vVvN/jPewPx0QqfIkX7kAWSNE97jgENujTAGYoBY4QGZY+HCjBfmdH7fDVoFVHllDcQg+C60FUAQ
spVoj0wC1ejDyOuPrIKREbND/zoP95h/FHOjgQ24YkA3YBBccQeI1iEfpEcKQjKDXwRzDByh1SS6
92pFJkwjNppArCAFRbUkTIUcAayXuCGsBU4YRnE9ocggm1YaQ2LocOqsSbI+ING4u1FjW2GN0aC+
GzQGgwFfXf3SSymv0EX12CoGs8l3IPiiLIDJHkF9IieGgYiLv4S+vT/VRJizy0S1cMcEpot3I+QM
DXB1aTDmT+Z+I5FpLB6Fdm2dFBarFS9h9fR9cTRt9Gv2yRLVyaKeLHnmkCQlw/QOrIZ9gROTcC5o
usVLEVK8oJLTmiYI7XB8RrbZjnQjTpjtE6tIn3T4fg5bAwgJ24iumCGdFsZvDdgw7AAKud7XJXLZ
rtmI3o6HnQFf0dqacozFS0pBTluj44rSjCnH0JHgLCCMSOR55OmiEzgxbDV77snluhgj06Yt0Q2y
xfiDlOols5cF24OwQvMMyGFvDb5tjejyimRps31DhjhkGrVCRF8kLqkSKuZg6ZfGWKdbx9I6SQia
VuEqVHrV3Dl2Ih8x7ITVxjQ0dbPanAi10WpsF7nmYpIDV9MC5nLAfKzu3iELRGOVtZ/DqZhxB9c2
yUlEE0z4p8uO0C762GeR1XOJlt+tWWWOpSIuBgdWoa+UUQqpM1NGnoC6qcnSAULCNs0Oh3Ej9Vjf
MyKbjBMtzbv8ygpxW93xcFUP5qCp3AuKmlcXQ9ThV1mqmjlRH9NK2aN6vRI9w4BIK20HEmnOvXjA
477TUN9qrOFgiW3rmLgTr1YHDJ9p24/XjW6Ib4UNNjNwgUm4fhY6U06OlutkO1JqoJVhX3MJbkBw
mW2YPzjfWiOFBlaCsEx3cA0jxltKHp/b1VDWT2GqsazBHKv6uVHM1zOzMMWLXYW/slD64rSb8l76
46hr1HLYQvkylDlFJVu1dw2Ra6cJgPvnSBc41MJhwF8vDO6hveZm8iEqKsY5QjbaM62Wom9LVOln
HFwoL6OMx2njJmH+xv0HyjFBGvMtVcT81OpcbzMNEJmUikwGz4R/eVA6e552sk6AFxblQrS1nmXp
BkNjfi7gZrAbUy3lrJ3HUG4iaE0PQ6GUUOympsZioVeEriPbr/apM1rZgQwSoV67o77Q3C4mcRVK
G/M6zhrkw0T28GuwkJThYzRFBFtBxeuQxVkFKUlI2JvvCTJMwVNukvhWzGG+jq6yPt1qisY4MFGG
5nGcnMb1GEQN67mSACav2tkJFlJqZoSAs4ncbdIydvlknFwy0yB7KZaVIEDeIpwK98F4mJPcYN+g
1uKlidqB4raoBgSEpoww4BWG+iAZvda+BaOOXfvYI9Mqajh+I11TtQ/JWbpmsKkOPk9bu5xnchyf
hzlzgig0Ec6JSPOhBxUZDuKYFQjjzpEsQmRw3kzJiYKeuBw2jnmNHZ6MPitHfTFiQE8TBq57Je6Q
5gqjm8a9Yqvi0ugNtJwTD8J1EjVpv2kMXV4WiMNe4iqbSHHDjiX9ZXCU28muuKtKU2QntuqewXnJ
7fNMH6b9HHepcmrP+lj57Tz1tyFKs/6sqkhkx2jOOS0EWv50llkZEI0BpKvECEqUO7dVBBS3sfKN
ObAF9VrULO6O90GJqi6H9erhHuxvSMJTsu1wDI0v0edV5FrYpMtM4JykHx9D5lW1gw/GKxp1ntKT
Q5+Rd675Sr/G04eJjN6WY2h93q8B9tj35w0iRWLtgZORx9KtYfejrqJhXfoe/IxjzHoGzwmDHIhD
zg0CkxYcBseS5r+13qdab7XW/LTSu0pe+n/+47NO649/8qdQS/0N8oWF2IosUHjZFi3XHwYeA8EV
NHcykajx1N9XkX+uKanz2BrC68bGY1IH0oj9Wedp6m/8x6Cl0ElAWiEl5T+p8xgf/th7UechFcNc
xKTUpk+wvnSWsm4V1ypBlEZ5nGgHcCLOxUKIPBgFdID7iCVq5meTadwX7ho8GBo1BYHJwVyBEAmt
+04YEoNITGQ4b8NGyZEf9CGCQpPIJEQX0XtoT5C+ipDsCmwUZmhsQbnpH0ppWfo+mTQBhAJ3heLP
wpTXmhNC7h9wEPImgFum7XDwoRxhNbh8L9XMWc2Dy11rNpyfzYLZz8MmG9/UZONwujgz7shWGku1
tyfU4tCBmQLvEeMC+Jp1J7suZ1t9JWkqsX0FyfxFoXesAKE7889tFXsCCp/UeFOUxX3vbGJUyP0j
K8xfpOLe1aXsljsyZluIw3mkO/t+AYJARlVEgkdSGrOHN9DKT+LB1nHmVPjdNwVY9vkUEAmw0qir
w2fEwGQ58eDid+rM2PpQljH+NlhOF24mbJZIN1G2Zj6m1gTwFxXMIxLlPtwIpW2AfIKjYi1WdeY9
Mv7ySsxVn+9H01qMAPX5irrm6LzpOg5nNLKrTFedUkf3oemxiAADd2tiL7aIp5TAt0JVsTnIowy/
dOVaWIfGAYcBIjpAYqERR2lQcp/m4HchyXr1hCpcmM0AfmsMu/e8SFd3vYgzzMBLNd3FiUFeWa/h
1fVMCF4ahlKFML+iMQXOBHAcflKTb+rTLQjWMVMTvVeZQYBZVyRzGCQl5+W21jE1SUHxeLYqoeN9
b6KKJeMNfA48CUVjq+EK8wY+cS3YvqEu9k0piosWTER0AZcxxZgQOni2O+ASeyoS55pwx/wNzZ94
H1VkSD4YnfCbyyqVuSKSpBeSYC3Vb2WVI6Gna7g1qymaffADJvgYtdGvNaIXkJ+1FhGKeVlunXjG
jVRA79gBPKt3VqOJ63pYsstG9MU9spwYr2wBT2/Q9extmUpeEHVrjGiV5BOtQz3hkK9tbVtkunY/
sy3BxJ4l4+3oapSWw1LnZ3oHy4FuR3cu8cv38gbUsK3vuQ9Ky3PGdrEP+AFVBl46P5HXJ27E5lGd
a4vYQATBG3RV7HirWa+6XXHMrVDKCVFhOXbxZemIpj8vC5PtUYXQmjfI8Y04x0munObri3JI2OSe
O7w9q/U1CoWEN6q6vlwpNNdY1eM7F7iBfGEH3l0mokX3Pa+v50rDzQLxbH1pH9/fUbK+y7Pje304
vuOV4/sef8KaF0A8LkKAY02QH+uDZi0VEHdTNWS/VxBiijXf6JzncS0w8rXUUI9VR3isQAigge1x
rEuaY43SF2Z92WCaV4PuWMXka0FTHmsb61jnIIyk5jEqQ7xYCmNgz3Hc8YDVgvooOZZKI2m+cCri
6Go+1lI0xPwklE7UWIbVQI0DzinOTFblWBWOFZnVuM2jfqzTOESp2cpj/QZXhVouPdZ15lriOQuh
kEi718ovPlaB5loQmsfaMD/WiUTSUTP2rS37DdQ6asmp0Uz1OjvWmNjLnWpvmLN5jqUbJdtCSCD3
i+X0DwrWRLlBkR6dsyimeq3asgCulOfpplzL2+5Y6bYSKtAOk1h6iOq1Fp6PZbHSDfpG0M8+pWvZ
TIxzgcTw92J6ravtY43d1vF8FoN1wZSzFuEVrlVSINbS3DhW6T0oUNWPj9V7uhbycx6FGCW19k6N
lPQ2zZME2cex+jerkE6gPDYFbkF/sBx7BbO0p+soJlbW71OlP0faXtcwUGgxKmek20hVVK87eexC
MIy436xjb4IFgz4F/jM9ixELue/SurEDExvXrUlgKQsSjP8tcwIbBaSuzSr0G7fJiPgxZXvbj6qx
M3V+ZpI6LR4N+qFm3nSEtL5X5PZlpuGMgZYSmnoVOYqRbRLYul2gm2tk5Ro2wdai6JPz1ABzfdD7
BRUyf3n31A3wvHkubCDVXUvAHNwb7U51wvwKn0M6BGpIqIOnLa19qWrTiVIuq0l9wRTqzXD4osCk
8eDFBUJJhzSvak+9VTiPo1aAco1A6zqAI22XgFkqzquotxMcItq6xCt6tngVQbkoLyKjAQ7Vz0BC
rbibnI0pSuQHA8lyozeYHB+MESrzmfvfzU9w2cjrHjy36nVYAXhPJ+HMITXNkBTSDkmE2eg4OrVG
prE/GBgfvUVCDPe7WMOBi62qChD4Fe0GOCAPUB0L88PNTalvamtCzKKWNonRhDygHur74TlzS4iS
KXwZmCdNledbnfj4fOfEY3wuMTn28Ptt41FUhYqM2TL5peY5FjXFSNhkwVTPicmDq4xvukPn5tug
S5GQ9KPN/pT7Xdvb7ahp9CnFsGxaACQdElDAP5vcpc5g5sSL07U65DZLA4OBnxFEhk1IwWOqtJ0T
tG2WALvJVOuDRs6bCzu+s6O0+sbR3/BqMJL+rXXLweZQyeUdwC8c9Q0wG1SXizuqPvA2wUS215vT
YtFS4emDaUTbnBhOEiTc0L3TRtucPA2zCHuUld+MjkUuF25tVB2wH6X5xjucdsdgkXCdVBWiK0xN
FEJ9VEDAgpSGzBggUfK4jAZnDSEWzIQgoZl4BOuWd9scT7NCqrRGYiaHOUolMeXKMzHpRuRXYwlO
XFlK2QTVGMkCcgNxg4GbE0oMCaxIZeBMYQYDQ9bwCpBgs5weLb5LH6ZxeqW6UbuNLE74YJiadtry
vEjmGhhpwEaYA4fMUGOvDIw41N5kqBOS7fC1TgGGM+oCYXfdYxwr8mmIw+oqL60Og6nZq3eSKcbk
W3BniKW2mv4C6tZc8nHwD/Be7bpTaHH0cXhc1IPi9CDLNAUl7IRa+CaKx6ryYyWqaoZuTUafbEiO
SAwN43Wd0bjDvCCz+tRqaxffGw7Bekt5Rj3l6Fn1ai6MaOlf81L3+JvqhfdvtXT4TbXhmvj6UfFr
6toosMPFOiHgos5huynYGHOVUM6gjzptqwMJdX1NH2O2HNainy9apZkg5/+PvPPYkRxJ8/yrNPbO
AYVRHfbiMrRIHXkhMrMyqbUwkq+zj7Ivtj/z6p4NZ3i7I/o6GKBRmEKFuRlNfn8F6xvXNrRTCBEL
5wEpHJbrIxs+x0uV3KS0qHy82tSHmWVk32eNzZab1YRHKY7E0caWGX7LVc6OtCLZVv85aS50uH5q
wo+E62IIX3dN9QE6mRFu8RTGuMPCd8KmtJLN+0JHs7CLRp7XmBp7CHxhQss7Pcvw9Gjr0tzrvUm6
KBqEBEsX0yauois9ROUzBRzqi6Sp/LLYUn7kwzCIvWXoyKh9r5LeVsNymGkS5OlfRZ7YFd/LctwN
p1t93xnclq6aGQt8mDqR/ScIuIlSEygqdwvHkX08mkfC8Aasn/ZjH2eUGW1VDrSNtot5QetcjpPI
rq9TKgM1Hva+T6L3IJvtrI9sUZFZe7+HuOsRodrY0K270dRfdGqjOFGloTLHoIb6PfK6sNvZXHcz
qi0BctoYcyxzHw912KP26PHkxfEMEqaLuxyq7sz405JfHlGECUTDW0IPgy3SRoHjiBIKr7xAFQJH
d6hNSl0+blZDGMutxdRh/eP2auJP0veUsqqi/+lS0g43vaZTpixtI/9p41cMsikS8zPk0BCXMJdo
41WnN8y/SOQWvwQ7lPoG/p4kvJgE1nBV5rUyJhK+T3aM5j2gzOeCwiYyMhOQhbO4tAhXNSi2YbM3
w851SGb2cP1PLO6Fa5wJHeuZ7J6Jjzl0GuZGfUHl1tT3XDW7ZPf+qsL/CI9/JMc8xf89hnSPx38R
/d//c0SBhuqq/qt/FRcMTP4x1tctW/A/vmIY/6u4gMk/tFrBFmVg0eEonvO/igsGQi92MHxaocBj
EGIC2b+qLmC1bBMPwGuBw9J7F4q04DqQEkYWD9CX+juWz189xj3JTeKXI0ggRZkrPir1mOi6ecrR
CVWBeKpT4knwvYi6AuuoDCPIVwP29DeA/I+iz5/IEeva//2/jAWGpdq3FdzqOvD+bEocx+1bRNML
2QEC8Xp6Iig2JYIFF/1BNDgkQpS1P6YYSMjVGEhEQCblcXeltW39OWpEUa3O/5oTg0HJhrw0XkkG
Y7sA1MwMoipUaSxmiWlaZ0Pf/ZTOpG1AhqGcTkF633pfMDyJbs63qwgYr8D1vwfBUykLuMgoveDx
IOg5t6u6wu/cnuBprLuQlFHuYUbcXhhuxbZYNoTkj1kF+GhT0jhuCLApCXpk1sj7++DzMCWWu50M
H9+kmEfA/nyvTjWmGPyEtjLvwdaPG+sQHUYasUMrLFf1G4Cb/kEWrrbhfikv0BPU7170C6IHzdik
XlDeUwP8iiVgBDys3IJ+4Wcb/JXgfvKZzJNhD5qQEZSE1cq7uwbCjLiBhUiBUGfpvm4vE1qc9xPl
Nad0ParOKKuahhOn5L95/yfzhAmmrLpGkXIxNwDtqrDtAHn9SSDSpPbdB7iDFRY6xKJ9J1lTzUTE
EHQM9JqCp3Iset0x9NROFvYaXi55TqQpV0DY3vUo8dnyWvOvDhG2vq/BJ/6WFv9bUpxa5osP6KF7
pUmyTh3HWqy8vpNGxtOTdrnH9qRgx+LBnHSiPon0/iyBd+9IWtYe3/0Zwe55m5LV6PIPi+UwuAO8
aa6WK6Ypb+aCVV4pr36X5LILW8uJGQpIL2zIhGz4uEIdD+xsyd5Fl4qGrp3ndQZAup+cgdJkEyQb
WYTa3fu75uEvhfqGQvSb9mrphij6sa0rW+Fcm6R6UQCz0eR6cXZhhp7YvTxPhbkyhhiIq3Ps9Zyh
smISyhCoulCcPagkQWxK0FWe79DJVvCwsk2bdGFK4setEBeLlY3NbgJ2W0OZRilJqIi8P9/KiT2L
NE+dzBubOvKBQ/K6Ly182saZKlohH81dw7/NpiuBkTaOz7an1xe2yFOzAgmSQHKFUlRwlB8Nna7P
Dhb57Fta130cuvmZ+Dj8wNFdr1x1Lz7fuVOt4Tfm+YAJWKtbi9aoiyeOVbG4m6kOb4q4sXZtGrrX
3Lir21nO/YXenfhk7MisZh+lucl5c9w77JOwO9XwQpC8AzCgjHRz2ISlEVyiXZ/4ajRB2qiHbIzI
d/XvX23/YyWMiEgSrLQHZCwbyAP9xk3JzMSoJGg+vnsUGURB7V0p1BDqHzcWjMZYkPwMjutHdrHh
59S/ikbgbB5opiFW2SCi9++OnNjMeeQK3BSF2j1f9W8uvRyFsMmbgFrOOuW1KpQrJ9pRhJ8BenGw
Y7k5381TY2pwLVSXTJOr6+L0VqhrlRPQs3Lb7MbEBHuboRZZpVBjLmyNJ25dAGz/v6XFFdSpdEJ5
HAbUH3yJzWtiWV/Yr5F8Fm5iNKuuc/IPcp6IVYfyY1+aPCeOHt9l86JkaBucMYvBzTtSdqIWqKIb
525PoJ/2RLEX5ZXd1lslSEPoHwdfz4/uyUYdtc2wPBSOePxFQaKlEXtU3lrJoMZ+ln7OJ+dz5BTN
Tndqayex3b7QphrHxRmrDgJ2UPXgeEtx9GB2JRZJBoRdGqsQP2C/GrOv2Cokv8rcyr/buY6dvUZs
pil5ep7v8duvzCwy2FIVKIob4mIzgMrjYn8PetC7o/GMu+60yqIm/IGLUH8/e1qwbYO6vdeq9sJJ
+HYXUtOXlUNgO4Fq7uLgKDrhx1Q9oSyYhfWIMx7+A1ZiPp/v3tu91XK5S6BywWKRf1S/4tUSpRLf
xzFmYFRM+ug7cWBDtEEGWBY7EYzl9663wx/nW3w7oDTjEwEMTGtCA1xselGXaxH+2nipdnFOsGNc
2E9UQ6nwNanAl8tCD+oWUPjI8gmS+sL2cKr1w63egCTGLr+YwINW6jEgTLnSqwrYytUqXG6kXZJ1
6WNLaFDXDma5qUa9Sq8kflC/z/f+7fYE9s5E5tTkIOPxeDzeDn7HXJvZNEySfLB4tX6klZB7E++i
CxePEy0hETZJP1EN8pA/bom3BPmpGadmEfhusSlmD1men2KwsXMGe4ouDOzbVYpnDM8K7onIshCn
HTfXJlqajF3L8UIoxl8cKJsUh0W8kwNj23VFuQ/zqX6pJCboyWSJL+eHVQ3b8R5B61BT1WXcNQxv
cbgBGjoptEYs+tF53oKn6fDHCvPdS1K1QmGDi7CuAtGP+8gK8WIiXrgxSs3HRFNAsRu16/+gKx5R
v4K2TH95TrfY5CLsoxFHztUT5mLBtEJ1OkQXNrYTK5/kXRMQSGUlcmk87gwUYDuXqn4d6gILJ0Du
vW8g8G58d7zxvE579xUVM1cd6yo+EA5W7mLmt6E5lbX6RJgbW9ts8LIHO4SBmIejeDo/hKfmoodO
0PRMgird5fUU0gB1S2DllevK9lpPgKEoLuQbRSK9rtpGv6mtzn62mwQDHDe6JPc5scdwrWNI0ZAQ
j+kt9hg7S4es0bmMB8rxFQzJr5+El7keVAm3+WSamg19WcT1JxFj23Wh8+qvL5aCb5AKb6Na9Kiz
LVpHnV6ZNuUY4L1Sf+FjxGQxmCzGdU98R7uKgjT9EGqj/R9sODTsg2vidUBxcLkG4xhv8YFHAd7d
LXagJHcPHk57htunH89/YNyeFr1UoU2EPXHvUTU421ouxQbqyCR6/MUPZfIaZxPMUA2fYkY8mbW5
j1yrIEjTxEpkFx/K7V6aYYLeWj61eBAF48XtIN+snWIo512sCvfFBIV2ndhypJ5f5cF1dqjyD3lE
HNqgav/OAQeID5jAdMAHXF0KaEQKNTCDfkD5fEATcq40yapVIEN7wBv6A/ZAGmd9j12V626QCoNO
pAqoIHsQ22CQWzDSpJY4CwWxzZ9NdHf8UTsxvJID7hH5rQ49Ph3ndJ23bYrC/ICThIPQqPKHnryL
8jF2b+EqAK00Jib+O2IO5n0DFd5eZwcgJuW+Hm4bhc8YyQRUMyjUZhIz2e463fzZdQJYxzlAPHNP
CMpm8h2QH9KHeox8wINESFi8AqiBiYx4Sm70bMLcXfhdcTcrRAmZOdQQHFsRzWocATYqePCnyErj
aZWTYe1TLQShino5BJvxAFx5YVmDa4u+u9E7G8N5lycC/k9TKJ87HmEdrkx9DTRxAMWIb8G0zlVY
mX6AzXSjy6sdB2zQAcNUuPRhryAgaeXF+Jy5g0uaYA9vYGVoPqCcjBWXWSqsrp98ErPwXe6eoyzQ
9LWJVv42rrj6c7e32EfqnPS8OrPMakMYi0lmuAIIYciAFbKJ4LukAMQG1P6r6DxQxbaPk3HjBcq8
31LAYzJE0t4MwwQt2LNHdP5g4Z3c4kurMEunxFA51dP0aThAm/EB5iQ7BcjTPcCf2Eak7SZysSPY
jEYxTnhzTsCluLN25CseYFRRN3ZIEOasvcBUBWjFkgAyDUFXs7ZqutCxVkVeOh3hBdUMW7hSvlyl
wm69gEm6IZRIQbpu1oN8kypVbwVQ/3NeC3g43QELPsDCkUKI0wNYbB6AY/MAIicKT84P0LJ1gJnz
uU4t2MtafesdgOjoAEpjUFXXa/8AVrckH37CpRoImxyK/ld1ALYtLO2/zwrtZjZgFa3j+pG5iT5+
w7ot9KE2tD7IeT0K8zol32K8BkAyjY0MZdP+kHioyT+oxEHq7QNqnzWljrWsa8lqE4C0ZfuhQLbw
LVdcAHiKBWBWWEXVw9ATQwvfzxvTfWHPrfIkVkSDiNwy9GNGUGIp7UqDcro2W9qmzJwgu6nzcYLI
ZFexdTuYMYwRnn0N3AeJs8S3UJfxE4Ga0CXC3IU6gd8pNIq+0WFU4BVjbMWBbTE7ejZfaVTbdJKD
oGZY7mQ7j53ibtRVZLsYemRldIUEwUTJ0Y9mc08SJ94gIT4n6dY8MEW6ghybDUHH9V/d2OXWBnFG
xusFgNr6DaeRBM42s4Ppe0fKWEDFMppUWEni4NCWaIoNL4z2B4TlSD4GgPn5Y1DBVrgvrMLq8Fuy
gxm+XWEjyvjYk8IZrieA/+w6YQd0SQhFcb2viyy+H7t5xMIl58Z5D38w6/bxKIRcJ32tf9WmYQhW
PnXjbDUxweubECvKbl+Fs5AA3h2e4lpaa4+d3Q3+FvMJwuK8DsOxB2xkMTaGqINd7Kw7UbhBYYPF
Gf4cboCvXWk81VVVP0VOO8h9giFQt7ZcLbobsPiOdlZfTDDPoryOX7AbS6IHH1tK9CsOuootwVuu
dcUR6Qcr2fmGfOyRpvg/6h5ZFJZssYO5QS6Kck1Oc6/ddcnkgCJz+Vx1cVv1CGX6AgtQnyrcc4Hp
aXvrdDh/Y6TCt9/1vin/iDxIm6siH3J3k05B1/JBAhdylG4kv/QZtkK6ApnrvxhsbN6atK3coLRr
QDjNe61yb3UrULb4VTVpRJWM/gfiJ/CRMYfZKtd1A1ajEllHUPoKmQUJC12trzzIdtkt2ca5e6PM
hfxrfG7zFxf7HfaGpO65nXRlgxhoModu0/ma+7XQqPLhBEyX1kFr6z/dTglUgaer6yaYs720A0Nb
pY6f/CbAdPrqhDK8d+BYPBKDm+/MzE8fjcxL02sn72u5LlpIpQBykznv2jLGDybvk6F7cHPZNtcw
XBMTngdJ2RQwpknfjaashjV2xL2xmuwCj4fKdEa5A+9Pss1MvCpmYWSllNe1CSsFQ8jMj9emDd9w
m1kY9Dzk+pDnV0bPAbpqo9hzt47o5hvZDmkKi7eT2iaekbav2kBDjhDPMSkfXUa48KbRUivYlrmG
c0yTjXH2NXNLy9v3yMFwzSZblB+SkmJxTdwjhmWFUKuh5DCSa9Yr+cWii6r6mtKG+CijuHO3InYk
s1HMMxQFkrIgV9k0tu6gZJsrrmooYKF8Z7ftVAQ2bKakx5fJJs541YAePvQFN4x1pdddgo0qUdyc
vmL+jdG+ce+4VebyqObXbU0ED08G66K5gyWRPbZtSNotJL0KK++w5hgbRj2rtpzDqL2mKYDUX/dz
9bVMdPM59yauGZEWtx+kJeKKEAAbIxb0CnBn4jC0+nUveusP2AekJKJPDAKCjSocMdqzsuhj3rQF
eSrOqJO5LTId88V6fBZDmyFX0CodClhkKor0wLOfxT6Md2IedINKlgz/RMKNfiSjzpEjWFjwyPIM
WCMLvabYsnXZyU6wtSM2At7s95zByfOs53GGnNBxHl27ggJZDcoxB26m/50cAgeQZPLjL2TRNA0/
eGhhinW1fKoSipL4qnfjHZk8AKhFFXdcULzAfoIKad/FlZl+kxC6fnamZRMCSJjjC7PXCNex7RU3
Y1Aolpjdw+qDqkMSfDyjmVh7xhRa5CnU5YM0Gv/BGUN0cTzTs+9NlUvGq2vaXxih6/W290x3O5uD
U+BWM/ccMzo/BtZXNvwZpqz5XFR98Yd4THETm1YA+ZKoCmQZ2jiIdVhp4a+onPAelBWLZmc2Afbo
Sa0PGMlBuNZsLKxWbRzg3tyEnXQ2OZeI6c4yrPi6z+N22FRTJCU2zzH2jv5QMLeqzKk/tUgBh6vK
0Jts7bfs9+g+eGQ/jLMbcfPCDAxVVU+NEhFPSuSNnYdFDW01quHvFhVmPtqcYDhoRsLE7xgjJdL3
eG0OQbpukWHhrDKQfbS2hoGUPeyvrW1QRYRhSCD8ag2yy2tFwxY9IXyp4eo5ixntALXd7MPczIQQ
afpgztsBuzXrCrgITrfHzr0pAteNN5pmZtbOg/Q2Y1zU6P4mG7gwcGYMyQ+EUiojA+/Kbjt7jY3p
aNTzZ0u/8K7cMoGba/rZNK+FMYs/ocxoR+aBYzyYlkYlOcGzFIf2KcqwAjNIgl+HQ4SaQZvGSN9A
Z+OvD4UFnZwNYoz3Lkff5641/HlbN1w61mEQldaVMTWJ2KHk45ZT1nHP/TUYRh/7MuhTuM00wZdI
eFqN46NALTYNGVdP15q1W6K5HHsTeVP9IWhdSLWdhtnQWhQNDH/OinDeda1ZVJvRcby7qS5EhcFk
VKHIdBpXX3sIIbVVbcyd8rbyau/G82Pvd1AJVtwQmBDJOt2vPsFiJBaoQenxJC0CHVeYtMYfrTl2
SIx03PZPmg++WGmxO1Lm7whVguI+kYWlp9H8B196/6ZAhtFuvXK0Duqj+7nP5JepstEpGrGWX3lz
HjbroqsZPyf3k+s0CUxvh8OdY14PRujfjmXEj3BCz/yD/1gVrecijUb4oJAm10GjAflyavJACLU+
jNaaT+2Re7+NOx0+1ulfdm5CwR7GNK4QLgbk0JJFlTRrjrPIQoCQ4ddPpLtKPfFa/j8lsvZPxIRV
/X4eJHqFtKjbGNNVwRQL+OXbEFWjg83aqEE1ticynWYHN8pU6pOEfwWxas3kt168poKhLtj0+Nta
BAvLNOaQIISGBNhtM/b+nZQJ8iqoo0xonPWnfEtsivpZfT/+1NuGhkMfv6Vdk8RMy1TjxOEiKeQn
OePy/mR5IXGnpY8YkA8w1R8Tpzex1Cvwu4U4PjK3rTBy3JWoW/m7cevoWWY+P5BKIC+VgSoroWNo
vHJmeBs8JvghfdbHgpdLSfQMTwbXR/9AcBOSMTcj0pW/h4k87rd1RiGhlr+VYJtRs8eo27YhCpad
jJwMppxoeOhwr4qek9xCd0b4KT8Htqj8rYdKZYc6wpiuy1zq4XWR+LRgzR1KNk47/67JZU7o51TQ
He65yOvYBiClBpL4iDhDzb7laq3WYSftYWfls7ebgrKKtl1lGH8cRZ07X3dYVHYErAkU65hg4/KI
24K/qMnbgWy6ykLR0mlYvJIASZrOFVQ8VCJJgGwRqhIPMoGT/JiRAHO+8UNt+FVl5+/WVSlXEInk
O+aisuMQx1w3OUlcIWkc7IZE0/EYMrkXe1/qCqequocb2HRluM0YEcTk3rQvcCrcmjLEjmuym6+a
xRy68LtUpfDc71Kj9gpDKPTasammFxQzpjqC5xzoOKD5xbjFYPEPwiXQRfzwYn3VuFTYCVUstil5
AggbiVMOaqf7dv4XLUrffw/UwSRMZVgBVx3/oHrEeLEXCaXvnEcy/q0yXAecBsCAbQlL/Hxri1LU
oTVKmkwI6qgordXwvOp+JUWBIp4UiSmxvZ8idrlSBTKX7ioe7fFnkJbmhdLtqWnownWhuOcoItqi
lEreb4vAnBAfURfmE0Jy7BMCw9uGnT5eT4NOSC3pq+vSci4QT942TEERhzs1A2l/yXqbHM3O3ArT
t74gA4ty6nQ/wSm6HSOgP8RWHZkRdf3Bt7Nwd36QFyVdBvm45cUn9UrSofUCELAZJoJhSyJI/Ac2
gvHRr3NMimUwc9giXImrz7lozOF6iNquvjDVFzDD378ChiNu9q7rmt6i6thOdsmFmxWYcYbyZE3M
x2muyuvzfX07oegrRvpMJgdSmL74vDQNrbpmPVlofW9sg1Pcy40bD+rtRxcDkQuz6e3QAm4yjQxq
DWDm1qJuywZs+7UK+Jv5t9+1XiWYpXW/d1NJBpqGl9lKwz98ZXc95tC9sT/f27eLFfCRPQ23O0z9
4EEcLx9PUDXKNZZP0/F87cagRZ7NRqUjnzjf0qlx5S5tQGaDKQbD47ilyk9JiiP1chXUZn2dJaGB
dxVOE1ghaLyfm9R1H/6DFrHo1bEQNBVeftyigRtvzQu3QIuCSCQgA5romMTFmpV4SAK9Ju8C4+LU
BIVJAqijyLsHhfHrvUhCkBGE2ReUYhO8HxI5dd66ctuhuLAeTzYE2w5HYyH4agt0Me4dWecDYznX
Lu7uHXYh5khS5vvHD7TWgEQIKczQF+etdL1uJrYcjkMf2crE1p+vkshE4dPV5VMbaf0F8OTUZKTq
ZEMn5PoAQnz8wUjNtMPJU1PEGPxnWcw1Qs4wdLUtJjUYFZ7v3gKqOWwnRAnCMgINR8O9mB7kgGY9
RCqmPk7iP2KywimRIX0d5urOa5W2kTva8OV8oyf2cE4rQ1kAwVoEID7u4hx4MwYGZbHy4ija8YkD
zP6nYGURM1VnSLQr9v69sCY8bs+3rNbX8T0B5agBVgOVg71tmdtBZbSMvJqV3ga992IaKdroujcG
FBlUzkIrKrbnGzwxSdWOBlMN2JFPqn7Qq5O5lX5ni4jqZ464Gc0KoRw9IdAXJumJr4j6ntUG7uxB
v15MUn8KwqRQa44qijFyXU7bZG/hD63vlMMl3zPRp0djwu/9woZ2smXOIVxiqA/BETnuX+CR/N5B
juaKTRrgarTMgPQR1gail9b4ydGSdytp4CJxoeETy4T2dK48YH10Wc2xVwOrlGxu19Owyle7IVd6
2Dqjpj2jGusv7Ggn+gjLyoLPxW6G2+vieKgz3ZyljYF3CUa20RrN2o8EoGWMqmU+V2XcfEsN/xL5
5kQHD9A4dEqI4Ka+6KCNSMb3BxZJbLR4a+KMtCoou+5DnRDnd09S32ILgGQECxDhy/FYJk2XN/1M
B4PMFCrxZNzIGuXQe1tRhBMd2BTfXHghi6miD1TmYtyCYEVH/WMq02LrRslw4X74dsHZ3I4M/o/d
EwbBYvskL6+inuxz/CgHGlIkbQy/o0uWhSda4fEDtM4RjmzFXnwcSoPDyCsH3+4JKOWxSQa93JSN
RlrkuweNjdkAzIfoykxYrGxrECKkPK7M43WMBXIMUMpo/H6+kbe7og0tGCsrlabLkbDoDXIa3MzB
u6gO2ukNm2c8bYES6N1YoBRNMXmeXs43eWIAYXpRmYN/xa5xML98tXzjwoGElHGZRvTFey3yql2F
x9rmfCsnOubCSdZhCbvCEctWJKT8kPc/BBOfoMcyi9w7uHTtzkPXvybq+hI38XR7vEucgxJgebAN
pt67pDohyMy0Fk1p1oQu5KfQB1TXk/K5Hxvr1/kunhxIxermlIHy8KYekJNAbClq4hQV8QYFTrjJ
ym5+9zEGVwKmp21DUidIfrGqqL1Stx45YPpMD568kTzDNkmnC2IeNc+OT2dasTlKEBL5vD8WO0SA
RDtEZoMzCkz/XZSN7dpKBvkRgZO/96XnrtMUV6KN2ZIUfH4YT3w5rltwyXF84VG55FUNsR7XNXwt
bAVE+E3xPb7NvS/aXVZSz1s5KbExu/NNvj1WYOfwwXgPoBhB5Ha860bSLMD9xnwVWMW8t3vT+J5p
/dTeaSY1g6egHFByl3UExHK+4RNTBnGDSrRms0cTsFjuyIC4wJYdrIuo0x4SG5+rtqrku++xdA8V
HuIsQxk3LrpXVqPbo/eknp95BbYcRAvD/ihclkKW5faFCXpq6qijGW4XIwrD/Hgwew41UsngghDa
Ee8TRyhYJ9bE2gbXJN0mnO5tkLI9CMr06f3DiUGMUlB5TB9bHeSvtjI3HmrAbzsHa7CBvHLX35aT
4Vw4PU9NUFxOlF0Si5Bz9LgV0LgKxR+fKndIR2oLTftujfBUp1TUV6PmXLI+PjVJ1EseUi7PHmbK
cXvzjMVM20PNCURJfm8nOuxW4ijW2wuz8SA/Wa56lyqDun3wv0uqXDxOaZBEFhbsM3aAqwbiTr9q
SeLNrmxjyoptn5LySuhZ41H0KatfDVFZWHjkkNwu/JYTg6yoYzyHGGNO9sWnnM3QQucOQXCCx74G
QqyGaZeYpD25YZ5vzs+bJYGMg5ZJw8sVNaGqBiwJZLlMCfYyKYAnRhASY5bnQQKKFNhkiEZogzA+
xNcIZ/PKbopbnbrWV6PmHbdKBzMnz6NJ7eKXUc3GeJWNmh1BFGGzunXNQV9PAU+rC2tsqTg9/GCh
Oyb3fB2a3VJINOZ+FDo66VY+iznfxkOn30u8P/fQxIurwAsVFatu9xGRNAgttNoEbJtc45PFz+0v
LIjTvwYJmu9YDkfGct4kTpcNOuDnKiAxmtHoMbFUShlhr0mQ7R7tPNKudTmAEuFaucERf15pw+RB
Qkz099Fy/x6ZV7/FOl4t5ABpCfzfcgVvL9wincwIoDAvPSZPTU/mCwJUKlXsNwshQDnFeuAKWgm7
OloLrF9+Wzhm3Q8EFN0MLS+/8zP0xB7ADc1hSXIew5RX//7VziacWS8R6kBita1622gzJNYplxfG
Ti2qxfqnFaV25ZHFp1wsuhF+ZTb2vD6gkNQvQUJOYF2b4Q/UzZcuGCc7xEtO5ZYQkbL0jR+SqsGD
hGtMU7npJmgAi5rBfKcm+TAZcK9DG64qKm/Jt6EbVCbaNJhNYeztinEU/Yb3G/np57/PqZHDwpYD
G4xBlTSOv0/Dk8FD30lDxPHu0BUkGwxJ3ecqCq2P/0lTNgVadV1HiXLcVN6OLXwcPlI1dtUjCcRw
S1KvwZMTblny+T9oDNEWhT0u7uS8HjcmchQ8jsk1GvFbtOt7LHU12C+bAaLK7nxTp2YEFz+OVRSL
3BsWk09mpXBaCGK8Q+z8OdVjPCS84VLeyKmFi1uAq4pOHDDLi22RDQ5wJfOugD2r45SKERWbo/wS
UffaYX2Xbs5369TMoISI/Ex4vtLwHI+g1UVRSGInd5KSsOZkzvXPTQKXgddCdOFjve0bNRiEAq6S
H/us4+OmpDD8rM0hXGAB3+yjoH4uveYG6p1zpTfxcKFjJ1rzIO4jFPK5nKDzWLTWWySaJk2+wgnJ
uVFk0U+wmJJthGviE4ahwYVb7Nv54bD7+ba6nPDMNxftxSjKhKGV0EncOnypjBlqjmXKD+c/18lW
kI6wjHnCvcmz0LTBGeeaVtwqTH+QGdc8RHmUXjgxT4ydumBRH+HJwem9+FKAADMxaBC5imEangwj
wG24LpL6RuTS+WrWQfbn3d1iCiJVQTF7AM+OP5blZA1MVB4aCPB5AuTmX1h2vVMIzG7LKwNTP7Wh
O+CRi4uxiZFsVeAVuLJKy0JyGeQaNWtRrBt03N1K55tdGMe3X4t9HX69z0uVe+vyWMSzMbKnAaxv
yur+zp2T4F7vpfVPC9p/K+x/u4Zdgqxd5OHKupRX9/HoeblmDJ5PPl1kdaQbpvnvuZLwAJ3kn8EG
/7alNx1yoFq5LCce3rj1LxdVCNUXX6G6Whn1FL/kpVZt0y66VPV/e9GnGV683CdwfkX3s1hLLoYW
tediPdKk0qphtHiJdSsnmVr3Q19lwzZpffy29dquxj2+pqP/FATU81eFUV9E4k71WW0hvPnZTUD9
jkeXuEARlxk/ZmqyoVyh6I7uRGznF0oaJ5rhfu8wMdkgHVSUx83oEzCmUIXC0pXexrfk78LSw6vD
OnuXWfH/DFuhQ03onK0Q8fL7pmzb8h9/lf/42GevzYupXqqT95/+QrayGqakpXOyc25R3v9vfyHb
+y9KForXQImEQrX6r/7bX8jl33FfYPFj86G7yrHoX/5Cpvgv3aFeD/aps+nxxd/jXswNZFki0pFv
HRRc3FfZA1y1o7+6gAcWTP7AMgaCeZEEqch163OLUUu/M6Cn4gmWNf3vQdbTt6THNk/3ChNn7r42
ritTjuvSJSwRGG3ckEw4XRUyIeRYVF8N5BW/wsZLCYPvu4euNzFhGcPhGkaxjAhAjIbnSFiZifEx
t//Zj9HfEHIH4zQYjO+TcIYPfkVhbkzy4uvoF9Gu6hIke2nK8cgDdlVEnDCIv4W+t1hmn4WJZfoK
rU+7k33bODvdDVNj7fet+9UsuiZZF+7c3fV9nL6AGPrGasiT+SqO6vIvj7z2W62u3JcY9/oNh9uH
0vcBm8RcjJ/UbeFzO8T+g8B99qZ0cOWjlAlJS0pDuxW1y0Ydw7suwaVCZy3RSfxMw97b88LSbp10
Eo91nib3JSL9F920kv46nA1e5aKrNecbFsIjwI9vrXX4VWtZjF68gfRivQgQe/Jd0/FT3g7m5x4n
tlVKOh8SpmCEjCYTyYh5cg7/gkYaWmRjjOUdhGxr3upZDwcugRC/Sn1L0fuoF2/DMh8/6cpUukxV
B3lF9fkeXLr+KDsPrrsghUQSeBHtEBWQPh75Yr6V0oNmF3a2EV7TO6h0PN/hq2ExXWzKiPFodf4p
Nsz0Y26RGLr1YgPfagsp1nrCyWjatpVKOkEJgC5N14S8kRWZmOR/Wi9hPAWPWJBOJUawnvvE+co+
NoQJlH03azFx6BFs8CGJsdBx550oVH2dbAQACeQciNvYTz11PpzbbYYHw80k7CpcQ3JrN2lhlM9B
Hzq/JMIN+FgCz0htNNZdm//C+/SRYvY0bfCnNq548Saklgo9vzYM4T96mRV96U2325ejF36e3Bjn
qy5MZ7QgjeGubS2o8Ant+uAadqH10Bh2idNy5T5H+DdeF+b4WxMBxnuZTL6OXp9sASSqtW7l/ktV
C+dzIA1kIGSO159beKQqaTL7GpMvG1171sQXCmrpbEdhFHeOWWvf/XHytSsd6+9m3XZFsZE6/rPb
MhTefVkwUfXUngwEACL5ISH6eo+lLfmaw0xCDKm1/TcLZv0jpsT4hYUiS+Z1zzUk2qYGREfoMw6M
3VoEjwAaMCkzuJ7ZFkqjF97oNtY7qw5z2GSHrV5CDpoYvL3nKAGY3hvteKtXOdaXod557rV0bKLR
i7nZOZ6mUbHwx73hR914HzhdMX6USRdQgKugsZJgIZ8gWXT8xMRGdDbmRX8zEzqzTQpy61aDSMLt
nOF27feVI34085hBnUzKFiZwbYjxucotsltLWIFFl83+hiem8ZnXt7dPSCfez7ONGi718DHsiB/o
7NjeJtx9P7ow6LBFh4iU8/fg3X7SER48UyGvtrYT/LGl60RfS8ykotsqGjR3zewLwiegx9zY1gMR
H2VXqMUwBrBBeap6e44N1iWUdzv8IAslklNBKBLOa2m9lNJjp0gLF1/O0GSZ7qDCxs4mGD0Ue4h/
2nStD2n4lzfaMLRt7mHebibj2dykaUoMQsx/VF4r1UB2hROEc517en6HaeSW8tOLppck505t8GvA
R5p0F729duLyWe9mbw0j9lucRf+Pu/PYkR1Js/SrNHrPBLUAuntB0rWH1rEhQtIozajF0/fnWVkz
VYNpYGo7mwQyb8aNCHenifOf8x26U2axyQ0Hqi6MdtmzxCfBWn8L3EnhYCXZlSNkfj2N1d7VmnIz
9stzL/wn0JfHdvCul6w7DpVBJqs8V8L/9tPmQTPys7Tau2AEiOsJSXnEzNVs1uRdCcEuhP9w18z5
tlXrS5JaX8UAuAqf0mZO5zteaaq30yWPMsOtHrvRdl4aLcX4nBEgprBZ4u5cl5jc3UBiaHjwrWo7
wbCIWlV8eXNw8medQt60ulAx39wluO/BPrK13Lud8eS1ZhPqZreXun6DifmUGPpNqZW7VtWvxKKv
MjFeQTb5THXz7AbDdvb5ibnlGRtv1rd9stzrvP+eA3569vsb5ujx2PTnUs7itjWDbbL6H7XJhtTg
ZAfmaX2ORFGVnatjppaczQQ9ewU+xRMwtrGqy7MW8Dpq9lfh5K81iN0u9R+MHl06MB8ncg8RR4AC
InGmYux9h8Sc3nxJcoSw6sUbiMk8BH28fGSVl23Zd7BY9wHEjsyEsSaN9svrPOOga64CuTrOoQ+4
99QFAdbtIviWJKb3stGembGxIbQoE1gJYd7De/f/dDafRbA+90653hf2CJNev2x4NrsHWhCfYsDn
Rx8yKtbppvXJ9UHvzfOGzJC9eveJ3y8v1pTre33t/V3Vd0UCGbzO5L6bbS0cfHELf7TcOmkavIra
bmnTbTD5+sZvOtD1y31lfUl7P92OXvYNkl9t26669Pf4lzZxjNx7Q2DlUc6Q/JAYQErPvBF6wOhd
l2rUNjrrfR2PAmtuZnFawUU1bsH2nUvfGQ4ASlU468XnHFgAbednLWuzrRekgltx1sI9L+8gJou9
3eS/2qCNMT+Bhde0+/ThKEYkCktQ852zGdNi5qZBlXWYTyY1oUvwPsuBuLMaZ5zLsj5MizFEivrn
zzQfvIhaq7M1VietNcxYGc5DgsnjUOn9O37/klwDDhu289K47We3R/12AA32YHabrelkejQKu7vu
E+FgzSw8cPTtIVMwqfLWvC+dYp+bLOG0EEwAqjI9Lql830tOcfgG5r2yknzLE36pyzHcY+eq86jp
11rWPxdl9q1bhK5SEn175acPeqEeTbFsqrG2Q7PJgy5yeZ8n4nMdSPTOPLJ0uDuTstTQWoqv1LM/
1diS2A7UqzdoO59fLxQTMSjOiiz79nxfLVpyOxsTBP0Gn5uVJzJye+iWFDl9V7l5IL/DFw2GTYPM
tI4bWfa/qVHuqqEYHmDsUrVjYDi21+HddVP74JZy/Vkqw4lbfxCbqsOGNDhOOQK4Heoom+oD29Tn
OOefHInKBaZzf2X5RbUx/CzYEyFsblIhjOvOF/OeqjCqC4eKjo6CsWW08h7sYLg9zw0ZL3wywzsO
Ce9B07/7wKuokvCXAxGgcyLsd6hTNFp2a4AbUauuKJKiYlVmduj4AxbpidUEhjMAa/fN0go4bOl6
V8hUxl2QHZspA+Q9L/amoUgs5lcgaVN219L39ywxWTgF9gOY4xvSiAqlvLmXfWodbM2TGyglm9QV
ebT0OqnxpHuAsX/g5uA8wbHb6tawF+NKO2/lRxzZyM9Xx3pxPsbJ+HHX9MQCTWkkhBi0cVbK3LCk
Dt5aiu3S55HW4ytDUdfDBotUzA0To3kyv2pzx/BqxAFv5Wo4uL6VhDLoT9UCWd9bE+9QzN2N1VEP
zyc8Tq3LdX/cLb7cgfN/o7rHCgPiLj994xgb9xK+Wsv+zTen8s7r8x9eq+uAD2hu2meVNcUWYGRz
wYwC03I4lgf02EelVD+B2V8H7bCl9+JEqu8ZLncWwogbAXHRKTWRwtJ98WqK9rsyp2IbzGYadUST
5s7i57GcZFuXXnZUZvCets6864vkvGgywK04/lAZQt/QBRtJJ4gJBw75p3KKx6zsiKla5DUdetu5
dCQ4edeGfT//TTT7O6nWV9S2DWnL9cmk4kh4zUa0HmOOyjO3azWXwH8LPv4GO3zqDLu8FgdrJQhN
ID05zatF0q1I1wuUn1a75pJ6UZazaczhikNQenJT7OBymGlI0ZI11rNuX7gLLGInfQYliI9HQvwY
6GwKXVt7KWXj7DJKkEKKE4uIl97cOY0eROXEGdbU1+CaUGnLFe2yqsMA3di118cJwnXULkO7yWbP
PVdch/aDpsnz0q0uP5YilkE4bG8qLYmM3oGAWbjWbiVGytc2xlEXF4I8l5dDZTojI8PpYHidccrL
y8exWNLXpZ/kNitHWCGFvbEHKEGLVeFYNs3IAGlLcj+5rjKP1NfskRP2pRevrjncEcLgX6vVi+xU
XmJLVrHVOA/tvVU+89mttsuqwWigC+1WjEZ+YsErd5mdv64ldp1hgsxW9RzgyBh67PGkfzlUz5Gu
L3Iz5kLdZlnrxo2WxXpp6x9zhs0QiGISN8awo0gtjbjfDrulpyOMl2yjmuKnLtdrO+hamirUC0uw
sfVMW9tC6Ha2OMmSY1XIcru2vJ9+b6iNLEQbdgaBVfz9nJ2S+Y4C2fMqLaC73Uo8ToFwYU11KSRw
W7TUpGcen4m7cuyLM8i+gJO9BkUqHeeNsxbH9IJ6AjbDSow94mtADQsXApqOccnUznYVefRbbwc+
mGmP6csvRw7Fo4TgAqlqb5vqhsbCFnNlrXuxO/Ngt4Sb40WnKiGnhybk5JFcr4pfwa30jW7q3ZPe
inKf+nzTUde+LDaf49AQ1p/l5EWBXpsbVSwqpEQg300EV07zgPsFvso9YU2O6UlibC8VX9ejM54w
OgAhb9t3K+PEIjw0a+Jbr4o+mt0wpuaT8DIT/0MlwkxLdcJr6XSyguVtNdutzRQ9aoVY7jnhrD85
E/jIyACQz4Qwr3iQrq20owUy071tlq8z09v50uvSacde4H80uu5rmo3yyHDhuV5sKnWpDgknCBHP
Tpa7tBNmcpe1TgzTTLzRCsKlsyDquvak/klefwCdeld1Cxa/CaLGyWht06cfoQAjuHlLjMsy31Zj
UWy8q8/tY7Fjk0YGwmnLcNs7a7tby1XtPdJGG7vyRw7KONeoFSKXkHcEw7xLyi+4PCP1eueU8zvF
ByWp4maAOO4NwNTZ7+EpbWB9Jvt6ttsbryVKrxmSrV83SJzp5mb2ei80wb9sBh7FLPesLeFGb9ML
Il9Jk1V3Y+40O1m4gvxVo37JphhRm4zBtulNWivL9BsypUADcN5oVLHfcQ5/Nq733bamu7VqYX+Z
9qi9FFVbTuFE83MYoH1OWUFtBOyCsEnglmS9a8RelqkN77ZJojbhv106FKRuFze1aBDZk07jCF9Q
gZUEwdmzl+GDGyu5Sr9K74pmErs+JQ9KMfjM4Ul2sWobTlWob4hJgTh76WDcebr2kQXeyWkK597z
u8PMr7sdLb/auWX+BuLukqlPlofAZtd226mLcUKyyeWIM85sfyb9ykZOjnsT5GB1Gm0iIF7MhHTF
XnLNQpXqTDALPed0iqUuwIeRh0ie6fXiUMd6YqTUf1aB/oiyd6Y1Inil9ejG7AWxjIIb46aulPGY
XFoQKxsSB+HolWrKMqWpJZpKoW/XQqX3nZP7690EGeLSnjJe6rVEk+zTKg8+23pOuHO2qs31uKUR
p92zYjXdWZHnDC1NWza2nliRF/B2rFODhuOXwEX3Ra3cTtsw7bI6ODzggk5+3nPnV7WX2tARtJFa
JKVHvCgp3etwV7pYzp6ddM9oIh7xO+ka8zV1YxkAWCZDKk61CkVRTd5MHdcKjYUHs0v6p8EKOjN2
83EH26WpYqt1XBZk6k9EPFltNt2mVZsVYc8+fhrbfqxQgxagBhhWVBKt9AuNwESrYCslcMp4SQeg
MZzFXVbarG+Ds1pr0G9DJYI2Jq8+bx1Jcn4AnrGETDoK9JTEyemDGnt1lrmbcXXlF9vMnZOtKGwW
cCK9KdK3ZswbcLOjpQuKUFYUB77tAvDtz2pVrW+a62Qwi34XLJ0uzzOR//zJShqtOQaUNO3hp/tX
xN2NhPVbDWXcs1/mB3o/UPs4meePujs6X01vzENU2ChhmxoQkx+mTRbYG1ZItXFrgyKHZUwOk5Eu
L5VhOzyI84KcRrJqBOxHpsDb0QnjEztEA6CzN8hZ2r2htz0eqVrd6PVSPo6umeY7h3Gt3OPFwPpI
61HpHhDEsjjP6RL2C2NH/Dlxj8WI84ZRl1O4m7FO5jYmHAWRhAYOpW8sMdNAxZuykc0InocAy4m2
mMjFI6YP/tGTg75v5xHvEL0H6dlQannPU2TcXSv05dhlMCJiPtHDjlT2l+/kBwXtac7RQqS78MF3
tonl7vS+ejC1mjoOZvS5c5f25rMQ2Xc7iX2razGHqbO++Mc8U1nYdmx1Rl3uvHx8l7I6NNUU0xv8
4cruhabOF1bzB8thQ9NWaUSWs8ZaqZfUBlVLhK880hLsySNR4FG+IxfeO2N2JgSw9YcvmpzfxeJ9
dcZybOFYHJzWH/W9NlvyXCqjbQ6LVE04jtCVfdWIW5rjAv00NR3pcgfrjMRsH1FBdY9lkVN4P5av
VNPxqYDnTWaDT2dBMj5cPQp+KB6lcgfsQC8c906s+KwoGHLTiKQckXEl4aM86sbi3jYaH7C45jUW
B9hgfE019ZMVaRzU8ieCRJ8VVUMPuSf633GAkHh0VM4BeOo0vPetaF6QS6YvZXdOE4mZ0maGmTx7
dAUamthPY1FC+bFkoe8DA75SNK1tVsd9b80vdrAW3kaM0i4o9J3X86UtL9sWfjGbxyVYtHzfkJSY
4DhhgiErCnVz52n1hjPvsVtZh0POk4zEGDsOPdgCpN/tgh5OzzoteR+mFInPu2QxHmiatEqvNGHo
RNvdhXtpOwaDB71T17/zwsLF2iaGIZ76vCwOA2urdjYqA29Yw55W7P71WdhV9sUMSP72/3EZoX1J
tfw5Z/6v//inf7sZf9p+aH/+7epDdf+2Hervjz6T9f/5Nf/0V3T/9ecfpz8y/ug//ulfNnUPmONu
+GmX+59uKPs/v91f/+f/6x/+1c75uKif//z3j28qFeOM5oTsq//nQRae9n8YxV9+lr++8vqj4iuv
Pv7XHOz/8nX/ewBGMyazLwPj+CVCh2ntr4IN1/iDeANDJzxFOjNoH6fZ3wdg3h+XWCgj3EvxBfbh
f5h/Gf4fOg7qgAus5eLmso1/Zf6Fe4Tx1j86w7AaGnwHRqc4skmNXMZj/zD+suaUxzmXfrT6DF92
Ixg3uAVB2t0Rrnfcvaknvh0u85q+DQx3dNqArHoKg9nWl3iFK8Jcd6nFGvu1pMZwbHVxpuGykfHk
jaRoksTKPiZlVm5MbnotdkpqZRliZ5id42g2pcDZuPYH9DSr2oB17r4aC8BgaI+ogQeXpf2Rdb2+
7bjZbboOOGcYyCr5RPYTe2AsxnvRp8ETtjf2GN+dzAb+QAl2xOGmfAAF6ZVhOi7WdpYFxTg54E0z
UvWovXXlGOwDNq4gsqeLBRxLW/uWGGp+TKdB/pq+1t0uqpjw9KgFwE0PSvyuWliAuUUGxZWiJQ+g
rMsTELdUtXM/MALJjbQptIuubqkDOXz9l3Zfxk+Tpdf3XhLAo1uaha6SgiZUYDAphwRICqZ7B8Sw
p9dPQxWOnXwpkZyskYo0keUCMoxbL9AtlFJxQcD+MTdbUe16LOwjpUMs87Rl2i/BhF1zM7d6mR+d
bh5d8uozOiAtg85Ba7zlZsLQ0249NS7P7RIUr9DrRoY0S5o+NJ4xv+R0zeP9GbPxMwi4YYcdgYsb
hzbxBSSBA+WKqpW5BZzl8ofciuj+wazmAoNc9fS5tMdGxF1T2BQJmF3wwCzK0zmoWaW3ZdMw7Sip
3LWJrA6dLhJFp/FeebN4VJCqfhtDDHOUM2Uaw7LQLP5WLeh+RVah7HWWGq8baHMN6IOMfTLw8uTT
SJtLq5llqGrbN6q/4UMQNFvq1rFygN0Y1o0PFwgixdyAUFGU7HGj6mVOE3YisF9zDKE4sRzyVW1n
PUtvAkcqe9tmOdnM1hULRIHarJjCJpUXMSxWy2YBAPxQG8J8CTBUvJeBqTrEjaACJsN7RFlKm1mX
h4CKrtC2k/El8RtoJiOnpeCqm3K5RpLz7vc4V4MTJ31r5BvHaVqXS/nUwHbgXLV3q7mfT7lRdXyI
TdqTtpPyWuakVQ0Qo7MCbjRso67YJZQi/rhVk7ub3pT2F5gY/6HA9v0IEmh8M+ZCehEllcYVvl2k
PVv82IZiI7aHm9zPshw+EhfKUsnYbJUvNpNdNC9dVSF4zZ5mUwUYZEsBLGRpH+0lE0UYrBVFXk0i
kzeYdNlL03XTeU6Np5zT5dFb/PoVLmdwJ7K5YfJJ99c9h6f2IwXKwsIAWYiHxNDzO81qJRXToFB8
uH22LDmzLlhleP9TDqkskZ/UZ/PUWbhZYDcPfjFFeDanEuVMqO9SzwMKQjUjOIs8ocpKtZPO4Y0j
Q7krvSTxwyR3vBugPhkzMlUHeaRnSZLvZk8wNLUlJcAXcBGMfj31+btWqg0JsEJe5+9F8ILD9CeY
qiwc/SDbYHmW3pjke91s/R2t8Ma9PfgNqQuCvmGz6C3Sr29kVbQsZNBb/osR55Vqsu3Y0AGsCwYF
MTdN9bPqlEXgo5JGEHmJuX55RjKfgmyaelrb5voFjH+ZxBL3aXmrUcTIZ8UWzifRXkPs/Ia5B6IY
tK1tl+LLBrTtU7pMijmvD5m/9pz2TBT75Ne2silHUkY96+Gh6r3Hkfi6WBkwDyfInKlTxaIuc8SR
UOm4nSleb0pYYzgxEn4Rcnev3KrLJUpEkqSxOXFp5ULq5O1J9yhxDFc9CQ4QazyU38tKFrlBlXyb
E9esqPWX0twWcMJIO6wDRXdmKWb75IJAGqJFZ7WLR1X7wLts3YnIuCKl24l24UO6Bdl95nwgvJpV
n3Z4I+Yy5HbpcTO3Rf28Bnj6WNn9odyQNL4IlWVRPHKZ6N58xBovHBH5Pe4GXftiaN1aRj7Sx89A
rKaILOVVtKlZnTeca58GV+ZAM133Qe9iRgAfKhtQZIWTnsvSoMlYlyk8E2LNLg25GfICnkjLy+Mq
wQOLYJxbXJrlZGYbBwLw46xxoYjN3tDHw9JZPR8oo65fVwv6w5HkERxUATkJz4HX9qFHCUsf22Ba
u51XNa0XVVmh+rjiRmlAFZJ0d+qor2UkmefBTjNd5q85Lw81dV5pwRrk5sf91JuH+6rsL781PFNQ
XHPbuFvP41cIS6PGSpAu1qVpUee7cLSqKiPG1i91XonZesVD2IEbaZLlemop0aWms9aoju+wPYcW
VRJTpNEOj9OK/MhhUD7ldKnPC7SxnTmhqxZfQFJ7vH5ztlRDXBBi0sRpDQTeDX+q+0MuCxg17eoi
0ieFeXG1BOhOm3QEyAXJzJNtTFdf+p1rY9Fx07WgfXXDwJJMPIJ/Msct7/mczJ+taTDwl514gYdT
PVRT6sgtJ+P03lkC5BDjUraMqOL5YWsmzCosg30bLiqSusYSi+lh6Gjd65FcUJWaJH9JtNmnLpcF
hAXInk0kzpr0Ncp5Pz5MtrkGOz7z5p0/jkMQFSov6+0kp4rVaTWdoyHyqdvlE47uqHRa4y534I6Z
kpLX0FkgPNHgWqsNCESIT1puQGxSHuQkfnL88jAAmUbqowOIrx1yFOnOHdtXdlrea5v9sA3XhCJh
DG+9f5W3PkypYp3zDz23mmaXzwiBIOMqaGY4s/zrZs5R8oAAVFeVxB49bHtmaMR79LF7ohC3eHYX
2zp5zbRm+8Gtk48aDkKNHGyY13KxzRt91p1257eki6OlXvrrderlQlujo89ospIzVpuo1AwtmLW8
NbKqXmvfaH6guFk/Nt8uCBPp45JKkmm4KXPOHdY0Bi/r3C024520f4E54v82fqB+PS0zzrPp+Nq2
XJk2sjKk+nVWD/6Jmg312GgC/BqNFGVHkjZn1LmmXP07jrmoZYUlfyh/bn9H7kkYuubOAN0syvKT
WlKeB33N6BY1aj4V5HwTAF9t5fIK9nqjyY/J7b1jZUCf2vQaNkmeyNp7TbumHJjgtN2nO4Et3qdr
Ub35DJevJ9lKpli2jSpZGa39ZQQaI8OuDJCZEOBNa+OPlvUIwZOxpaMYmLF9G97TLEClh47bO+qZ
P9RPKd52L5yZQl3byhtV5JoXni0Vb/VvysrEGKlXc3CtDbkhPrj6L8eG7PUae+uSA3IjyKzFHfXa
ZUw3JLN4ZXSmQSvLBEymRob/LmaLw5pgwn5UTmkAnUya4LYzlXWrBHVMMUEj+2e1kR1CyA7Tp1k3
xA/yIndPY+cMuH4DmT1Pi2KJ4eLsXJGemtZoJhC48Yjmis2gX6By5ahswK9FzQ3fWWlw01BQKNcF
Evxod23zYGMHyyP85ZXake3LzsWY1G+tM6yvrMTyutaz2drnaC1bVM3+wt4ugS9mOURZGot9O2U+
sA5OSUkw8x9ZjkfUPmJVsUzQm4v40kmhUR7U1oHyXxhD+XVE8HP+ZepTvM0osTCdOTl1UauZCiMQ
TbzIr+xMczhaxcWANgseN73oHRelefSvULkvjcyIiNMVDnA6XOv54hMq0gu9bRwG1i3Lo8+2ZGEV
fGhZj7f+ZGGNyQerfZW5Of1M9eUT5xV2wcT/wnHDRa6VZ08m2Smn6pXxxFQgO+b8bRgXOpQAqFoQ
6Wpv1E6e0ln5PLINH7awQbJZJt+6LahwjdORMcVNi2QOXKQSkPn4yYoUh4GwIEi6izHt29ZiZImr
an7hZFZ9VGSp1LazfO1eq1SCTNZCqbT1KXkRlc1WYQ5pEOCpsFQeYxfrYKFizNQQIRjXRMYoSy8C
bl09NFAb7SjIKpN7VGr13QZWmfU2Q3fGoNasUFd9v+uWnYUkcjURz2BM2TGEIvw4tCIuqVp+W5Te
6pECZ11GOGA4u4h1LN463KJgJJtLSbflFPxiKJtpCQoTQS+aHNO4TYLJ9rf9mgR+3AjhvMN+aaed
xRCmuGqzzr2zkoDDZJ5jbKOx1b1mn9VvFmaGj6s/Y2LgGB4yxcGdlwQ5IB1dDrz0VZFwGWJcC43q
snd+V66mtZcy+vYx6FPxQ/GR/ljbJbTIOgNIxrJtj99szT46WrN6d51C1I5mMdhfJQhOEUmekK9J
cY7HRprZKhy9fNGvUm/K7oHUDpyEhwz1ruJmuNMAJgt6L2EEH9Cn1m2qPBTjDNamsamVPjUh46KB
sUy6rv5pXghebn2mbYI1W/OgacpMvwE3SdCyvlgK3DFY7dhJs5nDhj3xTDUtEEEqm3vtpe+5SocG
UF4rbsDxMiA3rPdusOsmsqWuEasZx/QtI3/j8e7pTQdMvJnbI1PyAQeP9FiMICq+B3biUF3skgEN
7cUnT95BLWlPc5Zzj4YuHQiONA3zUhq+IDpOs7VwSPCDdeIlh8s5xtlEDDKydabH3EC7C1YQGa6M
9WaVyw6OA+TBzrLZWFbBw4U6W1unGfVfOwYrW3jYFyvqb+bOAO8Nj8pygL9jfrJrKuFZ/lfzDE02
MXal6VgnbfDgWUgr1z9KH7sKQ+9uxCOVZWt9KHjR/gqI/0t+8v/fNTSoZgFm/f/ZS34vWzxaNAv9
/CnsHb7/89//+pq/62f+H5RQXaIMHsCRv7nE/66f2X8QsSH4YsMI+VuO+C/5zPnDxP3m4UIk8khB
xYWC8nf7uPEHAejL30jKzqWkFg7H3zXE27/JYsiP/2OogwTHPydInEsZ3yXTRviGBhLD+/PP/0E/
4y6rgOYy7SzczCmjojftJ8ZG5GBbl9GMzkRbhR3xqY8cU9qvq0STMrv5cZt560rfiHtpsfAMaRI5
48oIoQRXTtM6k7jIbnTjVACQZ/CkBo57Myx4bhKlxUwV2mLFXe0OT1lyNw9MGqFniv60OGlzN1CO
vl2hUZNpWeyfoEEM43ytZQejHrxrXNcvgSeyEyT96sHuKgYsQ9fJjzIVOE6H1lVXSZGTFBVBcU0P
Rv3gGnjPhFZAmOw5jdF169QapeP+4kXSmAogn5xZjsyJluNczc2bVenFlSms/AZAR3pj9Iigoc2u
3m+quRJMo4CtXlXQlE7VUE15PJhDcGBu171QCu2etT4h18lRCjNTOiVfKTL8Y7OWrYUFZoBny8l/
3uFa6w8LPlEVItDjee+DX87emL2BTFDsgW5iplmNAJBk601Bw8HW0hYAt3i2dC0cM2d51tbe5c/H
bOd33NDLoNejdBDlJnP8aj8BTMYmXmCG5ujIiQ2DZhClXuFtwU+Wu1pTxXvlCgQtCN77oNHeiAR0
VyDX1aGylHlercuqaivXOpBC1ABLM4wepQ5vw1zGKC9Gju/+vHxNviOeXX0qL3/fC4frnyp3kxuv
EABwXa3QHnxN777wZnHxzhSc1iCdDoFmAqfOZdAaGGKc9KTqYrpfh5I7UMAoV1+T7WoxugKYMuD6
rCxm0MybmdHbG93vYNI4emIj3db+CweVIa6k4x29NBePFuPpY00PxLYjmuBhWXL8t5XAD1aqRGc4
1Du7vhbBMeVB3MzrENxz/HKjmjqSNNSCFBS0hq0H/Q+TwI5FO8O7uGY7ANg3UquyOyehkNMul+yp
yOx+N9ZB9WmwgW8vlmKsyNCLwnyWZVQlZfXVKau+GymBhZfflttG+uk55ToQjqkRHGqF9GEVC2wR
G6MkaIwp1HA9caVtynDNAowe9lRcNQ2XfFUody8N4bwpU46fWZmXEd2J9k12cdEBnIB1h7lAhXU7
FrdDYmON6WtfO2nyMgxce4G1c26fwSV39w7KQgvVsNBsDoXacjWtBnzWlCDlb65NSpr3q8sWeIdm
kZjq3rWt8XbSJg6YPoVZCHV9cE47lOdJJKjmxWDxcNKS8TLJC0W37+2nsl3Sm7oAbGqrlBiF3gHw
5VKM8TztMbsG/nXaOWiDteT8mNZ6udMLE6e1xE0VO4lTMp5jxqu3uF79wWxfaTHAYhHM4qUDr3aN
YK2d0hazxkwN5x1lHWo3dehgBBXmk74YadykOn44jfVkL2173gDP9j8GDkfXBDaHrdSW5g7KuPc4
Nn96FrJF3HVSqQ3YjW+dbMblNi3mR1go4q4QDvpA09fHrsCUisa1TD+SVt8XexzqYzv287U21+WH
1C5i3CUkMsxdFw+oe892J+dHJnJos0mfLU8qkbsiS/KvRdoGBkZ7Me6sysVa31nJlW0kox2CNGfE
KFM9jRltlA+UYbk45GaG9GJd8wcx2ga3kUB/q9Xq3uqN7r2U4Arv+VxpTwRF5hijcP9ZtnhzBzyS
j4Ix8guu8Pqu9C2mgTVNjQevRTNN9BLH1ur3VICks7P1UfzOzD5QVUyPD5W9EMXLXgBkHx3mbPva
MS/CSuAeKPxpXpgYUGmJyRPhxbKwN1l5u2egknL2hEZ8LQboC33pL++WzqwjCHB6Qt/cDRQt0AvR
rt6hYw1Dz8Ss3B5Gtd6imi6RBRFKRp3XJgfUlvbJ1FpccvQKnTjRixnWcd/HGhdh7IkKLWTNq0df
9sZznyWI2uRN1jNJ0zJyKJu5UvZqoFK249YWVMDIOseUbs8TW1kbbLRxHsIK7MEWRWk82coPEq6A
02vZTAaWkVXf5ku6nrM+6K/hoSdkiKpsK8GQPFaouVHAafwObJq54/1raLzx1HVulfX1ZIt0I9ss
OZZA2fcyMxYR0iCU051Y9NcDZotzmbcP/L8sr0qeXL9kOl2pftw0l7ek8PBNWSI3vy125OPqDdp7
mmXBb9fkVcY7JJ3Tamtw/mlaOFuCm5Cg5YLJU3kzTm75mw+4D1TTyke5JPrLijE1TMb8Zkm7g3Np
p2a265m31IoXH9iOjZgrjL7pDOkdyskc9rhpg73RY5MmyumeVg2/LfcNrMaAw78NlPnbsknVldFj
nlSNKXYDF8/d6tnnQu9EZNk0xTG2/ki8BXONB8VR12p5XQQrqoam9fvM0/6bvTNZrpvJtvOrODzH
DSATSAADTw5Ofw57iqQ4QYhq0Pc93sbP4hfzh7/K1yJFk6E79qSqIiokCDhA5s691/qW8AK9NE51
ulDNHcYOvhbFh56uz5qmV8ZbMQUvnKCTS9jJDLkGqzjAUqy3kqSQrc7v/JTwfH6UWFAuHBjt9wTd
FJeUAv4BRciNRkxTRYVAtGzfbTKK5x3IPj6AHulCxBllLdEirpne1XyL7HJhbtA+jDNjRmzl1iXI
doqmZVcx5zXyDY39XBXbYBKcFnFVbSfDmGm6VYCGhW12G+ZTw4Fqi16wA0XcCdvUE5XbQzEYl+iA
tLT3KerLG9IGqhM6GbWxegNrKGLBk5M3znMVt2Ifica/iyJFPJXuFmuj15q1b4h+KzoZehP6ukuM
VckJnMTXFIPH11CvjT0JKcMmH0rrBpjutBZVEV+jHp3Ok55myDGMcMP9zUeXFoMX5el4rP2E8x1u
1P4GPTby5EIWA46DuXehY+bD00Bb4pIzYLBlBjEdA8NKDjRCuse+0fRr0iXU1ZDI4UWjC07fX5q3
Qa/6zVDZgderGeVPnsFb6oIdQpbwQibDQwmd27OS0YRxleb0SlyTGJcuNbfGlGXNqjWsIfWkG/b3
M0kk9x1HX1qqYVSeihB3WMtRG7KNdpy6QMLI0eR1aotWnU0yFvZYr2hjxwRnjYpE1gojxDj17Hl6
KjxBtpj0+iX3zicy40QCAl2DUqC6RTpU7VRQ19PKMo3spkxnNiVtaJkFF75TnxnkagcSO4KNRrX0
fRyWRBHXL+NNEC25CSzN4iBpbVbQ6euB5iV8lnPp1jbCVOQ74E3mraMy58VqXHNnhM4zM9ZhP7fF
fEMTodxQAUaXhmpfdNXJvXQZFKxG1X1RVcBpvxbjL73VWAEwz3Ur/n00p6u5P9LQyB6CxBwfhzJr
6NqpavaqJui/cR9iw7aKOM3ChnUfNbLZjkZWfevwPpwioyoQQRKN9HNMdAmygfbRShM2HjfAwBiV
9fyxFYa/mQaHLSu16ePQoLYJCioxncRWv8uSQV30TmUuZf+0w4TFdCvANvZ1ZiK5qSkhFiWvQBYS
Wz4WxTCsjAeTBJSDMfdyW/otVCMXq1LvN/5J5eVwiaHE/+a2k3bTjlP4I9WEONARHQhio9W2spCY
rcOsE2cX8SUpTZ1PjmpE0XXMdCGPFCD0lwyDgFGLoJpLZ8YV280i/56HLS37kqyTSjeb68yvza1G
CAHKpIrR3NgHKOsr2c/nRJQd4gFn+ELrKNzTC5LfVabFW0ub2u99m4l2m2h9wOy613ex0U0My9r2
MCTRuDc7vikr7qJfE3OIe8B8T66fnrQyl6gP7+EVTXeDGwnewXjjivrEmzOf+B/6gcNDRMbOrMQm
kNJdJ7qSEQFjhvudGYN8GQYTs8IYlMXzlNesZrU2bgzf6i6xK8jrZCbaBhmotrdCH2FWDPdecHa5
jCZH3QBMTw6qaggvzpFuTkHxWKUYE6t2G6dxHHDgmd2rjrDq8xw32V5qKMX5OvJNTN9jFdatcyTc
q3tJiePaja3ePPpDFjA0y8Q2mthFVgE9zbVP8swhBR8zrccoxPGLEo5FhlHCBofYdGOGk9wxfMED
0yX1luQYjCXzNN1NxDog/+PLu9baoflVaHV/Iuom3ve0ux9DS270KH4QYbUKE0arXeohzTwue21X
Nl8m17/2nfy64Ly4IYzt1u8yMldEdjvluAIm9ywm+y4torXl+LeA4X4qW7sT3eSR2HXJLFd5STUB
nMEp17DFDmprRVJjpazUz3GYOq4urausanvmP5ZWHsox7U5ZnGMasyPLc91OXVaQ/VcGkU33qKGa
k+yH4irss4SGdhbsOhrT1xFEr10/+C4ukUYjvMmRu8Wh+CVBQbFqnc6rxmE8Br7uXPq1mA+dPZ2Z
zqJA1DLZXJqohY++7g6nwIo3UJrLA5mIBaWgEfyCOGXxRSJhs3zsscHISZSxkVeiVygJYsDZZ6wV
28UldW98E2YIkMLhrNedddlGTBBWlMZCX5tIC+8pWxx93ebVLT4h90hT292YcxDcZphXvanpOB7W
vjRx37nixshUtQudedTXfTOheyyBVX2J4kGWa76A8cH2o4poDTuJv/IIgkeUhPq1JG5QrsMq6kMs
mwEduzyadyjcsebIObhjUmgz/K/NeKcvJZ6fNRhJG73f6mOW3aSh+IW3jaa7ys3wxo0s9S1PyVfC
R92c9Lk3tlFolzeMnxqbzuNsMvpLmRJLZm8PcxUyOnfzge5onVeX9YzntkHb/+C2WauIDkm0X3k1
IG0W7LjbatDlbuj69NpqpvkhGyRllloMq1Q95ilgen4GEiPWXTMEe+TxLi6RFht3F2khXkF72tkz
HrWSI/8e/X5Nqood59vO14wzCZbzzWgl2llPCIwnIc7YITScsjVDJ9oMeTAhzWaPSc52o8yN38/D
RjFW0T0z0hB1JoZ9jn0mTQgW8nM4aPmEggRL+EREwn1m9xO4xwCN/Kxke9O4Gd+CP/vBbqxJD+L1
0OwN7YThSpf4mss6jJhwJEnGgGW5xpCzwVphj+IVWN1mGPzGRIpVF9VGFXG5jvGcXFaDctCbpnBc
E3zPpGym475DH7gC/GjUW5c+AfL1HrUkjjs4nlkwIWLurflnO/Cp15VIr8OGdEjdt9j9x7o4x1KR
XoOe9F6Q073LiXh9UUARTmlphvzZYnqgsnKOSK39U5PawaEfi/muxjZ7mDoTGF3KoKymB3fBNDd8
GUocugQJCGYsWlDRDigaO0MOwFmerELsnQQ70IpnX9i3fuvc+fSCAJKWw11kpBmhrq686zLhIgN3
2oHkkyQ7ccLPD9WkubvCalkLOSjna/IgcdV2ojngf/pV6XPCUtdwsrJyj3Otte+gUtznCGLXwheM
dfVSv8Y2pv8a8MUe6xgbG9MKGtsIy0eg87V1nelWv5FtVl6gfhAHN8yyX37YujelP7DgmI7xpCGB
wNOaW9R5HcPglYVh6heCZKRXXVYkqCVmDS5f4Gt8J6K7RrahXwltJP7cZCda/C3ZdW4245VSTIUO
GarPrxoum0PeznxcpDfhGKoS+zb2DXVLj328y+uq21uxRQacFdWn2lHp2UUUjHKZ4L+Ccs0LB6N/
DMSycfr6fG7CrP2hgxh4xvY/nQoHwX88IF/W0IyRf9XhkdU5ZDtDX/zQjSy9rrsyeyGdKzsyt9e3
SHRa1kSU1zbiEWbMSJczU8rDpOJsn05pcItSw56ZVoX2fhBjd5E6FJQrE/3OT1EO1bapexs5Qm9i
EpAt5jja/nRaZl5I11OMvbbEpJdn8FD5s6by7E5Pm/o+EVZz66eFuxGRNPZ2O8UXeBDkBTON/s5i
cPGE3lzcIKQJD+THhTcaw+kT2ioy+7JixKTD3O2JUR1mJX3yVGeQQOkEDllocXoBoKnbS9XrxzRK
TJ5Y0XuUsP6tT6zsVSu1ELlSZCererRJ8myHtuW4mZC1oln4jzXBP2QsUPP6ophXvYvnxwJsedaW
JAHGc/kXqBrVbka6vTL82vjRdEF/mzOm3JNcYuwsELue8lV8FnzTFX69hgmL0OhOIvFJd5xizWt6
nfYa2UyxY2RcI/+2cazR/Wi/RL7m3qmhUrfKGvx7Dqb6dhqL6Ks52Xhs8y7bdCKq7uag0PCFk74d
an62zYHwX6qgI6+rddH6MTzB7qOFFykGyfVMstlT3dqC/S8D75gn7WYEU7wJBKp0hX2YPjbIV8/v
seUFaAK3sbnosyK/zk7YEfVdOCbxE7IqHJMs6Qe3THQsUgLfywgTAejG3dQGutfKNuRvGYkSS2WX
ndDKdNc+w72LLmIDzJb+YFdIcdWowHhwZAOyYZDpkxuMXxgmpWKPrMK5olMYyT0Q9MlacYgmuzmo
SeiikYI4TGfAunX9glYXNRH1UVD24E+RzYn8TNE87jWT8tTSjNreyzSZ0hV1fPfUmHqA8QLFbM+6
MhKWUFaGvCaxTuMtGsEQ7ahWqZKZPdAK1DPx1XYCX23rvJ0MpBAd1iCzqPcxycUrYDHlZsBkp546
4pHjjUROxwvjo7hbN6HBn+A9o1uXh6SIxQY9OUA50YmdFuoKxvFgnRQdWpUag9mNbdA0y1XP3xAE
zSguEN0whNaCnmCzZs4jyYGghr5QlwlUElDfL2S90FioNVldUjKAajFrSBeUtXT76mW8nTtsAEBv
uvHFXlIhalIUWXCHtrqTIcdueprh7OwRNyP2auooCzxFNJxnsJdSj6YRNgfQoPNeDksyD/ZpSceq
z4+BkzjoW2gmBhbdu6W0YL13lmyzohvyI7FvHOARUSFjGdBNexryj4t/Wpk9RcB6aFDtzUR9791E
MA4kJtDZcI7LMWlU4SOfErfYlvmx1ZC32lkX3VKC0D8R7bCWfQNOIunc6yC0/SPrbnfb4B3aaNaI
+NYpL20Ed5vC0tL7vJPxRdDJK6jGNyiAK89I9Dzk7El3Qy+sel+xDh3NPEzOcSuDc6Ob+Un52nOG
t6FbaQbHT8RIrJRMYsOVj3TupbbLAY+M0m6sxiCxXKknB100zBMAGLz2+Oh/Rq0f7TQRd5sOiPse
NR4mAae3HhsHaRNJY3a2zYjqQKqbQ3NJlimy4991kgN6INkwraRjGkHQx96pKaDGyc6ee6aW56zq
YfjUaGxdlDVXuuY32ynIEs4zjKmd2nXXMI+GYxn3sKOBJjIQpug7ktgaf0OFRiYbhdo3w6rHp4wA
yYd5zNpDjgnlsaDdhWNuilkDOlSf6JfVjEJgMf4MVFP01lpZFpcB79wF6VXRjY8K8ILlJ7l0O/Z9
lEtWFG6rtvTvtDAdr3FTNbssxu9Lh6Rgf2ihO+gj+Jca6bzyelmmt9NMn59CT13NJeKMDd2zgjNP
g2H5X6TU/z+X/W3GKizCDj6ay15/q//X//x9KvvvP/HvqaypYHBJYeq6ZSyjVol14d9TWbBeC8bW
BpqnK2XiLvhPV4P4D4S6mCp00xSWbjoOXoj/M5Z1/8NZRrXMeS3+e4FCv5nCfjSVfcODkw6hB46A
lKmEIrrk7Ui2J0MwWOzMYD+AV7D49x57Xbv57Yn8exb839gqr/kW2+Z//Pc3pMd/XUUK6GR0sIV4
G9NX+E1JDi4NNdIBXTYZjQo4H9PngBbVOkpc7ZOQqT/vCkAmT8/RgbXCAuXB/m7USA1qSPbRmums
S5ioM4zQ+3tj9fFdvXcVaTFuX8Kh+Zne2EGMzoniWmdjQFgrHgH2Zwc0Z/P646v8+ewsHYqpBQ4W
nrz1lthXE/cStjSA8bmZoe2FLtSQVVJbFtMZdyJ72sDUev/xNV8P6hW/F9ijhcupO4S9/MEldnNZ
lVk/cXAlTe+oa5XFKRommd456pPbe+dSit/IoGgF+ajeQhgFIKgCZAeXQgdHeZjP25LUV6y0WfoJ
+/CdJ4mMgS8KjuUCDX7zVlilYiSZZ3QVoiY+dBi098qK27NZSPdqqAv7XxjE/6fi4Z3349X1+IZ/
fwsnuqmF6rkeJ1pM2pnhl9om7lX0yXXee4Totkg9FNwe2QavrwOsY56iwqpINqhCZuRUG/QAo25+
Jte5+uRi7z1Ea8lY1OHcOTzH1xdzq1ohoeWYzOAhWXd9LS5DBZzeMp0JAgD0i79+FRdfl43/y3Ys
lsnX1+vNDkZQBGzESDu6MG4sNlGL9DNgK/7775nBkok2BZ8X6VF/XCrSRmIruVSoZ+DMfWuLGS74
5IVfHtBvJrLl23p1leXX/E0E0892WTfAZNB60o0LbcYRyVQ92MSTnRcfyQOciKe/f4a/39jym/52
SUOzaOSMiBknrE7rVqTqsolnsXJJGb7/+FLLM/rj7hgVORBMJXzLN0xVqrywZkDHqRwG33VCW8/T
nFz+XajSv54hLzsfMyws+20mnW/5JrM0FOkFQ1D4YYXaRn2hdh/fy3uvOjAaNuZlt0UG9fqx1Zwu
6qjiyKnV5HB5jpsmx1Rl/q+sbMJ7l/Wq/eTjeu9L5tGxHLr8jbyJr68YU+TVkZLA84j02aV99xWr
8Yuo0Jl+fGvv/UwkOOmA9BWAyrcgT6jF6IRwUK1CH1IdIccOuhKj/eSDehuJwO8Ex2GJ8MKcyUYi
3yCDQ82JutTKsflIpEhNLpl2Yxfa4MsLkFgyOC+VtfP9JGEw1w6kb/e402bdDD9ZRf68X1DWptIF
xdk/29vrB4vUVu/7nl3GgPqnQHYhbjqEHKg/iykxlkX99Qew5OtS6wikcxawz9dXGpvACY2xqFdY
LpMjk75+W1WlvC/6+iJQGnNOgqw2BG0YK8n1PdJGUGXbXmu07qGbtOqTUujP5WYhw/JFujpFKEkt
r/89w0R9hLiAtqaOvBq0hpsRBN4OAcdGPRAlpOFe3TZdm32W1vDulQXJPg4FLs/9zY8/9aU7BxWr
zhBCjO0Chp4D1Eqid2i5uV+LeKjWf/tWc6+/XfHNBzsJiTDZYG/Cae94dREnHhrh/K/fJa7CD8yD
UzbSyDdXcTA5SCpKaFYTrggNd6/Xm0AyP76XPxcfrqIkNSyUaqW/DTjIC+EnjU1uYRK46hY7SLWR
S4qi3qUAyqJ63n58vfd+LV7Z5cyBUPNf6N/f9ggimWfyw9mWVDyY5bqvUG8hW0Mv4WTNhegnt12D
5G0+S8D87LrO6/cT09K4SMyqFSaa+hQPRXGgpzpfxJgMTp0DnEpPYuOT5e+9h7tUm7rUKeBNufz/
v93sWDo0C5ixrJLIsJ5arRu7DY0TeEO5q2P6IGP08ePH++fK7i5JXrDTTSpr9x9r+W9X7GQw5FYT
QH3wm3ytqqpGw0GLX8th6H18qT/XOkppKhhyRXRdWW/T8/ASz0zCmftOAx4/PZnBVMJn/KSYfu8q
S14qR1BHkBb2dl0JhGpGxfqBw84HkEEHWJEoXs/T3/9WqBz+74WWJ/vbk8snDGy0yEmvo0+0o9lL
0Eds30BcWcCGnyWXLq/b6+V7OVeT4cnbAXDZeFO/8B3DPQ1n/LS93hxDR8t2OI/1Y5FZzqa0FR7F
AY4GI1xc8J988u98CmRjmAI9tuJALt98CnYy4vlv2f1njZ4zYyJxZeB/8Eo0sIeiVjQRy9D/LKns
nTfTBQ/ODkEZwHsjXj9fziSM7Qy8EZYBM7WUbroqDVS8IDK1T1bO927wn7MyikHC0d4y7h0UUY0Z
IC7TwqI/qa7qEP221jFizsNwy27xVFdN98ljfecnpcVB34FCxLGoAF7fIOASMbctV5UdFphVGkUO
SK+iQUsou8vRpNeaOyArmfpGn1z6j49k2XSp4wQ+2oUc8eYXtfwhL6uKFSUA9LISei639GL6i48/
+D9+Qa5iEWKwnMkot96uLbWPU22YeWfnqDXocuLNp68M9Re3bv5JONJ7d8TqQvnpLKGIb+NME3hX
kVUyI0jcHL1v1Wnzc4946rME9nfviekYPxmdgcV68Oqrj+a4dAYcZryVybRuysk8wSgH0zN2zSc7
33uXsnn/AVX9s9G+uVS7QCDwYHKpClgVbQ9tXc7TV5x/0/7jH+q9h0ctxCdgWNQN9vJ9/LaUVZmD
vV9AM6tNHQ6vRq0bDmG1+eurLNsMnxcPT7ftpUL97SpNYIduhWh9lVq44nTVLAR9sG0fX+Wdp0ZB
vfTzuAY5NG+WDQTOpYgbIEiD1VNcslBtIJ/HN34VzF//C5dalgvXYpGiL/X6hmyRVaEWJOXKrDp/
2yZt4yWwPjxaIp8kK7/zA0n6of95pTd1QV5MlY8/FH+E6h+AIcoNsObyk/dt+UtebTE4vmhPchlg
NuiM3zw5o0XHVZDhAxel0M9VPFZg8AfUpJA4UT0OODU+fn7G8jf+cUWoOqQ1gsMhN/X1A5wr9PoD
OuWVGbg8QLAh6zHPmU66PTDA0PJDyH99sAEk5e5yvRK/tEk7ogsot6EcktuP/znvPWR+SEUrnP4s
kRev/zVBnmad4/PmgK+CqlVq8YYWwc+/vwgsIUHGFadP6+1DVos9uymtYjVGtcCHPcSgohodNuYn
38F7vybJO7SNSKpZUjpe341vJqRgT7yceYzpgdxItdIHhFRWv89b5qB/f1tMaXl5yA+28aO/vhqS
fgJae8Y5dmv5p6SfqkPJKrr+L1yFhgdABPYtbFuvr2KjriRSgBUR6V19Lrow24yWjP62giRskvkG
oawcO2jmvHlygOW0hCSPpU61w8sUbDHwTbyYf30vXIVeJbsWh6m3LRVn7rV20ehT6kss/dMIS9vP
nU/W3D87HcvN2ILTxJI6xvnw9SMD0oO9P7NR/Xd+dNYmR26NKj0Wg+UycO+RjVi3JQEdm4oh64l+
91G5ZfnJ/vJHfcU/gsRXfAkkc9PZeVO8zhXZF20A9XlWvTA2jKOb/Bp2lN6frW4A9TYObhodwKEB
Fvr4Mb/zGVCk4yIUZBdRZr25f41cRr3L3IIYVAQZXqiraT2U0VmagekBjOA/P77gO6sImw+rxxK9
xkN/+yUIe8yAqLCmLYipoZFgmjJk0h9f5c9dzuAnpUPGG7SQyd48UXrOwVgz/16pMMJH5djFYcrx
i2Cl/SzN9M8nyKUcSZnI+UOAD3n9BrFWooS0eIJFYsG8mAoosvjRQuOLC87rRzhkg//J3S3/+tf7
Aq0q7JiKzClGlG+Dl8MEq2NQSXLV80xbmziVHir8IC9VZ6drw8jFC22QkTgLWeyzWjTPHz/cP19X
PKIUBmSWEW3EBPL1HWd5paO3YS6P/YeUcGiwaW0/WzkNqsrNs1VnflZV/vnSLFfkLMk0jS7r23N/
M0RxJJCaE8jGBF5WXbfnU/ksFvWdl8bSmecuRRjtG/Hm1azn0ia2A9ibhlGf5AIMa57rG+E9gYQy
/uQ7QC375lekuYaplpYta7VLQtubx2j0hts0ciKANTNTbd+xXP9E76stDIe4uUOq5RqrEfuku5lG
ZyqRHgOx2FHek9jDpKyo1jOYFFhcfD/ZKtRicWb2p/U4wW1c53neFP2BVKA02Q0+887j4IA+3SI2
mgosn02JkihOfHnkpZ6Coz8MTXqYk9Ao1nZrBOEe5CrywmWY1O2ayu3y69BMG4BvSEtxhiYErHiO
EdbOeqx842vJ5pN4dRq4jtcMWAFgt/TwWZAky/YWJCmIYNtpwO41wEHStVMEgQEFNYqhoTuDX6B0
ypJxWuikseaxAyQ/shzRlCcGm1pHhzs7H02YbMQDVD1Yo4pfEyApS1u/tpsE8fzYLFSLWETtJnBG
CDMKbZgJwCvleDDR1442hlPU9Qb4LW6ztDGScRdkxFQgqAQh49UC7s1q6DpqAHLudLikikQH/glk
2OzCqB3V2h1knHlFoJKf/oyoaZyzDotCSSW3NsPM0FeNA+AM2908ZDvGY6g8Jxz9RFIMRaRgsblm
72khjYxtT2OQoJ7ejYJjZ4+2RQ07yM7Th9nHINElWU/ezqwV0A/qwNk6dZkZXjLMSm0WsBTaFiWJ
nxN8+wgz+yJyViLLasjeq9mRQMjmnMe5mo2QbE0zC5bumTUBaw80ws49OAVB46Uw4e2VvzAUSIys
sdSkeQOAyQG10iMOUtU9XFfSjSROYdKZcUMPxLYELZpTxDOHbsAQes4rWkvrhngxmD75BHnJdfLo
Mar0/iIbzBYudpzO0zYqJjY7MMv+t9bNbGBURdRl61hIFKfhoJvHGMTZL7ua6i9Tkva/wllXI7Bl
HLUe9B0bwnLikvTUVUa1aSHWfIcojEGGtmz6rKyJk3uRC/dyTgzsYqkTyt1UyznD6tNmqQeCBSZE
yrbPQc5y8uMsSPP1SDQIv3bUChgSu8F+mZw4fRoAwYLM8tHMlnA7V6HiN1wBIBs5AsBuW1UwR65N
OqyLCcxH14osNH5IChfvQmqV7jMg+n72cnJciNVtlbqStoxwBKk2vnFtZwKPOxFcAbnBspDiuU6T
b4q5r9XK8hUckD5ro8aLTDv8NuKK+WXNvU4mAWEbZ7/vyKevwzGGexfb5HAMcsiSrWVUI861NkPz
2yqCLcBY5TvkjHl41xuogFd23IgIamuKcJVZrfwV4cDoPABqaNW0ourIX7CXqCzYec0tHkydr9nQ
xI3Cev8YSfAxqw4MAUQ0w8jKTRVUolxDYIZyr8fYMdZ8KSlBB6Ven6UW5Nd566hyE+kauDUt1oyL
Ueb6z2R2cPdU6IHrJ8X0evxGJW5lp9CP22A7ZiIajlqWVeVZsxIXvFQSpdXZiAvLv65w2k/nQG/L
p9nEZvAQ5G5FLlJLnO2dqPKs3/ILOfZNBUZI7E2/THDb6/mgjm2ELwSUYQbjPdWVP5/yXohxXUEG
7Y514VrDWucXRK2GaYuKOk3QaR7YdMZ6V+tzoLZJhc15V2mZD6HGH/R1AsrXX+sYP7KtnZJk5jWA
a5gUwSFxXzpgTBDO2R+1YO8b0PNvyHIX5lGLqdaRcZpQDTH95/PBJQuovEYgnqmn5UWQPyOzh9/I
71ILPDZ6OejjDW4tK3+EgZfEd/kEfebIDmDS5zdHP00e/ABGHkEOLmTLflXFbG4kG1h1MBr7sRhK
n/CawYnrX37nBOntbJmpPEUjBmBgwHrEyllZSZxcT45D1Hnh9MlwBSxH+ttBQEjwdPIjang8kpsq
BI5IVN9BPYqLxq/L/DRUGcwwsk9KdTOECo4Jd8tCTLEi3FUlitKFJhTm1LZxWzyaCZkd2wlf+/yQ
dEFQEXHwD9qL3h7NxjBIkN0bUJXvRk4fAg5bnQjnXCf4aLcpVSDyUdPN6qvZaRj89kmGqal0Il95
YL3iyus4Mt0H0h6vdHso7ySK84ymKdHgiNcb9V0ZDZXL4Fu0UTXIgvBLERJ8hSlA3mAAPP7GbW2M
fRTyYPj4ApHY+nbZG2stxKzgZZahXce09jUILx1uuSkSMD8L4HePocaMcNMuR79N4qfBZapV8WVI
ixHpMJS3pwxZKhpXgKO46Jxu9gzAPXTolRvyfEwfta4C3AVmZoEi0WhJ64u5sbHj9hPnZU/aJTNg
9urOwpk4uldTDKQVMaPh3BapCPQjprpuWnXYXa+snpz0lRhDFmm7THrnCLSTjLapifMfZp4g5x/y
vPqBbdm8CvzGwE0Dp1Oti362BJrzInsIc6HKdeNXxVNa48DYkitZ3CEcj+RKQwHJVMgN0mvDnkby
BzoiEdEhzY25zG382bNjkRWe3Xa4Bh2sXF6c4sKjpCuwy+AwTMWzlZYNqKopqC5dP8fjLbQIa3ps
2jb4IQrCLxx2oRaRECHugPyT+pKEuJAWXAS+LhO7xAtudZxuvQ1/bSWLKniGmWVBQuXFOql5Kr+a
HHxy2KJT4HpySuuvs2NoDzUiU7hNM27/lW/N7Y/eaOWtFNX4YyiT8DstEICvMpdfYfhGpjeEgfZL
Yjy5pqmRvrQ9yzhRHVYJo3PWhu+T7N3vrgbkCt9OioC9KeeXeiiSI+l8Btop02l+uPNYfGf4Ew6e
OWG/AqUdSIzdFqQGkP5OBXp9dIedPln2QxRMobFJOwPEw9jghN4kUeGQoieHlJekhfuzCR0HlJnw
pa3tMNPH99FQWJhBg8J6aVrctFucOAE+6s7NoaLLgarF6SrQk4LK114z34ouLd9Xw97EaBjCRbHx
RCL8TciImSfGs3TgyYpiv0pd/P/WlG0YCKb986BPKaRG/GQ+kIlJDcZ1yBCDH9GfHL3w4iYur/zY
DwXcpARbQuv7BMGkAinXGoQA6CLlAlRcmVhXejxZnfgGhy07BbKYx7VtN8TizAK66Q5WKcgSMUfx
cwVfF1U0/XNiQxkHbS0LHPsmzbIEFnLgZEj5U/6nrCKwgHmk+mcZG8FDDaTN35tohQUfiD+c0m4c
HgnlcwvPNdLyKkmVE25tbIvArJpOtVtZNPBqdNjoCL3nBkhg2CsrgflkEBMWMneyNnOXlbc4OPVV
PKvQucmSABbvoLS4XWWjDUhXZJa67vDKhgfLDkq614F0Aw8Lsv11DKCnrqBRWeUlPFCxL4I4sw6F
TEefP66Z/Tq1OwMWGycuDEfEKQFQnCMz3bLtaVcQM/1ubYdDczRIMzTBNCoqAge7+0qKseA7IWfg
axhUtrEG6uAm5HBliK47l313rbAiBms/z+2Tm8Y2ZDoai2Q56uGY4nR062+t2cfDtnexFq7CJpyZ
ALl58nOyKkJ+KBSDGznq9jdTM9Jqg8DUH9aKwfjT3AYmbEBcRThGwyiSnAKgGWD8DJ4GEboUHHOg
32UJ6zFbBhQGwsi63vKqOS942ay68jG91tZDOIY21i8ZW+fayZOb3EdA6IWyD25nGzLIqtSq8TT2
Pv+gPg3iBPVEGz5idXTJpShM3CloiMClEAsWXU+VEM+YrJEHjGPb37W6DFi+4eRGXu73mJqhnZhf
aqFPz1qRQORKIABArHEx9HguPiVj5XfLmjrKgUaKwDBzHh1VhdH32IAH5wETwDCWTw7mBNNs2B3n
zif+BaBr8CMHOgtHL3QEKTD8QO7WVDmIlqRPh3TNk8xuORxX3xOodbTuC/I3tlOpmmbv2imBFcrJ
Y2KEulhSsdR1Om3JT2VMoZoJKouOK9lLp7FztjaRmgduq/2VClk9GrORXU1FDDJybu3ip46B/8Vp
bDySyPbMEfOZrchaiUtYFDSg+RoF6ga28dEMNk1UuzfGZMp70c4sDlQakblGOmnd15NDDdLGRr0m
9dS/0aeG+DPpF9nebVHyXxDW6ddeV/baZZlwiiVxyIgOU+o6wT6ZFOfOeCopJgEU6gqkR2Ic8aIq
yNGzubwaTquuh3C0v5DEIG1PYJP42evxcNcVrftYdnkYMq5p+lMM7w5fVG7adyIqx18qgWtBWeyr
m57a/WIaxiV8TfC5drjXQk/nLPQFyh0KtYRhwM1IeHHlRQRd/pzDZr7tiY5oiFb1p0f0tq30XJH0
d3jzh2eRucO4dvSoPzizXzv/m70z2ZEbybbtrzzcOQWasR+8Cenu0fd9TIiIkMS+b41f/xapTJQU
WVf58t5poVBAoTIVLme4k3b22XvtU56AyvV5EEmaHhgaq6MOtE7hL3XKrWjpM7qv3DIElC6hTt6n
C0CqYzpx0aX7GhsqBGEvhW6cJKNLl+AQPodqbm4jM1rIbg4jtHSFOVfxpJFhGLh2Wy4E0ST1kgZa
fhsQfbEiPp/pfMjb2HuVXpmA9CU+3R/PceKdYwWr4/ccZrV9oANxFQncvLzFqIzT6EdwB7WOpGlL
i+i0dxv05z0WG88iVpGx+fBU4LLpH5eBTP9Y6gXmnYzj+EkTOuFXjsPpdKEtw9Aez/Av2yMi4VZz
x3nag2NUQ8EiuOqaEha4jp2dgrj4GCqgpp6GachQBzx8NMCTY6RP6txAC4tegBlmHAc5bK70YcDa
gIj5sAElzjdAscdHIt3lG7hYz4St+csGNM42uDGyP6DjcoMed3ZV2mfgJHmU4oy1hnO5oZKHKqRC
zVkJyvoGU7YqrXkaNsRyVrgeMwy9Ni+ctLN7NUXgmBOTb/K+dFrOh9Awikd7gzc3aafgmm9QZz3M
OCarDfZs4n58nTYEtLPhoIeVDG1TB5fvrA0YLTZ4tLesIOnUW6HSzQaYJiQ3Qr9YudM034Kgzn/g
qNMyPAH+A6Ta24DVYiVg+aGg4ilgBDcgTq98604OADirhG0BDxie5zCw/0Bixx3QErcJqAna+Nla
tUxZ90ApE6DtTUP8TwTl5wgK+1WUzN+gAZO1Zf6t/PptbZm/rNr+2y+BlB9//o9AimF8cZF9KYU3
hUlD5Kqc/xFIMVxiJ1ACsbr++CdY2/7gBGr8KTaHbHvZyRNI2IyNXTX08f/9L83+AiSModrDZEzm
DvvjP4mkfFKl+cobuPP56K9WBnruPu0H6Yzp2r6zX4e10K7SbvDLFxSwVYKhwTH8liQ/PtHU/+mK
Xf9QvX+OqHwSo3+8KtdZZ5lnOJ71SenXBosRHE7LPJx6sXtejHtZcRuw092yPP/+paS9voWfhHfs
LDqGTAu2It3gsBU/LdjkqFsZci5RODJiAGL1LNH3kPBSbT/CcTkjEWodsTstmj19wj2Uk85iPou7
mcYMqqZi7woikDkElFQnN30mtYcppdI9gIdA6BYFMnyqOV4ISNwWR0mOGPkUdHOf5YGtMaHtZuKF
zpFkE9v6jjLyfg9EgsDbsKjwqeeYFQVZm3gnad4Phi+iqXipimocTsCr2s9GJTnJV6Ss42OXRPD3
CgkWeEHbTu7jHDcGAd3acWEYOkl3YzMflLsS+hTzjFmKe/CozCuQR9fssSAEFJh6DJNgRJlZAuIM
JaO9AFOwa3PbfFmfa5RVNZa+h4kKgQBsr73WMRWXGsAZNFV3hKvjZZFBBIECEdJFBaV5exPRhk6x
iMT/GSxkR/i6kUK7GzRTWafAgqwzPZ0d+EgQaGtaWyMJwBHMgV+lxiXuE2rPRLHcwhx67iItBqfT
pbSPFuBTu51hcwPndKjRraHabHL9rm1Dzu1wZOC2spKi13JelE0VqLBgowAqaHeFq5Q61PrcdkfC
5PcOe2/knloJMfS3i1toRxivKu3KjHPn65xQ7MlKnqwghUGs/w4tjO+IZP0whSdG45D/A5xWPVeD
m35r2A7PzJppbe8l0QyMxSWjKf1HpROvWjLl1V7XVrt80DyySkTjd97KRTlIIA3ZVe/y2AjwKeo8
g8OSySmOy5Qa0GZJqyPG3brZOY1Vpqcap3mK1hcz6RvUpjgpb5pxSgeaJsb4AxcliZC012sS67rN
0ze2i5RLSIXKcdUOlBB7fMQoTDP5iTKxM46+qi/e+gjKsz/3qXNZRSq9L4H7eEeJMclTyNQL13x0
dXpQRJJ+Z9pGnnWlKqknHqJ0QYWI8HEOTmicmI2bCh8rZhcfQR/v72NAPNbBacbhjHIWcIVcNURH
HtXaeW9LLd2NVJHklAMuPbXTKxqlEVP9lrYFPdwkJkibLDTfvo2G6m9npKXHCiLQB2zs4bxn6oPd
yAdtrXbE3x1ElKy9D9ZauSptyjgZ5niDO5FPMcSoVlrVnmmg4F/3vMUgIbyA4aTntOFT2PfSOpo7
clEkztvphtNdf5tHCW0GWd7XCMNz9tgAvH/SrF77YDup9Tu3meaPMaHEE4ayvM4zB9JdXaJf+Jxm
IXE60J1B+ueTOk0bwPn8XUZQxlEfKZCqsfIsWFtUg/tWjGGWQkRsBn6qmT1Ud2+cn+nccK4HRML+
sGhCXuOWE6mPv79b29ciOlylPfTfhrYbr5dJCnnAVut9c2jFoU3SMrM7JBDg0WOVZQ/Am+hvmJhL
ga8UWX0wyDrYexAlXJ44ga7g5/SJPCSynFK+GilH9znn+4q8Qsfgvoo1Kt1Hy1Df6TYPmQaT/sLq
Ld6QsywRAlxkGdd6Xk1PZToXT0u+FpJGc9jMQUNVBO3ZkhX9jpU1xSCE9px3m9By6HeAws/omizA
RldOHe47I03aE+akkZLGidoQ9mOuqZ2hN4G2ShznD3fMfw40vx5oBKeO3x9oOMycvpHsbqtPZ5n1
j/4ZrtW/cOYgT0q+BCeAtRKU/zjLmCCP19wBW1hwwxaO03+dZaT+Basrz3jSr7gzEXD+la6VxhcW
A5hvHQw99ITw5/7n8VpcfvjvMGJAEtfXxT5/9Z+9eIq5NOWOSbg8owOedB7dX6G9HP10cf7N2eXT
BphsKOFdFunYy4XELP3pVWzycWGc0yGlGT2+E1PEPu0KyS6O1N+lUT9t0NeXcmB8876wXDgoIb++
odyVMMKBWgRgaOKzyivLQ46a9M8OY9ursM02+Q15xJI/GyWZ+rLC6QSlGVGsrtgGOKftSMWXrmRx
ldZF8eCCwL7+x1fRg8a7mrmIyfAR+PWtVWz2yOaYc8D9tN6PghUcuY7iRvRa/mNq+W+ToXLNiPx0
AFzfIG12bO1xDRHd/Py5gJjaUsTDatgpofgGSZZ3D7QkgDey1OC6rARG57vI6o5mkAJl0rW66UIV
OOB9J8k6zV9ho9d5qsJHqy97TCNeBoJlaV0qXJrCljcKZEa5H5BgLJ+lZs1JRXfn299fMvHJtML7
MFbnuMAMTI06//31mpmVlpa948zBhFk39EfBcecZu4jRP7T0KdwKd6Q9J+6s5jbLpsqkaJEb6hF7
9jk9sKka39qsXj6izmN8BHiWXyx9yAKW/nLKoX7/l12/Bb9ec9IefKbwuazTz18sSqzAE86da2Ea
1dd2ZgBcmsripTMS9hFTzQZD1TJE0qUd+/cv/dcvqMEvGrObt35HXUP+epm0hgJg1rtz0PZQNZex
eOjFoF/BKxn+xg7yb16J6NmakwW1rpNe/PWVgBqz5fUkpzj6UTM/1g36sFTKFmgx1bffv6u/3gsM
Novc4VabpU3e/tNrOUDPKqzSgTOrfN+3M1ykJvobl+AWE/v0a2NCwkIPBIG56XMAGPdMY6TLMAah
xgN6HjnXpAVk1DxSxSkh52rP1itHG07NCybL/JtVKLH7/TsVn6bD9XMO/x53J3c/nhufnVJqGacI
OCErBrfWqF3AeXZmac1w4OMcHlsRp7IijOz9IMjYsbErT81MjzmHmLPxasQu60OQX8eNW7KSriJ2
nX3YWue9KMkF/P7v+m9+K+s908IOsuEPPsXTCisujIpFWwApeQB0AtunKBzj+J+/CqZ5nrpoAlhR
18/hTybzaBplGUOcpKyDRQS8GhFYldL/5rr/9fayuqiAEazOStPYXJc/vUrGItfpPVKjyVSXF7nZ
iR0LdxKFXd7simEOD79/V8b2Tfz100akGBXDJq21niw+fX/02XNYiFOskjU15fCGt/bLmHbTPRrU
cyf7VHSS/GSFUy0w5r65j4ccjiBQHm5/GRT1JyOOmULSwY7faUqKvd3ENuxl0UqKu9UyA3zOYOE/
cifQbvvZa5/kUMO1SQm+HGfeYH5TIP2QpzOYTYewWPLO95Tw2gAJpp18HmA4REJPz6+zYU4sMEpd
/aJVymX1Oo7dPY/HVXyuK/2pQfWHleqOyZ2m5+5tWdmocvT7sgoP4UL7qJPqFo+BW+/aZrDvZ2pK
+oAEFDMB1dOa9GnbNY8KqDfEd8exp4ComKYs0N3QY48jyvFFljq1kHTSAU9Na542SeZYatc0ko92
PONZQkJ2a3BZXfeIewW+spnCE9x1dg9HcZrK5cLgaE3Ru8G/1kwO/YLkrib4ROEcnQ1Wmmt+Gi/d
8OQpBTEVVGb6YpfVKKBKW/Ojl0eWpAbCNW9z5YjvZm3QuecVg97tAPQsjxEQ3CIYl5xllIJr2Z5C
HdXvBNVZ9Z60ehMGeK7Ql+QwQQkpJ9iP5NoK9yYbJwCbYI2Hr21mgK2cPeqodgMox0s4VG0Ej7nu
XxqnrtkFuNoAa86GkHxoDYDi51EEOpJbca+nzBC1XeGMMSmCfKjChkaF2DbwAw4wLfFScfc70ihJ
1VF9LZQSYHZGFehGKU5ZxMJDVrUzn/RlPuEwF6268EwcTocQsSZCl8WstLfSSjf3GD3UR+w4Sg80
WnSmIC3GLN112cQYOM6xYH0IjOiGr7fTXgoFF6/wDQAB0Khspfo3M8Npd53mFXsz5OihtQIrNxva
E8pmts+yvgnlud02+IaGUZuCeloJRzYsmQYiJmVDlEFoHTSZBJUvcKBupEEIabINuiVMHyydZjyy
SpUDWmno2YGoBeir76VW/M7jSxgsqkaU8A66c30IV3LUfsI58JSFNt+1saEXs2UF8N5nFr4LRCi+
ksTxnMeh8xZxPrQqfu9mSuXHLs3vbL0Ud9XS1ByICfV+5aRcJWy3+krfS9jHeLMXj2uaj0vF7Sxa
wMYLF8OBsQw6sD1P8n9DybnU2Q3hvKfY1z1ocOb432HLZ5M+a5tKKZMvBpueJmcrrCzvumYx3qOR
YEQ6ohYCIheo+SB03eSyM9Pq2V1q9VUWacEnp1XqrWhMNAs3yzQtGMsWA8niutVjnifiqZGofihO
TlLs6eHI5yDCnIeMN1vtKeCwRL8kKGmcVqMOWJObflP6scoamkKiOLsxU3roWTcbKQ0DEgWH/u6m
OV9/Y9VBJZGuXSorz5JT9LIiIdNs9OU+mpTiPAok3uLD6BVXNRh6N+BOt24mAIbyAc51FI6USow3
TRnGQ6EbLN1R/kBmSmImWAGsngYQqh+rq5nvxAjVux8o1sTVeRlx3supwcI9EtBAgi+low34CHpZ
/8GybFWJZjODncVX/7otC/xyjhc6Vw1NDUsQ5U6hH7vs46aARhhvRpJok0cW7nF/wP+4xKfFGNXH
YIvQOIt5EsMOZuV8lRp45Xy7743lADqrmgMAoc6d28KGPOsxBNk+xTSonmkrm3DHb8ns9qxP7DPy
R4wHotTH+2JwWLZNLpIA9q8mzg8mFri9arLS3k1aW1wDXQX45xV12u6LZAofuUV3MyJsnV8MiERv
0ui7ip2XHO6USZuXX5sqfxSkIkfW5z3Ydsz+xXvM+/7Qh7YKgfB31Ufj6lSi1MxgLL6xRvhYkPNX
U8245+IY81iQZ0h/bCozHpzegG/3gr0oRl6B77A9dF1JyWfqTNHl4ACl3os6dW41PAwfCYvB+mDD
a/YQqVoNzJinoxw2DQUdfoQH7hqxV3OPqEPz7ht6C4oAqq2V7kwOni60cou9mi2k9w04cEttTTnY
l5UjxIsK54kHGXRS729OvH8976yqveFhnOdxLj4HkaXSu3yRZMLsBetrWmnLSUgR8N+8yl+HB4zX
koiDZPXB/uPTCb7iJkkFodsF9C2WO/pEvJNcSkptXUvbu7RSR349Y4YNWfL9eOn/KEK/KkKrr/33
itC/Vlx3Q/5JFFr/9J+ikPcFwQUMoAvGwGCZwz/6QxSynC8MRiSBLf7D7GL/LAo5X/im8OcYxwkn
yzUy9ueCi50ZgRrBiEO4h8UMiKV/IAptstTPoyiiEz+E2ApjDarNX8Z//mEGpyLDc2zY1zD16yuD
3AVuGm3BtJZfj/nSYYG3C/DhPFkTToF8I92Wxxlf9wJJHV5Ioto71vAQju3RmG1W01bUvg1dq7XX
C2TFjOaKgWxtvF8K4gFvSYasY55MsDu1R7fTqasJrNGakgvdSUwrPxYEBTl1ibxl1es7Gr0KX8si
1UJu+rKJuS2NjlWGr9j6FgBMw9zTZjyFWAY5cUGQaUr0VLhJEcWwJj15zgWtpO6lOVULrPsyQjUN
czkd5rQJx13XevzEBBfHuQugHsayEatrmu2n7wu0SC0wejd5yqqKJlr8dLTFahjm3ID1pX7a6kYf
YiugLEuRiqa5IfXsDx3bRXMoKOlArM0T747Hjv0YYtN/hFVb3akiqsBOO7nOUYZTCfK/nd6ltmiu
HFS6C64683+qj+JkEG0WHoy6LV/TrK0eQtXZGoufpH03FoZ8fOFt/L3HM852f8lH2y/HDihlnOgt
644yBHWezfN8toR58pYYMcxsUMrh18ag4GPRDVY0uKG1gZTWmrRr5qS+dqNWEkaYJ0mfe2iG55k7
eZLEOlDp1JrxcOdePUeBZqcYEomjZfGZltQ4rTM875eEksbHdnRQ2SnVot4z5K3dYYvt3YM16/Kp
Fpn3UOHaCmYWayPk5dE+10l9YkfHMnymbNWb9GSYFh0obd/e0R2NebAytfQqYclxrrOPoI4nZMui
N+0TR8fkPMwMng1Yc5+syuwvkpTTo2+oESdqnFtmz/YL9gslERSEBSLN8/OMdjLKbuQaSejtgrbL
JDa0j6gtsJnSacT6DgfUdZmo5aYEMhrtmwkv1bFGEc3XzG0F54yBxVeaEG3wO4fPHoOa2/IoFIV1
oaLcPrVkJUIGombiABV3Lxq4CMoGZks8Y9OjcqbhJ6yFDXPm+J5u1Sds4XK2y1T4ggt21JVjFuq8
gzfWgi3Nijuad6AHzH1BwMGsnLTxCZ9AUCpACTSEJ7LlWxXP2NkjytJeB6eHLp2tzFCnG7L7En/M
XWXOpJ0AZVCyVFO6tiZFJfXiOP1MhowO7xfHnO4gWqfhEJqUGeWLmJxuySiN77Lr2W+mnXCuSBks
L8BZclz9w1zeYz03bqaW0B/u8VxeWnj4UXxCOlf9STGIBYmU0btLl8KHGUkThzHUUB/HZ2zu+kav
qI1sJlD2srbDY6lJ9VC4dXjfiZEwVjsPxXOTahh+tLbNntLQxL5XhrN664qQBeCE+vUxujhPfHy/
/GA3bKhqYlVX+YMwuM4eL/hSNDJ69txwWjAxL+JyWKzquqOisgoSzW0ZQtyQgRYbsYp2Ee/mVGMU
X12Jeo5EiOGE/czAnNvOdgKGX2jLxO48md5tUvQc6buGUzsWIrbNRV3XBl+RqT5fK+1etSjxnuGz
YlCLtKyf931Uz492NMl7CANht9MoJ7ws8rIsAq0pEz62Q9rMgJq4OEHeE7ThAZ/Wt6RMi3lHu0l8
XbALHnZe3tosqguav33PVPgDw05zvs95W81HHCg8+lZEPY0BmRHiGk0xLt16RK6P7Hps8JFSYlRR
8CEMZj7FLOUD2dUytnE95YOppc1YYHOBH7dO02dwxcm9F2bedZHIaI0GhYvme+NEM51ra1In8Gzi
91KxXb7RdFu/6BIvo09BHodekH3hOxThWh06r0n5rjM7eX489OrUXOyiCKTeUe2b6k2e7KlNwq+Y
O5pp7EXhOldiwibBMXVYTrqqw/TL/Ke7O6oU5Xk3LuZDlK2t2zSIU7SWt2vJTLuijIUs2+8Te5Jz
GJm93I0t2IJdQroT2jmta2Ng9Q33iHFR2rPlyemyRlEUOyyO4t6YHebzhtYz5nOLcmFaDCo5BhEC
CdaHcEHfTrI4pLNGiIme7tUMkRjLQ5iMgwASMMy1T5J0eDPTDmPCMtWqDRbSuqEPwV+poGOUuzZK
Qipp3UMpLuZFM3xDaAa1CN19kVUt3yi4LCNYX+6MokjAH5pOD2bDqyc2+7TPvTUpokJQjr0h6cOV
ZnSci8670TAQEv/z5l6eUcCRPIplHGhQ6pXq9qY9tcuJTE0P9ngPhbIvWy2nuprqwr0Re2V6gmmi
qm6WTNH/NiqEIayE3ZvVhJhAia7RJVWXDRM6j3Pa7tyFvqlg1oeBRTWFN/tpaEV64GEf0ac98ziD
1DNpuCQzppMdpE0NM03tpq/kEwpyNlEBeXtgwzuChiez45MY5C40EbdITnPm+eJiGhP32mJl0bCO
X8BeF9WcUnu+lGgNAyZRLk5jFF9FxlPooHBtzjs1i1geonhbPHN5WxjVyqQmeOjM6Z4wF8Nkkdea
wE8sw9ukcdY0D0li4nv9SAecytriWw5yZAwS4jm0laje2jWLKi7Il/bPYR9StAYO1b5orJ6Uv7Gw
KcbeWTNTJ2YobsehqnkGp5W8FKEABzNHWDZ9qp2JEOa6lX+twlo9tBYPu9pysT10eGGwgjDqvfEZ
qL+71F6SmMyESWMkUyt/QYulS8954rXrAd8HI/w62iHG1r0StdGIo9B0l9dIm3RSJ+aon7kyN75O
ljCg3Gk5SiZohuiEsiqs5JC5yivFR08ErKKIz6i0rfll0i/EaWxO9ZtYFbSnVKbOL3CE43XPYQ/3
CsodN89snUk0HA8Pjcz6BLrbMNzJyJgxHqOvXYrByEHVtvF40xtjQoGjmw/nhDf7jFYpkV9SW8DY
mOukPX3VzGG6y2wtfnKTpjV91EknupnGvvmKY2y6k2VH6Tqme3zbdpm5N3ZRRVwcCkeumnz1Doxc
/ycc7OPVWoHeBiiWOuQfrcJZkavwI6vrZcHNPGt41WeXZx+szfzFi3l+Q6CPlbMPZQ4xq6AMNt9z
2qcUOoIU4Xeypk3QLHs693SvecFnRe9xWpc8JUTTYqAOM9f1Z3vi3pAylPJbrsR4T211QXTRgkzJ
ScBoh53EC/XdU/Yy7ujkq5NgGhUX24qwsfg19X+3JjGSKmhEZr9bbuvc1CWR+kSV7nWodzhqqzAS
15IPOV2RaAc02bY1VqL1Lq8OMqVubJ9Se/Pm5BRu7Jc1aH3QQkXxOQ0H7llRmH2dHCYVzU8kbCke
mAkvZruYJW9zJKpGu5gkRuV91Olh7rsYZCSFJtFAg2o11+Kqszzna7Y49GigjvNvF9A1jltpdydg
96Zk11ST8bxkWZUGnjOFBCo1h7BK56TmkVqsWAZF4UbdweJLTAljk03XSpnmdEhRh4aAp7D2iNmC
Qz5gAT3bj3aqaX4/1eIlLxcTcxDngvSDvnBKdQcNJRarKErBUd1g6npygLt5OzvJIvxRourL9G4y
TNSPkcwurPsFp+oDnUKmuWvpLBAcuSPqXxK5IJ7kRCa3ofE/s/TPszQcEmbX/36Wvnsr+7f/E7z1
b3gp334ZpH/80T8HaffLCj2gQAYpWJAHRxT5c5DGDoraqK8rRnfdlvw8SFtfVly1zf7JkvoPg+mf
g7T0vhjYIPB12sIy18TyPxqkWTL9tKxh77y+siBkD7LHgkj16xIK5W/quoHELxW6IkgbM7y3p944
Xoxq/PjpCl3/+KE/20M/qUw/XspDT5C8HnDbT7vOfnDK3qQ7ayd4w8EoSJLQevf1f/IiUGRwskhb
9z4t1VhORxAm+mIHkoceklLXd+XkLX8DOWJx9pfrxowMU5KLh+BNzu/X66bRgZLLWlc7dx3KFem6
bjdrubqslqh2LszYZIKvt2ne2Cb7ZZvytX6b+HusBlgdOcZ/5Vihh0bQaS3dQUHfEG4gjmQ4OQnp
MC3ia0mO2CN6aKVHTmS6Cd1s4Vzu0nZ96mjEkqioM+mp2ZmEACmatsdI7WorF99kFBkv9D+NX/PI
iJYdDatSJ6gfprQmgv7w6PIoiBjJeamzY0trl2KVbbXvLVHIC+p68A9YBIMINMt0+GbSA8TJsWIj
EICkne5m2+mRbidLPpRuFfJ4zNhBFCFe6mAmc5EEi1OICZPrkE67QlIbBRIvjZ6w1E2DnwwTgACZ
8bz17aEkAw3gwqarRzn0cQrd7L83mdkP6P0Y+YKFg8GjJVPac+Vsy48er8CpQRv22gYh0zd+PiSm
UQzcphOmbJZhGvThHQipWJ6ROSgvdSelecqpHetNT1mB0S8rCGko5q4xYB5lnMRWN078/2zUymh0
ncDGWXnOAQ5XaINLyOT5vGDaT9x2cI8TzZ6zcwWQIQ5sp6W0GiKtThCn0bESxaVtvcZExAiYzXN7
U/aS/pKGGrTCx6DaGWhHi7rQm6J9DNmb8XxwcWzOqNXv5CyjlR4w88jDi8zDOctyKjnwCs7tmbBL
wKw9Qpd5lonZ5BJQQf2NbrDwAQzpdG/oM7IBnKOkX02d6O9Bx7ykWM9F7e1MU+Qr2/702iqWbvb7
xM4f48xtXiWJdz2QaBtXJWJtuItqYT9melFeLKnTn5VF4kLFMcpB7cPIGa5CatfUcR337rORePZ7
2zI7AUvrNXr5KrM6t1JTXIjK5jcx1Fl3T0d3djd2nnMCFBIwQ1xbLVU7bFl3sQNhgCecpo61DHgS
f4+4fbU6nDPI4IjxvtcbHSRAPrpvWGVBAPSSWrOjPAyjPlBohZFvaUvyVkX4kDgCjhYLMxLEggxp
aoyIzhxvA6vlSMWpZolOUvaNDDxtj9FA0JLJ+WAe5hta3kcVCJmDiWoWScZjYQmDapRPxVsn5/pm
rBz7a1b34THjNQMVYpD2jIn3teJMyJes1c2nkJB04g+ZvcxBWNoNZAg0hNZXw9TdQGlc8FAuJntK
N0R93yvkKgoJUtEjW2qROMOJrF/N1sAKMZVL3wSM75UgkUw8tnO1Lgwq7EsfEJE7pqZSrzmma0TN
gwoYwknHTnbeD6bOeoWQP0bMiVGeDXuTkFtrC43dxDoYShzwbvY29eg4HFpFTqhNg0zoW2D8ThZg
SYCfRFnckIJaf+sV8UvaUHGI4Fgq8+RUkns0GID1/AFjp7IPxdBFwtdlSluFPs7LwuwzlH3Ax4jj
Sl8ZzbRrYPCG6DppPxxl9pTdNWNo7HJuQW4QhaI0OaI2lREMrmIvMTuwtoM6qQu86Npi01ieKrZ5
ZkaZOLqVIOkFnCo5AjRSCxaGwpZHFSkcbk8mAzq3MVW96PH69c/GSG93fBXdhygfen2fIM5ovlKA
6vdVth3NZMveXiOzDNFBm52vFi3hxblVDtFdEYfjcz1UzpVTdIa9bxdan/aFV8acBWW9cgtQOgKj
w94NbwBcDjXBlXw2CpeFIJFrXdvFxEdUAKs0SogIFFSF5xpF88Lt3Vto4vxNtc6igJdIgESpHGL8
74N8RBhyMLxbWrmbltZ4sxINaduUMB1b5O1xL2ARsTUMB/0esoo8hVqd0Y1LUvprlyXRiwRiLYOB
Qzwth2GTcic1Ck35XTaumdVZ0EfYpZ58ynMZX1mUIKyFy0JeEt9HYWCtgxLjJXo9H3mrQMNyG62m
nNBqESdbR9vRgo2e0+dGfI1HBJVH1GN9u14R2pNtKzyHQoN8SMB73oebRpRvehHdqfUl/9PrdtYq
KM2ZnB+npBzmfb4pToszes8TnU2vyypI5Zs2tZ5dyh0d52hWCYUKCb2x8/TeV8Wqam0KVxbl3Ju1
dlW+YifPPxDe0MOi3JSng8SVsZObYmajKNBzyOhRBf0qqlldLS7dTWnLV9HN3eS3rlWTb26qnLMK
dA7iB2H+TbcjVWp+dKM2NPtiFfaSTeNzSCg8EW5MNX/0ouK53fRAFgjhvbGJhHWi0ZK4KocxrYc5
XKVVUcw2dVHwraK72CzfS6/O36cKzkGgNk2SQDb6JK218nKKBwPVchUwlzgv7zGmoGqCl1xeyrFB
c9pUz0QO5sE0luQE8lJ2q8WrNKpvMukotPZQbOLpsgmpyyaqRoC/bd9etdbITJlHi1WBRQbM7rV0
lWXHVaGd5iR6A5AuISMM+vINqR0xl2UDwm6l93h/pk3wRRjn9pyaU3HXbpKwvarDqimWq2ZVjHlW
IR6zmaWItShJxGGcmiZ+r6vUjHdJPpOERoDOVi16XlVpcxOok9y1AC1O1sVCADz0203MHp0Ck1n+
Q+Re9e5wVb5RmhDBi00Qp8ERbZzU3XW5CeYabFEK7krto9sE9XwT111qXLhMq+ZebfJ7uEnx0SbL
y02iT+YhtdGzUe418BRP3qrmz6uuP0Rm+7QY2bhfVtU/XvX/qWuyK2tbChg8nu7mbVUwb2uDaN0g
UETCMmFe9wrTtmIo121Dte4d8jgxnpJtGYFWKu+KbUXRbOuKKWmnx3TdYbSYQEhabKsNR7dYc6Bh
svKgZ5OPBXgCNiHbUqQ2Eu283VYl2ZiQlFajgZq8LVNmCVhsr2Hbojl03beE6+ZFVUgwlD2yj6Gp
fT7zpnGgTz0J4azBiGJ5Y2+LHMvKuoxHEvsduayrnlBbmndvWwAl6y6Ix3b5OoCtCg9wQ8QJIAiB
bdSMKLtN2+ZKm9kqgW1wkHLXXdOyrZ3AvFR33rqLaiLHeuQo4t6xJGfTtmxrq8zr7Y95W2al617L
sI0O98G67eIB67rByG2cT1ChbM5W626snCZXC+KmnL5jjJ6vvW2NFm8bNadmuTZti7ZpW7r9flJZ
J4RfJi+pY3zhdi2kxAH42Ss92y6SLiaWHcUizU2u1d5u3Q0dxUrYT79/qQ3K9um1TEsaq2MfkQxn
/q/TCl247coMbXZpZRn3SMAUNdb0tL02LggXlAxFaMSeFBiT3DSb5ODVliIe1HjGPrNk/SicXidt
0mW1ODPaiIbuKItZZpilLs4w5FX3JN/oFub3KgmwjIu9Iz9fn/SJcC5Z6qffsfd3N5SRqFcLx1GK
XmVVFOdWmfc2D8b8KpIJWkxaz+5NX8j43m7N5b2c8gKxQ3bEbifmox8+z/9IGT9JGQZpYvyrv5Ey
vrVRUn/7WcP448/8oWEY9hcDfyroYMZdCpLW/os/NAzSrhJHNhEDQLSriPGThuF9oYWegwzmVgwD
PzwEf2oYQnxBa+BzL2j4wEyu/28K2HDNr0qIEJ50+VkQpX79dI9p7bkNTwTWgusCqc1eCJq//HRN
/j/Ei8+v8ckSbOKBTC1w636YYFqLiAbsEb3Dv7HIrNGYX+8K6+vwH4e3QTSEL+2v7wXSdOiAT8bn
k+WlwG3lVRCW7BIbQeUWr0NbAxxLKB16IRdqrxyQqWuP8ln2agcnUJRBiNitHfdjUVQXqZIxFGJa
kp+l26rUt9o8+87jT6hbtiL/j7LzWJJV27Lsr6RVnzQ0G7Oqjjs4rj206mBxQqA1G/X1NTjvZWW9
tGpU3taNOBEeuAObtdeac8xm9idbUx/GcjAEVX6TO+V7Oi4iOkRMK+gYRE3VnMcMcsu2dC3c9Rt0
iTTllUQwG6xFozLbhk5FkzJCDABjAtftbCEi3I+xituTY8FCCzy2YR8fKnnGNsvpJ+xyloFcwihI
KCf4BvWuaTSE2xLzZX7VwCxgVzplDbQm660nyp463hitNpE87DqVfhr47Ggd2432rUYp+gbVAYnQ
jm1yn6pLyzZDbepmWziabLeM45VXxo3wjoA0kecF3aNcjqWt9HhehwL+SJwx2KP52g0Tkl4QXp7r
jst8GMg7f6tcMli3DdFnj2oZpQfdoh+N7mJxL4w27GY7avG6o2xFcRjqrFc3hdEZL1pdU2oulrCx
Kg4dna8ZZeen3YELNNz5NRYVCJnaTZJxM1WftK76J20W4O+cRp0eu05ZyObNIP37bbkKl8VMUe2T
o6eXm2LgbmDlVuKrxR/P6btX+bM59yOKQbV0gqWYLYYVZIVfY9lE49kQHUG7SpzIeMdkI+P5Sfjl
Nq6d6KWfEw1129xKnLyFabxOYHsyugpJxpxChC8hibvgaWbSoxGlWtV5iNKWKwYF4BEdifJaFy7j
xpStaLUBouB+GehLaZIXfZ4GrOPLvTkuGRtPKl1UIxYiewbPZggpUJu1nPaE4T52hSI/IwmSbatN
mlFSUQ7mL9JQ9LlVrfF4IjampG+DRJbpRNRBie4kdJC+L/r4DOGfEbZaMQnS2l7cj5agFB20xL7S
UyJRSwEXZ55IWqWXMOClTLds/eQX6YYAcP8uGP+tZ8ut/ikf+/bnp7981v9z/dWvisloQvvgr/bp
P7+6DT9tL9uff+MHu3/Dh/z92SdV+V9/519egozKfx6NRx/6X77wS9ya8738aeeHnw6x539Irdaf
/P/9x38+RJ7m+ud//Y/Pb/bmHlvgNvnq/+VZsVoD/6+1dP0L//zN62fBbz5VXzTLIQ78P37rP7rk
FnKztV2LjJFUC+It/88TxsJnSCCRLVgWcPuzvP+nB9H6d2DhPH7ooK+eICan/yk304x/x1Khrv85
JCLiVPzvdMl17BL/ujCT0aJqKwbdsrGv4KT4Lw1fhl2g4WoUZagAymNliBjM4DSOO7Bg/Y5W63KY
zIXuTjGIDHMZM7lnCjHrRoncP4Rda/oOS2dQZykQnzIqAZjGP4JeFhg8XRwLXBrRxlYa+6TWzPLZ
2vUDfQVZ7pBnDG8qDe1b1VLDaanBym4NylfiauMntMBdVVt3szOoB2Gb1amJNPd5KqI3LXSmDysz
IYY6Zfhgan11LWupvSNgke/ZXLd3uVC8Igq/pauUZ51O5HOfxmIXYkv6HkJ9wPsAIm43wSq9uZ3T
eVjejVMKdG+jKuyFx2FNKE96x3NSh8XDcqV2y+El7kdpZ3fGxPph46Tckh1d7UIpoYqmoX0N63Bh
RDkzb8/79j4uPxyNJGXGqh+EtogGfwgEsjqDWQuFz9wCppUbS01eW1UtyPEeo+dZsObGzADg1xXF
EVPywc7nW5VAQl6gJwajavUBw9BsN015shUO2j1vdFJIYVO6FDR7HIMXHoZDGsrKz6dh2Jq5tJ0t
Eh4Csyut2VYydHwnTNTCN4zeDn20+DL/yhqBKCOC0bQHZNAyNZ7m9LasfaSVghYq4piidnvps3E8
dXFW3Ajh7rElZO6eoZ3iWUycM28e5nJXC1HuqhKTkYpdkYVbZk3Ldwv5CTyE+amjRjgaTHpNtEn2
whG+kiGrUUd5ztIvrf0DA3Cji2WnmtmMkyp6N8fudSHBlWb8i0m8eRaWQRPaoEF/KjP+dZPsiI6C
ekn7UaPimf1rQcZzcsht45C45SFqYYQZyqUg6V3rp+tcRQ99VpzIHDg1RbzHhNNdoWAZnl51wIsU
JkfHROTNrtEKWjgmkIb5USaJbm3LWbmXMClIXaVJpG6gT5VPKQ1jooc0rBapuOiKU/qdxiNWlHsn
zPwkha3Qqj4Pso3UjWDSh3dIrcHYiJ0+/JGhea9YftbbD2b8Gs4f2oSKDW1BuBnVfjUVGTs76aPr
ojnIN+xALTNvKardmANdS4wWltVw39k2EDB32lnSCqQBQVOyI5mTVxRte/Kv/V40VyYSL05rIzda
X8Oik5z3EDd1GIC/q6I0duq1b30I6yFAD6cFqqEOXuOmz01tpDtcNE8g/M4yRzCjmk39m2cm+lPl
zoTRl1vuc08fkkqJIw8xUyRKvdd6FW3bTxJbPKOIjS3WzPIGMNwmK6mlsImqfjYxt3Aw1AN3Dgir
/2XUpH6UlZtf7DQDfezMtD67V81NfGMsAewq+0JhA+y6AFGZ61SL/js7Mg5iggJN675Xo2/u2ldg
X6RXbJvIvRXmZcmMH9PqHiI1ep7AF2zdsoOKWCq3LoMzl8jyU8uVDPNASdd4Sh9ikNU0qPJbqOqX
UADsVOkOM2di2K8lWBKwjXT2iFRI3k+W9S6n5tUaNHoIuXLGwvKIuukk6h4zYtndq33+DsaP6zO7
VCviSS8PilR9GSH5i6oUIWqv/YnG7mts+xcJAHrb9WRoFbnyh+fJJ02Bkyb1vY6vpYmbZ5FQYVK4
fISlVnK8utdbGHrmTtxLQU9TU3ZjIm+DtLdxHzV31YQtu4nT3QhuFN+AqLg8M+7vpVNPdn8XG4tX
Vh9TOeycNjkzNdpmypsxia1sF4NpzvIZhiw5dhq4ctoYJCZygUpwnVqybepr7Gr7RZrYuOTHMBbz
J72lnU6PW8+e6/Cksgyqqvyd7f6XvvSmgKMMeTnCKxfOv1PT0hosYPtwGSxtfwpzuryTD2DhI2yS
P5Phwi5R7ngecc2iciWtxAoZRZnWVjRuth2VSNlqfVNsrdq4b8Luq2FutnPt8nUuxjtGADsoj8/C
ZnoxdH+WKvcrV8vgOjYAxRQYWPO4MzpkeTmuzsUafqUubumivtB6vDZqfAfE+cAgkAD6DCh4nRob
OUB+Vsc4O6RdY4PdQ+8EVx27RwkIFVDBlm0WhLcc+GY8pM8RtGIQZPui0MkO0PpvuwyfJrX7dqAG
noqUedFIz7gamhoednjo7UAJ+1PCLK21iCtBdQrLNrFHPFBMOpPlYJWXtGXyNspLlNbfJHiMfDs9
T43Jh1zAZwZKSEsLNjehF4D1x/6azNVLUtDNMENfA6m8qTWsZwO37k0vuBLUivRHN+Za11+noutf
VSaFv1NNa3hZFYa52+3H1cs6V60aqDWMU+QwSFyy6coi86Ul+S0LNeUeHoiP6ZydbGeemIK6W5vw
S6OzbjzKUdZyr9bIl7Iuf2+Wb6st/NDQ0K8+ohM5VUZ8DtvmUSSGHw3aVxqr5a6UmtzTMd9q0Vda
Ny0XYgK6EVyQYngtw5y90bTHppjM2whTeD92HzHttdki2UZbM9oYbfWg20e2fu008blBaXabO0LI
Dq2W7xGZ7OI43Gb2e+yUB9WOd8w3t4LGcT4gwhfsQMrjqEc3l9HVkGVeyvWbK28duL2YIYN1yAWW
HsxWdh97cBSPOlMbAJbQVTh/rk7loHqwtoV6l5Sl19t5ELvh1hjiq1p+lSbiJcfe1I2xHafoLO3c
G2PztXIbluLSqyZ0udn4QV9yO1FZwGFC95hW13Ammadz9pqOGZrOkjuYh86JfTxYJ/hFtOEZL4Ho
7+uFBB+swAh4s9w4yG6u4Qde6r55VMXwwbzkhKgTgSqt58zw4krfleimmUWeLetPWhl3KqCWZlxZ
z05QVdp9zKViGL+SIKGxjY416iiITqiQ0R5GfuFEH8VQe6n62i3cOt1yp/f5rS34LWycftk1tM0g
e5rjsWP/vEnLFNw5gqRWQOXtEmCjzFnx4h0zoR8m5JYRbHQ3rqqdIukAs63dd8KEYGRKHwBrdaG2
BGoVR3ILtWc96U88kTyLaibOXe3klk4YTHXy3RbdfDNrZ2eH7m5uOusIHlPsJsP5spP8wo6RClZf
lZ3SPsRLsx2c7JbP8a5Q9RdT1XzorZewq1kRxaZxuvriaMQOc4okBo/NgGTjKlCWmfFpQe7aKhQ7
WwsbsBfORXNtiJzFKQDomSnzU6PZuT9q7PiUpXO9gbyCbUaHmaFqY3qD3jN/58friIkcUvAR/7aW
BKCtgtLS/nQVOiw9OYyO46dIBAfaxXaifCZJ6JeSR7w7VCdCKLfArq5xMxQBo5JdbsK3aY0nkmgn
r6tnv5mNS1WNRxoTfkegaGi4B0o7H0mu59otkrtLkiueQVWST7GvKqA5R9jbhha+h5S1WlU/dhCu
tRKMKT2IoDeZ4r/pBlXSRiaTpyhyq6/Q+cyJoY6v8G4bfUJk+on5UMsr1SwQn5wkQBNp216zh73h
SG46vG+GbHeZBTQlnwimYr8C1GKvEBFRZC/9GvvSVmdjEbov8tkzUrFL+ECyWQyexoNyb49PRf9W
z0Gt3ov5ZZjDPdErzMOb3RDnLwp2zF7OWyQYIIk045XZw2YZ7zRJAEuh/ghT7BnxbwZ89LqWBbHN
fmh8jyc7WFzx0rEwR+JX12pvypsDrgPFQ7rjxYm+6flmQklvjvlWGVAditi3uEBcic5xof2WT8cu
nbwoS3baYrMINwwL0h69D73tjYICPlIvWv5UuG9pc6BjcLUwNAgoY0rk+i6YJFaCPAahijo1QW+P
6B7JoW6g9qtGXrRV/JAmnG5qO1HW5oEWaLOe0MB29SSQfKHQMS+X05Bb3pLrxRGgfed1+adaOO8d
N7yThQXy7/axZN0fW7kh4o+AhviukNS/BKjMj3EVbmznZrnxpdPIF9HLnd3PAXfBIa6LfWe148EG
5sxpj8qftm6cfUSwhK0am6JJDzPDfMOwNtkcPnT9C15WvJLGS5+QNKAhIdcICTb69Ck0El8Fio9b
hOmP4ZEPogQtuhxDQ/tgmnp3zog3mY0+6HKi9EopeKz20TMLy32jqoFrx1twZ1DKTBNhqO4zG8JX
Csy00+rOyxmcUHzDIg0tzODJPD8J2HTLuJzCrAgGg6akrFCXoZeOjxpMrkVF92oUU6Bio7SgpO3w
9XpGhJkZ7tl2iYW779tX7NF+V+rHdMh9dPSbrmMOFl/hrGHGcEaKiejBRIp5tWCjb2yyO9qJZUt/
XYCPS1O5Vt3MPQw+oOyJqwSXhxQWYxOcPsbdwI03QwxQRK+o4a1UABhKtwyFNjI9CYvPV/XTZfTy
Bn1w4V6bKDs78c9gJ5g0/0jlncFnHqhpuZtiggJq66E3MHO5zYZMFx+38GOTUD4sD0CNN2H22ahP
sJD3IWcrYT+8NOV1ZHz7WLl6sZUWzPXZ2rUxw04e3gytHB/3w0GjHbspo0X+KFPP8lJJf6D9Oc5O
c6zQehf2kN1CgQ1tDt8hlh1wh3rqRMGZFB4+cGfTKHV+cibj5DhUq9Ag/XhWqqOIW4KJZddvchbq
GZUNXPdp9rJSwvQFdJamu9aaQhNrSu5EJztK7Zkx5NT8yTF5m4PZFqR3JKtXd0jDZi3Xipc5JHu0
X2CURkn/E47iHGXZzmVkvC8ake/xvXAFxoran+epcQ49Q6TMR+WklPtYkzK6TYWsu3vCRCfNG5Ta
UY71qIICKTzDmXYhJjdZrXqxmqeccddjvqXz7INjpZjMlC8bph6qId52n28tWsSTPl9Q9GP8znc5
j+5w3htcSH7dzn6KViso8jUjJUZQvElTd0DyJnQU0swsjGPYFvz4MNqvIGHaPzZtAk8HzO4ZmNPe
Fig0l9YIi+YTSEE8ErdCSsjOnuK7HoB+fSOeqVqdV2qkeKjXkshXy6rjme7qLzRAhiOk6PmGOoIV
cqqrp4LF8dCLtroRQERzo6L6MzbZqPxislYvsgTiHtKe+cGNqNn480J1a1usQGreh3DEDfsB8F/0
ClCv9jH+r5fjwFlebJQCHQ+COSL9gCAM/awq1Z9MGW1Ey85DXZfx3oYFd4SEZJLzIkp/GGJ01yrH
T4cbEmFSD8clciaCjtjBJnGf/6kErVgRY0FjX1+dHOQZTCUK54Nx+Yr8gGSPmM11PhLSwcADRXxN
3BCNE5EMzeO6uwo6p3bPqhz5EifXSTAIJ+BenygiYJsn953SuWdiKGj6iGqO7+HcoyvvAMkcBCz+
a8YD8Jp1obj2ILzOS8bjoRNuchrDSVxcCIHHkoQ/vbWfmAZXx7iW9r5jSPqMnWVCVOd+Z2XJIXE3
q3tzTPHDryKLZRm/aHW1D2rUjzsT/wGHXqaf40LwnVrlSHBoeAdCmZvHcVEhaGbJekx92x+6zuYH
24bXo0/kj2U6uNtu5lUrdwhv46i8gOSJXzsN8wSpGZTs65/s6gZb+NCJS5x3yc7Bs7+vzNnwOmuN
Uxp76uj1b0ZVMT2JpZA3cKLdJePsUh0k8b1oyvi+Nodu3/SI2acc9HXrfKt6zeuOKmn1mRHeTH0R
l9EocJ1E7vq/ALqPVc2fxYof3jrX5VDyYdxVtmLAZcf5RgNyYtTQxPdqOIjgH+9UF8kJvnlIW8Oc
AiSQ350VpydsB8Z7lIf6e5QAF0Cbwguvn2015HwgbcqtVbS1XzWt8MGp8sJtfTeOsUs70DqOSBED
wmTCG/QYEVR2x0Z6NEilw9GlUbMur5YsxqCuFQYkBW/M4Cpq5uKrA9K8BTsS3tREYShkmB6fKkx5
3f1WXW6IqHLyoNIJWuqIxbr27C3f01J9+Hsx/T2ARZ0/4Yd8VGlCj7Cd8ocI2HMQucrLGHLgfw+u
UirhZ0XHW1g/IBNVUWDOfK+jwsLcw+LgWOzIaR5mzKB8dNXhLQ9B8IIYR181rY92A0ux6kzuuQsB
pcGAn1iGk2jH+bARqSCcgejagZYNzIHTk6fuhxHCbfl7mHTJv80heq2miMMckA1nIiu9Lh3d81hH
r38Prg/TcYt+w3rglmMfZHL8nWq0b+YcCkRw/BEnF0fW33IXVeRf4i7gk+nZYq2f3yjMI0DXu7Ip
qZ/D7wxSDq4cPpcRidBGDMzJImyBG6QN32bGgQAbLQlZIbRDi7+w1zpbREGsiUjM/Xa9+EVDtxxd
xno9Kd+GG750APM9R23HHSUa+zc6g8jZlBdolbwxwR9TS/NOMC0JwccwNLKExxAv37ddg1h2/fNE
KR+znuvp77uEPMG3hhIDpjt8mj0vqjBC3XS5zS0+DVW/ZfzXA53gvSLB4lDMvD+QUSF8EfHWsSaW
yPOWY4ZWbk224eVYcv4eFTJB9yzL/ApuvAlKMN7e3w+k6mp1j3GZ87i+wwqw1U1MfDk6AxCrbsgf
xkQ3vLKflJNijuIC0UMEytSWR4BurBfNGN//vTrHZpn+MDFvYYUayglMinuOBv7+yFD2Ehn0q/+e
ajNG9VxLMCBwbWeFAATWnr93VNSy4vxjRFHMvELcJSt2gqvYlcojWyY6EWDQMdm4jVhVgoyQk1aw
Dq9LWtPyL5hviYKY5vYtVxTnXiYfdqvTTce3vktkZDxJYnb3YRbVT706wmVMNO0IFV3xVlj+edKl
+uaaKUub3K9t9r6hEI3aCpQxNpeAR5B9j85T2fZjcxP6g2sNkD+qXddED0PWsKtHkhjKiX0AlR/u
t442VWz9pk25XYzaOcyL8WMXxql2poex736wN2vk31a+6ODhaLFh7WSNjLUe5AFr51ab1Utrju2e
G+HUS6z78eLCIZrmY79C/m2NJ1rjgDSq8vxOyr6+1fyP244/rhjeyS8oA/BVn5i4z5KqF2Tg3pT1
hy2jO8G1zzw+Yw/9nYckE8WnlOxaxsiv0jB/mDAwJe0+WcHuQIrZ7wSLfQGpPmWRciiNZaPr422V
ahNiVh7Ycxr7Vh2kRyLZO5QT+rSNVbEcN2jkXErF8l5G/T0cni/gv7qv1Gq0tcq+DZgMH0JD3zqz
RW9We8Ul/dia5eKzeVnItmPWfF8KgDyj8Ux0w8GS4tW0q3NrGu79NNCpiuqyJQlvor8UhZKpvDF+
N2O9z4QDw4oHFl2b2kSXML+0ccrdGLlBazUtH6/+0roO8ywkeAu3XeH6adzpL8iCf2Ri7kc3PA6d
/pCM5k4xcj+03Y1b2xtSg675msSR6SjcbAyFuxIL6LZMm+cZDTMblGscpz4Mfk/0iGRb80Bx9gG2
2o8ZHUDwEqfK0h4sFIaeW2qTn8IUiydz3mJ/fxnq+Y2QHSy66CGpdSmQ26zxEvpiG5vFCu4tGgDG
GWomLHxwnJExr9mol72PZU/ziKZT96qNPWOIq5e2q9/GJrFXdFXq14qbE5fa0vduLXODBLQkjFCw
Ra5S2hWABmr62Nt+MCIUXtP82MkPLRSeVfNu9DCBgIV3Ac+IyI9uPmUHLU61PWIAvHdqPj3nFNwf
gwzTg7IYEhcDh0e0UxHw7nOUmL1OYSno7A9iuJHkloNjGhYfQa4GbIydwzQvWeBWBuFVpXLfKvhT
cjPZwDezfUaSuUeKgvnUjOU3E5/8qIUr+Tvu9d3ASrHDK5ScdJiBZGIo3eugNdKji9/ekfbWekOq
mOsfMILR7rLfbFQ1Vk2cop7VKkWg1VZ2dYwhe0v6xDmCJ+Yku7G7s222d12NMbSC2XmMuLCxbAy2
c+jI69k5qmO8RIKUE4z4ELkIRWP3MZE0KFWp+61d4qGzZouOFRktx65Ush1YdU4GdsOPyUwqKrUM
AUKbNw1xJVPzxbJK8gahMYe8i7GH50qqflQW9smNXRfRCe4gs6+4T4pd1NosoiEnaKMUzrJBgl1f
epkwPpxn5yV1ldVJitg0NwbDQwiJEEjU3Ls56YOI+mFRb3RtZlQUUcAhdIhRJevahx0TUUE4OB26
ZWppmIQVnkNpwEJa3E0KHwhgNTpmCSP9PMm8oJKvi89axJnGvsRVTyqSG7bl+huCm+lbZyB/qKsp
24q+AEq6Dq03ljUBoxulwwWJhQAuc0klqvbunASLNtNsMInhAP8zHIjZiEd80w0VYFVRo8HbGM9h
5IZvWMHTz0yj0EMhiJA7y3X3bCLA3I/oFS8IlnIAa7X7SFcUmUq1uPW30MYyiIgPev9b8o4jGarb
snZRY7tWnb13vU2BW6WKu7GckVzEYZ6QXf+jbNX05CRgdF3NrFuBjxlhoUtv0ytFCbL46ymAJcsj
k8Y24x4GoP0OjG14SSVvezOlcvqONJ21Oev0axZxoj1E0k5C73YkNMXuF20rkr59G6e1JBU5Rdo/
Cu2GUh80okUUXyYXHvYlNT7o//yhbZLoWmWcgxyWDFdPaX8YVtPdIJ33zyiPUkz4YXiZ7dx6UIu4
2KNysr2kGZjv5Lq17N1WJfOm1FMtwD2ydqsTnEOqPoIPj40yyDKenTirNksxOM8dAJKLtKrwrl3Q
GcULTfGoTuCySIcau+a6Uwu73alQxGTkOg86hKRLKZml0+LuXQ8IHlQ1jNwuTa/EChhc60AzpOhc
UKxxRoPEkr86lmUvxsu+D5NlPE3U1uy5i2XXWTjGiCosfByjZVBUdni3LDp7W+TRZ2IoEcc4fWLR
3tM67ZsWtnE2Cy2/YwDc0dPXXbYX5LZAzbW4xYwBFprCWPwGik+ou4pB3wNw2vx1/kfkajMTgSSM
7h0mQ/Gz6o0Dy66UkgYEfaxMmiOrMdTyhyK3wn1InFdA2qz1alkKE1sM98l37qh9if5caDcAuotf
rgGwbGD7byz8+mGcCvxfriq7D5SrkbOZyC+9ijbRT5LguHYdPSeHkOCcZFfmFuY3jSyAvjX5gIaI
DiSUnegcR5XAd9WtWbRm7cqz5QwOmV8RAJ42465Yc6adt1pJMSQAgxt8NzHTPwBw6CLMQ9oEczU4
10IMhKbB89c3rZ5kd04c616aRhHCvsZYO7pqi5dF1CUlYz9y7arKetmv1X1tq9lJawTFkGx7JYUx
YnKzCINEnEjLcniUpX3JuYPNrVpV4IhUxqJInFtDXGUonbtMqWHDE+v7zKiOzjxl/iVUlHQX/U32
pRf0kts2ZBOXnTY7qV5q+rlatyrbmOequIq04aYq5xzHPNcAI0vzb3xwbaDg3ZqRo5zyCToPwZTN
qPhaM2e0zwxy+9igE9LuVqP27vyNJq6HFleXYg9meqL9RkKCM/Wdt2hpVpwbguy/ieccPxHJ4YKT
WrrShZ2IkN92tBAHcD65uniYoJkOW+UZtgHUTFcN2XFJfBu0cKfoqCA1r7e0U5iai1i3zlrGu9CK
cbnLmqKAeisJckaMs9hHntW0lIfQal/JdmTQmapkF28zjRwwpdecd2Wu4Q3qSesjZGZGVfeMM9kq
kc6MW6Y8sNQ+xd10P9dVA96zIlANm903Sskj1d2jSUDhPflW9NqBWQzAXmlOJLBFcFMse5Lc7IdC
1TDrl+P8x2zkHRYi9YxFn26hw8+Gi1gXdSwYbGGGzOcCNb2EXLV76N4W4aj6EKho4f2hF9aZjY99
T0ztEswJdtRaxs19m8fmCROI/eHYkULoC4tRA2+F7VXZnha8Cn+mRIH2R31xLPigiVsswzD3htH6
TCZrOBWjhEzjurDowrkvH1uhTyXJBHS49mC1pungTqAWvAUYab2B6OlOwViDMq2pAkKPtNLytZZy
6H1bC6cTa2YUxAZ6Htrtthg9a6hU3h5sZccjmG/yiK3obo1pGpXfJGjSt0yNqketFc6Xhf/mBq5F
+xg0OeznJopIeNA06tvQ0V8Mq6zWcX5WGZ4z6e6fukLoZ+lMTFozew7JPfuo6hTlyvxHWo54YJEb
uCtLp9/Pgzt/Wei6JE1yDCpgiiaWJDamlApCs9Em0bMHGpjCrHTa4QAxOXpakjBMg3pym1vNtUv/
GpsuDAy0kbA4nRsNXrYH0wA2oxK8QdLF6UPb9EiO+RrKbAwubqFcG1hnojH6VBLSNqaxZmQAwOts
luZlVUN4ea5wpgueGEgH2CZZToWopdXoYNHI9MIEwWdB0MoHy6K8i4yhOc+qPbx1mf6dsYxtyZEF
CYGNBaMcJzfSsNnhY9rMLom3crKgzRKQ96QvqU1qc39MKoo/MARTtlcMGDOcy+Rucs3wC/HwQLHd
GUiOWutAL4e6RoU9kYn+hla0fOzIj8UUaQWGxXiybeILwSw8Z/HHM4GZ2ih6bOzhtY9uurkMtMuU
A0Kngukj48b7QS2Ha1eOxQMtULF37HY+qrmsriyghh8m2ey1VZLvWH+MA4DI7HdcpgjzkWJeoPX0
p1xvlJW2Et2FyFXx6zbdA0m/Po4aItHpBt6XY8Juxg2LvdM0OZ+3DK86WrQIw+1geUnd5OcJHuEF
fQXSW5CTsaIXuyZaojNNeWQwGrinJi8tn2jFzJOlMJ56CBSbGl7FVrrLO4Qqeztyit9gHptBI6yT
0mV3GRGLW7c2CtKAQ1qr8aQgWOtmLwpj+t1tX+21ULe9ZSY6c8r637jIWO/r6BPRZMKlrnB/YJHC
FuViKFK090ZTHoxGq+/7esgeIj0Kd+Bx2VFjyAY/ysJVK/1LrcH0wNjR0vwOrWve5867RRTkbdJN
5zdajPka51k6brS4Z0dTEexh5G5A7XalWkvvdWeS+9WDdEdjrf+0IAoHudpD0cHudgznkgExUrAg
klFDNxrLr9ArdMwL8TUt+JpdGw3giktzCGjAThucS8oBfizZUG29WGfFycZ9g/mdeGc3ioICJrZn
AMLJieVVtYvSKsm2LarilIpJ89k/ocerR+FjWvHIpwwyWT+lZhZEmeCOG3UzudZMoI55Z7R37kR4
bxG73RN2tPlIvWWzu6e39I8Oz8LD6kSFRTdIaHizwcDQ8gWs+tBCMGZcGEWHmaa4byJL8DuQby29
jdS8tTk4a3qVza7PG+YesTJ7eGLJgFxIwKlVy7rZ6AfPOhXqse6N+MYkPfP7Kp4vsZJ3BwZhy950
KizuRhwBkzO1ZzvVytOSh9Ghn5Bg0U5h6h1VfXLFvtgf9KKceCwxySjZnW81YEe3tC2t3QpzuraF
7Z7IgErOTa1QwYCXP8i8Fjs7W5nQ4TxHhzis+eVR30sM2JcGAXVgKDQcVVY4HGdnjLcq6dAaDr9H
ZirkJcyGwGtN/nNHyl/OQNJo+4ZHsbWMT3VfyXMi7JQryDa8ykKNZLisbxGbXrSejFCxIkIxy8kN
ZLal6Np5pBMAW5fqJM9xsEbhUOfH/83emezGjWVp+FWMWjeFy5lcVAEVk0bbsuQhrQ0RlpScgvPM
tyn0Onf9Bn6x/i5luSJCTsm2DFQ20LGypRCHy8s7nHP+70fsR3y5Ht0z20xQ2HuagcuoHzLZJU2T
HweWW83qCjNpBVHWsZkX3ifHDnGWT/poXZZJfdzqBtHiogETHbJMo2rPUl1CkDC4LrCy9W8Mtp0n
GPbWJ/EAB+mM4J/3WieCdmpQg37oDKn6oXFqndQ48YG0IHTYgTMltEo0sCwIgTpedj7FFaOSmG2a
EPelMpOUhB6L7lZn0/cB2o1ziPS7/M13ZKcBDjInsYS/o2mEp1PCA9wUcT5KFI9thfRCxt6GiFzI
vqvCDYBT4UR2w9gICczIQMAYClhgws/V5kJQUbqCPc3mxYdRNKcjuq+ISEmCoQzq6jK8r2kuQV6r
FNeaPeLA1lFoUA9rbHK7N6hw/SVAP3bJ1obsd8d62RlkDg2DQcS0hvK2Ypu4crvyvbAvw4qqOnjT
55Xby2RejhftQIzGLewZyLjsvO8TOFN69yaO+nJVul64slhRzQhJFifUfNmvfZjRCxXqHOMXax4m
aOosK9s5HBX7ZDBte06lKEWVecKKxgPkBki7mnkkMRAlx0JbCISKa1E71SpOnfGVInqQSY1bnAJq
0+ZgjsZ5Rsk2M9UQsV6yzXPdPRlN1nM4OQWXg+n01z7sgFmDIr1vkwDhOJFdLH4JDQuNqSlm4F5n
adq/jZOxuGQN5Z6RnNtcGIIN8lQonBY0rKhbH4w5ZvJzJ9KKywr7mrO2x5Rrpjj0FmERaycEG57i
g84+OEQofmQwUQJO7gPDu1Ml/b/IYE9k4OogVmx0XX8uYztf4974+V/bIoOvf3UvM3AOeJiOK3To
wxIbSI3/PYzHOLCAEmPACKxHA+qCAuHetlHTULJRJoDATeg6Wk20XxULEmnbqFkHaBZQud0r4H6M
ajsxkHeEmkIVmEAipNNwWHH3cTxaVgcq9vLE2ibMgkk+izS1pC8oWqkxiCqWcmxYPejOguKajFWq
xDbYkuBg9DbqfoUqODzfJ8hDT+EfkAW2L96yNSQIwknkAJrG8CEskCNiHjlZAR1jqCjyw3p0uCZj
WMt4A4yJcsJNsCQFldWZEkMx6Il4bUo2BVughhTjhKyokPnVsM5zAV1hwlqErl290UMJu/Bq8nuQ
SkfRz0GhsIgpJRvDtRJS+oJoJ6hs67dR1IICD4CjR5FVWjc1+fA3peol62ECbwx+S6YBdRdtEEHR
Gkm34qJtdPWIoiwTbTILHYnyYGXMrU2Aj7gscyAgVAO2i3KCgKD8BwiS6W0F6lpyQoYgJzcRT/gQ
PCdYezcTViSQhBHmAWAjWoJQHiu13gFCYrbllTehSYSklPgTsMSZ4CVcK05DE9IE9Zt9TDopvvT0
jkq8CX6yATb50pBElHyCoxQTKKX0K/tTJukpYAgoTXB9mComxeQD0U6qcojnQl1hakxfgpKw34+2
OnqLJtE2r6tNGQEaydPuyjby8b0xoVwIlEbnneS7YGJcXITtIChCDVsIIaobJNBgIjNmwHMlJUZh
Z3XDGU1xrODg826TRhQ/td6Iw3HXbNRhVZDnj5akusJP9tgXt1lfhJRO+2FD/Jn698Re9HokTWXc
ghAA4Y0BWoeSNW+R7JiQREvXBP3TadF7VQPFfMy6lckXMf5HgGXRadEP3rr0giwEW2FXBU5Ydn1h
QUdes/HqPwbZQBUi+Kr2VZgPyavIkMS/wME+gegPVggUm1gZA7tHpf1M+pInbFoc+1NgmhSAZHXk
wTgeig3g4R5TKMQjMQkcdRxfe7HZvKKIUPstcTLrSoUlRfUisMczgUzjFKkpqIVwY5IyrAgKDjkZ
eNCjuYrDdU8iRrXYYqAYTLB8HsLavEQFO7EN3XZF3ZDqL4SRVStj9N0LRJPlEXHt/o1a5u5h4PkJ
leHAA+eMVimmXG0ZIObrAlYOJB3bCwjpVOFsHFFdofAsrWWG7ckIO5aCUYSRo24gBmDWZ5mvlmTz
/e7aKRzoBy31iqd1aRUG4Iy+G1ajbzIZlwYQieUmI6wHfDSLncPGTKjx7EHUaYvRDwlken5zNToF
kg2RdxAUbQ8aHiK7mKovR99k7rKLRX0DhrdKibOX48tcUudIkPhxtDJFiyLUa8a4PQwKM0BqOQz6
WQ8p700UB9SbV56HzigYqQlE6WWsdR4RfJEiY+8o8PimCDZXqSnqGrIxZd7BpzF0DYZImcmuVEYx
+FU/6CJzESsuia80LXxr7npWgHmLW12Rb96cUYyUfmpqqr9nDZA3fWUMTZrN3QIb1yVKUat+k4SV
fZmQHIOxrWvlaaTWKAZtyhIg+deNRs4DGcscls3ozSssEz9GYUbsdOx4jEv2dPWqhehK4CAQGulD
u1PfhZEpaTcjTE0WvZ31PjE34hx+H+VmWNqUL4kuRaHc7Gw+QFVXpKm7U/1e+rAGZ+zXunCJX1e7
wP+9CJdF2ZLRanMluHaqoBQrsuIslEFKxrcKt1LNNbJU1AHbMUEF3R/630XvM+67omRdNjLmXcBk
8IelGWbZTd947mWrbXQHCX+JGi3BuZ3RTHOjOUMdfUJoeq/O/bEzjrlXQKdKBV0BK3OEUsRDoGVR
yd7oH3p8d6g4NgvRIJ0MSLLaah/9lnfI12ZGk1KiYgAexF0y624xDTHeZRGaNupsVLZFU52Pkwni
if5gttaSmDu9OutlElC4vgxcBtifs1Es+vHIL+VyHkinac0rrLggGje4wcJvEFTG+kbQf/JhqHxE
X1tcGhWW9MT+VQKqLZxJhfoKxugZQQSSRgpJ3Q9VHVBGRMUFK2z0KxQsEnTewEFVWuMkVTHDPfQH
nb5Nmu2V2/e4lvqurn2MelIupL5tIqBG7oXFIdyglOfDJugm3BTWlZ57lNEWTTNQB6GRCl9lbq/F
J1E6qO9cUxHG6QidxD2if7BJQpWTa9SKIA+fZwPshaXoy3BzXDmlhqQnjN3xDRkiYMAiIp8Tp8S8
j2NhduNRXKueO6vptgu4IEjIspxXe141aRUts9qWcWHh1CyiseA58kmRF8eiiwvjwt1UMVW4Bmvp
IyjbE4U8i/tLv6+9C4/BqZvpgqzJa61xkRkFdpZcea06RIuhzhSyr0nhR2gRq4ryL6+2jjSLEB1+
gm4PZK32Rrz+1MqzScup0JMM3D5IS+OXctHkeoVKgWgI4CiBymeWAlcZFqMm90dRZysW1cwZG8e+
KqxyodXk75Z+TRBzWbINSY9Tg23wSlgqCTNVsQl9kkNvsYGt+41KvZ9J1SHBf74fEJJEPz7mCoFY
PQuWepQHDl1THy5tu+2bEyIwTXMYCuaoEniId4RNFBXoPfmgt33aqbcEjJw1amPRHWapD8/VMwJs
aYYuRJkz1AIOT9l7b72i826UwEe12Q19x465B7A1R9hdnGZhoX8k9CoVFIgOPxLYaKlOrVX3EH+A
OOR9iNLkqMdOFV0dUN0FkarKX5CKIOOJiYBKzj8u6Oqahr8Lai+yK0RlGQAdzbbPq05BgJ5h0kQR
qJQ5QEDlLQ6LNA5ATw3inRDe8GlDcIBUC6p+C2d61YE2XfbZeRoZDtr5Lka6SWQiiFeZngD2SSBH
scPW7PPAw0kRNZ7HigrmTw5N2hbZ2z7akLZ3fAskmDYBrhC7A7sKdVH0C03KydLUL4j0TmgsaF72
643kZRmSnGVMEK1C8rS8Ca1VaRKzlQG0UmYsB2vqtycUlzF2iLwC0TrvognWhRCermNIhlcbgd+d
pRPaa5gwXz4cfXVpT/gvO7S1fqFLKpjjKQwY5IaAhWUTOIx2ACJWT0CxcoKLKa4EjcUUozjzvIU/
FkkSmTVByfIJUGamKlLIiMgrix6iy7J+SALNqk5juN9MoDOAukDP1DhI3qkTCq2dsGhg7kGkbW1p
vkGheMCMYVFhTvbxkGP4J2Lobcu4cgTT6xc4LUchLg2aZ1DsqKWktxTKuX/8VBZejwZhVZMYhQRV
XK8vQmyW/v439b9MquNZxbsRqDG9fp0HWTLPWocCz5jYwOOnkle9s+kh8KtDLmAkR/ztGHsMUjEW
4ZBTdL7IMfCALLb5vdStdPn4Sfb028RgiC6rhhAW05pmWHv3U+mkgYwmBNiNNvIdiIeRSlYjOHOU
tKJ4J0e+MiqldUcB+FOX0m/d2vZZ927NswbsxIIJctCORy2k6MOsarUfcxKk6XBWRLIOUAWfBfa4
u8/Ka4F2wc0ncdhV5gIAIb7oWRs98Zgmq8Cd5zSdBrAq+2BHY1O3expE/ky8ui6tRfOj2qU+AAcl
ZZmhiJsXViVeFUaTrAKc3JZe7/WrAgDSG6+pjfPHH6V0RH3sOvbeAiMXXa1JhU1I1G/Wm3Z5aOty
tLYTUv4uqw9Lp05Eml2Z1F4/0ZEePFJaAatgoIKqbVAKvkebsYgWDyawskXjIq6FwekstL7Knmjs
B2/63ln2eDNkOLIQQX24cHy/OTELa1gKv2lXWUjtyePNOfFx9trTBkCF/zNsXsfdB/NSL+EF4UDu
mzp8oIxNz0zAREqYizSQXlw1gTmqx1mWiiuIAP2iqymRsTdZoh7GnWq8zKnqt3EaBHsQtlGMCY6m
3GILrl+Bd2JLpLBERzUY2e451G1kqI9f/4MHwkjIa415s47j9IRY3h6p0O97fhcxUmkwA2YmIt+l
Eobq8U+cBUiyhZoQkJa99yZXmd4FucPQmxsar5ejJyvUsuYT48WDx869yMFJY1FrMmDtdW1/IAig
F060UFr0CEGAO2HYUbHRe6J/gmH8cEBkAuG9wOPWxkHJJOK13WxsqhiQwzBeFChjr8e4Sd6apo+C
H5ucReVkyonvIkF/vBX3PMCmUdgG1EEczZYhuL2Tmv0QxgWxhoXiNOF5QuENguY+nSdGrp1SAYfj
DT5v+pER1N768VM/7Ca2Ohm6mvhQCqJ5u/fbj1WuKL00RrasfmE1WnwGqSd44mX65llcZmZX5elN
FPHtVjWjhnWWZ4YLW2tR7vICrFS5mXz8Xh4OxcxmoNzwbHMovzTdvaE4syllZddKpWHGSnZRdBlF
LhabsHrWAAWuZ3oW6mdDEFMBXZHp4k0sME+VvE4NXXqeF09ckZw+d8YQeUEu5R94GUvf5L0LajHu
KIrR4ILGwiALV8BWNMMNmGpKWBDute4Tc97D7mtrQsDP001NwBnbG4ZhKRpKa3dIX+2aSuFa1ZCY
U5p/hO86+/Mod85aG4XAE6P/wxeU0xI+tjkrBrdi7wWtFVMXatFGCzLo9spMI6zywCCYM+K15G2f
eMyy1fZaVWM40DQ5FuDKtTcLuFR324jWokVmN9YrdhGylL1SLgtyt4s2JklIyE0lN4UlZf9SFaP7
ip6fIThlD3tYl423IlblHU6X9X8267BFQXrANgKSdLdYk1yi8yxM67fAtvboSN/1pccP9J2wJJvh
fasPfL2oCdX02DE28KDq5gaekqK6B64KyEfI1az80Cs27ETvf2/oBwCK8O+jCmz60KvIm2y10p+1
w+O3+JAk9fA4j93C7dTsxzd//5uGNyAXvZPMmY71I82g6QemDs+SEfDuNvebwTogieJYDu/N9GHA
/480w3XWUIEPiMuH6LWdn5LZn+9pg70DbHcFcaBPH8GhtvuAqR8wOvKx5baKz92p/kJ9AOqpw+D6
Pfe/xx7bvn+eMek8m43j19vcbgbDPSDhxwrHIakmP/+pPrB3C1uvAjlHprbnNQN5Tcdk5WizDp4+
e6+CbjBiGJI2JlOVfO7O+BfqDRrT6d2z2Rutf2REsA9UIpSo376Me/sDI81AUhVNL6nk6fOXGxhZ
cj+7FbBuZfuAM+qXV0Iecfud0M0DW6e3CISP0+cH3onv6DFf59J5EG5upqk2vK2mx3g3gTz5hftZ
6OEBvswucgph7Nz5nqQU3h357t2S///Hzls3TYBbv7yfEKfTfPnzL/f38Mw757q/qfsfHoW3uKVf
B8P0i+HLVd7RD/95Xd5uj/lgdO//+02w4teB4NGDbtZ+tq7uDyTb467n/Pv2HhAbv+/AyXrMMDXc
ObKh/oJLnq2DcL192LtNy3MveHV7Q9tvXnyLTCntrO/P+PNtvazyz38AMMxeSM+n7P6Ad20OHOP+
Bz9/hsMs/Pyv3Sa/mxuf2zgvZUlM8Pm/dy5aE4TGnn/RL9e0yGGZVVX24oa22XOTFnim/dKT3B9s
Wj5ivMR277nNQ8XQbr2QxvT4a467/vzHp73ePs1vz77k2zJdJ5+a691HereGeO7BL0Ie5e2Lk3V6
G5a7J0BHwyzxK07wbwPyV1lZ7wyNGr5QbKd/7Vn2OybnYNX53HM8bf827XV+fky45K19cb5uNrvP
4W7f9Oyr/3Pi+zMv+1HW7zOP/U8kj7vvK2HYX/G+vsTBr3pxyDwS7ozC8vC/YKQ8D9fN5z/u+9y0
duHA+v0Pfr6PXGRccbIzzMhL/hWvUJbefP6fdHfCljFb1/4FL8+jlZrP7CTz2/1BHaC+jDU/1dzf
Wvl9jZk8XA/ex0K+9We7a135jesNl/WP/wUAAP//</cx:binary>
              </cx:geoCache>
            </cx:geography>
          </cx:layoutPr>
        </cx:series>
      </cx:plotAreaRegion>
    </cx:plotArea>
  </cx:chart>
  <cx:spPr>
    <a:solidFill>
      <a:schemeClr val="tx2"/>
    </a:solidFill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</cx:numDim>
    </cx:data>
  </cx:chartData>
  <cx:chart>
    <cx:title pos="t" align="ctr" overlay="0">
      <cx:tx>
        <cx:txData>
          <cx:v>Mapa de materiais pendentes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1"/>
              </a:solidFill>
            </a:defRPr>
          </a:pPr>
          <a:r>
            <a:rPr lang="pt-BR" sz="1100" b="0" i="0" u="none" strike="noStrike" baseline="0">
              <a:solidFill>
                <a:schemeClr val="bg1"/>
              </a:solidFill>
              <a:latin typeface="Aptos Narrow" panose="02110004020202020204"/>
            </a:rPr>
            <a:t>Mapa de materiais pendentes </a:t>
          </a:r>
        </a:p>
      </cx:txPr>
    </cx:title>
    <cx:plotArea>
      <cx:plotAreaRegion>
        <cx:plotSurface>
          <cx:spPr>
            <a:solidFill>
              <a:schemeClr val="tx2"/>
            </a:solidFill>
          </cx:spPr>
        </cx:plotSurface>
        <cx:series layoutId="regionMap" uniqueId="{9CC51CD3-4AFE-49A9-84B4-55D5E7CE4B26}">
          <cx:tx>
            <cx:txData>
              <cx:f>_xlchart.v5.2</cx:f>
              <cx:v>Contagem de Descrição</cx:v>
            </cx:txData>
          </cx:tx>
          <cx:dataPt idx="0">
            <cx:spPr>
              <a:solidFill>
                <a:srgbClr val="E97132"/>
              </a:solidFill>
            </cx:spPr>
          </cx:dataPt>
          <cx:dataPt idx="1">
            <cx:spPr>
              <a:solidFill>
                <a:srgbClr val="E97132"/>
              </a:solidFill>
            </cx:spPr>
          </cx:dataPt>
          <cx:dataPt idx="2">
            <cx:spPr>
              <a:solidFill>
                <a:srgbClr val="E97132"/>
              </a:solidFill>
            </cx:spPr>
          </cx:dataPt>
          <cx:dataPt idx="3">
            <cx:spPr>
              <a:solidFill>
                <a:srgbClr val="E97132"/>
              </a:solidFill>
            </cx:spPr>
          </cx:dataPt>
          <cx:dataPt idx="4">
            <cx:spPr>
              <a:solidFill>
                <a:srgbClr val="E97132"/>
              </a:solid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2000">
                    <a:solidFill>
                      <a:sysClr val="windowText" lastClr="000000"/>
                    </a:solidFill>
                  </a:defRPr>
                </a:pPr>
                <a:endParaRPr lang="pt-BR" sz="2000" b="0" i="0" u="none" strike="noStrike" baseline="0">
                  <a:solidFill>
                    <a:sysClr val="windowText" lastClr="000000"/>
                  </a:solidFill>
                  <a:latin typeface="Aptos Narrow" panose="02110004020202020204"/>
                </a:endParaRPr>
              </a:p>
            </cx:txPr>
          </cx:dataLabels>
          <cx:dataId val="0"/>
          <cx:layoutPr>
            <cx:geography cultureLanguage="pt-BR" cultureRegion="BR" attribution="Da plataforma Bing">
              <cx:geoCache provider="{E9337A44-BEBE-4D9F-B70C-5C5E7DAFC167}">
                <cx:binary>1HvJkt04suWvyLRuRIIkiKGsssweSN4h5klTbmihUIgzZo5/09br/or6sfaQUkpJlZXVWdbWVi8W
irgXBDG6n3PcXX99XP7y2D89uBfL0Cv/l8fl55d1COYvP/3kH+un4cGfDM2j015/DCePevhJf/zY
PD799ME9zI2qfopxRH56rB9ceFpe/u2v8LbqSZ/rx4fQaHUzPrn19smPffB/0Pa7TS8e9ajCc/cK
3vTzS+kefNO/fPGkQhPW+9U8/fzyu0devvjpxxf9w6AvephXGD9AXxThk+TTD45fvui1qr40pMlJ
jJ9/GP3067n986iXDwP0/Ncz+TSPhw8f3JP3L379/Vu/72b929eN19nnJWf6eYLy9tOKfvp+S//2
1x++gDX+8M03u/7jhvyrJpjs0Ki88cE1jyH6+eV18WXtn3f8u/Y/u+P8BPM0ooKJz/uKo+83PiEn
IiI0gYfEpx/2ZfDPG3/95NTD8H581F++/71J/f7mf9v3u0V8XuN/qzORf7T8P2kF7CRKMOGCJ//0
TDhlCRYp+/xA8mXwX8/kwT38/X+/f/jy7Z84ka89fzwPWN9/p/O41+Ghf7F/cg8/uKfv1vV7xvyv
zPGz6/xdI/4HS/2v8z86gj93K5L4hFFK4jgGC/zWNXJ6wglOkhjHny1UfBn08234r/7h/cPwb1yG
rx2/27OfXz6v6oe7UPjw8EH7F69UA79evvjRb766+72t/nETv0UCcUJpjBPxxd9j/v2qk/SEJeC4
MP911dD+LSDA5Cv9AFP5Fpu+W8hnZPwHRPja8buHf3fVX0Dnx9X+R6DE3fUfrf3P3T0UJydpkggq
OP/scX5ACUJPaMw55fjXK/jDadz9/X/pF9cPY/9voMS3fX84k+c1/nAT/6PPZH/1//BMIthzgROG
098o0bd+gYiTOOUJx5x/PpQfzmSvm7//z3/DQL70++Esntf2//Us/jnD+kox84fwUHzipt949T9u
/eKTfuj6B27k16bjh59fJowKIKZfOe/zS35t/uyLLxr14D/BUvN157/p+PTgA7DgRJzwlDLGIhFF
NI4wePT56VNTGp3gBM6T0RRIPiWcvHyhtAv1M3kmJ/FnFIgIT1NgBy9feD1+aovjEwHI8XxTnvvS
OP0qDK51v1Zafd2WXz+/UONwrRsV/M8vgY7gly/M5wef5wujC8IjeGPMeJKmPKLQ/vhwC/Lj+fn/
MS1KuFWROFsbEV/zdLJy64ZJpn7Vl3Ef/0Kj9GoVTV1Eocq3geMs8SHO4rE/KDZGD3abxbHlTbUz
zBk5V1MtE9RUUg/jkHFnuyKZ27IYOnKvB53KdNDqEjCjOa/aPpFJ6LuDs63NIqTbAldszcgS93lE
/aEdq2vry7XQa3s1taPZ1WG9teu897zq5FRzlJvFvekcWop1qmKZKBdn1k02a2zqX5lVuPNAVVkg
MzdH0rY8U4t7ZXntzxB25DFNS78bnGIZh2H3HVpHuSJVP4xMkTveia1oXUp3jUk/pLW6NJxUe5wG
mkhElxG2RcdZpM16qCnvMjvP7wzqzXFB3F23TcWyZRAub5eY7/W6rpcLrq8qxIaCLija91GvJSnV
8MtUElh0N4wymQSqYBPNa2vmO1+6eRdW0V554uOsGrWWsY5Q5hkai25rtKQjuVmQSvNSmUXauuvu
U7Qkt63XUeGp2q0spTKJ/VxUTDfSOpXkSNmiJQM7rbm7nPjWFsHzNffb9gpThiSySMtxcS5fVq+O
DS0niZ2pMtW26a2eQ79bLR+lEJ2VEY6GYuvm2y1EmySk7gpe9+o0LfVxIguZJTWbKGZcnXYDs2+i
zTU5ssFIGkXWycHWWx5ZRI4jcj6Px/K9a0dcmDDaW47Q6xSTYqZ02Sm83A5mva74yDPeoE4SXjZy
rOM3cRixNH1nMr6O7/ii3qCe7lWyvCFlC/c6eCNFVeNsm9zpvNjpaNO2lLVP3WERfXm0VHVy7WZ0
7NqyUzIY5+4rRrYdH6M9F+FNAmPc14i4Ax1S/7B5dz2iRUjn0/me1cadR3P4ZejWV+2SvjbCf+y2
rc2Qm/ZGi0tqqqW7SRc0fqwI8+64TCwIGZkoqMzr1CxHv07LUIyg29lZO6zLLytxPL7CotSXRHms
Cta6pruatnK4Gnnf9ibDpOOvAzI0ajO6mpVmVe2IyZdeoCuT+n6TwxY5JQFnxJZVPWFcKluupqjL
hEeS1GNFX6ku6bRsXWwZnEVUY6lX8CC7LZ07k09N1C1yrdKYXHSlGK6UNpW5TFzbNGmBbWx4nKdg
A3aXNE09FMOsNFwPeH/zwWlSdhlDW6iKTg3mdUoqerOMtA55vSHdZZghhDI6tD2RMa3md8PMpuoU
mExzWQXC2N6HajstEVIoHxLWLxJvzTDubK8tmJt1A5h7V/b2OE5zaCRL1pgfu5mkY97FS3kfoU2U
OV1tZwsienxLJwZnExKjqowZa+K8jmaV7DpSruLQdDFLNRh0bHpp+bI5LYVvpiGf7YiFtGM5Upmu
dbdJHo8iHJAiS5qzIaFuF9clsbutZBGWkSJhLGzaiXZH6FTXO45R2+ShplhkgQXOZBqW8g2eVo/y
pTR6yzaj0le+dn0tfbvqNutjtK551Qdrz5gtBy8jti0uT4yrj7qujclW2vg31cCr6GMbbbWSo+P1
zcQIj6WIhsXJatyGcOxZJ3xWVoaHy8GzYApfhS1crLNq0KUTqhkkRmO1XgvsebhHS6l8joY0Puh6
gQPWcTp1x65UAklmGiz2vUNukTFZ5ofYl9uT9qS87UQNG6JFs4qiqcW6we67dZIiuCR9nOaJXIu6
nB8WgtYHMs9pWdAmmZK86zcSdgqwVWTa8Cbeb6mekrOZDTbeNYKY9FBxAI2bMh5ZV5hZjGuWLGnX
SZ6MzSLbKl3uRrqEKwdYv5tiNB36dDvDqG7PuuBMEVRQN2llL5sWL3vb8TmvZ7bsRl/pq4piJY3A
8xUzrJQbH6iTq4E9nur5IarabV/T5nJxFO1XUWvpG4/P0ZaaQg3LEVMwNlX2IfMhWLksVY5tqnLr
jb/AmKxyi8ZUUjY2OzFGVDoWZ8KIcm9cQ7Oki5qiW0ZTTHq466vppkpImRnAz2xTDW1kSoW7aNeu
6l453HfovPTkMMTgomcT7Ao+EdNfOg5WssdRda00NacaCSsbsaVHXaHL1NLtrEP93vlFhqkuqlJd
1IvBF2NvD+NUPiTbkMjQ64/OLFrW46J2NYquG+EriVtmpPec5aynST6GEnyCvi6fb+gQK7kl3MsG
LUiu4K3k1On4Uls9Z2td7krc9bIzyQczp29tNeNT7eca0JFelIotB60MvehWO+Vl3CDZ6vgQr7pA
0XCgW5Qc3Bz8E93SLE6bLjddPx/qRgedtQHpnI4Aza1hb8Ko7l2Ew3GFC5ETtAwy9o2QIXHvfeW7
kKfLdDsngjc5BYa0FgGVWwxIpYLNjHFlTqYRPAYTyVk7r2o/jqi5Sx1v6k6qDbEPyEeuOq1bUjYZ
73ifvrEDFnVWDyTe9pRUK72cqiicxQi42Y6JDTdZWs5TVbihi1Ppe1PpfFuFKm9Ev9JaTqXzWFap
mgEtJ7xvhN4KXVM2nZENm06ysLU3LdbhrmVlwLup8dMgBxLppxnYl9n1TqXpdajt2uRjs3Yi94M1
6mxY5/Wgl432XnaMq+TQ1FsUnRJSlU7OXdyTrGmE/TAMQz1nnM/IHuaAA+zpFKfhOHpbr3szwouO
ZluT3slWdWR6p1A9pHtRd2Pkdm3rCHjo2A7lsa5RyvKtKUl7unZmjV4p3gP4qlg1zYFYj2vJFUnq
szHYrpIt7aMKKEgUsTcbi8CukopUjc/iylN/0SM/OGmTRvXXdMXzeI39uEREeoS2suDzPN6O3HZI
pjhVNwK7bStm4iN7swLneRdIPZErTdm6ZS0nUy+VCnrLeawqdoeqNA37LY4aftVaBmTO1aMReUkX
DewQGJU5wCy8k7qeeX2kuEk7OQM10LvA5qbCReej4bTtcA+sIYhWokqE+tUwrN2Wm3nlfYFCqtBt
vLl36dCxA6i+QzPFKgMXaXdRv+23aHUHND5zWg8gxETXwHjLmZia8b4hJJY2jh5Fjd53EHSv5ZA0
cSVdiXjW0aW9G0kJ0+S8LFquX82BnmqMC+BtuUCB7XRC6nzGm9kP3hwiZg1Aj6hetQPc4MheRLSN
Mj2oEhTAMO1dlPSS9mVGwU52FBFxJLgXGRrU6Wj1PfX1IKcZ7o/axGEsUR7p8cq7dL6BDX5Tt20t
l6S/wrw7DZa6jM2dB8izp+ui2kM5pkegRFdVEpl34MaWyzTw+7Kp70akdmNCirTvQ+G8ehu10Qge
R5c7TUW22PC6t+bai/FQx+p9z/WQp6q5i+vkpvZoy0hpl1+aSr3jYKGTMc3pioM9RHD70q7Ok8Uk
u6g1tXSqohJ12/toLi96m94FUkYyYdPFbO2ctUzY84bHs9TJMyOi4g2xuJFE64/bVIW8TCPQKgHW
yeZLBugyRWIfpuGCenTTD+3rjfnLZNXXaZM0p7TsH80Y2t3gKySbMqn3SR1KOVv9ttmYzRDvsSzX
fpKqN+b9NLq7EbPbaFvrrKqmi5qIA2ipna/Gs3HxFvCOmqx27HxTHsjoWEm2hsu0j26YSUBGzOa6
FelNyskOJeH1pGshcewFmOjmsmQ0k1x5eAtQDRR5bs9HFDVA8/geqO5bXYWdXS2AuNY+s6nN1nku
ksmcxirM+xb5ft8K86GMU7evZv7gylQmdSq1F6dbtb7mII0Kk8SDNFX6YRFAys0Gqs/NWTJs76de
VCFTfbQnTf+2BTEE2GImfkYCfYM3uz1hiqbzkjSvxNaGu9nTbMJE2mY5ghsA2bosRWXLUzesr7oB
n6ltW6VX5fVM2T5V9NyDdgN+WbQMT6/XcTzfzHLdgbC6tIzdkT60OchfDK4+7oH7LvzYjK3PWMzZ
L3PP8zVtzS2xKnmXkvl1oyKf+ylepE8akGVV77J0KK9rq01GxYZy4bv4rIzpUKw+guNZbdTtGhKv
1zwx113JTVZ5PJ/pxjxuyFSyGel8DmBjJFvWqNiWZbtzaYSP8I64ykTSt3IlYMND0z4Ji3iuyaRP
l1Ba2XMx7rYxdWFPxsTE+3mKokkC2o7Dm65c0JD5zpeiIPNUXpFx9aSWOACLugIVt+idj+NmPKKx
hF6krPEBaHpr8uCi2u67ZvJtAbKHEPB5cYuro+J8okU12z7Zae5FJ5H3UQdLcpTJTaxpkEmXQivn
Y0rBT6D5no/tGslZeHTmzQTfxkOM2vPF8mkBulQt99NSxu+2lc3z+TQsNc4xTZqzFs8w9bEZG9Vl
ABZ8y0bmKBA2t4rTrlXbL3arqySbIQBjwCesbbFM6QZs1mlYFZqpyls0zzuc1u0AsQEzufO08b4+
xKBjLuq0BsEj5gEoOWoGoLQRpfpDWZrpdARhVclY0e5oTKhuuij06gwZn3xMqsTeq2pr+A7RagRS
u4hj7w0IT7Pgh7Tf3lYkaa+9DRw2Tov6VMczn3bLFtNWTtafBl5exzR5HZrljEb80qPVDLkLMb4Y
2CLO1DBH6c4SVA77OK3cjo7q0iXobGEChE+7jLKaplWWJWj6FuIx2jVx1oNf6KdR2s2Nch6jU7Vs
12TuYRPsliU1PY+9zkcLiDkk4z4RyesEVOBZzbZLpJtscbPOXI8NRECGh1Dx9eC7xWYjb420frjU
egZumdpZLlH8OvR+LYaNfgAculzIcl7Z5G7htC6PczJXwHSSEj1gocRdueK4LDbfhGrX+/EWIlvl
edv7CLwF6ub7Ss8+KWY09bd6KLtItq1BqohAzq05p5qGc0YTsd8Ia8tMt2SG9ejZdWcJ1Re4Xne6
rWvQH1OsJRDNLv7gcbiMIRhUxjoPyFugbLO+CGLaNdi8b+PVn88aD3KOt3dtg6u9Q3GUq5nV4Bnj
HYDR4wDhAaAewvZZtbXgsXh8C/IRhH8N8Q5ZCZFcaLW+hWDSE6q2JQO0xg8k1acNnvTNsgxIOnCY
e4DnTd21nQXKx2eb0GtNRtCT1fBMvSa/ojOQ5MLJzhl4BGumXd7RuX0A9QO7M2LwmaShQMUqnKxD
gV1cg6eMedntur7fFgi3DaPONdK8AB4K5k8qBoSujWx9A9hdLZmzo9rNG6G7rUnbLS9BuPcZBADW
N2pIJpW54N0H1fQUMH32HHdZN8xg0BWpZ3fhbD/4Wzf2opbMocbvSKsnVwhazq2kPknFo1WCvV3r
50BcTSZUYA6COiPrALy1Ws0zzUxqcDsL7xwu0qkFpPAJmt+bukvRqQqrWiWkLxq5DC2oVWwrGU1Y
30WkC2fRTLtr4hP2sbHYyrrS7DBASBG4eoCwnjH4UScQj5MJwOd+6EfzivF6Lli9XpvVT3KosD+y
cXwa9DZkM1ygXTkuLDo1KrZZPJvC6TiI03rh03agceWSm3alywDWzwEUIDjYhQzEqWhPZ4HWOY/6
xVdnnnJj9gEI6wc78GaWA+brR0urVhQixt0oQ9fNYu9b8LSXM9XqtF260hyDIlMjVTuw5NgleBvk
NkZ+OfOkA8nSWYggF4gCaMhF46aFSIyBYFszJLw6NT0EegtkO3C8lQ/lVQRBvjXTWJMMp3x5a0Ui
XtWrxZkvxz4L7RBlDUSrLvsEL68bIBd6S9wRNwNEliDG80TKGO4krtL2YWa032s47CrzMyWvpq6P
YulxiqRNQTNs2yjukq7eDmAJQkA0CsbOowVCLxlWNVvOg0b1omSblNVwwTqzRHe+ZZ3fgY9R9qqb
G9wckrSxIKkXEC/HLi59+7A5bO9ADvpSgnC123Xv52p5WFpdlaCSqzW9Tyec9oVzeNx2rkmX7dAZ
hfpzp+q2h8gdI69mh5W6BRJs1E3C18a9atckrY6hXKPZSoWEqgrSgIzPgmVCF2HTk8pjrkTayrjV
w3bOaQl7MKsR+ELpe1UflNZhlYNDXXsPS4k3yQSo912EOzjoUZCqvum9dgRAd+nelcmiUFE5jKKP
aWSH9w2czUeQ29Hw1hoQ69LXOvdJH+Bm1qRV78eqtXaP6NiPeRUwzHGOIT0g0zqp8FXZq/CeoBDm
AsGNgWCkD8NZE6KU76xt6AxHNwOehUoLWyxdZ0DE4aQcpIpCclcCAkXXQPVcko1T4s4rJCa2AzOx
KB/n3g9ZueAA8cWUCPiXqC2LFrzRouRJfQPqp6EQ+qpxIjcXwfVEK423Auhx9cGXSSkkQ0MiTsGx
oS6D0NwGHiKU4NS8UO55zn0TCkJGcGWmpH65FKSvj2MUAydpe/as38cGLnPgbUsLyJXjKYdQoYEJ
sGTp9gws63KhfV9dLZFrwIbakb0Fy0Q5qoaJvo3Hmr2blpncgo8AFsgMAl9vGdD/UOc2AJESM9BN
yG007ydX1QULbrzctN0uqmlNbvu0WXem4nQ3DxDd4VNytCHEr1daHgbgzAeSxktRQtzzlYCpHoBx
AE3aGlNetoldss3zEcKZhst+s+pCR1N34MY91JEZdxjbQeqUl9kKLvfS9XSRpbYk03FJwQtW5NKV
DTnlBEWZSZMj4tvTQOejHdZYMlDT2zLgbI2FydcQ3XPny2weff+ORkrdBfDhhyXqU7mZcOu5OyjL
bwmE+B6JZveC9acpBmTvgZPkI47pnQr8vBLmwk2oynq97ploZ+kaVlRdte1I2lavA+cfJlWKXZtM
0SkbVmTztm1XOTewFxItNO2lgxwOBHZSCgUHkFP7NeH3Xb7qERIkrqnqX2vZvn7828WXArlP3X77
/rka7rdPV9OTC6N7enHxYPyL3ag+fKqR+7HP88hfO/1W3PWc3vs6recP/5Br/CfZxO9rSH7o+X+X
aozwc0XEP880fi1j+Fz/8Jy0+9zlS44xPYnSmDEOqUDCecwho/9rjjHhkEeE7COMALllSjDk9r7k
GPkJpPqe04g0iViUQBnSbzlGKN4jQgCbAkceYcgI8D+VY3yewbcpRiISKiBVCW/ELE0xg8zqtylG
V6GkK6sKMgvRTPalRmy+CxAmgKRE4PHbBbCnL8LEl/iS8A24nyN9bADEx7jcbxCvgvjhqjzPNuJA
C0imeIslB6R+Wjvf39Fnv39XT7z5pTYKI6DyI71bIBh/W/Fq62XQQFQkeJLuDImagBDoNYSWbNsQ
Vjiv+3aPLS/P64lW+j4ZArkd15G1zwG4pT1gO/nmjRgiw3aqxnjeRQgkcRYThJOcGBACBe3YmHUJ
SMjQMfF6nVoIqlfUuO5eNGG4BdaKFzmjtjoLkwCbQVE/3fCUgOXodWHxse9Gpy7TzlREQsaYfbS1
XVAO5XzDOU2oj2RXx5BbJI3vDtis5ZA1nV5WGTsfzeDiI34xbcv8hCJXV9kKU1RF7FoNEbmkE3c1
aVLgTCEZWpnoJuCsnB2oAjNS0uSgjLo3i/G8P2wjmePdXM5djswAkVqGa8jjdLXwF9M4xZCeFXP/
LqzghHZNvI6oiKoIrzIZVaLy2th+zlsuustp4dUvDfj7Ke9miPFL3eka4gsN8DvfTQvNrNm2uzSQ
oSkUZEBqqcMERHSKjf048qWbM0jCLks2D7qudmkdKv9qi0hPIReI2wvnIKErJ1yOY64EhPVybm3/
3pe6f6fjytxVkDZ8GAwEJuTUGndlU5ALxaCfZ1BDZCI5lBB1v7RrXEPeBd5ACgahBXExuohEchUp
/piYjn6sxYKR5Na1N2ryI0izCXmXxYp33cUcYZ/u0t7BW8fedyME2OpJy3UyaycDbtjpwFrIiGmV
sjYziqM7JeYGKHk6z2+5mLf1CHFIu+WQu5kXWXVrDImMCaRxNlAE/IDVXG2ny7xN9tD7utyypSLo
Tc+i0WUeWwP5brxB0sHOrrnZGODtVrXPWT5qow+snWgpgZvr+Cx2AOpSMAOhL/Ap6X1gCti5bpwY
JJs68pgkVm8SChvascBgDRBxrdOkP+CUhUWKEvWdNEjbMetH1EXZ7IcGchzp+ByvjBxEgqmteAsJ
xrR7E2gTqaxsuElknSIb7b/xhr9CxLclDOk/OBfwKQSqF2gMAgPKir93LkuPQlxtYOTaT/RDtJAa
lDjsnESOUSiG/Op5f2es6IdiCfBkz4NRqN2LwZziCDz3t55s1nwj60R6iNYNKmfgWlGWpsyfOzTY
y7VcIRBMx/HARRtnS9PGxwpqAQ5/HhWvzBMgunt6CgB4P6LctyD3t/94ZPyu1uhLWdWnWpo/rMD5
Uh/2Gywm8PyvoBgDvBEGVTVQRkIxnNhvhTcsOXmux41JKhggIGjJr6CYnsQU2DRklFkicJR8i4lJ
csI+wSHcMIFJLNifwcTvL21KI0h6Q+1PRFicRJyIZ8T8pugmQZVqQVyuoKVCn2Qb/KcBB8klRfRp
taVt2P3xvf3H4QiBLDsMFSckip4LT78dziBWjl0gi4w6v0IQtu8iMBhVNojcVUS47fGPx4PapW8A
/3l5BPwqxCsYSA8CjuL78TCE69zaW6hEQVjdBpbQe5An7b+wfIJ/GIfFcLxQPEqSCI4ZomRwlN+u
C76KUFRHN2fHq93VId/tpNydXex2eb67yODzRQ7/5nkmD/BXfnG2O8ojPHNxAR9P8xzaDvkptBWn
8Cc8vTser/IDtF5A5yM8mmVHeNtuL+GV8PrnR3Ya+v8fzs5sOW5kR8NPxAjuyy3JWrVZi2VZNwy7
7ea+73z6+agzEaNi1RRDZyb6tNtaUJkJIJHAjx+Hl+3D4cBvs/l19mb+8vawdd75Fj6C7cx/w5/5
j41tO3tnj1y+l9/4bffAr79xXX7VO39z2NibDb/xzb2zD4cX+7Bx+JnNZuNsHMeZv23Dz/P75l/m
3PKHO1bCJ3qaxe/2zvF1c5y/dXM82Bvn3nH5M6ve73IW7/Dptpv9reNsD3fb+YPy2Xb85JPzi9+6
51uP98/7/fO8TWzU/NPu3V1qz2KfHf76umLIKydmzQ72k+KT06lVMZIe77YP74ftC4vaOL+c/dF5
XpH0gVv7P1ybttSNpYmRyUrkBt3Yuo9vvx98+8He/Lx3RHtFjnJ6JZzLWQS3NRX9wJjlcERvh6cn
ztlhvzmS/c2de+M4N9e3UDqNps8FKqdb6ElNGU0IvHPfX9AWzmlFgDJfmde2bj7ET4dUyyAeAPs8
3j3ebG9mhd7effw//35432IbD+jq3fvd9v3uobQxnLv3d87Svt2hWIen3WG32212u1v7Hg07Ojd7
1Pnn7e2HOt7azv2e88byMAvXebxxbOxzc3x0bm7QvuP+P7cldxy9UJfu7LXVzM7x02pUseu8iP1y
39wX7IYdW9NqbeFfz3RtEYNMePJMQ8TN9v3B32CWmPvDbPBs2xP/d7B3/Gm2at9mhcd/94XT2/+6
+/3+395+fF5TkRkgevUEFw6YZ5USpbNSPhxeHrbOv/tDaG9323nT77b4OPf5bnaTHAwHsbHxgc78
n+7D9sV9OTzduW85vm1nv9383vILWMrDzt69fOvYPhcv8nTYoXebI3pe2Jv7X5F9fOaoXVe23UcU
4t2yv2/u8SRb1967m0f80PFudjDXVVWbdf2api7isTgH5CihqTjsO/sNn9vZfO6fu6399B/PzPJw
ojeOe7PlQ2zwu9c/gSLNd8y1j7C4gyYDUEU/b/Ub7v2OXbib/drds/vgOjeHA956/4614Kzx+NwS
u82mxL1ut+w5V89+vgXcNw5n++4eHh5w2OjNw5Nv2z/Qoi1nwi2xOWKFb3jto/3hyw67w8Ph6e/B
t/8+zb/098vDe2i/TPZv3z7g7PBDD0/859+/aCM+f+/cP+Nj+ffj/nnzvP/XweXvn+0XbpHBtn17
h6n+uL2//3F/3G++H477P8+P3BTOI9eBs9k8u/avWy6i/eON+4yJ2pvj8Raffdyz9S67+rHNrPxf
tpvLFYncLfs77uW7G2e/ucfUP77x9Zm/np3Cs3vz+PaGIjp/Vk7kur3TbHhq76Y/Jxi4Yrglb/gH
3d3duVx5mL7tuMf/XHLOih6Q0r6qB3RunoqNO8PocsQik+24e8D+MbVZ6nx7lzZWZP+e73rcJXZx
sPlGvMP2ab6VOWgOnj898QMH+56AYMuf5p89HHb3/Hv/zKa5R+fxI7BhW7fzrYlF3WO5h49wYX88
YpCzqm9nHXzYzu40sPeoENuPt966+OOb+Rjd/dsdkY67f3D5mesHMN8O/2cQNBgSz5qyRI+TDDxP
NOavf/K33TRZvthmNZhIoSNRWXSOoajN5rqU01P+XymA5A2VsI/n2MLyc68uyEqDgfQyUu9eK2jg
OIbk3R+m0g1jS7i/Lu98VeD0Ad2boPVNlQfC6aoSaTI0a6Ca21aWug3NftgGSSetPDAvSVE0Unam
NOfz5szg572TWpPStkiVLFKBM4thmR6aYpjc62s53ztNJLmnGTxCCM+XYTN1PDFoDPLyQ6wGhkNq
Y07vVJrW2rk15uBKyz54uS7z9IqczwvEgqbJ4Jl4R8lz2+/nlVmZQsWjG6mGl5l8FAUQJV0dR3di
a+ory7sgau6nkCRLU+arebGJcpGKtB7EiEq6wu6sbNoWYVs4dZQmx+ururCTumqBuTLYRoOX4emq
tEInlZMBSQODFx3aMNL3Os+3WzVXrIe+ojx5Xd4F/fgsz1j4tpEcUa53yKsyaSr2qeQVwobcTrgi
59IWajKgCbDcFq/nxRZ6qTmNYU660ErKoHOiaIpGtyGT9674JKCuL+rSJmqGblqkmulhNuevf3IY
VlnpJgjnkgKxHLttV8n3ga57Dunu0dUHU11xUBcXZ9LiM2fNyYsvTLlTW89sQpmehaRVbY1UzSZs
ZGqo4eSv2PMlUbqoKnN2SiJ0X1wKkqBpwAgoVY+AdN1GTvT7OgJhaqV+tWJgpyHfh4Hpn0UtDKyb
jII8MKvSpvwhCAx/Z4KgfSX3r972aly+Vmb7dv3gLmnjZ5FnGwm+t48lNjIQU0cF+bWl+d1fMeeL
Ukh4mzoPfVFb6mJtFUE1CUFlF6HVfovzgm4KsKt0sV1L7V2UgrJjzLqqGebCsjwNtH5gGSVpxDS0
lSGn4afL9ZWUxSVV102FSgxFcWrDCymVZYRVWOolyUmKJo5pJfEx0VPv37SogxcLf9WsGNdFDaSf
UyViUXRVXUiMhCABUK6UNh0U+g5sECg29bdcysbm6xtoiKpIUhSXS2fEqRXTJhL4vTZXGDzBIF9f
m66aSM2KQS1ev7Oak9ShZY0eVn2+SBYeNxDMsE20bAYBVwo4P6V3tCmINiDz/R34HkrLurbzvDje
KVrTg1bostaeRDVY8SLnCqNjOrooyzQvz0HP6XqtMOVh2XHLSFmT6I8ZwLr6EChtWq+coDSb0WlA
hSR9bgiEvEGTlqEH+BIzkIa8sgNg50cxkTuq/YXyAvbmzteF4VjVRb6p4hzQKvKdYYwDhzNopMY6
tBRsV0Khc09jcblikRZZVJF24tOVg2JWTaEDLFqIZq/Q8Gelui03va9Q9vAp3IVVpz/VbZMOK6d/
vudIlk1ud9NSzsOjUVaGtJW4KQYlN50qj4AZUHRaOdmL6/skZaFiFG2syZ/xRTzrOrf1E9npS0/Y
papPQehnHvWl+1XbYV0cMBun0w80t55+vgFNo88UIsqSkqdZOYI1qE6nNtnK7p07H6RQgxVNar5k
xRf3bAbMIKbXp7Rj39KfcnMsN0pcU/psk+h3E1bT9vqqLu0jKkuNee5sPvMIXpxPYaJxI+lRTy9a
V5rCjeyJvmOaaX0nd6PVuINPFLiyzjW5i3XqrT+UZa4Cjk2zir6NPD8UQTvdRXQW3rSUXB3gOtKK
+7u0uXO0KSoiAbyqLNzfUJhpSd8FmxtK2lsjtHSGylYXgR+yAF0EmdD8uL698288dQsf9XlF4QnE
tbiMBVvF7zOt9ksaRurM1cuSTrA06mwhG74edhJKE8HoCggRnY7kU/2M1YnOTl0FFdq3yUaMp3Y7
NNrXg2lLU2cwAoGgPBdtTqVkY53nwKQLWzCKfqfE1OnBcj2K4C3tpBJXtPOCLzmRNmvRp6iz92UQ
SDreSgwTT3KU0Ih1oKLVNK5ohnl+ToYBwcusHSplpfnrnwRhx2ESgAmyk06s6bUV0l2epbQ8pZq5
KQy9exl6gS5WmmqC/uumAB0Q1Sriax7kymKRRjyAp2i4/SehsZ7pbZAfJFFuHTCm5SGv9Cmyi8DT
VlZ8QTMBNc5t7TSqozeLC4I3id4oM8xOk7zWLhQrsQuJPhAwscLXfbX18VaWCOQtrsfTzTWLGkS7
XxBQBXl3o7dle0iVRjuGqiXvG8+gKyMp63ZlWy8cKSkO8g4EIqYmf1Q5Ph1pFZTyBM0X/roFI2on
YWi6fZjXRy1XWoDQObVvkwbLMgTced3qz9R2vnR1VZElVebK+Mj8fhJN61hWlCUexY/MwpZFulXJ
xXR316WcnSBSyD5Y85uMcGvpWypvoD9jQmcn0IX0NraghXniJnulMLL/gLz+3wT9pRXhXQg/TYNc
zkfN/dOKYjUEmFLQCB5b2QDKvBWm906QE2NFVS6uSVUUjozMgL50YuEUgaQWW9qdpJgu92JUb8Sk
TQ/l0NYrvuWSKAP9FxV9vmiNhb9seg+kaJoiqvRrm7QHJAXT+DPIxXElOLy0ecRCmIAEk4NkLJwL
YOMgHOSisCtVDDeVQKwb9EG5ua4OF6TM1wxXI5snQmdxamW1bwRWGYa4MA2guUjPl13mqfn1AyKg
nvN5yIANaCFllPxCjoDu2L0GCUWBo9rkgxk9eqU//by+oAsHpJClBMc6ozmIYU8XZMjQDQh+XNgq
TdzbJm6Aditd5JASWanFXNq6z5Lmr3/S7iwfS28a6Z6w9O7VNDJlk8lesaJv8814EgpAH0N6cvZ/
+F1K/KdCpGYoUwghclvSc/G2jIbyOVX6/GD5mjrZeT8Mu+v7J8mXJEIbYimqKiF1oeFTCe1AP/ND
qL7FBsIV4A4ZTTqeNXdRBZoHWHqgyXUMNWuXwQ3wrzAKx1rLIPBQ+vjp+se5tMkcpK6BcBAlIBWn
6/ezJG1ND80xrG4CtCZEG1IEf78uBAC9rBozSQK5iFMhetlPYV1ouT2ElRzSBhfpjVuLVqGv2MGl
0zQs0A6KbOE/rFl5P6mMp8YZLR4oZxZlgxMFim6LvbCVtG6fNcK4Iu3S3pkgJSzTAFSImZ9Ko4OQ
9oYup/ms0bybuBvLQ4EXdb++eSYJD5UYiDhymdg2EqNSRh+PGNHAe5u3YOEGjW7IL0th23hE4RE5
qOXOxVkuxDDVzHGqEdwnvaU6UqgFX00Vgf+B1Y9clMLbhu7K0x0zp05oPrhR4lBJ72DokN3Cy8wV
n3ue6ZjFgA/SDGopvNwWniPVp1wTUwPUbOuFt8Jo0q5aJse81yxbF7t7s9eeCkH0NmVgeDfku4+6
VRQr98t8+gvPgn2DDyYnpknmMhCYShFeCz8hENA7WdqA0Kyzb5BciN2t1va94gy9lYSHqrPktTTt
BTPgNQAWS1Z0jTBrYQZCHmhim1qgKFPwq04g0l/SF+Gtovqq09Ye//t17ZkRUhwpdHXS8tZuZWNI
JxEvogZBaNOOVm2NdFqzhPljn+6oxJGSIUODwEQvnwPknP2hMjhWPQhB3ZtGfhizyTionhWsqND5
DiLKVAgTeX/I4vJBha/UxUpjB/NYCwV3zJPShDMlkL5bNGv9Cfq091bsfPb7y9VheXOmEfelgpI7
8V1BXGoDTYC5XWSp4KpWqb2WbT/9LlsDbiMpk3+TBhluikDJ92kl1+/Xj/BcXSWFBAqNk4DPaNVc
XARpVop+17f0MCWV7ya68SepjHctI0FVWllqt+paVHnuPmeJPFqpppFlVRZWWvdhFMpSmdNSJPNo
LQF/YirZykmePTigbp1h9BiCPN89izBPjhpQcBBc2FUkVJNjQp7wVk5jqrpV4anfyribQjs2A3JG
RkJT5oplXNBZTaR/YI4ByR4t8YPVVBhxRnnbFhKv3GqgkxvH8qTgJa8rJVoRdsHxUSrhqWzoEnkU
3gSnOqTIQqzCOoHh6/U3/GL8InlW7HZqlUiuWgfac6zAT2EPXl83W9nzPGNuQi6/Q3mUFSvvrQs7
Tz0WjCaMiDQiLV8NclI31VT2uR2XgOrJnze/e514HhYqy05GL76rzVep9IMvX2VsAmV0MmfgNTV9
oVdiaiVaWaDJ2qgmudP4njLtrE6CCuO6yVw6Wx5eYFBhHtUkdf76p2gjzbII9HxGK2rdet+7MVKM
zShZ3k0Tqq2x+7owi7QVGUiLzpMPEMUnYQ2sqIHQ0KJGE6p4LOgBue8zQ3A7Pe9frou64Pz0WQSd
joQ15CFO1yV5qjYaGesyYEn5EzXS+N1sjG4XZ0myp6AZ/Lgu78I+kqMHdayRETCBCpzKS1T6x9sx
x6/nhukKAQXMqvKpqPMzXz8yc0a8Q9enG2SLF7oR6jQ01E1E4zrUYL6tDm0LW8eUKQdJzsgFXl/Y
BZ9qElOps5cTyfsvNjIaMj3xYeOwpTSNHC8PamhNSgp/jmfW8p9mrCCpKblrVl5Ol+SSbkQkMHrA
JIsnRtv0UkJ7E3L7jAzO0IbqvTxSaKyyMPje52p+a3aBsBLcXThGAAqEAAbBF39YmENndGraCPQq
oaYjdHpYOR23uWMY9Vo3wQUNNfFzcC6SMxYBpZ9qzKT0rdHR2GJ79TTRSjHJu1HvzH1beZHbZ76w
kmi5tDSe1XP5hHwxj8VTeWVv+OVgWhklTlU/yMIku6mv5U+TSRf4dZ2ZNXARBphEUdQaIOhiLxf3
sKqXcuOPXkZDapjcqxXpo0jVgu1/IYV7V5M1qoFQbJ4uSKSpPNU1vEkZJeWm9ETzJhCC/su5MImi
IxkJkyQunXbzU/iTz6ppV6/g1ENKog2GAxI9GfdqNDdCjpoplisu8pJWkKGa3zEEFXBznooT6bet
4LuYFbB57prpMc1hW4CSiuYc+M5WDuqSNHJ8M4SKNDHvulNpRVZHugLRAiwFpX/MwkrZ1rFvHMRh
KG6mfmpXVndBMfDIZKLp1EGmtvCSsSEX/UBTgN3DyENdNhDlzvVzyVuLIi4oOyLmxBg5WhWS09OF
DYUqBU2IHQ9dZ6RuCnbANeLcDO0w9Krn64p4YRfZREqTgBQsi/L0qTBvkIYMsozM1q0Akjc+TvlP
VqmaZ3tQSqhk/tXg696RG5tsKTEJ1eHltT3lJjQpA0RrURd68BL4rirDgklnmrBRPZj4hkHq3evL
vLSnBNV0WckQ4pDcPF1m0ET0AwoqMWadHGWqiZskVXw7VuW1BPuapPlu+GRzegEsDFQQDHxtE3Yw
ThlNssnGuCvoeSw4yusLu3DVWNDwk/AmNuFOWSyMDjczCWoJvs9hggBs1IRvk+5ZLgSy5QZ2z/FI
U6D3478Qqs9uBXPgtbQQWqVWD9GYktl1zyaGQEG+p6P+PdCzaivqpbLt60BdkXnheYbjJ6oGnwps
QV3sKwQ6eR0pdAnyUpJsP8iOVjEkP0YviBhPoqTvWipWrgYv7kHuh3TF2ZzH0nNVCBdKRE3f1dL4
RdrQoQILYaU0BumxlaH6SILK/yV4ZXs3mYK3qb2yvoNiZ+Xmm+3v9Dqa1RVLIY4mobC8jrJGpQeX
/KTtyQCHKGn4m0iJ5MfrB3ruBXh1wo0A6pW7j/DsVGk7I2vDUKavmIA6ePenoAvchtkv2Vb1hvy9
aTX/13WJ5xs6v3NJqcEETafm0u8ETSoEYkUEkTZh2sOJlWnfrHaCR6+irLLVlEyjWdoXO9srIMBd
sZpL0j+ieElTmTqizV//ZKSdACOJBAUMfF1FkLiGgGGSu4cbz6E/OJTsMPOm3oURqYj3JIulv9dX
f+4kFO4Q+vQoSygymdJT+ToVCcJknIQ8xMqBf37Fhdrv5MA0t1+WRIqUzBClnI8E+6kk3g6yNSXc
khAhGJmbTSYsSFZMTX+rdxDArmzsuZUq6BGA2RnuhmNYbCwkMXE0NDXXiZyUf7hA6J6OYqihPTJw
TZbv/HQsfxa9UexgNVFfry/23FiQTirdJPg25i7XxWJbXY/bGukgx6IbqdBFW4sy+csmOUuBr4DA
l9tZXwQCWIgJSrsnQuwF6xiNKgzUg3D4L5ZiyrPVg/a0lriaGqyfACqNjeyn4hugdG+kCC12a1iw
C5ZPchtCONmwgA4uy0nUTzW4jtsMviJVc62SVkfYdv0DeL/haJqN8OWQFMCZOBc7DDpJzxBhtQ8b
ajkfkSBEyibpzOReI++1oV1c/XZ9Cy/pIshLiKTmhCW49FNtSCHG4r01cucbfX0QI+hKSCakrjz2
yaGoK/FYUm9/1Kqo+EkfXLFiChd8DGEcW0rWCUD8EhusJXEH9IPg2xt8AeZLMorfVDOhr10cjOpF
lgUNqno1LF8g8xmrlcWfxwVEWLSwUuwhAw6Fxenic2EqIN2An12acvEnhxHqdiZjjE4b+JCoBsAM
n3xhgH/n+q5fcG0IBl/AIeN2lrn/Jgzr0u94BIxSWTsCn/AAQXvwJhltvBK7Lswdy4ObA1QhDwB8
OJHd6Rq9LshSS4UpVuxrzZXMpN5JeRetLGiZ1PtfMSb+jLEHOO2FHjHbIRVDRQndiBpFY8Fv1PmT
sMnFSHBKvRbvqSdmx1gRvnmDN2xLqp2PXtt8UZ3PPsbCuamF2DcEt6EbVlUKZYFR7QgM+10Oabc7
U/3nutLYWDOJN8CMmy8d64d0AH4gVqSZcntZra/yMA8jKJ9d0/fbIwTMI+MO2m6bh1BeXxd16Vg/
i5rt+tPlrE8QIGlpBwGwZYWbRoHIUh7qfOVYZwP4FFh9LMiaE8Mm0RwPn/nrn6QIHaxtQRgFrhdW
Rn8UQcF6Tj0WcXVQxsgSn42i8b4Yzc1CQdJjjfSYi4SziyBWGdWy0nLLd3sv8O804E3unLlaCVYv
LM0gnyfTBkE/jrEMlVuaRaDUJYSzhtFMb1opUeI95CmGvKddv6YHyCjw+NdPbeFwPpZG6XJGaiGb
x8jpfuae4QXhCB1LOogMJsiiog0nx5jqXoIacIAY0mnMoOt3fltSbb8u/ExlqOej+6AVANvjaxdX
ctU1BnSTmepoZePvxcobIf0tvRUpC4+u6mTRGXBFuoEkMLXghZQ2CWlgyWXJ8cPR7xxIpHPIloeZ
5m4QNjUM9DxOimyryJO/4s4XXvVDNKxHMx5OppyiLlydFeUi5Kap4khiHkjfZK3oytcQfi8BAmnf
qJuVatQledgFdz6xHHD1hQ0GEzRGnlDAUQtHtp30k+lC+5A4WjtVK+Z+QRS5e4sUPgAn7HCxtIKO
rioGUuN4vDo2XplN7sC9jEsrq5UDXEQE8y6CgqDEzj+GxuV0qqNRrJfQ/PWsqhbzm4CJIztY01NH
Fgz/Cdrjwvb6NnKidFBue0XrVw7xzC5n8ZRGCOpA7qCpp+JlwbKIgQNmvJBx2TFPQrZVvSIxLQoK
8UEuPn7VKhQiLLYVvSVe/Oj//eTi5nkdXuTh1mTIVfdxknWbMgyalU09X9WJFHlhFTFMjRA5KlD8
C6LhQECXO8kA8k4KrMeuU7QVP3NJHNnZGZxNIwXrO91ELSN3Gpq67+LExCzaFmo1hrDWw9ubtDMh
+yhnm7FJQnX79d1k2htpgA+qMmVpEqQawfDLAkyquf4ziClj5vUX4UAcEmwngKLJ6FABOhtpBJNd
wigeUXVGlvPTEnNIgIesWMnAnbtLGiBEnQwcLxli8cUeRtAK+H1kRa4sU/XRzJABBWEoHb66YUiZ
c0SURElMLVNTda70QWEKkVuoMpEZLa8wGtZr+nDuPpiBAYAKKBxtodytp/pAqt4bldKMXKEbmfQQ
iFxvvRTtB0jLVrbt7IqbEU3EVAqPF5qFlldclc9dtiFjG0paxf6Z4jZ90RjCsS0jbXBrMxeOPknU
FX2/tD6QEAr1W2ABtL6erq+a2GC/ZBejMCgpGQNlr+XMsBnA1K9Y8iVRWBT3y0zIx3vwVJSWBF1I
6xcVnElpHoogT528M6WfKgDDLxvT3L0HBomM+pzWm638k2uCHT0ci9ZkAkY/5TurTv6tFH0NenB+
XugD5Qhw//O1ufS3tSLBHERnKwpojN/bfJrcSVCDW/pemWQSFMkdgzCqtdrYuXGdSl34CU8fc1q2
vNBVJIh4uyJsdvB7yfvrxnUei1DUJIPGtUkLOvXN0w3UhjGMS4FHiWC24bc0hpFwNIbMSdVCvpGC
CObUsPeUvQpB/6/roi8tkEuMly1UYuRAFgscproQhGHgPaTrAyNL5Pg2bsS1TNJFKSS1qe6T7aWN
bLHAqAVu62mha8hdt1WKPAZDJq3ldc9VnjcNjhCiSFIg2jLNkhtiCsFsELkQ8nrtLu+LWt5OURWn
+zKVm2bFJZ5fXoijIQUCLV5RvCZPF9X5mVqWkxq53lSqOz8up8dMC+E4r+ZcldV21oqaXDABsn5A
cOa8OeHx4qwC6O+Fzugj1zSINppGomZlwLO956HSbOEVNG87o67TzXUVubCt+GNAN0jVuTMXh9cI
c/BVdpHrc/lstSyaDl7YktLNecyvNc1f2FSCf5jtZvfPq2qxqVYmjobll5HLvCI/p/2M0M8BfWDq
Tqhb8OXHas5QqC+vkGccaSwuOGjCzEUspxp9X9dtmzKAQZUcckvei943yn5S8u6f66IuWAKFK8yc
RDHl3CWCqmkNqgABs7vA0RtOJ3WaA4v3n/9GCJlo8hy0gi2fw6IEdbCRN6kLALrfBJkoQidvTSs3
6JlekD7hGqPuR85mBrqe6v/A443iYpS79JaXjwlpd1esq34XjJL+4/qCzhwk+q7NBTGiRNp5lui2
rMqqGVwN5W+uKS8eyCzvEE4jTa5u7lWi5XJzMwnHUfuijN+jvrWUFRWhhHp2dLyfgEoSIM9IEJrp
T9fLcy6m6ZOZbaMmxvSBC5OSyMm3LplqP2ZgnFqnk61DN51YDDKp6iixRTMV9Rj2amv0yo0VQtYv
PU+pMga/QmjWLfXAZI9CeA2MjAzFD29klkS0N4SuFv5kaSR4piOEoidEdhh3WcxUyt4XPcUJxqwr
RbfpKPdGOwb8VMpLNxSWkDt6EMDuajNRqVR+lkaQNv9KjVj0PyZ50pX7KjWq9E8Zq03ryO0YSpuI
gQtlBCcuvOzHtojCo2hETIeAd7Yb34YgayiQZ61fRcZWVsOsdUYp7nqGBYI/qu7EZGZLiJQgYfIf
G6Le6PRSin+YUKda32MehEpkQ8Gew77JzqSG2yVC1GZ8+HzwjkUVpY1D5Tbrn6VR0GmXzJvI89yU
InnsRGNjVd8HleF+D1WuCco+sSyPBCFrybWfZTK2yuQqZT8YGsM7J39SYPCNBqFxEsYDqca+YghP
v2tSoFZwWw9UqzfSGJo006ZWCdPoyDQA0c3n6QNPUAFL2Z+kyHQ53DUwBf4oa56znZtUeSEwZM3I
vfuGyWWAnVupDnmodDUfVQdZ8ia1vkhTqzJl2fRc6AWYVsuHOmIzQIvaOK2hJdFjPfPQpK6gCK31
Q/NGo34vWkbrtQ5Jpqx9rvOIpKvdZVFSBTxlPUvaB8x6HJ70cGhiXhH+1DJWLYlEQY3sRK7a6Yc+
GIn/PdTMrhS2MAj0XXJI2q4NHg3mRnUzaStR22PfG3nSM0jN78fImauyxNjhyFCpH5VBxz7vrqyw
mtdpVHpvsEMGmAiPJnzgyT8qNzYjYFJBMP3anfoqkk0q/qLWPud6IGp/5WlSmYOayUzmEp3A76CZ
dUKzq6TaGZnPVDWub+W9j3gM2XqJvDEFs94WujntGOWYMR5Ji8WIIZpSEIzcLUlr9O/4yk4W7aZV
4+lb2ZrAIHdCbY21Ajd+Vmm+E/uN0lZ2aE6y97euMhna/AhSd9oWmFIoiW+mOjIc0w5U5iZ2js8A
kvFnEViTdOzlQp2+q1nV+s+K5TXZC92tQ+JqMMsyPEBVJsM2xcbL3C4PR+ahQOlEwz/J+Ok1YaKc
2Lh5qyO86kvjdhwjXX1tIpNhAKaX44EcYHc1I2RoJZJ8YV+OCZVXyGjVcfyZqSmGuk3FEZoG24jF
CYhIFglZJd4olZwWFtN8xMoS3aARgrrbiIFJGtCe5JhawE0r0MlpOVKXthPDYAWqWK4X1KCAbCkf
GbywBSKUmXTMMWtyZIiJOGX9TxCW8D7bdJV72a0s+wIoVXh+gCXbY84Y219aWUGu7xi+OIlPelBA
nkDXzugxQGxqgMi0Ng5Wa/9Jo3EeciIwkaRqnRkPUddHQ0pKtbmPc4YiVIeqSYKi3VUDrcG10/Eo
MHS3UHRPu82USGdcZsj0uiw4NHjrCIy0ZDVQbcNh88FnLRQxIyJ6s5APk5Livr57icbQpCdGg5ax
tanhEO6l75WX8/YhujM1hbGxTSYYd0PD5KIbE9BQLW/gxFZ7Jv6MLfNna+Zwikwf66PqWxoxTWpf
wucRRiAKmzyGk1+Te+uPycQ4v9s2zNv4tynC3rhhrEItvhshM2temBkrlqD+ACsBPKSRNP8jMxPB
s+WOaMHph7DrbkQd5sKXkQdy+8rUuirZMStAl29g5c8Yd1lr4m+jSSE4CtuxOFTexHgHzZMgiehL
X7IZOurf6Z4cPFh0HmzlxIofqKsV1HtSw6q1FzNkZtuGdFM1yDZF7zx40Iuup3m3UBjV8yYr5L7/
YU2h8tboDN+1tVYQrB0fi5KDxHi80QGHkCg74NZiclOPmae5THlpVYcJEnL5prSyKYi2kDKw71Zg
YGjyJMdhUt5K3MDet1INh/EWf1e8Tao0Bq9+ZpXePwaTiNLHKBZM47Epxcl6AwtUMtwpF0KDmaZF
N+6IVcfGnsc9j+qmFFLvb27VUvUN2GqYbgcf0uvfqGyOznkScJfHSpez7I/F5D6dxsKKfdjkU1cp
f0O1IzttC3klo9XoiDg8aszyCt6EbGwYKzBCZH0MhEiltV8dvCR+9XyTaRZ7tWd8nrEVtcofpP3A
Q8FjZkJvRtW/nTn24l/Yp8ush6RcUlvmGzeCKv+Wq2FoFTros0GHH3sSu5phA03u+3BRW0Go0avB
9FNQqVWglEPNANyszP4abSqKsEKbZU23bODLjfWrVCOxeDVC6MaJGHIUnfF5XCu67MQ580FApkht
yiTewDeHaseoq4QedOoe5V0oaL1iA5SBMsjMB/w50IO6/ZmCC2XAhT6ELa5Rgg07BgcCxlLKBQpJ
Qw77tS3GoWq+Dj6F01evF9I/flZEJtnKpIvJBhfSqySQMXMUdFFxjNKv0n/qdjKfAHhxY1upGAyP
etYPzDydeu82DpQgc/A+5ZspUfjlgu3inzWgnqeESbF/9FBr0n2RD8pj0ff6I42nTL2Yr4WfvilV
A32OtX7MmOXRPhMpmKSkA81Kd+UEucUOQhOv2YiGpw6MWLIqbT8xppESrFmnr7lkcFjjJByqahQl
ZggxNMwOChgPHIB40BFoZZJE20jXvFteNyNz39Jk+hUK3N+HopFLdVMEdQ8Eu2nSTTUPR9PNUVK3
KuNOdjw+YA2BNb0QAbV5ZeAWaZaLTgdo3K2oXrS7nnX8VMBiJg6jq6ba0eKOQwnHBGagDlRr44xV
38YHRvUyBETtTLBjsMVZPgxCQ9+54SjUw9GH9mJkylRm7OO0amaK+d6UXFHgGrKlWZTT5jIzoDOp
9VSnknJdcP+Ho/NajhxXgugXIYIGdK9kG3k3kkaaF4Y0q6EBPUES4Nff0/dtI2ZbUtMUqjKzMn3j
GReRXVG+UO6837Pfd2vq2WR+k3VUvAWFyf+VMDvP7oT9CVdECOdENik8khNNDu9DXydbmsQzzSrG
MUN4N+QtkdB9T3rf2ZNzPVybnh0dwg+1Z94ImdHjQY6RqNI6mDdooJ5HM5yTVh5zGzuEpvCZx8t9
AAm3ql8zneceWWBk+UQHudOLoEu0xIrzJxLsHnaL95VsQXtb+P1uDiibK76DY7R/rsROHqS3V/Wf
nltTZdXWCNKcZ1JFSMtFUhQEQ4fsj+zSjGGnPdWy4T+BYenBCxV3ZL/XbvE+qbrOr8gV3UguoVNB
gkEiQJ8lbjM8qiaMy1NEys5EoPIS6pPfzw6UfrKrJO33ubcZUQxka4rALSWvfusEx31ph5ctmtvg
V6sKQiq3UNQ6bU00EGdKVoK5DyLs1g9DQdpV1hVb5B567ufwMO4OwcVF3ZJ86zcm50NC0l1GC1nl
PptBa6ojTTGb90o2p65dxaOHtKr/dntlUxFTM9MxNEtxKIuRH+uT8aCOa7LS8YVRFRQoxYnrThqy
h870uLFY0ibp1I/afRIZQoxXPtpm4Dypy6ryD92cJNNJ74XDd3HnLqNbwlW+25B73ORmCt69wM7x
TZezB5CV/lq87FHREW6O8v7WrDnN5bptNHnrPiTeIewlSQEYTyXYLpamerKj5/2ZZVLeVU3fylQ7
fqEphkldZV2+Uhg3YhTeJs+xfwhHJLtHrLJyX7xFY1kQIHFoP9Q0rmBjaiZH94HX0u6YLRpOvjCv
HPFU0te+7ovA2sXpveq2d4OFsGacv2n4Va+KQ1GUsX/FrQpWMgrLbeZR7ZKXlXWT+pibitTLAo66
vKoImg1PCqmOIik4LqNTrnPg4J30uzIte+N+yE1cBFFsc9YnQMj5mPgratDclESEeCuZRFtQFO1Z
0E8PxI76WzrEkaoyYjKpXTAbkSLUjBXJ9mpi3/UJ7M1rDvBHq3s9RpoI5lEws/B+hZVYzxick/zR
yXgabulVmNoUt6XG3i/h5zj1EhADSXIJmR5dVP6G1m9/PHcv/iuHfvsP+5fyaytUc9cFaPNOPlP6
014v6rUjPcEcHB6oj8XvnPnsKJ+UYiUcambr7v4pIuGIpsDJE8I/aCj8c+gaV137pK+RjErzvWfM
+0xvu+78l4kdO3tkA2k4lHkdchaQoddmyHjxx8obGVc0gx0D6tr44ROsPOYUO8tMyQmNvjOdRDRF
5q3uklhda6loh/XqRMe9WTmHSLXufH0c8Kur0lCI8rMu2JxPEa057Wu92G0+rO2Y+2dKcX+PiIIU
y9rfQ9ZuliRM5V7jFYCQIvnnTJ7552iR/JtlwGS71vlos8VZAkjLeOY8Q2DXEKvqtt4xDxjP0b1c
DCNJyxq/tm1j06Uo/Valc7L7fyFLmIF04ipaZDG9xXnUf7edFf6Nz3b62XXCuMqAsyfSvmJQ4BOb
K+Qz1kGO9qQsR5cg1Hzlden34k/YEQca7jL/SrQVz4vvLc+JSDZ1Huh4kE/qgK3iiIxl51jV9Xja
ZDtXx8Q1cU4wdmWJim2Mc2rkZr4jLElVGgir/xIK1bc4vXR+eMiNF50bZ1odgJti/5qdS/4w5E5n
rlY1+9/bJpeInR7bfw0UD5K1iF2892rP+Uea5/awCnDwkz/O4ddaNPUraRrs2i+ymW8WUih9XtuF
+m7R+BB1jgjXHsatav+Z0RHf3Wxq8tt2a3+RlI0ty9zvTflYV6OENm3X7sdt5slmm02UOlohmwbl
ZrPcitYMEwOCHf8Vocz/WH8onheO8KewKfVnqYOYAGCu2t9o1NOtaUeXXr/jnqd4sBiXTEpBH9g0
5WVtV87IFog/b8giKMvlIZkYw1Oy8DRTlS0vY0IcVE+u1xI2PpCvDCLv4mh0IiJxXdJ6rILoDHPp
foZaBSH+JLN4lFPA6+6xdhkBVDHDHwxr7VMqIxMxlaIkiGGbBBn0m29Y4VDG9Dc7nK88Ea9W7EeP
aDAi+qTW56jmWpNP3+ow6xePMN1ljnjI8lXKx3yMy3eUF83r5i3gQAx+y5z6QzKS2IsDQ5i2YWxe
VFMEP2ufNPfbXM3FjSkFQcZJTBNzmkwbkyC4XBgVJ3eLa3eMGn0yJkleOdP76rAGVXdbs+Gtr6e+
Cf8Qey/uTU20/MmNy/J3QcO63ETFlLyUSW4Nu4+KHQMwloBksXIcj7FrInU1urKrs0IO8r949A0i
IPLoiRCf9ne5LYPOpmAOSWbxrNhSy505t1CR22ldy/0jL4w1d1SLoD0lnvKOrYz1Rv7vsNLOElG0
0Q46l6tjE/vB0O2/BsovfqmJRd+00mPgpYWgBzh4yjr/mqpub1n3u5Rw0KvwNK3VEGVs0einSNsV
8168HbgA+xZmO2tZj/i6+SYrhz3s0jUW4XgsaNuDTDTSuQ7Wja+ZsASBF2S7RVHK+yz/wvDlb84g
598SOf0faAJ7WzRLbTJdNsnveFv7/0ACm6dpGdrvOtj9a/KTzJTBkjP+Glgi3DLQ/KOD25L82u/m
Jub3LpYnSuTE7uWOv3qpS7Q0V5aaAQ7iBfNLg7kHw76HKoLqGY1PK1MqaXz5VLu3gxXBn9XOwX0U
1tNXUyn524+g0NKZ8OFvNeM8lZoG/DOb2z5sKXt146XTMsdfMMw0yUuZFHd7MJoptVzEe8I8yJ92
CrPcDUtBk+K4i3uwedT0rHWNIkwtc8enQJr1GVeh5O/2BlZCEG70ZznUuSKZaDKMQKyVMvzvVT+e
c4J67/P4EgwSQsVqMn+8iPDHso+XI12TJcZz3usPZPok1y7hRqAW89GetcWlaxvl2l91IZ6E6TqE
UZ8VPgv7N/Fkpy9vtfI13BNJ7SYG9bkneO53QOS3vU5UoV4HXfd/NRLre+wjenuqwoqM2x4XjA/H
AKSmHicwy//V6L40a8cRkJdYZ1Jiw+jZdE70e/EHRjlUxPK9XFeOjq23bP2EkzLNjXZq/7aZGZLp
ff1+OfidKz4q8sOwiONqMJDGEjOnma7lrt07PaeDbMY15RUPvwkRbopjOW6YH9VMxFlTKPXYEXdY
gAPBKZ+bMa/vJvIw9TkXiXsdzyr6KVrZ3aBfp4tpVloMV8fmFWQ5Gg/IkPMtM7GIy0McDAjoGwAx
7DLZm7+vIJv+bo1OwpPWvXcKwpWOvtP1XmXeNM2fzrglTyHiPrT2HZYkqQpaMqgT/B9voTL7gAxr
Vf0qWqVJI9ad12DKutJ7xRhH+an2i/bXkhDBlrXb4BN/KV1zJ+PCJhyFunqJceKNyErTVXTyY8It
ucfDTufGqnPrzeITcRHr7iy9e/MhaIL5rmE7brtSsESvkdim8gbnSA7Hkra6TKlF4iopHbOenWKI
osMUxGypBwVFRgKW3eRk3j/OuhmT425KdUsA7BQwgAXWT0lYnR+rLeRU66ICGrMhIu2qiiCKjjvK
w48gH/avkWiu8cA9VHeL0Z57SLaZh7tReftbCzV8J20jiyykQyHayrX3dbQRB8nM3D1oY0Xz5GDF
oIuXZAAEPpje1yTz5Es1fbpE7dJ2VItcHghHLcJD3MWj/Va7cOa0U5q3QMSau+DQqjMZzr7yzxcB
ACvOBGr9DYNq6o7jNO/b55Yv7q8Y4vDKrk7Ji7Ov5Ku3W/KX4N6mPMWkOL5jni5/L72op2zzRfvp
VJy6qcPE/baLOsF4KUz6kzuFPKVJSGrnUcxLEh/Nkg/V1QTWPZNZLd39riCnF98OxuJfoZyBF13j
4QzgA2A3h2pQsUmxK+3NMY7rXgFz+O0vZTBOwD5970RqptJ8alnThnqR20XHtuGPOfTryK828RjN
B2e35p7meWSWtY0dsxZErzqynd+2YGrD+CXsGsbF32a/QArWGcfnuBZxfCS3GHnhto12Iyk06ECm
ooVIOmHN3nOoDNOQ9XDa/zwbOVj/ch8q7ypItuHPmC84nebRMvoEC++MNTbyF5AeEfbDzSw90WDT
6fugQ5jrgRJPQ9lmxMIHT0u9qbvVEVt3MHpjFCp2ZHtZaSaM5MtJD9vJ8+gxUMAUyIDboZ0UBI3p
Xupp8Rz+97V/cP2avs3Wu9OedlBfmYVdFT63DaqB1NhlAHFTbfSALZ1PlukQLv+xEE9eN2CIMxxC
bvNwaCdRAlgNSfG0WoxxUoAS5ZxXVLvbITA4dIJDJ/HEo+PJ+4aU7xdIlZbZ3vYduXTr1HxVRi6U
aTzc+HhFN50KUtxfvV0mj0NrtDkj1yeEvCtc7xDgEfGsEwwc8fTWuL534eZBV7nlQifgzJ4rTksC
ZPTelnWBxqMuVjfr+67a7xXZyyyYcwy2aayXwByHXWDeKZp9a26rKXavpmEgpG6A/38teao0ypom
LsEqZF9QjCteqAqtTEGM8awYRMOgOC+FH+8HzIkHqMy81kUaYzyeZ+GSmy/ZNdo5l0yp12Cq/mMf
bYTw+YlcqFuFtkQaw+KkAdHXzknthdoPU+6tr1tA4nzqupWd8caQTQQJU0VtNrQDgm+LN5aJEV34
+wbMix5WPWx4qAUZPO020u1v8T0k0fSWI5FzIPyBQvCzJTSbSqYhAqpt3AUBrjP6UbfibGpII/wW
ZbUDSspEveYw9MOxjURiM8F88JSYms6J7aKpTB1n3sGZbaOuc99jr1cbaJk0wJmBODk61ylb4PgI
r8v3ngHAyGDKgnqQv5LJZa52Wbp8gfJxgTBGd6ERWhYCBlUMJ2UjPTwtFS3vAU9udd2qkh5jLcQ6
HtatXL89Mtgb+r1tuKtV27jXns7F67RL/xntL9HTAWG9IKxON03HFrbvfu8DALCyCPTb/0mGNFmT
4cdbJvMouly/C+Jrm2MyjfVP4CuO02E1+/dmxfTo2678GXssPBgO/PxxsF1ICcp7731tJJ69K+jT
VeT13t98oeTxVXnG4EX35bCYbvoTdQJgft9XHLeWuGxYScbKBb+2OjhyzslHGLT5hVF1HzK/COwH
Imnxp4OZ4CBLSjOnzeKK+h7HUvikQo/rr8HGJSG3/k70weBF08/k4NlCtx7+CIwcnYxhNH7wvK0G
6Z3M/CZMS2dd6sW5b+pLpTFlmT93HJ8627S73kKOsH2LkDkSaV7Nbnhvgl2GUDNt82xcS7/Lr+we
PSNCrA1Xzrs4WilWZBM6L2Pc1ePtnEeegWBq1+BAYjswJTbasXe1jBKrrACHleCg3c7+4wpdihWt
psoG4NR3dysBS9XCtJUGEtijwJokuOIQdMG12xwi3Nvb/lldnAZOSefZO8qe3zF+0N6nYSz6f7lo
pcw6U46Mwqvfv9QmmbcMvpx890R2mL54pnKfJ1oQJwtR+TzNtP8T5YDQ+5uI9ZGFzXjjTDTZhcEB
Pm+HNVXUOtaT1iqy15KNwJ84qGuZtu4iW+K+d/uxLrV4Ldx6qqCCp+mrUzlo7UqYnEoXsw5PIfak
fydOnkeQZvcJz97eexrRwudAdq0ifuPCEJu6c6ffOcifc65JjH1qHXdub/NQ73s68nqFJ5YR4f9q
cTE9vvgNH9t5ppf340sIqNazqDIktuV3p8BmWaKcGGjFpBQ00aDKJ49t2OU4aZLui3yG4jdI+bi+
1qOpmBonJBteqZFLXdAr9KhBvx0FMX3sZkpxZmvDExv3TvRP+459kXZZ59shDjlyLDs3bhatgfkC
B4+IDUeEfA6xvi2vK4k8/nLM4Yk5DL1P+9cX4HbY0Hh5Bqy7f9RmdT+tamI3XT0lbll673/CaAN4
xugZw9UaCvj30kRrlDYO6dBch2i8bmfBT26ndaSllVETZKOKg3/wHgFsByqCC1ncsnPVyZkxC+N4
5y/YCbA4sel2zRT0oXdnp9Z5a4QcvaMgs7DKtqqJLzhyDhkfleC/B7zk+he1+fbboOT65AuR0sKw
0RAuznZImEmCdfV5wz/9BsDH2VJCXs0vuqWuORR+LpyMwE3hn62r/U8n6Kp3VKrlnwVs9hM7T7c8
w1O37+T4Bj/T3pcEpzYJQbQSbu576Ed5b5J43KZjsCbuX4Tjw556eY0JAGkUUl07qtl+d8R3BTde
2eXTQaMG4UFmsfMf76MZQQ9HeOJqbSwtHsqbkaBfUQ7Heark7YzbBHQTQcM/ud+CBLh9nB/KaQu3
U1TtqAmrJXAEE0Mv5uK+COqW7wwzIDLD82pP/bL4TdZy7246t3fgklnI/CG2XT8P3U5TK/I5DzIL
XO0fgy4wZMc6je/c7nkz5SnGRMGn8AyMUFfEnj7VDLAvkRLukCWBEPa6mkrvFTkszgCOW9IbRD0e
Lr12QWeKSx+QFnk+PDadPzQU9637RWpqJTmlSfxIdwKPn505XIvTJnT7JxrojrKqA6xOG1EEnGde
M7zq0QT/sXMBPtOppY/SSXcsX3xInAzde99ab79Tk6xESgw0aNNaBNEjWt1BHWLO4R2qPR4pSiJY
WK9bcYc4FQS4NOe8GaP61qN8gDyXo3aPZFVWr7UqLHBPsInq2KNLksB5HrDyoMM98+yCethVu3pn
ryts0xY/i4KPT/sh7LxdpxyRcBwLJ83PjImuPMD4uDfh1uYKD8skvAlVLAyA/mZ+lVzKdyKKWTI2
dVL1mVDUvmwtvRLL4a4fhxOQUPE0kzvdsuERuu/CKZff7Hvw+nVLjgDFtoOZD6WMZ5kVgijiVOax
dz3XvH9f6AQokDLqILo8n2KraLN4OTtvGlK3AmLA3ISNLHwTZ4bYKhw12UCt658bje8bp0GUH6Vh
iEilssmpW7Wo7wK7kSgfG8dUabHiTJQ1HYDqVWzD4GcIxvJ3R0kpuQjRct27tESHGA2UfNlVs9xZ
6fTVHd1ZeLcNTtSdg7VbK3JuW0Q1dA6gNa67utOhXT0BALMXPDxlEPSfq134IqNfFc8tQ9dvw0zA
io/oMTjY4yF/U3ExWLYp9yjKAP6hAaB6p9thoE05tWDqKmvIiV9Yn/WnB3fZ+r+iEUF1a7wwuGL7
evkbrk1wdLxyGR+A7uG8NEuRlqI0hv+Sta3+s3CrPw3o67scQqQT+YCjT+argu5Nj7Tmh2od5KNG
7oFCDA4WH6XVGiiHVarMetiQY7q5TV9R3VMElxK0nJNER1NWq2rmVmwRj76Oh06mXTnL9wTp0VfZ
uObdGaN4SVuvM18dJtHuoS5X8Uw/saNQGfnjo7h9k3KZ3pXpnSSlVrs1O1DoTlCOyYmmxRZDheVR
2O3Mbvus0woDGKAGHOSBuYZoilN3MfIrcLV8I3B9eZaCATUl83j+6zlFRz/CEDQccmjN65YvSEuX
L/5tRUsaZk21zj2aFXyrMfv0MaZdB0QWvPrtcOYsLL8juQUae2m7+/g8jVV4kCKIqkPOBXQzZLkR
72rOc5BVnl8hW8YzDP58QLCVXmoySyvcYJlOxErddTFwJ4ycGt4xmGr+U2adelT4e/PYNXSeR7sW
A7QW9G57SOpVmpOpobVHE7ZjZiMl+WY5W6LHPeeAgRuPzZ9BOeqLgYA97qoV+6vnWoetFTFur7Kw
9YtnVxfQyN1g4Tg++iFDrwEz3cS6f1x1Pj600vPfpo5J/xnYyZfZiPLqj2Wz7rPobftrDhUtNgrw
Gk1YlfvvZWB7NvBt5T8IaO7yqu+K8YuM74sCkRlEpRs2bvq8OJ0S6boknBfCLjV0EmTiaxgiaqlL
bC5Jju70z8rCxZ+QEbSg3/B5P32aBLoJOK7k2IdbpbNx3os3V7uIiQYYnUuqRgldEfQb17lqsZ9O
l8Vzn42/meeWcLIB6FLWXyjqGEKsXv8zKIvbtJwvT/E8y6q/2gfVffQQwjzQSWOqTAAMOCncQZmk
gE5AUXuoyvtSD12UTdKbOIc3PnQaS7mUl1RzwPHGEba5km2OcGgujH4u5hyJRX0R2qdSbqVFj7aI
D2bz5tEPgLq58rV4HCZdPLFOg3lu7nby2nM1GPB0kSjxwgUBBpGqX+JDBKj2Dqg4fDrF5gXHyGnA
Zdepch/QTHZhxl4JwBXzWggrXbuRzaiziDdovbpn4ugZ8MToc8NLDZV84BVgy6NAsfchSn8wB7+0
ztUmoN+p4YX5iocgfw3oYrhOoVi+XX+H5WchviJmxg0sg7rYync3r4L8BkvW7bEbcYw58SpQ2JDm
cVb2AVnIMLDrWNC5+xN4UzuEHBW2n+6EpLakkS60OuhGjnsqQps/sm+xvqxerL9XqeV05eIZcts1
UPF0bn0OLSmDL3C8jfIXTcVV77NhDxZb9WdnG1H2GCmGW77qjLQh8soys3iN/VQ8P/wGPNxPs9OG
/wZZNuFRTGv3dSkPTGlwHnh500lcR7lpsTWEL/0c481l36H0i44TSsTAM2AUD83EcgHymDB/2KOG
RL8dIA4tQrn36yHJ+2KgJZLVzR50INhDjk4dAAP1x2kUVj2opOfwbMd283h8Jv9GBXBOeN44fcMM
FaoXR5v679bv0Z8SPTiCzNJ3fs/7yFAUNLjuSFOitik8hx3DYnFy2vJw9X/zFNZ3SPH/mnxuxszv
Brq9qKI/j/bYwxGya5yr2hvQM5kdkpOCXY/lsY5p2dNVMImmNXQdYqNk864R5ZTxEac7spnCTvhf
nScF1crnGK671bkq55FXAuA/eZq9wX8aQKC7Q7752+focWry8Mnt2+uIG0prVYe364z2K+2Svnrf
LHQZmNQW3LODvfGEI64sjwvCvglvqEEyzUcKFiOcXOeGGzeh1VBGvKrEFAjZLgLEPiBx6LyOa0XB
zbvPiSXSj82f+4fOqYx/VTeDc+qE0fJMcR1VFulelxLVBJAgcUDgCc16ozr4T/fCJKKpi9OIjdL1
yiRBC9/QVuFMBfIAewlKYdEBr3zo7dVXvE/chHxCx6SDEOJjje/VVpFoNvvA4/cslYEedEaFEdky
E/pcYAnQCs6NUh/XIWr8E0lBQNr14k8ffe1tP1vHGYQjF4zzodZ2/BUlrmjuEPpWtzXVos2i7TJV
wTHzRyCXqYo0ovf6wIdU3LK1CI0d7Vv9JUu5/cDx8VsnNavkAG7VxI+TbAGESTjcmQfwv4V17eJg
+s0e3BDclkFfvSE60JqGax0WJDOVQDNiWGVR2TSgwLoqgNTmO9Zp5/sVofmSxcBd+xUJiUNVPsK1
Gu8VhcX+TeO1ooc3kcznd10oVkGOExZc0bWAyv/C5Xv7MIVvljOcfNwfEqZiNBaLwB2S+Rpwu4h2
8ZlgiYZtVxwmD+WikhI1WBnTXPf9rxkaH2GVUznfAnlEd9grFeRHxCEJ0ihG0/YgZzRCMN2XF0Au
FrNCr4vXMYs5U0I67AilGUxf8qr7MX7eF39zICt3viYbyuMZpe12v6/zDvy2UxkOECPLS4FoeoEf
ctUIphmr9wp7BP+w9P2E6w8qQJpM1Vqw4jmg5EyuYuiPEYa4SMa01uhSRKmgGASPDfwtNo5q2KP8
agRbrjAposHNeseDMoSC68ITtmMD3kxYqcUnkHvF2eR7UHMSGTmecdPOuNxNqwdp5YviF83jth5L
HFRvMJNxQVicTgiG45nHdzMOrgpj3do8VZbyDo8I4HONKzjDNIKTCG3XXrtfgfIU+8MdNpq4ra7K
HFp/lf+Ve0cNFBVpNKnwWzDapEYDnC4U65epGZs3hIn+cGSqN+9rUbbltaDxhtuoBv85Kjwctow7
8ETqsNMurKHr3m80N19jvca/sAtOEB+RVpQfm2RnpXP3Pf0wxZX3p+y9KDjUtXGu96Doh8cp6afn
zXaBg3YjRsHeX1r7NvfVlElnQRVGRy7YvO7C+XdXNsy5NbagFHlEnPkBZFw+Uw7gkNgxQ5Lrd40Q
iN/E8kSZ2tfMrxUax6HG0Wgb/38OSJ2sae/0+p7SCE+Mjij/YBOjubI4q5oDggfoQWQ+46dlP24+
jAjexhtyU5x/heli/+wIML4MmMDlKHFCEiQpLiI+upvP+In7uf6vLbx5o6FWxTseu+uzLaeVE2YI
i69RW/uviJDZndSUqO+EQ3o6hrxYMBFjHY9Y0NQRulBLy5nxxEN2y1Lw3rDFQOPH6K3+gtF3X/0Q
VVvqYg3/DosLRrPN2t73/ZZ84f2CmgfGOBhhAfYaybIv4v+aut2/K2YrvpXboGlb2miVWV3Vgb7Q
ecGaOVXU/KnwdiW4x91Zt5cgdbCe1WWnY14TxKJdv7eITxyHm19A293Mm/V06kTeFvAeSFGiMqqL
6RgPCbJrzhYileJC7kUGITs+kDzm2EPkhM5dUHSEDVTu1vRn+kf1e+ypyjRxSI8Wb6D0I3hs/yI3
rZ/Ya9XoDCuvFUcU4fmTpj6VGW2+y5hW9csvD6342wB38xqE8AiS0/Gu7Rv/pW582T2P9bZgtZNU
q73y4tX8mst5xgZ1n3xsgIZG52fb+/XLMvgzyNNmWVqxzg7aSO+CaeruxSo+MiWJ8FjJnnHRzGM4
HTzNW3MsdGWoj8k2ddedNN7COu4m4wRsNaA+BL7mn0vWef4O1T6IDK+1HkeD2rX1d9wjnDhjkbHm
9yszDoIukupfDLq5H8lowK12L2YuXQHWnssSOZlFAYO8QTvN9zaZ/DWn0/8PU6gLzGrNJikE9IBH
VnH8T/ZBUHq0rAd9jpXhIJ+0m5zHZlOwrGwItVcGfecLs8pAsHHtzcjnA5aDNncf3Wxu2ERMlec1
DQoTQJJDnrMmQx8ZRU9g03SbAVsBt/WE/O5QETEZQx4sHE+Ia/x3z47Vt4lR9mZNE9Hlsv03jdno
xPlTV0t0RnT+NLnQrqU69X4b/hKth5BnwTTkaRau3rMxzpctZf0NNdMQOf2riir7J15C91cIoeUc
3Xx3xKFMEsgJsqGKKlNTS2vaCL97dmMdv5De2H86Yg4QLPV94WXUQ+BD0uG6O1bSRMde8+R/4SeP
4BM5bns9sXi1Hl1833XG3+O85uw83+z71qMRAUD9b1ZV8emBpqGoHU1bwcTyiKWe3wqLUnC96C4R
uCEOQAL/O+9sKQ8oknZo+Cgezijs+aSPtq7n3IN9ozlGkp8uPj5px2LS0YOuA2Eo1Y0bgP3V9cc0
qOo1yVXyBG0I4rLl+S4uAJfp0zgUrLaYStLuWyrbF00Do4aHyjLVPcsOKYtV+XdYAlWc5mSs5cGi
hUjQeWl7I/ewxevCuZwwtTM21VGuJbBsg6LDP7ptHD1e5s6AorLs13M/F1OWLyvYHv5N3t287vKt
UFSxFIPLigQixpJTPA20M5g3T/82Fv7uqrHV3mGdHPjyKmargCvNA5kFeiyadN2t+GABkXtsLJbo
cbW7r76JsGoZ0V16QGO0aOmmeo/FG9Ulz1rle5AyrJc0Dbnr8kI4nnjbKn9/y6t1cRGEX3BmzOCW
L1nP/pjtGzhMtpNAkV98BS2EG5jRU2uHQiCfZaxOrR+596yLTQ9xUiA4jtyWzr6QkSYsKhk2Q6WH
nvdmC9W7G7XlJ4Sisrhq3Dl5Fl2Ji0aSwNjf+usGmwEdPh9yyv7MigVn/bVXy0SksyZLWXeTYBbV
0O5HhtWuZg2x7vtnz7rIAtCMzSzR5A58Fzty/+PszJIjV640vRWZ3qHCPLSV9AAgIhjBOZM5MF9g
TJKJeZ6xm15Lb6w/8Kq7GWBYoClTWVmp8ub1cIf78ePn/EO7KYdgLNxKHCTVMSco0M4gtu1Tp/RC
v+nbSoq2VmDFnKnA0sm0AKBOwOd8P3IlSoLhy+BTmNm0kyB1TppDgCcxG2MgF1Yphwf0x6z0uu9C
804L46R0lW5KoGnlYOxuofzQ1G7hKbAYpZK+SHEm1dsxmLzBHQdKVls/IDF2JVaxcieCOLlFRJeK
hU0KQaIqJHtfwtIglyixvhAAenYkISNn9TXJBgzVQ3gfX/JmROFltgG4xhCh+QlmVqUJmdf6danR
d3aUaSyAFptFhBaj6kkgb4lctkAj5UbyJCAvA5VUkHg9sGw3gT/0knvF+C1PpOhWBZUuzoBBasdU
Yw0eonnxx/Q6Hn/UdakVUj0k44o0GjaNkYi/yPj6xuGJkpGCdpV5KxVKKe081Zx++UIvXkMx7cRL
yGTKS69JylycSYBn4iXk7ykMBxP9UTG7hVygSGD4lTagzY7BgQMIiBNlDJF4H2B6EDu5KvLBOlHU
Htq6oq1ctjrt3Visrf0o+E2/6/neXydu8OFCpZqxj6ie3DdKRw0JjbP2CkAEt2QO+uSG7IDrIhHr
vLOnmiLGzgzLigKWDJvgKzXJhBQk72TwUlls3utpDhiW68a/LROQxHbHKv8Aod7dzg89oDhiAh9M
EPL6Dp6k9xwXVJCdThl4YaiDmQATwVLl0QpGDrNfBKMBPiuhXJFGCOtuUMNTnxOKbSjDykXwEKhZ
w8tXtMpHdIb0hCJbljz7UlmBgvBiSkqwuZMCTHpWPEg5CACCLPgLVUPz2A5rTMldTvH4yxr1qSOP
V8CC9JRqNVA4pI3gpNXkixrCZXDoQum/NbMy7rmDamWbez59brZutREbvyLFrwqlcOboPG7liOLO
JhoaytiaOQGMDMz0dsagjm4wlMM1mUtW6xc+He1xE6iSWSItVwrXdceteRHnubI3qYnItonAPE/4
fCik2xoy4EvlidOtDlu0sXuAFe1FM1F/u4N75qFtKhg5axOoWr7BxasxrqZGT4rvvAuE74JFYZQ2
UCGCz9cjstymL6THJJtUkRyQ59Gz5UedYPP8AqPoSZCmdkUJavyHgWuoRcvFyjSChEJpDJytTxEe
AFA4fgNd2uG3YUFd2ioFXB47b0e8aM8zrmctgfeKapgHIP2JXIOIyBlVyAW5O5FGzSoB/tAQVuVf
Qpt7dhuX7c6I++FOEBLEXgXP59M1rZvErbQ7P/yS8D0Pj1crdHwTGVu6YMdcazisVQNsJbWhXvEc
SoAytxciKEEFdmdxS4/CsidN9S+rIQEWfH7wpasYBnOMLosiXUdFn/VTjkfHJ0zXaN1lduxx5W4q
yeMgpdgCbmJeFSGwJqpoPsxs+uchLyo4ops4A21CEkPBu9Sbnyu/aMk9X/6ihcQKgGevrFI+h5+r
xGFamG7kW7JDqvS9JBUm8NALr2CjbZKm19D3MsddllEBkHsfaPhIyQE8ibWyUksJgLefhYnhrHor
KR+UxcqBCN2qPImz1KfcCnfOB9iRUI2M61zP3fOrsNSGmEebFT6MWd0UTMxCJqXo1Qybd5AgwIHN
32poKMDjoEuRFg7a8BujX3lFROfUNkRyT9K1eQ9K2kL6AoBkncc1fXjogPKdDsyENFcCi9uIwx70
nLUrMrjbuaJ/zv5htjjUQRrr8w5kfGmxA80cBiL4F9p9COFBuaL8GxbfUpW7YE8liNb2+aX9ONHj
8Rb7a9QFiClFAfEwE3tetP14PTLuJXgMBax42bilWZZfLC3xt+dH/rizGRnxGQ1RYwM/qvmXvRMP
qkctl0KVnY1DknjwwbZy8Rb5J7Va3tYTk0C2DYwMijjHozB0qFglJ1rppeagzdA3M5UONOX7rwZ4
65V98/FcoL5N+KB7TEOQr3k8nKlanpUK7NSq4TZrKA07VBx/QK6RLs4v38czoaKzYeBGTrsHfd95
ed8tH1SuqhpC7gavlMs9GQxcLOjDoQPAE1ZyRTl3xXb95IgKQkww4KEmLNULJV7YZdpy5otA6J+9
kUKX1URzJbEK4jvUGs0VnZFTOwTrBBMihIn801JdvMcRQqVzSzcAnYveifqxMZ3CqLvsP9iKWBCh
CS+pKl9tsZYhYHIyCtZyKo0SrHNjgTkaypVRTq0fcuUS4ClcUMDEH3+x3gCnGweM0oAQ0KEWWtNF
FMjVZqDGSgefWtj5LXJqM1qiBXqAtIxotjhhel5p/mjOW0TqrPs+QxjEGXzfEDZtQlKzEkmWIkXz
SbMUQ2QVVVQjljYludUm5MAwjyvJT59CGnrgQ2OgK1NxZdbZbEksNN3381M8Eb64GBAhk4iVOD3L
x2s6eeakaIBEbTQFYHRKhrerR+qtShpty8QzqUIo6k5VADyuTPfE10QElm4zmkwEF3WRqHRymAdm
yUmvvdZ8lCFeR9zFUneBWVm79eFHb85P9cRpmBMyrFkUiStpGVrq3mrA2CX0soCHuhrKlttWUNZc
yU98RUNG0U2XUClC+nkxLeRq/Cibz5wnx9IA6j2uo51S15K4lTIRNHIYieOtBP43WAloJ0fmIoDC
hlkgeunHn9ID9z80uIHZkdnyjoYM47lezdmgSFJLv4ntgF17qJzeysAnjgnjiWQXiF2Db5t/2LtI
WkF5N2CYsrBxMRzqTOw2KMEK9xYVlJWIdmKOyP8pGJhwVGa78OOhykSUp15LYefD/XOFCmjZoFUQ
b0MaSPcFMOWfsWSt6RWfmKA1a8PjH6RRQREX3xTCNBrMHYcklBDQESvgSFBbvJ0vwlL49Ca1wHxY
uGxge4MI5vEEI0jn1JOYoIcgkGs14Jj6UlvTe/t4FGbHBRGTVQ3FN30pCSh2Ji4eJT4wAgICt3Ef
g+cLom4lFTsxyqyNx3+InkjoL8JnC18lzTSL68cAI1pImQZaJ9A/fazJojlyMhqKsoj62fGKDWLQ
DaTvgCwAjaS3FeI6uZtXQrN2vk5Mh8AsoWYvcsmxE44HoqOk+hn1U3vqUSYNU7lyACyuKA5/jIpv
lqLoZWERT/qzmI1MwtIPGUVOphsfCJ7huAlr8B/FAOt/A8O6GB8/u+UQ48WsEYi6NlurLOJGCKyb
+gEZs6IUPNkCs9gW4zC450c5MTHDJC6qIpebzjvvePV69Fv9Ki55ilslLcMkMK4wk6m3ptEGTjH4
a+Y8p8fjCYCRKfndUhW/k8XWMKjrAEEQavp/2InSXfV8mDaRGOX37VApz+eneGKDMEVszLhl0Pz/
8PRGHx/WCgs5BlkIczenu5A30+f3O5o8FMY0ZY661kJo2Kp1OO6QDuw2Eb07c4DwVEfxuOJe+TEv
oBSlcZUY3JVQ4hdn19MD5KZm+UwFazuQ2qiywJrpvwLZt3ZWb8LBjf2BFl7dpLvzy3jiy5FuoReo
4VUoUUs53ildKIZliWGJneuq/xMKkPZzai213iY5sh22HgMp2p4f8uO1gjEFSzl3crg9l5d20MuZ
1eOibXtKNu00UFm/EoGO5JUg8zy/82DwSnZeBtRzzw98YsuYyHqaHECT87fUmsX3kgQWvUG7Q63q
JtLU1K6Lov90Hsv0LHQvZQhXSH4v7q+8GODymwC/rMTMdvAaPUTehMzgKCRJqq1s0FNbh6uZauC8
ooDmjr9fq2CJBU6Vd6k5hDu0vcDWJaGAKr1nRNfoEY7XGkW7nUJy/fD55TRYRtxGTLaPNm+td5mI
EVK79nUN9D9gpjsJzadNjqbiyhv11AY1ZN7E5JAaT9VFzozmU6GgOA8yWY8Nuwaw8EsZUPUEf1te
wBOpL/6DWfGURuiWZw+h+nhWE3IqORRBdqeaF6ELy73QgXkhkrWyG09OjFf+nHzwv83FWx9lKmCh
KDSg4OLBIcAZmIZJnVtDchGnmlh/mWD+rFXCTgw6m6Tw7mExucIXF8MkA1MuJng2I45t9KigcI3g
4HN0bfw0dc8v5cdMjs3BC1XjncqtoCxiS9rHsGyR1YES1UAucsJpKJOfcL+McoAhPvby2qvuzRfl
uB48W6bwsjJZV7KHxdcbUivwdVoTtsWxSzdh14jX/YCCmBU22YVn0jqSwrLeBSAj8QAUaE/Z/mjQ
EEzRyFvZuifijYXwCSFd0Ynty/Qy6EFm4g6Vg62p/A1GukD4fJTiz6/y6Tm/G2b+DO/OYaQ3SSd6
uN940zTodtXO4lpYRaqakypWc6ulgbAXe/prZoJibZHQika43MSVJxJXfKpO7S+++F/GCkSGxWnN
EZPzDJUp+2DHHRW06qtSlTGQMNE/dDVvtPOTP7XEFL+5S7g5Z1O347mr+oQ3BbKMtqEpJbprMIiM
Me1XZnVqIxsYiUuI4yt8y3nW71YYZLCaDC3vBCT0ykcv8ukjlrL/hPH2WipwckK8uWaFcrC94mIB
UUcGICCRcFSYiLteBSKQRk2wknCcHAVSCYGH2gfx+3hC8Jq8QsY2FZtgPzS3yBSprctLCwb0+e9z
auWw7+FqpfBO8WGRxlck9yakVgYSGnErgEx3jbwz7gsYw1//k6EQfrbmxBoP8OM5pfVQN5bARyqG
prg1vSagw2kC4wVN1Eff/oPBcLuiBEeKLS1f4cjZBKhDk/B2NGC2bdtgfAlC3O2aJN2eH+rUtyJF
4wJEjpkbfjEvMEyqXqeUbhRFS++RsjBvdLMzV2LV/G9ZBk5Eko25PMQNsdRizpJOH8OJfZfV4Cbt
FqzonuDYfw+oUG2LFrbP+Wmd2hkU+4Aoglaih7W4/pQG0niq0zpDTytzogl6XBVhEkZeH6x8rI9z
o1qisim4+KhkLOfWq5KV1GCqZzZ1tQu88j43qwNQOf1CrMJuZWInRjPRXcY+Ac+XGW52vA/7VhFw
G6e9rvWCfvBTS3jA2gnqjtROd0j0eSv55sf9QWVdwjiHPEKG6bo4y6GoA9gXckjt9NgfC2kaqbnJ
/Zfzn+vkKLgccowpZdDzPJ6VIHT6MKHOBKINBVa186sbIJxrnkon1m7OhWi08Dig6Dz/+btAS7ke
dpQJrj7rxu5OkrwZMgHr96Cmvf5DLr3kz6enxRakyCSjVk+HZzEtRU+q0A94EqAwRrKeyi9hZnzS
o5rCAu8BlbBEQOfyWKaUsoDYRDZ1PO9yBRXdGu0Yqstq5gDFgKAm8s1WTvPHr0Vc17Df5E1Jirls
CJZdAQOns8DzJWV7ZUyRdy22vdJ/OrpDqRANnMsNortsLqK7mYL3AQASo4zR5Js0Tl+nGWpW6dGa
DdaHCemKxAvcEHkiy7iXLw4VSr+V0IoQEaVyDB/TXCg2cRN8uj7PKDxNSSdmswQmdLz9AIKC9jaQ
G66g4ZZ2nJlI4fRjHyvXXVsA24tqCxAdPHkOP0qX5Wqf7NQ857DBi5wIQsfx+BckvHRmwi/opSoB
KxNWSnClhlr62fuf62T22OJi5mYmNB4PIyIP36pzGQ9amOlaSv+aATK+OH+25lz76Eqh4jnbhcy9
cGv+n+NBqjCrq6bWf7VwhItcuNfDi1Q0trkk2zjekOBA+sKvYWVPfqguzKNCNqKsq86CQYtvCJYQ
td5B/zW0Byswr9JuI+eek+iRO00/z09wORS1Y5HuAyY5VFxhQC+CR4iuxAQ0FFawPvg3qJ14Ttun
3aWA3vrGTD3AZNym7vlBlzvkbVB6/PQ0ZVKMZWkvQnVI6/MhsNHviO/hBySbyRzNlVGWt/Nfo5jk
vIoyG+stzhtNaB85YKYWQHPqAZUIcykWFSUHXvkaYOLEYLNZCDw0Ot5YZCyifpXn2JRpMxox8Bir
L8wvXGjcmEPjfXLjM6+joRYbX9M9z5hKhoKb2ENiSL0d4iqfTdnmUaj84I1BXY1IsoiLbSsFIO9R
ZyTIaLuerjHNtsnYfnYn0J2FBUGcotpEfeT4fME4mCJNh5zohUXBK7YOUFhMPht56fwcjbI4xTxI
0AQYeDwiCOrZ6GY9irH0eH4mHzcA5QikWTHnmLtNxuKrDInQyP6ElBqmRfqLNKDnkEDQnXUljDWr
pLet+z4skWAwGCUCuiX0l5YOdT0aCerY0cWii46KDDmjAFnbqK8qIS1vAN/m20Zv2wvEX2VnCCN5
j0pushIbP5xi3sh4nkigt8yZw7mYcVqisJ4Gxk8rhAFQIrPoDHq8lk2dHASEB2tKx0YXl4Mg+4KM
sP8Yj2VqbZRS0Q4ZXnXW7lNfb0bEqDyEaKEwEP4ni1jRJslgBfrQ25jhBSCXC/MbuilQSNUoWHnj
LWb011BkuVi10sPGzvB4yyueEcYZya2tp5C/aybotokgfS5IvI1C6+dtMtg4L5EIU54jI5UFMG0C
GQU2GNFXijitNeyW8L2/hqG7MJvv8VzVFuuGbk5H/0wARt9p1UU0lOMVKnLtjdb62i7gwQyza9Ag
YsLf6mNMVCBKt/5eQ7fF4ZOuHfTFIXz7OTqtgPkIkhB/qEeamYyEHlIR+Tgkdq3GyeWAnME2hNu2
Ysj9hgt7dwbfxgImJ7NxaN6TGx9/R1VNkX4e+Y5BVD20kHuQzlJ2kxdfIFl8oeXVrzbsf7US9jmq
9zXT2p8DHeiRrK9s4j269Gt1ijlWLn4QF7nJhW7NXrlLtBAUC1i5JhL5olRZymuK/mt8yGq6nHdo
Z2bxNg6nVP6CJlz4PIWoUa+glU4s/mxjKwJVAjCB+N7xgnjVJLfIf3Y20DA0fPU8d8EPF24ZRIl7
/rieOENHQ80/5d0bq5RGORjnbRc0urCP2RBXJKPt508qo1icUZBs8114PEoFrdXLEs5QO/nBVrYG
YVvIaE39B3PhWSXRAqQJoS/2kYXLQoL0Gvsoj6JfsKLrG6ET9C/nRzm1OYB6cCSoj9C7XUQdABd+
0aWwquNQinZYtgYGjBDJ3/iq31yJBaoOclsUB6WLum+fH5o7ClQZWI+PBwVqdSb1KdRCheLc9SBp
/RO+CMIeqrd2l6Iqh3Sart8R+9ewgR+3CcB53lvAlUimCQnHH1Doae0IVYR+h6mW11Gc5ReBVa91
Wz4urUkHkE8nmiIPvGW9PhDLTheLdLSh5X0Rde2pU80Hb9IPHQouaLY2F4ZafQ7WQvChIimjFkCZ
VQaiu7gW4R/1PLuzEeYpYgU/rQJh8ItCUkLdQWK2CNBsrH2aMEh0Rt/Pf855pxyHGVPi3gLPQPsF
SM1iaMAzkMlihjZ1ANnK4EWbvAjKDV5HkB2aaq3yMP/7Po6n0goBkwx4dbFzR2nyVF9GD6fukTuQ
hzT6kfi+twVnHUFuNIoLtIjX/P8+xrK5HQhECVgpO2dZLQ/wGoQYjb4igkaCE4u54MZqbW0L9LVW
YtnJoXizQwJFy5Ab+3iTItQ24deIyAzKgb3MBSLG4sazwizdStEk6Z/L2nCZMbmrAVSwZede/eLG
Fga406YGA0Mb0O4QKvStihjjtE9ukhmpzhBET1CKvCyPJ2V5AM4mNKgcLqGp30QNigRuogfaC9ww
Ey20IlrzGf6wjoshl+uYQAA0cTRwoHoWrqTGr5EhNW5aJt3K5D6ElTcYPhAHsiv61vriXgimMRCR
REJLdCzbPVolqQM3KFvZFx9Hoa5BF55GJ1cq2u3HS4iqaBcZJSxlK661TRl0E4pN+rQ7/6GWp4vc
hVPFuWKXyyZKpMejwMyS8HwC6dJ6nvhlsDpMk/x2PypGZ2NANHzp8rX20IchWTEeLjNse0ZtL998
iWQog1JDpAjrSnIH9Ms1x8ob4U5CWenWMptZr25sNucnOn/+92GEophMmjbDDhkUsOXxRJOhbzsx
xgiq2YZ26/SbfKdcy26wMsyyk0nQOB5nceeQLbZ6mTBO4f76nrmcAPvlcPd0fjJv75Fzs1GOZzPo
dQDzj1HkHYACGy+PjXSDzIuL/4mjbWi92ZeVfUA+3x5/nB97+fj8MMN5475Lvng+J2o1W2oJF6rT
O4Dg7Wfj2jh89l5druR84N+NMyQZehAZ46j33q6EVv8dQPPBW/lgy9t7OcrieoGOHyXCPJtpizeI
g3CgkznFyln+8E5ajjKfiXdzUcJKUqP5e12Xm9+x8/Cq7Z6+f11zznwz9z23LRZhFyBzMkohw5Qb
YKcO+gP2d8Q2byfH+IZ+535lJ8x7+dxwi5Br4VhJ+GC43vmN6Kv9nNmHP87XlYRDOhEw3h/d5eM8
rbPaQAp0nhUKWA7FIgfPIMd0dfdp91i739AKWvtgK+FiSYBqTKWwgnnMzuVhxwELNz8m+/nbTWDf
1e4TbwIbsc2Vi2Xt+y3B9QoiHXIyf7/R+T1txR2OWJt6G9yEe89Odq298v3mu/7M95MXUSRW4VBC
L5wnGTgp/1FtFD8dxNlWlnM+qucGWoQMVcCKKKBzac+IdrvzoELkVXvoYmNtTmt7ZRE0TCOqzWw+
aKb2s/UuQrSSCxmzsyxGimSt4fxWZzs3r0XwiExB1hAc+2sBk1t8Glxjiwec8y10Q/cPpHsCsWj/
WZvlW/55buBFPOn9FC+BkoGVr/Kh/p7flAflt3dHuRHZ7eJpfMgO4a1ypz2s7Ji15V0EGL8ZQj2f
d4zCnkF5gf3ZXeAZ5ni24RSbbOO7pmM6a5DtD8WWRfyUF5FmlLM4qeeDQQNyG15I7kPqTParZxcs
b76V7dV7/FQAoCEIiH9my4HjPo7YdWymmThvWUyINxLnQ3EtMgfVsS5TBwu/+/oORetdtVOvrP3K
Kp+Kq+/HXqwyejJjQoOEXMXtN/r3ZBts++3oxtt6L1+s1cxOfVL6CTQtANXRFF88CCKEqqOxKmq7
Qv1dlGDfIk+ljq9tVrnRdH9+astAQNpP3ZNih6IA8ge0cLyqehPKXpCokyMojbJFHwlVZakK8Vgb
p5WYM8eU90eEoUB20uiHg2Qa6GIdD5WYsj7IHc5ZHiz1y9zKMvDASrISQ5erN4+i0sHiNTCzZZd1
FRWXavwgkTtqYOXeIjppHKouqR1xlNPbqEjTb1CZpLtPryIVHJ5VJO00QfV5/7zLJnKEEqq6wKsR
w8ligy4rMVVt0nvk6pO1vTiHsMUy8oajcAMQX4N+tTgHuPFUk2UIo2NkXWY5aF/U3xB/Q0Op0nIl
fkikrkHwNTXQraWyXQs22ojpXRKN3netyZocAYGu6/Zlqsv3oElKPIaqsDDtQsQ36fy6fEi+6bnS
G9MlSk3gwuhdHS+MiolG1hgGJpZS1+E5IiT+SDREszZwhxqfV2SgtW6Itjicdk8Vncdnv7Z805Xo
Dk7bqFD0NYb7Mr+cf5LC/qC9hdQrPkbHP0lApCnEJX5wsFiIERpWZBszivSRwj9iBH3RmYexkLl2
w25YSW0/HjaFjwY8jXowFXplcTuh5Cr0I+wQp2rMXyXgjW8N4kO3KG6uoURPjDQzaXTa8FQVwPIc
T9KvZ8s7S56Q04t0oBRwndx8jFALpU/1ev4jfzzXlDCpeSEbAFdDXLbkfUMc0hwpK8dACmfTVAMG
T6W/0j758Mjhs8GqVIBk0kDmCphn/O6I+TQnlGhqO8cTAs8ecBS1o9RXbDZUegjbKd8YiZdsZDFS
r+nmJ69aOkorEezj0eM3gLuZ2UrAzJaVtnHqej8vOV0mWs76xs894asai2ACrQYtnD3yxUi5fHp1
5zgGwQeoj0Sl/njeqRakSp54EO3rHAWcUY23aWooF58fBXDz3CwAcwBT9ngUv+/oTY1Rh8wLfp4o
IaEyjJn2p9dPFRUmIlFZo1f59o3ffcN4VGKjARjihH2RXSdqLbmhgPpMj3qom7aDt/3srGbMBohK
OiDsHHWxZ+RRrBO8aNGHn0L/EOXCtPfwZFl5JHwMKKaswdlkUrTcPoAOYf3S0hvN2sEfNnNFEf2b
BJH2C9HUBBAbWo8y7FB3e0+o/w3J+q/n4X/4r/ndX2G//td/89+fc8SeZtjY4r/+6zp8rvj2f5r/
nv/a//3Hjv/Sv26716ppq9e/XT8V9d+2bfby1IR5tvw7R/8KRvr3L3Gfmqej/7LJmrAZ79vXavzy
WrdJ8zYcv3n+J/9///Bvr2//loexeP3n359eUlYnrJsqfG7+/u8/2r/88++UpmaS6H+9H+Hff3zz
lPI3d3n4v/5nfeKvvD7VzT//LqjaP2j/c1GCGoJC89ac71/f/khT/jHHLMA9IrVemId82yyvmoC/
Jsn/UADh0EzXACvMbP+//40j9tefWf/g+mADA+qC4aQA6vo/P+/oo/2/j/i3rE3v8hDjMmZEFZbz
9e5SB3AhQ0p8qwNzCEldjs+fpAbAbWJfdwIj71G6G2Kv2Pf4lONVovfeDdTBwdrBxETlVs9jXOC9
vp7+oMIb9XZtSMGL6MVVsdO0qPUvB0y7elfsIiE6xMgLNo6JqlDtZII+pfdhEjbKvT+Y3XQhiHln
4XbLQ37QS0cDab9riwhXCtTbi43cKqkjYhvpmJ7UbDWrqB0U7V+iFu/CJGmLbzjkzoJsUf06Nar4
HAkoS+eYbW7MQSkughLxmEnScIWQB73ZaWbTXIrQO7+CbcQ4RPNRbW6wG7OtSdaFQ6MI/e/GULEP
6M24Ejd4ggz5VhgKxNrwnyrwyNJZFSTUZWGj6xw8u8gs46feNqb17OkeSEG1L7Cb0CsB9xQ8J/Dr
EnzoN18EBUX56yidpdV7HUFVx1Azi+CNmVb1MsGNyxzfU8ZZRwqJqjHUoslFe06/LNvCdzocjTH1
gP96r45SCicg0dr0B7auiBan2Ie5s1Xm7CJjerR26xS1XGHiR29UQeZPwaqj5p5r+fAQYTf/FI9q
QUJfFTLPNmBeFWFwFC59b+T/zNQWigv4Yk2/Q4KXfwREs5x97XDZ3DVjKHCld/m90RtbKdH2ehHq
P7CXpjzRQMHphFi8DrQB7TLy3xqx0+ZbVZslEp1ilTiiUpp24AWCk/dG4GYJDqEGN5srzKrHjVA8
6ykwuhgZfqyLoz/BFOxTtbkfDfaobaoCunn4k4jNTYEGpvyS6oEy81GKb4hUvBhp1MSXaLkPk6Ok
2E04Jjt+Z+m53lzJ+EmMrhLlqAYVuD1I+MbHyZcg72uFdYr7B2zZmG1R+/WhjK1ngZX1txZaed5G
sjLra9I2/m8E15H5aJQy8pCNbp/zWHHyMcPSEoeCSX8JEMvb4OzzW64AAPk68OUgLLetFlxWaFUl
VDIds1CzPRYXD3UiFnaD9L9T6H+qOvqCUXB02Uvmn5yHEILj+E7LCQXPZluXIyI/3It9Kz5MuXRZ
i97TgJcaBgm7JEHXTShzrDD8ZCN6yAW3oYXIYIB3QFcHV7Cp7wU1jrf40fvZDq1ZaJCZMViXZSOL
1+bYlalLh+hmaLtLRVe+t2p8myDuzI43IsomvdltVTUJD03ZmBXy2laEA+z004qUp7QusNb10jj6
Ivj6jwFLlHin+kr5YCAE+yeRmiS7TGjFsGkUfSuPymMaSDl71Cu6g6zr+Qvm3F28R24gDLYp8oqZ
bSFfcQM+ASZ2xQ+prvCpbO9GM53cIi2Fve8PeubWvVa0e3yawg32duiufmmbySsucfYOfucgiRBO
GH1Vc9OZbOfHO6W0kBb0c2PEyDSSUKBPzTQE/BojH3joUb6cmishUGNAs505Rjej2seIatPqtC4R
g4r5cBr+e45YJGjzo58uIzSPXCLKuZ4k47k4QQXBjzGNLyrRp0CBzq91wD5Cv1HK2kRdG3coXHBj
sfcgGGbZ8OCLZlw89YMnP+apPzyMpUn+344Iu/DhSl13+kIWLpGBHpGSzYT+oTYK/r9qrCGtjZn0
bNiANsPsc1UTW/LQAyrta32KhJtpdvomR7XM3xtWoyJXFeEBARhxtMJyp3lxVLiqWogXfodQCZQq
ZMX2oA+IfbGg5OWtApUVJzGl77xbJLb50WKke6mDjCAxqPcLmW4+DpzyThECLHTryrpGU9MxCvzh
RQG5g27OuIpRdBoh03dhBXlML9v2sQuSW0lMf1AFuCv6/CrBiWeGKt8GctNsM1yF7B72hJPqw7NO
E/0e0KGw8zu1dCu9LNxOlF5NsG+7Sci1rZZ70xbUWfRLLBU8UMPc36aZN6BwJN8VXv8wK8y6IWat
pMxNuI+bfLpDV93cCaE8uxPqposB3k0YYEBiRilypbmAgLFqFC53gHbbTZzToGqqW1qaSOF4lnGj
xanp4OiVXbN1vV0SBlibx2q0TZNpuJKwNnR9z7qXkJdx4CR1bsiP2IOY/4lNibKpdSU8hKnZ40Fc
tLvJCvqrCWHanamk8q7VxqeoL7+XmYSLnqff1PBB7HIUy0Pv9+LXGD9BWdFppsrFtyxPRBDC+XSh
6KZyqfEXndbzw62uQaLTxYbrzuAWCdjiW6k2/0iteSkqACJKfoojAQH/NflY3BPkaCEhfenqOCd+
wwsZgW+PqXt6BXNUrrJdErTifVEI0dacpnGDSZ47BcKzz52Q2J6O+mgW9zcBCnZ1i5GJVnvmZQWP
WQRYr93U3dBfhqmIvlzhCXYf6pGDN256QWFqdswIw/orflXRXdup8jOsLuwgjC5H5Brjrmozjab6
hetTuwhSebh5Ow9S4ev9pmNfP9KjjwObulO1leBATs6Er9lFleNob4YGfnTiAL+Oozw127ZveJZ6
YCsfEeZuLilUoNDc+xm8MRPxxq+S7mfflSFOf1bIsToeZLZHlB4xBTRxzdmh2ancc3OUeGkGTfnK
Hkr6g5KFzb7Nxfa7kkX9S9eUGJkgjtznT1hSW2xZyb8PpEm6oy2etS6Kkt7GivETGKdcrJ1xml4F
KxfvzElPDppcCrsKn9JrnYzLdDGIKb7G9DXjjRrw1D/g79hraPOrzcbAq0Sza4JVSqlZ9gr9JsbS
4rvCw1hH1vYOWKPXfhPKKpdR9AuQmdx0ARYv4VT1xmZs8Be05cjHlS8G3KK6ZhSEXz0CL8BRjCJF
7vU9b+Gyho6d0iIWW+k3IOpky2Un42zb4gOn9S3FBcT6DLdWxuZrGljpU9PpheIWU+WXF2X7ZmcS
j+3s5yI91nGBtozvJ8Z+tKxyY3hpddOgC48F1VDE9wOMSzzVELMm5oxNxO/sxmbbqeiBdiG+t2RD
YuqOxqDdNgjZ4zShTqDODJxtfscGmp97S8NxBdN5nITJPARrlnzuyMnRH56dA+LU9196ExPOTa9Z
Te7OJLVui4m6dEB4FoMWvyMshyb5cTgaEzZBgewaQqIggpwaaXifyNOzVgc/J+rHTqe2h6RLLrxg
Ys0mhF72StzgUStyZavo6M6eU5e6ON0pAemUiJj5aPS/axGVb7skEeZc4TlNgrPhArtptQkHCFVJ
Ce1+QtK2i0kzt0IXEd/RneKej2N2/TYXFWwXTKHpt2Zek8rk1ZzQUYuq+o3a85bHi56UMa6agX+f
juO0n93VZYvDAoaHJIGD4iJUYNkqSYJNnQPDYNJ6NNvBHnC0i6IRdIT4pyzvQNq0HTYsQ5ihvSyr
yD2bGlKJpKmFdRWUeI9+r2LfKO+zyWrKr7g6hONWz63KHRSzQfaaqjZNkV7uk8hOW8vDagrWL6JV
jTp+izWq0Jg0pflLFNRojpo46pX4CqV5a/xo/RSLXeTCmuZOMJX5kYD+SHxhyXmKwSbC6z+6rm+x
58Lt7iX2BhZjzNLJ4DERiDl+NnAq3BLdhpex7b5rkW7sib3qbWlN+l2i97L5rFKfCy4HtWh/qGpY
7Ooub55MrdTLbcxong1lw7tFqE9/lLFpu2nQbzZQMfVuWk+ZQHcipyccUDGKg41qxp7vTNTdPVIG
JJauQ+l/s3dmSZYid77eStt9p8yZ4fXAmU/Mc7xgGZGRzjyDA9vpLdwd9MbuR0rdnZXqqzK9t0wy
K1NlZJwBHPf/b/iKjj52H1LkDcgn6dM6U2iXKJP6d7MCNdYm2pdKPXszYJCJNp3e4fI3x7b8ULzL
77WZW++ZX0T3fuN7oZwn54rilfZcltGwhI0/rh9h85lovrr2YSGEY1dUx2TlOhb25O5qj8UkLfyP
AVLAfqoH+5R2grsTYSA0p5rWGPxxwG/qftZOQibajd/m1oGHuTr5lCrvqKi6NNXA9jfj46nNmaYG
OgW32pRMvGofI0nD0eaxtGzvs1BFf89R1w7nGkKmOakK+kHsnO0mN+g9aJxAK3weQUnlndO0KC40
PGCEJBfWP3jWUMD0qUs9sFZcUsfC/TizewuzRnm0J7f5sKVWWrdhNnYt9cM2Cg3c0asFVie4F1Ec
Zlrvz4tfsimd3e7gWzMwxcJldtjS88s7TtGSm4UG28krApKywN0hk3NS01jTLROk9ezrcRihnwTg
afP7Csrug8nbeUROMSSUALxGo2a5F3QAqqzLdDoselM8Lqlgxh2rsTnwXYqD3XnPuPoooZ2MKuzi
JLsyPAqr82hxN0aOtazTl6POK7wuQXXveeqYOCscPbvTkqI+NnLUQ2horNgK4IGb9trFLSv3AFTR
PNSU129LWBH7huQVJccFl2WhG8Vj7lfVM4Dp/ChGH7XVrtvqY0iz5d6kx3qflDa7STYdYScG80Yb
5HCidEG79katv4og1cI1qbn67a68kV3tfyZ0zIRuuphHMCrN29DNbE9kqbadGVfhoNwW9ShOWZn6
lbDswp93axc8u8Fzv2BGZNG6PfJF+GP2xWHaA4DWD93etihn7pVj7is+sEPRJMtK1VZ7ztjpVno9
wkKcn1K/88/5IMwwibrmRN8e/l9dNmdvdpOd70Z5AL293JKDmI9QZ8qNE4sWxQKbqajy99bNom1R
ShmsQe69ZMOy7ZPZ3k5F1JgwkA334Pjt8MHQYw68MQJ+MkEQ3nattQ72IicE9suhp4+rOPT0uDjA
U76PsXPfzHkEU040drYRhV99eGUitla3THttXtGcDuwVfGnOoffL4sFjqX1G9/SOORrKpz4Y5b5r
fLlNfGHwJnpt59WGeIQS9tQXVnJRzF2uSNCmB1qq31K0s6eupzuEo4DG954+toYTQq1a+Co6dztA
mUKVYh11S5YdnrIPRKANcOKWU8KCFJ28VSqyD50p1JF7Sga17ICf1cqBPuW9RKK32Z4Ce437ON/z
U9FRB7qysfS1bw/KfGX15oFuxfwFSgN/s2UzNRJ0KlOW59dXrt80R1U5MkyK4Zoff46pywkKu/Kf
aCLdQ8Q29/pkv07MnLe5N5f3Fp0W951YKHWugfxyXjo4xMW3OnXdmPtwtwLvWtKYfk/NPbItrAPL
GOtj3sSvtj6Wp452+aO9+J+qHc651M1NZ9fG1h5oyKLMA8LeMKSh7NwPNspfdgsIiBKTO8Oq4z2P
mn1Jw/9dU0AmY7I/0yewclViT7vh8GHeUqGqbmujzK9oEfM5/1veVlDYx9BqfOI8fc+dlu6UEzFI
ABkv+nbvuDGtToqnsXAYq6djevHcGNq2su+kUF/GVDuXGVbSoRH5WwfQcYm7PIBLJ/d5S5d5Za31
NI2McaC2t46Ronzo0c5OGz5XChFvHCZXgQ+T56yEd6G7R4W9qXfbDuzBZTTA0ma+ZA8c1/kNvegZ
Jozhrpqq+aYzkRVqt6t3XJGHQuMhAr/6DTTnewb4LSRgkr6UtWFueaC5T5A38kOnza/xirScZmr0
Z0cO52LwrkbQ6ET6DW4yxR/XYm1f90vMoK18oD8FGhQTxDBRrnPb5UMYFzN91+l0u9T6TrMIDQid
3mtpZeckM/uVRvtea7X2jN5yk2Bep96VVngG3596N62kg4IZlYR2xMkaVbzyXlN7ZpyRjPomXdVJ
Q3PJC0f6dtDnPMAKK67pk8uCeJHnDl7upq1gpjapvCUS/pbYzWM+m+a+rOE1i55xW5q64OTpH2PL
ANNsOda2eaxiLQ1Tg89b4zXp8aR2+VTuXLZ6G6WTDRAieXGsytgYSXcPQ9MJIpGnQGJmOxiazkHs
EMlOFfIuM1LGjkJSau2t4LNh2Nfz+vRL6ueinOS2L6PLaM87lL02MOpmn2jLDXAxzFxT9yZXUEI9
N6/0fvosrN2dM1l6UOvR9Dz5TFRlw/gy9kdrF5H+fUMo/y6N+jprfOtgFz5HvRStukjuh7r8lix8
5bM4Wy3ovmzQ2HWWgBCJnKZBO0z5m9Q5XrS0phI83Dlu3YReqePJTvodc6EqyFOFodKvHpmK37CF
g+sc4SrOVCx3ve0fa7f8gruCG2eERzDMVrsjXrFSrScZmHl81eikM8ckPpWtdxKFZh3bPiU+1LJp
UBSTb6FW0L+ZpM2NtuYs3dTWeZgvCUYQve8D24j8nQMqfDdIWO7S4jnmX6aq7bZDPA2wLOf7Bm4t
+5PoEebAqYjya8Gu4ahpWssReVn4gI1XVun3HAtsoM/9Y0N5CUdoXAqj5ONAC2xABU/wgkWph42s
jo3oQtCrL7FXPaXdRHA8qaato+InKylNWCvssaEh3TW+bx7nqDo5Q2XAMJ7Tmz4l15stRwZ259nI
L3KqHuLKBBVhnkcGzJCQebyXTJ/zZUu3zzH1qqPfZDvpZ5fcZTs3SahCqRSbZOHhVDBqyFPG9oJ8
t7IcGhTzlR+6fOoErcgxH605zkHHu1uLIW5Z2beCCuG9khnjBNu7UfSdM+XZ69RVhYa97CT4rCBq
ox8Ry10Q5d4xShrs8HWhBw0nlHRjR03OBTSnJ4ik56VyfygO+MESpwWqFEjLsi2uuphNkKVBA9K5
YqujQY+OzSwnrtOwzNpjPdpnNN924xjFj6VqT/0kbi0/v9bb4j3rTPtK+lG8Y+LKMtExzdLZVRFj
Z3Il3f3omtfMrrqtXhbvRCIOQ/E154rS6enQjMtbOov3ooeFYk/nZQUk+qN3bOvxwUw9duBd/lS6
/kWgifvzcqWi4S0uq4D2gcfWgp87AnSS0IE3SB0O/5Rc155zlfZGfC3z+MF1R2BuUXoZ0v5BNytm
u7HUy0fptsaBfGS01Yz5OQb04zQ+VDaDOksFAuaBKgOfQW/TVcf050lutsfUCC2KB7wdx9rSO2Tm
Ir/P7orITUojv0vJizs7Tbf6eJeWbjJxcIOTxSLiGG+eH69CwyynD8X/DfRmbZW9b7sqNsMuKr29
O0X8eON0mcM5T88PrT8y9fJo594KTsPxbZ830gtKntbx2WKpjl+SXpebREsOfgEMPM3iDPS29IzH
kZrvInRopacSnhaNBzptVBZ2XaG/NDEHCa9iY16ofJ+k4Gj72MK6mUTgySI9fSr6fPFDX5Heb1iL
ufE7zzqBPe7KNijHoahCb6gd65vMekl15uLFD/CC4q1kkDwFdUFHDV9daX3S4gH5y3e4Kx+EH/fT
FUyg9KiU0x6zNEn22tJ77rFIEbH/Zo35XzX0FzWUwNhqff3/q6EP//Hv1b/dfhvy6ldF9O8/9p+K
qPXHT2YBpRAmbhgyE//n3/5bEaVVDGvDWj2Aa2cNT/2XIur/QQkCLRRrVwudN6t/5T8VUcP+Yw0Z
UslGCoNKJlJB/4IiSvLgN0EUH4nt2QKy2BrhRrj9syA6WmbmoJ6gTuFe8oLWgYWzVZPhfDGy8p56
ZWbvgCE6FdhpRVFgBzZ7I9llTYHrperTS6fBOvujZC8YQQy/Kt0ufs/qtMMoafjRlcdNI/YZM1UI
X5bUpnc3dbMhVN3gPFuICeNdauq5fxoI8+a3EpibuDSgTIcwK7IIBAyNR+8kcLMb4opWvdPrEcIy
SlGcuQHoJX34UHkuzkL1w1krUFU3S4kyk/rDdD0W6zFPi/Q55G3CQTWAZVOwNqAXMtashvekNWKG
9YY/volUJDx0ILd5SAzNdDsaymHp43n83YHlJi9j7UNBYVjna1sFyRO+rtDVe1o2nLeyWbbWpWBE
wQ5PTiP4dc+dXx0mwP0m9+PIRYONRoybbIGRaxWYiUDG2HbDtC/ML1m388WrOHMFuptG9oZgKagv
ciii35ZLtdJdu5TpmDHFAKwYuCBEaTLqFnKaxnBJMklfHm3r8OuaSdfWWa/PYEOsRCsBt+2zzPzh
oe/S5Ec/DOrUM4x+ySwOG4FeO70GQEtY1xSmtVd4qrq7zpZUVQy2YZz7oUm6cIl43m4ir0fxgPCk
VmqZrr9FRuowmjbbnFG04X8RwWIAr5LE8TYeWlDKGISC1GBiLX1U5iz9PQ1z/u3c5bUEWp97MaN2
H6Yjg/JyLXNftHpHMYb+KerUvWcbVw2gsFx53XYlH2OdzUsLSQxg5AZElJ5fcZljdymykW0Lrj7Y
TNKkfHLrJTVPUtAk0QZdbtm1JBobsL5+ybmzraK9n8XVJ7dZ8TEy/MdBohn9yElxzp+TBhj3xkf5
eaCMAODh2IPJyfolZ/jkcQMUThI9R0WdgjVk38rXo7UFu+qsdEJQFx2mlCbOd6TbgBZXlcegq0lS
3qAoJlolKNfyf7iemr4ljDJIlaRCvLZLMm7yAf5GkFg95RapqXiAoOQRaOmcxcNEp9fFwdYWb9pg
rMBBJ5uMJ2AagezgDhPtY2cMsKca2LmBdJMSs7A7CQBAvW3SAZLWuQUSyAMGLxeLdBUHVfqMeNR7
dzN0szyQWqRdlKPHnD7iLHtMBi0dGLBqWrGVkonOxmUwLsJMLtM9ODHvEc1/+EERHcO7acjsS2aY
KgnLNpmYyfTMRjZzUzmfoz6hVzRSue9eW3akdEpzauFj+vWDdKv0mb1wRqZ+EuyY/FYkUZgOS/kC
97dDK9XBdodsWBSTqSZ1LdYGrcOiMc3zRXKSUxurWtQTY6kUuvOUJ2SwxaKP+4QqXE7AZM4ypNuU
E4wUDJK4lK1lCmHk5X5Qg4w68dGKsLKUvBKtV90MTC3uI33v2ddWNdjsO7rIvO852ubh4hhcinps
88zHHZjuSkXj2pgNFDh62LsW1prIsra9bnfvLphI9+QCoroD/5R8d1QOUTFmSiw2tNCW/DSagA7I
Vuo/airb+3Cwem0LmAVSsUV5SwtYum9uOVjZ1abXDVRKTFn1UWurn4rIlHVsW/PpsVPoy4HnRe6r
SJRwzwyvgLS1pvTf0OwrC/If+LNtJ1RGTVKnxkfJcgjO0QcpypZuHaPjk8FEIVI4jxuZsdVV2TqS
5UK2x906hL5rPHM+KaL3FHVS34fNwFpQI/LCKS5RBeT1GOVkwjaKCCQngVr6EM3LZg7mQtcfY10f
203HyA7It96bDwCQZc1XPrvAaH2G5EaVzvfSd4qvyalZxnTUjH3fR8vWo1rmlKmVs1tBj4Xc2nm5
v53sAphegqq5KSXM443SxkFt59KxPlQ8aswFDS1roURMVbY+m1BEYGxDM7KyrjyZmpsAtGMPBT05
HpL2DAKURhuzbSs40GMh3dCdmAqFtBDw+rC6WVWgL708OtVq64UgLr9Md5DOWXZplYdRjj696TsZ
G1gYQchfcB6CesroJHwDprlM23GamRDGdWuY+6aUTGkq2Evvy5QAF1ZsLBcClja0UdnM6iEpnDHe
l6oUjw3Vz0wjTTH7hxwgXRWokaJWRLEa7qjS4zynJXZIESfTuASNbFvJucNoM23+pgjJLht8BszI
8MKrtOZgWy07dLNsLHkUbjGbAdMc9ejJlfBnSYCv1LJOjrUZzZH5b+aNfP5uYqEoyaGYPpYMGSqQ
P4EKohisJ/hRQ7GX1TB9yK50igNS3bQcxNCzWFleylVWIcPXj1Y0U5RpsjLCXx5lvvFMOThssRv/
XbkZ2vxg+RnnGsONxB4aaB9tSJj7F5OGZLqSeRhm21JEdbebqMaYeDQxhF6ZcNSn81yYkwM40Zjl
SswcHdi8MGHzOl6iZ5fyuxzYju+UNXM9VNrMVe4t2ZzsseXwzOqY8+p8Ky23Q6ZaXnoFNdxk5UA8
AZRo2jTP+fEoA/xB03zJ3Azi6Tho3QNlBhzRwT00QYphdd6hQ2YygAJK2TM0e/WV2W55Deu84Zjb
ldO9wUppBU2fRsbej02vOyxpaTWBrEqzOagGieRGLiUeB7W62IKuryFqZnPMJx83uacdRoVowsMe
c/cpSdnaHHWlVaSoVCScsGk8HiCUrkDtaVQr7GDELNgdh1bjgwR0UAUOYnuxjQZd/xGBtWwCp6ip
f0iXsZQHjhW6HTJ5nsdtN0tRbZvSqV66eNKZVWildhHMVLWgMxc2AFid5gpjdAJPPNOX8aVq2yg6
yj7jWpqJL4AyHLFvUyrWY7S1GOV/eOAEm71EnJFHBZ9RsqEprfhamKqdzhLgpXUS2noZk1L3lrvO
71A8K5yD7atdOW0wKq15VLEjcIZ0aoj2GUZbFMmfL6LiVjpiHUi4UWjpwtfiJzXw0W5yzVWPXnwE
BWFYZzPR9KfSn4zsxBXoUH8xDDOknjryjC2sGecdH2T6PRv6sgiVKrJmnw4umMYShgSDDMTSN0Tz
sQ1N+MrX2mSW69NLFPuy13gLpVbm92QP8Je0Uc+7wSopaK0e+volgordbxaXa5G9l9dq24rfYMG+
NhCvO8bs8LQ1400uavpIadzkkrZm1u8WB7oMFyzdyEuNxUXalg13HNI3BriMYYwOuF5wgctp4c9r
k82V5FZ0hYXLoJqHbPEKTqGpo7E7LXWLWTXlcipD+UV+V+WpUoXbbxx9Sl/zbmH/wPRQECkG0NaD
Z/PMlxQ919mAKGQpi7rEA8aJNYWJ5ayso4dxXQ9ksSwGUqvhAyIfXTaUIyOae5cTFIvoEPnsUM3q
u994ct5qfW/de6JtXAr9BnaIBuLfj8rNZjeM6IBvgshvNGwErsy/qBqnHZnzRyt2aaPiz7od+wJO
HXaVbQ4wJ8Q6ppItYNmC2f7SdT+oLdQq+hzz/MV3ppQOWN9rrxprSm2IqM5yK1PlPC8L+NFNUxcI
O7ar9KcmFkZz4Bu3DKRWq9/Nir6NLfO0IQnbzLTfIm+GL+82Or7OfuAh5fDZDttEh0zOYE1rz6z2
dRFEcScfNbwa/d3UYGLemvPAFKYnSW7u+r61GVmMaflhelp+ceXYvXM9x29LN2p2kGq+kIH0VUKn
MWQDRP8OSW7jlkk8hYy8Y4ijavDoktZrXsmiszNoIm/daNh2j3xue9Y34KdUg3JrRt8h9vpZoGBO
3s1eZV5kY8dLYORePu7ZOzUmeyiZpTs0IGEdlCaXq3aMh3I3MvL/7pp55W+ZqlnWxuwMgdqfkgEK
8M7qNquyHN5xH1n3HNpmIyzcZqGuw4Luvc+q9ZoAIWCXW3MaNDDagzmBJG7pR90OqZWecU90yNDO
qD7TCbp8h8dO2/XuYnIiaVUL47rmeblphWqdbeaJ7h1SIouhxRD1vlVx5e1/Oe//3V78Jzvxatb/
1UzMoYKMgrVa+W2qVvzfbO/aGGd2nJCwWZZGcA+XFZKgGr3sysxxZsXD0ryQ7M+/m/aqptE3ZxVB
jNxYMn5n0Lvp+8I1+ORZI0KcYtbHP3+B/8PrgxtFkIIqO+Ii3m8xGHO2GqJKvgxVFMsrGxsnrkeh
/4Ut//eIt8XHABHFw5uvu/zn916vIS3ySPPGOPQnHIvnNslSNzTtEU+DaLJMBHRywSXnzD1+LP1k
P1WTwTiWLEL5WNm9+kaVCSyvf/7ef4uQ/O1FAYqABUApnfd7DwfwUPK9OMJCp/0sogGHcU1n5aG3
EgytS/GvftI/ex1oNfNWUp79+xSFZca1NCiKgd308iAA1PEg/cuSr98CEMS7SFlQfUPpMhWg/wBX
GnJs6EXFDYWoIomecbvdpM3kbzUgUjyQmUEUZV3uTGORfxG8+5lP/NO1zu+mo4kRC227Fu2cf54T
+WmF8R0PTpDMU/laNLg+uMdX57PXtYgbMgHGbXKi9wLAw+Mc1LUs9a3CkRVz/Vko+yW2SPlQqwUn
hT0vn3WfOd81E+poYEU2BxxdLdFLh5RhhP/8YlhvxN9fPLeowHuxFqf+3glHqU2OCF8bAdwJTtdq
8XgorOHoYWn/9V8FMYGZHfM7Up6/12HWuYjbDDYFC/sYb6OmXHAAga7O/Kb9ixtvHc399q5IQDIf
5H+0BIvfAnZp5jT6NCjeVSeqcxyV9V6LFoDtKHT3/Vhg9lNDGqTFZF4UBqS/uCT+4Q4jxwqzlH5k
+hjXHvU/XxG0fuIsLWOD/arEVrrQrGM5Lc90oZkMUCrxFwnaf1jN8Pet2R/ys1SaOT/LEn4JNdWS
rEYaWRGPo8w6ZHk5bjFQ93/xof7ju/rzb1nvwV9+S0ajktZkZoQ+J1yOMw4K37q71WP/bhwxHP7z
K/NnscGfv0ST//AIoT2VKc/vEFa7FEWdeDgF+tlMru18su9QitjxuqVmMD/Lat2YPnQnyqJDnOn6
nuXWL7ACMTJkWrt0LzwvOShwKMmp6J3KJA+HbjCqw2xVmNn1vkaN4oq1uVXbXn8kLtA9isSJ3hOS
N39V4Ps/fUlMpQVVSpSZ06//548vrjUGOpyzA9OrnLc4S17J6mf3//xD+8dfYpn4RgWXvHBo1f8t
mZtXcx47HmSxOTdhi4uKAepU1n9rGvtfleMXlWNdp1g7fvn411zZn1Jf91X5/T/+b5l8+1Xm+K+f
+7vQYaNY0EW9Yncom+Mf+cr+LnQ4zh/MVLE7/xLv+k+hw/2DDZSB6oB8RySSWqn/Fjp08w/+HSXQ
FBhb8BIpIfwXhA4WivXS++VOA+C3ViA5Hg9o/kv268+XptezGSQKkoV9o77nNZLyInFYq2T1YY/u
pCebhQ3twVnqM88Lc1uMurexbQ44JVzQt8wuxks1DokW5u40AsiOxyPuafsk2i5HZGy+T1Y+kO/W
jn4+FXt8VDe5muIzcm+xn6Phm73QNC2bTe8+16Q+iIHcOk53rIp07wNgHuP50oCP7yb1ozP9F0aX
uAoj4wVn4sWu48/JPQyeto0X8xa+0YFJyh21rSuILvAGhvHLta6M18RLtnaT7ZvMOy1e/cnKcsIQ
fBXTwK60mdK67hbmLHT5ATddUIqMsPISWnl6ilk92IYKIfeprodosexq6YHs626fLiWzzCVIyAJh
jK/RTBz/GzzLcctaxRgzJtLWfNIF/Jx2rUs6x3jVDFs/Nv3ysogi3yVtM+/rcT+uBZmjHEOMTe2R
cEq2Hznric69THF7sgc0z8a8LRKCDUVuPLhaKTaOOz92ehqYzNkdyUtQVziZMbmNW828tq1hZ5f2
sTWKkDbHsHaeZiwSBCNG7eK3fsgDad8PBywNQZmVd+YYvVFVzwSFHWI9xpt6GJ+gfHcBc6k51HHi
eLr0A0UW+U4DeqzIYNXJhvMIZcqDL49lySWQPZu2/VYmzhQ0i36H22h6zwRjiHqYXydlX2ba4DaW
r6cf9hKrz0TZ32KDmolG2t9o/5+J5k0GTRC6sydCRl9sz5DZ63O1o1mwvJ+r5N6RO9s5pqVi3Car
k4ziotjEhdNearNQ9z4jFMaBkXFrYJx/kdjQD/68mo21eec7csLZjaqVjAkT9XyKgExE58jJreNI
HuNsd9ZTLdQrUTV1jdMvwZXhZidRMmlnh/7YeSlmQP40ck4XQuzJdsOUbWPNvGnt6dASD7e7+WJA
SdpUETqHX2Evod4/p0UtPWbEb7ZWrb9T0/iDh0N56ks93xhz9mRrzXUV0fZHym10d7O24KExJvYP
07PCZ7Ox9a7YVb43YqbBVGHly87QausK5NOGgolN36RXvZcEAxefUHYb6DjHvFG5QZNL2rvr/dBb
IcmPQ6cuWhmHg0mxMVbk/pa65q9K4d7zWkBSgzaHJCav5zRh2zrthTbuXPNzHNau+2iTiO7KNKpu
3yocJ476ufl4sGfvW1f07X3Zt0SRvhAy39rZ0DbY3I911+w7zxzx4KE4DKLRqm/VFD0zeZLfOUI7
5EUSoJi25V0BnhaM2tmh5ZslT4dDwWVaPfqj4pA+fbdJCEYGtT7Gq6iLBxxOvKggX12HiR+98AOg
6vGHFws0Ct3Fw2wV2KbS1mIwuPNHO3p0RzqBsUBvlvoQ1f4VUbaZy2MI2rrcAntffOrMuFw2pe1g
k7E+Fi97ULhkAzIyHK79V6fYMzvdCPuuEZ7aLxXpU0NQbYzkRKZ0cK/m1c6U9gMFMXFR75yhUwer
dor7YnHeWUgDh0KiKHrP5LCLMwbquX6Mos+eogFf77uw0dNn1N6t3dc7a5K7pZu2ollOCIwHk7FL
logsLBm2q+hGV69pu+vHUd+JvL50KVdUk/rfiXWGkTpFuaKLeRQoWvhws5SX/VFo5bUZ9/uhXX0Z
q+gY7UU67LR42KtGnDq92fuA1CZj2SbyJh+tcM7lXUIFfJBV6kQanQyjsTxUY3NVTt8aN7sU83it
+9XrlBt3cbGc3OQnX/JcEj4IopQRU0JRA/JOgn0vuY8meksaV+sO6IZuKMyMhJDKd1nhPMYVvrJS
r58zt7nx6vKhSP2T8EBj2iLQm2ozIv1g+8AxZgzbLMce5cbPkZqdYJzTr6QXm57xPTZq58mQ3gPN
50HmO/WV3xRZUBpqtbUhY9hDT6/9whVbuCo9xG5+1xfObVvgn+76Jw5x6Q1e+0vC5L61XjxGWLrW
fZOT2mN7ukZmfpSVfor4pFfP66OrsZY5Y3cv7Nbc+Pr4MXTJKq/+mLroXGTLdW6l93ZEmWM0lyU2
dVffp9pJX19BjlsrHaBlx62xT3P2ovzwl+jja8ZFMjDcTgQTDesY5zcdIsVmipMQi9bjaCs0/GJu
ij2ZyrMtTS44Zgtz04P6KG5jos6hyw2xM0rrpUyyg3CqJ3plq61nead4FCcmyXd2n+zN4SVhFSU8
1nlHpJ7beR6OrSLX5vChT1++wv1WeMQnk/TSFx5rAInsfhCnOh5PTszdSArqTKPETZKqgI6fNEhM
ZZ4H9tu1F98hH0hix3WAreGr7BbSOY19VWq1fdBn+xGD8Q166Q2IhmGDABrqTmVudKFOiUtM2/cj
NK4iqI363DfRMwZgIp7usXLybQOTIFpBwbp7mMnjb71o7M6xYHXW6mS60PPab53eejWj2r7z2n4+
Gz5HbZ80Y7/syF5u8yR6xOh3ny6quTZgsW6kQQFGnu6FmD4M2T2PZXQ7R9l7xtVsjl++nwSCDVMo
h/nK6DrM70l9TSUvxtU0qoK5TbHGIvsdeGOkGFo/4U/EX52h3nJ3aa+NonH3pupO7O9JOCvzKPPc
fx484zg32iPb/mTnVnSWc4YgW1RNgvWMolHcFu0z870Nk3pnQ4v8FZWqO4WdcEP3trm3ysY9o1cf
64oeMMzNLw2FAlwxEa65GLrlPVHoK7gY9q6p+RCnzPN2XO4k310eIZX1yd2CCTjPr2l0uc6SyTlG
Ll9jkeeh6XnEGGd2ZInrfuuieFMqrQ4yzdmI3HwohuwKG0/1jQy2d2VrMR6SothPpghbYVKkohew
zFnTHLCNhAIHscmZtGNr97TArfQfg7TCIhdk+WneZlRunrUle0CKDMw5mm4MYhz44OvDlLszjfLD
SPI2ZywwPDp6cdWqyG3LnezH4Vr0Mj0TnDMDho3+RWYtNm2CEaHSNeb+awFK0M66eUqmJ+nOEc7H
6FuiYQxP9EiFgmncDr0yPSOgelvLYWopidlxwfAv6BLCAp8161/ZevvKnlEEDH5X1uAGlpKfEGm0
fi4dgB/T55/W7JVayPBmg908iHZUuwz3yl3XjP7FG/321ZrXjNb6hytvKE+SOPUpm0dv7/mDf+H0
W6UbST3RW+ZlJKBzap8qH38eKYXvpiO3U5Sw+WXwEPAp5nshW373+mu9gddImwJ/Cf3XYdcW/XFG
vQ/BGX8Rf8M++PNvU3k8PTa9TWJO1xP3akyShpBrceczuUya4iSXIYC5V1+jAB366baNkMpjhP2l
kmkITej8/9g7s+XIjXNbPxEUQGK+BVAzi/PQ5A2C7GZjnocE8PTnA6Wz1U3LVnhvyTtOxLEvLNvN
rmIVkMj811rf0vXVFY7x9KgjTwR6AZaqSGqXv7C9bpXiIbbdR3INDZdK2gZFq7Y7NOQ5cJfqRRXV
RoFmU1Y91+Ec7aRT3RLqPSjWqNKgnpBvQznyi6G9U6zsylHqo2uLXY2Tlp1lowV63Vzil9ouRrtJ
THM7LRFPbjd77mR9C7Vj9KtQkycaQJJttjTzviT16JFovlsM/SbX8cnbynRH1/OlHVO+h0U777IL
xKQpcIcyPJkTFqNEdfHuh6X1VS3sgTiH/WKHkx3gXXBPotdWu3hcebYVvhMddBn6T2dbc+eNGRXD
HS0aRAzZaO6KMa4OKoDnc7jkxR3Q5zeuJBpi7Ywo4qpkDKEl2VFF/ZlZ5xDU2NiPad3ucbJt0eQa
PB2IPhwC2BnYVOu5xFkYAGfBQrxzJ7p4t0Thce5plh5t8iBTY/aBmYziYlIVM6iGdfLXU1vnYEUz
3jDkmP5kw0srh+qbs8TFNwqwCZnqXXjpRqp7E1Kud+k0AwYjN+SbMPV9trIGOi3Gy1vMPjcgYRkz
jH1VGu5lbpoALCq991kd5VVtlakviwQibuQyf9REgf0WP8FFN4kzUQ1jn8AEutZGzd5iVcu3v96y
zZzfZgXPHCfMeyAlTo6a3vO/WdzkkVqq+3YYuD30er3fiQls0P6nJ+KW7Lvz0MQzanVYYBfuXSM1
wiusO2tkcll/PLfYeXamcxYLFuwNuIgVNE5A/NIYW+JexSzfP1aIDxBHh8Z2yBbJq3V5XAYMQHkz
Q+FsGFUh7xpuMqHj52x2jamKn6Q2sbZIHXcuNIMvxqIs+67tkBjlbDzgxF+odyyxJNiTYTzYqaiP
oBemfTnmKp+tWUMB4W/UzaI59lUc30oyCoGz1M1dZ9shDiq22i3SDjF9HEzxk9HJlQLQNPET12n7
RWJBKHa/LmXI9jh06CI+RpmO6UFd2InoeqLuP5aryB74VH59i0wy6g1WzPZLVpFrTt0WfwCZ1n02
T4m+oZadnUC+YIrpBCE5v0MGexjsXqmDIhmc1yplDetipFM1YZ3FOiNILciiAF3w62JYd9iUG5sc
YeTmeAxi6CVONcc3TK9rPwL0cE8NNv+E6x/xel0YMWbwP+Yjf18mSU8CDFl/Sm3WRbMJm4TVOl2b
4u0RrEnW83ti3LsH4MJP1JRd8utylGq55PluyruSMBrb8Up9pv+t2slaU2gnn0x9EyNnq5wI0rDc
OgV/npYdXfg8xUTujSXRrm278Jygb0HW+w4nw4nndItJZdDFBXthY0c0j3iGrGr86RFrl8hd59rC
7qPxGI6VzdROdMumfE4nXbodQuGgLOea9ts7M+kTJhQu5vhFCTuc83GsebTsVX6xZOrL0pDRm0dd
2ShInUcoL9MmBdddeHWY2TcYZ0jgjZmbfzHr1RkoOVlR5KhW8oulSuXRjk0XSmiisK5X2AQO+WLb
h5aM5dWQqhWBoEbvn7Gq1IaXl/10FLZOiJb+0XIvx8Uebl1pxPOuAOZ336hVF0T8sUDrR6cGG6O7
77Y+yzetnzGziir2M0c+M9BYrpNxlDjEORP4OV/NU7NgfoK/bN/KWKipvyxxvCO1Hx3CSBim5yaq
fuoLzTnXmNWSTZ0Kzdw4+gBsFGPXQWR2rezxFuO+N0Tb8T0J5VD2hj4weW/NXTEM+eNIhNMXZjyc
ta52jlEchbtOxHUfGPWQN+zzFE702vr8UTPCUfkA1IXWmgctrd03mjnYf8uidUEjrf6mHsMQXqux
icW2CLXuqJHtuuKmn+5CCiAeR3WAclJC1Ty4E3OlNEqjMhBDEftEL1Gc51I5DviITL4TGV0u5rIc
KyZPx2VSnWuuufk8T6HjkSZyMIHO5FU5+ao4LLCDMPhIEvVxqBqTlrHVvVpOWmxsxrQNbwz6uQ7R
ODK1QmqMPLPICSdQltR8s4yJPN6YES0YdKhKtdDSs4btTOOIXJSk3Zh5UOQw68oD/zX66jq5/sWC
EdYFulzsb471AQSxTecpA6dxz+VpnRu7cu+10Ex3dazYN8BgoFRgsLgbHHcW3qCSzNNljJlDlM6j
Eo/ut3U4yWyQBDUhyVyLk22Vss6ZSxi/lWnLcUPRMF+Rg8jr+1pPivao04Z3HhxsX14CDuItBDVz
MRM88EcGChtl6Kq3UeebXGaZnJEOpLNtoqXR30Yj5PTAaubrSysOmm7YW+ql3a3TWdV51qX9Tj7V
wJHL0dmdS76DUtJRlA7ZhNHEcW8xVxCQnCL3SmYTHgZ6IY46uqSPhy30rEICLBAYIqApSVu9bqwI
iRdOZrvnaAC5XFr5KmF4wuKH9SS5MPPodeTvuuDisvZuFva+SHp3Z6cVBsols6qLRZ3w7dI/6emJ
zkaIYKtPq3NyqgAm+aaqKddhzoloqR156jS24KrWyxu0WRLPqnQOJOFNbN9f+OjxsbRVfqakFkfw
EilZwCqvbAYnt4+0iWt7p8rf8ItEN3Vf9d6kjcVBFvg0wDXbN9JIDKwTqgGHVhf1RRg7WGGJ8G9i
m8KK3Cy7rVmE091CjojzeDidUB2Lh04zRKDhibmVEu/FQB0ex8c5hUflhkwIIlO9CXtnvBBs/+B3
RW8Si+W1mgjMvGbIRmRc9Bwqi8FBoBOK44chVQEZlhDDByWjBjELqNcvTBF6/Gk8oYQSmJgh9/mi
lBtVJYbdCNldmZKUymKXy7emJZCjuZE8rjVuW8calKDDbX1OOq37LiJJQpfYXcUNUsunRi6tvw6l
rTqFVCDWoSdp9+jVMSI+zok1qw1V98oMYa57YVa0hzzVxpMaJ/2eBQGKAnI7Oa4Fa9UO1lg2nypO
py95Z1MXYQs7uQYAVtS7vlPitzRzkpMhUpKRZTzyHNZrBjyGYtpwpHHrQDtb4isCbXbpI/9lH1ei
MR1ZS/T9hOH41hVp9VJqDvYsW6/dQMsj915xVKyPrTtVF6VTOH0ADtE5ZHCectgkpfnYIdi/c0wU
oHFGkABEPavNhHvwmIuuAmmUjsaEW1wTTMpErb4PbszRmNV5bZhjtaUKtnGmlzpTs1d6OEcWuYIP
qJ15nmFrU8Y7raqm89iY4kjMX3kYcf9thjnMb42MJxEYDov5Tjal4eXYh82ljMNoI9px3KlZg3QM
L7gDs+nib/EbKF8vM8nY56iai7tytBnVcx/eudjqCsKDof5IZ2yV8fepQAeoH2XghjecHUhoY5x2
KZKFGOdsJulqLU4/3gFzm4RgL5wvhw3nXL2EmZk57POt6BxlUXpTWX2NrVxzKIabFXJ60sHpPQIX
edELPsg8IwKIJ6S+oqE53pdNftflpnYq4yj2CbCHT6bpDAGHt0ZsYZE3F6GduQ59lFMEb8jsMeox
b8P5Eo+dF5n1tI3JzyJbk86Dg6VGlZe1ZX0FhWy6SRXK+Dwlm6K7Kg6z+xAwyjeyCmSEQygToNvx
ric8POA4sUJk5RcWEt4IuQnuXUIRLLiRmaOoalUBWXTOprdZUhWU2kPp+Dh71YO15Efu1jreKC6+
GT+2xNQGUOnUb2zEWyyKEAHqPCH8jNoE+IFQdn8T4clj36KF4rFjtTmPo60EE9GJo+YCQEhAUgIa
sIj711O5i83G2HKRaUcjEwvoHSNqryfN5ETX9tG1xkkJqLhWGtyB5vCW5MI8sOXWRZDGJulsxWFW
Y9jVtGV8374NSh9dUBHsvBPLJw8yz515xcCEZ+fYJtolh9+WseYIhNBLBgsloEyZEvuZUSaniSje
zsihyapTHFgmKTVjrt1Twq5AbCArl7dRq8Jjqw2TOX3bghZLU7khM6HcVga+QRWrPs6uDCGhdGcP
CFdAiuKe9eumV6iIUyxm6OD6jhZ8rWBO6TrFxRh9I/TxMIs5iLVMPSM2NEGGJ+48GK3+LBEzdkUO
gHXoQ8uLG/NWdvFBqZsNHSnh8SPjwYNHEfHNos7bAqIFSYOvctLOURVfMQRh5gPtAE1vU7QZ2c0s
C0LLeIqrZreo6n1H5sZznWGbuvK5Du1TWxN3nrljcVeTggLRuo63WsPD1H5w0w6ulsVYidDqLjNJ
5adYvZYA4Aw5+TWZWNndpUn/3gZynoFU0SdPLeGPF60WYiudvjvDYA4PikPIygv11tgvipVGvqWN
6ndXzPUlVy2rlGGHj/i4lweBR+o4KCtFWovt4abVx/LOiXoNx62qetkCaqEylvtl1E42ioaPHMUx
DGF+s+TSOGVj+GVJYHusiatdNg2YbWsYDxwE0+zMeZ59K6y7Q1QAMWrbNg9irJBMWqR106sQBUf2
MMdklGHgFurc72K8pLdKpQ3fkH8rZunoJBOcx11lCAelYeaOxgAKniicz7UedZcW/dIDRu/RvmtH
azgRpF/YaU72VzuPRxB/GJkm9py+VakKdX1NvoPUCMrCWKw3RRtAkthV/qXThRm4uZoe29hgn92p
LvvfzHrSDXz18zguh7yMra0xixD/U9MX5JZS7dKolWGjibreFNJ19vNs9Q9KSAx2UHQILVPRn4tm
dq8m0WeMZLL43uZ0965OOmPQLpMdFDdN3fSGTI8mmc4LXK4YrJjsTSDBUv1Z1UooKZnJsXmeoY5Q
msF5JEZyalOV2DmqxDYiUH1dEqw5cyTJN1oSZddjJcOveIKUa/QyHXOvcG/SttevM/RRhBNwnvjp
rM1irWMRq8+OYWI8VyXtdSUFyZtikvF7GrXO1QxIBZpJx4WUk1vy6mTUXxuHTw4maHgAcJr5xaS2
d9FsKR43AW+o6ttAS+f67NRAUeLFhoHGegYF8GMIZQxzgIXZCMIQ4a9S3faKWmvEtpZwB6KFMS9+
HKVLFRSLVvtpCQEQHFipHWJ1prhDi7ILO2siFpRVDAgFntslqTd6VSxvqZuzYyG0cnaZba2lmcop
0ed4I6xS3djWIE/zEskD8mfnf+xeC91Y9r3VLC+TgmiMobq8XeZk5QTN06ZR0/beVcsG8F+044ie
nmIpHfQoV98h3wxcu5gr2X+O2mZRIP1J4rV2b/s4+ayjXdfFjcLcbRu1k/0wt4uDqkBsv8yN6GIC
246aGWfqduRJeBDF5JbgGfToaZpT585S8H965pBU28q2U7hGcXKZ5oakz9CV4kB2pPrN8fVvWVKu
6vfyrm/f33sIw5+xwj+Bif/fRRFjIsFf+M+zt95r/LMf5dcf+M2Motu/fFiQXNh/dBMQlf0vM4ph
/WLSH2DaWE7EyigWv6dunV9M3cYqq6kArWxDFbyF/5u61ZxfMGlxRMOp5WL5wEH4b5hRPtkRoR2h
gPzQufvJOfd3du5+sij/TZ27n0LEf1fn7qfPTfwvd+5yLf1oFUz+xs7dz2UKf3/nrvbJTrVexD+V
7nK3/Pjb/3HpLmDJgdgrELsukJ+rd9toYGpRjoYmNj/c/de/mrh+dOJ/MgR+vJfVQIbp9qOA99M3
8d9sxf2D2/an7t1PvzFp7L+45vf3At5PNkpkwL+jgPeTI879ewp4P7k1/5MFvJ9+QWYE/6kC3k9L
1d9UwPvpo/1LCng/uc651zBK/FDA++kz/b2A1w2nBA1fGzjd/GMNr+Ykg00cKWP29VeU8X56GxCq
/94y3k8P0v9MGe+nF/2flPF+8r1/fK2mrjm/lfFan1ac38t4p0WHzuHEBjvtv7iR9/NN8t9r5F1v
gh98vyZnXmpkfi96/bRs/xVFr67++VmxvqjLHpIpuYob+gO78kOMQBvnYjb0nMgox8b8SD9vq3XA
N4mRveMjq+QlVG5cCvgn6mltRsib8NBDnXTv03AuQEel2NpuXWpo1CDCKVHtU0fG/V0e92in01yM
CnRk4M7PjpmpaYa3IyyU/QSDVp4qMYW4C/PBli+oQqPAHsbsc7me7dlCmoG3vzTvoBNmKC2NABBw
pocWOlLb6rF2zKJeH4BSjbjergBKdCVBvFKYjC4Ah4rTaEAWPQt7kNY5RnCpN0NhAA81F2QK7E9L
Vu+rQbe+M27DDNNrcNBoQhaK8K2o4UMp6YBg0t4K2ROwVJr5uY6hrB4zNwHs7JrMEC6Msh2iO502
7wTf6szZSwwNY9fYiZPVVMCgkCh1JF9NN1Qkfhe0Oo+SqeW5SKZpwKITG3QT2ENTbhr45OoGapht
BYUThSXDo6VeHgeBEIWdlyAfmhsDKG+uk0bfL1m7PJptvsgds3QSqgTQkzdXscCVzGBfrqrB4gNq
EXIv+iWZwOeTR4d5i4vLObnIeaBdTVsFP+JIA9cA/L1bQTCyf2MT1BFFTweGJ7fa2jDSbBD6B/RK
1J95fi4Nah7irZvQTPIdJSE+6BMRj0spRxOrZzk3z2Nbq9oKFCleZGOE37IY5dWLp6LQgvUqYQra
yuGrBACVkgReIB9G2hIZp8WGCe1xSDUvJ9PpcJLqsXNDN8maSY1qDuZxGBZ83u6sbMtUjyAxOxIV
p641+h0mp7Ujv6Dd5Dv2daP04kGz4cLBT3xVp9a9oxROy5GLjZBiO5NKJb+TRpt6FUeeysNwu9wA
A8Ltbpcx0DuXPM/XZOoMsDxNaA9BUbfhS9r0+nLMu7B/4IPUZTCQKNQCwDkKvuAku8sJ8fF9FYb+
VHMRYmOfkxXWVdvRYxOGfeVP6pA9ohcO8XZB7DexqqNFXzClkpdqsbI0nHi0d+bcS9WLCGY/4CYb
c7+3lfgyNFvX8GjYEyB9UpIJGyRhejhglcXVBtViyXGwRfMdZllQ9aKO+nvHVurZSxw8vjBs2uWp
SezqnSr6scBURYhoMxm4nBl9m/qjrDP8mjrJnwMSpommqpGF9VN3cc9109IEw+QX6Fiu4YlAS0zs
4zLWcwaDeRxwJWLOGQKa4NzEAwgY4SUiBtaCD0dc3Veaw3pS15VZ+rqRQCo0cqxSjqInGKBj2Acw
RdQa9iJIFIGmMhtneEw1IcKElLyfTU2FG6IwYerZChebrjTuF0dpc+LNBW4kGCC61m5CA7Ah9Q6w
Pb0UmNJDBxoIckxnqjjCWR/agMP2TCjUimBwIlNnYEucRAJtKR0pt4lFNAI2p0SUh+8IqtLo9KI6
a8owPcaY6K5AgON3m5S+xcZg60PuVUuBvoSpL6br00Fs9Odhkd+iRhvQE0IcpJK3FR/rtO4eCy4e
bad0M9d5oo2UsQ8C7v5cyaGkwywzvyNiDNjIHaLajOEbCqugQxIHJ31ZNhjfKC7xrHIONZCIkSh9
1qi4uMGTDwVC67QxJdgomIM2dmxFXlxaI80KcrCw59s96pilt1LbTPpgvlbmlMQHtQSXBUXQmB6b
sVL5csUoeobg43jOXamE2yit8MrW9lI89lmhPImecgEPJEseBdMyJBSHqYCq/TktSGB0YwyEwnbq
+lqEoxEF5qBm34gj5C9KX5QXc4iPwm+UcfWtxySg/Y9aHElU9F1CnjvLbu3TmflMgoICLYPnUcRk
s0uAEYxmvrKVi9K6dAZnoSIz/bC82BlYi27s2y98GkT77cTiSshBsNZBlRLqDEpa8BofGNhgcsWj
FvrU7Egm+Qtj/40zzyPzakHJtTfPaa5S5hKa0d4NncHvuAO7XWl2UXTpEnG7NBorHXzLdrHF1kpr
3sbW6jVDj8DvEw4ws6DXKnO8V6H21heNwPxjmY2eb4ciYT5f5QXun25qom8DPAdaTSPsb+A/PhgS
vQOKQ7Nb3CmlM/GA6zQ1HIOIVfReK7haqWKaY5z2+dh/S3UTD3s1jeZVpqxspIpFgrSdCjMfOEnN
RwRMZyWs4GHGAlXhNRLRYBNw0M2aPilJ2STFQXp6p4k0ewej4Ai/GviyvaGX6Ly4/eZbA2QVfnzd
njEDzCyde2J+5XVS9SZIihYhGKNLk3kNRQIh7tqlfRJULfbBNEQY/2YNeDK9Syglm0iVMbyA2Xyf
bOTyYOx7sESILLHG/JbR9WkknWduegA0kdeHwsiPgzvrM5bnqPwiWgueQppHwtkvrtVqflV2/XI/
d4p7z1pEGniyEkDCobLAWO1V/SsjA0z3jj6t3QpYBcCCEmC9ZO+Q4DwVdBQAWM5uuOxtcxOasmv2
1iRZhZE65mrfqgpQKJdCLX4cGONtu6y83M5s2sQTWbLct1SQvY9tSicXuQkbaR+71a4Vc89dl6Qr
crkeuhuDRx9MT0pMZ+gpliX2fW6J9zrEKb3FkwDHM1yiIvcyI47weJgwM6J8CK/wq4T5dtQRR8CY
GB0GJG2y4FDXIBuHRp+oieUd4+EAyPkQoYUDGhG9uh+nmmYnHn3OpSSerSGtJH26NeEg7OAflzvi
YpCtqSKavupJY+k3GXxb7vXKgRBKTTRtJ5qJGAgaJm5rb6TsBP3TsHFfWGE88TDKFeeyQyKiSWf1
3iZgKyKenFK2xL+MqDkmRD+g0ats1jxKFmz0Kww9iwfqSTxYra5DjTO14k0QBqGlrIn4uIw6Kx7p
OCCPVo9lEjFVh5fHcgCPaIOKVtRXaAi22EboahLeXZc1r/xdYALdFtZqYKrTmPBsApS7bVuMBgHA
+PJtUgRIQBuIKUD9apAaN4rSCOTfsdP6pwV73IGdWNntpBUPr40k3zUPtR6zrTJov2D750ZnEBGl
3GFysaNTY06hsZlh9lhHdRLJN6KtRuy3xqI+u7ENYUBHHvdHqFuqDyS3E3SEWeCSEY4xqk8FiM8W
59RpqErrOzklI9trncQmahVpUbKb7KJwWwBm+lLVun4xWWZ9jZGtQTqrp5YUQWrmZgBKyl2dqlkN
PBSlOij1IsY1yNt+iavOBZYX98kJY0B7SqaC5dvOHcJIPJM19ozYP64stSYr4HZiL8vYzUiIl+Ih
aSN6mNLWTr6kRi2R31nA4OSM6ldIJVrhRcrovC7ajLGeL0F/BBtetUHXT5jLLFWg1Wtk7m5wiQFC
6/j6T9YYxfddyY4Z/NrSnkAYx6mn1Eu3oWJzFfsTEyC0USqtwMRKgGRMs+guGS37PeyV/jYec/tm
WULtroUH6/dSGplvJegwCI69/SWkGfRYjlr/nuZVAdVF4jOFdagsl8qwYuZEayKnVUYZ31O1McJB
T8uXRCyU3IVWTDFGDALKYhmJLBh+InkZ5sl4sidlNL1GlYvYWQLw9m52nepubiTQq7Sum+uwAumE
OBat1/7aJtNhClI2PLOHk9HV5ovMEve9WGtohNU45pXG+2e1DBXAXCRlugNwqEwepwIBf2ShKwns
1/GLGU5d7WUFeZ2FDQYuyyLhkW8q873hqBDKso/WHChj2J16uTbqJGw5okspVEwMWORxZdPGZy5+
P9b8v6qmYZVQsf/CmStwwrtGO13STttieTYERxmjdDmPsBuzb7pkzhNvqvATwGIcxtqD4w0Vh8aO
ft4QL7BszA4j7u0qa9cUoEs6lD+vNPgEJA3EPX/yNZ0X/dS5bfKejngAaZuLUwyrEocDic7YIR9H
GRwpSle0dxWPQKJ6pt59K8hVPwGu4mxhEejlr+gbY8fxh6SYwrD7tsfOUfgFyAEyRVlJ0E5JXWCX
Q6Sqt0ky0m6t29QBRN241umgxeebrB/TakODycrcCsF9eEnXGd0+Xtrpzk607NbQ4+m96YRz1gvc
jhu7b8ZHQvFD6KtxWdwOoKR5jdyNOLhmwsZbojjO0U5drixVISeJe6yekSFLVlllMObCH0aaNah5
Kp2vCjaB5qJQ7fypb8Ct8GTtijctXwgzYNS3XxEg1Xhn6KuBrWor/XlRtS7dxWxz7AD4kcbmcDAL
G+3abASP3YlmrR4j3znNzPSxi3QWwSSca3uvxInst1zd5SUZpaE5OEhOZDsSd95NTgjMtE6V9g4u
XHFkp+bqMJIt3m7LHgBKiznndzNxIgrlu2G8jShKSEiqZJ3p18A0z5xb46+t1XZPYydqHggAHtWg
WF0ptMuJkcesknORawngKRcI1cvsZuizSWKnjgcwPP2Wj6UFP8S0VzQ7Kd00iNuckE5h5NF0bFM9
zci/VdVXyDE44FLMhhF5NZ1fv4nC8SZr5hKsvrbuRNU2HV8ybsdkk5TW/MbfvLzqad7ixIoXGqcl
uGfpp7WyxqOrNKt8t8cCcQVca63qED2JxbEY6EKMicTd1w5nUIwzRfu1aohHeko/s3dLTQ7A7BWK
RN+a1PRQCZ9Fo+0vam8fDcYd4wWoOLT/uGhLdqaZYWn7FAYG1DzDTV+VfrK/KRlRTR93eXZjNarF
qW8qQXStFrt9YzT26HdLPGaeCfTuOFPZ7Xp6VuSRX+ITpDIjh/GFgxZfWlDXg2NtJvKOD1FXT6eZ
qhOubWzwGqHEZkiRp6sFOEvrTckKnOtTSsAYOKR1tAfg6jzTXIWZFNDUFx2P4q02NEsGiY0SCgj0
mKDX+FAs/TjBvyrFyv5K2rynGmEpLcwpM1t/T1dDnf0z/MxjOzoTw5ep5bBXuarFNnxqCXvJTnab
bHHH2zkVyi3VyQaQoq7j2BV3bv3FmqmoNhU2oRyypHjSgSoIfzKg8A5DYrYb0H8dXgInGs1NbmjV
ewnz8Du8FiZFPQa/eHXFjFdQKVZEKaeyJcDTq1z2OLczD+1+2AnOWDgbBd04fBslOSVuHzIwXdMp
UBvYsOAymBQj2lnuooIS7MIEUKlcAUFA6aMnuuBxPS66SVhbZXY1bwkr0gPT8czWfA6S6w4St6sJ
tHTK6y3POWvyRtkKcO5W536bzbzhXNjb4hlPr0g3uCRIY9cmSb2StacK4MslBEWt8FXRs+xBhnwn
LXDbYnUEReCrRgCIKxS+GSVUx1BKRjZq5LYHK2ob+rGY5RDZHeLxpJWVhA3P0OOrXSnhqw5x8YYb
Gvs8h0HrZVEccpL22LrPesUWiNmToHmkUebwuzpo4ZMerTvdPtHDSwVu3+o3iSEDzIWjgVcCtewb
veTpFlqJFsCbbs9zy222znc49gN6Lh8LN8d2rlQ1FM+uVyM+zRLzV1z2NDnEVfGasz+5zoyJKUds
glqBTC70SweXVOMBaNXDLbVHxHB7Tl6YVOHs5wH22uXCIGIWlb6IhQB3KgvLfP/Q8f6/v+FT1TLg
HIcx9T83OFy/t+Vr8Uah6o/Ujd9+7Debg3B/oSuZGB+3AP10xDx/tzlo2BWA2dqOTcTKplT0v2wO
6i+uBusbGpimwx/nH393OVC2DBvjo2FeVYF68WP/hsvh09ydCBAzcM57dDvzOuCXfhaIE0MLFwaJ
0AatCewFzbv+IIvxpDDygowMm9gpuz9rPv+kBP/6oqAbBXwssET2p2E/RRG9KStWuDYU2U22mq4W
Gp+DH76MP9CbP033f3sVBysIeErX/AzD0l2CpGq+bjkcqRFHIL1bestsAlc2y+pPXuwPfiXN0JkW
82HCSHE+qSQmxkEbvlzsaXMi/bAswl1lAYb+t3+ln17lk4TeVhVAp7VeZIyB3uJbd24ZhdGcOuG4
/Ncv9Ue/ENAZDSqdZq5GnJ8vjGHQYgtbFkF00vXEHQ3Vo+vU/rNf6OcviZO9RdW3zpejCbAvlIX+
/DJL1M6lGWs3p+3LVbTxDjvvsL3aHrzt9ry95V8Hb8c/eZvNJvL84/74fU9Xl/c92O/336V3c/cr
TgjH1T8pH19f73cd6h/fz3q//CAJMbwdw5T3E3wJ7rc7b+Nv9n9ypZjr1f2vXuKTKJqRk9C1hJc4
78/el22wHT3v4D3vtt6tt/U8XjPY+0Fw8oPT9sb3NqfgT96B+Pm7/cdf8pMTqEjbzlBT7ea8vXo5
bO+3fL7+q78/+nd/8kraWoLwr35Z59P6wg7YDoGa3Jz5hk/8duv3uv6b/7x62Z73wdXZO5xfztuX
81XjBdvz+eWFd+Rd7A7e7eF2d9jtdpvd7sK73Oz9o3/acyU8X1z4e9/zLjz/cs+7DvZ8YPvAvzn5
nu/tN8cb/3QKfC6X/b++J1AFf/p1LNYUXQCANAxhsZnRjPVy/uHyWHJXJaaj9Qx0rCIKBBQW6dVi
UZ5yZnGPSrIOhuMIP+/WpZX13H+MjpsmZAjW9fn86AiN8I7MOIMeSCGYr3MzYIDu2VAxM/8YS0cf
I2om5IyrqXZpsPAukyT83cMKwJ6upsVNPBmMuu2PsTd5H0bgDgJRE+Qfo3G1zobJ7z5G5oPGsIwO
ZSbpy8dQHfmG+bo2qXLTWhnFUEPYGNrOxe3+KKmhiI+kgI11I8hKOa2T++pjiE/0gYF++THc7yeq
wj35MfQXlrEG3tEfr9RVFdA/BAIKixALoOkgHMQfIoJuxjO59Q9xof8QGpwP0cH6ECBWsbIFRbAK
E+ieiBR4TouHUG1guxSAzku/sgxB164VIm+gAiJ1iFX1oLK5ea5aCEfwxVZZJPyQSJIPuYQaNOM8
ZWycScfXjUZwaBVXssyJY6i/aC6LOqjsyD+kGAIq7M/mD4nGUotC5Ry/FNm5iQ3OJQgtVDzZTZve
5GNFc0NbqdZ3y6q170XaUPc02vbsnjVSzgzACK0oATVx7mVPOFff51WCFFSbzAtBpdY4dmkpQ7nL
CuO1FFF917H/fLabJn9rS9MBjcEwZwiaFi+4N1pqep41gz40I+6j7gHCJBZYqzSooWA2kHGAm8zm
ewluhch070oeRILwwKauyWy2pGcsv1fWd1Bm1f9h78ySI7eybDsiyHDR47PQeEe6O+ns+QMjIxjo
+x6zqQG8UdTE3oKnMisUZSmZfuu9NKUUDHqL9p5z9l47uk3GSZMYDC7q4DVKTRSIZRNtXtAv8ZYS
14FHo5DNEnP8rszKuRMb1R6ztx6sweyCGGiPg0XDEDPvajJRK832AimzPKNu+9C3M9XOdjkZIC+0
8/UY6XaGAbUprU6mbiqLhIYMWGKHXWU/5C3L4M1sLU3hN3UckyzNAf9FHKx1zJNQgZJE339mtlcz
1Mjo56S7Nkqnt7obSCBg8ZXfzoz28FjptfmDoPRQczgUuuKk6aGt7NN27DPsGtlwP8vC/paJsSMy
Y6EP4Fhxl18kcifTx2ngGPHnaZKeYKQ2TjXho/QQHEv3NWURqY0US4cUkwXGW8mqRsfWO+ZRNWfR
7Bgy8bJlvEafqu2scC4C5ifucTACwEQ5DpgsD+eEkG7QiIB9pEV3ABQAVmgai60lqEDvDUtF3swk
ubgHLGOCbRHFEO2a1myb217t9NxPpLyUvWASarRBkD5j6Osqm9489gao6gohDYGV2y/EpCjfRCCs
xWvpiTyQXdQXp2ZtiZKUNhYorpWJjnsALcCvyRxpNrEmZXdrMgaoJrVI6x2DF+W9LgNs+5TbU3Sa
iqW4bRDu4hTFfHApFomFgd32CW5CurhPHY46zNs64RjOOJnFE42qUPVSpubxrk6kmVacVeBkKPt4
HaBwTYFxraYZ8cplM3oVVVrttZMWdy7R3QoO9KmObTeDIv+WyiORnpA6Fk+mSiVvKQTp7IxFyUhF
mq3o06bxM+EHaUhnLSPAKX1Jf7PF2s3FqFpMbEuiQirQWvSzgcynUFGXxBQ0pPMybDdGVYQHXBPl
Dyji3U0gzeSUafIyPVaVbHyf2j541kVgd3vU+rbpqHUcAoFSY5rKcv3cmCO5D2o4S9/xWg4fUopv
h/WnrD5oddbUTgFr5RsmfhjZxF9JTzKn5EeUFlHk6xBJj1naCHhUIshLh1k6lmXdiMsnc7Ii4NGW
1jbU1GF86OKkfwsYJWNjDcf8OWrUEfxIT8bgtHTVJTIL9Z4U4xpvgpYRIlonQXQaBmzc7sgdBHRz
3ljNxsgIP5vo37ebKGiGxmcD2NWmIvgzwr9qB09AhILZF1gAv4hlyx8qbEe4yogXpjcpByEhrXU1
7hqJIIEd5w83rbjXglNsV8rXUhEf4lpqQE7kNREQzPVC8lWY6k8SPj6d8D3Z2CQRQ9wDsECNgaYt
1JcCAQozcbnuT8xajXq/ms0eraIo1q1ZarOL/gLmT7j6fNlQdH19pYKiccyy6mZO1fq1jWgYc8+Y
cDLD0osnV8dkpTJobwe6alYd3AAy1euDRE8HMM4kTxowNIL9dMp71QNaDIAWbrPQtnRn6N3k8Iki
nF1gRjZQyI1nUyhrcuyU0QdI+7y4wYoyy05c902ApTruP7pB115bgSQaFhodFXosRvoxNuu0Ew1P
9NLKfDSXQS44jKHUoQsudftdipcMdEYz4eIHK95zoSH4dyT1Le/It8ZEw2Sr7/l+Yxty/tSdxI6v
6aZ948KjK3s5lWefkKWS2X0RgQ4MyGD5pInPwSVP6FKIymizi6YL+POpweHm0tTWSIjOudLgI76m
t2mgNgguX3kRhCkF6SYw4/4iRTb36JGUGQg78WLYWyEIBaCArMgriaDZhJsyJTQEL7jEZQFCSlJ4
C572R1y5HQMsxi8/JJuM51teKnpMrGBSXPAMZX9M7Dg6N5pE2zy3G+hMxayU3TbMrTXLJdebySe8
vWSfL3kosVkGKhSKZXJzzLHBXz4PjMI54VuGia2utO0lJLHxjN0fax9D0uwWNzWxIwq+pwe8KF2w
UcpKPAUcSGIzjkk1OVPwYpfJqDLuZGiEoaxIv5kVCW3eVC7R0xzG+VM5LOkZJ5R6j5Kq2nLAwl6P
ZsnyMlBQBQgX9atioNqwMqqVe0uiBEIrohIVFSpB/FC0ZNC4gx0bMtUih0oFIocOjojQ1lTtsGyM
RkrIolnH8F1ZdBnd33U8n1eGsN1ErTvG9tcRfnEd55OIymi/iGdWSgyfGPlbqdm8Eii85ltcRQHm
VSBgCnJy+qtsYLlKCFh9qG90xuuTgTzjPK06A5K5132P2eI4rDoEQo/Hx9nK8GBWV6HCnBaIFoCL
FLeJ1WTv2qpp6FNZDT3JCMo78Ipg1g0SKjlDrmKI8SqM+PMF+R8LGZbjbDVbwecoMx3Ec/lLKZXX
PRmGkfmKDmv2GPtOzKjS1P3zN/ljifr7m2gGVSpvRXn/S4maq7FG6CF3H26Btq/Wqn5Qe5RaID9i
btZ//mbirwqmXxoJXdsQTEkBuvHuXz/PoXN2/LeTKzt/VZnZf5QI/48i0PqlwE9ZrQ4lReCNd/Q8
73im6j5SeF9rXmdTO2fKwk8Kb4ea7Lj+hgdSk28uDn+155drqUrJSsXunBx+xZ/Wenm/35747+6B
cs07uPdHSjNK+uNmLTA9zz25m83e54H8fDi47lrmbo6UoefNWrNFzo6ikOdQEm48ir4bHkiB93o8
r3Xe2eM5f77J/7JG/aUdhdSwlEy2BG/Jd+TTOdujt79uCoevwKfiH/cvdoD6C6z9f+6A9eD+uZY0
53Ee1z39yuY8PuzcdSPwB+/suTf7/ZG69p3aeM//PboE+63v1w5/3OzYpEdvt3l3Nt7rZrvZvHv7
85ndQdvkfAkd54UmyoatyH7yD9Tcr87FPTjXo2m/3Z/3l6996Hxd1hf9fDy/x87j4nyGzp7DbX+5
nC/8+PVFM2bjUGefHugL8N/73YP/sPvBjt3tHpzHy34/OU7obCnMX25Pp5fTYec/7Q+77w/3rr91
713v6Pr+g+d83K57kOPsgYLc8Q+HW/oMhx2b26O1ce118M1/0PM4ehTwu53L19tzxNy4O//EkXB9
4PMDf722AB68m/vXV897cL//xXGw9iL+pDFj/VLcM+2oInPdIXQpXtkQHAjurcuB6u5u+Kyu+1fN
Jv2P7YT/eQj8emnpYHvn6zue9xz+7o/dPnbYoeuBzhl35ktyXvEjpwv/cg7s+fVH77x59B73l6P3
WrLTt87rzed6/vCBz1tn+3g3rE0kTtMLB4374HOW+ZXjnz4S58BxdvA8xfHuaba8286Tf1rPa8/Z
eT7dJuewXg3+4gwT60Xrz7bsL121QECBXfieR+/9cb+e+g9/vus0eT1Z/uwdfrkT0FoUqL24mnHg
nLngrK2mm3Xb8S3XCxCHFgcSxxdnDgfaDZuKw5vLFj+yPfjdjmPy6PkH/sijN3s2/47f0qLiz5wJ
LueUR0uQl+Tl14dsSp6/f2TncbHg3LteENd33G/cdx7CR3Bc9sL6cH7wnfV02vG+PJZXvNueeXlO
AV6KU3m/99er7fH46tES2z86bCieQ79rPQK5cvLheD6vt76Ye8sfuEQc+UScijRO2a/P/mF9qH/Y
s/9P16sW33q3Lfny7Fpn4+84ntfr/HoN57NteebF/eBVOencw2k9tdfNxIZan82BkXPFYXe5/PV1
l/2tKdIx/taUbfmj+1/qkMWpanOR+fcTpP/IP6r/+s+fp0e/P+X36ZFm/4ZCmAUdSDf4lcbahf9n
NK3GrwxFwwNrQG2/Utl/J7Zrv2m6zT8mUSCsW5T1QvYvj+xvCusYeO1AZg1d4X9/Z3q0nlU/nXV8
MCYrFPuaiaePsNtf1hCqRAy7QgsfxzXayG2U2FrqFHy0EixlM9QkJRLDDvJvHZLKdOGGv1ou/XFx
pvMJNI1wAd6dYRKWp1/O+0oygz7tGJnrNBc0ZxmgsOzmtJHeVaZXrxHKvshjgC1eScaNk60qtSE9
Bep22lrqCMRoVnR525ApX+yTBDE4MAYz+Pxpr979Y4v8e+vj9VMyR1mTe4VuacwV2Y4/3eoJrE2b
GewfM2S5uJCjZgADN5Ltn7+Les0K+u/9QcqCwavD4lfQqgr80b/cwcKYwMAhBGaOagQdiylagCBl
axrfkk6zYBUh4XK0QCB+tgKretDscTp3dHAfgaemwMasGJ1XUpdrqFcrGShWYF41Z6Jc7RHRhjwQ
mzYRAQapm6HaXcDkUDvGVjgpD1op5tkPYgnGDw9P+n0oSjLJZAZ99cFIBnl5xmawKBvRE0dHRhEB
9HMIZtDV0ki1nbYBMRXqSLHo/8k0h0q5aox7YhIH20UoWhc3E9KUYYPTYAEc1lKwbiysFcYGnG5m
e6muEqGGqAAtiKYW/LY02nw8z0R8Q9oJV4jTIK9tJ8giBJBBaCI4voKpBm780IJUD56LIpsAdxtL
2rmzEgXIFgZbWQOi6m6PJrmbPKNIg3i3lHNVvFaknS17wrYQP2W1Js1uDLVJdmiZx7T6Mkb5W7I/
wXfEJWXfvgVjbhHF1qVHDtgqc63KGia/GU04D+gAxlUS1CqvtD3RBxMcpsEANVWIe5lFy94DHpa8
wmUkijHJ7Byd1gjU4wgIdkj9ts0XOIDmYpzqKJReiHVVgDnZwAa9aEGo5Kdz13JqJh2wanS9E0gt
pLoD7dlBtBsFkULzXNhkI++lMVEg/KU1APRaS+TqOTRMuTv1U4JIJOka7dHomkzzkzyW7J25DLKx
zwiZ1WF/5xON9h4823u+FF3+yNFfjR6pe9ZT1QBp37eEBWcuWFCVxGDFqr8Te1Ud8pT8FrSG1tSQ
+z5knKe2sOtjLOkU43MQ9RoUxikbaWoMUgIjSNPiu9xsDUJKjYlEVyURqYBIgsYMv0YpAUYamlHn
6EnURwJr9MiXAyHXnpyC03ieoHrmALql/HtYVKivai0bgGMOiIaNuJ0DVw2EpDIRT2fIifRMZ6/t
F4uw2TJ6TVACgFmt5WY/ER7R4kIYp52sLpF0GmvD6B2pj+pXEgqAxLfqAOo1B8+SzSVB1bgT8l1V
Tup9NY7GPd1DhHOrAe0ttEQzuYpo0c+Gtjk9MDqdOSVarEbb3k5teUsDqax92Qy0yVVL+iS7hdxX
dqnV5s8lSvkfQLqkfdPQ7faw70QwzKsOgSAUBoIt2hbRygbMmHQSc4oISOgTgygR4tBC+WSSTN0p
JLpVEXj4JCH/jLa8SDcGWc/aRpOLkIjXEEkqdpdKdqsJsJ0nR1Cw3KGDD9somgKwnW/zphK3mRFm
Ny+tq6cDO5A+U5Ug/10IvEEV06f7Nh4YIGmIxoi7rQIbIW88jYMXz1I7HUK5pxWYJIW5A2NGt33M
R2Q2MGIx34j1rdy+VCB+FqIPwK+J0kCoPSkcgkwiosvULcoLUYXFANvQbp80coWfwDsGPyIyT+5F
0+V0zeOGjoutduqTWeqviNDjz1Ruwpcyzgx8DCbYLi+UTO5udIlFRBQW+NudWU3xqe8iktTkJVrG
bUAMtIwQsSX2ZhR1U7tNp/fhZgxL/TPOF2Q8edInQAlVU9pm3TKQRNAVi+L36pjpkKp0AgA6UofD
DUo1XARROEdgUYg9fWY4ZY9bE+fSTazHLYHMY0hIHTewAlijViFGI4ag/IbLrSMvVQg4PNGUHtS2
Wj6lYYnBvGZxCPJ6sL/Zw0jQhZHdB8pYQ7Eb9NU4mOXKbWNLMOkms7+b7ap+IXjyU6nDWHNtbjlv
SvatCsLxMlRp9M0k8XFPcmm07UkHvtj60n2fcSeOTk1kLrMmuZSelTlr3tKhi2xXze2y4AgI6zco
fsuNHS50fJWyDt/RVk4I68jWpKmO3OqzmEnH9aMknD+ivEU8WIwpCBhDPIBxjD47oK/cxpP4KdYA
u7gYmSF+W4tSvlaxApNs4V1OHSengo5OzZT32Sg7w40zsid2yBkiwt8IQvgyEiUvUSebHL1mGjTk
FIIYyj28jiNWRTtkIkI6Jq17SY9VR43V4iFtkr7eNEFdvuJTQcqHeCx7Rr+l047PAmJxJRtsH0dw
qJ1HW62+M00JpDUYvvhuWzXAM6NKB+sgMNeCPbNaUiU6mSSaMhp6hqyZEsqHXBLWZUoSYe97abLP
KRMJ3aXlzPjZHNjVRIqZGP4WgGPNUV3G5CPOw9BwbHW1StKZjVS3CjGOOqjIe8ZvS9R89Qjz4K2W
ZfLaYTGDUiXVyalI4uSulxPErqEkOtsPbaJgYd+tl1CMRUTYGyoOiDyJwvsACWLu2mY1CG8eZKUg
TzdDf291JkvBMpuS+1ldWsZ25B2+cVBl5T8Kyr9VPPy/gdhRZNaK/76AuPtoPv7r/3x+/FxC4Hlc
n/RPzo72m2lr1ordUBRSJhXWhL+XEKr1G5gdG/4OoxVT5j7yLwGaZPxGbxdHNCQdEqMMU+cV/1lD
gNnBN02JoSno2g3Ea3+nhlCvGpCfVq2UDYjjQOIqhPnapqb/0ghLA8YNBWhrVlAR+QEiS94byGKP
9LsDkx4/Hoe94G73XK4zuDAL58dcgbjL2JkZXbhO68x1brdUHXMs+TrOQ5LHaE82W5MUeqb4Gqbh
dfwHq5lR4DBhcemyPr2zJOSaXlQi23TMqok/p+swEffhhCUFDm6ENuM6cJyD+i1fp5CtkSWQ0/8x
nGwZIbgMgNah5XWAieA3O42lwlimuI4464ZhiIeknNGnVbZ042UERsthWKejKfTAgRmfxSp4VBf9
ybqOUs1U1jGfrhNWdZkt4WRaVdzGabhEp1kYmFHMdTIrh8yJdugPGdhG6+wWY8LYbNrrSHdZp7v1
ddArkVLA0Pc6ALZGCPcsghgLS9qkQNJlVsz8m7zioFInL8ByhoO5E+2JkqHRHlC7acu2zpkpYU9g
VuPkkrWmJwOM2BuiX+4U4M1vK4QUe2tRG0e1K+MPu+bGsgqg58HTMFng92xL7QlDyExgiokXjgFX
146ezSAk2Kpmnkpu31rT4HBXY42e2FVOVEKBG9wOg8xj9Cz7wNjAZbeZob3FJFCRJKPauc31zc4W
2LM4Uj1DhJDxgqWeIFyH8XoX1ArxWGoxC1dTDRtyFjq1ue/V3FozHialdsMx7K3nqgzDnDdTyh9V
0dTRLmnoKbk29tlXRHJdv4fDmr+lWdczy2lie09SMoE6wzIHLwbJlST7SiIlJT3vkQ/YwxyZW1Qj
bYLNQkk47LIApQZxIBEeTqlkqRq3DJtmkO/FGpYeqq4OI+7J7Nr4nsmJ1rNEwkeBV2OC2ty0ePcJ
w2JG58qdIEJ+TiWNNWFQ3RSgzyW/YV3LRlraSXIxRaeXGcfs4ooVLXdDhoPE2grfAQlW3DmbfS3U
MvDrxspyr4u08cbEAhQ4fTWZn2kiLavhYmHsZVQDpQpo2Xpy5Yxkb6dMpvxFZOX4MoW6eidFWbRS
8CAdQBNpu2Oix8GraRXzD9DLAHOpjzAn2EGg4pIQiUyRqQBxdHW7a5/YSXj8pmqMSdSuZ+KuhVWj
Eg+7OHyXMqnhr4MxfVrdIJOzmGn2QNsUaYZONPcXoEDwjUPTDndBF3T8HJKPZsd9qzPeDjA3ypJQ
7hQriEBkIsS9U7H5vBacuBDqbHjY3DBx3e3LUkMPMgS9pcNYD8lp1ns7Lzh8zLDz6mycD1KLcsgZ
5WTGJs0igLUFhfAqIjHF3RhDTWyLCOcgQLvOC41O+lZDdn/Jy/hZniiknTSEo4rLQGsvkCuhIjfy
QmQOdYu+TbMci4IuJHwI3DgX1W1s4iK9pVH00lcywBJODL+z8xpSl+8nezB/tKqMzwi0n/lZDCkM
dtQ7VezhMwxiJ1NzGVd0b1mLM+tdGPOF8lzFFSB3GCJylqdBEaiKk4w6gRy48LKj3eQZIUfsi3di
9tLZzaFoHupEgysYxxnhuXNCGrQnhkA9DFw8wZZqRXrXqKTD+qRjDU8honWuroj+U8Qb63qeYshK
d3asHOUgzt6yxRYnxGAyFUulymR3luxCN037mhJOt5q7IpXwadmo76n1Ss6IYsTb7WVTDUJ2juok
u2kVRdwbkqb+0PoaH+vqTkd6MOTGPWEoPQITONUjI0w1/YIHnH6XjDCKWZ2wyOcawTIKM8Y6xGec
S0TPqFSRN1/n/NGQqNqWuynzfwxHaAEmRIH7dloVAsFVLdCw8kI5YK4igqueALAG2oKSdL4J+21R
6Q64XObz0ypFmLT6hlwpQz/2oWnLfkjxSgS1WqcoGK5qhhab/uxIq8hhhJZQ77VQ9KcmCih9+lUQ
MdSrgIhgUr04RLKJZIIFpb7JViFFqdai2VMnscK0V6mFVIddjw8eAUYNuOPEfYW2D/YFFBrEC447
/arbSK8ajvKq56BOyx/0Ftduc9V7JO0YPJF+ggok7mOr2rDp+8bvih6RjL6KRjh80I8MVy1JMssB
y8tVYjID3QRKe1We2OzWe/gW1UUHAp0TyFgjUlnlKsqi1pw7iejemlXOggYSgZ1xVblk81A+2Vft
S3PVwaRXTQzKEsCxV6VMK/fxh6ktwVN1VdIs5Ll/U6/6GjuJtIfgqrqB6Dt8kPSCFOeqyrkus/7W
CvR/e/uateGfrT3/41vz9fO68/rw31ed5InSmrU1YQpg6jqd6H+tOk31N5rZsrI2qAWmA4M3+e+o
UYHhgQ4myvO1pa3+tOoU4jf6zBgmiJcCSrEuZP+O78H840wK+S7rTZO+Ot1rQKKKxVv93JOljdml
VNCy1yZDnX3IQFHoHdaF7lWKOmDq1vt5wOqF+64CukJWXBwfbXSHh3KwsebYaf0a4FU8V4tFKyRX
JdqpqFFQnI3czeww4dKNlBTycjpOm7DKgl3dVAPCL6m71+2JKAvNTjXIBoNHjsi+jbqGtpUk1S/V
MlevdmkSzZCpOOFckeUWDmVS6q0ZQ8+EIPXUjRIIZXjK0cGsu3S70JS4y8x5Icemao2jBpnDqbha
mG6pcyE1DGDNa6w2haCdcEPpyfnsgFsjcssPpdYP3a2cEsAzJn1zjz0+cossSQ9AMoAEDcUQ0wkM
7DOGynTbZoIbmVIDHE9mRFMZF529LsYnwmJltIBqHrxgYA9um94IsYGa9m0RNo+Y7WNfHmr1kJb0
nbS820nLEt8t05weKtQvlzrN7sKoTf1KbcJTNXDT0IinfAkg5OwmbrT7mRSP0JmQmjy3ehFQBmPg
hGPSSdtuSuVH4BZ6QOVuPaO7qrxlnCsfnWW6A+df+/hwQ5XWkA55uhhg5+hTTsVNKgZSpalTuN5F
85E0oMU3rTJxWY8s+55MID/X02RfR+IyEHWkJ8VLZ0NWU5M7CmQu5OZI6HUKQUIUnSB31uio/3XL
pYhKtnMsB24cZrQ/wgmEOrsS37usZoeQdO6bJZdr12oYkthKTCBevcielho1qkuj3XSd1Hi61anI
ztAPNWap7AltLj4Xi5xBSgDiB9UIZoRB6juN8UnNXKNWg3NRaRf4xyrcFBYZue42YasRF1nVl7mR
iW9M5ekiLYG5G7Euu+rE902pbk4mvTsfPq8BCagvL1KvTF7aihARMEmueVflu2RINae2htIbOLi6
+/wabMEsCl5R3OI9JPswQy8tQaGfDwENouQ91zvCZHxaT3asn+hzBwajiqbQ8x2Jc1GLrA+jvUom
Jg0na3QShd6/5GlLHZXiWAlJwqY4KQUmvQ6rXJaO3YXs2HmJbwwU76m4S2Cn70ejDj21pRNZNTS6
q2oevqzW5oXCVMOZ2JLFw03muxEt9VMAKIJ28DzvG3uO18Z7kjujLtt3hHJiVAU6fonqgaFRHUWt
z2KqvGRtUm0mLQWDQFaAugPkZNxCT8KurYpaeiPPtye8iQ6nMan5XTYp2UkmY/QtC0x7WwRB9Vko
lb1toJofEfwtsstSNt1GpRpdlgktmaPTX8NyWLfh4zBq+Y2xNDar3AiN2DhOTNYsGuyEygckIqRa
D/2lCqIHDAT1jna4zdevlk1EfqdnZnZBGHJhFf6SaPohGWZjp0hBd0d1rQIssB9Vq6lvyZyh455E
lk0jsOnrN13O0otF7qdr1oDMJ6tTvpP4MD/PKcMIeottfYuv534p1AixISeMQUbUAwar/GK2i3lr
9nLpx3Gi3slqr76Y5UKjMpNzdTcqhT7S/QIeRkW+4iSKNtLoyArlscGofx6VjPUv7bL4ZZKk9i4a
7R4EQifMB1mDkTTkMfZaKaz0Z/LMtmWD7teDm5VvlWQin1FSoYBHGN+3lbmufpdcJV1K12GdU4kZ
kg/NvD2h9oi4Ymbp/dQRkclSnPkDsy96cuizY9I4sch6hLov53qAB+dptc2ER0HSDDyIJXKIzfYw
dcVkOGFJVFW0lp5tkRn8zMTtkXQI+yMvCInaKLrasfyd9YeEUm0nINzf2TQ9HihqSPobYg1dqC3u
c9PSQb9niiuimXyAqWW9SqvABDPGx0HmXQ13c68rPgLY9JiKVnrFg6vX23iSzNOo6vNGU6cB/Hql
Zlzo5n4DT669nwTzRxl+zg3ruQDzttFsp9lmGMJHJa0xoluReGAZ1L08VD1J04ARyBZEjqyYn7LR
WVsMdTRpYSR1PGSIe6/nVulJooKgt2pjGVZXmLp1YpQGo/tmjH14K7hbIsZXrVMRFMmIxNaWT1B7
aIBk+njPdCpjCgUBCQHyCr0LVBT94arJt0XrT7FMuG0DJGzfKal01wkrGdxGUasvmUh5nNrR/BbI
TX6sVe7SbjWG1jEt9OLYzcW46SiGEtfOLdzGWdB1TwOcc3jglmbtx6jNXoKeu6PeCTTxvWTqW9ST
8WVeSvkOugbjFhGlviUZDT5fhMVylcGHoJ1DfVYkreQ1RrKY3yjJhLFv6Ip+kALADT4K5NNomGxV
zBEyCYLgz71OarWPvlT7bZ4llWcH8CimJJKO+gwiS65okXi1XRTfsdZMzxon9TYCo0Qhzzz6bWS1
vs3z5dgT17ubAKEwanBzcsWw6OdtTvyzdqhl5Wynuu1V4/TWRkF7YESmPpu0WMDitJZ4ETINDers
5HWVAX8W2Ij8RaT9E1e9mkDNwNpXxB/cKTW9siiaK1eY+ZMwklMtqhBdvq3fVLqcHnG3d5s2xtdS
SA8xXTSvWydwG0IwDgA9MOGwXO9nuFmT0ncbLdSYT62mQi8xgpYgGsKKQ9wuW1Mn3iknEeXYjuif
2zovvTq2jD3nMP4bVaENIzcG1Bw8QamI6xeLETH4Ol3zYRnMt006lodBtlpXFV2wnVop2cXAcTYM
+vQHYEO2z23KdmdDXe7GVMznCijFC+bJ6sQUpHgg5bDY6qSjbEUaJZt8VSwAGCDYIgmMA+XucKZt
GZ90i1RAYfQbzrOmxwTDHFSoj7EqoC7Y/mylaIWL6Ijv5GDlZMOky0YPam8YrV3RMdiUCT5r3iv1
ix6Rca7IdQPzpBRT74x0UrYLbH3cEbka3As5DV/aQt6CgoTRLJQvmhLKG4SW8RQYhMB5ghhF7Df4
1wlNu9Wg5IhjzoE3eU29ptnl2Zdt1vbX2pl0hdbVpG/IHU8IG/nU2WUM+YvUMSc1u1ulolcP36B5
zNpK80YrZHyA0tnAwhEE0ccwMOPOdYT0Ie4czvqZqAERyC80PANPK2MU6EpPuChZzbgppkhiqYpr
B9aW8JV0kj5lBOHuimXyicsZfZHH8oZLAHF17aTchSapL0zHV3BlDp1lTl9bOe98KaRArsAUHlig
ju9jLzP7JxiSRp9BbmLcF9872sK7GFX8qQgHA2/NHHqC0B5fGglVjAq996R5ZuBYx619bNIl3HRy
Xt5bssXqFY7ONgvs+KBJIbATJpgXmnbztuFw3RvT2sHVei/GGn0wmkxFQpAaNAN6Y2uQRHaQISDx
kAznV6JBQJyE4sV5TLIZmaPEC9nipi7FKw6gR8hILxJSfa9ivA/bJ1VIIZZu1FXRLYz5nsFh7dZc
VRjIL2TlkEeHnl/Ml7YOyTfoEkQskKT8cShTolSq52UsAi+jzneKAnjJmNB+yOLhS1WbyG/rGtiJ
Nh6l0LyphjZZh+yjy5oq5GLYnjWV9Rl8CyAIaAU4V040yvcqufcgF4FJdPpCiILGXa3RYwIhei7J
Y6tskopHE1/pQC+T30DffVVI4Y3KPs/EX+/qkLgsAZOK2FJz8ioZ601QIHMX+eAhOHcXI1UPQThT
qyRlD8EuKL96gaQAB5Ekdq2kGW6WYcYxiTklpYWbQt5o79ibyps2C/ONKhXmRjVra5t0SXYpCGJk
CCY3vp50jzS94hPEq3pTrxGHkkXc+pz3/G4EWaeZt/ES6JilxKuyRsHalpVwUS6elmZgVM4hnxiK
R8A6EUD0ab26IwIR0MWutMlLD4SNWMNkuwkluOky3boQFBRuar3DFyYlaAAwhpFnGtn72Kbaqrir
bDtVQRsVZdphiTJ5k3TF4I+keDEnlwSHOyllipl2Dwa9wT32OfgcybitGoigadTfWbn5jEQbbEi/
pH4IxNFilBCKH3O7r3geOcvZ8NgvW0suhFeF2XBTmQn9Z1WCLmncJW01+BoMn12Ib6Tr472h3SIe
WHgta9zI+Q9ALzhJTuky1QfuusOuaKbswSbBeq9phrwf7SUEiDkxzJQECzsG34RA//9WSvMLS0Jo
q/z738/xEAIuZfHR/txP+cdzfm+o6AzkbMZxslD+Nav7fYxHQwV0w5pVsYoHwUP/9xhP+Q0GOBka
li2jj1ONlYHwzyke0kJhyZqtrQMcOjF/LyxD+aNvAekZ03+EX5ZOi8YyLfUXia82wsGhEK9ZB+QQ
xPo2lRaf4BlNeUtVney/fsLsJrwpbpqJbgrqJ3qGvQRA5V0Gnzn6Rl1LrFIaqdtwHw4Jm2q0kUN0
Nrr4Q9ShfiBLdVCPxGwFOemMXV2djWhsxQ3kjXq6k8alCfdTI/CbVgvZnUBtKgn/mzx6MLaMS7fG
fZZQ29JtyZDCg3sExcvpcduarijrJnovLFmSLpjtbMroUFL8sPy/7J1HstxItm2n8uy3H9KgHKLx
OwBCXa0FO7CrCC0dek5vFG9ifyGY+Yu8Vclr1a9ONmhJIgIBuB8/Z++1qXG3mSQ95hToovoNl1LF
PxLHnIA02heRSy53lpVa/W4zByNkSVmSuwQoFumHtZ4kd4L2qMZ5uEdnUKKw0M0zUDrT3WAta2jl
kLVkyLJsT3eLdMsOhi2Yynmn1J1mMpgnqzYluih+HSxjtW/1CNGGFvnQTrFIS/SqsAUIkYZ848hb
XMia0WLEj4YcYW8aa+wuA0hohHHZKGDgepKHAgLI572B7QgOzqKBzUmQXoQpP4VdoYMr7sx47Lv+
pjPU4kKOdLVMyciEZh9KnM5cvLHFpUsULGu1ZkzpM543qoPM1l8x4ZgfIHgsTLUdKYiQspYTHtp+
3wpZMzkaGs2nVq8voqZMz8Ti5pfxoLVnOsPVHQO7epPqMBGjKmqDxDJiP0oH5xFmHeWVOhulpw1O
f19URtbQocFwZZC1tjVWpxYBs/0+NKi4daxNty0ePGofIztvB6hOC8an7eKkRQCzELFNWhOPatvd
d+JKGV06kmCnjg+9jbWuus9yS/GEPfU32PmTU8ZLyvMs0fv5OdTK9REoQ9z4jYixqtvcDi/HUHO2
8rc4RKUtCeRuHdg0Y05o5OjbXo0bOkLSKG8ACZfvSlWOr7F0+lvumv6oJDj8AsJKuxPAbdNNohny
dUAf9DyKyMEW2cuy95w5afc6AXU8B6Y2UO/IXmJv1MonILVG/gAGio1qn1uJXRxkwSb0qjHbBMtK
2iAs48zXDUsZLctHzWIub0Q/1unyPg/NoDYeFnVz2I523HMCTrLJ0h+sgUPyyh4sSNJOoWK/YsJ3
NoznG39kSnEa1opDyGBhfW+0LqaIouSwI1KiU6subuVCn38aC+3N5a3vedpyYQw31H5GdwaE1Cx2
80SL9jBVWdicx4rZhnvQuT0ET8x9maQPmSjWNZPicA1yYqxOSK0Ga8Vv2T3T0yptJKK+oS/hDzdj
Oz0y+2xO0ixVledGIl+8dK1lEM/Y3qyZGUUc6Weisph095mCAIqp6qjLQ8/WjqApbnUCJGe100c8
gj0zW9Ymy7gkNc4AP6Y6SjbgyWWEWtbP1TgR7gkhLC7PoSN0pq/3CmqyKcXFzPHJyfuNadfxnVIr
VNplkkDBG3Q1l7fwAoilXeylbx5t2NbqFsUMn2U9sAZWoZFfSTIn4ZglecOoYvW40k/UMudhk43r
+lNS8qb62gLItmV+GvtdNswmOqiS0LmgrkyludI7mV6mVkV97JejHRovQ+koSbr2TuPxwnCnMKH+
NezQb/oo9KOWVFGpVVOQmlZNMVjJVkxnMquR1dLbZjo56takXo1Gnd9UaCaKDdbwyZtbrLm+jKTc
ISNOzQthc0ajOpm6i3RUJS985ohcYRapzCJFNKSoZ9SJNjrlWN0a9BUY/JokvGU1QcDSVb8NnfXi
Rk0/XIJ9VFErMlMcOJqEybaM6g6SNjxaIxjzqTC2JkUjCskeY/lZGmP7bj0Ng+R0FclpbEkurFyo
gb2uuQ/MJWIS3zkDgBsb6WOdRfFQDXupDbbxUFlruml1pMkBRrSis0pzmUer/CR5gHAL8YExKMr0
zZVxwxlbGyeww5xTcNSOYTq8yH4qUnz5qlNezeh206uIFIytAUDduCS6uITawPg45SjJh2bhnqNh
vrDQaz8vrK/RSZNLw3qMHLNuTlWEkcaegyJOd6uY4xejyshfnNGFJGfq4pY8vhmimr4IJOfDMaBx
rjh3luvw7HHAsxYbKOSopySAm4plg1zDet+fmHltjFckTBr9IY7aqrwxZqUsLsY5XPRvyE1jKtRk
TLSG+UcxzIc0KeAp65AAeDoH5DCFx9SV+0jTAt+/63zA18uflyG3SZJTXtDRZau6T+5tmLhBLEv7
ykrpvbxldtTHjzHJ393BHasaYbN0+elhjCdRF91g6O4SfLZGh5QsSZJVloI9/UmiFM13YCoTpJ6T
FDR0GocTkp+LJUf6k7TuW0Y4YjoxzQbEy0GLvsoGC3y4Ag3nhJZby3DST1VieoPEiJfXgpMh7azc
re5HwZZwLjPENtBdx2UYD4T96s3zNLHm0I6t6rK+VudpPocJIJ+RmdL0UuPebT8oe26dGLwX8Au7
urHxnO/Q1p4iqL3TkNCMh35mm2s/xBCT0z4s/OrgX3KPiohjTqjN/aHgbeJ55PyjwjtN0+aVeYuq
BBZqmeXWShriLAn4LRJ9D2XBme8rJQMoh8fBIMi9M1ttCBqnZqiP5cJowZX23QIsukg5qqdNXdGK
Zj+yb1nUZfjUOgSIeGpb9/YW4ZCBTxw4DMJo4CeqQrgDptf2Ie30ku3XWcT6z1rRotEdVYWBRLV3
0S5zCE1tKTcVrTOeiFJTU3mQjVmh6Lf7dLzIQkQBLr7tVXkBeKLfJA3xBLseZt0TnWZkhZCnCu2C
5rRxg92lTy/MpUeAaW9bWLmXdQnW9M2I3IyejpxJSsQ2LuPT3Lbm6LQl0LG4HRpmFwGD6ai7V8xw
sB/iiIV2X89yZQ9A8j2t1TmJIDZ0qjikel7tswVm98E2B06Yhp13iEQx6RMSKIq5Hbaxy48Y6LlD
hwgk5Xs6kXxo6k35OFrTdGdkAzj+xij3osej7WJOoceilq+JK7rdhCmc1GP85MN7M3dZ6SudavWE
DBsalWLp8GgAb5k5tLpFM37HDdJUO7r+okx20dB22zIB31KJsJROEFKWWruakfe8TRRjWcNf3UZj
sNeQSgp5sAmtVUawNKELk5swkXMTR46CNkjglj9hKjGg8BiNweEJU8ZhIKfTXuQp221yw3ncUGiG
w/cFPgj9R0SXtiWZ3HIwNUdL79QN2x+KGpRW+hK29nP+Y4ZDT4CBjp4KmJ0/bJH/Ga3/10fZJd18
eP+//wfNBqe0vz8PUgh2bdJV/7X9eP9oX/Kfz4U//u6f50KTGEWiEEEICgS461z8/w/aTecPxm0C
6reqs85gk/rHoF0TfwjAf/i3TEZZur0i+P46GGocNYUq/jGFN/+dQbuJo+xnkxjHK06nnC9NdIi6
juD006DdXCM7ZQEXi6PZKtrWrFF/mwY9jU95HMfmvS4L12YmYO+alPhpR+yWCpeQIU+LCE0dDW2E
ezMq6/y5tWlbmOpBjZzTopm2ZVXdLGl31oI6oq39iGHlrZ0qrDMOhXpWf0gnPSlCBkZKcT3WbkMP
r/SFBmpKt7bIANsglOO2NsRWJWWYRXyHz+SB4J3dODhXWb6cdRGWkN5YINa4V30tYG/hh4jd7TAW
zPJoUrutgj693UV6si1yCy5Kon6ILLyNFGNfOrNOk1Dddbr7PDbabk61E7KEP4zevOVFvuhEugEw
tZN2sjezea+H+TkTgIOmS1Q+IbN9snikZe9Ko34m8KnwEhGecGdOiInYzh9jfd5Zd3pmbzQFJnH/
kBOdSoYfKe1LuyvBqnZd42cccR2XOWvKn7nmRUuaKtOdbCvm/r5U49OwJXa1p6UM/EkqzF77gWns
N/RlnKBP4AIHpoMdTJHbVWLYKDBBaPeX6MOj8fs83y8pQa5MKxQpDlFDvC5g98qdT2yTtbGjnYTY
0gLMWy0vNMfB8BheP1QHsxHXUfokyzkw6DIDTqc4Sz1TOynz3lOjm1od/XZ8jJJpm4hq1/Jz2hcw
b/FK2GzmnNuw6UzDuU1/zjI2WQtrme/a29EmpRWqDsau1ts9VRso/ed2PGmncUMPtJ/fI6H76njT
xw9xdztn3xXZkRLbbm3jW0yYdJaeKPmNHvtN5+4XRe4yqMOMwej/pxuMn7ZXza5PGXir28WGFIXn
UIt2YQb4yrLPJo4zQ0Q4RBpOvi1iVLnOJQDlPWf3g21bj1lcX0WLYIA97pNx9LUExJvLL9iFD2Ek
ghx8lQzj8zDqdpohdsjPZDDUYqtJ58AbdaDdu02gwTt5u5Nze4FTDS1ovq2zcJeQ2h1WdNNl0fHD
qSQmxOfJFPOtMh5S1TkdXYpKod/XeocWg/J5sdjXI4OGKq3oUs8382y8J066jUWkw6VpN5o7nRVE
/TZYkNgXG68JEW0jE9jlU3iZG8YJ886daYV+MUQR2N/4qUG+EZnuPgQR4+VVvY9B5e50jZvn5jGU
MeOBLsRTNPaPRufoQZeT7MIKcNPGCF4iAm8g9ZzOar0TacjblzzOjW4fJrc/aL14a2LJ4y2tDQOC
F70Z003XArBOpUo33CGLmCiAW6eb3yqh+E6e3LLooJ1VxoelQGGKsSdFhkLuCQHXIL5C+9GFE71s
RpE5GrjoRu++KTjFhl2xjHuHc+mOahXzTCc3SjbWW6d180NZ64NfJBbOGDpYujqkF0XjvJdLdjcx
yPaLZh0v4tAKzD49wIFPtlkOsk9XUlIe2iFBftgNN2m93BUVX6jPmtMJDLKnt0xWxviBlWfbRjqt
Y2MfWVkg3CdDXFcPGRytHJFP50BptvCv6AnniplXX3Aqqrpqq2Qdi6jcoHchgiG/0kcyvQtrCEpX
+54NXXrIM+MwJMumtkMZ0FPxuQ37iPkxtrjzURebBJMvJiUVXaNCM9m9RRR9qswjcUGpeYozD88V
gqcwmfRAi+WzrVfnmTWeJ53YMyPdzZwnq3L5jg0GF0k66F7bWAEo1S3Gp/dSItAQ7gFT66EfyiuL
aQsnqvJ2VJO9NRoHp2jvFCfcWWX4mHcuViqMZ5HGgErd4xTwOyu7kHZ/TuXU+oUy6SwI1R6r4G6w
6/0yLyRNa85bOndnWlScTrrzmicaGtHsnH759ZS6B7OCtlUuz0LDgQa6ztogFb1EZUSWUW0g/MnI
gBME2msbN1Pd87IVixG0uXJL8XouFmZm/+mI/1NHXKUc+F0JtJH1//7PsQa6fSm7XxDL2o+/+2cJ
pDt/rIpAMJc6VnjBcfMfJZC2muQBUK4p0oRt4X35S2qo2X+gXcEZY6E2pBuxWuv/qoB0yMz02TUX
DaNNfWTb/04FpK+l3U82eUusPGAHjTNWdVPVmU7+KjXMyWEZQncs/LSqnDUcYrZeEoVIzp26pBg2
ErfgINwkJmPBhSiYs4z2BVy7JSvqNbEeXKJpRT0yss41Ip9rRSDGkSvduboaX1YdbUZ6o4OJNm/g
SEcV1n3UTVYgySPr/rRb3Ikp4ljMq8A+1ytYUlU570y09cWTQz78Sxcj1PF0+KfjJmFWf5hDNYk3
s62Y11Izh8hH+Ru9AsRCw1MCLYt8ox2UcqOri3zsCE+ZTgEgj/dSxYUOjZSWBgMu25i3PYEZL4od
A2QXwoHdVeQuYzGTwXCOnIUe1p5lekgvuQqhADM9NDjNY5vi0ZlAf2bntKnbaNdkFLq3+rIg4/LI
69DSO+z69K3irrUvSnfJXNQEsPm+TSv0nJc6LbaKWSlLH5RSalrh63RdcYjjppt3qarObeCMWfys
Z6iGi5F/EXOiYqCfnI282HQIlE6XIhO3S+kyktO0SmVckJJX69WKQBKWdAbxKrmSdtipdWOXmU11
qzLYfqJvqoLam3P3GTNp/rrMKLyxcKhxsRFzS0uhR32IIXddPdYfEHF+nHDOLlKiVjxF9OaVKWV4
03Xh8jEPGe0wK9NfVk344mkTaq1tV0lwc/E00IHtGhd9RGzZwzdVcyAuWokpY99RpdPdJbWIDtSe
VXoZMZl/z5F/kZphGki6QXzWLsNOC5s0Pggwa6iqnO4C7R76Na0ZTQqeWA7PsV6TZcCcPyM1QC+T
60Qj9seDD9jQxVI65aFbaE+TJDHAxB0R4lzYbTXTp2F/oEdY2uWpng82QUlNWEiCFLvxJsU5me6R
hGnf0Ndy7DXrjpsQgQslAqfi4UCCUFcLVZGOJyiG/cp+QeP32khTOr6kUThUx2qK2NbhSIXrhmEx
CR4ic9OtLBNVRZLSAdzERsafGOQl7UKzh0oWRSUJSpGtpY0/2+Rw4CZeg7cai9xIFEu96uIOYhSD
YjMzu6DXWqcC/5eIZ3i7arpL9TGjBorNfAJOO8R1dKB/uJBJ0XS4LadlHJMNMLXh+9j3leIVS6s9
ihRVacCJTnyvJWz4TYr+BUR5P+QvNVyH0BtqmBns4np3VdkkfXh1H+vnCsot2xvjaMFklQ9L5dsj
aV8ed9K5CN2GBkWUI8XwIqZ975hXqjXzqdRu7cbIbh04gwEdNXyzkgjPM1o09kPT0LTySBYbsR5U
nXztGYO8oHlBfhgNjvXokj/Rb5hOlTxrc4a5Fb2uZgTCKpPXRqo5IgfCQKSH69h2A5fXAAXMEqb3
WlN3J4tTsYj9dwx/2IhseKP0g1tmgrQnlk1x/O+Pauu/Z70FvoRf9W//l582kn+B4/gVuwSyka2C
uQ8HZ0yPFty4X9fjVKeCn1s+ONgDX6XLWaD+I2aDIUJAFMTvL7YyN35yN7J9oFU34fpC8xfsRJ8W
fyOvM9S0JoKbmOAUzcw+MCh2AfXn8MMV+/fwcg7tv73UpxmsG0KcWgSKaE1DeuU3UpF7xitaEGMF
2jShQhwNlg7xvnZctx38hUPbx4k/RnYdYpO2nYcUpszm9zfgVzQTu996AyyU9jhGaQVbn+52vBDd
Q/sYOSWs64Ot5qgI7Kb8UTP97Zf/F78pW7YO70bllz2O23+W8xOBQwCNREuIM54pMyYh1rOqU66o
Sc1L1+maQwF+8ovv9gni9uNRUgFPOyptMCwNn74cAK/aZYeWHlM/HyeZl2weF+/t/iL2rmTwMnq9
x3D2ix/6X3xXSp1/XHR9Dn7CyTh2CsAk56KOeOrRPxF4WHPOEGVGW8P54mKfn9/1Zfn5Yp/cuXSH
oy6euJhWctoesHMTwNSfDMxavd8/KGsWxi/P7+dLrR/lp+9VyFLa2Xozmw1RNX7jhT4dZx+qdPCy
e5bB/ehFXzw22q/Qt3/+AT+9nuQQ5eiejz9g7JOb5aNZ8kpf9eqvrvT57fz87T69nUCM8llLjt9O
BKo/nkjvgdCYS85t95Bhf6hq/vZ90L663Ke2m2FAEcjXy83+67JVd6oPIWYbXyQHst92X/5264P+
8zL3+dtRhP/827kTenxtvY+j/8rb4L2V3sl3//bh94/I+qH//iqAr369iinSNId/Lb1lS6Hi00P3
S//LX+r338VSV+vQT88hsw/NJCpPeufN5jXz7z7E7uXh1vjicf/qu6yf4qerTChns5pIR8+8DncN
gImH1CtPwq9WqN8/4KST/HoZt6XXAC8G1eEeKIkPtNV7s8/tE7n//U+jf3WhTwsFg6U4NNe7pu8I
O2ApVDbaRcN7pAWVLzal13qnrXfSe6k3P/7+2trvFylOgb9+SRAoWS7Xhx2T5JZRX3AH9Nb7CD2y
/bxqi9fwq9v6+7Xqn6iwUTclFkcM6Rks/cIzebuGfeInfujRw9uUmyhwfKhTX133k23tWLv8Yzm2
jgkVPz01tgk9q1nvch18eyiDxC+995Orly/u57rq/e49+7R40GRBWdOs3+5WP5EP1UVzYryGV0Ph
MZatX+Y7gk0vjStx98V111Xid9f9tIqkDk4GEFXrdhr7+WV1Hgb0iTzh3yNoDUh8mXmKVO/7V8vX
F9c97hI/3dUc48ygZly32+Lg88dNtTPO9eDLp+ZfXUczmIfoqqDJuxosf37nZeYUpbpupsznNtRl
vhG4XBG4zmnho/O8llelP+yIlz1zD1/c23+1qv10bfFp7UyadMZxsX7HALHdQ74lo287B9lWHvR9
+KNq+M8Q7+chnmEZ+jo5+/s5nv/x0v4KeMQ09+Mv/dm9Muw/sP5gP9UZGZj60Q77p7DT1P7AHMgm
RznLueGX9pX+Bz4g3LMODlvcsusy8Ff3isbWSpYlGcyg4BYk1vw73StDfFpxTLpkjBHpJPHYsn1Y
n54bOO3EiCdpBd9hUMbA7uEUEJ4Bpx4THZaNVKWlD+WMSMQo0adXzvwTKjFA9wMkJcJ0Ga2vCopS
PBkrFH9GRhYSMyIhUzgoXN4j5FtjgNx8yLF+zNY16Al6JZFm4+u33Mr83q1m/xlvYH46oVNkST/y
ALLGCe9xwCG3RhgDMQDTb3uVORYuTLItEVv03aBVsO1X1kAMgu9CWwEEhO2ct0cmgWr2YeT1R1bB
SIvZ4fw6D/eYfxSx0cAGXNGgGzAIrrgDROuQD9IjBSGZwS8G5QpHaDWJ7r1akQnE9BRNYKwgBUW1
JEyFHAGsl7ghrAVWGFpxPXEBIJtWGkNi6nDqrEkyPoD1392osa0wxiC20Bs0GoMBt65+6aWUV+ii
emwVg2jyHQi+KAvGNoqgPjnkgNNJwF/Cub0/1YwwZ5aJauGODkwX70bIGZpXlKVJmz+Ze4JHVboc
FNq1dVJYjFa8hNHT98XRtNGvmSdLVCeLerLkhMLsiHpM78Bq2Bc4MWd288QpXoqQ4gWVnNY0QWiH
4zOyzXbkNOKE2T4h8/FJh+/nMDWAkLCNOBXTpNPC+K0BG4YdQCHx4rpELts1G6O342Fnwle0tkKO
sfGSUpBzrNFxRWnmlGPoSHAWeLCp8jVJ2+gMnBi2mj33/aJfjMSkcizRzYSiHfNl9ZLZy4LtwbBC
cQbksLcG37ZGdHlFsrTZviFdAzKNWiGiJ/NVWZBSrvaU0hzrdOtYWie3Wq1VuAqVXhU7x07kI4ad
sNoIU1M3q80p2phaje0i11xMcuBqWsBcDpiP1d07ZIHRWGXtE2mZz7iDa1KvzUSDXdeYZed4wC70
Z4M03BItv1szyhxLxbgYnIEgVqUk156ujDLyBtTEH5OIUZRM08jRIh+bWMc9LbLJPNFS0kavrBC3
1R0vV/UgBuInaEyqeXUxRB1+lYVYI9/uY45S9qher0TPMHD1UNuBRJpzLx7wuO801LcaYzhYYts6
zgjMq9UBw2fa9uN1o5vGt8IGmxmQpwf3KAuJIn7CQe5ku4yEIsKv3daVnkBwmW3oPzjfiCyCBkam
eZ3u4BpGtLeUPD63q6Gsn8JUY1iDOZYgILOYCeRxDKKIXIVPWSh9cdpNeS/9cdQ1ajlsodwMZU5R
yVbtXUPUw2lSTfpzpBtrmMsw4K8nlceO95qbyYeoqGjnGLLRnjlqKfq2RJV+xsKF8pJkChLG3STM
33j+QDkmSGO+pYoxP7U619tMA0QmpRIx8zP4lwels+dpJ+sEeGFB8NU9nMEs3WBozM8NuBnMxlRL
OWvnMZSbCFrTw1AoJRS7qamxWOgVcSTI9qt9StpMduhi1VCv3VFfONwuou03ShuzHWcN8mHPdPg1
GEjK8DGaItPcQMXrkMVZBUl/SNib7wkyTIO3XFgpI+4wX1tXWZ9uAV/TDkyUoXkcJ6dxPRpRw7qu
JMbZWLXkKi7aCJlUGWeB3G3SMmb5iq5c0tOoLD+WlUG0iqWgZ1O18TAnOelfoOGMlyZqB4rbohoQ
EAoZYcArTPVB0nqtfQtGHbP2sUemVdRw/EZOTdU+LKPsmsamOvi8be1ynslxfB7mzAmiUCCcMyKN
sKqiyHAQx4xAaHeOQVYgg/NmSk4U9O1x4pjX2OHDdrFy1BcjBvQ0oeG6V+IOaa5hdtO4V2zVuDR7
Ey3nxItwnURN2m8aU5eXBeKwl7jKpolNAW+/vwyOcjvZFU9VKYzsxFbdMzgvuX2e6cO0n+MuVU7t
WR8rvyUB7DZEadafVRVZJRjNWacNAy1/OsusDBScxTSwMYIScsJjFQHFbax8IwamoF6LmsXdsR+U
qOpyWK8e7sH+JovR7G2HY5xKiT6vClimCB6ewDlJPz7Gr6hqBx+MLRp1ntKT0JKRBKL5CplHAxNW
Gb0txziXvF+jXbDvzxtEigS+ACeL30B8EgMz6ioa1uUYD+Mco2L6Y2yMg8B89JduwWFwLGn+U+v9
VOut1prfVnpXyUv/v//zs07rz7/yl1BL/QPyhYXYykEIRX3GkeuvOg/BlU4h52LCOUbEUrn/Naak
zmNqCK8bG4+gDuQg9ledp5ESS99RuJwkIK0Qcfrv1Hm0D389e1HnIRXDXESn1OacYH3qT8m6VVwS
5bBe5HGiHcCJOBcL8SpgFNAB7iOGqJmfTcK8L1zQwl5o1hQEgoW5AiESWvedYUoMIjFhGuyGjZIj
P+hDBIVCoGtlQ3sP7QnSVxFGJcLdToTmFpSb/qGUFnE9yaQZQChwVyj+bAh5rTmhFQUDDkJ2Arhl
2g4HH8oRRoPL91IlkQrz4HLXijWNuVkw+3nYZOObWmcrQgE2445spblUe3tCLQ4dmC7wHjEugK9Z
d7LrcrbVV02kie0rSOYvCr1jBAjdmb9uq9gTUPikJuH0i/ve2XaNnNSpoFYvUnHviLbqljvVtVqI
w3mkO/t+AYLglQRBPhVJac4e3kArP4kHW8eZU+F33xRg2Qn91nNgpVFXh8TYx9ni8eLid+pEbH0o
yxh/GyynCzcTNkukmyhbMx9TawL4iwrmEYlyH24MpW2AfIKjYixGnu49Mv7yypirPt+PwlrMAPX5
irpm6bzpOhZnNLKrTFed0jVAHHXKRwoG7lZgL7Z8R5HAt0JVsVnIowy/dOVaWIfGAYcBIjpAYqEZ
R2lQ8pzm4HchyXr1hCrcEA2R7MkYdu95ka7ueiPOMAMv1XQXJ6YK1U/Dq+sJCF4ahlKldryiEQbO
BHAcfkIeHo8LSlTGMVMTvRM/SDpWVyRzGCQl6+WWfM32SRoUj2erEjre9wJV7M5UwOfAkyCn3std
Q9zAJ64Npm+oi30hjeKiBRMRXcBlTDEmhA6e7Q64xJ6KxLnWzTp/Q/NnvI8qMiQfjE74zWWUSl9x
zWNKFYdoplZWORJ6Tg23opqi2Qc/IMDHrJlOWiU53Tit9TFZeUkk4DH+qViToACe1Tur0Yzres2J
aoy+uEeWE+OVXWOkBl3P3papZIOoW3NEqySfODoQPdX3ta1ti0zX7memJZjYs2S8HY+RVcNS52f6
MciqynTnEr98L29ADdv6nueA2CvnGIGFH1Cl4aXzE3l94hKTVahzbXnqMT4LXRUz3uoYq1UQsATf
rpwQFZZjF1+WjtH052UhmB5VCK1bH/UiO+IcJ7lymq8b5ZAwyT132D2rdRuFQsKOqq6bK4VmLOGc
r3sucAP5wgy8u0yMFt33vG7PFQGTSMwYyl2ax/07Sta9PDvu68Nxj1eO+z3+hDUvIKKn7C3HmiA/
1gfNWiog7qZqyH5UEMYUa4StO8/jWmDka6mhHquO8FiB9JQg18hOqUuaY43SF6K+bDDNq0F3rGLy
taApj7WNdaxzEEZS85iVabxYCm1gz3Hc8YDVgvooOZZKo1ZbcCri6Go+1lIciMkWo3SixjKtBmoc
cE7jTDAqx6pwrMisxm0eiRyjTmMRpWYjuJX6Da4KtVx6rOvEWuI5pJtiHT5WfvGxChRrQUgoK7Vh
fqwT00KlZuxbW/YbqHXUklOjCfU6O9aY2Mudam+KWZxj6UbJtkQz/3tlOf2DgjVRblCkR+cMiqle
q7YsgCvlebop1/K2O1a6rYQKtMMklh6ieq2F52NZrHSDvjE4zz6la9mct3mBxPBHMb3W1faxxm7r
eD6LwbpgylmL8ArXKikQa2luHqv0HhSo6sfH6j1dC/k5j0KMklp7p0ZKepvmSYLs41j9i4qEQ788
HgrcgvPBcjwriNKerqNY4QTRp0p/jrS9rmGgcMSonJHTRqqiet3J4ykEw4j7zTqeTbBgcE6B/8yZ
xYwNue/SurEDgY3rVgy8ND6GU4hacWKjgNS1WYV+4zaZn1L7trf9qJo7ofMzezwNvBqch5p5041h
817ZHTJl0xkDLa3i6orYXjPbJLB1u0AXODWCNWyCqUXRJ+epCeb6oPcLKmQ+effUDfC8eS9sINVd
a9I8TwGWqk6YX+FzSIdADQl18LSltS9VbTpRymU1qS+YQr0ZDl8UCA4ebFwglHRI86r21FuF8zhq
BSjXCLSuAzjSdmMURXZyFfV2gkNEW4d4Rc8Ur4rXZRvmQQMcqp+BhFpxNzkbYZTID4YF3rc3CJYP
2giVeOb5d/MTXDbyugfPrXodVgD26SScyS+cZkgKaYckQjQ6jk6tkSlRkibGR2+REMN90s1w4GKr
qgIEfkW7AQ7IC1THhvhwcyH1TW1NiFnU0i5wVZoh6qG+H54zt4QomcKXgXnSVHm+1fu8yndOPMbn
EpNjD7/fNh+NqlCRMVuCX2qeY6OmGAmbLJjqORG8uMr4pjuc3HwbdCkSkn60mZ/yvGt7ux01jXNK
MSybFgBJhwQU8M8md6kz6DmxcbpWh9xmaWAw8DOCyLAJKXhMlbZzgrbNEmA3mWp9cJDz5sKO72wC
LL+x9DdOUJhJ/9a65WCzqOTyDuAXjvoGmA2qy8UdVR94m0FHtteb02LRUsPTB2FG29yVCGvoIrl3
2miLydMwizBHWfnN6FjkcuHWZtUB+1Gab+zhHHeIdnSuk6pCdIWpiUKojwoIWJDSkBkDJEoel9Fk
rSHEgp4QJDSBR7Bu2dvmeJoVr+o0FX1TlaFUMqZcea5msij8aizBiStLKZugGiNZQG6oRwg3eVi5
kMCKVAbOFGYwMGQNrwAJNsPp0eJe+jCN0yvVjdptZLHCB8PUtNOW90XS18BIAzZCDCwyQ429MjDj
UHuToR4jJuO2TgGGszU10+66xzhWJLnPxAzmpdVhMBW9eifpYky+BXemDhqL5FCoW3PJ18E/wL7a
dafQ4jjH4XFRD4rTgyzTFJSwE2rhmygeq8qPlaiqabo1GedkU7JEYmgYr2tiDVWYF2rrnFpt7eJ7
wyFYbynPqKccPatexUKLlvNrXuoen6le2H+rpcNvqg3XZTOOil9T10aBHS7WCQEXNVmPjYKNMVfH
Pgz66P+Rd145ciPpvt/K2QAPaILuNW15I6nkXghJLdF7EyS3c5dyN3Z/kT1zbiUrJxPVrwcDNBrT
kCIjGPb7OxKWTUxC/bVhygiUw5nN+9koDRvLeVjfuLahnUKIWDgPSOGwXB/Z8DlequQmpUXl49Wm
PswsI/s+a2y23KwmlW6KhfHGlhl+y1XOjkQsZKj/nDQXOlw/NeHHaAgxhK+7pvoAncwIt3gKY9xh
4TthU1rJ5n2ho1nYRSPPa0yNPQS+MKHlnZ5leHq0dWnu9d60vBUahARLF9MmrqIrPUTlMwUc6ouk
qfyy2FJ+5MMwiL1l6MiofQKUva2G5TDTJMjTv4o8sSu+l+W4G063+r4zuC1dNTMW+DB1IvtPEHAT
pSZQVO4WjiP7eDSPA9m9WD/txz7OKDPaqhxoG20X84LWuRwnkV2TOIu0BA9737/WmkESI66PbFGR
WXu/h7jrEaHa2NCtu9HUv+nURnGiSkNljkEN9XvkdWG3s7nuZlRbAuS0MeZY5j4e6rBH7dHjyYvj
GSRMF3c5VN2Z8ad1TO74zhiIhreEHgZbpI0CxxElFF55gSoEju5Qm5S6fNyshjCWW4upw/rH7dXE
n6TvKWVVRf/TpaQdbnpNp0xZ2kb+08avGGRTJOYL5NAQlzBXopnv9Ib5F4nc4pdgh1LfwN+TzToq
NCqnZV4rYyLh+2THaN4DynwuKGwiIzMBWTiLS4twVYNiGzZ7M+xcZwVfFdf/xOJeuMaZ0LGeye6Z
+JhDp2Fu1BdUbk19z1WzS3bvryr8r/D4R3LMU/w/Y0j3ePwX0f/9P0cUaKiu6k/9u7hgYAGCsb5u
2YJ/+Iph/O/iAib/0GoFW5SBRYejeM7/Li4YCL3YwfBphQKPQYgJZP+quoDVsk08AK8FDkvvXSjS
gutAShhZPEBf6u+xSG1d4J7kJvHLESSsGk5KYB+08F/recrRCVWBeKpT4knwvYiIB3azDCPIVwP2
9DeA/Dp/y1hgWKp9W8GtrgPvz6bEcYy7WiZJ3LIDBMIJ70lAwiOCBRf9QTQ4JEKUtT+mGEhIon8l
IiCT8ri70tq2fokaUVSr87/mxGBQsiEvjVeSwdguADUzg6gKVRqLWWKa1tnQdz+lM2kbkGEop1OQ
3rfeZwxPopvz7SoCxitw/e9B8FTKAi4ySi94PAh6zu2qrvA7tyd4GusuDKyZe5gRtxeGe8HGODSE
5I9ZBfhoU9I4bgiwKQl6ZNbI+/vgZZgSy91Oho9vUswjYH++V6caUwx+D7gTEp6/oCp0iA4jjdih
FZar+g3ATf8gC1fbcL+UF+gJ6ncvBhCiB83YpF5Q3lMD/IolYAQ8rNyCfuFnG/yV4H7yQubJsAdN
yAhKwmrl3V0DLEbcwEKkQKizdF+3lwktJtKd8ppTuh5VZ5RVTcOJU/Jn3v/JPGGCKauuUaRczA1A
uypsO0BefxKINKl99wHuYIWFDrFo30nWVBMEMQQdA73WDWL7jjuGntrJwl7DyyXPk3XAFRC2dz1K
fLa81vyrQ4St72vwiQuJq2qZLz6gh+6VJsl2dxxrsfL6ThoZT0/a5R7br7gyiAdz0vM1+tHoRQLv
3nlDpD2++zOC3fM2JavR5V8Wy2FwB3jTXC1XTFPezAWrvFJe/S7JZRe2lhMzFJBe2JAJ2fBxhToe
2NmSvYsuFQ1dO8/rDIB0PzkDpckmSDayCLW793fNw18K9Q2F6Dft1dINUfRjW1e2wrk2SfXaED2O
JteLswsz9MTu5XkWpG3GEANxdY69XgxUVkxCGQJVF4qzB5UkiE0JusrzHTrZCh5Wtmn7jkNJ/LgV
Pa+wsrHZTcBuayjTKCUJFZH351s5sWeR5qmTeWNTRz5wSF73pYVP2zhTRSvko7lr+LfZdCUw0sbx
2fb0+sIWeWpWIEEiNVegFBUc5UdDp+uzg0U++5bWdR+Hbn4mPg4/cHTXK1fdi8937lRr+I15PmAC
1urWojXq4oljVSzuZqrDmyJurF2bhu41N+7qdpZzf6F3Jz4ZOzKr2UdpbnLeHPcO+yTsTjW8ECTv
AAwoI90cNmFpBJdo1ye+Gk2QNuohGxPQ2o8bGithRESSYKU9IGPZQB7oN25KZiZGJUHz8d2jyCAK
au9KoYZQ/7ixYDTGogs9cFw/sosNP6f+VTQCZ/NAMw2xygYRvX935MRmziNX4KYo1O756nibSy9H
IWzyJqCWs055rQrlyol2FOFngF4c7Fhuznfz1JgaXAvVJdPk6ro4vRXqWuUE9KzcNrsxMcHeZqhF
VinUmAtb44lbFwDb/29pcQV1Kp1QHocB9QdfYvOaWNZn9msknwXh782q65z8g5ynwthC+bEvTZ4T
R4/vsnlRMrQNzpjF4OYdKTtRC1TRjXO3J9BPe6LYi/LKbuutEqQh9I+DL+dH92SjjtpmWB4KRzz+
oiDR0og9Km+tZFBjP0tf8sl5iZyi2elObe0kttsX2lTjuDhj1UHADqoeHG8pjh7MrsQiyYCwS2MV
4gfsV2P2BVuF5FeZW/l3O9exs9eIzTQlT8/zPX77lZlFBluqAkVxQ1xsBlB5XOzvQQ96dzSecded
VlnUhD9wEervZ08Ltm1Qt/da1V44Cd/uQmr6snJszkLsOBYHR9EJP6bqCWXBLKxHnPHwH7AS8/l8
997urZbLXQKVCxaL/Kv6Fa+WKJX4Po4xA6Ni0kffiQMbog0ywLLYiWAsv3e9Hf443+LbAaUZnwhg
YFoTGuBi04u6XIvw18ZLtYtzgh3jwn6iGkqFr0kFvlwWelC3gMJHlk+Q1Be2h1OtH271BiQxdvnF
BB60Uo8BYcqVXlXAVq5W4XIj7ZKsSx9bQoO6djDLTTXqVXol8YP6fb73b7cnsHcmMqcmBxmPx+Px
dvA75trMpmGS5IPFq/UjrYTcm3gXXbh4nGgJibBJ+olqkIf8cUu8JchPzTg1i8B3i00xe8jy/BSD
jZ0z2FN0YWDfrlI8Y3hWcE9EloU47bi5NtHSZOxajhczq//iQNmkOCzinRwY264ryn2YT/W3SmKC
nkyW+Hx+WNWwHe8RtA41VV3GXcPwFocboKGTQmvEoh+d5y14mg5/rDDfvSRVKxQ2uAjrKhD9uI+s
EC8m4oUbo9R8TDQFFLtRu/4HXfGI+hW0ZfrLc7rFJhdhH404cq6eMBcLphWq0yG6sLGdWPkk75qA
QCorkUvjcWegANu5VPXrUBdYOAFy730DgXfju+ON53Xau6+omLnqWFfxgXCwchczvw3NqazVJ8Lc
2Npmg5c92CEMxDwcxdP5ITw1Fz10gqZnElTpLq+nkAaoWwIrr1xXttd6AgxFcSHfKBLpddU2+k1t
dfaz3SQY4LjRJbnPiT2Gax1DitCNVCFvscfYWTpkjc5lPFCOr2BIfv0kvMz1oEq4zSfT1GzoyyKu
P4kY264LnVd/+2Ip+Aap8DaqRY8626J11OmVaVOOAd4r9W98jJgsBpPFuO6J72hXUZCmH0JttP/B
hkPDPrgmXgcUB5drMI7xFh94FODd3WIHSnL34OG0Z7h9+vH8B8btadFLFdpE2BP3HlWDs63lUmyg
jkyix1/8UCavcTbBDNXwKWbEk1mb+8i1CoI0TaxEdvGh3O6lGSboreVTiwdRML65HeSbtVMM5byL
VeG+mKDQrhNbjtTzqzy4zg5V/iGPiEMbVO3fOeAA8QETmA74gKtLAY1IoQZm0A8onw9oQs6VJlm1
CmRoD3hDf8AeSOOs77Grct0NUmHQiVQBFWQPYhsMcgtGmtQSZ6EgtvlrE90df9RODK/kgHtEfqtD
j0/HOV3nbZuiMD/gJOEgNKr8oSfvonyM3Vu4CkArjYmJ/46Yg3nfQIW319kBiEm5r4fbRuEzRjIB
1QwKtZnETLa7Tjd/dp0A1nEOEM/cE4KymXwH5If0oR4jH/AgERIWrwBqYCIjnpIbPZswdxd+V9zN
ClFCZt6MWxxbEc1qHAE2Knjwp8hK42mVk2HtUy0EoYp6OQSb8QBceWFZg2uLvrvROxvDeZcnAv5P
UyifOx5hHa5MfQ00cQDFiG/BtM5VWJl+gM10o8urHQds0AHDVLj0Ya8gIGnlxficuYNLmmAPb2Bl
aD6gnIwVl1kqrK6ffBKz8F3unqMs0PS1iVb+Nq64+nO3t9hH6pz0vDqzzGpDGItJZrgCCGHIgBWy
ieC7pADEBtT+i+g8UMW2j5Nx4wXKvN9SwGMyRNLeDMMELdizR3T+YOGd3OJLqzBLp8RQOdXT9Gk4
QJvxAeYkOwXI0z3An9hGpO0mcrEj2IxGMU54c07ApbizduQrHmBUUTd2SBDmrH2DqQrQiiUBZBqC
rmZt1XShY62KvHQ6wguqGbZwpXy5SoXdegGTdEMokYJ03awH+SZVqt4KoP7nvBbwcLoDFnyAhSOF
EKcHsNg8AMfmAUROFJ6cH6Bl6wAz53OdWrCXtfrWOwDR0QGUxqCqrtf+AaxuST78hEs1EDY5FP2v
6gBsW1jaf58V2s1swCpax/UjcxN9/Ip1W+hDbWh9kPN6FOZ1Sr7FeA2AZBobGcqm/SHxUJN/UImD
1NsH1D5rSh1rWdeS1SYAacv2Q4Fs4WuuuADwFAvArLCKqoehJ4YWvp83pvvCnlvlSayIBhG5ZejH
jKDEUtqVBuV0bba0TZk5QXZT5+MEkcmuYut2MGMYIzz7GrgPEmeJr6Eu4ycCNaFLhLkLdQK/U2gU
faPDqMArxtiKA9tidvRsvtKotukkB0HNsNzJdh47xd2oq8h2MfTIyugKCYKJkqMfzeaeJE68QUJ8
TtKteWCKdAU5NhuCjuu/urHLrQ3ijIzXCwC19RtOIwmcbWYH0/eOlLGAimU0qbCSxMGhLdEUG14Y
7Q8Iy5F8DADz88eggq1wX1iF1eG3ZAczfLvCRpTxsSeFM1xPAP/ZdcIO6JIQiuJ6XxdZfD9284iF
S86N8x7+YNbt41EIuU76Wv+iTcMQrHzqxtlqYoLXNyFWlN2+CmchAbw7PMW1tNYeO7sb/C3mE4TF
eR2GYw/YyGJsDFEHu9hZd6Jwg8IGizP8OdwAX7vSeKqrqn6KnHaQ+wRDoG5tuVp0N2DxHe2svphg
nkV5HX/DbiyJHnxsKdGvOOgqtgRvudYVR6QfrGTnG/KxR5ri/6h7ZFFYssUO5ga5KMo1Oc29dtcl
kwOKzOVz1cVt1SOU6QssQH2qcM8FpqftrdPh/I2RCt9+1/um/CPyIG2uinzI3U06BV3LBwlcyFG6
kfzSZ9gK6Qpkrv9ssLF5a9K2cphdrgHhNO+1yr3VrUDZ4lfVpBFVMvofiJ/AR8YcZqtc1w1YjUpk
HUHpK2QWJCx0tb7yINtlt2Qb5+6NMhfyr/G5zb+52O+wNyR1z+2kKxvEQJM5dJvO19wvhUaVDydg
urQOWlv/6XZKoAo8XV03wZztpR0Y2ip1/OQ3AabTFyeU4b0Dx+KRGNx8Z2Z++mhkXppeO3lfy3XR
QioFkJvMedeWMX4weZ8M3YOby7a5huGamPA8SMqmgDFN+m40ZTWssSPujdVkF3g8VKYzyh14f5Jt
ZuJVMQsjK6W8rk1YKRhCZn68Nm34htvMwqDnIdeHPL8yeg7QVRvFnrt1RDffyHZIU1i8ndQ28Yy0
fdUGGnKEeI5J+egywoU3jZZawbbMNZxjmmyMsy+ZW1revkcOhms22aL8kJQUi2viHjEsK4RaDSWH
kVyzXskvFl1U1deUNsRHGcWduxWxI5mNYp6hKJCUBbnKprF1ByXbXHFVQwEL5Tu7bacisGEzJT2+
TDZxxqsG9PChL7hhrCu97hJsVIni5vQV82+M9o17x60yl0c1v25rInh4MlgXzR0sieyxbUPSbiHp
VVh5hzXH2DDqWbXlHEbtNU2Bma7qfq6+lIluPufexDUj0uL2g7REXBECYGPEgl4B7kwchla/7kVv
/QH7gJRE9IlBQLBRhbA0PSuLPuZNW5Cn4ow6mdsi0zFfrMdnMbQZcgWt0qGARaaiSA88+1nsw3gn
5kE3qGTJ8E8k3OhHMuocOYKFBY8sz4A1stBrii1bl53sBFs7YiPgzX7PGZw8z3oeZ8gJHefRtSso
kNWgHHPgZvrfySFwAEkmP/5MFk3T8IOHFqZYV8unKqEoia96N96RyQOAWlT4ra5yL7CfoELad3Fl
pl8lhK6fnWnZhAAS5viN2WuE69j2ipsxKBRLzO5h9UHVIQk+ntFMrD1jCi3yFOryQRqN/+CMIbo4
nunZ96bKJePVNe0vjND1ett7prudzcEpcKuZe44ZnR8D6ysb/gxT1rwUVV/8IR5T3MSmFUC+JKoC
WYY2DmIdVlr4KyonvAdlxaLZmU2APXpS6wNGchCuNRsLq1UbB7g3N2EnnU3OJWK6swwrvu7zuB02
1RRJic1zjL2jPxTMrSpz6k8tUsDhqjL0Jlv7Lfs9Od48sh/G2Y24eWEGhqqqp0aJiCcl8sbOw6KG
thrV8HeLCjMfbU4wHDQjYeJ3jJES6Xu8NocgXbfIsHBWGcg+WlvDQMoe9tfWNqgiwjAkEH61Btnl
taJhi54QvtRw9ZzFjHaA2m72YW5mQog0fTDn7YDdmnUFXASn22Pn3hSB68YbTTMza+dBepsxLmp0
f5MNXBg4M4bkB0IplZGBd2W3nb3GxnQ06vlrS7/wrtwygZtr+tk0r4Uxiz+hzGhH5oFjPJiWRiU5
wbMUh/YpyrACM0iCX4dDhJpBm8ZI30Bn428fCgs6ORvEGO9djr6XrjX8eVs3XDrWYRCV1pUxNYnY
oeTjllPWcc/9NRhGH/sy6FO4zTTB50h4Wo3jo0AtNg0ZV0/XmrVborkcexN5U/0haF1ItZ2G2dBa
FA0Mf86KcN51rVlUm9FxvLupLkSFwWRUoch0GldfewghtVVtzJ3ytvJq78bzY+93UAlW3BCYEMk6
3a8+wWIkFqhB6fEkLQIdV5i0xh+tOXZIjHTc9k+aD75YabE7UubvCFWC4j6RhaWn0fwHX3r/pkCG
0W69crQO6qP7uc/k56my0SkasZZfeXMeNuuiqxk/J/eT6zQJTG+Hw51jXg9G6N+OZcSPcELP/IP/
WBWt5yKNRvigkCbXQaMB+XJq8kAItT6M1ppP7ZF7v407HT7W6V92bkLBHsY0rhAuBuTQkkWVNGuO
s8hCgJDh10+ku0o98Vr+nxJZ+ydiwqp+Pw8SvUJa1G2M6apgigX88m2IqtHBZm3UoBrbE5lOs4Mb
ZSr1ScK/gli1ZvJb37ymgqEu2PT4u7UIFpZpzCFBCA0JsNtm7P07KRPkVVBHmdA460/5ltgU9bP6
fvyptw0Nhz5+S7smiZmWqcaJw0VSyE9yxuX9yfJC4k5LHzEgH2CqPyZOb2KpV+B3C3F8ZG5bYeS4
K1G38nfj1tGzzHx+IJVAXioDVVZCx9B45czwNnhM8EN60ceCl0tJ9AxPBtdH/0BwE5IxNyPSlb8P
E3ncb+uMQkItfyvBNqNmj1G3bUMULDsZORlMOdHw0OFeFT0nuYXujPBTfg5sUflbD5XKDnWEMV2X
udTD6yLxacGaO5RsnHb+XZPLnNDPqaA73HOR17ENQEoNJPERcYaafcvVWq3DTtrDzspnbzcFZRVt
u8ow/jiKOne+7rCo7AhYEyjWMcHG5RG3BX9Rk7cD2XSVhaKl07B4JQGSNJ0rqHioRJIA2SJUJR5k
Aif5MSMB5nzjh9rwq8rO362rUq4gEsl3zEVlxyGOuW5ykrhC0jjYDYmm4zFkci/2PtcVTlV1Dzew
6cpwmzEiiMm9aV/gVLg1ZYgd12Q3XzSLOXThd6lK4bnfpUbtFYZQ6LVjU00vKGZMdQTPOdBxQPOL
cYvB4h+ES6CL+OHF+qpxqbATqlhsU/IEEDYSpxzUTvf1/C9alL7/HqiDSZjKsAKuOv5B9YjxYi8S
St85j2T8W2W4DjgNgAHbEpb4+dYWpahDa5Q0mRDUUVFaq+F51f1KigJFPCkSU2J7P0XscqUKZC7d
VTza488gLc0LpdtT09CF60Jxz1FEtEUplbzfFoE5IT6iLswnhOTYJwSGtw07fbyeBp2QWtJX16Xl
XCCevG2YgiIOd2oG0v6S9TY5mp25FaZvfUEGFuXU6X6CU3Q7RkB/iK06MiPq+oNvZ+Hu/CAvSroM
8nHLi0/qlaRD6wUgYDNMBMOWRJD4D2wE46Nf55gUy2DmsEW4ElcvuWjM4XqI2q6+MNUXMMPfvwKG
I272ruua3qLq2E52yYWbFZhxhvJkTczHaa7K6/N9fTuh6CtG+kwmB1KYvvi8NA2tumY9WWh9b2yD
U9zLjRsP6u1HFy+QC7Pp7dACbjKNDGoNYObWom7LBmz7tQr4m/mv37VeJZildb93U0kGmoaX2UrD
P3xldz3m0L2xP9/bt4sV8JE9Dbc7TP3gQRwvH09QNco1lk/T8XztxqBFns1GpSOfON/SqXHlLm1A
ZoMpBsPjuKXKT0mKI/VyFdRmfZ0loYF3FU4TWCFovJ+b1HUf/kGLWPTqWAiaCi8/btHAjbfmhVug
RUEkEpABTXRM4mLNSjwkgV6Td4FxcWqCwiQB1FHk3YPC+PVeJCHICMLsC0qxCd4PiZw6b1257VBc
WI8nG4Jth6OxEHy1BboY946s84GxnGsXd/cOuxBzJCnz/eMHWmtAIoQUZuiL81a6XjcTWw7HoY9s
ZWLrz1dJZKLw6eryqY20/gJ4cmoyUnWyoRNyfQAhPv5gpGba4eSpKWIM/rMs5hohZxi62haTGowK
z3dvAdUcthOiBGEZgYaj4V5MD3JAsx4iFVMfJ/EfMVnhlMiQvg5zdee1StvIHW34fL7RE3s4p5Wh
LIBgLQIQH3dxDrwZA4OyWHlxFO34xAFm/1OwsoiZqjMk2hV7/15YEx6351tW6+v4noBy1ACrgcrB
3rbM7aAyWkZezUpvg977Zhop2ui6NwYUGVTOQisqtucbPDFJ1Y4GUw3YkU+qftCrk7mVfmeLiOpn
jrgZzQqhHD0h0Bcm6YmviPqe1Qbu7EG/XkxSfwrCpFBrjiqKMXJdTttkb+EPre+UwyXfM9GnR2PC
7/3ChnayZc4hXGKoD8EROe5f4JH83kGO5opNGuBqtMyA9BHWBqKX1vjJ0ZJ3K2ngInGh4RPLhPZ0
rjxgfXRZzbFXA6uUbG7X07DKV7shV3rYOqOmPaMa6y/saCf6CMvKgs/Fbobb6+J4qDPdnKWNgXcJ
RrbRGs3ajwSgZYyqZT5XZdx8TQ3/EvnmRAcP0Dh0Sojgpr7ooI1IxvcHFklstHhr4oy0Kii77kOd
EOd3T1LfYguAZAQLEOHL8VgmTZc3/UwHg8wUKvFk3Mga5dB7W1GEEx3YFN9ceCGLqaIPVOZi3IJg
RUf9YyrTYutGyXDhfvh2wdncjgz+x+4Jg2CxfZKXV1FP9jl+lAMNKZI2ht/RJcvCE63w+AFa5whH
tmIvPg6lwWHklYNv9wSU8tgkg15uykYjLfLdg8bGbADmQ3RlJixWtjUIEVIeV+bxOsYCudmsy2j8
fr6Rt7uiDS0YKyuVpsuRsOgNchrczMG7qA7a6Q2bZzxtgRLo3VigFE0xeZ6+nW/yxADC9KIyB/+K
XeNgfvlq+caFAwkp4zKN6Iv3WuRVuwqPtc35Vk50zIWTrMMSdoUjlq1ISPkh738IJj5Bj2UWuXdw
6dqdh65/TdT1JW7i6fZ4lzgHJcDyYBtMvXdJdUKQmWktmtKsCV3IT6EPqK4n5XM/Ntav8108OZCK
1c0pA+XhTT0gJ4HYUtTEKSriDQqccJOV3fzuYwyuBExP24akTpD8YlVRe6VuPXLA9JkePHkjeYZt
kk4XxDxqnh2fzrRic5QgJPJ5fyx2iACJdojMBmcUmP67KBvbtZUM8iMCJ3/vS89dpymuRBuzJSn4
/DCe+HJct+CS4/jCo3LJqxpiPa5r+FrYCojwq+J7fJ17X7S7rKSet3JSYmN255t8e6zAzuGD8R5A
MYLI7XjXjaRZgPuN+Sqwinlv96bxPdP6qb3TTGoGT0E5oOQu6wiI5XzDJ6YM4gaVaM1mjyZgsdyR
AXGBLTtYF1GnPSQ2PldtVcl332PpHio8xFmGMm5cdK+sRrdH70k9P/OKPYAlpAi4gC5LIcty+8IE
PTV11NEMt4sRhWF+PJg9hxqpZHBBCO2I94kjFKwTa2Jtg2uSbhNO9zZI2R4EZfr0/uHEIEYpqDym
j60O8ldbmRsPNeC3nYM12EBeuetvy8lwLpyepyYoLifKLolFyDl63ApoXIXij0+VO6QjtYWmfbdG
eKpTKuqrUXMuWR+fmiTqJQ8pl2cPM+W4vXnGYqbtoeYEoiS/txMdditxFOvthdl4kJ8sV71LlUHd
PvjnkioXj1MaJJGFBfuMHeCqgbjTr1qSeLMr25iyYtunpLwSetZ4FH3K6ldDVBYWHjkktwu/5cQg
K+oYzyHGmJN98SlnM7TQuUMQnOCxr4EQq2HaJSZpT26Y55vz82ZJIOOgZdLwckVNqKoBSwJZLlOC
vUwK4IkRhNFIYkOQgCIFNhmiEdogjA/xNcLZvLKb4lanrvXFqHnHrdLBzMnzaFK7+GVUszFeZaNm
RxBF2KxuXXPQ11PA0+rCGlsqTg8/WOiOyT1fh2a3FBKNuR+Fjk66lc9izrfx0On3Eu/PPTTx4irw
QkXFqtt9RCQNQgutNgHbJtf4ZPFz+wsL4vSvQYLmO5bDkbGcN4nTZYMO+LkKSIxmNHpMLJVSRthr
EmS7RzuPtGtdDqBEuFZucMSfV9oweZAQE/19tNy/R+bVb7GOVws5QFoC/7dcwdsLt0gnMwIozEuP
yVPTk/mCAJVKFfvNQghQTrEeuIJWwq6O1gLrl98Wjln3AwFFN0PLy+/8DD2xB3BDc1iSnMcw5dV/
f7WzCWfWS4Q6kFhtq9422gyJdcrlhbFTi2qx/mlFqV15ZPEpF4tuhF+ZjT2vDygk9bcgISewrs3w
B+rmSxeMkx3iJadyS4hIWfrGD0nV4EHCNaap3HQTNIBFzWC+U5N8mAy416ENVxWVt+Tb0A0qE20a
zKYw9nbFOIp+w/uN/PTz3+fUyGFhy4ENxqBKGsffp+HJ4KHvpCHieHfoCpINhqTucxWF1sd/0pRN
gVZd11GiHDeVt2MLH4ePVI1d9UgCMdyS1Gvw5IRblrz8g8YQbVHY4+JOzutxYyJHweOYXKMRv0W7
vsdSV4P9shkgquzON3VqRnDx41hFsci9YTH5ZFYKp4UgxjvEzp9TPcZDwhsu5Y2cWri4Bbiq6MQB
s7zYFtngAFcy7wrYszpOqRhRsTnKzxF1rx3Wd+nmfLdOzQxKiMjPhOcrDc/xCFpdFIUkdnInKQlr
TuZcf2kSuAy8FqILH+tt36jBIBRwlfzYZx0fNyWF4WdtDuECC/hmHwX1c+k1N1DvnCu9iYcLHTvR
mgdxH6GQz+UEnceitd4i0TRp8hVOSM6NIot+gsWUbCNcE58wDA0u3GLfzg+H3c+31eWEZ765aC9G
USYMrYRO4tbht8qYoeZYpvxw/nOdbAXpCMuYJ9ybPAtNG5xxrmnFrcL0B5lxzUOUR+mFE/PE2KkL
FvURnhyc3osvBQgwE4MGkasYpuHJMALchusiqW9ELp0vZh1kf97dLaYgUhUUswfw7PhjWU7WwETl
oYEAnydAbv6FZdc7hcDstrwyMPVTG7oDHrm4GJsYyVYFXoErq7QsJJdBrlGzFsW6QcfdrXS+2YVx
fPu12Nfh1/u8VLm3Lo9FPBsjexrA+qas7u/cOQnu9V5a/7Kg/Y9pN2/XsEuQtYs8XFmX8uo+Hj0v
14zB88mni6yOdMM0/z1XEh6gk/wr2OA/tvSmQw5UK5flxMMbt/7logqh+uIrVFcro57ib3mpVdu0
iy5V/d9e9GmGFy/3CZxf0f0s1pKLoUXtuViPNKm0ahgtXmLdykmm1v3QV9mwTVofv229tqtxj6/p
6D8FAfX8VWHUF5G4U31WWwhvfnYTUL/j0SUuUMRlxo+ZmmwoVyi6ozsR2/mFksaJZrjfO0xMNkgH
FeVxM/oEjClUobB0pbfxLfm7sPTw6rDO3mVW/L/DVuhQEzpnK0S8/L4p27b8r7/K//rYZ6/Ni6le
qpP3X/5CtrIapqSlc7JzblHe/x9/Idv7b0oWitdAiYRCtfpT/+Mv5PLfuC+w+LH50F3lWPRvfyFT
/LfuUK8H+9TZ9Pji73Ev5gayLBHpyLcOCi7uq+wBrtrRX13AAwsmf2AZA8G8SIJU5Lr10mLU0u8M
6Kl4gmVN/3uQ9fQ16bHN073CxJm7r43rypTjunQJSwRGGzckE05XhUwIORbVFwN5xa+w8VLC4Pvu
oetNTFjGcLiGUSwjAhCj4TkSVmZifMztf/Zj9DeE3ME4DQbj+ySc4YNfUZgbk7z4MvpFtKu6BMle
mnI88oBdFREnDOJvoe8tltmLMLFMX6H1aXeybxtnp7thaqz9vnW/mEXXJOvCnbu7vo/TbyCGvrEa
8mS+iqO6/Msjr/1Wqyv3W4x7/YbD7UPp+4BNYi7GT+q28NIOsf8gcJ+9KR1c+ShlQtKS0tBuRe2y
UcfwrktwqdBZS3QSP9Ow9/a8sLRbJ53EY52nyX2JSP+bblpJfx3OBq9y0dWa8xUL4RHgx7fWOvyq
tSxGL95AerG+CRB78l3T8VPeDuZLjxPbKiWdDwlTMEJGk4lkxDw5h39BIw0tsjHG8g5CtjVv9ayH
A5dAiF+lvqXofdSLt2GZj590ZSpdpqqDvKL6fA8uXX+UnQfXXZBCIgm8iHaICkgfj3wx30rpQbML
O9sIr+kdVDqe7/DVsJguNmXEeLQ6/xYbZvoxt0gM3XqxgW+1hRRrPeFkNG3bSiWdoARAl6ZrQt7I
ikxM8j+tb2E8BY9YkE4lRrCe+8T5yj42hAmUfTdrMXHoEWzwIYmx0HHnnShUfZlsBAAJ5ByI29hP
PXU+nNtthgfDzSTsKlxDcms3aWGUz0EfOr8kwg34WALPSG001l2b/8L79JFi9jRt8Kc2rnjxJqSW
Cj2/NgzhP3qZFX3uTbfbl6MXvkxujPNVF6YzWpDGcNe2FlT4hHZ9cA270HpoDLvEablynyP8G68L
c/ytiQDjvUwmX0avT7YAEtVat3L/W1UL5yWQBjIQMsfrlxYeqUqazL7E5MtG15418YWCWjrbURjF
nWPW2nd/nHztSsf6u1m3XVFspI7/7LYMhXdfFkxUPbUnAwGASH5IiL7eY2lLvuYwkxBDam3/1YJZ
/4gpMX5hociSed1zDYm2qQHREfqMA2O3FsEjgAZMygyuZ7aF0uiFN7qN9c6qwxw22WGrl5CDJgZv
7zlKAKb3Rjve6lWO9WWod557LR2baPRibnaOp2lULPxxb/hRN94HTleMH2XSBRTgKmisJFjIJ0gW
HT8xsRGdjXnR38yEzmyTgty61SCScDtnuF37feWIH808ZlAnk7KFCVwbYnyucovs1hJWYNFls7/h
iWm88Pr29gnpxPt5tlHDpR4+hh3xA50d29uEu+9HFwYdtugQkXL+Pni3n3SEB89UyKut7QR/bOk6
0ZcSM6notooGzV0z+4LwCegxN7b1QMRH2RVqMYwBbFCeqt6eY4N1CeXdDj/IQonkVBCKhPNaWt9K
6bFTpIWLL2doskx3UGFjZxOMHoo9xD9tutaHNPzLG20Y2jb3MG83k/FsbtI0JQYh5g+V10o1kF3h
BOFc597/4+48dmRH0iz9Ko3eM0EtgO5ekHTtoXVsiJA0SjNq8fT9eVbWTNVgGpjaziaBzJtxI8Ld
aeL853xHr85AIzfIT2+aLmnOXbrka4QjTbuL3h3cTN7p/eoDTRavWSnoTpnFJjccqLow2mXPEp8E
a/0tcCeFg5VkV46Q+fU0VntXa8rN2C/PvfCfQF8e28G7XrLuOFQGmazyXAn/20+bB83Iz9Jq74IR
IK4nJOURM1ezWZN3JQS7EP7DXTPn21atL0lqfRUD4Cp8Sps5ne94paneTpc8ygy3euxG23lptBTj
c0aAmMJmibtzXWJydwOJoeHBt6rtBMMialXx5c3ByZ91CnnT6kLFfHOX4L4H+8jWcu92xpPXmk2o
m91e6voNJuZTYug3pVbuWlW/Eou+ysR4BdnkM9XNsxsM29nnJ+aWZ2y8Wd/2yXKv8/57Dvjp2e9v
mKPHY9OfSzmL29YMtsnqf9QmG1KDkx2Yp/U5EkVVdq6OmVpyNhP07BX4FE/A2MaqLs9awOuo2V+F
k7/WIHa71H8wenTpwHycyD1EHAEKiMSZirH3HRJzevMlyRHCqhdvICbzEPTx8pFVXrZl38Fi3QcQ
OzITxpo02i+v84yDrrkK5Oo4hz7g3lMXBFi3i+Bbkpjey0Z7ZsbGhtCiTGAlhHkP793/09l8FsH6
3Dvlel/YI0x6/bLh2eweaEF8igGfH33IqFinm9Yn1we9N88bMkP26t0nfr+8WFOu7/W193dV3xUJ
ZPA6k/tutrVw8MUt/NFy66Rp8Cpqu6VNt8Hk6xu/6UDXL/eV9SXt/XQ7etk3SH61bbvq0t/jX9rE
MXLvDYGVRzlD8kNiACk980boAaN3XapR2+is93U8Cqy5mcVpBRfVuAXbdy59ZzgAKFXhrBefc2AB
tJ2ftazNtl6QCm7FWQv3vLyDmCz2dpP/aoM2xvwEFl7T7tOXtCWRKCxBzXfOZkyLmZsGVdZhPpnU
hC7B+ywH4s5qnHEuy/owLcYQKeqfP9N88CJqrc7WWJ201jBjZTgPCSaPQ6X37/j9S3INOGzYzkvj
tp/dHvXbATTYg9lttqaT6dEo7O66TwRUc3x84OjbQ6ZgUuWteV86xT43WcJpIZgAVGV6XFL5vpec
4vANzHtlJfmWJ/xSl2O4x85V51HTr7Wsfy7K7Fu3CF2lJPr2yk8f9EI9mmLZVGNth2aTB13k8j5P
xOc6kOideWTpcHcmZamhtRRfqWd/qrElsR2oV2/Qdj6/XigmYlCcFVn27fm+WrTkdjamfkeRgQsq
N5GR20O3pMjpu8rNA/kdvmgwbBpkpnXcyLL/TY1yVw3F8ABjl6odA8OxvQ7vrpvaB7eU689SGU7c
+oPYVB02pMFxyhHA7VBH2VQf2KY+xzn/5EhULjCd+yvLL6qN4WfBnghhc5MKYVx3vpj3VIVRXThU
dHQUjC2jlfdgB8PteW7IeOGTGd5xSHgPmv7dB15FlYS/HIgAnRNhv0OdotGyWwPciFp1RZEUFasy
s0PHH7BIT6wmMJwBWLtvllbAYUvXu0KmMu6C7NhMGSDvebE3DUViMb8CSZuyu5a+v2eJycIpsB/A
HN+QRlQo5c297FPrYGue3EAp2aSuyKOl10mNJ90DjP0DNwfnCY7dVreGvRhX2nkrP+LIRn6+OtaL
8zFOxo+7picWaEojIcSgjbNS5oYldfDWUmyXPo+0Hl8ZiroeNlikYm6YGM2T+VWbO4ZXIw54K1fD
wfWtJJRBf6oWyPremniHYu5urI56eD7hcWpdrvvjbvHlDpz/G9U9VhgQd/npG8fYuJfw1Vr2b745
lXden//wWl0HfEBz0z6rrCm2ACObC2YUmJbDsTygxz4qpfoJzP46aIctvRcnUn3PcLmzEEbcCIiL
TqmJFJbui1dTtN+VORXbYDbTqCOaNHcWP4/lJNu69LKjMoP3tHXmXV8k50WTAW7F8YfKEPqGLthI
OkFMOHDIP5VTPGZlR0zVIq/p0NvOpSPBybs27Pv5b6LZ30m1vqK2bUhbrk8mFUfCazai9RhzVJ65
Xau5BP5b8PE32OFTZ9jltThYK0FoAunJaV4tkm5Ful6g/LTaNZfUi7KcTWMOVxyC0pObYgeXw0xD
ipassZ51+8JdYBE76TMoQXw8EuLHQGdT6NraSykbZ5dRghRSnFhEvPTmzmn0IConzrCmvgbXhEpb
rmiXVR0G6MauvT5OEK6jdhnaTTZ77rniOrQfNE2el251+bEUsQzCYXtTaUlk9A4EzMK1disxUr62
MY66uBDkubwcKtMZGRlOB8PrjFNeXj6OxZK+Lv0kt1k5wgop7I09QAlarArHsmlGBkhbkvvJdZV5
pL5mj5ywL714dc3hjhAG/1qtXmSn8hJbsoqtxnlo763ymc9utV1WDUYDXWi3YjTyEwteucvs/HUt
sesME2S2qucAR8bQY48n/cuheo50fZGbMRfqNstaN260LNZLW/+YM2yGQBSTuDGGHUVqacT9dtgt
PR1hvGQb1RQ/dble20HX0lShXliCja1n2toWQrezxUmWHKtCltu15f30e0NtZCHasDMIrOLv5+yU
zHcUyJ5XaQHd7VbicQqEC2uqSyGB26KlJj3z+EzclWNfnEH2BZzsNShS6ThvnLU4phfUE7AZVmLs
EV8Dali4ENB0jEumdraryKPfejvwwUx7TF9+OXIoHiUEF0hVe9tUNzQWtpgra92L3ZkHuyXcHC86
VQk5PTQhJ4/kelX8Cm6lb3RT7570VpT71Oebjrr2ZbH5HIeGsP4sJy8K9NrcqGJRISUC+W4iuHKa
B9wv8FXuCWtyTE8SY3up+LoenfGE0QEIedu+WxknFuGhWRPfelX00eyGMTWfhJeZ+B8qEWZaqhNe
S6eTFSxvq9lubaboUSvEcs8JZ/3JmcBHRgaAfCaEecWDdG2lHS2Qme5ts3ydmd7Ol16XTjv2Av+j
0XVf02yUR4YLz/ViU6lLdUg4QYh4drLcpZ0wk7usdWKYZuKNVhAunQVR17Un9U/y+gPo1LuqW7D4
TRA1TkZrmz79CAUYwc1bYlyW+bYai2LjXX1uH4sdmzQyEE5bhtveWdvdWq5q75E22tiVP3JQxrlG
rRC5hLwjGOZdUn7B5Rmp1zunnN8pPihJFTcDxHFvAKbOfg9PaQPrM9nXs93eeC1Res2QbP26QeJM
Nzez13uhCf5lM/AoZrlnbQk3epteEPlKmqy6G3On2cnCFeSvGvVLNsWI2mQMtk1v0lpZpt+QKQUa
gPNGo4r9jnP4s3G977Y13a1VC/vLtEftpajacgonmp/DAO1zygpqI2AXhE0CtyTrXSP2skxteLdN
ErUJ/+3SoSB1u7ipRYPInnQaR/iCCqwkCM6evQwf3FjJVfpVelc0k9j1KXlQisFnDk+yi1XbcKpC
fUNMCsTZSwfjztO1jyzwTk5TOPee3x1mft3taPnVzi3zNxB3l0x9sjwENru2205djBOSTS5HnHFm
+zPpVzZyctybIAer02gTAfFiJqQr9pJrFqpUZ4JZ6DmnUyx1AT6MPETyTK8XhzrWEyOl/rMK9EeU
vTOtEcErrUc3Zi+IZRTcGDd1pYzH5NKCWNmQOAhHr1RTlilNLdFUCn27Fiq975zcX+8myBCX9pTx
Uq8lmmSfVnnw2dZzwp2zVW2uxy2NOO2eFavpzoo8Z2hp2rKx9cSKvIC3Y50aNBy/BC66L2rldtqG
aZfVweEBF3Ty8547v6q91IaOoI3UIik94kVJ6V6Hu9LFcvbspHtGE/GI30nXmK+pG8sAwDIZUnGq
VSiKavJm6rhWaCw8mF3SPw1W0Jmxm4872C5NFVut47IgU38i4slqs+k2rdqsCHv28dPY9mOFGrQA
NcCwopJopV9oBCZaBVspgVPGSzoAjeEs7rLSZn0bnNVag34bKhG0MXn1eetIkvMD8IwlZNJRoKck
Tk777dirs8zdjKsrv9hm7pxsRWGzgBPpTZG+NWPegJsdLV1QhLKiOPBtF4Bvf1aran3TXCeDWfS7
YOl0eZ6J/OdPVtJozTGgpGkPP92/Iu5uJKzfaijjnv0yP9D7gdrHyTx/1N3R+Wp6Yx6iwkYJ29SA
mPwwbbLA3rBCqo1bGxQ5LGNymIx0eakM2+FBnBfkNJJVI2A/MgXejk4Yn9ghGgCdvUHO0u4Nve3x
SNXqRq+X8nF0zTTfOYxr5R4vBtZHWo9K94AglsV5TpewXxg74s+JeyxGnDeMupzC3Yx1Mrcx4SiI
JDRwKH1jiZkGKt6UjWxG8DwEWE60xUQuHjF98I+eHPR9O494h+g9SM+GUst7niLj7lqhL8cugxER
84kedqSyv3wnPyhoT3OOFiLdhQ++s00sd6f31YOp1dRxMKPPnbu0N5+FyL7bSexbXYs5TJ31xT/m
mcrCtmOrM+py5+Xju5TVoammmN7gD1d2LzR1vrCaP1gOG5q2SiOynDXWSr2kNqhaInzlkZZgTx6J
Ao/yHbnw3hmzMyGArT980eT8LhbvqzOWYwvH4uC0/qjvtdmS51IZbXNYpGrCcYSu7KtG3NIcF+in
qelIlztYZyRm+4gKqnssi5zC+7F8pZqOTwU8bzIbfDoLkvHh6lHwQ/EolTtgB3rhuHdixWdFwZCb
RiTliIwrCR/lUTcW97bR+IDFNa+xOMAG42uqqZ+sSOOglj8RJPqsqBp6yD3R/44DhMSjo3IOwFOn
4b1vRfOCXDJ9KbtzmkjMlDYzzOTZoyvQ0MR+GosSyo8lC30fGPCVomltszrue2t+sYO18DZilHZB
oe+8ni9tedm28IvZPC7BouX7hqTEBMcJEwxZUaibO0+rN5x5j93KOhxynmQkxthx6MEWIP1uF/Rw
etZpyfswpUh83iWL8UDTpFV6pQlDJ9ruLtxL2zEYPOiduv6dFxYu1jYxDPHU52VxGFhbtbNRGXjD
Gva0Yvevz8Kusi9mQPK3/4/LCO1LquXPOfN//cc//dvN+NP2Q/vzb1cfqvu37VB/f/SZrP/Pr/mn
v6L7rz//OP2R8Uf/8U//sql7wBx3w0+73P90Q9n/+e3++j//X//wr3bOx0X9/Oe/f3xTqRhnNCdk
X/0/D7LwtP/DKP7ys/z1ldcfFV959fG/5mD/l6/73wMwmjGZfRkYxy8ROkxrfxVsuMYfxBsYOuEp
0plB+zjN/j4A8/64xEIZ4V6KL7AP/8P8y/D/0HFQB1xgLRc3l238K/Mv3COMt/7RGYbV0OA7MDrF
kU1q5DIe+4fxlzWnPM659KPVZ/iyG8G4wS0I0u6OcL3j7k098e1wmdf0bWC4o9MGZNVTGMy2vsQr
XBHmukst1tivpebHY6uLMw2XjYwnbyRFkyRW9jEps3JjctNrsVNSK8sQO8PsHEezKQXOxrU/oKdZ
1Qasc/fVWAAGQ3tEDTy4LO2PrOv1bcfNbtN1wDnDQFbJJ7Kf2ANjMd6LPg2esL2xx/juZDbwB0qw
Iw435QMoSK8M03GxtrMsKMbJAW+akapH7a0rx2AfsHEFkT1dLOBY2tq3xFDzYzoN8tf0te52UcWE
p0ctAG56UOJ31cICzC0yKK4ULXkAZV2egLilqp37gRFIbqRNoV10dUsdyOHrv7T7Mn6aLL2+95IA
Ht3SLHSVFDShAoNJOSRAUjDdOyCGPb1+Gqpw7ORLieRkjVSkiSwXkGHceoFuoZSKCwL2j7nZimrX
Y2EfKR1imact034JJuyam7nVy/zodPPoklef0QFpGXQOWuMtNxOGnnbrqXF5bpegeIVeNzKkWdL0
ofGM+SWnax7vz5iNn0HADTvsCFzcOLSJLyAJHChXVK3MLeAslz/kVkT3D2Y1FxjkqqfPpT02Iu6a
wqZIwOyCB2ZRns5BzSq9LZuGaUdJ5a5NZHXodJEoOo33ypvFo4JU9dsYYpijnCnTGJaFZvG3akH3
K7IKZa+z1HjdQJtrQB9k7JOBlyefRtpcWs0sQ1XbvlH9DR+CoNlSt46VA+zGsG58uEAQKeYGhIqi
ZI8bVS9zmrATgf2aYwiV2eWQr2o761l6EzhS2ds2y8lmtq5YIArUZsUUNqm8iGGxWjYLAOCH2hDm
S4Ch4r0MTNUhbgQVMBneI8pS2sy6PARUdIW2nYwvid9AMxk5LQVX3ZTLNZKcd7/HuRqcOOlbI984
TtO6XMqnBrYD56q9W839fMqNquNDbNKetJ2U1zInrWqAGJ0VcKNhG3XFLqEU8cetmtzd9Ka0v8DE
+A8Ftu9HkEDjmzEX0osoqTSu8O0i7dnixzYUG7E93OR+luXwkbhQlkrGZqt8sZnsonnpqgrBa/Y0
myrAIFsKYCFL+2gvmSjCYK0o8moSmbzBpMtemq6bznNqPOWcLo/e4tevcDmDO5HNDZNPur/uOTy1
HylQFhYGyEI8JIae32lWK6mYBoXiw+2zZcmZdcEqw/ufckhlifykPpunzsLNArt58IspwrM5lShn
Qn2Xeh5QEKoZwVnkCVVWqp10Dm8cGcpd6SWJHya5490A9cmYkak6yCM9S5J8N3uCoaktKQG+gItg
9Oupz9+1Um1IgBXyOn8vghccpj/BVGXh6AfZBsuz9MYk3+tm6+9ohTfu7cFvSF0Q9A2bRW+Rfn0j
q6JlIYPe8l+MOK9Uk23Hhg5gXTAoiLlpqp9VpywCH5U0gshLzPXLM5L5FGTT1NPaNtcvYPzLJJa4
T8tbjSJGPiu2cD6J9hpi5zfMPRDFoG1tuxRfNqBtn9JlUsx5fcj8tee0Z6LYJ7+2lU05kjLqWQ8P
Ve89jsTXxcqAeThB5kydKhZ1mSOOhErH7UzxelPCGsOJkfCLkLt75VZdLlEikiSNzYlLKxdSJ29P
ukeJY7jqSXCAWOOh/F5WssgNquTbnLhmRa2/lOa2gBNG2mEdKLozSzHbJxcE0hAtOqtdPKraB95l
605ExhUp3U60Cx/SLcjuM+cD4dWs+rTDGzGXIbdLj5u5LernNcDTx8ruD+WGpPFFqCyL4pHLRPfm
I9Z44YjI73E36NoXQ+vWMvKRPn4GYjVFZCmvok3N6rzhXPs0uDIHmum6D3oXMwL4UNmAIiuc9FyW
Bk3GukzhmRBrdmnIzZAX8ERaXh5XCR5YBOPc4tIsJzPbOBCAH2eNC0Vs9oY+HpbO6vlAGXX9ulrQ
H44kj+CgCshJeA68tg89Slj62AbT2u28qmm9qMoK1ccVN0oDqpCku1NHfS0jyTwPdprpMn/NeXmo
qfNKC9YgNz/up9483Fdlf/mt4ZmC4prbxt16Hr9CWBo1VoJ0sS5NizrfhaNVVRkxtn6p80rM1ise
wg7cSJMs11NLiS41nbVGdXyH7Tm0qJKYIq3qV5xW5EcOg/Ipp0t9XqCN7cwJXbX4ApLa4/Wbs6Ua
4oIQkyZOayDwbvhT3R9yWcCoaVcXkT4pzIurJUB32qQjQC5IZp5sY7r60u9cG4uOm64F7asbBpZk
4hH8kzluec/nZP5sTYOBv+zECzyc6qGaUkduORmn984SIIcYl7JlRBXPD1szYVZhGezbcFGR1DWW
WEwPQ0frXo/kgqrUJPlLos0+dbksICxA9mwicdakr1HO+/Fhss012PGZN+/8cRyCqFB5WW8nOVWs
TqvpHA2RT90un3B0R6XTGne5A3fMlJS8hs4C4YkG11ptQCBCfNJyA2KT8iAn8ZPjl4cByDRSHx1A
fO2Qo0h37ti+stPyXtvsh224JhQJY3jr/au89WFKFeucf+i51TS7fEYIBBlXQTPDmeVfN3OOkgcE
oLqqJPboYdszQyPeo4/dE4W4xbO72NbJa6Y12w9unXzUcBBq5GDDvJaLbd7os+60O78lXRwt9dJf
r1MvF9oaHX1Gk5WcsdpEpWZowazlrZFV9Vr7RvMDxc36sfl2QZhIH5dUkkzDTZlz7rCmMXhZ526x
Ge+k/QvMEf+38QP162mZcZ5Nx9e25cq0kZUh1a+zevBP1Gyox0YT4NdopCg7krQ5o8415erfccxF
LSss+UP5c/s7ck/C0DV3BuhmUZaf1JLyPOhrRreoUfOpIOebAPhqK5dXsNcbTX5Mbu8dKwP61KbX
sEnyRNbea9o15cAEp+0+3Qls8T5di+rNZ7h8PclWMsWybVTJymjtLyPQGBl2ZYDMhABvWht/tKxH
CJ6MLR3FwIzt2/CeZgEqPXTc3lHP/KF+SvG2e+HMFOraVt6oIte88GypeKt/U1Ymxki9moNrbcgN
8cHVfzk2ZK/X2FuXHJAbQWYt7qjXLmO6IZnFK6MzDVpZJmAyNTL8dzFbHNYEE/ajckoD6GTSBLed
qaxbJahjigka2T+rjewQQnaYPs26IX6QF7l7GjtnwPUbyOx5WhRLDBdn54r01LRGM4HAjUc0V2wG
/QKVK0dlA34tam74zkqDm4aCQrkukOBHu2ubBxs7WB7hL6/Ujmxfdi7GpH5rnWF9ZSWW17WezdY+
R2vZomr2F/Z2CXwxyyHK0ljs2ynzgXVwSkqCmf/Icjyi9hGrimWC3lzEl04KjfKgtg6U/8IYyq8j
gp/zL1Of4m1GiYXpzMmpi1rNVBiBaOJFfmVnmsPRKi4GtFnwuOlF77gozaN/hcp9aWRGRJyucIDT
4VrPF59QkV7obeMwsG5ZHn22JQur4EPLerz1JwtrTD5Y7avMzelnqi+fOK+wCyb+F44bLnKtPHsy
yU45Va+MJ6YC2THnb8O40KEEQNWCSFd7o3bylM7K55Ft+LCFDZLNMvnWbUGFa5yOjCluWiRz4CKV
gMzHT1akOAyEBUHSXYxp37YWI0tcVfMLJ7PqoyJLpbad5Wv3WqUSZLIWSqWtT8mLqGy2CnNIgwBP
haXyGLtYBwsVY6aGCMG4JjJGWXoRcOvqoYHaaEdBVpnco1Kr7zawyqy3GbozBrVmhbrq+1237Cwk
kauJeAZjyo4hFOHHoRVxSdXy26L0Vo8UOOsywgHD2UWsY/HW4RYFI9lcSrotp+AXQ9lMS1CYCHrR
5JjGbRJMtr/t1yTw40YI5x32SzvtLIYwxVWbde6dlQQcJvMcYxuNre41+6x+szAzfFz9GRMDx/CQ
KQ7uvCTIAenocuClr4qEyxDjWmhUl73zu3I1rb2U0bePQZ+KH4qP9MfaLqFF1hlAMpZte/xma/bR
0ZrVu+sUonY0i8H+KkFwikjyhHxNinM8NtLMVuHo5Yt+lXpTdg+kduAkPGSodxU3w50GMFnQewkj
+IA+tW5T5aEYZ7A2jU2t9KkJGRcNjGXSdfVP80LwcuszbROs2ZoHTVNm+g24SYKW9cVS4I7BasdO
ms0cNuyJZ6ppgQhS2dxrL33PVTo0gPJacQOOlwG5Yb13g103kS11jVjNOKZvGfkbj3dPbzpg4s3c
HpmSDzh4pMdiBFHxPbATh+pilwxoaC8+efIOakl7mrOcezR06UBwpGmYl9LwBdFxmq2FQ4IfrBMv
OVzOMc4mYpCRrTM95gbaXbCCyHBlrDerXHZwHCAPdpbNxrIKHi7U2do6zaj/2jFY2cLDvlhRfzN3
BnhveFSWA/wd85NdUwnP8r+aZ2iyibErTcc6aYMHz0Jauf5R+thVGHp3Ix6pLFvrQ8GL9ldA/F/y
k///rqFBNQsw6//PXvJ72eLRolno509h7/D9n//+19f8XT/z/6CE6hJl8ACO/M0l/nf9zP6DiA3B
FxtGyN9yxH/JZ84fJu43DxcikUcKKi4UlL/bx40/CEBf/kZSdi4ltXA4/q4h3v5NFkN+/B9DHSQ4
/jlB4lzK+C6ZNsI3NJAY3p9//g/6GXdZBTSXaWfhZk4ZFb1pPzE2IgfbuoxmdCbaKuyIT33kmNJ+
XSWalNnNj9vMW1f6RtxLi4VnSJPIGVdGCCW4cprWmcRFdqMbpwKAPIMnNXDcm2HBc5MoLWaq0BYr
7mp3eMqSu3lg0gg9U/SnxUmbu4Fy9O0KjZpMy2L/BA1iGOdrLTsY9eBd47p+CTyRnSDpVw92VzFg
GbpOfpSpwHE6tK66SoqcpKgIimt6MOoH18B7JrQCwmTPaYyuW6fWKB33Fy+SxlQA+eTMcmROtBzn
am7erEovrkxh5TcAOtIbo0cEDW129X5TzZVgGgVs9aqCpnSqhmrK48EcggNzu+6FUmj3rPUJuU6O
UpiZ0in5SpHhH5u1bC0sMAM8W07+8w7XWn9Y8ImqEIEez3sf/HL2xuwNZIJiD3QTM81qBIAkW28K
Gg62lrYAuMWzpWvhmDnLs7b2Ln8+Zju/44ZeBr0epYMoN5njV/sJYDI28QIzNEdHTmwYNIMo9Qpv
C36y3NWaKt4rVyBoQfDeB432RiSguwK5rg6Vpczzal1WVVu51oEUogZYmmH0KHV4G+YyRnkxcnz3
5+Vr8h3x7OpTefn7Xjhc/1S5m9x4hQCA62qF9uBreveFN4uLd6bgtAbpdAg0Ezh1LoPWwBDjpCdV
F9P9OpTcgQJGufqabFeL0RXAlAHXZ2Uxg2bezIze3uh+B5PG0RMb6bb2XzioDHElHe/opbl4tBhP
H2t6ILYd0QQPy5Ljv60EfrBSJTrDod7Z9bUIjikP4mZeh+Ce45cb1dSRpKEWpKCgNWw96H+YBHYs
2hnexTXbAcC+kVqV3TkJhZx2uWRPRWb3u7EOqk+DDXx7sRRjRYZeFOazLKMqKauvTln13UgJLLz8
ttw20k/PKdeBcEyN4FArpA+rWGCL2BglQWNMoYbriSttU4ZrFmD0sKfiqmm45KtCuXtpCOdNmXL8
zMq8jOhOtG+yi4sO4ASsO8wFKqzbsbgdEhtrTF/72kmTl2Hg2gusnXP7DC65u3dQFlqohoVmcyjU
lqtpNeCzpgQpf3NtUtK8X122wDs0i8RU965tjbeTNnHA9CnMQqjrg3PaoTxPIkE1LwaLh5OWjJdJ
Xii6fW8/le2S3tQFYFNbpcQo9A6AL5dijOdpj9k18K/TzkEbrCXnx7TWy51emDitJW6q2EmckvEc
M169xfXqD2b7SosBFotgFi8deLVrBGvtlLaYNWZqOO8o61C7qUMHI6gwn/TFSOMm1fHDaawne2nb
8wZ4tv8xcDi6JrA5bKW2NHdQxr3HsfnTs5At4q6TSm3AbnzrZDMut2kxP8JCEXeFcNAHmr4+dgWm
VDSuZfqRtPq+2ONQH9uxn6+1uS4/pHYR4y4hkWHuunhA3Xu2Ozk/MpFDm036bHlSidwVWZJ/LdI2
MDDai3FnVS7W+s5KrmwjGe0QpDkjRpnqacxoo3ygDMvFITczpBfrmj+I0Ta4jQT6W61W91ZvdO+l
BFd4z+dKeyIoMscYhfvPssWbO+CRfBSMkV9whdd3pW8xDaxpajx4LZppopc4tla/pwIknZ2tj+J3
ZvaBqmJ6fKjshShe9gIg++gwZ9vXjnkRVgL3QOFP88LEgEpLTJ4IL5aFvcnK2z0DlZSzJzTiazFA
X+hLf3m3dGYdQYDTE/rmbqBogV6IdvUOHWsYeiZm5fYwqvUW1XSJLIhQMuq8NjmgtrRPptbikqNX
6MSJXsywjvs+1rgIY09UaCFrXj36sjee+yxB1CZvsp5JmpaRQ9nMlbJXA5WyHbe2oAJG1jmmdHue
2MraYKON8xBWYA+2KErjyVZ+kHAFnF7LZjKwjKz6Nl/S9Zz1QX8NDz0hQ1RlWwmG5LFCzY0CTuN3
YNPMHe9fQ+ONp65zq6yvJ1ukG9lmybEEyr6XmbGIkAahnO7Eor8eMFucy7x94P9leVXy5Pol0+lK
9eOmubwlhYdvyhK5+W2xIx9Xb9De0ywLfrsmrzLeIemcVluD80/TwtkS3IQELRdMnsqbcXLL33zA
faCaVj7KJdFfVoypYTLmN0vaHZxLOzWzXc+8pVa8+MB2bMRcYfRNZ0jvUE7msMdNG+yNHps0UU73
tGr4bblvYDUGHP5toMzflk2qrowe86RqTLEbuHj+N3tnslw3k23nV3F4jhtAJpAABp4cnP4c9hRJ
cYIQ1aDve7yNn8Uv5g9/la9FiiZDd+xJVUVUSBBwgMyde6/1rd1sm+dEb0JPmiTFMbb+5tsT4hob
iqOu5cVl4s50NTSt3Ue2JrxAL41TnS5Uc4exg69F8aGn67Om6ZXxVkzBCyfo5BJ2MkOuwSoOsBTr
rSQpZKvzOz8lPJ8fJRaUCwdG+z1BN8UlpYB/QBFyoxHTVFEhEC3bd5uM4nkHso8PoEe6EHFGWUu0
iGumdzXfIrtcmBu0D+PMmBFbuXUJsp2iadlVzHmNfENjP1fFNpgEp0VcVdvJMGaabhWgYWGb3Yb5
1HCg2qIX7EARd8I29UTl9lAMxiU6IC3tfYr68oa0geqETkZtrN7AGopY8OTkjfNcxa3YR6Lx76JI
EU+lu8Xa6LVm7Rui34pOht6Evu4SY1VyAifxNcXg8TXUa2NPQsqwyYfSugGmO61FVcTXqEen86Sn
GXIMI9xwf/PRpcXgRXk6Hms/4XyHG7W/QY+NPLmQxYDjYO5d6Jj58DTQlrjkDBhsmUFMx8CwkgON
kO6xbzT9mnQJdTUkcnjR6ILT95fmbdCrfjNUduD1akb5k2fwlrpgh5AlvJDJ8FBC5/asZDRhXKU5
vRLXJMalS82tMWVZs2oNa0g96Yb9/UwSyX3H0ZeWahiVpyLEHdZy1IZsox2nLpAwcjR5ndqiVWeT
jIU91iva2DHBWaMikbXCCDFOPXuengpPkC0mvX7JvfOJzDiRgEDXoBSobpEOVTsV1PW0skwjuynT
mU1JG1pmwYXv1GcGudqBxI5go1EtfR+HJVHE9ct4E0RLbgJLszhIWpsVdPp6oHkJn+VcurWNMBX5
DniTeeuozHmxGtfcGaHzzIx12M9tMd/QRCg3VIDRpaHaF111ci9dBgWrUXVfVBVw2q/F+EtvNVYA
zHPdin8fzelq7o80NLKHIDHHx6HMGrp2qpq9qgn6b9yH2LCtIk6zsGHdR41stqORVd86vA+nyKgK
RJBEI/0cE12CbKB9tNKEjccNMDBGZT1/bIXhb6bBYctKbfo4NKhtgoJKTCex1e+yZFAXvVOZS9k/
7TBhMd0KsI19nZlIbmpKiEXJK5CFxJaPRTEMK+PBJAHlYMy93JZ+C9XIxarU+41/Unk5XGIo8b+5
7aTdtOMU/kg1IQ50RAeC2Gi1rSwkZusw68TZRXxJSlPnk6MaUXQdM13IIwUI/SXDIGDUIqjm0plx
xXazyL/nYUvLviTrpNLN5jrza3OrEUKAMqliNDf2Acr6SvbzORFlh3jAGb7QOgr39ILkd5Vp8dbS
pvZ732ai3SZaHzC77vVdbHQTw7K2PQxJNO7Njm/Kirvo18Qc4h4w35PrpyetzCXqw3t4RdPd4EaC
dzDeuKI+8ebMJ/6HfuDwEJGxMyuxCaR014muZETAmOF+Z8YgX4bBxKwwBmXxPOU1q1mtjRvDt7pL
7AryOpmJtkEGqu2t0EeYFcO9F5xdLqPJUTcA05ODqhrCi3Okm1NQPFYpxsSq3cZpHAcceGb3qiOs
+jzHTbaXGkpxvo58E9P3WIV16xwJ9+peUuK4dmOrN4/+kAUMzTKxjSZ2kVVAT3PtkzxzSMHHTOsx
CnH8ooRjkWGUsMEhNt2Y4SR3DF/wwHRJvSU5BmPJPE13E7EOyP/48q61dmh+FVrdn4i6ifc97e7H
0JIbPYofRFitwoTRapd6SDOPy17blc2XyfWvfSe/Ljgvbghju/W7jMwVkd1OOa6AyT2Lyb5Li2ht
Of4tYLifytbuRDd5JHZdMstVXlJNAGdwyjVssYPaWpHUWCkr9XMcpo6rS+sqq9qe+Y+llYdyTLtT
FueYxuzI8ly3U5cVZP+VQWTTPWqo5iT7obgK+yyhoZ0Fu47G9HUE0WvXD76LS6TRCG9y5G5xKH5J
UFCsWqfzqnEYj4GvO5d+LeZDZ09nprMoELVMNpcmauGjr7vDKbDiDZTm8kAmYkEpaAS/IE5ZfJFI
2Cwfe2wwchJlbOSV6BVKghhw9hlrxXZxSd0b34QZAqRwOOt1Z122EROEFaWx0Ncm0sJ7yhZHX7d5
dYtPyD3S1HY35hwEtxnmVW9qOo6HtS9N3HeuuDEyVe1CZx71dd9M6B5LYFVfoniQ5ZovYHyw/agi
WsNO4q88guARJaF+LYkblOuwivoQy2ZAxy6P5h0Kd6w5cg7umBTaDP9rM97pS4nnZw1G0kbvt/qY
ZTdpKH7hbaPprnIzvHEjS33LU/KV8FE3J33ujW0U2uUN46fGpvM4m4z+UqbEktnbw1yFjM7dfKA7
WufVZT3juW3Q9j+4bdYqokMS7VdeDUibBTvuthp0uRu6Pr22mml+yAZJmaUWwypVj3kKmJ6fgcSI
ddcMwR55vItLpMXG3UVaiFfQnnb2jEet5Mi/R79fk6pix/m28zXjTILlfDNaiXbWEwLjSYgzdggN
p2zN0Ik2Qx5MSLPZY5Kz3Shz4/fzsFGMVXTPjDREnYlhn2OfSROChfwcDlo+oSDBEj4RkXCf2f0E
7jFAIz8r2d40bsa34M9+sBtr0oN4PTR7QzthuNIlvuayDiMmHEmSMWBZrjHkbLBW2KN4BVa3GQa/
MZFi1UW1UUVcrmM8J5fVoBz0pikc1wTfMymb6bjv0AeuAD8a9dalT4B8vUctieMOjmcWTIiYe2v+
2Q586nUl0uuwIR1S9y12/7EuzrFUpNegJ70X5HTvciJeXxRQhFNamiF/tpgeqKycI1Jr/9SkdnDo
x2K+q7HNHqbOBEaXMiir6cFdMM0NX4YShy5BAoIZixZUtAOKxs6QA3CWJ6sQeyfBDrTi2Rf2rd86
dz69IICk5XAXGWlGqKsr77pMuMjAnXYg+STJTpzw80M1ae6usFrWQg7K+Zo8SFy1nWgO+J9+Vfqc
sNQ1nKys3ONca+07qBT3OYLYtfAFY1291K+xjem/BnyxxzrGxsa0gsY2wvIR6HxtXWe61W9km5UX
qB/EwQ2z7Jcftu5N6Q8sOKZjPGlIIPC05hZ1XscweGVhmPqFIBnpVZcVCWqJWYPLF/ga34norpFt
6FdCG4k/N9mJFn9Ldp2bzXilFFOhQ4bq86uGy+aQtzMfF+lNOIaqxL6NfUPd0mMf7/K66vZWbJEB
Z0X1qXZUenYRBaNcJvivoFzzwsHoHwOxbJy+Pp+bMGt/6CAGnrH9T6fCQfAfD8iXNTRj5F91eGR1
DtnO0Bc/dCNLr+uuzF5I58qOzO31LRKdljUR5bWNeIQZM9LlzJTyMKk426dTGtyi1LBnplWhvR/E
2F2kDgXlykS/81OUQ7Vt6t5GjtCbmARkizmOtj+dlpkX0vUUY68tMenlGTxU/qypPLvT06a+T4TV
3Ppp4W5EJI293U7xBR4EecFMo7+zGFw8oTcXNwhpwgP5ceGNxnD6hLaKzL6sGDHpMHd7YlSHWUmf
PNUZJFA6gUMWWpxeAGjq9lL1+jGNEpMnVvQeJax/6xMre9VKLUSuFNnJqh5tkjzboW05biZkrWgW
/mNN8A8ZC9S8vijmVe/i+bEAW561JUmA8Vz+BapGtZuRbq8MvzZ+NF3Q3+aMKfcklxg7C8Sup3wV
nwXfdIVfr2HCIjS6k0h80h2nWPOaXqe9RjZT7BgZ18i/bRxrdD/aL5GvuXdqqNStsgb/noOpvp3G
IvpqTjYe27zLNp2Iqrs5KDR84aRvh5qfbXMg/Jcq6Mjral20fgxPsPto4UWKQXI9k2z2VLe2YP/L
wDvmSbsZwRRvAoEqXWEfpo8N8tXze2x5AZrAbWwu+qzIr7MTdkR9F45J/ISsCsckS/rBLRMdi5TA
9zLCRAC6cTe1ge61sg35W0aixFLZZSe0Mt21z3DvoovYALOlP9gVUlw1KjAeHNmAbBhk+uQG4xeG
SanYI6twrugURnIPBH2yVhyiyW4OahK6aKQgDtMZsG5dv6DVRU1EfRSUPfhTZHMiP1M0j3vNpDy1
NKO29zJNpnRFHd89NaYeYLxAMduzroyEJZSVIa9JrNN4i0YwRDuqVapkZg+0AvVMfLWdwFfbOm8n
AylEhzXILOp9THLxClhMuRkw2amnjnjkeCOR0/HC+Cju1k1o8Cd4z+jW5SEpYrFBTw5QTnRip4W6
gnE8WCdFh1alxmB2Yxs0zXLV8zcEQTOKC0Q3DKG1oCfYrJnzSHIgqKEv1GUClQTU9wtZLzQWak1W
l5QMoFrMGtIFZS3dvnoZb+cOGwDQm258sZdUiJoURRbcoa3uZMixm55mODt7xM2IvZo6ygJPEQ3n
Geyl1KNphM0BNOi8l8OSzIN9WtKx6vNj4CQO+haaiYFF924pLVjvnSXbrOiG/EjsGwd4RFTIWAZ0
056G/OPin1ZmTxGwHhpUezNR33s3EYwDiQl0NpzjckwaVfjIp8QttmV+bDXkrXbWRbeUIPRPRDus
Zd+Ak0g69zoIbf/IutvdNniHNpo1Ir51yksbwd2msLT0Pu9kfBF08gqq8Q0K4MozEj0POXvS3dAL
q95XrENHMw+Tc9zK4NzoZn5Svvac4W3oVprB8RMxEislk9hw5SOde6ntcsAjo7QbqzFILFfqyUEX
DfMEAAavPT76n1HrRztNxN2mA+K+R42HScDprcfGQdpE0pidbTOiOpDq5tBckmWK7Ph3neSAHkg2
TCvpmEYQ9LF3agqocbKz556p5Tmrehg+NRpbF2XNla75zXYKsoTzDGNqp3bdNcyj4VjGPexooIkM
hCn6jiS2xt9QoZHJRqH2zbDq8SkjQPJhHrP2kGNCeSxod+GYm2LWgA7VJ/plNaMQWIw/A9UUvbVW
lsVlwDt3QXpVdOOjArxg+Uku3Y59H+WSFYXbqi39Oy1Mx2vcVM0ui/H70iEp2B9a6A76CP6lRjqv
vF6W6e000+en0FNXc4k4Y0P3rODM02BY/hcp9f/PZX+bsQqLsIOP5rLX3+r/9T9/n8r++0/8eypr
KhhcUpi6bhnLqFViXfj3VBas14KxtYHm6UqZuAv+09Ug/gOhLqYK3TSFpZuOgxfi/4xl3f9wllEt
c16L/16g0G+msB9NZd/w4KRD6IEjIGUqoYgueTuS7ckQDBY7M9gP4BUs/r3HXtdufnsi/54F/ze2
ymu+xbb5H//9DenxX1eRAjoZHWwh3sb0FX5TkoNLQ410QJdNRqMCzsf0OaBFtY4SV/skZOrPuwKQ
ydNzdGCtsEB5sL8bNVKDGpJ9tGY66xIm6gwj9P7eWH18V+9dRVqM25dwaH6mN3YQo3OiuNbZGBDW
ikeA/dkBzdm8/vgqfz47S4diaoGDhSdvvSX21cS9hC0NYHxuZmh7oQs1ZJXUlsV0xp3InjYwtd5/
fM3Xg3rF7wX2aOFy6g5hL39wid1cVmXWTxxcSdM76lplcYqGSaZ3jvrk9t65lOI3MihaQT6qtxBG
AQiqANnBpdDBUR7m87Yk9RUrbZZ+wj5850kiY+CLgmO5QIPfvBVWqRhJ5hldhaiJDx0G7b2y4vZs
FtK9GurC/hcG8f+peHjn/Xh1Pb7h39/CiW5qoXqux4kWk3Zm+KW2iXsVfXKd9x4hui1SDwW3R7bB
6+sA65inqLAqkg2qkBk51QY9wKibn8l1rj652HsP0VoyFnU4dw7P8fXF3KpWSGg5JjN4SNZdX4vL
UAGnt0xnggAA/eKvX8XF12Xj/7Idi2Xy9fV6s4MRFAEbMdKOLowbi03UIv0M2Ir//ntmsGSiTcHn
RXrUH5eKtJHYSi4V6hk4c9/aYoYLPnnhlwf0m4ls+bZeXWX5NX8TwfSzXdYNMBm0nnTjQptxRDJV
DzbxZOfFR/IAJ+Lp75/h7ze2/Ka/XdLQLBo5I2LGCavTuhWpumziWaxcUobvP77U8oz+uDtGRQ4E
Uwnf8g1TlSovrBnQcSqHwXed0NbzNCeXfxeq9K9nyMvOxwwLy36bSedbvsksDUV6wRAUflihtlFf
qN3H9/Leqw6Mho152W2RQb1+bDWnizqqOHJqNTlcnuOmyTFVmf8rK5vw3mW9aj/5uN77knl0LIcu
fyNv4usrxhR5daQk8DwifXZp333FavwiKnSmH9/aez8TCU46IH0FoPItyBNqMTohHFSr0IdUR8ix
g67EaD/5oN5GIvA7wXFYIrwwZ7KRyDfI4FBzoi61cmw+EilSk0um3diFNvjyAiSWDM5LZe18P0kY
zLUD6ds97rRZN8NPVpE/7xeUtal0QXH2z/b2+sEitdX7vmeXMaD+KZBdiJsOIQfqz2JKjGVRf/0B
LPm61DoC6ZwF7PP1lcYmcEJjLOoVlsvkyKSv31ZVKe+Lvr4IlMackyCrDUEbxkpyfY+0EVTZttca
rXvoJq36pBT6c7lZyLB8ka5OEUpSy+t/zzBRHyEuoK2pI68GreFmBIG3Q8CxUQ9ECWm4V7dN12af
pTW8e2VBso9Dgctzf/PjT33pzkHFqjOEEGO7gKHnALWS6B1abu7XIh6q9d++1dzrb1d888FOQiJM
NtibcNo7Xl3EiYdGOP/rd4mr8APz4JSNNPLNVRxMDpKKEprVhCtCw93r9SaQzI/v5c/Fh6soSQ0L
pVrpbwMO8kL4SWOTW5gErrrFDlJt5JKiqHcpgLKonrcfX++9X4tXdjlzINT8F/r3tz2CSOaZ/HC2
JRUPZrnuK9RbyNbQSzhZcyH6yW3XIHmbzxIwP7uu8/r9xLQ0LhKzaoWJpj7FQ1Ec6KnOFzEmg1Pn
AKfSk9j4ZPl77+Eu1aYudQp4Uy7//283O5YOzQJmLKskMqynVuvGbkPjBN5Q7uqYPsgYffz48f65
srtLkhfsdJPK2v3HWv7bFTsZDLnVBFAf/CZfq6qq0XDQ4tdyGHofX+rPtY5SmgqGXBFdV9bb9Dy8
xDOTcOa+04DHT09mMJXwGT8ppt+7ypKXyhHUEaSFvV1XAqGaUbF+4LDzAWTQAVYkitfz9Pe/FSqH
/3uh5cn+9uTyCQMbLXLS6+gT7Wj2EvQR2zcQVxaw4WfJpcvr9nr5Xs7VZHjydgBcNt7UL3zHcE/D
GT9trzfH0NGyHc5j/VhklrMpbYVHcYCjwQgXF/wnn/w7nwLZGKZAj604kMs3n4KdjHj+W3b/WaPn
zJhIXBn4H7wSDeyhqBVNxDL0P0sqe+fNdMGDs0NQBvDeiNfPlzMJYzsDb4RlwEwtpZuuSgMVL4hM
7ZOV870b/OesjGKQcLS3jHsHRVRjBojLtLDoT6qrOkS/rXWMmPMw3LJbPNVV033yWN/5SWlx0Heg
EHEsKoDXNwi4RMxty1VlhwVmlUaRA9KraNASyu5yNOm15g7ISqa+0SeX/uMjWTZd6jiBj3YhR7z5
RS1/yMuqYkUJAL2shJ7LLb2Y/uLjD/6PX5CrWIQYLGcyyq23a0vt41QbZt7ZOWoNupx48+krQ/3F
rZt/Eo703h2xulB+Okso4ts40wTeVWSVzAgSN0fvW3Xa/Nwjnvosgf3de2I6xk9GZ2CxHrz66qM5
Lp0BhxlvZTKtm3IyTzDKwfSMXfPJzvfepWzef0BV/2y0by7VLhAIPJhcqgJWRdtDW5fz9BXn37T/
+Id67+FRC/EJGBZ1g718H78tZVXmYO8X0MxqU4fDq1HrhkNYbf76Kss2w+fFw9Nte6lQf7tKE9ih
WyFaX6UWrjhdNQtBH2zbx1d556lRUC/9PK5BDs2bZQOBcyniBgjSYPUUlyxUG8jn8Y1fBfPX/8Kl
luXCtVik6Eu9viFbZFWoBUm5MqvO37ZJ23gJrA+Plsgnycrv/ECSfuh/XulNXZAXU+XjD8UfofoH
YIhyA6y5/OR9W/6SV1sMji/ak1wGmA064zdPzmjRcRVk+MBFKfRzFY8VGPwBNSkkTlSPA06Nj5+f
sfyNf1wRqg5pjeBwyE19/QDnCr3+gE55ZQYuDxBsyHrMc6aTbg8MMLT8EPJfH2wASbm7XK/EL23S
jugCym0oh+T243/Oew+ZH1LRCqc/S+TF639NkKdZ5/i8OeCroGqVWryhRfDz7y8CS0iQccXp03r7
kNViz25Kq1iNUS3wYQ8xqKhGh435yXfw3q9J8g5tI5JqlpSO13fjmwkp2BMvZx5jeiA3Uq30ASGV
1e/zljno398WU1peHvKDbfzor6+GpJ+A1p5xjt1a/inpp+pQsoqu/wtXoeEBEIF9C9vW66vYqCuJ
FGBFRHpXn4suzDajJaO/rSAJm2S+QSgrxw6aOW+eHGA5LSHJY6lT7fAyBVsMfBMv5l/fC1ehV8mu
xWHqbUvFmXutXTT6lPoSS/80wtL2c+eTNffPTsdyM7bgNLGkjnE+fP3IgPRg789sVP+dH521yZFb
o0qPxWC5DNx7ZCPWbUlAx6ZiyHqi331Ubll+sr/8UV/xjyDxFV8Cydx0dt4Ur3NF9kUbQH2eVS+M
DePoJr+GHaX3Z6sbQL2Ng5tGB3BogIU+fszvfAYU6bgIBdlFlFlv7l8jl1HvMrcgBhVBhhfqaloP
ZXSWZmB6ACP4z48v+M4qwubD6rFEr/HQ334Jwh4zICqsaQtiamgkmKYMmfTHV/lzlzP4SemQ8QYt
ZLI3T5SeczDWzL9XKozwUTl2cZhy/CJYaT9LM/3zCXIpR1Imcv4Q4ENev0GslSghLZ5gkVgwL6YC
iix+tND44oLz+hEO2eB/cnfLv/71vkCrCjumInOKEeXb4OUwweoYVJJc9TzT1iZOpYcKP8hL1dnp
2jBy8UIbZCTOQhb7rBbN88cP98/XFY8ohQGZZUQbMYF8fcdZXunobZjLY/8hJRwabFrbz1ZOg6py
82zVmZ9VlX++NMsVOUsyTaPL+vbc3wxRHAmk5gSyMYGXVdft+VQ+i0V956WxdOa5SxFG+0a8eTXr
ubSJ7QD2pmHUJ7kAw5rn+kZ4TyChjD/5DlDLvvkVaa5hqqVly1rtktD25jEaveE2jZwIYM3MVNt3
LNc/0ftqC8Mhbu6QarnGasQ+6W6m0ZlKpMdALHaU9yT2MCkrqvUMJgUWF99Ptgq1WJyZ/Wk9TnAb
13meN0V/IBUoTXaDz7zzODigT7eIjaYCy2dToiSKE18eeamn4OgPQ5Me5iQ0irXdGkG4B7mKvHAZ
JnW7pnK7/Do00wbgG9JSnKEJASueY4S1sx4r3/hasvkkXp0GruM1A1YA2C09fBYkybK9BUkKIth2
GrB7DXCQdO0UQWBAQY1iaOjO4BconbJknBY6aax57ADJjyxHNOWJwabW0eHOzkcTJhvxAFUP1qji
1wRIytLWr+0mQTw/NgvVIhZRuwmcEcKMQhtmAvBKOR5M9LWjjeEUdb0BfovbLG2MZNwFGTEVCCpB
yHi1gHuzGrqOGoCcOx0uqSLRgX8CGTa7MGpHtXYHGWdeEajkpz8jahrnrMOiUFLJrc0wM/RV4wA4
w3Y3D9mO8RgqzwlHP5EUQxEpWGyu2XtaSCNj29MYJKind6Pg2NmjbVHDDrLz9GH2MUh0SdaTtzNr
BfSDOnC2Tl1mhpcMs1KbBSyFtkVJ4ucE3z7CzL6InJXIshqy92p2JBCyOedxrmYjJFvTzIKle2ZN
wNoDjbBzD05B0HgpTHh75S8MBRIjayw1ad4AYHJArfSIg1R1D9eVdCOJU5h0ZtzQA7EtQYvmFPHM
oRswhJ7zitbSuiFeDKZPPkFecp08eowqvb/IBrOFix2n87SNionNDsyy/611MxsYVRF12ToWEsVp
OOjmMQZx9suupvrLlKT9r3DW1QhsGUetB33HhrCcuCQ9dZVRbVqINd8hCmOQoS2bPitr4uRe5MK9
nBMDu1jqhHI31XLOsPq0WeqBYIEJkbLtc5CznPw4C9J8PRINwq8dtQKGxG6wXyYnTp8GQLAgs3w0
syXczlWo+A1XAMhGjgCw21YVzJFrkw7rYgLz0bUiC40fksLFu5BapfsMiL6fvZwcF2J1W6WupC0j
HEGqjW9c25nA404EV0BusCykeK7T5Jti7mu1snwFB6TP2qjxItMOv424Yn5Zc6+TSUDYxtnvO/Lp
63CM4d7FNjkcgxyyZGsZ1Yhzrc3Q/LaKYAswVvkOOWMe3vUGKuCVHTcigtqaIlxlVit/RTgwOg+A
Glo1rag68hfsJSoLdl5ziwdT52s2NHGjsN4/RhJ8zKoDQwARzTCyclMFlSjXEJih3Osxdow1X0pK
0EGp12epBfl13jqq3ES6Bm5NizXjYpS5/jOZHdw9FXrg+kkxvR6/UYlb2Sn04zbYjpmIhqOWZVV5
1qzEBS+VRGl1NuLC8q8rnPbTOdDb8mk2sRk8BLlbkYvUEmd7J6o867f8Qo59U4EREnvTLxPc9no+
qGMb4QsBZZjBeE915c+nvBdiXFeQQbtjXbjWsNb5BVGrYdqiok4TdJoHNp2x3tX6HKhtUmFz3lVa
5kOo8Qd9nYDy9dc6xo9sa6ckmXkN4BomRXBI3JcOGBOEc/ZHLdj7BvT8G7LchXnUYqp1ZJwmVENM
//l8cMkCKq8RiGfqaXkR5M/I7OE38rvUAo+NXg76eINby8ofYeAl8V0+QZ85sgOY9PnN0U+TBz+A
kUeQgwvZsl9VMZsbyQZWHYzGfiyG0ie8ZnDi+pffOUF6O1tmKk/RiAEYGLAesXJWVhIn15PjEHVe
OH0yXAHLkf52EBASPJ38iBoej+SmCoEjEtV3UI/iovHrMj8NVQYzjOyTUt0MoYJjwt2yEFOsCHdV
iaJ0oQmFObVt3BaPZkJmx3bC1z4/JF0QVEQc/IP2ordHszEMEmT3BlTlu5HTh4DDVifCOdcJPtpt
ShWIfNR0s/pqdhoGv32SYWoqnchXHlivuPI6jkz3gbTHK90eyjuJ4jyjaUo0OOL1Rn1XRkPlMvgW
bVQNsiD8UoQEX2EKkDcYAI+/cVsbYx+FPBg+vkAktr5d9sZaCzEreJllaNcxrX0NwkuHW26KBMzP
AvjdY6gxI9y0y9Fvk/hpcJlqVXwZ0mJEOgzl7SlDlorGFeAoLjqnmz0DcA8deuWGPB/TR62rAHeB
mVmgSDRa0vpibmzsuP3EedmTdskMmL26s3Amju7VFANpRcxoOLdFKgL9iKmum1YddtcrqycnfSXG
kEXaLpPeOQLtJKNtauL8h5knyPmHPK9+YFs2rwK/MXDTwOlU66KfLYHmvMgewlyoct34VfGU1jgw
tuRKFncIxyO50lBAMhVyg/TasKeR/IGOSER0SHNjLnMbf/bsWGSFZ7cdrkEHK5cXp7jwKOkK7DI4
DFPxbKVlA6pqCqpL18/xeAstwpoem7YNfoiC8AuHXahFJESIOyD/pL4kIS6kBReBr8vELvGCWx2n
W2/DX1vJogqeYWZZkFB5sU5qnsqvJgefHLboFLienNL66+wY2kONyBRu04zbf+Vbc/ujN1p5K0U1
/hjKJPxOCwTgq8zlVxi+kekNYaD9khhPrmlqpC9tzzJOVIdVwuicteH7JHv3u6sBucK3kyJgb8r5
pR6K5Eg6n4F2ynSaH+48Ft8Z/oSDZ07Yr0BpBxJjtwWpAaS/U4FeH91hp0+W/RAFU2hs0s4A8TA2
OKE3SVQ4pOjJIeUlaeH+bELHAWUmfGlrO8z08X00FBZm0KCwXpoWN+0WJ06Aj7pzc6jocqBqcboK
9KSg8rXXzLeiS8v31bA3MRqGcFFsPJEIfxMyYuaJ8SwdeLKi2K9SF/+/NWUbBoJp/zzoUwqpET+Z
D2RiUoNxHTLE4Ef0J0cvvLiJyys/9kMBNynBltD6PkEwqUDKtQYhALpIuQAVVybWlR5PVie+wWHL
ToEs5nFt2w2xOLOAbrqDVQqyRMxR/FzB10UVTf+c2FDGQVvLAse+SbMsgYUcOBlS/pT/KasILGAe
qf5ZxkbwUANp8/cmWmHBB+IPp7Qbh0dC+dzCc420vEpS5YRbG9siMKumU+1WFg28Gh02OkLvuQES
GPbKSmA+GcSEhcydrM3cZeUtDk59Fc8qdG6yJIDFOygtblfZaAPSFZmlrju8suHBsoOS7nUg3cDD
gmx/HQPoqStoVFZ5CQ9U7IsgzqxDIdPR549rZr9O7c6AxcaJC8MRcUoAFOfITLdse9oVxEy/W9vh
0BwN0gxNMI2KisDB7r6SYiz4TsgZ+BoGlW2sgTq4CTlcGaLrzmXfXSusiMHaz3P75KaxDZmOxiJZ
jno4pjgd3fpba/bxsO1drIWrsAlnJkBunvycrIqQHwrF4EaOuv3N1Iy02iAw9Ye1YjD+NLeBCRsQ
VxGO0TCKJKcAaAYYP4OnQYQuBccc6HdZwnrMlgGFgTCyrre8as4LXjarrnxMr7X1EI6hjfVLxta5
dvLkJvcREHqh7IPb2YYMsiq1ajyNvc8/qE+DOEE90YaPWB1dcikKE3cKGiJwKcSCRddTJcQzJmvk
AePY9netLgOWbzi5kZf7PaZmaCfml1ro07NWJBC5EggAEGtcDD2ei0/JWPndsqaOcqCRIjDMnEdH
VWH0PTbgwXnABDCM5ZODOcE0G3bHufOJfwHoGvzIgc7C0QsdQQoMP5C7NVUOoiXp0yFd8ySzWw7H
1fcEah2t+4L8je1UqqbZu3ZKYIVy8pgYoS6WVCx1nU5b8lMZU6hmgsqi40r20mnsnK1NpOaB22p/
pUJWj8ZsZFdTEYOMnFu7+Klj4H9xGhuPJLI9c8R8ZiuyVuISFgUNaL5GgbqBbXw0g00T1e6NMZny
XrQziwOVRmSukU5a9/XkUIO0sVGvST31b/SpIf5M+kW2d1uU/BeEdfq115W9dlkmnGJJHDKiw5S6
TrBPJsW5M55KikkAhboC6ZEYR7yoCnL0bC6vhtOq6yEc7S8kMUjbE9gkfvZ6PNx1Res+ll0ehoxr
mv4Uw7vDF5Wb9p2IyvGXSuBaUBb76qandr+YhnEJXxN8rh3utdDTOQt9gXKHQi1hGHAzEl5ceRFB
lz/nsPnf7J3JjtxItm1/5eHOKdCM/eBNSHePvu9jQkSEJPadsefXv0UqEyVF1lW+vHdaKBRQqEyF
yxnupJ199l57uR2ojmipVg3nJ/y2nRF4MhvuyOaPr7Lwxmnn6slw4i6hck95As6uz4NI0vTA0Fgd
taB1Cn+pU25FS5fRfeWWIaB0CXXyPl0AUh3TiYsu3dXYUCEIeyl04yQZXLoE+/A5nKfmNjKjhexm
P0BLnzHnzjxpZBgGrq3KhSCapF7SQMtXAdEXK+LzmU6HXMXeq/TKBKQv8enueIoT7xwrWB2/5zCr
7QMdiKtI4OblLUZlnEY/gjuodSRNFS2i495t0J/3WGw8i1hFxubDmwOXTf+w9GT6h1IvMO9kHMdP
mtAJv3IcTscLbel7dTzBv1RHRMKt5o7ztAfHqIaCRXDVNSUscB07OwVx8TFUQG1+6sc+Qx3w8NEA
T46RPqlzAy0sOgFmmHEc5LC50ocBawMi5sMGlDjfAMUeH4l0l2/gYj0TtuYvG9A42+DGyP6AjssN
etzaVWmfgZPkUYoz1urP5YZK7quQCjVnJSjrG0zZqrTmqd8Qy1nhesww9Nq8cNLO7ucxAsecmHyT
96WjOB9Cwyge7Q3e3KTtDNd8gzrrYcYxed5gzybux9dxQ0A7Gw66X8nQNnVw+c7agNFig0d7ywqS
Tr0VKt1sgGlCcgP0i5U7TfMtCOr8B446LcMT4D9Aqr0NWC1WApYfCiqeAkZwA+L0yrduZQ+As0rY
FvCA4XkOA/sPJHbcAi1xm4CaoI2frVXLmLUPlDIB2t40xP9EUH6OoLBfRcn8DRowWVvm38qv39aW
+ctKdd9+CaT8+PN/BFIM44uL7EspvClMGiJX5fyPQIrhEjuBEojV9cc/wdr2BydQ40+xOWTby06e
QMJmbGyrvov/739p9hcgYQzVHiZjMnfYH/9JJOWTKs1X3sCdz0d/tTLQc/dpP0hnTKu61n7t10K7
SrvBL19QwFYJhgbH8BVJfnyiqf/TFbv+oXr/HFH5JEb/eFWus84yz3A865PSr/UWIziclqk/9WL3
vBj2suI2YKe7ZXn+/UtJe30LPwnv2Fl0DJkWbEW6wWErflqwyUG3MuRconBkxADE6lmi7yHhpdp+
gONyRiLUOmJ3WjR7+oQ7KCetxXwWtxONGVRNxd4VRCCzDyipTm66TGoPY0qlewAPgdAtCmT4VHO8
EJC4LY6SHDHyMWinLssDW2NC203EC50jySZW+c5s5N0eiASBt36Zw6eOY1YUZCrxTtK86w1fRGPx
UhXV0J+AV7WfjUpykq9IWcfHLong7xUSLPACpUb3cYobg4Bu7bgwDJ2kvbGZD8pdCX2KecYsxT14
VOYVyKNr9lgQAgpMPYZJMKDMLAFxhpLRXoAp2KncNl/W5xplVY2l72GiQiAA22uvdUzFpQZwBk3V
HeDqeFlkEEGgQIR0UUFp3t5EtKFTLCLxfwYL2RG+bqTQ7nrNnK1TYEHWmZ5ODnwkCLQ1ra2RBOAI
5sCvUuMS9wm1Z6JYbmEOPbeRFoPTaVPaRwvwqe3OsLmBczrU6NaYVTa6fqtUyLkdjgzcVlZS9FpO
y2xTBSos2CiACtSucOd5PtT6pNojYfJ7h703cE+thOi728UttCOMV5V2Zca583VKKPZkJU9WkMIg
1n8HBeM7Ilnfj+GJ0Tjk/wCnVc9V76bfGrbDE7NmWtt7STQDY3HJaEr/UenEq5ZMebXXqmqX95pH
Volo/M5buSgHCaQhu+pcHhsBPkWdZ3BYMjnFcZlSA9osaXXEuFs3O6exyvRU4zRP0fpiJl2D2hQn
5U0zjGlP08QQf+CiJBGSdnpNYl23efrGdpFyCalQOa5UTwmxx0eMwjSTnygTO+PoO3fFWxdBefan
LnUuq2hO70vgPt5RYozyFDL1wjUfXJ0eFJGk35m2kWddOZfUE/dRuqBCRPg4eyc0TszGTYWPFbON
j6CPd/cxIB7r4DRDf0Y5C7hCrhqiI49q7byzpZbuBqpIcsoBl47a6RWN0oixfktVQQ83iQnSJgvN
t2+DMXe3E9LSYwUR6AM2dn/eMfXBbuSDtlY74u8OIkrW3ntrrVyVNmWcDHO8wZ3IxxhilJJWtWca
KPjXPW8xSAgvYDjpOW34FHadtI6mllwUiXM13nC6627zKKHNIMu7GmF4yh4bgPdPmtVpH2wntW7n
NuP0MSSUeMJQltd55kC6q0v0C5/TLCROB7ozSP98nE/TBnA+f5cBlHHURTNI1Xj2LFhbVIP7Voxh
lkJEbAZ+qpkdVHdvmJ7p3HCue0TC7rBoQl7jlhOpj7+/XdvXIjpcpd1333rVDtfLKIU8YKv1vjm0
4tAmaZnZHRII8OihyrIH4E30N4zMpcBXiqw+GGQd7D2IEi5PnEBX8HP6RB4SWY4pX42Uo/uU831F
XqFjcF/FGpXug2XM3+k2D5kGk+7C6izekLMsEQJcZBnXel6NT2U6FU9LvhaSRlPYTEFDVQTt2ZIV
/Y6VNcUghPacd5vQcui3gMLP6JoswEZXTh3uWyNN1Alz0kBJ40htCPsx19TO0JtAWyWO84c75j8H
ml8PNIJTx+8PNBxmTt9Idqvq01lm/aN/hmv1L5w5yJOSL8EJYK0E5T/OMibI4zV3wBYW3LCF4/Rf
Zxmpf8HqyjOe9CvuTAScf6VrpfGFxQDmWwdDDz0h/Ln/ebwWlx/+O4wYkMT1dbHPX/1nL97MXJpy
xyRcntEBTzqP7q/QXo5+ujj/5uzyaQNMNpTwLot07OVCYpb+9Co2+bgwzumQ0owO34kpYp92hWQX
R/PfpVE/bdDXl3JgfPO+sFw4KCG/vqHclTDCgVoEYGjis8ory0OOmvTPDmPbq7DNNvkNecSSPxsl
mfqywmkFpRlRPF+xDXBO1UDFlz7L4iqti+LBBYF9/Y+vogeNdzVzEZPhI/DrW6vY7JHNMaeA+2m9
HwQrOHIdxY3otPzH1PLfJkPlmhH56QC4vkHa7Nja4xoiuvn5cwExVVHEw2rYKaH4BkmWtw+0JIA3
subedVkJDM53kdUtzSAFyqRrtePFXOCA950kazV/hY1e5+kcPlpd2WEa8TIQLItyqXBpClvezCAz
yn2PBGP5LDVrTiq6O93+/pKJT6YV3oexOscFZmBq1Pnvr9fMrLS07BxnCkbMuqE/CI47z9hFjO5B
0adwK9yB9py4tZrbLBsrk6JFbqhH7Nmn9MCmanhTWb18RK3H+AjwLL9YupAFLP3llEP9/i+7fgt+
veakPfhM4XNZp5+/WJRYgSecO9fCNKqv7cwAuDSWxUtrJOwjxpoNxlzLEEmXduzfv/Rfv6AGv2jM
bt76HXUN+etl0hoKgFnvToHqoGouQ/HQiV6/glfS/40d5N+8EtGzNScLal0nvfjrKwE1ZsvrSU5x
9KNmfqwb9GHNKVugxZy//f5d/fVeYLBZ5A632ixt8vafXssBelZhlQ6cac73nZrgIjXR37gEt5jY
p18bExIWeiAIzE2fA8C4ZxojXfohCDUe0NPAuSYtIKPm0VycEnKu9my9crTh1Lxgssy/WcUsdr9/
p+LTdLh+zuHf4+7k7sdz47NTal6GMQJOyIrBrTVqF3CenVla0x/4OIfHVsSprAgje98LMnZs7MpT
M9NjziHmZLwascv6EOTXceOWrKSriF1nFyrrvBMluYDf/13/zW9lvWda2EE2/MGneFphxYVRsWgL
ICX3gE5g+xSFYxz/81fBNM9TF00AK+r6OfzJZB6NgyxjiJOUdbCIgFcjAqua9b+57n+9vawuKmAE
q7PSNDbX5U+vkrHIdTqP1Ggy1uVFbrZix8KdRGGbN7uin8LD79+VsX0Tf/20ESlGxbBJa60ni0/f
H33yHBbiFKtkTU05vOGt/TKm3bSPBvXcyT4VrSQ/WeFUC4ypa+7jPocjCJSH218GRf3JiGOmkLS3
43eakmJvN7INe1m0kuLueZkAPmew8B+5E2i33eSpJ9nXcG1Sgi/Hmdeb32aQfsjTGcymQ1gseet7
s/BUgASjRp8HGA6R0NPz66yfEguMUlu/aNXssnodhvaex+MqPteV/tSg+sNKdYfkTtNz97asbFQ5
+n1ZhYdwoX3UyfkWj4Fb71TT2/cTNSVdQAKKmYDqaU36tO2aRwXUG+K7w9BRQFSMYxbobuixxxHl
8CJLnVpIOumAp6Y1T5skc6x51zSSj3Y84VlCQnZrcFlt+4h7Bb6ymcIT3LV2B0dxHMvlwuBoTdG7
wb/WjA79guSuRvhE4RSd9Vaaa34aL23/5M0zxFRQmemLXVaDgCptTY9eHlmSGgjXvM1nR3w3a4PO
Pa/o9XYHoGd5jIDgFsGw5CyjZriW6hTqqH4nqM6q96TVmzDAc4W+JPsRSkg5wn4k11a4N9kwAtgE
a9x/VZkBtnLyqKPa9aAcL+FQqQgec929NE5dswtwtR7WnA0h+aAMgOLnUQQ6kltxp6fMELVd4Ywx
KYJ8qMKGRoXYNvAD9jAt8VJx9zvSKEnVUX0tlBJgdkYV6EYpTlnEwkOea2c66cp8xGEu1HzhmTic
DiFiTYQui1lpb6WVbu4xeswfsePMeqDRojMGaTFk6a7NRsbAYYoF60NgRDd8vR11KWa4eIVvAAiA
RmXPc/dmZjjtrtO8Ym+GHN0rK7Bys6E9oWwm+yzrmlCe26rBN9QP2hjU40o4smHJNBAxKRuiDEJr
ockkqHyBA3UjDUJIkypolzB9sHSa8cgqVQ5opb5jBzIvQF99L7Xidx5fwmBRNaCEt9Cd60O4kqP2
I86Bpyy0+a4NDb2YihXAe5dZ+C4QofhKEsdzHvvWW8R5r+b4vZ0olR/aNL+z9VLcVUtTcyAm1PuV
k3KVsN3qKn0vYR/jzV48rmk+LBW3s2gBGy9cDAfG0uvA9jzJ/w0l51JnN4TznmJf96DBmeN/h4rP
Jn3WNpVSJl8MNj1NzlZ4trzrmsV4h0aCEemIWgiIXKDmg9B1k8vWTKtnd6nnr7JICz45ap7fisZE
s3CzTNOCoVQYSBbXrR7zPBFPjUT1Q3FykmJPD0c+BRHmPGS8yVKngMMS/ZKgpHFaDTpgTW76TenH
c9bQFBLF2Y2Z0kPPutlIaRiQKDj0dzfN+fobqw5zEuna5WzlWXKKXlYkZJqNrtxH4zxzHgUSb/Fh
9IqrGgy9G3CnWzcTAEP5AOc6CkdKJcabNhvGQ6EbLN1R/kBmSmImWAGsjgYQqh+rq4nvxADVu+sp
1sTVeRlx3supwcI9EtBAgi+lpQ34CHpZ98GybFWJJjODncVX/1qVBX45xwudq4amhiWIcqfQj132
cWNAI4w3IUmo5JGFe9wd8D8u8WkxRPUx2CI0zmIaRb+DWTldpQZeOd/uOmM5gM6qpgBAqHPnKtiQ
Zx2GINunmAbVM1WyCXf8lsx2z/rEPiN/xHggSn24L3qHZdvoIglg/2ri/GBigdvPTVbau1FTxTXQ
VYB/XlGnal8kY/jILbqdEGHr/KJHJHqTRtdW7LxkfzebtHn5tTnnj4JU5MD6vAPbjtm/eI953x96
r6oQCH9bfTSuTiVKzQzG4htrhI8FOX815wn3XBxjHgvyDOmPTWXGg9Pr8e1esBfFyCvwHapD25aU
fKbOGF32DlDqvahT51bDw/CRsBisDza8Zg+RSmlgxjwd5bBpKOjwIzxw14i9mntEHZp339BbUARQ
ba10Z3LwdKGVW+zVbCG9b8CBFbU1ZW9fVo4QL3M4jTzIoJN6f3Pi/et5Z1XtDQ/jPI9z8TmILGe9
zRdJJsxesL6mlbachBQB/82r/HV4wHgtiThIVh/sPz6d4CtuklQQum1A32K5o0/EO8mlpNTWtbS9
Syt15NcTZtiQJd+Pl/6PIvSrIrT62n+vCP1rxXXX559EofVP/ykKeV8QXMAAumAMDJY5/KM/RCHL
+cJgRBLY4j/MLvbPopDzhW8Kf45xnHCyXCNjfy642JkRqBGMOIR7WMyAWPoHotAmS/08iiI68UOI
rTDWoNr8ZfznH2ZwKjI8x4Z9DVO/vjLIXeCm0RZMa/n1kC8tFni7AB/OkzXhFMg30lU8zvi6F0jq
8EKSWd2xhodwbA/GZLOatiL11rdKU9cLZMWM5oqebG28XwriAW9JhqxjnoywO7VHt9WpqwmswRqT
C91JTCs/FgQFOXWJXLHq9R2NXoWvZZFqITd92cTclgbHKsNXbH0LAKZ+6mgzHkMsg5y4IMg0JXoq
3KSIYliTnjznglZS99IcqwXWfRmhmoa5HA9T2oTDrlUePzHBxXHuAqiHsWzE8zXN9uP3BVqkFhid
mzxlVUUTLX462mI1DHNuwPpSP1W60YXYCijLmklF09yQevaHju2iORSUdCDW5ol3x2PHfgyx6T/C
qq3u5iKqwE47uc5RhlMJ8r+d3qW2aK4cVLoLrjrzf6oP4qQXKgsPRq3K1zRT1UM4t7bG4idR78bC
kI8vXMXfOzzjbPeXfLD9cmiBUsaJrlh3lCGo82yaprMlzJO3xIhhZoNSDr82BgUfi26wosENrfWk
tNakXTMl9bUbKUkYYRolfe6hGZ5n7uhJEutApVNrwsOde/UUBZqdYkgkjpbFZ1pS47TO8LxfEkoa
HtXgoLJTqkW9Z8hbu8MW27kHa9LlUy0y76HCtRVMLNYGyMuDfa6T+sSOjmX4bLbnzqQnw7ToQFGd
uqM7GvNgZWrpVcKS41xnH0EdT8iWRW/UE0fH5DzMDJ4NWHOfrMrsLpKU06NvzANO1Di3zI7tF+wX
SiIoCAtEmufnGe1klN3INZLQ2QVtl0lsaB+RKrCZ0mnE+g4H1HWZzMtNCWQ02jcjXqpjjSKar5mr
BOeMnsVXmhBt8FuHzx6Dmqt4FIrCupij3D61ZCVCBqJm5AAVty8auAjKBiZLPGPTo3Km4SeshQ1T
5viebtUnbOFytstU+IILduYrxyzm8xbemAJbmhV3NO9AD5i6goCDWTlp4xM+gaBUgBJoCE9ky7cq
nrCzR5SlvfZOB106W5mhTttn9yX+mLvKnEg7AcqgZKmmdG1NikrqxXH6mQwZLd4vjjntQSin4RCa
lBnli5icbskoDe+y7dhvpq1wrkgZLC/AWXJc/f1U3mM9N25GRegP93guLy08/Cg+IZ2r/jgziAWJ
lNG7S5fChxlJE4cx1FAfx2ds7rpGr6iNbEZQ9rK2w2OpyfmhcOvwvhUDYSw19cVzk2oYfjSlsqc0
NLHvleE0v7VFyAJwRP36GFycJz6+X36wGzZUNbGqq/xeGFxnjxd8KRoZPXtuOC6YmBdx2S9Wdd1S
UVkFieYqhhA3ZKDFRjxHu4h3c6oxiq+uRD1HIsRwwn6mZ85Vk52A4RfaMrI7T8Z3mxQ9R/q24dSO
hYhtc1HXtcFXZKzP10q7Vy1KvGf4rBjUIi3rpn0X1dOjHY3yHsJA2O40ygkvi7wsi0BryoSPbZ82
E6AmLk6QdwRteMCn9S0p02La0W4SXxfsgvudlyubRXVB87fvmTP+wLDVnO9TrqrpiAOFR9+KqMch
IDNCXKMphqVdj8j1kV0PDT5SSowqCj6Ewcw3M0v5QHa1jG1cR/lgamkTFthc4Met0/QZXHFy74WZ
d10kMlqjQeGi+d4w0kzn2prUCTyb+L3m2C7faLqtX3SJl9GnII9DL8i+8B2KcD0fWq9J+a4zO3l+
3HfzqbnYRRFIvaXaN9WbPNlTm4RfMXc009iLwnWuxIhNgmNqv5y0VYvpl/lPd3dUKcrzdljMhyhb
W7dpEKdoLVdryYxaUcZClur7yJ7kHEZmJ3eDAluwS0h3QjundW0IrK7hHjEss/ZseXK8rFEUxQ6L
o7g3Jof5vKH1jPncolyYFoNKDkGEQIL1IVzQt5MsDumsEWKkp3s1QyTG8hAmQy+ABPRT7ZMk7d/M
tMWYsIz1rIKFtG7oQ/Cf56BllLs2SkIqad1BKS6mRTN8Q2gGtQjtfZFVim8UXJYBrC93RlEk4A9N
pwOz4dUjm33a596aFFEhKIfOkPThSjM6zkXr3WgYCIn/eVMnzyjgSB7FMvQ0KHXz3O5Ne1TLiUxN
D/Z4B4WyK5WWU11NdeHeiL0yPcE0UVU3SzbT/zbMCENYCds3qwkxgRJdo0uqLhsmdB7ntN25C31T
waT3PYtqCm/2Y69EeuBhH9GnPfE4g9QzargkM6aTHaRNDTNN7aav5BMKcjZRAXm7Z8M7gIYns+OT
GOQuNBK3SE5z5vniYhwS99piZdGwjl/AXhfVlFJ7vpRoDT0mUS5OYxRfRcZT6DDj2px28yRieYji
bfHM5VUwqmeTmuC+Ncd7wlwMk0VeawI/sQxvk8ZZ0zwkiYnvdQMdcHOmim85yJEhSIjn0FYyd9au
Webignxp9xx2IUVr4FDti8bqSPkbC5ti7J01M3VihuJ26KuaZ3BayUsRCnAwU4Rl06famQhhrlv5
1yqs5wdl8bCrLRfbQ4sXBisIo94bn4H6u0vtJYnJTJg0RjK18he0WLp0nCde2w7wfTDAr6MdYlDu
laiNRhyFpru8RtqokzoxB/3MlbnxdbSEAeVOy1EyQTNEJ5RVYSWHzFVezXz0RMAqivjMnKqaXyb9
QpzGplS/ieeC9pTK1PkFDnC87jns4V5BuePmma0ziYbj4aGRWZdAd+v7OxkZE8Zj9LVL0Rs5qFoV
DzedMSQUOLp5f054s8tolRL5JbUFjI25TtrTn5spTHeZrcVPbtIo00eddKKbceiarzjGxjtZtpSu
Y7rHt22XmXtjF1XExaFw5KrJV+/AwPV/wsE+XK0V6CpAsdQh/2gVzop8Dj+yul4W3MyThld9cnn2
wdrMX7yY5zcE+nh29qHMIWYVlMHme077lEJHkCL8Vta0CZplR+ee7jUv+KzoPU7rkqeEaBQG6jBz
XX+yR+4NKUMpv+VKDPfUVhdEFy3IlJwEDNXvJF6o795sL8OOTr46CcZh5mJbETYWv6b+79YkRlIF
jcjsd8tVzk1dEqlP5tK9DvUWR20VRuJa8iGnKxLtgCZbVWMlWu/y80Gm1I3tU2pv3pycwo39sgat
D1o4U3xOw4F7VhRmVyeHcY6mJxK2FA9MhBezXcyStzkSVaNdjBKj8j5q9TD3XQwykkKTqKdBtZpq
cdVanvM1Wxx6NFDH+bcL6BrHStrtCdi9Mdk11Wg8L1lWpYHnjCGBSs0hrNI6qXk0L1Ysg6Jwo/Zg
8SWmhLHJxut5Ns3xkKIO9QFPYe0RswWHfMACerYf7FTT/G6sxUteLibmIM4F6Qd94ZTq9hpKLFZR
lIKjusHU9eQAd/N2dpJF+KNE1ZXp3WiYqB8DmV1Y9wtO1Qc6hUxzp+gsEBy5I+pfErkgnuREJreh
8T+z9M+zNBwSZtf/fpa+eyu7t/8TvHVveCnffhmkf/zRPwdp98sKPaBABilYkAdHFPlzkMYOitqo
rytGd92W/DxIW19WXLXN/smS+g+D6Z+DtPS+GNgg8HXawjLXxPI/GqRZMv20rGHvvL6yIGQPsseC
SPXrEgrlb2zbnsQvFboiSBszvLfHzjhejGr4+OkKXf/4oT/bQz+pTD9eykNPkLwecNtPu86ud8rO
pDtrJ3jDwSBIktB69/V/8iJQZHCySFv3Pi3VWE5HECa6YgeShx6SUtd35egtfwM5YnH2l+vGjAxT
kouH4E3O79frptGBkstan3fuOpTPpOva3aTl82W1RLVzYcYmE3y9TfPGNtkv25SvddvE32E1wOrI
Mf4rxwo9NIJWU3QHBV1DuIE4kuHkJKTDtIivJTlij+ihlR45kekmdLOFU7lL1frU0YglUVFn0lOz
MwkBUjRtD9G8q61cfJNRZLzQ/zR8zSMjWnY0rEqdoH6Y0poI+sOjy6MgYiSnpc6OLU0txSrbat8V
UcgL6nrwD1gEgwg0y7T/ZtIDxMmxYiMQgKQd7ybb6ZBuR0s+lG4V8njM2EEUIV7qYCJzkQSLU4gR
k2ufjrtCUhsFEi+NnrDUjb2f9COAAJnxvPXtviQDDeDCpqtndujjFLrZfW8ys+vR+zHyBQsHg0dL
prTnysmWHx1egVODNuy1DUKmb/x8SEyD6LlNJ0zZLMM06MM7EFKxPCNzUF7qTkrzlFM71puesgKj
X1YQ0piZu4aAeZRxElvdMPL/s1Ero8F1Ahtn5TkHOFyhDS4hk+fzgmk/cVXvHieaPWXnM0CGOLAd
RWk1RFqdIE6jYyWKS9t6jYmIETCbJnVTdpL+koYatMLHoNoaaEfLfKE3hXoM2ZvxfHBxbE6o1e/k
LKOVHjDxyMOLzMM5y3IqOfAKTupM2CVg1g6hyzzLxGRyCaig/kY3WPgAhnS8N/QJ2QDOUdKtpk70
96BlXppZz0XqdqIp8pVtf3ptFUs7+V1i549x5javksS7Hki0jasSsTbcRbWwHzO9KC+W1OnOyiJx
oeIYZT/vw8jpr0Jq1+bjOu7cZyPx7HelmJ2ApXUavXyVWZ1bqSkuRGXzm+jrrL2nozu7G1rPOQEK
CZghri1F1Q5b1l3sQBjgCafNx1oGPIm/R6xerRbnDDI4YrzvdUYLCZCP7htWWRAAnaTW7CgPw6gL
ZrTCyLe0JXmrInxIHAEHi4UZCWJBhjQ1BkRnjreBpThScapZopOUfSMDj+owGghaMjkfTP10Q8v7
MAdC5mCimkWS8VhYwqAa5WPx1sqpvhkqx/6a1V14zHjNQIUYpD1j4n2tOBPyJVO6+RQSkk78PrOX
KQhLu4EMgYag/Lkf2xsojQseysVkT+mGqO/7GbmKQoJUdMiWWiTOcCLrV5PVs0JM5dI1AeN7JUgk
E49tXa0Ngwr70gdE5JapqdRrjukaUfOgAoZw0rKTnfa9qbNeIeSPEXNklGfD3iTk1lShsZtYB0OJ
A97N3sYOHYdDq8gJtWmQCX0LjN/JAiwJ8JMoixtSUOtvvSJ+SRsqDhEcS2WenEpyjwYDsJ4/YOyc
7UPRt5HwdZnSVqEP07Iw+/RlF/Ax4rjSVUYz7hoYvCG6Ttr1R5k9ZnfNEBq7nFuQG0ShKE2OqE1l
BL07s5eYHFjbQZ3UBV50bbFpLE9ntnlmRpk4upUg6QWcKjkCNFILFobClkcVKRxuTyYDOrexuXrR
4/Xrnw2RrnZ8Fd2HKO87fZ8gzmj+PAOq31fZdjSTir29RmYZooM2OV8tWsKLc6vso7siDofnuq+c
K6doDXuvFlqf9oVXxpwFZb1yC1A6AqPF3g1vAFwONcGVfDYKl4UgkWtd28XER+YAVmmUEBEoqArP
NYrmhdu5t9DE+ZtqrUUBL5EAiVLZx/jfe/mIMORgeLe0cjcuynizEg1p25QwHRXy9rAXsIjYGoa9
fg9ZRZ5Crc7oxiUp/bXNkuhFArGWQc8hnpbDsEm5kxqFNvttNqyZ1UnQR9imnnzKcxlfWZQgrIXL
Ql4S30dhYK2DEuMlej0deatAw3IbraYc0WoRJ5Wj7WjBRs/pciO+xiOCyiPqob5drwjtybYVnkOh
QT4k4D3tw00jyje9iO7U+pL/6bU7axWUpkxOj2NS9tM+3xSnxRm855HOptdlFaTyTZtazy7ljo5z
NKuEQoWE3thpfO+qYlW1NoUri3LuzZpala/YyfMPhDf0sCg35WkvcWXs5KaY2SgK9BwyelRBt4pq
VluLS3dT2vJVdHM3+a1V8+ibmyrnrAKdg/hBmH/T7UiVmh/toPXNvliFvWTT+BwSCk+EG1PNH7yo
eFabHsgCIbw3NpGwTjRaElflMKb1MIertCqK2aYuCr5VdBeb5Xvp1fn7WME5COZNkySQjT5Ja628
HOPeQLVcBcwlzst7jCmomuAll5dyaNCcNtUzkb15MI0lOYG8lN1q8SqN6ptMOghNHYpNPF02IXXZ
RNUI8Lft26vWGpkp82ixKrDIgNm9lq6y7LAqtOOURG8A0iVkhF5fviG1I+aybEDYrfQO78+4Cb4I
49yeU3Ms7tQmCdurOjw3xXLVrIoxzyrEYzazFLEWJYk4jFPjyO91lZrxLslnktAI0NmqRU+rKm1u
AnWSuxagxdG6WAiAh77axOzBKTCZ5T9E7lXvDlflG6UJEbzYBHEaHNHGSd1dl5tgrsEWpeCu1D7a
TVDPN3HdpcaFy7Rq7tUmv4ebFB9tsrzcJPpk6lMbPRvlXgNP8eStav606vp9ZKqnxciG/bKq/vGq
/49tk11Z21LA4PF0N22rgmlbG0TrBoEiEpYJ07pXGLcVQ7luG6p175DHifGUbMsItFJ5V2wrimZb
V4yJGh/TdYehMIGQtNhWG45useZAw2TlQc8mHwvwBGxCtqVIbSTaudpWJdmQkJSeBwM1eVumTBKw
2F7DtkVz6LpvCdfNy1whwVD2yD6GpvbpzBuHnj71JISzBiOK5Y29LXIsK2szHknsd+SyrnpCbWne
vW0BlKy7IB7b5WsPtio8wA0RJ4AgBLZRM6LsNlXNlTaxVQLb4CDlrrumZVs7gXmp7rx1F9VEjvXI
UcS9Y0nOpm3Z1laZ19kf07bMSte9lmEbLe6DddvFA9Z1g4HbOJ+gYrY5W627sXIcXS2Im3L8jjF6
uva2NVq8bdScmuXauC3axm3p9vtJZZ0Qfpm8pI7xhdu1kBIH4Gev9GS7SLqYWHYUizQ3uVZ7u3U3
dBTPwn76/UttULZPr2Va0lgd+4hkOPN/nVbowlUrM7TZpZVl3CMBU9RY09P22rggXFAyZkIj9jiD
MclNs0kOXm3NxIMaz9hnlqwfhdPppE3arBZnhopo6I6ymGWGWeriDENedU/yjW5hfq+SAMuw2Dvy
8/VJlwjnkqV++h17f3tDGcn8auE4StGrrIri3Crz3qbemF5FMkKLSevJvekKGd/bylzeyzEvEDtk
S+x2ZD764fP8j5Txk5RhkCbGv/obKeObipL6288axh9/5g8Nw7C/GPhTQQcz7lKQtPZf/KFhkHaV
OLKJGACiXUWMnzQM7wst9BxkMLdiGPjhIfhTwxDiC1oDn3tBwwdmcv1/U8CGa35VQoTwpMvPgij1
66d7SGvPbXgisBZcF0gqeyFo/vLTNfn/EC8+v8YnS7CJBzK1wK37YYJpLSIasEf0Dv/GIrNGY369
K6yvw38c3gbREL60v74XSNOhAz4Zn0+WlwK3lVdBWLJLbASVW7z2qgY4llA69EIu1F45IGOrjvJJ
dvPu/1F2HkuyaluW/ZW06pOGZmNW1XEHx7WHVh0sTgi0ZqO+vgbnvaysl1aNytu6ESfCA3dgs/Za
c44JJ1ArtyHNbmXfD0VRXdJZj6EQk5L8pot2TjdWm2e/PP60+YGpSDP7k62pD2M5GIIqv8md8j0d
FxEdIqYVdAyipmrOYwa5ZVu6Fu76DbpEmvJKIpgN1qJRmW1Dp6JJGSEGgDGB63a2EBHux1jF7cmx
YKEFHtuwjw+VPGOb5fQTdjnLQC5hFCSUE3yDetc0GsJtifkyv2pgFrArnbIGWpP11hNlTx1vjFab
SB52nUo/DXx2tI7tRvtWoxR9g+qARGjHNrlP1aVlm6E2dbMtHE22W8bxyivjRnhHQJrI84LuUS7H
0lZ6PK9DAX8kzhjs0XzthglJLwgvz3XHZT4M5J2/VS4ZrNuG6LNHtYzSg27Rj0Z3sbgXRht2sx21
eN1RtqI4DHXWq5vC6IwXra4pNRdL2FgVh47O14yy89PuwAUa7vwaiwqETO0mybiZqk9aV/2TNgvw
d06jTo9dpyxk82aQ/v22XIXLYqao9snR08tNMXA3sHIr8dXij+f03av82Zz7EcWgWjrBUswWwwqy
wq+xbKLxbIiOoF0lTmS8Y7KR8fwk/HIb10700s+JhrptbiVO3sI0XiewPRldhSRjTiHCl5DEXfA0
M+nRiFKt6jxEacsVgwLwiI5Eea0Ll3Fjyla02gBRcL8M9KU0yYs+TwPW8eXeHJeMjSeVLqoRC5E9
g2czhBSozVpOe8JwH7tCkZ+RBMm21SbNKKkoB/MXaSj63KrWeDwRG1PSt0Eiy3Qi6qBEdxI6SN8X
fXyG8M8IW62YBGltL+5HS1CKDlpiX+kpkailgIszTySt0ksY8FKmW7Z+8ot0QwC4fxeM/9az5Vb/
lI99+/PTXz7r/7n+6lfFZDShffBX+/SfX92Gn7aX7c+/8YPdv+FD/v7sk6r8r7/zLy9BRuU/j8aj
D/0vX/glbs35Xv6088NPh9jzP6RW60/+//7jPx8iT3P987/+x+c3e3OPLXCbfPX/8qxYrYH/11q6
/oV//ub1s+A3n6ovmuUQB/4fv/UfXXILudnarkXGSKoF8Zb/5wlj4TMkkMgWLAu4/Vne/9ODaP07
sHAeP3TQV08Qk9P/lJtpxr9jqVDX/xwSEXEq/ne65Dp2iX9dmMloUbUVg27Z2FdwUvyXhi/DLtBw
NYoyVADlsTJEDGZwGscdWLB+R6t1OUzmQnenGESGuYyZ3DOFmHWjRO4fwq41fYelM6izFIhPGZUA
TOMfQS8LDJ4ujgUujWhjK419Umtm+Wzt+oG+gix3yDOGN5WG9q1qqeG01GBltwblK3G18RNa4K6q
rbvZGdSDsM3q1ESa+zwV0ZsWOtOHlZkQQ50yfDC1vrqWtdTeEbDI92yu27tcKF4Rhd/SVcqzTify
uU9jsQuxJX0PoT7gfQARt5tgld7czuk8LO/GKQW6t1EV9sLjsCaUJ73jOanD4mG5Urvl8BL3o7Sz
O2Ni/bBxUm7Jjq52oZRQRdPQvoZ1uDCinJm35317H5cfjkaSMmPVD0JbRIM/BAJZncGshcJnbgHT
yo2lJq+tqhbkeI/R8yxYc2NmAPDriuKIKflg5/OtSiAhL9ATg1G1+oBhaLabpjzZCgftnjc6KaSw
KV0Kmj2OwQsPwyENZeXn0zBszVzazhYJD4HZldZsKxk6vhMmauEbRm+HPlp8mX9ljUCUEcFo2gMy
aJkaT3N6W9Y+0kpBCxVxTFG7vfTZOJ66OCtuhHD32BIyd8/QTvEsJs6ZNw9zuauFKHdViclIxa7I
wi2zpuW7hfwEHsL81FEjHA0mvSbaJHvhCF/JkNWoozxn6ZfW/oEBuNHFslPNbMZJFb2bY/e6kOBK
M/7FJN48C8ugCW3QoD+VGf+6SXZER0G9pP2oUfHM/rUg4zk55LZxSNzyELUwwgzlUpD0rvXTda6i
hz4rTmQOnJoi3mPC6a5QsAxPrzrgRQqTo2Mi8mbXaAUtHBNIw/wok0S3tuWs3EuYFKSu0iRSN9Cn
yqeUhjHRQxpWi1RcdMUp/U7jESvKvRNmfpLCVmhVnwfZRupGMOnDO6TWYGzETh/+yNC8Vyw/6+0H
M34N5w9tQsWGtiDcjGq/moqMnZ300XXRHOQbdqCWmbcU1W7Mga4lRgvLarjvbBsImDvtLGkF0oCg
KdmRzMkrirY9+dd+L5orE4kXp7WRG62vYdFJznuImzoMwN9VURo79dq3PoT1EKCH0wLVUAevcdPn
pjbSHS6aJxB+Z5kjmFHNpv7NMxP9qXJnwujLLfe5pw9JpcSRh5gpEqXea72Ktu0niS2eUcTGFmtm
eQMYbpOV1FLYRFU/m5hbOBjqgTsHhNX/MmpSP8rKzS92moE+dmZan92r5ia+MZYAdpV9obABdl2A
qMx1qkX/nR0ZBzFBgaZ136vRN3ftK7Av0iu2TeTeCvOyZMaPaXUPkRo9T+ALtm7ZQUUslVuXwZlL
ZPmp5UqGeaCkazylDzHIahpU+S1U9UsoAHaqdIeZMzHs1xIsCdhGOntEKiTvJ8t6l1Pzag0aPYRc
OWNheUTddBJ1jxmx7O7VPn8H48f1mV2qFfGklwdFqr6MkPxFVYoQtdf+RGP3Nbb9iwQAve16MrSK
XPnD8+STpsBJk/pex9fSxM2zSKgwKVw+wlIrOV7d6y0MPXMn7qWgp6kpuzGRt0Ha27iPmrtqwpbd
xOluBDeKb0BUXJ4Z9/fSqSe7v4uNxSurj6kcdk6bnJkabTPlzZjEVraLwTRn+QxDlhw7DVw5bQwS
E7lAJbhOLdk29TV2tf0iTWxc8mMYi/mT3tJOp8etZ891eFJZBlVV/s52/0tfelPAUYa8HOGVC+ff
qWlpDRawfbgMlrY/hTld3skHsPARNsmfyXBhlyh3PI+4ZlG5klZihYyiTGsrGjfbjkqkbLW+KbZW
bdw3YffVMDfbuXb5OhfjHSOAHZTHZ2EzvRi6P0uV+5WrZXAdG4BiCgysedwZHbK8HFfnYg2/Uhe3
dFFfaD1eGzW+A+J8YBBIAH0GFLxOjY0cID+rY5wd0q6xwe6hd4Krjt2jBIQKqGDLNgvCWw58Mx7S
5whaMQiyfVHoZAdo/bddhk+T2n07UANPRcq8aKRnXA1NDQ87PPR2oIT9KWGW1lrElaA6hWWb2CMe
KCadyXKwykvaMnkb5SVK628SPEa+nZ6nxuRDLuAzAyWkpQWbm9ALwPpjf03m6iUp6GaYoa+BVN7U
GtazgVv3phdcCWpF+qMbc63rr1PR9a8qk8LfqaY1vKwKw9zt9uPqZZ2rVg3UGsYpchgkLtl0ZZH5
0pL8loWacg8PxMd0zk62M09MQd2tTfil0Vk3HuUoa7lXa+RLWZe/N8u31RZ+aGjoVx/RiZwqIz6H
bfMoEsOPBu0rjdVyV0pN7umYb7XoK62blgsxAd0ILkgxvJZhzt5o2mNTTOZthCm8H7uPmPbabJFs
o60ZbYy2etDtI1u/dpr43KA0u80dIWSHVsv3iEx2cRxuM/s9dsqDasc75ptbQeM4HxDhC3Yg5XHU
o5vL6GrIMi/l+s2Vtw7cXsyQwTrkAksPZiu7jz04ikedqQ0AS+gqnD9Xp3JQPVjbQr1LytLr7TyI
3XBrDPFVLb9KE/GSY2/qxtiOU3SWdu6NsflauQ1LcelVE7rcbPygL7mdqCzgMKF7TKtrOJPM0zl7
TccMTWfJHcxD58Q+HqwT/CLa8IyXQPT39UKCD1ZgBLxZbhxkN9fwAy913zyqYvhgXnJC1IlAldZz
Znhxpe9KdNPMIs+W9SetjDsVUEszrqxnJ6gq7T7mUjGMX0mQ0NhGxxp1FEQnVMhoDyO/cKKPYqi9
VH3tFm6dbrnT+/zWFvwWNk6/7BraZpA9zfHYsX/epGUK7hxBUiug8nYJsFHmrHjxjpnQDxNyywg2
uhtX1U6RdIDZ1u47YUIwMqUPgLW6UFsCtYojuYXas570J55InkU1E+eudnJLJwymOvlui26+mbWz
s0N3NzeddQSPKXaT4XzZSX5hx0gFq6/KTmkf4qXZDk52y+d4V6j6i6lqPvTWS9jVrIhi0zhdfXE0
Yoc5RRKDx2ZAsnEVKMvM+LQgd20Vip2thQ3YC+eiuTZEzuIUAPTMlPmp0ezcHzV2fMrSud5AXsE2
o8PMULUxvUHvmb/z43XERA4p+Ih/W0sC0FZBaWl/ugodlp4cRsfxUySCA+1iO1E+kyT0S8kj3h2q
EyGUW2BX17gZioBRyS434du0xhNJtJPX1bPfzMalqsYjjQm/I1A0NNwDpZ2PJNdz7RbJ3SXJFc+g
Ksmn2FcV0Jwj7G1DC99Dylqtqh87CNdaCcaUHkTQm0zx33SDKmkjk8lTFLnVV+h85sRQx1d4t40+
ITL9xHyo5ZVqFohPThKgibRtr9nD3nAkNx3eN0O2u8wCmpJPBFOxXwFqsVeIiCiyl36NfWmrs7EI
3Rf57Bmp2CV8INksBk/jQbm3x6eif6vnoFbvxfwyzOGe6BXm4c1uiPMXBTtmL+ctEgyQRJrxyuxh
s4x3miSApVB/hCn2jPg3Az56XcuC2GY/NL7Hkx0srnjpWJgj8atrtTflzQHXgeIh3fHiRN/0fDOh
pDfHfKsMqA5F7FtcIK5E57jQfsunY5dOXpQlO22xWYQbhgVpj96H3vZGQQEfqRctfyrct7Q50DG4
WhgaBJQxJXJ9F0wSK0Eeg1BFnZqgt0d0j+RQN1D7VSMv2ip+SBNON7WdKGvzQAu0WU9oYLt6Eki+
UOiYl8tpyC1vyfXiCNC+87r8Uy2c944b3snCAvl3+1iy7o+t3BDxR0BDfFdI6l8CVObHuAo3tnOz
3PjSaeSL6OXO7ueAu+AQ18W+s9rxYANz5rRH5U9bN84+IljCVo1N0aSHmWG+YVibbA4fuv4FLyte
SeOlT0ga0JCQa4QEG336FBqJrwLFxy3C9MfwyAdRghZdjqGhfTBNvTtnxJvMRh90OVF6pRQ8Vvvo
mYXlvlHVwLXjLbgzKGWmiTBU95kN4SsFZtppdeflDE4ovmGRhhZm8GSenwRsumVcTmFWBINBU1JW
qMvQS8dHDSbXoqJ7NYopULFRWlDSdvh6PSPCzAz3bLvEwt337Sv2aL8r9WM65D46+k3XMQeLr3DW
MGM4I8VE9GAixbxasNE3Ntkd7cSypb8uwMelqVyrbuYeBh9Q9sRVgstDCouxCU4f427gxpshBiii
V9TwVioADKVbhkIbmZ6Exeer+ukyenmDPrhwr02UnZ34Z7ATTJp/pPLO4DMP1LTcTTFBAbX10BuY
udxmQ6aLj1v4sUkoH5YHoMabMPts1CdYyPuQs5WwH16a8joyvn2sXL3YSgvm+mzt2phhJw9vhlaO
j/vhoNGO3ZTRIn+UqWd5qaQ/0P4cZ6c5Vmi9C3vIbqHAhjaH7xDLDrhDPXWi4EwKDx+4s2mUOj85
k3FyHKpVaJB+PCvVUcQtwcSy6zc5C/WMygau+zR7WSlh+gI6S9Nda02hiTUld6KTHaX2zBhyav7k
mLzNwWwL0juS1as7pGGzlmvFyxySPdovMEqjpP8JR3GOsmznMjLeF43I9/heuAJjRe3P89Q4h54h
UuajclLKfaxJGd2mQtbdPWGik+YNSu0ox3pUQYEUnuFMuxCTm6xWvVjNU8646zHf0nn2wbFSTGbK
lw1TD9UQb7vPtxYt4kmfLyj6MX7nu5xHdzjvDS4kv25nP0WrFRT5mpESIyjepKk7IHkTOgppZhbG
MWwLfnwY7VeQMO0fmzaBpwNm9wzMaW8LFJpLa4RF8wmkIB6JWyElZGdP8V0PQL++Ec9Urc4rNVI8
1GtJ5Ktl1fFMd/UXGiDDEVL0fEMdwQo51dVTweJ46EVb3QggorlRUf0Zm2xUfjFZqxdZAnEPac/8
4EbUbPx5obq1LVYgNe9DOOKG/QD4L3oFqFf7GP/Xy3HgLC82SoGOB8EckX5AEIZ+VpXqT6aMNqJl
56Guy3hvw4I7QkIyyXkRpT8MMbprleOnww2JMKmH4xI5E0FH7GCTuM//VIJWrIixoLGvr04O8gym
EoXzwbh8RX5AskfM5jofCelg4IEiviZuiMaJSIbmcd1dBZ1Tu2dVjnyJk+skGIQTcK9PFBGwzZP7
TuncMzEUNH1ENcf3cO7RlXeAZA4CFv814wF4zbpQXHsQXucl4/HQCTc5jeEkLi6EwGNJwp/e2k9M
g6tjXEt73zEkfcbOMiGqc7+zsuSQuJvVvTmm+OFXkcWyjF+0utoHNerHnYn/gEMv089xIfhOrXIk
ODS8A6HMzeO4qBA0s2Q9pr7tD11n84Ntw+vRJ/LHMh3cbTfzqpU7hLdxVF5A8sSvnYZ5gtQMSvb1
T3Z1gy186MQlzrtk5+DZ31fmbHidtcYpjT119Po3o6qYnsRSyBs40e6ScXapDpL4XjRlfF+bQ7dv
esTsUw76unW+Vb3mdUeVtPrMCG+mvojLaBS4TiJ3/V8A3ceq5s9ixQ9vnetyKPkw7ipbMeCy43yj
ATkxamjiezUcRPCPd6qL5ATfPKStYU4BEsjvzorTE7YD4z3KQ/09SoALoE3hhdfPthpyPpA25dYq
2tqvmlb44FR54ba+G8fYpR1oHUekiAFhMuENeowIKrtjIz0apNLh6NKoWZdXSxZjUNcKA5KCN2Zw
FTVz8dUBad6CHQlvaqIwFDJMj08VprzufqsuN0RUOXlQ6QQtdcRiXXv2lu9pqT78vZj+HsCizp/w
Qz6qNKFH2E75QwTsOYhc5WUMOfC/B1cplfCzouMtrB+QiaooMGe+11FhYe5hcXAsduQ0DzNmUD66
6vCWhyB4QYyjr5rWR7uBpVh1JvfchYDSYMBPLMNJtON82IhUEM5AdO1AywbmwOnJU/fDCOG2/D1M
uuTf5hC9VlPEYQ7IhjORlV6Xju55rKPXvwfXh+m4Rb9hPXDLsQ8yOf5ONdo3cw4FIjj+iJOLI+tv
uYsq8i9xF/DJ9Gyx1s9vFOYRoOtd2ZTUz+F3BikHVw6fy4hEaCMG5mQRtsAN0oZvM+NAgI2WhKwQ
2qHFX9hrnS2iINZEJOZ+u178oqFbji5jvZ6Ub8MNXzqA+Z6jtuOOEo39G51B5GzKC7RK3pjgj6ml
eSeYloTgYxgaWcJjiJfv265BLLv+eaKUj1nP9fT3XUKe4FtDiQHTHT7NnhdVGKFuutzmFp+Gqt8y
/uuBTvBekWBxKGbeH8ioEL6IeOtYE0vkecsxQyu3Jtvwciw5f48KmaB7lmV+BTfeBCUYb+/vB1J1
tbrHuMx5XN9hBdjqJia+HJ0BiFU35A9johte2U/KSTFHcYHoIQJlassjQDfWi2aM7/9enWOzTH+Y
mLewQg3lBCbFPUcDf39kKHuJDPrVf0+1GaN6riUYELi2s0IAAmvP3zsqallx/jGiKGZeIe6SFTvB
VexK5ZEtE50IMOiYbNxGrCpBRshJK1iH1yWtafkXzLdEQUxz+5YrinMvkw+71emm41vfJTIyniQx
u/swi+qnXh3hMiaadoSKrngrLP886VJ9c82UpU3u1zZ731CIRm0FyhibS8AjyL5H56ls+7G5Cf3B
tQbIH9Wua6KHIWvY1SNJDOXEPoDKD/dbR5sqtn7TptwuRu0c5sX4sQvjVDvTw9h3P9ibNfJvK190
8HC02LB2skbGWg/ygLVzq83qpTXHds+NcOol1v14ceEQTfOxXyH/tsYTrXFAGlV5fidlX99q/sdt
xx9XDO/kF5QB+KpPTNxnSdULMnBvyvrDltGd4NpnHp+xh/7OQ5KJ4lNKdi1j5FdpmD9MGJiSdp+s
YHcgxex3gsW+gFSfskg5lMay0fXxtkq1CTErD+w5jX2rDtIjkewdygl92saqWI4bNHIupWJ5L6P+
Hg7PF/Bf3VdqNdpaZd8GTIYPoaFvndmiN6u94pJ+bM1y8dm8LGTbMWu+LwVAntF4JrrhYEnxatrV
uTUN934a6FRFddmShDfRX4pCyVTeGL+bsd5nwoFhxQOLrk1tokuYX9o45W6M3KC1mpaPV39pXYd5
FhK8hduucP007vQXZME/MjH3oxseh05/SEZzpxi5H9ruxq3tDalB13xN4sh0FG42hsJdiQV0W6bN
84yGmQ3KNY5THwa/J3pEsq15oDj7AFvtx4wOIHiJU2VpDxYKQ88ttclPYYrFkzlvsb+/DPX8RsgO
Fl30kNS6FMht1ngJfbGNzWIF9xYNAOMMNRMWPjjOyJjXbNTL3seyp3lE06l71caeMcTVS9vVb2OT
2Cu6KvVrxc2JS23pe7eWuUECWhJGKNgiVyntCkADNX3sbT8YEQqvaX7s5IcWCs+qeTd6mEDAwruA
Z0TkRzefsoMWp9oeMQDeOzWfnnMK7o9BhulBWQyJi4HDI9qpCHj3OUrMXqewFHT2BzHcSHLLwTEN
i48gVwM2xs5hmpcscCuD8KpSuW8V/Cm5mWzgm9k+I8ncI0XBfGrG8puJT37UwpX8Hff6bmCl2OEV
Sk46zEAyMZTuddAa6dHFb+9Ie2u9IVXM9Q8YwWh32W82qhqrJk5Rz2qVItBqK7s6xpC9JX3iHMET
c5Ld2N3ZNtu7rsYYWsHsPEZc2Fg2Bts5dOT17BzVMV4iQcoJRnyIXISisfuYSBqUqtT91i7x0Fmz
RceKjJZjVyrZDqw6JwO74cdkJhWVWoYAoc2bhriSqfliWSV5g9CYQ97F2MNzJVU/Kgv75Maui+gE
d5DZV9wnxS5qbRbRkBO0UQpn2SDBri+9TBgfzrPzkrrK6iRFbJobg+EhhEQIJGru3Zz0QUT9sKg3
ujYzKooo4BA6xKiSde3DjomoIBycDt0ytTRMwgrPoTRgIS3uJoUPBLAaHbOEkX6eZF5QydfFZy3i
TGNf4qonFckN23L9DcHN9K0zkD/U1ZRtRV8AJV2H1hvLmoDRjdLhgsRCAJe5pBJVe3dOgkWbaTaY
xHCA/xkOxGzEI77phgqwqqjR4G2M5zBywzes4OlnplHooRBEyJ3luns2EWDuR/SKFwRLOYC12n2k
K4pMpVrc+ltoYxlExAe9/y15x5EM1W1Zu6ixXavO3rvepsCtUsXdWM5ILuIwT8iu/1G2anpyEjC6
rmbWrcDHjLDQpbfplaIEWfz1FMCS5ZFJY5txDwPQfgfGNrykkre9mVI5fUeaztqcdfo1izjRHiJp
J6F3OxKaYveLthVJ376N01qSipwi7R+FdkOpDxrRIoovkwsP+5IaH/R//tA2SXStMs5BDkuGq6e0
Pwyr6W6QzvtnlEcpJvwwvMx2bj2oRVzsUTnZXtIMzHdy3Vr2bquSeVPqqRbgHlm71QnOIVUfwYfH
RhlkGc9OnFWbpRic5w4AyUVaVXjXLuiM4oWmeFQncFmkQ41dc92phd3uVChiMnKdBx1C0qWUzNJp
cfeuBwQPqhpGbpemV2IFDK51oBlSdC4o1jijQWLJXx3LshfjZd+HyTKeJmpr9tzFsussHGNEFRY+
jtEyKCo7vFsWnb0t8ugzMZSIY5w+sWjvaZ32TQvbOJuFlt8xAO7o6esu2wtyW6DmWtxixgALTWEs
fgPFJ9RdxaDvATht/jr/I3K1mYlAEkb3DpOh+Fn1xoFlV0pJA4I+VibNkdUYavlDkVvhPiTOKyBt
1nq1LIWJLYb75Dt31L5Efy60GwDdxS/XAFg2sP03Fn79ME4F/i9Xld0HytXI2Uzkl15Fm+gnSXBc
u46ek0NIcE6yK3ML85tGFkDfmnxAQ0QHEspOdI6jSuC76tYsWrN25dlyBofMrwgAT5txV6w5085b
raQYEoDBDb6bmOkfADh0EeYhbYK5GpxrIQZC0+D565tWT7I7J451L02jCGFfY6wdXbXFyyLqkpKx
H7l2VWW97NfqvrbV7KQ1gmJItr2SwhgxuVmEQSJOpGU5PMrSvuTcweZWrSpwRCpjUSTOrSGuMpTO
XabUsOGJ9X1mVEdnnjL/EipKuov+JvvSC3rJbRuyictOm51ULzX9XK1blW3Mc1VcRdpwU5VzjmOe
a4CRpfk3Prg2UPBuzchRTvkEnYdgymZUfK2ZM9pnBrl9bNAJaXerUXt3/kYT10OLq0uxBzM90X4j
IcGZ+s5btDQrzg1B9t/Ec46fiORwwUktXenCTkTIbztaiAM4n1xdPEzQTIet8gzbAGqmq4bsuCS+
DVq4U3RUkJrXW9opTM1FrFtnLeNdaMW43GVNUUC9lQQ5I8ZZ7CPPalrKQ2i1r2Q7MuhMVbKLt5lG
DpjSa867MtfwBvWk9REyM6Oqe8aZbJVIZ8YtUx5Yap/ibrqf66oB71kRqIbN7hul5JHq7tEkoPCe
fCt67cAsBmCvNCcS2CK4KZY9SW72Q6FqmPXLcf5jNvIOC5F6xqJPt9DhZ8NFrIs6Fgy2MEPmc4Ga
XkKu2j10b4twVH0IVLTw/tAL68zGx74npnYJ5gQ7ai3j5r7NY/OECcT+cOxIIfSFxaiBt8L2qmxP
C16FP1OiQPujvjgWfNDELZZhmHvDaH0mkzWcilFCpnFdWHTh3JePrdCnkmQCOlx7sFrTdHAnUAve
Aoy03kD0dKdgrEGZ1lQBoUdaaflaSzn0vq2F04k1MwpiAz0P7XZbjJ41VCpvD7ay4xHMN3nEVnS3
xjSNym8SNOlbpkbVo9YK58vCf3MD16J9DJoc9nMTRSQ8aBr1bejoL4ZVVus4P6sMz5l0909dIfSz
dCYmrZk9h+SefVR1inJl/iMtRzywyA3claXT7+fBnb8sdF2SJjkGFTBFE0sSG1NKBaHZaJPo2QMN
TGFWOu1wgJgcPS1JGKZBPbnNrebapX+NTRcGBtpIWJzOjQYv24NpAJtRCd4g6eL0oW16JMd8DWU2
Bhe3UK4NrDPRGH0qCWkb01gzMgDgdTZL87KqIbw8VzjTBU8MpANskyynQtTSanSwaGR6YYLgsyBo
5YNlUd5FxtCcZ9Ue3rpM/85YxrbkyIKEwMaCUY6TG2nY7PAxbWaXxFs5WdBmCch70pfUJrW5PyYV
xR8YginbKwaMGc5lcje5ZviFeHig2O4MJEetdaCXQ12jwp7IRH9DK1o+duTHYoq0AsNiPNk28YVg
Fp6z+OOZwExtFD029vDaRzfdXAbaZcoBoVPB9JFx4/2glsO1K8figRao2Dt2Ox/VXFZXFlDDD5Ns
9toqyXesP8YBQGT2Oy5ThPlIMS/QevpTrjfKSluJ7kLkqvh1m+6BpF8fRw2R6HQD78sxYTfjhsXe
aZqcz1uGVx0tWoThdrC8pG7y8wSP8IK+AuktyMlY0YtdEy3RmaY8MhgN3FOTl5ZPtGLmyVIYTz0E
ik0Nr2Ir3eUdQpW9HTnFbzCPzaAR1knpsruMiMWtWxsFacAhrdV4UhCsdbMXhTH97rav9lqo294y
E505Zf1vXGSs93X0iWgy4VJXuD+wSGGLcjEUKdp7oykPRqPV9309ZA+RHoU78LjsqDFkgx9l4aqV
/qXWYHpg7GhpfofWNe9z590iCvI26abzGy3GfI3zLB03Wtyzo6kI9jByN6B2u1Ktpfe6M8n96kG6
o7HWf1oQhYNc7aHoYHc7hnPJgBgpWBDJqKEbjeVX6BU65oX4mhZ8za6NBnDFpTkENGCnDc4l5QA/
lmyotl6ss+Jk477B/E68sxtFQQET2zMA4eTE8qraRWmVZNsWVXFKxaT57J/Q49Wj8DGteORTBpms
n1IzC6JMcMeNuplcayZQx7wz2jt3Iry3iN3uCTvafKTestnd01v6R4dn4WF1osKiGyQ0vNlgYGj5
AlZ9aCEYMy6MosNMU9w3kSX4Hci3lt5Gat7aHJw1vcpm1+cNc49YmT08sWRALiTg1Kpl3Wz0g2ed
CvVY90Z8Y5Ke+X0Vz5dYybsDg7BlbzoVFncjjoDJmdqznWrlacnD6NBPSLBopzD1jqo+uWJf7A96
UU48lphklOzOtxqwo1valtZuhTld28J2T2RAJeemVqhgwMsfZF6LnZ2tTOhwnqNDHNb88qjvJQbs
S4OAOjAUGo4qKxyOszPGW5V0aA2H3yMzFfISZkPgtSb/uSPlL2cgabR9w6PYWsanuq/kORH2/2bv
TJbrNrI0/CqKWjcYmIdFVUTdiaMkipRkixvEFUljRmKe3qai1971G+jF6kvQdPFeSqRsKqq6I5or
W6KQQCKRwznn//6YEWQbK2FRjWR4zG8Bh15qPUmhIkWEYpbiG0huS9G1s55IAGxddidpioI18Lsi
PUHsR3y5mbwzx8pQ2Pu6ictoELHYZW1bHIe2Vy+aGjNpBVHWsVWU/mfXiXCWz4Z4W1VZc9wZJtHi
sgUTHbFNo2rP1jxCkDC4LrCyDW5Mjp0nGPY2J8kIB+mM4J//1iCCdmpSg37ojrn2U+s2Bqlx4gN5
SeiwB2dKaJVoYFUSAnV9cT7HFeOKmG2eEfelMpOUhJGo/a3Boe8naDfuIdLv6ufAlYMGOMiSxBL+
jpYZnc4JD3BTxPkoUTx2FNILgrMNEbmIc1eNGwBN4UR2w9wICcwUIGBMBSww4ec6vVCpKN3Anubw
EsAoWjIQvTdEpCTBUAZ1DRne13WPIK9dqde6M+HA1lNo0IxbbHL7d6hwgzVAP07Jdkr2u2e/7I4y
h4bBIGJaU3lfc0zceH31UXUuo5qqOnjT57U3yGRegRftSIzGK50FyDhxPgwZnCmjf5fEQ7WpPD/a
2OyoFoQkyxNqvpy3AczolQZ1jvmLPQ8LNHWWteMeTopzMlqOs6RSlKLKImNH4wNyA6RdL3ySGIiS
E1VfqQgVt2rj1pskd6c3ijqATGq98hRQm74EczQtBSXbrFRjzH7Jsc4N72Sy2M/h5BRejpY7XAew
AxYtivShy0KE40R2sfglNKzqLE0JE/dW5PnwPsmm8pI9lHdGci69MFUOyHOhcF7SsWrTBWDMMZNf
urFeXtbY15x1A6ZcC8VltKg2sXZCsNEpPuicgyOE4kcmCyXg5CE0/TtV0v+LDPZEBp4BYsVB1/Vt
Gdv5FvfGL/94KDL4/V/dywzcA16m66kG9GGJDaTG/x7GYx7YQIkxYATWowN1QYFwb9uo6yjZKBNA
4KYaBlpNtF81GxJp26jbB2gWULndK+D+GNV2ZiDvCDVVTcUEEiGdjsOKt4/j0UUTatjLE2ubMQsW
+SzS1JK+oOiVziSq2MqxaQ+gO0uKawS7VIltcCTBwRwc1P0KVXB4vs+Qh4HCPyALHF/8dWdKEISb
yQk0T+BD2CBH1GXsihI6xlhT5If16HhNxrCR8QYYE9WMm2BLCiqrtySGYjQy9a0l2RQcgVpSjDOy
okbm18A6L1ToCjPWIvKc+p0RSdiF35Dfg1Q6qcMSFAqbmEqyMTw7I6WvEu0ElW3/PKmNSoEHwNGj
2K7sm4Z8+LtK87PtOIM3xqAj04C6iz6IoWhNpFtx0Tb7ZkJRJtQuW0SuRHmwM+bRZsBHUlUFEBCq
AbtVNUNAUP4DBBFGV4O6lpyQMSzITSQzPgTPCfbe7YwVCSVhhHUA2IieIZTHSm1wgZBYXXXlz2gS
VVJKghlY4s7wEu4Vp6EZaYL6zTkmnZRc+kZPJd4MP0mBTb42JRGlmOEo5QxKqYLa+SwkPQUMAaUJ
XgBTxaKYfCTaSVUO8VyoKyyN+WtQEs7HydEmf9Vmevq2TqsY0EiR91eOWUwfzRnlQqA0Pu8l3wUT
4/Ii6kaVItSogxCieWEGDSa2EiY8T1JiFE5WN7RoqccKDj4f0jym+KnzJxyO+zbVxk1Jnj9ek+qK
PjvTUN6KoYwonQ6ilvgz9e+ZsxqMWJrKeCUhAMIbI7QORbTvkexYkEQrzwL90+vxR00HxXzMvpXF
FzH+J4Bl8Wk5jP628kMRga1w6hInLKe5sKEjbzl4DZ9CMVKFCL6qexMVY/YmNiXxL3SxTyD6gxUC
xSa2YGL3qbRfSF/yjEOL63wOLYsCENHEPozjsUwBDw+YQiEeSUjgaNP01k+s9g1FhPrPmSvsKw2W
FNWLwB7PVGQap0hNQS1EqUXKsCYoOBZk4EGPFhoO1wOJGM3miIFiMMPyeYwa6xIV7Mw29LoNdUNa
sFJNUW/MKfAuEE1WR8S1h3daVXiHoR9kVIYDD1wyW+WYcnVViJivD9k5kHTsLiCkU4WTump9hcKz
stcC25MJdiwFowgjJ8NEDMCqzzZfq8jmB/21W7rQDzrqFU+byi5NwBlDP26mwGIxrkwgEutUENYD
PioS97C1Mmo8BxB1+moKIgKZftBeTW6JZEMtegiKjg8ND5FdQtWXa6TCW/eJ2tyA4a1z4uzV9LqQ
1DkSJEESbyy1QxHqt1PSHYalFSK1HEfjbICU9y5OQurNa99HZxRO1ASi9DK3Bq8IvkgpODuqeHxT
BFto1BT1LdmYqujh05iGDkOkEnIoVXECfjUI+9haJYpH4ivPy8Beer4dYt7i1Vfkm9MzipHyz21D
9feiBfJmbMyxzcXSK7FxXaMUtZt3WVQ7lxnJMRjbhl6dxlqDYtChLAGSf9Pq5DyQsSxh2Uz+ssYy
8VMcCWKnU89rXHOmazYdRFcCB6Gqkz50eu1DFFuSdjPB1GTT29sfMytVz+H3UW6GpU31muhSHMnD
TvoTVHVFmrq79S9VAGtwwXmtj9b4dXUr/N/LaF1WHRmtrlDCa7cOK3VDVpyNMkjJ5FbhUeqlTpaK
OmAnIahgBOPwizoEzPueWrEvm5jzLmAyBOPaioS4GVrfu+z01HCR8Feo0TKc25nNdC9eMtUxJlTd
GLRlMPXmMc8K6FSpoStgZY5QingItCwq2VvjpwHfHSqOrVJtkU6GJFkdbYh/LnrkawuzzSlRMQEP
4i4p+ltMQ8wPIkbTRp2NxrForvNxhUo8MRitzl4Tc2dUi0EmAVUvkIHLEPtzDorlMB0FldzOA+m0
7GWNFRdE4xY3WPgNKpWxgRkOnwMYKp/Q15aXZo0lPbF/jYBqB2dSob6COXpBEIGkkUJS96e6CSkj
ouKCHTb6FQoWCTqncFCVzjzJNcxwD4PRYGyTZnvjDQOupYFn6J/igZQLqW+HCKhZ+FF5CDco5/1w
CLqJ0tK+MgqfMtqybUfqIHRS4RvhDXpyEuej9sGzFNU8naCTeEeMDw5JqHIKnVoR5OFLMcJeWKtD
FaXHtVvpSHqixJvekSECBqzG5HOSnJj3caJa/XSUNJrvLRqG7QouCBIyUfBpL+s2r+O1aBwZF1bd
hk00FjxHASny8ljtk9K88NI6oQrXZC99BGV7ppCLZLgMhsa/8Jmc+oWhkjV5q7ceMqPQEdmV32lj
vBoboZB9zcogRotY15R/+Y19pNuE6PAT9AYga40/4fWn1b5DWk6DnmTi9kFaGr+Ui7YwalQKREMA
R6mofBY5cJVxNenyfBT3jmJTzSw4OA51aVcrvSF/tw4agpjrimNIfpybHIM3qq2RMNMUh9AnOfQO
G9hmSDXq/SyqDgn+8/shIUn041OhEIg1RLg24iJ0GZrGeOk43dCeEIFp28NIZY2qgIf4R9hEUYE+
kA96P+S9dkvAyN2iNlb7Q5EH8Fx9M8SWZuwjlDljo8LhqQb/vV/2/o0SBqg2+3HoOTEPALaWCLvL
UxGVxidCr1JBgejwE4GNjurURvMO8QdIIr6HOM+OBuxU0dUB1V0RqaqDFakIMp6YCGjk/JOSoa7r
+Lug9iK7QlSWCdDVHee87hUE6AKTJopApcwBAipfcVTmSQh6alQ/qKo/fk4JDpBqQdVv40yvudCm
q0Gc57Hpop3vE6SbRCbCZCOMDLBPBjmKE7bunIc+Toqo8Xx2VDB/CmjSjireD3FK2t4NbJBg+gy4
QuwO7Coy1HJY6VJOludBSaR3RmNB83LeppKXZUpyljlDtErJ0/JntFatS8yWAGilLNgONtRvzygu
c+oReYVq536IZ1gXQniGjikZXl0MfneRz2ivccZ8BXD0tbUz47+cyNGHlSGpYK6vMGGQGwIWJmZw
GP0ARKyZgWLVDBdTPAkaSyhGcZdFB38sliQye4aSFTOgzMo1pJAxkVc2PUSXZf2QBJrVvc50n86g
M4C6QM+0JMw+aDMKrZuxaGDuQaQ9ONJ8hULxiBnDpsKa7eMhx/CfiKEfWsZVE5jeoMRpOY5wadB9
k2JHPSe9pVDO/cebsvF6NAmrWsQoJKjiensRYbP0179o/2VRHc8u3otBjRnN2yIU2VJ0LgWeCbGB
p5uSd71z6CHwa0AuYCZH/O2aewxSdSqjsaDofFVg4AFZLP2lMux8/XQje/ptYjBElzVTVW2WNd20
956nNkgDmW0EsBtt5AcQDxOVrGZ45ip5TfFOgXxlUir7jgLwTZfSrz3aw1b3Hs23R+zEwhly0E1H
HaToQ1F3+h9zEqTrcFZEsg5QBZ8Fzri778rvgHbBzSdx2NfWCgAhvuiii595TbNV4M57mpsBrMo5
2NU51O02g8ifhdcwpLVocdR41AfgoKSsBYq4ZWnX6pvSbLNNiJPb2h/8YVMCQHrnt415/vSrlI6o
T93H3ldgFmrf6FJhExH1WwyWUx06hpytnYyUv8fuwzaoE5FmVxa1188MpEevlF7AKhiooOaYlILv
0WZsosWjBaxs1XqIa2Fwuit9qMUznf3oS99rZY83Q4ZDRAjqo5UbBO2JVdrjWg3abiMiak+e7s6Z
j7PXnw4AKvyfYfO63j6Yl3oJP4xGct/U4QNlbAdWAhZSwlykgYzyqg2tSTsWIlevIAIMq76hRMZJ
RaYdJr1mvi6o6ndwGgR7EHVxggmOrtxiC25cgXfiSKSwRUc1GDveOdRtZKhP3/+jF8JMyGeNebOB
4/SMWH44U6Hf94M+ZqbSYQYsLES+ayWKtOM/0QqQZBs1ISAtZ+9LroXRh4XL1FuYOp+Xa2Qb1LLW
M/PFo9fOs8jJSWdTazFh7Q3tYCQIYJRuvFI69AhhiDth1FOxMfjq8AzD+PGEyALCd4HHrYODkkXE
62G3cahiQo6iZFWijL2ekjZ7b1kBCn5scla1K5STwEOC/nQv7nmAzbOwA6iDOJojQ3B7jVrDGCUl
sYaV4rbReUbhDYLmIV9mZqGfUgGH4w0+b8aRGTb+9ummHw8TR5sNXS18KFWiebvPO0x1oSiDNEa2
7WFlt3pyBqknfOZj+morHiuzp/H2Zor4w1614pZ9lm9FK0fvUO7yAWw0eZh8+lkeT8WsZqDc8Gxz
Kb+0vL2pWDiUsnJqpdJQsJNdlb2gyMXmENYsWqDAzcIQkXE2hgkV0DWZLr7EEvNUyevU0aUXRfnM
Hcnlc2cOkTfkUf6Bl7H0Td67oQ7jjrKcTG5oKk2ycCVsRStKwVRTwoJwr/OeWfMeD19HV1X4eYal
q3DG9qZhWIqm0jk90lenoVK40XQk5pTmH+G7zvk8LtyzzkEh8Mzs//gDpVnCxw6tYnCr7n2gjWIZ
qlZ28YoMurOx8hirPDAI1oJ4LXnbZ16z7LW9XtWZDnRdzgW4cu2tAh7V3Q6itXglnNZ+wylClrLX
ymVJ7nbVJSQJCblp5KawpBxea+rkvWHkCwSnnGEPm6r1N8Sq/MP5tv7PZh0eUJAesY2AJN1t1iSX
6FxEefMe2NYeHem7funpC30fLEnHFI93uJPFmG9qRjU9dY0UHlTT3sBTUnTjwDIAOfLpM0PzwxVT
TqL3f2/aB2QPXNtlwMw/zHS0+KCXvtUPTz/iY5LU4+vsPMK1aCk9h0AVgLJ6mJiRaY/v6YO9Czzo
A009MOYflUs9fHjLOGBa4MeR5wl+7pr69z/8N4FZ4D5dZpXvef69azx8ft4xeSyHE9Pvj/mwG0zv
gEwXS7tLNkn+/KfGwN4j3M6f3vHNX/+ik2xjTn9ZN5DQcy22TA4bwPln71MwzANWCInZkjk6fu5a
/F80GnTWkbt3szdN/ZEZwTnQCM0h+zK+2Q1kExGzkkOdf1hn/iMzwjdHA3vNF/cCnqXsm7EE/e2T
kFd8+E0Y1oFjMFpUFH/zzx/4Jr5jxPy+iCzDKL2Z15jotn7A4Hv2F+6n38cX+G1ald8Nc+fO70k8
392V774t+f9/2+nneeZ/8Jf3K8HczG///Lfne9zyTlv3D3X/h0fRLTbh1+E4/8X4213eYf/+fl3d
Ppzz4cfe/+9XiYK/TwRPXjTdBmJb319I9sfdyPnX4z1CFX7fhbPtJHDz27myqf2AW15sw2j78LJ3
u/WX3vDm9oa+T199DckofZzvW/zzfb2uiy+/Qu4Tr6TZkbi/4F2fQ4W4/4M/38KhiL78Y7fL79bG
l3bOa1kLEn75752b1lViQi+/6ddbeuSwEnUtXt3QN3s2yipmYT+0kfuLzWsmjkOcc17aPZTK7BbK
6CyPP+a62y+/ft4b7fP69uJbvq3ybfa5vd59pXd7iJde/CLiVd6+Otnmt1G12wACElaJH9HAv5y3
34iq2ZkadQyROEf+2Fb2ByZtsOt8aRvP+57NG7w/Pydc8tW+Ot+26e57uDs3vfjuv406f+FtPwm5
feG1/47Wb/d7Jf74I77X11jX1a8OWUeinVlYXv4HzJTn0bb98uv9mJv3LlzYuP+DPz9GLgR3nO1M
M/KWf8QnJPKbL/+T7y7YMljpOT/g43myRPGFg2R5uz+pQ5KXQdbnuvtrO7/fgwWP94P3QYCv/bPd
va78jeuU2/rbPwEAAP//</cx:binary>
              </cx:geoCache>
            </cx:geography>
          </cx:layoutPr>
        </cx:series>
      </cx:plotAreaRegion>
    </cx:plotArea>
  </cx:chart>
  <cx:spPr>
    <a:solidFill>
      <a:schemeClr val="tx2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ash frotas'!A1"/><Relationship Id="rId13" Type="http://schemas.openxmlformats.org/officeDocument/2006/relationships/image" Target="../media/image11.svg"/><Relationship Id="rId3" Type="http://schemas.openxmlformats.org/officeDocument/2006/relationships/image" Target="../media/image4.png"/><Relationship Id="rId7" Type="http://schemas.openxmlformats.org/officeDocument/2006/relationships/image" Target="../media/image7.svg"/><Relationship Id="rId12" Type="http://schemas.openxmlformats.org/officeDocument/2006/relationships/image" Target="../media/image10.png"/><Relationship Id="rId2" Type="http://schemas.openxmlformats.org/officeDocument/2006/relationships/hyperlink" Target="#'Dash Geral'!A1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11" Type="http://schemas.openxmlformats.org/officeDocument/2006/relationships/hyperlink" Target="#'Materiais pendentes'!A1"/><Relationship Id="rId5" Type="http://schemas.openxmlformats.org/officeDocument/2006/relationships/hyperlink" Target="#'Solicita&#231;&#227;o to'!A1"/><Relationship Id="rId10" Type="http://schemas.openxmlformats.org/officeDocument/2006/relationships/image" Target="../media/image9.svg"/><Relationship Id="rId4" Type="http://schemas.openxmlformats.org/officeDocument/2006/relationships/image" Target="../media/image5.svg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14/relationships/chartEx" Target="../charts/chartEx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microsoft.com/office/2014/relationships/chartEx" Target="../charts/chartEx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image" Target="../media/image13.svg"/><Relationship Id="rId5" Type="http://schemas.openxmlformats.org/officeDocument/2006/relationships/chart" Target="../charts/chart9.xml"/><Relationship Id="rId15" Type="http://schemas.openxmlformats.org/officeDocument/2006/relationships/chart" Target="../charts/chart13.xml"/><Relationship Id="rId10" Type="http://schemas.openxmlformats.org/officeDocument/2006/relationships/image" Target="../media/image12.png"/><Relationship Id="rId4" Type="http://schemas.openxmlformats.org/officeDocument/2006/relationships/chart" Target="../charts/chart8.xml"/><Relationship Id="rId9" Type="http://schemas.openxmlformats.org/officeDocument/2006/relationships/hyperlink" Target="#MENU!A1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16.xml"/><Relationship Id="rId7" Type="http://schemas.openxmlformats.org/officeDocument/2006/relationships/image" Target="../media/image13.sv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image" Target="../media/image12.png"/><Relationship Id="rId5" Type="http://schemas.openxmlformats.org/officeDocument/2006/relationships/hyperlink" Target="#MENU!A1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681173</xdr:colOff>
      <xdr:row>6</xdr:row>
      <xdr:rowOff>247378</xdr:rowOff>
    </xdr:from>
    <xdr:to>
      <xdr:col>30</xdr:col>
      <xdr:colOff>549728</xdr:colOff>
      <xdr:row>22</xdr:row>
      <xdr:rowOff>117702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D826C60-5B25-30D7-F6C3-979CE057D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391886</xdr:colOff>
      <xdr:row>2</xdr:row>
      <xdr:rowOff>51708</xdr:rowOff>
    </xdr:from>
    <xdr:to>
      <xdr:col>38</xdr:col>
      <xdr:colOff>16329</xdr:colOff>
      <xdr:row>24</xdr:row>
      <xdr:rowOff>8165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8375E85-DE61-B6B0-47FB-EC060939DB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2517962</xdr:colOff>
      <xdr:row>0</xdr:row>
      <xdr:rowOff>0</xdr:rowOff>
    </xdr:from>
    <xdr:to>
      <xdr:col>11</xdr:col>
      <xdr:colOff>428624</xdr:colOff>
      <xdr:row>16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2EA889-2F42-C0DF-79AC-AFC41D254A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2307979</xdr:colOff>
      <xdr:row>21</xdr:row>
      <xdr:rowOff>211014</xdr:rowOff>
    </xdr:from>
    <xdr:to>
      <xdr:col>11</xdr:col>
      <xdr:colOff>674076</xdr:colOff>
      <xdr:row>33</xdr:row>
      <xdr:rowOff>102576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D17178-FEEB-7CFB-0B8D-82FF488846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0</xdr:colOff>
      <xdr:row>1</xdr:row>
      <xdr:rowOff>0</xdr:rowOff>
    </xdr:from>
    <xdr:ext cx="906236" cy="911679"/>
    <xdr:pic>
      <xdr:nvPicPr>
        <xdr:cNvPr id="5" name="Gráfico 4" descr="Início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8C3C15D-3BDC-485E-B034-179A6EA64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010400" y="263236"/>
          <a:ext cx="906236" cy="911679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82924</xdr:colOff>
      <xdr:row>0</xdr:row>
      <xdr:rowOff>203499</xdr:rowOff>
    </xdr:from>
    <xdr:to>
      <xdr:col>3</xdr:col>
      <xdr:colOff>344182</xdr:colOff>
      <xdr:row>0</xdr:row>
      <xdr:rowOff>856642</xdr:rowOff>
    </xdr:to>
    <xdr:pic>
      <xdr:nvPicPr>
        <xdr:cNvPr id="2" name="Imagem 1" descr="home - Açúcar Alegre">
          <a:extLst>
            <a:ext uri="{FF2B5EF4-FFF2-40B4-BE49-F238E27FC236}">
              <a16:creationId xmlns:a16="http://schemas.microsoft.com/office/drawing/2014/main" id="{ED3B48FB-03E5-4B28-BCD4-CC906A0CF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24" y="203499"/>
          <a:ext cx="2076611" cy="653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441960</xdr:colOff>
      <xdr:row>0</xdr:row>
      <xdr:rowOff>100853</xdr:rowOff>
    </xdr:from>
    <xdr:to>
      <xdr:col>6</xdr:col>
      <xdr:colOff>304514</xdr:colOff>
      <xdr:row>1</xdr:row>
      <xdr:rowOff>100853</xdr:rowOff>
    </xdr:to>
    <xdr:pic>
      <xdr:nvPicPr>
        <xdr:cNvPr id="4" name="Gráfico 3" descr="Gráfico de barras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6B4C6D9-DFA8-3322-5C84-477FD3EC4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57313" y="100853"/>
          <a:ext cx="1991672" cy="862853"/>
        </a:xfrm>
        <a:prstGeom prst="rect">
          <a:avLst/>
        </a:prstGeom>
      </xdr:spPr>
    </xdr:pic>
    <xdr:clientData/>
  </xdr:twoCellAnchor>
  <xdr:twoCellAnchor>
    <xdr:from>
      <xdr:col>4</xdr:col>
      <xdr:colOff>137159</xdr:colOff>
      <xdr:row>1</xdr:row>
      <xdr:rowOff>91439</xdr:rowOff>
    </xdr:from>
    <xdr:to>
      <xdr:col>6</xdr:col>
      <xdr:colOff>392204</xdr:colOff>
      <xdr:row>1</xdr:row>
      <xdr:rowOff>313764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D5E32C1-33FB-EF1A-5823-32197BECD123}"/>
            </a:ext>
          </a:extLst>
        </xdr:cNvPr>
        <xdr:cNvSpPr txBox="1"/>
      </xdr:nvSpPr>
      <xdr:spPr>
        <a:xfrm>
          <a:off x="2557630" y="954292"/>
          <a:ext cx="1779045" cy="222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ysClr val="windowText" lastClr="000000"/>
              </a:solidFill>
            </a:rPr>
            <a:t>Dashboard Geral</a:t>
          </a:r>
        </a:p>
      </xdr:txBody>
    </xdr:sp>
    <xdr:clientData/>
  </xdr:twoCellAnchor>
  <xdr:twoCellAnchor>
    <xdr:from>
      <xdr:col>7</xdr:col>
      <xdr:colOff>449580</xdr:colOff>
      <xdr:row>1</xdr:row>
      <xdr:rowOff>114300</xdr:rowOff>
    </xdr:from>
    <xdr:to>
      <xdr:col>10</xdr:col>
      <xdr:colOff>129540</xdr:colOff>
      <xdr:row>1</xdr:row>
      <xdr:rowOff>457200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6CC7F6E-4B4D-265C-8D3E-9D1802097E04}"/>
            </a:ext>
          </a:extLst>
        </xdr:cNvPr>
        <xdr:cNvSpPr txBox="1"/>
      </xdr:nvSpPr>
      <xdr:spPr>
        <a:xfrm>
          <a:off x="4999168" y="977153"/>
          <a:ext cx="1495313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/>
            <a:t>Dashboard Frotas</a:t>
          </a:r>
        </a:p>
      </xdr:txBody>
    </xdr:sp>
    <xdr:clientData/>
  </xdr:twoCellAnchor>
  <xdr:twoCellAnchor>
    <xdr:from>
      <xdr:col>11</xdr:col>
      <xdr:colOff>259080</xdr:colOff>
      <xdr:row>1</xdr:row>
      <xdr:rowOff>106680</xdr:rowOff>
    </xdr:from>
    <xdr:to>
      <xdr:col>14</xdr:col>
      <xdr:colOff>220980</xdr:colOff>
      <xdr:row>1</xdr:row>
      <xdr:rowOff>449580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33F77ECB-23F3-4417-AB92-BAD41ADEBB4D}"/>
            </a:ext>
          </a:extLst>
        </xdr:cNvPr>
        <xdr:cNvSpPr txBox="1"/>
      </xdr:nvSpPr>
      <xdr:spPr>
        <a:xfrm>
          <a:off x="7307580" y="967740"/>
          <a:ext cx="17907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/>
            <a:t>Materiais</a:t>
          </a:r>
          <a:r>
            <a:rPr lang="pt-BR" sz="1400" b="1" baseline="0"/>
            <a:t> Pendentes</a:t>
          </a:r>
          <a:endParaRPr lang="pt-BR" sz="1400" b="1"/>
        </a:p>
      </xdr:txBody>
    </xdr:sp>
    <xdr:clientData/>
  </xdr:twoCellAnchor>
  <xdr:twoCellAnchor editAs="oneCell">
    <xdr:from>
      <xdr:col>15</xdr:col>
      <xdr:colOff>169956</xdr:colOff>
      <xdr:row>0</xdr:row>
      <xdr:rowOff>22411</xdr:rowOff>
    </xdr:from>
    <xdr:to>
      <xdr:col>16</xdr:col>
      <xdr:colOff>474756</xdr:colOff>
      <xdr:row>1</xdr:row>
      <xdr:rowOff>73211</xdr:rowOff>
    </xdr:to>
    <xdr:pic>
      <xdr:nvPicPr>
        <xdr:cNvPr id="14" name="Gráfico 13" descr="Banco de dados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EBFDB4-CC0D-F187-ABEA-B632755CF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560485" y="22411"/>
          <a:ext cx="909918" cy="913653"/>
        </a:xfrm>
        <a:prstGeom prst="rect">
          <a:avLst/>
        </a:prstGeom>
      </xdr:spPr>
    </xdr:pic>
    <xdr:clientData/>
  </xdr:twoCellAnchor>
  <xdr:twoCellAnchor>
    <xdr:from>
      <xdr:col>14</xdr:col>
      <xdr:colOff>577850</xdr:colOff>
      <xdr:row>1</xdr:row>
      <xdr:rowOff>95250</xdr:rowOff>
    </xdr:from>
    <xdr:to>
      <xdr:col>17</xdr:col>
      <xdr:colOff>539750</xdr:colOff>
      <xdr:row>1</xdr:row>
      <xdr:rowOff>438150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6E4A8C6-A112-42F4-BE5F-22065B67B7BA}"/>
            </a:ext>
          </a:extLst>
        </xdr:cNvPr>
        <xdr:cNvSpPr txBox="1"/>
      </xdr:nvSpPr>
      <xdr:spPr>
        <a:xfrm>
          <a:off x="9455150" y="958850"/>
          <a:ext cx="17907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/>
            <a:t>Banco de dados </a:t>
          </a:r>
        </a:p>
      </xdr:txBody>
    </xdr:sp>
    <xdr:clientData/>
  </xdr:twoCellAnchor>
  <xdr:twoCellAnchor>
    <xdr:from>
      <xdr:col>2</xdr:col>
      <xdr:colOff>578225</xdr:colOff>
      <xdr:row>4</xdr:row>
      <xdr:rowOff>82923</xdr:rowOff>
    </xdr:from>
    <xdr:to>
      <xdr:col>18</xdr:col>
      <xdr:colOff>36607</xdr:colOff>
      <xdr:row>14</xdr:row>
      <xdr:rowOff>133723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A84984C2-610C-D157-B835-5FDB058D7E56}"/>
            </a:ext>
          </a:extLst>
        </xdr:cNvPr>
        <xdr:cNvSpPr txBox="1"/>
      </xdr:nvSpPr>
      <xdr:spPr>
        <a:xfrm>
          <a:off x="1788460" y="1808629"/>
          <a:ext cx="9454029" cy="1955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800">
              <a:solidFill>
                <a:sysClr val="windowText" lastClr="000000"/>
              </a:solidFill>
            </a:rPr>
            <a:t>FOLLOW</a:t>
          </a:r>
          <a:r>
            <a:rPr lang="pt-BR" sz="8800" baseline="0">
              <a:solidFill>
                <a:sysClr val="windowText" lastClr="000000"/>
              </a:solidFill>
            </a:rPr>
            <a:t> UP - PCM</a:t>
          </a:r>
          <a:endParaRPr lang="pt-BR" sz="8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8</xdr:col>
      <xdr:colOff>78441</xdr:colOff>
      <xdr:row>0</xdr:row>
      <xdr:rowOff>78441</xdr:rowOff>
    </xdr:from>
    <xdr:to>
      <xdr:col>9</xdr:col>
      <xdr:colOff>459441</xdr:colOff>
      <xdr:row>1</xdr:row>
      <xdr:rowOff>129988</xdr:rowOff>
    </xdr:to>
    <xdr:pic>
      <xdr:nvPicPr>
        <xdr:cNvPr id="11" name="Gráfico 10" descr="Trator com preenchimento sólido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CE23CE4-9168-E7C2-C3FD-8984350D4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33147" y="78441"/>
          <a:ext cx="986118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56031</xdr:colOff>
      <xdr:row>0</xdr:row>
      <xdr:rowOff>134470</xdr:rowOff>
    </xdr:from>
    <xdr:to>
      <xdr:col>13</xdr:col>
      <xdr:colOff>235324</xdr:colOff>
      <xdr:row>1</xdr:row>
      <xdr:rowOff>56028</xdr:rowOff>
    </xdr:to>
    <xdr:pic>
      <xdr:nvPicPr>
        <xdr:cNvPr id="15" name="Gráfico 14" descr="Ampulheta 90% com preenchimento sólido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18D12B1-AE2B-CB6F-3C49-8393728FA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7631207" y="134470"/>
          <a:ext cx="784411" cy="784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606136</xdr:colOff>
      <xdr:row>2</xdr:row>
      <xdr:rowOff>160192</xdr:rowOff>
    </xdr:from>
    <xdr:to>
      <xdr:col>15</xdr:col>
      <xdr:colOff>96116</xdr:colOff>
      <xdr:row>29</xdr:row>
      <xdr:rowOff>35717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FD77E8E-E617-4F76-B8BC-D34BDCD761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1140619</xdr:colOff>
      <xdr:row>30</xdr:row>
      <xdr:rowOff>66675</xdr:rowOff>
    </xdr:from>
    <xdr:to>
      <xdr:col>8</xdr:col>
      <xdr:colOff>426244</xdr:colOff>
      <xdr:row>53</xdr:row>
      <xdr:rowOff>4762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0C519CB-5543-4E11-89A3-8E01E7A770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588169</xdr:colOff>
      <xdr:row>30</xdr:row>
      <xdr:rowOff>47626</xdr:rowOff>
    </xdr:from>
    <xdr:to>
      <xdr:col>15</xdr:col>
      <xdr:colOff>109321</xdr:colOff>
      <xdr:row>52</xdr:row>
      <xdr:rowOff>185738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F3018A9-39AB-4404-B1DC-CAD1477C5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1150144</xdr:colOff>
      <xdr:row>53</xdr:row>
      <xdr:rowOff>100012</xdr:rowOff>
    </xdr:from>
    <xdr:to>
      <xdr:col>15</xdr:col>
      <xdr:colOff>126639</xdr:colOff>
      <xdr:row>75</xdr:row>
      <xdr:rowOff>24128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CF5D7D64-093A-40D5-9E07-04C30EB2F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1084087</xdr:colOff>
      <xdr:row>97</xdr:row>
      <xdr:rowOff>43109</xdr:rowOff>
    </xdr:from>
    <xdr:to>
      <xdr:col>8</xdr:col>
      <xdr:colOff>1390866</xdr:colOff>
      <xdr:row>112</xdr:row>
      <xdr:rowOff>10452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C656E97D-7B53-48A0-BAAC-215B423840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1495147</xdr:colOff>
      <xdr:row>97</xdr:row>
      <xdr:rowOff>49542</xdr:rowOff>
    </xdr:from>
    <xdr:to>
      <xdr:col>15</xdr:col>
      <xdr:colOff>172904</xdr:colOff>
      <xdr:row>112</xdr:row>
      <xdr:rowOff>16885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67C14D55-073E-484D-A240-ED1DB308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29659</xdr:colOff>
      <xdr:row>75</xdr:row>
      <xdr:rowOff>99518</xdr:rowOff>
    </xdr:from>
    <xdr:to>
      <xdr:col>15</xdr:col>
      <xdr:colOff>161648</xdr:colOff>
      <xdr:row>96</xdr:row>
      <xdr:rowOff>88632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7B87EA6B-DEA8-4E36-90DE-5D39EFF28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152399</xdr:colOff>
      <xdr:row>0</xdr:row>
      <xdr:rowOff>0</xdr:rowOff>
    </xdr:from>
    <xdr:to>
      <xdr:col>3</xdr:col>
      <xdr:colOff>402771</xdr:colOff>
      <xdr:row>2</xdr:row>
      <xdr:rowOff>54429</xdr:rowOff>
    </xdr:to>
    <xdr:pic>
      <xdr:nvPicPr>
        <xdr:cNvPr id="25" name="Imagem 24" descr="home - Açúcar Alegre">
          <a:extLst>
            <a:ext uri="{FF2B5EF4-FFF2-40B4-BE49-F238E27FC236}">
              <a16:creationId xmlns:a16="http://schemas.microsoft.com/office/drawing/2014/main" id="{F345F535-1E87-0799-36CF-9B76F7142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3942" y="0"/>
          <a:ext cx="2090058" cy="653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21</xdr:col>
      <xdr:colOff>261259</xdr:colOff>
      <xdr:row>2</xdr:row>
      <xdr:rowOff>54429</xdr:rowOff>
    </xdr:to>
    <xdr:pic>
      <xdr:nvPicPr>
        <xdr:cNvPr id="26" name="Imagem 25" descr="home - Açúcar Alegre">
          <a:extLst>
            <a:ext uri="{FF2B5EF4-FFF2-40B4-BE49-F238E27FC236}">
              <a16:creationId xmlns:a16="http://schemas.microsoft.com/office/drawing/2014/main" id="{5ECFAA8A-F015-4A47-9927-BB27E3C77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72114" y="0"/>
          <a:ext cx="2090058" cy="653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489858</xdr:colOff>
      <xdr:row>0</xdr:row>
      <xdr:rowOff>0</xdr:rowOff>
    </xdr:from>
    <xdr:to>
      <xdr:col>1</xdr:col>
      <xdr:colOff>0</xdr:colOff>
      <xdr:row>3</xdr:row>
      <xdr:rowOff>10885</xdr:rowOff>
    </xdr:to>
    <xdr:pic>
      <xdr:nvPicPr>
        <xdr:cNvPr id="28" name="Gráfico 27" descr="Início com preenchimento sólido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E43E1EE-D4CE-081E-EB18-AC8FA5556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89858" y="0"/>
          <a:ext cx="794656" cy="794656"/>
        </a:xfrm>
        <a:prstGeom prst="rect">
          <a:avLst/>
        </a:prstGeom>
      </xdr:spPr>
    </xdr:pic>
    <xdr:clientData/>
  </xdr:twoCellAnchor>
  <xdr:twoCellAnchor>
    <xdr:from>
      <xdr:col>15</xdr:col>
      <xdr:colOff>270162</xdr:colOff>
      <xdr:row>2</xdr:row>
      <xdr:rowOff>142010</xdr:rowOff>
    </xdr:from>
    <xdr:to>
      <xdr:col>41</xdr:col>
      <xdr:colOff>152399</xdr:colOff>
      <xdr:row>54</xdr:row>
      <xdr:rowOff>60960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9B512744-3210-4876-9D73-E047DA008B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53312" y="742085"/>
              <a:ext cx="15236537" cy="9824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15</xdr:col>
      <xdr:colOff>200978</xdr:colOff>
      <xdr:row>54</xdr:row>
      <xdr:rowOff>132396</xdr:rowOff>
    </xdr:from>
    <xdr:to>
      <xdr:col>41</xdr:col>
      <xdr:colOff>110490</xdr:colOff>
      <xdr:row>131</xdr:row>
      <xdr:rowOff>60960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60FEBD2E-23FC-42AF-A2FC-2F584DCAC8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84128" y="10638471"/>
              <a:ext cx="15263812" cy="145970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</xdr:col>
      <xdr:colOff>1110343</xdr:colOff>
      <xdr:row>2</xdr:row>
      <xdr:rowOff>152401</xdr:rowOff>
    </xdr:from>
    <xdr:to>
      <xdr:col>8</xdr:col>
      <xdr:colOff>402771</xdr:colOff>
      <xdr:row>29</xdr:row>
      <xdr:rowOff>28575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33606EC-6C85-4259-9018-B7F3627AB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1066800</xdr:colOff>
      <xdr:row>75</xdr:row>
      <xdr:rowOff>106680</xdr:rowOff>
    </xdr:from>
    <xdr:to>
      <xdr:col>9</xdr:col>
      <xdr:colOff>960120</xdr:colOff>
      <xdr:row>96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45B5FB-F732-4091-A88C-89363482B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7</xdr:col>
      <xdr:colOff>304800</xdr:colOff>
      <xdr:row>3</xdr:row>
      <xdr:rowOff>123825</xdr:rowOff>
    </xdr:to>
    <xdr:pic>
      <xdr:nvPicPr>
        <xdr:cNvPr id="2" name="Gráfico 1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CA1D09-B8E0-43E7-AD32-8EA75EE8E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712200" y="0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36</xdr:col>
      <xdr:colOff>579120</xdr:colOff>
      <xdr:row>33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2497312-731F-481A-99BF-D6470CAF3F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36</xdr:row>
      <xdr:rowOff>186266</xdr:rowOff>
    </xdr:from>
    <xdr:to>
      <xdr:col>28</xdr:col>
      <xdr:colOff>76200</xdr:colOff>
      <xdr:row>64</xdr:row>
      <xdr:rowOff>164122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8D44462-A84C-4CE6-BACE-C0EA02B40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65</xdr:row>
      <xdr:rowOff>186266</xdr:rowOff>
    </xdr:from>
    <xdr:to>
      <xdr:col>28</xdr:col>
      <xdr:colOff>84667</xdr:colOff>
      <xdr:row>91</xdr:row>
      <xdr:rowOff>110065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C59011D9-9865-48DA-A68A-6BD79CEFC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92</xdr:row>
      <xdr:rowOff>186266</xdr:rowOff>
    </xdr:from>
    <xdr:to>
      <xdr:col>25</xdr:col>
      <xdr:colOff>177800</xdr:colOff>
      <xdr:row>117</xdr:row>
      <xdr:rowOff>169332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1F2AB8E-0478-46D5-BA0F-62812395D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4</xdr:row>
      <xdr:rowOff>169333</xdr:rowOff>
    </xdr:to>
    <xdr:pic>
      <xdr:nvPicPr>
        <xdr:cNvPr id="11" name="Gráfico 10" descr="Início com preenchiment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5AA7CC1-AF12-47AF-A9BE-3FDEED2DE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103909</xdr:colOff>
      <xdr:row>0</xdr:row>
      <xdr:rowOff>51956</xdr:rowOff>
    </xdr:from>
    <xdr:to>
      <xdr:col>8</xdr:col>
      <xdr:colOff>259773</xdr:colOff>
      <xdr:row>4</xdr:row>
      <xdr:rowOff>116280</xdr:rowOff>
    </xdr:to>
    <xdr:pic>
      <xdr:nvPicPr>
        <xdr:cNvPr id="2" name="Imagem 1" descr="home - Açúcar Alegre">
          <a:extLst>
            <a:ext uri="{FF2B5EF4-FFF2-40B4-BE49-F238E27FC236}">
              <a16:creationId xmlns:a16="http://schemas.microsoft.com/office/drawing/2014/main" id="{2BFE9EE1-6A34-4D66-95D9-458E281E0A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545" y="51956"/>
          <a:ext cx="3688773" cy="826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é Luis Santos da Silva" refreshedDate="45860.55451898148" createdVersion="8" refreshedVersion="8" minRefreshableVersion="3" recordCount="3431" xr:uid="{80BF5198-19D2-465E-8017-D6B2B0BE386D}">
  <cacheSource type="worksheet">
    <worksheetSource name="Tabela1"/>
  </cacheSource>
  <cacheFields count="34">
    <cacheField name="TIPO " numFmtId="0">
      <sharedItems count="15">
        <s v="Estoque"/>
        <s v="Veic. Leves"/>
        <s v="Carregadeiras"/>
        <s v="Máquinas pesadas"/>
        <s v="Colhedoras"/>
        <s v="Caminhões"/>
        <s v="Tratores"/>
        <s v="Reboques"/>
        <s v="Lubrificação"/>
        <s v="Oficina Geral"/>
        <s v="Borracharia"/>
        <s v="Caldeiraria"/>
        <s v="Irrigação"/>
        <s v=""/>
        <s v="Transbordos"/>
      </sharedItems>
    </cacheField>
    <cacheField name="SITUAÇÃO" numFmtId="0">
      <sharedItems containsNonDate="0" containsString="0" containsBlank="1"/>
    </cacheField>
    <cacheField name="Cód.Equipamento" numFmtId="0">
      <sharedItems containsMixedTypes="1" containsNumber="1" containsInteger="1" minValue="11" maxValue="8558" count="183">
        <s v="Estoque"/>
        <n v="33"/>
        <n v="3027"/>
        <n v="4008"/>
        <n v="3015"/>
        <n v="4011"/>
        <n v="3029"/>
        <n v="3014"/>
        <n v="3023"/>
        <n v="3024"/>
        <s v="Estoque - Colhedoras"/>
        <n v="1052"/>
        <n v="1103"/>
        <n v="1039"/>
        <n v="1020"/>
        <n v="1009"/>
        <n v="1045"/>
        <n v="3022"/>
        <n v="2030"/>
        <n v="2036"/>
        <n v="1025"/>
        <n v="1015"/>
        <n v="2042"/>
        <n v="2052"/>
        <n v="2048"/>
        <s v="Estoque - Tratores"/>
        <n v="2037"/>
        <n v="1022"/>
        <s v="Estoque - Reboques"/>
        <s v="Lubrificação"/>
        <n v="2025"/>
        <n v="2027"/>
        <n v="1094"/>
        <s v="Estoque - Carregadeiras"/>
        <n v="8034"/>
        <n v="3020"/>
        <s v="Oficina Diversos"/>
        <s v="Estoque - Reboques "/>
        <n v="8558"/>
        <n v="1023"/>
        <n v="1008"/>
        <n v="1049"/>
        <n v="1040"/>
        <n v="1019"/>
        <n v="1021"/>
        <n v="2064"/>
        <n v="1002"/>
        <n v="1005"/>
        <n v="2035"/>
        <s v="Borracharia"/>
        <n v="1098"/>
        <n v="2024"/>
        <n v="1007"/>
        <n v="29"/>
        <n v="32"/>
        <n v="8001"/>
        <n v="8002"/>
        <n v="8003"/>
        <n v="8004"/>
        <n v="1027"/>
        <n v="4018"/>
        <s v="Estoque - Caldeiraria"/>
        <n v="8006"/>
        <n v="8008"/>
        <s v="Estoque - Caminhões"/>
        <n v="2039"/>
        <n v="2045"/>
        <n v="2049"/>
        <n v="2038"/>
        <n v="30"/>
        <n v="3016"/>
        <n v="3028"/>
        <n v="3030"/>
        <n v="3001"/>
        <n v="3009"/>
        <n v="46"/>
        <n v="49"/>
        <n v="3031"/>
        <n v="3025"/>
        <n v="2060"/>
        <n v="4012"/>
        <n v="1004"/>
        <n v="1026"/>
        <n v="1046"/>
        <n v="1044"/>
        <n v="31"/>
        <n v="1012"/>
        <n v="3019"/>
        <n v="8051"/>
        <n v="1036"/>
        <n v="1042"/>
        <n v="1029"/>
        <n v="7081"/>
        <n v="7082"/>
        <n v="7084"/>
        <n v="7091"/>
        <n v="7078"/>
        <n v="1011"/>
        <n v="2034"/>
        <n v="1038"/>
        <n v="1047"/>
        <n v="4001"/>
        <s v="Estoque - Carregadeiras "/>
        <n v="4009"/>
        <n v="54"/>
        <n v="68"/>
        <n v="1030"/>
        <n v="1095"/>
        <n v="1024"/>
        <n v="4003"/>
        <n v="1006"/>
        <n v="1096"/>
        <n v="1097"/>
        <n v="1028"/>
        <n v="11"/>
        <n v="1108"/>
        <n v="20"/>
        <n v="2046"/>
        <n v="79"/>
        <n v="51"/>
        <n v="1035"/>
        <n v="1091"/>
        <n v="2044"/>
        <n v="1032"/>
        <n v="2047"/>
        <n v="1034"/>
        <n v="48"/>
        <n v="4017"/>
        <n v="56"/>
        <s v="Estoque - Veic. Leves"/>
        <s v="Estoque "/>
        <n v="2057"/>
        <n v="5003"/>
        <n v="5004"/>
        <n v="5001"/>
        <n v="5002"/>
        <n v="3026"/>
        <n v="62"/>
        <n v="55"/>
        <n v="2068"/>
        <s v="Estoque - Colhedoras "/>
        <n v="2053"/>
        <n v="2058"/>
        <s v="Reboques"/>
        <n v="2028"/>
        <n v="4023"/>
        <n v="45"/>
        <n v="8111"/>
        <n v="1037"/>
        <n v="67"/>
        <n v="47"/>
        <n v="5005"/>
        <n v="4019"/>
        <n v="57"/>
        <n v="2054"/>
        <n v="61"/>
        <n v="7051"/>
        <n v="63"/>
        <n v="4022"/>
        <n v="3021"/>
        <n v="2020"/>
        <n v="3008"/>
        <n v="1106"/>
        <n v="1041"/>
        <n v="1055"/>
        <n v="8052"/>
        <n v="8053"/>
        <n v="8054"/>
        <n v="1104"/>
        <n v="7092"/>
        <n v="2070"/>
        <n v="52"/>
        <n v="8550"/>
        <n v="8114"/>
        <n v="1051"/>
        <n v="2015"/>
        <n v="4007"/>
        <s v="Estoque - Transbordos"/>
        <n v="1048"/>
        <n v="4013"/>
        <s v="Estoque - Borracharia"/>
        <n v="1054"/>
        <n v="2055"/>
      </sharedItems>
    </cacheField>
    <cacheField name="Cod. Material" numFmtId="0">
      <sharedItems containsSemiMixedTypes="0" containsString="0" containsNumber="1" containsInteger="1" minValue="92" maxValue="93561"/>
    </cacheField>
    <cacheField name="Descrição" numFmtId="0">
      <sharedItems count="2484">
        <s v="92 - PNEU 215/75R 17.5 RHS"/>
        <s v="789 - GUIDON NXR BROS 150 KS"/>
        <s v="842 - CLIMATIZADOR 12V TACOR-AR PARA CABINA DA CARREGADEIRA SANTAL"/>
        <s v="857 - BATERIA 100 AMPERES - 26MF (ZETA CAIXA ALTA)"/>
        <s v="1004 - BATERIA 150 AMPERES - 38B ZETA"/>
        <s v="1033 - PNEU 18.4-26"/>
        <s v="1048 - PNEU 18.4-34 (12 LONAS)"/>
        <s v="1052 - PNEU 750 X 16 G8 ( F-4000)"/>
        <s v="1181 - TINTA VERDE FOLHA 3,6L"/>
        <s v="1286 - BICO HIDRAULICO P/ BOMBA - LUBEFER"/>
        <s v="1588 - OLEO LUBRAX TRM 5 SAE 140"/>
        <s v="1589 - OLEO HIDRAULICO LUBRAX HYDRA XP 68"/>
        <s v="1591 - OLEO LUBRAX TRM5 - 90"/>
        <s v="1634 - PNEU 18.4-30 DE 10 LONAS"/>
        <s v="1651 - GRAXEIRO RETO DE 3/8"/>
        <s v="1800 - GRAXEIRO RETO DE 1/4&quot;"/>
        <s v="1842 - OLEO  HY GARD TRANSMISSAO"/>
        <s v="1852 - PNEU 17.5-25"/>
        <s v="1986 - PNEU 24.5-32"/>
        <s v="2107 - SENSOR DE TEMPERATURA  RE 51774"/>
        <s v="2210 - CONTRA BARRA DIRECAO REF. SKF VKY 6211 M. BENZ 1620"/>
        <s v="2221 - GRAXEIRO CURVO 3/8 45°"/>
        <s v="2222 - GRAXEIRO CURVO 5/16 45°"/>
        <s v="2310 - DISCO DE FREIO VALTRA REF:30184800"/>
        <s v="2463 - OLEO LUBRAX UNITRACTOR 10W30 (ISAFLUIDO 434 TO)"/>
        <s v="2495 - PNEU 1000R 20 G - 686 MSS"/>
        <s v="2590 - MORSA DE BANCADA Nº 8"/>
        <s v="3109 - ASSENTO DE BORRACHA 81214810 (VALTRA)"/>
        <s v="3302 - PINO 80390200"/>
        <s v="3493 - BROCA EM AÇO 11/32"/>
        <s v="3662 - CABO DE ACO 5/8 (USADO)"/>
        <s v="3862 - CABO E PUXADOR DO CAPO REF: 3848808259 ( MBB 2318 )"/>
        <s v="3862 - CABO E PUXADOR DO CAPO LE REF: 3848808259 OU FANIA 060.320.0000 ( MBB 2318 )"/>
        <s v="3904 - AMORTECEDOR DIANTEIRO (MB2726) REF: A6933237000"/>
        <s v="4134 - CHAVE FREZADA 6X7"/>
        <s v="4142 - CHAVE FREZADA 8X9"/>
        <s v="4143 - CHAVE FREZADA 10 X 11"/>
        <s v="4146 - CHAVE FREZADA 12 X 13"/>
        <s v="4147 - CHAVE FREZADA 14 X 15"/>
        <s v="4148 - CHAVE FREZADA 16 X 17"/>
        <s v="4151 - CHAVE FREZADA 18 X 19"/>
        <s v="4152 - CHAVE FREZADA 20 X 22"/>
        <s v="4153 - CHAVE FREZADA 21 X 23"/>
        <s v="4154 - CHAVE FREZADA 24 X 26"/>
        <s v="4156 - CHAVE FREZADA 25 X 28"/>
        <s v="4159 - CHAVE FREZADA 27 X 32"/>
        <s v="4186 - CHAVE DE BOCA 6 X 7"/>
        <s v="4187 - CHAVE DE BOCA 8 X 9"/>
        <s v="4189 - CHAVE DE BOCA 10 X 11"/>
        <s v="4190 - CHAVE DE BOCA 12 X 13"/>
        <s v="4191 - CHAVE DE BOCA 14 X 15"/>
        <s v="4199 - CHAVE DE BOCA 16 X 17"/>
        <s v="4200 - CHAVE DE BOCA 18 X 19"/>
        <s v="4202 - CHAVE DE BOCA 20 X 22"/>
        <s v="4204 - CHAVE DE BOCA 21 X 23"/>
        <s v="4208 - CHAVE DE BOCA 25 X 28"/>
        <s v="4211 - CHAVE DE BOCA 27 X 32"/>
        <s v="4213 - CHAVE DE BOCA 30 X 32"/>
        <s v="4252 - PNEU 20.5-25"/>
        <s v="4442 - FAROL DIANTEIRO L/E REF: 9408200161 ( MBB 3340 )"/>
        <s v="4479 - MANOPLA DA ALAVANCA DE MARCHAS A386 268 7142 (MBB 2638)"/>
        <s v="4518 - MACHO EM AÇO RAPIDO 3/8"/>
        <s v="4588 - CHAVE PHILLIPS 1/4 X 6"/>
        <s v="4601 - ALICATE DE ANILHA BICO CURVO SEM MOLA"/>
        <s v="4602 - ALICATE DE ANILHA BICO CURVO COM MOLA"/>
        <s v="4606 - ALICATE DE PRESSÃO"/>
        <s v="4607 - ALICATE DE CORTE"/>
        <s v="4608 - ALICATE UNIVERSAL"/>
        <s v="4613 - CHAVE ALLEN Nª 19"/>
        <s v="4614 - CHAVE ALLEN Nª 17"/>
        <s v="4618 - CHAVE ALLEN Nª 12"/>
        <s v="4620 - CHAVE ALLEN Nª 10"/>
        <s v="4622 - CHAVE ALLEN Nª 08"/>
        <s v="4623 - CHAVE ALLEN Nª 07"/>
        <s v="4624 - CHAVE ALLEN Nª 06"/>
        <s v="4626 - CHAVE ALLEN Nª 05"/>
        <s v="5011 - PNEU 14.9-26"/>
        <s v="5021 - FAROL DIANTEIRO L/D REF: 9408200261 ( MBB 3340 )"/>
        <s v="5283 - VOLANTE E CREMALHEIRA DO MOTOR REF: 836755038 (VALTRA BM 100)"/>
        <s v="5512 - DISCO DE FREIO RE 321692"/>
        <s v="5521 - PLATO DE EMBREAGEM R95378"/>
        <s v="5523 - PLATO DE EMBREAGEM R96806"/>
        <s v="5536 - ANEL ORING R158521"/>
        <s v="5568 - JUNTA R120902"/>
        <s v="5613 - EIXO S DO FREIO TRASEIRO LE 3834231236 ( MBB 2423 )"/>
        <s v="5828 - JUNTA R127580"/>
        <s v="6174 - CLIMATIZADOR 24V ( RESERVATORIO QUADRADO )"/>
        <s v="6218 - RETENTOR KH0931"/>
        <s v="6273 - KIT DE PISTAO E CAMISA AJ61085"/>
        <s v="6275 - BOMBA DE OLEO  RE504914"/>
        <s v="6473 - BICO DE AR DUPLO 8159F SCHRADER"/>
        <s v="6759 - PINO DO PISTAO R123177"/>
        <s v="6776 - JUNTA DO MOTOR VOLVO N10 COMPLETO - SABÓ 80320"/>
        <s v="6831 - KIT DE PISTAO E CAMISA STD DO MT INTERCULADO REF. MALHE K 71400/M. LEVE K 1730 VOLVO NL 10"/>
        <s v="7363 - SINALEIRA AR60250"/>
        <s v="7504 - BUCHA R95301"/>
        <s v="7507 - ENGRENAGEM R101187"/>
        <s v="7597 - ALAVANCA DE MARCHA 82408520"/>
        <s v="7722 - SINCRONIZADOR MONTADO 30614220"/>
        <s v="7724 - BUCHA ESPACADORA 81640020"/>
        <s v="7844 - QUEBRA VENTO DA PORTA DIREITA 6887207055"/>
        <s v="8082 - CARENAGEM DO FAROL DIANT. COR VERMELHA  ( NXR 150 BROS KS )"/>
        <s v="8181 - ANEL DE SEGURANCA KG1045"/>
        <s v="8183 - CALCO 679390"/>
        <s v="8364 - MANGUEIRA DO RESFRIADOR DO OLEO CQ47021"/>
        <s v="8366 - CLIPE L79076"/>
        <s v="8479 - TROCADOR DE CALOR (RADIADOR DE OLEO MOTOR NL10)"/>
        <s v="8495 - ARRUELA L111165"/>
        <s v="8497 - MOLA DE COMPRESSAO R115415"/>
        <s v="8502 - MOLA DE COMPRESSAO R95370"/>
        <s v="8503 - MOLA DE COMPRESSAO R104785"/>
        <s v="8505 - DISCO R101158"/>
        <s v="8507 - DISCO R95422"/>
        <s v="8508 - ARRUELA DE VEDACAO R163341"/>
        <s v="8520 - TORNEIRA DE PLASTICO P/ JARDIM DE 1/2&quot;"/>
        <s v="8650 - EIXO INTERMEDIARIO CX. DE CAMBIO G3-60 REF: A383 263 0202 ( MBB 2318 )"/>
        <s v="8689 - MANGOTE DO RESERVATÓRIO DO RADIADOR L/D MB 3340 REF. A940 501 18 82"/>
        <s v="8725 - BATERIA MOURA / BOSCH 60 AH"/>
        <s v="8935 - CHAPA GALVANIZADA 2 X 1 BITOLA Nº16"/>
        <s v="8992 - CHAVE COMBINADA 30MM"/>
        <s v="8994 - CHAVE COMBINADA 32MM"/>
        <s v="9295 - CHAVE DE LUZ - MOTO HONDA NXR 125 BROS KS"/>
        <s v="9354 - COIFA DA ALAVANCA MARCHA A9702681897 - MB2423"/>
        <s v="9434 - MANETE DE FREIO DO REBOQUE REF:  A6954307181 ( MBB 2638 )"/>
        <s v="9508 - CAIXA DE DESCARGA P/ BANHEIRO ASTRA"/>
        <s v="9611 - PINO ELASTICO 34M7102"/>
        <s v="9656 - TELHA GALVALUME MT TZ 0,43 COM 6,00M"/>
        <s v="9752 - HASTE 1/4 X 250MM COMPLETA (ALUMINIO)"/>
        <s v="9841 - TORNEIRA PARA LAVATORIO"/>
        <s v="10000 - VENTILADOR DE PAREDE DE 50CM TURBO"/>
        <s v="10539 - ABRACADEIRA COD. A9429970290"/>
        <s v="10570 - FAROL DIANTEIRO MONTADO 80648900"/>
        <s v="10783 - PINO TRAVA 45M7080"/>
        <s v="11025 - CHAVE DE FENDA DE 5/16 X 8&quot;"/>
        <s v="11048 - CHAVE FREZADA 18 X 19"/>
        <s v="11057 - CHAVE DE BOCA 12 X 13"/>
        <s v="11064 - MARTELO DE 1KG"/>
        <s v="11071 - ARRUELA R101170"/>
        <s v="11273 - VIDRO DA PORTA ESQUERDA 83862600"/>
        <s v="11509 - ANEL ESPACADOR 81340500"/>
        <s v="11517 - TAMBOR DE FREIO TRASEIRO REF. MB 3014230101/FRUM 3718 MBB 1718/2726"/>
        <s v="11518 - TAMBOR DE FREIO DIANTEIRO MB1718"/>
        <s v="11717 - ENGRENAGEM INV. DA RÉ 20 DENT. REF: 383 263 0031 CX G-3-60 ( MBB 2318 )"/>
        <s v="11718 - EIXO PRIMARIO 17 DENTES CAIXA DE CÂMBIO G-3-60 MB 2318 REF: A383 262 0302 ( MBB 2318 )"/>
        <s v="11766 - ANEL R63226"/>
        <s v="11817 - RETROVISOR PARA MOTOS"/>
        <s v="11908 - ARRUELA TRAVA 80603100"/>
        <s v="11924 - FAROL DIANTEIRO DA ALTA E BAIXA VOLVO NL12"/>
        <s v="12371 - KIT DO MOTOR COMPLETO REF: 82636800 OU MAHLE K-2235 STD"/>
        <s v="12451 - DEFLETOR DO RADIADOR REF: A696 505 7055 ( MBB 2638 )"/>
        <s v="12452 - VOLANTE DIRECIONAL MBB 2638 REF: 6954647001"/>
        <s v="12694 - COIFA REF: 81673110"/>
        <s v="12806 - ARRUELA DE AJUSTE 80611100"/>
        <s v="12807 - ARRUELA DE AJUSTE 80611100"/>
        <s v="12963 - PARAFUSO DO CABECOTE DO MOTOR REF: R85363 (JD 7505)"/>
        <s v="12975 - RESFRIADOR DE OLEO RE59298"/>
        <s v="13464 - BICO INJETOR REF: RE36939 ( JOHN DEERE 7505 )"/>
        <s v="13531 - MANGUEIRA DUPLA SOLDA IBIRA 5/16&quot; 300 PSI"/>
        <s v="13574 - SUPORTE CQ47393"/>
        <s v="13916 - FAROL DIANTEIRO DA ALTA E BAIXA LE REF: A6948208061 ( MBB 2638 )"/>
        <s v="13917 - FAROL DIANTEIRO DA ALTA E BAIXA LD REF: A6948208161 ( MBB 2638 )"/>
        <s v="13941 - MAÇANETA INTERNA L/D DA PORTA MB 2638 REF: 6947607161"/>
        <s v="13942 - MAÇANETA INTERNA DA PORTA L/E MB 2638 REF. 6947607061"/>
        <s v="13944 - VEDACAO L100486"/>
        <s v="13945 - REFORCO AL118349"/>
        <s v="13951 - CLIPE M84972"/>
        <s v="14216 - MANGUEIRA CRISTAL 1''"/>
        <s v="14384 - BUCHA 34056900 DO EIXO DIANTEIRO BH180 E BH185I"/>
        <s v="14385 - ARRUELA DE ENCOSTO 34058000"/>
        <s v="14386 - ANEL RETENTOR 81882800"/>
        <s v="14389 - RETENTOR 81880000"/>
        <s v="14390 - BUCHA 34052200"/>
        <s v="14454 - PORCA R134341"/>
        <s v="14456 - KIT RE47385"/>
        <s v="14457 - DISCO R271542"/>
        <s v="14458 - DISCO RE34868"/>
        <s v="14555 - BICO DUPLO C/ ROSCA FEMEA 1/4&quot; REF: R8159C SCHRADER"/>
        <s v="14700 - BRONZE DE BIELA STD REF: R113698 (JOHN DEERE 7505)"/>
        <s v="14701 - CARCACA R123471"/>
        <s v="14702 - PLUGUE RE46685"/>
        <s v="14841 - ESPATULA REDONDA 38º - 18&quot; 60CM"/>
        <s v="14854 - BRONZINA DE BIELA STD REF: VALTRA 836110552 REF. KS 79386600"/>
        <s v="14890 - ARRUELA LISA 24M7200"/>
        <s v="14891 - TRINCO R110554"/>
        <s v="15236 - CARCACA R95850"/>
        <s v="15308 - TAMBOR DE FREIO TRASEIRO MBB2726/1620 REF: 3014230101 DURAMETAL 01214"/>
        <s v="15311 - TINTA AZUL FORD PU"/>
        <s v="15370 - QUADRANTE AL112581"/>
        <s v="15371 - QUADRANTE AL117587"/>
        <s v="15372 - QUADRANTE AL150845"/>
        <s v="15402 - ARRUELA DE ENCOSTO 34057900"/>
        <s v="15445 - ARRUELA COM DENTE INTERNO 81334300"/>
        <s v="15640 - ANEL ESPAÇADOR VALTRA BM100 REF. 81643700"/>
        <s v="15650 - PEÇA DESLIZANTE VALTRA BM100 REF. 32888200"/>
        <s v="15675 - PINO FIXADOR AL79050"/>
        <s v="15678 - ANEL ORING R158523"/>
        <s v="15679 - JUNTA DE VEDAÇÃO R188518"/>
        <s v="15684 - PLATO DE EMBREAGEM R96805"/>
        <s v="16023 - BRONZE FIXO STD OM 457 LA REF: MAHLE BC-544-J-STD / A457 030 0340"/>
        <s v="16049 - RETENTOR DQ27344"/>
        <s v="16172 - LANTERNA DO PISCA SETA MOTO BROS 150/160"/>
        <s v="16381 - ESPAÇADOR 9D - 4029"/>
        <s v="16404 - CANO DE 25"/>
        <s v="16606 - VERNIZ AUTO SOLIDO LAZUDDUR"/>
        <s v="16669 - QUEBRA VENTO LD COMPLETO MBB1418 REF: 6887207155"/>
        <s v="16872 - CHAVE COMBINADA 12MM"/>
        <s v="16876 - CHAVE ALLEN 1/4&quot;"/>
        <s v="16906 - PISTÃO 2G - 5369"/>
        <s v="16907 - MOLA 9J - 5498 ORIGINAL"/>
        <s v="16908 - PARAFUSO 6G0905 ORIGINAL"/>
        <s v="16909 - ARRUELA 5P - 8244 ORIGINAL"/>
        <s v="16910 - ANEL 9D - 7972"/>
        <s v="17088 - BLOCO OTICO 80649000"/>
        <s v="17278 - MANGUEIRA 836747124"/>
        <s v="17498 - EIXO LATERAL HELICOIDAL 81636300"/>
        <s v="17500 - ANEL ESPACADOR 628100"/>
        <s v="17503 - SINCRONIZADOR MONTADO 30614220"/>
        <s v="17506 - BUCHA 81654200"/>
        <s v="17533 - MECANISMO DO VIDRO DA PORTA ELETRICO L/E REF: A696 720 0446 (MBB 2638)"/>
        <s v="17710 - MOLA 654230"/>
        <s v="17984 - VASO SANITARIO SIMPLES( SEM CAIXA ACOPLADA)"/>
        <s v="17994 - CHAVE COMBINADA 14MM"/>
        <s v="18013 - CALCO 0,05MM REF: 30026400"/>
        <s v="18015 - CALCO 0,20MM REF: 30026600"/>
        <s v="18017 - CALCO 0,5MM REF: KG1308"/>
        <s v="18023 - RETENTOR KH1188"/>
        <s v="18478 - AMORTECEDOR A GAS REF: 1563497 PECAS HYSTER."/>
        <s v="18580 - CALCO 0,05 MM REF: 876150"/>
        <s v="18582 - CALCO 0,30 MM 854250"/>
        <s v="18586 - PINO CILINDRICO REF: LB 8107"/>
        <s v="18587 - ENGRENAGEM REF: 81636000"/>
        <s v="18588 - ANEL RETENTOR REF: KH 4150"/>
        <s v="18665 - SILENCIOSO MBB 2638 REF: 696 490 7101"/>
        <s v="18699 - ANEL DE SEGURANÇA REF: KG 9121"/>
        <s v="18838 - PARALAMA L/D PARTE TRAS. REF: 9588813001 (M.BENZ 1315 )"/>
        <s v="18910 - COXIM DO CAPO REF: 384 987 7139 / SUPORTE REI R3222 ( MBB L 1418 )"/>
        <s v="18952 - ARRUELA DE ENCOSTO REF: R107620 ( JOHN DEERE 7500 )"/>
        <s v="19144 - GRAXA AZUL BALDE 20KG"/>
        <s v="19177 - LANTERNA PISCA DIANT. L/E REF: 9408200321 ( MBB 3340 )"/>
        <s v="19178 - LANTERNA PISCA DIANT. L/D REF: 940 820 0421 ( MBB 3340 )"/>
        <s v="19338 - BUCHA DA ARTICULAÇÃO CABINE REF: 673 317 0112( MBB 2324 )"/>
        <s v="19381 - FECHADURA SUPERIOR DO CAPO REF: F2306S (MB 2638)"/>
        <s v="19381 - FECHADURA SUPERIOR DO CAPO REF: A6948800160 (MB 2638)"/>
        <s v="19390 - MOLDURA DO PISCA DIANT. L/D REF: 9147 6948847274 ( MBB 2638 )"/>
        <s v="19391 - MOLDURA DO PISCA DIANT. L/E REF: 6948847174 ( MBB 2638 )"/>
        <s v="19391 - MOLDURA DO PISCA DIANT. L/E REF: 9147 6948847174 ( MBB 2638 )"/>
        <s v="19444 - BOMBA D'AGUA REF: 500734 ( JOHN DEERE 7505 )"/>
        <s v="19461 - ENGRENAGEM Z-33 REF: 81776600 ( VALTRA BM 100 )"/>
        <s v="19463 - BUCHA REF: 30186810  ( VALTRA BM 100 )"/>
        <s v="19464 - ROLAMENTO REF: LA5114 ( VALTRA BM 100 )"/>
        <s v="19466 - ROLAMENTO REF: LA5013 ( VALTRA BM 100 )"/>
        <s v="19468 - BUCHA REF: 30184710 ( VALTRA BM 100 )"/>
        <s v="19501 - BUCHA REF: 26090202 ( IMPLEMENTO CMP MASTER )"/>
        <s v="19507 - BUCHA REF: 20720174 ( IMPLEMENTO CMP MASTER )"/>
        <s v="19687 - PARALAMA TRASEIRO LD (VOLVO NL12 360 ELETRONIC)"/>
        <s v="19692 - LANTERNA PISCA DIANT.  L/D ( VOLVO NL 12 360 ELETRONIC)"/>
        <s v="19693 - LANTERNA PISCA DIANT. L/E ( VOLVO NL 12 360 ELETRONIC)"/>
        <s v="19795 - KIT DO MOTOR OM 457 LA REF. MBB 4570100089 REF. METAL LEVE K 9272 (MBB 3340)"/>
        <s v="19801 - BRONZE BIELA STD MOTOR OM 457 LA REF: 4570301160 ( MBB 3340 )"/>
        <s v="19855 - PARAFUSO FRANCES 5/16X3"/>
        <s v="19931 - MANIPULA REF: L77805 ( JOHN DEERE 7500 )"/>
        <s v="19932 - MOLA REF: L112041 ( JOHN DEERE 7500 )"/>
        <s v="19934 - MOLA REF: L102451 ( JOHN DEERE 7500 )"/>
        <s v="19940 - PINO ELASTICO REF: 34M7172 ( JOHN DEERE 7500 )"/>
        <s v="19944 - CONSOLE REF: L112511 ( JOHN DEERE 7500 )"/>
        <s v="20032 - AMORTECEDOR A GAS REF: 31517910 ( VALTRA BH 185 I )"/>
        <s v="20053 - ROLAMENTO REF: LA5313 ( VALTRA BH 185 I )"/>
        <s v="20057 - ROLAMENTO REF: 34057600 ( VALTRA BH 185 I )"/>
        <s v="20065 - ANEL &quot;O&quot; REF: 148964A1 ORIGINAL ( CASE W20E )"/>
        <s v="20081 - ANEL &quot;O'' REF: 148960A1 ORIGINAL ( CASE W20E )"/>
        <s v="20095 - ENGRENAGEM HELICODIAL Z-24 REF: 81636100 ( VALTRA BM 100 )"/>
        <s v="20096 - BUCHA ESPACADORA REF: 81642100 ( VALTRA BM 100 )"/>
        <s v="20097 - BUCHA REF: 30186710 ( VALTRA BM 100 )"/>
        <s v="20099 - FLANGE REF: 30250800  ( VALTRA BM 100 )"/>
        <s v="20100 - GARFO SELETOR REF: 30184210  ( VALTRA BM 100 )"/>
        <s v="20101 - EIXO DO SELETOR REF: 30191311  ( VALTRA BM 100 )"/>
        <s v="20102 - GARFO DO SELETOR REF: 30184310  ( VALTRA BM 100 )"/>
        <s v="20104 - EIXO DO SELETOR REF: 30191211 ( VALTRA BM 100 )"/>
        <s v="20108 - ALAVANCA DE ACIONAMENTO REF: 80070510  ( VALTRA BM 100 )"/>
        <s v="20109 - BRONZE FIXO STD REF:836655514 VALTRA BH 185I OU MAHLE BC-408-P STD"/>
        <s v="20110 - CASQUILHO DE APOIO 836110552"/>
        <s v="20111 - ESFERA REF: LB8022 ( VALTRA BM100 )"/>
        <s v="20117 - RETROVISOR COMPLETO L/D VOLVO NL12"/>
        <s v="20118 - RETROVISOR COMPLETO L/E VOLVO NL12"/>
        <s v="20262 - REGULADOR DE ACETIGAS/ACETILENO HARRIS 829"/>
        <s v="20263 - REGULADOR DE OXIGENIO HARRIS 818"/>
        <s v="20320 - RETENTOR REF: 34058400 ( BH 185 I )"/>
        <s v="20487 - DISCO COM ESTRIA INTERNA REF: RE34786  ( JOHN DEERE 7505 )"/>
        <s v="20494 - JUNTA REF: R95380 ( JOHN DEERE 7505 )"/>
        <s v="20506 - PARAFUSO REF: R175130 ( JOHN DEERE 7505 )"/>
        <s v="20507 - CONE DO ROLAMENTO REF: R110458 ( JOHN DEERE 7505 )"/>
        <s v="20530 - ARRUELA DE ENCOSTO REF: R93623 ( JOHN DEERE 7505 )"/>
        <s v="20542 - ASSENTO REF: DQ 34703 ( JOHN DEERE 7505 )"/>
        <s v="20545 - ANEL REF: R112955 ( JOHN DEERE 7505 )"/>
        <s v="20546 - ESPACADOR REF: R95424 ( JOHN DEERE 7505 )"/>
        <s v="20849 - AMORTECEDOR DIANTEIRO ( MBB 2638 ) REF. MONROE A1 54425"/>
        <s v="20914 - LANTERNA TRASEIRA DA NXR BROS 150 KS"/>
        <s v="20997 - LANTERNA DO PISCA DIANT. L/D MB1718 REF: A6888207621"/>
        <s v="20998 - LANTERNA DO PISCA DIANT. L/E MB1718 REF:  A6888207521"/>
        <s v="21120 - CABO DA MACANETA INTERNA L/E REF: 9737600204 ( MBB 3340 )"/>
        <s v="21134 - JOGO DE JUNTA DO MOTOR REF. VALTRA  82600700 REF. SPAAL 73.620-OR-ML"/>
        <s v="21200 - BUCHA REF: T113255 ( JOHN DEERE 7505 )"/>
        <s v="21570 - INTERRUPTOR DE SEGURANÇA REF: 33558700 ( VALTRA BH 185 I )"/>
        <s v="21598 - PARAFUSO SEXT. REF:19M8552  ( JOHN DEERE 7505 )"/>
        <s v="21603 - CAPOTA REF: L113818  ( JOHN DEERE 7505 )"/>
        <s v="21604 - CAPOTA REF: R108137  ( JOHN DEERE 7505 )"/>
        <s v="21610 - SUPORTE REF: AL110860  ( JOHN DEERE 7505 )"/>
        <s v="21611 - CAPOTA REF: R108136  ( JOHN DEERE 7505 )"/>
        <s v="21615 - POLIA REF: R133296  ( JOHN DEERE 7505 )"/>
        <s v="21620 - CAPA REF: JD 8280 ( JOHN DEERE 7505 )"/>
        <s v="21624 - CAPA REF: JD7418 ( JOHN DEERE 7505 )"/>
        <s v="21625 - CONE REF: JD7395 ( JOHN DEERE 7505 )"/>
        <s v="21626 - CAPA REF: JD 8206 ( JOHN DEERE 7505 )"/>
        <s v="21627 - CONE REF: R120499 ( JOHN DEERE 7505 )"/>
        <s v="21629 - PRESILHA REF: R119187 ( JOHN DEERE 7505 )"/>
        <s v="21634 - PISTAO REF: R105391 ( JOHN DEERE 7505 )"/>
        <s v="21635 - DISCO COM ESTRIA INTERNA REF: AR94516 ( JOHN DEERE 7505 )"/>
        <s v="21641 - VEDACAO REF: AR 103873 ( JOHN DEERE 7505 )"/>
        <s v="21642 - MOLA REF: R95059 ( JOHN DEERE 7505 )"/>
        <s v="21648 - PISTAO REF: R95316 ( JOHN DEERE 7505 )"/>
        <s v="21653 - ANEL REF: R33167 ( JOHN DEERE 7505 )"/>
        <s v="21654 - ANEL REF: R39322 ( JOHN DEERE 7505 )"/>
        <s v="21656 - JUNTA REF: L152507 ( JOHN DEERE 7505 )"/>
        <s v="21658 - MOLA REF: R109493 ( JOHN DEERE 7505 )"/>
        <s v="21659 - DISCO REF: RE34786 ( JOHN DEERE 7505 )"/>
        <s v="21660 - ANEL &quot;O&quot; REF: R63226 ( JOHN DEERE 7505 )"/>
        <s v="21877 - ROLAMENTO DO EIXO PASSANTE REF: N000625036014 (MB 2318)"/>
        <s v="22051 - JUNTA REF: 30306900 ( VALTRA BM 100 )"/>
        <s v="22067 - JUNTA REF: R121682 ( JOHN DEERE 7505 )"/>
        <s v="22073 - EIXO RE222632"/>
        <s v="22077 - SENSOR REF: RE212878 ( JOHN DEERE 7505 )"/>
        <s v="22078 - PARAFUSO REF: R109066 ( JOHN DEERE 7505 )"/>
        <s v="22079 - ANEL &quot;O&quot; REF: A4540R ( JOHN DEERE 7505 )"/>
        <s v="22088 - RETENTOR REF: RE33083 ( JOHN DEERE 7505 )"/>
        <s v="22089 - CONE REF: JD8979 ( JOHN DEERE 7505 )"/>
        <s v="22090 - CAPA REF: JD8267 ( JOHN DEERE 7505 )"/>
        <s v="22092 - CAPA REF: JD 8247 ( JOHN DEERE 7505 )"/>
        <s v="22111 - PARAFUSO FENDA REF: 37M7185 ( JOHN DEERE 7505 )"/>
        <s v="22193 - TINTA BRANCO PU ( 1L )"/>
        <s v="22356 - RETENTOR REF: 82774700 ( VALTRA BH185 I )"/>
        <s v="22360 - BOLSA INFLAVEL DO ASSENTO REF: 0009101528 ( MBB 2638 )"/>
        <s v="22398 - RETENTOR 81879900 - VALTRA"/>
        <s v="22400 - ROLAMENTO 34057200 - VALTRA"/>
        <s v="22402 - RETENTOR 34057800"/>
        <s v="22403 - ROLAMENTO 82774500"/>
        <s v="22417 - CAL BRANCO 5KG"/>
        <s v="22544 - CHAVE DE LUZ BM 100 REF: 83813500"/>
        <s v="22655 - CHAVE COMBINADA 15MM"/>
        <s v="22680 - ARRUELA DE ENCOSTO REF: R105040 ( JOHN DEERE 7505 )"/>
        <s v="22684 - LUVA REF: R106797 ( JOHN DEERE 7505 )"/>
        <s v="22689 - ARRUELA DE ESNCOSTO REF: R95895 ( JOHN DEERE 7505 )"/>
        <s v="22690 - PARAFUSO REF: R175131 ( JOHN DEERE 7505 )"/>
        <s v="22802 - PINO TRAVA REF: 81857000  ( VALTRA BH 160 )"/>
        <s v="23071 - BUCHA REF: R124438 ( JOHN DEERE 7505)"/>
        <s v="23077 - CAPA E CUBO REF: 80034100 ( VALTRA BM 100 )"/>
        <s v="23078 - ROLAMENTO REF: LA5318 ( VALTRA BM 100 )"/>
        <s v="23079 - BUCHA ESPACADORA REF: 30027900 ( VALTRA BM 100 )"/>
        <s v="23528 - ARRUELA DE ENCOSTO REF: R95895 ( JOHN DEERE 6300 )"/>
        <s v="23535 - ARRUELA DE ENCOSTO REF: R87210 ( JOHN DEERE 6300 )"/>
        <s v="23613 - RALA PARA REBOQUE 1050 MM ( MGS )"/>
        <s v="23935 - BALAO DE AR DE 75 A 80 LBS ( REBOQUE MGS )"/>
        <s v="23973 - CJ FAROL L/E REF: A9408201361  ( MBB AXOR 2544 )"/>
        <s v="23974 - CJ FAROL L/D REF: A9408201461 ( MBB AXOR 2544 )"/>
        <s v="24241 - RETENTOR REF. KH1143"/>
        <s v="24353 - LAVADORA WAYNE/SOMAR HU 6402 4CV TRIF. C/ 2 MANG. 10M 400 LBS/50 L P/MINUTO"/>
        <s v="24428 - SUPORTE DO FAROL SUPERIOR MB 2544 - A9408260013"/>
        <s v="24584 - CARENAGEM DO TANQUE L/D COR VERMELHA( MOTO NXR 150 BROS )"/>
        <s v="24586 - CARENAGEM DO TANQUE L/E COR VERMELHA( MOTO NXR 150 BROS )"/>
        <s v="24614 - PINO DO BLOQUEIO REF:30226200"/>
        <s v="24667 - JOGO DE JUNTA COMPLETO MOTOR MWM TD229/6 REF. MAHLE JM13800/6 COM RETENTORES"/>
        <s v="24672 - TUCHO DO MOTOR - MT MWM TD229/6"/>
        <s v="24677 - KIT DO MOTOR MWM TD229/6 REF. METAL LEVE K 1225"/>
        <s v="24888 - ANEL REF: 148965A1  ( CASE W20E )"/>
        <s v="24925 - BRONZE DE BIELA 0,25 MT MWM TURBINADO 229/6 REF. KS 78588610"/>
        <s v="25035 - JG JUNTA COMPLETO DO MOTOR OM 457 LA REF. SABÓ 80295 (MBB 3340)"/>
        <s v="25036 - TUCHO DO MOTOR OM 457 LA ( MBB 3340 )"/>
        <s v="25314 - LANTERNA CORUJINHA DO TETO DA CABINE MBB 1718 REF: 6888207856"/>
        <s v="25315 - MECANISMO DO VIDRO DA PORTA L/D REF: A688 720 7646 (MBB 2726 MECANICO)"/>
        <s v="25544 - LANTERNA CORUJINHA DO TETO DA CABINE LE/LD REF: A6968200056 (MB 2638)"/>
        <s v="25602 - PINO DA ARTICULACAO REF: 47380405  ( IMPL. SANTAL )"/>
        <s v="25809 - CHAVE COMBINADA 17MM"/>
        <s v="25810 - CHAVE COMBINADA 24MM"/>
        <s v="25822 - CHAVE COMBINADA 19MM"/>
        <s v="26035 - BUCHA REF: 81884400   ( VALTRA BM 100 )"/>
        <s v="26036 - BUCHA REF: 34056800 ( VALTRA BM 100 )"/>
        <s v="26039 - BUCHA REF: 34057100 ( VALTRA BM 100 )"/>
        <s v="26051 - EIXO OCO DA EMBREAGEM REF. 80881300 ( VALTRA BM 100 )"/>
        <s v="26052 - PARAFUSO REF: HA6336 ( VALTRA BM 100 )"/>
        <s v="26172 - CAIXA PEQUENA DE SATELITE DO BLOQUEIO MB 2318 REF: 355 350 0327"/>
        <s v="26387 - CANETA DE CORTE PARA  MACARICO HARRIS 880"/>
        <s v="26424 - MOLA REF: R95077 ( JOHN DEERE 7500 )"/>
        <s v="26427 - MANGUEIRA REF: R95398 ( JOHN DEERE 7500 )"/>
        <s v="26434 - TAMPA REF: L77964 ( JOHN DEERE 7500 )"/>
        <s v="26439 - SINALEIRA REF: AL112964 ( JOHN DEERE 7500 )"/>
        <s v="26441 - ARRUELA DE ENCOSTO REF: R87210 ( JOHN DEERE 7500 )"/>
        <s v="26552 - INTERRUPTOR DO PISCA ALERTA REF: 83822400  ( VALTRA BH 180 )"/>
        <s v="26556 - INDICADOR DE TEMPERATURA REF: 83886010  ( VALTRA BH 180 )"/>
        <s v="26557 - LANTERNA DIANT. REF: 31540700"/>
        <s v="26558 - LANTERNA TRAS. REF: 31540600  ( VALTRA BH 180 )"/>
        <s v="26576 - BUCHA DA BIELA REF: 836110646 ( VALTRA BM 100 )"/>
        <s v="26578 - BOMBA DE OLEO MONTADA 836773146"/>
        <s v="26578 - BOMBA DE OLEO DO MOTOR MONTADA 836773146"/>
        <s v="26579 - ARRUELA DE ENCOSTO CAMBOTA  STD REF: 836119459 ( VALTRA BM 100 )"/>
        <s v="26642 - DISCO REF: 6Y 7915 MIBA ( CATERPILLAR 120K )"/>
        <s v="26643 - DISCO REF: 8D 8794 MIBA ( CATERPILLAR 120K )"/>
        <s v="26646 - RETENTOR REF: 3S 0303 ( CATERPILLAR 120K )"/>
        <s v="26693 - CHAVE DE LUZ REF: A001 545 3304 ( MBB 3340 )"/>
        <s v="26779 - JOGO DE SOQUETE E ACESSÓRIOS 1/2&quot;  TAM. 10-32MM  (25 PEÇAS ) CÓD.: 015-503 - REF.: 19KMU GEDORE"/>
        <s v="26841 - ANEL REF: 8D 8795  ( CATERPILLAR 120K )"/>
        <s v="26853 - CHAPA DE FIXACAO SUPERIOR REF: 84191800  ( VALTRA BH 160 )"/>
        <s v="26854 - CHAPA DE FIXACAO INFERIOR REF: 84192000  ( VALTRA BH 160 )"/>
        <s v="26855 - MOLA PRATO REF: JE9097  ( VALTRA BH 160 )"/>
        <s v="26856 - ARRUELA REF: 82317400  ( VALTRA BH 160 )"/>
        <s v="26857 - CALCO REF: 82708700  ( VALTRA BH 160 )"/>
        <s v="26858 - BUCHA REF: LA9208  ( VALTRA BH 160 )"/>
        <s v="26859 - BUCHA REF: 82316100  ( VALTRA BH 160 )"/>
        <s v="26862 - CHAVE INDICADOR DE DIRECAO REF: 619690  ( VALTRA BH 160 )"/>
        <s v="26886 - TAMPA PROTETORA REF: 32503500 ( VALTRA BH 160 )"/>
        <s v="26888 - TAMPA DA MANOPLA DE GRUPO REF: 82236510 ( VALTRA BH 160 )"/>
        <s v="26889 - TAMPA DA MANOPLA DE MARCHA REF: 83825600 ( VALTRA BH 160 )"/>
        <s v="26890 - PARAFUSO REF: HD9052 ( VALTRA BH 160 )"/>
        <s v="26892 - MANOPLA DA ALAVANCA DE GRUPO REF: 82236200 ( VALTRA  BH 180 )"/>
        <s v="26893 - MANOPLA DA ALAVANCA DE MARCHA REF: 82236300 ( VALTRA  BH 180 )"/>
        <s v="26894 - CHAPA DE FIXACAO REF: 33391800 ( VALTRA  BH 180 )"/>
        <s v="27032 - BRONZE BIELA 0,25 REF: 836112762 ( VALTRA BM 100 )"/>
        <s v="27033 - BRONZE FIXO 0.25 REF: 8366-55536 (VALTRA BH 185I)"/>
        <s v="27045 - TAMPÃO DA CAIXA DE MARCHA G60 REF: 970 261 0333"/>
        <s v="27046 - RETENTOR TRASEIRO DA CAIXA DE MARCHA G60 REF: 024 997 2747"/>
        <s v="27047 - RETENTOR DIANTEIRO DA CAIXA DE MARCHA G60 REF: 013 997 2646"/>
        <s v="27049 - CONE LISO DE 3ª DA CAIXA DE MARCHA G60 REF: 970 262 3537"/>
        <s v="27057 - ROLAMENTO DO FUNDO DO PRIMÁRIO DA CAIXA DE MARCHA G3-60 REF: 976 981 0012"/>
        <s v="27071 - CAIXA DE FERRAMENTAS 7 GAVETAS"/>
        <s v="27075 - ESPATULA CHATA COD: 026-329 REF: 38-16&quot; ( GEDORE )"/>
        <s v="27079 - CHAVE COMBINADA 6MM"/>
        <s v="27080 - CHAVE COMBINADA 7MM"/>
        <s v="27081 - CHAVE COMBINADA 8MM"/>
        <s v="27083 - CHAVE COMBINADA 11MM"/>
        <s v="27085 - CHAVE COMBINADA 16MM"/>
        <s v="27086 - CHAVE COMBINADA 18MM"/>
        <s v="27087 - CHAVE COMBINADA 21MM"/>
        <s v="27088 - CHAVE COMBINADA 22MM"/>
        <s v="27089 - CHAVE COMBINADA 27MM"/>
        <s v="27102 - BUZINA AR 24V  (MBB 2638)"/>
        <s v="27102 - BUZINA AR 24V REF: GB1095 (MBB 2638)"/>
        <s v="27107 - BUJAO REF: 83900200 ( VALTRA BM 100 )"/>
        <s v="27116 - PARAFUSO REF: 80338200  ( VALTRA BM 100 )"/>
        <s v="27393 - ARRUELA REF: 419 818-A1 ( CASE W20E )"/>
        <s v="27432 - ENGRENAGEM 2ª E 3ª 17X23 DENT. REF: 302 263 0313 CX MARCHA G3-60 ( MBB 2318 )"/>
        <s v="27441 - SUPORTE DO FAROL DIANT. INFERIOR REF: A940 826 0113 ( MBB 3340 )"/>
        <s v="27511 - RETENTOR DO VOLANTE REF: SABÓ 02872"/>
        <s v="27557 - MOLA REF: 8384 0900 ( VALTRA BH 160 )"/>
        <s v="27692 - CLIMATIZADOR - CLIMATIZAR 12V UNIVERSAL (COD. 3482 BENJA)"/>
        <s v="27709 - POLIA REF: 8363 55025 ( BH 185 I )"/>
        <s v="27881 - TOMADA DUPLA 10A"/>
        <s v="27978 - ANEL DE VEDACAO REF: KH 4050 ( VALTRA BM 100 )"/>
        <s v="28044 - FERROLHO CHATO 700X5&quot; P/CADEADO"/>
        <s v="28163 - ROLAMENTO REF: LA5955 ( VALTRA BH 160 )"/>
        <s v="28164 - ROLAMENTO REF: 8083-4900 ( VALTRA BH 160 )"/>
        <s v="28165 - RETENTOR REF: 8001-3000 ( VALTRA BH 160 )"/>
        <s v="28166 - ANEL RETENTOR REF: 3133-7600 ( VALTRA BH 160 )"/>
        <s v="28167 - RETENTOR REF: KH0237 ( VALTRA BH 160 )"/>
        <s v="28273 - PASTILHA REF: 9C-8022 ( CATERPILLAR 930 R)"/>
        <s v="28449 - ROLAMENTO REF: LA 9049 ( VALTRA BM 100 )"/>
        <s v="28450 - ENGRENAGEM Z-44 REF: 8163 5800 ( VALTRA BM 100 )"/>
        <s v="28521 - CAPA REF: R110459 ( JOHN DEERE  7505 )"/>
        <s v="28531 - PAINEL COMPLETO TUROTEST P/ MOTORES MWM TD229/6 12V COD: 300535"/>
        <s v="29036 - RODA TRAS. COMPLETA CUBO/JANTE/RAIO ( BROS 150 )"/>
        <s v="29072 - CANO D`AGUA REF: A 457 200 0458 ( MBB 2638 )"/>
        <s v="29288 - FILTRO DE RECIRCULACAO DE AR REF: 8246-3100 ( VALTRA BH 185 I )"/>
        <s v="29347 - ANEL TRAVA REF: KG3072 ( VALTRA BH 160 )"/>
        <s v="29348 - ANEL DE VEDACAO REF: KH3625 ( VALTRA BH 160 )"/>
        <s v="29362 - PARAFUSO REF: 21M7362  ( JOHN DEERE 6405 )"/>
        <s v="29439 - PINO REF: 8759-8525 ( CASE CX 220 B )"/>
        <s v="29440 - CALCO REF: 7532-5824 ( CASE CX 220 B )"/>
        <s v="29441 - CALCO REF: 7532-5827 ( CASE CX 220 B )"/>
        <s v="29442 - BUCHA REF: 8752-5505 ( CASE CX 220 B )"/>
        <s v="29444 - BUCHA REF: 8753-3342 ( CASE CX 220 B )"/>
        <s v="29650 - MANCAL TRAS. DO ALTERNADOR VALTRA 120A - 85150500"/>
        <s v="29686 - ANEL DE SEGURANCA REF: KG9123 ( VALTRA BH 185 I )"/>
        <s v="29687 - ANEL DE SEGURANCA REF: KG9114 ( VALTRA BH 185 I )"/>
        <s v="29786 - JOGO DE CHAVE ESTRELA GEDORE COD: 003 604 REF: 2-12M"/>
        <s v="29797 - ANEL &quot;O&quot; REF: R27166 ( JOHN DEERE 7505 )"/>
        <s v="29798 - ANEL &quot;O&quot; REF: R78436 ( JOHN DEERE 7505 )"/>
        <s v="29805 - JUNTA REF: R21682 ( JOHN DEERE 7505 )"/>
        <s v="29868 - PNEU 185/70 R 14 ( GOODYAER ASSURANCE )"/>
        <s v="30108 - CALCO DA CABINE REF: R-3243 ( MBB 2638 )"/>
        <s v="30123 - ANEL DE PRESSAO REF: L79076  ( JOHN DEERE 6405 )"/>
        <s v="30313 - CALCO REF: 7532-5828 ( CASE CX 220 B )"/>
        <s v="30315 - SUPORTE REF: 7220-4480 ( CASE CX 220 B )"/>
        <s v="30318 - BUCHA REF: 8754-3300 ( CASE CX 220 B )"/>
        <s v="30320 - ANEL REF: 7295-3884 ( CASE CX 220 B )"/>
        <s v="30423 - CONE DE 3/4 CX CAMBIO G-240 16-S REF: 945 262 5434 ( MBB 3340 )"/>
        <s v="30424 - LUVA DE 3/4 CX CAMBIO G-240 16-S REF: 945 262 6523 ( MBB 3340 )"/>
        <s v="30430 - ANEL SINCRONIZADOR CX CAMBIO G-240 16-S REF: 947 260 2845 ( MBB 3340 )"/>
        <s v="30431 - LUVA DE REDUÇÃO CX CAMBIO G-240 16-S REF: 945 262 6823 (MBB 3340)"/>
        <s v="30525 - ARRUELA DE ENCOSTO CAMBOTA REF: 8361-19459 ( VALTRA BH 185I )"/>
        <s v="30526 - BOMBA DE OLEO DO MOTOR REF: 8368-5300 (VALTRA BH 185I)"/>
        <s v="30729 - FERROLHO CHATO 700X4&quot; P/CADEADO"/>
        <s v="31064 - KPO C/CATALIZADOR MAXI RUBBER - 400G"/>
        <s v="31325 - PARAFUSO REF: 21M7403  ( JOHN DEERE 7500 )"/>
        <s v="31333 - ISOLADOR REF: RE60720  ( JOHN DEERE 7500 )"/>
        <s v="31384 - ENGRENAGEM REF: 8177-6400 ( VALTRA BM 100 )"/>
        <s v="31415 - ANEL O REF: L53813 ( JOHN DEERE 7505 )"/>
        <s v="31417 - ANEL O REF: R56464 ( JOHN DEERE 7505 )"/>
        <s v="31419 - ANEL O REF: R129726 ( JOHN DEERE 7505 )"/>
        <s v="31420 - ANEL REF: R39283 ( JOHN DEERE 7505 )"/>
        <s v="31421 - FILTRO REF: R89411 ( JOHN DEERE 7505 )"/>
        <s v="31423 - DISCO COM ESTRIA INT. REF: RE48092 ( JOHN DEERE 7505 )"/>
        <s v="31430 - VEDACAO REF: RE39354 ( JOHN DEERE 7505 )"/>
        <s v="31438 - CONJUNTO ROLAMENTO STD REF: RE65165 ( JOHN DEERE 7505 )"/>
        <s v="31440 - RETENTOR REF: RE33083"/>
        <s v="31442 - ARRUELA DE ENCOSTO REF: R95360 ( JOHN DEERE 7505 )"/>
        <s v="31443 - DISCO COM ESTRIA INTERNA REF: RE151059  ( JOHN DEERE 7505 )"/>
        <s v="31444 - ARRUELA DE ENCOSTO REF: R95835  ( JOHN DEERE 7505 )"/>
        <s v="31450 - JOGO DE JUNTA DO MOTOR REF: 8367 40333 OU MAHLE JM31000/4 - SPALL 73420-OR-ML  ( VALTRA BM 100 )"/>
        <s v="31469 - BROCA AÇO RAPIDO 5/16"/>
        <s v="31512 - CHAVE COMBINADA 10MM"/>
        <s v="31732 - TAMPA REF: 8D 8805 ( CATERPILLAR 120K )"/>
        <s v="31932 - CONEXAO REF: 8277-5400 ( VALTRA BH 185 I )"/>
        <s v="32045 - BUJAO REF: 8060 2300 ( VALTRA BM 100 )"/>
        <s v="32047 - CHAVE CANHÃO DE 7MM"/>
        <s v="32048 - CHAVE CANHÃO DE 8MM"/>
        <s v="32050 - CHAVE STARTER (MEIA LUA) 11 X 13MM"/>
        <s v="32051 - CHAVE STARTER (MEIA LUA) 15 X 17MM"/>
        <s v="32053 - CHAVE BIELA L DE 17MM"/>
        <s v="32063 - JOGO DE CHAVE SOQUETE ENCAIXE 1/2 DE 8 A 24MM"/>
        <s v="32382 - FAROL DIANTEIRO L/E REF:  A6948208061 ( MBB 1620 )"/>
        <s v="32383 - FAROL DIANTEIRO L/D REF: A6948208161  ( MBB 1620 )"/>
        <s v="32481 - ANEL REF: R76617 ( JOHN DEERE 6300 )"/>
        <s v="33040 - MOLA DE TRAVA 581771"/>
        <s v="33408 - AMORTECEDOR REF: 8147-1800 ( VALTRA BM 100 )"/>
        <s v="33414 - VEDA CAPO MAXIVED MAXI RUBBER 400 ML"/>
        <s v="33683 - ANEL ESPACADOR REF: 3018 8000  ( VALTRA BM 100 )"/>
        <s v="33781 - CHAVE STARTER (MEIA LUA) DE 10X13MM"/>
        <s v="33783 - CHAVE STARTER (MEIA LUA) DE 19X22MM"/>
        <s v="33800 - CHAVE CANHÃO DE 6MM"/>
        <s v="33818 - CHAVE DE BOCA 7/16 X 3/8"/>
        <s v="33855 - VOLANTE DIRECIONAL MB3340 REF: A9434640801"/>
        <s v="33858 - PROTECAO DA TURBINA MB3340 REF: A4570980034"/>
        <s v="33924 - TAMBOR DE FREIO DIANTEIRO MBB 1620 REF: FRUM 3692"/>
        <s v="33946 - FAROL DIANTEIRO L/E MB1718 REF: A6888209661"/>
        <s v="33947 - FAROL DIANTEIRO L/D MB1718 REF: A6888209761"/>
        <s v="33966 - DISCO REF: R95452 ( JOHN DEERE 7500 )"/>
        <s v="33981 - ANEL O REF: 1488 80A1 ( CASE 621D )"/>
        <s v="33982 - ANEL O REF: 1488 89A1 ORIGINAL ( CASE 621D / W20E )"/>
        <s v="34221 - ENGRENAGEM Z 34 DENTES REF: 81635900"/>
        <s v="34236 - SOLENOIDE 24V REF.J358076  ( CASE W20E )"/>
        <s v="34264 - ROLAMENTO REF: 021010P1  ( TRATOR MF 7180 )"/>
        <s v="34265 - PLACA REF: 021018P1  ( TRATOR MF 7180 )"/>
        <s v="34550 - EIXO REF: R151061"/>
        <s v="34669 - TUBO METALICO REF: A 695 490 0065  ( MBB 2726 )"/>
        <s v="34671 - SILENCIOSO REF: A 693 490 0401  ( MBB 2726 )"/>
        <s v="34694 - REGULADOR RETIFICADOR BROS 150 (MAGNETRON 90274100)"/>
        <s v="34725 - BOIA DO TANQUE DE  COMBUSTIVEL REF: A 696 542 0003  ( MBB 2638 )"/>
        <s v="34815 - JUNTA DA TAMPA DE VALVULA DO CABECOTE MOTOR 457 LA REF: 4570160121"/>
        <s v="34880 - AMORTECEDOR DIANTEIRO/TRASEIRO NAKATA HG 36055   ( F-4000 ANO 2005 )"/>
        <s v="34960 - ANEL DE TRAVA REF: KG1189 ( VALTRA BM 100 )"/>
        <s v="35116 - METALON GALVAN. 20X20 - 0,95MM - 6MT"/>
        <s v="35386 - ROLAMENTO GAIOLA DE ROLETE REF: A002 981 2312 CX MARCHA G3-60 ( MBB 2318 )"/>
        <s v="35389 - MECANISMO DO VIDRO DA PORTA L/D REF: A973 720 1846 (MBB AXOR 2544)"/>
        <s v="35467 - PNEU 9-5X24 (6 LONAS)"/>
        <s v="35671 - PNEU 295/80R 22,5 ( GOODYAER G-667 )"/>
        <s v="35830 - SENSOR TEMPERATURA DO MOTOR REF: A004 153 4228 (MB 3340/2726)"/>
        <s v="36141 - ENGRENAGEM 3 E 4 REF: A945 263 3213 ( MBB 3340 )"/>
        <s v="36146 - ROLAMENTO DE ROLO REF: A 015 981 6205 ( MBB 3340 )"/>
        <s v="36149 - TUBULACAO DE OLEO REF: A 976 269 0034 ( MBB 3340 )"/>
        <s v="36157 - ENGRENAGEM HELICODIAL REF: A 945 262 9517 ( MBB 3340 )"/>
        <s v="36234 - FLANGE REF: 34056600"/>
        <s v="36243 - JUNTA REF: R123501 ( JOHN DEERE 7505 )"/>
        <s v="36340 - ROLAMENTO ESFERICO DO PRIMARIO REF: A 000 981 2727 CX G-50 ( MBB 2318 )"/>
        <s v="36441 - MORINGA CAIXA DE CÂMBIO G-3-60 REF. VETORE VRE4500 MBB 3832610018 ( MBB 2318 )"/>
        <s v="36466 - ARRUELA 82312510"/>
        <s v="36467 - ARRUELA 82312610"/>
        <s v="36624 - ROLAMENTO GAIOLA DE ROLETE REF: A002 981 2312 CX MARCHA G3-60 ( MBB 2318 )"/>
        <s v="36645 - BUCHA REF: 8753-3336  ( CASE CX 220 B )"/>
        <s v="36748 - BOMBA DE OLEO REF: 1269202087"/>
        <s v="36977 - BUCHA REF: 26090229 ( IMPLEMENTO CMP MASTER )"/>
        <s v="36984 - CAPA E CUBO REF: 8003 3600 ( VALTRA BM 100 )"/>
        <s v="36990 - JOGO DE BRONZE BIELA 0,25 REF: RE65909 ( JOHN DEERE 7505 )"/>
        <s v="36993 - JOGO DE JUNTA REF: AJ61843 ( JOHN DEERE 7505 )"/>
        <s v="37014 - DISCO DE FREIO REF: RE35512 ( JOHN DEERE 7505 )"/>
        <s v="37026 - EIXO OCO REF: 3005 7800 ( VALTRA BM100 )"/>
        <s v="37028 - PARAFUSO REF: HC 9327 ( VALTRA BM 100 )"/>
        <s v="37154 - TRENA DE 8 MT X 25MM"/>
        <s v="37155 - TRENA DE 5 MT X 25MM"/>
        <s v="37172 - BRONZE CENTRAL REF. RE 65168 JOHN DEERE 7505"/>
        <s v="37308 - AMORTECEDOR TRASEIRO MB1718 REF: A6953267000"/>
        <s v="37320 - EIXO &quot;S' TRASEIRO LE MB1718 REF: A3864217036"/>
        <s v="37321 - EIXO &quot;S' TRASEIRO LD MB1718 REF: A3864217136"/>
        <s v="37349 - CORUJINHA DA CABINE LD MB1718 REF: A6968200156"/>
        <s v="37353 - PARACHOQUE DIANTEIRO DOS FAROIS MB1718 REF: A6888807770"/>
        <s v="37601 - ROTOR 120 AH ISKRA REF: 8515-0000 ( VALTRA BM 100 )"/>
        <s v="37663 - BUCHA REF: 4741 0207  ( IMPL. SANTAL )"/>
        <s v="37732 - ACABAMENTO DO PARA-CHOQUE L/D REF: A940 885 0522 ( MBB 3340 )"/>
        <s v="37849 - MANGUEIRA DO RESERVATORIO DAGUA REF: A 940 506 3035  ( MBB 3340 )"/>
        <s v="38052 - REFRIGERADOR DE OLEO REF: RE59298 ( JOHN DEERE 7505 )"/>
        <s v="38055 - PARAFUSO REF: RE67231 ( JOHN DEERE 7505 )"/>
        <s v="38146 - CALCO REF: 8030 3000 ( VALTRA BM 100 )"/>
        <s v="38379 - MANGUEIRA REF: CQ46993 ( JOHN DEERE 7505 )"/>
        <s v="38382 - INDICADOR REF: RE42709 ( JOHN DEERE 7505 )"/>
        <s v="38419 - SENSOR DE RE ( MBB 710 )"/>
        <s v="38515 - PROTECAO DA TURBINA MB3340 REF: 4570980234"/>
        <s v="38516 - JUNTA DO COLETOR DE ESCAPE MB3340 REF: 5411420380"/>
        <s v="38538 - ADESIVO BH185I REF: 85169100"/>
        <s v="38539 - FAIXA LATERAL DIREITA REF: 85170500"/>
        <s v="38540 - FAIXA LATERAL ESQUERDA REF: 85170600"/>
        <s v="38545 - ADESIVO VALTRA REF: 85360700"/>
        <s v="38554 - KIT COBERTURA PARALAMAS DIANTEIRO 470MM REF: 83871500"/>
        <s v="38654 - JUNTA DA TAMPA DE VALVULA REF: 457 016 0221 ( MBB 3340 )"/>
        <s v="38726 - ADESIVO &quot;BM100&quot; REF: 8516 8400 ( VALTRA BM 100 )"/>
        <s v="38727 - FAIXA LATERAL L/D REF: 8517 0100 ( VALTRA BM 100 )"/>
        <s v="38728 - FAIXA LATERAL L/E REF: 8517 0200 ( VALTRA BM 100 )"/>
        <s v="38740 - INTERRUPTOR DO BLOQUEIO MB 2638 REF. A 696 545 8614"/>
        <s v="38748 - PNEU 275/80 R 22,5 KMAX S ( NOVO )"/>
        <s v="38814 - TUBO REF: 3975-42A1 ( CASE 621D )"/>
        <s v="38816 - JUNTA REF: 7528-7966 ( CASE 621D )"/>
        <s v="38817 - JUNTA REF: 7110-0640 ( CASE 621D )"/>
        <s v="38832 - JG DE DECALQUE ( CASE 621D )"/>
        <s v="38968 - RETENTOR REF: 1860954M1"/>
        <s v="39018 - TAPETE REF: 2071-262 ( EMPILHADEIRA HYSTER )"/>
        <s v="39259 - ESPELHO DE RODA TRAS. SUPERIOR REF: A305 423 1120 ( MBB 3340 )"/>
        <s v="39260 - ESPELHO DE RODA TRAS. INFERIOR REF: A305 423 1020 ( MBB 3340 )"/>
        <s v="39321 - CHICOTE DE FAROL REF: ETE 7659"/>
        <s v="39323 - SOQUETE REF: ETE 7902"/>
        <s v="39328 - FECHO DO CAPO COMPLETO REF: A6937507084 MBB 2726/1718"/>
        <s v="39334 - ESTRIBO SUPERIOR REF: A696 660 7011 ( MBB 2726 )"/>
        <s v="39373 - TUBO DE FREIO LADO DIREITO REF: 80985600 (VALTRA BM100)"/>
        <s v="39534 - CABO LIMITADOR DA BALANCA (MB2726) REF: A3863207191"/>
        <s v="39539 - ESPELHO SUPERIOR DE RODA TRASEIRO (MB2726) REF: A3604215720"/>
        <s v="39540 - ESPELHO INFERIOR DE RODA TRASEIRO (MB2726) REF: A3604215820"/>
        <s v="39544 - GUARDA PO DA ALAVANCA DE CAMBIO (MB2726) REF: A9702681897"/>
        <s v="39545 - AMORTECEDOR DA CABINE MBB 2726/1718 REF: A6823177103"/>
        <s v="39551 - BORRACHA DO PEDAL DA EMBREAGEM (MB2726) REF: A1102910182"/>
        <s v="39635 - JUNTA DO CABECOTE MOTOR OM 904 LA REF: A9040161320 (METALICA)"/>
        <s v="39732 - ENGRENAGEM PLANETARIA DO BLOQUEIO REF: A345 353 0215 ( MBB 2318"/>
        <s v="39733 - RETENTOR INTERNO DA TAMPA DO BLOQUEIO REF: A007 997 8446 ( MBB 2318 )"/>
        <s v="39734 - RETENTOR EXT. DA TAMPA DO BLOQUEIO REF: A007 997 3847 ( MBB 2318 )"/>
        <s v="39755 - PNEU 275/80 R 22,5 G - 677 MSD"/>
        <s v="39809 - SOQUETE REF: ETE 7962"/>
        <s v="39841 - ESPELHO RETROVISOR EXTERNO LE COM DESEMBACADOR MB3344 REF: A0028101716"/>
        <s v="39897 - ABRACADEIRA DO CANO DO SILENCIOSO MB2638 REF: A6964927040"/>
        <s v="39900 - ABRACADEIRA DA SANFONA METALICA REF: A634 492 0640 (MBB 2638)"/>
        <s v="39923 - PNEU 175/70 R 13 ( GOODYEAR KELLY )"/>
        <s v="39935 - ANEL &quot;O&quot; REF: 80600600"/>
        <s v="39949 - CUPILHA REF: 355342X1 ( TRATOR MF 7180 )"/>
        <s v="39975 - TACOMETRO REF: 8388-5700 ( VALTRA BM 100 )"/>
        <s v="39992 - PORCA REF: 10110293 ( SUPER BELL SC 800 )"/>
        <s v="40050 - MANGOTE DO RADIADOR P/ O RESERVATORIO MB2638 REF: A6965010182"/>
        <s v="40055 - COXIM DO RADIADOR MB2638 REF: A6955047112"/>
        <s v="40152 - GATILHO DE ABERTURA DO CAPO L/E REF: A344 880 7020 ( MBB 2638 )"/>
        <s v="40247 - ABRACADEIRA REF: RE40048 ( JOHN DEERE 7500 )"/>
        <s v="40269 - GRADE FRONTAL DO RADIADOR MB2638 REF: A6948800185"/>
        <s v="40271 - GUARDA PO DA ALAVANCA DE CAMBIO MB2638 REF: A3882607096"/>
        <s v="40277 - DEFLETOR SUPERIOR DA RODA DIANTEIRA MB2638 REF: A3074210020"/>
        <s v="40278 - DEFLETOR INFERIOR DA RODA DIANTEIRA MB2638 REF: A3074210120"/>
        <s v="40326 - FORRO DE PORTA L/D ( MBB 2638 )"/>
        <s v="40327 - FORRO DE PORTA L/E ( MBB 2638 )"/>
        <s v="40373 - PARACHOQUE LATERAL INFERIOR L/E REF: A 696 880 0107 ( MBB 2638 )"/>
        <s v="40374 - PARACHOQUE LATERAL INFERIOR L/D REF: A 696 880 0207 ( MBB 2638 )"/>
        <s v="40441 - AMORTECEDOR  BANCO DO MOT. REF: COFAP B47671/ MBB 0019190645 ( MBB 2638 )"/>
        <s v="40536 - BRACADEIRA REF: 208-6054 ( CATERPILLAR 120K )"/>
        <s v="40661 - BUCHA REF: 021095P2  ( TRATOR MF 7180 )"/>
        <s v="40674 - SUPORTE DO ALTERNADOR MB1718/2423 REF: A9061500770"/>
        <s v="40725 - MACANETA EXTERNA DA PORTA LE MB3340 REF: A 9417600459"/>
        <s v="41027 - COXIM TRASEIRO DO MOTOR MB1718 REF: A9702400418"/>
        <s v="41028 - ANEL ESPACADOR  8,04MM REF: 30213910 ( VALTRA BM100 )"/>
        <s v="41314 - DISJUNTOR 5SX1-3KA MONOPOLAR (1P) CURVA ''C''10A"/>
        <s v="41315 - DISJUNTOR 5SX1-3KA MONOPOLAR (1P) CURVA ''C'' 16A"/>
        <s v="41456 - TINTA VERMELHO VOLVO PU"/>
        <s v="41829 - ROLAMENTO LA5938 MQ"/>
        <s v="41855 - PINO REF: 8759-8522 ( CASE CX 220 B )"/>
        <s v="41888 - ANEL SINCRONIZADOR CX G221-9 REF: 947 260 1945 ( MBB 2726 ) ( EURORICAMBI 60.53.1902)"/>
        <s v="42192 - KIT VALVULA BANCO A AR REF: 000 910 9738 ( MBB 3340 )"/>
        <s v="42244 - RESFRIADOR DE OLEO REF: 8261-3000 (836859699) ( VALTRA BH 185 I )"/>
        <s v="42476 - BRAÇO PITMAM DA CAIXA DE DIRECAO REF: 32829977 (FORD F400)"/>
        <s v="42478 - BUZINA ELETRICA AR AXOR MBB 3344 REF: A 0005424721"/>
        <s v="42548 - JOGO BRONZE FIXO 0,25 REF. RE 65911 (TR JONH DEERE 7505)"/>
        <s v="42550 - BOMBA DE OLEO DO MOTOR REF. RE504914  TR JONH DEERE 7505"/>
        <s v="42576 - ARRUELA DE ENCOSTO DA CAMBOTA - VALTRA BM100 0,10 REF. 836120332"/>
        <s v="42662 - ANEL DE SINCRONIZACAO CX  G 240 REF: 947 260 3045 ( MBB 3340 )"/>
        <s v="42718 - CAPACETE MOTOQUEIRO Nº 58 SAMARINO ( PRETO )"/>
        <s v="43039 - EIXO &quot;S&quot; DIANTEIRO LD MB2318 REF: 6234210236"/>
        <s v="43084 - TUBO DE FREIO LADO ESQUERDO REF: 80259600"/>
        <s v="43240 - PISANTE DO ESTRIBO REF: A940 666 0128 ( MBB 3344 )"/>
        <s v="43379 - PINO PLASTICO REF: 685720  ( VALTRA BM 100 )"/>
        <s v="43385 - ROLAMENTO REF: LA 1211  ( VALTRA BM 100 )"/>
        <s v="43434 - PORCA DO VIRABREQUIM 836847641"/>
        <s v="43439 - MANGOTE DO FILTRO DE AR REF: 696 528 7091 ( MBB 2638 )"/>
        <s v="43673 - ANEL DE SEGMENTO BH 185I VALTRA (836640078)"/>
        <s v="43758 - MARTELO DE BORRACHA DE 1K"/>
        <s v="43775 - SUPORTE DO FEIXE DE MOLA TRAS. PARTE TRAS. ( FORD F- 4000 ANO 1988 )"/>
        <s v="43797 - ESPELHO RETROVISOR L/E REF: A694 810 7716 ( MBB 2423 )"/>
        <s v="43798 - ESPELHO RETROVISOR L/D REF: A694 810 7816 ( MBB 2423 )"/>
        <s v="43836 - RODA DIANT. COMPLETA CUBO/JANTE/RAIO ( BROS 150 )"/>
        <s v="43840 - AMORTECEDOR DO CAPO REF: 6829807064 (MBB 2423)"/>
        <s v="43875 - LOGOTIPO &quot;V&quot; REF: 8485 5600 ( VALTRA BM 100 )"/>
        <s v="43888 - ARRUELA DE PLASTICO REF: 8147 0600 ( VALTRA BM 100 )"/>
        <s v="44033 - AMORTECEDOR TRASEIRO DA CABINE MB2423 REF: 6823177103"/>
        <s v="44046 - BUCHA DA SUSPENSAO DA CABINE MB2423 REF: 6733170112"/>
        <s v="44049 - ARRUELA ESPACADORA DA ALAVANCA (SUSPENSAO DA CABINE MB2423) REF: 6733170152"/>
        <s v="44051 - BARRA DE TORCAO (SUSPENSAO DA CABINE MB2423) REF: 6733170165"/>
        <s v="44053 - ALAVANCA DIREITA (SUSPENSAO DA CABINE MB2423) REF: 3863107073"/>
        <s v="44074 - ALAVANCA ESQUERDA (SUSPENSAO DA CABINE MB2423) REF: 6733100373"/>
        <s v="44093 - BRACO DO LIMPADOR DO PARABRISA MB3344 REF: 9588200144"/>
        <s v="44101 - TUBO FLEXIVEL DO ESCAPAMENTO 3&quot;1/2 MB2726 REF: 6954900065"/>
        <s v="44407 - TORNO DE BANCADA TAMANHO 12''"/>
        <s v="44469 - ESTRIBO INFERIOR LD AXOR MBB 3344 REF: 9406600328"/>
        <s v="44478 - TUBO DE SAIDA DO MOTOR C/ SILENCIOSO AXOR MBB 3344 REF: 9584900219"/>
        <s v="44488 - LANTERNA CORUJINHA DO TETO LE AXOR MBB 3344 REF: 0028205056"/>
        <s v="44489 - LANTERNA CORUJINHA DO TETO LD AXOR MBB 3344 REF: 0028205156"/>
        <s v="44646 - ROLAMENTO REF: LA1111 ( VALTRA BM 100 )"/>
        <s v="44647 - PORCA REF: 627640 ( VALTRA BM 100 )"/>
        <s v="44705 - ESTRIBO SUPERIOR LE AXOR MBB 3340 REF: 9586662501"/>
        <s v="44706 - ESTRIBO SUPERIOR LD AXOR MBB 3340 REF: 9586662601"/>
        <s v="44707 - PARALAMA TRASEIRO DA CABINE LD MBB 3340 REF: 9588801206"/>
        <s v="44708 - PARALAMA TRASEIRO DA CABINE LE MBB 3340 REF: 9588801106"/>
        <s v="44863 - DEFLETOR DO RADIADOR MBB AXOR 3340 REF: 9585050255"/>
        <s v="44870 - BARRA ESTABILIZADORA TRASEIRA MBB AXOR 3340 REF: 9433260465"/>
        <s v="44872 - INTERCOOLER MBB AXOR 3340 REF: 9405010301"/>
        <s v="45444 - PARAFUSO DE REGULAGEM REF: 30226100"/>
        <s v="45460 - BUCHA REF: 6210006M1 (MF 4290)"/>
        <s v="45558 - RESERVATORIO DE AR 40L COM SUPORTE MBB 2318 REF: 6964320001"/>
        <s v="45569 - CHAVE BIELA L DE 12MM"/>
        <s v="45704 - PENEIRA REF: DQ44957"/>
        <s v="45705 - PENEIRA REF: DQ44958"/>
        <s v="46003 - PORCA DE SEGURANCA REF: R51200 ( JOHN DEERE 7500 )"/>
        <s v="46007 - CALCO REF: R116000 ( JOHN DEERE 7500 )"/>
        <s v="46014 - JUNTA REF: R96924 ( JOHN DEERE 7500 )"/>
        <s v="46015 - ANEL REF: R129726 ( JOHN DEERE 7500 )"/>
        <s v="46055 - PINO DE TRAVA REF: 45M7080 ( JOHN DEERE 7500 )"/>
        <s v="46062 - ADESIVO &quot;INTERCOOLER&quot; REF: 8517 0700 ( VALTRA BH 185I )"/>
        <s v="46067 - MANGOTE SUPERIOR DO RADIADOR REF: A696 501 7182 ( MBB 2638 )"/>
        <s v="46168 - AMORTECEDOR HORIZONTAL TRAS. DA CABINE REF: A958 317 2103 (MBB 2544S)"/>
        <s v="46203 - CINTA DO SILENCIOSO REF: 941 490 0042 ( MBB 3340 )"/>
        <s v="46314 - ABRACADEIRA REF: 212-6933  ( CATERPILLAR 120K )"/>
        <s v="46527 - CARENAGEM LATERAL DO BANCO L/D COR VERMELHA ( MOTO NXR 150 BROS )"/>
        <s v="46528 - CARENAGEM LATERAL DO BANCO L/E COR VERMELHA ( MOTO NXR 150 BROS )"/>
        <s v="46799 - CAPACETE MOTOQUEIRO Nº 60 SAMARINO ( PRETO )"/>
        <s v="46811 - BATEDOR DA PORTA REF: A901 720 0431 ( MBB 1315 )"/>
        <s v="46814 - MACANETA INTERNA DA PORTA L/E REF: A000 723 0035 ( MBB 1315 )"/>
        <s v="46995 - GUIA DO EIXO PILOTO REF: 383 261 0018 ( MBB 2318 )"/>
        <s v="47031 - FLANGE REF: L116041 ( JOHN DEERE 7505 )"/>
        <s v="47037 - CABO DE DESTRAVAMENTO DA CABINE REF: 9703170318 ( MBB 1315 )"/>
        <s v="47194 - RESERVATORIO DE AGUA DO RADIADOR REF:  2SO121405 ( VW 13.180 WORKER )"/>
        <s v="47333 - REBITE REF: AL78569 ( TRATOR JOHN DEERE 7505 )"/>
        <s v="47380 - MOLA REF: R112974 ( JOHN DEERE 7505 )"/>
        <s v="47420 - PARAFUSO DA LUVA DE EMBREAGEM REF: 651320 ( VALTRA BM 100 )"/>
        <s v="47432 - ARRUELA DE ENCOSTO REF: 8188 2300 ( VALTRA BH 185 I )"/>
        <s v="47610 - FELTRO DE LUBRIFICACAO REF: 820500 ( VALTRA BH 185 I )"/>
        <s v="47656 - CARCACA DO FILTRO DE AR REF: A476 090 7101 ( MBB 2638)"/>
        <s v="47722 - PNEU 650 X 10 ( EMPILHADEIRA )"/>
        <s v="47737 - ANEL DE SEGURANCA REF: KG3080 ( VALTRA BM 100 )"/>
        <s v="47800 - ANEL REF: R375R ( JOHN DEERE 7500 )"/>
        <s v="47841 - ANEL DE VEDACAO REF: 148-933 A1 ( CASE 621D / W20E )"/>
        <s v="47869 - DISCO DE FREIO TRASEIRO ( MOTO NXR BROS 160 ESDD )"/>
        <s v="47970 - LUVA DE ENGATE REF: 945 262 6923 ( MBB 2726 )"/>
        <s v="47973 - CORPO DE ACOPLAMENTO REF: 945 262 5534 ( MBB 2726 )"/>
        <s v="48036 - ROLAMENTO  CX CAMBIO G-240 16-S REF: 015 981 1605 ( MBB 3340 )"/>
        <s v="48037 - ROLAMENTO CX CAMBIO G-240 16-S REF: 017 981 5105  ( MBB 3340 )"/>
        <s v="48226 - ENGRENAGEM DO VIRABREQUIM NL 10/12 STD"/>
        <s v="48228 - ENGRENAGEM DA BOMBA DE OLEO C/ CUBO (MONTADA) VOLVO NL 10"/>
        <s v="48255 - ENGRENAGEM DE 5ª DA CAIXA DE MARCHA G60 REF:302 263 0310 ( MBB 1418 )"/>
        <s v="48430 - PARAFUSO ESPECIAL - 216441"/>
        <s v="48477 - PNEU 295/80 R 22,5 KMAX S ( NOVO )"/>
        <s v="48492 - TAMPA DA VALVULA REF: 478074 ( VOLVO N 10 )"/>
        <s v="48556 - FECHADURA DO CAPO LE AXOR MBB 3344 REF: 9737500084"/>
        <s v="48564 - CANO DE ESCAPE COM SANFONA REF: 958 490 0219 ( MBB 3340 )"/>
        <s v="48636 - PORCA DA PONTA DA CAPA REF: 617 356 0026 ( MBB 2726 )"/>
        <s v="48638 - PISTA DO RETENTOR DO CUBO TRASEIRO REF: 397 356 0015 ( MBB 2726 )"/>
        <s v="48782 - ESTRELA DA GRANDE FRONTAL REF: 973 810 0118 ( MBB 1315 )"/>
        <s v="48786 - PARALAMA TRAS. DA CABINE REF: 970 521 2701 ( MBB 1315 )"/>
        <s v="49547 - SUPORTE DO EST. INFERIOR L/D PARTE FRENT. REF: A375 660 2730 ( MBB 3344 )"/>
        <s v="49587 - MANCAL INFERIOR DO ESTABILIZADOR TRAS. REF: 943 326 0164 ( MBB 3344 )"/>
        <s v="49588 - AMORTECEDOR DO CAPO DA CABINE REF: 0009881501 ( MBB 3344 )"/>
        <s v="49605 - SUPORTE INFERIOR DO AMORTECEDOR DIANT. REF: 395 323 0140 ( MBB 2638 )"/>
        <s v="49774 - SUPORTE DA LANTERNA L/E. REF: 8508 4020 ( VALTRA BH 180 )"/>
        <s v="49775 - TAMPA DO FILTRO DA CABINE  REF: 3463 6100 ( VALTRA BH 180 )"/>
        <s v="49962 - AMORTECEDOR VERTICAL TRAS. DA CABINE REF: 9583171003 (MBB 2544 S)"/>
        <s v="49972 - ACABAMENTO PARACHOQUE L/E REF: 940 885 0322  ( MBB 3340 )"/>
        <s v="49975 - CINTA DO TUBO ESCAPE SAIDA DO MOTOR REF: 941 490 0042 ( MBB 3340 )"/>
        <s v="49976 - JUNTA DO RADIADOR DE OLEO REF: 457 188 0280 ( MBB 3340 )"/>
        <s v="50036 - VEDADOR REF: 3274-5300 ( VALTRA BH 180 )"/>
        <s v="50150 - SELO REF: 5P-2545 ( CATERPILLAR 120K )"/>
        <s v="50436 - ANEL ESPACADOR DA BARRA DE TROCAO REF: 673 317 0051 ( MBB 2423 )"/>
        <s v="50589 - ESTATOR DO ALTERNADOR REF: 8514 9800 ( VALTRA BM 100 )"/>
        <s v="50868 - TINTA PU AMARELO CASE  ( 3,6L ) (LAZURIL)"/>
        <s v="50890 - CHAVE STARTER (MEIA LUA) 14 X 16MM"/>
        <s v="50932 - EMBOLO REF: 148966A1 ( CASE W20E )"/>
        <s v="51004 - BUCHA DO FEIXE DE MOLA DIANTEIRO ( VW 13.180 WORKER )"/>
        <s v="51121 - BRACADEIRA REF: 2994 56A1 ( CASE 621D )"/>
        <s v="51124 - JUNTA REF: A77441  ( CASE 621D )"/>
        <s v="51127 - LIMPADOR  REF: D95147 ( CASE 621D )"/>
        <s v="51129 - JUNTA REF: D95148 ( CASE 621D )"/>
        <s v="51130 - PINO REF: 3753 26A2  ( CASE 621D )"/>
        <s v="51132 - PINO REF: 3611 39A2 ( CASE 621D )"/>
        <s v="51134 - ARRUELA REF: 496 81025 ( CASE 621D )"/>
        <s v="51137 - ARRUELA REF: 3653 56A1 ( CASE 621D )"/>
        <s v="51257 - ANEL SINCRONIZADOR DE 4ª CX EATON REF: 8883044 ( MBB 2423 )"/>
        <s v="51258 - CONE SINCRONIZADOR  CX EATON REF: 8877321 ( MBB 2423 )"/>
        <s v="51266 - ROLAMENTO DE ROLO CX EATON REF: 8877164 ( MBB 2423 )"/>
        <s v="51267 - ROLAMENTO DE ROLO CX EATON REF: 8872593 ( MBB 2423 )"/>
        <s v="51270 - MOLA CX EATON REF: 8870444 ( MBB 2423 )"/>
        <s v="51271 - EMBOLO DO CUBO ENGATE CX EATON REF: 8870352 ( MBB 2423 )"/>
        <s v="51272 - PINO CX EATON REF: 8870356 ( MBB 2423 )"/>
        <s v="51292 - JUNTA TAMPA DE VÁLVULA TOYOTA BANDEIRANTES MOTOR MERCEDES 314"/>
        <s v="51355 - PORCA DO FRANGE DO PINHAO REF: 385 351 0672 ( MBB 2726 )"/>
        <s v="51356 - RETENTOR EXTERNO DO PINHAO REF: 017 997 7947 ( MBB 2726 )"/>
        <s v="51357 - RETENTOR DO DIFERENCIAL REF: 017 997 2547  ( MBB 2726 )"/>
        <s v="51358 - ARRUELA SATELITE DO BLOQUEIO REF: 355 353 0176 ( MBB 2726 )"/>
        <s v="51360 - ENGRENAGEM SATELITE 10 DENTES REF: 386 353 0214 ( MBB 2726 )"/>
        <s v="51361 - BUCHA OSCILANTE DO DIFERENCIAL REF: 653 353 0050 ( MBB 2726 )"/>
        <s v="51362 - ARRUELA ESPACADORA 31MM REF: 653 353 0051 ( MBB 2726 )"/>
        <s v="51363 - ARRUELA DE ENCOSTO DIFERENCIAL REF: 355 353 2062 ( MBB 2726 )"/>
        <s v="51364 - ENGRENAGEM COM FLANGE SATELITE REF: 386 353 0114 ( MBB 2726 )"/>
        <s v="51367 - ENGRENAGEM PLANETARIA REF: 386 353 0015 ( MBB 2726 )"/>
        <s v="51368 - ARRUELA DE ENCOSTO 2,35MM REF: 355 353 2262"/>
        <s v="51537 - CRUZETA DO DIFERENCIAL REF: 653 353 0020 ( MBB 2726 )"/>
        <s v="51625 - MANCAL INFERIOR DO ESTABILIZADOR DIANT. REF: 941 323 0521 ( MBB 3344 )"/>
        <s v="51744 - DEFLETOR DIANT. DE AR INTERNO L/E  REF: 944 884 0022 ( MBB 3340 )"/>
        <s v="51890 - ESTICADOR DA CORREIA COMPRESSOR REF: 366 130 0535 ( MBB 2318 )"/>
        <s v="52146 - PORCA REF: 10110563 ( SUPER BELL SC 800 )"/>
        <s v="52148 - CHAVE DE RODA 32 X 33"/>
        <s v="52290 - RETENTOR REF:  0002611250 ( MBB 2423 )"/>
        <s v="52653 - RESFRIADOR DE OLEO REF: 8361-29315  ( VALTRA BM 100 )"/>
        <s v="52694 - BOMBA DAGUA (  VOLVO NL 10 1986 )"/>
        <s v="52873 - TAMBOR DE FREIO TRAS. TRACAO (MBB1620)  REF: 3854230301 DURAMETAL 01228"/>
        <s v="52922 - ROLAMENTO REF: 0218 27R1 ( TRATOR MF 7180 )"/>
        <s v="52923 - FIXADOR REF: 8147 0500 ( VALTRA BH 185 I)"/>
        <s v="53228 - ANEL REF: 7110 2779 ( CASE 621D )"/>
        <s v="53230 - ANEL REF: 7110 2782 ( CASE 621D )"/>
        <s v="53232 - ANEL REF: 7110 2780 ( CASE 621D )"/>
        <s v="53331 - PARALAMA C/ ESTRIBO L/D REF: 944 666 1401 ( MBB 3344 )"/>
        <s v="53332 - PARALAMA TRAS. DA CABINE  L/D REF: 958 880 1206 ( MBB 3344 )"/>
        <s v="53833 - EIXO 19 DENTES REF: 3603 219M1 ( MF 4290 )"/>
        <s v="53905 - PARALAMA DIANT. COR VERMELHO ( MOTO NXR 150 BROS )"/>
        <s v="54028 - CONE DE ACOPLAMENTO CX CAMBIO G-240 16-S REF:9452624534/9472600836 (MBB 3344)"/>
        <s v="54044 - BUCHA DE BRONZE REF: 6300207M1 ( MF 4292 )"/>
        <s v="54045 - ANEL REF: 8060 3400 ( MF 4292 )"/>
        <s v="54048 - ANEL REF: 6210013M1 ( MF 4292 )"/>
        <s v="54150 - PNEU 600 X 14 TRATOR YANMAR 1155 4SE"/>
        <s v="54226 - PARALAMA TRAS. L/E ( VOLVO NL 12 360 ELETRONIC)"/>
        <s v="54417 - RESERVATORIO AR COMPRIMIDO 40 L REF: 693 432 7701 ( MBB 2726 )"/>
        <s v="54503 - GRAXA TUTELA GRLC2"/>
        <s v="54558 - EIXO &quot;S&quot; DO FREIO TRASEIRO LD 620MM (MBB 2423) REF: 3834231336"/>
        <s v="54707 - ROTOR DO ALTERNADOR 120A REF: 8515 0000 ( VALTRA BH185 I )"/>
        <s v="54811 - REFIL DE TINTA PRETO EPSON 544"/>
        <s v="54812 - REFIL DE TINTA AMARELO EPSON 544"/>
        <s v="54813 - REFIL DE TINTA CIANO EPSON 544"/>
        <s v="54814 - REFIL DE TINTA MAGENTA EPSON 544"/>
        <s v="54952 - CALCO REF: 7220-2204 ( CASE CX 220 B )"/>
        <s v="54953 - CALCO REF: 7220-2203 ( CASE CX 220 B )"/>
        <s v="54957 - PLACA REF: 7532-5826 ( CASE CX 220 B )"/>
        <s v="54958 - PARAFUSO REF: 1111-8931 ( CASE CX 220 B )"/>
        <s v="55133 - VENTUINHA DO ALTERNADOR REF: ZM 8514-7900"/>
        <s v="55375 - SUPORTE PARACHOQUE FRONTAL REF: 693 520 7372 ( MBB 2726 )"/>
        <s v="55380 - EIXO &quot;S&quot; DO FREIO TRAS. 3º EIXO L/D 670MM REF: 383 423 1536 ( MBB 2726 )"/>
        <s v="55470 - CHAPA PROTETORA DO CATALIZADOR REF: A 942 492 2830 ( MBB 3340 )"/>
        <s v="55505 - TAPETE PLASTICO DA CABINE ( VOLVO NL12 1997 )"/>
        <s v="55582 - PARAFUSO REF: L77173"/>
        <s v="55583 - PARAFUSO REF: L80445"/>
        <s v="55585 - PINO ELASTICO REF: R107252"/>
        <s v="55784 - ENGENHO DO VIDRO DA PORTA L/D ( VW. 24.220 WORKER )"/>
        <s v="55933 - PASTILHA DESLIZANTE DO GARFO CX CAMBIO G-240 REF: 947 265 0349 ( MBB 3340 )"/>
        <s v="56013 - ROLAMENTO DO SUP. DA HELICE EMBREAG. VISCOSA REF: 579557 MBB 0009812406 (MBB 3340)"/>
        <s v="56080 - TINTA LARANJA SANTAL SOLAR PU - 3,6L (BRASILUX)"/>
        <s v="56104 - PARAFUSO REF: HC-9325 ( VALTRA BM 100 )"/>
        <s v="56106 - PARAFUSO REF: 84585200 ( VALTRA BM 100 )"/>
        <s v="56160 - TAMPA DO ACABAMENTO PARACHOQUE REF: A688 881 7324 ( MBB 2726 )"/>
        <s v="56233 - ENGRENAGEM HELICODIAL REF: A 945 262 9817 ( MBB 3340 )"/>
        <s v="56250 - LUVA DO RESSONADOR P/ COMPRESSOR DE AR REF: A002 998 0601 ( MBB 3340 )"/>
        <s v="56266 - MOLA REF: R125065 ( JOHN DEERE 6405 )"/>
        <s v="56274 - ISOLADOR REF: R111173 ( JOHN DEERE 6405 )"/>
        <s v="56292 - MOLA REF: 193334M1 ( TRATOR MF 7180 )"/>
        <s v="56369 - PNEU 275/80 R 22,5 KMAX S"/>
        <s v="56374 - RODA 18.4.30 CASTANHA SIMPLES (AGRICOLA - FORD)"/>
        <s v="56390 - AMORTECEDOR DIANT. REF: A695 323 0000 ( MBB 1718 )"/>
        <s v="56392 - COXIM DIANTEIRO DO MOTOR REF: A695 240 0217 ( MBB 1718 )"/>
        <s v="56589 - JOGO DE CHAVE TORX ( 10 PÇ )  L T7 A T60"/>
        <s v="56636 - CANO DE ESCAPE REF: A696 492 7207 ( MBB 2638 )"/>
        <s v="56849 - ENGENHO DO VIDRO DA PORTA L/D VOLVO NL12 R-26/3D 24V"/>
        <s v="56884 - PISTA DO CUBO TRASEIRO REF: A346 356 1415 ( MBB 2638 )"/>
        <s v="56927 - PARAFUSO REF: 19M7560 ( TRATOR JOHN DEERE 5700 )"/>
        <s v="56929 - ARRUELA DE PRESSAO REF: 12M7006 ( TRATOR JOHN DEERE 5700 )"/>
        <s v="56994 - ANEL ESPACADOR REF: 30213310 ( VALTRA BM100 )"/>
        <s v="57050 - CABO DA TRAVA DA CABINE COMPLETO REF: A958 890 0070 ( MBB 1315 )"/>
        <s v="57093 - ANEL REF: T82559 ( JOHN DEERE 7505 )"/>
        <s v="57100 - ANEL REF: 51M7043 ( JOHN DEERE 7505 )"/>
        <s v="57222 - RETENTOR DIANT. CX EATON REF: 028 997 9547 ( MBB 2423 )"/>
        <s v="57224 - LUVA DE ENGATE REF: 8880460 ( MBB 2423 )"/>
        <s v="57510 - EIXO DO SELETOR REF: 30059300 ( VALTRA BM 100 )"/>
        <s v="57635 - PARAFUSO REF: HD-9033 ( VALTRA  BH 180 )"/>
        <s v="57636 - TAMPA DA MANOPLA REF: 8565-7900 ( VALTRA  BH 180 )"/>
        <s v="57637 - TAMPA DA MANOPLA REF: 8565-8000 ( VALTRA  BH 180 )"/>
        <s v="57674 - PAINEL DE INSTRUMENTO REF: A382 540 2311 ( MBB 2638 )"/>
        <s v="57914 - ANEL RETENTOR REF: KH4946 ( VALTRA BH 180 )"/>
        <s v="57924 - PINO DE PRESSAO REF: JE8092 ( TRATOR VALTRA BH 180 )"/>
        <s v="57925 - PINO REF: JE9077 ( TRATOR VALTRA BH 180 )"/>
        <s v="57926 - ANEL DE TRAVA REF: KG6010 ( TRATOR VALTRA BH 180 )"/>
        <s v="57974 - SAPATA DE FREIO REF: A386 420 0019 ( MBB 2726 )"/>
        <s v="57999 - SEGMENTO DE ENGATE DA CAIXA DE CAMBIO A94526807460097"/>
        <s v="58112 - LUVA REF: 3409609M1 ( MF 4290 )"/>
        <s v="58198 - MANOPLA DA ALAVANCA DE GRUPO REF: 82236200 ( VALTRA  BH 180 )"/>
        <s v="58413 - MOLA REF: R62372 ( JOHN DEERE 7505 )"/>
        <s v="58414 - CAPA REF: JD8290 ( JOHN DEERE 7505 )"/>
        <s v="58415 - CONE REF: JD8191 ( JOHN DEERE 7505 )"/>
        <s v="58417 - CONE REF: JD8159 ( JOHN DEERE 7505 )"/>
        <s v="58424 - CHAVE BIELA L DE 18MM"/>
        <s v="58637 - MANCAL DIANTEIRO DO ALTERNADOR ISKRA REF: 8514-9600 ( VALTRA BM 100 )"/>
        <s v="58844 - JUNTA REF: 021984R1 (TRATOR MF 7219 )"/>
        <s v="58845 - RETENTOR REF: 6275517M1 (TRATOR MF 7219 )"/>
        <s v="58970 - CHAVE ALLEN Nª 13"/>
        <s v="59237 - ANEL REF: 6275854M1 ( TRATOR MF 7180 )"/>
        <s v="59270 - JUMELO MOLA TRASEIRA REF: 1C345776AC ( FORD F-4000 2005)"/>
        <s v="59518 - ABRACADEIRA REF: L115548 ( CASE 821 E )"/>
        <s v="59519 - ABRACADEIRA REF: 2540-26A1 ( CASE 821 E )"/>
        <s v="60172 - MARTELO / MARRETA DE MADEIRA P/ BATER PNEU"/>
        <s v="60210 - ARRUELA REF: 3771-524M1 ( TRATOR MF 4292 )"/>
        <s v="60215 - ROLAMENTO CONICO REF: 3001-717X1 ( TRATOR MF 4292 )"/>
        <s v="60217 - LUVA DE ACOPLAMENTO REF: 6203-181M1 ( TRATOR MF 4292 )"/>
        <s v="60221 - RETENTOR REF: 3771-696M1 ( TRATOR MF 4292 )"/>
        <s v="60285 - ABRACADEIRA REF: 214-1432 ( CASE 821 E )"/>
        <s v="60287 - MANGUEIRA REF: 8500-084 ( CASE 821 E )"/>
        <s v="60288 - MANGUEIRA REF: 8500-083 ( CASE 821 E )"/>
        <s v="60289 - MANGUEIRA REF: 8732-3393 ( CASE 821 E )"/>
        <s v="60292 - MANGUEIRA REF: 3812-32A1 ( CASE 821 E )"/>
        <s v="60313 - ANEL RETENTOR REF: 3405-1300 ( VALTRA BH 185I )"/>
        <s v="60437 - BOMBA HIDRAULICA VENTURI 43 CM3 DE VAZÃO EIXO CHAVETADO DE 1&quot; REF. 91301007 (VW 13.180 WORKER)"/>
        <s v="60462 - PALHETA DO LIMPADOR DIANTEIRO TRATOR VALTRA BH 185-I (ORIGINAL 81468500)"/>
        <s v="60638 - EIXO PASSANTE DO DIFERENCIAL REF: A385 353 0335 (MB 2318)"/>
        <s v="60718 - CANO DE ESCAPE SAIDA DO MOTOR REF: A930 490 0220 ( MBB 3344 )"/>
        <s v="60841 - JOGO DE REPARO COMPLETO REF. CORTECO 53240K CX G.240 (M. BENZ AXOR 3344)"/>
        <s v="60983 - BUCHA REF: 12920006 ( SUPER BELL SC 800 )"/>
        <s v="60988 - RETENTOR REF: 10210346 ( SUPER BELL SC 800 )"/>
        <s v="60989 - PORCA REF: 10110046 ( SUPER BELL SC 800 )"/>
        <s v="60990 - ARANHA REF: 10110074 ( SUPER BELL SC 800 )"/>
        <s v="60991 - ROLAMENTO REF: 11010001 ( SUPER BELL SC 800 )"/>
        <s v="61031 - PARAFUSO DO CABEÇOTE REF: 8366-46383 ( VALTRA BM 100 )"/>
        <s v="61150 - PNEU 295/80 R 22,5 - G 677"/>
        <s v="61166 - BOMBA DAGUA REF: RE 505980 ( JOHN DEERE 6405)"/>
        <s v="61181 - LANTERNA LATERAL DO PISCA DIANT. PARALAMA C/ SOQUETE REF: A940 820 0221/LNG 54376 (MBB 3344)"/>
        <s v="61261 - RABETA NXR BROS KS 150 2011"/>
        <s v="61265 - ALICATE RETO COM MOLA REF: 8000-A2"/>
        <s v="61266 - ALICATE RETO SEM MOLA REF: 8000-J2"/>
        <s v="61267 - ALICATE CURVO SEM MOLA REF: 8000-J21"/>
        <s v="61299 - PROTETOR ESQUERDO REF: 8159-9420 (VALTRA BH 180)"/>
        <s v="61300 - PROTECAO DIREITA REF: 8159-9320 (VALTRA BH 180)"/>
        <s v="61305 - COBERTURA SUPERIOR REF: 8193-7800 (VALTRA BH 180)"/>
        <s v="61306 - PAINEL REF: 8186-3800 (VALTRA BH 180)"/>
        <s v="61307 - LATERAL ESQUERDA REF: 8186-4000 (VALTRA BH 180)"/>
        <s v="61308 - LATERAL DIREITA REF: 8186-3900 (VALTRA BH 180)"/>
        <s v="61309 - TAMPA DO PAINEL REF: 8161-0110 (VALTRA BH 180)"/>
        <s v="61310 - TAMPA INFERIOR REF: 8168-7510 (VALTRA BH 180)"/>
        <s v="61395 - ANEL DE VEDACAO CAIXA DE TRANSF. REF: A004 997 7848 ( MBB 2318 )"/>
        <s v="61408 - PARAFUSO REF: 21M7271 ( JOHN DEERE 7505 )"/>
        <s v="61470 - EIXO PRINCIPAL REF: 8391-7800 ( VALTRA BM 100 )"/>
        <s v="61498 - BUCHA REF: 2075-0243 ( IMPLEM. SANTAL )"/>
        <s v="61527 - PARAFUSO REF: 627-16035 ( CASE 821 E )"/>
        <s v="61632 - MOTOR PARTIDA TITAN150/BROS150 06/15"/>
        <s v="61632 - MOTOR DE PARTIDA MOTO BROS 160 REF: 90205900 MAGNETRON"/>
        <s v="61673 - RETENTOR REF: 022518P1 ( TRATOR MF 7180 )"/>
        <s v="61857 - MANGUEIRA DE AR COMPRIMIDO 3/8 300PSI"/>
        <s v="61903 - POLIA CENTRAL REF: CB01437522 (COLHEDORA JD CH670)"/>
        <s v="62073 - VALVULA SOLENOIDE AÇO/PLÁSTICO REF - A0009973512"/>
        <s v="62123 - GRAXEIRO RETO 7/16"/>
        <s v="62147 - RETENTOR REF: 51516R1 ( MF 4292 )"/>
        <s v="62150 - RETENTOR REF: 51518R1 ( MF 4292 )"/>
        <s v="62151 - ANEL REF: 8630-9400 ( MF 4292 )"/>
        <s v="62171 - TOMADA DUPLA 20A STYLUS (SIMPLES) ILUMI"/>
        <s v="62249 - ACABAMENTO CENTRAL DO PARACHOQUE REF: A940 885 0122 ( MBB 3340 )"/>
        <s v="62404 - MOLA DO BANCO REF: 4090-3102 ( JCB 3CX )"/>
        <s v="62544 - BORRACHA DA SAIA DO RADIADOR REF: A696 505 7086 ( MBB 2638 )"/>
        <s v="62566 - VENTILADOR DE PAREDE ARNO ULTRA SILENCE FORCE VD51 50CM 6 PÁS 3 VELOCIDADES PRETO"/>
        <s v="62639 - TAMPA DA CAIXA DE BATERIA REF: A941 541 0103 ( MBB 2544 )"/>
        <s v="62653 - ARO DE RODA C/ DISCO 18.4-26 DIANTEIRO ( TRATOR VALTRA BH 180 )"/>
        <s v="62699 - PINO REF: 7532-7104 ( CASE CX 220 B )"/>
        <s v="62700 - VEDACAO REF: 7141-5158 ( CASE CX 220 B )"/>
        <s v="62714 - ALICATE CURVO COM MOLA REF: 8000-A21"/>
        <s v="62812 - PARAFUSO REF: 1489-70A1 ( CASE 621D )"/>
        <s v="62813 - DISCO REF: 7110-2762 ( CASE 621D )"/>
        <s v="62815 - BUCHA REF: 8745-7102 ( CASE 621D )"/>
        <s v="62933 - VOLANTE DIRECIONAL AXOR MBB 3344 REF: A9584640301 (ORIGINAL)"/>
        <s v="62949 - RADIADOR DE OLEO MOTOR OM 457 LA III REF: A002 188 8001 ( MBB 3340 )"/>
        <s v="62950 - JOGO DE JUNTA DO MOTOR OM 457 LA III COMPLETO REF. SABÓ 80394 ( MBB 3340 )"/>
        <s v="63128 - ISOLANTE REF: CB01486650 ( COLHEDORA JD CH670 )"/>
        <s v="63355 - BOTAO VALVULA BANCO DE AR REF: 2R2881251A ( MBB 3344 )"/>
        <s v="63439 - OLEO HIDRAULICO SAE 10W-30 PLUS-4 CQM14194"/>
        <s v="63945 - JUNTA REF: 8603-281 (CASE 821 E)"/>
        <s v="63946 - ISOLADOR REF: 3611-87A1 (CASE 821 E)"/>
        <s v="63955 - ANEL REF: 8604-229 (CASE 821 E)"/>
        <s v="63975 - ORING REF: 8603-527 (CASE 821 E)"/>
        <s v="64038 - ORING REF: 238-6025 (CASE 821 E)"/>
        <s v="64039 - ORING REF: 637-64386 (CASE 821 E)"/>
        <s v="64045 - ORING REF: 238-6011 (CASE 821 E)"/>
        <s v="64115 - CAPA 9D-3241 NTN (MOTONIVELADORA CATERPILLAR 120K)"/>
        <s v="64116 - CONE 9D - 3242 NTN (MOTONIVELADORA CATERPILLAR 120K)"/>
        <s v="64118 - CAPA 2N - 2138 NTN (MOTONIVELADORA CATERPILLAR 120K)"/>
        <s v="64119 - CONE 2N - 2139 NTN (MOTONIVELADORA CATERPILLAR 120K)"/>
        <s v="64193 - MOLA REF: R222602"/>
        <s v="64195 - MOLA DE COMPRESSÃO REF: R95353"/>
        <s v="64197 - MOLA DE COMPRESSAO REF: R95354"/>
        <s v="64313 - DEFLETOR SUPERIOR DA RODA TRASEIRA REF: A346 423 0820 ( MBB 2638 )"/>
        <s v="64335 - BOMBA DE OLEO DO MOTOR OM 457 LA REF. 4571800801 (MBB 3344)"/>
        <s v="64389 - CONE REF: 8325-90M1 ( TRATOR MF 7180 )"/>
        <s v="64390 - CAPA REF: 8318-94M1 ( TRATOR MF 7180 )"/>
        <s v="64434 - DEFLETOR INFERIOR DA RODA TRASEIRA REF: A346 423 0920 ( MBB 2638 )"/>
        <s v="64638 - BIELA DO MOTOR OM 457 REF: A457 030 0120 ( MBB 3340 )"/>
        <s v="64816 - EIXO INTERMEDIARIO G-240 16-S REF: 945 263 2902 ( MBB 3340 )"/>
        <s v="64907 - COTOVELO REF: 266-7650 ( CATERPILLAR 120K )"/>
        <s v="64908 - MANGUEIRA REF: 266-7651 ( CATERPILLAR 120K )"/>
        <s v="65160 - CALCO REF: 820810 ( VALTRA BH 180 )"/>
        <s v="65162 - CALCO REF: 221610 ( VALTRA BH 180 )"/>
        <s v="65163 - ROLAMENTO REF: 265150 ( VALTRA BH 180 )"/>
        <s v="65606 - VOLANTE REF: 3288-9010 ( VALTRA BM100 )"/>
        <s v="65786 - LIXADEIRA ROTO ORBITAL ROQUITE PNEUMÁTICA 6 POL. - CHARBS"/>
        <s v="65928 - ANEL ESPACADOR REF: 3025-1100 ( VALTRA BM 100 )"/>
        <s v="65931 - CALCO REF: 3002-1200 ( VALTRA BM 100 )"/>
        <s v="66109 - KIT RETENTOR REF: RE47305 ( JOHN DEERE 7505 )"/>
        <s v="66111 - JUNTA REF: R281577 ( JOHN DEERE 7505 )"/>
        <s v="66113 - PLATO DE EMBREAGEM REF: R216291 ( JOHN DEERE 7505 )"/>
        <s v="66114 - PLATO DE EMBREAGEM REF: R216293 ( JOHN DEERE 7505 )"/>
        <s v="66249 - MOLA REF: R104814 ( JOHN DEERE 7505 )"/>
        <s v="66254 - JUNTA REF: R158505 ( JOHN DEERE 7505 )"/>
        <s v="66255 - MOLA DE COMPRESSAO REF: R104815 ( JOHN DEERE 7505 )"/>
        <s v="66257 - JUNTA REF: R120901 ( JOHN DEERE 7505 )"/>
        <s v="66319 - CINTA DE FIXACAO REF: A941 522 0167 ( MBB AXOR 2544S )"/>
        <s v="66408 - SUPORTE DO EST. INFERIOR L/D PARTE TRAS. REF: A375 660 2930 ( MBB 3344 )"/>
        <s v="66441 - CHAPA PRETA 1,5 X 6 MT C/ ESPESSURA 1/8&quot;"/>
        <s v="66445 - CANTONEIRA U DE 8&quot; ESPESSURA DE 1/4&quot; ( LAMINADA )"/>
        <s v="66446 - CANTONEIRA U DE 6&quot; ESPESSURA DE 1/4&quot; ( VIRADA )"/>
        <s v="66447 - CANTONEIRA U DE 4&quot; ESPESSURA DE 1/4&quot; ( LAMINADA )"/>
        <s v="66448 - CANTONEIRA U DE 3&quot; ESPESSURA DE 1/4&quot; ( LAMINADA )"/>
        <s v="66466 - TUBO QUADRADO DE FERRO 100 X 100MM C/ ESPESSURA 1/4&quot;"/>
        <s v="66469 - CANTONEIRA &quot;L&quot; ABAS IGUAIS DE 3&quot; C/ ESPESSURA 3/16&quot; E 6000MM"/>
        <s v="66470 - CHAPA EXPANDIDA DE 1,20 X 2M C/ ESPESSURA DE 1/4''"/>
        <s v="66471 - FUEIRO CONICO MOD. MGS COM 3,40 (REBOQUE CANAVIEIRO)"/>
        <s v="66473 - BARRA CHATA AÇO 1045 DE 4&quot; C/ ESPESSURA DE 3/4&quot;"/>
        <s v="66474 - BARRA CHATA AÇO 1045 DE 4&quot; C/ ESPESSURA DE 1/2&quot;"/>
        <s v="BUCHA REF: 0111378973 ( COLHEDORA JD CH670 )"/>
        <s v="66492 - BUCHA REF: 0111378973 ( COLHEDORA JD CH670 )"/>
        <s v="PINO REF: CB01487612 ( COLHEDORA JD CH670 )"/>
        <s v="66494 - PINO REF: CB01487612 ( COLHEDORA JD CH670 )"/>
        <s v="PINO REF: CB01487609 ( COLHEDORA JD CH670 )"/>
        <s v="66500 - PINO REF: CB01487609 ( COLHEDORA JD CH670 )"/>
        <s v="66511 - PISO REF: CB11473169 ( COLHEDORA JD CH670 )"/>
        <s v="66523 - BUCHA REF: CXT16008 ( COLHEDORA JD CH670 )"/>
        <s v="66524 - BUCHA REF: 0110038334 ( COLHEDORA JD CH670 )"/>
        <s v="66526 - PINO REF: AXT12337 ( COLHEDORA JD CH670 )"/>
        <s v="66527 - ROLAMENTO REF: CXT33465 ( COLHEDORA JD CH670 )"/>
        <s v="66534 - BUCHA REF: 0610005800 ( COLHEDORA JD CH670 )"/>
        <s v="66536 - ESPACADOR REF: CXT18687 ( COLHEDORA JD CH670 )"/>
        <s v="66706 - TINTA AMARELO VALTRA PU GL 3.6 L"/>
        <s v="66709 - DILUENTE PU 0,900ML"/>
        <s v="66717 - TINTA AMARELO TRATOR JOHN DEERE PU - 3,6L"/>
        <s v="66946 - ENGRENAGEM RE 36D CX G3-60 REF: 3832620033 ( MBB 2318 )"/>
        <s v="67078 - PARAFUSO REF: 1489-58A1 ( CASE W20E )"/>
        <s v="67199 - VOLANTE DE EMBREAGEM REF: A457 030 0605 ( MBB 3340 )"/>
        <s v="67223 - BARRA REDONDA DE 3/4&quot;"/>
        <s v="67249 - CHAVE ALLEN Nª 3/8"/>
        <s v="67372 - BORRACHA DO VIDRO TRAS. SUPERIOR REF: 8184-3611 ( VALTRA BH185 I )"/>
        <s v="67506 - BUCHA REF: 6303-868M1 ( TRATOR MF 7180 )"/>
        <s v="67507 - ANEL &quot;O&quot; REF: 6309-914M1 ( TRATOR MF 7180 )"/>
        <s v="67509 - BUCHA REF: 6317-982M1 ( TRATOR MF 7180 )"/>
        <s v="67612 - PARAFUSO DE FIXACAO REF: 8514-9900 ( VALTRA BM 100 )"/>
        <s v="67703 - TUBO REF: 1062-0100 ( SUPER BELL SC 800 )"/>
        <s v="67839 - PNEU 600/50 22,5"/>
        <s v="67840 - PNEU 295/80R ARMOR MAX 22.5 MSS"/>
        <s v="67858 - RODA 295/80R 22.5 10 FUROS"/>
        <s v="67945 - JOGO SACA PINO PARALELO 6 PÇS"/>
        <s v="67996 - ANEL DE ENCOSTO REF: 8000-6000 ( VALTRA BH 185I )"/>
        <s v="67997 - CHAPA DE PROTECAO REF: 3065-5200 ( VALTRA BH 185I )"/>
        <s v="68018 - MOLA DO BLOQUEI REF: 820770 ( VALTRA BH 180 )"/>
        <s v="68023 - ESTICADOR CORREIA DO ALTERNADOR REF: A366 150 0772 (MBB 1620)"/>
        <s v="68026 - MANCAL ESTICADOR DO ALTERNADOR REF: A314 155 0228 (MBB 1620)"/>
        <s v="68027 - PORCA DE APERTO DO ALTERNADOR REF: A352 155 0272 (MBB 1620)"/>
        <s v="68137 - LANTERNA INTERNA DE CABINE (MBB 3340)"/>
        <s v="68364 - PARAFUSO 14 X 60"/>
        <s v="68411 - ANEL BI-PARTIDO 6,64MM REF: A3013537752 (MBB 1718)"/>
        <s v="68443 - JUNTA REF: 1687-785M4 (TRATOR MF 4292)"/>
        <s v="68455 - SUPORTE DO FEIXE DE MOLA TRASEIRO PARTE TRAS. RERF: A394 320 7075 (MBB 1718)"/>
        <s v="68458 - BUZINA AR 24 VTS (MBB 1718)"/>
        <s v="68503 - CRUZETA DO DIFERENCIAL REF: A355 350 0128 (MBB 2318)"/>
        <s v="68704 - LUMINARIA TUBULAR LED SOBREPOR SLIM 6500K 2X18W 120CM"/>
        <s v="68755 - RETROVISOR FRONTAL REF: A940 810 7516 (MBB 3344)"/>
        <s v="68995 - OLEO INCOL PARA COMPRESSOR 150-ISO"/>
        <s v="69050 - PERFIL Z EM CHAPA DE 3/8 X 2M"/>
        <s v="69051 - PERFIL U TRAVESSA DE APOIO DA RALA EM CHAPA 5/16 X 2.4M"/>
        <s v="69166 - TINTA AMARELO USINA PU"/>
        <s v="69251 - MOLA DO BANCO MOTORISTA REF: A000 919 2437 (MBB 3340)"/>
        <s v="69292 - TUBO P/ CX DESCARGA N3 AMANCO"/>
        <s v="69376 - EIXO &quot;S&quot; DO FREIO TRAS. 2º EIXO L/E 670MM REF: A383 423 1436 (MBB 2423)"/>
        <s v="69384 - HELICE DO MOTOR REF: A906 205 0406 (MBB 2423)"/>
        <s v="69487 - CILINDRO DA REDUCAO CX CAMBIO G-240 16-S REF: 945 267 0819 (MBB 3340)"/>
        <s v="69954 - GUARDA PO INFERIOR DA ALAVANCA DE MARCHA REF: A384 268 0297 (MBB 1719)"/>
        <s v="70047 - CANO INJETOR MOTOR OM 457 REF: A457 070 1333 (MBB 3340)"/>
        <s v="70365 - TUBO REF: 1062-0096 (SUPER BELL SC 800)"/>
        <s v="70366 - TUBO REF: 1062-0097 (SUPER BELL SC 800)"/>
        <s v="70367 - TUBO REF: 1062-0098 (SUPER BELL SC 800)"/>
        <s v="70440 - TAMPAO DE DRENO REF: CE20502 (JD CH670)"/>
        <s v="70441 - TAMPAO DE DRENO REF: CE20714 (JD CH670)"/>
        <s v="70478 - TUBO FLEXIVEL REF: 8752-6660 (CASE CX 220B)"/>
        <s v="70610 - CHAPA GALVANIZADA 2 X 1  BITOLA Nº18"/>
        <s v="70716 - INTERRUPTOR SIMPLES COM UMA SESSÃO"/>
        <s v="70861 - PRIMER MULTIFIL ACS 0,9L"/>
        <s v="71117 - CHAVE DE LUZ - MOTO HONDA NXR 150 BROS-ES"/>
        <s v="71255 - JUNTA REF: R123417 (JOHN DEERE 7505)"/>
        <s v="71299 - TUBO REDONDO DIAMETRO INTERNO DE 3/4&quot; C/ ESP. PAREDE DE 1/8&quot; S/ COSTURA"/>
        <s v="71330 - ELEMENTO DO FILTRO - A0030947004."/>
        <s v="71375 - ROLAMENTO DE ROLETE CX CAMBIO G-240 16-S REF: 016 981 1205 (MBB 3340)"/>
        <s v="71376 - ROLAMENTO DE ROLETE CX CAMBIO G-240 16-S REF: 015 981 9005 (MBB 3340)"/>
        <s v="71417 - CARCACA DO FILTRO DE AR REF: A958 520 1253 ( MBB 3344 )"/>
        <s v="71641 - ANEL SINCRONIZADOR 5ª E 6ª REF: A970 262 3037 (MBB 1315)"/>
        <s v="71642 - ANEL SINCRONIZADOR CX DE MARCHA G-60 REF: A970 262 3134 (MBB 1315)"/>
        <s v="71643 - ANEL SINCRONIZADOR CX DE MARCHA G-60 REF: A970 262 3034 (MBB 1315)"/>
        <s v="71645 - CONE EXTERNO SINCRONIZADOR DA 3ª/4ª CX DE MARCHA G-60 REF: A970 262 3937 (MBB 1315)"/>
        <s v="72336 - SUPORTE DO BRACO DO TENSOR V REF: A958 423 1533 (MBB 3340)"/>
        <s v="72342 - RETENTOR DO VIRABREQUIM FIAT MOBI REF: 5245T-I"/>
        <s v="72501 - JUNTA DA TAMPA DE VALVULA MT OM 457 REF: A457 016 0221 (MBB 3344)"/>
        <s v="72503 - PLACA REF: RE152103 (JOHN DEERE 7505)"/>
        <s v="72716 - VALVULA SOLENOIDE 24V REF: 003 997 1836 (MB 2638)"/>
        <s v="72790 - ENGATE ( CHICOTE) FLEXIVEL DE 50CM"/>
        <s v="73049 - GRADE FRONTAL DO FAROL REF: 6948887323 (MB 2638)"/>
        <s v="73070 - JOGO DE JUNTA DO MOTOR COMPLETA COM RETENTOR (FIAT MOBI 1.0)."/>
        <s v="73073 - BOMBA DE ÓLEO (FIAT MOBI 1.0) REF - 10188 SCHADEK"/>
        <s v="73074 - PISTÃO C/ANEL 0.40 (FIAT MOBI 1.0) REF:  METAL LEVE SPA9803"/>
        <s v="73075 - RETENTOR DO VOLANTE (FIAT MOBI 1.0)."/>
        <s v="73270 - CASTANHA DA CRUZETA REF: A013 981 3210 (MBB 2638)"/>
        <s v="73272 - ANEL DE VEDACAO DA CRUZETA REF: A000 268 1359 (MBB 2638)"/>
        <s v="73293 - RESERVATORIO AR COMPRIMIDO 40 L REF: A696 432 0001 (MBB 2638)"/>
        <s v="73514 - POLIA REF: 8202-4520 (VALTRA BH 185 I)"/>
        <s v="73536 - MACACO GARRAFA PNEUMÁTICO - 20 TONELADAS (MCM)"/>
        <s v="73731 - BORRACHA DA PORTA (FIAT MOBI) REF - 2101."/>
        <s v="73848 - ANEL REF: T122075 (JOHN DEERE 7505)"/>
        <s v="73945 - BUCHA REF: 75327081 (CASE CX 220 B)"/>
        <s v="73976 - ISOLADOR REF: AL81949 (JOHN DEERE 7505)"/>
        <s v="73978 - RETENTOR REDONDO REF: L156986 (JOHN DEERE 7505)"/>
        <s v="73982 - PINO REF: R113617 (JOHN DEERE 7505)"/>
        <s v="73984 - MOLA DE COMPRESSAO REF: R110487 (JOHN DEERE 7505)"/>
        <s v="73987 - PARAFUSO DE FENDA REF: R122638 (JOHN DEERE 7505)"/>
        <s v="73990 - ARRUELA DE ENCOSTO REF: R228268 (JOHN DEERE 7505)"/>
        <s v="73991 - TAMBOR REF: RE156447 (JOHN DEERE 7505)"/>
        <s v="74088 - CHAPA PRETA 1.5 X 6 MT C/ ESPESSURA 3 / 16"/>
        <s v="74092 - PERFIL &quot;U&quot; FECHAM. LAT. CX CARGA REBOQ CANAV ALTURA 2,30M ( MGS )"/>
        <s v="74093 - CANTONEIRA L DE 1&quot; C/ ESP. DE 1/8&quot;"/>
        <s v="74094 - BARRA REDONDA DE 3/8&quot;"/>
        <s v="74103 - TUBO QUADRADO 50 X 50MM C/ ESPESSURA 3/16&quot;"/>
        <s v="74104 - TUBO QUADRADO DE FERRO 100 X 100MM C/ ESPESSURA 1/4&quot;"/>
        <s v="74105 - PERFIL TRAVEJAMENTO MGS COM 3 M P/ REBOQUES"/>
        <s v="74243 - CONDUITE 3/4"/>
        <s v="74245 - CABO FLEXIVEL 1,5MM 450/750V 1 CONDUTOR AZUL - SIL"/>
        <s v="74260 - PNEU 275/ 80R 22,5 MSS"/>
        <s v="74318 - PINO REF: AXT20449 (COLHEDORA JD CH670)"/>
        <s v="74319 - PINO REF: CB014887604 (COLHEDORA JD CH670)"/>
        <s v="74320 - PINO REF: CXT23204 (COLHEDORA JD CH670)"/>
        <s v="74324 - PINO REF: AXT13650 (COLHEDORA JD CH670)"/>
        <s v="74331 - PINO REF: CB01487614 ( COLHEDORA JD CH670 )"/>
        <s v="74332 - PINO REF: AXT15181 ( COLHEDORA JD CH670 )"/>
        <s v="74356 - ALETA REF: CB01422414 (COLHEDORA JD CH670)"/>
        <s v="74397 - BUCHA REF: AT119081 (COLHEDORA JD CH670)"/>
        <s v="74409 - PARAFUSO SEXTAVADO REF: CB01473054 (COLHEDORA JD CH670)"/>
        <s v="74411 - PORCA DE SEGURANCA REF: T11234 (COLHEDORA JD CH670)"/>
        <s v="PARAFUSO REF: 0051377934 (COLHEDORA JD CH670)"/>
        <s v="74430 - PARAFUSO REF: 0051377934 (COLHEDORA JD CH670)"/>
        <s v="74449 - CARCACA REF: CB01426115 (COLHEDORA JD CH670)"/>
        <s v="74451 - PINO REF: CB01487617 (COLHEDORA JD CH670)"/>
        <s v="74452 - PINO REF: CB01487624 (COLHEDORA JD CH670)"/>
        <s v="74453 - PINO REF: CB01487627 (COLHEDORA JD CH670)"/>
        <s v="74463 - PINO REF: CXT28858 (COLHEDORA JD CH670)"/>
        <s v="74468 - BUCHA REF: CB01432234 (COLHEDORA JD CH670)"/>
        <s v="74469 - CALCO REF: CXT19061 (COLHEDORA JD CH670)"/>
        <s v="74474 - ESPACADOR REF: CB01432051 (COLHEDORA JD CH670)"/>
        <s v="74475 - PINO REF: CXT33959 (COLHEDORA JD CH670)"/>
        <s v="74476 - ARRUELA REF: 0110005999 (COLHEDORA JD CH670)"/>
        <s v="74545 - INSTRUMENTO COMBINADO REF: A382 540 1311 (MBB 2638)"/>
        <s v="74547 - VALVULA DE ACIONAMENTO DO BANCO REF: A001 910 2338 (MBB 3344)"/>
        <s v="74548 - PROTECAO DO CARTER REF: A958 520 1482 (MBB 3344)"/>
        <s v="74628 - SUPORTE TRAS. DA PROTECAO DO CARTER REF: A958 521 0840 (MBB 3344)"/>
        <s v="74745 - PORCA REF: R106529 (JOHN DEERE 7505)"/>
        <s v="74746 - PINO REF: L114032 (JOHN DEERE 7505)"/>
        <s v="74872 - PINO ELÁSTICO REF - RE34603"/>
        <s v="75089 - BUCHA ESPACADORA REF: 3002-6310 (VALTRA BM 100)"/>
        <s v="75090 - BUCHA REF: 3018-8710 ( VALTRA BM 100 )"/>
        <s v="75164 - GUARDA PO SUPERIOR DA ALAVANCA DE MARCHA REF: A693 268 0297 (MBB 2726)"/>
        <s v="75179 - BARRA CHATA DE 1.1/2&quot; ESPESSURA DE 1/8&quot;"/>
        <s v="75181 - CANTONEIRA L ABAS IGUAIS 4&quot; X 1/2&quot; X 6000MM"/>
        <s v="75182 - CHAPA PRETA DE 1.50X6 ESPESSURA DE 1/4&quot;"/>
        <s v="75374 - ANEL ESPACADOR REF: 8377-8500 (VALTRA BM 100)"/>
        <s v="75375 - ANEL ESPACADOR REF: 3001-4300 (VALTRA BM 100)"/>
        <s v="75376 - CUBO DE ACOPLAMENTO REF: 627290 (VALTRA BM 100)"/>
        <s v="75540 - JUNTA REF: R136516 (JOHN DEERE 6405)"/>
        <s v="75569 - OLEO MOBILUBE HD 80W-90 CX DE CÂMBIO MECANICO AXOR MBB3340"/>
        <s v="75601 - LIMPADOR REF: S92-653 (CASE 821E)"/>
        <s v="75630 - PARAFUSO REF: 627-16040 (CASE 821E)"/>
        <s v="75705 - ENGRENAGEM HELICODIAL Z-21 REF: 8163-6200 (VALTRA BM 100)"/>
        <s v="75715 - OLEO M-LUBE 1 SHC 75W90 PAIL (BALDE 20L) CX DE CÂMBIO AUTOMATICO AXOR MBB3344"/>
        <s v="75857 - MORSA DE BANCADA Nº 10"/>
        <s v="75937 - VENEZIANA DE AERACAO REF: CXT17652 (COLHEDORA JD CH670)"/>
        <s v="75939 - ISOLADOR LATERAL REF: CXT11600 (COLHEDORA JD CH670)"/>
        <s v="75940 - ISOLADOR TRASEIRO REF: CXT11630 (COLHEDORA JD CH670)"/>
        <s v="AMORTECEDOR REF: CB01497592 (COLHEDORA JD CH670)"/>
        <s v="75946 - AMORTECEDOR REF: CB01497592 (COLHEDORA JD CH670)"/>
        <s v="76050 - PNEU 23.5-25"/>
        <s v="76211 - CONE SINCRONIZADOR DA 2ª VELOCIDADE CX DE MARCHA G-60 REF: 694 262 0334 (MBB 1315)"/>
        <s v="76213 - MOLA DA CAIXA DE MARCHA G-60 REF: 970 993 6401 (MBB 1315)"/>
        <s v="76344 - SOLENOIDE REF: 8743-5500 (VALTRA BH194 HITECH)"/>
        <s v="76531 - BUCHA REF: 8761-3444 (CASE 621D)"/>
        <s v="76532 - PINO REF: 3805-83A2 (CASE 621D)"/>
        <s v="76533 - ARRUELA REF: 4198-19A1 (CASE 621D)"/>
        <s v="76534 - PINO REF: 8605-835 (CASE 621D)"/>
        <s v="76663 - BUCHA REF: 6298-692M1 (VALTRA BH 194 HITECH)"/>
        <s v="76668 - BUCHA REF: ACP06-29600 (VALTRA BH 194 HITECH)"/>
        <s v="76669 - ANEL REF: 8753-8600 (VALTRA BH 194 HITECH)"/>
        <s v="76670 - BUCHA DO ROLAMENTO REF: 8056-3500 (VALTRA BH 194 HITECH)"/>
        <s v="76671 - ARRUELA REF: ACP06-30750 (VALTRA BH 194 HITECH)"/>
        <s v="76672 - VEDACAO REF: ACP02-88360 (VALTRA BH 194 HITECH)"/>
        <s v="76673 - ANEL &quot;O&quot; REF: 8561-8300 (VALTRA BH 194 HITECH)"/>
        <s v="76675 - ANEL INTERMEDIARIO REF: 3105-1000 (VALTRA BH 194 HITECH)"/>
        <s v="76768 - CUICA DE FREIO DIANTEIRA L/E REF: A695 420 7618 (MBB 2638)"/>
        <s v="76769 - CUICA DE FREIO DIANTEIRA L/D REF: A695 420 8218 (MBB 2638)"/>
        <s v="76837 - CONE DE ROLAMENTO REF: JD7378 (JOHN DEERE 6190J)"/>
        <s v="77122 - PARACHOQUE DIANT. REF: FIAT 100242471 (FIAT MOBI LIKE - ANO 2020)"/>
        <s v="77125 - MOLDURA DO PARALAMA DIANT. L/D REF: FIAT 100233287 (FIAT MOBI LIKE - ANO 2020)"/>
        <s v="77126 - MOLDURA DO PARALAMA DIANT. L/E REF: FIAT 100233289 (FIAT MOBI LIKE - ANO 2020)"/>
        <s v="77282 - PAINEL REF: L113920 (JOHN DEERE 7505)"/>
        <s v="77350 - CORDA SEDA PP 3MM MULTICOR TROPICAL - RIOMAR"/>
        <s v="77522 - SELADOR PARA PLASTICO RAYAL 0,9L"/>
        <s v="77809 - CHAPA GALVANIZADA 2 X 1 BITOLA Nº14"/>
        <s v="77840 - CHAPA GALVANIZADA 2 X 1 BITOLA Nº 20"/>
        <s v="77904 - CILINDRO DE ESCAVAÇÃO REF: 87626447 (CASE CX 220B)"/>
        <s v="77907 - BARRA DE DIREÇÃO COMPLETA REF: 750274K (FORD F4000)"/>
        <s v="78282 - BOMBA MANUAL PARA OLEO TAMBOR 200L BOZZA 7022-T-G2"/>
        <s v="78293 - PARAFUSO REF: R135918 (JOHN DEERE 6405)"/>
        <s v="78639 - ALAVANCA DE MUDANCA DO TRAMBULADOR REF: A000 265 4131 (MBB 2638)"/>
        <s v="78707 - PA QUADRADA C/C PLAST.68CM N.3 RAMADA 730821"/>
        <s v="78834 - ANEL &quot;O&quot; REF: A1901 (CASE 621D)"/>
        <s v="78949 - MANCAL TRASEIRO DO MOTOR DE PARTIDA 93R REF - ZEN3978."/>
        <s v="78951 - MANGUEIRA DO CAVALETE D'AGUA AO RESERVATORIO REF: A958 501 0682 (MBB 3344)"/>
        <s v="79099 - BATERIA MOURA M60GE MGE SLI"/>
        <s v="79171 - LANTERNA TRASEIRA L/E REF: A003 544 6103 (MBB AXOR 3344/ACTROS 2651)"/>
        <s v="79338 - ARRUELA DE ENCOSTO REF: R162100 ( JOHN DEERE 7505 )"/>
        <s v="79348 - FLANGE DO DIFERENCIAL REF: A85 350 0145 (MBB 2318)"/>
        <s v="79369 - INTERRUPTOR DE LUZ RÉ REF: 46410523 (FIAT MOBI LIKE - ANO 2021)"/>
        <s v="79550 - DOBRADICA REF: 8147-1000 (VALTRA BH185I)"/>
        <s v="79617 - PALHETA DO LIMPADOR DE PARABRISA REF: AL204405 (COLHEDORA JD CH670)"/>
        <s v="79742 - VIDRO TRASEIRO SUP. DA CABINE REF: 8147-6200 (VALTRA BH 185I)"/>
        <s v="79935 - MECANISMO ELETRICO DO VIDRO DA PORTA L/D REF: A696 720 0546 ( MB 2638 )"/>
        <s v="80000 - BUCHA DA BIELA MOTOR X10/4 (BELL SC 800) REF - 5608."/>
        <s v="80051 - ABRACADEIRA DO CANO DE ESCAPE REF: A990 995 0302 (MBB 2423)"/>
        <s v="80153 - JUNTA DA TAMPA DE VALVULA REF: A990 016 0021 (MBB 1719)"/>
        <s v="80171 - ANEL ESPACADOR REF: 3021-7500 (VALTRA BM100)"/>
        <s v="80204 - VALVULA TERMOSTATICA REF: 836115646 ( VALTRA BH 185I )"/>
        <s v="80236 - TUBO QUADRADO 50 X 50MM C/ ESPESSURA 1/4&quot;"/>
        <s v="80273 - CANTONEIRA L DE 2&quot; ESPESSURA DE 1/4"/>
        <s v="80338 - BARRA SEXTAVADA TREFILADA DE 5/8''"/>
        <s v="80342 - PARAFUSO REF: 19M7784 (COLHEDORA JD CH670)"/>
        <s v="80343 - TRAVA REF: 0701379017 (COLHEDORA JD CH670)"/>
        <s v="80370 - TAMBOR DE FREIO TRUCK RANDON 10F SUSPENSYS REF: 100000142456"/>
        <s v="80511 - CUBO REF: CXT18530 (COLHEDORA JD CH670)"/>
        <s v="80528 - KIT DE REPARO REF: 8432-9416 (CASE 821E)"/>
        <s v="80539 - ORING REF: 8603-674 (CASE 821E)"/>
        <s v="CAPUZ REF: 038344 UNIMIL (COLHEDORA JD CH670)"/>
        <s v="80698 - ISOLADOR REF: AL161468 (JOHN DEERE 6190J)"/>
        <s v="80885 - CANTONEIRA &quot;L&quot; ABAS IGUAIS EM AÇO CARBONO ASTM A-36 MED.: 1&quot; X 3/16&quot; X 6.000 MM"/>
        <s v="80895 - CALCO REF: 021898R1 (TRATOR MF 7219)"/>
        <s v="80918 - CAIXA DE MARCHA (NOVA) (FIAT MOBI LIKE - ANO 2021)"/>
        <s v="81061 - BUCHA REF: L112001 (JOHN DEERE 6405)"/>
        <s v="81069 - PARAFUSO SEXTAVADO REF: L220055 (JOHN DEERE 6190J)"/>
        <s v="81070 - PARAFUSO SEXTAVADO REF: L220217 (JOHN DEERE 6190J)"/>
        <s v="81079 - CHAVE DE BOCA 24 X 26"/>
        <s v="81118 - BUCHA REF: H170273 ( COLHEDORA JD CH670 )"/>
        <s v="81153 - PISO REF: 031417 UNIMIL (COLHEDORA JD CH670)"/>
        <s v="ENGRENAGEM REF: CXT18155 (COLHEDORA JD CH670)"/>
        <s v="81166 - ENGRENAGEM REF: CXT18155 (COLHEDORA JD CH670)"/>
        <s v="81173 - VEDACAO REF: CB01465465 (COLHEDORA JD CH670)"/>
        <s v="ENGRENAGEM REF: CB11414708 (COLHEDORA JD CH670)"/>
        <s v="81183 - ENGRENAGEM REF: CB11414708 (COLHEDORA JD CH670)"/>
        <s v="VEDACAO REF: CB01477812 (COLHEDORA JD CH670)"/>
        <s v="VEDACAO REF: CB01477813 (COLHEDORA JD CH670)"/>
        <s v="81185 - VEDACAO REF: CB01477813 (COLHEDORA JD CH670)"/>
        <s v="ADAPTADOR REF: CB01478047 (COLHEDORA JD CH670)"/>
        <s v="ANEL REF: CB01477814 (COLHEDORA JD CH670)"/>
        <s v="81191 - ANEL REF: CB01477814 (COLHEDORA JD CH670)"/>
        <s v="81192 - ISOLADOR REF: AXT15953 (COLHEDORA JD CH670)"/>
        <s v="81292 - LAVADORA LAVA JATO DE 330 LIBRAS 2HP ¿ CHIAPERINI LJ 330 BLUE"/>
        <s v="81308 - CONEXAO REF: 8101-3900 (VALTRA BH 180)"/>
        <s v="81309 - ANEL RETENTOR REF: KH3621 (VALTRA BH 180)"/>
        <s v="81310 - PORCA REF: 8155-3200 (VALTRA BH 180)"/>
        <s v="81314 - ANEL DE VEDACAO REF: KH3618 (VALTRA BH 180)"/>
        <s v="81392 - SANFONA METALICA REF: A941 490 0265 (MBB 3344)"/>
        <s v="81400 - ANEL TRAVA DO MANCAL DA CX DE TRANSF REF: A000 994 7941 (MBB 2318)"/>
        <s v="81441 - PINO REF: 2046.029.6MQ"/>
        <s v="81491 - EIXO ACIONADOR DO BLOQUEIO REF: A355 353 0935 (MBB 2726)"/>
        <s v="81520 - RESERVATÓRIO DE AGUA DO RADIADOR COLHEDORA JOHN DEERE CH670 REF - AT323058"/>
        <s v="81521 - PORCA DO EIXO DO BLOQUEIO DO DIFERENCIAL REF: A355 353 0126 (MBB 2726)"/>
        <s v="82135 - BARRA REDONDA DE 1.1/2&quot; ACO 1045"/>
        <s v="82136 - BARRA REDONDA DE 2&quot; ACO 1045"/>
        <s v="82204 - TUBO QUADRADO 70MM X 70MM PAREDE 1/4"/>
        <s v="82206 - PARACHOQUE DIANT. REF: DTS6611 (VW SAVEIRO G6 CS LT BM - ANO 2015)"/>
        <s v="82260 - BOMBA DE OLEO REF: 7526-6621 (CASE 621D)"/>
        <s v="82336 - PINO DO CABECALHO REF: MM154036 (RANDON RQ-CA)"/>
        <s v="82393 - ROLAMENTO REF: 0219-46R1 (TRATOR MF 7180)"/>
        <s v="82405 - VALVULA SOLENOIDE DO FREIO MOTOR 24V REF: A004 997 5536 (MBB 2638)"/>
        <s v="82707 - PARAFUSO REF: N14822 (COLHEDORA JD CH670)"/>
        <s v="82733 - ISOLADOR REF: 0290042754 (COLHEDORA JD CH670)"/>
        <s v="82736 - PINO REF: AXT10691 (COLHEDORA JD CH670)"/>
        <s v="82738 - BUCHA REF: CB01488966 (COLHEDORA JD CH670)"/>
        <s v="82793 - EIXO &quot;S&quot; DO FREIO TRAS. 2º EIXO L/D 545MM REF: 6234230236 ( MBB 3340 )"/>
        <s v="83028 - BUCHA REF: CXT35520 (COLHEDORA JD CH670)"/>
        <s v="83237 - PNEU 1300-24"/>
        <s v="83277 - EIXO REF: 6269979M1 (MF 4292)"/>
        <s v="83446 - BARRA REDONDA DE 5/16"/>
        <s v="83526 - PNEU 14.9-28"/>
        <s v="83527 - PNEU 16.9-28 (NOVO)"/>
        <s v="83566 - CARCACA REF: R121634 ( JOHN DEERE 7505 )"/>
        <s v="83585 - TUBO REF: 148225A1 (CASE W20 E)"/>
        <s v="83586 - TUBO REF: 148224A1 (CASE W20 E)"/>
        <s v="83653 - ALAVANCA REF: RE207987 ( JOHN DEERE 7500 )"/>
        <s v="83654 - ROLETE REF: R66670 ( JOHN DEERE 7500 )"/>
        <s v="83655 - LINGUETA REF: R108896 ( JOHN DEERE 7500 )"/>
        <s v="83678 - CHAVE BIELA L DE 8MM"/>
        <s v="83687 - EXTENSAO PEQUENA DE 3/4 X 8&quot;"/>
        <s v="83830 - QUADRO DE DISTRIBUIÇÃO EMBUTIR 6/8 DISJUNTORES COM BARRAMENTO DE NEUTRO E TERRA"/>
        <s v="83835 - CABO FLEX 16MM AZUL - SIL"/>
        <s v="83836 - CABO FLEX 16MM VERMELHO - SIL"/>
        <s v="83837 - CABO FLEX 16MM PRETO - SIL"/>
        <s v="83838 - CABO FLEX 16MM AMARELO - SIL"/>
        <s v="83854 - VIDRO DO ESPELHO FRONTAL REF: A002 811 2333 (MBB 3344)"/>
        <s v="83910 - SANFONA METALICA 380MM 5&quot; REF: TM1124A (VOLVO FM12 420)"/>
        <s v="83912 - SANFONA METALICA 172,5MM 5&quot; REF: TB1149A/20442244 (VOLVO FM12 420)"/>
        <s v="83925 - DILUENTE PU 454 LAZURIL 0,900ML - 308"/>
        <s v="83944 - ARRUELA DE ENCOSTO REF: 836119459 (VALTRA BH 180)"/>
        <s v="83945 - PORCA REF: 836847641 (VALTRA BH 180)"/>
        <s v="84011 - ESTRUTURA DE PROTEÇÃO DO PICADOR AXT17014  (REMANUFATURADO) COLHEDORA CH670."/>
        <s v="84013 - TINTA CINZA VALTRA PU - 3,6L (BRASILUX)"/>
        <s v="84110 - ANEL DE VEDACAO DO CILINDRO DE MUDANCA DO DIFERENCIAL REF: A990 990 8614 (MBB 2726)"/>
        <s v="84129 - TINTA ESMALTE SINTETICO AMARELO OURO METALICO GM - 78 3,6LT"/>
        <s v="84136 - ESTRIBO INFERIOR DE BORRACHA REF: A941 666 3928 (MB 3344)"/>
        <s v="84214 - PARAFUSO DO VOLANTE DE EMBREAGEM REF: A422 032 0271 (MB 3344)"/>
        <s v="84290 - BRONZE FIXO 0,25 MOTOR OM 457 LA REF: A457 030 0540 (MB 3344)"/>
        <s v="84373 - ENGRENAGEM REF: 8177-6500 (VALTRA BM100)"/>
        <s v="84490 - ENGRENAGEM DO COMPRESSOR DE AR 25 DENTES REF: A457 132 0005 (MBB 2638)"/>
        <s v="84717 - DIFUSOR REF: 6214908M1 (TRATOR MF 7180)"/>
        <s v="84777 - CHAPA GALVANIZADA 2 X 1 BITOLA Nº 22"/>
        <s v="84883 - GARFO REF: 8604614 (CASE 821E)"/>
        <s v="84889 - FECHADURA INFERIOR DO CAPO REF: A6948800260 (MBB 1620)"/>
        <s v="84889 - FECHADURA INFERIOR DO CAPO REF: F2306I (MB 2638)"/>
        <s v="84928 - TINTA VERDE JOHN DEERE PU - 3,6L"/>
        <s v="84960 - CARRETEL COM MANGUEIRA 15 METROS DE 3/4 POL PARA ÓLEO DIESEL 8440 BREMEN"/>
        <s v="85108 - PNEU 225/60 R18 104H (GOODYEAR WRANGLER FORTITUDE HT)"/>
        <s v="85206 - FITA CREPE AMARELA ADELBRAS - SLEEVE 18MMX40MM"/>
        <s v="85223 - VALVULA DE COMANDO DE ESTRANGULAMENTO REF: A541 050 0370 (MBB 3344)"/>
        <s v="85291 - ANEL DA RODA REF: 7523-5213 (CASE 821E)"/>
        <s v="85314 - PARALAMA ESTRIBO L/E DA CABINE REF: A944 666 1601 (MB AXOR 3340)"/>
        <s v="85385 - BOBINA DE IGNIÇÃO NXR BROS 150/160 REF - 30500KVS 601K - 11615 (KGA)"/>
        <s v="85403 - PINO ELASTICO REF: 34M7207 ( JOHN DEERE 7500 )"/>
        <s v="85405 - ARRUELA DE ENCOSTO REF: R202386 (JOHN DEERE 7505)"/>
        <s v="85407 - ANEL REF: R113616 (JOHN DEERE 7505)"/>
        <s v="DISCO DO CORTE DE BASE REF: 87239448 (CASE AUSTOFT 9000)"/>
        <s v="85478 - KIT RETENTOR REF: AL175094 (JOHN DEERE 6190J)"/>
        <s v="85502 - CONEXAO REF: X6C50X-5 (COLHEDORA CH670)"/>
        <s v="85709 - LANTERNA REF: AL210180 (JOHN DEERE 6165J)"/>
        <s v="85731 - REVESTIMENTO REF: CXT17072 ( COLHEDORA JD CH670 )."/>
        <s v="85750 - CUBO REF: 8363-22586 (TRATOR VALTRA BH185I)"/>
        <s v="85790 - CONJUNTO DA SAPATA DE FREIO INF. DO FEIXE DE MOLA (REBOQUE MGS)"/>
        <s v="85823 - KIT DO MOTOR OM 457 REF: METAL LEVE K9741 (MB 3344 EURO 5)"/>
        <s v="85909 - JUNTA DO CARTER REF: A457 014 0522 (MB 3344 EURO 5)"/>
        <s v="85974 - JUNTA DA TAMPA RESFRIADOR DE OLEO REF: A000 188 3380 (MB 2726)"/>
        <s v="85975 - JUNTA DO RADIADOR DE OLEO REF: A906 188 0280 ( MB 2726 )"/>
        <s v="86033 - CHAPA DE DESGASTE REF: CB01423920 (JD CH670)"/>
        <s v="86034 - CHAPA DE DESGASTE REF: CB01423925 (JD CH670)"/>
        <s v="86058 - BICO INJETOR REF: DELPHI 320/06828 - 28270450 (JCB JS 210 SC)"/>
        <s v="86116 - PINO DE PRESSAO REF: JE8197 (VALTRA BM100)"/>
        <s v="86117 - EIXO REF: 8000-5810 (VALTRA BM100)"/>
        <s v="86118 - ENGRENAGEM PLANETARIA L/D REF: 8000-5500 (VALTRA BM100)"/>
        <s v="86119 - ENGRENAGEM SATELITE REF: 8005-1500 (VALTRA BM100)"/>
        <s v="86120 - ENGRENAGEM PLANETARIA L/E REF: 8000-5600 (VALTRA BM100)"/>
        <s v="86121 - EIXO CURTO REF: 8001-2910 (VALTRA BM100)"/>
        <s v="86334 - PRANCHETA OFICIO DURATEX REF - 07896292211704"/>
        <s v="86501 - VIRABREQUIM STD MOTOR OM 457 LA REF: A457 031 0001 (MB 3340)"/>
        <s v="86689 - ENGRENAGEM DO COMANDO (VOLVO N10 - ANO 1986)"/>
        <s v="86690 - ENGRENAGEM DA BOMBA INJETORA (VOLVO N10 - ANO 1986)"/>
        <s v="86721 - BATIDA DE PEDRA 900ML - MAXI RUBBER REF - 350."/>
        <s v="86749 - ROLAMENTO REF: AL81776 (JOHN DEERE 7505)"/>
        <s v="86761 - ANEL INTERNO REF: ACW0765270 (TRATOR MF 7219)"/>
        <s v="86762 - PORTA LUVA REF: 021889R1 (TRATOR MF 7219)"/>
        <s v="86763 - LUVA REF: 021887R1 (TRATOR MF 7219)"/>
        <s v="86765 - ENGRENAGEM REF: 6270835M1 (TRATOR MF 7219)"/>
        <s v="86766 - ENGRENAGEM REF: 6270837M1 (TRATOR MF 7219)"/>
        <s v="86767 - ARRUELA DE ENCOSTO REF: 6270834M1 (TRATOR MF 7219)"/>
        <s v="86772 - ARRUELA DE ENCOSTO REF: 021985R1 (TRATOR MF 7219)"/>
        <s v="DISCO REF: AXT15370 (COLHEDORA JD CH670)"/>
        <s v="86788 - VEDACAO REF: AL229501 (JOHN DEERE 6165J)"/>
        <s v="86793 - VEDACAO REF: RE39354 (JOHN DEERE 6165J)"/>
        <s v="86800 - PINÇA DE FREIO TRAS. - MOTO HONDA NXR 160 BROS ESDD"/>
        <s v="86817 - METALON 30X30 GALV. 1,25MM ( CH-18 )"/>
        <s v="86873 - FILTRO DE ÓLEO DA TRANSMISSÃO TR JOHN DEERE 6190J REF - AL221066"/>
        <s v="86917 - EIXO DO PINHAO REF: 8432-9413 (CASE 821 E)"/>
        <s v="86962 - BARRA REDONDA DE 1&quot; ACO 1045"/>
        <s v="86963 - BARRA REDONDA DE 2.1/2&quot; ACO 1045"/>
        <s v="86964 - BARRA REDONDA DE 3&quot; ACO 1045"/>
        <s v="86965 - BARRA REDONDA DE 4&quot; ACO 1045"/>
        <s v="87114 - ESPACADOR REF: 87253224 (COLHEDORA CASE AUSTOFT 9000)"/>
        <s v="87185 - PINO ELASTICO REF: 685720 (VALTRA BM 100)"/>
        <s v="87294 - METALON 25X25 GALV. 0,95MM (CH 20)"/>
        <s v="87429 - CILINDRO MESTRE DE FREIO TRASEIRO (MOTO NXR BROS 160 ESDD)"/>
        <s v="87547 - COXIM REF: 101101589 (SUPER BELL SC 800)"/>
        <s v="TALISCA REF: CB11464244 (COLHEDORA JOHN DEERE CH670)"/>
        <s v="87859 - FECHADURA DA PORTA TRAS. L/E REF: 520069940 (FIAT MOBI - ANO 2020)"/>
        <s v="88063 - PRISIONEIRO REF: 851990 (VALTRA BM 100)"/>
        <s v="88064 - INTERRUPTOR REF: RE46534 (JOHN DEERE 7505)"/>
        <s v="88065 - PINO REF: R114264 (JOHN DEERE 7505)"/>
        <s v="88077 - PISTAO REF: R101214 (JOHN DEERE 7505)"/>
        <s v="88079 - PLATO DE EMBREAGEM REF: R114215 ( JOHN DEERE 7505 )"/>
        <s v="88095 - CABO DA ALAVANCA DE MARCHA REF: AL200537 (JOHN DEERE 6190J)"/>
        <s v="88104 - EIXO DO SELETOR REF: 30059400 (VALTRA BM 100)"/>
        <s v="88105 - EIXO ACIONADOR REF: 30014110 ( VALTRA BM 100 )"/>
        <s v="88106 - ANEL ESPACADOR REF: 628100 (VALTRA BM 100)"/>
        <s v="88152 - ARRUELA REF: 24M7139 ( JOHN DEERE 7505 )"/>
        <s v="88160 - REPARO SINCRONIZADOR 1A/RE CAIXA GE50/GE60/GE61 3372620274 REF - 2235"/>
        <s v="88169 - CAIXA DE DIRECAO HIDRAULICA REF: 52239892 (FIAT STRADA ENDURANCE CS 1.4)"/>
        <s v="88257 - MOLA REF: R116040 (JOHN DEERE 7505)"/>
        <s v="88258 - MOLA REF: T23853 (JOHN DEERE 7505)"/>
        <s v="88356 - SELO REF: YZ100016 (COLHEDORA JD CH670)"/>
        <s v="88404 - VEDACAO REF: R120839 (JOHN DEERE 7505)"/>
        <s v="88406 - JUNTA REF: R120842 (JOHN DEERE 7505)"/>
        <s v="88407 - VEDACAO REF: R120843 (JOHN DEERE 7505)"/>
        <s v="88460 - MOLA DA VALVULA DE TRANSMISSÃO REF: R222602 ( JOHN DEERE 7505 )"/>
        <s v="88461 - MOLA DE COMPRESSÃO DA TRANSMISSÃO REF: R95353 ( JOHN DEERE 7505 )"/>
        <s v="88462 - MOLA DA VALVULA DE COMPRESSÃO DA TRANSMISSÃO REF: R95354 ( JOHN DEERE 7505 )"/>
        <s v="88519 - BUZINA AR 24V (MB 3340)"/>
        <s v="88563 - BOMBA DE OLEO DO MOTOR OM 355/6"/>
        <s v="88564 - BOMBA D'ÁGUA DO MOTOR OM 355/6"/>
        <s v="88565 - JG DE JUNTA COMPLETO DO MOTOR OM 355/6"/>
        <s v="88566 - PARAFUSO DO CABECOTE DO MOTOR OM 355/6"/>
        <s v="88569 - KIT DO MOTOR OM 355/6 (CAMISA/PISTÃO/ANEL)"/>
        <s v="88679 - JUNTA DO CABECOTE REF: 82301 (FIAT STRADA ENDURANCE CS 1.4)"/>
        <s v="88687 - VALVULA REF: R110256 ( JOHN DEERE 7505 )"/>
        <s v="88688 - MOLA DE COMPRESSAO REF: R95216 ( JOHN DEERE 7505 )"/>
        <s v="88690 - VEDACAO REF: R112976 ( JOHN DEERE 7505 )"/>
        <s v="88772 - BIELA DO MOTOR (VOLVO N10 - ANO 1986)"/>
        <s v="88773 - ENGRENAGEM INTERMEDIARIA DO MOTOR (VOLVO N10 - ANO 1986)"/>
        <s v="DISCO REF: AXT15368 (COLHEDORA JD CH670)"/>
        <s v="ROLO LEVANTADOR REF: AXT23501 (COLHEDORA CH670)"/>
        <s v="PLACA DE DESGASTE REF: CXT35079 (COLHEDORA JD CH670)"/>
        <s v="TENSOR DA CORREIA DO ALTERNADOR REF: 500350419 (COLHEDORA CASE AUSTOFT 9000)"/>
        <s v="CORREIA DO ALTERNADOR REF: 5802573105 (COLHEDORA CASE AUSTOFT 9000)"/>
        <s v="88956 - POLIA C/ AMORTECEDOR REF: RE59827 ( JOHN DEERE 7500 )"/>
        <s v="CAPA REF: JD9116 (COLHEDORA JD CH670)"/>
        <s v="CONE REF: JD9051/CAPA JD 9116 (COLHEDORA JD CH670)"/>
        <s v="ROLAMENTO REF: RE194236 (COLHEDORA JD CH670)"/>
        <s v="ROLAMENTO REF: JD9279 (COLHEDORA JD CH670)"/>
        <s v="88980 - KIT DO MOTOR 1.4 EVO 0,40 REF: APX.PFI930 (PISTAO E ANEL) (FIAT STRADA ENDURANCE CS 1.4 ANO 2021)"/>
        <s v="88992 - JOGO DE JUNTA COMPLETO DO MOTOR (FIAT STRADA ENDURANCE CS 1.4 ANO 2021)"/>
        <s v="89005 - BOMBA OLEO CARTER RETO (FIAT STRADA ENDURANCE CS 1.4 2022)"/>
        <s v="89019 - REPARO DO MOTOR CHARLYN REF: CB11483723 (COLHEDORA JD CH670)"/>
        <s v="KIT DE COROA E PINHÃO COLHEDORA REF: (UNIMIL 041209) (JD CH670/CASE AUSTOFT 9000)"/>
        <s v="89034 - KIT DE COROA E PINHÃO COLHEDORA REF: (UNIMIL 041209) (JD CH670/CASE AUSTOFT 9000)"/>
        <s v="PINO REF: 48150491 (CASE AUSTOFT 9000)"/>
        <s v="BUCHA REF: 48150465 (CASE AUSTOFT 9000)"/>
        <s v="PINO REF: 48150495 (CASE AUSTOFT 9000)"/>
        <s v="PINO REF: 48150454 (CASE AUSTOFT 9000)"/>
        <s v="EIXO REF: 47912978 (CASE AUSTOFT 9000)"/>
        <s v="PINO REF: 376569A1 (CASE AUSTOFT 9000)"/>
        <s v="BUCHA REF: 87255100 (CASE AUSTOFT 9000)"/>
        <s v="ROLAMENTO REF: 51626331 (CASE AUSTOFT 9000)"/>
        <s v="89044 - BARRA DE DESGASTE REF: 87243874 (CASE AUSTOFT 9000)"/>
        <s v="BARRA DE DESGASTE REF: 87243873 (CASE AUSTOFT 9000)"/>
        <s v="BARRA DE DESGASTE REF: 87242851 (CASE AUSTOFT 9000)"/>
        <s v="89057 - BARRA DE DESGASTE REF: 87242849 (CASE AUSTOFT 9000)"/>
        <s v="89062 - BUCHA REF: R162148 ( JOHN DEERE 7505 )"/>
        <s v="PARAFUSO REF: 393698 (CASE AUSTOFT 9000)"/>
        <s v="PORCA REF: 412141 (CASE AUSTOFT 9000)"/>
        <s v="BORRACHA REF: 87241776 (CASE AUSTOFT 9000)"/>
        <s v="89074 - OLEO MOBIL SUPER 5W30 SINTÉTICO"/>
        <s v="89076 - MANCAL DIANTEIRO DO MOTOR DE PARTIDA 93R REF: ZEN 13149"/>
        <s v="CORRENTE REF: AXT23533 (COLHEDORA JOHN DEERE CH670)"/>
        <s v="PORCA REF: N190216 (COLHEDORA JOHN DEERE CH670)"/>
        <s v="89079 - PORCA REF: N190216 (COLHEDORA JOHN DEERE CH670)"/>
        <s v="EMENDA CORRENTE REF: 026686 UNIMIL (COLHEDORA JD CH670)"/>
        <s v="ASSOALHO REF: 031417 UNIMIL (COLHEDORA JOHN DEERE CH670)"/>
        <s v="ASSOALHO REF: 031411 UNIMIL (COLHEDORA JOHN DEERE CH670)"/>
        <s v="ASSOALHO REF: 031412 UNIMIL (JD CH670)"/>
        <s v="89218 - RETENTOR DO VOLANTE C/TAMPA MOTOR EVO (FIAT STRADA ENDURANCE CS 1.4)"/>
        <s v="89219 - CORRENTE DO ELEVADOR REF: INTERNACIONAL AXT14824 / NACIONAL CB01433201 (COLHEDORA JD CH670)"/>
        <s v="89240 - VEDACAO REF: CB11438883 (COLHEDORA JD CH670)"/>
        <s v="89241 - VEDACAO REF: AT124681 (COLHEDORA JD CH670)"/>
        <s v="89242 - ANEL REF: R26448 (COLHEDORA JD CH670)"/>
        <s v="89243 - APOIO REF: AXT15283 (COLHEDORA JD CH670)"/>
        <s v="89270 - CARCACA REF: CB11501068 (COLHEDORA JD CH670)"/>
        <s v="89271 - MESA DE GIRO REF: AXT15321 (COLHEDORA JD CH670)"/>
        <s v="89272 - PORCA REF: M150959 (COLHEDORA JD CH670)"/>
        <s v="89274 - ANEL REF: L1188N (COLHEDORA JD CH670)"/>
        <s v="89275 - ROLAMENTO REF: F4020655 (COLHEDORA JD CH670)"/>
        <s v="89276 - PORCA REF: CXT18099 (COLHEDORA JD CH670)"/>
        <s v="89278 - LATERAL REF: 043074 UNIMIL (COLHEDORA JD CH670)"/>
        <s v="89279 - ESPACADOR REF: 025510 (COLHEDORA JD CH670)"/>
        <s v="89280 - BUCHA REF: 0261305008 (COLHEDORA JD CH670)"/>
        <s v="89282 - ARRUELA REF: 0261340058 ( COLHEDORA JD CH670 )"/>
        <s v="89283 - CHAPA DE DESGASTE REF: CXT29907 (COLHEDORA JD CH670)"/>
        <s v="89284 - CHAPA DE DESGASTE REF: CXT23314 (COLHEDORA JD CH670)"/>
        <s v="89285 - CHAPA DE DESGASTE REF: CB11428997 (COLHEDORA JD CH670)"/>
        <s v="89286 - CHAPA DE DESGASTE REF: CB01439641 (COLHEDORA JD CH670)"/>
        <s v="89287 - CHAPA DE DESGASTE REF: CB01439642 (COLHEDORA JD CH670)"/>
        <s v="89288 - BOJO PERFURADO REF: UNIMIL 029758 (COLHEDORA JD CH670)"/>
        <s v="89302 - PINO REF: CB01432669 (COLHEDORA JD CH670)"/>
        <s v="89303 - FLANGE REF: E39751 (COLHEDORA JD CH670)"/>
        <s v="89304 - DISCO REF: CXT32624 (COLHEDORA JD CH670)"/>
        <s v="89305 - TAMBOR REF: CB11420509 (COLHEDORA JD CH670)"/>
        <s v="89306 - EIXO MOTOR CHARLYN DO ROLO ALIMENTADOR REF: CXT20509 (COLHEDORA JD CH670)"/>
        <s v="89307 - EIXO MOTOR CHARLYN DO ROLO ALIMENTADOR REF: CXT20514 (COLHEDORA JD CH670)"/>
        <s v="89308 - CUBO REF: 1191340560 (COLHEDORA JD CH670)"/>
        <s v="89309 - CUBO REF: CB01490277 (COLHEDORA JD CH670)"/>
        <s v="89314 - ETIQUETA REF: JD5755 (COLHEDORA JD CH670)"/>
        <s v="89315 - ETIQUETA REF: CB01472822 (COLHEDORA JD CH670)"/>
        <s v="89362 - CILINDRO OPERADO A GAS AT374208"/>
        <s v="89368 - VEDACAO REF: CXT23507 (COLHEDORA JD CH670)"/>
        <s v="89369 - PARAFUSO REF: CE32665 (COLHEDORA JD CH670)"/>
        <s v="89371 - ROLAMENTO REF: F40214 (COLHEDORA JD CH670)"/>
        <s v="89372 - ROLAMENTO REF: YZ104564 (COLHEDORA JD CH670)"/>
        <s v="89379 - ADAPTADOR REF: CB01478047 (COLHEDORA JD CH670)"/>
        <s v="89380 - CHICOTE REF: AXT20372 (COLHEDORA JD CH670)"/>
        <s v="89381 - CHICOTE REF: AXT15478 (COLHEDORA JD CH670)"/>
        <s v="89505 - ENGRENAGEM PLANETARIA CX CAMBIO ZF 16S-1650 REF: 0091332055"/>
        <s v="89656 - GRANDE INFERIOR DO PARACHOQUE DIANT. REF: GRD-VW-10169 (VW SAVEIRO G6 CS LT BM - ANO 2015)"/>
        <s v="89657 - MOLDURA DO FAROL DE MILHA L/E REF: 040544 (VW SAVEIRO G6 CS LT BM - ANO 2015)"/>
        <s v="89658 - MOLDURA DO FAROL DE MILHA L/D REF: 040545 (VW SAVEIRO G6 CS LT BM - ANO 2015)"/>
        <s v="89659 - MOLDURA DO PARALAMA DIANT. L/E REF: 5U7853501A9B9 (VW SAVEIRO G6 CS LT BM - ANO 2015)"/>
        <s v="89660 - MOLDURA DO PARALAMA DIANT. L/D REF: 5U7853502A9B9 (VW SAVEIRO G6 CS LT BM - ANO 2015)"/>
        <s v="89668 - BRONZE DE BIELA 0,25 MT OM355/6"/>
        <s v="89670 - TUBO DE LUBRIFICACAO REF: 81433910 (VALTRA BH 185I)"/>
        <s v="89671 - EIXO INFERIOR REF: 82731100 (VALTRA BH 185I)"/>
        <s v="89672 - BRONZE FIXO STD MT OM355/6"/>
        <s v="89719 - CHICOTE DO INTERRUPTOR REF: ACW3466720 (VALTRA BH194 HITECH)"/>
        <s v="89720 - CHICOTE DO INTERRUPTOR REF: ACW5122010 (VALTRA BH194 HITECH)"/>
        <s v="89721 - CHICOTE DO INTERRUPTOR REF: ACW5122020 (VALTRA BH194 HITECH)"/>
        <s v="89722 - MANOPLA DA ALAVANCA DO CAMBIO REF: ACX2051510 (VALTRA BH194 HITECH)"/>
        <s v="89730 - BRONZE DE BIELA 0,25 MT EVO 1.0 REF: BB344-025 (FIAT MOBI LIKE 2021)"/>
        <s v="89764 - CONSOLE DAS ALAVANCA REF: 8390-2900 (VALTRA BH 185I)"/>
        <s v="89765 - PARAFUSO REF: 8147-0300 (VALTRA BH 185I)"/>
        <s v="89771 - BOMBA D'AGUA MT EVO (FIAT MOBI 1.0 - ANO 2020)"/>
        <s v="89771 - BOMBA D'AGUA MT EVO REF: 55259634 (FIAT MOBI 1.0 - ANO 2020)"/>
        <s v="89774 - PARAFUSO REF: 8147-0400 (VALTRA BH 185I)"/>
        <s v="89775 - PARAFUSO PLASTICO REF: 8147-1700 (VALTRA BH 185I)"/>
        <s v="89776 - ARRUELA REF: 8147-6300 (VALTRA BH 185I)"/>
        <s v="89777 - PINO REF: JE8091 (VALTRA BH 185I)"/>
        <s v="89778 - SUPORTE FIXACAO REF: 8147-6500 (VALTRA BH 185I)"/>
        <s v="89779 - VIDRO REF: 8147-6200 (VALTRA BH 185I)"/>
        <s v="89781 - JUNTA REF: 8147-5100 (VALTRA BH 185I)"/>
        <s v="89801 - SUPORTE REF: DQ43129 (JOHN DEERE 7505)"/>
        <s v="89802 - GRADE REF: DQ44944 (JOHN DEERE 7505)"/>
        <s v="89810 - PORCA REF: 14M7027 (JOHN DEERE 7505)"/>
        <s v="89811 - PARAFUSO REF: 37M7165 (JOHN DEERE 7505)"/>
        <s v="89812 - EXPANSAO REF: CQ46514 (JOHN DEERE 7505)"/>
        <s v="89813 - EXPANSAO REF: CQ46515 (JOHN DEERE 7505)"/>
        <s v="89814 - ADUTOR REF: DQ44953 (JOHN DEERE 7505)"/>
        <s v="89815 - MOLDURA REF: R114751 (JOHN DEERE 7505)"/>
        <s v="89885 - BANCO ASSENTO COMPLETO REF: 87460115 (CASE W20 E)"/>
        <s v="89912 - CONJUNTO BASE REF: 21910613(SISTEMA DE CAMBIO DO IMPLEM. SANTAL)"/>
        <s v="89931 - MANTA PARA FIBRA"/>
        <s v="89932 - SENSOR DE TEMPERATURA 97°C REF: MTE-THOMSON 3049 (VALTRA BM100)"/>
        <s v="89933 - ALARME SONORO 12V REF: DNI 0511 / MBB 345 542 7023 (VALTRA BM100)"/>
        <s v="89976 - TUBO QUADRADO DE FERRO 80 X 80MM C/ ESPESSURA 1/4&quot;"/>
        <s v="89981 - TUBO GALVANIZADO DE 1.1/2 EXTERNO POR 2,5MM"/>
        <s v="89985 - MANGUEIRA DO RESERVATORIO HIDRAUL. REF: A625 466 0081 (MB 3340)"/>
        <s v="89986 - MANGOTE DO RESERVATORIO HIDRAUL. REF: A617 997 0082 (MB 3340)"/>
        <s v="89988 - ANEL DE VEDACAO DO COMPRESSOR DE AR REF: A002 998 0601 (MB 3340)"/>
        <s v="89989 - AMORTECEDOR SOPRANO 25CM ENTRE EIXOS"/>
        <s v="89996 - TUBO QUADRADO DE FERRO 90 X 90MM C/ ESPESSURA 1/4"/>
        <s v="90002 - BOMBA D'AGUA REF: URBA UB0773  (FIAT STRADA ENDURANCE CS 1.4 2022)"/>
        <s v="90003 - BRONZE FIXO 0,50 (VOLVO N10 - ANO 1986)"/>
        <s v="90004 - BRONZE DE BIELA 0,25 (VOLVO N10 - ANO 1986)"/>
        <s v="90005 - LANTERNA DO PISCA DIANTEIRO LED REF: 857860315 (VALTRA BH 185I)"/>
        <s v="90006 - LANTERNA TRASEIRA LED C/ CONECTOR LED REF: 857860321 (VALTRA BH 185I)"/>
        <s v="90028 - ENGRENAGEM DO COMPRESSOR DE AR 39 DENTES REF: A906 132 0305 (MB 2726)"/>
        <s v="90031 - REPARO DO MT DE PARTIDA REF: JF 9001083538 (VALTRA BM100)"/>
        <s v="90032 - SUPORTE DO DIFERENCIAL REF: 82651600 (VALTRA BM 100)"/>
        <s v="90036 - RODA 205/60R15 (FIAT STRADA ENDURANCE CS 1.4)"/>
        <s v="90039 - ENGRENAGEM HELICOIDAL 2 MARCHA 45 DENTES CX DE MARCHA G-60 REF: 695 262 0012 (MBB1315)"/>
        <s v="90040 - ANEL SINCRONIZADOR DA 1° MARCHA CX DE CAMBIO G.60 REF: 694 262 0234 (MBB 1315)"/>
        <s v="90041 - CUBO DO SINCRONIZADO 3 / 4 MARCHAS CX. DE MARCHA G.60 REF: 694 262 0335 (MBB 1315)"/>
        <s v="90042 - ANEL SINCRONIZADOR 1 / 2 MARCHA CX. DE MARCHA G.60 REF: 970 262 3437 (MBB 1315)"/>
        <s v="90043 - ROLAMENTO F DA CX. DE MARCHA G.60 REF: 011 981 0125 (MBB 1315)"/>
        <s v="90044 - ROLAMENTO DE ESFERA CX. DE MARCHA G.60 REF: 010 981 0525 (MBB 1315)"/>
        <s v="90045 - ANEL SINCRONIZADOR 5° / 6° MARCHA CX. DE MARCHA G.60 REF: 970 262 7037 (MBB 1315)"/>
        <s v="90047 - ROLAMENTO DO EIXO INTERMEDIARIO CX. DE MARCHA G.60 REF: 010 981 4901 (MBB 1315)"/>
        <s v="90048 - CUBO SINCRONIZADOR 1A / 2A CX. DE MARCHA G.60 REF: 694 262 0235 (MBB 1315)"/>
        <s v="90049 - CONE SINCRONIZADO 3° MARCHA 66 DENTES CX DE CAMBIO G.60 REF: 970 262 2534 (MBB 1315)"/>
        <s v="90050 - CONE SINCRONIZADO 4° MARCHA 66 DENTES CX DE CAMBIO G.60 REF: 970 262 2434 (MBB 1315)"/>
        <s v="90051 - CARREGADOR DE BATERIA 12 E 24V REF: WORKER CD-520"/>
        <s v="90052 - PISTAO REF: 335/C3904 (JCB JS 210 SC)"/>
        <s v="90053 - SELO REF: 335/C3909 (JCB JS 210 SC)"/>
        <s v="90054 - RETENTOR REF: 335/C3910 (JCB JS 210 SC)"/>
        <s v="90110 - PRENSA P/ SACAR E INSERIR ROLAMENTO C/ MOLA RETORNO REF: MAG DS800192"/>
        <s v="90140 - BRONZE BIELA 0,25 MOTOR 1.4 EVO REF: BB345-025 (FIAT STRADA ENDURANCE CS 1.4 ANO 2022)"/>
        <s v="90141 - BRONZE FIXO 0,25 MOTOR 1.4 EVO REF: BC068-025 (FIAT STRADA ENDURANCE CS 1.4 ANO 2022)"/>
        <s v="90153 - FURADEIRA DE BASE MAGNETICA REF: BOSCH GBM 50-2"/>
        <s v="90159 - GRAMPO DE MOLA TIPO C 7/8 X 92 X 380 C/ PORCA"/>
        <s v="90163 - PARAFUSO DE BIELA REF: R501124 (JOHN DEERE 7505)"/>
        <s v="90164 - PARAFUSO DO CABECOTE REF: RE57489 (JOHN DEERE 7505)"/>
        <s v="90165 - TAMPA DE DISTRIBUICAO REF: DZ102321 (JOHN DEERE 7505)"/>
        <s v="90166 - BUCHA SUP. DA BARRA ESTABILIZADORA REF: A974 328 0181 (MB 2730)"/>
        <s v="90178 - ROLAMENTO DO COLAR EMBREAGEM REF: 8178-1200 (VALTRA BM100)"/>
        <s v="90179 - ARRUELA DE ENCOSTO REF: 8056-1700 VALTRA BM100)"/>
        <s v="90180 - ANEL &quot;O&quot; REF: 8060-0600 (VALTRA BM 100)"/>
        <s v="90181 - ARRUELA DE TRAVA REF: 8060-3100 ( VALTRA BM 100 )"/>
        <s v="90182 - BUJAO REF: 8060-2300 (VALTRA BM 100)"/>
        <s v="90183 - ARRUELA DE ENCOSTO REF: 8056-1700 (VALTRA BM100)"/>
        <s v="90189 - KIT DO MOTOR 1.0 EVO 0,40 REF: SP&amp;A9803 0,40 (PISTAO E ANEL) (FIAT MOBI LIKE 1.0 2021)"/>
        <s v="90190 - SENSOR DO ABS DO EIXO TRAS. L/E REF: A650 540 0217 (MB 3344)"/>
        <s v="90191 - ESPELHO DE RODA TRAS. SUP. 3º EIXO REF: A346 420 0944 ( MB 3340 )"/>
        <s v="90193 - BRONZE DE BIELA 0,25 MOTOR OM 457 LA REF: A457 030 1360 (MB 3340)"/>
        <s v="90194 - EIXO COMANDO DE VALVULA MT OM457 LA REF: A457 050 3001 (MB 3340)"/>
        <s v="90195 - VARETA DO TUCHO MT OM 457 LAREF: A4570540205"/>
        <s v="90196 - BUCHA INF. DA BARRA ESTABILIZADORA REF: A318 320 0073 (MB 2730)"/>
        <s v="90197 - BUCHA CENTRAL DA BARRA ESTABILIZADORA REF: A958 320 0044 (MB 2730)"/>
        <s v="90198 - MANGUEIRA REF: 836647654 (VALTRA BM100)"/>
        <s v="90199 - MANGUEIRA REF: 82656500 (VALTRA BM100)"/>
        <s v="90213 - BOMBA HIDRAULICA DO BASCULANTE REF: HYVA 092LBI4H BRITE - 14562030/14571341 (MBB 2638)"/>
        <s v="90216 - ARRUELA DO SISTEMA DE TRANSMISSÃO - 80890400"/>
        <s v="90259 - MINI RELE 40 AMPERES E 12 VOLTS REF: DNI 0128 (FIAT STRADA ENDURANCE CS 1.4)"/>
        <s v="90263 - ARMARIO SEMI-ABERTO ALT: 1,60 LARG: 0,80 E PROFUNDIDADE: 0,40"/>
        <s v="90284 - OLEO RIMULA RT4 L 15W40 (CK4) TB 209 L"/>
        <s v="90291 - FITA CREPE LARGA AD - REF: 816"/>
        <s v="90297 - CONECTOR 16 POLOS REF: A000 153 0022 (MB 1718)"/>
        <s v="90298 - CONECTOR REF: 96545626"/>
        <s v="90299 - JUMELO DO FEIXE DE MOLA DIANT. REF: A352 320 0063 (MB 1718)"/>
        <s v="90300 - SOQUETE REF: ETE 7902"/>
        <s v="90335 - CONJUNTO REF: 87576768 (CASE CX 220B)"/>
        <s v="90336 - CALCO REF: 023210P1 (TRATOR MF 7219)"/>
        <s v="90337 - CALCO REF: 023211P1 (TRATOR MF 7219 )"/>
        <s v="90338 - BUCHA REF: 6227779M1 (TRATOR MF 7219 )"/>
        <s v="90339 - ANEL-O REF: 364784X1 (TRATOR MF 7219 )"/>
        <s v="90340 - ROLAMENTO CONICO REF: 6270974M1 (TRATOR MF 7219 )"/>
        <s v="90341 - ROLAMENTO REF: 6270974M1 (TRATOR MF 7219 )"/>
        <s v="90342 - ROLAMENTO REF: 021964R1 (TRATOR MF 7219 )"/>
        <s v="90343 - ARRUELA DE ENCOSTO REF: 021872R1 (TRATOR MF 7219 )"/>
        <s v="90344 - CUBO SICRONIZADOR REF: 021892R1  (TRATOR MF 7219 )"/>
        <s v="90345 - ROLAMENTO REF: 021964R1 (TRATOR MF 7219 )"/>
        <s v="90346 - ROLAMENTO CONICO REF: 6270975M1 (TRATOR MF 7219 )"/>
        <s v="90347 - BUCHA DA MOLA DIANTEIRA REF: 200218820 (VOLVO FM 420)"/>
        <s v="90348 - JG DE FAIXA LATERAL VOLVO C/ ADESIVO 360 (VOLVO NL12)"/>
        <s v="90350 - CALHA DE CHUVA (VOLVO NL12)"/>
        <s v="90351 - QUEBRA SOL DO TETO (VOLVO NL12)"/>
        <s v="90352 - FECHADURA DA CAMA (VOLVO NL12)"/>
        <s v="90353 - VOLANTE DIRECIONAL (VOLVO NL12)"/>
        <s v="90355 - SIMBOLO DA GRADE FRONTAL DO CAPO (VOLVO NL12)"/>
        <s v="90356 - PLACA LATERAL COM NUMERO 360 (VOLVO NL12)"/>
        <s v="90358 - ACABAMENTO EXTERNO DA BASE DA CABINE L/D (VOLVO NL12)"/>
        <s v="90359 - ACABAMENTO EXTERNO DA BASE DA CABINE L/E (VOLVO NL12)"/>
        <s v="90361 - MOLDURA DO PUXADOR DA PORTA L/E ( VOLVO NL12 )"/>
        <s v="90362 - MOLDURA DO PUXADOR DA PORTA L/D ( VOLVO NL12 )"/>
        <s v="90363 - PEGA MAO INTERNO DA PORTA L/E ( VOLVO NL12 )"/>
        <s v="90364 - PEGA MAO INTERNO DA PORTA L/D ( VOLVO NL12 )"/>
        <s v="90365 - TINTA CINZA CASE - 3,6L (LAZURIL)"/>
        <s v="90398 - JG DE PRESILHA DE PLASTICO DO ACABAMENTO DA CABINE (VOLVO NL12)"/>
        <s v="90399 - MOLDURA LATERAL DA CABINE L/D (VOLVO NL12)"/>
        <s v="90403 - BUCHA DA CRUZETA DO DIFERENCIAL REF: A355 353 1050 ( MBB 2726 )"/>
        <s v="90404 - ROLAMENTO DO DIFERENCIAL REF: A007 981 0201 ( MBB 2726 )"/>
        <s v="90405 - ARRUELA DE PRESSAO REF: A355 353 1962 (MBB 2726)"/>
        <s v="90406 - GARFO ACIONADOR DO BLOQUEIO REF: A385 353 0034 (MBB 2726)"/>
        <s v="90407 - ROLAMENTO DE ESFERA DO DIFERENCIAL REF: N000625920067 (MBB 2726)"/>
        <s v="90409 - CAIXA SATELITIE VAZIA DO DIFERENCIAL REF: A3553501827 ( MBB 2726 )"/>
        <s v="90411 - BUCHA CRUZETA DO DIFERENCIAL REF: A3553530250 ( MBB 2726 )"/>
        <s v="90421 - FECHADURA ELETRICA INTERNA DA PORTA TRASEIRA L/E REF: 520069940 (FIAT MOBI LIKE - ANO 2020)"/>
        <s v="90423 - FAROL TRASEIRO L/D REF: 85194201 (VALTRA BH 185I)"/>
        <s v="90424 - FAROL TRASEIRO L/E REF: 85194101 (VALTRA BH 185I)"/>
        <s v="90426 - FAROL DIANTEIRO (LANTERNA) REF: 85193901 (VALTRA BH 185I)"/>
        <s v="90427 - FAROL DIANTEIRO L/D REF: 85194001 (VALTRA BH 185I)"/>
        <s v="90428 - FAROL DIANTEIRO REF: 80649000 (VALTRA BH 185I)"/>
        <s v="90429 - MOLA DO FAROL REF: 32547500 (VALTRA BH 185I)"/>
        <s v="90430 - EIXO REF: CXT 20509  (COLHEDORA JD CH670)"/>
        <s v="90431 - MANGOTE REF: R226646 (COLHEDORA JD CH670)"/>
        <s v="90432 - TANQUE REF: T236232 (COLHEDORA JD CH670)"/>
        <s v="90433 - CONEXÃO REF: AT32338 (COLHEDORA JD CH670)"/>
        <s v="90434 - PINHÃO REF: CB01437885 (COLHEDORA JD CH670)"/>
        <s v="90435 - PINHÃO REF: CB01418408 (COLHEDORA JD CH670)"/>
        <s v="90436 - ENGRENAGEM REF: CB01418406 (COLHEDORA JD CH670)"/>
        <s v="90437 - BUCHA REF: R99444 (COLHEDORA JD CH670)"/>
        <s v="90439 - BUCHA REF: HC13652 (COLHEDORA JD CH670)"/>
        <s v="90440 - ADAPTADOR REF: X10F50X-5 (COLHEDORA JD CH670)"/>
        <s v="90443 - PARAFUSO SEXTAVADO REF: 339136X1 (TRATOR MF 7219)"/>
        <s v="90448 - PARAFUSO BATENTE REF: 180002M1 (TRATOR MF 7219)"/>
        <s v="90450 - CALCO REF: 021902R1 (TRATOR MF 7219)"/>
        <s v="90451 - CALCO REF: 021912R1 (TRATOR MF 7219)"/>
        <s v="90453 - ENGRENAGEM REF: 6270835M1 (TRATOR MF 7219)"/>
        <s v="90454 - ROLAMENTO DO ROLOTE DE AGULHA REF: 021964R1  (TRATOR MF 7219)"/>
        <s v="90455 - ANEL DE AJUSTE REF: 023211P1 (TRATOR MF 7219)"/>
        <s v="90456 - ARRUELA DE AJUSTE REF: ACP0366840 (TRATOR MF 7219)"/>
        <s v="90457 - KIT ESPATULA P/ PNEUS DE CAMINHÕES REF: VX -095 - VX"/>
        <s v="90458 - ESPATULA CHATA 60 CM P/ PNEUS DE VEIC. LEVES"/>
        <s v="90491 - GUIA DO FEIXE DE MOLA MODELO &quot;D&quot; REF: 143345 (REBOQUE)"/>
        <s v="90492 - TAMPA DO CUBO MAIOR 4 FUROS REF: MM035322 (SEMI-REBOQUE)"/>
        <s v="90493 - TAMPA DO CUBO MENOR 4 FUROS REF: MM035973 (SEMI-REBOQUE)"/>
        <s v="90494 - PORCA PARA EIXO 80MM (SEMI-REBOQUE)"/>
        <s v="90495 - SUPORTE DO PATIM RANDON MODERNO REF: MM24752 (SEMI-REBOQUE)"/>
        <s v="90496 - SUPORTE DA CUICA DE FREIO TUBELESS REF: MM260749 (SEMI-REBOQUE)"/>
        <s v="90497 - CUBO DISCO 10 FUROS RANDON REF: MM141560 (SEMI-REBOQUE)"/>
        <s v="90498 - CUBO DISCO 10 FUROS RANDON MODERNO REF: MM302784 (SEMI-REBOQUE)"/>
        <s v="90499 - PARAFUSO CRAVO CUBO M16 X 90 C/ PORCA REF: MM305137 (SEMI-REBOQUE)"/>
        <s v="90500 - PINO CABECALHO 50X272MM REF: MM134036 (SEMI-REBOQUE)"/>
        <s v="90507 - TAMPA DA CAIXA DE BATERIA REF: A384 541 7803 (MB 1718)"/>
        <s v="90508 - TUBO DE ADMISSAO DO COMPRESSOR DE AR REF: A904 098 2107 (MB 1718)"/>
        <s v="90510 - ABRAÇADEIRA DO CANO DE ADMISSAO REF: A906 997 0090 (MB 1718)"/>
        <s v="90511 - ABRAÇADEIRA DO CANO DA TURBINA REF: A376 997 7090 (MB 1718)"/>
        <s v="90512 - DEFLETOR DO RADIADOR REF: A693 505 0255 (MB 1718)"/>
        <s v="90513 - MANGOTE DE ADMISSAO DO COMPRESSOR DE AR REF: A904 130 3757 (MB 1718)"/>
        <s v="90514 - MANGUEIRA DE RETORNO DO TANQUE DE COMBUSTIVEL REF: A696 476 7026 (MB 1718)"/>
        <s v="90515 - RETENTOR DO EIXO PRIMARIO DA CX DE CAMBIO REF: A021 997 1747 (MB 1718)"/>
        <s v="90516 - EIXO &quot;S&quot; DIANTEIRO L/D REF: A623 421 0136 (MB 1718)"/>
        <s v="90517 - EIXO &quot;S&quot; DIANTEIRO L/E REF: A623 421 0236 (MB 1718)"/>
        <s v="90518 - TRAVESSA DIANTEIRA DO CHASSI REF: A695 310 7122 (MB 1718)"/>
        <s v="90519 - PLACA ESCAMADA L/D REF: A693 312 7287 (MB 1718)"/>
        <s v="90520 - PLACA ESCAMADA L/E REF: A693 312 7187 (MB 1718)"/>
        <s v="90521 - SUPORTE SUPERIOR DE SUSPENSAO DA CABINE L/E REF: A682 310 8263 (MB 1718)"/>
        <s v="90522 - DISCO DA BARRA DE TORCAO REF: A673 317 0076 (MB 1718)"/>
        <s v="90523 - SUPORTE DA ALAVANCA DA CABINE REF: A673 310 0909 (MB 1718)"/>
        <s v="90524 - PARAFUSO DA ALAVANCA DA CABINE REF: A673 317 0071 (MB 1718)"/>
        <s v="90525 - MANCAL INFERIOR DA CABINE L/E REF: A682 310 7663 (MB 1718)"/>
        <s v="90526 - CALCO DO SUPORTE DA CABINE L/D REF: A693 317 7084 (MB 1718)"/>
        <s v="90527 - SUPORTE INFERIOR DE SUSPENSAO DA CABINE L/D REF: A682 317 7901 (MB 1718)"/>
        <s v="90528 - SUPORTE SUPERIOR DE SUSPENSAO DA CABINE L/D REF: A673 310 1963 (MB 1718)"/>
        <s v="90537 - PORCA P/ PINO CABECALHO 1&quot; REF: MM306927 (SEMI-REBOQUE)"/>
        <s v="90538 - ARRUELA DO PINO DO CABECALHO C/ FURO MAIOR REF: MM170531 (SEMI-REBOQUE)"/>
        <s v="90556 - ROLAMENTO CONICO REF: 6270971M1 (TRATOR MF 7219 )"/>
        <s v="90557 - COLAR REF: 023245P1 (TRATOR MF 7219 )"/>
        <s v="90584 - PARAFUSO DA RODA DIANTEIRA REF: 119050 ( VALTRA BM 100 )"/>
        <s v="90597 - ARRUELA DE ENCOSTO REF: 339374X1 (TRATOR MF 7180)"/>
        <s v="90598 - BOMBA REF: 067001T1 (TRATOR MF 7180)"/>
        <s v="90602 - BUCHA REF: 1911.118.0 ( IMPLEMENTO CMP MASTER )"/>
        <s v="90638 - ANEL DE BORRACHA REF: 229280 ( VALTRA BM 100 )"/>
        <s v="90640 - BOMBA DE ENGRENAGEM REF: 6231836M91 (TRATOR MF 7180)"/>
        <s v="90653 - SUPORTE DO TENSOR DO COMPRESSOR DE AR REF: A366 132 0111 (MBB 1620)"/>
        <s v="90675 - ANEL REF: 0291370448 (COLHEDORA JD CH670)"/>
        <s v="90676 - ANEL REF: CB01432582 (COLHEDORA JD CH670)"/>
        <s v="90677 - CILINDRO REF: AXT25190 (COLHEDORA JD CH670)"/>
        <s v="90678 - CILINDRO REF: CXT29356 (COLHEDORA JD CH670)"/>
        <s v="90679 - CARCAÇA REF: AXT21155 (COLHEDORA JD CH670)"/>
        <s v="90681 - REPARO REF: AZ51536 (COLHEDORA JD CH670)"/>
        <s v="90765 - ARRUELA DE ENCOSTO REF: 3785553M1 (VALTRA BH 185I)"/>
        <s v="90768 - MAQUINA DE PINTURA AIRLESS VONDER 1,2HP PROFISSIONAL MPA 120"/>
        <s v="90769 - BUCHA REF: 0011038334 ( COLHEDORA JD CH670 )"/>
        <s v="90771 - DISCO REF: CXT32624 (COLHEDORA JD CH670)"/>
        <s v="90782 - GRAMPO DA MANGUEIRA REF: 12179490 (CASE CX 220B)"/>
        <s v="90783 - BRACADEIRA REF: L126871 (CASE CX 220B)"/>
        <s v="90784 - BRACADEIRA REF: 214-2138 (CASE CX 220B)"/>
        <s v="90785 - TUBO FLEXIVEL REF: 87526661 (CASE CX 220B)"/>
        <s v="90786 - CALCO REF: 75261592 (CASE CX 220B)"/>
        <s v="90787 - CALCO REF: 75261593 (CASE CX 220B)"/>
        <s v="90788 - CALCO REF: 75261418 (CASE CX 220B)"/>
        <s v="90789 - CALCO REF: 75261419 (CASE CX 220B)"/>
        <s v="90790 - CALCO REF: 75261589 (CASE CX 220B)"/>
        <s v="90791 - CALCO REF: 75262159 (CASE CX 220B)"/>
        <s v="90792 - VEDACAO REF: 72202212 (CASE CX 220B)"/>
        <s v="90793 - ESPACADOR REF: 87598527 (CASE CX 220B)"/>
        <s v="90794 - ANEL REF: 71415157 (CASE CX 220B)"/>
        <s v="90795 - CALCO REF: 75261588 (CASE CX 220B)"/>
        <s v="90796 - CALCO REF: 75261590 (CASE CX 220B)"/>
        <s v="90797 - CALCO REF: 75261591 (CASE CX 220B)"/>
        <s v="90798 - CALCO REF: 75261592 (CASE CX 220B)"/>
        <s v="90799 - CALCO REF: 75261593 (CASE CX 220B)"/>
        <s v="90800 - CALCO REF: 75325825 (CASE CX 220B)"/>
        <s v="90801 - TRAVA REF: 10517271 (CASE CX 220B)"/>
        <s v="90802 - PINO REF: 10493230 (CASE CX 220B)"/>
        <s v="90803 - BUCHA REF: 75327080 (CASE CX 220B)"/>
        <s v="90827 - EXTENSAO CURTA DE 1&quot;' REF: KB 2190 8&quot;"/>
        <s v="90828 - EXTENSAO MEDIA DE 1&quot;' REF: KB 2190 12&quot;"/>
        <s v="90829 - EXTENSAO LONGA DE 1&quot;' REF: KB 2190 16&quot;"/>
        <s v="90830 - JUNTA UNIVERSAL DE 1&quot;' REF: 023.022 (2195)"/>
        <s v="90882 - BOMBA DE OLEO DO MOTOR (VOLVO N10 - ANO 1986)"/>
        <s v="90883 - CUBO DA ENGRENAGEM INTERMEDIARIA DO MOTOR (VOLVO N10 - ANO 1986)"/>
        <s v="90885 - TAMPA DO TANQUE DE COMBUSTIVEL REF: A000 470 7705 (MB ACTROS 2651)"/>
        <s v="90886 - FECHADURA DA TAMPA DO TANQUE DE COMBUSTIVEL REF: A990 760 0105 (MB ACTROS 2651)"/>
        <s v="90887 - CINTA DO TAMPA DO TANQUE DE COMBUSTIVEL REF: A000 475 0921 (MB ACTROS 2651)"/>
        <s v="90888 - COIFA DE VEDACAO DA TAMPA DO TANQUE DE COMBUSTIVEL REF: A000 471 1581 (MB ACTROS 2651)"/>
        <s v="90889 - ANEL DE VEDACAO DA TAMPA DO TANQUE DE COMBUSTIVEL REF: A027 997 4845 (MB ACTROS 2651)"/>
        <s v="90919 - JUNTA REF - R544199"/>
        <s v="90992 - BUCHA REF: 1911 0621 ( IMPLEMENTO CMP MASTER )"/>
        <s v="90993 - BUCHA REF: 47300517 ( IMPLEMENTO CMP MASTER )"/>
        <s v="90994 - BUCHA REF: 12920165 ( SUPER BELL SC 800  )"/>
        <s v="90997 - PARAFUSO REF: 10110024 ( SUPER BELL SC 800  )"/>
        <s v="90998 - LÂMINA REF: 12910049 ( SUPER BELL SC 800  )"/>
        <s v="90999 - TAMPA DO CUBO REF: 10120438 ( SUPER BELL SC 800  )"/>
        <s v="91000 - ACOPLAMENTO REF: 12910159 + CUBO GRAMPO 10310046 ( SUPER BELL SC 800  )"/>
        <s v="91001 - CUBO GRAMPO REF: 10310046 ( SUPER BELL SC 800  )"/>
        <s v="91002 - CALCO REF: 10110171 ( SUPER BELL SC 800  )"/>
        <s v="91003 - PARAFUSO DO CALCO REF: 10110564 ( SUPER BELL SC 800  )"/>
        <s v="91043 - PARAFUSO DA BIELA REF: 836864141 ( VALTRA BM 100 )"/>
        <s v="91046 - BOMBA HIDRAULICA REF: YN10V00039F4 (CASE CX 220 B)"/>
        <s v="91048 - VALVULA RELE DO ABS (MODULADORA) REF: 0004208671 ( MBB 3340 )"/>
        <s v="91052 - CARCACA TUBULAR REF: 30172500 (VALTRA BM100)"/>
        <s v="91056 - MANGUEIRA REF: 89740600 ( VALTRA BM 100 )"/>
        <s v="91065 - CINTO DE SEGURANÇA 3 PONTAS (VOLVO NL 12)"/>
        <s v="91069 - CABECOTE COMPLETO DO MOTOR 1.0 EVO (FIAT MOBI LIKE 1.0 2021)"/>
        <s v="91070 - CABECOTE COMPLETO MOTOR 1.4 EVO (FIAT STRADA ENDURANCE CS 1.4 ANO 2022)"/>
        <s v="91071 - RETROVISOR FRONTAL DE RAMPA  REF: A9418101016 (MBB 3344)"/>
        <s v="91087 - VALVULA SENSIVEL A CARGA REF: 1628951 (VOLVO FM 420)"/>
        <s v="91099 - BUJAO REF: 34052900 ( VALTRA BM 100 )"/>
        <s v="91142 - BARRA REDONDA DE 1.1/4&quot; AÇO 1045"/>
        <s v="91143 - BARRA SEXTAVADA TREFILADA DE 3/8''"/>
        <s v="91144 - BARRA SEXTAVADA TREFILADA DE 1/2''"/>
        <s v="91145 - BARRA SEXTAVADA TREFILADA DE 3/4''"/>
        <s v="91146 - BARRA SEXTAVADA TREFILADA DE 7/8''"/>
        <s v="91147 - BARRA SEXTAVADA TREFILADA DE 1''"/>
        <s v="91148 - CANTONEIRA &quot;L&quot; ABAS IGUAIS 4&quot; X 3/8&quot; X 6.000 MM"/>
        <s v="91149 - TUBO REDONDO DE 4.1/2&quot; DIAMETRO INTERNO C/ ESP. PAREDE DE 3/8&quot;"/>
        <s v="91166 - ANEL O REF: A16425 (CASE 821E)"/>
        <s v="91182 - CABECOTE DO FILTRO REF: 2T2/201581/ (VW. 24.280)"/>
        <s v="91183 - INTERCOOLER REF: A695 501 0701 (MB 2423)"/>
        <s v="91184 - SEMI EIXO TRASEIRO REF: A385 357 4401 (MB 2423)"/>
        <s v="91185 - JUNTA DA TAMPA DO CUBO TRAS. REF: A317 356 0080 (MB 2423)"/>
        <s v="91186 - CONJ. MANGUEIRA REF: 87338334 (CASE 821 E)"/>
        <s v="91187 - CONJ. MANGUEIRA REF: 87340316 (CASE 821 E)"/>
        <s v="91188 - TENSOR REF: J910923 ( CASE W20E )"/>
        <s v="91190 - MÁQUINA DE SOLDA INVERSORA ESAB BANTAM 3,2 BIVOLT"/>
        <s v="91191 - COMPRESSOR DE AR ALTA PRESSAO 40 PCM 360L CHIAPERINI 40 PES 360L DUO"/>
        <s v="91192 - LAVADORA PROFISSIONAL ALTA PRESSAO MOTOR 3CV TRIFASICA 45L"/>
        <s v="91192 - LAVADORA PROFISSIONAL MOVEL ALTA PRESSAO MOTOR 3CV TRIFASICA 45L"/>
        <s v="91193 - CHAPA DE DESGASTE REF: CB01439640 (JD CH670)"/>
        <s v="91194 - CHAPA DE DESGASTE REF: CB01430578 (JD CH670)"/>
        <s v="91195 - CHAPA DE DESGASTE REF: CXT16270 (JD CH670)"/>
        <s v="91196 - CHAPA DE DESGASTE REF: CB01479032 (JD CH670)"/>
        <s v="91197 - CHAPA DE DESGASTE REF: CB011439712 (JD CH670)"/>
        <s v="91198 - CHAPA DE DESGASTE REF: CB01445622 (JD CH670)"/>
        <s v="91199 - CHAPA DE DESGASTE REF: CB11439642 (JD CH670)"/>
        <s v="91200 - SUPORTE REF: CB11473203 (JD CH670)"/>
        <s v="91201 - CONE REF: CB01460482 (JD CH670)"/>
        <s v="91202 - DEFLETOR REF: CXT33147 (JD CH670)"/>
        <s v="91203 - ROLDANA REF: CB11473161 (JD CH670)"/>
        <s v="91204 - CHAPA DE DESGASTE REF: CB01439641 (COLHEDORA JD CH670)"/>
        <s v="91205 - CHAPA DE DESGASTE REF: CB11428997 (COLHEDORA JD CH670)"/>
        <s v="91206 - TRAVA DA COIFA SUPERIOR (MB 2423)"/>
        <s v="91209 - MANGUEIRA REF: CQ42113 ( JOHN DEERE 7500 )"/>
        <s v="91210 - TAMPA REF: AL82600 ( JOHN DEERE 7500 )"/>
        <s v="91211 - PORCA REF: R117464 ( JOHN DEERE 7500 )"/>
        <s v="91212 - ANEL REF: R517488 ( JOHN DEERE 7500 )"/>
        <s v="91213 - JUNTA REF: R502864 ( JOHN DEERE 7500 )"/>
        <s v="91214 - PLATO DE EMBREAGEM REF: R78156 ( JOHN DEERE 7500 )"/>
        <s v="91215 - DISCO ESTRIADO REF: RE239643 ( JOHN DEERE 7500 )"/>
        <s v="91216 - PISTAO REF: R180210 ( JOHN DEERE 7500 )"/>
        <s v="91217 - TENSOR DA CORREIA REF: 837086281 (FORD 7830)"/>
        <s v="91218 - CARCACA DO BLOQUEIO REF: 80005410 ( VALTRA BM 100 )"/>
        <s v="91219 - BUCHA DO BLOQUEIO REF: 80005700  ( VALTRA BM 100 )"/>
        <s v="91220 - ANEL DE ENCOSTO REF: 80006100 ( VALTRA BM 100 )"/>
        <s v="91221 - CARCACA DO DIFERENCIAL REF: 80005300 ( VALTRA BM 100 )"/>
        <s v="91222 - PORCA REF: JB0952 ( VALTRA BM 100 )"/>
        <s v="91223 - ANEL DE SEGURANCA REF: KG1035 ( VALTRA BM 100 )"/>
        <s v="91224 - ANEL DE SEGURANCA REF: KG2042 ( VALTRA BM 100 )"/>
        <s v="91225 - ANEL ESPACADOR REF: KG1175 ( VALTRA BM 100 )"/>
        <s v="91226 - PORCA REF: 14M7136 (JOHN DEERE 7505)"/>
        <s v="91227 - PINO ESFERICO REF: L79127 (JOHN DEERE 7505)"/>
        <s v="91228 - PRESILHA REF: L79226 (JOHN DEERE 7505)"/>
        <s v="91229 - PORCA REF: 14M7028 (JOHN DEERE 7505)"/>
        <s v="91230 - ARTICULACAO REF: CQ36984 (JOHN DEERE 7505)"/>
        <s v="91231 - MANCAL REF: CQ27343 (JOHN DEERE 7505)"/>
        <s v="91232 - ROLAMENTO REF: DQ27345 (JOHN DEERE 7505)"/>
        <s v="91233 - SINALEIRA REF: DQ26685 (JOHN DEERE 7505)"/>
        <s v="91234 - SINALEIRA REF: DQ26686 (JOHN DEERE 7505)"/>
        <s v="91235 - INSERTO REF: L77964 (JOHN DEERE 7505)"/>
        <s v="91236 - INSERTO REF: L78980 (JOHN DEERE 7505)"/>
        <s v="91237 - PINO ESFERICO REF: L79177 (JOHN DEERE 7505)"/>
        <s v="91238 - PARALAMA REF: L77511 (JOHN DEERE 7505)"/>
        <s v="91239 - GUARNICAO REF: L77912 (JOHN DEERE 7505)"/>
        <s v="91241 - ROLAMENTO REF: LA5951 (VALTRA BM100)"/>
        <s v="91243 - CONE REF: 020902T1 ( TRATOR MF 7180 )"/>
        <s v="91245 - DISCO DE FREIO REF: 1860964M2 ( TRATOR MF 7180 )"/>
        <s v="91246 - DISCO DE FREIO REF: 035670T1 ( TRATOR MF 7180 )"/>
        <s v="91247 - FAROL REF: 4278939M92 ( TRATOR MF 7180 )"/>
        <s v="91249 - CARCACA DO FILTRO DE AR PLASTICO REF: 941009240024 (MOTOR MWM TD 229/6)"/>
        <s v="91252 - ARRUELA PLANETERIA DIFERENCIAL REF: A355 353 2262 (MB 2318)"/>
        <s v="91253 - PORCA DO EIXO DO BLOQUEIO REF: A355 353 0026 (MB 2318)"/>
        <s v="91254 - KIT ESPATULA TRUCK REF: FARREG FR-095"/>
        <s v="91298 - CHAVE DE RODA 27 X 30"/>
        <s v="91299 - CHAVE DE RODA 22 X 24"/>
        <s v="91300 - MARRETA P/BORRACHEIRO DE 4KG COM CUNHA"/>
        <s v="91354 - TUBO REF: 311-3026 (CATERPILLAR 120K)"/>
        <s v="91359 - BOMBA HIDRAULICA REF: 8500105 ( CASE 821 E )"/>
        <s v="91360 - VALVULA DE BLOQUEIO DE RETORNO DE OLEO REF: A457 180 0089 (MB 3340)"/>
        <s v="91373 - TINTA BRANCO PURO SINTETICO 3,6L"/>
        <s v="91405 - DISJUNTOR TRIFÁSICO DE 50A SIEMENS"/>
        <s v="91424 - FILTRO DE AR REF: 390318A1 ( CASE 621D )"/>
        <s v="91425 - SILENCIOSO REF: 388283A1 ( CASE 621D )"/>
        <s v="91426 - PRENDEDOR REF: J903652 ( CASE 621D )"/>
        <s v="91427 - ESPAÇADOR REF: L125100 ( CASE 621D )"/>
        <s v="91429 - PRENDEDOR REF: 367533A1 ( CASE 621D )"/>
        <s v="91430 - BUCHA REF: 141005A1 ( CASE 621D )"/>
        <s v="91431 - RESPIRO REF: 148888A1 ( CASE 621D )"/>
        <s v="91432 - MOLA REF: 148959A1 ( CASE 621D )"/>
        <s v="91433 - PORCA REF: 148961A1 ( CASE 621D )"/>
        <s v="91434 - BUCHA REF: 71102781 ( CASE 621D )"/>
        <s v="91435 - DISCO REF: 148963A1 ( CASE 621D )"/>
        <s v="91436 - ESPAÇADOR REF: J902603 ( CASE 621D )"/>
        <s v="91437 - ACUMULADOR REF: 8500209 ( CASE 621D )"/>
        <s v="91438 - ACUMULADOR REF: 76028575 ( CASE 621D )"/>
        <s v="91439 - TUBO REF: 87452409 ( CASE 621D )"/>
        <s v="91440 - TUBO REF: 87452410 ( CASE 621D )"/>
        <s v="91441 - PINO CONJUNTO REF: 375328A1 ( CASE 621D )"/>
        <s v="91442 - PINO CONJUNTO REF: 375330A1 ( CASE 621D )"/>
        <s v="91443 - PINO CONJUNTO REF: 361133A2 ( CASE 621D )"/>
        <s v="91444 - PINO REF: 361128A1 ( CASE 621D )"/>
        <s v="91445 - ESPAÇADOR REF: L125100 ( CASE 621D )"/>
        <s v="91446 - PARAFUSO REF: 827-16080 ( CASE 621D )"/>
        <s v="91447 - PARAFUSO REF: 627-16050 ( CASE 621D )"/>
        <s v="91449 - ARRUELA PLANA REF: 365354A1 ( CASE 621D )"/>
        <s v="91450 - ARRUELA PLANA REF: 365353A11 ( CASE 621D )"/>
        <s v="91451 - VEDADOR CILINDRO REF: D95146 ( CASE 621D )"/>
        <s v="91452 - BUCHA REF: 87613439 ( CASE 621D )"/>
        <s v="91453 - BUCHA REF: 371883A1 ( CASE 621D )"/>
        <s v="91454 - BUCHA REF: 371885A2 ( CASE 621D )"/>
        <s v="91455 - BUCHA REF: 339521A1 ( CASE 621D )"/>
        <s v="91457 - LIMPADOR REF: D95147 ( CASE 621D )"/>
        <s v="91458 - BUCHA REF: 336388A1 ( CASE 621D )"/>
        <s v="91459 - VEDADOR CILINDRO REF: D95146 ( CASE 621D )"/>
        <s v="91460 - DUTO TOMADA DO FILTRO DE AR REF: A695 528 7008 (MBB 1620)"/>
        <s v="91461 - PINO CONJUNTO REF: 361139A2 ( CASE 621D )"/>
        <s v="91462 - PINO CONJUNTO REF: 375326A2 ( CASE 621D )"/>
        <s v="91463 - ESPAÇADOR REF: L125100 ( CASE 621D )"/>
        <s v="91464 - ARRUELA PLANA REF: 496-81025 ( CASE 621D )"/>
        <s v="91466 - PARAFUSO REF: 627-16050 ( CASE 621D )"/>
        <s v="91467 - CONTRA PORCA REF: 832-10416 ( CASE 621D )"/>
        <s v="91468 - ARRUELA PLANA REF: 365356A1 ( CASE 621D )"/>
        <s v="91469 - ARRUELA PLANA REF: 375518A1 ( CASE 621D )"/>
        <s v="91470 - ARRUELA PLANA REF: 375516A1 ( CASE 621D )"/>
        <s v="91471 - ARRUELA PLANA REF: 375517A1 ( CASE 621D )"/>
        <s v="91472 - BUCHA REF: 380602A1 ( CASE 621D )"/>
        <s v="91473 - ESPELHO REF: 1283403C1 ( CASE 621D )"/>
        <s v="91474 - ANEL DE VEDAÇÃO REF: 297981A1 ( CASE 621D )"/>
        <s v="91475 - ANEL DE VEDAÇÃO REF: 253386A1 ( CASE 621D )"/>
        <s v="91476 - ANEL DE VEDAÇÃO REF: 233434A1 ( CASE 621D )"/>
        <s v="91477 - PARAFUSO REF: 443-12516 ( CASE 621D )"/>
        <s v="91480 - PARAFUSO REF: 261-1358 ( CASE 621D )"/>
        <s v="91481 - LINGUETA REF: R51754 ( CASE 621D )"/>
        <s v="91483 - ARRUELA PLANA REF: 495-11047 ( CASE 621D )"/>
        <s v="91484 - CONTRA PORCA REF: 231-1447 ( CASE 621D )"/>
        <s v="91485 - COMPASSO REF: 337189A1 ( CASE 621D )"/>
        <s v="91512 - JUNTA REF - R95396"/>
        <s v="91522 - LAVADORA LAVA JATO DE 500LB 5HP CHIAPERINI REF: LJ 500 BLUE"/>
        <s v="91523 - LAVADORA LAVA JATO DE 500LB CHIAPERINI REF: LJ 500 BLACK"/>
        <s v="91531 - CHAVE GERAL REF: L126256 (CASE 621D)"/>
        <s v="91532 - VENTILADOR SOPRANTE 24VT REF: DS676200 (CASE 621D)"/>
        <s v="91534 - MOTOR DO LIMPADOR V12 REF: RE151494 (JOHN DEERE 6100J)"/>
        <s v="91535 - SUPORTE DO VENTILADOR REF: 941006050086 ( SUPER BELL SC 800 )"/>
        <s v="91536 - ROLAMENTO REF: 90326010005 ( SUPER BELL SC 800 )"/>
        <s v="91537 - PARALAMA TRASEIRO L/E REF: 85508600 (VALTRA BH 185I)"/>
        <s v="91538 - PARALAMA TRASEIRO L/D REF: 83855800 (VALTRA BH 185I)"/>
        <s v="91539 - TIRA DE COBERTURA L/D REF: 83903610 (VALTRA BH 185I)"/>
        <s v="91540 - TIRA DE COBERTURA L/E REF: 83903710 (VALTRA BH 185I)"/>
        <s v="91541 - ESPELHO DE RODA TRAS. SUP. 3º EIXO L/D REF: A346 420 0844 ( MB 3340 )"/>
        <s v="91542 - FLANGE DO DIFERENCIAL REF: A346 350 1545 (MB 3340)"/>
        <s v="91543 - JUNTA DA TAMPA DO EIXO DO COMANDO REF: A457 011 0880 (MB 3340)"/>
        <s v="91544 - BUCHA DE ARTICULAÇÃO DA CABINE REF: A930 317 0012 (MB 3340)"/>
        <s v="91545 - MANCAL DA BARRA ESTABILIZADORA DIANT. REF: 9413230521 (MB 3344)"/>
        <s v="91546 - AMORTECEDOR DIANT. DA CABINE REF: A942 890 0519 (MB 3344)"/>
        <s v="91547 - CABECOTE DO FILTRO RACOR REF: A376 090 0012 (MB 3344)"/>
        <s v="91560 - ESPELHO DE RODA DIANT. L/D REF: A658 421 0020  ( MBB 3340 )"/>
        <s v="91560 - ESPELHO DE RODA DIANTEIRO L/D ORIGINAL REF. A658 421 0020 (MBB 3340)"/>
        <s v="91561 - ESPELHO DE RODA DIANT. L/E REF: A658 421 0120  ( MBB 3340 )"/>
        <s v="91561 - ESPELHO DE RODA DIANTEIRO L/E ORIGINAL REF. A658 421 0120 (MBB 3340)"/>
        <s v="91575 - CONE REF: JD10527 ( JOHN DEERE 7505 )"/>
        <s v="91576 - CAPA REF: JD82247 ( JOHN DEERE 7505 )"/>
        <s v="91577 - ANEL &quot;O&quot; REF: V12331 ( JOHN DEERE 7505 )"/>
        <s v="91586 - PAINEL REF: DQ66445 ( JOHN DEERE 7500 )"/>
        <s v="91587 - SENSOR REF: RE505989 ( JOHN DEERE 7500 )"/>
        <s v="91603 - ASSENTO REF: 81941000 ( VALTRA BM 100 )"/>
        <s v="91669 - PORCA DO FLANGE DO BLOQUEIO REF: A366 353 0072 (MBB 2318)"/>
        <s v="91670 - ARRUELA DE PRESSAO REF: A355 353 1062 (MBB 2318)"/>
        <s v="91671 - ARRUELA ESPACADORA DO DIFERENCIAL REF: A355 353 0862 (MB 2318)"/>
        <s v="91672 - ROLAMENTO INTERNO DO EIXO DO BLOQUEIO REF: A008 981 9525 (MB 2318)"/>
        <s v="91673 - TUBO REF: 6236932M91 ( TRATOR MF 7180 )"/>
        <s v="91674 - TUBO REF: 6236933M91 ( TRATOR MF 7180 )"/>
        <s v="91675 - VEDAÇÃO REF: 3604328M1 ( TRATOR MF 7180 )"/>
        <s v="91676 - VEDAÇÃO REF: 3604328M1 ( TRATOR MF 7180 )"/>
        <s v="91677 - TENSOR REF: 836667827 ( TRATOR MF 7180 )"/>
        <s v="91678 - CHAVE DE IMPACTO PNEUMÁTICA ENC. 3/4&quot; REF.: GAMMA-G1179BR"/>
        <s v="91679 - CARRO DE MÃO MARCA: TRAMONTINA EXTRA FORTE"/>
        <s v="91680 - COIFA REF: 6236441M91 ( TRATOR MF 7180 )"/>
        <s v="91681 - CAPA DE ALAVANCA REF: 83918600 (VALTRA BH 185I)"/>
        <s v="91682 - MECANISMO DO VIDRO DA PORTA DIANT. L/D  REF: 51720132 (FIAT DOBLÔ)"/>
        <s v="91683 - MECANISMO DO VIDRO DA PORTA DIANT. L/E  REF: 51720131 (FIAT DOBLÔ)"/>
        <s v="91684 - PARACHOQUE DIANTEIRO PRETO  REF: DTS 144092 (FIAT DOBLÔ)"/>
        <s v="91685 - KIT INTERRUPTOR DO LEVANTE DO VIDRO REF: 31255 (FIAT DOBLÔ)"/>
        <s v="91686 - CABO DA PORTA DE CORRER L/D REF: 51839070 (FIAT DOBLÔ)"/>
        <s v="91687 - MACANETA INT. DA PORTA DE CORRER L/E REF: 735306293 (FIAT DOBLÔ)"/>
        <s v="91688 - MACANETA EXT DA PORTA L/D LATERAL DE CORRER REF: 7353099161 (FIAT DOBLÔ)"/>
        <s v="91689 - MACANETA EXT DA PORTA L/E LATERAL DE CORRER REF: 7353099162 (FIAT DOBLÔ)"/>
        <s v="91690 - FECHADURA DA PORTA L/D LATERAL DE CORRER REF: 46837871 (FIAT DOBLÔ)"/>
        <s v="91691 - FECHADURA DA PORTA L/E LATERAL DE CORRER REF: 46837872 (FIAT DOBLÔ)"/>
        <s v="91692 - BATENTE DA PORTA REF: 46747437 (FIAT DOBLÔ)"/>
        <s v="91693 - FECHADURA SUP. DA PORTA TRASEIRA REF: 51927159 (FIAT DOBLÔ)"/>
        <s v="91694 - FECHADURA INF. DA PORTA TRASEIRA REF: 51757820 (FIAT DOBLÔ)"/>
        <s v="91695 - PARABARRO DIANT. L/E REF: NK 98562876 (FIAT DOBLÔ)"/>
        <s v="91696 - PARABARRO DIANT. L/D REF: NK 98562876 (FIAT DOBLÔ)"/>
        <s v="91697 - BANCO DO MOTORISTA COMPLETO (FIAT DOBLÔ)"/>
        <s v="91698 - MOLDURA DO ACABAMENTO DO PORTA MALAS REF: 735632707 (FIAT DOBLÔ)"/>
        <s v="91699 - CARRINHO INF ESQ DA PORTA CORREDICA REF: 51851708 (FIAT DOBLÔ)"/>
        <s v="91700 - CARRINHO INF DIR DA PORTA CORREDICA REF: 51851705 (FIAT DOBLÔ)"/>
        <s v="91701 - CARRINHO SUP L/E DA PORTA CORREDICA REF: 51731619 (FIAT DOBLO)"/>
        <s v="91702 - CARRINHO SUP L/D DA PORTA CORREDICA REF: 51731618 (FIAT DOBLO)"/>
        <s v="91703 - GUIA INFERIOR DA PORTA DO MEIO CORREDICA L/D REF: 51767561 (FIAT DOBLO)"/>
        <s v="91704 - GUIA INFERIOR DA PORTA DO MEIO CORREDICA L/E REF: 51767562 (FIAT DOBLO)"/>
        <s v="91705 - MANGUEIRA MAO AMIGA &quot;VERMELHA&quot; ( SANFONADA )"/>
        <s v="91706 - MANGUEIRA MAO AMIGA &quot;AMARELA&quot; ( SANFONADA )"/>
        <s v="91710 - TENSOR FIXO RANDON 2000 480MM REF: 147490"/>
        <s v="91711 - TENSOR REGULAVEL RANDON 2000 REF: 261067"/>
        <s v="91713 - PORCA DO EIXO 80MM REF: 124019"/>
        <s v="91714 - CONECTOR MACHO RAPIDO 16M X M16 X 15 REF: CR0702-12"/>
        <s v="91745 - SACA POLIA C/ 3 GARRAS 70MM REF: GEDORE 8563/2"/>
        <s v="91798 - WASH PRIMER LAZZURIL FOSFORIZANTE FUNDO 0,9L"/>
        <s v="91799 - TINTA BRANCO PURO PU 3,6L"/>
        <s v="91804 - VISOR DE NIVEL REF: 82298900 (VALTRA BH 185I)"/>
        <s v="91840 - CHAVE COMBINADA 13MM"/>
        <s v="91842 - CHAVE COMBINADA 19MM"/>
        <s v="91880 - MEDIDOR DE CORRENTE DE COLHEDORA REF: 042364 UNIMIL"/>
        <s v="91901 - TUBO DE ADMISSAO DA TURBINA REF: A457 098 8707 (MB 3344)"/>
        <s v="91902 - BOMBA DE OLEO DO MOTOR REF: A906 180 0201 (MB 1718)"/>
        <s v="91904 - BRONZE FIXO DO MOTOR REF: A904 030 0740 (MB 1718)"/>
        <s v="91905 - ESTRIBO DO MEIO L/E REF: 958 660 2901 (MB 3344)"/>
        <s v="91909 - BRONZE DE BIELA DO MOTOR REF: A906 030 4560 (MB 1718)"/>
        <s v="91910 - DEFLETOR DE AR REF: 83670400 ( VALTRA  BH 185i )"/>
        <s v="91911 - TROCADOR DE CALOR DO MOTOR REF: A904 180 0965 (MB 1718)"/>
        <s v="91912 - PARAFUSO DA BIELA DO MOTOR REF: A906 038 0171 (MB 1718)"/>
        <s v="91913 - ESGUICHO DO MOTOR REF: A906 180 0543 (MB 1718)"/>
        <s v="91914 - CALCO REF: 82708700 ( VALTRA  BH 185i )"/>
        <s v="91915 - ARRUELA DE ENCOSTO DO VIRABREQUIM REF: A906 033 0562 (MB 1718)"/>
        <s v="91916 - JOGO DE ANEIS DE SEGMENTO DO MOTOR REF: A906 030 0224 (MB 1718)"/>
        <s v="91917 - CHAPA DE FIXACAO SUPERIOR REF: 85657710 ( VALTRA  BH 185i )"/>
        <s v="91918 - CONJUNTO DE VEDACAO COMP. MOTOR REF: A904 010 4505 (MB 1718)"/>
        <s v="91919 - CHAPA DE FIXACAO INFERIOR REF: 85657810 ( VALTRA  BH 185i )"/>
        <s v="91920 - ANEL TRAVA REF: 82775700 ( VALTRA  BH 185i )"/>
        <s v="91921 - PARAFUSO REF: HC9775 ( VALTRA  BH 185i )"/>
        <s v="91922 - CONSOLE REF: 83905110 ( VALTRA  BH 185i )"/>
        <s v="91923 - JG DE JUNTA COMPLETO DO MOTOR REF: AJ61843 (JD 7505)"/>
        <s v="91924 - COXIM DIANTEIRO DE SUSPENSAO DA CABINE REF: R-1289"/>
        <s v="91925 - CANTONEIRA &quot;L&quot; ABAS IGUAIS 6&quot; X 3/16 X 6000MM (VIRADA)"/>
        <s v="91926 - BARRA CHATA AÇO 1045 DE 4&quot; LARGURA C/ ESPESSURA DE 3/16&quot;"/>
        <s v="91927 - BRACO REF: AXT13665 (COLHEDORA CH670)"/>
        <s v="91928 - DISCO DO CORTE DE BASE (RH) REF: AXT16370 (COLHEDORA JD CH670)"/>
        <s v="91929 - DISCO DO CORTE DE BASE (LH) REF: AXT16369 (COLHEDORA JD CH670)"/>
        <s v="91930 - PROTECAO REF: AXT12767 (COLHEDORA JD CH670)"/>
        <s v="91931 - BOMBA D'AGUA DO MOTOR REF: 89701700 (VALTRA BM 100)"/>
        <s v="91942 - ARRUELA REF: 3176215M1 ( TRATOR MF 4292 )"/>
        <s v="91943 - DIFUSOR REF: 6214890M1 ( TRATOR MF 4292 )"/>
        <s v="91944 - PARA-LAMA REF: 87075300 ( TRATOR MF 4292 )"/>
        <s v="91945 - EIXO DE SAIDA REF: 6264834M1 ( TRATOR MF 4292 )"/>
        <s v="91946 - TAPETE ESQUERDO REF: 6262935M1 ( TRATOR MF 4292 )"/>
        <s v="91947 - LUVA REF: 3409609 ( TRATOR MF 4292 )"/>
        <s v="91948 - COIFA REF: 82778400 (VALTRA BH 160)"/>
        <s v="91949 - COBERTURA REF: 82778300 (VALTRA BH 160)"/>
        <s v="91950 - TAPETE DO PISO REF: 81669810 (VALTRA BH 160)"/>
        <s v="91951 - TETO REF: 82730200 (VALTRA BH 160)"/>
        <s v="92027 - BOBINA DE INJETORA DO MOTOR  REF: AIC-1355/N3H1-18 100 (HYSTER H55FT)"/>
        <s v="92028 - CILINDRO DE ELEVACAO CENTRAL P/ TORRE 6560 (HYSTER H55FT)"/>
        <s v="92029 - AMORTECEDOR DE DIRECAO REF: 1562502 (HYSTER H55FT)"/>
        <s v="92031 - FAROL DIANT. REF: 86307100 (VALTRA BH185I)"/>
        <s v="92033 - POLIA REF: 82024420 (VALTRA BM 100)"/>
        <s v="92034 - RETIFICADOR REF: 85150400 (VALTRA BH 185I)"/>
        <s v="92058 - DECAL FAIXA L/D REF: 62705-04M1 ( TRATOR MF 7180 )"/>
        <s v="92059 - DECAL MODELO REF: ACW24-38160 ( TRATOR MF 7180 )"/>
        <s v="92060 - DECAL FAIXA L/D REF: 62896-80M1 ( TRATOR MF 7180 )"/>
        <s v="92061 - DECAL FAIXA L/E REF: 62896-78M1 ( TRATOR MF 7180 )"/>
        <s v="92062 - DECAL FAIXA L/D REF: 62896-81M1 ( TRATOR MF 7180 )"/>
        <s v="92063 - DECAL FAIXA L/D REF: 62896-79M1 ( TRATOR MF 7180 )"/>
        <s v="92064 - DECAL MODELO REF: 62317-34M1 ( TRATOR MF 7180 )"/>
        <s v="92065 - ISOLADOR REF: RE60720 ( JOHN DEERE 7505 )"/>
        <s v="92073 - ARRUELA REF: 836652170 ( VALTRA  BH 180 )"/>
        <s v="92074 - ANEL DE BORRACHA REF: 835336276 ( VALTRA  BH 180 )"/>
        <s v="92106 - MODULO 4G WIFI ANTENA EXTERNA REF: 2.0.02.02.004 (AGREGADO SAAF)"/>
        <s v="92107 - SOLUCAO TERMINAL COMBOIO 1000 GPS REF: 2.0.08.00.00T (AGREGADO SAAF)"/>
        <s v="92112 - ARRUELA DE PRESSÃO REF: 12M7064 (JOHN DEERE 7505)"/>
        <s v="92114 - ARRUELA REF: 24M7138 (JOHN DEERE 7505)"/>
        <s v="92116 - PARAFUSO SEXTAVADO REF: 19M7640 (JOHN DEERE 7505)"/>
        <s v="92125 - SENSOR DE PRESSAO DO COLETOR DE ESCAPE REF: 320/06194 (JCB JS 210 SC)"/>
        <s v="92134 - SELO REF: RE38729 (JOHN DEERE 7505)"/>
        <s v="92135 - BATENTE REF: AL78291 ( JOHN DEERE 7505 )"/>
        <s v="92136 - BRACO DO LIMPADOR REF: 81514000 ( VALTRA BH 185I )"/>
        <s v="92137 - PALHEITA DO LIMPADOR REF: 81514100 ( VALTRA BH 185I )"/>
        <s v="92138 - SERVIÇO  SUPORTE TÉCNICO EM INFORMATICA E CONFIGURAÇÃO MANUT. DE PROGRAMAS EM MB 1315"/>
        <s v="92139 - FLAPE REF: 51657403 (CASE AUSTOFT 9000)"/>
        <s v="92140 - PLACA DE APOIO L/E REF: 87231906 (CASE AUSTOFT 9000)"/>
        <s v="92141 - PLACA DE APOIO L/D REF: 87231907 (CASE AUSTOFT 9000)"/>
        <s v="92142 - EIXO REF: 92066813 (CASE AUSTOFT 9000)"/>
        <s v="92143 - ROLAMENTO FLANGEADO REF: 51517632 (CASE AUSTOFT 9000)"/>
        <s v="92144 - ENGRENAGEM DO ELEVADOR REF: 87233603 (CASE AUSTOFT 9000)"/>
        <s v="92145 - PINO REF: 86698700 (CASE AUSTOFT 9000)"/>
        <s v="92146 - PINO REF: 87245599 (CASE AUSTOFT 9000)"/>
        <s v="92147 - PINO REF: 87245596 (CASE AUSTOFT 9000)"/>
        <s v="92186 - CHAPA PRETA DE 1.50 X 6 ESPESSURA 3/8&quot;"/>
        <s v="92198 - SUPORTE REF: 47891556 (CASE AUSTOFT 9000)"/>
        <s v="92202 - JUNTA DO RESPIRO DO MOTOR REF: A000180780 (MB ACTROS 2651)"/>
        <s v="92202 - JUNTA DO RESPIRO DO MOTOR REF: A0000180780 (MB ACTROS 2651)"/>
        <s v="92203 - VARAO DA VALVULA NIVELADORA DA CABINE REF: N900331006630 (MB ACTROS 2651)"/>
        <s v="92204 - TERMINAL DO VARAO DA VALVULA ROSCA DIR. REF: A9453280263 (MB ACTROS 2651)"/>
        <s v="92205 - TERMINAL DO VARAO DA VALVULA ROSCA ESQ. REF: A9453280163 (MB ACTROS 2651)"/>
        <s v="92206 - BOLSA DE AR DA CABINE DIANT. COM AMORTECEDOR REF: A9438905619 (MB ACTROS 2651)"/>
        <s v="92207 - LANTERNA TRASEIRA L/D REF: A0035447003 (MB AXOR 3340/44)"/>
        <s v="92208 - CAIXA DE FUSIVEL DA CENTRAL ELETRICA REF: A0015433615 (MB 3340/44)"/>
        <s v="92209 - GRAMPO DO FEIXE DE MOLA TRAS. 7/8 X 50 ( VW 13.180 WORKER )"/>
        <s v="92210 - GRAMPO DO FEIXE DE MOLA DIANT. ( VW 13.180 WORKER )"/>
        <s v="92215 - PORTA L/D REF: A9587200305 (MB 3340)"/>
        <s v="92225 - RETROVISOR PEQUENO L/E REF: A002 810 2016 ( MBB 3344 )"/>
        <s v="92226 - ESTRIBO DO MEIO L/D REF: 958 660 3001 (MB 3344)"/>
        <s v="92240 - ANEL DE VEDACAO REF: 604931301124 (MOTOR MWM TD 229/6)"/>
        <s v="92241 - BRONZE CENTRAL 0,25 REF: 622884300037 (MOTOR MWM TD 229/6)"/>
        <s v="92241 - BRONZE FIXO 0,25 REF: 622884300037 REF. METAL L. SBC-460P (MOTOR MWM TD 229/6)"/>
        <s v="92242 - BRONZE DE ENCOSTO REF: 922984304037 (MOTOR MWM TD 229/6)"/>
        <s v="92246 - PARAFUSO DE BIELA REF: 961003530014 (MOTOR MWM TD 229/6)"/>
        <s v="92247 - JUNTA DO CARTER REF: 922988531814 (MOTOR MWM TD 229/6)"/>
        <s v="92248 - JUNTA DE CABECOTE DO MOTOR REF: 922988540154 (MOTOR MWM TD 229/6)"/>
        <s v="92254 - ROLAMENTO DO EIXO INTERMEDIARIO REF: A0019815005 (MB 2318)"/>
        <s v="92255 - ROLAMENTO DO EIXO PRIMARIO DE ROLETE REF: A0019811701 (MB 2318)"/>
        <s v="92256 - FLANGE CARDAN LISA"/>
        <s v="92257 - REPARO SINC. DA 2º A 5º CAIXA DE CÂMBIO G-3-60  REF: A3372620140 (MB 2318)"/>
        <s v="92258 - ROLAMENTO DE GAIOLA DA 3ª DA CAIXA DE CÂMBIO G-3-60  REF: A0019813112 (MB 2318)"/>
        <s v="92259 - TINTA AMARELO PU JOHN DEERE - 3,6L"/>
        <s v="92260 - TINTA PRETO PU JOHN DEERE"/>
        <s v="92261 - ISOLADOR TRAS. DA CABINE REF: CXT11358 (COLHEDORA JD CH670)"/>
        <s v="92262 - ISOLADOR LATERAL DA CABINE REF: CXT11363 (COLHEDORA JD CH670)"/>
        <s v="92264 - ISOLADOR FRONTAL DA CABINE REF: CXT13336 (COLHEDORA JD CH670)"/>
        <s v="92265 - ALOJAMENTO REF: 87096600 (CASE AUSTOFT 9000)"/>
        <s v="92266 - ALOJAMENTO REF: 87217094 (CASE AUSTOFT 9000)"/>
        <s v="92267 - TINTA VERMELHO P.U. CASE 3,6L"/>
        <s v="92269 - CAPA REF: L202168 (COLHEDORA JD CH670)"/>
        <s v="92270 - ROLAMENTO REF: 66527 (COLHEDORA JD CH670)"/>
        <s v="92271 - AMORTECEDOR DO BANCO MOTORISTA REF: A0019191945 (MB 3340)"/>
        <s v="92272 - SUPORTE ESQUERDO REF: CO26157 (JOHN DEERE 7505)"/>
        <s v="92273 - SUPORTE DIREITO REF: CO26156 (JOHN DEERE 7505)"/>
        <s v="92274 - CONECTOR REF: 57M7260 (JOHN DEERE 7505)"/>
        <s v="92275 - TERMINAL REF: R104846 (JOHN DEERE 7505)"/>
        <s v="92277 - ABRACADEIRA DO TUBO REF: A9589951002 (MB 3344)"/>
        <s v="92279 - PROTETOR DA COLUNA DIR. REF: 83903200 (VALTRA BH180)"/>
        <s v="92280 - PROTETOR DA COLUNA ESQ. REF: 83903300 (VALTRA BH180)"/>
        <s v="92281 - TIRA DE ACABAMENTO L/D REF: 83903600 (VALTRA BH180)"/>
        <s v="92282 - TIRA DE ACABAMENTO L/E REF: 83903700 (VALTRA BH180)"/>
        <s v="92283 - ADESIVO REF: 85169000 (VALTRA BH180)"/>
        <s v="92284 - PARALAMA TRASEIRO L/E REF: 83855900 (VALTRA BH185I)"/>
        <s v="92285 - PARAFUSO DO VIDRO REF: 81476700 (VALTRA BM185I)"/>
        <s v="92286 - ADESIVO CONFORTCAB REF: 85395200 (VALTRA BH185i)"/>
        <s v="92287 - MANCAL DO EIXO &quot;S&quot; TUBELESS FLANGE REF: 138209 (SEMI-REBOQUE)"/>
        <s v="92288 - VALVULA TERMOSTATICA REF: 320104907 (JCB JS 210 SC)"/>
        <s v="92289 - EXAUSTOR AXIAL MOD. MRA-45 Ø 450 X 250 POT. 3/4 4 POLOS 1750RPM 380V"/>
        <s v="92308 - MACACO GARRAFA PNEUMÁTICO - 32 TONELADAS"/>
        <s v="92361 - FIVELA REF: AXE72025 (COLHEDORA JD CH670)"/>
        <s v="92362 - PERNA DO CORTE DE BASE FUSIVEL REF: UNIMIL 025290 (COLHEDORA JD CH670)"/>
        <s v="92375 - MULTI SACADOR P/ PNEUS AGRICOLAS FF 06 (AUTOTOK)"/>
        <s v="92376 - BANCADA DE TESTE COM MOTOR MONOFÁSICO - KITEC BTK150MF"/>
        <s v="92378 - CHICOTE DO MOTOR MASSEY FERGUSON 6300956M91 (MF)"/>
        <s v="92379 - RÓTULA REF: 007800 (TRANSBORDO)"/>
        <s v="92382 - SUPORTE DO FEIXE DE MOLA TRAS. PARTE TRAS. (FORD F- 4000 ANO 2005)"/>
        <s v="92404 - VALVULA DE ADMISSAO (MOTOR MWM TD 229/6)"/>
        <s v="92405 - VALVULA DE ESCAPE (MOTOR MWM TD 229/6)"/>
        <s v="92406 - VALVULA DE ADMISSAO (MOTOR MWM TD 229/6)"/>
        <s v="92418 - SILENCIOSO REF: SI022 ( VOLVO FM12 420 )"/>
        <s v="92419 - ABRACADEIRA REF: TM2030 ( VOLVO FM12 420 )"/>
        <s v="92420 - ABRACADEIRA REF: TB2088 ( VOLVO FM12 420 )"/>
        <s v="92422 - MANECO DE FREIO REF: 20367533 ( VOLVO FM12 420 )"/>
        <s v="92423 - VALVULA DE FREIO DA CARRETA REF: 20375554 (VOLVO FM12 420)"/>
        <s v="92426 - LANTERNA TRASEIRA REF: A3445447003 (MB 1513)"/>
        <s v="92428 - SUPORTE REF: 81965800 (VALTRA BH 180)"/>
        <s v="92433 - CATRACA DE FREIO 1º EIXO TRAS. L/D REF: A9614200538 (MB AROCS 3351)"/>
        <s v="92434 - HELICE DO MOTOR REF: A9712050606 (MB AROCS 3351)"/>
        <s v="92454 - CARCACA REF: R122321 (JOHN DEERE 7505)"/>
        <s v="92455 - VEDACAO REF: R120840 (JOHN DEERE 7505)"/>
        <s v="92460 - DISCO REF: RE326611 (JOHN DEERE 7505)"/>
        <s v="92461 - ANEL REF: L115178 (JOHN DEERE 7505)"/>
        <s v="92462 - ANEL REF: L112786 (JOHN DEERE 7505)"/>
        <s v="92463 - ANEL REF: L112787 (JOHN DEERE 7505)"/>
        <s v="92464 - VEDACAO REF: R155027 (JOHN DEERE 7505)"/>
        <s v="92465 - CAPA REF: R253954 (JOHN DEERE 7505)"/>
        <s v="92466 - CAPA REF: R225099 (JOHN DEERE 7505)"/>
        <s v="92467 - CONE REF: R253951 (JOHN DEERE 7505)"/>
        <s v="92468 - CONE REF: R161306 (JOHN DEERE 7505)"/>
        <s v="92469 - CAPA REF: R555815 (JOHN DEERE 7505)"/>
        <s v="92470 - JUNTA REF: R270941 (JOHN DEERE 7505)"/>
        <s v="92471 - CABO REF: AL200539 (JOHN DEERE 7505)"/>
        <s v="92472 - CABO REF: AL200536 (JOHN DEERE 7505)"/>
        <s v="92473 - RETENTOR REF: RE142443 (JOHN DEERE 7505)"/>
        <s v="92474 - CAPA REF: JD8248 (JOHN DEERE 7505)"/>
        <s v="92475 - CONE REF: JD8951 (JOHN DEERE 7505)"/>
        <s v="92476 - CAPA REF: JD8254 (JOHN DEERE 7505)"/>
        <s v="92477 - ANEL REF: R70206 (JOHN DEERE 7505)"/>
        <s v="92478 - VEDACAO REF: RE238666 (JOHN DEERE 7505)"/>
        <s v="92479 - CONE REF: JD10127 (JOHN DEERE 7505)"/>
        <s v="92480 - CALCO REF: R71712 (JOHN DEERE 7505)"/>
        <s v="92481 - TAMPA REF: R162308 (JOHN DEERE 7505)"/>
        <s v="92482 - ARRUELA REF: R219747 (JOHN DEERE 7505)"/>
        <s v="92483 - BOMBA REF: AL234170 (JOHN DEERE 7505)"/>
        <s v="92484 - DISCO REF: RE321696 (JOHN DEERE 7505)"/>
        <s v="92485 - MOLA REF: R235713 (JOHN DEERE 7505)"/>
        <s v="92486 - PISTAO REF: R120477 (JOHN DEERE 7505)"/>
        <s v="92488 - PLACA REF: L225115 (JOHN DEERE 7505)"/>
        <s v="92489 - JUNTA REF: R321236 (JOHN DEERE 7505)"/>
        <s v="92490 - PLACA REF: R216292 (JOHN DEERE 7505)"/>
        <s v="92492 - DISCO REF: RE273492 (JOHN DEERE 7505)"/>
        <s v="92493 - ROLAMENTO REF: RE228488 (JOHN DEERE 7505)"/>
        <s v="92494 - JUNTA REF: R321236 (JOHN DEERE 7505)"/>
        <s v="92495 - MOLA REF: R276022 (JOHN DEERE 7505)"/>
        <s v="92496 - MOLA REF: R273530 (JOHN DEERE 7505)"/>
        <s v="92497 - MOLA REF: R299263 ( JOHN DEERE 7505 )"/>
        <s v="92498 - MOLA REF: R299262 ( JOHN DEERE 7505 )"/>
        <s v="92499 - MOLA REF: R54174 ( JOHN DEERE 7505 )"/>
        <s v="92500 - JUNTA REF: R341955 ( JOHN DEERE 7505 )"/>
        <s v="92501 - JUNTA REF: R341953 ( JOHN DEERE 7505 )"/>
        <s v="92502 - JUNTA REF: R341954 ( JOHN DEERE 7505 )"/>
        <s v="92503 - JUNTA REF: R341957 ( JOHN DEERE 7505 )"/>
        <s v="92504 - JUNTA REF: R338151 ( JOHN DEERE 7505 )"/>
        <s v="92505 - JUNTA REF: R338152 ( JOHN DEERE 7505 )"/>
        <s v="92506 - PARAFUSO REF: R109067 ( JOHN DEERE 7505 )"/>
        <s v="92507 - MANGUEIRA REF: R254177 ( JOHN DEERE 7505 )"/>
        <s v="92511 - KIT REF: RE47278 ( JOHN DEERE 7505 )"/>
        <s v="92512 - BOMBA DE ÓLEO REF: AL234170 (JOHN DEERE 7505)"/>
        <s v="92513 - INTERRUPTOR DE PRESSÃO REF: RE190351"/>
        <s v="92514 - PINO FIXADOR REF: RE53756"/>
        <s v="92515 - BUCHA REF: R202387"/>
        <s v="92516 - ANEL REF: A38413"/>
        <s v="92517 - PINO REF: R119832"/>
        <s v="92518 - VALVULA SOLENOIDE REF: RE190712"/>
        <s v="92519 - EIXO REF: RE182204"/>
        <s v="92520 - VEDAÇÃO REF: R115405"/>
        <s v="92521 - JUNTA DE VEDAÇÃO REF: R110514"/>
        <s v="92522 - ARRUELA REF: R95455"/>
        <s v="92537 - PARABRISA REF: A3846717110 (MB 2638)"/>
        <s v="92538 - FECHADURA (USADA) (FIAT DOBLÔ)"/>
        <s v="92539 - MACANETA INTERNA USADA (FIAT DOBLO)"/>
        <s v="92540 - FECHADURA DA PORTA TRASEIRA USADO (FIAT DOBLÔ)"/>
        <s v="92541 - ENGENHO DO VIDRO DA PORTA USADO (FIAT DOBLÔ)"/>
        <s v="92542 - BOTAO DO VIDRO DA PORTA USADO (FIAT DOBLÔ)"/>
        <s v="92544 - BATEDOR REF: 47550543 (CASE AUSTOFT 9000)"/>
        <s v="92545 - DESTALONADOR PNEUMATICO PNEUS AGRICOLA 10T REF: FORJOESTE FF09"/>
        <s v="92546 - FILTRO DE AR DA CABINE - A9418360236"/>
        <s v="92550 - JOGO DE JUNTA REF: 1367190"/>
        <s v="92564 - JUNTA DO CARTE REF: A9040140722"/>
        <s v="92565 - JUNTA DO COLETOR DE AR REF: A906 141 0180"/>
        <s v="92566 - JUNTA DO ESCAPE REF: A9061420280"/>
        <s v="92567 - PINÇA DE FREIO DIANTEIRO REF: 215KU4526. - MOTO HONDA NXR 160 BROS"/>
        <s v="92568 - TAMPA REF: 83886300 (VALTRA BH 160)"/>
        <s v="92569 - PAINEL DIGITAL BROS 160  REF. 3700KREK00"/>
        <s v="92570 - BANCO PARA MOTO 160 BROS REF:BCO13PT"/>
        <s v="92571 - RADIADOR AGUA REF:A6935000103"/>
        <s v="92572 - CANO DE PVC DE 06 MTS 200MM (ESGOTO)"/>
        <s v="92573 - ETIQUETA - CXT11890 - JONH DEERE CH670"/>
        <s v="92574 - ETIQUETA - CXT10496 - JONH DEERE CH670"/>
        <s v="92575 - ETIQUETA - CXT10495 - JONH DEERE CH670"/>
        <s v="92576 - ROTULA OSCILANTE REF: 00141399 (COLHEDEIRA  CASE AUTSOFT 9000)"/>
        <s v="92577 - RETENTOR REF: 00100712 (COLHEDEIRA CASE AUTSOFT 9000)"/>
        <s v="92578 - ANEL DE PRESSAO REF: 370018 (COLHEDEIRA CASE AUSTOFT 9000)"/>
        <s v="92579 - ROLAMENTO REF: 00140263 (COLHEDEIRA CASE AUSTOFT 9000)"/>
        <s v="92580 - PIVÔ REF: 87213990 (COLHEDEIRA CASE AUSTOFT 9000)"/>
        <s v="92581 - ARRUELA PLANA REF: 86979200 (COLHEDEIRA CASE AUSTOFT 9000)"/>
        <s v="92582 - PROTETOR DE BORRACHA REF: 80068700 (VALTRA BM BH 160)"/>
        <s v="92583 - PORCA REF: 00606020 (COLHEDEIRA CASE AUSTOFT 9000)"/>
        <s v="92584 - COBERTURA REF: 140983 (COLHEDEIRA CASE AUSTOFT 9000)"/>
        <s v="92607 - MAÇANETA INTERNA DA PORTA REF: 8123613 (VOLVO NL10 NL12)"/>
        <s v="92609 - MAÇANETA EXTERNA DA PORTA REF: 8125116 (VOLVO NL10 NL12)"/>
        <s v="92611 - JOGO DE BORRACHA DA PORTA REF: DVO-0120 (VOLVO NL10 NL12)"/>
        <s v="92614 - BATENTE DA PORTA L/D REF: 64076 (VOLVO)"/>
        <s v="92616 - BATENTE DA PORTA L/E REF: 8123615 (VOLVO NL10)"/>
        <s v="92620 - FECHADURA PORTA DIANTEIRA L/E  (VOLVO NI10 360)"/>
        <s v="92621 - FECHADURA PORTA DIANTEIRA L/D  (VOLVO NI10 360)"/>
        <s v="92628 - CABO FLEX 16MM BRANCO - SIL"/>
        <s v="92629 - CABO FLEX 2,5MM PRETO - SIL"/>
        <s v="92630 - CABO FLEX 2,5MM VERMELHO - SIL"/>
        <s v="92631 - CABO FLEX 2,5MM AZUL - SIL"/>
        <s v="92632 - CABO FLEX 2,5MM BRANCO - SIL"/>
        <s v="92633 - CABO FLEX 2,5MM AMARELO - SIL"/>
        <s v="92634 - CABO FLEX 2,5MM VERDE - SIL"/>
        <s v="92635 - CABO FLEX 4,00 MM PRETO - SIL"/>
        <s v="92636 - CABO FLEX 4,00 MM VERMELHO - SIL"/>
        <s v="92638 - CABO DA MACANETA INTERNA L/D REF: 9737600304 ( MBB 3340 )"/>
        <s v="92639 - ESPELHO RETROVISOR EXTERNO LD COM DESEMBACADOR MB3344 REF: A0028101816"/>
        <s v="92640 - MACANETA EXTERNA DA PORTA LD MB3340 REF: A 9417600559"/>
        <s v="92641 - PARAFUSO REF: A9909841300"/>
        <s v="92642 - CANO INJETOR REF: A4570700933"/>
        <s v="92648 - CADEADO E -25 PADO"/>
        <s v="92656 - ADAPTADOR REF: X16F50X-5 (COLHEDORA JD CH670)"/>
        <s v="92657 - ADAPTADOR REF: X16V50X-5 (COLHEDORA JD CH670)"/>
        <s v="92658 - KIT DA VALVULA REF: CXT21002 (COLHEDORA JD CH670)"/>
        <s v="92659 - KIT DA VALVULA REF: CXT21001 (COLHEDORA JD CH670)"/>
        <s v="92660 - CONEXAO EM ANGULO REF: AT32331 (COLHEDORA CH670)"/>
        <s v="92661 - CONEXAO REF: R27212 (COLHEDORA CH670)"/>
        <s v="92662 - TERMOSTATO REF: DZ100554 (COLHEDORA JD CH670)"/>
        <s v="92668 - POLIA AUXILIAR DO VIRABREQUIM REF: A4600300203"/>
        <s v="92672 - LAVADORA LAVA JATO DE 330 LIBRAS 2HP MOVEL CHIAPERINI LJ 330 BLUE"/>
        <s v="92675 - PROTETOR REF: 36357200 ( VALTRA BH 185I )"/>
        <s v="92676 - PROTETOR REF: 36357300 ( VALTRA BH 185I )"/>
        <s v="92677 - SAIDA VENTILAÇÃO REF: 85593600 ( VALTRA BH 185I )"/>
        <s v="92678 - BRONZE FIXO 0,50 MOTOR MWM TD 229/6"/>
        <s v="92679 - BRONZINA ENCOSTO 0,50 MOTOR MWM TD 229/6"/>
        <s v="92680 - BOMBA OLEO MOTOR REF: 922987300136"/>
        <s v="92681 - BOMBA D'AGUA REF: 922983710016"/>
        <s v="92687 - CÂMARA DE AR 12.5/80 18"/>
        <s v="92697 - ESTRIBO SUPERIOR DE BORRACHA LE AXOR MBB 3344 REF:3756600828"/>
        <s v="92698 - ESTRIBO SUPERIOR DE BORRACHA LD AXOR MBB 3344 REF:3756600928"/>
        <s v="92704 - SUPORTE BALANCIM MOTOR MWM TD 229/6"/>
        <s v="92705 - HASTE DO TUCHE MOTOR MWM TD 229/6"/>
        <s v="92706 - BRONZINA BIELA 0,50 MOTOR MWM TD 229/6"/>
        <s v="92706 - BRONZINA BIELA REF:922984300057"/>
        <s v="92707 - EJETOR DE OLEO DO PISTAO MOTOR MWM TD 229/6"/>
        <s v="92713 - BUCHA DA ARVORE DA MANIVELA MOTOR MWM TD 229/6"/>
        <s v="92714 - BRONZINA MANCAL 0,25 MOTOR MWM TD 229/6"/>
        <s v="92714 - BRONZINA MANCAL 0,25 REF:922984300137"/>
        <s v="92715 - BRONZINA DE ENCOSTO 0,25 REF:922584304147"/>
        <s v="92715 - BRONZINA DE ENCOSTO 0,25 MOTOR MWM TD 229/6"/>
        <s v="92749 - INTERCAMBIADOR DE ÓLEO DO MOTOR MWM TD 229/6 REF: 922909400205"/>
        <s v="92759 - CORREIA TRAPEZIODAL REF: 9PK2305/A0049932396"/>
        <s v="92762 - FLANGE DE ACOPLAMENTO REF: 3442620145 (FL1360)"/>
        <s v="92764 - LANTERNA DO PISCA DO PARALAMA COMSOQUETE REF: 9408200012"/>
        <s v="92765 - LANTERNA DO PISCA L/D REF: 9408200921"/>
        <s v="92766 - LANTERNA DO PISCA L/E REF: 9408200821"/>
        <s v="92767 - INTERRUPTOR DO BLOQUEIO REF. 0015452204"/>
        <s v="92769 - LANTERNA DO TETO  REF: 3318257301"/>
        <s v="92778 - JOGO DE CANALETA DO VIDRO DA PORTA REF: A688 987 7155"/>
        <s v="92779 - MANIVELA DO VIDRO DA PORTA REF: A990 760 0200 (MBB 1718)"/>
        <s v="92781 - JOGO DE BORRACHA DA PORTA REF: A6826977098"/>
        <s v="92782 - JUNTA DO RESFRIADOR DE OLEO COLHEDORA JD CH670 REF - R520645"/>
        <s v="92783 - RESFRIADOR DE OLEO DA COLHEDORA JD CH670 REF - AR55394"/>
        <s v="92784 - JUNTA COLHEDORA JD CH670 REF - DZ114591"/>
        <s v="92785 - ANEL O DA COLHEDORA JD CH670 REF - R505146"/>
        <s v="92786 - PAR ESPELHO BIONICO AUXILIAR 130MM CONVEXO"/>
        <s v="92787 - FAROL AUXILIAR OVAL 144W REF - JP2AUTO-435"/>
        <s v="92795 - TAMPA DO DIFERENCIAL REF: 80005910"/>
        <s v="92803 - ALICATE DE PRESSAO COD.020.010 REF.137-10&quot; GEDORE"/>
        <s v="92813 - METALON 50X50 GALV. 0,95MM ( CH-20 )"/>
        <s v="92814 - SAPATA REF: 8275-9100 ( VALTRA BH185 I )"/>
        <s v="92815 - CABO FLEXIVEL 1,5MM 450/750V 1 CONDUTOR AMARELO - SIL"/>
        <s v="92816 - ARRUELA DO EIXO PILOTO REF: 302 262 0302"/>
        <s v="92865 - PARAFUSO M16 X 2 X 35MM CL10.9 REF: 628-16035 (CASE AUSTOFT 9000)"/>
        <s v="92886 - TINTA AUTOMOTIVA AMARELO PU INDIANAPOLIS"/>
        <s v="92889 - TINTA AUTOMOTIVA PRETO PU PURO"/>
        <s v="92912 - ARRUELA PLANA 17,5MM X 30MM X 4MM REF: 896-12016 (CASE AUSTOFT 9000)"/>
        <s v="92914 - GRAMPO DE MOLA C/ ROSCA FINA FOMRATO &quot;CA&quot; 7/8 X 130MM X 360MM"/>
        <s v="92916 - JUNTA DO COLETOR DE ADMISSAO REF: A541 098 0480 (MBB 3344)"/>
        <s v="92954 - SENSOR DE PRESSAO REF: CXT14174 (COLHEDORA JD CH670)"/>
        <s v="92955 - COPO REF: RE523785 (COLHEDORA JD CH670)"/>
        <s v="92956 - COPO DE SEDIMENTACAO REF: AT387545 (COLHEDORA JD CH670)"/>
        <s v="92957 - SENSOR DE UMIDADE REF: RE539872 (COLHEDORA JD CH670)"/>
        <s v="92958 - PESO DE BALANCEAMENTO REF: 836773484 ( VALTRA BM 100 )"/>
        <s v="92959 - MANGUEIRA REF: 89683800 ( VALTRA BM 100 )"/>
        <s v="92960 - VERGALHAO DE ACO 3/8 X 12MM"/>
        <s v="92961 - KIT PIVO DA SUSPENSAO DO EIXO DIANT REF: SKF VK05478 (FORD F-4000 ANO 2010)"/>
        <s v="92962 - CAIXA DE DIRECAO HIDRAULICA REF: A00430795 (FIAT DOBLO)"/>
        <s v="92963 - PINCA DE 1/4 P/ RETIFICA GD0600 REF: 763625-8"/>
        <s v="92964 - PLACA ADESIVA REF: 34352700 ( VALTRA BM100 )"/>
        <s v="92972 - PERFIL U DE 10'' C/ ESPESSURA DE 5/16 - C/ ABAS DE 70MM"/>
        <s v="93028 - JANELA LADO ESQUERDO REF - 3902130M1"/>
        <s v="93082 - MANGUEIRA REF: 8500-085 (CASE 821 E)"/>
        <s v="93083 - MANGUEIRA DE ADMISSÃO DE AR REF: 8501-205 (CASE 821E)"/>
        <s v="93084 - ABRACADEIRA REF: L127771 (CASE 821 E)"/>
        <s v="93085 - MANGUEIRA DE ADMISSÃO DE AR REF: 8602-478 (CASE 821E)"/>
        <s v="93086 - SILENCIOSO REF: 8736-5731 (CASE 821E)"/>
        <s v="93090 - O-RING REF: 8752-1445 (CASE 821 E)"/>
        <s v="93092 - CALCO DE AFINACAO REF: 8433-0538 (CASE 821E)"/>
        <s v="93093 - CALCO REF: 8605-309 (CASE 821E)"/>
        <s v="93094 - VIDRO FRONTAL REF: 7630-3237 (CASE 821E)"/>
        <s v="93095 - VIDRO FRONTAL L/E REF: 7630-3238 (CASE 821E)"/>
        <s v="93096 - BORRACHA DO VIDRO REF: 7630-3242 (CASE 821E)"/>
        <s v="93097 - BORRACHA DO VIDRO REF: 7630-3240 (CASE 821E)"/>
        <s v="93098 - TRINCO REF: 8762-8359 (CASE 821E)"/>
        <s v="93099 - VEDACAO REF: 8752-5153 (CASE 821E)"/>
        <s v="93100 - VEDACAO DE PORTA REF: 7630-3170 (CASE 821E)"/>
        <s v="93101 - VIDRO DA PORTA REF: 7630-3212 (CASE 821E)"/>
        <s v="93102 - ESPELHO L/E REF: 7630-3266 (CASE 821E)"/>
        <s v="93103 - ESPELHO L/D REF: 7630-3267 (CASE 821E)"/>
        <s v="93104 - ESPELHO RETROVISOR REF: 7604-8869 (CASE 821E)"/>
        <s v="93108 - CACHIMBO DE VELA BROS 160 REF: 30700-K13-901 (NXR 160 BROS ESDD)"/>
        <s v="93141 - ALÇA APOIO PARABRISA L/E REF: A9587510198"/>
        <s v="93142 - ALÇA APOIO PARABRISA L/D REF: A9587510298"/>
        <s v="93143 - VARETA DO NIVEL DE OLEO DO MOTOR REF: A9040101672"/>
        <s v="93146 - CAIXA DE MARCHA (USADA) (FIAT MOBI LIKE - ANO 2021)"/>
        <s v="93148 - VALVULA DE TRANSF. DO CAMBIO REF: 20590252 (VOLVO FM12 420)"/>
        <s v="93149 - REPARO DA VALVULA DE TRANSF. REF: 3093230 (VOLVO FM12 420)"/>
        <s v="93154 - BOMBA MANUAL ROTATIVA TRANSF. OLEO LUBRIFICANTE REF: 12.210.0073"/>
        <s v="93155 - EQUIPAMENTO FIXO C/ RESERVATORIO IBC - 1000L P/ OLEO LUBRIFICANTE REF: 01.421.0226"/>
        <s v="93166 - CANO DO ESCAPAMENTO REF: 21710424 TM1166 (VOLVO VM 270)"/>
        <s v="93167 - MANGUEIRA DE RESFRIAMENTO DE OLEO DO CAMBIO REF: 22269854 (VOLVO VM 270)"/>
        <s v="93169 - CILINDRO ATUADOR DE EMBREAGEM REF: 22429963 (VOLVO VM 270)"/>
        <s v="93171 - MANGUEIRA REF: R521379 (COLHEDORA JD CH670)"/>
        <s v="93174 - KIT BOMBA D'AGUA REF: RE530194 (COLHEDORA JD CH670)"/>
        <s v="93207 - TUBO QUADRADO 50 X 30MM C/ ESPESSURA 1/4&quot;"/>
        <s v="93208 - BARRA CHATA AÇO 1045 DE 1&quot; LARGURA C/ ESPESSURA DE 1/8&quot;"/>
        <s v="93228 - JUNTA DA TAMPA DE VALVULA REF: 55247076 (FIAT MOBI 1.0 - ANO 2020)"/>
        <s v="93229 - RETENTOR DO COMANDO REF: 55189997 (FIAT MOBI 1.0 - ANO 2020)"/>
        <s v="93230 - ALAVANCA DO CAMBIO REF: 100234988 (FIAT MOBI / STRADA)"/>
        <s v="93231 - ANEL DE RETENCAO EXTERNO REF: 391129X1 (TRATOR MF 4292)"/>
        <s v="93232 - MOLA REF: 3771525M1 ( TRATOR MF 4292 )"/>
        <s v="93236 - RETENTOR REF: 3771696M1 ( TRATOR MF 4292 )"/>
        <s v="93238 - ROLAMENTO DE ROLOS REF: 339481X1 ( TRATOR MF 4292 )"/>
        <s v="93239 - LUVA REF: 3771523M3 ( TRATOR MF 4292 )"/>
        <s v="93240 - ANEL REF: 3807876M1 ( TRATOR MF 4292 )"/>
        <s v="93241 - ANEL DE ENCOSTO REF: 3807875M1 ( TRATOR MF 4292 )"/>
        <s v="93242 - ANEL &quot;O&quot; REF: 3807877M1 ( TRATOR MF 4292 )"/>
        <s v="93243 - ANEL &quot;O&quot; REF: 366798X1 ( TRATOR MF 4292 )"/>
        <s v="93244 - VEDACAO REF: 3771699M2 ( TRATOR MF 4292 )"/>
        <s v="93245 - ENGRENAGEM REF: 6264833M1 ( TRATOR MF 4292 )"/>
        <s v="93249 - LUVA REF: J3611473M1( MF 4290 )"/>
        <s v="93255 - JUNTA DO TUBO RESPIRO DO MOTOR REF: A0000181080 (MB AXOR 3344)"/>
        <s v="93256 - BOMBA HIDRAULICA DE ELEVACAO DA CABINE REF: A9585530401 (MB AXOR 3344)"/>
        <s v="93299 - CHAPA G. 3/8 (6.0X1.50)"/>
        <s v="93300 - CHAPA G. 3/8 (6.0X1.20)"/>
        <s v="93303 - LONA DE FREIO TRASEIRA REF: L224X (VW 17.790/24.220)"/>
        <s v="93304 - CHAPA G. - 7/8&quot;"/>
        <s v="93331 - TAPETE REF: A9586840203 (MB ATEGO 2730)"/>
        <s v="93332 - ASSOALHO DIANTEIRO L/E REF: A9406830508 (MB ATEGO 2730)"/>
        <s v="93333 - RESPIRO REF: CB01499212 (COLHEDORA JD CH670)"/>
        <s v="93354 - CONSOLE DA ALAVANCA REF: 83905100 (VALTRA BH185i)"/>
        <s v="93368 - BICO INJETOR REF: RE48786 (JOHN DEERE 7505)"/>
        <s v="93375 - MOLA DO CAPO REF: A3848877179 (MB 2638)"/>
        <s v="93376 - TAPETE DE VERNIZ DA CABINE REF: TMB41RVM (MB 2638)"/>
        <s v="93377 - BOTAO DA VALVULA DO BANCO REF: A0009180046 (MB 2638)"/>
        <s v="93388 - CONJUNTO DE FREIO DO EIXO INTERMEDIARIO REF: 20483327 (VOLVO VM 270)"/>
        <s v="93389 - VALVULA PWM REF: 22327063 (VOLVO VM 270)"/>
        <s v="93390 - BOMBA DE OLEO REF: 22196494 (VOLVO VM 270)"/>
        <s v="93391 - VALVULA DE RETENCAO DA BOMBA DE ÓLEO REF: 20949977 (VOLVO VM 270)"/>
        <s v="93392 - PINO ACIONADOR DO FREIO DO EIXO INTERMEDIARIO CX DE CAMBIO I-SHIFT (ORIGINAL) (VOLVO VM 270)"/>
        <s v="93393 - CORPO ACOPLAMENTO COMPLETO DO GP REF: 21448626-371 (VOLVO VM 270)"/>
        <s v="93394 - ANEL DO GP REF: 21482856 (VOLVO VM 270)"/>
        <s v="93395 - LUVA DO GP REF: 21110729 (VOLVO VM 270)"/>
        <s v="93396 - LUVA DA REDUCAO REF: 20760512-1 (VOLVO VM 270)"/>
        <s v="93397 - CORPO DE ACOPLAMENTO DA REDUCAO REF: 20760515 (VOLVO VM 270)"/>
        <s v="93398 - ANEL SINCRONIZADOR DA REDUCAO REF: 8171737 (VOLVO VM 270)"/>
        <s v="93400 - ROLAMENTO DO PRIMARIO GRANDE CX DE CAMBIO I-SHIFT (VOLVO VM 270)"/>
        <s v="93401 - ROLAMENTO DO FUNDO DO PRIMARIO CX DE CAMBIO I-SHIFT (VOLVO VM 270)"/>
        <s v="93402 - ROLAMENTO DO PRIMARIO GRANDE CX DE CAMBIO I-SHIFT REF: 22368562 (VOLVO VM 270)"/>
        <s v="93403 - CHICOTE DOS SENSORES DA TAMPA DA CX DE CAMBIO I-SHIFT (VOLVO VM 270)"/>
        <s v="93404 - KIT COMPLETO DOS CILINDROS DA TAMPA DE ACIONAMENTO WABCO CX DE CAMBIO I-SHIFT (VOLVO VM 270)"/>
        <s v="93405 - JOGO DE JUNTA COMPLETO CX DE CAMBIO I-SHIFT (VOLVO VM 270)"/>
        <s v="93406 - ENGRENAGEM MOVEL DA 3ª CX DE CAMBIO I-SHIFT REF: 28532210-242 (VOLVO VM 270)"/>
        <s v="93407 - ROLAMENTO INFERIOR DO EIXO SEC. DO FUNDO DA CX DE CAMBIO I-SHIFT (VOLVO VM 270)"/>
        <s v="93408 - RODA FONICA MULTIDENTADA CX DE CAMBIO I-SHIFT REF: 21034006 (VOLVO VM 270)"/>
        <s v="93409 - JG DE PASTILHA COMPLETO CX DE CAMBIO I-SHIFT (VOLVO VM 270)"/>
        <s v="93483 - ROLETE DO ATUADOR REF: 1655704 (VOLVO NL12)"/>
        <s v="93501 - CABO DE ACIONAMENTO HIDRAULICO REF: AL232400 (JOHN DEERE 6190J)"/>
        <s v="93502 - CABO DO FREIO DE ESTACIONAMENTO REF: AL200538 (JOHN DEERE 6190J)"/>
        <s v="93503 - CABO DO GRUPO A-B REF: AL236303 (JOHN DEERE 6190J)"/>
        <s v="93504 - TENSOR ENTRE EIXO REF: 9483502405 (MB 3344)"/>
        <s v="93505 - TAPETE DE VERNIZ REF: 000000624-65 TWT (MB 3344)"/>
        <s v="93507 - ROLAMENTO DO PINHAO PEQ. REF: 9589810225 (MB 1620)"/>
        <s v="93508 - ROLAMENTO DO PINHAO GRANDE REF: 9589810325 (MB 1620)"/>
        <s v="93509 - RETENTOR DO FLANGE DO PINHAO REF: 0003530259 (MB 1620)"/>
        <s v="93510 - CALCO DE AJUSTE DO PINHAO 0,13MM REF: 0013530851 (MB 1620)"/>
        <s v="93511 - ROLAMENTO LATERAL DA COROA PEQ. REF: 9589810125 (MB 1620)"/>
        <s v="93512 - ROLAMENTO LATERAL DA COROA GRANDE REF: 9589810025 (MB 1620)"/>
        <s v="93513 - ARRUELA DE ENCOSTO DO SINO CX DE SATELITE REF: 0003530262 (MB 1620)"/>
        <s v="93514 - PORCA DO FLANGE DO PINHAO REF: 0003530672 (MB 1620)"/>
        <s v="93515 - PARAFUSO DE ENCOSTO LATERAL DA COROA REF: 0003530474 (MB 1620)"/>
        <s v="93516 - SEMI EIXO REF: 0003570301 (MB 1620)"/>
        <s v="93517 - TRAVA DA PONTA DA CAPA REF: 3863567073 (MB 1620)"/>
        <s v="93519 - ROLAMENTO DO CUBO TRASEIRO INT. REF: 3869817905 (MB 1620)"/>
        <s v="93520 - ESPELHO DA RODA DIANT. SUPERIOR L/E REF: 3604214820 (MB 1620)"/>
        <s v="93521 - ESPELHO DA RODA DIANT. INFERIOR L/E REF: 3604214920 (MB 1620)"/>
        <s v="93523 - MANOPLA DA ALAVANCA DE CAMBIO REF: 3862687142 (MB 1620)"/>
        <s v="93524 - CALCO DE AJUSTO DO PINHAO 0,25MM REF: 0013530951 (MB 1620)"/>
        <s v="93525 - JOGO DE REPARO DA CAIXA SATELITE REF: 0003500440 (MB 1620)"/>
        <s v="93526 - JUNTA REF: AL220359 (JOHN DEERE 6190J)"/>
        <s v="93527 - TERMINAL DA BARRA DE DIRECAO REF: AL209601 (JOHN DEERE 6190J)"/>
        <s v="93532 - MOP SPRAY FIT C/ RESERVATORIO REF: MOP0556"/>
        <s v="93561 - PORCA 5/16X3"/>
        <s v="93256 - BOMBA HIDRAULICA DE ELEVACAO DA CABINE REF: A9425843638 (MB AXOR 3344)" u="1"/>
        <s v="93303 - JG DE LONA DE FREIO REF: L224X" u="1"/>
        <s v="92256 - FLANGE DA CAIXA DE CAMBIO G-3-60 REF. 3522620045 MBB 2318" u="1"/>
        <s v="92713 - BUCHA DA ARVORE DA MANIVELA REF:922903300044" u="1"/>
        <s v="91909 - JG CASQUILHO DA BIELA - STD A9060304560" u="1"/>
        <s v="92705 - HASTE REF: 922903210035" u="1"/>
        <s v="92704 - SUPORTE BALANCIM REF: 922906100027" u="1"/>
        <s v="18910 - COXIM DO CAPÔ MBB L1418 REF: 3849877139 / REI R775" u="1"/>
        <s v="37819 - GARFO DO SELETOR REF: 3018 4400 ( VALTRA BM 100 )" u="1"/>
        <s v="92576 - ROTULA OSCILANTE REF: 00141399 CASE" u="1"/>
        <s v="92577 - RETENTOR REF: 00100712 CASE" u="1"/>
        <s v="92578 - ANEL DE PRESSAO REF: 370018 CASE" u="1"/>
        <s v="92579 - ROLAMENTO REF: 00140263 CASE" u="1"/>
        <s v="92580 - PIVÔ REF: 87213990 CASE" u="1"/>
        <s v="92581 - ARRUELA PLANA REF: 86979200 CASE" u="1"/>
        <s v="92583 - PORCA REF: 00606020 CASE" u="1"/>
        <s v="92584 - COBERTURA REF: 140983 CASE" u="1"/>
        <s v="92660 - CONEXAO EM ANGULO REF: AT32531 (COLHEDORA CH670)" u="1"/>
        <s v="92678 - BRONZINA MANCAL 0,50 REF:922984300157" u="1"/>
        <s v="92679 - BRONZINA ENCOSTO 0,50 REF:922584304167" u="1"/>
        <s v="92707 - EJETOR DE OLEO DO PISTAO REF: 630504650015E" u="1"/>
        <s v="92308 - MACACO GARRAFA PNEUMÁTICO - 12 TONELADAS" u="1"/>
        <s v="825 - RETENTOR R122850" u="1"/>
        <s v="21195 - ROLAMENTO REF: AT117348 ( JOHN DEERE 7505 )" u="1"/>
        <s v="91087 - VALVULA SENSIVEL A CARGA MBB LS1933/1945" u="1"/>
        <s v="92426 - LANTERNA TRASEIRA MERCEDES L 1113 GF0161 SEM GTIN" u="1"/>
        <s v="58003 - CAIXA REF: R121634 ( JOHN DEERE 7505 )" u="1"/>
        <s v="58416 - CAPA REF: JD8210 ( JOHN DEERE 7505 )" u="1"/>
        <s v="76207 - MANOPLA REF: L77805 (JOHN DEERE 7505)" u="1"/>
        <s v="92564 - JUNTA CARTER BORRAC" u="1"/>
      </sharedItems>
    </cacheField>
    <cacheField name="OC" numFmtId="0">
      <sharedItems count="2">
        <s v="Tem OC"/>
        <s v="Apenas Solicitação"/>
      </sharedItems>
    </cacheField>
    <cacheField name="Qtde. Solicitada" numFmtId="0">
      <sharedItems containsSemiMixedTypes="0" containsString="0" containsNumber="1" containsInteger="1" minValue="1" maxValue="5130"/>
    </cacheField>
    <cacheField name="Qtde. Pendente" numFmtId="0">
      <sharedItems containsSemiMixedTypes="0" containsString="0" containsNumber="1" containsInteger="1" minValue="0" maxValue="1215"/>
    </cacheField>
    <cacheField name="Qtde. Entregue" numFmtId="0">
      <sharedItems containsString="0" containsBlank="1" containsNumber="1" containsInteger="1" minValue="0" maxValue="5130"/>
    </cacheField>
    <cacheField name="Data da Solicitação" numFmtId="14">
      <sharedItems containsSemiMixedTypes="0" containsNonDate="0" containsDate="1" containsString="0" minDate="2025-01-31T00:00:00" maxDate="2025-07-22T00:00:00"/>
    </cacheField>
    <cacheField name="Data O.C." numFmtId="0">
      <sharedItems containsNonDate="0" containsDate="1" containsString="0" containsBlank="1" minDate="2025-02-06T00:00:00" maxDate="2025-07-20T00:00:00"/>
    </cacheField>
    <cacheField name="Dias p/ entrega" numFmtId="0">
      <sharedItems containsBlank="1"/>
    </cacheField>
    <cacheField name="Status entrega" numFmtId="14">
      <sharedItems containsBlank="1"/>
    </cacheField>
    <cacheField name="Data p/ entrega" numFmtId="14">
      <sharedItems containsDate="1" containsMixedTypes="1" minDate="1899-12-30T00:00:00" maxDate="2025-08-15T00:00:00"/>
    </cacheField>
    <cacheField name="Dias para OC ser gerada" numFmtId="0">
      <sharedItems containsMixedTypes="1" containsNumber="1" containsInteger="1" minValue="0" maxValue="51"/>
    </cacheField>
    <cacheField name="Nr. Solicitação" numFmtId="0">
      <sharedItems containsSemiMixedTypes="0" containsString="0" containsNumber="1" containsInteger="1" minValue="390802" maxValue="412599"/>
    </cacheField>
    <cacheField name="Nr. Requisição" numFmtId="0">
      <sharedItems containsString="0" containsBlank="1" containsNumber="1" containsInteger="1" minValue="1123165" maxValue="1151604"/>
    </cacheField>
    <cacheField name="Nr. O.C." numFmtId="0">
      <sharedItems containsString="0" containsBlank="1" containsNumber="1" containsInteger="1" minValue="0" maxValue="171193"/>
    </cacheField>
    <cacheField name="Cód. Obj Custo" numFmtId="0">
      <sharedItems containsString="0" containsBlank="1" containsNumber="1" containsInteger="1" minValue="94" maxValue="1055"/>
    </cacheField>
    <cacheField name="Descrição Obj. Custo" numFmtId="0">
      <sharedItems containsBlank="1"/>
    </cacheField>
    <cacheField name="Valor Última Compra" numFmtId="0">
      <sharedItems containsSemiMixedTypes="0" containsString="0" containsNumber="1" minValue="0" maxValue="28881.9"/>
    </cacheField>
    <cacheField name="Cod. Fornecedor" numFmtId="0">
      <sharedItems containsString="0" containsBlank="1" containsNumber="1" containsInteger="1" minValue="1237" maxValue="15908"/>
    </cacheField>
    <cacheField name="Fornecedor" numFmtId="0">
      <sharedItems containsBlank="1" containsMixedTypes="1" containsNumber="1" containsInteger="1" minValue="0" maxValue="0"/>
    </cacheField>
    <cacheField name="Cidade" numFmtId="0">
      <sharedItems/>
    </cacheField>
    <cacheField name="Estado" numFmtId="0">
      <sharedItems count="10">
        <s v="PB"/>
        <s v="PE"/>
        <s v="GO"/>
        <s v=""/>
        <s v="SP"/>
        <s v="AL"/>
        <s v="RS"/>
        <s v="MG"/>
        <s v="ES"/>
        <s v="SC"/>
      </sharedItems>
    </cacheField>
    <cacheField name="Status" numFmtId="0">
      <sharedItems count="2">
        <s v="Pendente"/>
        <s v="Pedido entregue!"/>
      </sharedItems>
    </cacheField>
    <cacheField name="Índice" numFmtId="0">
      <sharedItems containsString="0" containsBlank="1" containsNumber="1" containsInteger="1" minValue="0" maxValue="2"/>
    </cacheField>
    <cacheField name="Status no Almoxarifado" numFmtId="0">
      <sharedItems count="4">
        <s v="Entrega pendente"/>
        <s v="Aguardando retirada"/>
        <s v="Retirado do Almoxarifado"/>
        <s v="Material devolvido"/>
      </sharedItems>
    </cacheField>
    <cacheField name="Ref.1" numFmtId="0">
      <sharedItems containsString="0" containsBlank="1" containsNumber="1" containsInteger="1" minValue="1" maxValue="1"/>
    </cacheField>
    <cacheField name="N_SOLIC" numFmtId="0">
      <sharedItems containsMixedTypes="1" containsNumber="1" minValue="0" maxValue="1"/>
    </cacheField>
    <cacheField name="N_OC" numFmtId="0">
      <sharedItems containsMixedTypes="1" containsNumber="1" minValue="0" maxValue="1"/>
    </cacheField>
    <cacheField name="Teste" numFmtId="0">
      <sharedItems containsSemiMixedTypes="0" containsString="0" containsNumber="1" containsInteger="1" minValue="0" maxValue="1"/>
    </cacheField>
    <cacheField name="Dias s/ O.C." numFmtId="0">
      <sharedItems containsBlank="1" containsMixedTypes="1" containsNumber="1" containsInteger="1" minValue="0" maxValue="0"/>
    </cacheField>
    <cacheField name="Mês" numFmtId="0">
      <sharedItems count="7">
        <s v="junho"/>
        <s v="março"/>
        <s v="maio"/>
        <s v="julho"/>
        <s v="abril"/>
        <s v="fevereiro"/>
        <s v="janeir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31">
  <r>
    <x v="0"/>
    <m/>
    <x v="0"/>
    <n v="92"/>
    <x v="0"/>
    <x v="0"/>
    <n v="4"/>
    <n v="4"/>
    <m/>
    <d v="2025-06-18T00:00:00"/>
    <d v="2025-07-05T00:00:00"/>
    <s v="0  DC"/>
    <s v="Atrasado"/>
    <d v="2025-07-05T00:00:00"/>
    <n v="17"/>
    <n v="408187"/>
    <m/>
    <n v="170489"/>
    <n v="221"/>
    <s v="Almoxarifados - Estoque geral"/>
    <n v="1073.8900000000001"/>
    <n v="3532"/>
    <s v="HC PNEUS SA         "/>
    <s v="João Pessoa"/>
    <x v="0"/>
    <x v="0"/>
    <m/>
    <x v="0"/>
    <n v="1"/>
    <n v="1"/>
    <n v="0.16666666666666666"/>
    <n v="0"/>
    <m/>
    <x v="0"/>
  </r>
  <r>
    <x v="1"/>
    <m/>
    <x v="1"/>
    <n v="789"/>
    <x v="1"/>
    <x v="0"/>
    <n v="1"/>
    <n v="0"/>
    <n v="1"/>
    <d v="2025-03-28T00:00:00"/>
    <d v="2025-04-10T00:00:00"/>
    <m/>
    <m/>
    <s v=""/>
    <n v="13"/>
    <n v="397420"/>
    <n v="1139982"/>
    <n v="166131"/>
    <n v="719"/>
    <s v="Automóveis e utilitários - Adm. Agricola"/>
    <n v="19.47"/>
    <n v="14446"/>
    <s v="AGROMOTO"/>
    <s v="Jaboatão dos Guararapes"/>
    <x v="1"/>
    <x v="1"/>
    <m/>
    <x v="1"/>
    <n v="1"/>
    <n v="1"/>
    <n v="1"/>
    <n v="0"/>
    <n v="0"/>
    <x v="1"/>
  </r>
  <r>
    <x v="2"/>
    <m/>
    <x v="2"/>
    <n v="842"/>
    <x v="2"/>
    <x v="0"/>
    <n v="1"/>
    <n v="0"/>
    <n v="1"/>
    <d v="2025-06-06T00:00:00"/>
    <d v="2025-06-27T00:00:00"/>
    <s v="0  DC"/>
    <s v="Atrasado"/>
    <d v="2025-06-27T00:00:00"/>
    <n v="21"/>
    <n v="406371"/>
    <m/>
    <n v="169723"/>
    <n v="221"/>
    <s v="Almoxarifados - Estoque geral"/>
    <n v="849"/>
    <n v="11198"/>
    <s v="4E EQUIPAMENTOS"/>
    <s v="Goiânia"/>
    <x v="2"/>
    <x v="1"/>
    <m/>
    <x v="1"/>
    <n v="1"/>
    <n v="1"/>
    <n v="1"/>
    <n v="0"/>
    <m/>
    <x v="0"/>
  </r>
  <r>
    <x v="3"/>
    <m/>
    <x v="3"/>
    <n v="857"/>
    <x v="3"/>
    <x v="0"/>
    <n v="2"/>
    <n v="0"/>
    <n v="2"/>
    <d v="2025-05-16T00:00:00"/>
    <d v="2025-05-20T00:00:00"/>
    <m/>
    <s v=""/>
    <s v=""/>
    <n v="4"/>
    <n v="403151"/>
    <m/>
    <n v="167936"/>
    <m/>
    <m/>
    <n v="445"/>
    <m/>
    <s v=""/>
    <s v=""/>
    <x v="3"/>
    <x v="1"/>
    <m/>
    <x v="1"/>
    <n v="1"/>
    <n v="1"/>
    <n v="0.33333333333333331"/>
    <n v="0"/>
    <n v="0"/>
    <x v="2"/>
  </r>
  <r>
    <x v="2"/>
    <m/>
    <x v="4"/>
    <n v="857"/>
    <x v="3"/>
    <x v="0"/>
    <n v="1"/>
    <n v="0"/>
    <n v="1"/>
    <d v="2025-05-16T00:00:00"/>
    <d v="2025-05-20T00:00:00"/>
    <m/>
    <s v=""/>
    <s v=""/>
    <n v="4"/>
    <n v="403157"/>
    <m/>
    <n v="167936"/>
    <m/>
    <m/>
    <n v="445"/>
    <m/>
    <s v=""/>
    <s v=""/>
    <x v="3"/>
    <x v="1"/>
    <m/>
    <x v="1"/>
    <n v="1"/>
    <n v="1"/>
    <n v="0.33333333333333331"/>
    <n v="0"/>
    <n v="0"/>
    <x v="2"/>
  </r>
  <r>
    <x v="3"/>
    <m/>
    <x v="5"/>
    <n v="857"/>
    <x v="3"/>
    <x v="0"/>
    <n v="2"/>
    <n v="0"/>
    <n v="2"/>
    <d v="2025-05-16T00:00:00"/>
    <d v="2025-05-20T00:00:00"/>
    <m/>
    <s v=""/>
    <s v=""/>
    <n v="4"/>
    <n v="403158"/>
    <m/>
    <n v="167936"/>
    <m/>
    <m/>
    <n v="445"/>
    <m/>
    <s v=""/>
    <s v=""/>
    <x v="3"/>
    <x v="1"/>
    <m/>
    <x v="1"/>
    <n v="1"/>
    <n v="1"/>
    <n v="0.33333333333333331"/>
    <n v="0"/>
    <n v="0"/>
    <x v="2"/>
  </r>
  <r>
    <x v="2"/>
    <m/>
    <x v="6"/>
    <n v="857"/>
    <x v="3"/>
    <x v="0"/>
    <n v="1"/>
    <n v="0"/>
    <n v="1"/>
    <d v="2025-05-20T00:00:00"/>
    <d v="2025-05-23T00:00:00"/>
    <m/>
    <s v=""/>
    <s v=""/>
    <n v="3"/>
    <n v="403761"/>
    <m/>
    <n v="168031"/>
    <n v="221"/>
    <s v="Almoxarifados - Estoque geral"/>
    <n v="445"/>
    <m/>
    <s v=""/>
    <s v=""/>
    <x v="3"/>
    <x v="1"/>
    <m/>
    <x v="1"/>
    <n v="1"/>
    <n v="1"/>
    <n v="0.2"/>
    <n v="0"/>
    <m/>
    <x v="2"/>
  </r>
  <r>
    <x v="2"/>
    <m/>
    <x v="7"/>
    <n v="857"/>
    <x v="3"/>
    <x v="0"/>
    <n v="1"/>
    <n v="0"/>
    <n v="1"/>
    <d v="2025-05-20T00:00:00"/>
    <d v="2025-05-23T00:00:00"/>
    <m/>
    <s v=""/>
    <s v=""/>
    <n v="3"/>
    <n v="403766"/>
    <m/>
    <n v="168031"/>
    <n v="221"/>
    <s v="Almoxarifados - Estoque geral"/>
    <n v="445"/>
    <m/>
    <s v=""/>
    <s v=""/>
    <x v="3"/>
    <x v="1"/>
    <m/>
    <x v="1"/>
    <n v="1"/>
    <n v="1"/>
    <n v="0.2"/>
    <n v="0"/>
    <m/>
    <x v="2"/>
  </r>
  <r>
    <x v="2"/>
    <m/>
    <x v="8"/>
    <n v="857"/>
    <x v="3"/>
    <x v="0"/>
    <n v="1"/>
    <n v="0"/>
    <n v="1"/>
    <d v="2025-05-20T00:00:00"/>
    <d v="2025-05-23T00:00:00"/>
    <m/>
    <s v=""/>
    <s v=""/>
    <n v="3"/>
    <n v="403767"/>
    <m/>
    <n v="168031"/>
    <n v="221"/>
    <s v="Almoxarifados - Estoque geral"/>
    <n v="445"/>
    <m/>
    <s v=""/>
    <s v=""/>
    <x v="3"/>
    <x v="1"/>
    <m/>
    <x v="1"/>
    <n v="1"/>
    <n v="1"/>
    <n v="0.2"/>
    <n v="0"/>
    <m/>
    <x v="2"/>
  </r>
  <r>
    <x v="2"/>
    <m/>
    <x v="9"/>
    <n v="857"/>
    <x v="3"/>
    <x v="0"/>
    <n v="1"/>
    <n v="0"/>
    <n v="1"/>
    <d v="2025-07-02T00:00:00"/>
    <d v="2025-07-04T00:00:00"/>
    <s v="1  UT"/>
    <s v="Atrasado"/>
    <d v="2025-07-05T00:00:00"/>
    <n v="2"/>
    <n v="409792"/>
    <m/>
    <n v="170453"/>
    <n v="221"/>
    <s v="Almoxarifados - Estoque geral"/>
    <n v="445"/>
    <n v="15478"/>
    <s v="BRB BATERIAS "/>
    <s v="Cabedelo"/>
    <x v="0"/>
    <x v="1"/>
    <m/>
    <x v="1"/>
    <n v="1"/>
    <n v="1"/>
    <n v="0.25"/>
    <n v="0"/>
    <m/>
    <x v="3"/>
  </r>
  <r>
    <x v="4"/>
    <m/>
    <x v="10"/>
    <n v="857"/>
    <x v="3"/>
    <x v="0"/>
    <n v="10"/>
    <n v="0"/>
    <n v="10"/>
    <d v="2025-07-02T00:00:00"/>
    <d v="2025-07-04T00:00:00"/>
    <s v="1  UT"/>
    <s v="Atrasado"/>
    <d v="2025-07-05T00:00:00"/>
    <n v="2"/>
    <n v="409793"/>
    <m/>
    <n v="170453"/>
    <n v="221"/>
    <s v="Almoxarifados - Estoque geral"/>
    <n v="445"/>
    <n v="15478"/>
    <s v="BRB BATERIAS "/>
    <s v="Cabedelo"/>
    <x v="0"/>
    <x v="1"/>
    <m/>
    <x v="1"/>
    <n v="1"/>
    <n v="1"/>
    <n v="0.25"/>
    <n v="0"/>
    <m/>
    <x v="3"/>
  </r>
  <r>
    <x v="5"/>
    <m/>
    <x v="11"/>
    <n v="1004"/>
    <x v="4"/>
    <x v="1"/>
    <n v="2"/>
    <n v="0"/>
    <n v="2"/>
    <d v="2025-04-04T00:00:00"/>
    <m/>
    <m/>
    <m/>
    <s v=""/>
    <s v="Aguardando OC"/>
    <n v="398065"/>
    <n v="1141937"/>
    <n v="0"/>
    <n v="684"/>
    <s v="Caminhões Bombeiro"/>
    <n v="589"/>
    <m/>
    <s v=""/>
    <s v=""/>
    <x v="3"/>
    <x v="1"/>
    <m/>
    <x v="1"/>
    <n v="1"/>
    <n v="1"/>
    <n v="0"/>
    <n v="1"/>
    <e v="#REF!"/>
    <x v="4"/>
  </r>
  <r>
    <x v="5"/>
    <m/>
    <x v="12"/>
    <n v="1004"/>
    <x v="4"/>
    <x v="1"/>
    <n v="1"/>
    <n v="0"/>
    <n v="1"/>
    <d v="2025-04-10T00:00:00"/>
    <m/>
    <m/>
    <m/>
    <s v=""/>
    <s v="Aguardando OC"/>
    <n v="398794"/>
    <n v="1143553"/>
    <n v="0"/>
    <n v="225"/>
    <s v="Expedição e Faturamento"/>
    <n v="589"/>
    <m/>
    <s v=""/>
    <s v=""/>
    <x v="3"/>
    <x v="1"/>
    <m/>
    <x v="1"/>
    <n v="1"/>
    <n v="1"/>
    <n v="0"/>
    <n v="1"/>
    <e v="#REF!"/>
    <x v="4"/>
  </r>
  <r>
    <x v="5"/>
    <m/>
    <x v="13"/>
    <n v="1004"/>
    <x v="4"/>
    <x v="1"/>
    <n v="2"/>
    <n v="0"/>
    <n v="2"/>
    <d v="2025-04-10T00:00:00"/>
    <m/>
    <m/>
    <m/>
    <s v=""/>
    <s v="Aguardando OC"/>
    <n v="398795"/>
    <n v="1143557"/>
    <n v="0"/>
    <n v="689"/>
    <s v="Caminhões Colheita"/>
    <n v="589"/>
    <m/>
    <s v=""/>
    <s v=""/>
    <x v="3"/>
    <x v="1"/>
    <m/>
    <x v="1"/>
    <n v="1"/>
    <n v="1"/>
    <n v="0"/>
    <n v="1"/>
    <e v="#REF!"/>
    <x v="4"/>
  </r>
  <r>
    <x v="5"/>
    <m/>
    <x v="14"/>
    <n v="1004"/>
    <x v="4"/>
    <x v="0"/>
    <n v="2"/>
    <n v="0"/>
    <n v="2"/>
    <d v="2025-04-28T00:00:00"/>
    <d v="2025-05-07T00:00:00"/>
    <m/>
    <s v=""/>
    <s v=""/>
    <n v="9"/>
    <n v="400722"/>
    <m/>
    <n v="167269"/>
    <n v="221"/>
    <s v="Almoxarifados - Estoque geral"/>
    <n v="619"/>
    <m/>
    <s v=""/>
    <s v=""/>
    <x v="3"/>
    <x v="1"/>
    <m/>
    <x v="1"/>
    <n v="1"/>
    <n v="1"/>
    <n v="1"/>
    <n v="0"/>
    <m/>
    <x v="4"/>
  </r>
  <r>
    <x v="5"/>
    <m/>
    <x v="15"/>
    <n v="1004"/>
    <x v="4"/>
    <x v="0"/>
    <n v="1"/>
    <n v="0"/>
    <n v="1"/>
    <d v="2025-05-03T00:00:00"/>
    <d v="2025-05-09T00:00:00"/>
    <m/>
    <m/>
    <s v=""/>
    <n v="6"/>
    <n v="401238"/>
    <m/>
    <n v="167325"/>
    <n v="221"/>
    <s v="Almoxarifados - Estoque geral"/>
    <n v="619"/>
    <n v="15478"/>
    <s v="BRB BATERIAS "/>
    <s v="Cabedelo"/>
    <x v="0"/>
    <x v="1"/>
    <n v="1"/>
    <x v="2"/>
    <n v="1"/>
    <n v="1"/>
    <n v="1"/>
    <n v="0"/>
    <n v="0"/>
    <x v="2"/>
  </r>
  <r>
    <x v="5"/>
    <m/>
    <x v="16"/>
    <n v="1004"/>
    <x v="4"/>
    <x v="0"/>
    <n v="2"/>
    <n v="0"/>
    <n v="2"/>
    <d v="2025-05-03T00:00:00"/>
    <d v="2025-05-09T00:00:00"/>
    <m/>
    <m/>
    <s v=""/>
    <n v="6"/>
    <n v="401240"/>
    <m/>
    <n v="167327"/>
    <n v="221"/>
    <s v="Almoxarifados - Estoque geral"/>
    <n v="619"/>
    <n v="15478"/>
    <s v="BRB BATERIAS "/>
    <s v="Cabedelo"/>
    <x v="0"/>
    <x v="1"/>
    <n v="1"/>
    <x v="2"/>
    <n v="1"/>
    <n v="1"/>
    <n v="1"/>
    <n v="0"/>
    <n v="0"/>
    <x v="2"/>
  </r>
  <r>
    <x v="2"/>
    <m/>
    <x v="17"/>
    <n v="1004"/>
    <x v="4"/>
    <x v="0"/>
    <n v="1"/>
    <n v="0"/>
    <n v="1"/>
    <d v="2025-05-14T00:00:00"/>
    <d v="2025-05-16T00:00:00"/>
    <m/>
    <s v=""/>
    <s v=""/>
    <n v="2"/>
    <n v="402864"/>
    <m/>
    <n v="167847"/>
    <m/>
    <m/>
    <n v="619"/>
    <m/>
    <s v=""/>
    <s v=""/>
    <x v="3"/>
    <x v="1"/>
    <m/>
    <x v="1"/>
    <n v="1"/>
    <n v="1"/>
    <n v="0.33333333333333331"/>
    <n v="0"/>
    <n v="0"/>
    <x v="2"/>
  </r>
  <r>
    <x v="6"/>
    <m/>
    <x v="18"/>
    <n v="1004"/>
    <x v="4"/>
    <x v="0"/>
    <n v="1"/>
    <n v="0"/>
    <n v="1"/>
    <d v="2025-05-14T00:00:00"/>
    <d v="2025-05-16T00:00:00"/>
    <m/>
    <s v=""/>
    <s v=""/>
    <n v="2"/>
    <n v="402865"/>
    <m/>
    <n v="167847"/>
    <m/>
    <m/>
    <n v="619"/>
    <m/>
    <s v=""/>
    <s v=""/>
    <x v="3"/>
    <x v="1"/>
    <m/>
    <x v="1"/>
    <n v="1"/>
    <n v="1"/>
    <n v="0.33333333333333331"/>
    <n v="0"/>
    <n v="0"/>
    <x v="2"/>
  </r>
  <r>
    <x v="6"/>
    <m/>
    <x v="19"/>
    <n v="1004"/>
    <x v="4"/>
    <x v="0"/>
    <n v="1"/>
    <n v="0"/>
    <n v="1"/>
    <d v="2025-05-14T00:00:00"/>
    <d v="2025-05-16T00:00:00"/>
    <m/>
    <s v=""/>
    <s v=""/>
    <n v="2"/>
    <n v="402866"/>
    <m/>
    <n v="167847"/>
    <m/>
    <m/>
    <n v="619"/>
    <m/>
    <s v=""/>
    <s v=""/>
    <x v="3"/>
    <x v="1"/>
    <m/>
    <x v="1"/>
    <n v="1"/>
    <n v="1"/>
    <n v="0.33333333333333331"/>
    <n v="0"/>
    <n v="0"/>
    <x v="2"/>
  </r>
  <r>
    <x v="2"/>
    <m/>
    <x v="2"/>
    <n v="1004"/>
    <x v="4"/>
    <x v="0"/>
    <n v="1"/>
    <n v="0"/>
    <n v="1"/>
    <d v="2025-05-20T00:00:00"/>
    <d v="2025-05-21T00:00:00"/>
    <m/>
    <s v=""/>
    <s v=""/>
    <n v="1"/>
    <n v="403763"/>
    <m/>
    <n v="168031"/>
    <n v="221"/>
    <s v="Almoxarifados - Estoque geral"/>
    <n v="619"/>
    <m/>
    <s v=""/>
    <s v=""/>
    <x v="3"/>
    <x v="1"/>
    <m/>
    <x v="1"/>
    <n v="1"/>
    <n v="1"/>
    <n v="0.2"/>
    <n v="0"/>
    <m/>
    <x v="2"/>
  </r>
  <r>
    <x v="5"/>
    <m/>
    <x v="20"/>
    <n v="1004"/>
    <x v="4"/>
    <x v="0"/>
    <n v="2"/>
    <n v="0"/>
    <n v="2"/>
    <d v="2025-05-21T00:00:00"/>
    <d v="2025-05-23T00:00:00"/>
    <m/>
    <s v=""/>
    <s v=""/>
    <n v="2"/>
    <n v="403834"/>
    <m/>
    <n v="168031"/>
    <n v="221"/>
    <s v="Almoxarifados - Estoque geral"/>
    <n v="619"/>
    <m/>
    <s v=""/>
    <s v=""/>
    <x v="3"/>
    <x v="1"/>
    <m/>
    <x v="1"/>
    <n v="1"/>
    <n v="1"/>
    <n v="0.2"/>
    <n v="0"/>
    <m/>
    <x v="2"/>
  </r>
  <r>
    <x v="5"/>
    <m/>
    <x v="21"/>
    <n v="1004"/>
    <x v="4"/>
    <x v="0"/>
    <n v="1"/>
    <n v="0"/>
    <n v="1"/>
    <d v="2025-05-28T00:00:00"/>
    <d v="2025-05-29T00:00:00"/>
    <m/>
    <s v=""/>
    <s v=""/>
    <n v="1"/>
    <n v="405046"/>
    <m/>
    <n v="168384"/>
    <n v="221"/>
    <s v="Almoxarifados - Estoque geral"/>
    <n v="1022.19"/>
    <m/>
    <s v=""/>
    <s v=""/>
    <x v="3"/>
    <x v="1"/>
    <m/>
    <x v="1"/>
    <n v="1"/>
    <n v="1"/>
    <n v="1"/>
    <n v="0"/>
    <m/>
    <x v="2"/>
  </r>
  <r>
    <x v="6"/>
    <m/>
    <x v="22"/>
    <n v="1004"/>
    <x v="4"/>
    <x v="0"/>
    <n v="1"/>
    <n v="0"/>
    <n v="1"/>
    <d v="2025-06-11T00:00:00"/>
    <d v="2025-06-13T00:00:00"/>
    <m/>
    <s v=""/>
    <s v=""/>
    <n v="2"/>
    <n v="406999"/>
    <m/>
    <n v="169083"/>
    <n v="221"/>
    <s v="Almoxarifados - Estoque geral"/>
    <n v="619"/>
    <m/>
    <s v=""/>
    <s v=""/>
    <x v="3"/>
    <x v="1"/>
    <m/>
    <x v="1"/>
    <n v="1"/>
    <n v="1"/>
    <n v="1"/>
    <n v="0"/>
    <m/>
    <x v="0"/>
  </r>
  <r>
    <x v="6"/>
    <m/>
    <x v="23"/>
    <n v="1004"/>
    <x v="4"/>
    <x v="0"/>
    <n v="1"/>
    <n v="0"/>
    <n v="1"/>
    <d v="2025-06-23T00:00:00"/>
    <d v="2025-07-02T00:00:00"/>
    <s v="1  UT"/>
    <s v="Atrasado"/>
    <d v="2025-07-03T00:00:00"/>
    <n v="9"/>
    <n v="408820"/>
    <m/>
    <n v="170226"/>
    <n v="221"/>
    <s v="Almoxarifados - Estoque geral"/>
    <n v="619"/>
    <n v="15478"/>
    <s v="BRB BATERIAS "/>
    <s v="Cabedelo"/>
    <x v="0"/>
    <x v="1"/>
    <m/>
    <x v="1"/>
    <n v="1"/>
    <n v="1"/>
    <n v="0.5"/>
    <n v="0"/>
    <m/>
    <x v="0"/>
  </r>
  <r>
    <x v="6"/>
    <m/>
    <x v="24"/>
    <n v="1004"/>
    <x v="4"/>
    <x v="0"/>
    <n v="1"/>
    <n v="0"/>
    <n v="1"/>
    <d v="2025-06-23T00:00:00"/>
    <d v="2025-07-02T00:00:00"/>
    <s v="1  UT"/>
    <s v="Atrasado"/>
    <d v="2025-07-03T00:00:00"/>
    <n v="9"/>
    <n v="408822"/>
    <m/>
    <n v="170226"/>
    <n v="221"/>
    <s v="Almoxarifados - Estoque geral"/>
    <n v="619"/>
    <n v="15478"/>
    <s v="BRB BATERIAS "/>
    <s v="Cabedelo"/>
    <x v="0"/>
    <x v="1"/>
    <m/>
    <x v="1"/>
    <n v="1"/>
    <n v="1"/>
    <n v="0.5"/>
    <n v="0"/>
    <m/>
    <x v="0"/>
  </r>
  <r>
    <x v="6"/>
    <m/>
    <x v="25"/>
    <n v="1004"/>
    <x v="4"/>
    <x v="0"/>
    <n v="2"/>
    <n v="0"/>
    <n v="2"/>
    <d v="2025-07-02T00:00:00"/>
    <d v="2025-07-04T00:00:00"/>
    <s v="1  UT"/>
    <s v="Atrasado"/>
    <d v="2025-07-05T00:00:00"/>
    <n v="2"/>
    <n v="409785"/>
    <m/>
    <n v="170453"/>
    <n v="221"/>
    <s v="Almoxarifados - Estoque geral"/>
    <n v="619"/>
    <n v="15478"/>
    <s v="BRB BATERIAS "/>
    <s v="Cabedelo"/>
    <x v="0"/>
    <x v="1"/>
    <m/>
    <x v="1"/>
    <n v="1"/>
    <n v="1"/>
    <n v="0.25"/>
    <n v="0"/>
    <m/>
    <x v="3"/>
  </r>
  <r>
    <x v="6"/>
    <m/>
    <x v="26"/>
    <n v="1004"/>
    <x v="4"/>
    <x v="0"/>
    <n v="1"/>
    <n v="0"/>
    <n v="1"/>
    <d v="2025-07-02T00:00:00"/>
    <d v="2025-07-04T00:00:00"/>
    <s v="1  UT"/>
    <s v="Atrasado"/>
    <d v="2025-07-05T00:00:00"/>
    <n v="2"/>
    <n v="409799"/>
    <m/>
    <n v="170453"/>
    <n v="221"/>
    <s v="Almoxarifados - Estoque geral"/>
    <n v="619"/>
    <n v="15478"/>
    <s v="BRB BATERIAS "/>
    <s v="Cabedelo"/>
    <x v="0"/>
    <x v="1"/>
    <m/>
    <x v="1"/>
    <n v="1"/>
    <n v="1"/>
    <n v="0.25"/>
    <n v="0"/>
    <m/>
    <x v="3"/>
  </r>
  <r>
    <x v="5"/>
    <m/>
    <x v="27"/>
    <n v="1004"/>
    <x v="4"/>
    <x v="1"/>
    <n v="2"/>
    <n v="2"/>
    <m/>
    <d v="2025-07-03T00:00:00"/>
    <m/>
    <m/>
    <s v=""/>
    <s v=""/>
    <s v="Aguardando OC"/>
    <n v="410113"/>
    <m/>
    <m/>
    <n v="221"/>
    <m/>
    <n v="619"/>
    <m/>
    <s v=""/>
    <s v=""/>
    <x v="3"/>
    <x v="0"/>
    <m/>
    <x v="0"/>
    <m/>
    <e v="#DIV/0!"/>
    <n v="0"/>
    <n v="1"/>
    <m/>
    <x v="3"/>
  </r>
  <r>
    <x v="0"/>
    <m/>
    <x v="0"/>
    <n v="1033"/>
    <x v="5"/>
    <x v="0"/>
    <n v="6"/>
    <n v="0"/>
    <n v="6"/>
    <d v="2025-06-18T00:00:00"/>
    <d v="2025-07-05T00:00:00"/>
    <s v="0  DC"/>
    <s v="Atrasado"/>
    <d v="2025-07-05T00:00:00"/>
    <n v="17"/>
    <n v="408211"/>
    <m/>
    <n v="170463"/>
    <n v="221"/>
    <s v="Almoxarifados - Estoque geral"/>
    <n v="4147.8100000000004"/>
    <n v="3532"/>
    <s v="HC PNEUS SA         "/>
    <s v="João Pessoa"/>
    <x v="0"/>
    <x v="1"/>
    <m/>
    <x v="1"/>
    <n v="1"/>
    <n v="1"/>
    <n v="7.6923076923076927E-2"/>
    <n v="0"/>
    <m/>
    <x v="0"/>
  </r>
  <r>
    <x v="0"/>
    <m/>
    <x v="0"/>
    <n v="1048"/>
    <x v="6"/>
    <x v="0"/>
    <n v="6"/>
    <n v="6"/>
    <m/>
    <d v="2025-06-18T00:00:00"/>
    <d v="2025-07-05T00:00:00"/>
    <s v="0  DC"/>
    <s v="Atrasado"/>
    <d v="2025-07-05T00:00:00"/>
    <n v="17"/>
    <n v="408196"/>
    <m/>
    <n v="170463"/>
    <n v="221"/>
    <s v="Almoxarifados - Estoque geral"/>
    <n v="5595.9"/>
    <n v="3532"/>
    <s v="HC PNEUS SA         "/>
    <s v="João Pessoa"/>
    <x v="0"/>
    <x v="0"/>
    <m/>
    <x v="0"/>
    <n v="1"/>
    <n v="1"/>
    <n v="7.6923076923076927E-2"/>
    <n v="0"/>
    <m/>
    <x v="0"/>
  </r>
  <r>
    <x v="0"/>
    <m/>
    <x v="0"/>
    <n v="1052"/>
    <x v="7"/>
    <x v="0"/>
    <n v="4"/>
    <n v="4"/>
    <m/>
    <d v="2025-06-18T00:00:00"/>
    <d v="2025-07-05T00:00:00"/>
    <s v="0  DC"/>
    <s v="Atrasado"/>
    <d v="2025-07-05T00:00:00"/>
    <n v="17"/>
    <n v="408191"/>
    <m/>
    <n v="170489"/>
    <n v="221"/>
    <s v="Almoxarifados - Estoque geral"/>
    <n v="703"/>
    <n v="3532"/>
    <s v="HC PNEUS SA         "/>
    <s v="João Pessoa"/>
    <x v="0"/>
    <x v="0"/>
    <m/>
    <x v="0"/>
    <n v="1"/>
    <n v="1"/>
    <n v="0.16666666666666666"/>
    <n v="0"/>
    <m/>
    <x v="0"/>
  </r>
  <r>
    <x v="7"/>
    <m/>
    <x v="28"/>
    <n v="1181"/>
    <x v="8"/>
    <x v="1"/>
    <n v="14"/>
    <n v="0"/>
    <n v="14"/>
    <d v="2025-05-14T00:00:00"/>
    <m/>
    <m/>
    <m/>
    <s v=""/>
    <s v="Aguardando OC"/>
    <n v="402777"/>
    <m/>
    <n v="0"/>
    <m/>
    <m/>
    <n v="52"/>
    <m/>
    <s v=""/>
    <s v=""/>
    <x v="3"/>
    <x v="1"/>
    <m/>
    <x v="1"/>
    <n v="1"/>
    <n v="1"/>
    <n v="0"/>
    <n v="1"/>
    <e v="#REF!"/>
    <x v="2"/>
  </r>
  <r>
    <x v="8"/>
    <m/>
    <x v="29"/>
    <n v="1286"/>
    <x v="9"/>
    <x v="1"/>
    <n v="50"/>
    <n v="50"/>
    <m/>
    <d v="2025-07-11T00:00:00"/>
    <m/>
    <m/>
    <s v=""/>
    <s v=""/>
    <s v="Aguardando OC"/>
    <n v="411291"/>
    <m/>
    <n v="0"/>
    <n v="221"/>
    <s v="Almoxarifados - Estoque geral"/>
    <n v="19"/>
    <m/>
    <s v=""/>
    <s v=""/>
    <x v="3"/>
    <x v="0"/>
    <m/>
    <x v="0"/>
    <n v="1"/>
    <n v="1"/>
    <n v="0"/>
    <n v="1"/>
    <m/>
    <x v="3"/>
  </r>
  <r>
    <x v="8"/>
    <m/>
    <x v="29"/>
    <n v="1588"/>
    <x v="10"/>
    <x v="0"/>
    <n v="600"/>
    <n v="0"/>
    <n v="600"/>
    <d v="2025-06-09T00:00:00"/>
    <d v="2025-06-16T00:00:00"/>
    <s v="0  DC"/>
    <s v="Atrasado"/>
    <d v="2025-06-16T00:00:00"/>
    <n v="7"/>
    <n v="406604"/>
    <m/>
    <n v="169071"/>
    <n v="221"/>
    <s v="Almoxarifados - Estoque geral"/>
    <n v="16.0501"/>
    <n v="15703"/>
    <s v="RAIZEN LUBRIFICANTES"/>
    <s v="Cabo de Santo Agostinho"/>
    <x v="1"/>
    <x v="1"/>
    <m/>
    <x v="1"/>
    <n v="1"/>
    <n v="1"/>
    <n v="0.25"/>
    <n v="0"/>
    <m/>
    <x v="0"/>
  </r>
  <r>
    <x v="8"/>
    <m/>
    <x v="29"/>
    <n v="1589"/>
    <x v="11"/>
    <x v="0"/>
    <n v="600"/>
    <n v="0"/>
    <n v="600"/>
    <d v="2025-06-09T00:00:00"/>
    <d v="2025-06-16T00:00:00"/>
    <s v="0  DC"/>
    <s v="Atrasado"/>
    <d v="2025-06-16T00:00:00"/>
    <n v="7"/>
    <n v="406603"/>
    <m/>
    <n v="169071"/>
    <n v="221"/>
    <s v="Almoxarifados - Estoque geral"/>
    <n v="11.60005625"/>
    <n v="15703"/>
    <s v="RAIZEN LUBRIFICANTES"/>
    <s v="Cabo de Santo Agostinho"/>
    <x v="1"/>
    <x v="1"/>
    <m/>
    <x v="1"/>
    <n v="1"/>
    <n v="1"/>
    <n v="0.25"/>
    <n v="0"/>
    <m/>
    <x v="0"/>
  </r>
  <r>
    <x v="0"/>
    <m/>
    <x v="0"/>
    <n v="1591"/>
    <x v="12"/>
    <x v="0"/>
    <n v="1045"/>
    <n v="1045"/>
    <m/>
    <d v="2025-07-09T00:00:00"/>
    <d v="2025-07-12T00:00:00"/>
    <s v="0  DC"/>
    <s v="Atrasado"/>
    <d v="2025-07-12T00:00:00"/>
    <n v="3"/>
    <n v="411003"/>
    <m/>
    <n v="170870"/>
    <n v="221"/>
    <s v="Almoxarifados - Estoque geral"/>
    <n v="14.833995215311001"/>
    <n v="15885"/>
    <s v="RAIZEN LUBRIFICANTES "/>
    <s v="Cabo de Santo Agostinho"/>
    <x v="1"/>
    <x v="0"/>
    <m/>
    <x v="0"/>
    <n v="1"/>
    <n v="1"/>
    <n v="0.33333333333333331"/>
    <n v="0"/>
    <m/>
    <x v="3"/>
  </r>
  <r>
    <x v="8"/>
    <m/>
    <x v="29"/>
    <n v="1591"/>
    <x v="12"/>
    <x v="0"/>
    <n v="400"/>
    <n v="0"/>
    <n v="400"/>
    <d v="2025-06-09T00:00:00"/>
    <d v="2025-06-16T00:00:00"/>
    <s v="0  DC"/>
    <s v="Atrasado"/>
    <d v="2025-06-16T00:00:00"/>
    <n v="7"/>
    <n v="406602"/>
    <m/>
    <n v="169071"/>
    <n v="221"/>
    <s v="Almoxarifados - Estoque geral"/>
    <n v="15.416083333333299"/>
    <n v="15703"/>
    <s v="RAIZEN LUBRIFICANTES"/>
    <s v="Cabo de Santo Agostinho"/>
    <x v="1"/>
    <x v="1"/>
    <m/>
    <x v="1"/>
    <n v="1"/>
    <n v="1"/>
    <n v="0.25"/>
    <n v="0"/>
    <m/>
    <x v="0"/>
  </r>
  <r>
    <x v="0"/>
    <m/>
    <x v="0"/>
    <n v="1634"/>
    <x v="13"/>
    <x v="0"/>
    <n v="2"/>
    <n v="2"/>
    <m/>
    <d v="2025-06-18T00:00:00"/>
    <d v="2025-07-05T00:00:00"/>
    <s v="0  DC"/>
    <s v="Atrasado"/>
    <d v="2025-07-05T00:00:00"/>
    <n v="17"/>
    <n v="408197"/>
    <m/>
    <n v="170463"/>
    <n v="221"/>
    <s v="Almoxarifados - Estoque geral"/>
    <n v="4570.37"/>
    <n v="3532"/>
    <s v="HC PNEUS SA         "/>
    <s v="João Pessoa"/>
    <x v="0"/>
    <x v="0"/>
    <m/>
    <x v="0"/>
    <n v="1"/>
    <n v="1"/>
    <n v="7.6923076923076927E-2"/>
    <n v="0"/>
    <m/>
    <x v="0"/>
  </r>
  <r>
    <x v="8"/>
    <m/>
    <x v="29"/>
    <n v="1651"/>
    <x v="14"/>
    <x v="1"/>
    <n v="200"/>
    <n v="200"/>
    <m/>
    <d v="2025-07-11T00:00:00"/>
    <m/>
    <m/>
    <s v=""/>
    <s v=""/>
    <s v="Aguardando OC"/>
    <n v="411286"/>
    <m/>
    <n v="0"/>
    <n v="221"/>
    <s v="Almoxarifados - Estoque geral"/>
    <n v="0.60929999999999995"/>
    <m/>
    <s v=""/>
    <s v=""/>
    <x v="3"/>
    <x v="0"/>
    <m/>
    <x v="0"/>
    <n v="1"/>
    <n v="1"/>
    <n v="0"/>
    <n v="1"/>
    <m/>
    <x v="3"/>
  </r>
  <r>
    <x v="8"/>
    <m/>
    <x v="29"/>
    <n v="1800"/>
    <x v="15"/>
    <x v="1"/>
    <n v="200"/>
    <n v="200"/>
    <m/>
    <d v="2025-07-11T00:00:00"/>
    <m/>
    <m/>
    <s v=""/>
    <s v=""/>
    <s v="Aguardando OC"/>
    <n v="411288"/>
    <m/>
    <n v="0"/>
    <n v="221"/>
    <s v="Almoxarifados - Estoque geral"/>
    <n v="0.48"/>
    <m/>
    <s v=""/>
    <s v=""/>
    <x v="3"/>
    <x v="0"/>
    <m/>
    <x v="0"/>
    <n v="1"/>
    <n v="1"/>
    <n v="0"/>
    <n v="1"/>
    <m/>
    <x v="3"/>
  </r>
  <r>
    <x v="0"/>
    <m/>
    <x v="0"/>
    <n v="1842"/>
    <x v="16"/>
    <x v="0"/>
    <n v="627"/>
    <n v="627"/>
    <m/>
    <d v="2025-07-09T00:00:00"/>
    <d v="2025-07-12T00:00:00"/>
    <s v="0  DC"/>
    <s v="Atrasado"/>
    <d v="2025-07-12T00:00:00"/>
    <n v="3"/>
    <n v="411000"/>
    <m/>
    <n v="170870"/>
    <n v="221"/>
    <s v="Almoxarifados - Estoque geral"/>
    <n v="26.733387559808602"/>
    <n v="15885"/>
    <s v="RAIZEN LUBRIFICANTES "/>
    <s v="Cabo de Santo Agostinho"/>
    <x v="1"/>
    <x v="0"/>
    <m/>
    <x v="0"/>
    <n v="1"/>
    <n v="1"/>
    <n v="0.33333333333333331"/>
    <n v="0"/>
    <m/>
    <x v="3"/>
  </r>
  <r>
    <x v="0"/>
    <m/>
    <x v="0"/>
    <n v="1842"/>
    <x v="16"/>
    <x v="1"/>
    <n v="1045"/>
    <n v="1045"/>
    <m/>
    <d v="2025-07-04T00:00:00"/>
    <m/>
    <m/>
    <s v=""/>
    <s v=""/>
    <s v="Aguardando OC"/>
    <n v="410262"/>
    <m/>
    <m/>
    <n v="221"/>
    <m/>
    <n v="26.733397129186599"/>
    <m/>
    <s v=""/>
    <s v=""/>
    <x v="3"/>
    <x v="0"/>
    <m/>
    <x v="0"/>
    <m/>
    <e v="#DIV/0!"/>
    <n v="0"/>
    <n v="1"/>
    <m/>
    <x v="3"/>
  </r>
  <r>
    <x v="0"/>
    <m/>
    <x v="0"/>
    <n v="1852"/>
    <x v="17"/>
    <x v="0"/>
    <n v="2"/>
    <n v="2"/>
    <m/>
    <d v="2025-06-18T00:00:00"/>
    <d v="2025-07-05T00:00:00"/>
    <s v="0  DC"/>
    <s v="Atrasado"/>
    <d v="2025-07-05T00:00:00"/>
    <n v="17"/>
    <n v="408206"/>
    <m/>
    <n v="170463"/>
    <n v="221"/>
    <s v="Almoxarifados - Estoque geral"/>
    <n v="5179"/>
    <n v="3532"/>
    <s v="HC PNEUS SA         "/>
    <s v="João Pessoa"/>
    <x v="0"/>
    <x v="0"/>
    <m/>
    <x v="0"/>
    <n v="1"/>
    <n v="1"/>
    <n v="7.6923076923076927E-2"/>
    <n v="0"/>
    <m/>
    <x v="0"/>
  </r>
  <r>
    <x v="0"/>
    <m/>
    <x v="0"/>
    <n v="1986"/>
    <x v="18"/>
    <x v="0"/>
    <n v="4"/>
    <n v="4"/>
    <m/>
    <d v="2025-06-18T00:00:00"/>
    <d v="2025-07-05T00:00:00"/>
    <s v="0  DC"/>
    <s v="Atrasado"/>
    <d v="2025-07-05T00:00:00"/>
    <n v="17"/>
    <n v="408195"/>
    <m/>
    <n v="170463"/>
    <n v="221"/>
    <s v="Almoxarifados - Estoque geral"/>
    <n v="7333.97"/>
    <n v="3532"/>
    <s v="HC PNEUS SA         "/>
    <s v="João Pessoa"/>
    <x v="0"/>
    <x v="0"/>
    <m/>
    <x v="0"/>
    <n v="1"/>
    <n v="1"/>
    <n v="7.6923076923076927E-2"/>
    <n v="0"/>
    <m/>
    <x v="0"/>
  </r>
  <r>
    <x v="6"/>
    <m/>
    <x v="30"/>
    <n v="2107"/>
    <x v="19"/>
    <x v="1"/>
    <n v="1"/>
    <n v="1"/>
    <m/>
    <d v="2025-07-18T00:00:00"/>
    <m/>
    <m/>
    <s v=""/>
    <s v=""/>
    <s v="Aguardando OC"/>
    <n v="412245"/>
    <m/>
    <n v="0"/>
    <n v="221"/>
    <s v="Almoxarifados - Estoque geral"/>
    <n v="163.85"/>
    <m/>
    <s v=""/>
    <s v=""/>
    <x v="3"/>
    <x v="0"/>
    <m/>
    <x v="0"/>
    <n v="1"/>
    <n v="1"/>
    <n v="0"/>
    <n v="1"/>
    <m/>
    <x v="3"/>
  </r>
  <r>
    <x v="6"/>
    <m/>
    <x v="31"/>
    <n v="2107"/>
    <x v="19"/>
    <x v="1"/>
    <n v="1"/>
    <n v="1"/>
    <m/>
    <d v="2025-07-18T00:00:00"/>
    <m/>
    <m/>
    <s v=""/>
    <s v=""/>
    <s v="Aguardando OC"/>
    <n v="412246"/>
    <m/>
    <n v="0"/>
    <n v="221"/>
    <s v="Almoxarifados - Estoque geral"/>
    <n v="163.85"/>
    <m/>
    <s v=""/>
    <s v=""/>
    <x v="3"/>
    <x v="0"/>
    <m/>
    <x v="0"/>
    <n v="1"/>
    <n v="1"/>
    <n v="0"/>
    <n v="1"/>
    <m/>
    <x v="3"/>
  </r>
  <r>
    <x v="5"/>
    <m/>
    <x v="32"/>
    <n v="2210"/>
    <x v="20"/>
    <x v="1"/>
    <n v="1"/>
    <n v="1"/>
    <m/>
    <d v="2025-07-18T00:00:00"/>
    <m/>
    <m/>
    <s v=""/>
    <s v=""/>
    <s v="Aguardando OC"/>
    <n v="412223"/>
    <m/>
    <n v="0"/>
    <n v="221"/>
    <s v="Almoxarifados - Estoque geral"/>
    <n v="487.76"/>
    <m/>
    <s v=""/>
    <s v=""/>
    <x v="3"/>
    <x v="0"/>
    <m/>
    <x v="0"/>
    <n v="1"/>
    <n v="1"/>
    <n v="0"/>
    <n v="1"/>
    <m/>
    <x v="3"/>
  </r>
  <r>
    <x v="8"/>
    <m/>
    <x v="29"/>
    <n v="2221"/>
    <x v="21"/>
    <x v="1"/>
    <n v="200"/>
    <n v="200"/>
    <m/>
    <d v="2025-07-11T00:00:00"/>
    <m/>
    <m/>
    <s v=""/>
    <s v=""/>
    <s v="Aguardando OC"/>
    <n v="411289"/>
    <m/>
    <n v="0"/>
    <n v="221"/>
    <s v="Almoxarifados - Estoque geral"/>
    <n v="1.1599999999999999"/>
    <m/>
    <s v=""/>
    <s v=""/>
    <x v="3"/>
    <x v="0"/>
    <m/>
    <x v="0"/>
    <n v="1"/>
    <n v="1"/>
    <n v="0"/>
    <n v="1"/>
    <m/>
    <x v="3"/>
  </r>
  <r>
    <x v="8"/>
    <m/>
    <x v="29"/>
    <n v="2222"/>
    <x v="22"/>
    <x v="1"/>
    <n v="200"/>
    <n v="200"/>
    <m/>
    <d v="2025-07-11T00:00:00"/>
    <m/>
    <m/>
    <s v=""/>
    <s v=""/>
    <s v="Aguardando OC"/>
    <n v="411287"/>
    <m/>
    <n v="0"/>
    <n v="221"/>
    <s v="Almoxarifados - Estoque geral"/>
    <n v="1.4"/>
    <m/>
    <s v=""/>
    <s v=""/>
    <x v="3"/>
    <x v="0"/>
    <m/>
    <x v="0"/>
    <n v="1"/>
    <n v="1"/>
    <n v="0"/>
    <n v="1"/>
    <m/>
    <x v="3"/>
  </r>
  <r>
    <x v="2"/>
    <m/>
    <x v="33"/>
    <n v="2310"/>
    <x v="23"/>
    <x v="0"/>
    <n v="26"/>
    <n v="0"/>
    <n v="26"/>
    <d v="2025-04-21T00:00:00"/>
    <d v="2025-05-07T00:00:00"/>
    <m/>
    <m/>
    <s v=""/>
    <n v="16"/>
    <n v="399995"/>
    <m/>
    <n v="167236"/>
    <n v="221"/>
    <s v="Almoxarifados - Estoque geral"/>
    <n v="1508"/>
    <n v="15702"/>
    <s v="MAQTRAL - PB"/>
    <s v="Bayeux"/>
    <x v="0"/>
    <x v="1"/>
    <m/>
    <x v="1"/>
    <n v="1"/>
    <n v="1"/>
    <n v="1"/>
    <n v="0"/>
    <n v="0"/>
    <x v="4"/>
  </r>
  <r>
    <x v="0"/>
    <m/>
    <x v="0"/>
    <n v="2463"/>
    <x v="24"/>
    <x v="0"/>
    <n v="200"/>
    <n v="200"/>
    <m/>
    <d v="2025-07-09T00:00:00"/>
    <d v="2025-07-16T00:00:00"/>
    <s v="7  DC"/>
    <s v="No prazo"/>
    <d v="2025-07-23T00:00:00"/>
    <n v="7"/>
    <n v="411004"/>
    <m/>
    <n v="171072"/>
    <n v="221"/>
    <s v="Almoxarifados - Estoque geral"/>
    <n v="14.2501"/>
    <n v="10802"/>
    <s v="PETRONAS LUBRIFICANTES"/>
    <s v="Jaboatão dos Guararapes"/>
    <x v="1"/>
    <x v="0"/>
    <m/>
    <x v="0"/>
    <n v="1"/>
    <n v="1"/>
    <n v="1"/>
    <n v="0"/>
    <m/>
    <x v="3"/>
  </r>
  <r>
    <x v="0"/>
    <m/>
    <x v="0"/>
    <n v="2495"/>
    <x v="25"/>
    <x v="0"/>
    <n v="8"/>
    <n v="0"/>
    <n v="8"/>
    <d v="2025-06-18T00:00:00"/>
    <d v="2025-07-05T00:00:00"/>
    <s v="1  DC"/>
    <s v="Atrasado"/>
    <d v="2025-07-06T00:00:00"/>
    <n v="17"/>
    <n v="408188"/>
    <m/>
    <n v="170462"/>
    <n v="221"/>
    <s v="Almoxarifados - Estoque geral"/>
    <n v="2482.3200000000002"/>
    <n v="6221"/>
    <s v="REGIA PNEUS"/>
    <s v="João Pessoa"/>
    <x v="0"/>
    <x v="1"/>
    <m/>
    <x v="1"/>
    <n v="1"/>
    <n v="1"/>
    <n v="0.25"/>
    <n v="0"/>
    <m/>
    <x v="0"/>
  </r>
  <r>
    <x v="7"/>
    <m/>
    <x v="34"/>
    <n v="2590"/>
    <x v="26"/>
    <x v="0"/>
    <n v="1"/>
    <n v="0"/>
    <n v="1"/>
    <d v="2025-07-07T00:00:00"/>
    <d v="2025-07-12T00:00:00"/>
    <s v="2  DC"/>
    <s v="Atrasado"/>
    <d v="2025-07-14T00:00:00"/>
    <n v="5"/>
    <n v="410377"/>
    <m/>
    <n v="170836"/>
    <n v="221"/>
    <s v="Almoxarifados - Estoque geral"/>
    <n v="360"/>
    <n v="3733"/>
    <s v="MF                  "/>
    <s v="Campina Grande"/>
    <x v="0"/>
    <x v="1"/>
    <m/>
    <x v="1"/>
    <n v="1"/>
    <n v="1"/>
    <n v="1"/>
    <n v="0"/>
    <m/>
    <x v="3"/>
  </r>
  <r>
    <x v="6"/>
    <m/>
    <x v="19"/>
    <n v="3109"/>
    <x v="27"/>
    <x v="0"/>
    <n v="20"/>
    <n v="0"/>
    <n v="20"/>
    <d v="2025-03-13T00:00:00"/>
    <d v="2025-03-20T00:00:00"/>
    <m/>
    <m/>
    <s v=""/>
    <n v="7"/>
    <n v="395897"/>
    <n v="1136371"/>
    <n v="165334"/>
    <n v="692"/>
    <s v="Tratores Preparo Solo"/>
    <n v="7.4"/>
    <n v="13341"/>
    <s v="DISMA DISTRIBUIDORA"/>
    <s v="Araçatuba"/>
    <x v="4"/>
    <x v="1"/>
    <n v="1"/>
    <x v="2"/>
    <n v="1"/>
    <n v="1"/>
    <n v="4.7619047619047616E-2"/>
    <n v="0"/>
    <n v="0"/>
    <x v="1"/>
  </r>
  <r>
    <x v="2"/>
    <m/>
    <x v="35"/>
    <n v="3109"/>
    <x v="27"/>
    <x v="0"/>
    <n v="20"/>
    <n v="0"/>
    <n v="20"/>
    <d v="2025-04-15T00:00:00"/>
    <d v="2025-04-29T00:00:00"/>
    <m/>
    <m/>
    <s v=""/>
    <n v="14"/>
    <n v="399581"/>
    <m/>
    <n v="166903"/>
    <n v="221"/>
    <s v="Almoxarifados - Estoque geral"/>
    <n v="2.2360000000000002"/>
    <n v="13341"/>
    <s v="DISMA DISTRIBUIDORA"/>
    <s v="Araçatuba"/>
    <x v="4"/>
    <x v="1"/>
    <n v="1"/>
    <x v="2"/>
    <n v="1"/>
    <n v="1"/>
    <n v="0.33333333333333331"/>
    <n v="0"/>
    <m/>
    <x v="4"/>
  </r>
  <r>
    <x v="6"/>
    <m/>
    <x v="25"/>
    <n v="3109"/>
    <x v="27"/>
    <x v="0"/>
    <n v="30"/>
    <n v="0"/>
    <n v="30"/>
    <d v="2025-05-19T00:00:00"/>
    <d v="2025-05-26T00:00:00"/>
    <s v="1  DC"/>
    <s v="Atrasado"/>
    <d v="2025-05-27T00:00:00"/>
    <n v="7"/>
    <n v="403582"/>
    <m/>
    <n v="168155"/>
    <n v="221"/>
    <s v="Almoxarifados - Estoque geral"/>
    <n v="70.2"/>
    <n v="13341"/>
    <s v="DISMA DISTRIBUIDORA"/>
    <s v="Araçatuba"/>
    <x v="4"/>
    <x v="1"/>
    <m/>
    <x v="1"/>
    <n v="1"/>
    <n v="1"/>
    <n v="0.5"/>
    <n v="0"/>
    <m/>
    <x v="2"/>
  </r>
  <r>
    <x v="6"/>
    <m/>
    <x v="26"/>
    <n v="3109"/>
    <x v="27"/>
    <x v="0"/>
    <n v="8"/>
    <n v="0"/>
    <n v="8"/>
    <d v="2025-05-26T00:00:00"/>
    <d v="2025-05-28T00:00:00"/>
    <s v="1  DC"/>
    <s v="Atrasado"/>
    <d v="2025-05-29T00:00:00"/>
    <n v="2"/>
    <n v="404508"/>
    <m/>
    <n v="168299"/>
    <n v="221"/>
    <s v="Almoxarifados - Estoque geral"/>
    <n v="18.16"/>
    <n v="13341"/>
    <s v="DISMA DISTRIBUIDORA"/>
    <s v="Araçatuba"/>
    <x v="4"/>
    <x v="1"/>
    <m/>
    <x v="1"/>
    <n v="1"/>
    <n v="1"/>
    <n v="0.33333333333333331"/>
    <n v="0"/>
    <m/>
    <x v="2"/>
  </r>
  <r>
    <x v="2"/>
    <m/>
    <x v="33"/>
    <n v="3302"/>
    <x v="28"/>
    <x v="0"/>
    <n v="20"/>
    <n v="0"/>
    <n v="20"/>
    <d v="2025-04-15T00:00:00"/>
    <d v="2025-05-07T00:00:00"/>
    <m/>
    <m/>
    <s v=""/>
    <n v="22"/>
    <n v="399583"/>
    <m/>
    <n v="167230"/>
    <n v="221"/>
    <s v="Almoxarifados - Estoque geral"/>
    <n v="6.3"/>
    <n v="13341"/>
    <s v="DISMA DISTRIBUIDORA"/>
    <s v="Araçatuba"/>
    <x v="4"/>
    <x v="1"/>
    <m/>
    <x v="1"/>
    <n v="1"/>
    <n v="1"/>
    <n v="0.25"/>
    <n v="0"/>
    <n v="0"/>
    <x v="4"/>
  </r>
  <r>
    <x v="9"/>
    <m/>
    <x v="36"/>
    <n v="3493"/>
    <x v="29"/>
    <x v="0"/>
    <n v="2"/>
    <n v="0"/>
    <n v="2"/>
    <d v="2025-06-17T00:00:00"/>
    <d v="2025-06-27T00:00:00"/>
    <s v="0  DC"/>
    <s v="Atrasado"/>
    <d v="2025-06-27T00:00:00"/>
    <n v="10"/>
    <n v="408117"/>
    <m/>
    <n v="169734"/>
    <n v="221"/>
    <s v="Almoxarifados - Estoque geral"/>
    <n v="68"/>
    <n v="4020"/>
    <s v="CARFEL              "/>
    <s v="João Pessoa"/>
    <x v="0"/>
    <x v="1"/>
    <m/>
    <x v="1"/>
    <m/>
    <e v="#DIV/0!"/>
    <e v="#DIV/0!"/>
    <n v="0"/>
    <m/>
    <x v="0"/>
  </r>
  <r>
    <x v="7"/>
    <m/>
    <x v="37"/>
    <n v="3662"/>
    <x v="30"/>
    <x v="0"/>
    <n v="500"/>
    <n v="0"/>
    <n v="500"/>
    <d v="2025-05-15T00:00:00"/>
    <d v="2025-05-23T00:00:00"/>
    <s v="0  DC"/>
    <s v="Atrasado"/>
    <d v="2025-05-23T00:00:00"/>
    <n v="8"/>
    <n v="403088"/>
    <m/>
    <n v="168026"/>
    <n v="221"/>
    <s v="Almoxarifados - Estoque geral"/>
    <n v="2816.92"/>
    <n v="6461"/>
    <s v="TOTALFIX"/>
    <s v="Recife"/>
    <x v="1"/>
    <x v="1"/>
    <m/>
    <x v="1"/>
    <n v="1"/>
    <n v="1"/>
    <n v="1"/>
    <n v="0"/>
    <m/>
    <x v="2"/>
  </r>
  <r>
    <x v="7"/>
    <m/>
    <x v="38"/>
    <n v="3662"/>
    <x v="30"/>
    <x v="0"/>
    <n v="500"/>
    <n v="0"/>
    <n v="500"/>
    <d v="2025-06-27T00:00:00"/>
    <d v="2025-07-04T00:00:00"/>
    <s v="0  DC"/>
    <s v="Atrasado"/>
    <d v="2025-07-04T00:00:00"/>
    <n v="7"/>
    <n v="409208"/>
    <m/>
    <n v="170430"/>
    <n v="221"/>
    <s v="Almoxarifados - Estoque geral"/>
    <n v="18.5"/>
    <n v="6461"/>
    <s v="TOTALFIX"/>
    <s v="Recife"/>
    <x v="1"/>
    <x v="1"/>
    <m/>
    <x v="1"/>
    <n v="1"/>
    <n v="1"/>
    <n v="1"/>
    <n v="0"/>
    <m/>
    <x v="0"/>
  </r>
  <r>
    <x v="5"/>
    <m/>
    <x v="14"/>
    <n v="3862"/>
    <x v="31"/>
    <x v="0"/>
    <n v="2"/>
    <n v="2"/>
    <m/>
    <d v="2025-07-14T00:00:00"/>
    <d v="2025-07-19T00:00:00"/>
    <s v="1  DC"/>
    <s v="Atrasado"/>
    <d v="2025-07-20T00:00:00"/>
    <n v="5"/>
    <n v="411601"/>
    <m/>
    <n v="171161"/>
    <n v="221"/>
    <s v="Almoxarifados - Estoque geral"/>
    <n v="47.52"/>
    <n v="2097"/>
    <s v="CAUPECAS            "/>
    <s v="Recife"/>
    <x v="1"/>
    <x v="0"/>
    <m/>
    <x v="0"/>
    <n v="1"/>
    <n v="1"/>
    <n v="0.1111111111111111"/>
    <n v="0"/>
    <m/>
    <x v="3"/>
  </r>
  <r>
    <x v="5"/>
    <m/>
    <x v="39"/>
    <n v="3862"/>
    <x v="32"/>
    <x v="0"/>
    <n v="2"/>
    <n v="0"/>
    <n v="2"/>
    <d v="2025-06-13T00:00:00"/>
    <d v="2025-06-23T00:00:00"/>
    <s v="0  DC"/>
    <s v="Atrasado"/>
    <d v="2025-06-23T00:00:00"/>
    <n v="10"/>
    <n v="407589"/>
    <m/>
    <n v="169646"/>
    <n v="221"/>
    <s v="Almoxarifados - Estoque geral"/>
    <n v="35.17"/>
    <n v="2097"/>
    <s v="CAUPECAS            "/>
    <s v="Recife"/>
    <x v="1"/>
    <x v="1"/>
    <m/>
    <x v="1"/>
    <n v="1"/>
    <n v="1"/>
    <n v="0.125"/>
    <n v="0"/>
    <m/>
    <x v="0"/>
  </r>
  <r>
    <x v="5"/>
    <m/>
    <x v="40"/>
    <n v="3904"/>
    <x v="33"/>
    <x v="0"/>
    <n v="2"/>
    <n v="0"/>
    <n v="2"/>
    <d v="2025-05-09T00:00:00"/>
    <d v="2025-05-12T00:00:00"/>
    <m/>
    <m/>
    <s v=""/>
    <n v="3"/>
    <n v="402113"/>
    <m/>
    <n v="167486"/>
    <n v="221"/>
    <s v="Almoxarifados - Estoque geral"/>
    <n v="500.8"/>
    <m/>
    <s v=""/>
    <s v=""/>
    <x v="3"/>
    <x v="1"/>
    <n v="1"/>
    <x v="2"/>
    <n v="1"/>
    <n v="1"/>
    <n v="1"/>
    <n v="0"/>
    <n v="0"/>
    <x v="2"/>
  </r>
  <r>
    <x v="9"/>
    <m/>
    <x v="36"/>
    <n v="4134"/>
    <x v="34"/>
    <x v="1"/>
    <n v="1"/>
    <n v="1"/>
    <m/>
    <d v="2025-06-21T00:00:00"/>
    <m/>
    <m/>
    <s v=""/>
    <s v=""/>
    <s v="Aguardando OC"/>
    <n v="408652"/>
    <m/>
    <n v="0"/>
    <n v="221"/>
    <s v="Almoxarifados - Estoque geral"/>
    <n v="14"/>
    <m/>
    <s v=""/>
    <s v=""/>
    <x v="3"/>
    <x v="0"/>
    <m/>
    <x v="0"/>
    <n v="1"/>
    <n v="1"/>
    <n v="0"/>
    <n v="1"/>
    <m/>
    <x v="0"/>
  </r>
  <r>
    <x v="9"/>
    <m/>
    <x v="36"/>
    <n v="4142"/>
    <x v="35"/>
    <x v="1"/>
    <n v="1"/>
    <n v="1"/>
    <m/>
    <d v="2025-06-21T00:00:00"/>
    <m/>
    <m/>
    <s v=""/>
    <s v=""/>
    <s v="Aguardando OC"/>
    <n v="40865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143"/>
    <x v="36"/>
    <x v="1"/>
    <n v="1"/>
    <n v="1"/>
    <m/>
    <d v="2025-06-21T00:00:00"/>
    <m/>
    <m/>
    <s v=""/>
    <s v=""/>
    <s v="Aguardando OC"/>
    <n v="40865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146"/>
    <x v="37"/>
    <x v="1"/>
    <n v="1"/>
    <n v="1"/>
    <m/>
    <d v="2025-06-21T00:00:00"/>
    <m/>
    <m/>
    <s v=""/>
    <s v=""/>
    <s v="Aguardando OC"/>
    <n v="408655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147"/>
    <x v="38"/>
    <x v="1"/>
    <n v="1"/>
    <n v="1"/>
    <m/>
    <d v="2025-06-21T00:00:00"/>
    <m/>
    <m/>
    <s v=""/>
    <s v=""/>
    <s v="Aguardando OC"/>
    <n v="40865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148"/>
    <x v="39"/>
    <x v="1"/>
    <n v="1"/>
    <n v="1"/>
    <m/>
    <d v="2025-06-21T00:00:00"/>
    <m/>
    <m/>
    <s v=""/>
    <s v=""/>
    <s v="Aguardando OC"/>
    <n v="408657"/>
    <m/>
    <n v="0"/>
    <n v="221"/>
    <s v="Almoxarifados - Estoque geral"/>
    <n v="27.5"/>
    <m/>
    <s v=""/>
    <s v=""/>
    <x v="3"/>
    <x v="0"/>
    <m/>
    <x v="0"/>
    <n v="1"/>
    <n v="1"/>
    <n v="0"/>
    <n v="1"/>
    <m/>
    <x v="0"/>
  </r>
  <r>
    <x v="9"/>
    <m/>
    <x v="36"/>
    <n v="4151"/>
    <x v="40"/>
    <x v="1"/>
    <n v="1"/>
    <n v="1"/>
    <m/>
    <d v="2025-06-21T00:00:00"/>
    <m/>
    <m/>
    <s v=""/>
    <s v=""/>
    <s v="Aguardando OC"/>
    <n v="40865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152"/>
    <x v="41"/>
    <x v="1"/>
    <n v="1"/>
    <n v="1"/>
    <m/>
    <d v="2025-06-21T00:00:00"/>
    <m/>
    <m/>
    <s v=""/>
    <s v=""/>
    <s v="Aguardando OC"/>
    <n v="408661"/>
    <m/>
    <n v="0"/>
    <n v="221"/>
    <s v="Almoxarifados - Estoque geral"/>
    <n v="53.4"/>
    <m/>
    <s v=""/>
    <s v=""/>
    <x v="3"/>
    <x v="0"/>
    <m/>
    <x v="0"/>
    <n v="1"/>
    <n v="1"/>
    <n v="0"/>
    <n v="1"/>
    <m/>
    <x v="0"/>
  </r>
  <r>
    <x v="9"/>
    <m/>
    <x v="36"/>
    <n v="4153"/>
    <x v="42"/>
    <x v="1"/>
    <n v="1"/>
    <n v="1"/>
    <m/>
    <d v="2025-06-21T00:00:00"/>
    <m/>
    <m/>
    <s v=""/>
    <s v=""/>
    <s v="Aguardando OC"/>
    <n v="40866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154"/>
    <x v="43"/>
    <x v="1"/>
    <n v="1"/>
    <n v="1"/>
    <m/>
    <d v="2025-06-21T00:00:00"/>
    <m/>
    <m/>
    <s v=""/>
    <s v=""/>
    <s v="Aguardando OC"/>
    <n v="408663"/>
    <m/>
    <n v="0"/>
    <n v="221"/>
    <s v="Almoxarifados - Estoque geral"/>
    <n v="49"/>
    <m/>
    <s v=""/>
    <s v=""/>
    <x v="3"/>
    <x v="0"/>
    <m/>
    <x v="0"/>
    <n v="1"/>
    <n v="1"/>
    <n v="0"/>
    <n v="1"/>
    <m/>
    <x v="0"/>
  </r>
  <r>
    <x v="9"/>
    <m/>
    <x v="36"/>
    <n v="4156"/>
    <x v="44"/>
    <x v="1"/>
    <n v="1"/>
    <n v="1"/>
    <m/>
    <d v="2025-06-21T00:00:00"/>
    <m/>
    <m/>
    <s v=""/>
    <s v=""/>
    <s v="Aguardando OC"/>
    <n v="40866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159"/>
    <x v="45"/>
    <x v="1"/>
    <n v="1"/>
    <n v="1"/>
    <m/>
    <d v="2025-06-21T00:00:00"/>
    <m/>
    <m/>
    <s v=""/>
    <s v=""/>
    <s v="Aguardando OC"/>
    <n v="408665"/>
    <m/>
    <n v="0"/>
    <n v="221"/>
    <s v="Almoxarifados - Estoque geral"/>
    <n v="79"/>
    <m/>
    <s v=""/>
    <s v=""/>
    <x v="3"/>
    <x v="0"/>
    <m/>
    <x v="0"/>
    <n v="1"/>
    <n v="1"/>
    <n v="0"/>
    <n v="1"/>
    <m/>
    <x v="0"/>
  </r>
  <r>
    <x v="9"/>
    <m/>
    <x v="36"/>
    <n v="4186"/>
    <x v="46"/>
    <x v="1"/>
    <n v="1"/>
    <n v="1"/>
    <m/>
    <d v="2025-06-21T00:00:00"/>
    <m/>
    <m/>
    <s v=""/>
    <s v=""/>
    <s v="Aguardando OC"/>
    <n v="408667"/>
    <m/>
    <n v="0"/>
    <n v="221"/>
    <s v="Almoxarifados - Estoque geral"/>
    <n v="9"/>
    <m/>
    <s v=""/>
    <s v=""/>
    <x v="3"/>
    <x v="0"/>
    <m/>
    <x v="0"/>
    <n v="1"/>
    <n v="1"/>
    <n v="0"/>
    <n v="1"/>
    <m/>
    <x v="0"/>
  </r>
  <r>
    <x v="9"/>
    <m/>
    <x v="36"/>
    <n v="4187"/>
    <x v="47"/>
    <x v="1"/>
    <n v="1"/>
    <n v="1"/>
    <m/>
    <d v="2025-06-21T00:00:00"/>
    <m/>
    <m/>
    <s v=""/>
    <s v=""/>
    <s v="Aguardando OC"/>
    <n v="40866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189"/>
    <x v="48"/>
    <x v="1"/>
    <n v="1"/>
    <n v="1"/>
    <m/>
    <d v="2025-06-21T00:00:00"/>
    <m/>
    <m/>
    <s v=""/>
    <s v=""/>
    <s v="Aguardando OC"/>
    <n v="408669"/>
    <m/>
    <n v="0"/>
    <n v="221"/>
    <s v="Almoxarifados - Estoque geral"/>
    <n v="12.5"/>
    <m/>
    <s v=""/>
    <s v=""/>
    <x v="3"/>
    <x v="0"/>
    <m/>
    <x v="0"/>
    <n v="1"/>
    <n v="1"/>
    <n v="0"/>
    <n v="1"/>
    <m/>
    <x v="0"/>
  </r>
  <r>
    <x v="9"/>
    <m/>
    <x v="36"/>
    <n v="4190"/>
    <x v="49"/>
    <x v="1"/>
    <n v="1"/>
    <n v="1"/>
    <m/>
    <d v="2025-06-21T00:00:00"/>
    <m/>
    <m/>
    <s v=""/>
    <s v=""/>
    <s v="Aguardando OC"/>
    <n v="40867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191"/>
    <x v="50"/>
    <x v="1"/>
    <n v="1"/>
    <n v="1"/>
    <m/>
    <d v="2025-06-21T00:00:00"/>
    <m/>
    <m/>
    <s v=""/>
    <s v=""/>
    <s v="Aguardando OC"/>
    <n v="408671"/>
    <m/>
    <n v="0"/>
    <n v="221"/>
    <s v="Almoxarifados - Estoque geral"/>
    <n v="16.5"/>
    <m/>
    <s v=""/>
    <s v=""/>
    <x v="3"/>
    <x v="0"/>
    <m/>
    <x v="0"/>
    <n v="1"/>
    <n v="1"/>
    <n v="0"/>
    <n v="1"/>
    <m/>
    <x v="0"/>
  </r>
  <r>
    <x v="9"/>
    <m/>
    <x v="36"/>
    <n v="4199"/>
    <x v="51"/>
    <x v="1"/>
    <n v="1"/>
    <n v="1"/>
    <m/>
    <d v="2025-06-21T00:00:00"/>
    <m/>
    <m/>
    <s v=""/>
    <s v=""/>
    <s v="Aguardando OC"/>
    <n v="40867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200"/>
    <x v="52"/>
    <x v="1"/>
    <n v="1"/>
    <n v="1"/>
    <m/>
    <d v="2025-06-21T00:00:00"/>
    <m/>
    <m/>
    <s v=""/>
    <s v=""/>
    <s v="Aguardando OC"/>
    <n v="408673"/>
    <m/>
    <n v="0"/>
    <n v="221"/>
    <s v="Almoxarifados - Estoque geral"/>
    <n v="22.5"/>
    <m/>
    <s v=""/>
    <s v=""/>
    <x v="3"/>
    <x v="0"/>
    <m/>
    <x v="0"/>
    <n v="1"/>
    <n v="1"/>
    <n v="0"/>
    <n v="1"/>
    <m/>
    <x v="0"/>
  </r>
  <r>
    <x v="9"/>
    <m/>
    <x v="36"/>
    <n v="4202"/>
    <x v="53"/>
    <x v="1"/>
    <n v="1"/>
    <n v="1"/>
    <m/>
    <d v="2025-06-21T00:00:00"/>
    <m/>
    <m/>
    <s v=""/>
    <s v=""/>
    <s v="Aguardando OC"/>
    <n v="40867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204"/>
    <x v="54"/>
    <x v="1"/>
    <n v="1"/>
    <n v="1"/>
    <m/>
    <d v="2025-06-21T00:00:00"/>
    <m/>
    <m/>
    <s v=""/>
    <s v=""/>
    <s v="Aguardando OC"/>
    <n v="408675"/>
    <m/>
    <n v="0"/>
    <n v="221"/>
    <s v="Almoxarifados - Estoque geral"/>
    <n v="21.5"/>
    <m/>
    <s v=""/>
    <s v=""/>
    <x v="3"/>
    <x v="0"/>
    <m/>
    <x v="0"/>
    <n v="1"/>
    <n v="1"/>
    <n v="0"/>
    <n v="1"/>
    <m/>
    <x v="0"/>
  </r>
  <r>
    <x v="9"/>
    <m/>
    <x v="36"/>
    <n v="4208"/>
    <x v="55"/>
    <x v="1"/>
    <n v="1"/>
    <n v="1"/>
    <m/>
    <d v="2025-06-21T00:00:00"/>
    <m/>
    <m/>
    <s v=""/>
    <s v=""/>
    <s v="Aguardando OC"/>
    <n v="40867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211"/>
    <x v="56"/>
    <x v="1"/>
    <n v="1"/>
    <n v="1"/>
    <m/>
    <d v="2025-06-21T00:00:00"/>
    <m/>
    <m/>
    <s v=""/>
    <s v=""/>
    <s v="Aguardando OC"/>
    <n v="408677"/>
    <m/>
    <n v="0"/>
    <n v="221"/>
    <s v="Almoxarifados - Estoque geral"/>
    <n v="48.17"/>
    <m/>
    <s v=""/>
    <s v=""/>
    <x v="3"/>
    <x v="0"/>
    <m/>
    <x v="0"/>
    <n v="1"/>
    <n v="1"/>
    <n v="0"/>
    <n v="1"/>
    <m/>
    <x v="0"/>
  </r>
  <r>
    <x v="9"/>
    <m/>
    <x v="36"/>
    <n v="4213"/>
    <x v="57"/>
    <x v="1"/>
    <n v="1"/>
    <n v="1"/>
    <m/>
    <d v="2025-06-21T00:00:00"/>
    <m/>
    <m/>
    <s v=""/>
    <s v=""/>
    <s v="Aguardando OC"/>
    <n v="408679"/>
    <m/>
    <n v="0"/>
    <n v="221"/>
    <s v="Almoxarifados - Estoque geral"/>
    <n v="51.45"/>
    <m/>
    <s v=""/>
    <s v=""/>
    <x v="3"/>
    <x v="0"/>
    <m/>
    <x v="0"/>
    <n v="1"/>
    <n v="1"/>
    <n v="0"/>
    <n v="1"/>
    <m/>
    <x v="0"/>
  </r>
  <r>
    <x v="0"/>
    <m/>
    <x v="0"/>
    <n v="4252"/>
    <x v="58"/>
    <x v="0"/>
    <n v="1"/>
    <n v="1"/>
    <m/>
    <d v="2025-06-18T00:00:00"/>
    <d v="2025-07-05T00:00:00"/>
    <s v="0  DC"/>
    <s v="Atrasado"/>
    <d v="2025-07-05T00:00:00"/>
    <n v="17"/>
    <n v="408204"/>
    <m/>
    <n v="170463"/>
    <n v="221"/>
    <s v="Almoxarifados - Estoque geral"/>
    <n v="10953.31"/>
    <n v="3532"/>
    <s v="HC PNEUS SA         "/>
    <s v="João Pessoa"/>
    <x v="0"/>
    <x v="0"/>
    <m/>
    <x v="0"/>
    <n v="1"/>
    <n v="1"/>
    <n v="7.6923076923076927E-2"/>
    <n v="0"/>
    <m/>
    <x v="0"/>
  </r>
  <r>
    <x v="5"/>
    <m/>
    <x v="41"/>
    <n v="4442"/>
    <x v="59"/>
    <x v="0"/>
    <n v="1"/>
    <n v="0"/>
    <n v="1"/>
    <d v="2025-05-02T00:00:00"/>
    <d v="2025-05-09T00:00:00"/>
    <m/>
    <m/>
    <s v=""/>
    <n v="7"/>
    <n v="401173"/>
    <m/>
    <n v="167317"/>
    <n v="221"/>
    <s v="Almoxarifados - Estoque geral"/>
    <n v="322.92"/>
    <n v="2097"/>
    <s v="CAUPECAS            "/>
    <s v="Recife"/>
    <x v="1"/>
    <x v="1"/>
    <n v="1"/>
    <x v="2"/>
    <n v="1"/>
    <n v="1"/>
    <n v="0.33333333333333331"/>
    <n v="0"/>
    <n v="0"/>
    <x v="2"/>
  </r>
  <r>
    <x v="5"/>
    <m/>
    <x v="16"/>
    <n v="4442"/>
    <x v="59"/>
    <x v="0"/>
    <n v="1"/>
    <n v="0"/>
    <n v="1"/>
    <d v="2025-05-16T00:00:00"/>
    <d v="2025-05-20T00:00:00"/>
    <m/>
    <m/>
    <s v=""/>
    <n v="4"/>
    <n v="403193"/>
    <m/>
    <n v="167938"/>
    <n v="221"/>
    <s v="Almoxarifados - Estoque geral"/>
    <n v="299"/>
    <n v="2097"/>
    <s v="CAUPECAS            "/>
    <s v="Recife"/>
    <x v="1"/>
    <x v="1"/>
    <n v="1"/>
    <x v="2"/>
    <n v="1"/>
    <n v="1"/>
    <n v="0.5"/>
    <n v="0"/>
    <m/>
    <x v="2"/>
  </r>
  <r>
    <x v="5"/>
    <m/>
    <x v="42"/>
    <n v="4442"/>
    <x v="59"/>
    <x v="0"/>
    <n v="1"/>
    <n v="0"/>
    <n v="1"/>
    <d v="2025-06-05T00:00:00"/>
    <d v="2025-06-11T00:00:00"/>
    <s v="0  DC"/>
    <s v="Atrasado"/>
    <d v="2025-06-11T00:00:00"/>
    <n v="6"/>
    <n v="406079"/>
    <m/>
    <n v="168975"/>
    <n v="221"/>
    <s v="Almoxarifados - Estoque geral"/>
    <n v="322.92"/>
    <n v="2097"/>
    <s v="CAUPECAS            "/>
    <s v="Recife"/>
    <x v="1"/>
    <x v="1"/>
    <m/>
    <x v="1"/>
    <n v="1"/>
    <n v="1"/>
    <n v="0.5"/>
    <n v="0"/>
    <m/>
    <x v="0"/>
  </r>
  <r>
    <x v="5"/>
    <m/>
    <x v="43"/>
    <n v="4479"/>
    <x v="60"/>
    <x v="0"/>
    <n v="1"/>
    <n v="0"/>
    <n v="1"/>
    <d v="2025-04-24T00:00:00"/>
    <d v="2025-05-09T00:00:00"/>
    <m/>
    <m/>
    <s v=""/>
    <n v="15"/>
    <n v="400496"/>
    <m/>
    <n v="167249"/>
    <n v="221"/>
    <s v="Almoxarifados - Estoque geral"/>
    <n v="20.67"/>
    <n v="2097"/>
    <s v="CAUPECAS            "/>
    <s v="Recife"/>
    <x v="1"/>
    <x v="1"/>
    <n v="1"/>
    <x v="2"/>
    <n v="1"/>
    <n v="1"/>
    <n v="0.5"/>
    <n v="0"/>
    <n v="0"/>
    <x v="4"/>
  </r>
  <r>
    <x v="5"/>
    <m/>
    <x v="40"/>
    <n v="4479"/>
    <x v="60"/>
    <x v="0"/>
    <n v="1"/>
    <n v="0"/>
    <n v="1"/>
    <d v="2025-05-09T00:00:00"/>
    <d v="2025-05-15T00:00:00"/>
    <m/>
    <m/>
    <s v=""/>
    <n v="6"/>
    <n v="402041"/>
    <m/>
    <n v="167742"/>
    <m/>
    <m/>
    <n v="27"/>
    <n v="2097"/>
    <s v="CAUPECAS            "/>
    <s v="Recife"/>
    <x v="1"/>
    <x v="1"/>
    <n v="1"/>
    <x v="2"/>
    <n v="1"/>
    <n v="1"/>
    <n v="0.5"/>
    <n v="0"/>
    <n v="0"/>
    <x v="2"/>
  </r>
  <r>
    <x v="5"/>
    <m/>
    <x v="44"/>
    <n v="4479"/>
    <x v="60"/>
    <x v="0"/>
    <n v="1"/>
    <n v="0"/>
    <n v="1"/>
    <d v="2025-05-21T00:00:00"/>
    <d v="2025-05-27T00:00:00"/>
    <s v="0  DC"/>
    <s v="Atrasado"/>
    <d v="2025-05-27T00:00:00"/>
    <n v="6"/>
    <n v="403852"/>
    <m/>
    <n v="168243"/>
    <n v="221"/>
    <s v="Almoxarifados - Estoque geral"/>
    <n v="33.020000000000003"/>
    <n v="2097"/>
    <s v="CAUPECAS            "/>
    <s v="Recife"/>
    <x v="1"/>
    <x v="1"/>
    <n v="0"/>
    <x v="1"/>
    <n v="1"/>
    <n v="1"/>
    <n v="0.1111111111111111"/>
    <n v="0"/>
    <m/>
    <x v="2"/>
  </r>
  <r>
    <x v="9"/>
    <m/>
    <x v="36"/>
    <n v="4518"/>
    <x v="61"/>
    <x v="0"/>
    <n v="1"/>
    <n v="0"/>
    <n v="1"/>
    <d v="2025-06-17T00:00:00"/>
    <d v="2025-06-27T00:00:00"/>
    <s v="0  DC"/>
    <s v="Atrasado"/>
    <d v="2025-06-27T00:00:00"/>
    <n v="10"/>
    <n v="408118"/>
    <m/>
    <n v="169734"/>
    <n v="221"/>
    <s v="Almoxarifados - Estoque geral"/>
    <n v="99.9"/>
    <n v="11614"/>
    <s v="DF MAQUINAS"/>
    <s v="Bayeux"/>
    <x v="0"/>
    <x v="1"/>
    <m/>
    <x v="1"/>
    <m/>
    <e v="#DIV/0!"/>
    <e v="#DIV/0!"/>
    <n v="0"/>
    <m/>
    <x v="0"/>
  </r>
  <r>
    <x v="9"/>
    <m/>
    <x v="36"/>
    <n v="4588"/>
    <x v="62"/>
    <x v="1"/>
    <n v="1"/>
    <n v="1"/>
    <m/>
    <d v="2025-06-23T00:00:00"/>
    <m/>
    <m/>
    <s v=""/>
    <s v=""/>
    <s v="Aguardando OC"/>
    <n v="408789"/>
    <m/>
    <n v="0"/>
    <n v="221"/>
    <s v="Almoxarifados - Estoque geral"/>
    <n v="7.79"/>
    <m/>
    <s v=""/>
    <s v=""/>
    <x v="3"/>
    <x v="0"/>
    <m/>
    <x v="0"/>
    <n v="1"/>
    <n v="1"/>
    <n v="0"/>
    <n v="1"/>
    <m/>
    <x v="0"/>
  </r>
  <r>
    <x v="9"/>
    <m/>
    <x v="36"/>
    <n v="4601"/>
    <x v="63"/>
    <x v="1"/>
    <n v="1"/>
    <n v="1"/>
    <m/>
    <d v="2025-06-17T00:00:00"/>
    <m/>
    <m/>
    <s v=""/>
    <s v=""/>
    <s v="Aguardando OC"/>
    <n v="408065"/>
    <m/>
    <n v="0"/>
    <n v="221"/>
    <s v="Almoxarifados - Estoque geral"/>
    <n v="46.27"/>
    <m/>
    <s v=""/>
    <s v=""/>
    <x v="3"/>
    <x v="0"/>
    <m/>
    <x v="0"/>
    <n v="1"/>
    <n v="1"/>
    <n v="0"/>
    <n v="1"/>
    <m/>
    <x v="0"/>
  </r>
  <r>
    <x v="9"/>
    <m/>
    <x v="36"/>
    <n v="4602"/>
    <x v="64"/>
    <x v="0"/>
    <n v="1"/>
    <n v="1"/>
    <m/>
    <d v="2025-06-17T00:00:00"/>
    <d v="2025-06-27T00:00:00"/>
    <s v="0  DC"/>
    <s v="Atrasado"/>
    <d v="2025-06-27T00:00:00"/>
    <n v="10"/>
    <n v="408060"/>
    <m/>
    <n v="169736"/>
    <n v="221"/>
    <s v="Almoxarifados - Estoque geral"/>
    <n v="51.69"/>
    <n v="2564"/>
    <s v="ESPERANCA NORDESTE  "/>
    <s v="Recife"/>
    <x v="1"/>
    <x v="0"/>
    <m/>
    <x v="0"/>
    <n v="1"/>
    <n v="1"/>
    <n v="0.5"/>
    <n v="0"/>
    <m/>
    <x v="0"/>
  </r>
  <r>
    <x v="9"/>
    <m/>
    <x v="36"/>
    <n v="4606"/>
    <x v="65"/>
    <x v="0"/>
    <n v="1"/>
    <n v="0"/>
    <n v="1"/>
    <d v="2025-04-10T00:00:00"/>
    <d v="2025-05-02T00:00:00"/>
    <m/>
    <m/>
    <s v=""/>
    <n v="22"/>
    <n v="398973"/>
    <n v="1143655"/>
    <n v="166970"/>
    <n v="94"/>
    <s v="Administração/Controle Oficina Agrícola"/>
    <n v="40"/>
    <n v="2813"/>
    <s v="NORTEL              "/>
    <s v="Jaboatão dos Guararapes"/>
    <x v="1"/>
    <x v="1"/>
    <n v="1"/>
    <x v="2"/>
    <n v="1"/>
    <n v="1"/>
    <n v="1"/>
    <n v="0"/>
    <m/>
    <x v="4"/>
  </r>
  <r>
    <x v="9"/>
    <m/>
    <x v="36"/>
    <n v="4607"/>
    <x v="66"/>
    <x v="1"/>
    <n v="1"/>
    <n v="1"/>
    <m/>
    <d v="2025-06-23T00:00:00"/>
    <m/>
    <m/>
    <s v=""/>
    <s v=""/>
    <s v="Aguardando OC"/>
    <n v="408811"/>
    <m/>
    <n v="0"/>
    <n v="221"/>
    <s v="Almoxarifados - Estoque geral"/>
    <n v="67.510000000000005"/>
    <m/>
    <s v=""/>
    <s v=""/>
    <x v="3"/>
    <x v="0"/>
    <m/>
    <x v="0"/>
    <n v="1"/>
    <n v="1"/>
    <n v="0"/>
    <n v="1"/>
    <m/>
    <x v="0"/>
  </r>
  <r>
    <x v="9"/>
    <m/>
    <x v="36"/>
    <n v="4608"/>
    <x v="67"/>
    <x v="0"/>
    <n v="1"/>
    <n v="0"/>
    <n v="1"/>
    <d v="2025-04-10T00:00:00"/>
    <d v="2025-05-02T00:00:00"/>
    <m/>
    <m/>
    <s v=""/>
    <n v="22"/>
    <n v="398974"/>
    <n v="1143655"/>
    <n v="166971"/>
    <n v="94"/>
    <s v="Administração/Controle Oficina Agrícola"/>
    <n v="33.020000000000003"/>
    <n v="2564"/>
    <s v="ESPERANCA NORDESTE  "/>
    <s v="Recife"/>
    <x v="1"/>
    <x v="1"/>
    <n v="1"/>
    <x v="2"/>
    <n v="1"/>
    <n v="1"/>
    <n v="1"/>
    <n v="0"/>
    <m/>
    <x v="4"/>
  </r>
  <r>
    <x v="9"/>
    <m/>
    <x v="36"/>
    <n v="4608"/>
    <x v="67"/>
    <x v="1"/>
    <n v="1"/>
    <n v="1"/>
    <m/>
    <d v="2025-06-23T00:00:00"/>
    <m/>
    <m/>
    <s v=""/>
    <s v=""/>
    <s v="Aguardando OC"/>
    <n v="408770"/>
    <m/>
    <n v="0"/>
    <n v="221"/>
    <s v="Almoxarifados - Estoque geral"/>
    <n v="33.020000000000003"/>
    <m/>
    <s v=""/>
    <s v=""/>
    <x v="3"/>
    <x v="0"/>
    <m/>
    <x v="0"/>
    <n v="1"/>
    <n v="1"/>
    <n v="0"/>
    <n v="1"/>
    <m/>
    <x v="0"/>
  </r>
  <r>
    <x v="9"/>
    <m/>
    <x v="36"/>
    <n v="4613"/>
    <x v="68"/>
    <x v="1"/>
    <n v="1"/>
    <n v="1"/>
    <m/>
    <d v="2025-06-21T00:00:00"/>
    <m/>
    <m/>
    <s v=""/>
    <s v=""/>
    <s v="Aguardando OC"/>
    <n v="40869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614"/>
    <x v="69"/>
    <x v="1"/>
    <n v="1"/>
    <n v="1"/>
    <m/>
    <d v="2025-06-21T00:00:00"/>
    <m/>
    <m/>
    <s v=""/>
    <s v=""/>
    <s v="Aguardando OC"/>
    <n v="408697"/>
    <m/>
    <n v="0"/>
    <n v="221"/>
    <s v="Almoxarifados - Estoque geral"/>
    <n v="35.9"/>
    <m/>
    <s v=""/>
    <s v=""/>
    <x v="3"/>
    <x v="0"/>
    <m/>
    <x v="0"/>
    <n v="1"/>
    <n v="1"/>
    <n v="0"/>
    <n v="1"/>
    <m/>
    <x v="0"/>
  </r>
  <r>
    <x v="9"/>
    <m/>
    <x v="36"/>
    <n v="4618"/>
    <x v="70"/>
    <x v="1"/>
    <n v="1"/>
    <n v="1"/>
    <m/>
    <d v="2025-06-23T00:00:00"/>
    <m/>
    <m/>
    <s v=""/>
    <s v=""/>
    <s v="Aguardando OC"/>
    <n v="408769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620"/>
    <x v="71"/>
    <x v="1"/>
    <n v="1"/>
    <n v="1"/>
    <m/>
    <d v="2025-06-21T00:00:00"/>
    <m/>
    <m/>
    <s v=""/>
    <s v=""/>
    <s v="Aguardando OC"/>
    <n v="40869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620"/>
    <x v="71"/>
    <x v="1"/>
    <n v="1"/>
    <n v="1"/>
    <m/>
    <d v="2025-06-23T00:00:00"/>
    <m/>
    <m/>
    <s v=""/>
    <s v=""/>
    <s v="Aguardando OC"/>
    <n v="408768"/>
    <m/>
    <n v="0"/>
    <n v="221"/>
    <s v="Almoxarifados - Estoque geral"/>
    <n v="6.3"/>
    <m/>
    <s v=""/>
    <s v=""/>
    <x v="3"/>
    <x v="0"/>
    <m/>
    <x v="0"/>
    <n v="1"/>
    <n v="1"/>
    <n v="0"/>
    <n v="1"/>
    <m/>
    <x v="0"/>
  </r>
  <r>
    <x v="9"/>
    <m/>
    <x v="36"/>
    <n v="4622"/>
    <x v="72"/>
    <x v="1"/>
    <n v="1"/>
    <n v="1"/>
    <m/>
    <d v="2025-06-21T00:00:00"/>
    <m/>
    <m/>
    <s v=""/>
    <s v=""/>
    <s v="Aguardando OC"/>
    <n v="408695"/>
    <m/>
    <n v="0"/>
    <n v="221"/>
    <s v="Almoxarifados - Estoque geral"/>
    <n v="5.17"/>
    <m/>
    <s v=""/>
    <s v=""/>
    <x v="3"/>
    <x v="0"/>
    <m/>
    <x v="0"/>
    <n v="1"/>
    <n v="1"/>
    <n v="0"/>
    <n v="1"/>
    <m/>
    <x v="0"/>
  </r>
  <r>
    <x v="9"/>
    <m/>
    <x v="36"/>
    <n v="4622"/>
    <x v="72"/>
    <x v="1"/>
    <n v="1"/>
    <n v="1"/>
    <m/>
    <d v="2025-06-23T00:00:00"/>
    <m/>
    <m/>
    <s v=""/>
    <s v=""/>
    <s v="Aguardando OC"/>
    <n v="40876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623"/>
    <x v="73"/>
    <x v="1"/>
    <n v="1"/>
    <n v="1"/>
    <m/>
    <d v="2025-06-23T00:00:00"/>
    <m/>
    <m/>
    <s v=""/>
    <s v=""/>
    <s v="Aguardando OC"/>
    <n v="40876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624"/>
    <x v="74"/>
    <x v="1"/>
    <n v="1"/>
    <n v="1"/>
    <m/>
    <d v="2025-06-23T00:00:00"/>
    <m/>
    <m/>
    <s v=""/>
    <s v=""/>
    <s v="Aguardando OC"/>
    <n v="408765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4626"/>
    <x v="75"/>
    <x v="1"/>
    <n v="1"/>
    <n v="1"/>
    <m/>
    <d v="2025-06-23T00:00:00"/>
    <m/>
    <m/>
    <s v=""/>
    <s v=""/>
    <s v="Aguardando OC"/>
    <n v="40876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0"/>
    <m/>
    <x v="0"/>
    <n v="5011"/>
    <x v="76"/>
    <x v="0"/>
    <n v="8"/>
    <n v="6"/>
    <n v="2"/>
    <d v="2025-06-18T00:00:00"/>
    <d v="2025-07-05T00:00:00"/>
    <s v="0  DC"/>
    <s v="Atrasado"/>
    <d v="2025-07-05T00:00:00"/>
    <n v="17"/>
    <n v="408199"/>
    <m/>
    <n v="170463"/>
    <n v="221"/>
    <s v="Almoxarifados - Estoque geral"/>
    <n v="3711.31"/>
    <n v="3532"/>
    <s v="HC PNEUS SA         "/>
    <s v="João Pessoa"/>
    <x v="0"/>
    <x v="0"/>
    <m/>
    <x v="0"/>
    <n v="1"/>
    <n v="1"/>
    <n v="7.6923076923076927E-2"/>
    <n v="0"/>
    <m/>
    <x v="0"/>
  </r>
  <r>
    <x v="5"/>
    <m/>
    <x v="41"/>
    <n v="5021"/>
    <x v="77"/>
    <x v="0"/>
    <n v="1"/>
    <n v="0"/>
    <n v="1"/>
    <d v="2025-05-02T00:00:00"/>
    <d v="2025-05-09T00:00:00"/>
    <m/>
    <m/>
    <s v=""/>
    <n v="7"/>
    <n v="401172"/>
    <m/>
    <n v="167321"/>
    <n v="221"/>
    <s v="Almoxarifados - Estoque geral"/>
    <n v="312.55"/>
    <n v="2097"/>
    <s v="CAUPECAS            "/>
    <s v="Recife"/>
    <x v="1"/>
    <x v="1"/>
    <n v="1"/>
    <x v="2"/>
    <n v="1"/>
    <n v="1"/>
    <n v="0.16666666666666666"/>
    <n v="0"/>
    <n v="0"/>
    <x v="2"/>
  </r>
  <r>
    <x v="5"/>
    <m/>
    <x v="16"/>
    <n v="5021"/>
    <x v="77"/>
    <x v="0"/>
    <n v="1"/>
    <n v="0"/>
    <n v="1"/>
    <d v="2025-05-16T00:00:00"/>
    <d v="2025-05-20T00:00:00"/>
    <m/>
    <m/>
    <s v=""/>
    <n v="4"/>
    <n v="403192"/>
    <m/>
    <n v="167938"/>
    <n v="221"/>
    <s v="Almoxarifados - Estoque geral"/>
    <n v="299"/>
    <n v="2097"/>
    <s v="CAUPECAS            "/>
    <s v="Recife"/>
    <x v="1"/>
    <x v="1"/>
    <n v="1"/>
    <x v="2"/>
    <n v="1"/>
    <n v="1"/>
    <n v="0.5"/>
    <n v="0"/>
    <m/>
    <x v="2"/>
  </r>
  <r>
    <x v="5"/>
    <m/>
    <x v="42"/>
    <n v="5021"/>
    <x v="77"/>
    <x v="0"/>
    <n v="1"/>
    <n v="0"/>
    <n v="1"/>
    <d v="2025-06-05T00:00:00"/>
    <d v="2025-06-11T00:00:00"/>
    <s v="0  DC"/>
    <s v="Atrasado"/>
    <d v="2025-06-11T00:00:00"/>
    <n v="6"/>
    <n v="406078"/>
    <m/>
    <n v="168975"/>
    <n v="221"/>
    <s v="Almoxarifados - Estoque geral"/>
    <n v="322.92"/>
    <n v="2097"/>
    <s v="CAUPECAS            "/>
    <s v="Recife"/>
    <x v="1"/>
    <x v="1"/>
    <m/>
    <x v="1"/>
    <n v="1"/>
    <n v="1"/>
    <n v="0.5"/>
    <n v="0"/>
    <m/>
    <x v="0"/>
  </r>
  <r>
    <x v="2"/>
    <m/>
    <x v="8"/>
    <n v="5283"/>
    <x v="78"/>
    <x v="0"/>
    <n v="1"/>
    <n v="0"/>
    <n v="1"/>
    <d v="2025-04-21T00:00:00"/>
    <d v="2025-04-24T00:00:00"/>
    <m/>
    <m/>
    <s v=""/>
    <n v="3"/>
    <n v="399860"/>
    <m/>
    <n v="166717"/>
    <n v="221"/>
    <s v="Almoxarifados - Estoque geral"/>
    <n v="1810.48"/>
    <n v="11614"/>
    <s v="DF MAQUINAS"/>
    <s v="Bayeux"/>
    <x v="0"/>
    <x v="1"/>
    <m/>
    <x v="1"/>
    <n v="1"/>
    <n v="1"/>
    <n v="1"/>
    <n v="0"/>
    <n v="0"/>
    <x v="4"/>
  </r>
  <r>
    <x v="6"/>
    <m/>
    <x v="45"/>
    <n v="5512"/>
    <x v="79"/>
    <x v="0"/>
    <n v="5"/>
    <n v="5"/>
    <m/>
    <d v="2025-06-13T00:00:00"/>
    <d v="2025-07-04T00:00:00"/>
    <s v="4  DC"/>
    <s v="Atrasado"/>
    <d v="2025-07-08T00:00:00"/>
    <n v="21"/>
    <n v="407257"/>
    <m/>
    <n v="170490"/>
    <n v="221"/>
    <s v="Almoxarifados - Estoque geral"/>
    <n v="187.25"/>
    <n v="3465"/>
    <s v="MAQNELSON AGRICOLA L"/>
    <s v="Itumbiara"/>
    <x v="2"/>
    <x v="0"/>
    <m/>
    <x v="0"/>
    <n v="1"/>
    <n v="1"/>
    <n v="1.5625E-2"/>
    <n v="0"/>
    <m/>
    <x v="0"/>
  </r>
  <r>
    <x v="6"/>
    <m/>
    <x v="18"/>
    <n v="5521"/>
    <x v="80"/>
    <x v="0"/>
    <n v="4"/>
    <n v="0"/>
    <n v="4"/>
    <d v="2025-02-11T00:00:00"/>
    <d v="2025-02-17T00:00:00"/>
    <m/>
    <m/>
    <s v=""/>
    <n v="6"/>
    <n v="392059"/>
    <n v="1127366"/>
    <n v="164322"/>
    <n v="696"/>
    <s v="Tratores Colheita"/>
    <n v="432.40750000000003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45"/>
    <n v="5521"/>
    <x v="80"/>
    <x v="0"/>
    <n v="4"/>
    <n v="4"/>
    <m/>
    <d v="2025-06-13T00:00:00"/>
    <d v="2025-07-04T00:00:00"/>
    <s v="4  DC"/>
    <s v="Atrasado"/>
    <d v="2025-07-08T00:00:00"/>
    <n v="21"/>
    <n v="407262"/>
    <m/>
    <n v="170490"/>
    <n v="221"/>
    <s v="Almoxarifados - Estoque geral"/>
    <n v="432.41"/>
    <n v="3465"/>
    <s v="MAQNELSON AGRICOLA L"/>
    <s v="Itumbiara"/>
    <x v="2"/>
    <x v="0"/>
    <m/>
    <x v="0"/>
    <n v="1"/>
    <n v="1"/>
    <n v="1.5625E-2"/>
    <n v="0"/>
    <m/>
    <x v="0"/>
  </r>
  <r>
    <x v="6"/>
    <m/>
    <x v="18"/>
    <n v="5523"/>
    <x v="81"/>
    <x v="0"/>
    <n v="1"/>
    <n v="0"/>
    <n v="1"/>
    <d v="2025-02-11T00:00:00"/>
    <d v="2025-02-17T00:00:00"/>
    <m/>
    <m/>
    <s v=""/>
    <n v="6"/>
    <n v="392071"/>
    <n v="1127366"/>
    <n v="164322"/>
    <n v="696"/>
    <s v="Tratores Colheita"/>
    <n v="501.75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45"/>
    <n v="5523"/>
    <x v="81"/>
    <x v="1"/>
    <n v="1"/>
    <n v="1"/>
    <m/>
    <d v="2025-06-13T00:00:00"/>
    <m/>
    <m/>
    <s v=""/>
    <s v=""/>
    <s v="Aguardando OC"/>
    <n v="407260"/>
    <m/>
    <n v="0"/>
    <n v="221"/>
    <s v="Almoxarifados - Estoque geral"/>
    <n v="624.35"/>
    <m/>
    <s v=""/>
    <s v=""/>
    <x v="3"/>
    <x v="0"/>
    <m/>
    <x v="0"/>
    <n v="1"/>
    <n v="1"/>
    <n v="0"/>
    <n v="1"/>
    <m/>
    <x v="0"/>
  </r>
  <r>
    <x v="6"/>
    <m/>
    <x v="45"/>
    <n v="5536"/>
    <x v="82"/>
    <x v="1"/>
    <n v="16"/>
    <n v="16"/>
    <m/>
    <d v="2025-06-13T00:00:00"/>
    <m/>
    <m/>
    <s v=""/>
    <s v=""/>
    <s v="Aguardando OC"/>
    <n v="407290"/>
    <m/>
    <n v="0"/>
    <n v="221"/>
    <s v="Almoxarifados - Estoque geral"/>
    <n v="6.37"/>
    <m/>
    <s v=""/>
    <s v=""/>
    <x v="3"/>
    <x v="0"/>
    <m/>
    <x v="0"/>
    <n v="1"/>
    <n v="1"/>
    <n v="0"/>
    <n v="1"/>
    <m/>
    <x v="0"/>
  </r>
  <r>
    <x v="6"/>
    <m/>
    <x v="45"/>
    <n v="5568"/>
    <x v="83"/>
    <x v="0"/>
    <n v="1"/>
    <n v="1"/>
    <m/>
    <d v="2025-06-13T00:00:00"/>
    <d v="2025-07-04T00:00:00"/>
    <s v="4  DC"/>
    <s v="Atrasado"/>
    <d v="2025-07-08T00:00:00"/>
    <n v="21"/>
    <n v="407283"/>
    <m/>
    <n v="170490"/>
    <n v="221"/>
    <s v="Almoxarifados - Estoque geral"/>
    <n v="25.82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5568"/>
    <x v="83"/>
    <x v="1"/>
    <n v="1"/>
    <n v="1"/>
    <m/>
    <d v="2025-06-13T00:00:00"/>
    <m/>
    <m/>
    <s v=""/>
    <s v=""/>
    <s v="Aguardando OC"/>
    <n v="407420"/>
    <m/>
    <n v="0"/>
    <n v="221"/>
    <s v="Almoxarifados - Estoque geral"/>
    <n v="25.82"/>
    <m/>
    <s v=""/>
    <s v=""/>
    <x v="3"/>
    <x v="0"/>
    <m/>
    <x v="0"/>
    <n v="1"/>
    <n v="1"/>
    <n v="0"/>
    <n v="1"/>
    <m/>
    <x v="0"/>
  </r>
  <r>
    <x v="6"/>
    <m/>
    <x v="31"/>
    <n v="5568"/>
    <x v="83"/>
    <x v="1"/>
    <n v="1"/>
    <n v="1"/>
    <m/>
    <d v="2025-06-13T00:00:00"/>
    <m/>
    <m/>
    <s v=""/>
    <s v=""/>
    <s v="Aguardando OC"/>
    <n v="407508"/>
    <m/>
    <n v="0"/>
    <n v="221"/>
    <s v="Almoxarifados - Estoque geral"/>
    <n v="25.82"/>
    <m/>
    <s v=""/>
    <s v=""/>
    <x v="3"/>
    <x v="0"/>
    <m/>
    <x v="0"/>
    <n v="1"/>
    <n v="1"/>
    <n v="0"/>
    <n v="1"/>
    <m/>
    <x v="0"/>
  </r>
  <r>
    <x v="5"/>
    <m/>
    <x v="40"/>
    <n v="5613"/>
    <x v="84"/>
    <x v="0"/>
    <n v="1"/>
    <n v="0"/>
    <n v="1"/>
    <d v="2025-05-09T00:00:00"/>
    <d v="2025-05-12T00:00:00"/>
    <m/>
    <m/>
    <s v=""/>
    <n v="3"/>
    <n v="402031"/>
    <m/>
    <n v="167487"/>
    <m/>
    <m/>
    <n v="360"/>
    <n v="2097"/>
    <s v="CAUPECAS            "/>
    <s v="Recife"/>
    <x v="1"/>
    <x v="1"/>
    <n v="1"/>
    <x v="2"/>
    <n v="1"/>
    <n v="1"/>
    <n v="0.1"/>
    <n v="0"/>
    <n v="0"/>
    <x v="2"/>
  </r>
  <r>
    <x v="6"/>
    <m/>
    <x v="31"/>
    <n v="5828"/>
    <x v="85"/>
    <x v="1"/>
    <n v="2"/>
    <n v="2"/>
    <m/>
    <d v="2025-06-13T00:00:00"/>
    <m/>
    <m/>
    <s v=""/>
    <s v=""/>
    <s v="Aguardando OC"/>
    <n v="407418"/>
    <m/>
    <n v="0"/>
    <n v="221"/>
    <s v="Almoxarifados - Estoque geral"/>
    <n v="48.29"/>
    <m/>
    <s v=""/>
    <s v=""/>
    <x v="3"/>
    <x v="0"/>
    <m/>
    <x v="0"/>
    <n v="1"/>
    <n v="1"/>
    <n v="0"/>
    <n v="1"/>
    <m/>
    <x v="0"/>
  </r>
  <r>
    <x v="6"/>
    <m/>
    <x v="31"/>
    <n v="5828"/>
    <x v="85"/>
    <x v="1"/>
    <n v="2"/>
    <n v="2"/>
    <m/>
    <d v="2025-06-13T00:00:00"/>
    <m/>
    <m/>
    <s v=""/>
    <s v=""/>
    <s v="Aguardando OC"/>
    <n v="407506"/>
    <m/>
    <n v="0"/>
    <n v="221"/>
    <s v="Almoxarifados - Estoque geral"/>
    <n v="48.29"/>
    <m/>
    <s v=""/>
    <s v=""/>
    <x v="3"/>
    <x v="0"/>
    <m/>
    <x v="0"/>
    <n v="1"/>
    <n v="1"/>
    <n v="0"/>
    <n v="1"/>
    <m/>
    <x v="0"/>
  </r>
  <r>
    <x v="5"/>
    <m/>
    <x v="46"/>
    <n v="6174"/>
    <x v="86"/>
    <x v="0"/>
    <n v="1"/>
    <n v="0"/>
    <n v="1"/>
    <d v="2025-03-26T00:00:00"/>
    <d v="2025-04-12T00:00:00"/>
    <m/>
    <m/>
    <s v=""/>
    <n v="17"/>
    <n v="397171"/>
    <n v="1139444"/>
    <n v="166231"/>
    <n v="683"/>
    <s v="Caminhões Prancha"/>
    <n v="889"/>
    <n v="11198"/>
    <s v="4E EQUIPAMENTOS"/>
    <s v="Goiânia"/>
    <x v="2"/>
    <x v="1"/>
    <m/>
    <x v="1"/>
    <n v="1"/>
    <n v="1"/>
    <n v="0.5"/>
    <n v="0"/>
    <n v="0"/>
    <x v="1"/>
  </r>
  <r>
    <x v="5"/>
    <m/>
    <x v="47"/>
    <n v="6174"/>
    <x v="86"/>
    <x v="0"/>
    <n v="1"/>
    <n v="0"/>
    <n v="1"/>
    <d v="2025-04-04T00:00:00"/>
    <d v="2025-04-12T00:00:00"/>
    <m/>
    <m/>
    <s v=""/>
    <n v="8"/>
    <n v="398076"/>
    <n v="1141958"/>
    <n v="166231"/>
    <n v="685"/>
    <s v="Caminhões Comboio"/>
    <n v="889"/>
    <n v="11198"/>
    <s v="4E EQUIPAMENTOS"/>
    <s v="Goiânia"/>
    <x v="2"/>
    <x v="1"/>
    <m/>
    <x v="1"/>
    <n v="1"/>
    <n v="1"/>
    <n v="0.5"/>
    <n v="0"/>
    <n v="0"/>
    <x v="4"/>
  </r>
  <r>
    <x v="6"/>
    <m/>
    <x v="48"/>
    <n v="6218"/>
    <x v="87"/>
    <x v="0"/>
    <n v="1"/>
    <n v="0"/>
    <n v="1"/>
    <d v="2025-06-05T00:00:00"/>
    <d v="2025-06-11T00:00:00"/>
    <s v="1  DC"/>
    <s v="Atrasado"/>
    <d v="2025-06-12T00:00:00"/>
    <n v="6"/>
    <n v="406201"/>
    <m/>
    <n v="168979"/>
    <n v="221"/>
    <s v="Almoxarifados - Estoque geral"/>
    <n v="14.41"/>
    <n v="13341"/>
    <s v="DISMA DISTRIBUIDORA"/>
    <s v="Araçatuba"/>
    <x v="4"/>
    <x v="1"/>
    <m/>
    <x v="1"/>
    <n v="1"/>
    <n v="1"/>
    <n v="0.16666666666666666"/>
    <n v="0"/>
    <m/>
    <x v="0"/>
  </r>
  <r>
    <x v="6"/>
    <m/>
    <x v="30"/>
    <n v="6273"/>
    <x v="88"/>
    <x v="1"/>
    <n v="6"/>
    <n v="6"/>
    <m/>
    <d v="2025-05-28T00:00:00"/>
    <m/>
    <m/>
    <s v=""/>
    <s v=""/>
    <s v="Aguardando OC"/>
    <n v="405033"/>
    <m/>
    <n v="0"/>
    <n v="221"/>
    <s v="Almoxarifados - Estoque geral"/>
    <n v="503.20499999999998"/>
    <m/>
    <s v=""/>
    <s v=""/>
    <x v="3"/>
    <x v="0"/>
    <m/>
    <x v="0"/>
    <n v="1"/>
    <n v="1"/>
    <n v="0"/>
    <n v="1"/>
    <m/>
    <x v="2"/>
  </r>
  <r>
    <x v="6"/>
    <m/>
    <x v="30"/>
    <n v="6275"/>
    <x v="89"/>
    <x v="1"/>
    <n v="1"/>
    <n v="1"/>
    <n v="0"/>
    <d v="2025-05-28T00:00:00"/>
    <m/>
    <m/>
    <s v=""/>
    <s v=""/>
    <s v="Aguardando OC"/>
    <n v="405012"/>
    <m/>
    <n v="0"/>
    <n v="221"/>
    <s v="Almoxarifados - Estoque geral"/>
    <n v="212.08"/>
    <m/>
    <s v=""/>
    <s v=""/>
    <x v="3"/>
    <x v="0"/>
    <m/>
    <x v="0"/>
    <n v="1"/>
    <n v="1"/>
    <n v="0"/>
    <n v="1"/>
    <m/>
    <x v="2"/>
  </r>
  <r>
    <x v="10"/>
    <m/>
    <x v="49"/>
    <n v="6473"/>
    <x v="90"/>
    <x v="1"/>
    <n v="1"/>
    <n v="1"/>
    <m/>
    <d v="2025-06-18T00:00:00"/>
    <m/>
    <m/>
    <s v=""/>
    <s v=""/>
    <s v="Aguardando OC"/>
    <n v="408283"/>
    <m/>
    <n v="0"/>
    <n v="221"/>
    <s v="Almoxarifados - Estoque geral"/>
    <n v="30"/>
    <m/>
    <s v=""/>
    <s v=""/>
    <x v="3"/>
    <x v="0"/>
    <m/>
    <x v="0"/>
    <n v="1"/>
    <n v="1"/>
    <n v="0"/>
    <n v="1"/>
    <m/>
    <x v="0"/>
  </r>
  <r>
    <x v="6"/>
    <m/>
    <x v="31"/>
    <n v="6759"/>
    <x v="91"/>
    <x v="1"/>
    <n v="6"/>
    <n v="6"/>
    <m/>
    <d v="2025-05-28T00:00:00"/>
    <m/>
    <m/>
    <s v=""/>
    <s v=""/>
    <s v="Aguardando OC"/>
    <n v="405034"/>
    <m/>
    <n v="0"/>
    <n v="221"/>
    <s v="Almoxarifados - Estoque geral"/>
    <n v="212.08"/>
    <m/>
    <s v=""/>
    <s v=""/>
    <x v="3"/>
    <x v="0"/>
    <m/>
    <x v="0"/>
    <n v="1"/>
    <n v="1"/>
    <n v="0"/>
    <n v="1"/>
    <m/>
    <x v="2"/>
  </r>
  <r>
    <x v="5"/>
    <m/>
    <x v="50"/>
    <n v="6776"/>
    <x v="92"/>
    <x v="0"/>
    <n v="1"/>
    <n v="0"/>
    <n v="1"/>
    <d v="2025-03-19T00:00:00"/>
    <d v="2025-04-11T00:00:00"/>
    <m/>
    <m/>
    <s v=""/>
    <n v="23"/>
    <n v="396605"/>
    <n v="1137782"/>
    <n v="166158"/>
    <n v="683"/>
    <s v="Caminhões Prancha"/>
    <n v="758.2"/>
    <n v="2528"/>
    <s v="REDIESEL            "/>
    <s v="Jaboatão dos Guararapes"/>
    <x v="1"/>
    <x v="1"/>
    <n v="1"/>
    <x v="2"/>
    <n v="1"/>
    <n v="1"/>
    <n v="0.2"/>
    <n v="0"/>
    <n v="0"/>
    <x v="1"/>
  </r>
  <r>
    <x v="5"/>
    <m/>
    <x v="50"/>
    <n v="6831"/>
    <x v="93"/>
    <x v="0"/>
    <n v="6"/>
    <n v="0"/>
    <n v="6"/>
    <d v="2025-03-19T00:00:00"/>
    <d v="2025-04-11T00:00:00"/>
    <m/>
    <s v=""/>
    <s v=""/>
    <n v="23"/>
    <n v="396606"/>
    <n v="1137782"/>
    <n v="166158"/>
    <n v="683"/>
    <s v="Caminhões Prancha"/>
    <n v="12664.32"/>
    <n v="2528"/>
    <s v="REDIESEL            "/>
    <s v="Jaboatão dos Guararapes"/>
    <x v="1"/>
    <x v="1"/>
    <n v="0"/>
    <x v="1"/>
    <n v="1"/>
    <n v="1"/>
    <n v="0.2"/>
    <n v="0"/>
    <n v="0"/>
    <x v="1"/>
  </r>
  <r>
    <x v="6"/>
    <m/>
    <x v="18"/>
    <n v="7363"/>
    <x v="94"/>
    <x v="0"/>
    <n v="2"/>
    <n v="0"/>
    <n v="2"/>
    <d v="2025-06-06T00:00:00"/>
    <d v="2025-06-16T00:00:00"/>
    <s v="4  DC"/>
    <s v="Atrasado"/>
    <d v="2025-06-20T00:00:00"/>
    <n v="10"/>
    <n v="406293"/>
    <m/>
    <n v="169134"/>
    <n v="221"/>
    <s v="Almoxarifados - Estoque geral"/>
    <n v="61.4"/>
    <n v="3465"/>
    <s v="MAQNELSON AGRICOLA L"/>
    <s v="Itumbiara"/>
    <x v="2"/>
    <x v="1"/>
    <m/>
    <x v="1"/>
    <n v="1"/>
    <n v="1"/>
    <n v="0.2"/>
    <n v="0"/>
    <m/>
    <x v="0"/>
  </r>
  <r>
    <x v="6"/>
    <m/>
    <x v="51"/>
    <n v="7363"/>
    <x v="94"/>
    <x v="1"/>
    <n v="2"/>
    <n v="2"/>
    <m/>
    <d v="2025-07-18T00:00:00"/>
    <m/>
    <m/>
    <s v=""/>
    <s v=""/>
    <s v="Aguardando OC"/>
    <n v="412284"/>
    <m/>
    <n v="0"/>
    <n v="221"/>
    <s v="Almoxarifados - Estoque geral"/>
    <n v="329.35"/>
    <m/>
    <s v=""/>
    <s v=""/>
    <x v="3"/>
    <x v="0"/>
    <m/>
    <x v="0"/>
    <n v="1"/>
    <n v="1"/>
    <n v="0"/>
    <n v="1"/>
    <m/>
    <x v="3"/>
  </r>
  <r>
    <x v="6"/>
    <m/>
    <x v="18"/>
    <n v="7504"/>
    <x v="95"/>
    <x v="0"/>
    <n v="1"/>
    <n v="0"/>
    <n v="1"/>
    <d v="2025-02-11T00:00:00"/>
    <d v="2025-02-17T00:00:00"/>
    <m/>
    <m/>
    <s v=""/>
    <n v="6"/>
    <n v="392066"/>
    <n v="1127366"/>
    <n v="164322"/>
    <n v="696"/>
    <s v="Tratores Colheita"/>
    <n v="131.94999999999999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1"/>
    <n v="7504"/>
    <x v="95"/>
    <x v="1"/>
    <n v="1"/>
    <n v="1"/>
    <m/>
    <d v="2025-06-13T00:00:00"/>
    <m/>
    <m/>
    <s v=""/>
    <s v=""/>
    <s v="Aguardando OC"/>
    <n v="407384"/>
    <m/>
    <n v="0"/>
    <n v="221"/>
    <s v="Almoxarifados - Estoque geral"/>
    <n v="132.85"/>
    <m/>
    <s v=""/>
    <s v=""/>
    <x v="3"/>
    <x v="0"/>
    <m/>
    <x v="0"/>
    <n v="1"/>
    <n v="1"/>
    <n v="0"/>
    <n v="1"/>
    <m/>
    <x v="0"/>
  </r>
  <r>
    <x v="6"/>
    <m/>
    <x v="31"/>
    <n v="7507"/>
    <x v="96"/>
    <x v="1"/>
    <n v="1"/>
    <n v="1"/>
    <m/>
    <d v="2025-06-13T00:00:00"/>
    <m/>
    <m/>
    <s v=""/>
    <s v=""/>
    <s v="Aguardando OC"/>
    <n v="407382"/>
    <m/>
    <n v="0"/>
    <n v="221"/>
    <s v="Almoxarifados - Estoque geral"/>
    <n v="2238.41"/>
    <m/>
    <s v=""/>
    <s v=""/>
    <x v="3"/>
    <x v="0"/>
    <m/>
    <x v="0"/>
    <n v="1"/>
    <n v="1"/>
    <n v="0"/>
    <n v="1"/>
    <m/>
    <x v="0"/>
  </r>
  <r>
    <x v="6"/>
    <m/>
    <x v="19"/>
    <n v="7597"/>
    <x v="97"/>
    <x v="0"/>
    <n v="1"/>
    <n v="0"/>
    <n v="1"/>
    <d v="2025-02-28T00:00:00"/>
    <d v="2025-03-20T00:00:00"/>
    <m/>
    <m/>
    <s v=""/>
    <n v="20"/>
    <n v="394681"/>
    <n v="1133066"/>
    <n v="165177"/>
    <n v="692"/>
    <s v="Tratores Preparo Solo"/>
    <n v="178.24"/>
    <n v="13341"/>
    <s v="DISMA DISTRIBUIDORA"/>
    <s v="Araçatuba"/>
    <x v="4"/>
    <x v="1"/>
    <n v="1"/>
    <x v="2"/>
    <n v="1"/>
    <n v="1"/>
    <n v="0.04"/>
    <n v="0"/>
    <n v="0"/>
    <x v="5"/>
  </r>
  <r>
    <x v="2"/>
    <m/>
    <x v="8"/>
    <n v="7722"/>
    <x v="98"/>
    <x v="0"/>
    <n v="4"/>
    <n v="0"/>
    <n v="4"/>
    <d v="2025-05-09T00:00:00"/>
    <d v="2025-05-15T00:00:00"/>
    <m/>
    <m/>
    <s v=""/>
    <n v="6"/>
    <n v="402265"/>
    <m/>
    <n v="167746"/>
    <m/>
    <m/>
    <n v="1215.8399999999999"/>
    <n v="15127"/>
    <s v="EQUAGRIL LTDA"/>
    <s v="São Paulo"/>
    <x v="4"/>
    <x v="1"/>
    <m/>
    <x v="1"/>
    <n v="1"/>
    <n v="1"/>
    <n v="9.0909090909090912E-2"/>
    <n v="0"/>
    <n v="0"/>
    <x v="2"/>
  </r>
  <r>
    <x v="2"/>
    <m/>
    <x v="8"/>
    <n v="7724"/>
    <x v="99"/>
    <x v="0"/>
    <n v="1"/>
    <n v="0"/>
    <n v="1"/>
    <d v="2025-05-09T00:00:00"/>
    <d v="2025-05-16T00:00:00"/>
    <m/>
    <m/>
    <s v=""/>
    <n v="7"/>
    <n v="402256"/>
    <m/>
    <n v="167838"/>
    <n v="221"/>
    <s v="Almoxarifados - Estoque geral"/>
    <n v="145"/>
    <n v="15702"/>
    <s v="MAQTRAL - PB"/>
    <s v="Bayeux"/>
    <x v="0"/>
    <x v="1"/>
    <m/>
    <x v="1"/>
    <n v="1"/>
    <n v="1"/>
    <n v="5.2631578947368418E-2"/>
    <n v="0"/>
    <m/>
    <x v="2"/>
  </r>
  <r>
    <x v="5"/>
    <m/>
    <x v="52"/>
    <n v="7844"/>
    <x v="100"/>
    <x v="0"/>
    <n v="1"/>
    <n v="0"/>
    <n v="1"/>
    <d v="2025-07-07T00:00:00"/>
    <d v="2025-07-12T00:00:00"/>
    <s v="0  DC"/>
    <s v="Atrasado"/>
    <d v="2025-07-12T00:00:00"/>
    <n v="5"/>
    <n v="410500"/>
    <m/>
    <n v="170830"/>
    <n v="221"/>
    <s v="Almoxarifados - Estoque geral"/>
    <n v="44.1"/>
    <n v="2528"/>
    <s v="REDIESEL            "/>
    <s v="Jaboatão dos Guararapes"/>
    <x v="1"/>
    <x v="1"/>
    <m/>
    <x v="1"/>
    <n v="1"/>
    <n v="1"/>
    <n v="7.6923076923076927E-2"/>
    <n v="0"/>
    <m/>
    <x v="3"/>
  </r>
  <r>
    <x v="1"/>
    <m/>
    <x v="53"/>
    <n v="8082"/>
    <x v="101"/>
    <x v="0"/>
    <n v="1"/>
    <n v="0"/>
    <n v="1"/>
    <d v="2025-03-28T00:00:00"/>
    <d v="2025-04-07T00:00:00"/>
    <m/>
    <m/>
    <s v=""/>
    <n v="10"/>
    <n v="397398"/>
    <n v="1139973"/>
    <n v="165843"/>
    <n v="719"/>
    <s v="Automóveis e utilitários - Adm. Agricola"/>
    <n v="76"/>
    <n v="14446"/>
    <s v="AGROMOTO"/>
    <s v="Jaboatão dos Guararapes"/>
    <x v="1"/>
    <x v="1"/>
    <m/>
    <x v="1"/>
    <n v="1"/>
    <n v="1"/>
    <n v="0.5"/>
    <n v="0"/>
    <n v="0"/>
    <x v="1"/>
  </r>
  <r>
    <x v="1"/>
    <m/>
    <x v="54"/>
    <n v="8082"/>
    <x v="101"/>
    <x v="0"/>
    <n v="1"/>
    <n v="0"/>
    <n v="1"/>
    <d v="2025-03-28T00:00:00"/>
    <d v="2025-04-07T00:00:00"/>
    <m/>
    <m/>
    <s v=""/>
    <n v="10"/>
    <n v="397413"/>
    <n v="1139980"/>
    <n v="165843"/>
    <n v="719"/>
    <s v="Automóveis e utilitários - Adm. Agricola"/>
    <n v="76"/>
    <n v="14446"/>
    <s v="AGROMOTO"/>
    <s v="Jaboatão dos Guararapes"/>
    <x v="1"/>
    <x v="1"/>
    <m/>
    <x v="1"/>
    <n v="1"/>
    <n v="1"/>
    <n v="0.5"/>
    <n v="0"/>
    <n v="0"/>
    <x v="1"/>
  </r>
  <r>
    <x v="6"/>
    <m/>
    <x v="19"/>
    <n v="8181"/>
    <x v="102"/>
    <x v="0"/>
    <n v="1"/>
    <n v="0"/>
    <n v="1"/>
    <d v="2025-02-28T00:00:00"/>
    <d v="2025-03-20T00:00:00"/>
    <m/>
    <m/>
    <s v=""/>
    <n v="20"/>
    <n v="394729"/>
    <n v="1133066"/>
    <n v="165177"/>
    <n v="692"/>
    <s v="Tratores Preparo Solo"/>
    <n v="2.79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19"/>
    <n v="8183"/>
    <x v="103"/>
    <x v="0"/>
    <n v="1"/>
    <n v="0"/>
    <n v="1"/>
    <d v="2025-02-28T00:00:00"/>
    <d v="2025-03-20T00:00:00"/>
    <m/>
    <m/>
    <s v=""/>
    <n v="20"/>
    <n v="394730"/>
    <n v="1133066"/>
    <n v="165173"/>
    <n v="692"/>
    <s v="Tratores Preparo Solo"/>
    <n v="5.99"/>
    <n v="1237"/>
    <s v="MERCADAO DE TRATORES"/>
    <s v="Ourinhos"/>
    <x v="4"/>
    <x v="1"/>
    <n v="1"/>
    <x v="2"/>
    <n v="1"/>
    <n v="1"/>
    <n v="0.1"/>
    <n v="0"/>
    <n v="0"/>
    <x v="5"/>
  </r>
  <r>
    <x v="6"/>
    <m/>
    <x v="51"/>
    <n v="8364"/>
    <x v="104"/>
    <x v="0"/>
    <n v="2"/>
    <n v="0"/>
    <n v="2"/>
    <d v="2025-06-04T00:00:00"/>
    <d v="2025-06-11T00:00:00"/>
    <s v="12  UT"/>
    <s v="Atrasado"/>
    <d v="2025-06-23T00:00:00"/>
    <n v="7"/>
    <n v="405810"/>
    <m/>
    <n v="168950"/>
    <n v="221"/>
    <s v="Almoxarifados - Estoque geral"/>
    <n v="150"/>
    <n v="3238"/>
    <s v="VENEZA              "/>
    <s v="Bayeux"/>
    <x v="0"/>
    <x v="1"/>
    <m/>
    <x v="1"/>
    <n v="1"/>
    <n v="1"/>
    <n v="1"/>
    <n v="0"/>
    <m/>
    <x v="0"/>
  </r>
  <r>
    <x v="6"/>
    <m/>
    <x v="31"/>
    <n v="8366"/>
    <x v="105"/>
    <x v="1"/>
    <n v="8"/>
    <n v="8"/>
    <n v="0"/>
    <d v="2025-05-09T00:00:00"/>
    <m/>
    <m/>
    <s v=""/>
    <s v=""/>
    <s v="Aguardando OC"/>
    <n v="402121"/>
    <m/>
    <n v="0"/>
    <n v="221"/>
    <s v="Almoxarifados - Estoque geral"/>
    <n v="37.28"/>
    <m/>
    <s v=""/>
    <s v=""/>
    <x v="3"/>
    <x v="0"/>
    <m/>
    <x v="0"/>
    <n v="1"/>
    <n v="1"/>
    <n v="0"/>
    <n v="1"/>
    <m/>
    <x v="2"/>
  </r>
  <r>
    <x v="5"/>
    <m/>
    <x v="50"/>
    <n v="8479"/>
    <x v="106"/>
    <x v="1"/>
    <n v="1"/>
    <n v="0"/>
    <n v="1"/>
    <d v="2025-03-19T00:00:00"/>
    <m/>
    <m/>
    <m/>
    <s v=""/>
    <s v="Aguardando OC"/>
    <n v="396611"/>
    <n v="1137782"/>
    <n v="0"/>
    <n v="683"/>
    <s v="Caminhões Prancha"/>
    <n v="927.32"/>
    <m/>
    <s v=""/>
    <s v=""/>
    <x v="3"/>
    <x v="1"/>
    <m/>
    <x v="1"/>
    <n v="1"/>
    <n v="1"/>
    <n v="0"/>
    <n v="1"/>
    <e v="#REF!"/>
    <x v="1"/>
  </r>
  <r>
    <x v="6"/>
    <m/>
    <x v="31"/>
    <n v="8495"/>
    <x v="107"/>
    <x v="1"/>
    <n v="6"/>
    <n v="6"/>
    <n v="0"/>
    <d v="2025-05-09T00:00:00"/>
    <m/>
    <m/>
    <s v=""/>
    <s v=""/>
    <s v="Aguardando OC"/>
    <n v="402102"/>
    <m/>
    <n v="0"/>
    <n v="221"/>
    <s v="Almoxarifados - Estoque geral"/>
    <n v="1398.29"/>
    <m/>
    <s v=""/>
    <s v=""/>
    <x v="3"/>
    <x v="0"/>
    <m/>
    <x v="0"/>
    <n v="1"/>
    <n v="1"/>
    <n v="0"/>
    <n v="1"/>
    <m/>
    <x v="2"/>
  </r>
  <r>
    <x v="6"/>
    <m/>
    <x v="30"/>
    <n v="8497"/>
    <x v="108"/>
    <x v="1"/>
    <n v="2"/>
    <n v="2"/>
    <m/>
    <d v="2025-06-12T00:00:00"/>
    <m/>
    <m/>
    <s v=""/>
    <s v=""/>
    <s v="Aguardando OC"/>
    <n v="407131"/>
    <m/>
    <n v="0"/>
    <n v="221"/>
    <s v="Almoxarifados - Estoque geral"/>
    <n v="11.79"/>
    <m/>
    <s v=""/>
    <s v=""/>
    <x v="3"/>
    <x v="0"/>
    <m/>
    <x v="0"/>
    <n v="1"/>
    <n v="1"/>
    <n v="0"/>
    <n v="1"/>
    <m/>
    <x v="0"/>
  </r>
  <r>
    <x v="6"/>
    <m/>
    <x v="31"/>
    <n v="8497"/>
    <x v="108"/>
    <x v="1"/>
    <n v="2"/>
    <n v="2"/>
    <m/>
    <d v="2025-06-13T00:00:00"/>
    <m/>
    <m/>
    <s v=""/>
    <s v=""/>
    <s v="Aguardando OC"/>
    <n v="407341"/>
    <m/>
    <n v="0"/>
    <n v="221"/>
    <s v="Almoxarifados - Estoque geral"/>
    <n v="11.79"/>
    <m/>
    <s v=""/>
    <s v=""/>
    <x v="3"/>
    <x v="0"/>
    <m/>
    <x v="0"/>
    <n v="1"/>
    <n v="1"/>
    <n v="0"/>
    <n v="1"/>
    <m/>
    <x v="0"/>
  </r>
  <r>
    <x v="6"/>
    <m/>
    <x v="18"/>
    <n v="8502"/>
    <x v="109"/>
    <x v="0"/>
    <n v="12"/>
    <n v="0"/>
    <n v="12"/>
    <d v="2025-02-11T00:00:00"/>
    <d v="2025-02-17T00:00:00"/>
    <m/>
    <m/>
    <s v=""/>
    <n v="6"/>
    <n v="392070"/>
    <n v="1127366"/>
    <n v="164322"/>
    <n v="696"/>
    <s v="Tratores Colheita"/>
    <n v="19.060833333333299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8502"/>
    <x v="109"/>
    <x v="1"/>
    <n v="12"/>
    <n v="12"/>
    <m/>
    <d v="2025-06-12T00:00:00"/>
    <m/>
    <m/>
    <s v=""/>
    <s v=""/>
    <s v="Aguardando OC"/>
    <n v="407144"/>
    <m/>
    <n v="0"/>
    <n v="221"/>
    <s v="Almoxarifados - Estoque geral"/>
    <n v="19.059999999999999"/>
    <m/>
    <s v=""/>
    <s v=""/>
    <x v="3"/>
    <x v="0"/>
    <m/>
    <x v="0"/>
    <n v="1"/>
    <n v="1"/>
    <n v="0"/>
    <n v="1"/>
    <m/>
    <x v="0"/>
  </r>
  <r>
    <x v="6"/>
    <m/>
    <x v="45"/>
    <n v="8502"/>
    <x v="109"/>
    <x v="1"/>
    <n v="12"/>
    <n v="12"/>
    <m/>
    <d v="2025-06-13T00:00:00"/>
    <m/>
    <m/>
    <s v=""/>
    <s v=""/>
    <s v="Aguardando OC"/>
    <n v="407259"/>
    <m/>
    <n v="0"/>
    <n v="221"/>
    <s v="Almoxarifados - Estoque geral"/>
    <n v="19.059999999999999"/>
    <m/>
    <s v=""/>
    <s v=""/>
    <x v="3"/>
    <x v="0"/>
    <m/>
    <x v="0"/>
    <n v="1"/>
    <n v="1"/>
    <n v="0"/>
    <n v="1"/>
    <m/>
    <x v="0"/>
  </r>
  <r>
    <x v="6"/>
    <m/>
    <x v="31"/>
    <n v="8502"/>
    <x v="109"/>
    <x v="1"/>
    <n v="12"/>
    <n v="12"/>
    <m/>
    <d v="2025-06-13T00:00:00"/>
    <m/>
    <m/>
    <s v=""/>
    <s v=""/>
    <s v="Aguardando OC"/>
    <n v="407370"/>
    <m/>
    <n v="0"/>
    <n v="221"/>
    <s v="Almoxarifados - Estoque geral"/>
    <n v="19.059999999999999"/>
    <m/>
    <s v=""/>
    <s v=""/>
    <x v="3"/>
    <x v="0"/>
    <m/>
    <x v="0"/>
    <n v="1"/>
    <n v="1"/>
    <n v="0"/>
    <n v="1"/>
    <m/>
    <x v="0"/>
  </r>
  <r>
    <x v="6"/>
    <m/>
    <x v="18"/>
    <n v="8503"/>
    <x v="110"/>
    <x v="0"/>
    <n v="8"/>
    <n v="0"/>
    <n v="8"/>
    <d v="2025-02-11T00:00:00"/>
    <d v="2025-02-17T00:00:00"/>
    <m/>
    <m/>
    <s v=""/>
    <n v="6"/>
    <n v="392061"/>
    <n v="1127366"/>
    <n v="164322"/>
    <n v="696"/>
    <s v="Tratores Colheita"/>
    <n v="44.29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8503"/>
    <x v="110"/>
    <x v="1"/>
    <n v="8"/>
    <n v="8"/>
    <m/>
    <d v="2025-06-12T00:00:00"/>
    <m/>
    <m/>
    <s v=""/>
    <s v=""/>
    <s v="Aguardando OC"/>
    <n v="407151"/>
    <m/>
    <n v="0"/>
    <n v="221"/>
    <s v="Almoxarifados - Estoque geral"/>
    <n v="44.29"/>
    <m/>
    <s v=""/>
    <s v=""/>
    <x v="3"/>
    <x v="0"/>
    <m/>
    <x v="0"/>
    <n v="1"/>
    <n v="1"/>
    <n v="0"/>
    <n v="1"/>
    <m/>
    <x v="0"/>
  </r>
  <r>
    <x v="6"/>
    <m/>
    <x v="31"/>
    <n v="8503"/>
    <x v="110"/>
    <x v="1"/>
    <n v="8"/>
    <n v="8"/>
    <m/>
    <d v="2025-06-13T00:00:00"/>
    <m/>
    <m/>
    <s v=""/>
    <s v=""/>
    <s v="Aguardando OC"/>
    <n v="407377"/>
    <m/>
    <n v="0"/>
    <n v="221"/>
    <s v="Almoxarifados - Estoque geral"/>
    <n v="44.29"/>
    <m/>
    <s v=""/>
    <s v=""/>
    <x v="3"/>
    <x v="0"/>
    <m/>
    <x v="0"/>
    <n v="1"/>
    <n v="1"/>
    <n v="0"/>
    <n v="1"/>
    <m/>
    <x v="0"/>
  </r>
  <r>
    <x v="6"/>
    <m/>
    <x v="31"/>
    <n v="8505"/>
    <x v="111"/>
    <x v="1"/>
    <n v="1"/>
    <n v="1"/>
    <m/>
    <d v="2025-06-13T00:00:00"/>
    <m/>
    <m/>
    <s v=""/>
    <s v=""/>
    <s v="Aguardando OC"/>
    <n v="407398"/>
    <m/>
    <n v="0"/>
    <n v="221"/>
    <s v="Almoxarifados - Estoque geral"/>
    <n v="541.62"/>
    <m/>
    <s v=""/>
    <s v=""/>
    <x v="3"/>
    <x v="0"/>
    <m/>
    <x v="0"/>
    <n v="1"/>
    <n v="1"/>
    <n v="0"/>
    <n v="1"/>
    <m/>
    <x v="0"/>
  </r>
  <r>
    <x v="6"/>
    <m/>
    <x v="18"/>
    <n v="8507"/>
    <x v="112"/>
    <x v="0"/>
    <n v="1"/>
    <n v="0"/>
    <n v="1"/>
    <d v="2025-02-11T00:00:00"/>
    <d v="2025-02-17T00:00:00"/>
    <m/>
    <m/>
    <s v=""/>
    <n v="6"/>
    <n v="392062"/>
    <n v="1127366"/>
    <n v="164322"/>
    <n v="696"/>
    <s v="Tratores Colheita"/>
    <n v="314.41000000000003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45"/>
    <n v="8507"/>
    <x v="112"/>
    <x v="1"/>
    <n v="1"/>
    <n v="1"/>
    <m/>
    <d v="2025-06-13T00:00:00"/>
    <m/>
    <m/>
    <s v=""/>
    <s v=""/>
    <s v="Aguardando OC"/>
    <n v="407265"/>
    <m/>
    <n v="0"/>
    <n v="221"/>
    <s v="Almoxarifados - Estoque geral"/>
    <n v="355.93"/>
    <m/>
    <s v=""/>
    <s v=""/>
    <x v="3"/>
    <x v="0"/>
    <m/>
    <x v="0"/>
    <n v="1"/>
    <n v="1"/>
    <n v="0"/>
    <n v="1"/>
    <m/>
    <x v="0"/>
  </r>
  <r>
    <x v="6"/>
    <m/>
    <x v="18"/>
    <n v="8508"/>
    <x v="113"/>
    <x v="0"/>
    <n v="1"/>
    <n v="0"/>
    <n v="1"/>
    <d v="2025-02-11T00:00:00"/>
    <d v="2025-02-17T00:00:00"/>
    <m/>
    <m/>
    <s v=""/>
    <n v="6"/>
    <n v="392079"/>
    <n v="1127366"/>
    <n v="164322"/>
    <n v="696"/>
    <s v="Tratores Colheita"/>
    <n v="11.21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8508"/>
    <x v="113"/>
    <x v="1"/>
    <n v="4"/>
    <n v="4"/>
    <m/>
    <d v="2025-06-12T00:00:00"/>
    <m/>
    <m/>
    <s v=""/>
    <s v=""/>
    <s v="Aguardando OC"/>
    <n v="407142"/>
    <m/>
    <n v="0"/>
    <n v="221"/>
    <s v="Almoxarifados - Estoque geral"/>
    <n v="11.2"/>
    <m/>
    <s v=""/>
    <s v=""/>
    <x v="3"/>
    <x v="0"/>
    <m/>
    <x v="0"/>
    <n v="1"/>
    <n v="1"/>
    <n v="0"/>
    <n v="1"/>
    <m/>
    <x v="0"/>
  </r>
  <r>
    <x v="6"/>
    <m/>
    <x v="31"/>
    <n v="8508"/>
    <x v="113"/>
    <x v="1"/>
    <n v="4"/>
    <n v="4"/>
    <m/>
    <d v="2025-06-13T00:00:00"/>
    <m/>
    <m/>
    <s v=""/>
    <s v=""/>
    <s v="Aguardando OC"/>
    <n v="407367"/>
    <m/>
    <n v="0"/>
    <n v="221"/>
    <s v="Almoxarifados - Estoque geral"/>
    <n v="11.2"/>
    <m/>
    <s v=""/>
    <s v=""/>
    <x v="3"/>
    <x v="0"/>
    <m/>
    <x v="0"/>
    <n v="1"/>
    <n v="1"/>
    <n v="0"/>
    <n v="1"/>
    <m/>
    <x v="0"/>
  </r>
  <r>
    <x v="7"/>
    <m/>
    <x v="55"/>
    <n v="8520"/>
    <x v="114"/>
    <x v="0"/>
    <n v="5"/>
    <n v="0"/>
    <n v="5"/>
    <d v="2025-04-11T00:00:00"/>
    <d v="2025-05-07T00:00:00"/>
    <m/>
    <m/>
    <s v=""/>
    <n v="26"/>
    <n v="399119"/>
    <n v="1144004"/>
    <n v="167229"/>
    <n v="727"/>
    <s v="Áreas de Vivência"/>
    <n v="5"/>
    <n v="14591"/>
    <s v="ATACADÃO ECONOMICO"/>
    <s v="João Pessoa"/>
    <x v="0"/>
    <x v="1"/>
    <m/>
    <x v="1"/>
    <n v="1"/>
    <n v="1"/>
    <n v="8.3333333333333329E-2"/>
    <n v="0"/>
    <n v="0"/>
    <x v="4"/>
  </r>
  <r>
    <x v="7"/>
    <m/>
    <x v="56"/>
    <n v="8520"/>
    <x v="114"/>
    <x v="0"/>
    <n v="5"/>
    <n v="0"/>
    <n v="5"/>
    <d v="2025-04-11T00:00:00"/>
    <d v="2025-05-07T00:00:00"/>
    <m/>
    <m/>
    <s v=""/>
    <n v="26"/>
    <n v="399131"/>
    <n v="1144009"/>
    <n v="167229"/>
    <n v="727"/>
    <s v="Áreas de Vivência"/>
    <n v="5"/>
    <n v="14591"/>
    <s v="ATACADÃO ECONOMICO"/>
    <s v="João Pessoa"/>
    <x v="0"/>
    <x v="1"/>
    <m/>
    <x v="1"/>
    <n v="1"/>
    <n v="1"/>
    <n v="8.3333333333333329E-2"/>
    <n v="0"/>
    <n v="0"/>
    <x v="4"/>
  </r>
  <r>
    <x v="7"/>
    <m/>
    <x v="57"/>
    <n v="8520"/>
    <x v="114"/>
    <x v="0"/>
    <n v="5"/>
    <n v="0"/>
    <n v="5"/>
    <d v="2025-04-11T00:00:00"/>
    <d v="2025-05-07T00:00:00"/>
    <m/>
    <m/>
    <s v=""/>
    <n v="26"/>
    <n v="399140"/>
    <n v="1144010"/>
    <n v="167229"/>
    <n v="727"/>
    <s v="Áreas de Vivência"/>
    <n v="5"/>
    <n v="14591"/>
    <s v="ATACADÃO ECONOMICO"/>
    <s v="João Pessoa"/>
    <x v="0"/>
    <x v="1"/>
    <m/>
    <x v="1"/>
    <n v="1"/>
    <n v="1"/>
    <n v="8.3333333333333329E-2"/>
    <n v="0"/>
    <n v="0"/>
    <x v="4"/>
  </r>
  <r>
    <x v="7"/>
    <m/>
    <x v="58"/>
    <n v="8520"/>
    <x v="114"/>
    <x v="0"/>
    <n v="5"/>
    <n v="0"/>
    <n v="5"/>
    <d v="2025-04-11T00:00:00"/>
    <d v="2025-05-07T00:00:00"/>
    <m/>
    <m/>
    <s v=""/>
    <n v="26"/>
    <n v="399149"/>
    <n v="1144011"/>
    <n v="167229"/>
    <n v="727"/>
    <s v="Áreas de Vivência"/>
    <n v="5"/>
    <n v="14591"/>
    <s v="ATACADÃO ECONOMICO"/>
    <s v="João Pessoa"/>
    <x v="0"/>
    <x v="1"/>
    <m/>
    <x v="1"/>
    <n v="1"/>
    <n v="1"/>
    <n v="8.3333333333333329E-2"/>
    <n v="0"/>
    <n v="0"/>
    <x v="4"/>
  </r>
  <r>
    <x v="5"/>
    <m/>
    <x v="15"/>
    <n v="8650"/>
    <x v="115"/>
    <x v="0"/>
    <n v="1"/>
    <n v="0"/>
    <n v="1"/>
    <d v="2025-06-06T00:00:00"/>
    <d v="2025-06-11T00:00:00"/>
    <s v="0  DC"/>
    <s v="Atrasado"/>
    <d v="2025-06-11T00:00:00"/>
    <n v="5"/>
    <n v="406243"/>
    <m/>
    <n v="168987"/>
    <n v="221"/>
    <s v="Almoxarifados - Estoque geral"/>
    <n v="1520"/>
    <n v="6880"/>
    <s v="AUTO NORTE"/>
    <s v="Bayeux"/>
    <x v="0"/>
    <x v="1"/>
    <m/>
    <x v="1"/>
    <n v="1"/>
    <n v="1"/>
    <n v="0.33333333333333331"/>
    <n v="0"/>
    <m/>
    <x v="0"/>
  </r>
  <r>
    <x v="5"/>
    <m/>
    <x v="59"/>
    <n v="8689"/>
    <x v="116"/>
    <x v="0"/>
    <n v="1"/>
    <n v="0"/>
    <n v="1"/>
    <d v="2025-05-17T00:00:00"/>
    <d v="2025-05-27T00:00:00"/>
    <s v="1  UT"/>
    <s v="Atrasado"/>
    <d v="2025-05-28T00:00:00"/>
    <n v="10"/>
    <n v="403358"/>
    <m/>
    <n v="168255"/>
    <n v="221"/>
    <s v="Almoxarifados - Estoque geral"/>
    <n v="100.7"/>
    <n v="2106"/>
    <s v="UNIDAS              "/>
    <s v="João Pessoa"/>
    <x v="0"/>
    <x v="1"/>
    <m/>
    <x v="1"/>
    <n v="1"/>
    <n v="1"/>
    <n v="1"/>
    <n v="0"/>
    <m/>
    <x v="2"/>
  </r>
  <r>
    <x v="3"/>
    <m/>
    <x v="60"/>
    <n v="8725"/>
    <x v="117"/>
    <x v="1"/>
    <n v="1"/>
    <n v="1"/>
    <m/>
    <d v="2025-07-09T00:00:00"/>
    <m/>
    <m/>
    <s v=""/>
    <s v=""/>
    <s v="Aguardando OC"/>
    <n v="410997"/>
    <m/>
    <n v="0"/>
    <n v="221"/>
    <s v="Almoxarifados - Estoque geral"/>
    <n v="259"/>
    <m/>
    <s v=""/>
    <s v=""/>
    <x v="3"/>
    <x v="0"/>
    <m/>
    <x v="0"/>
    <n v="1"/>
    <n v="1"/>
    <n v="0"/>
    <n v="1"/>
    <m/>
    <x v="3"/>
  </r>
  <r>
    <x v="11"/>
    <m/>
    <x v="61"/>
    <n v="8935"/>
    <x v="118"/>
    <x v="0"/>
    <n v="37"/>
    <n v="0"/>
    <n v="37"/>
    <d v="2025-06-05T00:00:00"/>
    <d v="2025-06-13T00:00:00"/>
    <s v="0  DC"/>
    <s v="Atrasado"/>
    <d v="2025-06-13T00:00:00"/>
    <n v="8"/>
    <n v="406008"/>
    <m/>
    <n v="169095"/>
    <n v="221"/>
    <s v="Almoxarifados - Estoque geral"/>
    <n v="270.47000000000003"/>
    <n v="5779"/>
    <s v="ARCELOR MITTAL DISTRIBUIÇÃO"/>
    <s v="Jaboatão dos Guararapes"/>
    <x v="1"/>
    <x v="1"/>
    <m/>
    <x v="1"/>
    <n v="1"/>
    <n v="1"/>
    <n v="0.2"/>
    <n v="0"/>
    <m/>
    <x v="0"/>
  </r>
  <r>
    <x v="9"/>
    <m/>
    <x v="36"/>
    <n v="8992"/>
    <x v="119"/>
    <x v="1"/>
    <n v="1"/>
    <n v="1"/>
    <m/>
    <d v="2025-06-18T00:00:00"/>
    <m/>
    <m/>
    <s v=""/>
    <s v=""/>
    <s v="Aguardando OC"/>
    <n v="408189"/>
    <m/>
    <n v="0"/>
    <n v="221"/>
    <s v="Almoxarifados - Estoque geral"/>
    <n v="60.28"/>
    <m/>
    <s v=""/>
    <s v=""/>
    <x v="3"/>
    <x v="0"/>
    <m/>
    <x v="0"/>
    <n v="1"/>
    <n v="1"/>
    <n v="0"/>
    <n v="1"/>
    <m/>
    <x v="0"/>
  </r>
  <r>
    <x v="9"/>
    <m/>
    <x v="36"/>
    <n v="8992"/>
    <x v="119"/>
    <x v="1"/>
    <n v="1"/>
    <n v="1"/>
    <m/>
    <d v="2025-06-21T00:00:00"/>
    <m/>
    <m/>
    <s v=""/>
    <s v=""/>
    <s v="Aguardando OC"/>
    <n v="40869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8994"/>
    <x v="120"/>
    <x v="1"/>
    <n v="1"/>
    <n v="1"/>
    <m/>
    <d v="2025-06-18T00:00:00"/>
    <m/>
    <m/>
    <s v=""/>
    <s v=""/>
    <s v="Aguardando OC"/>
    <n v="408192"/>
    <m/>
    <n v="0"/>
    <n v="221"/>
    <s v="Almoxarifados - Estoque geral"/>
    <n v="59.12"/>
    <m/>
    <s v=""/>
    <s v=""/>
    <x v="3"/>
    <x v="0"/>
    <m/>
    <x v="0"/>
    <n v="1"/>
    <n v="1"/>
    <n v="0"/>
    <n v="1"/>
    <m/>
    <x v="0"/>
  </r>
  <r>
    <x v="1"/>
    <m/>
    <x v="53"/>
    <n v="9295"/>
    <x v="121"/>
    <x v="0"/>
    <n v="1"/>
    <n v="0"/>
    <n v="1"/>
    <d v="2025-06-16T00:00:00"/>
    <d v="2025-06-23T00:00:00"/>
    <m/>
    <s v=""/>
    <s v=""/>
    <n v="7"/>
    <n v="407736"/>
    <m/>
    <n v="169662"/>
    <n v="221"/>
    <s v="Almoxarifados - Estoque geral"/>
    <n v="80.75"/>
    <n v="7058"/>
    <s v="MOTO CENTRO"/>
    <s v="João Pessoa"/>
    <x v="0"/>
    <x v="1"/>
    <m/>
    <x v="1"/>
    <n v="1"/>
    <n v="1"/>
    <n v="1"/>
    <n v="0"/>
    <m/>
    <x v="0"/>
  </r>
  <r>
    <x v="5"/>
    <m/>
    <x v="40"/>
    <n v="9354"/>
    <x v="122"/>
    <x v="0"/>
    <n v="1"/>
    <n v="0"/>
    <n v="1"/>
    <d v="2025-05-09T00:00:00"/>
    <d v="2025-05-12T00:00:00"/>
    <m/>
    <m/>
    <s v=""/>
    <n v="3"/>
    <n v="402036"/>
    <m/>
    <n v="167489"/>
    <n v="221"/>
    <s v="Almoxarifados - Estoque geral"/>
    <n v="39"/>
    <n v="5189"/>
    <s v="REPENORTE"/>
    <s v="Recife"/>
    <x v="1"/>
    <x v="1"/>
    <n v="1"/>
    <x v="2"/>
    <n v="1"/>
    <n v="1"/>
    <n v="1"/>
    <n v="0"/>
    <m/>
    <x v="2"/>
  </r>
  <r>
    <x v="5"/>
    <m/>
    <x v="39"/>
    <n v="9434"/>
    <x v="123"/>
    <x v="1"/>
    <n v="1"/>
    <n v="1"/>
    <m/>
    <d v="2025-06-13T00:00:00"/>
    <m/>
    <m/>
    <s v=""/>
    <s v=""/>
    <s v="Aguardando OC"/>
    <n v="407580"/>
    <m/>
    <n v="0"/>
    <n v="221"/>
    <s v="Almoxarifados - Estoque geral"/>
    <n v="479.08"/>
    <m/>
    <s v=""/>
    <s v=""/>
    <x v="3"/>
    <x v="0"/>
    <m/>
    <x v="0"/>
    <n v="1"/>
    <n v="1"/>
    <n v="0"/>
    <n v="1"/>
    <m/>
    <x v="0"/>
  </r>
  <r>
    <x v="5"/>
    <m/>
    <x v="27"/>
    <n v="9434"/>
    <x v="123"/>
    <x v="1"/>
    <n v="1"/>
    <n v="1"/>
    <m/>
    <d v="2025-07-19T00:00:00"/>
    <m/>
    <m/>
    <s v=""/>
    <s v=""/>
    <s v="Aguardando OC"/>
    <n v="412477"/>
    <m/>
    <n v="0"/>
    <n v="221"/>
    <s v="Almoxarifados - Estoque geral"/>
    <n v="361.93"/>
    <m/>
    <s v=""/>
    <s v=""/>
    <x v="3"/>
    <x v="0"/>
    <m/>
    <x v="0"/>
    <n v="1"/>
    <n v="1"/>
    <n v="0"/>
    <n v="1"/>
    <m/>
    <x v="3"/>
  </r>
  <r>
    <x v="7"/>
    <m/>
    <x v="55"/>
    <n v="9508"/>
    <x v="124"/>
    <x v="0"/>
    <n v="1"/>
    <n v="0"/>
    <n v="1"/>
    <d v="2025-04-11T00:00:00"/>
    <d v="2025-05-07T00:00:00"/>
    <m/>
    <s v=""/>
    <s v=""/>
    <n v="26"/>
    <n v="399125"/>
    <n v="1144004"/>
    <n v="167228"/>
    <n v="727"/>
    <s v="Áreas de Vivência"/>
    <n v="26.77"/>
    <n v="12345"/>
    <s v="LDF LOJÃO DO FERRO"/>
    <s v="João Pessoa"/>
    <x v="0"/>
    <x v="1"/>
    <m/>
    <x v="1"/>
    <n v="1"/>
    <n v="1"/>
    <n v="4.3478260869565216E-2"/>
    <n v="0"/>
    <n v="0"/>
    <x v="4"/>
  </r>
  <r>
    <x v="7"/>
    <m/>
    <x v="56"/>
    <n v="9508"/>
    <x v="124"/>
    <x v="0"/>
    <n v="1"/>
    <n v="0"/>
    <n v="1"/>
    <d v="2025-04-11T00:00:00"/>
    <d v="2025-05-07T00:00:00"/>
    <m/>
    <s v=""/>
    <s v=""/>
    <n v="26"/>
    <n v="399135"/>
    <n v="1144009"/>
    <n v="167228"/>
    <n v="727"/>
    <s v="Áreas de Vivência"/>
    <n v="26.77"/>
    <n v="12345"/>
    <s v="LDF LOJÃO DO FERRO"/>
    <s v="João Pessoa"/>
    <x v="0"/>
    <x v="1"/>
    <m/>
    <x v="1"/>
    <n v="1"/>
    <n v="1"/>
    <n v="4.3478260869565216E-2"/>
    <n v="0"/>
    <n v="0"/>
    <x v="4"/>
  </r>
  <r>
    <x v="7"/>
    <m/>
    <x v="57"/>
    <n v="9508"/>
    <x v="124"/>
    <x v="0"/>
    <n v="1"/>
    <n v="0"/>
    <n v="1"/>
    <d v="2025-04-11T00:00:00"/>
    <d v="2025-05-07T00:00:00"/>
    <m/>
    <s v=""/>
    <s v=""/>
    <n v="26"/>
    <n v="399145"/>
    <n v="1144010"/>
    <n v="167228"/>
    <n v="727"/>
    <s v="Áreas de Vivência"/>
    <n v="26.77"/>
    <n v="12345"/>
    <s v="LDF LOJÃO DO FERRO"/>
    <s v="João Pessoa"/>
    <x v="0"/>
    <x v="1"/>
    <m/>
    <x v="1"/>
    <n v="1"/>
    <n v="1"/>
    <n v="4.3478260869565216E-2"/>
    <n v="0"/>
    <n v="0"/>
    <x v="4"/>
  </r>
  <r>
    <x v="7"/>
    <m/>
    <x v="58"/>
    <n v="9508"/>
    <x v="124"/>
    <x v="0"/>
    <n v="1"/>
    <n v="0"/>
    <n v="1"/>
    <d v="2025-04-11T00:00:00"/>
    <d v="2025-05-07T00:00:00"/>
    <m/>
    <s v=""/>
    <s v=""/>
    <n v="26"/>
    <n v="399153"/>
    <n v="1144011"/>
    <n v="167228"/>
    <n v="727"/>
    <s v="Áreas de Vivência"/>
    <n v="26.77"/>
    <n v="12345"/>
    <s v="LDF LOJÃO DO FERRO"/>
    <s v="João Pessoa"/>
    <x v="0"/>
    <x v="1"/>
    <m/>
    <x v="1"/>
    <n v="1"/>
    <n v="1"/>
    <n v="4.3478260869565216E-2"/>
    <n v="0"/>
    <n v="0"/>
    <x v="4"/>
  </r>
  <r>
    <x v="7"/>
    <m/>
    <x v="62"/>
    <n v="9508"/>
    <x v="124"/>
    <x v="0"/>
    <n v="1"/>
    <n v="0"/>
    <n v="1"/>
    <d v="2025-04-11T00:00:00"/>
    <d v="2025-05-07T00:00:00"/>
    <m/>
    <s v=""/>
    <s v=""/>
    <n v="26"/>
    <n v="399159"/>
    <n v="1144012"/>
    <n v="167228"/>
    <n v="727"/>
    <s v="Áreas de Vivência"/>
    <n v="26.77"/>
    <n v="12345"/>
    <s v="LDF LOJÃO DO FERRO"/>
    <s v="João Pessoa"/>
    <x v="0"/>
    <x v="1"/>
    <m/>
    <x v="1"/>
    <n v="1"/>
    <n v="1"/>
    <n v="4.3478260869565216E-2"/>
    <n v="0"/>
    <n v="0"/>
    <x v="4"/>
  </r>
  <r>
    <x v="7"/>
    <m/>
    <x v="63"/>
    <n v="9508"/>
    <x v="124"/>
    <x v="0"/>
    <n v="1"/>
    <n v="0"/>
    <n v="1"/>
    <d v="2025-04-11T00:00:00"/>
    <d v="2025-05-07T00:00:00"/>
    <m/>
    <s v=""/>
    <s v=""/>
    <n v="26"/>
    <n v="399165"/>
    <n v="1144013"/>
    <n v="167228"/>
    <n v="727"/>
    <s v="Áreas de Vivência"/>
    <n v="26.77"/>
    <n v="12345"/>
    <s v="LDF LOJÃO DO FERRO"/>
    <s v="João Pessoa"/>
    <x v="0"/>
    <x v="1"/>
    <m/>
    <x v="1"/>
    <n v="1"/>
    <n v="1"/>
    <n v="4.3478260869565216E-2"/>
    <n v="0"/>
    <n v="0"/>
    <x v="4"/>
  </r>
  <r>
    <x v="6"/>
    <m/>
    <x v="30"/>
    <n v="9611"/>
    <x v="125"/>
    <x v="1"/>
    <n v="2"/>
    <n v="2"/>
    <m/>
    <d v="2025-06-12T00:00:00"/>
    <m/>
    <m/>
    <s v=""/>
    <s v=""/>
    <s v="Aguardando OC"/>
    <n v="407130"/>
    <m/>
    <n v="0"/>
    <n v="221"/>
    <s v="Almoxarifados - Estoque geral"/>
    <n v="1.73"/>
    <m/>
    <s v=""/>
    <s v=""/>
    <x v="3"/>
    <x v="0"/>
    <m/>
    <x v="0"/>
    <n v="1"/>
    <n v="1"/>
    <n v="0"/>
    <n v="1"/>
    <m/>
    <x v="0"/>
  </r>
  <r>
    <x v="6"/>
    <m/>
    <x v="31"/>
    <n v="9611"/>
    <x v="125"/>
    <x v="1"/>
    <n v="2"/>
    <n v="2"/>
    <m/>
    <d v="2025-06-13T00:00:00"/>
    <m/>
    <m/>
    <s v=""/>
    <s v=""/>
    <s v="Aguardando OC"/>
    <n v="407340"/>
    <m/>
    <n v="0"/>
    <n v="221"/>
    <s v="Almoxarifados - Estoque geral"/>
    <n v="1.73"/>
    <m/>
    <s v=""/>
    <s v=""/>
    <x v="3"/>
    <x v="0"/>
    <m/>
    <x v="0"/>
    <n v="1"/>
    <n v="1"/>
    <n v="0"/>
    <n v="1"/>
    <m/>
    <x v="0"/>
  </r>
  <r>
    <x v="11"/>
    <m/>
    <x v="61"/>
    <n v="9656"/>
    <x v="126"/>
    <x v="0"/>
    <n v="10"/>
    <n v="0"/>
    <n v="10"/>
    <d v="2025-05-19T00:00:00"/>
    <d v="2025-05-27T00:00:00"/>
    <s v="1  DC"/>
    <s v="Atrasado"/>
    <d v="2025-05-28T00:00:00"/>
    <n v="8"/>
    <n v="403450"/>
    <m/>
    <n v="168236"/>
    <n v="221"/>
    <s v="Almoxarifados - Estoque geral"/>
    <n v="2400"/>
    <n v="12345"/>
    <s v="LDF LOJÃO DO FERRO"/>
    <s v="João Pessoa"/>
    <x v="0"/>
    <x v="1"/>
    <m/>
    <x v="1"/>
    <n v="1"/>
    <n v="1"/>
    <n v="1"/>
    <n v="0"/>
    <m/>
    <x v="2"/>
  </r>
  <r>
    <x v="11"/>
    <m/>
    <x v="61"/>
    <n v="9656"/>
    <x v="126"/>
    <x v="0"/>
    <n v="20"/>
    <n v="20"/>
    <m/>
    <d v="2025-07-08T00:00:00"/>
    <d v="2025-07-12T00:00:00"/>
    <s v="0  DC"/>
    <s v="Atrasado"/>
    <d v="2025-07-12T00:00:00"/>
    <n v="4"/>
    <n v="410730"/>
    <m/>
    <n v="170835"/>
    <n v="221"/>
    <s v="Almoxarifados - Estoque geral"/>
    <n v="247.2"/>
    <n v="3020"/>
    <s v="MEGA NORDESTE LTDA  "/>
    <s v="Bayeux"/>
    <x v="0"/>
    <x v="0"/>
    <m/>
    <x v="0"/>
    <n v="1"/>
    <n v="1"/>
    <n v="0.5"/>
    <n v="0"/>
    <m/>
    <x v="3"/>
  </r>
  <r>
    <x v="7"/>
    <m/>
    <x v="37"/>
    <n v="9752"/>
    <x v="127"/>
    <x v="0"/>
    <n v="200"/>
    <n v="0"/>
    <n v="200"/>
    <d v="2025-05-19T00:00:00"/>
    <d v="2025-05-28T00:00:00"/>
    <s v="0  DC"/>
    <s v="Atrasado"/>
    <d v="2025-05-28T00:00:00"/>
    <n v="9"/>
    <n v="403449"/>
    <m/>
    <n v="168302"/>
    <n v="221"/>
    <s v="Almoxarifados - Estoque geral"/>
    <n v="124.03"/>
    <n v="3020"/>
    <s v="MEGA NORDESTE LTDA  "/>
    <s v="Bayeux"/>
    <x v="0"/>
    <x v="1"/>
    <m/>
    <x v="1"/>
    <n v="1"/>
    <n v="1"/>
    <n v="1"/>
    <n v="0"/>
    <m/>
    <x v="2"/>
  </r>
  <r>
    <x v="11"/>
    <m/>
    <x v="61"/>
    <n v="9752"/>
    <x v="127"/>
    <x v="0"/>
    <n v="300"/>
    <n v="300"/>
    <m/>
    <d v="2025-07-08T00:00:00"/>
    <d v="2025-07-12T00:00:00"/>
    <s v="0  DC"/>
    <s v="Atrasado"/>
    <d v="2025-07-12T00:00:00"/>
    <n v="4"/>
    <n v="410729"/>
    <m/>
    <n v="170835"/>
    <n v="221"/>
    <s v="Almoxarifados - Estoque geral"/>
    <n v="1.86"/>
    <n v="3020"/>
    <s v="MEGA NORDESTE LTDA  "/>
    <s v="Bayeux"/>
    <x v="0"/>
    <x v="0"/>
    <m/>
    <x v="0"/>
    <n v="1"/>
    <n v="1"/>
    <n v="0.5"/>
    <n v="0"/>
    <m/>
    <x v="3"/>
  </r>
  <r>
    <x v="7"/>
    <m/>
    <x v="55"/>
    <n v="9841"/>
    <x v="128"/>
    <x v="0"/>
    <n v="5"/>
    <n v="0"/>
    <n v="5"/>
    <d v="2025-04-11T00:00:00"/>
    <d v="2025-05-07T00:00:00"/>
    <m/>
    <m/>
    <s v=""/>
    <n v="26"/>
    <n v="399121"/>
    <n v="1144004"/>
    <n v="167228"/>
    <n v="727"/>
    <s v="Áreas de Vivência"/>
    <n v="10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56"/>
    <n v="9841"/>
    <x v="128"/>
    <x v="0"/>
    <n v="5"/>
    <n v="0"/>
    <n v="5"/>
    <d v="2025-04-11T00:00:00"/>
    <d v="2025-05-07T00:00:00"/>
    <m/>
    <m/>
    <s v=""/>
    <n v="26"/>
    <n v="399132"/>
    <n v="1144009"/>
    <n v="167228"/>
    <n v="727"/>
    <s v="Áreas de Vivência"/>
    <n v="10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57"/>
    <n v="9841"/>
    <x v="128"/>
    <x v="0"/>
    <n v="5"/>
    <n v="0"/>
    <n v="5"/>
    <d v="2025-04-11T00:00:00"/>
    <d v="2025-05-07T00:00:00"/>
    <m/>
    <m/>
    <s v=""/>
    <n v="26"/>
    <n v="399141"/>
    <n v="1144010"/>
    <n v="167228"/>
    <n v="727"/>
    <s v="Áreas de Vivência"/>
    <n v="10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58"/>
    <n v="9841"/>
    <x v="128"/>
    <x v="0"/>
    <n v="5"/>
    <n v="0"/>
    <n v="5"/>
    <d v="2025-04-11T00:00:00"/>
    <d v="2025-05-07T00:00:00"/>
    <m/>
    <m/>
    <s v=""/>
    <n v="26"/>
    <n v="399150"/>
    <n v="1144011"/>
    <n v="167228"/>
    <n v="727"/>
    <s v="Áreas de Vivência"/>
    <n v="10"/>
    <n v="14591"/>
    <s v="ATACADÃO ECONOMICO"/>
    <s v="João Pessoa"/>
    <x v="0"/>
    <x v="1"/>
    <m/>
    <x v="1"/>
    <n v="1"/>
    <n v="1"/>
    <n v="4.3478260869565216E-2"/>
    <n v="0"/>
    <n v="0"/>
    <x v="4"/>
  </r>
  <r>
    <x v="9"/>
    <m/>
    <x v="36"/>
    <n v="10000"/>
    <x v="129"/>
    <x v="0"/>
    <n v="1"/>
    <n v="0"/>
    <n v="1"/>
    <d v="2025-03-21T00:00:00"/>
    <d v="2025-04-11T00:00:00"/>
    <m/>
    <m/>
    <s v=""/>
    <n v="21"/>
    <n v="396881"/>
    <n v="1138448"/>
    <n v="166155"/>
    <n v="1032"/>
    <s v="Galpão Almox.Oficina Agrícola 092023"/>
    <n v="245"/>
    <n v="2538"/>
    <s v="NORDIFE             "/>
    <s v="Cabedelo"/>
    <x v="0"/>
    <x v="1"/>
    <n v="1"/>
    <x v="2"/>
    <n v="1"/>
    <n v="1"/>
    <n v="1"/>
    <n v="0"/>
    <n v="0"/>
    <x v="1"/>
  </r>
  <r>
    <x v="5"/>
    <m/>
    <x v="64"/>
    <n v="10539"/>
    <x v="130"/>
    <x v="0"/>
    <n v="4"/>
    <n v="0"/>
    <n v="4"/>
    <d v="2025-06-17T00:00:00"/>
    <d v="2025-07-03T00:00:00"/>
    <s v="10  UT"/>
    <s v="Atrasado"/>
    <d v="2025-07-13T00:00:00"/>
    <n v="16"/>
    <n v="407992"/>
    <m/>
    <n v="170290"/>
    <n v="221"/>
    <s v="Almoxarifados - Estoque geral"/>
    <n v="50.75"/>
    <n v="2106"/>
    <s v="UNIDAS              "/>
    <s v="João Pessoa"/>
    <x v="0"/>
    <x v="1"/>
    <m/>
    <x v="1"/>
    <n v="1"/>
    <n v="1"/>
    <n v="1"/>
    <n v="0"/>
    <m/>
    <x v="0"/>
  </r>
  <r>
    <x v="6"/>
    <m/>
    <x v="65"/>
    <n v="10570"/>
    <x v="131"/>
    <x v="0"/>
    <n v="2"/>
    <n v="0"/>
    <n v="2"/>
    <d v="2025-03-19T00:00:00"/>
    <d v="2025-04-12T00:00:00"/>
    <m/>
    <m/>
    <s v=""/>
    <n v="24"/>
    <n v="396583"/>
    <n v="1137731"/>
    <n v="166200"/>
    <n v="694"/>
    <s v="Tratores Plantio"/>
    <n v="101"/>
    <n v="13341"/>
    <s v="DISMA DISTRIBUIDORA"/>
    <s v="Araçatuba"/>
    <x v="4"/>
    <x v="1"/>
    <m/>
    <x v="1"/>
    <n v="1"/>
    <n v="1"/>
    <n v="0.16666666666666666"/>
    <n v="0"/>
    <n v="0"/>
    <x v="1"/>
  </r>
  <r>
    <x v="6"/>
    <m/>
    <x v="66"/>
    <n v="10570"/>
    <x v="131"/>
    <x v="0"/>
    <n v="2"/>
    <n v="0"/>
    <n v="2"/>
    <d v="2025-03-19T00:00:00"/>
    <d v="2025-04-12T00:00:00"/>
    <m/>
    <m/>
    <s v=""/>
    <n v="24"/>
    <n v="396586"/>
    <n v="1137734"/>
    <n v="166200"/>
    <n v="696"/>
    <s v="Tratores Colheita"/>
    <n v="101"/>
    <n v="13341"/>
    <s v="DISMA DISTRIBUIDORA"/>
    <s v="Araçatuba"/>
    <x v="4"/>
    <x v="1"/>
    <n v="1"/>
    <x v="2"/>
    <n v="1"/>
    <n v="1"/>
    <n v="0.16666666666666666"/>
    <n v="0"/>
    <n v="0"/>
    <x v="1"/>
  </r>
  <r>
    <x v="6"/>
    <m/>
    <x v="67"/>
    <n v="10570"/>
    <x v="131"/>
    <x v="0"/>
    <n v="2"/>
    <n v="0"/>
    <n v="2"/>
    <d v="2025-03-19T00:00:00"/>
    <d v="2025-04-12T00:00:00"/>
    <m/>
    <m/>
    <s v=""/>
    <n v="24"/>
    <n v="396589"/>
    <n v="1137737"/>
    <n v="166200"/>
    <n v="696"/>
    <s v="Tratores Colheita"/>
    <n v="101"/>
    <n v="13341"/>
    <s v="DISMA DISTRIBUIDORA"/>
    <s v="Araçatuba"/>
    <x v="4"/>
    <x v="1"/>
    <m/>
    <x v="1"/>
    <n v="1"/>
    <n v="1"/>
    <n v="0.16666666666666666"/>
    <n v="0"/>
    <n v="0"/>
    <x v="1"/>
  </r>
  <r>
    <x v="6"/>
    <m/>
    <x v="19"/>
    <n v="10570"/>
    <x v="131"/>
    <x v="0"/>
    <n v="2"/>
    <n v="0"/>
    <n v="2"/>
    <d v="2025-03-19T00:00:00"/>
    <d v="2025-04-12T00:00:00"/>
    <m/>
    <m/>
    <s v=""/>
    <n v="24"/>
    <n v="396592"/>
    <n v="1137739"/>
    <n v="166200"/>
    <n v="692"/>
    <s v="Tratores Preparo Solo"/>
    <n v="101"/>
    <n v="13341"/>
    <s v="DISMA DISTRIBUIDORA"/>
    <s v="Araçatuba"/>
    <x v="4"/>
    <x v="1"/>
    <m/>
    <x v="1"/>
    <n v="1"/>
    <n v="1"/>
    <n v="0.16666666666666666"/>
    <n v="0"/>
    <n v="0"/>
    <x v="1"/>
  </r>
  <r>
    <x v="6"/>
    <m/>
    <x v="26"/>
    <n v="10570"/>
    <x v="131"/>
    <x v="0"/>
    <n v="2"/>
    <n v="0"/>
    <n v="2"/>
    <d v="2025-03-19T00:00:00"/>
    <d v="2025-04-12T00:00:00"/>
    <m/>
    <m/>
    <s v=""/>
    <n v="24"/>
    <n v="396595"/>
    <n v="1137772"/>
    <n v="166200"/>
    <n v="695"/>
    <s v="Tratores Tratos Culturais"/>
    <n v="101"/>
    <n v="13341"/>
    <s v="DISMA DISTRIBUIDORA"/>
    <s v="Araçatuba"/>
    <x v="4"/>
    <x v="1"/>
    <m/>
    <x v="1"/>
    <n v="1"/>
    <n v="1"/>
    <n v="0.16666666666666666"/>
    <n v="0"/>
    <n v="0"/>
    <x v="1"/>
  </r>
  <r>
    <x v="6"/>
    <m/>
    <x v="68"/>
    <n v="10570"/>
    <x v="131"/>
    <x v="0"/>
    <n v="2"/>
    <n v="0"/>
    <n v="2"/>
    <d v="2025-03-19T00:00:00"/>
    <d v="2025-04-12T00:00:00"/>
    <m/>
    <m/>
    <s v=""/>
    <n v="24"/>
    <n v="396598"/>
    <n v="1137773"/>
    <n v="166200"/>
    <n v="695"/>
    <s v="Tratores Tratos Culturais"/>
    <n v="101"/>
    <n v="13341"/>
    <s v="DISMA DISTRIBUIDORA"/>
    <s v="Araçatuba"/>
    <x v="4"/>
    <x v="1"/>
    <m/>
    <x v="1"/>
    <n v="1"/>
    <n v="1"/>
    <n v="0.16666666666666666"/>
    <n v="0"/>
    <n v="0"/>
    <x v="1"/>
  </r>
  <r>
    <x v="6"/>
    <m/>
    <x v="31"/>
    <n v="10783"/>
    <x v="132"/>
    <x v="1"/>
    <n v="10"/>
    <n v="10"/>
    <n v="0"/>
    <d v="2025-05-09T00:00:00"/>
    <m/>
    <m/>
    <s v=""/>
    <s v=""/>
    <s v="Aguardando OC"/>
    <n v="402120"/>
    <m/>
    <n v="0"/>
    <n v="221"/>
    <s v="Almoxarifados - Estoque geral"/>
    <n v="28.2"/>
    <m/>
    <s v=""/>
    <s v=""/>
    <x v="3"/>
    <x v="0"/>
    <m/>
    <x v="0"/>
    <n v="1"/>
    <n v="1"/>
    <n v="0"/>
    <n v="1"/>
    <m/>
    <x v="2"/>
  </r>
  <r>
    <x v="9"/>
    <m/>
    <x v="36"/>
    <n v="11025"/>
    <x v="133"/>
    <x v="1"/>
    <n v="1"/>
    <n v="1"/>
    <m/>
    <d v="2025-06-23T00:00:00"/>
    <m/>
    <m/>
    <s v=""/>
    <s v=""/>
    <s v="Aguardando OC"/>
    <n v="40879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11048"/>
    <x v="134"/>
    <x v="1"/>
    <n v="1"/>
    <n v="1"/>
    <m/>
    <d v="2025-06-18T00:00:00"/>
    <m/>
    <m/>
    <s v=""/>
    <s v=""/>
    <s v="Aguardando OC"/>
    <n v="408205"/>
    <m/>
    <n v="0"/>
    <n v="221"/>
    <s v="Almoxarifados - Estoque geral"/>
    <n v="30.1"/>
    <m/>
    <s v=""/>
    <s v=""/>
    <x v="3"/>
    <x v="0"/>
    <m/>
    <x v="0"/>
    <n v="1"/>
    <n v="1"/>
    <n v="0"/>
    <n v="1"/>
    <m/>
    <x v="0"/>
  </r>
  <r>
    <x v="9"/>
    <m/>
    <x v="36"/>
    <n v="11057"/>
    <x v="135"/>
    <x v="1"/>
    <n v="1"/>
    <n v="1"/>
    <m/>
    <d v="2025-06-18T00:00:00"/>
    <m/>
    <m/>
    <s v=""/>
    <s v=""/>
    <s v="Aguardando OC"/>
    <n v="408171"/>
    <m/>
    <n v="0"/>
    <n v="221"/>
    <s v="Almoxarifados - Estoque geral"/>
    <n v="7.57"/>
    <m/>
    <s v=""/>
    <s v=""/>
    <x v="3"/>
    <x v="0"/>
    <m/>
    <x v="0"/>
    <n v="1"/>
    <n v="1"/>
    <n v="0"/>
    <n v="1"/>
    <m/>
    <x v="0"/>
  </r>
  <r>
    <x v="9"/>
    <m/>
    <x v="36"/>
    <n v="11064"/>
    <x v="136"/>
    <x v="1"/>
    <n v="1"/>
    <n v="1"/>
    <m/>
    <d v="2025-06-23T00:00:00"/>
    <m/>
    <m/>
    <s v=""/>
    <s v=""/>
    <s v="Aguardando OC"/>
    <n v="40877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11071"/>
    <x v="137"/>
    <x v="1"/>
    <n v="1"/>
    <n v="1"/>
    <m/>
    <d v="2025-06-13T00:00:00"/>
    <m/>
    <m/>
    <s v=""/>
    <s v=""/>
    <s v="Aguardando OC"/>
    <n v="407275"/>
    <m/>
    <n v="0"/>
    <n v="221"/>
    <s v="Almoxarifados - Estoque geral"/>
    <n v="46.5"/>
    <m/>
    <s v=""/>
    <s v=""/>
    <x v="3"/>
    <x v="0"/>
    <m/>
    <x v="0"/>
    <n v="1"/>
    <n v="1"/>
    <n v="0"/>
    <n v="1"/>
    <m/>
    <x v="0"/>
  </r>
  <r>
    <x v="6"/>
    <m/>
    <x v="31"/>
    <n v="11071"/>
    <x v="137"/>
    <x v="1"/>
    <n v="2"/>
    <n v="2"/>
    <m/>
    <d v="2025-06-13T00:00:00"/>
    <m/>
    <m/>
    <s v=""/>
    <s v=""/>
    <s v="Aguardando OC"/>
    <n v="407393"/>
    <m/>
    <n v="0"/>
    <n v="221"/>
    <s v="Almoxarifados - Estoque geral"/>
    <n v="46.5"/>
    <m/>
    <s v=""/>
    <s v=""/>
    <x v="3"/>
    <x v="0"/>
    <m/>
    <x v="0"/>
    <n v="1"/>
    <n v="1"/>
    <n v="0"/>
    <n v="1"/>
    <m/>
    <x v="0"/>
  </r>
  <r>
    <x v="6"/>
    <m/>
    <x v="31"/>
    <n v="11071"/>
    <x v="137"/>
    <x v="1"/>
    <n v="2"/>
    <n v="2"/>
    <m/>
    <d v="2025-06-13T00:00:00"/>
    <m/>
    <m/>
    <s v=""/>
    <s v=""/>
    <s v="Aguardando OC"/>
    <n v="407487"/>
    <m/>
    <n v="0"/>
    <n v="221"/>
    <s v="Almoxarifados - Estoque geral"/>
    <n v="46.5"/>
    <m/>
    <s v=""/>
    <s v=""/>
    <x v="3"/>
    <x v="0"/>
    <m/>
    <x v="0"/>
    <n v="1"/>
    <n v="1"/>
    <n v="0"/>
    <n v="1"/>
    <m/>
    <x v="0"/>
  </r>
  <r>
    <x v="6"/>
    <m/>
    <x v="19"/>
    <n v="11273"/>
    <x v="138"/>
    <x v="0"/>
    <n v="1"/>
    <n v="0"/>
    <n v="1"/>
    <d v="2025-02-28T00:00:00"/>
    <d v="2025-03-20T00:00:00"/>
    <m/>
    <m/>
    <s v=""/>
    <n v="20"/>
    <n v="395913"/>
    <n v="1136371"/>
    <n v="165334"/>
    <n v="692"/>
    <s v="Tratores Preparo Solo"/>
    <n v="894.47"/>
    <n v="13341"/>
    <s v="DISMA DISTRIBUIDORA"/>
    <s v="Araçatuba"/>
    <x v="4"/>
    <x v="1"/>
    <m/>
    <x v="1"/>
    <n v="1"/>
    <n v="1"/>
    <n v="4.7619047619047616E-2"/>
    <n v="0"/>
    <n v="0"/>
    <x v="5"/>
  </r>
  <r>
    <x v="6"/>
    <m/>
    <x v="19"/>
    <n v="11509"/>
    <x v="139"/>
    <x v="0"/>
    <n v="1"/>
    <n v="0"/>
    <n v="1"/>
    <d v="2025-02-28T00:00:00"/>
    <d v="2025-03-20T00:00:00"/>
    <m/>
    <m/>
    <s v=""/>
    <n v="20"/>
    <n v="394744"/>
    <n v="1133066"/>
    <n v="165177"/>
    <n v="692"/>
    <s v="Tratores Preparo Solo"/>
    <n v="69.459999999999994"/>
    <n v="13341"/>
    <s v="DISMA DISTRIBUIDORA"/>
    <s v="Araçatuba"/>
    <x v="4"/>
    <x v="1"/>
    <n v="1"/>
    <x v="2"/>
    <n v="1"/>
    <n v="1"/>
    <n v="0.04"/>
    <n v="0"/>
    <n v="0"/>
    <x v="5"/>
  </r>
  <r>
    <x v="5"/>
    <m/>
    <x v="47"/>
    <n v="11517"/>
    <x v="140"/>
    <x v="0"/>
    <n v="2"/>
    <n v="0"/>
    <n v="2"/>
    <d v="2025-04-10T00:00:00"/>
    <d v="2025-04-16T00:00:00"/>
    <m/>
    <m/>
    <s v=""/>
    <n v="6"/>
    <n v="399047"/>
    <n v="1143900"/>
    <n v="166446"/>
    <n v="685"/>
    <s v="Caminhões Comboio"/>
    <n v="1358.94"/>
    <n v="6880"/>
    <s v="AUTO NORTE"/>
    <s v="Bayeux"/>
    <x v="0"/>
    <x v="1"/>
    <n v="1"/>
    <x v="2"/>
    <n v="1"/>
    <n v="1"/>
    <n v="0.5"/>
    <n v="0"/>
    <n v="0"/>
    <x v="4"/>
  </r>
  <r>
    <x v="5"/>
    <m/>
    <x v="47"/>
    <n v="11518"/>
    <x v="141"/>
    <x v="0"/>
    <n v="2"/>
    <n v="0"/>
    <n v="2"/>
    <d v="2025-04-10T00:00:00"/>
    <d v="2025-04-16T00:00:00"/>
    <m/>
    <m/>
    <s v=""/>
    <n v="6"/>
    <n v="399050"/>
    <n v="1143900"/>
    <n v="166446"/>
    <n v="685"/>
    <s v="Caminhões Comboio"/>
    <n v="1139.08"/>
    <n v="6880"/>
    <s v="AUTO NORTE"/>
    <s v="Bayeux"/>
    <x v="0"/>
    <x v="1"/>
    <n v="1"/>
    <x v="2"/>
    <n v="1"/>
    <n v="1"/>
    <n v="0.5"/>
    <n v="0"/>
    <n v="0"/>
    <x v="4"/>
  </r>
  <r>
    <x v="5"/>
    <m/>
    <x v="15"/>
    <n v="11717"/>
    <x v="142"/>
    <x v="0"/>
    <n v="1"/>
    <n v="0"/>
    <n v="1"/>
    <d v="2025-06-06T00:00:00"/>
    <d v="2025-06-11T00:00:00"/>
    <s v="0  DC"/>
    <s v="Atrasado"/>
    <d v="2025-06-11T00:00:00"/>
    <n v="5"/>
    <n v="406262"/>
    <m/>
    <n v="168989"/>
    <n v="221"/>
    <s v="Almoxarifados - Estoque geral"/>
    <n v="140"/>
    <n v="1623"/>
    <s v="ORLANDO PECAS       "/>
    <s v="Recife"/>
    <x v="1"/>
    <x v="1"/>
    <m/>
    <x v="1"/>
    <n v="1"/>
    <n v="1"/>
    <n v="0.2"/>
    <n v="0"/>
    <m/>
    <x v="0"/>
  </r>
  <r>
    <x v="5"/>
    <m/>
    <x v="15"/>
    <n v="11718"/>
    <x v="143"/>
    <x v="0"/>
    <n v="1"/>
    <n v="0"/>
    <n v="1"/>
    <d v="2025-06-06T00:00:00"/>
    <d v="2025-06-11T00:00:00"/>
    <s v="0  DC"/>
    <s v="Atrasado"/>
    <d v="2025-06-11T00:00:00"/>
    <n v="5"/>
    <n v="406254"/>
    <m/>
    <n v="168987"/>
    <n v="221"/>
    <s v="Almoxarifados - Estoque geral"/>
    <n v="548.24"/>
    <n v="6880"/>
    <s v="AUTO NORTE"/>
    <s v="Bayeux"/>
    <x v="0"/>
    <x v="1"/>
    <m/>
    <x v="1"/>
    <n v="1"/>
    <n v="1"/>
    <n v="0.33333333333333331"/>
    <n v="0"/>
    <m/>
    <x v="0"/>
  </r>
  <r>
    <x v="6"/>
    <m/>
    <x v="18"/>
    <n v="11766"/>
    <x v="144"/>
    <x v="0"/>
    <n v="1"/>
    <n v="0"/>
    <n v="1"/>
    <d v="2025-02-11T00:00:00"/>
    <d v="2025-02-17T00:00:00"/>
    <m/>
    <m/>
    <s v=""/>
    <n v="6"/>
    <n v="392077"/>
    <n v="1127366"/>
    <n v="164322"/>
    <n v="696"/>
    <s v="Tratores Colheita"/>
    <n v="20.92"/>
    <n v="3465"/>
    <s v="MAQNELSON AGRICOLA L"/>
    <s v="Itumbiara"/>
    <x v="2"/>
    <x v="1"/>
    <n v="1"/>
    <x v="2"/>
    <n v="1"/>
    <n v="1"/>
    <n v="3.2258064516129031E-2"/>
    <n v="0"/>
    <n v="0"/>
    <x v="5"/>
  </r>
  <r>
    <x v="1"/>
    <m/>
    <x v="69"/>
    <n v="11817"/>
    <x v="145"/>
    <x v="0"/>
    <n v="1"/>
    <n v="0"/>
    <n v="1"/>
    <d v="2025-03-28T00:00:00"/>
    <d v="2025-04-12T00:00:00"/>
    <m/>
    <m/>
    <s v=""/>
    <n v="15"/>
    <n v="397407"/>
    <n v="1139976"/>
    <n v="166195"/>
    <n v="733"/>
    <s v="Automóveis e Utilitários - Colheita"/>
    <n v="16.149999999999999"/>
    <n v="14446"/>
    <s v="AGROMOTO"/>
    <s v="Jaboatão dos Guararapes"/>
    <x v="1"/>
    <x v="1"/>
    <m/>
    <x v="1"/>
    <n v="1"/>
    <n v="1"/>
    <n v="0.14285714285714285"/>
    <n v="0"/>
    <n v="0"/>
    <x v="1"/>
  </r>
  <r>
    <x v="1"/>
    <m/>
    <x v="54"/>
    <n v="11817"/>
    <x v="145"/>
    <x v="0"/>
    <n v="1"/>
    <n v="0"/>
    <n v="1"/>
    <d v="2025-03-28T00:00:00"/>
    <d v="2025-04-10T00:00:00"/>
    <m/>
    <m/>
    <s v=""/>
    <n v="13"/>
    <n v="397412"/>
    <n v="1139980"/>
    <n v="166120"/>
    <n v="719"/>
    <s v="Automóveis e utilitários - Adm. Agricola"/>
    <n v="16.149999999999999"/>
    <n v="14446"/>
    <s v="AGROMOTO"/>
    <s v="Jaboatão dos Guararapes"/>
    <x v="1"/>
    <x v="1"/>
    <m/>
    <x v="1"/>
    <n v="1"/>
    <n v="1"/>
    <n v="9.0909090909090912E-2"/>
    <n v="0"/>
    <n v="0"/>
    <x v="1"/>
  </r>
  <r>
    <x v="2"/>
    <m/>
    <x v="70"/>
    <n v="11908"/>
    <x v="146"/>
    <x v="1"/>
    <n v="4"/>
    <n v="4"/>
    <n v="0"/>
    <d v="2025-04-01T00:00:00"/>
    <m/>
    <m/>
    <s v=""/>
    <s v=""/>
    <s v="Aguardando OC"/>
    <n v="395868"/>
    <n v="1136277"/>
    <n v="0"/>
    <n v="113"/>
    <s v="Carregadeiras Geral - Apontamento"/>
    <n v="14.69"/>
    <m/>
    <s v=""/>
    <s v=""/>
    <x v="3"/>
    <x v="0"/>
    <m/>
    <x v="0"/>
    <n v="1"/>
    <n v="1"/>
    <n v="0"/>
    <n v="1"/>
    <e v="#REF!"/>
    <x v="4"/>
  </r>
  <r>
    <x v="2"/>
    <m/>
    <x v="8"/>
    <n v="11908"/>
    <x v="146"/>
    <x v="0"/>
    <n v="2"/>
    <n v="0"/>
    <n v="2"/>
    <d v="2025-04-02T00:00:00"/>
    <d v="2025-04-10T00:00:00"/>
    <m/>
    <m/>
    <s v=""/>
    <n v="8"/>
    <n v="397797"/>
    <n v="1141101"/>
    <n v="166122"/>
    <n v="701"/>
    <s v="Carregadeiras Prep. Solo/Plantio"/>
    <n v="14.69"/>
    <n v="13341"/>
    <s v="DISMA DISTRIBUIDORA"/>
    <s v="Araçatuba"/>
    <x v="4"/>
    <x v="1"/>
    <m/>
    <x v="1"/>
    <n v="1"/>
    <n v="1"/>
    <n v="3.2258064516129031E-2"/>
    <n v="0"/>
    <m/>
    <x v="4"/>
  </r>
  <r>
    <x v="2"/>
    <m/>
    <x v="9"/>
    <n v="11908"/>
    <x v="146"/>
    <x v="0"/>
    <n v="2"/>
    <n v="0"/>
    <n v="2"/>
    <d v="2025-04-02T00:00:00"/>
    <d v="2025-04-10T00:00:00"/>
    <m/>
    <m/>
    <s v=""/>
    <n v="8"/>
    <n v="397800"/>
    <n v="1141104"/>
    <n v="166122"/>
    <n v="112"/>
    <s v="Carregadeiras Colheita"/>
    <n v="14.69"/>
    <n v="13341"/>
    <s v="DISMA DISTRIBUIDORA"/>
    <s v="Araçatuba"/>
    <x v="4"/>
    <x v="1"/>
    <m/>
    <x v="1"/>
    <n v="1"/>
    <n v="1"/>
    <n v="3.2258064516129031E-2"/>
    <n v="0"/>
    <m/>
    <x v="4"/>
  </r>
  <r>
    <x v="2"/>
    <m/>
    <x v="2"/>
    <n v="11908"/>
    <x v="146"/>
    <x v="0"/>
    <n v="2"/>
    <n v="0"/>
    <n v="2"/>
    <d v="2025-04-02T00:00:00"/>
    <d v="2025-04-10T00:00:00"/>
    <m/>
    <m/>
    <s v=""/>
    <n v="8"/>
    <n v="397803"/>
    <n v="1141108"/>
    <n v="166122"/>
    <n v="701"/>
    <s v="Carregadeiras Prep. Solo/Plantio"/>
    <n v="14.69"/>
    <n v="13341"/>
    <s v="DISMA DISTRIBUIDORA"/>
    <s v="Araçatuba"/>
    <x v="4"/>
    <x v="1"/>
    <m/>
    <x v="1"/>
    <n v="1"/>
    <n v="1"/>
    <n v="3.2258064516129031E-2"/>
    <n v="0"/>
    <m/>
    <x v="4"/>
  </r>
  <r>
    <x v="2"/>
    <m/>
    <x v="71"/>
    <n v="11908"/>
    <x v="146"/>
    <x v="0"/>
    <n v="2"/>
    <n v="0"/>
    <n v="2"/>
    <d v="2025-04-02T00:00:00"/>
    <d v="2025-04-10T00:00:00"/>
    <m/>
    <m/>
    <s v=""/>
    <n v="8"/>
    <n v="397806"/>
    <n v="1141113"/>
    <n v="166122"/>
    <n v="701"/>
    <s v="Carregadeiras Prep. Solo/Plantio"/>
    <n v="14.69"/>
    <n v="13341"/>
    <s v="DISMA DISTRIBUIDORA"/>
    <s v="Araçatuba"/>
    <x v="4"/>
    <x v="1"/>
    <m/>
    <x v="1"/>
    <n v="1"/>
    <n v="1"/>
    <n v="3.2258064516129031E-2"/>
    <n v="0"/>
    <m/>
    <x v="4"/>
  </r>
  <r>
    <x v="2"/>
    <m/>
    <x v="6"/>
    <n v="11908"/>
    <x v="146"/>
    <x v="0"/>
    <n v="2"/>
    <n v="0"/>
    <n v="2"/>
    <d v="2025-04-02T00:00:00"/>
    <d v="2025-04-10T00:00:00"/>
    <m/>
    <m/>
    <s v=""/>
    <n v="8"/>
    <n v="397809"/>
    <n v="1141117"/>
    <n v="166122"/>
    <n v="112"/>
    <s v="Carregadeiras Colheita"/>
    <n v="14.69"/>
    <n v="13341"/>
    <s v="DISMA DISTRIBUIDORA"/>
    <s v="Araçatuba"/>
    <x v="4"/>
    <x v="1"/>
    <m/>
    <x v="1"/>
    <n v="1"/>
    <n v="1"/>
    <n v="3.2258064516129031E-2"/>
    <n v="0"/>
    <m/>
    <x v="4"/>
  </r>
  <r>
    <x v="2"/>
    <m/>
    <x v="72"/>
    <n v="11908"/>
    <x v="146"/>
    <x v="0"/>
    <n v="2"/>
    <n v="0"/>
    <n v="2"/>
    <d v="2025-04-02T00:00:00"/>
    <d v="2025-04-10T00:00:00"/>
    <m/>
    <m/>
    <s v=""/>
    <n v="8"/>
    <n v="397812"/>
    <n v="1141125"/>
    <n v="166122"/>
    <n v="701"/>
    <s v="Carregadeiras Prep. Solo/Plantio"/>
    <n v="14.69"/>
    <n v="13341"/>
    <s v="DISMA DISTRIBUIDORA"/>
    <s v="Araçatuba"/>
    <x v="4"/>
    <x v="1"/>
    <m/>
    <x v="1"/>
    <n v="1"/>
    <n v="1"/>
    <n v="3.2258064516129031E-2"/>
    <n v="0"/>
    <m/>
    <x v="4"/>
  </r>
  <r>
    <x v="5"/>
    <m/>
    <x v="46"/>
    <n v="11924"/>
    <x v="147"/>
    <x v="0"/>
    <n v="2"/>
    <n v="0"/>
    <n v="2"/>
    <d v="2025-03-26T00:00:00"/>
    <d v="2025-04-16T00:00:00"/>
    <m/>
    <m/>
    <s v=""/>
    <n v="21"/>
    <n v="397167"/>
    <n v="1139444"/>
    <n v="166420"/>
    <n v="683"/>
    <s v="Caminhões Prancha"/>
    <n v="229.91"/>
    <n v="2528"/>
    <s v="REDIESEL            "/>
    <s v="Jaboatão dos Guararapes"/>
    <x v="1"/>
    <x v="1"/>
    <m/>
    <x v="1"/>
    <n v="1"/>
    <n v="1"/>
    <n v="0.25"/>
    <n v="0"/>
    <n v="0"/>
    <x v="1"/>
  </r>
  <r>
    <x v="2"/>
    <m/>
    <x v="4"/>
    <n v="12371"/>
    <x v="148"/>
    <x v="0"/>
    <n v="4"/>
    <n v="0"/>
    <n v="4"/>
    <d v="2025-03-18T00:00:00"/>
    <d v="2025-04-09T00:00:00"/>
    <m/>
    <m/>
    <s v=""/>
    <n v="22"/>
    <n v="396477"/>
    <n v="1137532"/>
    <n v="166078"/>
    <n v="112"/>
    <s v="Carregadeiras Colheita"/>
    <n v="1895.96"/>
    <n v="13341"/>
    <s v="DISMA DISTRIBUIDORA"/>
    <s v="Araçatuba"/>
    <x v="4"/>
    <x v="1"/>
    <n v="1"/>
    <x v="2"/>
    <n v="1"/>
    <n v="1"/>
    <n v="1"/>
    <n v="0"/>
    <n v="0"/>
    <x v="1"/>
  </r>
  <r>
    <x v="6"/>
    <m/>
    <x v="19"/>
    <n v="12371"/>
    <x v="148"/>
    <x v="0"/>
    <n v="6"/>
    <n v="0"/>
    <n v="6"/>
    <d v="2025-03-20T00:00:00"/>
    <d v="2025-04-09T00:00:00"/>
    <m/>
    <m/>
    <s v=""/>
    <n v="20"/>
    <n v="396699"/>
    <n v="1138031"/>
    <n v="166066"/>
    <n v="692"/>
    <s v="Tratores Preparo Solo"/>
    <n v="388"/>
    <n v="13341"/>
    <s v="DISMA DISTRIBUIDORA"/>
    <s v="Araçatuba"/>
    <x v="4"/>
    <x v="1"/>
    <n v="1"/>
    <x v="2"/>
    <n v="1"/>
    <n v="1"/>
    <n v="0.16666666666666666"/>
    <n v="0"/>
    <n v="0"/>
    <x v="1"/>
  </r>
  <r>
    <x v="2"/>
    <m/>
    <x v="2"/>
    <n v="12371"/>
    <x v="148"/>
    <x v="0"/>
    <n v="4"/>
    <n v="0"/>
    <n v="4"/>
    <d v="2025-04-25T00:00:00"/>
    <d v="2025-05-07T00:00:00"/>
    <m/>
    <m/>
    <s v=""/>
    <n v="12"/>
    <n v="400660"/>
    <m/>
    <n v="167245"/>
    <n v="221"/>
    <s v="Almoxarifados - Estoque geral"/>
    <n v="2147.6799999999998"/>
    <n v="15127"/>
    <s v="EQUAGRIL LTDA"/>
    <s v="São Paulo"/>
    <x v="4"/>
    <x v="1"/>
    <m/>
    <x v="1"/>
    <n v="1"/>
    <n v="1"/>
    <n v="1"/>
    <n v="0"/>
    <n v="0"/>
    <x v="4"/>
  </r>
  <r>
    <x v="5"/>
    <m/>
    <x v="44"/>
    <n v="12451"/>
    <x v="149"/>
    <x v="0"/>
    <n v="1"/>
    <n v="0"/>
    <n v="1"/>
    <d v="2025-05-21T00:00:00"/>
    <d v="2025-05-27T00:00:00"/>
    <s v="0  DC"/>
    <s v="Atrasado"/>
    <d v="2025-05-27T00:00:00"/>
    <n v="6"/>
    <n v="403844"/>
    <m/>
    <n v="168242"/>
    <n v="221"/>
    <s v="Almoxarifados - Estoque geral"/>
    <n v="19.03"/>
    <n v="2528"/>
    <s v="REDIESEL            "/>
    <s v="Jaboatão dos Guararapes"/>
    <x v="1"/>
    <x v="1"/>
    <m/>
    <x v="1"/>
    <n v="1"/>
    <n v="1"/>
    <n v="0.14285714285714285"/>
    <n v="0"/>
    <m/>
    <x v="2"/>
  </r>
  <r>
    <x v="5"/>
    <m/>
    <x v="14"/>
    <n v="12452"/>
    <x v="150"/>
    <x v="0"/>
    <n v="1"/>
    <n v="1"/>
    <m/>
    <d v="2025-07-14T00:00:00"/>
    <d v="2025-07-19T00:00:00"/>
    <s v="0  DC"/>
    <s v="Atrasado"/>
    <d v="2025-07-19T00:00:00"/>
    <n v="5"/>
    <n v="411584"/>
    <m/>
    <n v="171162"/>
    <n v="221"/>
    <s v="Almoxarifados - Estoque geral"/>
    <n v="294.83999999999997"/>
    <n v="2528"/>
    <s v="REDIESEL            "/>
    <s v="Jaboatão dos Guararapes"/>
    <x v="1"/>
    <x v="0"/>
    <m/>
    <x v="0"/>
    <n v="1"/>
    <n v="1"/>
    <n v="0.125"/>
    <n v="0"/>
    <m/>
    <x v="3"/>
  </r>
  <r>
    <x v="6"/>
    <m/>
    <x v="19"/>
    <n v="12694"/>
    <x v="151"/>
    <x v="0"/>
    <n v="2"/>
    <n v="0"/>
    <n v="2"/>
    <d v="2025-02-28T00:00:00"/>
    <d v="2025-03-20T00:00:00"/>
    <m/>
    <m/>
    <s v=""/>
    <n v="20"/>
    <n v="394688"/>
    <n v="1133066"/>
    <n v="165173"/>
    <n v="692"/>
    <s v="Tratores Preparo Solo"/>
    <n v="24.5"/>
    <n v="1237"/>
    <s v="MERCADAO DE TRATORES"/>
    <s v="Ourinhos"/>
    <x v="4"/>
    <x v="1"/>
    <n v="1"/>
    <x v="2"/>
    <n v="1"/>
    <n v="1"/>
    <n v="0.1"/>
    <n v="0"/>
    <n v="0"/>
    <x v="5"/>
  </r>
  <r>
    <x v="6"/>
    <m/>
    <x v="66"/>
    <n v="12694"/>
    <x v="151"/>
    <x v="0"/>
    <n v="1"/>
    <n v="0"/>
    <n v="1"/>
    <d v="2025-05-22T00:00:00"/>
    <d v="2025-05-29T00:00:00"/>
    <s v="1  DC"/>
    <s v="Atrasado"/>
    <d v="2025-05-30T00:00:00"/>
    <n v="7"/>
    <n v="403993"/>
    <m/>
    <n v="168372"/>
    <n v="221"/>
    <s v="Almoxarifados - Estoque geral"/>
    <n v="10"/>
    <n v="13341"/>
    <s v="DISMA DISTRIBUIDORA"/>
    <s v="Araçatuba"/>
    <x v="4"/>
    <x v="1"/>
    <m/>
    <x v="1"/>
    <n v="1"/>
    <n v="1"/>
    <n v="0.16666666666666666"/>
    <n v="0"/>
    <m/>
    <x v="2"/>
  </r>
  <r>
    <x v="6"/>
    <m/>
    <x v="67"/>
    <n v="12694"/>
    <x v="151"/>
    <x v="0"/>
    <n v="1"/>
    <n v="0"/>
    <n v="1"/>
    <d v="2025-05-22T00:00:00"/>
    <d v="2025-05-29T00:00:00"/>
    <s v="1  DC"/>
    <s v="Atrasado"/>
    <d v="2025-05-30T00:00:00"/>
    <n v="7"/>
    <n v="403996"/>
    <m/>
    <n v="168372"/>
    <n v="221"/>
    <s v="Almoxarifados - Estoque geral"/>
    <n v="10"/>
    <n v="13341"/>
    <s v="DISMA DISTRIBUIDORA"/>
    <s v="Araçatuba"/>
    <x v="4"/>
    <x v="1"/>
    <m/>
    <x v="1"/>
    <n v="1"/>
    <n v="1"/>
    <n v="0.16666666666666666"/>
    <n v="0"/>
    <m/>
    <x v="2"/>
  </r>
  <r>
    <x v="6"/>
    <m/>
    <x v="26"/>
    <n v="12694"/>
    <x v="151"/>
    <x v="0"/>
    <n v="2"/>
    <n v="0"/>
    <n v="2"/>
    <d v="2025-05-28T00:00:00"/>
    <d v="2025-06-03T00:00:00"/>
    <s v="1  DC"/>
    <s v="Atrasado"/>
    <d v="2025-06-04T00:00:00"/>
    <n v="6"/>
    <n v="404990"/>
    <m/>
    <n v="168523"/>
    <n v="221"/>
    <s v="Almoxarifados - Estoque geral"/>
    <n v="30"/>
    <n v="15702"/>
    <s v="MAQTRAL - PB"/>
    <s v="Bayeux"/>
    <x v="0"/>
    <x v="1"/>
    <m/>
    <x v="1"/>
    <n v="1"/>
    <n v="1"/>
    <n v="0.33333333333333331"/>
    <n v="0"/>
    <m/>
    <x v="2"/>
  </r>
  <r>
    <x v="6"/>
    <m/>
    <x v="48"/>
    <n v="12694"/>
    <x v="151"/>
    <x v="1"/>
    <n v="2"/>
    <n v="2"/>
    <n v="0"/>
    <d v="2025-06-05T00:00:00"/>
    <m/>
    <m/>
    <s v=""/>
    <s v=""/>
    <s v="Aguardando OC"/>
    <n v="406200"/>
    <m/>
    <n v="0"/>
    <n v="221"/>
    <s v="Almoxarifados - Estoque geral"/>
    <n v="15.12"/>
    <m/>
    <s v=""/>
    <s v=""/>
    <x v="3"/>
    <x v="0"/>
    <m/>
    <x v="0"/>
    <n v="1"/>
    <n v="1"/>
    <n v="0"/>
    <n v="1"/>
    <m/>
    <x v="0"/>
  </r>
  <r>
    <x v="2"/>
    <m/>
    <x v="70"/>
    <n v="12806"/>
    <x v="152"/>
    <x v="0"/>
    <n v="4"/>
    <n v="0"/>
    <n v="4"/>
    <d v="2025-04-02T00:00:00"/>
    <d v="2025-04-10T00:00:00"/>
    <m/>
    <m/>
    <s v=""/>
    <n v="8"/>
    <n v="395867"/>
    <n v="1136277"/>
    <n v="166122"/>
    <n v="113"/>
    <s v="Carregadeiras Geral - Apontamento"/>
    <n v="8.6"/>
    <m/>
    <s v=""/>
    <s v=""/>
    <x v="3"/>
    <x v="1"/>
    <n v="1"/>
    <x v="2"/>
    <n v="1"/>
    <n v="1"/>
    <n v="3.2258064516129031E-2"/>
    <n v="0"/>
    <n v="0"/>
    <x v="4"/>
  </r>
  <r>
    <x v="2"/>
    <m/>
    <x v="8"/>
    <n v="12806"/>
    <x v="152"/>
    <x v="0"/>
    <n v="2"/>
    <n v="0"/>
    <n v="2"/>
    <d v="2025-04-02T00:00:00"/>
    <d v="2025-04-10T00:00:00"/>
    <m/>
    <m/>
    <s v=""/>
    <n v="8"/>
    <n v="397798"/>
    <n v="1141101"/>
    <n v="166122"/>
    <n v="701"/>
    <s v="Carregadeiras Prep. Solo/Plantio"/>
    <n v="8.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9"/>
    <n v="12806"/>
    <x v="153"/>
    <x v="0"/>
    <n v="2"/>
    <n v="0"/>
    <n v="2"/>
    <d v="2025-04-02T00:00:00"/>
    <d v="2025-04-10T00:00:00"/>
    <m/>
    <m/>
    <s v=""/>
    <n v="8"/>
    <n v="397801"/>
    <n v="1141104"/>
    <n v="166122"/>
    <n v="112"/>
    <s v="Carregadeiras Colheita"/>
    <n v="8.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2"/>
    <n v="12806"/>
    <x v="152"/>
    <x v="0"/>
    <n v="2"/>
    <n v="0"/>
    <n v="2"/>
    <d v="2025-04-02T00:00:00"/>
    <d v="2025-04-10T00:00:00"/>
    <m/>
    <m/>
    <s v=""/>
    <n v="8"/>
    <n v="397804"/>
    <n v="1141108"/>
    <n v="166122"/>
    <n v="701"/>
    <s v="Carregadeiras Prep. Solo/Plantio"/>
    <n v="9.5"/>
    <n v="13341"/>
    <s v="DISMA DISTRIBUIDORA"/>
    <s v="Araçatuba"/>
    <x v="4"/>
    <x v="1"/>
    <m/>
    <x v="1"/>
    <n v="1"/>
    <n v="1"/>
    <n v="3.2258064516129031E-2"/>
    <n v="0"/>
    <m/>
    <x v="4"/>
  </r>
  <r>
    <x v="2"/>
    <m/>
    <x v="71"/>
    <n v="12806"/>
    <x v="152"/>
    <x v="0"/>
    <n v="2"/>
    <n v="0"/>
    <n v="2"/>
    <d v="2025-04-02T00:00:00"/>
    <d v="2025-04-10T00:00:00"/>
    <m/>
    <m/>
    <s v=""/>
    <n v="8"/>
    <n v="397807"/>
    <n v="1141113"/>
    <n v="166122"/>
    <n v="701"/>
    <s v="Carregadeiras Prep. Solo/Plantio"/>
    <n v="8.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6"/>
    <n v="12806"/>
    <x v="152"/>
    <x v="0"/>
    <n v="2"/>
    <n v="0"/>
    <n v="2"/>
    <d v="2025-04-02T00:00:00"/>
    <d v="2025-04-10T00:00:00"/>
    <m/>
    <m/>
    <s v=""/>
    <n v="8"/>
    <n v="397810"/>
    <n v="1141117"/>
    <n v="166122"/>
    <n v="112"/>
    <s v="Carregadeiras Colheita"/>
    <n v="8.6"/>
    <n v="13341"/>
    <s v="DISMA DISTRIBUIDORA"/>
    <s v="Araçatuba"/>
    <x v="4"/>
    <x v="1"/>
    <n v="1"/>
    <x v="2"/>
    <n v="1"/>
    <n v="1"/>
    <n v="3.2258064516129031E-2"/>
    <n v="0"/>
    <n v="0"/>
    <x v="4"/>
  </r>
  <r>
    <x v="2"/>
    <m/>
    <x v="72"/>
    <n v="12806"/>
    <x v="152"/>
    <x v="0"/>
    <n v="2"/>
    <n v="0"/>
    <n v="2"/>
    <d v="2025-04-02T00:00:00"/>
    <d v="2025-04-10T00:00:00"/>
    <m/>
    <m/>
    <s v=""/>
    <n v="8"/>
    <n v="397813"/>
    <n v="1141125"/>
    <n v="166122"/>
    <n v="701"/>
    <s v="Carregadeiras Prep. Solo/Plantio"/>
    <n v="8.6"/>
    <n v="13341"/>
    <s v="DISMA DISTRIBUIDORA"/>
    <s v="Araçatuba"/>
    <x v="4"/>
    <x v="1"/>
    <m/>
    <x v="1"/>
    <n v="1"/>
    <n v="1"/>
    <n v="3.2258064516129031E-2"/>
    <n v="0"/>
    <n v="0"/>
    <x v="4"/>
  </r>
  <r>
    <x v="6"/>
    <m/>
    <x v="30"/>
    <n v="12963"/>
    <x v="154"/>
    <x v="1"/>
    <n v="30"/>
    <n v="30"/>
    <n v="0"/>
    <d v="2025-05-28T00:00:00"/>
    <m/>
    <s v="0  DC"/>
    <s v=""/>
    <d v="1899-12-30T00:00:00"/>
    <s v="Aguardando OC"/>
    <n v="405041"/>
    <m/>
    <n v="0"/>
    <n v="221"/>
    <s v="Almoxarifados - Estoque geral"/>
    <n v="11.16"/>
    <m/>
    <s v=""/>
    <s v=""/>
    <x v="3"/>
    <x v="0"/>
    <m/>
    <x v="0"/>
    <n v="1"/>
    <n v="1"/>
    <n v="0"/>
    <n v="1"/>
    <m/>
    <x v="2"/>
  </r>
  <r>
    <x v="6"/>
    <m/>
    <x v="31"/>
    <n v="12975"/>
    <x v="155"/>
    <x v="1"/>
    <n v="1"/>
    <n v="1"/>
    <n v="0"/>
    <d v="2025-05-09T00:00:00"/>
    <m/>
    <m/>
    <s v=""/>
    <s v=""/>
    <s v="Aguardando OC"/>
    <n v="402159"/>
    <m/>
    <n v="0"/>
    <n v="221"/>
    <s v="Almoxarifados - Estoque geral"/>
    <n v="28.2"/>
    <m/>
    <s v=""/>
    <s v=""/>
    <x v="3"/>
    <x v="0"/>
    <m/>
    <x v="0"/>
    <n v="1"/>
    <n v="1"/>
    <n v="0"/>
    <n v="1"/>
    <m/>
    <x v="2"/>
  </r>
  <r>
    <x v="6"/>
    <m/>
    <x v="30"/>
    <n v="12975"/>
    <x v="155"/>
    <x v="1"/>
    <n v="1"/>
    <n v="1"/>
    <m/>
    <d v="2025-05-28T00:00:00"/>
    <m/>
    <m/>
    <s v=""/>
    <s v=""/>
    <s v="Aguardando OC"/>
    <n v="405039"/>
    <m/>
    <n v="0"/>
    <n v="221"/>
    <s v="Almoxarifados - Estoque geral"/>
    <n v="1398.29"/>
    <m/>
    <s v=""/>
    <s v=""/>
    <x v="3"/>
    <x v="0"/>
    <m/>
    <x v="0"/>
    <n v="1"/>
    <n v="1"/>
    <n v="0"/>
    <n v="1"/>
    <m/>
    <x v="2"/>
  </r>
  <r>
    <x v="6"/>
    <m/>
    <x v="51"/>
    <n v="13464"/>
    <x v="156"/>
    <x v="0"/>
    <n v="6"/>
    <n v="0"/>
    <n v="6"/>
    <d v="2025-03-26T00:00:00"/>
    <d v="2025-04-04T00:00:00"/>
    <m/>
    <m/>
    <s v=""/>
    <n v="9"/>
    <n v="397145"/>
    <n v="1139354"/>
    <n v="165809"/>
    <n v="696"/>
    <s v="Tratores Colheita"/>
    <n v="4159.8"/>
    <n v="1451"/>
    <s v="PLANALTO DIESEL     "/>
    <s v="Bayeux"/>
    <x v="0"/>
    <x v="1"/>
    <n v="1"/>
    <x v="2"/>
    <n v="1"/>
    <n v="1"/>
    <n v="1"/>
    <n v="0"/>
    <n v="0"/>
    <x v="1"/>
  </r>
  <r>
    <x v="9"/>
    <m/>
    <x v="36"/>
    <n v="13531"/>
    <x v="157"/>
    <x v="0"/>
    <n v="50"/>
    <n v="0"/>
    <n v="50"/>
    <d v="2025-04-01T00:00:00"/>
    <d v="2025-04-16T00:00:00"/>
    <m/>
    <m/>
    <s v=""/>
    <n v="15"/>
    <n v="397572"/>
    <n v="1140746"/>
    <n v="166424"/>
    <n v="94"/>
    <s v="Administração/Controle Oficina Agrícola"/>
    <n v="454"/>
    <n v="2564"/>
    <s v="ESPERANCA NORDESTE  "/>
    <s v="Recife"/>
    <x v="1"/>
    <x v="1"/>
    <n v="1"/>
    <x v="2"/>
    <n v="1"/>
    <n v="1"/>
    <n v="1"/>
    <n v="0"/>
    <n v="0"/>
    <x v="4"/>
  </r>
  <r>
    <x v="6"/>
    <m/>
    <x v="31"/>
    <n v="13574"/>
    <x v="158"/>
    <x v="1"/>
    <n v="2"/>
    <n v="2"/>
    <n v="0"/>
    <d v="2025-05-09T00:00:00"/>
    <m/>
    <m/>
    <s v=""/>
    <s v=""/>
    <s v="Aguardando OC"/>
    <n v="402126"/>
    <m/>
    <n v="0"/>
    <n v="221"/>
    <s v="Almoxarifados - Estoque geral"/>
    <n v="363.58"/>
    <m/>
    <s v=""/>
    <s v=""/>
    <x v="3"/>
    <x v="0"/>
    <m/>
    <x v="0"/>
    <n v="1"/>
    <n v="1"/>
    <n v="0"/>
    <n v="1"/>
    <m/>
    <x v="2"/>
  </r>
  <r>
    <x v="6"/>
    <m/>
    <x v="51"/>
    <n v="13574"/>
    <x v="158"/>
    <x v="0"/>
    <n v="2"/>
    <n v="0"/>
    <n v="2"/>
    <d v="2025-06-04T00:00:00"/>
    <d v="2025-06-11T00:00:00"/>
    <s v="4  DC"/>
    <s v="Atrasado"/>
    <d v="2025-06-15T00:00:00"/>
    <n v="7"/>
    <n v="405827"/>
    <m/>
    <n v="168951"/>
    <n v="221"/>
    <s v="Almoxarifados - Estoque geral"/>
    <n v="28.2"/>
    <n v="3465"/>
    <s v="MAQNELSON AGRICOLA L"/>
    <s v="Itumbiara"/>
    <x v="2"/>
    <x v="1"/>
    <m/>
    <x v="1"/>
    <n v="1"/>
    <n v="1"/>
    <n v="4.1666666666666664E-2"/>
    <n v="0"/>
    <m/>
    <x v="0"/>
  </r>
  <r>
    <x v="5"/>
    <m/>
    <x v="14"/>
    <n v="13916"/>
    <x v="159"/>
    <x v="0"/>
    <n v="1"/>
    <n v="1"/>
    <m/>
    <d v="2025-07-14T00:00:00"/>
    <d v="2025-07-19T00:00:00"/>
    <s v="1  DC"/>
    <s v="Atrasado"/>
    <d v="2025-07-20T00:00:00"/>
    <n v="5"/>
    <n v="411606"/>
    <m/>
    <n v="171161"/>
    <n v="221"/>
    <s v="Almoxarifados - Estoque geral"/>
    <n v="280.2"/>
    <n v="2097"/>
    <s v="CAUPECAS            "/>
    <s v="Recife"/>
    <x v="1"/>
    <x v="0"/>
    <m/>
    <x v="0"/>
    <n v="1"/>
    <n v="1"/>
    <n v="0.1111111111111111"/>
    <n v="0"/>
    <m/>
    <x v="3"/>
  </r>
  <r>
    <x v="5"/>
    <m/>
    <x v="44"/>
    <n v="13916"/>
    <x v="159"/>
    <x v="0"/>
    <n v="1"/>
    <n v="1"/>
    <m/>
    <d v="2025-07-14T00:00:00"/>
    <d v="2025-07-19T00:00:00"/>
    <s v="1  DC"/>
    <s v="Atrasado"/>
    <d v="2025-07-20T00:00:00"/>
    <n v="5"/>
    <n v="411628"/>
    <m/>
    <n v="171161"/>
    <n v="221"/>
    <s v="Almoxarifados - Estoque geral"/>
    <n v="280.2"/>
    <n v="2097"/>
    <s v="CAUPECAS            "/>
    <s v="Recife"/>
    <x v="1"/>
    <x v="0"/>
    <m/>
    <x v="0"/>
    <n v="1"/>
    <n v="1"/>
    <n v="0.1111111111111111"/>
    <n v="0"/>
    <m/>
    <x v="3"/>
  </r>
  <r>
    <x v="5"/>
    <m/>
    <x v="39"/>
    <n v="13916"/>
    <x v="159"/>
    <x v="1"/>
    <n v="1"/>
    <n v="1"/>
    <m/>
    <d v="2025-06-13T00:00:00"/>
    <m/>
    <m/>
    <s v=""/>
    <s v=""/>
    <s v="Aguardando OC"/>
    <n v="407554"/>
    <m/>
    <n v="0"/>
    <n v="221"/>
    <s v="Almoxarifados - Estoque geral"/>
    <n v="253.51"/>
    <m/>
    <s v=""/>
    <s v=""/>
    <x v="3"/>
    <x v="0"/>
    <m/>
    <x v="0"/>
    <n v="1"/>
    <n v="1"/>
    <n v="0"/>
    <n v="1"/>
    <m/>
    <x v="0"/>
  </r>
  <r>
    <x v="5"/>
    <m/>
    <x v="27"/>
    <n v="13916"/>
    <x v="159"/>
    <x v="1"/>
    <n v="1"/>
    <n v="1"/>
    <m/>
    <d v="2025-07-19T00:00:00"/>
    <m/>
    <m/>
    <s v=""/>
    <s v=""/>
    <s v="Aguardando OC"/>
    <n v="412481"/>
    <m/>
    <n v="0"/>
    <n v="221"/>
    <s v="Almoxarifados - Estoque geral"/>
    <n v="280.2"/>
    <m/>
    <s v=""/>
    <s v=""/>
    <x v="3"/>
    <x v="0"/>
    <m/>
    <x v="0"/>
    <n v="1"/>
    <n v="1"/>
    <n v="0"/>
    <n v="1"/>
    <m/>
    <x v="3"/>
  </r>
  <r>
    <x v="5"/>
    <m/>
    <x v="14"/>
    <n v="13917"/>
    <x v="160"/>
    <x v="0"/>
    <n v="1"/>
    <n v="1"/>
    <m/>
    <d v="2025-07-14T00:00:00"/>
    <d v="2025-07-19T00:00:00"/>
    <s v="1  DC"/>
    <s v="Atrasado"/>
    <d v="2025-07-20T00:00:00"/>
    <n v="5"/>
    <n v="411607"/>
    <m/>
    <n v="171161"/>
    <n v="221"/>
    <s v="Almoxarifados - Estoque geral"/>
    <n v="274.36"/>
    <n v="2097"/>
    <s v="CAUPECAS            "/>
    <s v="Recife"/>
    <x v="1"/>
    <x v="0"/>
    <m/>
    <x v="0"/>
    <n v="1"/>
    <n v="1"/>
    <n v="0.1111111111111111"/>
    <n v="0"/>
    <m/>
    <x v="3"/>
  </r>
  <r>
    <x v="5"/>
    <m/>
    <x v="44"/>
    <n v="13917"/>
    <x v="160"/>
    <x v="0"/>
    <n v="1"/>
    <n v="1"/>
    <m/>
    <d v="2025-07-14T00:00:00"/>
    <d v="2025-07-19T00:00:00"/>
    <s v="1  DC"/>
    <s v="Atrasado"/>
    <d v="2025-07-20T00:00:00"/>
    <n v="5"/>
    <n v="411629"/>
    <m/>
    <n v="171161"/>
    <n v="221"/>
    <s v="Almoxarifados - Estoque geral"/>
    <n v="274.36"/>
    <n v="2097"/>
    <s v="CAUPECAS            "/>
    <s v="Recife"/>
    <x v="1"/>
    <x v="0"/>
    <m/>
    <x v="0"/>
    <n v="1"/>
    <n v="1"/>
    <n v="0.1111111111111111"/>
    <n v="0"/>
    <m/>
    <x v="3"/>
  </r>
  <r>
    <x v="5"/>
    <m/>
    <x v="39"/>
    <n v="13917"/>
    <x v="160"/>
    <x v="1"/>
    <n v="1"/>
    <n v="1"/>
    <m/>
    <d v="2025-06-13T00:00:00"/>
    <m/>
    <m/>
    <s v=""/>
    <s v=""/>
    <s v="Aguardando OC"/>
    <n v="407553"/>
    <m/>
    <n v="0"/>
    <n v="221"/>
    <s v="Almoxarifados - Estoque geral"/>
    <n v="253.5"/>
    <m/>
    <s v=""/>
    <s v=""/>
    <x v="3"/>
    <x v="0"/>
    <m/>
    <x v="0"/>
    <n v="1"/>
    <n v="1"/>
    <n v="0"/>
    <n v="1"/>
    <m/>
    <x v="0"/>
  </r>
  <r>
    <x v="5"/>
    <m/>
    <x v="27"/>
    <n v="13917"/>
    <x v="160"/>
    <x v="1"/>
    <n v="1"/>
    <n v="1"/>
    <m/>
    <d v="2025-07-19T00:00:00"/>
    <m/>
    <m/>
    <s v=""/>
    <s v=""/>
    <s v="Aguardando OC"/>
    <n v="412482"/>
    <m/>
    <n v="0"/>
    <n v="221"/>
    <s v="Almoxarifados - Estoque geral"/>
    <n v="274.36"/>
    <m/>
    <s v=""/>
    <s v=""/>
    <x v="3"/>
    <x v="0"/>
    <m/>
    <x v="0"/>
    <n v="1"/>
    <n v="1"/>
    <n v="0"/>
    <n v="1"/>
    <m/>
    <x v="3"/>
  </r>
  <r>
    <x v="5"/>
    <m/>
    <x v="14"/>
    <n v="13941"/>
    <x v="161"/>
    <x v="0"/>
    <n v="1"/>
    <n v="1"/>
    <m/>
    <d v="2025-07-14T00:00:00"/>
    <d v="2025-07-19T00:00:00"/>
    <s v="1  DC"/>
    <s v="Atrasado"/>
    <d v="2025-07-20T00:00:00"/>
    <n v="5"/>
    <n v="411577"/>
    <m/>
    <n v="171160"/>
    <n v="221"/>
    <s v="Almoxarifados - Estoque geral"/>
    <n v="17.41"/>
    <n v="5189"/>
    <s v="REPENORTE"/>
    <s v="Recife"/>
    <x v="1"/>
    <x v="0"/>
    <m/>
    <x v="0"/>
    <n v="1"/>
    <n v="1"/>
    <n v="9.0909090909090912E-2"/>
    <n v="0"/>
    <m/>
    <x v="3"/>
  </r>
  <r>
    <x v="5"/>
    <m/>
    <x v="44"/>
    <n v="13941"/>
    <x v="161"/>
    <x v="0"/>
    <n v="1"/>
    <n v="1"/>
    <m/>
    <d v="2025-07-14T00:00:00"/>
    <d v="2025-07-19T00:00:00"/>
    <s v="1  DC"/>
    <s v="Atrasado"/>
    <d v="2025-07-20T00:00:00"/>
    <n v="5"/>
    <n v="411616"/>
    <m/>
    <n v="171160"/>
    <n v="221"/>
    <s v="Almoxarifados - Estoque geral"/>
    <n v="17.41"/>
    <n v="5189"/>
    <s v="REPENORTE"/>
    <s v="Recife"/>
    <x v="1"/>
    <x v="0"/>
    <m/>
    <x v="0"/>
    <n v="1"/>
    <n v="1"/>
    <n v="9.0909090909090912E-2"/>
    <n v="0"/>
    <m/>
    <x v="3"/>
  </r>
  <r>
    <x v="5"/>
    <m/>
    <x v="39"/>
    <n v="13941"/>
    <x v="161"/>
    <x v="0"/>
    <n v="1"/>
    <n v="0"/>
    <n v="1"/>
    <d v="2025-06-13T00:00:00"/>
    <d v="2025-06-23T00:00:00"/>
    <s v="1  DC"/>
    <s v="Atrasado"/>
    <d v="2025-06-24T00:00:00"/>
    <n v="10"/>
    <n v="407591"/>
    <m/>
    <n v="169644"/>
    <n v="221"/>
    <s v="Almoxarifados - Estoque geral"/>
    <n v="20.94"/>
    <n v="5189"/>
    <s v="REPENORTE"/>
    <s v="Recife"/>
    <x v="1"/>
    <x v="1"/>
    <m/>
    <x v="1"/>
    <n v="1"/>
    <n v="1"/>
    <n v="7.6923076923076927E-2"/>
    <n v="0"/>
    <m/>
    <x v="0"/>
  </r>
  <r>
    <x v="5"/>
    <m/>
    <x v="27"/>
    <n v="13941"/>
    <x v="161"/>
    <x v="1"/>
    <n v="1"/>
    <n v="1"/>
    <m/>
    <d v="2025-07-19T00:00:00"/>
    <m/>
    <m/>
    <s v=""/>
    <s v=""/>
    <s v="Aguardando OC"/>
    <n v="412471"/>
    <m/>
    <n v="0"/>
    <n v="221"/>
    <s v="Almoxarifados - Estoque geral"/>
    <n v="17.41"/>
    <m/>
    <s v=""/>
    <s v=""/>
    <x v="3"/>
    <x v="0"/>
    <m/>
    <x v="0"/>
    <n v="1"/>
    <n v="1"/>
    <n v="0"/>
    <n v="1"/>
    <m/>
    <x v="3"/>
  </r>
  <r>
    <x v="5"/>
    <m/>
    <x v="14"/>
    <n v="13942"/>
    <x v="162"/>
    <x v="0"/>
    <n v="1"/>
    <n v="1"/>
    <m/>
    <d v="2025-07-14T00:00:00"/>
    <d v="2025-07-19T00:00:00"/>
    <s v="1  DC"/>
    <s v="Atrasado"/>
    <d v="2025-07-20T00:00:00"/>
    <n v="5"/>
    <n v="411578"/>
    <m/>
    <n v="171160"/>
    <n v="221"/>
    <s v="Almoxarifados - Estoque geral"/>
    <n v="17.41"/>
    <n v="5189"/>
    <s v="REPENORTE"/>
    <s v="Recife"/>
    <x v="1"/>
    <x v="0"/>
    <m/>
    <x v="0"/>
    <n v="1"/>
    <n v="1"/>
    <n v="9.0909090909090912E-2"/>
    <n v="0"/>
    <m/>
    <x v="3"/>
  </r>
  <r>
    <x v="5"/>
    <m/>
    <x v="44"/>
    <n v="13942"/>
    <x v="162"/>
    <x v="0"/>
    <n v="1"/>
    <n v="1"/>
    <m/>
    <d v="2025-07-14T00:00:00"/>
    <d v="2025-07-19T00:00:00"/>
    <s v="1  DC"/>
    <s v="Atrasado"/>
    <d v="2025-07-20T00:00:00"/>
    <n v="5"/>
    <n v="411615"/>
    <m/>
    <n v="171160"/>
    <n v="221"/>
    <s v="Almoxarifados - Estoque geral"/>
    <n v="17.41"/>
    <n v="5189"/>
    <s v="REPENORTE"/>
    <s v="Recife"/>
    <x v="1"/>
    <x v="0"/>
    <m/>
    <x v="0"/>
    <n v="1"/>
    <n v="1"/>
    <n v="9.0909090909090912E-2"/>
    <n v="0"/>
    <m/>
    <x v="3"/>
  </r>
  <r>
    <x v="5"/>
    <m/>
    <x v="39"/>
    <n v="13942"/>
    <x v="162"/>
    <x v="0"/>
    <n v="1"/>
    <n v="0"/>
    <n v="1"/>
    <d v="2025-06-13T00:00:00"/>
    <d v="2025-06-23T00:00:00"/>
    <s v="1  DC"/>
    <s v="Atrasado"/>
    <d v="2025-06-24T00:00:00"/>
    <n v="10"/>
    <n v="407590"/>
    <m/>
    <n v="169644"/>
    <n v="221"/>
    <s v="Almoxarifados - Estoque geral"/>
    <n v="20.94"/>
    <n v="5189"/>
    <s v="REPENORTE"/>
    <s v="Recife"/>
    <x v="1"/>
    <x v="1"/>
    <m/>
    <x v="1"/>
    <n v="1"/>
    <n v="1"/>
    <n v="7.6923076923076927E-2"/>
    <n v="0"/>
    <m/>
    <x v="0"/>
  </r>
  <r>
    <x v="6"/>
    <m/>
    <x v="31"/>
    <n v="13944"/>
    <x v="163"/>
    <x v="1"/>
    <n v="1"/>
    <n v="1"/>
    <n v="0"/>
    <d v="2025-05-09T00:00:00"/>
    <m/>
    <m/>
    <s v=""/>
    <s v=""/>
    <s v="Aguardando OC"/>
    <n v="402146"/>
    <m/>
    <n v="0"/>
    <n v="221"/>
    <s v="Almoxarifados - Estoque geral"/>
    <n v="1.82"/>
    <m/>
    <s v=""/>
    <s v=""/>
    <x v="3"/>
    <x v="0"/>
    <m/>
    <x v="0"/>
    <n v="1"/>
    <n v="1"/>
    <n v="0"/>
    <n v="1"/>
    <m/>
    <x v="2"/>
  </r>
  <r>
    <x v="6"/>
    <m/>
    <x v="31"/>
    <n v="13945"/>
    <x v="164"/>
    <x v="1"/>
    <n v="1"/>
    <n v="1"/>
    <n v="0"/>
    <d v="2025-05-09T00:00:00"/>
    <m/>
    <m/>
    <s v=""/>
    <s v=""/>
    <s v="Aguardando OC"/>
    <n v="402107"/>
    <m/>
    <n v="0"/>
    <n v="221"/>
    <s v="Almoxarifados - Estoque geral"/>
    <n v="178.89"/>
    <m/>
    <s v=""/>
    <s v=""/>
    <x v="3"/>
    <x v="0"/>
    <m/>
    <x v="0"/>
    <n v="1"/>
    <n v="1"/>
    <n v="0"/>
    <n v="1"/>
    <m/>
    <x v="2"/>
  </r>
  <r>
    <x v="6"/>
    <m/>
    <x v="31"/>
    <n v="13951"/>
    <x v="165"/>
    <x v="1"/>
    <n v="8"/>
    <n v="8"/>
    <n v="0"/>
    <d v="2025-05-09T00:00:00"/>
    <m/>
    <m/>
    <s v=""/>
    <s v=""/>
    <s v="Aguardando OC"/>
    <n v="402108"/>
    <m/>
    <n v="0"/>
    <n v="221"/>
    <s v="Almoxarifados - Estoque geral"/>
    <n v="14.56"/>
    <m/>
    <s v=""/>
    <s v=""/>
    <x v="3"/>
    <x v="0"/>
    <m/>
    <x v="0"/>
    <n v="1"/>
    <n v="1"/>
    <n v="0"/>
    <n v="1"/>
    <m/>
    <x v="2"/>
  </r>
  <r>
    <x v="9"/>
    <m/>
    <x v="36"/>
    <n v="14216"/>
    <x v="166"/>
    <x v="1"/>
    <n v="10"/>
    <n v="0"/>
    <n v="10"/>
    <d v="2025-02-14T00:00:00"/>
    <m/>
    <m/>
    <m/>
    <s v=""/>
    <s v="Aguardando OC"/>
    <n v="392661"/>
    <n v="1128680"/>
    <n v="0"/>
    <n v="815"/>
    <s v="Oficina Mecanica Automotiva"/>
    <n v="12.5"/>
    <m/>
    <s v=""/>
    <s v=""/>
    <x v="3"/>
    <x v="1"/>
    <m/>
    <x v="1"/>
    <n v="1"/>
    <n v="1"/>
    <n v="0"/>
    <n v="1"/>
    <e v="#REF!"/>
    <x v="5"/>
  </r>
  <r>
    <x v="2"/>
    <m/>
    <x v="8"/>
    <n v="14384"/>
    <x v="167"/>
    <x v="0"/>
    <n v="1"/>
    <n v="0"/>
    <n v="1"/>
    <d v="2025-04-02T00:00:00"/>
    <d v="2025-04-09T00:00:00"/>
    <m/>
    <m/>
    <s v=""/>
    <n v="7"/>
    <n v="397702"/>
    <n v="1141101"/>
    <n v="166056"/>
    <n v="701"/>
    <s v="Carregadeiras Prep. Solo/Plantio"/>
    <n v="167.07"/>
    <n v="14487"/>
    <s v="FL TRATORES "/>
    <s v="Recife"/>
    <x v="1"/>
    <x v="1"/>
    <m/>
    <x v="1"/>
    <n v="1"/>
    <n v="1"/>
    <n v="8.3333333333333329E-2"/>
    <n v="0"/>
    <n v="0"/>
    <x v="4"/>
  </r>
  <r>
    <x v="2"/>
    <m/>
    <x v="9"/>
    <n v="14384"/>
    <x v="167"/>
    <x v="0"/>
    <n v="1"/>
    <n v="0"/>
    <n v="1"/>
    <d v="2025-04-02T00:00:00"/>
    <d v="2025-04-09T00:00:00"/>
    <m/>
    <m/>
    <s v=""/>
    <n v="7"/>
    <n v="397716"/>
    <n v="1141104"/>
    <n v="166056"/>
    <n v="112"/>
    <s v="Carregadeiras Colheita"/>
    <n v="167.07"/>
    <n v="14487"/>
    <s v="FL TRATORES "/>
    <s v="Recife"/>
    <x v="1"/>
    <x v="1"/>
    <m/>
    <x v="1"/>
    <n v="1"/>
    <n v="1"/>
    <n v="8.3333333333333329E-2"/>
    <n v="0"/>
    <n v="0"/>
    <x v="4"/>
  </r>
  <r>
    <x v="2"/>
    <m/>
    <x v="2"/>
    <n v="14384"/>
    <x v="167"/>
    <x v="0"/>
    <n v="1"/>
    <n v="0"/>
    <n v="1"/>
    <d v="2025-04-02T00:00:00"/>
    <d v="2025-04-09T00:00:00"/>
    <m/>
    <m/>
    <s v=""/>
    <n v="7"/>
    <n v="397730"/>
    <n v="1141108"/>
    <n v="166056"/>
    <n v="701"/>
    <s v="Carregadeiras Prep. Solo/Plantio"/>
    <n v="167.07"/>
    <n v="14487"/>
    <s v="FL TRATORES "/>
    <s v="Recife"/>
    <x v="1"/>
    <x v="1"/>
    <m/>
    <x v="1"/>
    <n v="1"/>
    <n v="1"/>
    <n v="8.3333333333333329E-2"/>
    <n v="0"/>
    <n v="0"/>
    <x v="4"/>
  </r>
  <r>
    <x v="2"/>
    <m/>
    <x v="71"/>
    <n v="14384"/>
    <x v="167"/>
    <x v="0"/>
    <n v="1"/>
    <n v="0"/>
    <n v="1"/>
    <d v="2025-04-02T00:00:00"/>
    <d v="2025-04-09T00:00:00"/>
    <m/>
    <m/>
    <s v=""/>
    <n v="7"/>
    <n v="397744"/>
    <n v="1141113"/>
    <n v="166056"/>
    <n v="701"/>
    <s v="Carregadeiras Prep. Solo/Plantio"/>
    <n v="167.07"/>
    <n v="14487"/>
    <s v="FL TRATORES "/>
    <s v="Recife"/>
    <x v="1"/>
    <x v="1"/>
    <m/>
    <x v="1"/>
    <n v="1"/>
    <n v="1"/>
    <n v="8.3333333333333329E-2"/>
    <n v="0"/>
    <n v="0"/>
    <x v="4"/>
  </r>
  <r>
    <x v="2"/>
    <m/>
    <x v="6"/>
    <n v="14384"/>
    <x v="167"/>
    <x v="0"/>
    <n v="1"/>
    <n v="0"/>
    <n v="1"/>
    <d v="2025-04-02T00:00:00"/>
    <d v="2025-04-09T00:00:00"/>
    <m/>
    <m/>
    <s v=""/>
    <n v="7"/>
    <n v="397758"/>
    <n v="1141117"/>
    <n v="166056"/>
    <n v="112"/>
    <s v="Carregadeiras Colheita"/>
    <n v="167.07"/>
    <n v="14487"/>
    <s v="FL TRATORES "/>
    <s v="Recife"/>
    <x v="1"/>
    <x v="1"/>
    <m/>
    <x v="1"/>
    <n v="1"/>
    <n v="1"/>
    <n v="8.3333333333333329E-2"/>
    <n v="0"/>
    <n v="0"/>
    <x v="4"/>
  </r>
  <r>
    <x v="2"/>
    <m/>
    <x v="72"/>
    <n v="14384"/>
    <x v="167"/>
    <x v="0"/>
    <n v="1"/>
    <n v="0"/>
    <n v="1"/>
    <d v="2025-04-02T00:00:00"/>
    <d v="2025-04-09T00:00:00"/>
    <m/>
    <m/>
    <s v=""/>
    <n v="7"/>
    <n v="397777"/>
    <n v="1141125"/>
    <n v="166056"/>
    <n v="701"/>
    <s v="Carregadeiras Prep. Solo/Plantio"/>
    <n v="167.07"/>
    <n v="14487"/>
    <s v="FL TRATORES "/>
    <s v="Recife"/>
    <x v="1"/>
    <x v="1"/>
    <m/>
    <x v="1"/>
    <n v="1"/>
    <n v="1"/>
    <n v="8.3333333333333329E-2"/>
    <n v="0"/>
    <n v="0"/>
    <x v="4"/>
  </r>
  <r>
    <x v="2"/>
    <m/>
    <x v="8"/>
    <n v="14385"/>
    <x v="168"/>
    <x v="0"/>
    <n v="1"/>
    <n v="0"/>
    <n v="1"/>
    <d v="2025-04-02T00:00:00"/>
    <d v="2025-04-10T00:00:00"/>
    <m/>
    <m/>
    <s v=""/>
    <n v="8"/>
    <n v="397700"/>
    <n v="1141101"/>
    <n v="166122"/>
    <n v="701"/>
    <s v="Carregadeiras Prep. Solo/Plantio"/>
    <n v="86.1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9"/>
    <n v="14385"/>
    <x v="168"/>
    <x v="0"/>
    <n v="1"/>
    <n v="0"/>
    <n v="1"/>
    <d v="2025-04-02T00:00:00"/>
    <d v="2025-04-10T00:00:00"/>
    <m/>
    <m/>
    <s v=""/>
    <n v="8"/>
    <n v="397714"/>
    <n v="1141104"/>
    <n v="166122"/>
    <n v="112"/>
    <s v="Carregadeiras Colheita"/>
    <n v="86.1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2"/>
    <n v="14385"/>
    <x v="168"/>
    <x v="0"/>
    <n v="1"/>
    <n v="0"/>
    <n v="1"/>
    <d v="2025-04-02T00:00:00"/>
    <d v="2025-04-10T00:00:00"/>
    <m/>
    <m/>
    <s v=""/>
    <n v="8"/>
    <n v="397728"/>
    <n v="1141108"/>
    <n v="166122"/>
    <n v="701"/>
    <s v="Carregadeiras Prep. Solo/Plantio"/>
    <n v="86.1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71"/>
    <n v="14385"/>
    <x v="168"/>
    <x v="0"/>
    <n v="1"/>
    <n v="0"/>
    <n v="1"/>
    <d v="2025-04-02T00:00:00"/>
    <d v="2025-04-10T00:00:00"/>
    <m/>
    <m/>
    <s v=""/>
    <n v="8"/>
    <n v="397742"/>
    <n v="1141113"/>
    <n v="166122"/>
    <n v="701"/>
    <s v="Carregadeiras Prep. Solo/Plantio"/>
    <n v="86.1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6"/>
    <n v="14385"/>
    <x v="168"/>
    <x v="0"/>
    <n v="1"/>
    <n v="0"/>
    <n v="1"/>
    <d v="2025-04-02T00:00:00"/>
    <d v="2025-04-10T00:00:00"/>
    <m/>
    <m/>
    <s v=""/>
    <n v="8"/>
    <n v="397756"/>
    <n v="1141117"/>
    <n v="166122"/>
    <n v="112"/>
    <s v="Carregadeiras Colheita"/>
    <n v="86.1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72"/>
    <n v="14385"/>
    <x v="168"/>
    <x v="0"/>
    <n v="1"/>
    <n v="0"/>
    <n v="1"/>
    <d v="2025-04-02T00:00:00"/>
    <d v="2025-04-10T00:00:00"/>
    <m/>
    <m/>
    <s v=""/>
    <n v="8"/>
    <n v="397775"/>
    <n v="1141125"/>
    <n v="166122"/>
    <n v="701"/>
    <s v="Carregadeiras Prep. Solo/Plantio"/>
    <n v="86.1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8"/>
    <n v="14386"/>
    <x v="169"/>
    <x v="0"/>
    <n v="1"/>
    <n v="0"/>
    <n v="1"/>
    <d v="2025-04-02T00:00:00"/>
    <d v="2025-04-10T00:00:00"/>
    <m/>
    <m/>
    <s v=""/>
    <n v="8"/>
    <n v="397703"/>
    <n v="1141101"/>
    <n v="166122"/>
    <n v="701"/>
    <s v="Carregadeiras Prep. Solo/Plantio"/>
    <n v="66.6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9"/>
    <n v="14386"/>
    <x v="169"/>
    <x v="0"/>
    <n v="1"/>
    <n v="0"/>
    <n v="1"/>
    <d v="2025-04-02T00:00:00"/>
    <d v="2025-04-10T00:00:00"/>
    <m/>
    <m/>
    <s v=""/>
    <n v="8"/>
    <n v="397717"/>
    <n v="1141104"/>
    <n v="166122"/>
    <n v="112"/>
    <s v="Carregadeiras Colheita"/>
    <n v="66.6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2"/>
    <n v="14386"/>
    <x v="169"/>
    <x v="0"/>
    <n v="1"/>
    <n v="0"/>
    <n v="1"/>
    <d v="2025-04-02T00:00:00"/>
    <d v="2025-04-10T00:00:00"/>
    <m/>
    <m/>
    <s v=""/>
    <n v="8"/>
    <n v="397731"/>
    <n v="1141108"/>
    <n v="166122"/>
    <n v="701"/>
    <s v="Carregadeiras Prep. Solo/Plantio"/>
    <n v="66.6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71"/>
    <n v="14386"/>
    <x v="169"/>
    <x v="0"/>
    <n v="1"/>
    <n v="0"/>
    <n v="1"/>
    <d v="2025-04-02T00:00:00"/>
    <d v="2025-04-10T00:00:00"/>
    <m/>
    <m/>
    <s v=""/>
    <n v="8"/>
    <n v="397745"/>
    <n v="1141113"/>
    <n v="166122"/>
    <n v="701"/>
    <s v="Carregadeiras Prep. Solo/Plantio"/>
    <n v="66.66"/>
    <n v="13341"/>
    <s v="DISMA DISTRIBUIDORA"/>
    <s v="Araçatuba"/>
    <x v="4"/>
    <x v="1"/>
    <n v="1"/>
    <x v="2"/>
    <n v="1"/>
    <n v="1"/>
    <n v="3.2258064516129031E-2"/>
    <n v="0"/>
    <n v="0"/>
    <x v="4"/>
  </r>
  <r>
    <x v="2"/>
    <m/>
    <x v="6"/>
    <n v="14386"/>
    <x v="169"/>
    <x v="0"/>
    <n v="1"/>
    <n v="0"/>
    <n v="1"/>
    <d v="2025-04-02T00:00:00"/>
    <d v="2025-04-10T00:00:00"/>
    <m/>
    <m/>
    <s v=""/>
    <n v="8"/>
    <n v="397759"/>
    <n v="1141117"/>
    <n v="166122"/>
    <n v="112"/>
    <s v="Carregadeiras Colheita"/>
    <n v="66.6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72"/>
    <n v="14386"/>
    <x v="169"/>
    <x v="0"/>
    <n v="1"/>
    <n v="0"/>
    <n v="1"/>
    <d v="2025-04-02T00:00:00"/>
    <d v="2025-04-10T00:00:00"/>
    <m/>
    <m/>
    <s v=""/>
    <n v="8"/>
    <n v="397778"/>
    <n v="1141125"/>
    <n v="166122"/>
    <n v="701"/>
    <s v="Carregadeiras Prep. Solo/Plantio"/>
    <n v="66.66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8"/>
    <n v="14389"/>
    <x v="170"/>
    <x v="0"/>
    <n v="4"/>
    <n v="0"/>
    <n v="4"/>
    <d v="2025-04-02T00:00:00"/>
    <d v="2025-04-16T00:00:00"/>
    <m/>
    <m/>
    <s v=""/>
    <n v="14"/>
    <n v="397697"/>
    <n v="1141101"/>
    <n v="166411"/>
    <n v="701"/>
    <s v="Carregadeiras Prep. Solo/Plantio"/>
    <n v="18.079999999999998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9"/>
    <n v="14389"/>
    <x v="170"/>
    <x v="0"/>
    <n v="4"/>
    <n v="0"/>
    <n v="4"/>
    <d v="2025-04-02T00:00:00"/>
    <d v="2025-04-16T00:00:00"/>
    <m/>
    <m/>
    <s v=""/>
    <n v="14"/>
    <n v="397711"/>
    <n v="1141104"/>
    <n v="166411"/>
    <n v="112"/>
    <s v="Carregadeiras Colheita"/>
    <n v="18.079999999999998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2"/>
    <n v="14389"/>
    <x v="170"/>
    <x v="0"/>
    <n v="4"/>
    <n v="0"/>
    <n v="4"/>
    <d v="2025-04-02T00:00:00"/>
    <d v="2025-04-16T00:00:00"/>
    <m/>
    <m/>
    <s v=""/>
    <n v="14"/>
    <n v="397725"/>
    <n v="1141108"/>
    <n v="166411"/>
    <n v="701"/>
    <s v="Carregadeiras Prep. Solo/Plantio"/>
    <n v="18.079999999999998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1"/>
    <n v="14389"/>
    <x v="170"/>
    <x v="0"/>
    <n v="4"/>
    <n v="0"/>
    <n v="4"/>
    <d v="2025-04-02T00:00:00"/>
    <d v="2025-04-16T00:00:00"/>
    <m/>
    <m/>
    <s v=""/>
    <n v="14"/>
    <n v="397739"/>
    <n v="1141113"/>
    <n v="166411"/>
    <n v="701"/>
    <s v="Carregadeiras Prep. Solo/Plantio"/>
    <n v="18.079999999999998"/>
    <n v="13341"/>
    <s v="DISMA DISTRIBUIDORA"/>
    <s v="Araçatuba"/>
    <x v="4"/>
    <x v="1"/>
    <n v="1"/>
    <x v="2"/>
    <n v="1"/>
    <n v="1"/>
    <n v="5.5555555555555552E-2"/>
    <n v="0"/>
    <n v="0"/>
    <x v="4"/>
  </r>
  <r>
    <x v="2"/>
    <m/>
    <x v="6"/>
    <n v="14389"/>
    <x v="170"/>
    <x v="0"/>
    <n v="4"/>
    <n v="0"/>
    <n v="4"/>
    <d v="2025-04-02T00:00:00"/>
    <d v="2025-04-16T00:00:00"/>
    <m/>
    <m/>
    <s v=""/>
    <n v="14"/>
    <n v="397753"/>
    <n v="1141117"/>
    <n v="166411"/>
    <n v="112"/>
    <s v="Carregadeiras Colheita"/>
    <n v="18.079999999999998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2"/>
    <n v="14389"/>
    <x v="170"/>
    <x v="0"/>
    <n v="4"/>
    <n v="0"/>
    <n v="4"/>
    <d v="2025-04-02T00:00:00"/>
    <d v="2025-04-16T00:00:00"/>
    <m/>
    <m/>
    <s v=""/>
    <n v="14"/>
    <n v="397769"/>
    <n v="1141125"/>
    <n v="166411"/>
    <n v="701"/>
    <s v="Carregadeiras Prep. Solo/Plantio"/>
    <n v="18.079999999999998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2"/>
    <n v="14390"/>
    <x v="171"/>
    <x v="0"/>
    <n v="2"/>
    <n v="0"/>
    <n v="2"/>
    <d v="2025-04-02T00:00:00"/>
    <d v="2025-04-16T00:00:00"/>
    <m/>
    <m/>
    <s v=""/>
    <n v="14"/>
    <n v="397773"/>
    <n v="1141125"/>
    <n v="166411"/>
    <n v="701"/>
    <s v="Carregadeiras Prep. Solo/Plantio"/>
    <n v="38.82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8"/>
    <n v="14390"/>
    <x v="171"/>
    <x v="0"/>
    <n v="2"/>
    <n v="0"/>
    <n v="2"/>
    <d v="2025-04-02T00:00:00"/>
    <d v="2025-04-16T00:00:00"/>
    <m/>
    <m/>
    <s v=""/>
    <n v="14"/>
    <n v="397779"/>
    <n v="1141101"/>
    <n v="166411"/>
    <n v="701"/>
    <s v="Carregadeiras Prep. Solo/Plantio"/>
    <n v="38.82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9"/>
    <n v="14390"/>
    <x v="171"/>
    <x v="0"/>
    <n v="2"/>
    <n v="0"/>
    <n v="2"/>
    <d v="2025-04-02T00:00:00"/>
    <d v="2025-04-16T00:00:00"/>
    <m/>
    <m/>
    <s v=""/>
    <n v="14"/>
    <n v="397780"/>
    <n v="1141104"/>
    <n v="166411"/>
    <n v="112"/>
    <s v="Carregadeiras Colheita"/>
    <n v="38.82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2"/>
    <n v="14390"/>
    <x v="171"/>
    <x v="0"/>
    <n v="2"/>
    <n v="0"/>
    <n v="2"/>
    <d v="2025-04-02T00:00:00"/>
    <d v="2025-04-16T00:00:00"/>
    <m/>
    <m/>
    <s v=""/>
    <n v="14"/>
    <n v="397781"/>
    <n v="1141108"/>
    <n v="166411"/>
    <n v="701"/>
    <s v="Carregadeiras Prep. Solo/Plantio"/>
    <n v="38.82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1"/>
    <n v="14390"/>
    <x v="171"/>
    <x v="0"/>
    <n v="2"/>
    <n v="0"/>
    <n v="2"/>
    <d v="2025-04-02T00:00:00"/>
    <d v="2025-04-16T00:00:00"/>
    <m/>
    <m/>
    <s v=""/>
    <n v="14"/>
    <n v="397782"/>
    <n v="1141113"/>
    <n v="166411"/>
    <n v="701"/>
    <s v="Carregadeiras Prep. Solo/Plantio"/>
    <n v="38.82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6"/>
    <n v="14390"/>
    <x v="171"/>
    <x v="0"/>
    <n v="2"/>
    <n v="0"/>
    <n v="2"/>
    <d v="2025-04-02T00:00:00"/>
    <d v="2025-04-16T00:00:00"/>
    <m/>
    <m/>
    <s v=""/>
    <n v="14"/>
    <n v="397783"/>
    <n v="1141117"/>
    <n v="166412"/>
    <n v="112"/>
    <s v="Carregadeiras Colheita"/>
    <n v="30.515000000000001"/>
    <n v="13341"/>
    <s v="DISMA DISTRIBUIDORA"/>
    <s v="Araçatuba"/>
    <x v="4"/>
    <x v="1"/>
    <m/>
    <x v="1"/>
    <n v="1"/>
    <n v="1"/>
    <n v="4.1666666666666664E-2"/>
    <n v="0"/>
    <n v="0"/>
    <x v="4"/>
  </r>
  <r>
    <x v="6"/>
    <m/>
    <x v="31"/>
    <n v="14454"/>
    <x v="172"/>
    <x v="1"/>
    <n v="1"/>
    <n v="1"/>
    <m/>
    <d v="2025-06-13T00:00:00"/>
    <m/>
    <m/>
    <s v=""/>
    <s v=""/>
    <s v="Aguardando OC"/>
    <n v="407485"/>
    <m/>
    <n v="0"/>
    <n v="221"/>
    <s v="Almoxarifados - Estoque geral"/>
    <n v="79.92"/>
    <m/>
    <s v=""/>
    <s v=""/>
    <x v="3"/>
    <x v="0"/>
    <m/>
    <x v="0"/>
    <n v="1"/>
    <n v="1"/>
    <n v="0"/>
    <n v="1"/>
    <m/>
    <x v="0"/>
  </r>
  <r>
    <x v="6"/>
    <m/>
    <x v="18"/>
    <n v="14456"/>
    <x v="173"/>
    <x v="0"/>
    <n v="1"/>
    <n v="0"/>
    <n v="1"/>
    <d v="2025-05-19T00:00:00"/>
    <d v="2025-05-27T00:00:00"/>
    <s v="0  DC"/>
    <s v="Atrasado"/>
    <d v="2025-05-27T00:00:00"/>
    <n v="8"/>
    <n v="403481"/>
    <m/>
    <n v="168234"/>
    <n v="221"/>
    <s v="Almoxarifados - Estoque geral"/>
    <n v="66.209999999999994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31"/>
    <n v="14457"/>
    <x v="174"/>
    <x v="0"/>
    <n v="9"/>
    <n v="9"/>
    <m/>
    <d v="2025-06-13T00:00:00"/>
    <d v="2025-07-04T00:00:00"/>
    <s v="4  DC"/>
    <s v="Atrasado"/>
    <d v="2025-07-08T00:00:00"/>
    <n v="21"/>
    <n v="407208"/>
    <m/>
    <n v="170490"/>
    <n v="221"/>
    <s v="Almoxarifados - Estoque geral"/>
    <n v="44.47"/>
    <n v="3465"/>
    <s v="MAQNELSON AGRICOLA L"/>
    <s v="Itumbiara"/>
    <x v="2"/>
    <x v="0"/>
    <m/>
    <x v="0"/>
    <n v="1"/>
    <n v="1"/>
    <n v="1.5625E-2"/>
    <n v="0"/>
    <m/>
    <x v="0"/>
  </r>
  <r>
    <x v="6"/>
    <m/>
    <x v="18"/>
    <n v="14458"/>
    <x v="175"/>
    <x v="0"/>
    <n v="7"/>
    <n v="0"/>
    <n v="7"/>
    <d v="2025-05-19T00:00:00"/>
    <d v="2025-05-27T00:00:00"/>
    <s v="0  DC"/>
    <s v="Atrasado"/>
    <d v="2025-05-27T00:00:00"/>
    <n v="8"/>
    <n v="403475"/>
    <m/>
    <n v="168234"/>
    <n v="221"/>
    <s v="Almoxarifados - Estoque geral"/>
    <n v="1016.75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31"/>
    <n v="14458"/>
    <x v="175"/>
    <x v="1"/>
    <n v="7"/>
    <n v="7"/>
    <m/>
    <d v="2025-06-13T00:00:00"/>
    <m/>
    <m/>
    <s v=""/>
    <s v=""/>
    <s v="Aguardando OC"/>
    <n v="407483"/>
    <m/>
    <n v="0"/>
    <n v="221"/>
    <s v="Almoxarifados - Estoque geral"/>
    <n v="145.25"/>
    <m/>
    <s v=""/>
    <s v=""/>
    <x v="3"/>
    <x v="0"/>
    <m/>
    <x v="0"/>
    <n v="1"/>
    <n v="1"/>
    <n v="0"/>
    <n v="1"/>
    <m/>
    <x v="0"/>
  </r>
  <r>
    <x v="10"/>
    <m/>
    <x v="49"/>
    <n v="14555"/>
    <x v="176"/>
    <x v="0"/>
    <n v="4"/>
    <n v="0"/>
    <n v="4"/>
    <d v="2025-05-28T00:00:00"/>
    <d v="2025-07-05T00:00:00"/>
    <s v="0  DC"/>
    <s v="Atrasado"/>
    <d v="2025-07-05T00:00:00"/>
    <n v="38"/>
    <n v="405022"/>
    <m/>
    <n v="170465"/>
    <n v="221"/>
    <s v="Almoxarifados - Estoque geral"/>
    <n v="17.899999999999999"/>
    <n v="13060"/>
    <s v="TOPFLEX BORRACHARIAS E PNEUMATICOS "/>
    <s v="João Pessoa"/>
    <x v="0"/>
    <x v="1"/>
    <m/>
    <x v="1"/>
    <n v="1"/>
    <n v="1"/>
    <n v="1"/>
    <n v="0"/>
    <m/>
    <x v="2"/>
  </r>
  <r>
    <x v="6"/>
    <m/>
    <x v="51"/>
    <n v="14700"/>
    <x v="177"/>
    <x v="0"/>
    <n v="6"/>
    <n v="0"/>
    <n v="6"/>
    <d v="2025-03-26T00:00:00"/>
    <d v="2025-04-04T00:00:00"/>
    <m/>
    <m/>
    <s v=""/>
    <n v="9"/>
    <n v="397149"/>
    <n v="1139354"/>
    <n v="165795"/>
    <n v="696"/>
    <s v="Tratores Colheita"/>
    <n v="83.84"/>
    <n v="3238"/>
    <s v="VENEZA              "/>
    <s v="Bayeux"/>
    <x v="0"/>
    <x v="1"/>
    <n v="1"/>
    <x v="2"/>
    <n v="1"/>
    <n v="1"/>
    <n v="0.125"/>
    <n v="0"/>
    <n v="0"/>
    <x v="1"/>
  </r>
  <r>
    <x v="6"/>
    <m/>
    <x v="31"/>
    <n v="14700"/>
    <x v="177"/>
    <x v="1"/>
    <n v="6"/>
    <n v="6"/>
    <n v="0"/>
    <d v="2025-05-28T00:00:00"/>
    <m/>
    <s v="10  UT"/>
    <s v="Atrasado"/>
    <d v="1900-01-09T00:00:00"/>
    <s v="Aguardando OC"/>
    <n v="405017"/>
    <m/>
    <n v="0"/>
    <n v="221"/>
    <s v="Almoxarifados - Estoque geral"/>
    <n v="80.648333333333298"/>
    <m/>
    <s v=""/>
    <s v=""/>
    <x v="3"/>
    <x v="0"/>
    <m/>
    <x v="0"/>
    <n v="1"/>
    <n v="1"/>
    <n v="0"/>
    <n v="1"/>
    <m/>
    <x v="2"/>
  </r>
  <r>
    <x v="6"/>
    <m/>
    <x v="30"/>
    <n v="14701"/>
    <x v="178"/>
    <x v="1"/>
    <n v="1"/>
    <n v="1"/>
    <n v="0"/>
    <d v="2025-05-28T00:00:00"/>
    <m/>
    <m/>
    <s v=""/>
    <s v=""/>
    <s v="Aguardando OC"/>
    <n v="405038"/>
    <m/>
    <n v="0"/>
    <n v="221"/>
    <s v="Almoxarifados - Estoque geral"/>
    <n v="659.07"/>
    <m/>
    <s v=""/>
    <s v=""/>
    <x v="3"/>
    <x v="0"/>
    <m/>
    <x v="0"/>
    <n v="1"/>
    <n v="1"/>
    <n v="0"/>
    <n v="1"/>
    <m/>
    <x v="2"/>
  </r>
  <r>
    <x v="6"/>
    <m/>
    <x v="51"/>
    <n v="14701"/>
    <x v="178"/>
    <x v="0"/>
    <n v="1"/>
    <n v="0"/>
    <n v="1"/>
    <d v="2025-05-30T00:00:00"/>
    <d v="2025-06-06T00:00:00"/>
    <s v="5  UT"/>
    <s v="Atrasado"/>
    <d v="2025-06-11T00:00:00"/>
    <n v="7"/>
    <n v="405391"/>
    <m/>
    <n v="168680"/>
    <n v="221"/>
    <s v="Almoxarifados - Estoque geral"/>
    <n v="659.07"/>
    <n v="3238"/>
    <s v="VENEZA              "/>
    <s v="Bayeux"/>
    <x v="0"/>
    <x v="1"/>
    <m/>
    <x v="1"/>
    <n v="1"/>
    <n v="1"/>
    <n v="0.25"/>
    <n v="0"/>
    <m/>
    <x v="2"/>
  </r>
  <r>
    <x v="6"/>
    <m/>
    <x v="51"/>
    <n v="14701"/>
    <x v="178"/>
    <x v="0"/>
    <n v="1"/>
    <n v="0"/>
    <n v="1"/>
    <d v="2025-06-04T00:00:00"/>
    <d v="2025-06-11T00:00:00"/>
    <s v="4  DC"/>
    <s v="Atrasado"/>
    <d v="2025-06-15T00:00:00"/>
    <n v="7"/>
    <n v="405834"/>
    <m/>
    <n v="168951"/>
    <n v="221"/>
    <s v="Almoxarifados - Estoque geral"/>
    <n v="659.07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51"/>
    <n v="14702"/>
    <x v="179"/>
    <x v="1"/>
    <n v="1"/>
    <n v="1"/>
    <m/>
    <d v="2025-07-18T00:00:00"/>
    <m/>
    <m/>
    <s v=""/>
    <s v=""/>
    <s v="Aguardando OC"/>
    <n v="412286"/>
    <m/>
    <n v="0"/>
    <n v="221"/>
    <s v="Almoxarifados - Estoque geral"/>
    <n v="13.83"/>
    <m/>
    <s v=""/>
    <s v=""/>
    <x v="3"/>
    <x v="0"/>
    <m/>
    <x v="0"/>
    <n v="1"/>
    <n v="1"/>
    <n v="0"/>
    <n v="1"/>
    <m/>
    <x v="3"/>
  </r>
  <r>
    <x v="9"/>
    <m/>
    <x v="36"/>
    <n v="14841"/>
    <x v="180"/>
    <x v="1"/>
    <n v="1"/>
    <n v="1"/>
    <m/>
    <d v="2025-06-23T00:00:00"/>
    <m/>
    <m/>
    <s v=""/>
    <s v=""/>
    <s v="Aguardando OC"/>
    <n v="408797"/>
    <m/>
    <n v="0"/>
    <n v="221"/>
    <s v="Almoxarifados - Estoque geral"/>
    <n v="152.4"/>
    <m/>
    <s v=""/>
    <s v=""/>
    <x v="3"/>
    <x v="0"/>
    <m/>
    <x v="0"/>
    <n v="1"/>
    <n v="1"/>
    <n v="0"/>
    <n v="1"/>
    <m/>
    <x v="0"/>
  </r>
  <r>
    <x v="2"/>
    <m/>
    <x v="4"/>
    <n v="14854"/>
    <x v="181"/>
    <x v="0"/>
    <n v="4"/>
    <n v="0"/>
    <n v="4"/>
    <d v="2025-03-18T00:00:00"/>
    <d v="2025-04-09T00:00:00"/>
    <m/>
    <m/>
    <s v=""/>
    <n v="22"/>
    <n v="396480"/>
    <n v="1137532"/>
    <n v="166070"/>
    <n v="112"/>
    <s v="Carregadeiras Colheita"/>
    <n v="69"/>
    <n v="6039"/>
    <s v="IDEAL DISTRIBUIDORA DE PEÇAS"/>
    <s v="Campina Grande"/>
    <x v="0"/>
    <x v="1"/>
    <n v="1"/>
    <x v="2"/>
    <n v="1"/>
    <n v="1"/>
    <n v="1"/>
    <n v="0"/>
    <n v="0"/>
    <x v="1"/>
  </r>
  <r>
    <x v="6"/>
    <m/>
    <x v="19"/>
    <n v="14854"/>
    <x v="181"/>
    <x v="0"/>
    <n v="6"/>
    <n v="0"/>
    <n v="6"/>
    <d v="2025-03-20T00:00:00"/>
    <d v="2025-04-09T00:00:00"/>
    <m/>
    <m/>
    <s v=""/>
    <n v="20"/>
    <n v="396698"/>
    <n v="1138031"/>
    <n v="166067"/>
    <n v="692"/>
    <s v="Tratores Preparo Solo"/>
    <n v="69"/>
    <n v="6039"/>
    <s v="IDEAL DISTRIBUIDORA DE PEÇAS"/>
    <s v="Campina Grande"/>
    <x v="0"/>
    <x v="1"/>
    <n v="1"/>
    <x v="2"/>
    <n v="1"/>
    <n v="1"/>
    <n v="0.25"/>
    <n v="0"/>
    <n v="0"/>
    <x v="1"/>
  </r>
  <r>
    <x v="2"/>
    <m/>
    <x v="2"/>
    <n v="14854"/>
    <x v="181"/>
    <x v="0"/>
    <n v="4"/>
    <n v="0"/>
    <n v="4"/>
    <d v="2025-05-02T00:00:00"/>
    <d v="2025-05-07T00:00:00"/>
    <m/>
    <m/>
    <s v=""/>
    <n v="5"/>
    <n v="401110"/>
    <m/>
    <n v="167274"/>
    <n v="221"/>
    <s v="Almoxarifados - Estoque geral"/>
    <n v="45.95"/>
    <m/>
    <s v=""/>
    <s v=""/>
    <x v="3"/>
    <x v="1"/>
    <m/>
    <x v="1"/>
    <n v="1"/>
    <n v="1"/>
    <n v="0.33333333333333331"/>
    <n v="0"/>
    <m/>
    <x v="2"/>
  </r>
  <r>
    <x v="6"/>
    <m/>
    <x v="51"/>
    <n v="14890"/>
    <x v="182"/>
    <x v="0"/>
    <n v="6"/>
    <n v="0"/>
    <n v="6"/>
    <d v="2025-06-04T00:00:00"/>
    <d v="2025-06-11T00:00:00"/>
    <s v="4  DC"/>
    <s v="Atrasado"/>
    <d v="2025-06-15T00:00:00"/>
    <n v="7"/>
    <n v="405814"/>
    <m/>
    <n v="168951"/>
    <n v="221"/>
    <s v="Almoxarifados - Estoque geral"/>
    <n v="1.38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31"/>
    <n v="14891"/>
    <x v="183"/>
    <x v="1"/>
    <n v="2"/>
    <n v="2"/>
    <n v="0"/>
    <d v="2025-05-09T00:00:00"/>
    <m/>
    <m/>
    <s v=""/>
    <s v=""/>
    <s v="Aguardando OC"/>
    <n v="402099"/>
    <m/>
    <n v="0"/>
    <n v="221"/>
    <s v="Almoxarifados - Estoque geral"/>
    <n v="192.78"/>
    <m/>
    <s v=""/>
    <s v=""/>
    <x v="3"/>
    <x v="0"/>
    <m/>
    <x v="0"/>
    <n v="1"/>
    <n v="1"/>
    <n v="0"/>
    <n v="1"/>
    <m/>
    <x v="2"/>
  </r>
  <r>
    <x v="6"/>
    <m/>
    <x v="51"/>
    <n v="14891"/>
    <x v="183"/>
    <x v="0"/>
    <n v="2"/>
    <n v="0"/>
    <n v="2"/>
    <d v="2025-06-04T00:00:00"/>
    <d v="2025-06-11T00:00:00"/>
    <s v="4  DC"/>
    <s v="Atrasado"/>
    <d v="2025-06-15T00:00:00"/>
    <n v="7"/>
    <n v="405833"/>
    <m/>
    <n v="168951"/>
    <n v="221"/>
    <s v="Almoxarifados - Estoque geral"/>
    <n v="36.64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31"/>
    <n v="15236"/>
    <x v="184"/>
    <x v="1"/>
    <n v="1"/>
    <n v="1"/>
    <m/>
    <d v="2025-06-13T00:00:00"/>
    <m/>
    <m/>
    <s v=""/>
    <s v=""/>
    <s v="Aguardando OC"/>
    <n v="407509"/>
    <m/>
    <n v="0"/>
    <n v="221"/>
    <s v="Almoxarifados - Estoque geral"/>
    <n v="369.13"/>
    <m/>
    <s v=""/>
    <s v=""/>
    <x v="3"/>
    <x v="0"/>
    <m/>
    <x v="0"/>
    <n v="1"/>
    <n v="1"/>
    <n v="0"/>
    <n v="1"/>
    <m/>
    <x v="0"/>
  </r>
  <r>
    <x v="5"/>
    <m/>
    <x v="40"/>
    <n v="15308"/>
    <x v="185"/>
    <x v="0"/>
    <n v="4"/>
    <n v="0"/>
    <n v="4"/>
    <d v="2025-05-09T00:00:00"/>
    <d v="2025-05-15T00:00:00"/>
    <m/>
    <m/>
    <s v=""/>
    <n v="6"/>
    <n v="402048"/>
    <m/>
    <n v="167743"/>
    <m/>
    <m/>
    <n v="640"/>
    <n v="6880"/>
    <s v="AUTO NORTE"/>
    <s v="Bayeux"/>
    <x v="0"/>
    <x v="1"/>
    <n v="1"/>
    <x v="2"/>
    <n v="1"/>
    <n v="1"/>
    <n v="0.33333333333333331"/>
    <n v="0"/>
    <n v="0"/>
    <x v="2"/>
  </r>
  <r>
    <x v="2"/>
    <m/>
    <x v="73"/>
    <n v="15311"/>
    <x v="186"/>
    <x v="0"/>
    <n v="3"/>
    <n v="0"/>
    <n v="3"/>
    <d v="2025-03-14T00:00:00"/>
    <d v="2025-04-12T00:00:00"/>
    <m/>
    <m/>
    <s v=""/>
    <n v="29"/>
    <n v="396058"/>
    <n v="1136683"/>
    <n v="0"/>
    <n v="113"/>
    <s v="Carregadeiras Geral - Apontamento"/>
    <n v="180"/>
    <m/>
    <s v=""/>
    <s v=""/>
    <x v="3"/>
    <x v="1"/>
    <n v="1"/>
    <x v="2"/>
    <n v="1"/>
    <n v="1"/>
    <n v="0"/>
    <n v="1"/>
    <e v="#REF!"/>
    <x v="1"/>
  </r>
  <r>
    <x v="2"/>
    <m/>
    <x v="74"/>
    <n v="15311"/>
    <x v="186"/>
    <x v="0"/>
    <n v="3"/>
    <n v="0"/>
    <n v="3"/>
    <d v="2025-03-14T00:00:00"/>
    <d v="2025-04-12T00:00:00"/>
    <m/>
    <m/>
    <s v=""/>
    <n v="29"/>
    <n v="396059"/>
    <n v="1136684"/>
    <n v="0"/>
    <n v="701"/>
    <s v="Carregadeiras Prep. Solo/Plantio"/>
    <n v="180"/>
    <m/>
    <s v=""/>
    <s v=""/>
    <x v="3"/>
    <x v="1"/>
    <n v="1"/>
    <x v="2"/>
    <n v="1"/>
    <n v="1"/>
    <n v="0"/>
    <n v="1"/>
    <e v="#REF!"/>
    <x v="1"/>
  </r>
  <r>
    <x v="6"/>
    <m/>
    <x v="31"/>
    <n v="15370"/>
    <x v="187"/>
    <x v="1"/>
    <n v="1"/>
    <n v="1"/>
    <n v="0"/>
    <d v="2025-05-09T00:00:00"/>
    <m/>
    <m/>
    <s v=""/>
    <s v=""/>
    <s v="Aguardando OC"/>
    <n v="402103"/>
    <m/>
    <n v="0"/>
    <n v="221"/>
    <s v="Almoxarifados - Estoque geral"/>
    <n v="305.38"/>
    <m/>
    <s v=""/>
    <s v=""/>
    <x v="3"/>
    <x v="0"/>
    <m/>
    <x v="0"/>
    <n v="1"/>
    <n v="1"/>
    <n v="0"/>
    <n v="1"/>
    <m/>
    <x v="2"/>
  </r>
  <r>
    <x v="6"/>
    <m/>
    <x v="31"/>
    <n v="15371"/>
    <x v="188"/>
    <x v="1"/>
    <n v="1"/>
    <n v="1"/>
    <n v="0"/>
    <d v="2025-05-09T00:00:00"/>
    <m/>
    <m/>
    <s v=""/>
    <s v=""/>
    <s v="Aguardando OC"/>
    <n v="402116"/>
    <m/>
    <n v="0"/>
    <n v="221"/>
    <s v="Almoxarifados - Estoque geral"/>
    <n v="108.74"/>
    <m/>
    <s v=""/>
    <s v=""/>
    <x v="3"/>
    <x v="0"/>
    <m/>
    <x v="0"/>
    <n v="1"/>
    <n v="1"/>
    <n v="0"/>
    <n v="1"/>
    <m/>
    <x v="2"/>
  </r>
  <r>
    <x v="6"/>
    <m/>
    <x v="31"/>
    <n v="15372"/>
    <x v="189"/>
    <x v="1"/>
    <n v="1"/>
    <n v="1"/>
    <n v="0"/>
    <d v="2025-05-09T00:00:00"/>
    <m/>
    <m/>
    <s v=""/>
    <s v=""/>
    <s v="Aguardando OC"/>
    <n v="402115"/>
    <m/>
    <n v="0"/>
    <n v="221"/>
    <s v="Almoxarifados - Estoque geral"/>
    <n v="22.38"/>
    <m/>
    <s v=""/>
    <s v=""/>
    <x v="3"/>
    <x v="0"/>
    <m/>
    <x v="0"/>
    <n v="1"/>
    <n v="1"/>
    <n v="0"/>
    <n v="1"/>
    <m/>
    <x v="2"/>
  </r>
  <r>
    <x v="2"/>
    <m/>
    <x v="8"/>
    <n v="15402"/>
    <x v="190"/>
    <x v="0"/>
    <n v="1"/>
    <n v="0"/>
    <n v="1"/>
    <d v="2025-04-02T00:00:00"/>
    <d v="2025-04-10T00:00:00"/>
    <m/>
    <m/>
    <s v=""/>
    <n v="8"/>
    <n v="397692"/>
    <n v="1141101"/>
    <n v="166122"/>
    <n v="701"/>
    <s v="Carregadeiras Prep. Solo/Plantio"/>
    <n v="66.930000000000007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9"/>
    <n v="15402"/>
    <x v="190"/>
    <x v="0"/>
    <n v="1"/>
    <n v="0"/>
    <n v="1"/>
    <d v="2025-04-02T00:00:00"/>
    <d v="2025-04-10T00:00:00"/>
    <m/>
    <m/>
    <s v=""/>
    <n v="8"/>
    <n v="397707"/>
    <n v="1141104"/>
    <n v="166122"/>
    <n v="112"/>
    <s v="Carregadeiras Colheita"/>
    <n v="66.930000000000007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2"/>
    <n v="15402"/>
    <x v="190"/>
    <x v="0"/>
    <n v="1"/>
    <n v="0"/>
    <n v="1"/>
    <d v="2025-04-02T00:00:00"/>
    <d v="2025-04-10T00:00:00"/>
    <m/>
    <m/>
    <s v=""/>
    <n v="8"/>
    <n v="397721"/>
    <n v="1141108"/>
    <n v="166122"/>
    <n v="701"/>
    <s v="Carregadeiras Prep. Solo/Plantio"/>
    <n v="66.930000000000007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71"/>
    <n v="15402"/>
    <x v="190"/>
    <x v="0"/>
    <n v="1"/>
    <n v="0"/>
    <n v="1"/>
    <d v="2025-04-02T00:00:00"/>
    <d v="2025-04-10T00:00:00"/>
    <m/>
    <m/>
    <s v=""/>
    <n v="8"/>
    <n v="397735"/>
    <n v="1141113"/>
    <n v="166122"/>
    <n v="701"/>
    <s v="Carregadeiras Prep. Solo/Plantio"/>
    <n v="66.930000000000007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6"/>
    <n v="15402"/>
    <x v="190"/>
    <x v="0"/>
    <n v="1"/>
    <n v="0"/>
    <n v="1"/>
    <d v="2025-04-02T00:00:00"/>
    <d v="2025-04-10T00:00:00"/>
    <m/>
    <m/>
    <s v=""/>
    <n v="8"/>
    <n v="397749"/>
    <n v="1141117"/>
    <n v="166122"/>
    <n v="112"/>
    <s v="Carregadeiras Colheita"/>
    <n v="66.930000000000007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72"/>
    <n v="15402"/>
    <x v="190"/>
    <x v="0"/>
    <n v="1"/>
    <n v="0"/>
    <n v="1"/>
    <d v="2025-04-02T00:00:00"/>
    <d v="2025-04-10T00:00:00"/>
    <m/>
    <m/>
    <s v=""/>
    <n v="8"/>
    <n v="397765"/>
    <n v="1141125"/>
    <n v="166122"/>
    <n v="701"/>
    <s v="Carregadeiras Prep. Solo/Plantio"/>
    <n v="66.930000000000007"/>
    <n v="13341"/>
    <s v="DISMA DISTRIBUIDORA"/>
    <s v="Araçatuba"/>
    <x v="4"/>
    <x v="1"/>
    <m/>
    <x v="1"/>
    <n v="1"/>
    <n v="1"/>
    <n v="3.2258064516129031E-2"/>
    <n v="0"/>
    <n v="0"/>
    <x v="4"/>
  </r>
  <r>
    <x v="2"/>
    <m/>
    <x v="70"/>
    <n v="15445"/>
    <x v="191"/>
    <x v="0"/>
    <n v="4"/>
    <n v="0"/>
    <n v="4"/>
    <d v="2025-04-02T00:00:00"/>
    <d v="2025-04-10T00:00:00"/>
    <m/>
    <m/>
    <s v=""/>
    <n v="8"/>
    <n v="395869"/>
    <n v="1136277"/>
    <n v="166146"/>
    <n v="113"/>
    <s v="Carregadeiras Geral - Apontamento"/>
    <n v="30.5"/>
    <m/>
    <s v=""/>
    <s v=""/>
    <x v="3"/>
    <x v="1"/>
    <n v="1"/>
    <x v="2"/>
    <n v="1"/>
    <n v="1"/>
    <n v="1"/>
    <n v="0"/>
    <n v="0"/>
    <x v="4"/>
  </r>
  <r>
    <x v="2"/>
    <m/>
    <x v="8"/>
    <n v="15640"/>
    <x v="192"/>
    <x v="0"/>
    <n v="1"/>
    <n v="0"/>
    <n v="1"/>
    <d v="2025-05-09T00:00:00"/>
    <d v="2025-05-16T00:00:00"/>
    <m/>
    <m/>
    <s v=""/>
    <n v="7"/>
    <n v="402268"/>
    <m/>
    <n v="167838"/>
    <n v="221"/>
    <s v="Almoxarifados - Estoque geral"/>
    <n v="27"/>
    <n v="15702"/>
    <s v="MAQTRAL - PB"/>
    <s v="Bayeux"/>
    <x v="0"/>
    <x v="1"/>
    <m/>
    <x v="1"/>
    <n v="1"/>
    <n v="1"/>
    <n v="5.2631578947368418E-2"/>
    <n v="0"/>
    <m/>
    <x v="2"/>
  </r>
  <r>
    <x v="2"/>
    <m/>
    <x v="6"/>
    <n v="15640"/>
    <x v="192"/>
    <x v="1"/>
    <n v="1"/>
    <n v="1"/>
    <m/>
    <d v="2025-07-18T00:00:00"/>
    <m/>
    <m/>
    <s v=""/>
    <s v=""/>
    <s v="Aguardando OC"/>
    <n v="412253"/>
    <m/>
    <n v="0"/>
    <n v="221"/>
    <s v="Almoxarifados - Estoque geral"/>
    <n v="27"/>
    <m/>
    <s v=""/>
    <s v=""/>
    <x v="3"/>
    <x v="0"/>
    <m/>
    <x v="0"/>
    <n v="1"/>
    <n v="1"/>
    <n v="0"/>
    <n v="1"/>
    <m/>
    <x v="3"/>
  </r>
  <r>
    <x v="2"/>
    <m/>
    <x v="7"/>
    <n v="15650"/>
    <x v="193"/>
    <x v="0"/>
    <n v="16"/>
    <n v="0"/>
    <n v="16"/>
    <d v="2025-05-09T00:00:00"/>
    <d v="2025-05-14T00:00:00"/>
    <m/>
    <m/>
    <s v=""/>
    <n v="5"/>
    <n v="402225"/>
    <m/>
    <n v="167578"/>
    <m/>
    <m/>
    <n v="1.61"/>
    <n v="13341"/>
    <s v="DISMA DISTRIBUIDORA"/>
    <s v="Araçatuba"/>
    <x v="4"/>
    <x v="1"/>
    <n v="1"/>
    <x v="2"/>
    <n v="1"/>
    <n v="1"/>
    <n v="8.3333333333333329E-2"/>
    <n v="0"/>
    <n v="0"/>
    <x v="2"/>
  </r>
  <r>
    <x v="2"/>
    <m/>
    <x v="9"/>
    <n v="15650"/>
    <x v="193"/>
    <x v="0"/>
    <n v="16"/>
    <n v="0"/>
    <n v="16"/>
    <d v="2025-06-20T00:00:00"/>
    <d v="2025-07-01T00:00:00"/>
    <s v="1  DC"/>
    <s v="Atrasado"/>
    <d v="2025-07-02T00:00:00"/>
    <n v="11"/>
    <n v="408573"/>
    <m/>
    <n v="170152"/>
    <n v="221"/>
    <s v="Almoxarifados - Estoque geral"/>
    <n v="1.46"/>
    <n v="13341"/>
    <s v="DISMA DISTRIBUIDORA"/>
    <s v="Araçatuba"/>
    <x v="4"/>
    <x v="1"/>
    <m/>
    <x v="1"/>
    <n v="1"/>
    <n v="1"/>
    <n v="5.5555555555555552E-2"/>
    <n v="0"/>
    <m/>
    <x v="0"/>
  </r>
  <r>
    <x v="6"/>
    <m/>
    <x v="18"/>
    <n v="15675"/>
    <x v="194"/>
    <x v="0"/>
    <n v="5"/>
    <n v="0"/>
    <n v="5"/>
    <d v="2025-02-11T00:00:00"/>
    <d v="2025-02-17T00:00:00"/>
    <m/>
    <m/>
    <s v=""/>
    <n v="6"/>
    <n v="392088"/>
    <n v="1127366"/>
    <n v="164322"/>
    <n v="696"/>
    <s v="Tratores Colheita"/>
    <n v="9.8699999999999992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45"/>
    <n v="15678"/>
    <x v="195"/>
    <x v="1"/>
    <n v="2"/>
    <n v="2"/>
    <m/>
    <d v="2025-06-13T00:00:00"/>
    <m/>
    <m/>
    <s v=""/>
    <s v=""/>
    <s v="Aguardando OC"/>
    <n v="407289"/>
    <m/>
    <n v="0"/>
    <n v="221"/>
    <s v="Almoxarifados - Estoque geral"/>
    <n v="9.67"/>
    <m/>
    <s v=""/>
    <s v=""/>
    <x v="3"/>
    <x v="0"/>
    <m/>
    <x v="0"/>
    <n v="1"/>
    <n v="1"/>
    <n v="0"/>
    <n v="1"/>
    <m/>
    <x v="0"/>
  </r>
  <r>
    <x v="6"/>
    <m/>
    <x v="45"/>
    <n v="15679"/>
    <x v="196"/>
    <x v="1"/>
    <n v="2"/>
    <n v="2"/>
    <m/>
    <d v="2025-06-13T00:00:00"/>
    <m/>
    <m/>
    <s v=""/>
    <s v=""/>
    <s v="Aguardando OC"/>
    <n v="407288"/>
    <m/>
    <n v="0"/>
    <n v="221"/>
    <s v="Almoxarifados - Estoque geral"/>
    <n v="128.72999999999999"/>
    <m/>
    <s v=""/>
    <s v=""/>
    <x v="3"/>
    <x v="0"/>
    <m/>
    <x v="0"/>
    <n v="1"/>
    <n v="1"/>
    <n v="0"/>
    <n v="1"/>
    <m/>
    <x v="0"/>
  </r>
  <r>
    <x v="6"/>
    <m/>
    <x v="18"/>
    <n v="15684"/>
    <x v="197"/>
    <x v="0"/>
    <n v="4"/>
    <n v="0"/>
    <n v="4"/>
    <d v="2025-02-11T00:00:00"/>
    <d v="2025-02-17T00:00:00"/>
    <m/>
    <m/>
    <s v=""/>
    <n v="6"/>
    <n v="392069"/>
    <n v="1127366"/>
    <n v="164322"/>
    <n v="696"/>
    <s v="Tratores Colheita"/>
    <n v="378.52749999999997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45"/>
    <n v="15684"/>
    <x v="197"/>
    <x v="0"/>
    <n v="4"/>
    <n v="4"/>
    <m/>
    <d v="2025-06-13T00:00:00"/>
    <d v="2025-07-04T00:00:00"/>
    <s v="4  DC"/>
    <s v="Atrasado"/>
    <d v="2025-07-08T00:00:00"/>
    <n v="21"/>
    <n v="407258"/>
    <m/>
    <n v="170490"/>
    <n v="221"/>
    <s v="Almoxarifados - Estoque geral"/>
    <n v="378.53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15684"/>
    <x v="197"/>
    <x v="1"/>
    <n v="4"/>
    <n v="4"/>
    <m/>
    <d v="2025-06-13T00:00:00"/>
    <m/>
    <m/>
    <s v=""/>
    <s v=""/>
    <s v="Aguardando OC"/>
    <n v="407368"/>
    <m/>
    <n v="0"/>
    <n v="221"/>
    <s v="Almoxarifados - Estoque geral"/>
    <n v="378.53"/>
    <m/>
    <s v=""/>
    <s v=""/>
    <x v="3"/>
    <x v="0"/>
    <m/>
    <x v="0"/>
    <n v="1"/>
    <n v="1"/>
    <n v="0"/>
    <n v="1"/>
    <m/>
    <x v="0"/>
  </r>
  <r>
    <x v="5"/>
    <m/>
    <x v="20"/>
    <n v="16023"/>
    <x v="198"/>
    <x v="1"/>
    <n v="1"/>
    <n v="1"/>
    <m/>
    <d v="2025-06-19T00:00:00"/>
    <m/>
    <m/>
    <s v=""/>
    <s v=""/>
    <s v="Aguardando OC"/>
    <n v="408498"/>
    <m/>
    <n v="0"/>
    <n v="221"/>
    <s v="Almoxarifados - Estoque geral"/>
    <n v="1866.38"/>
    <m/>
    <s v=""/>
    <s v=""/>
    <x v="3"/>
    <x v="0"/>
    <m/>
    <x v="0"/>
    <n v="1"/>
    <n v="1"/>
    <n v="0"/>
    <n v="1"/>
    <m/>
    <x v="0"/>
  </r>
  <r>
    <x v="6"/>
    <m/>
    <x v="31"/>
    <n v="16049"/>
    <x v="199"/>
    <x v="1"/>
    <n v="4"/>
    <n v="4"/>
    <n v="0"/>
    <d v="2025-05-09T00:00:00"/>
    <m/>
    <m/>
    <s v=""/>
    <s v=""/>
    <s v="Aguardando OC"/>
    <n v="402138"/>
    <m/>
    <n v="0"/>
    <n v="221"/>
    <s v="Almoxarifados - Estoque geral"/>
    <n v="18.515000000000001"/>
    <m/>
    <s v=""/>
    <s v=""/>
    <x v="3"/>
    <x v="0"/>
    <m/>
    <x v="0"/>
    <n v="1"/>
    <n v="1"/>
    <n v="0"/>
    <n v="1"/>
    <m/>
    <x v="2"/>
  </r>
  <r>
    <x v="1"/>
    <m/>
    <x v="69"/>
    <n v="16172"/>
    <x v="200"/>
    <x v="0"/>
    <n v="4"/>
    <n v="0"/>
    <n v="4"/>
    <d v="2025-03-28T00:00:00"/>
    <d v="2025-04-11T00:00:00"/>
    <m/>
    <m/>
    <s v=""/>
    <n v="14"/>
    <n v="397406"/>
    <n v="1139976"/>
    <n v="166152"/>
    <n v="733"/>
    <s v="Automóveis e Utilitários - Colheita"/>
    <n v="23.75"/>
    <n v="7058"/>
    <s v="MOTO CENTRO"/>
    <s v="João Pessoa"/>
    <x v="0"/>
    <x v="1"/>
    <m/>
    <x v="1"/>
    <n v="1"/>
    <n v="1"/>
    <n v="0.5"/>
    <n v="0"/>
    <n v="0"/>
    <x v="1"/>
  </r>
  <r>
    <x v="1"/>
    <m/>
    <x v="75"/>
    <n v="16172"/>
    <x v="200"/>
    <x v="0"/>
    <n v="4"/>
    <n v="0"/>
    <n v="4"/>
    <d v="2025-03-28T00:00:00"/>
    <d v="2025-04-10T00:00:00"/>
    <m/>
    <m/>
    <s v=""/>
    <n v="13"/>
    <n v="397421"/>
    <n v="1139983"/>
    <n v="166120"/>
    <n v="719"/>
    <s v="Automóveis e utilitários - Adm. Agricola"/>
    <n v="23.75"/>
    <n v="14446"/>
    <s v="AGROMOTO"/>
    <s v="Jaboatão dos Guararapes"/>
    <x v="1"/>
    <x v="1"/>
    <m/>
    <x v="1"/>
    <n v="1"/>
    <n v="1"/>
    <n v="9.0909090909090912E-2"/>
    <n v="0"/>
    <n v="0"/>
    <x v="1"/>
  </r>
  <r>
    <x v="1"/>
    <m/>
    <x v="76"/>
    <n v="16172"/>
    <x v="200"/>
    <x v="0"/>
    <n v="4"/>
    <n v="0"/>
    <n v="4"/>
    <d v="2025-06-16T00:00:00"/>
    <d v="2025-06-18T00:00:00"/>
    <m/>
    <s v=""/>
    <s v=""/>
    <n v="2"/>
    <n v="407739"/>
    <m/>
    <n v="169527"/>
    <n v="221"/>
    <s v="Almoxarifados - Estoque geral"/>
    <n v="19"/>
    <n v="14446"/>
    <s v="AGROMOTO"/>
    <s v="Jaboatão dos Guararapes"/>
    <x v="1"/>
    <x v="1"/>
    <m/>
    <x v="1"/>
    <n v="1"/>
    <n v="1"/>
    <n v="0.25"/>
    <n v="0"/>
    <m/>
    <x v="0"/>
  </r>
  <r>
    <x v="3"/>
    <m/>
    <x v="5"/>
    <n v="16381"/>
    <x v="201"/>
    <x v="0"/>
    <n v="1"/>
    <n v="0"/>
    <n v="1"/>
    <d v="2025-03-27T00:00:00"/>
    <d v="2025-04-07T00:00:00"/>
    <m/>
    <m/>
    <s v=""/>
    <n v="11"/>
    <n v="397374"/>
    <n v="1139902"/>
    <n v="165831"/>
    <n v="721"/>
    <s v="Motoniveladoras"/>
    <n v="68.8"/>
    <n v="9863"/>
    <s v="ITALPRATES"/>
    <s v="São Paulo"/>
    <x v="4"/>
    <x v="1"/>
    <n v="1"/>
    <x v="2"/>
    <n v="1"/>
    <n v="1"/>
    <n v="0.2"/>
    <n v="0"/>
    <n v="0"/>
    <x v="1"/>
  </r>
  <r>
    <x v="7"/>
    <m/>
    <x v="28"/>
    <n v="16404"/>
    <x v="202"/>
    <x v="1"/>
    <n v="2"/>
    <n v="2"/>
    <m/>
    <d v="2025-07-05T00:00:00"/>
    <m/>
    <m/>
    <s v=""/>
    <s v=""/>
    <s v="Aguardando OC"/>
    <n v="410325"/>
    <m/>
    <n v="0"/>
    <n v="221"/>
    <s v="Almoxarifados - Estoque geral"/>
    <n v="14.5"/>
    <m/>
    <s v=""/>
    <s v=""/>
    <x v="3"/>
    <x v="0"/>
    <m/>
    <x v="0"/>
    <n v="1"/>
    <n v="1"/>
    <n v="0"/>
    <n v="1"/>
    <m/>
    <x v="3"/>
  </r>
  <r>
    <x v="2"/>
    <m/>
    <x v="77"/>
    <n v="16606"/>
    <x v="203"/>
    <x v="0"/>
    <n v="3"/>
    <n v="0"/>
    <n v="3"/>
    <d v="2025-03-14T00:00:00"/>
    <d v="2025-04-12T00:00:00"/>
    <m/>
    <m/>
    <s v=""/>
    <n v="29"/>
    <n v="396115"/>
    <n v="1136699"/>
    <n v="166196"/>
    <n v="112"/>
    <s v="Carregadeiras Colheita"/>
    <n v="249.03"/>
    <n v="1388"/>
    <s v="TELE TINTAS         "/>
    <s v="João Pessoa"/>
    <x v="0"/>
    <x v="1"/>
    <m/>
    <x v="1"/>
    <n v="1"/>
    <n v="1"/>
    <n v="0.5"/>
    <n v="0"/>
    <n v="0"/>
    <x v="1"/>
  </r>
  <r>
    <x v="2"/>
    <m/>
    <x v="78"/>
    <n v="16606"/>
    <x v="203"/>
    <x v="0"/>
    <n v="4"/>
    <n v="0"/>
    <n v="4"/>
    <d v="2025-03-14T00:00:00"/>
    <d v="2025-04-12T00:00:00"/>
    <m/>
    <m/>
    <s v=""/>
    <n v="29"/>
    <n v="396127"/>
    <n v="1136703"/>
    <n v="166196"/>
    <n v="112"/>
    <s v="Carregadeiras Colheita"/>
    <n v="332.04"/>
    <n v="1388"/>
    <s v="TELE TINTAS         "/>
    <s v="João Pessoa"/>
    <x v="0"/>
    <x v="1"/>
    <m/>
    <x v="1"/>
    <n v="1"/>
    <n v="1"/>
    <n v="0.5"/>
    <n v="0"/>
    <n v="0"/>
    <x v="1"/>
  </r>
  <r>
    <x v="5"/>
    <m/>
    <x v="46"/>
    <n v="16606"/>
    <x v="203"/>
    <x v="0"/>
    <n v="5"/>
    <n v="0"/>
    <n v="5"/>
    <d v="2025-04-08T00:00:00"/>
    <d v="2025-04-12T00:00:00"/>
    <m/>
    <m/>
    <s v=""/>
    <n v="4"/>
    <n v="398432"/>
    <n v="1142736"/>
    <n v="166212"/>
    <n v="683"/>
    <s v="Caminhões Prancha"/>
    <n v="415.05"/>
    <m/>
    <s v=""/>
    <s v=""/>
    <x v="3"/>
    <x v="1"/>
    <m/>
    <x v="1"/>
    <n v="1"/>
    <n v="1"/>
    <n v="1"/>
    <n v="0"/>
    <n v="0"/>
    <x v="4"/>
  </r>
  <r>
    <x v="5"/>
    <m/>
    <x v="39"/>
    <n v="16669"/>
    <x v="204"/>
    <x v="0"/>
    <n v="1"/>
    <n v="0"/>
    <n v="1"/>
    <d v="2025-06-13T00:00:00"/>
    <d v="2025-06-23T00:00:00"/>
    <s v="0  DC"/>
    <s v="Atrasado"/>
    <d v="2025-06-23T00:00:00"/>
    <n v="10"/>
    <n v="407584"/>
    <m/>
    <n v="169645"/>
    <n v="221"/>
    <s v="Almoxarifados - Estoque geral"/>
    <n v="105.47"/>
    <n v="2528"/>
    <s v="REDIESEL            "/>
    <s v="Jaboatão dos Guararapes"/>
    <x v="1"/>
    <x v="1"/>
    <m/>
    <x v="1"/>
    <n v="1"/>
    <n v="1"/>
    <n v="0.2"/>
    <n v="0"/>
    <m/>
    <x v="0"/>
  </r>
  <r>
    <x v="9"/>
    <m/>
    <x v="36"/>
    <n v="16872"/>
    <x v="205"/>
    <x v="1"/>
    <n v="1"/>
    <n v="1"/>
    <n v="0"/>
    <d v="2025-05-21T00:00:00"/>
    <m/>
    <m/>
    <s v=""/>
    <s v=""/>
    <s v="Aguardando OC"/>
    <n v="403837"/>
    <m/>
    <n v="0"/>
    <n v="221"/>
    <s v="Almoxarifados - Estoque geral"/>
    <n v="22.4"/>
    <m/>
    <s v=""/>
    <s v=""/>
    <x v="3"/>
    <x v="0"/>
    <m/>
    <x v="0"/>
    <n v="1"/>
    <n v="1"/>
    <n v="0"/>
    <n v="1"/>
    <m/>
    <x v="2"/>
  </r>
  <r>
    <x v="9"/>
    <m/>
    <x v="36"/>
    <n v="16872"/>
    <x v="205"/>
    <x v="1"/>
    <n v="1"/>
    <n v="1"/>
    <m/>
    <d v="2025-06-21T00:00:00"/>
    <m/>
    <m/>
    <s v=""/>
    <s v=""/>
    <s v="Aguardando OC"/>
    <n v="408685"/>
    <m/>
    <n v="0"/>
    <n v="221"/>
    <s v="Almoxarifados - Estoque geral"/>
    <n v="11.2"/>
    <m/>
    <s v=""/>
    <s v=""/>
    <x v="3"/>
    <x v="0"/>
    <m/>
    <x v="0"/>
    <n v="1"/>
    <n v="1"/>
    <n v="0"/>
    <n v="1"/>
    <m/>
    <x v="0"/>
  </r>
  <r>
    <x v="9"/>
    <m/>
    <x v="36"/>
    <n v="16876"/>
    <x v="206"/>
    <x v="1"/>
    <n v="1"/>
    <n v="1"/>
    <m/>
    <d v="2025-06-23T00:00:00"/>
    <m/>
    <m/>
    <s v=""/>
    <s v=""/>
    <s v="Aguardando OC"/>
    <n v="40876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3"/>
    <m/>
    <x v="5"/>
    <n v="16906"/>
    <x v="207"/>
    <x v="0"/>
    <n v="1"/>
    <n v="0"/>
    <n v="1"/>
    <d v="2025-03-27T00:00:00"/>
    <d v="2025-04-07T00:00:00"/>
    <m/>
    <m/>
    <s v=""/>
    <n v="11"/>
    <n v="397380"/>
    <n v="1139902"/>
    <n v="165831"/>
    <n v="721"/>
    <s v="Motoniveladoras"/>
    <n v="1231.9000000000001"/>
    <n v="9863"/>
    <s v="ITALPRATES"/>
    <s v="São Paulo"/>
    <x v="4"/>
    <x v="1"/>
    <n v="1"/>
    <x v="2"/>
    <n v="1"/>
    <n v="1"/>
    <n v="0.2"/>
    <n v="0"/>
    <n v="0"/>
    <x v="1"/>
  </r>
  <r>
    <x v="3"/>
    <m/>
    <x v="5"/>
    <n v="16907"/>
    <x v="208"/>
    <x v="0"/>
    <n v="6"/>
    <n v="0"/>
    <n v="6"/>
    <d v="2025-03-27T00:00:00"/>
    <d v="2025-04-09T00:00:00"/>
    <m/>
    <m/>
    <s v=""/>
    <n v="13"/>
    <n v="397381"/>
    <n v="1139902"/>
    <n v="166082"/>
    <n v="721"/>
    <s v="Motoniveladoras"/>
    <n v="696.23"/>
    <n v="5955"/>
    <s v="SOTREQ"/>
    <s v="João Pessoa"/>
    <x v="0"/>
    <x v="1"/>
    <n v="1"/>
    <x v="2"/>
    <n v="1"/>
    <n v="1"/>
    <n v="0.33333333333333331"/>
    <n v="0"/>
    <n v="0"/>
    <x v="1"/>
  </r>
  <r>
    <x v="3"/>
    <m/>
    <x v="5"/>
    <n v="16908"/>
    <x v="209"/>
    <x v="0"/>
    <n v="6"/>
    <n v="0"/>
    <n v="6"/>
    <d v="2025-03-27T00:00:00"/>
    <d v="2025-04-09T00:00:00"/>
    <m/>
    <m/>
    <s v=""/>
    <n v="13"/>
    <n v="397383"/>
    <n v="1139902"/>
    <n v="166082"/>
    <n v="721"/>
    <s v="Motoniveladoras"/>
    <n v="141.88"/>
    <n v="5955"/>
    <s v="SOTREQ"/>
    <s v="João Pessoa"/>
    <x v="0"/>
    <x v="1"/>
    <n v="1"/>
    <x v="2"/>
    <n v="1"/>
    <n v="1"/>
    <n v="0.33333333333333331"/>
    <n v="0"/>
    <n v="0"/>
    <x v="1"/>
  </r>
  <r>
    <x v="3"/>
    <m/>
    <x v="5"/>
    <n v="16909"/>
    <x v="210"/>
    <x v="0"/>
    <n v="9"/>
    <n v="0"/>
    <n v="9"/>
    <d v="2025-03-27T00:00:00"/>
    <d v="2025-04-09T00:00:00"/>
    <m/>
    <m/>
    <s v=""/>
    <n v="13"/>
    <n v="397379"/>
    <n v="1139902"/>
    <n v="166082"/>
    <n v="721"/>
    <s v="Motoniveladoras"/>
    <n v="38.880000000000003"/>
    <n v="5955"/>
    <s v="SOTREQ"/>
    <s v="João Pessoa"/>
    <x v="0"/>
    <x v="1"/>
    <n v="1"/>
    <x v="2"/>
    <n v="1"/>
    <n v="1"/>
    <n v="0.33333333333333331"/>
    <n v="0"/>
    <n v="0"/>
    <x v="1"/>
  </r>
  <r>
    <x v="3"/>
    <m/>
    <x v="5"/>
    <n v="16910"/>
    <x v="211"/>
    <x v="0"/>
    <n v="1"/>
    <n v="0"/>
    <n v="1"/>
    <d v="2025-03-27T00:00:00"/>
    <d v="2025-04-07T00:00:00"/>
    <m/>
    <m/>
    <s v=""/>
    <n v="11"/>
    <n v="397382"/>
    <n v="1139902"/>
    <n v="165832"/>
    <n v="721"/>
    <s v="Motoniveladoras"/>
    <n v="10.96"/>
    <n v="3230"/>
    <s v="SEVILHA             "/>
    <s v="São Paulo"/>
    <x v="4"/>
    <x v="1"/>
    <n v="1"/>
    <x v="2"/>
    <n v="1"/>
    <n v="1"/>
    <n v="0.25"/>
    <n v="0"/>
    <n v="0"/>
    <x v="1"/>
  </r>
  <r>
    <x v="6"/>
    <m/>
    <x v="48"/>
    <n v="17088"/>
    <x v="212"/>
    <x v="0"/>
    <n v="2"/>
    <n v="2"/>
    <m/>
    <d v="2025-06-16T00:00:00"/>
    <d v="2025-06-27T00:00:00"/>
    <s v="5  DC"/>
    <s v="Atrasado"/>
    <d v="2025-07-02T00:00:00"/>
    <n v="11"/>
    <n v="407759"/>
    <m/>
    <n v="169722"/>
    <n v="221"/>
    <s v="Almoxarifados - Estoque geral"/>
    <n v="246"/>
    <n v="15702"/>
    <s v="MAQTRAL - PB"/>
    <s v="Bayeux"/>
    <x v="0"/>
    <x v="0"/>
    <m/>
    <x v="0"/>
    <m/>
    <e v="#DIV/0!"/>
    <n v="0"/>
    <n v="0"/>
    <m/>
    <x v="0"/>
  </r>
  <r>
    <x v="2"/>
    <m/>
    <x v="2"/>
    <n v="17278"/>
    <x v="213"/>
    <x v="0"/>
    <n v="2"/>
    <n v="0"/>
    <n v="2"/>
    <d v="2025-05-02T00:00:00"/>
    <d v="2025-05-09T00:00:00"/>
    <m/>
    <m/>
    <s v=""/>
    <n v="7"/>
    <n v="401179"/>
    <m/>
    <n v="167316"/>
    <n v="221"/>
    <s v="Almoxarifados - Estoque geral"/>
    <n v="16.2"/>
    <n v="13341"/>
    <s v="DISMA DISTRIBUIDORA"/>
    <s v="Araçatuba"/>
    <x v="4"/>
    <x v="1"/>
    <m/>
    <x v="1"/>
    <n v="1"/>
    <n v="1"/>
    <n v="0.25"/>
    <n v="0"/>
    <n v="0"/>
    <x v="2"/>
  </r>
  <r>
    <x v="2"/>
    <m/>
    <x v="8"/>
    <n v="17498"/>
    <x v="214"/>
    <x v="0"/>
    <n v="1"/>
    <n v="0"/>
    <n v="1"/>
    <d v="2025-05-09T00:00:00"/>
    <d v="2025-05-15T00:00:00"/>
    <m/>
    <m/>
    <s v=""/>
    <n v="6"/>
    <n v="402289"/>
    <m/>
    <n v="167748"/>
    <m/>
    <m/>
    <n v="2268.5100000000002"/>
    <n v="9824"/>
    <s v="COMERCIAL AGRICOLA"/>
    <s v="Recife"/>
    <x v="1"/>
    <x v="1"/>
    <m/>
    <x v="1"/>
    <n v="1"/>
    <n v="1"/>
    <n v="7.6923076923076927E-2"/>
    <n v="0"/>
    <n v="0"/>
    <x v="2"/>
  </r>
  <r>
    <x v="2"/>
    <m/>
    <x v="6"/>
    <n v="17498"/>
    <x v="214"/>
    <x v="1"/>
    <n v="1"/>
    <n v="1"/>
    <m/>
    <d v="2025-07-18T00:00:00"/>
    <m/>
    <m/>
    <s v=""/>
    <s v=""/>
    <s v="Aguardando OC"/>
    <n v="412254"/>
    <m/>
    <n v="0"/>
    <n v="221"/>
    <s v="Almoxarifados - Estoque geral"/>
    <n v="2848"/>
    <m/>
    <s v=""/>
    <s v=""/>
    <x v="3"/>
    <x v="0"/>
    <m/>
    <x v="0"/>
    <n v="1"/>
    <n v="1"/>
    <n v="0"/>
    <n v="1"/>
    <m/>
    <x v="3"/>
  </r>
  <r>
    <x v="2"/>
    <m/>
    <x v="8"/>
    <n v="17500"/>
    <x v="215"/>
    <x v="0"/>
    <n v="1"/>
    <n v="0"/>
    <n v="1"/>
    <d v="2025-05-09T00:00:00"/>
    <d v="2025-05-15T00:00:00"/>
    <m/>
    <m/>
    <s v=""/>
    <n v="6"/>
    <n v="402292"/>
    <m/>
    <n v="167748"/>
    <m/>
    <m/>
    <n v="59"/>
    <n v="9824"/>
    <s v="COMERCIAL AGRICOLA"/>
    <s v="Recife"/>
    <x v="1"/>
    <x v="1"/>
    <m/>
    <x v="1"/>
    <n v="1"/>
    <n v="1"/>
    <n v="7.6923076923076927E-2"/>
    <n v="0"/>
    <n v="0"/>
    <x v="2"/>
  </r>
  <r>
    <x v="2"/>
    <m/>
    <x v="9"/>
    <n v="17503"/>
    <x v="216"/>
    <x v="0"/>
    <n v="2"/>
    <n v="0"/>
    <n v="2"/>
    <d v="2025-06-20T00:00:00"/>
    <d v="2025-07-01T00:00:00"/>
    <s v="1  DC"/>
    <s v="Atrasado"/>
    <d v="2025-07-02T00:00:00"/>
    <n v="11"/>
    <n v="408589"/>
    <m/>
    <n v="170152"/>
    <n v="221"/>
    <s v="Almoxarifados - Estoque geral"/>
    <n v="1297.24"/>
    <n v="13341"/>
    <s v="DISMA DISTRIBUIDORA"/>
    <s v="Araçatuba"/>
    <x v="4"/>
    <x v="1"/>
    <m/>
    <x v="1"/>
    <n v="1"/>
    <n v="1"/>
    <n v="5.5555555555555552E-2"/>
    <n v="0"/>
    <m/>
    <x v="0"/>
  </r>
  <r>
    <x v="2"/>
    <m/>
    <x v="8"/>
    <n v="17506"/>
    <x v="217"/>
    <x v="0"/>
    <n v="1"/>
    <n v="0"/>
    <n v="1"/>
    <d v="2025-05-09T00:00:00"/>
    <d v="2025-05-16T00:00:00"/>
    <m/>
    <m/>
    <s v=""/>
    <n v="7"/>
    <n v="402270"/>
    <m/>
    <n v="167838"/>
    <n v="221"/>
    <s v="Almoxarifados - Estoque geral"/>
    <n v="176"/>
    <n v="15702"/>
    <s v="MAQTRAL - PB"/>
    <s v="Bayeux"/>
    <x v="0"/>
    <x v="1"/>
    <m/>
    <x v="1"/>
    <n v="1"/>
    <n v="1"/>
    <n v="5.2631578947368418E-2"/>
    <n v="0"/>
    <m/>
    <x v="2"/>
  </r>
  <r>
    <x v="5"/>
    <m/>
    <x v="14"/>
    <n v="17533"/>
    <x v="218"/>
    <x v="0"/>
    <n v="1"/>
    <n v="1"/>
    <m/>
    <d v="2025-07-14T00:00:00"/>
    <d v="2025-07-19T00:00:00"/>
    <s v="1  DC"/>
    <s v="Atrasado"/>
    <d v="2025-07-20T00:00:00"/>
    <n v="5"/>
    <n v="411582"/>
    <m/>
    <n v="171160"/>
    <n v="221"/>
    <s v="Almoxarifados - Estoque geral"/>
    <n v="204.03"/>
    <n v="5189"/>
    <s v="REPENORTE"/>
    <s v="Recife"/>
    <x v="1"/>
    <x v="0"/>
    <m/>
    <x v="0"/>
    <n v="1"/>
    <n v="1"/>
    <n v="9.0909090909090912E-2"/>
    <n v="0"/>
    <m/>
    <x v="3"/>
  </r>
  <r>
    <x v="5"/>
    <m/>
    <x v="44"/>
    <n v="17533"/>
    <x v="218"/>
    <x v="0"/>
    <n v="1"/>
    <n v="1"/>
    <m/>
    <d v="2025-07-14T00:00:00"/>
    <d v="2025-07-19T00:00:00"/>
    <s v="1  DC"/>
    <s v="Atrasado"/>
    <d v="2025-07-20T00:00:00"/>
    <n v="5"/>
    <n v="411625"/>
    <m/>
    <n v="171160"/>
    <n v="221"/>
    <s v="Almoxarifados - Estoque geral"/>
    <n v="204.03"/>
    <n v="5189"/>
    <s v="REPENORTE"/>
    <s v="Recife"/>
    <x v="1"/>
    <x v="0"/>
    <m/>
    <x v="0"/>
    <n v="1"/>
    <n v="1"/>
    <n v="9.0909090909090912E-2"/>
    <n v="0"/>
    <m/>
    <x v="3"/>
  </r>
  <r>
    <x v="5"/>
    <m/>
    <x v="39"/>
    <n v="17533"/>
    <x v="218"/>
    <x v="0"/>
    <n v="1"/>
    <n v="0"/>
    <n v="1"/>
    <d v="2025-06-13T00:00:00"/>
    <d v="2025-06-23T00:00:00"/>
    <s v="0  DC"/>
    <s v="Atrasado"/>
    <d v="2025-06-23T00:00:00"/>
    <n v="10"/>
    <n v="407597"/>
    <m/>
    <n v="169645"/>
    <n v="221"/>
    <s v="Almoxarifados - Estoque geral"/>
    <n v="201.5"/>
    <n v="2528"/>
    <s v="REDIESEL            "/>
    <s v="Jaboatão dos Guararapes"/>
    <x v="1"/>
    <x v="1"/>
    <m/>
    <x v="1"/>
    <n v="1"/>
    <n v="1"/>
    <n v="0.2"/>
    <n v="0"/>
    <m/>
    <x v="0"/>
  </r>
  <r>
    <x v="2"/>
    <m/>
    <x v="70"/>
    <n v="17710"/>
    <x v="219"/>
    <x v="0"/>
    <n v="10"/>
    <n v="0"/>
    <n v="10"/>
    <d v="2025-03-20T00:00:00"/>
    <d v="2025-03-20T00:00:00"/>
    <m/>
    <m/>
    <s v=""/>
    <n v="0"/>
    <n v="395930"/>
    <n v="1136462"/>
    <n v="165334"/>
    <n v="113"/>
    <s v="Carregadeiras Geral - Apontamento"/>
    <n v="52.3"/>
    <n v="13341"/>
    <s v="DISMA DISTRIBUIDORA"/>
    <s v="Araçatuba"/>
    <x v="4"/>
    <x v="1"/>
    <m/>
    <x v="1"/>
    <n v="1"/>
    <n v="1"/>
    <n v="4.7619047619047616E-2"/>
    <n v="0"/>
    <n v="0"/>
    <x v="1"/>
  </r>
  <r>
    <x v="7"/>
    <m/>
    <x v="55"/>
    <n v="17984"/>
    <x v="220"/>
    <x v="0"/>
    <n v="1"/>
    <n v="0"/>
    <n v="1"/>
    <d v="2025-04-11T00:00:00"/>
    <d v="2025-05-07T00:00:00"/>
    <m/>
    <m/>
    <s v=""/>
    <n v="26"/>
    <n v="399122"/>
    <n v="1144004"/>
    <n v="167228"/>
    <n v="727"/>
    <s v="Áreas de Vivência"/>
    <n v="168.99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56"/>
    <n v="17984"/>
    <x v="220"/>
    <x v="0"/>
    <n v="1"/>
    <n v="0"/>
    <n v="1"/>
    <d v="2025-04-11T00:00:00"/>
    <d v="2025-05-07T00:00:00"/>
    <m/>
    <m/>
    <s v=""/>
    <n v="26"/>
    <n v="399133"/>
    <n v="1144009"/>
    <n v="167228"/>
    <n v="727"/>
    <s v="Áreas de Vivência"/>
    <n v="168.99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57"/>
    <n v="17984"/>
    <x v="220"/>
    <x v="0"/>
    <n v="1"/>
    <n v="0"/>
    <n v="1"/>
    <d v="2025-04-11T00:00:00"/>
    <d v="2025-05-07T00:00:00"/>
    <m/>
    <m/>
    <s v=""/>
    <n v="26"/>
    <n v="399143"/>
    <n v="1144010"/>
    <n v="167228"/>
    <n v="727"/>
    <s v="Áreas de Vivência"/>
    <n v="168.99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58"/>
    <n v="17984"/>
    <x v="220"/>
    <x v="0"/>
    <n v="1"/>
    <n v="0"/>
    <n v="1"/>
    <d v="2025-04-11T00:00:00"/>
    <d v="2025-05-07T00:00:00"/>
    <m/>
    <m/>
    <s v=""/>
    <n v="26"/>
    <n v="399151"/>
    <n v="1144011"/>
    <n v="167228"/>
    <n v="727"/>
    <s v="Áreas de Vivência"/>
    <n v="168.99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62"/>
    <n v="17984"/>
    <x v="220"/>
    <x v="0"/>
    <n v="1"/>
    <n v="0"/>
    <n v="1"/>
    <d v="2025-04-11T00:00:00"/>
    <d v="2025-05-07T00:00:00"/>
    <m/>
    <m/>
    <s v=""/>
    <n v="26"/>
    <n v="399157"/>
    <n v="1144012"/>
    <n v="167228"/>
    <n v="727"/>
    <s v="Áreas de Vivência"/>
    <n v="168.99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63"/>
    <n v="17984"/>
    <x v="220"/>
    <x v="0"/>
    <n v="1"/>
    <n v="0"/>
    <n v="1"/>
    <d v="2025-04-11T00:00:00"/>
    <d v="2025-05-07T00:00:00"/>
    <m/>
    <m/>
    <s v=""/>
    <n v="26"/>
    <n v="399163"/>
    <n v="1144013"/>
    <n v="167229"/>
    <n v="727"/>
    <s v="Áreas de Vivência"/>
    <n v="168.99"/>
    <n v="14591"/>
    <s v="ATACADÃO ECONOMICO"/>
    <s v="João Pessoa"/>
    <x v="0"/>
    <x v="1"/>
    <m/>
    <x v="1"/>
    <n v="1"/>
    <n v="1"/>
    <n v="8.3333333333333329E-2"/>
    <n v="0"/>
    <n v="0"/>
    <x v="4"/>
  </r>
  <r>
    <x v="9"/>
    <m/>
    <x v="36"/>
    <n v="17994"/>
    <x v="221"/>
    <x v="1"/>
    <n v="1"/>
    <n v="1"/>
    <n v="0"/>
    <d v="2025-05-21T00:00:00"/>
    <m/>
    <m/>
    <s v=""/>
    <s v=""/>
    <s v="Aguardando OC"/>
    <n v="403838"/>
    <m/>
    <n v="0"/>
    <n v="221"/>
    <s v="Almoxarifados - Estoque geral"/>
    <n v="21.6"/>
    <m/>
    <s v=""/>
    <s v=""/>
    <x v="3"/>
    <x v="0"/>
    <m/>
    <x v="0"/>
    <n v="1"/>
    <n v="1"/>
    <n v="0"/>
    <n v="1"/>
    <m/>
    <x v="2"/>
  </r>
  <r>
    <x v="9"/>
    <m/>
    <x v="36"/>
    <n v="17994"/>
    <x v="221"/>
    <x v="1"/>
    <n v="1"/>
    <n v="1"/>
    <m/>
    <d v="2025-06-18T00:00:00"/>
    <m/>
    <m/>
    <s v=""/>
    <s v=""/>
    <s v="Aguardando OC"/>
    <n v="408173"/>
    <m/>
    <n v="0"/>
    <n v="221"/>
    <s v="Almoxarifados - Estoque geral"/>
    <n v="19.03"/>
    <m/>
    <s v=""/>
    <s v=""/>
    <x v="3"/>
    <x v="0"/>
    <m/>
    <x v="0"/>
    <n v="1"/>
    <n v="1"/>
    <n v="0"/>
    <n v="1"/>
    <m/>
    <x v="0"/>
  </r>
  <r>
    <x v="9"/>
    <m/>
    <x v="36"/>
    <n v="17994"/>
    <x v="221"/>
    <x v="1"/>
    <n v="1"/>
    <n v="1"/>
    <m/>
    <d v="2025-06-21T00:00:00"/>
    <m/>
    <m/>
    <s v=""/>
    <s v=""/>
    <s v="Aguardando OC"/>
    <n v="408687"/>
    <m/>
    <n v="0"/>
    <n v="221"/>
    <s v="Almoxarifados - Estoque geral"/>
    <n v="19.03"/>
    <m/>
    <s v=""/>
    <s v=""/>
    <x v="3"/>
    <x v="0"/>
    <m/>
    <x v="0"/>
    <n v="1"/>
    <n v="1"/>
    <n v="0"/>
    <n v="1"/>
    <m/>
    <x v="0"/>
  </r>
  <r>
    <x v="2"/>
    <m/>
    <x v="8"/>
    <n v="18013"/>
    <x v="222"/>
    <x v="0"/>
    <n v="2"/>
    <n v="0"/>
    <n v="2"/>
    <d v="2025-05-09T00:00:00"/>
    <d v="2025-05-16T00:00:00"/>
    <m/>
    <m/>
    <s v=""/>
    <n v="7"/>
    <n v="402251"/>
    <m/>
    <n v="167838"/>
    <n v="221"/>
    <s v="Almoxarifados - Estoque geral"/>
    <n v="12"/>
    <n v="15702"/>
    <s v="MAQTRAL - PB"/>
    <s v="Bayeux"/>
    <x v="0"/>
    <x v="1"/>
    <m/>
    <x v="1"/>
    <n v="1"/>
    <n v="1"/>
    <n v="5.2631578947368418E-2"/>
    <n v="0"/>
    <m/>
    <x v="2"/>
  </r>
  <r>
    <x v="2"/>
    <m/>
    <x v="8"/>
    <n v="18015"/>
    <x v="223"/>
    <x v="0"/>
    <n v="2"/>
    <n v="0"/>
    <n v="2"/>
    <d v="2025-05-09T00:00:00"/>
    <d v="2025-05-15T00:00:00"/>
    <m/>
    <m/>
    <s v=""/>
    <n v="6"/>
    <n v="402253"/>
    <m/>
    <n v="167748"/>
    <m/>
    <m/>
    <n v="3.29"/>
    <n v="9824"/>
    <s v="COMERCIAL AGRICOLA"/>
    <s v="Recife"/>
    <x v="1"/>
    <x v="1"/>
    <m/>
    <x v="1"/>
    <n v="1"/>
    <n v="1"/>
    <n v="7.6923076923076927E-2"/>
    <n v="0"/>
    <n v="0"/>
    <x v="2"/>
  </r>
  <r>
    <x v="2"/>
    <m/>
    <x v="8"/>
    <n v="18017"/>
    <x v="224"/>
    <x v="0"/>
    <n v="2"/>
    <n v="0"/>
    <n v="2"/>
    <d v="2025-05-09T00:00:00"/>
    <d v="2025-05-15T00:00:00"/>
    <m/>
    <m/>
    <s v=""/>
    <n v="6"/>
    <n v="402317"/>
    <m/>
    <n v="167749"/>
    <m/>
    <m/>
    <n v="1.3"/>
    <n v="14487"/>
    <s v="FL TRATORES "/>
    <s v="Recife"/>
    <x v="1"/>
    <x v="1"/>
    <m/>
    <x v="1"/>
    <n v="1"/>
    <n v="1"/>
    <n v="6.6666666666666666E-2"/>
    <n v="0"/>
    <n v="0"/>
    <x v="2"/>
  </r>
  <r>
    <x v="2"/>
    <m/>
    <x v="9"/>
    <n v="18017"/>
    <x v="224"/>
    <x v="0"/>
    <n v="1"/>
    <n v="0"/>
    <n v="1"/>
    <d v="2025-06-20T00:00:00"/>
    <d v="2025-07-01T00:00:00"/>
    <s v="1  DC"/>
    <s v="Atrasado"/>
    <d v="2025-07-02T00:00:00"/>
    <n v="11"/>
    <n v="408577"/>
    <m/>
    <n v="170152"/>
    <n v="221"/>
    <s v="Almoxarifados - Estoque geral"/>
    <n v="4.3"/>
    <n v="13341"/>
    <s v="DISMA DISTRIBUIDORA"/>
    <s v="Araçatuba"/>
    <x v="4"/>
    <x v="1"/>
    <m/>
    <x v="1"/>
    <n v="1"/>
    <n v="1"/>
    <n v="5.5555555555555552E-2"/>
    <n v="0"/>
    <m/>
    <x v="0"/>
  </r>
  <r>
    <x v="6"/>
    <m/>
    <x v="79"/>
    <n v="18023"/>
    <x v="225"/>
    <x v="0"/>
    <n v="1"/>
    <n v="0"/>
    <n v="1"/>
    <d v="2025-03-28T00:00:00"/>
    <d v="2025-04-03T00:00:00"/>
    <m/>
    <m/>
    <s v=""/>
    <n v="6"/>
    <n v="397445"/>
    <n v="1140079"/>
    <n v="0"/>
    <n v="692"/>
    <s v="Tratores Preparo Solo"/>
    <n v="19"/>
    <m/>
    <s v=""/>
    <s v=""/>
    <x v="3"/>
    <x v="1"/>
    <m/>
    <x v="1"/>
    <n v="1"/>
    <n v="1"/>
    <n v="0"/>
    <n v="1"/>
    <e v="#REF!"/>
    <x v="1"/>
  </r>
  <r>
    <x v="3"/>
    <m/>
    <x v="80"/>
    <n v="18478"/>
    <x v="226"/>
    <x v="0"/>
    <n v="2"/>
    <n v="0"/>
    <n v="2"/>
    <d v="2025-05-30T00:00:00"/>
    <d v="2025-06-03T00:00:00"/>
    <m/>
    <s v=""/>
    <s v=""/>
    <n v="4"/>
    <n v="405397"/>
    <m/>
    <n v="168580"/>
    <n v="221"/>
    <s v="Almoxarifados - Estoque geral"/>
    <n v="190"/>
    <n v="4191"/>
    <s v="D'VICTOR"/>
    <s v="Recife"/>
    <x v="1"/>
    <x v="1"/>
    <m/>
    <x v="1"/>
    <n v="1"/>
    <n v="1"/>
    <n v="1"/>
    <n v="0"/>
    <m/>
    <x v="2"/>
  </r>
  <r>
    <x v="2"/>
    <m/>
    <x v="8"/>
    <n v="18580"/>
    <x v="227"/>
    <x v="0"/>
    <n v="2"/>
    <n v="0"/>
    <n v="2"/>
    <d v="2025-05-09T00:00:00"/>
    <d v="2025-05-16T00:00:00"/>
    <m/>
    <m/>
    <s v=""/>
    <n v="7"/>
    <n v="402324"/>
    <m/>
    <n v="167838"/>
    <n v="221"/>
    <s v="Almoxarifados - Estoque geral"/>
    <n v="11"/>
    <n v="15702"/>
    <s v="MAQTRAL - PB"/>
    <s v="Bayeux"/>
    <x v="0"/>
    <x v="1"/>
    <m/>
    <x v="1"/>
    <n v="1"/>
    <n v="1"/>
    <n v="5.2631578947368418E-2"/>
    <n v="0"/>
    <m/>
    <x v="2"/>
  </r>
  <r>
    <x v="2"/>
    <m/>
    <x v="8"/>
    <n v="18582"/>
    <x v="228"/>
    <x v="0"/>
    <n v="2"/>
    <n v="0"/>
    <n v="2"/>
    <d v="2025-05-09T00:00:00"/>
    <d v="2025-05-15T00:00:00"/>
    <m/>
    <m/>
    <s v=""/>
    <n v="6"/>
    <n v="402325"/>
    <m/>
    <n v="167749"/>
    <m/>
    <m/>
    <n v="5.82"/>
    <n v="14487"/>
    <s v="FL TRATORES "/>
    <s v="Recife"/>
    <x v="1"/>
    <x v="1"/>
    <m/>
    <x v="1"/>
    <n v="1"/>
    <n v="1"/>
    <n v="6.6666666666666666E-2"/>
    <n v="0"/>
    <n v="0"/>
    <x v="2"/>
  </r>
  <r>
    <x v="2"/>
    <m/>
    <x v="8"/>
    <n v="18586"/>
    <x v="229"/>
    <x v="0"/>
    <n v="2"/>
    <n v="0"/>
    <n v="2"/>
    <d v="2025-05-09T00:00:00"/>
    <d v="2025-05-15T00:00:00"/>
    <m/>
    <m/>
    <s v=""/>
    <n v="6"/>
    <n v="402272"/>
    <m/>
    <n v="167748"/>
    <m/>
    <m/>
    <n v="0.94"/>
    <n v="9824"/>
    <s v="COMERCIAL AGRICOLA"/>
    <s v="Recife"/>
    <x v="1"/>
    <x v="1"/>
    <m/>
    <x v="1"/>
    <n v="1"/>
    <n v="1"/>
    <n v="7.6923076923076927E-2"/>
    <n v="0"/>
    <n v="0"/>
    <x v="2"/>
  </r>
  <r>
    <x v="2"/>
    <m/>
    <x v="8"/>
    <n v="18587"/>
    <x v="230"/>
    <x v="0"/>
    <n v="1"/>
    <n v="0"/>
    <n v="1"/>
    <d v="2025-05-09T00:00:00"/>
    <d v="2025-05-15T00:00:00"/>
    <m/>
    <m/>
    <s v=""/>
    <n v="6"/>
    <n v="402267"/>
    <m/>
    <n v="167746"/>
    <m/>
    <m/>
    <n v="970.94"/>
    <n v="15127"/>
    <s v="EQUAGRIL LTDA"/>
    <s v="São Paulo"/>
    <x v="4"/>
    <x v="1"/>
    <m/>
    <x v="1"/>
    <n v="1"/>
    <n v="1"/>
    <n v="9.0909090909090912E-2"/>
    <n v="0"/>
    <n v="0"/>
    <x v="2"/>
  </r>
  <r>
    <x v="2"/>
    <m/>
    <x v="8"/>
    <n v="18588"/>
    <x v="231"/>
    <x v="0"/>
    <n v="1"/>
    <n v="0"/>
    <n v="1"/>
    <d v="2025-05-09T00:00:00"/>
    <d v="2025-05-15T00:00:00"/>
    <m/>
    <m/>
    <s v=""/>
    <n v="6"/>
    <n v="402302"/>
    <m/>
    <n v="167746"/>
    <m/>
    <m/>
    <n v="0.43"/>
    <n v="15127"/>
    <s v="EQUAGRIL LTDA"/>
    <s v="São Paulo"/>
    <x v="4"/>
    <x v="1"/>
    <m/>
    <x v="1"/>
    <n v="1"/>
    <n v="1"/>
    <n v="9.0909090909090912E-2"/>
    <n v="0"/>
    <n v="0"/>
    <x v="2"/>
  </r>
  <r>
    <x v="5"/>
    <m/>
    <x v="44"/>
    <n v="18665"/>
    <x v="232"/>
    <x v="0"/>
    <n v="1"/>
    <n v="0"/>
    <n v="1"/>
    <d v="2025-05-21T00:00:00"/>
    <d v="2025-05-27T00:00:00"/>
    <s v="0  DC"/>
    <s v="Atrasado"/>
    <d v="2025-05-27T00:00:00"/>
    <n v="6"/>
    <n v="403847"/>
    <m/>
    <n v="168242"/>
    <n v="221"/>
    <s v="Almoxarifados - Estoque geral"/>
    <n v="201.28"/>
    <n v="2528"/>
    <s v="REDIESEL            "/>
    <s v="Jaboatão dos Guararapes"/>
    <x v="1"/>
    <x v="1"/>
    <m/>
    <x v="1"/>
    <n v="1"/>
    <n v="1"/>
    <n v="0.14285714285714285"/>
    <n v="0"/>
    <m/>
    <x v="2"/>
  </r>
  <r>
    <x v="6"/>
    <m/>
    <x v="19"/>
    <n v="18699"/>
    <x v="233"/>
    <x v="0"/>
    <n v="1"/>
    <n v="0"/>
    <n v="1"/>
    <d v="2025-02-28T00:00:00"/>
    <d v="2025-03-20T00:00:00"/>
    <m/>
    <m/>
    <s v=""/>
    <n v="20"/>
    <n v="394743"/>
    <n v="1133066"/>
    <n v="165177"/>
    <n v="692"/>
    <s v="Tratores Preparo Solo"/>
    <n v="2"/>
    <n v="13341"/>
    <s v="DISMA DISTRIBUIDORA"/>
    <s v="Araçatuba"/>
    <x v="4"/>
    <x v="1"/>
    <n v="1"/>
    <x v="2"/>
    <n v="1"/>
    <n v="1"/>
    <n v="0.04"/>
    <n v="0"/>
    <n v="0"/>
    <x v="5"/>
  </r>
  <r>
    <x v="5"/>
    <m/>
    <x v="81"/>
    <n v="18838"/>
    <x v="234"/>
    <x v="0"/>
    <n v="1"/>
    <n v="0"/>
    <n v="1"/>
    <d v="2025-07-05T00:00:00"/>
    <d v="2025-07-15T00:00:00"/>
    <s v="0  DC"/>
    <s v="Atrasado"/>
    <d v="2025-07-15T00:00:00"/>
    <n v="10"/>
    <n v="410318"/>
    <m/>
    <n v="170964"/>
    <n v="221"/>
    <s v="Almoxarifados - Estoque geral"/>
    <n v="639.14"/>
    <n v="4604"/>
    <s v="CABINE"/>
    <s v="Recife"/>
    <x v="1"/>
    <x v="1"/>
    <m/>
    <x v="1"/>
    <n v="1"/>
    <n v="1"/>
    <n v="0.5"/>
    <n v="0"/>
    <m/>
    <x v="3"/>
  </r>
  <r>
    <x v="5"/>
    <m/>
    <x v="44"/>
    <n v="18910"/>
    <x v="235"/>
    <x v="0"/>
    <n v="2"/>
    <n v="0"/>
    <n v="2"/>
    <d v="2025-05-21T00:00:00"/>
    <d v="2025-05-27T00:00:00"/>
    <s v="0  DC"/>
    <s v="Atrasado"/>
    <d v="2025-05-27T00:00:00"/>
    <n v="6"/>
    <n v="403845"/>
    <m/>
    <n v="168243"/>
    <n v="221"/>
    <s v="Almoxarifados - Estoque geral"/>
    <n v="15"/>
    <n v="2097"/>
    <s v="CAUPECAS            "/>
    <s v="Recife"/>
    <x v="1"/>
    <x v="1"/>
    <n v="2"/>
    <x v="3"/>
    <n v="1"/>
    <n v="1"/>
    <n v="0.1111111111111111"/>
    <n v="0"/>
    <m/>
    <x v="2"/>
  </r>
  <r>
    <x v="6"/>
    <m/>
    <x v="18"/>
    <n v="18952"/>
    <x v="236"/>
    <x v="0"/>
    <n v="1"/>
    <n v="0"/>
    <n v="1"/>
    <d v="2025-05-19T00:00:00"/>
    <d v="2025-05-27T00:00:00"/>
    <s v="4  DC"/>
    <s v="Atrasado"/>
    <d v="2025-05-31T00:00:00"/>
    <n v="8"/>
    <n v="403482"/>
    <m/>
    <n v="168234"/>
    <n v="221"/>
    <s v="Almoxarifados - Estoque geral"/>
    <n v="93.88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45"/>
    <n v="18952"/>
    <x v="236"/>
    <x v="0"/>
    <n v="2"/>
    <n v="2"/>
    <m/>
    <d v="2025-06-13T00:00:00"/>
    <d v="2025-07-04T00:00:00"/>
    <s v="4  DC"/>
    <s v="Atrasado"/>
    <d v="2025-07-08T00:00:00"/>
    <n v="21"/>
    <n v="407218"/>
    <m/>
    <n v="170490"/>
    <n v="221"/>
    <s v="Almoxarifados - Estoque geral"/>
    <n v="93.88"/>
    <n v="3465"/>
    <s v="MAQNELSON AGRICOLA L"/>
    <s v="Itumbiara"/>
    <x v="2"/>
    <x v="0"/>
    <m/>
    <x v="0"/>
    <n v="1"/>
    <n v="1"/>
    <n v="1.5625E-2"/>
    <n v="0"/>
    <m/>
    <x v="0"/>
  </r>
  <r>
    <x v="8"/>
    <m/>
    <x v="29"/>
    <n v="19144"/>
    <x v="237"/>
    <x v="0"/>
    <n v="8"/>
    <n v="0"/>
    <n v="8"/>
    <d v="2025-06-09T00:00:00"/>
    <d v="2025-06-23T00:00:00"/>
    <s v="0  DC"/>
    <s v="Atrasado"/>
    <d v="2025-06-23T00:00:00"/>
    <n v="14"/>
    <n v="406605"/>
    <m/>
    <n v="169639"/>
    <n v="221"/>
    <s v="Almoxarifados - Estoque geral"/>
    <n v="483.56"/>
    <n v="14559"/>
    <s v="LUBNORTE"/>
    <s v="Cabedelo"/>
    <x v="0"/>
    <x v="1"/>
    <m/>
    <x v="1"/>
    <n v="1"/>
    <n v="1"/>
    <n v="1"/>
    <n v="0"/>
    <m/>
    <x v="0"/>
  </r>
  <r>
    <x v="5"/>
    <m/>
    <x v="82"/>
    <n v="19177"/>
    <x v="238"/>
    <x v="0"/>
    <n v="1"/>
    <n v="0"/>
    <n v="1"/>
    <d v="2025-03-19T00:00:00"/>
    <d v="2025-04-04T00:00:00"/>
    <m/>
    <m/>
    <s v=""/>
    <n v="16"/>
    <n v="396579"/>
    <n v="1137730"/>
    <n v="165797"/>
    <n v="689"/>
    <s v="Caminhões Colheita"/>
    <n v="65.28"/>
    <n v="5189"/>
    <s v="REPENORTE"/>
    <s v="Recife"/>
    <x v="1"/>
    <x v="1"/>
    <n v="1"/>
    <x v="2"/>
    <n v="1"/>
    <n v="1"/>
    <n v="0.14285714285714285"/>
    <n v="0"/>
    <n v="0"/>
    <x v="1"/>
  </r>
  <r>
    <x v="5"/>
    <m/>
    <x v="83"/>
    <n v="19177"/>
    <x v="238"/>
    <x v="0"/>
    <n v="1"/>
    <n v="0"/>
    <n v="1"/>
    <d v="2025-03-27T00:00:00"/>
    <d v="2025-04-04T00:00:00"/>
    <m/>
    <m/>
    <s v=""/>
    <n v="8"/>
    <n v="397304"/>
    <n v="1139812"/>
    <n v="165797"/>
    <n v="689"/>
    <s v="Caminhões Colheita"/>
    <n v="65.28"/>
    <n v="5189"/>
    <s v="REPENORTE"/>
    <s v="Recife"/>
    <x v="1"/>
    <x v="1"/>
    <n v="1"/>
    <x v="2"/>
    <n v="1"/>
    <n v="1"/>
    <n v="0.14285714285714285"/>
    <n v="0"/>
    <n v="0"/>
    <x v="1"/>
  </r>
  <r>
    <x v="5"/>
    <m/>
    <x v="84"/>
    <n v="19177"/>
    <x v="238"/>
    <x v="0"/>
    <n v="1"/>
    <n v="0"/>
    <n v="1"/>
    <d v="2025-04-10T00:00:00"/>
    <d v="2025-04-16T00:00:00"/>
    <m/>
    <m/>
    <s v=""/>
    <n v="6"/>
    <n v="398797"/>
    <n v="1143560"/>
    <n v="166450"/>
    <n v="689"/>
    <s v="Caminhões Colheita"/>
    <n v="65.28"/>
    <n v="5189"/>
    <s v="REPENORTE"/>
    <s v="Recife"/>
    <x v="1"/>
    <x v="1"/>
    <n v="1"/>
    <x v="2"/>
    <n v="1"/>
    <n v="1"/>
    <n v="0.25"/>
    <n v="0"/>
    <n v="0"/>
    <x v="4"/>
  </r>
  <r>
    <x v="5"/>
    <m/>
    <x v="41"/>
    <n v="19177"/>
    <x v="238"/>
    <x v="0"/>
    <n v="1"/>
    <n v="0"/>
    <n v="1"/>
    <d v="2025-05-02T00:00:00"/>
    <d v="2025-05-09T00:00:00"/>
    <m/>
    <m/>
    <s v=""/>
    <n v="7"/>
    <n v="401171"/>
    <m/>
    <n v="167316"/>
    <n v="221"/>
    <s v="Almoxarifados - Estoque geral"/>
    <n v="65.28"/>
    <n v="2528"/>
    <s v="REDIESEL            "/>
    <s v="Jaboatão dos Guararapes"/>
    <x v="1"/>
    <x v="1"/>
    <n v="1"/>
    <x v="2"/>
    <n v="1"/>
    <n v="1"/>
    <n v="0.25"/>
    <n v="0"/>
    <n v="0"/>
    <x v="2"/>
  </r>
  <r>
    <x v="5"/>
    <m/>
    <x v="16"/>
    <n v="19177"/>
    <x v="238"/>
    <x v="0"/>
    <n v="1"/>
    <n v="0"/>
    <n v="1"/>
    <d v="2025-05-16T00:00:00"/>
    <d v="2025-05-26T00:00:00"/>
    <s v="0  DC"/>
    <s v="Atrasado"/>
    <d v="2025-05-26T00:00:00"/>
    <n v="10"/>
    <n v="403195"/>
    <m/>
    <n v="168124"/>
    <n v="221"/>
    <s v="Almoxarifados - Estoque geral"/>
    <n v="8.89"/>
    <n v="2528"/>
    <s v="REDIESEL            "/>
    <s v="Jaboatão dos Guararapes"/>
    <x v="1"/>
    <x v="1"/>
    <n v="1"/>
    <x v="2"/>
    <n v="1"/>
    <n v="1"/>
    <n v="0.5"/>
    <n v="0"/>
    <m/>
    <x v="2"/>
  </r>
  <r>
    <x v="5"/>
    <m/>
    <x v="42"/>
    <n v="19177"/>
    <x v="238"/>
    <x v="0"/>
    <n v="1"/>
    <n v="0"/>
    <n v="1"/>
    <d v="2025-06-05T00:00:00"/>
    <d v="2025-06-11T00:00:00"/>
    <s v="0  DC"/>
    <s v="Atrasado"/>
    <d v="2025-06-11T00:00:00"/>
    <n v="6"/>
    <n v="406081"/>
    <m/>
    <n v="168968"/>
    <n v="221"/>
    <s v="Almoxarifados - Estoque geral"/>
    <n v="61.59"/>
    <n v="2528"/>
    <s v="REDIESEL            "/>
    <s v="Jaboatão dos Guararapes"/>
    <x v="1"/>
    <x v="1"/>
    <m/>
    <x v="1"/>
    <n v="1"/>
    <n v="1"/>
    <n v="0.25"/>
    <n v="0"/>
    <m/>
    <x v="0"/>
  </r>
  <r>
    <x v="5"/>
    <m/>
    <x v="82"/>
    <n v="19178"/>
    <x v="239"/>
    <x v="0"/>
    <n v="1"/>
    <n v="0"/>
    <n v="1"/>
    <d v="2025-03-19T00:00:00"/>
    <d v="2025-04-04T00:00:00"/>
    <m/>
    <m/>
    <s v=""/>
    <n v="16"/>
    <n v="396578"/>
    <n v="1137730"/>
    <n v="165797"/>
    <n v="689"/>
    <s v="Caminhões Colheita"/>
    <n v="65.27"/>
    <n v="5189"/>
    <s v="REPENORTE"/>
    <s v="Recife"/>
    <x v="1"/>
    <x v="1"/>
    <n v="1"/>
    <x v="2"/>
    <n v="1"/>
    <n v="1"/>
    <n v="0.14285714285714285"/>
    <n v="0"/>
    <n v="0"/>
    <x v="1"/>
  </r>
  <r>
    <x v="5"/>
    <m/>
    <x v="83"/>
    <n v="19178"/>
    <x v="239"/>
    <x v="0"/>
    <n v="1"/>
    <n v="0"/>
    <n v="1"/>
    <d v="2025-03-27T00:00:00"/>
    <d v="2025-04-04T00:00:00"/>
    <m/>
    <m/>
    <s v=""/>
    <n v="8"/>
    <n v="397303"/>
    <n v="1139812"/>
    <n v="165797"/>
    <n v="689"/>
    <s v="Caminhões Colheita"/>
    <n v="65.27"/>
    <n v="5189"/>
    <s v="REPENORTE"/>
    <s v="Recife"/>
    <x v="1"/>
    <x v="1"/>
    <n v="1"/>
    <x v="2"/>
    <n v="1"/>
    <n v="1"/>
    <n v="0.14285714285714285"/>
    <n v="0"/>
    <n v="0"/>
    <x v="1"/>
  </r>
  <r>
    <x v="5"/>
    <m/>
    <x v="84"/>
    <n v="19178"/>
    <x v="239"/>
    <x v="0"/>
    <n v="1"/>
    <n v="0"/>
    <n v="1"/>
    <d v="2025-04-10T00:00:00"/>
    <d v="2025-04-16T00:00:00"/>
    <m/>
    <m/>
    <s v=""/>
    <n v="6"/>
    <n v="398796"/>
    <n v="1143560"/>
    <n v="166449"/>
    <n v="689"/>
    <s v="Caminhões Colheita"/>
    <n v="65.28"/>
    <n v="15716"/>
    <s v="BRADIPE"/>
    <s v="Jaboatão dos Guararapes"/>
    <x v="1"/>
    <x v="1"/>
    <n v="1"/>
    <x v="2"/>
    <n v="1"/>
    <n v="1"/>
    <n v="0.1111111111111111"/>
    <n v="0"/>
    <n v="0"/>
    <x v="4"/>
  </r>
  <r>
    <x v="5"/>
    <m/>
    <x v="41"/>
    <n v="19178"/>
    <x v="239"/>
    <x v="0"/>
    <n v="1"/>
    <n v="0"/>
    <n v="1"/>
    <d v="2025-05-02T00:00:00"/>
    <d v="2025-05-09T00:00:00"/>
    <m/>
    <m/>
    <s v=""/>
    <n v="7"/>
    <n v="401170"/>
    <m/>
    <n v="167321"/>
    <n v="221"/>
    <s v="Almoxarifados - Estoque geral"/>
    <n v="57"/>
    <n v="2528"/>
    <s v="REDIESEL            "/>
    <s v="Jaboatão dos Guararapes"/>
    <x v="1"/>
    <x v="1"/>
    <n v="1"/>
    <x v="2"/>
    <n v="1"/>
    <n v="1"/>
    <n v="0.16666666666666666"/>
    <n v="0"/>
    <n v="0"/>
    <x v="2"/>
  </r>
  <r>
    <x v="5"/>
    <m/>
    <x v="16"/>
    <n v="19178"/>
    <x v="239"/>
    <x v="0"/>
    <n v="1"/>
    <n v="0"/>
    <n v="1"/>
    <d v="2025-05-16T00:00:00"/>
    <d v="2025-05-26T00:00:00"/>
    <s v="0  DC"/>
    <s v="Atrasado"/>
    <d v="2025-05-26T00:00:00"/>
    <n v="10"/>
    <n v="403194"/>
    <m/>
    <n v="168126"/>
    <n v="221"/>
    <s v="Almoxarifados - Estoque geral"/>
    <n v="2.2383333333333302"/>
    <n v="2097"/>
    <s v="CAUPECAS            "/>
    <s v="Recife"/>
    <x v="1"/>
    <x v="1"/>
    <n v="1"/>
    <x v="2"/>
    <n v="1"/>
    <n v="1"/>
    <n v="1"/>
    <n v="0"/>
    <m/>
    <x v="2"/>
  </r>
  <r>
    <x v="5"/>
    <m/>
    <x v="42"/>
    <n v="19178"/>
    <x v="239"/>
    <x v="0"/>
    <n v="1"/>
    <n v="0"/>
    <n v="1"/>
    <d v="2025-06-05T00:00:00"/>
    <d v="2025-06-11T00:00:00"/>
    <s v="0  DC"/>
    <s v="Atrasado"/>
    <d v="2025-06-11T00:00:00"/>
    <n v="6"/>
    <n v="406080"/>
    <m/>
    <n v="168968"/>
    <n v="221"/>
    <s v="Almoxarifados - Estoque geral"/>
    <n v="75.400000000000006"/>
    <n v="2528"/>
    <s v="REDIESEL            "/>
    <s v="Jaboatão dos Guararapes"/>
    <x v="1"/>
    <x v="1"/>
    <m/>
    <x v="1"/>
    <n v="1"/>
    <n v="1"/>
    <n v="0.25"/>
    <n v="0"/>
    <m/>
    <x v="0"/>
  </r>
  <r>
    <x v="5"/>
    <m/>
    <x v="47"/>
    <n v="19338"/>
    <x v="240"/>
    <x v="0"/>
    <n v="2"/>
    <n v="0"/>
    <n v="2"/>
    <d v="2025-04-10T00:00:00"/>
    <d v="2025-04-16T00:00:00"/>
    <m/>
    <m/>
    <s v=""/>
    <n v="6"/>
    <n v="399024"/>
    <n v="1143900"/>
    <n v="166447"/>
    <n v="685"/>
    <s v="Caminhões Comboio"/>
    <n v="114.23"/>
    <m/>
    <s v=""/>
    <s v=""/>
    <x v="3"/>
    <x v="1"/>
    <n v="1"/>
    <x v="2"/>
    <n v="1"/>
    <n v="1"/>
    <n v="8.3333333333333329E-2"/>
    <n v="0"/>
    <n v="0"/>
    <x v="4"/>
  </r>
  <r>
    <x v="5"/>
    <m/>
    <x v="14"/>
    <n v="19381"/>
    <x v="241"/>
    <x v="0"/>
    <n v="2"/>
    <n v="2"/>
    <m/>
    <d v="2025-07-14T00:00:00"/>
    <d v="2025-07-19T00:00:00"/>
    <s v="1  DC"/>
    <s v="Atrasado"/>
    <d v="2025-07-20T00:00:00"/>
    <n v="5"/>
    <n v="411570"/>
    <m/>
    <n v="171161"/>
    <n v="221"/>
    <s v="Almoxarifados - Estoque geral"/>
    <n v="178.2"/>
    <n v="2097"/>
    <s v="CAUPECAS            "/>
    <s v="Recife"/>
    <x v="1"/>
    <x v="0"/>
    <m/>
    <x v="0"/>
    <n v="1"/>
    <n v="1"/>
    <n v="0.1111111111111111"/>
    <n v="0"/>
    <m/>
    <x v="3"/>
  </r>
  <r>
    <x v="5"/>
    <m/>
    <x v="44"/>
    <n v="19381"/>
    <x v="241"/>
    <x v="0"/>
    <n v="2"/>
    <n v="2"/>
    <m/>
    <d v="2025-07-14T00:00:00"/>
    <d v="2025-07-19T00:00:00"/>
    <s v="1  DC"/>
    <s v="Atrasado"/>
    <d v="2025-07-20T00:00:00"/>
    <n v="5"/>
    <n v="411613"/>
    <m/>
    <n v="171161"/>
    <n v="221"/>
    <s v="Almoxarifados - Estoque geral"/>
    <n v="178.2"/>
    <n v="2097"/>
    <s v="CAUPECAS            "/>
    <s v="Recife"/>
    <x v="1"/>
    <x v="0"/>
    <m/>
    <x v="0"/>
    <n v="1"/>
    <n v="1"/>
    <n v="0.1111111111111111"/>
    <n v="0"/>
    <m/>
    <x v="3"/>
  </r>
  <r>
    <x v="5"/>
    <m/>
    <x v="39"/>
    <n v="19381"/>
    <x v="242"/>
    <x v="0"/>
    <n v="2"/>
    <n v="0"/>
    <n v="2"/>
    <d v="2025-06-13T00:00:00"/>
    <d v="2025-06-23T00:00:00"/>
    <s v="0  DC"/>
    <s v="Atrasado"/>
    <d v="2025-06-23T00:00:00"/>
    <n v="10"/>
    <n v="407587"/>
    <m/>
    <n v="169646"/>
    <n v="221"/>
    <s v="Almoxarifados - Estoque geral"/>
    <n v="134.07"/>
    <n v="2097"/>
    <s v="CAUPECAS            "/>
    <s v="Recife"/>
    <x v="1"/>
    <x v="1"/>
    <m/>
    <x v="1"/>
    <n v="1"/>
    <n v="1"/>
    <n v="0.125"/>
    <n v="0"/>
    <m/>
    <x v="0"/>
  </r>
  <r>
    <x v="5"/>
    <m/>
    <x v="27"/>
    <n v="19381"/>
    <x v="241"/>
    <x v="1"/>
    <n v="1"/>
    <n v="1"/>
    <m/>
    <d v="2025-07-19T00:00:00"/>
    <m/>
    <m/>
    <s v=""/>
    <s v=""/>
    <s v="Aguardando OC"/>
    <n v="412479"/>
    <m/>
    <n v="0"/>
    <n v="221"/>
    <s v="Almoxarifados - Estoque geral"/>
    <n v="178.2"/>
    <m/>
    <s v=""/>
    <s v=""/>
    <x v="3"/>
    <x v="0"/>
    <m/>
    <x v="0"/>
    <n v="1"/>
    <n v="1"/>
    <n v="0"/>
    <n v="1"/>
    <m/>
    <x v="3"/>
  </r>
  <r>
    <x v="5"/>
    <m/>
    <x v="39"/>
    <n v="19390"/>
    <x v="243"/>
    <x v="0"/>
    <n v="1"/>
    <n v="0"/>
    <n v="1"/>
    <d v="2025-06-13T00:00:00"/>
    <d v="2025-06-23T00:00:00"/>
    <m/>
    <s v=""/>
    <s v=""/>
    <n v="10"/>
    <n v="407561"/>
    <m/>
    <n v="169644"/>
    <n v="221"/>
    <s v="Almoxarifados - Estoque geral"/>
    <n v="23.94"/>
    <n v="5189"/>
    <s v="REPENORTE"/>
    <s v="Recife"/>
    <x v="1"/>
    <x v="1"/>
    <m/>
    <x v="1"/>
    <n v="1"/>
    <n v="1"/>
    <n v="7.6923076923076927E-2"/>
    <n v="0"/>
    <m/>
    <x v="0"/>
  </r>
  <r>
    <x v="5"/>
    <m/>
    <x v="44"/>
    <n v="19391"/>
    <x v="244"/>
    <x v="0"/>
    <n v="1"/>
    <n v="1"/>
    <m/>
    <d v="2025-07-14T00:00:00"/>
    <d v="2025-07-19T00:00:00"/>
    <s v="1  DC"/>
    <s v="Atrasado"/>
    <d v="2025-07-20T00:00:00"/>
    <n v="5"/>
    <n v="411621"/>
    <m/>
    <n v="171160"/>
    <n v="221"/>
    <s v="Almoxarifados - Estoque geral"/>
    <n v="23.94"/>
    <n v="5189"/>
    <s v="REPENORTE"/>
    <s v="Recife"/>
    <x v="1"/>
    <x v="0"/>
    <m/>
    <x v="0"/>
    <n v="1"/>
    <n v="1"/>
    <n v="9.0909090909090912E-2"/>
    <n v="0"/>
    <m/>
    <x v="3"/>
  </r>
  <r>
    <x v="5"/>
    <m/>
    <x v="39"/>
    <n v="19391"/>
    <x v="245"/>
    <x v="0"/>
    <n v="1"/>
    <n v="0"/>
    <n v="1"/>
    <d v="2025-06-13T00:00:00"/>
    <d v="2025-06-23T00:00:00"/>
    <m/>
    <s v=""/>
    <s v=""/>
    <n v="10"/>
    <n v="407562"/>
    <m/>
    <n v="169644"/>
    <n v="221"/>
    <s v="Almoxarifados - Estoque geral"/>
    <n v="23.94"/>
    <n v="5189"/>
    <s v="REPENORTE"/>
    <s v="Recife"/>
    <x v="1"/>
    <x v="1"/>
    <m/>
    <x v="1"/>
    <n v="1"/>
    <n v="1"/>
    <n v="7.6923076923076927E-2"/>
    <n v="0"/>
    <m/>
    <x v="0"/>
  </r>
  <r>
    <x v="5"/>
    <m/>
    <x v="27"/>
    <n v="19391"/>
    <x v="244"/>
    <x v="1"/>
    <n v="1"/>
    <n v="1"/>
    <m/>
    <d v="2025-07-19T00:00:00"/>
    <m/>
    <m/>
    <s v=""/>
    <s v=""/>
    <s v="Aguardando OC"/>
    <n v="412480"/>
    <m/>
    <n v="0"/>
    <n v="221"/>
    <s v="Almoxarifados - Estoque geral"/>
    <n v="23.94"/>
    <m/>
    <s v=""/>
    <s v=""/>
    <x v="3"/>
    <x v="0"/>
    <m/>
    <x v="0"/>
    <n v="1"/>
    <n v="1"/>
    <n v="0"/>
    <n v="1"/>
    <m/>
    <x v="3"/>
  </r>
  <r>
    <x v="6"/>
    <m/>
    <x v="51"/>
    <n v="19444"/>
    <x v="246"/>
    <x v="0"/>
    <n v="1"/>
    <n v="0"/>
    <n v="1"/>
    <d v="2025-03-26T00:00:00"/>
    <d v="2025-04-04T00:00:00"/>
    <m/>
    <m/>
    <s v=""/>
    <n v="9"/>
    <n v="397144"/>
    <n v="1139354"/>
    <n v="165795"/>
    <n v="696"/>
    <s v="Tratores Colheita"/>
    <n v="1326.28"/>
    <n v="3238"/>
    <s v="VENEZA              "/>
    <s v="Bayeux"/>
    <x v="0"/>
    <x v="1"/>
    <n v="1"/>
    <x v="2"/>
    <n v="1"/>
    <n v="1"/>
    <n v="0.125"/>
    <n v="0"/>
    <n v="0"/>
    <x v="1"/>
  </r>
  <r>
    <x v="6"/>
    <m/>
    <x v="30"/>
    <n v="19444"/>
    <x v="246"/>
    <x v="1"/>
    <n v="1"/>
    <n v="1"/>
    <n v="0"/>
    <d v="2025-05-28T00:00:00"/>
    <m/>
    <m/>
    <s v=""/>
    <s v=""/>
    <s v="Aguardando OC"/>
    <n v="405031"/>
    <m/>
    <n v="0"/>
    <n v="221"/>
    <s v="Almoxarifados - Estoque geral"/>
    <n v="183.4"/>
    <m/>
    <s v=""/>
    <s v=""/>
    <x v="3"/>
    <x v="0"/>
    <m/>
    <x v="0"/>
    <n v="1"/>
    <n v="1"/>
    <n v="0"/>
    <n v="1"/>
    <m/>
    <x v="2"/>
  </r>
  <r>
    <x v="2"/>
    <m/>
    <x v="8"/>
    <n v="19461"/>
    <x v="247"/>
    <x v="0"/>
    <n v="1"/>
    <n v="0"/>
    <n v="1"/>
    <d v="2025-05-09T00:00:00"/>
    <d v="2025-05-15T00:00:00"/>
    <m/>
    <m/>
    <s v=""/>
    <n v="6"/>
    <n v="402320"/>
    <m/>
    <n v="167749"/>
    <n v="221"/>
    <s v="Almoxarifados - Estoque geral"/>
    <n v="650"/>
    <n v="14487"/>
    <s v="FL TRATORES "/>
    <s v="Recife"/>
    <x v="1"/>
    <x v="1"/>
    <m/>
    <x v="1"/>
    <n v="1"/>
    <n v="1"/>
    <n v="6.6666666666666666E-2"/>
    <n v="0"/>
    <m/>
    <x v="2"/>
  </r>
  <r>
    <x v="2"/>
    <m/>
    <x v="8"/>
    <n v="19463"/>
    <x v="248"/>
    <x v="0"/>
    <n v="1"/>
    <n v="0"/>
    <n v="1"/>
    <d v="2025-05-09T00:00:00"/>
    <d v="2025-05-15T00:00:00"/>
    <m/>
    <m/>
    <s v=""/>
    <n v="6"/>
    <n v="402321"/>
    <m/>
    <n v="167747"/>
    <m/>
    <m/>
    <n v="243"/>
    <n v="10083"/>
    <s v="AGROMAQUINA COMERCIO VAREJISTA DE PEÇAS "/>
    <s v="Bayeux"/>
    <x v="0"/>
    <x v="1"/>
    <m/>
    <x v="1"/>
    <n v="1"/>
    <n v="1"/>
    <n v="0.2"/>
    <n v="0"/>
    <n v="0"/>
    <x v="2"/>
  </r>
  <r>
    <x v="2"/>
    <m/>
    <x v="6"/>
    <n v="19463"/>
    <x v="248"/>
    <x v="1"/>
    <n v="1"/>
    <n v="1"/>
    <m/>
    <d v="2025-07-18T00:00:00"/>
    <m/>
    <m/>
    <s v=""/>
    <s v=""/>
    <s v="Aguardando OC"/>
    <n v="412250"/>
    <m/>
    <n v="0"/>
    <n v="221"/>
    <s v="Almoxarifados - Estoque geral"/>
    <n v="153.49"/>
    <m/>
    <s v=""/>
    <s v=""/>
    <x v="3"/>
    <x v="0"/>
    <m/>
    <x v="0"/>
    <n v="1"/>
    <n v="1"/>
    <n v="0"/>
    <n v="1"/>
    <m/>
    <x v="3"/>
  </r>
  <r>
    <x v="2"/>
    <m/>
    <x v="8"/>
    <n v="19464"/>
    <x v="249"/>
    <x v="0"/>
    <n v="1"/>
    <n v="0"/>
    <n v="1"/>
    <d v="2025-05-09T00:00:00"/>
    <d v="2025-05-16T00:00:00"/>
    <m/>
    <m/>
    <s v=""/>
    <n v="7"/>
    <n v="402254"/>
    <m/>
    <n v="167838"/>
    <n v="221"/>
    <s v="Almoxarifados - Estoque geral"/>
    <n v="125"/>
    <n v="15702"/>
    <s v="MAQTRAL - PB"/>
    <s v="Bayeux"/>
    <x v="0"/>
    <x v="1"/>
    <m/>
    <x v="1"/>
    <n v="1"/>
    <n v="1"/>
    <n v="5.2631578947368418E-2"/>
    <n v="0"/>
    <m/>
    <x v="2"/>
  </r>
  <r>
    <x v="2"/>
    <m/>
    <x v="6"/>
    <n v="19464"/>
    <x v="249"/>
    <x v="1"/>
    <n v="1"/>
    <n v="1"/>
    <m/>
    <d v="2025-07-18T00:00:00"/>
    <m/>
    <m/>
    <s v=""/>
    <s v=""/>
    <s v="Aguardando OC"/>
    <n v="412251"/>
    <m/>
    <n v="0"/>
    <n v="221"/>
    <s v="Almoxarifados - Estoque geral"/>
    <n v="115"/>
    <m/>
    <s v=""/>
    <s v=""/>
    <x v="3"/>
    <x v="0"/>
    <m/>
    <x v="0"/>
    <n v="1"/>
    <n v="1"/>
    <n v="0"/>
    <n v="1"/>
    <m/>
    <x v="3"/>
  </r>
  <r>
    <x v="2"/>
    <m/>
    <x v="8"/>
    <n v="19466"/>
    <x v="250"/>
    <x v="0"/>
    <n v="1"/>
    <n v="0"/>
    <n v="1"/>
    <d v="2025-05-09T00:00:00"/>
    <d v="2025-05-15T00:00:00"/>
    <m/>
    <m/>
    <s v=""/>
    <n v="6"/>
    <n v="402286"/>
    <m/>
    <n v="167749"/>
    <n v="221"/>
    <s v="Almoxarifados - Estoque geral"/>
    <n v="67"/>
    <n v="14487"/>
    <s v="FL TRATORES "/>
    <s v="Recife"/>
    <x v="1"/>
    <x v="1"/>
    <m/>
    <x v="1"/>
    <n v="1"/>
    <n v="1"/>
    <n v="6.6666666666666666E-2"/>
    <n v="0"/>
    <m/>
    <x v="2"/>
  </r>
  <r>
    <x v="2"/>
    <m/>
    <x v="6"/>
    <n v="19466"/>
    <x v="250"/>
    <x v="1"/>
    <n v="1"/>
    <n v="1"/>
    <m/>
    <d v="2025-07-18T00:00:00"/>
    <m/>
    <m/>
    <s v=""/>
    <s v=""/>
    <s v="Aguardando OC"/>
    <n v="412252"/>
    <m/>
    <n v="0"/>
    <n v="221"/>
    <s v="Almoxarifados - Estoque geral"/>
    <n v="67"/>
    <m/>
    <s v=""/>
    <s v=""/>
    <x v="3"/>
    <x v="0"/>
    <m/>
    <x v="0"/>
    <n v="1"/>
    <n v="1"/>
    <n v="0"/>
    <n v="1"/>
    <m/>
    <x v="3"/>
  </r>
  <r>
    <x v="2"/>
    <m/>
    <x v="8"/>
    <n v="19468"/>
    <x v="251"/>
    <x v="0"/>
    <n v="1"/>
    <n v="0"/>
    <n v="1"/>
    <d v="2025-05-09T00:00:00"/>
    <d v="2025-05-16T00:00:00"/>
    <m/>
    <s v=""/>
    <s v=""/>
    <n v="7"/>
    <n v="402264"/>
    <m/>
    <n v="167838"/>
    <n v="221"/>
    <s v="Almoxarifados - Estoque geral"/>
    <n v="170"/>
    <n v="15702"/>
    <s v="MAQTRAL - PB"/>
    <s v="Bayeux"/>
    <x v="0"/>
    <x v="1"/>
    <m/>
    <x v="1"/>
    <n v="1"/>
    <n v="1"/>
    <n v="5.2631578947368418E-2"/>
    <n v="0"/>
    <m/>
    <x v="2"/>
  </r>
  <r>
    <x v="2"/>
    <m/>
    <x v="33"/>
    <n v="19501"/>
    <x v="252"/>
    <x v="0"/>
    <n v="10"/>
    <n v="0"/>
    <n v="10"/>
    <d v="2025-04-30T00:00:00"/>
    <d v="2025-05-07T00:00:00"/>
    <m/>
    <s v=""/>
    <s v=""/>
    <n v="7"/>
    <n v="401014"/>
    <m/>
    <n v="167277"/>
    <n v="221"/>
    <s v="Almoxarifados - Estoque geral"/>
    <n v="800"/>
    <n v="15702"/>
    <s v="MAQTRAL - PB"/>
    <s v="Bayeux"/>
    <x v="0"/>
    <x v="1"/>
    <m/>
    <x v="1"/>
    <n v="1"/>
    <n v="1"/>
    <n v="0.25"/>
    <n v="0"/>
    <n v="0"/>
    <x v="4"/>
  </r>
  <r>
    <x v="2"/>
    <m/>
    <x v="33"/>
    <n v="19507"/>
    <x v="253"/>
    <x v="0"/>
    <n v="20"/>
    <n v="0"/>
    <n v="20"/>
    <d v="2025-04-30T00:00:00"/>
    <d v="2025-05-07T00:00:00"/>
    <m/>
    <s v=""/>
    <s v=""/>
    <n v="7"/>
    <n v="401006"/>
    <m/>
    <n v="167277"/>
    <n v="221"/>
    <s v="Almoxarifados - Estoque geral"/>
    <n v="1120"/>
    <n v="10015"/>
    <s v="CARREMACPS"/>
    <s v="Rio Largo"/>
    <x v="5"/>
    <x v="1"/>
    <m/>
    <x v="1"/>
    <n v="1"/>
    <n v="1"/>
    <n v="0.25"/>
    <n v="0"/>
    <n v="0"/>
    <x v="4"/>
  </r>
  <r>
    <x v="5"/>
    <m/>
    <x v="46"/>
    <n v="19687"/>
    <x v="254"/>
    <x v="0"/>
    <n v="1"/>
    <n v="0"/>
    <n v="1"/>
    <d v="2025-04-08T00:00:00"/>
    <d v="2025-04-16T00:00:00"/>
    <m/>
    <m/>
    <s v=""/>
    <n v="8"/>
    <n v="398430"/>
    <n v="1142736"/>
    <n v="166420"/>
    <n v="683"/>
    <s v="Caminhões Prancha"/>
    <n v="226"/>
    <n v="2528"/>
    <s v="REDIESEL            "/>
    <s v="Jaboatão dos Guararapes"/>
    <x v="1"/>
    <x v="1"/>
    <m/>
    <x v="1"/>
    <n v="1"/>
    <n v="1"/>
    <n v="0.25"/>
    <n v="0"/>
    <n v="0"/>
    <x v="4"/>
  </r>
  <r>
    <x v="5"/>
    <m/>
    <x v="46"/>
    <n v="19692"/>
    <x v="255"/>
    <x v="0"/>
    <n v="1"/>
    <n v="0"/>
    <n v="1"/>
    <d v="2025-03-26T00:00:00"/>
    <d v="2025-04-11T00:00:00"/>
    <m/>
    <m/>
    <s v=""/>
    <n v="16"/>
    <n v="397168"/>
    <n v="1139444"/>
    <n v="166158"/>
    <n v="683"/>
    <s v="Caminhões Prancha"/>
    <n v="88.34"/>
    <n v="2528"/>
    <s v="REDIESEL            "/>
    <s v="Jaboatão dos Guararapes"/>
    <x v="1"/>
    <x v="1"/>
    <m/>
    <x v="1"/>
    <n v="1"/>
    <n v="1"/>
    <n v="0.2"/>
    <n v="0"/>
    <n v="0"/>
    <x v="1"/>
  </r>
  <r>
    <x v="5"/>
    <m/>
    <x v="46"/>
    <n v="19693"/>
    <x v="256"/>
    <x v="0"/>
    <n v="1"/>
    <n v="0"/>
    <n v="1"/>
    <d v="2025-03-26T00:00:00"/>
    <d v="2025-04-11T00:00:00"/>
    <m/>
    <m/>
    <s v=""/>
    <n v="16"/>
    <n v="397169"/>
    <n v="1139444"/>
    <n v="166158"/>
    <n v="683"/>
    <s v="Caminhões Prancha"/>
    <n v="88.34"/>
    <n v="2528"/>
    <s v="REDIESEL            "/>
    <s v="Jaboatão dos Guararapes"/>
    <x v="1"/>
    <x v="1"/>
    <m/>
    <x v="1"/>
    <n v="1"/>
    <n v="1"/>
    <n v="0.2"/>
    <n v="0"/>
    <n v="0"/>
    <x v="1"/>
  </r>
  <r>
    <x v="5"/>
    <m/>
    <x v="20"/>
    <n v="19795"/>
    <x v="257"/>
    <x v="0"/>
    <n v="6"/>
    <n v="0"/>
    <n v="6"/>
    <d v="2025-03-27T00:00:00"/>
    <d v="2025-04-04T00:00:00"/>
    <m/>
    <m/>
    <s v=""/>
    <n v="8"/>
    <n v="397334"/>
    <n v="1139848"/>
    <n v="165807"/>
    <n v="690"/>
    <s v="Caminhões Plantio"/>
    <n v="937.4"/>
    <n v="13549"/>
    <n v="0"/>
    <s v="João Pessoa"/>
    <x v="0"/>
    <x v="1"/>
    <n v="1"/>
    <x v="2"/>
    <n v="1"/>
    <n v="1"/>
    <n v="1"/>
    <n v="0"/>
    <n v="0"/>
    <x v="1"/>
  </r>
  <r>
    <x v="5"/>
    <m/>
    <x v="20"/>
    <n v="19801"/>
    <x v="258"/>
    <x v="1"/>
    <n v="1"/>
    <n v="1"/>
    <m/>
    <d v="2025-06-19T00:00:00"/>
    <m/>
    <m/>
    <s v=""/>
    <s v=""/>
    <s v="Aguardando OC"/>
    <n v="408499"/>
    <m/>
    <n v="0"/>
    <n v="221"/>
    <s v="Almoxarifados - Estoque geral"/>
    <n v="1589.94"/>
    <m/>
    <s v=""/>
    <s v=""/>
    <x v="3"/>
    <x v="0"/>
    <m/>
    <x v="0"/>
    <n v="1"/>
    <n v="1"/>
    <n v="0"/>
    <n v="1"/>
    <m/>
    <x v="0"/>
  </r>
  <r>
    <x v="7"/>
    <m/>
    <x v="38"/>
    <n v="19855"/>
    <x v="259"/>
    <x v="1"/>
    <n v="250"/>
    <n v="250"/>
    <m/>
    <d v="2025-07-19T00:00:00"/>
    <m/>
    <m/>
    <s v=""/>
    <s v=""/>
    <s v="Aguardando OC"/>
    <n v="412453"/>
    <m/>
    <n v="0"/>
    <n v="221"/>
    <s v="Almoxarifados - Estoque geral"/>
    <n v="1"/>
    <m/>
    <s v=""/>
    <s v=""/>
    <x v="3"/>
    <x v="0"/>
    <m/>
    <x v="0"/>
    <n v="1"/>
    <n v="1"/>
    <n v="0"/>
    <n v="1"/>
    <m/>
    <x v="3"/>
  </r>
  <r>
    <x v="6"/>
    <m/>
    <x v="51"/>
    <n v="19931"/>
    <x v="260"/>
    <x v="0"/>
    <n v="2"/>
    <n v="0"/>
    <n v="2"/>
    <d v="2025-06-04T00:00:00"/>
    <d v="2025-06-11T00:00:00"/>
    <s v="4  DC"/>
    <s v="Atrasado"/>
    <d v="2025-06-15T00:00:00"/>
    <n v="7"/>
    <n v="405818"/>
    <m/>
    <n v="168951"/>
    <n v="221"/>
    <s v="Almoxarifados - Estoque geral"/>
    <n v="30.31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31"/>
    <n v="19932"/>
    <x v="261"/>
    <x v="1"/>
    <n v="2"/>
    <n v="2"/>
    <n v="0"/>
    <d v="2025-05-09T00:00:00"/>
    <m/>
    <m/>
    <s v=""/>
    <s v=""/>
    <s v="Aguardando OC"/>
    <n v="402118"/>
    <m/>
    <n v="0"/>
    <n v="221"/>
    <s v="Almoxarifados - Estoque geral"/>
    <n v="3.97"/>
    <m/>
    <s v=""/>
    <s v=""/>
    <x v="3"/>
    <x v="0"/>
    <m/>
    <x v="0"/>
    <n v="1"/>
    <n v="1"/>
    <n v="0"/>
    <n v="1"/>
    <m/>
    <x v="2"/>
  </r>
  <r>
    <x v="6"/>
    <m/>
    <x v="31"/>
    <n v="19934"/>
    <x v="262"/>
    <x v="1"/>
    <n v="1"/>
    <n v="1"/>
    <n v="0"/>
    <d v="2025-05-09T00:00:00"/>
    <m/>
    <m/>
    <s v=""/>
    <s v=""/>
    <s v="Aguardando OC"/>
    <n v="402119"/>
    <m/>
    <n v="0"/>
    <n v="221"/>
    <s v="Almoxarifados - Estoque geral"/>
    <n v="336.87"/>
    <m/>
    <s v=""/>
    <s v=""/>
    <x v="3"/>
    <x v="0"/>
    <m/>
    <x v="0"/>
    <n v="1"/>
    <n v="1"/>
    <n v="0"/>
    <n v="1"/>
    <m/>
    <x v="2"/>
  </r>
  <r>
    <x v="6"/>
    <m/>
    <x v="31"/>
    <n v="19940"/>
    <x v="263"/>
    <x v="1"/>
    <n v="1"/>
    <n v="1"/>
    <n v="0"/>
    <d v="2025-05-09T00:00:00"/>
    <m/>
    <m/>
    <s v=""/>
    <s v=""/>
    <s v="Aguardando OC"/>
    <n v="402105"/>
    <m/>
    <n v="0"/>
    <n v="221"/>
    <s v="Almoxarifados - Estoque geral"/>
    <n v="200"/>
    <m/>
    <s v=""/>
    <s v=""/>
    <x v="3"/>
    <x v="0"/>
    <m/>
    <x v="0"/>
    <n v="1"/>
    <n v="1"/>
    <n v="0"/>
    <n v="1"/>
    <m/>
    <x v="2"/>
  </r>
  <r>
    <x v="6"/>
    <m/>
    <x v="31"/>
    <n v="19944"/>
    <x v="264"/>
    <x v="1"/>
    <n v="1"/>
    <n v="1"/>
    <n v="0"/>
    <d v="2025-05-09T00:00:00"/>
    <m/>
    <m/>
    <s v=""/>
    <s v=""/>
    <s v="Aguardando OC"/>
    <n v="402106"/>
    <m/>
    <n v="0"/>
    <n v="221"/>
    <s v="Almoxarifados - Estoque geral"/>
    <n v="50"/>
    <m/>
    <s v=""/>
    <s v=""/>
    <x v="3"/>
    <x v="0"/>
    <m/>
    <x v="0"/>
    <n v="1"/>
    <n v="1"/>
    <n v="0"/>
    <n v="1"/>
    <m/>
    <x v="2"/>
  </r>
  <r>
    <x v="6"/>
    <m/>
    <x v="19"/>
    <n v="20032"/>
    <x v="265"/>
    <x v="0"/>
    <n v="1"/>
    <n v="0"/>
    <n v="1"/>
    <d v="2025-03-13T00:00:00"/>
    <d v="2025-03-20T00:00:00"/>
    <m/>
    <m/>
    <s v=""/>
    <n v="7"/>
    <n v="395912"/>
    <n v="1136371"/>
    <n v="165334"/>
    <n v="692"/>
    <s v="Tratores Preparo Solo"/>
    <n v="193.18"/>
    <n v="13341"/>
    <s v="DISMA DISTRIBUIDORA"/>
    <s v="Araçatuba"/>
    <x v="4"/>
    <x v="1"/>
    <n v="1"/>
    <x v="2"/>
    <n v="1"/>
    <n v="1"/>
    <n v="4.7619047619047616E-2"/>
    <n v="0"/>
    <n v="0"/>
    <x v="1"/>
  </r>
  <r>
    <x v="6"/>
    <m/>
    <x v="66"/>
    <n v="20032"/>
    <x v="265"/>
    <x v="0"/>
    <n v="1"/>
    <n v="0"/>
    <n v="1"/>
    <d v="2025-06-06T00:00:00"/>
    <d v="2025-06-18T00:00:00"/>
    <s v="1  UT"/>
    <s v="Atrasado"/>
    <d v="2025-06-19T00:00:00"/>
    <n v="12"/>
    <n v="406315"/>
    <m/>
    <n v="169371"/>
    <n v="221"/>
    <s v="Almoxarifados - Estoque geral"/>
    <n v="193.18"/>
    <n v="11614"/>
    <s v="DF MAQUINAS"/>
    <s v="Bayeux"/>
    <x v="0"/>
    <x v="1"/>
    <m/>
    <x v="1"/>
    <n v="1"/>
    <n v="1"/>
    <n v="6.6666666666666666E-2"/>
    <n v="0"/>
    <m/>
    <x v="0"/>
  </r>
  <r>
    <x v="6"/>
    <m/>
    <x v="65"/>
    <n v="20032"/>
    <x v="265"/>
    <x v="0"/>
    <n v="1"/>
    <n v="0"/>
    <n v="1"/>
    <d v="2025-06-06T00:00:00"/>
    <d v="2025-06-18T00:00:00"/>
    <s v="1  UT"/>
    <s v="Atrasado"/>
    <d v="2025-06-19T00:00:00"/>
    <n v="12"/>
    <n v="406327"/>
    <m/>
    <n v="169371"/>
    <n v="221"/>
    <s v="Almoxarifados - Estoque geral"/>
    <n v="193.18"/>
    <n v="11614"/>
    <s v="DF MAQUINAS"/>
    <s v="Bayeux"/>
    <x v="0"/>
    <x v="1"/>
    <m/>
    <x v="1"/>
    <n v="1"/>
    <n v="1"/>
    <n v="6.6666666666666666E-2"/>
    <n v="0"/>
    <m/>
    <x v="0"/>
  </r>
  <r>
    <x v="6"/>
    <m/>
    <x v="26"/>
    <n v="20032"/>
    <x v="265"/>
    <x v="0"/>
    <n v="1"/>
    <n v="0"/>
    <n v="1"/>
    <d v="2025-06-06T00:00:00"/>
    <d v="2025-06-18T00:00:00"/>
    <s v="1  UT"/>
    <s v="Atrasado"/>
    <d v="2025-06-19T00:00:00"/>
    <n v="12"/>
    <n v="406354"/>
    <m/>
    <n v="169371"/>
    <n v="221"/>
    <s v="Almoxarifados - Estoque geral"/>
    <n v="193.18"/>
    <n v="11614"/>
    <s v="DF MAQUINAS"/>
    <s v="Bayeux"/>
    <x v="0"/>
    <x v="1"/>
    <m/>
    <x v="1"/>
    <n v="1"/>
    <n v="1"/>
    <n v="6.6666666666666666E-2"/>
    <n v="0"/>
    <m/>
    <x v="0"/>
  </r>
  <r>
    <x v="2"/>
    <m/>
    <x v="8"/>
    <n v="20053"/>
    <x v="266"/>
    <x v="0"/>
    <n v="1"/>
    <n v="0"/>
    <n v="1"/>
    <d v="2025-05-09T00:00:00"/>
    <d v="2025-05-16T00:00:00"/>
    <m/>
    <m/>
    <s v=""/>
    <n v="7"/>
    <n v="402313"/>
    <m/>
    <n v="167838"/>
    <n v="221"/>
    <s v="Almoxarifados - Estoque geral"/>
    <n v="82"/>
    <n v="15702"/>
    <s v="MAQTRAL - PB"/>
    <s v="Bayeux"/>
    <x v="0"/>
    <x v="1"/>
    <m/>
    <x v="1"/>
    <n v="1"/>
    <n v="1"/>
    <n v="5.2631578947368418E-2"/>
    <n v="0"/>
    <m/>
    <x v="2"/>
  </r>
  <r>
    <x v="2"/>
    <m/>
    <x v="6"/>
    <n v="20053"/>
    <x v="266"/>
    <x v="1"/>
    <n v="1"/>
    <n v="1"/>
    <m/>
    <d v="2025-07-18T00:00:00"/>
    <m/>
    <m/>
    <s v=""/>
    <s v=""/>
    <s v="Aguardando OC"/>
    <n v="412248"/>
    <m/>
    <n v="0"/>
    <n v="221"/>
    <s v="Almoxarifados - Estoque geral"/>
    <n v="82"/>
    <m/>
    <s v=""/>
    <s v=""/>
    <x v="3"/>
    <x v="0"/>
    <m/>
    <x v="0"/>
    <n v="1"/>
    <n v="1"/>
    <n v="0"/>
    <n v="1"/>
    <m/>
    <x v="3"/>
  </r>
  <r>
    <x v="6"/>
    <m/>
    <x v="26"/>
    <n v="20057"/>
    <x v="267"/>
    <x v="0"/>
    <n v="2"/>
    <n v="0"/>
    <n v="2"/>
    <d v="2025-05-28T00:00:00"/>
    <d v="2025-06-03T00:00:00"/>
    <s v="1  DC"/>
    <s v="Atrasado"/>
    <d v="2025-06-04T00:00:00"/>
    <n v="6"/>
    <n v="405004"/>
    <m/>
    <n v="168520"/>
    <n v="221"/>
    <s v="Almoxarifados - Estoque geral"/>
    <n v="120"/>
    <n v="10083"/>
    <s v="AGROMAQUINA COMERCIO VAREJISTA DE PEÇAS "/>
    <s v="Bayeux"/>
    <x v="0"/>
    <x v="1"/>
    <m/>
    <x v="1"/>
    <n v="1"/>
    <n v="1"/>
    <n v="1"/>
    <n v="0"/>
    <m/>
    <x v="2"/>
  </r>
  <r>
    <x v="3"/>
    <m/>
    <x v="3"/>
    <n v="20065"/>
    <x v="268"/>
    <x v="0"/>
    <n v="12"/>
    <n v="0"/>
    <n v="12"/>
    <d v="2025-05-16T00:00:00"/>
    <d v="2025-05-26T00:00:00"/>
    <s v="1  DC"/>
    <s v="Atrasado"/>
    <d v="2025-05-27T00:00:00"/>
    <n v="10"/>
    <n v="403217"/>
    <m/>
    <n v="168129"/>
    <n v="221"/>
    <s v="Almoxarifados - Estoque geral"/>
    <n v="132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20081"/>
    <x v="269"/>
    <x v="0"/>
    <n v="12"/>
    <n v="0"/>
    <n v="12"/>
    <d v="2025-05-16T00:00:00"/>
    <d v="2025-05-26T00:00:00"/>
    <s v="15  DC"/>
    <s v="Atrasado"/>
    <d v="2025-06-10T00:00:00"/>
    <n v="10"/>
    <n v="403210"/>
    <m/>
    <n v="168129"/>
    <n v="221"/>
    <s v="Almoxarifados - Estoque geral"/>
    <n v="26.4"/>
    <n v="3337"/>
    <s v="FORNECEDORA         "/>
    <s v="Campina Grande"/>
    <x v="0"/>
    <x v="1"/>
    <m/>
    <x v="1"/>
    <n v="1"/>
    <n v="1"/>
    <n v="3.8461538461538464E-2"/>
    <n v="0"/>
    <m/>
    <x v="2"/>
  </r>
  <r>
    <x v="2"/>
    <m/>
    <x v="8"/>
    <n v="20095"/>
    <x v="270"/>
    <x v="0"/>
    <n v="1"/>
    <n v="0"/>
    <n v="1"/>
    <d v="2025-05-09T00:00:00"/>
    <d v="2025-05-15T00:00:00"/>
    <m/>
    <m/>
    <s v=""/>
    <n v="6"/>
    <n v="402269"/>
    <m/>
    <n v="167748"/>
    <m/>
    <m/>
    <n v="665"/>
    <n v="9824"/>
    <s v="COMERCIAL AGRICOLA"/>
    <s v="Recife"/>
    <x v="1"/>
    <x v="1"/>
    <m/>
    <x v="1"/>
    <n v="1"/>
    <n v="0.5"/>
    <n v="7.6923076923076927E-2"/>
    <n v="0"/>
    <n v="0"/>
    <x v="2"/>
  </r>
  <r>
    <x v="2"/>
    <m/>
    <x v="8"/>
    <n v="20096"/>
    <x v="271"/>
    <x v="0"/>
    <n v="1"/>
    <n v="0"/>
    <n v="1"/>
    <d v="2025-05-09T00:00:00"/>
    <d v="2025-05-16T00:00:00"/>
    <m/>
    <s v=""/>
    <s v=""/>
    <n v="7"/>
    <n v="402266"/>
    <m/>
    <n v="167838"/>
    <n v="221"/>
    <s v="Almoxarifados - Estoque geral"/>
    <n v="147"/>
    <n v="15702"/>
    <s v="MAQTRAL - PB"/>
    <s v="Bayeux"/>
    <x v="0"/>
    <x v="1"/>
    <m/>
    <x v="1"/>
    <n v="1"/>
    <n v="1"/>
    <n v="5.2631578947368418E-2"/>
    <n v="0"/>
    <m/>
    <x v="2"/>
  </r>
  <r>
    <x v="2"/>
    <m/>
    <x v="9"/>
    <n v="20097"/>
    <x v="272"/>
    <x v="0"/>
    <n v="1"/>
    <n v="0"/>
    <n v="1"/>
    <d v="2025-06-20T00:00:00"/>
    <d v="2025-07-01T00:00:00"/>
    <s v="1  DC"/>
    <s v="Atrasado"/>
    <d v="2025-07-02T00:00:00"/>
    <n v="11"/>
    <n v="408580"/>
    <m/>
    <n v="170152"/>
    <n v="221"/>
    <s v="Almoxarifados - Estoque geral"/>
    <n v="125.57"/>
    <n v="13341"/>
    <s v="DISMA DISTRIBUIDORA"/>
    <s v="Araçatuba"/>
    <x v="4"/>
    <x v="1"/>
    <m/>
    <x v="1"/>
    <n v="1"/>
    <n v="1"/>
    <n v="5.5555555555555552E-2"/>
    <n v="0"/>
    <m/>
    <x v="0"/>
  </r>
  <r>
    <x v="2"/>
    <m/>
    <x v="8"/>
    <n v="20099"/>
    <x v="273"/>
    <x v="0"/>
    <n v="1"/>
    <n v="0"/>
    <n v="1"/>
    <d v="2025-05-09T00:00:00"/>
    <d v="2025-05-15T00:00:00"/>
    <m/>
    <m/>
    <s v=""/>
    <n v="6"/>
    <n v="402300"/>
    <m/>
    <n v="167749"/>
    <n v="221"/>
    <s v="Almoxarifados - Estoque geral"/>
    <n v="400"/>
    <n v="14487"/>
    <s v="FL TRATORES "/>
    <s v="Recife"/>
    <x v="1"/>
    <x v="1"/>
    <m/>
    <x v="1"/>
    <n v="1"/>
    <n v="1"/>
    <n v="6.6666666666666666E-2"/>
    <n v="0"/>
    <m/>
    <x v="2"/>
  </r>
  <r>
    <x v="2"/>
    <m/>
    <x v="7"/>
    <n v="20100"/>
    <x v="274"/>
    <x v="0"/>
    <n v="1"/>
    <n v="0"/>
    <n v="1"/>
    <d v="2025-05-09T00:00:00"/>
    <d v="2025-05-16T00:00:00"/>
    <m/>
    <m/>
    <s v=""/>
    <n v="7"/>
    <n v="402223"/>
    <m/>
    <n v="167838"/>
    <n v="221"/>
    <s v="Almoxarifados - Estoque geral"/>
    <n v="235"/>
    <n v="15702"/>
    <s v="MAQTRAL - PB"/>
    <s v="Bayeux"/>
    <x v="0"/>
    <x v="1"/>
    <n v="1"/>
    <x v="2"/>
    <n v="1"/>
    <n v="1"/>
    <n v="5.2631578947368418E-2"/>
    <n v="0"/>
    <m/>
    <x v="2"/>
  </r>
  <r>
    <x v="2"/>
    <m/>
    <x v="8"/>
    <n v="20100"/>
    <x v="274"/>
    <x v="0"/>
    <n v="2"/>
    <n v="0"/>
    <n v="2"/>
    <d v="2025-05-09T00:00:00"/>
    <d v="2025-05-16T00:00:00"/>
    <m/>
    <m/>
    <s v=""/>
    <n v="7"/>
    <n v="402247"/>
    <m/>
    <n v="167838"/>
    <n v="221"/>
    <s v="Almoxarifados - Estoque geral"/>
    <n v="470"/>
    <n v="15702"/>
    <s v="MAQTRAL - PB"/>
    <s v="Bayeux"/>
    <x v="0"/>
    <x v="1"/>
    <m/>
    <x v="1"/>
    <n v="1"/>
    <n v="1"/>
    <n v="5.2631578947368418E-2"/>
    <n v="0"/>
    <m/>
    <x v="2"/>
  </r>
  <r>
    <x v="2"/>
    <m/>
    <x v="2"/>
    <n v="20101"/>
    <x v="275"/>
    <x v="0"/>
    <n v="2"/>
    <n v="0"/>
    <n v="2"/>
    <d v="2025-05-09T00:00:00"/>
    <d v="2025-05-15T00:00:00"/>
    <m/>
    <m/>
    <s v=""/>
    <n v="6"/>
    <n v="402248"/>
    <m/>
    <n v="167746"/>
    <m/>
    <m/>
    <n v="250.32"/>
    <n v="15127"/>
    <s v="EQUAGRIL LTDA"/>
    <s v="São Paulo"/>
    <x v="4"/>
    <x v="1"/>
    <m/>
    <x v="1"/>
    <n v="1"/>
    <n v="1"/>
    <n v="9.0909090909090912E-2"/>
    <n v="0"/>
    <n v="0"/>
    <x v="2"/>
  </r>
  <r>
    <x v="2"/>
    <m/>
    <x v="8"/>
    <n v="20102"/>
    <x v="276"/>
    <x v="0"/>
    <n v="1"/>
    <n v="0"/>
    <n v="1"/>
    <d v="2025-05-09T00:00:00"/>
    <d v="2025-05-16T00:00:00"/>
    <m/>
    <m/>
    <s v=""/>
    <n v="7"/>
    <n v="402249"/>
    <m/>
    <n v="167838"/>
    <n v="221"/>
    <s v="Almoxarifados - Estoque geral"/>
    <n v="238"/>
    <n v="15702"/>
    <s v="MAQTRAL - PB"/>
    <s v="Bayeux"/>
    <x v="0"/>
    <x v="1"/>
    <m/>
    <x v="1"/>
    <n v="1"/>
    <n v="1"/>
    <n v="5.2631578947368418E-2"/>
    <n v="0"/>
    <m/>
    <x v="2"/>
  </r>
  <r>
    <x v="2"/>
    <m/>
    <x v="2"/>
    <n v="20102"/>
    <x v="276"/>
    <x v="0"/>
    <n v="1"/>
    <n v="0"/>
    <n v="1"/>
    <d v="2025-05-09T00:00:00"/>
    <d v="2025-05-16T00:00:00"/>
    <m/>
    <m/>
    <s v=""/>
    <n v="7"/>
    <n v="402269"/>
    <m/>
    <n v="167734"/>
    <n v="221"/>
    <s v="Almoxarifados - Estoque geral"/>
    <n v="253.25"/>
    <n v="15702"/>
    <s v="MAQTRAL - PB"/>
    <s v="Bayeux"/>
    <x v="0"/>
    <x v="1"/>
    <m/>
    <x v="1"/>
    <n v="1"/>
    <n v="0.5"/>
    <n v="1"/>
    <n v="0"/>
    <n v="0"/>
    <x v="2"/>
  </r>
  <r>
    <x v="2"/>
    <m/>
    <x v="33"/>
    <n v="20104"/>
    <x v="277"/>
    <x v="0"/>
    <n v="2"/>
    <n v="0"/>
    <n v="2"/>
    <d v="2025-05-09T00:00:00"/>
    <d v="2025-05-14T00:00:00"/>
    <m/>
    <m/>
    <s v=""/>
    <n v="5"/>
    <n v="402224"/>
    <m/>
    <n v="167578"/>
    <m/>
    <m/>
    <n v="306"/>
    <n v="13341"/>
    <s v="DISMA DISTRIBUIDORA"/>
    <s v="Araçatuba"/>
    <x v="4"/>
    <x v="1"/>
    <m/>
    <x v="1"/>
    <n v="1"/>
    <n v="1"/>
    <n v="8.3333333333333329E-2"/>
    <n v="0"/>
    <n v="0"/>
    <x v="2"/>
  </r>
  <r>
    <x v="2"/>
    <m/>
    <x v="33"/>
    <n v="20108"/>
    <x v="278"/>
    <x v="0"/>
    <n v="12"/>
    <n v="0"/>
    <n v="12"/>
    <d v="2025-05-09T00:00:00"/>
    <d v="2025-05-12T00:00:00"/>
    <s v="1  DC"/>
    <s v="Atrasado"/>
    <d v="2025-05-13T00:00:00"/>
    <n v="3"/>
    <n v="402052"/>
    <m/>
    <n v="167496"/>
    <n v="221"/>
    <s v="Almoxarifados - Estoque geral"/>
    <n v="316.56"/>
    <n v="13341"/>
    <s v="DISMA DISTRIBUIDORA"/>
    <s v="Araçatuba"/>
    <x v="4"/>
    <x v="1"/>
    <m/>
    <x v="1"/>
    <n v="1"/>
    <n v="1"/>
    <n v="0.25"/>
    <n v="0"/>
    <m/>
    <x v="2"/>
  </r>
  <r>
    <x v="2"/>
    <m/>
    <x v="8"/>
    <n v="20108"/>
    <x v="278"/>
    <x v="0"/>
    <n v="4"/>
    <n v="0"/>
    <n v="4"/>
    <d v="2025-05-09T00:00:00"/>
    <d v="2025-05-16T00:00:00"/>
    <m/>
    <s v=""/>
    <s v=""/>
    <n v="7"/>
    <n v="402237"/>
    <m/>
    <n v="167838"/>
    <n v="221"/>
    <s v="Almoxarifados - Estoque geral"/>
    <n v="200"/>
    <n v="15702"/>
    <s v="MAQTRAL - PB"/>
    <s v="Bayeux"/>
    <x v="0"/>
    <x v="1"/>
    <m/>
    <x v="1"/>
    <n v="1"/>
    <n v="1"/>
    <n v="5.2631578947368418E-2"/>
    <n v="0"/>
    <m/>
    <x v="2"/>
  </r>
  <r>
    <x v="6"/>
    <m/>
    <x v="19"/>
    <n v="20109"/>
    <x v="279"/>
    <x v="0"/>
    <n v="7"/>
    <n v="0"/>
    <n v="7"/>
    <d v="2025-03-20T00:00:00"/>
    <d v="2025-04-04T00:00:00"/>
    <m/>
    <m/>
    <s v=""/>
    <n v="15"/>
    <n v="396697"/>
    <n v="1138031"/>
    <n v="165794"/>
    <n v="692"/>
    <s v="Tratores Preparo Solo"/>
    <n v="54"/>
    <n v="6039"/>
    <s v="IDEAL DISTRIBUIDORA DE PEÇAS"/>
    <s v="Campina Grande"/>
    <x v="0"/>
    <x v="1"/>
    <n v="1"/>
    <x v="2"/>
    <n v="1"/>
    <n v="1"/>
    <n v="0.5"/>
    <n v="0"/>
    <n v="0"/>
    <x v="1"/>
  </r>
  <r>
    <x v="2"/>
    <m/>
    <x v="72"/>
    <n v="20109"/>
    <x v="279"/>
    <x v="0"/>
    <n v="5"/>
    <n v="0"/>
    <n v="5"/>
    <d v="2025-06-30T00:00:00"/>
    <d v="2025-07-04T00:00:00"/>
    <s v="0  DC"/>
    <s v="Atrasado"/>
    <d v="2025-07-04T00:00:00"/>
    <n v="4"/>
    <n v="409499"/>
    <m/>
    <n v="170435"/>
    <n v="221"/>
    <s v="Almoxarifados - Estoque geral"/>
    <n v="65"/>
    <n v="6039"/>
    <s v="IDEAL DISTRIBUIDORA DE PEÇAS"/>
    <s v="Campina Grande"/>
    <x v="0"/>
    <x v="1"/>
    <m/>
    <x v="1"/>
    <n v="1"/>
    <n v="1"/>
    <n v="0.2"/>
    <n v="0"/>
    <m/>
    <x v="0"/>
  </r>
  <r>
    <x v="2"/>
    <m/>
    <x v="72"/>
    <n v="20110"/>
    <x v="280"/>
    <x v="0"/>
    <n v="4"/>
    <n v="0"/>
    <n v="4"/>
    <d v="2025-06-30T00:00:00"/>
    <d v="2025-07-04T00:00:00"/>
    <s v="0  DC"/>
    <s v="Atrasado"/>
    <d v="2025-07-04T00:00:00"/>
    <n v="4"/>
    <n v="409498"/>
    <m/>
    <n v="170435"/>
    <n v="221"/>
    <s v="Almoxarifados - Estoque geral"/>
    <n v="18.23"/>
    <n v="6039"/>
    <s v="IDEAL DISTRIBUIDORA DE PEÇAS"/>
    <s v="Campina Grande"/>
    <x v="0"/>
    <x v="1"/>
    <m/>
    <x v="1"/>
    <n v="1"/>
    <n v="1"/>
    <n v="0.2"/>
    <n v="0"/>
    <m/>
    <x v="0"/>
  </r>
  <r>
    <x v="2"/>
    <m/>
    <x v="8"/>
    <n v="20111"/>
    <x v="281"/>
    <x v="0"/>
    <n v="5"/>
    <n v="0"/>
    <n v="5"/>
    <d v="2025-05-09T00:00:00"/>
    <d v="2025-05-15T00:00:00"/>
    <m/>
    <m/>
    <s v=""/>
    <n v="6"/>
    <n v="402244"/>
    <m/>
    <n v="167749"/>
    <n v="221"/>
    <s v="Almoxarifados - Estoque geral"/>
    <n v="3"/>
    <n v="14487"/>
    <s v="FL TRATORES "/>
    <s v="Recife"/>
    <x v="1"/>
    <x v="1"/>
    <m/>
    <x v="1"/>
    <n v="1"/>
    <n v="1"/>
    <n v="6.6666666666666666E-2"/>
    <n v="0"/>
    <m/>
    <x v="2"/>
  </r>
  <r>
    <x v="5"/>
    <m/>
    <x v="46"/>
    <n v="20117"/>
    <x v="282"/>
    <x v="0"/>
    <n v="1"/>
    <n v="0"/>
    <n v="1"/>
    <d v="2025-04-09T00:00:00"/>
    <d v="2025-04-21T00:00:00"/>
    <m/>
    <m/>
    <s v=""/>
    <n v="12"/>
    <n v="398640"/>
    <n v="1143190"/>
    <n v="166528"/>
    <n v="683"/>
    <s v="Caminhões Prancha"/>
    <n v="168.34"/>
    <n v="11198"/>
    <s v="4E EQUIPAMENTOS"/>
    <s v="Goiânia"/>
    <x v="2"/>
    <x v="1"/>
    <m/>
    <x v="1"/>
    <n v="1"/>
    <n v="1"/>
    <n v="8.3333333333333329E-2"/>
    <n v="0"/>
    <n v="0"/>
    <x v="4"/>
  </r>
  <r>
    <x v="5"/>
    <m/>
    <x v="46"/>
    <n v="20118"/>
    <x v="283"/>
    <x v="0"/>
    <n v="1"/>
    <n v="0"/>
    <n v="1"/>
    <d v="2025-04-09T00:00:00"/>
    <d v="2025-04-21T00:00:00"/>
    <m/>
    <m/>
    <s v=""/>
    <n v="12"/>
    <n v="398641"/>
    <n v="1143190"/>
    <n v="166528"/>
    <n v="683"/>
    <s v="Caminhões Prancha"/>
    <n v="167.86"/>
    <n v="11198"/>
    <s v="4E EQUIPAMENTOS"/>
    <s v="Goiânia"/>
    <x v="2"/>
    <x v="1"/>
    <m/>
    <x v="1"/>
    <n v="1"/>
    <n v="1"/>
    <n v="8.3333333333333329E-2"/>
    <n v="0"/>
    <n v="0"/>
    <x v="4"/>
  </r>
  <r>
    <x v="9"/>
    <m/>
    <x v="36"/>
    <n v="20262"/>
    <x v="284"/>
    <x v="0"/>
    <n v="2"/>
    <n v="0"/>
    <n v="2"/>
    <d v="2025-04-01T00:00:00"/>
    <d v="2025-04-16T00:00:00"/>
    <m/>
    <m/>
    <s v=""/>
    <n v="15"/>
    <n v="397575"/>
    <n v="1140746"/>
    <n v="166426"/>
    <n v="94"/>
    <s v="Administração/Controle Oficina Agrícola"/>
    <n v="1500"/>
    <n v="2990"/>
    <s v="SOLDATEC COM. REPRES. E SERVICO LT      "/>
    <s v="Recife"/>
    <x v="1"/>
    <x v="1"/>
    <n v="1"/>
    <x v="2"/>
    <n v="1"/>
    <n v="1"/>
    <n v="0.5"/>
    <n v="0"/>
    <n v="0"/>
    <x v="4"/>
  </r>
  <r>
    <x v="9"/>
    <m/>
    <x v="36"/>
    <n v="20263"/>
    <x v="285"/>
    <x v="0"/>
    <n v="2"/>
    <n v="0"/>
    <n v="2"/>
    <d v="2025-04-01T00:00:00"/>
    <d v="2025-04-16T00:00:00"/>
    <m/>
    <m/>
    <s v=""/>
    <n v="15"/>
    <n v="397574"/>
    <n v="1140746"/>
    <n v="166426"/>
    <n v="94"/>
    <s v="Administração/Controle Oficina Agrícola"/>
    <n v="1500"/>
    <n v="2990"/>
    <s v="SOLDATEC COM. REPRES. E SERVICO LT      "/>
    <s v="Recife"/>
    <x v="1"/>
    <x v="1"/>
    <n v="1"/>
    <x v="2"/>
    <n v="1"/>
    <n v="1"/>
    <n v="0.5"/>
    <n v="0"/>
    <n v="0"/>
    <x v="4"/>
  </r>
  <r>
    <x v="2"/>
    <m/>
    <x v="8"/>
    <n v="20320"/>
    <x v="286"/>
    <x v="0"/>
    <n v="1"/>
    <n v="0"/>
    <n v="1"/>
    <d v="2025-04-02T00:00:00"/>
    <d v="2025-04-09T00:00:00"/>
    <m/>
    <m/>
    <s v=""/>
    <n v="7"/>
    <n v="397689"/>
    <n v="1141101"/>
    <n v="166055"/>
    <n v="701"/>
    <s v="Carregadeiras Prep. Solo/Plantio"/>
    <n v="99.67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9"/>
    <n v="20320"/>
    <x v="286"/>
    <x v="0"/>
    <n v="1"/>
    <n v="0"/>
    <n v="1"/>
    <d v="2025-04-02T00:00:00"/>
    <d v="2025-04-09T00:00:00"/>
    <m/>
    <m/>
    <s v=""/>
    <n v="7"/>
    <n v="397704"/>
    <n v="1141104"/>
    <n v="166055"/>
    <n v="112"/>
    <s v="Carregadeiras Colheita"/>
    <n v="99.67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2"/>
    <n v="20320"/>
    <x v="286"/>
    <x v="0"/>
    <n v="1"/>
    <n v="0"/>
    <n v="1"/>
    <d v="2025-04-02T00:00:00"/>
    <d v="2025-04-09T00:00:00"/>
    <m/>
    <m/>
    <s v=""/>
    <n v="7"/>
    <n v="397718"/>
    <n v="1141108"/>
    <n v="166055"/>
    <n v="701"/>
    <s v="Carregadeiras Prep. Solo/Plantio"/>
    <n v="99.67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1"/>
    <n v="20320"/>
    <x v="286"/>
    <x v="0"/>
    <n v="1"/>
    <n v="0"/>
    <n v="1"/>
    <d v="2025-04-02T00:00:00"/>
    <d v="2025-04-09T00:00:00"/>
    <m/>
    <m/>
    <s v=""/>
    <n v="7"/>
    <n v="397732"/>
    <n v="1141113"/>
    <n v="166055"/>
    <n v="701"/>
    <s v="Carregadeiras Prep. Solo/Plantio"/>
    <n v="99.67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6"/>
    <n v="20320"/>
    <x v="286"/>
    <x v="0"/>
    <n v="1"/>
    <n v="0"/>
    <n v="1"/>
    <d v="2025-04-02T00:00:00"/>
    <d v="2025-04-09T00:00:00"/>
    <m/>
    <m/>
    <s v=""/>
    <n v="7"/>
    <n v="397746"/>
    <n v="1141117"/>
    <n v="166055"/>
    <n v="112"/>
    <s v="Carregadeiras Colheita"/>
    <n v="99.67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2"/>
    <n v="20320"/>
    <x v="286"/>
    <x v="0"/>
    <n v="1"/>
    <n v="0"/>
    <n v="1"/>
    <d v="2025-04-02T00:00:00"/>
    <d v="2025-04-09T00:00:00"/>
    <m/>
    <m/>
    <s v=""/>
    <n v="7"/>
    <n v="397760"/>
    <n v="1141125"/>
    <n v="166055"/>
    <n v="701"/>
    <s v="Carregadeiras Prep. Solo/Plantio"/>
    <n v="99.67"/>
    <n v="13341"/>
    <s v="DISMA DISTRIBUIDORA"/>
    <s v="Araçatuba"/>
    <x v="4"/>
    <x v="1"/>
    <m/>
    <x v="1"/>
    <n v="1"/>
    <n v="1"/>
    <n v="5.5555555555555552E-2"/>
    <n v="0"/>
    <n v="0"/>
    <x v="4"/>
  </r>
  <r>
    <x v="6"/>
    <m/>
    <x v="31"/>
    <n v="20487"/>
    <x v="287"/>
    <x v="1"/>
    <n v="3"/>
    <n v="3"/>
    <m/>
    <d v="2025-06-13T00:00:00"/>
    <m/>
    <m/>
    <s v=""/>
    <s v=""/>
    <s v="Aguardando OC"/>
    <n v="407400"/>
    <m/>
    <n v="0"/>
    <n v="221"/>
    <s v="Almoxarifados - Estoque geral"/>
    <n v="1487.94"/>
    <m/>
    <s v=""/>
    <s v=""/>
    <x v="3"/>
    <x v="0"/>
    <m/>
    <x v="0"/>
    <n v="1"/>
    <n v="1"/>
    <n v="0"/>
    <n v="1"/>
    <m/>
    <x v="0"/>
  </r>
  <r>
    <x v="6"/>
    <m/>
    <x v="18"/>
    <n v="20494"/>
    <x v="288"/>
    <x v="0"/>
    <n v="1"/>
    <n v="0"/>
    <n v="1"/>
    <d v="2025-02-11T00:00:00"/>
    <d v="2025-02-17T00:00:00"/>
    <m/>
    <m/>
    <s v=""/>
    <n v="6"/>
    <n v="392063"/>
    <n v="1127366"/>
    <n v="164322"/>
    <n v="696"/>
    <s v="Tratores Colheita"/>
    <n v="97.09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20494"/>
    <x v="288"/>
    <x v="1"/>
    <n v="1"/>
    <n v="1"/>
    <m/>
    <d v="2025-06-12T00:00:00"/>
    <m/>
    <m/>
    <s v=""/>
    <s v=""/>
    <s v="Aguardando OC"/>
    <n v="407150"/>
    <m/>
    <n v="0"/>
    <n v="221"/>
    <s v="Almoxarifados - Estoque geral"/>
    <n v="97.09"/>
    <m/>
    <s v=""/>
    <s v=""/>
    <x v="3"/>
    <x v="0"/>
    <m/>
    <x v="0"/>
    <n v="1"/>
    <n v="1"/>
    <n v="0"/>
    <n v="1"/>
    <m/>
    <x v="0"/>
  </r>
  <r>
    <x v="6"/>
    <m/>
    <x v="31"/>
    <n v="20494"/>
    <x v="288"/>
    <x v="1"/>
    <n v="1"/>
    <n v="1"/>
    <m/>
    <d v="2025-06-13T00:00:00"/>
    <m/>
    <m/>
    <s v=""/>
    <s v=""/>
    <s v="Aguardando OC"/>
    <n v="407376"/>
    <m/>
    <n v="0"/>
    <n v="221"/>
    <s v="Almoxarifados - Estoque geral"/>
    <n v="97.09"/>
    <m/>
    <s v=""/>
    <s v=""/>
    <x v="3"/>
    <x v="0"/>
    <m/>
    <x v="0"/>
    <n v="1"/>
    <n v="1"/>
    <n v="0"/>
    <n v="1"/>
    <m/>
    <x v="0"/>
  </r>
  <r>
    <x v="6"/>
    <m/>
    <x v="18"/>
    <n v="20506"/>
    <x v="289"/>
    <x v="0"/>
    <n v="1"/>
    <n v="0"/>
    <n v="1"/>
    <d v="2025-02-11T00:00:00"/>
    <d v="2025-02-17T00:00:00"/>
    <m/>
    <m/>
    <s v=""/>
    <n v="6"/>
    <n v="392078"/>
    <n v="1127366"/>
    <n v="164322"/>
    <n v="696"/>
    <s v="Tratores Colheita"/>
    <n v="58.38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20506"/>
    <x v="289"/>
    <x v="1"/>
    <n v="2"/>
    <n v="2"/>
    <m/>
    <d v="2025-06-12T00:00:00"/>
    <m/>
    <m/>
    <s v=""/>
    <s v=""/>
    <s v="Aguardando OC"/>
    <n v="407141"/>
    <m/>
    <n v="0"/>
    <n v="221"/>
    <s v="Almoxarifados - Estoque geral"/>
    <n v="58.38"/>
    <m/>
    <s v=""/>
    <s v=""/>
    <x v="3"/>
    <x v="0"/>
    <m/>
    <x v="0"/>
    <n v="1"/>
    <n v="1"/>
    <n v="0"/>
    <n v="1"/>
    <m/>
    <x v="0"/>
  </r>
  <r>
    <x v="6"/>
    <m/>
    <x v="31"/>
    <n v="20506"/>
    <x v="289"/>
    <x v="1"/>
    <n v="2"/>
    <n v="2"/>
    <m/>
    <d v="2025-06-13T00:00:00"/>
    <m/>
    <m/>
    <s v=""/>
    <s v=""/>
    <s v="Aguardando OC"/>
    <n v="407366"/>
    <m/>
    <n v="0"/>
    <n v="221"/>
    <s v="Almoxarifados - Estoque geral"/>
    <n v="58.38"/>
    <m/>
    <s v=""/>
    <s v=""/>
    <x v="3"/>
    <x v="0"/>
    <m/>
    <x v="0"/>
    <n v="1"/>
    <n v="1"/>
    <n v="0"/>
    <n v="1"/>
    <m/>
    <x v="0"/>
  </r>
  <r>
    <x v="6"/>
    <m/>
    <x v="31"/>
    <n v="20507"/>
    <x v="290"/>
    <x v="1"/>
    <n v="1"/>
    <n v="1"/>
    <m/>
    <d v="2025-06-13T00:00:00"/>
    <m/>
    <m/>
    <s v=""/>
    <s v=""/>
    <s v="Aguardando OC"/>
    <n v="407439"/>
    <m/>
    <n v="0"/>
    <n v="221"/>
    <s v="Almoxarifados - Estoque geral"/>
    <n v="59.09"/>
    <m/>
    <s v=""/>
    <s v=""/>
    <x v="3"/>
    <x v="0"/>
    <m/>
    <x v="0"/>
    <n v="1"/>
    <n v="1"/>
    <n v="0"/>
    <n v="1"/>
    <m/>
    <x v="0"/>
  </r>
  <r>
    <x v="6"/>
    <m/>
    <x v="31"/>
    <n v="20530"/>
    <x v="291"/>
    <x v="1"/>
    <n v="2"/>
    <n v="2"/>
    <n v="0"/>
    <d v="2025-05-09T00:00:00"/>
    <m/>
    <m/>
    <s v=""/>
    <s v=""/>
    <s v="Aguardando OC"/>
    <n v="402122"/>
    <m/>
    <n v="0"/>
    <n v="221"/>
    <s v="Almoxarifados - Estoque geral"/>
    <n v="1766.65"/>
    <m/>
    <s v=""/>
    <s v=""/>
    <x v="3"/>
    <x v="0"/>
    <m/>
    <x v="0"/>
    <n v="1"/>
    <n v="1"/>
    <n v="0"/>
    <n v="1"/>
    <m/>
    <x v="2"/>
  </r>
  <r>
    <x v="6"/>
    <m/>
    <x v="18"/>
    <n v="20542"/>
    <x v="292"/>
    <x v="1"/>
    <n v="1"/>
    <n v="1"/>
    <n v="0"/>
    <d v="2025-05-09T00:00:00"/>
    <m/>
    <m/>
    <s v=""/>
    <s v=""/>
    <s v="Aguardando OC"/>
    <n v="402188"/>
    <m/>
    <n v="0"/>
    <n v="221"/>
    <s v="Almoxarifados - Estoque geral"/>
    <n v="1766.65"/>
    <m/>
    <s v=""/>
    <s v=""/>
    <x v="3"/>
    <x v="0"/>
    <m/>
    <x v="0"/>
    <n v="1"/>
    <n v="1"/>
    <n v="0"/>
    <n v="1"/>
    <m/>
    <x v="2"/>
  </r>
  <r>
    <x v="6"/>
    <m/>
    <x v="45"/>
    <n v="20545"/>
    <x v="293"/>
    <x v="1"/>
    <n v="1"/>
    <n v="1"/>
    <m/>
    <d v="2025-06-13T00:00:00"/>
    <m/>
    <m/>
    <s v=""/>
    <s v=""/>
    <s v="Aguardando OC"/>
    <n v="407294"/>
    <m/>
    <n v="0"/>
    <n v="221"/>
    <s v="Almoxarifados - Estoque geral"/>
    <n v="28.76"/>
    <m/>
    <s v=""/>
    <s v=""/>
    <x v="3"/>
    <x v="0"/>
    <m/>
    <x v="0"/>
    <n v="1"/>
    <n v="1"/>
    <n v="0"/>
    <n v="1"/>
    <m/>
    <x v="0"/>
  </r>
  <r>
    <x v="6"/>
    <m/>
    <x v="45"/>
    <n v="20546"/>
    <x v="294"/>
    <x v="1"/>
    <n v="1"/>
    <n v="1"/>
    <m/>
    <d v="2025-06-13T00:00:00"/>
    <m/>
    <m/>
    <s v=""/>
    <s v=""/>
    <s v="Aguardando OC"/>
    <n v="407293"/>
    <m/>
    <n v="0"/>
    <n v="221"/>
    <s v="Almoxarifados - Estoque geral"/>
    <n v="44.67"/>
    <m/>
    <s v=""/>
    <s v=""/>
    <x v="3"/>
    <x v="0"/>
    <m/>
    <x v="0"/>
    <n v="1"/>
    <n v="1"/>
    <n v="0"/>
    <n v="1"/>
    <m/>
    <x v="0"/>
  </r>
  <r>
    <x v="5"/>
    <m/>
    <x v="44"/>
    <n v="20849"/>
    <x v="295"/>
    <x v="0"/>
    <n v="2"/>
    <n v="0"/>
    <n v="2"/>
    <d v="2025-05-21T00:00:00"/>
    <d v="2025-05-27T00:00:00"/>
    <s v="0  DC"/>
    <s v="Atrasado"/>
    <d v="2025-05-27T00:00:00"/>
    <n v="6"/>
    <n v="403853"/>
    <m/>
    <n v="168242"/>
    <n v="221"/>
    <s v="Almoxarifados - Estoque geral"/>
    <n v="36"/>
    <n v="2528"/>
    <s v="REDIESEL            "/>
    <s v="Jaboatão dos Guararapes"/>
    <x v="1"/>
    <x v="1"/>
    <m/>
    <x v="1"/>
    <n v="1"/>
    <n v="1"/>
    <n v="0.14285714285714285"/>
    <n v="0"/>
    <m/>
    <x v="2"/>
  </r>
  <r>
    <x v="1"/>
    <m/>
    <x v="85"/>
    <n v="20914"/>
    <x v="296"/>
    <x v="0"/>
    <n v="1"/>
    <n v="0"/>
    <n v="1"/>
    <d v="2025-03-28T00:00:00"/>
    <d v="2025-04-10T00:00:00"/>
    <m/>
    <m/>
    <s v=""/>
    <n v="13"/>
    <n v="397411"/>
    <n v="1139979"/>
    <n v="166120"/>
    <n v="715"/>
    <s v="Automóveis e Utilitários - Plantio"/>
    <n v="57"/>
    <n v="14446"/>
    <s v="AGROMOTO"/>
    <s v="Jaboatão dos Guararapes"/>
    <x v="1"/>
    <x v="1"/>
    <m/>
    <x v="1"/>
    <n v="1"/>
    <n v="1"/>
    <n v="9.0909090909090912E-2"/>
    <n v="0"/>
    <n v="0"/>
    <x v="1"/>
  </r>
  <r>
    <x v="5"/>
    <m/>
    <x v="47"/>
    <n v="20997"/>
    <x v="297"/>
    <x v="0"/>
    <n v="1"/>
    <n v="0"/>
    <n v="1"/>
    <d v="2025-04-04T00:00:00"/>
    <d v="2025-04-12T00:00:00"/>
    <m/>
    <m/>
    <s v=""/>
    <n v="8"/>
    <n v="398073"/>
    <n v="1141958"/>
    <n v="166227"/>
    <n v="685"/>
    <s v="Caminhões Comboio"/>
    <n v="68.819999999999993"/>
    <m/>
    <s v=""/>
    <s v=""/>
    <x v="3"/>
    <x v="1"/>
    <m/>
    <x v="1"/>
    <n v="1"/>
    <n v="1"/>
    <n v="0.5"/>
    <n v="0"/>
    <n v="0"/>
    <x v="4"/>
  </r>
  <r>
    <x v="5"/>
    <m/>
    <x v="47"/>
    <n v="20998"/>
    <x v="298"/>
    <x v="0"/>
    <n v="1"/>
    <n v="0"/>
    <n v="1"/>
    <d v="2025-04-04T00:00:00"/>
    <d v="2025-04-12T00:00:00"/>
    <m/>
    <m/>
    <s v=""/>
    <n v="8"/>
    <n v="398074"/>
    <n v="1141958"/>
    <n v="166227"/>
    <n v="685"/>
    <s v="Caminhões Comboio"/>
    <n v="69.52"/>
    <m/>
    <s v=""/>
    <s v=""/>
    <x v="3"/>
    <x v="1"/>
    <m/>
    <x v="1"/>
    <n v="1"/>
    <n v="1"/>
    <n v="0.5"/>
    <n v="0"/>
    <n v="0"/>
    <x v="4"/>
  </r>
  <r>
    <x v="5"/>
    <m/>
    <x v="64"/>
    <n v="21120"/>
    <x v="299"/>
    <x v="1"/>
    <n v="3"/>
    <n v="3"/>
    <m/>
    <d v="2025-06-17T00:00:00"/>
    <m/>
    <m/>
    <s v=""/>
    <s v=""/>
    <s v="Aguardando OC"/>
    <n v="407994"/>
    <m/>
    <n v="0"/>
    <n v="221"/>
    <s v="Almoxarifados - Estoque geral"/>
    <n v="13.68"/>
    <m/>
    <s v=""/>
    <s v=""/>
    <x v="3"/>
    <x v="0"/>
    <m/>
    <x v="0"/>
    <n v="1"/>
    <n v="1"/>
    <n v="0"/>
    <n v="1"/>
    <m/>
    <x v="0"/>
  </r>
  <r>
    <x v="6"/>
    <m/>
    <x v="19"/>
    <n v="21134"/>
    <x v="300"/>
    <x v="0"/>
    <n v="1"/>
    <n v="0"/>
    <n v="1"/>
    <d v="2025-03-20T00:00:00"/>
    <d v="2025-04-04T00:00:00"/>
    <m/>
    <m/>
    <s v=""/>
    <n v="15"/>
    <n v="396696"/>
    <n v="1138031"/>
    <n v="165794"/>
    <n v="692"/>
    <s v="Tratores Preparo Solo"/>
    <n v="1237"/>
    <n v="6039"/>
    <s v="IDEAL DISTRIBUIDORA DE PEÇAS"/>
    <s v="Campina Grande"/>
    <x v="0"/>
    <x v="1"/>
    <n v="1"/>
    <x v="2"/>
    <n v="1"/>
    <n v="1"/>
    <n v="0.5"/>
    <n v="0"/>
    <n v="0"/>
    <x v="1"/>
  </r>
  <r>
    <x v="6"/>
    <m/>
    <x v="31"/>
    <n v="21200"/>
    <x v="301"/>
    <x v="1"/>
    <n v="4"/>
    <n v="4"/>
    <n v="0"/>
    <d v="2025-05-09T00:00:00"/>
    <m/>
    <m/>
    <s v=""/>
    <s v=""/>
    <s v="Aguardando OC"/>
    <n v="402137"/>
    <m/>
    <n v="0"/>
    <n v="221"/>
    <s v="Almoxarifados - Estoque geral"/>
    <n v="1075.9000000000001"/>
    <m/>
    <s v=""/>
    <s v=""/>
    <x v="3"/>
    <x v="0"/>
    <m/>
    <x v="0"/>
    <n v="1"/>
    <n v="1"/>
    <n v="0"/>
    <n v="1"/>
    <m/>
    <x v="2"/>
  </r>
  <r>
    <x v="6"/>
    <m/>
    <x v="48"/>
    <n v="21570"/>
    <x v="302"/>
    <x v="0"/>
    <n v="1"/>
    <n v="0"/>
    <n v="1"/>
    <d v="2025-06-16T00:00:00"/>
    <d v="2025-06-27T00:00:00"/>
    <s v="1  DC"/>
    <s v="Atrasado"/>
    <d v="2025-06-28T00:00:00"/>
    <n v="11"/>
    <n v="408132"/>
    <m/>
    <n v="169721"/>
    <n v="221"/>
    <s v="Almoxarifados - Estoque geral"/>
    <n v="61.47"/>
    <n v="15127"/>
    <s v="EQUAGRIL LTDA"/>
    <s v="São Paulo"/>
    <x v="4"/>
    <x v="1"/>
    <m/>
    <x v="1"/>
    <n v="1"/>
    <n v="0.5"/>
    <n v="1"/>
    <n v="0"/>
    <m/>
    <x v="0"/>
  </r>
  <r>
    <x v="6"/>
    <m/>
    <x v="67"/>
    <n v="21570"/>
    <x v="302"/>
    <x v="0"/>
    <n v="2"/>
    <n v="2"/>
    <n v="0"/>
    <d v="2025-06-17T00:00:00"/>
    <d v="2025-06-27T00:00:00"/>
    <s v="1  DC"/>
    <s v="Atrasado"/>
    <d v="2025-06-28T00:00:00"/>
    <n v="10"/>
    <n v="407756"/>
    <m/>
    <n v="169737"/>
    <n v="221"/>
    <s v="Almoxarifados - Estoque geral"/>
    <n v="165.32"/>
    <n v="11614"/>
    <s v="DF MAQUINAS"/>
    <s v="Bayeux"/>
    <x v="0"/>
    <x v="0"/>
    <m/>
    <x v="0"/>
    <n v="1"/>
    <n v="1"/>
    <n v="0.25"/>
    <n v="0"/>
    <m/>
    <x v="0"/>
  </r>
  <r>
    <x v="6"/>
    <m/>
    <x v="66"/>
    <n v="21570"/>
    <x v="302"/>
    <x v="0"/>
    <n v="2"/>
    <n v="0"/>
    <n v="2"/>
    <d v="2025-06-04T00:00:00"/>
    <d v="2025-06-11T00:00:00"/>
    <s v="1  DC"/>
    <s v="Atrasado"/>
    <d v="2025-06-12T00:00:00"/>
    <n v="7"/>
    <n v="405872"/>
    <m/>
    <n v="168946"/>
    <n v="221"/>
    <s v="Almoxarifados - Estoque geral"/>
    <n v="63.09"/>
    <n v="13341"/>
    <s v="DISMA DISTRIBUIDORA"/>
    <s v="Araçatuba"/>
    <x v="4"/>
    <x v="1"/>
    <m/>
    <x v="1"/>
    <n v="1"/>
    <n v="1"/>
    <n v="8.3333333333333329E-2"/>
    <n v="0"/>
    <m/>
    <x v="0"/>
  </r>
  <r>
    <x v="6"/>
    <m/>
    <x v="48"/>
    <n v="21570"/>
    <x v="302"/>
    <x v="0"/>
    <n v="1"/>
    <n v="0"/>
    <n v="1"/>
    <d v="2025-06-16T00:00:00"/>
    <d v="2025-06-27T00:00:00"/>
    <s v="1  DC"/>
    <s v="Atrasado"/>
    <d v="2025-06-28T00:00:00"/>
    <n v="11"/>
    <n v="407756"/>
    <m/>
    <n v="169721"/>
    <n v="221"/>
    <s v="Almoxarifados - Estoque geral"/>
    <n v="49"/>
    <n v="15127"/>
    <s v="EQUAGRIL LTDA"/>
    <s v="São Paulo"/>
    <x v="4"/>
    <x v="1"/>
    <m/>
    <x v="1"/>
    <m/>
    <n v="0"/>
    <n v="0"/>
    <n v="0"/>
    <m/>
    <x v="0"/>
  </r>
  <r>
    <x v="6"/>
    <m/>
    <x v="67"/>
    <n v="21570"/>
    <x v="302"/>
    <x v="0"/>
    <n v="2"/>
    <n v="0"/>
    <n v="2"/>
    <d v="2025-06-17T00:00:00"/>
    <d v="2025-06-27T00:00:00"/>
    <s v="1  UT"/>
    <s v="Atrasado"/>
    <d v="2025-06-28T00:00:00"/>
    <n v="10"/>
    <n v="408132"/>
    <m/>
    <n v="169737"/>
    <n v="221"/>
    <s v="Almoxarifados - Estoque geral"/>
    <n v="61.284999999999997"/>
    <n v="11614"/>
    <s v="DF MAQUINAS"/>
    <s v="Bayeux"/>
    <x v="0"/>
    <x v="1"/>
    <m/>
    <x v="1"/>
    <n v="1"/>
    <n v="0.5"/>
    <n v="0.25"/>
    <n v="0"/>
    <m/>
    <x v="0"/>
  </r>
  <r>
    <x v="6"/>
    <m/>
    <x v="51"/>
    <n v="21598"/>
    <x v="303"/>
    <x v="0"/>
    <n v="4"/>
    <n v="0"/>
    <n v="4"/>
    <d v="2025-06-04T00:00:00"/>
    <d v="2025-06-11T00:00:00"/>
    <s v="4  DC"/>
    <s v="Atrasado"/>
    <d v="2025-06-15T00:00:00"/>
    <n v="7"/>
    <n v="405815"/>
    <m/>
    <n v="168951"/>
    <n v="221"/>
    <s v="Almoxarifados - Estoque geral"/>
    <n v="5.1100000000000003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30"/>
    <n v="21603"/>
    <x v="304"/>
    <x v="0"/>
    <n v="1"/>
    <n v="0"/>
    <n v="1"/>
    <d v="2025-03-12T00:00:00"/>
    <d v="2025-03-31T00:00:00"/>
    <m/>
    <m/>
    <s v=""/>
    <n v="19"/>
    <n v="395863"/>
    <n v="1136056"/>
    <n v="165467"/>
    <n v="696"/>
    <s v="Tratores Colheita"/>
    <n v="462.2"/>
    <n v="3238"/>
    <s v="VENEZA              "/>
    <s v="Bayeux"/>
    <x v="0"/>
    <x v="1"/>
    <m/>
    <x v="1"/>
    <n v="1"/>
    <n v="1"/>
    <n v="0.2"/>
    <n v="0"/>
    <n v="0"/>
    <x v="1"/>
  </r>
  <r>
    <x v="6"/>
    <m/>
    <x v="51"/>
    <n v="21603"/>
    <x v="304"/>
    <x v="1"/>
    <n v="1"/>
    <n v="1"/>
    <m/>
    <d v="2025-07-18T00:00:00"/>
    <m/>
    <m/>
    <s v=""/>
    <s v=""/>
    <s v="Aguardando OC"/>
    <n v="412291"/>
    <m/>
    <n v="0"/>
    <n v="221"/>
    <s v="Almoxarifados - Estoque geral"/>
    <n v="462.2"/>
    <m/>
    <s v=""/>
    <s v=""/>
    <x v="3"/>
    <x v="0"/>
    <m/>
    <x v="0"/>
    <n v="1"/>
    <n v="1"/>
    <n v="0"/>
    <n v="1"/>
    <m/>
    <x v="3"/>
  </r>
  <r>
    <x v="6"/>
    <m/>
    <x v="30"/>
    <n v="21604"/>
    <x v="305"/>
    <x v="0"/>
    <n v="2"/>
    <n v="0"/>
    <n v="2"/>
    <d v="2025-03-12T00:00:00"/>
    <d v="2025-04-10T00:00:00"/>
    <m/>
    <m/>
    <s v=""/>
    <n v="29"/>
    <n v="395865"/>
    <n v="1136056"/>
    <n v="165579"/>
    <n v="696"/>
    <s v="Tratores Colheita"/>
    <n v="1104.55"/>
    <n v="3465"/>
    <s v="MAQNELSON AGRICOLA L"/>
    <s v="Itumbiara"/>
    <x v="2"/>
    <x v="1"/>
    <m/>
    <x v="1"/>
    <n v="1"/>
    <n v="1"/>
    <n v="0.1"/>
    <n v="0"/>
    <n v="0"/>
    <x v="1"/>
  </r>
  <r>
    <x v="6"/>
    <m/>
    <x v="31"/>
    <n v="21604"/>
    <x v="305"/>
    <x v="1"/>
    <n v="1"/>
    <n v="1"/>
    <n v="0"/>
    <d v="2025-05-09T00:00:00"/>
    <m/>
    <m/>
    <s v=""/>
    <s v=""/>
    <s v="Aguardando OC"/>
    <n v="402148"/>
    <m/>
    <n v="0"/>
    <n v="221"/>
    <s v="Almoxarifados - Estoque geral"/>
    <n v="1075.9000000000001"/>
    <m/>
    <s v=""/>
    <s v=""/>
    <x v="3"/>
    <x v="0"/>
    <m/>
    <x v="0"/>
    <n v="1"/>
    <n v="1"/>
    <n v="0"/>
    <n v="1"/>
    <m/>
    <x v="2"/>
  </r>
  <r>
    <x v="6"/>
    <m/>
    <x v="51"/>
    <n v="21604"/>
    <x v="305"/>
    <x v="1"/>
    <n v="1"/>
    <n v="1"/>
    <m/>
    <d v="2025-07-18T00:00:00"/>
    <m/>
    <m/>
    <s v=""/>
    <s v=""/>
    <s v="Aguardando OC"/>
    <n v="412290"/>
    <m/>
    <n v="0"/>
    <n v="221"/>
    <s v="Almoxarifados - Estoque geral"/>
    <n v="1075.9000000000001"/>
    <m/>
    <s v=""/>
    <s v=""/>
    <x v="3"/>
    <x v="0"/>
    <m/>
    <x v="0"/>
    <n v="1"/>
    <n v="1"/>
    <n v="0"/>
    <n v="1"/>
    <m/>
    <x v="3"/>
  </r>
  <r>
    <x v="6"/>
    <m/>
    <x v="31"/>
    <n v="21610"/>
    <x v="306"/>
    <x v="1"/>
    <n v="1"/>
    <n v="1"/>
    <n v="0"/>
    <d v="2025-05-09T00:00:00"/>
    <m/>
    <m/>
    <s v=""/>
    <s v=""/>
    <s v="Aguardando OC"/>
    <n v="402117"/>
    <m/>
    <n v="0"/>
    <n v="221"/>
    <s v="Almoxarifados - Estoque geral"/>
    <n v="140.47999999999999"/>
    <m/>
    <s v=""/>
    <s v=""/>
    <x v="3"/>
    <x v="0"/>
    <m/>
    <x v="0"/>
    <n v="1"/>
    <n v="1"/>
    <n v="0"/>
    <n v="1"/>
    <m/>
    <x v="2"/>
  </r>
  <r>
    <x v="6"/>
    <m/>
    <x v="30"/>
    <n v="21611"/>
    <x v="307"/>
    <x v="0"/>
    <n v="2"/>
    <n v="0"/>
    <n v="2"/>
    <d v="2025-03-12T00:00:00"/>
    <d v="2025-04-10T00:00:00"/>
    <m/>
    <m/>
    <s v=""/>
    <n v="29"/>
    <n v="395864"/>
    <n v="1136056"/>
    <n v="165579"/>
    <n v="696"/>
    <s v="Tratores Colheita"/>
    <n v="1036.95"/>
    <n v="3465"/>
    <s v="MAQNELSON AGRICOLA L"/>
    <s v="Itumbiara"/>
    <x v="2"/>
    <x v="1"/>
    <m/>
    <x v="1"/>
    <n v="1"/>
    <n v="1"/>
    <n v="0.1"/>
    <n v="0"/>
    <n v="0"/>
    <x v="1"/>
  </r>
  <r>
    <x v="6"/>
    <m/>
    <x v="31"/>
    <n v="21611"/>
    <x v="307"/>
    <x v="1"/>
    <n v="1"/>
    <n v="1"/>
    <n v="0"/>
    <d v="2025-05-09T00:00:00"/>
    <m/>
    <m/>
    <s v=""/>
    <s v=""/>
    <s v="Aguardando OC"/>
    <n v="402147"/>
    <m/>
    <n v="0"/>
    <n v="221"/>
    <s v="Almoxarifados - Estoque geral"/>
    <n v="80.09"/>
    <m/>
    <s v=""/>
    <s v=""/>
    <x v="3"/>
    <x v="0"/>
    <m/>
    <x v="0"/>
    <n v="1"/>
    <n v="1"/>
    <n v="0"/>
    <n v="1"/>
    <m/>
    <x v="2"/>
  </r>
  <r>
    <x v="6"/>
    <m/>
    <x v="51"/>
    <n v="21611"/>
    <x v="307"/>
    <x v="0"/>
    <n v="1"/>
    <n v="0"/>
    <n v="1"/>
    <d v="2025-06-04T00:00:00"/>
    <d v="2025-06-11T00:00:00"/>
    <s v="4  DC"/>
    <s v="Atrasado"/>
    <d v="2025-06-15T00:00:00"/>
    <n v="7"/>
    <n v="405817"/>
    <m/>
    <n v="168951"/>
    <n v="221"/>
    <s v="Almoxarifados - Estoque geral"/>
    <n v="1007.69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51"/>
    <n v="21615"/>
    <x v="308"/>
    <x v="0"/>
    <n v="1"/>
    <n v="0"/>
    <n v="1"/>
    <d v="2025-05-30T00:00:00"/>
    <d v="2025-06-06T00:00:00"/>
    <s v="1  UT"/>
    <s v="Atrasado"/>
    <d v="2025-06-07T00:00:00"/>
    <n v="7"/>
    <n v="405390"/>
    <m/>
    <n v="168680"/>
    <n v="221"/>
    <s v="Almoxarifados - Estoque geral"/>
    <n v="442.2"/>
    <n v="3238"/>
    <s v="VENEZA              "/>
    <s v="Bayeux"/>
    <x v="0"/>
    <x v="1"/>
    <m/>
    <x v="1"/>
    <n v="1"/>
    <n v="1"/>
    <n v="0.25"/>
    <n v="0"/>
    <m/>
    <x v="2"/>
  </r>
  <r>
    <x v="6"/>
    <m/>
    <x v="31"/>
    <n v="21620"/>
    <x v="309"/>
    <x v="1"/>
    <n v="1"/>
    <n v="1"/>
    <m/>
    <d v="2025-06-13T00:00:00"/>
    <m/>
    <m/>
    <s v=""/>
    <s v=""/>
    <s v="Aguardando OC"/>
    <n v="407434"/>
    <m/>
    <n v="0"/>
    <n v="221"/>
    <s v="Almoxarifados - Estoque geral"/>
    <n v="98.37"/>
    <m/>
    <s v=""/>
    <s v=""/>
    <x v="3"/>
    <x v="0"/>
    <m/>
    <x v="0"/>
    <n v="1"/>
    <n v="1"/>
    <n v="0"/>
    <n v="1"/>
    <m/>
    <x v="0"/>
  </r>
  <r>
    <x v="6"/>
    <m/>
    <x v="31"/>
    <n v="21624"/>
    <x v="310"/>
    <x v="1"/>
    <n v="1"/>
    <n v="1"/>
    <m/>
    <d v="2025-06-13T00:00:00"/>
    <m/>
    <m/>
    <s v=""/>
    <s v=""/>
    <s v="Aguardando OC"/>
    <n v="407427"/>
    <m/>
    <n v="0"/>
    <n v="221"/>
    <s v="Almoxarifados - Estoque geral"/>
    <n v="127.56"/>
    <m/>
    <s v=""/>
    <s v=""/>
    <x v="3"/>
    <x v="0"/>
    <m/>
    <x v="0"/>
    <n v="1"/>
    <n v="1"/>
    <n v="0"/>
    <n v="1"/>
    <m/>
    <x v="0"/>
  </r>
  <r>
    <x v="6"/>
    <m/>
    <x v="45"/>
    <n v="21625"/>
    <x v="311"/>
    <x v="0"/>
    <n v="1"/>
    <n v="1"/>
    <m/>
    <d v="2025-06-13T00:00:00"/>
    <d v="2025-07-04T00:00:00"/>
    <s v="4  DC"/>
    <s v="Atrasado"/>
    <d v="2025-07-08T00:00:00"/>
    <n v="21"/>
    <n v="407223"/>
    <m/>
    <n v="170490"/>
    <n v="221"/>
    <s v="Almoxarifados - Estoque geral"/>
    <n v="149.43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21625"/>
    <x v="311"/>
    <x v="1"/>
    <n v="1"/>
    <n v="1"/>
    <m/>
    <d v="2025-06-13T00:00:00"/>
    <m/>
    <m/>
    <s v=""/>
    <s v=""/>
    <s v="Aguardando OC"/>
    <n v="407430"/>
    <m/>
    <n v="0"/>
    <n v="221"/>
    <s v="Almoxarifados - Estoque geral"/>
    <n v="149.43"/>
    <m/>
    <s v=""/>
    <s v=""/>
    <x v="3"/>
    <x v="0"/>
    <m/>
    <x v="0"/>
    <n v="1"/>
    <n v="1"/>
    <n v="0"/>
    <n v="1"/>
    <m/>
    <x v="0"/>
  </r>
  <r>
    <x v="6"/>
    <m/>
    <x v="31"/>
    <n v="21626"/>
    <x v="312"/>
    <x v="1"/>
    <n v="1"/>
    <n v="1"/>
    <m/>
    <d v="2025-06-13T00:00:00"/>
    <m/>
    <m/>
    <s v=""/>
    <s v=""/>
    <s v="Aguardando OC"/>
    <n v="407426"/>
    <m/>
    <n v="0"/>
    <n v="221"/>
    <s v="Almoxarifados - Estoque geral"/>
    <n v="171.77"/>
    <m/>
    <s v=""/>
    <s v=""/>
    <x v="3"/>
    <x v="0"/>
    <m/>
    <x v="0"/>
    <n v="1"/>
    <n v="1"/>
    <n v="0"/>
    <n v="1"/>
    <m/>
    <x v="0"/>
  </r>
  <r>
    <x v="6"/>
    <m/>
    <x v="31"/>
    <n v="21627"/>
    <x v="313"/>
    <x v="1"/>
    <n v="1"/>
    <n v="1"/>
    <m/>
    <d v="2025-06-13T00:00:00"/>
    <m/>
    <m/>
    <s v=""/>
    <s v=""/>
    <s v="Aguardando OC"/>
    <n v="407428"/>
    <m/>
    <n v="0"/>
    <n v="221"/>
    <s v="Almoxarifados - Estoque geral"/>
    <n v="515.59"/>
    <m/>
    <s v=""/>
    <s v=""/>
    <x v="3"/>
    <x v="0"/>
    <m/>
    <x v="0"/>
    <n v="1"/>
    <n v="1"/>
    <n v="0"/>
    <n v="1"/>
    <m/>
    <x v="0"/>
  </r>
  <r>
    <x v="6"/>
    <m/>
    <x v="45"/>
    <n v="21629"/>
    <x v="314"/>
    <x v="0"/>
    <n v="4"/>
    <n v="4"/>
    <m/>
    <d v="2025-06-13T00:00:00"/>
    <d v="2025-07-04T00:00:00"/>
    <s v="4  DC"/>
    <s v="Atrasado"/>
    <d v="2025-07-08T00:00:00"/>
    <n v="21"/>
    <n v="407230"/>
    <m/>
    <n v="170490"/>
    <n v="221"/>
    <s v="Almoxarifados - Estoque geral"/>
    <n v="16.024999999999999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21629"/>
    <x v="314"/>
    <x v="1"/>
    <n v="4"/>
    <n v="4"/>
    <m/>
    <d v="2025-06-13T00:00:00"/>
    <m/>
    <m/>
    <s v=""/>
    <s v=""/>
    <s v="Aguardando OC"/>
    <n v="407454"/>
    <m/>
    <n v="0"/>
    <n v="221"/>
    <s v="Almoxarifados - Estoque geral"/>
    <n v="16.024999999999999"/>
    <m/>
    <s v=""/>
    <s v=""/>
    <x v="3"/>
    <x v="0"/>
    <m/>
    <x v="0"/>
    <n v="1"/>
    <n v="1"/>
    <n v="0"/>
    <n v="1"/>
    <m/>
    <x v="0"/>
  </r>
  <r>
    <x v="6"/>
    <m/>
    <x v="18"/>
    <n v="21634"/>
    <x v="315"/>
    <x v="0"/>
    <n v="1"/>
    <n v="0"/>
    <n v="1"/>
    <d v="2025-02-11T00:00:00"/>
    <d v="2025-02-17T00:00:00"/>
    <m/>
    <m/>
    <s v=""/>
    <n v="6"/>
    <n v="392064"/>
    <n v="1127366"/>
    <n v="164322"/>
    <n v="696"/>
    <s v="Tratores Colheita"/>
    <n v="509.66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21634"/>
    <x v="315"/>
    <x v="1"/>
    <n v="1"/>
    <n v="1"/>
    <m/>
    <d v="2025-06-12T00:00:00"/>
    <m/>
    <m/>
    <s v=""/>
    <s v=""/>
    <s v="Aguardando OC"/>
    <n v="407153"/>
    <m/>
    <n v="0"/>
    <n v="221"/>
    <s v="Almoxarifados - Estoque geral"/>
    <n v="509.65"/>
    <m/>
    <s v=""/>
    <s v=""/>
    <x v="3"/>
    <x v="0"/>
    <m/>
    <x v="0"/>
    <n v="1"/>
    <n v="1"/>
    <n v="0"/>
    <n v="1"/>
    <m/>
    <x v="0"/>
  </r>
  <r>
    <x v="6"/>
    <m/>
    <x v="45"/>
    <n v="21634"/>
    <x v="315"/>
    <x v="1"/>
    <n v="1"/>
    <n v="1"/>
    <m/>
    <d v="2025-06-13T00:00:00"/>
    <m/>
    <m/>
    <s v=""/>
    <s v=""/>
    <s v="Aguardando OC"/>
    <n v="407268"/>
    <m/>
    <n v="0"/>
    <n v="221"/>
    <s v="Almoxarifados - Estoque geral"/>
    <n v="509.65"/>
    <m/>
    <s v=""/>
    <s v=""/>
    <x v="3"/>
    <x v="0"/>
    <m/>
    <x v="0"/>
    <n v="1"/>
    <n v="1"/>
    <n v="0"/>
    <n v="1"/>
    <m/>
    <x v="0"/>
  </r>
  <r>
    <x v="6"/>
    <m/>
    <x v="31"/>
    <n v="21634"/>
    <x v="315"/>
    <x v="1"/>
    <n v="1"/>
    <n v="1"/>
    <m/>
    <d v="2025-06-13T00:00:00"/>
    <m/>
    <m/>
    <s v=""/>
    <s v=""/>
    <s v="Aguardando OC"/>
    <n v="407380"/>
    <m/>
    <n v="0"/>
    <n v="221"/>
    <s v="Almoxarifados - Estoque geral"/>
    <n v="509.65"/>
    <m/>
    <s v=""/>
    <s v=""/>
    <x v="3"/>
    <x v="0"/>
    <m/>
    <x v="0"/>
    <n v="1"/>
    <n v="1"/>
    <n v="0"/>
    <n v="1"/>
    <m/>
    <x v="0"/>
  </r>
  <r>
    <x v="6"/>
    <m/>
    <x v="31"/>
    <n v="21635"/>
    <x v="316"/>
    <x v="1"/>
    <n v="4"/>
    <n v="4"/>
    <m/>
    <d v="2025-06-13T00:00:00"/>
    <m/>
    <m/>
    <s v=""/>
    <s v=""/>
    <s v="Aguardando OC"/>
    <n v="407386"/>
    <m/>
    <n v="0"/>
    <n v="221"/>
    <s v="Almoxarifados - Estoque geral"/>
    <n v="142.16"/>
    <m/>
    <s v=""/>
    <s v=""/>
    <x v="3"/>
    <x v="0"/>
    <m/>
    <x v="0"/>
    <n v="1"/>
    <n v="1"/>
    <n v="0"/>
    <n v="1"/>
    <m/>
    <x v="0"/>
  </r>
  <r>
    <x v="6"/>
    <m/>
    <x v="30"/>
    <n v="21641"/>
    <x v="317"/>
    <x v="1"/>
    <n v="2"/>
    <n v="2"/>
    <m/>
    <d v="2025-06-12T00:00:00"/>
    <m/>
    <m/>
    <s v=""/>
    <s v=""/>
    <s v="Aguardando OC"/>
    <n v="407128"/>
    <m/>
    <n v="0"/>
    <n v="221"/>
    <s v="Almoxarifados - Estoque geral"/>
    <n v="21.24"/>
    <m/>
    <s v=""/>
    <s v=""/>
    <x v="3"/>
    <x v="0"/>
    <m/>
    <x v="0"/>
    <n v="1"/>
    <n v="1"/>
    <n v="0"/>
    <n v="1"/>
    <m/>
    <x v="0"/>
  </r>
  <r>
    <x v="6"/>
    <m/>
    <x v="31"/>
    <n v="21641"/>
    <x v="317"/>
    <x v="1"/>
    <n v="2"/>
    <n v="2"/>
    <m/>
    <d v="2025-06-13T00:00:00"/>
    <m/>
    <m/>
    <s v=""/>
    <s v=""/>
    <s v="Aguardando OC"/>
    <n v="407337"/>
    <m/>
    <n v="0"/>
    <n v="221"/>
    <s v="Almoxarifados - Estoque geral"/>
    <n v="21.24"/>
    <m/>
    <s v=""/>
    <s v=""/>
    <x v="3"/>
    <x v="0"/>
    <m/>
    <x v="0"/>
    <n v="1"/>
    <n v="1"/>
    <n v="0"/>
    <n v="1"/>
    <m/>
    <x v="0"/>
  </r>
  <r>
    <x v="6"/>
    <m/>
    <x v="45"/>
    <n v="21642"/>
    <x v="318"/>
    <x v="1"/>
    <n v="1"/>
    <n v="1"/>
    <m/>
    <d v="2025-06-13T00:00:00"/>
    <m/>
    <m/>
    <s v=""/>
    <s v=""/>
    <s v="Aguardando OC"/>
    <n v="407303"/>
    <m/>
    <n v="0"/>
    <n v="221"/>
    <s v="Almoxarifados - Estoque geral"/>
    <n v="37.08"/>
    <m/>
    <s v=""/>
    <s v=""/>
    <x v="3"/>
    <x v="0"/>
    <m/>
    <x v="0"/>
    <n v="1"/>
    <n v="1"/>
    <n v="0"/>
    <n v="1"/>
    <m/>
    <x v="0"/>
  </r>
  <r>
    <x v="6"/>
    <m/>
    <x v="31"/>
    <n v="21642"/>
    <x v="318"/>
    <x v="1"/>
    <n v="1"/>
    <n v="1"/>
    <m/>
    <d v="2025-06-13T00:00:00"/>
    <m/>
    <m/>
    <s v=""/>
    <s v=""/>
    <s v="Aguardando OC"/>
    <n v="407411"/>
    <m/>
    <n v="0"/>
    <n v="221"/>
    <s v="Almoxarifados - Estoque geral"/>
    <n v="37.08"/>
    <m/>
    <s v=""/>
    <s v=""/>
    <x v="3"/>
    <x v="0"/>
    <m/>
    <x v="0"/>
    <n v="1"/>
    <n v="1"/>
    <n v="0"/>
    <n v="1"/>
    <m/>
    <x v="0"/>
  </r>
  <r>
    <x v="6"/>
    <m/>
    <x v="31"/>
    <n v="21642"/>
    <x v="318"/>
    <x v="1"/>
    <n v="1"/>
    <n v="1"/>
    <m/>
    <d v="2025-06-13T00:00:00"/>
    <m/>
    <m/>
    <s v=""/>
    <s v=""/>
    <s v="Aguardando OC"/>
    <n v="407499"/>
    <m/>
    <n v="0"/>
    <n v="221"/>
    <s v="Almoxarifados - Estoque geral"/>
    <n v="37.08"/>
    <m/>
    <s v=""/>
    <s v=""/>
    <x v="3"/>
    <x v="0"/>
    <m/>
    <x v="0"/>
    <n v="1"/>
    <n v="1"/>
    <n v="0"/>
    <n v="1"/>
    <m/>
    <x v="0"/>
  </r>
  <r>
    <x v="6"/>
    <m/>
    <x v="45"/>
    <n v="21648"/>
    <x v="319"/>
    <x v="1"/>
    <n v="1"/>
    <n v="1"/>
    <m/>
    <d v="2025-06-13T00:00:00"/>
    <m/>
    <m/>
    <s v=""/>
    <s v=""/>
    <s v="Aguardando OC"/>
    <n v="407282"/>
    <m/>
    <n v="0"/>
    <n v="221"/>
    <s v="Almoxarifados - Estoque geral"/>
    <n v="820.54"/>
    <m/>
    <s v=""/>
    <s v=""/>
    <x v="3"/>
    <x v="0"/>
    <m/>
    <x v="0"/>
    <n v="1"/>
    <n v="1"/>
    <n v="0"/>
    <n v="1"/>
    <m/>
    <x v="0"/>
  </r>
  <r>
    <x v="6"/>
    <m/>
    <x v="31"/>
    <n v="21648"/>
    <x v="319"/>
    <x v="1"/>
    <n v="1"/>
    <n v="1"/>
    <m/>
    <d v="2025-06-13T00:00:00"/>
    <m/>
    <m/>
    <s v=""/>
    <s v=""/>
    <s v="Aguardando OC"/>
    <n v="407403"/>
    <m/>
    <n v="0"/>
    <n v="221"/>
    <s v="Almoxarifados - Estoque geral"/>
    <n v="820.54"/>
    <m/>
    <s v=""/>
    <s v=""/>
    <x v="3"/>
    <x v="0"/>
    <m/>
    <x v="0"/>
    <n v="1"/>
    <n v="1"/>
    <n v="0"/>
    <n v="1"/>
    <m/>
    <x v="0"/>
  </r>
  <r>
    <x v="6"/>
    <m/>
    <x v="31"/>
    <n v="21648"/>
    <x v="319"/>
    <x v="1"/>
    <n v="1"/>
    <n v="1"/>
    <m/>
    <d v="2025-06-13T00:00:00"/>
    <m/>
    <m/>
    <s v=""/>
    <s v=""/>
    <s v="Aguardando OC"/>
    <n v="407493"/>
    <m/>
    <n v="0"/>
    <n v="221"/>
    <s v="Almoxarifados - Estoque geral"/>
    <n v="820.54"/>
    <m/>
    <s v=""/>
    <s v=""/>
    <x v="3"/>
    <x v="0"/>
    <m/>
    <x v="0"/>
    <n v="1"/>
    <n v="1"/>
    <n v="0"/>
    <n v="1"/>
    <m/>
    <x v="0"/>
  </r>
  <r>
    <x v="6"/>
    <m/>
    <x v="18"/>
    <n v="21653"/>
    <x v="320"/>
    <x v="0"/>
    <n v="2"/>
    <n v="0"/>
    <n v="2"/>
    <d v="2025-02-11T00:00:00"/>
    <d v="2025-02-17T00:00:00"/>
    <m/>
    <m/>
    <s v=""/>
    <n v="6"/>
    <n v="392074"/>
    <n v="1127366"/>
    <n v="164322"/>
    <n v="696"/>
    <s v="Tratores Colheita"/>
    <n v="53.89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21653"/>
    <x v="320"/>
    <x v="1"/>
    <n v="2"/>
    <n v="2"/>
    <m/>
    <d v="2025-06-12T00:00:00"/>
    <m/>
    <m/>
    <s v=""/>
    <s v=""/>
    <s v="Aguardando OC"/>
    <n v="407136"/>
    <m/>
    <n v="0"/>
    <n v="221"/>
    <s v="Almoxarifados - Estoque geral"/>
    <n v="53.89"/>
    <m/>
    <s v=""/>
    <s v=""/>
    <x v="3"/>
    <x v="0"/>
    <m/>
    <x v="0"/>
    <n v="1"/>
    <n v="1"/>
    <n v="0"/>
    <n v="1"/>
    <m/>
    <x v="0"/>
  </r>
  <r>
    <x v="6"/>
    <m/>
    <x v="45"/>
    <n v="21653"/>
    <x v="320"/>
    <x v="1"/>
    <n v="2"/>
    <n v="2"/>
    <m/>
    <d v="2025-06-13T00:00:00"/>
    <m/>
    <m/>
    <s v=""/>
    <s v=""/>
    <s v="Aguardando OC"/>
    <n v="407252"/>
    <m/>
    <n v="0"/>
    <n v="221"/>
    <s v="Almoxarifados - Estoque geral"/>
    <n v="53.89"/>
    <m/>
    <s v=""/>
    <s v=""/>
    <x v="3"/>
    <x v="0"/>
    <m/>
    <x v="0"/>
    <n v="1"/>
    <n v="1"/>
    <n v="0"/>
    <n v="1"/>
    <m/>
    <x v="0"/>
  </r>
  <r>
    <x v="6"/>
    <m/>
    <x v="31"/>
    <n v="21653"/>
    <x v="320"/>
    <x v="1"/>
    <n v="2"/>
    <n v="2"/>
    <m/>
    <d v="2025-06-13T00:00:00"/>
    <m/>
    <m/>
    <s v=""/>
    <s v=""/>
    <s v="Aguardando OC"/>
    <n v="407351"/>
    <m/>
    <n v="0"/>
    <n v="221"/>
    <s v="Almoxarifados - Estoque geral"/>
    <n v="53.89"/>
    <m/>
    <s v=""/>
    <s v=""/>
    <x v="3"/>
    <x v="0"/>
    <m/>
    <x v="0"/>
    <n v="1"/>
    <n v="1"/>
    <n v="0"/>
    <n v="1"/>
    <m/>
    <x v="0"/>
  </r>
  <r>
    <x v="6"/>
    <m/>
    <x v="18"/>
    <n v="21654"/>
    <x v="321"/>
    <x v="0"/>
    <n v="2"/>
    <n v="0"/>
    <n v="2"/>
    <d v="2025-02-11T00:00:00"/>
    <d v="2025-02-17T00:00:00"/>
    <m/>
    <m/>
    <s v=""/>
    <n v="6"/>
    <n v="392076"/>
    <n v="1127366"/>
    <n v="164322"/>
    <n v="696"/>
    <s v="Tratores Colheita"/>
    <n v="23.31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1"/>
    <n v="21654"/>
    <x v="321"/>
    <x v="1"/>
    <n v="2"/>
    <n v="2"/>
    <n v="0"/>
    <d v="2025-05-09T00:00:00"/>
    <m/>
    <m/>
    <s v=""/>
    <s v=""/>
    <s v="Aguardando OC"/>
    <n v="402123"/>
    <m/>
    <n v="0"/>
    <n v="221"/>
    <s v="Almoxarifados - Estoque geral"/>
    <n v="46.62"/>
    <m/>
    <s v=""/>
    <s v=""/>
    <x v="3"/>
    <x v="0"/>
    <m/>
    <x v="0"/>
    <n v="1"/>
    <n v="1"/>
    <n v="0"/>
    <n v="1"/>
    <m/>
    <x v="2"/>
  </r>
  <r>
    <x v="6"/>
    <m/>
    <x v="30"/>
    <n v="21654"/>
    <x v="321"/>
    <x v="1"/>
    <n v="2"/>
    <n v="2"/>
    <m/>
    <d v="2025-06-12T00:00:00"/>
    <m/>
    <m/>
    <s v=""/>
    <s v=""/>
    <s v="Aguardando OC"/>
    <n v="407138"/>
    <m/>
    <n v="0"/>
    <n v="221"/>
    <s v="Almoxarifados - Estoque geral"/>
    <n v="23.31"/>
    <m/>
    <s v=""/>
    <s v=""/>
    <x v="3"/>
    <x v="0"/>
    <m/>
    <x v="0"/>
    <n v="1"/>
    <n v="1"/>
    <n v="0"/>
    <n v="1"/>
    <m/>
    <x v="0"/>
  </r>
  <r>
    <x v="6"/>
    <m/>
    <x v="45"/>
    <n v="21654"/>
    <x v="321"/>
    <x v="1"/>
    <n v="2"/>
    <n v="2"/>
    <m/>
    <d v="2025-06-13T00:00:00"/>
    <m/>
    <m/>
    <s v=""/>
    <s v=""/>
    <s v="Aguardando OC"/>
    <n v="407272"/>
    <m/>
    <n v="0"/>
    <n v="221"/>
    <s v="Almoxarifados - Estoque geral"/>
    <n v="23.31"/>
    <m/>
    <s v=""/>
    <s v=""/>
    <x v="3"/>
    <x v="0"/>
    <m/>
    <x v="0"/>
    <n v="1"/>
    <n v="1"/>
    <n v="0"/>
    <n v="1"/>
    <m/>
    <x v="0"/>
  </r>
  <r>
    <x v="6"/>
    <m/>
    <x v="31"/>
    <n v="21654"/>
    <x v="321"/>
    <x v="1"/>
    <n v="2"/>
    <n v="2"/>
    <m/>
    <d v="2025-06-13T00:00:00"/>
    <m/>
    <m/>
    <s v=""/>
    <s v=""/>
    <s v="Aguardando OC"/>
    <n v="407356"/>
    <m/>
    <n v="0"/>
    <n v="221"/>
    <s v="Almoxarifados - Estoque geral"/>
    <n v="23.31"/>
    <m/>
    <s v=""/>
    <s v=""/>
    <x v="3"/>
    <x v="0"/>
    <m/>
    <x v="0"/>
    <n v="1"/>
    <n v="1"/>
    <n v="0"/>
    <n v="1"/>
    <m/>
    <x v="0"/>
  </r>
  <r>
    <x v="6"/>
    <m/>
    <x v="31"/>
    <n v="21656"/>
    <x v="322"/>
    <x v="1"/>
    <n v="1"/>
    <n v="1"/>
    <n v="0"/>
    <d v="2025-05-09T00:00:00"/>
    <m/>
    <m/>
    <s v=""/>
    <s v=""/>
    <s v="Aguardando OC"/>
    <n v="402098"/>
    <m/>
    <n v="0"/>
    <m/>
    <m/>
    <n v="80.09"/>
    <m/>
    <s v=""/>
    <s v=""/>
    <x v="3"/>
    <x v="0"/>
    <m/>
    <x v="0"/>
    <n v="1"/>
    <n v="1"/>
    <n v="0"/>
    <n v="1"/>
    <e v="#REF!"/>
    <x v="2"/>
  </r>
  <r>
    <x v="6"/>
    <m/>
    <x v="31"/>
    <n v="21658"/>
    <x v="323"/>
    <x v="1"/>
    <n v="1"/>
    <n v="1"/>
    <m/>
    <d v="2025-06-13T00:00:00"/>
    <m/>
    <m/>
    <s v=""/>
    <s v=""/>
    <s v="Aguardando OC"/>
    <n v="407412"/>
    <m/>
    <n v="0"/>
    <n v="221"/>
    <s v="Almoxarifados - Estoque geral"/>
    <n v="13.6"/>
    <m/>
    <s v=""/>
    <s v=""/>
    <x v="3"/>
    <x v="0"/>
    <m/>
    <x v="0"/>
    <n v="1"/>
    <n v="1"/>
    <n v="0"/>
    <n v="1"/>
    <m/>
    <x v="0"/>
  </r>
  <r>
    <x v="6"/>
    <m/>
    <x v="31"/>
    <n v="21658"/>
    <x v="323"/>
    <x v="1"/>
    <n v="1"/>
    <n v="1"/>
    <m/>
    <d v="2025-06-13T00:00:00"/>
    <m/>
    <m/>
    <s v=""/>
    <s v=""/>
    <s v="Aguardando OC"/>
    <n v="407500"/>
    <m/>
    <n v="0"/>
    <n v="221"/>
    <s v="Almoxarifados - Estoque geral"/>
    <n v="13.6"/>
    <m/>
    <s v=""/>
    <s v=""/>
    <x v="3"/>
    <x v="0"/>
    <m/>
    <x v="0"/>
    <n v="1"/>
    <n v="1"/>
    <n v="0"/>
    <n v="1"/>
    <m/>
    <x v="0"/>
  </r>
  <r>
    <x v="6"/>
    <m/>
    <x v="31"/>
    <n v="21659"/>
    <x v="324"/>
    <x v="1"/>
    <n v="1"/>
    <n v="1"/>
    <m/>
    <d v="2025-06-13T00:00:00"/>
    <m/>
    <m/>
    <s v=""/>
    <s v=""/>
    <s v="Aguardando OC"/>
    <n v="407490"/>
    <m/>
    <n v="0"/>
    <n v="221"/>
    <s v="Almoxarifados - Estoque geral"/>
    <n v="339.64"/>
    <m/>
    <s v=""/>
    <s v=""/>
    <x v="3"/>
    <x v="0"/>
    <m/>
    <x v="0"/>
    <n v="1"/>
    <n v="1"/>
    <n v="0"/>
    <n v="1"/>
    <m/>
    <x v="0"/>
  </r>
  <r>
    <x v="6"/>
    <m/>
    <x v="30"/>
    <n v="21660"/>
    <x v="325"/>
    <x v="1"/>
    <n v="1"/>
    <n v="1"/>
    <m/>
    <d v="2025-06-12T00:00:00"/>
    <m/>
    <m/>
    <s v=""/>
    <s v=""/>
    <s v="Aguardando OC"/>
    <n v="407137"/>
    <m/>
    <n v="0"/>
    <n v="221"/>
    <s v="Almoxarifados - Estoque geral"/>
    <n v="16.54"/>
    <m/>
    <s v=""/>
    <s v=""/>
    <x v="3"/>
    <x v="0"/>
    <m/>
    <x v="0"/>
    <n v="1"/>
    <n v="1"/>
    <n v="0"/>
    <n v="1"/>
    <m/>
    <x v="0"/>
  </r>
  <r>
    <x v="6"/>
    <m/>
    <x v="31"/>
    <n v="21660"/>
    <x v="325"/>
    <x v="1"/>
    <n v="1"/>
    <n v="1"/>
    <m/>
    <d v="2025-06-13T00:00:00"/>
    <m/>
    <m/>
    <s v=""/>
    <s v=""/>
    <s v="Aguardando OC"/>
    <n v="407354"/>
    <m/>
    <n v="0"/>
    <n v="221"/>
    <s v="Almoxarifados - Estoque geral"/>
    <n v="16.54"/>
    <m/>
    <s v=""/>
    <s v=""/>
    <x v="3"/>
    <x v="0"/>
    <m/>
    <x v="0"/>
    <n v="1"/>
    <n v="1"/>
    <n v="0"/>
    <n v="1"/>
    <m/>
    <x v="0"/>
  </r>
  <r>
    <x v="5"/>
    <m/>
    <x v="86"/>
    <n v="21877"/>
    <x v="326"/>
    <x v="0"/>
    <n v="1"/>
    <n v="0"/>
    <n v="1"/>
    <d v="2025-05-09T00:00:00"/>
    <d v="2025-05-20T00:00:00"/>
    <m/>
    <m/>
    <s v=""/>
    <n v="11"/>
    <n v="402354"/>
    <m/>
    <n v="167914"/>
    <n v="221"/>
    <s v="Almoxarifados - Estoque geral"/>
    <n v="150"/>
    <n v="2097"/>
    <s v="CAUPECAS            "/>
    <s v="Recife"/>
    <x v="1"/>
    <x v="1"/>
    <n v="1"/>
    <x v="2"/>
    <n v="1"/>
    <n v="1"/>
    <n v="0.16666666666666666"/>
    <n v="0"/>
    <m/>
    <x v="2"/>
  </r>
  <r>
    <x v="2"/>
    <m/>
    <x v="33"/>
    <n v="22051"/>
    <x v="327"/>
    <x v="0"/>
    <n v="20"/>
    <n v="0"/>
    <n v="20"/>
    <d v="2025-04-15T00:00:00"/>
    <d v="2025-04-29T00:00:00"/>
    <m/>
    <m/>
    <s v=""/>
    <n v="14"/>
    <n v="399580"/>
    <m/>
    <n v="166903"/>
    <n v="221"/>
    <s v="Almoxarifados - Estoque geral"/>
    <n v="238"/>
    <n v="13341"/>
    <s v="DISMA DISTRIBUIDORA"/>
    <s v="Araçatuba"/>
    <x v="4"/>
    <x v="1"/>
    <m/>
    <x v="1"/>
    <n v="1"/>
    <n v="1"/>
    <n v="0.33333333333333331"/>
    <n v="0"/>
    <m/>
    <x v="4"/>
  </r>
  <r>
    <x v="6"/>
    <m/>
    <x v="31"/>
    <n v="22067"/>
    <x v="328"/>
    <x v="1"/>
    <n v="1"/>
    <n v="1"/>
    <m/>
    <d v="2025-06-13T00:00:00"/>
    <m/>
    <m/>
    <s v=""/>
    <s v=""/>
    <s v="Aguardando OC"/>
    <n v="407498"/>
    <m/>
    <n v="0"/>
    <n v="221"/>
    <s v="Almoxarifados - Estoque geral"/>
    <n v="124.64"/>
    <m/>
    <s v=""/>
    <s v=""/>
    <x v="3"/>
    <x v="0"/>
    <m/>
    <x v="0"/>
    <n v="1"/>
    <n v="1"/>
    <n v="0"/>
    <n v="1"/>
    <m/>
    <x v="0"/>
  </r>
  <r>
    <x v="6"/>
    <m/>
    <x v="18"/>
    <n v="22073"/>
    <x v="329"/>
    <x v="0"/>
    <n v="1"/>
    <n v="0"/>
    <n v="1"/>
    <d v="2025-02-11T00:00:00"/>
    <d v="2025-03-10T00:00:00"/>
    <m/>
    <m/>
    <s v=""/>
    <n v="27"/>
    <n v="392027"/>
    <n v="1127366"/>
    <n v="165023"/>
    <n v="696"/>
    <s v="Tratores Colheita"/>
    <n v="4406.8100000000004"/>
    <n v="3238"/>
    <s v="VENEZA              "/>
    <s v="Bayeux"/>
    <x v="0"/>
    <x v="1"/>
    <n v="1"/>
    <x v="2"/>
    <n v="1"/>
    <n v="1"/>
    <n v="1"/>
    <n v="0"/>
    <n v="0"/>
    <x v="5"/>
  </r>
  <r>
    <x v="6"/>
    <m/>
    <x v="31"/>
    <n v="22077"/>
    <x v="330"/>
    <x v="1"/>
    <n v="1"/>
    <n v="1"/>
    <m/>
    <d v="2025-06-13T00:00:00"/>
    <m/>
    <m/>
    <s v=""/>
    <s v=""/>
    <s v="Aguardando OC"/>
    <n v="407422"/>
    <m/>
    <n v="0"/>
    <n v="221"/>
    <s v="Almoxarifados - Estoque geral"/>
    <n v="181.24"/>
    <m/>
    <s v=""/>
    <s v=""/>
    <x v="3"/>
    <x v="0"/>
    <m/>
    <x v="0"/>
    <n v="1"/>
    <n v="1"/>
    <n v="0"/>
    <n v="1"/>
    <m/>
    <x v="0"/>
  </r>
  <r>
    <x v="6"/>
    <m/>
    <x v="31"/>
    <n v="22077"/>
    <x v="330"/>
    <x v="1"/>
    <n v="1"/>
    <n v="1"/>
    <m/>
    <d v="2025-06-13T00:00:00"/>
    <m/>
    <m/>
    <s v=""/>
    <s v=""/>
    <s v="Aguardando OC"/>
    <n v="407511"/>
    <m/>
    <n v="0"/>
    <n v="221"/>
    <s v="Almoxarifados - Estoque geral"/>
    <n v="181.24"/>
    <m/>
    <s v=""/>
    <s v=""/>
    <x v="3"/>
    <x v="0"/>
    <m/>
    <x v="0"/>
    <n v="1"/>
    <n v="1"/>
    <n v="0"/>
    <n v="1"/>
    <m/>
    <x v="0"/>
  </r>
  <r>
    <x v="6"/>
    <m/>
    <x v="45"/>
    <n v="22078"/>
    <x v="331"/>
    <x v="0"/>
    <n v="6"/>
    <n v="6"/>
    <m/>
    <d v="2025-06-13T00:00:00"/>
    <d v="2025-07-04T00:00:00"/>
    <s v="4  DC"/>
    <s v="Atrasado"/>
    <d v="2025-07-08T00:00:00"/>
    <n v="21"/>
    <n v="407323"/>
    <m/>
    <n v="170490"/>
    <n v="221"/>
    <s v="Almoxarifados - Estoque geral"/>
    <n v="6.58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22079"/>
    <x v="332"/>
    <x v="0"/>
    <n v="4"/>
    <n v="4"/>
    <m/>
    <d v="2025-06-13T00:00:00"/>
    <d v="2025-07-04T00:00:00"/>
    <s v="4  DC"/>
    <s v="Atrasado"/>
    <d v="2025-07-08T00:00:00"/>
    <n v="21"/>
    <n v="407327"/>
    <m/>
    <n v="170490"/>
    <n v="221"/>
    <s v="Almoxarifados - Estoque geral"/>
    <n v="4.72"/>
    <n v="3465"/>
    <s v="MAQNELSON AGRICOLA L"/>
    <s v="Itumbiara"/>
    <x v="2"/>
    <x v="0"/>
    <m/>
    <x v="0"/>
    <n v="1"/>
    <n v="1"/>
    <n v="1.5625E-2"/>
    <n v="0"/>
    <m/>
    <x v="0"/>
  </r>
  <r>
    <x v="6"/>
    <m/>
    <x v="18"/>
    <n v="22088"/>
    <x v="333"/>
    <x v="0"/>
    <n v="1"/>
    <n v="0"/>
    <n v="1"/>
    <d v="2025-05-19T00:00:00"/>
    <d v="2025-05-27T00:00:00"/>
    <s v="4  DC"/>
    <s v="Atrasado"/>
    <d v="2025-05-31T00:00:00"/>
    <n v="8"/>
    <n v="403483"/>
    <m/>
    <n v="168234"/>
    <n v="221"/>
    <s v="Almoxarifados - Estoque geral"/>
    <n v="107.65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18"/>
    <n v="22089"/>
    <x v="334"/>
    <x v="0"/>
    <n v="1"/>
    <n v="0"/>
    <n v="1"/>
    <d v="2025-05-19T00:00:00"/>
    <d v="2025-05-27T00:00:00"/>
    <s v="4  DC"/>
    <s v="Atrasado"/>
    <d v="2025-05-31T00:00:00"/>
    <n v="8"/>
    <n v="403477"/>
    <m/>
    <n v="168234"/>
    <n v="221"/>
    <s v="Almoxarifados - Estoque geral"/>
    <n v="93.88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45"/>
    <n v="22089"/>
    <x v="334"/>
    <x v="0"/>
    <n v="1"/>
    <n v="1"/>
    <m/>
    <d v="2025-06-13T00:00:00"/>
    <d v="2025-07-04T00:00:00"/>
    <s v="4  DC"/>
    <s v="Atrasado"/>
    <d v="2025-07-08T00:00:00"/>
    <n v="21"/>
    <n v="407214"/>
    <m/>
    <n v="170490"/>
    <n v="221"/>
    <s v="Almoxarifados - Estoque geral"/>
    <n v="93.88"/>
    <n v="3465"/>
    <s v="MAQNELSON AGRICOLA L"/>
    <s v="Itumbiara"/>
    <x v="2"/>
    <x v="0"/>
    <m/>
    <x v="0"/>
    <n v="1"/>
    <n v="1"/>
    <n v="1.5625E-2"/>
    <n v="0"/>
    <m/>
    <x v="0"/>
  </r>
  <r>
    <x v="6"/>
    <m/>
    <x v="18"/>
    <n v="22090"/>
    <x v="335"/>
    <x v="0"/>
    <n v="1"/>
    <n v="0"/>
    <n v="1"/>
    <d v="2025-05-19T00:00:00"/>
    <d v="2025-05-27T00:00:00"/>
    <s v="4  DC"/>
    <s v="Atrasado"/>
    <d v="2025-05-31T00:00:00"/>
    <n v="8"/>
    <n v="403478"/>
    <m/>
    <n v="168234"/>
    <n v="221"/>
    <s v="Almoxarifados - Estoque geral"/>
    <n v="79.959999999999994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45"/>
    <n v="22090"/>
    <x v="335"/>
    <x v="0"/>
    <n v="1"/>
    <n v="1"/>
    <m/>
    <d v="2025-06-13T00:00:00"/>
    <d v="2025-07-04T00:00:00"/>
    <s v="4  DC"/>
    <s v="Atrasado"/>
    <d v="2025-07-08T00:00:00"/>
    <n v="21"/>
    <n v="407215"/>
    <m/>
    <n v="170490"/>
    <n v="221"/>
    <s v="Almoxarifados - Estoque geral"/>
    <n v="79.959999999999994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22092"/>
    <x v="336"/>
    <x v="0"/>
    <n v="1"/>
    <n v="1"/>
    <m/>
    <d v="2025-06-13T00:00:00"/>
    <d v="2025-07-04T00:00:00"/>
    <s v="4  DC"/>
    <s v="Atrasado"/>
    <d v="2025-07-08T00:00:00"/>
    <n v="21"/>
    <n v="407217"/>
    <m/>
    <n v="170490"/>
    <n v="221"/>
    <s v="Almoxarifados - Estoque geral"/>
    <n v="23.06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22111"/>
    <x v="337"/>
    <x v="1"/>
    <n v="8"/>
    <n v="8"/>
    <n v="0"/>
    <d v="2025-05-09T00:00:00"/>
    <m/>
    <m/>
    <s v=""/>
    <s v=""/>
    <s v="Aguardando OC"/>
    <n v="402110"/>
    <m/>
    <n v="0"/>
    <n v="221"/>
    <s v="Almoxarifados - Estoque geral"/>
    <n v="2.4"/>
    <m/>
    <s v=""/>
    <s v=""/>
    <x v="3"/>
    <x v="0"/>
    <m/>
    <x v="0"/>
    <n v="1"/>
    <n v="1"/>
    <n v="0"/>
    <n v="1"/>
    <m/>
    <x v="2"/>
  </r>
  <r>
    <x v="2"/>
    <m/>
    <x v="8"/>
    <n v="22193"/>
    <x v="338"/>
    <x v="0"/>
    <n v="1"/>
    <n v="0"/>
    <n v="1"/>
    <d v="2025-03-14T00:00:00"/>
    <d v="2025-04-11T00:00:00"/>
    <m/>
    <m/>
    <s v=""/>
    <n v="28"/>
    <n v="396065"/>
    <n v="1136685"/>
    <n v="166153"/>
    <n v="701"/>
    <s v="Carregadeiras Prep. Solo/Plantio"/>
    <n v="39.549999999999997"/>
    <n v="1388"/>
    <s v="TELE TINTAS         "/>
    <s v="João Pessoa"/>
    <x v="0"/>
    <x v="1"/>
    <m/>
    <x v="1"/>
    <n v="1"/>
    <n v="1"/>
    <n v="0.25"/>
    <n v="0"/>
    <n v="0"/>
    <x v="1"/>
  </r>
  <r>
    <x v="2"/>
    <m/>
    <x v="4"/>
    <n v="22193"/>
    <x v="338"/>
    <x v="0"/>
    <n v="1"/>
    <n v="0"/>
    <n v="1"/>
    <d v="2025-03-14T00:00:00"/>
    <d v="2025-04-11T00:00:00"/>
    <m/>
    <m/>
    <s v=""/>
    <n v="28"/>
    <n v="396071"/>
    <n v="1136690"/>
    <n v="0"/>
    <n v="112"/>
    <s v="Carregadeiras Colheita"/>
    <n v="39.549999999999997"/>
    <m/>
    <s v=""/>
    <s v=""/>
    <x v="3"/>
    <x v="1"/>
    <n v="1"/>
    <x v="2"/>
    <n v="1"/>
    <n v="1"/>
    <n v="0"/>
    <n v="1"/>
    <e v="#REF!"/>
    <x v="1"/>
  </r>
  <r>
    <x v="2"/>
    <m/>
    <x v="70"/>
    <n v="22193"/>
    <x v="338"/>
    <x v="0"/>
    <n v="1"/>
    <n v="0"/>
    <n v="1"/>
    <d v="2025-03-14T00:00:00"/>
    <d v="2025-04-11T00:00:00"/>
    <m/>
    <m/>
    <s v=""/>
    <n v="28"/>
    <n v="396073"/>
    <n v="1136689"/>
    <n v="166153"/>
    <n v="113"/>
    <s v="Carregadeiras Geral - Apontamento"/>
    <n v="39.549999999999997"/>
    <n v="1388"/>
    <s v="TELE TINTAS         "/>
    <s v="João Pessoa"/>
    <x v="0"/>
    <x v="1"/>
    <n v="1"/>
    <x v="2"/>
    <n v="1"/>
    <n v="1"/>
    <n v="0.25"/>
    <n v="0"/>
    <n v="0"/>
    <x v="1"/>
  </r>
  <r>
    <x v="2"/>
    <m/>
    <x v="87"/>
    <n v="22193"/>
    <x v="338"/>
    <x v="0"/>
    <n v="1"/>
    <n v="0"/>
    <n v="1"/>
    <d v="2025-03-14T00:00:00"/>
    <d v="2025-04-11T00:00:00"/>
    <m/>
    <m/>
    <s v=""/>
    <n v="28"/>
    <n v="396076"/>
    <n v="1136692"/>
    <n v="166153"/>
    <n v="112"/>
    <s v="Carregadeiras Colheita"/>
    <n v="39.549999999999997"/>
    <n v="1388"/>
    <s v="TELE TINTAS         "/>
    <s v="João Pessoa"/>
    <x v="0"/>
    <x v="1"/>
    <n v="1"/>
    <x v="2"/>
    <n v="1"/>
    <n v="1"/>
    <n v="0.25"/>
    <n v="0"/>
    <n v="0"/>
    <x v="1"/>
  </r>
  <r>
    <x v="2"/>
    <m/>
    <x v="35"/>
    <n v="22193"/>
    <x v="338"/>
    <x v="0"/>
    <n v="1"/>
    <n v="0"/>
    <n v="1"/>
    <d v="2025-03-14T00:00:00"/>
    <d v="2025-04-11T00:00:00"/>
    <m/>
    <m/>
    <s v=""/>
    <n v="28"/>
    <n v="396080"/>
    <n v="1136692"/>
    <n v="166153"/>
    <n v="113"/>
    <s v="Carregadeiras Geral - Apontamento"/>
    <n v="39.549999999999997"/>
    <n v="1388"/>
    <s v="TELE TINTAS         "/>
    <s v="João Pessoa"/>
    <x v="0"/>
    <x v="1"/>
    <n v="1"/>
    <x v="2"/>
    <n v="1"/>
    <n v="1"/>
    <n v="0.25"/>
    <n v="0"/>
    <n v="0"/>
    <x v="1"/>
  </r>
  <r>
    <x v="2"/>
    <m/>
    <x v="8"/>
    <n v="22356"/>
    <x v="339"/>
    <x v="0"/>
    <n v="2"/>
    <n v="0"/>
    <n v="2"/>
    <d v="2025-04-02T00:00:00"/>
    <d v="2025-04-16T00:00:00"/>
    <m/>
    <m/>
    <s v=""/>
    <n v="14"/>
    <n v="397693"/>
    <n v="1141101"/>
    <n v="166411"/>
    <n v="701"/>
    <s v="Carregadeiras Prep. Solo/Plantio"/>
    <n v="100.34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9"/>
    <n v="22356"/>
    <x v="339"/>
    <x v="0"/>
    <n v="2"/>
    <n v="0"/>
    <n v="2"/>
    <d v="2025-04-02T00:00:00"/>
    <d v="2025-04-16T00:00:00"/>
    <m/>
    <m/>
    <s v=""/>
    <n v="14"/>
    <n v="397708"/>
    <n v="1141104"/>
    <n v="166411"/>
    <n v="112"/>
    <s v="Carregadeiras Colheita"/>
    <n v="100.34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2"/>
    <n v="22356"/>
    <x v="339"/>
    <x v="0"/>
    <n v="2"/>
    <n v="0"/>
    <n v="2"/>
    <d v="2025-04-02T00:00:00"/>
    <d v="2025-04-16T00:00:00"/>
    <m/>
    <m/>
    <s v=""/>
    <n v="14"/>
    <n v="397722"/>
    <n v="1141108"/>
    <n v="166411"/>
    <n v="701"/>
    <s v="Carregadeiras Prep. Solo/Plantio"/>
    <n v="100.34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1"/>
    <n v="22356"/>
    <x v="339"/>
    <x v="0"/>
    <n v="2"/>
    <n v="0"/>
    <n v="2"/>
    <d v="2025-04-02T00:00:00"/>
    <d v="2025-04-16T00:00:00"/>
    <m/>
    <m/>
    <s v=""/>
    <n v="14"/>
    <n v="397736"/>
    <n v="1141113"/>
    <n v="166411"/>
    <n v="701"/>
    <s v="Carregadeiras Prep. Solo/Plantio"/>
    <n v="100.34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6"/>
    <n v="22356"/>
    <x v="339"/>
    <x v="0"/>
    <n v="2"/>
    <n v="0"/>
    <n v="2"/>
    <d v="2025-04-02T00:00:00"/>
    <d v="2025-04-16T00:00:00"/>
    <m/>
    <m/>
    <s v=""/>
    <n v="14"/>
    <n v="397750"/>
    <n v="1141117"/>
    <n v="166411"/>
    <n v="112"/>
    <s v="Carregadeiras Colheita"/>
    <n v="100.34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2"/>
    <n v="22356"/>
    <x v="339"/>
    <x v="0"/>
    <n v="2"/>
    <n v="0"/>
    <n v="2"/>
    <d v="2025-04-02T00:00:00"/>
    <d v="2025-04-16T00:00:00"/>
    <m/>
    <m/>
    <s v=""/>
    <n v="14"/>
    <n v="397766"/>
    <n v="1141125"/>
    <n v="166411"/>
    <n v="701"/>
    <s v="Carregadeiras Prep. Solo/Plantio"/>
    <n v="100.34"/>
    <n v="13341"/>
    <s v="DISMA DISTRIBUIDORA"/>
    <s v="Araçatuba"/>
    <x v="4"/>
    <x v="1"/>
    <m/>
    <x v="1"/>
    <n v="1"/>
    <n v="1"/>
    <n v="5.5555555555555552E-2"/>
    <n v="0"/>
    <n v="0"/>
    <x v="4"/>
  </r>
  <r>
    <x v="5"/>
    <m/>
    <x v="14"/>
    <n v="22360"/>
    <x v="340"/>
    <x v="0"/>
    <n v="1"/>
    <n v="1"/>
    <m/>
    <d v="2025-07-14T00:00:00"/>
    <d v="2025-07-19T00:00:00"/>
    <s v="0  DC"/>
    <s v="Atrasado"/>
    <d v="2025-07-19T00:00:00"/>
    <n v="5"/>
    <n v="411593"/>
    <m/>
    <n v="171186"/>
    <n v="221"/>
    <s v="Almoxarifados - Estoque geral"/>
    <n v="513.88"/>
    <n v="2528"/>
    <s v="REDIESEL            "/>
    <s v="Jaboatão dos Guararapes"/>
    <x v="1"/>
    <x v="0"/>
    <m/>
    <x v="0"/>
    <n v="1"/>
    <n v="1"/>
    <n v="0.5"/>
    <n v="0"/>
    <m/>
    <x v="3"/>
  </r>
  <r>
    <x v="5"/>
    <m/>
    <x v="44"/>
    <n v="22360"/>
    <x v="340"/>
    <x v="0"/>
    <n v="1"/>
    <n v="1"/>
    <m/>
    <d v="2025-07-14T00:00:00"/>
    <d v="2025-07-19T00:00:00"/>
    <s v="0  DC"/>
    <s v="Atrasado"/>
    <d v="2025-07-19T00:00:00"/>
    <n v="5"/>
    <n v="411624"/>
    <m/>
    <n v="171186"/>
    <n v="221"/>
    <s v="Almoxarifados - Estoque geral"/>
    <n v="513.88"/>
    <n v="2528"/>
    <s v="REDIESEL            "/>
    <s v="Jaboatão dos Guararapes"/>
    <x v="1"/>
    <x v="0"/>
    <m/>
    <x v="0"/>
    <n v="1"/>
    <n v="1"/>
    <n v="0.5"/>
    <n v="0"/>
    <m/>
    <x v="3"/>
  </r>
  <r>
    <x v="5"/>
    <m/>
    <x v="27"/>
    <n v="22360"/>
    <x v="340"/>
    <x v="1"/>
    <n v="1"/>
    <n v="1"/>
    <m/>
    <d v="2025-07-19T00:00:00"/>
    <m/>
    <m/>
    <s v=""/>
    <s v=""/>
    <s v="Aguardando OC"/>
    <n v="412475"/>
    <m/>
    <n v="0"/>
    <n v="221"/>
    <s v="Almoxarifados - Estoque geral"/>
    <n v="513.88"/>
    <m/>
    <s v=""/>
    <s v=""/>
    <x v="3"/>
    <x v="0"/>
    <m/>
    <x v="0"/>
    <n v="1"/>
    <n v="1"/>
    <n v="0"/>
    <n v="1"/>
    <m/>
    <x v="3"/>
  </r>
  <r>
    <x v="2"/>
    <m/>
    <x v="8"/>
    <n v="22398"/>
    <x v="341"/>
    <x v="0"/>
    <n v="2"/>
    <n v="0"/>
    <n v="2"/>
    <d v="2025-04-02T00:00:00"/>
    <d v="2025-04-09T00:00:00"/>
    <m/>
    <m/>
    <s v=""/>
    <n v="7"/>
    <n v="397698"/>
    <n v="1141101"/>
    <n v="166055"/>
    <n v="701"/>
    <s v="Carregadeiras Prep. Solo/Plantio"/>
    <n v="20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9"/>
    <n v="22398"/>
    <x v="341"/>
    <x v="0"/>
    <n v="2"/>
    <n v="0"/>
    <n v="2"/>
    <d v="2025-04-02T00:00:00"/>
    <d v="2025-04-09T00:00:00"/>
    <m/>
    <m/>
    <s v=""/>
    <n v="7"/>
    <n v="397712"/>
    <n v="1141104"/>
    <n v="166055"/>
    <n v="112"/>
    <s v="Carregadeiras Colheita"/>
    <n v="20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2"/>
    <n v="22398"/>
    <x v="341"/>
    <x v="0"/>
    <n v="2"/>
    <n v="0"/>
    <n v="2"/>
    <d v="2025-04-02T00:00:00"/>
    <d v="2025-04-09T00:00:00"/>
    <m/>
    <m/>
    <s v=""/>
    <n v="7"/>
    <n v="397726"/>
    <n v="1141108"/>
    <n v="166055"/>
    <n v="701"/>
    <s v="Carregadeiras Prep. Solo/Plantio"/>
    <n v="20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1"/>
    <n v="22398"/>
    <x v="341"/>
    <x v="0"/>
    <n v="2"/>
    <n v="0"/>
    <n v="2"/>
    <d v="2025-04-02T00:00:00"/>
    <d v="2025-04-09T00:00:00"/>
    <m/>
    <m/>
    <s v=""/>
    <n v="7"/>
    <n v="397740"/>
    <n v="1141113"/>
    <n v="166055"/>
    <n v="701"/>
    <s v="Carregadeiras Prep. Solo/Plantio"/>
    <n v="20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6"/>
    <n v="22398"/>
    <x v="341"/>
    <x v="0"/>
    <n v="2"/>
    <n v="0"/>
    <n v="2"/>
    <d v="2025-04-02T00:00:00"/>
    <d v="2025-04-09T00:00:00"/>
    <m/>
    <m/>
    <s v=""/>
    <n v="7"/>
    <n v="397754"/>
    <n v="1141117"/>
    <n v="166055"/>
    <n v="112"/>
    <s v="Carregadeiras Colheita"/>
    <n v="20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2"/>
    <n v="22398"/>
    <x v="341"/>
    <x v="0"/>
    <n v="2"/>
    <n v="0"/>
    <n v="2"/>
    <d v="2025-04-02T00:00:00"/>
    <d v="2025-04-09T00:00:00"/>
    <m/>
    <m/>
    <s v=""/>
    <n v="7"/>
    <n v="397772"/>
    <n v="1141125"/>
    <n v="166055"/>
    <n v="701"/>
    <s v="Carregadeiras Prep. Solo/Plantio"/>
    <n v="20"/>
    <n v="13341"/>
    <s v="DISMA DISTRIBUIDORA"/>
    <s v="Araçatuba"/>
    <x v="4"/>
    <x v="1"/>
    <m/>
    <x v="1"/>
    <n v="1"/>
    <n v="1"/>
    <n v="5.5555555555555552E-2"/>
    <n v="0"/>
    <n v="0"/>
    <x v="4"/>
  </r>
  <r>
    <x v="6"/>
    <m/>
    <x v="26"/>
    <n v="22400"/>
    <x v="342"/>
    <x v="0"/>
    <n v="1"/>
    <n v="0"/>
    <n v="1"/>
    <d v="2025-05-28T00:00:00"/>
    <d v="2025-06-03T00:00:00"/>
    <s v="1  DC"/>
    <s v="Atrasado"/>
    <d v="2025-06-04T00:00:00"/>
    <n v="6"/>
    <n v="405005"/>
    <m/>
    <n v="168523"/>
    <n v="221"/>
    <s v="Almoxarifados - Estoque geral"/>
    <n v="172"/>
    <n v="15702"/>
    <s v="MAQTRAL - PB"/>
    <s v="Bayeux"/>
    <x v="0"/>
    <x v="1"/>
    <m/>
    <x v="1"/>
    <n v="1"/>
    <n v="1"/>
    <n v="0.33333333333333331"/>
    <n v="0"/>
    <m/>
    <x v="2"/>
  </r>
  <r>
    <x v="2"/>
    <m/>
    <x v="8"/>
    <n v="22402"/>
    <x v="343"/>
    <x v="0"/>
    <n v="1"/>
    <n v="0"/>
    <n v="1"/>
    <d v="2025-04-02T00:00:00"/>
    <d v="2025-04-09T00:00:00"/>
    <m/>
    <m/>
    <s v=""/>
    <n v="7"/>
    <n v="397699"/>
    <n v="1141101"/>
    <n v="166055"/>
    <n v="701"/>
    <s v="Carregadeiras Prep. Solo/Plantio"/>
    <n v="65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9"/>
    <n v="22402"/>
    <x v="343"/>
    <x v="0"/>
    <n v="1"/>
    <n v="0"/>
    <n v="1"/>
    <d v="2025-04-02T00:00:00"/>
    <d v="2025-04-09T00:00:00"/>
    <m/>
    <m/>
    <s v=""/>
    <n v="7"/>
    <n v="397713"/>
    <n v="1141104"/>
    <n v="166055"/>
    <n v="112"/>
    <s v="Carregadeiras Colheita"/>
    <n v="65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2"/>
    <n v="22402"/>
    <x v="343"/>
    <x v="0"/>
    <n v="1"/>
    <n v="0"/>
    <n v="1"/>
    <d v="2025-04-02T00:00:00"/>
    <d v="2025-04-09T00:00:00"/>
    <m/>
    <m/>
    <s v=""/>
    <n v="7"/>
    <n v="397727"/>
    <n v="1141108"/>
    <n v="166055"/>
    <n v="701"/>
    <s v="Carregadeiras Prep. Solo/Plantio"/>
    <n v="65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1"/>
    <n v="22402"/>
    <x v="343"/>
    <x v="0"/>
    <n v="1"/>
    <n v="0"/>
    <n v="1"/>
    <d v="2025-04-02T00:00:00"/>
    <d v="2025-04-09T00:00:00"/>
    <m/>
    <m/>
    <s v=""/>
    <n v="7"/>
    <n v="397741"/>
    <n v="1141113"/>
    <n v="166055"/>
    <n v="701"/>
    <s v="Carregadeiras Prep. Solo/Plantio"/>
    <n v="65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6"/>
    <n v="22402"/>
    <x v="343"/>
    <x v="0"/>
    <n v="1"/>
    <n v="0"/>
    <n v="1"/>
    <d v="2025-04-02T00:00:00"/>
    <d v="2025-04-09T00:00:00"/>
    <m/>
    <m/>
    <s v=""/>
    <n v="7"/>
    <n v="397755"/>
    <n v="1141117"/>
    <n v="166055"/>
    <n v="112"/>
    <s v="Carregadeiras Colheita"/>
    <n v="65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72"/>
    <n v="22402"/>
    <x v="343"/>
    <x v="0"/>
    <n v="1"/>
    <n v="0"/>
    <n v="1"/>
    <d v="2025-04-02T00:00:00"/>
    <d v="2025-04-09T00:00:00"/>
    <m/>
    <m/>
    <s v=""/>
    <n v="7"/>
    <n v="397774"/>
    <n v="1141125"/>
    <n v="166055"/>
    <n v="701"/>
    <s v="Carregadeiras Prep. Solo/Plantio"/>
    <n v="65"/>
    <n v="13341"/>
    <s v="DISMA DISTRIBUIDORA"/>
    <s v="Araçatuba"/>
    <x v="4"/>
    <x v="1"/>
    <m/>
    <x v="1"/>
    <n v="1"/>
    <n v="1"/>
    <n v="5.5555555555555552E-2"/>
    <n v="0"/>
    <n v="0"/>
    <x v="4"/>
  </r>
  <r>
    <x v="2"/>
    <m/>
    <x v="8"/>
    <n v="22403"/>
    <x v="344"/>
    <x v="0"/>
    <n v="2"/>
    <n v="0"/>
    <n v="2"/>
    <d v="2025-04-02T00:00:00"/>
    <d v="2025-04-16T00:00:00"/>
    <m/>
    <m/>
    <s v=""/>
    <n v="14"/>
    <n v="397694"/>
    <n v="1141101"/>
    <n v="166412"/>
    <n v="701"/>
    <s v="Carregadeiras Prep. Solo/Plantio"/>
    <n v="364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9"/>
    <n v="22403"/>
    <x v="344"/>
    <x v="0"/>
    <n v="2"/>
    <n v="0"/>
    <n v="2"/>
    <d v="2025-04-02T00:00:00"/>
    <d v="2025-04-16T00:00:00"/>
    <m/>
    <m/>
    <s v=""/>
    <n v="14"/>
    <n v="397709"/>
    <n v="1141104"/>
    <n v="166412"/>
    <n v="112"/>
    <s v="Carregadeiras Colheita"/>
    <n v="364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2"/>
    <n v="22403"/>
    <x v="344"/>
    <x v="0"/>
    <n v="2"/>
    <n v="0"/>
    <n v="2"/>
    <d v="2025-04-02T00:00:00"/>
    <d v="2025-04-16T00:00:00"/>
    <m/>
    <m/>
    <s v=""/>
    <n v="14"/>
    <n v="397723"/>
    <n v="1141108"/>
    <n v="166412"/>
    <n v="701"/>
    <s v="Carregadeiras Prep. Solo/Plantio"/>
    <n v="364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71"/>
    <n v="22403"/>
    <x v="344"/>
    <x v="0"/>
    <n v="2"/>
    <n v="0"/>
    <n v="2"/>
    <d v="2025-04-02T00:00:00"/>
    <d v="2025-04-16T00:00:00"/>
    <m/>
    <m/>
    <s v=""/>
    <n v="14"/>
    <n v="397737"/>
    <n v="1141113"/>
    <n v="166412"/>
    <n v="701"/>
    <s v="Carregadeiras Prep. Solo/Plantio"/>
    <n v="364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6"/>
    <n v="22403"/>
    <x v="344"/>
    <x v="0"/>
    <n v="2"/>
    <n v="0"/>
    <n v="2"/>
    <d v="2025-04-02T00:00:00"/>
    <d v="2025-04-16T00:00:00"/>
    <m/>
    <m/>
    <s v=""/>
    <n v="14"/>
    <n v="397751"/>
    <n v="1141117"/>
    <n v="166412"/>
    <n v="112"/>
    <s v="Carregadeiras Colheita"/>
    <n v="364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72"/>
    <n v="22403"/>
    <x v="344"/>
    <x v="0"/>
    <n v="2"/>
    <n v="0"/>
    <n v="2"/>
    <d v="2025-04-02T00:00:00"/>
    <d v="2025-04-16T00:00:00"/>
    <m/>
    <m/>
    <s v=""/>
    <n v="14"/>
    <n v="397767"/>
    <n v="1141125"/>
    <n v="166412"/>
    <n v="701"/>
    <s v="Carregadeiras Prep. Solo/Plantio"/>
    <n v="364"/>
    <n v="1237"/>
    <s v="MERCADAO DE TRATORES"/>
    <s v="Ourinhos"/>
    <x v="4"/>
    <x v="1"/>
    <m/>
    <x v="1"/>
    <n v="1"/>
    <n v="1"/>
    <n v="4.1666666666666664E-2"/>
    <n v="0"/>
    <n v="0"/>
    <x v="4"/>
  </r>
  <r>
    <x v="7"/>
    <m/>
    <x v="28"/>
    <n v="22417"/>
    <x v="345"/>
    <x v="0"/>
    <n v="10"/>
    <n v="0"/>
    <n v="10"/>
    <d v="2025-07-05T00:00:00"/>
    <d v="2025-07-08T00:00:00"/>
    <s v="0  DC"/>
    <s v="Atrasado"/>
    <d v="2025-07-08T00:00:00"/>
    <n v="3"/>
    <n v="410326"/>
    <m/>
    <n v="170623"/>
    <n v="221"/>
    <s v="Almoxarifados - Estoque geral"/>
    <n v="4"/>
    <n v="14591"/>
    <s v="ATACADÃO ECONOMICO"/>
    <s v="João Pessoa"/>
    <x v="0"/>
    <x v="1"/>
    <m/>
    <x v="1"/>
    <n v="1"/>
    <n v="1"/>
    <n v="1"/>
    <n v="0"/>
    <m/>
    <x v="3"/>
  </r>
  <r>
    <x v="6"/>
    <m/>
    <x v="48"/>
    <n v="22544"/>
    <x v="346"/>
    <x v="0"/>
    <n v="1"/>
    <n v="0"/>
    <n v="1"/>
    <d v="2025-06-11T00:00:00"/>
    <d v="2025-06-16T00:00:00"/>
    <s v="1  UT"/>
    <s v="Atrasado"/>
    <d v="2025-06-17T00:00:00"/>
    <n v="5"/>
    <n v="407009"/>
    <m/>
    <n v="169121"/>
    <n v="221"/>
    <s v="Almoxarifados - Estoque geral"/>
    <n v="115.28"/>
    <n v="11614"/>
    <s v="DF MAQUINAS"/>
    <s v="Bayeux"/>
    <x v="0"/>
    <x v="1"/>
    <m/>
    <x v="1"/>
    <n v="1"/>
    <n v="1"/>
    <n v="0.5"/>
    <n v="0"/>
    <m/>
    <x v="0"/>
  </r>
  <r>
    <x v="9"/>
    <m/>
    <x v="36"/>
    <n v="22655"/>
    <x v="347"/>
    <x v="1"/>
    <n v="1"/>
    <n v="1"/>
    <m/>
    <d v="2025-06-18T00:00:00"/>
    <m/>
    <m/>
    <s v=""/>
    <s v=""/>
    <s v="Aguardando OC"/>
    <n v="408175"/>
    <m/>
    <n v="0"/>
    <n v="221"/>
    <s v="Almoxarifados - Estoque geral"/>
    <n v="20.23"/>
    <m/>
    <s v=""/>
    <s v=""/>
    <x v="3"/>
    <x v="0"/>
    <m/>
    <x v="0"/>
    <n v="1"/>
    <n v="1"/>
    <n v="0"/>
    <n v="1"/>
    <m/>
    <x v="0"/>
  </r>
  <r>
    <x v="9"/>
    <m/>
    <x v="36"/>
    <n v="22655"/>
    <x v="347"/>
    <x v="1"/>
    <n v="1"/>
    <n v="1"/>
    <m/>
    <d v="2025-06-21T00:00:00"/>
    <m/>
    <m/>
    <s v=""/>
    <s v=""/>
    <s v="Aguardando OC"/>
    <n v="40868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18"/>
    <n v="22680"/>
    <x v="348"/>
    <x v="0"/>
    <n v="1"/>
    <n v="0"/>
    <n v="1"/>
    <d v="2025-02-11T00:00:00"/>
    <d v="2025-02-17T00:00:00"/>
    <m/>
    <m/>
    <s v=""/>
    <n v="6"/>
    <n v="392075"/>
    <n v="1127366"/>
    <n v="164322"/>
    <n v="696"/>
    <s v="Tratores Colheita"/>
    <n v="70.88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22680"/>
    <x v="348"/>
    <x v="1"/>
    <n v="1"/>
    <n v="1"/>
    <m/>
    <d v="2025-06-12T00:00:00"/>
    <m/>
    <m/>
    <s v=""/>
    <s v=""/>
    <s v="Aguardando OC"/>
    <n v="407140"/>
    <m/>
    <n v="0"/>
    <n v="221"/>
    <s v="Almoxarifados - Estoque geral"/>
    <n v="70.88"/>
    <m/>
    <s v=""/>
    <s v=""/>
    <x v="3"/>
    <x v="0"/>
    <m/>
    <x v="0"/>
    <n v="1"/>
    <n v="1"/>
    <n v="0"/>
    <n v="1"/>
    <m/>
    <x v="0"/>
  </r>
  <r>
    <x v="6"/>
    <m/>
    <x v="45"/>
    <n v="22680"/>
    <x v="348"/>
    <x v="1"/>
    <n v="1"/>
    <n v="1"/>
    <m/>
    <d v="2025-06-13T00:00:00"/>
    <m/>
    <m/>
    <s v=""/>
    <s v=""/>
    <s v="Aguardando OC"/>
    <n v="407273"/>
    <m/>
    <n v="0"/>
    <n v="221"/>
    <s v="Almoxarifados - Estoque geral"/>
    <n v="70.88"/>
    <m/>
    <s v=""/>
    <s v=""/>
    <x v="3"/>
    <x v="0"/>
    <m/>
    <x v="0"/>
    <n v="1"/>
    <n v="1"/>
    <n v="0"/>
    <n v="1"/>
    <m/>
    <x v="0"/>
  </r>
  <r>
    <x v="6"/>
    <m/>
    <x v="31"/>
    <n v="22680"/>
    <x v="348"/>
    <x v="1"/>
    <n v="1"/>
    <n v="1"/>
    <m/>
    <d v="2025-06-13T00:00:00"/>
    <m/>
    <m/>
    <s v=""/>
    <s v=""/>
    <s v="Aguardando OC"/>
    <n v="407362"/>
    <m/>
    <n v="0"/>
    <n v="221"/>
    <s v="Almoxarifados - Estoque geral"/>
    <n v="70.88"/>
    <m/>
    <s v=""/>
    <s v=""/>
    <x v="3"/>
    <x v="0"/>
    <m/>
    <x v="0"/>
    <n v="1"/>
    <n v="1"/>
    <n v="0"/>
    <n v="1"/>
    <m/>
    <x v="0"/>
  </r>
  <r>
    <x v="6"/>
    <m/>
    <x v="31"/>
    <n v="22684"/>
    <x v="349"/>
    <x v="1"/>
    <n v="1"/>
    <n v="1"/>
    <m/>
    <d v="2025-06-13T00:00:00"/>
    <m/>
    <m/>
    <s v=""/>
    <s v=""/>
    <s v="Aguardando OC"/>
    <n v="407443"/>
    <m/>
    <n v="0"/>
    <n v="221"/>
    <s v="Almoxarifados - Estoque geral"/>
    <n v="3.87"/>
    <m/>
    <s v=""/>
    <s v=""/>
    <x v="3"/>
    <x v="0"/>
    <m/>
    <x v="0"/>
    <n v="1"/>
    <n v="1"/>
    <n v="0"/>
    <n v="1"/>
    <m/>
    <x v="0"/>
  </r>
  <r>
    <x v="6"/>
    <m/>
    <x v="31"/>
    <n v="22689"/>
    <x v="350"/>
    <x v="1"/>
    <n v="1"/>
    <n v="1"/>
    <m/>
    <d v="2025-06-13T00:00:00"/>
    <m/>
    <m/>
    <s v=""/>
    <s v=""/>
    <s v="Aguardando OC"/>
    <n v="407495"/>
    <m/>
    <n v="0"/>
    <n v="221"/>
    <s v="Almoxarifados - Estoque geral"/>
    <n v="10.43"/>
    <m/>
    <s v=""/>
    <s v=""/>
    <x v="3"/>
    <x v="0"/>
    <m/>
    <x v="0"/>
    <n v="1"/>
    <n v="1"/>
    <n v="0"/>
    <n v="1"/>
    <m/>
    <x v="0"/>
  </r>
  <r>
    <x v="6"/>
    <m/>
    <x v="31"/>
    <n v="22690"/>
    <x v="351"/>
    <x v="1"/>
    <n v="2"/>
    <n v="2"/>
    <m/>
    <d v="2025-06-13T00:00:00"/>
    <m/>
    <m/>
    <s v=""/>
    <s v=""/>
    <s v="Aguardando OC"/>
    <n v="407405"/>
    <m/>
    <n v="0"/>
    <n v="221"/>
    <s v="Almoxarifados - Estoque geral"/>
    <n v="4.4800000000000004"/>
    <m/>
    <s v=""/>
    <s v=""/>
    <x v="3"/>
    <x v="0"/>
    <m/>
    <x v="0"/>
    <n v="1"/>
    <n v="1"/>
    <n v="0"/>
    <n v="1"/>
    <m/>
    <x v="0"/>
  </r>
  <r>
    <x v="6"/>
    <m/>
    <x v="31"/>
    <n v="22690"/>
    <x v="351"/>
    <x v="1"/>
    <n v="2"/>
    <n v="2"/>
    <m/>
    <d v="2025-06-13T00:00:00"/>
    <m/>
    <m/>
    <s v=""/>
    <s v=""/>
    <s v="Aguardando OC"/>
    <n v="407494"/>
    <m/>
    <n v="0"/>
    <n v="221"/>
    <s v="Almoxarifados - Estoque geral"/>
    <n v="4.4800000000000004"/>
    <m/>
    <s v=""/>
    <s v=""/>
    <x v="3"/>
    <x v="0"/>
    <m/>
    <x v="0"/>
    <n v="1"/>
    <n v="1"/>
    <n v="0"/>
    <n v="1"/>
    <m/>
    <x v="0"/>
  </r>
  <r>
    <x v="6"/>
    <m/>
    <x v="19"/>
    <n v="22802"/>
    <x v="352"/>
    <x v="0"/>
    <n v="1"/>
    <n v="0"/>
    <n v="1"/>
    <d v="2025-02-28T00:00:00"/>
    <d v="2025-03-20T00:00:00"/>
    <m/>
    <m/>
    <s v=""/>
    <n v="20"/>
    <n v="394708"/>
    <n v="1133066"/>
    <n v="165173"/>
    <n v="692"/>
    <s v="Tratores Preparo Solo"/>
    <n v="16.82"/>
    <n v="1237"/>
    <s v="MERCADAO DE TRATORES"/>
    <s v="Ourinhos"/>
    <x v="4"/>
    <x v="1"/>
    <n v="1"/>
    <x v="2"/>
    <n v="1"/>
    <n v="1"/>
    <n v="0.1"/>
    <n v="0"/>
    <n v="0"/>
    <x v="5"/>
  </r>
  <r>
    <x v="6"/>
    <m/>
    <x v="30"/>
    <n v="23071"/>
    <x v="353"/>
    <x v="1"/>
    <n v="1"/>
    <n v="1"/>
    <m/>
    <d v="2025-06-12T00:00:00"/>
    <m/>
    <m/>
    <s v=""/>
    <s v=""/>
    <s v="Aguardando OC"/>
    <n v="407152"/>
    <m/>
    <n v="0"/>
    <n v="221"/>
    <s v="Almoxarifados - Estoque geral"/>
    <n v="170.94"/>
    <m/>
    <s v=""/>
    <s v=""/>
    <x v="3"/>
    <x v="0"/>
    <m/>
    <x v="0"/>
    <n v="1"/>
    <n v="1"/>
    <n v="0"/>
    <n v="1"/>
    <m/>
    <x v="0"/>
  </r>
  <r>
    <x v="6"/>
    <m/>
    <x v="45"/>
    <n v="23071"/>
    <x v="353"/>
    <x v="1"/>
    <n v="1"/>
    <n v="1"/>
    <m/>
    <d v="2025-06-13T00:00:00"/>
    <m/>
    <m/>
    <s v=""/>
    <s v=""/>
    <s v="Aguardando OC"/>
    <n v="407267"/>
    <m/>
    <n v="0"/>
    <n v="221"/>
    <s v="Almoxarifados - Estoque geral"/>
    <n v="170.94"/>
    <m/>
    <s v=""/>
    <s v=""/>
    <x v="3"/>
    <x v="0"/>
    <m/>
    <x v="0"/>
    <n v="1"/>
    <n v="1"/>
    <n v="0"/>
    <n v="1"/>
    <m/>
    <x v="0"/>
  </r>
  <r>
    <x v="6"/>
    <m/>
    <x v="31"/>
    <n v="23071"/>
    <x v="353"/>
    <x v="1"/>
    <n v="1"/>
    <n v="1"/>
    <m/>
    <d v="2025-06-13T00:00:00"/>
    <m/>
    <m/>
    <s v=""/>
    <s v=""/>
    <s v="Aguardando OC"/>
    <n v="407378"/>
    <m/>
    <n v="0"/>
    <n v="221"/>
    <s v="Almoxarifados - Estoque geral"/>
    <n v="170.94"/>
    <m/>
    <s v=""/>
    <s v=""/>
    <x v="3"/>
    <x v="0"/>
    <m/>
    <x v="0"/>
    <n v="1"/>
    <n v="1"/>
    <n v="0"/>
    <n v="1"/>
    <m/>
    <x v="0"/>
  </r>
  <r>
    <x v="6"/>
    <m/>
    <x v="31"/>
    <n v="23071"/>
    <x v="353"/>
    <x v="1"/>
    <n v="1"/>
    <n v="1"/>
    <m/>
    <d v="2025-06-13T00:00:00"/>
    <m/>
    <m/>
    <s v=""/>
    <s v=""/>
    <s v="Aguardando OC"/>
    <n v="407379"/>
    <m/>
    <n v="0"/>
    <n v="221"/>
    <s v="Almoxarifados - Estoque geral"/>
    <n v="170.94"/>
    <m/>
    <s v=""/>
    <s v=""/>
    <x v="3"/>
    <x v="0"/>
    <m/>
    <x v="0"/>
    <n v="1"/>
    <n v="1"/>
    <n v="0"/>
    <n v="1"/>
    <m/>
    <x v="0"/>
  </r>
  <r>
    <x v="2"/>
    <m/>
    <x v="8"/>
    <n v="23077"/>
    <x v="354"/>
    <x v="0"/>
    <n v="1"/>
    <n v="0"/>
    <n v="1"/>
    <d v="2025-05-09T00:00:00"/>
    <d v="2025-05-15T00:00:00"/>
    <m/>
    <m/>
    <s v=""/>
    <n v="6"/>
    <n v="402322"/>
    <m/>
    <n v="167748"/>
    <m/>
    <m/>
    <n v="792"/>
    <n v="9824"/>
    <s v="COMERCIAL AGRICOLA"/>
    <s v="Recife"/>
    <x v="1"/>
    <x v="1"/>
    <m/>
    <x v="1"/>
    <n v="1"/>
    <n v="1"/>
    <n v="7.6923076923076927E-2"/>
    <n v="0"/>
    <n v="0"/>
    <x v="2"/>
  </r>
  <r>
    <x v="2"/>
    <m/>
    <x v="9"/>
    <n v="23077"/>
    <x v="354"/>
    <x v="0"/>
    <n v="1"/>
    <n v="0"/>
    <n v="1"/>
    <d v="2025-06-20T00:00:00"/>
    <d v="2025-07-01T00:00:00"/>
    <s v="1  DC"/>
    <s v="Atrasado"/>
    <d v="2025-07-02T00:00:00"/>
    <n v="11"/>
    <n v="408582"/>
    <m/>
    <n v="170152"/>
    <n v="221"/>
    <s v="Almoxarifados - Estoque geral"/>
    <n v="792"/>
    <n v="13341"/>
    <s v="DISMA DISTRIBUIDORA"/>
    <s v="Araçatuba"/>
    <x v="4"/>
    <x v="1"/>
    <m/>
    <x v="1"/>
    <n v="1"/>
    <n v="1"/>
    <n v="5.5555555555555552E-2"/>
    <n v="0"/>
    <m/>
    <x v="0"/>
  </r>
  <r>
    <x v="2"/>
    <m/>
    <x v="8"/>
    <n v="23078"/>
    <x v="355"/>
    <x v="0"/>
    <n v="1"/>
    <n v="0"/>
    <n v="1"/>
    <d v="2025-05-09T00:00:00"/>
    <d v="2025-05-16T00:00:00"/>
    <m/>
    <m/>
    <s v=""/>
    <n v="7"/>
    <n v="402326"/>
    <m/>
    <n v="167838"/>
    <n v="221"/>
    <s v="Almoxarifados - Estoque geral"/>
    <n v="209"/>
    <n v="15702"/>
    <s v="MAQTRAL - PB"/>
    <s v="Bayeux"/>
    <x v="0"/>
    <x v="1"/>
    <m/>
    <x v="1"/>
    <n v="1"/>
    <n v="1"/>
    <n v="5.2631578947368418E-2"/>
    <n v="0"/>
    <m/>
    <x v="2"/>
  </r>
  <r>
    <x v="2"/>
    <m/>
    <x v="6"/>
    <n v="23078"/>
    <x v="355"/>
    <x v="1"/>
    <n v="1"/>
    <n v="1"/>
    <m/>
    <d v="2025-07-18T00:00:00"/>
    <m/>
    <m/>
    <s v=""/>
    <s v=""/>
    <s v="Aguardando OC"/>
    <n v="412249"/>
    <m/>
    <n v="0"/>
    <n v="221"/>
    <s v="Almoxarifados - Estoque geral"/>
    <n v="176"/>
    <m/>
    <s v=""/>
    <s v=""/>
    <x v="3"/>
    <x v="0"/>
    <m/>
    <x v="0"/>
    <n v="1"/>
    <n v="1"/>
    <n v="0"/>
    <n v="1"/>
    <m/>
    <x v="3"/>
  </r>
  <r>
    <x v="2"/>
    <m/>
    <x v="9"/>
    <n v="23079"/>
    <x v="356"/>
    <x v="0"/>
    <n v="1"/>
    <n v="0"/>
    <n v="1"/>
    <d v="2025-06-20T00:00:00"/>
    <d v="2025-07-01T00:00:00"/>
    <s v="1  DC"/>
    <s v="Atrasado"/>
    <d v="2025-07-02T00:00:00"/>
    <n v="11"/>
    <n v="408583"/>
    <m/>
    <n v="170152"/>
    <n v="221"/>
    <s v="Almoxarifados - Estoque geral"/>
    <n v="88.42"/>
    <n v="13341"/>
    <s v="DISMA DISTRIBUIDORA"/>
    <s v="Araçatuba"/>
    <x v="4"/>
    <x v="1"/>
    <m/>
    <x v="1"/>
    <n v="1"/>
    <n v="1"/>
    <n v="5.5555555555555552E-2"/>
    <n v="0"/>
    <m/>
    <x v="0"/>
  </r>
  <r>
    <x v="6"/>
    <m/>
    <x v="45"/>
    <n v="23528"/>
    <x v="357"/>
    <x v="1"/>
    <n v="1"/>
    <n v="1"/>
    <m/>
    <d v="2025-06-13T00:00:00"/>
    <m/>
    <m/>
    <s v=""/>
    <s v=""/>
    <s v="Aguardando OC"/>
    <n v="407295"/>
    <m/>
    <n v="0"/>
    <n v="221"/>
    <s v="Almoxarifados - Estoque geral"/>
    <n v="40.76"/>
    <m/>
    <s v=""/>
    <s v=""/>
    <x v="3"/>
    <x v="0"/>
    <m/>
    <x v="0"/>
    <n v="1"/>
    <n v="1"/>
    <n v="0"/>
    <n v="1"/>
    <m/>
    <x v="0"/>
  </r>
  <r>
    <x v="6"/>
    <m/>
    <x v="31"/>
    <n v="23528"/>
    <x v="357"/>
    <x v="1"/>
    <n v="1"/>
    <n v="1"/>
    <m/>
    <d v="2025-06-13T00:00:00"/>
    <m/>
    <m/>
    <s v=""/>
    <s v=""/>
    <s v="Aguardando OC"/>
    <n v="407406"/>
    <m/>
    <n v="0"/>
    <n v="221"/>
    <s v="Almoxarifados - Estoque geral"/>
    <n v="40.76"/>
    <m/>
    <s v=""/>
    <s v=""/>
    <x v="3"/>
    <x v="0"/>
    <m/>
    <x v="0"/>
    <n v="1"/>
    <n v="1"/>
    <n v="0"/>
    <n v="1"/>
    <m/>
    <x v="0"/>
  </r>
  <r>
    <x v="6"/>
    <m/>
    <x v="30"/>
    <n v="23535"/>
    <x v="358"/>
    <x v="1"/>
    <n v="1"/>
    <n v="1"/>
    <m/>
    <d v="2025-06-12T00:00:00"/>
    <m/>
    <m/>
    <s v=""/>
    <s v=""/>
    <s v="Aguardando OC"/>
    <n v="407139"/>
    <m/>
    <n v="0"/>
    <n v="221"/>
    <s v="Almoxarifados - Estoque geral"/>
    <n v="42.76"/>
    <m/>
    <s v=""/>
    <s v=""/>
    <x v="3"/>
    <x v="0"/>
    <m/>
    <x v="0"/>
    <n v="1"/>
    <n v="1"/>
    <n v="0"/>
    <n v="1"/>
    <m/>
    <x v="0"/>
  </r>
  <r>
    <x v="6"/>
    <m/>
    <x v="31"/>
    <n v="23535"/>
    <x v="358"/>
    <x v="1"/>
    <n v="1"/>
    <n v="1"/>
    <m/>
    <d v="2025-06-13T00:00:00"/>
    <m/>
    <m/>
    <s v=""/>
    <s v=""/>
    <s v="Aguardando OC"/>
    <n v="407358"/>
    <m/>
    <n v="0"/>
    <n v="221"/>
    <s v="Almoxarifados - Estoque geral"/>
    <n v="42.76"/>
    <m/>
    <s v=""/>
    <s v=""/>
    <x v="3"/>
    <x v="0"/>
    <m/>
    <x v="0"/>
    <n v="1"/>
    <n v="1"/>
    <n v="0"/>
    <n v="1"/>
    <m/>
    <x v="0"/>
  </r>
  <r>
    <x v="7"/>
    <m/>
    <x v="28"/>
    <n v="23613"/>
    <x v="359"/>
    <x v="0"/>
    <n v="3"/>
    <n v="0"/>
    <n v="3"/>
    <d v="2025-05-07T00:00:00"/>
    <d v="2025-05-12T00:00:00"/>
    <m/>
    <m/>
    <s v=""/>
    <n v="5"/>
    <n v="401572"/>
    <m/>
    <n v="167472"/>
    <m/>
    <m/>
    <n v="3500"/>
    <n v="3271"/>
    <s v="KROPNEUS            "/>
    <s v="Jaboatão dos Guararapes"/>
    <x v="1"/>
    <x v="1"/>
    <m/>
    <x v="1"/>
    <n v="1"/>
    <n v="1"/>
    <n v="0.5"/>
    <n v="0"/>
    <n v="0"/>
    <x v="2"/>
  </r>
  <r>
    <x v="7"/>
    <m/>
    <x v="28"/>
    <n v="23613"/>
    <x v="359"/>
    <x v="0"/>
    <n v="3"/>
    <n v="0"/>
    <n v="3"/>
    <d v="2025-05-07T00:00:00"/>
    <d v="2025-05-12T00:00:00"/>
    <m/>
    <m/>
    <s v=""/>
    <n v="5"/>
    <n v="401573"/>
    <m/>
    <n v="167472"/>
    <m/>
    <m/>
    <n v="3500"/>
    <n v="3271"/>
    <s v="KROPNEUS            "/>
    <s v="Jaboatão dos Guararapes"/>
    <x v="1"/>
    <x v="1"/>
    <m/>
    <x v="1"/>
    <n v="1"/>
    <n v="1"/>
    <n v="0.5"/>
    <n v="0"/>
    <n v="0"/>
    <x v="2"/>
  </r>
  <r>
    <x v="7"/>
    <m/>
    <x v="38"/>
    <n v="23613"/>
    <x v="359"/>
    <x v="0"/>
    <n v="3"/>
    <n v="3"/>
    <m/>
    <d v="2025-06-27T00:00:00"/>
    <d v="2025-07-19T00:00:00"/>
    <s v="1  UT"/>
    <s v="Atrasado"/>
    <d v="2025-07-20T00:00:00"/>
    <n v="22"/>
    <n v="409210"/>
    <m/>
    <n v="171135"/>
    <n v="221"/>
    <s v="Almoxarifados - Estoque geral"/>
    <n v="3650"/>
    <n v="3271"/>
    <s v="KROPNEUS            "/>
    <s v="Jaboatão dos Guararapes"/>
    <x v="1"/>
    <x v="0"/>
    <m/>
    <x v="0"/>
    <n v="1"/>
    <n v="1"/>
    <n v="1"/>
    <n v="0"/>
    <m/>
    <x v="0"/>
  </r>
  <r>
    <x v="7"/>
    <m/>
    <x v="88"/>
    <n v="23935"/>
    <x v="360"/>
    <x v="0"/>
    <n v="2"/>
    <n v="0"/>
    <n v="2"/>
    <d v="2025-05-08T00:00:00"/>
    <d v="2025-05-13T00:00:00"/>
    <s v="1  DC"/>
    <s v="Atrasado"/>
    <d v="2025-05-14T00:00:00"/>
    <n v="5"/>
    <n v="401873"/>
    <m/>
    <n v="167541"/>
    <n v="221"/>
    <s v="Almoxarifados - Estoque geral"/>
    <n v="4.6100000000000003"/>
    <n v="10783"/>
    <s v="MARRA DISTRIBUIDORA "/>
    <s v="Ribeirão Preto"/>
    <x v="4"/>
    <x v="1"/>
    <m/>
    <x v="1"/>
    <n v="1"/>
    <n v="1"/>
    <n v="0.5"/>
    <n v="0"/>
    <m/>
    <x v="2"/>
  </r>
  <r>
    <x v="7"/>
    <m/>
    <x v="28"/>
    <n v="23935"/>
    <x v="360"/>
    <x v="0"/>
    <n v="2"/>
    <n v="0"/>
    <n v="2"/>
    <d v="2025-06-06T00:00:00"/>
    <d v="2025-06-11T00:00:00"/>
    <s v="0  DC"/>
    <s v="Atrasado"/>
    <d v="2025-06-11T00:00:00"/>
    <n v="5"/>
    <n v="406369"/>
    <m/>
    <n v="168990"/>
    <n v="221"/>
    <s v="Almoxarifados - Estoque geral"/>
    <n v="650"/>
    <n v="1598"/>
    <s v="M GONCALVES         "/>
    <s v="Itambé"/>
    <x v="1"/>
    <x v="1"/>
    <m/>
    <x v="1"/>
    <n v="1"/>
    <n v="1"/>
    <n v="0.5"/>
    <n v="0"/>
    <m/>
    <x v="0"/>
  </r>
  <r>
    <x v="5"/>
    <m/>
    <x v="89"/>
    <n v="23973"/>
    <x v="361"/>
    <x v="1"/>
    <n v="1"/>
    <n v="1"/>
    <m/>
    <d v="2025-06-18T00:00:00"/>
    <m/>
    <m/>
    <s v=""/>
    <s v=""/>
    <s v="Aguardando OC"/>
    <n v="408300"/>
    <m/>
    <n v="0"/>
    <n v="221"/>
    <s v="Almoxarifados - Estoque geral"/>
    <n v="480.72"/>
    <m/>
    <s v=""/>
    <s v=""/>
    <x v="3"/>
    <x v="0"/>
    <m/>
    <x v="0"/>
    <n v="1"/>
    <n v="1"/>
    <n v="0"/>
    <n v="1"/>
    <m/>
    <x v="0"/>
  </r>
  <r>
    <x v="5"/>
    <m/>
    <x v="90"/>
    <n v="23973"/>
    <x v="361"/>
    <x v="0"/>
    <n v="1"/>
    <n v="0"/>
    <n v="1"/>
    <d v="2025-06-26T00:00:00"/>
    <d v="2025-07-04T00:00:00"/>
    <s v="2  UT"/>
    <s v="Atrasado"/>
    <d v="2025-07-06T00:00:00"/>
    <n v="8"/>
    <n v="409081"/>
    <m/>
    <n v="170422"/>
    <n v="221"/>
    <s v="Almoxarifados - Estoque geral"/>
    <n v="346.84"/>
    <n v="2106"/>
    <s v="UNIDAS              "/>
    <s v="João Pessoa"/>
    <x v="0"/>
    <x v="1"/>
    <m/>
    <x v="1"/>
    <n v="1"/>
    <n v="1"/>
    <n v="0.33333333333333331"/>
    <n v="0"/>
    <m/>
    <x v="0"/>
  </r>
  <r>
    <x v="5"/>
    <m/>
    <x v="91"/>
    <n v="23973"/>
    <x v="361"/>
    <x v="1"/>
    <n v="1"/>
    <n v="1"/>
    <m/>
    <d v="2025-07-18T00:00:00"/>
    <m/>
    <m/>
    <s v=""/>
    <s v=""/>
    <s v="Aguardando OC"/>
    <n v="412258"/>
    <m/>
    <n v="0"/>
    <n v="221"/>
    <s v="Almoxarifados - Estoque geral"/>
    <n v="611.25"/>
    <m/>
    <s v=""/>
    <s v=""/>
    <x v="3"/>
    <x v="0"/>
    <m/>
    <x v="0"/>
    <n v="1"/>
    <n v="1"/>
    <n v="0"/>
    <n v="1"/>
    <m/>
    <x v="3"/>
  </r>
  <r>
    <x v="5"/>
    <m/>
    <x v="89"/>
    <n v="23974"/>
    <x v="362"/>
    <x v="1"/>
    <n v="1"/>
    <n v="1"/>
    <m/>
    <d v="2025-06-18T00:00:00"/>
    <m/>
    <m/>
    <s v=""/>
    <s v=""/>
    <s v="Aguardando OC"/>
    <n v="408294"/>
    <m/>
    <n v="0"/>
    <n v="221"/>
    <s v="Almoxarifados - Estoque geral"/>
    <n v="480.72"/>
    <m/>
    <s v=""/>
    <s v=""/>
    <x v="3"/>
    <x v="0"/>
    <m/>
    <x v="0"/>
    <n v="1"/>
    <n v="1"/>
    <n v="0"/>
    <n v="1"/>
    <m/>
    <x v="0"/>
  </r>
  <r>
    <x v="5"/>
    <m/>
    <x v="90"/>
    <n v="23974"/>
    <x v="362"/>
    <x v="0"/>
    <n v="1"/>
    <n v="0"/>
    <n v="1"/>
    <d v="2025-06-26T00:00:00"/>
    <d v="2025-07-04T00:00:00"/>
    <s v="2  UT"/>
    <s v="Atrasado"/>
    <d v="2025-07-06T00:00:00"/>
    <n v="8"/>
    <n v="409080"/>
    <m/>
    <n v="170422"/>
    <n v="221"/>
    <s v="Almoxarifados - Estoque geral"/>
    <n v="346.84"/>
    <n v="2106"/>
    <s v="UNIDAS              "/>
    <s v="João Pessoa"/>
    <x v="0"/>
    <x v="1"/>
    <m/>
    <x v="1"/>
    <n v="1"/>
    <n v="1"/>
    <n v="0.33333333333333331"/>
    <n v="0"/>
    <m/>
    <x v="0"/>
  </r>
  <r>
    <x v="5"/>
    <m/>
    <x v="91"/>
    <n v="23974"/>
    <x v="362"/>
    <x v="1"/>
    <n v="1"/>
    <n v="1"/>
    <m/>
    <d v="2025-07-18T00:00:00"/>
    <m/>
    <m/>
    <s v=""/>
    <s v=""/>
    <s v="Aguardando OC"/>
    <n v="412259"/>
    <m/>
    <n v="0"/>
    <n v="221"/>
    <s v="Almoxarifados - Estoque geral"/>
    <n v="612.33000000000004"/>
    <m/>
    <s v=""/>
    <s v=""/>
    <x v="3"/>
    <x v="0"/>
    <m/>
    <x v="0"/>
    <n v="1"/>
    <n v="1"/>
    <n v="0"/>
    <n v="1"/>
    <m/>
    <x v="3"/>
  </r>
  <r>
    <x v="6"/>
    <m/>
    <x v="19"/>
    <n v="24241"/>
    <x v="363"/>
    <x v="0"/>
    <n v="2"/>
    <n v="0"/>
    <n v="2"/>
    <d v="2025-02-28T00:00:00"/>
    <d v="2025-03-20T00:00:00"/>
    <m/>
    <m/>
    <s v=""/>
    <n v="20"/>
    <n v="394754"/>
    <n v="1133066"/>
    <n v="165177"/>
    <n v="692"/>
    <s v="Tratores Preparo Solo"/>
    <n v="6.21"/>
    <n v="13341"/>
    <s v="DISMA DISTRIBUIDORA"/>
    <s v="Araçatuba"/>
    <x v="4"/>
    <x v="1"/>
    <n v="1"/>
    <x v="2"/>
    <n v="1"/>
    <n v="1"/>
    <n v="0.04"/>
    <n v="0"/>
    <n v="0"/>
    <x v="5"/>
  </r>
  <r>
    <x v="9"/>
    <m/>
    <x v="36"/>
    <n v="24353"/>
    <x v="364"/>
    <x v="0"/>
    <n v="1"/>
    <n v="0"/>
    <n v="1"/>
    <d v="2025-04-07T00:00:00"/>
    <d v="2025-04-12T00:00:00"/>
    <m/>
    <m/>
    <s v=""/>
    <n v="5"/>
    <n v="398248"/>
    <n v="1142350"/>
    <n v="166207"/>
    <n v="815"/>
    <s v="Oficina Mecanica Automotiva"/>
    <n v="7650"/>
    <n v="4829"/>
    <s v="FERRAMENTEC"/>
    <s v="João Pessoa"/>
    <x v="0"/>
    <x v="1"/>
    <m/>
    <x v="1"/>
    <n v="1"/>
    <n v="1"/>
    <n v="1"/>
    <n v="0"/>
    <n v="0"/>
    <x v="4"/>
  </r>
  <r>
    <x v="5"/>
    <m/>
    <x v="89"/>
    <n v="24428"/>
    <x v="365"/>
    <x v="0"/>
    <n v="2"/>
    <n v="0"/>
    <n v="2"/>
    <d v="2025-06-18T00:00:00"/>
    <d v="2025-06-27T00:00:00"/>
    <s v="0  DC"/>
    <s v="Atrasado"/>
    <d v="2025-06-27T00:00:00"/>
    <n v="9"/>
    <n v="408324"/>
    <m/>
    <n v="169731"/>
    <n v="221"/>
    <s v="Almoxarifados - Estoque geral"/>
    <n v="57.92"/>
    <n v="4604"/>
    <s v="CABINE"/>
    <s v="Recife"/>
    <x v="1"/>
    <x v="1"/>
    <m/>
    <x v="1"/>
    <n v="1"/>
    <n v="1"/>
    <n v="0.25"/>
    <n v="0"/>
    <m/>
    <x v="0"/>
  </r>
  <r>
    <x v="1"/>
    <m/>
    <x v="53"/>
    <n v="24584"/>
    <x v="366"/>
    <x v="0"/>
    <n v="1"/>
    <n v="0"/>
    <n v="1"/>
    <d v="2025-03-28T00:00:00"/>
    <d v="2025-04-10T00:00:00"/>
    <m/>
    <m/>
    <s v=""/>
    <n v="13"/>
    <n v="397399"/>
    <n v="1139973"/>
    <n v="166120"/>
    <n v="719"/>
    <s v="Automóveis e utilitários - Adm. Agricola"/>
    <n v="76"/>
    <n v="14446"/>
    <s v="AGROMOTO"/>
    <s v="Jaboatão dos Guararapes"/>
    <x v="1"/>
    <x v="1"/>
    <m/>
    <x v="1"/>
    <n v="1"/>
    <n v="1"/>
    <n v="9.0909090909090912E-2"/>
    <n v="0"/>
    <n v="0"/>
    <x v="1"/>
  </r>
  <r>
    <x v="1"/>
    <m/>
    <x v="54"/>
    <n v="24584"/>
    <x v="366"/>
    <x v="0"/>
    <n v="1"/>
    <n v="0"/>
    <n v="1"/>
    <d v="2025-03-28T00:00:00"/>
    <d v="2025-04-10T00:00:00"/>
    <m/>
    <m/>
    <s v=""/>
    <n v="13"/>
    <n v="397414"/>
    <n v="1139980"/>
    <n v="166120"/>
    <n v="719"/>
    <s v="Automóveis e utilitários - Adm. Agricola"/>
    <n v="76"/>
    <n v="14446"/>
    <s v="AGROMOTO"/>
    <s v="Jaboatão dos Guararapes"/>
    <x v="1"/>
    <x v="1"/>
    <m/>
    <x v="1"/>
    <n v="1"/>
    <n v="1"/>
    <n v="9.0909090909090912E-2"/>
    <n v="0"/>
    <n v="0"/>
    <x v="1"/>
  </r>
  <r>
    <x v="1"/>
    <m/>
    <x v="53"/>
    <n v="24586"/>
    <x v="367"/>
    <x v="0"/>
    <n v="1"/>
    <n v="0"/>
    <n v="1"/>
    <d v="2025-03-28T00:00:00"/>
    <d v="2025-04-10T00:00:00"/>
    <m/>
    <m/>
    <s v=""/>
    <n v="13"/>
    <n v="397400"/>
    <n v="1139973"/>
    <n v="166120"/>
    <n v="719"/>
    <s v="Automóveis e utilitários - Adm. Agricola"/>
    <n v="76"/>
    <n v="14446"/>
    <s v="AGROMOTO"/>
    <s v="Jaboatão dos Guararapes"/>
    <x v="1"/>
    <x v="1"/>
    <m/>
    <x v="1"/>
    <n v="1"/>
    <n v="1"/>
    <n v="9.0909090909090912E-2"/>
    <n v="0"/>
    <n v="0"/>
    <x v="1"/>
  </r>
  <r>
    <x v="1"/>
    <m/>
    <x v="54"/>
    <n v="24586"/>
    <x v="367"/>
    <x v="0"/>
    <n v="1"/>
    <n v="0"/>
    <n v="1"/>
    <d v="2025-03-28T00:00:00"/>
    <d v="2025-04-10T00:00:00"/>
    <m/>
    <m/>
    <s v=""/>
    <n v="13"/>
    <n v="397415"/>
    <n v="1139980"/>
    <n v="166120"/>
    <n v="719"/>
    <s v="Automóveis e utilitários - Adm. Agricola"/>
    <n v="76"/>
    <n v="14446"/>
    <s v="AGROMOTO"/>
    <s v="Jaboatão dos Guararapes"/>
    <x v="1"/>
    <x v="1"/>
    <m/>
    <x v="1"/>
    <n v="1"/>
    <n v="1"/>
    <n v="9.0909090909090912E-2"/>
    <n v="0"/>
    <n v="0"/>
    <x v="1"/>
  </r>
  <r>
    <x v="2"/>
    <m/>
    <x v="8"/>
    <n v="24614"/>
    <x v="368"/>
    <x v="0"/>
    <n v="2"/>
    <n v="0"/>
    <n v="2"/>
    <d v="2025-05-09T00:00:00"/>
    <d v="2025-05-16T00:00:00"/>
    <m/>
    <m/>
    <s v=""/>
    <n v="7"/>
    <n v="402240"/>
    <m/>
    <n v="167838"/>
    <n v="221"/>
    <s v="Almoxarifados - Estoque geral"/>
    <n v="6"/>
    <n v="15702"/>
    <s v="MAQTRAL - PB"/>
    <s v="Bayeux"/>
    <x v="0"/>
    <x v="1"/>
    <m/>
    <x v="1"/>
    <n v="1"/>
    <n v="1"/>
    <n v="5.2631578947368418E-2"/>
    <n v="0"/>
    <m/>
    <x v="2"/>
  </r>
  <r>
    <x v="2"/>
    <m/>
    <x v="9"/>
    <n v="24614"/>
    <x v="368"/>
    <x v="0"/>
    <n v="2"/>
    <n v="0"/>
    <n v="2"/>
    <d v="2025-06-20T00:00:00"/>
    <d v="2025-07-01T00:00:00"/>
    <s v="1  DC"/>
    <s v="Atrasado"/>
    <d v="2025-07-02T00:00:00"/>
    <n v="11"/>
    <n v="408572"/>
    <m/>
    <n v="170152"/>
    <n v="221"/>
    <s v="Almoxarifados - Estoque geral"/>
    <n v="3"/>
    <n v="13341"/>
    <s v="DISMA DISTRIBUIDORA"/>
    <s v="Araçatuba"/>
    <x v="4"/>
    <x v="1"/>
    <m/>
    <x v="1"/>
    <n v="1"/>
    <n v="1"/>
    <n v="5.5555555555555552E-2"/>
    <n v="0"/>
    <m/>
    <x v="0"/>
  </r>
  <r>
    <x v="12"/>
    <m/>
    <x v="92"/>
    <n v="24667"/>
    <x v="369"/>
    <x v="1"/>
    <n v="1"/>
    <n v="1"/>
    <m/>
    <d v="2025-06-18T00:00:00"/>
    <m/>
    <m/>
    <s v=""/>
    <s v=""/>
    <s v="Aguardando OC"/>
    <n v="408311"/>
    <m/>
    <n v="0"/>
    <n v="221"/>
    <s v="Almoxarifados - Estoque geral"/>
    <n v="457.11"/>
    <m/>
    <s v=""/>
    <s v=""/>
    <x v="3"/>
    <x v="0"/>
    <m/>
    <x v="0"/>
    <n v="1"/>
    <n v="1"/>
    <n v="0"/>
    <n v="1"/>
    <m/>
    <x v="0"/>
  </r>
  <r>
    <x v="12"/>
    <m/>
    <x v="93"/>
    <n v="24667"/>
    <x v="369"/>
    <x v="1"/>
    <n v="1"/>
    <n v="1"/>
    <m/>
    <d v="2025-06-18T00:00:00"/>
    <m/>
    <m/>
    <s v=""/>
    <s v=""/>
    <s v="Aguardando OC"/>
    <n v="408341"/>
    <m/>
    <n v="0"/>
    <n v="221"/>
    <s v="Almoxarifados - Estoque geral"/>
    <n v="457.11"/>
    <m/>
    <s v=""/>
    <s v=""/>
    <x v="3"/>
    <x v="0"/>
    <m/>
    <x v="0"/>
    <n v="1"/>
    <n v="1"/>
    <n v="0"/>
    <n v="1"/>
    <m/>
    <x v="0"/>
  </r>
  <r>
    <x v="12"/>
    <m/>
    <x v="94"/>
    <n v="24667"/>
    <x v="369"/>
    <x v="1"/>
    <n v="1"/>
    <n v="1"/>
    <m/>
    <d v="2025-06-18T00:00:00"/>
    <m/>
    <m/>
    <s v=""/>
    <s v=""/>
    <s v="Aguardando OC"/>
    <n v="408348"/>
    <m/>
    <n v="0"/>
    <n v="221"/>
    <s v="Almoxarifados - Estoque geral"/>
    <n v="457.11"/>
    <m/>
    <s v=""/>
    <s v=""/>
    <x v="3"/>
    <x v="0"/>
    <m/>
    <x v="0"/>
    <n v="1"/>
    <n v="1"/>
    <n v="0"/>
    <n v="1"/>
    <m/>
    <x v="0"/>
  </r>
  <r>
    <x v="12"/>
    <m/>
    <x v="95"/>
    <n v="24667"/>
    <x v="369"/>
    <x v="0"/>
    <n v="1"/>
    <n v="0"/>
    <n v="1"/>
    <d v="2025-06-21T00:00:00"/>
    <d v="2025-07-08T00:00:00"/>
    <s v="0  DC"/>
    <s v="Atrasado"/>
    <d v="2025-07-08T00:00:00"/>
    <n v="17"/>
    <n v="408713"/>
    <m/>
    <n v="170555"/>
    <n v="221"/>
    <s v="Almoxarifados - Estoque geral"/>
    <n v="485.98"/>
    <n v="6039"/>
    <s v="IDEAL DISTRIBUIDORA DE PEÇAS"/>
    <s v="Campina Grande"/>
    <x v="0"/>
    <x v="1"/>
    <m/>
    <x v="1"/>
    <n v="1"/>
    <n v="1"/>
    <n v="0.2"/>
    <n v="0"/>
    <m/>
    <x v="0"/>
  </r>
  <r>
    <x v="12"/>
    <m/>
    <x v="92"/>
    <n v="24672"/>
    <x v="370"/>
    <x v="0"/>
    <n v="12"/>
    <n v="0"/>
    <n v="12"/>
    <d v="2025-06-18T00:00:00"/>
    <d v="2025-07-02T00:00:00"/>
    <s v="0  DC"/>
    <s v="Atrasado"/>
    <d v="2025-07-02T00:00:00"/>
    <n v="14"/>
    <n v="408301"/>
    <m/>
    <n v="170216"/>
    <n v="221"/>
    <s v="Almoxarifados - Estoque geral"/>
    <n v="24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3"/>
    <n v="24672"/>
    <x v="370"/>
    <x v="0"/>
    <n v="12"/>
    <n v="0"/>
    <n v="12"/>
    <d v="2025-06-18T00:00:00"/>
    <d v="2025-07-02T00:00:00"/>
    <s v="0  DC"/>
    <s v="Atrasado"/>
    <d v="2025-07-02T00:00:00"/>
    <n v="14"/>
    <n v="408326"/>
    <m/>
    <n v="170216"/>
    <n v="221"/>
    <s v="Almoxarifados - Estoque geral"/>
    <n v="24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4"/>
    <n v="24672"/>
    <x v="370"/>
    <x v="0"/>
    <n v="12"/>
    <n v="0"/>
    <n v="12"/>
    <d v="2025-06-18T00:00:00"/>
    <d v="2025-07-02T00:00:00"/>
    <s v="0  DC"/>
    <s v="Atrasado"/>
    <d v="2025-07-02T00:00:00"/>
    <n v="14"/>
    <n v="408352"/>
    <m/>
    <n v="170216"/>
    <n v="221"/>
    <s v="Almoxarifados - Estoque geral"/>
    <n v="24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6"/>
    <n v="24677"/>
    <x v="371"/>
    <x v="1"/>
    <n v="6"/>
    <n v="6"/>
    <m/>
    <d v="2025-06-16T00:00:00"/>
    <m/>
    <m/>
    <s v=""/>
    <s v=""/>
    <s v="Aguardando OC"/>
    <n v="407683"/>
    <m/>
    <n v="0"/>
    <n v="221"/>
    <s v="Almoxarifados - Estoque geral"/>
    <n v="403.27"/>
    <m/>
    <s v=""/>
    <s v=""/>
    <x v="3"/>
    <x v="0"/>
    <m/>
    <x v="0"/>
    <n v="1"/>
    <n v="1"/>
    <n v="0"/>
    <n v="1"/>
    <m/>
    <x v="0"/>
  </r>
  <r>
    <x v="12"/>
    <m/>
    <x v="92"/>
    <n v="24677"/>
    <x v="371"/>
    <x v="0"/>
    <n v="6"/>
    <n v="0"/>
    <n v="6"/>
    <d v="2025-06-18T00:00:00"/>
    <d v="2025-07-02T00:00:00"/>
    <s v="0  DC"/>
    <s v="Atrasado"/>
    <d v="2025-07-02T00:00:00"/>
    <n v="14"/>
    <n v="408295"/>
    <m/>
    <n v="170216"/>
    <n v="221"/>
    <s v="Almoxarifados - Estoque geral"/>
    <n v="402.56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3"/>
    <n v="24677"/>
    <x v="371"/>
    <x v="0"/>
    <n v="1"/>
    <n v="0"/>
    <n v="1"/>
    <d v="2025-06-18T00:00:00"/>
    <d v="2025-07-02T00:00:00"/>
    <s v="0  DC"/>
    <s v="Atrasado"/>
    <d v="2025-07-02T00:00:00"/>
    <n v="14"/>
    <n v="408317"/>
    <m/>
    <n v="170216"/>
    <n v="221"/>
    <s v="Almoxarifados - Estoque geral"/>
    <n v="402.56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4"/>
    <n v="24677"/>
    <x v="371"/>
    <x v="0"/>
    <n v="6"/>
    <n v="0"/>
    <n v="6"/>
    <d v="2025-06-18T00:00:00"/>
    <d v="2025-07-02T00:00:00"/>
    <s v="0  DC"/>
    <s v="Atrasado"/>
    <d v="2025-07-02T00:00:00"/>
    <n v="14"/>
    <n v="408358"/>
    <m/>
    <n v="170216"/>
    <n v="221"/>
    <s v="Almoxarifados - Estoque geral"/>
    <n v="402.56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5"/>
    <n v="24677"/>
    <x v="371"/>
    <x v="0"/>
    <n v="6"/>
    <n v="0"/>
    <n v="6"/>
    <d v="2025-06-21T00:00:00"/>
    <d v="2025-07-08T00:00:00"/>
    <s v="0  DC"/>
    <s v="Atrasado"/>
    <d v="2025-07-08T00:00:00"/>
    <n v="17"/>
    <n v="408712"/>
    <m/>
    <n v="170555"/>
    <n v="221"/>
    <s v="Almoxarifados - Estoque geral"/>
    <n v="363"/>
    <n v="6039"/>
    <s v="IDEAL DISTRIBUIDORA DE PEÇAS"/>
    <s v="Campina Grande"/>
    <x v="0"/>
    <x v="1"/>
    <m/>
    <x v="1"/>
    <n v="1"/>
    <n v="1"/>
    <n v="0.2"/>
    <n v="0"/>
    <m/>
    <x v="0"/>
  </r>
  <r>
    <x v="3"/>
    <m/>
    <x v="3"/>
    <n v="24888"/>
    <x v="372"/>
    <x v="0"/>
    <n v="12"/>
    <n v="0"/>
    <n v="12"/>
    <d v="2025-05-16T00:00:00"/>
    <d v="2025-05-26T00:00:00"/>
    <s v="6  DC"/>
    <s v="Atrasado"/>
    <d v="2025-06-01T00:00:00"/>
    <n v="10"/>
    <n v="403218"/>
    <m/>
    <n v="168129"/>
    <n v="221"/>
    <s v="Almoxarifados - Estoque geral"/>
    <n v="168"/>
    <n v="3337"/>
    <s v="FORNECEDORA         "/>
    <s v="Campina Grande"/>
    <x v="0"/>
    <x v="1"/>
    <m/>
    <x v="1"/>
    <n v="1"/>
    <n v="1"/>
    <n v="3.8461538461538464E-2"/>
    <n v="0"/>
    <m/>
    <x v="2"/>
  </r>
  <r>
    <x v="12"/>
    <m/>
    <x v="96"/>
    <n v="24925"/>
    <x v="373"/>
    <x v="1"/>
    <n v="6"/>
    <n v="6"/>
    <n v="0"/>
    <d v="2025-06-06T00:00:00"/>
    <m/>
    <m/>
    <s v=""/>
    <s v=""/>
    <s v="Aguardando OC"/>
    <n v="406240"/>
    <m/>
    <n v="0"/>
    <n v="221"/>
    <s v="Almoxarifados - Estoque geral"/>
    <n v="42"/>
    <m/>
    <s v=""/>
    <s v=""/>
    <x v="3"/>
    <x v="0"/>
    <m/>
    <x v="0"/>
    <n v="1"/>
    <n v="1"/>
    <n v="0"/>
    <n v="1"/>
    <m/>
    <x v="0"/>
  </r>
  <r>
    <x v="5"/>
    <m/>
    <x v="20"/>
    <n v="25035"/>
    <x v="374"/>
    <x v="0"/>
    <n v="1"/>
    <n v="0"/>
    <n v="1"/>
    <d v="2025-03-27T00:00:00"/>
    <d v="2025-04-04T00:00:00"/>
    <m/>
    <m/>
    <s v=""/>
    <n v="8"/>
    <n v="397337"/>
    <n v="1139848"/>
    <n v="165800"/>
    <n v="690"/>
    <s v="Caminhões Plantio"/>
    <n v="1571.8"/>
    <n v="3163"/>
    <s v="PACAEMBU            "/>
    <s v="Jaboatão dos Guararapes"/>
    <x v="1"/>
    <x v="1"/>
    <n v="1"/>
    <x v="2"/>
    <n v="1"/>
    <n v="1"/>
    <n v="0.16666666666666666"/>
    <n v="0"/>
    <n v="0"/>
    <x v="1"/>
  </r>
  <r>
    <x v="5"/>
    <m/>
    <x v="20"/>
    <n v="25035"/>
    <x v="374"/>
    <x v="1"/>
    <n v="1"/>
    <n v="1"/>
    <m/>
    <d v="2025-06-19T00:00:00"/>
    <m/>
    <m/>
    <s v=""/>
    <s v=""/>
    <s v="Aguardando OC"/>
    <n v="408501"/>
    <m/>
    <n v="0"/>
    <n v="221"/>
    <s v="Almoxarifados - Estoque geral"/>
    <n v="1504.02"/>
    <m/>
    <s v=""/>
    <s v=""/>
    <x v="3"/>
    <x v="0"/>
    <m/>
    <x v="0"/>
    <n v="1"/>
    <n v="1"/>
    <n v="0"/>
    <n v="1"/>
    <m/>
    <x v="0"/>
  </r>
  <r>
    <x v="5"/>
    <m/>
    <x v="20"/>
    <n v="25036"/>
    <x v="375"/>
    <x v="0"/>
    <n v="12"/>
    <n v="0"/>
    <n v="12"/>
    <d v="2025-03-27T00:00:00"/>
    <d v="2025-04-04T00:00:00"/>
    <m/>
    <m/>
    <s v=""/>
    <n v="8"/>
    <n v="397338"/>
    <n v="1139848"/>
    <n v="165801"/>
    <n v="690"/>
    <s v="Caminhões Plantio"/>
    <n v="291.55"/>
    <n v="6039"/>
    <s v="IDEAL DISTRIBUIDORA DE PEÇAS"/>
    <s v="Campina Grande"/>
    <x v="0"/>
    <x v="1"/>
    <n v="1"/>
    <x v="2"/>
    <n v="1"/>
    <n v="1"/>
    <n v="0.5"/>
    <n v="0"/>
    <n v="0"/>
    <x v="1"/>
  </r>
  <r>
    <x v="5"/>
    <m/>
    <x v="47"/>
    <n v="25314"/>
    <x v="376"/>
    <x v="0"/>
    <n v="1"/>
    <n v="0"/>
    <n v="1"/>
    <d v="2025-04-04T00:00:00"/>
    <d v="2025-04-12T00:00:00"/>
    <m/>
    <m/>
    <s v=""/>
    <n v="8"/>
    <n v="398075"/>
    <n v="1141958"/>
    <n v="166228"/>
    <n v="685"/>
    <s v="Caminhões Comboio"/>
    <n v="16.55"/>
    <m/>
    <s v=""/>
    <s v=""/>
    <x v="3"/>
    <x v="1"/>
    <n v="1"/>
    <x v="2"/>
    <n v="1"/>
    <n v="1"/>
    <n v="0.5"/>
    <n v="0"/>
    <n v="0"/>
    <x v="4"/>
  </r>
  <r>
    <x v="5"/>
    <m/>
    <x v="52"/>
    <n v="25315"/>
    <x v="377"/>
    <x v="0"/>
    <n v="1"/>
    <n v="0"/>
    <n v="1"/>
    <d v="2025-07-07T00:00:00"/>
    <d v="2025-07-12T00:00:00"/>
    <s v="0  DC"/>
    <s v="Atrasado"/>
    <d v="2025-07-12T00:00:00"/>
    <n v="5"/>
    <n v="410502"/>
    <m/>
    <n v="170830"/>
    <n v="221"/>
    <s v="Almoxarifados - Estoque geral"/>
    <n v="113.4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47"/>
    <n v="25315"/>
    <x v="377"/>
    <x v="1"/>
    <n v="1"/>
    <n v="1"/>
    <m/>
    <d v="2025-06-20T00:00:00"/>
    <m/>
    <m/>
    <s v=""/>
    <s v=""/>
    <s v="Aguardando OC"/>
    <n v="408549"/>
    <m/>
    <n v="0"/>
    <n v="221"/>
    <s v="Almoxarifados - Estoque geral"/>
    <n v="114.48"/>
    <m/>
    <s v=""/>
    <s v=""/>
    <x v="3"/>
    <x v="0"/>
    <m/>
    <x v="0"/>
    <n v="1"/>
    <n v="1"/>
    <n v="0"/>
    <n v="1"/>
    <m/>
    <x v="0"/>
  </r>
  <r>
    <x v="5"/>
    <m/>
    <x v="44"/>
    <n v="25544"/>
    <x v="378"/>
    <x v="0"/>
    <n v="2"/>
    <n v="2"/>
    <m/>
    <d v="2025-07-14T00:00:00"/>
    <d v="2025-07-19T00:00:00"/>
    <s v="0  DC"/>
    <s v="Atrasado"/>
    <d v="2025-07-19T00:00:00"/>
    <n v="5"/>
    <n v="411630"/>
    <m/>
    <n v="171162"/>
    <n v="221"/>
    <s v="Almoxarifados - Estoque geral"/>
    <n v="17.41"/>
    <n v="2528"/>
    <s v="REDIESEL            "/>
    <s v="Jaboatão dos Guararapes"/>
    <x v="1"/>
    <x v="0"/>
    <m/>
    <x v="0"/>
    <n v="1"/>
    <n v="1"/>
    <n v="0.125"/>
    <n v="0"/>
    <m/>
    <x v="3"/>
  </r>
  <r>
    <x v="5"/>
    <m/>
    <x v="39"/>
    <n v="25544"/>
    <x v="378"/>
    <x v="0"/>
    <n v="1"/>
    <n v="0"/>
    <n v="1"/>
    <d v="2025-06-13T00:00:00"/>
    <d v="2025-06-23T00:00:00"/>
    <m/>
    <s v=""/>
    <s v=""/>
    <n v="10"/>
    <n v="407555"/>
    <m/>
    <n v="169644"/>
    <n v="221"/>
    <s v="Almoxarifados - Estoque geral"/>
    <n v="16.55"/>
    <n v="5189"/>
    <s v="REPENORTE"/>
    <s v="Recife"/>
    <x v="1"/>
    <x v="1"/>
    <m/>
    <x v="1"/>
    <n v="1"/>
    <n v="1"/>
    <n v="7.6923076923076927E-2"/>
    <n v="0"/>
    <m/>
    <x v="0"/>
  </r>
  <r>
    <x v="2"/>
    <m/>
    <x v="2"/>
    <n v="25602"/>
    <x v="379"/>
    <x v="0"/>
    <n v="2"/>
    <n v="0"/>
    <n v="2"/>
    <d v="2025-04-01T00:00:00"/>
    <d v="2025-04-09T00:00:00"/>
    <m/>
    <m/>
    <s v=""/>
    <n v="8"/>
    <n v="397578"/>
    <n v="1140761"/>
    <n v="166053"/>
    <n v="701"/>
    <s v="Carregadeiras Prep. Solo/Plantio"/>
    <n v="113.8"/>
    <n v="15118"/>
    <s v="COPERPECAS AGRICOLAS"/>
    <s v="Ribeirão Preto"/>
    <x v="4"/>
    <x v="1"/>
    <m/>
    <x v="1"/>
    <n v="1"/>
    <n v="1"/>
    <n v="0.1111111111111111"/>
    <n v="0"/>
    <n v="0"/>
    <x v="4"/>
  </r>
  <r>
    <x v="2"/>
    <m/>
    <x v="17"/>
    <n v="25602"/>
    <x v="379"/>
    <x v="0"/>
    <n v="2"/>
    <n v="0"/>
    <n v="2"/>
    <d v="2025-04-01T00:00:00"/>
    <d v="2025-04-09T00:00:00"/>
    <m/>
    <m/>
    <s v=""/>
    <n v="8"/>
    <n v="397580"/>
    <n v="1140766"/>
    <n v="166053"/>
    <n v="112"/>
    <s v="Carregadeiras Colheita"/>
    <n v="113.8"/>
    <n v="15118"/>
    <s v="COPERPECAS AGRICOLAS"/>
    <s v="Ribeirão Preto"/>
    <x v="4"/>
    <x v="1"/>
    <n v="1"/>
    <x v="2"/>
    <n v="1"/>
    <n v="1"/>
    <n v="0.1111111111111111"/>
    <n v="0"/>
    <n v="0"/>
    <x v="4"/>
  </r>
  <r>
    <x v="2"/>
    <m/>
    <x v="7"/>
    <n v="25602"/>
    <x v="379"/>
    <x v="0"/>
    <n v="2"/>
    <n v="0"/>
    <n v="2"/>
    <d v="2025-04-01T00:00:00"/>
    <d v="2025-04-09T00:00:00"/>
    <m/>
    <m/>
    <s v=""/>
    <n v="8"/>
    <n v="397582"/>
    <n v="1140768"/>
    <n v="166053"/>
    <n v="112"/>
    <s v="Carregadeiras Colheita"/>
    <n v="113.8"/>
    <n v="15118"/>
    <s v="COPERPECAS AGRICOLAS"/>
    <s v="Ribeirão Preto"/>
    <x v="4"/>
    <x v="1"/>
    <n v="1"/>
    <x v="2"/>
    <n v="1"/>
    <n v="1"/>
    <n v="0.1111111111111111"/>
    <n v="0"/>
    <n v="0"/>
    <x v="4"/>
  </r>
  <r>
    <x v="2"/>
    <m/>
    <x v="4"/>
    <n v="25602"/>
    <x v="379"/>
    <x v="0"/>
    <n v="2"/>
    <n v="0"/>
    <n v="2"/>
    <d v="2025-04-01T00:00:00"/>
    <d v="2025-04-09T00:00:00"/>
    <m/>
    <m/>
    <s v=""/>
    <n v="8"/>
    <n v="397584"/>
    <n v="1140771"/>
    <n v="166053"/>
    <n v="112"/>
    <s v="Carregadeiras Colheita"/>
    <n v="113.8"/>
    <n v="15118"/>
    <s v="COPERPECAS AGRICOLAS"/>
    <s v="Ribeirão Preto"/>
    <x v="4"/>
    <x v="1"/>
    <n v="1"/>
    <x v="2"/>
    <n v="1"/>
    <n v="1"/>
    <n v="0.1111111111111111"/>
    <n v="0"/>
    <n v="0"/>
    <x v="4"/>
  </r>
  <r>
    <x v="2"/>
    <m/>
    <x v="8"/>
    <n v="25602"/>
    <x v="379"/>
    <x v="0"/>
    <n v="2"/>
    <n v="0"/>
    <n v="2"/>
    <d v="2025-04-01T00:00:00"/>
    <d v="2025-04-09T00:00:00"/>
    <m/>
    <m/>
    <s v=""/>
    <n v="8"/>
    <n v="397586"/>
    <n v="1140774"/>
    <n v="166053"/>
    <n v="701"/>
    <s v="Carregadeiras Prep. Solo/Plantio"/>
    <n v="113.8"/>
    <n v="15118"/>
    <s v="COPERPECAS AGRICOLAS"/>
    <s v="Ribeirão Preto"/>
    <x v="4"/>
    <x v="1"/>
    <n v="1"/>
    <x v="2"/>
    <n v="1"/>
    <n v="1"/>
    <n v="0.1111111111111111"/>
    <n v="0"/>
    <n v="0"/>
    <x v="4"/>
  </r>
  <r>
    <x v="9"/>
    <m/>
    <x v="36"/>
    <n v="25809"/>
    <x v="380"/>
    <x v="1"/>
    <n v="1"/>
    <n v="1"/>
    <n v="0"/>
    <d v="2025-05-21T00:00:00"/>
    <m/>
    <m/>
    <s v=""/>
    <s v=""/>
    <s v="Aguardando OC"/>
    <n v="403839"/>
    <m/>
    <n v="0"/>
    <n v="221"/>
    <s v="Almoxarifados - Estoque geral"/>
    <n v="15"/>
    <m/>
    <s v=""/>
    <s v=""/>
    <x v="3"/>
    <x v="0"/>
    <m/>
    <x v="0"/>
    <n v="1"/>
    <n v="1"/>
    <n v="0"/>
    <n v="1"/>
    <m/>
    <x v="2"/>
  </r>
  <r>
    <x v="9"/>
    <m/>
    <x v="36"/>
    <n v="25809"/>
    <x v="380"/>
    <x v="1"/>
    <n v="1"/>
    <n v="1"/>
    <m/>
    <d v="2025-06-21T00:00:00"/>
    <m/>
    <m/>
    <s v=""/>
    <s v=""/>
    <s v="Aguardando OC"/>
    <n v="40869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25810"/>
    <x v="381"/>
    <x v="1"/>
    <n v="1"/>
    <n v="1"/>
    <n v="0"/>
    <d v="2025-05-21T00:00:00"/>
    <m/>
    <m/>
    <s v=""/>
    <s v=""/>
    <s v="Aguardando OC"/>
    <n v="403842"/>
    <m/>
    <n v="0"/>
    <n v="221"/>
    <s v="Almoxarifados - Estoque geral"/>
    <n v="563.97"/>
    <m/>
    <s v=""/>
    <s v=""/>
    <x v="3"/>
    <x v="0"/>
    <m/>
    <x v="0"/>
    <n v="1"/>
    <n v="1"/>
    <n v="0"/>
    <n v="1"/>
    <m/>
    <x v="2"/>
  </r>
  <r>
    <x v="9"/>
    <m/>
    <x v="36"/>
    <n v="25810"/>
    <x v="381"/>
    <x v="1"/>
    <n v="1"/>
    <n v="1"/>
    <m/>
    <d v="2025-06-18T00:00:00"/>
    <m/>
    <m/>
    <s v=""/>
    <s v=""/>
    <s v="Aguardando OC"/>
    <n v="408183"/>
    <m/>
    <n v="0"/>
    <n v="221"/>
    <s v="Almoxarifados - Estoque geral"/>
    <n v="36"/>
    <m/>
    <s v=""/>
    <s v=""/>
    <x v="3"/>
    <x v="0"/>
    <m/>
    <x v="0"/>
    <n v="1"/>
    <n v="1"/>
    <n v="0"/>
    <n v="1"/>
    <m/>
    <x v="0"/>
  </r>
  <r>
    <x v="9"/>
    <m/>
    <x v="36"/>
    <n v="25810"/>
    <x v="381"/>
    <x v="1"/>
    <n v="1"/>
    <n v="1"/>
    <m/>
    <d v="2025-06-21T00:00:00"/>
    <m/>
    <m/>
    <s v=""/>
    <s v=""/>
    <s v="Aguardando OC"/>
    <n v="408693"/>
    <m/>
    <n v="0"/>
    <n v="221"/>
    <s v="Almoxarifados - Estoque geral"/>
    <n v="36"/>
    <m/>
    <s v=""/>
    <s v=""/>
    <x v="3"/>
    <x v="0"/>
    <m/>
    <x v="0"/>
    <n v="1"/>
    <n v="1"/>
    <n v="0"/>
    <n v="1"/>
    <m/>
    <x v="0"/>
  </r>
  <r>
    <x v="9"/>
    <m/>
    <x v="36"/>
    <n v="25822"/>
    <x v="382"/>
    <x v="1"/>
    <n v="1"/>
    <n v="1"/>
    <n v="0"/>
    <d v="2025-05-21T00:00:00"/>
    <m/>
    <m/>
    <s v=""/>
    <s v=""/>
    <s v="Aguardando OC"/>
    <n v="403840"/>
    <m/>
    <n v="0"/>
    <n v="221"/>
    <s v="Almoxarifados - Estoque geral"/>
    <n v="38.6"/>
    <m/>
    <s v=""/>
    <s v=""/>
    <x v="3"/>
    <x v="0"/>
    <m/>
    <x v="0"/>
    <n v="1"/>
    <n v="1"/>
    <n v="0"/>
    <n v="1"/>
    <m/>
    <x v="2"/>
  </r>
  <r>
    <x v="9"/>
    <m/>
    <x v="36"/>
    <n v="25822"/>
    <x v="382"/>
    <x v="0"/>
    <n v="1"/>
    <n v="0"/>
    <n v="1"/>
    <d v="2025-06-18T00:00:00"/>
    <d v="2025-06-27T00:00:00"/>
    <s v="0  DC"/>
    <s v="Atrasado"/>
    <d v="2025-06-27T00:00:00"/>
    <n v="9"/>
    <n v="408208"/>
    <m/>
    <n v="169736"/>
    <n v="221"/>
    <s v="Almoxarifados - Estoque geral"/>
    <n v="19.3"/>
    <n v="2564"/>
    <s v="ESPERANCA NORDESTE  "/>
    <s v="Recife"/>
    <x v="1"/>
    <x v="1"/>
    <m/>
    <x v="1"/>
    <n v="1"/>
    <n v="1"/>
    <n v="0.5"/>
    <n v="0"/>
    <m/>
    <x v="0"/>
  </r>
  <r>
    <x v="2"/>
    <m/>
    <x v="8"/>
    <n v="26035"/>
    <x v="383"/>
    <x v="0"/>
    <n v="1"/>
    <n v="0"/>
    <n v="1"/>
    <d v="2025-04-02T00:00:00"/>
    <d v="2025-04-16T00:00:00"/>
    <m/>
    <m/>
    <s v=""/>
    <n v="14"/>
    <n v="397691"/>
    <n v="1141101"/>
    <n v="166412"/>
    <n v="701"/>
    <s v="Carregadeiras Prep. Solo/Plantio"/>
    <n v="140"/>
    <n v="1237"/>
    <s v="MERCADAO DE TRATORES"/>
    <s v="Ourinhos"/>
    <x v="4"/>
    <x v="1"/>
    <n v="1"/>
    <x v="2"/>
    <n v="1"/>
    <n v="1"/>
    <n v="4.1666666666666664E-2"/>
    <n v="0"/>
    <n v="0"/>
    <x v="4"/>
  </r>
  <r>
    <x v="2"/>
    <m/>
    <x v="9"/>
    <n v="26035"/>
    <x v="383"/>
    <x v="0"/>
    <n v="1"/>
    <n v="0"/>
    <n v="1"/>
    <d v="2025-04-02T00:00:00"/>
    <d v="2025-04-16T00:00:00"/>
    <m/>
    <m/>
    <s v=""/>
    <n v="14"/>
    <n v="397706"/>
    <n v="1141104"/>
    <n v="166412"/>
    <n v="112"/>
    <s v="Carregadeiras Colheita"/>
    <n v="140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2"/>
    <n v="26035"/>
    <x v="383"/>
    <x v="0"/>
    <n v="1"/>
    <n v="0"/>
    <n v="1"/>
    <d v="2025-04-02T00:00:00"/>
    <d v="2025-04-16T00:00:00"/>
    <m/>
    <m/>
    <s v=""/>
    <n v="14"/>
    <n v="397720"/>
    <n v="1141108"/>
    <n v="166412"/>
    <n v="701"/>
    <s v="Carregadeiras Prep. Solo/Plantio"/>
    <n v="140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71"/>
    <n v="26035"/>
    <x v="383"/>
    <x v="0"/>
    <n v="1"/>
    <n v="0"/>
    <n v="1"/>
    <d v="2025-04-02T00:00:00"/>
    <d v="2025-04-16T00:00:00"/>
    <m/>
    <m/>
    <s v=""/>
    <n v="14"/>
    <n v="397734"/>
    <n v="1141113"/>
    <n v="166412"/>
    <n v="701"/>
    <s v="Carregadeiras Prep. Solo/Plantio"/>
    <n v="140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6"/>
    <n v="26035"/>
    <x v="383"/>
    <x v="0"/>
    <n v="1"/>
    <n v="0"/>
    <n v="1"/>
    <d v="2025-04-02T00:00:00"/>
    <d v="2025-04-16T00:00:00"/>
    <m/>
    <m/>
    <s v=""/>
    <n v="14"/>
    <n v="397748"/>
    <n v="1141117"/>
    <n v="166412"/>
    <n v="112"/>
    <s v="Carregadeiras Colheita"/>
    <n v="140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72"/>
    <n v="26035"/>
    <x v="383"/>
    <x v="0"/>
    <n v="1"/>
    <n v="0"/>
    <n v="1"/>
    <d v="2025-04-02T00:00:00"/>
    <d v="2025-04-16T00:00:00"/>
    <m/>
    <m/>
    <s v=""/>
    <n v="14"/>
    <n v="397763"/>
    <n v="1141125"/>
    <n v="166412"/>
    <n v="701"/>
    <s v="Carregadeiras Prep. Solo/Plantio"/>
    <n v="140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8"/>
    <n v="26036"/>
    <x v="384"/>
    <x v="0"/>
    <n v="1"/>
    <n v="0"/>
    <n v="1"/>
    <d v="2025-04-02T00:00:00"/>
    <d v="2025-04-16T00:00:00"/>
    <m/>
    <m/>
    <s v=""/>
    <n v="14"/>
    <n v="397690"/>
    <n v="1141101"/>
    <n v="166412"/>
    <n v="701"/>
    <s v="Carregadeiras Prep. Solo/Plantio"/>
    <n v="145"/>
    <n v="1237"/>
    <s v="MERCADAO DE TRATORES"/>
    <s v="Ourinhos"/>
    <x v="4"/>
    <x v="1"/>
    <n v="1"/>
    <x v="2"/>
    <n v="1"/>
    <n v="1"/>
    <n v="4.1666666666666664E-2"/>
    <n v="0"/>
    <n v="0"/>
    <x v="4"/>
  </r>
  <r>
    <x v="2"/>
    <m/>
    <x v="9"/>
    <n v="26036"/>
    <x v="384"/>
    <x v="0"/>
    <n v="1"/>
    <n v="0"/>
    <n v="1"/>
    <d v="2025-04-02T00:00:00"/>
    <d v="2025-04-16T00:00:00"/>
    <m/>
    <m/>
    <s v=""/>
    <n v="14"/>
    <n v="397705"/>
    <n v="1141104"/>
    <n v="166412"/>
    <n v="112"/>
    <s v="Carregadeiras Colheita"/>
    <n v="145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2"/>
    <n v="26036"/>
    <x v="384"/>
    <x v="0"/>
    <n v="1"/>
    <n v="0"/>
    <n v="1"/>
    <d v="2025-04-02T00:00:00"/>
    <d v="2025-04-16T00:00:00"/>
    <m/>
    <m/>
    <s v=""/>
    <n v="14"/>
    <n v="397719"/>
    <n v="1141108"/>
    <n v="166412"/>
    <n v="701"/>
    <s v="Carregadeiras Prep. Solo/Plantio"/>
    <n v="145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71"/>
    <n v="26036"/>
    <x v="384"/>
    <x v="0"/>
    <n v="1"/>
    <n v="0"/>
    <n v="1"/>
    <d v="2025-04-02T00:00:00"/>
    <d v="2025-04-16T00:00:00"/>
    <m/>
    <m/>
    <s v=""/>
    <n v="14"/>
    <n v="397733"/>
    <n v="1141113"/>
    <n v="166412"/>
    <n v="701"/>
    <s v="Carregadeiras Prep. Solo/Plantio"/>
    <n v="145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6"/>
    <n v="26036"/>
    <x v="384"/>
    <x v="0"/>
    <n v="1"/>
    <n v="0"/>
    <n v="1"/>
    <d v="2025-04-02T00:00:00"/>
    <d v="2025-04-16T00:00:00"/>
    <m/>
    <m/>
    <s v=""/>
    <n v="14"/>
    <n v="397747"/>
    <n v="1141117"/>
    <n v="166412"/>
    <n v="112"/>
    <s v="Carregadeiras Colheita"/>
    <n v="145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72"/>
    <n v="26036"/>
    <x v="384"/>
    <x v="0"/>
    <n v="1"/>
    <n v="0"/>
    <n v="1"/>
    <d v="2025-04-02T00:00:00"/>
    <d v="2025-04-16T00:00:00"/>
    <m/>
    <m/>
    <s v=""/>
    <n v="14"/>
    <n v="397761"/>
    <n v="1141125"/>
    <n v="166412"/>
    <n v="701"/>
    <s v="Carregadeiras Prep. Solo/Plantio"/>
    <n v="145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8"/>
    <n v="26039"/>
    <x v="385"/>
    <x v="0"/>
    <n v="1"/>
    <n v="0"/>
    <n v="1"/>
    <d v="2025-04-02T00:00:00"/>
    <d v="2025-04-16T00:00:00"/>
    <m/>
    <m/>
    <s v=""/>
    <n v="14"/>
    <n v="397701"/>
    <n v="1141101"/>
    <n v="166412"/>
    <n v="112"/>
    <s v="Carregadeiras Colheita"/>
    <n v="145"/>
    <n v="1237"/>
    <s v="MERCADAO DE TRATORES"/>
    <s v="Ourinhos"/>
    <x v="4"/>
    <x v="1"/>
    <n v="1"/>
    <x v="2"/>
    <n v="1"/>
    <n v="1"/>
    <n v="4.1666666666666664E-2"/>
    <n v="0"/>
    <n v="0"/>
    <x v="4"/>
  </r>
  <r>
    <x v="2"/>
    <m/>
    <x v="9"/>
    <n v="26039"/>
    <x v="385"/>
    <x v="0"/>
    <n v="1"/>
    <n v="0"/>
    <n v="1"/>
    <d v="2025-04-02T00:00:00"/>
    <d v="2025-04-16T00:00:00"/>
    <m/>
    <m/>
    <s v=""/>
    <n v="14"/>
    <n v="397715"/>
    <n v="1141104"/>
    <n v="166053"/>
    <n v="701"/>
    <s v="Carregadeiras Prep. Solo/Plantio"/>
    <n v="145"/>
    <n v="1237"/>
    <s v="MERCADAO DE TRATORES"/>
    <s v="Ourinhos"/>
    <x v="4"/>
    <x v="1"/>
    <m/>
    <x v="1"/>
    <n v="1"/>
    <n v="1"/>
    <n v="0.1111111111111111"/>
    <n v="0"/>
    <n v="0"/>
    <x v="4"/>
  </r>
  <r>
    <x v="2"/>
    <m/>
    <x v="2"/>
    <n v="26039"/>
    <x v="385"/>
    <x v="0"/>
    <n v="1"/>
    <n v="0"/>
    <n v="1"/>
    <d v="2025-04-02T00:00:00"/>
    <d v="2025-04-16T00:00:00"/>
    <m/>
    <m/>
    <s v=""/>
    <n v="14"/>
    <n v="397729"/>
    <n v="1141108"/>
    <n v="166412"/>
    <n v="701"/>
    <s v="Carregadeiras Prep. Solo/Plantio"/>
    <n v="145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71"/>
    <n v="26039"/>
    <x v="385"/>
    <x v="0"/>
    <n v="1"/>
    <n v="0"/>
    <n v="1"/>
    <d v="2025-04-02T00:00:00"/>
    <d v="2025-04-16T00:00:00"/>
    <m/>
    <m/>
    <s v=""/>
    <n v="14"/>
    <n v="397743"/>
    <n v="1141113"/>
    <n v="166411"/>
    <n v="112"/>
    <s v="Carregadeiras Colheita"/>
    <n v="145"/>
    <n v="1237"/>
    <s v="MERCADAO DE TRATORES"/>
    <s v="Ourinhos"/>
    <x v="4"/>
    <x v="1"/>
    <m/>
    <x v="1"/>
    <n v="1"/>
    <n v="1"/>
    <n v="5.5555555555555552E-2"/>
    <n v="0"/>
    <n v="0"/>
    <x v="4"/>
  </r>
  <r>
    <x v="2"/>
    <m/>
    <x v="6"/>
    <n v="26039"/>
    <x v="385"/>
    <x v="0"/>
    <n v="1"/>
    <n v="0"/>
    <n v="1"/>
    <d v="2025-04-02T00:00:00"/>
    <d v="2025-04-16T00:00:00"/>
    <m/>
    <m/>
    <s v=""/>
    <n v="14"/>
    <n v="397757"/>
    <n v="1141117"/>
    <n v="166412"/>
    <n v="701"/>
    <s v="Carregadeiras Prep. Solo/Plantio"/>
    <n v="145"/>
    <n v="1237"/>
    <s v="MERCADAO DE TRATORES"/>
    <s v="Ourinhos"/>
    <x v="4"/>
    <x v="1"/>
    <m/>
    <x v="1"/>
    <n v="1"/>
    <n v="1"/>
    <n v="4.1666666666666664E-2"/>
    <n v="0"/>
    <n v="0"/>
    <x v="4"/>
  </r>
  <r>
    <x v="2"/>
    <m/>
    <x v="72"/>
    <n v="26039"/>
    <x v="385"/>
    <x v="0"/>
    <n v="1"/>
    <n v="0"/>
    <n v="1"/>
    <d v="2025-04-02T00:00:00"/>
    <d v="2025-04-16T00:00:00"/>
    <m/>
    <m/>
    <s v=""/>
    <n v="14"/>
    <n v="397776"/>
    <n v="1141125"/>
    <n v="166979"/>
    <n v="722"/>
    <s v="Pás Carregadoras"/>
    <n v="145"/>
    <n v="1237"/>
    <s v="MERCADAO DE TRATORES"/>
    <s v="Ourinhos"/>
    <x v="4"/>
    <x v="1"/>
    <m/>
    <x v="1"/>
    <n v="1"/>
    <n v="1"/>
    <n v="4.7619047619047616E-2"/>
    <n v="0"/>
    <n v="0"/>
    <x v="4"/>
  </r>
  <r>
    <x v="2"/>
    <m/>
    <x v="2"/>
    <n v="26051"/>
    <x v="386"/>
    <x v="0"/>
    <n v="1"/>
    <n v="0"/>
    <n v="1"/>
    <d v="2025-05-09T00:00:00"/>
    <d v="2025-05-12T00:00:00"/>
    <m/>
    <m/>
    <s v=""/>
    <n v="3"/>
    <n v="402078"/>
    <m/>
    <n v="167496"/>
    <m/>
    <m/>
    <n v="1404"/>
    <n v="13341"/>
    <s v="DISMA DISTRIBUIDORA"/>
    <s v="Araçatuba"/>
    <x v="4"/>
    <x v="1"/>
    <m/>
    <x v="1"/>
    <n v="1"/>
    <n v="1"/>
    <n v="0.25"/>
    <n v="0"/>
    <n v="0"/>
    <x v="2"/>
  </r>
  <r>
    <x v="6"/>
    <m/>
    <x v="65"/>
    <n v="26052"/>
    <x v="387"/>
    <x v="0"/>
    <n v="10"/>
    <n v="0"/>
    <n v="10"/>
    <d v="2025-03-19T00:00:00"/>
    <d v="2025-04-09T00:00:00"/>
    <m/>
    <m/>
    <s v=""/>
    <n v="21"/>
    <n v="396638"/>
    <n v="1137894"/>
    <n v="166042"/>
    <n v="694"/>
    <s v="Tratores Plantio"/>
    <n v="2.04"/>
    <n v="13341"/>
    <s v="DISMA DISTRIBUIDORA"/>
    <s v="Araçatuba"/>
    <x v="4"/>
    <x v="1"/>
    <m/>
    <x v="1"/>
    <n v="1"/>
    <n v="1"/>
    <n v="0.1"/>
    <n v="0"/>
    <n v="0"/>
    <x v="1"/>
  </r>
  <r>
    <x v="2"/>
    <m/>
    <x v="7"/>
    <n v="26052"/>
    <x v="387"/>
    <x v="0"/>
    <n v="5"/>
    <n v="0"/>
    <n v="5"/>
    <d v="2025-03-19T00:00:00"/>
    <d v="2025-04-09T00:00:00"/>
    <m/>
    <m/>
    <s v=""/>
    <n v="21"/>
    <n v="396643"/>
    <n v="1137897"/>
    <n v="0"/>
    <n v="112"/>
    <s v="Carregadeiras Colheita"/>
    <n v="2.04"/>
    <m/>
    <s v=""/>
    <s v=""/>
    <x v="3"/>
    <x v="1"/>
    <n v="1"/>
    <x v="2"/>
    <n v="1"/>
    <n v="1"/>
    <n v="0"/>
    <n v="1"/>
    <e v="#REF!"/>
    <x v="1"/>
  </r>
  <r>
    <x v="2"/>
    <m/>
    <x v="2"/>
    <n v="26052"/>
    <x v="387"/>
    <x v="0"/>
    <n v="5"/>
    <n v="0"/>
    <n v="5"/>
    <d v="2025-03-19T00:00:00"/>
    <d v="2025-04-09T00:00:00"/>
    <m/>
    <m/>
    <s v=""/>
    <n v="21"/>
    <n v="396646"/>
    <n v="1137899"/>
    <n v="166042"/>
    <n v="701"/>
    <s v="Carregadeiras Prep. Solo/Plantio"/>
    <n v="2.04"/>
    <n v="13341"/>
    <s v="DISMA DISTRIBUIDORA"/>
    <s v="Araçatuba"/>
    <x v="4"/>
    <x v="1"/>
    <m/>
    <x v="1"/>
    <n v="1"/>
    <n v="1"/>
    <n v="0.1"/>
    <n v="0"/>
    <n v="0"/>
    <x v="1"/>
  </r>
  <r>
    <x v="5"/>
    <m/>
    <x v="97"/>
    <n v="26172"/>
    <x v="388"/>
    <x v="0"/>
    <n v="1"/>
    <n v="0"/>
    <n v="1"/>
    <d v="2025-05-21T00:00:00"/>
    <d v="2025-05-27T00:00:00"/>
    <s v="4  DC"/>
    <s v="Atrasado"/>
    <d v="2025-05-31T00:00:00"/>
    <n v="6"/>
    <n v="403824"/>
    <m/>
    <n v="168244"/>
    <n v="221"/>
    <s v="Almoxarifados - Estoque geral"/>
    <n v="139.37"/>
    <n v="3163"/>
    <s v="PACAEMBU            "/>
    <s v="Jaboatão dos Guararapes"/>
    <x v="1"/>
    <x v="1"/>
    <m/>
    <x v="1"/>
    <n v="1"/>
    <n v="1"/>
    <n v="1"/>
    <n v="0"/>
    <m/>
    <x v="2"/>
  </r>
  <r>
    <x v="9"/>
    <m/>
    <x v="36"/>
    <n v="26387"/>
    <x v="389"/>
    <x v="0"/>
    <n v="2"/>
    <n v="0"/>
    <n v="2"/>
    <d v="2025-04-01T00:00:00"/>
    <d v="2025-04-16T00:00:00"/>
    <m/>
    <m/>
    <s v=""/>
    <n v="15"/>
    <n v="397573"/>
    <n v="1140746"/>
    <n v="166425"/>
    <n v="94"/>
    <s v="Administração/Controle Oficina Agrícola"/>
    <n v="1167.4000000000001"/>
    <n v="2937"/>
    <s v="MULTI SOLDAS        "/>
    <s v="João Pessoa"/>
    <x v="0"/>
    <x v="1"/>
    <n v="1"/>
    <x v="2"/>
    <n v="1"/>
    <n v="1"/>
    <n v="1"/>
    <n v="0"/>
    <n v="0"/>
    <x v="4"/>
  </r>
  <r>
    <x v="6"/>
    <m/>
    <x v="45"/>
    <n v="26424"/>
    <x v="390"/>
    <x v="1"/>
    <n v="1"/>
    <n v="1"/>
    <m/>
    <d v="2025-06-13T00:00:00"/>
    <m/>
    <m/>
    <s v=""/>
    <s v=""/>
    <s v="Aguardando OC"/>
    <n v="407319"/>
    <m/>
    <n v="0"/>
    <n v="221"/>
    <s v="Almoxarifados - Estoque geral"/>
    <n v="15.03"/>
    <m/>
    <s v=""/>
    <s v=""/>
    <x v="3"/>
    <x v="0"/>
    <m/>
    <x v="0"/>
    <n v="1"/>
    <n v="1"/>
    <n v="0"/>
    <n v="1"/>
    <m/>
    <x v="0"/>
  </r>
  <r>
    <x v="6"/>
    <m/>
    <x v="31"/>
    <n v="26427"/>
    <x v="391"/>
    <x v="1"/>
    <n v="1"/>
    <n v="1"/>
    <m/>
    <d v="2025-06-13T00:00:00"/>
    <m/>
    <m/>
    <s v=""/>
    <s v=""/>
    <s v="Aguardando OC"/>
    <n v="407419"/>
    <m/>
    <n v="0"/>
    <n v="221"/>
    <s v="Almoxarifados - Estoque geral"/>
    <n v="166.5"/>
    <m/>
    <s v=""/>
    <s v=""/>
    <x v="3"/>
    <x v="0"/>
    <m/>
    <x v="0"/>
    <n v="1"/>
    <n v="1"/>
    <n v="0"/>
    <n v="1"/>
    <m/>
    <x v="0"/>
  </r>
  <r>
    <x v="6"/>
    <m/>
    <x v="31"/>
    <n v="26427"/>
    <x v="391"/>
    <x v="1"/>
    <n v="1"/>
    <n v="1"/>
    <m/>
    <d v="2025-06-13T00:00:00"/>
    <m/>
    <m/>
    <s v=""/>
    <s v=""/>
    <s v="Aguardando OC"/>
    <n v="407507"/>
    <m/>
    <n v="0"/>
    <n v="221"/>
    <s v="Almoxarifados - Estoque geral"/>
    <n v="166.5"/>
    <m/>
    <s v=""/>
    <s v=""/>
    <x v="3"/>
    <x v="0"/>
    <m/>
    <x v="0"/>
    <n v="1"/>
    <n v="1"/>
    <n v="0"/>
    <n v="1"/>
    <m/>
    <x v="0"/>
  </r>
  <r>
    <x v="6"/>
    <m/>
    <x v="51"/>
    <n v="26434"/>
    <x v="392"/>
    <x v="0"/>
    <n v="2"/>
    <n v="0"/>
    <n v="2"/>
    <d v="2025-06-04T00:00:00"/>
    <d v="2025-06-11T00:00:00"/>
    <s v="4  DC"/>
    <s v="Atrasado"/>
    <d v="2025-06-15T00:00:00"/>
    <n v="7"/>
    <n v="405819"/>
    <m/>
    <n v="168951"/>
    <n v="221"/>
    <s v="Almoxarifados - Estoque geral"/>
    <n v="10.53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25"/>
    <n v="26439"/>
    <x v="393"/>
    <x v="0"/>
    <n v="8"/>
    <n v="0"/>
    <n v="8"/>
    <d v="2025-05-19T00:00:00"/>
    <d v="2025-05-27T00:00:00"/>
    <s v="4  DC"/>
    <s v="Atrasado"/>
    <d v="2025-05-31T00:00:00"/>
    <n v="8"/>
    <n v="403530"/>
    <m/>
    <n v="168234"/>
    <n v="221"/>
    <s v="Almoxarifados - Estoque geral"/>
    <n v="3934.4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51"/>
    <n v="26439"/>
    <x v="393"/>
    <x v="1"/>
    <n v="2"/>
    <n v="2"/>
    <m/>
    <d v="2025-07-18T00:00:00"/>
    <m/>
    <m/>
    <s v=""/>
    <s v=""/>
    <s v="Aguardando OC"/>
    <n v="412283"/>
    <m/>
    <n v="0"/>
    <n v="221"/>
    <s v="Almoxarifados - Estoque geral"/>
    <n v="491.8"/>
    <m/>
    <s v=""/>
    <s v=""/>
    <x v="3"/>
    <x v="0"/>
    <m/>
    <x v="0"/>
    <n v="1"/>
    <n v="1"/>
    <n v="0"/>
    <n v="1"/>
    <m/>
    <x v="3"/>
  </r>
  <r>
    <x v="6"/>
    <m/>
    <x v="18"/>
    <n v="26441"/>
    <x v="394"/>
    <x v="0"/>
    <n v="1"/>
    <n v="0"/>
    <n v="1"/>
    <d v="2025-02-11T00:00:00"/>
    <d v="2025-02-17T00:00:00"/>
    <m/>
    <m/>
    <s v=""/>
    <n v="6"/>
    <n v="392072"/>
    <n v="1127366"/>
    <n v="164322"/>
    <n v="696"/>
    <s v="Tratores Colheita"/>
    <n v="50.95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26441"/>
    <x v="394"/>
    <x v="1"/>
    <n v="1"/>
    <n v="1"/>
    <m/>
    <d v="2025-06-12T00:00:00"/>
    <m/>
    <m/>
    <s v=""/>
    <s v=""/>
    <s v="Aguardando OC"/>
    <n v="407148"/>
    <m/>
    <n v="0"/>
    <n v="221"/>
    <s v="Almoxarifados - Estoque geral"/>
    <n v="50.94"/>
    <m/>
    <s v=""/>
    <s v=""/>
    <x v="3"/>
    <x v="0"/>
    <m/>
    <x v="0"/>
    <n v="1"/>
    <n v="1"/>
    <n v="0"/>
    <n v="1"/>
    <m/>
    <x v="0"/>
  </r>
  <r>
    <x v="6"/>
    <m/>
    <x v="45"/>
    <n v="26441"/>
    <x v="394"/>
    <x v="1"/>
    <n v="2"/>
    <n v="2"/>
    <m/>
    <d v="2025-06-13T00:00:00"/>
    <m/>
    <m/>
    <s v=""/>
    <s v=""/>
    <s v="Aguardando OC"/>
    <n v="407251"/>
    <m/>
    <n v="0"/>
    <n v="221"/>
    <s v="Almoxarifados - Estoque geral"/>
    <n v="50.94"/>
    <m/>
    <s v=""/>
    <s v=""/>
    <x v="3"/>
    <x v="0"/>
    <m/>
    <x v="0"/>
    <n v="1"/>
    <n v="1"/>
    <n v="0"/>
    <n v="1"/>
    <m/>
    <x v="0"/>
  </r>
  <r>
    <x v="6"/>
    <m/>
    <x v="31"/>
    <n v="26441"/>
    <x v="394"/>
    <x v="1"/>
    <n v="1"/>
    <n v="1"/>
    <m/>
    <d v="2025-06-13T00:00:00"/>
    <m/>
    <m/>
    <s v=""/>
    <s v=""/>
    <s v="Aguardando OC"/>
    <n v="407374"/>
    <m/>
    <n v="0"/>
    <n v="221"/>
    <s v="Almoxarifados - Estoque geral"/>
    <n v="50.94"/>
    <m/>
    <s v=""/>
    <s v=""/>
    <x v="3"/>
    <x v="0"/>
    <m/>
    <x v="0"/>
    <n v="1"/>
    <n v="1"/>
    <n v="0"/>
    <n v="1"/>
    <m/>
    <x v="0"/>
  </r>
  <r>
    <x v="6"/>
    <m/>
    <x v="48"/>
    <n v="26552"/>
    <x v="395"/>
    <x v="0"/>
    <n v="1"/>
    <n v="0"/>
    <n v="1"/>
    <d v="2025-06-16T00:00:00"/>
    <d v="2025-06-27T00:00:00"/>
    <s v="1  DC"/>
    <s v="Atrasado"/>
    <d v="2025-06-28T00:00:00"/>
    <n v="11"/>
    <n v="407749"/>
    <m/>
    <n v="169721"/>
    <n v="221"/>
    <s v="Almoxarifados - Estoque geral"/>
    <n v="101.55"/>
    <n v="15702"/>
    <s v="MAQTRAL - PB"/>
    <s v="Bayeux"/>
    <x v="0"/>
    <x v="1"/>
    <m/>
    <x v="1"/>
    <m/>
    <e v="#DIV/0!"/>
    <n v="0"/>
    <n v="0"/>
    <m/>
    <x v="0"/>
  </r>
  <r>
    <x v="2"/>
    <m/>
    <x v="4"/>
    <n v="26556"/>
    <x v="396"/>
    <x v="0"/>
    <n v="1"/>
    <n v="0"/>
    <n v="1"/>
    <d v="2025-05-21T00:00:00"/>
    <d v="2025-05-29T00:00:00"/>
    <m/>
    <s v=""/>
    <s v=""/>
    <n v="8"/>
    <n v="403901"/>
    <m/>
    <n v="168372"/>
    <n v="221"/>
    <s v="Almoxarifados - Estoque geral"/>
    <n v="311.5"/>
    <n v="13341"/>
    <s v="DISMA DISTRIBUIDORA"/>
    <s v="Araçatuba"/>
    <x v="4"/>
    <x v="1"/>
    <m/>
    <x v="1"/>
    <n v="1"/>
    <n v="1"/>
    <n v="0.16666666666666666"/>
    <n v="0"/>
    <m/>
    <x v="2"/>
  </r>
  <r>
    <x v="6"/>
    <m/>
    <x v="98"/>
    <n v="26557"/>
    <x v="397"/>
    <x v="0"/>
    <n v="2"/>
    <n v="2"/>
    <m/>
    <d v="2025-06-16T00:00:00"/>
    <d v="2025-06-27T00:00:00"/>
    <s v="1  DC"/>
    <s v="Atrasado"/>
    <d v="2025-06-28T00:00:00"/>
    <n v="11"/>
    <n v="407721"/>
    <m/>
    <n v="169722"/>
    <n v="221"/>
    <s v="Almoxarifados - Estoque geral"/>
    <n v="101.55"/>
    <n v="15702"/>
    <s v="MAQTRAL - PB"/>
    <s v="Bayeux"/>
    <x v="0"/>
    <x v="0"/>
    <m/>
    <x v="0"/>
    <n v="1"/>
    <n v="1"/>
    <n v="0.25"/>
    <n v="0"/>
    <m/>
    <x v="0"/>
  </r>
  <r>
    <x v="6"/>
    <m/>
    <x v="48"/>
    <n v="26557"/>
    <x v="397"/>
    <x v="0"/>
    <n v="2"/>
    <n v="2"/>
    <m/>
    <d v="2025-06-16T00:00:00"/>
    <d v="2025-06-27T00:00:00"/>
    <s v="1  DC"/>
    <s v="Atrasado"/>
    <d v="2025-06-28T00:00:00"/>
    <n v="11"/>
    <n v="407758"/>
    <m/>
    <n v="169722"/>
    <n v="221"/>
    <s v="Almoxarifados - Estoque geral"/>
    <n v="101.55"/>
    <n v="15702"/>
    <s v="MAQTRAL - PB"/>
    <s v="Bayeux"/>
    <x v="0"/>
    <x v="0"/>
    <m/>
    <x v="0"/>
    <n v="1"/>
    <n v="1"/>
    <n v="0.25"/>
    <n v="0"/>
    <m/>
    <x v="0"/>
  </r>
  <r>
    <x v="6"/>
    <m/>
    <x v="98"/>
    <n v="26558"/>
    <x v="398"/>
    <x v="0"/>
    <n v="2"/>
    <n v="2"/>
    <m/>
    <d v="2025-06-16T00:00:00"/>
    <d v="2025-06-27T00:00:00"/>
    <s v="1  DC"/>
    <s v="Atrasado"/>
    <d v="2025-06-28T00:00:00"/>
    <n v="11"/>
    <n v="407722"/>
    <m/>
    <n v="169722"/>
    <n v="221"/>
    <s v="Almoxarifados - Estoque geral"/>
    <n v="53.84"/>
    <n v="15702"/>
    <s v="MAQTRAL - PB"/>
    <s v="Bayeux"/>
    <x v="0"/>
    <x v="0"/>
    <m/>
    <x v="0"/>
    <n v="1"/>
    <n v="1"/>
    <n v="0.25"/>
    <n v="0"/>
    <m/>
    <x v="0"/>
  </r>
  <r>
    <x v="6"/>
    <m/>
    <x v="48"/>
    <n v="26558"/>
    <x v="398"/>
    <x v="0"/>
    <n v="2"/>
    <n v="2"/>
    <m/>
    <d v="2025-06-16T00:00:00"/>
    <d v="2025-06-27T00:00:00"/>
    <s v="5  DC"/>
    <s v="Atrasado"/>
    <d v="2025-07-02T00:00:00"/>
    <n v="11"/>
    <n v="407757"/>
    <m/>
    <n v="169722"/>
    <n v="221"/>
    <s v="Almoxarifados - Estoque geral"/>
    <n v="53.84"/>
    <n v="15702"/>
    <s v="MAQTRAL - PB"/>
    <s v="Bayeux"/>
    <x v="0"/>
    <x v="0"/>
    <m/>
    <x v="0"/>
    <n v="1"/>
    <n v="1"/>
    <n v="0.25"/>
    <n v="0"/>
    <m/>
    <x v="0"/>
  </r>
  <r>
    <x v="2"/>
    <m/>
    <x v="2"/>
    <n v="26576"/>
    <x v="399"/>
    <x v="0"/>
    <n v="4"/>
    <n v="0"/>
    <n v="4"/>
    <d v="2025-05-02T00:00:00"/>
    <d v="2025-05-07T00:00:00"/>
    <m/>
    <m/>
    <s v=""/>
    <n v="5"/>
    <n v="401111"/>
    <m/>
    <n v="167274"/>
    <n v="221"/>
    <s v="Almoxarifados - Estoque geral"/>
    <n v="140"/>
    <m/>
    <s v=""/>
    <s v=""/>
    <x v="3"/>
    <x v="1"/>
    <n v="1"/>
    <x v="2"/>
    <n v="1"/>
    <n v="1"/>
    <n v="0.33333333333333331"/>
    <n v="0"/>
    <m/>
    <x v="2"/>
  </r>
  <r>
    <x v="2"/>
    <m/>
    <x v="2"/>
    <n v="26578"/>
    <x v="400"/>
    <x v="0"/>
    <n v="1"/>
    <n v="0"/>
    <n v="1"/>
    <d v="2025-04-30T00:00:00"/>
    <d v="2025-05-07T00:00:00"/>
    <m/>
    <m/>
    <s v=""/>
    <n v="7"/>
    <n v="400962"/>
    <m/>
    <n v="167259"/>
    <n v="221"/>
    <s v="Almoxarifados - Estoque geral"/>
    <n v="1568.31"/>
    <m/>
    <s v=""/>
    <s v=""/>
    <x v="3"/>
    <x v="1"/>
    <n v="1"/>
    <x v="2"/>
    <n v="1"/>
    <n v="1"/>
    <n v="1"/>
    <n v="0"/>
    <m/>
    <x v="4"/>
  </r>
  <r>
    <x v="2"/>
    <m/>
    <x v="17"/>
    <n v="26578"/>
    <x v="401"/>
    <x v="0"/>
    <n v="1"/>
    <n v="0"/>
    <n v="1"/>
    <d v="2025-05-28T00:00:00"/>
    <d v="2025-06-03T00:00:00"/>
    <s v="1  DC"/>
    <s v="Atrasado"/>
    <d v="2025-06-04T00:00:00"/>
    <n v="6"/>
    <n v="405048"/>
    <m/>
    <n v="168528"/>
    <n v="221"/>
    <s v="Almoxarifados - Estoque geral"/>
    <n v="1872.62"/>
    <n v="15127"/>
    <s v="EQUAGRIL LTDA"/>
    <s v="São Paulo"/>
    <x v="4"/>
    <x v="1"/>
    <m/>
    <x v="1"/>
    <n v="1"/>
    <n v="1"/>
    <n v="0.25"/>
    <n v="0"/>
    <m/>
    <x v="2"/>
  </r>
  <r>
    <x v="2"/>
    <m/>
    <x v="2"/>
    <n v="26579"/>
    <x v="402"/>
    <x v="0"/>
    <n v="1"/>
    <n v="0"/>
    <n v="1"/>
    <d v="2025-05-02T00:00:00"/>
    <d v="2025-05-07T00:00:00"/>
    <m/>
    <m/>
    <s v=""/>
    <n v="5"/>
    <n v="401108"/>
    <m/>
    <n v="167274"/>
    <n v="221"/>
    <s v="Almoxarifados - Estoque geral"/>
    <n v="105"/>
    <m/>
    <s v=""/>
    <s v=""/>
    <x v="3"/>
    <x v="1"/>
    <n v="1"/>
    <x v="2"/>
    <n v="1"/>
    <n v="1"/>
    <n v="0.33333333333333331"/>
    <n v="0"/>
    <m/>
    <x v="2"/>
  </r>
  <r>
    <x v="3"/>
    <m/>
    <x v="5"/>
    <n v="26642"/>
    <x v="403"/>
    <x v="0"/>
    <n v="9"/>
    <n v="0"/>
    <n v="9"/>
    <d v="2025-03-27T00:00:00"/>
    <d v="2025-04-07T00:00:00"/>
    <m/>
    <m/>
    <s v=""/>
    <n v="11"/>
    <n v="397376"/>
    <n v="1139902"/>
    <n v="165831"/>
    <n v="721"/>
    <s v="Motoniveladoras"/>
    <n v="663.3"/>
    <n v="9863"/>
    <s v="ITALPRATES"/>
    <s v="São Paulo"/>
    <x v="4"/>
    <x v="1"/>
    <n v="1"/>
    <x v="2"/>
    <n v="1"/>
    <n v="1"/>
    <n v="0.2"/>
    <n v="0"/>
    <n v="0"/>
    <x v="1"/>
  </r>
  <r>
    <x v="3"/>
    <m/>
    <x v="5"/>
    <n v="26643"/>
    <x v="404"/>
    <x v="0"/>
    <n v="10"/>
    <n v="0"/>
    <n v="10"/>
    <d v="2025-03-27T00:00:00"/>
    <d v="2025-04-07T00:00:00"/>
    <m/>
    <m/>
    <s v=""/>
    <n v="11"/>
    <n v="397377"/>
    <n v="1139902"/>
    <n v="165831"/>
    <n v="721"/>
    <s v="Motoniveladoras"/>
    <n v="349.2"/>
    <n v="9863"/>
    <s v="ITALPRATES"/>
    <s v="São Paulo"/>
    <x v="4"/>
    <x v="1"/>
    <n v="1"/>
    <x v="2"/>
    <n v="1"/>
    <n v="1"/>
    <n v="0.2"/>
    <n v="0"/>
    <n v="0"/>
    <x v="1"/>
  </r>
  <r>
    <x v="3"/>
    <m/>
    <x v="5"/>
    <n v="26646"/>
    <x v="405"/>
    <x v="0"/>
    <n v="1"/>
    <n v="0"/>
    <n v="1"/>
    <d v="2025-03-27T00:00:00"/>
    <d v="2025-04-07T00:00:00"/>
    <m/>
    <m/>
    <s v=""/>
    <n v="11"/>
    <n v="397387"/>
    <n v="1139902"/>
    <n v="165831"/>
    <n v="721"/>
    <s v="Motoniveladoras"/>
    <n v="134"/>
    <n v="9863"/>
    <s v="ITALPRATES"/>
    <s v="São Paulo"/>
    <x v="4"/>
    <x v="1"/>
    <n v="1"/>
    <x v="2"/>
    <n v="1"/>
    <n v="1"/>
    <n v="0.2"/>
    <n v="0"/>
    <n v="0"/>
    <x v="1"/>
  </r>
  <r>
    <x v="5"/>
    <m/>
    <x v="59"/>
    <n v="26693"/>
    <x v="406"/>
    <x v="0"/>
    <n v="1"/>
    <n v="0"/>
    <n v="1"/>
    <d v="2025-06-05T00:00:00"/>
    <d v="2025-06-11T00:00:00"/>
    <s v="10  UT"/>
    <s v="Atrasado"/>
    <d v="2025-06-21T00:00:00"/>
    <n v="6"/>
    <n v="406089"/>
    <m/>
    <n v="168967"/>
    <n v="221"/>
    <s v="Almoxarifados - Estoque geral"/>
    <n v="789.66"/>
    <n v="2106"/>
    <s v="UNIDAS              "/>
    <s v="João Pessoa"/>
    <x v="0"/>
    <x v="1"/>
    <m/>
    <x v="1"/>
    <n v="1"/>
    <n v="1"/>
    <n v="0.16666666666666666"/>
    <n v="0"/>
    <m/>
    <x v="0"/>
  </r>
  <r>
    <x v="9"/>
    <m/>
    <x v="36"/>
    <n v="26779"/>
    <x v="407"/>
    <x v="0"/>
    <n v="1"/>
    <n v="0"/>
    <n v="1"/>
    <d v="2025-06-26T00:00:00"/>
    <d v="2025-07-03T00:00:00"/>
    <s v="0  DC"/>
    <s v="Atrasado"/>
    <d v="2025-07-03T00:00:00"/>
    <n v="7"/>
    <n v="408979"/>
    <m/>
    <n v="170297"/>
    <n v="221"/>
    <s v="Almoxarifados - Estoque geral"/>
    <n v="409"/>
    <n v="13004"/>
    <s v="LOJA FER"/>
    <s v="João Pessoa"/>
    <x v="0"/>
    <x v="1"/>
    <m/>
    <x v="1"/>
    <n v="1"/>
    <n v="1"/>
    <n v="1"/>
    <n v="0"/>
    <m/>
    <x v="0"/>
  </r>
  <r>
    <x v="3"/>
    <m/>
    <x v="5"/>
    <n v="26841"/>
    <x v="408"/>
    <x v="0"/>
    <n v="1"/>
    <n v="0"/>
    <n v="1"/>
    <d v="2025-03-27T00:00:00"/>
    <d v="2025-04-07T00:00:00"/>
    <m/>
    <m/>
    <s v=""/>
    <n v="11"/>
    <n v="397378"/>
    <n v="1139902"/>
    <n v="165832"/>
    <n v="721"/>
    <s v="Motoniveladoras"/>
    <n v="16"/>
    <n v="3230"/>
    <s v="SEVILHA             "/>
    <s v="São Paulo"/>
    <x v="4"/>
    <x v="1"/>
    <n v="1"/>
    <x v="2"/>
    <n v="1"/>
    <n v="1"/>
    <n v="0.25"/>
    <n v="0"/>
    <n v="0"/>
    <x v="1"/>
  </r>
  <r>
    <x v="6"/>
    <m/>
    <x v="19"/>
    <n v="26853"/>
    <x v="409"/>
    <x v="0"/>
    <n v="1"/>
    <n v="0"/>
    <n v="1"/>
    <d v="2025-02-28T00:00:00"/>
    <d v="2025-03-20T00:00:00"/>
    <m/>
    <m/>
    <s v=""/>
    <n v="20"/>
    <n v="394695"/>
    <n v="1133066"/>
    <n v="165179"/>
    <n v="692"/>
    <s v="Tratores Preparo Solo"/>
    <n v="153.94999999999999"/>
    <n v="1237"/>
    <s v="MERCADAO DE TRATORES"/>
    <s v="Ourinhos"/>
    <x v="4"/>
    <x v="1"/>
    <n v="1"/>
    <x v="2"/>
    <n v="1"/>
    <n v="1"/>
    <n v="0.25"/>
    <n v="0"/>
    <n v="0"/>
    <x v="5"/>
  </r>
  <r>
    <x v="6"/>
    <m/>
    <x v="19"/>
    <n v="26854"/>
    <x v="410"/>
    <x v="0"/>
    <n v="1"/>
    <n v="0"/>
    <n v="1"/>
    <d v="2025-02-28T00:00:00"/>
    <d v="2025-03-20T00:00:00"/>
    <m/>
    <m/>
    <s v=""/>
    <n v="20"/>
    <n v="394696"/>
    <n v="1133066"/>
    <n v="165177"/>
    <n v="692"/>
    <s v="Tratores Preparo Solo"/>
    <n v="73.58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19"/>
    <n v="26855"/>
    <x v="411"/>
    <x v="0"/>
    <n v="2"/>
    <n v="0"/>
    <n v="2"/>
    <d v="2025-02-28T00:00:00"/>
    <d v="2025-03-20T00:00:00"/>
    <m/>
    <m/>
    <s v=""/>
    <n v="20"/>
    <n v="394692"/>
    <n v="1133066"/>
    <n v="165177"/>
    <n v="692"/>
    <s v="Tratores Preparo Solo"/>
    <n v="2.81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26"/>
    <n v="26855"/>
    <x v="411"/>
    <x v="0"/>
    <n v="2"/>
    <n v="0"/>
    <n v="2"/>
    <d v="2025-05-28T00:00:00"/>
    <d v="2025-06-03T00:00:00"/>
    <m/>
    <s v=""/>
    <s v=""/>
    <n v="6"/>
    <n v="404997"/>
    <m/>
    <n v="168522"/>
    <n v="221"/>
    <s v="Almoxarifados - Estoque geral"/>
    <n v="5.0599999999999996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19"/>
    <n v="26856"/>
    <x v="412"/>
    <x v="0"/>
    <n v="12"/>
    <n v="0"/>
    <n v="12"/>
    <d v="2025-02-28T00:00:00"/>
    <d v="2025-03-20T00:00:00"/>
    <m/>
    <m/>
    <s v=""/>
    <n v="20"/>
    <n v="394680"/>
    <n v="1133066"/>
    <n v="165177"/>
    <n v="692"/>
    <s v="Tratores Preparo Solo"/>
    <n v="5.43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26"/>
    <n v="26856"/>
    <x v="412"/>
    <x v="0"/>
    <n v="12"/>
    <n v="0"/>
    <n v="12"/>
    <d v="2025-05-28T00:00:00"/>
    <d v="2025-06-03T00:00:00"/>
    <s v="1  DC"/>
    <s v="Atrasado"/>
    <d v="2025-06-04T00:00:00"/>
    <n v="6"/>
    <n v="404988"/>
    <m/>
    <n v="168522"/>
    <n v="221"/>
    <s v="Almoxarifados - Estoque geral"/>
    <n v="46.2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19"/>
    <n v="26857"/>
    <x v="413"/>
    <x v="0"/>
    <n v="7"/>
    <n v="0"/>
    <n v="7"/>
    <d v="2025-02-28T00:00:00"/>
    <d v="2025-03-20T00:00:00"/>
    <m/>
    <m/>
    <s v=""/>
    <n v="20"/>
    <n v="394682"/>
    <n v="1133066"/>
    <n v="165177"/>
    <n v="692"/>
    <s v="Tratores Preparo Solo"/>
    <n v="5.2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19"/>
    <n v="26858"/>
    <x v="414"/>
    <x v="0"/>
    <n v="1"/>
    <n v="0"/>
    <n v="1"/>
    <d v="2025-02-28T00:00:00"/>
    <d v="2025-03-20T00:00:00"/>
    <m/>
    <m/>
    <s v=""/>
    <n v="20"/>
    <n v="394694"/>
    <n v="1133066"/>
    <n v="165177"/>
    <n v="692"/>
    <s v="Tratores Preparo Solo"/>
    <n v="26.45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26"/>
    <n v="26858"/>
    <x v="414"/>
    <x v="0"/>
    <n v="2"/>
    <n v="0"/>
    <n v="2"/>
    <d v="2025-05-28T00:00:00"/>
    <d v="2025-06-03T00:00:00"/>
    <s v="10  UT"/>
    <s v="Atrasado"/>
    <d v="2025-06-13T00:00:00"/>
    <n v="6"/>
    <n v="404991"/>
    <m/>
    <n v="168522"/>
    <n v="221"/>
    <s v="Almoxarifados - Estoque geral"/>
    <n v="53.62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19"/>
    <n v="26859"/>
    <x v="415"/>
    <x v="0"/>
    <n v="4"/>
    <n v="0"/>
    <n v="4"/>
    <d v="2025-02-28T00:00:00"/>
    <d v="2025-03-20T00:00:00"/>
    <m/>
    <m/>
    <s v=""/>
    <n v="20"/>
    <n v="394679"/>
    <n v="1133066"/>
    <n v="165177"/>
    <n v="692"/>
    <s v="Tratores Preparo Solo"/>
    <n v="23.09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26"/>
    <n v="26859"/>
    <x v="415"/>
    <x v="0"/>
    <n v="4"/>
    <n v="0"/>
    <n v="4"/>
    <d v="2025-05-28T00:00:00"/>
    <d v="2025-06-03T00:00:00"/>
    <s v="1  DC"/>
    <s v="Atrasado"/>
    <d v="2025-06-04T00:00:00"/>
    <n v="6"/>
    <n v="404987"/>
    <m/>
    <n v="168522"/>
    <n v="221"/>
    <s v="Almoxarifados - Estoque geral"/>
    <n v="93.44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48"/>
    <n v="26862"/>
    <x v="416"/>
    <x v="0"/>
    <n v="1"/>
    <n v="0"/>
    <n v="1"/>
    <d v="2025-06-16T00:00:00"/>
    <d v="2025-07-02T00:00:00"/>
    <s v="1  DC"/>
    <s v="Atrasado"/>
    <d v="2025-07-03T00:00:00"/>
    <n v="16"/>
    <n v="407748"/>
    <m/>
    <n v="170212"/>
    <n v="221"/>
    <s v="Almoxarifados - Estoque geral"/>
    <n v="170"/>
    <n v="13341"/>
    <s v="DISMA DISTRIBUIDORA"/>
    <s v="Araçatuba"/>
    <x v="4"/>
    <x v="1"/>
    <m/>
    <x v="1"/>
    <n v="1"/>
    <n v="1"/>
    <n v="1"/>
    <n v="0"/>
    <m/>
    <x v="0"/>
  </r>
  <r>
    <x v="6"/>
    <m/>
    <x v="48"/>
    <n v="26886"/>
    <x v="417"/>
    <x v="0"/>
    <n v="2"/>
    <n v="0"/>
    <n v="2"/>
    <d v="2025-06-16T00:00:00"/>
    <d v="2025-07-02T00:00:00"/>
    <s v="0  DC"/>
    <s v="Atrasado"/>
    <d v="2025-07-02T00:00:00"/>
    <n v="16"/>
    <n v="407765"/>
    <m/>
    <n v="170221"/>
    <n v="221"/>
    <s v="Almoxarifados - Estoque geral"/>
    <n v="2600"/>
    <n v="14487"/>
    <s v="FL TRATORES "/>
    <s v="Recife"/>
    <x v="1"/>
    <x v="1"/>
    <m/>
    <x v="1"/>
    <n v="1"/>
    <n v="1"/>
    <n v="1"/>
    <n v="0"/>
    <m/>
    <x v="0"/>
  </r>
  <r>
    <x v="6"/>
    <m/>
    <x v="19"/>
    <n v="26888"/>
    <x v="418"/>
    <x v="0"/>
    <n v="1"/>
    <n v="0"/>
    <n v="1"/>
    <d v="2025-02-28T00:00:00"/>
    <d v="2025-03-20T00:00:00"/>
    <m/>
    <m/>
    <s v=""/>
    <n v="20"/>
    <n v="394698"/>
    <n v="1133066"/>
    <n v="165177"/>
    <n v="692"/>
    <s v="Tratores Preparo Solo"/>
    <n v="28.41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19"/>
    <n v="26889"/>
    <x v="419"/>
    <x v="0"/>
    <n v="1"/>
    <n v="0"/>
    <n v="1"/>
    <d v="2025-02-28T00:00:00"/>
    <d v="2025-03-20T00:00:00"/>
    <m/>
    <m/>
    <s v=""/>
    <n v="20"/>
    <n v="394697"/>
    <n v="1133066"/>
    <n v="165177"/>
    <n v="692"/>
    <s v="Tratores Preparo Solo"/>
    <n v="28.41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26"/>
    <n v="26890"/>
    <x v="420"/>
    <x v="0"/>
    <n v="8"/>
    <n v="0"/>
    <n v="8"/>
    <d v="2025-05-28T00:00:00"/>
    <d v="2025-06-03T00:00:00"/>
    <m/>
    <s v=""/>
    <s v=""/>
    <n v="6"/>
    <n v="404996"/>
    <m/>
    <n v="168522"/>
    <n v="221"/>
    <s v="Almoxarifados - Estoque geral"/>
    <n v="12.56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48"/>
    <n v="26892"/>
    <x v="421"/>
    <x v="0"/>
    <n v="1"/>
    <n v="0"/>
    <n v="1"/>
    <d v="2025-06-05T00:00:00"/>
    <d v="2025-06-11T00:00:00"/>
    <s v="1  DC"/>
    <s v="Atrasado"/>
    <d v="2025-06-12T00:00:00"/>
    <n v="6"/>
    <n v="406190"/>
    <m/>
    <n v="168979"/>
    <n v="221"/>
    <s v="Almoxarifados - Estoque geral"/>
    <n v="82.45"/>
    <n v="13341"/>
    <s v="DISMA DISTRIBUIDORA"/>
    <s v="Araçatuba"/>
    <x v="4"/>
    <x v="1"/>
    <m/>
    <x v="1"/>
    <n v="1"/>
    <n v="1"/>
    <n v="0.16666666666666666"/>
    <n v="0"/>
    <m/>
    <x v="0"/>
  </r>
  <r>
    <x v="6"/>
    <m/>
    <x v="19"/>
    <n v="26893"/>
    <x v="422"/>
    <x v="0"/>
    <n v="1"/>
    <n v="0"/>
    <n v="1"/>
    <d v="2025-02-28T00:00:00"/>
    <d v="2025-03-20T00:00:00"/>
    <m/>
    <m/>
    <s v=""/>
    <n v="20"/>
    <n v="394678"/>
    <n v="1133066"/>
    <n v="165177"/>
    <n v="692"/>
    <s v="Tratores Preparo Solo"/>
    <n v="274.16000000000003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26"/>
    <n v="26893"/>
    <x v="422"/>
    <x v="0"/>
    <n v="1"/>
    <n v="0"/>
    <n v="1"/>
    <d v="2025-05-28T00:00:00"/>
    <d v="2025-06-03T00:00:00"/>
    <s v="1  DC"/>
    <s v="Atrasado"/>
    <d v="2025-06-04T00:00:00"/>
    <n v="6"/>
    <n v="404986"/>
    <m/>
    <n v="168522"/>
    <n v="221"/>
    <s v="Almoxarifados - Estoque geral"/>
    <n v="334.62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48"/>
    <n v="26894"/>
    <x v="423"/>
    <x v="0"/>
    <n v="2"/>
    <n v="0"/>
    <n v="2"/>
    <d v="2025-06-16T00:00:00"/>
    <d v="2025-06-27T00:00:00"/>
    <s v="1  DC"/>
    <s v="Atrasado"/>
    <d v="2025-06-28T00:00:00"/>
    <n v="11"/>
    <n v="407763"/>
    <m/>
    <n v="169720"/>
    <n v="221"/>
    <s v="Almoxarifados - Estoque geral"/>
    <n v="29.31"/>
    <n v="15127"/>
    <s v="EQUAGRIL LTDA"/>
    <s v="São Paulo"/>
    <x v="4"/>
    <x v="1"/>
    <m/>
    <x v="1"/>
    <m/>
    <e v="#DIV/0!"/>
    <n v="0"/>
    <n v="0"/>
    <m/>
    <x v="0"/>
  </r>
  <r>
    <x v="2"/>
    <m/>
    <x v="17"/>
    <n v="27032"/>
    <x v="424"/>
    <x v="0"/>
    <n v="4"/>
    <n v="0"/>
    <n v="4"/>
    <d v="2025-05-28T00:00:00"/>
    <d v="2025-06-03T00:00:00"/>
    <m/>
    <s v=""/>
    <s v=""/>
    <n v="6"/>
    <n v="405051"/>
    <m/>
    <n v="168527"/>
    <n v="221"/>
    <s v="Almoxarifados - Estoque geral"/>
    <n v="49"/>
    <n v="6039"/>
    <s v="IDEAL DISTRIBUIDORA DE PEÇAS"/>
    <s v="Campina Grande"/>
    <x v="0"/>
    <x v="1"/>
    <m/>
    <x v="1"/>
    <n v="1"/>
    <n v="1"/>
    <n v="0.5"/>
    <n v="0"/>
    <m/>
    <x v="2"/>
  </r>
  <r>
    <x v="2"/>
    <m/>
    <x v="4"/>
    <n v="27033"/>
    <x v="425"/>
    <x v="0"/>
    <n v="5"/>
    <n v="0"/>
    <n v="5"/>
    <d v="2025-03-18T00:00:00"/>
    <d v="2025-04-09T00:00:00"/>
    <m/>
    <m/>
    <s v=""/>
    <n v="22"/>
    <n v="396704"/>
    <n v="1137532"/>
    <n v="166067"/>
    <n v="112"/>
    <s v="Carregadeiras Colheita"/>
    <n v="325"/>
    <n v="6039"/>
    <s v="IDEAL DISTRIBUIDORA DE PEÇAS"/>
    <s v="Campina Grande"/>
    <x v="0"/>
    <x v="1"/>
    <n v="1"/>
    <x v="2"/>
    <n v="1"/>
    <n v="1"/>
    <n v="0.25"/>
    <n v="0"/>
    <n v="0"/>
    <x v="1"/>
  </r>
  <r>
    <x v="2"/>
    <m/>
    <x v="17"/>
    <n v="27033"/>
    <x v="425"/>
    <x v="0"/>
    <n v="5"/>
    <n v="0"/>
    <n v="5"/>
    <d v="2025-05-28T00:00:00"/>
    <d v="2025-06-03T00:00:00"/>
    <s v="0  DC"/>
    <s v="Atrasado"/>
    <d v="2025-06-03T00:00:00"/>
    <n v="6"/>
    <n v="405050"/>
    <m/>
    <n v="168527"/>
    <n v="221"/>
    <s v="Almoxarifados - Estoque geral"/>
    <n v="65"/>
    <n v="6039"/>
    <s v="IDEAL DISTRIBUIDORA DE PEÇAS"/>
    <s v="Campina Grande"/>
    <x v="0"/>
    <x v="1"/>
    <m/>
    <x v="1"/>
    <n v="1"/>
    <n v="1"/>
    <n v="0.5"/>
    <n v="0"/>
    <m/>
    <x v="2"/>
  </r>
  <r>
    <x v="5"/>
    <m/>
    <x v="81"/>
    <n v="27045"/>
    <x v="426"/>
    <x v="0"/>
    <n v="1"/>
    <n v="0"/>
    <n v="1"/>
    <d v="2025-02-11T00:00:00"/>
    <d v="2025-04-03T00:00:00"/>
    <m/>
    <m/>
    <s v=""/>
    <n v="51"/>
    <n v="396711"/>
    <n v="1138052"/>
    <n v="0"/>
    <n v="685"/>
    <s v="Caminhões Comboio"/>
    <n v="63.26"/>
    <m/>
    <s v=""/>
    <s v=""/>
    <x v="3"/>
    <x v="1"/>
    <n v="1"/>
    <x v="2"/>
    <n v="1"/>
    <n v="1"/>
    <n v="0"/>
    <n v="1"/>
    <e v="#REF!"/>
    <x v="5"/>
  </r>
  <r>
    <x v="5"/>
    <m/>
    <x v="81"/>
    <n v="27046"/>
    <x v="427"/>
    <x v="0"/>
    <n v="1"/>
    <n v="0"/>
    <n v="1"/>
    <d v="2025-02-11T00:00:00"/>
    <d v="2025-04-03T00:00:00"/>
    <m/>
    <m/>
    <s v=""/>
    <n v="51"/>
    <n v="396712"/>
    <n v="1138052"/>
    <n v="0"/>
    <n v="685"/>
    <s v="Caminhões Comboio"/>
    <n v="81.61"/>
    <m/>
    <s v=""/>
    <s v=""/>
    <x v="3"/>
    <x v="1"/>
    <n v="1"/>
    <x v="2"/>
    <n v="1"/>
    <n v="1"/>
    <n v="0"/>
    <n v="1"/>
    <e v="#REF!"/>
    <x v="5"/>
  </r>
  <r>
    <x v="5"/>
    <m/>
    <x v="81"/>
    <n v="27047"/>
    <x v="428"/>
    <x v="0"/>
    <n v="1"/>
    <n v="0"/>
    <n v="1"/>
    <d v="2025-02-11T00:00:00"/>
    <d v="2025-04-03T00:00:00"/>
    <m/>
    <m/>
    <s v=""/>
    <n v="51"/>
    <n v="396714"/>
    <n v="1138052"/>
    <n v="0"/>
    <n v="685"/>
    <s v="Caminhões Comboio"/>
    <n v="113.88"/>
    <m/>
    <s v=""/>
    <s v=""/>
    <x v="3"/>
    <x v="1"/>
    <n v="1"/>
    <x v="2"/>
    <n v="1"/>
    <n v="1"/>
    <n v="0"/>
    <n v="1"/>
    <e v="#REF!"/>
    <x v="5"/>
  </r>
  <r>
    <x v="5"/>
    <m/>
    <x v="81"/>
    <n v="27049"/>
    <x v="429"/>
    <x v="0"/>
    <n v="2"/>
    <n v="0"/>
    <n v="2"/>
    <d v="2025-02-11T00:00:00"/>
    <d v="2025-04-03T00:00:00"/>
    <m/>
    <m/>
    <s v=""/>
    <n v="51"/>
    <n v="396726"/>
    <n v="1138052"/>
    <n v="0"/>
    <n v="685"/>
    <s v="Caminhões Comboio"/>
    <n v="543.4"/>
    <m/>
    <s v=""/>
    <s v=""/>
    <x v="3"/>
    <x v="1"/>
    <n v="1"/>
    <x v="2"/>
    <n v="1"/>
    <n v="1"/>
    <n v="0"/>
    <n v="1"/>
    <e v="#REF!"/>
    <x v="5"/>
  </r>
  <r>
    <x v="5"/>
    <m/>
    <x v="81"/>
    <n v="27057"/>
    <x v="430"/>
    <x v="0"/>
    <n v="1"/>
    <n v="0"/>
    <n v="1"/>
    <d v="2025-02-11T00:00:00"/>
    <d v="2025-04-03T00:00:00"/>
    <m/>
    <m/>
    <s v=""/>
    <n v="51"/>
    <n v="396717"/>
    <n v="1138052"/>
    <n v="0"/>
    <n v="685"/>
    <s v="Caminhões Comboio"/>
    <n v="132.68"/>
    <m/>
    <s v=""/>
    <s v=""/>
    <x v="3"/>
    <x v="1"/>
    <n v="1"/>
    <x v="2"/>
    <n v="1"/>
    <n v="1"/>
    <n v="0"/>
    <n v="1"/>
    <e v="#REF!"/>
    <x v="5"/>
  </r>
  <r>
    <x v="10"/>
    <m/>
    <x v="49"/>
    <n v="27071"/>
    <x v="431"/>
    <x v="0"/>
    <n v="1"/>
    <n v="1"/>
    <m/>
    <d v="2025-05-21T00:00:00"/>
    <d v="2025-06-06T00:00:00"/>
    <s v="1  DC"/>
    <s v="Atrasado"/>
    <d v="2025-06-07T00:00:00"/>
    <n v="16"/>
    <n v="403859"/>
    <m/>
    <n v="168679"/>
    <n v="221"/>
    <s v="Almoxarifados - Estoque geral"/>
    <n v="139.37"/>
    <n v="2813"/>
    <s v="NORTEL              "/>
    <s v="Jaboatão dos Guararapes"/>
    <x v="1"/>
    <x v="0"/>
    <m/>
    <x v="0"/>
    <n v="1"/>
    <n v="1"/>
    <n v="1"/>
    <n v="0"/>
    <m/>
    <x v="2"/>
  </r>
  <r>
    <x v="9"/>
    <m/>
    <x v="36"/>
    <n v="27071"/>
    <x v="431"/>
    <x v="1"/>
    <n v="1"/>
    <n v="1"/>
    <m/>
    <d v="2025-06-16T00:00:00"/>
    <m/>
    <m/>
    <s v=""/>
    <s v=""/>
    <s v="Aguardando OC"/>
    <n v="407703"/>
    <m/>
    <n v="0"/>
    <n v="221"/>
    <s v="Almoxarifados - Estoque geral"/>
    <n v="139.37"/>
    <m/>
    <s v=""/>
    <s v=""/>
    <x v="3"/>
    <x v="0"/>
    <m/>
    <x v="0"/>
    <n v="1"/>
    <n v="1"/>
    <n v="0"/>
    <n v="1"/>
    <m/>
    <x v="0"/>
  </r>
  <r>
    <x v="9"/>
    <m/>
    <x v="36"/>
    <n v="27071"/>
    <x v="431"/>
    <x v="1"/>
    <n v="1"/>
    <n v="1"/>
    <m/>
    <d v="2025-06-17T00:00:00"/>
    <m/>
    <m/>
    <s v=""/>
    <s v=""/>
    <s v="Aguardando OC"/>
    <n v="408121"/>
    <m/>
    <n v="0"/>
    <n v="221"/>
    <s v="Almoxarifados - Estoque geral"/>
    <n v="139.37"/>
    <m/>
    <s v=""/>
    <s v=""/>
    <x v="3"/>
    <x v="0"/>
    <m/>
    <x v="0"/>
    <n v="1"/>
    <n v="1"/>
    <n v="0"/>
    <n v="1"/>
    <m/>
    <x v="0"/>
  </r>
  <r>
    <x v="9"/>
    <m/>
    <x v="36"/>
    <n v="27071"/>
    <x v="431"/>
    <x v="1"/>
    <n v="1"/>
    <n v="1"/>
    <m/>
    <d v="2025-06-21T00:00:00"/>
    <m/>
    <m/>
    <s v=""/>
    <s v=""/>
    <s v="Aguardando OC"/>
    <n v="408699"/>
    <m/>
    <n v="0"/>
    <n v="221"/>
    <s v="Almoxarifados - Estoque geral"/>
    <n v="139.37"/>
    <m/>
    <s v=""/>
    <s v=""/>
    <x v="3"/>
    <x v="0"/>
    <m/>
    <x v="0"/>
    <n v="1"/>
    <n v="1"/>
    <n v="0"/>
    <n v="1"/>
    <m/>
    <x v="0"/>
  </r>
  <r>
    <x v="9"/>
    <m/>
    <x v="36"/>
    <n v="27071"/>
    <x v="431"/>
    <x v="1"/>
    <n v="1"/>
    <n v="1"/>
    <m/>
    <d v="2025-07-14T00:00:00"/>
    <m/>
    <m/>
    <s v=""/>
    <s v=""/>
    <s v="Aguardando OC"/>
    <n v="411457"/>
    <m/>
    <n v="0"/>
    <n v="221"/>
    <s v="Almoxarifados - Estoque geral"/>
    <n v="139.37"/>
    <m/>
    <s v=""/>
    <s v=""/>
    <x v="3"/>
    <x v="0"/>
    <m/>
    <x v="0"/>
    <n v="1"/>
    <n v="1"/>
    <n v="0"/>
    <n v="1"/>
    <m/>
    <x v="3"/>
  </r>
  <r>
    <x v="9"/>
    <m/>
    <x v="36"/>
    <n v="27075"/>
    <x v="432"/>
    <x v="0"/>
    <n v="1"/>
    <n v="0"/>
    <n v="1"/>
    <d v="2025-06-23T00:00:00"/>
    <d v="2025-07-15T00:00:00"/>
    <s v="1  DC"/>
    <s v="Atrasado"/>
    <d v="2025-07-16T00:00:00"/>
    <n v="22"/>
    <n v="408796"/>
    <m/>
    <n v="170958"/>
    <n v="221"/>
    <s v="Almoxarifados - Estoque geral"/>
    <n v="69.3"/>
    <n v="2813"/>
    <s v="NORTEL              "/>
    <s v="Jaboatão dos Guararapes"/>
    <x v="1"/>
    <x v="1"/>
    <m/>
    <x v="1"/>
    <n v="1"/>
    <n v="1"/>
    <n v="1"/>
    <n v="0"/>
    <m/>
    <x v="0"/>
  </r>
  <r>
    <x v="9"/>
    <m/>
    <x v="36"/>
    <n v="27079"/>
    <x v="433"/>
    <x v="1"/>
    <n v="1"/>
    <n v="1"/>
    <m/>
    <d v="2025-06-21T00:00:00"/>
    <m/>
    <m/>
    <s v=""/>
    <s v=""/>
    <s v="Aguardando OC"/>
    <n v="40868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27080"/>
    <x v="434"/>
    <x v="1"/>
    <n v="1"/>
    <n v="1"/>
    <m/>
    <d v="2025-06-21T00:00:00"/>
    <m/>
    <m/>
    <s v=""/>
    <s v=""/>
    <s v="Aguardando OC"/>
    <n v="408681"/>
    <m/>
    <n v="0"/>
    <n v="221"/>
    <s v="Almoxarifados - Estoque geral"/>
    <n v="7.35"/>
    <m/>
    <s v=""/>
    <s v=""/>
    <x v="3"/>
    <x v="0"/>
    <m/>
    <x v="0"/>
    <n v="1"/>
    <n v="1"/>
    <n v="0"/>
    <n v="1"/>
    <m/>
    <x v="0"/>
  </r>
  <r>
    <x v="9"/>
    <m/>
    <x v="36"/>
    <n v="27081"/>
    <x v="435"/>
    <x v="1"/>
    <n v="1"/>
    <n v="1"/>
    <m/>
    <d v="2025-06-21T00:00:00"/>
    <m/>
    <m/>
    <s v=""/>
    <s v=""/>
    <s v="Aguardando OC"/>
    <n v="40868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27083"/>
    <x v="436"/>
    <x v="1"/>
    <n v="1"/>
    <n v="1"/>
    <m/>
    <d v="2025-06-18T00:00:00"/>
    <m/>
    <m/>
    <s v=""/>
    <s v=""/>
    <s v="Aguardando OC"/>
    <n v="408194"/>
    <m/>
    <n v="0"/>
    <n v="221"/>
    <s v="Almoxarifados - Estoque geral"/>
    <n v="11.2"/>
    <m/>
    <s v=""/>
    <s v=""/>
    <x v="3"/>
    <x v="0"/>
    <m/>
    <x v="0"/>
    <n v="1"/>
    <n v="1"/>
    <n v="0"/>
    <n v="1"/>
    <m/>
    <x v="0"/>
  </r>
  <r>
    <x v="9"/>
    <m/>
    <x v="36"/>
    <n v="27083"/>
    <x v="436"/>
    <x v="1"/>
    <n v="1"/>
    <n v="1"/>
    <m/>
    <d v="2025-06-21T00:00:00"/>
    <m/>
    <m/>
    <s v=""/>
    <s v=""/>
    <s v="Aguardando OC"/>
    <n v="40868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27085"/>
    <x v="437"/>
    <x v="0"/>
    <n v="1"/>
    <n v="0"/>
    <n v="1"/>
    <d v="2025-06-18T00:00:00"/>
    <d v="2025-06-27T00:00:00"/>
    <s v="1  DC"/>
    <s v="Atrasado"/>
    <d v="2025-06-28T00:00:00"/>
    <n v="9"/>
    <n v="408176"/>
    <m/>
    <n v="169735"/>
    <n v="221"/>
    <s v="Almoxarifados - Estoque geral"/>
    <n v="23"/>
    <n v="2813"/>
    <s v="NORTEL              "/>
    <s v="Jaboatão dos Guararapes"/>
    <x v="1"/>
    <x v="1"/>
    <m/>
    <x v="1"/>
    <n v="1"/>
    <n v="1"/>
    <n v="0.5"/>
    <n v="0"/>
    <m/>
    <x v="0"/>
  </r>
  <r>
    <x v="9"/>
    <m/>
    <x v="36"/>
    <n v="27085"/>
    <x v="437"/>
    <x v="1"/>
    <n v="1"/>
    <n v="1"/>
    <m/>
    <d v="2025-06-21T00:00:00"/>
    <m/>
    <m/>
    <s v=""/>
    <s v=""/>
    <s v="Aguardando OC"/>
    <n v="408689"/>
    <m/>
    <n v="0"/>
    <n v="221"/>
    <s v="Almoxarifados - Estoque geral"/>
    <n v="20.69"/>
    <m/>
    <s v=""/>
    <s v=""/>
    <x v="3"/>
    <x v="0"/>
    <m/>
    <x v="0"/>
    <n v="1"/>
    <n v="1"/>
    <n v="0"/>
    <n v="1"/>
    <m/>
    <x v="0"/>
  </r>
  <r>
    <x v="9"/>
    <m/>
    <x v="36"/>
    <n v="27086"/>
    <x v="438"/>
    <x v="1"/>
    <n v="1"/>
    <n v="1"/>
    <m/>
    <d v="2025-06-21T00:00:00"/>
    <m/>
    <m/>
    <s v=""/>
    <s v=""/>
    <s v="Aguardando OC"/>
    <n v="408691"/>
    <m/>
    <n v="0"/>
    <n v="221"/>
    <s v="Almoxarifados - Estoque geral"/>
    <n v="16"/>
    <m/>
    <s v=""/>
    <s v=""/>
    <x v="3"/>
    <x v="0"/>
    <m/>
    <x v="0"/>
    <n v="1"/>
    <n v="1"/>
    <n v="0"/>
    <n v="1"/>
    <m/>
    <x v="0"/>
  </r>
  <r>
    <x v="9"/>
    <m/>
    <x v="36"/>
    <n v="27087"/>
    <x v="439"/>
    <x v="1"/>
    <n v="1"/>
    <n v="1"/>
    <m/>
    <d v="2025-06-18T00:00:00"/>
    <m/>
    <m/>
    <s v=""/>
    <s v=""/>
    <s v="Aguardando OC"/>
    <n v="408180"/>
    <m/>
    <n v="0"/>
    <n v="221"/>
    <s v="Almoxarifados - Estoque geral"/>
    <n v="24.38"/>
    <m/>
    <s v=""/>
    <s v=""/>
    <x v="3"/>
    <x v="0"/>
    <m/>
    <x v="0"/>
    <n v="1"/>
    <n v="1"/>
    <n v="0"/>
    <n v="1"/>
    <m/>
    <x v="0"/>
  </r>
  <r>
    <x v="9"/>
    <m/>
    <x v="36"/>
    <n v="27088"/>
    <x v="440"/>
    <x v="1"/>
    <n v="1"/>
    <n v="1"/>
    <n v="0"/>
    <d v="2025-05-21T00:00:00"/>
    <m/>
    <m/>
    <s v=""/>
    <s v=""/>
    <s v="Aguardando OC"/>
    <n v="403841"/>
    <m/>
    <n v="0"/>
    <n v="221"/>
    <s v="Almoxarifados - Estoque geral"/>
    <n v="135"/>
    <m/>
    <s v=""/>
    <s v=""/>
    <x v="3"/>
    <x v="0"/>
    <m/>
    <x v="0"/>
    <n v="1"/>
    <n v="1"/>
    <n v="0"/>
    <n v="1"/>
    <m/>
    <x v="2"/>
  </r>
  <r>
    <x v="9"/>
    <m/>
    <x v="36"/>
    <n v="27088"/>
    <x v="440"/>
    <x v="1"/>
    <n v="1"/>
    <n v="1"/>
    <m/>
    <d v="2025-06-18T00:00:00"/>
    <m/>
    <m/>
    <s v=""/>
    <s v=""/>
    <s v="Aguardando OC"/>
    <n v="408182"/>
    <m/>
    <n v="0"/>
    <n v="221"/>
    <s v="Almoxarifados - Estoque geral"/>
    <n v="29.29"/>
    <m/>
    <s v=""/>
    <s v=""/>
    <x v="3"/>
    <x v="0"/>
    <m/>
    <x v="0"/>
    <n v="1"/>
    <n v="1"/>
    <n v="0"/>
    <n v="1"/>
    <m/>
    <x v="0"/>
  </r>
  <r>
    <x v="9"/>
    <m/>
    <x v="36"/>
    <n v="27089"/>
    <x v="441"/>
    <x v="1"/>
    <n v="1"/>
    <n v="1"/>
    <m/>
    <d v="2025-06-18T00:00:00"/>
    <m/>
    <m/>
    <s v=""/>
    <s v=""/>
    <s v="Aguardando OC"/>
    <n v="408186"/>
    <m/>
    <n v="0"/>
    <n v="221"/>
    <s v="Almoxarifados - Estoque geral"/>
    <n v="53.35"/>
    <m/>
    <s v=""/>
    <s v=""/>
    <x v="3"/>
    <x v="0"/>
    <m/>
    <x v="0"/>
    <n v="1"/>
    <n v="1"/>
    <n v="0"/>
    <n v="1"/>
    <m/>
    <x v="0"/>
  </r>
  <r>
    <x v="5"/>
    <m/>
    <x v="46"/>
    <n v="27102"/>
    <x v="442"/>
    <x v="0"/>
    <n v="1"/>
    <n v="0"/>
    <n v="1"/>
    <d v="2025-03-26T00:00:00"/>
    <d v="2025-04-04T00:00:00"/>
    <m/>
    <m/>
    <s v=""/>
    <n v="9"/>
    <n v="397172"/>
    <n v="1139444"/>
    <n v="165797"/>
    <n v="683"/>
    <s v="Caminhões Prancha"/>
    <n v="166.03"/>
    <n v="5189"/>
    <s v="REPENORTE"/>
    <s v="Recife"/>
    <x v="1"/>
    <x v="1"/>
    <m/>
    <x v="1"/>
    <n v="1"/>
    <n v="1"/>
    <n v="0.14285714285714285"/>
    <n v="0"/>
    <n v="0"/>
    <x v="1"/>
  </r>
  <r>
    <x v="5"/>
    <m/>
    <x v="14"/>
    <n v="27102"/>
    <x v="443"/>
    <x v="0"/>
    <n v="1"/>
    <n v="1"/>
    <m/>
    <d v="2025-07-14T00:00:00"/>
    <d v="2025-07-19T00:00:00"/>
    <s v="1  DC"/>
    <s v="Atrasado"/>
    <d v="2025-07-20T00:00:00"/>
    <n v="5"/>
    <n v="411611"/>
    <m/>
    <n v="171160"/>
    <n v="221"/>
    <s v="Almoxarifados - Estoque geral"/>
    <n v="144.47999999999999"/>
    <n v="5189"/>
    <s v="REPENORTE"/>
    <s v="Recife"/>
    <x v="1"/>
    <x v="0"/>
    <m/>
    <x v="0"/>
    <n v="1"/>
    <n v="1"/>
    <n v="9.0909090909090912E-2"/>
    <n v="0"/>
    <m/>
    <x v="3"/>
  </r>
  <r>
    <x v="5"/>
    <m/>
    <x v="44"/>
    <n v="27102"/>
    <x v="443"/>
    <x v="0"/>
    <n v="1"/>
    <n v="1"/>
    <m/>
    <d v="2025-07-14T00:00:00"/>
    <d v="2025-07-19T00:00:00"/>
    <s v="1  DC"/>
    <s v="Atrasado"/>
    <d v="2025-07-20T00:00:00"/>
    <n v="5"/>
    <n v="411634"/>
    <m/>
    <n v="171160"/>
    <n v="221"/>
    <s v="Almoxarifados - Estoque geral"/>
    <n v="144.47999999999999"/>
    <n v="5189"/>
    <s v="REPENORTE"/>
    <s v="Recife"/>
    <x v="1"/>
    <x v="0"/>
    <m/>
    <x v="0"/>
    <n v="1"/>
    <n v="1"/>
    <n v="9.0909090909090912E-2"/>
    <n v="0"/>
    <m/>
    <x v="3"/>
  </r>
  <r>
    <x v="5"/>
    <m/>
    <x v="39"/>
    <n v="27102"/>
    <x v="443"/>
    <x v="0"/>
    <n v="1"/>
    <n v="0"/>
    <n v="1"/>
    <d v="2025-06-13T00:00:00"/>
    <d v="2025-06-23T00:00:00"/>
    <m/>
    <s v=""/>
    <s v=""/>
    <n v="10"/>
    <n v="407556"/>
    <m/>
    <n v="169644"/>
    <n v="221"/>
    <s v="Almoxarifados - Estoque geral"/>
    <n v="144.47999999999999"/>
    <n v="5189"/>
    <s v="REPENORTE"/>
    <s v="Recife"/>
    <x v="1"/>
    <x v="1"/>
    <m/>
    <x v="1"/>
    <n v="1"/>
    <n v="1"/>
    <n v="7.6923076923076927E-2"/>
    <n v="0"/>
    <m/>
    <x v="0"/>
  </r>
  <r>
    <x v="5"/>
    <m/>
    <x v="27"/>
    <n v="27102"/>
    <x v="443"/>
    <x v="1"/>
    <n v="1"/>
    <n v="1"/>
    <m/>
    <d v="2025-07-19T00:00:00"/>
    <m/>
    <m/>
    <s v=""/>
    <s v=""/>
    <s v="Aguardando OC"/>
    <n v="412483"/>
    <m/>
    <n v="0"/>
    <n v="221"/>
    <s v="Almoxarifados - Estoque geral"/>
    <n v="144.47999999999999"/>
    <m/>
    <s v=""/>
    <s v=""/>
    <x v="3"/>
    <x v="0"/>
    <m/>
    <x v="0"/>
    <n v="1"/>
    <n v="1"/>
    <n v="0"/>
    <n v="1"/>
    <m/>
    <x v="3"/>
  </r>
  <r>
    <x v="2"/>
    <m/>
    <x v="33"/>
    <n v="27107"/>
    <x v="444"/>
    <x v="0"/>
    <n v="10"/>
    <n v="0"/>
    <n v="10"/>
    <d v="2025-05-05T00:00:00"/>
    <d v="2025-05-12T00:00:00"/>
    <m/>
    <m/>
    <s v=""/>
    <n v="7"/>
    <n v="401381"/>
    <m/>
    <n v="167473"/>
    <m/>
    <m/>
    <n v="13.3"/>
    <n v="13341"/>
    <s v="DISMA DISTRIBUIDORA"/>
    <s v="Araçatuba"/>
    <x v="4"/>
    <x v="1"/>
    <m/>
    <x v="1"/>
    <n v="1"/>
    <n v="1"/>
    <n v="0.5"/>
    <n v="0"/>
    <n v="0"/>
    <x v="2"/>
  </r>
  <r>
    <x v="6"/>
    <m/>
    <x v="65"/>
    <n v="27116"/>
    <x v="445"/>
    <x v="0"/>
    <n v="8"/>
    <n v="0"/>
    <n v="8"/>
    <d v="2025-03-19T00:00:00"/>
    <d v="2025-04-09T00:00:00"/>
    <m/>
    <s v=""/>
    <s v=""/>
    <n v="21"/>
    <n v="396640"/>
    <n v="1137894"/>
    <n v="166041"/>
    <n v="694"/>
    <s v="Tratores Plantio"/>
    <n v="2.5"/>
    <n v="15127"/>
    <s v="EQUAGRIL LTDA"/>
    <s v="São Paulo"/>
    <x v="4"/>
    <x v="1"/>
    <m/>
    <x v="1"/>
    <n v="1"/>
    <n v="1"/>
    <n v="9.0909090909090912E-2"/>
    <n v="0"/>
    <n v="0"/>
    <x v="1"/>
  </r>
  <r>
    <x v="2"/>
    <m/>
    <x v="7"/>
    <n v="27116"/>
    <x v="445"/>
    <x v="0"/>
    <n v="8"/>
    <n v="0"/>
    <n v="8"/>
    <d v="2025-03-19T00:00:00"/>
    <d v="2025-04-09T00:00:00"/>
    <m/>
    <s v=""/>
    <s v=""/>
    <n v="21"/>
    <n v="396645"/>
    <n v="1137897"/>
    <n v="166041"/>
    <n v="112"/>
    <s v="Carregadeiras Colheita"/>
    <n v="2.5"/>
    <n v="15127"/>
    <s v="EQUAGRIL LTDA"/>
    <s v="São Paulo"/>
    <x v="4"/>
    <x v="1"/>
    <m/>
    <x v="1"/>
    <n v="1"/>
    <n v="1"/>
    <n v="9.0909090909090912E-2"/>
    <n v="0"/>
    <n v="0"/>
    <x v="1"/>
  </r>
  <r>
    <x v="3"/>
    <m/>
    <x v="3"/>
    <n v="27393"/>
    <x v="446"/>
    <x v="0"/>
    <n v="4"/>
    <n v="0"/>
    <n v="4"/>
    <d v="2025-05-16T00:00:00"/>
    <d v="2025-05-26T00:00:00"/>
    <s v="2  DC"/>
    <s v="Atrasado"/>
    <d v="2025-05-28T00:00:00"/>
    <n v="10"/>
    <n v="403202"/>
    <m/>
    <n v="168128"/>
    <n v="221"/>
    <s v="Almoxarifados - Estoque geral"/>
    <n v="29.14"/>
    <n v="9863"/>
    <s v="ITALPRATES"/>
    <s v="São Paulo"/>
    <x v="4"/>
    <x v="1"/>
    <m/>
    <x v="1"/>
    <n v="1"/>
    <n v="1"/>
    <n v="7.6923076923076927E-2"/>
    <n v="0"/>
    <m/>
    <x v="2"/>
  </r>
  <r>
    <x v="5"/>
    <m/>
    <x v="15"/>
    <n v="27432"/>
    <x v="447"/>
    <x v="0"/>
    <n v="1"/>
    <n v="0"/>
    <n v="1"/>
    <d v="2025-06-06T00:00:00"/>
    <d v="2025-06-11T00:00:00"/>
    <s v="0  DC"/>
    <s v="Atrasado"/>
    <d v="2025-06-11T00:00:00"/>
    <n v="5"/>
    <n v="406249"/>
    <m/>
    <n v="168985"/>
    <n v="221"/>
    <s v="Almoxarifados - Estoque geral"/>
    <n v="245.6"/>
    <n v="2528"/>
    <s v="REDIESEL            "/>
    <s v="Jaboatão dos Guararapes"/>
    <x v="1"/>
    <x v="1"/>
    <m/>
    <x v="1"/>
    <n v="1"/>
    <n v="1"/>
    <n v="0.33333333333333331"/>
    <n v="0"/>
    <m/>
    <x v="0"/>
  </r>
  <r>
    <x v="5"/>
    <m/>
    <x v="99"/>
    <n v="27441"/>
    <x v="448"/>
    <x v="0"/>
    <n v="1"/>
    <n v="0"/>
    <n v="1"/>
    <d v="2025-05-28T00:00:00"/>
    <d v="2025-06-02T00:00:00"/>
    <s v="1  DC"/>
    <s v="Atrasado"/>
    <d v="2025-06-03T00:00:00"/>
    <n v="5"/>
    <n v="404949"/>
    <m/>
    <n v="168498"/>
    <n v="221"/>
    <s v="Almoxarifados - Estoque geral"/>
    <n v="13.06"/>
    <n v="5189"/>
    <s v="REPENORTE"/>
    <s v="Recife"/>
    <x v="1"/>
    <x v="1"/>
    <m/>
    <x v="1"/>
    <n v="1"/>
    <n v="1"/>
    <n v="1"/>
    <n v="0"/>
    <m/>
    <x v="2"/>
  </r>
  <r>
    <x v="5"/>
    <m/>
    <x v="89"/>
    <n v="27441"/>
    <x v="448"/>
    <x v="0"/>
    <n v="2"/>
    <n v="0"/>
    <n v="2"/>
    <d v="2025-06-18T00:00:00"/>
    <d v="2025-06-27T00:00:00"/>
    <s v="0  DC"/>
    <s v="Atrasado"/>
    <d v="2025-06-27T00:00:00"/>
    <n v="9"/>
    <n v="408323"/>
    <m/>
    <n v="169731"/>
    <n v="221"/>
    <s v="Almoxarifados - Estoque geral"/>
    <n v="19.54"/>
    <n v="4604"/>
    <s v="CABINE"/>
    <s v="Recife"/>
    <x v="1"/>
    <x v="1"/>
    <m/>
    <x v="1"/>
    <n v="1"/>
    <n v="1"/>
    <n v="0.25"/>
    <n v="0"/>
    <m/>
    <x v="0"/>
  </r>
  <r>
    <x v="5"/>
    <m/>
    <x v="100"/>
    <n v="27511"/>
    <x v="449"/>
    <x v="0"/>
    <n v="1"/>
    <n v="0"/>
    <n v="1"/>
    <d v="2025-07-07T00:00:00"/>
    <d v="2025-07-12T00:00:00"/>
    <s v="4  DC"/>
    <s v="Atrasado"/>
    <d v="2025-07-16T00:00:00"/>
    <n v="5"/>
    <n v="410481"/>
    <m/>
    <n v="170856"/>
    <n v="221"/>
    <s v="Almoxarifados - Estoque geral"/>
    <n v="62.47"/>
    <n v="3163"/>
    <s v="PACAEMBU            "/>
    <s v="Jaboatão dos Guararapes"/>
    <x v="1"/>
    <x v="1"/>
    <m/>
    <x v="1"/>
    <n v="1"/>
    <n v="1"/>
    <n v="1"/>
    <n v="0"/>
    <m/>
    <x v="3"/>
  </r>
  <r>
    <x v="6"/>
    <m/>
    <x v="19"/>
    <n v="27557"/>
    <x v="450"/>
    <x v="0"/>
    <n v="2"/>
    <n v="0"/>
    <n v="2"/>
    <d v="2025-02-28T00:00:00"/>
    <d v="2025-03-20T00:00:00"/>
    <m/>
    <m/>
    <s v=""/>
    <n v="20"/>
    <n v="394686"/>
    <n v="1133066"/>
    <n v="165177"/>
    <n v="692"/>
    <s v="Tratores Preparo Solo"/>
    <n v="39.884999999999998"/>
    <n v="13341"/>
    <s v="DISMA DISTRIBUIDORA"/>
    <s v="Araçatuba"/>
    <x v="4"/>
    <x v="1"/>
    <n v="1"/>
    <x v="2"/>
    <n v="1"/>
    <n v="1"/>
    <n v="0.04"/>
    <n v="0"/>
    <n v="0"/>
    <x v="5"/>
  </r>
  <r>
    <x v="2"/>
    <m/>
    <x v="6"/>
    <n v="27692"/>
    <x v="451"/>
    <x v="0"/>
    <n v="1"/>
    <n v="0"/>
    <n v="1"/>
    <d v="2025-05-14T00:00:00"/>
    <d v="2025-05-20T00:00:00"/>
    <m/>
    <s v=""/>
    <s v=""/>
    <n v="6"/>
    <n v="402863"/>
    <m/>
    <n v="167932"/>
    <n v="221"/>
    <s v="Almoxarifados - Estoque geral"/>
    <n v="899.9"/>
    <n v="11198"/>
    <s v="4E EQUIPAMENTOS"/>
    <s v="Goiânia"/>
    <x v="2"/>
    <x v="1"/>
    <m/>
    <x v="1"/>
    <n v="1"/>
    <n v="1"/>
    <n v="0.5"/>
    <n v="0"/>
    <m/>
    <x v="2"/>
  </r>
  <r>
    <x v="2"/>
    <m/>
    <x v="4"/>
    <n v="27692"/>
    <x v="451"/>
    <x v="0"/>
    <n v="1"/>
    <n v="0"/>
    <n v="1"/>
    <d v="2025-05-16T00:00:00"/>
    <d v="2025-05-20T00:00:00"/>
    <s v="15  DC"/>
    <s v="Atrasado"/>
    <d v="2025-06-04T00:00:00"/>
    <n v="4"/>
    <n v="403156"/>
    <m/>
    <n v="167932"/>
    <n v="221"/>
    <s v="Almoxarifados - Estoque geral"/>
    <n v="1021.39"/>
    <n v="11198"/>
    <s v="4E EQUIPAMENTOS"/>
    <s v="Goiânia"/>
    <x v="2"/>
    <x v="1"/>
    <m/>
    <x v="1"/>
    <n v="1"/>
    <n v="1"/>
    <n v="0.5"/>
    <n v="0"/>
    <m/>
    <x v="2"/>
  </r>
  <r>
    <x v="2"/>
    <m/>
    <x v="71"/>
    <n v="27692"/>
    <x v="451"/>
    <x v="1"/>
    <n v="1"/>
    <n v="1"/>
    <m/>
    <d v="2025-07-17T00:00:00"/>
    <m/>
    <m/>
    <s v=""/>
    <s v=""/>
    <s v="Aguardando OC"/>
    <n v="412160"/>
    <m/>
    <n v="0"/>
    <n v="221"/>
    <s v="Almoxarifados - Estoque geral"/>
    <n v="899.9"/>
    <m/>
    <s v=""/>
    <s v=""/>
    <x v="3"/>
    <x v="0"/>
    <m/>
    <x v="0"/>
    <n v="1"/>
    <n v="1"/>
    <n v="0"/>
    <n v="1"/>
    <m/>
    <x v="3"/>
  </r>
  <r>
    <x v="6"/>
    <m/>
    <x v="65"/>
    <n v="27709"/>
    <x v="452"/>
    <x v="0"/>
    <n v="1"/>
    <n v="0"/>
    <n v="1"/>
    <d v="2025-03-20T00:00:00"/>
    <d v="2025-04-09T00:00:00"/>
    <m/>
    <m/>
    <s v=""/>
    <n v="20"/>
    <n v="396818"/>
    <n v="1138226"/>
    <n v="166039"/>
    <n v="694"/>
    <s v="Tratores Plantio"/>
    <n v="460"/>
    <n v="9824"/>
    <s v="COMERCIAL AGRICOLA"/>
    <s v="Recife"/>
    <x v="1"/>
    <x v="1"/>
    <n v="1"/>
    <x v="2"/>
    <n v="1"/>
    <n v="1"/>
    <n v="1"/>
    <n v="0"/>
    <n v="0"/>
    <x v="1"/>
  </r>
  <r>
    <x v="9"/>
    <m/>
    <x v="36"/>
    <n v="27881"/>
    <x v="453"/>
    <x v="1"/>
    <n v="5"/>
    <n v="5"/>
    <m/>
    <d v="2025-06-21T00:00:00"/>
    <m/>
    <m/>
    <s v=""/>
    <s v=""/>
    <s v="Aguardando OC"/>
    <n v="408739"/>
    <m/>
    <n v="0"/>
    <n v="221"/>
    <s v="Almoxarifados - Estoque geral"/>
    <n v="12.34"/>
    <m/>
    <s v=""/>
    <s v=""/>
    <x v="3"/>
    <x v="0"/>
    <m/>
    <x v="0"/>
    <n v="1"/>
    <n v="1"/>
    <n v="0"/>
    <n v="1"/>
    <m/>
    <x v="0"/>
  </r>
  <r>
    <x v="2"/>
    <m/>
    <x v="8"/>
    <n v="27978"/>
    <x v="454"/>
    <x v="0"/>
    <n v="10"/>
    <n v="0"/>
    <n v="10"/>
    <d v="2025-05-09T00:00:00"/>
    <d v="2025-05-15T00:00:00"/>
    <m/>
    <m/>
    <s v=""/>
    <n v="6"/>
    <n v="402238"/>
    <m/>
    <n v="167749"/>
    <n v="221"/>
    <s v="Almoxarifados - Estoque geral"/>
    <n v="3.5"/>
    <n v="14487"/>
    <s v="FL TRATORES "/>
    <s v="Recife"/>
    <x v="1"/>
    <x v="1"/>
    <n v="1"/>
    <x v="2"/>
    <n v="1"/>
    <n v="1"/>
    <n v="6.6666666666666666E-2"/>
    <n v="0"/>
    <m/>
    <x v="2"/>
  </r>
  <r>
    <x v="2"/>
    <m/>
    <x v="9"/>
    <n v="27978"/>
    <x v="454"/>
    <x v="0"/>
    <n v="10"/>
    <n v="0"/>
    <n v="10"/>
    <d v="2025-06-20T00:00:00"/>
    <d v="2025-07-01T00:00:00"/>
    <s v="1  DC"/>
    <s v="Atrasado"/>
    <d v="2025-07-02T00:00:00"/>
    <n v="11"/>
    <n v="408569"/>
    <m/>
    <n v="170152"/>
    <n v="221"/>
    <s v="Almoxarifados - Estoque geral"/>
    <n v="0.35"/>
    <n v="13341"/>
    <s v="DISMA DISTRIBUIDORA"/>
    <s v="Araçatuba"/>
    <x v="4"/>
    <x v="1"/>
    <m/>
    <x v="1"/>
    <n v="1"/>
    <n v="1"/>
    <n v="5.5555555555555552E-2"/>
    <n v="0"/>
    <m/>
    <x v="0"/>
  </r>
  <r>
    <x v="7"/>
    <m/>
    <x v="55"/>
    <n v="28044"/>
    <x v="455"/>
    <x v="0"/>
    <n v="1"/>
    <n v="0"/>
    <n v="1"/>
    <d v="2025-04-11T00:00:00"/>
    <d v="2025-05-07T00:00:00"/>
    <m/>
    <m/>
    <s v=""/>
    <n v="26"/>
    <n v="399127"/>
    <n v="1144004"/>
    <n v="167228"/>
    <n v="727"/>
    <s v="Áreas de Vivência"/>
    <n v="11.79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56"/>
    <n v="28044"/>
    <x v="455"/>
    <x v="0"/>
    <n v="1"/>
    <n v="0"/>
    <n v="1"/>
    <d v="2025-04-11T00:00:00"/>
    <d v="2025-05-07T00:00:00"/>
    <m/>
    <m/>
    <s v=""/>
    <n v="26"/>
    <n v="399138"/>
    <n v="1144009"/>
    <n v="167228"/>
    <n v="727"/>
    <s v="Áreas de Vivência"/>
    <n v="11.79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57"/>
    <n v="28044"/>
    <x v="455"/>
    <x v="0"/>
    <n v="1"/>
    <n v="0"/>
    <n v="1"/>
    <d v="2025-04-11T00:00:00"/>
    <d v="2025-05-07T00:00:00"/>
    <m/>
    <m/>
    <s v=""/>
    <n v="26"/>
    <n v="399147"/>
    <n v="1144010"/>
    <n v="167228"/>
    <n v="727"/>
    <s v="Áreas de Vivência"/>
    <n v="11.79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58"/>
    <n v="28044"/>
    <x v="455"/>
    <x v="0"/>
    <n v="1"/>
    <n v="0"/>
    <n v="1"/>
    <d v="2025-04-11T00:00:00"/>
    <d v="2025-05-07T00:00:00"/>
    <m/>
    <m/>
    <s v=""/>
    <n v="26"/>
    <n v="399155"/>
    <n v="1144011"/>
    <n v="167228"/>
    <n v="727"/>
    <s v="Áreas de Vivência"/>
    <n v="11.79"/>
    <n v="14591"/>
    <s v="ATACADÃO ECONOMICO"/>
    <s v="João Pessoa"/>
    <x v="0"/>
    <x v="1"/>
    <m/>
    <x v="1"/>
    <n v="1"/>
    <n v="1"/>
    <n v="4.3478260869565216E-2"/>
    <n v="0"/>
    <n v="0"/>
    <x v="4"/>
  </r>
  <r>
    <x v="7"/>
    <m/>
    <x v="62"/>
    <n v="28044"/>
    <x v="455"/>
    <x v="0"/>
    <n v="1"/>
    <n v="0"/>
    <n v="1"/>
    <d v="2025-04-11T00:00:00"/>
    <d v="2025-05-07T00:00:00"/>
    <m/>
    <m/>
    <s v=""/>
    <n v="26"/>
    <n v="399161"/>
    <n v="1144012"/>
    <n v="167228"/>
    <n v="727"/>
    <s v="Áreas de Vivência"/>
    <n v="11.79"/>
    <n v="14591"/>
    <s v="ATACADÃO ECONOMICO"/>
    <s v="João Pessoa"/>
    <x v="0"/>
    <x v="1"/>
    <m/>
    <x v="1"/>
    <n v="1"/>
    <n v="1"/>
    <n v="4.3478260869565216E-2"/>
    <n v="0"/>
    <n v="0"/>
    <x v="4"/>
  </r>
  <r>
    <x v="6"/>
    <m/>
    <x v="65"/>
    <n v="28163"/>
    <x v="456"/>
    <x v="1"/>
    <n v="2"/>
    <n v="2"/>
    <n v="0"/>
    <d v="2025-04-21T00:00:00"/>
    <m/>
    <m/>
    <s v=""/>
    <s v=""/>
    <s v="Aguardando OC"/>
    <n v="399984"/>
    <m/>
    <n v="0"/>
    <n v="221"/>
    <s v="Almoxarifados - Estoque geral"/>
    <n v="185.54"/>
    <m/>
    <s v=""/>
    <s v=""/>
    <x v="3"/>
    <x v="0"/>
    <m/>
    <x v="0"/>
    <n v="1"/>
    <n v="1"/>
    <n v="0"/>
    <n v="1"/>
    <e v="#REF!"/>
    <x v="4"/>
  </r>
  <r>
    <x v="6"/>
    <m/>
    <x v="65"/>
    <n v="28164"/>
    <x v="457"/>
    <x v="1"/>
    <n v="1"/>
    <n v="1"/>
    <n v="0"/>
    <d v="2025-04-21T00:00:00"/>
    <m/>
    <m/>
    <s v=""/>
    <s v=""/>
    <s v="Aguardando OC"/>
    <n v="399991"/>
    <m/>
    <n v="0"/>
    <n v="221"/>
    <s v="Almoxarifados - Estoque geral"/>
    <n v="163.88"/>
    <m/>
    <s v=""/>
    <s v=""/>
    <x v="3"/>
    <x v="0"/>
    <m/>
    <x v="0"/>
    <n v="1"/>
    <n v="1"/>
    <n v="0"/>
    <n v="1"/>
    <e v="#REF!"/>
    <x v="4"/>
  </r>
  <r>
    <x v="6"/>
    <m/>
    <x v="65"/>
    <n v="28165"/>
    <x v="458"/>
    <x v="0"/>
    <n v="2"/>
    <n v="0"/>
    <n v="2"/>
    <d v="2025-04-21T00:00:00"/>
    <d v="2025-05-07T00:00:00"/>
    <m/>
    <m/>
    <s v=""/>
    <n v="16"/>
    <n v="399981"/>
    <m/>
    <n v="167230"/>
    <n v="221"/>
    <s v="Almoxarifados - Estoque geral"/>
    <n v="184.08"/>
    <n v="13341"/>
    <s v="DISMA DISTRIBUIDORA"/>
    <s v="Araçatuba"/>
    <x v="4"/>
    <x v="1"/>
    <n v="1"/>
    <x v="2"/>
    <n v="1"/>
    <n v="1"/>
    <n v="0.25"/>
    <n v="0"/>
    <n v="0"/>
    <x v="4"/>
  </r>
  <r>
    <x v="6"/>
    <m/>
    <x v="65"/>
    <n v="28166"/>
    <x v="459"/>
    <x v="1"/>
    <n v="1"/>
    <n v="1"/>
    <n v="0"/>
    <d v="2025-04-21T00:00:00"/>
    <m/>
    <m/>
    <s v=""/>
    <s v=""/>
    <s v="Aguardando OC"/>
    <n v="399989"/>
    <m/>
    <n v="0"/>
    <n v="221"/>
    <s v="Almoxarifados - Estoque geral"/>
    <n v="163.41"/>
    <m/>
    <s v=""/>
    <s v=""/>
    <x v="3"/>
    <x v="0"/>
    <m/>
    <x v="0"/>
    <n v="1"/>
    <n v="1"/>
    <n v="0"/>
    <n v="1"/>
    <e v="#REF!"/>
    <x v="4"/>
  </r>
  <r>
    <x v="6"/>
    <m/>
    <x v="65"/>
    <n v="28167"/>
    <x v="460"/>
    <x v="0"/>
    <n v="1"/>
    <n v="0"/>
    <n v="1"/>
    <d v="2025-04-21T00:00:00"/>
    <d v="2025-05-07T00:00:00"/>
    <m/>
    <m/>
    <s v=""/>
    <n v="16"/>
    <n v="399990"/>
    <m/>
    <n v="166980"/>
    <n v="221"/>
    <s v="Almoxarifados - Estoque geral"/>
    <n v="12.35"/>
    <n v="13341"/>
    <s v="DISMA DISTRIBUIDORA"/>
    <s v="Araçatuba"/>
    <x v="4"/>
    <x v="1"/>
    <n v="1"/>
    <x v="2"/>
    <n v="1"/>
    <n v="1"/>
    <n v="6.6666666666666666E-2"/>
    <n v="0"/>
    <n v="0"/>
    <x v="4"/>
  </r>
  <r>
    <x v="3"/>
    <m/>
    <x v="101"/>
    <n v="28273"/>
    <x v="461"/>
    <x v="1"/>
    <n v="4"/>
    <n v="4"/>
    <n v="0"/>
    <d v="2025-03-15T00:00:00"/>
    <m/>
    <m/>
    <s v=""/>
    <s v=""/>
    <s v="Aguardando OC"/>
    <n v="396299"/>
    <n v="1136817"/>
    <n v="0"/>
    <n v="722"/>
    <s v="Pás Carregadoras"/>
    <n v="100.37"/>
    <m/>
    <s v=""/>
    <s v=""/>
    <x v="3"/>
    <x v="0"/>
    <m/>
    <x v="0"/>
    <n v="1"/>
    <n v="1"/>
    <n v="0"/>
    <n v="1"/>
    <e v="#REF!"/>
    <x v="1"/>
  </r>
  <r>
    <x v="2"/>
    <m/>
    <x v="8"/>
    <n v="28449"/>
    <x v="462"/>
    <x v="0"/>
    <n v="1"/>
    <n v="0"/>
    <n v="1"/>
    <d v="2025-05-09T00:00:00"/>
    <d v="2025-05-15T00:00:00"/>
    <m/>
    <m/>
    <s v=""/>
    <n v="6"/>
    <n v="402259"/>
    <m/>
    <n v="167749"/>
    <n v="221"/>
    <s v="Almoxarifados - Estoque geral"/>
    <n v="65"/>
    <n v="14487"/>
    <s v="FL TRATORES "/>
    <s v="Recife"/>
    <x v="1"/>
    <x v="1"/>
    <n v="1"/>
    <x v="2"/>
    <n v="1"/>
    <n v="1"/>
    <n v="6.6666666666666666E-2"/>
    <n v="0"/>
    <m/>
    <x v="2"/>
  </r>
  <r>
    <x v="2"/>
    <m/>
    <x v="8"/>
    <n v="28450"/>
    <x v="463"/>
    <x v="0"/>
    <n v="1"/>
    <n v="0"/>
    <n v="1"/>
    <d v="2025-05-09T00:00:00"/>
    <d v="2025-05-15T00:00:00"/>
    <m/>
    <m/>
    <s v=""/>
    <n v="6"/>
    <n v="402261"/>
    <m/>
    <n v="167746"/>
    <m/>
    <m/>
    <n v="612.01"/>
    <n v="15127"/>
    <s v="EQUAGRIL LTDA"/>
    <s v="São Paulo"/>
    <x v="4"/>
    <x v="1"/>
    <n v="1"/>
    <x v="2"/>
    <n v="1"/>
    <n v="1"/>
    <n v="9.0909090909090912E-2"/>
    <n v="0"/>
    <n v="0"/>
    <x v="2"/>
  </r>
  <r>
    <x v="6"/>
    <m/>
    <x v="31"/>
    <n v="28521"/>
    <x v="464"/>
    <x v="1"/>
    <n v="1"/>
    <n v="1"/>
    <m/>
    <d v="2025-06-13T00:00:00"/>
    <m/>
    <m/>
    <s v=""/>
    <s v=""/>
    <s v="Aguardando OC"/>
    <n v="407435"/>
    <m/>
    <n v="0"/>
    <n v="221"/>
    <s v="Almoxarifados - Estoque geral"/>
    <n v="78.83"/>
    <m/>
    <s v=""/>
    <s v=""/>
    <x v="3"/>
    <x v="0"/>
    <m/>
    <x v="0"/>
    <n v="1"/>
    <n v="1"/>
    <n v="0"/>
    <n v="1"/>
    <m/>
    <x v="0"/>
  </r>
  <r>
    <x v="2"/>
    <m/>
    <x v="102"/>
    <n v="28531"/>
    <x v="465"/>
    <x v="0"/>
    <n v="2"/>
    <n v="2"/>
    <m/>
    <d v="2025-07-03T00:00:00"/>
    <d v="2025-07-12T00:00:00"/>
    <s v="2  DC"/>
    <s v="Atrasado"/>
    <d v="2025-07-14T00:00:00"/>
    <n v="9"/>
    <n v="410114"/>
    <m/>
    <n v="170800"/>
    <n v="221"/>
    <s v="Almoxarifados - Estoque geral"/>
    <n v="2420"/>
    <n v="15052"/>
    <s v="REPEL AUTOMOTIVA"/>
    <s v="São José do Rio Preto"/>
    <x v="4"/>
    <x v="0"/>
    <m/>
    <x v="0"/>
    <n v="1"/>
    <n v="1"/>
    <n v="1"/>
    <n v="0"/>
    <m/>
    <x v="3"/>
  </r>
  <r>
    <x v="1"/>
    <m/>
    <x v="53"/>
    <n v="29036"/>
    <x v="466"/>
    <x v="0"/>
    <n v="1"/>
    <n v="0"/>
    <n v="1"/>
    <d v="2025-03-28T00:00:00"/>
    <d v="2025-04-10T00:00:00"/>
    <m/>
    <m/>
    <s v=""/>
    <n v="13"/>
    <n v="397405"/>
    <n v="1139973"/>
    <n v="166120"/>
    <n v="719"/>
    <s v="Automóveis e utilitários - Adm. Agricola"/>
    <n v="540"/>
    <n v="14446"/>
    <s v="AGROMOTO"/>
    <s v="Jaboatão dos Guararapes"/>
    <x v="1"/>
    <x v="1"/>
    <m/>
    <x v="1"/>
    <n v="1"/>
    <n v="1"/>
    <n v="9.0909090909090912E-2"/>
    <n v="0"/>
    <n v="0"/>
    <x v="1"/>
  </r>
  <r>
    <x v="5"/>
    <m/>
    <x v="39"/>
    <n v="29072"/>
    <x v="467"/>
    <x v="0"/>
    <n v="1"/>
    <n v="0"/>
    <n v="1"/>
    <d v="2025-06-13T00:00:00"/>
    <d v="2025-06-23T00:00:00"/>
    <m/>
    <s v=""/>
    <s v=""/>
    <n v="10"/>
    <n v="407568"/>
    <m/>
    <n v="169645"/>
    <n v="221"/>
    <s v="Almoxarifados - Estoque geral"/>
    <n v="130.38"/>
    <n v="2528"/>
    <s v="REDIESEL            "/>
    <s v="Jaboatão dos Guararapes"/>
    <x v="1"/>
    <x v="1"/>
    <m/>
    <x v="1"/>
    <n v="1"/>
    <n v="1"/>
    <n v="0.2"/>
    <n v="0"/>
    <m/>
    <x v="0"/>
  </r>
  <r>
    <x v="6"/>
    <m/>
    <x v="66"/>
    <n v="29288"/>
    <x v="468"/>
    <x v="0"/>
    <n v="2"/>
    <n v="0"/>
    <n v="2"/>
    <d v="2025-06-06T00:00:00"/>
    <d v="2025-06-18T00:00:00"/>
    <s v="1  DC"/>
    <s v="Atrasado"/>
    <d v="2025-06-19T00:00:00"/>
    <n v="12"/>
    <n v="406314"/>
    <m/>
    <n v="169372"/>
    <n v="221"/>
    <s v="Almoxarifados - Estoque geral"/>
    <n v="29.31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5"/>
    <n v="29288"/>
    <x v="468"/>
    <x v="0"/>
    <n v="2"/>
    <n v="0"/>
    <n v="2"/>
    <d v="2025-06-06T00:00:00"/>
    <d v="2025-06-18T00:00:00"/>
    <s v="1  DC"/>
    <s v="Atrasado"/>
    <d v="2025-06-19T00:00:00"/>
    <n v="12"/>
    <n v="406326"/>
    <m/>
    <n v="169372"/>
    <n v="221"/>
    <s v="Almoxarifados - Estoque geral"/>
    <n v="29.31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19"/>
    <n v="29288"/>
    <x v="468"/>
    <x v="0"/>
    <n v="1"/>
    <n v="0"/>
    <n v="1"/>
    <d v="2025-06-16T00:00:00"/>
    <d v="2025-06-27T00:00:00"/>
    <s v="1  DC"/>
    <s v="Atrasado"/>
    <d v="2025-06-28T00:00:00"/>
    <n v="11"/>
    <n v="407720"/>
    <m/>
    <n v="169721"/>
    <n v="221"/>
    <s v="Almoxarifados - Estoque geral"/>
    <n v="129.19999999999999"/>
    <n v="15127"/>
    <s v="EQUAGRIL LTDA"/>
    <s v="São Paulo"/>
    <x v="4"/>
    <x v="1"/>
    <m/>
    <x v="1"/>
    <m/>
    <e v="#DIV/0!"/>
    <n v="0"/>
    <n v="0"/>
    <m/>
    <x v="0"/>
  </r>
  <r>
    <x v="2"/>
    <m/>
    <x v="8"/>
    <n v="29347"/>
    <x v="469"/>
    <x v="0"/>
    <n v="1"/>
    <n v="0"/>
    <n v="1"/>
    <d v="2025-05-09T00:00:00"/>
    <d v="2025-05-15T00:00:00"/>
    <m/>
    <m/>
    <s v=""/>
    <n v="6"/>
    <n v="402294"/>
    <m/>
    <n v="167747"/>
    <m/>
    <m/>
    <n v="6.5"/>
    <n v="10083"/>
    <s v="AGROMAQUINA COMERCIO VAREJISTA DE PEÇAS "/>
    <s v="Bayeux"/>
    <x v="0"/>
    <x v="1"/>
    <n v="1"/>
    <x v="2"/>
    <n v="1"/>
    <n v="1"/>
    <n v="0.2"/>
    <n v="0"/>
    <n v="0"/>
    <x v="2"/>
  </r>
  <r>
    <x v="2"/>
    <m/>
    <x v="2"/>
    <n v="29347"/>
    <x v="469"/>
    <x v="0"/>
    <n v="2"/>
    <n v="0"/>
    <n v="2"/>
    <d v="2025-05-09T00:00:00"/>
    <d v="2025-05-15T00:00:00"/>
    <m/>
    <m/>
    <s v=""/>
    <n v="6"/>
    <n v="402311"/>
    <m/>
    <n v="167747"/>
    <m/>
    <m/>
    <n v="6.5"/>
    <n v="10083"/>
    <s v="AGROMAQUINA COMERCIO VAREJISTA DE PEÇAS "/>
    <s v="Bayeux"/>
    <x v="0"/>
    <x v="1"/>
    <n v="1"/>
    <x v="2"/>
    <n v="1"/>
    <n v="1"/>
    <n v="0.2"/>
    <n v="0"/>
    <n v="0"/>
    <x v="2"/>
  </r>
  <r>
    <x v="2"/>
    <m/>
    <x v="9"/>
    <n v="29347"/>
    <x v="469"/>
    <x v="0"/>
    <n v="3"/>
    <n v="0"/>
    <n v="3"/>
    <d v="2025-06-20T00:00:00"/>
    <d v="2025-07-01T00:00:00"/>
    <s v="1  DC"/>
    <s v="Atrasado"/>
    <d v="2025-07-02T00:00:00"/>
    <n v="11"/>
    <n v="408588"/>
    <m/>
    <n v="170152"/>
    <n v="221"/>
    <s v="Almoxarifados - Estoque geral"/>
    <n v="9"/>
    <n v="13341"/>
    <s v="DISMA DISTRIBUIDORA"/>
    <s v="Araçatuba"/>
    <x v="4"/>
    <x v="1"/>
    <m/>
    <x v="1"/>
    <n v="1"/>
    <n v="1"/>
    <n v="5.5555555555555552E-2"/>
    <n v="0"/>
    <m/>
    <x v="0"/>
  </r>
  <r>
    <x v="6"/>
    <m/>
    <x v="19"/>
    <n v="29348"/>
    <x v="470"/>
    <x v="0"/>
    <n v="8"/>
    <n v="0"/>
    <n v="8"/>
    <d v="2025-02-28T00:00:00"/>
    <d v="2025-03-20T00:00:00"/>
    <m/>
    <m/>
    <s v=""/>
    <n v="20"/>
    <n v="394716"/>
    <n v="1133066"/>
    <n v="165177"/>
    <n v="692"/>
    <s v="Tratores Preparo Solo"/>
    <n v="0.67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31"/>
    <n v="29362"/>
    <x v="471"/>
    <x v="1"/>
    <n v="8"/>
    <n v="8"/>
    <n v="0"/>
    <d v="2025-05-09T00:00:00"/>
    <m/>
    <m/>
    <s v=""/>
    <s v=""/>
    <s v="Aguardando OC"/>
    <n v="402109"/>
    <m/>
    <n v="0"/>
    <n v="221"/>
    <s v="Almoxarifados - Estoque geral"/>
    <n v="13.36"/>
    <m/>
    <s v=""/>
    <s v=""/>
    <x v="3"/>
    <x v="0"/>
    <m/>
    <x v="0"/>
    <n v="1"/>
    <n v="1"/>
    <n v="0"/>
    <n v="1"/>
    <m/>
    <x v="2"/>
  </r>
  <r>
    <x v="3"/>
    <m/>
    <x v="103"/>
    <n v="29439"/>
    <x v="472"/>
    <x v="0"/>
    <n v="1"/>
    <n v="0"/>
    <n v="1"/>
    <d v="2025-04-22T00:00:00"/>
    <d v="2025-05-02T00:00:00"/>
    <m/>
    <m/>
    <s v=""/>
    <n v="10"/>
    <n v="400087"/>
    <m/>
    <n v="166979"/>
    <n v="221"/>
    <s v="Almoxarifados - Estoque geral"/>
    <n v="686.67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29440"/>
    <x v="473"/>
    <x v="0"/>
    <n v="10"/>
    <n v="0"/>
    <n v="10"/>
    <d v="2025-04-22T00:00:00"/>
    <d v="2025-05-02T00:00:00"/>
    <m/>
    <m/>
    <s v=""/>
    <n v="10"/>
    <n v="400093"/>
    <m/>
    <n v="166979"/>
    <n v="221"/>
    <s v="Almoxarifados - Estoque geral"/>
    <n v="11.4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29441"/>
    <x v="474"/>
    <x v="0"/>
    <n v="10"/>
    <n v="0"/>
    <n v="10"/>
    <d v="2025-04-22T00:00:00"/>
    <d v="2025-05-02T00:00:00"/>
    <m/>
    <m/>
    <s v=""/>
    <n v="10"/>
    <n v="400095"/>
    <m/>
    <n v="166981"/>
    <n v="221"/>
    <s v="Almoxarifados - Estoque geral"/>
    <n v="9"/>
    <n v="1741"/>
    <s v="ITR SOIUTH AMERICA  "/>
    <s v="São Paulo"/>
    <x v="4"/>
    <x v="1"/>
    <n v="1"/>
    <x v="2"/>
    <n v="1"/>
    <n v="1"/>
    <n v="0.125"/>
    <n v="0"/>
    <m/>
    <x v="4"/>
  </r>
  <r>
    <x v="3"/>
    <m/>
    <x v="103"/>
    <n v="29442"/>
    <x v="475"/>
    <x v="0"/>
    <n v="2"/>
    <n v="0"/>
    <n v="2"/>
    <d v="2025-04-22T00:00:00"/>
    <d v="2025-05-02T00:00:00"/>
    <m/>
    <m/>
    <s v=""/>
    <n v="10"/>
    <n v="400079"/>
    <m/>
    <n v="166980"/>
    <n v="221"/>
    <s v="Almoxarifados - Estoque geral"/>
    <n v="194"/>
    <n v="9438"/>
    <s v="TASTRACTOR"/>
    <s v="São Paulo"/>
    <x v="4"/>
    <x v="1"/>
    <n v="1"/>
    <x v="2"/>
    <n v="1"/>
    <n v="1"/>
    <n v="6.6666666666666666E-2"/>
    <n v="0"/>
    <m/>
    <x v="4"/>
  </r>
  <r>
    <x v="3"/>
    <m/>
    <x v="103"/>
    <n v="29444"/>
    <x v="476"/>
    <x v="0"/>
    <n v="2"/>
    <n v="0"/>
    <n v="2"/>
    <d v="2025-04-22T00:00:00"/>
    <d v="2025-05-02T00:00:00"/>
    <m/>
    <m/>
    <s v=""/>
    <n v="10"/>
    <n v="400078"/>
    <m/>
    <n v="166980"/>
    <n v="221"/>
    <s v="Almoxarifados - Estoque geral"/>
    <n v="485"/>
    <n v="9438"/>
    <s v="TASTRACTOR"/>
    <s v="São Paulo"/>
    <x v="4"/>
    <x v="1"/>
    <n v="1"/>
    <x v="2"/>
    <n v="1"/>
    <n v="1"/>
    <n v="6.6666666666666666E-2"/>
    <n v="0"/>
    <m/>
    <x v="4"/>
  </r>
  <r>
    <x v="6"/>
    <m/>
    <x v="66"/>
    <n v="29650"/>
    <x v="477"/>
    <x v="0"/>
    <n v="1"/>
    <n v="0"/>
    <n v="1"/>
    <d v="2025-05-31T00:00:00"/>
    <d v="2025-06-05T00:00:00"/>
    <s v="1  DC"/>
    <s v="Atrasado"/>
    <d v="2025-06-06T00:00:00"/>
    <n v="5"/>
    <n v="405447"/>
    <m/>
    <n v="168608"/>
    <n v="221"/>
    <s v="Almoxarifados - Estoque geral"/>
    <n v="164"/>
    <n v="9824"/>
    <s v="COMERCIAL AGRICOLA"/>
    <s v="Recife"/>
    <x v="1"/>
    <x v="1"/>
    <m/>
    <x v="1"/>
    <n v="1"/>
    <n v="1"/>
    <n v="1"/>
    <n v="0"/>
    <m/>
    <x v="2"/>
  </r>
  <r>
    <x v="6"/>
    <m/>
    <x v="19"/>
    <n v="29686"/>
    <x v="478"/>
    <x v="0"/>
    <n v="1"/>
    <n v="0"/>
    <n v="1"/>
    <d v="2025-02-28T00:00:00"/>
    <d v="2025-03-20T00:00:00"/>
    <m/>
    <m/>
    <s v=""/>
    <n v="20"/>
    <n v="394721"/>
    <n v="1133066"/>
    <n v="165179"/>
    <n v="692"/>
    <s v="Tratores Preparo Solo"/>
    <n v="4"/>
    <n v="1237"/>
    <s v="MERCADAO DE TRATORES"/>
    <s v="Ourinhos"/>
    <x v="4"/>
    <x v="1"/>
    <n v="1"/>
    <x v="2"/>
    <n v="1"/>
    <n v="1"/>
    <n v="0.25"/>
    <n v="0"/>
    <n v="0"/>
    <x v="5"/>
  </r>
  <r>
    <x v="6"/>
    <m/>
    <x v="19"/>
    <n v="29687"/>
    <x v="479"/>
    <x v="0"/>
    <n v="2"/>
    <n v="0"/>
    <n v="2"/>
    <d v="2025-02-28T00:00:00"/>
    <d v="2025-03-20T00:00:00"/>
    <m/>
    <m/>
    <s v=""/>
    <n v="20"/>
    <n v="394723"/>
    <n v="1133066"/>
    <n v="165179"/>
    <n v="692"/>
    <s v="Tratores Preparo Solo"/>
    <n v="2.79"/>
    <n v="1237"/>
    <s v="MERCADAO DE TRATORES"/>
    <s v="Ourinhos"/>
    <x v="4"/>
    <x v="1"/>
    <n v="1"/>
    <x v="2"/>
    <n v="1"/>
    <n v="1"/>
    <n v="0.25"/>
    <n v="0"/>
    <n v="0"/>
    <x v="5"/>
  </r>
  <r>
    <x v="9"/>
    <m/>
    <x v="36"/>
    <n v="29786"/>
    <x v="480"/>
    <x v="1"/>
    <n v="1"/>
    <n v="1"/>
    <m/>
    <d v="2025-06-16T00:00:00"/>
    <m/>
    <m/>
    <s v=""/>
    <s v=""/>
    <s v="Aguardando OC"/>
    <n v="407710"/>
    <m/>
    <n v="0"/>
    <n v="221"/>
    <s v="Almoxarifados - Estoque geral"/>
    <n v="224"/>
    <m/>
    <s v=""/>
    <s v=""/>
    <x v="3"/>
    <x v="0"/>
    <m/>
    <x v="0"/>
    <n v="1"/>
    <n v="1"/>
    <n v="0"/>
    <n v="1"/>
    <m/>
    <x v="0"/>
  </r>
  <r>
    <x v="6"/>
    <m/>
    <x v="30"/>
    <n v="29797"/>
    <x v="481"/>
    <x v="1"/>
    <n v="2"/>
    <n v="2"/>
    <m/>
    <d v="2025-06-12T00:00:00"/>
    <m/>
    <m/>
    <s v=""/>
    <s v=""/>
    <s v="Aguardando OC"/>
    <n v="407133"/>
    <m/>
    <n v="0"/>
    <n v="221"/>
    <s v="Almoxarifados - Estoque geral"/>
    <n v="6.4"/>
    <m/>
    <s v=""/>
    <s v=""/>
    <x v="3"/>
    <x v="0"/>
    <m/>
    <x v="0"/>
    <n v="1"/>
    <n v="1"/>
    <n v="0"/>
    <n v="1"/>
    <m/>
    <x v="0"/>
  </r>
  <r>
    <x v="6"/>
    <m/>
    <x v="31"/>
    <n v="29797"/>
    <x v="481"/>
    <x v="1"/>
    <n v="2"/>
    <n v="2"/>
    <m/>
    <d v="2025-06-13T00:00:00"/>
    <m/>
    <m/>
    <s v=""/>
    <s v=""/>
    <s v="Aguardando OC"/>
    <n v="407343"/>
    <m/>
    <n v="0"/>
    <n v="221"/>
    <s v="Almoxarifados - Estoque geral"/>
    <n v="6.4"/>
    <m/>
    <s v=""/>
    <s v=""/>
    <x v="3"/>
    <x v="0"/>
    <m/>
    <x v="0"/>
    <n v="1"/>
    <n v="1"/>
    <n v="0"/>
    <n v="1"/>
    <m/>
    <x v="0"/>
  </r>
  <r>
    <x v="6"/>
    <m/>
    <x v="30"/>
    <n v="29798"/>
    <x v="482"/>
    <x v="1"/>
    <n v="2"/>
    <n v="2"/>
    <m/>
    <d v="2025-06-12T00:00:00"/>
    <m/>
    <m/>
    <s v=""/>
    <s v=""/>
    <s v="Aguardando OC"/>
    <n v="407134"/>
    <m/>
    <n v="0"/>
    <n v="221"/>
    <s v="Almoxarifados - Estoque geral"/>
    <n v="3.94"/>
    <m/>
    <s v=""/>
    <s v=""/>
    <x v="3"/>
    <x v="0"/>
    <m/>
    <x v="0"/>
    <n v="1"/>
    <n v="1"/>
    <n v="0"/>
    <n v="1"/>
    <m/>
    <x v="0"/>
  </r>
  <r>
    <x v="6"/>
    <m/>
    <x v="31"/>
    <n v="29798"/>
    <x v="482"/>
    <x v="1"/>
    <n v="2"/>
    <n v="2"/>
    <m/>
    <d v="2025-06-13T00:00:00"/>
    <m/>
    <m/>
    <s v=""/>
    <s v=""/>
    <s v="Aguardando OC"/>
    <n v="407344"/>
    <m/>
    <n v="0"/>
    <n v="221"/>
    <s v="Almoxarifados - Estoque geral"/>
    <n v="3.94"/>
    <m/>
    <s v=""/>
    <s v=""/>
    <x v="3"/>
    <x v="0"/>
    <m/>
    <x v="0"/>
    <n v="1"/>
    <n v="1"/>
    <n v="0"/>
    <n v="1"/>
    <m/>
    <x v="0"/>
  </r>
  <r>
    <x v="6"/>
    <m/>
    <x v="31"/>
    <n v="29805"/>
    <x v="483"/>
    <x v="1"/>
    <n v="1"/>
    <n v="1"/>
    <m/>
    <d v="2025-06-13T00:00:00"/>
    <m/>
    <m/>
    <s v=""/>
    <s v=""/>
    <s v="Aguardando OC"/>
    <n v="407410"/>
    <m/>
    <n v="0"/>
    <n v="221"/>
    <s v="Almoxarifados - Estoque geral"/>
    <n v="54.14"/>
    <m/>
    <s v=""/>
    <s v=""/>
    <x v="3"/>
    <x v="0"/>
    <m/>
    <x v="0"/>
    <n v="1"/>
    <n v="1"/>
    <n v="0"/>
    <n v="1"/>
    <m/>
    <x v="0"/>
  </r>
  <r>
    <x v="1"/>
    <m/>
    <x v="104"/>
    <n v="29868"/>
    <x v="484"/>
    <x v="0"/>
    <n v="4"/>
    <n v="0"/>
    <n v="4"/>
    <d v="2025-03-28T00:00:00"/>
    <d v="2025-04-03T00:00:00"/>
    <m/>
    <m/>
    <s v=""/>
    <n v="6"/>
    <n v="397433"/>
    <n v="1140011"/>
    <n v="165760"/>
    <n v="719"/>
    <s v="Automóveis e utilitários - Adm. Agricola"/>
    <n v="460"/>
    <n v="6221"/>
    <s v="REGIA PNEUS"/>
    <s v="João Pessoa"/>
    <x v="0"/>
    <x v="1"/>
    <m/>
    <x v="1"/>
    <n v="1"/>
    <n v="1"/>
    <n v="0.5"/>
    <n v="0"/>
    <n v="0"/>
    <x v="1"/>
  </r>
  <r>
    <x v="1"/>
    <m/>
    <x v="105"/>
    <n v="29868"/>
    <x v="484"/>
    <x v="0"/>
    <n v="4"/>
    <n v="0"/>
    <n v="4"/>
    <d v="2025-03-28T00:00:00"/>
    <d v="2025-04-03T00:00:00"/>
    <m/>
    <m/>
    <s v=""/>
    <n v="6"/>
    <n v="397435"/>
    <n v="1140011"/>
    <n v="165760"/>
    <n v="717"/>
    <s v="Automóveis e Utilitários - Irrigação"/>
    <n v="460"/>
    <n v="6221"/>
    <s v="REGIA PNEUS"/>
    <s v="João Pessoa"/>
    <x v="0"/>
    <x v="1"/>
    <m/>
    <x v="1"/>
    <n v="1"/>
    <n v="1"/>
    <n v="0.5"/>
    <n v="0"/>
    <n v="0"/>
    <x v="1"/>
  </r>
  <r>
    <x v="5"/>
    <m/>
    <x v="39"/>
    <n v="30108"/>
    <x v="485"/>
    <x v="0"/>
    <n v="2"/>
    <n v="0"/>
    <n v="2"/>
    <d v="2025-06-13T00:00:00"/>
    <d v="2025-06-23T00:00:00"/>
    <s v="0  DC"/>
    <s v="Atrasado"/>
    <d v="2025-06-23T00:00:00"/>
    <n v="10"/>
    <n v="407582"/>
    <m/>
    <n v="169646"/>
    <n v="221"/>
    <s v="Almoxarifados - Estoque geral"/>
    <n v="72.790000000000006"/>
    <n v="2097"/>
    <s v="CAUPECAS            "/>
    <s v="Recife"/>
    <x v="1"/>
    <x v="1"/>
    <m/>
    <x v="1"/>
    <n v="1"/>
    <n v="1"/>
    <n v="0.125"/>
    <n v="0"/>
    <m/>
    <x v="0"/>
  </r>
  <r>
    <x v="6"/>
    <m/>
    <x v="18"/>
    <n v="30123"/>
    <x v="486"/>
    <x v="0"/>
    <n v="10"/>
    <n v="0"/>
    <n v="10"/>
    <d v="2025-02-11T00:00:00"/>
    <d v="2025-02-17T00:00:00"/>
    <m/>
    <m/>
    <s v=""/>
    <n v="6"/>
    <n v="392089"/>
    <n v="1127366"/>
    <n v="164322"/>
    <n v="696"/>
    <s v="Tratores Colheita"/>
    <n v="4.95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45"/>
    <n v="30123"/>
    <x v="486"/>
    <x v="0"/>
    <n v="4"/>
    <n v="4"/>
    <m/>
    <d v="2025-06-13T00:00:00"/>
    <d v="2025-07-04T00:00:00"/>
    <s v="4  DC"/>
    <s v="Atrasado"/>
    <d v="2025-07-08T00:00:00"/>
    <n v="21"/>
    <n v="407219"/>
    <m/>
    <n v="170490"/>
    <n v="221"/>
    <s v="Almoxarifados - Estoque geral"/>
    <n v="4.95"/>
    <n v="3465"/>
    <s v="MAQNELSON AGRICOLA L"/>
    <s v="Itumbiara"/>
    <x v="2"/>
    <x v="0"/>
    <m/>
    <x v="0"/>
    <n v="1"/>
    <n v="1"/>
    <n v="1.5625E-2"/>
    <n v="0"/>
    <m/>
    <x v="0"/>
  </r>
  <r>
    <x v="3"/>
    <m/>
    <x v="103"/>
    <n v="30313"/>
    <x v="487"/>
    <x v="0"/>
    <n v="10"/>
    <n v="0"/>
    <n v="10"/>
    <d v="2025-04-22T00:00:00"/>
    <d v="2025-05-02T00:00:00"/>
    <m/>
    <m/>
    <s v=""/>
    <n v="10"/>
    <n v="400096"/>
    <m/>
    <n v="166981"/>
    <n v="221"/>
    <s v="Almoxarifados - Estoque geral"/>
    <n v="6.47"/>
    <n v="1741"/>
    <s v="ITR SOIUTH AMERICA  "/>
    <s v="São Paulo"/>
    <x v="4"/>
    <x v="1"/>
    <n v="1"/>
    <x v="2"/>
    <n v="1"/>
    <n v="1"/>
    <n v="0.125"/>
    <n v="0"/>
    <m/>
    <x v="4"/>
  </r>
  <r>
    <x v="3"/>
    <m/>
    <x v="103"/>
    <n v="30315"/>
    <x v="488"/>
    <x v="0"/>
    <n v="7"/>
    <n v="0"/>
    <n v="7"/>
    <d v="2025-04-21T00:00:00"/>
    <d v="2025-05-02T00:00:00"/>
    <m/>
    <m/>
    <s v=""/>
    <n v="11"/>
    <n v="399834"/>
    <m/>
    <n v="166980"/>
    <n v="221"/>
    <s v="Almoxarifados - Estoque geral"/>
    <n v="3661"/>
    <n v="9438"/>
    <s v="TASTRACTOR"/>
    <s v="São Paulo"/>
    <x v="4"/>
    <x v="1"/>
    <n v="1"/>
    <x v="2"/>
    <n v="1"/>
    <n v="1"/>
    <n v="6.6666666666666666E-2"/>
    <n v="0"/>
    <m/>
    <x v="4"/>
  </r>
  <r>
    <x v="3"/>
    <m/>
    <x v="103"/>
    <n v="30318"/>
    <x v="489"/>
    <x v="0"/>
    <n v="4"/>
    <n v="0"/>
    <n v="4"/>
    <d v="2025-04-22T00:00:00"/>
    <d v="2025-05-02T00:00:00"/>
    <m/>
    <m/>
    <s v=""/>
    <n v="10"/>
    <n v="400084"/>
    <m/>
    <n v="166980"/>
    <n v="221"/>
    <s v="Almoxarifados - Estoque geral"/>
    <n v="388"/>
    <n v="9438"/>
    <s v="TASTRACTOR"/>
    <s v="São Paulo"/>
    <x v="4"/>
    <x v="1"/>
    <n v="1"/>
    <x v="2"/>
    <n v="1"/>
    <n v="1"/>
    <n v="6.6666666666666666E-2"/>
    <n v="0"/>
    <m/>
    <x v="4"/>
  </r>
  <r>
    <x v="3"/>
    <m/>
    <x v="103"/>
    <n v="30320"/>
    <x v="490"/>
    <x v="0"/>
    <n v="2"/>
    <n v="0"/>
    <n v="2"/>
    <d v="2025-04-22T00:00:00"/>
    <d v="2025-05-02T00:00:00"/>
    <m/>
    <m/>
    <s v=""/>
    <n v="10"/>
    <n v="400083"/>
    <m/>
    <n v="166980"/>
    <n v="221"/>
    <s v="Almoxarifados - Estoque geral"/>
    <n v="25.32"/>
    <n v="9438"/>
    <s v="TASTRACTOR"/>
    <s v="São Paulo"/>
    <x v="4"/>
    <x v="1"/>
    <n v="1"/>
    <x v="2"/>
    <n v="1"/>
    <n v="1"/>
    <n v="6.6666666666666666E-2"/>
    <n v="0"/>
    <m/>
    <x v="4"/>
  </r>
  <r>
    <x v="5"/>
    <m/>
    <x v="106"/>
    <n v="30423"/>
    <x v="491"/>
    <x v="1"/>
    <n v="2"/>
    <n v="2"/>
    <m/>
    <d v="2025-07-14T00:00:00"/>
    <m/>
    <m/>
    <s v=""/>
    <s v=""/>
    <s v="Aguardando OC"/>
    <n v="411650"/>
    <m/>
    <n v="0"/>
    <n v="221"/>
    <s v="Almoxarifados - Estoque geral"/>
    <n v="1096.6400000000001"/>
    <m/>
    <s v=""/>
    <s v=""/>
    <x v="3"/>
    <x v="0"/>
    <m/>
    <x v="0"/>
    <n v="1"/>
    <n v="1"/>
    <n v="0"/>
    <n v="1"/>
    <m/>
    <x v="3"/>
  </r>
  <r>
    <x v="5"/>
    <m/>
    <x v="106"/>
    <n v="30424"/>
    <x v="492"/>
    <x v="1"/>
    <n v="2"/>
    <n v="2"/>
    <m/>
    <d v="2025-07-14T00:00:00"/>
    <m/>
    <m/>
    <s v=""/>
    <s v=""/>
    <s v="Aguardando OC"/>
    <n v="411641"/>
    <m/>
    <n v="0"/>
    <n v="221"/>
    <s v="Almoxarifados - Estoque geral"/>
    <n v="750.96"/>
    <m/>
    <s v=""/>
    <s v=""/>
    <x v="3"/>
    <x v="0"/>
    <m/>
    <x v="0"/>
    <n v="1"/>
    <n v="1"/>
    <n v="0"/>
    <n v="1"/>
    <m/>
    <x v="3"/>
  </r>
  <r>
    <x v="5"/>
    <m/>
    <x v="106"/>
    <n v="30430"/>
    <x v="493"/>
    <x v="0"/>
    <n v="2"/>
    <n v="2"/>
    <m/>
    <d v="2025-07-14T00:00:00"/>
    <d v="2025-07-19T00:00:00"/>
    <s v="1  UT"/>
    <s v="Atrasado"/>
    <d v="2025-07-20T00:00:00"/>
    <n v="5"/>
    <n v="411646"/>
    <m/>
    <n v="171187"/>
    <n v="221"/>
    <s v="Almoxarifados - Estoque geral"/>
    <n v="1199.8800000000001"/>
    <n v="2106"/>
    <s v="UNIDAS              "/>
    <s v="João Pessoa"/>
    <x v="0"/>
    <x v="0"/>
    <m/>
    <x v="0"/>
    <n v="1"/>
    <n v="1"/>
    <n v="0.2"/>
    <n v="0"/>
    <m/>
    <x v="3"/>
  </r>
  <r>
    <x v="5"/>
    <m/>
    <x v="106"/>
    <n v="30431"/>
    <x v="494"/>
    <x v="1"/>
    <n v="1"/>
    <n v="1"/>
    <m/>
    <d v="2025-07-14T00:00:00"/>
    <m/>
    <m/>
    <s v=""/>
    <s v=""/>
    <s v="Aguardando OC"/>
    <n v="411642"/>
    <m/>
    <n v="0"/>
    <n v="221"/>
    <s v="Almoxarifados - Estoque geral"/>
    <n v="715.2"/>
    <m/>
    <s v=""/>
    <s v=""/>
    <x v="3"/>
    <x v="0"/>
    <m/>
    <x v="0"/>
    <n v="1"/>
    <n v="1"/>
    <n v="0"/>
    <n v="1"/>
    <m/>
    <x v="3"/>
  </r>
  <r>
    <x v="6"/>
    <m/>
    <x v="19"/>
    <n v="30525"/>
    <x v="495"/>
    <x v="0"/>
    <n v="2"/>
    <n v="0"/>
    <n v="2"/>
    <d v="2025-03-20T00:00:00"/>
    <d v="2025-04-09T00:00:00"/>
    <m/>
    <s v=""/>
    <s v=""/>
    <n v="20"/>
    <n v="396703"/>
    <n v="1138031"/>
    <n v="166067"/>
    <n v="692"/>
    <s v="Tratores Preparo Solo"/>
    <n v="204"/>
    <n v="6039"/>
    <s v="IDEAL DISTRIBUIDORA DE PEÇAS"/>
    <s v="Campina Grande"/>
    <x v="0"/>
    <x v="1"/>
    <m/>
    <x v="1"/>
    <n v="1"/>
    <n v="1"/>
    <n v="0.25"/>
    <n v="0"/>
    <n v="0"/>
    <x v="1"/>
  </r>
  <r>
    <x v="2"/>
    <m/>
    <x v="4"/>
    <n v="30526"/>
    <x v="496"/>
    <x v="0"/>
    <n v="1"/>
    <n v="0"/>
    <n v="1"/>
    <d v="2025-03-18T00:00:00"/>
    <d v="2025-04-04T00:00:00"/>
    <m/>
    <m/>
    <s v=""/>
    <n v="17"/>
    <n v="396475"/>
    <n v="1137532"/>
    <n v="165793"/>
    <n v="112"/>
    <s v="Carregadeiras Colheita"/>
    <n v="1316.04"/>
    <n v="13341"/>
    <s v="DISMA DISTRIBUIDORA"/>
    <s v="Araçatuba"/>
    <x v="4"/>
    <x v="1"/>
    <n v="1"/>
    <x v="2"/>
    <n v="1"/>
    <n v="1"/>
    <n v="0.33333333333333331"/>
    <n v="0"/>
    <n v="0"/>
    <x v="1"/>
  </r>
  <r>
    <x v="6"/>
    <m/>
    <x v="19"/>
    <n v="30526"/>
    <x v="496"/>
    <x v="0"/>
    <n v="1"/>
    <n v="0"/>
    <n v="1"/>
    <d v="2025-03-20T00:00:00"/>
    <d v="2025-04-04T00:00:00"/>
    <m/>
    <m/>
    <s v=""/>
    <n v="15"/>
    <n v="396687"/>
    <n v="1138031"/>
    <n v="165793"/>
    <n v="692"/>
    <s v="Tratores Preparo Solo"/>
    <n v="1316.04"/>
    <n v="13341"/>
    <s v="DISMA DISTRIBUIDORA"/>
    <s v="Araçatuba"/>
    <x v="4"/>
    <x v="1"/>
    <n v="1"/>
    <x v="2"/>
    <n v="1"/>
    <n v="1"/>
    <n v="0.33333333333333331"/>
    <n v="0"/>
    <n v="0"/>
    <x v="1"/>
  </r>
  <r>
    <x v="7"/>
    <m/>
    <x v="55"/>
    <n v="30729"/>
    <x v="497"/>
    <x v="0"/>
    <n v="2"/>
    <n v="0"/>
    <n v="2"/>
    <d v="2025-04-11T00:00:00"/>
    <d v="2025-05-07T00:00:00"/>
    <m/>
    <m/>
    <s v=""/>
    <n v="26"/>
    <n v="399126"/>
    <n v="1144004"/>
    <n v="167229"/>
    <n v="727"/>
    <s v="Áreas de Vivência"/>
    <n v="15"/>
    <n v="14591"/>
    <s v="ATACADÃO ECONOMICO"/>
    <s v="João Pessoa"/>
    <x v="0"/>
    <x v="1"/>
    <m/>
    <x v="1"/>
    <n v="1"/>
    <n v="1"/>
    <n v="8.3333333333333329E-2"/>
    <n v="0"/>
    <n v="0"/>
    <x v="4"/>
  </r>
  <r>
    <x v="7"/>
    <m/>
    <x v="56"/>
    <n v="30729"/>
    <x v="497"/>
    <x v="0"/>
    <n v="2"/>
    <n v="0"/>
    <n v="2"/>
    <d v="2025-04-11T00:00:00"/>
    <d v="2025-05-07T00:00:00"/>
    <m/>
    <m/>
    <s v=""/>
    <n v="26"/>
    <n v="399137"/>
    <n v="1144009"/>
    <n v="167229"/>
    <n v="727"/>
    <s v="Áreas de Vivência"/>
    <n v="15"/>
    <n v="14591"/>
    <s v="ATACADÃO ECONOMICO"/>
    <s v="João Pessoa"/>
    <x v="0"/>
    <x v="1"/>
    <m/>
    <x v="1"/>
    <n v="1"/>
    <n v="1"/>
    <n v="8.3333333333333329E-2"/>
    <n v="0"/>
    <n v="0"/>
    <x v="4"/>
  </r>
  <r>
    <x v="7"/>
    <m/>
    <x v="57"/>
    <n v="30729"/>
    <x v="497"/>
    <x v="0"/>
    <n v="2"/>
    <n v="0"/>
    <n v="2"/>
    <d v="2025-04-11T00:00:00"/>
    <d v="2025-05-07T00:00:00"/>
    <m/>
    <m/>
    <s v=""/>
    <n v="26"/>
    <n v="399146"/>
    <n v="1144010"/>
    <n v="167229"/>
    <n v="727"/>
    <s v="Áreas de Vivência"/>
    <n v="15"/>
    <n v="14591"/>
    <s v="ATACADÃO ECONOMICO"/>
    <s v="João Pessoa"/>
    <x v="0"/>
    <x v="1"/>
    <m/>
    <x v="1"/>
    <n v="1"/>
    <n v="1"/>
    <n v="8.3333333333333329E-2"/>
    <n v="0"/>
    <n v="0"/>
    <x v="4"/>
  </r>
  <r>
    <x v="7"/>
    <m/>
    <x v="58"/>
    <n v="30729"/>
    <x v="497"/>
    <x v="0"/>
    <n v="2"/>
    <n v="0"/>
    <n v="2"/>
    <d v="2025-04-11T00:00:00"/>
    <d v="2025-05-07T00:00:00"/>
    <m/>
    <m/>
    <s v=""/>
    <n v="26"/>
    <n v="399154"/>
    <n v="1144011"/>
    <n v="167229"/>
    <n v="727"/>
    <s v="Áreas de Vivência"/>
    <n v="15"/>
    <n v="14591"/>
    <s v="ATACADÃO ECONOMICO"/>
    <s v="João Pessoa"/>
    <x v="0"/>
    <x v="1"/>
    <m/>
    <x v="1"/>
    <n v="1"/>
    <n v="1"/>
    <n v="8.3333333333333329E-2"/>
    <n v="0"/>
    <n v="0"/>
    <x v="4"/>
  </r>
  <r>
    <x v="7"/>
    <m/>
    <x v="62"/>
    <n v="30729"/>
    <x v="497"/>
    <x v="0"/>
    <n v="2"/>
    <n v="0"/>
    <n v="2"/>
    <d v="2025-04-11T00:00:00"/>
    <d v="2025-05-07T00:00:00"/>
    <m/>
    <m/>
    <s v=""/>
    <n v="26"/>
    <n v="399160"/>
    <n v="1144012"/>
    <n v="167229"/>
    <n v="727"/>
    <s v="Áreas de Vivência"/>
    <n v="15"/>
    <n v="14591"/>
    <s v="ATACADÃO ECONOMICO"/>
    <s v="João Pessoa"/>
    <x v="0"/>
    <x v="1"/>
    <m/>
    <x v="1"/>
    <n v="1"/>
    <n v="1"/>
    <n v="8.3333333333333329E-2"/>
    <n v="0"/>
    <n v="0"/>
    <x v="4"/>
  </r>
  <r>
    <x v="5"/>
    <m/>
    <x v="46"/>
    <n v="31064"/>
    <x v="498"/>
    <x v="0"/>
    <n v="8"/>
    <n v="0"/>
    <n v="8"/>
    <d v="2025-04-09T00:00:00"/>
    <d v="2025-04-29T00:00:00"/>
    <m/>
    <m/>
    <s v=""/>
    <n v="20"/>
    <n v="398648"/>
    <n v="1143190"/>
    <n v="166913"/>
    <n v="683"/>
    <s v="Caminhões Prancha"/>
    <n v="175.12"/>
    <n v="1388"/>
    <s v="TELE TINTAS         "/>
    <s v="João Pessoa"/>
    <x v="0"/>
    <x v="1"/>
    <m/>
    <x v="1"/>
    <n v="1"/>
    <n v="1"/>
    <n v="0.25"/>
    <n v="0"/>
    <m/>
    <x v="4"/>
  </r>
  <r>
    <x v="6"/>
    <m/>
    <x v="31"/>
    <n v="31325"/>
    <x v="499"/>
    <x v="1"/>
    <n v="8"/>
    <n v="8"/>
    <n v="0"/>
    <d v="2025-05-09T00:00:00"/>
    <m/>
    <m/>
    <s v=""/>
    <s v=""/>
    <s v="Aguardando OC"/>
    <n v="402145"/>
    <m/>
    <n v="0"/>
    <n v="221"/>
    <s v="Almoxarifados - Estoque geral"/>
    <n v="17.8"/>
    <m/>
    <s v=""/>
    <s v=""/>
    <x v="3"/>
    <x v="0"/>
    <m/>
    <x v="0"/>
    <n v="1"/>
    <n v="1"/>
    <n v="0"/>
    <n v="1"/>
    <m/>
    <x v="2"/>
  </r>
  <r>
    <x v="6"/>
    <m/>
    <x v="31"/>
    <n v="31333"/>
    <x v="500"/>
    <x v="1"/>
    <n v="4"/>
    <n v="4"/>
    <n v="0"/>
    <d v="2025-05-09T00:00:00"/>
    <m/>
    <m/>
    <s v=""/>
    <s v=""/>
    <s v="Aguardando OC"/>
    <n v="402096"/>
    <m/>
    <n v="0"/>
    <n v="221"/>
    <s v="Almoxarifados - Estoque geral"/>
    <n v="800.89"/>
    <m/>
    <s v=""/>
    <s v=""/>
    <x v="3"/>
    <x v="0"/>
    <m/>
    <x v="0"/>
    <n v="1"/>
    <n v="1"/>
    <n v="0"/>
    <n v="1"/>
    <m/>
    <x v="2"/>
  </r>
  <r>
    <x v="2"/>
    <m/>
    <x v="9"/>
    <n v="31384"/>
    <x v="501"/>
    <x v="0"/>
    <n v="1"/>
    <n v="0"/>
    <n v="1"/>
    <d v="2025-06-20T00:00:00"/>
    <d v="2025-07-01T00:00:00"/>
    <s v="1  DC"/>
    <s v="Atrasado"/>
    <d v="2025-07-02T00:00:00"/>
    <n v="11"/>
    <n v="408579"/>
    <m/>
    <n v="170152"/>
    <n v="221"/>
    <s v="Almoxarifados - Estoque geral"/>
    <n v="772.66"/>
    <n v="13341"/>
    <s v="DISMA DISTRIBUIDORA"/>
    <s v="Araçatuba"/>
    <x v="4"/>
    <x v="1"/>
    <m/>
    <x v="1"/>
    <n v="1"/>
    <n v="1"/>
    <n v="5.5555555555555552E-2"/>
    <n v="0"/>
    <m/>
    <x v="0"/>
  </r>
  <r>
    <x v="6"/>
    <m/>
    <x v="31"/>
    <n v="31415"/>
    <x v="502"/>
    <x v="1"/>
    <n v="2"/>
    <n v="2"/>
    <m/>
    <d v="2025-06-13T00:00:00"/>
    <m/>
    <m/>
    <s v=""/>
    <s v=""/>
    <s v="Aguardando OC"/>
    <n v="407458"/>
    <m/>
    <n v="0"/>
    <n v="221"/>
    <s v="Almoxarifados - Estoque geral"/>
    <n v="3.84"/>
    <m/>
    <s v=""/>
    <s v=""/>
    <x v="3"/>
    <x v="0"/>
    <m/>
    <x v="0"/>
    <n v="1"/>
    <n v="1"/>
    <n v="0"/>
    <n v="1"/>
    <m/>
    <x v="0"/>
  </r>
  <r>
    <x v="6"/>
    <m/>
    <x v="31"/>
    <n v="31417"/>
    <x v="503"/>
    <x v="1"/>
    <n v="4"/>
    <n v="4"/>
    <m/>
    <d v="2025-06-13T00:00:00"/>
    <m/>
    <m/>
    <s v=""/>
    <s v=""/>
    <s v="Aguardando OC"/>
    <n v="407464"/>
    <m/>
    <n v="0"/>
    <n v="221"/>
    <s v="Almoxarifados - Estoque geral"/>
    <n v="4.58"/>
    <m/>
    <s v=""/>
    <s v=""/>
    <x v="3"/>
    <x v="0"/>
    <m/>
    <x v="0"/>
    <n v="1"/>
    <n v="1"/>
    <n v="0"/>
    <n v="1"/>
    <m/>
    <x v="0"/>
  </r>
  <r>
    <x v="6"/>
    <m/>
    <x v="31"/>
    <n v="31419"/>
    <x v="504"/>
    <x v="1"/>
    <n v="2"/>
    <n v="2"/>
    <m/>
    <d v="2025-06-13T00:00:00"/>
    <m/>
    <m/>
    <s v=""/>
    <s v=""/>
    <s v="Aguardando OC"/>
    <n v="407473"/>
    <m/>
    <n v="0"/>
    <n v="221"/>
    <s v="Almoxarifados - Estoque geral"/>
    <n v="15.17"/>
    <m/>
    <s v=""/>
    <s v=""/>
    <x v="3"/>
    <x v="0"/>
    <m/>
    <x v="0"/>
    <n v="1"/>
    <n v="1"/>
    <n v="0"/>
    <n v="1"/>
    <m/>
    <x v="0"/>
  </r>
  <r>
    <x v="6"/>
    <m/>
    <x v="18"/>
    <n v="31420"/>
    <x v="505"/>
    <x v="0"/>
    <n v="2"/>
    <n v="0"/>
    <n v="2"/>
    <d v="2025-05-19T00:00:00"/>
    <d v="2025-05-27T00:00:00"/>
    <s v="1  DC"/>
    <s v="Atrasado"/>
    <d v="2025-05-28T00:00:00"/>
    <n v="8"/>
    <n v="403472"/>
    <m/>
    <n v="168234"/>
    <n v="221"/>
    <s v="Almoxarifados - Estoque geral"/>
    <n v="109.16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45"/>
    <n v="31420"/>
    <x v="505"/>
    <x v="0"/>
    <n v="2"/>
    <n v="2"/>
    <m/>
    <d v="2025-06-13T00:00:00"/>
    <d v="2025-07-04T00:00:00"/>
    <s v="4  DC"/>
    <s v="Atrasado"/>
    <d v="2025-07-08T00:00:00"/>
    <n v="21"/>
    <n v="407212"/>
    <m/>
    <n v="170490"/>
    <n v="221"/>
    <s v="Almoxarifados - Estoque geral"/>
    <n v="54.58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31420"/>
    <x v="505"/>
    <x v="1"/>
    <n v="2"/>
    <n v="2"/>
    <m/>
    <d v="2025-06-13T00:00:00"/>
    <m/>
    <m/>
    <s v=""/>
    <s v=""/>
    <s v="Aguardando OC"/>
    <n v="407474"/>
    <m/>
    <n v="0"/>
    <n v="221"/>
    <s v="Almoxarifados - Estoque geral"/>
    <n v="54.58"/>
    <m/>
    <s v=""/>
    <s v=""/>
    <x v="3"/>
    <x v="0"/>
    <m/>
    <x v="0"/>
    <n v="1"/>
    <n v="1"/>
    <n v="0"/>
    <n v="1"/>
    <m/>
    <x v="0"/>
  </r>
  <r>
    <x v="6"/>
    <m/>
    <x v="31"/>
    <n v="31421"/>
    <x v="506"/>
    <x v="1"/>
    <n v="1"/>
    <n v="1"/>
    <n v="0"/>
    <d v="2025-05-09T00:00:00"/>
    <m/>
    <m/>
    <s v=""/>
    <s v=""/>
    <s v="Aguardando OC"/>
    <n v="402133"/>
    <m/>
    <n v="0"/>
    <n v="221"/>
    <s v="Almoxarifados - Estoque geral"/>
    <n v="350.17"/>
    <m/>
    <s v=""/>
    <s v=""/>
    <x v="3"/>
    <x v="0"/>
    <m/>
    <x v="0"/>
    <n v="1"/>
    <n v="1"/>
    <n v="0"/>
    <n v="1"/>
    <m/>
    <x v="2"/>
  </r>
  <r>
    <x v="6"/>
    <m/>
    <x v="18"/>
    <n v="31421"/>
    <x v="506"/>
    <x v="0"/>
    <n v="1"/>
    <n v="0"/>
    <n v="1"/>
    <d v="2025-05-19T00:00:00"/>
    <d v="2025-05-27T00:00:00"/>
    <s v="4  DC"/>
    <s v="Atrasado"/>
    <d v="2025-05-31T00:00:00"/>
    <n v="8"/>
    <n v="403485"/>
    <m/>
    <n v="168234"/>
    <n v="221"/>
    <s v="Almoxarifados - Estoque geral"/>
    <n v="350.17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18"/>
    <n v="31423"/>
    <x v="507"/>
    <x v="0"/>
    <n v="5"/>
    <n v="0"/>
    <n v="5"/>
    <d v="2025-02-11T00:00:00"/>
    <d v="2025-02-17T00:00:00"/>
    <m/>
    <m/>
    <s v=""/>
    <n v="6"/>
    <n v="392060"/>
    <n v="1127366"/>
    <n v="164322"/>
    <n v="696"/>
    <s v="Tratores Colheita"/>
    <n v="364.55799999999999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31423"/>
    <x v="507"/>
    <x v="1"/>
    <n v="5"/>
    <n v="5"/>
    <m/>
    <d v="2025-06-12T00:00:00"/>
    <m/>
    <m/>
    <s v=""/>
    <s v=""/>
    <s v="Aguardando OC"/>
    <n v="407149"/>
    <m/>
    <n v="0"/>
    <n v="221"/>
    <s v="Almoxarifados - Estoque geral"/>
    <n v="364.56"/>
    <m/>
    <s v=""/>
    <s v=""/>
    <x v="3"/>
    <x v="0"/>
    <m/>
    <x v="0"/>
    <n v="1"/>
    <n v="1"/>
    <n v="0"/>
    <n v="1"/>
    <m/>
    <x v="0"/>
  </r>
  <r>
    <x v="6"/>
    <m/>
    <x v="31"/>
    <n v="31423"/>
    <x v="507"/>
    <x v="1"/>
    <n v="5"/>
    <n v="5"/>
    <m/>
    <d v="2025-06-13T00:00:00"/>
    <m/>
    <m/>
    <s v=""/>
    <s v=""/>
    <s v="Aguardando OC"/>
    <n v="407375"/>
    <m/>
    <n v="0"/>
    <n v="221"/>
    <s v="Almoxarifados - Estoque geral"/>
    <n v="364.56"/>
    <m/>
    <s v=""/>
    <s v=""/>
    <x v="3"/>
    <x v="0"/>
    <m/>
    <x v="0"/>
    <n v="1"/>
    <n v="1"/>
    <n v="0"/>
    <n v="1"/>
    <m/>
    <x v="0"/>
  </r>
  <r>
    <x v="6"/>
    <m/>
    <x v="31"/>
    <n v="31430"/>
    <x v="508"/>
    <x v="1"/>
    <n v="1"/>
    <n v="1"/>
    <m/>
    <d v="2025-06-13T00:00:00"/>
    <m/>
    <m/>
    <s v=""/>
    <s v=""/>
    <s v="Aguardando OC"/>
    <n v="407417"/>
    <m/>
    <n v="0"/>
    <n v="221"/>
    <s v="Almoxarifados - Estoque geral"/>
    <n v="80.260000000000005"/>
    <m/>
    <s v=""/>
    <s v=""/>
    <x v="3"/>
    <x v="0"/>
    <m/>
    <x v="0"/>
    <n v="1"/>
    <n v="1"/>
    <n v="0"/>
    <n v="1"/>
    <m/>
    <x v="0"/>
  </r>
  <r>
    <x v="6"/>
    <m/>
    <x v="31"/>
    <n v="31430"/>
    <x v="508"/>
    <x v="1"/>
    <n v="1"/>
    <n v="1"/>
    <m/>
    <d v="2025-06-13T00:00:00"/>
    <m/>
    <m/>
    <s v=""/>
    <s v=""/>
    <s v="Aguardando OC"/>
    <n v="407505"/>
    <m/>
    <n v="0"/>
    <n v="221"/>
    <s v="Almoxarifados - Estoque geral"/>
    <n v="80.260000000000005"/>
    <m/>
    <s v=""/>
    <s v=""/>
    <x v="3"/>
    <x v="0"/>
    <m/>
    <x v="0"/>
    <n v="1"/>
    <n v="1"/>
    <n v="0"/>
    <n v="1"/>
    <m/>
    <x v="0"/>
  </r>
  <r>
    <x v="6"/>
    <m/>
    <x v="31"/>
    <n v="31438"/>
    <x v="509"/>
    <x v="1"/>
    <n v="6"/>
    <n v="6"/>
    <n v="0"/>
    <d v="2025-05-28T00:00:00"/>
    <m/>
    <s v="0  DC"/>
    <s v=""/>
    <d v="1899-12-30T00:00:00"/>
    <s v="Aguardando OC"/>
    <n v="405016"/>
    <m/>
    <n v="0"/>
    <n v="221"/>
    <s v="Almoxarifados - Estoque geral"/>
    <n v="57.765000000000001"/>
    <m/>
    <s v=""/>
    <s v=""/>
    <x v="3"/>
    <x v="0"/>
    <m/>
    <x v="0"/>
    <n v="1"/>
    <n v="1"/>
    <n v="0"/>
    <n v="1"/>
    <m/>
    <x v="2"/>
  </r>
  <r>
    <x v="6"/>
    <m/>
    <x v="31"/>
    <n v="31440"/>
    <x v="510"/>
    <x v="1"/>
    <n v="1"/>
    <n v="1"/>
    <m/>
    <d v="2025-06-13T00:00:00"/>
    <m/>
    <m/>
    <s v=""/>
    <s v=""/>
    <s v="Aguardando OC"/>
    <n v="407467"/>
    <m/>
    <n v="0"/>
    <n v="221"/>
    <s v="Almoxarifados - Estoque geral"/>
    <n v="93.12"/>
    <m/>
    <s v=""/>
    <s v=""/>
    <x v="3"/>
    <x v="0"/>
    <m/>
    <x v="0"/>
    <n v="1"/>
    <n v="1"/>
    <n v="0"/>
    <n v="1"/>
    <m/>
    <x v="0"/>
  </r>
  <r>
    <x v="6"/>
    <m/>
    <x v="18"/>
    <n v="31442"/>
    <x v="511"/>
    <x v="0"/>
    <n v="1"/>
    <n v="0"/>
    <n v="1"/>
    <d v="2025-02-11T00:00:00"/>
    <d v="2025-02-17T00:00:00"/>
    <m/>
    <m/>
    <s v=""/>
    <n v="6"/>
    <n v="392065"/>
    <n v="1127366"/>
    <n v="164322"/>
    <n v="696"/>
    <s v="Tratores Colheita"/>
    <n v="57.87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31442"/>
    <x v="511"/>
    <x v="1"/>
    <n v="1"/>
    <n v="1"/>
    <m/>
    <d v="2025-06-12T00:00:00"/>
    <m/>
    <m/>
    <s v=""/>
    <s v=""/>
    <s v="Aguardando OC"/>
    <n v="407147"/>
    <m/>
    <n v="0"/>
    <n v="221"/>
    <s v="Almoxarifados - Estoque geral"/>
    <n v="57.87"/>
    <m/>
    <s v=""/>
    <s v=""/>
    <x v="3"/>
    <x v="0"/>
    <m/>
    <x v="0"/>
    <n v="1"/>
    <n v="1"/>
    <n v="0"/>
    <n v="1"/>
    <m/>
    <x v="0"/>
  </r>
  <r>
    <x v="6"/>
    <m/>
    <x v="31"/>
    <n v="31442"/>
    <x v="511"/>
    <x v="1"/>
    <n v="1"/>
    <n v="1"/>
    <m/>
    <d v="2025-06-13T00:00:00"/>
    <m/>
    <m/>
    <s v=""/>
    <s v=""/>
    <s v="Aguardando OC"/>
    <n v="407373"/>
    <m/>
    <n v="0"/>
    <n v="221"/>
    <s v="Almoxarifados - Estoque geral"/>
    <n v="57.87"/>
    <m/>
    <s v=""/>
    <s v=""/>
    <x v="3"/>
    <x v="0"/>
    <m/>
    <x v="0"/>
    <n v="1"/>
    <n v="1"/>
    <n v="0"/>
    <n v="1"/>
    <m/>
    <x v="0"/>
  </r>
  <r>
    <x v="6"/>
    <m/>
    <x v="45"/>
    <n v="31443"/>
    <x v="512"/>
    <x v="0"/>
    <n v="1"/>
    <n v="1"/>
    <m/>
    <d v="2025-06-13T00:00:00"/>
    <d v="2025-07-04T00:00:00"/>
    <s v="4  DC"/>
    <s v="Atrasado"/>
    <d v="2025-07-08T00:00:00"/>
    <n v="21"/>
    <n v="407292"/>
    <m/>
    <n v="170490"/>
    <n v="221"/>
    <s v="Almoxarifados - Estoque geral"/>
    <n v="536.19000000000005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31444"/>
    <x v="513"/>
    <x v="1"/>
    <n v="1"/>
    <n v="1"/>
    <m/>
    <d v="2025-06-13T00:00:00"/>
    <m/>
    <m/>
    <s v=""/>
    <s v=""/>
    <s v="Aguardando OC"/>
    <n v="407274"/>
    <m/>
    <n v="0"/>
    <n v="221"/>
    <s v="Almoxarifados - Estoque geral"/>
    <n v="38.56"/>
    <m/>
    <s v=""/>
    <s v=""/>
    <x v="3"/>
    <x v="0"/>
    <m/>
    <x v="0"/>
    <n v="1"/>
    <n v="1"/>
    <n v="0"/>
    <n v="1"/>
    <m/>
    <x v="0"/>
  </r>
  <r>
    <x v="6"/>
    <m/>
    <x v="31"/>
    <n v="31444"/>
    <x v="513"/>
    <x v="1"/>
    <n v="1"/>
    <n v="1"/>
    <m/>
    <d v="2025-06-13T00:00:00"/>
    <m/>
    <m/>
    <s v=""/>
    <s v=""/>
    <s v="Aguardando OC"/>
    <n v="407396"/>
    <m/>
    <n v="0"/>
    <n v="221"/>
    <s v="Almoxarifados - Estoque geral"/>
    <n v="38.56"/>
    <m/>
    <s v=""/>
    <s v=""/>
    <x v="3"/>
    <x v="0"/>
    <m/>
    <x v="0"/>
    <n v="1"/>
    <n v="1"/>
    <n v="0"/>
    <n v="1"/>
    <m/>
    <x v="0"/>
  </r>
  <r>
    <x v="6"/>
    <m/>
    <x v="31"/>
    <n v="31444"/>
    <x v="513"/>
    <x v="1"/>
    <n v="1"/>
    <n v="1"/>
    <m/>
    <d v="2025-06-13T00:00:00"/>
    <m/>
    <m/>
    <s v=""/>
    <s v=""/>
    <s v="Aguardando OC"/>
    <n v="407407"/>
    <m/>
    <n v="0"/>
    <n v="221"/>
    <s v="Almoxarifados - Estoque geral"/>
    <n v="38.56"/>
    <m/>
    <s v=""/>
    <s v=""/>
    <x v="3"/>
    <x v="0"/>
    <m/>
    <x v="0"/>
    <n v="1"/>
    <n v="1"/>
    <n v="0"/>
    <n v="1"/>
    <m/>
    <x v="0"/>
  </r>
  <r>
    <x v="6"/>
    <m/>
    <x v="31"/>
    <n v="31444"/>
    <x v="513"/>
    <x v="1"/>
    <n v="1"/>
    <n v="1"/>
    <m/>
    <d v="2025-06-13T00:00:00"/>
    <m/>
    <m/>
    <s v=""/>
    <s v=""/>
    <s v="Aguardando OC"/>
    <n v="407489"/>
    <m/>
    <n v="0"/>
    <n v="221"/>
    <s v="Almoxarifados - Estoque geral"/>
    <n v="38.56"/>
    <m/>
    <s v=""/>
    <s v=""/>
    <x v="3"/>
    <x v="0"/>
    <m/>
    <x v="0"/>
    <n v="1"/>
    <n v="1"/>
    <n v="0"/>
    <n v="1"/>
    <m/>
    <x v="0"/>
  </r>
  <r>
    <x v="6"/>
    <m/>
    <x v="31"/>
    <n v="31444"/>
    <x v="513"/>
    <x v="1"/>
    <n v="1"/>
    <n v="1"/>
    <m/>
    <d v="2025-06-13T00:00:00"/>
    <m/>
    <m/>
    <s v=""/>
    <s v=""/>
    <s v="Aguardando OC"/>
    <n v="407496"/>
    <m/>
    <n v="0"/>
    <n v="221"/>
    <s v="Almoxarifados - Estoque geral"/>
    <n v="38.56"/>
    <m/>
    <s v=""/>
    <s v=""/>
    <x v="3"/>
    <x v="0"/>
    <m/>
    <x v="0"/>
    <n v="1"/>
    <n v="1"/>
    <n v="0"/>
    <n v="1"/>
    <m/>
    <x v="0"/>
  </r>
  <r>
    <x v="2"/>
    <m/>
    <x v="4"/>
    <n v="31450"/>
    <x v="514"/>
    <x v="0"/>
    <n v="1"/>
    <n v="0"/>
    <n v="1"/>
    <d v="2025-03-18T00:00:00"/>
    <d v="2025-04-09T00:00:00"/>
    <m/>
    <m/>
    <s v=""/>
    <n v="22"/>
    <n v="396476"/>
    <n v="1137532"/>
    <n v="166067"/>
    <n v="112"/>
    <s v="Carregadeiras Colheita"/>
    <n v="1137"/>
    <n v="6039"/>
    <s v="IDEAL DISTRIBUIDORA DE PEÇAS"/>
    <s v="Campina Grande"/>
    <x v="0"/>
    <x v="1"/>
    <n v="1"/>
    <x v="2"/>
    <n v="1"/>
    <n v="1"/>
    <n v="0.25"/>
    <n v="0"/>
    <n v="0"/>
    <x v="1"/>
  </r>
  <r>
    <x v="2"/>
    <m/>
    <x v="2"/>
    <n v="31450"/>
    <x v="514"/>
    <x v="1"/>
    <n v="1"/>
    <n v="1"/>
    <n v="0"/>
    <d v="2025-04-25T00:00:00"/>
    <m/>
    <m/>
    <s v=""/>
    <s v=""/>
    <s v="Aguardando OC"/>
    <n v="400661"/>
    <m/>
    <n v="0"/>
    <n v="221"/>
    <s v="Almoxarifados - Estoque geral"/>
    <n v="1137"/>
    <m/>
    <s v=""/>
    <s v=""/>
    <x v="3"/>
    <x v="0"/>
    <m/>
    <x v="0"/>
    <n v="1"/>
    <n v="1"/>
    <n v="0"/>
    <n v="1"/>
    <e v="#REF!"/>
    <x v="4"/>
  </r>
  <r>
    <x v="2"/>
    <m/>
    <x v="72"/>
    <n v="31450"/>
    <x v="514"/>
    <x v="0"/>
    <n v="1"/>
    <n v="0"/>
    <n v="1"/>
    <d v="2025-06-30T00:00:00"/>
    <d v="2025-07-04T00:00:00"/>
    <s v="0  DC"/>
    <s v="Atrasado"/>
    <d v="2025-07-04T00:00:00"/>
    <n v="4"/>
    <n v="409508"/>
    <m/>
    <n v="170435"/>
    <n v="221"/>
    <s v="Almoxarifados - Estoque geral"/>
    <n v="1137"/>
    <n v="6039"/>
    <s v="IDEAL DISTRIBUIDORA DE PEÇAS"/>
    <s v="Campina Grande"/>
    <x v="0"/>
    <x v="1"/>
    <m/>
    <x v="1"/>
    <n v="1"/>
    <n v="1"/>
    <n v="0.2"/>
    <n v="0"/>
    <m/>
    <x v="0"/>
  </r>
  <r>
    <x v="9"/>
    <m/>
    <x v="36"/>
    <n v="31469"/>
    <x v="515"/>
    <x v="1"/>
    <n v="5"/>
    <n v="5"/>
    <m/>
    <d v="2025-07-14T00:00:00"/>
    <m/>
    <m/>
    <s v=""/>
    <s v=""/>
    <s v="Aguardando OC"/>
    <n v="411705"/>
    <m/>
    <n v="0"/>
    <n v="221"/>
    <s v="Almoxarifados - Estoque geral"/>
    <n v="5.6"/>
    <m/>
    <s v=""/>
    <s v=""/>
    <x v="3"/>
    <x v="0"/>
    <m/>
    <x v="0"/>
    <n v="1"/>
    <n v="1"/>
    <n v="0"/>
    <n v="1"/>
    <m/>
    <x v="3"/>
  </r>
  <r>
    <x v="9"/>
    <m/>
    <x v="36"/>
    <n v="31512"/>
    <x v="516"/>
    <x v="1"/>
    <n v="1"/>
    <n v="1"/>
    <m/>
    <d v="2025-06-18T00:00:00"/>
    <m/>
    <m/>
    <s v=""/>
    <s v=""/>
    <s v="Aguardando OC"/>
    <n v="408172"/>
    <m/>
    <n v="0"/>
    <n v="221"/>
    <s v="Almoxarifados - Estoque geral"/>
    <n v="12.2"/>
    <m/>
    <s v=""/>
    <s v=""/>
    <x v="3"/>
    <x v="0"/>
    <m/>
    <x v="0"/>
    <n v="1"/>
    <n v="1"/>
    <n v="0"/>
    <n v="1"/>
    <m/>
    <x v="0"/>
  </r>
  <r>
    <x v="9"/>
    <m/>
    <x v="36"/>
    <n v="31512"/>
    <x v="516"/>
    <x v="1"/>
    <n v="1"/>
    <n v="1"/>
    <m/>
    <d v="2025-06-21T00:00:00"/>
    <m/>
    <m/>
    <s v=""/>
    <s v=""/>
    <s v="Aguardando OC"/>
    <n v="408683"/>
    <m/>
    <n v="0"/>
    <n v="221"/>
    <s v="Almoxarifados - Estoque geral"/>
    <n v="12.2"/>
    <m/>
    <s v=""/>
    <s v=""/>
    <x v="3"/>
    <x v="0"/>
    <m/>
    <x v="0"/>
    <n v="1"/>
    <n v="1"/>
    <n v="0"/>
    <n v="1"/>
    <m/>
    <x v="0"/>
  </r>
  <r>
    <x v="3"/>
    <m/>
    <x v="5"/>
    <n v="31732"/>
    <x v="517"/>
    <x v="0"/>
    <n v="1"/>
    <n v="0"/>
    <n v="1"/>
    <d v="2025-03-27T00:00:00"/>
    <d v="2025-04-07T00:00:00"/>
    <m/>
    <m/>
    <s v=""/>
    <n v="11"/>
    <n v="397385"/>
    <n v="1139902"/>
    <n v="165832"/>
    <n v="721"/>
    <s v="Motoniveladoras"/>
    <n v="1272"/>
    <n v="3230"/>
    <s v="SEVILHA             "/>
    <s v="São Paulo"/>
    <x v="4"/>
    <x v="1"/>
    <n v="1"/>
    <x v="2"/>
    <n v="1"/>
    <n v="1"/>
    <n v="0.25"/>
    <n v="0"/>
    <n v="0"/>
    <x v="1"/>
  </r>
  <r>
    <x v="6"/>
    <m/>
    <x v="26"/>
    <n v="31932"/>
    <x v="518"/>
    <x v="0"/>
    <n v="2"/>
    <n v="0"/>
    <n v="2"/>
    <d v="2025-05-28T00:00:00"/>
    <d v="2025-06-03T00:00:00"/>
    <s v="2  DC"/>
    <s v="Atrasado"/>
    <d v="2025-06-05T00:00:00"/>
    <n v="6"/>
    <n v="404999"/>
    <m/>
    <n v="168521"/>
    <n v="221"/>
    <s v="Almoxarifados - Estoque geral"/>
    <n v="130"/>
    <n v="9824"/>
    <s v="COMERCIAL AGRICOLA"/>
    <s v="Recife"/>
    <x v="1"/>
    <x v="1"/>
    <m/>
    <x v="1"/>
    <n v="1"/>
    <n v="1"/>
    <n v="0.33333333333333331"/>
    <n v="0"/>
    <m/>
    <x v="2"/>
  </r>
  <r>
    <x v="2"/>
    <m/>
    <x v="70"/>
    <n v="32045"/>
    <x v="519"/>
    <x v="0"/>
    <n v="4"/>
    <n v="0"/>
    <n v="4"/>
    <d v="2025-03-13T00:00:00"/>
    <d v="2025-03-20T00:00:00"/>
    <m/>
    <m/>
    <s v=""/>
    <n v="7"/>
    <n v="395870"/>
    <n v="1136277"/>
    <n v="165329"/>
    <n v="113"/>
    <s v="Carregadeiras Geral - Apontamento"/>
    <n v="112"/>
    <n v="1237"/>
    <s v="MERCADAO DE TRATORES"/>
    <s v="Ourinhos"/>
    <x v="4"/>
    <x v="1"/>
    <n v="1"/>
    <x v="2"/>
    <n v="1"/>
    <n v="1"/>
    <n v="1"/>
    <n v="0"/>
    <n v="0"/>
    <x v="1"/>
  </r>
  <r>
    <x v="9"/>
    <m/>
    <x v="36"/>
    <n v="32047"/>
    <x v="520"/>
    <x v="1"/>
    <n v="1"/>
    <n v="1"/>
    <m/>
    <d v="2025-06-23T00:00:00"/>
    <m/>
    <m/>
    <s v=""/>
    <s v=""/>
    <s v="Aguardando OC"/>
    <n v="40879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32048"/>
    <x v="521"/>
    <x v="1"/>
    <n v="1"/>
    <n v="1"/>
    <m/>
    <d v="2025-06-16T00:00:00"/>
    <m/>
    <m/>
    <s v=""/>
    <s v=""/>
    <s v="Aguardando OC"/>
    <n v="407705"/>
    <m/>
    <n v="0"/>
    <n v="221"/>
    <s v="Almoxarifados - Estoque geral"/>
    <n v="16.2"/>
    <m/>
    <s v=""/>
    <s v=""/>
    <x v="3"/>
    <x v="0"/>
    <m/>
    <x v="0"/>
    <n v="1"/>
    <n v="1"/>
    <n v="0"/>
    <n v="1"/>
    <m/>
    <x v="0"/>
  </r>
  <r>
    <x v="9"/>
    <m/>
    <x v="36"/>
    <n v="32048"/>
    <x v="521"/>
    <x v="1"/>
    <n v="1"/>
    <n v="1"/>
    <m/>
    <d v="2025-06-23T00:00:00"/>
    <m/>
    <m/>
    <s v=""/>
    <s v=""/>
    <s v="Aguardando OC"/>
    <n v="408795"/>
    <m/>
    <n v="0"/>
    <n v="221"/>
    <s v="Almoxarifados - Estoque geral"/>
    <n v="19.77"/>
    <m/>
    <s v=""/>
    <s v=""/>
    <x v="3"/>
    <x v="0"/>
    <m/>
    <x v="0"/>
    <n v="1"/>
    <n v="1"/>
    <n v="0"/>
    <n v="1"/>
    <m/>
    <x v="0"/>
  </r>
  <r>
    <x v="9"/>
    <m/>
    <x v="36"/>
    <n v="32050"/>
    <x v="522"/>
    <x v="1"/>
    <n v="1"/>
    <n v="1"/>
    <m/>
    <d v="2025-06-23T00:00:00"/>
    <m/>
    <m/>
    <s v=""/>
    <s v=""/>
    <s v="Aguardando OC"/>
    <n v="40880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32051"/>
    <x v="523"/>
    <x v="1"/>
    <n v="1"/>
    <n v="1"/>
    <m/>
    <d v="2025-06-23T00:00:00"/>
    <m/>
    <m/>
    <s v=""/>
    <s v=""/>
    <s v="Aguardando OC"/>
    <n v="408801"/>
    <m/>
    <n v="0"/>
    <n v="221"/>
    <s v="Almoxarifados - Estoque geral"/>
    <n v="28.75"/>
    <m/>
    <s v=""/>
    <s v=""/>
    <x v="3"/>
    <x v="0"/>
    <m/>
    <x v="0"/>
    <n v="1"/>
    <n v="1"/>
    <n v="0"/>
    <n v="1"/>
    <m/>
    <x v="0"/>
  </r>
  <r>
    <x v="9"/>
    <m/>
    <x v="36"/>
    <n v="32053"/>
    <x v="524"/>
    <x v="1"/>
    <n v="1"/>
    <n v="1"/>
    <m/>
    <d v="2025-06-18T00:00:00"/>
    <m/>
    <m/>
    <s v=""/>
    <s v=""/>
    <s v="Aguardando OC"/>
    <n v="408169"/>
    <m/>
    <n v="0"/>
    <n v="221"/>
    <s v="Almoxarifados - Estoque geral"/>
    <n v="29.55"/>
    <m/>
    <s v=""/>
    <s v=""/>
    <x v="3"/>
    <x v="0"/>
    <m/>
    <x v="0"/>
    <n v="1"/>
    <n v="1"/>
    <n v="0"/>
    <n v="1"/>
    <m/>
    <x v="0"/>
  </r>
  <r>
    <x v="9"/>
    <m/>
    <x v="36"/>
    <n v="32063"/>
    <x v="525"/>
    <x v="0"/>
    <n v="1"/>
    <n v="0"/>
    <n v="1"/>
    <d v="2025-05-21T00:00:00"/>
    <d v="2025-05-27T00:00:00"/>
    <s v="0  DC"/>
    <s v="Atrasado"/>
    <d v="2025-05-27T00:00:00"/>
    <n v="6"/>
    <n v="403858"/>
    <m/>
    <n v="168237"/>
    <n v="221"/>
    <s v="Almoxarifados - Estoque geral"/>
    <n v="11.66"/>
    <n v="13004"/>
    <s v="LOJA FER"/>
    <s v="João Pessoa"/>
    <x v="0"/>
    <x v="1"/>
    <n v="1"/>
    <x v="2"/>
    <n v="1"/>
    <n v="1"/>
    <n v="0.5"/>
    <n v="0"/>
    <m/>
    <x v="2"/>
  </r>
  <r>
    <x v="5"/>
    <m/>
    <x v="107"/>
    <n v="32382"/>
    <x v="526"/>
    <x v="0"/>
    <n v="1"/>
    <n v="0"/>
    <n v="1"/>
    <d v="2025-03-19T00:00:00"/>
    <d v="2025-04-04T00:00:00"/>
    <m/>
    <m/>
    <s v=""/>
    <n v="16"/>
    <n v="396624"/>
    <n v="1137786"/>
    <n v="0"/>
    <n v="225"/>
    <s v="Expedição e Faturamento"/>
    <n v="221.4"/>
    <m/>
    <s v=""/>
    <s v=""/>
    <x v="3"/>
    <x v="1"/>
    <n v="1"/>
    <x v="2"/>
    <n v="1"/>
    <n v="1"/>
    <n v="0"/>
    <n v="1"/>
    <e v="#REF!"/>
    <x v="1"/>
  </r>
  <r>
    <x v="5"/>
    <m/>
    <x v="107"/>
    <n v="32383"/>
    <x v="527"/>
    <x v="0"/>
    <n v="1"/>
    <n v="0"/>
    <n v="1"/>
    <d v="2025-03-19T00:00:00"/>
    <d v="2025-04-04T00:00:00"/>
    <m/>
    <m/>
    <s v=""/>
    <n v="16"/>
    <n v="396623"/>
    <n v="1137786"/>
    <n v="0"/>
    <n v="225"/>
    <s v="Expedição e Faturamento"/>
    <n v="221.4"/>
    <m/>
    <s v=""/>
    <s v=""/>
    <x v="3"/>
    <x v="1"/>
    <n v="1"/>
    <x v="2"/>
    <n v="1"/>
    <n v="1"/>
    <n v="0"/>
    <n v="1"/>
    <e v="#REF!"/>
    <x v="1"/>
  </r>
  <r>
    <x v="6"/>
    <m/>
    <x v="30"/>
    <n v="32481"/>
    <x v="528"/>
    <x v="1"/>
    <n v="15"/>
    <n v="15"/>
    <m/>
    <d v="2025-06-12T00:00:00"/>
    <m/>
    <m/>
    <s v=""/>
    <s v=""/>
    <s v="Aguardando OC"/>
    <n v="407129"/>
    <m/>
    <n v="0"/>
    <n v="221"/>
    <s v="Almoxarifados - Estoque geral"/>
    <n v="6.36"/>
    <m/>
    <s v=""/>
    <s v=""/>
    <x v="3"/>
    <x v="0"/>
    <m/>
    <x v="0"/>
    <n v="1"/>
    <n v="1"/>
    <n v="0"/>
    <n v="1"/>
    <m/>
    <x v="0"/>
  </r>
  <r>
    <x v="6"/>
    <m/>
    <x v="31"/>
    <n v="32481"/>
    <x v="528"/>
    <x v="1"/>
    <n v="15"/>
    <n v="15"/>
    <m/>
    <d v="2025-06-13T00:00:00"/>
    <m/>
    <m/>
    <s v=""/>
    <s v=""/>
    <s v="Aguardando OC"/>
    <n v="407339"/>
    <m/>
    <n v="0"/>
    <n v="221"/>
    <s v="Almoxarifados - Estoque geral"/>
    <n v="6.36"/>
    <m/>
    <s v=""/>
    <s v=""/>
    <x v="3"/>
    <x v="0"/>
    <m/>
    <x v="0"/>
    <n v="1"/>
    <n v="1"/>
    <n v="0"/>
    <n v="1"/>
    <m/>
    <x v="0"/>
  </r>
  <r>
    <x v="2"/>
    <m/>
    <x v="8"/>
    <n v="33040"/>
    <x v="529"/>
    <x v="0"/>
    <n v="5"/>
    <n v="0"/>
    <n v="5"/>
    <d v="2025-05-09T00:00:00"/>
    <d v="2025-05-15T00:00:00"/>
    <m/>
    <m/>
    <s v=""/>
    <n v="6"/>
    <n v="402245"/>
    <m/>
    <n v="167746"/>
    <m/>
    <m/>
    <n v="1.3620000000000001"/>
    <n v="15127"/>
    <s v="EQUAGRIL LTDA"/>
    <s v="São Paulo"/>
    <x v="4"/>
    <x v="1"/>
    <n v="1"/>
    <x v="2"/>
    <n v="1"/>
    <n v="1"/>
    <n v="9.0909090909090912E-2"/>
    <n v="0"/>
    <n v="0"/>
    <x v="2"/>
  </r>
  <r>
    <x v="6"/>
    <m/>
    <x v="66"/>
    <n v="33408"/>
    <x v="530"/>
    <x v="0"/>
    <n v="1"/>
    <n v="0"/>
    <n v="1"/>
    <d v="2025-06-06T00:00:00"/>
    <d v="2025-06-18T00:00:00"/>
    <s v="1  UT"/>
    <s v="Atrasado"/>
    <d v="2025-06-19T00:00:00"/>
    <n v="12"/>
    <n v="406316"/>
    <m/>
    <n v="169371"/>
    <n v="221"/>
    <s v="Almoxarifados - Estoque geral"/>
    <n v="92.57"/>
    <n v="11614"/>
    <s v="DF MAQUINAS"/>
    <s v="Bayeux"/>
    <x v="0"/>
    <x v="1"/>
    <m/>
    <x v="1"/>
    <n v="1"/>
    <n v="1"/>
    <n v="6.6666666666666666E-2"/>
    <n v="0"/>
    <m/>
    <x v="0"/>
  </r>
  <r>
    <x v="6"/>
    <m/>
    <x v="65"/>
    <n v="33408"/>
    <x v="530"/>
    <x v="0"/>
    <n v="1"/>
    <n v="0"/>
    <n v="1"/>
    <d v="2025-06-06T00:00:00"/>
    <d v="2025-06-18T00:00:00"/>
    <s v="1  UT"/>
    <s v="Atrasado"/>
    <d v="2025-06-19T00:00:00"/>
    <n v="12"/>
    <n v="406328"/>
    <m/>
    <n v="169371"/>
    <n v="221"/>
    <s v="Almoxarifados - Estoque geral"/>
    <n v="92.57"/>
    <n v="11614"/>
    <s v="DF MAQUINAS"/>
    <s v="Bayeux"/>
    <x v="0"/>
    <x v="1"/>
    <m/>
    <x v="1"/>
    <n v="1"/>
    <n v="1"/>
    <n v="6.6666666666666666E-2"/>
    <n v="0"/>
    <m/>
    <x v="0"/>
  </r>
  <r>
    <x v="6"/>
    <m/>
    <x v="26"/>
    <n v="33408"/>
    <x v="530"/>
    <x v="0"/>
    <n v="2"/>
    <n v="0"/>
    <n v="2"/>
    <d v="2025-06-06T00:00:00"/>
    <d v="2025-06-18T00:00:00"/>
    <s v="1  UT"/>
    <s v="Atrasado"/>
    <d v="2025-06-19T00:00:00"/>
    <n v="12"/>
    <n v="406351"/>
    <m/>
    <n v="169371"/>
    <n v="221"/>
    <s v="Almoxarifados - Estoque geral"/>
    <n v="92.57"/>
    <n v="11614"/>
    <s v="DF MAQUINAS"/>
    <s v="Bayeux"/>
    <x v="0"/>
    <x v="1"/>
    <m/>
    <x v="1"/>
    <n v="1"/>
    <n v="1"/>
    <n v="6.6666666666666666E-2"/>
    <n v="0"/>
    <m/>
    <x v="0"/>
  </r>
  <r>
    <x v="5"/>
    <m/>
    <x v="46"/>
    <n v="33414"/>
    <x v="531"/>
    <x v="0"/>
    <n v="6"/>
    <n v="0"/>
    <n v="6"/>
    <d v="2025-04-09T00:00:00"/>
    <d v="2025-04-29T00:00:00"/>
    <m/>
    <m/>
    <s v=""/>
    <n v="20"/>
    <n v="398637"/>
    <n v="1143190"/>
    <n v="166913"/>
    <n v="683"/>
    <s v="Caminhões Prancha"/>
    <n v="328.35"/>
    <n v="1388"/>
    <s v="TELE TINTAS         "/>
    <s v="João Pessoa"/>
    <x v="0"/>
    <x v="1"/>
    <m/>
    <x v="1"/>
    <n v="1"/>
    <n v="1"/>
    <n v="0.25"/>
    <n v="0"/>
    <m/>
    <x v="4"/>
  </r>
  <r>
    <x v="2"/>
    <m/>
    <x v="8"/>
    <n v="33683"/>
    <x v="532"/>
    <x v="0"/>
    <n v="2"/>
    <n v="0"/>
    <n v="2"/>
    <d v="2025-05-09T00:00:00"/>
    <d v="2025-05-16T00:00:00"/>
    <m/>
    <s v=""/>
    <s v=""/>
    <n v="7"/>
    <n v="402318"/>
    <m/>
    <n v="167838"/>
    <n v="221"/>
    <s v="Almoxarifados - Estoque geral"/>
    <n v="30"/>
    <n v="15702"/>
    <s v="MAQTRAL - PB"/>
    <s v="Bayeux"/>
    <x v="0"/>
    <x v="1"/>
    <n v="1"/>
    <x v="2"/>
    <n v="1"/>
    <n v="1"/>
    <n v="5.2631578947368418E-2"/>
    <n v="0"/>
    <m/>
    <x v="2"/>
  </r>
  <r>
    <x v="2"/>
    <m/>
    <x v="9"/>
    <n v="33683"/>
    <x v="532"/>
    <x v="0"/>
    <n v="1"/>
    <n v="0"/>
    <n v="1"/>
    <d v="2025-06-20T00:00:00"/>
    <d v="2025-07-01T00:00:00"/>
    <s v="1  DC"/>
    <s v="Atrasado"/>
    <d v="2025-07-02T00:00:00"/>
    <n v="11"/>
    <n v="408578"/>
    <m/>
    <n v="170151"/>
    <n v="221"/>
    <s v="Almoxarifados - Estoque geral"/>
    <n v="15"/>
    <n v="9824"/>
    <s v="COMERCIAL AGRICOLA"/>
    <s v="Recife"/>
    <x v="1"/>
    <x v="1"/>
    <m/>
    <x v="1"/>
    <n v="1"/>
    <n v="1"/>
    <n v="0.2"/>
    <n v="0"/>
    <m/>
    <x v="0"/>
  </r>
  <r>
    <x v="9"/>
    <m/>
    <x v="36"/>
    <n v="33781"/>
    <x v="533"/>
    <x v="1"/>
    <n v="1"/>
    <n v="1"/>
    <m/>
    <d v="2025-06-26T00:00:00"/>
    <m/>
    <m/>
    <s v=""/>
    <s v=""/>
    <s v="Aguardando OC"/>
    <n v="40897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33783"/>
    <x v="534"/>
    <x v="1"/>
    <n v="1"/>
    <n v="1"/>
    <m/>
    <d v="2025-06-23T00:00:00"/>
    <m/>
    <m/>
    <s v=""/>
    <s v=""/>
    <s v="Aguardando OC"/>
    <n v="408806"/>
    <m/>
    <n v="0"/>
    <n v="221"/>
    <s v="Almoxarifados - Estoque geral"/>
    <n v="48.4"/>
    <m/>
    <s v=""/>
    <s v=""/>
    <x v="3"/>
    <x v="0"/>
    <m/>
    <x v="0"/>
    <n v="1"/>
    <n v="1"/>
    <n v="0"/>
    <n v="1"/>
    <m/>
    <x v="0"/>
  </r>
  <r>
    <x v="9"/>
    <m/>
    <x v="36"/>
    <n v="33800"/>
    <x v="535"/>
    <x v="1"/>
    <n v="1"/>
    <n v="1"/>
    <m/>
    <d v="2025-06-17T00:00:00"/>
    <m/>
    <m/>
    <s v=""/>
    <s v=""/>
    <s v="Aguardando OC"/>
    <n v="408066"/>
    <m/>
    <n v="0"/>
    <n v="221"/>
    <s v="Almoxarifados - Estoque geral"/>
    <n v="14"/>
    <m/>
    <s v=""/>
    <s v=""/>
    <x v="3"/>
    <x v="0"/>
    <m/>
    <x v="0"/>
    <n v="1"/>
    <n v="1"/>
    <n v="0"/>
    <n v="1"/>
    <m/>
    <x v="0"/>
  </r>
  <r>
    <x v="9"/>
    <m/>
    <x v="36"/>
    <n v="33800"/>
    <x v="535"/>
    <x v="1"/>
    <n v="1"/>
    <n v="1"/>
    <m/>
    <d v="2025-06-23T00:00:00"/>
    <m/>
    <m/>
    <s v=""/>
    <s v=""/>
    <s v="Aguardando OC"/>
    <n v="408792"/>
    <m/>
    <n v="0"/>
    <n v="221"/>
    <s v="Almoxarifados - Estoque geral"/>
    <n v="14"/>
    <m/>
    <s v=""/>
    <s v=""/>
    <x v="3"/>
    <x v="0"/>
    <m/>
    <x v="0"/>
    <n v="1"/>
    <n v="1"/>
    <n v="0"/>
    <n v="1"/>
    <m/>
    <x v="0"/>
  </r>
  <r>
    <x v="9"/>
    <m/>
    <x v="36"/>
    <n v="33818"/>
    <x v="536"/>
    <x v="1"/>
    <n v="1"/>
    <n v="1"/>
    <m/>
    <d v="2025-06-21T00:00:00"/>
    <m/>
    <m/>
    <s v=""/>
    <s v=""/>
    <s v="Aguardando OC"/>
    <n v="40866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59"/>
    <n v="33855"/>
    <x v="537"/>
    <x v="0"/>
    <n v="1"/>
    <n v="0"/>
    <n v="1"/>
    <d v="2025-05-17T00:00:00"/>
    <d v="2025-05-26T00:00:00"/>
    <s v="1  DC"/>
    <s v="Atrasado"/>
    <d v="2025-05-27T00:00:00"/>
    <n v="9"/>
    <n v="403361"/>
    <m/>
    <n v="168148"/>
    <n v="221"/>
    <s v="Almoxarifados - Estoque geral"/>
    <n v="20.85"/>
    <n v="5189"/>
    <s v="REPENORTE"/>
    <s v="Recife"/>
    <x v="1"/>
    <x v="1"/>
    <n v="1"/>
    <x v="2"/>
    <n v="1"/>
    <n v="1"/>
    <n v="1"/>
    <n v="0"/>
    <m/>
    <x v="2"/>
  </r>
  <r>
    <x v="5"/>
    <m/>
    <x v="108"/>
    <n v="33855"/>
    <x v="537"/>
    <x v="1"/>
    <n v="1"/>
    <n v="1"/>
    <m/>
    <d v="2025-07-19T00:00:00"/>
    <m/>
    <m/>
    <s v=""/>
    <s v=""/>
    <s v="Aguardando OC"/>
    <n v="412427"/>
    <m/>
    <n v="0"/>
    <n v="221"/>
    <s v="Almoxarifados - Estoque geral"/>
    <n v="348.02"/>
    <m/>
    <s v=""/>
    <s v=""/>
    <x v="3"/>
    <x v="0"/>
    <m/>
    <x v="0"/>
    <n v="1"/>
    <n v="1"/>
    <n v="0"/>
    <n v="1"/>
    <m/>
    <x v="3"/>
  </r>
  <r>
    <x v="5"/>
    <m/>
    <x v="82"/>
    <n v="33858"/>
    <x v="538"/>
    <x v="0"/>
    <n v="1"/>
    <n v="0"/>
    <n v="1"/>
    <d v="2025-03-17T00:00:00"/>
    <d v="2025-04-04T00:00:00"/>
    <m/>
    <m/>
    <s v=""/>
    <n v="18"/>
    <n v="396383"/>
    <n v="1137253"/>
    <n v="0"/>
    <n v="689"/>
    <s v="Caminhões Colheita"/>
    <n v="338.53"/>
    <m/>
    <s v=""/>
    <s v=""/>
    <x v="3"/>
    <x v="1"/>
    <n v="1"/>
    <x v="2"/>
    <n v="1"/>
    <n v="1"/>
    <n v="0"/>
    <n v="1"/>
    <e v="#REF!"/>
    <x v="1"/>
  </r>
  <r>
    <x v="5"/>
    <m/>
    <x v="32"/>
    <n v="33924"/>
    <x v="539"/>
    <x v="1"/>
    <n v="2"/>
    <n v="2"/>
    <m/>
    <d v="2025-07-18T00:00:00"/>
    <m/>
    <m/>
    <s v=""/>
    <s v=""/>
    <s v="Aguardando OC"/>
    <n v="412237"/>
    <m/>
    <n v="0"/>
    <n v="221"/>
    <s v="Almoxarifados - Estoque geral"/>
    <n v="569.45000000000005"/>
    <m/>
    <s v=""/>
    <s v=""/>
    <x v="3"/>
    <x v="0"/>
    <m/>
    <x v="0"/>
    <n v="1"/>
    <n v="1"/>
    <n v="0"/>
    <n v="1"/>
    <m/>
    <x v="3"/>
  </r>
  <r>
    <x v="5"/>
    <m/>
    <x v="47"/>
    <n v="33946"/>
    <x v="540"/>
    <x v="0"/>
    <n v="1"/>
    <n v="0"/>
    <n v="1"/>
    <d v="2025-04-04T00:00:00"/>
    <d v="2025-04-12T00:00:00"/>
    <m/>
    <m/>
    <s v=""/>
    <n v="8"/>
    <n v="398072"/>
    <n v="1141958"/>
    <n v="166206"/>
    <n v="685"/>
    <s v="Caminhões Comboio"/>
    <n v="209.29"/>
    <m/>
    <s v=""/>
    <s v=""/>
    <x v="3"/>
    <x v="1"/>
    <m/>
    <x v="1"/>
    <n v="1"/>
    <n v="1"/>
    <n v="0.33333333333333331"/>
    <n v="0"/>
    <n v="0"/>
    <x v="4"/>
  </r>
  <r>
    <x v="5"/>
    <m/>
    <x v="47"/>
    <n v="33947"/>
    <x v="541"/>
    <x v="0"/>
    <n v="1"/>
    <n v="0"/>
    <n v="1"/>
    <d v="2025-04-04T00:00:00"/>
    <d v="2025-04-12T00:00:00"/>
    <m/>
    <m/>
    <s v=""/>
    <n v="8"/>
    <n v="398071"/>
    <n v="1141958"/>
    <n v="166206"/>
    <n v="685"/>
    <s v="Caminhões Comboio"/>
    <n v="209.29"/>
    <m/>
    <s v=""/>
    <s v=""/>
    <x v="3"/>
    <x v="1"/>
    <m/>
    <x v="1"/>
    <n v="1"/>
    <n v="1"/>
    <n v="0.33333333333333331"/>
    <n v="0"/>
    <n v="0"/>
    <x v="4"/>
  </r>
  <r>
    <x v="6"/>
    <m/>
    <x v="18"/>
    <n v="33966"/>
    <x v="542"/>
    <x v="0"/>
    <n v="6"/>
    <n v="0"/>
    <n v="6"/>
    <d v="2025-05-19T00:00:00"/>
    <d v="2025-05-27T00:00:00"/>
    <s v="4  DC"/>
    <s v="Atrasado"/>
    <d v="2025-05-31T00:00:00"/>
    <n v="8"/>
    <n v="403476"/>
    <m/>
    <n v="168234"/>
    <n v="221"/>
    <s v="Almoxarifados - Estoque geral"/>
    <n v="477.06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31"/>
    <n v="33966"/>
    <x v="542"/>
    <x v="1"/>
    <n v="6"/>
    <n v="6"/>
    <m/>
    <d v="2025-06-13T00:00:00"/>
    <m/>
    <m/>
    <s v=""/>
    <s v=""/>
    <s v="Aguardando OC"/>
    <n v="407484"/>
    <m/>
    <n v="0"/>
    <n v="221"/>
    <s v="Almoxarifados - Estoque geral"/>
    <n v="79.510000000000005"/>
    <m/>
    <s v=""/>
    <s v=""/>
    <x v="3"/>
    <x v="0"/>
    <m/>
    <x v="0"/>
    <n v="1"/>
    <n v="1"/>
    <n v="0"/>
    <n v="1"/>
    <m/>
    <x v="0"/>
  </r>
  <r>
    <x v="3"/>
    <m/>
    <x v="3"/>
    <n v="33981"/>
    <x v="543"/>
    <x v="0"/>
    <n v="4"/>
    <n v="0"/>
    <n v="4"/>
    <d v="2025-05-16T00:00:00"/>
    <d v="2025-05-26T00:00:00"/>
    <s v="1  DC"/>
    <s v="Atrasado"/>
    <d v="2025-05-27T00:00:00"/>
    <n v="10"/>
    <n v="403204"/>
    <m/>
    <n v="168130"/>
    <n v="221"/>
    <s v="Almoxarifados - Estoque geral"/>
    <n v="894.84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33982"/>
    <x v="544"/>
    <x v="0"/>
    <n v="4"/>
    <n v="0"/>
    <n v="4"/>
    <d v="2025-05-16T00:00:00"/>
    <d v="2025-05-26T00:00:00"/>
    <s v="1  DC"/>
    <s v="Atrasado"/>
    <d v="2025-05-27T00:00:00"/>
    <n v="10"/>
    <n v="403207"/>
    <m/>
    <n v="168130"/>
    <n v="221"/>
    <s v="Almoxarifados - Estoque geral"/>
    <n v="486.35"/>
    <n v="9438"/>
    <s v="TASTRACTOR"/>
    <s v="São Paulo"/>
    <x v="4"/>
    <x v="1"/>
    <m/>
    <x v="1"/>
    <n v="1"/>
    <n v="1"/>
    <n v="1.9230769230769232E-2"/>
    <n v="0"/>
    <m/>
    <x v="2"/>
  </r>
  <r>
    <x v="2"/>
    <m/>
    <x v="8"/>
    <n v="34221"/>
    <x v="545"/>
    <x v="0"/>
    <n v="1"/>
    <n v="0"/>
    <n v="1"/>
    <d v="2025-05-09T00:00:00"/>
    <d v="2025-05-15T00:00:00"/>
    <m/>
    <m/>
    <s v=""/>
    <n v="6"/>
    <n v="402262"/>
    <m/>
    <n v="167746"/>
    <m/>
    <m/>
    <n v="735.47"/>
    <n v="15127"/>
    <s v="EQUAGRIL LTDA"/>
    <s v="São Paulo"/>
    <x v="4"/>
    <x v="1"/>
    <n v="1"/>
    <x v="2"/>
    <n v="1"/>
    <n v="1"/>
    <n v="9.0909090909090912E-2"/>
    <n v="0"/>
    <n v="0"/>
    <x v="2"/>
  </r>
  <r>
    <x v="3"/>
    <m/>
    <x v="109"/>
    <n v="34236"/>
    <x v="546"/>
    <x v="0"/>
    <n v="1"/>
    <n v="0"/>
    <n v="1"/>
    <d v="2025-05-08T00:00:00"/>
    <d v="2025-05-17T00:00:00"/>
    <m/>
    <s v=""/>
    <s v=""/>
    <n v="9"/>
    <n v="401959"/>
    <m/>
    <n v="167854"/>
    <n v="221"/>
    <s v="Almoxarifados - Estoque geral"/>
    <n v="395"/>
    <n v="9863"/>
    <s v="ITALPRATES"/>
    <s v="São Paulo"/>
    <x v="4"/>
    <x v="1"/>
    <m/>
    <x v="1"/>
    <n v="1"/>
    <n v="1"/>
    <n v="0.2"/>
    <n v="0"/>
    <m/>
    <x v="2"/>
  </r>
  <r>
    <x v="6"/>
    <m/>
    <x v="24"/>
    <n v="34264"/>
    <x v="547"/>
    <x v="0"/>
    <n v="1"/>
    <n v="0"/>
    <n v="1"/>
    <d v="2025-04-08T00:00:00"/>
    <d v="2025-04-16T00:00:00"/>
    <m/>
    <m/>
    <s v=""/>
    <n v="8"/>
    <n v="398392"/>
    <n v="1142680"/>
    <n v="166417"/>
    <n v="692"/>
    <s v="Tratores Preparo Solo"/>
    <n v="140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24"/>
    <n v="34265"/>
    <x v="548"/>
    <x v="0"/>
    <n v="1"/>
    <n v="0"/>
    <n v="1"/>
    <d v="2025-04-08T00:00:00"/>
    <d v="2025-04-16T00:00:00"/>
    <m/>
    <m/>
    <s v=""/>
    <n v="8"/>
    <n v="398393"/>
    <n v="1142680"/>
    <n v="166417"/>
    <n v="692"/>
    <s v="Tratores Preparo Solo"/>
    <n v="298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31"/>
    <n v="34550"/>
    <x v="549"/>
    <x v="1"/>
    <n v="1"/>
    <n v="1"/>
    <n v="0"/>
    <d v="2025-05-09T00:00:00"/>
    <m/>
    <m/>
    <s v=""/>
    <s v=""/>
    <s v="Aguardando OC"/>
    <n v="402164"/>
    <m/>
    <n v="0"/>
    <m/>
    <m/>
    <n v="695.9"/>
    <m/>
    <s v=""/>
    <s v=""/>
    <x v="3"/>
    <x v="0"/>
    <m/>
    <x v="0"/>
    <n v="1"/>
    <n v="1"/>
    <n v="0"/>
    <n v="1"/>
    <e v="#REF!"/>
    <x v="2"/>
  </r>
  <r>
    <x v="5"/>
    <m/>
    <x v="52"/>
    <n v="34669"/>
    <x v="550"/>
    <x v="0"/>
    <n v="1"/>
    <n v="0"/>
    <n v="1"/>
    <d v="2025-07-07T00:00:00"/>
    <d v="2025-07-12T00:00:00"/>
    <s v="0  DC"/>
    <s v="Atrasado"/>
    <d v="2025-07-12T00:00:00"/>
    <n v="5"/>
    <n v="410494"/>
    <m/>
    <n v="170830"/>
    <n v="221"/>
    <s v="Almoxarifados - Estoque geral"/>
    <n v="62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110"/>
    <n v="34671"/>
    <x v="551"/>
    <x v="0"/>
    <n v="1"/>
    <n v="0"/>
    <n v="1"/>
    <d v="2025-03-26T00:00:00"/>
    <d v="2025-04-09T00:00:00"/>
    <m/>
    <m/>
    <s v=""/>
    <n v="14"/>
    <n v="397173"/>
    <n v="1139445"/>
    <n v="166048"/>
    <n v="734"/>
    <s v="Caminhões Caçamba"/>
    <n v="785.53"/>
    <n v="2528"/>
    <s v="REDIESEL            "/>
    <s v="Jaboatão dos Guararapes"/>
    <x v="1"/>
    <x v="1"/>
    <n v="1"/>
    <x v="2"/>
    <n v="1"/>
    <n v="1"/>
    <n v="1"/>
    <n v="0"/>
    <n v="0"/>
    <x v="1"/>
  </r>
  <r>
    <x v="5"/>
    <m/>
    <x v="52"/>
    <n v="34671"/>
    <x v="551"/>
    <x v="0"/>
    <n v="1"/>
    <n v="0"/>
    <n v="1"/>
    <d v="2025-07-07T00:00:00"/>
    <d v="2025-07-12T00:00:00"/>
    <s v="0  DC"/>
    <s v="Atrasado"/>
    <d v="2025-07-12T00:00:00"/>
    <n v="5"/>
    <n v="410493"/>
    <m/>
    <n v="170830"/>
    <n v="221"/>
    <s v="Almoxarifados - Estoque geral"/>
    <n v="785.54"/>
    <n v="2528"/>
    <s v="REDIESEL            "/>
    <s v="Jaboatão dos Guararapes"/>
    <x v="1"/>
    <x v="1"/>
    <m/>
    <x v="1"/>
    <n v="1"/>
    <n v="1"/>
    <n v="7.6923076923076927E-2"/>
    <n v="0"/>
    <m/>
    <x v="3"/>
  </r>
  <r>
    <x v="1"/>
    <m/>
    <x v="69"/>
    <n v="34694"/>
    <x v="552"/>
    <x v="0"/>
    <n v="1"/>
    <n v="0"/>
    <n v="1"/>
    <d v="2025-03-28T00:00:00"/>
    <d v="2025-04-12T00:00:00"/>
    <m/>
    <m/>
    <s v=""/>
    <n v="15"/>
    <n v="397408"/>
    <n v="1139976"/>
    <n v="166195"/>
    <n v="733"/>
    <s v="Automóveis e Utilitários - Colheita"/>
    <n v="205"/>
    <n v="14446"/>
    <s v="AGROMOTO"/>
    <s v="Jaboatão dos Guararapes"/>
    <x v="1"/>
    <x v="1"/>
    <m/>
    <x v="1"/>
    <n v="1"/>
    <n v="1"/>
    <n v="0.14285714285714285"/>
    <n v="0"/>
    <n v="0"/>
    <x v="1"/>
  </r>
  <r>
    <x v="5"/>
    <m/>
    <x v="106"/>
    <n v="34725"/>
    <x v="553"/>
    <x v="0"/>
    <n v="1"/>
    <n v="1"/>
    <m/>
    <d v="2025-07-09T00:00:00"/>
    <d v="2025-07-15T00:00:00"/>
    <s v="0  DC"/>
    <s v="Atrasado"/>
    <d v="2025-07-15T00:00:00"/>
    <n v="6"/>
    <n v="411027"/>
    <m/>
    <n v="170978"/>
    <n v="221"/>
    <s v="Almoxarifados - Estoque geral"/>
    <n v="148.94999999999999"/>
    <n v="2528"/>
    <s v="REDIESEL            "/>
    <s v="Jaboatão dos Guararapes"/>
    <x v="1"/>
    <x v="0"/>
    <m/>
    <x v="0"/>
    <n v="1"/>
    <n v="1"/>
    <n v="0.25"/>
    <n v="0"/>
    <m/>
    <x v="3"/>
  </r>
  <r>
    <x v="5"/>
    <m/>
    <x v="20"/>
    <n v="34725"/>
    <x v="553"/>
    <x v="1"/>
    <n v="1"/>
    <n v="1"/>
    <m/>
    <d v="2025-07-11T00:00:00"/>
    <m/>
    <m/>
    <s v=""/>
    <s v=""/>
    <s v="Aguardando OC"/>
    <n v="411256"/>
    <m/>
    <n v="0"/>
    <n v="221"/>
    <s v="Almoxarifados - Estoque geral"/>
    <n v="148.94999999999999"/>
    <m/>
    <s v=""/>
    <s v=""/>
    <x v="3"/>
    <x v="0"/>
    <m/>
    <x v="0"/>
    <n v="1"/>
    <n v="1"/>
    <n v="0"/>
    <n v="1"/>
    <m/>
    <x v="3"/>
  </r>
  <r>
    <x v="5"/>
    <m/>
    <x v="91"/>
    <n v="34725"/>
    <x v="553"/>
    <x v="1"/>
    <n v="1"/>
    <n v="1"/>
    <m/>
    <d v="2025-07-18T00:00:00"/>
    <m/>
    <m/>
    <s v=""/>
    <s v=""/>
    <s v="Aguardando OC"/>
    <n v="412271"/>
    <m/>
    <n v="0"/>
    <n v="221"/>
    <s v="Almoxarifados - Estoque geral"/>
    <n v="148.94999999999999"/>
    <m/>
    <s v=""/>
    <s v=""/>
    <x v="3"/>
    <x v="0"/>
    <m/>
    <x v="0"/>
    <n v="1"/>
    <n v="1"/>
    <n v="0"/>
    <n v="1"/>
    <m/>
    <x v="3"/>
  </r>
  <r>
    <x v="5"/>
    <m/>
    <x v="89"/>
    <n v="34815"/>
    <x v="554"/>
    <x v="0"/>
    <n v="6"/>
    <n v="0"/>
    <n v="6"/>
    <d v="2025-06-27T00:00:00"/>
    <d v="2025-07-03T00:00:00"/>
    <s v="0  DC"/>
    <s v="Atrasado"/>
    <d v="2025-07-03T00:00:00"/>
    <n v="6"/>
    <n v="409205"/>
    <m/>
    <n v="170308"/>
    <n v="221"/>
    <s v="Almoxarifados - Estoque geral"/>
    <n v="18.239999999999998"/>
    <n v="2528"/>
    <s v="REDIESEL            "/>
    <s v="Jaboatão dos Guararapes"/>
    <x v="1"/>
    <x v="1"/>
    <m/>
    <x v="1"/>
    <n v="1"/>
    <n v="1"/>
    <n v="1"/>
    <n v="0"/>
    <m/>
    <x v="0"/>
  </r>
  <r>
    <x v="5"/>
    <m/>
    <x v="111"/>
    <n v="34880"/>
    <x v="555"/>
    <x v="0"/>
    <n v="2"/>
    <n v="0"/>
    <n v="2"/>
    <d v="2025-04-09T00:00:00"/>
    <d v="2025-04-12T00:00:00"/>
    <m/>
    <m/>
    <s v=""/>
    <n v="3"/>
    <n v="395092"/>
    <n v="1134299"/>
    <n v="0"/>
    <n v="996"/>
    <s v="Caminhões Apoio"/>
    <n v="530"/>
    <m/>
    <s v=""/>
    <s v=""/>
    <x v="3"/>
    <x v="1"/>
    <n v="1"/>
    <x v="2"/>
    <n v="1"/>
    <n v="1"/>
    <n v="0"/>
    <n v="1"/>
    <e v="#REF!"/>
    <x v="4"/>
  </r>
  <r>
    <x v="6"/>
    <m/>
    <x v="19"/>
    <n v="34960"/>
    <x v="556"/>
    <x v="0"/>
    <n v="1"/>
    <n v="0"/>
    <n v="1"/>
    <d v="2025-02-28T00:00:00"/>
    <d v="2025-03-20T00:00:00"/>
    <m/>
    <m/>
    <s v=""/>
    <n v="20"/>
    <n v="394727"/>
    <n v="1133066"/>
    <n v="165177"/>
    <n v="692"/>
    <s v="Tratores Preparo Solo"/>
    <n v="5.05"/>
    <n v="13341"/>
    <s v="DISMA DISTRIBUIDORA"/>
    <s v="Araçatuba"/>
    <x v="4"/>
    <x v="1"/>
    <n v="1"/>
    <x v="2"/>
    <n v="1"/>
    <n v="1"/>
    <n v="0.04"/>
    <n v="0"/>
    <n v="0"/>
    <x v="5"/>
  </r>
  <r>
    <x v="7"/>
    <m/>
    <x v="28"/>
    <n v="35116"/>
    <x v="557"/>
    <x v="0"/>
    <n v="6"/>
    <n v="6"/>
    <m/>
    <d v="2025-06-21T00:00:00"/>
    <d v="2025-07-04T00:00:00"/>
    <s v="1  UT"/>
    <s v="Atrasado"/>
    <d v="2025-07-05T00:00:00"/>
    <n v="13"/>
    <n v="408650"/>
    <m/>
    <n v="170446"/>
    <n v="221"/>
    <s v="Almoxarifados - Estoque geral"/>
    <n v="22"/>
    <n v="1264"/>
    <s v="INCOMTUBOS          "/>
    <s v="Recife"/>
    <x v="1"/>
    <x v="0"/>
    <m/>
    <x v="0"/>
    <n v="1"/>
    <n v="1"/>
    <n v="0.5"/>
    <n v="0"/>
    <m/>
    <x v="0"/>
  </r>
  <r>
    <x v="5"/>
    <m/>
    <x v="15"/>
    <n v="35386"/>
    <x v="558"/>
    <x v="0"/>
    <n v="1"/>
    <n v="0"/>
    <n v="1"/>
    <d v="2025-06-06T00:00:00"/>
    <d v="2025-06-11T00:00:00"/>
    <s v="0  DC"/>
    <s v="Atrasado"/>
    <d v="2025-06-11T00:00:00"/>
    <n v="5"/>
    <n v="406257"/>
    <m/>
    <n v="168987"/>
    <n v="221"/>
    <s v="Almoxarifados - Estoque geral"/>
    <n v="95"/>
    <n v="6880"/>
    <s v="AUTO NORTE"/>
    <s v="Bayeux"/>
    <x v="0"/>
    <x v="1"/>
    <m/>
    <x v="1"/>
    <n v="1"/>
    <n v="1"/>
    <n v="0.33333333333333331"/>
    <n v="0"/>
    <m/>
    <x v="0"/>
  </r>
  <r>
    <x v="5"/>
    <m/>
    <x v="112"/>
    <n v="35389"/>
    <x v="559"/>
    <x v="0"/>
    <n v="1"/>
    <n v="0"/>
    <n v="1"/>
    <d v="2025-03-14T00:00:00"/>
    <d v="2025-04-04T00:00:00"/>
    <m/>
    <m/>
    <s v=""/>
    <n v="21"/>
    <n v="396039"/>
    <n v="1136649"/>
    <n v="0"/>
    <n v="225"/>
    <s v="Expedição e Faturamento"/>
    <n v="274.48"/>
    <m/>
    <s v=""/>
    <s v=""/>
    <x v="3"/>
    <x v="1"/>
    <m/>
    <x v="1"/>
    <n v="1"/>
    <n v="1"/>
    <n v="0"/>
    <n v="1"/>
    <e v="#REF!"/>
    <x v="1"/>
  </r>
  <r>
    <x v="0"/>
    <m/>
    <x v="0"/>
    <n v="35467"/>
    <x v="560"/>
    <x v="0"/>
    <n v="2"/>
    <n v="2"/>
    <m/>
    <d v="2025-06-18T00:00:00"/>
    <d v="2025-07-05T00:00:00"/>
    <s v="0  DC"/>
    <s v="Atrasado"/>
    <d v="2025-07-05T00:00:00"/>
    <n v="17"/>
    <n v="408210"/>
    <m/>
    <n v="170463"/>
    <n v="221"/>
    <s v="Almoxarifados - Estoque geral"/>
    <n v="1627.56"/>
    <n v="3532"/>
    <s v="HC PNEUS SA         "/>
    <s v="João Pessoa"/>
    <x v="0"/>
    <x v="0"/>
    <m/>
    <x v="0"/>
    <n v="1"/>
    <n v="1"/>
    <n v="7.6923076923076927E-2"/>
    <n v="0"/>
    <m/>
    <x v="0"/>
  </r>
  <r>
    <x v="0"/>
    <m/>
    <x v="0"/>
    <n v="35671"/>
    <x v="561"/>
    <x v="0"/>
    <n v="8"/>
    <n v="8"/>
    <m/>
    <d v="2025-06-18T00:00:00"/>
    <d v="2025-07-05T00:00:00"/>
    <s v="0  DC"/>
    <s v="Atrasado"/>
    <d v="2025-07-05T00:00:00"/>
    <n v="17"/>
    <n v="408179"/>
    <m/>
    <n v="170489"/>
    <n v="221"/>
    <s v="Almoxarifados - Estoque geral"/>
    <n v="2927.18"/>
    <n v="3532"/>
    <s v="HC PNEUS SA         "/>
    <s v="João Pessoa"/>
    <x v="0"/>
    <x v="0"/>
    <m/>
    <x v="0"/>
    <n v="1"/>
    <n v="1"/>
    <n v="0.16666666666666666"/>
    <n v="0"/>
    <m/>
    <x v="0"/>
  </r>
  <r>
    <x v="5"/>
    <m/>
    <x v="20"/>
    <n v="35830"/>
    <x v="562"/>
    <x v="0"/>
    <n v="1"/>
    <n v="0"/>
    <n v="1"/>
    <d v="2025-05-21T00:00:00"/>
    <d v="2025-05-27T00:00:00"/>
    <s v="0  DC"/>
    <s v="Atrasado"/>
    <d v="2025-05-27T00:00:00"/>
    <n v="6"/>
    <n v="403833"/>
    <m/>
    <n v="168242"/>
    <n v="221"/>
    <s v="Almoxarifados - Estoque geral"/>
    <n v="11.66"/>
    <n v="2528"/>
    <s v="REDIESEL            "/>
    <s v="Jaboatão dos Guararapes"/>
    <x v="1"/>
    <x v="1"/>
    <m/>
    <x v="1"/>
    <n v="1"/>
    <n v="1"/>
    <n v="0.14285714285714285"/>
    <n v="0"/>
    <m/>
    <x v="2"/>
  </r>
  <r>
    <x v="5"/>
    <m/>
    <x v="106"/>
    <n v="36141"/>
    <x v="563"/>
    <x v="1"/>
    <n v="1"/>
    <n v="1"/>
    <m/>
    <d v="2025-07-15T00:00:00"/>
    <m/>
    <m/>
    <s v=""/>
    <s v=""/>
    <s v="Aguardando OC"/>
    <n v="411978"/>
    <m/>
    <n v="0"/>
    <n v="221"/>
    <s v="Almoxarifados - Estoque geral"/>
    <n v="1927.61"/>
    <m/>
    <s v=""/>
    <s v=""/>
    <x v="3"/>
    <x v="0"/>
    <m/>
    <x v="0"/>
    <n v="1"/>
    <n v="1"/>
    <n v="0"/>
    <n v="1"/>
    <m/>
    <x v="3"/>
  </r>
  <r>
    <x v="5"/>
    <m/>
    <x v="106"/>
    <n v="36146"/>
    <x v="564"/>
    <x v="0"/>
    <n v="1"/>
    <n v="1"/>
    <m/>
    <d v="2025-07-14T00:00:00"/>
    <d v="2025-07-19T00:00:00"/>
    <s v="0  DC"/>
    <s v="Atrasado"/>
    <d v="2025-07-19T00:00:00"/>
    <n v="5"/>
    <n v="411654"/>
    <m/>
    <n v="171188"/>
    <n v="221"/>
    <s v="Almoxarifados - Estoque geral"/>
    <n v="308.75"/>
    <n v="2528"/>
    <s v="REDIESEL            "/>
    <s v="Jaboatão dos Guararapes"/>
    <x v="1"/>
    <x v="0"/>
    <m/>
    <x v="0"/>
    <n v="1"/>
    <n v="1"/>
    <n v="0.1111111111111111"/>
    <n v="0"/>
    <m/>
    <x v="3"/>
  </r>
  <r>
    <x v="5"/>
    <m/>
    <x v="106"/>
    <n v="36149"/>
    <x v="565"/>
    <x v="1"/>
    <n v="1"/>
    <n v="1"/>
    <m/>
    <d v="2025-07-14T00:00:00"/>
    <m/>
    <m/>
    <s v=""/>
    <s v=""/>
    <s v="Aguardando OC"/>
    <n v="411665"/>
    <m/>
    <n v="0"/>
    <n v="221"/>
    <s v="Almoxarifados - Estoque geral"/>
    <n v="104.25"/>
    <m/>
    <s v=""/>
    <s v=""/>
    <x v="3"/>
    <x v="0"/>
    <m/>
    <x v="0"/>
    <n v="1"/>
    <n v="1"/>
    <n v="0"/>
    <n v="1"/>
    <m/>
    <x v="3"/>
  </r>
  <r>
    <x v="5"/>
    <m/>
    <x v="106"/>
    <n v="36157"/>
    <x v="566"/>
    <x v="0"/>
    <n v="1"/>
    <n v="1"/>
    <m/>
    <d v="2025-07-14T00:00:00"/>
    <d v="2025-07-19T00:00:00"/>
    <s v="0  DC"/>
    <s v="Atrasado"/>
    <d v="2025-07-19T00:00:00"/>
    <n v="5"/>
    <n v="411638"/>
    <m/>
    <n v="171188"/>
    <n v="221"/>
    <s v="Almoxarifados - Estoque geral"/>
    <n v="944.38"/>
    <n v="2528"/>
    <s v="REDIESEL            "/>
    <s v="Jaboatão dos Guararapes"/>
    <x v="1"/>
    <x v="0"/>
    <m/>
    <x v="0"/>
    <n v="1"/>
    <n v="1"/>
    <n v="0.1111111111111111"/>
    <n v="0"/>
    <m/>
    <x v="3"/>
  </r>
  <r>
    <x v="6"/>
    <m/>
    <x v="26"/>
    <n v="36234"/>
    <x v="567"/>
    <x v="0"/>
    <n v="1"/>
    <n v="0"/>
    <n v="1"/>
    <d v="2025-05-28T00:00:00"/>
    <d v="2025-06-03T00:00:00"/>
    <s v="1  DC"/>
    <s v="Atrasado"/>
    <d v="2025-06-04T00:00:00"/>
    <n v="6"/>
    <n v="405000"/>
    <m/>
    <n v="168522"/>
    <n v="221"/>
    <s v="Almoxarifados - Estoque geral"/>
    <n v="299.52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31"/>
    <n v="36243"/>
    <x v="568"/>
    <x v="1"/>
    <n v="1"/>
    <n v="1"/>
    <n v="0"/>
    <d v="2025-05-09T00:00:00"/>
    <m/>
    <m/>
    <s v=""/>
    <s v=""/>
    <s v="Aguardando OC"/>
    <n v="402158"/>
    <m/>
    <n v="0"/>
    <m/>
    <m/>
    <n v="21.02"/>
    <m/>
    <s v=""/>
    <s v=""/>
    <x v="3"/>
    <x v="0"/>
    <m/>
    <x v="0"/>
    <n v="1"/>
    <n v="1"/>
    <n v="0"/>
    <n v="1"/>
    <e v="#REF!"/>
    <x v="2"/>
  </r>
  <r>
    <x v="5"/>
    <m/>
    <x v="21"/>
    <n v="36340"/>
    <x v="569"/>
    <x v="0"/>
    <n v="1"/>
    <n v="0"/>
    <n v="1"/>
    <d v="2025-06-21T00:00:00"/>
    <d v="2025-07-02T00:00:00"/>
    <s v="0  DC"/>
    <s v="Atrasado"/>
    <d v="2025-07-02T00:00:00"/>
    <n v="11"/>
    <n v="408723"/>
    <m/>
    <n v="170234"/>
    <n v="221"/>
    <s v="Almoxarifados - Estoque geral"/>
    <n v="95"/>
    <n v="2097"/>
    <s v="CAUPECAS            "/>
    <s v="Recife"/>
    <x v="1"/>
    <x v="1"/>
    <m/>
    <x v="1"/>
    <n v="1"/>
    <n v="1"/>
    <n v="0.5"/>
    <n v="0"/>
    <m/>
    <x v="0"/>
  </r>
  <r>
    <x v="5"/>
    <m/>
    <x v="15"/>
    <n v="36441"/>
    <x v="570"/>
    <x v="0"/>
    <n v="1"/>
    <n v="0"/>
    <n v="1"/>
    <d v="2025-06-06T00:00:00"/>
    <d v="2025-06-11T00:00:00"/>
    <s v="0  DC"/>
    <s v="Atrasado"/>
    <d v="2025-06-11T00:00:00"/>
    <n v="5"/>
    <n v="406256"/>
    <m/>
    <n v="168985"/>
    <n v="221"/>
    <s v="Almoxarifados - Estoque geral"/>
    <n v="181"/>
    <n v="2528"/>
    <s v="REDIESEL            "/>
    <s v="Jaboatão dos Guararapes"/>
    <x v="1"/>
    <x v="1"/>
    <m/>
    <x v="1"/>
    <n v="1"/>
    <n v="1"/>
    <n v="0.33333333333333331"/>
    <n v="0"/>
    <m/>
    <x v="0"/>
  </r>
  <r>
    <x v="6"/>
    <m/>
    <x v="19"/>
    <n v="36466"/>
    <x v="571"/>
    <x v="0"/>
    <n v="2"/>
    <n v="0"/>
    <n v="2"/>
    <d v="2025-02-28T00:00:00"/>
    <d v="2025-03-20T00:00:00"/>
    <m/>
    <m/>
    <s v=""/>
    <n v="20"/>
    <n v="394752"/>
    <n v="1133066"/>
    <n v="165173"/>
    <n v="692"/>
    <s v="Tratores Preparo Solo"/>
    <n v="6"/>
    <n v="1237"/>
    <s v="MERCADAO DE TRATORES"/>
    <s v="Ourinhos"/>
    <x v="4"/>
    <x v="1"/>
    <n v="1"/>
    <x v="2"/>
    <n v="1"/>
    <n v="1"/>
    <n v="0.1"/>
    <n v="0"/>
    <n v="0"/>
    <x v="5"/>
  </r>
  <r>
    <x v="6"/>
    <m/>
    <x v="19"/>
    <n v="36467"/>
    <x v="572"/>
    <x v="0"/>
    <n v="2"/>
    <n v="0"/>
    <n v="2"/>
    <d v="2025-02-28T00:00:00"/>
    <d v="2025-03-20T00:00:00"/>
    <m/>
    <m/>
    <s v=""/>
    <n v="20"/>
    <n v="394753"/>
    <n v="1133066"/>
    <n v="165173"/>
    <n v="692"/>
    <s v="Tratores Preparo Solo"/>
    <n v="9"/>
    <n v="1237"/>
    <s v="MERCADAO DE TRATORES"/>
    <s v="Ourinhos"/>
    <x v="4"/>
    <x v="1"/>
    <n v="1"/>
    <x v="2"/>
    <n v="1"/>
    <n v="1"/>
    <n v="0.1"/>
    <n v="0"/>
    <n v="0"/>
    <x v="5"/>
  </r>
  <r>
    <x v="5"/>
    <m/>
    <x v="21"/>
    <n v="36624"/>
    <x v="573"/>
    <x v="0"/>
    <n v="1"/>
    <n v="0"/>
    <n v="1"/>
    <d v="2025-06-21T00:00:00"/>
    <d v="2025-07-02T00:00:00"/>
    <s v="0  DC"/>
    <s v="Atrasado"/>
    <d v="2025-07-02T00:00:00"/>
    <n v="11"/>
    <n v="408724"/>
    <m/>
    <n v="170234"/>
    <n v="221"/>
    <s v="Almoxarifados - Estoque geral"/>
    <n v="80"/>
    <n v="2097"/>
    <s v="CAUPECAS            "/>
    <s v="Recife"/>
    <x v="1"/>
    <x v="1"/>
    <m/>
    <x v="1"/>
    <n v="1"/>
    <n v="1"/>
    <n v="0.5"/>
    <n v="0"/>
    <m/>
    <x v="0"/>
  </r>
  <r>
    <x v="3"/>
    <m/>
    <x v="103"/>
    <n v="36645"/>
    <x v="574"/>
    <x v="0"/>
    <n v="2"/>
    <n v="0"/>
    <n v="2"/>
    <d v="2025-04-22T00:00:00"/>
    <d v="2025-05-02T00:00:00"/>
    <m/>
    <m/>
    <s v=""/>
    <n v="10"/>
    <n v="400077"/>
    <m/>
    <n v="166980"/>
    <n v="221"/>
    <s v="Almoxarifados - Estoque geral"/>
    <n v="194"/>
    <n v="9438"/>
    <s v="TASTRACTOR"/>
    <s v="São Paulo"/>
    <x v="4"/>
    <x v="1"/>
    <n v="1"/>
    <x v="2"/>
    <n v="1"/>
    <n v="1"/>
    <n v="6.6666666666666666E-2"/>
    <n v="0"/>
    <m/>
    <x v="4"/>
  </r>
  <r>
    <x v="5"/>
    <m/>
    <x v="50"/>
    <n v="36748"/>
    <x v="575"/>
    <x v="0"/>
    <n v="1"/>
    <n v="0"/>
    <n v="1"/>
    <d v="2025-03-19T00:00:00"/>
    <d v="2025-04-10T00:00:00"/>
    <m/>
    <s v=""/>
    <s v=""/>
    <n v="22"/>
    <n v="396603"/>
    <n v="1137782"/>
    <n v="166128"/>
    <n v="683"/>
    <s v="Caminhões Prancha"/>
    <n v="986"/>
    <n v="15716"/>
    <s v="BRADIPE"/>
    <s v="Jaboatão dos Guararapes"/>
    <x v="1"/>
    <x v="1"/>
    <m/>
    <x v="1"/>
    <n v="1"/>
    <n v="1"/>
    <n v="1"/>
    <n v="0"/>
    <n v="0"/>
    <x v="1"/>
  </r>
  <r>
    <x v="2"/>
    <m/>
    <x v="33"/>
    <n v="36977"/>
    <x v="576"/>
    <x v="0"/>
    <n v="10"/>
    <n v="0"/>
    <n v="10"/>
    <d v="2025-04-30T00:00:00"/>
    <d v="2025-05-07T00:00:00"/>
    <m/>
    <s v=""/>
    <s v=""/>
    <n v="7"/>
    <n v="401012"/>
    <m/>
    <n v="0"/>
    <n v="221"/>
    <s v="Almoxarifados - Estoque geral"/>
    <n v="850"/>
    <n v="10015"/>
    <s v="CARREMACPS"/>
    <s v="Rio Largo"/>
    <x v="5"/>
    <x v="1"/>
    <m/>
    <x v="1"/>
    <n v="1"/>
    <n v="1"/>
    <n v="0"/>
    <n v="1"/>
    <e v="#REF!"/>
    <x v="4"/>
  </r>
  <r>
    <x v="2"/>
    <m/>
    <x v="8"/>
    <n v="36984"/>
    <x v="577"/>
    <x v="0"/>
    <n v="1"/>
    <n v="0"/>
    <n v="1"/>
    <d v="2025-05-09T00:00:00"/>
    <d v="2025-05-15T00:00:00"/>
    <m/>
    <m/>
    <s v=""/>
    <n v="6"/>
    <n v="402319"/>
    <m/>
    <n v="167748"/>
    <m/>
    <m/>
    <n v="555.96"/>
    <n v="9824"/>
    <s v="COMERCIAL AGRICOLA"/>
    <s v="Recife"/>
    <x v="1"/>
    <x v="1"/>
    <n v="1"/>
    <x v="2"/>
    <n v="1"/>
    <n v="1"/>
    <n v="7.6923076923076927E-2"/>
    <n v="0"/>
    <n v="0"/>
    <x v="2"/>
  </r>
  <r>
    <x v="2"/>
    <m/>
    <x v="9"/>
    <n v="36984"/>
    <x v="577"/>
    <x v="0"/>
    <n v="1"/>
    <n v="0"/>
    <n v="1"/>
    <d v="2025-06-20T00:00:00"/>
    <d v="2025-07-01T00:00:00"/>
    <s v="1  DC"/>
    <s v="Atrasado"/>
    <d v="2025-07-02T00:00:00"/>
    <n v="11"/>
    <n v="408581"/>
    <m/>
    <n v="170152"/>
    <n v="221"/>
    <s v="Almoxarifados - Estoque geral"/>
    <n v="810.76"/>
    <n v="13341"/>
    <s v="DISMA DISTRIBUIDORA"/>
    <s v="Araçatuba"/>
    <x v="4"/>
    <x v="1"/>
    <m/>
    <x v="1"/>
    <n v="1"/>
    <n v="1"/>
    <n v="5.5555555555555552E-2"/>
    <n v="0"/>
    <m/>
    <x v="0"/>
  </r>
  <r>
    <x v="6"/>
    <m/>
    <x v="30"/>
    <n v="36990"/>
    <x v="578"/>
    <x v="1"/>
    <n v="6"/>
    <n v="6"/>
    <m/>
    <d v="2025-05-28T00:00:00"/>
    <m/>
    <m/>
    <s v=""/>
    <s v=""/>
    <s v="Aguardando OC"/>
    <n v="405036"/>
    <m/>
    <n v="0"/>
    <n v="221"/>
    <s v="Almoxarifados - Estoque geral"/>
    <n v="100.411666666667"/>
    <m/>
    <s v=""/>
    <s v=""/>
    <x v="3"/>
    <x v="0"/>
    <m/>
    <x v="0"/>
    <n v="1"/>
    <n v="1"/>
    <n v="0"/>
    <n v="1"/>
    <m/>
    <x v="2"/>
  </r>
  <r>
    <x v="6"/>
    <m/>
    <x v="51"/>
    <n v="36993"/>
    <x v="579"/>
    <x v="0"/>
    <n v="1"/>
    <n v="0"/>
    <n v="1"/>
    <d v="2025-03-26T00:00:00"/>
    <d v="2025-04-04T00:00:00"/>
    <m/>
    <m/>
    <s v=""/>
    <n v="9"/>
    <n v="397147"/>
    <n v="1139354"/>
    <n v="165795"/>
    <n v="696"/>
    <s v="Tratores Colheita"/>
    <n v="2010.25"/>
    <n v="3238"/>
    <s v="VENEZA              "/>
    <s v="Bayeux"/>
    <x v="0"/>
    <x v="1"/>
    <n v="1"/>
    <x v="2"/>
    <n v="1"/>
    <n v="1"/>
    <n v="0.125"/>
    <n v="0"/>
    <n v="0"/>
    <x v="1"/>
  </r>
  <r>
    <x v="6"/>
    <m/>
    <x v="18"/>
    <n v="37014"/>
    <x v="580"/>
    <x v="0"/>
    <n v="5"/>
    <n v="0"/>
    <n v="5"/>
    <d v="2025-02-11T00:00:00"/>
    <d v="2025-02-17T00:00:00"/>
    <m/>
    <m/>
    <s v=""/>
    <n v="6"/>
    <n v="392068"/>
    <n v="1127366"/>
    <n v="164322"/>
    <n v="696"/>
    <s v="Tratores Colheita"/>
    <n v="187.77600000000001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37014"/>
    <x v="580"/>
    <x v="1"/>
    <n v="5"/>
    <n v="5"/>
    <m/>
    <d v="2025-06-12T00:00:00"/>
    <m/>
    <m/>
    <s v=""/>
    <s v=""/>
    <s v="Aguardando OC"/>
    <n v="407143"/>
    <m/>
    <n v="0"/>
    <n v="221"/>
    <s v="Almoxarifados - Estoque geral"/>
    <n v="187.78"/>
    <m/>
    <s v=""/>
    <s v=""/>
    <x v="3"/>
    <x v="0"/>
    <m/>
    <x v="0"/>
    <n v="1"/>
    <n v="1"/>
    <n v="0"/>
    <n v="1"/>
    <m/>
    <x v="0"/>
  </r>
  <r>
    <x v="6"/>
    <m/>
    <x v="31"/>
    <n v="37014"/>
    <x v="580"/>
    <x v="1"/>
    <n v="5"/>
    <n v="5"/>
    <m/>
    <d v="2025-06-13T00:00:00"/>
    <m/>
    <m/>
    <s v=""/>
    <s v=""/>
    <s v="Aguardando OC"/>
    <n v="407369"/>
    <m/>
    <n v="0"/>
    <n v="221"/>
    <s v="Almoxarifados - Estoque geral"/>
    <n v="187.78"/>
    <m/>
    <s v=""/>
    <s v=""/>
    <x v="3"/>
    <x v="0"/>
    <m/>
    <x v="0"/>
    <n v="1"/>
    <n v="1"/>
    <n v="0"/>
    <n v="1"/>
    <m/>
    <x v="0"/>
  </r>
  <r>
    <x v="2"/>
    <m/>
    <x v="8"/>
    <n v="37026"/>
    <x v="581"/>
    <x v="0"/>
    <n v="1"/>
    <n v="0"/>
    <n v="1"/>
    <d v="2025-05-09T00:00:00"/>
    <d v="2025-05-12T00:00:00"/>
    <m/>
    <m/>
    <s v=""/>
    <n v="3"/>
    <n v="402077"/>
    <m/>
    <n v="167496"/>
    <m/>
    <m/>
    <n v="1798"/>
    <n v="13341"/>
    <s v="DISMA DISTRIBUIDORA"/>
    <s v="Araçatuba"/>
    <x v="4"/>
    <x v="1"/>
    <n v="1"/>
    <x v="2"/>
    <n v="1"/>
    <n v="1"/>
    <n v="0.25"/>
    <n v="0"/>
    <n v="0"/>
    <x v="2"/>
  </r>
  <r>
    <x v="6"/>
    <m/>
    <x v="19"/>
    <n v="37028"/>
    <x v="582"/>
    <x v="0"/>
    <n v="20"/>
    <n v="0"/>
    <n v="20"/>
    <d v="2025-03-13T00:00:00"/>
    <d v="2025-03-20T00:00:00"/>
    <m/>
    <m/>
    <s v=""/>
    <n v="7"/>
    <n v="395895"/>
    <n v="1136371"/>
    <n v="165334"/>
    <n v="692"/>
    <s v="Tratores Preparo Solo"/>
    <n v="1.37"/>
    <n v="13341"/>
    <s v="DISMA DISTRIBUIDORA"/>
    <s v="Araçatuba"/>
    <x v="4"/>
    <x v="1"/>
    <n v="1"/>
    <x v="2"/>
    <n v="1"/>
    <n v="1"/>
    <n v="4.7619047619047616E-2"/>
    <n v="0"/>
    <n v="0"/>
    <x v="1"/>
  </r>
  <r>
    <x v="9"/>
    <m/>
    <x v="36"/>
    <n v="37154"/>
    <x v="583"/>
    <x v="0"/>
    <n v="3"/>
    <n v="0"/>
    <n v="3"/>
    <d v="2025-05-09T00:00:00"/>
    <d v="2025-05-19T00:00:00"/>
    <m/>
    <m/>
    <s v=""/>
    <n v="10"/>
    <n v="402360"/>
    <m/>
    <n v="167894"/>
    <n v="221"/>
    <s v="Almoxarifados - Estoque geral"/>
    <n v="97.08"/>
    <n v="2564"/>
    <s v="ESPERANCA NORDESTE  "/>
    <s v="Recife"/>
    <x v="1"/>
    <x v="1"/>
    <n v="1"/>
    <x v="2"/>
    <n v="1"/>
    <n v="1"/>
    <n v="1"/>
    <n v="0"/>
    <m/>
    <x v="2"/>
  </r>
  <r>
    <x v="9"/>
    <m/>
    <x v="36"/>
    <n v="37155"/>
    <x v="584"/>
    <x v="0"/>
    <n v="2"/>
    <n v="2"/>
    <m/>
    <d v="2025-07-05T00:00:00"/>
    <d v="2025-07-12T00:00:00"/>
    <s v="1  DC"/>
    <s v="Atrasado"/>
    <d v="2025-07-13T00:00:00"/>
    <n v="7"/>
    <n v="410287"/>
    <m/>
    <n v="170812"/>
    <n v="221"/>
    <s v="Almoxarifados - Estoque geral"/>
    <n v="16.21"/>
    <n v="2813"/>
    <s v="NORTEL              "/>
    <s v="Jaboatão dos Guararapes"/>
    <x v="1"/>
    <x v="0"/>
    <m/>
    <x v="0"/>
    <n v="1"/>
    <n v="1"/>
    <n v="1"/>
    <n v="0"/>
    <m/>
    <x v="3"/>
  </r>
  <r>
    <x v="6"/>
    <m/>
    <x v="31"/>
    <n v="37172"/>
    <x v="585"/>
    <x v="1"/>
    <n v="1"/>
    <n v="1"/>
    <n v="0"/>
    <d v="2025-05-28T00:00:00"/>
    <m/>
    <s v="0  DC"/>
    <s v=""/>
    <d v="1899-12-30T00:00:00"/>
    <s v="Aguardando OC"/>
    <n v="405037"/>
    <m/>
    <n v="0"/>
    <n v="221"/>
    <s v="Almoxarifados - Estoque geral"/>
    <n v="260"/>
    <m/>
    <s v=""/>
    <s v=""/>
    <x v="3"/>
    <x v="0"/>
    <m/>
    <x v="0"/>
    <n v="1"/>
    <n v="1"/>
    <n v="0"/>
    <n v="1"/>
    <m/>
    <x v="2"/>
  </r>
  <r>
    <x v="5"/>
    <m/>
    <x v="47"/>
    <n v="37308"/>
    <x v="586"/>
    <x v="0"/>
    <n v="2"/>
    <n v="0"/>
    <n v="2"/>
    <d v="2025-04-10T00:00:00"/>
    <d v="2025-04-16T00:00:00"/>
    <m/>
    <m/>
    <s v=""/>
    <n v="6"/>
    <n v="399038"/>
    <n v="1143900"/>
    <n v="166445"/>
    <n v="685"/>
    <s v="Caminhões Comboio"/>
    <n v="450.24"/>
    <m/>
    <s v=""/>
    <s v=""/>
    <x v="3"/>
    <x v="1"/>
    <n v="1"/>
    <x v="2"/>
    <n v="1"/>
    <n v="1"/>
    <n v="1"/>
    <n v="0"/>
    <n v="0"/>
    <x v="4"/>
  </r>
  <r>
    <x v="5"/>
    <m/>
    <x v="47"/>
    <n v="37320"/>
    <x v="587"/>
    <x v="0"/>
    <n v="1"/>
    <n v="0"/>
    <n v="1"/>
    <d v="2025-04-10T00:00:00"/>
    <d v="2025-04-16T00:00:00"/>
    <m/>
    <m/>
    <s v=""/>
    <n v="6"/>
    <n v="399046"/>
    <n v="1143900"/>
    <n v="166450"/>
    <n v="685"/>
    <s v="Caminhões Comboio"/>
    <n v="190"/>
    <n v="5189"/>
    <s v="REPENORTE"/>
    <s v="Recife"/>
    <x v="1"/>
    <x v="1"/>
    <n v="1"/>
    <x v="2"/>
    <n v="1"/>
    <n v="1"/>
    <n v="0.25"/>
    <n v="0"/>
    <n v="0"/>
    <x v="4"/>
  </r>
  <r>
    <x v="5"/>
    <m/>
    <x v="47"/>
    <n v="37321"/>
    <x v="588"/>
    <x v="0"/>
    <n v="1"/>
    <n v="0"/>
    <n v="1"/>
    <d v="2025-04-10T00:00:00"/>
    <d v="2025-04-16T00:00:00"/>
    <m/>
    <m/>
    <s v=""/>
    <n v="6"/>
    <n v="399045"/>
    <n v="1143900"/>
    <n v="166449"/>
    <n v="685"/>
    <s v="Caminhões Comboio"/>
    <n v="273.60000000000002"/>
    <n v="15716"/>
    <s v="BRADIPE"/>
    <s v="Jaboatão dos Guararapes"/>
    <x v="1"/>
    <x v="1"/>
    <n v="1"/>
    <x v="2"/>
    <n v="1"/>
    <n v="1"/>
    <n v="0.1111111111111111"/>
    <n v="0"/>
    <n v="0"/>
    <x v="4"/>
  </r>
  <r>
    <x v="5"/>
    <m/>
    <x v="39"/>
    <n v="37349"/>
    <x v="589"/>
    <x v="0"/>
    <n v="1"/>
    <n v="0"/>
    <n v="1"/>
    <d v="2025-06-13T00:00:00"/>
    <d v="2025-06-23T00:00:00"/>
    <m/>
    <s v=""/>
    <s v=""/>
    <n v="10"/>
    <n v="407563"/>
    <m/>
    <n v="169644"/>
    <n v="221"/>
    <s v="Almoxarifados - Estoque geral"/>
    <n v="10.18"/>
    <n v="5189"/>
    <s v="REPENORTE"/>
    <s v="Recife"/>
    <x v="1"/>
    <x v="1"/>
    <m/>
    <x v="1"/>
    <n v="1"/>
    <n v="1"/>
    <n v="7.6923076923076927E-2"/>
    <n v="0"/>
    <m/>
    <x v="0"/>
  </r>
  <r>
    <x v="5"/>
    <m/>
    <x v="47"/>
    <n v="37353"/>
    <x v="590"/>
    <x v="0"/>
    <n v="1"/>
    <n v="0"/>
    <n v="1"/>
    <d v="2025-04-10T00:00:00"/>
    <d v="2025-04-16T00:00:00"/>
    <m/>
    <m/>
    <s v=""/>
    <n v="6"/>
    <n v="399036"/>
    <n v="1143900"/>
    <n v="166447"/>
    <n v="685"/>
    <s v="Caminhões Comboio"/>
    <n v="841.09"/>
    <n v="2528"/>
    <s v="REDIESEL            "/>
    <s v="Jaboatão dos Guararapes"/>
    <x v="1"/>
    <x v="1"/>
    <m/>
    <x v="1"/>
    <n v="1"/>
    <n v="1"/>
    <n v="8.3333333333333329E-2"/>
    <n v="0"/>
    <n v="0"/>
    <x v="4"/>
  </r>
  <r>
    <x v="6"/>
    <m/>
    <x v="66"/>
    <n v="37601"/>
    <x v="591"/>
    <x v="0"/>
    <n v="1"/>
    <n v="0"/>
    <n v="1"/>
    <d v="2025-05-31T00:00:00"/>
    <d v="2025-06-11T00:00:00"/>
    <s v="1  DC"/>
    <s v="Atrasado"/>
    <d v="2025-06-12T00:00:00"/>
    <n v="11"/>
    <n v="405445"/>
    <m/>
    <n v="169003"/>
    <n v="221"/>
    <s v="Almoxarifados - Estoque geral"/>
    <n v="565.29999999999995"/>
    <n v="13341"/>
    <s v="DISMA DISTRIBUIDORA"/>
    <s v="Araçatuba"/>
    <x v="4"/>
    <x v="1"/>
    <m/>
    <x v="1"/>
    <n v="1"/>
    <n v="1"/>
    <n v="0.5"/>
    <n v="0"/>
    <m/>
    <x v="2"/>
  </r>
  <r>
    <x v="2"/>
    <m/>
    <x v="2"/>
    <n v="37663"/>
    <x v="592"/>
    <x v="0"/>
    <n v="2"/>
    <n v="0"/>
    <n v="2"/>
    <d v="2025-04-01T00:00:00"/>
    <d v="2025-04-09T00:00:00"/>
    <m/>
    <m/>
    <s v=""/>
    <n v="8"/>
    <n v="397579"/>
    <n v="1140761"/>
    <n v="166412"/>
    <n v="701"/>
    <s v="Carregadeiras Prep. Solo/Plantio"/>
    <n v="36"/>
    <n v="15118"/>
    <s v="COPERPECAS AGRICOLAS"/>
    <s v="Ribeirão Preto"/>
    <x v="4"/>
    <x v="1"/>
    <n v="1"/>
    <x v="2"/>
    <n v="1"/>
    <n v="1"/>
    <n v="4.1666666666666664E-2"/>
    <n v="0"/>
    <n v="0"/>
    <x v="4"/>
  </r>
  <r>
    <x v="2"/>
    <m/>
    <x v="17"/>
    <n v="37663"/>
    <x v="592"/>
    <x v="0"/>
    <n v="2"/>
    <n v="0"/>
    <n v="2"/>
    <d v="2025-04-01T00:00:00"/>
    <d v="2025-04-09T00:00:00"/>
    <m/>
    <m/>
    <s v=""/>
    <n v="8"/>
    <n v="397581"/>
    <n v="1140766"/>
    <n v="166053"/>
    <n v="701"/>
    <s v="Carregadeiras Prep. Solo/Plantio"/>
    <n v="36"/>
    <n v="15118"/>
    <s v="COPERPECAS AGRICOLAS"/>
    <s v="Ribeirão Preto"/>
    <x v="4"/>
    <x v="1"/>
    <n v="1"/>
    <x v="2"/>
    <n v="1"/>
    <n v="1"/>
    <n v="0.1111111111111111"/>
    <n v="0"/>
    <n v="0"/>
    <x v="4"/>
  </r>
  <r>
    <x v="2"/>
    <m/>
    <x v="7"/>
    <n v="37663"/>
    <x v="592"/>
    <x v="0"/>
    <n v="2"/>
    <n v="0"/>
    <n v="2"/>
    <d v="2025-04-01T00:00:00"/>
    <d v="2025-04-09T00:00:00"/>
    <m/>
    <m/>
    <s v=""/>
    <n v="8"/>
    <n v="397583"/>
    <n v="1140768"/>
    <n v="166053"/>
    <n v="112"/>
    <s v="Carregadeiras Colheita"/>
    <n v="36"/>
    <n v="15118"/>
    <s v="COPERPECAS AGRICOLAS"/>
    <s v="Ribeirão Preto"/>
    <x v="4"/>
    <x v="1"/>
    <n v="1"/>
    <x v="2"/>
    <n v="1"/>
    <n v="1"/>
    <n v="0.1111111111111111"/>
    <n v="0"/>
    <n v="0"/>
    <x v="4"/>
  </r>
  <r>
    <x v="2"/>
    <m/>
    <x v="4"/>
    <n v="37663"/>
    <x v="592"/>
    <x v="0"/>
    <n v="2"/>
    <n v="0"/>
    <n v="2"/>
    <d v="2025-04-01T00:00:00"/>
    <d v="2025-04-09T00:00:00"/>
    <m/>
    <m/>
    <s v=""/>
    <n v="8"/>
    <n v="397585"/>
    <n v="1140771"/>
    <n v="166053"/>
    <n v="112"/>
    <s v="Carregadeiras Colheita"/>
    <n v="36"/>
    <n v="15118"/>
    <s v="COPERPECAS AGRICOLAS"/>
    <s v="Ribeirão Preto"/>
    <x v="4"/>
    <x v="1"/>
    <n v="1"/>
    <x v="2"/>
    <n v="1"/>
    <n v="1"/>
    <n v="0.1111111111111111"/>
    <n v="0"/>
    <n v="0"/>
    <x v="4"/>
  </r>
  <r>
    <x v="2"/>
    <m/>
    <x v="8"/>
    <n v="37663"/>
    <x v="592"/>
    <x v="0"/>
    <n v="2"/>
    <n v="0"/>
    <n v="2"/>
    <d v="2025-04-01T00:00:00"/>
    <d v="2025-04-09T00:00:00"/>
    <m/>
    <m/>
    <s v=""/>
    <n v="8"/>
    <n v="397587"/>
    <n v="1140774"/>
    <n v="166412"/>
    <n v="701"/>
    <s v="Carregadeiras Prep. Solo/Plantio"/>
    <n v="36"/>
    <n v="15118"/>
    <s v="COPERPECAS AGRICOLAS"/>
    <s v="Ribeirão Preto"/>
    <x v="4"/>
    <x v="1"/>
    <n v="1"/>
    <x v="2"/>
    <n v="1"/>
    <n v="1"/>
    <n v="4.1666666666666664E-2"/>
    <n v="0"/>
    <n v="0"/>
    <x v="4"/>
  </r>
  <r>
    <x v="5"/>
    <m/>
    <x v="82"/>
    <n v="37732"/>
    <x v="593"/>
    <x v="0"/>
    <n v="1"/>
    <n v="0"/>
    <n v="1"/>
    <d v="2025-05-22T00:00:00"/>
    <d v="2025-05-26T00:00:00"/>
    <s v="0  DC"/>
    <s v="Atrasado"/>
    <d v="2025-05-26T00:00:00"/>
    <n v="4"/>
    <n v="404017"/>
    <m/>
    <n v="168162"/>
    <n v="221"/>
    <s v="Almoxarifados - Estoque geral"/>
    <n v="765.47"/>
    <n v="4604"/>
    <s v="CABINE"/>
    <s v="Recife"/>
    <x v="1"/>
    <x v="1"/>
    <n v="1"/>
    <x v="2"/>
    <n v="1"/>
    <n v="1"/>
    <n v="0.33333333333333331"/>
    <n v="0"/>
    <m/>
    <x v="2"/>
  </r>
  <r>
    <x v="5"/>
    <m/>
    <x v="113"/>
    <n v="37732"/>
    <x v="593"/>
    <x v="0"/>
    <n v="1"/>
    <n v="0"/>
    <n v="1"/>
    <d v="2025-06-19T00:00:00"/>
    <d v="2025-06-27T00:00:00"/>
    <s v="0  DC"/>
    <s v="Atrasado"/>
    <d v="2025-06-27T00:00:00"/>
    <n v="8"/>
    <n v="408481"/>
    <m/>
    <n v="169749"/>
    <n v="221"/>
    <s v="Almoxarifados - Estoque geral"/>
    <n v="232.44"/>
    <n v="4604"/>
    <s v="CABINE"/>
    <s v="Recife"/>
    <x v="1"/>
    <x v="1"/>
    <m/>
    <x v="1"/>
    <n v="1"/>
    <n v="1"/>
    <n v="0.33333333333333331"/>
    <n v="0"/>
    <m/>
    <x v="0"/>
  </r>
  <r>
    <x v="5"/>
    <m/>
    <x v="59"/>
    <n v="37849"/>
    <x v="594"/>
    <x v="0"/>
    <n v="1"/>
    <n v="0"/>
    <n v="1"/>
    <d v="2025-05-17T00:00:00"/>
    <d v="2025-05-26T00:00:00"/>
    <s v="0  DC"/>
    <s v="Atrasado"/>
    <d v="2025-05-26T00:00:00"/>
    <n v="9"/>
    <n v="403357"/>
    <m/>
    <n v="168147"/>
    <n v="221"/>
    <s v="Almoxarifados - Estoque geral"/>
    <n v="3.71166666666667"/>
    <n v="2528"/>
    <s v="REDIESEL            "/>
    <s v="Jaboatão dos Guararapes"/>
    <x v="1"/>
    <x v="1"/>
    <n v="1"/>
    <x v="2"/>
    <n v="1"/>
    <n v="1"/>
    <n v="0.33333333333333331"/>
    <n v="0"/>
    <m/>
    <x v="2"/>
  </r>
  <r>
    <x v="6"/>
    <m/>
    <x v="51"/>
    <n v="38052"/>
    <x v="595"/>
    <x v="0"/>
    <n v="1"/>
    <n v="0"/>
    <n v="1"/>
    <d v="2025-05-30T00:00:00"/>
    <d v="2025-06-06T00:00:00"/>
    <s v="1  UT"/>
    <s v="Atrasado"/>
    <d v="2025-06-07T00:00:00"/>
    <n v="7"/>
    <n v="405392"/>
    <m/>
    <n v="168680"/>
    <n v="221"/>
    <s v="Almoxarifados - Estoque geral"/>
    <n v="1728.42"/>
    <n v="3238"/>
    <s v="VENEZA              "/>
    <s v="Bayeux"/>
    <x v="0"/>
    <x v="1"/>
    <m/>
    <x v="1"/>
    <n v="1"/>
    <n v="1"/>
    <n v="0.25"/>
    <n v="0"/>
    <m/>
    <x v="2"/>
  </r>
  <r>
    <x v="6"/>
    <m/>
    <x v="51"/>
    <n v="38052"/>
    <x v="595"/>
    <x v="1"/>
    <n v="1"/>
    <n v="1"/>
    <m/>
    <d v="2025-07-18T00:00:00"/>
    <m/>
    <m/>
    <s v=""/>
    <s v=""/>
    <s v="Aguardando OC"/>
    <n v="412288"/>
    <m/>
    <n v="0"/>
    <n v="221"/>
    <s v="Almoxarifados - Estoque geral"/>
    <n v="1728.42"/>
    <m/>
    <s v=""/>
    <s v=""/>
    <x v="3"/>
    <x v="0"/>
    <m/>
    <x v="0"/>
    <n v="1"/>
    <n v="1"/>
    <n v="0"/>
    <n v="1"/>
    <m/>
    <x v="3"/>
  </r>
  <r>
    <x v="6"/>
    <m/>
    <x v="51"/>
    <n v="38055"/>
    <x v="596"/>
    <x v="1"/>
    <n v="6"/>
    <n v="6"/>
    <m/>
    <d v="2025-07-18T00:00:00"/>
    <m/>
    <m/>
    <s v=""/>
    <s v=""/>
    <s v="Aguardando OC"/>
    <n v="412289"/>
    <m/>
    <n v="0"/>
    <n v="221"/>
    <s v="Almoxarifados - Estoque geral"/>
    <n v="3.89"/>
    <m/>
    <s v=""/>
    <s v=""/>
    <x v="3"/>
    <x v="0"/>
    <m/>
    <x v="0"/>
    <n v="1"/>
    <n v="1"/>
    <n v="0"/>
    <n v="1"/>
    <m/>
    <x v="3"/>
  </r>
  <r>
    <x v="2"/>
    <m/>
    <x v="4"/>
    <n v="38146"/>
    <x v="597"/>
    <x v="0"/>
    <n v="10"/>
    <n v="0"/>
    <n v="10"/>
    <d v="2025-03-13T00:00:00"/>
    <d v="2025-03-20T00:00:00"/>
    <m/>
    <m/>
    <s v=""/>
    <n v="7"/>
    <n v="395926"/>
    <n v="1136456"/>
    <n v="165334"/>
    <n v="112"/>
    <s v="Carregadeiras Colheita"/>
    <n v="10.4"/>
    <n v="13341"/>
    <s v="DISMA DISTRIBUIDORA"/>
    <s v="Araçatuba"/>
    <x v="4"/>
    <x v="1"/>
    <n v="1"/>
    <x v="2"/>
    <n v="1"/>
    <n v="1"/>
    <n v="4.7619047619047616E-2"/>
    <n v="0"/>
    <n v="0"/>
    <x v="1"/>
  </r>
  <r>
    <x v="2"/>
    <m/>
    <x v="70"/>
    <n v="38146"/>
    <x v="597"/>
    <x v="0"/>
    <n v="10"/>
    <n v="0"/>
    <n v="10"/>
    <d v="2025-03-13T00:00:00"/>
    <d v="2025-03-20T00:00:00"/>
    <m/>
    <m/>
    <s v=""/>
    <n v="7"/>
    <n v="395932"/>
    <n v="1136462"/>
    <n v="165334"/>
    <n v="113"/>
    <s v="Carregadeiras Geral - Apontamento"/>
    <n v="10.4"/>
    <n v="13341"/>
    <s v="DISMA DISTRIBUIDORA"/>
    <s v="Araçatuba"/>
    <x v="4"/>
    <x v="1"/>
    <n v="1"/>
    <x v="2"/>
    <n v="1"/>
    <n v="1"/>
    <n v="4.7619047619047616E-2"/>
    <n v="0"/>
    <n v="0"/>
    <x v="1"/>
  </r>
  <r>
    <x v="6"/>
    <m/>
    <x v="51"/>
    <n v="38379"/>
    <x v="598"/>
    <x v="1"/>
    <n v="2"/>
    <n v="2"/>
    <n v="0"/>
    <d v="2025-06-04T00:00:00"/>
    <m/>
    <m/>
    <s v=""/>
    <s v=""/>
    <s v="Aguardando OC"/>
    <n v="405809"/>
    <m/>
    <n v="0"/>
    <n v="221"/>
    <s v="Almoxarifados - Estoque geral"/>
    <n v="37.907499999999999"/>
    <m/>
    <s v=""/>
    <s v=""/>
    <x v="3"/>
    <x v="0"/>
    <m/>
    <x v="0"/>
    <n v="1"/>
    <n v="1"/>
    <n v="0"/>
    <n v="1"/>
    <m/>
    <x v="0"/>
  </r>
  <r>
    <x v="6"/>
    <m/>
    <x v="18"/>
    <n v="38382"/>
    <x v="599"/>
    <x v="0"/>
    <n v="1"/>
    <n v="0"/>
    <n v="1"/>
    <d v="2025-05-19T00:00:00"/>
    <d v="2025-05-27T00:00:00"/>
    <s v="4  DC"/>
    <s v="Atrasado"/>
    <d v="2025-05-31T00:00:00"/>
    <n v="8"/>
    <n v="403488"/>
    <m/>
    <n v="168234"/>
    <n v="221"/>
    <s v="Almoxarifados - Estoque geral"/>
    <n v="414.34"/>
    <n v="3465"/>
    <s v="MAQNELSON AGRICOLA L"/>
    <s v="Itumbiara"/>
    <x v="2"/>
    <x v="1"/>
    <m/>
    <x v="1"/>
    <n v="1"/>
    <n v="1"/>
    <n v="4.7619047619047616E-2"/>
    <n v="0"/>
    <m/>
    <x v="2"/>
  </r>
  <r>
    <x v="1"/>
    <m/>
    <x v="114"/>
    <n v="38419"/>
    <x v="600"/>
    <x v="0"/>
    <n v="1"/>
    <n v="0"/>
    <n v="1"/>
    <d v="2025-04-02T00:00:00"/>
    <d v="2025-04-07T00:00:00"/>
    <m/>
    <s v=""/>
    <s v=""/>
    <n v="5"/>
    <n v="397794"/>
    <n v="1141174"/>
    <n v="166437"/>
    <n v="719"/>
    <s v="Automóveis e utilitários - Adm. Agricola"/>
    <n v="23"/>
    <n v="2097"/>
    <s v="CAUPECAS            "/>
    <s v="Recife"/>
    <x v="1"/>
    <x v="1"/>
    <n v="0"/>
    <x v="1"/>
    <n v="1"/>
    <n v="1"/>
    <n v="0.16666666666666666"/>
    <n v="0"/>
    <n v="0"/>
    <x v="4"/>
  </r>
  <r>
    <x v="5"/>
    <m/>
    <x v="106"/>
    <n v="38515"/>
    <x v="601"/>
    <x v="0"/>
    <n v="1"/>
    <n v="1"/>
    <m/>
    <d v="2025-07-09T00:00:00"/>
    <d v="2025-07-15T00:00:00"/>
    <s v="10  UT"/>
    <s v="No prazo"/>
    <d v="2025-07-25T00:00:00"/>
    <n v="6"/>
    <n v="411020"/>
    <m/>
    <n v="170979"/>
    <n v="221"/>
    <s v="Almoxarifados - Estoque geral"/>
    <n v="640.25"/>
    <n v="2106"/>
    <s v="UNIDAS              "/>
    <s v="João Pessoa"/>
    <x v="0"/>
    <x v="0"/>
    <m/>
    <x v="0"/>
    <n v="1"/>
    <n v="1"/>
    <n v="0.16666666666666666"/>
    <n v="0"/>
    <m/>
    <x v="3"/>
  </r>
  <r>
    <x v="5"/>
    <m/>
    <x v="89"/>
    <n v="38516"/>
    <x v="602"/>
    <x v="1"/>
    <n v="6"/>
    <n v="6"/>
    <m/>
    <d v="2025-06-27T00:00:00"/>
    <m/>
    <m/>
    <s v=""/>
    <s v=""/>
    <s v="Aguardando OC"/>
    <n v="409206"/>
    <m/>
    <n v="0"/>
    <n v="221"/>
    <s v="Almoxarifados - Estoque geral"/>
    <n v="11.71"/>
    <m/>
    <s v=""/>
    <s v=""/>
    <x v="3"/>
    <x v="0"/>
    <m/>
    <x v="0"/>
    <n v="1"/>
    <n v="1"/>
    <n v="0"/>
    <n v="1"/>
    <m/>
    <x v="0"/>
  </r>
  <r>
    <x v="6"/>
    <m/>
    <x v="26"/>
    <n v="38538"/>
    <x v="603"/>
    <x v="0"/>
    <n v="2"/>
    <n v="0"/>
    <n v="2"/>
    <d v="2025-06-06T00:00:00"/>
    <d v="2025-06-18T00:00:00"/>
    <s v="1  DC"/>
    <s v="Atrasado"/>
    <d v="2025-06-19T00:00:00"/>
    <n v="12"/>
    <n v="406356"/>
    <m/>
    <n v="169372"/>
    <n v="221"/>
    <s v="Almoxarifados - Estoque geral"/>
    <n v="25.22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6"/>
    <n v="38539"/>
    <x v="604"/>
    <x v="0"/>
    <n v="1"/>
    <n v="0"/>
    <n v="1"/>
    <d v="2025-06-06T00:00:00"/>
    <d v="2025-06-18T00:00:00"/>
    <s v="1  DC"/>
    <s v="Atrasado"/>
    <d v="2025-06-19T00:00:00"/>
    <n v="12"/>
    <n v="406310"/>
    <m/>
    <n v="169372"/>
    <n v="221"/>
    <s v="Almoxarifados - Estoque geral"/>
    <n v="112.52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5"/>
    <n v="38539"/>
    <x v="604"/>
    <x v="0"/>
    <n v="1"/>
    <n v="0"/>
    <n v="1"/>
    <d v="2025-06-06T00:00:00"/>
    <d v="2025-06-18T00:00:00"/>
    <s v="1  DC"/>
    <s v="Atrasado"/>
    <d v="2025-06-19T00:00:00"/>
    <n v="12"/>
    <n v="406323"/>
    <m/>
    <n v="169372"/>
    <n v="221"/>
    <s v="Almoxarifados - Estoque geral"/>
    <n v="112.52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26"/>
    <n v="38539"/>
    <x v="604"/>
    <x v="0"/>
    <n v="1"/>
    <n v="0"/>
    <n v="1"/>
    <d v="2025-06-06T00:00:00"/>
    <d v="2025-06-18T00:00:00"/>
    <s v="1  DC"/>
    <s v="Atrasado"/>
    <d v="2025-06-19T00:00:00"/>
    <n v="12"/>
    <n v="406343"/>
    <m/>
    <n v="169372"/>
    <n v="221"/>
    <s v="Almoxarifados - Estoque geral"/>
    <n v="112.52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6"/>
    <n v="38540"/>
    <x v="605"/>
    <x v="0"/>
    <n v="1"/>
    <n v="0"/>
    <n v="1"/>
    <d v="2025-06-06T00:00:00"/>
    <d v="2025-06-18T00:00:00"/>
    <s v="1  DC"/>
    <s v="Atrasado"/>
    <d v="2025-06-19T00:00:00"/>
    <n v="12"/>
    <n v="406311"/>
    <m/>
    <n v="169372"/>
    <n v="221"/>
    <s v="Almoxarifados - Estoque geral"/>
    <n v="112.52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5"/>
    <n v="38540"/>
    <x v="605"/>
    <x v="0"/>
    <n v="1"/>
    <n v="0"/>
    <n v="1"/>
    <d v="2025-06-06T00:00:00"/>
    <d v="2025-06-18T00:00:00"/>
    <s v="1  DC"/>
    <s v="Atrasado"/>
    <d v="2025-06-19T00:00:00"/>
    <n v="12"/>
    <n v="406324"/>
    <m/>
    <n v="169372"/>
    <n v="221"/>
    <s v="Almoxarifados - Estoque geral"/>
    <n v="112.52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26"/>
    <n v="38540"/>
    <x v="605"/>
    <x v="0"/>
    <n v="1"/>
    <n v="0"/>
    <n v="1"/>
    <d v="2025-06-06T00:00:00"/>
    <d v="2025-06-18T00:00:00"/>
    <s v="1  DC"/>
    <s v="Atrasado"/>
    <d v="2025-06-19T00:00:00"/>
    <n v="12"/>
    <n v="406344"/>
    <m/>
    <n v="169372"/>
    <n v="221"/>
    <s v="Almoxarifados - Estoque geral"/>
    <n v="112.52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6"/>
    <n v="38545"/>
    <x v="606"/>
    <x v="0"/>
    <n v="2"/>
    <n v="0"/>
    <n v="2"/>
    <d v="2025-06-06T00:00:00"/>
    <d v="2025-06-18T00:00:00"/>
    <s v="12  UT"/>
    <s v="Atrasado"/>
    <d v="2025-06-30T00:00:00"/>
    <n v="12"/>
    <n v="406312"/>
    <m/>
    <n v="169371"/>
    <n v="221"/>
    <s v="Almoxarifados - Estoque geral"/>
    <n v="207.2"/>
    <n v="11614"/>
    <s v="DF MAQUINAS"/>
    <s v="Bayeux"/>
    <x v="0"/>
    <x v="1"/>
    <m/>
    <x v="1"/>
    <n v="1"/>
    <n v="1"/>
    <n v="6.6666666666666666E-2"/>
    <n v="0"/>
    <m/>
    <x v="0"/>
  </r>
  <r>
    <x v="6"/>
    <m/>
    <x v="65"/>
    <n v="38545"/>
    <x v="606"/>
    <x v="0"/>
    <n v="2"/>
    <n v="0"/>
    <n v="2"/>
    <d v="2025-06-06T00:00:00"/>
    <d v="2025-06-18T00:00:00"/>
    <s v="1  DC"/>
    <s v="Atrasado"/>
    <d v="2025-06-19T00:00:00"/>
    <n v="12"/>
    <n v="406325"/>
    <m/>
    <n v="169372"/>
    <n v="221"/>
    <s v="Almoxarifados - Estoque geral"/>
    <n v="207.2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26"/>
    <n v="38545"/>
    <x v="606"/>
    <x v="0"/>
    <n v="2"/>
    <n v="0"/>
    <n v="2"/>
    <d v="2025-06-06T00:00:00"/>
    <d v="2025-06-18T00:00:00"/>
    <s v="1  DC"/>
    <s v="Atrasado"/>
    <d v="2025-06-19T00:00:00"/>
    <n v="12"/>
    <n v="406345"/>
    <m/>
    <n v="169372"/>
    <n v="221"/>
    <s v="Almoxarifados - Estoque geral"/>
    <n v="207.2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26"/>
    <n v="38554"/>
    <x v="607"/>
    <x v="0"/>
    <n v="1"/>
    <n v="0"/>
    <n v="1"/>
    <d v="2025-05-28T00:00:00"/>
    <d v="2025-06-03T00:00:00"/>
    <s v="4  DC"/>
    <s v="Atrasado"/>
    <d v="2025-06-07T00:00:00"/>
    <n v="6"/>
    <n v="405006"/>
    <m/>
    <n v="168523"/>
    <n v="221"/>
    <s v="Almoxarifados - Estoque geral"/>
    <n v="1260"/>
    <n v="15702"/>
    <s v="MAQTRAL - PB"/>
    <s v="Bayeux"/>
    <x v="0"/>
    <x v="1"/>
    <m/>
    <x v="1"/>
    <n v="1"/>
    <n v="1"/>
    <n v="0.33333333333333331"/>
    <n v="0"/>
    <m/>
    <x v="2"/>
  </r>
  <r>
    <x v="6"/>
    <m/>
    <x v="19"/>
    <n v="38554"/>
    <x v="607"/>
    <x v="0"/>
    <n v="2"/>
    <n v="0"/>
    <n v="2"/>
    <d v="2025-05-16T00:00:00"/>
    <d v="2025-05-23T00:00:00"/>
    <s v="15  DC"/>
    <s v="Atrasado"/>
    <d v="2025-06-07T00:00:00"/>
    <n v="7"/>
    <n v="403154"/>
    <m/>
    <n v="168024"/>
    <n v="221"/>
    <s v="Almoxarifados - Estoque geral"/>
    <n v="2520"/>
    <n v="15702"/>
    <s v="MAQTRAL - PB"/>
    <s v="Bayeux"/>
    <x v="0"/>
    <x v="1"/>
    <m/>
    <x v="1"/>
    <n v="1"/>
    <n v="1"/>
    <n v="1"/>
    <n v="0"/>
    <m/>
    <x v="2"/>
  </r>
  <r>
    <x v="5"/>
    <m/>
    <x v="115"/>
    <n v="38654"/>
    <x v="608"/>
    <x v="0"/>
    <n v="6"/>
    <n v="0"/>
    <n v="6"/>
    <d v="2025-06-05T00:00:00"/>
    <d v="2025-06-11T00:00:00"/>
    <s v="1  UT"/>
    <s v="Atrasado"/>
    <d v="2025-06-12T00:00:00"/>
    <n v="6"/>
    <n v="406069"/>
    <m/>
    <n v="168967"/>
    <n v="221"/>
    <s v="Almoxarifados - Estoque geral"/>
    <n v="42.91"/>
    <n v="2106"/>
    <s v="UNIDAS              "/>
    <s v="João Pessoa"/>
    <x v="0"/>
    <x v="1"/>
    <m/>
    <x v="1"/>
    <n v="1"/>
    <n v="1"/>
    <n v="0.16666666666666666"/>
    <n v="0"/>
    <m/>
    <x v="0"/>
  </r>
  <r>
    <x v="2"/>
    <m/>
    <x v="2"/>
    <n v="38726"/>
    <x v="609"/>
    <x v="0"/>
    <n v="3"/>
    <n v="0"/>
    <n v="3"/>
    <d v="2025-03-27T00:00:00"/>
    <d v="2025-04-09T00:00:00"/>
    <m/>
    <s v=""/>
    <s v=""/>
    <n v="13"/>
    <n v="397356"/>
    <n v="1139880"/>
    <n v="166041"/>
    <n v="701"/>
    <s v="Carregadeiras Prep. Solo/Plantio"/>
    <n v="87"/>
    <n v="15127"/>
    <s v="EQUAGRIL LTDA"/>
    <s v="São Paulo"/>
    <x v="4"/>
    <x v="1"/>
    <m/>
    <x v="1"/>
    <n v="1"/>
    <n v="1"/>
    <n v="9.0909090909090912E-2"/>
    <n v="0"/>
    <n v="0"/>
    <x v="1"/>
  </r>
  <r>
    <x v="2"/>
    <m/>
    <x v="17"/>
    <n v="38726"/>
    <x v="609"/>
    <x v="0"/>
    <n v="3"/>
    <n v="0"/>
    <n v="3"/>
    <d v="2025-03-27T00:00:00"/>
    <d v="2025-04-10T00:00:00"/>
    <m/>
    <s v=""/>
    <s v=""/>
    <n v="14"/>
    <n v="397362"/>
    <n v="1139887"/>
    <n v="166187"/>
    <n v="112"/>
    <s v="Carregadeiras Colheita"/>
    <n v="25"/>
    <n v="1237"/>
    <s v="MERCADAO DE TRATORES"/>
    <s v="Ourinhos"/>
    <x v="4"/>
    <x v="1"/>
    <m/>
    <x v="1"/>
    <n v="1"/>
    <n v="1"/>
    <n v="1"/>
    <n v="0"/>
    <n v="0"/>
    <x v="1"/>
  </r>
  <r>
    <x v="2"/>
    <m/>
    <x v="70"/>
    <n v="38726"/>
    <x v="609"/>
    <x v="0"/>
    <n v="4"/>
    <n v="0"/>
    <n v="4"/>
    <d v="2025-03-27T00:00:00"/>
    <d v="2025-04-09T00:00:00"/>
    <m/>
    <m/>
    <s v=""/>
    <n v="13"/>
    <n v="397368"/>
    <n v="1139888"/>
    <n v="166041"/>
    <n v="113"/>
    <s v="Carregadeiras Geral - Apontamento"/>
    <n v="25"/>
    <n v="15127"/>
    <s v="EQUAGRIL LTDA"/>
    <s v="São Paulo"/>
    <x v="4"/>
    <x v="1"/>
    <n v="1"/>
    <x v="2"/>
    <n v="1"/>
    <n v="1"/>
    <n v="9.0909090909090912E-2"/>
    <n v="0"/>
    <n v="0"/>
    <x v="1"/>
  </r>
  <r>
    <x v="2"/>
    <m/>
    <x v="33"/>
    <n v="38726"/>
    <x v="609"/>
    <x v="0"/>
    <n v="20"/>
    <n v="0"/>
    <n v="20"/>
    <d v="2025-06-30T00:00:00"/>
    <d v="2025-07-05T00:00:00"/>
    <s v="1  DC"/>
    <s v="Atrasado"/>
    <d v="2025-07-06T00:00:00"/>
    <n v="5"/>
    <n v="409512"/>
    <m/>
    <n v="170468"/>
    <n v="221"/>
    <s v="Almoxarifados - Estoque geral"/>
    <n v="21.4"/>
    <n v="13341"/>
    <s v="DISMA DISTRIBUIDORA"/>
    <s v="Araçatuba"/>
    <x v="4"/>
    <x v="1"/>
    <m/>
    <x v="1"/>
    <n v="1"/>
    <n v="1"/>
    <n v="0.33333333333333331"/>
    <n v="0"/>
    <m/>
    <x v="0"/>
  </r>
  <r>
    <x v="2"/>
    <m/>
    <x v="2"/>
    <n v="38727"/>
    <x v="610"/>
    <x v="0"/>
    <n v="2"/>
    <n v="0"/>
    <n v="2"/>
    <d v="2025-03-27T00:00:00"/>
    <d v="2025-04-10T00:00:00"/>
    <m/>
    <m/>
    <s v=""/>
    <n v="14"/>
    <n v="397357"/>
    <n v="1139880"/>
    <n v="166140"/>
    <n v="701"/>
    <s v="Carregadeiras Prep. Solo/Plantio"/>
    <n v="230"/>
    <n v="14487"/>
    <s v="FL TRATORES "/>
    <s v="Recife"/>
    <x v="1"/>
    <x v="1"/>
    <n v="1"/>
    <x v="2"/>
    <n v="1"/>
    <n v="1"/>
    <n v="0.5"/>
    <n v="0"/>
    <n v="0"/>
    <x v="1"/>
  </r>
  <r>
    <x v="2"/>
    <m/>
    <x v="17"/>
    <n v="38727"/>
    <x v="610"/>
    <x v="0"/>
    <n v="2"/>
    <n v="0"/>
    <n v="2"/>
    <d v="2025-03-27T00:00:00"/>
    <d v="2025-04-09T00:00:00"/>
    <m/>
    <m/>
    <s v=""/>
    <n v="13"/>
    <n v="397363"/>
    <n v="1139887"/>
    <n v="166041"/>
    <n v="112"/>
    <s v="Carregadeiras Colheita"/>
    <n v="250.1"/>
    <n v="15127"/>
    <s v="EQUAGRIL LTDA"/>
    <s v="São Paulo"/>
    <x v="4"/>
    <x v="1"/>
    <n v="1"/>
    <x v="2"/>
    <n v="1"/>
    <n v="1"/>
    <n v="9.0909090909090912E-2"/>
    <n v="0"/>
    <n v="0"/>
    <x v="1"/>
  </r>
  <r>
    <x v="2"/>
    <m/>
    <x v="70"/>
    <n v="38727"/>
    <x v="610"/>
    <x v="0"/>
    <n v="1"/>
    <n v="0"/>
    <n v="1"/>
    <d v="2025-03-27T00:00:00"/>
    <d v="2025-04-09T00:00:00"/>
    <m/>
    <m/>
    <s v=""/>
    <n v="13"/>
    <n v="397369"/>
    <n v="1139888"/>
    <n v="166041"/>
    <n v="113"/>
    <s v="Carregadeiras Geral - Apontamento"/>
    <n v="250.1"/>
    <n v="15127"/>
    <s v="EQUAGRIL LTDA"/>
    <s v="São Paulo"/>
    <x v="4"/>
    <x v="1"/>
    <n v="1"/>
    <x v="2"/>
    <n v="1"/>
    <n v="1"/>
    <n v="9.0909090909090912E-2"/>
    <n v="0"/>
    <n v="0"/>
    <x v="1"/>
  </r>
  <r>
    <x v="2"/>
    <m/>
    <x v="33"/>
    <n v="38727"/>
    <x v="610"/>
    <x v="0"/>
    <n v="12"/>
    <n v="12"/>
    <m/>
    <d v="2025-06-30T00:00:00"/>
    <d v="2025-07-05T00:00:00"/>
    <s v="12  DC"/>
    <s v="Atrasado"/>
    <d v="2025-07-17T00:00:00"/>
    <n v="5"/>
    <n v="409514"/>
    <m/>
    <n v="170469"/>
    <n v="221"/>
    <s v="Almoxarifados - Estoque geral"/>
    <n v="250.1"/>
    <n v="15702"/>
    <s v="MAQTRAL - PB"/>
    <s v="Bayeux"/>
    <x v="0"/>
    <x v="0"/>
    <m/>
    <x v="0"/>
    <n v="1"/>
    <n v="1"/>
    <n v="1"/>
    <n v="0"/>
    <m/>
    <x v="0"/>
  </r>
  <r>
    <x v="2"/>
    <m/>
    <x v="2"/>
    <n v="38728"/>
    <x v="611"/>
    <x v="0"/>
    <n v="2"/>
    <n v="0"/>
    <n v="2"/>
    <d v="2025-03-27T00:00:00"/>
    <d v="2025-04-09T00:00:00"/>
    <m/>
    <m/>
    <s v=""/>
    <n v="13"/>
    <n v="397358"/>
    <n v="1139880"/>
    <n v="166041"/>
    <n v="701"/>
    <s v="Carregadeiras Prep. Solo/Plantio"/>
    <n v="500.2"/>
    <n v="15127"/>
    <s v="EQUAGRIL LTDA"/>
    <s v="São Paulo"/>
    <x v="4"/>
    <x v="1"/>
    <n v="1"/>
    <x v="2"/>
    <n v="1"/>
    <n v="1"/>
    <n v="9.0909090909090912E-2"/>
    <n v="0"/>
    <n v="0"/>
    <x v="1"/>
  </r>
  <r>
    <x v="2"/>
    <m/>
    <x v="17"/>
    <n v="38728"/>
    <x v="611"/>
    <x v="0"/>
    <n v="2"/>
    <n v="0"/>
    <n v="2"/>
    <d v="2025-03-27T00:00:00"/>
    <d v="2025-04-10T00:00:00"/>
    <m/>
    <m/>
    <s v=""/>
    <n v="14"/>
    <n v="397364"/>
    <n v="1139887"/>
    <n v="166140"/>
    <n v="112"/>
    <s v="Carregadeiras Colheita"/>
    <n v="460"/>
    <n v="14487"/>
    <s v="FL TRATORES "/>
    <s v="Recife"/>
    <x v="1"/>
    <x v="1"/>
    <n v="1"/>
    <x v="2"/>
    <n v="1"/>
    <n v="1"/>
    <n v="0.5"/>
    <n v="0"/>
    <n v="0"/>
    <x v="1"/>
  </r>
  <r>
    <x v="2"/>
    <m/>
    <x v="70"/>
    <n v="38728"/>
    <x v="611"/>
    <x v="0"/>
    <n v="1"/>
    <n v="0"/>
    <n v="1"/>
    <d v="2025-03-27T00:00:00"/>
    <d v="2025-04-09T00:00:00"/>
    <m/>
    <s v=""/>
    <s v=""/>
    <n v="13"/>
    <n v="397370"/>
    <n v="1139888"/>
    <n v="166041"/>
    <n v="113"/>
    <s v="Carregadeiras Geral - Apontamento"/>
    <n v="75.66"/>
    <n v="15127"/>
    <s v="EQUAGRIL LTDA"/>
    <s v="São Paulo"/>
    <x v="4"/>
    <x v="1"/>
    <n v="1"/>
    <x v="2"/>
    <n v="1"/>
    <n v="1"/>
    <n v="9.0909090909090912E-2"/>
    <n v="0"/>
    <n v="0"/>
    <x v="1"/>
  </r>
  <r>
    <x v="2"/>
    <m/>
    <x v="33"/>
    <n v="38728"/>
    <x v="611"/>
    <x v="0"/>
    <n v="12"/>
    <n v="0"/>
    <n v="12"/>
    <d v="2025-06-30T00:00:00"/>
    <d v="2025-07-05T00:00:00"/>
    <s v="1  DC"/>
    <s v="Atrasado"/>
    <d v="2025-07-06T00:00:00"/>
    <n v="5"/>
    <n v="409516"/>
    <m/>
    <n v="170468"/>
    <n v="221"/>
    <s v="Almoxarifados - Estoque geral"/>
    <n v="250.1"/>
    <n v="13341"/>
    <s v="DISMA DISTRIBUIDORA"/>
    <s v="Araçatuba"/>
    <x v="4"/>
    <x v="1"/>
    <m/>
    <x v="1"/>
    <n v="1"/>
    <n v="1"/>
    <n v="0.33333333333333331"/>
    <n v="0"/>
    <m/>
    <x v="0"/>
  </r>
  <r>
    <x v="5"/>
    <m/>
    <x v="40"/>
    <n v="38740"/>
    <x v="612"/>
    <x v="0"/>
    <n v="1"/>
    <n v="0"/>
    <n v="1"/>
    <d v="2025-04-09T00:00:00"/>
    <d v="2025-04-16T00:00:00"/>
    <m/>
    <m/>
    <s v=""/>
    <n v="7"/>
    <n v="398692"/>
    <n v="1143267"/>
    <n v="166439"/>
    <n v="684"/>
    <s v="Caminhões Bombeiro"/>
    <n v="37.81"/>
    <m/>
    <s v=""/>
    <s v=""/>
    <x v="3"/>
    <x v="1"/>
    <n v="1"/>
    <x v="2"/>
    <n v="1"/>
    <n v="1"/>
    <n v="0.5"/>
    <n v="0"/>
    <n v="0"/>
    <x v="4"/>
  </r>
  <r>
    <x v="0"/>
    <m/>
    <x v="0"/>
    <n v="38748"/>
    <x v="613"/>
    <x v="0"/>
    <n v="8"/>
    <n v="8"/>
    <m/>
    <d v="2025-06-18T00:00:00"/>
    <d v="2025-07-05T00:00:00"/>
    <s v="0  DC"/>
    <s v="Atrasado"/>
    <d v="2025-07-05T00:00:00"/>
    <n v="17"/>
    <n v="408185"/>
    <m/>
    <n v="170464"/>
    <n v="221"/>
    <s v="Almoxarifados - Estoque geral"/>
    <n v="2556.94"/>
    <n v="3532"/>
    <s v="HC PNEUS SA         "/>
    <s v="João Pessoa"/>
    <x v="0"/>
    <x v="0"/>
    <m/>
    <x v="0"/>
    <n v="1"/>
    <n v="1"/>
    <n v="1"/>
    <n v="0"/>
    <m/>
    <x v="0"/>
  </r>
  <r>
    <x v="3"/>
    <m/>
    <x v="3"/>
    <n v="38814"/>
    <x v="614"/>
    <x v="0"/>
    <n v="1"/>
    <n v="0"/>
    <n v="1"/>
    <d v="2025-05-16T00:00:00"/>
    <d v="2025-05-26T00:00:00"/>
    <s v="6  DC"/>
    <s v="Atrasado"/>
    <d v="2025-06-01T00:00:00"/>
    <n v="10"/>
    <n v="403176"/>
    <m/>
    <n v="168129"/>
    <n v="221"/>
    <s v="Almoxarifados - Estoque geral"/>
    <n v="910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38816"/>
    <x v="615"/>
    <x v="0"/>
    <n v="6"/>
    <n v="0"/>
    <n v="6"/>
    <d v="2025-05-17T00:00:00"/>
    <d v="2025-05-26T00:00:00"/>
    <s v="6  DC"/>
    <s v="Atrasado"/>
    <d v="2025-06-01T00:00:00"/>
    <n v="9"/>
    <n v="403315"/>
    <m/>
    <n v="168129"/>
    <n v="221"/>
    <s v="Almoxarifados - Estoque geral"/>
    <n v="240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38817"/>
    <x v="616"/>
    <x v="0"/>
    <n v="6"/>
    <n v="0"/>
    <n v="6"/>
    <d v="2025-05-17T00:00:00"/>
    <d v="2025-05-26T00:00:00"/>
    <s v="6  DC"/>
    <s v="Atrasado"/>
    <d v="2025-06-01T00:00:00"/>
    <n v="9"/>
    <n v="403316"/>
    <m/>
    <n v="168129"/>
    <n v="221"/>
    <s v="Almoxarifados - Estoque geral"/>
    <n v="204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38832"/>
    <x v="617"/>
    <x v="0"/>
    <n v="1"/>
    <n v="0"/>
    <n v="1"/>
    <d v="2025-04-08T00:00:00"/>
    <d v="2025-05-02T00:00:00"/>
    <m/>
    <m/>
    <s v=""/>
    <n v="24"/>
    <n v="398437"/>
    <n v="1142740"/>
    <n v="166979"/>
    <n v="722"/>
    <s v="Pás Carregadoras"/>
    <n v="760"/>
    <n v="9863"/>
    <s v="ITALPRATES"/>
    <s v="São Paulo"/>
    <x v="4"/>
    <x v="1"/>
    <m/>
    <x v="1"/>
    <n v="1"/>
    <n v="1"/>
    <n v="4.7619047619047616E-2"/>
    <n v="0"/>
    <m/>
    <x v="4"/>
  </r>
  <r>
    <x v="6"/>
    <m/>
    <x v="23"/>
    <n v="38968"/>
    <x v="618"/>
    <x v="0"/>
    <n v="2"/>
    <n v="0"/>
    <n v="2"/>
    <d v="2025-05-09T00:00:00"/>
    <d v="2025-05-14T00:00:00"/>
    <m/>
    <s v=""/>
    <s v=""/>
    <n v="5"/>
    <n v="402334"/>
    <m/>
    <n v="167576"/>
    <m/>
    <m/>
    <n v="15.87"/>
    <n v="13341"/>
    <s v="DISMA DISTRIBUIDORA"/>
    <s v="Araçatuba"/>
    <x v="4"/>
    <x v="1"/>
    <m/>
    <x v="1"/>
    <n v="1"/>
    <n v="1"/>
    <n v="0.25"/>
    <n v="0"/>
    <n v="0"/>
    <x v="2"/>
  </r>
  <r>
    <x v="3"/>
    <m/>
    <x v="80"/>
    <n v="39018"/>
    <x v="619"/>
    <x v="0"/>
    <n v="1"/>
    <n v="0"/>
    <n v="1"/>
    <d v="2025-05-30T00:00:00"/>
    <d v="2025-06-03T00:00:00"/>
    <m/>
    <s v=""/>
    <s v=""/>
    <n v="4"/>
    <n v="405396"/>
    <m/>
    <n v="168579"/>
    <n v="221"/>
    <s v="Almoxarifados - Estoque geral"/>
    <n v="888.11"/>
    <n v="3356"/>
    <s v="DCDN                "/>
    <s v="Jaboatão dos Guararapes"/>
    <x v="1"/>
    <x v="1"/>
    <m/>
    <x v="1"/>
    <n v="1"/>
    <n v="1"/>
    <n v="1"/>
    <n v="0"/>
    <m/>
    <x v="2"/>
  </r>
  <r>
    <x v="5"/>
    <m/>
    <x v="83"/>
    <n v="39259"/>
    <x v="620"/>
    <x v="0"/>
    <n v="1"/>
    <n v="0"/>
    <n v="1"/>
    <d v="2025-03-27T00:00:00"/>
    <d v="2025-04-09T00:00:00"/>
    <m/>
    <m/>
    <s v=""/>
    <n v="13"/>
    <n v="397295"/>
    <n v="1139812"/>
    <n v="166047"/>
    <n v="689"/>
    <s v="Caminhões Colheita"/>
    <n v="123.5"/>
    <n v="1623"/>
    <s v="ORLANDO PECAS       "/>
    <s v="Recife"/>
    <x v="1"/>
    <x v="1"/>
    <n v="1"/>
    <x v="2"/>
    <n v="1"/>
    <n v="1"/>
    <n v="0.33333333333333331"/>
    <n v="0"/>
    <n v="0"/>
    <x v="1"/>
  </r>
  <r>
    <x v="5"/>
    <m/>
    <x v="16"/>
    <n v="39259"/>
    <x v="620"/>
    <x v="0"/>
    <n v="1"/>
    <n v="0"/>
    <n v="1"/>
    <d v="2025-05-16T00:00:00"/>
    <d v="2025-05-20T00:00:00"/>
    <s v="0  DC"/>
    <s v="Atrasado"/>
    <d v="2025-05-20T00:00:00"/>
    <n v="4"/>
    <n v="403180"/>
    <m/>
    <n v="167925"/>
    <n v="221"/>
    <s v="Almoxarifados - Estoque geral"/>
    <n v="272.64999999999998"/>
    <n v="1623"/>
    <s v="ORLANDO PECAS       "/>
    <s v="Recife"/>
    <x v="1"/>
    <x v="1"/>
    <n v="1"/>
    <x v="2"/>
    <n v="1"/>
    <n v="1"/>
    <n v="0.5"/>
    <n v="0"/>
    <m/>
    <x v="2"/>
  </r>
  <r>
    <x v="6"/>
    <m/>
    <x v="65"/>
    <n v="39259"/>
    <x v="620"/>
    <x v="0"/>
    <n v="1"/>
    <n v="0"/>
    <n v="1"/>
    <d v="2025-05-17T00:00:00"/>
    <d v="2025-05-26T00:00:00"/>
    <s v="6  DC"/>
    <s v="Atrasado"/>
    <d v="2025-06-01T00:00:00"/>
    <n v="9"/>
    <n v="403353"/>
    <m/>
    <n v="168133"/>
    <n v="221"/>
    <s v="Almoxarifados - Estoque geral"/>
    <n v="153.80000000000001"/>
    <n v="5189"/>
    <s v="REPENORTE"/>
    <s v="Recife"/>
    <x v="1"/>
    <x v="1"/>
    <m/>
    <x v="1"/>
    <n v="1"/>
    <n v="1"/>
    <n v="0.5"/>
    <n v="0"/>
    <m/>
    <x v="2"/>
  </r>
  <r>
    <x v="5"/>
    <m/>
    <x v="108"/>
    <n v="39259"/>
    <x v="620"/>
    <x v="1"/>
    <n v="1"/>
    <n v="1"/>
    <m/>
    <d v="2025-07-19T00:00:00"/>
    <m/>
    <m/>
    <s v=""/>
    <s v=""/>
    <s v="Aguardando OC"/>
    <n v="412430"/>
    <m/>
    <n v="0"/>
    <n v="221"/>
    <s v="Almoxarifados - Estoque geral"/>
    <n v="123.5"/>
    <m/>
    <s v=""/>
    <s v=""/>
    <x v="3"/>
    <x v="0"/>
    <m/>
    <x v="0"/>
    <n v="1"/>
    <n v="1"/>
    <n v="0"/>
    <n v="1"/>
    <m/>
    <x v="3"/>
  </r>
  <r>
    <x v="5"/>
    <m/>
    <x v="83"/>
    <n v="39260"/>
    <x v="621"/>
    <x v="0"/>
    <n v="2"/>
    <n v="0"/>
    <n v="2"/>
    <d v="2025-03-27T00:00:00"/>
    <d v="2025-04-09T00:00:00"/>
    <m/>
    <m/>
    <s v=""/>
    <n v="13"/>
    <n v="397296"/>
    <n v="1139812"/>
    <n v="166047"/>
    <n v="689"/>
    <s v="Caminhões Colheita"/>
    <n v="247"/>
    <n v="1623"/>
    <s v="ORLANDO PECAS       "/>
    <s v="Recife"/>
    <x v="1"/>
    <x v="1"/>
    <n v="1"/>
    <x v="2"/>
    <n v="1"/>
    <n v="1"/>
    <n v="0.33333333333333331"/>
    <n v="0"/>
    <n v="0"/>
    <x v="1"/>
  </r>
  <r>
    <x v="5"/>
    <m/>
    <x v="16"/>
    <n v="39260"/>
    <x v="621"/>
    <x v="0"/>
    <n v="2"/>
    <n v="0"/>
    <n v="2"/>
    <d v="2025-05-16T00:00:00"/>
    <d v="2025-05-20T00:00:00"/>
    <s v="8  DC"/>
    <s v="Atrasado"/>
    <d v="2025-05-28T00:00:00"/>
    <n v="4"/>
    <n v="403177"/>
    <m/>
    <n v="167925"/>
    <n v="221"/>
    <s v="Almoxarifados - Estoque geral"/>
    <n v="281.2"/>
    <n v="1623"/>
    <s v="ORLANDO PECAS       "/>
    <s v="Recife"/>
    <x v="1"/>
    <x v="1"/>
    <m/>
    <x v="1"/>
    <n v="1"/>
    <n v="1"/>
    <n v="0.5"/>
    <n v="0"/>
    <m/>
    <x v="2"/>
  </r>
  <r>
    <x v="5"/>
    <m/>
    <x v="59"/>
    <n v="39260"/>
    <x v="621"/>
    <x v="0"/>
    <n v="1"/>
    <n v="0"/>
    <n v="1"/>
    <d v="2025-05-17T00:00:00"/>
    <d v="2025-05-26T00:00:00"/>
    <s v="0  DC"/>
    <s v="Atrasado"/>
    <d v="2025-05-26T00:00:00"/>
    <n v="9"/>
    <n v="403354"/>
    <m/>
    <n v="168132"/>
    <n v="221"/>
    <s v="Almoxarifados - Estoque geral"/>
    <n v="54.65"/>
    <n v="2097"/>
    <s v="CAUPECAS            "/>
    <s v="Recife"/>
    <x v="1"/>
    <x v="1"/>
    <n v="1"/>
    <x v="2"/>
    <n v="1"/>
    <n v="1"/>
    <n v="0.25"/>
    <n v="0"/>
    <m/>
    <x v="2"/>
  </r>
  <r>
    <x v="5"/>
    <m/>
    <x v="108"/>
    <n v="39260"/>
    <x v="621"/>
    <x v="1"/>
    <n v="1"/>
    <n v="1"/>
    <m/>
    <d v="2025-07-19T00:00:00"/>
    <m/>
    <m/>
    <s v=""/>
    <s v=""/>
    <s v="Aguardando OC"/>
    <n v="412431"/>
    <m/>
    <n v="0"/>
    <n v="221"/>
    <s v="Almoxarifados - Estoque geral"/>
    <n v="167.4"/>
    <m/>
    <s v=""/>
    <s v=""/>
    <x v="3"/>
    <x v="0"/>
    <m/>
    <x v="0"/>
    <n v="1"/>
    <n v="1"/>
    <n v="0"/>
    <n v="1"/>
    <m/>
    <x v="3"/>
  </r>
  <r>
    <x v="5"/>
    <m/>
    <x v="47"/>
    <n v="39321"/>
    <x v="622"/>
    <x v="0"/>
    <n v="2"/>
    <n v="0"/>
    <n v="2"/>
    <d v="2025-04-04T00:00:00"/>
    <d v="2025-04-10T00:00:00"/>
    <m/>
    <s v=""/>
    <s v=""/>
    <n v="6"/>
    <n v="398080"/>
    <n v="1141958"/>
    <n v="166125"/>
    <n v="685"/>
    <s v="Caminhões Comboio"/>
    <n v="274"/>
    <n v="2097"/>
    <s v="CAUPECAS            "/>
    <s v="Recife"/>
    <x v="1"/>
    <x v="1"/>
    <m/>
    <x v="1"/>
    <n v="1"/>
    <n v="1"/>
    <n v="0.2"/>
    <n v="0"/>
    <n v="0"/>
    <x v="4"/>
  </r>
  <r>
    <x v="5"/>
    <m/>
    <x v="14"/>
    <n v="39321"/>
    <x v="622"/>
    <x v="0"/>
    <n v="2"/>
    <n v="2"/>
    <m/>
    <d v="2025-07-14T00:00:00"/>
    <d v="2025-07-19T00:00:00"/>
    <s v="0  DC"/>
    <s v="Atrasado"/>
    <d v="2025-07-19T00:00:00"/>
    <n v="5"/>
    <n v="411608"/>
    <m/>
    <n v="171166"/>
    <n v="221"/>
    <s v="Almoxarifados - Estoque geral"/>
    <n v="68.459999999999994"/>
    <n v="4604"/>
    <s v="CABINE"/>
    <s v="Recife"/>
    <x v="1"/>
    <x v="0"/>
    <m/>
    <x v="0"/>
    <n v="1"/>
    <n v="1"/>
    <n v="0.25"/>
    <n v="0"/>
    <m/>
    <x v="3"/>
  </r>
  <r>
    <x v="5"/>
    <m/>
    <x v="44"/>
    <n v="39321"/>
    <x v="622"/>
    <x v="0"/>
    <n v="2"/>
    <n v="2"/>
    <m/>
    <d v="2025-07-14T00:00:00"/>
    <d v="2025-07-19T00:00:00"/>
    <s v="0  DC"/>
    <s v="Atrasado"/>
    <d v="2025-07-19T00:00:00"/>
    <n v="5"/>
    <n v="411631"/>
    <m/>
    <n v="171166"/>
    <n v="221"/>
    <s v="Almoxarifados - Estoque geral"/>
    <n v="68.459999999999994"/>
    <n v="4604"/>
    <s v="CABINE"/>
    <s v="Recife"/>
    <x v="1"/>
    <x v="0"/>
    <m/>
    <x v="0"/>
    <n v="1"/>
    <n v="1"/>
    <n v="0.25"/>
    <n v="0"/>
    <m/>
    <x v="3"/>
  </r>
  <r>
    <x v="5"/>
    <m/>
    <x v="39"/>
    <n v="39321"/>
    <x v="622"/>
    <x v="0"/>
    <n v="2"/>
    <n v="0"/>
    <n v="2"/>
    <d v="2025-06-13T00:00:00"/>
    <d v="2025-06-18T00:00:00"/>
    <s v="0  DC"/>
    <s v="Atrasado"/>
    <d v="2025-06-18T00:00:00"/>
    <n v="5"/>
    <n v="407557"/>
    <m/>
    <n v="169522"/>
    <n v="221"/>
    <s v="Almoxarifados - Estoque geral"/>
    <n v="14.37"/>
    <n v="4604"/>
    <s v="CABINE"/>
    <s v="Recife"/>
    <x v="1"/>
    <x v="1"/>
    <m/>
    <x v="1"/>
    <m/>
    <e v="#DIV/0!"/>
    <e v="#DIV/0!"/>
    <n v="0"/>
    <m/>
    <x v="0"/>
  </r>
  <r>
    <x v="5"/>
    <m/>
    <x v="39"/>
    <n v="39323"/>
    <x v="623"/>
    <x v="1"/>
    <n v="4"/>
    <n v="4"/>
    <m/>
    <d v="2025-06-13T00:00:00"/>
    <m/>
    <m/>
    <s v=""/>
    <s v=""/>
    <s v="Aguardando OC"/>
    <n v="407559"/>
    <m/>
    <n v="0"/>
    <n v="221"/>
    <s v="Almoxarifados - Estoque geral"/>
    <n v="3.55"/>
    <m/>
    <s v=""/>
    <s v=""/>
    <x v="3"/>
    <x v="0"/>
    <m/>
    <x v="0"/>
    <n v="1"/>
    <n v="1"/>
    <n v="0"/>
    <n v="1"/>
    <m/>
    <x v="0"/>
  </r>
  <r>
    <x v="5"/>
    <m/>
    <x v="52"/>
    <n v="39328"/>
    <x v="624"/>
    <x v="0"/>
    <n v="1"/>
    <n v="0"/>
    <n v="1"/>
    <d v="2025-07-07T00:00:00"/>
    <d v="2025-07-12T00:00:00"/>
    <s v="0  DC"/>
    <s v="Atrasado"/>
    <d v="2025-07-12T00:00:00"/>
    <n v="5"/>
    <n v="410498"/>
    <m/>
    <n v="170830"/>
    <n v="221"/>
    <s v="Almoxarifados - Estoque geral"/>
    <n v="153.36000000000001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14"/>
    <n v="39334"/>
    <x v="625"/>
    <x v="0"/>
    <n v="1"/>
    <n v="1"/>
    <m/>
    <d v="2025-07-14T00:00:00"/>
    <d v="2025-07-19T00:00:00"/>
    <s v="0  DC"/>
    <s v="Atrasado"/>
    <d v="2025-07-19T00:00:00"/>
    <n v="5"/>
    <n v="411598"/>
    <m/>
    <n v="171159"/>
    <n v="221"/>
    <s v="Almoxarifados - Estoque geral"/>
    <n v="108.39"/>
    <n v="4604"/>
    <s v="CABINE"/>
    <s v="Recife"/>
    <x v="1"/>
    <x v="0"/>
    <m/>
    <x v="0"/>
    <n v="1"/>
    <n v="1"/>
    <n v="0.25"/>
    <n v="0"/>
    <m/>
    <x v="3"/>
  </r>
  <r>
    <x v="6"/>
    <m/>
    <x v="48"/>
    <n v="39373"/>
    <x v="626"/>
    <x v="0"/>
    <n v="1"/>
    <n v="0"/>
    <n v="1"/>
    <d v="2025-06-05T00:00:00"/>
    <d v="2025-06-11T00:00:00"/>
    <s v="1  DC"/>
    <s v="Atrasado"/>
    <d v="2025-06-12T00:00:00"/>
    <n v="6"/>
    <n v="406207"/>
    <m/>
    <n v="168979"/>
    <n v="221"/>
    <s v="Almoxarifados - Estoque geral"/>
    <n v="30"/>
    <n v="13341"/>
    <s v="DISMA DISTRIBUIDORA"/>
    <s v="Araçatuba"/>
    <x v="4"/>
    <x v="1"/>
    <m/>
    <x v="1"/>
    <n v="1"/>
    <n v="1"/>
    <n v="0.16666666666666666"/>
    <n v="0"/>
    <m/>
    <x v="0"/>
  </r>
  <r>
    <x v="5"/>
    <m/>
    <x v="40"/>
    <n v="39534"/>
    <x v="627"/>
    <x v="0"/>
    <n v="1"/>
    <n v="0"/>
    <n v="1"/>
    <d v="2025-05-09T00:00:00"/>
    <d v="2025-05-12T00:00:00"/>
    <m/>
    <m/>
    <s v=""/>
    <n v="3"/>
    <n v="402028"/>
    <m/>
    <n v="167487"/>
    <m/>
    <m/>
    <n v="92.88"/>
    <n v="2097"/>
    <s v="CAUPECAS            "/>
    <s v="Recife"/>
    <x v="1"/>
    <x v="1"/>
    <n v="1"/>
    <x v="2"/>
    <n v="1"/>
    <n v="1"/>
    <n v="0.1"/>
    <n v="0"/>
    <n v="0"/>
    <x v="2"/>
  </r>
  <r>
    <x v="5"/>
    <m/>
    <x v="40"/>
    <n v="39539"/>
    <x v="628"/>
    <x v="0"/>
    <n v="2"/>
    <n v="0"/>
    <n v="2"/>
    <d v="2025-05-09T00:00:00"/>
    <d v="2025-05-12T00:00:00"/>
    <m/>
    <m/>
    <s v=""/>
    <n v="3"/>
    <n v="402030"/>
    <m/>
    <n v="167487"/>
    <m/>
    <m/>
    <n v="393"/>
    <n v="2097"/>
    <s v="CAUPECAS            "/>
    <s v="Recife"/>
    <x v="1"/>
    <x v="1"/>
    <n v="1"/>
    <x v="2"/>
    <n v="1"/>
    <n v="1"/>
    <n v="0.1"/>
    <n v="0"/>
    <n v="0"/>
    <x v="2"/>
  </r>
  <r>
    <x v="5"/>
    <m/>
    <x v="40"/>
    <n v="39540"/>
    <x v="629"/>
    <x v="0"/>
    <n v="2"/>
    <n v="0"/>
    <n v="2"/>
    <d v="2025-05-09T00:00:00"/>
    <d v="2025-05-12T00:00:00"/>
    <m/>
    <m/>
    <s v=""/>
    <n v="3"/>
    <n v="402029"/>
    <m/>
    <n v="167487"/>
    <m/>
    <m/>
    <n v="393"/>
    <n v="2097"/>
    <s v="CAUPECAS            "/>
    <s v="Recife"/>
    <x v="1"/>
    <x v="1"/>
    <n v="1"/>
    <x v="2"/>
    <n v="1"/>
    <n v="1"/>
    <n v="0.1"/>
    <n v="0"/>
    <n v="0"/>
    <x v="2"/>
  </r>
  <r>
    <x v="5"/>
    <m/>
    <x v="47"/>
    <n v="39544"/>
    <x v="630"/>
    <x v="0"/>
    <n v="1"/>
    <n v="0"/>
    <n v="1"/>
    <d v="2025-04-10T00:00:00"/>
    <d v="2025-04-16T00:00:00"/>
    <m/>
    <m/>
    <s v=""/>
    <n v="6"/>
    <n v="399027"/>
    <n v="1143900"/>
    <n v="166447"/>
    <n v="685"/>
    <s v="Caminhões Comboio"/>
    <n v="38.08"/>
    <m/>
    <s v=""/>
    <s v=""/>
    <x v="3"/>
    <x v="1"/>
    <n v="1"/>
    <x v="2"/>
    <n v="1"/>
    <n v="1"/>
    <n v="8.3333333333333329E-2"/>
    <n v="0"/>
    <n v="0"/>
    <x v="4"/>
  </r>
  <r>
    <x v="5"/>
    <m/>
    <x v="47"/>
    <n v="39545"/>
    <x v="631"/>
    <x v="1"/>
    <n v="2"/>
    <n v="0"/>
    <n v="2"/>
    <d v="2025-04-10T00:00:00"/>
    <m/>
    <m/>
    <s v=""/>
    <s v=""/>
    <s v="Aguardando OC"/>
    <n v="399026"/>
    <n v="1143900"/>
    <n v="0"/>
    <n v="685"/>
    <s v="Caminhões Comboio"/>
    <n v="171"/>
    <m/>
    <s v=""/>
    <s v=""/>
    <x v="3"/>
    <x v="1"/>
    <m/>
    <x v="1"/>
    <n v="1"/>
    <n v="1"/>
    <n v="0"/>
    <n v="1"/>
    <e v="#REF!"/>
    <x v="4"/>
  </r>
  <r>
    <x v="5"/>
    <m/>
    <x v="52"/>
    <n v="39551"/>
    <x v="632"/>
    <x v="0"/>
    <n v="2"/>
    <n v="0"/>
    <n v="2"/>
    <d v="2025-07-07T00:00:00"/>
    <d v="2025-07-12T00:00:00"/>
    <s v="0  DC"/>
    <s v="Atrasado"/>
    <d v="2025-07-12T00:00:00"/>
    <n v="5"/>
    <n v="410496"/>
    <m/>
    <n v="170832"/>
    <n v="221"/>
    <s v="Almoxarifados - Estoque geral"/>
    <n v="4.32"/>
    <n v="2097"/>
    <s v="CAUPECAS            "/>
    <s v="Recife"/>
    <x v="1"/>
    <x v="1"/>
    <m/>
    <x v="1"/>
    <n v="1"/>
    <n v="1"/>
    <n v="0.33333333333333331"/>
    <n v="0"/>
    <m/>
    <x v="3"/>
  </r>
  <r>
    <x v="5"/>
    <m/>
    <x v="14"/>
    <n v="39551"/>
    <x v="632"/>
    <x v="1"/>
    <n v="2"/>
    <n v="2"/>
    <m/>
    <d v="2025-07-14T00:00:00"/>
    <m/>
    <m/>
    <s v=""/>
    <s v=""/>
    <s v="Aguardando OC"/>
    <n v="411596"/>
    <m/>
    <n v="0"/>
    <n v="221"/>
    <s v="Almoxarifados - Estoque geral"/>
    <n v="5.4"/>
    <m/>
    <s v=""/>
    <s v=""/>
    <x v="3"/>
    <x v="0"/>
    <m/>
    <x v="0"/>
    <n v="1"/>
    <n v="1"/>
    <n v="0"/>
    <n v="1"/>
    <m/>
    <x v="3"/>
  </r>
  <r>
    <x v="5"/>
    <m/>
    <x v="47"/>
    <n v="39635"/>
    <x v="633"/>
    <x v="1"/>
    <n v="1"/>
    <n v="1"/>
    <m/>
    <d v="2025-06-16T00:00:00"/>
    <m/>
    <m/>
    <s v=""/>
    <s v=""/>
    <s v="Aguardando OC"/>
    <n v="407698"/>
    <m/>
    <n v="0"/>
    <n v="221"/>
    <s v="Almoxarifados - Estoque geral"/>
    <n v="457.76"/>
    <m/>
    <s v=""/>
    <s v=""/>
    <x v="3"/>
    <x v="0"/>
    <m/>
    <x v="0"/>
    <n v="1"/>
    <n v="1"/>
    <n v="0"/>
    <n v="1"/>
    <m/>
    <x v="0"/>
  </r>
  <r>
    <x v="5"/>
    <m/>
    <x v="86"/>
    <n v="39732"/>
    <x v="634"/>
    <x v="0"/>
    <n v="1"/>
    <n v="0"/>
    <n v="1"/>
    <d v="2025-05-09T00:00:00"/>
    <d v="2025-05-20T00:00:00"/>
    <m/>
    <m/>
    <s v=""/>
    <n v="11"/>
    <n v="402353"/>
    <m/>
    <n v="167914"/>
    <n v="221"/>
    <s v="Almoxarifados - Estoque geral"/>
    <n v="875"/>
    <n v="2097"/>
    <s v="CAUPECAS            "/>
    <s v="Recife"/>
    <x v="1"/>
    <x v="1"/>
    <n v="1"/>
    <x v="2"/>
    <n v="1"/>
    <n v="1"/>
    <n v="0.16666666666666666"/>
    <n v="0"/>
    <m/>
    <x v="2"/>
  </r>
  <r>
    <x v="5"/>
    <m/>
    <x v="97"/>
    <n v="39733"/>
    <x v="635"/>
    <x v="0"/>
    <n v="2"/>
    <n v="0"/>
    <n v="2"/>
    <d v="2025-05-21T00:00:00"/>
    <d v="2025-05-27T00:00:00"/>
    <s v="0  DC"/>
    <s v="Atrasado"/>
    <d v="2025-05-27T00:00:00"/>
    <n v="6"/>
    <n v="403830"/>
    <m/>
    <n v="168243"/>
    <n v="221"/>
    <s v="Almoxarifados - Estoque geral"/>
    <n v="57"/>
    <n v="2097"/>
    <s v="CAUPECAS            "/>
    <s v="Recife"/>
    <x v="1"/>
    <x v="1"/>
    <m/>
    <x v="1"/>
    <n v="1"/>
    <n v="1"/>
    <n v="0.1111111111111111"/>
    <n v="0"/>
    <m/>
    <x v="2"/>
  </r>
  <r>
    <x v="5"/>
    <m/>
    <x v="97"/>
    <n v="39734"/>
    <x v="636"/>
    <x v="0"/>
    <n v="2"/>
    <n v="0"/>
    <n v="2"/>
    <d v="2025-05-21T00:00:00"/>
    <d v="2025-05-27T00:00:00"/>
    <s v="0  DC"/>
    <s v="Atrasado"/>
    <d v="2025-05-27T00:00:00"/>
    <n v="6"/>
    <n v="403829"/>
    <m/>
    <n v="168245"/>
    <n v="221"/>
    <s v="Almoxarifados - Estoque geral"/>
    <n v="2840"/>
    <n v="1623"/>
    <s v="ORLANDO PECAS       "/>
    <s v="Recife"/>
    <x v="1"/>
    <x v="1"/>
    <m/>
    <x v="1"/>
    <n v="1"/>
    <n v="1"/>
    <n v="0.16666666666666666"/>
    <n v="0"/>
    <m/>
    <x v="2"/>
  </r>
  <r>
    <x v="0"/>
    <m/>
    <x v="0"/>
    <n v="39755"/>
    <x v="637"/>
    <x v="0"/>
    <n v="16"/>
    <n v="0"/>
    <n v="16"/>
    <d v="2025-06-18T00:00:00"/>
    <d v="2025-07-05T00:00:00"/>
    <s v="15  DC"/>
    <s v="Atrasado"/>
    <d v="2025-07-20T00:00:00"/>
    <n v="17"/>
    <n v="408181"/>
    <m/>
    <n v="170462"/>
    <n v="221"/>
    <s v="Almoxarifados - Estoque geral"/>
    <n v="2601.64"/>
    <n v="6221"/>
    <s v="REGIA PNEUS"/>
    <s v="João Pessoa"/>
    <x v="0"/>
    <x v="1"/>
    <m/>
    <x v="1"/>
    <n v="1"/>
    <n v="1"/>
    <n v="0.25"/>
    <n v="0"/>
    <m/>
    <x v="0"/>
  </r>
  <r>
    <x v="5"/>
    <m/>
    <x v="47"/>
    <n v="39809"/>
    <x v="638"/>
    <x v="0"/>
    <n v="2"/>
    <n v="0"/>
    <n v="2"/>
    <d v="2025-04-04T00:00:00"/>
    <d v="2025-04-10T00:00:00"/>
    <m/>
    <s v=""/>
    <s v=""/>
    <n v="6"/>
    <n v="398081"/>
    <n v="1141958"/>
    <n v="166125"/>
    <n v="685"/>
    <s v="Caminhões Comboio"/>
    <n v="26.6"/>
    <n v="2097"/>
    <s v="CAUPECAS            "/>
    <s v="Recife"/>
    <x v="1"/>
    <x v="1"/>
    <m/>
    <x v="1"/>
    <n v="1"/>
    <n v="1"/>
    <n v="0.2"/>
    <n v="0"/>
    <n v="0"/>
    <x v="4"/>
  </r>
  <r>
    <x v="5"/>
    <m/>
    <x v="14"/>
    <n v="39809"/>
    <x v="638"/>
    <x v="0"/>
    <n v="2"/>
    <n v="2"/>
    <m/>
    <d v="2025-07-14T00:00:00"/>
    <d v="2025-07-19T00:00:00"/>
    <s v="0  DC"/>
    <s v="Atrasado"/>
    <d v="2025-07-19T00:00:00"/>
    <n v="5"/>
    <n v="411609"/>
    <m/>
    <n v="171166"/>
    <n v="221"/>
    <s v="Almoxarifados - Estoque geral"/>
    <n v="11.38"/>
    <n v="4604"/>
    <s v="CABINE"/>
    <s v="Recife"/>
    <x v="1"/>
    <x v="0"/>
    <m/>
    <x v="0"/>
    <n v="1"/>
    <n v="1"/>
    <n v="0.25"/>
    <n v="0"/>
    <m/>
    <x v="3"/>
  </r>
  <r>
    <x v="5"/>
    <m/>
    <x v="44"/>
    <n v="39809"/>
    <x v="638"/>
    <x v="0"/>
    <n v="2"/>
    <n v="2"/>
    <m/>
    <d v="2025-07-14T00:00:00"/>
    <d v="2025-07-19T00:00:00"/>
    <s v="0  DC"/>
    <s v="Atrasado"/>
    <d v="2025-07-19T00:00:00"/>
    <n v="5"/>
    <n v="411632"/>
    <m/>
    <n v="171166"/>
    <n v="221"/>
    <s v="Almoxarifados - Estoque geral"/>
    <n v="11.38"/>
    <n v="4604"/>
    <s v="CABINE"/>
    <s v="Recife"/>
    <x v="1"/>
    <x v="0"/>
    <m/>
    <x v="0"/>
    <n v="1"/>
    <n v="1"/>
    <n v="0.25"/>
    <n v="0"/>
    <m/>
    <x v="3"/>
  </r>
  <r>
    <x v="5"/>
    <m/>
    <x v="39"/>
    <n v="39809"/>
    <x v="638"/>
    <x v="0"/>
    <n v="2"/>
    <n v="0"/>
    <n v="2"/>
    <d v="2025-06-13T00:00:00"/>
    <d v="2025-06-18T00:00:00"/>
    <s v="0  DC"/>
    <s v="Atrasado"/>
    <d v="2025-06-18T00:00:00"/>
    <n v="5"/>
    <n v="407558"/>
    <m/>
    <n v="169522"/>
    <n v="221"/>
    <s v="Almoxarifados - Estoque geral"/>
    <n v="169.56"/>
    <n v="2097"/>
    <s v="CAUPECAS            "/>
    <s v="Recife"/>
    <x v="1"/>
    <x v="1"/>
    <m/>
    <x v="1"/>
    <m/>
    <e v="#DIV/0!"/>
    <e v="#DIV/0!"/>
    <n v="0"/>
    <m/>
    <x v="0"/>
  </r>
  <r>
    <x v="5"/>
    <m/>
    <x v="64"/>
    <n v="39841"/>
    <x v="639"/>
    <x v="0"/>
    <n v="4"/>
    <n v="0"/>
    <n v="4"/>
    <d v="2025-06-17T00:00:00"/>
    <d v="2025-07-03T00:00:00"/>
    <s v="0  DC"/>
    <s v="Atrasado"/>
    <d v="2025-07-03T00:00:00"/>
    <n v="16"/>
    <n v="407996"/>
    <m/>
    <n v="170314"/>
    <n v="221"/>
    <s v="Almoxarifados - Estoque geral"/>
    <n v="180"/>
    <n v="2528"/>
    <s v="REDIESEL            "/>
    <s v="Jaboatão dos Guararapes"/>
    <x v="1"/>
    <x v="1"/>
    <m/>
    <x v="1"/>
    <n v="1"/>
    <n v="1"/>
    <n v="1"/>
    <n v="0"/>
    <m/>
    <x v="0"/>
  </r>
  <r>
    <x v="5"/>
    <m/>
    <x v="44"/>
    <n v="39897"/>
    <x v="640"/>
    <x v="0"/>
    <n v="1"/>
    <n v="0"/>
    <n v="1"/>
    <d v="2025-05-22T00:00:00"/>
    <d v="2025-05-27T00:00:00"/>
    <s v="0  DC"/>
    <s v="Atrasado"/>
    <d v="2025-05-27T00:00:00"/>
    <n v="5"/>
    <n v="403977"/>
    <m/>
    <n v="168243"/>
    <n v="221"/>
    <s v="Almoxarifados - Estoque geral"/>
    <n v="765.47"/>
    <n v="2097"/>
    <s v="CAUPECAS            "/>
    <s v="Recife"/>
    <x v="1"/>
    <x v="1"/>
    <m/>
    <x v="1"/>
    <n v="1"/>
    <n v="1"/>
    <n v="0.1111111111111111"/>
    <n v="0"/>
    <m/>
    <x v="2"/>
  </r>
  <r>
    <x v="5"/>
    <m/>
    <x v="44"/>
    <n v="39900"/>
    <x v="641"/>
    <x v="0"/>
    <n v="2"/>
    <n v="0"/>
    <n v="2"/>
    <d v="2025-05-21T00:00:00"/>
    <d v="2025-05-27T00:00:00"/>
    <s v="0  DC"/>
    <s v="Atrasado"/>
    <d v="2025-05-27T00:00:00"/>
    <n v="6"/>
    <n v="403849"/>
    <m/>
    <n v="168243"/>
    <n v="221"/>
    <s v="Almoxarifados - Estoque geral"/>
    <n v="36"/>
    <n v="2097"/>
    <s v="CAUPECAS            "/>
    <s v="Recife"/>
    <x v="1"/>
    <x v="1"/>
    <m/>
    <x v="1"/>
    <n v="1"/>
    <n v="1"/>
    <n v="0.1111111111111111"/>
    <n v="0"/>
    <m/>
    <x v="2"/>
  </r>
  <r>
    <x v="1"/>
    <m/>
    <x v="116"/>
    <n v="39923"/>
    <x v="642"/>
    <x v="1"/>
    <n v="2"/>
    <n v="2"/>
    <n v="0"/>
    <d v="2025-05-28T00:00:00"/>
    <m/>
    <m/>
    <s v=""/>
    <s v=""/>
    <s v="Aguardando OC"/>
    <n v="405021"/>
    <m/>
    <n v="0"/>
    <n v="221"/>
    <s v="Almoxarifados - Estoque geral"/>
    <n v="174"/>
    <m/>
    <s v=""/>
    <s v=""/>
    <x v="3"/>
    <x v="0"/>
    <m/>
    <x v="0"/>
    <n v="1"/>
    <n v="1"/>
    <n v="0"/>
    <n v="1"/>
    <m/>
    <x v="2"/>
  </r>
  <r>
    <x v="0"/>
    <m/>
    <x v="0"/>
    <n v="39923"/>
    <x v="642"/>
    <x v="0"/>
    <n v="2"/>
    <n v="0"/>
    <n v="2"/>
    <d v="2025-06-18T00:00:00"/>
    <d v="2025-07-05T00:00:00"/>
    <s v="1  DC"/>
    <s v="Atrasado"/>
    <d v="2025-07-06T00:00:00"/>
    <n v="17"/>
    <n v="408193"/>
    <m/>
    <n v="170462"/>
    <n v="221"/>
    <s v="Almoxarifados - Estoque geral"/>
    <n v="288"/>
    <n v="6221"/>
    <s v="REGIA PNEUS"/>
    <s v="João Pessoa"/>
    <x v="0"/>
    <x v="1"/>
    <m/>
    <x v="1"/>
    <n v="1"/>
    <n v="1"/>
    <n v="0.25"/>
    <n v="0"/>
    <m/>
    <x v="0"/>
  </r>
  <r>
    <x v="2"/>
    <m/>
    <x v="4"/>
    <n v="39935"/>
    <x v="643"/>
    <x v="0"/>
    <n v="10"/>
    <n v="0"/>
    <n v="10"/>
    <d v="2025-03-13T00:00:00"/>
    <d v="2025-03-20T00:00:00"/>
    <m/>
    <m/>
    <s v=""/>
    <n v="7"/>
    <n v="395927"/>
    <n v="1136456"/>
    <n v="165334"/>
    <n v="112"/>
    <s v="Carregadeiras Colheita"/>
    <n v="5.8"/>
    <n v="13341"/>
    <s v="DISMA DISTRIBUIDORA"/>
    <s v="Araçatuba"/>
    <x v="4"/>
    <x v="1"/>
    <n v="1"/>
    <x v="2"/>
    <n v="1"/>
    <n v="1"/>
    <n v="4.7619047619047616E-2"/>
    <n v="0"/>
    <n v="0"/>
    <x v="1"/>
  </r>
  <r>
    <x v="2"/>
    <m/>
    <x v="70"/>
    <n v="39935"/>
    <x v="643"/>
    <x v="0"/>
    <n v="2"/>
    <n v="0"/>
    <n v="2"/>
    <d v="2025-03-13T00:00:00"/>
    <d v="2025-03-20T00:00:00"/>
    <m/>
    <m/>
    <s v=""/>
    <n v="7"/>
    <n v="395933"/>
    <n v="1136462"/>
    <n v="165334"/>
    <n v="113"/>
    <s v="Carregadeiras Geral - Apontamento"/>
    <n v="5.8"/>
    <n v="13341"/>
    <s v="DISMA DISTRIBUIDORA"/>
    <s v="Araçatuba"/>
    <x v="4"/>
    <x v="1"/>
    <n v="1"/>
    <x v="2"/>
    <n v="1"/>
    <n v="1"/>
    <n v="4.7619047619047616E-2"/>
    <n v="0"/>
    <n v="0"/>
    <x v="1"/>
  </r>
  <r>
    <x v="6"/>
    <m/>
    <x v="117"/>
    <n v="39949"/>
    <x v="644"/>
    <x v="0"/>
    <n v="1"/>
    <n v="0"/>
    <n v="1"/>
    <d v="2025-07-09T00:00:00"/>
    <d v="2025-07-15T00:00:00"/>
    <s v="0  DC"/>
    <s v="Atrasado"/>
    <d v="2025-07-15T00:00:00"/>
    <n v="6"/>
    <n v="410975"/>
    <m/>
    <n v="170985"/>
    <n v="221"/>
    <s v="Almoxarifados - Estoque geral"/>
    <n v="0.76"/>
    <n v="14487"/>
    <s v="FL TRATORES "/>
    <s v="Recife"/>
    <x v="1"/>
    <x v="1"/>
    <m/>
    <x v="1"/>
    <n v="1"/>
    <n v="1"/>
    <n v="0.25"/>
    <n v="0"/>
    <m/>
    <x v="3"/>
  </r>
  <r>
    <x v="2"/>
    <m/>
    <x v="71"/>
    <n v="39975"/>
    <x v="645"/>
    <x v="1"/>
    <n v="1"/>
    <n v="1"/>
    <m/>
    <d v="2025-07-17T00:00:00"/>
    <m/>
    <m/>
    <s v=""/>
    <s v=""/>
    <s v="Aguardando OC"/>
    <n v="412161"/>
    <m/>
    <n v="0"/>
    <n v="221"/>
    <s v="Almoxarifados - Estoque geral"/>
    <n v="768.53"/>
    <m/>
    <s v=""/>
    <s v=""/>
    <x v="3"/>
    <x v="0"/>
    <m/>
    <x v="0"/>
    <n v="1"/>
    <n v="1"/>
    <n v="0"/>
    <n v="1"/>
    <m/>
    <x v="3"/>
  </r>
  <r>
    <x v="2"/>
    <m/>
    <x v="33"/>
    <n v="39992"/>
    <x v="646"/>
    <x v="1"/>
    <n v="50"/>
    <n v="50"/>
    <n v="0"/>
    <d v="2025-04-30T00:00:00"/>
    <m/>
    <m/>
    <s v=""/>
    <s v=""/>
    <s v="Aguardando OC"/>
    <n v="400993"/>
    <m/>
    <n v="0"/>
    <n v="221"/>
    <s v="Almoxarifados - Estoque geral"/>
    <n v="1.35"/>
    <m/>
    <s v=""/>
    <s v=""/>
    <x v="3"/>
    <x v="0"/>
    <m/>
    <x v="0"/>
    <n v="1"/>
    <n v="1"/>
    <n v="0"/>
    <n v="1"/>
    <e v="#REF!"/>
    <x v="4"/>
  </r>
  <r>
    <x v="5"/>
    <m/>
    <x v="39"/>
    <n v="40050"/>
    <x v="647"/>
    <x v="0"/>
    <n v="1"/>
    <n v="0"/>
    <n v="1"/>
    <d v="2025-06-13T00:00:00"/>
    <d v="2025-06-23T00:00:00"/>
    <m/>
    <s v=""/>
    <s v=""/>
    <n v="10"/>
    <n v="407575"/>
    <m/>
    <n v="169645"/>
    <n v="221"/>
    <s v="Almoxarifados - Estoque geral"/>
    <n v="305.02"/>
    <n v="2528"/>
    <s v="REDIESEL            "/>
    <s v="Jaboatão dos Guararapes"/>
    <x v="1"/>
    <x v="1"/>
    <m/>
    <x v="1"/>
    <n v="1"/>
    <n v="1"/>
    <n v="0.2"/>
    <n v="0"/>
    <m/>
    <x v="0"/>
  </r>
  <r>
    <x v="5"/>
    <m/>
    <x v="47"/>
    <n v="40055"/>
    <x v="648"/>
    <x v="0"/>
    <n v="2"/>
    <n v="0"/>
    <n v="2"/>
    <d v="2025-04-10T00:00:00"/>
    <d v="2025-04-16T00:00:00"/>
    <m/>
    <m/>
    <s v=""/>
    <n v="6"/>
    <n v="399030"/>
    <n v="1143900"/>
    <n v="166448"/>
    <n v="685"/>
    <s v="Caminhões Comboio"/>
    <n v="130"/>
    <n v="2097"/>
    <s v="CAUPECAS            "/>
    <s v="Recife"/>
    <x v="1"/>
    <x v="1"/>
    <n v="1"/>
    <x v="2"/>
    <n v="1"/>
    <n v="1"/>
    <n v="0.5"/>
    <n v="0"/>
    <n v="0"/>
    <x v="4"/>
  </r>
  <r>
    <x v="5"/>
    <m/>
    <x v="27"/>
    <n v="40055"/>
    <x v="648"/>
    <x v="1"/>
    <n v="2"/>
    <n v="2"/>
    <n v="0"/>
    <d v="2025-05-19T00:00:00"/>
    <m/>
    <m/>
    <s v=""/>
    <s v=""/>
    <s v="Aguardando OC"/>
    <n v="403546"/>
    <m/>
    <n v="0"/>
    <n v="221"/>
    <s v="Almoxarifados - Estoque geral"/>
    <n v="132"/>
    <m/>
    <s v=""/>
    <s v=""/>
    <x v="3"/>
    <x v="0"/>
    <m/>
    <x v="0"/>
    <n v="1"/>
    <n v="1"/>
    <n v="0"/>
    <n v="1"/>
    <m/>
    <x v="2"/>
  </r>
  <r>
    <x v="5"/>
    <m/>
    <x v="39"/>
    <n v="40055"/>
    <x v="648"/>
    <x v="0"/>
    <n v="2"/>
    <n v="0"/>
    <n v="2"/>
    <d v="2025-06-13T00:00:00"/>
    <d v="2025-06-23T00:00:00"/>
    <s v="0  DC"/>
    <s v="Atrasado"/>
    <d v="2025-06-23T00:00:00"/>
    <n v="10"/>
    <n v="407576"/>
    <m/>
    <n v="169646"/>
    <n v="221"/>
    <s v="Almoxarifados - Estoque geral"/>
    <n v="71.28"/>
    <n v="2097"/>
    <s v="CAUPECAS            "/>
    <s v="Recife"/>
    <x v="1"/>
    <x v="1"/>
    <m/>
    <x v="1"/>
    <n v="1"/>
    <n v="1"/>
    <n v="0.125"/>
    <n v="0"/>
    <m/>
    <x v="0"/>
  </r>
  <r>
    <x v="5"/>
    <m/>
    <x v="14"/>
    <n v="40152"/>
    <x v="649"/>
    <x v="0"/>
    <n v="1"/>
    <n v="1"/>
    <m/>
    <d v="2025-07-14T00:00:00"/>
    <d v="2025-07-19T00:00:00"/>
    <s v="0  DC"/>
    <s v="Atrasado"/>
    <d v="2025-07-19T00:00:00"/>
    <n v="5"/>
    <n v="411603"/>
    <m/>
    <n v="171162"/>
    <n v="221"/>
    <s v="Almoxarifados - Estoque geral"/>
    <n v="14.69"/>
    <n v="2528"/>
    <s v="REDIESEL            "/>
    <s v="Jaboatão dos Guararapes"/>
    <x v="1"/>
    <x v="0"/>
    <m/>
    <x v="0"/>
    <n v="1"/>
    <n v="1"/>
    <n v="0.125"/>
    <n v="0"/>
    <m/>
    <x v="3"/>
  </r>
  <r>
    <x v="5"/>
    <m/>
    <x v="52"/>
    <n v="40152"/>
    <x v="649"/>
    <x v="0"/>
    <n v="1"/>
    <n v="0"/>
    <n v="1"/>
    <d v="2025-07-07T00:00:00"/>
    <d v="2025-07-12T00:00:00"/>
    <s v="0  DC"/>
    <s v="Atrasado"/>
    <d v="2025-07-12T00:00:00"/>
    <n v="5"/>
    <n v="410499"/>
    <m/>
    <n v="170832"/>
    <n v="221"/>
    <s v="Almoxarifados - Estoque geral"/>
    <n v="40.42"/>
    <n v="2097"/>
    <s v="CAUPECAS            "/>
    <s v="Recife"/>
    <x v="1"/>
    <x v="1"/>
    <m/>
    <x v="1"/>
    <n v="1"/>
    <n v="1"/>
    <n v="0.33333333333333331"/>
    <n v="0"/>
    <m/>
    <x v="3"/>
  </r>
  <r>
    <x v="6"/>
    <m/>
    <x v="51"/>
    <n v="40247"/>
    <x v="650"/>
    <x v="0"/>
    <n v="1"/>
    <n v="0"/>
    <n v="1"/>
    <d v="2025-06-04T00:00:00"/>
    <d v="2025-06-11T00:00:00"/>
    <s v="4  DC"/>
    <s v="Atrasado"/>
    <d v="2025-06-15T00:00:00"/>
    <n v="7"/>
    <n v="405811"/>
    <m/>
    <n v="168951"/>
    <n v="221"/>
    <s v="Almoxarifados - Estoque geral"/>
    <n v="125.88"/>
    <n v="3465"/>
    <s v="MAQNELSON AGRICOLA L"/>
    <s v="Itumbiara"/>
    <x v="2"/>
    <x v="1"/>
    <m/>
    <x v="1"/>
    <n v="1"/>
    <n v="1"/>
    <n v="4.1666666666666664E-2"/>
    <n v="0"/>
    <m/>
    <x v="0"/>
  </r>
  <r>
    <x v="5"/>
    <m/>
    <x v="14"/>
    <n v="40269"/>
    <x v="651"/>
    <x v="1"/>
    <n v="1"/>
    <n v="1"/>
    <m/>
    <d v="2025-07-14T00:00:00"/>
    <m/>
    <m/>
    <s v=""/>
    <s v=""/>
    <s v="Aguardando OC"/>
    <n v="411588"/>
    <m/>
    <n v="0"/>
    <n v="221"/>
    <s v="Almoxarifados - Estoque geral"/>
    <n v="324.22000000000003"/>
    <m/>
    <s v=""/>
    <s v=""/>
    <x v="3"/>
    <x v="0"/>
    <m/>
    <x v="0"/>
    <n v="1"/>
    <n v="1"/>
    <n v="0"/>
    <n v="1"/>
    <m/>
    <x v="3"/>
  </r>
  <r>
    <x v="5"/>
    <m/>
    <x v="39"/>
    <n v="40271"/>
    <x v="652"/>
    <x v="0"/>
    <n v="1"/>
    <n v="0"/>
    <n v="1"/>
    <d v="2025-06-13T00:00:00"/>
    <d v="2025-06-23T00:00:00"/>
    <s v="1  DC"/>
    <s v="Atrasado"/>
    <d v="2025-06-24T00:00:00"/>
    <n v="10"/>
    <n v="407578"/>
    <m/>
    <n v="169644"/>
    <n v="221"/>
    <s v="Almoxarifados - Estoque geral"/>
    <n v="64.19"/>
    <n v="5189"/>
    <s v="REPENORTE"/>
    <s v="Recife"/>
    <x v="1"/>
    <x v="1"/>
    <m/>
    <x v="1"/>
    <n v="1"/>
    <n v="1"/>
    <n v="7.6923076923076927E-2"/>
    <n v="0"/>
    <m/>
    <x v="0"/>
  </r>
  <r>
    <x v="5"/>
    <m/>
    <x v="14"/>
    <n v="40271"/>
    <x v="652"/>
    <x v="1"/>
    <n v="1"/>
    <n v="1"/>
    <m/>
    <d v="2025-07-14T00:00:00"/>
    <m/>
    <m/>
    <s v=""/>
    <s v=""/>
    <s v="Aguardando OC"/>
    <n v="411585"/>
    <m/>
    <n v="0"/>
    <n v="221"/>
    <s v="Almoxarifados - Estoque geral"/>
    <n v="62.96"/>
    <m/>
    <s v=""/>
    <s v=""/>
    <x v="3"/>
    <x v="0"/>
    <m/>
    <x v="0"/>
    <n v="1"/>
    <n v="1"/>
    <n v="0"/>
    <n v="1"/>
    <m/>
    <x v="3"/>
  </r>
  <r>
    <x v="5"/>
    <m/>
    <x v="27"/>
    <n v="40271"/>
    <x v="652"/>
    <x v="1"/>
    <n v="1"/>
    <n v="1"/>
    <m/>
    <d v="2025-07-19T00:00:00"/>
    <m/>
    <m/>
    <s v=""/>
    <s v=""/>
    <s v="Aguardando OC"/>
    <n v="412473"/>
    <m/>
    <n v="0"/>
    <n v="221"/>
    <s v="Almoxarifados - Estoque geral"/>
    <n v="62.96"/>
    <m/>
    <s v=""/>
    <s v=""/>
    <x v="3"/>
    <x v="0"/>
    <m/>
    <x v="0"/>
    <n v="1"/>
    <n v="1"/>
    <n v="0"/>
    <n v="1"/>
    <m/>
    <x v="3"/>
  </r>
  <r>
    <x v="5"/>
    <m/>
    <x v="27"/>
    <n v="40277"/>
    <x v="653"/>
    <x v="1"/>
    <n v="2"/>
    <n v="2"/>
    <m/>
    <d v="2025-07-19T00:00:00"/>
    <m/>
    <m/>
    <s v=""/>
    <s v=""/>
    <s v="Aguardando OC"/>
    <n v="412467"/>
    <m/>
    <n v="0"/>
    <n v="221"/>
    <s v="Almoxarifados - Estoque geral"/>
    <n v="466.5"/>
    <m/>
    <s v=""/>
    <s v=""/>
    <x v="3"/>
    <x v="0"/>
    <m/>
    <x v="0"/>
    <n v="1"/>
    <n v="1"/>
    <n v="0"/>
    <n v="1"/>
    <m/>
    <x v="3"/>
  </r>
  <r>
    <x v="5"/>
    <m/>
    <x v="27"/>
    <n v="40278"/>
    <x v="654"/>
    <x v="1"/>
    <n v="2"/>
    <n v="2"/>
    <m/>
    <d v="2025-07-19T00:00:00"/>
    <m/>
    <m/>
    <s v=""/>
    <s v=""/>
    <s v="Aguardando OC"/>
    <n v="412468"/>
    <m/>
    <n v="0"/>
    <n v="221"/>
    <s v="Almoxarifados - Estoque geral"/>
    <n v="466.5"/>
    <m/>
    <s v=""/>
    <s v=""/>
    <x v="3"/>
    <x v="0"/>
    <m/>
    <x v="0"/>
    <n v="1"/>
    <n v="1"/>
    <n v="0"/>
    <n v="1"/>
    <m/>
    <x v="3"/>
  </r>
  <r>
    <x v="5"/>
    <m/>
    <x v="39"/>
    <n v="40326"/>
    <x v="655"/>
    <x v="0"/>
    <n v="1"/>
    <n v="0"/>
    <n v="1"/>
    <d v="2025-06-13T00:00:00"/>
    <d v="2025-06-23T00:00:00"/>
    <s v="1  DC"/>
    <s v="Atrasado"/>
    <d v="2025-06-24T00:00:00"/>
    <n v="10"/>
    <n v="407593"/>
    <m/>
    <n v="169644"/>
    <n v="221"/>
    <s v="Almoxarifados - Estoque geral"/>
    <n v="359.04"/>
    <n v="5189"/>
    <s v="REPENORTE"/>
    <s v="Recife"/>
    <x v="1"/>
    <x v="1"/>
    <m/>
    <x v="1"/>
    <n v="1"/>
    <n v="1"/>
    <n v="7.6923076923076927E-2"/>
    <n v="0"/>
    <m/>
    <x v="0"/>
  </r>
  <r>
    <x v="5"/>
    <m/>
    <x v="14"/>
    <n v="40326"/>
    <x v="655"/>
    <x v="1"/>
    <n v="1"/>
    <n v="1"/>
    <m/>
    <d v="2025-07-14T00:00:00"/>
    <m/>
    <m/>
    <s v=""/>
    <s v=""/>
    <s v="Aguardando OC"/>
    <n v="411581"/>
    <m/>
    <n v="0"/>
    <n v="221"/>
    <s v="Almoxarifados - Estoque geral"/>
    <n v="418.88"/>
    <m/>
    <s v=""/>
    <s v=""/>
    <x v="3"/>
    <x v="0"/>
    <m/>
    <x v="0"/>
    <n v="1"/>
    <n v="1"/>
    <n v="0"/>
    <n v="1"/>
    <m/>
    <x v="3"/>
  </r>
  <r>
    <x v="5"/>
    <m/>
    <x v="14"/>
    <n v="40327"/>
    <x v="656"/>
    <x v="0"/>
    <n v="1"/>
    <n v="1"/>
    <m/>
    <d v="2025-07-14T00:00:00"/>
    <d v="2025-07-19T00:00:00"/>
    <s v="1  DC"/>
    <s v="Atrasado"/>
    <d v="2025-07-20T00:00:00"/>
    <n v="5"/>
    <n v="411580"/>
    <m/>
    <n v="171160"/>
    <n v="221"/>
    <s v="Almoxarifados - Estoque geral"/>
    <n v="418.88"/>
    <n v="5189"/>
    <s v="REPENORTE"/>
    <s v="Recife"/>
    <x v="1"/>
    <x v="0"/>
    <m/>
    <x v="0"/>
    <n v="1"/>
    <n v="1"/>
    <n v="9.0909090909090912E-2"/>
    <n v="0"/>
    <m/>
    <x v="3"/>
  </r>
  <r>
    <x v="5"/>
    <m/>
    <x v="39"/>
    <n v="40327"/>
    <x v="656"/>
    <x v="0"/>
    <n v="1"/>
    <n v="0"/>
    <n v="1"/>
    <d v="2025-06-13T00:00:00"/>
    <d v="2025-06-23T00:00:00"/>
    <s v="1  DC"/>
    <s v="Atrasado"/>
    <d v="2025-06-24T00:00:00"/>
    <n v="10"/>
    <n v="407592"/>
    <m/>
    <n v="169644"/>
    <n v="221"/>
    <s v="Almoxarifados - Estoque geral"/>
    <n v="359.03"/>
    <n v="5189"/>
    <s v="REPENORTE"/>
    <s v="Recife"/>
    <x v="1"/>
    <x v="1"/>
    <m/>
    <x v="1"/>
    <n v="1"/>
    <n v="1"/>
    <n v="7.6923076923076927E-2"/>
    <n v="0"/>
    <m/>
    <x v="0"/>
  </r>
  <r>
    <x v="5"/>
    <m/>
    <x v="14"/>
    <n v="40373"/>
    <x v="657"/>
    <x v="0"/>
    <n v="1"/>
    <n v="1"/>
    <m/>
    <d v="2025-07-14T00:00:00"/>
    <d v="2025-07-19T00:00:00"/>
    <s v="0  DC"/>
    <s v="Atrasado"/>
    <d v="2025-07-19T00:00:00"/>
    <n v="5"/>
    <n v="411575"/>
    <m/>
    <n v="171162"/>
    <n v="221"/>
    <s v="Almoxarifados - Estoque geral"/>
    <n v="408.36"/>
    <n v="2528"/>
    <s v="REDIESEL            "/>
    <s v="Jaboatão dos Guararapes"/>
    <x v="1"/>
    <x v="0"/>
    <m/>
    <x v="0"/>
    <n v="1"/>
    <n v="1"/>
    <n v="0.125"/>
    <n v="0"/>
    <m/>
    <x v="3"/>
  </r>
  <r>
    <x v="5"/>
    <m/>
    <x v="44"/>
    <n v="40373"/>
    <x v="657"/>
    <x v="0"/>
    <n v="1"/>
    <n v="1"/>
    <m/>
    <d v="2025-07-14T00:00:00"/>
    <d v="2025-07-19T00:00:00"/>
    <s v="0  DC"/>
    <s v="Atrasado"/>
    <d v="2025-07-19T00:00:00"/>
    <n v="5"/>
    <n v="411618"/>
    <m/>
    <n v="171159"/>
    <n v="221"/>
    <s v="Almoxarifados - Estoque geral"/>
    <n v="408.36"/>
    <n v="4604"/>
    <s v="CABINE"/>
    <s v="Recife"/>
    <x v="1"/>
    <x v="0"/>
    <m/>
    <x v="0"/>
    <n v="1"/>
    <n v="1"/>
    <n v="0.25"/>
    <n v="0"/>
    <m/>
    <x v="3"/>
  </r>
  <r>
    <x v="5"/>
    <m/>
    <x v="39"/>
    <n v="40373"/>
    <x v="657"/>
    <x v="0"/>
    <n v="1"/>
    <n v="0"/>
    <n v="1"/>
    <d v="2025-06-13T00:00:00"/>
    <d v="2025-06-23T00:00:00"/>
    <s v="1  DC"/>
    <s v="Atrasado"/>
    <d v="2025-06-24T00:00:00"/>
    <n v="10"/>
    <n v="407583"/>
    <m/>
    <n v="169644"/>
    <n v="221"/>
    <s v="Almoxarifados - Estoque geral"/>
    <n v="407.13"/>
    <n v="5189"/>
    <s v="REPENORTE"/>
    <s v="Recife"/>
    <x v="1"/>
    <x v="1"/>
    <m/>
    <x v="1"/>
    <n v="1"/>
    <n v="1"/>
    <n v="7.6923076923076927E-2"/>
    <n v="0"/>
    <m/>
    <x v="0"/>
  </r>
  <r>
    <x v="5"/>
    <m/>
    <x v="14"/>
    <n v="40374"/>
    <x v="658"/>
    <x v="0"/>
    <n v="1"/>
    <n v="1"/>
    <m/>
    <d v="2025-07-14T00:00:00"/>
    <d v="2025-07-19T00:00:00"/>
    <s v="0  DC"/>
    <s v="Atrasado"/>
    <d v="2025-07-19T00:00:00"/>
    <n v="5"/>
    <n v="411573"/>
    <m/>
    <n v="171162"/>
    <n v="221"/>
    <s v="Almoxarifados - Estoque geral"/>
    <n v="289.41000000000003"/>
    <n v="2528"/>
    <s v="REDIESEL            "/>
    <s v="Jaboatão dos Guararapes"/>
    <x v="1"/>
    <x v="0"/>
    <m/>
    <x v="0"/>
    <n v="1"/>
    <n v="1"/>
    <n v="0.125"/>
    <n v="0"/>
    <m/>
    <x v="3"/>
  </r>
  <r>
    <x v="5"/>
    <m/>
    <x v="27"/>
    <n v="40441"/>
    <x v="659"/>
    <x v="1"/>
    <n v="1"/>
    <n v="1"/>
    <m/>
    <d v="2025-07-19T00:00:00"/>
    <m/>
    <m/>
    <s v=""/>
    <s v=""/>
    <s v="Aguardando OC"/>
    <n v="412476"/>
    <m/>
    <n v="0"/>
    <n v="221"/>
    <s v="Almoxarifados - Estoque geral"/>
    <n v="79.5"/>
    <m/>
    <s v=""/>
    <s v=""/>
    <x v="3"/>
    <x v="0"/>
    <m/>
    <x v="0"/>
    <n v="1"/>
    <n v="1"/>
    <n v="0"/>
    <n v="1"/>
    <m/>
    <x v="3"/>
  </r>
  <r>
    <x v="3"/>
    <m/>
    <x v="5"/>
    <n v="40536"/>
    <x v="660"/>
    <x v="0"/>
    <n v="4"/>
    <n v="0"/>
    <n v="4"/>
    <d v="2025-05-13T00:00:00"/>
    <d v="2025-05-15T00:00:00"/>
    <m/>
    <m/>
    <s v=""/>
    <n v="2"/>
    <n v="402733"/>
    <m/>
    <n v="167755"/>
    <m/>
    <m/>
    <n v="53.37"/>
    <n v="9863"/>
    <s v="ITALPRATES"/>
    <s v="São Paulo"/>
    <x v="4"/>
    <x v="1"/>
    <n v="1"/>
    <x v="2"/>
    <n v="1"/>
    <n v="1"/>
    <n v="0.25"/>
    <n v="0"/>
    <n v="0"/>
    <x v="2"/>
  </r>
  <r>
    <x v="6"/>
    <m/>
    <x v="24"/>
    <n v="40661"/>
    <x v="661"/>
    <x v="0"/>
    <n v="1"/>
    <n v="0"/>
    <n v="1"/>
    <d v="2025-04-08T00:00:00"/>
    <d v="2025-04-16T00:00:00"/>
    <m/>
    <m/>
    <s v=""/>
    <n v="8"/>
    <n v="398394"/>
    <n v="1142680"/>
    <n v="166418"/>
    <n v="692"/>
    <s v="Tratores Preparo Solo"/>
    <n v="149"/>
    <n v="14487"/>
    <s v="FL TRATORES "/>
    <s v="Recife"/>
    <x v="1"/>
    <x v="1"/>
    <n v="1"/>
    <x v="2"/>
    <n v="1"/>
    <n v="1"/>
    <n v="0.2"/>
    <n v="0"/>
    <n v="0"/>
    <x v="4"/>
  </r>
  <r>
    <x v="5"/>
    <m/>
    <x v="47"/>
    <n v="40674"/>
    <x v="662"/>
    <x v="0"/>
    <n v="1"/>
    <n v="0"/>
    <n v="1"/>
    <d v="2025-04-10T00:00:00"/>
    <d v="2025-04-16T00:00:00"/>
    <m/>
    <m/>
    <s v=""/>
    <n v="6"/>
    <n v="399035"/>
    <n v="1143900"/>
    <n v="166450"/>
    <n v="685"/>
    <s v="Caminhões Comboio"/>
    <n v="127.22"/>
    <n v="5189"/>
    <s v="REPENORTE"/>
    <s v="Recife"/>
    <x v="1"/>
    <x v="1"/>
    <n v="1"/>
    <x v="2"/>
    <n v="1"/>
    <n v="1"/>
    <n v="0.25"/>
    <n v="0"/>
    <n v="0"/>
    <x v="4"/>
  </r>
  <r>
    <x v="5"/>
    <m/>
    <x v="52"/>
    <n v="40674"/>
    <x v="662"/>
    <x v="0"/>
    <n v="1"/>
    <n v="0"/>
    <n v="1"/>
    <d v="2025-07-07T00:00:00"/>
    <d v="2025-07-12T00:00:00"/>
    <s v="0  DC"/>
    <s v="Atrasado"/>
    <d v="2025-07-12T00:00:00"/>
    <n v="5"/>
    <n v="410492"/>
    <m/>
    <n v="170830"/>
    <n v="221"/>
    <s v="Almoxarifados - Estoque geral"/>
    <n v="138.41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64"/>
    <n v="40725"/>
    <x v="663"/>
    <x v="0"/>
    <n v="3"/>
    <n v="0"/>
    <n v="3"/>
    <d v="2025-06-17T00:00:00"/>
    <d v="2025-07-01T00:00:00"/>
    <s v="0  DC"/>
    <s v="Atrasado"/>
    <d v="2025-07-01T00:00:00"/>
    <n v="14"/>
    <n v="408001"/>
    <m/>
    <n v="170150"/>
    <n v="221"/>
    <s v="Almoxarifados - Estoque geral"/>
    <n v="554.22"/>
    <n v="2528"/>
    <s v="REDIESEL            "/>
    <s v="Jaboatão dos Guararapes"/>
    <x v="1"/>
    <x v="1"/>
    <m/>
    <x v="1"/>
    <m/>
    <e v="#DIV/0!"/>
    <n v="0"/>
    <n v="0"/>
    <m/>
    <x v="0"/>
  </r>
  <r>
    <x v="5"/>
    <m/>
    <x v="47"/>
    <n v="41027"/>
    <x v="664"/>
    <x v="0"/>
    <n v="2"/>
    <n v="0"/>
    <n v="2"/>
    <d v="2025-04-10T00:00:00"/>
    <d v="2025-04-16T00:00:00"/>
    <m/>
    <m/>
    <s v=""/>
    <n v="6"/>
    <n v="399040"/>
    <n v="1143900"/>
    <n v="166452"/>
    <n v="685"/>
    <s v="Caminhões Comboio"/>
    <n v="1000"/>
    <m/>
    <s v=""/>
    <s v=""/>
    <x v="3"/>
    <x v="1"/>
    <n v="1"/>
    <x v="2"/>
    <n v="1"/>
    <n v="1"/>
    <n v="1"/>
    <n v="0"/>
    <n v="0"/>
    <x v="4"/>
  </r>
  <r>
    <x v="2"/>
    <m/>
    <x v="8"/>
    <n v="41028"/>
    <x v="665"/>
    <x v="0"/>
    <n v="2"/>
    <n v="0"/>
    <n v="2"/>
    <d v="2025-05-09T00:00:00"/>
    <d v="2025-05-15T00:00:00"/>
    <m/>
    <m/>
    <s v=""/>
    <n v="6"/>
    <n v="402316"/>
    <m/>
    <n v="167749"/>
    <m/>
    <m/>
    <n v="37.1"/>
    <n v="14487"/>
    <s v="FL TRATORES "/>
    <s v="Recife"/>
    <x v="1"/>
    <x v="1"/>
    <n v="1"/>
    <x v="2"/>
    <n v="1"/>
    <n v="1"/>
    <n v="6.6666666666666666E-2"/>
    <n v="0"/>
    <n v="0"/>
    <x v="2"/>
  </r>
  <r>
    <x v="9"/>
    <m/>
    <x v="36"/>
    <n v="41314"/>
    <x v="666"/>
    <x v="1"/>
    <n v="1"/>
    <n v="1"/>
    <m/>
    <d v="2025-06-21T00:00:00"/>
    <m/>
    <m/>
    <s v=""/>
    <s v=""/>
    <s v="Aguardando OC"/>
    <n v="408733"/>
    <m/>
    <n v="0"/>
    <n v="221"/>
    <s v="Almoxarifados - Estoque geral"/>
    <n v="8.4"/>
    <m/>
    <s v=""/>
    <s v=""/>
    <x v="3"/>
    <x v="0"/>
    <m/>
    <x v="0"/>
    <n v="1"/>
    <n v="1"/>
    <n v="0"/>
    <n v="1"/>
    <m/>
    <x v="0"/>
  </r>
  <r>
    <x v="9"/>
    <m/>
    <x v="36"/>
    <n v="41315"/>
    <x v="667"/>
    <x v="1"/>
    <n v="1"/>
    <n v="1"/>
    <m/>
    <d v="2025-06-21T00:00:00"/>
    <m/>
    <m/>
    <s v=""/>
    <s v=""/>
    <s v="Aguardando OC"/>
    <n v="408734"/>
    <m/>
    <n v="0"/>
    <n v="221"/>
    <s v="Almoxarifados - Estoque geral"/>
    <n v="8.99"/>
    <m/>
    <s v=""/>
    <s v=""/>
    <x v="3"/>
    <x v="0"/>
    <m/>
    <x v="0"/>
    <n v="1"/>
    <n v="1"/>
    <n v="0"/>
    <n v="1"/>
    <m/>
    <x v="0"/>
  </r>
  <r>
    <x v="5"/>
    <m/>
    <x v="46"/>
    <n v="41456"/>
    <x v="668"/>
    <x v="0"/>
    <n v="12"/>
    <n v="0"/>
    <n v="12"/>
    <d v="2025-04-08T00:00:00"/>
    <d v="2025-04-12T00:00:00"/>
    <m/>
    <m/>
    <s v=""/>
    <n v="4"/>
    <n v="398431"/>
    <n v="1142736"/>
    <n v="166211"/>
    <n v="683"/>
    <s v="Caminhões Prancha"/>
    <n v="870"/>
    <m/>
    <s v=""/>
    <s v=""/>
    <x v="3"/>
    <x v="1"/>
    <n v="1"/>
    <x v="2"/>
    <n v="1"/>
    <n v="1"/>
    <n v="1"/>
    <n v="0"/>
    <n v="0"/>
    <x v="4"/>
  </r>
  <r>
    <x v="2"/>
    <m/>
    <x v="7"/>
    <n v="41829"/>
    <x v="669"/>
    <x v="1"/>
    <n v="2"/>
    <n v="2"/>
    <n v="0"/>
    <d v="2025-05-09T00:00:00"/>
    <m/>
    <m/>
    <s v=""/>
    <s v=""/>
    <s v="Aguardando OC"/>
    <n v="402246"/>
    <m/>
    <n v="0"/>
    <n v="221"/>
    <s v="Almoxarifados - Estoque geral"/>
    <n v="427.28"/>
    <m/>
    <s v=""/>
    <s v=""/>
    <x v="3"/>
    <x v="0"/>
    <m/>
    <x v="0"/>
    <n v="1"/>
    <n v="1"/>
    <n v="0"/>
    <n v="1"/>
    <e v="#REF!"/>
    <x v="2"/>
  </r>
  <r>
    <x v="3"/>
    <m/>
    <x v="103"/>
    <n v="41855"/>
    <x v="670"/>
    <x v="0"/>
    <n v="1"/>
    <n v="0"/>
    <n v="1"/>
    <d v="2025-04-22T00:00:00"/>
    <d v="2025-05-02T00:00:00"/>
    <m/>
    <m/>
    <s v=""/>
    <n v="10"/>
    <n v="400088"/>
    <m/>
    <n v="166980"/>
    <n v="221"/>
    <s v="Almoxarifados - Estoque geral"/>
    <n v="582"/>
    <n v="9438"/>
    <s v="TASTRACTOR"/>
    <s v="São Paulo"/>
    <x v="4"/>
    <x v="1"/>
    <n v="1"/>
    <x v="2"/>
    <n v="1"/>
    <n v="1"/>
    <n v="6.6666666666666666E-2"/>
    <n v="0"/>
    <m/>
    <x v="4"/>
  </r>
  <r>
    <x v="5"/>
    <m/>
    <x v="106"/>
    <n v="41888"/>
    <x v="671"/>
    <x v="1"/>
    <n v="4"/>
    <n v="4"/>
    <m/>
    <d v="2025-07-14T00:00:00"/>
    <m/>
    <m/>
    <s v=""/>
    <s v=""/>
    <s v="Aguardando OC"/>
    <n v="411645"/>
    <m/>
    <n v="0"/>
    <n v="221"/>
    <s v="Almoxarifados - Estoque geral"/>
    <n v="786.72"/>
    <m/>
    <s v=""/>
    <s v=""/>
    <x v="3"/>
    <x v="0"/>
    <m/>
    <x v="0"/>
    <n v="1"/>
    <n v="1"/>
    <n v="0"/>
    <n v="1"/>
    <m/>
    <x v="3"/>
  </r>
  <r>
    <x v="5"/>
    <m/>
    <x v="112"/>
    <n v="42192"/>
    <x v="672"/>
    <x v="0"/>
    <n v="1"/>
    <n v="0"/>
    <n v="1"/>
    <d v="2025-06-26T00:00:00"/>
    <d v="2025-07-15T00:00:00"/>
    <s v="1  UT"/>
    <s v="Atrasado"/>
    <d v="2025-07-16T00:00:00"/>
    <n v="19"/>
    <n v="409056"/>
    <m/>
    <n v="170991"/>
    <n v="221"/>
    <s v="Almoxarifados - Estoque geral"/>
    <n v="1745.9"/>
    <n v="2106"/>
    <s v="UNIDAS              "/>
    <s v="João Pessoa"/>
    <x v="0"/>
    <x v="1"/>
    <m/>
    <x v="1"/>
    <n v="1"/>
    <n v="1"/>
    <n v="1"/>
    <n v="0"/>
    <m/>
    <x v="0"/>
  </r>
  <r>
    <x v="6"/>
    <m/>
    <x v="19"/>
    <n v="42244"/>
    <x v="673"/>
    <x v="0"/>
    <n v="1"/>
    <n v="0"/>
    <n v="1"/>
    <d v="2025-03-20T00:00:00"/>
    <d v="2025-04-09T00:00:00"/>
    <m/>
    <m/>
    <s v=""/>
    <n v="20"/>
    <n v="396695"/>
    <n v="1138031"/>
    <n v="166066"/>
    <n v="692"/>
    <s v="Tratores Preparo Solo"/>
    <n v="827.22"/>
    <n v="13341"/>
    <s v="DISMA DISTRIBUIDORA"/>
    <s v="Araçatuba"/>
    <x v="4"/>
    <x v="1"/>
    <n v="1"/>
    <x v="2"/>
    <n v="1"/>
    <n v="1"/>
    <n v="0.16666666666666666"/>
    <n v="0"/>
    <n v="0"/>
    <x v="1"/>
  </r>
  <r>
    <x v="2"/>
    <m/>
    <x v="2"/>
    <n v="42244"/>
    <x v="673"/>
    <x v="0"/>
    <n v="1"/>
    <n v="0"/>
    <n v="1"/>
    <d v="2025-05-02T00:00:00"/>
    <d v="2025-05-09T00:00:00"/>
    <m/>
    <m/>
    <s v=""/>
    <n v="7"/>
    <n v="401181"/>
    <m/>
    <n v="167316"/>
    <n v="221"/>
    <s v="Almoxarifados - Estoque geral"/>
    <n v="777"/>
    <n v="13341"/>
    <s v="DISMA DISTRIBUIDORA"/>
    <s v="Araçatuba"/>
    <x v="4"/>
    <x v="1"/>
    <n v="1"/>
    <x v="2"/>
    <n v="1"/>
    <n v="1"/>
    <n v="0.25"/>
    <n v="0"/>
    <n v="0"/>
    <x v="2"/>
  </r>
  <r>
    <x v="5"/>
    <m/>
    <x v="111"/>
    <n v="42476"/>
    <x v="674"/>
    <x v="0"/>
    <n v="1"/>
    <n v="0"/>
    <n v="1"/>
    <d v="2025-06-30T00:00:00"/>
    <d v="2025-07-08T00:00:00"/>
    <s v="0  DC"/>
    <s v="Atrasado"/>
    <d v="2025-07-08T00:00:00"/>
    <n v="8"/>
    <n v="409530"/>
    <m/>
    <n v="170568"/>
    <n v="221"/>
    <s v="Almoxarifados - Estoque geral"/>
    <n v="136.91"/>
    <n v="15716"/>
    <s v="BRADIPE"/>
    <s v="Jaboatão dos Guararapes"/>
    <x v="1"/>
    <x v="1"/>
    <m/>
    <x v="1"/>
    <n v="1"/>
    <n v="1"/>
    <n v="1"/>
    <n v="0"/>
    <m/>
    <x v="0"/>
  </r>
  <r>
    <x v="5"/>
    <m/>
    <x v="89"/>
    <n v="42478"/>
    <x v="675"/>
    <x v="0"/>
    <n v="1"/>
    <n v="0"/>
    <n v="1"/>
    <d v="2025-06-18T00:00:00"/>
    <d v="2025-06-27T00:00:00"/>
    <s v="0  DC"/>
    <s v="Atrasado"/>
    <d v="2025-06-27T00:00:00"/>
    <n v="9"/>
    <n v="408310"/>
    <m/>
    <n v="169731"/>
    <n v="221"/>
    <s v="Almoxarifados - Estoque geral"/>
    <n v="161"/>
    <n v="4604"/>
    <s v="CABINE"/>
    <s v="Recife"/>
    <x v="1"/>
    <x v="1"/>
    <m/>
    <x v="1"/>
    <n v="1"/>
    <n v="1"/>
    <n v="0.25"/>
    <n v="0"/>
    <m/>
    <x v="0"/>
  </r>
  <r>
    <x v="6"/>
    <m/>
    <x v="51"/>
    <n v="42548"/>
    <x v="676"/>
    <x v="0"/>
    <n v="6"/>
    <n v="0"/>
    <n v="6"/>
    <d v="2025-03-26T00:00:00"/>
    <d v="2025-04-04T00:00:00"/>
    <m/>
    <m/>
    <s v=""/>
    <n v="9"/>
    <n v="397148"/>
    <n v="1139354"/>
    <n v="165795"/>
    <n v="696"/>
    <s v="Tratores Colheita"/>
    <n v="693.66"/>
    <n v="3238"/>
    <s v="VENEZA              "/>
    <s v="Bayeux"/>
    <x v="0"/>
    <x v="1"/>
    <n v="1"/>
    <x v="2"/>
    <n v="1"/>
    <n v="1"/>
    <n v="0.125"/>
    <n v="0"/>
    <n v="0"/>
    <x v="1"/>
  </r>
  <r>
    <x v="6"/>
    <m/>
    <x v="30"/>
    <n v="42548"/>
    <x v="676"/>
    <x v="1"/>
    <n v="6"/>
    <n v="6"/>
    <n v="0"/>
    <d v="2025-05-28T00:00:00"/>
    <m/>
    <s v="2  UT"/>
    <s v="Atrasado"/>
    <d v="1900-01-01T00:00:00"/>
    <s v="Aguardando OC"/>
    <n v="405035"/>
    <m/>
    <n v="0"/>
    <n v="221"/>
    <s v="Almoxarifados - Estoque geral"/>
    <n v="115.605"/>
    <m/>
    <s v=""/>
    <s v=""/>
    <x v="3"/>
    <x v="0"/>
    <m/>
    <x v="0"/>
    <n v="1"/>
    <n v="1"/>
    <n v="0"/>
    <n v="1"/>
    <m/>
    <x v="2"/>
  </r>
  <r>
    <x v="6"/>
    <m/>
    <x v="51"/>
    <n v="42550"/>
    <x v="677"/>
    <x v="0"/>
    <n v="1"/>
    <n v="0"/>
    <n v="1"/>
    <d v="2025-03-26T00:00:00"/>
    <d v="2025-04-04T00:00:00"/>
    <m/>
    <m/>
    <s v=""/>
    <n v="9"/>
    <n v="397141"/>
    <n v="1139354"/>
    <n v="165795"/>
    <n v="696"/>
    <s v="Tratores Colheita"/>
    <n v="810.38"/>
    <n v="3238"/>
    <s v="VENEZA              "/>
    <s v="Bayeux"/>
    <x v="0"/>
    <x v="1"/>
    <n v="1"/>
    <x v="2"/>
    <n v="1"/>
    <n v="1"/>
    <n v="0.125"/>
    <n v="0"/>
    <n v="0"/>
    <x v="1"/>
  </r>
  <r>
    <x v="2"/>
    <m/>
    <x v="17"/>
    <n v="42576"/>
    <x v="678"/>
    <x v="0"/>
    <n v="2"/>
    <n v="0"/>
    <n v="2"/>
    <d v="2025-05-28T00:00:00"/>
    <d v="2025-06-03T00:00:00"/>
    <s v="1  DC"/>
    <s v="Atrasado"/>
    <d v="2025-06-04T00:00:00"/>
    <n v="6"/>
    <n v="405052"/>
    <m/>
    <n v="168528"/>
    <n v="221"/>
    <s v="Almoxarifados - Estoque geral"/>
    <n v="232.02"/>
    <n v="15127"/>
    <s v="EQUAGRIL LTDA"/>
    <s v="São Paulo"/>
    <x v="4"/>
    <x v="1"/>
    <m/>
    <x v="1"/>
    <n v="1"/>
    <n v="1"/>
    <n v="0.25"/>
    <n v="0"/>
    <m/>
    <x v="2"/>
  </r>
  <r>
    <x v="5"/>
    <m/>
    <x v="106"/>
    <n v="42662"/>
    <x v="679"/>
    <x v="0"/>
    <n v="2"/>
    <n v="2"/>
    <m/>
    <d v="2025-07-14T00:00:00"/>
    <d v="2025-07-19T00:00:00"/>
    <s v="1  UT"/>
    <s v="Atrasado"/>
    <d v="2025-07-20T00:00:00"/>
    <n v="5"/>
    <n v="411649"/>
    <m/>
    <n v="171187"/>
    <n v="221"/>
    <s v="Almoxarifados - Estoque geral"/>
    <n v="1595.84"/>
    <n v="2106"/>
    <s v="UNIDAS              "/>
    <s v="João Pessoa"/>
    <x v="0"/>
    <x v="0"/>
    <m/>
    <x v="0"/>
    <n v="1"/>
    <n v="1"/>
    <n v="0.2"/>
    <n v="0"/>
    <m/>
    <x v="3"/>
  </r>
  <r>
    <x v="1"/>
    <m/>
    <x v="118"/>
    <n v="42718"/>
    <x v="680"/>
    <x v="1"/>
    <n v="1"/>
    <n v="1"/>
    <m/>
    <d v="2025-07-04T00:00:00"/>
    <m/>
    <m/>
    <s v=""/>
    <s v=""/>
    <s v="Aguardando OC"/>
    <n v="410209"/>
    <m/>
    <m/>
    <n v="221"/>
    <m/>
    <n v="160"/>
    <m/>
    <s v=""/>
    <s v=""/>
    <x v="3"/>
    <x v="0"/>
    <m/>
    <x v="0"/>
    <m/>
    <e v="#DIV/0!"/>
    <n v="0"/>
    <n v="1"/>
    <m/>
    <x v="3"/>
  </r>
  <r>
    <x v="1"/>
    <m/>
    <x v="119"/>
    <n v="42718"/>
    <x v="680"/>
    <x v="1"/>
    <n v="1"/>
    <n v="1"/>
    <m/>
    <d v="2025-07-04T00:00:00"/>
    <m/>
    <m/>
    <s v=""/>
    <s v=""/>
    <s v="Aguardando OC"/>
    <n v="410210"/>
    <m/>
    <n v="0"/>
    <n v="221"/>
    <s v="Almoxarifados - Estoque geral"/>
    <n v="160"/>
    <m/>
    <s v=""/>
    <s v=""/>
    <x v="3"/>
    <x v="0"/>
    <m/>
    <x v="0"/>
    <n v="1"/>
    <n v="1"/>
    <n v="0"/>
    <n v="1"/>
    <m/>
    <x v="3"/>
  </r>
  <r>
    <x v="5"/>
    <m/>
    <x v="64"/>
    <n v="43039"/>
    <x v="681"/>
    <x v="1"/>
    <n v="3"/>
    <n v="3"/>
    <m/>
    <d v="2025-06-12T00:00:00"/>
    <m/>
    <m/>
    <s v=""/>
    <s v=""/>
    <s v="Aguardando OC"/>
    <n v="407079"/>
    <m/>
    <n v="0"/>
    <n v="221"/>
    <s v="Almoxarifados - Estoque geral"/>
    <n v="189.46"/>
    <m/>
    <s v=""/>
    <s v=""/>
    <x v="3"/>
    <x v="0"/>
    <m/>
    <x v="0"/>
    <n v="1"/>
    <n v="1"/>
    <n v="0"/>
    <n v="1"/>
    <m/>
    <x v="0"/>
  </r>
  <r>
    <x v="6"/>
    <m/>
    <x v="48"/>
    <n v="43084"/>
    <x v="682"/>
    <x v="0"/>
    <n v="1"/>
    <n v="0"/>
    <n v="1"/>
    <d v="2025-06-05T00:00:00"/>
    <d v="2025-06-11T00:00:00"/>
    <s v="1  DC"/>
    <s v="Atrasado"/>
    <d v="2025-06-12T00:00:00"/>
    <n v="6"/>
    <n v="406202"/>
    <m/>
    <n v="168979"/>
    <n v="221"/>
    <s v="Almoxarifados - Estoque geral"/>
    <n v="45"/>
    <n v="13341"/>
    <s v="DISMA DISTRIBUIDORA"/>
    <s v="Araçatuba"/>
    <x v="4"/>
    <x v="1"/>
    <m/>
    <x v="1"/>
    <n v="1"/>
    <n v="1"/>
    <n v="0.16666666666666666"/>
    <n v="0"/>
    <m/>
    <x v="0"/>
  </r>
  <r>
    <x v="5"/>
    <m/>
    <x v="99"/>
    <n v="43240"/>
    <x v="683"/>
    <x v="0"/>
    <n v="3"/>
    <n v="0"/>
    <n v="3"/>
    <d v="2025-05-28T00:00:00"/>
    <d v="2025-06-02T00:00:00"/>
    <s v="10  UT"/>
    <s v="Atrasado"/>
    <d v="2025-06-12T00:00:00"/>
    <n v="5"/>
    <n v="404947"/>
    <m/>
    <n v="168499"/>
    <n v="221"/>
    <s v="Almoxarifados - Estoque geral"/>
    <n v="97.67"/>
    <n v="4604"/>
    <s v="CABINE"/>
    <s v="Recife"/>
    <x v="1"/>
    <x v="1"/>
    <m/>
    <x v="1"/>
    <n v="1"/>
    <n v="1"/>
    <n v="0.5"/>
    <n v="0"/>
    <m/>
    <x v="2"/>
  </r>
  <r>
    <x v="5"/>
    <m/>
    <x v="42"/>
    <n v="43240"/>
    <x v="683"/>
    <x v="0"/>
    <n v="1"/>
    <n v="0"/>
    <n v="1"/>
    <d v="2025-06-05T00:00:00"/>
    <d v="2025-06-11T00:00:00"/>
    <s v="0  DC"/>
    <s v="Atrasado"/>
    <d v="2025-06-11T00:00:00"/>
    <n v="6"/>
    <n v="406157"/>
    <m/>
    <n v="168983"/>
    <n v="221"/>
    <s v="Almoxarifados - Estoque geral"/>
    <n v="144.69999999999999"/>
    <n v="2528"/>
    <s v="REDIESEL            "/>
    <s v="Jaboatão dos Guararapes"/>
    <x v="1"/>
    <x v="1"/>
    <m/>
    <x v="1"/>
    <n v="1"/>
    <n v="1"/>
    <n v="0.5"/>
    <n v="0"/>
    <m/>
    <x v="0"/>
  </r>
  <r>
    <x v="5"/>
    <m/>
    <x v="16"/>
    <n v="43240"/>
    <x v="683"/>
    <x v="0"/>
    <n v="2"/>
    <n v="0"/>
    <n v="2"/>
    <d v="2025-06-11T00:00:00"/>
    <d v="2025-06-16T00:00:00"/>
    <s v="0  DC"/>
    <s v="Atrasado"/>
    <d v="2025-06-16T00:00:00"/>
    <n v="5"/>
    <n v="406861"/>
    <m/>
    <n v="169124"/>
    <n v="221"/>
    <s v="Almoxarifados - Estoque geral"/>
    <n v="102.53"/>
    <n v="2528"/>
    <s v="REDIESEL            "/>
    <s v="Jaboatão dos Guararapes"/>
    <x v="1"/>
    <x v="1"/>
    <m/>
    <x v="1"/>
    <n v="1"/>
    <n v="1"/>
    <n v="1"/>
    <n v="0"/>
    <m/>
    <x v="0"/>
  </r>
  <r>
    <x v="5"/>
    <m/>
    <x v="120"/>
    <n v="43240"/>
    <x v="683"/>
    <x v="0"/>
    <n v="2"/>
    <n v="0"/>
    <n v="2"/>
    <d v="2025-07-07T00:00:00"/>
    <d v="2025-07-12T00:00:00"/>
    <s v="0  DC"/>
    <s v="Atrasado"/>
    <d v="2025-07-12T00:00:00"/>
    <n v="5"/>
    <n v="410516"/>
    <m/>
    <n v="170830"/>
    <n v="221"/>
    <s v="Almoxarifados - Estoque geral"/>
    <n v="102.53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89"/>
    <n v="43240"/>
    <x v="683"/>
    <x v="1"/>
    <n v="1"/>
    <n v="1"/>
    <m/>
    <d v="2025-06-18T00:00:00"/>
    <m/>
    <m/>
    <s v=""/>
    <s v=""/>
    <s v="Aguardando OC"/>
    <n v="408316"/>
    <m/>
    <n v="0"/>
    <n v="221"/>
    <s v="Almoxarifados - Estoque geral"/>
    <n v="102.54"/>
    <m/>
    <s v=""/>
    <s v=""/>
    <x v="3"/>
    <x v="0"/>
    <m/>
    <x v="0"/>
    <n v="1"/>
    <n v="1"/>
    <n v="0"/>
    <n v="1"/>
    <m/>
    <x v="0"/>
  </r>
  <r>
    <x v="5"/>
    <m/>
    <x v="90"/>
    <n v="43240"/>
    <x v="683"/>
    <x v="0"/>
    <n v="1"/>
    <n v="0"/>
    <n v="1"/>
    <d v="2025-06-26T00:00:00"/>
    <d v="2025-07-04T00:00:00"/>
    <s v="0  DC"/>
    <s v="Atrasado"/>
    <d v="2025-07-04T00:00:00"/>
    <n v="8"/>
    <n v="409077"/>
    <m/>
    <n v="170419"/>
    <n v="221"/>
    <s v="Almoxarifados - Estoque geral"/>
    <n v="102.53"/>
    <n v="2528"/>
    <s v="REDIESEL            "/>
    <s v="Jaboatão dos Guararapes"/>
    <x v="1"/>
    <x v="1"/>
    <m/>
    <x v="1"/>
    <n v="1"/>
    <n v="1"/>
    <n v="0.14285714285714285"/>
    <n v="0"/>
    <m/>
    <x v="0"/>
  </r>
  <r>
    <x v="6"/>
    <m/>
    <x v="25"/>
    <n v="43379"/>
    <x v="684"/>
    <x v="0"/>
    <n v="20"/>
    <n v="0"/>
    <n v="20"/>
    <d v="2025-04-15T00:00:00"/>
    <d v="2025-04-29T00:00:00"/>
    <m/>
    <m/>
    <s v=""/>
    <n v="14"/>
    <n v="399582"/>
    <m/>
    <n v="166902"/>
    <n v="221"/>
    <s v="Almoxarifados - Estoque geral"/>
    <n v="1.75"/>
    <n v="15702"/>
    <s v="MAQTRAL - PB"/>
    <s v="Bayeux"/>
    <x v="0"/>
    <x v="1"/>
    <m/>
    <x v="1"/>
    <n v="1"/>
    <n v="1"/>
    <n v="1"/>
    <n v="0"/>
    <m/>
    <x v="4"/>
  </r>
  <r>
    <x v="6"/>
    <m/>
    <x v="25"/>
    <n v="43379"/>
    <x v="684"/>
    <x v="0"/>
    <n v="30"/>
    <n v="0"/>
    <n v="30"/>
    <d v="2025-05-19T00:00:00"/>
    <d v="2025-05-26T00:00:00"/>
    <s v="1  DC"/>
    <s v="Atrasado"/>
    <d v="2025-05-27T00:00:00"/>
    <n v="7"/>
    <n v="403583"/>
    <m/>
    <n v="168155"/>
    <n v="221"/>
    <s v="Almoxarifados - Estoque geral"/>
    <n v="24.3"/>
    <n v="13341"/>
    <s v="DISMA DISTRIBUIDORA"/>
    <s v="Araçatuba"/>
    <x v="4"/>
    <x v="1"/>
    <m/>
    <x v="1"/>
    <n v="1"/>
    <n v="1"/>
    <n v="0.5"/>
    <n v="0"/>
    <m/>
    <x v="2"/>
  </r>
  <r>
    <x v="6"/>
    <m/>
    <x v="26"/>
    <n v="43379"/>
    <x v="684"/>
    <x v="0"/>
    <n v="8"/>
    <n v="0"/>
    <n v="8"/>
    <d v="2025-05-26T00:00:00"/>
    <d v="2025-05-28T00:00:00"/>
    <m/>
    <s v=""/>
    <s v=""/>
    <n v="2"/>
    <n v="404507"/>
    <m/>
    <n v="168299"/>
    <n v="221"/>
    <s v="Almoxarifados - Estoque geral"/>
    <n v="6.4"/>
    <n v="13341"/>
    <s v="DISMA DISTRIBUIDORA"/>
    <s v="Araçatuba"/>
    <x v="4"/>
    <x v="1"/>
    <m/>
    <x v="1"/>
    <n v="1"/>
    <n v="1"/>
    <n v="0.33333333333333331"/>
    <n v="0"/>
    <m/>
    <x v="2"/>
  </r>
  <r>
    <x v="2"/>
    <m/>
    <x v="8"/>
    <n v="43385"/>
    <x v="685"/>
    <x v="0"/>
    <n v="1"/>
    <n v="0"/>
    <n v="1"/>
    <d v="2025-05-09T00:00:00"/>
    <d v="2025-05-15T00:00:00"/>
    <m/>
    <m/>
    <s v=""/>
    <n v="6"/>
    <n v="402303"/>
    <m/>
    <n v="167746"/>
    <m/>
    <m/>
    <n v="64"/>
    <n v="15127"/>
    <s v="EQUAGRIL LTDA"/>
    <s v="São Paulo"/>
    <x v="4"/>
    <x v="1"/>
    <n v="1"/>
    <x v="2"/>
    <n v="1"/>
    <n v="1"/>
    <n v="9.0909090909090912E-2"/>
    <n v="0"/>
    <n v="0"/>
    <x v="2"/>
  </r>
  <r>
    <x v="6"/>
    <m/>
    <x v="19"/>
    <n v="43434"/>
    <x v="686"/>
    <x v="0"/>
    <n v="1"/>
    <n v="0"/>
    <n v="1"/>
    <d v="2025-03-20T00:00:00"/>
    <d v="2025-04-09T00:00:00"/>
    <m/>
    <m/>
    <s v=""/>
    <n v="20"/>
    <n v="396700"/>
    <n v="1138031"/>
    <n v="166066"/>
    <n v="692"/>
    <s v="Tratores Preparo Solo"/>
    <n v="124.32"/>
    <n v="13341"/>
    <s v="DISMA DISTRIBUIDORA"/>
    <s v="Araçatuba"/>
    <x v="4"/>
    <x v="1"/>
    <n v="1"/>
    <x v="2"/>
    <n v="1"/>
    <n v="1"/>
    <n v="0.16666666666666666"/>
    <n v="0"/>
    <n v="0"/>
    <x v="1"/>
  </r>
  <r>
    <x v="5"/>
    <m/>
    <x v="39"/>
    <n v="43439"/>
    <x v="687"/>
    <x v="0"/>
    <n v="1"/>
    <n v="0"/>
    <n v="1"/>
    <d v="2025-06-13T00:00:00"/>
    <d v="2025-06-23T00:00:00"/>
    <s v="0  DC"/>
    <s v="Atrasado"/>
    <d v="2025-06-23T00:00:00"/>
    <n v="10"/>
    <n v="407586"/>
    <m/>
    <n v="169646"/>
    <n v="221"/>
    <s v="Almoxarifados - Estoque geral"/>
    <n v="152.63999999999999"/>
    <n v="2097"/>
    <s v="CAUPECAS            "/>
    <s v="Recife"/>
    <x v="1"/>
    <x v="1"/>
    <m/>
    <x v="1"/>
    <n v="1"/>
    <n v="1"/>
    <n v="0.125"/>
    <n v="0"/>
    <m/>
    <x v="0"/>
  </r>
  <r>
    <x v="2"/>
    <m/>
    <x v="72"/>
    <n v="43673"/>
    <x v="688"/>
    <x v="0"/>
    <n v="4"/>
    <n v="0"/>
    <n v="4"/>
    <d v="2025-06-30T00:00:00"/>
    <d v="2025-07-04T00:00:00"/>
    <s v="0  DC"/>
    <s v="Atrasado"/>
    <d v="2025-07-04T00:00:00"/>
    <n v="4"/>
    <n v="409545"/>
    <m/>
    <n v="170435"/>
    <n v="221"/>
    <s v="Almoxarifados - Estoque geral"/>
    <n v="105"/>
    <n v="6039"/>
    <s v="IDEAL DISTRIBUIDORA DE PEÇAS"/>
    <s v="Campina Grande"/>
    <x v="0"/>
    <x v="1"/>
    <m/>
    <x v="1"/>
    <n v="1"/>
    <n v="1"/>
    <n v="0.2"/>
    <n v="0"/>
    <m/>
    <x v="0"/>
  </r>
  <r>
    <x v="9"/>
    <m/>
    <x v="36"/>
    <n v="43758"/>
    <x v="689"/>
    <x v="0"/>
    <n v="1"/>
    <n v="0"/>
    <n v="1"/>
    <d v="2025-04-10T00:00:00"/>
    <d v="2025-05-02T00:00:00"/>
    <m/>
    <m/>
    <s v=""/>
    <n v="22"/>
    <n v="398972"/>
    <n v="1143655"/>
    <n v="166972"/>
    <n v="94"/>
    <s v="Administração/Controle Oficina Agrícola"/>
    <n v="37"/>
    <n v="13058"/>
    <s v="CASA DO BORRACHEIRO - PE"/>
    <s v="Recife"/>
    <x v="1"/>
    <x v="1"/>
    <n v="1"/>
    <x v="2"/>
    <n v="1"/>
    <n v="1"/>
    <n v="0.33333333333333331"/>
    <n v="0"/>
    <m/>
    <x v="4"/>
  </r>
  <r>
    <x v="5"/>
    <m/>
    <x v="121"/>
    <n v="43775"/>
    <x v="690"/>
    <x v="1"/>
    <n v="2"/>
    <n v="2"/>
    <n v="0"/>
    <d v="2025-06-05T00:00:00"/>
    <m/>
    <m/>
    <s v=""/>
    <s v=""/>
    <s v="Aguardando OC"/>
    <n v="406147"/>
    <m/>
    <n v="0"/>
    <n v="221"/>
    <s v="Almoxarifados - Estoque geral"/>
    <n v="106.7"/>
    <m/>
    <s v=""/>
    <s v=""/>
    <x v="3"/>
    <x v="0"/>
    <m/>
    <x v="0"/>
    <n v="1"/>
    <n v="1"/>
    <n v="0"/>
    <n v="1"/>
    <m/>
    <x v="0"/>
  </r>
  <r>
    <x v="5"/>
    <m/>
    <x v="47"/>
    <n v="43797"/>
    <x v="691"/>
    <x v="0"/>
    <n v="1"/>
    <n v="0"/>
    <n v="1"/>
    <d v="2025-06-20T00:00:00"/>
    <d v="2025-06-27T00:00:00"/>
    <s v="0  DC"/>
    <s v="Atrasado"/>
    <d v="2025-06-27T00:00:00"/>
    <n v="7"/>
    <n v="408552"/>
    <m/>
    <n v="169761"/>
    <n v="221"/>
    <s v="Almoxarifados - Estoque geral"/>
    <n v="171"/>
    <n v="1623"/>
    <s v="ORLANDO PECAS       "/>
    <s v="Recife"/>
    <x v="1"/>
    <x v="1"/>
    <m/>
    <x v="1"/>
    <n v="1"/>
    <n v="1"/>
    <n v="0.5"/>
    <n v="0"/>
    <m/>
    <x v="0"/>
  </r>
  <r>
    <x v="5"/>
    <m/>
    <x v="47"/>
    <n v="43798"/>
    <x v="692"/>
    <x v="0"/>
    <n v="1"/>
    <n v="0"/>
    <n v="1"/>
    <d v="2025-06-20T00:00:00"/>
    <d v="2025-06-27T00:00:00"/>
    <s v="0  DC"/>
    <s v="Atrasado"/>
    <d v="2025-06-27T00:00:00"/>
    <n v="7"/>
    <n v="408556"/>
    <m/>
    <n v="169761"/>
    <n v="221"/>
    <s v="Almoxarifados - Estoque geral"/>
    <n v="171"/>
    <n v="1623"/>
    <s v="ORLANDO PECAS       "/>
    <s v="Recife"/>
    <x v="1"/>
    <x v="1"/>
    <m/>
    <x v="1"/>
    <n v="1"/>
    <n v="1"/>
    <n v="0.5"/>
    <n v="0"/>
    <m/>
    <x v="0"/>
  </r>
  <r>
    <x v="1"/>
    <m/>
    <x v="53"/>
    <n v="43836"/>
    <x v="693"/>
    <x v="0"/>
    <n v="1"/>
    <n v="0"/>
    <n v="1"/>
    <d v="2025-03-28T00:00:00"/>
    <d v="2025-04-10T00:00:00"/>
    <m/>
    <m/>
    <s v=""/>
    <n v="13"/>
    <n v="397404"/>
    <n v="1139973"/>
    <n v="166120"/>
    <n v="719"/>
    <s v="Automóveis e utilitários - Adm. Agricola"/>
    <n v="550"/>
    <n v="14446"/>
    <s v="AGROMOTO"/>
    <s v="Jaboatão dos Guararapes"/>
    <x v="1"/>
    <x v="1"/>
    <m/>
    <x v="1"/>
    <n v="1"/>
    <n v="1"/>
    <n v="9.0909090909090912E-2"/>
    <n v="0"/>
    <n v="0"/>
    <x v="1"/>
  </r>
  <r>
    <x v="1"/>
    <m/>
    <x v="1"/>
    <n v="43836"/>
    <x v="693"/>
    <x v="0"/>
    <n v="1"/>
    <n v="0"/>
    <n v="1"/>
    <d v="2025-03-28T00:00:00"/>
    <d v="2025-04-12T00:00:00"/>
    <m/>
    <m/>
    <s v=""/>
    <n v="15"/>
    <n v="397419"/>
    <n v="1139982"/>
    <n v="166195"/>
    <n v="719"/>
    <s v="Automóveis e utilitários - Adm. Agricola"/>
    <n v="550"/>
    <n v="14446"/>
    <s v="AGROMOTO"/>
    <s v="Jaboatão dos Guararapes"/>
    <x v="1"/>
    <x v="1"/>
    <m/>
    <x v="1"/>
    <n v="1"/>
    <n v="1"/>
    <n v="0.14285714285714285"/>
    <n v="0"/>
    <n v="0"/>
    <x v="1"/>
  </r>
  <r>
    <x v="5"/>
    <m/>
    <x v="52"/>
    <n v="43840"/>
    <x v="694"/>
    <x v="0"/>
    <n v="1"/>
    <n v="0"/>
    <n v="1"/>
    <d v="2025-07-07T00:00:00"/>
    <d v="2025-07-12T00:00:00"/>
    <s v="0  DC"/>
    <s v="Atrasado"/>
    <d v="2025-07-12T00:00:00"/>
    <n v="5"/>
    <n v="410497"/>
    <m/>
    <n v="170831"/>
    <n v="221"/>
    <s v="Almoxarifados - Estoque geral"/>
    <n v="65.989999999999995"/>
    <n v="4604"/>
    <s v="CABINE"/>
    <s v="Recife"/>
    <x v="1"/>
    <x v="1"/>
    <m/>
    <x v="1"/>
    <n v="1"/>
    <n v="1"/>
    <n v="0.2"/>
    <n v="0"/>
    <m/>
    <x v="3"/>
  </r>
  <r>
    <x v="2"/>
    <m/>
    <x v="2"/>
    <n v="43875"/>
    <x v="695"/>
    <x v="0"/>
    <n v="3"/>
    <n v="0"/>
    <n v="3"/>
    <d v="2025-03-27T00:00:00"/>
    <d v="2025-04-09T00:00:00"/>
    <m/>
    <m/>
    <s v=""/>
    <n v="13"/>
    <n v="397352"/>
    <n v="1139880"/>
    <n v="166041"/>
    <n v="701"/>
    <s v="Carregadeiras Prep. Solo/Plantio"/>
    <n v="83.64"/>
    <n v="15127"/>
    <s v="EQUAGRIL LTDA"/>
    <s v="São Paulo"/>
    <x v="4"/>
    <x v="1"/>
    <n v="1"/>
    <x v="2"/>
    <n v="1"/>
    <n v="1"/>
    <n v="9.0909090909090912E-2"/>
    <n v="0"/>
    <n v="0"/>
    <x v="1"/>
  </r>
  <r>
    <x v="2"/>
    <m/>
    <x v="17"/>
    <n v="43875"/>
    <x v="695"/>
    <x v="0"/>
    <n v="3"/>
    <n v="0"/>
    <n v="3"/>
    <d v="2025-03-27T00:00:00"/>
    <d v="2025-04-09T00:00:00"/>
    <m/>
    <m/>
    <s v=""/>
    <n v="13"/>
    <n v="397361"/>
    <n v="1139887"/>
    <n v="166041"/>
    <n v="112"/>
    <s v="Carregadeiras Colheita"/>
    <n v="83.64"/>
    <n v="15127"/>
    <s v="EQUAGRIL LTDA"/>
    <s v="São Paulo"/>
    <x v="4"/>
    <x v="1"/>
    <n v="1"/>
    <x v="2"/>
    <n v="1"/>
    <n v="1"/>
    <n v="9.0909090909090912E-2"/>
    <n v="0"/>
    <n v="0"/>
    <x v="1"/>
  </r>
  <r>
    <x v="2"/>
    <m/>
    <x v="4"/>
    <n v="43875"/>
    <x v="695"/>
    <x v="0"/>
    <n v="4"/>
    <n v="0"/>
    <n v="4"/>
    <d v="2025-03-27T00:00:00"/>
    <d v="2025-04-09T00:00:00"/>
    <m/>
    <m/>
    <s v=""/>
    <n v="13"/>
    <n v="397367"/>
    <n v="1139888"/>
    <n v="166041"/>
    <n v="112"/>
    <s v="Carregadeiras Colheita"/>
    <n v="111.52"/>
    <n v="15127"/>
    <s v="EQUAGRIL LTDA"/>
    <s v="São Paulo"/>
    <x v="4"/>
    <x v="1"/>
    <n v="1"/>
    <x v="2"/>
    <n v="1"/>
    <n v="1"/>
    <n v="9.0909090909090912E-2"/>
    <n v="0"/>
    <n v="0"/>
    <x v="1"/>
  </r>
  <r>
    <x v="6"/>
    <m/>
    <x v="66"/>
    <n v="43875"/>
    <x v="695"/>
    <x v="0"/>
    <n v="1"/>
    <n v="0"/>
    <n v="1"/>
    <d v="2025-06-06T00:00:00"/>
    <d v="2025-06-18T00:00:00"/>
    <s v="1  UT"/>
    <s v="Atrasado"/>
    <d v="2025-06-19T00:00:00"/>
    <n v="12"/>
    <n v="406308"/>
    <m/>
    <n v="169371"/>
    <n v="221"/>
    <s v="Almoxarifados - Estoque geral"/>
    <n v="40.549999999999997"/>
    <n v="11614"/>
    <s v="DF MAQUINAS"/>
    <s v="Bayeux"/>
    <x v="0"/>
    <x v="1"/>
    <m/>
    <x v="1"/>
    <n v="1"/>
    <n v="1"/>
    <n v="6.6666666666666666E-2"/>
    <n v="0"/>
    <m/>
    <x v="0"/>
  </r>
  <r>
    <x v="6"/>
    <m/>
    <x v="65"/>
    <n v="43875"/>
    <x v="695"/>
    <x v="0"/>
    <n v="1"/>
    <n v="0"/>
    <n v="1"/>
    <d v="2025-06-06T00:00:00"/>
    <d v="2025-06-18T00:00:00"/>
    <s v="1  UT"/>
    <s v="Atrasado"/>
    <d v="2025-06-19T00:00:00"/>
    <n v="12"/>
    <n v="406321"/>
    <m/>
    <n v="169371"/>
    <n v="221"/>
    <s v="Almoxarifados - Estoque geral"/>
    <n v="40.549999999999997"/>
    <n v="11614"/>
    <s v="DF MAQUINAS"/>
    <s v="Bayeux"/>
    <x v="0"/>
    <x v="1"/>
    <m/>
    <x v="1"/>
    <n v="1"/>
    <n v="1"/>
    <n v="6.6666666666666666E-2"/>
    <n v="0"/>
    <m/>
    <x v="0"/>
  </r>
  <r>
    <x v="6"/>
    <m/>
    <x v="26"/>
    <n v="43875"/>
    <x v="695"/>
    <x v="0"/>
    <n v="1"/>
    <n v="0"/>
    <n v="1"/>
    <d v="2025-06-06T00:00:00"/>
    <d v="2025-06-18T00:00:00"/>
    <s v="1  UT"/>
    <s v="Atrasado"/>
    <d v="2025-06-19T00:00:00"/>
    <n v="12"/>
    <n v="406342"/>
    <m/>
    <n v="169371"/>
    <n v="221"/>
    <s v="Almoxarifados - Estoque geral"/>
    <n v="40.549999999999997"/>
    <n v="11614"/>
    <s v="DF MAQUINAS"/>
    <s v="Bayeux"/>
    <x v="0"/>
    <x v="1"/>
    <m/>
    <x v="1"/>
    <n v="1"/>
    <n v="1"/>
    <n v="6.6666666666666666E-2"/>
    <n v="0"/>
    <m/>
    <x v="0"/>
  </r>
  <r>
    <x v="6"/>
    <m/>
    <x v="26"/>
    <n v="43888"/>
    <x v="696"/>
    <x v="0"/>
    <n v="10"/>
    <n v="0"/>
    <n v="10"/>
    <d v="2025-06-06T00:00:00"/>
    <d v="2025-06-18T00:00:00"/>
    <s v="1  DC"/>
    <s v="Atrasado"/>
    <d v="2025-06-19T00:00:00"/>
    <n v="12"/>
    <n v="406347"/>
    <m/>
    <n v="169372"/>
    <n v="221"/>
    <s v="Almoxarifados - Estoque geral"/>
    <n v="8.56"/>
    <n v="13341"/>
    <s v="DISMA DISTRIBUIDORA"/>
    <s v="Araçatuba"/>
    <x v="4"/>
    <x v="1"/>
    <m/>
    <x v="1"/>
    <n v="1"/>
    <n v="1"/>
    <n v="3.8461538461538464E-2"/>
    <n v="0"/>
    <m/>
    <x v="0"/>
  </r>
  <r>
    <x v="5"/>
    <m/>
    <x v="40"/>
    <n v="44033"/>
    <x v="697"/>
    <x v="0"/>
    <n v="2"/>
    <n v="0"/>
    <n v="2"/>
    <d v="2025-05-09T00:00:00"/>
    <d v="2025-05-15T00:00:00"/>
    <m/>
    <m/>
    <s v=""/>
    <n v="6"/>
    <n v="402038"/>
    <m/>
    <n v="167741"/>
    <m/>
    <m/>
    <n v="237.74"/>
    <n v="5189"/>
    <s v="REPENORTE"/>
    <s v="Recife"/>
    <x v="1"/>
    <x v="1"/>
    <n v="1"/>
    <x v="2"/>
    <n v="1"/>
    <n v="1"/>
    <n v="0.33333333333333331"/>
    <n v="0"/>
    <n v="0"/>
    <x v="2"/>
  </r>
  <r>
    <x v="5"/>
    <m/>
    <x v="47"/>
    <n v="44046"/>
    <x v="698"/>
    <x v="0"/>
    <n v="2"/>
    <n v="0"/>
    <n v="2"/>
    <d v="2025-04-10T00:00:00"/>
    <d v="2025-04-16T00:00:00"/>
    <m/>
    <s v=""/>
    <s v=""/>
    <n v="6"/>
    <n v="399057"/>
    <n v="1143900"/>
    <n v="166447"/>
    <n v="685"/>
    <s v="Caminhões Comboio"/>
    <n v="228.46"/>
    <n v="2528"/>
    <s v="REDIESEL            "/>
    <s v="Jaboatão dos Guararapes"/>
    <x v="1"/>
    <x v="1"/>
    <m/>
    <x v="1"/>
    <n v="1"/>
    <n v="1"/>
    <n v="8.3333333333333329E-2"/>
    <n v="0"/>
    <n v="0"/>
    <x v="4"/>
  </r>
  <r>
    <x v="5"/>
    <m/>
    <x v="47"/>
    <n v="44049"/>
    <x v="699"/>
    <x v="0"/>
    <n v="2"/>
    <n v="0"/>
    <n v="2"/>
    <d v="2025-04-10T00:00:00"/>
    <d v="2025-04-16T00:00:00"/>
    <m/>
    <m/>
    <s v=""/>
    <n v="6"/>
    <n v="399061"/>
    <n v="1143900"/>
    <n v="166451"/>
    <n v="685"/>
    <s v="Caminhões Comboio"/>
    <n v="43.78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44049"/>
    <x v="699"/>
    <x v="0"/>
    <n v="1"/>
    <n v="0"/>
    <n v="1"/>
    <d v="2025-04-10T00:00:00"/>
    <d v="2025-04-16T00:00:00"/>
    <m/>
    <m/>
    <s v=""/>
    <n v="6"/>
    <n v="399067"/>
    <n v="1143900"/>
    <n v="166451"/>
    <n v="685"/>
    <s v="Caminhões Comboio"/>
    <n v="87.56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44051"/>
    <x v="700"/>
    <x v="0"/>
    <n v="1"/>
    <n v="0"/>
    <n v="1"/>
    <d v="2025-04-10T00:00:00"/>
    <d v="2025-04-16T00:00:00"/>
    <m/>
    <m/>
    <s v=""/>
    <n v="6"/>
    <n v="399064"/>
    <n v="1143900"/>
    <n v="166447"/>
    <n v="685"/>
    <s v="Caminhões Comboio"/>
    <n v="1298.43"/>
    <m/>
    <s v=""/>
    <s v=""/>
    <x v="3"/>
    <x v="1"/>
    <n v="1"/>
    <x v="2"/>
    <n v="1"/>
    <n v="1"/>
    <n v="8.3333333333333329E-2"/>
    <n v="0"/>
    <n v="0"/>
    <x v="4"/>
  </r>
  <r>
    <x v="5"/>
    <m/>
    <x v="47"/>
    <n v="44053"/>
    <x v="701"/>
    <x v="0"/>
    <n v="1"/>
    <n v="0"/>
    <n v="1"/>
    <d v="2025-04-10T00:00:00"/>
    <d v="2025-04-16T00:00:00"/>
    <m/>
    <s v=""/>
    <s v=""/>
    <n v="6"/>
    <n v="399058"/>
    <n v="1143900"/>
    <n v="166451"/>
    <n v="685"/>
    <s v="Caminhões Comboio"/>
    <n v="3781.55"/>
    <n v="2106"/>
    <s v="UNIDAS              "/>
    <s v="João Pessoa"/>
    <x v="0"/>
    <x v="1"/>
    <m/>
    <x v="1"/>
    <n v="1"/>
    <n v="1"/>
    <n v="5.8823529411764705E-2"/>
    <n v="0"/>
    <n v="0"/>
    <x v="4"/>
  </r>
  <r>
    <x v="5"/>
    <m/>
    <x v="47"/>
    <n v="44074"/>
    <x v="702"/>
    <x v="0"/>
    <n v="1"/>
    <n v="0"/>
    <n v="1"/>
    <d v="2025-04-10T00:00:00"/>
    <d v="2025-04-16T00:00:00"/>
    <m/>
    <m/>
    <s v=""/>
    <n v="6"/>
    <n v="399069"/>
    <n v="1143900"/>
    <n v="166451"/>
    <n v="685"/>
    <s v="Caminhões Comboio"/>
    <n v="3118.47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59"/>
    <n v="44093"/>
    <x v="703"/>
    <x v="0"/>
    <n v="2"/>
    <n v="0"/>
    <n v="2"/>
    <d v="2025-05-17T00:00:00"/>
    <d v="2025-05-26T00:00:00"/>
    <s v="1  DC"/>
    <s v="Atrasado"/>
    <d v="2025-05-27T00:00:00"/>
    <n v="9"/>
    <n v="403365"/>
    <m/>
    <n v="168133"/>
    <n v="221"/>
    <s v="Almoxarifados - Estoque geral"/>
    <n v="82.74"/>
    <n v="5189"/>
    <s v="REPENORTE"/>
    <s v="Recife"/>
    <x v="1"/>
    <x v="1"/>
    <n v="1"/>
    <x v="2"/>
    <n v="1"/>
    <n v="1"/>
    <n v="0.5"/>
    <n v="0"/>
    <m/>
    <x v="2"/>
  </r>
  <r>
    <x v="5"/>
    <m/>
    <x v="110"/>
    <n v="44101"/>
    <x v="704"/>
    <x v="0"/>
    <n v="1"/>
    <n v="0"/>
    <n v="1"/>
    <d v="2025-07-04T00:00:00"/>
    <d v="2025-07-15T00:00:00"/>
    <s v="0  DC"/>
    <s v="Atrasado"/>
    <d v="2025-07-15T00:00:00"/>
    <n v="11"/>
    <n v="410241"/>
    <m/>
    <n v="170965"/>
    <n v="221"/>
    <s v="Almoxarifados - Estoque geral"/>
    <n v="55.35"/>
    <n v="2097"/>
    <s v="CAUPECAS            "/>
    <s v="Recife"/>
    <x v="1"/>
    <x v="1"/>
    <m/>
    <x v="1"/>
    <n v="1"/>
    <n v="1"/>
    <n v="0.25"/>
    <n v="0"/>
    <m/>
    <x v="3"/>
  </r>
  <r>
    <x v="9"/>
    <m/>
    <x v="36"/>
    <n v="44407"/>
    <x v="705"/>
    <x v="0"/>
    <n v="1"/>
    <n v="1"/>
    <m/>
    <d v="2025-07-05T00:00:00"/>
    <d v="2025-07-12T00:00:00"/>
    <s v="20  DC"/>
    <s v="No prazo"/>
    <d v="2025-08-01T00:00:00"/>
    <n v="7"/>
    <n v="410286"/>
    <m/>
    <n v="170813"/>
    <n v="221"/>
    <s v="Almoxarifados - Estoque geral"/>
    <n v="2400"/>
    <n v="4829"/>
    <s v="FERRAMENTEC"/>
    <s v="João Pessoa"/>
    <x v="0"/>
    <x v="0"/>
    <m/>
    <x v="0"/>
    <n v="1"/>
    <n v="1"/>
    <n v="1"/>
    <n v="0"/>
    <m/>
    <x v="3"/>
  </r>
  <r>
    <x v="5"/>
    <m/>
    <x v="82"/>
    <n v="44469"/>
    <x v="706"/>
    <x v="0"/>
    <n v="1"/>
    <n v="0"/>
    <n v="1"/>
    <d v="2025-03-17T00:00:00"/>
    <d v="2025-04-04T00:00:00"/>
    <m/>
    <m/>
    <s v=""/>
    <n v="18"/>
    <n v="396386"/>
    <n v="1137253"/>
    <n v="165799"/>
    <n v="689"/>
    <s v="Caminhões Colheita"/>
    <n v="423.76"/>
    <n v="4604"/>
    <s v="CABINE"/>
    <s v="Recife"/>
    <x v="1"/>
    <x v="1"/>
    <n v="1"/>
    <x v="2"/>
    <n v="1"/>
    <n v="1"/>
    <n v="0.5"/>
    <n v="0"/>
    <n v="0"/>
    <x v="1"/>
  </r>
  <r>
    <x v="5"/>
    <m/>
    <x v="89"/>
    <n v="44478"/>
    <x v="707"/>
    <x v="0"/>
    <n v="1"/>
    <n v="0"/>
    <n v="1"/>
    <d v="2025-06-18T00:00:00"/>
    <d v="2025-06-23T00:00:00"/>
    <s v="0  DC"/>
    <s v="Atrasado"/>
    <d v="2025-06-23T00:00:00"/>
    <n v="5"/>
    <n v="408314"/>
    <m/>
    <n v="169664"/>
    <n v="221"/>
    <s v="Almoxarifados - Estoque geral"/>
    <n v="714.21"/>
    <n v="2097"/>
    <s v="CAUPECAS            "/>
    <s v="Recife"/>
    <x v="1"/>
    <x v="1"/>
    <n v="2"/>
    <x v="3"/>
    <n v="1"/>
    <n v="1"/>
    <n v="1"/>
    <n v="0"/>
    <m/>
    <x v="0"/>
  </r>
  <r>
    <x v="5"/>
    <m/>
    <x v="84"/>
    <n v="44488"/>
    <x v="708"/>
    <x v="0"/>
    <n v="1"/>
    <n v="0"/>
    <n v="1"/>
    <d v="2025-04-10T00:00:00"/>
    <d v="2025-04-16T00:00:00"/>
    <m/>
    <m/>
    <s v=""/>
    <n v="6"/>
    <n v="398799"/>
    <n v="1143560"/>
    <n v="166449"/>
    <n v="689"/>
    <s v="Caminhões Colheita"/>
    <n v="54.65"/>
    <n v="15716"/>
    <s v="BRADIPE"/>
    <s v="Jaboatão dos Guararapes"/>
    <x v="1"/>
    <x v="1"/>
    <n v="1"/>
    <x v="2"/>
    <n v="1"/>
    <n v="1"/>
    <n v="0.1111111111111111"/>
    <n v="0"/>
    <n v="0"/>
    <x v="4"/>
  </r>
  <r>
    <x v="5"/>
    <m/>
    <x v="41"/>
    <n v="44488"/>
    <x v="708"/>
    <x v="0"/>
    <n v="1"/>
    <n v="0"/>
    <n v="1"/>
    <d v="2025-05-02T00:00:00"/>
    <d v="2025-05-09T00:00:00"/>
    <m/>
    <m/>
    <s v=""/>
    <n v="7"/>
    <n v="401169"/>
    <m/>
    <n v="167316"/>
    <n v="221"/>
    <s v="Almoxarifados - Estoque geral"/>
    <n v="33.25"/>
    <n v="2528"/>
    <s v="REDIESEL            "/>
    <s v="Jaboatão dos Guararapes"/>
    <x v="1"/>
    <x v="1"/>
    <n v="1"/>
    <x v="2"/>
    <n v="1"/>
    <n v="1"/>
    <n v="0.25"/>
    <n v="0"/>
    <n v="0"/>
    <x v="2"/>
  </r>
  <r>
    <x v="5"/>
    <m/>
    <x v="59"/>
    <n v="44488"/>
    <x v="708"/>
    <x v="0"/>
    <n v="1"/>
    <n v="0"/>
    <n v="1"/>
    <d v="2025-05-17T00:00:00"/>
    <d v="2025-05-20T00:00:00"/>
    <m/>
    <m/>
    <s v=""/>
    <n v="3"/>
    <n v="403367"/>
    <m/>
    <n v="167939"/>
    <n v="221"/>
    <s v="Almoxarifados - Estoque geral"/>
    <n v="54.65"/>
    <n v="2528"/>
    <s v="REDIESEL            "/>
    <s v="Jaboatão dos Guararapes"/>
    <x v="1"/>
    <x v="1"/>
    <n v="1"/>
    <x v="2"/>
    <n v="1"/>
    <n v="1"/>
    <n v="0.5"/>
    <n v="0"/>
    <m/>
    <x v="2"/>
  </r>
  <r>
    <x v="5"/>
    <m/>
    <x v="42"/>
    <n v="44488"/>
    <x v="708"/>
    <x v="0"/>
    <n v="1"/>
    <n v="0"/>
    <n v="1"/>
    <d v="2025-06-05T00:00:00"/>
    <d v="2025-06-11T00:00:00"/>
    <s v="0  DC"/>
    <s v="Atrasado"/>
    <d v="2025-06-11T00:00:00"/>
    <n v="6"/>
    <n v="406083"/>
    <m/>
    <n v="168969"/>
    <n v="221"/>
    <s v="Almoxarifados - Estoque geral"/>
    <n v="54.65"/>
    <n v="4604"/>
    <s v="CABINE"/>
    <s v="Recife"/>
    <x v="1"/>
    <x v="1"/>
    <m/>
    <x v="1"/>
    <n v="1"/>
    <n v="1"/>
    <n v="0.5"/>
    <n v="0"/>
    <m/>
    <x v="0"/>
  </r>
  <r>
    <x v="5"/>
    <m/>
    <x v="120"/>
    <n v="44488"/>
    <x v="708"/>
    <x v="0"/>
    <n v="1"/>
    <n v="0"/>
    <n v="1"/>
    <d v="2025-07-07T00:00:00"/>
    <d v="2025-07-12T00:00:00"/>
    <s v="0  DC"/>
    <s v="Atrasado"/>
    <d v="2025-07-12T00:00:00"/>
    <n v="5"/>
    <n v="410523"/>
    <m/>
    <n v="170830"/>
    <n v="221"/>
    <s v="Almoxarifados - Estoque geral"/>
    <n v="54.82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89"/>
    <n v="44488"/>
    <x v="708"/>
    <x v="1"/>
    <n v="1"/>
    <n v="1"/>
    <m/>
    <d v="2025-06-18T00:00:00"/>
    <m/>
    <m/>
    <s v=""/>
    <s v=""/>
    <s v="Aguardando OC"/>
    <n v="408307"/>
    <m/>
    <n v="0"/>
    <n v="221"/>
    <s v="Almoxarifados - Estoque geral"/>
    <n v="54.65"/>
    <m/>
    <s v=""/>
    <s v=""/>
    <x v="3"/>
    <x v="0"/>
    <m/>
    <x v="0"/>
    <n v="1"/>
    <n v="1"/>
    <n v="0"/>
    <n v="1"/>
    <m/>
    <x v="0"/>
  </r>
  <r>
    <x v="5"/>
    <m/>
    <x v="113"/>
    <n v="44488"/>
    <x v="708"/>
    <x v="1"/>
    <n v="1"/>
    <n v="1"/>
    <m/>
    <d v="2025-06-19T00:00:00"/>
    <m/>
    <m/>
    <s v=""/>
    <s v=""/>
    <s v="Aguardando OC"/>
    <n v="408493"/>
    <m/>
    <n v="0"/>
    <n v="221"/>
    <s v="Almoxarifados - Estoque geral"/>
    <n v="54.65"/>
    <m/>
    <s v=""/>
    <s v=""/>
    <x v="3"/>
    <x v="0"/>
    <m/>
    <x v="0"/>
    <n v="1"/>
    <n v="1"/>
    <n v="0"/>
    <n v="1"/>
    <m/>
    <x v="0"/>
  </r>
  <r>
    <x v="5"/>
    <m/>
    <x v="90"/>
    <n v="44488"/>
    <x v="708"/>
    <x v="0"/>
    <n v="1"/>
    <n v="0"/>
    <n v="1"/>
    <d v="2025-06-26T00:00:00"/>
    <d v="2025-07-04T00:00:00"/>
    <s v="0  DC"/>
    <s v="Atrasado"/>
    <d v="2025-07-04T00:00:00"/>
    <n v="8"/>
    <n v="409088"/>
    <m/>
    <n v="170419"/>
    <n v="221"/>
    <s v="Almoxarifados - Estoque geral"/>
    <n v="54.82"/>
    <n v="2528"/>
    <s v="REDIESEL            "/>
    <s v="Jaboatão dos Guararapes"/>
    <x v="1"/>
    <x v="1"/>
    <m/>
    <x v="1"/>
    <n v="1"/>
    <n v="1"/>
    <n v="0.14285714285714285"/>
    <n v="0"/>
    <m/>
    <x v="0"/>
  </r>
  <r>
    <x v="5"/>
    <m/>
    <x v="41"/>
    <n v="44489"/>
    <x v="709"/>
    <x v="0"/>
    <n v="1"/>
    <n v="0"/>
    <n v="1"/>
    <d v="2025-05-02T00:00:00"/>
    <d v="2025-05-09T00:00:00"/>
    <m/>
    <m/>
    <s v=""/>
    <n v="7"/>
    <n v="401168"/>
    <m/>
    <n v="167317"/>
    <n v="221"/>
    <s v="Almoxarifados - Estoque geral"/>
    <n v="61.64"/>
    <n v="2528"/>
    <s v="REDIESEL            "/>
    <s v="Jaboatão dos Guararapes"/>
    <x v="1"/>
    <x v="1"/>
    <n v="1"/>
    <x v="2"/>
    <n v="1"/>
    <n v="1"/>
    <n v="0.33333333333333331"/>
    <n v="0"/>
    <n v="0"/>
    <x v="2"/>
  </r>
  <r>
    <x v="5"/>
    <m/>
    <x v="59"/>
    <n v="44489"/>
    <x v="709"/>
    <x v="0"/>
    <n v="1"/>
    <n v="0"/>
    <n v="1"/>
    <d v="2025-05-17T00:00:00"/>
    <d v="2025-05-20T00:00:00"/>
    <s v="6  DC"/>
    <s v="Atrasado"/>
    <d v="2025-05-26T00:00:00"/>
    <n v="3"/>
    <n v="403366"/>
    <m/>
    <n v="167939"/>
    <n v="221"/>
    <s v="Almoxarifados - Estoque geral"/>
    <n v="54.65"/>
    <n v="2528"/>
    <s v="REDIESEL            "/>
    <s v="Jaboatão dos Guararapes"/>
    <x v="1"/>
    <x v="1"/>
    <m/>
    <x v="1"/>
    <n v="1"/>
    <n v="1"/>
    <n v="0.5"/>
    <n v="0"/>
    <m/>
    <x v="2"/>
  </r>
  <r>
    <x v="5"/>
    <m/>
    <x v="42"/>
    <n v="44489"/>
    <x v="709"/>
    <x v="0"/>
    <n v="1"/>
    <n v="0"/>
    <n v="1"/>
    <d v="2025-06-05T00:00:00"/>
    <d v="2025-06-11T00:00:00"/>
    <s v="0  DC"/>
    <s v="Atrasado"/>
    <d v="2025-06-11T00:00:00"/>
    <n v="6"/>
    <n v="406084"/>
    <m/>
    <n v="168968"/>
    <n v="221"/>
    <s v="Almoxarifados - Estoque geral"/>
    <n v="54.65"/>
    <n v="2528"/>
    <s v="REDIESEL            "/>
    <s v="Jaboatão dos Guararapes"/>
    <x v="1"/>
    <x v="1"/>
    <m/>
    <x v="1"/>
    <n v="1"/>
    <n v="1"/>
    <n v="0.25"/>
    <n v="0"/>
    <m/>
    <x v="0"/>
  </r>
  <r>
    <x v="5"/>
    <m/>
    <x v="120"/>
    <n v="44489"/>
    <x v="709"/>
    <x v="0"/>
    <n v="1"/>
    <n v="0"/>
    <n v="1"/>
    <d v="2025-07-07T00:00:00"/>
    <d v="2025-07-12T00:00:00"/>
    <s v="0  DC"/>
    <s v="Atrasado"/>
    <d v="2025-07-12T00:00:00"/>
    <n v="5"/>
    <n v="410524"/>
    <m/>
    <n v="170830"/>
    <n v="221"/>
    <s v="Almoxarifados - Estoque geral"/>
    <n v="60.12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89"/>
    <n v="44489"/>
    <x v="709"/>
    <x v="1"/>
    <n v="1"/>
    <n v="1"/>
    <m/>
    <d v="2025-06-18T00:00:00"/>
    <m/>
    <m/>
    <s v=""/>
    <s v=""/>
    <s v="Aguardando OC"/>
    <n v="408309"/>
    <m/>
    <n v="0"/>
    <n v="221"/>
    <s v="Almoxarifados - Estoque geral"/>
    <n v="54.82"/>
    <m/>
    <s v=""/>
    <s v=""/>
    <x v="3"/>
    <x v="0"/>
    <m/>
    <x v="0"/>
    <n v="1"/>
    <n v="1"/>
    <n v="0"/>
    <n v="1"/>
    <m/>
    <x v="0"/>
  </r>
  <r>
    <x v="5"/>
    <m/>
    <x v="113"/>
    <n v="44489"/>
    <x v="709"/>
    <x v="1"/>
    <n v="1"/>
    <n v="1"/>
    <m/>
    <d v="2025-06-19T00:00:00"/>
    <m/>
    <m/>
    <s v=""/>
    <s v=""/>
    <s v="Aguardando OC"/>
    <n v="408489"/>
    <m/>
    <n v="0"/>
    <n v="221"/>
    <s v="Almoxarifados - Estoque geral"/>
    <n v="54.82"/>
    <m/>
    <s v=""/>
    <s v=""/>
    <x v="3"/>
    <x v="0"/>
    <m/>
    <x v="0"/>
    <n v="1"/>
    <n v="1"/>
    <n v="0"/>
    <n v="1"/>
    <m/>
    <x v="0"/>
  </r>
  <r>
    <x v="5"/>
    <m/>
    <x v="90"/>
    <n v="44489"/>
    <x v="709"/>
    <x v="0"/>
    <n v="1"/>
    <n v="0"/>
    <n v="1"/>
    <d v="2025-06-26T00:00:00"/>
    <d v="2025-07-04T00:00:00"/>
    <s v="0  DC"/>
    <s v="Atrasado"/>
    <d v="2025-07-04T00:00:00"/>
    <n v="8"/>
    <n v="409089"/>
    <m/>
    <n v="170421"/>
    <n v="221"/>
    <s v="Almoxarifados - Estoque geral"/>
    <n v="54.83"/>
    <n v="4604"/>
    <s v="CABINE"/>
    <s v="Recife"/>
    <x v="1"/>
    <x v="1"/>
    <m/>
    <x v="1"/>
    <n v="1"/>
    <n v="1"/>
    <n v="0.25"/>
    <n v="0"/>
    <m/>
    <x v="0"/>
  </r>
  <r>
    <x v="5"/>
    <m/>
    <x v="91"/>
    <n v="44489"/>
    <x v="709"/>
    <x v="1"/>
    <n v="2"/>
    <n v="2"/>
    <m/>
    <d v="2025-07-18T00:00:00"/>
    <m/>
    <m/>
    <s v=""/>
    <s v=""/>
    <s v="Aguardando OC"/>
    <n v="412263"/>
    <m/>
    <n v="0"/>
    <n v="221"/>
    <s v="Almoxarifados - Estoque geral"/>
    <n v="60.12"/>
    <m/>
    <s v=""/>
    <s v=""/>
    <x v="3"/>
    <x v="0"/>
    <m/>
    <x v="0"/>
    <n v="1"/>
    <n v="1"/>
    <n v="0"/>
    <n v="1"/>
    <m/>
    <x v="3"/>
  </r>
  <r>
    <x v="2"/>
    <m/>
    <x v="8"/>
    <n v="44646"/>
    <x v="710"/>
    <x v="0"/>
    <n v="1"/>
    <n v="0"/>
    <n v="1"/>
    <d v="2025-05-09T00:00:00"/>
    <d v="2025-05-15T00:00:00"/>
    <m/>
    <m/>
    <s v=""/>
    <n v="6"/>
    <n v="402312"/>
    <m/>
    <n v="167749"/>
    <m/>
    <m/>
    <n v="37.479999999999997"/>
    <n v="14487"/>
    <s v="FL TRATORES "/>
    <s v="Recife"/>
    <x v="1"/>
    <x v="1"/>
    <n v="1"/>
    <x v="2"/>
    <n v="1"/>
    <n v="1"/>
    <n v="6.6666666666666666E-2"/>
    <n v="0"/>
    <n v="0"/>
    <x v="2"/>
  </r>
  <r>
    <x v="2"/>
    <m/>
    <x v="8"/>
    <n v="44647"/>
    <x v="711"/>
    <x v="0"/>
    <n v="1"/>
    <n v="0"/>
    <n v="1"/>
    <d v="2025-05-09T00:00:00"/>
    <d v="2025-05-15T00:00:00"/>
    <m/>
    <m/>
    <s v=""/>
    <n v="6"/>
    <n v="402299"/>
    <m/>
    <n v="167746"/>
    <m/>
    <m/>
    <n v="57.67"/>
    <n v="15127"/>
    <s v="EQUAGRIL LTDA"/>
    <s v="São Paulo"/>
    <x v="4"/>
    <x v="1"/>
    <n v="1"/>
    <x v="2"/>
    <n v="1"/>
    <n v="1"/>
    <n v="9.0909090909090912E-2"/>
    <n v="0"/>
    <n v="0"/>
    <x v="2"/>
  </r>
  <r>
    <x v="5"/>
    <m/>
    <x v="120"/>
    <n v="44705"/>
    <x v="712"/>
    <x v="0"/>
    <n v="1"/>
    <n v="0"/>
    <n v="1"/>
    <d v="2025-07-07T00:00:00"/>
    <d v="2025-07-12T00:00:00"/>
    <s v="0  DC"/>
    <s v="Atrasado"/>
    <d v="2025-07-12T00:00:00"/>
    <n v="5"/>
    <n v="410517"/>
    <m/>
    <n v="170830"/>
    <n v="221"/>
    <s v="Almoxarifados - Estoque geral"/>
    <n v="514.08000000000004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113"/>
    <n v="44705"/>
    <x v="712"/>
    <x v="1"/>
    <n v="1"/>
    <n v="1"/>
    <m/>
    <d v="2025-06-19T00:00:00"/>
    <m/>
    <m/>
    <s v=""/>
    <s v=""/>
    <s v="Aguardando OC"/>
    <n v="408477"/>
    <m/>
    <n v="0"/>
    <n v="221"/>
    <s v="Almoxarifados - Estoque geral"/>
    <n v="514.08000000000004"/>
    <m/>
    <s v=""/>
    <s v=""/>
    <x v="3"/>
    <x v="0"/>
    <m/>
    <x v="0"/>
    <n v="1"/>
    <n v="1"/>
    <n v="0"/>
    <n v="1"/>
    <m/>
    <x v="0"/>
  </r>
  <r>
    <x v="5"/>
    <m/>
    <x v="108"/>
    <n v="44705"/>
    <x v="712"/>
    <x v="1"/>
    <n v="1"/>
    <n v="1"/>
    <m/>
    <d v="2025-07-19T00:00:00"/>
    <m/>
    <m/>
    <s v=""/>
    <s v=""/>
    <s v="Aguardando OC"/>
    <n v="412423"/>
    <m/>
    <n v="0"/>
    <n v="221"/>
    <s v="Almoxarifados - Estoque geral"/>
    <n v="514.08000000000004"/>
    <m/>
    <s v=""/>
    <s v=""/>
    <x v="3"/>
    <x v="0"/>
    <m/>
    <x v="0"/>
    <n v="1"/>
    <n v="1"/>
    <n v="0"/>
    <n v="1"/>
    <m/>
    <x v="3"/>
  </r>
  <r>
    <x v="5"/>
    <m/>
    <x v="59"/>
    <n v="44706"/>
    <x v="713"/>
    <x v="0"/>
    <n v="1"/>
    <n v="0"/>
    <n v="1"/>
    <d v="2025-06-05T00:00:00"/>
    <d v="2025-06-11T00:00:00"/>
    <s v="0  DC"/>
    <s v="Atrasado"/>
    <d v="2025-06-11T00:00:00"/>
    <n v="6"/>
    <n v="406138"/>
    <m/>
    <n v="168972"/>
    <n v="221"/>
    <s v="Almoxarifados - Estoque geral"/>
    <n v="505.65"/>
    <n v="4604"/>
    <s v="CABINE"/>
    <s v="Recife"/>
    <x v="1"/>
    <x v="1"/>
    <m/>
    <x v="1"/>
    <n v="1"/>
    <n v="1"/>
    <n v="0.5"/>
    <n v="0"/>
    <m/>
    <x v="0"/>
  </r>
  <r>
    <x v="5"/>
    <m/>
    <x v="113"/>
    <n v="44706"/>
    <x v="713"/>
    <x v="0"/>
    <n v="1"/>
    <n v="0"/>
    <n v="1"/>
    <d v="2025-06-21T00:00:00"/>
    <d v="2025-07-02T00:00:00"/>
    <s v="0  DC"/>
    <s v="Atrasado"/>
    <d v="2025-07-02T00:00:00"/>
    <n v="11"/>
    <n v="408711"/>
    <m/>
    <n v="170237"/>
    <n v="221"/>
    <s v="Almoxarifados - Estoque geral"/>
    <n v="634.28"/>
    <n v="4604"/>
    <s v="CABINE"/>
    <s v="Recife"/>
    <x v="1"/>
    <x v="1"/>
    <m/>
    <x v="1"/>
    <n v="1"/>
    <n v="1"/>
    <n v="1"/>
    <n v="0"/>
    <m/>
    <x v="0"/>
  </r>
  <r>
    <x v="5"/>
    <m/>
    <x v="82"/>
    <n v="44707"/>
    <x v="714"/>
    <x v="0"/>
    <n v="1"/>
    <n v="0"/>
    <n v="1"/>
    <d v="2025-05-22T00:00:00"/>
    <d v="2025-05-26T00:00:00"/>
    <s v="0  DC"/>
    <s v="Atrasado"/>
    <d v="2025-05-26T00:00:00"/>
    <n v="4"/>
    <n v="404019"/>
    <m/>
    <n v="168162"/>
    <n v="221"/>
    <s v="Almoxarifados - Estoque geral"/>
    <n v="125.25"/>
    <n v="4604"/>
    <s v="CABINE"/>
    <s v="Recife"/>
    <x v="1"/>
    <x v="1"/>
    <n v="1"/>
    <x v="2"/>
    <n v="1"/>
    <n v="1"/>
    <n v="0.33333333333333331"/>
    <n v="0"/>
    <m/>
    <x v="2"/>
  </r>
  <r>
    <x v="5"/>
    <m/>
    <x v="82"/>
    <n v="44708"/>
    <x v="715"/>
    <x v="0"/>
    <n v="1"/>
    <n v="0"/>
    <n v="1"/>
    <d v="2025-05-22T00:00:00"/>
    <d v="2025-05-26T00:00:00"/>
    <s v="0  DC"/>
    <s v="Atrasado"/>
    <d v="2025-05-26T00:00:00"/>
    <n v="4"/>
    <n v="404020"/>
    <m/>
    <n v="168162"/>
    <n v="221"/>
    <s v="Almoxarifados - Estoque geral"/>
    <n v="100.57"/>
    <n v="4604"/>
    <s v="CABINE"/>
    <s v="Recife"/>
    <x v="1"/>
    <x v="1"/>
    <n v="1"/>
    <x v="2"/>
    <n v="1"/>
    <n v="1"/>
    <n v="0.33333333333333331"/>
    <n v="0"/>
    <m/>
    <x v="2"/>
  </r>
  <r>
    <x v="5"/>
    <m/>
    <x v="106"/>
    <n v="44708"/>
    <x v="715"/>
    <x v="0"/>
    <n v="1"/>
    <n v="0"/>
    <n v="1"/>
    <d v="2025-07-09T00:00:00"/>
    <d v="2025-07-16T00:00:00"/>
    <s v="0  DC"/>
    <s v="Atrasado"/>
    <d v="2025-07-16T00:00:00"/>
    <n v="7"/>
    <n v="411025"/>
    <m/>
    <n v="171058"/>
    <n v="221"/>
    <s v="Almoxarifados - Estoque geral"/>
    <n v="501.57"/>
    <n v="2528"/>
    <s v="REDIESEL            "/>
    <s v="Jaboatão dos Guararapes"/>
    <x v="1"/>
    <x v="1"/>
    <m/>
    <x v="1"/>
    <n v="1"/>
    <n v="1"/>
    <n v="0.25"/>
    <n v="0"/>
    <m/>
    <x v="3"/>
  </r>
  <r>
    <x v="5"/>
    <m/>
    <x v="108"/>
    <n v="44708"/>
    <x v="715"/>
    <x v="1"/>
    <n v="1"/>
    <n v="1"/>
    <m/>
    <d v="2025-07-19T00:00:00"/>
    <m/>
    <m/>
    <s v=""/>
    <s v=""/>
    <s v="Aguardando OC"/>
    <n v="412421"/>
    <m/>
    <n v="0"/>
    <n v="221"/>
    <s v="Almoxarifados - Estoque geral"/>
    <n v="501.57"/>
    <m/>
    <s v=""/>
    <s v=""/>
    <x v="3"/>
    <x v="0"/>
    <m/>
    <x v="0"/>
    <n v="1"/>
    <n v="1"/>
    <n v="0"/>
    <n v="1"/>
    <m/>
    <x v="3"/>
  </r>
  <r>
    <x v="5"/>
    <m/>
    <x v="64"/>
    <n v="44863"/>
    <x v="716"/>
    <x v="0"/>
    <n v="2"/>
    <n v="0"/>
    <n v="2"/>
    <d v="2025-06-17T00:00:00"/>
    <d v="2025-06-23T00:00:00"/>
    <s v="0  DC"/>
    <s v="Atrasado"/>
    <d v="2025-06-23T00:00:00"/>
    <n v="6"/>
    <n v="407990"/>
    <m/>
    <n v="169664"/>
    <n v="221"/>
    <s v="Almoxarifados - Estoque geral"/>
    <n v="12"/>
    <n v="4020"/>
    <s v="CARFEL              "/>
    <s v="João Pessoa"/>
    <x v="0"/>
    <x v="1"/>
    <m/>
    <x v="1"/>
    <m/>
    <e v="#DIV/0!"/>
    <n v="0"/>
    <n v="0"/>
    <m/>
    <x v="0"/>
  </r>
  <r>
    <x v="5"/>
    <m/>
    <x v="16"/>
    <n v="44870"/>
    <x v="717"/>
    <x v="0"/>
    <n v="1"/>
    <n v="0"/>
    <n v="1"/>
    <d v="2025-05-16T00:00:00"/>
    <d v="2025-05-20T00:00:00"/>
    <m/>
    <m/>
    <s v=""/>
    <n v="4"/>
    <n v="403182"/>
    <m/>
    <n v="167926"/>
    <n v="221"/>
    <s v="Almoxarifados - Estoque geral"/>
    <n v="3404"/>
    <n v="5189"/>
    <s v="REPENORTE"/>
    <s v="Recife"/>
    <x v="1"/>
    <x v="1"/>
    <n v="1"/>
    <x v="2"/>
    <n v="1"/>
    <n v="1"/>
    <n v="0.5"/>
    <n v="0"/>
    <m/>
    <x v="2"/>
  </r>
  <r>
    <x v="5"/>
    <m/>
    <x v="91"/>
    <n v="44872"/>
    <x v="718"/>
    <x v="1"/>
    <n v="1"/>
    <n v="1"/>
    <m/>
    <d v="2025-07-18T00:00:00"/>
    <m/>
    <m/>
    <s v=""/>
    <s v=""/>
    <s v="Aguardando OC"/>
    <n v="412256"/>
    <m/>
    <n v="0"/>
    <n v="221"/>
    <s v="Almoxarifados - Estoque geral"/>
    <n v="2720"/>
    <m/>
    <s v=""/>
    <s v=""/>
    <x v="3"/>
    <x v="0"/>
    <m/>
    <x v="0"/>
    <n v="1"/>
    <n v="1"/>
    <n v="0"/>
    <n v="1"/>
    <m/>
    <x v="3"/>
  </r>
  <r>
    <x v="2"/>
    <m/>
    <x v="9"/>
    <n v="45444"/>
    <x v="719"/>
    <x v="0"/>
    <n v="2"/>
    <n v="0"/>
    <n v="2"/>
    <d v="2025-06-20T00:00:00"/>
    <d v="2025-07-01T00:00:00"/>
    <s v="1  DC"/>
    <s v="Atrasado"/>
    <d v="2025-07-02T00:00:00"/>
    <n v="11"/>
    <n v="408570"/>
    <m/>
    <n v="170151"/>
    <n v="221"/>
    <s v="Almoxarifados - Estoque geral"/>
    <n v="14.18"/>
    <n v="9824"/>
    <s v="COMERCIAL AGRICOLA"/>
    <s v="Recife"/>
    <x v="1"/>
    <x v="1"/>
    <m/>
    <x v="1"/>
    <n v="1"/>
    <n v="1"/>
    <n v="0.2"/>
    <n v="0"/>
    <m/>
    <x v="0"/>
  </r>
  <r>
    <x v="6"/>
    <m/>
    <x v="122"/>
    <n v="45460"/>
    <x v="720"/>
    <x v="0"/>
    <n v="1"/>
    <n v="0"/>
    <n v="1"/>
    <d v="2025-05-29T00:00:00"/>
    <d v="2025-06-03T00:00:00"/>
    <m/>
    <s v=""/>
    <s v=""/>
    <n v="5"/>
    <n v="405089"/>
    <m/>
    <n v="168572"/>
    <n v="221"/>
    <s v="Almoxarifados - Estoque geral"/>
    <n v="210"/>
    <n v="10083"/>
    <s v="AGROMAQUINA COMERCIO VAREJISTA DE PEÇAS "/>
    <s v="Bayeux"/>
    <x v="0"/>
    <x v="1"/>
    <m/>
    <x v="1"/>
    <n v="1"/>
    <n v="1"/>
    <n v="0.5"/>
    <n v="0"/>
    <m/>
    <x v="2"/>
  </r>
  <r>
    <x v="5"/>
    <m/>
    <x v="40"/>
    <n v="45558"/>
    <x v="721"/>
    <x v="0"/>
    <n v="2"/>
    <n v="0"/>
    <n v="2"/>
    <d v="2025-05-09T00:00:00"/>
    <d v="2025-05-15T00:00:00"/>
    <m/>
    <m/>
    <s v=""/>
    <n v="6"/>
    <n v="402039"/>
    <m/>
    <n v="167741"/>
    <m/>
    <m/>
    <n v="211.89"/>
    <n v="5189"/>
    <s v="REPENORTE"/>
    <s v="Recife"/>
    <x v="1"/>
    <x v="1"/>
    <n v="1"/>
    <x v="2"/>
    <n v="1"/>
    <n v="1"/>
    <n v="0.33333333333333331"/>
    <n v="0"/>
    <n v="0"/>
    <x v="2"/>
  </r>
  <r>
    <x v="9"/>
    <m/>
    <x v="36"/>
    <n v="45569"/>
    <x v="722"/>
    <x v="1"/>
    <n v="1"/>
    <n v="1"/>
    <m/>
    <d v="2025-06-18T00:00:00"/>
    <m/>
    <m/>
    <s v=""/>
    <s v=""/>
    <s v="Aguardando OC"/>
    <n v="408167"/>
    <m/>
    <n v="0"/>
    <n v="221"/>
    <s v="Almoxarifados - Estoque geral"/>
    <n v="22.9"/>
    <m/>
    <s v=""/>
    <s v=""/>
    <x v="3"/>
    <x v="0"/>
    <m/>
    <x v="0"/>
    <n v="1"/>
    <n v="1"/>
    <n v="0"/>
    <n v="1"/>
    <m/>
    <x v="0"/>
  </r>
  <r>
    <x v="6"/>
    <m/>
    <x v="31"/>
    <n v="45704"/>
    <x v="723"/>
    <x v="1"/>
    <n v="1"/>
    <n v="1"/>
    <n v="0"/>
    <d v="2025-05-09T00:00:00"/>
    <m/>
    <m/>
    <s v=""/>
    <s v=""/>
    <s v="Aguardando OC"/>
    <n v="402124"/>
    <m/>
    <n v="0"/>
    <n v="221"/>
    <s v="Almoxarifados - Estoque geral"/>
    <n v="549.04"/>
    <m/>
    <s v=""/>
    <s v=""/>
    <x v="3"/>
    <x v="0"/>
    <m/>
    <x v="0"/>
    <n v="1"/>
    <n v="1"/>
    <n v="0"/>
    <n v="1"/>
    <m/>
    <x v="2"/>
  </r>
  <r>
    <x v="6"/>
    <m/>
    <x v="18"/>
    <n v="45704"/>
    <x v="723"/>
    <x v="1"/>
    <n v="1"/>
    <n v="1"/>
    <n v="0"/>
    <d v="2025-05-09T00:00:00"/>
    <m/>
    <m/>
    <s v=""/>
    <s v=""/>
    <s v="Aguardando OC"/>
    <n v="402178"/>
    <m/>
    <n v="0"/>
    <n v="221"/>
    <s v="Almoxarifados - Estoque geral"/>
    <n v="549.04"/>
    <m/>
    <s v=""/>
    <s v=""/>
    <x v="3"/>
    <x v="0"/>
    <m/>
    <x v="0"/>
    <n v="1"/>
    <n v="1"/>
    <n v="0"/>
    <n v="1"/>
    <m/>
    <x v="2"/>
  </r>
  <r>
    <x v="6"/>
    <m/>
    <x v="51"/>
    <n v="45704"/>
    <x v="723"/>
    <x v="0"/>
    <n v="1"/>
    <n v="0"/>
    <n v="1"/>
    <d v="2025-06-03T00:00:00"/>
    <d v="2025-06-11T00:00:00"/>
    <s v="4  DC"/>
    <s v="Atrasado"/>
    <d v="2025-06-15T00:00:00"/>
    <n v="8"/>
    <n v="405757"/>
    <m/>
    <n v="168951"/>
    <n v="221"/>
    <s v="Almoxarifados - Estoque geral"/>
    <n v="537.08000000000004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51"/>
    <n v="45704"/>
    <x v="723"/>
    <x v="0"/>
    <n v="1"/>
    <n v="0"/>
    <n v="1"/>
    <d v="2025-06-04T00:00:00"/>
    <d v="2025-06-11T00:00:00"/>
    <s v="4  DC"/>
    <s v="Atrasado"/>
    <d v="2025-06-15T00:00:00"/>
    <n v="7"/>
    <n v="405822"/>
    <m/>
    <n v="168951"/>
    <n v="221"/>
    <s v="Almoxarifados - Estoque geral"/>
    <n v="537.08000000000004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31"/>
    <n v="45705"/>
    <x v="724"/>
    <x v="1"/>
    <n v="1"/>
    <n v="1"/>
    <n v="0"/>
    <d v="2025-05-09T00:00:00"/>
    <m/>
    <m/>
    <s v=""/>
    <s v=""/>
    <s v="Aguardando OC"/>
    <n v="402125"/>
    <m/>
    <n v="0"/>
    <n v="221"/>
    <s v="Almoxarifados - Estoque geral"/>
    <n v="43.27"/>
    <m/>
    <s v=""/>
    <s v=""/>
    <x v="3"/>
    <x v="0"/>
    <m/>
    <x v="0"/>
    <n v="1"/>
    <n v="1"/>
    <n v="0"/>
    <n v="1"/>
    <m/>
    <x v="2"/>
  </r>
  <r>
    <x v="6"/>
    <m/>
    <x v="18"/>
    <n v="45705"/>
    <x v="724"/>
    <x v="1"/>
    <n v="1"/>
    <n v="1"/>
    <n v="0"/>
    <d v="2025-05-09T00:00:00"/>
    <m/>
    <m/>
    <s v=""/>
    <s v=""/>
    <s v="Aguardando OC"/>
    <n v="402179"/>
    <m/>
    <n v="0"/>
    <n v="221"/>
    <s v="Almoxarifados - Estoque geral"/>
    <n v="43.27"/>
    <m/>
    <s v=""/>
    <s v=""/>
    <x v="3"/>
    <x v="0"/>
    <m/>
    <x v="0"/>
    <n v="1"/>
    <n v="1"/>
    <n v="0"/>
    <n v="1"/>
    <m/>
    <x v="2"/>
  </r>
  <r>
    <x v="6"/>
    <m/>
    <x v="51"/>
    <n v="45705"/>
    <x v="724"/>
    <x v="0"/>
    <n v="1"/>
    <n v="0"/>
    <n v="1"/>
    <d v="2025-06-04T00:00:00"/>
    <d v="2025-06-11T00:00:00"/>
    <s v="4  DC"/>
    <s v="Atrasado"/>
    <d v="2025-06-15T00:00:00"/>
    <n v="7"/>
    <n v="405823"/>
    <m/>
    <n v="168951"/>
    <n v="221"/>
    <s v="Almoxarifados - Estoque geral"/>
    <n v="549.04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31"/>
    <n v="46003"/>
    <x v="725"/>
    <x v="1"/>
    <n v="1"/>
    <n v="1"/>
    <m/>
    <d v="2025-06-13T00:00:00"/>
    <m/>
    <m/>
    <s v=""/>
    <s v=""/>
    <s v="Aguardando OC"/>
    <n v="407440"/>
    <m/>
    <n v="0"/>
    <n v="221"/>
    <s v="Almoxarifados - Estoque geral"/>
    <n v="163.02000000000001"/>
    <m/>
    <s v=""/>
    <s v=""/>
    <x v="3"/>
    <x v="0"/>
    <m/>
    <x v="0"/>
    <n v="1"/>
    <n v="1"/>
    <n v="0"/>
    <n v="1"/>
    <m/>
    <x v="0"/>
  </r>
  <r>
    <x v="6"/>
    <m/>
    <x v="45"/>
    <n v="46003"/>
    <x v="725"/>
    <x v="0"/>
    <n v="1"/>
    <n v="1"/>
    <m/>
    <d v="2025-06-13T00:00:00"/>
    <d v="2025-07-04T00:00:00"/>
    <s v="4  DC"/>
    <s v="Atrasado"/>
    <d v="2025-07-08T00:00:00"/>
    <n v="21"/>
    <n v="407227"/>
    <m/>
    <n v="170490"/>
    <n v="221"/>
    <s v="Almoxarifados - Estoque geral"/>
    <n v="163.02000000000001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46007"/>
    <x v="726"/>
    <x v="1"/>
    <n v="6"/>
    <n v="6"/>
    <m/>
    <d v="2025-06-13T00:00:00"/>
    <m/>
    <m/>
    <s v=""/>
    <s v=""/>
    <s v="Aguardando OC"/>
    <n v="407445"/>
    <m/>
    <n v="0"/>
    <n v="221"/>
    <s v="Almoxarifados - Estoque geral"/>
    <n v="6.6533333333333298"/>
    <m/>
    <s v=""/>
    <s v=""/>
    <x v="3"/>
    <x v="0"/>
    <m/>
    <x v="0"/>
    <n v="1"/>
    <n v="1"/>
    <n v="0"/>
    <n v="1"/>
    <m/>
    <x v="0"/>
  </r>
  <r>
    <x v="6"/>
    <m/>
    <x v="31"/>
    <n v="46014"/>
    <x v="727"/>
    <x v="1"/>
    <n v="1"/>
    <n v="1"/>
    <m/>
    <d v="2025-06-13T00:00:00"/>
    <m/>
    <m/>
    <s v=""/>
    <s v=""/>
    <s v="Aguardando OC"/>
    <n v="407462"/>
    <m/>
    <n v="0"/>
    <n v="221"/>
    <s v="Almoxarifados - Estoque geral"/>
    <n v="83.85"/>
    <m/>
    <s v=""/>
    <s v=""/>
    <x v="3"/>
    <x v="0"/>
    <m/>
    <x v="0"/>
    <n v="1"/>
    <n v="1"/>
    <n v="0"/>
    <n v="1"/>
    <m/>
    <x v="0"/>
  </r>
  <r>
    <x v="6"/>
    <m/>
    <x v="18"/>
    <n v="46015"/>
    <x v="728"/>
    <x v="0"/>
    <n v="2"/>
    <n v="0"/>
    <n v="2"/>
    <d v="2025-05-19T00:00:00"/>
    <d v="2025-05-27T00:00:00"/>
    <s v="4  DC"/>
    <s v="Atrasado"/>
    <d v="2025-05-31T00:00:00"/>
    <n v="8"/>
    <n v="403473"/>
    <m/>
    <n v="168234"/>
    <n v="221"/>
    <s v="Almoxarifados - Estoque geral"/>
    <n v="35.14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18"/>
    <n v="46055"/>
    <x v="729"/>
    <x v="0"/>
    <n v="5"/>
    <n v="0"/>
    <n v="5"/>
    <d v="2025-02-11T00:00:00"/>
    <d v="2025-02-17T00:00:00"/>
    <m/>
    <m/>
    <s v=""/>
    <n v="6"/>
    <n v="392090"/>
    <n v="1127366"/>
    <n v="164322"/>
    <n v="696"/>
    <s v="Tratores Colheita"/>
    <n v="19.18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26"/>
    <n v="46062"/>
    <x v="730"/>
    <x v="0"/>
    <n v="2"/>
    <n v="0"/>
    <n v="2"/>
    <d v="2025-06-06T00:00:00"/>
    <d v="2025-06-18T00:00:00"/>
    <s v="1  DC"/>
    <s v="Atrasado"/>
    <d v="2025-06-19T00:00:00"/>
    <n v="12"/>
    <n v="406355"/>
    <m/>
    <n v="169372"/>
    <n v="221"/>
    <s v="Almoxarifados - Estoque geral"/>
    <n v="22.6"/>
    <n v="13341"/>
    <s v="DISMA DISTRIBUIDORA"/>
    <s v="Araçatuba"/>
    <x v="4"/>
    <x v="1"/>
    <m/>
    <x v="1"/>
    <n v="1"/>
    <n v="1"/>
    <n v="3.8461538461538464E-2"/>
    <n v="0"/>
    <m/>
    <x v="0"/>
  </r>
  <r>
    <x v="5"/>
    <m/>
    <x v="39"/>
    <n v="46067"/>
    <x v="731"/>
    <x v="0"/>
    <n v="1"/>
    <n v="0"/>
    <n v="1"/>
    <d v="2025-06-13T00:00:00"/>
    <d v="2025-06-23T00:00:00"/>
    <m/>
    <s v=""/>
    <s v=""/>
    <n v="10"/>
    <n v="407571"/>
    <m/>
    <n v="169645"/>
    <n v="221"/>
    <s v="Almoxarifados - Estoque geral"/>
    <n v="101.73"/>
    <n v="2528"/>
    <s v="REDIESEL            "/>
    <s v="Jaboatão dos Guararapes"/>
    <x v="1"/>
    <x v="1"/>
    <m/>
    <x v="1"/>
    <n v="1"/>
    <n v="1"/>
    <n v="0.2"/>
    <n v="0"/>
    <m/>
    <x v="0"/>
  </r>
  <r>
    <x v="5"/>
    <m/>
    <x v="112"/>
    <n v="46168"/>
    <x v="732"/>
    <x v="0"/>
    <n v="2"/>
    <n v="0"/>
    <n v="2"/>
    <d v="2025-06-26T00:00:00"/>
    <d v="2025-07-04T00:00:00"/>
    <s v="0  DC"/>
    <s v="Atrasado"/>
    <d v="2025-07-04T00:00:00"/>
    <n v="8"/>
    <n v="409107"/>
    <m/>
    <n v="170419"/>
    <n v="221"/>
    <s v="Almoxarifados - Estoque geral"/>
    <n v="358.81"/>
    <n v="2528"/>
    <s v="REDIESEL            "/>
    <s v="Jaboatão dos Guararapes"/>
    <x v="1"/>
    <x v="1"/>
    <m/>
    <x v="1"/>
    <n v="1"/>
    <n v="1"/>
    <n v="0.14285714285714285"/>
    <n v="0"/>
    <m/>
    <x v="0"/>
  </r>
  <r>
    <x v="5"/>
    <m/>
    <x v="83"/>
    <n v="46203"/>
    <x v="733"/>
    <x v="0"/>
    <n v="1"/>
    <n v="0"/>
    <n v="1"/>
    <d v="2025-03-27T00:00:00"/>
    <d v="2025-04-09T00:00:00"/>
    <m/>
    <m/>
    <s v=""/>
    <n v="13"/>
    <n v="397297"/>
    <n v="1139812"/>
    <n v="165960"/>
    <n v="689"/>
    <s v="Caminhões Colheita"/>
    <n v="100"/>
    <n v="2097"/>
    <s v="CAUPECAS            "/>
    <s v="Recife"/>
    <x v="1"/>
    <x v="1"/>
    <n v="1"/>
    <x v="2"/>
    <n v="1"/>
    <n v="1"/>
    <n v="0.5"/>
    <n v="0"/>
    <n v="0"/>
    <x v="1"/>
  </r>
  <r>
    <x v="5"/>
    <m/>
    <x v="41"/>
    <n v="46203"/>
    <x v="733"/>
    <x v="0"/>
    <n v="1"/>
    <n v="0"/>
    <n v="1"/>
    <d v="2025-05-02T00:00:00"/>
    <d v="2025-05-09T00:00:00"/>
    <m/>
    <m/>
    <s v=""/>
    <n v="7"/>
    <n v="401166"/>
    <m/>
    <n v="167374"/>
    <n v="221"/>
    <s v="Almoxarifados - Estoque geral"/>
    <n v="102"/>
    <n v="2097"/>
    <s v="CAUPECAS            "/>
    <s v="Recife"/>
    <x v="1"/>
    <x v="1"/>
    <n v="1"/>
    <x v="2"/>
    <n v="1"/>
    <n v="1"/>
    <n v="1"/>
    <n v="0"/>
    <n v="0"/>
    <x v="2"/>
  </r>
  <r>
    <x v="5"/>
    <m/>
    <x v="16"/>
    <n v="46203"/>
    <x v="733"/>
    <x v="0"/>
    <n v="1"/>
    <n v="0"/>
    <n v="1"/>
    <d v="2025-05-16T00:00:00"/>
    <d v="2025-05-20T00:00:00"/>
    <m/>
    <m/>
    <s v=""/>
    <n v="4"/>
    <n v="403187"/>
    <m/>
    <n v="167929"/>
    <n v="221"/>
    <s v="Almoxarifados - Estoque geral"/>
    <n v="62.96"/>
    <n v="2528"/>
    <s v="REDIESEL            "/>
    <s v="Jaboatão dos Guararapes"/>
    <x v="1"/>
    <x v="1"/>
    <n v="1"/>
    <x v="2"/>
    <n v="1"/>
    <n v="1"/>
    <n v="1"/>
    <n v="0"/>
    <m/>
    <x v="2"/>
  </r>
  <r>
    <x v="3"/>
    <m/>
    <x v="5"/>
    <n v="46314"/>
    <x v="734"/>
    <x v="0"/>
    <n v="4"/>
    <n v="0"/>
    <n v="4"/>
    <d v="2025-05-13T00:00:00"/>
    <d v="2025-05-15T00:00:00"/>
    <m/>
    <m/>
    <s v=""/>
    <n v="2"/>
    <n v="402734"/>
    <m/>
    <n v="167755"/>
    <m/>
    <m/>
    <n v="50"/>
    <n v="9863"/>
    <s v="ITALPRATES"/>
    <s v="São Paulo"/>
    <x v="4"/>
    <x v="1"/>
    <n v="1"/>
    <x v="2"/>
    <n v="1"/>
    <n v="1"/>
    <n v="0.25"/>
    <n v="0"/>
    <n v="0"/>
    <x v="2"/>
  </r>
  <r>
    <x v="1"/>
    <m/>
    <x v="53"/>
    <n v="46527"/>
    <x v="735"/>
    <x v="0"/>
    <n v="1"/>
    <n v="0"/>
    <n v="1"/>
    <d v="2025-03-28T00:00:00"/>
    <d v="2025-04-10T00:00:00"/>
    <m/>
    <m/>
    <s v=""/>
    <n v="13"/>
    <n v="397402"/>
    <n v="1139973"/>
    <n v="166120"/>
    <n v="719"/>
    <s v="Automóveis e utilitários - Adm. Agricola"/>
    <n v="47.5"/>
    <n v="14446"/>
    <s v="AGROMOTO"/>
    <s v="Jaboatão dos Guararapes"/>
    <x v="1"/>
    <x v="1"/>
    <m/>
    <x v="1"/>
    <n v="1"/>
    <n v="1"/>
    <n v="9.0909090909090912E-2"/>
    <n v="0"/>
    <n v="0"/>
    <x v="1"/>
  </r>
  <r>
    <x v="1"/>
    <m/>
    <x v="54"/>
    <n v="46527"/>
    <x v="735"/>
    <x v="0"/>
    <n v="1"/>
    <n v="0"/>
    <n v="1"/>
    <d v="2025-03-28T00:00:00"/>
    <d v="2025-04-12T00:00:00"/>
    <m/>
    <m/>
    <s v=""/>
    <n v="15"/>
    <n v="397417"/>
    <n v="1139980"/>
    <n v="166195"/>
    <n v="719"/>
    <s v="Automóveis e utilitários - Adm. Agricola"/>
    <n v="47.5"/>
    <n v="14446"/>
    <s v="AGROMOTO"/>
    <s v="Jaboatão dos Guararapes"/>
    <x v="1"/>
    <x v="1"/>
    <m/>
    <x v="1"/>
    <n v="1"/>
    <n v="1"/>
    <n v="0.14285714285714285"/>
    <n v="0"/>
    <n v="0"/>
    <x v="1"/>
  </r>
  <r>
    <x v="1"/>
    <m/>
    <x v="53"/>
    <n v="46528"/>
    <x v="736"/>
    <x v="0"/>
    <n v="1"/>
    <n v="0"/>
    <n v="1"/>
    <d v="2025-03-28T00:00:00"/>
    <d v="2025-04-12T00:00:00"/>
    <m/>
    <m/>
    <s v=""/>
    <n v="15"/>
    <n v="397403"/>
    <n v="1139973"/>
    <n v="166195"/>
    <n v="719"/>
    <s v="Automóveis e utilitários - Adm. Agricola"/>
    <n v="47.5"/>
    <n v="14446"/>
    <s v="AGROMOTO"/>
    <s v="Jaboatão dos Guararapes"/>
    <x v="1"/>
    <x v="1"/>
    <m/>
    <x v="1"/>
    <n v="1"/>
    <n v="1"/>
    <n v="0.14285714285714285"/>
    <n v="0"/>
    <n v="0"/>
    <x v="1"/>
  </r>
  <r>
    <x v="1"/>
    <m/>
    <x v="54"/>
    <n v="46528"/>
    <x v="736"/>
    <x v="0"/>
    <n v="1"/>
    <n v="0"/>
    <n v="1"/>
    <d v="2025-03-28T00:00:00"/>
    <d v="2025-04-12T00:00:00"/>
    <m/>
    <m/>
    <s v=""/>
    <n v="15"/>
    <n v="397418"/>
    <n v="1139980"/>
    <n v="166195"/>
    <n v="719"/>
    <s v="Automóveis e utilitários - Adm. Agricola"/>
    <n v="47.5"/>
    <n v="14446"/>
    <s v="AGROMOTO"/>
    <s v="Jaboatão dos Guararapes"/>
    <x v="1"/>
    <x v="1"/>
    <m/>
    <x v="1"/>
    <n v="1"/>
    <n v="1"/>
    <n v="0.14285714285714285"/>
    <n v="0"/>
    <n v="0"/>
    <x v="1"/>
  </r>
  <r>
    <x v="9"/>
    <m/>
    <x v="36"/>
    <n v="46799"/>
    <x v="737"/>
    <x v="0"/>
    <n v="1"/>
    <n v="0"/>
    <n v="1"/>
    <d v="2025-05-05T00:00:00"/>
    <d v="2025-05-10T00:00:00"/>
    <m/>
    <m/>
    <s v=""/>
    <n v="5"/>
    <n v="401378"/>
    <m/>
    <n v="0"/>
    <n v="221"/>
    <s v="Almoxarifados - Estoque geral"/>
    <n v="127.33"/>
    <n v="7692"/>
    <s v="BEZERRA OLIVEIRA"/>
    <s v="Cabedelo"/>
    <x v="0"/>
    <x v="1"/>
    <n v="1"/>
    <x v="2"/>
    <n v="1"/>
    <n v="1"/>
    <n v="0"/>
    <n v="1"/>
    <e v="#REF!"/>
    <x v="2"/>
  </r>
  <r>
    <x v="5"/>
    <m/>
    <x v="64"/>
    <n v="46811"/>
    <x v="738"/>
    <x v="0"/>
    <n v="4"/>
    <n v="0"/>
    <n v="4"/>
    <d v="2025-06-17T00:00:00"/>
    <d v="2025-06-27T00:00:00"/>
    <s v="0  DC"/>
    <s v="Atrasado"/>
    <d v="2025-06-27T00:00:00"/>
    <n v="10"/>
    <n v="407998"/>
    <m/>
    <n v="169728"/>
    <n v="221"/>
    <s v="Almoxarifados - Estoque geral"/>
    <n v="137.51"/>
    <n v="11614"/>
    <s v="DF MAQUINAS"/>
    <s v="Bayeux"/>
    <x v="0"/>
    <x v="1"/>
    <m/>
    <x v="1"/>
    <m/>
    <e v="#DIV/0!"/>
    <e v="#DIV/0!"/>
    <n v="0"/>
    <m/>
    <x v="0"/>
  </r>
  <r>
    <x v="5"/>
    <m/>
    <x v="91"/>
    <n v="46814"/>
    <x v="739"/>
    <x v="1"/>
    <n v="1"/>
    <n v="1"/>
    <m/>
    <d v="2025-07-18T00:00:00"/>
    <m/>
    <m/>
    <s v=""/>
    <s v=""/>
    <s v="Aguardando OC"/>
    <n v="412264"/>
    <m/>
    <n v="0"/>
    <n v="221"/>
    <s v="Almoxarifados - Estoque geral"/>
    <n v="20.66"/>
    <m/>
    <s v=""/>
    <s v=""/>
    <x v="3"/>
    <x v="0"/>
    <m/>
    <x v="0"/>
    <n v="1"/>
    <n v="1"/>
    <n v="0"/>
    <n v="1"/>
    <m/>
    <x v="3"/>
  </r>
  <r>
    <x v="5"/>
    <m/>
    <x v="21"/>
    <n v="46995"/>
    <x v="740"/>
    <x v="0"/>
    <n v="1"/>
    <n v="0"/>
    <n v="1"/>
    <d v="2025-06-21T00:00:00"/>
    <d v="2025-07-03T00:00:00"/>
    <s v="0  DC"/>
    <s v="Atrasado"/>
    <d v="2025-07-03T00:00:00"/>
    <n v="12"/>
    <n v="408726"/>
    <m/>
    <n v="170287"/>
    <n v="221"/>
    <s v="Almoxarifados - Estoque geral"/>
    <n v="120"/>
    <n v="2528"/>
    <s v="REDIESEL            "/>
    <s v="Jaboatão dos Guararapes"/>
    <x v="1"/>
    <x v="1"/>
    <m/>
    <x v="1"/>
    <n v="1"/>
    <n v="1"/>
    <n v="1"/>
    <n v="0"/>
    <m/>
    <x v="0"/>
  </r>
  <r>
    <x v="6"/>
    <m/>
    <x v="18"/>
    <n v="47031"/>
    <x v="741"/>
    <x v="0"/>
    <n v="1"/>
    <n v="0"/>
    <n v="1"/>
    <d v="2025-06-26T00:00:00"/>
    <d v="2025-07-03T00:00:00"/>
    <s v="1  UT"/>
    <s v="Atrasado"/>
    <d v="2025-07-04T00:00:00"/>
    <n v="7"/>
    <n v="408983"/>
    <m/>
    <n v="170295"/>
    <n v="221"/>
    <s v="Almoxarifados - Estoque geral"/>
    <n v="978.43"/>
    <n v="3238"/>
    <s v="VENEZA              "/>
    <s v="Bayeux"/>
    <x v="0"/>
    <x v="1"/>
    <m/>
    <x v="1"/>
    <n v="1"/>
    <n v="1"/>
    <n v="0.25"/>
    <n v="0"/>
    <m/>
    <x v="0"/>
  </r>
  <r>
    <x v="5"/>
    <m/>
    <x v="81"/>
    <n v="47037"/>
    <x v="742"/>
    <x v="0"/>
    <n v="1"/>
    <n v="1"/>
    <m/>
    <d v="2025-07-05T00:00:00"/>
    <d v="2025-07-16T00:00:00"/>
    <s v="10  UT"/>
    <s v="No prazo"/>
    <d v="2025-07-26T00:00:00"/>
    <n v="11"/>
    <n v="410319"/>
    <m/>
    <n v="171051"/>
    <n v="221"/>
    <s v="Almoxarifados - Estoque geral"/>
    <n v="240"/>
    <n v="2106"/>
    <s v="UNIDAS              "/>
    <s v="João Pessoa"/>
    <x v="0"/>
    <x v="0"/>
    <m/>
    <x v="0"/>
    <n v="1"/>
    <n v="1"/>
    <n v="0.33333333333333331"/>
    <n v="0"/>
    <m/>
    <x v="3"/>
  </r>
  <r>
    <x v="5"/>
    <m/>
    <x v="123"/>
    <n v="47194"/>
    <x v="743"/>
    <x v="0"/>
    <n v="1"/>
    <n v="0"/>
    <n v="1"/>
    <d v="2025-03-10T00:00:00"/>
    <d v="2025-04-16T00:00:00"/>
    <m/>
    <m/>
    <s v=""/>
    <n v="37"/>
    <n v="395374"/>
    <n v="1135230"/>
    <n v="166458"/>
    <n v="667"/>
    <s v="Caminhões Apoio (Industria)"/>
    <n v="174.91"/>
    <m/>
    <s v=""/>
    <s v=""/>
    <x v="3"/>
    <x v="1"/>
    <n v="1"/>
    <x v="2"/>
    <n v="1"/>
    <n v="1"/>
    <n v="1"/>
    <n v="0"/>
    <n v="0"/>
    <x v="1"/>
  </r>
  <r>
    <x v="6"/>
    <m/>
    <x v="31"/>
    <n v="47333"/>
    <x v="744"/>
    <x v="1"/>
    <n v="3"/>
    <n v="3"/>
    <n v="0"/>
    <d v="2025-05-09T00:00:00"/>
    <m/>
    <m/>
    <s v=""/>
    <s v=""/>
    <s v="Aguardando OC"/>
    <n v="402112"/>
    <m/>
    <n v="0"/>
    <n v="221"/>
    <s v="Almoxarifados - Estoque geral"/>
    <n v="1.1879999999999999"/>
    <m/>
    <s v=""/>
    <s v=""/>
    <x v="3"/>
    <x v="0"/>
    <m/>
    <x v="0"/>
    <n v="1"/>
    <n v="1"/>
    <n v="0"/>
    <n v="1"/>
    <m/>
    <x v="2"/>
  </r>
  <r>
    <x v="6"/>
    <m/>
    <x v="18"/>
    <n v="47380"/>
    <x v="745"/>
    <x v="0"/>
    <n v="1"/>
    <n v="0"/>
    <n v="1"/>
    <d v="2025-02-11T00:00:00"/>
    <d v="2025-02-17T00:00:00"/>
    <m/>
    <m/>
    <s v=""/>
    <n v="6"/>
    <n v="392084"/>
    <n v="1127366"/>
    <n v="164322"/>
    <n v="696"/>
    <s v="Tratores Colheita"/>
    <n v="12.58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47380"/>
    <x v="745"/>
    <x v="1"/>
    <n v="1"/>
    <n v="1"/>
    <m/>
    <d v="2025-06-12T00:00:00"/>
    <m/>
    <m/>
    <s v=""/>
    <s v=""/>
    <s v="Aguardando OC"/>
    <n v="407132"/>
    <m/>
    <n v="0"/>
    <n v="221"/>
    <s v="Almoxarifados - Estoque geral"/>
    <n v="47.3"/>
    <m/>
    <s v=""/>
    <s v=""/>
    <x v="3"/>
    <x v="0"/>
    <m/>
    <x v="0"/>
    <n v="1"/>
    <n v="1"/>
    <n v="0"/>
    <n v="1"/>
    <m/>
    <x v="0"/>
  </r>
  <r>
    <x v="6"/>
    <m/>
    <x v="31"/>
    <n v="47380"/>
    <x v="745"/>
    <x v="1"/>
    <n v="1"/>
    <n v="1"/>
    <m/>
    <d v="2025-06-13T00:00:00"/>
    <m/>
    <m/>
    <s v=""/>
    <s v=""/>
    <s v="Aguardando OC"/>
    <n v="407342"/>
    <m/>
    <n v="0"/>
    <n v="221"/>
    <s v="Almoxarifados - Estoque geral"/>
    <n v="47.3"/>
    <m/>
    <s v=""/>
    <s v=""/>
    <x v="3"/>
    <x v="0"/>
    <m/>
    <x v="0"/>
    <n v="1"/>
    <n v="1"/>
    <n v="0"/>
    <n v="1"/>
    <m/>
    <x v="0"/>
  </r>
  <r>
    <x v="6"/>
    <m/>
    <x v="65"/>
    <n v="47420"/>
    <x v="746"/>
    <x v="0"/>
    <n v="4"/>
    <n v="0"/>
    <n v="4"/>
    <d v="2025-03-19T00:00:00"/>
    <d v="2025-04-09T00:00:00"/>
    <m/>
    <m/>
    <s v=""/>
    <n v="21"/>
    <n v="396639"/>
    <n v="1137894"/>
    <n v="166040"/>
    <n v="694"/>
    <s v="Tratores Plantio"/>
    <n v="28.8"/>
    <n v="3455"/>
    <s v="MAQTRAL             "/>
    <s v="Recife"/>
    <x v="1"/>
    <x v="1"/>
    <m/>
    <x v="1"/>
    <n v="1"/>
    <n v="1"/>
    <n v="0.33333333333333331"/>
    <n v="0"/>
    <n v="0"/>
    <x v="1"/>
  </r>
  <r>
    <x v="2"/>
    <m/>
    <x v="7"/>
    <n v="47420"/>
    <x v="746"/>
    <x v="0"/>
    <n v="3"/>
    <n v="0"/>
    <n v="3"/>
    <d v="2025-03-19T00:00:00"/>
    <d v="2025-04-09T00:00:00"/>
    <m/>
    <m/>
    <s v=""/>
    <n v="21"/>
    <n v="396644"/>
    <n v="1137897"/>
    <n v="166040"/>
    <n v="112"/>
    <s v="Carregadeiras Colheita"/>
    <n v="21.6"/>
    <n v="3455"/>
    <s v="MAQTRAL             "/>
    <s v="Recife"/>
    <x v="1"/>
    <x v="1"/>
    <n v="1"/>
    <x v="2"/>
    <n v="1"/>
    <n v="1"/>
    <n v="0.33333333333333331"/>
    <n v="0"/>
    <n v="0"/>
    <x v="1"/>
  </r>
  <r>
    <x v="2"/>
    <m/>
    <x v="2"/>
    <n v="47420"/>
    <x v="746"/>
    <x v="0"/>
    <n v="3"/>
    <n v="0"/>
    <n v="3"/>
    <d v="2025-03-19T00:00:00"/>
    <d v="2025-04-09T00:00:00"/>
    <m/>
    <m/>
    <s v=""/>
    <n v="21"/>
    <n v="396647"/>
    <n v="1137899"/>
    <n v="166040"/>
    <n v="701"/>
    <s v="Carregadeiras Prep. Solo/Plantio"/>
    <n v="21.6"/>
    <n v="3455"/>
    <s v="MAQTRAL             "/>
    <s v="Recife"/>
    <x v="1"/>
    <x v="1"/>
    <n v="1"/>
    <x v="2"/>
    <n v="1"/>
    <n v="1"/>
    <n v="0.33333333333333331"/>
    <n v="0"/>
    <n v="0"/>
    <x v="1"/>
  </r>
  <r>
    <x v="6"/>
    <m/>
    <x v="65"/>
    <n v="47432"/>
    <x v="747"/>
    <x v="0"/>
    <n v="6"/>
    <n v="0"/>
    <n v="6"/>
    <d v="2025-04-21T00:00:00"/>
    <d v="2025-05-07T00:00:00"/>
    <m/>
    <s v=""/>
    <s v=""/>
    <n v="16"/>
    <n v="399980"/>
    <m/>
    <n v="167230"/>
    <n v="221"/>
    <s v="Almoxarifados - Estoque geral"/>
    <n v="13.7"/>
    <n v="15702"/>
    <s v="MAQTRAL - PB"/>
    <s v="Bayeux"/>
    <x v="0"/>
    <x v="1"/>
    <m/>
    <x v="1"/>
    <n v="1"/>
    <n v="1"/>
    <n v="0.25"/>
    <n v="0"/>
    <n v="0"/>
    <x v="4"/>
  </r>
  <r>
    <x v="2"/>
    <m/>
    <x v="4"/>
    <n v="47610"/>
    <x v="748"/>
    <x v="0"/>
    <n v="10"/>
    <n v="0"/>
    <n v="10"/>
    <d v="2025-03-13T00:00:00"/>
    <d v="2025-03-20T00:00:00"/>
    <m/>
    <m/>
    <s v=""/>
    <n v="7"/>
    <n v="395922"/>
    <n v="1136456"/>
    <n v="165334"/>
    <n v="112"/>
    <s v="Carregadeiras Colheita"/>
    <n v="9.8000000000000007"/>
    <n v="13341"/>
    <s v="DISMA DISTRIBUIDORA"/>
    <s v="Araçatuba"/>
    <x v="4"/>
    <x v="1"/>
    <n v="1"/>
    <x v="2"/>
    <n v="1"/>
    <n v="1"/>
    <n v="4.7619047619047616E-2"/>
    <n v="0"/>
    <n v="0"/>
    <x v="1"/>
  </r>
  <r>
    <x v="2"/>
    <m/>
    <x v="70"/>
    <n v="47610"/>
    <x v="748"/>
    <x v="0"/>
    <n v="10"/>
    <n v="0"/>
    <n v="10"/>
    <d v="2025-03-13T00:00:00"/>
    <d v="2025-03-20T00:00:00"/>
    <m/>
    <m/>
    <s v=""/>
    <n v="7"/>
    <n v="395928"/>
    <n v="1136462"/>
    <n v="165334"/>
    <n v="113"/>
    <s v="Carregadeiras Geral - Apontamento"/>
    <n v="9.8000000000000007"/>
    <n v="13341"/>
    <s v="DISMA DISTRIBUIDORA"/>
    <s v="Araçatuba"/>
    <x v="4"/>
    <x v="1"/>
    <n v="1"/>
    <x v="2"/>
    <n v="1"/>
    <n v="1"/>
    <n v="4.7619047619047616E-2"/>
    <n v="0"/>
    <n v="0"/>
    <x v="1"/>
  </r>
  <r>
    <x v="5"/>
    <m/>
    <x v="44"/>
    <n v="47656"/>
    <x v="749"/>
    <x v="0"/>
    <n v="1"/>
    <n v="0"/>
    <n v="1"/>
    <d v="2025-05-21T00:00:00"/>
    <d v="2025-05-27T00:00:00"/>
    <s v="0  DC"/>
    <s v="Atrasado"/>
    <d v="2025-05-27T00:00:00"/>
    <n v="6"/>
    <n v="403851"/>
    <m/>
    <n v="168242"/>
    <n v="221"/>
    <s v="Almoxarifados - Estoque geral"/>
    <n v="6.37"/>
    <n v="2528"/>
    <s v="REDIESEL            "/>
    <s v="Jaboatão dos Guararapes"/>
    <x v="1"/>
    <x v="1"/>
    <m/>
    <x v="1"/>
    <n v="1"/>
    <n v="1"/>
    <n v="0.14285714285714285"/>
    <n v="0"/>
    <m/>
    <x v="2"/>
  </r>
  <r>
    <x v="5"/>
    <m/>
    <x v="14"/>
    <n v="47656"/>
    <x v="749"/>
    <x v="0"/>
    <n v="1"/>
    <n v="1"/>
    <m/>
    <d v="2025-07-14T00:00:00"/>
    <d v="2025-07-19T00:00:00"/>
    <s v="0  DC"/>
    <s v="Atrasado"/>
    <d v="2025-07-19T00:00:00"/>
    <n v="5"/>
    <n v="411567"/>
    <m/>
    <n v="171162"/>
    <n v="221"/>
    <s v="Almoxarifados - Estoque geral"/>
    <n v="2683.27"/>
    <n v="2528"/>
    <s v="REDIESEL            "/>
    <s v="Jaboatão dos Guararapes"/>
    <x v="1"/>
    <x v="0"/>
    <m/>
    <x v="0"/>
    <n v="1"/>
    <n v="1"/>
    <n v="0.125"/>
    <n v="0"/>
    <m/>
    <x v="3"/>
  </r>
  <r>
    <x v="5"/>
    <m/>
    <x v="27"/>
    <n v="47656"/>
    <x v="749"/>
    <x v="1"/>
    <n v="1"/>
    <n v="1"/>
    <m/>
    <d v="2025-07-19T00:00:00"/>
    <m/>
    <m/>
    <s v=""/>
    <s v=""/>
    <s v="Aguardando OC"/>
    <n v="412466"/>
    <m/>
    <n v="0"/>
    <n v="221"/>
    <s v="Almoxarifados - Estoque geral"/>
    <n v="2683.27"/>
    <m/>
    <s v=""/>
    <s v=""/>
    <x v="3"/>
    <x v="0"/>
    <m/>
    <x v="0"/>
    <n v="1"/>
    <n v="1"/>
    <n v="0"/>
    <n v="1"/>
    <m/>
    <x v="3"/>
  </r>
  <r>
    <x v="3"/>
    <m/>
    <x v="60"/>
    <n v="47722"/>
    <x v="750"/>
    <x v="0"/>
    <n v="2"/>
    <n v="2"/>
    <m/>
    <d v="2025-07-09T00:00:00"/>
    <d v="2025-07-19T00:00:00"/>
    <s v="15  DC"/>
    <s v="No prazo"/>
    <d v="2025-08-03T00:00:00"/>
    <n v="10"/>
    <n v="410998"/>
    <m/>
    <n v="171141"/>
    <n v="221"/>
    <s v="Almoxarifados - Estoque geral"/>
    <n v="568"/>
    <n v="3532"/>
    <s v="HC PNEUS SA         "/>
    <s v="João Pessoa"/>
    <x v="0"/>
    <x v="0"/>
    <m/>
    <x v="0"/>
    <n v="1"/>
    <n v="1"/>
    <n v="1"/>
    <n v="0"/>
    <m/>
    <x v="3"/>
  </r>
  <r>
    <x v="2"/>
    <m/>
    <x v="8"/>
    <n v="47737"/>
    <x v="751"/>
    <x v="0"/>
    <n v="1"/>
    <n v="0"/>
    <n v="1"/>
    <d v="2025-05-09T00:00:00"/>
    <d v="2025-05-15T00:00:00"/>
    <m/>
    <m/>
    <s v=""/>
    <n v="6"/>
    <n v="402287"/>
    <m/>
    <n v="167749"/>
    <n v="221"/>
    <s v="Almoxarifados - Estoque geral"/>
    <n v="10"/>
    <n v="14487"/>
    <s v="FL TRATORES "/>
    <s v="Recife"/>
    <x v="1"/>
    <x v="1"/>
    <n v="1"/>
    <x v="2"/>
    <n v="1"/>
    <n v="1"/>
    <n v="6.6666666666666666E-2"/>
    <n v="0"/>
    <m/>
    <x v="2"/>
  </r>
  <r>
    <x v="6"/>
    <m/>
    <x v="31"/>
    <n v="47800"/>
    <x v="752"/>
    <x v="1"/>
    <n v="2"/>
    <n v="2"/>
    <m/>
    <d v="2025-06-13T00:00:00"/>
    <m/>
    <m/>
    <s v=""/>
    <s v=""/>
    <s v="Aguardando OC"/>
    <n v="40746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3"/>
    <m/>
    <x v="3"/>
    <n v="47841"/>
    <x v="753"/>
    <x v="0"/>
    <n v="2"/>
    <n v="0"/>
    <n v="2"/>
    <d v="2025-05-17T00:00:00"/>
    <d v="2025-05-26T00:00:00"/>
    <s v="6  DC"/>
    <s v="Atrasado"/>
    <d v="2025-06-01T00:00:00"/>
    <n v="9"/>
    <n v="403320"/>
    <m/>
    <n v="168128"/>
    <n v="221"/>
    <s v="Almoxarifados - Estoque geral"/>
    <n v="82.74"/>
    <n v="9863"/>
    <s v="ITALPRATES"/>
    <s v="São Paulo"/>
    <x v="4"/>
    <x v="1"/>
    <m/>
    <x v="1"/>
    <n v="1"/>
    <n v="1"/>
    <n v="7.6923076923076927E-2"/>
    <n v="0"/>
    <m/>
    <x v="2"/>
  </r>
  <r>
    <x v="1"/>
    <m/>
    <x v="75"/>
    <n v="47869"/>
    <x v="754"/>
    <x v="0"/>
    <n v="1"/>
    <n v="1"/>
    <m/>
    <d v="2025-06-16T00:00:00"/>
    <d v="2025-06-18T00:00:00"/>
    <s v="0  DC"/>
    <s v="Atrasado"/>
    <d v="2025-06-18T00:00:00"/>
    <n v="2"/>
    <n v="407737"/>
    <m/>
    <n v="169526"/>
    <n v="221"/>
    <s v="Almoxarifados - Estoque geral"/>
    <n v="76.23"/>
    <n v="7692"/>
    <s v="BEZERRA OLIVEIRA"/>
    <s v="Cabedelo"/>
    <x v="0"/>
    <x v="0"/>
    <m/>
    <x v="0"/>
    <n v="1"/>
    <n v="1"/>
    <n v="1"/>
    <n v="0"/>
    <m/>
    <x v="0"/>
  </r>
  <r>
    <x v="5"/>
    <m/>
    <x v="106"/>
    <n v="47970"/>
    <x v="755"/>
    <x v="1"/>
    <n v="1"/>
    <n v="1"/>
    <m/>
    <d v="2025-07-14T00:00:00"/>
    <m/>
    <m/>
    <s v=""/>
    <s v=""/>
    <s v="Aguardando OC"/>
    <n v="411660"/>
    <m/>
    <n v="0"/>
    <n v="221"/>
    <s v="Almoxarifados - Estoque geral"/>
    <n v="1536.31"/>
    <m/>
    <s v=""/>
    <s v=""/>
    <x v="3"/>
    <x v="0"/>
    <m/>
    <x v="0"/>
    <n v="1"/>
    <n v="1"/>
    <n v="0"/>
    <n v="1"/>
    <m/>
    <x v="3"/>
  </r>
  <r>
    <x v="5"/>
    <m/>
    <x v="106"/>
    <n v="47973"/>
    <x v="756"/>
    <x v="1"/>
    <n v="1"/>
    <n v="1"/>
    <m/>
    <d v="2025-07-14T00:00:00"/>
    <m/>
    <m/>
    <s v=""/>
    <s v=""/>
    <s v="Aguardando OC"/>
    <n v="411653"/>
    <m/>
    <n v="0"/>
    <n v="221"/>
    <s v="Almoxarifados - Estoque geral"/>
    <n v="1048.96"/>
    <m/>
    <s v=""/>
    <s v=""/>
    <x v="3"/>
    <x v="0"/>
    <m/>
    <x v="0"/>
    <n v="1"/>
    <n v="1"/>
    <n v="0"/>
    <n v="1"/>
    <m/>
    <x v="3"/>
  </r>
  <r>
    <x v="5"/>
    <m/>
    <x v="106"/>
    <n v="48036"/>
    <x v="757"/>
    <x v="0"/>
    <n v="1"/>
    <n v="1"/>
    <m/>
    <d v="2025-07-14T00:00:00"/>
    <d v="2025-07-19T00:00:00"/>
    <s v="1  UT"/>
    <s v="Atrasado"/>
    <d v="2025-07-20T00:00:00"/>
    <n v="5"/>
    <n v="411648"/>
    <m/>
    <n v="171187"/>
    <n v="221"/>
    <s v="Almoxarifados - Estoque geral"/>
    <n v="450"/>
    <n v="2106"/>
    <s v="UNIDAS              "/>
    <s v="João Pessoa"/>
    <x v="0"/>
    <x v="0"/>
    <m/>
    <x v="0"/>
    <n v="1"/>
    <n v="1"/>
    <n v="0.2"/>
    <n v="0"/>
    <m/>
    <x v="3"/>
  </r>
  <r>
    <x v="5"/>
    <m/>
    <x v="106"/>
    <n v="48037"/>
    <x v="758"/>
    <x v="0"/>
    <n v="1"/>
    <n v="1"/>
    <m/>
    <d v="2025-07-14T00:00:00"/>
    <d v="2025-07-19T00:00:00"/>
    <s v="0  DC"/>
    <s v="Atrasado"/>
    <d v="2025-07-19T00:00:00"/>
    <n v="5"/>
    <n v="411656"/>
    <m/>
    <n v="171188"/>
    <n v="221"/>
    <s v="Almoxarifados - Estoque geral"/>
    <n v="199.38"/>
    <n v="2528"/>
    <s v="REDIESEL            "/>
    <s v="Jaboatão dos Guararapes"/>
    <x v="1"/>
    <x v="0"/>
    <m/>
    <x v="0"/>
    <n v="1"/>
    <n v="1"/>
    <n v="0.1111111111111111"/>
    <n v="0"/>
    <m/>
    <x v="3"/>
  </r>
  <r>
    <x v="5"/>
    <m/>
    <x v="50"/>
    <n v="48226"/>
    <x v="759"/>
    <x v="0"/>
    <n v="1"/>
    <n v="0"/>
    <n v="1"/>
    <d v="2025-03-19T00:00:00"/>
    <d v="2025-04-10T00:00:00"/>
    <m/>
    <m/>
    <s v=""/>
    <n v="22"/>
    <n v="396601"/>
    <n v="1137782"/>
    <n v="166127"/>
    <n v="683"/>
    <s v="Caminhões Prancha"/>
    <n v="635"/>
    <n v="15716"/>
    <s v="BRADIPE"/>
    <s v="Jaboatão dos Guararapes"/>
    <x v="1"/>
    <x v="1"/>
    <n v="1"/>
    <x v="2"/>
    <n v="1"/>
    <n v="1"/>
    <n v="0.16666666666666666"/>
    <n v="0"/>
    <n v="0"/>
    <x v="1"/>
  </r>
  <r>
    <x v="5"/>
    <m/>
    <x v="50"/>
    <n v="48228"/>
    <x v="760"/>
    <x v="0"/>
    <n v="1"/>
    <n v="0"/>
    <n v="1"/>
    <d v="2025-03-19T00:00:00"/>
    <d v="2025-04-10T00:00:00"/>
    <m/>
    <m/>
    <s v=""/>
    <n v="22"/>
    <n v="396599"/>
    <n v="1137782"/>
    <n v="166127"/>
    <n v="683"/>
    <s v="Caminhões Prancha"/>
    <n v="1335"/>
    <n v="15716"/>
    <s v="BRADIPE"/>
    <s v="Jaboatão dos Guararapes"/>
    <x v="1"/>
    <x v="1"/>
    <n v="1"/>
    <x v="2"/>
    <n v="1"/>
    <n v="1"/>
    <n v="0.16666666666666666"/>
    <n v="0"/>
    <n v="0"/>
    <x v="1"/>
  </r>
  <r>
    <x v="5"/>
    <m/>
    <x v="15"/>
    <n v="48255"/>
    <x v="761"/>
    <x v="0"/>
    <n v="1"/>
    <n v="0"/>
    <n v="1"/>
    <d v="2025-06-06T00:00:00"/>
    <d v="2025-06-11T00:00:00"/>
    <s v="4  DC"/>
    <s v="Atrasado"/>
    <d v="2025-06-15T00:00:00"/>
    <n v="5"/>
    <n v="406251"/>
    <m/>
    <n v="168988"/>
    <n v="221"/>
    <s v="Almoxarifados - Estoque geral"/>
    <n v="390"/>
    <n v="3163"/>
    <s v="PACAEMBU            "/>
    <s v="Jaboatão dos Guararapes"/>
    <x v="1"/>
    <x v="1"/>
    <m/>
    <x v="1"/>
    <n v="1"/>
    <n v="1"/>
    <n v="0.33333333333333331"/>
    <n v="0"/>
    <m/>
    <x v="0"/>
  </r>
  <r>
    <x v="6"/>
    <m/>
    <x v="124"/>
    <n v="48430"/>
    <x v="762"/>
    <x v="0"/>
    <n v="2"/>
    <n v="0"/>
    <n v="2"/>
    <d v="2025-03-28T00:00:00"/>
    <d v="2025-04-03T00:00:00"/>
    <m/>
    <m/>
    <s v=""/>
    <n v="6"/>
    <n v="397449"/>
    <n v="1140079"/>
    <n v="0"/>
    <n v="695"/>
    <s v="Tratores Tratos Culturais"/>
    <n v="12.865"/>
    <m/>
    <s v=""/>
    <s v=""/>
    <x v="3"/>
    <x v="1"/>
    <n v="1"/>
    <x v="2"/>
    <n v="1"/>
    <n v="1"/>
    <n v="0"/>
    <n v="1"/>
    <e v="#REF!"/>
    <x v="1"/>
  </r>
  <r>
    <x v="0"/>
    <m/>
    <x v="0"/>
    <n v="48477"/>
    <x v="763"/>
    <x v="0"/>
    <n v="16"/>
    <n v="0"/>
    <n v="16"/>
    <d v="2025-06-18T00:00:00"/>
    <d v="2025-07-05T00:00:00"/>
    <s v="1  DC"/>
    <s v="Atrasado"/>
    <d v="2025-07-06T00:00:00"/>
    <n v="17"/>
    <n v="408178"/>
    <m/>
    <n v="170462"/>
    <n v="221"/>
    <s v="Almoxarifados - Estoque geral"/>
    <n v="2687.6"/>
    <n v="6221"/>
    <s v="REGIA PNEUS"/>
    <s v="João Pessoa"/>
    <x v="0"/>
    <x v="1"/>
    <m/>
    <x v="1"/>
    <n v="1"/>
    <n v="1"/>
    <n v="0.25"/>
    <n v="0"/>
    <m/>
    <x v="0"/>
  </r>
  <r>
    <x v="5"/>
    <m/>
    <x v="50"/>
    <n v="48492"/>
    <x v="764"/>
    <x v="0"/>
    <n v="1"/>
    <n v="0"/>
    <n v="1"/>
    <d v="2025-03-19T00:00:00"/>
    <d v="2025-04-11T00:00:00"/>
    <m/>
    <m/>
    <s v=""/>
    <n v="23"/>
    <n v="396610"/>
    <n v="1137782"/>
    <n v="166158"/>
    <n v="683"/>
    <s v="Caminhões Prancha"/>
    <n v="13.6"/>
    <n v="2528"/>
    <s v="REDIESEL            "/>
    <s v="Jaboatão dos Guararapes"/>
    <x v="1"/>
    <x v="1"/>
    <n v="1"/>
    <x v="2"/>
    <n v="1"/>
    <n v="1"/>
    <n v="0.2"/>
    <n v="0"/>
    <n v="0"/>
    <x v="1"/>
  </r>
  <r>
    <x v="5"/>
    <m/>
    <x v="89"/>
    <n v="48556"/>
    <x v="765"/>
    <x v="0"/>
    <n v="1"/>
    <n v="0"/>
    <n v="1"/>
    <d v="2025-06-18T00:00:00"/>
    <d v="2025-07-01T00:00:00"/>
    <s v="0  DC"/>
    <s v="Atrasado"/>
    <d v="2025-07-01T00:00:00"/>
    <n v="13"/>
    <n v="408320"/>
    <m/>
    <n v="170150"/>
    <n v="221"/>
    <s v="Almoxarifados - Estoque geral"/>
    <n v="47.8"/>
    <n v="2528"/>
    <s v="REDIESEL            "/>
    <s v="Jaboatão dos Guararapes"/>
    <x v="1"/>
    <x v="1"/>
    <m/>
    <x v="1"/>
    <n v="1"/>
    <n v="1"/>
    <n v="1"/>
    <n v="0"/>
    <m/>
    <x v="0"/>
  </r>
  <r>
    <x v="5"/>
    <m/>
    <x v="113"/>
    <n v="48556"/>
    <x v="765"/>
    <x v="1"/>
    <n v="1"/>
    <n v="1"/>
    <m/>
    <d v="2025-06-19T00:00:00"/>
    <m/>
    <m/>
    <s v=""/>
    <s v=""/>
    <s v="Aguardando OC"/>
    <n v="408483"/>
    <m/>
    <n v="0"/>
    <n v="221"/>
    <s v="Almoxarifados - Estoque geral"/>
    <n v="47.8"/>
    <m/>
    <s v=""/>
    <s v=""/>
    <x v="3"/>
    <x v="0"/>
    <m/>
    <x v="0"/>
    <n v="1"/>
    <n v="1"/>
    <n v="0"/>
    <n v="1"/>
    <m/>
    <x v="0"/>
  </r>
  <r>
    <x v="5"/>
    <m/>
    <x v="108"/>
    <n v="48556"/>
    <x v="765"/>
    <x v="1"/>
    <n v="1"/>
    <n v="1"/>
    <m/>
    <d v="2025-07-19T00:00:00"/>
    <m/>
    <m/>
    <s v=""/>
    <s v=""/>
    <s v="Aguardando OC"/>
    <n v="412426"/>
    <m/>
    <n v="0"/>
    <n v="221"/>
    <s v="Almoxarifados - Estoque geral"/>
    <n v="47.91"/>
    <m/>
    <s v=""/>
    <s v=""/>
    <x v="3"/>
    <x v="0"/>
    <m/>
    <x v="0"/>
    <n v="1"/>
    <n v="1"/>
    <n v="0"/>
    <n v="1"/>
    <m/>
    <x v="3"/>
  </r>
  <r>
    <x v="5"/>
    <m/>
    <x v="59"/>
    <n v="48564"/>
    <x v="766"/>
    <x v="0"/>
    <n v="1"/>
    <n v="0"/>
    <n v="1"/>
    <d v="2025-05-17T00:00:00"/>
    <d v="2025-05-26T00:00:00"/>
    <s v="0  DC"/>
    <s v="Atrasado"/>
    <d v="2025-05-26T00:00:00"/>
    <n v="9"/>
    <n v="403360"/>
    <m/>
    <n v="168134"/>
    <n v="221"/>
    <s v="Almoxarifados - Estoque geral"/>
    <n v="75.69"/>
    <n v="2528"/>
    <s v="REDIESEL            "/>
    <s v="Jaboatão dos Guararapes"/>
    <x v="1"/>
    <x v="1"/>
    <n v="1"/>
    <x v="2"/>
    <n v="1"/>
    <n v="1"/>
    <n v="1"/>
    <n v="0"/>
    <m/>
    <x v="2"/>
  </r>
  <r>
    <x v="5"/>
    <m/>
    <x v="83"/>
    <n v="48564"/>
    <x v="766"/>
    <x v="0"/>
    <n v="1"/>
    <n v="0"/>
    <n v="1"/>
    <d v="2025-05-28T00:00:00"/>
    <d v="2025-06-02T00:00:00"/>
    <s v="1  UT"/>
    <s v="Atrasado"/>
    <d v="2025-06-03T00:00:00"/>
    <n v="5"/>
    <n v="404950"/>
    <m/>
    <n v="168502"/>
    <n v="221"/>
    <s v="Almoxarifados - Estoque geral"/>
    <n v="592.88"/>
    <n v="2528"/>
    <s v="REDIESEL            "/>
    <s v="Jaboatão dos Guararapes"/>
    <x v="1"/>
    <x v="1"/>
    <m/>
    <x v="1"/>
    <n v="1"/>
    <n v="1"/>
    <n v="0.5"/>
    <n v="0"/>
    <m/>
    <x v="2"/>
  </r>
  <r>
    <x v="5"/>
    <m/>
    <x v="42"/>
    <n v="48564"/>
    <x v="766"/>
    <x v="0"/>
    <n v="1"/>
    <n v="0"/>
    <n v="1"/>
    <d v="2025-06-05T00:00:00"/>
    <d v="2025-06-11T00:00:00"/>
    <s v="0  DC"/>
    <s v="Atrasado"/>
    <d v="2025-06-11T00:00:00"/>
    <n v="6"/>
    <n v="406152"/>
    <m/>
    <n v="168983"/>
    <n v="221"/>
    <s v="Almoxarifados - Estoque geral"/>
    <n v="592.88"/>
    <n v="2528"/>
    <s v="REDIESEL            "/>
    <s v="Jaboatão dos Guararapes"/>
    <x v="1"/>
    <x v="1"/>
    <m/>
    <x v="1"/>
    <n v="1"/>
    <n v="1"/>
    <n v="0.5"/>
    <n v="0"/>
    <m/>
    <x v="0"/>
  </r>
  <r>
    <x v="5"/>
    <m/>
    <x v="113"/>
    <n v="48564"/>
    <x v="766"/>
    <x v="1"/>
    <n v="1"/>
    <n v="1"/>
    <m/>
    <d v="2025-06-19T00:00:00"/>
    <m/>
    <m/>
    <s v=""/>
    <s v=""/>
    <s v="Aguardando OC"/>
    <n v="408476"/>
    <m/>
    <n v="0"/>
    <n v="221"/>
    <s v="Almoxarifados - Estoque geral"/>
    <n v="592.88"/>
    <m/>
    <s v=""/>
    <s v=""/>
    <x v="3"/>
    <x v="0"/>
    <m/>
    <x v="0"/>
    <n v="1"/>
    <n v="1"/>
    <n v="0"/>
    <n v="1"/>
    <m/>
    <x v="0"/>
  </r>
  <r>
    <x v="5"/>
    <m/>
    <x v="120"/>
    <n v="48564"/>
    <x v="766"/>
    <x v="0"/>
    <n v="1"/>
    <n v="0"/>
    <n v="1"/>
    <d v="2025-07-07T00:00:00"/>
    <d v="2025-07-12T00:00:00"/>
    <s v="1  DC"/>
    <s v="Atrasado"/>
    <d v="2025-07-13T00:00:00"/>
    <n v="5"/>
    <n v="410513"/>
    <m/>
    <n v="170829"/>
    <n v="221"/>
    <s v="Almoxarifados - Estoque geral"/>
    <n v="633.65"/>
    <n v="5189"/>
    <s v="REPENORTE"/>
    <s v="Recife"/>
    <x v="1"/>
    <x v="1"/>
    <m/>
    <x v="1"/>
    <n v="1"/>
    <n v="1"/>
    <n v="0.25"/>
    <n v="0"/>
    <m/>
    <x v="3"/>
  </r>
  <r>
    <x v="5"/>
    <m/>
    <x v="40"/>
    <n v="48636"/>
    <x v="767"/>
    <x v="0"/>
    <n v="4"/>
    <n v="0"/>
    <n v="4"/>
    <d v="2025-05-09T00:00:00"/>
    <d v="2025-05-15T00:00:00"/>
    <m/>
    <m/>
    <s v=""/>
    <n v="6"/>
    <n v="402043"/>
    <m/>
    <n v="167743"/>
    <m/>
    <m/>
    <n v="38.64"/>
    <n v="6880"/>
    <s v="AUTO NORTE"/>
    <s v="Bayeux"/>
    <x v="0"/>
    <x v="1"/>
    <n v="1"/>
    <x v="2"/>
    <n v="1"/>
    <n v="1"/>
    <n v="0.33333333333333331"/>
    <n v="0"/>
    <n v="0"/>
    <x v="2"/>
  </r>
  <r>
    <x v="5"/>
    <m/>
    <x v="40"/>
    <n v="48638"/>
    <x v="768"/>
    <x v="0"/>
    <n v="2"/>
    <n v="0"/>
    <n v="2"/>
    <d v="2025-05-09T00:00:00"/>
    <d v="2025-05-15T00:00:00"/>
    <m/>
    <m/>
    <s v=""/>
    <n v="6"/>
    <n v="402042"/>
    <m/>
    <n v="167741"/>
    <n v="221"/>
    <s v="Almoxarifados - Estoque geral"/>
    <n v="110"/>
    <n v="5189"/>
    <s v="REPENORTE"/>
    <s v="Recife"/>
    <x v="1"/>
    <x v="1"/>
    <n v="1"/>
    <x v="2"/>
    <n v="1"/>
    <n v="1"/>
    <n v="0.33333333333333331"/>
    <n v="0"/>
    <m/>
    <x v="2"/>
  </r>
  <r>
    <x v="5"/>
    <m/>
    <x v="81"/>
    <n v="48782"/>
    <x v="769"/>
    <x v="0"/>
    <n v="1"/>
    <n v="0"/>
    <n v="1"/>
    <d v="2025-02-11T00:00:00"/>
    <d v="2025-04-03T00:00:00"/>
    <m/>
    <s v=""/>
    <s v=""/>
    <n v="51"/>
    <n v="392123"/>
    <n v="1127466"/>
    <n v="164270"/>
    <n v="685"/>
    <s v="Caminhões Comboio"/>
    <n v="62.71"/>
    <n v="4604"/>
    <s v="CABINE"/>
    <s v="Recife"/>
    <x v="1"/>
    <x v="1"/>
    <m/>
    <x v="1"/>
    <n v="1"/>
    <n v="1"/>
    <n v="1"/>
    <n v="0"/>
    <n v="0"/>
    <x v="5"/>
  </r>
  <r>
    <x v="5"/>
    <m/>
    <x v="81"/>
    <n v="48786"/>
    <x v="770"/>
    <x v="0"/>
    <n v="1"/>
    <n v="0"/>
    <n v="1"/>
    <d v="2025-07-05T00:00:00"/>
    <d v="2025-07-15T00:00:00"/>
    <s v="0  DC"/>
    <s v="Atrasado"/>
    <d v="2025-07-15T00:00:00"/>
    <n v="10"/>
    <n v="410317"/>
    <m/>
    <n v="170964"/>
    <n v="221"/>
    <s v="Almoxarifados - Estoque geral"/>
    <n v="724.1"/>
    <n v="4604"/>
    <s v="CABINE"/>
    <s v="Recife"/>
    <x v="1"/>
    <x v="1"/>
    <m/>
    <x v="1"/>
    <n v="1"/>
    <n v="1"/>
    <n v="0.5"/>
    <n v="0"/>
    <m/>
    <x v="3"/>
  </r>
  <r>
    <x v="5"/>
    <m/>
    <x v="42"/>
    <n v="49547"/>
    <x v="771"/>
    <x v="0"/>
    <n v="1"/>
    <n v="0"/>
    <n v="1"/>
    <d v="2025-06-05T00:00:00"/>
    <d v="2025-06-11T00:00:00"/>
    <s v="1  UT"/>
    <s v="Atrasado"/>
    <d v="2025-06-12T00:00:00"/>
    <n v="6"/>
    <n v="406154"/>
    <m/>
    <n v="168984"/>
    <n v="221"/>
    <s v="Almoxarifados - Estoque geral"/>
    <n v="667.84"/>
    <n v="2106"/>
    <s v="UNIDAS              "/>
    <s v="João Pessoa"/>
    <x v="0"/>
    <x v="1"/>
    <m/>
    <x v="1"/>
    <n v="1"/>
    <n v="1"/>
    <n v="0.33333333333333331"/>
    <n v="0"/>
    <m/>
    <x v="0"/>
  </r>
  <r>
    <x v="5"/>
    <m/>
    <x v="106"/>
    <n v="49587"/>
    <x v="772"/>
    <x v="0"/>
    <n v="2"/>
    <n v="0"/>
    <n v="2"/>
    <d v="2025-07-09T00:00:00"/>
    <d v="2025-07-16T00:00:00"/>
    <s v="0  DC"/>
    <s v="Atrasado"/>
    <d v="2025-07-16T00:00:00"/>
    <n v="7"/>
    <n v="411017"/>
    <m/>
    <n v="171058"/>
    <n v="221"/>
    <s v="Almoxarifados - Estoque geral"/>
    <n v="64.19"/>
    <n v="2528"/>
    <s v="REDIESEL            "/>
    <s v="Jaboatão dos Guararapes"/>
    <x v="1"/>
    <x v="1"/>
    <m/>
    <x v="1"/>
    <n v="1"/>
    <n v="1"/>
    <n v="0.25"/>
    <n v="0"/>
    <m/>
    <x v="3"/>
  </r>
  <r>
    <x v="5"/>
    <m/>
    <x v="91"/>
    <n v="49587"/>
    <x v="772"/>
    <x v="1"/>
    <n v="2"/>
    <n v="2"/>
    <m/>
    <d v="2025-07-18T00:00:00"/>
    <m/>
    <m/>
    <s v=""/>
    <s v=""/>
    <s v="Aguardando OC"/>
    <n v="412272"/>
    <m/>
    <n v="0"/>
    <n v="221"/>
    <s v="Almoxarifados - Estoque geral"/>
    <n v="64.19"/>
    <m/>
    <s v=""/>
    <s v=""/>
    <x v="3"/>
    <x v="0"/>
    <m/>
    <x v="0"/>
    <n v="1"/>
    <n v="1"/>
    <n v="0"/>
    <n v="1"/>
    <m/>
    <x v="3"/>
  </r>
  <r>
    <x v="5"/>
    <m/>
    <x v="41"/>
    <n v="49588"/>
    <x v="773"/>
    <x v="0"/>
    <n v="1"/>
    <n v="0"/>
    <n v="1"/>
    <d v="2025-05-02T00:00:00"/>
    <d v="2025-05-10T00:00:00"/>
    <m/>
    <m/>
    <s v=""/>
    <n v="8"/>
    <n v="401174"/>
    <m/>
    <n v="167315"/>
    <n v="221"/>
    <s v="Almoxarifados - Estoque geral"/>
    <n v="159.5"/>
    <n v="2106"/>
    <s v="UNIDAS              "/>
    <s v="João Pessoa"/>
    <x v="0"/>
    <x v="1"/>
    <n v="1"/>
    <x v="2"/>
    <n v="1"/>
    <n v="1"/>
    <n v="1"/>
    <n v="0"/>
    <n v="0"/>
    <x v="2"/>
  </r>
  <r>
    <x v="5"/>
    <m/>
    <x v="16"/>
    <n v="49588"/>
    <x v="773"/>
    <x v="0"/>
    <n v="1"/>
    <n v="0"/>
    <n v="1"/>
    <d v="2025-05-16T00:00:00"/>
    <d v="2025-05-26T00:00:00"/>
    <s v="6  DC"/>
    <s v="Atrasado"/>
    <d v="2025-06-01T00:00:00"/>
    <n v="10"/>
    <n v="403185"/>
    <m/>
    <n v="168127"/>
    <n v="221"/>
    <s v="Almoxarifados - Estoque geral"/>
    <n v="272.64999999999998"/>
    <n v="2106"/>
    <s v="UNIDAS              "/>
    <s v="João Pessoa"/>
    <x v="0"/>
    <x v="1"/>
    <m/>
    <x v="1"/>
    <n v="1"/>
    <n v="1"/>
    <n v="0.5"/>
    <n v="0"/>
    <m/>
    <x v="2"/>
  </r>
  <r>
    <x v="5"/>
    <m/>
    <x v="113"/>
    <n v="49588"/>
    <x v="773"/>
    <x v="0"/>
    <n v="1"/>
    <n v="0"/>
    <n v="1"/>
    <d v="2025-06-19T00:00:00"/>
    <d v="2025-06-27T00:00:00"/>
    <s v="0  DC"/>
    <s v="Atrasado"/>
    <d v="2025-06-27T00:00:00"/>
    <n v="8"/>
    <n v="408482"/>
    <m/>
    <n v="169749"/>
    <n v="221"/>
    <s v="Almoxarifados - Estoque geral"/>
    <n v="272.64999999999998"/>
    <n v="4604"/>
    <s v="CABINE"/>
    <s v="Recife"/>
    <x v="1"/>
    <x v="1"/>
    <m/>
    <x v="1"/>
    <n v="1"/>
    <n v="1"/>
    <n v="0.33333333333333331"/>
    <n v="0"/>
    <m/>
    <x v="0"/>
  </r>
  <r>
    <x v="5"/>
    <m/>
    <x v="90"/>
    <n v="49588"/>
    <x v="773"/>
    <x v="0"/>
    <n v="1"/>
    <n v="0"/>
    <n v="1"/>
    <d v="2025-06-26T00:00:00"/>
    <d v="2025-07-04T00:00:00"/>
    <s v="0  DC"/>
    <s v="Atrasado"/>
    <d v="2025-07-04T00:00:00"/>
    <n v="8"/>
    <n v="409070"/>
    <m/>
    <n v="170421"/>
    <n v="221"/>
    <s v="Almoxarifados - Estoque geral"/>
    <n v="272.64999999999998"/>
    <n v="4604"/>
    <s v="CABINE"/>
    <s v="Recife"/>
    <x v="1"/>
    <x v="1"/>
    <m/>
    <x v="1"/>
    <n v="1"/>
    <n v="1"/>
    <n v="0.25"/>
    <n v="0"/>
    <m/>
    <x v="0"/>
  </r>
  <r>
    <x v="5"/>
    <m/>
    <x v="120"/>
    <n v="49588"/>
    <x v="773"/>
    <x v="0"/>
    <n v="1"/>
    <n v="0"/>
    <n v="1"/>
    <d v="2025-07-07T00:00:00"/>
    <d v="2025-07-12T00:00:00"/>
    <s v="0  DC"/>
    <s v="Atrasado"/>
    <d v="2025-07-12T00:00:00"/>
    <n v="5"/>
    <n v="410518"/>
    <m/>
    <n v="170831"/>
    <n v="221"/>
    <s v="Almoxarifados - Estoque geral"/>
    <n v="179.52"/>
    <n v="4604"/>
    <s v="CABINE"/>
    <s v="Recife"/>
    <x v="1"/>
    <x v="1"/>
    <m/>
    <x v="1"/>
    <n v="1"/>
    <n v="1"/>
    <n v="0.2"/>
    <n v="0"/>
    <m/>
    <x v="3"/>
  </r>
  <r>
    <x v="5"/>
    <m/>
    <x v="20"/>
    <n v="49588"/>
    <x v="773"/>
    <x v="1"/>
    <n v="1"/>
    <n v="1"/>
    <m/>
    <d v="2025-07-11T00:00:00"/>
    <m/>
    <m/>
    <s v=""/>
    <s v=""/>
    <s v="Aguardando OC"/>
    <n v="411252"/>
    <m/>
    <n v="0"/>
    <n v="221"/>
    <s v="Almoxarifados - Estoque geral"/>
    <n v="178.6"/>
    <m/>
    <s v=""/>
    <s v=""/>
    <x v="3"/>
    <x v="0"/>
    <m/>
    <x v="0"/>
    <n v="1"/>
    <n v="1"/>
    <n v="0"/>
    <n v="1"/>
    <m/>
    <x v="3"/>
  </r>
  <r>
    <x v="5"/>
    <m/>
    <x v="44"/>
    <n v="49605"/>
    <x v="774"/>
    <x v="0"/>
    <n v="1"/>
    <n v="0"/>
    <n v="1"/>
    <d v="2025-05-21T00:00:00"/>
    <d v="2025-05-27T00:00:00"/>
    <s v="0  DC"/>
    <s v="Atrasado"/>
    <d v="2025-05-27T00:00:00"/>
    <n v="6"/>
    <n v="403854"/>
    <m/>
    <n v="168245"/>
    <n v="221"/>
    <s v="Almoxarifados - Estoque geral"/>
    <n v="36"/>
    <n v="1623"/>
    <s v="ORLANDO PECAS       "/>
    <s v="Recife"/>
    <x v="1"/>
    <x v="1"/>
    <m/>
    <x v="1"/>
    <n v="1"/>
    <n v="1"/>
    <n v="0.16666666666666666"/>
    <n v="0"/>
    <m/>
    <x v="2"/>
  </r>
  <r>
    <x v="6"/>
    <m/>
    <x v="67"/>
    <n v="49774"/>
    <x v="775"/>
    <x v="0"/>
    <n v="2"/>
    <n v="2"/>
    <m/>
    <d v="2025-06-17T00:00:00"/>
    <d v="2025-06-27T00:00:00"/>
    <s v="12  UT"/>
    <s v="Atrasado"/>
    <d v="2025-07-09T00:00:00"/>
    <n v="10"/>
    <n v="408137"/>
    <m/>
    <n v="169737"/>
    <n v="221"/>
    <s v="Almoxarifados - Estoque geral"/>
    <n v="137.51"/>
    <n v="11614"/>
    <s v="DF MAQUINAS"/>
    <s v="Bayeux"/>
    <x v="0"/>
    <x v="0"/>
    <m/>
    <x v="0"/>
    <n v="1"/>
    <n v="1"/>
    <n v="0.25"/>
    <n v="0"/>
    <m/>
    <x v="0"/>
  </r>
  <r>
    <x v="6"/>
    <m/>
    <x v="19"/>
    <n v="49775"/>
    <x v="776"/>
    <x v="0"/>
    <n v="1"/>
    <n v="0"/>
    <n v="1"/>
    <d v="2025-06-16T00:00:00"/>
    <d v="2025-06-27T00:00:00"/>
    <s v="1  DC"/>
    <s v="Atrasado"/>
    <d v="2025-06-28T00:00:00"/>
    <n v="11"/>
    <n v="407719"/>
    <m/>
    <n v="169721"/>
    <n v="221"/>
    <s v="Almoxarifados - Estoque geral"/>
    <n v="2.71"/>
    <n v="15127"/>
    <s v="EQUAGRIL LTDA"/>
    <s v="São Paulo"/>
    <x v="4"/>
    <x v="1"/>
    <m/>
    <x v="1"/>
    <m/>
    <e v="#DIV/0!"/>
    <n v="0"/>
    <n v="0"/>
    <m/>
    <x v="0"/>
  </r>
  <r>
    <x v="5"/>
    <m/>
    <x v="112"/>
    <n v="49962"/>
    <x v="777"/>
    <x v="0"/>
    <n v="2"/>
    <n v="0"/>
    <n v="2"/>
    <d v="2025-06-26T00:00:00"/>
    <d v="2025-07-04T00:00:00"/>
    <s v="1  DC"/>
    <s v="Atrasado"/>
    <d v="2025-07-05T00:00:00"/>
    <n v="8"/>
    <n v="409182"/>
    <m/>
    <n v="170420"/>
    <n v="221"/>
    <s v="Almoxarifados - Estoque geral"/>
    <n v="997.85"/>
    <n v="5189"/>
    <s v="REPENORTE"/>
    <s v="Recife"/>
    <x v="1"/>
    <x v="1"/>
    <m/>
    <x v="1"/>
    <n v="1"/>
    <n v="1"/>
    <n v="0.5"/>
    <n v="0"/>
    <m/>
    <x v="0"/>
  </r>
  <r>
    <x v="5"/>
    <m/>
    <x v="82"/>
    <n v="49972"/>
    <x v="778"/>
    <x v="0"/>
    <n v="1"/>
    <n v="0"/>
    <n v="1"/>
    <d v="2025-05-22T00:00:00"/>
    <d v="2025-05-26T00:00:00"/>
    <s v="1  DC"/>
    <s v="Atrasado"/>
    <d v="2025-05-27T00:00:00"/>
    <n v="4"/>
    <n v="404018"/>
    <m/>
    <n v="168161"/>
    <n v="221"/>
    <s v="Almoxarifados - Estoque geral"/>
    <n v="567.80999999999995"/>
    <n v="5189"/>
    <s v="REPENORTE"/>
    <s v="Recife"/>
    <x v="1"/>
    <x v="1"/>
    <n v="1"/>
    <x v="2"/>
    <n v="1"/>
    <n v="1"/>
    <n v="1"/>
    <n v="0"/>
    <m/>
    <x v="2"/>
  </r>
  <r>
    <x v="5"/>
    <m/>
    <x v="64"/>
    <n v="49975"/>
    <x v="779"/>
    <x v="0"/>
    <n v="4"/>
    <n v="1"/>
    <n v="3"/>
    <d v="2025-06-17T00:00:00"/>
    <d v="2025-06-27T00:00:00"/>
    <s v="0  DC"/>
    <s v="Atrasado"/>
    <d v="2025-06-27T00:00:00"/>
    <n v="10"/>
    <n v="407991"/>
    <m/>
    <n v="169732"/>
    <n v="221"/>
    <s v="Almoxarifados - Estoque geral"/>
    <n v="618.57000000000005"/>
    <n v="2097"/>
    <s v="CAUPECAS            "/>
    <s v="Recife"/>
    <x v="1"/>
    <x v="0"/>
    <m/>
    <x v="0"/>
    <m/>
    <e v="#DIV/0!"/>
    <e v="#DIV/0!"/>
    <n v="0"/>
    <m/>
    <x v="0"/>
  </r>
  <r>
    <x v="5"/>
    <m/>
    <x v="113"/>
    <n v="49975"/>
    <x v="779"/>
    <x v="1"/>
    <n v="1"/>
    <n v="1"/>
    <m/>
    <d v="2025-06-19T00:00:00"/>
    <m/>
    <m/>
    <s v=""/>
    <s v=""/>
    <s v="Aguardando OC"/>
    <n v="408484"/>
    <m/>
    <n v="0"/>
    <n v="221"/>
    <s v="Almoxarifados - Estoque geral"/>
    <n v="90"/>
    <m/>
    <s v=""/>
    <s v=""/>
    <x v="3"/>
    <x v="0"/>
    <m/>
    <x v="0"/>
    <n v="1"/>
    <n v="1"/>
    <n v="0"/>
    <n v="1"/>
    <m/>
    <x v="0"/>
  </r>
  <r>
    <x v="5"/>
    <m/>
    <x v="90"/>
    <n v="49975"/>
    <x v="779"/>
    <x v="0"/>
    <n v="1"/>
    <n v="0"/>
    <n v="1"/>
    <d v="2025-06-26T00:00:00"/>
    <d v="2025-07-04T00:00:00"/>
    <s v="0  DC"/>
    <s v="Atrasado"/>
    <d v="2025-07-04T00:00:00"/>
    <n v="8"/>
    <n v="409068"/>
    <m/>
    <n v="170419"/>
    <n v="221"/>
    <s v="Almoxarifados - Estoque geral"/>
    <n v="110.16"/>
    <n v="2528"/>
    <s v="REDIESEL            "/>
    <s v="Jaboatão dos Guararapes"/>
    <x v="1"/>
    <x v="1"/>
    <m/>
    <x v="1"/>
    <n v="1"/>
    <n v="1"/>
    <n v="0.14285714285714285"/>
    <n v="0"/>
    <m/>
    <x v="0"/>
  </r>
  <r>
    <x v="5"/>
    <m/>
    <x v="106"/>
    <n v="49976"/>
    <x v="780"/>
    <x v="0"/>
    <n v="1"/>
    <n v="0"/>
    <n v="1"/>
    <d v="2025-07-09T00:00:00"/>
    <d v="2025-07-16T00:00:00"/>
    <s v="0  DC"/>
    <s v="Atrasado"/>
    <d v="2025-07-16T00:00:00"/>
    <n v="7"/>
    <n v="411019"/>
    <m/>
    <n v="171058"/>
    <n v="221"/>
    <s v="Almoxarifados - Estoque geral"/>
    <n v="63.86"/>
    <n v="2528"/>
    <s v="REDIESEL            "/>
    <s v="Jaboatão dos Guararapes"/>
    <x v="1"/>
    <x v="1"/>
    <m/>
    <x v="1"/>
    <n v="1"/>
    <n v="1"/>
    <n v="0.25"/>
    <n v="0"/>
    <m/>
    <x v="3"/>
  </r>
  <r>
    <x v="6"/>
    <m/>
    <x v="48"/>
    <n v="50036"/>
    <x v="781"/>
    <x v="0"/>
    <n v="2"/>
    <n v="0"/>
    <n v="2"/>
    <d v="2025-06-16T00:00:00"/>
    <d v="2025-06-27T00:00:00"/>
    <s v="1  DC"/>
    <s v="Atrasado"/>
    <d v="2025-06-28T00:00:00"/>
    <n v="11"/>
    <n v="407761"/>
    <m/>
    <n v="169721"/>
    <n v="221"/>
    <s v="Almoxarifados - Estoque geral"/>
    <n v="105.97"/>
    <n v="13341"/>
    <s v="DISMA DISTRIBUIDORA"/>
    <s v="Araçatuba"/>
    <x v="4"/>
    <x v="1"/>
    <m/>
    <x v="1"/>
    <m/>
    <e v="#DIV/0!"/>
    <n v="0"/>
    <n v="0"/>
    <m/>
    <x v="0"/>
  </r>
  <r>
    <x v="3"/>
    <m/>
    <x v="5"/>
    <n v="50150"/>
    <x v="782"/>
    <x v="0"/>
    <n v="2"/>
    <n v="0"/>
    <n v="2"/>
    <d v="2025-03-27T00:00:00"/>
    <d v="2025-04-07T00:00:00"/>
    <m/>
    <m/>
    <s v=""/>
    <n v="11"/>
    <n v="397384"/>
    <n v="1139902"/>
    <n v="165832"/>
    <n v="721"/>
    <s v="Motoniveladoras"/>
    <n v="12"/>
    <n v="3230"/>
    <s v="SEVILHA             "/>
    <s v="São Paulo"/>
    <x v="4"/>
    <x v="1"/>
    <n v="1"/>
    <x v="2"/>
    <n v="1"/>
    <n v="1"/>
    <n v="0.25"/>
    <n v="0"/>
    <n v="0"/>
    <x v="1"/>
  </r>
  <r>
    <x v="5"/>
    <m/>
    <x v="47"/>
    <n v="50436"/>
    <x v="783"/>
    <x v="0"/>
    <n v="1"/>
    <n v="0"/>
    <n v="1"/>
    <d v="2025-04-10T00:00:00"/>
    <d v="2025-04-16T00:00:00"/>
    <m/>
    <m/>
    <s v=""/>
    <n v="6"/>
    <n v="399066"/>
    <n v="1143900"/>
    <n v="166451"/>
    <n v="685"/>
    <s v="Caminhões Comboio"/>
    <n v="55.1"/>
    <n v="2106"/>
    <s v="UNIDAS              "/>
    <s v="João Pessoa"/>
    <x v="0"/>
    <x v="1"/>
    <n v="1"/>
    <x v="2"/>
    <n v="1"/>
    <n v="1"/>
    <n v="5.8823529411764705E-2"/>
    <n v="0"/>
    <n v="0"/>
    <x v="4"/>
  </r>
  <r>
    <x v="6"/>
    <m/>
    <x v="66"/>
    <n v="50589"/>
    <x v="784"/>
    <x v="0"/>
    <n v="1"/>
    <n v="0"/>
    <n v="1"/>
    <d v="2025-05-31T00:00:00"/>
    <d v="2025-06-11T00:00:00"/>
    <s v="1  DC"/>
    <s v="Atrasado"/>
    <d v="2025-06-12T00:00:00"/>
    <n v="11"/>
    <n v="405443"/>
    <m/>
    <n v="169003"/>
    <n v="221"/>
    <s v="Almoxarifados - Estoque geral"/>
    <n v="671.07"/>
    <n v="13341"/>
    <s v="DISMA DISTRIBUIDORA"/>
    <s v="Araçatuba"/>
    <x v="4"/>
    <x v="1"/>
    <m/>
    <x v="1"/>
    <n v="1"/>
    <n v="1"/>
    <n v="0.5"/>
    <n v="0"/>
    <m/>
    <x v="2"/>
  </r>
  <r>
    <x v="3"/>
    <m/>
    <x v="3"/>
    <n v="50868"/>
    <x v="785"/>
    <x v="0"/>
    <n v="3"/>
    <n v="0"/>
    <n v="3"/>
    <d v="2025-04-08T00:00:00"/>
    <d v="2025-04-29T00:00:00"/>
    <m/>
    <m/>
    <s v=""/>
    <n v="21"/>
    <n v="398649"/>
    <n v="1142740"/>
    <n v="166913"/>
    <n v="722"/>
    <s v="Pás Carregadoras"/>
    <n v="900"/>
    <n v="1388"/>
    <s v="TELE TINTAS         "/>
    <s v="João Pessoa"/>
    <x v="0"/>
    <x v="1"/>
    <n v="1"/>
    <x v="2"/>
    <n v="1"/>
    <n v="1"/>
    <n v="0.25"/>
    <n v="0"/>
    <m/>
    <x v="4"/>
  </r>
  <r>
    <x v="9"/>
    <m/>
    <x v="36"/>
    <n v="50890"/>
    <x v="786"/>
    <x v="1"/>
    <n v="1"/>
    <n v="1"/>
    <m/>
    <d v="2025-06-23T00:00:00"/>
    <m/>
    <m/>
    <s v=""/>
    <s v=""/>
    <s v="Aguardando OC"/>
    <n v="408805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3"/>
    <m/>
    <x v="3"/>
    <n v="50932"/>
    <x v="787"/>
    <x v="0"/>
    <n v="12"/>
    <n v="0"/>
    <n v="12"/>
    <d v="2025-05-16T00:00:00"/>
    <d v="2025-05-26T00:00:00"/>
    <s v="1  DC"/>
    <s v="Atrasado"/>
    <d v="2025-05-27T00:00:00"/>
    <n v="10"/>
    <n v="403219"/>
    <m/>
    <n v="168129"/>
    <n v="221"/>
    <s v="Almoxarifados - Estoque geral"/>
    <n v="1764"/>
    <n v="3337"/>
    <s v="FORNECEDORA         "/>
    <s v="Campina Grande"/>
    <x v="0"/>
    <x v="1"/>
    <m/>
    <x v="1"/>
    <n v="1"/>
    <n v="1"/>
    <n v="3.8461538461538464E-2"/>
    <n v="0"/>
    <m/>
    <x v="2"/>
  </r>
  <r>
    <x v="5"/>
    <m/>
    <x v="125"/>
    <n v="51004"/>
    <x v="788"/>
    <x v="1"/>
    <n v="6"/>
    <n v="6"/>
    <m/>
    <d v="2025-06-05T00:00:00"/>
    <m/>
    <m/>
    <s v=""/>
    <s v=""/>
    <s v="Aguardando OC"/>
    <n v="406092"/>
    <m/>
    <n v="0"/>
    <n v="221"/>
    <s v="Almoxarifados - Estoque geral"/>
    <n v="40.86"/>
    <m/>
    <s v=""/>
    <s v=""/>
    <x v="3"/>
    <x v="0"/>
    <m/>
    <x v="0"/>
    <n v="1"/>
    <n v="1"/>
    <n v="0"/>
    <n v="1"/>
    <m/>
    <x v="0"/>
  </r>
  <r>
    <x v="3"/>
    <m/>
    <x v="3"/>
    <n v="51121"/>
    <x v="789"/>
    <x v="0"/>
    <n v="1"/>
    <n v="0"/>
    <n v="1"/>
    <d v="2025-05-16T00:00:00"/>
    <d v="2025-05-26T00:00:00"/>
    <s v="2  DC"/>
    <s v="Atrasado"/>
    <d v="2025-05-28T00:00:00"/>
    <n v="10"/>
    <n v="403175"/>
    <m/>
    <n v="168129"/>
    <n v="221"/>
    <s v="Almoxarifados - Estoque geral"/>
    <n v="704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51124"/>
    <x v="790"/>
    <x v="0"/>
    <n v="2"/>
    <n v="0"/>
    <n v="2"/>
    <d v="2025-05-16T00:00:00"/>
    <d v="2025-05-26T00:00:00"/>
    <s v="6  DC"/>
    <s v="Atrasado"/>
    <d v="2025-06-01T00:00:00"/>
    <n v="10"/>
    <n v="403225"/>
    <m/>
    <n v="168129"/>
    <n v="221"/>
    <s v="Almoxarifados - Estoque geral"/>
    <n v="94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51127"/>
    <x v="791"/>
    <x v="0"/>
    <n v="4"/>
    <n v="0"/>
    <n v="4"/>
    <d v="2025-05-16T00:00:00"/>
    <d v="2025-05-26T00:00:00"/>
    <s v="1  DC"/>
    <s v="Atrasado"/>
    <d v="2025-05-27T00:00:00"/>
    <n v="10"/>
    <n v="403233"/>
    <m/>
    <n v="168130"/>
    <n v="221"/>
    <s v="Almoxarifados - Estoque geral"/>
    <n v="369.63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51129"/>
    <x v="792"/>
    <x v="0"/>
    <n v="4"/>
    <n v="0"/>
    <n v="4"/>
    <d v="2025-05-16T00:00:00"/>
    <d v="2025-05-26T00:00:00"/>
    <s v="6  DC"/>
    <s v="Atrasado"/>
    <d v="2025-06-01T00:00:00"/>
    <n v="10"/>
    <n v="403234"/>
    <m/>
    <n v="168129"/>
    <n v="221"/>
    <s v="Almoxarifados - Estoque geral"/>
    <n v="188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51130"/>
    <x v="793"/>
    <x v="0"/>
    <n v="1"/>
    <n v="0"/>
    <n v="1"/>
    <d v="2025-05-16T00:00:00"/>
    <d v="2025-05-26T00:00:00"/>
    <s v="2  DC"/>
    <s v="Atrasado"/>
    <d v="2025-05-28T00:00:00"/>
    <n v="10"/>
    <n v="403236"/>
    <m/>
    <n v="168128"/>
    <n v="221"/>
    <s v="Almoxarifados - Estoque geral"/>
    <n v="1.74"/>
    <n v="9863"/>
    <s v="ITALPRATES"/>
    <s v="São Paulo"/>
    <x v="4"/>
    <x v="1"/>
    <m/>
    <x v="1"/>
    <n v="1"/>
    <n v="1"/>
    <n v="7.6923076923076927E-2"/>
    <n v="0"/>
    <m/>
    <x v="2"/>
  </r>
  <r>
    <x v="3"/>
    <m/>
    <x v="3"/>
    <n v="51132"/>
    <x v="794"/>
    <x v="0"/>
    <n v="1"/>
    <n v="0"/>
    <n v="1"/>
    <d v="2025-05-17T00:00:00"/>
    <d v="2025-05-26T00:00:00"/>
    <s v="1  DC"/>
    <s v="Atrasado"/>
    <d v="2025-05-27T00:00:00"/>
    <n v="9"/>
    <n v="403345"/>
    <m/>
    <n v="168130"/>
    <n v="221"/>
    <s v="Almoxarifados - Estoque geral"/>
    <n v="383.23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51134"/>
    <x v="795"/>
    <x v="0"/>
    <n v="2"/>
    <n v="0"/>
    <n v="2"/>
    <d v="2025-05-16T00:00:00"/>
    <d v="2025-05-26T00:00:00"/>
    <s v="2  DC"/>
    <s v="Atrasado"/>
    <d v="2025-05-28T00:00:00"/>
    <n v="10"/>
    <n v="403191"/>
    <m/>
    <n v="168130"/>
    <n v="221"/>
    <s v="Almoxarifados - Estoque geral"/>
    <n v="1.9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51134"/>
    <x v="795"/>
    <x v="0"/>
    <n v="10"/>
    <n v="0"/>
    <n v="10"/>
    <d v="2025-05-16T00:00:00"/>
    <d v="2025-05-26T00:00:00"/>
    <s v="6  DC"/>
    <s v="Atrasado"/>
    <d v="2025-06-01T00:00:00"/>
    <n v="10"/>
    <n v="403241"/>
    <m/>
    <n v="168130"/>
    <n v="221"/>
    <s v="Almoxarifados - Estoque geral"/>
    <n v="9.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51137"/>
    <x v="796"/>
    <x v="0"/>
    <n v="12"/>
    <n v="0"/>
    <n v="12"/>
    <d v="2025-05-16T00:00:00"/>
    <d v="2025-05-26T00:00:00"/>
    <s v="1  DC"/>
    <s v="Atrasado"/>
    <d v="2025-05-27T00:00:00"/>
    <n v="10"/>
    <n v="403242"/>
    <m/>
    <n v="168130"/>
    <n v="221"/>
    <s v="Almoxarifados - Estoque geral"/>
    <n v="76.05"/>
    <n v="9438"/>
    <s v="TASTRACTOR"/>
    <s v="São Paulo"/>
    <x v="4"/>
    <x v="1"/>
    <m/>
    <x v="1"/>
    <n v="1"/>
    <n v="1"/>
    <n v="1.9230769230769232E-2"/>
    <n v="0"/>
    <m/>
    <x v="2"/>
  </r>
  <r>
    <x v="5"/>
    <m/>
    <x v="64"/>
    <n v="51257"/>
    <x v="797"/>
    <x v="0"/>
    <n v="4"/>
    <n v="0"/>
    <n v="4"/>
    <d v="2025-07-01T00:00:00"/>
    <d v="2025-07-09T00:00:00"/>
    <s v="0  DC"/>
    <s v="Atrasado"/>
    <d v="2025-07-09T00:00:00"/>
    <n v="8"/>
    <n v="409561"/>
    <m/>
    <n v="170703"/>
    <n v="221"/>
    <s v="Almoxarifados - Estoque geral"/>
    <n v="733.08"/>
    <n v="2528"/>
    <s v="REDIESEL            "/>
    <s v="Jaboatão dos Guararapes"/>
    <x v="1"/>
    <x v="1"/>
    <m/>
    <x v="1"/>
    <n v="1"/>
    <n v="1"/>
    <n v="0.33333333333333331"/>
    <n v="0"/>
    <m/>
    <x v="3"/>
  </r>
  <r>
    <x v="5"/>
    <m/>
    <x v="64"/>
    <n v="51258"/>
    <x v="798"/>
    <x v="0"/>
    <n v="3"/>
    <n v="0"/>
    <n v="3"/>
    <d v="2025-07-01T00:00:00"/>
    <d v="2025-07-12T00:00:00"/>
    <s v="0  DC"/>
    <s v="Atrasado"/>
    <d v="2025-07-12T00:00:00"/>
    <n v="11"/>
    <n v="409563"/>
    <m/>
    <n v="170794"/>
    <n v="221"/>
    <s v="Almoxarifados - Estoque geral"/>
    <n v="281.88"/>
    <n v="1623"/>
    <s v="ORLANDO PECAS       "/>
    <s v="Recife"/>
    <x v="1"/>
    <x v="1"/>
    <m/>
    <x v="1"/>
    <n v="1"/>
    <n v="1"/>
    <n v="1"/>
    <n v="0"/>
    <m/>
    <x v="3"/>
  </r>
  <r>
    <x v="5"/>
    <m/>
    <x v="64"/>
    <n v="51266"/>
    <x v="799"/>
    <x v="0"/>
    <n v="1"/>
    <n v="0"/>
    <n v="1"/>
    <d v="2025-07-01T00:00:00"/>
    <d v="2025-07-09T00:00:00"/>
    <s v="0  DC"/>
    <s v="Atrasado"/>
    <d v="2025-07-09T00:00:00"/>
    <n v="8"/>
    <n v="409573"/>
    <m/>
    <n v="170704"/>
    <n v="221"/>
    <s v="Almoxarifados - Estoque geral"/>
    <n v="613.64"/>
    <n v="1623"/>
    <s v="ORLANDO PECAS       "/>
    <s v="Recife"/>
    <x v="1"/>
    <x v="1"/>
    <m/>
    <x v="1"/>
    <n v="1"/>
    <n v="1"/>
    <n v="0.5"/>
    <n v="0"/>
    <m/>
    <x v="3"/>
  </r>
  <r>
    <x v="5"/>
    <m/>
    <x v="64"/>
    <n v="51267"/>
    <x v="800"/>
    <x v="0"/>
    <n v="1"/>
    <n v="0"/>
    <n v="1"/>
    <d v="2025-07-01T00:00:00"/>
    <d v="2025-07-09T00:00:00"/>
    <s v="0  DC"/>
    <s v="Atrasado"/>
    <d v="2025-07-09T00:00:00"/>
    <n v="8"/>
    <n v="409572"/>
    <m/>
    <n v="170704"/>
    <n v="221"/>
    <s v="Almoxarifados - Estoque geral"/>
    <n v="597.4"/>
    <n v="1623"/>
    <s v="ORLANDO PECAS       "/>
    <s v="Recife"/>
    <x v="1"/>
    <x v="1"/>
    <m/>
    <x v="1"/>
    <n v="1"/>
    <n v="1"/>
    <n v="0.5"/>
    <n v="0"/>
    <m/>
    <x v="3"/>
  </r>
  <r>
    <x v="5"/>
    <m/>
    <x v="64"/>
    <n v="51270"/>
    <x v="801"/>
    <x v="0"/>
    <n v="18"/>
    <n v="0"/>
    <n v="18"/>
    <d v="2025-07-01T00:00:00"/>
    <d v="2025-07-09T00:00:00"/>
    <s v="0  DC"/>
    <s v="Atrasado"/>
    <d v="2025-07-09T00:00:00"/>
    <n v="8"/>
    <n v="409568"/>
    <m/>
    <n v="170705"/>
    <n v="221"/>
    <s v="Almoxarifados - Estoque geral"/>
    <n v="8.92"/>
    <n v="1346"/>
    <s v="IMBIRIBEIRA         "/>
    <s v="Recife"/>
    <x v="1"/>
    <x v="1"/>
    <m/>
    <x v="1"/>
    <n v="1"/>
    <n v="1"/>
    <n v="0.25"/>
    <n v="0"/>
    <m/>
    <x v="3"/>
  </r>
  <r>
    <x v="5"/>
    <m/>
    <x v="64"/>
    <n v="51271"/>
    <x v="802"/>
    <x v="0"/>
    <n v="9"/>
    <n v="0"/>
    <n v="9"/>
    <d v="2025-07-01T00:00:00"/>
    <d v="2025-07-09T00:00:00"/>
    <s v="0  DC"/>
    <s v="Atrasado"/>
    <d v="2025-07-09T00:00:00"/>
    <n v="8"/>
    <n v="409571"/>
    <m/>
    <n v="170703"/>
    <n v="221"/>
    <s v="Almoxarifados - Estoque geral"/>
    <n v="1.41"/>
    <n v="2528"/>
    <s v="REDIESEL            "/>
    <s v="Jaboatão dos Guararapes"/>
    <x v="1"/>
    <x v="1"/>
    <m/>
    <x v="1"/>
    <n v="1"/>
    <n v="1"/>
    <n v="0.33333333333333331"/>
    <n v="0"/>
    <m/>
    <x v="3"/>
  </r>
  <r>
    <x v="5"/>
    <m/>
    <x v="64"/>
    <n v="51272"/>
    <x v="803"/>
    <x v="0"/>
    <n v="18"/>
    <n v="0"/>
    <n v="18"/>
    <d v="2025-07-01T00:00:00"/>
    <d v="2025-07-09T00:00:00"/>
    <s v="0  DC"/>
    <s v="Atrasado"/>
    <d v="2025-07-09T00:00:00"/>
    <n v="8"/>
    <n v="409570"/>
    <m/>
    <n v="170705"/>
    <n v="221"/>
    <s v="Almoxarifados - Estoque geral"/>
    <n v="5.31"/>
    <n v="1346"/>
    <s v="IMBIRIBEIRA         "/>
    <s v="Recife"/>
    <x v="1"/>
    <x v="1"/>
    <m/>
    <x v="1"/>
    <n v="1"/>
    <n v="1"/>
    <n v="0.25"/>
    <n v="0"/>
    <m/>
    <x v="3"/>
  </r>
  <r>
    <x v="1"/>
    <m/>
    <x v="126"/>
    <n v="51292"/>
    <x v="804"/>
    <x v="0"/>
    <n v="1"/>
    <n v="0"/>
    <n v="1"/>
    <d v="2025-06-26T00:00:00"/>
    <d v="2025-07-04T00:00:00"/>
    <s v="0  DC"/>
    <s v="Atrasado"/>
    <d v="2025-07-04T00:00:00"/>
    <n v="8"/>
    <n v="409050"/>
    <m/>
    <n v="170418"/>
    <n v="221"/>
    <s v="Almoxarifados - Estoque geral"/>
    <n v="21.2"/>
    <n v="2097"/>
    <s v="CAUPECAS            "/>
    <s v="Recife"/>
    <x v="1"/>
    <x v="1"/>
    <m/>
    <x v="1"/>
    <n v="1"/>
    <n v="1"/>
    <n v="1"/>
    <n v="0"/>
    <m/>
    <x v="0"/>
  </r>
  <r>
    <x v="5"/>
    <m/>
    <x v="40"/>
    <n v="51355"/>
    <x v="805"/>
    <x v="0"/>
    <n v="1"/>
    <n v="0"/>
    <n v="1"/>
    <d v="2025-04-09T00:00:00"/>
    <d v="2025-04-12T00:00:00"/>
    <m/>
    <m/>
    <s v=""/>
    <n v="3"/>
    <n v="398669"/>
    <n v="1143267"/>
    <n v="166234"/>
    <n v="684"/>
    <s v="Caminhões Bombeiro"/>
    <n v="45.6"/>
    <m/>
    <s v=""/>
    <s v=""/>
    <x v="3"/>
    <x v="1"/>
    <n v="1"/>
    <x v="2"/>
    <n v="1"/>
    <n v="1"/>
    <n v="0.25"/>
    <n v="0"/>
    <n v="0"/>
    <x v="4"/>
  </r>
  <r>
    <x v="5"/>
    <m/>
    <x v="40"/>
    <n v="51356"/>
    <x v="806"/>
    <x v="0"/>
    <n v="1"/>
    <n v="0"/>
    <n v="1"/>
    <d v="2025-04-09T00:00:00"/>
    <d v="2025-04-12T00:00:00"/>
    <m/>
    <m/>
    <s v=""/>
    <n v="3"/>
    <n v="398671"/>
    <n v="1143267"/>
    <n v="166217"/>
    <n v="684"/>
    <s v="Caminhões Bombeiro"/>
    <n v="23.32"/>
    <m/>
    <s v=""/>
    <s v=""/>
    <x v="3"/>
    <x v="1"/>
    <n v="1"/>
    <x v="2"/>
    <n v="1"/>
    <n v="1"/>
    <n v="9.0909090909090912E-2"/>
    <n v="0"/>
    <n v="0"/>
    <x v="4"/>
  </r>
  <r>
    <x v="5"/>
    <m/>
    <x v="40"/>
    <n v="51357"/>
    <x v="807"/>
    <x v="0"/>
    <n v="1"/>
    <n v="0"/>
    <n v="1"/>
    <d v="2025-04-09T00:00:00"/>
    <d v="2025-04-12T00:00:00"/>
    <m/>
    <m/>
    <s v=""/>
    <n v="3"/>
    <n v="398672"/>
    <n v="1143267"/>
    <n v="166217"/>
    <n v="684"/>
    <s v="Caminhões Bombeiro"/>
    <n v="46"/>
    <m/>
    <s v=""/>
    <s v=""/>
    <x v="3"/>
    <x v="1"/>
    <n v="1"/>
    <x v="2"/>
    <n v="1"/>
    <n v="1"/>
    <n v="9.0909090909090912E-2"/>
    <n v="0"/>
    <n v="0"/>
    <x v="4"/>
  </r>
  <r>
    <x v="5"/>
    <m/>
    <x v="40"/>
    <n v="51358"/>
    <x v="808"/>
    <x v="0"/>
    <n v="4"/>
    <n v="0"/>
    <n v="4"/>
    <d v="2025-04-09T00:00:00"/>
    <d v="2025-04-12T00:00:00"/>
    <m/>
    <m/>
    <s v=""/>
    <n v="3"/>
    <n v="398688"/>
    <n v="1143267"/>
    <n v="166217"/>
    <n v="684"/>
    <s v="Caminhões Bombeiro"/>
    <n v="5.44"/>
    <m/>
    <s v=""/>
    <s v=""/>
    <x v="3"/>
    <x v="1"/>
    <n v="1"/>
    <x v="2"/>
    <n v="1"/>
    <n v="1"/>
    <n v="9.0909090909090912E-2"/>
    <n v="0"/>
    <n v="0"/>
    <x v="4"/>
  </r>
  <r>
    <x v="5"/>
    <m/>
    <x v="86"/>
    <n v="51358"/>
    <x v="808"/>
    <x v="0"/>
    <n v="4"/>
    <n v="0"/>
    <n v="4"/>
    <d v="2025-05-09T00:00:00"/>
    <d v="2025-05-20T00:00:00"/>
    <m/>
    <s v=""/>
    <s v=""/>
    <n v="11"/>
    <n v="402356"/>
    <m/>
    <n v="167914"/>
    <n v="221"/>
    <s v="Almoxarifados - Estoque geral"/>
    <n v="23.6"/>
    <n v="2097"/>
    <s v="CAUPECAS            "/>
    <s v="Recife"/>
    <x v="1"/>
    <x v="1"/>
    <m/>
    <x v="1"/>
    <n v="1"/>
    <n v="1"/>
    <n v="0.16666666666666666"/>
    <n v="0"/>
    <m/>
    <x v="2"/>
  </r>
  <r>
    <x v="5"/>
    <m/>
    <x v="97"/>
    <n v="51358"/>
    <x v="808"/>
    <x v="0"/>
    <n v="4"/>
    <n v="0"/>
    <n v="4"/>
    <d v="2025-05-21T00:00:00"/>
    <d v="2025-05-27T00:00:00"/>
    <s v="0  DC"/>
    <s v="Atrasado"/>
    <d v="2025-05-27T00:00:00"/>
    <n v="6"/>
    <n v="403832"/>
    <m/>
    <n v="168243"/>
    <n v="221"/>
    <s v="Almoxarifados - Estoque geral"/>
    <n v="74"/>
    <n v="2097"/>
    <s v="CAUPECAS            "/>
    <s v="Recife"/>
    <x v="1"/>
    <x v="1"/>
    <m/>
    <x v="1"/>
    <n v="1"/>
    <n v="1"/>
    <n v="0.1111111111111111"/>
    <n v="0"/>
    <m/>
    <x v="2"/>
  </r>
  <r>
    <x v="5"/>
    <m/>
    <x v="40"/>
    <n v="51360"/>
    <x v="809"/>
    <x v="0"/>
    <n v="4"/>
    <n v="0"/>
    <n v="4"/>
    <d v="2025-04-09T00:00:00"/>
    <d v="2025-04-12T00:00:00"/>
    <m/>
    <m/>
    <s v=""/>
    <n v="3"/>
    <n v="398687"/>
    <n v="1143267"/>
    <n v="166234"/>
    <n v="684"/>
    <s v="Caminhões Bombeiro"/>
    <n v="343.91"/>
    <m/>
    <s v=""/>
    <s v=""/>
    <x v="3"/>
    <x v="1"/>
    <n v="1"/>
    <x v="2"/>
    <n v="1"/>
    <n v="1"/>
    <n v="0.25"/>
    <n v="0"/>
    <n v="0"/>
    <x v="4"/>
  </r>
  <r>
    <x v="5"/>
    <m/>
    <x v="40"/>
    <n v="51361"/>
    <x v="810"/>
    <x v="0"/>
    <n v="4"/>
    <n v="0"/>
    <n v="4"/>
    <d v="2025-04-09T00:00:00"/>
    <d v="2025-04-12T00:00:00"/>
    <m/>
    <m/>
    <s v=""/>
    <n v="3"/>
    <n v="398686"/>
    <n v="1143267"/>
    <n v="166217"/>
    <n v="684"/>
    <s v="Caminhões Bombeiro"/>
    <n v="16.39"/>
    <m/>
    <s v=""/>
    <s v=""/>
    <x v="3"/>
    <x v="1"/>
    <n v="1"/>
    <x v="2"/>
    <n v="1"/>
    <n v="1"/>
    <n v="9.0909090909090912E-2"/>
    <n v="0"/>
    <n v="0"/>
    <x v="4"/>
  </r>
  <r>
    <x v="5"/>
    <m/>
    <x v="97"/>
    <n v="51361"/>
    <x v="810"/>
    <x v="0"/>
    <n v="4"/>
    <n v="0"/>
    <n v="4"/>
    <d v="2025-05-21T00:00:00"/>
    <d v="2025-05-27T00:00:00"/>
    <s v="1  DC"/>
    <s v="Atrasado"/>
    <d v="2025-05-28T00:00:00"/>
    <n v="6"/>
    <n v="403826"/>
    <m/>
    <n v="168245"/>
    <n v="221"/>
    <s v="Almoxarifados - Estoque geral"/>
    <n v="23.22"/>
    <n v="1623"/>
    <s v="ORLANDO PECAS       "/>
    <s v="Recife"/>
    <x v="1"/>
    <x v="1"/>
    <m/>
    <x v="1"/>
    <n v="1"/>
    <n v="1"/>
    <n v="0.16666666666666666"/>
    <n v="0"/>
    <m/>
    <x v="2"/>
  </r>
  <r>
    <x v="5"/>
    <m/>
    <x v="40"/>
    <n v="51362"/>
    <x v="811"/>
    <x v="0"/>
    <n v="4"/>
    <n v="0"/>
    <n v="4"/>
    <d v="2025-04-09T00:00:00"/>
    <d v="2025-04-12T00:00:00"/>
    <m/>
    <m/>
    <s v=""/>
    <n v="3"/>
    <n v="398685"/>
    <n v="1143267"/>
    <n v="166217"/>
    <n v="684"/>
    <s v="Caminhões Bombeiro"/>
    <n v="15.16"/>
    <m/>
    <s v=""/>
    <s v=""/>
    <x v="3"/>
    <x v="1"/>
    <n v="1"/>
    <x v="2"/>
    <n v="1"/>
    <n v="1"/>
    <n v="9.0909090909090912E-2"/>
    <n v="0"/>
    <n v="0"/>
    <x v="4"/>
  </r>
  <r>
    <x v="5"/>
    <m/>
    <x v="86"/>
    <n v="51363"/>
    <x v="812"/>
    <x v="0"/>
    <n v="1"/>
    <n v="0"/>
    <n v="1"/>
    <d v="2025-05-09T00:00:00"/>
    <d v="2025-05-20T00:00:00"/>
    <m/>
    <m/>
    <s v=""/>
    <n v="11"/>
    <n v="402357"/>
    <m/>
    <n v="167914"/>
    <n v="221"/>
    <s v="Almoxarifados - Estoque geral"/>
    <n v="19.5"/>
    <n v="2097"/>
    <s v="CAUPECAS            "/>
    <s v="Recife"/>
    <x v="1"/>
    <x v="1"/>
    <n v="1"/>
    <x v="2"/>
    <n v="1"/>
    <n v="1"/>
    <n v="0.16666666666666666"/>
    <n v="0"/>
    <m/>
    <x v="2"/>
  </r>
  <r>
    <x v="5"/>
    <m/>
    <x v="40"/>
    <n v="51364"/>
    <x v="813"/>
    <x v="0"/>
    <n v="1"/>
    <n v="0"/>
    <n v="1"/>
    <d v="2025-04-09T00:00:00"/>
    <d v="2025-04-16T00:00:00"/>
    <m/>
    <m/>
    <s v=""/>
    <n v="7"/>
    <n v="398676"/>
    <n v="1143267"/>
    <n v="166440"/>
    <n v="684"/>
    <s v="Caminhões Bombeiro"/>
    <n v="2560"/>
    <n v="1623"/>
    <s v="ORLANDO PECAS       "/>
    <s v="Recife"/>
    <x v="1"/>
    <x v="1"/>
    <n v="1"/>
    <x v="2"/>
    <n v="1"/>
    <n v="1"/>
    <n v="0.5"/>
    <n v="0"/>
    <n v="0"/>
    <x v="4"/>
  </r>
  <r>
    <x v="5"/>
    <m/>
    <x v="40"/>
    <n v="51367"/>
    <x v="814"/>
    <x v="0"/>
    <n v="1"/>
    <n v="0"/>
    <n v="1"/>
    <d v="2025-04-09T00:00:00"/>
    <d v="2025-04-16T00:00:00"/>
    <m/>
    <m/>
    <s v=""/>
    <n v="7"/>
    <n v="398680"/>
    <n v="1143267"/>
    <n v="166438"/>
    <n v="684"/>
    <s v="Caminhões Bombeiro"/>
    <n v="598"/>
    <n v="1346"/>
    <s v="IMBIRIBEIRA         "/>
    <s v="Recife"/>
    <x v="1"/>
    <x v="1"/>
    <n v="1"/>
    <x v="2"/>
    <n v="1"/>
    <n v="1"/>
    <n v="1"/>
    <n v="0"/>
    <n v="0"/>
    <x v="4"/>
  </r>
  <r>
    <x v="5"/>
    <m/>
    <x v="40"/>
    <n v="51368"/>
    <x v="815"/>
    <x v="0"/>
    <n v="1"/>
    <n v="0"/>
    <n v="1"/>
    <d v="2025-04-09T00:00:00"/>
    <d v="2025-04-12T00:00:00"/>
    <m/>
    <m/>
    <s v=""/>
    <n v="3"/>
    <n v="398682"/>
    <n v="1143267"/>
    <n v="166217"/>
    <n v="684"/>
    <s v="Caminhões Bombeiro"/>
    <n v="32.64"/>
    <m/>
    <s v=""/>
    <s v=""/>
    <x v="3"/>
    <x v="1"/>
    <n v="1"/>
    <x v="2"/>
    <n v="1"/>
    <n v="1"/>
    <n v="9.0909090909090912E-2"/>
    <n v="0"/>
    <n v="0"/>
    <x v="4"/>
  </r>
  <r>
    <x v="5"/>
    <m/>
    <x v="40"/>
    <n v="51537"/>
    <x v="816"/>
    <x v="0"/>
    <n v="1"/>
    <n v="0"/>
    <n v="1"/>
    <d v="2025-04-09T00:00:00"/>
    <d v="2025-04-12T00:00:00"/>
    <m/>
    <m/>
    <s v=""/>
    <n v="3"/>
    <n v="398679"/>
    <n v="1143267"/>
    <n v="166217"/>
    <n v="684"/>
    <s v="Caminhões Bombeiro"/>
    <n v="880.2"/>
    <m/>
    <s v=""/>
    <s v=""/>
    <x v="3"/>
    <x v="1"/>
    <n v="1"/>
    <x v="2"/>
    <n v="1"/>
    <n v="1"/>
    <n v="9.0909090909090912E-2"/>
    <n v="0"/>
    <n v="0"/>
    <x v="4"/>
  </r>
  <r>
    <x v="5"/>
    <m/>
    <x v="106"/>
    <n v="51625"/>
    <x v="817"/>
    <x v="0"/>
    <n v="2"/>
    <n v="2"/>
    <m/>
    <d v="2025-07-09T00:00:00"/>
    <d v="2025-07-15T00:00:00"/>
    <s v="10  UT"/>
    <s v="No prazo"/>
    <d v="2025-07-25T00:00:00"/>
    <n v="6"/>
    <n v="411018"/>
    <m/>
    <n v="170979"/>
    <n v="221"/>
    <s v="Almoxarifados - Estoque geral"/>
    <n v="142.94999999999999"/>
    <n v="2106"/>
    <s v="UNIDAS              "/>
    <s v="João Pessoa"/>
    <x v="0"/>
    <x v="0"/>
    <m/>
    <x v="0"/>
    <n v="1"/>
    <n v="1"/>
    <n v="0.16666666666666666"/>
    <n v="0"/>
    <m/>
    <x v="3"/>
  </r>
  <r>
    <x v="5"/>
    <m/>
    <x v="59"/>
    <n v="51744"/>
    <x v="818"/>
    <x v="0"/>
    <n v="1"/>
    <n v="0"/>
    <n v="1"/>
    <d v="2025-06-05T00:00:00"/>
    <d v="2025-06-11T00:00:00"/>
    <s v="0  DC"/>
    <s v="Atrasado"/>
    <d v="2025-06-11T00:00:00"/>
    <n v="6"/>
    <n v="406139"/>
    <m/>
    <n v="168971"/>
    <n v="221"/>
    <s v="Almoxarifados - Estoque geral"/>
    <n v="360"/>
    <n v="2528"/>
    <s v="REDIESEL            "/>
    <s v="Jaboatão dos Guararapes"/>
    <x v="1"/>
    <x v="1"/>
    <m/>
    <x v="1"/>
    <n v="1"/>
    <n v="1"/>
    <n v="0.5"/>
    <n v="0"/>
    <m/>
    <x v="0"/>
  </r>
  <r>
    <x v="5"/>
    <m/>
    <x v="108"/>
    <n v="51744"/>
    <x v="818"/>
    <x v="1"/>
    <n v="1"/>
    <n v="1"/>
    <m/>
    <d v="2025-07-19T00:00:00"/>
    <m/>
    <m/>
    <s v=""/>
    <s v=""/>
    <s v="Aguardando OC"/>
    <n v="412425"/>
    <m/>
    <n v="0"/>
    <n v="221"/>
    <s v="Almoxarifados - Estoque geral"/>
    <n v="286.95"/>
    <m/>
    <s v=""/>
    <s v=""/>
    <x v="3"/>
    <x v="0"/>
    <m/>
    <x v="0"/>
    <n v="1"/>
    <n v="1"/>
    <n v="0"/>
    <n v="1"/>
    <m/>
    <x v="3"/>
  </r>
  <r>
    <x v="5"/>
    <m/>
    <x v="12"/>
    <n v="51890"/>
    <x v="819"/>
    <x v="0"/>
    <n v="1"/>
    <n v="0"/>
    <n v="1"/>
    <d v="2025-04-15T00:00:00"/>
    <d v="2025-04-29T00:00:00"/>
    <m/>
    <m/>
    <s v=""/>
    <n v="14"/>
    <n v="399600"/>
    <m/>
    <n v="166897"/>
    <n v="221"/>
    <s v="Almoxarifados - Estoque geral"/>
    <n v="108.53"/>
    <n v="2528"/>
    <s v="REDIESEL            "/>
    <s v="Jaboatão dos Guararapes"/>
    <x v="1"/>
    <x v="1"/>
    <n v="1"/>
    <x v="2"/>
    <n v="1"/>
    <n v="1"/>
    <n v="1"/>
    <n v="0"/>
    <m/>
    <x v="4"/>
  </r>
  <r>
    <x v="2"/>
    <m/>
    <x v="33"/>
    <n v="52146"/>
    <x v="820"/>
    <x v="1"/>
    <n v="8"/>
    <n v="8"/>
    <n v="0"/>
    <d v="2025-04-30T00:00:00"/>
    <m/>
    <m/>
    <s v=""/>
    <s v=""/>
    <s v="Aguardando OC"/>
    <n v="401005"/>
    <m/>
    <n v="0"/>
    <n v="221"/>
    <s v="Almoxarifados - Estoque geral"/>
    <n v="5.47"/>
    <m/>
    <s v=""/>
    <s v=""/>
    <x v="3"/>
    <x v="0"/>
    <m/>
    <x v="0"/>
    <n v="1"/>
    <n v="1"/>
    <n v="0"/>
    <n v="1"/>
    <e v="#REF!"/>
    <x v="4"/>
  </r>
  <r>
    <x v="9"/>
    <m/>
    <x v="36"/>
    <n v="52148"/>
    <x v="821"/>
    <x v="1"/>
    <n v="1"/>
    <n v="1"/>
    <n v="0"/>
    <d v="2025-05-21T00:00:00"/>
    <m/>
    <m/>
    <s v=""/>
    <s v=""/>
    <s v="Aguardando OC"/>
    <n v="403846"/>
    <m/>
    <n v="0"/>
    <n v="221"/>
    <s v="Almoxarifados - Estoque geral"/>
    <n v="508.62"/>
    <m/>
    <s v=""/>
    <s v=""/>
    <x v="3"/>
    <x v="0"/>
    <m/>
    <x v="0"/>
    <n v="1"/>
    <n v="1"/>
    <n v="0"/>
    <n v="1"/>
    <m/>
    <x v="2"/>
  </r>
  <r>
    <x v="5"/>
    <m/>
    <x v="64"/>
    <n v="52290"/>
    <x v="822"/>
    <x v="0"/>
    <n v="1"/>
    <n v="0"/>
    <n v="1"/>
    <d v="2025-07-01T00:00:00"/>
    <d v="2025-07-09T00:00:00"/>
    <s v="0  DC"/>
    <s v="Atrasado"/>
    <d v="2025-07-09T00:00:00"/>
    <n v="8"/>
    <n v="409665"/>
    <m/>
    <n v="170705"/>
    <n v="221"/>
    <s v="Almoxarifados - Estoque geral"/>
    <n v="40"/>
    <n v="1346"/>
    <s v="IMBIRIBEIRA         "/>
    <s v="Recife"/>
    <x v="1"/>
    <x v="1"/>
    <m/>
    <x v="1"/>
    <n v="1"/>
    <n v="1"/>
    <n v="0.25"/>
    <n v="0"/>
    <m/>
    <x v="3"/>
  </r>
  <r>
    <x v="2"/>
    <m/>
    <x v="4"/>
    <n v="52653"/>
    <x v="823"/>
    <x v="0"/>
    <n v="1"/>
    <n v="0"/>
    <n v="1"/>
    <d v="2025-03-18T00:00:00"/>
    <d v="2025-04-09T00:00:00"/>
    <m/>
    <m/>
    <s v=""/>
    <n v="22"/>
    <n v="396478"/>
    <n v="1137532"/>
    <n v="166066"/>
    <n v="112"/>
    <s v="Carregadeiras Colheita"/>
    <n v="827.22"/>
    <n v="13341"/>
    <s v="DISMA DISTRIBUIDORA"/>
    <s v="Araçatuba"/>
    <x v="4"/>
    <x v="1"/>
    <n v="1"/>
    <x v="2"/>
    <n v="1"/>
    <n v="1"/>
    <n v="0.16666666666666666"/>
    <n v="0"/>
    <n v="0"/>
    <x v="1"/>
  </r>
  <r>
    <x v="5"/>
    <m/>
    <x v="50"/>
    <n v="52694"/>
    <x v="824"/>
    <x v="0"/>
    <n v="1"/>
    <n v="0"/>
    <n v="1"/>
    <d v="2025-03-19T00:00:00"/>
    <d v="2025-04-10T00:00:00"/>
    <m/>
    <m/>
    <s v=""/>
    <n v="22"/>
    <n v="396604"/>
    <n v="1137782"/>
    <n v="166127"/>
    <n v="683"/>
    <s v="Caminhões Prancha"/>
    <n v="1188"/>
    <n v="15716"/>
    <s v="BRADIPE"/>
    <s v="Jaboatão dos Guararapes"/>
    <x v="1"/>
    <x v="1"/>
    <n v="1"/>
    <x v="2"/>
    <n v="1"/>
    <n v="1"/>
    <n v="0.16666666666666666"/>
    <n v="0"/>
    <n v="0"/>
    <x v="1"/>
  </r>
  <r>
    <x v="5"/>
    <m/>
    <x v="32"/>
    <n v="52873"/>
    <x v="825"/>
    <x v="1"/>
    <n v="1"/>
    <n v="1"/>
    <m/>
    <d v="2025-07-18T00:00:00"/>
    <m/>
    <m/>
    <s v=""/>
    <s v=""/>
    <s v="Aguardando OC"/>
    <n v="412236"/>
    <m/>
    <n v="0"/>
    <n v="221"/>
    <s v="Almoxarifados - Estoque geral"/>
    <n v="834.39"/>
    <m/>
    <s v=""/>
    <s v=""/>
    <x v="3"/>
    <x v="0"/>
    <m/>
    <x v="0"/>
    <n v="1"/>
    <n v="1"/>
    <n v="0"/>
    <n v="1"/>
    <m/>
    <x v="3"/>
  </r>
  <r>
    <x v="6"/>
    <m/>
    <x v="24"/>
    <n v="52922"/>
    <x v="826"/>
    <x v="0"/>
    <n v="1"/>
    <n v="0"/>
    <n v="1"/>
    <d v="2025-04-08T00:00:00"/>
    <d v="2025-04-16T00:00:00"/>
    <m/>
    <m/>
    <s v=""/>
    <n v="8"/>
    <n v="398376"/>
    <n v="1142680"/>
    <n v="166417"/>
    <n v="692"/>
    <s v="Tratores Preparo Solo"/>
    <n v="120.5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19"/>
    <n v="52923"/>
    <x v="827"/>
    <x v="1"/>
    <n v="7"/>
    <n v="7"/>
    <n v="0"/>
    <d v="2025-03-13T00:00:00"/>
    <m/>
    <m/>
    <s v=""/>
    <s v=""/>
    <s v="Aguardando OC"/>
    <n v="395902"/>
    <n v="1136371"/>
    <n v="0"/>
    <n v="692"/>
    <s v="Tratores Preparo Solo"/>
    <n v="11.68"/>
    <m/>
    <s v=""/>
    <s v=""/>
    <x v="3"/>
    <x v="0"/>
    <m/>
    <x v="0"/>
    <n v="1"/>
    <n v="1"/>
    <n v="0"/>
    <n v="1"/>
    <e v="#REF!"/>
    <x v="1"/>
  </r>
  <r>
    <x v="6"/>
    <m/>
    <x v="26"/>
    <n v="52923"/>
    <x v="827"/>
    <x v="0"/>
    <n v="7"/>
    <n v="0"/>
    <n v="7"/>
    <d v="2025-06-06T00:00:00"/>
    <d v="2025-06-18T00:00:00"/>
    <s v="1  DC"/>
    <s v="Atrasado"/>
    <d v="2025-06-19T00:00:00"/>
    <n v="12"/>
    <n v="406349"/>
    <m/>
    <n v="169372"/>
    <n v="221"/>
    <s v="Almoxarifados - Estoque geral"/>
    <n v="11.68"/>
    <n v="13341"/>
    <s v="DISMA DISTRIBUIDORA"/>
    <s v="Araçatuba"/>
    <x v="4"/>
    <x v="1"/>
    <m/>
    <x v="1"/>
    <n v="1"/>
    <n v="1"/>
    <n v="3.8461538461538464E-2"/>
    <n v="0"/>
    <m/>
    <x v="0"/>
  </r>
  <r>
    <x v="3"/>
    <m/>
    <x v="3"/>
    <n v="53228"/>
    <x v="828"/>
    <x v="0"/>
    <n v="1"/>
    <n v="0"/>
    <n v="1"/>
    <d v="2025-05-16T00:00:00"/>
    <d v="2025-05-26T00:00:00"/>
    <s v="1  DC"/>
    <s v="Atrasado"/>
    <d v="2025-05-27T00:00:00"/>
    <n v="10"/>
    <n v="403220"/>
    <m/>
    <n v="168130"/>
    <n v="221"/>
    <s v="Almoxarifados - Estoque geral"/>
    <n v="67.86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53230"/>
    <x v="829"/>
    <x v="0"/>
    <n v="1"/>
    <n v="0"/>
    <n v="1"/>
    <d v="2025-05-16T00:00:00"/>
    <d v="2025-05-26T00:00:00"/>
    <s v="1  DC"/>
    <s v="Atrasado"/>
    <d v="2025-05-27T00:00:00"/>
    <n v="10"/>
    <n v="403221"/>
    <m/>
    <n v="168130"/>
    <n v="221"/>
    <s v="Almoxarifados - Estoque geral"/>
    <n v="75.69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53232"/>
    <x v="830"/>
    <x v="0"/>
    <n v="1"/>
    <n v="0"/>
    <n v="1"/>
    <d v="2025-05-16T00:00:00"/>
    <d v="2025-05-26T00:00:00"/>
    <s v="1  DC"/>
    <s v="Atrasado"/>
    <d v="2025-05-27T00:00:00"/>
    <n v="10"/>
    <n v="403223"/>
    <m/>
    <n v="168130"/>
    <n v="221"/>
    <s v="Almoxarifados - Estoque geral"/>
    <n v="5.24"/>
    <n v="9438"/>
    <s v="TASTRACTOR"/>
    <s v="São Paulo"/>
    <x v="4"/>
    <x v="1"/>
    <m/>
    <x v="1"/>
    <n v="1"/>
    <n v="1"/>
    <n v="1.9230769230769232E-2"/>
    <n v="0"/>
    <m/>
    <x v="2"/>
  </r>
  <r>
    <x v="5"/>
    <m/>
    <x v="59"/>
    <n v="53331"/>
    <x v="831"/>
    <x v="0"/>
    <n v="1"/>
    <n v="0"/>
    <n v="1"/>
    <d v="2025-06-05T00:00:00"/>
    <d v="2025-06-11T00:00:00"/>
    <s v="0  DC"/>
    <s v="Atrasado"/>
    <d v="2025-06-11T00:00:00"/>
    <n v="6"/>
    <n v="406137"/>
    <m/>
    <n v="168971"/>
    <n v="221"/>
    <s v="Almoxarifados - Estoque geral"/>
    <n v="1022.46"/>
    <n v="2528"/>
    <s v="REDIESEL            "/>
    <s v="Jaboatão dos Guararapes"/>
    <x v="1"/>
    <x v="1"/>
    <m/>
    <x v="1"/>
    <n v="1"/>
    <n v="1"/>
    <n v="0.5"/>
    <n v="0"/>
    <m/>
    <x v="0"/>
  </r>
  <r>
    <x v="5"/>
    <m/>
    <x v="106"/>
    <n v="53331"/>
    <x v="831"/>
    <x v="0"/>
    <n v="1"/>
    <n v="0"/>
    <n v="1"/>
    <d v="2025-07-09T00:00:00"/>
    <d v="2025-07-15T00:00:00"/>
    <s v="0  DC"/>
    <s v="Atrasado"/>
    <d v="2025-07-15T00:00:00"/>
    <n v="6"/>
    <n v="411023"/>
    <m/>
    <n v="170978"/>
    <n v="221"/>
    <s v="Almoxarifados - Estoque geral"/>
    <n v="664.57"/>
    <n v="2528"/>
    <s v="REDIESEL            "/>
    <s v="Jaboatão dos Guararapes"/>
    <x v="1"/>
    <x v="1"/>
    <m/>
    <x v="1"/>
    <n v="1"/>
    <n v="1"/>
    <n v="0.25"/>
    <n v="0"/>
    <m/>
    <x v="3"/>
  </r>
  <r>
    <x v="5"/>
    <m/>
    <x v="108"/>
    <n v="53331"/>
    <x v="831"/>
    <x v="1"/>
    <n v="1"/>
    <n v="1"/>
    <m/>
    <d v="2025-07-19T00:00:00"/>
    <m/>
    <m/>
    <s v=""/>
    <s v=""/>
    <s v="Aguardando OC"/>
    <n v="412422"/>
    <m/>
    <n v="0"/>
    <n v="221"/>
    <s v="Almoxarifados - Estoque geral"/>
    <n v="664.57"/>
    <m/>
    <s v=""/>
    <s v=""/>
    <x v="3"/>
    <x v="0"/>
    <m/>
    <x v="0"/>
    <n v="1"/>
    <n v="1"/>
    <n v="0"/>
    <n v="1"/>
    <m/>
    <x v="3"/>
  </r>
  <r>
    <x v="5"/>
    <m/>
    <x v="106"/>
    <n v="53332"/>
    <x v="832"/>
    <x v="0"/>
    <n v="1"/>
    <n v="0"/>
    <n v="1"/>
    <d v="2025-07-09T00:00:00"/>
    <d v="2025-07-15T00:00:00"/>
    <s v="0  DC"/>
    <s v="Atrasado"/>
    <d v="2025-07-15T00:00:00"/>
    <n v="6"/>
    <n v="411024"/>
    <m/>
    <n v="170977"/>
    <n v="221"/>
    <s v="Almoxarifados - Estoque geral"/>
    <n v="907.72"/>
    <n v="4604"/>
    <s v="CABINE"/>
    <s v="Recife"/>
    <x v="1"/>
    <x v="1"/>
    <m/>
    <x v="1"/>
    <n v="1"/>
    <n v="1"/>
    <n v="1"/>
    <n v="0"/>
    <m/>
    <x v="3"/>
  </r>
  <r>
    <x v="5"/>
    <m/>
    <x v="113"/>
    <n v="53332"/>
    <x v="832"/>
    <x v="1"/>
    <n v="1"/>
    <n v="1"/>
    <m/>
    <d v="2025-06-19T00:00:00"/>
    <m/>
    <m/>
    <s v=""/>
    <s v=""/>
    <s v="Aguardando OC"/>
    <n v="408480"/>
    <m/>
    <n v="0"/>
    <n v="221"/>
    <s v="Almoxarifados - Estoque geral"/>
    <n v="447.96"/>
    <m/>
    <s v=""/>
    <s v=""/>
    <x v="3"/>
    <x v="0"/>
    <m/>
    <x v="0"/>
    <n v="1"/>
    <n v="1"/>
    <n v="0"/>
    <n v="1"/>
    <m/>
    <x v="0"/>
  </r>
  <r>
    <x v="5"/>
    <m/>
    <x v="20"/>
    <n v="53332"/>
    <x v="832"/>
    <x v="1"/>
    <n v="1"/>
    <n v="1"/>
    <m/>
    <d v="2025-07-11T00:00:00"/>
    <m/>
    <m/>
    <s v=""/>
    <s v=""/>
    <s v="Aguardando OC"/>
    <n v="411251"/>
    <m/>
    <n v="0"/>
    <n v="221"/>
    <s v="Almoxarifados - Estoque geral"/>
    <n v="907.72"/>
    <m/>
    <s v=""/>
    <s v=""/>
    <x v="3"/>
    <x v="0"/>
    <m/>
    <x v="0"/>
    <n v="1"/>
    <n v="1"/>
    <n v="0"/>
    <n v="1"/>
    <m/>
    <x v="3"/>
  </r>
  <r>
    <x v="5"/>
    <m/>
    <x v="91"/>
    <n v="53332"/>
    <x v="832"/>
    <x v="1"/>
    <n v="1"/>
    <n v="1"/>
    <m/>
    <d v="2025-07-18T00:00:00"/>
    <m/>
    <m/>
    <s v=""/>
    <s v=""/>
    <s v="Aguardando OC"/>
    <n v="412275"/>
    <m/>
    <n v="0"/>
    <n v="221"/>
    <s v="Almoxarifados - Estoque geral"/>
    <n v="907.72"/>
    <m/>
    <s v=""/>
    <s v=""/>
    <x v="3"/>
    <x v="0"/>
    <m/>
    <x v="0"/>
    <n v="1"/>
    <n v="1"/>
    <n v="0"/>
    <n v="1"/>
    <m/>
    <x v="3"/>
  </r>
  <r>
    <x v="5"/>
    <m/>
    <x v="108"/>
    <n v="53332"/>
    <x v="832"/>
    <x v="1"/>
    <n v="1"/>
    <n v="1"/>
    <m/>
    <d v="2025-07-19T00:00:00"/>
    <m/>
    <m/>
    <s v=""/>
    <s v=""/>
    <s v="Aguardando OC"/>
    <n v="412420"/>
    <m/>
    <n v="0"/>
    <n v="221"/>
    <s v="Almoxarifados - Estoque geral"/>
    <n v="907.72"/>
    <m/>
    <s v=""/>
    <s v=""/>
    <x v="3"/>
    <x v="0"/>
    <m/>
    <x v="0"/>
    <n v="1"/>
    <n v="1"/>
    <n v="0"/>
    <n v="1"/>
    <m/>
    <x v="3"/>
  </r>
  <r>
    <x v="6"/>
    <m/>
    <x v="122"/>
    <n v="53833"/>
    <x v="833"/>
    <x v="0"/>
    <n v="1"/>
    <n v="0"/>
    <n v="1"/>
    <d v="2025-05-29T00:00:00"/>
    <d v="2025-06-03T00:00:00"/>
    <s v="1  DC"/>
    <s v="Atrasado"/>
    <d v="2025-06-04T00:00:00"/>
    <n v="5"/>
    <n v="405091"/>
    <m/>
    <n v="168571"/>
    <n v="221"/>
    <s v="Almoxarifados - Estoque geral"/>
    <n v="566"/>
    <n v="13341"/>
    <s v="DISMA DISTRIBUIDORA"/>
    <s v="Araçatuba"/>
    <x v="4"/>
    <x v="1"/>
    <m/>
    <x v="1"/>
    <n v="1"/>
    <n v="1"/>
    <n v="0.125"/>
    <n v="0"/>
    <m/>
    <x v="2"/>
  </r>
  <r>
    <x v="1"/>
    <m/>
    <x v="53"/>
    <n v="53905"/>
    <x v="834"/>
    <x v="0"/>
    <n v="1"/>
    <n v="0"/>
    <n v="1"/>
    <d v="2025-03-28T00:00:00"/>
    <d v="2025-04-12T00:00:00"/>
    <m/>
    <m/>
    <s v=""/>
    <n v="15"/>
    <n v="397401"/>
    <n v="1139973"/>
    <n v="166195"/>
    <n v="719"/>
    <s v="Automóveis e utilitários - Adm. Agricola"/>
    <n v="66.5"/>
    <n v="14446"/>
    <s v="AGROMOTO"/>
    <s v="Jaboatão dos Guararapes"/>
    <x v="1"/>
    <x v="1"/>
    <m/>
    <x v="1"/>
    <n v="1"/>
    <n v="1"/>
    <n v="0.14285714285714285"/>
    <n v="0"/>
    <n v="0"/>
    <x v="1"/>
  </r>
  <r>
    <x v="1"/>
    <m/>
    <x v="54"/>
    <n v="53905"/>
    <x v="834"/>
    <x v="0"/>
    <n v="1"/>
    <n v="0"/>
    <n v="1"/>
    <d v="2025-03-28T00:00:00"/>
    <d v="2025-04-10T00:00:00"/>
    <m/>
    <m/>
    <s v=""/>
    <n v="13"/>
    <n v="397416"/>
    <n v="1139980"/>
    <n v="166120"/>
    <n v="719"/>
    <s v="Automóveis e utilitários - Adm. Agricola"/>
    <n v="66.5"/>
    <n v="14446"/>
    <s v="AGROMOTO"/>
    <s v="Jaboatão dos Guararapes"/>
    <x v="1"/>
    <x v="1"/>
    <m/>
    <x v="1"/>
    <n v="1"/>
    <n v="1"/>
    <n v="9.0909090909090912E-2"/>
    <n v="0"/>
    <n v="0"/>
    <x v="1"/>
  </r>
  <r>
    <x v="5"/>
    <m/>
    <x v="106"/>
    <n v="54028"/>
    <x v="835"/>
    <x v="0"/>
    <n v="1"/>
    <n v="1"/>
    <m/>
    <d v="2025-07-14T00:00:00"/>
    <d v="2025-07-19T00:00:00"/>
    <s v="0  DC"/>
    <s v="Atrasado"/>
    <d v="2025-07-19T00:00:00"/>
    <n v="5"/>
    <n v="411662"/>
    <m/>
    <n v="171188"/>
    <n v="221"/>
    <s v="Almoxarifados - Estoque geral"/>
    <n v="1158.68"/>
    <n v="2528"/>
    <s v="REDIESEL            "/>
    <s v="Jaboatão dos Guararapes"/>
    <x v="1"/>
    <x v="0"/>
    <m/>
    <x v="0"/>
    <n v="1"/>
    <n v="1"/>
    <n v="0.1111111111111111"/>
    <n v="0"/>
    <m/>
    <x v="3"/>
  </r>
  <r>
    <x v="6"/>
    <m/>
    <x v="122"/>
    <n v="54044"/>
    <x v="836"/>
    <x v="0"/>
    <n v="1"/>
    <n v="0"/>
    <n v="1"/>
    <d v="2025-05-29T00:00:00"/>
    <d v="2025-06-03T00:00:00"/>
    <s v="0  DC"/>
    <s v="Atrasado"/>
    <d v="2025-06-03T00:00:00"/>
    <n v="5"/>
    <n v="405087"/>
    <m/>
    <n v="168573"/>
    <n v="221"/>
    <s v="Almoxarifados - Estoque geral"/>
    <n v="250"/>
    <n v="14487"/>
    <s v="FL TRATORES "/>
    <s v="Recife"/>
    <x v="1"/>
    <x v="1"/>
    <m/>
    <x v="1"/>
    <n v="1"/>
    <n v="1"/>
    <n v="0.16666666666666666"/>
    <n v="0"/>
    <m/>
    <x v="2"/>
  </r>
  <r>
    <x v="6"/>
    <m/>
    <x v="22"/>
    <n v="54045"/>
    <x v="837"/>
    <x v="0"/>
    <n v="2"/>
    <n v="0"/>
    <n v="2"/>
    <d v="2025-05-22T00:00:00"/>
    <d v="2025-05-27T00:00:00"/>
    <s v="1  DC"/>
    <s v="Atrasado"/>
    <d v="2025-05-28T00:00:00"/>
    <n v="5"/>
    <n v="403984"/>
    <m/>
    <n v="168239"/>
    <n v="221"/>
    <s v="Almoxarifados - Estoque geral"/>
    <n v="20"/>
    <n v="14424"/>
    <s v="TRATORED"/>
    <s v="Recife"/>
    <x v="1"/>
    <x v="1"/>
    <m/>
    <x v="1"/>
    <n v="1"/>
    <n v="1"/>
    <n v="0.14285714285714285"/>
    <n v="0"/>
    <m/>
    <x v="2"/>
  </r>
  <r>
    <x v="6"/>
    <m/>
    <x v="122"/>
    <n v="54045"/>
    <x v="837"/>
    <x v="0"/>
    <n v="1"/>
    <n v="0"/>
    <n v="1"/>
    <d v="2025-05-29T00:00:00"/>
    <d v="2025-06-03T00:00:00"/>
    <s v="3  DC"/>
    <s v="Atrasado"/>
    <d v="2025-06-06T00:00:00"/>
    <n v="5"/>
    <n v="405088"/>
    <m/>
    <n v="168573"/>
    <n v="221"/>
    <s v="Almoxarifados - Estoque geral"/>
    <n v="50"/>
    <n v="14487"/>
    <s v="FL TRATORES "/>
    <s v="Recife"/>
    <x v="1"/>
    <x v="1"/>
    <m/>
    <x v="1"/>
    <n v="1"/>
    <n v="1"/>
    <n v="0.16666666666666666"/>
    <n v="0"/>
    <m/>
    <x v="2"/>
  </r>
  <r>
    <x v="6"/>
    <m/>
    <x v="122"/>
    <n v="54048"/>
    <x v="838"/>
    <x v="0"/>
    <n v="1"/>
    <n v="0"/>
    <n v="1"/>
    <d v="2025-05-29T00:00:00"/>
    <d v="2025-06-03T00:00:00"/>
    <m/>
    <s v=""/>
    <s v=""/>
    <n v="5"/>
    <n v="405090"/>
    <m/>
    <n v="168571"/>
    <n v="221"/>
    <s v="Almoxarifados - Estoque geral"/>
    <n v="13.95"/>
    <n v="13341"/>
    <s v="DISMA DISTRIBUIDORA"/>
    <s v="Araçatuba"/>
    <x v="4"/>
    <x v="1"/>
    <m/>
    <x v="1"/>
    <n v="1"/>
    <n v="1"/>
    <n v="0.125"/>
    <n v="0"/>
    <m/>
    <x v="2"/>
  </r>
  <r>
    <x v="0"/>
    <m/>
    <x v="0"/>
    <n v="54150"/>
    <x v="839"/>
    <x v="1"/>
    <n v="2"/>
    <n v="2"/>
    <m/>
    <d v="2025-06-18T00:00:00"/>
    <m/>
    <m/>
    <s v=""/>
    <s v=""/>
    <s v="Aguardando OC"/>
    <n v="408209"/>
    <m/>
    <n v="0"/>
    <n v="221"/>
    <s v="Almoxarifados - Estoque geral"/>
    <n v="970"/>
    <m/>
    <s v=""/>
    <s v=""/>
    <x v="3"/>
    <x v="0"/>
    <m/>
    <x v="0"/>
    <n v="1"/>
    <n v="1"/>
    <n v="0"/>
    <n v="1"/>
    <m/>
    <x v="0"/>
  </r>
  <r>
    <x v="5"/>
    <m/>
    <x v="46"/>
    <n v="54226"/>
    <x v="840"/>
    <x v="0"/>
    <n v="1"/>
    <n v="0"/>
    <n v="1"/>
    <d v="2025-04-08T00:00:00"/>
    <d v="2025-04-16T00:00:00"/>
    <m/>
    <m/>
    <s v=""/>
    <n v="8"/>
    <n v="398429"/>
    <n v="1142736"/>
    <n v="166420"/>
    <n v="683"/>
    <s v="Caminhões Prancha"/>
    <n v="226"/>
    <n v="2528"/>
    <s v="REDIESEL            "/>
    <s v="Jaboatão dos Guararapes"/>
    <x v="1"/>
    <x v="1"/>
    <m/>
    <x v="1"/>
    <n v="1"/>
    <n v="1"/>
    <n v="0.25"/>
    <n v="0"/>
    <n v="0"/>
    <x v="4"/>
  </r>
  <r>
    <x v="5"/>
    <m/>
    <x v="52"/>
    <n v="54417"/>
    <x v="841"/>
    <x v="0"/>
    <n v="2"/>
    <n v="0"/>
    <n v="2"/>
    <d v="2025-07-07T00:00:00"/>
    <d v="2025-07-12T00:00:00"/>
    <s v="1  DC"/>
    <s v="Atrasado"/>
    <d v="2025-07-13T00:00:00"/>
    <n v="5"/>
    <n v="410501"/>
    <m/>
    <n v="170829"/>
    <n v="221"/>
    <s v="Almoxarifados - Estoque geral"/>
    <n v="1534.74"/>
    <n v="5189"/>
    <s v="REPENORTE"/>
    <s v="Recife"/>
    <x v="1"/>
    <x v="1"/>
    <m/>
    <x v="1"/>
    <n v="1"/>
    <n v="1"/>
    <n v="0.25"/>
    <n v="0"/>
    <m/>
    <x v="3"/>
  </r>
  <r>
    <x v="0"/>
    <m/>
    <x v="0"/>
    <n v="54503"/>
    <x v="842"/>
    <x v="0"/>
    <n v="664"/>
    <n v="0"/>
    <n v="664"/>
    <d v="2025-07-09T00:00:00"/>
    <d v="2025-07-12T00:00:00"/>
    <s v="7  DC"/>
    <s v="Atrasado"/>
    <d v="2025-07-19T00:00:00"/>
    <n v="3"/>
    <n v="411001"/>
    <m/>
    <n v="170868"/>
    <n v="221"/>
    <s v="Almoxarifados - Estoque geral"/>
    <n v="15139.2"/>
    <n v="10802"/>
    <s v="PETRONAS LUBRIFICANTES"/>
    <s v="Jaboatão dos Guararapes"/>
    <x v="1"/>
    <x v="1"/>
    <m/>
    <x v="1"/>
    <n v="1"/>
    <n v="1"/>
    <n v="1"/>
    <n v="0"/>
    <m/>
    <x v="3"/>
  </r>
  <r>
    <x v="5"/>
    <m/>
    <x v="40"/>
    <n v="54558"/>
    <x v="843"/>
    <x v="0"/>
    <n v="1"/>
    <n v="0"/>
    <n v="1"/>
    <d v="2025-05-09T00:00:00"/>
    <d v="2025-05-12T00:00:00"/>
    <m/>
    <m/>
    <s v=""/>
    <n v="3"/>
    <n v="402032"/>
    <m/>
    <n v="167487"/>
    <m/>
    <m/>
    <n v="220.59"/>
    <n v="2097"/>
    <s v="CAUPECAS            "/>
    <s v="Recife"/>
    <x v="1"/>
    <x v="1"/>
    <n v="1"/>
    <x v="2"/>
    <n v="1"/>
    <n v="1"/>
    <n v="0.1"/>
    <n v="0"/>
    <n v="0"/>
    <x v="2"/>
  </r>
  <r>
    <x v="2"/>
    <m/>
    <x v="6"/>
    <n v="54707"/>
    <x v="844"/>
    <x v="0"/>
    <n v="1"/>
    <n v="0"/>
    <n v="1"/>
    <d v="2025-05-22T00:00:00"/>
    <d v="2025-05-27T00:00:00"/>
    <s v="1  DC"/>
    <s v="Atrasado"/>
    <d v="2025-05-28T00:00:00"/>
    <n v="5"/>
    <n v="404133"/>
    <m/>
    <n v="168247"/>
    <n v="221"/>
    <s v="Almoxarifados - Estoque geral"/>
    <n v="176.28"/>
    <n v="13341"/>
    <s v="DISMA DISTRIBUIDORA"/>
    <s v="Araçatuba"/>
    <x v="4"/>
    <x v="1"/>
    <m/>
    <x v="1"/>
    <n v="1"/>
    <n v="1"/>
    <n v="1"/>
    <n v="0"/>
    <m/>
    <x v="2"/>
  </r>
  <r>
    <x v="9"/>
    <m/>
    <x v="36"/>
    <n v="54811"/>
    <x v="845"/>
    <x v="0"/>
    <n v="10"/>
    <n v="0"/>
    <n v="10"/>
    <d v="2025-04-22T00:00:00"/>
    <d v="2025-05-07T00:00:00"/>
    <m/>
    <m/>
    <s v=""/>
    <n v="15"/>
    <n v="400193"/>
    <m/>
    <n v="167240"/>
    <n v="221"/>
    <s v="Almoxarifados - Estoque geral"/>
    <n v="523.79999999999995"/>
    <n v="2135"/>
    <s v="CIL                 "/>
    <s v="Recife"/>
    <x v="1"/>
    <x v="1"/>
    <n v="1"/>
    <x v="2"/>
    <n v="1"/>
    <n v="1"/>
    <n v="0.33333333333333331"/>
    <n v="0"/>
    <n v="0"/>
    <x v="4"/>
  </r>
  <r>
    <x v="9"/>
    <m/>
    <x v="36"/>
    <n v="54812"/>
    <x v="846"/>
    <x v="0"/>
    <n v="5"/>
    <n v="0"/>
    <n v="5"/>
    <d v="2025-04-22T00:00:00"/>
    <d v="2025-05-07T00:00:00"/>
    <m/>
    <m/>
    <s v=""/>
    <n v="15"/>
    <n v="400190"/>
    <m/>
    <n v="167240"/>
    <n v="221"/>
    <s v="Almoxarifados - Estoque geral"/>
    <n v="261.89999999999998"/>
    <n v="2135"/>
    <s v="CIL                 "/>
    <s v="Recife"/>
    <x v="1"/>
    <x v="1"/>
    <n v="1"/>
    <x v="2"/>
    <n v="1"/>
    <n v="1"/>
    <n v="0.33333333333333331"/>
    <n v="0"/>
    <n v="0"/>
    <x v="4"/>
  </r>
  <r>
    <x v="9"/>
    <m/>
    <x v="36"/>
    <n v="54813"/>
    <x v="847"/>
    <x v="0"/>
    <n v="5"/>
    <n v="0"/>
    <n v="5"/>
    <d v="2025-04-22T00:00:00"/>
    <d v="2025-05-07T00:00:00"/>
    <m/>
    <m/>
    <s v=""/>
    <n v="15"/>
    <n v="400191"/>
    <m/>
    <n v="167240"/>
    <n v="221"/>
    <s v="Almoxarifados - Estoque geral"/>
    <n v="261.89999999999998"/>
    <n v="2135"/>
    <s v="CIL                 "/>
    <s v="Recife"/>
    <x v="1"/>
    <x v="1"/>
    <n v="1"/>
    <x v="2"/>
    <n v="1"/>
    <n v="1"/>
    <n v="0.33333333333333331"/>
    <n v="0"/>
    <n v="0"/>
    <x v="4"/>
  </r>
  <r>
    <x v="9"/>
    <m/>
    <x v="36"/>
    <n v="54814"/>
    <x v="848"/>
    <x v="0"/>
    <n v="5"/>
    <n v="0"/>
    <n v="5"/>
    <d v="2025-04-22T00:00:00"/>
    <d v="2025-05-07T00:00:00"/>
    <m/>
    <m/>
    <s v=""/>
    <n v="15"/>
    <n v="400192"/>
    <m/>
    <n v="166979"/>
    <n v="221"/>
    <s v="Almoxarifados - Estoque geral"/>
    <n v="261.89999999999998"/>
    <n v="2135"/>
    <s v="CIL                 "/>
    <s v="Recife"/>
    <x v="1"/>
    <x v="1"/>
    <n v="1"/>
    <x v="2"/>
    <n v="1"/>
    <n v="1"/>
    <n v="4.7619047619047616E-2"/>
    <n v="0"/>
    <n v="0"/>
    <x v="4"/>
  </r>
  <r>
    <x v="3"/>
    <m/>
    <x v="103"/>
    <n v="54952"/>
    <x v="849"/>
    <x v="0"/>
    <n v="10"/>
    <n v="0"/>
    <n v="10"/>
    <d v="2025-04-22T00:00:00"/>
    <d v="2025-05-02T00:00:00"/>
    <m/>
    <m/>
    <s v=""/>
    <n v="10"/>
    <n v="400101"/>
    <m/>
    <n v="166979"/>
    <n v="221"/>
    <s v="Almoxarifados - Estoque geral"/>
    <n v="113.5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54953"/>
    <x v="850"/>
    <x v="0"/>
    <n v="10"/>
    <n v="0"/>
    <n v="10"/>
    <d v="2025-04-22T00:00:00"/>
    <d v="2025-05-02T00:00:00"/>
    <m/>
    <m/>
    <s v=""/>
    <n v="10"/>
    <n v="400104"/>
    <m/>
    <n v="166979"/>
    <n v="221"/>
    <s v="Almoxarifados - Estoque geral"/>
    <n v="109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54957"/>
    <x v="851"/>
    <x v="0"/>
    <n v="1"/>
    <n v="0"/>
    <n v="1"/>
    <d v="2025-04-22T00:00:00"/>
    <d v="2025-05-02T00:00:00"/>
    <m/>
    <m/>
    <s v=""/>
    <n v="10"/>
    <n v="400092"/>
    <m/>
    <n v="166979"/>
    <n v="221"/>
    <s v="Almoxarifados - Estoque geral"/>
    <n v="217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54958"/>
    <x v="852"/>
    <x v="0"/>
    <n v="3"/>
    <n v="0"/>
    <n v="3"/>
    <d v="2025-04-22T00:00:00"/>
    <d v="2025-05-02T00:00:00"/>
    <m/>
    <m/>
    <s v=""/>
    <n v="10"/>
    <n v="400091"/>
    <m/>
    <n v="166979"/>
    <n v="221"/>
    <s v="Almoxarifados - Estoque geral"/>
    <n v="3.9"/>
    <n v="9863"/>
    <s v="ITALPRATES"/>
    <s v="São Paulo"/>
    <x v="4"/>
    <x v="1"/>
    <n v="1"/>
    <x v="2"/>
    <n v="1"/>
    <n v="1"/>
    <n v="4.7619047619047616E-2"/>
    <n v="0"/>
    <m/>
    <x v="4"/>
  </r>
  <r>
    <x v="6"/>
    <m/>
    <x v="66"/>
    <n v="55133"/>
    <x v="853"/>
    <x v="1"/>
    <n v="1"/>
    <n v="1"/>
    <n v="0"/>
    <d v="2025-05-31T00:00:00"/>
    <m/>
    <m/>
    <s v=""/>
    <s v=""/>
    <s v="Aguardando OC"/>
    <n v="405442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5"/>
    <m/>
    <x v="47"/>
    <n v="55375"/>
    <x v="854"/>
    <x v="0"/>
    <n v="1"/>
    <n v="0"/>
    <n v="1"/>
    <d v="2025-04-10T00:00:00"/>
    <d v="2025-04-16T00:00:00"/>
    <m/>
    <m/>
    <s v=""/>
    <n v="6"/>
    <n v="399025"/>
    <n v="1143900"/>
    <n v="166451"/>
    <n v="685"/>
    <s v="Caminhões Comboio"/>
    <n v="3417.91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0"/>
    <n v="55380"/>
    <x v="855"/>
    <x v="0"/>
    <n v="1"/>
    <n v="0"/>
    <n v="1"/>
    <d v="2025-05-09T00:00:00"/>
    <d v="2025-05-12T00:00:00"/>
    <m/>
    <m/>
    <s v=""/>
    <n v="3"/>
    <n v="402027"/>
    <m/>
    <n v="167487"/>
    <m/>
    <m/>
    <n v="330.98"/>
    <n v="2097"/>
    <s v="CAUPECAS            "/>
    <s v="Recife"/>
    <x v="1"/>
    <x v="1"/>
    <n v="1"/>
    <x v="2"/>
    <n v="1"/>
    <n v="1"/>
    <n v="0.1"/>
    <n v="0"/>
    <n v="0"/>
    <x v="2"/>
  </r>
  <r>
    <x v="5"/>
    <m/>
    <x v="82"/>
    <n v="55470"/>
    <x v="856"/>
    <x v="0"/>
    <n v="1"/>
    <n v="0"/>
    <n v="1"/>
    <d v="2025-03-17T00:00:00"/>
    <d v="2025-04-04T00:00:00"/>
    <m/>
    <m/>
    <s v=""/>
    <n v="18"/>
    <n v="396380"/>
    <n v="1137253"/>
    <n v="0"/>
    <n v="689"/>
    <s v="Caminhões Colheita"/>
    <n v="209.86"/>
    <m/>
    <s v=""/>
    <s v=""/>
    <x v="3"/>
    <x v="1"/>
    <n v="1"/>
    <x v="2"/>
    <n v="1"/>
    <n v="1"/>
    <n v="0"/>
    <n v="1"/>
    <e v="#REF!"/>
    <x v="1"/>
  </r>
  <r>
    <x v="5"/>
    <m/>
    <x v="20"/>
    <n v="55470"/>
    <x v="856"/>
    <x v="1"/>
    <n v="1"/>
    <n v="1"/>
    <m/>
    <d v="2025-07-11T00:00:00"/>
    <m/>
    <m/>
    <s v=""/>
    <s v=""/>
    <s v="Aguardando OC"/>
    <n v="411253"/>
    <m/>
    <n v="0"/>
    <n v="221"/>
    <s v="Almoxarifados - Estoque geral"/>
    <n v="386.77"/>
    <m/>
    <s v=""/>
    <s v=""/>
    <x v="3"/>
    <x v="0"/>
    <m/>
    <x v="0"/>
    <n v="1"/>
    <n v="1"/>
    <n v="0"/>
    <n v="1"/>
    <m/>
    <x v="3"/>
  </r>
  <r>
    <x v="5"/>
    <m/>
    <x v="46"/>
    <n v="55505"/>
    <x v="857"/>
    <x v="1"/>
    <n v="1"/>
    <n v="1"/>
    <n v="0"/>
    <d v="2025-05-19T00:00:00"/>
    <m/>
    <s v="1  DC"/>
    <s v="Atrasado"/>
    <d v="1899-12-31T00:00:00"/>
    <s v="Aguardando OC"/>
    <n v="403553"/>
    <m/>
    <n v="0"/>
    <n v="221"/>
    <s v="Almoxarifados - Estoque geral"/>
    <n v="154"/>
    <m/>
    <s v=""/>
    <s v=""/>
    <x v="3"/>
    <x v="0"/>
    <m/>
    <x v="0"/>
    <n v="1"/>
    <n v="1"/>
    <n v="0"/>
    <n v="1"/>
    <m/>
    <x v="2"/>
  </r>
  <r>
    <x v="6"/>
    <m/>
    <x v="18"/>
    <n v="55582"/>
    <x v="858"/>
    <x v="0"/>
    <n v="4"/>
    <n v="0"/>
    <n v="4"/>
    <d v="2025-06-26T00:00:00"/>
    <d v="2025-07-03T00:00:00"/>
    <s v="1  UT"/>
    <s v="Atrasado"/>
    <d v="2025-07-04T00:00:00"/>
    <n v="7"/>
    <n v="408981"/>
    <m/>
    <n v="170295"/>
    <n v="221"/>
    <s v="Almoxarifados - Estoque geral"/>
    <n v="10.46"/>
    <n v="3238"/>
    <s v="VENEZA              "/>
    <s v="Bayeux"/>
    <x v="0"/>
    <x v="1"/>
    <m/>
    <x v="1"/>
    <n v="1"/>
    <n v="1"/>
    <n v="0.25"/>
    <n v="0"/>
    <m/>
    <x v="0"/>
  </r>
  <r>
    <x v="6"/>
    <m/>
    <x v="18"/>
    <n v="55583"/>
    <x v="859"/>
    <x v="0"/>
    <n v="4"/>
    <n v="0"/>
    <n v="4"/>
    <d v="2025-06-26T00:00:00"/>
    <d v="2025-07-03T00:00:00"/>
    <s v="1  UT"/>
    <s v="Atrasado"/>
    <d v="2025-07-04T00:00:00"/>
    <n v="7"/>
    <n v="408982"/>
    <m/>
    <n v="170295"/>
    <n v="221"/>
    <s v="Almoxarifados - Estoque geral"/>
    <n v="13.305"/>
    <n v="3238"/>
    <s v="VENEZA              "/>
    <s v="Bayeux"/>
    <x v="0"/>
    <x v="1"/>
    <m/>
    <x v="1"/>
    <n v="1"/>
    <n v="1"/>
    <n v="0.25"/>
    <n v="0"/>
    <m/>
    <x v="0"/>
  </r>
  <r>
    <x v="6"/>
    <m/>
    <x v="31"/>
    <n v="55585"/>
    <x v="860"/>
    <x v="1"/>
    <n v="2"/>
    <n v="2"/>
    <m/>
    <d v="2025-06-13T00:00:00"/>
    <m/>
    <m/>
    <s v=""/>
    <s v=""/>
    <s v="Aguardando OC"/>
    <n v="407413"/>
    <m/>
    <n v="0"/>
    <n v="221"/>
    <s v="Almoxarifados - Estoque geral"/>
    <n v="1.66"/>
    <m/>
    <s v=""/>
    <s v=""/>
    <x v="3"/>
    <x v="0"/>
    <m/>
    <x v="0"/>
    <n v="1"/>
    <n v="1"/>
    <n v="0"/>
    <n v="1"/>
    <m/>
    <x v="0"/>
  </r>
  <r>
    <x v="6"/>
    <m/>
    <x v="31"/>
    <n v="55585"/>
    <x v="860"/>
    <x v="1"/>
    <n v="2"/>
    <n v="2"/>
    <m/>
    <d v="2025-06-13T00:00:00"/>
    <m/>
    <m/>
    <s v=""/>
    <s v=""/>
    <s v="Aguardando OC"/>
    <n v="407501"/>
    <m/>
    <n v="0"/>
    <n v="221"/>
    <s v="Almoxarifados - Estoque geral"/>
    <n v="1.66"/>
    <m/>
    <s v=""/>
    <s v=""/>
    <x v="3"/>
    <x v="0"/>
    <m/>
    <x v="0"/>
    <n v="1"/>
    <n v="1"/>
    <n v="0"/>
    <n v="1"/>
    <m/>
    <x v="0"/>
  </r>
  <r>
    <x v="5"/>
    <m/>
    <x v="123"/>
    <n v="55784"/>
    <x v="861"/>
    <x v="1"/>
    <n v="1"/>
    <n v="0"/>
    <n v="1"/>
    <d v="2025-03-10T00:00:00"/>
    <m/>
    <m/>
    <m/>
    <s v=""/>
    <s v="Aguardando OC"/>
    <n v="395614"/>
    <n v="1135657"/>
    <n v="0"/>
    <n v="667"/>
    <s v="Caminhões Apoio (Industria)"/>
    <n v="49.37"/>
    <m/>
    <s v=""/>
    <s v=""/>
    <x v="3"/>
    <x v="1"/>
    <m/>
    <x v="1"/>
    <n v="1"/>
    <n v="1"/>
    <n v="0"/>
    <n v="1"/>
    <e v="#REF!"/>
    <x v="1"/>
  </r>
  <r>
    <x v="5"/>
    <m/>
    <x v="106"/>
    <n v="55933"/>
    <x v="862"/>
    <x v="1"/>
    <n v="8"/>
    <n v="8"/>
    <m/>
    <d v="2025-07-14T00:00:00"/>
    <m/>
    <m/>
    <s v=""/>
    <s v=""/>
    <s v="Aguardando OC"/>
    <n v="411644"/>
    <m/>
    <n v="0"/>
    <n v="221"/>
    <s v="Almoxarifados - Estoque geral"/>
    <n v="154.96"/>
    <m/>
    <s v=""/>
    <s v=""/>
    <x v="3"/>
    <x v="0"/>
    <m/>
    <x v="0"/>
    <n v="1"/>
    <n v="1"/>
    <n v="0"/>
    <n v="1"/>
    <m/>
    <x v="3"/>
  </r>
  <r>
    <x v="5"/>
    <m/>
    <x v="91"/>
    <n v="56013"/>
    <x v="863"/>
    <x v="1"/>
    <n v="1"/>
    <n v="1"/>
    <m/>
    <d v="2025-07-18T00:00:00"/>
    <m/>
    <m/>
    <s v=""/>
    <s v=""/>
    <s v="Aguardando OC"/>
    <n v="412274"/>
    <m/>
    <n v="0"/>
    <n v="221"/>
    <s v="Almoxarifados - Estoque geral"/>
    <n v="265"/>
    <m/>
    <s v=""/>
    <s v=""/>
    <x v="3"/>
    <x v="0"/>
    <m/>
    <x v="0"/>
    <n v="1"/>
    <n v="1"/>
    <n v="0"/>
    <n v="1"/>
    <m/>
    <x v="3"/>
  </r>
  <r>
    <x v="2"/>
    <m/>
    <x v="8"/>
    <n v="56080"/>
    <x v="864"/>
    <x v="0"/>
    <n v="1"/>
    <n v="0"/>
    <n v="1"/>
    <d v="2025-03-14T00:00:00"/>
    <d v="2025-04-12T00:00:00"/>
    <m/>
    <m/>
    <s v=""/>
    <n v="29"/>
    <n v="396062"/>
    <n v="1136685"/>
    <n v="166197"/>
    <n v="701"/>
    <s v="Carregadeiras Prep. Solo/Plantio"/>
    <n v="240"/>
    <n v="10057"/>
    <s v="ARMAZEM MIX"/>
    <s v="Recife"/>
    <x v="1"/>
    <x v="1"/>
    <n v="1"/>
    <x v="2"/>
    <n v="1"/>
    <n v="1"/>
    <n v="0.1"/>
    <n v="0"/>
    <n v="0"/>
    <x v="1"/>
  </r>
  <r>
    <x v="2"/>
    <m/>
    <x v="70"/>
    <n v="56080"/>
    <x v="864"/>
    <x v="0"/>
    <n v="1"/>
    <n v="0"/>
    <n v="1"/>
    <d v="2025-03-14T00:00:00"/>
    <d v="2025-04-12T00:00:00"/>
    <m/>
    <m/>
    <s v=""/>
    <n v="29"/>
    <n v="396066"/>
    <n v="1136689"/>
    <n v="166197"/>
    <n v="113"/>
    <s v="Carregadeiras Geral - Apontamento"/>
    <n v="240"/>
    <n v="10057"/>
    <s v="ARMAZEM MIX"/>
    <s v="Recife"/>
    <x v="1"/>
    <x v="1"/>
    <n v="1"/>
    <x v="2"/>
    <n v="1"/>
    <n v="1"/>
    <n v="0.1"/>
    <n v="0"/>
    <n v="0"/>
    <x v="1"/>
  </r>
  <r>
    <x v="2"/>
    <m/>
    <x v="87"/>
    <n v="56080"/>
    <x v="864"/>
    <x v="0"/>
    <n v="1"/>
    <n v="0"/>
    <n v="1"/>
    <d v="2025-03-14T00:00:00"/>
    <d v="2025-04-12T00:00:00"/>
    <m/>
    <m/>
    <s v=""/>
    <n v="29"/>
    <n v="396075"/>
    <n v="1136692"/>
    <n v="166197"/>
    <n v="112"/>
    <s v="Carregadeiras Colheita"/>
    <n v="240"/>
    <n v="10057"/>
    <s v="ARMAZEM MIX"/>
    <s v="Recife"/>
    <x v="1"/>
    <x v="1"/>
    <n v="1"/>
    <x v="2"/>
    <n v="1"/>
    <n v="1"/>
    <n v="0.1"/>
    <n v="0"/>
    <n v="0"/>
    <x v="1"/>
  </r>
  <r>
    <x v="2"/>
    <m/>
    <x v="35"/>
    <n v="56080"/>
    <x v="864"/>
    <x v="0"/>
    <n v="2"/>
    <n v="0"/>
    <n v="2"/>
    <d v="2025-03-14T00:00:00"/>
    <d v="2025-04-12T00:00:00"/>
    <m/>
    <m/>
    <s v=""/>
    <n v="29"/>
    <n v="396079"/>
    <n v="1136692"/>
    <n v="166197"/>
    <n v="113"/>
    <s v="Carregadeiras Geral - Apontamento"/>
    <n v="480"/>
    <n v="10057"/>
    <s v="ARMAZEM MIX"/>
    <s v="Recife"/>
    <x v="1"/>
    <x v="1"/>
    <n v="1"/>
    <x v="2"/>
    <n v="1"/>
    <n v="1"/>
    <n v="0.1"/>
    <n v="0"/>
    <n v="0"/>
    <x v="1"/>
  </r>
  <r>
    <x v="6"/>
    <m/>
    <x v="19"/>
    <n v="56104"/>
    <x v="865"/>
    <x v="0"/>
    <n v="20"/>
    <n v="0"/>
    <n v="20"/>
    <d v="2025-03-13T00:00:00"/>
    <d v="2025-03-20T00:00:00"/>
    <m/>
    <m/>
    <s v=""/>
    <n v="7"/>
    <n v="395896"/>
    <n v="1136371"/>
    <n v="165334"/>
    <n v="692"/>
    <s v="Tratores Preparo Solo"/>
    <n v="28.2"/>
    <n v="13341"/>
    <s v="DISMA DISTRIBUIDORA"/>
    <s v="Araçatuba"/>
    <x v="4"/>
    <x v="1"/>
    <n v="1"/>
    <x v="2"/>
    <n v="1"/>
    <n v="1"/>
    <n v="4.7619047619047616E-2"/>
    <n v="0"/>
    <n v="0"/>
    <x v="1"/>
  </r>
  <r>
    <x v="6"/>
    <m/>
    <x v="25"/>
    <n v="56106"/>
    <x v="866"/>
    <x v="0"/>
    <n v="50"/>
    <n v="0"/>
    <n v="50"/>
    <d v="2025-05-19T00:00:00"/>
    <d v="2025-05-26T00:00:00"/>
    <s v="1  DC"/>
    <s v="Atrasado"/>
    <d v="2025-05-27T00:00:00"/>
    <n v="7"/>
    <n v="403581"/>
    <m/>
    <n v="168156"/>
    <n v="221"/>
    <s v="Almoxarifados - Estoque geral"/>
    <n v="450"/>
    <n v="15702"/>
    <s v="MAQTRAL - PB"/>
    <s v="Bayeux"/>
    <x v="0"/>
    <x v="1"/>
    <m/>
    <x v="1"/>
    <n v="1"/>
    <n v="1"/>
    <n v="1"/>
    <n v="0"/>
    <m/>
    <x v="2"/>
  </r>
  <r>
    <x v="6"/>
    <m/>
    <x v="26"/>
    <n v="56106"/>
    <x v="866"/>
    <x v="0"/>
    <n v="8"/>
    <n v="0"/>
    <n v="8"/>
    <d v="2025-05-28T00:00:00"/>
    <d v="2025-06-03T00:00:00"/>
    <s v="1  UT"/>
    <s v="Atrasado"/>
    <d v="2025-06-04T00:00:00"/>
    <n v="6"/>
    <n v="405009"/>
    <m/>
    <n v="168521"/>
    <n v="221"/>
    <s v="Almoxarifados - Estoque geral"/>
    <n v="70.400000000000006"/>
    <n v="9824"/>
    <s v="COMERCIAL AGRICOLA"/>
    <s v="Recife"/>
    <x v="1"/>
    <x v="1"/>
    <m/>
    <x v="1"/>
    <n v="1"/>
    <n v="1"/>
    <n v="0.33333333333333331"/>
    <n v="0"/>
    <m/>
    <x v="2"/>
  </r>
  <r>
    <x v="5"/>
    <m/>
    <x v="47"/>
    <n v="56160"/>
    <x v="867"/>
    <x v="0"/>
    <n v="2"/>
    <n v="0"/>
    <n v="2"/>
    <d v="2025-04-10T00:00:00"/>
    <d v="2025-04-16T00:00:00"/>
    <m/>
    <m/>
    <s v=""/>
    <n v="6"/>
    <n v="399037"/>
    <n v="1143900"/>
    <n v="166449"/>
    <n v="685"/>
    <s v="Caminhões Comboio"/>
    <n v="209"/>
    <n v="15716"/>
    <s v="BRADIPE"/>
    <s v="Jaboatão dos Guararapes"/>
    <x v="1"/>
    <x v="1"/>
    <n v="1"/>
    <x v="2"/>
    <n v="1"/>
    <n v="1"/>
    <n v="0.1111111111111111"/>
    <n v="0"/>
    <n v="0"/>
    <x v="4"/>
  </r>
  <r>
    <x v="5"/>
    <m/>
    <x v="106"/>
    <n v="56233"/>
    <x v="868"/>
    <x v="0"/>
    <n v="1"/>
    <n v="1"/>
    <m/>
    <d v="2025-07-14T00:00:00"/>
    <d v="2025-07-19T00:00:00"/>
    <s v="0  DC"/>
    <s v="Atrasado"/>
    <d v="2025-07-19T00:00:00"/>
    <n v="5"/>
    <n v="411640"/>
    <m/>
    <n v="171188"/>
    <n v="221"/>
    <s v="Almoxarifados - Estoque geral"/>
    <n v="1060.26"/>
    <n v="2528"/>
    <s v="REDIESEL            "/>
    <s v="Jaboatão dos Guararapes"/>
    <x v="1"/>
    <x v="0"/>
    <m/>
    <x v="0"/>
    <n v="1"/>
    <n v="1"/>
    <n v="0.1111111111111111"/>
    <n v="0"/>
    <m/>
    <x v="3"/>
  </r>
  <r>
    <x v="5"/>
    <m/>
    <x v="99"/>
    <n v="56250"/>
    <x v="869"/>
    <x v="0"/>
    <n v="1"/>
    <n v="0"/>
    <n v="1"/>
    <d v="2025-05-28T00:00:00"/>
    <d v="2025-06-02T00:00:00"/>
    <s v="10  UT"/>
    <s v="Atrasado"/>
    <d v="2025-06-12T00:00:00"/>
    <n v="5"/>
    <n v="404945"/>
    <m/>
    <n v="168500"/>
    <n v="221"/>
    <s v="Almoxarifados - Estoque geral"/>
    <n v="103.56"/>
    <n v="2106"/>
    <s v="UNIDAS              "/>
    <s v="João Pessoa"/>
    <x v="0"/>
    <x v="1"/>
    <m/>
    <x v="1"/>
    <n v="1"/>
    <n v="1"/>
    <n v="0.5"/>
    <n v="0"/>
    <m/>
    <x v="2"/>
  </r>
  <r>
    <x v="5"/>
    <m/>
    <x v="20"/>
    <n v="56250"/>
    <x v="869"/>
    <x v="1"/>
    <n v="1"/>
    <n v="1"/>
    <m/>
    <d v="2025-07-11T00:00:00"/>
    <m/>
    <m/>
    <s v=""/>
    <s v=""/>
    <s v="Aguardando OC"/>
    <n v="411254"/>
    <m/>
    <n v="0"/>
    <n v="221"/>
    <s v="Almoxarifados - Estoque geral"/>
    <n v="103.56"/>
    <m/>
    <s v=""/>
    <s v=""/>
    <x v="3"/>
    <x v="0"/>
    <m/>
    <x v="0"/>
    <n v="1"/>
    <n v="1"/>
    <n v="0"/>
    <n v="1"/>
    <m/>
    <x v="3"/>
  </r>
  <r>
    <x v="5"/>
    <m/>
    <x v="91"/>
    <n v="56250"/>
    <x v="869"/>
    <x v="1"/>
    <n v="1"/>
    <n v="1"/>
    <m/>
    <d v="2025-07-18T00:00:00"/>
    <m/>
    <m/>
    <s v=""/>
    <s v=""/>
    <s v="Aguardando OC"/>
    <n v="412257"/>
    <m/>
    <n v="0"/>
    <n v="221"/>
    <s v="Almoxarifados - Estoque geral"/>
    <n v="103.56"/>
    <m/>
    <s v=""/>
    <s v=""/>
    <x v="3"/>
    <x v="0"/>
    <m/>
    <x v="0"/>
    <n v="1"/>
    <n v="1"/>
    <n v="0"/>
    <n v="1"/>
    <m/>
    <x v="3"/>
  </r>
  <r>
    <x v="6"/>
    <m/>
    <x v="45"/>
    <n v="56266"/>
    <x v="870"/>
    <x v="1"/>
    <n v="6"/>
    <n v="6"/>
    <m/>
    <d v="2025-06-13T00:00:00"/>
    <m/>
    <m/>
    <s v=""/>
    <s v=""/>
    <s v="Aguardando OC"/>
    <n v="407276"/>
    <m/>
    <n v="0"/>
    <n v="221"/>
    <s v="Almoxarifados - Estoque geral"/>
    <n v="12.54"/>
    <m/>
    <s v=""/>
    <s v=""/>
    <x v="3"/>
    <x v="0"/>
    <m/>
    <x v="0"/>
    <n v="1"/>
    <n v="1"/>
    <n v="0"/>
    <n v="1"/>
    <m/>
    <x v="0"/>
  </r>
  <r>
    <x v="6"/>
    <m/>
    <x v="31"/>
    <n v="56266"/>
    <x v="870"/>
    <x v="1"/>
    <n v="6"/>
    <n v="6"/>
    <m/>
    <d v="2025-06-13T00:00:00"/>
    <m/>
    <m/>
    <s v=""/>
    <s v=""/>
    <s v="Aguardando OC"/>
    <n v="407388"/>
    <m/>
    <n v="0"/>
    <n v="221"/>
    <s v="Almoxarifados - Estoque geral"/>
    <n v="12.54"/>
    <m/>
    <s v=""/>
    <s v=""/>
    <x v="3"/>
    <x v="0"/>
    <m/>
    <x v="0"/>
    <n v="1"/>
    <n v="1"/>
    <n v="0"/>
    <n v="1"/>
    <m/>
    <x v="0"/>
  </r>
  <r>
    <x v="6"/>
    <m/>
    <x v="25"/>
    <n v="56274"/>
    <x v="871"/>
    <x v="0"/>
    <n v="8"/>
    <n v="0"/>
    <n v="8"/>
    <d v="2025-06-30T00:00:00"/>
    <d v="2025-07-08T00:00:00"/>
    <s v="1  UT"/>
    <s v="Atrasado"/>
    <d v="2025-07-09T00:00:00"/>
    <n v="8"/>
    <n v="409357"/>
    <m/>
    <n v="170561"/>
    <n v="221"/>
    <s v="Almoxarifados - Estoque geral"/>
    <n v="101.05"/>
    <n v="3238"/>
    <s v="VENEZA              "/>
    <s v="Bayeux"/>
    <x v="0"/>
    <x v="1"/>
    <m/>
    <x v="1"/>
    <n v="1"/>
    <n v="1"/>
    <n v="0.5"/>
    <n v="0"/>
    <m/>
    <x v="0"/>
  </r>
  <r>
    <x v="6"/>
    <m/>
    <x v="24"/>
    <n v="56292"/>
    <x v="872"/>
    <x v="0"/>
    <n v="2"/>
    <n v="0"/>
    <n v="2"/>
    <d v="2025-04-08T00:00:00"/>
    <d v="2025-04-16T00:00:00"/>
    <m/>
    <m/>
    <s v=""/>
    <n v="8"/>
    <n v="398391"/>
    <n v="1142680"/>
    <n v="166417"/>
    <n v="692"/>
    <s v="Tratores Preparo Solo"/>
    <n v="35.56"/>
    <n v="13341"/>
    <s v="DISMA DISTRIBUIDORA"/>
    <s v="Araçatuba"/>
    <x v="4"/>
    <x v="1"/>
    <n v="1"/>
    <x v="2"/>
    <n v="1"/>
    <n v="1"/>
    <n v="6.25E-2"/>
    <n v="0"/>
    <n v="0"/>
    <x v="4"/>
  </r>
  <r>
    <x v="10"/>
    <m/>
    <x v="49"/>
    <n v="56369"/>
    <x v="873"/>
    <x v="1"/>
    <n v="8"/>
    <n v="8"/>
    <m/>
    <d v="2025-06-03T00:00:00"/>
    <m/>
    <m/>
    <s v=""/>
    <s v=""/>
    <s v="Aguardando OC"/>
    <n v="405693"/>
    <m/>
    <n v="0"/>
    <n v="221"/>
    <s v="Almoxarifados - Estoque geral"/>
    <n v="20970"/>
    <m/>
    <s v=""/>
    <s v=""/>
    <x v="3"/>
    <x v="0"/>
    <m/>
    <x v="0"/>
    <n v="1"/>
    <n v="1"/>
    <n v="0"/>
    <n v="1"/>
    <m/>
    <x v="0"/>
  </r>
  <r>
    <x v="10"/>
    <m/>
    <x v="49"/>
    <n v="56374"/>
    <x v="874"/>
    <x v="0"/>
    <n v="2"/>
    <n v="0"/>
    <n v="2"/>
    <d v="2025-06-03T00:00:00"/>
    <d v="2025-06-11T00:00:00"/>
    <s v="0  DC"/>
    <s v="Atrasado"/>
    <d v="2025-06-11T00:00:00"/>
    <n v="8"/>
    <n v="405692"/>
    <m/>
    <n v="168945"/>
    <n v="221"/>
    <s v="Almoxarifados - Estoque geral"/>
    <n v="2421.3200000000002"/>
    <n v="9400"/>
    <s v="RODACO INDUSTRIA E COMERCIO DE ESTOFADOS"/>
    <s v="Charqueadas"/>
    <x v="6"/>
    <x v="1"/>
    <n v="1"/>
    <x v="2"/>
    <n v="1"/>
    <n v="1"/>
    <n v="1"/>
    <n v="0"/>
    <m/>
    <x v="0"/>
  </r>
  <r>
    <x v="5"/>
    <m/>
    <x v="47"/>
    <n v="56390"/>
    <x v="875"/>
    <x v="0"/>
    <n v="2"/>
    <n v="0"/>
    <n v="2"/>
    <d v="2025-04-10T00:00:00"/>
    <d v="2025-04-29T00:00:00"/>
    <m/>
    <m/>
    <s v=""/>
    <n v="19"/>
    <n v="399029"/>
    <n v="1143900"/>
    <n v="166896"/>
    <n v="685"/>
    <s v="Caminhões Comboio"/>
    <n v="517.88"/>
    <n v="2106"/>
    <s v="UNIDAS              "/>
    <s v="João Pessoa"/>
    <x v="0"/>
    <x v="1"/>
    <n v="1"/>
    <x v="2"/>
    <n v="1"/>
    <n v="1"/>
    <n v="1"/>
    <n v="0"/>
    <m/>
    <x v="4"/>
  </r>
  <r>
    <x v="5"/>
    <m/>
    <x v="47"/>
    <n v="56392"/>
    <x v="876"/>
    <x v="0"/>
    <n v="2"/>
    <n v="0"/>
    <n v="2"/>
    <d v="2025-04-10T00:00:00"/>
    <d v="2025-04-16T00:00:00"/>
    <m/>
    <m/>
    <s v=""/>
    <n v="6"/>
    <n v="399044"/>
    <n v="1143900"/>
    <n v="166447"/>
    <n v="685"/>
    <s v="Caminhões Comboio"/>
    <n v="1053.8399999999999"/>
    <m/>
    <s v=""/>
    <s v=""/>
    <x v="3"/>
    <x v="1"/>
    <n v="1"/>
    <x v="2"/>
    <n v="1"/>
    <n v="1"/>
    <n v="8.3333333333333329E-2"/>
    <n v="0"/>
    <n v="0"/>
    <x v="4"/>
  </r>
  <r>
    <x v="9"/>
    <m/>
    <x v="36"/>
    <n v="56589"/>
    <x v="877"/>
    <x v="1"/>
    <n v="1"/>
    <n v="1"/>
    <m/>
    <d v="2025-06-23T00:00:00"/>
    <m/>
    <m/>
    <s v=""/>
    <s v=""/>
    <s v="Aguardando OC"/>
    <n v="40880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44"/>
    <n v="56636"/>
    <x v="878"/>
    <x v="0"/>
    <n v="1"/>
    <n v="0"/>
    <n v="1"/>
    <d v="2025-05-21T00:00:00"/>
    <d v="2025-05-27T00:00:00"/>
    <s v="0  DC"/>
    <s v="Atrasado"/>
    <d v="2025-05-27T00:00:00"/>
    <n v="6"/>
    <n v="403848"/>
    <m/>
    <n v="168242"/>
    <n v="221"/>
    <s v="Almoxarifados - Estoque geral"/>
    <n v="33.9"/>
    <n v="2528"/>
    <s v="REDIESEL            "/>
    <s v="Jaboatão dos Guararapes"/>
    <x v="1"/>
    <x v="1"/>
    <m/>
    <x v="1"/>
    <n v="1"/>
    <n v="1"/>
    <n v="0.14285714285714285"/>
    <n v="0"/>
    <m/>
    <x v="2"/>
  </r>
  <r>
    <x v="5"/>
    <m/>
    <x v="46"/>
    <n v="56849"/>
    <x v="879"/>
    <x v="0"/>
    <n v="1"/>
    <n v="0"/>
    <n v="1"/>
    <d v="2025-07-05T00:00:00"/>
    <d v="2025-07-09T00:00:00"/>
    <s v="0  DC"/>
    <s v="Atrasado"/>
    <d v="2025-07-09T00:00:00"/>
    <n v="4"/>
    <n v="410329"/>
    <m/>
    <n v="170711"/>
    <n v="221"/>
    <s v="Almoxarifados - Estoque geral"/>
    <n v="229.61"/>
    <n v="2528"/>
    <s v="REDIESEL            "/>
    <s v="Jaboatão dos Guararapes"/>
    <x v="1"/>
    <x v="1"/>
    <m/>
    <x v="1"/>
    <n v="1"/>
    <n v="1"/>
    <n v="0.5"/>
    <n v="0"/>
    <m/>
    <x v="3"/>
  </r>
  <r>
    <x v="5"/>
    <m/>
    <x v="64"/>
    <n v="56884"/>
    <x v="880"/>
    <x v="0"/>
    <n v="8"/>
    <n v="0"/>
    <n v="8"/>
    <d v="2025-06-17T00:00:00"/>
    <d v="2025-06-23T00:00:00"/>
    <m/>
    <s v=""/>
    <s v=""/>
    <n v="6"/>
    <n v="407989"/>
    <m/>
    <n v="169665"/>
    <n v="221"/>
    <s v="Almoxarifados - Estoque geral"/>
    <n v="123.12"/>
    <n v="2528"/>
    <s v="REDIESEL            "/>
    <s v="Jaboatão dos Guararapes"/>
    <x v="1"/>
    <x v="1"/>
    <m/>
    <x v="1"/>
    <n v="1"/>
    <n v="1"/>
    <n v="1"/>
    <n v="0"/>
    <m/>
    <x v="0"/>
  </r>
  <r>
    <x v="6"/>
    <m/>
    <x v="31"/>
    <n v="56927"/>
    <x v="881"/>
    <x v="1"/>
    <n v="4"/>
    <n v="4"/>
    <n v="0"/>
    <d v="2025-05-09T00:00:00"/>
    <m/>
    <m/>
    <s v=""/>
    <s v=""/>
    <s v="Aguardando OC"/>
    <n v="402128"/>
    <m/>
    <n v="0"/>
    <n v="221"/>
    <s v="Almoxarifados - Estoque geral"/>
    <n v="1.1879999999999999"/>
    <m/>
    <s v=""/>
    <s v=""/>
    <x v="3"/>
    <x v="0"/>
    <m/>
    <x v="0"/>
    <n v="1"/>
    <n v="1"/>
    <n v="0"/>
    <n v="1"/>
    <m/>
    <x v="2"/>
  </r>
  <r>
    <x v="6"/>
    <m/>
    <x v="18"/>
    <n v="56927"/>
    <x v="881"/>
    <x v="1"/>
    <n v="5"/>
    <n v="5"/>
    <n v="0"/>
    <d v="2025-05-09T00:00:00"/>
    <m/>
    <m/>
    <s v=""/>
    <s v=""/>
    <s v="Aguardando OC"/>
    <n v="402173"/>
    <m/>
    <n v="0"/>
    <n v="221"/>
    <s v="Almoxarifados - Estoque geral"/>
    <n v="0.51600000000000001"/>
    <m/>
    <s v=""/>
    <s v=""/>
    <x v="3"/>
    <x v="0"/>
    <m/>
    <x v="0"/>
    <n v="1"/>
    <n v="1"/>
    <n v="0"/>
    <n v="1"/>
    <m/>
    <x v="2"/>
  </r>
  <r>
    <x v="6"/>
    <m/>
    <x v="18"/>
    <n v="56927"/>
    <x v="881"/>
    <x v="1"/>
    <n v="6"/>
    <n v="6"/>
    <n v="0"/>
    <d v="2025-05-09T00:00:00"/>
    <m/>
    <m/>
    <s v=""/>
    <s v=""/>
    <s v="Aguardando OC"/>
    <n v="402184"/>
    <m/>
    <n v="0"/>
    <n v="221"/>
    <s v="Almoxarifados - Estoque geral"/>
    <n v="161.13999999999999"/>
    <m/>
    <s v=""/>
    <s v=""/>
    <x v="3"/>
    <x v="0"/>
    <m/>
    <x v="0"/>
    <n v="1"/>
    <n v="1"/>
    <n v="0"/>
    <n v="1"/>
    <m/>
    <x v="2"/>
  </r>
  <r>
    <x v="6"/>
    <m/>
    <x v="51"/>
    <n v="56927"/>
    <x v="881"/>
    <x v="0"/>
    <n v="4"/>
    <n v="0"/>
    <n v="4"/>
    <d v="2025-06-04T00:00:00"/>
    <d v="2025-06-11T00:00:00"/>
    <s v="4  DC"/>
    <s v="Atrasado"/>
    <d v="2025-06-15T00:00:00"/>
    <n v="7"/>
    <n v="405830"/>
    <m/>
    <n v="168951"/>
    <n v="221"/>
    <s v="Almoxarifados - Estoque geral"/>
    <n v="1.1879999999999999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18"/>
    <n v="56929"/>
    <x v="882"/>
    <x v="1"/>
    <n v="6"/>
    <n v="6"/>
    <n v="0"/>
    <d v="2025-05-09T00:00:00"/>
    <m/>
    <m/>
    <s v=""/>
    <s v=""/>
    <s v="Aguardando OC"/>
    <n v="402185"/>
    <m/>
    <n v="0"/>
    <n v="221"/>
    <s v="Almoxarifados - Estoque geral"/>
    <n v="110.46"/>
    <m/>
    <s v=""/>
    <s v=""/>
    <x v="3"/>
    <x v="0"/>
    <m/>
    <x v="0"/>
    <n v="1"/>
    <n v="1"/>
    <n v="0"/>
    <n v="1"/>
    <m/>
    <x v="2"/>
  </r>
  <r>
    <x v="2"/>
    <m/>
    <x v="8"/>
    <n v="56994"/>
    <x v="883"/>
    <x v="0"/>
    <n v="2"/>
    <n v="0"/>
    <n v="2"/>
    <d v="2025-05-09T00:00:00"/>
    <d v="2025-05-15T00:00:00"/>
    <m/>
    <m/>
    <s v=""/>
    <n v="6"/>
    <n v="402315"/>
    <m/>
    <n v="167745"/>
    <m/>
    <m/>
    <n v="21.36"/>
    <n v="11614"/>
    <s v="DF MAQUINAS"/>
    <s v="Bayeux"/>
    <x v="0"/>
    <x v="1"/>
    <n v="1"/>
    <x v="2"/>
    <n v="1"/>
    <n v="1"/>
    <n v="0.5"/>
    <n v="0"/>
    <n v="0"/>
    <x v="2"/>
  </r>
  <r>
    <x v="5"/>
    <m/>
    <x v="81"/>
    <n v="57050"/>
    <x v="884"/>
    <x v="0"/>
    <n v="1"/>
    <n v="0"/>
    <n v="1"/>
    <d v="2025-07-05T00:00:00"/>
    <d v="2025-07-15T00:00:00"/>
    <s v="0  DC"/>
    <s v="Atrasado"/>
    <d v="2025-07-15T00:00:00"/>
    <n v="10"/>
    <n v="410320"/>
    <m/>
    <n v="170965"/>
    <n v="221"/>
    <s v="Almoxarifados - Estoque geral"/>
    <n v="286.2"/>
    <n v="2097"/>
    <s v="CAUPECAS            "/>
    <s v="Recife"/>
    <x v="1"/>
    <x v="1"/>
    <m/>
    <x v="1"/>
    <n v="1"/>
    <n v="1"/>
    <n v="0.25"/>
    <n v="0"/>
    <m/>
    <x v="3"/>
  </r>
  <r>
    <x v="6"/>
    <m/>
    <x v="31"/>
    <n v="57093"/>
    <x v="885"/>
    <x v="1"/>
    <n v="2"/>
    <n v="2"/>
    <n v="0"/>
    <d v="2025-05-09T00:00:00"/>
    <m/>
    <m/>
    <s v=""/>
    <s v=""/>
    <s v="Aguardando OC"/>
    <n v="402140"/>
    <m/>
    <n v="0"/>
    <n v="221"/>
    <s v="Almoxarifados - Estoque geral"/>
    <n v="186.29"/>
    <m/>
    <s v=""/>
    <s v=""/>
    <x v="3"/>
    <x v="0"/>
    <m/>
    <x v="0"/>
    <n v="1"/>
    <n v="1"/>
    <n v="0"/>
    <n v="1"/>
    <m/>
    <x v="2"/>
  </r>
  <r>
    <x v="6"/>
    <m/>
    <x v="51"/>
    <n v="57100"/>
    <x v="886"/>
    <x v="1"/>
    <n v="1"/>
    <n v="1"/>
    <m/>
    <d v="2025-07-18T00:00:00"/>
    <m/>
    <m/>
    <s v=""/>
    <s v=""/>
    <s v="Aguardando OC"/>
    <n v="412287"/>
    <m/>
    <n v="0"/>
    <n v="221"/>
    <s v="Almoxarifados - Estoque geral"/>
    <n v="8.3000000000000007"/>
    <m/>
    <s v=""/>
    <s v=""/>
    <x v="3"/>
    <x v="0"/>
    <m/>
    <x v="0"/>
    <n v="1"/>
    <n v="1"/>
    <n v="0"/>
    <n v="1"/>
    <m/>
    <x v="3"/>
  </r>
  <r>
    <x v="5"/>
    <m/>
    <x v="64"/>
    <n v="57222"/>
    <x v="887"/>
    <x v="0"/>
    <n v="1"/>
    <n v="0"/>
    <n v="1"/>
    <d v="2025-07-01T00:00:00"/>
    <d v="2025-07-09T00:00:00"/>
    <s v="0  DC"/>
    <s v="Atrasado"/>
    <d v="2025-07-09T00:00:00"/>
    <n v="8"/>
    <n v="409566"/>
    <m/>
    <n v="170705"/>
    <n v="221"/>
    <s v="Almoxarifados - Estoque geral"/>
    <n v="34.770000000000003"/>
    <n v="1346"/>
    <s v="IMBIRIBEIRA         "/>
    <s v="Recife"/>
    <x v="1"/>
    <x v="1"/>
    <m/>
    <x v="1"/>
    <n v="1"/>
    <n v="1"/>
    <n v="0.25"/>
    <n v="0"/>
    <m/>
    <x v="3"/>
  </r>
  <r>
    <x v="5"/>
    <m/>
    <x v="64"/>
    <n v="57224"/>
    <x v="888"/>
    <x v="0"/>
    <n v="2"/>
    <n v="0"/>
    <n v="2"/>
    <d v="2025-07-01T00:00:00"/>
    <d v="2025-07-09T00:00:00"/>
    <s v="0  DC"/>
    <s v="Atrasado"/>
    <d v="2025-07-09T00:00:00"/>
    <n v="8"/>
    <n v="409564"/>
    <m/>
    <n v="170703"/>
    <n v="221"/>
    <s v="Almoxarifados - Estoque geral"/>
    <n v="469.8"/>
    <n v="2528"/>
    <s v="REDIESEL            "/>
    <s v="Jaboatão dos Guararapes"/>
    <x v="1"/>
    <x v="1"/>
    <m/>
    <x v="1"/>
    <n v="1"/>
    <n v="1"/>
    <n v="0.33333333333333331"/>
    <n v="0"/>
    <m/>
    <x v="3"/>
  </r>
  <r>
    <x v="2"/>
    <m/>
    <x v="2"/>
    <n v="57510"/>
    <x v="889"/>
    <x v="0"/>
    <n v="2"/>
    <n v="0"/>
    <n v="2"/>
    <d v="2025-05-09T00:00:00"/>
    <d v="2025-05-15T00:00:00"/>
    <m/>
    <m/>
    <s v=""/>
    <n v="6"/>
    <n v="402239"/>
    <m/>
    <n v="167746"/>
    <m/>
    <m/>
    <n v="299.74"/>
    <n v="15127"/>
    <s v="EQUAGRIL LTDA"/>
    <s v="São Paulo"/>
    <x v="4"/>
    <x v="1"/>
    <n v="1"/>
    <x v="2"/>
    <n v="1"/>
    <n v="1"/>
    <n v="9.0909090909090912E-2"/>
    <n v="0"/>
    <n v="0"/>
    <x v="2"/>
  </r>
  <r>
    <x v="6"/>
    <m/>
    <x v="19"/>
    <n v="57635"/>
    <x v="890"/>
    <x v="0"/>
    <n v="6"/>
    <n v="0"/>
    <n v="6"/>
    <d v="2025-02-28T00:00:00"/>
    <d v="2025-03-20T00:00:00"/>
    <m/>
    <m/>
    <s v=""/>
    <n v="20"/>
    <n v="394676"/>
    <n v="1133066"/>
    <n v="165177"/>
    <n v="692"/>
    <s v="Tratores Preparo Solo"/>
    <n v="0.54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48"/>
    <n v="57635"/>
    <x v="890"/>
    <x v="0"/>
    <n v="6"/>
    <n v="0"/>
    <n v="6"/>
    <d v="2025-06-05T00:00:00"/>
    <d v="2025-06-11T00:00:00"/>
    <s v="0  DC"/>
    <s v="Atrasado"/>
    <d v="2025-06-11T00:00:00"/>
    <n v="6"/>
    <n v="406194"/>
    <m/>
    <n v="168978"/>
    <n v="221"/>
    <s v="Almoxarifados - Estoque geral"/>
    <n v="3.21"/>
    <n v="14487"/>
    <s v="FL TRATORES "/>
    <s v="Recife"/>
    <x v="1"/>
    <x v="1"/>
    <m/>
    <x v="1"/>
    <n v="1"/>
    <n v="1"/>
    <n v="0.2"/>
    <n v="0"/>
    <m/>
    <x v="0"/>
  </r>
  <r>
    <x v="6"/>
    <m/>
    <x v="26"/>
    <n v="57636"/>
    <x v="891"/>
    <x v="0"/>
    <n v="1"/>
    <n v="0"/>
    <n v="1"/>
    <d v="2025-05-28T00:00:00"/>
    <d v="2025-06-03T00:00:00"/>
    <s v="1  DC"/>
    <s v="Atrasado"/>
    <d v="2025-06-04T00:00:00"/>
    <n v="6"/>
    <n v="404995"/>
    <m/>
    <n v="168522"/>
    <n v="221"/>
    <s v="Almoxarifados - Estoque geral"/>
    <n v="122.19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48"/>
    <n v="57636"/>
    <x v="891"/>
    <x v="0"/>
    <n v="1"/>
    <n v="0"/>
    <n v="1"/>
    <d v="2025-06-05T00:00:00"/>
    <d v="2025-06-11T00:00:00"/>
    <s v="0  DC"/>
    <s v="Atrasado"/>
    <d v="2025-06-11T00:00:00"/>
    <n v="6"/>
    <n v="406192"/>
    <m/>
    <n v="168978"/>
    <n v="221"/>
    <s v="Almoxarifados - Estoque geral"/>
    <n v="122.19"/>
    <n v="14487"/>
    <s v="FL TRATORES "/>
    <s v="Recife"/>
    <x v="1"/>
    <x v="1"/>
    <m/>
    <x v="1"/>
    <n v="1"/>
    <n v="1"/>
    <n v="0.2"/>
    <n v="0"/>
    <m/>
    <x v="0"/>
  </r>
  <r>
    <x v="6"/>
    <m/>
    <x v="26"/>
    <n v="57637"/>
    <x v="892"/>
    <x v="0"/>
    <n v="1"/>
    <n v="0"/>
    <n v="1"/>
    <d v="2025-05-28T00:00:00"/>
    <d v="2025-06-03T00:00:00"/>
    <s v="1  DC"/>
    <s v="Atrasado"/>
    <d v="2025-06-04T00:00:00"/>
    <n v="6"/>
    <n v="404994"/>
    <m/>
    <n v="168522"/>
    <n v="221"/>
    <s v="Almoxarifados - Estoque geral"/>
    <n v="22.3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48"/>
    <n v="57637"/>
    <x v="892"/>
    <x v="0"/>
    <n v="1"/>
    <n v="0"/>
    <n v="1"/>
    <d v="2025-06-05T00:00:00"/>
    <d v="2025-06-11T00:00:00"/>
    <s v="1  DC"/>
    <s v="Atrasado"/>
    <d v="2025-06-12T00:00:00"/>
    <n v="6"/>
    <n v="406191"/>
    <m/>
    <n v="168979"/>
    <n v="221"/>
    <s v="Almoxarifados - Estoque geral"/>
    <n v="22.3"/>
    <n v="13341"/>
    <s v="DISMA DISTRIBUIDORA"/>
    <s v="Araçatuba"/>
    <x v="4"/>
    <x v="1"/>
    <m/>
    <x v="1"/>
    <n v="1"/>
    <n v="1"/>
    <n v="0.16666666666666666"/>
    <n v="0"/>
    <m/>
    <x v="0"/>
  </r>
  <r>
    <x v="5"/>
    <m/>
    <x v="47"/>
    <n v="57674"/>
    <x v="893"/>
    <x v="0"/>
    <n v="1"/>
    <n v="0"/>
    <n v="1"/>
    <d v="2025-04-04T00:00:00"/>
    <d v="2025-04-12T00:00:00"/>
    <m/>
    <m/>
    <s v=""/>
    <n v="8"/>
    <n v="398078"/>
    <n v="1141958"/>
    <n v="166228"/>
    <n v="685"/>
    <s v="Caminhões Comboio"/>
    <n v="2559"/>
    <m/>
    <s v=""/>
    <s v=""/>
    <x v="3"/>
    <x v="1"/>
    <m/>
    <x v="1"/>
    <n v="1"/>
    <n v="1"/>
    <n v="0.5"/>
    <n v="0"/>
    <n v="0"/>
    <x v="4"/>
  </r>
  <r>
    <x v="5"/>
    <m/>
    <x v="39"/>
    <n v="57674"/>
    <x v="893"/>
    <x v="0"/>
    <n v="1"/>
    <n v="0"/>
    <n v="1"/>
    <d v="2025-06-13T00:00:00"/>
    <d v="2025-06-23T00:00:00"/>
    <m/>
    <s v=""/>
    <s v=""/>
    <n v="10"/>
    <n v="407560"/>
    <m/>
    <n v="169644"/>
    <n v="221"/>
    <s v="Almoxarifados - Estoque geral"/>
    <n v="2784.22"/>
    <n v="5189"/>
    <s v="REPENORTE"/>
    <s v="Recife"/>
    <x v="1"/>
    <x v="1"/>
    <m/>
    <x v="1"/>
    <n v="1"/>
    <n v="1"/>
    <n v="7.6923076923076927E-2"/>
    <n v="0"/>
    <m/>
    <x v="0"/>
  </r>
  <r>
    <x v="6"/>
    <m/>
    <x v="19"/>
    <n v="57914"/>
    <x v="894"/>
    <x v="0"/>
    <n v="1"/>
    <n v="0"/>
    <n v="1"/>
    <d v="2025-02-28T00:00:00"/>
    <d v="2025-03-20T00:00:00"/>
    <m/>
    <m/>
    <s v=""/>
    <n v="20"/>
    <n v="394757"/>
    <n v="1133066"/>
    <n v="165177"/>
    <n v="692"/>
    <s v="Tratores Preparo Solo"/>
    <n v="0.25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19"/>
    <n v="57924"/>
    <x v="895"/>
    <x v="0"/>
    <n v="2"/>
    <n v="0"/>
    <n v="2"/>
    <d v="2025-02-28T00:00:00"/>
    <d v="2025-03-20T00:00:00"/>
    <m/>
    <m/>
    <s v=""/>
    <n v="20"/>
    <n v="394690"/>
    <n v="1133066"/>
    <n v="165173"/>
    <n v="692"/>
    <s v="Tratores Preparo Solo"/>
    <n v="0.215"/>
    <n v="1237"/>
    <s v="MERCADAO DE TRATORES"/>
    <s v="Ourinhos"/>
    <x v="4"/>
    <x v="1"/>
    <n v="1"/>
    <x v="2"/>
    <n v="1"/>
    <n v="1"/>
    <n v="0.1"/>
    <n v="0"/>
    <n v="0"/>
    <x v="5"/>
  </r>
  <r>
    <x v="6"/>
    <m/>
    <x v="26"/>
    <n v="57925"/>
    <x v="896"/>
    <x v="0"/>
    <n v="1"/>
    <n v="0"/>
    <n v="1"/>
    <d v="2025-05-28T00:00:00"/>
    <d v="2025-06-03T00:00:00"/>
    <s v="10  UT"/>
    <s v="Atrasado"/>
    <d v="2025-06-13T00:00:00"/>
    <n v="6"/>
    <n v="404998"/>
    <m/>
    <n v="168522"/>
    <n v="221"/>
    <s v="Almoxarifados - Estoque geral"/>
    <n v="1.74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19"/>
    <n v="57926"/>
    <x v="897"/>
    <x v="0"/>
    <n v="4"/>
    <n v="0"/>
    <n v="4"/>
    <d v="2025-02-28T00:00:00"/>
    <d v="2025-03-20T00:00:00"/>
    <m/>
    <m/>
    <s v=""/>
    <n v="20"/>
    <n v="394693"/>
    <n v="1133066"/>
    <n v="165179"/>
    <n v="692"/>
    <s v="Tratores Preparo Solo"/>
    <n v="0.28999999999999998"/>
    <n v="1237"/>
    <s v="MERCADAO DE TRATORES"/>
    <s v="Ourinhos"/>
    <x v="4"/>
    <x v="1"/>
    <n v="1"/>
    <x v="2"/>
    <n v="1"/>
    <n v="1"/>
    <n v="0.25"/>
    <n v="0"/>
    <n v="0"/>
    <x v="5"/>
  </r>
  <r>
    <x v="5"/>
    <m/>
    <x v="40"/>
    <n v="57974"/>
    <x v="898"/>
    <x v="0"/>
    <n v="2"/>
    <n v="0"/>
    <n v="2"/>
    <d v="2025-05-09T00:00:00"/>
    <d v="2025-05-15T00:00:00"/>
    <m/>
    <m/>
    <s v=""/>
    <n v="6"/>
    <n v="402046"/>
    <m/>
    <n v="167744"/>
    <m/>
    <m/>
    <n v="258.39999999999998"/>
    <n v="2528"/>
    <s v="REDIESEL            "/>
    <s v="Jaboatão dos Guararapes"/>
    <x v="1"/>
    <x v="1"/>
    <n v="1"/>
    <x v="2"/>
    <n v="1"/>
    <n v="1"/>
    <n v="0.5"/>
    <n v="0"/>
    <n v="0"/>
    <x v="2"/>
  </r>
  <r>
    <x v="5"/>
    <m/>
    <x v="106"/>
    <n v="57999"/>
    <x v="899"/>
    <x v="0"/>
    <n v="1"/>
    <n v="1"/>
    <m/>
    <d v="2025-07-14T00:00:00"/>
    <d v="2025-07-19T00:00:00"/>
    <s v="1  UT"/>
    <s v="Atrasado"/>
    <d v="2025-07-20T00:00:00"/>
    <n v="5"/>
    <n v="411659"/>
    <m/>
    <n v="171187"/>
    <n v="221"/>
    <s v="Almoxarifados - Estoque geral"/>
    <n v="344.25"/>
    <n v="2106"/>
    <s v="UNIDAS              "/>
    <s v="João Pessoa"/>
    <x v="0"/>
    <x v="0"/>
    <m/>
    <x v="0"/>
    <n v="1"/>
    <n v="1"/>
    <n v="0.2"/>
    <n v="0"/>
    <m/>
    <x v="3"/>
  </r>
  <r>
    <x v="6"/>
    <m/>
    <x v="117"/>
    <n v="58112"/>
    <x v="900"/>
    <x v="0"/>
    <n v="2"/>
    <n v="0"/>
    <n v="2"/>
    <d v="2025-07-09T00:00:00"/>
    <d v="2025-07-15T00:00:00"/>
    <s v="2  DC"/>
    <s v="Atrasado"/>
    <d v="2025-07-17T00:00:00"/>
    <n v="6"/>
    <n v="410976"/>
    <m/>
    <n v="170985"/>
    <n v="221"/>
    <s v="Almoxarifados - Estoque geral"/>
    <n v="150"/>
    <n v="14487"/>
    <s v="FL TRATORES "/>
    <s v="Recife"/>
    <x v="1"/>
    <x v="1"/>
    <m/>
    <x v="1"/>
    <n v="1"/>
    <n v="1"/>
    <n v="0.25"/>
    <n v="0"/>
    <m/>
    <x v="3"/>
  </r>
  <r>
    <x v="6"/>
    <m/>
    <x v="19"/>
    <n v="58198"/>
    <x v="901"/>
    <x v="0"/>
    <n v="1"/>
    <n v="0"/>
    <n v="1"/>
    <d v="2025-02-28T00:00:00"/>
    <d v="2025-03-20T00:00:00"/>
    <m/>
    <m/>
    <s v=""/>
    <n v="20"/>
    <n v="394677"/>
    <n v="1133066"/>
    <n v="165177"/>
    <n v="692"/>
    <s v="Tratores Preparo Solo"/>
    <n v="274.16000000000003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26"/>
    <n v="58198"/>
    <x v="901"/>
    <x v="0"/>
    <n v="1"/>
    <n v="0"/>
    <n v="1"/>
    <d v="2025-05-28T00:00:00"/>
    <d v="2025-06-03T00:00:00"/>
    <s v="2  DC"/>
    <s v="Atrasado"/>
    <d v="2025-06-05T00:00:00"/>
    <n v="6"/>
    <n v="404985"/>
    <m/>
    <n v="168522"/>
    <n v="221"/>
    <s v="Almoxarifados - Estoque geral"/>
    <n v="334.62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31"/>
    <n v="58413"/>
    <x v="902"/>
    <x v="1"/>
    <n v="1"/>
    <n v="1"/>
    <m/>
    <d v="2025-06-13T00:00:00"/>
    <m/>
    <m/>
    <s v=""/>
    <s v=""/>
    <s v="Aguardando OC"/>
    <n v="407453"/>
    <m/>
    <n v="0"/>
    <n v="221"/>
    <s v="Almoxarifados - Estoque geral"/>
    <n v="27.99"/>
    <m/>
    <s v=""/>
    <s v=""/>
    <x v="3"/>
    <x v="0"/>
    <m/>
    <x v="0"/>
    <n v="1"/>
    <n v="1"/>
    <n v="0"/>
    <n v="1"/>
    <m/>
    <x v="0"/>
  </r>
  <r>
    <x v="6"/>
    <m/>
    <x v="31"/>
    <n v="58414"/>
    <x v="903"/>
    <x v="1"/>
    <n v="1"/>
    <n v="1"/>
    <n v="0"/>
    <d v="2025-05-09T00:00:00"/>
    <m/>
    <m/>
    <s v=""/>
    <s v=""/>
    <s v="Aguardando OC"/>
    <n v="402166"/>
    <m/>
    <n v="0"/>
    <n v="221"/>
    <s v="Almoxarifados - Estoque geral"/>
    <n v="180.39"/>
    <m/>
    <s v=""/>
    <s v=""/>
    <x v="3"/>
    <x v="0"/>
    <m/>
    <x v="0"/>
    <n v="1"/>
    <n v="1"/>
    <n v="0"/>
    <n v="1"/>
    <m/>
    <x v="2"/>
  </r>
  <r>
    <x v="6"/>
    <m/>
    <x v="31"/>
    <n v="58415"/>
    <x v="904"/>
    <x v="1"/>
    <n v="1"/>
    <n v="1"/>
    <n v="0"/>
    <d v="2025-05-09T00:00:00"/>
    <m/>
    <m/>
    <s v=""/>
    <s v=""/>
    <s v="Aguardando OC"/>
    <n v="402167"/>
    <m/>
    <n v="0"/>
    <n v="221"/>
    <s v="Almoxarifados - Estoque geral"/>
    <n v="327.86"/>
    <m/>
    <s v=""/>
    <s v=""/>
    <x v="3"/>
    <x v="0"/>
    <m/>
    <x v="0"/>
    <n v="1"/>
    <n v="1"/>
    <n v="0"/>
    <n v="1"/>
    <m/>
    <x v="2"/>
  </r>
  <r>
    <x v="6"/>
    <m/>
    <x v="31"/>
    <n v="58417"/>
    <x v="905"/>
    <x v="1"/>
    <n v="1"/>
    <n v="1"/>
    <n v="0"/>
    <d v="2025-05-09T00:00:00"/>
    <m/>
    <m/>
    <s v=""/>
    <s v=""/>
    <s v="Aguardando OC"/>
    <n v="402169"/>
    <m/>
    <n v="0"/>
    <n v="221"/>
    <s v="Almoxarifados - Estoque geral"/>
    <n v="1.2829999999999999"/>
    <m/>
    <s v=""/>
    <s v=""/>
    <x v="3"/>
    <x v="0"/>
    <m/>
    <x v="0"/>
    <n v="1"/>
    <n v="1"/>
    <n v="0"/>
    <n v="1"/>
    <m/>
    <x v="2"/>
  </r>
  <r>
    <x v="9"/>
    <m/>
    <x v="36"/>
    <n v="58424"/>
    <x v="906"/>
    <x v="1"/>
    <n v="1"/>
    <n v="1"/>
    <m/>
    <d v="2025-06-18T00:00:00"/>
    <m/>
    <m/>
    <s v=""/>
    <s v=""/>
    <s v="Aguardando OC"/>
    <n v="408170"/>
    <m/>
    <n v="0"/>
    <n v="221"/>
    <s v="Almoxarifados - Estoque geral"/>
    <n v="29"/>
    <m/>
    <s v=""/>
    <s v=""/>
    <x v="3"/>
    <x v="0"/>
    <m/>
    <x v="0"/>
    <n v="1"/>
    <n v="1"/>
    <n v="0"/>
    <n v="1"/>
    <m/>
    <x v="0"/>
  </r>
  <r>
    <x v="6"/>
    <m/>
    <x v="66"/>
    <n v="58637"/>
    <x v="907"/>
    <x v="0"/>
    <n v="1"/>
    <n v="0"/>
    <n v="1"/>
    <d v="2025-05-31T00:00:00"/>
    <d v="2025-06-11T00:00:00"/>
    <s v="1  DC"/>
    <s v="Atrasado"/>
    <d v="2025-06-12T00:00:00"/>
    <n v="11"/>
    <n v="405446"/>
    <m/>
    <n v="168936"/>
    <n v="221"/>
    <s v="Almoxarifados - Estoque geral"/>
    <n v="219"/>
    <n v="9824"/>
    <s v="COMERCIAL AGRICOLA"/>
    <s v="Recife"/>
    <x v="1"/>
    <x v="1"/>
    <m/>
    <x v="1"/>
    <n v="1"/>
    <n v="1"/>
    <n v="0.5"/>
    <n v="0"/>
    <m/>
    <x v="2"/>
  </r>
  <r>
    <x v="6"/>
    <m/>
    <x v="24"/>
    <n v="58844"/>
    <x v="908"/>
    <x v="0"/>
    <n v="1"/>
    <n v="0"/>
    <n v="1"/>
    <d v="2025-04-11T00:00:00"/>
    <d v="2025-04-21T00:00:00"/>
    <m/>
    <m/>
    <s v=""/>
    <n v="10"/>
    <n v="399235"/>
    <n v="1144079"/>
    <n v="166531"/>
    <n v="692"/>
    <s v="Tratores Preparo Solo"/>
    <n v="18.89"/>
    <n v="13341"/>
    <s v="DISMA DISTRIBUIDORA"/>
    <s v="Araçatuba"/>
    <x v="4"/>
    <x v="1"/>
    <n v="1"/>
    <x v="2"/>
    <n v="1"/>
    <n v="1"/>
    <n v="0.16666666666666666"/>
    <n v="0"/>
    <n v="0"/>
    <x v="4"/>
  </r>
  <r>
    <x v="6"/>
    <m/>
    <x v="24"/>
    <n v="58845"/>
    <x v="909"/>
    <x v="0"/>
    <n v="1"/>
    <n v="0"/>
    <n v="1"/>
    <d v="2025-04-08T00:00:00"/>
    <d v="2025-04-16T00:00:00"/>
    <m/>
    <m/>
    <s v=""/>
    <n v="8"/>
    <n v="398386"/>
    <n v="1142680"/>
    <n v="166417"/>
    <n v="692"/>
    <s v="Tratores Preparo Solo"/>
    <n v="29.1"/>
    <n v="13341"/>
    <s v="DISMA DISTRIBUIDORA"/>
    <s v="Araçatuba"/>
    <x v="4"/>
    <x v="1"/>
    <n v="1"/>
    <x v="2"/>
    <n v="1"/>
    <n v="1"/>
    <n v="6.25E-2"/>
    <n v="0"/>
    <n v="0"/>
    <x v="4"/>
  </r>
  <r>
    <x v="9"/>
    <m/>
    <x v="36"/>
    <n v="58970"/>
    <x v="910"/>
    <x v="1"/>
    <n v="1"/>
    <n v="1"/>
    <m/>
    <d v="2025-06-21T00:00:00"/>
    <m/>
    <m/>
    <s v=""/>
    <s v=""/>
    <s v="Aguardando OC"/>
    <n v="40870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22"/>
    <n v="59237"/>
    <x v="911"/>
    <x v="0"/>
    <n v="2"/>
    <n v="0"/>
    <n v="2"/>
    <d v="2025-05-22T00:00:00"/>
    <d v="2025-05-27T00:00:00"/>
    <s v="1  DC"/>
    <s v="Atrasado"/>
    <d v="2025-05-28T00:00:00"/>
    <n v="5"/>
    <n v="403986"/>
    <m/>
    <n v="168239"/>
    <n v="221"/>
    <s v="Almoxarifados - Estoque geral"/>
    <n v="5"/>
    <n v="14424"/>
    <s v="TRATORED"/>
    <s v="Recife"/>
    <x v="1"/>
    <x v="1"/>
    <m/>
    <x v="1"/>
    <n v="1"/>
    <n v="1"/>
    <n v="0.14285714285714285"/>
    <n v="0"/>
    <m/>
    <x v="2"/>
  </r>
  <r>
    <x v="5"/>
    <m/>
    <x v="121"/>
    <n v="59270"/>
    <x v="912"/>
    <x v="0"/>
    <n v="2"/>
    <n v="2"/>
    <m/>
    <d v="2025-06-05T00:00:00"/>
    <d v="2025-06-18T00:00:00"/>
    <s v="1  DC"/>
    <s v="Atrasado"/>
    <d v="2025-06-19T00:00:00"/>
    <n v="13"/>
    <n v="406148"/>
    <m/>
    <n v="169368"/>
    <n v="221"/>
    <s v="Almoxarifados - Estoque geral"/>
    <n v="163"/>
    <n v="5910"/>
    <s v="VANNUCCI"/>
    <s v="Recife"/>
    <x v="1"/>
    <x v="0"/>
    <m/>
    <x v="0"/>
    <n v="1"/>
    <n v="1"/>
    <n v="0.33333333333333331"/>
    <n v="0"/>
    <m/>
    <x v="0"/>
  </r>
  <r>
    <x v="3"/>
    <m/>
    <x v="127"/>
    <n v="59518"/>
    <x v="913"/>
    <x v="0"/>
    <n v="3"/>
    <n v="3"/>
    <m/>
    <d v="2025-07-03T00:00:00"/>
    <d v="2025-07-12T00:00:00"/>
    <s v="7  DC"/>
    <s v="Atrasado"/>
    <d v="2025-07-19T00:00:00"/>
    <n v="9"/>
    <n v="410064"/>
    <m/>
    <n v="170795"/>
    <n v="221"/>
    <s v="Almoxarifados - Estoque geral"/>
    <n v="129"/>
    <n v="3337"/>
    <s v="FORNECEDORA         "/>
    <s v="Campina Grande"/>
    <x v="0"/>
    <x v="0"/>
    <m/>
    <x v="0"/>
    <n v="1"/>
    <n v="1"/>
    <n v="0.1111111111111111"/>
    <n v="0"/>
    <m/>
    <x v="3"/>
  </r>
  <r>
    <x v="3"/>
    <m/>
    <x v="127"/>
    <n v="59519"/>
    <x v="914"/>
    <x v="0"/>
    <n v="2"/>
    <n v="2"/>
    <m/>
    <d v="2025-07-03T00:00:00"/>
    <d v="2025-07-12T00:00:00"/>
    <s v="7  DC"/>
    <s v="Atrasado"/>
    <d v="2025-07-19T00:00:00"/>
    <n v="9"/>
    <n v="410065"/>
    <m/>
    <n v="170795"/>
    <n v="221"/>
    <s v="Almoxarifados - Estoque geral"/>
    <n v="427.6"/>
    <n v="3337"/>
    <s v="FORNECEDORA         "/>
    <s v="Campina Grande"/>
    <x v="0"/>
    <x v="0"/>
    <m/>
    <x v="0"/>
    <n v="1"/>
    <n v="1"/>
    <n v="0.1111111111111111"/>
    <n v="0"/>
    <m/>
    <x v="3"/>
  </r>
  <r>
    <x v="9"/>
    <m/>
    <x v="36"/>
    <n v="60172"/>
    <x v="915"/>
    <x v="1"/>
    <n v="32"/>
    <n v="32"/>
    <m/>
    <d v="2025-07-10T00:00:00"/>
    <m/>
    <m/>
    <s v=""/>
    <s v=""/>
    <s v="Aguardando OC"/>
    <n v="411112"/>
    <m/>
    <n v="0"/>
    <n v="221"/>
    <s v="Almoxarifados - Estoque geral"/>
    <n v="9.8800000000000008"/>
    <m/>
    <s v=""/>
    <s v=""/>
    <x v="3"/>
    <x v="0"/>
    <m/>
    <x v="0"/>
    <n v="1"/>
    <n v="1"/>
    <n v="0"/>
    <n v="1"/>
    <m/>
    <x v="3"/>
  </r>
  <r>
    <x v="6"/>
    <m/>
    <x v="117"/>
    <n v="60210"/>
    <x v="916"/>
    <x v="0"/>
    <n v="1"/>
    <n v="1"/>
    <m/>
    <d v="2025-07-09T00:00:00"/>
    <d v="2025-07-15T00:00:00"/>
    <s v="12  UT"/>
    <s v="No prazo"/>
    <d v="2025-07-27T00:00:00"/>
    <n v="6"/>
    <n v="410971"/>
    <m/>
    <n v="170983"/>
    <n v="221"/>
    <s v="Almoxarifados - Estoque geral"/>
    <n v="29.1"/>
    <n v="1237"/>
    <s v="MERCADAO DE TRATORES"/>
    <s v="Ourinhos"/>
    <x v="4"/>
    <x v="0"/>
    <m/>
    <x v="0"/>
    <n v="1"/>
    <n v="1"/>
    <n v="0.125"/>
    <n v="0"/>
    <m/>
    <x v="3"/>
  </r>
  <r>
    <x v="6"/>
    <m/>
    <x v="117"/>
    <n v="60215"/>
    <x v="917"/>
    <x v="0"/>
    <n v="1"/>
    <n v="0"/>
    <n v="1"/>
    <d v="2025-07-09T00:00:00"/>
    <d v="2025-07-15T00:00:00"/>
    <s v="1  DC"/>
    <s v="Atrasado"/>
    <d v="2025-07-16T00:00:00"/>
    <n v="6"/>
    <n v="410972"/>
    <m/>
    <n v="170984"/>
    <n v="221"/>
    <s v="Almoxarifados - Estoque geral"/>
    <n v="98.79"/>
    <n v="9824"/>
    <s v="COMERCIAL AGRICOLA"/>
    <s v="Recife"/>
    <x v="1"/>
    <x v="1"/>
    <m/>
    <x v="1"/>
    <n v="1"/>
    <n v="1"/>
    <n v="0.25"/>
    <n v="0"/>
    <m/>
    <x v="3"/>
  </r>
  <r>
    <x v="6"/>
    <m/>
    <x v="117"/>
    <n v="60217"/>
    <x v="918"/>
    <x v="0"/>
    <n v="1"/>
    <n v="1"/>
    <m/>
    <d v="2025-07-09T00:00:00"/>
    <d v="2025-07-15T00:00:00"/>
    <s v="12  UT"/>
    <s v="No prazo"/>
    <d v="2025-07-27T00:00:00"/>
    <n v="6"/>
    <n v="410957"/>
    <m/>
    <n v="170983"/>
    <n v="221"/>
    <s v="Almoxarifados - Estoque geral"/>
    <n v="290.33999999999997"/>
    <n v="1237"/>
    <s v="MERCADAO DE TRATORES"/>
    <s v="Ourinhos"/>
    <x v="4"/>
    <x v="0"/>
    <m/>
    <x v="0"/>
    <n v="1"/>
    <n v="1"/>
    <n v="0.125"/>
    <n v="0"/>
    <m/>
    <x v="3"/>
  </r>
  <r>
    <x v="6"/>
    <m/>
    <x v="122"/>
    <n v="60221"/>
    <x v="919"/>
    <x v="0"/>
    <n v="1"/>
    <n v="0"/>
    <n v="1"/>
    <d v="2025-05-29T00:00:00"/>
    <d v="2025-06-03T00:00:00"/>
    <m/>
    <s v=""/>
    <s v=""/>
    <n v="5"/>
    <n v="405102"/>
    <m/>
    <n v="168571"/>
    <n v="221"/>
    <s v="Almoxarifados - Estoque geral"/>
    <n v="114.33"/>
    <n v="13341"/>
    <s v="DISMA DISTRIBUIDORA"/>
    <s v="Araçatuba"/>
    <x v="4"/>
    <x v="1"/>
    <m/>
    <x v="1"/>
    <n v="1"/>
    <n v="1"/>
    <n v="0.125"/>
    <n v="0"/>
    <m/>
    <x v="2"/>
  </r>
  <r>
    <x v="3"/>
    <m/>
    <x v="127"/>
    <n v="60285"/>
    <x v="920"/>
    <x v="0"/>
    <n v="5"/>
    <n v="5"/>
    <m/>
    <d v="2025-07-03T00:00:00"/>
    <d v="2025-07-12T00:00:00"/>
    <s v="7  DC"/>
    <s v="Atrasado"/>
    <d v="2025-07-19T00:00:00"/>
    <n v="9"/>
    <n v="410066"/>
    <m/>
    <n v="170795"/>
    <n v="221"/>
    <s v="Almoxarifados - Estoque geral"/>
    <n v="14.36"/>
    <n v="3337"/>
    <s v="FORNECEDORA         "/>
    <s v="Campina Grande"/>
    <x v="0"/>
    <x v="0"/>
    <m/>
    <x v="0"/>
    <n v="1"/>
    <n v="1"/>
    <n v="0.1111111111111111"/>
    <n v="0"/>
    <m/>
    <x v="3"/>
  </r>
  <r>
    <x v="3"/>
    <m/>
    <x v="127"/>
    <n v="60287"/>
    <x v="921"/>
    <x v="0"/>
    <n v="1"/>
    <n v="1"/>
    <m/>
    <d v="2025-07-03T00:00:00"/>
    <d v="2025-07-12T00:00:00"/>
    <s v="0  DC"/>
    <s v="Atrasado"/>
    <d v="2025-07-12T00:00:00"/>
    <n v="9"/>
    <n v="410062"/>
    <m/>
    <n v="170797"/>
    <n v="221"/>
    <s v="Almoxarifados - Estoque geral"/>
    <n v="335.25"/>
    <n v="8064"/>
    <s v="LUBRAÇO COMERCIAL"/>
    <s v="São Paulo"/>
    <x v="4"/>
    <x v="0"/>
    <m/>
    <x v="0"/>
    <n v="1"/>
    <n v="1"/>
    <n v="0.2"/>
    <n v="0"/>
    <m/>
    <x v="3"/>
  </r>
  <r>
    <x v="3"/>
    <m/>
    <x v="127"/>
    <n v="60288"/>
    <x v="922"/>
    <x v="0"/>
    <n v="1"/>
    <n v="1"/>
    <m/>
    <d v="2025-07-03T00:00:00"/>
    <d v="2025-07-12T00:00:00"/>
    <s v="2  DC"/>
    <s v="Atrasado"/>
    <d v="2025-07-14T00:00:00"/>
    <n v="9"/>
    <n v="410061"/>
    <m/>
    <n v="170796"/>
    <n v="221"/>
    <s v="Almoxarifados - Estoque geral"/>
    <n v="146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60289"/>
    <x v="923"/>
    <x v="0"/>
    <n v="1"/>
    <n v="1"/>
    <m/>
    <d v="2025-07-03T00:00:00"/>
    <d v="2025-07-12T00:00:00"/>
    <s v="7  DC"/>
    <s v="Atrasado"/>
    <d v="2025-07-19T00:00:00"/>
    <n v="9"/>
    <n v="410060"/>
    <m/>
    <n v="170795"/>
    <n v="221"/>
    <s v="Almoxarifados - Estoque geral"/>
    <n v="685"/>
    <n v="3337"/>
    <s v="FORNECEDORA         "/>
    <s v="Campina Grande"/>
    <x v="0"/>
    <x v="0"/>
    <m/>
    <x v="0"/>
    <n v="1"/>
    <n v="1"/>
    <n v="0.1111111111111111"/>
    <n v="0"/>
    <m/>
    <x v="3"/>
  </r>
  <r>
    <x v="3"/>
    <m/>
    <x v="127"/>
    <n v="60292"/>
    <x v="924"/>
    <x v="0"/>
    <n v="2"/>
    <n v="0"/>
    <n v="2"/>
    <d v="2025-07-03T00:00:00"/>
    <d v="2025-07-12T00:00:00"/>
    <s v="0  DC"/>
    <s v="Atrasado"/>
    <d v="2025-07-12T00:00:00"/>
    <n v="9"/>
    <n v="410063"/>
    <m/>
    <n v="170797"/>
    <n v="221"/>
    <s v="Almoxarifados - Estoque geral"/>
    <n v="663.71"/>
    <n v="8064"/>
    <s v="LUBRAÇO COMERCIAL"/>
    <s v="São Paulo"/>
    <x v="4"/>
    <x v="1"/>
    <m/>
    <x v="1"/>
    <n v="1"/>
    <n v="1"/>
    <n v="0.2"/>
    <n v="0"/>
    <m/>
    <x v="3"/>
  </r>
  <r>
    <x v="6"/>
    <m/>
    <x v="65"/>
    <n v="60313"/>
    <x v="925"/>
    <x v="0"/>
    <n v="2"/>
    <n v="0"/>
    <n v="2"/>
    <d v="2025-04-21T00:00:00"/>
    <d v="2025-05-07T00:00:00"/>
    <m/>
    <m/>
    <s v=""/>
    <n v="16"/>
    <n v="399983"/>
    <m/>
    <n v="167230"/>
    <n v="221"/>
    <s v="Almoxarifados - Estoque geral"/>
    <n v="6.8"/>
    <n v="13341"/>
    <s v="DISMA DISTRIBUIDORA"/>
    <s v="Araçatuba"/>
    <x v="4"/>
    <x v="1"/>
    <m/>
    <x v="1"/>
    <n v="1"/>
    <n v="1"/>
    <n v="0.25"/>
    <n v="0"/>
    <n v="0"/>
    <x v="4"/>
  </r>
  <r>
    <x v="6"/>
    <m/>
    <x v="26"/>
    <n v="60313"/>
    <x v="925"/>
    <x v="0"/>
    <n v="4"/>
    <n v="0"/>
    <n v="4"/>
    <d v="2025-05-28T00:00:00"/>
    <d v="2025-06-03T00:00:00"/>
    <s v="1  DC"/>
    <s v="Atrasado"/>
    <d v="2025-06-04T00:00:00"/>
    <n v="6"/>
    <n v="405003"/>
    <m/>
    <n v="168522"/>
    <n v="221"/>
    <s v="Almoxarifados - Estoque geral"/>
    <n v="20.16"/>
    <n v="13341"/>
    <s v="DISMA DISTRIBUIDORA"/>
    <s v="Araçatuba"/>
    <x v="4"/>
    <x v="1"/>
    <m/>
    <x v="1"/>
    <n v="1"/>
    <n v="1"/>
    <n v="5.5555555555555552E-2"/>
    <n v="0"/>
    <m/>
    <x v="2"/>
  </r>
  <r>
    <x v="5"/>
    <m/>
    <x v="125"/>
    <n v="60437"/>
    <x v="926"/>
    <x v="0"/>
    <n v="1"/>
    <n v="0"/>
    <n v="1"/>
    <d v="2025-05-05T00:00:00"/>
    <d v="2025-05-16T00:00:00"/>
    <s v="0  DC"/>
    <s v="Atrasado"/>
    <d v="2025-05-16T00:00:00"/>
    <n v="11"/>
    <n v="401379"/>
    <m/>
    <n v="167830"/>
    <n v="221"/>
    <s v="Almoxarifados - Estoque geral"/>
    <n v="2070"/>
    <n v="10300"/>
    <s v="UNIÃO HIDRAULICA LTDA - ME"/>
    <s v="Contagem"/>
    <x v="7"/>
    <x v="1"/>
    <m/>
    <x v="1"/>
    <n v="1"/>
    <n v="1"/>
    <n v="1"/>
    <n v="0"/>
    <m/>
    <x v="2"/>
  </r>
  <r>
    <x v="6"/>
    <m/>
    <x v="66"/>
    <n v="60462"/>
    <x v="927"/>
    <x v="0"/>
    <n v="1"/>
    <n v="0"/>
    <n v="1"/>
    <d v="2025-06-04T00:00:00"/>
    <d v="2025-06-11T00:00:00"/>
    <s v="1  DC"/>
    <s v="Atrasado"/>
    <d v="2025-06-12T00:00:00"/>
    <n v="7"/>
    <n v="405870"/>
    <m/>
    <n v="168946"/>
    <n v="221"/>
    <s v="Almoxarifados - Estoque geral"/>
    <n v="30.74"/>
    <n v="13341"/>
    <s v="DISMA DISTRIBUIDORA"/>
    <s v="Araçatuba"/>
    <x v="4"/>
    <x v="1"/>
    <m/>
    <x v="1"/>
    <n v="1"/>
    <n v="1"/>
    <n v="8.3333333333333329E-2"/>
    <n v="0"/>
    <m/>
    <x v="0"/>
  </r>
  <r>
    <x v="5"/>
    <m/>
    <x v="86"/>
    <n v="60638"/>
    <x v="928"/>
    <x v="0"/>
    <n v="1"/>
    <n v="0"/>
    <n v="1"/>
    <d v="2025-05-09T00:00:00"/>
    <d v="2025-05-26T00:00:00"/>
    <s v="0  DC"/>
    <s v="Atrasado"/>
    <d v="2025-05-26T00:00:00"/>
    <n v="17"/>
    <n v="402352"/>
    <m/>
    <n v="168123"/>
    <n v="221"/>
    <s v="Almoxarifados - Estoque geral"/>
    <n v="1200"/>
    <n v="1623"/>
    <s v="ORLANDO PECAS       "/>
    <s v="Recife"/>
    <x v="1"/>
    <x v="1"/>
    <n v="1"/>
    <x v="2"/>
    <n v="1"/>
    <n v="1"/>
    <n v="1"/>
    <n v="0"/>
    <m/>
    <x v="2"/>
  </r>
  <r>
    <x v="5"/>
    <m/>
    <x v="41"/>
    <n v="60718"/>
    <x v="929"/>
    <x v="0"/>
    <n v="1"/>
    <n v="0"/>
    <n v="1"/>
    <d v="2025-05-02T00:00:00"/>
    <d v="2025-05-09T00:00:00"/>
    <m/>
    <m/>
    <s v=""/>
    <n v="7"/>
    <n v="401165"/>
    <m/>
    <n v="167318"/>
    <n v="221"/>
    <s v="Almoxarifados - Estoque geral"/>
    <n v="1080"/>
    <n v="15716"/>
    <s v="BRADIPE"/>
    <s v="Jaboatão dos Guararapes"/>
    <x v="1"/>
    <x v="1"/>
    <n v="1"/>
    <x v="2"/>
    <n v="1"/>
    <n v="1"/>
    <n v="0.5"/>
    <n v="0"/>
    <n v="0"/>
    <x v="2"/>
  </r>
  <r>
    <x v="5"/>
    <m/>
    <x v="106"/>
    <n v="60841"/>
    <x v="930"/>
    <x v="0"/>
    <n v="1"/>
    <n v="1"/>
    <m/>
    <d v="2025-07-14T00:00:00"/>
    <d v="2025-07-19T00:00:00"/>
    <s v="0  DC"/>
    <s v="Atrasado"/>
    <d v="2025-07-19T00:00:00"/>
    <n v="5"/>
    <n v="411647"/>
    <m/>
    <n v="171188"/>
    <n v="221"/>
    <s v="Almoxarifados - Estoque geral"/>
    <n v="511.36"/>
    <n v="2528"/>
    <s v="REDIESEL            "/>
    <s v="Jaboatão dos Guararapes"/>
    <x v="1"/>
    <x v="0"/>
    <m/>
    <x v="0"/>
    <n v="1"/>
    <n v="1"/>
    <n v="0.1111111111111111"/>
    <n v="0"/>
    <m/>
    <x v="3"/>
  </r>
  <r>
    <x v="2"/>
    <m/>
    <x v="33"/>
    <n v="60983"/>
    <x v="931"/>
    <x v="1"/>
    <n v="12"/>
    <n v="12"/>
    <n v="0"/>
    <d v="2025-04-30T00:00:00"/>
    <m/>
    <m/>
    <s v=""/>
    <s v=""/>
    <s v="Aguardando OC"/>
    <n v="400994"/>
    <m/>
    <n v="0"/>
    <n v="221"/>
    <s v="Almoxarifados - Estoque geral"/>
    <n v="80"/>
    <m/>
    <s v=""/>
    <s v=""/>
    <x v="3"/>
    <x v="0"/>
    <m/>
    <x v="0"/>
    <n v="1"/>
    <n v="1"/>
    <n v="0"/>
    <n v="1"/>
    <e v="#REF!"/>
    <x v="4"/>
  </r>
  <r>
    <x v="2"/>
    <m/>
    <x v="33"/>
    <n v="60988"/>
    <x v="932"/>
    <x v="1"/>
    <n v="2"/>
    <n v="2"/>
    <n v="0"/>
    <d v="2025-04-30T00:00:00"/>
    <m/>
    <m/>
    <s v=""/>
    <s v=""/>
    <s v="Aguardando OC"/>
    <n v="401000"/>
    <m/>
    <n v="0"/>
    <n v="221"/>
    <s v="Almoxarifados - Estoque geral"/>
    <n v="18.600000000000001"/>
    <m/>
    <s v=""/>
    <s v=""/>
    <x v="3"/>
    <x v="0"/>
    <m/>
    <x v="0"/>
    <n v="1"/>
    <n v="1"/>
    <n v="0"/>
    <n v="1"/>
    <e v="#REF!"/>
    <x v="4"/>
  </r>
  <r>
    <x v="2"/>
    <m/>
    <x v="33"/>
    <n v="60989"/>
    <x v="933"/>
    <x v="1"/>
    <n v="4"/>
    <n v="4"/>
    <n v="0"/>
    <d v="2025-04-30T00:00:00"/>
    <m/>
    <m/>
    <s v=""/>
    <s v=""/>
    <s v="Aguardando OC"/>
    <n v="401001"/>
    <m/>
    <n v="0"/>
    <n v="221"/>
    <s v="Almoxarifados - Estoque geral"/>
    <n v="31.7"/>
    <m/>
    <s v=""/>
    <s v=""/>
    <x v="3"/>
    <x v="0"/>
    <m/>
    <x v="0"/>
    <n v="1"/>
    <n v="1"/>
    <n v="0"/>
    <n v="1"/>
    <e v="#REF!"/>
    <x v="4"/>
  </r>
  <r>
    <x v="2"/>
    <m/>
    <x v="33"/>
    <n v="60990"/>
    <x v="934"/>
    <x v="1"/>
    <n v="2"/>
    <n v="2"/>
    <n v="0"/>
    <d v="2025-04-30T00:00:00"/>
    <m/>
    <m/>
    <s v=""/>
    <s v=""/>
    <s v="Aguardando OC"/>
    <n v="401002"/>
    <m/>
    <n v="0"/>
    <n v="221"/>
    <s v="Almoxarifados - Estoque geral"/>
    <n v="1.8"/>
    <m/>
    <s v=""/>
    <s v=""/>
    <x v="3"/>
    <x v="0"/>
    <m/>
    <x v="0"/>
    <n v="1"/>
    <n v="1"/>
    <n v="0"/>
    <n v="1"/>
    <e v="#REF!"/>
    <x v="4"/>
  </r>
  <r>
    <x v="2"/>
    <m/>
    <x v="33"/>
    <n v="60991"/>
    <x v="935"/>
    <x v="1"/>
    <n v="2"/>
    <n v="2"/>
    <n v="0"/>
    <d v="2025-04-30T00:00:00"/>
    <m/>
    <m/>
    <s v=""/>
    <s v=""/>
    <s v="Aguardando OC"/>
    <n v="401003"/>
    <m/>
    <n v="167277"/>
    <n v="221"/>
    <s v="Almoxarifados - Estoque geral"/>
    <n v="139.4"/>
    <m/>
    <s v=""/>
    <s v=""/>
    <x v="3"/>
    <x v="0"/>
    <m/>
    <x v="0"/>
    <n v="1"/>
    <n v="1"/>
    <n v="0.25"/>
    <n v="0"/>
    <n v="0"/>
    <x v="4"/>
  </r>
  <r>
    <x v="2"/>
    <m/>
    <x v="4"/>
    <n v="61031"/>
    <x v="936"/>
    <x v="0"/>
    <n v="25"/>
    <n v="0"/>
    <n v="25"/>
    <d v="2025-03-18T00:00:00"/>
    <d v="2025-04-04T00:00:00"/>
    <m/>
    <m/>
    <s v=""/>
    <n v="17"/>
    <n v="396481"/>
    <n v="1137532"/>
    <n v="165793"/>
    <n v="112"/>
    <s v="Carregadeiras Colheita"/>
    <n v="529"/>
    <n v="13341"/>
    <s v="DISMA DISTRIBUIDORA"/>
    <s v="Araçatuba"/>
    <x v="4"/>
    <x v="1"/>
    <n v="1"/>
    <x v="2"/>
    <n v="1"/>
    <n v="1"/>
    <n v="0.33333333333333331"/>
    <n v="0"/>
    <n v="0"/>
    <x v="1"/>
  </r>
  <r>
    <x v="0"/>
    <m/>
    <x v="0"/>
    <n v="61150"/>
    <x v="937"/>
    <x v="0"/>
    <n v="40"/>
    <n v="0"/>
    <n v="40"/>
    <d v="2025-06-18T00:00:00"/>
    <d v="2025-07-05T00:00:00"/>
    <s v="0  DC"/>
    <s v="Atrasado"/>
    <d v="2025-07-05T00:00:00"/>
    <n v="17"/>
    <n v="408177"/>
    <m/>
    <n v="170489"/>
    <n v="221"/>
    <s v="Almoxarifados - Estoque geral"/>
    <n v="3069.91"/>
    <n v="3532"/>
    <s v="HC PNEUS SA         "/>
    <s v="João Pessoa"/>
    <x v="0"/>
    <x v="1"/>
    <m/>
    <x v="1"/>
    <n v="1"/>
    <n v="1"/>
    <n v="0.16666666666666666"/>
    <n v="0"/>
    <m/>
    <x v="0"/>
  </r>
  <r>
    <x v="6"/>
    <m/>
    <x v="31"/>
    <n v="61166"/>
    <x v="938"/>
    <x v="1"/>
    <n v="1"/>
    <n v="1"/>
    <m/>
    <d v="2025-05-28T00:00:00"/>
    <m/>
    <m/>
    <s v=""/>
    <s v=""/>
    <s v="Aguardando OC"/>
    <n v="405013"/>
    <m/>
    <n v="0"/>
    <n v="221"/>
    <s v="Almoxarifados - Estoque geral"/>
    <n v="1758.44"/>
    <m/>
    <s v=""/>
    <s v=""/>
    <x v="3"/>
    <x v="0"/>
    <m/>
    <x v="0"/>
    <n v="1"/>
    <n v="1"/>
    <n v="0"/>
    <n v="1"/>
    <m/>
    <x v="2"/>
  </r>
  <r>
    <x v="5"/>
    <m/>
    <x v="82"/>
    <n v="61181"/>
    <x v="939"/>
    <x v="0"/>
    <n v="2"/>
    <n v="0"/>
    <n v="2"/>
    <d v="2025-03-19T00:00:00"/>
    <d v="2025-04-04T00:00:00"/>
    <m/>
    <m/>
    <s v=""/>
    <n v="16"/>
    <n v="396580"/>
    <n v="1137730"/>
    <n v="165799"/>
    <n v="689"/>
    <s v="Caminhões Colheita"/>
    <n v="65.28"/>
    <n v="4604"/>
    <s v="CABINE"/>
    <s v="Recife"/>
    <x v="1"/>
    <x v="1"/>
    <n v="1"/>
    <x v="2"/>
    <n v="1"/>
    <n v="1"/>
    <n v="0.5"/>
    <n v="0"/>
    <n v="0"/>
    <x v="1"/>
  </r>
  <r>
    <x v="5"/>
    <m/>
    <x v="16"/>
    <n v="61181"/>
    <x v="939"/>
    <x v="0"/>
    <n v="2"/>
    <n v="0"/>
    <n v="2"/>
    <d v="2025-05-16T00:00:00"/>
    <d v="2025-05-26T00:00:00"/>
    <s v="0  DC"/>
    <s v="Atrasado"/>
    <d v="2025-05-26T00:00:00"/>
    <n v="10"/>
    <n v="403198"/>
    <m/>
    <n v="168125"/>
    <n v="221"/>
    <s v="Almoxarifados - Estoque geral"/>
    <n v="10.76"/>
    <n v="4604"/>
    <s v="CABINE"/>
    <s v="Recife"/>
    <x v="1"/>
    <x v="1"/>
    <n v="1"/>
    <x v="2"/>
    <n v="1"/>
    <n v="1"/>
    <n v="0.33333333333333331"/>
    <n v="0"/>
    <m/>
    <x v="2"/>
  </r>
  <r>
    <x v="5"/>
    <m/>
    <x v="59"/>
    <n v="61181"/>
    <x v="939"/>
    <x v="0"/>
    <n v="2"/>
    <n v="0"/>
    <n v="2"/>
    <d v="2025-05-17T00:00:00"/>
    <d v="2025-05-20T00:00:00"/>
    <s v="0  DC"/>
    <s v="Atrasado"/>
    <d v="2025-05-20T00:00:00"/>
    <n v="3"/>
    <n v="403364"/>
    <m/>
    <n v="167937"/>
    <n v="221"/>
    <s v="Almoxarifados - Estoque geral"/>
    <n v="94.12"/>
    <n v="4604"/>
    <s v="CABINE"/>
    <s v="Recife"/>
    <x v="1"/>
    <x v="1"/>
    <n v="1"/>
    <x v="2"/>
    <n v="1"/>
    <n v="1"/>
    <n v="1"/>
    <n v="0"/>
    <m/>
    <x v="2"/>
  </r>
  <r>
    <x v="5"/>
    <m/>
    <x v="42"/>
    <n v="61181"/>
    <x v="939"/>
    <x v="0"/>
    <n v="2"/>
    <n v="0"/>
    <n v="2"/>
    <d v="2025-06-05T00:00:00"/>
    <d v="2025-06-11T00:00:00"/>
    <s v="0  DC"/>
    <s v="Atrasado"/>
    <d v="2025-06-11T00:00:00"/>
    <n v="6"/>
    <n v="406082"/>
    <m/>
    <n v="168969"/>
    <n v="221"/>
    <s v="Almoxarifados - Estoque geral"/>
    <n v="77.48"/>
    <n v="4604"/>
    <s v="CABINE"/>
    <s v="Recife"/>
    <x v="1"/>
    <x v="1"/>
    <m/>
    <x v="1"/>
    <n v="1"/>
    <n v="1"/>
    <n v="0.5"/>
    <n v="0"/>
    <m/>
    <x v="0"/>
  </r>
  <r>
    <x v="5"/>
    <m/>
    <x v="106"/>
    <n v="61181"/>
    <x v="939"/>
    <x v="0"/>
    <n v="2"/>
    <n v="0"/>
    <n v="2"/>
    <d v="2025-07-09T00:00:00"/>
    <d v="2025-07-15T00:00:00"/>
    <s v="1  DC"/>
    <s v="Atrasado"/>
    <d v="2025-07-16T00:00:00"/>
    <n v="6"/>
    <n v="411026"/>
    <m/>
    <n v="170976"/>
    <n v="221"/>
    <s v="Almoxarifados - Estoque geral"/>
    <n v="65.28"/>
    <n v="5189"/>
    <s v="REPENORTE"/>
    <s v="Recife"/>
    <x v="1"/>
    <x v="1"/>
    <m/>
    <x v="1"/>
    <n v="1"/>
    <n v="1"/>
    <n v="1"/>
    <n v="0"/>
    <m/>
    <x v="3"/>
  </r>
  <r>
    <x v="5"/>
    <m/>
    <x v="89"/>
    <n v="61181"/>
    <x v="939"/>
    <x v="0"/>
    <n v="2"/>
    <n v="0"/>
    <n v="2"/>
    <d v="2025-06-18T00:00:00"/>
    <d v="2025-06-27T00:00:00"/>
    <s v="0  DC"/>
    <s v="Atrasado"/>
    <d v="2025-06-27T00:00:00"/>
    <n v="9"/>
    <n v="408303"/>
    <m/>
    <n v="169731"/>
    <n v="221"/>
    <s v="Almoxarifados - Estoque geral"/>
    <n v="75.69"/>
    <n v="4604"/>
    <s v="CABINE"/>
    <s v="Recife"/>
    <x v="1"/>
    <x v="1"/>
    <m/>
    <x v="1"/>
    <n v="1"/>
    <n v="1"/>
    <n v="0.25"/>
    <n v="0"/>
    <m/>
    <x v="0"/>
  </r>
  <r>
    <x v="5"/>
    <m/>
    <x v="90"/>
    <n v="61181"/>
    <x v="939"/>
    <x v="0"/>
    <n v="2"/>
    <n v="0"/>
    <n v="2"/>
    <d v="2025-06-26T00:00:00"/>
    <d v="2025-07-04T00:00:00"/>
    <s v="1  DC"/>
    <s v="Atrasado"/>
    <d v="2025-07-05T00:00:00"/>
    <n v="8"/>
    <n v="409183"/>
    <m/>
    <n v="170420"/>
    <n v="221"/>
    <s v="Almoxarifados - Estoque geral"/>
    <n v="75.69"/>
    <n v="5189"/>
    <s v="REPENORTE"/>
    <s v="Recife"/>
    <x v="1"/>
    <x v="1"/>
    <m/>
    <x v="1"/>
    <n v="1"/>
    <n v="1"/>
    <n v="0.5"/>
    <n v="0"/>
    <m/>
    <x v="0"/>
  </r>
  <r>
    <x v="5"/>
    <m/>
    <x v="120"/>
    <n v="61181"/>
    <x v="939"/>
    <x v="0"/>
    <n v="2"/>
    <n v="0"/>
    <n v="2"/>
    <d v="2025-07-07T00:00:00"/>
    <d v="2025-07-12T00:00:00"/>
    <s v="1  DC"/>
    <s v="Atrasado"/>
    <d v="2025-07-13T00:00:00"/>
    <n v="5"/>
    <n v="410522"/>
    <m/>
    <n v="170829"/>
    <n v="221"/>
    <s v="Almoxarifados - Estoque geral"/>
    <n v="65.28"/>
    <n v="5189"/>
    <s v="REPENORTE"/>
    <s v="Recife"/>
    <x v="1"/>
    <x v="1"/>
    <m/>
    <x v="1"/>
    <n v="1"/>
    <n v="1"/>
    <n v="0.25"/>
    <n v="0"/>
    <m/>
    <x v="3"/>
  </r>
  <r>
    <x v="5"/>
    <m/>
    <x v="91"/>
    <n v="61181"/>
    <x v="939"/>
    <x v="1"/>
    <n v="2"/>
    <n v="2"/>
    <m/>
    <d v="2025-07-18T00:00:00"/>
    <m/>
    <m/>
    <s v=""/>
    <s v=""/>
    <s v="Aguardando OC"/>
    <n v="412262"/>
    <m/>
    <n v="0"/>
    <n v="221"/>
    <s v="Almoxarifados - Estoque geral"/>
    <n v="65.28"/>
    <m/>
    <s v=""/>
    <s v=""/>
    <x v="3"/>
    <x v="0"/>
    <m/>
    <x v="0"/>
    <n v="1"/>
    <n v="1"/>
    <n v="0"/>
    <n v="1"/>
    <m/>
    <x v="3"/>
  </r>
  <r>
    <x v="5"/>
    <m/>
    <x v="108"/>
    <n v="61181"/>
    <x v="939"/>
    <x v="1"/>
    <n v="2"/>
    <n v="2"/>
    <m/>
    <d v="2025-07-19T00:00:00"/>
    <m/>
    <m/>
    <s v=""/>
    <s v=""/>
    <s v="Aguardando OC"/>
    <n v="412435"/>
    <m/>
    <n v="0"/>
    <n v="221"/>
    <s v="Almoxarifados - Estoque geral"/>
    <n v="65.28"/>
    <m/>
    <s v=""/>
    <s v=""/>
    <x v="3"/>
    <x v="0"/>
    <m/>
    <x v="0"/>
    <n v="1"/>
    <n v="1"/>
    <n v="0"/>
    <n v="1"/>
    <m/>
    <x v="3"/>
  </r>
  <r>
    <x v="1"/>
    <m/>
    <x v="85"/>
    <n v="61261"/>
    <x v="940"/>
    <x v="0"/>
    <n v="1"/>
    <n v="0"/>
    <n v="1"/>
    <d v="2025-03-28T00:00:00"/>
    <d v="2025-04-11T00:00:00"/>
    <m/>
    <m/>
    <s v=""/>
    <n v="14"/>
    <n v="397410"/>
    <n v="1139979"/>
    <n v="166152"/>
    <n v="715"/>
    <s v="Automóveis e Utilitários - Plantio"/>
    <n v="95"/>
    <n v="7058"/>
    <s v="MOTO CENTRO"/>
    <s v="João Pessoa"/>
    <x v="0"/>
    <x v="1"/>
    <m/>
    <x v="1"/>
    <n v="1"/>
    <n v="1"/>
    <n v="0.5"/>
    <n v="0"/>
    <n v="0"/>
    <x v="1"/>
  </r>
  <r>
    <x v="9"/>
    <m/>
    <x v="36"/>
    <n v="61265"/>
    <x v="941"/>
    <x v="1"/>
    <n v="1"/>
    <n v="1"/>
    <m/>
    <d v="2025-06-23T00:00:00"/>
    <m/>
    <m/>
    <s v=""/>
    <s v=""/>
    <s v="Aguardando OC"/>
    <n v="408775"/>
    <m/>
    <n v="0"/>
    <n v="221"/>
    <s v="Almoxarifados - Estoque geral"/>
    <n v="39.99"/>
    <m/>
    <s v=""/>
    <s v=""/>
    <x v="3"/>
    <x v="0"/>
    <m/>
    <x v="0"/>
    <n v="1"/>
    <n v="1"/>
    <n v="0"/>
    <n v="1"/>
    <m/>
    <x v="0"/>
  </r>
  <r>
    <x v="9"/>
    <m/>
    <x v="36"/>
    <n v="61266"/>
    <x v="942"/>
    <x v="1"/>
    <n v="1"/>
    <n v="1"/>
    <m/>
    <d v="2025-06-23T00:00:00"/>
    <m/>
    <m/>
    <s v=""/>
    <s v=""/>
    <s v="Aguardando OC"/>
    <n v="40877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61267"/>
    <x v="943"/>
    <x v="1"/>
    <n v="1"/>
    <n v="1"/>
    <m/>
    <d v="2025-06-23T00:00:00"/>
    <m/>
    <m/>
    <s v=""/>
    <s v=""/>
    <s v="Aguardando OC"/>
    <n v="408777"/>
    <m/>
    <n v="0"/>
    <n v="221"/>
    <s v="Almoxarifados - Estoque geral"/>
    <n v="38.99"/>
    <m/>
    <s v=""/>
    <s v=""/>
    <x v="3"/>
    <x v="0"/>
    <m/>
    <x v="0"/>
    <n v="1"/>
    <n v="1"/>
    <n v="0"/>
    <n v="1"/>
    <m/>
    <x v="0"/>
  </r>
  <r>
    <x v="6"/>
    <m/>
    <x v="48"/>
    <n v="61299"/>
    <x v="944"/>
    <x v="0"/>
    <n v="1"/>
    <n v="0"/>
    <n v="1"/>
    <d v="2025-06-11T00:00:00"/>
    <d v="2025-06-16T00:00:00"/>
    <s v="1  DC"/>
    <s v="Atrasado"/>
    <d v="2025-06-17T00:00:00"/>
    <n v="5"/>
    <n v="407001"/>
    <m/>
    <n v="169119"/>
    <n v="221"/>
    <s v="Almoxarifados - Estoque geral"/>
    <n v="280"/>
    <n v="13341"/>
    <s v="DISMA DISTRIBUIDORA"/>
    <s v="Araçatuba"/>
    <x v="4"/>
    <x v="1"/>
    <m/>
    <x v="1"/>
    <n v="1"/>
    <n v="1"/>
    <n v="0.2"/>
    <n v="0"/>
    <m/>
    <x v="0"/>
  </r>
  <r>
    <x v="6"/>
    <m/>
    <x v="48"/>
    <n v="61300"/>
    <x v="945"/>
    <x v="0"/>
    <n v="1"/>
    <n v="0"/>
    <n v="1"/>
    <d v="2025-06-11T00:00:00"/>
    <d v="2025-06-27T00:00:00"/>
    <s v="1  DC"/>
    <s v="Atrasado"/>
    <d v="2025-06-28T00:00:00"/>
    <n v="16"/>
    <n v="407002"/>
    <m/>
    <n v="169738"/>
    <n v="221"/>
    <s v="Almoxarifados - Estoque geral"/>
    <n v="298"/>
    <n v="13341"/>
    <s v="DISMA DISTRIBUIDORA"/>
    <s v="Araçatuba"/>
    <x v="4"/>
    <x v="1"/>
    <m/>
    <x v="1"/>
    <n v="1"/>
    <n v="1"/>
    <n v="0.33333333333333331"/>
    <n v="0"/>
    <m/>
    <x v="0"/>
  </r>
  <r>
    <x v="6"/>
    <m/>
    <x v="48"/>
    <n v="61305"/>
    <x v="946"/>
    <x v="0"/>
    <n v="1"/>
    <n v="0"/>
    <n v="1"/>
    <d v="2025-06-11T00:00:00"/>
    <d v="2025-06-16T00:00:00"/>
    <s v="0  DC"/>
    <s v="Atrasado"/>
    <d v="2025-06-16T00:00:00"/>
    <n v="5"/>
    <n v="407003"/>
    <m/>
    <n v="169122"/>
    <n v="221"/>
    <s v="Almoxarifados - Estoque geral"/>
    <n v="330"/>
    <n v="14487"/>
    <s v="FL TRATORES "/>
    <s v="Recife"/>
    <x v="1"/>
    <x v="1"/>
    <m/>
    <x v="1"/>
    <n v="1"/>
    <n v="1"/>
    <n v="0.5"/>
    <n v="0"/>
    <m/>
    <x v="0"/>
  </r>
  <r>
    <x v="6"/>
    <m/>
    <x v="48"/>
    <n v="61306"/>
    <x v="947"/>
    <x v="0"/>
    <n v="1"/>
    <n v="0"/>
    <n v="1"/>
    <d v="2025-06-11T00:00:00"/>
    <d v="2025-06-16T00:00:00"/>
    <s v="1  DC"/>
    <s v="Atrasado"/>
    <d v="2025-06-17T00:00:00"/>
    <n v="5"/>
    <n v="407000"/>
    <m/>
    <n v="169119"/>
    <n v="221"/>
    <s v="Almoxarifados - Estoque geral"/>
    <n v="581"/>
    <n v="13341"/>
    <s v="DISMA DISTRIBUIDORA"/>
    <s v="Araçatuba"/>
    <x v="4"/>
    <x v="1"/>
    <m/>
    <x v="1"/>
    <n v="1"/>
    <n v="1"/>
    <n v="0.2"/>
    <n v="0"/>
    <m/>
    <x v="0"/>
  </r>
  <r>
    <x v="6"/>
    <m/>
    <x v="48"/>
    <n v="61307"/>
    <x v="948"/>
    <x v="0"/>
    <n v="1"/>
    <n v="0"/>
    <n v="1"/>
    <d v="2025-06-11T00:00:00"/>
    <d v="2025-06-16T00:00:00"/>
    <s v="1  DC"/>
    <s v="Atrasado"/>
    <d v="2025-06-17T00:00:00"/>
    <n v="5"/>
    <n v="407005"/>
    <m/>
    <n v="169119"/>
    <n v="221"/>
    <s v="Almoxarifados - Estoque geral"/>
    <n v="416"/>
    <n v="13341"/>
    <s v="DISMA DISTRIBUIDORA"/>
    <s v="Araçatuba"/>
    <x v="4"/>
    <x v="1"/>
    <m/>
    <x v="1"/>
    <n v="1"/>
    <n v="1"/>
    <n v="0.2"/>
    <n v="0"/>
    <m/>
    <x v="0"/>
  </r>
  <r>
    <x v="6"/>
    <m/>
    <x v="48"/>
    <n v="61308"/>
    <x v="949"/>
    <x v="0"/>
    <n v="1"/>
    <n v="0"/>
    <n v="1"/>
    <d v="2025-06-11T00:00:00"/>
    <d v="2025-06-16T00:00:00"/>
    <s v="1  DC"/>
    <s v="Atrasado"/>
    <d v="2025-06-17T00:00:00"/>
    <n v="5"/>
    <n v="407006"/>
    <m/>
    <n v="169119"/>
    <n v="221"/>
    <s v="Almoxarifados - Estoque geral"/>
    <n v="470"/>
    <n v="13341"/>
    <s v="DISMA DISTRIBUIDORA"/>
    <s v="Araçatuba"/>
    <x v="4"/>
    <x v="1"/>
    <m/>
    <x v="1"/>
    <n v="1"/>
    <n v="1"/>
    <n v="0.2"/>
    <n v="0"/>
    <m/>
    <x v="0"/>
  </r>
  <r>
    <x v="6"/>
    <m/>
    <x v="48"/>
    <n v="61309"/>
    <x v="950"/>
    <x v="0"/>
    <n v="1"/>
    <n v="0"/>
    <n v="1"/>
    <d v="2025-06-11T00:00:00"/>
    <d v="2025-06-16T00:00:00"/>
    <s v="0  DC"/>
    <s v="Atrasado"/>
    <d v="2025-06-16T00:00:00"/>
    <n v="5"/>
    <n v="407008"/>
    <m/>
    <n v="169122"/>
    <n v="221"/>
    <s v="Almoxarifados - Estoque geral"/>
    <n v="340"/>
    <n v="14487"/>
    <s v="FL TRATORES "/>
    <s v="Recife"/>
    <x v="1"/>
    <x v="1"/>
    <m/>
    <x v="1"/>
    <n v="1"/>
    <n v="1"/>
    <n v="0.5"/>
    <n v="0"/>
    <m/>
    <x v="0"/>
  </r>
  <r>
    <x v="6"/>
    <m/>
    <x v="48"/>
    <n v="61310"/>
    <x v="951"/>
    <x v="0"/>
    <n v="1"/>
    <n v="0"/>
    <n v="1"/>
    <d v="2025-06-11T00:00:00"/>
    <d v="2025-06-16T00:00:00"/>
    <s v="1  DC"/>
    <s v="Atrasado"/>
    <d v="2025-06-17T00:00:00"/>
    <n v="5"/>
    <n v="407007"/>
    <m/>
    <n v="169119"/>
    <n v="221"/>
    <s v="Almoxarifados - Estoque geral"/>
    <n v="317"/>
    <n v="13341"/>
    <s v="DISMA DISTRIBUIDORA"/>
    <s v="Araçatuba"/>
    <x v="4"/>
    <x v="1"/>
    <m/>
    <x v="1"/>
    <n v="1"/>
    <n v="1"/>
    <n v="0.2"/>
    <n v="0"/>
    <m/>
    <x v="0"/>
  </r>
  <r>
    <x v="5"/>
    <m/>
    <x v="15"/>
    <n v="61395"/>
    <x v="952"/>
    <x v="0"/>
    <n v="1"/>
    <n v="0"/>
    <n v="1"/>
    <d v="2025-06-06T00:00:00"/>
    <d v="2025-06-11T00:00:00"/>
    <s v="0  DC"/>
    <s v="Atrasado"/>
    <d v="2025-06-11T00:00:00"/>
    <n v="5"/>
    <n v="406264"/>
    <m/>
    <n v="168986"/>
    <n v="221"/>
    <s v="Almoxarifados - Estoque geral"/>
    <n v="3"/>
    <n v="2097"/>
    <s v="CAUPECAS            "/>
    <s v="Recife"/>
    <x v="1"/>
    <x v="1"/>
    <m/>
    <x v="1"/>
    <n v="1"/>
    <n v="1"/>
    <n v="1"/>
    <n v="0"/>
    <m/>
    <x v="0"/>
  </r>
  <r>
    <x v="6"/>
    <m/>
    <x v="30"/>
    <n v="61408"/>
    <x v="953"/>
    <x v="0"/>
    <n v="10"/>
    <n v="0"/>
    <n v="10"/>
    <d v="2025-03-12T00:00:00"/>
    <d v="2025-03-24T00:00:00"/>
    <m/>
    <m/>
    <s v=""/>
    <n v="12"/>
    <n v="395862"/>
    <n v="1136056"/>
    <n v="165467"/>
    <n v="696"/>
    <s v="Tratores Colheita"/>
    <n v="12.8"/>
    <n v="3238"/>
    <s v="VENEZA              "/>
    <s v="Bayeux"/>
    <x v="0"/>
    <x v="1"/>
    <m/>
    <x v="1"/>
    <n v="1"/>
    <n v="1"/>
    <n v="0.2"/>
    <n v="0"/>
    <n v="0"/>
    <x v="1"/>
  </r>
  <r>
    <x v="6"/>
    <m/>
    <x v="31"/>
    <n v="61408"/>
    <x v="953"/>
    <x v="1"/>
    <n v="10"/>
    <n v="10"/>
    <n v="0"/>
    <d v="2025-05-09T00:00:00"/>
    <m/>
    <m/>
    <s v=""/>
    <s v=""/>
    <s v="Aguardando OC"/>
    <n v="402149"/>
    <m/>
    <n v="0"/>
    <n v="221"/>
    <s v="Almoxarifados - Estoque geral"/>
    <n v="12.8"/>
    <m/>
    <s v=""/>
    <s v=""/>
    <x v="3"/>
    <x v="0"/>
    <m/>
    <x v="0"/>
    <n v="1"/>
    <n v="1"/>
    <n v="0"/>
    <n v="1"/>
    <m/>
    <x v="2"/>
  </r>
  <r>
    <x v="2"/>
    <m/>
    <x v="9"/>
    <n v="61470"/>
    <x v="954"/>
    <x v="0"/>
    <n v="1"/>
    <n v="0"/>
    <n v="1"/>
    <d v="2025-06-20T00:00:00"/>
    <d v="2025-07-01T00:00:00"/>
    <s v="1  DC"/>
    <s v="Atrasado"/>
    <d v="2025-07-02T00:00:00"/>
    <n v="11"/>
    <n v="408590"/>
    <m/>
    <n v="170152"/>
    <n v="221"/>
    <s v="Almoxarifados - Estoque geral"/>
    <n v="923.66"/>
    <n v="13341"/>
    <s v="DISMA DISTRIBUIDORA"/>
    <s v="Araçatuba"/>
    <x v="4"/>
    <x v="1"/>
    <m/>
    <x v="1"/>
    <n v="1"/>
    <n v="1"/>
    <n v="5.5555555555555552E-2"/>
    <n v="0"/>
    <m/>
    <x v="0"/>
  </r>
  <r>
    <x v="2"/>
    <m/>
    <x v="2"/>
    <n v="61498"/>
    <x v="955"/>
    <x v="1"/>
    <n v="8"/>
    <n v="8"/>
    <n v="0"/>
    <d v="2025-04-30T00:00:00"/>
    <m/>
    <m/>
    <s v=""/>
    <s v=""/>
    <s v="Aguardando OC"/>
    <n v="401015"/>
    <m/>
    <n v="0"/>
    <n v="221"/>
    <s v="Almoxarifados - Estoque geral"/>
    <n v="155"/>
    <m/>
    <s v=""/>
    <s v=""/>
    <x v="3"/>
    <x v="0"/>
    <m/>
    <x v="0"/>
    <n v="1"/>
    <n v="1"/>
    <n v="0"/>
    <n v="1"/>
    <m/>
    <x v="4"/>
  </r>
  <r>
    <x v="3"/>
    <m/>
    <x v="3"/>
    <n v="61527"/>
    <x v="956"/>
    <x v="0"/>
    <n v="2"/>
    <n v="0"/>
    <n v="2"/>
    <d v="2025-05-16T00:00:00"/>
    <d v="2025-05-26T00:00:00"/>
    <s v="2  DC"/>
    <s v="Atrasado"/>
    <d v="2025-05-28T00:00:00"/>
    <n v="10"/>
    <n v="403190"/>
    <m/>
    <n v="168128"/>
    <n v="221"/>
    <s v="Almoxarifados - Estoque geral"/>
    <n v="159.91999999999999"/>
    <n v="9863"/>
    <s v="ITALPRATES"/>
    <s v="São Paulo"/>
    <x v="4"/>
    <x v="1"/>
    <m/>
    <x v="1"/>
    <n v="1"/>
    <n v="1"/>
    <n v="7.6923076923076927E-2"/>
    <n v="0"/>
    <m/>
    <x v="2"/>
  </r>
  <r>
    <x v="1"/>
    <m/>
    <x v="128"/>
    <n v="61632"/>
    <x v="957"/>
    <x v="0"/>
    <n v="1"/>
    <n v="0"/>
    <n v="1"/>
    <d v="2025-06-16T00:00:00"/>
    <d v="2025-06-18T00:00:00"/>
    <s v="0  DC"/>
    <s v="Atrasado"/>
    <d v="2025-06-18T00:00:00"/>
    <n v="2"/>
    <n v="407735"/>
    <m/>
    <n v="169528"/>
    <n v="221"/>
    <s v="Almoxarifados - Estoque geral"/>
    <n v="106.93"/>
    <n v="6880"/>
    <s v="AUTO NORTE"/>
    <s v="Bayeux"/>
    <x v="0"/>
    <x v="1"/>
    <m/>
    <x v="1"/>
    <n v="1"/>
    <n v="1"/>
    <n v="0.5"/>
    <n v="0"/>
    <m/>
    <x v="0"/>
  </r>
  <r>
    <x v="1"/>
    <m/>
    <x v="129"/>
    <n v="61632"/>
    <x v="958"/>
    <x v="0"/>
    <n v="3"/>
    <n v="0"/>
    <n v="3"/>
    <d v="2025-06-16T00:00:00"/>
    <d v="2025-06-18T00:00:00"/>
    <m/>
    <s v=""/>
    <s v=""/>
    <n v="2"/>
    <n v="407738"/>
    <m/>
    <n v="169528"/>
    <n v="221"/>
    <s v="Almoxarifados - Estoque geral"/>
    <n v="141.79"/>
    <m/>
    <s v=""/>
    <s v=""/>
    <x v="3"/>
    <x v="1"/>
    <m/>
    <x v="1"/>
    <n v="1"/>
    <n v="1"/>
    <n v="0.5"/>
    <n v="0"/>
    <m/>
    <x v="0"/>
  </r>
  <r>
    <x v="6"/>
    <m/>
    <x v="23"/>
    <n v="61673"/>
    <x v="959"/>
    <x v="0"/>
    <n v="2"/>
    <n v="0"/>
    <n v="2"/>
    <d v="2025-05-09T00:00:00"/>
    <d v="2025-05-14T00:00:00"/>
    <s v="1  DC"/>
    <s v="Atrasado"/>
    <d v="2025-05-15T00:00:00"/>
    <n v="5"/>
    <n v="402336"/>
    <m/>
    <n v="167576"/>
    <n v="221"/>
    <s v="Almoxarifados - Estoque geral"/>
    <n v="39.06"/>
    <n v="13341"/>
    <s v="DISMA DISTRIBUIDORA"/>
    <s v="Araçatuba"/>
    <x v="4"/>
    <x v="1"/>
    <m/>
    <x v="1"/>
    <n v="1"/>
    <n v="1"/>
    <n v="0.25"/>
    <n v="0"/>
    <m/>
    <x v="2"/>
  </r>
  <r>
    <x v="9"/>
    <m/>
    <x v="36"/>
    <n v="61857"/>
    <x v="960"/>
    <x v="0"/>
    <n v="50"/>
    <n v="0"/>
    <n v="50"/>
    <d v="2025-04-21T00:00:00"/>
    <d v="2025-04-29T00:00:00"/>
    <m/>
    <m/>
    <s v=""/>
    <n v="8"/>
    <n v="400002"/>
    <m/>
    <n v="166958"/>
    <n v="221"/>
    <s v="Almoxarifados - Estoque geral"/>
    <n v="187.5"/>
    <n v="4829"/>
    <s v="FERRAMENTEC"/>
    <s v="João Pessoa"/>
    <x v="0"/>
    <x v="1"/>
    <n v="1"/>
    <x v="2"/>
    <n v="1"/>
    <n v="1"/>
    <n v="1"/>
    <n v="0"/>
    <m/>
    <x v="4"/>
  </r>
  <r>
    <x v="4"/>
    <m/>
    <x v="10"/>
    <n v="61903"/>
    <x v="961"/>
    <x v="0"/>
    <n v="4"/>
    <n v="0"/>
    <n v="4"/>
    <d v="2025-05-28T00:00:00"/>
    <d v="2025-06-03T00:00:00"/>
    <s v="1  DC"/>
    <s v="Atrasado"/>
    <d v="2025-06-04T00:00:00"/>
    <n v="6"/>
    <n v="405024"/>
    <m/>
    <n v="168574"/>
    <n v="221"/>
    <s v="Almoxarifados - Estoque geral"/>
    <n v="1850.96"/>
    <n v="12397"/>
    <s v="UNIMIL INDÚSTRIA "/>
    <s v="Piracicaba"/>
    <x v="4"/>
    <x v="1"/>
    <m/>
    <x v="1"/>
    <n v="1"/>
    <n v="1"/>
    <n v="0.14285714285714285"/>
    <n v="0"/>
    <m/>
    <x v="2"/>
  </r>
  <r>
    <x v="5"/>
    <m/>
    <x v="91"/>
    <n v="62073"/>
    <x v="962"/>
    <x v="1"/>
    <n v="1"/>
    <n v="1"/>
    <m/>
    <d v="2025-07-18T00:00:00"/>
    <m/>
    <m/>
    <s v=""/>
    <s v=""/>
    <s v="Aguardando OC"/>
    <n v="412266"/>
    <m/>
    <n v="0"/>
    <n v="221"/>
    <s v="Almoxarifados - Estoque geral"/>
    <n v="704.29"/>
    <m/>
    <s v=""/>
    <s v=""/>
    <x v="3"/>
    <x v="0"/>
    <m/>
    <x v="0"/>
    <n v="1"/>
    <n v="1"/>
    <n v="0"/>
    <n v="1"/>
    <m/>
    <x v="3"/>
  </r>
  <r>
    <x v="8"/>
    <m/>
    <x v="29"/>
    <n v="62123"/>
    <x v="963"/>
    <x v="1"/>
    <n v="100"/>
    <n v="100"/>
    <m/>
    <d v="2025-07-11T00:00:00"/>
    <m/>
    <m/>
    <s v=""/>
    <s v=""/>
    <s v="Aguardando OC"/>
    <n v="411290"/>
    <m/>
    <n v="0"/>
    <n v="221"/>
    <s v="Almoxarifados - Estoque geral"/>
    <n v="1.44"/>
    <m/>
    <s v=""/>
    <s v=""/>
    <x v="3"/>
    <x v="0"/>
    <m/>
    <x v="0"/>
    <n v="1"/>
    <n v="1"/>
    <n v="0"/>
    <n v="1"/>
    <m/>
    <x v="3"/>
  </r>
  <r>
    <x v="6"/>
    <m/>
    <x v="122"/>
    <n v="62147"/>
    <x v="964"/>
    <x v="0"/>
    <n v="1"/>
    <n v="0"/>
    <n v="1"/>
    <d v="2025-05-29T00:00:00"/>
    <d v="2025-06-03T00:00:00"/>
    <m/>
    <s v=""/>
    <s v=""/>
    <n v="5"/>
    <n v="405096"/>
    <m/>
    <n v="168573"/>
    <n v="221"/>
    <s v="Almoxarifados - Estoque geral"/>
    <n v="55"/>
    <n v="14487"/>
    <s v="FL TRATORES "/>
    <s v="Recife"/>
    <x v="1"/>
    <x v="1"/>
    <m/>
    <x v="1"/>
    <n v="1"/>
    <n v="1"/>
    <n v="0.16666666666666666"/>
    <n v="0"/>
    <m/>
    <x v="2"/>
  </r>
  <r>
    <x v="6"/>
    <m/>
    <x v="122"/>
    <n v="62150"/>
    <x v="965"/>
    <x v="0"/>
    <n v="1"/>
    <n v="0"/>
    <n v="1"/>
    <d v="2025-05-29T00:00:00"/>
    <d v="2025-06-03T00:00:00"/>
    <m/>
    <s v=""/>
    <s v=""/>
    <n v="5"/>
    <n v="405094"/>
    <m/>
    <n v="168572"/>
    <n v="221"/>
    <s v="Almoxarifados - Estoque geral"/>
    <n v="19"/>
    <n v="10083"/>
    <s v="AGROMAQUINA COMERCIO VAREJISTA DE PEÇAS "/>
    <s v="Bayeux"/>
    <x v="0"/>
    <x v="1"/>
    <m/>
    <x v="1"/>
    <n v="1"/>
    <n v="1"/>
    <n v="0.5"/>
    <n v="0"/>
    <m/>
    <x v="2"/>
  </r>
  <r>
    <x v="6"/>
    <m/>
    <x v="122"/>
    <n v="62151"/>
    <x v="966"/>
    <x v="0"/>
    <n v="1"/>
    <n v="0"/>
    <n v="1"/>
    <d v="2025-05-29T00:00:00"/>
    <d v="2025-06-03T00:00:00"/>
    <m/>
    <s v=""/>
    <s v=""/>
    <n v="5"/>
    <n v="405095"/>
    <m/>
    <n v="168571"/>
    <n v="221"/>
    <s v="Almoxarifados - Estoque geral"/>
    <n v="6.93"/>
    <n v="13341"/>
    <s v="DISMA DISTRIBUIDORA"/>
    <s v="Araçatuba"/>
    <x v="4"/>
    <x v="1"/>
    <m/>
    <x v="1"/>
    <n v="1"/>
    <n v="1"/>
    <n v="0.125"/>
    <n v="0"/>
    <m/>
    <x v="2"/>
  </r>
  <r>
    <x v="9"/>
    <m/>
    <x v="36"/>
    <n v="62171"/>
    <x v="967"/>
    <x v="1"/>
    <n v="5"/>
    <n v="5"/>
    <m/>
    <d v="2025-06-21T00:00:00"/>
    <m/>
    <m/>
    <s v=""/>
    <s v=""/>
    <s v="Aguardando OC"/>
    <n v="40874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20"/>
    <n v="62249"/>
    <x v="968"/>
    <x v="1"/>
    <n v="1"/>
    <n v="1"/>
    <m/>
    <d v="2025-07-11T00:00:00"/>
    <m/>
    <m/>
    <s v=""/>
    <s v=""/>
    <s v="Aguardando OC"/>
    <n v="411257"/>
    <m/>
    <n v="0"/>
    <n v="221"/>
    <s v="Almoxarifados - Estoque geral"/>
    <n v="386.26"/>
    <m/>
    <s v=""/>
    <s v=""/>
    <x v="3"/>
    <x v="0"/>
    <m/>
    <x v="0"/>
    <n v="1"/>
    <n v="1"/>
    <n v="0"/>
    <n v="1"/>
    <m/>
    <x v="3"/>
  </r>
  <r>
    <x v="13"/>
    <m/>
    <x v="130"/>
    <n v="62404"/>
    <x v="969"/>
    <x v="0"/>
    <n v="2"/>
    <n v="2"/>
    <m/>
    <d v="2025-07-07T00:00:00"/>
    <d v="2025-07-12T00:00:00"/>
    <s v="0  DC"/>
    <s v="Atrasado"/>
    <d v="2025-07-12T00:00:00"/>
    <n v="5"/>
    <n v="410526"/>
    <m/>
    <n v="170838"/>
    <n v="221"/>
    <s v="Almoxarifados - Estoque geral"/>
    <n v="483.01"/>
    <n v="10413"/>
    <s v="NORMAQ"/>
    <s v="Recife"/>
    <x v="1"/>
    <x v="0"/>
    <m/>
    <x v="0"/>
    <n v="1"/>
    <n v="1"/>
    <n v="0.5"/>
    <n v="0"/>
    <m/>
    <x v="3"/>
  </r>
  <r>
    <x v="5"/>
    <m/>
    <x v="39"/>
    <n v="62544"/>
    <x v="970"/>
    <x v="0"/>
    <n v="1"/>
    <n v="0"/>
    <n v="1"/>
    <d v="2025-06-13T00:00:00"/>
    <d v="2025-06-23T00:00:00"/>
    <s v="0  DC"/>
    <s v="Atrasado"/>
    <d v="2025-06-23T00:00:00"/>
    <n v="10"/>
    <n v="407577"/>
    <m/>
    <n v="169646"/>
    <n v="221"/>
    <s v="Almoxarifados - Estoque geral"/>
    <n v="182.52"/>
    <n v="2097"/>
    <s v="CAUPECAS            "/>
    <s v="Recife"/>
    <x v="1"/>
    <x v="1"/>
    <m/>
    <x v="1"/>
    <n v="1"/>
    <n v="1"/>
    <n v="0.125"/>
    <n v="0"/>
    <m/>
    <x v="0"/>
  </r>
  <r>
    <x v="9"/>
    <m/>
    <x v="36"/>
    <n v="62566"/>
    <x v="971"/>
    <x v="1"/>
    <n v="1"/>
    <n v="1"/>
    <n v="0"/>
    <d v="2025-03-26T00:00:00"/>
    <m/>
    <m/>
    <s v=""/>
    <s v=""/>
    <s v="Aguardando OC"/>
    <n v="397180"/>
    <n v="1139480"/>
    <n v="0"/>
    <n v="94"/>
    <s v="Administração/Controle Oficina Agrícola"/>
    <n v="265.08999999999997"/>
    <m/>
    <s v=""/>
    <s v=""/>
    <x v="3"/>
    <x v="0"/>
    <m/>
    <x v="0"/>
    <n v="1"/>
    <n v="1"/>
    <n v="0"/>
    <n v="1"/>
    <e v="#REF!"/>
    <x v="1"/>
  </r>
  <r>
    <x v="5"/>
    <m/>
    <x v="108"/>
    <n v="62639"/>
    <x v="972"/>
    <x v="1"/>
    <n v="1"/>
    <n v="1"/>
    <m/>
    <d v="2025-07-19T00:00:00"/>
    <m/>
    <m/>
    <s v=""/>
    <s v=""/>
    <s v="Aguardando OC"/>
    <n v="412438"/>
    <m/>
    <n v="0"/>
    <n v="221"/>
    <s v="Almoxarifados - Estoque geral"/>
    <n v="136.27000000000001"/>
    <m/>
    <s v=""/>
    <s v=""/>
    <x v="3"/>
    <x v="0"/>
    <m/>
    <x v="0"/>
    <n v="1"/>
    <n v="1"/>
    <n v="0"/>
    <n v="1"/>
    <m/>
    <x v="3"/>
  </r>
  <r>
    <x v="6"/>
    <m/>
    <x v="131"/>
    <n v="62653"/>
    <x v="973"/>
    <x v="0"/>
    <n v="2"/>
    <n v="2"/>
    <m/>
    <d v="2025-06-28T00:00:00"/>
    <d v="2025-07-04T00:00:00"/>
    <s v="0  DC"/>
    <s v="Atrasado"/>
    <d v="2025-07-04T00:00:00"/>
    <n v="6"/>
    <n v="409301"/>
    <m/>
    <n v="170433"/>
    <n v="221"/>
    <s v="Almoxarifados - Estoque geral"/>
    <n v="1690.01"/>
    <n v="9400"/>
    <s v="RODACO INDUSTRIA E COMERCIO DE ESTOFADOS"/>
    <s v="Charqueadas"/>
    <x v="6"/>
    <x v="0"/>
    <m/>
    <x v="0"/>
    <n v="1"/>
    <n v="1"/>
    <n v="1"/>
    <n v="0"/>
    <m/>
    <x v="0"/>
  </r>
  <r>
    <x v="3"/>
    <m/>
    <x v="103"/>
    <n v="62699"/>
    <x v="974"/>
    <x v="0"/>
    <n v="2"/>
    <n v="0"/>
    <n v="2"/>
    <d v="2025-04-22T00:00:00"/>
    <d v="2025-05-02T00:00:00"/>
    <m/>
    <m/>
    <s v=""/>
    <n v="10"/>
    <n v="400086"/>
    <m/>
    <n v="166979"/>
    <n v="221"/>
    <s v="Almoxarifados - Estoque geral"/>
    <n v="1371.76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62700"/>
    <x v="975"/>
    <x v="0"/>
    <n v="4"/>
    <n v="0"/>
    <n v="4"/>
    <d v="2025-04-22T00:00:00"/>
    <d v="2025-05-02T00:00:00"/>
    <m/>
    <m/>
    <s v=""/>
    <n v="10"/>
    <n v="400076"/>
    <m/>
    <n v="166980"/>
    <n v="221"/>
    <s v="Almoxarifados - Estoque geral"/>
    <n v="14.63"/>
    <n v="9438"/>
    <s v="TASTRACTOR"/>
    <s v="São Paulo"/>
    <x v="4"/>
    <x v="1"/>
    <n v="1"/>
    <x v="2"/>
    <n v="1"/>
    <n v="1"/>
    <n v="6.6666666666666666E-2"/>
    <n v="0"/>
    <m/>
    <x v="4"/>
  </r>
  <r>
    <x v="3"/>
    <m/>
    <x v="103"/>
    <n v="62700"/>
    <x v="975"/>
    <x v="0"/>
    <n v="8"/>
    <n v="0"/>
    <n v="8"/>
    <d v="2025-04-22T00:00:00"/>
    <d v="2025-05-02T00:00:00"/>
    <m/>
    <m/>
    <s v=""/>
    <n v="10"/>
    <n v="400085"/>
    <m/>
    <n v="166980"/>
    <n v="221"/>
    <s v="Almoxarifados - Estoque geral"/>
    <n v="14.63"/>
    <n v="9438"/>
    <s v="TASTRACTOR"/>
    <s v="São Paulo"/>
    <x v="4"/>
    <x v="1"/>
    <n v="1"/>
    <x v="2"/>
    <n v="1"/>
    <n v="1"/>
    <n v="6.6666666666666666E-2"/>
    <n v="0"/>
    <m/>
    <x v="4"/>
  </r>
  <r>
    <x v="9"/>
    <m/>
    <x v="36"/>
    <n v="62714"/>
    <x v="976"/>
    <x v="1"/>
    <n v="1"/>
    <n v="1"/>
    <m/>
    <d v="2025-06-23T00:00:00"/>
    <m/>
    <m/>
    <s v=""/>
    <s v=""/>
    <s v="Aguardando OC"/>
    <n v="40877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3"/>
    <m/>
    <x v="3"/>
    <n v="62812"/>
    <x v="977"/>
    <x v="0"/>
    <n v="4"/>
    <n v="0"/>
    <n v="4"/>
    <d v="2025-05-16T00:00:00"/>
    <d v="2025-05-26T00:00:00"/>
    <s v="1  DC"/>
    <s v="Atrasado"/>
    <d v="2025-05-27T00:00:00"/>
    <n v="10"/>
    <n v="403214"/>
    <m/>
    <n v="168130"/>
    <n v="221"/>
    <s v="Almoxarifados - Estoque geral"/>
    <n v="38.799999999999997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62813"/>
    <x v="978"/>
    <x v="0"/>
    <n v="16"/>
    <n v="0"/>
    <n v="16"/>
    <d v="2025-05-16T00:00:00"/>
    <d v="2025-05-26T00:00:00"/>
    <s v="6  DC"/>
    <s v="Atrasado"/>
    <d v="2025-06-01T00:00:00"/>
    <n v="10"/>
    <n v="403215"/>
    <m/>
    <n v="168180"/>
    <n v="221"/>
    <s v="Almoxarifados - Estoque geral"/>
    <n v="159.91999999999999"/>
    <n v="9763"/>
    <s v="ENCOPEL - TRIEX"/>
    <s v="São Paulo"/>
    <x v="4"/>
    <x v="1"/>
    <m/>
    <x v="1"/>
    <n v="1"/>
    <n v="1"/>
    <n v="0.5"/>
    <n v="0"/>
    <m/>
    <x v="2"/>
  </r>
  <r>
    <x v="3"/>
    <m/>
    <x v="3"/>
    <n v="62815"/>
    <x v="979"/>
    <x v="0"/>
    <n v="2"/>
    <n v="0"/>
    <n v="2"/>
    <d v="2025-05-17T00:00:00"/>
    <d v="2025-05-26T00:00:00"/>
    <s v="6  DC"/>
    <s v="Atrasado"/>
    <d v="2025-06-01T00:00:00"/>
    <n v="9"/>
    <n v="403319"/>
    <m/>
    <n v="168130"/>
    <n v="221"/>
    <s v="Almoxarifados - Estoque geral"/>
    <n v="383.23"/>
    <n v="9438"/>
    <s v="TASTRACTOR"/>
    <s v="São Paulo"/>
    <x v="4"/>
    <x v="1"/>
    <m/>
    <x v="1"/>
    <n v="1"/>
    <n v="1"/>
    <n v="1.9230769230769232E-2"/>
    <n v="0"/>
    <m/>
    <x v="2"/>
  </r>
  <r>
    <x v="5"/>
    <m/>
    <x v="83"/>
    <n v="62933"/>
    <x v="980"/>
    <x v="0"/>
    <n v="1"/>
    <n v="0"/>
    <n v="1"/>
    <d v="2025-03-27T00:00:00"/>
    <d v="2025-04-09T00:00:00"/>
    <m/>
    <m/>
    <s v=""/>
    <n v="13"/>
    <n v="397298"/>
    <n v="1139812"/>
    <n v="166071"/>
    <n v="689"/>
    <s v="Caminhões Colheita"/>
    <n v="1570.45"/>
    <n v="2106"/>
    <s v="UNIDAS              "/>
    <s v="João Pessoa"/>
    <x v="0"/>
    <x v="1"/>
    <n v="1"/>
    <x v="2"/>
    <n v="1"/>
    <n v="1"/>
    <n v="1"/>
    <n v="0"/>
    <n v="0"/>
    <x v="1"/>
  </r>
  <r>
    <x v="5"/>
    <m/>
    <x v="99"/>
    <n v="62933"/>
    <x v="980"/>
    <x v="0"/>
    <n v="1"/>
    <n v="0"/>
    <n v="1"/>
    <d v="2025-05-28T00:00:00"/>
    <d v="2025-06-02T00:00:00"/>
    <m/>
    <s v=""/>
    <s v=""/>
    <n v="5"/>
    <n v="404948"/>
    <m/>
    <n v="168500"/>
    <n v="221"/>
    <s v="Almoxarifados - Estoque geral"/>
    <n v="1570.45"/>
    <n v="2106"/>
    <s v="UNIDAS              "/>
    <s v="João Pessoa"/>
    <x v="0"/>
    <x v="1"/>
    <m/>
    <x v="1"/>
    <n v="1"/>
    <n v="1"/>
    <n v="0.5"/>
    <n v="0"/>
    <m/>
    <x v="2"/>
  </r>
  <r>
    <x v="5"/>
    <m/>
    <x v="20"/>
    <n v="62949"/>
    <x v="981"/>
    <x v="0"/>
    <n v="1"/>
    <n v="0"/>
    <n v="1"/>
    <d v="2025-03-26T00:00:00"/>
    <d v="2025-04-04T00:00:00"/>
    <m/>
    <m/>
    <s v=""/>
    <n v="9"/>
    <n v="397340"/>
    <n v="1139848"/>
    <n v="0"/>
    <n v="690"/>
    <s v="Caminhões Plantio"/>
    <n v="1310"/>
    <m/>
    <s v=""/>
    <s v=""/>
    <x v="3"/>
    <x v="1"/>
    <n v="1"/>
    <x v="2"/>
    <n v="1"/>
    <n v="1"/>
    <n v="0"/>
    <n v="1"/>
    <e v="#REF!"/>
    <x v="1"/>
  </r>
  <r>
    <x v="5"/>
    <m/>
    <x v="20"/>
    <n v="62950"/>
    <x v="982"/>
    <x v="0"/>
    <n v="1"/>
    <n v="0"/>
    <n v="1"/>
    <d v="2025-05-09T00:00:00"/>
    <d v="2025-05-10T00:00:00"/>
    <m/>
    <m/>
    <s v=""/>
    <n v="1"/>
    <n v="402154"/>
    <m/>
    <n v="0"/>
    <n v="221"/>
    <s v="Almoxarifados - Estoque geral"/>
    <n v="1900"/>
    <n v="3163"/>
    <s v="PACAEMBU            "/>
    <s v="Jaboatão dos Guararapes"/>
    <x v="1"/>
    <x v="1"/>
    <n v="1"/>
    <x v="2"/>
    <n v="1"/>
    <n v="1"/>
    <n v="0"/>
    <n v="1"/>
    <e v="#REF!"/>
    <x v="2"/>
  </r>
  <r>
    <x v="4"/>
    <m/>
    <x v="132"/>
    <n v="63128"/>
    <x v="983"/>
    <x v="0"/>
    <n v="6"/>
    <n v="6"/>
    <m/>
    <d v="2025-06-30T00:00:00"/>
    <d v="2025-07-04T00:00:00"/>
    <s v="1  DC"/>
    <s v="Atrasado"/>
    <d v="2025-07-05T00:00:00"/>
    <n v="4"/>
    <n v="409365"/>
    <m/>
    <n v="170439"/>
    <n v="221"/>
    <s v="Almoxarifados - Estoque geral"/>
    <n v="135"/>
    <n v="14644"/>
    <s v="GEOMAQ "/>
    <s v="São José do Rio Preto"/>
    <x v="4"/>
    <x v="0"/>
    <m/>
    <x v="0"/>
    <n v="1"/>
    <n v="1"/>
    <n v="0.5"/>
    <n v="0"/>
    <m/>
    <x v="0"/>
  </r>
  <r>
    <x v="5"/>
    <m/>
    <x v="39"/>
    <n v="63355"/>
    <x v="984"/>
    <x v="0"/>
    <n v="1"/>
    <n v="0"/>
    <n v="1"/>
    <d v="2025-06-13T00:00:00"/>
    <d v="2025-06-18T00:00:00"/>
    <s v="10  UT"/>
    <s v="Atrasado"/>
    <d v="2025-06-28T00:00:00"/>
    <n v="5"/>
    <n v="407594"/>
    <m/>
    <n v="169398"/>
    <n v="221"/>
    <s v="Almoxarifados - Estoque geral"/>
    <n v="235.88"/>
    <n v="2106"/>
    <s v="UNIDAS              "/>
    <s v="João Pessoa"/>
    <x v="0"/>
    <x v="1"/>
    <m/>
    <x v="1"/>
    <n v="1"/>
    <n v="1"/>
    <n v="1"/>
    <n v="0"/>
    <m/>
    <x v="0"/>
  </r>
  <r>
    <x v="0"/>
    <m/>
    <x v="0"/>
    <n v="63439"/>
    <x v="985"/>
    <x v="1"/>
    <n v="1045"/>
    <n v="1045"/>
    <m/>
    <d v="2025-07-04T00:00:00"/>
    <m/>
    <m/>
    <s v=""/>
    <s v=""/>
    <s v="Aguardando OC"/>
    <n v="410285"/>
    <m/>
    <m/>
    <n v="221"/>
    <m/>
    <n v="44.47"/>
    <m/>
    <s v=""/>
    <s v=""/>
    <x v="3"/>
    <x v="0"/>
    <m/>
    <x v="0"/>
    <m/>
    <e v="#DIV/0!"/>
    <n v="0"/>
    <n v="1"/>
    <m/>
    <x v="3"/>
  </r>
  <r>
    <x v="3"/>
    <m/>
    <x v="3"/>
    <n v="63945"/>
    <x v="986"/>
    <x v="0"/>
    <n v="2"/>
    <n v="0"/>
    <n v="2"/>
    <d v="2025-05-17T00:00:00"/>
    <d v="2025-05-26T00:00:00"/>
    <s v="1  DC"/>
    <s v="Atrasado"/>
    <d v="2025-05-27T00:00:00"/>
    <n v="9"/>
    <n v="403318"/>
    <m/>
    <n v="168130"/>
    <n v="221"/>
    <s v="Almoxarifados - Estoque geral"/>
    <n v="1364.8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63946"/>
    <x v="987"/>
    <x v="0"/>
    <n v="3"/>
    <n v="0"/>
    <n v="3"/>
    <d v="2025-05-17T00:00:00"/>
    <d v="2025-05-26T00:00:00"/>
    <s v="1  DC"/>
    <s v="Atrasado"/>
    <d v="2025-05-27T00:00:00"/>
    <n v="9"/>
    <n v="403317"/>
    <m/>
    <n v="168130"/>
    <n v="221"/>
    <s v="Almoxarifados - Estoque geral"/>
    <n v="31.39"/>
    <n v="9438"/>
    <s v="TASTRACTOR"/>
    <s v="São Paulo"/>
    <x v="4"/>
    <x v="1"/>
    <m/>
    <x v="1"/>
    <n v="1"/>
    <n v="1"/>
    <n v="1.9230769230769232E-2"/>
    <n v="0"/>
    <m/>
    <x v="2"/>
  </r>
  <r>
    <x v="3"/>
    <m/>
    <x v="127"/>
    <n v="63955"/>
    <x v="988"/>
    <x v="0"/>
    <n v="1"/>
    <n v="1"/>
    <m/>
    <d v="2025-07-03T00:00:00"/>
    <d v="2025-07-12T00:00:00"/>
    <s v="0  DC"/>
    <s v="Atrasado"/>
    <d v="2025-07-12T00:00:00"/>
    <n v="9"/>
    <n v="410074"/>
    <m/>
    <n v="170797"/>
    <n v="221"/>
    <s v="Almoxarifados - Estoque geral"/>
    <n v="130"/>
    <n v="8064"/>
    <s v="LUBRAÇO COMERCIAL"/>
    <s v="São Paulo"/>
    <x v="4"/>
    <x v="0"/>
    <m/>
    <x v="0"/>
    <n v="1"/>
    <n v="1"/>
    <n v="0.2"/>
    <n v="0"/>
    <m/>
    <x v="3"/>
  </r>
  <r>
    <x v="3"/>
    <m/>
    <x v="127"/>
    <n v="63975"/>
    <x v="989"/>
    <x v="0"/>
    <n v="2"/>
    <n v="2"/>
    <m/>
    <d v="2025-07-03T00:00:00"/>
    <d v="2025-07-12T00:00:00"/>
    <s v="2  DC"/>
    <s v="Atrasado"/>
    <d v="2025-07-14T00:00:00"/>
    <n v="9"/>
    <n v="410070"/>
    <m/>
    <n v="170796"/>
    <n v="221"/>
    <s v="Almoxarifados - Estoque geral"/>
    <n v="3.94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64038"/>
    <x v="990"/>
    <x v="0"/>
    <n v="12"/>
    <n v="0"/>
    <n v="12"/>
    <d v="2025-05-08T00:00:00"/>
    <d v="2025-05-17T00:00:00"/>
    <s v="6  DC"/>
    <s v="Atrasado"/>
    <d v="2025-05-23T00:00:00"/>
    <n v="9"/>
    <n v="401953"/>
    <m/>
    <n v="167855"/>
    <n v="221"/>
    <s v="Almoxarifados - Estoque geral"/>
    <n v="2.2200000000000002"/>
    <n v="3337"/>
    <s v="FORNECEDORA         "/>
    <s v="Campina Grande"/>
    <x v="0"/>
    <x v="1"/>
    <n v="1"/>
    <x v="2"/>
    <n v="1"/>
    <n v="1"/>
    <n v="0.5"/>
    <n v="0"/>
    <m/>
    <x v="2"/>
  </r>
  <r>
    <x v="3"/>
    <m/>
    <x v="127"/>
    <n v="64039"/>
    <x v="991"/>
    <x v="0"/>
    <n v="8"/>
    <n v="0"/>
    <n v="8"/>
    <d v="2025-05-08T00:00:00"/>
    <d v="2025-05-17T00:00:00"/>
    <s v="2  DC"/>
    <s v="Atrasado"/>
    <d v="2025-05-19T00:00:00"/>
    <n v="9"/>
    <n v="401954"/>
    <m/>
    <n v="167854"/>
    <n v="221"/>
    <s v="Almoxarifados - Estoque geral"/>
    <n v="8.8000000000000007"/>
    <n v="9863"/>
    <s v="ITALPRATES"/>
    <s v="São Paulo"/>
    <x v="4"/>
    <x v="1"/>
    <m/>
    <x v="1"/>
    <n v="1"/>
    <n v="1"/>
    <n v="0.2"/>
    <n v="0"/>
    <m/>
    <x v="2"/>
  </r>
  <r>
    <x v="3"/>
    <m/>
    <x v="127"/>
    <n v="64045"/>
    <x v="992"/>
    <x v="0"/>
    <n v="4"/>
    <n v="0"/>
    <n v="4"/>
    <d v="2025-05-08T00:00:00"/>
    <d v="2025-05-17T00:00:00"/>
    <s v="6  DC"/>
    <s v="Atrasado"/>
    <d v="2025-05-23T00:00:00"/>
    <n v="9"/>
    <n v="401957"/>
    <m/>
    <n v="167855"/>
    <n v="221"/>
    <s v="Almoxarifados - Estoque geral"/>
    <n v="7.76"/>
    <n v="3337"/>
    <s v="FORNECEDORA         "/>
    <s v="Campina Grande"/>
    <x v="0"/>
    <x v="1"/>
    <n v="1"/>
    <x v="2"/>
    <n v="1"/>
    <n v="1"/>
    <n v="0.5"/>
    <n v="0"/>
    <m/>
    <x v="2"/>
  </r>
  <r>
    <x v="3"/>
    <m/>
    <x v="5"/>
    <n v="64115"/>
    <x v="993"/>
    <x v="0"/>
    <n v="2"/>
    <n v="0"/>
    <n v="2"/>
    <d v="2025-04-25T00:00:00"/>
    <d v="2025-04-29T00:00:00"/>
    <m/>
    <m/>
    <s v=""/>
    <n v="4"/>
    <n v="400638"/>
    <m/>
    <n v="166951"/>
    <n v="221"/>
    <s v="Almoxarifados - Estoque geral"/>
    <n v="320"/>
    <n v="15573"/>
    <s v="HIDRAU TORQUE - FILIAL PE"/>
    <s v="Jaboatão dos Guararapes"/>
    <x v="1"/>
    <x v="1"/>
    <n v="1"/>
    <x v="2"/>
    <n v="1"/>
    <n v="1"/>
    <n v="0.33333333333333331"/>
    <n v="0"/>
    <m/>
    <x v="4"/>
  </r>
  <r>
    <x v="3"/>
    <m/>
    <x v="5"/>
    <n v="64116"/>
    <x v="994"/>
    <x v="0"/>
    <n v="4"/>
    <n v="0"/>
    <n v="4"/>
    <d v="2025-04-25T00:00:00"/>
    <d v="2025-04-29T00:00:00"/>
    <m/>
    <m/>
    <s v=""/>
    <n v="4"/>
    <n v="400639"/>
    <m/>
    <n v="166951"/>
    <n v="221"/>
    <s v="Almoxarifados - Estoque geral"/>
    <n v="1320"/>
    <n v="15573"/>
    <s v="HIDRAU TORQUE - FILIAL PE"/>
    <s v="Jaboatão dos Guararapes"/>
    <x v="1"/>
    <x v="1"/>
    <n v="1"/>
    <x v="2"/>
    <n v="1"/>
    <n v="1"/>
    <n v="0.33333333333333331"/>
    <n v="0"/>
    <m/>
    <x v="4"/>
  </r>
  <r>
    <x v="3"/>
    <m/>
    <x v="5"/>
    <n v="64118"/>
    <x v="995"/>
    <x v="0"/>
    <n v="2"/>
    <n v="0"/>
    <n v="2"/>
    <d v="2025-04-25T00:00:00"/>
    <d v="2025-04-29T00:00:00"/>
    <m/>
    <m/>
    <s v=""/>
    <n v="4"/>
    <n v="400640"/>
    <m/>
    <n v="166951"/>
    <n v="221"/>
    <s v="Almoxarifados - Estoque geral"/>
    <n v="240"/>
    <n v="15573"/>
    <s v="HIDRAU TORQUE - FILIAL PE"/>
    <s v="Jaboatão dos Guararapes"/>
    <x v="1"/>
    <x v="1"/>
    <n v="1"/>
    <x v="2"/>
    <n v="1"/>
    <n v="1"/>
    <n v="0.33333333333333331"/>
    <n v="0"/>
    <m/>
    <x v="4"/>
  </r>
  <r>
    <x v="3"/>
    <m/>
    <x v="5"/>
    <n v="64119"/>
    <x v="996"/>
    <x v="0"/>
    <n v="2"/>
    <n v="0"/>
    <n v="2"/>
    <d v="2025-04-25T00:00:00"/>
    <d v="2025-04-29T00:00:00"/>
    <m/>
    <m/>
    <s v=""/>
    <n v="4"/>
    <n v="400641"/>
    <m/>
    <n v="166952"/>
    <n v="221"/>
    <s v="Almoxarifados - Estoque geral"/>
    <n v="533.94000000000005"/>
    <n v="13183"/>
    <s v="RECH AGRICOLA S/A"/>
    <s v="Jaboatão dos Guararapes"/>
    <x v="1"/>
    <x v="1"/>
    <n v="1"/>
    <x v="2"/>
    <n v="1"/>
    <n v="1"/>
    <n v="1"/>
    <n v="0"/>
    <m/>
    <x v="4"/>
  </r>
  <r>
    <x v="6"/>
    <m/>
    <x v="31"/>
    <n v="64193"/>
    <x v="997"/>
    <x v="1"/>
    <n v="1"/>
    <n v="1"/>
    <m/>
    <d v="2025-06-13T00:00:00"/>
    <m/>
    <m/>
    <s v=""/>
    <s v=""/>
    <s v="Aguardando OC"/>
    <n v="407414"/>
    <m/>
    <n v="0"/>
    <n v="221"/>
    <s v="Almoxarifados - Estoque geral"/>
    <n v="50.76"/>
    <m/>
    <s v=""/>
    <s v=""/>
    <x v="3"/>
    <x v="0"/>
    <m/>
    <x v="0"/>
    <n v="1"/>
    <n v="1"/>
    <n v="0"/>
    <n v="1"/>
    <m/>
    <x v="0"/>
  </r>
  <r>
    <x v="6"/>
    <m/>
    <x v="31"/>
    <n v="64195"/>
    <x v="998"/>
    <x v="1"/>
    <n v="1"/>
    <n v="1"/>
    <m/>
    <d v="2025-06-13T00:00:00"/>
    <m/>
    <m/>
    <s v=""/>
    <s v=""/>
    <s v="Aguardando OC"/>
    <n v="407415"/>
    <m/>
    <n v="0"/>
    <n v="221"/>
    <s v="Almoxarifados - Estoque geral"/>
    <n v="19.28"/>
    <m/>
    <s v=""/>
    <s v=""/>
    <x v="3"/>
    <x v="0"/>
    <m/>
    <x v="0"/>
    <n v="1"/>
    <n v="1"/>
    <n v="0"/>
    <n v="1"/>
    <m/>
    <x v="0"/>
  </r>
  <r>
    <x v="6"/>
    <m/>
    <x v="31"/>
    <n v="64197"/>
    <x v="999"/>
    <x v="1"/>
    <n v="1"/>
    <n v="1"/>
    <m/>
    <d v="2025-06-13T00:00:00"/>
    <m/>
    <m/>
    <s v=""/>
    <s v=""/>
    <s v="Aguardando OC"/>
    <n v="407416"/>
    <m/>
    <n v="0"/>
    <n v="221"/>
    <s v="Almoxarifados - Estoque geral"/>
    <n v="34.81"/>
    <m/>
    <s v=""/>
    <s v=""/>
    <x v="3"/>
    <x v="0"/>
    <m/>
    <x v="0"/>
    <n v="1"/>
    <n v="1"/>
    <n v="0"/>
    <n v="1"/>
    <m/>
    <x v="0"/>
  </r>
  <r>
    <x v="5"/>
    <m/>
    <x v="39"/>
    <n v="64313"/>
    <x v="1000"/>
    <x v="0"/>
    <n v="2"/>
    <n v="0"/>
    <n v="2"/>
    <d v="2025-06-13T00:00:00"/>
    <d v="2025-06-23T00:00:00"/>
    <s v="0  DC"/>
    <s v="Atrasado"/>
    <d v="2025-06-23T00:00:00"/>
    <n v="10"/>
    <n v="407565"/>
    <m/>
    <n v="169646"/>
    <n v="221"/>
    <s v="Almoxarifados - Estoque geral"/>
    <n v="169.56"/>
    <n v="2097"/>
    <s v="CAUPECAS            "/>
    <s v="Recife"/>
    <x v="1"/>
    <x v="1"/>
    <m/>
    <x v="1"/>
    <m/>
    <e v="#DIV/0!"/>
    <n v="0"/>
    <n v="0"/>
    <m/>
    <x v="0"/>
  </r>
  <r>
    <x v="5"/>
    <m/>
    <x v="27"/>
    <n v="64313"/>
    <x v="1000"/>
    <x v="1"/>
    <n v="1"/>
    <n v="1"/>
    <m/>
    <d v="2025-07-19T00:00:00"/>
    <m/>
    <m/>
    <s v=""/>
    <s v=""/>
    <s v="Aguardando OC"/>
    <n v="412470"/>
    <m/>
    <n v="0"/>
    <n v="221"/>
    <s v="Almoxarifados - Estoque geral"/>
    <n v="169.56"/>
    <m/>
    <s v=""/>
    <s v=""/>
    <x v="3"/>
    <x v="0"/>
    <m/>
    <x v="0"/>
    <n v="1"/>
    <n v="1"/>
    <n v="0"/>
    <n v="1"/>
    <m/>
    <x v="3"/>
  </r>
  <r>
    <x v="5"/>
    <m/>
    <x v="20"/>
    <n v="64335"/>
    <x v="1001"/>
    <x v="0"/>
    <n v="1"/>
    <n v="0"/>
    <n v="1"/>
    <d v="2025-03-27T00:00:00"/>
    <d v="2025-04-04T00:00:00"/>
    <m/>
    <m/>
    <s v=""/>
    <n v="8"/>
    <n v="397333"/>
    <n v="1139848"/>
    <n v="165800"/>
    <n v="690"/>
    <s v="Caminhões Plantio"/>
    <n v="864"/>
    <n v="3163"/>
    <s v="PACAEMBU            "/>
    <s v="Jaboatão dos Guararapes"/>
    <x v="1"/>
    <x v="1"/>
    <n v="1"/>
    <x v="2"/>
    <n v="1"/>
    <n v="1"/>
    <n v="0.16666666666666666"/>
    <n v="0"/>
    <n v="0"/>
    <x v="1"/>
  </r>
  <r>
    <x v="6"/>
    <m/>
    <x v="23"/>
    <n v="64389"/>
    <x v="1002"/>
    <x v="0"/>
    <n v="4"/>
    <n v="0"/>
    <n v="4"/>
    <d v="2025-05-09T00:00:00"/>
    <d v="2025-05-14T00:00:00"/>
    <s v="1  DC"/>
    <s v="Atrasado"/>
    <d v="2025-05-15T00:00:00"/>
    <n v="5"/>
    <n v="402340"/>
    <m/>
    <n v="167576"/>
    <n v="221"/>
    <s v="Almoxarifados - Estoque geral"/>
    <n v="5.83"/>
    <n v="13341"/>
    <s v="DISMA DISTRIBUIDORA"/>
    <s v="Araçatuba"/>
    <x v="4"/>
    <x v="1"/>
    <m/>
    <x v="1"/>
    <n v="1"/>
    <n v="1"/>
    <n v="0.25"/>
    <n v="0"/>
    <m/>
    <x v="2"/>
  </r>
  <r>
    <x v="6"/>
    <m/>
    <x v="23"/>
    <n v="64390"/>
    <x v="1003"/>
    <x v="0"/>
    <n v="4"/>
    <n v="0"/>
    <n v="4"/>
    <d v="2025-05-09T00:00:00"/>
    <d v="2025-05-14T00:00:00"/>
    <m/>
    <m/>
    <s v=""/>
    <n v="5"/>
    <n v="402339"/>
    <m/>
    <n v="167577"/>
    <m/>
    <m/>
    <n v="1520"/>
    <n v="14487"/>
    <s v="FL TRATORES "/>
    <s v="Recife"/>
    <x v="1"/>
    <x v="1"/>
    <m/>
    <x v="1"/>
    <n v="1"/>
    <n v="1"/>
    <n v="0.33333333333333331"/>
    <n v="0"/>
    <n v="0"/>
    <x v="2"/>
  </r>
  <r>
    <x v="5"/>
    <m/>
    <x v="39"/>
    <n v="64434"/>
    <x v="1004"/>
    <x v="0"/>
    <n v="4"/>
    <n v="0"/>
    <n v="4"/>
    <d v="2025-06-13T00:00:00"/>
    <d v="2025-06-23T00:00:00"/>
    <s v="0  DC"/>
    <s v="Atrasado"/>
    <d v="2025-06-23T00:00:00"/>
    <n v="10"/>
    <n v="407564"/>
    <m/>
    <n v="169646"/>
    <n v="221"/>
    <s v="Almoxarifados - Estoque geral"/>
    <n v="628"/>
    <n v="15908"/>
    <s v="E2 SOLUÇÕES PNEUMÁTICAS"/>
    <s v="Pitangueiras"/>
    <x v="4"/>
    <x v="1"/>
    <m/>
    <x v="1"/>
    <m/>
    <e v="#DIV/0!"/>
    <n v="0"/>
    <n v="0"/>
    <m/>
    <x v="0"/>
  </r>
  <r>
    <x v="5"/>
    <m/>
    <x v="27"/>
    <n v="64434"/>
    <x v="1004"/>
    <x v="1"/>
    <n v="1"/>
    <n v="1"/>
    <m/>
    <d v="2025-07-19T00:00:00"/>
    <m/>
    <m/>
    <s v=""/>
    <s v=""/>
    <s v="Aguardando OC"/>
    <n v="412469"/>
    <m/>
    <n v="0"/>
    <n v="221"/>
    <s v="Almoxarifados - Estoque geral"/>
    <n v="169.56"/>
    <m/>
    <s v=""/>
    <s v=""/>
    <x v="3"/>
    <x v="0"/>
    <m/>
    <x v="0"/>
    <n v="1"/>
    <n v="1"/>
    <n v="0"/>
    <n v="1"/>
    <m/>
    <x v="3"/>
  </r>
  <r>
    <x v="5"/>
    <m/>
    <x v="20"/>
    <n v="64638"/>
    <x v="1005"/>
    <x v="0"/>
    <n v="1"/>
    <n v="0"/>
    <n v="1"/>
    <d v="2025-05-09T00:00:00"/>
    <d v="2025-05-10T00:00:00"/>
    <m/>
    <m/>
    <s v=""/>
    <n v="1"/>
    <n v="402168"/>
    <m/>
    <n v="0"/>
    <n v="221"/>
    <s v="Almoxarifados - Estoque geral"/>
    <n v="900"/>
    <n v="2528"/>
    <s v="REDIESEL            "/>
    <s v="Jaboatão dos Guararapes"/>
    <x v="1"/>
    <x v="1"/>
    <n v="1"/>
    <x v="2"/>
    <n v="1"/>
    <n v="1"/>
    <n v="0"/>
    <n v="1"/>
    <e v="#REF!"/>
    <x v="2"/>
  </r>
  <r>
    <x v="5"/>
    <m/>
    <x v="20"/>
    <n v="64638"/>
    <x v="1005"/>
    <x v="1"/>
    <n v="5"/>
    <n v="5"/>
    <m/>
    <d v="2025-06-19T00:00:00"/>
    <m/>
    <m/>
    <s v=""/>
    <s v=""/>
    <s v="Aguardando OC"/>
    <n v="408496"/>
    <m/>
    <n v="0"/>
    <n v="221"/>
    <s v="Almoxarifados - Estoque geral"/>
    <n v="899.96"/>
    <m/>
    <s v=""/>
    <s v=""/>
    <x v="3"/>
    <x v="0"/>
    <m/>
    <x v="0"/>
    <n v="1"/>
    <n v="1"/>
    <n v="0"/>
    <n v="1"/>
    <m/>
    <x v="0"/>
  </r>
  <r>
    <x v="5"/>
    <m/>
    <x v="106"/>
    <n v="64816"/>
    <x v="1006"/>
    <x v="0"/>
    <n v="1"/>
    <n v="1"/>
    <m/>
    <d v="2025-07-14T00:00:00"/>
    <d v="2025-07-19T00:00:00"/>
    <s v="0  DC"/>
    <s v="Atrasado"/>
    <d v="2025-07-19T00:00:00"/>
    <n v="5"/>
    <n v="411667"/>
    <m/>
    <n v="171188"/>
    <n v="221"/>
    <s v="Almoxarifados - Estoque geral"/>
    <n v="3521"/>
    <n v="2528"/>
    <s v="REDIESEL            "/>
    <s v="Jaboatão dos Guararapes"/>
    <x v="1"/>
    <x v="0"/>
    <m/>
    <x v="0"/>
    <n v="1"/>
    <n v="1"/>
    <n v="0.1111111111111111"/>
    <n v="0"/>
    <m/>
    <x v="3"/>
  </r>
  <r>
    <x v="3"/>
    <m/>
    <x v="5"/>
    <n v="64907"/>
    <x v="1007"/>
    <x v="0"/>
    <n v="1"/>
    <n v="0"/>
    <n v="1"/>
    <d v="2025-05-13T00:00:00"/>
    <d v="2025-05-15T00:00:00"/>
    <m/>
    <m/>
    <s v=""/>
    <n v="2"/>
    <n v="402730"/>
    <m/>
    <n v="167755"/>
    <m/>
    <m/>
    <n v="342.49"/>
    <n v="9863"/>
    <s v="ITALPRATES"/>
    <s v="São Paulo"/>
    <x v="4"/>
    <x v="1"/>
    <n v="1"/>
    <x v="2"/>
    <n v="1"/>
    <n v="1"/>
    <n v="0.25"/>
    <n v="0"/>
    <n v="0"/>
    <x v="2"/>
  </r>
  <r>
    <x v="3"/>
    <m/>
    <x v="5"/>
    <n v="64908"/>
    <x v="1008"/>
    <x v="0"/>
    <n v="1"/>
    <n v="0"/>
    <n v="1"/>
    <d v="2025-05-13T00:00:00"/>
    <d v="2025-05-15T00:00:00"/>
    <m/>
    <m/>
    <s v=""/>
    <n v="2"/>
    <n v="402731"/>
    <m/>
    <n v="167755"/>
    <m/>
    <m/>
    <n v="173.6"/>
    <n v="9863"/>
    <s v="ITALPRATES"/>
    <s v="São Paulo"/>
    <x v="4"/>
    <x v="1"/>
    <n v="1"/>
    <x v="2"/>
    <n v="1"/>
    <n v="1"/>
    <n v="0.25"/>
    <n v="0"/>
    <n v="0"/>
    <x v="2"/>
  </r>
  <r>
    <x v="6"/>
    <m/>
    <x v="19"/>
    <n v="65160"/>
    <x v="1009"/>
    <x v="0"/>
    <n v="1"/>
    <n v="0"/>
    <n v="1"/>
    <d v="2025-02-28T00:00:00"/>
    <d v="2025-03-20T00:00:00"/>
    <m/>
    <m/>
    <s v=""/>
    <n v="20"/>
    <n v="394760"/>
    <n v="1133066"/>
    <n v="165173"/>
    <n v="692"/>
    <s v="Tratores Preparo Solo"/>
    <n v="111.22"/>
    <n v="1237"/>
    <s v="MERCADAO DE TRATORES"/>
    <s v="Ourinhos"/>
    <x v="4"/>
    <x v="1"/>
    <n v="1"/>
    <x v="2"/>
    <n v="1"/>
    <n v="1"/>
    <n v="0.1"/>
    <n v="0"/>
    <n v="0"/>
    <x v="5"/>
  </r>
  <r>
    <x v="6"/>
    <m/>
    <x v="19"/>
    <n v="65162"/>
    <x v="1010"/>
    <x v="0"/>
    <n v="2"/>
    <n v="0"/>
    <n v="2"/>
    <d v="2025-02-28T00:00:00"/>
    <d v="2025-03-20T00:00:00"/>
    <m/>
    <m/>
    <s v=""/>
    <n v="20"/>
    <n v="394762"/>
    <n v="1133066"/>
    <n v="165175"/>
    <n v="692"/>
    <s v="Tratores Preparo Solo"/>
    <n v="2.86"/>
    <n v="13341"/>
    <s v="DISMA DISTRIBUIDORA"/>
    <s v="Araçatuba"/>
    <x v="4"/>
    <x v="1"/>
    <n v="1"/>
    <x v="2"/>
    <n v="1"/>
    <n v="1"/>
    <n v="1"/>
    <n v="0"/>
    <n v="0"/>
    <x v="5"/>
  </r>
  <r>
    <x v="6"/>
    <m/>
    <x v="19"/>
    <n v="65163"/>
    <x v="1011"/>
    <x v="0"/>
    <n v="2"/>
    <n v="0"/>
    <n v="2"/>
    <d v="2025-02-28T00:00:00"/>
    <d v="2025-03-20T00:00:00"/>
    <m/>
    <m/>
    <s v=""/>
    <n v="20"/>
    <n v="394763"/>
    <n v="1133066"/>
    <n v="165173"/>
    <n v="692"/>
    <s v="Tratores Preparo Solo"/>
    <n v="381"/>
    <n v="1237"/>
    <s v="MERCADAO DE TRATORES"/>
    <s v="Ourinhos"/>
    <x v="4"/>
    <x v="1"/>
    <n v="1"/>
    <x v="2"/>
    <n v="1"/>
    <n v="1"/>
    <n v="0.1"/>
    <n v="0"/>
    <n v="0"/>
    <x v="5"/>
  </r>
  <r>
    <x v="2"/>
    <m/>
    <x v="4"/>
    <n v="65606"/>
    <x v="1012"/>
    <x v="0"/>
    <n v="1"/>
    <n v="0"/>
    <n v="1"/>
    <d v="2025-03-24T00:00:00"/>
    <d v="2025-04-09T00:00:00"/>
    <m/>
    <m/>
    <s v=""/>
    <n v="16"/>
    <n v="397040"/>
    <n v="1138870"/>
    <n v="166042"/>
    <n v="112"/>
    <s v="Carregadeiras Colheita"/>
    <n v="250.46"/>
    <n v="13341"/>
    <s v="DISMA DISTRIBUIDORA"/>
    <s v="Araçatuba"/>
    <x v="4"/>
    <x v="1"/>
    <n v="1"/>
    <x v="2"/>
    <n v="1"/>
    <n v="1"/>
    <n v="0.1"/>
    <n v="0"/>
    <n v="0"/>
    <x v="1"/>
  </r>
  <r>
    <x v="6"/>
    <m/>
    <x v="66"/>
    <n v="65606"/>
    <x v="1012"/>
    <x v="0"/>
    <n v="1"/>
    <n v="0"/>
    <n v="1"/>
    <d v="2025-06-06T00:00:00"/>
    <d v="2025-06-18T00:00:00"/>
    <s v="1  DC"/>
    <s v="Atrasado"/>
    <d v="2025-06-19T00:00:00"/>
    <n v="12"/>
    <n v="406313"/>
    <m/>
    <n v="169372"/>
    <n v="221"/>
    <s v="Almoxarifados - Estoque geral"/>
    <n v="250.46"/>
    <n v="13341"/>
    <s v="DISMA DISTRIBUIDORA"/>
    <s v="Araçatuba"/>
    <x v="4"/>
    <x v="1"/>
    <m/>
    <x v="1"/>
    <n v="1"/>
    <n v="1"/>
    <n v="3.8461538461538464E-2"/>
    <n v="0"/>
    <m/>
    <x v="0"/>
  </r>
  <r>
    <x v="2"/>
    <m/>
    <x v="71"/>
    <n v="65606"/>
    <x v="1012"/>
    <x v="1"/>
    <n v="1"/>
    <n v="1"/>
    <m/>
    <d v="2025-07-14T00:00:00"/>
    <m/>
    <m/>
    <s v=""/>
    <s v=""/>
    <s v="Aguardando OC"/>
    <n v="411556"/>
    <m/>
    <n v="0"/>
    <n v="221"/>
    <s v="Almoxarifados - Estoque geral"/>
    <n v="269.95999999999998"/>
    <m/>
    <s v=""/>
    <s v=""/>
    <x v="3"/>
    <x v="0"/>
    <m/>
    <x v="0"/>
    <n v="1"/>
    <n v="1"/>
    <n v="0"/>
    <n v="1"/>
    <m/>
    <x v="3"/>
  </r>
  <r>
    <x v="9"/>
    <m/>
    <x v="36"/>
    <n v="65786"/>
    <x v="1013"/>
    <x v="1"/>
    <n v="1"/>
    <n v="1"/>
    <n v="0"/>
    <d v="2025-04-23T00:00:00"/>
    <m/>
    <m/>
    <s v=""/>
    <s v=""/>
    <s v="Aguardando OC"/>
    <n v="400274"/>
    <m/>
    <n v="0"/>
    <n v="221"/>
    <s v="Almoxarifados - Estoque geral"/>
    <n v="359"/>
    <m/>
    <s v=""/>
    <s v=""/>
    <x v="3"/>
    <x v="0"/>
    <m/>
    <x v="0"/>
    <n v="1"/>
    <n v="1"/>
    <n v="0"/>
    <n v="1"/>
    <e v="#REF!"/>
    <x v="4"/>
  </r>
  <r>
    <x v="2"/>
    <m/>
    <x v="8"/>
    <n v="65928"/>
    <x v="1014"/>
    <x v="0"/>
    <n v="1"/>
    <n v="0"/>
    <n v="1"/>
    <d v="2025-05-09T00:00:00"/>
    <d v="2025-05-15T00:00:00"/>
    <m/>
    <m/>
    <s v=""/>
    <n v="6"/>
    <n v="402301"/>
    <m/>
    <n v="167747"/>
    <m/>
    <m/>
    <n v="36.89"/>
    <n v="10083"/>
    <s v="AGROMAQUINA COMERCIO VAREJISTA DE PEÇAS "/>
    <s v="Bayeux"/>
    <x v="0"/>
    <x v="1"/>
    <n v="1"/>
    <x v="2"/>
    <n v="1"/>
    <n v="1"/>
    <n v="0.2"/>
    <n v="0"/>
    <n v="0"/>
    <x v="2"/>
  </r>
  <r>
    <x v="2"/>
    <m/>
    <x v="7"/>
    <n v="65931"/>
    <x v="1015"/>
    <x v="0"/>
    <n v="1"/>
    <n v="0"/>
    <n v="1"/>
    <d v="2025-05-09T00:00:00"/>
    <d v="2025-05-14T00:00:00"/>
    <m/>
    <m/>
    <s v=""/>
    <n v="5"/>
    <n v="402219"/>
    <m/>
    <n v="167578"/>
    <m/>
    <m/>
    <n v="7.27"/>
    <n v="13341"/>
    <s v="DISMA DISTRIBUIDORA"/>
    <s v="Araçatuba"/>
    <x v="4"/>
    <x v="1"/>
    <n v="1"/>
    <x v="2"/>
    <n v="1"/>
    <n v="1"/>
    <n v="8.3333333333333329E-2"/>
    <n v="0"/>
    <n v="0"/>
    <x v="2"/>
  </r>
  <r>
    <x v="6"/>
    <m/>
    <x v="18"/>
    <n v="66109"/>
    <x v="1016"/>
    <x v="0"/>
    <n v="1"/>
    <n v="0"/>
    <n v="1"/>
    <d v="2025-02-11T00:00:00"/>
    <d v="2025-02-17T00:00:00"/>
    <m/>
    <m/>
    <s v=""/>
    <n v="6"/>
    <n v="392067"/>
    <n v="1127366"/>
    <n v="164322"/>
    <n v="696"/>
    <s v="Tratores Colheita"/>
    <n v="49.88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45"/>
    <n v="66111"/>
    <x v="1017"/>
    <x v="0"/>
    <n v="1"/>
    <n v="1"/>
    <m/>
    <d v="2025-06-13T00:00:00"/>
    <d v="2025-07-04T00:00:00"/>
    <s v="4  DC"/>
    <s v="Atrasado"/>
    <d v="2025-07-08T00:00:00"/>
    <n v="21"/>
    <n v="407266"/>
    <m/>
    <n v="170490"/>
    <n v="221"/>
    <s v="Almoxarifados - Estoque geral"/>
    <n v="225.74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66113"/>
    <x v="1018"/>
    <x v="0"/>
    <n v="2"/>
    <n v="2"/>
    <m/>
    <d v="2025-06-13T00:00:00"/>
    <d v="2025-07-04T00:00:00"/>
    <s v="4  DC"/>
    <s v="Atrasado"/>
    <d v="2025-07-08T00:00:00"/>
    <n v="21"/>
    <n v="407281"/>
    <m/>
    <n v="170490"/>
    <n v="221"/>
    <s v="Almoxarifados - Estoque geral"/>
    <n v="207.22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66114"/>
    <x v="1019"/>
    <x v="1"/>
    <n v="1"/>
    <n v="1"/>
    <m/>
    <d v="2025-06-13T00:00:00"/>
    <m/>
    <m/>
    <s v=""/>
    <s v=""/>
    <s v="Aguardando OC"/>
    <n v="407291"/>
    <m/>
    <n v="0"/>
    <n v="221"/>
    <s v="Almoxarifados - Estoque geral"/>
    <n v="305.13"/>
    <m/>
    <s v=""/>
    <s v=""/>
    <x v="3"/>
    <x v="0"/>
    <m/>
    <x v="0"/>
    <n v="1"/>
    <n v="1"/>
    <n v="0"/>
    <n v="1"/>
    <m/>
    <x v="0"/>
  </r>
  <r>
    <x v="6"/>
    <m/>
    <x v="31"/>
    <n v="66249"/>
    <x v="1020"/>
    <x v="1"/>
    <n v="1"/>
    <n v="1"/>
    <m/>
    <d v="2025-06-13T00:00:00"/>
    <m/>
    <m/>
    <s v=""/>
    <s v=""/>
    <s v="Aguardando OC"/>
    <n v="407424"/>
    <m/>
    <n v="0"/>
    <n v="221"/>
    <s v="Almoxarifados - Estoque geral"/>
    <n v="11.84"/>
    <m/>
    <s v=""/>
    <s v=""/>
    <x v="3"/>
    <x v="0"/>
    <m/>
    <x v="0"/>
    <n v="1"/>
    <n v="1"/>
    <n v="0"/>
    <n v="1"/>
    <m/>
    <x v="0"/>
  </r>
  <r>
    <x v="6"/>
    <m/>
    <x v="31"/>
    <n v="66249"/>
    <x v="1020"/>
    <x v="1"/>
    <n v="1"/>
    <n v="1"/>
    <m/>
    <d v="2025-06-13T00:00:00"/>
    <m/>
    <m/>
    <s v=""/>
    <s v=""/>
    <s v="Aguardando OC"/>
    <n v="407513"/>
    <m/>
    <n v="0"/>
    <n v="221"/>
    <s v="Almoxarifados - Estoque geral"/>
    <n v="11.84"/>
    <m/>
    <s v=""/>
    <s v=""/>
    <x v="3"/>
    <x v="0"/>
    <m/>
    <x v="0"/>
    <n v="1"/>
    <n v="1"/>
    <n v="0"/>
    <n v="1"/>
    <m/>
    <x v="0"/>
  </r>
  <r>
    <x v="6"/>
    <m/>
    <x v="45"/>
    <n v="66254"/>
    <x v="1021"/>
    <x v="0"/>
    <n v="1"/>
    <n v="1"/>
    <m/>
    <d v="2025-06-13T00:00:00"/>
    <d v="2025-07-04T00:00:00"/>
    <s v="4  DC"/>
    <s v="Atrasado"/>
    <d v="2025-07-08T00:00:00"/>
    <n v="21"/>
    <n v="407253"/>
    <m/>
    <n v="170490"/>
    <n v="221"/>
    <s v="Almoxarifados - Estoque geral"/>
    <n v="18.5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66255"/>
    <x v="1022"/>
    <x v="1"/>
    <n v="1"/>
    <n v="1"/>
    <m/>
    <d v="2025-06-13T00:00:00"/>
    <m/>
    <m/>
    <s v=""/>
    <s v=""/>
    <s v="Aguardando OC"/>
    <n v="407425"/>
    <m/>
    <n v="0"/>
    <n v="221"/>
    <s v="Almoxarifados - Estoque geral"/>
    <n v="16.2"/>
    <m/>
    <s v=""/>
    <s v=""/>
    <x v="3"/>
    <x v="0"/>
    <m/>
    <x v="0"/>
    <n v="1"/>
    <n v="1"/>
    <n v="0"/>
    <n v="1"/>
    <m/>
    <x v="0"/>
  </r>
  <r>
    <x v="6"/>
    <m/>
    <x v="31"/>
    <n v="66255"/>
    <x v="1022"/>
    <x v="1"/>
    <n v="1"/>
    <n v="1"/>
    <m/>
    <d v="2025-06-13T00:00:00"/>
    <m/>
    <m/>
    <s v=""/>
    <s v=""/>
    <s v="Aguardando OC"/>
    <n v="407514"/>
    <m/>
    <n v="0"/>
    <n v="221"/>
    <s v="Almoxarifados - Estoque geral"/>
    <n v="16.2"/>
    <m/>
    <s v=""/>
    <s v=""/>
    <x v="3"/>
    <x v="0"/>
    <m/>
    <x v="0"/>
    <n v="1"/>
    <n v="1"/>
    <n v="0"/>
    <n v="1"/>
    <m/>
    <x v="0"/>
  </r>
  <r>
    <x v="6"/>
    <m/>
    <x v="45"/>
    <n v="66257"/>
    <x v="1023"/>
    <x v="0"/>
    <n v="1"/>
    <n v="1"/>
    <m/>
    <d v="2025-06-13T00:00:00"/>
    <d v="2025-07-04T00:00:00"/>
    <s v="4  DC"/>
    <s v="Atrasado"/>
    <d v="2025-07-08T00:00:00"/>
    <n v="21"/>
    <n v="407326"/>
    <m/>
    <n v="170490"/>
    <n v="221"/>
    <s v="Almoxarifados - Estoque geral"/>
    <n v="24.15"/>
    <n v="3465"/>
    <s v="MAQNELSON AGRICOLA L"/>
    <s v="Itumbiara"/>
    <x v="2"/>
    <x v="0"/>
    <m/>
    <x v="0"/>
    <n v="1"/>
    <n v="1"/>
    <n v="1.5625E-2"/>
    <n v="0"/>
    <m/>
    <x v="0"/>
  </r>
  <r>
    <x v="5"/>
    <m/>
    <x v="112"/>
    <n v="66319"/>
    <x v="1024"/>
    <x v="0"/>
    <n v="16"/>
    <n v="0"/>
    <n v="16"/>
    <d v="2025-06-11T00:00:00"/>
    <d v="2025-07-04T00:00:00"/>
    <s v="0  DC"/>
    <s v="Atrasado"/>
    <d v="2025-07-04T00:00:00"/>
    <n v="23"/>
    <n v="406974"/>
    <m/>
    <n v="170428"/>
    <n v="221"/>
    <s v="Almoxarifados - Estoque geral"/>
    <n v="32.64"/>
    <n v="4604"/>
    <s v="CABINE"/>
    <s v="Recife"/>
    <x v="1"/>
    <x v="1"/>
    <m/>
    <x v="1"/>
    <n v="1"/>
    <n v="1"/>
    <n v="0.33333333333333331"/>
    <n v="0"/>
    <m/>
    <x v="0"/>
  </r>
  <r>
    <x v="5"/>
    <m/>
    <x v="115"/>
    <n v="66319"/>
    <x v="1024"/>
    <x v="0"/>
    <n v="2"/>
    <n v="0"/>
    <n v="2"/>
    <d v="2025-06-11T00:00:00"/>
    <d v="2025-07-04T00:00:00"/>
    <s v="0  DC"/>
    <s v="Atrasado"/>
    <d v="2025-07-04T00:00:00"/>
    <n v="23"/>
    <n v="406975"/>
    <m/>
    <n v="170428"/>
    <n v="221"/>
    <s v="Almoxarifados - Estoque geral"/>
    <n v="32.64"/>
    <n v="4604"/>
    <s v="CABINE"/>
    <s v="Recife"/>
    <x v="1"/>
    <x v="1"/>
    <m/>
    <x v="1"/>
    <n v="1"/>
    <n v="1"/>
    <n v="0.33333333333333331"/>
    <n v="0"/>
    <m/>
    <x v="0"/>
  </r>
  <r>
    <x v="5"/>
    <m/>
    <x v="42"/>
    <n v="66408"/>
    <x v="1025"/>
    <x v="0"/>
    <n v="1"/>
    <n v="0"/>
    <n v="1"/>
    <d v="2025-06-05T00:00:00"/>
    <d v="2025-06-11T00:00:00"/>
    <s v="1  UT"/>
    <s v="Atrasado"/>
    <d v="2025-06-12T00:00:00"/>
    <n v="6"/>
    <n v="406155"/>
    <m/>
    <n v="168984"/>
    <n v="221"/>
    <s v="Almoxarifados - Estoque geral"/>
    <n v="811.65"/>
    <n v="2106"/>
    <s v="UNIDAS              "/>
    <s v="João Pessoa"/>
    <x v="0"/>
    <x v="1"/>
    <m/>
    <x v="1"/>
    <n v="1"/>
    <n v="1"/>
    <n v="0.33333333333333331"/>
    <n v="0"/>
    <m/>
    <x v="0"/>
  </r>
  <r>
    <x v="11"/>
    <m/>
    <x v="61"/>
    <n v="66441"/>
    <x v="1026"/>
    <x v="0"/>
    <n v="1296"/>
    <n v="0"/>
    <n v="1296"/>
    <d v="2025-05-08T00:00:00"/>
    <d v="2025-05-16T00:00:00"/>
    <m/>
    <m/>
    <s v=""/>
    <n v="8"/>
    <n v="401727"/>
    <m/>
    <n v="167831"/>
    <n v="221"/>
    <s v="Almoxarifados - Estoque geral"/>
    <n v="7426.08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11"/>
    <m/>
    <x v="61"/>
    <n v="66441"/>
    <x v="1026"/>
    <x v="0"/>
    <n v="2160"/>
    <n v="0"/>
    <n v="2160"/>
    <d v="2025-06-05T00:00:00"/>
    <d v="2025-06-13T00:00:00"/>
    <s v="0  DC"/>
    <s v="Atrasado"/>
    <d v="2025-06-13T00:00:00"/>
    <n v="8"/>
    <n v="406012"/>
    <m/>
    <n v="169095"/>
    <n v="221"/>
    <s v="Almoxarifados - Estoque geral"/>
    <n v="12744"/>
    <n v="5779"/>
    <s v="ARCELOR MITTAL DISTRIBUIÇÃO"/>
    <s v="Jaboatão dos Guararapes"/>
    <x v="1"/>
    <x v="1"/>
    <m/>
    <x v="1"/>
    <n v="1"/>
    <n v="1"/>
    <n v="0.2"/>
    <n v="0"/>
    <m/>
    <x v="0"/>
  </r>
  <r>
    <x v="11"/>
    <m/>
    <x v="61"/>
    <n v="66445"/>
    <x v="1027"/>
    <x v="0"/>
    <n v="2052"/>
    <n v="0"/>
    <n v="2052"/>
    <d v="2025-05-14T00:00:00"/>
    <d v="2025-05-16T00:00:00"/>
    <s v="0  DC"/>
    <s v="Atrasado"/>
    <d v="2025-05-16T00:00:00"/>
    <n v="2"/>
    <n v="402833"/>
    <m/>
    <n v="167844"/>
    <n v="221"/>
    <s v="Almoxarifados - Estoque geral"/>
    <n v="2052"/>
    <n v="1264"/>
    <s v="INCOMTUBOS          "/>
    <s v="Recife"/>
    <x v="1"/>
    <x v="1"/>
    <m/>
    <x v="1"/>
    <n v="1"/>
    <n v="1"/>
    <n v="1"/>
    <n v="0"/>
    <m/>
    <x v="2"/>
  </r>
  <r>
    <x v="11"/>
    <m/>
    <x v="61"/>
    <n v="66445"/>
    <x v="1027"/>
    <x v="0"/>
    <n v="2052"/>
    <n v="0"/>
    <n v="2052"/>
    <d v="2025-06-05T00:00:00"/>
    <d v="2025-06-16T00:00:00"/>
    <s v="1  UT"/>
    <s v="Atrasado"/>
    <d v="2025-06-17T00:00:00"/>
    <n v="11"/>
    <n v="406026"/>
    <m/>
    <n v="169112"/>
    <n v="221"/>
    <s v="Almoxarifados - Estoque geral"/>
    <n v="2052"/>
    <n v="1264"/>
    <s v="INCOMTUBOS          "/>
    <s v="Recife"/>
    <x v="1"/>
    <x v="1"/>
    <m/>
    <x v="1"/>
    <n v="1"/>
    <n v="1"/>
    <n v="0.5"/>
    <n v="0"/>
    <m/>
    <x v="0"/>
  </r>
  <r>
    <x v="11"/>
    <m/>
    <x v="61"/>
    <n v="66446"/>
    <x v="1028"/>
    <x v="0"/>
    <n v="1470"/>
    <n v="0"/>
    <n v="1470"/>
    <d v="2025-05-08T00:00:00"/>
    <d v="2025-05-16T00:00:00"/>
    <s v="0  DC"/>
    <s v="Atrasado"/>
    <d v="2025-05-16T00:00:00"/>
    <n v="8"/>
    <n v="401745"/>
    <m/>
    <n v="167833"/>
    <n v="221"/>
    <s v="Almoxarifados - Estoque geral"/>
    <n v="1470"/>
    <n v="2928"/>
    <s v="CM                  "/>
    <s v="Recife"/>
    <x v="1"/>
    <x v="1"/>
    <m/>
    <x v="1"/>
    <n v="1"/>
    <n v="1"/>
    <n v="0.5"/>
    <n v="0"/>
    <m/>
    <x v="2"/>
  </r>
  <r>
    <x v="11"/>
    <m/>
    <x v="61"/>
    <n v="66446"/>
    <x v="1028"/>
    <x v="0"/>
    <n v="1464"/>
    <n v="0"/>
    <n v="1464"/>
    <d v="2025-06-05T00:00:00"/>
    <d v="2025-06-16T00:00:00"/>
    <s v="1  UT"/>
    <s v="Atrasado"/>
    <d v="2025-06-17T00:00:00"/>
    <n v="11"/>
    <n v="406025"/>
    <m/>
    <n v="169112"/>
    <n v="221"/>
    <s v="Almoxarifados - Estoque geral"/>
    <n v="1464"/>
    <n v="1264"/>
    <s v="INCOMTUBOS          "/>
    <s v="Recife"/>
    <x v="1"/>
    <x v="1"/>
    <m/>
    <x v="1"/>
    <n v="1"/>
    <n v="1"/>
    <n v="0.5"/>
    <n v="0"/>
    <m/>
    <x v="0"/>
  </r>
  <r>
    <x v="11"/>
    <m/>
    <x v="61"/>
    <n v="66447"/>
    <x v="1029"/>
    <x v="0"/>
    <n v="480"/>
    <n v="0"/>
    <n v="480"/>
    <d v="2025-05-08T00:00:00"/>
    <d v="2025-05-16T00:00:00"/>
    <m/>
    <m/>
    <s v=""/>
    <n v="8"/>
    <n v="401743"/>
    <m/>
    <n v="167831"/>
    <n v="221"/>
    <s v="Almoxarifados - Estoque geral"/>
    <n v="3614.4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11"/>
    <m/>
    <x v="61"/>
    <n v="66447"/>
    <x v="1029"/>
    <x v="0"/>
    <n v="715"/>
    <n v="0"/>
    <n v="715"/>
    <d v="2025-06-05T00:00:00"/>
    <d v="2025-06-16T00:00:00"/>
    <s v="0  DC"/>
    <s v="Atrasado"/>
    <d v="2025-06-16T00:00:00"/>
    <n v="11"/>
    <n v="406024"/>
    <m/>
    <n v="169111"/>
    <n v="221"/>
    <s v="Almoxarifados - Estoque geral"/>
    <n v="5548.4"/>
    <n v="5779"/>
    <s v="ARCELOR MITTAL DISTRIBUIÇÃO"/>
    <s v="Jaboatão dos Guararapes"/>
    <x v="1"/>
    <x v="1"/>
    <m/>
    <x v="1"/>
    <n v="1"/>
    <n v="1"/>
    <n v="0.16666666666666666"/>
    <n v="0"/>
    <m/>
    <x v="0"/>
  </r>
  <r>
    <x v="11"/>
    <m/>
    <x v="61"/>
    <n v="66448"/>
    <x v="1030"/>
    <x v="0"/>
    <n v="367"/>
    <n v="0"/>
    <n v="367"/>
    <d v="2025-05-08T00:00:00"/>
    <d v="2025-05-16T00:00:00"/>
    <s v="0  DC"/>
    <s v="Atrasado"/>
    <d v="2025-05-16T00:00:00"/>
    <n v="8"/>
    <n v="401742"/>
    <m/>
    <n v="167831"/>
    <n v="221"/>
    <s v="Almoxarifados - Estoque geral"/>
    <n v="2763.51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11"/>
    <m/>
    <x v="61"/>
    <n v="66448"/>
    <x v="1030"/>
    <x v="0"/>
    <n v="367"/>
    <n v="0"/>
    <n v="367"/>
    <d v="2025-06-05T00:00:00"/>
    <d v="2025-06-16T00:00:00"/>
    <s v="0  DC"/>
    <s v="Atrasado"/>
    <d v="2025-06-16T00:00:00"/>
    <n v="11"/>
    <n v="406023"/>
    <m/>
    <n v="169111"/>
    <n v="221"/>
    <s v="Almoxarifados - Estoque geral"/>
    <n v="2847.92"/>
    <n v="5779"/>
    <s v="ARCELOR MITTAL DISTRIBUIÇÃO"/>
    <s v="Jaboatão dos Guararapes"/>
    <x v="1"/>
    <x v="1"/>
    <m/>
    <x v="1"/>
    <n v="1"/>
    <n v="1"/>
    <n v="0.16666666666666666"/>
    <n v="0"/>
    <m/>
    <x v="0"/>
  </r>
  <r>
    <x v="11"/>
    <m/>
    <x v="61"/>
    <n v="66466"/>
    <x v="1031"/>
    <x v="0"/>
    <n v="900"/>
    <n v="0"/>
    <n v="900"/>
    <d v="2025-05-08T00:00:00"/>
    <d v="2025-05-16T00:00:00"/>
    <s v="1  UT"/>
    <s v="Atrasado"/>
    <d v="2025-05-17T00:00:00"/>
    <n v="8"/>
    <n v="401747"/>
    <m/>
    <n v="167834"/>
    <n v="221"/>
    <s v="Almoxarifados - Estoque geral"/>
    <n v="8820"/>
    <n v="1264"/>
    <s v="INCOMTUBOS          "/>
    <s v="Recife"/>
    <x v="1"/>
    <x v="1"/>
    <m/>
    <x v="1"/>
    <n v="1"/>
    <n v="1"/>
    <n v="0.125"/>
    <n v="0"/>
    <m/>
    <x v="2"/>
  </r>
  <r>
    <x v="11"/>
    <m/>
    <x v="61"/>
    <n v="66466"/>
    <x v="1031"/>
    <x v="0"/>
    <n v="750"/>
    <n v="0"/>
    <n v="750"/>
    <d v="2025-06-05T00:00:00"/>
    <d v="2025-06-13T00:00:00"/>
    <s v="1  UT"/>
    <s v="Atrasado"/>
    <d v="2025-06-14T00:00:00"/>
    <n v="8"/>
    <n v="406028"/>
    <m/>
    <n v="169096"/>
    <n v="221"/>
    <s v="Almoxarifados - Estoque geral"/>
    <n v="7350"/>
    <n v="1264"/>
    <s v="INCOMTUBOS          "/>
    <s v="Recife"/>
    <x v="1"/>
    <x v="1"/>
    <m/>
    <x v="1"/>
    <n v="1"/>
    <n v="1"/>
    <n v="0.2"/>
    <n v="0"/>
    <m/>
    <x v="0"/>
  </r>
  <r>
    <x v="11"/>
    <m/>
    <x v="61"/>
    <n v="66469"/>
    <x v="1032"/>
    <x v="0"/>
    <n v="332"/>
    <n v="0"/>
    <n v="332"/>
    <d v="2025-05-08T00:00:00"/>
    <d v="2025-05-16T00:00:00"/>
    <m/>
    <m/>
    <s v=""/>
    <n v="8"/>
    <n v="401737"/>
    <m/>
    <n v="167831"/>
    <n v="221"/>
    <s v="Almoxarifados - Estoque geral"/>
    <n v="2499.96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11"/>
    <m/>
    <x v="61"/>
    <n v="66469"/>
    <x v="1032"/>
    <x v="0"/>
    <n v="332"/>
    <n v="332"/>
    <m/>
    <d v="2025-06-05T00:00:00"/>
    <d v="2025-06-16T00:00:00"/>
    <s v="0  DC"/>
    <s v="Atrasado"/>
    <d v="2025-06-16T00:00:00"/>
    <n v="11"/>
    <n v="406018"/>
    <m/>
    <n v="169111"/>
    <n v="221"/>
    <s v="Almoxarifados - Estoque geral"/>
    <n v="7.83"/>
    <n v="5779"/>
    <s v="ARCELOR MITTAL DISTRIBUIÇÃO"/>
    <s v="Jaboatão dos Guararapes"/>
    <x v="1"/>
    <x v="0"/>
    <m/>
    <x v="0"/>
    <n v="1"/>
    <n v="1"/>
    <n v="0.16666666666666666"/>
    <n v="0"/>
    <m/>
    <x v="0"/>
  </r>
  <r>
    <x v="11"/>
    <m/>
    <x v="61"/>
    <n v="66470"/>
    <x v="1033"/>
    <x v="0"/>
    <n v="50"/>
    <n v="0"/>
    <n v="50"/>
    <d v="2025-05-08T00:00:00"/>
    <d v="2025-05-16T00:00:00"/>
    <s v="2  DC"/>
    <s v="Atrasado"/>
    <d v="2025-05-18T00:00:00"/>
    <n v="8"/>
    <n v="401733"/>
    <m/>
    <n v="167835"/>
    <n v="221"/>
    <s v="Almoxarifados - Estoque geral"/>
    <n v="14950"/>
    <n v="3263"/>
    <s v="MR,                 "/>
    <s v="Recife"/>
    <x v="1"/>
    <x v="1"/>
    <m/>
    <x v="1"/>
    <n v="1"/>
    <n v="1"/>
    <n v="0.2"/>
    <n v="0"/>
    <m/>
    <x v="2"/>
  </r>
  <r>
    <x v="11"/>
    <m/>
    <x v="61"/>
    <n v="66470"/>
    <x v="1033"/>
    <x v="0"/>
    <n v="50"/>
    <n v="0"/>
    <n v="50"/>
    <d v="2025-06-05T00:00:00"/>
    <d v="2025-06-13T00:00:00"/>
    <s v="2  DC"/>
    <s v="Atrasado"/>
    <d v="2025-06-15T00:00:00"/>
    <n v="8"/>
    <n v="406015"/>
    <m/>
    <n v="169097"/>
    <n v="221"/>
    <s v="Almoxarifados - Estoque geral"/>
    <n v="14950"/>
    <n v="3263"/>
    <s v="MR,                 "/>
    <s v="Recife"/>
    <x v="1"/>
    <x v="1"/>
    <m/>
    <x v="1"/>
    <n v="1"/>
    <n v="1"/>
    <n v="1"/>
    <n v="0"/>
    <m/>
    <x v="0"/>
  </r>
  <r>
    <x v="11"/>
    <m/>
    <x v="61"/>
    <n v="66471"/>
    <x v="1034"/>
    <x v="0"/>
    <n v="10"/>
    <n v="0"/>
    <n v="10"/>
    <d v="2025-05-08T00:00:00"/>
    <d v="2025-05-13T00:00:00"/>
    <s v="0  DC"/>
    <s v="Atrasado"/>
    <d v="2025-05-13T00:00:00"/>
    <n v="5"/>
    <n v="401774"/>
    <m/>
    <n v="167538"/>
    <n v="221"/>
    <s v="Almoxarifados - Estoque geral"/>
    <n v="9975"/>
    <n v="1598"/>
    <s v="M GONCALVES         "/>
    <s v="Itambé"/>
    <x v="1"/>
    <x v="1"/>
    <m/>
    <x v="1"/>
    <n v="1"/>
    <n v="1"/>
    <n v="0.2"/>
    <n v="0"/>
    <m/>
    <x v="2"/>
  </r>
  <r>
    <x v="11"/>
    <m/>
    <x v="61"/>
    <n v="66473"/>
    <x v="1035"/>
    <x v="0"/>
    <n v="730"/>
    <n v="730"/>
    <n v="0"/>
    <d v="2025-05-08T00:00:00"/>
    <d v="2025-05-16T00:00:00"/>
    <s v="2  DC"/>
    <s v="Atrasado"/>
    <d v="2025-05-18T00:00:00"/>
    <n v="8"/>
    <n v="401752"/>
    <m/>
    <n v="167835"/>
    <n v="221"/>
    <s v="Almoxarifados - Estoque geral"/>
    <n v="10366"/>
    <n v="3263"/>
    <s v="MR,                 "/>
    <s v="Recife"/>
    <x v="1"/>
    <x v="0"/>
    <m/>
    <x v="0"/>
    <n v="1"/>
    <n v="1"/>
    <n v="0.2"/>
    <n v="0"/>
    <m/>
    <x v="2"/>
  </r>
  <r>
    <x v="11"/>
    <m/>
    <x v="61"/>
    <n v="66474"/>
    <x v="1036"/>
    <x v="0"/>
    <n v="308"/>
    <n v="0"/>
    <n v="308"/>
    <d v="2025-05-08T00:00:00"/>
    <d v="2025-05-16T00:00:00"/>
    <s v="2  DC"/>
    <s v="Atrasado"/>
    <d v="2025-05-18T00:00:00"/>
    <n v="8"/>
    <n v="401751"/>
    <m/>
    <n v="167835"/>
    <n v="221"/>
    <s v="Almoxarifados - Estoque geral"/>
    <n v="2910.6"/>
    <n v="3263"/>
    <s v="MR,                 "/>
    <s v="Recife"/>
    <x v="1"/>
    <x v="1"/>
    <m/>
    <x v="1"/>
    <n v="1"/>
    <n v="1"/>
    <n v="0.2"/>
    <n v="0"/>
    <m/>
    <x v="2"/>
  </r>
  <r>
    <x v="4"/>
    <m/>
    <x v="133"/>
    <n v="66492"/>
    <x v="1037"/>
    <x v="0"/>
    <n v="10"/>
    <n v="0"/>
    <n v="10"/>
    <d v="2025-02-11T00:00:00"/>
    <d v="2025-02-25T00:00:00"/>
    <m/>
    <m/>
    <s v=""/>
    <n v="14"/>
    <n v="390828"/>
    <n v="1127480"/>
    <n v="164662"/>
    <n v="119"/>
    <s v="Colhedeiras de Cana"/>
    <n v="210.34649999999999"/>
    <n v="12397"/>
    <s v="UNIMIL INDÚSTRIA "/>
    <s v="Piracicaba"/>
    <x v="4"/>
    <x v="1"/>
    <n v="1"/>
    <x v="2"/>
    <n v="1"/>
    <n v="1"/>
    <n v="0.125"/>
    <n v="0"/>
    <n v="0"/>
    <x v="5"/>
  </r>
  <r>
    <x v="4"/>
    <m/>
    <x v="134"/>
    <n v="66492"/>
    <x v="1038"/>
    <x v="0"/>
    <n v="10"/>
    <n v="0"/>
    <n v="10"/>
    <d v="2025-02-18T00:00:00"/>
    <d v="2025-02-28T00:00:00"/>
    <m/>
    <m/>
    <s v=""/>
    <n v="10"/>
    <n v="392950"/>
    <n v="1129631"/>
    <n v="164821"/>
    <n v="119"/>
    <s v="Colhedeiras de Cana"/>
    <n v="21.035"/>
    <n v="12397"/>
    <s v="UNIMIL INDÚSTRIA "/>
    <s v="Piracicaba"/>
    <x v="4"/>
    <x v="1"/>
    <m/>
    <x v="1"/>
    <n v="1"/>
    <n v="1"/>
    <n v="0.04"/>
    <n v="0"/>
    <n v="0"/>
    <x v="5"/>
  </r>
  <r>
    <x v="4"/>
    <m/>
    <x v="135"/>
    <n v="66492"/>
    <x v="1038"/>
    <x v="0"/>
    <n v="10"/>
    <n v="0"/>
    <n v="10"/>
    <d v="2025-02-18T00:00:00"/>
    <d v="2025-02-28T00:00:00"/>
    <m/>
    <m/>
    <s v=""/>
    <n v="10"/>
    <n v="393106"/>
    <n v="1129753"/>
    <n v="164821"/>
    <n v="119"/>
    <s v="Colhedeiras de Cana"/>
    <n v="21.035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2"/>
    <n v="66492"/>
    <x v="1038"/>
    <x v="0"/>
    <n v="10"/>
    <n v="0"/>
    <n v="10"/>
    <d v="2025-02-19T00:00:00"/>
    <d v="2025-03-05T00:00:00"/>
    <m/>
    <m/>
    <s v=""/>
    <n v="14"/>
    <n v="393361"/>
    <n v="1130169"/>
    <n v="164896"/>
    <n v="119"/>
    <s v="Colhedeiras de Cana"/>
    <n v="21.035"/>
    <n v="12397"/>
    <s v="UNIMIL INDÚSTRIA "/>
    <s v="Piracicaba"/>
    <x v="4"/>
    <x v="1"/>
    <n v="1"/>
    <x v="2"/>
    <n v="1"/>
    <n v="1"/>
    <n v="6.6666666666666666E-2"/>
    <n v="0"/>
    <n v="0"/>
    <x v="5"/>
  </r>
  <r>
    <x v="4"/>
    <m/>
    <x v="133"/>
    <n v="66494"/>
    <x v="1039"/>
    <x v="0"/>
    <n v="10"/>
    <n v="0"/>
    <n v="10"/>
    <d v="2025-02-11T00:00:00"/>
    <d v="2025-02-22T00:00:00"/>
    <m/>
    <m/>
    <s v=""/>
    <n v="11"/>
    <n v="390827"/>
    <n v="1127480"/>
    <n v="164494"/>
    <n v="119"/>
    <s v="Colhedeiras de Cana"/>
    <n v="354.6"/>
    <n v="14644"/>
    <s v="GEOMAQ "/>
    <s v="São José do Rio Preto"/>
    <x v="4"/>
    <x v="1"/>
    <n v="1"/>
    <x v="2"/>
    <n v="1"/>
    <n v="1"/>
    <n v="0.33333333333333331"/>
    <n v="0"/>
    <n v="0"/>
    <x v="5"/>
  </r>
  <r>
    <x v="4"/>
    <m/>
    <x v="132"/>
    <n v="66494"/>
    <x v="1040"/>
    <x v="0"/>
    <n v="10"/>
    <n v="0"/>
    <n v="10"/>
    <d v="2025-02-19T00:00:00"/>
    <d v="2025-03-05T00:00:00"/>
    <m/>
    <m/>
    <s v=""/>
    <n v="14"/>
    <n v="393406"/>
    <n v="1130169"/>
    <n v="164898"/>
    <n v="119"/>
    <s v="Colhedeiras de Cana"/>
    <n v="354.6"/>
    <n v="14644"/>
    <s v="GEOMAQ "/>
    <s v="São José do Rio Preto"/>
    <x v="4"/>
    <x v="1"/>
    <n v="1"/>
    <x v="2"/>
    <n v="1"/>
    <n v="1"/>
    <n v="7.1428571428571425E-2"/>
    <n v="0"/>
    <n v="0"/>
    <x v="5"/>
  </r>
  <r>
    <x v="4"/>
    <m/>
    <x v="133"/>
    <n v="66500"/>
    <x v="1041"/>
    <x v="0"/>
    <n v="12"/>
    <n v="0"/>
    <n v="12"/>
    <d v="2025-02-11T00:00:00"/>
    <d v="2025-02-25T00:00:00"/>
    <m/>
    <m/>
    <s v=""/>
    <n v="14"/>
    <n v="390821"/>
    <n v="1127480"/>
    <n v="164662"/>
    <n v="119"/>
    <s v="Colhedeiras de Cana"/>
    <n v="685.25289999999995"/>
    <n v="12397"/>
    <s v="UNIMIL INDÚSTRIA "/>
    <s v="Piracicaba"/>
    <x v="4"/>
    <x v="1"/>
    <n v="1"/>
    <x v="2"/>
    <n v="1"/>
    <n v="1"/>
    <n v="0.125"/>
    <n v="0"/>
    <n v="0"/>
    <x v="5"/>
  </r>
  <r>
    <x v="4"/>
    <m/>
    <x v="132"/>
    <n v="66500"/>
    <x v="1042"/>
    <x v="0"/>
    <n v="5"/>
    <n v="0"/>
    <n v="5"/>
    <d v="2025-02-19T00:00:00"/>
    <d v="2025-03-05T00:00:00"/>
    <m/>
    <m/>
    <s v=""/>
    <n v="14"/>
    <n v="393383"/>
    <n v="1130169"/>
    <n v="164898"/>
    <n v="119"/>
    <s v="Colhedeiras de Cana"/>
    <n v="156.30000000000001"/>
    <n v="14644"/>
    <s v="GEOMAQ "/>
    <s v="São José do Rio Preto"/>
    <x v="4"/>
    <x v="1"/>
    <n v="1"/>
    <x v="2"/>
    <n v="1"/>
    <n v="1"/>
    <n v="7.1428571428571425E-2"/>
    <n v="0"/>
    <n v="0"/>
    <x v="5"/>
  </r>
  <r>
    <x v="4"/>
    <m/>
    <x v="132"/>
    <n v="66511"/>
    <x v="1043"/>
    <x v="0"/>
    <n v="1"/>
    <n v="1"/>
    <m/>
    <d v="2025-06-17T00:00:00"/>
    <d v="2025-06-27T00:00:00"/>
    <s v="1  DC"/>
    <s v="Atrasado"/>
    <d v="2025-06-28T00:00:00"/>
    <n v="10"/>
    <n v="408116"/>
    <m/>
    <n v="169757"/>
    <n v="221"/>
    <s v="Almoxarifados - Estoque geral"/>
    <n v="618.57000000000005"/>
    <n v="14644"/>
    <s v="GEOMAQ "/>
    <s v="São José do Rio Preto"/>
    <x v="4"/>
    <x v="0"/>
    <m/>
    <x v="0"/>
    <n v="1"/>
    <n v="1"/>
    <n v="0.5"/>
    <n v="0"/>
    <m/>
    <x v="0"/>
  </r>
  <r>
    <x v="4"/>
    <m/>
    <x v="132"/>
    <n v="66523"/>
    <x v="1044"/>
    <x v="0"/>
    <n v="4"/>
    <n v="0"/>
    <n v="4"/>
    <d v="2025-02-19T00:00:00"/>
    <d v="2025-03-05T00:00:00"/>
    <m/>
    <m/>
    <s v=""/>
    <n v="14"/>
    <n v="393392"/>
    <n v="1130169"/>
    <n v="164898"/>
    <n v="119"/>
    <s v="Colhedeiras de Cana"/>
    <n v="39.32"/>
    <n v="14644"/>
    <s v="GEOMAQ "/>
    <s v="São José do Rio Preto"/>
    <x v="4"/>
    <x v="1"/>
    <n v="1"/>
    <x v="2"/>
    <n v="1"/>
    <n v="1"/>
    <n v="7.1428571428571425E-2"/>
    <n v="0"/>
    <n v="0"/>
    <x v="5"/>
  </r>
  <r>
    <x v="4"/>
    <m/>
    <x v="10"/>
    <n v="66523"/>
    <x v="1044"/>
    <x v="0"/>
    <n v="16"/>
    <n v="0"/>
    <n v="16"/>
    <d v="2025-04-22T00:00:00"/>
    <d v="2025-04-29T00:00:00"/>
    <m/>
    <m/>
    <s v=""/>
    <n v="7"/>
    <n v="400034"/>
    <m/>
    <n v="166926"/>
    <n v="221"/>
    <s v="Almoxarifados - Estoque geral"/>
    <n v="177.76"/>
    <n v="14644"/>
    <s v="GEOMAQ "/>
    <s v="São José do Rio Preto"/>
    <x v="4"/>
    <x v="1"/>
    <m/>
    <x v="1"/>
    <n v="1"/>
    <n v="1"/>
    <n v="0.25"/>
    <n v="0"/>
    <n v="0"/>
    <x v="4"/>
  </r>
  <r>
    <x v="4"/>
    <m/>
    <x v="132"/>
    <n v="66524"/>
    <x v="1045"/>
    <x v="0"/>
    <n v="12"/>
    <n v="0"/>
    <n v="12"/>
    <d v="2025-02-19T00:00:00"/>
    <d v="2025-03-05T00:00:00"/>
    <m/>
    <m/>
    <s v=""/>
    <n v="14"/>
    <n v="393391"/>
    <n v="1130169"/>
    <n v="164896"/>
    <n v="119"/>
    <s v="Colhedeiras de Cana"/>
    <n v="247.8"/>
    <n v="12397"/>
    <s v="UNIMIL INDÚSTRIA "/>
    <s v="Piracicaba"/>
    <x v="4"/>
    <x v="1"/>
    <n v="1"/>
    <x v="2"/>
    <n v="1"/>
    <n v="1"/>
    <n v="6.6666666666666666E-2"/>
    <n v="0"/>
    <n v="0"/>
    <x v="5"/>
  </r>
  <r>
    <x v="4"/>
    <m/>
    <x v="134"/>
    <n v="66526"/>
    <x v="1046"/>
    <x v="0"/>
    <n v="4"/>
    <n v="0"/>
    <n v="4"/>
    <d v="2025-02-18T00:00:00"/>
    <d v="2025-02-26T00:00:00"/>
    <m/>
    <m/>
    <s v=""/>
    <n v="8"/>
    <n v="392975"/>
    <n v="1129631"/>
    <n v="164705"/>
    <n v="119"/>
    <s v="Colhedeiras de Cana"/>
    <n v="349.32"/>
    <n v="12397"/>
    <s v="UNIMIL INDÚSTRIA "/>
    <s v="Piracicaba"/>
    <x v="4"/>
    <x v="1"/>
    <n v="1"/>
    <x v="2"/>
    <n v="1"/>
    <n v="1"/>
    <n v="0.1"/>
    <n v="0"/>
    <n v="0"/>
    <x v="5"/>
  </r>
  <r>
    <x v="4"/>
    <m/>
    <x v="135"/>
    <n v="66526"/>
    <x v="1046"/>
    <x v="0"/>
    <n v="4"/>
    <n v="0"/>
    <n v="4"/>
    <d v="2025-02-18T00:00:00"/>
    <d v="2025-02-26T00:00:00"/>
    <m/>
    <m/>
    <s v=""/>
    <n v="8"/>
    <n v="393127"/>
    <n v="1129753"/>
    <n v="164705"/>
    <n v="119"/>
    <s v="Colhedeiras de Cana"/>
    <n v="349.32"/>
    <n v="12397"/>
    <s v="UNIMIL INDÚSTRIA "/>
    <s v="Piracicaba"/>
    <x v="4"/>
    <x v="1"/>
    <n v="1"/>
    <x v="2"/>
    <n v="1"/>
    <n v="1"/>
    <n v="0.1"/>
    <n v="0"/>
    <n v="0"/>
    <x v="5"/>
  </r>
  <r>
    <x v="4"/>
    <m/>
    <x v="132"/>
    <n v="66526"/>
    <x v="1046"/>
    <x v="0"/>
    <n v="4"/>
    <n v="0"/>
    <n v="4"/>
    <d v="2025-02-19T00:00:00"/>
    <d v="2025-03-05T00:00:00"/>
    <m/>
    <m/>
    <s v=""/>
    <n v="14"/>
    <n v="393394"/>
    <n v="1130169"/>
    <n v="164896"/>
    <n v="119"/>
    <s v="Colhedeiras de Cana"/>
    <n v="349.32"/>
    <n v="12397"/>
    <s v="UNIMIL INDÚSTRIA "/>
    <s v="Piracicaba"/>
    <x v="4"/>
    <x v="1"/>
    <n v="1"/>
    <x v="2"/>
    <n v="1"/>
    <n v="1"/>
    <n v="6.6666666666666666E-2"/>
    <n v="0"/>
    <n v="0"/>
    <x v="5"/>
  </r>
  <r>
    <x v="4"/>
    <m/>
    <x v="10"/>
    <n v="66526"/>
    <x v="1046"/>
    <x v="0"/>
    <n v="16"/>
    <n v="0"/>
    <n v="16"/>
    <d v="2025-04-22T00:00:00"/>
    <d v="2025-04-29T00:00:00"/>
    <m/>
    <m/>
    <s v=""/>
    <n v="7"/>
    <n v="400035"/>
    <m/>
    <n v="166978"/>
    <n v="221"/>
    <s v="Almoxarifados - Estoque geral"/>
    <n v="1134.4000000000001"/>
    <n v="14644"/>
    <s v="GEOMAQ "/>
    <s v="São José do Rio Preto"/>
    <x v="4"/>
    <x v="1"/>
    <m/>
    <x v="1"/>
    <n v="1"/>
    <n v="1"/>
    <n v="0.25"/>
    <n v="0"/>
    <n v="0"/>
    <x v="4"/>
  </r>
  <r>
    <x v="4"/>
    <m/>
    <x v="132"/>
    <n v="66527"/>
    <x v="1047"/>
    <x v="0"/>
    <n v="2"/>
    <n v="2"/>
    <m/>
    <d v="2025-06-27T00:00:00"/>
    <d v="2025-07-03T00:00:00"/>
    <s v="2  UT"/>
    <s v="Atrasado"/>
    <d v="2025-07-05T00:00:00"/>
    <n v="6"/>
    <n v="409249"/>
    <m/>
    <n v="170311"/>
    <n v="221"/>
    <s v="Almoxarifados - Estoque geral"/>
    <n v="470.88"/>
    <n v="12397"/>
    <s v="UNIMIL INDÚSTRIA "/>
    <s v="Piracicaba"/>
    <x v="4"/>
    <x v="0"/>
    <m/>
    <x v="0"/>
    <n v="1"/>
    <n v="1"/>
    <n v="0.25"/>
    <n v="0"/>
    <m/>
    <x v="0"/>
  </r>
  <r>
    <x v="4"/>
    <m/>
    <x v="134"/>
    <n v="66534"/>
    <x v="1048"/>
    <x v="0"/>
    <n v="4"/>
    <n v="0"/>
    <n v="4"/>
    <d v="2025-02-18T00:00:00"/>
    <d v="2025-02-26T00:00:00"/>
    <m/>
    <m/>
    <s v=""/>
    <n v="8"/>
    <n v="392993"/>
    <n v="1129631"/>
    <n v="164705"/>
    <n v="119"/>
    <s v="Colhedeiras de Cana"/>
    <n v="82.54"/>
    <n v="12397"/>
    <s v="UNIMIL INDÚSTRIA "/>
    <s v="Piracicaba"/>
    <x v="4"/>
    <x v="1"/>
    <n v="1"/>
    <x v="2"/>
    <n v="1"/>
    <n v="1"/>
    <n v="0.1"/>
    <n v="0"/>
    <n v="0"/>
    <x v="5"/>
  </r>
  <r>
    <x v="4"/>
    <m/>
    <x v="135"/>
    <n v="66534"/>
    <x v="1048"/>
    <x v="0"/>
    <n v="4"/>
    <n v="0"/>
    <n v="4"/>
    <d v="2025-02-18T00:00:00"/>
    <d v="2025-02-26T00:00:00"/>
    <m/>
    <m/>
    <s v=""/>
    <n v="8"/>
    <n v="393136"/>
    <n v="1129753"/>
    <n v="164705"/>
    <n v="119"/>
    <s v="Colhedeiras de Cana"/>
    <n v="82.54"/>
    <n v="12397"/>
    <s v="UNIMIL INDÚSTRIA "/>
    <s v="Piracicaba"/>
    <x v="4"/>
    <x v="1"/>
    <n v="1"/>
    <x v="2"/>
    <n v="1"/>
    <n v="1"/>
    <n v="0.1"/>
    <n v="0"/>
    <n v="0"/>
    <x v="5"/>
  </r>
  <r>
    <x v="4"/>
    <m/>
    <x v="132"/>
    <n v="66534"/>
    <x v="1048"/>
    <x v="0"/>
    <n v="4"/>
    <n v="0"/>
    <n v="4"/>
    <d v="2025-02-19T00:00:00"/>
    <d v="2025-03-05T00:00:00"/>
    <m/>
    <m/>
    <s v=""/>
    <n v="14"/>
    <n v="393401"/>
    <n v="1130169"/>
    <n v="164898"/>
    <n v="119"/>
    <s v="Colhedeiras de Cana"/>
    <n v="38.04"/>
    <n v="14644"/>
    <s v="GEOMAQ "/>
    <s v="São José do Rio Preto"/>
    <x v="4"/>
    <x v="1"/>
    <n v="1"/>
    <x v="2"/>
    <n v="1"/>
    <n v="1"/>
    <n v="7.1428571428571425E-2"/>
    <n v="0"/>
    <n v="0"/>
    <x v="5"/>
  </r>
  <r>
    <x v="4"/>
    <m/>
    <x v="132"/>
    <n v="66536"/>
    <x v="1049"/>
    <x v="0"/>
    <n v="4"/>
    <n v="0"/>
    <n v="4"/>
    <d v="2025-02-19T00:00:00"/>
    <d v="2025-03-10T00:00:00"/>
    <m/>
    <m/>
    <s v=""/>
    <n v="19"/>
    <n v="393398"/>
    <n v="1130169"/>
    <n v="165031"/>
    <n v="119"/>
    <s v="Colhedeiras de Cana"/>
    <n v="120.64"/>
    <n v="14644"/>
    <s v="GEOMAQ "/>
    <s v="São José do Rio Preto"/>
    <x v="4"/>
    <x v="1"/>
    <n v="1"/>
    <x v="2"/>
    <n v="1"/>
    <n v="1"/>
    <n v="0.1"/>
    <n v="0"/>
    <n v="0"/>
    <x v="5"/>
  </r>
  <r>
    <x v="2"/>
    <m/>
    <x v="33"/>
    <n v="66706"/>
    <x v="1050"/>
    <x v="0"/>
    <n v="5"/>
    <n v="0"/>
    <n v="5"/>
    <d v="2025-05-26T00:00:00"/>
    <d v="2025-05-27T00:00:00"/>
    <s v="0  DC"/>
    <s v="Atrasado"/>
    <d v="2025-05-27T00:00:00"/>
    <n v="1"/>
    <n v="404488"/>
    <m/>
    <n v="168258"/>
    <n v="221"/>
    <s v="Almoxarifados - Estoque geral"/>
    <n v="280"/>
    <n v="10057"/>
    <s v="ARMAZEM MIX"/>
    <s v="Recife"/>
    <x v="1"/>
    <x v="1"/>
    <m/>
    <x v="1"/>
    <n v="1"/>
    <n v="1"/>
    <n v="0.16666666666666666"/>
    <n v="0"/>
    <m/>
    <x v="2"/>
  </r>
  <r>
    <x v="2"/>
    <m/>
    <x v="33"/>
    <n v="66709"/>
    <x v="1051"/>
    <x v="0"/>
    <n v="6"/>
    <n v="0"/>
    <n v="6"/>
    <d v="2025-05-26T00:00:00"/>
    <d v="2025-05-27T00:00:00"/>
    <s v="0  DC"/>
    <s v="Atrasado"/>
    <d v="2025-05-27T00:00:00"/>
    <n v="1"/>
    <n v="404495"/>
    <m/>
    <n v="168259"/>
    <n v="221"/>
    <s v="Almoxarifados - Estoque geral"/>
    <n v="37"/>
    <n v="13169"/>
    <s v="STELLA B. DO NASCIMENTO TINTAS"/>
    <s v="Jaboatão dos Guararapes"/>
    <x v="1"/>
    <x v="1"/>
    <m/>
    <x v="1"/>
    <n v="1"/>
    <n v="1"/>
    <n v="1"/>
    <n v="0"/>
    <m/>
    <x v="2"/>
  </r>
  <r>
    <x v="2"/>
    <m/>
    <x v="33"/>
    <n v="66717"/>
    <x v="1052"/>
    <x v="0"/>
    <n v="5"/>
    <n v="0"/>
    <n v="5"/>
    <d v="2025-05-26T00:00:00"/>
    <d v="2025-05-27T00:00:00"/>
    <s v="0  DC"/>
    <s v="Atrasado"/>
    <d v="2025-05-27T00:00:00"/>
    <n v="1"/>
    <n v="404494"/>
    <m/>
    <n v="168258"/>
    <n v="221"/>
    <s v="Almoxarifados - Estoque geral"/>
    <n v="60"/>
    <n v="10057"/>
    <s v="ARMAZEM MIX"/>
    <s v="Recife"/>
    <x v="1"/>
    <x v="1"/>
    <m/>
    <x v="1"/>
    <n v="1"/>
    <n v="1"/>
    <n v="0.16666666666666666"/>
    <n v="0"/>
    <m/>
    <x v="2"/>
  </r>
  <r>
    <x v="5"/>
    <m/>
    <x v="15"/>
    <n v="66946"/>
    <x v="1053"/>
    <x v="0"/>
    <n v="1"/>
    <n v="0"/>
    <n v="1"/>
    <d v="2025-06-06T00:00:00"/>
    <d v="2025-06-11T00:00:00"/>
    <s v="4  DC"/>
    <s v="Atrasado"/>
    <d v="2025-06-15T00:00:00"/>
    <n v="5"/>
    <n v="406263"/>
    <m/>
    <n v="168988"/>
    <n v="221"/>
    <s v="Almoxarifados - Estoque geral"/>
    <n v="390"/>
    <n v="3163"/>
    <s v="PACAEMBU            "/>
    <s v="Jaboatão dos Guararapes"/>
    <x v="1"/>
    <x v="1"/>
    <m/>
    <x v="1"/>
    <n v="1"/>
    <n v="1"/>
    <n v="0.33333333333333331"/>
    <n v="0"/>
    <m/>
    <x v="0"/>
  </r>
  <r>
    <x v="3"/>
    <m/>
    <x v="3"/>
    <n v="67078"/>
    <x v="1054"/>
    <x v="0"/>
    <n v="6"/>
    <n v="0"/>
    <n v="6"/>
    <d v="2025-05-16T00:00:00"/>
    <d v="2025-05-26T00:00:00"/>
    <s v="1  DC"/>
    <s v="Atrasado"/>
    <d v="2025-05-27T00:00:00"/>
    <n v="10"/>
    <n v="403208"/>
    <m/>
    <n v="168130"/>
    <n v="221"/>
    <s v="Almoxarifados - Estoque geral"/>
    <n v="44.75"/>
    <n v="9438"/>
    <s v="TASTRACTOR"/>
    <s v="São Paulo"/>
    <x v="4"/>
    <x v="1"/>
    <m/>
    <x v="1"/>
    <n v="1"/>
    <n v="1"/>
    <n v="1.9230769230769232E-2"/>
    <n v="0"/>
    <m/>
    <x v="2"/>
  </r>
  <r>
    <x v="5"/>
    <m/>
    <x v="113"/>
    <n v="67199"/>
    <x v="1055"/>
    <x v="0"/>
    <n v="1"/>
    <n v="0"/>
    <n v="1"/>
    <d v="2025-06-17T00:00:00"/>
    <d v="2025-06-23T00:00:00"/>
    <m/>
    <s v=""/>
    <s v=""/>
    <n v="6"/>
    <n v="408096"/>
    <m/>
    <n v="169666"/>
    <n v="221"/>
    <s v="Almoxarifados - Estoque geral"/>
    <n v="1362.93"/>
    <n v="15716"/>
    <s v="BRADIPE"/>
    <s v="Jaboatão dos Guararapes"/>
    <x v="1"/>
    <x v="1"/>
    <m/>
    <x v="1"/>
    <n v="1"/>
    <n v="1"/>
    <n v="1"/>
    <n v="0"/>
    <m/>
    <x v="0"/>
  </r>
  <r>
    <x v="5"/>
    <m/>
    <x v="106"/>
    <n v="67199"/>
    <x v="1055"/>
    <x v="0"/>
    <n v="1"/>
    <n v="0"/>
    <n v="1"/>
    <d v="2025-07-09T00:00:00"/>
    <d v="2025-07-15T00:00:00"/>
    <s v="1  DC"/>
    <s v="Atrasado"/>
    <d v="2025-07-16T00:00:00"/>
    <n v="6"/>
    <n v="411010"/>
    <m/>
    <n v="170981"/>
    <n v="221"/>
    <s v="Almoxarifados - Estoque geral"/>
    <n v="2000"/>
    <n v="5910"/>
    <s v="VANNUCCI"/>
    <s v="Recife"/>
    <x v="1"/>
    <x v="1"/>
    <m/>
    <x v="1"/>
    <n v="1"/>
    <n v="1"/>
    <n v="1"/>
    <n v="0"/>
    <m/>
    <x v="3"/>
  </r>
  <r>
    <x v="11"/>
    <m/>
    <x v="61"/>
    <n v="67223"/>
    <x v="1056"/>
    <x v="0"/>
    <n v="270"/>
    <n v="0"/>
    <n v="270"/>
    <d v="2025-05-08T00:00:00"/>
    <d v="2025-05-16T00:00:00"/>
    <m/>
    <m/>
    <s v=""/>
    <n v="8"/>
    <n v="401755"/>
    <m/>
    <n v="167831"/>
    <n v="221"/>
    <s v="Almoxarifados - Estoque geral"/>
    <n v="1976.4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9"/>
    <m/>
    <x v="36"/>
    <n v="67249"/>
    <x v="1057"/>
    <x v="1"/>
    <n v="1"/>
    <n v="1"/>
    <m/>
    <d v="2025-06-23T00:00:00"/>
    <m/>
    <m/>
    <s v=""/>
    <s v=""/>
    <s v="Aguardando OC"/>
    <n v="40876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26"/>
    <n v="67372"/>
    <x v="1058"/>
    <x v="0"/>
    <n v="1"/>
    <n v="0"/>
    <n v="1"/>
    <d v="2025-06-06T00:00:00"/>
    <d v="2025-06-18T00:00:00"/>
    <s v="1  DC"/>
    <s v="Atrasado"/>
    <d v="2025-06-19T00:00:00"/>
    <n v="12"/>
    <n v="406352"/>
    <m/>
    <n v="169372"/>
    <n v="221"/>
    <s v="Almoxarifados - Estoque geral"/>
    <n v="315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22"/>
    <n v="67506"/>
    <x v="1059"/>
    <x v="0"/>
    <n v="2"/>
    <n v="0"/>
    <n v="2"/>
    <d v="2025-05-22T00:00:00"/>
    <d v="2025-05-27T00:00:00"/>
    <s v="1  DC"/>
    <s v="Atrasado"/>
    <d v="2025-05-28T00:00:00"/>
    <n v="5"/>
    <n v="403981"/>
    <m/>
    <n v="168238"/>
    <n v="221"/>
    <s v="Almoxarifados - Estoque geral"/>
    <n v="340"/>
    <n v="13341"/>
    <s v="DISMA DISTRIBUIDORA"/>
    <s v="Araçatuba"/>
    <x v="4"/>
    <x v="1"/>
    <m/>
    <x v="1"/>
    <n v="1"/>
    <n v="1"/>
    <n v="0.2"/>
    <n v="0"/>
    <m/>
    <x v="2"/>
  </r>
  <r>
    <x v="6"/>
    <m/>
    <x v="22"/>
    <n v="67507"/>
    <x v="1060"/>
    <x v="0"/>
    <n v="2"/>
    <n v="0"/>
    <n v="2"/>
    <d v="2025-05-22T00:00:00"/>
    <d v="2025-05-27T00:00:00"/>
    <s v="1  DC"/>
    <s v="Atrasado"/>
    <d v="2025-05-28T00:00:00"/>
    <n v="5"/>
    <n v="403985"/>
    <m/>
    <n v="168239"/>
    <n v="221"/>
    <s v="Almoxarifados - Estoque geral"/>
    <n v="581.41"/>
    <n v="14424"/>
    <s v="TRATORED"/>
    <s v="Recife"/>
    <x v="1"/>
    <x v="1"/>
    <m/>
    <x v="1"/>
    <n v="1"/>
    <n v="1"/>
    <n v="0.14285714285714285"/>
    <n v="0"/>
    <m/>
    <x v="2"/>
  </r>
  <r>
    <x v="6"/>
    <m/>
    <x v="22"/>
    <n v="67509"/>
    <x v="1061"/>
    <x v="0"/>
    <n v="2"/>
    <n v="0"/>
    <n v="2"/>
    <d v="2025-05-22T00:00:00"/>
    <d v="2025-05-27T00:00:00"/>
    <s v="2  DC"/>
    <s v="Atrasado"/>
    <d v="2025-05-29T00:00:00"/>
    <n v="5"/>
    <n v="403982"/>
    <m/>
    <n v="168239"/>
    <n v="221"/>
    <s v="Almoxarifados - Estoque geral"/>
    <n v="581.41"/>
    <n v="14424"/>
    <s v="TRATORED"/>
    <s v="Recife"/>
    <x v="1"/>
    <x v="1"/>
    <m/>
    <x v="1"/>
    <n v="1"/>
    <n v="1"/>
    <n v="0.14285714285714285"/>
    <n v="0"/>
    <m/>
    <x v="2"/>
  </r>
  <r>
    <x v="6"/>
    <m/>
    <x v="66"/>
    <n v="67612"/>
    <x v="1062"/>
    <x v="0"/>
    <n v="10"/>
    <n v="0"/>
    <n v="10"/>
    <d v="2025-05-31T00:00:00"/>
    <d v="2025-06-06T00:00:00"/>
    <s v="1  DC"/>
    <s v="Atrasado"/>
    <d v="2025-06-07T00:00:00"/>
    <n v="6"/>
    <n v="405444"/>
    <m/>
    <n v="168685"/>
    <n v="221"/>
    <s v="Almoxarifados - Estoque geral"/>
    <n v="224"/>
    <n v="9824"/>
    <s v="COMERCIAL AGRICOLA"/>
    <s v="Recife"/>
    <x v="1"/>
    <x v="1"/>
    <m/>
    <x v="1"/>
    <n v="1"/>
    <n v="1"/>
    <n v="1"/>
    <n v="0"/>
    <m/>
    <x v="2"/>
  </r>
  <r>
    <x v="2"/>
    <m/>
    <x v="78"/>
    <n v="67703"/>
    <x v="1063"/>
    <x v="0"/>
    <n v="1"/>
    <n v="0"/>
    <n v="1"/>
    <d v="2025-05-16T00:00:00"/>
    <d v="2025-05-27T00:00:00"/>
    <s v="15  DC"/>
    <s v="Atrasado"/>
    <d v="2025-06-11T00:00:00"/>
    <n v="11"/>
    <n v="403129"/>
    <m/>
    <n v="168232"/>
    <n v="221"/>
    <s v="Almoxarifados - Estoque geral"/>
    <n v="309.89999999999998"/>
    <n v="6813"/>
    <s v="IMPLEMENTOS AGRICOLAS DO NORDESTE IND. E"/>
    <s v="Aliança"/>
    <x v="1"/>
    <x v="1"/>
    <m/>
    <x v="1"/>
    <n v="1"/>
    <n v="1"/>
    <n v="0.16666666666666666"/>
    <n v="0"/>
    <m/>
    <x v="2"/>
  </r>
  <r>
    <x v="2"/>
    <m/>
    <x v="136"/>
    <n v="67703"/>
    <x v="1063"/>
    <x v="0"/>
    <n v="3"/>
    <n v="3"/>
    <m/>
    <d v="2025-06-26T00:00:00"/>
    <d v="2025-07-02T00:00:00"/>
    <s v="10  DC"/>
    <s v="Atrasado"/>
    <d v="2025-07-12T00:00:00"/>
    <n v="6"/>
    <n v="408994"/>
    <m/>
    <n v="170245"/>
    <n v="221"/>
    <s v="Almoxarifados - Estoque geral"/>
    <n v="309.89999999999998"/>
    <n v="6813"/>
    <s v="IMPLEMENTOS AGRICOLAS DO NORDESTE IND. E"/>
    <s v="Aliança"/>
    <x v="1"/>
    <x v="0"/>
    <m/>
    <x v="0"/>
    <n v="1"/>
    <n v="1"/>
    <n v="0.5"/>
    <n v="0"/>
    <m/>
    <x v="0"/>
  </r>
  <r>
    <x v="0"/>
    <m/>
    <x v="0"/>
    <n v="67839"/>
    <x v="1064"/>
    <x v="0"/>
    <n v="8"/>
    <n v="0"/>
    <n v="8"/>
    <d v="2025-06-18T00:00:00"/>
    <d v="2025-07-05T00:00:00"/>
    <s v="0  DC"/>
    <s v="Atrasado"/>
    <d v="2025-07-05T00:00:00"/>
    <n v="17"/>
    <n v="408207"/>
    <m/>
    <n v="170463"/>
    <n v="221"/>
    <s v="Almoxarifados - Estoque geral"/>
    <n v="5399.32"/>
    <n v="3532"/>
    <s v="HC PNEUS SA         "/>
    <s v="João Pessoa"/>
    <x v="0"/>
    <x v="1"/>
    <m/>
    <x v="1"/>
    <n v="1"/>
    <n v="1"/>
    <n v="7.6923076923076927E-2"/>
    <n v="0"/>
    <m/>
    <x v="0"/>
  </r>
  <r>
    <x v="0"/>
    <m/>
    <x v="0"/>
    <n v="67840"/>
    <x v="1065"/>
    <x v="0"/>
    <n v="96"/>
    <n v="18"/>
    <n v="78"/>
    <d v="2025-06-18T00:00:00"/>
    <d v="2025-07-05T00:00:00"/>
    <s v="0  DC"/>
    <s v="Atrasado"/>
    <d v="2025-07-05T00:00:00"/>
    <n v="17"/>
    <n v="408174"/>
    <m/>
    <n v="170489"/>
    <n v="221"/>
    <s v="Almoxarifados - Estoque geral"/>
    <n v="2417.02"/>
    <n v="3532"/>
    <s v="HC PNEUS SA         "/>
    <s v="João Pessoa"/>
    <x v="0"/>
    <x v="0"/>
    <m/>
    <x v="0"/>
    <n v="1"/>
    <n v="1"/>
    <n v="0.16666666666666666"/>
    <n v="0"/>
    <m/>
    <x v="0"/>
  </r>
  <r>
    <x v="0"/>
    <m/>
    <x v="0"/>
    <n v="67858"/>
    <x v="1066"/>
    <x v="0"/>
    <n v="30"/>
    <n v="0"/>
    <n v="30"/>
    <d v="2025-06-03T00:00:00"/>
    <d v="2025-07-03T00:00:00"/>
    <s v="0  DC"/>
    <s v="Atrasado"/>
    <d v="2025-07-03T00:00:00"/>
    <n v="30"/>
    <n v="405691"/>
    <m/>
    <n v="170296"/>
    <n v="221"/>
    <s v="Almoxarifados - Estoque geral"/>
    <n v="499"/>
    <n v="7890"/>
    <s v="RODABORDO"/>
    <s v="Bebedouro"/>
    <x v="4"/>
    <x v="1"/>
    <m/>
    <x v="1"/>
    <n v="1"/>
    <n v="1"/>
    <n v="1"/>
    <n v="0"/>
    <m/>
    <x v="0"/>
  </r>
  <r>
    <x v="9"/>
    <m/>
    <x v="36"/>
    <n v="67945"/>
    <x v="1067"/>
    <x v="0"/>
    <n v="1"/>
    <n v="0"/>
    <n v="1"/>
    <d v="2025-06-23T00:00:00"/>
    <d v="2025-07-15T00:00:00"/>
    <s v="0  DC"/>
    <s v="Atrasado"/>
    <d v="2025-07-15T00:00:00"/>
    <n v="22"/>
    <n v="408817"/>
    <m/>
    <n v="170959"/>
    <n v="221"/>
    <s v="Almoxarifados - Estoque geral"/>
    <n v="124.5"/>
    <n v="2564"/>
    <s v="ESPERANCA NORDESTE  "/>
    <s v="Recife"/>
    <x v="1"/>
    <x v="1"/>
    <m/>
    <x v="1"/>
    <n v="1"/>
    <n v="1"/>
    <n v="1"/>
    <n v="0"/>
    <m/>
    <x v="0"/>
  </r>
  <r>
    <x v="6"/>
    <m/>
    <x v="19"/>
    <n v="67996"/>
    <x v="1068"/>
    <x v="0"/>
    <n v="2"/>
    <n v="0"/>
    <n v="2"/>
    <d v="2025-02-28T00:00:00"/>
    <d v="2025-03-20T00:00:00"/>
    <m/>
    <m/>
    <s v=""/>
    <n v="20"/>
    <n v="394764"/>
    <n v="1133066"/>
    <n v="165177"/>
    <n v="692"/>
    <s v="Tratores Preparo Solo"/>
    <n v="353.2"/>
    <n v="13341"/>
    <s v="DISMA DISTRIBUIDORA"/>
    <s v="Araçatuba"/>
    <x v="4"/>
    <x v="1"/>
    <n v="1"/>
    <x v="2"/>
    <n v="1"/>
    <n v="1"/>
    <n v="0.04"/>
    <n v="0"/>
    <n v="0"/>
    <x v="5"/>
  </r>
  <r>
    <x v="2"/>
    <m/>
    <x v="7"/>
    <n v="67996"/>
    <x v="1068"/>
    <x v="0"/>
    <n v="2"/>
    <n v="0"/>
    <n v="2"/>
    <d v="2025-05-09T00:00:00"/>
    <d v="2025-05-14T00:00:00"/>
    <m/>
    <m/>
    <s v=""/>
    <n v="5"/>
    <n v="402234"/>
    <m/>
    <n v="167578"/>
    <m/>
    <m/>
    <n v="221.16"/>
    <n v="13341"/>
    <s v="DISMA DISTRIBUIDORA"/>
    <s v="Araçatuba"/>
    <x v="4"/>
    <x v="1"/>
    <n v="1"/>
    <x v="2"/>
    <n v="1"/>
    <n v="1"/>
    <n v="8.3333333333333329E-2"/>
    <n v="0"/>
    <n v="0"/>
    <x v="2"/>
  </r>
  <r>
    <x v="2"/>
    <m/>
    <x v="7"/>
    <n v="67997"/>
    <x v="1069"/>
    <x v="0"/>
    <n v="2"/>
    <n v="0"/>
    <n v="2"/>
    <d v="2025-05-09T00:00:00"/>
    <d v="2025-05-14T00:00:00"/>
    <m/>
    <m/>
    <s v=""/>
    <n v="5"/>
    <n v="402235"/>
    <m/>
    <n v="167578"/>
    <m/>
    <m/>
    <n v="39"/>
    <n v="13341"/>
    <s v="DISMA DISTRIBUIDORA"/>
    <s v="Araçatuba"/>
    <x v="4"/>
    <x v="1"/>
    <n v="1"/>
    <x v="2"/>
    <n v="1"/>
    <n v="1"/>
    <n v="8.3333333333333329E-2"/>
    <n v="0"/>
    <n v="0"/>
    <x v="2"/>
  </r>
  <r>
    <x v="2"/>
    <m/>
    <x v="9"/>
    <n v="67997"/>
    <x v="1069"/>
    <x v="0"/>
    <n v="2"/>
    <n v="0"/>
    <n v="2"/>
    <d v="2025-06-20T00:00:00"/>
    <d v="2025-07-01T00:00:00"/>
    <s v="1  DC"/>
    <s v="Atrasado"/>
    <d v="2025-07-02T00:00:00"/>
    <n v="11"/>
    <n v="408575"/>
    <m/>
    <n v="170152"/>
    <n v="221"/>
    <s v="Almoxarifados - Estoque geral"/>
    <n v="19.45"/>
    <n v="13341"/>
    <s v="DISMA DISTRIBUIDORA"/>
    <s v="Araçatuba"/>
    <x v="4"/>
    <x v="1"/>
    <m/>
    <x v="1"/>
    <n v="1"/>
    <n v="1"/>
    <n v="5.5555555555555552E-2"/>
    <n v="0"/>
    <m/>
    <x v="0"/>
  </r>
  <r>
    <x v="2"/>
    <m/>
    <x v="7"/>
    <n v="68018"/>
    <x v="1070"/>
    <x v="0"/>
    <n v="1"/>
    <n v="0"/>
    <n v="1"/>
    <d v="2025-05-09T00:00:00"/>
    <d v="2025-05-14T00:00:00"/>
    <m/>
    <m/>
    <s v=""/>
    <n v="5"/>
    <n v="402232"/>
    <m/>
    <n v="167578"/>
    <m/>
    <m/>
    <n v="35"/>
    <n v="13341"/>
    <s v="DISMA DISTRIBUIDORA"/>
    <s v="Araçatuba"/>
    <x v="4"/>
    <x v="1"/>
    <n v="1"/>
    <x v="2"/>
    <n v="1"/>
    <n v="1"/>
    <n v="8.3333333333333329E-2"/>
    <n v="0"/>
    <n v="0"/>
    <x v="2"/>
  </r>
  <r>
    <x v="5"/>
    <m/>
    <x v="12"/>
    <n v="68023"/>
    <x v="1071"/>
    <x v="0"/>
    <n v="1"/>
    <n v="0"/>
    <n v="1"/>
    <d v="2025-04-15T00:00:00"/>
    <d v="2025-04-29T00:00:00"/>
    <m/>
    <m/>
    <s v=""/>
    <n v="14"/>
    <n v="399597"/>
    <m/>
    <n v="166899"/>
    <n v="221"/>
    <s v="Almoxarifados - Estoque geral"/>
    <n v="57.77"/>
    <n v="2097"/>
    <s v="CAUPECAS            "/>
    <s v="Recife"/>
    <x v="1"/>
    <x v="1"/>
    <n v="1"/>
    <x v="2"/>
    <n v="1"/>
    <n v="1"/>
    <n v="0.16666666666666666"/>
    <n v="0"/>
    <m/>
    <x v="4"/>
  </r>
  <r>
    <x v="5"/>
    <m/>
    <x v="12"/>
    <n v="68026"/>
    <x v="1072"/>
    <x v="0"/>
    <n v="1"/>
    <n v="0"/>
    <n v="1"/>
    <d v="2025-04-15T00:00:00"/>
    <d v="2025-04-29T00:00:00"/>
    <m/>
    <m/>
    <s v=""/>
    <n v="14"/>
    <n v="399595"/>
    <m/>
    <n v="166899"/>
    <n v="221"/>
    <s v="Almoxarifados - Estoque geral"/>
    <n v="7.21"/>
    <n v="2097"/>
    <s v="CAUPECAS            "/>
    <s v="Recife"/>
    <x v="1"/>
    <x v="1"/>
    <n v="1"/>
    <x v="2"/>
    <n v="1"/>
    <n v="1"/>
    <n v="0.16666666666666666"/>
    <n v="0"/>
    <m/>
    <x v="4"/>
  </r>
  <r>
    <x v="5"/>
    <m/>
    <x v="12"/>
    <n v="68026"/>
    <x v="1072"/>
    <x v="0"/>
    <n v="1"/>
    <n v="0"/>
    <n v="1"/>
    <d v="2025-04-15T00:00:00"/>
    <d v="2025-04-29T00:00:00"/>
    <m/>
    <m/>
    <s v=""/>
    <n v="14"/>
    <n v="399598"/>
    <m/>
    <n v="166899"/>
    <n v="221"/>
    <s v="Almoxarifados - Estoque geral"/>
    <n v="7.21"/>
    <n v="2097"/>
    <s v="CAUPECAS            "/>
    <s v="Recife"/>
    <x v="1"/>
    <x v="1"/>
    <n v="1"/>
    <x v="2"/>
    <n v="1"/>
    <n v="1"/>
    <n v="0.16666666666666666"/>
    <n v="0"/>
    <m/>
    <x v="4"/>
  </r>
  <r>
    <x v="5"/>
    <m/>
    <x v="12"/>
    <n v="68027"/>
    <x v="1073"/>
    <x v="0"/>
    <n v="1"/>
    <n v="0"/>
    <n v="1"/>
    <d v="2025-04-15T00:00:00"/>
    <d v="2025-04-29T00:00:00"/>
    <m/>
    <m/>
    <s v=""/>
    <n v="14"/>
    <n v="399596"/>
    <m/>
    <n v="166899"/>
    <n v="221"/>
    <s v="Almoxarifados - Estoque geral"/>
    <n v="14.21"/>
    <n v="2097"/>
    <s v="CAUPECAS            "/>
    <s v="Recife"/>
    <x v="1"/>
    <x v="1"/>
    <n v="1"/>
    <x v="2"/>
    <n v="1"/>
    <n v="1"/>
    <n v="0.16666666666666666"/>
    <n v="0"/>
    <m/>
    <x v="4"/>
  </r>
  <r>
    <x v="5"/>
    <m/>
    <x v="12"/>
    <n v="68027"/>
    <x v="1073"/>
    <x v="0"/>
    <n v="1"/>
    <n v="0"/>
    <n v="1"/>
    <d v="2025-04-15T00:00:00"/>
    <d v="2025-04-29T00:00:00"/>
    <m/>
    <m/>
    <s v=""/>
    <n v="14"/>
    <n v="399599"/>
    <m/>
    <n v="166899"/>
    <n v="221"/>
    <s v="Almoxarifados - Estoque geral"/>
    <n v="14.21"/>
    <n v="2097"/>
    <s v="CAUPECAS            "/>
    <s v="Recife"/>
    <x v="1"/>
    <x v="1"/>
    <n v="1"/>
    <x v="2"/>
    <n v="1"/>
    <n v="1"/>
    <n v="0.16666666666666666"/>
    <n v="0"/>
    <m/>
    <x v="4"/>
  </r>
  <r>
    <x v="5"/>
    <m/>
    <x v="16"/>
    <n v="68137"/>
    <x v="1074"/>
    <x v="0"/>
    <n v="2"/>
    <n v="0"/>
    <n v="2"/>
    <d v="2025-05-16T00:00:00"/>
    <d v="2025-05-26T00:00:00"/>
    <s v="0  DC"/>
    <s v="Atrasado"/>
    <d v="2025-05-26T00:00:00"/>
    <n v="10"/>
    <n v="403199"/>
    <m/>
    <n v="168125"/>
    <n v="221"/>
    <s v="Almoxarifados - Estoque geral"/>
    <n v="190"/>
    <n v="4604"/>
    <s v="CABINE"/>
    <s v="Recife"/>
    <x v="1"/>
    <x v="1"/>
    <n v="1"/>
    <x v="2"/>
    <n v="1"/>
    <n v="1"/>
    <n v="0.33333333333333331"/>
    <n v="0"/>
    <m/>
    <x v="2"/>
  </r>
  <r>
    <x v="5"/>
    <m/>
    <x v="47"/>
    <n v="68364"/>
    <x v="1075"/>
    <x v="0"/>
    <n v="16"/>
    <n v="0"/>
    <n v="16"/>
    <d v="2025-04-04T00:00:00"/>
    <d v="2025-04-12T00:00:00"/>
    <m/>
    <m/>
    <s v=""/>
    <n v="8"/>
    <n v="398085"/>
    <n v="1141958"/>
    <n v="166205"/>
    <n v="685"/>
    <s v="Caminhões Comboio"/>
    <n v="36"/>
    <m/>
    <s v=""/>
    <s v=""/>
    <x v="3"/>
    <x v="1"/>
    <n v="1"/>
    <x v="2"/>
    <n v="1"/>
    <n v="1"/>
    <n v="1"/>
    <n v="0"/>
    <n v="0"/>
    <x v="4"/>
  </r>
  <r>
    <x v="5"/>
    <m/>
    <x v="47"/>
    <n v="68411"/>
    <x v="1076"/>
    <x v="1"/>
    <n v="1"/>
    <n v="1"/>
    <n v="0"/>
    <d v="2025-03-14T00:00:00"/>
    <m/>
    <m/>
    <s v=""/>
    <s v=""/>
    <s v="Aguardando OC"/>
    <n v="396050"/>
    <n v="1136678"/>
    <n v="0"/>
    <n v="685"/>
    <s v="Caminhões Comboio"/>
    <n v="47.7"/>
    <m/>
    <s v=""/>
    <s v=""/>
    <x v="3"/>
    <x v="0"/>
    <m/>
    <x v="0"/>
    <n v="1"/>
    <n v="1"/>
    <n v="0"/>
    <n v="1"/>
    <e v="#REF!"/>
    <x v="1"/>
  </r>
  <r>
    <x v="6"/>
    <m/>
    <x v="117"/>
    <n v="68443"/>
    <x v="1077"/>
    <x v="0"/>
    <n v="1"/>
    <n v="1"/>
    <m/>
    <d v="2025-07-09T00:00:00"/>
    <d v="2025-07-15T00:00:00"/>
    <s v="1  DC"/>
    <s v="Atrasado"/>
    <d v="2025-07-16T00:00:00"/>
    <n v="6"/>
    <n v="410974"/>
    <m/>
    <n v="170982"/>
    <n v="221"/>
    <s v="Almoxarifados - Estoque geral"/>
    <n v="66.47"/>
    <n v="15127"/>
    <s v="EQUAGRIL LTDA"/>
    <s v="São Paulo"/>
    <x v="4"/>
    <x v="0"/>
    <m/>
    <x v="0"/>
    <n v="1"/>
    <n v="1"/>
    <n v="0.25"/>
    <n v="0"/>
    <m/>
    <x v="3"/>
  </r>
  <r>
    <x v="5"/>
    <m/>
    <x v="47"/>
    <n v="68455"/>
    <x v="1078"/>
    <x v="0"/>
    <n v="2"/>
    <n v="0"/>
    <n v="2"/>
    <d v="2025-04-04T00:00:00"/>
    <d v="2025-04-09T00:00:00"/>
    <m/>
    <m/>
    <s v=""/>
    <n v="5"/>
    <n v="398084"/>
    <n v="1141958"/>
    <n v="165976"/>
    <n v="685"/>
    <s v="Caminhões Comboio"/>
    <n v="406"/>
    <n v="2097"/>
    <s v="CAUPECAS            "/>
    <s v="Recife"/>
    <x v="1"/>
    <x v="1"/>
    <n v="1"/>
    <x v="2"/>
    <n v="1"/>
    <n v="1"/>
    <n v="1"/>
    <n v="0"/>
    <n v="0"/>
    <x v="4"/>
  </r>
  <r>
    <x v="5"/>
    <m/>
    <x v="47"/>
    <n v="68458"/>
    <x v="1079"/>
    <x v="0"/>
    <n v="1"/>
    <n v="0"/>
    <n v="1"/>
    <d v="2025-04-04T00:00:00"/>
    <d v="2025-04-12T00:00:00"/>
    <m/>
    <m/>
    <s v=""/>
    <n v="8"/>
    <n v="398077"/>
    <n v="1141958"/>
    <n v="166206"/>
    <n v="685"/>
    <s v="Caminhões Comboio"/>
    <n v="142.41999999999999"/>
    <m/>
    <s v=""/>
    <s v=""/>
    <x v="3"/>
    <x v="1"/>
    <m/>
    <x v="1"/>
    <n v="1"/>
    <n v="1"/>
    <n v="0.33333333333333331"/>
    <n v="0"/>
    <n v="0"/>
    <x v="4"/>
  </r>
  <r>
    <x v="5"/>
    <m/>
    <x v="97"/>
    <n v="68503"/>
    <x v="1080"/>
    <x v="0"/>
    <n v="1"/>
    <n v="0"/>
    <n v="1"/>
    <d v="2025-05-21T00:00:00"/>
    <d v="2025-05-27T00:00:00"/>
    <s v="0  DC"/>
    <s v="Atrasado"/>
    <d v="2025-05-27T00:00:00"/>
    <n v="6"/>
    <n v="403823"/>
    <m/>
    <n v="168242"/>
    <n v="221"/>
    <s v="Almoxarifados - Estoque geral"/>
    <n v="464.46"/>
    <n v="2528"/>
    <s v="REDIESEL            "/>
    <s v="Jaboatão dos Guararapes"/>
    <x v="1"/>
    <x v="1"/>
    <m/>
    <x v="1"/>
    <n v="1"/>
    <n v="1"/>
    <n v="0.14285714285714285"/>
    <n v="0"/>
    <m/>
    <x v="2"/>
  </r>
  <r>
    <x v="9"/>
    <m/>
    <x v="36"/>
    <n v="68704"/>
    <x v="1081"/>
    <x v="1"/>
    <n v="6"/>
    <n v="6"/>
    <m/>
    <d v="2025-06-21T00:00:00"/>
    <m/>
    <m/>
    <s v=""/>
    <s v=""/>
    <s v="Aguardando OC"/>
    <n v="408738"/>
    <m/>
    <n v="0"/>
    <n v="221"/>
    <s v="Almoxarifados - Estoque geral"/>
    <n v="17.5"/>
    <m/>
    <s v=""/>
    <s v=""/>
    <x v="3"/>
    <x v="0"/>
    <m/>
    <x v="0"/>
    <n v="1"/>
    <n v="1"/>
    <n v="0"/>
    <n v="1"/>
    <m/>
    <x v="0"/>
  </r>
  <r>
    <x v="5"/>
    <m/>
    <x v="84"/>
    <n v="68755"/>
    <x v="1082"/>
    <x v="0"/>
    <n v="1"/>
    <n v="0"/>
    <n v="1"/>
    <d v="2025-04-15T00:00:00"/>
    <d v="2025-04-29T00:00:00"/>
    <m/>
    <m/>
    <s v=""/>
    <n v="14"/>
    <n v="399588"/>
    <m/>
    <n v="166895"/>
    <n v="221"/>
    <s v="Almoxarifados - Estoque geral"/>
    <n v="887"/>
    <n v="15716"/>
    <s v="BRADIPE"/>
    <s v="Jaboatão dos Guararapes"/>
    <x v="1"/>
    <x v="1"/>
    <n v="1"/>
    <x v="2"/>
    <n v="1"/>
    <n v="1"/>
    <n v="1"/>
    <n v="0"/>
    <m/>
    <x v="4"/>
  </r>
  <r>
    <x v="0"/>
    <m/>
    <x v="0"/>
    <n v="68995"/>
    <x v="1083"/>
    <x v="1"/>
    <n v="6"/>
    <n v="6"/>
    <m/>
    <d v="2025-07-09T00:00:00"/>
    <m/>
    <m/>
    <s v=""/>
    <s v=""/>
    <s v="Aguardando OC"/>
    <n v="411002"/>
    <m/>
    <n v="0"/>
    <n v="221"/>
    <s v="Almoxarifados - Estoque geral"/>
    <n v="34.5"/>
    <m/>
    <s v=""/>
    <s v=""/>
    <x v="3"/>
    <x v="0"/>
    <m/>
    <x v="0"/>
    <n v="1"/>
    <n v="1"/>
    <n v="0"/>
    <n v="1"/>
    <m/>
    <x v="3"/>
  </r>
  <r>
    <x v="11"/>
    <m/>
    <x v="61"/>
    <n v="69050"/>
    <x v="1084"/>
    <x v="0"/>
    <n v="10"/>
    <n v="0"/>
    <n v="10"/>
    <d v="2025-05-08T00:00:00"/>
    <d v="2025-05-13T00:00:00"/>
    <s v="0  DC"/>
    <s v="Atrasado"/>
    <d v="2025-05-13T00:00:00"/>
    <n v="5"/>
    <n v="401773"/>
    <m/>
    <n v="167538"/>
    <n v="221"/>
    <s v="Almoxarifados - Estoque geral"/>
    <n v="9500"/>
    <n v="1598"/>
    <s v="M GONCALVES         "/>
    <s v="Itambé"/>
    <x v="1"/>
    <x v="1"/>
    <m/>
    <x v="1"/>
    <n v="1"/>
    <n v="1"/>
    <n v="0.2"/>
    <n v="0"/>
    <m/>
    <x v="2"/>
  </r>
  <r>
    <x v="11"/>
    <m/>
    <x v="61"/>
    <n v="69050"/>
    <x v="1084"/>
    <x v="1"/>
    <n v="10"/>
    <n v="10"/>
    <m/>
    <d v="2025-07-08T00:00:00"/>
    <m/>
    <m/>
    <s v=""/>
    <s v=""/>
    <s v="Aguardando OC"/>
    <n v="410726"/>
    <m/>
    <n v="0"/>
    <n v="221"/>
    <s v="Almoxarifados - Estoque geral"/>
    <n v="950"/>
    <m/>
    <s v=""/>
    <s v=""/>
    <x v="3"/>
    <x v="0"/>
    <m/>
    <x v="0"/>
    <n v="1"/>
    <n v="1"/>
    <n v="0"/>
    <n v="1"/>
    <m/>
    <x v="3"/>
  </r>
  <r>
    <x v="11"/>
    <m/>
    <x v="61"/>
    <n v="69051"/>
    <x v="1085"/>
    <x v="0"/>
    <n v="6"/>
    <n v="0"/>
    <n v="6"/>
    <d v="2025-05-08T00:00:00"/>
    <d v="2025-05-13T00:00:00"/>
    <s v="0  DC"/>
    <s v="Atrasado"/>
    <d v="2025-05-13T00:00:00"/>
    <n v="5"/>
    <n v="401772"/>
    <m/>
    <n v="167538"/>
    <n v="221"/>
    <s v="Almoxarifados - Estoque geral"/>
    <n v="6462"/>
    <n v="1598"/>
    <s v="M GONCALVES         "/>
    <s v="Itambé"/>
    <x v="1"/>
    <x v="1"/>
    <m/>
    <x v="1"/>
    <n v="1"/>
    <n v="1"/>
    <n v="0.2"/>
    <n v="0"/>
    <m/>
    <x v="2"/>
  </r>
  <r>
    <x v="11"/>
    <m/>
    <x v="61"/>
    <n v="69051"/>
    <x v="1085"/>
    <x v="1"/>
    <n v="10"/>
    <n v="10"/>
    <m/>
    <d v="2025-07-08T00:00:00"/>
    <m/>
    <m/>
    <s v=""/>
    <s v=""/>
    <s v="Aguardando OC"/>
    <n v="410727"/>
    <m/>
    <n v="0"/>
    <n v="221"/>
    <s v="Almoxarifados - Estoque geral"/>
    <n v="1077"/>
    <m/>
    <s v=""/>
    <s v=""/>
    <x v="3"/>
    <x v="0"/>
    <m/>
    <x v="0"/>
    <n v="1"/>
    <n v="1"/>
    <n v="0"/>
    <n v="1"/>
    <m/>
    <x v="3"/>
  </r>
  <r>
    <x v="2"/>
    <m/>
    <x v="77"/>
    <n v="69166"/>
    <x v="1086"/>
    <x v="0"/>
    <n v="3"/>
    <n v="0"/>
    <n v="3"/>
    <d v="2025-03-14T00:00:00"/>
    <d v="2025-04-12T00:00:00"/>
    <m/>
    <m/>
    <s v=""/>
    <n v="29"/>
    <n v="396113"/>
    <n v="1136699"/>
    <n v="166197"/>
    <n v="112"/>
    <s v="Carregadeiras Colheita"/>
    <n v="780"/>
    <n v="10057"/>
    <s v="ARMAZEM MIX"/>
    <s v="Recife"/>
    <x v="1"/>
    <x v="1"/>
    <m/>
    <x v="1"/>
    <n v="1"/>
    <n v="1"/>
    <n v="0.1"/>
    <n v="0"/>
    <n v="0"/>
    <x v="1"/>
  </r>
  <r>
    <x v="2"/>
    <m/>
    <x v="78"/>
    <n v="69166"/>
    <x v="1086"/>
    <x v="0"/>
    <n v="3"/>
    <n v="0"/>
    <n v="3"/>
    <d v="2025-03-14T00:00:00"/>
    <d v="2025-04-12T00:00:00"/>
    <m/>
    <m/>
    <s v=""/>
    <n v="29"/>
    <n v="396118"/>
    <n v="1136701"/>
    <n v="166197"/>
    <n v="112"/>
    <s v="Carregadeiras Colheita"/>
    <n v="780"/>
    <n v="10057"/>
    <s v="ARMAZEM MIX"/>
    <s v="Recife"/>
    <x v="1"/>
    <x v="1"/>
    <m/>
    <x v="1"/>
    <n v="1"/>
    <n v="1"/>
    <n v="0.1"/>
    <n v="0"/>
    <n v="0"/>
    <x v="1"/>
  </r>
  <r>
    <x v="2"/>
    <m/>
    <x v="136"/>
    <n v="69166"/>
    <x v="1086"/>
    <x v="0"/>
    <n v="4"/>
    <n v="0"/>
    <n v="4"/>
    <d v="2025-03-14T00:00:00"/>
    <d v="2025-04-12T00:00:00"/>
    <m/>
    <m/>
    <s v=""/>
    <n v="29"/>
    <n v="396126"/>
    <n v="1136703"/>
    <n v="166197"/>
    <n v="112"/>
    <s v="Carregadeiras Colheita"/>
    <n v="1040"/>
    <n v="10057"/>
    <s v="ARMAZEM MIX"/>
    <s v="Recife"/>
    <x v="1"/>
    <x v="1"/>
    <m/>
    <x v="1"/>
    <n v="1"/>
    <n v="1"/>
    <n v="0.1"/>
    <n v="0"/>
    <n v="0"/>
    <x v="1"/>
  </r>
  <r>
    <x v="5"/>
    <m/>
    <x v="108"/>
    <n v="69251"/>
    <x v="1087"/>
    <x v="1"/>
    <n v="2"/>
    <n v="2"/>
    <m/>
    <d v="2025-06-06T00:00:00"/>
    <m/>
    <m/>
    <s v=""/>
    <s v=""/>
    <s v="Aguardando OC"/>
    <n v="40629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7"/>
    <m/>
    <x v="55"/>
    <n v="69292"/>
    <x v="1088"/>
    <x v="0"/>
    <n v="1"/>
    <n v="0"/>
    <n v="1"/>
    <d v="2025-04-11T00:00:00"/>
    <d v="2025-04-23T00:00:00"/>
    <m/>
    <m/>
    <s v=""/>
    <n v="12"/>
    <n v="399123"/>
    <n v="1144004"/>
    <n v="166654"/>
    <n v="727"/>
    <s v="Áreas de Vivência"/>
    <n v="8.99"/>
    <n v="14591"/>
    <s v="ATACADÃO ECONOMICO"/>
    <s v="João Pessoa"/>
    <x v="0"/>
    <x v="1"/>
    <m/>
    <x v="1"/>
    <n v="1"/>
    <n v="1"/>
    <n v="0.16666666666666666"/>
    <n v="0"/>
    <n v="0"/>
    <x v="4"/>
  </r>
  <r>
    <x v="7"/>
    <m/>
    <x v="56"/>
    <n v="69292"/>
    <x v="1088"/>
    <x v="0"/>
    <n v="1"/>
    <n v="0"/>
    <n v="1"/>
    <d v="2025-04-11T00:00:00"/>
    <d v="2025-04-23T00:00:00"/>
    <m/>
    <m/>
    <s v=""/>
    <n v="12"/>
    <n v="399134"/>
    <n v="1144009"/>
    <n v="166654"/>
    <n v="727"/>
    <s v="Áreas de Vivência"/>
    <n v="8.99"/>
    <n v="14591"/>
    <s v="ATACADÃO ECONOMICO"/>
    <s v="João Pessoa"/>
    <x v="0"/>
    <x v="1"/>
    <m/>
    <x v="1"/>
    <n v="1"/>
    <n v="1"/>
    <n v="0.16666666666666666"/>
    <n v="0"/>
    <n v="0"/>
    <x v="4"/>
  </r>
  <r>
    <x v="7"/>
    <m/>
    <x v="57"/>
    <n v="69292"/>
    <x v="1088"/>
    <x v="0"/>
    <n v="1"/>
    <n v="0"/>
    <n v="1"/>
    <d v="2025-04-11T00:00:00"/>
    <d v="2025-04-23T00:00:00"/>
    <m/>
    <m/>
    <s v=""/>
    <n v="12"/>
    <n v="399144"/>
    <n v="1144010"/>
    <n v="166654"/>
    <n v="727"/>
    <s v="Áreas de Vivência"/>
    <n v="8.99"/>
    <n v="14591"/>
    <s v="ATACADÃO ECONOMICO"/>
    <s v="João Pessoa"/>
    <x v="0"/>
    <x v="1"/>
    <m/>
    <x v="1"/>
    <n v="1"/>
    <n v="1"/>
    <n v="0.16666666666666666"/>
    <n v="0"/>
    <n v="0"/>
    <x v="4"/>
  </r>
  <r>
    <x v="7"/>
    <m/>
    <x v="58"/>
    <n v="69292"/>
    <x v="1088"/>
    <x v="0"/>
    <n v="1"/>
    <n v="0"/>
    <n v="1"/>
    <d v="2025-04-11T00:00:00"/>
    <d v="2025-04-23T00:00:00"/>
    <m/>
    <m/>
    <s v=""/>
    <n v="12"/>
    <n v="399152"/>
    <n v="1144011"/>
    <n v="166654"/>
    <n v="727"/>
    <s v="Áreas de Vivência"/>
    <n v="8.99"/>
    <n v="14591"/>
    <s v="ATACADÃO ECONOMICO"/>
    <s v="João Pessoa"/>
    <x v="0"/>
    <x v="1"/>
    <m/>
    <x v="1"/>
    <n v="1"/>
    <n v="1"/>
    <n v="0.16666666666666666"/>
    <n v="0"/>
    <n v="0"/>
    <x v="4"/>
  </r>
  <r>
    <x v="7"/>
    <m/>
    <x v="62"/>
    <n v="69292"/>
    <x v="1088"/>
    <x v="0"/>
    <n v="1"/>
    <n v="0"/>
    <n v="1"/>
    <d v="2025-04-11T00:00:00"/>
    <d v="2025-04-23T00:00:00"/>
    <m/>
    <m/>
    <s v=""/>
    <n v="12"/>
    <n v="399158"/>
    <n v="1144012"/>
    <n v="166654"/>
    <n v="727"/>
    <s v="Áreas de Vivência"/>
    <n v="8.99"/>
    <n v="14591"/>
    <s v="ATACADÃO ECONOMICO"/>
    <s v="João Pessoa"/>
    <x v="0"/>
    <x v="1"/>
    <m/>
    <x v="1"/>
    <n v="1"/>
    <n v="1"/>
    <n v="0.16666666666666666"/>
    <n v="0"/>
    <n v="0"/>
    <x v="4"/>
  </r>
  <r>
    <x v="7"/>
    <m/>
    <x v="63"/>
    <n v="69292"/>
    <x v="1088"/>
    <x v="0"/>
    <n v="1"/>
    <n v="0"/>
    <n v="1"/>
    <d v="2025-04-11T00:00:00"/>
    <d v="2025-04-23T00:00:00"/>
    <m/>
    <m/>
    <s v=""/>
    <n v="12"/>
    <n v="399164"/>
    <n v="1144013"/>
    <n v="166654"/>
    <n v="727"/>
    <s v="Áreas de Vivência"/>
    <n v="8.99"/>
    <n v="14591"/>
    <s v="ATACADÃO ECONOMICO"/>
    <s v="João Pessoa"/>
    <x v="0"/>
    <x v="1"/>
    <m/>
    <x v="1"/>
    <n v="1"/>
    <n v="1"/>
    <n v="0.16666666666666666"/>
    <n v="0"/>
    <n v="0"/>
    <x v="4"/>
  </r>
  <r>
    <x v="5"/>
    <m/>
    <x v="40"/>
    <n v="69376"/>
    <x v="1089"/>
    <x v="0"/>
    <n v="1"/>
    <n v="0"/>
    <n v="1"/>
    <d v="2025-05-09T00:00:00"/>
    <d v="2025-05-12T00:00:00"/>
    <m/>
    <m/>
    <s v=""/>
    <n v="3"/>
    <n v="402026"/>
    <m/>
    <n v="167487"/>
    <m/>
    <m/>
    <n v="457.14"/>
    <n v="2097"/>
    <s v="CAUPECAS            "/>
    <s v="Recife"/>
    <x v="1"/>
    <x v="1"/>
    <n v="1"/>
    <x v="2"/>
    <n v="1"/>
    <n v="1"/>
    <n v="0.1"/>
    <n v="0"/>
    <n v="0"/>
    <x v="2"/>
  </r>
  <r>
    <x v="5"/>
    <m/>
    <x v="40"/>
    <n v="69384"/>
    <x v="1090"/>
    <x v="0"/>
    <n v="1"/>
    <n v="0"/>
    <n v="1"/>
    <d v="2025-05-09T00:00:00"/>
    <d v="2025-05-15T00:00:00"/>
    <m/>
    <m/>
    <s v=""/>
    <n v="6"/>
    <n v="402044"/>
    <m/>
    <n v="167743"/>
    <m/>
    <m/>
    <n v="707.2"/>
    <n v="6880"/>
    <s v="AUTO NORTE"/>
    <s v="Bayeux"/>
    <x v="0"/>
    <x v="1"/>
    <n v="1"/>
    <x v="2"/>
    <n v="1"/>
    <n v="1"/>
    <n v="0.33333333333333331"/>
    <n v="0"/>
    <n v="0"/>
    <x v="2"/>
  </r>
  <r>
    <x v="5"/>
    <m/>
    <x v="106"/>
    <n v="69487"/>
    <x v="1091"/>
    <x v="0"/>
    <n v="1"/>
    <n v="1"/>
    <m/>
    <d v="2025-07-14T00:00:00"/>
    <d v="2025-07-19T00:00:00"/>
    <s v="0  DC"/>
    <s v="Atrasado"/>
    <d v="2025-07-19T00:00:00"/>
    <n v="5"/>
    <n v="411658"/>
    <m/>
    <n v="171188"/>
    <n v="221"/>
    <s v="Almoxarifados - Estoque geral"/>
    <n v="827.43"/>
    <n v="2528"/>
    <s v="REDIESEL            "/>
    <s v="Jaboatão dos Guararapes"/>
    <x v="1"/>
    <x v="0"/>
    <m/>
    <x v="0"/>
    <n v="1"/>
    <n v="1"/>
    <n v="0.1111111111111111"/>
    <n v="0"/>
    <m/>
    <x v="3"/>
  </r>
  <r>
    <x v="5"/>
    <m/>
    <x v="47"/>
    <n v="69954"/>
    <x v="1092"/>
    <x v="0"/>
    <n v="1"/>
    <n v="0"/>
    <n v="1"/>
    <d v="2025-04-10T00:00:00"/>
    <d v="2025-04-16T00:00:00"/>
    <m/>
    <m/>
    <s v=""/>
    <n v="6"/>
    <n v="399028"/>
    <n v="1143900"/>
    <n v="166449"/>
    <n v="685"/>
    <s v="Caminhões Comboio"/>
    <n v="150"/>
    <n v="15716"/>
    <s v="BRADIPE"/>
    <s v="Jaboatão dos Guararapes"/>
    <x v="1"/>
    <x v="1"/>
    <n v="1"/>
    <x v="2"/>
    <n v="1"/>
    <n v="1"/>
    <n v="0.1111111111111111"/>
    <n v="0"/>
    <n v="0"/>
    <x v="4"/>
  </r>
  <r>
    <x v="5"/>
    <m/>
    <x v="39"/>
    <n v="70047"/>
    <x v="1093"/>
    <x v="0"/>
    <n v="2"/>
    <n v="0"/>
    <n v="2"/>
    <d v="2025-04-01T00:00:00"/>
    <d v="2025-04-07T00:00:00"/>
    <m/>
    <m/>
    <s v=""/>
    <n v="6"/>
    <n v="397688"/>
    <n v="1140843"/>
    <n v="165840"/>
    <n v="690"/>
    <s v="Caminhões Plantio"/>
    <n v="128.33000000000001"/>
    <m/>
    <s v=""/>
    <s v=""/>
    <x v="3"/>
    <x v="1"/>
    <n v="1"/>
    <x v="2"/>
    <n v="1"/>
    <n v="1"/>
    <n v="1"/>
    <n v="0"/>
    <n v="0"/>
    <x v="4"/>
  </r>
  <r>
    <x v="2"/>
    <m/>
    <x v="78"/>
    <n v="70365"/>
    <x v="1094"/>
    <x v="0"/>
    <n v="1"/>
    <n v="0"/>
    <n v="1"/>
    <d v="2025-05-16T00:00:00"/>
    <d v="2025-05-27T00:00:00"/>
    <s v="15  DC"/>
    <s v="Atrasado"/>
    <d v="2025-06-11T00:00:00"/>
    <n v="11"/>
    <n v="403126"/>
    <m/>
    <n v="168232"/>
    <n v="221"/>
    <s v="Almoxarifados - Estoque geral"/>
    <n v="219.86"/>
    <n v="6813"/>
    <s v="IMPLEMENTOS AGRICOLAS DO NORDESTE IND. E"/>
    <s v="Aliança"/>
    <x v="1"/>
    <x v="1"/>
    <m/>
    <x v="1"/>
    <n v="1"/>
    <n v="1"/>
    <n v="0.16666666666666666"/>
    <n v="0"/>
    <m/>
    <x v="2"/>
  </r>
  <r>
    <x v="2"/>
    <m/>
    <x v="136"/>
    <n v="70365"/>
    <x v="1094"/>
    <x v="0"/>
    <n v="1"/>
    <n v="1"/>
    <m/>
    <d v="2025-06-26T00:00:00"/>
    <d v="2025-07-02T00:00:00"/>
    <s v="10  DC"/>
    <s v="Atrasado"/>
    <d v="2025-07-12T00:00:00"/>
    <n v="6"/>
    <n v="408995"/>
    <m/>
    <n v="170245"/>
    <n v="221"/>
    <s v="Almoxarifados - Estoque geral"/>
    <n v="219.86"/>
    <n v="6813"/>
    <s v="IMPLEMENTOS AGRICOLAS DO NORDESTE IND. E"/>
    <s v="Aliança"/>
    <x v="1"/>
    <x v="0"/>
    <m/>
    <x v="0"/>
    <n v="1"/>
    <n v="1"/>
    <n v="0.5"/>
    <n v="0"/>
    <m/>
    <x v="0"/>
  </r>
  <r>
    <x v="2"/>
    <m/>
    <x v="78"/>
    <n v="70366"/>
    <x v="1095"/>
    <x v="0"/>
    <n v="1"/>
    <n v="0"/>
    <n v="1"/>
    <d v="2025-05-16T00:00:00"/>
    <d v="2025-05-27T00:00:00"/>
    <s v="2  DC"/>
    <s v="Atrasado"/>
    <d v="2025-05-29T00:00:00"/>
    <n v="11"/>
    <n v="403127"/>
    <m/>
    <n v="168232"/>
    <n v="221"/>
    <s v="Almoxarifados - Estoque geral"/>
    <n v="220.59"/>
    <n v="6813"/>
    <s v="IMPLEMENTOS AGRICOLAS DO NORDESTE IND. E"/>
    <s v="Aliança"/>
    <x v="1"/>
    <x v="1"/>
    <m/>
    <x v="1"/>
    <n v="1"/>
    <n v="1"/>
    <n v="0.16666666666666666"/>
    <n v="0"/>
    <m/>
    <x v="2"/>
  </r>
  <r>
    <x v="2"/>
    <m/>
    <x v="78"/>
    <n v="70367"/>
    <x v="1096"/>
    <x v="0"/>
    <n v="1"/>
    <n v="0"/>
    <n v="1"/>
    <d v="2025-05-16T00:00:00"/>
    <d v="2025-05-27T00:00:00"/>
    <s v="1  DC"/>
    <s v="Atrasado"/>
    <d v="2025-05-28T00:00:00"/>
    <n v="11"/>
    <n v="403128"/>
    <m/>
    <n v="168232"/>
    <n v="221"/>
    <s v="Almoxarifados - Estoque geral"/>
    <n v="271"/>
    <n v="6813"/>
    <s v="IMPLEMENTOS AGRICOLAS DO NORDESTE IND. E"/>
    <s v="Aliança"/>
    <x v="1"/>
    <x v="1"/>
    <m/>
    <x v="1"/>
    <n v="1"/>
    <n v="1"/>
    <n v="0.16666666666666666"/>
    <n v="0"/>
    <m/>
    <x v="2"/>
  </r>
  <r>
    <x v="4"/>
    <m/>
    <x v="132"/>
    <n v="70440"/>
    <x v="1097"/>
    <x v="0"/>
    <n v="4"/>
    <n v="4"/>
    <m/>
    <d v="2025-06-27T00:00:00"/>
    <d v="2025-07-03T00:00:00"/>
    <s v="2  UT"/>
    <s v="Atrasado"/>
    <d v="2025-07-05T00:00:00"/>
    <n v="6"/>
    <n v="409245"/>
    <m/>
    <n v="170311"/>
    <n v="221"/>
    <s v="Almoxarifados - Estoque geral"/>
    <n v="23.28"/>
    <n v="12397"/>
    <s v="UNIMIL INDÚSTRIA "/>
    <s v="Piracicaba"/>
    <x v="4"/>
    <x v="0"/>
    <m/>
    <x v="0"/>
    <n v="1"/>
    <n v="1"/>
    <n v="0.25"/>
    <n v="0"/>
    <m/>
    <x v="0"/>
  </r>
  <r>
    <x v="4"/>
    <m/>
    <x v="132"/>
    <n v="70441"/>
    <x v="1098"/>
    <x v="0"/>
    <n v="4"/>
    <n v="4"/>
    <m/>
    <d v="2025-06-27T00:00:00"/>
    <d v="2025-07-03T00:00:00"/>
    <s v="2  UT"/>
    <s v="Atrasado"/>
    <d v="2025-07-05T00:00:00"/>
    <n v="6"/>
    <n v="409246"/>
    <m/>
    <n v="170311"/>
    <n v="221"/>
    <s v="Almoxarifados - Estoque geral"/>
    <n v="5.64"/>
    <n v="12397"/>
    <s v="UNIMIL INDÚSTRIA "/>
    <s v="Piracicaba"/>
    <x v="4"/>
    <x v="0"/>
    <m/>
    <x v="0"/>
    <n v="1"/>
    <n v="1"/>
    <n v="0.25"/>
    <n v="0"/>
    <m/>
    <x v="0"/>
  </r>
  <r>
    <x v="3"/>
    <m/>
    <x v="103"/>
    <n v="70478"/>
    <x v="1099"/>
    <x v="0"/>
    <n v="1"/>
    <n v="0"/>
    <n v="1"/>
    <d v="2025-04-22T00:00:00"/>
    <d v="2025-05-02T00:00:00"/>
    <m/>
    <m/>
    <s v=""/>
    <n v="10"/>
    <n v="400068"/>
    <m/>
    <n v="166978"/>
    <n v="221"/>
    <s v="Almoxarifados - Estoque geral"/>
    <n v="1165"/>
    <n v="3337"/>
    <s v="FORNECEDORA         "/>
    <s v="Campina Grande"/>
    <x v="0"/>
    <x v="1"/>
    <n v="1"/>
    <x v="2"/>
    <n v="1"/>
    <n v="1"/>
    <n v="0.25"/>
    <n v="0"/>
    <m/>
    <x v="4"/>
  </r>
  <r>
    <x v="11"/>
    <m/>
    <x v="61"/>
    <n v="70610"/>
    <x v="1100"/>
    <x v="0"/>
    <n v="80"/>
    <n v="0"/>
    <n v="80"/>
    <d v="2025-06-05T00:00:00"/>
    <d v="2025-06-13T00:00:00"/>
    <s v="0  DC"/>
    <s v="Atrasado"/>
    <d v="2025-06-13T00:00:00"/>
    <n v="8"/>
    <n v="406005"/>
    <m/>
    <n v="169095"/>
    <n v="221"/>
    <s v="Almoxarifados - Estoque geral"/>
    <n v="584.79999999999995"/>
    <n v="5779"/>
    <s v="ARCELOR MITTAL DISTRIBUIÇÃO"/>
    <s v="Jaboatão dos Guararapes"/>
    <x v="1"/>
    <x v="1"/>
    <m/>
    <x v="1"/>
    <n v="1"/>
    <n v="1"/>
    <n v="0.2"/>
    <n v="0"/>
    <m/>
    <x v="0"/>
  </r>
  <r>
    <x v="9"/>
    <m/>
    <x v="36"/>
    <n v="70716"/>
    <x v="1101"/>
    <x v="1"/>
    <n v="4"/>
    <n v="4"/>
    <m/>
    <d v="2025-06-21T00:00:00"/>
    <m/>
    <m/>
    <s v=""/>
    <s v=""/>
    <s v="Aguardando OC"/>
    <n v="408741"/>
    <m/>
    <n v="0"/>
    <n v="221"/>
    <s v="Almoxarifados - Estoque geral"/>
    <n v="3.5"/>
    <m/>
    <s v=""/>
    <s v=""/>
    <x v="3"/>
    <x v="0"/>
    <m/>
    <x v="0"/>
    <n v="1"/>
    <n v="1"/>
    <n v="0"/>
    <n v="1"/>
    <m/>
    <x v="0"/>
  </r>
  <r>
    <x v="2"/>
    <m/>
    <x v="33"/>
    <n v="70861"/>
    <x v="1102"/>
    <x v="0"/>
    <n v="5"/>
    <n v="0"/>
    <n v="5"/>
    <d v="2025-05-26T00:00:00"/>
    <d v="2025-05-27T00:00:00"/>
    <s v="0  DC"/>
    <s v="Atrasado"/>
    <d v="2025-05-27T00:00:00"/>
    <n v="1"/>
    <n v="404492"/>
    <m/>
    <n v="168258"/>
    <n v="221"/>
    <s v="Almoxarifados - Estoque geral"/>
    <n v="232"/>
    <n v="10057"/>
    <s v="ARMAZEM MIX"/>
    <s v="Recife"/>
    <x v="1"/>
    <x v="1"/>
    <m/>
    <x v="1"/>
    <n v="1"/>
    <n v="1"/>
    <n v="0.16666666666666666"/>
    <n v="0"/>
    <m/>
    <x v="2"/>
  </r>
  <r>
    <x v="1"/>
    <m/>
    <x v="85"/>
    <n v="71117"/>
    <x v="1103"/>
    <x v="0"/>
    <n v="1"/>
    <n v="0"/>
    <n v="1"/>
    <d v="2025-03-28T00:00:00"/>
    <d v="2025-04-10T00:00:00"/>
    <m/>
    <m/>
    <s v=""/>
    <n v="13"/>
    <n v="397409"/>
    <n v="1139979"/>
    <n v="166130"/>
    <n v="715"/>
    <s v="Automóveis e Utilitários - Plantio"/>
    <n v="49.56"/>
    <n v="7692"/>
    <s v="BEZERRA OLIVEIRA"/>
    <s v="Cabedelo"/>
    <x v="0"/>
    <x v="1"/>
    <m/>
    <x v="1"/>
    <n v="1"/>
    <n v="1"/>
    <n v="1"/>
    <n v="0"/>
    <n v="0"/>
    <x v="1"/>
  </r>
  <r>
    <x v="6"/>
    <m/>
    <x v="31"/>
    <n v="71255"/>
    <x v="1104"/>
    <x v="1"/>
    <n v="1"/>
    <n v="1"/>
    <n v="0"/>
    <d v="2025-05-09T00:00:00"/>
    <m/>
    <m/>
    <s v=""/>
    <s v=""/>
    <s v="Aguardando OC"/>
    <n v="402153"/>
    <m/>
    <n v="0"/>
    <n v="221"/>
    <s v="Almoxarifados - Estoque geral"/>
    <n v="172.62"/>
    <m/>
    <s v=""/>
    <s v=""/>
    <x v="3"/>
    <x v="0"/>
    <m/>
    <x v="0"/>
    <n v="1"/>
    <n v="1"/>
    <n v="0"/>
    <n v="1"/>
    <m/>
    <x v="2"/>
  </r>
  <r>
    <x v="11"/>
    <m/>
    <x v="61"/>
    <n v="71299"/>
    <x v="1105"/>
    <x v="0"/>
    <n v="64"/>
    <n v="0"/>
    <n v="64"/>
    <d v="2025-05-08T00:00:00"/>
    <d v="2025-05-16T00:00:00"/>
    <s v="1  UT"/>
    <s v="Atrasado"/>
    <d v="2025-05-17T00:00:00"/>
    <n v="8"/>
    <n v="401770"/>
    <m/>
    <n v="167834"/>
    <n v="221"/>
    <s v="Almoxarifados - Estoque geral"/>
    <n v="633.6"/>
    <n v="1264"/>
    <s v="INCOMTUBOS          "/>
    <s v="Recife"/>
    <x v="1"/>
    <x v="1"/>
    <m/>
    <x v="1"/>
    <n v="1"/>
    <n v="1"/>
    <n v="0.125"/>
    <n v="0"/>
    <m/>
    <x v="2"/>
  </r>
  <r>
    <x v="5"/>
    <m/>
    <x v="64"/>
    <n v="71330"/>
    <x v="1106"/>
    <x v="0"/>
    <n v="2"/>
    <n v="0"/>
    <n v="2"/>
    <d v="2025-06-13T00:00:00"/>
    <d v="2025-06-23T00:00:00"/>
    <s v="4  DC"/>
    <s v="Atrasado"/>
    <d v="2025-06-27T00:00:00"/>
    <n v="10"/>
    <n v="407603"/>
    <m/>
    <n v="169667"/>
    <n v="221"/>
    <s v="Almoxarifados - Estoque geral"/>
    <n v="731.33"/>
    <n v="3163"/>
    <s v="PACAEMBU            "/>
    <s v="Jaboatão dos Guararapes"/>
    <x v="1"/>
    <x v="1"/>
    <m/>
    <x v="1"/>
    <n v="1"/>
    <n v="1"/>
    <n v="1"/>
    <n v="0"/>
    <m/>
    <x v="0"/>
  </r>
  <r>
    <x v="5"/>
    <m/>
    <x v="106"/>
    <n v="71375"/>
    <x v="1107"/>
    <x v="0"/>
    <n v="1"/>
    <n v="1"/>
    <m/>
    <d v="2025-07-14T00:00:00"/>
    <d v="2025-07-19T00:00:00"/>
    <s v="0  DC"/>
    <s v="Atrasado"/>
    <d v="2025-07-19T00:00:00"/>
    <n v="5"/>
    <n v="411663"/>
    <m/>
    <n v="171188"/>
    <n v="221"/>
    <s v="Almoxarifados - Estoque geral"/>
    <n v="340.54"/>
    <n v="2528"/>
    <s v="REDIESEL            "/>
    <s v="Jaboatão dos Guararapes"/>
    <x v="1"/>
    <x v="0"/>
    <m/>
    <x v="0"/>
    <n v="1"/>
    <n v="1"/>
    <n v="0.1111111111111111"/>
    <n v="0"/>
    <m/>
    <x v="3"/>
  </r>
  <r>
    <x v="5"/>
    <m/>
    <x v="106"/>
    <n v="71376"/>
    <x v="1108"/>
    <x v="0"/>
    <n v="1"/>
    <n v="1"/>
    <m/>
    <d v="2025-07-14T00:00:00"/>
    <d v="2025-07-19T00:00:00"/>
    <s v="1  UT"/>
    <s v="Atrasado"/>
    <d v="2025-07-20T00:00:00"/>
    <n v="5"/>
    <n v="411664"/>
    <m/>
    <n v="171187"/>
    <n v="221"/>
    <s v="Almoxarifados - Estoque geral"/>
    <n v="730.1"/>
    <n v="2106"/>
    <s v="UNIDAS              "/>
    <s v="João Pessoa"/>
    <x v="0"/>
    <x v="0"/>
    <m/>
    <x v="0"/>
    <n v="1"/>
    <n v="1"/>
    <n v="0.2"/>
    <n v="0"/>
    <m/>
    <x v="3"/>
  </r>
  <r>
    <x v="5"/>
    <m/>
    <x v="59"/>
    <n v="71417"/>
    <x v="1109"/>
    <x v="0"/>
    <n v="1"/>
    <n v="0"/>
    <n v="1"/>
    <d v="2025-05-17T00:00:00"/>
    <d v="2025-05-26T00:00:00"/>
    <s v="1  UT"/>
    <s v="Atrasado"/>
    <d v="2025-05-27T00:00:00"/>
    <n v="9"/>
    <n v="403369"/>
    <m/>
    <n v="168135"/>
    <n v="221"/>
    <s v="Almoxarifados - Estoque geral"/>
    <n v="5.82"/>
    <n v="2106"/>
    <s v="UNIDAS              "/>
    <s v="João Pessoa"/>
    <x v="0"/>
    <x v="1"/>
    <m/>
    <x v="1"/>
    <n v="1"/>
    <n v="1"/>
    <n v="1"/>
    <n v="0"/>
    <m/>
    <x v="2"/>
  </r>
  <r>
    <x v="5"/>
    <m/>
    <x v="81"/>
    <n v="71641"/>
    <x v="1110"/>
    <x v="0"/>
    <n v="2"/>
    <n v="0"/>
    <n v="2"/>
    <d v="2025-02-11T00:00:00"/>
    <d v="2025-04-03T00:00:00"/>
    <m/>
    <m/>
    <s v=""/>
    <n v="51"/>
    <n v="396723"/>
    <n v="1138052"/>
    <n v="0"/>
    <n v="685"/>
    <s v="Caminhões Comboio"/>
    <n v="760"/>
    <m/>
    <s v=""/>
    <s v=""/>
    <x v="3"/>
    <x v="1"/>
    <n v="1"/>
    <x v="2"/>
    <n v="1"/>
    <n v="1"/>
    <n v="0"/>
    <n v="1"/>
    <e v="#REF!"/>
    <x v="5"/>
  </r>
  <r>
    <x v="5"/>
    <m/>
    <x v="81"/>
    <n v="71642"/>
    <x v="1111"/>
    <x v="0"/>
    <n v="2"/>
    <n v="0"/>
    <n v="2"/>
    <d v="2025-02-11T00:00:00"/>
    <d v="2025-04-03T00:00:00"/>
    <m/>
    <m/>
    <s v=""/>
    <n v="51"/>
    <n v="396722"/>
    <n v="1138052"/>
    <n v="0"/>
    <n v="685"/>
    <s v="Caminhões Comboio"/>
    <n v="840"/>
    <m/>
    <s v=""/>
    <s v=""/>
    <x v="3"/>
    <x v="1"/>
    <n v="1"/>
    <x v="2"/>
    <n v="1"/>
    <n v="1"/>
    <n v="0"/>
    <n v="1"/>
    <e v="#REF!"/>
    <x v="5"/>
  </r>
  <r>
    <x v="5"/>
    <m/>
    <x v="81"/>
    <n v="71643"/>
    <x v="1112"/>
    <x v="0"/>
    <n v="1"/>
    <n v="0"/>
    <n v="1"/>
    <d v="2025-02-11T00:00:00"/>
    <d v="2025-04-03T00:00:00"/>
    <m/>
    <m/>
    <s v=""/>
    <n v="51"/>
    <n v="396715"/>
    <n v="1138052"/>
    <n v="0"/>
    <n v="685"/>
    <s v="Caminhões Comboio"/>
    <n v="460"/>
    <m/>
    <s v=""/>
    <s v=""/>
    <x v="3"/>
    <x v="1"/>
    <n v="1"/>
    <x v="2"/>
    <n v="1"/>
    <n v="1"/>
    <n v="0"/>
    <n v="1"/>
    <e v="#REF!"/>
    <x v="5"/>
  </r>
  <r>
    <x v="5"/>
    <m/>
    <x v="81"/>
    <n v="71645"/>
    <x v="1113"/>
    <x v="0"/>
    <n v="2"/>
    <n v="0"/>
    <n v="2"/>
    <d v="2025-02-11T00:00:00"/>
    <d v="2025-04-03T00:00:00"/>
    <m/>
    <m/>
    <s v=""/>
    <n v="51"/>
    <n v="396727"/>
    <n v="1138052"/>
    <n v="0"/>
    <n v="685"/>
    <s v="Caminhões Comboio"/>
    <n v="818.14"/>
    <m/>
    <s v=""/>
    <s v=""/>
    <x v="3"/>
    <x v="1"/>
    <n v="1"/>
    <x v="2"/>
    <n v="1"/>
    <n v="1"/>
    <n v="0"/>
    <n v="1"/>
    <e v="#REF!"/>
    <x v="5"/>
  </r>
  <r>
    <x v="5"/>
    <m/>
    <x v="91"/>
    <n v="72336"/>
    <x v="1114"/>
    <x v="1"/>
    <n v="1"/>
    <n v="1"/>
    <m/>
    <d v="2025-07-18T00:00:00"/>
    <m/>
    <m/>
    <s v=""/>
    <s v=""/>
    <s v="Aguardando OC"/>
    <n v="412268"/>
    <m/>
    <n v="0"/>
    <n v="221"/>
    <s v="Almoxarifados - Estoque geral"/>
    <n v="780.73"/>
    <m/>
    <s v=""/>
    <s v=""/>
    <x v="3"/>
    <x v="0"/>
    <m/>
    <x v="0"/>
    <n v="1"/>
    <n v="1"/>
    <n v="0"/>
    <n v="1"/>
    <m/>
    <x v="3"/>
  </r>
  <r>
    <x v="1"/>
    <m/>
    <x v="137"/>
    <n v="72342"/>
    <x v="1115"/>
    <x v="0"/>
    <n v="1"/>
    <n v="0"/>
    <n v="1"/>
    <d v="2025-07-09T00:00:00"/>
    <d v="2025-07-16T00:00:00"/>
    <s v="0  DC"/>
    <s v="Atrasado"/>
    <d v="2025-07-16T00:00:00"/>
    <n v="7"/>
    <n v="410908"/>
    <m/>
    <n v="171056"/>
    <n v="221"/>
    <s v="Almoxarifados - Estoque geral"/>
    <n v="95"/>
    <n v="6880"/>
    <s v="AUTO NORTE"/>
    <s v="Bayeux"/>
    <x v="0"/>
    <x v="1"/>
    <m/>
    <x v="1"/>
    <n v="1"/>
    <n v="1"/>
    <n v="1"/>
    <n v="0"/>
    <m/>
    <x v="3"/>
  </r>
  <r>
    <x v="5"/>
    <m/>
    <x v="42"/>
    <n v="72501"/>
    <x v="1116"/>
    <x v="0"/>
    <n v="6"/>
    <n v="0"/>
    <n v="6"/>
    <d v="2025-06-05T00:00:00"/>
    <d v="2025-06-11T00:00:00"/>
    <s v="1  UT"/>
    <s v="Atrasado"/>
    <d v="2025-06-12T00:00:00"/>
    <n v="6"/>
    <n v="406151"/>
    <m/>
    <n v="168984"/>
    <n v="221"/>
    <s v="Almoxarifados - Estoque geral"/>
    <n v="375.06"/>
    <n v="2106"/>
    <s v="UNIDAS              "/>
    <s v="João Pessoa"/>
    <x v="0"/>
    <x v="1"/>
    <m/>
    <x v="1"/>
    <n v="1"/>
    <n v="1"/>
    <n v="0.33333333333333331"/>
    <n v="0"/>
    <m/>
    <x v="0"/>
  </r>
  <r>
    <x v="5"/>
    <m/>
    <x v="106"/>
    <n v="72501"/>
    <x v="1116"/>
    <x v="0"/>
    <n v="6"/>
    <n v="0"/>
    <n v="6"/>
    <d v="2025-07-09T00:00:00"/>
    <d v="2025-07-15T00:00:00"/>
    <s v="1  UT"/>
    <s v="Atrasado"/>
    <d v="2025-07-16T00:00:00"/>
    <n v="6"/>
    <n v="411011"/>
    <m/>
    <n v="170979"/>
    <n v="221"/>
    <s v="Almoxarifados - Estoque geral"/>
    <n v="61.78"/>
    <n v="2106"/>
    <s v="UNIDAS              "/>
    <s v="João Pessoa"/>
    <x v="0"/>
    <x v="1"/>
    <m/>
    <x v="1"/>
    <n v="1"/>
    <n v="1"/>
    <n v="0.16666666666666666"/>
    <n v="0"/>
    <m/>
    <x v="3"/>
  </r>
  <r>
    <x v="5"/>
    <m/>
    <x v="108"/>
    <n v="72501"/>
    <x v="1116"/>
    <x v="1"/>
    <n v="6"/>
    <n v="6"/>
    <m/>
    <d v="2025-07-19T00:00:00"/>
    <m/>
    <m/>
    <s v=""/>
    <s v=""/>
    <s v="Aguardando OC"/>
    <n v="412428"/>
    <m/>
    <n v="0"/>
    <n v="221"/>
    <s v="Almoxarifados - Estoque geral"/>
    <n v="61.78"/>
    <m/>
    <s v=""/>
    <s v=""/>
    <x v="3"/>
    <x v="0"/>
    <m/>
    <x v="0"/>
    <n v="1"/>
    <n v="1"/>
    <n v="0"/>
    <n v="1"/>
    <m/>
    <x v="3"/>
  </r>
  <r>
    <x v="6"/>
    <m/>
    <x v="18"/>
    <n v="72503"/>
    <x v="1117"/>
    <x v="0"/>
    <n v="1"/>
    <n v="0"/>
    <n v="1"/>
    <d v="2025-02-11T00:00:00"/>
    <d v="2025-02-17T00:00:00"/>
    <m/>
    <m/>
    <s v=""/>
    <n v="6"/>
    <n v="392081"/>
    <n v="1127366"/>
    <n v="164322"/>
    <n v="696"/>
    <s v="Tratores Colheita"/>
    <n v="2377.58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30"/>
    <n v="72503"/>
    <x v="1117"/>
    <x v="1"/>
    <n v="1"/>
    <n v="1"/>
    <m/>
    <d v="2025-06-12T00:00:00"/>
    <m/>
    <m/>
    <s v=""/>
    <s v=""/>
    <s v="Aguardando OC"/>
    <n v="407135"/>
    <m/>
    <n v="0"/>
    <n v="221"/>
    <s v="Almoxarifados - Estoque geral"/>
    <n v="2377.5100000000002"/>
    <m/>
    <s v=""/>
    <s v=""/>
    <x v="3"/>
    <x v="0"/>
    <m/>
    <x v="0"/>
    <n v="1"/>
    <n v="1"/>
    <n v="0"/>
    <n v="1"/>
    <m/>
    <x v="0"/>
  </r>
  <r>
    <x v="6"/>
    <m/>
    <x v="31"/>
    <n v="72503"/>
    <x v="1117"/>
    <x v="1"/>
    <n v="1"/>
    <n v="1"/>
    <m/>
    <d v="2025-06-13T00:00:00"/>
    <m/>
    <m/>
    <s v=""/>
    <s v=""/>
    <s v="Aguardando OC"/>
    <n v="407348"/>
    <m/>
    <n v="0"/>
    <n v="221"/>
    <s v="Almoxarifados - Estoque geral"/>
    <n v="2377.5100000000002"/>
    <m/>
    <s v=""/>
    <s v=""/>
    <x v="3"/>
    <x v="0"/>
    <m/>
    <x v="0"/>
    <n v="1"/>
    <n v="1"/>
    <n v="0"/>
    <n v="1"/>
    <m/>
    <x v="0"/>
  </r>
  <r>
    <x v="5"/>
    <m/>
    <x v="40"/>
    <n v="72716"/>
    <x v="1118"/>
    <x v="0"/>
    <n v="1"/>
    <n v="0"/>
    <n v="1"/>
    <d v="2025-04-09T00:00:00"/>
    <d v="2025-04-16T00:00:00"/>
    <m/>
    <m/>
    <s v=""/>
    <n v="7"/>
    <n v="398691"/>
    <n v="1143267"/>
    <n v="166440"/>
    <n v="684"/>
    <s v="Caminhões Bombeiro"/>
    <n v="710"/>
    <n v="1623"/>
    <s v="ORLANDO PECAS       "/>
    <s v="Recife"/>
    <x v="1"/>
    <x v="1"/>
    <n v="1"/>
    <x v="2"/>
    <n v="1"/>
    <n v="1"/>
    <n v="0.5"/>
    <n v="0"/>
    <n v="0"/>
    <x v="4"/>
  </r>
  <r>
    <x v="7"/>
    <m/>
    <x v="55"/>
    <n v="72790"/>
    <x v="1119"/>
    <x v="0"/>
    <n v="1"/>
    <n v="0"/>
    <n v="1"/>
    <d v="2025-04-11T00:00:00"/>
    <d v="2025-05-07T00:00:00"/>
    <m/>
    <s v=""/>
    <s v=""/>
    <n v="26"/>
    <n v="399129"/>
    <n v="1144004"/>
    <n v="167228"/>
    <n v="727"/>
    <s v="Áreas de Vivência"/>
    <n v="3.45"/>
    <n v="12345"/>
    <s v="LDF LOJÃO DO FERRO"/>
    <s v="João Pessoa"/>
    <x v="0"/>
    <x v="1"/>
    <m/>
    <x v="1"/>
    <n v="1"/>
    <n v="1"/>
    <n v="4.3478260869565216E-2"/>
    <n v="0"/>
    <n v="0"/>
    <x v="4"/>
  </r>
  <r>
    <x v="7"/>
    <m/>
    <x v="56"/>
    <n v="72790"/>
    <x v="1119"/>
    <x v="0"/>
    <n v="1"/>
    <n v="0"/>
    <n v="1"/>
    <d v="2025-04-11T00:00:00"/>
    <d v="2025-05-07T00:00:00"/>
    <m/>
    <s v=""/>
    <s v=""/>
    <n v="26"/>
    <n v="399139"/>
    <n v="1144009"/>
    <n v="167228"/>
    <n v="727"/>
    <s v="Áreas de Vivência"/>
    <n v="3.45"/>
    <n v="12345"/>
    <s v="LDF LOJÃO DO FERRO"/>
    <s v="João Pessoa"/>
    <x v="0"/>
    <x v="1"/>
    <m/>
    <x v="1"/>
    <n v="1"/>
    <n v="1"/>
    <n v="4.3478260869565216E-2"/>
    <n v="0"/>
    <n v="0"/>
    <x v="4"/>
  </r>
  <r>
    <x v="7"/>
    <m/>
    <x v="57"/>
    <n v="72790"/>
    <x v="1119"/>
    <x v="0"/>
    <n v="1"/>
    <n v="0"/>
    <n v="1"/>
    <d v="2025-04-11T00:00:00"/>
    <d v="2025-05-07T00:00:00"/>
    <m/>
    <s v=""/>
    <s v=""/>
    <n v="26"/>
    <n v="399148"/>
    <n v="1144010"/>
    <n v="167228"/>
    <n v="727"/>
    <s v="Áreas de Vivência"/>
    <n v="3.45"/>
    <n v="12345"/>
    <s v="LDF LOJÃO DO FERRO"/>
    <s v="João Pessoa"/>
    <x v="0"/>
    <x v="1"/>
    <m/>
    <x v="1"/>
    <n v="1"/>
    <n v="1"/>
    <n v="4.3478260869565216E-2"/>
    <n v="0"/>
    <n v="0"/>
    <x v="4"/>
  </r>
  <r>
    <x v="7"/>
    <m/>
    <x v="58"/>
    <n v="72790"/>
    <x v="1119"/>
    <x v="0"/>
    <n v="1"/>
    <n v="0"/>
    <n v="1"/>
    <d v="2025-04-11T00:00:00"/>
    <d v="2025-05-07T00:00:00"/>
    <m/>
    <s v=""/>
    <s v=""/>
    <n v="26"/>
    <n v="399156"/>
    <n v="1144011"/>
    <n v="167229"/>
    <n v="727"/>
    <s v="Áreas de Vivência"/>
    <n v="3.45"/>
    <n v="12345"/>
    <s v="LDF LOJÃO DO FERRO"/>
    <s v="João Pessoa"/>
    <x v="0"/>
    <x v="1"/>
    <m/>
    <x v="1"/>
    <n v="1"/>
    <n v="1"/>
    <n v="8.3333333333333329E-2"/>
    <n v="0"/>
    <n v="0"/>
    <x v="4"/>
  </r>
  <r>
    <x v="7"/>
    <m/>
    <x v="62"/>
    <n v="72790"/>
    <x v="1119"/>
    <x v="0"/>
    <n v="1"/>
    <n v="0"/>
    <n v="1"/>
    <d v="2025-04-11T00:00:00"/>
    <d v="2025-05-07T00:00:00"/>
    <m/>
    <s v=""/>
    <s v=""/>
    <n v="26"/>
    <n v="399162"/>
    <n v="1144012"/>
    <n v="167229"/>
    <n v="727"/>
    <s v="Áreas de Vivência"/>
    <n v="3.45"/>
    <n v="12345"/>
    <s v="LDF LOJÃO DO FERRO"/>
    <s v="João Pessoa"/>
    <x v="0"/>
    <x v="1"/>
    <m/>
    <x v="1"/>
    <n v="1"/>
    <n v="1"/>
    <n v="8.3333333333333329E-2"/>
    <n v="0"/>
    <n v="0"/>
    <x v="4"/>
  </r>
  <r>
    <x v="7"/>
    <m/>
    <x v="63"/>
    <n v="72790"/>
    <x v="1119"/>
    <x v="0"/>
    <n v="1"/>
    <n v="0"/>
    <n v="1"/>
    <d v="2025-04-11T00:00:00"/>
    <d v="2025-05-07T00:00:00"/>
    <m/>
    <s v=""/>
    <s v=""/>
    <n v="26"/>
    <n v="399166"/>
    <n v="1144013"/>
    <n v="166919"/>
    <n v="704"/>
    <s v="Reboques Colheita"/>
    <n v="3.45"/>
    <n v="12345"/>
    <s v="LDF LOJÃO DO FERRO"/>
    <s v="João Pessoa"/>
    <x v="0"/>
    <x v="1"/>
    <m/>
    <x v="1"/>
    <n v="1"/>
    <n v="1"/>
    <n v="0.1111111111111111"/>
    <n v="0"/>
    <n v="0"/>
    <x v="4"/>
  </r>
  <r>
    <x v="5"/>
    <m/>
    <x v="14"/>
    <n v="73049"/>
    <x v="1120"/>
    <x v="0"/>
    <n v="1"/>
    <n v="1"/>
    <m/>
    <d v="2025-07-14T00:00:00"/>
    <d v="2025-07-19T00:00:00"/>
    <s v="0  DC"/>
    <s v="Atrasado"/>
    <d v="2025-07-19T00:00:00"/>
    <n v="5"/>
    <n v="411587"/>
    <m/>
    <n v="171162"/>
    <n v="221"/>
    <s v="Almoxarifados - Estoque geral"/>
    <n v="237.03"/>
    <n v="2528"/>
    <s v="REDIESEL            "/>
    <s v="Jaboatão dos Guararapes"/>
    <x v="1"/>
    <x v="0"/>
    <m/>
    <x v="0"/>
    <n v="1"/>
    <n v="1"/>
    <n v="0.125"/>
    <n v="0"/>
    <m/>
    <x v="3"/>
  </r>
  <r>
    <x v="5"/>
    <m/>
    <x v="44"/>
    <n v="73049"/>
    <x v="1120"/>
    <x v="0"/>
    <n v="1"/>
    <n v="1"/>
    <m/>
    <d v="2025-07-14T00:00:00"/>
    <d v="2025-07-19T00:00:00"/>
    <s v="0  DC"/>
    <s v="Atrasado"/>
    <d v="2025-07-19T00:00:00"/>
    <n v="5"/>
    <n v="411619"/>
    <m/>
    <n v="171162"/>
    <n v="221"/>
    <s v="Almoxarifados - Estoque geral"/>
    <n v="237.03"/>
    <n v="2528"/>
    <s v="REDIESEL            "/>
    <s v="Jaboatão dos Guararapes"/>
    <x v="1"/>
    <x v="0"/>
    <m/>
    <x v="0"/>
    <n v="1"/>
    <n v="1"/>
    <n v="0.125"/>
    <n v="0"/>
    <m/>
    <x v="3"/>
  </r>
  <r>
    <x v="1"/>
    <m/>
    <x v="138"/>
    <n v="73070"/>
    <x v="1121"/>
    <x v="0"/>
    <n v="1"/>
    <n v="0"/>
    <n v="1"/>
    <d v="2025-03-18T00:00:00"/>
    <d v="2025-04-09T00:00:00"/>
    <m/>
    <m/>
    <s v=""/>
    <n v="22"/>
    <n v="396462"/>
    <n v="1137477"/>
    <n v="166051"/>
    <n v="717"/>
    <s v="Automóveis e Utilitários - Irrigação"/>
    <n v="280"/>
    <n v="5075"/>
    <s v="LOJÃO DAS PEÇAS"/>
    <s v="João Pessoa"/>
    <x v="0"/>
    <x v="1"/>
    <m/>
    <x v="1"/>
    <n v="1"/>
    <n v="1"/>
    <n v="1"/>
    <n v="0"/>
    <n v="0"/>
    <x v="1"/>
  </r>
  <r>
    <x v="1"/>
    <m/>
    <x v="138"/>
    <n v="73073"/>
    <x v="1122"/>
    <x v="0"/>
    <n v="1"/>
    <n v="0"/>
    <n v="1"/>
    <d v="2025-03-18T00:00:00"/>
    <d v="2025-04-09T00:00:00"/>
    <m/>
    <m/>
    <s v=""/>
    <n v="22"/>
    <n v="396463"/>
    <n v="1137477"/>
    <n v="166050"/>
    <n v="717"/>
    <s v="Automóveis e Utilitários - Irrigação"/>
    <n v="195"/>
    <n v="6039"/>
    <s v="IDEAL DISTRIBUIDORA DE PEÇAS"/>
    <s v="Campina Grande"/>
    <x v="0"/>
    <x v="1"/>
    <m/>
    <x v="1"/>
    <n v="1"/>
    <n v="1"/>
    <n v="0.14285714285714285"/>
    <n v="0"/>
    <n v="0"/>
    <x v="1"/>
  </r>
  <r>
    <x v="1"/>
    <m/>
    <x v="137"/>
    <n v="73073"/>
    <x v="1122"/>
    <x v="1"/>
    <n v="1"/>
    <n v="1"/>
    <m/>
    <d v="2025-07-09T00:00:00"/>
    <m/>
    <m/>
    <s v=""/>
    <s v=""/>
    <s v="Aguardando OC"/>
    <n v="410903"/>
    <m/>
    <n v="0"/>
    <n v="221"/>
    <s v="Almoxarifados - Estoque geral"/>
    <n v="195"/>
    <m/>
    <s v=""/>
    <s v=""/>
    <x v="3"/>
    <x v="0"/>
    <m/>
    <x v="0"/>
    <n v="1"/>
    <n v="1"/>
    <n v="0"/>
    <n v="1"/>
    <m/>
    <x v="3"/>
  </r>
  <r>
    <x v="1"/>
    <m/>
    <x v="137"/>
    <n v="73074"/>
    <x v="1123"/>
    <x v="0"/>
    <n v="4"/>
    <n v="4"/>
    <m/>
    <d v="2025-07-09T00:00:00"/>
    <d v="2025-07-16T00:00:00"/>
    <s v="0  DC"/>
    <s v="Atrasado"/>
    <d v="2025-07-16T00:00:00"/>
    <n v="7"/>
    <n v="410906"/>
    <m/>
    <n v="171057"/>
    <n v="221"/>
    <s v="Almoxarifados - Estoque geral"/>
    <n v="177.96"/>
    <n v="5075"/>
    <s v="LOJÃO DAS PEÇAS"/>
    <s v="João Pessoa"/>
    <x v="0"/>
    <x v="0"/>
    <m/>
    <x v="0"/>
    <n v="1"/>
    <n v="1"/>
    <n v="1"/>
    <n v="0"/>
    <m/>
    <x v="3"/>
  </r>
  <r>
    <x v="1"/>
    <m/>
    <x v="138"/>
    <n v="73075"/>
    <x v="1124"/>
    <x v="0"/>
    <n v="1"/>
    <n v="0"/>
    <n v="1"/>
    <d v="2025-03-18T00:00:00"/>
    <d v="2025-04-09T00:00:00"/>
    <m/>
    <m/>
    <s v=""/>
    <n v="22"/>
    <n v="396465"/>
    <n v="1137477"/>
    <n v="165965"/>
    <n v="717"/>
    <s v="Automóveis e Utilitários - Irrigação"/>
    <n v="118.76"/>
    <n v="13549"/>
    <n v="0"/>
    <s v="João Pessoa"/>
    <x v="0"/>
    <x v="1"/>
    <m/>
    <x v="1"/>
    <n v="1"/>
    <n v="1"/>
    <n v="0.25"/>
    <n v="0"/>
    <n v="0"/>
    <x v="1"/>
  </r>
  <r>
    <x v="5"/>
    <m/>
    <x v="43"/>
    <n v="73270"/>
    <x v="1125"/>
    <x v="0"/>
    <n v="6"/>
    <n v="0"/>
    <n v="6"/>
    <d v="2025-03-11T00:00:00"/>
    <d v="2025-04-10T00:00:00"/>
    <m/>
    <m/>
    <s v=""/>
    <n v="30"/>
    <n v="395622"/>
    <n v="1135677"/>
    <n v="166147"/>
    <n v="734"/>
    <s v="Caminhões Caçamba"/>
    <n v="144"/>
    <n v="2097"/>
    <s v="CAUPECAS            "/>
    <s v="Recife"/>
    <x v="1"/>
    <x v="1"/>
    <n v="1"/>
    <x v="2"/>
    <n v="1"/>
    <n v="1"/>
    <n v="0.5"/>
    <n v="0"/>
    <n v="0"/>
    <x v="1"/>
  </r>
  <r>
    <x v="5"/>
    <m/>
    <x v="43"/>
    <n v="73272"/>
    <x v="1126"/>
    <x v="0"/>
    <n v="6"/>
    <n v="0"/>
    <n v="6"/>
    <d v="2025-03-11T00:00:00"/>
    <d v="2025-04-10T00:00:00"/>
    <m/>
    <m/>
    <s v=""/>
    <n v="30"/>
    <n v="395621"/>
    <n v="1135677"/>
    <n v="166147"/>
    <n v="734"/>
    <s v="Caminhões Caçamba"/>
    <n v="15"/>
    <n v="2097"/>
    <s v="CAUPECAS            "/>
    <s v="Recife"/>
    <x v="1"/>
    <x v="1"/>
    <n v="1"/>
    <x v="2"/>
    <n v="1"/>
    <n v="1"/>
    <n v="0.5"/>
    <n v="0"/>
    <n v="0"/>
    <x v="1"/>
  </r>
  <r>
    <x v="5"/>
    <m/>
    <x v="14"/>
    <n v="73293"/>
    <x v="1127"/>
    <x v="1"/>
    <n v="2"/>
    <n v="2"/>
    <m/>
    <d v="2025-07-14T00:00:00"/>
    <m/>
    <m/>
    <s v=""/>
    <s v=""/>
    <s v="Aguardando OC"/>
    <n v="411568"/>
    <m/>
    <n v="0"/>
    <n v="221"/>
    <s v="Almoxarifados - Estoque geral"/>
    <n v="676.08"/>
    <m/>
    <s v=""/>
    <s v=""/>
    <x v="3"/>
    <x v="0"/>
    <m/>
    <x v="0"/>
    <n v="1"/>
    <n v="1"/>
    <n v="0"/>
    <n v="1"/>
    <m/>
    <x v="3"/>
  </r>
  <r>
    <x v="6"/>
    <m/>
    <x v="98"/>
    <n v="73514"/>
    <x v="1128"/>
    <x v="0"/>
    <n v="1"/>
    <n v="0"/>
    <n v="1"/>
    <d v="2025-06-16T00:00:00"/>
    <d v="2025-06-27T00:00:00"/>
    <s v="1  DC"/>
    <s v="Atrasado"/>
    <d v="2025-06-28T00:00:00"/>
    <n v="11"/>
    <n v="407723"/>
    <m/>
    <n v="169720"/>
    <n v="221"/>
    <s v="Almoxarifados - Estoque geral"/>
    <n v="105.97"/>
    <n v="13341"/>
    <s v="DISMA DISTRIBUIDORA"/>
    <s v="Araçatuba"/>
    <x v="4"/>
    <x v="1"/>
    <m/>
    <x v="1"/>
    <n v="1"/>
    <n v="1"/>
    <n v="1"/>
    <n v="0"/>
    <m/>
    <x v="0"/>
  </r>
  <r>
    <x v="9"/>
    <m/>
    <x v="36"/>
    <n v="73536"/>
    <x v="1129"/>
    <x v="0"/>
    <n v="2"/>
    <n v="0"/>
    <n v="2"/>
    <d v="2025-05-07T00:00:00"/>
    <d v="2025-05-17T00:00:00"/>
    <s v="2  DC"/>
    <s v="Atrasado"/>
    <d v="2025-05-19T00:00:00"/>
    <n v="10"/>
    <n v="401575"/>
    <m/>
    <n v="167853"/>
    <n v="221"/>
    <s v="Almoxarifados - Estoque geral"/>
    <n v="358.4"/>
    <n v="3733"/>
    <s v="MF                  "/>
    <s v="Campina Grande"/>
    <x v="0"/>
    <x v="1"/>
    <n v="1"/>
    <x v="2"/>
    <n v="1"/>
    <n v="1"/>
    <n v="1"/>
    <n v="0"/>
    <m/>
    <x v="2"/>
  </r>
  <r>
    <x v="1"/>
    <m/>
    <x v="104"/>
    <n v="73731"/>
    <x v="1130"/>
    <x v="0"/>
    <n v="2"/>
    <n v="0"/>
    <n v="2"/>
    <d v="2025-04-09T00:00:00"/>
    <d v="2025-04-29T00:00:00"/>
    <m/>
    <m/>
    <s v=""/>
    <n v="20"/>
    <n v="398747"/>
    <n v="1143417"/>
    <n v="166922"/>
    <n v="719"/>
    <s v="Automóveis e utilitários - Adm. Agricola"/>
    <n v="196"/>
    <n v="5075"/>
    <s v="LOJÃO DAS PEÇAS"/>
    <s v="João Pessoa"/>
    <x v="0"/>
    <x v="1"/>
    <m/>
    <x v="1"/>
    <n v="1"/>
    <n v="1"/>
    <n v="0.5"/>
    <n v="0"/>
    <m/>
    <x v="4"/>
  </r>
  <r>
    <x v="6"/>
    <m/>
    <x v="31"/>
    <n v="73848"/>
    <x v="1131"/>
    <x v="1"/>
    <n v="2"/>
    <n v="2"/>
    <n v="0"/>
    <d v="2025-05-09T00:00:00"/>
    <m/>
    <m/>
    <s v=""/>
    <s v=""/>
    <s v="Aguardando OC"/>
    <n v="402151"/>
    <m/>
    <n v="0"/>
    <n v="221"/>
    <s v="Almoxarifados - Estoque geral"/>
    <n v="69.640625"/>
    <m/>
    <s v=""/>
    <s v=""/>
    <x v="3"/>
    <x v="0"/>
    <m/>
    <x v="0"/>
    <n v="1"/>
    <n v="1"/>
    <n v="0"/>
    <n v="1"/>
    <m/>
    <x v="2"/>
  </r>
  <r>
    <x v="3"/>
    <m/>
    <x v="103"/>
    <n v="73945"/>
    <x v="1132"/>
    <x v="0"/>
    <n v="1"/>
    <n v="0"/>
    <n v="1"/>
    <d v="2025-04-22T00:00:00"/>
    <d v="2025-05-02T00:00:00"/>
    <m/>
    <m/>
    <s v=""/>
    <n v="10"/>
    <n v="400094"/>
    <m/>
    <n v="166980"/>
    <n v="221"/>
    <s v="Almoxarifados - Estoque geral"/>
    <n v="548.02"/>
    <n v="9438"/>
    <s v="TASTRACTOR"/>
    <s v="São Paulo"/>
    <x v="4"/>
    <x v="1"/>
    <n v="1"/>
    <x v="2"/>
    <n v="1"/>
    <n v="1"/>
    <n v="6.6666666666666666E-2"/>
    <n v="0"/>
    <m/>
    <x v="4"/>
  </r>
  <r>
    <x v="6"/>
    <m/>
    <x v="18"/>
    <n v="73976"/>
    <x v="1133"/>
    <x v="1"/>
    <n v="4"/>
    <n v="4"/>
    <n v="0"/>
    <d v="2025-05-09T00:00:00"/>
    <m/>
    <m/>
    <s v=""/>
    <s v=""/>
    <s v="Aguardando OC"/>
    <n v="402177"/>
    <m/>
    <n v="0"/>
    <n v="221"/>
    <s v="Almoxarifados - Estoque geral"/>
    <n v="2.56"/>
    <m/>
    <s v=""/>
    <s v=""/>
    <x v="3"/>
    <x v="0"/>
    <m/>
    <x v="0"/>
    <n v="1"/>
    <n v="1"/>
    <n v="0"/>
    <n v="1"/>
    <m/>
    <x v="2"/>
  </r>
  <r>
    <x v="6"/>
    <m/>
    <x v="139"/>
    <n v="73978"/>
    <x v="1134"/>
    <x v="0"/>
    <n v="4"/>
    <n v="0"/>
    <n v="4"/>
    <d v="2025-04-22T00:00:00"/>
    <d v="2025-04-29T00:00:00"/>
    <m/>
    <m/>
    <s v=""/>
    <n v="7"/>
    <n v="400063"/>
    <m/>
    <n v="166927"/>
    <n v="221"/>
    <s v="Almoxarifados - Estoque geral"/>
    <n v="31.824999999999999"/>
    <n v="3238"/>
    <s v="VENEZA              "/>
    <s v="Bayeux"/>
    <x v="0"/>
    <x v="1"/>
    <m/>
    <x v="1"/>
    <n v="1"/>
    <n v="1"/>
    <n v="0.5"/>
    <n v="0"/>
    <m/>
    <x v="4"/>
  </r>
  <r>
    <x v="6"/>
    <m/>
    <x v="31"/>
    <n v="73982"/>
    <x v="1135"/>
    <x v="1"/>
    <n v="6"/>
    <n v="6"/>
    <m/>
    <d v="2025-06-13T00:00:00"/>
    <m/>
    <m/>
    <s v=""/>
    <s v=""/>
    <s v="Aguardando OC"/>
    <n v="407432"/>
    <m/>
    <n v="0"/>
    <n v="221"/>
    <s v="Almoxarifados - Estoque geral"/>
    <n v="21.94"/>
    <m/>
    <s v=""/>
    <s v=""/>
    <x v="3"/>
    <x v="0"/>
    <m/>
    <x v="0"/>
    <n v="1"/>
    <n v="1"/>
    <n v="0"/>
    <n v="1"/>
    <m/>
    <x v="0"/>
  </r>
  <r>
    <x v="6"/>
    <m/>
    <x v="31"/>
    <n v="73984"/>
    <x v="1136"/>
    <x v="1"/>
    <n v="6"/>
    <n v="6"/>
    <m/>
    <d v="2025-06-13T00:00:00"/>
    <m/>
    <m/>
    <s v=""/>
    <s v=""/>
    <s v="Aguardando OC"/>
    <n v="407433"/>
    <m/>
    <n v="0"/>
    <n v="221"/>
    <s v="Almoxarifados - Estoque geral"/>
    <n v="11.5666666666667"/>
    <m/>
    <s v=""/>
    <s v=""/>
    <x v="3"/>
    <x v="0"/>
    <m/>
    <x v="0"/>
    <n v="1"/>
    <n v="1"/>
    <n v="0"/>
    <n v="1"/>
    <m/>
    <x v="0"/>
  </r>
  <r>
    <x v="6"/>
    <m/>
    <x v="31"/>
    <n v="73987"/>
    <x v="1137"/>
    <x v="1"/>
    <n v="3"/>
    <n v="3"/>
    <m/>
    <d v="2025-06-13T00:00:00"/>
    <m/>
    <m/>
    <s v=""/>
    <s v=""/>
    <s v="Aguardando OC"/>
    <n v="407455"/>
    <m/>
    <n v="0"/>
    <n v="221"/>
    <s v="Almoxarifados - Estoque geral"/>
    <n v="94.05"/>
    <m/>
    <s v=""/>
    <s v=""/>
    <x v="3"/>
    <x v="0"/>
    <m/>
    <x v="0"/>
    <n v="1"/>
    <n v="1"/>
    <n v="0"/>
    <n v="1"/>
    <m/>
    <x v="0"/>
  </r>
  <r>
    <x v="6"/>
    <m/>
    <x v="45"/>
    <n v="73987"/>
    <x v="1137"/>
    <x v="0"/>
    <n v="2"/>
    <n v="2"/>
    <m/>
    <d v="2025-06-13T00:00:00"/>
    <d v="2025-07-04T00:00:00"/>
    <s v="4  DC"/>
    <s v="Atrasado"/>
    <d v="2025-07-08T00:00:00"/>
    <n v="21"/>
    <n v="407229"/>
    <m/>
    <n v="170490"/>
    <n v="221"/>
    <s v="Almoxarifados - Estoque geral"/>
    <n v="31.3533333333333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73990"/>
    <x v="1138"/>
    <x v="1"/>
    <n v="1"/>
    <n v="1"/>
    <m/>
    <d v="2025-06-13T00:00:00"/>
    <m/>
    <m/>
    <s v=""/>
    <s v=""/>
    <s v="Aguardando OC"/>
    <n v="407299"/>
    <m/>
    <n v="0"/>
    <n v="221"/>
    <s v="Almoxarifados - Estoque geral"/>
    <n v="153.19999999999999"/>
    <m/>
    <s v=""/>
    <s v=""/>
    <x v="3"/>
    <x v="0"/>
    <m/>
    <x v="0"/>
    <n v="1"/>
    <n v="1"/>
    <n v="0"/>
    <n v="1"/>
    <m/>
    <x v="0"/>
  </r>
  <r>
    <x v="6"/>
    <m/>
    <x v="31"/>
    <n v="73991"/>
    <x v="1139"/>
    <x v="1"/>
    <n v="1"/>
    <n v="1"/>
    <m/>
    <d v="2025-06-13T00:00:00"/>
    <m/>
    <m/>
    <s v=""/>
    <s v=""/>
    <s v="Aguardando OC"/>
    <n v="407381"/>
    <m/>
    <n v="0"/>
    <n v="221"/>
    <s v="Almoxarifados - Estoque geral"/>
    <n v="6901.8"/>
    <m/>
    <s v=""/>
    <s v=""/>
    <x v="3"/>
    <x v="0"/>
    <m/>
    <x v="0"/>
    <n v="1"/>
    <n v="1"/>
    <n v="0"/>
    <n v="1"/>
    <m/>
    <x v="0"/>
  </r>
  <r>
    <x v="11"/>
    <m/>
    <x v="61"/>
    <n v="74088"/>
    <x v="1140"/>
    <x v="0"/>
    <n v="4704"/>
    <n v="0"/>
    <n v="4704"/>
    <d v="2025-05-08T00:00:00"/>
    <d v="2025-05-16T00:00:00"/>
    <s v="0  DC"/>
    <s v="Atrasado"/>
    <d v="2025-05-16T00:00:00"/>
    <n v="8"/>
    <n v="401729"/>
    <m/>
    <n v="167832"/>
    <n v="221"/>
    <s v="Almoxarifados - Estoque geral"/>
    <n v="27753.599999999999"/>
    <n v="6730"/>
    <s v="GERDAU AÇOS LONGOS S.A."/>
    <s v="Jaboatão dos Guararapes"/>
    <x v="1"/>
    <x v="1"/>
    <m/>
    <x v="1"/>
    <n v="1"/>
    <n v="1"/>
    <n v="0.33333333333333331"/>
    <n v="0"/>
    <m/>
    <x v="2"/>
  </r>
  <r>
    <x v="11"/>
    <m/>
    <x v="61"/>
    <n v="74088"/>
    <x v="1140"/>
    <x v="0"/>
    <n v="5130"/>
    <n v="0"/>
    <n v="5130"/>
    <d v="2025-06-05T00:00:00"/>
    <d v="2025-06-13T00:00:00"/>
    <s v="0  DC"/>
    <s v="Atrasado"/>
    <d v="2025-06-13T00:00:00"/>
    <n v="8"/>
    <n v="406013"/>
    <m/>
    <n v="169095"/>
    <n v="221"/>
    <s v="Almoxarifados - Estoque geral"/>
    <n v="28881.9"/>
    <n v="5779"/>
    <s v="ARCELOR MITTAL DISTRIBUIÇÃO"/>
    <s v="Jaboatão dos Guararapes"/>
    <x v="1"/>
    <x v="1"/>
    <m/>
    <x v="1"/>
    <n v="1"/>
    <n v="1"/>
    <n v="0.2"/>
    <n v="0"/>
    <m/>
    <x v="0"/>
  </r>
  <r>
    <x v="11"/>
    <m/>
    <x v="61"/>
    <n v="74088"/>
    <x v="1140"/>
    <x v="0"/>
    <n v="3420"/>
    <n v="0"/>
    <n v="3420"/>
    <d v="2025-07-08T00:00:00"/>
    <d v="2025-07-15T00:00:00"/>
    <s v="0  DC"/>
    <s v="Atrasado"/>
    <d v="2025-07-15T00:00:00"/>
    <n v="7"/>
    <n v="410721"/>
    <m/>
    <n v="170969"/>
    <n v="221"/>
    <s v="Almoxarifados - Estoque geral"/>
    <n v="19254.599999999999"/>
    <n v="5779"/>
    <s v="ARCELOR MITTAL DISTRIBUIÇÃO"/>
    <s v="Jaboatão dos Guararapes"/>
    <x v="1"/>
    <x v="1"/>
    <m/>
    <x v="1"/>
    <n v="1"/>
    <n v="1"/>
    <n v="0.25"/>
    <n v="0"/>
    <m/>
    <x v="3"/>
  </r>
  <r>
    <x v="11"/>
    <m/>
    <x v="61"/>
    <n v="74092"/>
    <x v="1141"/>
    <x v="0"/>
    <n v="5"/>
    <n v="0"/>
    <n v="5"/>
    <d v="2025-05-08T00:00:00"/>
    <d v="2025-05-13T00:00:00"/>
    <s v="0  DC"/>
    <s v="Atrasado"/>
    <d v="2025-05-13T00:00:00"/>
    <n v="5"/>
    <n v="401771"/>
    <m/>
    <n v="167538"/>
    <n v="221"/>
    <s v="Almoxarifados - Estoque geral"/>
    <n v="4512.5"/>
    <n v="1598"/>
    <s v="M GONCALVES         "/>
    <s v="Itambé"/>
    <x v="1"/>
    <x v="1"/>
    <m/>
    <x v="1"/>
    <n v="1"/>
    <n v="1"/>
    <n v="0.2"/>
    <n v="0"/>
    <m/>
    <x v="2"/>
  </r>
  <r>
    <x v="11"/>
    <m/>
    <x v="61"/>
    <n v="74092"/>
    <x v="1141"/>
    <x v="1"/>
    <n v="15"/>
    <n v="15"/>
    <m/>
    <d v="2025-07-08T00:00:00"/>
    <m/>
    <m/>
    <s v=""/>
    <s v=""/>
    <s v="Aguardando OC"/>
    <n v="410728"/>
    <m/>
    <n v="0"/>
    <n v="221"/>
    <s v="Almoxarifados - Estoque geral"/>
    <n v="902.5"/>
    <m/>
    <s v=""/>
    <s v=""/>
    <x v="3"/>
    <x v="0"/>
    <m/>
    <x v="0"/>
    <n v="1"/>
    <n v="1"/>
    <n v="0"/>
    <n v="1"/>
    <m/>
    <x v="3"/>
  </r>
  <r>
    <x v="11"/>
    <m/>
    <x v="61"/>
    <n v="74093"/>
    <x v="1142"/>
    <x v="0"/>
    <n v="72"/>
    <n v="0"/>
    <n v="72"/>
    <d v="2025-07-08T00:00:00"/>
    <d v="2025-07-15T00:00:00"/>
    <s v="0  DC"/>
    <s v="Atrasado"/>
    <d v="2025-07-15T00:00:00"/>
    <n v="7"/>
    <n v="410725"/>
    <m/>
    <n v="170969"/>
    <n v="221"/>
    <s v="Almoxarifados - Estoque geral"/>
    <n v="8.25"/>
    <n v="5779"/>
    <s v="ARCELOR MITTAL DISTRIBUIÇÃO"/>
    <s v="Jaboatão dos Guararapes"/>
    <x v="1"/>
    <x v="1"/>
    <m/>
    <x v="1"/>
    <n v="1"/>
    <n v="1"/>
    <n v="0.25"/>
    <n v="0"/>
    <m/>
    <x v="3"/>
  </r>
  <r>
    <x v="11"/>
    <m/>
    <x v="61"/>
    <n v="74094"/>
    <x v="1143"/>
    <x v="0"/>
    <n v="34"/>
    <n v="0"/>
    <n v="34"/>
    <d v="2025-07-08T00:00:00"/>
    <d v="2025-07-15T00:00:00"/>
    <s v="0  DC"/>
    <s v="Atrasado"/>
    <d v="2025-07-15T00:00:00"/>
    <n v="7"/>
    <n v="410723"/>
    <m/>
    <n v="170969"/>
    <n v="221"/>
    <s v="Almoxarifados - Estoque geral"/>
    <n v="7"/>
    <n v="5779"/>
    <s v="ARCELOR MITTAL DISTRIBUIÇÃO"/>
    <s v="Jaboatão dos Guararapes"/>
    <x v="1"/>
    <x v="1"/>
    <m/>
    <x v="1"/>
    <n v="1"/>
    <n v="1"/>
    <n v="0.25"/>
    <n v="0"/>
    <m/>
    <x v="3"/>
  </r>
  <r>
    <x v="11"/>
    <m/>
    <x v="61"/>
    <n v="74103"/>
    <x v="1144"/>
    <x v="0"/>
    <n v="208"/>
    <n v="0"/>
    <n v="208"/>
    <d v="2025-06-05T00:00:00"/>
    <d v="2025-06-13T00:00:00"/>
    <s v="1  UT"/>
    <s v="Atrasado"/>
    <d v="2025-06-14T00:00:00"/>
    <n v="8"/>
    <n v="406030"/>
    <m/>
    <n v="169096"/>
    <n v="221"/>
    <s v="Almoxarifados - Estoque geral"/>
    <n v="2246.4"/>
    <n v="1264"/>
    <s v="INCOMTUBOS          "/>
    <s v="Recife"/>
    <x v="1"/>
    <x v="1"/>
    <m/>
    <x v="1"/>
    <n v="1"/>
    <n v="1"/>
    <n v="0.2"/>
    <n v="0"/>
    <m/>
    <x v="0"/>
  </r>
  <r>
    <x v="11"/>
    <m/>
    <x v="61"/>
    <n v="74104"/>
    <x v="1145"/>
    <x v="1"/>
    <n v="1126"/>
    <n v="1126"/>
    <m/>
    <d v="2025-07-08T00:00:00"/>
    <m/>
    <m/>
    <s v=""/>
    <s v=""/>
    <s v="Aguardando OC"/>
    <n v="410720"/>
    <m/>
    <n v="0"/>
    <n v="221"/>
    <s v="Almoxarifados - Estoque geral"/>
    <n v="9.9"/>
    <m/>
    <s v=""/>
    <s v=""/>
    <x v="3"/>
    <x v="0"/>
    <m/>
    <x v="0"/>
    <n v="1"/>
    <n v="1"/>
    <n v="0"/>
    <n v="1"/>
    <m/>
    <x v="3"/>
  </r>
  <r>
    <x v="11"/>
    <m/>
    <x v="61"/>
    <n v="74105"/>
    <x v="1146"/>
    <x v="0"/>
    <n v="8"/>
    <n v="0"/>
    <n v="8"/>
    <d v="2025-05-08T00:00:00"/>
    <d v="2025-05-13T00:00:00"/>
    <s v="0  DC"/>
    <s v="Atrasado"/>
    <d v="2025-05-13T00:00:00"/>
    <n v="5"/>
    <n v="401775"/>
    <m/>
    <n v="167538"/>
    <n v="221"/>
    <s v="Almoxarifados - Estoque geral"/>
    <n v="6080"/>
    <n v="1598"/>
    <s v="M GONCALVES         "/>
    <s v="Itambé"/>
    <x v="1"/>
    <x v="1"/>
    <m/>
    <x v="1"/>
    <n v="1"/>
    <n v="1"/>
    <n v="0.2"/>
    <n v="0"/>
    <m/>
    <x v="2"/>
  </r>
  <r>
    <x v="9"/>
    <m/>
    <x v="36"/>
    <n v="74243"/>
    <x v="1147"/>
    <x v="1"/>
    <n v="50"/>
    <n v="50"/>
    <m/>
    <d v="2025-06-21T00:00:00"/>
    <m/>
    <m/>
    <s v=""/>
    <s v=""/>
    <s v="Aguardando OC"/>
    <n v="408735"/>
    <m/>
    <n v="0"/>
    <n v="221"/>
    <s v="Almoxarifados - Estoque geral"/>
    <n v="1.4"/>
    <m/>
    <s v=""/>
    <s v=""/>
    <x v="3"/>
    <x v="0"/>
    <m/>
    <x v="0"/>
    <n v="1"/>
    <n v="1"/>
    <n v="0"/>
    <n v="1"/>
    <m/>
    <x v="0"/>
  </r>
  <r>
    <x v="9"/>
    <m/>
    <x v="36"/>
    <n v="74245"/>
    <x v="1148"/>
    <x v="1"/>
    <n v="100"/>
    <n v="100"/>
    <m/>
    <d v="2025-06-21T00:00:00"/>
    <m/>
    <m/>
    <s v=""/>
    <s v=""/>
    <s v="Aguardando OC"/>
    <n v="408731"/>
    <m/>
    <n v="0"/>
    <n v="221"/>
    <s v="Almoxarifados - Estoque geral"/>
    <n v="1.07"/>
    <m/>
    <s v=""/>
    <s v=""/>
    <x v="3"/>
    <x v="0"/>
    <m/>
    <x v="0"/>
    <n v="1"/>
    <n v="1"/>
    <n v="0"/>
    <n v="1"/>
    <m/>
    <x v="0"/>
  </r>
  <r>
    <x v="0"/>
    <m/>
    <x v="0"/>
    <n v="74260"/>
    <x v="1149"/>
    <x v="0"/>
    <n v="10"/>
    <n v="10"/>
    <m/>
    <d v="2025-06-18T00:00:00"/>
    <d v="2025-07-05T00:00:00"/>
    <s v="0  DC"/>
    <s v="Atrasado"/>
    <d v="2025-07-05T00:00:00"/>
    <n v="17"/>
    <n v="408184"/>
    <m/>
    <n v="170489"/>
    <n v="221"/>
    <s v="Almoxarifados - Estoque geral"/>
    <n v="2236.06"/>
    <n v="3532"/>
    <s v="HC PNEUS SA         "/>
    <s v="João Pessoa"/>
    <x v="0"/>
    <x v="0"/>
    <m/>
    <x v="0"/>
    <n v="1"/>
    <n v="1"/>
    <n v="0.16666666666666666"/>
    <n v="0"/>
    <m/>
    <x v="0"/>
  </r>
  <r>
    <x v="4"/>
    <m/>
    <x v="134"/>
    <n v="74318"/>
    <x v="1150"/>
    <x v="0"/>
    <n v="2"/>
    <n v="0"/>
    <n v="2"/>
    <d v="2025-02-18T00:00:00"/>
    <d v="2025-02-25T00:00:00"/>
    <m/>
    <m/>
    <s v=""/>
    <n v="7"/>
    <n v="392981"/>
    <n v="1129631"/>
    <n v="164670"/>
    <n v="119"/>
    <s v="Colhedeiras de Cana"/>
    <n v="121.8"/>
    <n v="12397"/>
    <s v="UNIMIL INDÚSTRIA "/>
    <s v="Piracicaba"/>
    <x v="4"/>
    <x v="1"/>
    <n v="1"/>
    <x v="2"/>
    <n v="1"/>
    <n v="1"/>
    <n v="0.5"/>
    <n v="0"/>
    <n v="0"/>
    <x v="5"/>
  </r>
  <r>
    <x v="4"/>
    <m/>
    <x v="135"/>
    <n v="74318"/>
    <x v="1150"/>
    <x v="0"/>
    <n v="2"/>
    <n v="0"/>
    <n v="2"/>
    <d v="2025-02-18T00:00:00"/>
    <d v="2025-02-25T00:00:00"/>
    <m/>
    <m/>
    <s v=""/>
    <n v="7"/>
    <n v="393133"/>
    <n v="1129753"/>
    <n v="164670"/>
    <n v="119"/>
    <s v="Colhedeiras de Cana"/>
    <n v="121.8"/>
    <n v="12397"/>
    <s v="UNIMIL INDÚSTRIA "/>
    <s v="Piracicaba"/>
    <x v="4"/>
    <x v="1"/>
    <n v="1"/>
    <x v="2"/>
    <n v="1"/>
    <n v="1"/>
    <n v="0.5"/>
    <n v="0"/>
    <n v="0"/>
    <x v="5"/>
  </r>
  <r>
    <x v="4"/>
    <m/>
    <x v="132"/>
    <n v="74318"/>
    <x v="1150"/>
    <x v="0"/>
    <n v="2"/>
    <n v="0"/>
    <n v="2"/>
    <d v="2025-02-19T00:00:00"/>
    <d v="2025-03-05T00:00:00"/>
    <m/>
    <m/>
    <s v=""/>
    <n v="14"/>
    <n v="393400"/>
    <n v="1130169"/>
    <n v="164896"/>
    <n v="119"/>
    <s v="Colhedeiras de Cana"/>
    <n v="121.8"/>
    <n v="12397"/>
    <s v="UNIMIL INDÚSTRIA "/>
    <s v="Piracicaba"/>
    <x v="4"/>
    <x v="1"/>
    <n v="1"/>
    <x v="2"/>
    <n v="1"/>
    <n v="1"/>
    <n v="6.6666666666666666E-2"/>
    <n v="0"/>
    <n v="0"/>
    <x v="5"/>
  </r>
  <r>
    <x v="4"/>
    <m/>
    <x v="132"/>
    <n v="74319"/>
    <x v="1151"/>
    <x v="0"/>
    <n v="2"/>
    <n v="0"/>
    <n v="2"/>
    <d v="2025-02-19T00:00:00"/>
    <d v="2025-03-05T00:00:00"/>
    <m/>
    <m/>
    <s v=""/>
    <n v="14"/>
    <n v="393403"/>
    <n v="1130169"/>
    <n v="164896"/>
    <n v="119"/>
    <s v="Colhedeiras de Cana"/>
    <n v="44.38"/>
    <n v="12397"/>
    <s v="UNIMIL INDÚSTRIA "/>
    <s v="Piracicaba"/>
    <x v="4"/>
    <x v="1"/>
    <m/>
    <x v="1"/>
    <n v="1"/>
    <n v="1"/>
    <n v="6.6666666666666666E-2"/>
    <n v="0"/>
    <n v="0"/>
    <x v="5"/>
  </r>
  <r>
    <x v="4"/>
    <m/>
    <x v="132"/>
    <n v="74320"/>
    <x v="1152"/>
    <x v="0"/>
    <n v="2"/>
    <n v="0"/>
    <n v="2"/>
    <d v="2025-02-19T00:00:00"/>
    <d v="2025-03-05T00:00:00"/>
    <m/>
    <m/>
    <s v=""/>
    <n v="14"/>
    <n v="393402"/>
    <n v="1130169"/>
    <n v="164896"/>
    <n v="119"/>
    <s v="Colhedeiras de Cana"/>
    <n v="94.46"/>
    <n v="12397"/>
    <s v="UNIMIL INDÚSTRIA "/>
    <s v="Piracicaba"/>
    <x v="4"/>
    <x v="1"/>
    <n v="1"/>
    <x v="2"/>
    <n v="1"/>
    <n v="1"/>
    <n v="6.6666666666666666E-2"/>
    <n v="0"/>
    <n v="0"/>
    <x v="5"/>
  </r>
  <r>
    <x v="4"/>
    <m/>
    <x v="10"/>
    <n v="74324"/>
    <x v="1153"/>
    <x v="0"/>
    <n v="16"/>
    <n v="0"/>
    <n v="16"/>
    <d v="2025-04-22T00:00:00"/>
    <d v="2025-04-29T00:00:00"/>
    <m/>
    <m/>
    <s v=""/>
    <n v="7"/>
    <n v="400026"/>
    <m/>
    <n v="166926"/>
    <n v="221"/>
    <s v="Almoxarifados - Estoque geral"/>
    <n v="1114.24"/>
    <n v="14644"/>
    <s v="GEOMAQ "/>
    <s v="São José do Rio Preto"/>
    <x v="4"/>
    <x v="1"/>
    <m/>
    <x v="1"/>
    <n v="1"/>
    <n v="1"/>
    <n v="0.25"/>
    <n v="0"/>
    <m/>
    <x v="4"/>
  </r>
  <r>
    <x v="4"/>
    <m/>
    <x v="10"/>
    <n v="74324"/>
    <x v="1153"/>
    <x v="0"/>
    <n v="8"/>
    <n v="0"/>
    <n v="8"/>
    <d v="2025-05-09T00:00:00"/>
    <d v="2025-05-16T00:00:00"/>
    <s v="20  DC"/>
    <s v="Atrasado"/>
    <d v="2025-06-05T00:00:00"/>
    <n v="7"/>
    <n v="402021"/>
    <m/>
    <n v="167836"/>
    <n v="221"/>
    <s v="Almoxarifados - Estoque geral"/>
    <n v="1037.6199999999999"/>
    <n v="12397"/>
    <s v="UNIMIL INDÚSTRIA "/>
    <s v="Piracicaba"/>
    <x v="4"/>
    <x v="1"/>
    <m/>
    <x v="1"/>
    <n v="1"/>
    <n v="1"/>
    <n v="8.3333333333333329E-2"/>
    <n v="0"/>
    <m/>
    <x v="2"/>
  </r>
  <r>
    <x v="4"/>
    <m/>
    <x v="132"/>
    <n v="74331"/>
    <x v="1154"/>
    <x v="0"/>
    <n v="4"/>
    <n v="0"/>
    <n v="4"/>
    <d v="2025-02-19T00:00:00"/>
    <d v="2025-03-05T00:00:00"/>
    <m/>
    <m/>
    <s v=""/>
    <n v="14"/>
    <n v="393393"/>
    <n v="1130169"/>
    <n v="164898"/>
    <n v="119"/>
    <s v="Colhedeiras de Cana"/>
    <n v="106.8"/>
    <n v="14644"/>
    <s v="GEOMAQ "/>
    <s v="São José do Rio Preto"/>
    <x v="4"/>
    <x v="1"/>
    <n v="1"/>
    <x v="2"/>
    <n v="1"/>
    <n v="1"/>
    <n v="7.1428571428571425E-2"/>
    <n v="0"/>
    <n v="0"/>
    <x v="5"/>
  </r>
  <r>
    <x v="4"/>
    <m/>
    <x v="134"/>
    <n v="74332"/>
    <x v="1155"/>
    <x v="0"/>
    <n v="2"/>
    <n v="0"/>
    <n v="2"/>
    <d v="2025-02-18T00:00:00"/>
    <d v="2025-02-26T00:00:00"/>
    <m/>
    <m/>
    <s v=""/>
    <n v="8"/>
    <n v="392977"/>
    <n v="1129631"/>
    <n v="164705"/>
    <n v="119"/>
    <s v="Colhedeiras de Cana"/>
    <n v="107.3"/>
    <n v="12397"/>
    <s v="UNIMIL INDÚSTRIA "/>
    <s v="Piracicaba"/>
    <x v="4"/>
    <x v="1"/>
    <n v="1"/>
    <x v="2"/>
    <n v="1"/>
    <n v="1"/>
    <n v="0.1"/>
    <n v="0"/>
    <n v="0"/>
    <x v="5"/>
  </r>
  <r>
    <x v="4"/>
    <m/>
    <x v="135"/>
    <n v="74332"/>
    <x v="1155"/>
    <x v="0"/>
    <n v="2"/>
    <n v="0"/>
    <n v="2"/>
    <d v="2025-02-18T00:00:00"/>
    <d v="2025-02-26T00:00:00"/>
    <m/>
    <m/>
    <s v=""/>
    <n v="8"/>
    <n v="393129"/>
    <n v="1129753"/>
    <n v="164705"/>
    <n v="119"/>
    <s v="Colhedeiras de Cana"/>
    <n v="107.3"/>
    <n v="12397"/>
    <s v="UNIMIL INDÚSTRIA "/>
    <s v="Piracicaba"/>
    <x v="4"/>
    <x v="1"/>
    <n v="1"/>
    <x v="2"/>
    <n v="1"/>
    <n v="1"/>
    <n v="0.1"/>
    <n v="0"/>
    <n v="0"/>
    <x v="5"/>
  </r>
  <r>
    <x v="4"/>
    <m/>
    <x v="132"/>
    <n v="74332"/>
    <x v="1155"/>
    <x v="0"/>
    <n v="2"/>
    <n v="0"/>
    <n v="2"/>
    <d v="2025-02-19T00:00:00"/>
    <d v="2025-03-05T00:00:00"/>
    <m/>
    <m/>
    <s v=""/>
    <n v="14"/>
    <n v="393396"/>
    <n v="1130169"/>
    <n v="164896"/>
    <n v="119"/>
    <s v="Colhedeiras de Cana"/>
    <n v="107.3"/>
    <n v="12397"/>
    <s v="UNIMIL INDÚSTRIA "/>
    <s v="Piracicaba"/>
    <x v="4"/>
    <x v="1"/>
    <n v="1"/>
    <x v="2"/>
    <n v="1"/>
    <n v="1"/>
    <n v="6.6666666666666666E-2"/>
    <n v="0"/>
    <n v="0"/>
    <x v="5"/>
  </r>
  <r>
    <x v="4"/>
    <m/>
    <x v="10"/>
    <n v="74332"/>
    <x v="1155"/>
    <x v="0"/>
    <n v="8"/>
    <n v="0"/>
    <n v="8"/>
    <d v="2025-04-22T00:00:00"/>
    <d v="2025-04-29T00:00:00"/>
    <m/>
    <m/>
    <s v=""/>
    <n v="7"/>
    <n v="400027"/>
    <m/>
    <n v="166925"/>
    <n v="221"/>
    <s v="Almoxarifados - Estoque geral"/>
    <n v="56.395000000000003"/>
    <n v="13891"/>
    <s v="TORCANE PEÇAS "/>
    <s v="Piracicaba"/>
    <x v="4"/>
    <x v="1"/>
    <m/>
    <x v="1"/>
    <n v="1"/>
    <n v="1"/>
    <n v="0.33333333333333331"/>
    <n v="0"/>
    <m/>
    <x v="4"/>
  </r>
  <r>
    <x v="4"/>
    <m/>
    <x v="10"/>
    <n v="74356"/>
    <x v="1156"/>
    <x v="0"/>
    <n v="18"/>
    <n v="0"/>
    <n v="18"/>
    <d v="2025-04-22T00:00:00"/>
    <d v="2025-04-29T00:00:00"/>
    <m/>
    <m/>
    <s v=""/>
    <n v="7"/>
    <n v="400037"/>
    <m/>
    <n v="166924"/>
    <n v="221"/>
    <s v="Almoxarifados - Estoque geral"/>
    <n v="37.108333333333299"/>
    <n v="12397"/>
    <s v="UNIMIL INDÚSTRIA "/>
    <s v="Piracicaba"/>
    <x v="4"/>
    <x v="1"/>
    <m/>
    <x v="1"/>
    <n v="1"/>
    <n v="1"/>
    <n v="0.14285714285714285"/>
    <n v="0"/>
    <m/>
    <x v="4"/>
  </r>
  <r>
    <x v="4"/>
    <m/>
    <x v="10"/>
    <n v="74397"/>
    <x v="1157"/>
    <x v="0"/>
    <n v="16"/>
    <n v="0"/>
    <n v="16"/>
    <d v="2025-04-22T00:00:00"/>
    <d v="2025-04-29T00:00:00"/>
    <m/>
    <m/>
    <s v=""/>
    <n v="7"/>
    <n v="400032"/>
    <m/>
    <n v="166925"/>
    <n v="221"/>
    <s v="Almoxarifados - Estoque geral"/>
    <n v="34.54"/>
    <n v="13891"/>
    <s v="TORCANE PEÇAS "/>
    <s v="Piracicaba"/>
    <x v="4"/>
    <x v="1"/>
    <m/>
    <x v="1"/>
    <n v="1"/>
    <n v="1"/>
    <n v="0.33333333333333331"/>
    <n v="0"/>
    <m/>
    <x v="4"/>
  </r>
  <r>
    <x v="4"/>
    <m/>
    <x v="10"/>
    <n v="74409"/>
    <x v="1158"/>
    <x v="0"/>
    <n v="200"/>
    <n v="0"/>
    <n v="200"/>
    <d v="2025-05-09T00:00:00"/>
    <d v="2025-05-16T00:00:00"/>
    <s v="1  DC"/>
    <s v="Atrasado"/>
    <d v="2025-05-17T00:00:00"/>
    <n v="7"/>
    <n v="401997"/>
    <m/>
    <n v="167836"/>
    <n v="221"/>
    <s v="Almoxarifados - Estoque geral"/>
    <n v="221.6225"/>
    <n v="12397"/>
    <s v="UNIMIL INDÚSTRIA "/>
    <s v="Piracicaba"/>
    <x v="4"/>
    <x v="1"/>
    <m/>
    <x v="1"/>
    <n v="1"/>
    <n v="1"/>
    <n v="8.3333333333333329E-2"/>
    <n v="0"/>
    <m/>
    <x v="2"/>
  </r>
  <r>
    <x v="4"/>
    <m/>
    <x v="10"/>
    <n v="74411"/>
    <x v="1159"/>
    <x v="0"/>
    <n v="200"/>
    <n v="0"/>
    <n v="200"/>
    <d v="2025-05-09T00:00:00"/>
    <d v="2025-05-16T00:00:00"/>
    <s v="1  DC"/>
    <s v="Atrasado"/>
    <d v="2025-05-17T00:00:00"/>
    <n v="7"/>
    <n v="402009"/>
    <m/>
    <n v="167836"/>
    <n v="221"/>
    <s v="Almoxarifados - Estoque geral"/>
    <n v="28.175000000000001"/>
    <n v="12397"/>
    <s v="UNIMIL INDÚSTRIA "/>
    <s v="Piracicaba"/>
    <x v="4"/>
    <x v="1"/>
    <m/>
    <x v="1"/>
    <n v="1"/>
    <n v="1"/>
    <n v="8.3333333333333329E-2"/>
    <n v="0"/>
    <m/>
    <x v="2"/>
  </r>
  <r>
    <x v="4"/>
    <m/>
    <x v="133"/>
    <n v="74430"/>
    <x v="1160"/>
    <x v="0"/>
    <n v="100"/>
    <n v="0"/>
    <n v="100"/>
    <d v="2025-02-11T00:00:00"/>
    <d v="2025-02-25T00:00:00"/>
    <m/>
    <m/>
    <s v=""/>
    <n v="14"/>
    <n v="390818"/>
    <n v="1127480"/>
    <n v="164662"/>
    <n v="119"/>
    <s v="Colhedeiras de Cana"/>
    <n v="199"/>
    <n v="12397"/>
    <s v="UNIMIL INDÚSTRIA "/>
    <s v="Piracicaba"/>
    <x v="4"/>
    <x v="1"/>
    <n v="1"/>
    <x v="2"/>
    <n v="1"/>
    <n v="1"/>
    <n v="0.125"/>
    <n v="0"/>
    <n v="0"/>
    <x v="5"/>
  </r>
  <r>
    <x v="4"/>
    <m/>
    <x v="134"/>
    <n v="74430"/>
    <x v="1161"/>
    <x v="0"/>
    <n v="100"/>
    <n v="0"/>
    <n v="100"/>
    <d v="2025-02-18T00:00:00"/>
    <d v="2025-02-28T00:00:00"/>
    <m/>
    <m/>
    <s v=""/>
    <n v="10"/>
    <n v="392965"/>
    <n v="1129631"/>
    <n v="164821"/>
    <n v="119"/>
    <s v="Colhedeiras de Cana"/>
    <n v="1.99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5"/>
    <n v="74430"/>
    <x v="1161"/>
    <x v="0"/>
    <n v="100"/>
    <n v="0"/>
    <n v="100"/>
    <d v="2025-02-18T00:00:00"/>
    <d v="2025-02-28T00:00:00"/>
    <m/>
    <m/>
    <s v=""/>
    <n v="10"/>
    <n v="393119"/>
    <n v="1129753"/>
    <n v="164821"/>
    <n v="119"/>
    <s v="Colhedeiras de Cana"/>
    <n v="1.99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2"/>
    <n v="74430"/>
    <x v="1161"/>
    <x v="0"/>
    <n v="100"/>
    <n v="0"/>
    <n v="100"/>
    <d v="2025-02-19T00:00:00"/>
    <d v="2025-03-05T00:00:00"/>
    <m/>
    <m/>
    <s v=""/>
    <n v="14"/>
    <n v="393386"/>
    <n v="1130169"/>
    <n v="164898"/>
    <n v="119"/>
    <s v="Colhedeiras de Cana"/>
    <n v="93"/>
    <n v="14644"/>
    <s v="GEOMAQ "/>
    <s v="São José do Rio Preto"/>
    <x v="4"/>
    <x v="1"/>
    <n v="1"/>
    <x v="2"/>
    <n v="1"/>
    <n v="1"/>
    <n v="7.1428571428571425E-2"/>
    <n v="0"/>
    <n v="0"/>
    <x v="5"/>
  </r>
  <r>
    <x v="4"/>
    <m/>
    <x v="134"/>
    <n v="74449"/>
    <x v="1162"/>
    <x v="0"/>
    <n v="4"/>
    <n v="0"/>
    <n v="4"/>
    <d v="2025-02-18T00:00:00"/>
    <d v="2025-02-28T00:00:00"/>
    <m/>
    <m/>
    <s v=""/>
    <n v="10"/>
    <n v="393005"/>
    <n v="1129631"/>
    <n v="164821"/>
    <n v="119"/>
    <s v="Colhedeiras de Cana"/>
    <n v="882.56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5"/>
    <n v="74449"/>
    <x v="1162"/>
    <x v="0"/>
    <n v="4"/>
    <n v="0"/>
    <n v="4"/>
    <d v="2025-02-18T00:00:00"/>
    <d v="2025-02-28T00:00:00"/>
    <m/>
    <m/>
    <s v=""/>
    <n v="10"/>
    <n v="393145"/>
    <n v="1129753"/>
    <n v="164821"/>
    <n v="119"/>
    <s v="Colhedeiras de Cana"/>
    <n v="882.56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2"/>
    <n v="74449"/>
    <x v="1162"/>
    <x v="0"/>
    <n v="4"/>
    <n v="0"/>
    <n v="4"/>
    <d v="2025-02-19T00:00:00"/>
    <d v="2025-03-10T00:00:00"/>
    <m/>
    <m/>
    <s v=""/>
    <n v="19"/>
    <n v="393410"/>
    <n v="1130169"/>
    <n v="165030"/>
    <n v="119"/>
    <s v="Colhedeiras de Cana"/>
    <n v="882.56"/>
    <n v="12397"/>
    <s v="UNIMIL INDÚSTRIA "/>
    <s v="Piracicaba"/>
    <x v="4"/>
    <x v="1"/>
    <n v="1"/>
    <x v="2"/>
    <n v="1"/>
    <n v="1"/>
    <n v="7.6923076923076927E-2"/>
    <n v="0"/>
    <n v="0"/>
    <x v="5"/>
  </r>
  <r>
    <x v="4"/>
    <m/>
    <x v="10"/>
    <n v="74451"/>
    <x v="1163"/>
    <x v="0"/>
    <n v="8"/>
    <n v="0"/>
    <n v="8"/>
    <d v="2025-04-22T00:00:00"/>
    <d v="2025-04-29T00:00:00"/>
    <m/>
    <m/>
    <s v=""/>
    <n v="7"/>
    <n v="400031"/>
    <m/>
    <n v="166926"/>
    <n v="221"/>
    <s v="Almoxarifados - Estoque geral"/>
    <n v="899.6"/>
    <n v="14644"/>
    <s v="GEOMAQ "/>
    <s v="São José do Rio Preto"/>
    <x v="4"/>
    <x v="1"/>
    <m/>
    <x v="1"/>
    <n v="1"/>
    <n v="1"/>
    <n v="0.25"/>
    <n v="0"/>
    <m/>
    <x v="4"/>
  </r>
  <r>
    <x v="4"/>
    <m/>
    <x v="134"/>
    <n v="74452"/>
    <x v="1164"/>
    <x v="0"/>
    <n v="2"/>
    <n v="0"/>
    <n v="2"/>
    <d v="2025-04-10T00:00:00"/>
    <d v="2025-04-29T00:00:00"/>
    <m/>
    <m/>
    <s v=""/>
    <n v="19"/>
    <n v="398808"/>
    <n v="1143606"/>
    <n v="166888"/>
    <n v="119"/>
    <s v="Colhedeiras de Cana"/>
    <n v="83.75"/>
    <n v="13891"/>
    <s v="TORCANE PEÇAS "/>
    <s v="Piracicaba"/>
    <x v="4"/>
    <x v="1"/>
    <m/>
    <x v="1"/>
    <n v="1"/>
    <n v="1"/>
    <n v="0.1111111111111111"/>
    <n v="0"/>
    <m/>
    <x v="4"/>
  </r>
  <r>
    <x v="4"/>
    <m/>
    <x v="135"/>
    <n v="74452"/>
    <x v="1164"/>
    <x v="0"/>
    <n v="2"/>
    <n v="0"/>
    <n v="2"/>
    <d v="2025-04-10T00:00:00"/>
    <d v="2025-04-29T00:00:00"/>
    <m/>
    <m/>
    <s v=""/>
    <n v="19"/>
    <n v="398819"/>
    <n v="1143617"/>
    <n v="166888"/>
    <n v="119"/>
    <s v="Colhedeiras de Cana"/>
    <n v="83.75"/>
    <n v="13891"/>
    <s v="TORCANE PEÇAS "/>
    <s v="Piracicaba"/>
    <x v="4"/>
    <x v="1"/>
    <n v="1"/>
    <x v="2"/>
    <n v="1"/>
    <n v="1"/>
    <n v="0.1111111111111111"/>
    <n v="0"/>
    <m/>
    <x v="4"/>
  </r>
  <r>
    <x v="4"/>
    <m/>
    <x v="132"/>
    <n v="74452"/>
    <x v="1164"/>
    <x v="0"/>
    <n v="2"/>
    <n v="0"/>
    <n v="2"/>
    <d v="2025-04-10T00:00:00"/>
    <d v="2025-04-29T00:00:00"/>
    <m/>
    <m/>
    <s v=""/>
    <n v="19"/>
    <n v="398829"/>
    <n v="1143620"/>
    <n v="166888"/>
    <n v="119"/>
    <s v="Colhedeiras de Cana"/>
    <n v="83.75"/>
    <n v="13891"/>
    <s v="TORCANE PEÇAS "/>
    <s v="Piracicaba"/>
    <x v="4"/>
    <x v="1"/>
    <n v="1"/>
    <x v="2"/>
    <n v="1"/>
    <n v="1"/>
    <n v="0.1111111111111111"/>
    <n v="0"/>
    <m/>
    <x v="4"/>
  </r>
  <r>
    <x v="4"/>
    <m/>
    <x v="10"/>
    <n v="74452"/>
    <x v="1164"/>
    <x v="0"/>
    <n v="2"/>
    <n v="0"/>
    <n v="2"/>
    <d v="2025-04-22T00:00:00"/>
    <d v="2025-04-29T00:00:00"/>
    <m/>
    <m/>
    <s v=""/>
    <n v="7"/>
    <n v="400033"/>
    <m/>
    <n v="166926"/>
    <n v="221"/>
    <s v="Almoxarifados - Estoque geral"/>
    <n v="115.78"/>
    <n v="14644"/>
    <s v="GEOMAQ "/>
    <s v="São José do Rio Preto"/>
    <x v="4"/>
    <x v="1"/>
    <m/>
    <x v="1"/>
    <n v="1"/>
    <n v="1"/>
    <n v="0.25"/>
    <n v="0"/>
    <m/>
    <x v="4"/>
  </r>
  <r>
    <x v="4"/>
    <m/>
    <x v="134"/>
    <n v="74453"/>
    <x v="1165"/>
    <x v="0"/>
    <n v="1"/>
    <n v="0"/>
    <n v="1"/>
    <d v="2025-04-10T00:00:00"/>
    <d v="2025-04-29T00:00:00"/>
    <m/>
    <m/>
    <s v=""/>
    <n v="19"/>
    <n v="398809"/>
    <n v="1143606"/>
    <n v="166888"/>
    <n v="119"/>
    <s v="Colhedeiras de Cana"/>
    <n v="83.57"/>
    <n v="13891"/>
    <s v="TORCANE PEÇAS "/>
    <s v="Piracicaba"/>
    <x v="4"/>
    <x v="1"/>
    <n v="1"/>
    <x v="2"/>
    <n v="1"/>
    <n v="1"/>
    <n v="0.1111111111111111"/>
    <n v="0"/>
    <m/>
    <x v="4"/>
  </r>
  <r>
    <x v="4"/>
    <m/>
    <x v="135"/>
    <n v="74453"/>
    <x v="1165"/>
    <x v="0"/>
    <n v="1"/>
    <n v="0"/>
    <n v="1"/>
    <d v="2025-04-10T00:00:00"/>
    <d v="2025-04-29T00:00:00"/>
    <m/>
    <m/>
    <s v=""/>
    <n v="19"/>
    <n v="398820"/>
    <n v="1143617"/>
    <n v="166888"/>
    <n v="119"/>
    <s v="Colhedeiras de Cana"/>
    <n v="83.57"/>
    <n v="13891"/>
    <s v="TORCANE PEÇAS "/>
    <s v="Piracicaba"/>
    <x v="4"/>
    <x v="1"/>
    <n v="1"/>
    <x v="2"/>
    <n v="1"/>
    <n v="1"/>
    <n v="0.1111111111111111"/>
    <n v="0"/>
    <m/>
    <x v="4"/>
  </r>
  <r>
    <x v="4"/>
    <m/>
    <x v="132"/>
    <n v="74453"/>
    <x v="1165"/>
    <x v="0"/>
    <n v="1"/>
    <n v="0"/>
    <n v="1"/>
    <d v="2025-04-10T00:00:00"/>
    <d v="2025-04-29T00:00:00"/>
    <m/>
    <m/>
    <s v=""/>
    <n v="19"/>
    <n v="398830"/>
    <n v="1143620"/>
    <n v="166888"/>
    <n v="119"/>
    <s v="Colhedeiras de Cana"/>
    <n v="83.57"/>
    <n v="13891"/>
    <s v="TORCANE PEÇAS "/>
    <s v="Piracicaba"/>
    <x v="4"/>
    <x v="1"/>
    <n v="1"/>
    <x v="2"/>
    <n v="1"/>
    <n v="1"/>
    <n v="0.1111111111111111"/>
    <n v="0"/>
    <m/>
    <x v="4"/>
  </r>
  <r>
    <x v="4"/>
    <m/>
    <x v="10"/>
    <n v="74463"/>
    <x v="1166"/>
    <x v="0"/>
    <n v="12"/>
    <n v="0"/>
    <n v="12"/>
    <d v="2025-05-09T00:00:00"/>
    <d v="2025-05-16T00:00:00"/>
    <s v="1  DC"/>
    <s v="Atrasado"/>
    <d v="2025-05-17T00:00:00"/>
    <n v="7"/>
    <n v="402010"/>
    <m/>
    <n v="167836"/>
    <n v="221"/>
    <s v="Almoxarifados - Estoque geral"/>
    <n v="9.01"/>
    <n v="12397"/>
    <s v="UNIMIL INDÚSTRIA "/>
    <s v="Piracicaba"/>
    <x v="4"/>
    <x v="1"/>
    <m/>
    <x v="1"/>
    <n v="1"/>
    <n v="1"/>
    <n v="8.3333333333333329E-2"/>
    <n v="0"/>
    <m/>
    <x v="2"/>
  </r>
  <r>
    <x v="4"/>
    <m/>
    <x v="10"/>
    <n v="74468"/>
    <x v="1167"/>
    <x v="0"/>
    <n v="8"/>
    <n v="0"/>
    <n v="8"/>
    <d v="2025-05-09T00:00:00"/>
    <d v="2025-05-16T00:00:00"/>
    <s v="1  DC"/>
    <s v="Atrasado"/>
    <d v="2025-05-17T00:00:00"/>
    <n v="7"/>
    <n v="402013"/>
    <m/>
    <n v="167836"/>
    <n v="221"/>
    <s v="Almoxarifados - Estoque geral"/>
    <n v="22.33"/>
    <n v="12397"/>
    <s v="UNIMIL INDÚSTRIA "/>
    <s v="Piracicaba"/>
    <x v="4"/>
    <x v="1"/>
    <m/>
    <x v="1"/>
    <n v="1"/>
    <n v="1"/>
    <n v="8.3333333333333329E-2"/>
    <n v="0"/>
    <m/>
    <x v="2"/>
  </r>
  <r>
    <x v="4"/>
    <m/>
    <x v="10"/>
    <n v="74469"/>
    <x v="1168"/>
    <x v="0"/>
    <n v="16"/>
    <n v="0"/>
    <n v="16"/>
    <d v="2025-05-09T00:00:00"/>
    <d v="2025-05-16T00:00:00"/>
    <s v="1  DC"/>
    <s v="Atrasado"/>
    <d v="2025-05-17T00:00:00"/>
    <n v="7"/>
    <n v="402012"/>
    <m/>
    <n v="167836"/>
    <n v="221"/>
    <s v="Almoxarifados - Estoque geral"/>
    <n v="90.57"/>
    <n v="12397"/>
    <s v="UNIMIL INDÚSTRIA "/>
    <s v="Piracicaba"/>
    <x v="4"/>
    <x v="1"/>
    <m/>
    <x v="1"/>
    <n v="1"/>
    <n v="1"/>
    <n v="8.3333333333333329E-2"/>
    <n v="0"/>
    <m/>
    <x v="2"/>
  </r>
  <r>
    <x v="4"/>
    <m/>
    <x v="10"/>
    <n v="74474"/>
    <x v="1169"/>
    <x v="0"/>
    <n v="8"/>
    <n v="0"/>
    <n v="8"/>
    <d v="2025-05-09T00:00:00"/>
    <d v="2025-05-16T00:00:00"/>
    <s v="1  DC"/>
    <s v="Atrasado"/>
    <d v="2025-05-17T00:00:00"/>
    <n v="7"/>
    <n v="402014"/>
    <m/>
    <n v="167837"/>
    <n v="221"/>
    <s v="Almoxarifados - Estoque geral"/>
    <n v="8.6300000000000008"/>
    <n v="14644"/>
    <s v="GEOMAQ "/>
    <s v="São José do Rio Preto"/>
    <x v="4"/>
    <x v="1"/>
    <m/>
    <x v="1"/>
    <n v="1"/>
    <n v="1"/>
    <n v="8.3333333333333329E-2"/>
    <n v="0"/>
    <m/>
    <x v="2"/>
  </r>
  <r>
    <x v="4"/>
    <m/>
    <x v="10"/>
    <n v="74475"/>
    <x v="1170"/>
    <x v="0"/>
    <n v="8"/>
    <n v="0"/>
    <n v="8"/>
    <d v="2025-05-09T00:00:00"/>
    <d v="2025-05-16T00:00:00"/>
    <s v="1  DC"/>
    <s v="Atrasado"/>
    <d v="2025-05-17T00:00:00"/>
    <n v="7"/>
    <n v="402016"/>
    <m/>
    <n v="167837"/>
    <n v="221"/>
    <s v="Almoxarifados - Estoque geral"/>
    <n v="183.97"/>
    <n v="14644"/>
    <s v="GEOMAQ "/>
    <s v="São José do Rio Preto"/>
    <x v="4"/>
    <x v="1"/>
    <m/>
    <x v="1"/>
    <n v="1"/>
    <n v="1"/>
    <n v="8.3333333333333329E-2"/>
    <n v="0"/>
    <m/>
    <x v="2"/>
  </r>
  <r>
    <x v="4"/>
    <m/>
    <x v="10"/>
    <n v="74476"/>
    <x v="1171"/>
    <x v="0"/>
    <n v="8"/>
    <n v="0"/>
    <n v="8"/>
    <d v="2025-05-09T00:00:00"/>
    <d v="2025-05-16T00:00:00"/>
    <s v="1  DC"/>
    <s v="Atrasado"/>
    <d v="2025-05-17T00:00:00"/>
    <n v="7"/>
    <n v="402011"/>
    <m/>
    <n v="167836"/>
    <n v="221"/>
    <s v="Almoxarifados - Estoque geral"/>
    <n v="29.99"/>
    <n v="12397"/>
    <s v="UNIMIL INDÚSTRIA "/>
    <s v="Piracicaba"/>
    <x v="4"/>
    <x v="1"/>
    <m/>
    <x v="1"/>
    <n v="1"/>
    <n v="1"/>
    <n v="8.3333333333333329E-2"/>
    <n v="0"/>
    <m/>
    <x v="2"/>
  </r>
  <r>
    <x v="5"/>
    <m/>
    <x v="44"/>
    <n v="74545"/>
    <x v="1172"/>
    <x v="1"/>
    <n v="1"/>
    <n v="1"/>
    <m/>
    <d v="2025-07-14T00:00:00"/>
    <m/>
    <m/>
    <s v=""/>
    <s v=""/>
    <s v="Aguardando OC"/>
    <n v="411627"/>
    <m/>
    <n v="0"/>
    <n v="221"/>
    <s v="Almoxarifados - Estoque geral"/>
    <n v="1757"/>
    <m/>
    <s v=""/>
    <s v=""/>
    <x v="3"/>
    <x v="0"/>
    <m/>
    <x v="0"/>
    <n v="1"/>
    <n v="1"/>
    <n v="0"/>
    <n v="1"/>
    <m/>
    <x v="3"/>
  </r>
  <r>
    <x v="5"/>
    <m/>
    <x v="41"/>
    <n v="74547"/>
    <x v="1173"/>
    <x v="0"/>
    <n v="1"/>
    <n v="0"/>
    <n v="1"/>
    <d v="2025-05-02T00:00:00"/>
    <d v="2025-05-09T00:00:00"/>
    <m/>
    <m/>
    <s v=""/>
    <n v="7"/>
    <n v="401167"/>
    <m/>
    <n v="0"/>
    <n v="221"/>
    <s v="Almoxarifados - Estoque geral"/>
    <n v="778.33"/>
    <n v="2106"/>
    <s v="UNIDAS              "/>
    <s v="João Pessoa"/>
    <x v="0"/>
    <x v="1"/>
    <n v="1"/>
    <x v="2"/>
    <n v="1"/>
    <n v="1"/>
    <n v="0"/>
    <n v="1"/>
    <e v="#REF!"/>
    <x v="2"/>
  </r>
  <r>
    <x v="5"/>
    <m/>
    <x v="90"/>
    <n v="74547"/>
    <x v="1173"/>
    <x v="0"/>
    <n v="1"/>
    <n v="0"/>
    <n v="1"/>
    <d v="2025-06-26T00:00:00"/>
    <d v="2025-07-04T00:00:00"/>
    <s v="1  UT"/>
    <s v="Atrasado"/>
    <d v="2025-07-05T00:00:00"/>
    <n v="8"/>
    <n v="409062"/>
    <m/>
    <n v="170422"/>
    <n v="221"/>
    <s v="Almoxarifados - Estoque geral"/>
    <n v="778.33"/>
    <n v="2106"/>
    <s v="UNIDAS              "/>
    <s v="João Pessoa"/>
    <x v="0"/>
    <x v="1"/>
    <m/>
    <x v="1"/>
    <n v="1"/>
    <n v="1"/>
    <n v="0.33333333333333331"/>
    <n v="0"/>
    <m/>
    <x v="0"/>
  </r>
  <r>
    <x v="5"/>
    <m/>
    <x v="120"/>
    <n v="74547"/>
    <x v="1173"/>
    <x v="0"/>
    <n v="1"/>
    <n v="0"/>
    <n v="1"/>
    <d v="2025-07-07T00:00:00"/>
    <d v="2025-07-15T00:00:00"/>
    <s v="1  UT"/>
    <s v="Atrasado"/>
    <d v="2025-07-16T00:00:00"/>
    <n v="8"/>
    <n v="410511"/>
    <m/>
    <n v="170968"/>
    <n v="221"/>
    <s v="Almoxarifados - Estoque geral"/>
    <n v="778.66"/>
    <n v="2106"/>
    <s v="UNIDAS              "/>
    <s v="João Pessoa"/>
    <x v="0"/>
    <x v="1"/>
    <m/>
    <x v="1"/>
    <n v="1"/>
    <n v="1"/>
    <n v="1"/>
    <n v="0"/>
    <m/>
    <x v="3"/>
  </r>
  <r>
    <x v="5"/>
    <m/>
    <x v="64"/>
    <n v="74548"/>
    <x v="1174"/>
    <x v="0"/>
    <n v="7"/>
    <n v="0"/>
    <n v="7"/>
    <d v="2025-06-06T00:00:00"/>
    <d v="2025-06-11T00:00:00"/>
    <s v="15  DC"/>
    <s v="Atrasado"/>
    <d v="2025-06-26T00:00:00"/>
    <n v="5"/>
    <n v="406300"/>
    <m/>
    <n v="168991"/>
    <n v="221"/>
    <s v="Almoxarifados - Estoque geral"/>
    <n v="762.48"/>
    <n v="15723"/>
    <s v="NOVA CENTER ATACADO"/>
    <s v="Viana"/>
    <x v="8"/>
    <x v="1"/>
    <m/>
    <x v="1"/>
    <n v="1"/>
    <n v="1"/>
    <n v="0.25"/>
    <n v="0"/>
    <m/>
    <x v="0"/>
  </r>
  <r>
    <x v="5"/>
    <m/>
    <x v="64"/>
    <n v="74628"/>
    <x v="1175"/>
    <x v="0"/>
    <n v="14"/>
    <n v="12"/>
    <n v="2"/>
    <d v="2025-06-06T00:00:00"/>
    <d v="2025-06-11T00:00:00"/>
    <s v="15  DC"/>
    <s v="Atrasado"/>
    <d v="2025-06-26T00:00:00"/>
    <n v="5"/>
    <n v="406302"/>
    <m/>
    <n v="168991"/>
    <n v="221"/>
    <s v="Almoxarifados - Estoque geral"/>
    <n v="84.77"/>
    <n v="15723"/>
    <s v="NOVA CENTER ATACADO"/>
    <s v="Viana"/>
    <x v="8"/>
    <x v="0"/>
    <m/>
    <x v="0"/>
    <n v="1"/>
    <n v="1"/>
    <n v="0.25"/>
    <n v="0"/>
    <m/>
    <x v="0"/>
  </r>
  <r>
    <x v="6"/>
    <m/>
    <x v="30"/>
    <n v="74745"/>
    <x v="1176"/>
    <x v="0"/>
    <n v="10"/>
    <n v="0"/>
    <n v="10"/>
    <d v="2025-03-12T00:00:00"/>
    <d v="2025-03-31T00:00:00"/>
    <m/>
    <m/>
    <s v=""/>
    <n v="19"/>
    <n v="395861"/>
    <n v="1136056"/>
    <n v="165467"/>
    <n v="696"/>
    <s v="Tratores Colheita"/>
    <n v="127.5"/>
    <n v="3238"/>
    <s v="VENEZA              "/>
    <s v="Bayeux"/>
    <x v="0"/>
    <x v="1"/>
    <m/>
    <x v="1"/>
    <n v="1"/>
    <n v="1"/>
    <n v="0.2"/>
    <n v="0"/>
    <n v="0"/>
    <x v="1"/>
  </r>
  <r>
    <x v="6"/>
    <m/>
    <x v="31"/>
    <n v="74746"/>
    <x v="1177"/>
    <x v="1"/>
    <n v="1"/>
    <n v="1"/>
    <n v="0"/>
    <d v="2025-05-09T00:00:00"/>
    <m/>
    <m/>
    <s v=""/>
    <s v=""/>
    <s v="Aguardando OC"/>
    <n v="402101"/>
    <m/>
    <n v="0"/>
    <n v="221"/>
    <s v="Almoxarifados - Estoque geral"/>
    <n v="240.33"/>
    <m/>
    <s v=""/>
    <s v=""/>
    <x v="3"/>
    <x v="0"/>
    <m/>
    <x v="0"/>
    <n v="1"/>
    <n v="1"/>
    <n v="0"/>
    <n v="1"/>
    <m/>
    <x v="2"/>
  </r>
  <r>
    <x v="6"/>
    <m/>
    <x v="45"/>
    <n v="74872"/>
    <x v="1178"/>
    <x v="1"/>
    <n v="6"/>
    <n v="6"/>
    <m/>
    <d v="2025-06-13T00:00:00"/>
    <m/>
    <m/>
    <s v=""/>
    <s v=""/>
    <s v="Aguardando OC"/>
    <n v="407298"/>
    <m/>
    <n v="0"/>
    <n v="221"/>
    <s v="Almoxarifados - Estoque geral"/>
    <n v="20.46"/>
    <m/>
    <s v=""/>
    <s v=""/>
    <x v="3"/>
    <x v="0"/>
    <m/>
    <x v="0"/>
    <n v="1"/>
    <n v="1"/>
    <n v="0"/>
    <n v="1"/>
    <m/>
    <x v="0"/>
  </r>
  <r>
    <x v="6"/>
    <m/>
    <x v="31"/>
    <n v="74872"/>
    <x v="1178"/>
    <x v="1"/>
    <n v="6"/>
    <n v="6"/>
    <m/>
    <d v="2025-06-13T00:00:00"/>
    <m/>
    <m/>
    <s v=""/>
    <s v=""/>
    <s v="Aguardando OC"/>
    <n v="407408"/>
    <m/>
    <n v="0"/>
    <n v="221"/>
    <s v="Almoxarifados - Estoque geral"/>
    <n v="6.81666666666667"/>
    <m/>
    <s v=""/>
    <s v=""/>
    <x v="3"/>
    <x v="0"/>
    <m/>
    <x v="0"/>
    <n v="1"/>
    <n v="1"/>
    <n v="0"/>
    <n v="1"/>
    <m/>
    <x v="0"/>
  </r>
  <r>
    <x v="6"/>
    <m/>
    <x v="31"/>
    <n v="74872"/>
    <x v="1178"/>
    <x v="1"/>
    <n v="6"/>
    <n v="6"/>
    <m/>
    <d v="2025-06-13T00:00:00"/>
    <m/>
    <m/>
    <s v=""/>
    <s v=""/>
    <s v="Aguardando OC"/>
    <n v="407497"/>
    <m/>
    <n v="0"/>
    <n v="221"/>
    <s v="Almoxarifados - Estoque geral"/>
    <n v="20.46"/>
    <m/>
    <s v=""/>
    <s v=""/>
    <x v="3"/>
    <x v="0"/>
    <m/>
    <x v="0"/>
    <n v="1"/>
    <n v="1"/>
    <n v="0"/>
    <n v="1"/>
    <m/>
    <x v="0"/>
  </r>
  <r>
    <x v="2"/>
    <m/>
    <x v="8"/>
    <n v="75089"/>
    <x v="1179"/>
    <x v="0"/>
    <n v="1"/>
    <n v="0"/>
    <n v="1"/>
    <d v="2025-05-09T00:00:00"/>
    <d v="2025-05-15T00:00:00"/>
    <m/>
    <m/>
    <s v=""/>
    <n v="6"/>
    <n v="402284"/>
    <m/>
    <n v="167748"/>
    <m/>
    <m/>
    <n v="126"/>
    <n v="9824"/>
    <s v="COMERCIAL AGRICOLA"/>
    <s v="Recife"/>
    <x v="1"/>
    <x v="1"/>
    <n v="1"/>
    <x v="2"/>
    <n v="1"/>
    <n v="1"/>
    <n v="7.6923076923076927E-2"/>
    <n v="0"/>
    <n v="0"/>
    <x v="2"/>
  </r>
  <r>
    <x v="2"/>
    <m/>
    <x v="8"/>
    <n v="75090"/>
    <x v="1180"/>
    <x v="0"/>
    <n v="1"/>
    <n v="0"/>
    <n v="1"/>
    <d v="2025-05-09T00:00:00"/>
    <d v="2025-05-16T00:00:00"/>
    <m/>
    <m/>
    <s v=""/>
    <n v="7"/>
    <n v="402275"/>
    <m/>
    <n v="167838"/>
    <n v="221"/>
    <s v="Almoxarifados - Estoque geral"/>
    <n v="200"/>
    <n v="15702"/>
    <s v="MAQTRAL - PB"/>
    <s v="Bayeux"/>
    <x v="0"/>
    <x v="1"/>
    <n v="1"/>
    <x v="2"/>
    <n v="1"/>
    <n v="1"/>
    <n v="5.2631578947368418E-2"/>
    <n v="0"/>
    <m/>
    <x v="2"/>
  </r>
  <r>
    <x v="5"/>
    <m/>
    <x v="52"/>
    <n v="75164"/>
    <x v="1181"/>
    <x v="0"/>
    <n v="1"/>
    <n v="0"/>
    <n v="1"/>
    <d v="2025-07-07T00:00:00"/>
    <d v="2025-07-12T00:00:00"/>
    <s v="1  DC"/>
    <s v="Atrasado"/>
    <d v="2025-07-13T00:00:00"/>
    <n v="5"/>
    <n v="410495"/>
    <m/>
    <n v="170829"/>
    <n v="221"/>
    <s v="Almoxarifados - Estoque geral"/>
    <n v="42.43"/>
    <n v="5189"/>
    <s v="REPENORTE"/>
    <s v="Recife"/>
    <x v="1"/>
    <x v="1"/>
    <m/>
    <x v="1"/>
    <n v="1"/>
    <n v="1"/>
    <n v="0.25"/>
    <n v="0"/>
    <m/>
    <x v="3"/>
  </r>
  <r>
    <x v="11"/>
    <m/>
    <x v="61"/>
    <n v="75179"/>
    <x v="1182"/>
    <x v="0"/>
    <n v="86"/>
    <n v="0"/>
    <n v="86"/>
    <d v="2025-05-08T00:00:00"/>
    <d v="2025-05-16T00:00:00"/>
    <m/>
    <m/>
    <s v=""/>
    <n v="8"/>
    <n v="401750"/>
    <m/>
    <n v="167832"/>
    <n v="221"/>
    <s v="Almoxarifados - Estoque geral"/>
    <n v="673.38"/>
    <n v="5839"/>
    <s v="COMERCIAL GERDAU"/>
    <s v="Cabedelo"/>
    <x v="0"/>
    <x v="1"/>
    <m/>
    <x v="1"/>
    <n v="1"/>
    <n v="1"/>
    <n v="0.33333333333333331"/>
    <n v="0"/>
    <m/>
    <x v="2"/>
  </r>
  <r>
    <x v="11"/>
    <m/>
    <x v="61"/>
    <n v="75181"/>
    <x v="1183"/>
    <x v="0"/>
    <n v="17"/>
    <n v="0"/>
    <n v="17"/>
    <d v="2025-05-08T00:00:00"/>
    <d v="2025-05-16T00:00:00"/>
    <m/>
    <m/>
    <s v=""/>
    <n v="8"/>
    <n v="401741"/>
    <m/>
    <n v="167831"/>
    <n v="221"/>
    <s v="Almoxarifados - Estoque geral"/>
    <n v="127.84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11"/>
    <m/>
    <x v="61"/>
    <n v="75181"/>
    <x v="1183"/>
    <x v="0"/>
    <n v="10"/>
    <n v="10"/>
    <m/>
    <d v="2025-06-05T00:00:00"/>
    <d v="2025-06-16T00:00:00"/>
    <s v="0  DC"/>
    <s v="Atrasado"/>
    <d v="2025-06-16T00:00:00"/>
    <n v="11"/>
    <n v="406021"/>
    <m/>
    <n v="169111"/>
    <n v="221"/>
    <s v="Almoxarifados - Estoque geral"/>
    <n v="7.52"/>
    <n v="5779"/>
    <s v="ARCELOR MITTAL DISTRIBUIÇÃO"/>
    <s v="Jaboatão dos Guararapes"/>
    <x v="1"/>
    <x v="0"/>
    <m/>
    <x v="0"/>
    <n v="1"/>
    <n v="1"/>
    <n v="0.16666666666666666"/>
    <n v="0"/>
    <m/>
    <x v="0"/>
  </r>
  <r>
    <x v="11"/>
    <m/>
    <x v="61"/>
    <n v="75182"/>
    <x v="1184"/>
    <x v="0"/>
    <n v="445"/>
    <n v="0"/>
    <n v="445"/>
    <d v="2025-05-08T00:00:00"/>
    <d v="2025-05-16T00:00:00"/>
    <m/>
    <m/>
    <s v=""/>
    <n v="8"/>
    <n v="401728"/>
    <m/>
    <n v="167831"/>
    <n v="221"/>
    <s v="Almoxarifados - Estoque geral"/>
    <n v="2505.35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2"/>
    <m/>
    <x v="8"/>
    <n v="75374"/>
    <x v="1185"/>
    <x v="0"/>
    <n v="1"/>
    <n v="0"/>
    <n v="1"/>
    <d v="2025-05-09T00:00:00"/>
    <d v="2025-05-15T00:00:00"/>
    <m/>
    <m/>
    <s v=""/>
    <n v="6"/>
    <n v="402307"/>
    <m/>
    <n v="167749"/>
    <n v="221"/>
    <s v="Almoxarifados - Estoque geral"/>
    <n v="67"/>
    <n v="14487"/>
    <s v="FL TRATORES "/>
    <s v="Recife"/>
    <x v="1"/>
    <x v="1"/>
    <n v="1"/>
    <x v="2"/>
    <n v="1"/>
    <n v="1"/>
    <n v="6.6666666666666666E-2"/>
    <n v="0"/>
    <m/>
    <x v="2"/>
  </r>
  <r>
    <x v="2"/>
    <m/>
    <x v="8"/>
    <n v="75375"/>
    <x v="1186"/>
    <x v="0"/>
    <n v="1"/>
    <n v="0"/>
    <n v="1"/>
    <d v="2025-05-09T00:00:00"/>
    <d v="2025-05-16T00:00:00"/>
    <s v="12  DC"/>
    <s v="Atrasado"/>
    <d v="2025-05-28T00:00:00"/>
    <n v="7"/>
    <n v="402308"/>
    <m/>
    <n v="167838"/>
    <n v="221"/>
    <s v="Almoxarifados - Estoque geral"/>
    <n v="273.37"/>
    <n v="15702"/>
    <s v="MAQTRAL - PB"/>
    <s v="Bayeux"/>
    <x v="0"/>
    <x v="1"/>
    <n v="1"/>
    <x v="2"/>
    <n v="1"/>
    <n v="1"/>
    <n v="5.2631578947368418E-2"/>
    <n v="0"/>
    <m/>
    <x v="2"/>
  </r>
  <r>
    <x v="2"/>
    <m/>
    <x v="9"/>
    <n v="75375"/>
    <x v="1186"/>
    <x v="0"/>
    <n v="1"/>
    <n v="0"/>
    <n v="1"/>
    <d v="2025-06-20T00:00:00"/>
    <d v="2025-07-01T00:00:00"/>
    <s v="1  DC"/>
    <s v="Atrasado"/>
    <d v="2025-07-02T00:00:00"/>
    <n v="11"/>
    <n v="408584"/>
    <m/>
    <n v="170152"/>
    <n v="221"/>
    <s v="Almoxarifados - Estoque geral"/>
    <n v="42"/>
    <n v="13341"/>
    <s v="DISMA DISTRIBUIDORA"/>
    <s v="Araçatuba"/>
    <x v="4"/>
    <x v="1"/>
    <m/>
    <x v="1"/>
    <n v="1"/>
    <n v="1"/>
    <n v="5.5555555555555552E-2"/>
    <n v="0"/>
    <m/>
    <x v="0"/>
  </r>
  <r>
    <x v="2"/>
    <m/>
    <x v="8"/>
    <n v="75376"/>
    <x v="1187"/>
    <x v="0"/>
    <n v="1"/>
    <n v="0"/>
    <n v="1"/>
    <d v="2025-05-09T00:00:00"/>
    <d v="2025-05-15T00:00:00"/>
    <m/>
    <m/>
    <s v=""/>
    <n v="6"/>
    <n v="402304"/>
    <m/>
    <n v="167746"/>
    <m/>
    <m/>
    <n v="449.95"/>
    <n v="15127"/>
    <s v="EQUAGRIL LTDA"/>
    <s v="São Paulo"/>
    <x v="4"/>
    <x v="1"/>
    <n v="1"/>
    <x v="2"/>
    <n v="1"/>
    <n v="1"/>
    <n v="9.0909090909090912E-2"/>
    <n v="0"/>
    <n v="0"/>
    <x v="2"/>
  </r>
  <r>
    <x v="6"/>
    <m/>
    <x v="31"/>
    <n v="75540"/>
    <x v="1188"/>
    <x v="1"/>
    <n v="1"/>
    <n v="1"/>
    <n v="0"/>
    <d v="2025-05-09T00:00:00"/>
    <m/>
    <m/>
    <s v=""/>
    <s v=""/>
    <s v="Aguardando OC"/>
    <n v="402152"/>
    <m/>
    <n v="0"/>
    <n v="221"/>
    <s v="Almoxarifados - Estoque geral"/>
    <n v="21.155000000000001"/>
    <m/>
    <s v=""/>
    <s v=""/>
    <x v="3"/>
    <x v="0"/>
    <m/>
    <x v="0"/>
    <n v="1"/>
    <n v="1"/>
    <n v="0"/>
    <n v="1"/>
    <m/>
    <x v="2"/>
  </r>
  <r>
    <x v="0"/>
    <m/>
    <x v="0"/>
    <n v="75569"/>
    <x v="1189"/>
    <x v="0"/>
    <n v="400"/>
    <n v="400"/>
    <m/>
    <d v="2025-07-09T00:00:00"/>
    <d v="2025-07-15T00:00:00"/>
    <s v="0  DC"/>
    <s v="Atrasado"/>
    <d v="2025-07-15T00:00:00"/>
    <n v="6"/>
    <n v="411007"/>
    <m/>
    <n v="170992"/>
    <n v="221"/>
    <s v="Almoxarifados - Estoque geral"/>
    <n v="15.5"/>
    <n v="14361"/>
    <s v="COSAN LUBRIFICANTES"/>
    <s v="Jaboatão dos Guararapes"/>
    <x v="1"/>
    <x v="0"/>
    <m/>
    <x v="0"/>
    <n v="1"/>
    <n v="1"/>
    <n v="1"/>
    <n v="0"/>
    <m/>
    <x v="3"/>
  </r>
  <r>
    <x v="3"/>
    <m/>
    <x v="3"/>
    <n v="75601"/>
    <x v="1190"/>
    <x v="0"/>
    <n v="2"/>
    <n v="0"/>
    <n v="2"/>
    <d v="2025-05-17T00:00:00"/>
    <d v="2025-05-26T00:00:00"/>
    <s v="1  DC"/>
    <s v="Atrasado"/>
    <d v="2025-05-27T00:00:00"/>
    <n v="9"/>
    <n v="403338"/>
    <m/>
    <n v="168130"/>
    <n v="221"/>
    <s v="Almoxarifados - Estoque geral"/>
    <n v="31.39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75630"/>
    <x v="1191"/>
    <x v="0"/>
    <n v="4"/>
    <n v="0"/>
    <n v="4"/>
    <d v="2025-05-17T00:00:00"/>
    <d v="2025-05-26T00:00:00"/>
    <s v="2  DC"/>
    <s v="Atrasado"/>
    <d v="2025-05-28T00:00:00"/>
    <n v="9"/>
    <n v="403335"/>
    <m/>
    <n v="168128"/>
    <n v="221"/>
    <s v="Almoxarifados - Estoque geral"/>
    <n v="162.11000000000001"/>
    <n v="9863"/>
    <s v="ITALPRATES"/>
    <s v="São Paulo"/>
    <x v="4"/>
    <x v="1"/>
    <m/>
    <x v="1"/>
    <n v="1"/>
    <n v="1"/>
    <n v="7.6923076923076927E-2"/>
    <n v="0"/>
    <m/>
    <x v="2"/>
  </r>
  <r>
    <x v="2"/>
    <m/>
    <x v="8"/>
    <n v="75705"/>
    <x v="1192"/>
    <x v="0"/>
    <n v="1"/>
    <n v="0"/>
    <n v="1"/>
    <d v="2025-05-09T00:00:00"/>
    <d v="2025-05-15T00:00:00"/>
    <m/>
    <m/>
    <s v=""/>
    <n v="6"/>
    <n v="402276"/>
    <m/>
    <n v="167745"/>
    <m/>
    <m/>
    <n v="795.38"/>
    <n v="11614"/>
    <s v="DF MAQUINAS"/>
    <s v="Bayeux"/>
    <x v="0"/>
    <x v="1"/>
    <n v="1"/>
    <x v="2"/>
    <n v="1"/>
    <n v="1"/>
    <n v="0.5"/>
    <n v="0"/>
    <n v="0"/>
    <x v="2"/>
  </r>
  <r>
    <x v="0"/>
    <m/>
    <x v="0"/>
    <n v="75715"/>
    <x v="1193"/>
    <x v="1"/>
    <n v="100"/>
    <n v="100"/>
    <m/>
    <d v="2025-07-09T00:00:00"/>
    <m/>
    <m/>
    <s v=""/>
    <s v=""/>
    <s v="Aguardando OC"/>
    <n v="411005"/>
    <m/>
    <n v="0"/>
    <n v="221"/>
    <s v="Almoxarifados - Estoque geral"/>
    <n v="179.57640000000001"/>
    <m/>
    <s v=""/>
    <s v=""/>
    <x v="3"/>
    <x v="0"/>
    <m/>
    <x v="0"/>
    <n v="1"/>
    <n v="1"/>
    <n v="0"/>
    <n v="1"/>
    <m/>
    <x v="3"/>
  </r>
  <r>
    <x v="9"/>
    <m/>
    <x v="36"/>
    <n v="75857"/>
    <x v="1194"/>
    <x v="1"/>
    <n v="1"/>
    <n v="1"/>
    <n v="0"/>
    <d v="2025-05-02T00:00:00"/>
    <m/>
    <m/>
    <s v=""/>
    <s v=""/>
    <s v="Aguardando OC"/>
    <n v="401130"/>
    <m/>
    <n v="167321"/>
    <n v="221"/>
    <s v="Almoxarifados - Estoque geral"/>
    <n v="1080"/>
    <m/>
    <s v=""/>
    <s v=""/>
    <x v="3"/>
    <x v="0"/>
    <m/>
    <x v="0"/>
    <n v="1"/>
    <n v="1"/>
    <n v="0.16666666666666666"/>
    <n v="0"/>
    <n v="0"/>
    <x v="2"/>
  </r>
  <r>
    <x v="4"/>
    <m/>
    <x v="10"/>
    <n v="75937"/>
    <x v="1195"/>
    <x v="0"/>
    <n v="3"/>
    <n v="0"/>
    <n v="3"/>
    <d v="2025-05-09T00:00:00"/>
    <d v="2025-05-16T00:00:00"/>
    <s v="1  DC"/>
    <s v="Atrasado"/>
    <d v="2025-05-17T00:00:00"/>
    <n v="7"/>
    <n v="402020"/>
    <m/>
    <n v="167836"/>
    <n v="221"/>
    <s v="Almoxarifados - Estoque geral"/>
    <n v="50.58"/>
    <n v="12397"/>
    <s v="UNIMIL INDÚSTRIA "/>
    <s v="Piracicaba"/>
    <x v="4"/>
    <x v="1"/>
    <m/>
    <x v="1"/>
    <n v="1"/>
    <n v="1"/>
    <n v="8.3333333333333329E-2"/>
    <n v="0"/>
    <m/>
    <x v="2"/>
  </r>
  <r>
    <x v="4"/>
    <m/>
    <x v="140"/>
    <n v="75937"/>
    <x v="1195"/>
    <x v="0"/>
    <n v="1"/>
    <n v="0"/>
    <n v="1"/>
    <d v="2025-05-28T00:00:00"/>
    <d v="2025-06-03T00:00:00"/>
    <s v="1  DC"/>
    <s v="Atrasado"/>
    <d v="2025-06-04T00:00:00"/>
    <n v="6"/>
    <n v="405028"/>
    <m/>
    <n v="168574"/>
    <n v="221"/>
    <s v="Almoxarifados - Estoque geral"/>
    <n v="259.7"/>
    <n v="12397"/>
    <s v="UNIMIL INDÚSTRIA "/>
    <s v="Piracicaba"/>
    <x v="4"/>
    <x v="1"/>
    <m/>
    <x v="1"/>
    <n v="1"/>
    <n v="1"/>
    <n v="0.14285714285714285"/>
    <n v="0"/>
    <m/>
    <x v="2"/>
  </r>
  <r>
    <x v="4"/>
    <m/>
    <x v="140"/>
    <n v="75939"/>
    <x v="1196"/>
    <x v="0"/>
    <n v="2"/>
    <n v="0"/>
    <n v="2"/>
    <d v="2025-06-06T00:00:00"/>
    <d v="2025-06-11T00:00:00"/>
    <s v="5  UT"/>
    <s v="Atrasado"/>
    <d v="2025-06-16T00:00:00"/>
    <n v="5"/>
    <n v="406273"/>
    <m/>
    <n v="168996"/>
    <n v="221"/>
    <s v="Almoxarifados - Estoque geral"/>
    <n v="128.89500000000001"/>
    <n v="3238"/>
    <s v="VENEZA              "/>
    <s v="Bayeux"/>
    <x v="0"/>
    <x v="1"/>
    <m/>
    <x v="1"/>
    <n v="1"/>
    <n v="1"/>
    <n v="0.14285714285714285"/>
    <n v="0"/>
    <m/>
    <x v="0"/>
  </r>
  <r>
    <x v="4"/>
    <m/>
    <x v="10"/>
    <n v="75939"/>
    <x v="1196"/>
    <x v="0"/>
    <n v="4"/>
    <n v="4"/>
    <m/>
    <d v="2025-06-16T00:00:00"/>
    <d v="2025-06-27T00:00:00"/>
    <s v="1  DC"/>
    <s v="Atrasado"/>
    <d v="2025-06-28T00:00:00"/>
    <n v="11"/>
    <n v="407693"/>
    <m/>
    <n v="169742"/>
    <n v="221"/>
    <s v="Almoxarifados - Estoque geral"/>
    <n v="128.89500000000001"/>
    <n v="14644"/>
    <s v="GEOMAQ "/>
    <s v="São José do Rio Preto"/>
    <x v="4"/>
    <x v="0"/>
    <m/>
    <x v="0"/>
    <n v="1"/>
    <n v="1"/>
    <n v="0.25"/>
    <n v="0"/>
    <m/>
    <x v="0"/>
  </r>
  <r>
    <x v="4"/>
    <m/>
    <x v="140"/>
    <n v="75940"/>
    <x v="1197"/>
    <x v="0"/>
    <n v="1"/>
    <n v="0"/>
    <n v="1"/>
    <d v="2025-06-06T00:00:00"/>
    <d v="2025-06-11T00:00:00"/>
    <s v="1  UT"/>
    <s v="Atrasado"/>
    <d v="2025-06-12T00:00:00"/>
    <n v="5"/>
    <n v="406275"/>
    <m/>
    <n v="168996"/>
    <n v="221"/>
    <s v="Almoxarifados - Estoque geral"/>
    <n v="168.75"/>
    <n v="3238"/>
    <s v="VENEZA              "/>
    <s v="Bayeux"/>
    <x v="0"/>
    <x v="1"/>
    <m/>
    <x v="1"/>
    <n v="1"/>
    <n v="1"/>
    <n v="0.14285714285714285"/>
    <n v="0"/>
    <m/>
    <x v="0"/>
  </r>
  <r>
    <x v="4"/>
    <m/>
    <x v="10"/>
    <n v="75940"/>
    <x v="1197"/>
    <x v="0"/>
    <n v="2"/>
    <n v="2"/>
    <m/>
    <d v="2025-06-16T00:00:00"/>
    <d v="2025-06-27T00:00:00"/>
    <s v="1  DC"/>
    <s v="Atrasado"/>
    <d v="2025-06-28T00:00:00"/>
    <n v="11"/>
    <n v="407696"/>
    <m/>
    <n v="169742"/>
    <n v="221"/>
    <s v="Almoxarifados - Estoque geral"/>
    <n v="168.75"/>
    <n v="14644"/>
    <s v="GEOMAQ "/>
    <s v="São José do Rio Preto"/>
    <x v="4"/>
    <x v="0"/>
    <m/>
    <x v="0"/>
    <n v="1"/>
    <n v="1"/>
    <n v="0.25"/>
    <n v="0"/>
    <m/>
    <x v="0"/>
  </r>
  <r>
    <x v="4"/>
    <m/>
    <x v="133"/>
    <n v="75946"/>
    <x v="1198"/>
    <x v="0"/>
    <n v="20"/>
    <n v="0"/>
    <n v="20"/>
    <d v="2025-02-11T00:00:00"/>
    <d v="2025-02-25T00:00:00"/>
    <m/>
    <m/>
    <s v=""/>
    <n v="14"/>
    <n v="390829"/>
    <n v="1127480"/>
    <n v="164662"/>
    <n v="119"/>
    <s v="Colhedeiras de Cana"/>
    <n v="423.06779999999998"/>
    <n v="12397"/>
    <s v="UNIMIL INDÚSTRIA "/>
    <s v="Piracicaba"/>
    <x v="4"/>
    <x v="1"/>
    <n v="1"/>
    <x v="2"/>
    <n v="1"/>
    <n v="1"/>
    <n v="0.125"/>
    <n v="0"/>
    <n v="0"/>
    <x v="5"/>
  </r>
  <r>
    <x v="4"/>
    <m/>
    <x v="10"/>
    <n v="75946"/>
    <x v="1199"/>
    <x v="0"/>
    <n v="10"/>
    <n v="0"/>
    <n v="10"/>
    <d v="2025-05-09T00:00:00"/>
    <d v="2025-05-16T00:00:00"/>
    <s v="1  DC"/>
    <s v="Atrasado"/>
    <d v="2025-05-17T00:00:00"/>
    <n v="7"/>
    <n v="402018"/>
    <m/>
    <n v="167836"/>
    <n v="221"/>
    <s v="Almoxarifados - Estoque geral"/>
    <n v="190.08"/>
    <n v="12397"/>
    <s v="UNIMIL INDÚSTRIA "/>
    <s v="Piracicaba"/>
    <x v="4"/>
    <x v="1"/>
    <m/>
    <x v="1"/>
    <n v="1"/>
    <n v="1"/>
    <n v="8.3333333333333329E-2"/>
    <n v="0"/>
    <m/>
    <x v="2"/>
  </r>
  <r>
    <x v="0"/>
    <m/>
    <x v="0"/>
    <n v="76050"/>
    <x v="1200"/>
    <x v="0"/>
    <n v="1"/>
    <n v="1"/>
    <m/>
    <d v="2025-06-18T00:00:00"/>
    <d v="2025-07-05T00:00:00"/>
    <s v="0  DC"/>
    <s v="Atrasado"/>
    <d v="2025-07-05T00:00:00"/>
    <n v="17"/>
    <n v="408203"/>
    <m/>
    <n v="170463"/>
    <n v="221"/>
    <s v="Almoxarifados - Estoque geral"/>
    <n v="14359.98"/>
    <n v="3532"/>
    <s v="HC PNEUS SA         "/>
    <s v="João Pessoa"/>
    <x v="0"/>
    <x v="0"/>
    <m/>
    <x v="0"/>
    <n v="1"/>
    <n v="1"/>
    <n v="7.6923076923076927E-2"/>
    <n v="0"/>
    <m/>
    <x v="0"/>
  </r>
  <r>
    <x v="5"/>
    <m/>
    <x v="81"/>
    <n v="76211"/>
    <x v="1201"/>
    <x v="0"/>
    <n v="1"/>
    <n v="0"/>
    <n v="1"/>
    <d v="2025-02-11T00:00:00"/>
    <d v="2025-04-03T00:00:00"/>
    <m/>
    <m/>
    <s v=""/>
    <n v="51"/>
    <n v="396707"/>
    <n v="1138052"/>
    <n v="0"/>
    <n v="685"/>
    <s v="Caminhões Comboio"/>
    <n v="432"/>
    <m/>
    <s v=""/>
    <s v=""/>
    <x v="3"/>
    <x v="1"/>
    <n v="1"/>
    <x v="2"/>
    <n v="1"/>
    <n v="1"/>
    <n v="0"/>
    <n v="1"/>
    <e v="#REF!"/>
    <x v="5"/>
  </r>
  <r>
    <x v="5"/>
    <m/>
    <x v="81"/>
    <n v="76213"/>
    <x v="1202"/>
    <x v="0"/>
    <n v="9"/>
    <n v="0"/>
    <n v="9"/>
    <d v="2025-02-11T00:00:00"/>
    <d v="2025-04-03T00:00:00"/>
    <m/>
    <m/>
    <s v=""/>
    <n v="51"/>
    <n v="396718"/>
    <n v="1138052"/>
    <n v="0"/>
    <n v="685"/>
    <s v="Caminhões Comboio"/>
    <n v="228.96"/>
    <m/>
    <s v=""/>
    <s v=""/>
    <x v="3"/>
    <x v="1"/>
    <n v="1"/>
    <x v="2"/>
    <n v="1"/>
    <n v="1"/>
    <n v="0"/>
    <n v="1"/>
    <e v="#REF!"/>
    <x v="5"/>
  </r>
  <r>
    <x v="6"/>
    <m/>
    <x v="141"/>
    <n v="76344"/>
    <x v="1203"/>
    <x v="0"/>
    <n v="2"/>
    <n v="2"/>
    <m/>
    <d v="2025-07-08T00:00:00"/>
    <d v="2025-07-12T00:00:00"/>
    <s v="1  DC"/>
    <s v="Atrasado"/>
    <d v="2025-07-13T00:00:00"/>
    <n v="4"/>
    <n v="410604"/>
    <m/>
    <n v="170840"/>
    <n v="221"/>
    <s v="Almoxarifados - Estoque geral"/>
    <n v="1320.55"/>
    <n v="13341"/>
    <s v="DISMA DISTRIBUIDORA"/>
    <s v="Araçatuba"/>
    <x v="4"/>
    <x v="0"/>
    <m/>
    <x v="0"/>
    <n v="1"/>
    <n v="1"/>
    <n v="1"/>
    <n v="0"/>
    <m/>
    <x v="3"/>
  </r>
  <r>
    <x v="3"/>
    <m/>
    <x v="3"/>
    <n v="76531"/>
    <x v="1204"/>
    <x v="0"/>
    <n v="2"/>
    <n v="0"/>
    <n v="2"/>
    <d v="2025-05-17T00:00:00"/>
    <d v="2025-05-26T00:00:00"/>
    <s v="1  DC"/>
    <s v="Atrasado"/>
    <d v="2025-05-27T00:00:00"/>
    <n v="9"/>
    <n v="403348"/>
    <m/>
    <n v="168130"/>
    <n v="221"/>
    <s v="Almoxarifados - Estoque geral"/>
    <n v="256.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76532"/>
    <x v="1205"/>
    <x v="0"/>
    <n v="2"/>
    <n v="0"/>
    <n v="2"/>
    <d v="2025-05-16T00:00:00"/>
    <d v="2025-05-26T00:00:00"/>
    <s v="1  DC"/>
    <s v="Atrasado"/>
    <d v="2025-05-27T00:00:00"/>
    <n v="10"/>
    <n v="403183"/>
    <m/>
    <n v="168130"/>
    <n v="221"/>
    <s v="Almoxarifados - Estoque geral"/>
    <n v="120.28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76533"/>
    <x v="1206"/>
    <x v="0"/>
    <n v="4"/>
    <n v="0"/>
    <n v="4"/>
    <d v="2025-05-16T00:00:00"/>
    <d v="2025-05-26T00:00:00"/>
    <s v="1  DC"/>
    <s v="Atrasado"/>
    <d v="2025-05-27T00:00:00"/>
    <n v="10"/>
    <n v="403186"/>
    <m/>
    <n v="168130"/>
    <n v="221"/>
    <s v="Almoxarifados - Estoque geral"/>
    <n v="1000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76534"/>
    <x v="1207"/>
    <x v="0"/>
    <n v="2"/>
    <n v="0"/>
    <n v="2"/>
    <d v="2025-05-16T00:00:00"/>
    <d v="2025-05-26T00:00:00"/>
    <s v="1  DC"/>
    <s v="Atrasado"/>
    <d v="2025-05-27T00:00:00"/>
    <n v="10"/>
    <n v="403197"/>
    <m/>
    <n v="168130"/>
    <n v="221"/>
    <s v="Almoxarifados - Estoque geral"/>
    <n v="183"/>
    <n v="9438"/>
    <s v="TASTRACTOR"/>
    <s v="São Paulo"/>
    <x v="4"/>
    <x v="1"/>
    <m/>
    <x v="1"/>
    <n v="1"/>
    <n v="1"/>
    <n v="1.9230769230769232E-2"/>
    <n v="0"/>
    <m/>
    <x v="2"/>
  </r>
  <r>
    <x v="6"/>
    <m/>
    <x v="142"/>
    <n v="76663"/>
    <x v="1208"/>
    <x v="1"/>
    <n v="2"/>
    <n v="2"/>
    <m/>
    <d v="2025-07-19T00:00:00"/>
    <m/>
    <m/>
    <s v=""/>
    <s v=""/>
    <s v="Aguardando OC"/>
    <n v="412450"/>
    <m/>
    <n v="0"/>
    <n v="221"/>
    <s v="Almoxarifados - Estoque geral"/>
    <n v="119.25"/>
    <m/>
    <s v=""/>
    <s v=""/>
    <x v="3"/>
    <x v="0"/>
    <m/>
    <x v="0"/>
    <n v="1"/>
    <n v="1"/>
    <n v="0"/>
    <n v="1"/>
    <m/>
    <x v="3"/>
  </r>
  <r>
    <x v="6"/>
    <m/>
    <x v="142"/>
    <n v="76668"/>
    <x v="1209"/>
    <x v="1"/>
    <n v="2"/>
    <n v="2"/>
    <m/>
    <d v="2025-07-19T00:00:00"/>
    <m/>
    <m/>
    <s v=""/>
    <s v=""/>
    <s v="Aguardando OC"/>
    <n v="412449"/>
    <m/>
    <n v="0"/>
    <n v="221"/>
    <s v="Almoxarifados - Estoque geral"/>
    <n v="794.93"/>
    <m/>
    <s v=""/>
    <s v=""/>
    <x v="3"/>
    <x v="0"/>
    <m/>
    <x v="0"/>
    <n v="1"/>
    <n v="1"/>
    <n v="0"/>
    <n v="1"/>
    <m/>
    <x v="3"/>
  </r>
  <r>
    <x v="6"/>
    <m/>
    <x v="142"/>
    <n v="76669"/>
    <x v="1210"/>
    <x v="1"/>
    <n v="2"/>
    <n v="2"/>
    <m/>
    <d v="2025-07-19T00:00:00"/>
    <m/>
    <m/>
    <s v=""/>
    <s v=""/>
    <s v="Aguardando OC"/>
    <n v="412446"/>
    <m/>
    <n v="0"/>
    <n v="221"/>
    <s v="Almoxarifados - Estoque geral"/>
    <n v="6.26"/>
    <m/>
    <s v=""/>
    <s v=""/>
    <x v="3"/>
    <x v="0"/>
    <m/>
    <x v="0"/>
    <n v="1"/>
    <n v="1"/>
    <n v="0"/>
    <n v="1"/>
    <m/>
    <x v="3"/>
  </r>
  <r>
    <x v="6"/>
    <m/>
    <x v="142"/>
    <n v="76670"/>
    <x v="1211"/>
    <x v="1"/>
    <n v="2"/>
    <n v="2"/>
    <m/>
    <d v="2025-07-19T00:00:00"/>
    <m/>
    <m/>
    <s v=""/>
    <s v=""/>
    <s v="Aguardando OC"/>
    <n v="412448"/>
    <m/>
    <n v="0"/>
    <n v="221"/>
    <s v="Almoxarifados - Estoque geral"/>
    <n v="106.66"/>
    <m/>
    <s v=""/>
    <s v=""/>
    <x v="3"/>
    <x v="0"/>
    <m/>
    <x v="0"/>
    <n v="1"/>
    <n v="1"/>
    <n v="0"/>
    <n v="1"/>
    <m/>
    <x v="3"/>
  </r>
  <r>
    <x v="6"/>
    <m/>
    <x v="142"/>
    <n v="76671"/>
    <x v="1212"/>
    <x v="1"/>
    <n v="2"/>
    <n v="2"/>
    <m/>
    <d v="2025-07-19T00:00:00"/>
    <m/>
    <m/>
    <s v=""/>
    <s v=""/>
    <s v="Aguardando OC"/>
    <n v="412447"/>
    <m/>
    <n v="0"/>
    <n v="221"/>
    <s v="Almoxarifados - Estoque geral"/>
    <n v="242.5"/>
    <m/>
    <s v=""/>
    <s v=""/>
    <x v="3"/>
    <x v="0"/>
    <m/>
    <x v="0"/>
    <n v="1"/>
    <n v="1"/>
    <n v="0"/>
    <n v="1"/>
    <m/>
    <x v="3"/>
  </r>
  <r>
    <x v="6"/>
    <m/>
    <x v="142"/>
    <n v="76672"/>
    <x v="1213"/>
    <x v="1"/>
    <n v="2"/>
    <n v="2"/>
    <m/>
    <d v="2025-07-19T00:00:00"/>
    <m/>
    <m/>
    <s v=""/>
    <s v=""/>
    <s v="Aguardando OC"/>
    <n v="412451"/>
    <m/>
    <n v="0"/>
    <n v="221"/>
    <s v="Almoxarifados - Estoque geral"/>
    <n v="26.12"/>
    <m/>
    <s v=""/>
    <s v=""/>
    <x v="3"/>
    <x v="0"/>
    <m/>
    <x v="0"/>
    <n v="1"/>
    <n v="1"/>
    <n v="0"/>
    <n v="1"/>
    <m/>
    <x v="3"/>
  </r>
  <r>
    <x v="6"/>
    <m/>
    <x v="142"/>
    <n v="76673"/>
    <x v="1214"/>
    <x v="1"/>
    <n v="2"/>
    <n v="2"/>
    <m/>
    <d v="2025-07-19T00:00:00"/>
    <m/>
    <m/>
    <s v=""/>
    <s v=""/>
    <s v="Aguardando OC"/>
    <n v="412445"/>
    <m/>
    <n v="0"/>
    <n v="221"/>
    <s v="Almoxarifados - Estoque geral"/>
    <n v="2.4"/>
    <m/>
    <s v=""/>
    <s v=""/>
    <x v="3"/>
    <x v="0"/>
    <m/>
    <x v="0"/>
    <n v="1"/>
    <n v="1"/>
    <n v="0"/>
    <n v="1"/>
    <m/>
    <x v="3"/>
  </r>
  <r>
    <x v="6"/>
    <m/>
    <x v="142"/>
    <n v="76675"/>
    <x v="1215"/>
    <x v="1"/>
    <n v="2"/>
    <n v="2"/>
    <m/>
    <d v="2025-07-19T00:00:00"/>
    <m/>
    <m/>
    <s v=""/>
    <s v=""/>
    <s v="Aguardando OC"/>
    <n v="412444"/>
    <m/>
    <n v="0"/>
    <n v="221"/>
    <s v="Almoxarifados - Estoque geral"/>
    <n v="106"/>
    <m/>
    <s v=""/>
    <s v=""/>
    <x v="3"/>
    <x v="0"/>
    <m/>
    <x v="0"/>
    <n v="1"/>
    <n v="1"/>
    <n v="0"/>
    <n v="1"/>
    <m/>
    <x v="3"/>
  </r>
  <r>
    <x v="5"/>
    <m/>
    <x v="44"/>
    <n v="76768"/>
    <x v="1216"/>
    <x v="0"/>
    <n v="2"/>
    <n v="0"/>
    <n v="2"/>
    <d v="2025-05-16T00:00:00"/>
    <d v="2025-05-20T00:00:00"/>
    <m/>
    <m/>
    <s v=""/>
    <n v="4"/>
    <n v="403160"/>
    <m/>
    <n v="167927"/>
    <n v="221"/>
    <s v="Almoxarifados - Estoque geral"/>
    <n v="450"/>
    <n v="2097"/>
    <s v="CAUPECAS            "/>
    <s v="Recife"/>
    <x v="1"/>
    <x v="1"/>
    <n v="1"/>
    <x v="2"/>
    <n v="1"/>
    <n v="1"/>
    <n v="0.5"/>
    <n v="0"/>
    <m/>
    <x v="2"/>
  </r>
  <r>
    <x v="5"/>
    <m/>
    <x v="44"/>
    <n v="76769"/>
    <x v="1217"/>
    <x v="0"/>
    <n v="2"/>
    <n v="0"/>
    <n v="2"/>
    <d v="2025-05-16T00:00:00"/>
    <d v="2025-05-20T00:00:00"/>
    <m/>
    <m/>
    <s v=""/>
    <n v="4"/>
    <n v="403159"/>
    <m/>
    <n v="167927"/>
    <n v="221"/>
    <s v="Almoxarifados - Estoque geral"/>
    <n v="450"/>
    <n v="2097"/>
    <s v="CAUPECAS            "/>
    <s v="Recife"/>
    <x v="1"/>
    <x v="1"/>
    <n v="1"/>
    <x v="2"/>
    <n v="1"/>
    <n v="1"/>
    <n v="0.5"/>
    <n v="0"/>
    <m/>
    <x v="2"/>
  </r>
  <r>
    <x v="6"/>
    <m/>
    <x v="45"/>
    <n v="76837"/>
    <x v="1218"/>
    <x v="1"/>
    <n v="12"/>
    <n v="12"/>
    <m/>
    <d v="2025-06-13T00:00:00"/>
    <m/>
    <m/>
    <s v=""/>
    <s v=""/>
    <s v="Aguardando OC"/>
    <n v="407243"/>
    <m/>
    <n v="0"/>
    <n v="221"/>
    <s v="Almoxarifados - Estoque geral"/>
    <n v="235.07"/>
    <m/>
    <s v=""/>
    <s v=""/>
    <x v="3"/>
    <x v="0"/>
    <m/>
    <x v="0"/>
    <n v="1"/>
    <n v="1"/>
    <n v="0"/>
    <n v="1"/>
    <m/>
    <x v="0"/>
  </r>
  <r>
    <x v="1"/>
    <m/>
    <x v="104"/>
    <n v="77122"/>
    <x v="1219"/>
    <x v="0"/>
    <n v="1"/>
    <n v="0"/>
    <n v="1"/>
    <d v="2025-04-09T00:00:00"/>
    <d v="2025-04-16T00:00:00"/>
    <m/>
    <m/>
    <s v=""/>
    <n v="7"/>
    <n v="398742"/>
    <n v="1143417"/>
    <n v="166436"/>
    <n v="719"/>
    <s v="Automóveis e utilitários - Adm. Agricola"/>
    <n v="576"/>
    <n v="5075"/>
    <s v="LOJÃO DAS PEÇAS"/>
    <s v="João Pessoa"/>
    <x v="0"/>
    <x v="1"/>
    <m/>
    <x v="1"/>
    <n v="1"/>
    <n v="1"/>
    <n v="0.5"/>
    <n v="0"/>
    <n v="0"/>
    <x v="4"/>
  </r>
  <r>
    <x v="1"/>
    <m/>
    <x v="137"/>
    <n v="77122"/>
    <x v="1219"/>
    <x v="0"/>
    <n v="1"/>
    <n v="0"/>
    <n v="1"/>
    <d v="2025-04-09T00:00:00"/>
    <d v="2025-04-16T00:00:00"/>
    <m/>
    <m/>
    <s v=""/>
    <n v="7"/>
    <n v="398749"/>
    <n v="1143422"/>
    <n v="166436"/>
    <n v="719"/>
    <s v="Automóveis e utilitários - Adm. Agricola"/>
    <n v="576"/>
    <n v="5075"/>
    <s v="LOJÃO DAS PEÇAS"/>
    <s v="João Pessoa"/>
    <x v="0"/>
    <x v="1"/>
    <m/>
    <x v="1"/>
    <n v="1"/>
    <n v="1"/>
    <n v="0.5"/>
    <n v="0"/>
    <n v="0"/>
    <x v="4"/>
  </r>
  <r>
    <x v="1"/>
    <m/>
    <x v="138"/>
    <n v="77122"/>
    <x v="1219"/>
    <x v="0"/>
    <n v="1"/>
    <n v="0"/>
    <n v="1"/>
    <d v="2025-04-21T00:00:00"/>
    <d v="2025-04-29T00:00:00"/>
    <m/>
    <m/>
    <s v=""/>
    <n v="8"/>
    <n v="399997"/>
    <m/>
    <n v="166922"/>
    <n v="221"/>
    <s v="Almoxarifados - Estoque geral"/>
    <n v="700"/>
    <n v="5075"/>
    <s v="LOJÃO DAS PEÇAS"/>
    <s v="João Pessoa"/>
    <x v="0"/>
    <x v="1"/>
    <m/>
    <x v="1"/>
    <n v="1"/>
    <n v="1"/>
    <n v="0.5"/>
    <n v="0"/>
    <m/>
    <x v="4"/>
  </r>
  <r>
    <x v="1"/>
    <m/>
    <x v="104"/>
    <n v="77125"/>
    <x v="1220"/>
    <x v="0"/>
    <n v="1"/>
    <n v="0"/>
    <n v="1"/>
    <d v="2025-04-09T00:00:00"/>
    <d v="2025-04-16T00:00:00"/>
    <m/>
    <m/>
    <s v=""/>
    <n v="7"/>
    <n v="398745"/>
    <n v="1143417"/>
    <n v="166437"/>
    <n v="719"/>
    <s v="Automóveis e utilitários - Adm. Agricola"/>
    <n v="287.67"/>
    <n v="9855"/>
    <s v="FIORI VEICOLO"/>
    <s v="João Pessoa"/>
    <x v="0"/>
    <x v="1"/>
    <m/>
    <x v="1"/>
    <n v="1"/>
    <n v="1"/>
    <n v="0.16666666666666666"/>
    <n v="0"/>
    <n v="0"/>
    <x v="4"/>
  </r>
  <r>
    <x v="1"/>
    <m/>
    <x v="137"/>
    <n v="77125"/>
    <x v="1220"/>
    <x v="0"/>
    <n v="1"/>
    <n v="0"/>
    <n v="1"/>
    <d v="2025-04-09T00:00:00"/>
    <d v="2025-04-16T00:00:00"/>
    <m/>
    <m/>
    <s v=""/>
    <n v="7"/>
    <n v="398750"/>
    <n v="1143422"/>
    <n v="166437"/>
    <n v="719"/>
    <s v="Automóveis e utilitários - Adm. Agricola"/>
    <n v="287.67"/>
    <n v="9855"/>
    <s v="FIORI VEICOLO"/>
    <s v="João Pessoa"/>
    <x v="0"/>
    <x v="1"/>
    <m/>
    <x v="1"/>
    <n v="1"/>
    <n v="1"/>
    <n v="0.16666666666666666"/>
    <n v="0"/>
    <n v="0"/>
    <x v="4"/>
  </r>
  <r>
    <x v="1"/>
    <m/>
    <x v="138"/>
    <n v="77125"/>
    <x v="1220"/>
    <x v="0"/>
    <n v="1"/>
    <n v="0"/>
    <n v="1"/>
    <d v="2025-04-21T00:00:00"/>
    <d v="2025-04-29T00:00:00"/>
    <m/>
    <m/>
    <s v=""/>
    <n v="8"/>
    <n v="399998"/>
    <m/>
    <n v="166921"/>
    <n v="221"/>
    <s v="Almoxarifados - Estoque geral"/>
    <n v="287.67"/>
    <n v="9855"/>
    <s v="FIORI VEICOLO"/>
    <s v="João Pessoa"/>
    <x v="0"/>
    <x v="1"/>
    <m/>
    <x v="1"/>
    <n v="1"/>
    <n v="1"/>
    <n v="0.5"/>
    <n v="0"/>
    <m/>
    <x v="4"/>
  </r>
  <r>
    <x v="1"/>
    <m/>
    <x v="104"/>
    <n v="77126"/>
    <x v="1221"/>
    <x v="0"/>
    <n v="1"/>
    <n v="0"/>
    <n v="1"/>
    <d v="2025-04-09T00:00:00"/>
    <d v="2025-04-16T00:00:00"/>
    <m/>
    <m/>
    <s v=""/>
    <n v="7"/>
    <n v="398746"/>
    <n v="1143417"/>
    <n v="166437"/>
    <n v="719"/>
    <s v="Automóveis e utilitários - Adm. Agricola"/>
    <n v="297.14"/>
    <n v="9855"/>
    <s v="FIORI VEICOLO"/>
    <s v="João Pessoa"/>
    <x v="0"/>
    <x v="1"/>
    <m/>
    <x v="1"/>
    <n v="1"/>
    <n v="1"/>
    <n v="0.16666666666666666"/>
    <n v="0"/>
    <n v="0"/>
    <x v="4"/>
  </r>
  <r>
    <x v="1"/>
    <m/>
    <x v="137"/>
    <n v="77126"/>
    <x v="1221"/>
    <x v="0"/>
    <n v="1"/>
    <n v="0"/>
    <n v="1"/>
    <d v="2025-04-09T00:00:00"/>
    <d v="2025-04-16T00:00:00"/>
    <m/>
    <m/>
    <s v=""/>
    <n v="7"/>
    <n v="398751"/>
    <n v="1143422"/>
    <n v="166437"/>
    <n v="719"/>
    <s v="Automóveis e utilitários - Adm. Agricola"/>
    <n v="297.14"/>
    <n v="9855"/>
    <s v="FIORI VEICOLO"/>
    <s v="João Pessoa"/>
    <x v="0"/>
    <x v="1"/>
    <m/>
    <x v="1"/>
    <n v="1"/>
    <n v="1"/>
    <n v="0.16666666666666666"/>
    <n v="0"/>
    <n v="0"/>
    <x v="4"/>
  </r>
  <r>
    <x v="1"/>
    <m/>
    <x v="138"/>
    <n v="77126"/>
    <x v="1221"/>
    <x v="0"/>
    <n v="1"/>
    <n v="0"/>
    <n v="1"/>
    <d v="2025-04-21T00:00:00"/>
    <d v="2025-04-29T00:00:00"/>
    <m/>
    <m/>
    <s v=""/>
    <n v="8"/>
    <n v="399999"/>
    <m/>
    <n v="166921"/>
    <n v="221"/>
    <s v="Almoxarifados - Estoque geral"/>
    <n v="371.42"/>
    <n v="9855"/>
    <s v="FIORI VEICOLO"/>
    <s v="João Pessoa"/>
    <x v="0"/>
    <x v="1"/>
    <m/>
    <x v="1"/>
    <n v="1"/>
    <n v="1"/>
    <n v="0.5"/>
    <n v="0"/>
    <m/>
    <x v="4"/>
  </r>
  <r>
    <x v="6"/>
    <m/>
    <x v="30"/>
    <n v="77282"/>
    <x v="1222"/>
    <x v="0"/>
    <n v="1"/>
    <n v="0"/>
    <n v="1"/>
    <d v="2025-03-12T00:00:00"/>
    <d v="2025-03-31T00:00:00"/>
    <m/>
    <m/>
    <s v=""/>
    <n v="19"/>
    <n v="395769"/>
    <n v="1136056"/>
    <n v="165579"/>
    <n v="696"/>
    <s v="Tratores Colheita"/>
    <n v="888.92"/>
    <n v="3465"/>
    <s v="MAQNELSON AGRICOLA L"/>
    <s v="Itumbiara"/>
    <x v="2"/>
    <x v="1"/>
    <m/>
    <x v="1"/>
    <n v="1"/>
    <n v="1"/>
    <n v="0.1"/>
    <n v="0"/>
    <n v="0"/>
    <x v="1"/>
  </r>
  <r>
    <x v="6"/>
    <m/>
    <x v="31"/>
    <n v="77282"/>
    <x v="1222"/>
    <x v="1"/>
    <n v="1"/>
    <n v="1"/>
    <n v="0"/>
    <d v="2025-05-09T00:00:00"/>
    <m/>
    <m/>
    <s v=""/>
    <s v=""/>
    <s v="Aguardando OC"/>
    <n v="402143"/>
    <m/>
    <n v="0"/>
    <n v="221"/>
    <s v="Almoxarifados - Estoque geral"/>
    <n v="888.92"/>
    <m/>
    <s v=""/>
    <s v=""/>
    <x v="3"/>
    <x v="0"/>
    <m/>
    <x v="0"/>
    <n v="1"/>
    <n v="1"/>
    <n v="0"/>
    <n v="1"/>
    <m/>
    <x v="2"/>
  </r>
  <r>
    <x v="6"/>
    <m/>
    <x v="18"/>
    <n v="77282"/>
    <x v="1222"/>
    <x v="1"/>
    <n v="1"/>
    <n v="1"/>
    <n v="0"/>
    <d v="2025-05-09T00:00:00"/>
    <m/>
    <m/>
    <s v=""/>
    <s v=""/>
    <s v="Aguardando OC"/>
    <n v="402187"/>
    <m/>
    <n v="0"/>
    <n v="221"/>
    <s v="Almoxarifados - Estoque geral"/>
    <n v="888.92"/>
    <m/>
    <s v=""/>
    <s v=""/>
    <x v="3"/>
    <x v="0"/>
    <m/>
    <x v="0"/>
    <n v="1"/>
    <n v="1"/>
    <n v="0"/>
    <n v="1"/>
    <m/>
    <x v="2"/>
  </r>
  <r>
    <x v="13"/>
    <m/>
    <x v="143"/>
    <n v="77350"/>
    <x v="1223"/>
    <x v="1"/>
    <n v="200"/>
    <n v="200"/>
    <m/>
    <d v="2025-07-05T00:00:00"/>
    <m/>
    <m/>
    <s v=""/>
    <s v=""/>
    <s v="Aguardando OC"/>
    <n v="410336"/>
    <m/>
    <n v="0"/>
    <n v="221"/>
    <s v="Almoxarifados - Estoque geral"/>
    <n v="0.5"/>
    <m/>
    <s v=""/>
    <s v=""/>
    <x v="3"/>
    <x v="0"/>
    <m/>
    <x v="0"/>
    <n v="1"/>
    <n v="1"/>
    <n v="0"/>
    <n v="1"/>
    <m/>
    <x v="3"/>
  </r>
  <r>
    <x v="2"/>
    <m/>
    <x v="33"/>
    <n v="77522"/>
    <x v="1224"/>
    <x v="0"/>
    <n v="5"/>
    <n v="0"/>
    <n v="5"/>
    <d v="2025-05-26T00:00:00"/>
    <d v="2025-05-27T00:00:00"/>
    <s v="0  DC"/>
    <s v="Atrasado"/>
    <d v="2025-05-27T00:00:00"/>
    <n v="1"/>
    <n v="404490"/>
    <m/>
    <n v="168260"/>
    <n v="221"/>
    <s v="Almoxarifados - Estoque geral"/>
    <n v="210"/>
    <n v="1388"/>
    <s v="TELE TINTAS         "/>
    <s v="João Pessoa"/>
    <x v="0"/>
    <x v="1"/>
    <m/>
    <x v="1"/>
    <n v="1"/>
    <n v="1"/>
    <n v="0.5"/>
    <n v="0"/>
    <m/>
    <x v="2"/>
  </r>
  <r>
    <x v="11"/>
    <m/>
    <x v="61"/>
    <n v="77809"/>
    <x v="1225"/>
    <x v="0"/>
    <n v="62"/>
    <n v="0"/>
    <n v="62"/>
    <d v="2025-06-05T00:00:00"/>
    <d v="2025-06-13T00:00:00"/>
    <s v="1  UT"/>
    <s v="Atrasado"/>
    <d v="2025-06-14T00:00:00"/>
    <n v="8"/>
    <n v="406006"/>
    <m/>
    <n v="169096"/>
    <n v="221"/>
    <s v="Almoxarifados - Estoque geral"/>
    <n v="601.4"/>
    <n v="1264"/>
    <s v="INCOMTUBOS          "/>
    <s v="Recife"/>
    <x v="1"/>
    <x v="1"/>
    <m/>
    <x v="1"/>
    <n v="1"/>
    <n v="1"/>
    <n v="0.2"/>
    <n v="0"/>
    <m/>
    <x v="0"/>
  </r>
  <r>
    <x v="11"/>
    <m/>
    <x v="61"/>
    <n v="77840"/>
    <x v="1226"/>
    <x v="0"/>
    <n v="23"/>
    <n v="0"/>
    <n v="23"/>
    <d v="2025-06-05T00:00:00"/>
    <d v="2025-06-13T00:00:00"/>
    <s v="1  UT"/>
    <s v="Atrasado"/>
    <d v="2025-06-14T00:00:00"/>
    <n v="8"/>
    <n v="406009"/>
    <m/>
    <n v="169096"/>
    <n v="221"/>
    <s v="Almoxarifados - Estoque geral"/>
    <n v="9.5"/>
    <n v="1264"/>
    <s v="INCOMTUBOS          "/>
    <s v="Recife"/>
    <x v="1"/>
    <x v="1"/>
    <m/>
    <x v="1"/>
    <n v="1"/>
    <n v="1"/>
    <n v="0.2"/>
    <n v="0"/>
    <m/>
    <x v="0"/>
  </r>
  <r>
    <x v="3"/>
    <m/>
    <x v="103"/>
    <n v="77904"/>
    <x v="1227"/>
    <x v="1"/>
    <n v="1"/>
    <n v="1"/>
    <n v="0"/>
    <d v="2025-04-02T00:00:00"/>
    <m/>
    <m/>
    <s v=""/>
    <s v=""/>
    <s v="Aguardando OC"/>
    <n v="397791"/>
    <n v="1141170"/>
    <n v="0"/>
    <n v="725"/>
    <s v="Escavadeiras"/>
    <n v="0"/>
    <m/>
    <s v=""/>
    <s v=""/>
    <x v="3"/>
    <x v="0"/>
    <m/>
    <x v="0"/>
    <n v="1"/>
    <n v="1"/>
    <n v="0"/>
    <n v="1"/>
    <e v="#REF!"/>
    <x v="4"/>
  </r>
  <r>
    <x v="5"/>
    <m/>
    <x v="111"/>
    <n v="77907"/>
    <x v="1228"/>
    <x v="0"/>
    <n v="1"/>
    <n v="0"/>
    <n v="1"/>
    <d v="2025-06-30T00:00:00"/>
    <d v="2025-07-08T00:00:00"/>
    <s v="0  DC"/>
    <s v="Atrasado"/>
    <d v="2025-07-08T00:00:00"/>
    <n v="8"/>
    <n v="409533"/>
    <m/>
    <n v="170569"/>
    <n v="221"/>
    <s v="Almoxarifados - Estoque geral"/>
    <n v="664.55"/>
    <n v="6880"/>
    <s v="AUTO NORTE"/>
    <s v="Bayeux"/>
    <x v="0"/>
    <x v="1"/>
    <n v="1"/>
    <x v="2"/>
    <n v="1"/>
    <n v="1"/>
    <n v="1"/>
    <n v="0"/>
    <m/>
    <x v="0"/>
  </r>
  <r>
    <x v="9"/>
    <m/>
    <x v="36"/>
    <n v="78282"/>
    <x v="1229"/>
    <x v="1"/>
    <n v="3"/>
    <n v="3"/>
    <n v="0"/>
    <d v="2025-05-16T00:00:00"/>
    <m/>
    <m/>
    <s v=""/>
    <s v=""/>
    <s v="Aguardando OC"/>
    <n v="403155"/>
    <m/>
    <n v="0"/>
    <m/>
    <m/>
    <n v="220"/>
    <m/>
    <s v=""/>
    <s v=""/>
    <x v="3"/>
    <x v="0"/>
    <m/>
    <x v="0"/>
    <n v="1"/>
    <n v="1"/>
    <n v="0"/>
    <n v="1"/>
    <e v="#REF!"/>
    <x v="2"/>
  </r>
  <r>
    <x v="9"/>
    <m/>
    <x v="36"/>
    <n v="78282"/>
    <x v="1229"/>
    <x v="1"/>
    <n v="2"/>
    <n v="2"/>
    <m/>
    <d v="2025-07-10T00:00:00"/>
    <m/>
    <m/>
    <s v=""/>
    <s v=""/>
    <s v="Aguardando OC"/>
    <n v="411154"/>
    <m/>
    <n v="0"/>
    <n v="221"/>
    <s v="Almoxarifados - Estoque geral"/>
    <n v="220"/>
    <m/>
    <s v=""/>
    <s v=""/>
    <x v="3"/>
    <x v="0"/>
    <m/>
    <x v="0"/>
    <n v="1"/>
    <n v="1"/>
    <n v="0"/>
    <n v="1"/>
    <m/>
    <x v="3"/>
  </r>
  <r>
    <x v="6"/>
    <m/>
    <x v="30"/>
    <n v="78293"/>
    <x v="1230"/>
    <x v="1"/>
    <n v="6"/>
    <n v="6"/>
    <m/>
    <d v="2025-05-28T00:00:00"/>
    <m/>
    <m/>
    <s v=""/>
    <s v=""/>
    <s v="Aguardando OC"/>
    <n v="405043"/>
    <m/>
    <n v="0"/>
    <n v="221"/>
    <s v="Almoxarifados - Estoque geral"/>
    <n v="8.35"/>
    <m/>
    <s v=""/>
    <s v=""/>
    <x v="3"/>
    <x v="0"/>
    <m/>
    <x v="0"/>
    <n v="1"/>
    <n v="1"/>
    <n v="0"/>
    <n v="1"/>
    <m/>
    <x v="2"/>
  </r>
  <r>
    <x v="5"/>
    <m/>
    <x v="43"/>
    <n v="78639"/>
    <x v="1231"/>
    <x v="0"/>
    <n v="1"/>
    <n v="0"/>
    <n v="1"/>
    <d v="2025-03-10T00:00:00"/>
    <d v="2025-03-24T00:00:00"/>
    <m/>
    <m/>
    <s v=""/>
    <n v="14"/>
    <n v="395619"/>
    <n v="1135677"/>
    <n v="165465"/>
    <n v="734"/>
    <s v="Caminhões Caçamba"/>
    <n v="420"/>
    <n v="2106"/>
    <s v="UNIDAS              "/>
    <s v="João Pessoa"/>
    <x v="0"/>
    <x v="1"/>
    <n v="1"/>
    <x v="2"/>
    <n v="1"/>
    <n v="1"/>
    <n v="1"/>
    <n v="0"/>
    <n v="0"/>
    <x v="1"/>
  </r>
  <r>
    <x v="9"/>
    <m/>
    <x v="36"/>
    <n v="78707"/>
    <x v="1232"/>
    <x v="0"/>
    <n v="1"/>
    <n v="0"/>
    <n v="1"/>
    <d v="2025-05-21T00:00:00"/>
    <d v="2025-05-27T00:00:00"/>
    <s v="0  DC"/>
    <s v="Atrasado"/>
    <d v="2025-05-27T00:00:00"/>
    <n v="6"/>
    <n v="403862"/>
    <m/>
    <n v="168237"/>
    <n v="221"/>
    <s v="Almoxarifados - Estoque geral"/>
    <n v="4500"/>
    <n v="13004"/>
    <s v="LOJA FER"/>
    <s v="João Pessoa"/>
    <x v="0"/>
    <x v="1"/>
    <n v="1"/>
    <x v="2"/>
    <n v="1"/>
    <n v="1"/>
    <n v="0.5"/>
    <n v="0"/>
    <m/>
    <x v="2"/>
  </r>
  <r>
    <x v="3"/>
    <m/>
    <x v="103"/>
    <n v="78834"/>
    <x v="1233"/>
    <x v="0"/>
    <n v="4"/>
    <n v="0"/>
    <n v="4"/>
    <d v="2025-05-08T00:00:00"/>
    <d v="2025-05-17T00:00:00"/>
    <s v="2  DC"/>
    <s v="Atrasado"/>
    <d v="2025-05-19T00:00:00"/>
    <n v="9"/>
    <n v="401811"/>
    <m/>
    <n v="167854"/>
    <n v="221"/>
    <s v="Almoxarifados - Estoque geral"/>
    <n v="8.84"/>
    <n v="9863"/>
    <s v="ITALPRATES"/>
    <s v="São Paulo"/>
    <x v="4"/>
    <x v="1"/>
    <m/>
    <x v="1"/>
    <n v="1"/>
    <n v="1"/>
    <n v="0.2"/>
    <n v="0"/>
    <m/>
    <x v="2"/>
  </r>
  <r>
    <x v="6"/>
    <m/>
    <x v="144"/>
    <n v="78949"/>
    <x v="1234"/>
    <x v="0"/>
    <n v="1"/>
    <n v="0"/>
    <n v="1"/>
    <d v="2025-02-11T00:00:00"/>
    <d v="2025-02-15T00:00:00"/>
    <m/>
    <m/>
    <s v=""/>
    <n v="4"/>
    <n v="392091"/>
    <n v="1127420"/>
    <n v="164266"/>
    <n v="695"/>
    <s v="Tratores Tratos Culturais"/>
    <n v="74.2"/>
    <n v="12396"/>
    <s v="IMPÉRIO COLHEITADEIRA"/>
    <s v="Ribeirão Preto"/>
    <x v="4"/>
    <x v="1"/>
    <m/>
    <x v="1"/>
    <n v="1"/>
    <n v="1"/>
    <n v="0.5"/>
    <n v="0"/>
    <n v="0"/>
    <x v="5"/>
  </r>
  <r>
    <x v="5"/>
    <m/>
    <x v="20"/>
    <n v="78951"/>
    <x v="1235"/>
    <x v="1"/>
    <n v="1"/>
    <n v="1"/>
    <m/>
    <d v="2025-07-11T00:00:00"/>
    <m/>
    <m/>
    <s v=""/>
    <s v=""/>
    <s v="Aguardando OC"/>
    <n v="411255"/>
    <m/>
    <n v="0"/>
    <n v="221"/>
    <s v="Almoxarifados - Estoque geral"/>
    <n v="100"/>
    <m/>
    <s v=""/>
    <s v=""/>
    <x v="3"/>
    <x v="0"/>
    <m/>
    <x v="0"/>
    <n v="1"/>
    <n v="1"/>
    <n v="0"/>
    <n v="1"/>
    <m/>
    <x v="3"/>
  </r>
  <r>
    <x v="3"/>
    <m/>
    <x v="145"/>
    <n v="79099"/>
    <x v="1236"/>
    <x v="1"/>
    <n v="1"/>
    <n v="0"/>
    <n v="1"/>
    <d v="2025-05-21T00:00:00"/>
    <m/>
    <m/>
    <s v=""/>
    <s v=""/>
    <s v="Aguardando OC"/>
    <n v="403926"/>
    <m/>
    <n v="0"/>
    <n v="221"/>
    <s v="Almoxarifados - Estoque geral"/>
    <n v="0"/>
    <m/>
    <s v=""/>
    <s v=""/>
    <x v="3"/>
    <x v="1"/>
    <m/>
    <x v="1"/>
    <n v="1"/>
    <n v="1"/>
    <n v="0"/>
    <n v="1"/>
    <m/>
    <x v="2"/>
  </r>
  <r>
    <x v="5"/>
    <m/>
    <x v="42"/>
    <n v="79171"/>
    <x v="1237"/>
    <x v="0"/>
    <n v="1"/>
    <n v="0"/>
    <n v="1"/>
    <d v="2025-06-05T00:00:00"/>
    <d v="2025-06-11T00:00:00"/>
    <s v="0  DC"/>
    <s v="Atrasado"/>
    <d v="2025-06-11T00:00:00"/>
    <n v="6"/>
    <n v="406086"/>
    <m/>
    <n v="168970"/>
    <n v="221"/>
    <s v="Almoxarifados - Estoque geral"/>
    <n v="261.56"/>
    <n v="2097"/>
    <s v="CAUPECAS            "/>
    <s v="Recife"/>
    <x v="1"/>
    <x v="1"/>
    <m/>
    <x v="1"/>
    <n v="1"/>
    <n v="1"/>
    <n v="0.5"/>
    <n v="0"/>
    <m/>
    <x v="0"/>
  </r>
  <r>
    <x v="6"/>
    <m/>
    <x v="31"/>
    <n v="79338"/>
    <x v="1238"/>
    <x v="1"/>
    <n v="2"/>
    <n v="2"/>
    <n v="0"/>
    <d v="2025-05-09T00:00:00"/>
    <m/>
    <m/>
    <s v=""/>
    <s v=""/>
    <s v="Aguardando OC"/>
    <n v="402163"/>
    <m/>
    <n v="0"/>
    <n v="221"/>
    <s v="Almoxarifados - Estoque geral"/>
    <n v="99.32"/>
    <m/>
    <s v=""/>
    <s v=""/>
    <x v="3"/>
    <x v="0"/>
    <m/>
    <x v="0"/>
    <n v="1"/>
    <n v="1"/>
    <n v="0"/>
    <n v="1"/>
    <m/>
    <x v="2"/>
  </r>
  <r>
    <x v="5"/>
    <m/>
    <x v="97"/>
    <n v="79348"/>
    <x v="1239"/>
    <x v="0"/>
    <n v="1"/>
    <n v="0"/>
    <n v="1"/>
    <d v="2025-05-21T00:00:00"/>
    <d v="2025-05-27T00:00:00"/>
    <s v="0  DC"/>
    <s v="Atrasado"/>
    <d v="2025-05-27T00:00:00"/>
    <n v="6"/>
    <n v="403821"/>
    <m/>
    <n v="168245"/>
    <n v="221"/>
    <s v="Almoxarifados - Estoque geral"/>
    <n v="89.64"/>
    <n v="1623"/>
    <s v="ORLANDO PECAS       "/>
    <s v="Recife"/>
    <x v="1"/>
    <x v="1"/>
    <m/>
    <x v="1"/>
    <n v="1"/>
    <n v="1"/>
    <n v="0.16666666666666666"/>
    <n v="0"/>
    <m/>
    <x v="2"/>
  </r>
  <r>
    <x v="0"/>
    <m/>
    <x v="0"/>
    <n v="79369"/>
    <x v="1240"/>
    <x v="0"/>
    <n v="2"/>
    <n v="2"/>
    <m/>
    <d v="2025-06-17T00:00:00"/>
    <d v="2025-07-12T00:00:00"/>
    <s v="0  DC"/>
    <s v="Atrasado"/>
    <d v="2025-07-12T00:00:00"/>
    <n v="25"/>
    <n v="407987"/>
    <m/>
    <n v="170793"/>
    <n v="221"/>
    <s v="Almoxarifados - Estoque geral"/>
    <n v="36.93"/>
    <n v="7692"/>
    <s v="BEZERRA OLIVEIRA"/>
    <s v="Cabedelo"/>
    <x v="0"/>
    <x v="0"/>
    <m/>
    <x v="0"/>
    <n v="1"/>
    <n v="1"/>
    <n v="1"/>
    <n v="0"/>
    <m/>
    <x v="0"/>
  </r>
  <r>
    <x v="6"/>
    <m/>
    <x v="19"/>
    <n v="79550"/>
    <x v="1241"/>
    <x v="0"/>
    <n v="2"/>
    <n v="0"/>
    <n v="2"/>
    <d v="2025-02-28T00:00:00"/>
    <d v="2025-03-20T00:00:00"/>
    <m/>
    <m/>
    <s v=""/>
    <n v="20"/>
    <n v="395909"/>
    <n v="1136371"/>
    <n v="165334"/>
    <n v="692"/>
    <s v="Tratores Preparo Solo"/>
    <n v="115.32"/>
    <n v="13341"/>
    <s v="DISMA DISTRIBUIDORA"/>
    <s v="Araçatuba"/>
    <x v="4"/>
    <x v="1"/>
    <n v="0"/>
    <x v="1"/>
    <n v="1"/>
    <n v="1"/>
    <n v="4.7619047619047616E-2"/>
    <n v="0"/>
    <n v="0"/>
    <x v="5"/>
  </r>
  <r>
    <x v="4"/>
    <m/>
    <x v="135"/>
    <n v="79617"/>
    <x v="1242"/>
    <x v="0"/>
    <n v="1"/>
    <n v="0"/>
    <n v="1"/>
    <d v="2025-06-06T00:00:00"/>
    <d v="2025-06-11T00:00:00"/>
    <s v="2  DC"/>
    <s v="Atrasado"/>
    <d v="2025-06-13T00:00:00"/>
    <n v="5"/>
    <n v="406284"/>
    <m/>
    <n v="168995"/>
    <n v="221"/>
    <s v="Almoxarifados - Estoque geral"/>
    <n v="182.8"/>
    <n v="12397"/>
    <s v="UNIMIL INDÚSTRIA "/>
    <s v="Piracicaba"/>
    <x v="4"/>
    <x v="1"/>
    <m/>
    <x v="1"/>
    <n v="1"/>
    <n v="1"/>
    <n v="0.25"/>
    <n v="0"/>
    <m/>
    <x v="0"/>
  </r>
  <r>
    <x v="6"/>
    <m/>
    <x v="26"/>
    <n v="79742"/>
    <x v="1243"/>
    <x v="0"/>
    <n v="1"/>
    <n v="0"/>
    <n v="1"/>
    <d v="2025-06-06T00:00:00"/>
    <d v="2025-06-18T00:00:00"/>
    <s v="1  DC"/>
    <s v="Atrasado"/>
    <d v="2025-06-19T00:00:00"/>
    <n v="12"/>
    <n v="406346"/>
    <m/>
    <n v="169372"/>
    <n v="221"/>
    <s v="Almoxarifados - Estoque geral"/>
    <n v="822"/>
    <n v="13341"/>
    <s v="DISMA DISTRIBUIDORA"/>
    <s v="Araçatuba"/>
    <x v="4"/>
    <x v="1"/>
    <m/>
    <x v="1"/>
    <n v="1"/>
    <n v="1"/>
    <n v="3.8461538461538464E-2"/>
    <n v="0"/>
    <m/>
    <x v="0"/>
  </r>
  <r>
    <x v="5"/>
    <m/>
    <x v="39"/>
    <n v="79935"/>
    <x v="1244"/>
    <x v="0"/>
    <n v="1"/>
    <n v="0"/>
    <n v="1"/>
    <d v="2025-06-13T00:00:00"/>
    <d v="2025-06-23T00:00:00"/>
    <s v="1  DC"/>
    <s v="Atrasado"/>
    <d v="2025-06-24T00:00:00"/>
    <n v="10"/>
    <n v="407596"/>
    <m/>
    <n v="169644"/>
    <n v="221"/>
    <s v="Almoxarifados - Estoque geral"/>
    <n v="204.54"/>
    <n v="5189"/>
    <s v="REPENORTE"/>
    <s v="Recife"/>
    <x v="1"/>
    <x v="1"/>
    <m/>
    <x v="1"/>
    <n v="1"/>
    <n v="1"/>
    <n v="7.6923076923076927E-2"/>
    <n v="0"/>
    <m/>
    <x v="0"/>
  </r>
  <r>
    <x v="5"/>
    <m/>
    <x v="44"/>
    <n v="79935"/>
    <x v="1244"/>
    <x v="0"/>
    <n v="1"/>
    <n v="1"/>
    <m/>
    <d v="2025-07-14T00:00:00"/>
    <d v="2025-07-19T00:00:00"/>
    <s v="1  DC"/>
    <s v="Atrasado"/>
    <d v="2025-07-20T00:00:00"/>
    <n v="5"/>
    <n v="411626"/>
    <m/>
    <n v="171160"/>
    <n v="221"/>
    <s v="Almoxarifados - Estoque geral"/>
    <n v="287.23"/>
    <n v="5189"/>
    <s v="REPENORTE"/>
    <s v="Recife"/>
    <x v="1"/>
    <x v="0"/>
    <m/>
    <x v="0"/>
    <n v="1"/>
    <n v="1"/>
    <n v="9.0909090909090912E-2"/>
    <n v="0"/>
    <m/>
    <x v="3"/>
  </r>
  <r>
    <x v="2"/>
    <m/>
    <x v="78"/>
    <n v="80000"/>
    <x v="1245"/>
    <x v="0"/>
    <n v="3"/>
    <n v="0"/>
    <n v="3"/>
    <d v="2025-03-25T00:00:00"/>
    <d v="2025-03-31T00:00:00"/>
    <m/>
    <m/>
    <s v=""/>
    <n v="6"/>
    <n v="397101"/>
    <n v="1139217"/>
    <n v="165655"/>
    <n v="112"/>
    <s v="Carregadeiras Colheita"/>
    <n v="198"/>
    <n v="6653"/>
    <s v="RETIFICA MUNDIAL"/>
    <s v="João Pessoa"/>
    <x v="0"/>
    <x v="1"/>
    <m/>
    <x v="1"/>
    <n v="1"/>
    <n v="1"/>
    <n v="1"/>
    <n v="0"/>
    <n v="0"/>
    <x v="1"/>
  </r>
  <r>
    <x v="5"/>
    <m/>
    <x v="110"/>
    <n v="80051"/>
    <x v="1246"/>
    <x v="0"/>
    <n v="1"/>
    <n v="0"/>
    <n v="1"/>
    <d v="2025-07-04T00:00:00"/>
    <d v="2025-07-15T00:00:00"/>
    <s v="0  DC"/>
    <s v="Atrasado"/>
    <d v="2025-07-15T00:00:00"/>
    <n v="11"/>
    <n v="410242"/>
    <m/>
    <n v="170965"/>
    <n v="221"/>
    <s v="Almoxarifados - Estoque geral"/>
    <n v="59.72"/>
    <n v="2097"/>
    <s v="CAUPECAS            "/>
    <s v="Recife"/>
    <x v="1"/>
    <x v="1"/>
    <m/>
    <x v="1"/>
    <n v="1"/>
    <n v="1"/>
    <n v="0.25"/>
    <n v="0"/>
    <m/>
    <x v="3"/>
  </r>
  <r>
    <x v="5"/>
    <m/>
    <x v="47"/>
    <n v="80153"/>
    <x v="1247"/>
    <x v="1"/>
    <n v="1"/>
    <n v="1"/>
    <m/>
    <d v="2025-06-16T00:00:00"/>
    <m/>
    <m/>
    <s v=""/>
    <s v=""/>
    <s v="Aguardando OC"/>
    <n v="407699"/>
    <m/>
    <n v="0"/>
    <n v="221"/>
    <s v="Almoxarifados - Estoque geral"/>
    <n v="43.52"/>
    <m/>
    <s v=""/>
    <s v=""/>
    <x v="3"/>
    <x v="0"/>
    <m/>
    <x v="0"/>
    <n v="1"/>
    <n v="1"/>
    <n v="0"/>
    <n v="1"/>
    <m/>
    <x v="0"/>
  </r>
  <r>
    <x v="2"/>
    <m/>
    <x v="8"/>
    <n v="80171"/>
    <x v="1248"/>
    <x v="0"/>
    <n v="1"/>
    <n v="0"/>
    <n v="1"/>
    <d v="2025-05-09T00:00:00"/>
    <d v="2025-05-15T00:00:00"/>
    <m/>
    <m/>
    <s v=""/>
    <n v="6"/>
    <n v="402274"/>
    <m/>
    <n v="167748"/>
    <m/>
    <m/>
    <n v="6.9"/>
    <n v="9824"/>
    <s v="COMERCIAL AGRICOLA"/>
    <s v="Recife"/>
    <x v="1"/>
    <x v="1"/>
    <n v="1"/>
    <x v="2"/>
    <n v="1"/>
    <n v="1"/>
    <n v="7.6923076923076927E-2"/>
    <n v="0"/>
    <n v="0"/>
    <x v="2"/>
  </r>
  <r>
    <x v="2"/>
    <m/>
    <x v="4"/>
    <n v="80204"/>
    <x v="1249"/>
    <x v="0"/>
    <n v="1"/>
    <n v="0"/>
    <n v="1"/>
    <d v="2025-05-09T00:00:00"/>
    <d v="2025-05-12T00:00:00"/>
    <m/>
    <m/>
    <s v=""/>
    <n v="3"/>
    <n v="402050"/>
    <m/>
    <n v="167496"/>
    <m/>
    <m/>
    <n v="156.08000000000001"/>
    <n v="13341"/>
    <s v="DISMA DISTRIBUIDORA"/>
    <s v="Araçatuba"/>
    <x v="4"/>
    <x v="1"/>
    <n v="1"/>
    <x v="2"/>
    <n v="1"/>
    <n v="1"/>
    <n v="0.25"/>
    <n v="0"/>
    <n v="0"/>
    <x v="2"/>
  </r>
  <r>
    <x v="2"/>
    <m/>
    <x v="17"/>
    <n v="80204"/>
    <x v="1249"/>
    <x v="0"/>
    <n v="1"/>
    <n v="0"/>
    <n v="1"/>
    <d v="2025-05-28T00:00:00"/>
    <d v="2025-06-03T00:00:00"/>
    <s v="1  DC"/>
    <s v="Atrasado"/>
    <d v="2025-06-04T00:00:00"/>
    <n v="6"/>
    <n v="405053"/>
    <m/>
    <n v="168528"/>
    <n v="221"/>
    <s v="Almoxarifados - Estoque geral"/>
    <n v="125.16"/>
    <n v="15127"/>
    <s v="EQUAGRIL LTDA"/>
    <s v="São Paulo"/>
    <x v="4"/>
    <x v="1"/>
    <m/>
    <x v="1"/>
    <n v="1"/>
    <n v="1"/>
    <n v="0.25"/>
    <n v="0"/>
    <m/>
    <x v="2"/>
  </r>
  <r>
    <x v="11"/>
    <m/>
    <x v="61"/>
    <n v="80236"/>
    <x v="1250"/>
    <x v="1"/>
    <n v="538"/>
    <n v="538"/>
    <m/>
    <d v="2025-07-08T00:00:00"/>
    <m/>
    <m/>
    <s v=""/>
    <s v=""/>
    <s v="Aguardando OC"/>
    <n v="410716"/>
    <m/>
    <n v="0"/>
    <n v="221"/>
    <s v="Almoxarifados - Estoque geral"/>
    <n v="10.96"/>
    <m/>
    <s v=""/>
    <s v=""/>
    <x v="3"/>
    <x v="0"/>
    <m/>
    <x v="0"/>
    <n v="1"/>
    <n v="1"/>
    <n v="0"/>
    <n v="1"/>
    <m/>
    <x v="3"/>
  </r>
  <r>
    <x v="11"/>
    <m/>
    <x v="61"/>
    <n v="80273"/>
    <x v="1251"/>
    <x v="0"/>
    <n v="218"/>
    <n v="0"/>
    <n v="218"/>
    <d v="2025-05-08T00:00:00"/>
    <d v="2025-05-16T00:00:00"/>
    <m/>
    <m/>
    <s v=""/>
    <n v="8"/>
    <n v="401735"/>
    <m/>
    <n v="167831"/>
    <n v="221"/>
    <s v="Almoxarifados - Estoque geral"/>
    <n v="1597.94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11"/>
    <m/>
    <x v="61"/>
    <n v="80273"/>
    <x v="1251"/>
    <x v="0"/>
    <n v="165"/>
    <n v="0"/>
    <n v="165"/>
    <d v="2025-06-05T00:00:00"/>
    <d v="2025-06-16T00:00:00"/>
    <s v="0  DC"/>
    <s v="Atrasado"/>
    <d v="2025-06-16T00:00:00"/>
    <n v="11"/>
    <n v="406016"/>
    <m/>
    <n v="169111"/>
    <n v="221"/>
    <s v="Almoxarifados - Estoque geral"/>
    <n v="1245.75"/>
    <n v="5779"/>
    <s v="ARCELOR MITTAL DISTRIBUIÇÃO"/>
    <s v="Jaboatão dos Guararapes"/>
    <x v="1"/>
    <x v="1"/>
    <m/>
    <x v="1"/>
    <n v="1"/>
    <n v="1"/>
    <n v="0.16666666666666666"/>
    <n v="0"/>
    <m/>
    <x v="0"/>
  </r>
  <r>
    <x v="11"/>
    <m/>
    <x v="61"/>
    <n v="80338"/>
    <x v="1252"/>
    <x v="0"/>
    <n v="11"/>
    <n v="0"/>
    <n v="11"/>
    <d v="2025-05-08T00:00:00"/>
    <d v="2025-05-16T00:00:00"/>
    <s v="1  UT"/>
    <s v="Atrasado"/>
    <d v="2025-05-17T00:00:00"/>
    <n v="8"/>
    <n v="401766"/>
    <m/>
    <n v="167834"/>
    <n v="221"/>
    <s v="Almoxarifados - Estoque geral"/>
    <n v="181.5"/>
    <n v="1264"/>
    <s v="INCOMTUBOS          "/>
    <s v="Recife"/>
    <x v="1"/>
    <x v="1"/>
    <m/>
    <x v="1"/>
    <n v="1"/>
    <n v="1"/>
    <n v="0.125"/>
    <n v="0"/>
    <m/>
    <x v="2"/>
  </r>
  <r>
    <x v="4"/>
    <m/>
    <x v="134"/>
    <n v="80342"/>
    <x v="1253"/>
    <x v="0"/>
    <n v="1"/>
    <n v="0"/>
    <n v="1"/>
    <d v="2025-06-06T00:00:00"/>
    <d v="2025-06-11T00:00:00"/>
    <s v="2  DC"/>
    <s v="Atrasado"/>
    <d v="2025-06-13T00:00:00"/>
    <n v="5"/>
    <n v="406287"/>
    <m/>
    <n v="168995"/>
    <n v="221"/>
    <s v="Almoxarifados - Estoque geral"/>
    <n v="1.87"/>
    <n v="12397"/>
    <s v="UNIMIL INDÚSTRIA "/>
    <s v="Piracicaba"/>
    <x v="4"/>
    <x v="1"/>
    <m/>
    <x v="1"/>
    <n v="1"/>
    <n v="1"/>
    <n v="0.25"/>
    <n v="0"/>
    <m/>
    <x v="0"/>
  </r>
  <r>
    <x v="4"/>
    <m/>
    <x v="134"/>
    <n v="80343"/>
    <x v="1254"/>
    <x v="0"/>
    <n v="1"/>
    <n v="0"/>
    <n v="1"/>
    <d v="2025-06-06T00:00:00"/>
    <d v="2025-06-11T00:00:00"/>
    <s v="2  DC"/>
    <s v="Atrasado"/>
    <d v="2025-06-13T00:00:00"/>
    <n v="5"/>
    <n v="406288"/>
    <m/>
    <n v="168995"/>
    <n v="221"/>
    <s v="Almoxarifados - Estoque geral"/>
    <n v="38.06"/>
    <n v="12397"/>
    <s v="UNIMIL INDÚSTRIA "/>
    <s v="Piracicaba"/>
    <x v="4"/>
    <x v="1"/>
    <m/>
    <x v="1"/>
    <n v="1"/>
    <n v="1"/>
    <n v="0.25"/>
    <n v="0"/>
    <m/>
    <x v="0"/>
  </r>
  <r>
    <x v="4"/>
    <m/>
    <x v="135"/>
    <n v="80343"/>
    <x v="1254"/>
    <x v="0"/>
    <n v="1"/>
    <n v="0"/>
    <n v="1"/>
    <d v="2025-06-06T00:00:00"/>
    <d v="2025-06-11T00:00:00"/>
    <s v="2  DC"/>
    <s v="Atrasado"/>
    <d v="2025-06-13T00:00:00"/>
    <n v="5"/>
    <n v="406290"/>
    <m/>
    <n v="168995"/>
    <n v="221"/>
    <s v="Almoxarifados - Estoque geral"/>
    <n v="38.06"/>
    <n v="12397"/>
    <s v="UNIMIL INDÚSTRIA "/>
    <s v="Piracicaba"/>
    <x v="4"/>
    <x v="1"/>
    <m/>
    <x v="1"/>
    <n v="1"/>
    <n v="1"/>
    <n v="0.25"/>
    <n v="0"/>
    <m/>
    <x v="0"/>
  </r>
  <r>
    <x v="4"/>
    <m/>
    <x v="133"/>
    <n v="80343"/>
    <x v="1254"/>
    <x v="0"/>
    <n v="2"/>
    <n v="0"/>
    <n v="2"/>
    <d v="2025-06-10T00:00:00"/>
    <d v="2025-06-11T00:00:00"/>
    <s v="2  UT"/>
    <s v="Atrasado"/>
    <d v="2025-06-13T00:00:00"/>
    <n v="1"/>
    <n v="406660"/>
    <m/>
    <n v="169015"/>
    <n v="221"/>
    <s v="Almoxarifados - Estoque geral"/>
    <n v="38.06"/>
    <n v="12397"/>
    <s v="UNIMIL INDÚSTRIA "/>
    <s v="Piracicaba"/>
    <x v="4"/>
    <x v="1"/>
    <m/>
    <x v="1"/>
    <n v="1"/>
    <n v="1"/>
    <n v="0.5"/>
    <n v="0"/>
    <m/>
    <x v="0"/>
  </r>
  <r>
    <x v="7"/>
    <m/>
    <x v="38"/>
    <n v="80370"/>
    <x v="1255"/>
    <x v="0"/>
    <n v="4"/>
    <n v="0"/>
    <n v="4"/>
    <d v="2025-06-06T00:00:00"/>
    <d v="2025-06-11T00:00:00"/>
    <s v="0  DC"/>
    <s v="Atrasado"/>
    <d v="2025-06-11T00:00:00"/>
    <n v="5"/>
    <n v="406368"/>
    <m/>
    <n v="168998"/>
    <n v="221"/>
    <s v="Almoxarifados - Estoque geral"/>
    <n v="712.64"/>
    <n v="2528"/>
    <s v="REDIESEL            "/>
    <s v="Jaboatão dos Guararapes"/>
    <x v="1"/>
    <x v="1"/>
    <m/>
    <x v="1"/>
    <n v="1"/>
    <n v="1"/>
    <n v="1"/>
    <n v="0"/>
    <m/>
    <x v="0"/>
  </r>
  <r>
    <x v="4"/>
    <m/>
    <x v="134"/>
    <n v="80511"/>
    <x v="1256"/>
    <x v="0"/>
    <n v="1"/>
    <n v="0"/>
    <n v="1"/>
    <d v="2025-02-18T00:00:00"/>
    <d v="2025-03-05T00:00:00"/>
    <m/>
    <m/>
    <s v=""/>
    <n v="15"/>
    <n v="392956"/>
    <n v="1129631"/>
    <n v="164917"/>
    <n v="119"/>
    <s v="Colhedeiras de Cana"/>
    <n v="1408.28"/>
    <n v="14644"/>
    <s v="GEOMAQ "/>
    <s v="São José do Rio Preto"/>
    <x v="4"/>
    <x v="1"/>
    <m/>
    <x v="1"/>
    <n v="1"/>
    <n v="1"/>
    <n v="0.5"/>
    <n v="0"/>
    <n v="0"/>
    <x v="5"/>
  </r>
  <r>
    <x v="4"/>
    <m/>
    <x v="135"/>
    <n v="80511"/>
    <x v="1256"/>
    <x v="0"/>
    <n v="1"/>
    <n v="0"/>
    <n v="1"/>
    <d v="2025-02-18T00:00:00"/>
    <d v="2025-03-05T00:00:00"/>
    <m/>
    <m/>
    <s v=""/>
    <n v="15"/>
    <n v="393112"/>
    <n v="1129753"/>
    <n v="164917"/>
    <n v="119"/>
    <s v="Colhedeiras de Cana"/>
    <n v="1408.28"/>
    <n v="14644"/>
    <s v="GEOMAQ "/>
    <s v="São José do Rio Preto"/>
    <x v="4"/>
    <x v="1"/>
    <m/>
    <x v="1"/>
    <n v="1"/>
    <n v="1"/>
    <n v="0.5"/>
    <n v="0"/>
    <n v="0"/>
    <x v="5"/>
  </r>
  <r>
    <x v="3"/>
    <m/>
    <x v="127"/>
    <n v="80528"/>
    <x v="1257"/>
    <x v="0"/>
    <n v="6"/>
    <n v="6"/>
    <m/>
    <d v="2025-07-03T00:00:00"/>
    <d v="2025-07-12T00:00:00"/>
    <s v="2  DC"/>
    <s v="Atrasado"/>
    <d v="2025-07-14T00:00:00"/>
    <n v="9"/>
    <n v="410072"/>
    <m/>
    <n v="170796"/>
    <n v="221"/>
    <s v="Almoxarifados - Estoque geral"/>
    <n v="1012.61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80539"/>
    <x v="1258"/>
    <x v="0"/>
    <n v="2"/>
    <n v="2"/>
    <m/>
    <d v="2025-07-03T00:00:00"/>
    <d v="2025-07-12T00:00:00"/>
    <s v="0  DC"/>
    <s v="Atrasado"/>
    <d v="2025-07-12T00:00:00"/>
    <n v="9"/>
    <n v="410077"/>
    <m/>
    <n v="170797"/>
    <n v="221"/>
    <s v="Almoxarifados - Estoque geral"/>
    <n v="131.97999999999999"/>
    <n v="8064"/>
    <s v="LUBRAÇO COMERCIAL"/>
    <s v="São Paulo"/>
    <x v="4"/>
    <x v="0"/>
    <m/>
    <x v="0"/>
    <n v="1"/>
    <n v="1"/>
    <n v="0.2"/>
    <n v="0"/>
    <m/>
    <x v="3"/>
  </r>
  <r>
    <x v="4"/>
    <m/>
    <x v="133"/>
    <n v="80567"/>
    <x v="1259"/>
    <x v="0"/>
    <n v="1"/>
    <n v="0"/>
    <n v="1"/>
    <d v="2025-02-11T00:00:00"/>
    <d v="2025-02-25T00:00:00"/>
    <m/>
    <m/>
    <s v=""/>
    <n v="14"/>
    <n v="390814"/>
    <n v="1127480"/>
    <n v="164662"/>
    <n v="119"/>
    <s v="Colhedeiras de Cana"/>
    <n v="6962.41"/>
    <n v="12397"/>
    <s v="UNIMIL INDÚSTRIA "/>
    <s v="Piracicaba"/>
    <x v="4"/>
    <x v="1"/>
    <n v="1"/>
    <x v="2"/>
    <n v="1"/>
    <n v="1"/>
    <n v="0.125"/>
    <n v="0"/>
    <n v="0"/>
    <x v="5"/>
  </r>
  <r>
    <x v="6"/>
    <m/>
    <x v="139"/>
    <n v="80698"/>
    <x v="1260"/>
    <x v="0"/>
    <n v="4"/>
    <n v="0"/>
    <n v="4"/>
    <d v="2025-04-22T00:00:00"/>
    <d v="2025-04-29T00:00:00"/>
    <m/>
    <m/>
    <s v=""/>
    <n v="7"/>
    <n v="400062"/>
    <m/>
    <n v="166927"/>
    <n v="221"/>
    <s v="Almoxarifados - Estoque geral"/>
    <n v="530.78"/>
    <n v="3238"/>
    <s v="VENEZA              "/>
    <s v="Bayeux"/>
    <x v="0"/>
    <x v="1"/>
    <m/>
    <x v="1"/>
    <n v="1"/>
    <n v="1"/>
    <n v="0.5"/>
    <n v="0"/>
    <m/>
    <x v="4"/>
  </r>
  <r>
    <x v="6"/>
    <m/>
    <x v="25"/>
    <n v="80698"/>
    <x v="1260"/>
    <x v="0"/>
    <n v="4"/>
    <n v="0"/>
    <n v="4"/>
    <d v="2025-06-30T00:00:00"/>
    <d v="2025-07-08T00:00:00"/>
    <s v="1  UT"/>
    <s v="Atrasado"/>
    <d v="2025-07-09T00:00:00"/>
    <n v="8"/>
    <n v="409358"/>
    <m/>
    <n v="170561"/>
    <n v="221"/>
    <s v="Almoxarifados - Estoque geral"/>
    <n v="132.69499999999999"/>
    <n v="3238"/>
    <s v="VENEZA              "/>
    <s v="Bayeux"/>
    <x v="0"/>
    <x v="1"/>
    <m/>
    <x v="1"/>
    <n v="1"/>
    <n v="1"/>
    <n v="0.5"/>
    <n v="0"/>
    <m/>
    <x v="0"/>
  </r>
  <r>
    <x v="4"/>
    <m/>
    <x v="10"/>
    <n v="80885"/>
    <x v="1261"/>
    <x v="0"/>
    <n v="32"/>
    <n v="0"/>
    <n v="32"/>
    <d v="2025-07-10T00:00:00"/>
    <d v="2025-07-16T00:00:00"/>
    <s v="1  UT"/>
    <s v="Atrasado"/>
    <d v="2025-07-17T00:00:00"/>
    <n v="6"/>
    <n v="411115"/>
    <m/>
    <n v="171065"/>
    <n v="221"/>
    <s v="Almoxarifados - Estoque geral"/>
    <n v="7.29"/>
    <n v="1264"/>
    <s v="INCOMTUBOS          "/>
    <s v="Recife"/>
    <x v="1"/>
    <x v="1"/>
    <m/>
    <x v="1"/>
    <n v="1"/>
    <n v="1"/>
    <n v="1"/>
    <n v="0"/>
    <m/>
    <x v="3"/>
  </r>
  <r>
    <x v="6"/>
    <m/>
    <x v="24"/>
    <n v="80895"/>
    <x v="1262"/>
    <x v="0"/>
    <n v="1"/>
    <n v="0"/>
    <n v="1"/>
    <d v="2025-04-08T00:00:00"/>
    <d v="2025-04-16T00:00:00"/>
    <m/>
    <m/>
    <s v=""/>
    <n v="8"/>
    <n v="398372"/>
    <n v="1142680"/>
    <n v="166417"/>
    <n v="692"/>
    <s v="Tratores Preparo Solo"/>
    <n v="35.67"/>
    <n v="13341"/>
    <s v="DISMA DISTRIBUIDORA"/>
    <s v="Araçatuba"/>
    <x v="4"/>
    <x v="1"/>
    <n v="1"/>
    <x v="2"/>
    <n v="1"/>
    <n v="1"/>
    <n v="6.25E-2"/>
    <n v="0"/>
    <n v="0"/>
    <x v="4"/>
  </r>
  <r>
    <x v="1"/>
    <m/>
    <x v="104"/>
    <n v="80918"/>
    <x v="1263"/>
    <x v="1"/>
    <n v="1"/>
    <n v="1"/>
    <m/>
    <d v="2025-06-11T00:00:00"/>
    <m/>
    <m/>
    <s v=""/>
    <s v=""/>
    <s v="Aguardando OC"/>
    <n v="406870"/>
    <m/>
    <n v="0"/>
    <n v="221"/>
    <s v="Almoxarifados - Estoque geral"/>
    <n v="9395.5"/>
    <m/>
    <s v=""/>
    <s v=""/>
    <x v="3"/>
    <x v="0"/>
    <m/>
    <x v="0"/>
    <n v="1"/>
    <n v="1"/>
    <n v="0"/>
    <n v="1"/>
    <m/>
    <x v="0"/>
  </r>
  <r>
    <x v="6"/>
    <m/>
    <x v="18"/>
    <n v="81061"/>
    <x v="1264"/>
    <x v="0"/>
    <n v="2"/>
    <n v="0"/>
    <n v="2"/>
    <d v="2025-06-26T00:00:00"/>
    <d v="2025-07-03T00:00:00"/>
    <s v="1  UT"/>
    <s v="Atrasado"/>
    <d v="2025-07-04T00:00:00"/>
    <n v="7"/>
    <n v="408980"/>
    <m/>
    <n v="170295"/>
    <n v="221"/>
    <s v="Almoxarifados - Estoque geral"/>
    <n v="34.43"/>
    <n v="3238"/>
    <s v="VENEZA              "/>
    <s v="Bayeux"/>
    <x v="0"/>
    <x v="1"/>
    <m/>
    <x v="1"/>
    <n v="1"/>
    <n v="1"/>
    <n v="0.25"/>
    <n v="0"/>
    <m/>
    <x v="0"/>
  </r>
  <r>
    <x v="6"/>
    <m/>
    <x v="45"/>
    <n v="81069"/>
    <x v="1265"/>
    <x v="0"/>
    <n v="4"/>
    <n v="4"/>
    <m/>
    <d v="2025-06-13T00:00:00"/>
    <d v="2025-07-04T00:00:00"/>
    <s v="4  DC"/>
    <s v="Atrasado"/>
    <d v="2025-07-08T00:00:00"/>
    <n v="21"/>
    <n v="407249"/>
    <m/>
    <n v="170490"/>
    <n v="221"/>
    <s v="Almoxarifados - Estoque geral"/>
    <n v="18.329999999999998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81070"/>
    <x v="1266"/>
    <x v="0"/>
    <n v="4"/>
    <n v="4"/>
    <m/>
    <d v="2025-06-13T00:00:00"/>
    <d v="2025-07-04T00:00:00"/>
    <s v="4  DC"/>
    <s v="Atrasado"/>
    <d v="2025-07-08T00:00:00"/>
    <n v="21"/>
    <n v="407250"/>
    <m/>
    <n v="170490"/>
    <n v="221"/>
    <s v="Almoxarifados - Estoque geral"/>
    <n v="12.14"/>
    <n v="3465"/>
    <s v="MAQNELSON AGRICOLA L"/>
    <s v="Itumbiara"/>
    <x v="2"/>
    <x v="0"/>
    <m/>
    <x v="0"/>
    <n v="1"/>
    <n v="1"/>
    <n v="1.5625E-2"/>
    <n v="0"/>
    <m/>
    <x v="0"/>
  </r>
  <r>
    <x v="9"/>
    <m/>
    <x v="36"/>
    <n v="81079"/>
    <x v="1267"/>
    <x v="1"/>
    <n v="1"/>
    <n v="1"/>
    <m/>
    <d v="2025-06-21T00:00:00"/>
    <m/>
    <m/>
    <s v=""/>
    <s v=""/>
    <s v="Aguardando OC"/>
    <n v="40867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34"/>
    <n v="81118"/>
    <x v="1268"/>
    <x v="0"/>
    <n v="4"/>
    <n v="0"/>
    <n v="4"/>
    <d v="2025-02-18T00:00:00"/>
    <d v="2025-02-26T00:00:00"/>
    <m/>
    <m/>
    <s v=""/>
    <n v="8"/>
    <n v="392990"/>
    <n v="1129631"/>
    <n v="164705"/>
    <n v="119"/>
    <s v="Colhedeiras de Cana"/>
    <n v="109.68"/>
    <n v="12397"/>
    <s v="UNIMIL INDÚSTRIA "/>
    <s v="Piracicaba"/>
    <x v="4"/>
    <x v="1"/>
    <m/>
    <x v="1"/>
    <n v="1"/>
    <n v="1"/>
    <n v="0.1"/>
    <n v="0"/>
    <n v="0"/>
    <x v="5"/>
  </r>
  <r>
    <x v="4"/>
    <m/>
    <x v="135"/>
    <n v="81118"/>
    <x v="1268"/>
    <x v="0"/>
    <n v="4"/>
    <n v="0"/>
    <n v="4"/>
    <d v="2025-02-18T00:00:00"/>
    <d v="2025-02-26T00:00:00"/>
    <m/>
    <m/>
    <s v=""/>
    <n v="8"/>
    <n v="393132"/>
    <n v="1129753"/>
    <n v="164705"/>
    <n v="119"/>
    <s v="Colhedeiras de Cana"/>
    <n v="109.68"/>
    <n v="12397"/>
    <s v="UNIMIL INDÚSTRIA "/>
    <s v="Piracicaba"/>
    <x v="4"/>
    <x v="1"/>
    <m/>
    <x v="1"/>
    <n v="1"/>
    <n v="1"/>
    <n v="0.1"/>
    <n v="0"/>
    <n v="0"/>
    <x v="5"/>
  </r>
  <r>
    <x v="4"/>
    <m/>
    <x v="132"/>
    <n v="81118"/>
    <x v="1268"/>
    <x v="0"/>
    <n v="4"/>
    <n v="0"/>
    <n v="4"/>
    <d v="2025-02-19T00:00:00"/>
    <d v="2025-03-05T00:00:00"/>
    <m/>
    <m/>
    <s v=""/>
    <n v="14"/>
    <n v="393399"/>
    <n v="1130169"/>
    <n v="164896"/>
    <n v="119"/>
    <s v="Colhedeiras de Cana"/>
    <n v="109.68"/>
    <n v="12397"/>
    <s v="UNIMIL INDÚSTRIA "/>
    <s v="Piracicaba"/>
    <x v="4"/>
    <x v="1"/>
    <m/>
    <x v="1"/>
    <n v="1"/>
    <n v="1"/>
    <n v="6.6666666666666666E-2"/>
    <n v="0"/>
    <n v="0"/>
    <x v="5"/>
  </r>
  <r>
    <x v="4"/>
    <m/>
    <x v="134"/>
    <n v="81118"/>
    <x v="1268"/>
    <x v="0"/>
    <n v="4"/>
    <n v="0"/>
    <n v="4"/>
    <d v="2025-04-10T00:00:00"/>
    <d v="2025-04-29T00:00:00"/>
    <m/>
    <m/>
    <s v=""/>
    <n v="19"/>
    <n v="398813"/>
    <n v="1143606"/>
    <n v="166889"/>
    <n v="119"/>
    <s v="Colhedeiras de Cana"/>
    <n v="29.202500000000001"/>
    <n v="14644"/>
    <s v="GEOMAQ "/>
    <s v="São José do Rio Preto"/>
    <x v="4"/>
    <x v="1"/>
    <n v="1"/>
    <x v="2"/>
    <n v="1"/>
    <n v="1"/>
    <n v="0.125"/>
    <n v="0"/>
    <m/>
    <x v="4"/>
  </r>
  <r>
    <x v="4"/>
    <m/>
    <x v="135"/>
    <n v="81118"/>
    <x v="1268"/>
    <x v="0"/>
    <n v="4"/>
    <n v="0"/>
    <n v="4"/>
    <d v="2025-04-10T00:00:00"/>
    <d v="2025-04-29T00:00:00"/>
    <m/>
    <m/>
    <s v=""/>
    <n v="19"/>
    <n v="398823"/>
    <n v="1143617"/>
    <n v="166889"/>
    <n v="119"/>
    <s v="Colhedeiras de Cana"/>
    <n v="29.202500000000001"/>
    <n v="14644"/>
    <s v="GEOMAQ "/>
    <s v="São José do Rio Preto"/>
    <x v="4"/>
    <x v="1"/>
    <n v="1"/>
    <x v="2"/>
    <n v="1"/>
    <n v="1"/>
    <n v="0.125"/>
    <n v="0"/>
    <m/>
    <x v="4"/>
  </r>
  <r>
    <x v="4"/>
    <m/>
    <x v="132"/>
    <n v="81118"/>
    <x v="1268"/>
    <x v="0"/>
    <n v="4"/>
    <n v="0"/>
    <n v="4"/>
    <d v="2025-04-10T00:00:00"/>
    <d v="2025-04-29T00:00:00"/>
    <m/>
    <m/>
    <s v=""/>
    <n v="19"/>
    <n v="398834"/>
    <n v="1143620"/>
    <n v="166889"/>
    <n v="119"/>
    <s v="Colhedeiras de Cana"/>
    <n v="29.202500000000001"/>
    <n v="14644"/>
    <s v="GEOMAQ "/>
    <s v="São José do Rio Preto"/>
    <x v="4"/>
    <x v="1"/>
    <n v="1"/>
    <x v="2"/>
    <n v="1"/>
    <n v="1"/>
    <n v="0.125"/>
    <n v="0"/>
    <m/>
    <x v="4"/>
  </r>
  <r>
    <x v="4"/>
    <m/>
    <x v="134"/>
    <n v="81153"/>
    <x v="1269"/>
    <x v="0"/>
    <n v="1"/>
    <n v="0"/>
    <n v="1"/>
    <d v="2025-02-18T00:00:00"/>
    <d v="2025-02-26T00:00:00"/>
    <m/>
    <m/>
    <s v=""/>
    <n v="8"/>
    <n v="393016"/>
    <n v="1129631"/>
    <n v="164705"/>
    <n v="119"/>
    <s v="Colhedeiras de Cana"/>
    <n v="1125.4100000000001"/>
    <n v="12397"/>
    <s v="UNIMIL INDÚSTRIA "/>
    <s v="Piracicaba"/>
    <x v="4"/>
    <x v="1"/>
    <n v="1"/>
    <x v="2"/>
    <n v="1"/>
    <n v="1"/>
    <n v="0.1"/>
    <n v="0"/>
    <n v="0"/>
    <x v="5"/>
  </r>
  <r>
    <x v="4"/>
    <m/>
    <x v="135"/>
    <n v="81153"/>
    <x v="1269"/>
    <x v="0"/>
    <n v="1"/>
    <n v="0"/>
    <n v="1"/>
    <d v="2025-02-18T00:00:00"/>
    <d v="2025-02-26T00:00:00"/>
    <m/>
    <m/>
    <s v=""/>
    <n v="8"/>
    <n v="393155"/>
    <n v="1129753"/>
    <n v="164705"/>
    <n v="119"/>
    <s v="Colhedeiras de Cana"/>
    <n v="1125.4100000000001"/>
    <n v="12397"/>
    <s v="UNIMIL INDÚSTRIA "/>
    <s v="Piracicaba"/>
    <x v="4"/>
    <x v="1"/>
    <n v="1"/>
    <x v="2"/>
    <n v="1"/>
    <n v="1"/>
    <n v="0.1"/>
    <n v="0"/>
    <n v="0"/>
    <x v="5"/>
  </r>
  <r>
    <x v="4"/>
    <m/>
    <x v="132"/>
    <n v="81153"/>
    <x v="1269"/>
    <x v="0"/>
    <n v="1"/>
    <n v="0"/>
    <n v="1"/>
    <d v="2025-02-19T00:00:00"/>
    <d v="2025-03-05T00:00:00"/>
    <m/>
    <m/>
    <s v=""/>
    <n v="14"/>
    <n v="393420"/>
    <n v="1130169"/>
    <n v="164896"/>
    <n v="119"/>
    <s v="Colhedeiras de Cana"/>
    <n v="1125.4100000000001"/>
    <n v="12397"/>
    <s v="UNIMIL INDÚSTRIA "/>
    <s v="Piracicaba"/>
    <x v="4"/>
    <x v="1"/>
    <m/>
    <x v="1"/>
    <n v="1"/>
    <n v="1"/>
    <n v="6.6666666666666666E-2"/>
    <n v="0"/>
    <n v="0"/>
    <x v="5"/>
  </r>
  <r>
    <x v="4"/>
    <m/>
    <x v="133"/>
    <n v="81166"/>
    <x v="1270"/>
    <x v="0"/>
    <n v="4"/>
    <n v="0"/>
    <n v="4"/>
    <d v="2025-02-11T00:00:00"/>
    <d v="2025-02-22T00:00:00"/>
    <m/>
    <m/>
    <s v=""/>
    <n v="11"/>
    <n v="390822"/>
    <n v="1127480"/>
    <n v="164494"/>
    <n v="119"/>
    <s v="Colhedeiras de Cana"/>
    <n v="413.64"/>
    <n v="14644"/>
    <s v="GEOMAQ "/>
    <s v="São José do Rio Preto"/>
    <x v="4"/>
    <x v="1"/>
    <n v="1"/>
    <x v="2"/>
    <n v="1"/>
    <n v="1"/>
    <n v="0.33333333333333331"/>
    <n v="0"/>
    <n v="0"/>
    <x v="5"/>
  </r>
  <r>
    <x v="4"/>
    <m/>
    <x v="132"/>
    <n v="81166"/>
    <x v="1271"/>
    <x v="0"/>
    <n v="4"/>
    <n v="0"/>
    <n v="4"/>
    <d v="2025-02-19T00:00:00"/>
    <d v="2025-03-05T00:00:00"/>
    <m/>
    <m/>
    <s v=""/>
    <n v="14"/>
    <n v="393381"/>
    <n v="1130169"/>
    <n v="164898"/>
    <n v="119"/>
    <s v="Colhedeiras de Cana"/>
    <n v="323.92"/>
    <n v="14644"/>
    <s v="GEOMAQ "/>
    <s v="São José do Rio Preto"/>
    <x v="4"/>
    <x v="1"/>
    <n v="1"/>
    <x v="2"/>
    <n v="1"/>
    <n v="1"/>
    <n v="7.1428571428571425E-2"/>
    <n v="0"/>
    <n v="0"/>
    <x v="5"/>
  </r>
  <r>
    <x v="4"/>
    <m/>
    <x v="132"/>
    <n v="81173"/>
    <x v="1272"/>
    <x v="0"/>
    <n v="3"/>
    <n v="0"/>
    <n v="3"/>
    <d v="2025-02-19T00:00:00"/>
    <d v="2025-03-10T00:00:00"/>
    <m/>
    <m/>
    <s v=""/>
    <n v="19"/>
    <n v="393321"/>
    <n v="1130169"/>
    <n v="165030"/>
    <n v="119"/>
    <s v="Colhedeiras de Cana"/>
    <n v="2683.35"/>
    <n v="12397"/>
    <s v="UNIMIL INDÚSTRIA "/>
    <s v="Piracicaba"/>
    <x v="4"/>
    <x v="1"/>
    <m/>
    <x v="1"/>
    <n v="1"/>
    <n v="1"/>
    <n v="7.6923076923076927E-2"/>
    <n v="0"/>
    <n v="0"/>
    <x v="5"/>
  </r>
  <r>
    <x v="4"/>
    <m/>
    <x v="133"/>
    <n v="81183"/>
    <x v="1273"/>
    <x v="0"/>
    <n v="6"/>
    <n v="0"/>
    <n v="6"/>
    <d v="2025-02-11T00:00:00"/>
    <d v="2025-02-22T00:00:00"/>
    <m/>
    <m/>
    <s v=""/>
    <n v="11"/>
    <n v="390820"/>
    <n v="1127480"/>
    <n v="164494"/>
    <n v="119"/>
    <s v="Colhedeiras de Cana"/>
    <n v="482.94"/>
    <n v="14644"/>
    <s v="GEOMAQ "/>
    <s v="São José do Rio Preto"/>
    <x v="4"/>
    <x v="1"/>
    <n v="1"/>
    <x v="2"/>
    <n v="1"/>
    <n v="1"/>
    <n v="0.33333333333333331"/>
    <n v="0"/>
    <n v="0"/>
    <x v="5"/>
  </r>
  <r>
    <x v="4"/>
    <m/>
    <x v="132"/>
    <n v="81183"/>
    <x v="1274"/>
    <x v="0"/>
    <n v="6"/>
    <n v="0"/>
    <n v="6"/>
    <d v="2025-02-19T00:00:00"/>
    <d v="2025-03-05T00:00:00"/>
    <m/>
    <m/>
    <s v=""/>
    <n v="14"/>
    <n v="393382"/>
    <n v="1130169"/>
    <n v="164898"/>
    <n v="119"/>
    <s v="Colhedeiras de Cana"/>
    <n v="482.94"/>
    <n v="14644"/>
    <s v="GEOMAQ "/>
    <s v="São José do Rio Preto"/>
    <x v="4"/>
    <x v="1"/>
    <n v="1"/>
    <x v="2"/>
    <n v="1"/>
    <n v="1"/>
    <n v="7.1428571428571425E-2"/>
    <n v="0"/>
    <n v="0"/>
    <x v="5"/>
  </r>
  <r>
    <x v="4"/>
    <m/>
    <x v="133"/>
    <n v="81184"/>
    <x v="1275"/>
    <x v="0"/>
    <n v="2"/>
    <n v="0"/>
    <n v="2"/>
    <d v="2025-02-05T00:00:00"/>
    <d v="2025-02-12T00:00:00"/>
    <m/>
    <m/>
    <s v=""/>
    <n v="7"/>
    <n v="390813"/>
    <n v="1124878"/>
    <n v="163992"/>
    <n v="119"/>
    <s v="Colhedeiras de Cana"/>
    <n v="179.95599999999999"/>
    <n v="12397"/>
    <s v="UNIMIL INDÚSTRIA "/>
    <s v="Piracicaba"/>
    <x v="4"/>
    <x v="1"/>
    <n v="1"/>
    <x v="2"/>
    <n v="1"/>
    <n v="1"/>
    <n v="0.25"/>
    <n v="0"/>
    <n v="0"/>
    <x v="5"/>
  </r>
  <r>
    <x v="4"/>
    <m/>
    <x v="133"/>
    <n v="81185"/>
    <x v="1276"/>
    <x v="0"/>
    <n v="2"/>
    <n v="0"/>
    <n v="2"/>
    <d v="2025-02-05T00:00:00"/>
    <d v="2025-02-12T00:00:00"/>
    <m/>
    <m/>
    <s v=""/>
    <n v="7"/>
    <n v="390812"/>
    <n v="1124878"/>
    <n v="163991"/>
    <n v="119"/>
    <s v="Colhedeiras de Cana"/>
    <n v="113.8"/>
    <n v="14644"/>
    <s v="GEOMAQ "/>
    <s v="São José do Rio Preto"/>
    <x v="4"/>
    <x v="1"/>
    <n v="1"/>
    <x v="2"/>
    <n v="1"/>
    <n v="1"/>
    <n v="0.33333333333333331"/>
    <n v="0"/>
    <n v="0"/>
    <x v="5"/>
  </r>
  <r>
    <x v="4"/>
    <m/>
    <x v="132"/>
    <n v="81185"/>
    <x v="1277"/>
    <x v="0"/>
    <n v="2"/>
    <n v="0"/>
    <n v="2"/>
    <d v="2025-02-19T00:00:00"/>
    <d v="2025-03-10T00:00:00"/>
    <m/>
    <m/>
    <s v=""/>
    <n v="19"/>
    <n v="393338"/>
    <n v="1130169"/>
    <n v="165031"/>
    <n v="119"/>
    <s v="Colhedeiras de Cana"/>
    <n v="113.8"/>
    <n v="14644"/>
    <s v="GEOMAQ "/>
    <s v="São José do Rio Preto"/>
    <x v="4"/>
    <x v="1"/>
    <n v="1"/>
    <x v="2"/>
    <n v="1"/>
    <n v="1"/>
    <n v="0.1"/>
    <n v="0"/>
    <n v="0"/>
    <x v="5"/>
  </r>
  <r>
    <x v="4"/>
    <m/>
    <x v="133"/>
    <n v="81187"/>
    <x v="1278"/>
    <x v="0"/>
    <n v="2"/>
    <n v="0"/>
    <n v="2"/>
    <d v="2025-02-05T00:00:00"/>
    <d v="2025-02-12T00:00:00"/>
    <m/>
    <m/>
    <s v=""/>
    <n v="7"/>
    <n v="390810"/>
    <n v="1124878"/>
    <n v="163992"/>
    <n v="119"/>
    <s v="Colhedeiras de Cana"/>
    <n v="559.95370000000003"/>
    <n v="12397"/>
    <s v="UNIMIL INDÚSTRIA "/>
    <s v="Piracicaba"/>
    <x v="4"/>
    <x v="1"/>
    <n v="1"/>
    <x v="2"/>
    <n v="1"/>
    <n v="1"/>
    <n v="0.25"/>
    <n v="0"/>
    <n v="0"/>
    <x v="5"/>
  </r>
  <r>
    <x v="4"/>
    <m/>
    <x v="133"/>
    <n v="81191"/>
    <x v="1279"/>
    <x v="0"/>
    <n v="2"/>
    <n v="0"/>
    <n v="2"/>
    <d v="2025-02-05T00:00:00"/>
    <d v="2025-02-12T00:00:00"/>
    <m/>
    <m/>
    <s v=""/>
    <n v="7"/>
    <n v="390811"/>
    <n v="1124878"/>
    <n v="163992"/>
    <n v="119"/>
    <s v="Colhedeiras de Cana"/>
    <n v="79.66"/>
    <n v="12397"/>
    <s v="UNIMIL INDÚSTRIA "/>
    <s v="Piracicaba"/>
    <x v="4"/>
    <x v="1"/>
    <n v="1"/>
    <x v="2"/>
    <n v="1"/>
    <n v="1"/>
    <n v="0.25"/>
    <n v="0"/>
    <n v="0"/>
    <x v="5"/>
  </r>
  <r>
    <x v="4"/>
    <m/>
    <x v="132"/>
    <n v="81191"/>
    <x v="1280"/>
    <x v="0"/>
    <n v="2"/>
    <n v="0"/>
    <n v="2"/>
    <d v="2025-02-19T00:00:00"/>
    <d v="2025-03-05T00:00:00"/>
    <m/>
    <m/>
    <s v=""/>
    <n v="14"/>
    <n v="393337"/>
    <n v="1130169"/>
    <n v="164896"/>
    <n v="119"/>
    <s v="Colhedeiras de Cana"/>
    <n v="70.819999999999993"/>
    <n v="12397"/>
    <s v="UNIMIL INDÚSTRIA "/>
    <s v="Piracicaba"/>
    <x v="4"/>
    <x v="1"/>
    <n v="1"/>
    <x v="2"/>
    <n v="1"/>
    <n v="1"/>
    <n v="6.6666666666666666E-2"/>
    <n v="0"/>
    <n v="0"/>
    <x v="5"/>
  </r>
  <r>
    <x v="4"/>
    <m/>
    <x v="132"/>
    <n v="81192"/>
    <x v="1281"/>
    <x v="0"/>
    <n v="4"/>
    <n v="0"/>
    <n v="4"/>
    <d v="2025-02-19T00:00:00"/>
    <d v="2025-03-10T00:00:00"/>
    <m/>
    <m/>
    <s v=""/>
    <n v="19"/>
    <n v="393319"/>
    <n v="1130169"/>
    <n v="165030"/>
    <n v="119"/>
    <s v="Colhedeiras de Cana"/>
    <n v="686.32"/>
    <n v="12397"/>
    <s v="UNIMIL INDÚSTRIA "/>
    <s v="Piracicaba"/>
    <x v="4"/>
    <x v="1"/>
    <m/>
    <x v="1"/>
    <n v="1"/>
    <n v="1"/>
    <n v="7.6923076923076927E-2"/>
    <n v="0"/>
    <n v="0"/>
    <x v="5"/>
  </r>
  <r>
    <x v="2"/>
    <m/>
    <x v="102"/>
    <n v="81292"/>
    <x v="1282"/>
    <x v="1"/>
    <n v="1"/>
    <n v="1"/>
    <n v="0"/>
    <d v="2025-06-05T00:00:00"/>
    <m/>
    <m/>
    <s v=""/>
    <s v=""/>
    <s v="Aguardando OC"/>
    <n v="406158"/>
    <m/>
    <n v="0"/>
    <n v="815"/>
    <s v="Almoxarifados - Estoque geral"/>
    <n v="2349.9"/>
    <m/>
    <s v=""/>
    <s v=""/>
    <x v="3"/>
    <x v="0"/>
    <m/>
    <x v="0"/>
    <n v="1"/>
    <n v="1"/>
    <n v="0"/>
    <n v="1"/>
    <m/>
    <x v="0"/>
  </r>
  <r>
    <x v="6"/>
    <m/>
    <x v="19"/>
    <n v="81308"/>
    <x v="1283"/>
    <x v="0"/>
    <n v="1"/>
    <n v="0"/>
    <n v="1"/>
    <d v="2025-02-28T00:00:00"/>
    <d v="2025-03-20T00:00:00"/>
    <m/>
    <m/>
    <s v=""/>
    <n v="20"/>
    <n v="394715"/>
    <n v="1133066"/>
    <n v="165177"/>
    <n v="692"/>
    <s v="Tratores Preparo Solo"/>
    <n v="35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19"/>
    <n v="81309"/>
    <x v="1284"/>
    <x v="0"/>
    <n v="7"/>
    <n v="0"/>
    <n v="7"/>
    <d v="2025-02-28T00:00:00"/>
    <d v="2025-03-20T00:00:00"/>
    <m/>
    <m/>
    <s v=""/>
    <n v="20"/>
    <n v="394711"/>
    <n v="1133066"/>
    <n v="165177"/>
    <n v="692"/>
    <s v="Tratores Preparo Solo"/>
    <n v="2.2599999999999998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19"/>
    <n v="81310"/>
    <x v="1285"/>
    <x v="0"/>
    <n v="1"/>
    <n v="0"/>
    <n v="1"/>
    <d v="2025-02-28T00:00:00"/>
    <d v="2025-03-20T00:00:00"/>
    <m/>
    <m/>
    <s v=""/>
    <n v="20"/>
    <n v="394710"/>
    <n v="1133066"/>
    <n v="165177"/>
    <n v="692"/>
    <s v="Tratores Preparo Solo"/>
    <n v="28"/>
    <n v="13341"/>
    <s v="DISMA DISTRIBUIDORA"/>
    <s v="Araçatuba"/>
    <x v="4"/>
    <x v="1"/>
    <n v="1"/>
    <x v="2"/>
    <n v="1"/>
    <n v="1"/>
    <n v="0.04"/>
    <n v="0"/>
    <n v="0"/>
    <x v="5"/>
  </r>
  <r>
    <x v="6"/>
    <m/>
    <x v="19"/>
    <n v="81314"/>
    <x v="1286"/>
    <x v="0"/>
    <n v="1"/>
    <n v="0"/>
    <n v="1"/>
    <d v="2025-02-28T00:00:00"/>
    <d v="2025-03-20T00:00:00"/>
    <m/>
    <m/>
    <s v=""/>
    <n v="20"/>
    <n v="394713"/>
    <n v="1133066"/>
    <n v="165177"/>
    <n v="692"/>
    <s v="Tratores Preparo Solo"/>
    <n v="1.55"/>
    <n v="13341"/>
    <s v="DISMA DISTRIBUIDORA"/>
    <s v="Araçatuba"/>
    <x v="4"/>
    <x v="1"/>
    <n v="1"/>
    <x v="2"/>
    <n v="1"/>
    <n v="1"/>
    <n v="0.04"/>
    <n v="0"/>
    <n v="0"/>
    <x v="5"/>
  </r>
  <r>
    <x v="5"/>
    <m/>
    <x v="83"/>
    <n v="81392"/>
    <x v="1287"/>
    <x v="0"/>
    <n v="1"/>
    <n v="0"/>
    <n v="1"/>
    <d v="2025-03-27T00:00:00"/>
    <d v="2025-04-09T00:00:00"/>
    <m/>
    <m/>
    <s v=""/>
    <n v="13"/>
    <n v="397302"/>
    <n v="1139812"/>
    <n v="165960"/>
    <n v="689"/>
    <s v="Caminhões Colheita"/>
    <n v="215"/>
    <n v="2097"/>
    <s v="CAUPECAS            "/>
    <s v="Recife"/>
    <x v="1"/>
    <x v="1"/>
    <n v="1"/>
    <x v="2"/>
    <n v="1"/>
    <n v="1"/>
    <n v="0.5"/>
    <n v="0"/>
    <n v="0"/>
    <x v="1"/>
  </r>
  <r>
    <x v="5"/>
    <m/>
    <x v="15"/>
    <n v="81400"/>
    <x v="1288"/>
    <x v="1"/>
    <n v="4"/>
    <n v="4"/>
    <n v="0"/>
    <d v="2025-03-10T00:00:00"/>
    <m/>
    <m/>
    <s v=""/>
    <s v=""/>
    <s v="Aguardando OC"/>
    <n v="395405"/>
    <n v="1135312"/>
    <n v="0"/>
    <n v="667"/>
    <s v="Caminhões Apoio (Industria)"/>
    <n v="11.4"/>
    <m/>
    <s v=""/>
    <s v=""/>
    <x v="3"/>
    <x v="0"/>
    <m/>
    <x v="0"/>
    <n v="1"/>
    <n v="1"/>
    <n v="0"/>
    <n v="1"/>
    <e v="#REF!"/>
    <x v="1"/>
  </r>
  <r>
    <x v="2"/>
    <m/>
    <x v="33"/>
    <n v="81441"/>
    <x v="1289"/>
    <x v="0"/>
    <n v="10"/>
    <n v="0"/>
    <n v="10"/>
    <d v="2025-04-30T00:00:00"/>
    <d v="2025-05-07T00:00:00"/>
    <m/>
    <s v=""/>
    <s v=""/>
    <n v="7"/>
    <n v="401010"/>
    <m/>
    <n v="0"/>
    <n v="221"/>
    <s v="Almoxarifados - Estoque geral"/>
    <n v="1050"/>
    <n v="10015"/>
    <s v="CARREMACPS"/>
    <s v="Rio Largo"/>
    <x v="5"/>
    <x v="1"/>
    <m/>
    <x v="1"/>
    <n v="1"/>
    <n v="1"/>
    <n v="0"/>
    <n v="1"/>
    <e v="#REF!"/>
    <x v="4"/>
  </r>
  <r>
    <x v="5"/>
    <m/>
    <x v="40"/>
    <n v="81491"/>
    <x v="1290"/>
    <x v="0"/>
    <n v="1"/>
    <n v="0"/>
    <n v="1"/>
    <d v="2025-04-09T00:00:00"/>
    <d v="2025-04-16T00:00:00"/>
    <m/>
    <m/>
    <s v=""/>
    <n v="7"/>
    <n v="398674"/>
    <n v="1143267"/>
    <n v="166439"/>
    <n v="684"/>
    <s v="Caminhões Bombeiro"/>
    <n v="1150"/>
    <m/>
    <s v=""/>
    <s v=""/>
    <x v="3"/>
    <x v="1"/>
    <n v="1"/>
    <x v="2"/>
    <n v="1"/>
    <n v="1"/>
    <n v="0.5"/>
    <n v="0"/>
    <n v="0"/>
    <x v="4"/>
  </r>
  <r>
    <x v="4"/>
    <m/>
    <x v="134"/>
    <n v="81520"/>
    <x v="1291"/>
    <x v="0"/>
    <n v="1"/>
    <n v="0"/>
    <n v="1"/>
    <d v="2025-06-06T00:00:00"/>
    <d v="2025-06-11T00:00:00"/>
    <s v="1  UT"/>
    <s v="Atrasado"/>
    <d v="2025-06-12T00:00:00"/>
    <n v="5"/>
    <n v="406285"/>
    <m/>
    <n v="168996"/>
    <n v="221"/>
    <s v="Almoxarifados - Estoque geral"/>
    <n v="1579.02"/>
    <n v="3238"/>
    <s v="VENEZA              "/>
    <s v="Bayeux"/>
    <x v="0"/>
    <x v="1"/>
    <m/>
    <x v="1"/>
    <n v="1"/>
    <n v="1"/>
    <n v="0.14285714285714285"/>
    <n v="0"/>
    <m/>
    <x v="0"/>
  </r>
  <r>
    <x v="5"/>
    <m/>
    <x v="40"/>
    <n v="81521"/>
    <x v="1292"/>
    <x v="0"/>
    <n v="1"/>
    <n v="0"/>
    <n v="1"/>
    <d v="2025-04-09T00:00:00"/>
    <d v="2025-04-12T00:00:00"/>
    <m/>
    <m/>
    <s v=""/>
    <n v="3"/>
    <n v="398684"/>
    <n v="1143267"/>
    <n v="166217"/>
    <n v="684"/>
    <s v="Caminhões Bombeiro"/>
    <n v="101.52"/>
    <m/>
    <s v=""/>
    <s v=""/>
    <x v="3"/>
    <x v="1"/>
    <n v="1"/>
    <x v="2"/>
    <n v="1"/>
    <n v="1"/>
    <n v="9.0909090909090912E-2"/>
    <n v="0"/>
    <n v="0"/>
    <x v="4"/>
  </r>
  <r>
    <x v="11"/>
    <m/>
    <x v="61"/>
    <n v="82135"/>
    <x v="1293"/>
    <x v="0"/>
    <n v="108"/>
    <n v="0"/>
    <n v="108"/>
    <d v="2025-05-08T00:00:00"/>
    <d v="2025-05-16T00:00:00"/>
    <m/>
    <s v=""/>
    <s v=""/>
    <n v="8"/>
    <n v="401758"/>
    <m/>
    <n v="167833"/>
    <n v="221"/>
    <s v="Almoxarifados - Estoque geral"/>
    <n v="982.8"/>
    <n v="2928"/>
    <s v="CM                  "/>
    <s v="Recife"/>
    <x v="1"/>
    <x v="1"/>
    <m/>
    <x v="1"/>
    <n v="1"/>
    <n v="1"/>
    <n v="0.5"/>
    <n v="0"/>
    <m/>
    <x v="2"/>
  </r>
  <r>
    <x v="11"/>
    <m/>
    <x v="61"/>
    <n v="82136"/>
    <x v="1294"/>
    <x v="0"/>
    <n v="192"/>
    <n v="95"/>
    <n v="97"/>
    <d v="2025-05-08T00:00:00"/>
    <d v="2025-05-16T00:00:00"/>
    <m/>
    <s v=""/>
    <s v=""/>
    <n v="8"/>
    <n v="401759"/>
    <m/>
    <n v="167835"/>
    <n v="221"/>
    <s v="Almoxarifados - Estoque geral"/>
    <n v="1881.6"/>
    <n v="3263"/>
    <s v="MR,                 "/>
    <s v="Recife"/>
    <x v="1"/>
    <x v="0"/>
    <m/>
    <x v="0"/>
    <n v="1"/>
    <n v="1"/>
    <n v="0.2"/>
    <n v="0"/>
    <m/>
    <x v="2"/>
  </r>
  <r>
    <x v="11"/>
    <m/>
    <x v="61"/>
    <n v="82204"/>
    <x v="1295"/>
    <x v="1"/>
    <n v="770"/>
    <n v="770"/>
    <m/>
    <d v="2025-07-08T00:00:00"/>
    <m/>
    <m/>
    <s v=""/>
    <s v=""/>
    <s v="Aguardando OC"/>
    <n v="410717"/>
    <m/>
    <n v="0"/>
    <n v="221"/>
    <s v="Almoxarifados - Estoque geral"/>
    <n v="9.9"/>
    <m/>
    <s v=""/>
    <s v=""/>
    <x v="3"/>
    <x v="0"/>
    <m/>
    <x v="0"/>
    <n v="1"/>
    <n v="1"/>
    <n v="0"/>
    <n v="1"/>
    <m/>
    <x v="3"/>
  </r>
  <r>
    <x v="1"/>
    <m/>
    <x v="146"/>
    <n v="82206"/>
    <x v="1296"/>
    <x v="0"/>
    <n v="1"/>
    <n v="0"/>
    <n v="1"/>
    <d v="2025-02-28T00:00:00"/>
    <d v="2025-04-09T00:00:00"/>
    <m/>
    <m/>
    <s v=""/>
    <n v="40"/>
    <n v="394656"/>
    <n v="1132979"/>
    <n v="165972"/>
    <n v="719"/>
    <s v="Automóveis e utilitários - Adm. Agricola"/>
    <n v="723"/>
    <n v="12468"/>
    <s v="AUTO PECAS BARBOSA"/>
    <s v="João Pessoa"/>
    <x v="0"/>
    <x v="1"/>
    <m/>
    <x v="1"/>
    <n v="1"/>
    <n v="1"/>
    <n v="0.25"/>
    <n v="0"/>
    <n v="0"/>
    <x v="5"/>
  </r>
  <r>
    <x v="3"/>
    <m/>
    <x v="3"/>
    <n v="82260"/>
    <x v="1297"/>
    <x v="0"/>
    <n v="1"/>
    <n v="0"/>
    <n v="1"/>
    <d v="2025-05-16T00:00:00"/>
    <d v="2025-05-26T00:00:00"/>
    <s v="6  DC"/>
    <s v="Atrasado"/>
    <d v="2025-06-01T00:00:00"/>
    <n v="10"/>
    <n v="403224"/>
    <m/>
    <n v="168129"/>
    <n v="221"/>
    <s v="Almoxarifados - Estoque geral"/>
    <n v="1675"/>
    <n v="3337"/>
    <s v="FORNECEDORA         "/>
    <s v="Campina Grande"/>
    <x v="0"/>
    <x v="1"/>
    <m/>
    <x v="1"/>
    <n v="1"/>
    <n v="1"/>
    <n v="3.8461538461538464E-2"/>
    <n v="0"/>
    <m/>
    <x v="2"/>
  </r>
  <r>
    <x v="7"/>
    <m/>
    <x v="147"/>
    <n v="82336"/>
    <x v="1298"/>
    <x v="0"/>
    <n v="6"/>
    <n v="0"/>
    <n v="6"/>
    <d v="2025-06-06T00:00:00"/>
    <d v="2025-06-11T00:00:00"/>
    <s v="1  DC"/>
    <s v="Atrasado"/>
    <d v="2025-06-12T00:00:00"/>
    <n v="5"/>
    <n v="406364"/>
    <m/>
    <n v="168999"/>
    <n v="221"/>
    <s v="Almoxarifados - Estoque geral"/>
    <n v="98"/>
    <n v="10783"/>
    <s v="MARRA DISTRIBUIDORA "/>
    <s v="Ribeirão Preto"/>
    <x v="4"/>
    <x v="1"/>
    <m/>
    <x v="1"/>
    <n v="1"/>
    <n v="1"/>
    <n v="0.33333333333333331"/>
    <n v="0"/>
    <m/>
    <x v="0"/>
  </r>
  <r>
    <x v="6"/>
    <m/>
    <x v="24"/>
    <n v="82393"/>
    <x v="1299"/>
    <x v="0"/>
    <n v="1"/>
    <n v="0"/>
    <n v="1"/>
    <d v="2025-04-08T00:00:00"/>
    <d v="2025-04-16T00:00:00"/>
    <m/>
    <m/>
    <s v=""/>
    <n v="8"/>
    <n v="398389"/>
    <n v="1142680"/>
    <n v="166417"/>
    <n v="692"/>
    <s v="Tratores Preparo Solo"/>
    <n v="283.8"/>
    <n v="13341"/>
    <s v="DISMA DISTRIBUIDORA"/>
    <s v="Araçatuba"/>
    <x v="4"/>
    <x v="1"/>
    <n v="1"/>
    <x v="2"/>
    <n v="1"/>
    <n v="1"/>
    <n v="6.25E-2"/>
    <n v="0"/>
    <n v="0"/>
    <x v="4"/>
  </r>
  <r>
    <x v="5"/>
    <m/>
    <x v="20"/>
    <n v="82405"/>
    <x v="1300"/>
    <x v="1"/>
    <n v="4"/>
    <n v="4"/>
    <m/>
    <d v="2025-07-17T00:00:00"/>
    <m/>
    <m/>
    <s v=""/>
    <s v=""/>
    <s v="Aguardando OC"/>
    <n v="412105"/>
    <m/>
    <n v="0"/>
    <n v="221"/>
    <s v="Almoxarifados - Estoque geral"/>
    <n v="270.89"/>
    <m/>
    <s v=""/>
    <s v=""/>
    <x v="3"/>
    <x v="0"/>
    <m/>
    <x v="0"/>
    <n v="1"/>
    <n v="1"/>
    <n v="0"/>
    <n v="1"/>
    <m/>
    <x v="3"/>
  </r>
  <r>
    <x v="4"/>
    <m/>
    <x v="132"/>
    <n v="82707"/>
    <x v="1301"/>
    <x v="0"/>
    <n v="25"/>
    <n v="0"/>
    <n v="25"/>
    <d v="2025-02-19T00:00:00"/>
    <d v="2025-03-05T00:00:00"/>
    <m/>
    <m/>
    <s v=""/>
    <n v="14"/>
    <n v="393430"/>
    <n v="1130169"/>
    <n v="164898"/>
    <n v="119"/>
    <s v="Colhedeiras de Cana"/>
    <n v="20.25"/>
    <n v="14644"/>
    <s v="GEOMAQ "/>
    <s v="São José do Rio Preto"/>
    <x v="4"/>
    <x v="1"/>
    <n v="1"/>
    <x v="2"/>
    <n v="1"/>
    <n v="1"/>
    <n v="7.1428571428571425E-2"/>
    <n v="0"/>
    <n v="0"/>
    <x v="5"/>
  </r>
  <r>
    <x v="4"/>
    <m/>
    <x v="132"/>
    <n v="82733"/>
    <x v="1302"/>
    <x v="0"/>
    <n v="3"/>
    <n v="0"/>
    <n v="3"/>
    <d v="2025-02-19T00:00:00"/>
    <d v="2025-03-10T00:00:00"/>
    <m/>
    <m/>
    <s v=""/>
    <n v="19"/>
    <n v="393344"/>
    <n v="1130169"/>
    <n v="165029"/>
    <n v="119"/>
    <s v="Colhedeiras de Cana"/>
    <n v="60"/>
    <n v="13891"/>
    <s v="TORCANE PEÇAS "/>
    <s v="Piracicaba"/>
    <x v="4"/>
    <x v="1"/>
    <n v="1"/>
    <x v="2"/>
    <n v="1"/>
    <n v="1"/>
    <n v="0.14285714285714285"/>
    <n v="0"/>
    <n v="0"/>
    <x v="5"/>
  </r>
  <r>
    <x v="4"/>
    <m/>
    <x v="135"/>
    <n v="82736"/>
    <x v="1303"/>
    <x v="0"/>
    <n v="1"/>
    <n v="0"/>
    <n v="1"/>
    <d v="2025-02-18T00:00:00"/>
    <d v="2025-02-26T00:00:00"/>
    <m/>
    <m/>
    <s v=""/>
    <n v="8"/>
    <n v="393157"/>
    <n v="1129753"/>
    <n v="164703"/>
    <n v="119"/>
    <s v="Colhedeiras de Cana"/>
    <n v="67.58"/>
    <n v="14644"/>
    <s v="GEOMAQ "/>
    <s v="São José do Rio Preto"/>
    <x v="4"/>
    <x v="1"/>
    <n v="1"/>
    <x v="2"/>
    <n v="1"/>
    <n v="1"/>
    <n v="1"/>
    <n v="0"/>
    <n v="0"/>
    <x v="5"/>
  </r>
  <r>
    <x v="4"/>
    <m/>
    <x v="132"/>
    <n v="82736"/>
    <x v="1303"/>
    <x v="0"/>
    <n v="1"/>
    <n v="0"/>
    <n v="1"/>
    <d v="2025-02-19T00:00:00"/>
    <d v="2025-03-05T00:00:00"/>
    <m/>
    <m/>
    <s v=""/>
    <n v="14"/>
    <n v="393422"/>
    <n v="1130169"/>
    <n v="164898"/>
    <n v="119"/>
    <s v="Colhedeiras de Cana"/>
    <n v="67.58"/>
    <n v="14644"/>
    <s v="GEOMAQ "/>
    <s v="São José do Rio Preto"/>
    <x v="4"/>
    <x v="1"/>
    <n v="1"/>
    <x v="2"/>
    <n v="1"/>
    <n v="1"/>
    <n v="7.1428571428571425E-2"/>
    <n v="0"/>
    <n v="0"/>
    <x v="5"/>
  </r>
  <r>
    <x v="4"/>
    <m/>
    <x v="132"/>
    <n v="82738"/>
    <x v="1304"/>
    <x v="0"/>
    <n v="2"/>
    <n v="0"/>
    <n v="2"/>
    <d v="2025-02-19T00:00:00"/>
    <d v="2025-03-05T00:00:00"/>
    <m/>
    <m/>
    <s v=""/>
    <n v="14"/>
    <n v="393424"/>
    <n v="1130169"/>
    <n v="164896"/>
    <n v="119"/>
    <s v="Colhedeiras de Cana"/>
    <n v="93.5"/>
    <n v="12397"/>
    <s v="UNIMIL INDÚSTRIA "/>
    <s v="Piracicaba"/>
    <x v="4"/>
    <x v="1"/>
    <n v="1"/>
    <x v="2"/>
    <n v="1"/>
    <n v="1"/>
    <n v="6.6666666666666666E-2"/>
    <n v="0"/>
    <n v="0"/>
    <x v="5"/>
  </r>
  <r>
    <x v="5"/>
    <m/>
    <x v="91"/>
    <n v="82793"/>
    <x v="1305"/>
    <x v="1"/>
    <n v="1"/>
    <n v="1"/>
    <m/>
    <d v="2025-07-18T00:00:00"/>
    <m/>
    <m/>
    <s v=""/>
    <s v=""/>
    <s v="Aguardando OC"/>
    <n v="412267"/>
    <m/>
    <n v="0"/>
    <n v="221"/>
    <s v="Almoxarifados - Estoque geral"/>
    <n v="452.4"/>
    <m/>
    <s v=""/>
    <s v=""/>
    <x v="3"/>
    <x v="0"/>
    <m/>
    <x v="0"/>
    <n v="1"/>
    <n v="1"/>
    <n v="0"/>
    <n v="1"/>
    <m/>
    <x v="3"/>
  </r>
  <r>
    <x v="4"/>
    <m/>
    <x v="10"/>
    <n v="83028"/>
    <x v="1306"/>
    <x v="0"/>
    <n v="16"/>
    <n v="0"/>
    <n v="16"/>
    <d v="2025-04-22T00:00:00"/>
    <d v="2025-04-29T00:00:00"/>
    <m/>
    <s v=""/>
    <s v=""/>
    <n v="7"/>
    <n v="400028"/>
    <m/>
    <n v="166923"/>
    <n v="221"/>
    <s v="Almoxarifados - Estoque geral"/>
    <n v="2767.2"/>
    <n v="3465"/>
    <s v="MAQNELSON AGRICOLA L"/>
    <s v="Itumbiara"/>
    <x v="2"/>
    <x v="1"/>
    <m/>
    <x v="1"/>
    <n v="1"/>
    <n v="1"/>
    <n v="0.33333333333333331"/>
    <n v="0"/>
    <m/>
    <x v="4"/>
  </r>
  <r>
    <x v="0"/>
    <m/>
    <x v="0"/>
    <n v="83237"/>
    <x v="1307"/>
    <x v="0"/>
    <n v="2"/>
    <n v="2"/>
    <m/>
    <d v="2025-06-18T00:00:00"/>
    <d v="2025-07-05T00:00:00"/>
    <s v="0  DC"/>
    <s v="Atrasado"/>
    <d v="2025-07-05T00:00:00"/>
    <n v="17"/>
    <n v="408202"/>
    <m/>
    <n v="170463"/>
    <n v="221"/>
    <s v="Almoxarifados - Estoque geral"/>
    <n v="3000"/>
    <n v="3532"/>
    <s v="HC PNEUS SA         "/>
    <s v="João Pessoa"/>
    <x v="0"/>
    <x v="0"/>
    <m/>
    <x v="0"/>
    <n v="1"/>
    <n v="1"/>
    <n v="7.6923076923076927E-2"/>
    <n v="0"/>
    <m/>
    <x v="0"/>
  </r>
  <r>
    <x v="6"/>
    <m/>
    <x v="117"/>
    <n v="83277"/>
    <x v="1308"/>
    <x v="0"/>
    <n v="1"/>
    <n v="1"/>
    <m/>
    <d v="2025-07-09T00:00:00"/>
    <d v="2025-07-15T00:00:00"/>
    <s v="1  DC"/>
    <s v="Atrasado"/>
    <d v="2025-07-16T00:00:00"/>
    <n v="6"/>
    <n v="410977"/>
    <m/>
    <n v="170982"/>
    <n v="221"/>
    <s v="Almoxarifados - Estoque geral"/>
    <n v="1150"/>
    <n v="15127"/>
    <s v="EQUAGRIL LTDA"/>
    <s v="São Paulo"/>
    <x v="4"/>
    <x v="0"/>
    <m/>
    <x v="0"/>
    <n v="1"/>
    <n v="1"/>
    <n v="0.25"/>
    <n v="0"/>
    <m/>
    <x v="3"/>
  </r>
  <r>
    <x v="11"/>
    <m/>
    <x v="61"/>
    <n v="83446"/>
    <x v="1309"/>
    <x v="0"/>
    <n v="24"/>
    <n v="24"/>
    <m/>
    <d v="2025-07-08T00:00:00"/>
    <d v="2025-07-15T00:00:00"/>
    <s v="0  DC"/>
    <s v="Atrasado"/>
    <d v="2025-07-15T00:00:00"/>
    <n v="7"/>
    <n v="410724"/>
    <m/>
    <n v="170969"/>
    <n v="221"/>
    <s v="Almoxarifados - Estoque geral"/>
    <n v="7.5"/>
    <n v="5779"/>
    <s v="ARCELOR MITTAL DISTRIBUIÇÃO"/>
    <s v="Jaboatão dos Guararapes"/>
    <x v="1"/>
    <x v="0"/>
    <m/>
    <x v="0"/>
    <n v="1"/>
    <n v="1"/>
    <n v="0.25"/>
    <n v="0"/>
    <m/>
    <x v="3"/>
  </r>
  <r>
    <x v="0"/>
    <m/>
    <x v="0"/>
    <n v="83526"/>
    <x v="1310"/>
    <x v="0"/>
    <n v="4"/>
    <n v="4"/>
    <m/>
    <d v="2025-06-18T00:00:00"/>
    <d v="2025-07-05T00:00:00"/>
    <s v="0  DC"/>
    <s v="Atrasado"/>
    <d v="2025-07-05T00:00:00"/>
    <n v="17"/>
    <n v="408200"/>
    <m/>
    <n v="170463"/>
    <n v="221"/>
    <s v="Almoxarifados - Estoque geral"/>
    <n v="3212.21"/>
    <n v="3532"/>
    <s v="HC PNEUS SA         "/>
    <s v="João Pessoa"/>
    <x v="0"/>
    <x v="0"/>
    <m/>
    <x v="0"/>
    <n v="1"/>
    <n v="1"/>
    <n v="7.6923076923076927E-2"/>
    <n v="0"/>
    <m/>
    <x v="0"/>
  </r>
  <r>
    <x v="0"/>
    <m/>
    <x v="0"/>
    <n v="83527"/>
    <x v="1311"/>
    <x v="0"/>
    <n v="2"/>
    <n v="2"/>
    <m/>
    <d v="2025-06-18T00:00:00"/>
    <d v="2025-07-05T00:00:00"/>
    <s v="0  DC"/>
    <s v="Atrasado"/>
    <d v="2025-07-05T00:00:00"/>
    <n v="17"/>
    <n v="408201"/>
    <m/>
    <n v="170463"/>
    <n v="221"/>
    <s v="Almoxarifados - Estoque geral"/>
    <n v="4340.3500000000004"/>
    <n v="3532"/>
    <s v="HC PNEUS SA         "/>
    <s v="João Pessoa"/>
    <x v="0"/>
    <x v="0"/>
    <m/>
    <x v="0"/>
    <n v="1"/>
    <n v="1"/>
    <n v="7.6923076923076927E-2"/>
    <n v="0"/>
    <m/>
    <x v="0"/>
  </r>
  <r>
    <x v="6"/>
    <m/>
    <x v="31"/>
    <n v="83566"/>
    <x v="1312"/>
    <x v="1"/>
    <n v="1"/>
    <n v="1"/>
    <m/>
    <d v="2025-05-28T00:00:00"/>
    <m/>
    <m/>
    <s v=""/>
    <s v=""/>
    <s v="Aguardando OC"/>
    <n v="405014"/>
    <m/>
    <n v="0"/>
    <n v="221"/>
    <s v="Almoxarifados - Estoque geral"/>
    <n v="159.94"/>
    <m/>
    <s v=""/>
    <s v=""/>
    <x v="3"/>
    <x v="0"/>
    <m/>
    <x v="0"/>
    <n v="1"/>
    <n v="1"/>
    <n v="0"/>
    <n v="1"/>
    <m/>
    <x v="2"/>
  </r>
  <r>
    <x v="3"/>
    <m/>
    <x v="3"/>
    <n v="83585"/>
    <x v="1313"/>
    <x v="0"/>
    <n v="1"/>
    <n v="0"/>
    <n v="1"/>
    <d v="2025-05-16T00:00:00"/>
    <d v="2025-05-26T00:00:00"/>
    <s v="6  DC"/>
    <s v="Atrasado"/>
    <d v="2025-06-01T00:00:00"/>
    <n v="10"/>
    <n v="403230"/>
    <m/>
    <n v="168129"/>
    <n v="221"/>
    <s v="Almoxarifados - Estoque geral"/>
    <n v="189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83586"/>
    <x v="1314"/>
    <x v="0"/>
    <n v="1"/>
    <n v="0"/>
    <n v="1"/>
    <d v="2025-05-16T00:00:00"/>
    <d v="2025-05-26T00:00:00"/>
    <s v="1  DC"/>
    <s v="Atrasado"/>
    <d v="2025-05-27T00:00:00"/>
    <n v="10"/>
    <n v="403229"/>
    <m/>
    <n v="168129"/>
    <n v="221"/>
    <s v="Almoxarifados - Estoque geral"/>
    <n v="167"/>
    <n v="3337"/>
    <s v="FORNECEDORA         "/>
    <s v="Campina Grande"/>
    <x v="0"/>
    <x v="1"/>
    <m/>
    <x v="1"/>
    <n v="1"/>
    <n v="1"/>
    <n v="3.8461538461538464E-2"/>
    <n v="0"/>
    <m/>
    <x v="2"/>
  </r>
  <r>
    <x v="6"/>
    <m/>
    <x v="45"/>
    <n v="83653"/>
    <x v="1315"/>
    <x v="0"/>
    <n v="1"/>
    <n v="1"/>
    <m/>
    <d v="2025-06-13T00:00:00"/>
    <d v="2025-07-04T00:00:00"/>
    <s v="4  DC"/>
    <s v="Atrasado"/>
    <d v="2025-07-08T00:00:00"/>
    <n v="21"/>
    <n v="407231"/>
    <m/>
    <n v="170490"/>
    <n v="221"/>
    <s v="Almoxarifados - Estoque geral"/>
    <n v="867.94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83654"/>
    <x v="1316"/>
    <x v="1"/>
    <n v="1"/>
    <n v="1"/>
    <m/>
    <d v="2025-06-13T00:00:00"/>
    <m/>
    <m/>
    <s v=""/>
    <s v=""/>
    <s v="Aguardando OC"/>
    <n v="407447"/>
    <m/>
    <n v="0"/>
    <n v="221"/>
    <s v="Almoxarifados - Estoque geral"/>
    <n v="41.96"/>
    <m/>
    <s v=""/>
    <s v=""/>
    <x v="3"/>
    <x v="0"/>
    <m/>
    <x v="0"/>
    <n v="1"/>
    <n v="1"/>
    <n v="0"/>
    <n v="1"/>
    <m/>
    <x v="0"/>
  </r>
  <r>
    <x v="6"/>
    <m/>
    <x v="31"/>
    <n v="83655"/>
    <x v="1317"/>
    <x v="1"/>
    <n v="1"/>
    <n v="1"/>
    <m/>
    <d v="2025-06-13T00:00:00"/>
    <m/>
    <m/>
    <s v=""/>
    <s v=""/>
    <s v="Aguardando OC"/>
    <n v="407446"/>
    <m/>
    <n v="0"/>
    <n v="221"/>
    <s v="Almoxarifados - Estoque geral"/>
    <n v="3334.7"/>
    <m/>
    <s v=""/>
    <s v=""/>
    <x v="3"/>
    <x v="0"/>
    <m/>
    <x v="0"/>
    <n v="1"/>
    <n v="1"/>
    <n v="0"/>
    <n v="1"/>
    <m/>
    <x v="0"/>
  </r>
  <r>
    <x v="9"/>
    <m/>
    <x v="36"/>
    <n v="83678"/>
    <x v="1318"/>
    <x v="0"/>
    <n v="1"/>
    <n v="0"/>
    <n v="1"/>
    <d v="2025-06-17T00:00:00"/>
    <d v="2025-06-27T00:00:00"/>
    <s v="1  DC"/>
    <s v="Atrasado"/>
    <d v="2025-06-28T00:00:00"/>
    <n v="10"/>
    <n v="408087"/>
    <m/>
    <n v="169735"/>
    <n v="221"/>
    <s v="Almoxarifados - Estoque geral"/>
    <n v="28.55"/>
    <n v="2813"/>
    <s v="NORTEL              "/>
    <s v="Jaboatão dos Guararapes"/>
    <x v="1"/>
    <x v="1"/>
    <m/>
    <x v="1"/>
    <n v="1"/>
    <n v="1"/>
    <n v="0.5"/>
    <n v="0"/>
    <m/>
    <x v="0"/>
  </r>
  <r>
    <x v="9"/>
    <m/>
    <x v="36"/>
    <n v="83687"/>
    <x v="1319"/>
    <x v="1"/>
    <n v="2"/>
    <n v="2"/>
    <m/>
    <d v="2025-07-08T00:00:00"/>
    <m/>
    <m/>
    <s v=""/>
    <s v=""/>
    <s v="Aguardando OC"/>
    <n v="410557"/>
    <m/>
    <n v="0"/>
    <n v="221"/>
    <s v="Almoxarifados - Estoque geral"/>
    <n v="36.89"/>
    <m/>
    <s v=""/>
    <s v=""/>
    <x v="3"/>
    <x v="0"/>
    <m/>
    <x v="0"/>
    <n v="1"/>
    <n v="1"/>
    <n v="0"/>
    <n v="1"/>
    <m/>
    <x v="3"/>
  </r>
  <r>
    <x v="9"/>
    <m/>
    <x v="36"/>
    <n v="83830"/>
    <x v="1320"/>
    <x v="1"/>
    <n v="1"/>
    <n v="1"/>
    <m/>
    <d v="2025-06-21T00:00:00"/>
    <m/>
    <m/>
    <s v=""/>
    <s v=""/>
    <s v="Aguardando OC"/>
    <n v="408737"/>
    <m/>
    <n v="0"/>
    <n v="221"/>
    <s v="Almoxarifados - Estoque geral"/>
    <n v="54.62"/>
    <m/>
    <s v=""/>
    <s v=""/>
    <x v="3"/>
    <x v="0"/>
    <m/>
    <x v="0"/>
    <n v="1"/>
    <n v="1"/>
    <n v="0"/>
    <n v="1"/>
    <m/>
    <x v="0"/>
  </r>
  <r>
    <x v="0"/>
    <m/>
    <x v="0"/>
    <n v="83835"/>
    <x v="1321"/>
    <x v="1"/>
    <n v="100"/>
    <n v="100"/>
    <m/>
    <d v="2025-06-17T00:00:00"/>
    <m/>
    <m/>
    <s v=""/>
    <s v=""/>
    <s v="Aguardando OC"/>
    <n v="407967"/>
    <m/>
    <n v="0"/>
    <n v="221"/>
    <s v="Almoxarifados - Estoque geral"/>
    <n v="12.98"/>
    <m/>
    <s v=""/>
    <s v=""/>
    <x v="3"/>
    <x v="0"/>
    <m/>
    <x v="0"/>
    <n v="1"/>
    <n v="1"/>
    <n v="0"/>
    <n v="1"/>
    <m/>
    <x v="0"/>
  </r>
  <r>
    <x v="9"/>
    <m/>
    <x v="36"/>
    <n v="83836"/>
    <x v="1322"/>
    <x v="1"/>
    <n v="100"/>
    <n v="100"/>
    <m/>
    <d v="2025-06-17T00:00:00"/>
    <m/>
    <m/>
    <s v=""/>
    <s v=""/>
    <s v="Aguardando OC"/>
    <n v="407966"/>
    <m/>
    <n v="0"/>
    <n v="221"/>
    <s v="Almoxarifados - Estoque geral"/>
    <n v="12.98"/>
    <m/>
    <s v=""/>
    <s v=""/>
    <x v="3"/>
    <x v="0"/>
    <m/>
    <x v="0"/>
    <n v="1"/>
    <n v="1"/>
    <n v="0"/>
    <n v="1"/>
    <m/>
    <x v="0"/>
  </r>
  <r>
    <x v="0"/>
    <m/>
    <x v="0"/>
    <n v="83837"/>
    <x v="1323"/>
    <x v="1"/>
    <n v="100"/>
    <n v="100"/>
    <m/>
    <d v="2025-06-17T00:00:00"/>
    <m/>
    <m/>
    <s v=""/>
    <s v=""/>
    <s v="Aguardando OC"/>
    <n v="407959"/>
    <m/>
    <n v="0"/>
    <n v="221"/>
    <s v="Almoxarifados - Estoque geral"/>
    <n v="12.98"/>
    <m/>
    <s v=""/>
    <s v=""/>
    <x v="3"/>
    <x v="0"/>
    <m/>
    <x v="0"/>
    <n v="1"/>
    <n v="1"/>
    <n v="0"/>
    <n v="1"/>
    <m/>
    <x v="0"/>
  </r>
  <r>
    <x v="0"/>
    <m/>
    <x v="0"/>
    <n v="83838"/>
    <x v="1324"/>
    <x v="1"/>
    <n v="100"/>
    <n v="100"/>
    <m/>
    <d v="2025-06-17T00:00:00"/>
    <m/>
    <m/>
    <s v=""/>
    <s v=""/>
    <s v="Aguardando OC"/>
    <n v="407970"/>
    <m/>
    <n v="0"/>
    <n v="221"/>
    <s v="Almoxarifados - Estoque geral"/>
    <n v="12.98"/>
    <m/>
    <s v=""/>
    <s v=""/>
    <x v="3"/>
    <x v="0"/>
    <m/>
    <x v="0"/>
    <n v="1"/>
    <n v="1"/>
    <n v="0"/>
    <n v="1"/>
    <m/>
    <x v="0"/>
  </r>
  <r>
    <x v="5"/>
    <m/>
    <x v="89"/>
    <n v="83854"/>
    <x v="1325"/>
    <x v="0"/>
    <n v="1"/>
    <n v="0"/>
    <n v="1"/>
    <d v="2025-06-18T00:00:00"/>
    <d v="2025-07-04T00:00:00"/>
    <s v="10  UT"/>
    <s v="Atrasado"/>
    <d v="2025-07-14T00:00:00"/>
    <n v="16"/>
    <n v="408330"/>
    <m/>
    <n v="170427"/>
    <n v="221"/>
    <s v="Almoxarifados - Estoque geral"/>
    <n v="638.74"/>
    <n v="2106"/>
    <s v="UNIDAS              "/>
    <s v="João Pessoa"/>
    <x v="0"/>
    <x v="1"/>
    <m/>
    <x v="1"/>
    <n v="1"/>
    <n v="1"/>
    <n v="1"/>
    <n v="0"/>
    <m/>
    <x v="0"/>
  </r>
  <r>
    <x v="5"/>
    <m/>
    <x v="148"/>
    <n v="83910"/>
    <x v="1326"/>
    <x v="0"/>
    <n v="1"/>
    <n v="0"/>
    <n v="1"/>
    <d v="2025-06-11T00:00:00"/>
    <d v="2025-06-23T00:00:00"/>
    <s v="2  DC"/>
    <s v="Atrasado"/>
    <d v="2025-06-25T00:00:00"/>
    <n v="12"/>
    <n v="406993"/>
    <m/>
    <n v="169637"/>
    <n v="221"/>
    <s v="Almoxarifados - Estoque geral"/>
    <n v="103.36"/>
    <n v="5910"/>
    <s v="VANNUCCI"/>
    <s v="Recife"/>
    <x v="1"/>
    <x v="1"/>
    <m/>
    <x v="1"/>
    <n v="1"/>
    <n v="1"/>
    <n v="0.5"/>
    <n v="0"/>
    <m/>
    <x v="0"/>
  </r>
  <r>
    <x v="5"/>
    <m/>
    <x v="148"/>
    <n v="83912"/>
    <x v="1327"/>
    <x v="0"/>
    <n v="1"/>
    <n v="0"/>
    <n v="1"/>
    <d v="2025-06-11T00:00:00"/>
    <d v="2025-06-23T00:00:00"/>
    <s v="0  DC"/>
    <s v="Atrasado"/>
    <d v="2025-06-23T00:00:00"/>
    <n v="12"/>
    <n v="406994"/>
    <m/>
    <n v="169638"/>
    <n v="221"/>
    <s v="Almoxarifados - Estoque geral"/>
    <n v="46.78"/>
    <n v="2528"/>
    <s v="REDIESEL            "/>
    <s v="Jaboatão dos Guararapes"/>
    <x v="1"/>
    <x v="1"/>
    <m/>
    <x v="1"/>
    <n v="1"/>
    <n v="1"/>
    <n v="0.2"/>
    <n v="0"/>
    <m/>
    <x v="0"/>
  </r>
  <r>
    <x v="5"/>
    <m/>
    <x v="46"/>
    <n v="83925"/>
    <x v="1328"/>
    <x v="0"/>
    <n v="6"/>
    <n v="0"/>
    <n v="6"/>
    <d v="2025-04-08T00:00:00"/>
    <d v="2025-04-16T00:00:00"/>
    <m/>
    <m/>
    <s v=""/>
    <n v="8"/>
    <n v="398433"/>
    <n v="1142736"/>
    <n v="166421"/>
    <n v="683"/>
    <s v="Caminhões Prancha"/>
    <n v="192.18"/>
    <n v="1388"/>
    <s v="TELE TINTAS         "/>
    <s v="João Pessoa"/>
    <x v="0"/>
    <x v="1"/>
    <m/>
    <x v="1"/>
    <n v="1"/>
    <n v="1"/>
    <n v="0.5"/>
    <n v="0"/>
    <n v="0"/>
    <x v="4"/>
  </r>
  <r>
    <x v="3"/>
    <m/>
    <x v="3"/>
    <n v="83925"/>
    <x v="1328"/>
    <x v="0"/>
    <n v="5"/>
    <n v="0"/>
    <n v="5"/>
    <d v="2025-04-08T00:00:00"/>
    <d v="2025-04-16T00:00:00"/>
    <m/>
    <m/>
    <s v=""/>
    <n v="8"/>
    <n v="398440"/>
    <n v="1142740"/>
    <n v="166421"/>
    <n v="722"/>
    <s v="Pás Carregadoras"/>
    <n v="160.15"/>
    <n v="1388"/>
    <s v="TELE TINTAS         "/>
    <s v="João Pessoa"/>
    <x v="0"/>
    <x v="1"/>
    <n v="1"/>
    <x v="2"/>
    <n v="1"/>
    <n v="1"/>
    <n v="0.5"/>
    <n v="0"/>
    <n v="0"/>
    <x v="4"/>
  </r>
  <r>
    <x v="2"/>
    <m/>
    <x v="72"/>
    <n v="83944"/>
    <x v="1329"/>
    <x v="0"/>
    <n v="1"/>
    <n v="0"/>
    <n v="1"/>
    <d v="2025-06-30T00:00:00"/>
    <d v="2025-07-04T00:00:00"/>
    <s v="0  DC"/>
    <s v="Atrasado"/>
    <d v="2025-07-04T00:00:00"/>
    <n v="4"/>
    <n v="409507"/>
    <m/>
    <n v="170435"/>
    <n v="221"/>
    <s v="Almoxarifados - Estoque geral"/>
    <n v="156.80000000000001"/>
    <n v="6039"/>
    <s v="IDEAL DISTRIBUIDORA DE PEÇAS"/>
    <s v="Campina Grande"/>
    <x v="0"/>
    <x v="1"/>
    <m/>
    <x v="1"/>
    <n v="1"/>
    <n v="1"/>
    <n v="0.2"/>
    <n v="0"/>
    <m/>
    <x v="0"/>
  </r>
  <r>
    <x v="6"/>
    <m/>
    <x v="19"/>
    <n v="83945"/>
    <x v="1330"/>
    <x v="0"/>
    <n v="1"/>
    <n v="0"/>
    <n v="1"/>
    <d v="2025-03-20T00:00:00"/>
    <d v="2025-04-09T00:00:00"/>
    <m/>
    <m/>
    <s v=""/>
    <n v="20"/>
    <n v="396701"/>
    <n v="1138031"/>
    <n v="166066"/>
    <n v="692"/>
    <s v="Tratores Preparo Solo"/>
    <n v="124.32"/>
    <n v="13341"/>
    <s v="DISMA DISTRIBUIDORA"/>
    <s v="Araçatuba"/>
    <x v="4"/>
    <x v="1"/>
    <n v="1"/>
    <x v="2"/>
    <n v="1"/>
    <n v="1"/>
    <n v="0.16666666666666666"/>
    <n v="0"/>
    <n v="0"/>
    <x v="1"/>
  </r>
  <r>
    <x v="4"/>
    <m/>
    <x v="134"/>
    <n v="84011"/>
    <x v="1331"/>
    <x v="1"/>
    <n v="1"/>
    <n v="1"/>
    <m/>
    <d v="2025-06-11T00:00:00"/>
    <m/>
    <m/>
    <s v=""/>
    <s v=""/>
    <s v="Aguardando OC"/>
    <n v="406869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2"/>
    <m/>
    <x v="72"/>
    <n v="84013"/>
    <x v="1332"/>
    <x v="0"/>
    <n v="2"/>
    <n v="0"/>
    <n v="2"/>
    <d v="2025-03-14T00:00:00"/>
    <d v="2025-04-12T00:00:00"/>
    <m/>
    <m/>
    <s v=""/>
    <n v="29"/>
    <n v="396087"/>
    <n v="1136693"/>
    <n v="166197"/>
    <n v="701"/>
    <s v="Carregadeiras Prep. Solo/Plantio"/>
    <n v="464"/>
    <n v="10057"/>
    <s v="ARMAZEM MIX"/>
    <s v="Recife"/>
    <x v="1"/>
    <x v="1"/>
    <m/>
    <x v="1"/>
    <n v="1"/>
    <n v="1"/>
    <n v="0.1"/>
    <n v="0"/>
    <n v="0"/>
    <x v="1"/>
  </r>
  <r>
    <x v="2"/>
    <m/>
    <x v="6"/>
    <n v="84013"/>
    <x v="1332"/>
    <x v="0"/>
    <n v="3"/>
    <n v="0"/>
    <n v="3"/>
    <d v="2025-03-14T00:00:00"/>
    <d v="2025-04-12T00:00:00"/>
    <m/>
    <m/>
    <s v=""/>
    <n v="29"/>
    <n v="396097"/>
    <n v="1136694"/>
    <n v="166197"/>
    <n v="112"/>
    <s v="Carregadeiras Colheita"/>
    <n v="696"/>
    <n v="10057"/>
    <s v="ARMAZEM MIX"/>
    <s v="Recife"/>
    <x v="1"/>
    <x v="1"/>
    <m/>
    <x v="1"/>
    <n v="1"/>
    <n v="1"/>
    <n v="0.1"/>
    <n v="0"/>
    <n v="0"/>
    <x v="1"/>
  </r>
  <r>
    <x v="2"/>
    <m/>
    <x v="33"/>
    <n v="84013"/>
    <x v="1332"/>
    <x v="0"/>
    <n v="8"/>
    <n v="0"/>
    <n v="8"/>
    <d v="2025-05-26T00:00:00"/>
    <d v="2025-05-27T00:00:00"/>
    <s v="0  DC"/>
    <s v="Atrasado"/>
    <d v="2025-05-27T00:00:00"/>
    <n v="1"/>
    <n v="404487"/>
    <m/>
    <n v="168258"/>
    <n v="221"/>
    <s v="Almoxarifados - Estoque geral"/>
    <n v="1882.4"/>
    <n v="10057"/>
    <s v="ARMAZEM MIX"/>
    <s v="Recife"/>
    <x v="1"/>
    <x v="1"/>
    <m/>
    <x v="1"/>
    <n v="1"/>
    <n v="1"/>
    <n v="0.16666666666666666"/>
    <n v="0"/>
    <m/>
    <x v="2"/>
  </r>
  <r>
    <x v="5"/>
    <m/>
    <x v="40"/>
    <n v="84110"/>
    <x v="1333"/>
    <x v="0"/>
    <n v="1"/>
    <n v="0"/>
    <n v="1"/>
    <d v="2025-04-09T00:00:00"/>
    <d v="2025-04-16T00:00:00"/>
    <m/>
    <m/>
    <s v=""/>
    <n v="7"/>
    <n v="398689"/>
    <n v="1143267"/>
    <n v="166442"/>
    <n v="684"/>
    <s v="Caminhões Bombeiro"/>
    <n v="19.87"/>
    <n v="2106"/>
    <s v="UNIDAS              "/>
    <s v="João Pessoa"/>
    <x v="0"/>
    <x v="1"/>
    <n v="1"/>
    <x v="2"/>
    <n v="1"/>
    <n v="1"/>
    <n v="1"/>
    <n v="0"/>
    <n v="0"/>
    <x v="4"/>
  </r>
  <r>
    <x v="2"/>
    <m/>
    <x v="9"/>
    <n v="84129"/>
    <x v="1334"/>
    <x v="0"/>
    <n v="3"/>
    <n v="0"/>
    <n v="3"/>
    <d v="2025-03-14T00:00:00"/>
    <d v="2025-04-12T00:00:00"/>
    <m/>
    <m/>
    <s v=""/>
    <n v="29"/>
    <n v="396101"/>
    <n v="1136695"/>
    <n v="0"/>
    <n v="112"/>
    <s v="Carregadeiras Colheita"/>
    <n v="269.7"/>
    <m/>
    <s v=""/>
    <s v=""/>
    <x v="3"/>
    <x v="1"/>
    <m/>
    <x v="1"/>
    <n v="1"/>
    <n v="1"/>
    <n v="0"/>
    <n v="1"/>
    <e v="#REF!"/>
    <x v="1"/>
  </r>
  <r>
    <x v="2"/>
    <m/>
    <x v="8"/>
    <n v="84129"/>
    <x v="1334"/>
    <x v="0"/>
    <n v="2"/>
    <n v="0"/>
    <n v="2"/>
    <d v="2025-03-14T00:00:00"/>
    <d v="2025-04-12T00:00:00"/>
    <m/>
    <m/>
    <s v=""/>
    <n v="29"/>
    <n v="396103"/>
    <n v="1136697"/>
    <n v="0"/>
    <n v="701"/>
    <s v="Carregadeiras Prep. Solo/Plantio"/>
    <n v="179.8"/>
    <m/>
    <s v=""/>
    <s v=""/>
    <x v="3"/>
    <x v="1"/>
    <n v="1"/>
    <x v="2"/>
    <n v="1"/>
    <n v="1"/>
    <n v="0"/>
    <n v="1"/>
    <e v="#REF!"/>
    <x v="1"/>
  </r>
  <r>
    <x v="5"/>
    <m/>
    <x v="16"/>
    <n v="84136"/>
    <x v="1335"/>
    <x v="0"/>
    <n v="2"/>
    <n v="0"/>
    <n v="2"/>
    <d v="2025-05-16T00:00:00"/>
    <d v="2025-05-26T00:00:00"/>
    <s v="0  DC"/>
    <s v="Atrasado"/>
    <d v="2025-05-26T00:00:00"/>
    <n v="10"/>
    <n v="403189"/>
    <m/>
    <n v="168125"/>
    <n v="221"/>
    <s v="Almoxarifados - Estoque geral"/>
    <n v="410"/>
    <n v="4604"/>
    <s v="CABINE"/>
    <s v="Recife"/>
    <x v="1"/>
    <x v="1"/>
    <n v="1"/>
    <x v="2"/>
    <n v="1"/>
    <n v="1"/>
    <n v="0.33333333333333331"/>
    <n v="0"/>
    <m/>
    <x v="2"/>
  </r>
  <r>
    <x v="5"/>
    <m/>
    <x v="99"/>
    <n v="84136"/>
    <x v="1335"/>
    <x v="0"/>
    <n v="1"/>
    <n v="0"/>
    <n v="1"/>
    <d v="2025-05-28T00:00:00"/>
    <d v="2025-06-02T00:00:00"/>
    <s v="1  DC"/>
    <s v="Atrasado"/>
    <d v="2025-06-03T00:00:00"/>
    <n v="5"/>
    <n v="404946"/>
    <m/>
    <n v="168499"/>
    <n v="221"/>
    <s v="Almoxarifados - Estoque geral"/>
    <n v="446.08"/>
    <n v="4604"/>
    <s v="CABINE"/>
    <s v="Recife"/>
    <x v="1"/>
    <x v="1"/>
    <m/>
    <x v="1"/>
    <n v="1"/>
    <n v="1"/>
    <n v="0.5"/>
    <n v="0"/>
    <m/>
    <x v="2"/>
  </r>
  <r>
    <x v="5"/>
    <m/>
    <x v="59"/>
    <n v="84136"/>
    <x v="1335"/>
    <x v="0"/>
    <n v="1"/>
    <n v="0"/>
    <n v="1"/>
    <d v="2025-06-11T00:00:00"/>
    <d v="2025-07-04T00:00:00"/>
    <s v="0  DC"/>
    <s v="Atrasado"/>
    <d v="2025-07-04T00:00:00"/>
    <n v="23"/>
    <n v="406863"/>
    <m/>
    <n v="170428"/>
    <n v="221"/>
    <s v="Almoxarifados - Estoque geral"/>
    <n v="446.08"/>
    <n v="4604"/>
    <s v="CABINE"/>
    <s v="Recife"/>
    <x v="1"/>
    <x v="1"/>
    <m/>
    <x v="1"/>
    <n v="1"/>
    <n v="1"/>
    <n v="0.33333333333333331"/>
    <n v="0"/>
    <m/>
    <x v="0"/>
  </r>
  <r>
    <x v="5"/>
    <m/>
    <x v="20"/>
    <n v="84214"/>
    <x v="1336"/>
    <x v="0"/>
    <n v="10"/>
    <n v="0"/>
    <n v="10"/>
    <d v="2025-03-27T00:00:00"/>
    <d v="2025-04-04T00:00:00"/>
    <m/>
    <m/>
    <s v=""/>
    <n v="8"/>
    <n v="397341"/>
    <n v="1139848"/>
    <n v="165804"/>
    <n v="690"/>
    <s v="Caminhões Plantio"/>
    <n v="756.7"/>
    <n v="2106"/>
    <s v="UNIDAS              "/>
    <s v="João Pessoa"/>
    <x v="0"/>
    <x v="1"/>
    <n v="1"/>
    <x v="2"/>
    <n v="1"/>
    <n v="1"/>
    <n v="0.33333333333333331"/>
    <n v="0"/>
    <n v="0"/>
    <x v="1"/>
  </r>
  <r>
    <x v="5"/>
    <m/>
    <x v="20"/>
    <n v="84290"/>
    <x v="1337"/>
    <x v="0"/>
    <n v="1"/>
    <n v="0"/>
    <n v="1"/>
    <d v="2025-03-27T00:00:00"/>
    <d v="2025-04-04T00:00:00"/>
    <m/>
    <m/>
    <s v=""/>
    <n v="8"/>
    <n v="397335"/>
    <n v="1139848"/>
    <n v="165800"/>
    <n v="690"/>
    <s v="Caminhões Plantio"/>
    <n v="1978.34"/>
    <n v="3163"/>
    <s v="PACAEMBU            "/>
    <s v="Jaboatão dos Guararapes"/>
    <x v="1"/>
    <x v="1"/>
    <n v="1"/>
    <x v="2"/>
    <n v="1"/>
    <n v="1"/>
    <n v="0.16666666666666666"/>
    <n v="0"/>
    <n v="0"/>
    <x v="1"/>
  </r>
  <r>
    <x v="2"/>
    <m/>
    <x v="8"/>
    <n v="84373"/>
    <x v="1338"/>
    <x v="0"/>
    <n v="1"/>
    <n v="0"/>
    <n v="1"/>
    <d v="2025-05-09T00:00:00"/>
    <d v="2025-05-15T00:00:00"/>
    <m/>
    <m/>
    <s v=""/>
    <n v="6"/>
    <n v="402323"/>
    <m/>
    <n v="167748"/>
    <m/>
    <m/>
    <n v="1174.01"/>
    <n v="9824"/>
    <s v="COMERCIAL AGRICOLA"/>
    <s v="Recife"/>
    <x v="1"/>
    <x v="1"/>
    <n v="1"/>
    <x v="2"/>
    <n v="1"/>
    <n v="1"/>
    <n v="7.6923076923076927E-2"/>
    <n v="0"/>
    <n v="0"/>
    <x v="2"/>
  </r>
  <r>
    <x v="5"/>
    <m/>
    <x v="44"/>
    <n v="84490"/>
    <x v="1339"/>
    <x v="0"/>
    <n v="1"/>
    <n v="0"/>
    <n v="1"/>
    <d v="2025-05-13T00:00:00"/>
    <d v="2025-05-20T00:00:00"/>
    <m/>
    <m/>
    <s v=""/>
    <n v="7"/>
    <n v="402772"/>
    <m/>
    <n v="167905"/>
    <n v="221"/>
    <s v="Almoxarifados - Estoque geral"/>
    <n v="665"/>
    <n v="1623"/>
    <s v="ORLANDO PECAS       "/>
    <s v="Recife"/>
    <x v="1"/>
    <x v="1"/>
    <n v="1"/>
    <x v="2"/>
    <n v="1"/>
    <n v="1"/>
    <n v="1"/>
    <n v="0"/>
    <m/>
    <x v="2"/>
  </r>
  <r>
    <x v="6"/>
    <m/>
    <x v="122"/>
    <n v="84717"/>
    <x v="1340"/>
    <x v="0"/>
    <n v="6"/>
    <n v="0"/>
    <n v="6"/>
    <d v="2025-05-29T00:00:00"/>
    <d v="2025-06-03T00:00:00"/>
    <s v="2  DC"/>
    <s v="Atrasado"/>
    <d v="2025-06-05T00:00:00"/>
    <n v="5"/>
    <n v="405098"/>
    <m/>
    <n v="168571"/>
    <n v="221"/>
    <s v="Almoxarifados - Estoque geral"/>
    <n v="730.68"/>
    <n v="13341"/>
    <s v="DISMA DISTRIBUIDORA"/>
    <s v="Araçatuba"/>
    <x v="4"/>
    <x v="1"/>
    <m/>
    <x v="1"/>
    <n v="1"/>
    <n v="1"/>
    <n v="0.125"/>
    <n v="0"/>
    <m/>
    <x v="2"/>
  </r>
  <r>
    <x v="11"/>
    <m/>
    <x v="61"/>
    <n v="84777"/>
    <x v="1341"/>
    <x v="0"/>
    <n v="13"/>
    <n v="0"/>
    <n v="13"/>
    <d v="2025-06-05T00:00:00"/>
    <d v="2025-06-13T00:00:00"/>
    <s v="1  UT"/>
    <s v="Atrasado"/>
    <d v="2025-06-14T00:00:00"/>
    <n v="8"/>
    <n v="406011"/>
    <m/>
    <n v="169096"/>
    <n v="221"/>
    <s v="Almoxarifados - Estoque geral"/>
    <n v="132.6"/>
    <n v="1264"/>
    <s v="INCOMTUBOS          "/>
    <s v="Recife"/>
    <x v="1"/>
    <x v="1"/>
    <m/>
    <x v="1"/>
    <n v="1"/>
    <n v="1"/>
    <n v="0.2"/>
    <n v="0"/>
    <m/>
    <x v="0"/>
  </r>
  <r>
    <x v="3"/>
    <m/>
    <x v="127"/>
    <n v="84883"/>
    <x v="1342"/>
    <x v="0"/>
    <n v="1"/>
    <n v="1"/>
    <m/>
    <d v="2025-07-03T00:00:00"/>
    <d v="2025-07-12T00:00:00"/>
    <s v="7  DC"/>
    <s v="Atrasado"/>
    <d v="2025-07-19T00:00:00"/>
    <n v="9"/>
    <n v="410075"/>
    <m/>
    <n v="170795"/>
    <n v="221"/>
    <s v="Almoxarifados - Estoque geral"/>
    <n v="7941"/>
    <n v="3337"/>
    <s v="FORNECEDORA         "/>
    <s v="Campina Grande"/>
    <x v="0"/>
    <x v="0"/>
    <m/>
    <x v="0"/>
    <n v="1"/>
    <n v="1"/>
    <n v="0.1111111111111111"/>
    <n v="0"/>
    <m/>
    <x v="3"/>
  </r>
  <r>
    <x v="5"/>
    <m/>
    <x v="39"/>
    <n v="84889"/>
    <x v="1343"/>
    <x v="0"/>
    <n v="2"/>
    <n v="0"/>
    <n v="2"/>
    <d v="2025-06-13T00:00:00"/>
    <d v="2025-06-23T00:00:00"/>
    <s v="0  DC"/>
    <s v="Atrasado"/>
    <d v="2025-06-23T00:00:00"/>
    <n v="10"/>
    <n v="407588"/>
    <m/>
    <n v="169646"/>
    <n v="221"/>
    <s v="Almoxarifados - Estoque geral"/>
    <n v="178.2"/>
    <n v="2097"/>
    <s v="CAUPECAS            "/>
    <s v="Recife"/>
    <x v="1"/>
    <x v="1"/>
    <n v="2"/>
    <x v="3"/>
    <n v="1"/>
    <n v="1"/>
    <n v="0.125"/>
    <n v="0"/>
    <m/>
    <x v="0"/>
  </r>
  <r>
    <x v="5"/>
    <m/>
    <x v="44"/>
    <n v="84889"/>
    <x v="1344"/>
    <x v="0"/>
    <n v="2"/>
    <n v="2"/>
    <m/>
    <d v="2025-07-14T00:00:00"/>
    <d v="2025-07-19T00:00:00"/>
    <s v="1  DC"/>
    <s v="Atrasado"/>
    <d v="2025-07-20T00:00:00"/>
    <n v="5"/>
    <n v="411614"/>
    <m/>
    <n v="171161"/>
    <n v="221"/>
    <s v="Almoxarifados - Estoque geral"/>
    <n v="163.08000000000001"/>
    <n v="2097"/>
    <s v="CAUPECAS            "/>
    <s v="Recife"/>
    <x v="1"/>
    <x v="0"/>
    <m/>
    <x v="0"/>
    <n v="1"/>
    <n v="1"/>
    <n v="0.1111111111111111"/>
    <n v="0"/>
    <m/>
    <x v="3"/>
  </r>
  <r>
    <x v="5"/>
    <m/>
    <x v="14"/>
    <n v="84889"/>
    <x v="1344"/>
    <x v="1"/>
    <n v="2"/>
    <n v="2"/>
    <m/>
    <d v="2025-07-14T00:00:00"/>
    <m/>
    <m/>
    <s v=""/>
    <s v=""/>
    <s v="Aguardando OC"/>
    <n v="411571"/>
    <m/>
    <n v="0"/>
    <n v="221"/>
    <s v="Almoxarifados - Estoque geral"/>
    <n v="163.08000000000001"/>
    <m/>
    <s v=""/>
    <s v=""/>
    <x v="3"/>
    <x v="0"/>
    <m/>
    <x v="0"/>
    <n v="1"/>
    <n v="1"/>
    <n v="0"/>
    <n v="1"/>
    <m/>
    <x v="3"/>
  </r>
  <r>
    <x v="5"/>
    <m/>
    <x v="27"/>
    <n v="84889"/>
    <x v="1344"/>
    <x v="1"/>
    <n v="1"/>
    <n v="1"/>
    <m/>
    <d v="2025-07-19T00:00:00"/>
    <m/>
    <m/>
    <s v=""/>
    <s v=""/>
    <s v="Aguardando OC"/>
    <n v="412478"/>
    <m/>
    <n v="0"/>
    <n v="221"/>
    <s v="Almoxarifados - Estoque geral"/>
    <n v="163.08000000000001"/>
    <m/>
    <s v=""/>
    <s v=""/>
    <x v="3"/>
    <x v="0"/>
    <m/>
    <x v="0"/>
    <n v="1"/>
    <n v="1"/>
    <n v="0"/>
    <n v="1"/>
    <m/>
    <x v="3"/>
  </r>
  <r>
    <x v="2"/>
    <m/>
    <x v="33"/>
    <n v="84928"/>
    <x v="1345"/>
    <x v="0"/>
    <n v="5"/>
    <n v="0"/>
    <n v="5"/>
    <d v="2025-05-26T00:00:00"/>
    <d v="2025-05-27T00:00:00"/>
    <s v="0  DC"/>
    <s v="Atrasado"/>
    <d v="2025-05-27T00:00:00"/>
    <n v="1"/>
    <n v="404493"/>
    <m/>
    <n v="168258"/>
    <n v="221"/>
    <s v="Almoxarifados - Estoque geral"/>
    <n v="1199.0999999999999"/>
    <n v="10057"/>
    <s v="ARMAZEM MIX"/>
    <s v="Recife"/>
    <x v="1"/>
    <x v="1"/>
    <m/>
    <x v="1"/>
    <n v="1"/>
    <n v="1"/>
    <n v="0.16666666666666666"/>
    <n v="0"/>
    <m/>
    <x v="2"/>
  </r>
  <r>
    <x v="4"/>
    <m/>
    <x v="140"/>
    <n v="84928"/>
    <x v="1345"/>
    <x v="1"/>
    <n v="10"/>
    <n v="10"/>
    <m/>
    <d v="2025-06-06T00:00:00"/>
    <m/>
    <m/>
    <s v=""/>
    <s v=""/>
    <s v="Aguardando OC"/>
    <n v="406266"/>
    <m/>
    <n v="0"/>
    <n v="221"/>
    <s v="Almoxarifados - Estoque geral"/>
    <n v="239.82"/>
    <m/>
    <s v=""/>
    <s v=""/>
    <x v="3"/>
    <x v="0"/>
    <m/>
    <x v="0"/>
    <n v="1"/>
    <n v="1"/>
    <n v="0"/>
    <n v="1"/>
    <m/>
    <x v="0"/>
  </r>
  <r>
    <x v="4"/>
    <m/>
    <x v="10"/>
    <n v="84928"/>
    <x v="1345"/>
    <x v="0"/>
    <n v="12"/>
    <n v="0"/>
    <n v="12"/>
    <d v="2025-06-16T00:00:00"/>
    <d v="2025-07-03T00:00:00"/>
    <s v="0  DC"/>
    <s v="Atrasado"/>
    <d v="2025-07-03T00:00:00"/>
    <n v="17"/>
    <n v="407686"/>
    <m/>
    <n v="170266"/>
    <n v="221"/>
    <s v="Almoxarifados - Estoque geral"/>
    <n v="300"/>
    <n v="1388"/>
    <s v="TELE TINTAS         "/>
    <s v="João Pessoa"/>
    <x v="0"/>
    <x v="1"/>
    <m/>
    <x v="1"/>
    <n v="1"/>
    <n v="1"/>
    <n v="0.33333333333333331"/>
    <n v="0"/>
    <m/>
    <x v="0"/>
  </r>
  <r>
    <x v="5"/>
    <m/>
    <x v="81"/>
    <n v="84960"/>
    <x v="1346"/>
    <x v="0"/>
    <n v="1"/>
    <n v="0"/>
    <n v="1"/>
    <d v="2025-02-11T00:00:00"/>
    <d v="2025-04-03T00:00:00"/>
    <m/>
    <m/>
    <s v=""/>
    <n v="51"/>
    <n v="394978"/>
    <n v="1133862"/>
    <n v="0"/>
    <n v="685"/>
    <s v="Caminhões Comboio"/>
    <n v="3200"/>
    <m/>
    <s v=""/>
    <s v=""/>
    <x v="3"/>
    <x v="1"/>
    <n v="1"/>
    <x v="2"/>
    <n v="1"/>
    <n v="1"/>
    <n v="0"/>
    <n v="1"/>
    <e v="#REF!"/>
    <x v="5"/>
  </r>
  <r>
    <x v="1"/>
    <m/>
    <x v="149"/>
    <n v="85108"/>
    <x v="1347"/>
    <x v="0"/>
    <n v="2"/>
    <n v="0"/>
    <n v="2"/>
    <d v="2025-05-16T00:00:00"/>
    <d v="2025-05-23T00:00:00"/>
    <s v="0  DC"/>
    <s v="Atrasado"/>
    <d v="2025-05-23T00:00:00"/>
    <n v="7"/>
    <n v="403103"/>
    <m/>
    <n v="168032"/>
    <n v="719"/>
    <s v="Automóveis e utilitários - Adm. Agricola"/>
    <n v="1688"/>
    <n v="3532"/>
    <s v="HC PNEUS SA         "/>
    <s v="João Pessoa"/>
    <x v="0"/>
    <x v="1"/>
    <m/>
    <x v="1"/>
    <n v="1"/>
    <n v="1"/>
    <n v="1"/>
    <n v="0"/>
    <m/>
    <x v="2"/>
  </r>
  <r>
    <x v="4"/>
    <m/>
    <x v="140"/>
    <n v="85206"/>
    <x v="1348"/>
    <x v="0"/>
    <n v="5"/>
    <n v="0"/>
    <n v="5"/>
    <d v="2025-06-06T00:00:00"/>
    <d v="2025-06-13T00:00:00"/>
    <s v="1  DC"/>
    <s v="Atrasado"/>
    <d v="2025-06-14T00:00:00"/>
    <n v="7"/>
    <n v="406269"/>
    <m/>
    <n v="169077"/>
    <n v="221"/>
    <s v="Almoxarifados - Estoque geral"/>
    <n v="3.45"/>
    <n v="2813"/>
    <s v="NORTEL              "/>
    <s v="Jaboatão dos Guararapes"/>
    <x v="1"/>
    <x v="1"/>
    <m/>
    <x v="1"/>
    <n v="1"/>
    <n v="1"/>
    <n v="1"/>
    <n v="0"/>
    <m/>
    <x v="0"/>
  </r>
  <r>
    <x v="4"/>
    <m/>
    <x v="135"/>
    <n v="85206"/>
    <x v="1348"/>
    <x v="0"/>
    <n v="10"/>
    <n v="0"/>
    <n v="10"/>
    <d v="2025-06-16T00:00:00"/>
    <d v="2025-06-23T00:00:00"/>
    <m/>
    <s v=""/>
    <s v=""/>
    <n v="7"/>
    <n v="407689"/>
    <m/>
    <n v="169653"/>
    <n v="221"/>
    <s v="Almoxarifados - Estoque geral"/>
    <n v="4.09"/>
    <n v="2564"/>
    <s v="ESPERANCA NORDESTE  "/>
    <s v="Recife"/>
    <x v="1"/>
    <x v="1"/>
    <m/>
    <x v="1"/>
    <n v="1"/>
    <n v="1"/>
    <n v="0.5"/>
    <n v="0"/>
    <m/>
    <x v="0"/>
  </r>
  <r>
    <x v="5"/>
    <m/>
    <x v="13"/>
    <n v="85223"/>
    <x v="1349"/>
    <x v="0"/>
    <n v="1"/>
    <n v="0"/>
    <n v="1"/>
    <d v="2025-03-10T00:00:00"/>
    <d v="2025-04-04T00:00:00"/>
    <m/>
    <m/>
    <s v=""/>
    <n v="25"/>
    <n v="395373"/>
    <n v="1135227"/>
    <n v="165804"/>
    <n v="689"/>
    <s v="Caminhões Colheita"/>
    <n v="1175.68"/>
    <n v="2106"/>
    <s v="UNIDAS              "/>
    <s v="João Pessoa"/>
    <x v="0"/>
    <x v="1"/>
    <n v="1"/>
    <x v="2"/>
    <n v="1"/>
    <n v="1"/>
    <n v="0.33333333333333331"/>
    <n v="0"/>
    <n v="0"/>
    <x v="1"/>
  </r>
  <r>
    <x v="3"/>
    <m/>
    <x v="127"/>
    <n v="85291"/>
    <x v="1350"/>
    <x v="0"/>
    <n v="4"/>
    <n v="4"/>
    <m/>
    <d v="2025-06-26T00:00:00"/>
    <d v="2025-07-08T00:00:00"/>
    <s v="7  DC"/>
    <s v="Atrasado"/>
    <d v="2025-07-15T00:00:00"/>
    <n v="12"/>
    <n v="408987"/>
    <m/>
    <n v="170558"/>
    <n v="221"/>
    <s v="Almoxarifados - Estoque geral"/>
    <n v="335"/>
    <n v="3337"/>
    <s v="FORNECEDORA         "/>
    <s v="Campina Grande"/>
    <x v="0"/>
    <x v="0"/>
    <m/>
    <x v="0"/>
    <n v="1"/>
    <n v="1"/>
    <n v="1"/>
    <n v="0"/>
    <m/>
    <x v="0"/>
  </r>
  <r>
    <x v="5"/>
    <m/>
    <x v="83"/>
    <n v="85314"/>
    <x v="1351"/>
    <x v="0"/>
    <n v="1"/>
    <n v="0"/>
    <n v="1"/>
    <d v="2025-03-27T00:00:00"/>
    <d v="2025-04-04T00:00:00"/>
    <m/>
    <m/>
    <s v=""/>
    <n v="8"/>
    <n v="397299"/>
    <n v="1139812"/>
    <n v="165797"/>
    <n v="689"/>
    <s v="Caminhões Colheita"/>
    <n v="997"/>
    <n v="5189"/>
    <s v="REPENORTE"/>
    <s v="Recife"/>
    <x v="1"/>
    <x v="1"/>
    <n v="1"/>
    <x v="2"/>
    <n v="1"/>
    <n v="1"/>
    <n v="0.14285714285714285"/>
    <n v="0"/>
    <n v="0"/>
    <x v="1"/>
  </r>
  <r>
    <x v="5"/>
    <m/>
    <x v="20"/>
    <n v="85314"/>
    <x v="1351"/>
    <x v="1"/>
    <n v="1"/>
    <n v="1"/>
    <m/>
    <d v="2025-07-11T00:00:00"/>
    <m/>
    <m/>
    <s v=""/>
    <s v=""/>
    <s v="Aguardando OC"/>
    <n v="411248"/>
    <m/>
    <n v="0"/>
    <n v="221"/>
    <s v="Almoxarifados - Estoque geral"/>
    <n v="826.89"/>
    <m/>
    <s v=""/>
    <s v=""/>
    <x v="3"/>
    <x v="0"/>
    <m/>
    <x v="0"/>
    <n v="1"/>
    <n v="1"/>
    <n v="0"/>
    <n v="1"/>
    <m/>
    <x v="3"/>
  </r>
  <r>
    <x v="1"/>
    <m/>
    <x v="150"/>
    <n v="85385"/>
    <x v="1352"/>
    <x v="0"/>
    <n v="1"/>
    <n v="0"/>
    <n v="1"/>
    <d v="2025-07-03T00:00:00"/>
    <d v="2025-07-08T00:00:00"/>
    <s v="0  DC"/>
    <s v="Atrasado"/>
    <d v="2025-07-08T00:00:00"/>
    <n v="5"/>
    <n v="410130"/>
    <m/>
    <n v="170545"/>
    <n v="221"/>
    <s v="Almoxarifados - Estoque geral"/>
    <n v="57"/>
    <n v="14446"/>
    <s v="AGROMOTO"/>
    <s v="Jaboatão dos Guararapes"/>
    <x v="1"/>
    <x v="1"/>
    <m/>
    <x v="1"/>
    <n v="1"/>
    <n v="1"/>
    <n v="0.5"/>
    <n v="0"/>
    <m/>
    <x v="3"/>
  </r>
  <r>
    <x v="6"/>
    <m/>
    <x v="31"/>
    <n v="85403"/>
    <x v="1353"/>
    <x v="1"/>
    <n v="1"/>
    <n v="1"/>
    <m/>
    <d v="2025-06-13T00:00:00"/>
    <m/>
    <m/>
    <s v=""/>
    <s v=""/>
    <s v="Aguardando OC"/>
    <n v="407457"/>
    <m/>
    <n v="0"/>
    <n v="221"/>
    <s v="Almoxarifados - Estoque geral"/>
    <n v="6.99"/>
    <m/>
    <s v=""/>
    <s v=""/>
    <x v="3"/>
    <x v="0"/>
    <m/>
    <x v="0"/>
    <n v="1"/>
    <n v="1"/>
    <n v="0"/>
    <n v="1"/>
    <m/>
    <x v="0"/>
  </r>
  <r>
    <x v="6"/>
    <m/>
    <x v="45"/>
    <n v="85403"/>
    <x v="1353"/>
    <x v="0"/>
    <n v="2"/>
    <n v="2"/>
    <m/>
    <d v="2025-06-13T00:00:00"/>
    <d v="2025-07-04T00:00:00"/>
    <s v="4  DC"/>
    <s v="Atrasado"/>
    <d v="2025-07-08T00:00:00"/>
    <n v="21"/>
    <n v="407232"/>
    <m/>
    <n v="170490"/>
    <n v="221"/>
    <s v="Almoxarifados - Estoque geral"/>
    <n v="6.99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85405"/>
    <x v="1354"/>
    <x v="1"/>
    <n v="2"/>
    <n v="2"/>
    <m/>
    <d v="2025-06-13T00:00:00"/>
    <m/>
    <m/>
    <s v=""/>
    <s v=""/>
    <s v="Aguardando OC"/>
    <n v="407429"/>
    <m/>
    <n v="0"/>
    <n v="221"/>
    <s v="Almoxarifados - Estoque geral"/>
    <n v="80.454999999999998"/>
    <m/>
    <s v=""/>
    <s v=""/>
    <x v="3"/>
    <x v="0"/>
    <m/>
    <x v="0"/>
    <n v="1"/>
    <n v="1"/>
    <n v="0"/>
    <n v="1"/>
    <m/>
    <x v="0"/>
  </r>
  <r>
    <x v="6"/>
    <m/>
    <x v="31"/>
    <n v="85407"/>
    <x v="1355"/>
    <x v="1"/>
    <n v="4"/>
    <n v="4"/>
    <m/>
    <d v="2025-06-13T00:00:00"/>
    <m/>
    <m/>
    <s v=""/>
    <s v=""/>
    <s v="Aguardando OC"/>
    <n v="407431"/>
    <m/>
    <n v="0"/>
    <n v="221"/>
    <s v="Almoxarifados - Estoque geral"/>
    <n v="1000.2"/>
    <m/>
    <s v=""/>
    <s v=""/>
    <x v="3"/>
    <x v="0"/>
    <m/>
    <x v="0"/>
    <n v="1"/>
    <n v="1"/>
    <n v="0"/>
    <n v="1"/>
    <m/>
    <x v="0"/>
  </r>
  <r>
    <x v="6"/>
    <m/>
    <x v="45"/>
    <n v="85407"/>
    <x v="1355"/>
    <x v="0"/>
    <n v="4"/>
    <n v="4"/>
    <m/>
    <d v="2025-06-13T00:00:00"/>
    <d v="2025-07-04T00:00:00"/>
    <s v="4  DC"/>
    <s v="Atrasado"/>
    <d v="2025-07-08T00:00:00"/>
    <n v="21"/>
    <n v="407225"/>
    <m/>
    <n v="170490"/>
    <n v="221"/>
    <s v="Almoxarifados - Estoque geral"/>
    <n v="1000.2"/>
    <n v="3465"/>
    <s v="MAQNELSON AGRICOLA L"/>
    <s v="Itumbiara"/>
    <x v="2"/>
    <x v="0"/>
    <m/>
    <x v="0"/>
    <n v="1"/>
    <n v="1"/>
    <n v="1.5625E-2"/>
    <n v="0"/>
    <m/>
    <x v="0"/>
  </r>
  <r>
    <x v="4"/>
    <m/>
    <x v="151"/>
    <n v="85455"/>
    <x v="1356"/>
    <x v="0"/>
    <n v="4"/>
    <n v="0"/>
    <n v="4"/>
    <d v="2025-02-20T00:00:00"/>
    <d v="2025-02-22T00:00:00"/>
    <m/>
    <m/>
    <s v=""/>
    <n v="2"/>
    <n v="391987"/>
    <n v="1127334"/>
    <n v="164542"/>
    <n v="119"/>
    <s v="Colhedeiras de Cana"/>
    <n v="2790.72"/>
    <n v="13884"/>
    <s v="BUSSOLA FERRAMENTAS "/>
    <s v="Matão"/>
    <x v="4"/>
    <x v="1"/>
    <m/>
    <x v="1"/>
    <n v="1"/>
    <n v="1"/>
    <n v="1"/>
    <n v="0"/>
    <n v="0"/>
    <x v="5"/>
  </r>
  <r>
    <x v="4"/>
    <m/>
    <x v="10"/>
    <n v="85478"/>
    <x v="1357"/>
    <x v="0"/>
    <n v="3"/>
    <n v="3"/>
    <m/>
    <d v="2025-07-07T00:00:00"/>
    <d v="2025-07-12T00:00:00"/>
    <s v="1  DC"/>
    <s v="Atrasado"/>
    <d v="2025-07-13T00:00:00"/>
    <n v="5"/>
    <n v="410509"/>
    <m/>
    <n v="170843"/>
    <n v="221"/>
    <s v="Almoxarifados - Estoque geral"/>
    <n v="94.82"/>
    <n v="13341"/>
    <s v="DISMA DISTRIBUIDORA"/>
    <s v="Araçatuba"/>
    <x v="4"/>
    <x v="0"/>
    <m/>
    <x v="0"/>
    <n v="1"/>
    <n v="1"/>
    <n v="1"/>
    <n v="0"/>
    <m/>
    <x v="3"/>
  </r>
  <r>
    <x v="4"/>
    <m/>
    <x v="132"/>
    <n v="85502"/>
    <x v="1358"/>
    <x v="0"/>
    <n v="1"/>
    <n v="0"/>
    <n v="1"/>
    <d v="2025-06-17T00:00:00"/>
    <d v="2025-06-27T00:00:00"/>
    <s v="12  UT"/>
    <s v="Atrasado"/>
    <d v="2025-07-09T00:00:00"/>
    <n v="10"/>
    <n v="408115"/>
    <m/>
    <n v="169758"/>
    <n v="221"/>
    <s v="Almoxarifados - Estoque geral"/>
    <n v="17.45"/>
    <n v="3238"/>
    <s v="VENEZA              "/>
    <s v="Bayeux"/>
    <x v="0"/>
    <x v="1"/>
    <m/>
    <x v="1"/>
    <n v="1"/>
    <n v="1"/>
    <n v="0.2"/>
    <n v="0"/>
    <m/>
    <x v="0"/>
  </r>
  <r>
    <x v="4"/>
    <m/>
    <x v="132"/>
    <n v="85502"/>
    <x v="1358"/>
    <x v="0"/>
    <n v="4"/>
    <n v="4"/>
    <m/>
    <d v="2025-06-27T00:00:00"/>
    <d v="2025-07-03T00:00:00"/>
    <s v="2  UT"/>
    <s v="Atrasado"/>
    <d v="2025-07-05T00:00:00"/>
    <n v="6"/>
    <n v="409248"/>
    <m/>
    <n v="170311"/>
    <n v="221"/>
    <s v="Almoxarifados - Estoque geral"/>
    <n v="17.45"/>
    <n v="12397"/>
    <s v="UNIMIL INDÚSTRIA "/>
    <s v="Piracicaba"/>
    <x v="4"/>
    <x v="0"/>
    <m/>
    <x v="0"/>
    <n v="1"/>
    <n v="1"/>
    <n v="0.25"/>
    <n v="0"/>
    <m/>
    <x v="0"/>
  </r>
  <r>
    <x v="6"/>
    <m/>
    <x v="25"/>
    <n v="85709"/>
    <x v="1359"/>
    <x v="1"/>
    <n v="3"/>
    <n v="3"/>
    <m/>
    <d v="2025-06-30T00:00:00"/>
    <m/>
    <m/>
    <s v=""/>
    <s v=""/>
    <s v="Aguardando OC"/>
    <n v="409360"/>
    <m/>
    <n v="0"/>
    <n v="221"/>
    <s v="Almoxarifados - Estoque geral"/>
    <n v="314"/>
    <m/>
    <s v=""/>
    <s v=""/>
    <x v="3"/>
    <x v="0"/>
    <m/>
    <x v="0"/>
    <n v="1"/>
    <n v="1"/>
    <n v="0"/>
    <n v="1"/>
    <m/>
    <x v="0"/>
  </r>
  <r>
    <x v="4"/>
    <m/>
    <x v="134"/>
    <n v="85731"/>
    <x v="1360"/>
    <x v="0"/>
    <n v="2"/>
    <n v="0"/>
    <n v="2"/>
    <d v="2025-02-18T00:00:00"/>
    <d v="2025-02-28T00:00:00"/>
    <m/>
    <m/>
    <s v=""/>
    <n v="10"/>
    <n v="393008"/>
    <n v="1129631"/>
    <n v="164823"/>
    <n v="119"/>
    <s v="Colhedeiras de Cana"/>
    <n v="306.61"/>
    <n v="12397"/>
    <s v="UNIMIL INDÚSTRIA "/>
    <s v="Piracicaba"/>
    <x v="4"/>
    <x v="1"/>
    <n v="1"/>
    <x v="2"/>
    <n v="1"/>
    <n v="1"/>
    <n v="6.25E-2"/>
    <n v="0"/>
    <n v="0"/>
    <x v="5"/>
  </r>
  <r>
    <x v="4"/>
    <m/>
    <x v="135"/>
    <n v="85731"/>
    <x v="1360"/>
    <x v="0"/>
    <n v="2"/>
    <n v="0"/>
    <n v="2"/>
    <d v="2025-02-18T00:00:00"/>
    <d v="2025-02-28T00:00:00"/>
    <m/>
    <m/>
    <s v=""/>
    <n v="10"/>
    <n v="393148"/>
    <n v="1129753"/>
    <n v="164823"/>
    <n v="119"/>
    <s v="Colhedeiras de Cana"/>
    <n v="306.61"/>
    <n v="12397"/>
    <s v="UNIMIL INDÚSTRIA "/>
    <s v="Piracicaba"/>
    <x v="4"/>
    <x v="1"/>
    <n v="1"/>
    <x v="2"/>
    <n v="1"/>
    <n v="1"/>
    <n v="6.25E-2"/>
    <n v="0"/>
    <n v="0"/>
    <x v="5"/>
  </r>
  <r>
    <x v="4"/>
    <m/>
    <x v="132"/>
    <n v="85731"/>
    <x v="1360"/>
    <x v="0"/>
    <n v="2"/>
    <n v="0"/>
    <n v="2"/>
    <d v="2025-02-19T00:00:00"/>
    <d v="2025-03-05T00:00:00"/>
    <m/>
    <m/>
    <s v=""/>
    <n v="14"/>
    <n v="393413"/>
    <n v="1130169"/>
    <n v="164898"/>
    <n v="119"/>
    <s v="Colhedeiras de Cana"/>
    <n v="77.38"/>
    <n v="14644"/>
    <s v="GEOMAQ "/>
    <s v="São José do Rio Preto"/>
    <x v="4"/>
    <x v="1"/>
    <m/>
    <x v="1"/>
    <n v="1"/>
    <n v="1"/>
    <n v="7.1428571428571425E-2"/>
    <n v="0"/>
    <n v="0"/>
    <x v="5"/>
  </r>
  <r>
    <x v="6"/>
    <m/>
    <x v="19"/>
    <n v="85750"/>
    <x v="1361"/>
    <x v="0"/>
    <n v="1"/>
    <n v="0"/>
    <n v="1"/>
    <d v="2025-03-20T00:00:00"/>
    <d v="2025-04-09T00:00:00"/>
    <m/>
    <m/>
    <s v=""/>
    <n v="20"/>
    <n v="396702"/>
    <n v="1138031"/>
    <n v="166066"/>
    <n v="692"/>
    <s v="Tratores Preparo Solo"/>
    <n v="674.94"/>
    <n v="13341"/>
    <s v="DISMA DISTRIBUIDORA"/>
    <s v="Araçatuba"/>
    <x v="4"/>
    <x v="1"/>
    <n v="1"/>
    <x v="2"/>
    <n v="1"/>
    <n v="1"/>
    <n v="0.16666666666666666"/>
    <n v="0"/>
    <n v="0"/>
    <x v="1"/>
  </r>
  <r>
    <x v="7"/>
    <m/>
    <x v="34"/>
    <n v="85790"/>
    <x v="1362"/>
    <x v="0"/>
    <n v="4"/>
    <n v="0"/>
    <n v="4"/>
    <d v="2025-05-08T00:00:00"/>
    <d v="2025-05-13T00:00:00"/>
    <s v="1  DC"/>
    <s v="Atrasado"/>
    <d v="2025-05-14T00:00:00"/>
    <n v="5"/>
    <n v="401872"/>
    <m/>
    <n v="167541"/>
    <n v="221"/>
    <s v="Almoxarifados - Estoque geral"/>
    <n v="10.5"/>
    <n v="10783"/>
    <s v="MARRA DISTRIBUIDORA "/>
    <s v="Ribeirão Preto"/>
    <x v="4"/>
    <x v="1"/>
    <m/>
    <x v="1"/>
    <n v="1"/>
    <n v="1"/>
    <n v="0.5"/>
    <n v="0"/>
    <m/>
    <x v="2"/>
  </r>
  <r>
    <x v="7"/>
    <m/>
    <x v="28"/>
    <n v="85790"/>
    <x v="1362"/>
    <x v="0"/>
    <n v="4"/>
    <n v="0"/>
    <n v="4"/>
    <d v="2025-06-06T00:00:00"/>
    <d v="2025-06-11T00:00:00"/>
    <s v="0  DC"/>
    <s v="Atrasado"/>
    <d v="2025-06-11T00:00:00"/>
    <n v="5"/>
    <n v="406370"/>
    <m/>
    <n v="168990"/>
    <n v="221"/>
    <s v="Almoxarifados - Estoque geral"/>
    <n v="310"/>
    <n v="1598"/>
    <s v="M GONCALVES         "/>
    <s v="Itambé"/>
    <x v="1"/>
    <x v="1"/>
    <m/>
    <x v="1"/>
    <n v="1"/>
    <n v="1"/>
    <n v="0.5"/>
    <n v="0"/>
    <m/>
    <x v="0"/>
  </r>
  <r>
    <x v="5"/>
    <m/>
    <x v="89"/>
    <n v="85823"/>
    <x v="1363"/>
    <x v="1"/>
    <n v="6"/>
    <n v="6"/>
    <m/>
    <d v="2025-06-27T00:00:00"/>
    <m/>
    <m/>
    <s v=""/>
    <s v=""/>
    <s v="Aguardando OC"/>
    <n v="409204"/>
    <m/>
    <n v="0"/>
    <n v="221"/>
    <s v="Almoxarifados - Estoque geral"/>
    <n v="1804.99"/>
    <m/>
    <s v=""/>
    <s v=""/>
    <x v="3"/>
    <x v="0"/>
    <m/>
    <x v="0"/>
    <n v="1"/>
    <n v="1"/>
    <n v="0"/>
    <n v="1"/>
    <m/>
    <x v="0"/>
  </r>
  <r>
    <x v="5"/>
    <m/>
    <x v="106"/>
    <n v="85909"/>
    <x v="1364"/>
    <x v="0"/>
    <n v="1"/>
    <n v="0"/>
    <n v="1"/>
    <d v="2025-07-09T00:00:00"/>
    <d v="2025-07-16T00:00:00"/>
    <s v="0  DC"/>
    <s v="Atrasado"/>
    <d v="2025-07-16T00:00:00"/>
    <n v="7"/>
    <n v="411016"/>
    <m/>
    <n v="171058"/>
    <n v="221"/>
    <s v="Almoxarifados - Estoque geral"/>
    <n v="92.81"/>
    <n v="2528"/>
    <s v="REDIESEL            "/>
    <s v="Jaboatão dos Guararapes"/>
    <x v="1"/>
    <x v="1"/>
    <m/>
    <x v="1"/>
    <n v="1"/>
    <n v="1"/>
    <n v="0.25"/>
    <n v="0"/>
    <m/>
    <x v="3"/>
  </r>
  <r>
    <x v="5"/>
    <m/>
    <x v="40"/>
    <n v="85974"/>
    <x v="1365"/>
    <x v="0"/>
    <n v="1"/>
    <n v="0"/>
    <n v="1"/>
    <d v="2025-05-09T00:00:00"/>
    <d v="2025-05-12T00:00:00"/>
    <m/>
    <m/>
    <s v=""/>
    <n v="3"/>
    <n v="402034"/>
    <m/>
    <n v="167487"/>
    <m/>
    <m/>
    <n v="28.56"/>
    <n v="2097"/>
    <s v="CAUPECAS            "/>
    <s v="Recife"/>
    <x v="1"/>
    <x v="1"/>
    <n v="1"/>
    <x v="2"/>
    <n v="1"/>
    <n v="1"/>
    <n v="0.1"/>
    <n v="0"/>
    <n v="0"/>
    <x v="2"/>
  </r>
  <r>
    <x v="5"/>
    <m/>
    <x v="40"/>
    <n v="85975"/>
    <x v="1366"/>
    <x v="0"/>
    <n v="1"/>
    <n v="0"/>
    <n v="1"/>
    <d v="2025-05-09T00:00:00"/>
    <d v="2025-05-12T00:00:00"/>
    <m/>
    <m/>
    <s v=""/>
    <n v="3"/>
    <n v="402035"/>
    <m/>
    <n v="167487"/>
    <m/>
    <m/>
    <n v="14.85"/>
    <n v="2097"/>
    <s v="CAUPECAS            "/>
    <s v="Recife"/>
    <x v="1"/>
    <x v="1"/>
    <n v="1"/>
    <x v="2"/>
    <n v="1"/>
    <n v="1"/>
    <n v="0.1"/>
    <n v="0"/>
    <n v="0"/>
    <x v="2"/>
  </r>
  <r>
    <x v="4"/>
    <m/>
    <x v="10"/>
    <n v="86033"/>
    <x v="1367"/>
    <x v="0"/>
    <n v="4"/>
    <n v="0"/>
    <n v="4"/>
    <d v="2025-05-09T00:00:00"/>
    <d v="2025-05-16T00:00:00"/>
    <s v="1  DC"/>
    <s v="Atrasado"/>
    <d v="2025-05-17T00:00:00"/>
    <n v="7"/>
    <n v="402000"/>
    <m/>
    <n v="167837"/>
    <n v="221"/>
    <s v="Almoxarifados - Estoque geral"/>
    <n v="17.8"/>
    <n v="14644"/>
    <s v="GEOMAQ "/>
    <s v="São José do Rio Preto"/>
    <x v="4"/>
    <x v="1"/>
    <m/>
    <x v="1"/>
    <n v="1"/>
    <n v="1"/>
    <n v="8.3333333333333329E-2"/>
    <n v="0"/>
    <m/>
    <x v="2"/>
  </r>
  <r>
    <x v="4"/>
    <m/>
    <x v="10"/>
    <n v="86034"/>
    <x v="1368"/>
    <x v="0"/>
    <n v="4"/>
    <n v="0"/>
    <n v="4"/>
    <d v="2025-05-09T00:00:00"/>
    <d v="2025-05-16T00:00:00"/>
    <s v="1  DC"/>
    <s v="Atrasado"/>
    <d v="2025-05-17T00:00:00"/>
    <n v="7"/>
    <n v="402001"/>
    <m/>
    <n v="167837"/>
    <n v="221"/>
    <s v="Almoxarifados - Estoque geral"/>
    <n v="0.85"/>
    <n v="14644"/>
    <s v="GEOMAQ "/>
    <s v="São José do Rio Preto"/>
    <x v="4"/>
    <x v="1"/>
    <m/>
    <x v="1"/>
    <n v="1"/>
    <n v="1"/>
    <n v="8.3333333333333329E-2"/>
    <n v="0"/>
    <m/>
    <x v="2"/>
  </r>
  <r>
    <x v="3"/>
    <m/>
    <x v="152"/>
    <n v="86058"/>
    <x v="1369"/>
    <x v="0"/>
    <n v="4"/>
    <n v="0"/>
    <n v="4"/>
    <d v="2025-05-21T00:00:00"/>
    <d v="2025-05-21T00:00:00"/>
    <s v="0  DC"/>
    <s v="Atrasado"/>
    <d v="2025-05-21T00:00:00"/>
    <n v="0"/>
    <n v="403863"/>
    <m/>
    <n v="167955"/>
    <n v="221"/>
    <s v="Almoxarifados - Estoque geral"/>
    <n v="9608.76"/>
    <n v="15818"/>
    <s v="BODIPASA - SP"/>
    <s v="São Paulo"/>
    <x v="4"/>
    <x v="1"/>
    <n v="1"/>
    <x v="2"/>
    <n v="1"/>
    <n v="1"/>
    <n v="1"/>
    <n v="0"/>
    <m/>
    <x v="2"/>
  </r>
  <r>
    <x v="2"/>
    <m/>
    <x v="7"/>
    <n v="86116"/>
    <x v="1370"/>
    <x v="1"/>
    <n v="1"/>
    <n v="1"/>
    <n v="0"/>
    <d v="2025-05-09T00:00:00"/>
    <m/>
    <m/>
    <s v=""/>
    <s v=""/>
    <s v="Aguardando OC"/>
    <n v="402175"/>
    <m/>
    <n v="0"/>
    <n v="221"/>
    <s v="Almoxarifados - Estoque geral"/>
    <n v="3.5"/>
    <m/>
    <s v=""/>
    <s v=""/>
    <x v="3"/>
    <x v="0"/>
    <m/>
    <x v="0"/>
    <n v="1"/>
    <n v="1"/>
    <n v="0"/>
    <n v="1"/>
    <e v="#REF!"/>
    <x v="2"/>
  </r>
  <r>
    <x v="2"/>
    <m/>
    <x v="7"/>
    <n v="86116"/>
    <x v="1370"/>
    <x v="0"/>
    <n v="1"/>
    <n v="0"/>
    <n v="1"/>
    <d v="2025-05-09T00:00:00"/>
    <d v="2025-05-14T00:00:00"/>
    <m/>
    <m/>
    <s v=""/>
    <n v="5"/>
    <n v="402228"/>
    <m/>
    <n v="167578"/>
    <m/>
    <m/>
    <n v="3.5"/>
    <n v="13341"/>
    <s v="DISMA DISTRIBUIDORA"/>
    <s v="Araçatuba"/>
    <x v="4"/>
    <x v="1"/>
    <n v="1"/>
    <x v="2"/>
    <n v="1"/>
    <n v="1"/>
    <n v="8.3333333333333329E-2"/>
    <n v="0"/>
    <n v="0"/>
    <x v="2"/>
  </r>
  <r>
    <x v="2"/>
    <m/>
    <x v="9"/>
    <n v="86116"/>
    <x v="1370"/>
    <x v="0"/>
    <n v="3"/>
    <n v="0"/>
    <n v="3"/>
    <d v="2025-06-20T00:00:00"/>
    <d v="2025-07-01T00:00:00"/>
    <s v="1  DC"/>
    <s v="Atrasado"/>
    <d v="2025-07-02T00:00:00"/>
    <n v="11"/>
    <n v="408593"/>
    <m/>
    <n v="170152"/>
    <n v="221"/>
    <s v="Almoxarifados - Estoque geral"/>
    <n v="2.72"/>
    <n v="13341"/>
    <s v="DISMA DISTRIBUIDORA"/>
    <s v="Araçatuba"/>
    <x v="4"/>
    <x v="1"/>
    <m/>
    <x v="1"/>
    <n v="1"/>
    <n v="1"/>
    <n v="5.5555555555555552E-2"/>
    <n v="0"/>
    <m/>
    <x v="0"/>
  </r>
  <r>
    <x v="2"/>
    <m/>
    <x v="7"/>
    <n v="86117"/>
    <x v="1371"/>
    <x v="0"/>
    <n v="1"/>
    <n v="0"/>
    <n v="1"/>
    <d v="2025-05-09T00:00:00"/>
    <d v="2025-05-14T00:00:00"/>
    <m/>
    <m/>
    <s v=""/>
    <n v="5"/>
    <n v="402229"/>
    <m/>
    <n v="167578"/>
    <m/>
    <m/>
    <n v="540"/>
    <n v="13341"/>
    <s v="DISMA DISTRIBUIDORA"/>
    <s v="Araçatuba"/>
    <x v="4"/>
    <x v="1"/>
    <n v="1"/>
    <x v="2"/>
    <n v="1"/>
    <n v="1"/>
    <n v="8.3333333333333329E-2"/>
    <n v="0"/>
    <n v="0"/>
    <x v="2"/>
  </r>
  <r>
    <x v="2"/>
    <m/>
    <x v="7"/>
    <n v="86118"/>
    <x v="1372"/>
    <x v="0"/>
    <n v="1"/>
    <n v="0"/>
    <n v="1"/>
    <d v="2025-05-09T00:00:00"/>
    <d v="2025-05-15T00:00:00"/>
    <m/>
    <m/>
    <s v=""/>
    <n v="6"/>
    <n v="402220"/>
    <m/>
    <n v="167748"/>
    <m/>
    <m/>
    <n v="1872"/>
    <n v="9824"/>
    <s v="COMERCIAL AGRICOLA"/>
    <s v="Recife"/>
    <x v="1"/>
    <x v="1"/>
    <n v="1"/>
    <x v="2"/>
    <n v="1"/>
    <n v="1"/>
    <n v="7.6923076923076927E-2"/>
    <n v="0"/>
    <n v="0"/>
    <x v="2"/>
  </r>
  <r>
    <x v="2"/>
    <m/>
    <x v="7"/>
    <n v="86119"/>
    <x v="1373"/>
    <x v="0"/>
    <n v="2"/>
    <n v="0"/>
    <n v="2"/>
    <d v="2025-05-09T00:00:00"/>
    <d v="2025-05-14T00:00:00"/>
    <m/>
    <m/>
    <s v=""/>
    <n v="5"/>
    <n v="402221"/>
    <m/>
    <n v="167578"/>
    <m/>
    <m/>
    <n v="405"/>
    <n v="13341"/>
    <s v="DISMA DISTRIBUIDORA"/>
    <s v="Araçatuba"/>
    <x v="4"/>
    <x v="1"/>
    <n v="1"/>
    <x v="2"/>
    <n v="1"/>
    <n v="1"/>
    <n v="8.3333333333333329E-2"/>
    <n v="0"/>
    <n v="0"/>
    <x v="2"/>
  </r>
  <r>
    <x v="2"/>
    <m/>
    <x v="9"/>
    <n v="86119"/>
    <x v="1373"/>
    <x v="0"/>
    <n v="2"/>
    <n v="0"/>
    <n v="2"/>
    <d v="2025-06-20T00:00:00"/>
    <d v="2025-07-01T00:00:00"/>
    <s v="1  DC"/>
    <s v="Atrasado"/>
    <d v="2025-07-02T00:00:00"/>
    <n v="11"/>
    <n v="408576"/>
    <m/>
    <n v="170152"/>
    <n v="221"/>
    <s v="Almoxarifados - Estoque geral"/>
    <n v="450.45499999999998"/>
    <n v="13341"/>
    <s v="DISMA DISTRIBUIDORA"/>
    <s v="Araçatuba"/>
    <x v="4"/>
    <x v="1"/>
    <m/>
    <x v="1"/>
    <n v="1"/>
    <n v="1"/>
    <n v="5.5555555555555552E-2"/>
    <n v="0"/>
    <m/>
    <x v="0"/>
  </r>
  <r>
    <x v="2"/>
    <m/>
    <x v="7"/>
    <n v="86120"/>
    <x v="1374"/>
    <x v="0"/>
    <n v="1"/>
    <n v="0"/>
    <n v="1"/>
    <d v="2025-05-09T00:00:00"/>
    <d v="2025-05-14T00:00:00"/>
    <m/>
    <m/>
    <s v=""/>
    <n v="5"/>
    <n v="402222"/>
    <m/>
    <n v="167578"/>
    <m/>
    <m/>
    <n v="1368"/>
    <n v="13341"/>
    <s v="DISMA DISTRIBUIDORA"/>
    <s v="Araçatuba"/>
    <x v="4"/>
    <x v="1"/>
    <n v="1"/>
    <x v="2"/>
    <n v="1"/>
    <n v="1"/>
    <n v="8.3333333333333329E-2"/>
    <n v="0"/>
    <n v="0"/>
    <x v="2"/>
  </r>
  <r>
    <x v="2"/>
    <m/>
    <x v="9"/>
    <n v="86121"/>
    <x v="1375"/>
    <x v="0"/>
    <n v="2"/>
    <n v="0"/>
    <n v="2"/>
    <d v="2025-06-20T00:00:00"/>
    <d v="2025-07-01T00:00:00"/>
    <s v="1  DC"/>
    <s v="Atrasado"/>
    <d v="2025-07-02T00:00:00"/>
    <n v="11"/>
    <n v="408594"/>
    <m/>
    <n v="170152"/>
    <n v="221"/>
    <s v="Almoxarifados - Estoque geral"/>
    <n v="104"/>
    <n v="13341"/>
    <s v="DISMA DISTRIBUIDORA"/>
    <s v="Araçatuba"/>
    <x v="4"/>
    <x v="1"/>
    <m/>
    <x v="1"/>
    <n v="1"/>
    <n v="1"/>
    <n v="5.5555555555555552E-2"/>
    <n v="0"/>
    <m/>
    <x v="0"/>
  </r>
  <r>
    <x v="9"/>
    <m/>
    <x v="36"/>
    <n v="86334"/>
    <x v="1376"/>
    <x v="0"/>
    <n v="8"/>
    <n v="0"/>
    <n v="8"/>
    <d v="2025-04-10T00:00:00"/>
    <d v="2025-04-24T00:00:00"/>
    <m/>
    <m/>
    <s v=""/>
    <n v="14"/>
    <n v="398967"/>
    <n v="1143655"/>
    <n v="166716"/>
    <n v="94"/>
    <s v="Administração/Controle Oficina Agrícola"/>
    <n v="88"/>
    <n v="2282"/>
    <s v="JOACIL              "/>
    <s v="Mamanguape"/>
    <x v="0"/>
    <x v="1"/>
    <n v="1"/>
    <x v="2"/>
    <n v="1"/>
    <n v="1"/>
    <n v="1"/>
    <n v="0"/>
    <n v="0"/>
    <x v="4"/>
  </r>
  <r>
    <x v="5"/>
    <m/>
    <x v="20"/>
    <n v="86501"/>
    <x v="1377"/>
    <x v="1"/>
    <n v="1"/>
    <n v="1"/>
    <m/>
    <d v="2025-06-19T00:00:00"/>
    <m/>
    <m/>
    <s v=""/>
    <s v=""/>
    <s v="Aguardando OC"/>
    <n v="408494"/>
    <m/>
    <n v="0"/>
    <n v="221"/>
    <s v="Almoxarifados - Estoque geral"/>
    <n v="11229.62"/>
    <m/>
    <s v=""/>
    <s v=""/>
    <x v="3"/>
    <x v="0"/>
    <m/>
    <x v="0"/>
    <n v="1"/>
    <n v="1"/>
    <n v="0"/>
    <n v="1"/>
    <m/>
    <x v="0"/>
  </r>
  <r>
    <x v="5"/>
    <m/>
    <x v="50"/>
    <n v="86689"/>
    <x v="1378"/>
    <x v="0"/>
    <n v="1"/>
    <n v="0"/>
    <n v="1"/>
    <d v="2025-03-19T00:00:00"/>
    <d v="2025-04-10T00:00:00"/>
    <m/>
    <m/>
    <s v=""/>
    <n v="22"/>
    <n v="396602"/>
    <n v="1137782"/>
    <n v="166127"/>
    <n v="683"/>
    <s v="Caminhões Prancha"/>
    <n v="1372"/>
    <n v="15716"/>
    <s v="BRADIPE"/>
    <s v="Jaboatão dos Guararapes"/>
    <x v="1"/>
    <x v="1"/>
    <n v="1"/>
    <x v="2"/>
    <n v="1"/>
    <n v="1"/>
    <n v="0.16666666666666666"/>
    <n v="0"/>
    <n v="0"/>
    <x v="1"/>
  </r>
  <r>
    <x v="5"/>
    <m/>
    <x v="50"/>
    <n v="86690"/>
    <x v="1379"/>
    <x v="0"/>
    <n v="1"/>
    <n v="0"/>
    <n v="1"/>
    <d v="2025-04-24T00:00:00"/>
    <d v="2025-05-07T00:00:00"/>
    <m/>
    <m/>
    <s v=""/>
    <n v="13"/>
    <n v="400567"/>
    <m/>
    <n v="167249"/>
    <n v="221"/>
    <s v="Almoxarifados - Estoque geral"/>
    <n v="505"/>
    <n v="2528"/>
    <s v="REDIESEL            "/>
    <s v="Jaboatão dos Guararapes"/>
    <x v="1"/>
    <x v="1"/>
    <n v="1"/>
    <x v="2"/>
    <n v="1"/>
    <n v="1"/>
    <n v="0.5"/>
    <n v="0"/>
    <n v="0"/>
    <x v="4"/>
  </r>
  <r>
    <x v="5"/>
    <m/>
    <x v="46"/>
    <n v="86721"/>
    <x v="1380"/>
    <x v="0"/>
    <n v="6"/>
    <n v="0"/>
    <n v="6"/>
    <d v="2025-04-09T00:00:00"/>
    <d v="2025-04-29T00:00:00"/>
    <m/>
    <m/>
    <s v=""/>
    <n v="20"/>
    <n v="398638"/>
    <n v="1143190"/>
    <n v="166913"/>
    <n v="683"/>
    <s v="Caminhões Prancha"/>
    <n v="24"/>
    <n v="1388"/>
    <s v="TELE TINTAS         "/>
    <s v="João Pessoa"/>
    <x v="0"/>
    <x v="1"/>
    <m/>
    <x v="1"/>
    <n v="1"/>
    <n v="1"/>
    <n v="0.25"/>
    <n v="0"/>
    <m/>
    <x v="4"/>
  </r>
  <r>
    <x v="6"/>
    <m/>
    <x v="18"/>
    <n v="86749"/>
    <x v="1381"/>
    <x v="0"/>
    <n v="2"/>
    <n v="0"/>
    <n v="2"/>
    <d v="2025-05-19T00:00:00"/>
    <d v="2025-05-27T00:00:00"/>
    <s v="1  DC"/>
    <s v="Atrasado"/>
    <d v="2025-05-28T00:00:00"/>
    <n v="8"/>
    <n v="403487"/>
    <m/>
    <n v="168234"/>
    <n v="221"/>
    <s v="Almoxarifados - Estoque geral"/>
    <n v="1105.26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24"/>
    <n v="86761"/>
    <x v="1382"/>
    <x v="0"/>
    <n v="1"/>
    <n v="0"/>
    <n v="1"/>
    <d v="2025-04-08T00:00:00"/>
    <d v="2025-04-16T00:00:00"/>
    <m/>
    <m/>
    <s v=""/>
    <n v="8"/>
    <n v="398380"/>
    <n v="1142680"/>
    <n v="166417"/>
    <n v="692"/>
    <s v="Tratores Preparo Solo"/>
    <n v="219.95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24"/>
    <n v="86762"/>
    <x v="1383"/>
    <x v="0"/>
    <n v="1"/>
    <n v="0"/>
    <n v="1"/>
    <d v="2025-04-08T00:00:00"/>
    <d v="2025-04-16T00:00:00"/>
    <m/>
    <m/>
    <s v=""/>
    <n v="8"/>
    <n v="398374"/>
    <n v="1142680"/>
    <n v="166418"/>
    <n v="692"/>
    <s v="Tratores Preparo Solo"/>
    <n v="1100"/>
    <n v="14487"/>
    <s v="FL TRATORES "/>
    <s v="Recife"/>
    <x v="1"/>
    <x v="1"/>
    <n v="1"/>
    <x v="2"/>
    <n v="1"/>
    <n v="1"/>
    <n v="0.2"/>
    <n v="0"/>
    <n v="0"/>
    <x v="4"/>
  </r>
  <r>
    <x v="6"/>
    <m/>
    <x v="24"/>
    <n v="86763"/>
    <x v="1384"/>
    <x v="0"/>
    <n v="1"/>
    <n v="0"/>
    <n v="1"/>
    <d v="2025-04-08T00:00:00"/>
    <d v="2025-04-16T00:00:00"/>
    <m/>
    <m/>
    <s v=""/>
    <n v="8"/>
    <n v="398375"/>
    <n v="1142680"/>
    <n v="166418"/>
    <n v="692"/>
    <s v="Tratores Preparo Solo"/>
    <n v="690"/>
    <n v="14487"/>
    <s v="FL TRATORES "/>
    <s v="Recife"/>
    <x v="1"/>
    <x v="1"/>
    <n v="1"/>
    <x v="2"/>
    <n v="1"/>
    <n v="1"/>
    <n v="0.2"/>
    <n v="0"/>
    <n v="0"/>
    <x v="4"/>
  </r>
  <r>
    <x v="6"/>
    <m/>
    <x v="24"/>
    <n v="86765"/>
    <x v="1385"/>
    <x v="0"/>
    <n v="1"/>
    <n v="0"/>
    <n v="1"/>
    <d v="2025-04-08T00:00:00"/>
    <d v="2025-04-16T00:00:00"/>
    <m/>
    <s v=""/>
    <s v=""/>
    <n v="8"/>
    <n v="398378"/>
    <n v="1142680"/>
    <n v="166464"/>
    <n v="692"/>
    <s v="Tratores Preparo Solo"/>
    <n v="1228"/>
    <n v="13341"/>
    <s v="DISMA DISTRIBUIDORA"/>
    <s v="Araçatuba"/>
    <x v="4"/>
    <x v="1"/>
    <n v="1"/>
    <x v="2"/>
    <n v="1"/>
    <n v="1"/>
    <n v="0.5"/>
    <n v="0"/>
    <n v="0"/>
    <x v="4"/>
  </r>
  <r>
    <x v="6"/>
    <m/>
    <x v="24"/>
    <n v="86766"/>
    <x v="1386"/>
    <x v="0"/>
    <n v="1"/>
    <n v="0"/>
    <n v="1"/>
    <d v="2025-04-08T00:00:00"/>
    <d v="2025-04-16T00:00:00"/>
    <m/>
    <m/>
    <s v=""/>
    <n v="8"/>
    <n v="398384"/>
    <n v="1142680"/>
    <n v="166417"/>
    <n v="692"/>
    <s v="Tratores Preparo Solo"/>
    <n v="2198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24"/>
    <n v="86767"/>
    <x v="1387"/>
    <x v="0"/>
    <n v="1"/>
    <n v="0"/>
    <n v="1"/>
    <d v="2025-04-08T00:00:00"/>
    <d v="2025-04-16T00:00:00"/>
    <m/>
    <m/>
    <s v=""/>
    <n v="8"/>
    <n v="398397"/>
    <n v="1142680"/>
    <n v="166417"/>
    <n v="692"/>
    <s v="Tratores Preparo Solo"/>
    <n v="345.59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24"/>
    <n v="86772"/>
    <x v="1388"/>
    <x v="0"/>
    <n v="1"/>
    <n v="0"/>
    <n v="1"/>
    <d v="2025-04-11T00:00:00"/>
    <d v="2025-04-21T00:00:00"/>
    <m/>
    <m/>
    <s v=""/>
    <n v="10"/>
    <n v="399244"/>
    <n v="1144079"/>
    <n v="166532"/>
    <n v="692"/>
    <s v="Tratores Preparo Solo"/>
    <n v="78"/>
    <n v="14487"/>
    <s v="FL TRATORES "/>
    <s v="Recife"/>
    <x v="1"/>
    <x v="1"/>
    <n v="1"/>
    <x v="2"/>
    <n v="1"/>
    <n v="1"/>
    <n v="0.25"/>
    <n v="0"/>
    <n v="0"/>
    <x v="4"/>
  </r>
  <r>
    <x v="4"/>
    <m/>
    <x v="133"/>
    <n v="86785"/>
    <x v="1389"/>
    <x v="0"/>
    <n v="1"/>
    <n v="0"/>
    <n v="1"/>
    <d v="2025-01-31T00:00:00"/>
    <d v="2025-02-06T00:00:00"/>
    <m/>
    <m/>
    <s v=""/>
    <n v="6"/>
    <n v="390802"/>
    <n v="1123165"/>
    <n v="163789"/>
    <n v="119"/>
    <s v="Colhedeiras de Cana"/>
    <n v="8564.61"/>
    <n v="3465"/>
    <s v="MAQNELSON AGRICOLA L"/>
    <s v="Itumbiara"/>
    <x v="2"/>
    <x v="1"/>
    <m/>
    <x v="1"/>
    <n v="1"/>
    <n v="1"/>
    <n v="0.33333333333333331"/>
    <n v="0"/>
    <n v="0"/>
    <x v="6"/>
  </r>
  <r>
    <x v="6"/>
    <m/>
    <x v="30"/>
    <n v="86788"/>
    <x v="1390"/>
    <x v="0"/>
    <n v="1"/>
    <n v="1"/>
    <m/>
    <d v="2025-06-13T00:00:00"/>
    <d v="2025-07-04T00:00:00"/>
    <s v="4  DC"/>
    <s v="Atrasado"/>
    <d v="2025-07-08T00:00:00"/>
    <n v="21"/>
    <n v="407206"/>
    <m/>
    <n v="170490"/>
    <n v="221"/>
    <s v="Almoxarifados - Estoque geral"/>
    <n v="50.55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86793"/>
    <x v="1391"/>
    <x v="1"/>
    <n v="1"/>
    <n v="1"/>
    <m/>
    <d v="2025-06-13T00:00:00"/>
    <m/>
    <m/>
    <s v=""/>
    <s v=""/>
    <s v="Aguardando OC"/>
    <n v="407286"/>
    <m/>
    <n v="0"/>
    <n v="221"/>
    <s v="Almoxarifados - Estoque geral"/>
    <n v="75.19"/>
    <m/>
    <s v=""/>
    <s v=""/>
    <x v="3"/>
    <x v="0"/>
    <m/>
    <x v="0"/>
    <n v="1"/>
    <n v="1"/>
    <n v="0"/>
    <n v="1"/>
    <m/>
    <x v="0"/>
  </r>
  <r>
    <x v="1"/>
    <m/>
    <x v="153"/>
    <n v="86800"/>
    <x v="1392"/>
    <x v="0"/>
    <n v="1"/>
    <n v="0"/>
    <n v="1"/>
    <d v="2025-06-16T00:00:00"/>
    <d v="2025-06-18T00:00:00"/>
    <m/>
    <s v=""/>
    <s v=""/>
    <n v="2"/>
    <n v="407732"/>
    <m/>
    <n v="169527"/>
    <n v="221"/>
    <s v="Almoxarifados - Estoque geral"/>
    <n v="235.6"/>
    <n v="14446"/>
    <s v="AGROMOTO"/>
    <s v="Jaboatão dos Guararapes"/>
    <x v="1"/>
    <x v="1"/>
    <m/>
    <x v="1"/>
    <n v="1"/>
    <n v="1"/>
    <n v="0.25"/>
    <n v="0"/>
    <m/>
    <x v="0"/>
  </r>
  <r>
    <x v="7"/>
    <m/>
    <x v="28"/>
    <n v="86817"/>
    <x v="1393"/>
    <x v="0"/>
    <n v="6"/>
    <n v="6"/>
    <m/>
    <d v="2025-06-21T00:00:00"/>
    <d v="2025-07-04T00:00:00"/>
    <s v="1  UT"/>
    <s v="Atrasado"/>
    <d v="2025-07-05T00:00:00"/>
    <n v="13"/>
    <n v="408651"/>
    <m/>
    <n v="170446"/>
    <n v="221"/>
    <s v="Almoxarifados - Estoque geral"/>
    <n v="77"/>
    <n v="1264"/>
    <s v="INCOMTUBOS          "/>
    <s v="Recife"/>
    <x v="1"/>
    <x v="0"/>
    <m/>
    <x v="0"/>
    <n v="1"/>
    <n v="1"/>
    <n v="0.5"/>
    <n v="0"/>
    <m/>
    <x v="0"/>
  </r>
  <r>
    <x v="6"/>
    <m/>
    <x v="45"/>
    <n v="86873"/>
    <x v="1394"/>
    <x v="1"/>
    <n v="1"/>
    <n v="1"/>
    <m/>
    <d v="2025-06-13T00:00:00"/>
    <m/>
    <m/>
    <s v=""/>
    <s v=""/>
    <s v="Aguardando OC"/>
    <n v="407309"/>
    <m/>
    <n v="0"/>
    <n v="221"/>
    <s v="Almoxarifados - Estoque geral"/>
    <n v="218.39"/>
    <m/>
    <s v=""/>
    <s v=""/>
    <x v="3"/>
    <x v="0"/>
    <m/>
    <x v="0"/>
    <n v="1"/>
    <n v="1"/>
    <n v="0"/>
    <n v="1"/>
    <m/>
    <x v="0"/>
  </r>
  <r>
    <x v="3"/>
    <m/>
    <x v="127"/>
    <n v="86917"/>
    <x v="1395"/>
    <x v="0"/>
    <n v="1"/>
    <n v="1"/>
    <m/>
    <d v="2025-07-03T00:00:00"/>
    <d v="2025-07-12T00:00:00"/>
    <s v="0  DC"/>
    <s v="Atrasado"/>
    <d v="2025-07-12T00:00:00"/>
    <n v="9"/>
    <n v="410073"/>
    <m/>
    <n v="170797"/>
    <n v="221"/>
    <s v="Almoxarifados - Estoque geral"/>
    <n v="776"/>
    <n v="8064"/>
    <s v="LUBRAÇO COMERCIAL"/>
    <s v="São Paulo"/>
    <x v="4"/>
    <x v="0"/>
    <m/>
    <x v="0"/>
    <n v="1"/>
    <n v="1"/>
    <n v="0.2"/>
    <n v="0"/>
    <m/>
    <x v="3"/>
  </r>
  <r>
    <x v="11"/>
    <m/>
    <x v="61"/>
    <n v="86962"/>
    <x v="1396"/>
    <x v="0"/>
    <n v="48"/>
    <n v="0"/>
    <n v="48"/>
    <d v="2025-05-08T00:00:00"/>
    <d v="2025-05-16T00:00:00"/>
    <m/>
    <m/>
    <s v=""/>
    <n v="8"/>
    <n v="401756"/>
    <m/>
    <n v="167832"/>
    <n v="221"/>
    <s v="Almoxarifados - Estoque geral"/>
    <n v="372.48"/>
    <n v="5839"/>
    <s v="COMERCIAL GERDAU"/>
    <s v="Cabedelo"/>
    <x v="0"/>
    <x v="1"/>
    <m/>
    <x v="1"/>
    <n v="1"/>
    <n v="1"/>
    <n v="0.33333333333333331"/>
    <n v="0"/>
    <m/>
    <x v="2"/>
  </r>
  <r>
    <x v="11"/>
    <m/>
    <x v="61"/>
    <n v="86963"/>
    <x v="1397"/>
    <x v="0"/>
    <n v="300"/>
    <n v="0"/>
    <n v="300"/>
    <d v="2025-05-08T00:00:00"/>
    <d v="2025-05-16T00:00:00"/>
    <m/>
    <s v=""/>
    <s v=""/>
    <n v="8"/>
    <n v="401760"/>
    <m/>
    <n v="167831"/>
    <n v="221"/>
    <s v="Almoxarifados - Estoque geral"/>
    <n v="2304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11"/>
    <m/>
    <x v="61"/>
    <n v="86964"/>
    <x v="1398"/>
    <x v="0"/>
    <n v="215"/>
    <n v="0"/>
    <n v="215"/>
    <d v="2025-05-08T00:00:00"/>
    <d v="2025-05-16T00:00:00"/>
    <m/>
    <m/>
    <s v=""/>
    <n v="8"/>
    <n v="401761"/>
    <m/>
    <n v="167831"/>
    <n v="221"/>
    <s v="Almoxarifados - Estoque geral"/>
    <n v="1651.2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11"/>
    <m/>
    <x v="61"/>
    <n v="86965"/>
    <x v="1399"/>
    <x v="0"/>
    <n v="382"/>
    <n v="382"/>
    <n v="0"/>
    <d v="2025-05-08T00:00:00"/>
    <d v="2025-05-16T00:00:00"/>
    <m/>
    <s v=""/>
    <s v=""/>
    <n v="8"/>
    <n v="401763"/>
    <m/>
    <n v="167835"/>
    <n v="221"/>
    <s v="Almoxarifados - Estoque geral"/>
    <n v="3132.4"/>
    <n v="3263"/>
    <s v="MR,                 "/>
    <s v="Recife"/>
    <x v="1"/>
    <x v="0"/>
    <m/>
    <x v="0"/>
    <n v="1"/>
    <n v="1"/>
    <n v="0.2"/>
    <n v="0"/>
    <m/>
    <x v="2"/>
  </r>
  <r>
    <x v="4"/>
    <m/>
    <x v="10"/>
    <n v="87114"/>
    <x v="1400"/>
    <x v="0"/>
    <n v="2"/>
    <n v="2"/>
    <m/>
    <d v="2025-07-07T00:00:00"/>
    <d v="2025-07-15T00:00:00"/>
    <s v="1  DC"/>
    <s v="Atrasado"/>
    <d v="2025-07-16T00:00:00"/>
    <n v="8"/>
    <n v="410508"/>
    <m/>
    <n v="170970"/>
    <n v="221"/>
    <s v="Almoxarifados - Estoque geral"/>
    <n v="152.1"/>
    <n v="14644"/>
    <s v="GEOMAQ "/>
    <s v="São José do Rio Preto"/>
    <x v="4"/>
    <x v="0"/>
    <m/>
    <x v="0"/>
    <n v="1"/>
    <n v="1"/>
    <n v="1"/>
    <n v="0"/>
    <m/>
    <x v="3"/>
  </r>
  <r>
    <x v="6"/>
    <m/>
    <x v="19"/>
    <n v="87185"/>
    <x v="1401"/>
    <x v="0"/>
    <n v="20"/>
    <n v="0"/>
    <n v="20"/>
    <d v="2025-02-28T00:00:00"/>
    <d v="2025-03-20T00:00:00"/>
    <m/>
    <m/>
    <s v=""/>
    <n v="20"/>
    <n v="395894"/>
    <n v="1136371"/>
    <n v="165334"/>
    <n v="692"/>
    <s v="Tratores Preparo Solo"/>
    <n v="36.6"/>
    <n v="13341"/>
    <s v="DISMA DISTRIBUIDORA"/>
    <s v="Araçatuba"/>
    <x v="4"/>
    <x v="1"/>
    <n v="1"/>
    <x v="2"/>
    <n v="1"/>
    <n v="1"/>
    <n v="4.7619047619047616E-2"/>
    <n v="0"/>
    <n v="0"/>
    <x v="5"/>
  </r>
  <r>
    <x v="7"/>
    <m/>
    <x v="28"/>
    <n v="87294"/>
    <x v="1402"/>
    <x v="0"/>
    <n v="6"/>
    <n v="0"/>
    <n v="6"/>
    <d v="2025-06-21T00:00:00"/>
    <d v="2025-07-04T00:00:00"/>
    <s v="2  DC"/>
    <s v="Atrasado"/>
    <d v="2025-07-06T00:00:00"/>
    <n v="13"/>
    <n v="408649"/>
    <m/>
    <n v="170447"/>
    <n v="221"/>
    <s v="Almoxarifados - Estoque geral"/>
    <n v="53"/>
    <n v="3263"/>
    <s v="MR,                 "/>
    <s v="Recife"/>
    <x v="1"/>
    <x v="1"/>
    <m/>
    <x v="1"/>
    <n v="1"/>
    <n v="1"/>
    <n v="0.5"/>
    <n v="0"/>
    <m/>
    <x v="0"/>
  </r>
  <r>
    <x v="1"/>
    <m/>
    <x v="153"/>
    <n v="87429"/>
    <x v="1403"/>
    <x v="0"/>
    <n v="1"/>
    <n v="0"/>
    <n v="1"/>
    <d v="2025-06-16T00:00:00"/>
    <d v="2025-06-18T00:00:00"/>
    <m/>
    <s v=""/>
    <s v=""/>
    <n v="2"/>
    <n v="407733"/>
    <m/>
    <n v="169527"/>
    <n v="221"/>
    <s v="Almoxarifados - Estoque geral"/>
    <n v="118.75"/>
    <n v="14446"/>
    <s v="AGROMOTO"/>
    <s v="Jaboatão dos Guararapes"/>
    <x v="1"/>
    <x v="1"/>
    <m/>
    <x v="1"/>
    <n v="1"/>
    <n v="1"/>
    <n v="0.25"/>
    <n v="0"/>
    <m/>
    <x v="0"/>
  </r>
  <r>
    <x v="2"/>
    <m/>
    <x v="33"/>
    <n v="87547"/>
    <x v="1404"/>
    <x v="1"/>
    <n v="4"/>
    <n v="4"/>
    <n v="0"/>
    <d v="2025-04-30T00:00:00"/>
    <m/>
    <m/>
    <s v=""/>
    <s v=""/>
    <s v="Aguardando OC"/>
    <n v="400981"/>
    <m/>
    <n v="0"/>
    <n v="221"/>
    <s v="Almoxarifados - Estoque geral"/>
    <n v="35"/>
    <m/>
    <s v=""/>
    <s v=""/>
    <x v="3"/>
    <x v="0"/>
    <m/>
    <x v="0"/>
    <n v="1"/>
    <n v="1"/>
    <n v="0"/>
    <n v="1"/>
    <m/>
    <x v="4"/>
  </r>
  <r>
    <x v="4"/>
    <m/>
    <x v="133"/>
    <n v="87653"/>
    <x v="1405"/>
    <x v="0"/>
    <n v="28"/>
    <n v="0"/>
    <n v="28"/>
    <d v="2025-02-11T00:00:00"/>
    <d v="2025-02-25T00:00:00"/>
    <m/>
    <m/>
    <s v=""/>
    <n v="14"/>
    <n v="390817"/>
    <n v="1127480"/>
    <n v="164682"/>
    <n v="119"/>
    <s v="Colhedeiras de Cana"/>
    <n v="2355.6959999999999"/>
    <n v="13884"/>
    <s v="BUSSOLA FERRAMENTAS "/>
    <s v="Matão"/>
    <x v="4"/>
    <x v="1"/>
    <n v="1"/>
    <x v="2"/>
    <n v="1"/>
    <n v="1"/>
    <n v="1"/>
    <n v="0"/>
    <n v="0"/>
    <x v="5"/>
  </r>
  <r>
    <x v="1"/>
    <m/>
    <x v="138"/>
    <n v="87859"/>
    <x v="1406"/>
    <x v="1"/>
    <n v="1"/>
    <n v="1"/>
    <n v="0"/>
    <d v="2025-05-28T00:00:00"/>
    <m/>
    <m/>
    <s v=""/>
    <s v=""/>
    <s v="Aguardando OC"/>
    <n v="405023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2"/>
    <m/>
    <x v="102"/>
    <n v="88063"/>
    <x v="1407"/>
    <x v="0"/>
    <n v="14"/>
    <n v="0"/>
    <n v="14"/>
    <d v="2025-05-09T00:00:00"/>
    <d v="2025-05-15T00:00:00"/>
    <s v="2  DC"/>
    <s v="Atrasado"/>
    <d v="2025-05-17T00:00:00"/>
    <n v="6"/>
    <n v="402243"/>
    <m/>
    <n v="167748"/>
    <n v="221"/>
    <s v="Almoxarifados - Estoque geral"/>
    <n v="1065.81"/>
    <n v="9824"/>
    <s v="COMERCIAL AGRICOLA"/>
    <s v="Recife"/>
    <x v="1"/>
    <x v="1"/>
    <m/>
    <x v="1"/>
    <n v="1"/>
    <n v="1"/>
    <n v="7.6923076923076927E-2"/>
    <n v="0"/>
    <m/>
    <x v="2"/>
  </r>
  <r>
    <x v="6"/>
    <m/>
    <x v="18"/>
    <n v="88064"/>
    <x v="1408"/>
    <x v="0"/>
    <n v="1"/>
    <n v="0"/>
    <n v="1"/>
    <d v="2025-02-11T00:00:00"/>
    <d v="2025-02-17T00:00:00"/>
    <m/>
    <m/>
    <s v=""/>
    <n v="6"/>
    <n v="392087"/>
    <n v="1127366"/>
    <n v="164322"/>
    <n v="696"/>
    <s v="Tratores Colheita"/>
    <n v="223.88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18"/>
    <n v="88065"/>
    <x v="1409"/>
    <x v="0"/>
    <n v="1"/>
    <n v="0"/>
    <n v="1"/>
    <d v="2025-02-11T00:00:00"/>
    <d v="2025-02-17T00:00:00"/>
    <m/>
    <m/>
    <s v=""/>
    <n v="6"/>
    <n v="392080"/>
    <n v="1127366"/>
    <n v="164322"/>
    <n v="696"/>
    <s v="Tratores Colheita"/>
    <n v="92.1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45"/>
    <n v="88077"/>
    <x v="1410"/>
    <x v="1"/>
    <n v="2"/>
    <n v="2"/>
    <m/>
    <d v="2025-06-13T00:00:00"/>
    <m/>
    <m/>
    <s v=""/>
    <s v=""/>
    <s v="Aguardando OC"/>
    <n v="407279"/>
    <m/>
    <n v="0"/>
    <n v="221"/>
    <s v="Almoxarifados - Estoque geral"/>
    <n v="271.08"/>
    <m/>
    <s v=""/>
    <s v=""/>
    <x v="3"/>
    <x v="0"/>
    <m/>
    <x v="0"/>
    <n v="1"/>
    <n v="1"/>
    <n v="0"/>
    <n v="1"/>
    <m/>
    <x v="0"/>
  </r>
  <r>
    <x v="6"/>
    <m/>
    <x v="31"/>
    <n v="88077"/>
    <x v="1410"/>
    <x v="1"/>
    <n v="2"/>
    <n v="2"/>
    <m/>
    <d v="2025-06-13T00:00:00"/>
    <m/>
    <m/>
    <s v=""/>
    <s v=""/>
    <s v="Aguardando OC"/>
    <n v="407401"/>
    <m/>
    <n v="0"/>
    <n v="221"/>
    <s v="Almoxarifados - Estoque geral"/>
    <n v="271.08"/>
    <m/>
    <s v=""/>
    <s v=""/>
    <x v="3"/>
    <x v="0"/>
    <m/>
    <x v="0"/>
    <n v="1"/>
    <n v="1"/>
    <n v="0"/>
    <n v="1"/>
    <m/>
    <x v="0"/>
  </r>
  <r>
    <x v="6"/>
    <m/>
    <x v="31"/>
    <n v="88077"/>
    <x v="1410"/>
    <x v="1"/>
    <n v="2"/>
    <n v="2"/>
    <m/>
    <d v="2025-06-13T00:00:00"/>
    <m/>
    <m/>
    <s v=""/>
    <s v=""/>
    <s v="Aguardando OC"/>
    <n v="407491"/>
    <m/>
    <n v="0"/>
    <n v="221"/>
    <s v="Almoxarifados - Estoque geral"/>
    <n v="271.08"/>
    <m/>
    <s v=""/>
    <s v=""/>
    <x v="3"/>
    <x v="0"/>
    <m/>
    <x v="0"/>
    <n v="1"/>
    <n v="1"/>
    <n v="0"/>
    <n v="1"/>
    <m/>
    <x v="0"/>
  </r>
  <r>
    <x v="6"/>
    <m/>
    <x v="31"/>
    <n v="88079"/>
    <x v="1411"/>
    <x v="1"/>
    <n v="1"/>
    <n v="1"/>
    <m/>
    <d v="2025-06-13T00:00:00"/>
    <m/>
    <m/>
    <s v=""/>
    <s v=""/>
    <s v="Aguardando OC"/>
    <n v="407399"/>
    <m/>
    <n v="0"/>
    <n v="221"/>
    <s v="Almoxarifados - Estoque geral"/>
    <n v="352.14499999999998"/>
    <m/>
    <s v=""/>
    <s v=""/>
    <x v="3"/>
    <x v="0"/>
    <m/>
    <x v="0"/>
    <n v="1"/>
    <n v="1"/>
    <n v="0"/>
    <n v="1"/>
    <m/>
    <x v="0"/>
  </r>
  <r>
    <x v="6"/>
    <m/>
    <x v="154"/>
    <n v="88095"/>
    <x v="1412"/>
    <x v="1"/>
    <n v="1"/>
    <n v="1"/>
    <m/>
    <d v="2025-07-10T00:00:00"/>
    <m/>
    <m/>
    <s v=""/>
    <s v=""/>
    <s v="Aguardando OC"/>
    <n v="411114"/>
    <m/>
    <n v="0"/>
    <n v="221"/>
    <s v="Almoxarifados - Estoque geral"/>
    <n v="334.3"/>
    <m/>
    <s v=""/>
    <s v=""/>
    <x v="3"/>
    <x v="0"/>
    <m/>
    <x v="0"/>
    <n v="1"/>
    <n v="1"/>
    <n v="0"/>
    <n v="1"/>
    <m/>
    <x v="3"/>
  </r>
  <r>
    <x v="6"/>
    <m/>
    <x v="25"/>
    <n v="88095"/>
    <x v="1412"/>
    <x v="1"/>
    <n v="3"/>
    <n v="3"/>
    <m/>
    <d v="2025-07-17T00:00:00"/>
    <m/>
    <m/>
    <s v=""/>
    <s v=""/>
    <s v="Aguardando OC"/>
    <n v="412164"/>
    <m/>
    <n v="0"/>
    <n v="221"/>
    <s v="Almoxarifados - Estoque geral"/>
    <n v="334.3"/>
    <m/>
    <s v=""/>
    <s v=""/>
    <x v="3"/>
    <x v="0"/>
    <m/>
    <x v="0"/>
    <n v="1"/>
    <n v="1"/>
    <n v="0"/>
    <n v="1"/>
    <m/>
    <x v="3"/>
  </r>
  <r>
    <x v="2"/>
    <m/>
    <x v="2"/>
    <n v="88104"/>
    <x v="1413"/>
    <x v="0"/>
    <n v="1"/>
    <n v="0"/>
    <n v="1"/>
    <d v="2025-05-09T00:00:00"/>
    <d v="2025-05-15T00:00:00"/>
    <m/>
    <m/>
    <s v=""/>
    <n v="6"/>
    <n v="402241"/>
    <m/>
    <n v="167749"/>
    <m/>
    <m/>
    <n v="148"/>
    <n v="14487"/>
    <s v="FL TRATORES "/>
    <s v="Recife"/>
    <x v="1"/>
    <x v="1"/>
    <n v="1"/>
    <x v="2"/>
    <n v="1"/>
    <n v="1"/>
    <n v="6.6666666666666666E-2"/>
    <n v="0"/>
    <n v="0"/>
    <x v="2"/>
  </r>
  <r>
    <x v="2"/>
    <m/>
    <x v="8"/>
    <n v="88105"/>
    <x v="1414"/>
    <x v="0"/>
    <n v="1"/>
    <n v="0"/>
    <n v="1"/>
    <d v="2025-05-09T00:00:00"/>
    <d v="2025-05-15T00:00:00"/>
    <m/>
    <m/>
    <s v=""/>
    <n v="6"/>
    <n v="402306"/>
    <m/>
    <n v="167748"/>
    <m/>
    <m/>
    <n v="746.9"/>
    <n v="9824"/>
    <s v="COMERCIAL AGRICOLA"/>
    <s v="Recife"/>
    <x v="1"/>
    <x v="1"/>
    <n v="1"/>
    <x v="2"/>
    <n v="1"/>
    <n v="1"/>
    <n v="7.6923076923076927E-2"/>
    <n v="0"/>
    <n v="0"/>
    <x v="2"/>
  </r>
  <r>
    <x v="2"/>
    <m/>
    <x v="9"/>
    <n v="88106"/>
    <x v="1415"/>
    <x v="0"/>
    <n v="1"/>
    <n v="0"/>
    <n v="1"/>
    <d v="2025-06-20T00:00:00"/>
    <d v="2025-07-01T00:00:00"/>
    <s v="1  DC"/>
    <s v="Atrasado"/>
    <d v="2025-07-02T00:00:00"/>
    <n v="11"/>
    <n v="408592"/>
    <m/>
    <n v="170151"/>
    <n v="221"/>
    <s v="Almoxarifados - Estoque geral"/>
    <n v="20.9"/>
    <n v="9824"/>
    <s v="COMERCIAL AGRICOLA"/>
    <s v="Recife"/>
    <x v="1"/>
    <x v="1"/>
    <m/>
    <x v="1"/>
    <n v="1"/>
    <n v="1"/>
    <n v="0.2"/>
    <n v="0"/>
    <m/>
    <x v="0"/>
  </r>
  <r>
    <x v="6"/>
    <m/>
    <x v="30"/>
    <n v="88152"/>
    <x v="1416"/>
    <x v="0"/>
    <n v="5"/>
    <n v="0"/>
    <n v="5"/>
    <d v="2025-03-12T00:00:00"/>
    <d v="2025-03-24T00:00:00"/>
    <m/>
    <m/>
    <s v=""/>
    <n v="12"/>
    <n v="395770"/>
    <n v="1136056"/>
    <n v="165467"/>
    <n v="696"/>
    <s v="Tratores Colheita"/>
    <n v="4.25"/>
    <n v="3238"/>
    <s v="VENEZA              "/>
    <s v="Bayeux"/>
    <x v="0"/>
    <x v="1"/>
    <m/>
    <x v="1"/>
    <n v="1"/>
    <n v="1"/>
    <n v="0.2"/>
    <n v="0"/>
    <n v="0"/>
    <x v="1"/>
  </r>
  <r>
    <x v="6"/>
    <m/>
    <x v="18"/>
    <n v="88152"/>
    <x v="1416"/>
    <x v="1"/>
    <n v="5"/>
    <n v="5"/>
    <n v="0"/>
    <d v="2025-05-09T00:00:00"/>
    <m/>
    <m/>
    <s v=""/>
    <s v=""/>
    <s v="Aguardando OC"/>
    <n v="402174"/>
    <m/>
    <n v="0"/>
    <n v="221"/>
    <s v="Almoxarifados - Estoque geral"/>
    <n v="1065.81"/>
    <m/>
    <s v=""/>
    <s v=""/>
    <x v="3"/>
    <x v="0"/>
    <m/>
    <x v="0"/>
    <n v="1"/>
    <n v="1"/>
    <n v="0"/>
    <n v="1"/>
    <m/>
    <x v="2"/>
  </r>
  <r>
    <x v="5"/>
    <m/>
    <x v="15"/>
    <n v="88160"/>
    <x v="1417"/>
    <x v="0"/>
    <n v="1"/>
    <n v="0"/>
    <n v="1"/>
    <d v="2025-06-06T00:00:00"/>
    <d v="2025-06-11T00:00:00"/>
    <s v="0  DC"/>
    <s v="Atrasado"/>
    <d v="2025-06-11T00:00:00"/>
    <n v="5"/>
    <n v="406259"/>
    <m/>
    <n v="168989"/>
    <n v="221"/>
    <s v="Almoxarifados - Estoque geral"/>
    <n v="56"/>
    <n v="1623"/>
    <s v="ORLANDO PECAS       "/>
    <s v="Recife"/>
    <x v="1"/>
    <x v="1"/>
    <m/>
    <x v="1"/>
    <n v="1"/>
    <n v="1"/>
    <n v="0.2"/>
    <n v="0"/>
    <m/>
    <x v="0"/>
  </r>
  <r>
    <x v="1"/>
    <m/>
    <x v="155"/>
    <n v="88169"/>
    <x v="1418"/>
    <x v="0"/>
    <n v="1"/>
    <n v="1"/>
    <m/>
    <d v="2025-06-13T00:00:00"/>
    <d v="2025-07-02T00:00:00"/>
    <s v="25  DC"/>
    <s v="No prazo"/>
    <d v="2025-07-27T00:00:00"/>
    <n v="19"/>
    <n v="407598"/>
    <m/>
    <n v="170214"/>
    <n v="221"/>
    <s v="Almoxarifados - Estoque geral"/>
    <n v="3078.02"/>
    <n v="9855"/>
    <s v="FIORI VEICOLO"/>
    <s v="João Pessoa"/>
    <x v="0"/>
    <x v="0"/>
    <m/>
    <x v="0"/>
    <n v="1"/>
    <n v="1"/>
    <n v="1"/>
    <n v="0"/>
    <m/>
    <x v="0"/>
  </r>
  <r>
    <x v="6"/>
    <m/>
    <x v="45"/>
    <n v="88257"/>
    <x v="1419"/>
    <x v="1"/>
    <n v="1"/>
    <n v="1"/>
    <m/>
    <d v="2025-06-13T00:00:00"/>
    <m/>
    <m/>
    <s v=""/>
    <s v=""/>
    <s v="Aguardando OC"/>
    <n v="407324"/>
    <m/>
    <n v="0"/>
    <n v="221"/>
    <s v="Almoxarifados - Estoque geral"/>
    <n v="11.56"/>
    <m/>
    <s v=""/>
    <s v=""/>
    <x v="3"/>
    <x v="0"/>
    <m/>
    <x v="0"/>
    <n v="1"/>
    <n v="1"/>
    <n v="0"/>
    <n v="1"/>
    <m/>
    <x v="0"/>
  </r>
  <r>
    <x v="6"/>
    <m/>
    <x v="45"/>
    <n v="88258"/>
    <x v="1420"/>
    <x v="1"/>
    <n v="1"/>
    <n v="1"/>
    <m/>
    <d v="2025-06-13T00:00:00"/>
    <m/>
    <m/>
    <s v=""/>
    <s v=""/>
    <s v="Aguardando OC"/>
    <n v="407316"/>
    <m/>
    <n v="0"/>
    <n v="221"/>
    <s v="Almoxarifados - Estoque geral"/>
    <n v="24.64"/>
    <m/>
    <s v=""/>
    <s v=""/>
    <x v="3"/>
    <x v="0"/>
    <m/>
    <x v="0"/>
    <n v="1"/>
    <n v="1"/>
    <n v="0"/>
    <n v="1"/>
    <m/>
    <x v="0"/>
  </r>
  <r>
    <x v="4"/>
    <m/>
    <x v="132"/>
    <n v="88356"/>
    <x v="1421"/>
    <x v="0"/>
    <n v="1"/>
    <n v="0"/>
    <n v="1"/>
    <d v="2025-02-19T00:00:00"/>
    <d v="2025-03-10T00:00:00"/>
    <m/>
    <m/>
    <s v=""/>
    <n v="19"/>
    <n v="393329"/>
    <n v="1130169"/>
    <n v="165031"/>
    <n v="119"/>
    <s v="Colhedeiras de Cana"/>
    <n v="24.34"/>
    <n v="14644"/>
    <s v="GEOMAQ "/>
    <s v="São José do Rio Preto"/>
    <x v="4"/>
    <x v="1"/>
    <n v="1"/>
    <x v="2"/>
    <n v="1"/>
    <n v="1"/>
    <n v="0.1"/>
    <n v="0"/>
    <n v="0"/>
    <x v="5"/>
  </r>
  <r>
    <x v="6"/>
    <m/>
    <x v="30"/>
    <n v="88404"/>
    <x v="1422"/>
    <x v="1"/>
    <n v="1"/>
    <n v="1"/>
    <m/>
    <d v="2025-06-12T00:00:00"/>
    <m/>
    <m/>
    <s v=""/>
    <s v=""/>
    <s v="Aguardando OC"/>
    <n v="407145"/>
    <m/>
    <n v="0"/>
    <n v="221"/>
    <s v="Almoxarifados - Estoque geral"/>
    <n v="25.91"/>
    <m/>
    <s v=""/>
    <s v=""/>
    <x v="3"/>
    <x v="0"/>
    <m/>
    <x v="0"/>
    <n v="1"/>
    <n v="1"/>
    <n v="0"/>
    <n v="1"/>
    <m/>
    <x v="0"/>
  </r>
  <r>
    <x v="6"/>
    <m/>
    <x v="45"/>
    <n v="88404"/>
    <x v="1422"/>
    <x v="1"/>
    <n v="1"/>
    <n v="1"/>
    <m/>
    <d v="2025-06-13T00:00:00"/>
    <m/>
    <m/>
    <s v=""/>
    <s v=""/>
    <s v="Aguardando OC"/>
    <n v="407255"/>
    <m/>
    <n v="0"/>
    <n v="221"/>
    <s v="Almoxarifados - Estoque geral"/>
    <n v="25.91"/>
    <m/>
    <s v=""/>
    <s v=""/>
    <x v="3"/>
    <x v="0"/>
    <m/>
    <x v="0"/>
    <n v="1"/>
    <n v="1"/>
    <n v="0"/>
    <n v="1"/>
    <m/>
    <x v="0"/>
  </r>
  <r>
    <x v="6"/>
    <m/>
    <x v="31"/>
    <n v="88404"/>
    <x v="1422"/>
    <x v="1"/>
    <n v="1"/>
    <n v="1"/>
    <m/>
    <d v="2025-06-13T00:00:00"/>
    <m/>
    <m/>
    <s v=""/>
    <s v=""/>
    <s v="Aguardando OC"/>
    <n v="407371"/>
    <m/>
    <n v="0"/>
    <n v="221"/>
    <s v="Almoxarifados - Estoque geral"/>
    <n v="25.91"/>
    <m/>
    <s v=""/>
    <s v=""/>
    <x v="3"/>
    <x v="0"/>
    <m/>
    <x v="0"/>
    <n v="1"/>
    <n v="1"/>
    <n v="0"/>
    <n v="1"/>
    <m/>
    <x v="0"/>
  </r>
  <r>
    <x v="6"/>
    <m/>
    <x v="30"/>
    <n v="88406"/>
    <x v="1423"/>
    <x v="1"/>
    <n v="1"/>
    <n v="1"/>
    <m/>
    <d v="2025-06-12T00:00:00"/>
    <m/>
    <m/>
    <s v=""/>
    <s v=""/>
    <s v="Aguardando OC"/>
    <n v="407156"/>
    <m/>
    <n v="0"/>
    <n v="221"/>
    <s v="Almoxarifados - Estoque geral"/>
    <n v="19.82"/>
    <m/>
    <s v=""/>
    <s v=""/>
    <x v="3"/>
    <x v="0"/>
    <m/>
    <x v="0"/>
    <n v="1"/>
    <n v="1"/>
    <n v="0"/>
    <n v="1"/>
    <m/>
    <x v="0"/>
  </r>
  <r>
    <x v="6"/>
    <m/>
    <x v="45"/>
    <n v="88406"/>
    <x v="1423"/>
    <x v="1"/>
    <n v="1"/>
    <n v="1"/>
    <m/>
    <d v="2025-06-13T00:00:00"/>
    <m/>
    <m/>
    <s v=""/>
    <s v=""/>
    <s v="Aguardando OC"/>
    <n v="407270"/>
    <m/>
    <n v="0"/>
    <n v="221"/>
    <s v="Almoxarifados - Estoque geral"/>
    <n v="19.82"/>
    <m/>
    <s v=""/>
    <s v=""/>
    <x v="3"/>
    <x v="0"/>
    <m/>
    <x v="0"/>
    <n v="1"/>
    <n v="1"/>
    <n v="0"/>
    <n v="1"/>
    <m/>
    <x v="0"/>
  </r>
  <r>
    <x v="6"/>
    <m/>
    <x v="31"/>
    <n v="88406"/>
    <x v="1423"/>
    <x v="1"/>
    <n v="1"/>
    <n v="1"/>
    <m/>
    <d v="2025-06-13T00:00:00"/>
    <m/>
    <m/>
    <s v=""/>
    <s v=""/>
    <s v="Aguardando OC"/>
    <n v="407392"/>
    <m/>
    <n v="0"/>
    <n v="221"/>
    <s v="Almoxarifados - Estoque geral"/>
    <n v="19.82"/>
    <m/>
    <s v=""/>
    <s v=""/>
    <x v="3"/>
    <x v="0"/>
    <m/>
    <x v="0"/>
    <n v="1"/>
    <n v="1"/>
    <n v="0"/>
    <n v="1"/>
    <m/>
    <x v="0"/>
  </r>
  <r>
    <x v="6"/>
    <m/>
    <x v="30"/>
    <n v="88407"/>
    <x v="1424"/>
    <x v="1"/>
    <n v="1"/>
    <n v="1"/>
    <m/>
    <d v="2025-06-12T00:00:00"/>
    <m/>
    <m/>
    <s v=""/>
    <s v=""/>
    <s v="Aguardando OC"/>
    <n v="407155"/>
    <m/>
    <n v="0"/>
    <n v="221"/>
    <s v="Almoxarifados - Estoque geral"/>
    <n v="24.46"/>
    <m/>
    <s v=""/>
    <s v=""/>
    <x v="3"/>
    <x v="0"/>
    <m/>
    <x v="0"/>
    <n v="1"/>
    <n v="1"/>
    <n v="0"/>
    <n v="1"/>
    <m/>
    <x v="0"/>
  </r>
  <r>
    <x v="6"/>
    <m/>
    <x v="45"/>
    <n v="88407"/>
    <x v="1424"/>
    <x v="1"/>
    <n v="1"/>
    <n v="1"/>
    <m/>
    <d v="2025-06-13T00:00:00"/>
    <m/>
    <m/>
    <s v=""/>
    <s v=""/>
    <s v="Aguardando OC"/>
    <n v="407271"/>
    <m/>
    <n v="0"/>
    <n v="221"/>
    <s v="Almoxarifados - Estoque geral"/>
    <n v="24.46"/>
    <m/>
    <s v=""/>
    <s v=""/>
    <x v="3"/>
    <x v="0"/>
    <m/>
    <x v="0"/>
    <n v="1"/>
    <n v="1"/>
    <n v="0"/>
    <n v="1"/>
    <m/>
    <x v="0"/>
  </r>
  <r>
    <x v="6"/>
    <m/>
    <x v="31"/>
    <n v="88407"/>
    <x v="1424"/>
    <x v="1"/>
    <n v="1"/>
    <n v="1"/>
    <m/>
    <d v="2025-06-13T00:00:00"/>
    <m/>
    <m/>
    <s v=""/>
    <s v=""/>
    <s v="Aguardando OC"/>
    <n v="407390"/>
    <m/>
    <n v="0"/>
    <n v="221"/>
    <s v="Almoxarifados - Estoque geral"/>
    <n v="24.46"/>
    <m/>
    <s v=""/>
    <s v=""/>
    <x v="3"/>
    <x v="0"/>
    <m/>
    <x v="0"/>
    <n v="1"/>
    <n v="1"/>
    <n v="0"/>
    <n v="1"/>
    <m/>
    <x v="0"/>
  </r>
  <r>
    <x v="6"/>
    <m/>
    <x v="31"/>
    <n v="88460"/>
    <x v="1425"/>
    <x v="1"/>
    <n v="1"/>
    <n v="1"/>
    <m/>
    <d v="2025-06-13T00:00:00"/>
    <m/>
    <m/>
    <s v=""/>
    <s v=""/>
    <s v="Aguardando OC"/>
    <n v="407502"/>
    <m/>
    <n v="0"/>
    <n v="221"/>
    <s v="Almoxarifados - Estoque geral"/>
    <n v="75.89"/>
    <m/>
    <s v=""/>
    <s v=""/>
    <x v="3"/>
    <x v="0"/>
    <m/>
    <x v="0"/>
    <n v="1"/>
    <n v="1"/>
    <n v="0"/>
    <n v="1"/>
    <m/>
    <x v="0"/>
  </r>
  <r>
    <x v="6"/>
    <m/>
    <x v="45"/>
    <n v="88460"/>
    <x v="1425"/>
    <x v="0"/>
    <n v="1"/>
    <n v="1"/>
    <m/>
    <d v="2025-06-13T00:00:00"/>
    <d v="2025-07-04T00:00:00"/>
    <s v="4  DC"/>
    <s v="Atrasado"/>
    <d v="2025-07-08T00:00:00"/>
    <n v="21"/>
    <n v="407314"/>
    <m/>
    <n v="170490"/>
    <n v="221"/>
    <s v="Almoxarifados - Estoque geral"/>
    <n v="75.89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88461"/>
    <x v="1426"/>
    <x v="1"/>
    <n v="1"/>
    <n v="1"/>
    <m/>
    <d v="2025-06-13T00:00:00"/>
    <m/>
    <m/>
    <s v=""/>
    <s v=""/>
    <s v="Aguardando OC"/>
    <n v="407503"/>
    <m/>
    <n v="0"/>
    <n v="221"/>
    <s v="Almoxarifados - Estoque geral"/>
    <n v="16.61"/>
    <m/>
    <s v=""/>
    <s v=""/>
    <x v="3"/>
    <x v="0"/>
    <m/>
    <x v="0"/>
    <n v="1"/>
    <n v="1"/>
    <n v="0"/>
    <n v="1"/>
    <m/>
    <x v="0"/>
  </r>
  <r>
    <x v="6"/>
    <m/>
    <x v="45"/>
    <n v="88461"/>
    <x v="1426"/>
    <x v="0"/>
    <n v="1"/>
    <n v="1"/>
    <m/>
    <d v="2025-06-13T00:00:00"/>
    <d v="2025-07-04T00:00:00"/>
    <s v="4  DC"/>
    <s v="Atrasado"/>
    <d v="2025-07-08T00:00:00"/>
    <n v="21"/>
    <n v="407312"/>
    <m/>
    <n v="170490"/>
    <n v="221"/>
    <s v="Almoxarifados - Estoque geral"/>
    <n v="16.61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88462"/>
    <x v="1427"/>
    <x v="1"/>
    <n v="1"/>
    <n v="1"/>
    <m/>
    <d v="2025-06-13T00:00:00"/>
    <m/>
    <m/>
    <s v=""/>
    <s v=""/>
    <s v="Aguardando OC"/>
    <n v="407504"/>
    <m/>
    <n v="0"/>
    <n v="221"/>
    <s v="Almoxarifados - Estoque geral"/>
    <n v="30.41"/>
    <m/>
    <s v=""/>
    <s v=""/>
    <x v="3"/>
    <x v="0"/>
    <m/>
    <x v="0"/>
    <n v="1"/>
    <n v="1"/>
    <n v="0"/>
    <n v="1"/>
    <m/>
    <x v="0"/>
  </r>
  <r>
    <x v="6"/>
    <m/>
    <x v="45"/>
    <n v="88462"/>
    <x v="1427"/>
    <x v="0"/>
    <n v="1"/>
    <n v="1"/>
    <m/>
    <d v="2025-06-13T00:00:00"/>
    <d v="2025-07-04T00:00:00"/>
    <s v="4  DC"/>
    <s v="Atrasado"/>
    <d v="2025-07-08T00:00:00"/>
    <n v="21"/>
    <n v="407313"/>
    <m/>
    <n v="170490"/>
    <n v="221"/>
    <s v="Almoxarifados - Estoque geral"/>
    <n v="30.41"/>
    <n v="3465"/>
    <s v="MAQNELSON AGRICOLA L"/>
    <s v="Itumbiara"/>
    <x v="2"/>
    <x v="0"/>
    <m/>
    <x v="0"/>
    <n v="1"/>
    <n v="1"/>
    <n v="1.5625E-2"/>
    <n v="0"/>
    <m/>
    <x v="0"/>
  </r>
  <r>
    <x v="5"/>
    <m/>
    <x v="59"/>
    <n v="88519"/>
    <x v="1428"/>
    <x v="0"/>
    <n v="1"/>
    <n v="0"/>
    <n v="1"/>
    <d v="2025-05-17T00:00:00"/>
    <d v="2025-05-26T00:00:00"/>
    <s v="0  DC"/>
    <s v="Atrasado"/>
    <d v="2025-05-26T00:00:00"/>
    <n v="9"/>
    <n v="403368"/>
    <m/>
    <n v="168147"/>
    <n v="221"/>
    <s v="Almoxarifados - Estoque geral"/>
    <n v="137.69"/>
    <n v="2528"/>
    <s v="REDIESEL            "/>
    <s v="Jaboatão dos Guararapes"/>
    <x v="1"/>
    <x v="1"/>
    <n v="1"/>
    <x v="2"/>
    <n v="1"/>
    <n v="1"/>
    <n v="0.33333333333333331"/>
    <n v="0"/>
    <m/>
    <x v="2"/>
  </r>
  <r>
    <x v="12"/>
    <m/>
    <x v="156"/>
    <n v="88563"/>
    <x v="1429"/>
    <x v="0"/>
    <n v="1"/>
    <n v="0"/>
    <n v="1"/>
    <d v="2025-02-28T00:00:00"/>
    <d v="2025-04-12T00:00:00"/>
    <m/>
    <m/>
    <s v=""/>
    <n v="43"/>
    <n v="394777"/>
    <n v="1133130"/>
    <n v="166058"/>
    <n v="728"/>
    <s v="Implementos Agrícola - Irrigação"/>
    <n v="1600"/>
    <m/>
    <s v=""/>
    <s v=""/>
    <x v="3"/>
    <x v="1"/>
    <n v="1"/>
    <x v="2"/>
    <n v="1"/>
    <n v="1"/>
    <n v="0.14285714285714285"/>
    <n v="0"/>
    <n v="0"/>
    <x v="5"/>
  </r>
  <r>
    <x v="12"/>
    <m/>
    <x v="156"/>
    <n v="88564"/>
    <x v="1430"/>
    <x v="0"/>
    <n v="1"/>
    <n v="0"/>
    <n v="1"/>
    <d v="2025-02-28T00:00:00"/>
    <d v="2025-04-09T00:00:00"/>
    <m/>
    <m/>
    <s v=""/>
    <n v="40"/>
    <n v="394778"/>
    <n v="1133130"/>
    <n v="166058"/>
    <n v="728"/>
    <s v="Implementos Agrícola - Irrigação"/>
    <n v="480"/>
    <m/>
    <s v=""/>
    <s v=""/>
    <x v="3"/>
    <x v="1"/>
    <n v="1"/>
    <x v="2"/>
    <n v="1"/>
    <n v="1"/>
    <n v="0.14285714285714285"/>
    <n v="0"/>
    <n v="0"/>
    <x v="5"/>
  </r>
  <r>
    <x v="12"/>
    <m/>
    <x v="156"/>
    <n v="88565"/>
    <x v="1431"/>
    <x v="0"/>
    <n v="1"/>
    <n v="0"/>
    <n v="1"/>
    <d v="2025-02-28T00:00:00"/>
    <d v="2025-04-09T00:00:00"/>
    <m/>
    <m/>
    <s v=""/>
    <n v="40"/>
    <n v="394779"/>
    <n v="1133130"/>
    <n v="166058"/>
    <n v="728"/>
    <s v="Implementos Agrícola - Irrigação"/>
    <n v="616.1"/>
    <m/>
    <s v=""/>
    <s v=""/>
    <x v="3"/>
    <x v="1"/>
    <n v="1"/>
    <x v="2"/>
    <n v="1"/>
    <n v="1"/>
    <n v="0.14285714285714285"/>
    <n v="0"/>
    <n v="0"/>
    <x v="5"/>
  </r>
  <r>
    <x v="12"/>
    <m/>
    <x v="156"/>
    <n v="88566"/>
    <x v="1432"/>
    <x v="0"/>
    <n v="48"/>
    <n v="0"/>
    <n v="48"/>
    <d v="2025-02-28T00:00:00"/>
    <d v="2025-04-09T00:00:00"/>
    <m/>
    <m/>
    <s v=""/>
    <n v="40"/>
    <n v="394784"/>
    <n v="1133130"/>
    <n v="166058"/>
    <n v="728"/>
    <s v="Implementos Agrícola - Irrigação"/>
    <n v="864"/>
    <n v="1623"/>
    <s v="ORLANDO PECAS       "/>
    <s v="Recife"/>
    <x v="1"/>
    <x v="1"/>
    <n v="1"/>
    <x v="2"/>
    <n v="1"/>
    <n v="1"/>
    <n v="0.14285714285714285"/>
    <n v="0"/>
    <n v="0"/>
    <x v="5"/>
  </r>
  <r>
    <x v="12"/>
    <m/>
    <x v="156"/>
    <n v="88569"/>
    <x v="1433"/>
    <x v="0"/>
    <n v="6"/>
    <n v="0"/>
    <n v="6"/>
    <d v="2025-02-28T00:00:00"/>
    <d v="2025-04-09T00:00:00"/>
    <m/>
    <m/>
    <s v=""/>
    <n v="40"/>
    <n v="394790"/>
    <n v="1133130"/>
    <n v="166058"/>
    <n v="728"/>
    <s v="Implementos Agrícola - Irrigação"/>
    <n v="5070"/>
    <m/>
    <s v=""/>
    <s v=""/>
    <x v="3"/>
    <x v="1"/>
    <n v="1"/>
    <x v="2"/>
    <n v="1"/>
    <n v="1"/>
    <n v="0.14285714285714285"/>
    <n v="0"/>
    <n v="0"/>
    <x v="5"/>
  </r>
  <r>
    <x v="1"/>
    <m/>
    <x v="137"/>
    <n v="88679"/>
    <x v="1434"/>
    <x v="1"/>
    <n v="1"/>
    <n v="1"/>
    <m/>
    <d v="2025-07-09T00:00:00"/>
    <m/>
    <m/>
    <s v=""/>
    <s v=""/>
    <s v="Aguardando OC"/>
    <n v="410905"/>
    <m/>
    <n v="0"/>
    <n v="221"/>
    <s v="Almoxarifados - Estoque geral"/>
    <n v="51"/>
    <m/>
    <s v=""/>
    <s v=""/>
    <x v="3"/>
    <x v="0"/>
    <m/>
    <x v="0"/>
    <n v="1"/>
    <n v="1"/>
    <n v="0"/>
    <n v="1"/>
    <m/>
    <x v="3"/>
  </r>
  <r>
    <x v="6"/>
    <m/>
    <x v="18"/>
    <n v="88687"/>
    <x v="1435"/>
    <x v="0"/>
    <n v="1"/>
    <n v="0"/>
    <n v="1"/>
    <d v="2025-02-11T00:00:00"/>
    <d v="2025-02-17T00:00:00"/>
    <m/>
    <m/>
    <s v=""/>
    <n v="6"/>
    <n v="392082"/>
    <n v="1127366"/>
    <n v="164322"/>
    <n v="696"/>
    <s v="Tratores Colheita"/>
    <n v="249.23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18"/>
    <n v="88688"/>
    <x v="1436"/>
    <x v="0"/>
    <n v="1"/>
    <n v="0"/>
    <n v="1"/>
    <d v="2025-02-11T00:00:00"/>
    <d v="2025-02-17T00:00:00"/>
    <m/>
    <m/>
    <s v=""/>
    <n v="6"/>
    <n v="392083"/>
    <n v="1127366"/>
    <n v="164322"/>
    <n v="696"/>
    <s v="Tratores Colheita"/>
    <n v="33.51"/>
    <n v="3465"/>
    <s v="MAQNELSON AGRICOLA L"/>
    <s v="Itumbiara"/>
    <x v="2"/>
    <x v="1"/>
    <n v="1"/>
    <x v="2"/>
    <n v="1"/>
    <n v="1"/>
    <n v="3.2258064516129031E-2"/>
    <n v="0"/>
    <n v="0"/>
    <x v="5"/>
  </r>
  <r>
    <x v="6"/>
    <m/>
    <x v="18"/>
    <n v="88690"/>
    <x v="1437"/>
    <x v="0"/>
    <n v="1"/>
    <n v="0"/>
    <n v="1"/>
    <d v="2025-02-11T00:00:00"/>
    <d v="2025-02-17T00:00:00"/>
    <m/>
    <m/>
    <s v=""/>
    <n v="6"/>
    <n v="392086"/>
    <n v="1127366"/>
    <n v="164322"/>
    <n v="696"/>
    <s v="Tratores Colheita"/>
    <n v="65.72"/>
    <n v="3465"/>
    <s v="MAQNELSON AGRICOLA L"/>
    <s v="Itumbiara"/>
    <x v="2"/>
    <x v="1"/>
    <n v="1"/>
    <x v="2"/>
    <n v="1"/>
    <n v="1"/>
    <n v="3.2258064516129031E-2"/>
    <n v="0"/>
    <n v="0"/>
    <x v="5"/>
  </r>
  <r>
    <x v="5"/>
    <m/>
    <x v="50"/>
    <n v="88772"/>
    <x v="1438"/>
    <x v="0"/>
    <n v="1"/>
    <n v="0"/>
    <n v="1"/>
    <d v="2025-03-19T00:00:00"/>
    <d v="2025-04-10T00:00:00"/>
    <m/>
    <m/>
    <s v=""/>
    <n v="22"/>
    <n v="396607"/>
    <n v="1137782"/>
    <n v="166127"/>
    <n v="683"/>
    <s v="Caminhões Prancha"/>
    <n v="832"/>
    <n v="15716"/>
    <s v="BRADIPE"/>
    <s v="Jaboatão dos Guararapes"/>
    <x v="1"/>
    <x v="1"/>
    <n v="1"/>
    <x v="2"/>
    <n v="1"/>
    <n v="1"/>
    <n v="0.16666666666666666"/>
    <n v="0"/>
    <n v="0"/>
    <x v="1"/>
  </r>
  <r>
    <x v="5"/>
    <m/>
    <x v="50"/>
    <n v="88773"/>
    <x v="1439"/>
    <x v="0"/>
    <n v="1"/>
    <n v="0"/>
    <n v="1"/>
    <d v="2025-03-19T00:00:00"/>
    <d v="2025-04-10T00:00:00"/>
    <m/>
    <m/>
    <s v=""/>
    <n v="22"/>
    <n v="396600"/>
    <n v="1137782"/>
    <n v="166127"/>
    <n v="683"/>
    <s v="Caminhões Prancha"/>
    <n v="1333"/>
    <n v="15716"/>
    <s v="BRADIPE"/>
    <s v="Jaboatão dos Guararapes"/>
    <x v="1"/>
    <x v="1"/>
    <n v="1"/>
    <x v="2"/>
    <n v="1"/>
    <n v="1"/>
    <n v="0.16666666666666666"/>
    <n v="0"/>
    <n v="0"/>
    <x v="1"/>
  </r>
  <r>
    <x v="4"/>
    <m/>
    <x v="133"/>
    <n v="88814"/>
    <x v="1440"/>
    <x v="0"/>
    <n v="1"/>
    <n v="0"/>
    <n v="1"/>
    <d v="2025-01-31T00:00:00"/>
    <d v="2025-02-06T00:00:00"/>
    <m/>
    <m/>
    <s v=""/>
    <n v="6"/>
    <n v="390803"/>
    <n v="1123165"/>
    <n v="163789"/>
    <n v="119"/>
    <s v="Colhedeiras de Cana"/>
    <n v="4332.2299999999996"/>
    <n v="3465"/>
    <s v="MAQNELSON AGRICOLA L"/>
    <s v="Itumbiara"/>
    <x v="2"/>
    <x v="1"/>
    <m/>
    <x v="1"/>
    <n v="1"/>
    <n v="1"/>
    <n v="0.33333333333333331"/>
    <n v="0"/>
    <n v="0"/>
    <x v="6"/>
  </r>
  <r>
    <x v="4"/>
    <m/>
    <x v="133"/>
    <n v="88815"/>
    <x v="1441"/>
    <x v="0"/>
    <n v="1"/>
    <n v="0"/>
    <n v="1"/>
    <d v="2025-01-31T00:00:00"/>
    <d v="2025-02-06T00:00:00"/>
    <m/>
    <m/>
    <s v=""/>
    <n v="6"/>
    <n v="390804"/>
    <n v="1123165"/>
    <n v="163789"/>
    <n v="119"/>
    <s v="Colhedeiras de Cana"/>
    <n v="9465.9500000000007"/>
    <n v="3465"/>
    <s v="MAQNELSON AGRICOLA L"/>
    <s v="Itumbiara"/>
    <x v="2"/>
    <x v="1"/>
    <n v="1"/>
    <x v="2"/>
    <n v="1"/>
    <n v="1"/>
    <n v="0.33333333333333331"/>
    <n v="0"/>
    <n v="0"/>
    <x v="6"/>
  </r>
  <r>
    <x v="4"/>
    <m/>
    <x v="133"/>
    <n v="88816"/>
    <x v="1442"/>
    <x v="0"/>
    <n v="8"/>
    <n v="0"/>
    <n v="8"/>
    <d v="2025-01-31T00:00:00"/>
    <d v="2025-02-12T00:00:00"/>
    <m/>
    <m/>
    <s v=""/>
    <n v="12"/>
    <n v="390805"/>
    <n v="1123165"/>
    <n v="163985"/>
    <n v="119"/>
    <s v="Colhedeiras de Cana"/>
    <n v="1288.1835000000001"/>
    <n v="12397"/>
    <s v="UNIMIL INDÚSTRIA "/>
    <s v="Piracicaba"/>
    <x v="4"/>
    <x v="1"/>
    <n v="1"/>
    <x v="2"/>
    <n v="1"/>
    <n v="1"/>
    <n v="1"/>
    <n v="0"/>
    <n v="0"/>
    <x v="6"/>
  </r>
  <r>
    <x v="4"/>
    <m/>
    <x v="151"/>
    <n v="88818"/>
    <x v="1443"/>
    <x v="0"/>
    <n v="1"/>
    <n v="0"/>
    <n v="1"/>
    <d v="2025-01-31T00:00:00"/>
    <d v="2025-02-06T00:00:00"/>
    <m/>
    <m/>
    <s v=""/>
    <n v="6"/>
    <n v="391969"/>
    <n v="1127334"/>
    <n v="163788"/>
    <n v="119"/>
    <s v="Colhedeiras de Cana"/>
    <n v="2067.15"/>
    <n v="14709"/>
    <s v="PLANTAR TECNOLOGIAS"/>
    <s v="Maceió"/>
    <x v="5"/>
    <x v="1"/>
    <m/>
    <x v="1"/>
    <n v="1"/>
    <n v="1"/>
    <n v="0.5"/>
    <n v="0"/>
    <n v="0"/>
    <x v="6"/>
  </r>
  <r>
    <x v="4"/>
    <m/>
    <x v="151"/>
    <n v="88819"/>
    <x v="1444"/>
    <x v="0"/>
    <n v="1"/>
    <n v="0"/>
    <n v="1"/>
    <d v="2025-01-31T00:00:00"/>
    <d v="2025-02-06T00:00:00"/>
    <m/>
    <m/>
    <s v=""/>
    <n v="6"/>
    <n v="391970"/>
    <n v="1127334"/>
    <n v="163788"/>
    <n v="119"/>
    <s v="Colhedeiras de Cana"/>
    <n v="167.02"/>
    <n v="14709"/>
    <s v="PLANTAR TECNOLOGIAS"/>
    <s v="Maceió"/>
    <x v="5"/>
    <x v="1"/>
    <m/>
    <x v="1"/>
    <n v="1"/>
    <n v="1"/>
    <n v="0.5"/>
    <n v="0"/>
    <n v="0"/>
    <x v="6"/>
  </r>
  <r>
    <x v="6"/>
    <m/>
    <x v="51"/>
    <n v="88956"/>
    <x v="1445"/>
    <x v="0"/>
    <n v="1"/>
    <n v="0"/>
    <n v="1"/>
    <d v="2025-05-30T00:00:00"/>
    <d v="2025-06-06T00:00:00"/>
    <s v="1  UT"/>
    <s v="Atrasado"/>
    <d v="2025-06-07T00:00:00"/>
    <n v="7"/>
    <n v="405389"/>
    <m/>
    <n v="168680"/>
    <n v="221"/>
    <s v="Almoxarifados - Estoque geral"/>
    <n v="3437.72"/>
    <n v="3238"/>
    <s v="VENEZA              "/>
    <s v="Bayeux"/>
    <x v="0"/>
    <x v="1"/>
    <m/>
    <x v="1"/>
    <n v="1"/>
    <n v="1"/>
    <n v="0.25"/>
    <n v="0"/>
    <m/>
    <x v="2"/>
  </r>
  <r>
    <x v="4"/>
    <m/>
    <x v="133"/>
    <n v="88957"/>
    <x v="1446"/>
    <x v="0"/>
    <n v="4"/>
    <n v="0"/>
    <n v="4"/>
    <d v="2025-02-05T00:00:00"/>
    <d v="2025-02-12T00:00:00"/>
    <m/>
    <m/>
    <s v=""/>
    <n v="7"/>
    <n v="390806"/>
    <n v="1124878"/>
    <n v="163992"/>
    <n v="119"/>
    <s v="Colhedeiras de Cana"/>
    <n v="1075.7384999999999"/>
    <n v="12397"/>
    <s v="UNIMIL INDÚSTRIA "/>
    <s v="Piracicaba"/>
    <x v="4"/>
    <x v="1"/>
    <n v="1"/>
    <x v="2"/>
    <n v="1"/>
    <n v="1"/>
    <n v="0.25"/>
    <n v="0"/>
    <n v="0"/>
    <x v="5"/>
  </r>
  <r>
    <x v="4"/>
    <m/>
    <x v="133"/>
    <n v="88958"/>
    <x v="1447"/>
    <x v="0"/>
    <n v="4"/>
    <n v="0"/>
    <n v="4"/>
    <d v="2025-02-05T00:00:00"/>
    <d v="2025-02-12T00:00:00"/>
    <m/>
    <m/>
    <s v=""/>
    <n v="7"/>
    <n v="390807"/>
    <n v="1124878"/>
    <n v="163991"/>
    <n v="119"/>
    <s v="Colhedeiras de Cana"/>
    <n v="1660.12"/>
    <n v="14644"/>
    <s v="GEOMAQ "/>
    <s v="São José do Rio Preto"/>
    <x v="4"/>
    <x v="1"/>
    <n v="1"/>
    <x v="2"/>
    <n v="1"/>
    <n v="1"/>
    <n v="0.33333333333333331"/>
    <n v="0"/>
    <n v="0"/>
    <x v="5"/>
  </r>
  <r>
    <x v="4"/>
    <m/>
    <x v="133"/>
    <n v="88959"/>
    <x v="1448"/>
    <x v="0"/>
    <n v="6"/>
    <n v="0"/>
    <n v="6"/>
    <d v="2025-02-05T00:00:00"/>
    <d v="2025-02-12T00:00:00"/>
    <m/>
    <m/>
    <s v=""/>
    <n v="7"/>
    <n v="390808"/>
    <n v="1124878"/>
    <n v="163993"/>
    <n v="119"/>
    <s v="Colhedeiras de Cana"/>
    <n v="1792.8"/>
    <n v="3465"/>
    <s v="MAQNELSON AGRICOLA L"/>
    <s v="Itumbiara"/>
    <x v="2"/>
    <x v="1"/>
    <n v="1"/>
    <x v="2"/>
    <n v="1"/>
    <n v="1"/>
    <n v="1"/>
    <n v="0"/>
    <n v="0"/>
    <x v="5"/>
  </r>
  <r>
    <x v="4"/>
    <m/>
    <x v="133"/>
    <n v="88960"/>
    <x v="1449"/>
    <x v="0"/>
    <n v="2"/>
    <n v="0"/>
    <n v="2"/>
    <d v="2025-02-05T00:00:00"/>
    <d v="2025-02-12T00:00:00"/>
    <m/>
    <m/>
    <s v=""/>
    <n v="7"/>
    <n v="390809"/>
    <n v="1124878"/>
    <n v="163991"/>
    <n v="119"/>
    <s v="Colhedeiras de Cana"/>
    <n v="112.32"/>
    <n v="14644"/>
    <s v="GEOMAQ "/>
    <s v="São José do Rio Preto"/>
    <x v="4"/>
    <x v="1"/>
    <n v="1"/>
    <x v="2"/>
    <n v="1"/>
    <n v="1"/>
    <n v="0.33333333333333331"/>
    <n v="0"/>
    <n v="0"/>
    <x v="5"/>
  </r>
  <r>
    <x v="1"/>
    <m/>
    <x v="157"/>
    <n v="88980"/>
    <x v="1450"/>
    <x v="0"/>
    <n v="1"/>
    <n v="0"/>
    <n v="1"/>
    <d v="2025-03-24T00:00:00"/>
    <d v="2025-04-09T00:00:00"/>
    <m/>
    <m/>
    <s v=""/>
    <n v="16"/>
    <n v="397028"/>
    <n v="1138832"/>
    <n v="166050"/>
    <n v="718"/>
    <s v="Automóveis e Utilitários- Ofic. Motomec."/>
    <n v="608.79999999999995"/>
    <n v="6039"/>
    <s v="IDEAL DISTRIBUIDORA DE PEÇAS"/>
    <s v="Campina Grande"/>
    <x v="0"/>
    <x v="1"/>
    <m/>
    <x v="1"/>
    <n v="1"/>
    <n v="1"/>
    <n v="0.14285714285714285"/>
    <n v="0"/>
    <n v="0"/>
    <x v="1"/>
  </r>
  <r>
    <x v="1"/>
    <m/>
    <x v="157"/>
    <n v="88992"/>
    <x v="1451"/>
    <x v="0"/>
    <n v="1"/>
    <n v="0"/>
    <n v="1"/>
    <d v="2025-03-18T00:00:00"/>
    <d v="2025-04-09T00:00:00"/>
    <m/>
    <m/>
    <s v=""/>
    <n v="22"/>
    <n v="396469"/>
    <n v="1137488"/>
    <n v="165965"/>
    <n v="718"/>
    <s v="Automóveis e Utilitários- Ofic. Motomec."/>
    <n v="168.87"/>
    <n v="13549"/>
    <n v="0"/>
    <s v="João Pessoa"/>
    <x v="0"/>
    <x v="1"/>
    <m/>
    <x v="1"/>
    <n v="1"/>
    <n v="1"/>
    <n v="0.25"/>
    <n v="0"/>
    <n v="0"/>
    <x v="1"/>
  </r>
  <r>
    <x v="1"/>
    <m/>
    <x v="157"/>
    <n v="89005"/>
    <x v="1452"/>
    <x v="0"/>
    <n v="1"/>
    <n v="0"/>
    <n v="1"/>
    <d v="2025-03-18T00:00:00"/>
    <d v="2025-04-09T00:00:00"/>
    <m/>
    <m/>
    <s v=""/>
    <n v="22"/>
    <n v="396467"/>
    <n v="1137488"/>
    <n v="166050"/>
    <n v="718"/>
    <s v="Automóveis e Utilitários- Ofic. Motomec."/>
    <n v="196.75"/>
    <n v="6039"/>
    <s v="IDEAL DISTRIBUIDORA DE PEÇAS"/>
    <s v="Campina Grande"/>
    <x v="0"/>
    <x v="1"/>
    <m/>
    <x v="1"/>
    <n v="1"/>
    <n v="1"/>
    <n v="0.14285714285714285"/>
    <n v="0"/>
    <n v="0"/>
    <x v="1"/>
  </r>
  <r>
    <x v="4"/>
    <m/>
    <x v="134"/>
    <n v="89019"/>
    <x v="1453"/>
    <x v="0"/>
    <n v="4"/>
    <n v="0"/>
    <n v="4"/>
    <d v="2025-02-18T00:00:00"/>
    <d v="2025-02-28T00:00:00"/>
    <m/>
    <m/>
    <s v=""/>
    <n v="10"/>
    <n v="392949"/>
    <n v="1129631"/>
    <n v="164821"/>
    <n v="119"/>
    <s v="Colhedeiras de Cana"/>
    <n v="289.68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5"/>
    <n v="89019"/>
    <x v="1453"/>
    <x v="0"/>
    <n v="4"/>
    <n v="0"/>
    <n v="4"/>
    <d v="2025-02-18T00:00:00"/>
    <d v="2025-02-28T00:00:00"/>
    <m/>
    <m/>
    <s v=""/>
    <n v="10"/>
    <n v="393105"/>
    <n v="1129753"/>
    <n v="164821"/>
    <n v="119"/>
    <s v="Colhedeiras de Cana"/>
    <n v="289.68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2"/>
    <n v="89019"/>
    <x v="1453"/>
    <x v="0"/>
    <n v="4"/>
    <n v="0"/>
    <n v="4"/>
    <d v="2025-02-19T00:00:00"/>
    <d v="2025-03-05T00:00:00"/>
    <m/>
    <m/>
    <s v=""/>
    <n v="14"/>
    <n v="393360"/>
    <n v="1130169"/>
    <n v="164896"/>
    <n v="119"/>
    <s v="Colhedeiras de Cana"/>
    <n v="289.68"/>
    <n v="12397"/>
    <s v="UNIMIL INDÚSTRIA "/>
    <s v="Piracicaba"/>
    <x v="4"/>
    <x v="1"/>
    <n v="1"/>
    <x v="2"/>
    <n v="1"/>
    <n v="1"/>
    <n v="6.6666666666666666E-2"/>
    <n v="0"/>
    <n v="0"/>
    <x v="5"/>
  </r>
  <r>
    <x v="4"/>
    <m/>
    <x v="133"/>
    <n v="89034"/>
    <x v="1454"/>
    <x v="0"/>
    <n v="12"/>
    <n v="0"/>
    <n v="12"/>
    <d v="2025-02-11T00:00:00"/>
    <d v="2025-02-15T00:00:00"/>
    <m/>
    <m/>
    <s v=""/>
    <n v="4"/>
    <n v="390815"/>
    <n v="1127480"/>
    <n v="164274"/>
    <n v="119"/>
    <s v="Colhedeiras de Cana"/>
    <n v="2670.1412"/>
    <n v="12397"/>
    <s v="UNIMIL INDÚSTRIA "/>
    <s v="Piracicaba"/>
    <x v="4"/>
    <x v="1"/>
    <n v="1"/>
    <x v="2"/>
    <n v="1"/>
    <n v="1"/>
    <n v="1"/>
    <n v="0"/>
    <n v="0"/>
    <x v="5"/>
  </r>
  <r>
    <x v="4"/>
    <m/>
    <x v="151"/>
    <n v="89034"/>
    <x v="1454"/>
    <x v="0"/>
    <n v="15"/>
    <n v="0"/>
    <n v="15"/>
    <d v="2025-02-11T00:00:00"/>
    <d v="2025-02-17T00:00:00"/>
    <m/>
    <m/>
    <s v=""/>
    <n v="6"/>
    <n v="391986"/>
    <n v="1127334"/>
    <n v="164321"/>
    <n v="119"/>
    <s v="Colhedeiras de Cana"/>
    <n v="3337.6765"/>
    <n v="12397"/>
    <s v="UNIMIL INDÚSTRIA "/>
    <s v="Piracicaba"/>
    <x v="4"/>
    <x v="1"/>
    <n v="1"/>
    <x v="2"/>
    <n v="1"/>
    <n v="1"/>
    <n v="0.16666666666666666"/>
    <n v="0"/>
    <n v="0"/>
    <x v="5"/>
  </r>
  <r>
    <x v="4"/>
    <m/>
    <x v="134"/>
    <n v="89034"/>
    <x v="1455"/>
    <x v="0"/>
    <n v="8"/>
    <n v="0"/>
    <n v="8"/>
    <d v="2025-02-18T00:00:00"/>
    <d v="2025-02-26T00:00:00"/>
    <m/>
    <m/>
    <s v=""/>
    <n v="8"/>
    <n v="393002"/>
    <n v="1129631"/>
    <n v="164709"/>
    <n v="119"/>
    <s v="Colhedeiras de Cana"/>
    <n v="222.51533333333299"/>
    <n v="12397"/>
    <s v="UNIMIL INDÚSTRIA "/>
    <s v="Piracicaba"/>
    <x v="4"/>
    <x v="1"/>
    <n v="1"/>
    <x v="2"/>
    <n v="1"/>
    <n v="1"/>
    <n v="0.33333333333333331"/>
    <n v="0"/>
    <n v="0"/>
    <x v="5"/>
  </r>
  <r>
    <x v="4"/>
    <m/>
    <x v="135"/>
    <n v="89034"/>
    <x v="1455"/>
    <x v="0"/>
    <n v="8"/>
    <n v="0"/>
    <n v="8"/>
    <d v="2025-02-18T00:00:00"/>
    <d v="2025-02-26T00:00:00"/>
    <m/>
    <m/>
    <s v=""/>
    <n v="8"/>
    <n v="393143"/>
    <n v="1129753"/>
    <n v="164709"/>
    <n v="119"/>
    <s v="Colhedeiras de Cana"/>
    <n v="1690.8"/>
    <n v="12397"/>
    <s v="UNIMIL INDÚSTRIA "/>
    <s v="Piracicaba"/>
    <x v="4"/>
    <x v="1"/>
    <n v="1"/>
    <x v="2"/>
    <n v="1"/>
    <n v="1"/>
    <n v="0.33333333333333331"/>
    <n v="0"/>
    <n v="0"/>
    <x v="5"/>
  </r>
  <r>
    <x v="4"/>
    <m/>
    <x v="132"/>
    <n v="89034"/>
    <x v="1455"/>
    <x v="0"/>
    <n v="8"/>
    <n v="0"/>
    <n v="8"/>
    <d v="2025-02-19T00:00:00"/>
    <d v="2025-02-26T00:00:00"/>
    <m/>
    <m/>
    <s v=""/>
    <n v="7"/>
    <n v="393408"/>
    <n v="1130169"/>
    <n v="164709"/>
    <n v="119"/>
    <s v="Colhedeiras de Cana"/>
    <n v="1690.8"/>
    <n v="12397"/>
    <s v="UNIMIL INDÚSTRIA "/>
    <s v="Piracicaba"/>
    <x v="4"/>
    <x v="1"/>
    <n v="1"/>
    <x v="2"/>
    <n v="1"/>
    <n v="1"/>
    <n v="0.33333333333333331"/>
    <n v="0"/>
    <n v="0"/>
    <x v="5"/>
  </r>
  <r>
    <x v="4"/>
    <m/>
    <x v="151"/>
    <n v="89035"/>
    <x v="1456"/>
    <x v="0"/>
    <n v="2"/>
    <n v="0"/>
    <n v="2"/>
    <d v="2025-02-11T00:00:00"/>
    <d v="2025-02-17T00:00:00"/>
    <m/>
    <m/>
    <s v=""/>
    <n v="6"/>
    <n v="391971"/>
    <n v="1127334"/>
    <n v="164320"/>
    <n v="119"/>
    <s v="Colhedeiras de Cana"/>
    <n v="91.35"/>
    <n v="13891"/>
    <s v="TORCANE PEÇAS "/>
    <s v="Piracicaba"/>
    <x v="4"/>
    <x v="1"/>
    <n v="1"/>
    <x v="2"/>
    <n v="1"/>
    <n v="1"/>
    <n v="0.14285714285714285"/>
    <n v="0"/>
    <n v="0"/>
    <x v="5"/>
  </r>
  <r>
    <x v="4"/>
    <m/>
    <x v="151"/>
    <n v="89036"/>
    <x v="1457"/>
    <x v="0"/>
    <n v="16"/>
    <n v="0"/>
    <n v="16"/>
    <d v="2025-02-11T00:00:00"/>
    <d v="2025-02-17T00:00:00"/>
    <m/>
    <m/>
    <s v=""/>
    <n v="6"/>
    <n v="391972"/>
    <n v="1127334"/>
    <n v="164321"/>
    <n v="119"/>
    <s v="Colhedeiras de Cana"/>
    <n v="309.56569999999999"/>
    <n v="12397"/>
    <s v="UNIMIL INDÚSTRIA "/>
    <s v="Piracicaba"/>
    <x v="4"/>
    <x v="1"/>
    <n v="1"/>
    <x v="2"/>
    <n v="1"/>
    <n v="1"/>
    <n v="0.16666666666666666"/>
    <n v="0"/>
    <n v="0"/>
    <x v="5"/>
  </r>
  <r>
    <x v="4"/>
    <m/>
    <x v="151"/>
    <n v="89037"/>
    <x v="1458"/>
    <x v="0"/>
    <n v="4"/>
    <n v="0"/>
    <n v="4"/>
    <d v="2025-02-11T00:00:00"/>
    <d v="2025-02-17T00:00:00"/>
    <m/>
    <m/>
    <s v=""/>
    <n v="6"/>
    <n v="391973"/>
    <n v="1127334"/>
    <n v="164320"/>
    <n v="119"/>
    <s v="Colhedeiras de Cana"/>
    <n v="304.5"/>
    <n v="13891"/>
    <s v="TORCANE PEÇAS "/>
    <s v="Piracicaba"/>
    <x v="4"/>
    <x v="1"/>
    <n v="1"/>
    <x v="2"/>
    <n v="1"/>
    <n v="1"/>
    <n v="0.14285714285714285"/>
    <n v="0"/>
    <n v="0"/>
    <x v="5"/>
  </r>
  <r>
    <x v="4"/>
    <m/>
    <x v="151"/>
    <n v="89038"/>
    <x v="1459"/>
    <x v="0"/>
    <n v="4"/>
    <n v="0"/>
    <n v="4"/>
    <d v="2025-02-11T00:00:00"/>
    <d v="2025-02-17T00:00:00"/>
    <m/>
    <m/>
    <s v=""/>
    <n v="6"/>
    <n v="391974"/>
    <n v="1127334"/>
    <n v="164320"/>
    <n v="119"/>
    <s v="Colhedeiras de Cana"/>
    <n v="304.5"/>
    <n v="13891"/>
    <s v="TORCANE PEÇAS "/>
    <s v="Piracicaba"/>
    <x v="4"/>
    <x v="1"/>
    <n v="1"/>
    <x v="2"/>
    <n v="1"/>
    <n v="1"/>
    <n v="0.14285714285714285"/>
    <n v="0"/>
    <n v="0"/>
    <x v="5"/>
  </r>
  <r>
    <x v="4"/>
    <m/>
    <x v="151"/>
    <n v="89039"/>
    <x v="1460"/>
    <x v="0"/>
    <n v="2"/>
    <n v="0"/>
    <n v="2"/>
    <d v="2025-02-11T00:00:00"/>
    <d v="2025-02-17T00:00:00"/>
    <m/>
    <m/>
    <s v=""/>
    <n v="6"/>
    <n v="391975"/>
    <n v="1127334"/>
    <n v="164320"/>
    <n v="119"/>
    <s v="Colhedeiras de Cana"/>
    <n v="609"/>
    <n v="13891"/>
    <s v="TORCANE PEÇAS "/>
    <s v="Piracicaba"/>
    <x v="4"/>
    <x v="1"/>
    <n v="1"/>
    <x v="2"/>
    <n v="1"/>
    <n v="1"/>
    <n v="0.14285714285714285"/>
    <n v="0"/>
    <n v="0"/>
    <x v="5"/>
  </r>
  <r>
    <x v="4"/>
    <m/>
    <x v="151"/>
    <n v="89040"/>
    <x v="1461"/>
    <x v="0"/>
    <n v="2"/>
    <n v="0"/>
    <n v="2"/>
    <d v="2025-02-11T00:00:00"/>
    <d v="2025-02-17T00:00:00"/>
    <m/>
    <m/>
    <s v=""/>
    <n v="6"/>
    <n v="391976"/>
    <n v="1127334"/>
    <n v="164320"/>
    <n v="119"/>
    <s v="Colhedeiras de Cana"/>
    <n v="121.8"/>
    <n v="13891"/>
    <s v="TORCANE PEÇAS "/>
    <s v="Piracicaba"/>
    <x v="4"/>
    <x v="1"/>
    <n v="1"/>
    <x v="2"/>
    <n v="1"/>
    <n v="1"/>
    <n v="0.14285714285714285"/>
    <n v="0"/>
    <n v="0"/>
    <x v="5"/>
  </r>
  <r>
    <x v="4"/>
    <m/>
    <x v="151"/>
    <n v="89041"/>
    <x v="1462"/>
    <x v="0"/>
    <n v="4"/>
    <n v="0"/>
    <n v="4"/>
    <d v="2025-02-11T00:00:00"/>
    <d v="2025-02-17T00:00:00"/>
    <m/>
    <m/>
    <s v=""/>
    <n v="6"/>
    <n v="391977"/>
    <n v="1127334"/>
    <n v="164321"/>
    <n v="119"/>
    <s v="Colhedeiras de Cana"/>
    <n v="99.291899999999998"/>
    <n v="12397"/>
    <s v="UNIMIL INDÚSTRIA "/>
    <s v="Piracicaba"/>
    <x v="4"/>
    <x v="1"/>
    <n v="1"/>
    <x v="2"/>
    <n v="1"/>
    <n v="1"/>
    <n v="0.16666666666666666"/>
    <n v="0"/>
    <n v="0"/>
    <x v="5"/>
  </r>
  <r>
    <x v="4"/>
    <m/>
    <x v="151"/>
    <n v="89042"/>
    <x v="1463"/>
    <x v="0"/>
    <n v="9"/>
    <n v="0"/>
    <n v="9"/>
    <d v="2025-02-11T00:00:00"/>
    <d v="2025-02-17T00:00:00"/>
    <m/>
    <m/>
    <s v=""/>
    <n v="6"/>
    <n v="391978"/>
    <n v="1127334"/>
    <n v="164319"/>
    <n v="119"/>
    <s v="Colhedeiras de Cana"/>
    <n v="2479.5"/>
    <n v="14644"/>
    <s v="GEOMAQ "/>
    <s v="São José do Rio Preto"/>
    <x v="4"/>
    <x v="1"/>
    <n v="1"/>
    <x v="2"/>
    <n v="1"/>
    <n v="1"/>
    <n v="0.33333333333333331"/>
    <n v="0"/>
    <n v="0"/>
    <x v="5"/>
  </r>
  <r>
    <x v="4"/>
    <m/>
    <x v="151"/>
    <n v="89044"/>
    <x v="1464"/>
    <x v="0"/>
    <n v="2"/>
    <n v="0"/>
    <n v="2"/>
    <d v="2025-02-11T00:00:00"/>
    <d v="2025-02-17T00:00:00"/>
    <m/>
    <m/>
    <s v=""/>
    <n v="6"/>
    <n v="391956"/>
    <n v="1127334"/>
    <n v="164321"/>
    <n v="119"/>
    <s v="Colhedeiras de Cana"/>
    <n v="348.38"/>
    <n v="12397"/>
    <s v="UNIMIL INDÚSTRIA "/>
    <s v="Piracicaba"/>
    <x v="4"/>
    <x v="1"/>
    <n v="1"/>
    <x v="2"/>
    <n v="1"/>
    <n v="1"/>
    <n v="0.16666666666666666"/>
    <n v="0"/>
    <n v="0"/>
    <x v="5"/>
  </r>
  <r>
    <x v="4"/>
    <m/>
    <x v="151"/>
    <n v="89045"/>
    <x v="1465"/>
    <x v="0"/>
    <n v="2"/>
    <n v="0"/>
    <n v="2"/>
    <d v="2025-02-11T00:00:00"/>
    <d v="2025-02-17T00:00:00"/>
    <m/>
    <m/>
    <s v=""/>
    <n v="6"/>
    <n v="391980"/>
    <n v="1127334"/>
    <n v="164319"/>
    <n v="119"/>
    <s v="Colhedeiras de Cana"/>
    <n v="64.08"/>
    <n v="14644"/>
    <s v="GEOMAQ "/>
    <s v="São José do Rio Preto"/>
    <x v="4"/>
    <x v="1"/>
    <n v="1"/>
    <x v="2"/>
    <n v="1"/>
    <n v="1"/>
    <n v="0.33333333333333331"/>
    <n v="0"/>
    <n v="0"/>
    <x v="5"/>
  </r>
  <r>
    <x v="4"/>
    <m/>
    <x v="151"/>
    <n v="89055"/>
    <x v="1466"/>
    <x v="0"/>
    <n v="2"/>
    <n v="0"/>
    <n v="2"/>
    <d v="2025-02-11T00:00:00"/>
    <d v="2025-02-17T00:00:00"/>
    <m/>
    <m/>
    <s v=""/>
    <n v="6"/>
    <n v="391981"/>
    <n v="1127334"/>
    <n v="164321"/>
    <n v="119"/>
    <s v="Colhedeiras de Cana"/>
    <n v="430.25869999999998"/>
    <n v="12397"/>
    <s v="UNIMIL INDÚSTRIA "/>
    <s v="Piracicaba"/>
    <x v="4"/>
    <x v="1"/>
    <n v="1"/>
    <x v="2"/>
    <n v="1"/>
    <n v="1"/>
    <n v="0.16666666666666666"/>
    <n v="0"/>
    <n v="0"/>
    <x v="5"/>
  </r>
  <r>
    <x v="4"/>
    <m/>
    <x v="151"/>
    <n v="89057"/>
    <x v="1467"/>
    <x v="0"/>
    <n v="2"/>
    <n v="0"/>
    <n v="2"/>
    <d v="2025-02-11T00:00:00"/>
    <d v="2025-02-17T00:00:00"/>
    <m/>
    <m/>
    <s v=""/>
    <n v="6"/>
    <n v="391965"/>
    <n v="1127334"/>
    <n v="164321"/>
    <n v="119"/>
    <s v="Colhedeiras de Cana"/>
    <n v="103.62"/>
    <n v="12397"/>
    <s v="UNIMIL INDÚSTRIA "/>
    <s v="Piracicaba"/>
    <x v="4"/>
    <x v="1"/>
    <n v="1"/>
    <x v="2"/>
    <n v="1"/>
    <n v="1"/>
    <n v="0.16666666666666666"/>
    <n v="0"/>
    <n v="0"/>
    <x v="5"/>
  </r>
  <r>
    <x v="6"/>
    <m/>
    <x v="18"/>
    <n v="89062"/>
    <x v="1468"/>
    <x v="0"/>
    <n v="1"/>
    <n v="0"/>
    <n v="1"/>
    <d v="2025-02-11T00:00:00"/>
    <d v="2025-02-17T00:00:00"/>
    <m/>
    <m/>
    <s v=""/>
    <n v="6"/>
    <n v="392058"/>
    <n v="1127366"/>
    <n v="164322"/>
    <n v="696"/>
    <s v="Tratores Colheita"/>
    <n v="174.46"/>
    <n v="3465"/>
    <s v="MAQNELSON AGRICOLA L"/>
    <s v="Itumbiara"/>
    <x v="2"/>
    <x v="1"/>
    <n v="1"/>
    <x v="2"/>
    <n v="1"/>
    <n v="1"/>
    <n v="3.2258064516129031E-2"/>
    <n v="0"/>
    <n v="0"/>
    <x v="5"/>
  </r>
  <r>
    <x v="4"/>
    <m/>
    <x v="151"/>
    <n v="89071"/>
    <x v="1469"/>
    <x v="0"/>
    <n v="80"/>
    <n v="0"/>
    <n v="80"/>
    <d v="2025-02-11T00:00:00"/>
    <d v="2025-02-17T00:00:00"/>
    <m/>
    <m/>
    <s v=""/>
    <n v="6"/>
    <n v="391983"/>
    <n v="1127334"/>
    <n v="164320"/>
    <n v="119"/>
    <s v="Colhedeiras de Cana"/>
    <n v="80"/>
    <n v="13891"/>
    <s v="TORCANE PEÇAS "/>
    <s v="Piracicaba"/>
    <x v="4"/>
    <x v="1"/>
    <n v="1"/>
    <x v="2"/>
    <n v="1"/>
    <n v="1"/>
    <n v="0.14285714285714285"/>
    <n v="0"/>
    <n v="0"/>
    <x v="5"/>
  </r>
  <r>
    <x v="4"/>
    <m/>
    <x v="151"/>
    <n v="89072"/>
    <x v="1470"/>
    <x v="0"/>
    <n v="90"/>
    <n v="0"/>
    <n v="90"/>
    <d v="2025-02-11T00:00:00"/>
    <d v="2025-02-17T00:00:00"/>
    <m/>
    <m/>
    <s v=""/>
    <n v="6"/>
    <n v="391984"/>
    <n v="1127334"/>
    <n v="164320"/>
    <n v="119"/>
    <s v="Colhedeiras de Cana"/>
    <n v="54"/>
    <n v="13891"/>
    <s v="TORCANE PEÇAS "/>
    <s v="Piracicaba"/>
    <x v="4"/>
    <x v="1"/>
    <n v="1"/>
    <x v="2"/>
    <n v="1"/>
    <n v="1"/>
    <n v="0.14285714285714285"/>
    <n v="0"/>
    <n v="0"/>
    <x v="5"/>
  </r>
  <r>
    <x v="4"/>
    <m/>
    <x v="151"/>
    <n v="89073"/>
    <x v="1471"/>
    <x v="0"/>
    <n v="2"/>
    <n v="0"/>
    <n v="2"/>
    <d v="2025-02-11T00:00:00"/>
    <d v="2025-02-17T00:00:00"/>
    <m/>
    <m/>
    <s v=""/>
    <n v="6"/>
    <n v="391985"/>
    <n v="1127334"/>
    <n v="164319"/>
    <n v="119"/>
    <s v="Colhedeiras de Cana"/>
    <n v="13.5"/>
    <n v="14644"/>
    <s v="GEOMAQ "/>
    <s v="São José do Rio Preto"/>
    <x v="4"/>
    <x v="1"/>
    <n v="1"/>
    <x v="2"/>
    <n v="1"/>
    <n v="1"/>
    <n v="0.33333333333333331"/>
    <n v="0"/>
    <n v="0"/>
    <x v="5"/>
  </r>
  <r>
    <x v="0"/>
    <m/>
    <x v="0"/>
    <n v="89074"/>
    <x v="1472"/>
    <x v="1"/>
    <n v="836"/>
    <n v="836"/>
    <m/>
    <d v="2025-07-09T00:00:00"/>
    <m/>
    <m/>
    <s v=""/>
    <s v=""/>
    <s v="Aguardando OC"/>
    <n v="411006"/>
    <m/>
    <n v="0"/>
    <n v="221"/>
    <s v="Almoxarifados - Estoque geral"/>
    <n v="30.1"/>
    <m/>
    <s v=""/>
    <s v=""/>
    <x v="3"/>
    <x v="0"/>
    <m/>
    <x v="0"/>
    <n v="1"/>
    <n v="1"/>
    <n v="0"/>
    <n v="1"/>
    <m/>
    <x v="3"/>
  </r>
  <r>
    <x v="6"/>
    <m/>
    <x v="144"/>
    <n v="89076"/>
    <x v="1473"/>
    <x v="0"/>
    <n v="1"/>
    <n v="0"/>
    <n v="1"/>
    <d v="2025-02-11T00:00:00"/>
    <d v="2025-02-15T00:00:00"/>
    <m/>
    <m/>
    <s v=""/>
    <n v="4"/>
    <n v="392092"/>
    <n v="1127420"/>
    <n v="164266"/>
    <n v="695"/>
    <s v="Tratores Tratos Culturais"/>
    <n v="238"/>
    <n v="12396"/>
    <s v="IMPÉRIO COLHEITADEIRA"/>
    <s v="Ribeirão Preto"/>
    <x v="4"/>
    <x v="1"/>
    <m/>
    <x v="1"/>
    <n v="1"/>
    <n v="1"/>
    <n v="0.5"/>
    <n v="0"/>
    <n v="0"/>
    <x v="5"/>
  </r>
  <r>
    <x v="4"/>
    <m/>
    <x v="133"/>
    <n v="89077"/>
    <x v="1474"/>
    <x v="0"/>
    <n v="2"/>
    <n v="0"/>
    <n v="2"/>
    <d v="2025-02-11T00:00:00"/>
    <d v="2025-02-28T00:00:00"/>
    <m/>
    <m/>
    <s v=""/>
    <n v="17"/>
    <n v="390816"/>
    <n v="1127480"/>
    <n v="164848"/>
    <n v="119"/>
    <s v="Colhedeiras de Cana"/>
    <n v="6351.3585999999996"/>
    <n v="12397"/>
    <s v="UNIMIL INDÚSTRIA "/>
    <s v="Piracicaba"/>
    <x v="4"/>
    <x v="1"/>
    <n v="1"/>
    <x v="2"/>
    <n v="1"/>
    <n v="1"/>
    <n v="1"/>
    <n v="0"/>
    <n v="0"/>
    <x v="5"/>
  </r>
  <r>
    <x v="4"/>
    <m/>
    <x v="133"/>
    <n v="89079"/>
    <x v="1475"/>
    <x v="0"/>
    <n v="100"/>
    <n v="0"/>
    <n v="100"/>
    <d v="2025-02-11T00:00:00"/>
    <d v="2025-02-26T00:00:00"/>
    <m/>
    <m/>
    <s v=""/>
    <n v="15"/>
    <n v="390819"/>
    <n v="1127480"/>
    <n v="164695"/>
    <n v="119"/>
    <s v="Colhedeiras de Cana"/>
    <n v="80"/>
    <n v="13891"/>
    <s v="TORCANE PEÇAS "/>
    <s v="Piracicaba"/>
    <x v="4"/>
    <x v="1"/>
    <n v="1"/>
    <x v="2"/>
    <n v="1"/>
    <n v="1"/>
    <n v="1"/>
    <n v="0"/>
    <n v="0"/>
    <x v="5"/>
  </r>
  <r>
    <x v="4"/>
    <m/>
    <x v="132"/>
    <n v="89079"/>
    <x v="1476"/>
    <x v="0"/>
    <n v="100"/>
    <n v="0"/>
    <n v="100"/>
    <d v="2025-02-19T00:00:00"/>
    <d v="2025-03-10T00:00:00"/>
    <m/>
    <s v=""/>
    <s v=""/>
    <n v="19"/>
    <n v="393387"/>
    <n v="1130169"/>
    <n v="165031"/>
    <n v="119"/>
    <s v="Colhedeiras de Cana"/>
    <n v="30"/>
    <n v="14644"/>
    <s v="GEOMAQ "/>
    <s v="São José do Rio Preto"/>
    <x v="4"/>
    <x v="1"/>
    <m/>
    <x v="1"/>
    <n v="1"/>
    <n v="1"/>
    <n v="0.1"/>
    <n v="0"/>
    <n v="0"/>
    <x v="5"/>
  </r>
  <r>
    <x v="4"/>
    <m/>
    <x v="133"/>
    <n v="89083"/>
    <x v="1477"/>
    <x v="0"/>
    <n v="10"/>
    <n v="0"/>
    <n v="10"/>
    <d v="2025-02-11T00:00:00"/>
    <d v="2025-02-25T00:00:00"/>
    <m/>
    <m/>
    <s v=""/>
    <n v="14"/>
    <n v="390823"/>
    <n v="1127480"/>
    <n v="164662"/>
    <n v="119"/>
    <s v="Colhedeiras de Cana"/>
    <n v="243.27189999999999"/>
    <n v="12397"/>
    <s v="UNIMIL INDÚSTRIA "/>
    <s v="Piracicaba"/>
    <x v="4"/>
    <x v="1"/>
    <n v="1"/>
    <x v="2"/>
    <n v="1"/>
    <n v="1"/>
    <n v="0.125"/>
    <n v="0"/>
    <n v="0"/>
    <x v="5"/>
  </r>
  <r>
    <x v="4"/>
    <m/>
    <x v="133"/>
    <n v="89086"/>
    <x v="1478"/>
    <x v="0"/>
    <n v="1"/>
    <n v="0"/>
    <n v="1"/>
    <d v="2025-02-11T00:00:00"/>
    <d v="2025-02-27T00:00:00"/>
    <m/>
    <m/>
    <s v=""/>
    <n v="16"/>
    <n v="390824"/>
    <n v="1127480"/>
    <n v="164771"/>
    <n v="119"/>
    <s v="Colhedeiras de Cana"/>
    <n v="1182.9306999999999"/>
    <n v="12397"/>
    <s v="UNIMIL INDÚSTRIA "/>
    <s v="Piracicaba"/>
    <x v="4"/>
    <x v="1"/>
    <n v="1"/>
    <x v="2"/>
    <n v="1"/>
    <n v="1"/>
    <n v="1"/>
    <n v="0"/>
    <n v="0"/>
    <x v="5"/>
  </r>
  <r>
    <x v="4"/>
    <m/>
    <x v="133"/>
    <n v="89089"/>
    <x v="1479"/>
    <x v="0"/>
    <n v="1"/>
    <n v="0"/>
    <n v="1"/>
    <d v="2025-02-11T00:00:00"/>
    <d v="2025-02-25T00:00:00"/>
    <m/>
    <m/>
    <s v=""/>
    <n v="14"/>
    <n v="390825"/>
    <n v="1127480"/>
    <n v="164662"/>
    <n v="119"/>
    <s v="Colhedeiras de Cana"/>
    <n v="819.96079999999995"/>
    <n v="12397"/>
    <s v="UNIMIL INDÚSTRIA "/>
    <s v="Piracicaba"/>
    <x v="4"/>
    <x v="1"/>
    <n v="1"/>
    <x v="2"/>
    <n v="1"/>
    <n v="1"/>
    <n v="0.125"/>
    <n v="0"/>
    <n v="0"/>
    <x v="5"/>
  </r>
  <r>
    <x v="4"/>
    <m/>
    <x v="133"/>
    <n v="89090"/>
    <x v="1480"/>
    <x v="0"/>
    <n v="1"/>
    <n v="0"/>
    <n v="1"/>
    <d v="2025-02-11T00:00:00"/>
    <d v="2025-02-25T00:00:00"/>
    <m/>
    <m/>
    <s v=""/>
    <n v="14"/>
    <n v="390826"/>
    <n v="1127480"/>
    <n v="164662"/>
    <n v="119"/>
    <s v="Colhedeiras de Cana"/>
    <n v="819.96079999999995"/>
    <n v="12397"/>
    <s v="UNIMIL INDÚSTRIA "/>
    <s v="Piracicaba"/>
    <x v="4"/>
    <x v="1"/>
    <n v="1"/>
    <x v="2"/>
    <n v="1"/>
    <n v="1"/>
    <n v="0.125"/>
    <n v="0"/>
    <n v="0"/>
    <x v="5"/>
  </r>
  <r>
    <x v="1"/>
    <m/>
    <x v="157"/>
    <n v="89218"/>
    <x v="1481"/>
    <x v="0"/>
    <n v="1"/>
    <n v="0"/>
    <n v="1"/>
    <d v="2025-03-18T00:00:00"/>
    <d v="2025-04-09T00:00:00"/>
    <m/>
    <m/>
    <s v=""/>
    <n v="22"/>
    <n v="396468"/>
    <n v="1137488"/>
    <n v="166050"/>
    <n v="718"/>
    <s v="Automóveis e Utilitários- Ofic. Motomec."/>
    <n v="85.2"/>
    <n v="6039"/>
    <s v="IDEAL DISTRIBUIDORA DE PEÇAS"/>
    <s v="Campina Grande"/>
    <x v="0"/>
    <x v="1"/>
    <m/>
    <x v="1"/>
    <n v="1"/>
    <n v="1"/>
    <n v="0.14285714285714285"/>
    <n v="0"/>
    <n v="0"/>
    <x v="1"/>
  </r>
  <r>
    <x v="4"/>
    <m/>
    <x v="135"/>
    <n v="89219"/>
    <x v="1482"/>
    <x v="0"/>
    <n v="2"/>
    <n v="0"/>
    <n v="2"/>
    <d v="2025-02-18T00:00:00"/>
    <d v="2025-02-28T00:00:00"/>
    <m/>
    <m/>
    <s v=""/>
    <n v="10"/>
    <n v="393118"/>
    <n v="1129753"/>
    <n v="164821"/>
    <n v="119"/>
    <s v="Colhedeiras de Cana"/>
    <n v="2712.82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2"/>
    <n v="89219"/>
    <x v="1482"/>
    <x v="0"/>
    <n v="2"/>
    <n v="0"/>
    <n v="2"/>
    <d v="2025-02-19T00:00:00"/>
    <d v="2025-03-10T00:00:00"/>
    <m/>
    <m/>
    <s v=""/>
    <n v="19"/>
    <n v="393385"/>
    <n v="1130169"/>
    <n v="165031"/>
    <n v="119"/>
    <s v="Colhedeiras de Cana"/>
    <n v="5425.64"/>
    <n v="14644"/>
    <s v="GEOMAQ "/>
    <s v="São José do Rio Preto"/>
    <x v="4"/>
    <x v="1"/>
    <n v="1"/>
    <x v="2"/>
    <n v="1"/>
    <n v="1"/>
    <n v="0.1"/>
    <n v="0"/>
    <n v="0"/>
    <x v="5"/>
  </r>
  <r>
    <x v="4"/>
    <m/>
    <x v="132"/>
    <n v="89240"/>
    <x v="1483"/>
    <x v="0"/>
    <n v="1"/>
    <n v="0"/>
    <n v="1"/>
    <d v="2025-02-19T00:00:00"/>
    <d v="2025-03-10T00:00:00"/>
    <m/>
    <m/>
    <s v=""/>
    <n v="19"/>
    <n v="393362"/>
    <n v="1130169"/>
    <n v="165030"/>
    <n v="119"/>
    <s v="Colhedeiras de Cana"/>
    <n v="1.45"/>
    <n v="12397"/>
    <s v="UNIMIL INDÚSTRIA "/>
    <s v="Piracicaba"/>
    <x v="4"/>
    <x v="1"/>
    <m/>
    <x v="1"/>
    <n v="1"/>
    <n v="1"/>
    <n v="7.6923076923076927E-2"/>
    <n v="0"/>
    <n v="0"/>
    <x v="5"/>
  </r>
  <r>
    <x v="4"/>
    <m/>
    <x v="132"/>
    <n v="89241"/>
    <x v="1484"/>
    <x v="0"/>
    <n v="2"/>
    <n v="0"/>
    <n v="2"/>
    <d v="2025-02-19T00:00:00"/>
    <d v="2025-03-10T00:00:00"/>
    <m/>
    <m/>
    <s v=""/>
    <n v="19"/>
    <n v="393363"/>
    <n v="1130169"/>
    <n v="165031"/>
    <n v="119"/>
    <s v="Colhedeiras de Cana"/>
    <n v="20.18"/>
    <n v="14644"/>
    <s v="GEOMAQ "/>
    <s v="São José do Rio Preto"/>
    <x v="4"/>
    <x v="1"/>
    <m/>
    <x v="1"/>
    <n v="1"/>
    <n v="1"/>
    <n v="0.1"/>
    <n v="0"/>
    <n v="0"/>
    <x v="5"/>
  </r>
  <r>
    <x v="4"/>
    <m/>
    <x v="132"/>
    <n v="89242"/>
    <x v="1485"/>
    <x v="0"/>
    <n v="1"/>
    <n v="0"/>
    <n v="1"/>
    <d v="2025-02-19T00:00:00"/>
    <d v="2025-03-05T00:00:00"/>
    <m/>
    <m/>
    <s v=""/>
    <n v="14"/>
    <n v="393375"/>
    <n v="1130169"/>
    <n v="164896"/>
    <n v="119"/>
    <s v="Colhedeiras de Cana"/>
    <n v="1.54"/>
    <n v="12397"/>
    <s v="UNIMIL INDÚSTRIA "/>
    <s v="Piracicaba"/>
    <x v="4"/>
    <x v="1"/>
    <m/>
    <x v="1"/>
    <n v="1"/>
    <n v="1"/>
    <n v="6.6666666666666666E-2"/>
    <n v="0"/>
    <n v="0"/>
    <x v="5"/>
  </r>
  <r>
    <x v="4"/>
    <m/>
    <x v="132"/>
    <n v="89243"/>
    <x v="1486"/>
    <x v="0"/>
    <n v="2"/>
    <n v="0"/>
    <n v="2"/>
    <d v="2025-02-19T00:00:00"/>
    <d v="2025-03-10T00:00:00"/>
    <m/>
    <m/>
    <s v=""/>
    <n v="19"/>
    <n v="393378"/>
    <n v="1130169"/>
    <n v="165029"/>
    <n v="119"/>
    <s v="Colhedeiras de Cana"/>
    <n v="160"/>
    <n v="13891"/>
    <s v="TORCANE PEÇAS "/>
    <s v="Piracicaba"/>
    <x v="4"/>
    <x v="1"/>
    <m/>
    <x v="1"/>
    <n v="1"/>
    <n v="1"/>
    <n v="0.14285714285714285"/>
    <n v="0"/>
    <n v="0"/>
    <x v="5"/>
  </r>
  <r>
    <x v="4"/>
    <m/>
    <x v="134"/>
    <n v="89270"/>
    <x v="1487"/>
    <x v="0"/>
    <n v="1"/>
    <n v="0"/>
    <n v="1"/>
    <d v="2025-02-18T00:00:00"/>
    <d v="2025-02-28T00:00:00"/>
    <m/>
    <m/>
    <s v=""/>
    <n v="10"/>
    <n v="392955"/>
    <n v="1129631"/>
    <n v="164821"/>
    <n v="119"/>
    <s v="Colhedeiras de Cana"/>
    <n v="967.35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5"/>
    <n v="89270"/>
    <x v="1487"/>
    <x v="0"/>
    <n v="1"/>
    <n v="0"/>
    <n v="1"/>
    <d v="2025-02-18T00:00:00"/>
    <d v="2025-02-28T00:00:00"/>
    <m/>
    <m/>
    <s v=""/>
    <n v="10"/>
    <n v="393111"/>
    <n v="1129753"/>
    <n v="164821"/>
    <n v="119"/>
    <s v="Colhedeiras de Cana"/>
    <n v="967.35"/>
    <n v="12397"/>
    <s v="UNIMIL INDÚSTRIA "/>
    <s v="Piracicaba"/>
    <x v="4"/>
    <x v="1"/>
    <m/>
    <x v="1"/>
    <n v="1"/>
    <n v="1"/>
    <n v="0.04"/>
    <n v="0"/>
    <n v="0"/>
    <x v="5"/>
  </r>
  <r>
    <x v="4"/>
    <m/>
    <x v="132"/>
    <n v="89270"/>
    <x v="1487"/>
    <x v="0"/>
    <n v="1"/>
    <n v="0"/>
    <n v="1"/>
    <d v="2025-02-19T00:00:00"/>
    <d v="2025-03-10T00:00:00"/>
    <m/>
    <m/>
    <s v=""/>
    <n v="19"/>
    <n v="393379"/>
    <n v="1130169"/>
    <n v="165029"/>
    <n v="119"/>
    <s v="Colhedeiras de Cana"/>
    <n v="650"/>
    <n v="13891"/>
    <s v="TORCANE PEÇAS "/>
    <s v="Piracicaba"/>
    <x v="4"/>
    <x v="1"/>
    <n v="1"/>
    <x v="2"/>
    <n v="1"/>
    <n v="1"/>
    <n v="0.14285714285714285"/>
    <n v="0"/>
    <n v="0"/>
    <x v="5"/>
  </r>
  <r>
    <x v="4"/>
    <m/>
    <x v="134"/>
    <n v="89271"/>
    <x v="1488"/>
    <x v="0"/>
    <n v="1"/>
    <n v="0"/>
    <n v="1"/>
    <d v="2025-02-18T00:00:00"/>
    <d v="2025-02-26T00:00:00"/>
    <m/>
    <m/>
    <s v=""/>
    <n v="8"/>
    <n v="392957"/>
    <n v="1129631"/>
    <n v="164702"/>
    <n v="119"/>
    <s v="Colhedeiras de Cana"/>
    <n v="10906.44"/>
    <n v="3465"/>
    <s v="MAQNELSON AGRICOLA L"/>
    <s v="Itumbiara"/>
    <x v="2"/>
    <x v="1"/>
    <n v="1"/>
    <x v="2"/>
    <n v="1"/>
    <n v="1"/>
    <n v="0.5"/>
    <n v="0"/>
    <n v="0"/>
    <x v="5"/>
  </r>
  <r>
    <x v="4"/>
    <m/>
    <x v="135"/>
    <n v="89271"/>
    <x v="1488"/>
    <x v="0"/>
    <n v="1"/>
    <n v="0"/>
    <n v="1"/>
    <d v="2025-02-18T00:00:00"/>
    <d v="2025-02-26T00:00:00"/>
    <m/>
    <m/>
    <s v=""/>
    <n v="8"/>
    <n v="393113"/>
    <n v="1129753"/>
    <n v="164702"/>
    <n v="119"/>
    <s v="Colhedeiras de Cana"/>
    <n v="10906.44"/>
    <n v="3465"/>
    <s v="MAQNELSON AGRICOLA L"/>
    <s v="Itumbiara"/>
    <x v="2"/>
    <x v="1"/>
    <n v="1"/>
    <x v="2"/>
    <n v="1"/>
    <n v="1"/>
    <n v="0.5"/>
    <n v="0"/>
    <n v="0"/>
    <x v="5"/>
  </r>
  <r>
    <x v="4"/>
    <m/>
    <x v="132"/>
    <n v="89272"/>
    <x v="1489"/>
    <x v="0"/>
    <n v="5"/>
    <n v="0"/>
    <n v="5"/>
    <d v="2025-02-19T00:00:00"/>
    <d v="2025-03-10T00:00:00"/>
    <m/>
    <m/>
    <s v=""/>
    <n v="19"/>
    <n v="393384"/>
    <n v="1130169"/>
    <n v="165031"/>
    <n v="119"/>
    <s v="Colhedeiras de Cana"/>
    <n v="17.899999999999999"/>
    <n v="14644"/>
    <s v="GEOMAQ "/>
    <s v="São José do Rio Preto"/>
    <x v="4"/>
    <x v="1"/>
    <n v="1"/>
    <x v="2"/>
    <n v="1"/>
    <n v="1"/>
    <n v="0.1"/>
    <n v="0"/>
    <n v="0"/>
    <x v="5"/>
  </r>
  <r>
    <x v="4"/>
    <m/>
    <x v="132"/>
    <n v="89274"/>
    <x v="1490"/>
    <x v="0"/>
    <n v="6"/>
    <n v="0"/>
    <n v="6"/>
    <d v="2025-02-19T00:00:00"/>
    <d v="2025-03-05T00:00:00"/>
    <m/>
    <m/>
    <s v=""/>
    <n v="14"/>
    <n v="393389"/>
    <n v="1130169"/>
    <n v="164896"/>
    <n v="119"/>
    <s v="Colhedeiras de Cana"/>
    <n v="6"/>
    <n v="12397"/>
    <s v="UNIMIL INDÚSTRIA "/>
    <s v="Piracicaba"/>
    <x v="4"/>
    <x v="1"/>
    <m/>
    <x v="1"/>
    <n v="1"/>
    <n v="1"/>
    <n v="6.6666666666666666E-2"/>
    <n v="0"/>
    <n v="0"/>
    <x v="5"/>
  </r>
  <r>
    <x v="4"/>
    <m/>
    <x v="132"/>
    <n v="89275"/>
    <x v="1491"/>
    <x v="0"/>
    <n v="16"/>
    <n v="0"/>
    <n v="16"/>
    <d v="2025-02-19T00:00:00"/>
    <d v="2025-02-28T00:00:00"/>
    <m/>
    <m/>
    <s v=""/>
    <n v="9"/>
    <n v="393390"/>
    <n v="1130169"/>
    <n v="164827"/>
    <n v="119"/>
    <s v="Colhedeiras de Cana"/>
    <n v="301.92"/>
    <n v="12397"/>
    <s v="UNIMIL INDÚSTRIA "/>
    <s v="Piracicaba"/>
    <x v="4"/>
    <x v="1"/>
    <m/>
    <x v="1"/>
    <n v="1"/>
    <n v="1"/>
    <n v="1"/>
    <n v="0"/>
    <n v="0"/>
    <x v="5"/>
  </r>
  <r>
    <x v="4"/>
    <m/>
    <x v="132"/>
    <n v="89276"/>
    <x v="1492"/>
    <x v="0"/>
    <n v="4"/>
    <n v="0"/>
    <n v="4"/>
    <d v="2025-02-19T00:00:00"/>
    <d v="2025-03-10T00:00:00"/>
    <m/>
    <m/>
    <s v=""/>
    <n v="19"/>
    <n v="393395"/>
    <n v="1130169"/>
    <n v="165031"/>
    <n v="119"/>
    <s v="Colhedeiras de Cana"/>
    <n v="34.04"/>
    <n v="14644"/>
    <s v="GEOMAQ "/>
    <s v="São José do Rio Preto"/>
    <x v="4"/>
    <x v="1"/>
    <n v="1"/>
    <x v="2"/>
    <n v="1"/>
    <n v="1"/>
    <n v="0.1"/>
    <n v="0"/>
    <n v="0"/>
    <x v="5"/>
  </r>
  <r>
    <x v="4"/>
    <m/>
    <x v="134"/>
    <n v="89278"/>
    <x v="1493"/>
    <x v="0"/>
    <n v="1"/>
    <n v="0"/>
    <n v="1"/>
    <d v="2025-02-18T00:00:00"/>
    <d v="2025-02-28T00:00:00"/>
    <m/>
    <m/>
    <s v=""/>
    <n v="10"/>
    <n v="392997"/>
    <n v="1129631"/>
    <n v="164821"/>
    <n v="119"/>
    <s v="Colhedeiras de Cana"/>
    <n v="197.62"/>
    <n v="12397"/>
    <s v="UNIMIL INDÚSTRIA "/>
    <s v="Piracicaba"/>
    <x v="4"/>
    <x v="1"/>
    <m/>
    <x v="1"/>
    <n v="1"/>
    <n v="1"/>
    <n v="0.04"/>
    <n v="0"/>
    <n v="0"/>
    <x v="5"/>
  </r>
  <r>
    <x v="4"/>
    <m/>
    <x v="135"/>
    <n v="89278"/>
    <x v="1493"/>
    <x v="0"/>
    <n v="1"/>
    <n v="0"/>
    <n v="1"/>
    <d v="2025-02-18T00:00:00"/>
    <d v="2025-02-28T00:00:00"/>
    <m/>
    <m/>
    <s v=""/>
    <n v="10"/>
    <n v="393140"/>
    <n v="1129753"/>
    <n v="164821"/>
    <n v="119"/>
    <s v="Colhedeiras de Cana"/>
    <n v="197.62"/>
    <n v="12397"/>
    <s v="UNIMIL INDÚSTRIA "/>
    <s v="Piracicaba"/>
    <x v="4"/>
    <x v="1"/>
    <m/>
    <x v="1"/>
    <n v="1"/>
    <n v="1"/>
    <n v="0.04"/>
    <n v="0"/>
    <n v="0"/>
    <x v="5"/>
  </r>
  <r>
    <x v="4"/>
    <m/>
    <x v="132"/>
    <n v="89278"/>
    <x v="1493"/>
    <x v="0"/>
    <n v="1"/>
    <n v="0"/>
    <n v="1"/>
    <d v="2025-02-19T00:00:00"/>
    <d v="2025-03-10T00:00:00"/>
    <m/>
    <m/>
    <s v=""/>
    <n v="19"/>
    <n v="393405"/>
    <n v="1130169"/>
    <n v="165030"/>
    <n v="119"/>
    <s v="Colhedeiras de Cana"/>
    <n v="197.62"/>
    <n v="12397"/>
    <s v="UNIMIL INDÚSTRIA "/>
    <s v="Piracicaba"/>
    <x v="4"/>
    <x v="1"/>
    <m/>
    <x v="1"/>
    <n v="1"/>
    <n v="1"/>
    <n v="7.6923076923076927E-2"/>
    <n v="0"/>
    <n v="0"/>
    <x v="5"/>
  </r>
  <r>
    <x v="4"/>
    <m/>
    <x v="134"/>
    <n v="89279"/>
    <x v="1494"/>
    <x v="0"/>
    <n v="10"/>
    <n v="0"/>
    <n v="10"/>
    <d v="2025-02-18T00:00:00"/>
    <d v="2025-02-28T00:00:00"/>
    <m/>
    <m/>
    <s v=""/>
    <n v="10"/>
    <n v="393001"/>
    <n v="1129631"/>
    <n v="164821"/>
    <n v="119"/>
    <s v="Colhedeiras de Cana"/>
    <n v="47.7"/>
    <n v="12397"/>
    <s v="UNIMIL INDÚSTRIA "/>
    <s v="Piracicaba"/>
    <x v="4"/>
    <x v="1"/>
    <m/>
    <x v="1"/>
    <n v="1"/>
    <n v="1"/>
    <n v="0.04"/>
    <n v="0"/>
    <n v="0"/>
    <x v="5"/>
  </r>
  <r>
    <x v="4"/>
    <m/>
    <x v="135"/>
    <n v="89279"/>
    <x v="1494"/>
    <x v="0"/>
    <n v="10"/>
    <n v="0"/>
    <n v="10"/>
    <d v="2025-02-18T00:00:00"/>
    <d v="2025-02-28T00:00:00"/>
    <m/>
    <m/>
    <s v=""/>
    <n v="10"/>
    <n v="393142"/>
    <n v="1129753"/>
    <n v="164821"/>
    <n v="119"/>
    <s v="Colhedeiras de Cana"/>
    <n v="47.7"/>
    <n v="12397"/>
    <s v="UNIMIL INDÚSTRIA "/>
    <s v="Piracicaba"/>
    <x v="4"/>
    <x v="1"/>
    <m/>
    <x v="1"/>
    <n v="1"/>
    <n v="1"/>
    <n v="0.04"/>
    <n v="0"/>
    <n v="0"/>
    <x v="5"/>
  </r>
  <r>
    <x v="4"/>
    <m/>
    <x v="132"/>
    <n v="89279"/>
    <x v="1494"/>
    <x v="0"/>
    <n v="10"/>
    <n v="0"/>
    <n v="10"/>
    <d v="2025-02-19T00:00:00"/>
    <d v="2025-03-10T00:00:00"/>
    <m/>
    <m/>
    <s v=""/>
    <n v="19"/>
    <n v="393407"/>
    <n v="1130169"/>
    <n v="165030"/>
    <n v="119"/>
    <s v="Colhedeiras de Cana"/>
    <n v="47.7"/>
    <n v="12397"/>
    <s v="UNIMIL INDÚSTRIA "/>
    <s v="Piracicaba"/>
    <x v="4"/>
    <x v="1"/>
    <m/>
    <x v="1"/>
    <n v="1"/>
    <n v="1"/>
    <n v="7.6923076923076927E-2"/>
    <n v="0"/>
    <n v="0"/>
    <x v="5"/>
  </r>
  <r>
    <x v="4"/>
    <m/>
    <x v="134"/>
    <n v="89280"/>
    <x v="1495"/>
    <x v="0"/>
    <n v="1"/>
    <n v="0"/>
    <n v="1"/>
    <d v="2025-02-18T00:00:00"/>
    <d v="2025-02-28T00:00:00"/>
    <m/>
    <m/>
    <s v=""/>
    <n v="10"/>
    <n v="393006"/>
    <n v="1129631"/>
    <n v="164821"/>
    <n v="119"/>
    <s v="Colhedeiras de Cana"/>
    <n v="111.09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5"/>
    <n v="89280"/>
    <x v="1495"/>
    <x v="0"/>
    <n v="1"/>
    <n v="0"/>
    <n v="1"/>
    <d v="2025-02-18T00:00:00"/>
    <d v="2025-02-28T00:00:00"/>
    <m/>
    <m/>
    <s v=""/>
    <n v="10"/>
    <n v="393146"/>
    <n v="1129753"/>
    <n v="164821"/>
    <n v="119"/>
    <s v="Colhedeiras de Cana"/>
    <n v="111.09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2"/>
    <n v="89280"/>
    <x v="1495"/>
    <x v="0"/>
    <n v="1"/>
    <n v="0"/>
    <n v="1"/>
    <d v="2025-02-19T00:00:00"/>
    <d v="2025-03-05T00:00:00"/>
    <m/>
    <m/>
    <s v=""/>
    <n v="14"/>
    <n v="393411"/>
    <n v="1130169"/>
    <n v="164898"/>
    <n v="119"/>
    <s v="Colhedeiras de Cana"/>
    <n v="62.16"/>
    <n v="14644"/>
    <s v="GEOMAQ "/>
    <s v="São José do Rio Preto"/>
    <x v="4"/>
    <x v="1"/>
    <m/>
    <x v="1"/>
    <n v="1"/>
    <n v="1"/>
    <n v="7.1428571428571425E-2"/>
    <n v="0"/>
    <n v="0"/>
    <x v="5"/>
  </r>
  <r>
    <x v="4"/>
    <m/>
    <x v="132"/>
    <n v="89282"/>
    <x v="1496"/>
    <x v="0"/>
    <n v="3"/>
    <n v="0"/>
    <n v="3"/>
    <d v="2025-02-19T00:00:00"/>
    <d v="2025-03-05T00:00:00"/>
    <m/>
    <m/>
    <s v=""/>
    <n v="14"/>
    <n v="393414"/>
    <n v="1130169"/>
    <n v="164898"/>
    <n v="119"/>
    <s v="Colhedeiras de Cana"/>
    <n v="50.01"/>
    <n v="14644"/>
    <s v="GEOMAQ "/>
    <s v="São José do Rio Preto"/>
    <x v="4"/>
    <x v="1"/>
    <m/>
    <x v="1"/>
    <n v="1"/>
    <n v="1"/>
    <n v="7.1428571428571425E-2"/>
    <n v="0"/>
    <n v="0"/>
    <x v="5"/>
  </r>
  <r>
    <x v="4"/>
    <m/>
    <x v="134"/>
    <n v="89283"/>
    <x v="1497"/>
    <x v="0"/>
    <n v="2"/>
    <n v="0"/>
    <n v="2"/>
    <d v="2025-02-18T00:00:00"/>
    <d v="2025-02-28T00:00:00"/>
    <m/>
    <m/>
    <s v=""/>
    <n v="10"/>
    <n v="393010"/>
    <n v="1129631"/>
    <n v="164823"/>
    <n v="119"/>
    <s v="Colhedeiras de Cana"/>
    <n v="381.94"/>
    <n v="12397"/>
    <s v="UNIMIL INDÚSTRIA "/>
    <s v="Piracicaba"/>
    <x v="4"/>
    <x v="1"/>
    <m/>
    <x v="1"/>
    <n v="1"/>
    <n v="1"/>
    <n v="6.25E-2"/>
    <n v="0"/>
    <n v="0"/>
    <x v="5"/>
  </r>
  <r>
    <x v="4"/>
    <m/>
    <x v="135"/>
    <n v="89283"/>
    <x v="1497"/>
    <x v="0"/>
    <n v="2"/>
    <n v="0"/>
    <n v="2"/>
    <d v="2025-02-18T00:00:00"/>
    <d v="2025-02-28T00:00:00"/>
    <m/>
    <m/>
    <s v=""/>
    <n v="10"/>
    <n v="393150"/>
    <n v="1129753"/>
    <n v="164823"/>
    <n v="119"/>
    <s v="Colhedeiras de Cana"/>
    <n v="381.94"/>
    <n v="12397"/>
    <s v="UNIMIL INDÚSTRIA "/>
    <s v="Piracicaba"/>
    <x v="4"/>
    <x v="1"/>
    <m/>
    <x v="1"/>
    <n v="1"/>
    <n v="1"/>
    <n v="6.25E-2"/>
    <n v="0"/>
    <n v="0"/>
    <x v="5"/>
  </r>
  <r>
    <x v="4"/>
    <m/>
    <x v="132"/>
    <n v="89283"/>
    <x v="1497"/>
    <x v="0"/>
    <n v="2"/>
    <n v="0"/>
    <n v="2"/>
    <d v="2025-02-19T00:00:00"/>
    <d v="2025-03-10T00:00:00"/>
    <m/>
    <m/>
    <s v=""/>
    <n v="19"/>
    <n v="393415"/>
    <n v="1130169"/>
    <n v="165030"/>
    <n v="119"/>
    <s v="Colhedeiras de Cana"/>
    <n v="381.94"/>
    <n v="12397"/>
    <s v="UNIMIL INDÚSTRIA "/>
    <s v="Piracicaba"/>
    <x v="4"/>
    <x v="1"/>
    <m/>
    <x v="1"/>
    <n v="1"/>
    <n v="1"/>
    <n v="7.6923076923076927E-2"/>
    <n v="0"/>
    <n v="0"/>
    <x v="5"/>
  </r>
  <r>
    <x v="4"/>
    <m/>
    <x v="134"/>
    <n v="89284"/>
    <x v="1498"/>
    <x v="0"/>
    <n v="2"/>
    <n v="0"/>
    <n v="2"/>
    <d v="2025-02-18T00:00:00"/>
    <d v="2025-02-28T00:00:00"/>
    <m/>
    <m/>
    <s v=""/>
    <n v="10"/>
    <n v="393011"/>
    <n v="1129631"/>
    <n v="164823"/>
    <n v="119"/>
    <s v="Colhedeiras de Cana"/>
    <n v="389.94"/>
    <n v="12397"/>
    <s v="UNIMIL INDÚSTRIA "/>
    <s v="Piracicaba"/>
    <x v="4"/>
    <x v="1"/>
    <m/>
    <x v="1"/>
    <n v="1"/>
    <n v="1"/>
    <n v="6.25E-2"/>
    <n v="0"/>
    <n v="0"/>
    <x v="5"/>
  </r>
  <r>
    <x v="4"/>
    <m/>
    <x v="135"/>
    <n v="89284"/>
    <x v="1498"/>
    <x v="0"/>
    <n v="2"/>
    <n v="0"/>
    <n v="2"/>
    <d v="2025-02-18T00:00:00"/>
    <d v="2025-02-28T00:00:00"/>
    <m/>
    <m/>
    <s v=""/>
    <n v="10"/>
    <n v="393151"/>
    <n v="1129753"/>
    <n v="164823"/>
    <n v="119"/>
    <s v="Colhedeiras de Cana"/>
    <n v="389.94"/>
    <n v="12397"/>
    <s v="UNIMIL INDÚSTRIA "/>
    <s v="Piracicaba"/>
    <x v="4"/>
    <x v="1"/>
    <m/>
    <x v="1"/>
    <n v="1"/>
    <n v="1"/>
    <n v="6.25E-2"/>
    <n v="0"/>
    <n v="0"/>
    <x v="5"/>
  </r>
  <r>
    <x v="4"/>
    <m/>
    <x v="132"/>
    <n v="89284"/>
    <x v="1498"/>
    <x v="0"/>
    <n v="2"/>
    <n v="0"/>
    <n v="2"/>
    <d v="2025-02-19T00:00:00"/>
    <d v="2025-03-10T00:00:00"/>
    <m/>
    <m/>
    <s v=""/>
    <n v="19"/>
    <n v="393416"/>
    <n v="1130169"/>
    <n v="165030"/>
    <n v="119"/>
    <s v="Colhedeiras de Cana"/>
    <n v="389.94"/>
    <n v="12397"/>
    <s v="UNIMIL INDÚSTRIA "/>
    <s v="Piracicaba"/>
    <x v="4"/>
    <x v="1"/>
    <m/>
    <x v="1"/>
    <n v="1"/>
    <n v="1"/>
    <n v="7.6923076923076927E-2"/>
    <n v="0"/>
    <n v="0"/>
    <x v="5"/>
  </r>
  <r>
    <x v="4"/>
    <m/>
    <x v="134"/>
    <n v="89285"/>
    <x v="1499"/>
    <x v="0"/>
    <n v="2"/>
    <n v="0"/>
    <n v="2"/>
    <d v="2025-02-18T00:00:00"/>
    <d v="2025-02-28T00:00:00"/>
    <m/>
    <m/>
    <s v=""/>
    <n v="10"/>
    <n v="393012"/>
    <n v="1129631"/>
    <n v="164823"/>
    <n v="119"/>
    <s v="Colhedeiras de Cana"/>
    <n v="224.26"/>
    <n v="12397"/>
    <s v="UNIMIL INDÚSTRIA "/>
    <s v="Piracicaba"/>
    <x v="4"/>
    <x v="1"/>
    <m/>
    <x v="1"/>
    <n v="1"/>
    <n v="1"/>
    <n v="6.25E-2"/>
    <n v="0"/>
    <n v="0"/>
    <x v="5"/>
  </r>
  <r>
    <x v="4"/>
    <m/>
    <x v="135"/>
    <n v="89285"/>
    <x v="1499"/>
    <x v="0"/>
    <n v="2"/>
    <n v="0"/>
    <n v="2"/>
    <d v="2025-02-18T00:00:00"/>
    <d v="2025-02-28T00:00:00"/>
    <m/>
    <m/>
    <s v=""/>
    <n v="10"/>
    <n v="393152"/>
    <n v="1129753"/>
    <n v="164823"/>
    <n v="119"/>
    <s v="Colhedeiras de Cana"/>
    <n v="224.26"/>
    <n v="12397"/>
    <s v="UNIMIL INDÚSTRIA "/>
    <s v="Piracicaba"/>
    <x v="4"/>
    <x v="1"/>
    <m/>
    <x v="1"/>
    <n v="1"/>
    <n v="1"/>
    <n v="6.25E-2"/>
    <n v="0"/>
    <n v="0"/>
    <x v="5"/>
  </r>
  <r>
    <x v="4"/>
    <m/>
    <x v="132"/>
    <n v="89285"/>
    <x v="1499"/>
    <x v="0"/>
    <n v="2"/>
    <n v="0"/>
    <n v="2"/>
    <d v="2025-02-19T00:00:00"/>
    <d v="2025-03-10T00:00:00"/>
    <m/>
    <m/>
    <s v=""/>
    <n v="19"/>
    <n v="393417"/>
    <n v="1130169"/>
    <n v="165031"/>
    <n v="119"/>
    <s v="Colhedeiras de Cana"/>
    <n v="127.18"/>
    <n v="14644"/>
    <s v="GEOMAQ "/>
    <s v="São José do Rio Preto"/>
    <x v="4"/>
    <x v="1"/>
    <m/>
    <x v="1"/>
    <n v="1"/>
    <n v="1"/>
    <n v="0.1"/>
    <n v="0"/>
    <n v="0"/>
    <x v="5"/>
  </r>
  <r>
    <x v="4"/>
    <m/>
    <x v="134"/>
    <n v="89286"/>
    <x v="1500"/>
    <x v="0"/>
    <n v="2"/>
    <n v="0"/>
    <n v="2"/>
    <d v="2025-02-18T00:00:00"/>
    <d v="2025-02-28T00:00:00"/>
    <m/>
    <m/>
    <s v=""/>
    <n v="10"/>
    <n v="393013"/>
    <n v="1129631"/>
    <n v="164823"/>
    <n v="119"/>
    <s v="Colhedeiras de Cana"/>
    <n v="293.33999999999997"/>
    <n v="12397"/>
    <s v="UNIMIL INDÚSTRIA "/>
    <s v="Piracicaba"/>
    <x v="4"/>
    <x v="1"/>
    <m/>
    <x v="1"/>
    <n v="1"/>
    <n v="1"/>
    <n v="6.25E-2"/>
    <n v="0"/>
    <n v="0"/>
    <x v="5"/>
  </r>
  <r>
    <x v="4"/>
    <m/>
    <x v="135"/>
    <n v="89286"/>
    <x v="1500"/>
    <x v="0"/>
    <n v="2"/>
    <n v="0"/>
    <n v="2"/>
    <d v="2025-02-18T00:00:00"/>
    <d v="2025-02-28T00:00:00"/>
    <m/>
    <m/>
    <s v=""/>
    <n v="10"/>
    <n v="393153"/>
    <n v="1129753"/>
    <n v="164823"/>
    <n v="119"/>
    <s v="Colhedeiras de Cana"/>
    <n v="293.33999999999997"/>
    <n v="12397"/>
    <s v="UNIMIL INDÚSTRIA "/>
    <s v="Piracicaba"/>
    <x v="4"/>
    <x v="1"/>
    <m/>
    <x v="1"/>
    <n v="1"/>
    <n v="1"/>
    <n v="6.25E-2"/>
    <n v="0"/>
    <n v="0"/>
    <x v="5"/>
  </r>
  <r>
    <x v="4"/>
    <m/>
    <x v="132"/>
    <n v="89286"/>
    <x v="1500"/>
    <x v="0"/>
    <n v="2"/>
    <n v="0"/>
    <n v="2"/>
    <d v="2025-02-19T00:00:00"/>
    <d v="2025-03-10T00:00:00"/>
    <m/>
    <m/>
    <s v=""/>
    <n v="19"/>
    <n v="393418"/>
    <n v="1130169"/>
    <n v="165031"/>
    <n v="119"/>
    <s v="Colhedeiras de Cana"/>
    <n v="100.82"/>
    <n v="14644"/>
    <s v="GEOMAQ "/>
    <s v="São José do Rio Preto"/>
    <x v="4"/>
    <x v="1"/>
    <m/>
    <x v="1"/>
    <n v="1"/>
    <n v="1"/>
    <n v="0.1"/>
    <n v="0"/>
    <n v="0"/>
    <x v="5"/>
  </r>
  <r>
    <x v="4"/>
    <m/>
    <x v="134"/>
    <n v="89287"/>
    <x v="1501"/>
    <x v="0"/>
    <n v="2"/>
    <n v="0"/>
    <n v="2"/>
    <d v="2025-02-18T00:00:00"/>
    <d v="2025-02-28T00:00:00"/>
    <m/>
    <m/>
    <s v=""/>
    <n v="10"/>
    <n v="393014"/>
    <n v="1129631"/>
    <n v="164823"/>
    <n v="119"/>
    <s v="Colhedeiras de Cana"/>
    <n v="135.82"/>
    <n v="12397"/>
    <s v="UNIMIL INDÚSTRIA "/>
    <s v="Piracicaba"/>
    <x v="4"/>
    <x v="1"/>
    <m/>
    <x v="1"/>
    <n v="1"/>
    <n v="1"/>
    <n v="6.25E-2"/>
    <n v="0"/>
    <n v="0"/>
    <x v="5"/>
  </r>
  <r>
    <x v="4"/>
    <m/>
    <x v="132"/>
    <n v="89287"/>
    <x v="1501"/>
    <x v="0"/>
    <n v="2"/>
    <n v="0"/>
    <n v="2"/>
    <d v="2025-02-19T00:00:00"/>
    <d v="2025-03-10T00:00:00"/>
    <m/>
    <m/>
    <s v=""/>
    <n v="19"/>
    <n v="393419"/>
    <n v="1130169"/>
    <n v="165029"/>
    <n v="119"/>
    <s v="Colhedeiras de Cana"/>
    <n v="90"/>
    <n v="13891"/>
    <s v="TORCANE PEÇAS "/>
    <s v="Piracicaba"/>
    <x v="4"/>
    <x v="1"/>
    <m/>
    <x v="1"/>
    <n v="1"/>
    <n v="1"/>
    <n v="0.14285714285714285"/>
    <n v="0"/>
    <n v="0"/>
    <x v="5"/>
  </r>
  <r>
    <x v="4"/>
    <m/>
    <x v="134"/>
    <n v="89288"/>
    <x v="1502"/>
    <x v="0"/>
    <n v="1"/>
    <n v="0"/>
    <n v="1"/>
    <d v="2025-02-18T00:00:00"/>
    <d v="2025-02-28T00:00:00"/>
    <m/>
    <m/>
    <s v=""/>
    <n v="10"/>
    <n v="393017"/>
    <n v="1129631"/>
    <n v="164823"/>
    <n v="119"/>
    <s v="Colhedeiras de Cana"/>
    <n v="1288.24"/>
    <n v="12397"/>
    <s v="UNIMIL INDÚSTRIA "/>
    <s v="Piracicaba"/>
    <x v="4"/>
    <x v="1"/>
    <n v="1"/>
    <x v="2"/>
    <n v="1"/>
    <n v="1"/>
    <n v="6.25E-2"/>
    <n v="0"/>
    <n v="0"/>
    <x v="5"/>
  </r>
  <r>
    <x v="4"/>
    <m/>
    <x v="135"/>
    <n v="89288"/>
    <x v="1502"/>
    <x v="0"/>
    <n v="1"/>
    <n v="0"/>
    <n v="1"/>
    <d v="2025-02-18T00:00:00"/>
    <d v="2025-02-28T00:00:00"/>
    <m/>
    <m/>
    <s v=""/>
    <n v="10"/>
    <n v="393156"/>
    <n v="1129753"/>
    <n v="164823"/>
    <n v="119"/>
    <s v="Colhedeiras de Cana"/>
    <n v="1288.24"/>
    <n v="12397"/>
    <s v="UNIMIL INDÚSTRIA "/>
    <s v="Piracicaba"/>
    <x v="4"/>
    <x v="1"/>
    <m/>
    <x v="1"/>
    <n v="1"/>
    <n v="1"/>
    <n v="6.25E-2"/>
    <n v="0"/>
    <n v="0"/>
    <x v="5"/>
  </r>
  <r>
    <x v="4"/>
    <m/>
    <x v="132"/>
    <n v="89288"/>
    <x v="1502"/>
    <x v="0"/>
    <n v="1"/>
    <n v="0"/>
    <n v="1"/>
    <d v="2025-02-19T00:00:00"/>
    <d v="2025-03-10T00:00:00"/>
    <m/>
    <m/>
    <s v=""/>
    <n v="19"/>
    <n v="393421"/>
    <n v="1130169"/>
    <n v="165030"/>
    <n v="119"/>
    <s v="Colhedeiras de Cana"/>
    <n v="1288.24"/>
    <n v="12397"/>
    <s v="UNIMIL INDÚSTRIA "/>
    <s v="Piracicaba"/>
    <x v="4"/>
    <x v="1"/>
    <m/>
    <x v="1"/>
    <n v="1"/>
    <n v="1"/>
    <n v="7.6923076923076927E-2"/>
    <n v="0"/>
    <n v="0"/>
    <x v="5"/>
  </r>
  <r>
    <x v="4"/>
    <m/>
    <x v="132"/>
    <n v="89302"/>
    <x v="1503"/>
    <x v="0"/>
    <n v="1"/>
    <n v="0"/>
    <n v="1"/>
    <d v="2025-02-19T00:00:00"/>
    <d v="2025-03-05T00:00:00"/>
    <m/>
    <s v=""/>
    <s v=""/>
    <n v="14"/>
    <n v="393423"/>
    <n v="1130169"/>
    <n v="164898"/>
    <n v="119"/>
    <s v="Colhedeiras de Cana"/>
    <n v="84.78"/>
    <n v="14644"/>
    <s v="GEOMAQ "/>
    <s v="São José do Rio Preto"/>
    <x v="4"/>
    <x v="1"/>
    <m/>
    <x v="1"/>
    <n v="1"/>
    <n v="1"/>
    <n v="7.1428571428571425E-2"/>
    <n v="0"/>
    <n v="0"/>
    <x v="5"/>
  </r>
  <r>
    <x v="4"/>
    <m/>
    <x v="132"/>
    <n v="89303"/>
    <x v="1504"/>
    <x v="0"/>
    <n v="2"/>
    <n v="0"/>
    <n v="2"/>
    <d v="2025-02-19T00:00:00"/>
    <d v="2025-03-10T00:00:00"/>
    <m/>
    <m/>
    <s v=""/>
    <n v="19"/>
    <n v="393426"/>
    <n v="1130169"/>
    <n v="165030"/>
    <n v="119"/>
    <s v="Colhedeiras de Cana"/>
    <n v="61.92"/>
    <n v="12397"/>
    <s v="UNIMIL INDÚSTRIA "/>
    <s v="Piracicaba"/>
    <x v="4"/>
    <x v="1"/>
    <n v="1"/>
    <x v="2"/>
    <n v="1"/>
    <n v="1"/>
    <n v="7.6923076923076927E-2"/>
    <n v="0"/>
    <n v="0"/>
    <x v="5"/>
  </r>
  <r>
    <x v="4"/>
    <m/>
    <x v="134"/>
    <n v="89304"/>
    <x v="1505"/>
    <x v="0"/>
    <n v="1"/>
    <n v="0"/>
    <n v="1"/>
    <d v="2025-02-18T00:00:00"/>
    <d v="2025-02-28T00:00:00"/>
    <m/>
    <s v=""/>
    <s v=""/>
    <n v="10"/>
    <n v="393023"/>
    <n v="1129631"/>
    <n v="164823"/>
    <n v="119"/>
    <s v="Colhedeiras de Cana"/>
    <n v="211.8"/>
    <n v="12397"/>
    <s v="UNIMIL INDÚSTRIA "/>
    <s v="Piracicaba"/>
    <x v="4"/>
    <x v="1"/>
    <m/>
    <x v="1"/>
    <n v="1"/>
    <n v="1"/>
    <n v="6.25E-2"/>
    <n v="0"/>
    <n v="0"/>
    <x v="5"/>
  </r>
  <r>
    <x v="4"/>
    <m/>
    <x v="135"/>
    <n v="89304"/>
    <x v="1505"/>
    <x v="0"/>
    <n v="1"/>
    <n v="0"/>
    <n v="1"/>
    <d v="2025-02-18T00:00:00"/>
    <d v="2025-02-28T00:00:00"/>
    <m/>
    <m/>
    <s v=""/>
    <n v="10"/>
    <n v="393162"/>
    <n v="1129753"/>
    <n v="164823"/>
    <n v="119"/>
    <s v="Colhedeiras de Cana"/>
    <n v="211.8"/>
    <n v="12397"/>
    <s v="UNIMIL INDÚSTRIA "/>
    <s v="Piracicaba"/>
    <x v="4"/>
    <x v="1"/>
    <n v="1"/>
    <x v="2"/>
    <n v="1"/>
    <n v="1"/>
    <n v="6.25E-2"/>
    <n v="0"/>
    <n v="0"/>
    <x v="5"/>
  </r>
  <r>
    <x v="4"/>
    <m/>
    <x v="135"/>
    <n v="89305"/>
    <x v="1506"/>
    <x v="0"/>
    <n v="1"/>
    <n v="0"/>
    <n v="1"/>
    <d v="2025-02-18T00:00:00"/>
    <d v="2025-02-28T00:00:00"/>
    <m/>
    <s v=""/>
    <s v=""/>
    <n v="10"/>
    <n v="393163"/>
    <n v="1129753"/>
    <n v="164823"/>
    <n v="119"/>
    <s v="Colhedeiras de Cana"/>
    <n v="999.54"/>
    <n v="12397"/>
    <s v="UNIMIL INDÚSTRIA "/>
    <s v="Piracicaba"/>
    <x v="4"/>
    <x v="1"/>
    <m/>
    <x v="1"/>
    <n v="1"/>
    <n v="1"/>
    <n v="6.25E-2"/>
    <n v="0"/>
    <n v="0"/>
    <x v="5"/>
  </r>
  <r>
    <x v="4"/>
    <m/>
    <x v="134"/>
    <n v="89306"/>
    <x v="1507"/>
    <x v="0"/>
    <n v="6"/>
    <n v="0"/>
    <n v="6"/>
    <d v="2025-02-18T00:00:00"/>
    <d v="2025-02-28T00:00:00"/>
    <m/>
    <m/>
    <s v=""/>
    <n v="10"/>
    <n v="393032"/>
    <n v="1129631"/>
    <n v="164821"/>
    <n v="119"/>
    <s v="Colhedeiras de Cana"/>
    <n v="2301.06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5"/>
    <n v="89306"/>
    <x v="1507"/>
    <x v="0"/>
    <n v="6"/>
    <n v="0"/>
    <n v="6"/>
    <d v="2025-02-18T00:00:00"/>
    <d v="2025-02-28T00:00:00"/>
    <m/>
    <m/>
    <s v=""/>
    <n v="10"/>
    <n v="393172"/>
    <n v="1129753"/>
    <n v="164821"/>
    <n v="119"/>
    <s v="Colhedeiras de Cana"/>
    <n v="1461.48"/>
    <n v="12397"/>
    <s v="UNIMIL INDÚSTRIA "/>
    <s v="Piracicaba"/>
    <x v="4"/>
    <x v="1"/>
    <n v="1"/>
    <x v="2"/>
    <n v="1"/>
    <n v="1"/>
    <n v="0.04"/>
    <n v="0"/>
    <n v="0"/>
    <x v="5"/>
  </r>
  <r>
    <x v="4"/>
    <m/>
    <x v="132"/>
    <n v="89306"/>
    <x v="1507"/>
    <x v="0"/>
    <n v="6"/>
    <n v="0"/>
    <n v="6"/>
    <d v="2025-02-19T00:00:00"/>
    <d v="2025-03-10T00:00:00"/>
    <m/>
    <m/>
    <s v=""/>
    <n v="19"/>
    <n v="393431"/>
    <n v="1130169"/>
    <n v="165030"/>
    <n v="119"/>
    <s v="Colhedeiras de Cana"/>
    <n v="2301.06"/>
    <n v="12397"/>
    <s v="UNIMIL INDÚSTRIA "/>
    <s v="Piracicaba"/>
    <x v="4"/>
    <x v="1"/>
    <n v="1"/>
    <x v="2"/>
    <n v="1"/>
    <n v="1"/>
    <n v="7.6923076923076927E-2"/>
    <n v="0"/>
    <n v="0"/>
    <x v="5"/>
  </r>
  <r>
    <x v="4"/>
    <m/>
    <x v="134"/>
    <n v="89307"/>
    <x v="1508"/>
    <x v="0"/>
    <n v="2"/>
    <n v="0"/>
    <n v="2"/>
    <d v="2025-02-18T00:00:00"/>
    <d v="2025-02-28T00:00:00"/>
    <m/>
    <m/>
    <s v=""/>
    <n v="10"/>
    <n v="393033"/>
    <n v="1129631"/>
    <n v="164821"/>
    <n v="119"/>
    <s v="Colhedeiras de Cana"/>
    <n v="790.41"/>
    <n v="12397"/>
    <s v="UNIMIL INDÚSTRIA "/>
    <s v="Piracicaba"/>
    <x v="4"/>
    <x v="1"/>
    <m/>
    <x v="1"/>
    <n v="1"/>
    <n v="1"/>
    <n v="0.04"/>
    <n v="0"/>
    <n v="0"/>
    <x v="5"/>
  </r>
  <r>
    <x v="4"/>
    <m/>
    <x v="135"/>
    <n v="89307"/>
    <x v="1508"/>
    <x v="0"/>
    <n v="2"/>
    <n v="0"/>
    <n v="2"/>
    <d v="2025-02-18T00:00:00"/>
    <d v="2025-02-28T00:00:00"/>
    <m/>
    <m/>
    <s v=""/>
    <n v="10"/>
    <n v="393173"/>
    <n v="1129753"/>
    <n v="164821"/>
    <n v="119"/>
    <s v="Colhedeiras de Cana"/>
    <n v="790.41"/>
    <n v="12397"/>
    <s v="UNIMIL INDÚSTRIA "/>
    <s v="Piracicaba"/>
    <x v="4"/>
    <x v="1"/>
    <m/>
    <x v="1"/>
    <n v="1"/>
    <n v="1"/>
    <n v="0.04"/>
    <n v="0"/>
    <n v="0"/>
    <x v="5"/>
  </r>
  <r>
    <x v="4"/>
    <m/>
    <x v="132"/>
    <n v="89307"/>
    <x v="1508"/>
    <x v="0"/>
    <n v="2"/>
    <n v="0"/>
    <n v="2"/>
    <d v="2025-02-19T00:00:00"/>
    <d v="2025-03-10T00:00:00"/>
    <m/>
    <m/>
    <s v=""/>
    <n v="19"/>
    <n v="393432"/>
    <n v="1130169"/>
    <n v="165030"/>
    <n v="119"/>
    <s v="Colhedeiras de Cana"/>
    <n v="790.4"/>
    <n v="12397"/>
    <s v="UNIMIL INDÚSTRIA "/>
    <s v="Piracicaba"/>
    <x v="4"/>
    <x v="1"/>
    <n v="1"/>
    <x v="2"/>
    <n v="1"/>
    <n v="1"/>
    <n v="7.6923076923076927E-2"/>
    <n v="0"/>
    <n v="0"/>
    <x v="5"/>
  </r>
  <r>
    <x v="4"/>
    <m/>
    <x v="134"/>
    <n v="89308"/>
    <x v="1509"/>
    <x v="0"/>
    <n v="1"/>
    <n v="0"/>
    <n v="1"/>
    <d v="2025-02-18T00:00:00"/>
    <d v="2025-02-28T00:00:00"/>
    <m/>
    <m/>
    <s v=""/>
    <n v="10"/>
    <n v="393026"/>
    <n v="1129631"/>
    <n v="164821"/>
    <n v="119"/>
    <s v="Colhedeiras de Cana"/>
    <n v="370"/>
    <n v="12397"/>
    <s v="UNIMIL INDÚSTRIA "/>
    <s v="Piracicaba"/>
    <x v="4"/>
    <x v="1"/>
    <m/>
    <x v="1"/>
    <n v="1"/>
    <n v="1"/>
    <n v="0.04"/>
    <n v="0"/>
    <n v="0"/>
    <x v="5"/>
  </r>
  <r>
    <x v="4"/>
    <m/>
    <x v="135"/>
    <n v="89308"/>
    <x v="1509"/>
    <x v="0"/>
    <n v="1"/>
    <n v="0"/>
    <n v="1"/>
    <d v="2025-02-18T00:00:00"/>
    <d v="2025-02-28T00:00:00"/>
    <m/>
    <m/>
    <s v=""/>
    <n v="10"/>
    <n v="393165"/>
    <n v="1129753"/>
    <n v="164821"/>
    <n v="119"/>
    <s v="Colhedeiras de Cana"/>
    <n v="370"/>
    <n v="12397"/>
    <s v="UNIMIL INDÚSTRIA "/>
    <s v="Piracicaba"/>
    <x v="4"/>
    <x v="1"/>
    <m/>
    <x v="1"/>
    <n v="1"/>
    <n v="1"/>
    <n v="0.04"/>
    <n v="0"/>
    <n v="0"/>
    <x v="5"/>
  </r>
  <r>
    <x v="4"/>
    <m/>
    <x v="134"/>
    <n v="89309"/>
    <x v="1510"/>
    <x v="0"/>
    <n v="2"/>
    <n v="0"/>
    <n v="2"/>
    <d v="2025-02-18T00:00:00"/>
    <d v="2025-02-28T00:00:00"/>
    <m/>
    <m/>
    <s v=""/>
    <n v="10"/>
    <n v="393027"/>
    <n v="1129631"/>
    <n v="164821"/>
    <n v="119"/>
    <s v="Colhedeiras de Cana"/>
    <n v="649.61"/>
    <n v="12397"/>
    <s v="UNIMIL INDÚSTRIA "/>
    <s v="Piracicaba"/>
    <x v="4"/>
    <x v="1"/>
    <m/>
    <x v="1"/>
    <n v="1"/>
    <n v="1"/>
    <n v="0.04"/>
    <n v="0"/>
    <n v="0"/>
    <x v="5"/>
  </r>
  <r>
    <x v="4"/>
    <m/>
    <x v="135"/>
    <n v="89309"/>
    <x v="1510"/>
    <x v="0"/>
    <n v="2"/>
    <n v="0"/>
    <n v="2"/>
    <d v="2025-02-18T00:00:00"/>
    <d v="2025-02-28T00:00:00"/>
    <m/>
    <m/>
    <s v=""/>
    <n v="10"/>
    <n v="393167"/>
    <n v="1129753"/>
    <n v="164821"/>
    <n v="119"/>
    <s v="Colhedeiras de Cana"/>
    <n v="649.61"/>
    <n v="12397"/>
    <s v="UNIMIL INDÚSTRIA "/>
    <s v="Piracicaba"/>
    <x v="4"/>
    <x v="1"/>
    <m/>
    <x v="1"/>
    <n v="1"/>
    <n v="1"/>
    <n v="0.04"/>
    <n v="0"/>
    <n v="0"/>
    <x v="5"/>
  </r>
  <r>
    <x v="4"/>
    <m/>
    <x v="132"/>
    <n v="89314"/>
    <x v="1511"/>
    <x v="0"/>
    <n v="2"/>
    <n v="0"/>
    <n v="2"/>
    <d v="2025-02-19T00:00:00"/>
    <d v="2025-03-10T00:00:00"/>
    <m/>
    <m/>
    <s v=""/>
    <n v="19"/>
    <n v="393428"/>
    <n v="1130169"/>
    <n v="165029"/>
    <n v="119"/>
    <s v="Colhedeiras de Cana"/>
    <n v="200"/>
    <n v="13891"/>
    <s v="TORCANE PEÇAS "/>
    <s v="Piracicaba"/>
    <x v="4"/>
    <x v="1"/>
    <m/>
    <x v="1"/>
    <n v="1"/>
    <n v="1"/>
    <n v="0.14285714285714285"/>
    <n v="0"/>
    <n v="0"/>
    <x v="5"/>
  </r>
  <r>
    <x v="4"/>
    <m/>
    <x v="132"/>
    <n v="89315"/>
    <x v="1512"/>
    <x v="0"/>
    <n v="2"/>
    <n v="0"/>
    <n v="2"/>
    <d v="2025-02-19T00:00:00"/>
    <d v="2025-03-10T00:00:00"/>
    <m/>
    <m/>
    <s v=""/>
    <n v="19"/>
    <n v="393429"/>
    <n v="1130169"/>
    <n v="165029"/>
    <n v="119"/>
    <s v="Colhedeiras de Cana"/>
    <n v="200"/>
    <n v="13891"/>
    <s v="TORCANE PEÇAS "/>
    <s v="Piracicaba"/>
    <x v="4"/>
    <x v="1"/>
    <m/>
    <x v="1"/>
    <n v="1"/>
    <n v="1"/>
    <n v="0.14285714285714285"/>
    <n v="0"/>
    <n v="0"/>
    <x v="5"/>
  </r>
  <r>
    <x v="4"/>
    <m/>
    <x v="133"/>
    <n v="89315"/>
    <x v="1512"/>
    <x v="0"/>
    <n v="4"/>
    <n v="0"/>
    <n v="4"/>
    <d v="2025-06-11T00:00:00"/>
    <d v="2025-06-16T00:00:00"/>
    <m/>
    <s v=""/>
    <s v=""/>
    <n v="5"/>
    <n v="406891"/>
    <m/>
    <n v="169123"/>
    <n v="221"/>
    <s v="Almoxarifados - Estoque geral"/>
    <n v="100"/>
    <n v="13891"/>
    <s v="TORCANE PEÇAS "/>
    <s v="Piracicaba"/>
    <x v="4"/>
    <x v="1"/>
    <m/>
    <x v="1"/>
    <n v="1"/>
    <n v="1"/>
    <n v="1"/>
    <n v="0"/>
    <m/>
    <x v="0"/>
  </r>
  <r>
    <x v="3"/>
    <m/>
    <x v="158"/>
    <n v="89362"/>
    <x v="1513"/>
    <x v="0"/>
    <n v="1"/>
    <n v="0"/>
    <n v="1"/>
    <d v="2025-02-19T00:00:00"/>
    <d v="2025-02-26T00:00:00"/>
    <m/>
    <s v=""/>
    <s v=""/>
    <n v="7"/>
    <n v="393299"/>
    <n v="1130070"/>
    <n v="164711"/>
    <n v="721"/>
    <s v="Motoniveladoras"/>
    <n v="948.5"/>
    <n v="3238"/>
    <s v="VENEZA              "/>
    <s v="Bayeux"/>
    <x v="0"/>
    <x v="1"/>
    <m/>
    <x v="1"/>
    <n v="1"/>
    <n v="1"/>
    <n v="1"/>
    <n v="0"/>
    <n v="0"/>
    <x v="5"/>
  </r>
  <r>
    <x v="4"/>
    <m/>
    <x v="132"/>
    <n v="89368"/>
    <x v="1514"/>
    <x v="0"/>
    <n v="1"/>
    <n v="0"/>
    <n v="1"/>
    <d v="2025-02-19T00:00:00"/>
    <d v="2025-03-10T00:00:00"/>
    <m/>
    <m/>
    <s v=""/>
    <n v="19"/>
    <n v="393323"/>
    <n v="1130169"/>
    <n v="165030"/>
    <n v="119"/>
    <s v="Colhedeiras de Cana"/>
    <n v="28.64"/>
    <n v="12397"/>
    <s v="UNIMIL INDÚSTRIA "/>
    <s v="Piracicaba"/>
    <x v="4"/>
    <x v="1"/>
    <m/>
    <x v="1"/>
    <n v="1"/>
    <n v="1"/>
    <n v="7.6923076923076927E-2"/>
    <n v="0"/>
    <n v="0"/>
    <x v="5"/>
  </r>
  <r>
    <x v="4"/>
    <m/>
    <x v="132"/>
    <n v="89369"/>
    <x v="1515"/>
    <x v="0"/>
    <n v="20"/>
    <n v="0"/>
    <n v="20"/>
    <d v="2025-02-19T00:00:00"/>
    <d v="2025-03-05T00:00:00"/>
    <m/>
    <m/>
    <s v=""/>
    <n v="14"/>
    <n v="393324"/>
    <n v="1130169"/>
    <n v="164896"/>
    <n v="119"/>
    <s v="Colhedeiras de Cana"/>
    <n v="351.7"/>
    <n v="12397"/>
    <s v="UNIMIL INDÚSTRIA "/>
    <s v="Piracicaba"/>
    <x v="4"/>
    <x v="1"/>
    <m/>
    <x v="1"/>
    <n v="1"/>
    <n v="1"/>
    <n v="6.6666666666666666E-2"/>
    <n v="0"/>
    <n v="0"/>
    <x v="5"/>
  </r>
  <r>
    <x v="4"/>
    <m/>
    <x v="132"/>
    <n v="89371"/>
    <x v="1516"/>
    <x v="0"/>
    <n v="1"/>
    <n v="0"/>
    <n v="1"/>
    <d v="2025-02-19T00:00:00"/>
    <d v="2025-03-10T00:00:00"/>
    <m/>
    <m/>
    <s v=""/>
    <n v="19"/>
    <n v="393326"/>
    <n v="1130169"/>
    <n v="165054"/>
    <n v="119"/>
    <s v="Colhedeiras de Cana"/>
    <n v="244.08"/>
    <n v="14644"/>
    <s v="GEOMAQ "/>
    <s v="São José do Rio Preto"/>
    <x v="4"/>
    <x v="1"/>
    <n v="1"/>
    <x v="2"/>
    <n v="1"/>
    <n v="1"/>
    <n v="0.5"/>
    <n v="0"/>
    <n v="0"/>
    <x v="5"/>
  </r>
  <r>
    <x v="4"/>
    <m/>
    <x v="132"/>
    <n v="89372"/>
    <x v="1517"/>
    <x v="0"/>
    <n v="6"/>
    <n v="0"/>
    <n v="6"/>
    <d v="2025-02-19T00:00:00"/>
    <d v="2025-03-10T00:00:00"/>
    <m/>
    <m/>
    <s v=""/>
    <n v="19"/>
    <n v="393348"/>
    <n v="1130169"/>
    <n v="165054"/>
    <n v="119"/>
    <s v="Colhedeiras de Cana"/>
    <n v="336.96"/>
    <n v="14644"/>
    <s v="GEOMAQ "/>
    <s v="São José do Rio Preto"/>
    <x v="4"/>
    <x v="1"/>
    <n v="1"/>
    <x v="2"/>
    <n v="1"/>
    <n v="1"/>
    <n v="0.5"/>
    <n v="0"/>
    <n v="0"/>
    <x v="5"/>
  </r>
  <r>
    <x v="4"/>
    <m/>
    <x v="132"/>
    <n v="89379"/>
    <x v="1518"/>
    <x v="0"/>
    <n v="2"/>
    <n v="0"/>
    <n v="2"/>
    <d v="2025-02-19T00:00:00"/>
    <d v="2025-03-10T00:00:00"/>
    <m/>
    <m/>
    <s v=""/>
    <n v="19"/>
    <n v="393336"/>
    <n v="1130169"/>
    <n v="165029"/>
    <n v="119"/>
    <s v="Colhedeiras de Cana"/>
    <n v="500"/>
    <n v="13891"/>
    <s v="TORCANE PEÇAS "/>
    <s v="Piracicaba"/>
    <x v="4"/>
    <x v="1"/>
    <n v="1"/>
    <x v="2"/>
    <n v="1"/>
    <n v="1"/>
    <n v="0.14285714285714285"/>
    <n v="0"/>
    <n v="0"/>
    <x v="5"/>
  </r>
  <r>
    <x v="4"/>
    <m/>
    <x v="132"/>
    <n v="89380"/>
    <x v="1519"/>
    <x v="0"/>
    <n v="1"/>
    <n v="0"/>
    <n v="1"/>
    <d v="2025-02-19T00:00:00"/>
    <d v="2025-03-12T00:00:00"/>
    <m/>
    <m/>
    <s v=""/>
    <n v="21"/>
    <n v="393345"/>
    <n v="1130169"/>
    <n v="165171"/>
    <n v="119"/>
    <s v="Colhedeiras de Cana"/>
    <n v="3432.97"/>
    <n v="3238"/>
    <s v="VENEZA              "/>
    <s v="Bayeux"/>
    <x v="0"/>
    <x v="1"/>
    <m/>
    <x v="1"/>
    <n v="1"/>
    <n v="1"/>
    <n v="0.5"/>
    <n v="0"/>
    <n v="0"/>
    <x v="5"/>
  </r>
  <r>
    <x v="4"/>
    <m/>
    <x v="132"/>
    <n v="89381"/>
    <x v="1520"/>
    <x v="0"/>
    <n v="1"/>
    <n v="0"/>
    <n v="1"/>
    <d v="2025-02-19T00:00:00"/>
    <d v="2025-03-12T00:00:00"/>
    <m/>
    <m/>
    <s v=""/>
    <n v="21"/>
    <n v="393346"/>
    <n v="1130169"/>
    <n v="165171"/>
    <n v="119"/>
    <s v="Colhedeiras de Cana"/>
    <n v="14112.26"/>
    <n v="3238"/>
    <s v="VENEZA              "/>
    <s v="Bayeux"/>
    <x v="0"/>
    <x v="1"/>
    <m/>
    <x v="1"/>
    <n v="1"/>
    <n v="1"/>
    <n v="0.5"/>
    <n v="0"/>
    <n v="0"/>
    <x v="5"/>
  </r>
  <r>
    <x v="5"/>
    <m/>
    <x v="44"/>
    <n v="89505"/>
    <x v="1521"/>
    <x v="0"/>
    <n v="5"/>
    <n v="0"/>
    <n v="5"/>
    <d v="2025-02-24T00:00:00"/>
    <d v="2025-03-05T00:00:00"/>
    <m/>
    <s v=""/>
    <s v=""/>
    <n v="9"/>
    <n v="393911"/>
    <n v="1131727"/>
    <n v="164903"/>
    <n v="734"/>
    <s v="Caminhões Caçamba"/>
    <n v="1425"/>
    <n v="12878"/>
    <s v="DINATEC"/>
    <s v="Ribeirão Preto"/>
    <x v="4"/>
    <x v="1"/>
    <m/>
    <x v="1"/>
    <n v="1"/>
    <n v="1"/>
    <n v="1"/>
    <n v="0"/>
    <n v="0"/>
    <x v="5"/>
  </r>
  <r>
    <x v="1"/>
    <m/>
    <x v="146"/>
    <n v="89656"/>
    <x v="1522"/>
    <x v="0"/>
    <n v="1"/>
    <n v="0"/>
    <n v="1"/>
    <d v="2025-02-28T00:00:00"/>
    <d v="2025-04-11T00:00:00"/>
    <m/>
    <m/>
    <s v=""/>
    <n v="42"/>
    <n v="394659"/>
    <n v="1132979"/>
    <n v="166171"/>
    <n v="719"/>
    <s v="Automóveis e utilitários - Adm. Agricola"/>
    <n v="279"/>
    <n v="3544"/>
    <s v="MAIS CARROS         "/>
    <s v="Cabedelo"/>
    <x v="0"/>
    <x v="1"/>
    <m/>
    <x v="1"/>
    <n v="1"/>
    <n v="1"/>
    <n v="0.5"/>
    <n v="0"/>
    <n v="0"/>
    <x v="5"/>
  </r>
  <r>
    <x v="1"/>
    <m/>
    <x v="146"/>
    <n v="89657"/>
    <x v="1523"/>
    <x v="0"/>
    <n v="1"/>
    <n v="0"/>
    <n v="1"/>
    <d v="2025-02-28T00:00:00"/>
    <d v="2025-04-09T00:00:00"/>
    <m/>
    <m/>
    <s v=""/>
    <n v="40"/>
    <n v="394660"/>
    <n v="1132979"/>
    <n v="165972"/>
    <n v="719"/>
    <s v="Automóveis e utilitários - Adm. Agricola"/>
    <n v="67"/>
    <n v="12468"/>
    <s v="AUTO PECAS BARBOSA"/>
    <s v="João Pessoa"/>
    <x v="0"/>
    <x v="1"/>
    <m/>
    <x v="1"/>
    <n v="1"/>
    <n v="1"/>
    <n v="0.25"/>
    <n v="0"/>
    <n v="0"/>
    <x v="5"/>
  </r>
  <r>
    <x v="1"/>
    <m/>
    <x v="146"/>
    <n v="89658"/>
    <x v="1524"/>
    <x v="0"/>
    <n v="1"/>
    <n v="0"/>
    <n v="1"/>
    <d v="2025-02-28T00:00:00"/>
    <d v="2025-04-09T00:00:00"/>
    <m/>
    <m/>
    <s v=""/>
    <n v="40"/>
    <n v="394661"/>
    <n v="1132979"/>
    <n v="165972"/>
    <n v="719"/>
    <s v="Automóveis e utilitários - Adm. Agricola"/>
    <n v="67"/>
    <n v="12468"/>
    <s v="AUTO PECAS BARBOSA"/>
    <s v="João Pessoa"/>
    <x v="0"/>
    <x v="1"/>
    <m/>
    <x v="1"/>
    <n v="1"/>
    <n v="1"/>
    <n v="0.25"/>
    <n v="0"/>
    <n v="0"/>
    <x v="5"/>
  </r>
  <r>
    <x v="1"/>
    <m/>
    <x v="146"/>
    <n v="89659"/>
    <x v="1525"/>
    <x v="0"/>
    <n v="1"/>
    <n v="0"/>
    <n v="1"/>
    <d v="2025-02-28T00:00:00"/>
    <d v="2025-04-11T00:00:00"/>
    <m/>
    <m/>
    <s v=""/>
    <n v="42"/>
    <n v="394662"/>
    <n v="1132979"/>
    <n v="166171"/>
    <n v="719"/>
    <s v="Automóveis e utilitários - Adm. Agricola"/>
    <n v="105.25"/>
    <n v="3544"/>
    <s v="MAIS CARROS         "/>
    <s v="Cabedelo"/>
    <x v="0"/>
    <x v="1"/>
    <m/>
    <x v="1"/>
    <n v="1"/>
    <n v="1"/>
    <n v="0.5"/>
    <n v="0"/>
    <n v="0"/>
    <x v="5"/>
  </r>
  <r>
    <x v="1"/>
    <m/>
    <x v="146"/>
    <n v="89660"/>
    <x v="1526"/>
    <x v="0"/>
    <n v="1"/>
    <n v="0"/>
    <n v="1"/>
    <d v="2025-02-28T00:00:00"/>
    <d v="2025-04-09T00:00:00"/>
    <m/>
    <m/>
    <s v=""/>
    <n v="40"/>
    <n v="394663"/>
    <n v="1132979"/>
    <n v="165972"/>
    <n v="719"/>
    <s v="Automóveis e utilitários - Adm. Agricola"/>
    <n v="134"/>
    <n v="12468"/>
    <s v="AUTO PECAS BARBOSA"/>
    <s v="João Pessoa"/>
    <x v="0"/>
    <x v="1"/>
    <m/>
    <x v="1"/>
    <n v="1"/>
    <n v="1"/>
    <n v="0.25"/>
    <n v="0"/>
    <n v="0"/>
    <x v="5"/>
  </r>
  <r>
    <x v="12"/>
    <m/>
    <x v="156"/>
    <n v="89668"/>
    <x v="1527"/>
    <x v="0"/>
    <n v="1"/>
    <n v="0"/>
    <n v="1"/>
    <d v="2025-02-28T00:00:00"/>
    <d v="2025-04-09T00:00:00"/>
    <m/>
    <m/>
    <s v=""/>
    <n v="40"/>
    <n v="394780"/>
    <n v="1133130"/>
    <n v="166058"/>
    <n v="728"/>
    <s v="Implementos Agrícola - Irrigação"/>
    <n v="610"/>
    <m/>
    <s v=""/>
    <s v=""/>
    <x v="3"/>
    <x v="1"/>
    <n v="1"/>
    <x v="2"/>
    <n v="1"/>
    <n v="1"/>
    <n v="0.14285714285714285"/>
    <n v="0"/>
    <n v="0"/>
    <x v="5"/>
  </r>
  <r>
    <x v="6"/>
    <m/>
    <x v="19"/>
    <n v="89670"/>
    <x v="1528"/>
    <x v="0"/>
    <n v="1"/>
    <n v="0"/>
    <n v="1"/>
    <d v="2025-02-28T00:00:00"/>
    <d v="2025-03-20T00:00:00"/>
    <m/>
    <m/>
    <s v=""/>
    <n v="20"/>
    <n v="394712"/>
    <n v="1133066"/>
    <n v="165173"/>
    <n v="692"/>
    <s v="Tratores Preparo Solo"/>
    <n v="147"/>
    <n v="1237"/>
    <s v="MERCADAO DE TRATORES"/>
    <s v="Ourinhos"/>
    <x v="4"/>
    <x v="1"/>
    <n v="1"/>
    <x v="2"/>
    <n v="1"/>
    <n v="1"/>
    <n v="0.1"/>
    <n v="0"/>
    <n v="0"/>
    <x v="5"/>
  </r>
  <r>
    <x v="6"/>
    <m/>
    <x v="19"/>
    <n v="89671"/>
    <x v="1529"/>
    <x v="0"/>
    <n v="1"/>
    <n v="0"/>
    <n v="1"/>
    <d v="2025-02-28T00:00:00"/>
    <d v="2025-03-20T00:00:00"/>
    <m/>
    <m/>
    <s v=""/>
    <n v="20"/>
    <n v="394683"/>
    <n v="1133066"/>
    <n v="165173"/>
    <n v="692"/>
    <s v="Tratores Preparo Solo"/>
    <n v="43"/>
    <n v="1237"/>
    <s v="MERCADAO DE TRATORES"/>
    <s v="Ourinhos"/>
    <x v="4"/>
    <x v="1"/>
    <n v="1"/>
    <x v="2"/>
    <n v="1"/>
    <n v="1"/>
    <n v="0.1"/>
    <n v="0"/>
    <n v="0"/>
    <x v="5"/>
  </r>
  <r>
    <x v="12"/>
    <m/>
    <x v="156"/>
    <n v="89672"/>
    <x v="1530"/>
    <x v="0"/>
    <n v="1"/>
    <n v="0"/>
    <n v="1"/>
    <d v="2025-02-28T00:00:00"/>
    <d v="2025-04-09T00:00:00"/>
    <m/>
    <m/>
    <s v=""/>
    <n v="40"/>
    <n v="394782"/>
    <n v="1133130"/>
    <n v="166058"/>
    <n v="728"/>
    <s v="Implementos Agrícola - Irrigação"/>
    <n v="1817.29"/>
    <m/>
    <s v=""/>
    <s v=""/>
    <x v="3"/>
    <x v="1"/>
    <n v="1"/>
    <x v="2"/>
    <n v="1"/>
    <n v="1"/>
    <n v="0.14285714285714285"/>
    <n v="0"/>
    <n v="0"/>
    <x v="5"/>
  </r>
  <r>
    <x v="6"/>
    <m/>
    <x v="141"/>
    <n v="89719"/>
    <x v="1531"/>
    <x v="0"/>
    <n v="2"/>
    <n v="0"/>
    <n v="2"/>
    <d v="2025-03-05T00:00:00"/>
    <d v="2025-03-20T00:00:00"/>
    <m/>
    <m/>
    <s v=""/>
    <n v="15"/>
    <n v="394986"/>
    <n v="1133932"/>
    <n v="165334"/>
    <n v="692"/>
    <s v="Tratores Preparo Solo"/>
    <n v="532.78"/>
    <n v="13341"/>
    <s v="DISMA DISTRIBUIDORA"/>
    <s v="Araçatuba"/>
    <x v="4"/>
    <x v="1"/>
    <m/>
    <x v="1"/>
    <n v="1"/>
    <n v="1"/>
    <n v="4.7619047619047616E-2"/>
    <n v="0"/>
    <n v="0"/>
    <x v="1"/>
  </r>
  <r>
    <x v="6"/>
    <m/>
    <x v="141"/>
    <n v="89720"/>
    <x v="1532"/>
    <x v="0"/>
    <n v="1"/>
    <n v="0"/>
    <n v="1"/>
    <d v="2025-03-05T00:00:00"/>
    <d v="2025-03-20T00:00:00"/>
    <m/>
    <s v=""/>
    <s v=""/>
    <n v="15"/>
    <n v="394987"/>
    <n v="1133932"/>
    <n v="165335"/>
    <n v="692"/>
    <s v="Tratores Preparo Solo"/>
    <n v="248"/>
    <n v="1237"/>
    <s v="MERCADAO DE TRATORES"/>
    <s v="Ourinhos"/>
    <x v="4"/>
    <x v="1"/>
    <m/>
    <x v="1"/>
    <n v="1"/>
    <n v="1"/>
    <n v="0.16666666666666666"/>
    <n v="0"/>
    <n v="0"/>
    <x v="1"/>
  </r>
  <r>
    <x v="6"/>
    <m/>
    <x v="141"/>
    <n v="89721"/>
    <x v="1533"/>
    <x v="0"/>
    <n v="1"/>
    <n v="0"/>
    <n v="1"/>
    <d v="2025-03-05T00:00:00"/>
    <d v="2025-03-20T00:00:00"/>
    <m/>
    <m/>
    <s v=""/>
    <n v="15"/>
    <n v="394988"/>
    <n v="1133932"/>
    <n v="165334"/>
    <n v="692"/>
    <s v="Tratores Preparo Solo"/>
    <n v="257.25"/>
    <n v="13341"/>
    <s v="DISMA DISTRIBUIDORA"/>
    <s v="Araçatuba"/>
    <x v="4"/>
    <x v="1"/>
    <m/>
    <x v="1"/>
    <n v="1"/>
    <n v="1"/>
    <n v="4.7619047619047616E-2"/>
    <n v="0"/>
    <n v="0"/>
    <x v="1"/>
  </r>
  <r>
    <x v="6"/>
    <m/>
    <x v="141"/>
    <n v="89722"/>
    <x v="1534"/>
    <x v="0"/>
    <n v="1"/>
    <n v="0"/>
    <n v="1"/>
    <d v="2025-03-05T00:00:00"/>
    <d v="2025-03-20T00:00:00"/>
    <m/>
    <m/>
    <s v=""/>
    <n v="15"/>
    <n v="394989"/>
    <n v="1133932"/>
    <n v="165334"/>
    <n v="692"/>
    <s v="Tratores Preparo Solo"/>
    <n v="86.83"/>
    <n v="13341"/>
    <s v="DISMA DISTRIBUIDORA"/>
    <s v="Araçatuba"/>
    <x v="4"/>
    <x v="1"/>
    <m/>
    <x v="1"/>
    <n v="1"/>
    <n v="1"/>
    <n v="4.7619047619047616E-2"/>
    <n v="0"/>
    <n v="0"/>
    <x v="1"/>
  </r>
  <r>
    <x v="1"/>
    <m/>
    <x v="138"/>
    <n v="89730"/>
    <x v="1535"/>
    <x v="0"/>
    <n v="1"/>
    <n v="0"/>
    <n v="1"/>
    <d v="2025-03-27T00:00:00"/>
    <d v="2025-04-09T00:00:00"/>
    <m/>
    <m/>
    <s v=""/>
    <n v="13"/>
    <n v="397266"/>
    <n v="1139774"/>
    <n v="165965"/>
    <n v="717"/>
    <s v="Automóveis e Utilitários - Irrigação"/>
    <n v="103.29"/>
    <n v="13549"/>
    <n v="0"/>
    <s v="João Pessoa"/>
    <x v="0"/>
    <x v="1"/>
    <m/>
    <x v="1"/>
    <n v="1"/>
    <n v="1"/>
    <n v="0.25"/>
    <n v="0"/>
    <n v="0"/>
    <x v="1"/>
  </r>
  <r>
    <x v="1"/>
    <m/>
    <x v="137"/>
    <n v="89730"/>
    <x v="1535"/>
    <x v="1"/>
    <n v="1"/>
    <n v="1"/>
    <m/>
    <d v="2025-07-09T00:00:00"/>
    <m/>
    <m/>
    <s v=""/>
    <s v=""/>
    <s v="Aguardando OC"/>
    <n v="410907"/>
    <m/>
    <n v="0"/>
    <n v="221"/>
    <s v="Almoxarifados - Estoque geral"/>
    <n v="103.29"/>
    <m/>
    <s v=""/>
    <s v=""/>
    <x v="3"/>
    <x v="0"/>
    <m/>
    <x v="0"/>
    <n v="1"/>
    <n v="1"/>
    <n v="0"/>
    <n v="1"/>
    <m/>
    <x v="3"/>
  </r>
  <r>
    <x v="6"/>
    <m/>
    <x v="19"/>
    <n v="89764"/>
    <x v="1536"/>
    <x v="0"/>
    <n v="1"/>
    <n v="0"/>
    <n v="1"/>
    <d v="2025-02-28T00:00:00"/>
    <d v="2025-03-20T00:00:00"/>
    <m/>
    <m/>
    <s v=""/>
    <n v="20"/>
    <n v="395898"/>
    <n v="1136371"/>
    <n v="165334"/>
    <n v="692"/>
    <s v="Tratores Preparo Solo"/>
    <n v="581.41"/>
    <n v="13341"/>
    <s v="DISMA DISTRIBUIDORA"/>
    <s v="Araçatuba"/>
    <x v="4"/>
    <x v="1"/>
    <n v="1"/>
    <x v="2"/>
    <n v="1"/>
    <n v="1"/>
    <n v="4.7619047619047616E-2"/>
    <n v="0"/>
    <n v="0"/>
    <x v="5"/>
  </r>
  <r>
    <x v="6"/>
    <m/>
    <x v="66"/>
    <n v="89764"/>
    <x v="1536"/>
    <x v="0"/>
    <n v="1"/>
    <n v="0"/>
    <n v="1"/>
    <d v="2025-05-22T00:00:00"/>
    <d v="2025-05-29T00:00:00"/>
    <s v="1  DC"/>
    <s v="Atrasado"/>
    <d v="2025-05-30T00:00:00"/>
    <n v="7"/>
    <n v="403991"/>
    <m/>
    <n v="168372"/>
    <n v="221"/>
    <s v="Almoxarifados - Estoque geral"/>
    <n v="507.56"/>
    <n v="13341"/>
    <s v="DISMA DISTRIBUIDORA"/>
    <s v="Araçatuba"/>
    <x v="4"/>
    <x v="1"/>
    <m/>
    <x v="1"/>
    <n v="1"/>
    <n v="1"/>
    <n v="0.16666666666666666"/>
    <n v="0"/>
    <m/>
    <x v="2"/>
  </r>
  <r>
    <x v="6"/>
    <m/>
    <x v="67"/>
    <n v="89764"/>
    <x v="1536"/>
    <x v="0"/>
    <n v="1"/>
    <n v="0"/>
    <n v="1"/>
    <d v="2025-05-22T00:00:00"/>
    <d v="2025-05-29T00:00:00"/>
    <s v="1  DC"/>
    <s v="Atrasado"/>
    <d v="2025-05-30T00:00:00"/>
    <n v="7"/>
    <n v="403994"/>
    <m/>
    <n v="168372"/>
    <n v="221"/>
    <s v="Almoxarifados - Estoque geral"/>
    <n v="507.56"/>
    <n v="13341"/>
    <s v="DISMA DISTRIBUIDORA"/>
    <s v="Araçatuba"/>
    <x v="4"/>
    <x v="1"/>
    <m/>
    <x v="1"/>
    <n v="1"/>
    <n v="1"/>
    <n v="0.16666666666666666"/>
    <n v="0"/>
    <m/>
    <x v="2"/>
  </r>
  <r>
    <x v="6"/>
    <m/>
    <x v="19"/>
    <n v="89765"/>
    <x v="1537"/>
    <x v="0"/>
    <n v="4"/>
    <n v="0"/>
    <n v="4"/>
    <d v="2025-02-28T00:00:00"/>
    <d v="2025-03-20T00:00:00"/>
    <m/>
    <m/>
    <s v=""/>
    <n v="20"/>
    <n v="395900"/>
    <n v="1136371"/>
    <n v="165334"/>
    <n v="692"/>
    <s v="Tratores Preparo Solo"/>
    <n v="59.44"/>
    <n v="13341"/>
    <s v="DISMA DISTRIBUIDORA"/>
    <s v="Araçatuba"/>
    <x v="4"/>
    <x v="1"/>
    <n v="1"/>
    <x v="2"/>
    <n v="1"/>
    <n v="1"/>
    <n v="4.7619047619047616E-2"/>
    <n v="0"/>
    <n v="0"/>
    <x v="5"/>
  </r>
  <r>
    <x v="1"/>
    <m/>
    <x v="138"/>
    <n v="89771"/>
    <x v="1538"/>
    <x v="0"/>
    <n v="1"/>
    <n v="0"/>
    <n v="1"/>
    <d v="2025-03-18T00:00:00"/>
    <d v="2025-04-09T00:00:00"/>
    <m/>
    <m/>
    <s v=""/>
    <n v="22"/>
    <n v="396464"/>
    <n v="1137477"/>
    <n v="166050"/>
    <n v="717"/>
    <s v="Automóveis e Utilitários - Irrigação"/>
    <n v="59"/>
    <n v="6039"/>
    <s v="IDEAL DISTRIBUIDORA DE PEÇAS"/>
    <s v="Campina Grande"/>
    <x v="0"/>
    <x v="1"/>
    <m/>
    <x v="1"/>
    <n v="1"/>
    <n v="1"/>
    <n v="0.14285714285714285"/>
    <n v="0"/>
    <n v="0"/>
    <x v="1"/>
  </r>
  <r>
    <x v="1"/>
    <m/>
    <x v="137"/>
    <n v="89771"/>
    <x v="1539"/>
    <x v="1"/>
    <n v="1"/>
    <n v="1"/>
    <m/>
    <d v="2025-07-09T00:00:00"/>
    <m/>
    <m/>
    <s v=""/>
    <s v=""/>
    <s v="Aguardando OC"/>
    <n v="410904"/>
    <m/>
    <n v="0"/>
    <n v="221"/>
    <s v="Almoxarifados - Estoque geral"/>
    <n v="55.05"/>
    <m/>
    <s v=""/>
    <s v=""/>
    <x v="3"/>
    <x v="0"/>
    <m/>
    <x v="0"/>
    <n v="1"/>
    <n v="1"/>
    <n v="0"/>
    <n v="1"/>
    <m/>
    <x v="3"/>
  </r>
  <r>
    <x v="6"/>
    <m/>
    <x v="19"/>
    <n v="89774"/>
    <x v="1540"/>
    <x v="0"/>
    <n v="2"/>
    <n v="0"/>
    <n v="2"/>
    <d v="2025-02-28T00:00:00"/>
    <d v="2025-03-20T00:00:00"/>
    <m/>
    <m/>
    <s v=""/>
    <n v="20"/>
    <n v="395901"/>
    <n v="1136371"/>
    <n v="165335"/>
    <n v="692"/>
    <s v="Tratores Preparo Solo"/>
    <n v="2.2000000000000002"/>
    <n v="1237"/>
    <s v="MERCADAO DE TRATORES"/>
    <s v="Ourinhos"/>
    <x v="4"/>
    <x v="1"/>
    <n v="1"/>
    <x v="2"/>
    <n v="1"/>
    <n v="1"/>
    <n v="0.16666666666666666"/>
    <n v="0"/>
    <n v="0"/>
    <x v="5"/>
  </r>
  <r>
    <x v="6"/>
    <m/>
    <x v="19"/>
    <n v="89775"/>
    <x v="1541"/>
    <x v="0"/>
    <n v="2"/>
    <n v="0"/>
    <n v="2"/>
    <d v="2025-02-28T00:00:00"/>
    <d v="2025-03-20T00:00:00"/>
    <m/>
    <m/>
    <s v=""/>
    <n v="20"/>
    <n v="395903"/>
    <n v="1136371"/>
    <n v="165334"/>
    <n v="692"/>
    <s v="Tratores Preparo Solo"/>
    <n v="29.88"/>
    <n v="13341"/>
    <s v="DISMA DISTRIBUIDORA"/>
    <s v="Araçatuba"/>
    <x v="4"/>
    <x v="1"/>
    <n v="1"/>
    <x v="2"/>
    <n v="1"/>
    <n v="1"/>
    <n v="4.7619047619047616E-2"/>
    <n v="0"/>
    <n v="0"/>
    <x v="5"/>
  </r>
  <r>
    <x v="6"/>
    <m/>
    <x v="26"/>
    <n v="89775"/>
    <x v="1541"/>
    <x v="0"/>
    <n v="2"/>
    <n v="0"/>
    <n v="2"/>
    <d v="2025-06-06T00:00:00"/>
    <d v="2025-06-18T00:00:00"/>
    <s v="1  DC"/>
    <s v="Atrasado"/>
    <d v="2025-06-19T00:00:00"/>
    <n v="12"/>
    <n v="406350"/>
    <m/>
    <n v="169372"/>
    <n v="221"/>
    <s v="Almoxarifados - Estoque geral"/>
    <n v="14.94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19"/>
    <n v="89776"/>
    <x v="1542"/>
    <x v="0"/>
    <n v="2"/>
    <n v="0"/>
    <n v="2"/>
    <d v="2025-02-28T00:00:00"/>
    <d v="2025-03-20T00:00:00"/>
    <m/>
    <m/>
    <s v=""/>
    <n v="20"/>
    <n v="395904"/>
    <n v="1136371"/>
    <n v="165335"/>
    <n v="692"/>
    <s v="Tratores Preparo Solo"/>
    <n v="28"/>
    <n v="1237"/>
    <s v="MERCADAO DE TRATORES"/>
    <s v="Ourinhos"/>
    <x v="4"/>
    <x v="1"/>
    <n v="1"/>
    <x v="2"/>
    <n v="1"/>
    <n v="1"/>
    <n v="0.16666666666666666"/>
    <n v="0"/>
    <n v="0"/>
    <x v="5"/>
  </r>
  <r>
    <x v="6"/>
    <m/>
    <x v="19"/>
    <n v="89777"/>
    <x v="1543"/>
    <x v="0"/>
    <n v="1"/>
    <n v="0"/>
    <n v="1"/>
    <d v="2025-02-28T00:00:00"/>
    <d v="2025-03-20T00:00:00"/>
    <m/>
    <m/>
    <s v=""/>
    <n v="20"/>
    <n v="395905"/>
    <n v="1136371"/>
    <n v="165335"/>
    <n v="692"/>
    <s v="Tratores Preparo Solo"/>
    <n v="0.4"/>
    <n v="1237"/>
    <s v="MERCADAO DE TRATORES"/>
    <s v="Ourinhos"/>
    <x v="4"/>
    <x v="1"/>
    <n v="1"/>
    <x v="2"/>
    <n v="1"/>
    <n v="1"/>
    <n v="0.16666666666666666"/>
    <n v="0"/>
    <n v="0"/>
    <x v="5"/>
  </r>
  <r>
    <x v="6"/>
    <m/>
    <x v="19"/>
    <n v="89778"/>
    <x v="1544"/>
    <x v="0"/>
    <n v="1"/>
    <n v="0"/>
    <n v="1"/>
    <d v="2025-02-28T00:00:00"/>
    <d v="2025-03-20T00:00:00"/>
    <m/>
    <m/>
    <s v=""/>
    <n v="20"/>
    <n v="395917"/>
    <n v="1136371"/>
    <n v="165335"/>
    <n v="692"/>
    <s v="Tratores Preparo Solo"/>
    <n v="320"/>
    <n v="1237"/>
    <s v="MERCADAO DE TRATORES"/>
    <s v="Ourinhos"/>
    <x v="4"/>
    <x v="1"/>
    <n v="1"/>
    <x v="2"/>
    <n v="1"/>
    <n v="1"/>
    <n v="0.16666666666666666"/>
    <n v="0"/>
    <n v="0"/>
    <x v="5"/>
  </r>
  <r>
    <x v="6"/>
    <m/>
    <x v="19"/>
    <n v="89779"/>
    <x v="1545"/>
    <x v="0"/>
    <n v="1"/>
    <n v="0"/>
    <n v="1"/>
    <d v="2025-02-28T00:00:00"/>
    <d v="2025-03-20T00:00:00"/>
    <m/>
    <m/>
    <s v=""/>
    <n v="20"/>
    <n v="395908"/>
    <n v="1136371"/>
    <n v="165334"/>
    <n v="692"/>
    <s v="Tratores Preparo Solo"/>
    <n v="791.97"/>
    <n v="13341"/>
    <s v="DISMA DISTRIBUIDORA"/>
    <s v="Araçatuba"/>
    <x v="4"/>
    <x v="1"/>
    <m/>
    <x v="1"/>
    <n v="1"/>
    <n v="1"/>
    <n v="4.7619047619047616E-2"/>
    <n v="0"/>
    <n v="0"/>
    <x v="5"/>
  </r>
  <r>
    <x v="6"/>
    <m/>
    <x v="19"/>
    <n v="89781"/>
    <x v="1546"/>
    <x v="0"/>
    <n v="4"/>
    <n v="0"/>
    <n v="4"/>
    <d v="2025-02-28T00:00:00"/>
    <d v="2025-03-20T00:00:00"/>
    <m/>
    <m/>
    <s v=""/>
    <n v="20"/>
    <n v="395915"/>
    <n v="1136371"/>
    <n v="165335"/>
    <n v="692"/>
    <s v="Tratores Preparo Solo"/>
    <n v="252"/>
    <n v="1237"/>
    <s v="MERCADAO DE TRATORES"/>
    <s v="Ourinhos"/>
    <x v="4"/>
    <x v="1"/>
    <n v="0"/>
    <x v="1"/>
    <n v="1"/>
    <n v="1"/>
    <n v="0.16666666666666666"/>
    <n v="0"/>
    <n v="0"/>
    <x v="5"/>
  </r>
  <r>
    <x v="6"/>
    <m/>
    <x v="30"/>
    <n v="89801"/>
    <x v="1547"/>
    <x v="0"/>
    <n v="1"/>
    <n v="0"/>
    <n v="1"/>
    <d v="2025-03-12T00:00:00"/>
    <d v="2025-03-24T00:00:00"/>
    <m/>
    <s v=""/>
    <s v=""/>
    <n v="12"/>
    <n v="395767"/>
    <n v="1136056"/>
    <n v="165467"/>
    <n v="696"/>
    <s v="Tratores Colheita"/>
    <n v="1515.47"/>
    <n v="3238"/>
    <s v="VENEZA              "/>
    <s v="Bayeux"/>
    <x v="0"/>
    <x v="1"/>
    <m/>
    <x v="1"/>
    <n v="1"/>
    <n v="1"/>
    <n v="0.2"/>
    <n v="0"/>
    <n v="0"/>
    <x v="1"/>
  </r>
  <r>
    <x v="6"/>
    <m/>
    <x v="30"/>
    <n v="89802"/>
    <x v="1548"/>
    <x v="1"/>
    <n v="1"/>
    <n v="1"/>
    <n v="0"/>
    <d v="2025-03-12T00:00:00"/>
    <m/>
    <m/>
    <s v=""/>
    <s v=""/>
    <s v="Aguardando OC"/>
    <n v="395768"/>
    <n v="1136056"/>
    <n v="165579"/>
    <n v="696"/>
    <s v="Tratores Colheita"/>
    <n v="3851.52"/>
    <n v="3465"/>
    <s v="MAQNELSON AGRICOLA L"/>
    <s v="Itumbiara"/>
    <x v="2"/>
    <x v="0"/>
    <m/>
    <x v="0"/>
    <n v="1"/>
    <n v="1"/>
    <n v="0.1"/>
    <n v="0"/>
    <n v="0"/>
    <x v="1"/>
  </r>
  <r>
    <x v="6"/>
    <m/>
    <x v="30"/>
    <n v="89810"/>
    <x v="1549"/>
    <x v="0"/>
    <n v="5"/>
    <n v="0"/>
    <n v="5"/>
    <d v="2025-03-12T00:00:00"/>
    <d v="2025-03-31T00:00:00"/>
    <m/>
    <m/>
    <s v=""/>
    <n v="19"/>
    <n v="395771"/>
    <n v="1136056"/>
    <n v="165579"/>
    <n v="696"/>
    <s v="Tratores Colheita"/>
    <n v="2.9"/>
    <n v="3465"/>
    <s v="MAQNELSON AGRICOLA L"/>
    <s v="Itumbiara"/>
    <x v="2"/>
    <x v="1"/>
    <m/>
    <x v="1"/>
    <n v="1"/>
    <n v="1"/>
    <n v="0.1"/>
    <n v="0"/>
    <n v="0"/>
    <x v="1"/>
  </r>
  <r>
    <x v="6"/>
    <m/>
    <x v="30"/>
    <n v="89811"/>
    <x v="1550"/>
    <x v="0"/>
    <n v="5"/>
    <n v="0"/>
    <n v="5"/>
    <d v="2025-03-12T00:00:00"/>
    <d v="2025-03-31T00:00:00"/>
    <m/>
    <m/>
    <s v=""/>
    <n v="19"/>
    <n v="395855"/>
    <n v="1136056"/>
    <n v="165579"/>
    <n v="696"/>
    <s v="Tratores Colheita"/>
    <n v="40.5"/>
    <n v="3465"/>
    <s v="MAQNELSON AGRICOLA L"/>
    <s v="Itumbiara"/>
    <x v="2"/>
    <x v="1"/>
    <m/>
    <x v="1"/>
    <n v="1"/>
    <n v="1"/>
    <n v="0.1"/>
    <n v="0"/>
    <n v="0"/>
    <x v="1"/>
  </r>
  <r>
    <x v="6"/>
    <m/>
    <x v="30"/>
    <n v="89812"/>
    <x v="1551"/>
    <x v="0"/>
    <n v="2"/>
    <n v="0"/>
    <n v="2"/>
    <d v="2025-03-12T00:00:00"/>
    <d v="2025-03-31T00:00:00"/>
    <m/>
    <m/>
    <s v=""/>
    <n v="19"/>
    <n v="395856"/>
    <n v="1136056"/>
    <n v="165579"/>
    <n v="696"/>
    <s v="Tratores Colheita"/>
    <n v="1050.9100000000001"/>
    <n v="3465"/>
    <s v="MAQNELSON AGRICOLA L"/>
    <s v="Itumbiara"/>
    <x v="2"/>
    <x v="1"/>
    <m/>
    <x v="1"/>
    <n v="1"/>
    <n v="1"/>
    <n v="0.1"/>
    <n v="0"/>
    <n v="0"/>
    <x v="1"/>
  </r>
  <r>
    <x v="6"/>
    <m/>
    <x v="30"/>
    <n v="89813"/>
    <x v="1552"/>
    <x v="0"/>
    <n v="2"/>
    <n v="0"/>
    <n v="2"/>
    <d v="2025-03-12T00:00:00"/>
    <d v="2025-03-31T00:00:00"/>
    <m/>
    <m/>
    <s v=""/>
    <n v="19"/>
    <n v="395857"/>
    <n v="1136056"/>
    <n v="165579"/>
    <n v="112"/>
    <s v="Carregadeiras Colheita"/>
    <n v="911.96"/>
    <n v="3465"/>
    <s v="MAQNELSON AGRICOLA L"/>
    <s v="Itumbiara"/>
    <x v="2"/>
    <x v="1"/>
    <m/>
    <x v="1"/>
    <n v="1"/>
    <n v="1"/>
    <n v="0.1"/>
    <n v="0"/>
    <n v="0"/>
    <x v="1"/>
  </r>
  <r>
    <x v="6"/>
    <m/>
    <x v="30"/>
    <n v="89814"/>
    <x v="1553"/>
    <x v="0"/>
    <n v="1"/>
    <n v="0"/>
    <n v="1"/>
    <d v="2025-03-12T00:00:00"/>
    <d v="2025-03-31T00:00:00"/>
    <m/>
    <m/>
    <s v=""/>
    <n v="19"/>
    <n v="395860"/>
    <n v="1136056"/>
    <n v="165579"/>
    <n v="696"/>
    <s v="Tratores Colheita"/>
    <n v="1065.8399999999999"/>
    <n v="3465"/>
    <s v="MAQNELSON AGRICOLA L"/>
    <s v="Itumbiara"/>
    <x v="2"/>
    <x v="1"/>
    <m/>
    <x v="1"/>
    <n v="1"/>
    <n v="1"/>
    <n v="0.1"/>
    <n v="0"/>
    <n v="0"/>
    <x v="1"/>
  </r>
  <r>
    <x v="6"/>
    <m/>
    <x v="31"/>
    <n v="89814"/>
    <x v="1553"/>
    <x v="1"/>
    <n v="1"/>
    <n v="1"/>
    <n v="0"/>
    <d v="2025-05-09T00:00:00"/>
    <m/>
    <m/>
    <s v=""/>
    <s v=""/>
    <s v="Aguardando OC"/>
    <n v="402111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18"/>
    <n v="89814"/>
    <x v="1553"/>
    <x v="1"/>
    <n v="1"/>
    <n v="1"/>
    <n v="0"/>
    <d v="2025-05-09T00:00:00"/>
    <m/>
    <m/>
    <s v=""/>
    <s v=""/>
    <s v="Aguardando OC"/>
    <n v="402170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51"/>
    <n v="89814"/>
    <x v="1553"/>
    <x v="0"/>
    <n v="1"/>
    <n v="0"/>
    <n v="1"/>
    <d v="2025-06-04T00:00:00"/>
    <d v="2025-06-11T00:00:00"/>
    <s v="4  DC"/>
    <s v="Atrasado"/>
    <d v="2025-06-15T00:00:00"/>
    <n v="7"/>
    <n v="405820"/>
    <m/>
    <n v="168951"/>
    <n v="221"/>
    <s v="Almoxarifados - Estoque geral"/>
    <n v="1065.81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30"/>
    <n v="89815"/>
    <x v="1554"/>
    <x v="0"/>
    <n v="2"/>
    <n v="0"/>
    <n v="2"/>
    <d v="2025-03-12T00:00:00"/>
    <d v="2025-03-31T00:00:00"/>
    <m/>
    <s v=""/>
    <s v=""/>
    <n v="19"/>
    <n v="395866"/>
    <n v="1136056"/>
    <n v="165579"/>
    <n v="696"/>
    <s v="Tratores Colheita"/>
    <n v="878.86"/>
    <n v="3465"/>
    <s v="MAQNELSON AGRICOLA L"/>
    <s v="Itumbiara"/>
    <x v="2"/>
    <x v="1"/>
    <m/>
    <x v="1"/>
    <n v="1"/>
    <n v="1"/>
    <n v="0.1"/>
    <n v="0"/>
    <n v="0"/>
    <x v="1"/>
  </r>
  <r>
    <x v="3"/>
    <m/>
    <x v="109"/>
    <n v="89885"/>
    <x v="1555"/>
    <x v="0"/>
    <n v="1"/>
    <n v="0"/>
    <n v="1"/>
    <d v="2025-03-12T00:00:00"/>
    <d v="2025-04-11T00:00:00"/>
    <m/>
    <m/>
    <s v=""/>
    <n v="30"/>
    <n v="395696"/>
    <n v="1135816"/>
    <n v="166157"/>
    <n v="722"/>
    <s v="Pás Carregadoras"/>
    <n v="2580"/>
    <m/>
    <s v=""/>
    <s v=""/>
    <x v="3"/>
    <x v="1"/>
    <n v="1"/>
    <x v="2"/>
    <n v="1"/>
    <n v="1"/>
    <n v="1"/>
    <n v="0"/>
    <n v="0"/>
    <x v="1"/>
  </r>
  <r>
    <x v="2"/>
    <m/>
    <x v="70"/>
    <n v="89912"/>
    <x v="1556"/>
    <x v="1"/>
    <n v="1"/>
    <n v="1"/>
    <n v="0"/>
    <d v="2025-03-14T00:00:00"/>
    <m/>
    <m/>
    <s v=""/>
    <s v=""/>
    <s v="Aguardando OC"/>
    <n v="395876"/>
    <n v="1136301"/>
    <n v="0"/>
    <n v="113"/>
    <s v="Carregadeiras Geral - Apontamento"/>
    <n v="0"/>
    <m/>
    <s v=""/>
    <s v=""/>
    <x v="3"/>
    <x v="0"/>
    <m/>
    <x v="0"/>
    <n v="1"/>
    <n v="1"/>
    <n v="0"/>
    <n v="1"/>
    <e v="#REF!"/>
    <x v="1"/>
  </r>
  <r>
    <x v="2"/>
    <m/>
    <x v="6"/>
    <n v="89912"/>
    <x v="1556"/>
    <x v="1"/>
    <n v="1"/>
    <n v="1"/>
    <n v="0"/>
    <d v="2025-04-11T00:00:00"/>
    <m/>
    <m/>
    <s v=""/>
    <s v=""/>
    <s v="Aguardando OC"/>
    <n v="395877"/>
    <n v="1136302"/>
    <n v="0"/>
    <n v="112"/>
    <s v="Carregadeiras Colheita"/>
    <n v="0"/>
    <m/>
    <s v=""/>
    <s v=""/>
    <x v="3"/>
    <x v="0"/>
    <m/>
    <x v="0"/>
    <n v="1"/>
    <n v="1"/>
    <n v="0"/>
    <n v="1"/>
    <e v="#REF!"/>
    <x v="4"/>
  </r>
  <r>
    <x v="2"/>
    <m/>
    <x v="17"/>
    <n v="89912"/>
    <x v="1556"/>
    <x v="1"/>
    <n v="1"/>
    <n v="1"/>
    <n v="0"/>
    <d v="2025-03-14T00:00:00"/>
    <m/>
    <m/>
    <s v=""/>
    <s v=""/>
    <s v="Aguardando OC"/>
    <n v="395878"/>
    <n v="1136303"/>
    <n v="0"/>
    <n v="112"/>
    <s v="Carregadeiras Colheita"/>
    <n v="0"/>
    <m/>
    <s v=""/>
    <s v=""/>
    <x v="3"/>
    <x v="0"/>
    <m/>
    <x v="0"/>
    <n v="1"/>
    <n v="1"/>
    <n v="0"/>
    <n v="1"/>
    <e v="#REF!"/>
    <x v="1"/>
  </r>
  <r>
    <x v="2"/>
    <m/>
    <x v="2"/>
    <n v="89912"/>
    <x v="1556"/>
    <x v="1"/>
    <n v="1"/>
    <n v="1"/>
    <n v="0"/>
    <d v="2025-03-14T00:00:00"/>
    <m/>
    <m/>
    <s v=""/>
    <s v=""/>
    <s v="Aguardando OC"/>
    <n v="395879"/>
    <n v="1136304"/>
    <n v="0"/>
    <n v="701"/>
    <s v="Carregadeiras Prep. Solo/Plantio"/>
    <n v="0"/>
    <m/>
    <s v=""/>
    <s v=""/>
    <x v="3"/>
    <x v="0"/>
    <m/>
    <x v="0"/>
    <n v="1"/>
    <n v="1"/>
    <n v="0"/>
    <n v="1"/>
    <e v="#REF!"/>
    <x v="1"/>
  </r>
  <r>
    <x v="5"/>
    <m/>
    <x v="46"/>
    <n v="89931"/>
    <x v="1557"/>
    <x v="0"/>
    <n v="3"/>
    <n v="0"/>
    <n v="3"/>
    <d v="2025-03-14T00:00:00"/>
    <d v="2025-04-12T00:00:00"/>
    <m/>
    <m/>
    <s v=""/>
    <n v="29"/>
    <n v="396110"/>
    <n v="1136698"/>
    <n v="166197"/>
    <n v="683"/>
    <s v="Caminhões Prancha"/>
    <n v="53.1"/>
    <n v="10057"/>
    <s v="ARMAZEM MIX"/>
    <s v="Recife"/>
    <x v="1"/>
    <x v="1"/>
    <m/>
    <x v="1"/>
    <n v="1"/>
    <n v="1"/>
    <n v="0.1"/>
    <n v="0"/>
    <n v="0"/>
    <x v="1"/>
  </r>
  <r>
    <x v="2"/>
    <m/>
    <x v="7"/>
    <n v="89932"/>
    <x v="1558"/>
    <x v="0"/>
    <n v="1"/>
    <n v="0"/>
    <n v="1"/>
    <d v="2025-03-14T00:00:00"/>
    <d v="2025-04-11T00:00:00"/>
    <m/>
    <m/>
    <s v=""/>
    <n v="28"/>
    <n v="396145"/>
    <n v="1136708"/>
    <n v="166164"/>
    <n v="112"/>
    <s v="Carregadeiras Colheita"/>
    <n v="53.95"/>
    <m/>
    <s v=""/>
    <s v=""/>
    <x v="3"/>
    <x v="1"/>
    <n v="1"/>
    <x v="2"/>
    <n v="1"/>
    <n v="1"/>
    <n v="7.6923076923076927E-2"/>
    <n v="0"/>
    <n v="0"/>
    <x v="1"/>
  </r>
  <r>
    <x v="2"/>
    <m/>
    <x v="4"/>
    <n v="89932"/>
    <x v="1558"/>
    <x v="0"/>
    <n v="1"/>
    <n v="0"/>
    <n v="1"/>
    <d v="2025-03-14T00:00:00"/>
    <d v="2025-04-11T00:00:00"/>
    <m/>
    <m/>
    <s v=""/>
    <n v="28"/>
    <n v="396146"/>
    <n v="1136709"/>
    <n v="166164"/>
    <n v="112"/>
    <s v="Carregadeiras Colheita"/>
    <n v="53.95"/>
    <m/>
    <s v=""/>
    <s v=""/>
    <x v="3"/>
    <x v="1"/>
    <n v="1"/>
    <x v="2"/>
    <n v="1"/>
    <n v="1"/>
    <n v="7.6923076923076927E-2"/>
    <n v="0"/>
    <n v="0"/>
    <x v="1"/>
  </r>
  <r>
    <x v="2"/>
    <m/>
    <x v="87"/>
    <n v="89932"/>
    <x v="1558"/>
    <x v="0"/>
    <n v="1"/>
    <n v="0"/>
    <n v="1"/>
    <d v="2025-03-14T00:00:00"/>
    <d v="2025-04-11T00:00:00"/>
    <m/>
    <m/>
    <s v=""/>
    <n v="28"/>
    <n v="396147"/>
    <n v="1136710"/>
    <n v="166164"/>
    <n v="112"/>
    <s v="Carregadeiras Colheita"/>
    <n v="53.95"/>
    <m/>
    <s v=""/>
    <s v=""/>
    <x v="3"/>
    <x v="1"/>
    <n v="1"/>
    <x v="2"/>
    <n v="1"/>
    <n v="1"/>
    <n v="7.6923076923076927E-2"/>
    <n v="0"/>
    <n v="0"/>
    <x v="1"/>
  </r>
  <r>
    <x v="2"/>
    <m/>
    <x v="35"/>
    <n v="89932"/>
    <x v="1558"/>
    <x v="0"/>
    <n v="1"/>
    <n v="0"/>
    <n v="1"/>
    <d v="2025-03-14T00:00:00"/>
    <d v="2025-04-11T00:00:00"/>
    <m/>
    <m/>
    <s v=""/>
    <n v="28"/>
    <n v="396148"/>
    <n v="1136711"/>
    <n v="166164"/>
    <n v="113"/>
    <s v="Carregadeiras Geral - Apontamento"/>
    <n v="53.85"/>
    <m/>
    <s v=""/>
    <s v=""/>
    <x v="3"/>
    <x v="1"/>
    <n v="1"/>
    <x v="2"/>
    <n v="1"/>
    <n v="1"/>
    <n v="7.6923076923076927E-2"/>
    <n v="0"/>
    <n v="0"/>
    <x v="1"/>
  </r>
  <r>
    <x v="2"/>
    <m/>
    <x v="159"/>
    <n v="89932"/>
    <x v="1558"/>
    <x v="0"/>
    <n v="1"/>
    <n v="0"/>
    <n v="1"/>
    <d v="2025-03-14T00:00:00"/>
    <d v="2025-04-11T00:00:00"/>
    <m/>
    <m/>
    <s v=""/>
    <n v="28"/>
    <n v="396149"/>
    <n v="1136712"/>
    <n v="166164"/>
    <n v="112"/>
    <s v="Carregadeiras Colheita"/>
    <n v="53.85"/>
    <m/>
    <s v=""/>
    <s v=""/>
    <x v="3"/>
    <x v="1"/>
    <n v="1"/>
    <x v="2"/>
    <n v="1"/>
    <n v="1"/>
    <n v="7.6923076923076927E-2"/>
    <n v="0"/>
    <n v="0"/>
    <x v="1"/>
  </r>
  <r>
    <x v="2"/>
    <m/>
    <x v="17"/>
    <n v="89932"/>
    <x v="1558"/>
    <x v="0"/>
    <n v="1"/>
    <n v="0"/>
    <n v="1"/>
    <d v="2025-03-14T00:00:00"/>
    <d v="2025-04-11T00:00:00"/>
    <m/>
    <m/>
    <s v=""/>
    <n v="28"/>
    <n v="396150"/>
    <n v="1136713"/>
    <n v="0"/>
    <n v="112"/>
    <s v="Carregadeiras Colheita"/>
    <n v="53.85"/>
    <m/>
    <s v=""/>
    <s v=""/>
    <x v="3"/>
    <x v="1"/>
    <n v="1"/>
    <x v="2"/>
    <n v="1"/>
    <n v="1"/>
    <n v="0"/>
    <n v="1"/>
    <e v="#REF!"/>
    <x v="1"/>
  </r>
  <r>
    <x v="2"/>
    <m/>
    <x v="8"/>
    <n v="89932"/>
    <x v="1558"/>
    <x v="0"/>
    <n v="1"/>
    <n v="0"/>
    <n v="1"/>
    <d v="2025-03-14T00:00:00"/>
    <d v="2025-04-11T00:00:00"/>
    <m/>
    <m/>
    <s v=""/>
    <n v="28"/>
    <n v="396151"/>
    <n v="1136714"/>
    <n v="166164"/>
    <n v="701"/>
    <s v="Carregadeiras Prep. Solo/Plantio"/>
    <n v="53.95"/>
    <m/>
    <s v=""/>
    <s v=""/>
    <x v="3"/>
    <x v="1"/>
    <n v="1"/>
    <x v="2"/>
    <n v="1"/>
    <n v="1"/>
    <n v="7.6923076923076927E-2"/>
    <n v="0"/>
    <n v="0"/>
    <x v="1"/>
  </r>
  <r>
    <x v="2"/>
    <m/>
    <x v="9"/>
    <n v="89932"/>
    <x v="1558"/>
    <x v="0"/>
    <n v="1"/>
    <n v="0"/>
    <n v="1"/>
    <d v="2025-03-14T00:00:00"/>
    <d v="2025-04-11T00:00:00"/>
    <m/>
    <m/>
    <s v=""/>
    <n v="28"/>
    <n v="396152"/>
    <n v="1136715"/>
    <n v="166164"/>
    <n v="112"/>
    <s v="Carregadeiras Colheita"/>
    <n v="53.85"/>
    <m/>
    <s v=""/>
    <s v=""/>
    <x v="3"/>
    <x v="1"/>
    <m/>
    <x v="1"/>
    <n v="1"/>
    <n v="1"/>
    <n v="7.6923076923076927E-2"/>
    <n v="0"/>
    <n v="0"/>
    <x v="1"/>
  </r>
  <r>
    <x v="2"/>
    <m/>
    <x v="78"/>
    <n v="89932"/>
    <x v="1558"/>
    <x v="0"/>
    <n v="1"/>
    <n v="0"/>
    <n v="1"/>
    <d v="2025-03-14T00:00:00"/>
    <d v="2025-04-11T00:00:00"/>
    <m/>
    <m/>
    <s v=""/>
    <n v="28"/>
    <n v="396153"/>
    <n v="1136716"/>
    <n v="166164"/>
    <n v="112"/>
    <s v="Carregadeiras Colheita"/>
    <n v="53.85"/>
    <m/>
    <s v=""/>
    <s v=""/>
    <x v="3"/>
    <x v="1"/>
    <m/>
    <x v="1"/>
    <n v="1"/>
    <n v="1"/>
    <n v="7.6923076923076927E-2"/>
    <n v="0"/>
    <n v="0"/>
    <x v="1"/>
  </r>
  <r>
    <x v="2"/>
    <m/>
    <x v="136"/>
    <n v="89932"/>
    <x v="1558"/>
    <x v="0"/>
    <n v="1"/>
    <n v="0"/>
    <n v="1"/>
    <d v="2025-03-14T00:00:00"/>
    <d v="2025-04-11T00:00:00"/>
    <m/>
    <m/>
    <s v=""/>
    <n v="28"/>
    <n v="396154"/>
    <n v="1136717"/>
    <n v="166164"/>
    <n v="112"/>
    <s v="Carregadeiras Colheita"/>
    <n v="53.95"/>
    <m/>
    <s v=""/>
    <s v=""/>
    <x v="3"/>
    <x v="1"/>
    <m/>
    <x v="1"/>
    <n v="1"/>
    <n v="1"/>
    <n v="7.6923076923076927E-2"/>
    <n v="0"/>
    <n v="0"/>
    <x v="1"/>
  </r>
  <r>
    <x v="2"/>
    <m/>
    <x v="2"/>
    <n v="89932"/>
    <x v="1558"/>
    <x v="0"/>
    <n v="1"/>
    <n v="0"/>
    <n v="1"/>
    <d v="2025-03-14T00:00:00"/>
    <d v="2025-04-11T00:00:00"/>
    <m/>
    <m/>
    <s v=""/>
    <n v="28"/>
    <n v="396155"/>
    <n v="1136718"/>
    <n v="166164"/>
    <n v="701"/>
    <s v="Carregadeiras Prep. Solo/Plantio"/>
    <n v="53.95"/>
    <m/>
    <s v=""/>
    <s v=""/>
    <x v="3"/>
    <x v="1"/>
    <n v="1"/>
    <x v="2"/>
    <n v="1"/>
    <n v="1"/>
    <n v="7.6923076923076927E-2"/>
    <n v="0"/>
    <n v="0"/>
    <x v="1"/>
  </r>
  <r>
    <x v="2"/>
    <m/>
    <x v="71"/>
    <n v="89932"/>
    <x v="1558"/>
    <x v="0"/>
    <n v="1"/>
    <n v="0"/>
    <n v="1"/>
    <d v="2025-03-14T00:00:00"/>
    <d v="2025-04-11T00:00:00"/>
    <m/>
    <m/>
    <s v=""/>
    <n v="28"/>
    <n v="396156"/>
    <n v="1136719"/>
    <n v="0"/>
    <n v="701"/>
    <s v="Carregadeiras Prep. Solo/Plantio"/>
    <n v="53.95"/>
    <m/>
    <s v=""/>
    <s v=""/>
    <x v="3"/>
    <x v="1"/>
    <m/>
    <x v="1"/>
    <n v="1"/>
    <n v="1"/>
    <n v="0"/>
    <n v="1"/>
    <e v="#REF!"/>
    <x v="1"/>
  </r>
  <r>
    <x v="2"/>
    <m/>
    <x v="6"/>
    <n v="89932"/>
    <x v="1558"/>
    <x v="0"/>
    <n v="1"/>
    <n v="0"/>
    <n v="1"/>
    <d v="2025-03-14T00:00:00"/>
    <d v="2025-04-11T00:00:00"/>
    <m/>
    <m/>
    <s v=""/>
    <n v="28"/>
    <n v="396157"/>
    <n v="1136720"/>
    <n v="166164"/>
    <n v="112"/>
    <s v="Carregadeiras Colheita"/>
    <n v="53.95"/>
    <m/>
    <s v=""/>
    <s v=""/>
    <x v="3"/>
    <x v="1"/>
    <m/>
    <x v="1"/>
    <n v="1"/>
    <n v="1"/>
    <n v="7.6923076923076927E-2"/>
    <n v="0"/>
    <n v="0"/>
    <x v="1"/>
  </r>
  <r>
    <x v="2"/>
    <m/>
    <x v="72"/>
    <n v="89932"/>
    <x v="1558"/>
    <x v="0"/>
    <n v="1"/>
    <n v="0"/>
    <n v="1"/>
    <d v="2025-03-14T00:00:00"/>
    <d v="2025-04-11T00:00:00"/>
    <m/>
    <m/>
    <s v=""/>
    <n v="28"/>
    <n v="396158"/>
    <n v="1136721"/>
    <n v="166164"/>
    <n v="701"/>
    <s v="Carregadeiras Prep. Solo/Plantio"/>
    <n v="53.95"/>
    <m/>
    <s v=""/>
    <s v=""/>
    <x v="3"/>
    <x v="1"/>
    <m/>
    <x v="1"/>
    <n v="1"/>
    <n v="1"/>
    <n v="7.6923076923076927E-2"/>
    <n v="0"/>
    <n v="0"/>
    <x v="1"/>
  </r>
  <r>
    <x v="2"/>
    <m/>
    <x v="77"/>
    <n v="89932"/>
    <x v="1558"/>
    <x v="0"/>
    <n v="1"/>
    <n v="0"/>
    <n v="1"/>
    <d v="2025-03-14T00:00:00"/>
    <d v="2025-04-11T00:00:00"/>
    <m/>
    <m/>
    <s v=""/>
    <n v="28"/>
    <n v="396159"/>
    <n v="1136722"/>
    <n v="166164"/>
    <n v="112"/>
    <s v="Carregadeiras Colheita"/>
    <n v="53.95"/>
    <m/>
    <s v=""/>
    <s v=""/>
    <x v="3"/>
    <x v="1"/>
    <m/>
    <x v="1"/>
    <n v="1"/>
    <n v="1"/>
    <n v="7.6923076923076927E-2"/>
    <n v="0"/>
    <n v="0"/>
    <x v="1"/>
  </r>
  <r>
    <x v="2"/>
    <m/>
    <x v="7"/>
    <n v="89933"/>
    <x v="1559"/>
    <x v="0"/>
    <n v="1"/>
    <n v="0"/>
    <n v="1"/>
    <d v="2025-03-14T00:00:00"/>
    <d v="2025-03-31T00:00:00"/>
    <m/>
    <s v=""/>
    <s v=""/>
    <n v="17"/>
    <n v="396166"/>
    <n v="1136708"/>
    <n v="165591"/>
    <n v="112"/>
    <s v="Carregadeiras Colheita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4"/>
    <n v="89933"/>
    <x v="1559"/>
    <x v="0"/>
    <n v="1"/>
    <n v="0"/>
    <n v="1"/>
    <d v="2025-03-14T00:00:00"/>
    <d v="2025-03-31T00:00:00"/>
    <m/>
    <s v=""/>
    <s v=""/>
    <n v="17"/>
    <n v="396168"/>
    <n v="1136709"/>
    <n v="165591"/>
    <n v="112"/>
    <s v="Carregadeiras Colheita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87"/>
    <n v="89933"/>
    <x v="1559"/>
    <x v="0"/>
    <n v="1"/>
    <n v="0"/>
    <n v="1"/>
    <d v="2025-03-14T00:00:00"/>
    <d v="2025-03-31T00:00:00"/>
    <m/>
    <s v=""/>
    <s v=""/>
    <n v="17"/>
    <n v="396169"/>
    <n v="1136710"/>
    <n v="165591"/>
    <n v="112"/>
    <s v="Carregadeiras Colheita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159"/>
    <n v="89933"/>
    <x v="1559"/>
    <x v="0"/>
    <n v="1"/>
    <n v="0"/>
    <n v="1"/>
    <d v="2025-03-14T00:00:00"/>
    <d v="2025-03-31T00:00:00"/>
    <m/>
    <s v=""/>
    <s v=""/>
    <n v="17"/>
    <n v="396171"/>
    <n v="1136712"/>
    <n v="165591"/>
    <n v="112"/>
    <s v="Carregadeiras Colheita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17"/>
    <n v="89933"/>
    <x v="1559"/>
    <x v="0"/>
    <n v="1"/>
    <n v="0"/>
    <n v="1"/>
    <d v="2025-03-14T00:00:00"/>
    <d v="2025-03-31T00:00:00"/>
    <m/>
    <s v=""/>
    <s v=""/>
    <n v="17"/>
    <n v="396172"/>
    <n v="1136713"/>
    <n v="165591"/>
    <n v="112"/>
    <s v="Carregadeiras Colheita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8"/>
    <n v="89933"/>
    <x v="1559"/>
    <x v="0"/>
    <n v="1"/>
    <n v="0"/>
    <n v="1"/>
    <d v="2025-03-14T00:00:00"/>
    <d v="2025-03-31T00:00:00"/>
    <m/>
    <s v=""/>
    <s v=""/>
    <n v="17"/>
    <n v="396174"/>
    <n v="1136714"/>
    <n v="165591"/>
    <n v="701"/>
    <s v="Carregadeiras Prep. Solo/Plantio"/>
    <n v="70"/>
    <n v="3163"/>
    <s v="PACAEMBU            "/>
    <s v="Jaboatão dos Guararapes"/>
    <x v="1"/>
    <x v="1"/>
    <n v="1"/>
    <x v="2"/>
    <n v="1"/>
    <n v="1"/>
    <n v="6.25E-2"/>
    <n v="0"/>
    <n v="0"/>
    <x v="1"/>
  </r>
  <r>
    <x v="2"/>
    <m/>
    <x v="9"/>
    <n v="89933"/>
    <x v="1559"/>
    <x v="0"/>
    <n v="1"/>
    <n v="0"/>
    <n v="1"/>
    <d v="2025-03-14T00:00:00"/>
    <d v="2025-03-31T00:00:00"/>
    <m/>
    <s v=""/>
    <s v=""/>
    <n v="17"/>
    <n v="396175"/>
    <n v="1136715"/>
    <n v="165591"/>
    <n v="112"/>
    <s v="Carregadeiras Colheita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136"/>
    <n v="89933"/>
    <x v="1559"/>
    <x v="0"/>
    <n v="1"/>
    <n v="0"/>
    <n v="1"/>
    <d v="2025-03-14T00:00:00"/>
    <d v="2025-03-31T00:00:00"/>
    <m/>
    <s v=""/>
    <s v=""/>
    <n v="17"/>
    <n v="396178"/>
    <n v="1136717"/>
    <n v="165591"/>
    <n v="112"/>
    <s v="Carregadeiras Colheita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2"/>
    <n v="89933"/>
    <x v="1559"/>
    <x v="0"/>
    <n v="1"/>
    <n v="0"/>
    <n v="1"/>
    <d v="2025-03-14T00:00:00"/>
    <d v="2025-03-31T00:00:00"/>
    <m/>
    <s v=""/>
    <s v=""/>
    <n v="17"/>
    <n v="396179"/>
    <n v="1136718"/>
    <n v="165591"/>
    <n v="701"/>
    <s v="Carregadeiras Prep. Solo/Plantio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71"/>
    <n v="89933"/>
    <x v="1559"/>
    <x v="0"/>
    <n v="1"/>
    <n v="0"/>
    <n v="1"/>
    <d v="2025-03-14T00:00:00"/>
    <d v="2025-03-31T00:00:00"/>
    <m/>
    <s v=""/>
    <s v=""/>
    <n v="17"/>
    <n v="396180"/>
    <n v="1136719"/>
    <n v="165591"/>
    <n v="701"/>
    <s v="Carregadeiras Prep. Solo/Plantio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6"/>
    <n v="89933"/>
    <x v="1559"/>
    <x v="0"/>
    <n v="1"/>
    <n v="0"/>
    <n v="1"/>
    <d v="2025-03-14T00:00:00"/>
    <d v="2025-03-31T00:00:00"/>
    <m/>
    <s v=""/>
    <s v=""/>
    <n v="17"/>
    <n v="396181"/>
    <n v="1136720"/>
    <n v="165591"/>
    <n v="112"/>
    <s v="Carregadeiras Colheita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72"/>
    <n v="89933"/>
    <x v="1559"/>
    <x v="0"/>
    <n v="1"/>
    <n v="0"/>
    <n v="1"/>
    <d v="2025-03-14T00:00:00"/>
    <d v="2025-03-31T00:00:00"/>
    <m/>
    <s v=""/>
    <s v=""/>
    <n v="17"/>
    <n v="396182"/>
    <n v="1136721"/>
    <n v="165591"/>
    <n v="701"/>
    <s v="Carregadeiras Prep. Solo/Plantio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77"/>
    <n v="89933"/>
    <x v="1559"/>
    <x v="0"/>
    <n v="1"/>
    <n v="0"/>
    <n v="1"/>
    <d v="2025-03-14T00:00:00"/>
    <d v="2025-03-31T00:00:00"/>
    <m/>
    <s v=""/>
    <s v=""/>
    <n v="17"/>
    <n v="396183"/>
    <n v="1136722"/>
    <n v="165591"/>
    <n v="112"/>
    <s v="Carregadeiras Colheita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78"/>
    <n v="89933"/>
    <x v="1559"/>
    <x v="0"/>
    <n v="1"/>
    <n v="0"/>
    <n v="1"/>
    <d v="2025-03-14T00:00:00"/>
    <d v="2025-03-31T00:00:00"/>
    <m/>
    <s v=""/>
    <s v=""/>
    <n v="17"/>
    <n v="396184"/>
    <n v="1136716"/>
    <n v="165591"/>
    <n v="112"/>
    <s v="Carregadeiras Colheita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70"/>
    <n v="89933"/>
    <x v="1559"/>
    <x v="0"/>
    <n v="1"/>
    <n v="0"/>
    <n v="1"/>
    <d v="2025-03-14T00:00:00"/>
    <d v="2025-03-31T00:00:00"/>
    <m/>
    <s v=""/>
    <s v=""/>
    <n v="17"/>
    <n v="396186"/>
    <n v="1136724"/>
    <n v="165591"/>
    <n v="113"/>
    <s v="Carregadeiras Geral - Apontamento"/>
    <n v="70"/>
    <n v="3163"/>
    <s v="PACAEMBU            "/>
    <s v="Jaboatão dos Guararapes"/>
    <x v="1"/>
    <x v="1"/>
    <m/>
    <x v="1"/>
    <n v="1"/>
    <n v="1"/>
    <n v="6.25E-2"/>
    <n v="0"/>
    <n v="0"/>
    <x v="1"/>
  </r>
  <r>
    <x v="2"/>
    <m/>
    <x v="35"/>
    <n v="89933"/>
    <x v="1559"/>
    <x v="0"/>
    <n v="1"/>
    <n v="1"/>
    <n v="0"/>
    <d v="2025-03-14T00:00:00"/>
    <d v="2025-03-31T00:00:00"/>
    <m/>
    <s v=""/>
    <s v=""/>
    <n v="17"/>
    <n v="396170"/>
    <n v="1136711"/>
    <n v="165591"/>
    <n v="113"/>
    <s v="Carregadeiras Geral - Apontamento"/>
    <n v="70"/>
    <n v="3163"/>
    <s v="PACAEMBU            "/>
    <s v="Jaboatão dos Guararapes"/>
    <x v="1"/>
    <x v="0"/>
    <m/>
    <x v="0"/>
    <n v="1"/>
    <n v="1"/>
    <n v="6.25E-2"/>
    <n v="0"/>
    <n v="0"/>
    <x v="1"/>
  </r>
  <r>
    <x v="11"/>
    <m/>
    <x v="61"/>
    <n v="89976"/>
    <x v="1560"/>
    <x v="0"/>
    <n v="534"/>
    <n v="0"/>
    <n v="534"/>
    <d v="2025-05-08T00:00:00"/>
    <d v="2025-05-16T00:00:00"/>
    <m/>
    <s v=""/>
    <s v=""/>
    <n v="8"/>
    <n v="401749"/>
    <m/>
    <n v="167834"/>
    <n v="221"/>
    <s v="Almoxarifados - Estoque geral"/>
    <n v="5553.6"/>
    <n v="1264"/>
    <s v="INCOMTUBOS          "/>
    <s v="Recife"/>
    <x v="1"/>
    <x v="1"/>
    <m/>
    <x v="1"/>
    <n v="1"/>
    <n v="1"/>
    <n v="0.125"/>
    <n v="0"/>
    <m/>
    <x v="2"/>
  </r>
  <r>
    <x v="11"/>
    <m/>
    <x v="61"/>
    <n v="89976"/>
    <x v="1560"/>
    <x v="1"/>
    <n v="445"/>
    <n v="445"/>
    <m/>
    <d v="2025-06-05T00:00:00"/>
    <m/>
    <m/>
    <s v=""/>
    <s v=""/>
    <s v="Aguardando OC"/>
    <n v="406029"/>
    <m/>
    <n v="0"/>
    <n v="221"/>
    <s v="Almoxarifados - Estoque geral"/>
    <n v="4628"/>
    <m/>
    <s v=""/>
    <s v=""/>
    <x v="3"/>
    <x v="0"/>
    <m/>
    <x v="0"/>
    <n v="1"/>
    <n v="1"/>
    <n v="0"/>
    <n v="1"/>
    <m/>
    <x v="0"/>
  </r>
  <r>
    <x v="11"/>
    <m/>
    <x v="61"/>
    <n v="89976"/>
    <x v="1560"/>
    <x v="1"/>
    <n v="890"/>
    <n v="890"/>
    <m/>
    <d v="2025-07-08T00:00:00"/>
    <m/>
    <m/>
    <s v=""/>
    <s v=""/>
    <s v="Aguardando OC"/>
    <n v="410718"/>
    <m/>
    <n v="0"/>
    <n v="221"/>
    <s v="Almoxarifados - Estoque geral"/>
    <n v="10.4"/>
    <m/>
    <s v=""/>
    <s v=""/>
    <x v="3"/>
    <x v="0"/>
    <m/>
    <x v="0"/>
    <n v="1"/>
    <n v="1"/>
    <n v="0"/>
    <n v="1"/>
    <m/>
    <x v="3"/>
  </r>
  <r>
    <x v="11"/>
    <m/>
    <x v="61"/>
    <n v="89981"/>
    <x v="1561"/>
    <x v="0"/>
    <n v="134"/>
    <n v="0"/>
    <n v="134"/>
    <d v="2025-05-08T00:00:00"/>
    <d v="2025-05-16T00:00:00"/>
    <m/>
    <s v=""/>
    <s v=""/>
    <n v="8"/>
    <n v="401753"/>
    <m/>
    <n v="167834"/>
    <n v="221"/>
    <s v="Almoxarifados - Estoque geral"/>
    <n v="1721.9"/>
    <n v="1264"/>
    <s v="INCOMTUBOS          "/>
    <s v="Recife"/>
    <x v="1"/>
    <x v="1"/>
    <m/>
    <x v="1"/>
    <n v="1"/>
    <n v="1"/>
    <n v="0.125"/>
    <n v="0"/>
    <m/>
    <x v="2"/>
  </r>
  <r>
    <x v="5"/>
    <m/>
    <x v="82"/>
    <n v="89985"/>
    <x v="1562"/>
    <x v="0"/>
    <n v="1"/>
    <n v="0"/>
    <n v="1"/>
    <d v="2025-03-17T00:00:00"/>
    <d v="2025-04-04T00:00:00"/>
    <m/>
    <s v=""/>
    <s v=""/>
    <n v="18"/>
    <n v="396389"/>
    <n v="1137253"/>
    <n v="165802"/>
    <n v="689"/>
    <s v="Caminhões Colheita"/>
    <n v="10.91"/>
    <n v="2528"/>
    <s v="REDIESEL            "/>
    <s v="Jaboatão dos Guararapes"/>
    <x v="1"/>
    <x v="1"/>
    <m/>
    <x v="1"/>
    <n v="1"/>
    <n v="1"/>
    <n v="0.5"/>
    <n v="0"/>
    <n v="0"/>
    <x v="1"/>
  </r>
  <r>
    <x v="5"/>
    <m/>
    <x v="82"/>
    <n v="89986"/>
    <x v="1563"/>
    <x v="0"/>
    <n v="1"/>
    <n v="0"/>
    <n v="1"/>
    <d v="2025-03-17T00:00:00"/>
    <d v="2025-04-04T00:00:00"/>
    <m/>
    <m/>
    <s v=""/>
    <n v="18"/>
    <n v="396390"/>
    <n v="1137253"/>
    <n v="166076"/>
    <n v="689"/>
    <s v="Caminhões Colheita"/>
    <n v="92.44"/>
    <m/>
    <s v=""/>
    <s v=""/>
    <x v="3"/>
    <x v="1"/>
    <n v="1"/>
    <x v="2"/>
    <n v="1"/>
    <n v="1"/>
    <n v="1"/>
    <n v="0"/>
    <n v="0"/>
    <x v="1"/>
  </r>
  <r>
    <x v="5"/>
    <m/>
    <x v="89"/>
    <n v="89988"/>
    <x v="1564"/>
    <x v="1"/>
    <n v="1"/>
    <n v="1"/>
    <m/>
    <d v="2025-06-18T00:00:00"/>
    <m/>
    <m/>
    <s v=""/>
    <s v=""/>
    <s v="Aguardando OC"/>
    <n v="408335"/>
    <m/>
    <n v="0"/>
    <n v="221"/>
    <s v="Almoxarifados - Estoque geral"/>
    <n v="17.28"/>
    <m/>
    <s v=""/>
    <s v=""/>
    <x v="3"/>
    <x v="0"/>
    <m/>
    <x v="0"/>
    <n v="1"/>
    <n v="1"/>
    <n v="0"/>
    <n v="1"/>
    <m/>
    <x v="0"/>
  </r>
  <r>
    <x v="5"/>
    <m/>
    <x v="64"/>
    <n v="89989"/>
    <x v="1565"/>
    <x v="1"/>
    <n v="6"/>
    <n v="6"/>
    <m/>
    <d v="2025-06-28T00:00:00"/>
    <m/>
    <m/>
    <s v=""/>
    <s v=""/>
    <s v="Aguardando OC"/>
    <n v="40931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1"/>
    <m/>
    <x v="61"/>
    <n v="89996"/>
    <x v="1566"/>
    <x v="1"/>
    <n v="1008"/>
    <n v="1008"/>
    <m/>
    <d v="2025-07-08T00:00:00"/>
    <m/>
    <m/>
    <s v=""/>
    <s v=""/>
    <s v="Aguardando OC"/>
    <n v="410719"/>
    <m/>
    <n v="0"/>
    <n v="221"/>
    <s v="Almoxarifados - Estoque geral"/>
    <n v="8.8000000000000007"/>
    <m/>
    <s v=""/>
    <s v=""/>
    <x v="3"/>
    <x v="0"/>
    <m/>
    <x v="0"/>
    <n v="1"/>
    <n v="1"/>
    <n v="0"/>
    <n v="1"/>
    <m/>
    <x v="3"/>
  </r>
  <r>
    <x v="1"/>
    <m/>
    <x v="157"/>
    <n v="90002"/>
    <x v="1567"/>
    <x v="0"/>
    <n v="1"/>
    <n v="0"/>
    <n v="1"/>
    <d v="2025-03-18T00:00:00"/>
    <d v="2025-04-09T00:00:00"/>
    <m/>
    <m/>
    <s v=""/>
    <n v="22"/>
    <n v="396466"/>
    <n v="1137488"/>
    <n v="166069"/>
    <n v="718"/>
    <s v="Automóveis e Utilitários- Ofic. Motomec."/>
    <n v="55"/>
    <n v="6039"/>
    <s v="IDEAL DISTRIBUIDORA DE PEÇAS"/>
    <s v="Campina Grande"/>
    <x v="0"/>
    <x v="1"/>
    <m/>
    <x v="1"/>
    <n v="1"/>
    <n v="1"/>
    <n v="1"/>
    <n v="0"/>
    <n v="0"/>
    <x v="1"/>
  </r>
  <r>
    <x v="5"/>
    <m/>
    <x v="50"/>
    <n v="90003"/>
    <x v="1568"/>
    <x v="0"/>
    <n v="1"/>
    <n v="0"/>
    <n v="1"/>
    <d v="2025-03-19T00:00:00"/>
    <d v="2025-04-11T00:00:00"/>
    <m/>
    <m/>
    <s v=""/>
    <n v="23"/>
    <n v="398025"/>
    <n v="1137782"/>
    <n v="166175"/>
    <n v="683"/>
    <s v="Caminhões Prancha"/>
    <n v="599.48"/>
    <n v="2528"/>
    <s v="REDIESEL            "/>
    <s v="Jaboatão dos Guararapes"/>
    <x v="1"/>
    <x v="1"/>
    <n v="1"/>
    <x v="2"/>
    <n v="1"/>
    <n v="1"/>
    <n v="0.5"/>
    <n v="0"/>
    <n v="0"/>
    <x v="1"/>
  </r>
  <r>
    <x v="5"/>
    <m/>
    <x v="50"/>
    <n v="90004"/>
    <x v="1569"/>
    <x v="0"/>
    <n v="1"/>
    <n v="0"/>
    <n v="1"/>
    <d v="2025-03-19T00:00:00"/>
    <d v="2025-04-11T00:00:00"/>
    <m/>
    <m/>
    <s v=""/>
    <n v="23"/>
    <n v="398026"/>
    <n v="1137782"/>
    <n v="166175"/>
    <n v="683"/>
    <s v="Caminhões Prancha"/>
    <n v="585.27"/>
    <n v="2528"/>
    <s v="REDIESEL            "/>
    <s v="Jaboatão dos Guararapes"/>
    <x v="1"/>
    <x v="1"/>
    <n v="1"/>
    <x v="2"/>
    <n v="1"/>
    <n v="1"/>
    <n v="0.5"/>
    <n v="0"/>
    <n v="0"/>
    <x v="1"/>
  </r>
  <r>
    <x v="6"/>
    <m/>
    <x v="65"/>
    <n v="90005"/>
    <x v="1570"/>
    <x v="1"/>
    <n v="2"/>
    <n v="2"/>
    <n v="0"/>
    <d v="2025-03-19T00:00:00"/>
    <m/>
    <m/>
    <s v=""/>
    <s v=""/>
    <s v="Aguardando OC"/>
    <n v="396581"/>
    <n v="1137731"/>
    <n v="0"/>
    <n v="694"/>
    <s v="Tratores Plantio"/>
    <n v="0"/>
    <m/>
    <s v=""/>
    <s v=""/>
    <x v="3"/>
    <x v="0"/>
    <m/>
    <x v="0"/>
    <n v="1"/>
    <n v="1"/>
    <n v="0"/>
    <n v="1"/>
    <e v="#REF!"/>
    <x v="1"/>
  </r>
  <r>
    <x v="6"/>
    <m/>
    <x v="66"/>
    <n v="90005"/>
    <x v="1570"/>
    <x v="1"/>
    <n v="2"/>
    <n v="2"/>
    <n v="0"/>
    <d v="2025-03-19T00:00:00"/>
    <m/>
    <m/>
    <s v=""/>
    <s v=""/>
    <s v="Aguardando OC"/>
    <n v="396584"/>
    <n v="1137734"/>
    <n v="0"/>
    <n v="696"/>
    <s v="Tratores Colheita"/>
    <n v="0"/>
    <m/>
    <s v=""/>
    <s v=""/>
    <x v="3"/>
    <x v="0"/>
    <m/>
    <x v="0"/>
    <n v="1"/>
    <n v="1"/>
    <n v="0"/>
    <n v="1"/>
    <e v="#REF!"/>
    <x v="1"/>
  </r>
  <r>
    <x v="6"/>
    <m/>
    <x v="67"/>
    <n v="90005"/>
    <x v="1570"/>
    <x v="1"/>
    <n v="2"/>
    <n v="2"/>
    <n v="0"/>
    <d v="2025-03-19T00:00:00"/>
    <m/>
    <m/>
    <s v=""/>
    <s v=""/>
    <s v="Aguardando OC"/>
    <n v="396587"/>
    <n v="1137737"/>
    <n v="0"/>
    <n v="696"/>
    <s v="Tratores Colheita"/>
    <n v="0"/>
    <m/>
    <s v=""/>
    <s v=""/>
    <x v="3"/>
    <x v="0"/>
    <m/>
    <x v="0"/>
    <n v="1"/>
    <n v="1"/>
    <n v="0"/>
    <n v="1"/>
    <e v="#REF!"/>
    <x v="1"/>
  </r>
  <r>
    <x v="6"/>
    <m/>
    <x v="19"/>
    <n v="90005"/>
    <x v="1570"/>
    <x v="1"/>
    <n v="2"/>
    <n v="2"/>
    <n v="0"/>
    <d v="2025-03-19T00:00:00"/>
    <m/>
    <m/>
    <s v=""/>
    <s v=""/>
    <s v="Aguardando OC"/>
    <n v="396590"/>
    <n v="1137739"/>
    <n v="0"/>
    <n v="692"/>
    <s v="Tratores Preparo Solo"/>
    <n v="0"/>
    <m/>
    <s v=""/>
    <s v=""/>
    <x v="3"/>
    <x v="0"/>
    <m/>
    <x v="0"/>
    <n v="1"/>
    <n v="1"/>
    <n v="0"/>
    <n v="1"/>
    <e v="#REF!"/>
    <x v="1"/>
  </r>
  <r>
    <x v="6"/>
    <m/>
    <x v="26"/>
    <n v="90005"/>
    <x v="1570"/>
    <x v="1"/>
    <n v="2"/>
    <n v="2"/>
    <n v="0"/>
    <d v="2025-03-19T00:00:00"/>
    <m/>
    <m/>
    <s v=""/>
    <s v=""/>
    <s v="Aguardando OC"/>
    <n v="396593"/>
    <n v="1137772"/>
    <n v="0"/>
    <n v="695"/>
    <s v="Tratores Tratos Culturais"/>
    <n v="0"/>
    <m/>
    <s v=""/>
    <s v=""/>
    <x v="3"/>
    <x v="0"/>
    <m/>
    <x v="0"/>
    <n v="1"/>
    <n v="1"/>
    <n v="0"/>
    <n v="1"/>
    <e v="#REF!"/>
    <x v="1"/>
  </r>
  <r>
    <x v="6"/>
    <m/>
    <x v="68"/>
    <n v="90005"/>
    <x v="1570"/>
    <x v="1"/>
    <n v="2"/>
    <n v="2"/>
    <n v="0"/>
    <d v="2025-03-19T00:00:00"/>
    <m/>
    <m/>
    <s v=""/>
    <s v=""/>
    <s v="Aguardando OC"/>
    <n v="396596"/>
    <n v="1137773"/>
    <n v="0"/>
    <n v="695"/>
    <s v="Tratores Tratos Culturais"/>
    <n v="0"/>
    <m/>
    <s v=""/>
    <s v=""/>
    <x v="3"/>
    <x v="0"/>
    <m/>
    <x v="0"/>
    <n v="1"/>
    <n v="1"/>
    <n v="0"/>
    <n v="1"/>
    <e v="#REF!"/>
    <x v="1"/>
  </r>
  <r>
    <x v="6"/>
    <m/>
    <x v="65"/>
    <n v="90006"/>
    <x v="1571"/>
    <x v="1"/>
    <n v="2"/>
    <n v="2"/>
    <n v="0"/>
    <d v="2025-03-19T00:00:00"/>
    <m/>
    <m/>
    <s v=""/>
    <s v=""/>
    <s v="Aguardando OC"/>
    <n v="396582"/>
    <n v="1137731"/>
    <n v="0"/>
    <n v="694"/>
    <s v="Tratores Plantio"/>
    <n v="0"/>
    <m/>
    <s v=""/>
    <s v=""/>
    <x v="3"/>
    <x v="0"/>
    <m/>
    <x v="0"/>
    <n v="1"/>
    <n v="1"/>
    <n v="0"/>
    <n v="1"/>
    <e v="#REF!"/>
    <x v="1"/>
  </r>
  <r>
    <x v="6"/>
    <m/>
    <x v="66"/>
    <n v="90006"/>
    <x v="1571"/>
    <x v="1"/>
    <n v="2"/>
    <n v="2"/>
    <n v="0"/>
    <d v="2025-03-19T00:00:00"/>
    <m/>
    <m/>
    <s v=""/>
    <s v=""/>
    <s v="Aguardando OC"/>
    <n v="396585"/>
    <n v="1137734"/>
    <n v="0"/>
    <n v="696"/>
    <s v="Tratores Colheita"/>
    <n v="0"/>
    <m/>
    <s v=""/>
    <s v=""/>
    <x v="3"/>
    <x v="0"/>
    <m/>
    <x v="0"/>
    <n v="1"/>
    <n v="1"/>
    <n v="0"/>
    <n v="1"/>
    <e v="#REF!"/>
    <x v="1"/>
  </r>
  <r>
    <x v="6"/>
    <m/>
    <x v="67"/>
    <n v="90006"/>
    <x v="1571"/>
    <x v="1"/>
    <n v="2"/>
    <n v="2"/>
    <n v="0"/>
    <d v="2025-03-19T00:00:00"/>
    <m/>
    <m/>
    <s v=""/>
    <s v=""/>
    <s v="Aguardando OC"/>
    <n v="396588"/>
    <n v="1137737"/>
    <n v="0"/>
    <n v="696"/>
    <s v="Tratores Colheita"/>
    <n v="0"/>
    <m/>
    <s v=""/>
    <s v=""/>
    <x v="3"/>
    <x v="0"/>
    <m/>
    <x v="0"/>
    <n v="1"/>
    <n v="1"/>
    <n v="0"/>
    <n v="1"/>
    <e v="#REF!"/>
    <x v="1"/>
  </r>
  <r>
    <x v="6"/>
    <m/>
    <x v="19"/>
    <n v="90006"/>
    <x v="1571"/>
    <x v="1"/>
    <n v="2"/>
    <n v="2"/>
    <n v="0"/>
    <d v="2025-03-19T00:00:00"/>
    <m/>
    <m/>
    <s v=""/>
    <s v=""/>
    <s v="Aguardando OC"/>
    <n v="396591"/>
    <n v="1137739"/>
    <n v="0"/>
    <n v="692"/>
    <s v="Tratores Preparo Solo"/>
    <n v="0"/>
    <m/>
    <s v=""/>
    <s v=""/>
    <x v="3"/>
    <x v="0"/>
    <m/>
    <x v="0"/>
    <n v="1"/>
    <n v="1"/>
    <n v="0"/>
    <n v="1"/>
    <e v="#REF!"/>
    <x v="1"/>
  </r>
  <r>
    <x v="6"/>
    <m/>
    <x v="26"/>
    <n v="90006"/>
    <x v="1571"/>
    <x v="1"/>
    <n v="2"/>
    <n v="2"/>
    <n v="0"/>
    <d v="2025-03-19T00:00:00"/>
    <m/>
    <m/>
    <s v=""/>
    <s v=""/>
    <s v="Aguardando OC"/>
    <n v="396594"/>
    <n v="1137772"/>
    <n v="0"/>
    <n v="695"/>
    <s v="Tratores Tratos Culturais"/>
    <n v="0"/>
    <m/>
    <s v=""/>
    <s v=""/>
    <x v="3"/>
    <x v="0"/>
    <m/>
    <x v="0"/>
    <n v="1"/>
    <n v="1"/>
    <n v="0"/>
    <n v="1"/>
    <e v="#REF!"/>
    <x v="1"/>
  </r>
  <r>
    <x v="6"/>
    <m/>
    <x v="68"/>
    <n v="90006"/>
    <x v="1571"/>
    <x v="1"/>
    <n v="2"/>
    <n v="2"/>
    <n v="0"/>
    <d v="2025-03-19T00:00:00"/>
    <m/>
    <m/>
    <s v=""/>
    <s v=""/>
    <s v="Aguardando OC"/>
    <n v="396597"/>
    <n v="1137773"/>
    <n v="0"/>
    <n v="695"/>
    <s v="Tratores Tratos Culturais"/>
    <n v="0"/>
    <m/>
    <s v=""/>
    <s v=""/>
    <x v="3"/>
    <x v="0"/>
    <m/>
    <x v="0"/>
    <n v="1"/>
    <n v="1"/>
    <n v="0"/>
    <n v="1"/>
    <e v="#REF!"/>
    <x v="1"/>
  </r>
  <r>
    <x v="5"/>
    <m/>
    <x v="47"/>
    <n v="90028"/>
    <x v="1572"/>
    <x v="0"/>
    <n v="1"/>
    <n v="0"/>
    <n v="1"/>
    <d v="2025-06-30T00:00:00"/>
    <d v="2025-07-03T00:00:00"/>
    <s v="0  DC"/>
    <s v="Atrasado"/>
    <d v="2025-07-03T00:00:00"/>
    <n v="3"/>
    <n v="409519"/>
    <m/>
    <n v="170316"/>
    <n v="221"/>
    <s v="Almoxarifados - Estoque geral"/>
    <n v="483.07"/>
    <n v="2528"/>
    <s v="REDIESEL            "/>
    <s v="Jaboatão dos Guararapes"/>
    <x v="1"/>
    <x v="1"/>
    <m/>
    <x v="1"/>
    <n v="1"/>
    <n v="1"/>
    <n v="1"/>
    <n v="0"/>
    <m/>
    <x v="0"/>
  </r>
  <r>
    <x v="5"/>
    <m/>
    <x v="81"/>
    <n v="90028"/>
    <x v="1572"/>
    <x v="0"/>
    <n v="1"/>
    <n v="0"/>
    <n v="1"/>
    <d v="2025-07-01T00:00:00"/>
    <d v="2025-07-05T00:00:00"/>
    <s v="0  DC"/>
    <s v="Atrasado"/>
    <d v="2025-07-05T00:00:00"/>
    <n v="4"/>
    <n v="409651"/>
    <m/>
    <n v="170475"/>
    <n v="221"/>
    <s v="Almoxarifados - Estoque geral"/>
    <n v="483.07"/>
    <n v="2528"/>
    <s v="REDIESEL            "/>
    <s v="Jaboatão dos Guararapes"/>
    <x v="1"/>
    <x v="1"/>
    <m/>
    <x v="1"/>
    <n v="1"/>
    <n v="1"/>
    <n v="1"/>
    <n v="0"/>
    <m/>
    <x v="3"/>
  </r>
  <r>
    <x v="6"/>
    <m/>
    <x v="160"/>
    <n v="90031"/>
    <x v="1573"/>
    <x v="1"/>
    <n v="2"/>
    <n v="2"/>
    <n v="0"/>
    <d v="2025-03-19T00:00:00"/>
    <m/>
    <m/>
    <s v=""/>
    <s v=""/>
    <s v="Aguardando OC"/>
    <n v="396649"/>
    <n v="1137900"/>
    <n v="0"/>
    <n v="695"/>
    <s v="Tratores Tratos Culturais"/>
    <n v="0"/>
    <m/>
    <s v=""/>
    <s v=""/>
    <x v="3"/>
    <x v="0"/>
    <m/>
    <x v="0"/>
    <n v="1"/>
    <n v="1"/>
    <n v="0"/>
    <n v="1"/>
    <e v="#REF!"/>
    <x v="1"/>
  </r>
  <r>
    <x v="2"/>
    <m/>
    <x v="70"/>
    <n v="90031"/>
    <x v="1573"/>
    <x v="1"/>
    <n v="2"/>
    <n v="2"/>
    <n v="0"/>
    <d v="2025-03-19T00:00:00"/>
    <m/>
    <m/>
    <s v=""/>
    <s v=""/>
    <s v="Aguardando OC"/>
    <n v="396650"/>
    <n v="1137902"/>
    <n v="0"/>
    <n v="113"/>
    <s v="Carregadeiras Geral - Apontamento"/>
    <n v="0"/>
    <m/>
    <s v=""/>
    <s v=""/>
    <x v="3"/>
    <x v="0"/>
    <m/>
    <x v="0"/>
    <n v="1"/>
    <n v="1"/>
    <n v="0"/>
    <n v="1"/>
    <e v="#REF!"/>
    <x v="1"/>
  </r>
  <r>
    <x v="2"/>
    <m/>
    <x v="2"/>
    <n v="90031"/>
    <x v="1573"/>
    <x v="1"/>
    <n v="2"/>
    <n v="2"/>
    <n v="0"/>
    <d v="2025-03-19T00:00:00"/>
    <m/>
    <m/>
    <s v=""/>
    <s v=""/>
    <s v="Aguardando OC"/>
    <n v="396651"/>
    <n v="1137903"/>
    <n v="0"/>
    <n v="701"/>
    <s v="Carregadeiras Prep. Solo/Plantio"/>
    <n v="0"/>
    <m/>
    <s v=""/>
    <s v=""/>
    <x v="3"/>
    <x v="0"/>
    <m/>
    <x v="0"/>
    <n v="1"/>
    <n v="1"/>
    <n v="0"/>
    <n v="1"/>
    <e v="#REF!"/>
    <x v="1"/>
  </r>
  <r>
    <x v="2"/>
    <m/>
    <x v="161"/>
    <n v="90031"/>
    <x v="1573"/>
    <x v="1"/>
    <n v="2"/>
    <n v="2"/>
    <n v="0"/>
    <d v="2025-03-19T00:00:00"/>
    <m/>
    <m/>
    <s v=""/>
    <s v=""/>
    <s v="Aguardando OC"/>
    <n v="396652"/>
    <n v="1137904"/>
    <n v="0"/>
    <n v="702"/>
    <s v="Carregadeiras de Apoio"/>
    <n v="0"/>
    <m/>
    <s v=""/>
    <s v=""/>
    <x v="3"/>
    <x v="0"/>
    <m/>
    <x v="0"/>
    <n v="1"/>
    <n v="1"/>
    <n v="0"/>
    <n v="1"/>
    <e v="#REF!"/>
    <x v="1"/>
  </r>
  <r>
    <x v="6"/>
    <m/>
    <x v="65"/>
    <n v="90032"/>
    <x v="1574"/>
    <x v="0"/>
    <n v="1"/>
    <n v="0"/>
    <n v="1"/>
    <d v="2025-03-19T00:00:00"/>
    <d v="2025-04-09T00:00:00"/>
    <m/>
    <m/>
    <s v=""/>
    <n v="21"/>
    <n v="396642"/>
    <n v="1137894"/>
    <n v="166042"/>
    <n v="694"/>
    <s v="Tratores Plantio"/>
    <n v="986.35"/>
    <n v="13341"/>
    <s v="DISMA DISTRIBUIDORA"/>
    <s v="Araçatuba"/>
    <x v="4"/>
    <x v="1"/>
    <m/>
    <x v="1"/>
    <n v="1"/>
    <n v="1"/>
    <n v="0.1"/>
    <n v="0"/>
    <n v="0"/>
    <x v="1"/>
  </r>
  <r>
    <x v="1"/>
    <m/>
    <x v="155"/>
    <n v="90036"/>
    <x v="1575"/>
    <x v="1"/>
    <n v="1"/>
    <n v="1"/>
    <n v="0"/>
    <d v="2025-03-20T00:00:00"/>
    <m/>
    <m/>
    <s v=""/>
    <s v=""/>
    <s v="Aguardando OC"/>
    <n v="396676"/>
    <n v="1137932"/>
    <n v="0"/>
    <n v="733"/>
    <s v="Automóveis e Utilitários - Colheita"/>
    <n v="0"/>
    <m/>
    <s v=""/>
    <s v=""/>
    <x v="3"/>
    <x v="0"/>
    <m/>
    <x v="0"/>
    <n v="1"/>
    <n v="1"/>
    <n v="0"/>
    <n v="1"/>
    <e v="#REF!"/>
    <x v="1"/>
  </r>
  <r>
    <x v="5"/>
    <m/>
    <x v="81"/>
    <n v="90039"/>
    <x v="1576"/>
    <x v="0"/>
    <n v="1"/>
    <n v="0"/>
    <n v="1"/>
    <d v="2025-02-11T00:00:00"/>
    <d v="2025-04-03T00:00:00"/>
    <m/>
    <m/>
    <s v=""/>
    <n v="51"/>
    <n v="396705"/>
    <n v="1138052"/>
    <n v="0"/>
    <n v="685"/>
    <s v="Caminhões Comboio"/>
    <n v="763.66"/>
    <m/>
    <s v=""/>
    <s v=""/>
    <x v="3"/>
    <x v="1"/>
    <n v="1"/>
    <x v="2"/>
    <n v="1"/>
    <n v="1"/>
    <n v="0"/>
    <n v="1"/>
    <e v="#REF!"/>
    <x v="5"/>
  </r>
  <r>
    <x v="5"/>
    <m/>
    <x v="81"/>
    <n v="90040"/>
    <x v="1577"/>
    <x v="0"/>
    <n v="1"/>
    <n v="0"/>
    <n v="1"/>
    <d v="2025-02-11T00:00:00"/>
    <d v="2025-04-03T00:00:00"/>
    <m/>
    <m/>
    <s v=""/>
    <n v="51"/>
    <n v="396706"/>
    <n v="1138052"/>
    <n v="0"/>
    <n v="685"/>
    <s v="Caminhões Comboio"/>
    <n v="349.8"/>
    <m/>
    <s v=""/>
    <s v=""/>
    <x v="3"/>
    <x v="1"/>
    <n v="1"/>
    <x v="2"/>
    <n v="1"/>
    <n v="1"/>
    <n v="0"/>
    <n v="1"/>
    <e v="#REF!"/>
    <x v="5"/>
  </r>
  <r>
    <x v="5"/>
    <m/>
    <x v="81"/>
    <n v="90041"/>
    <x v="1578"/>
    <x v="0"/>
    <n v="1"/>
    <n v="0"/>
    <n v="1"/>
    <d v="2025-02-11T00:00:00"/>
    <d v="2025-04-03T00:00:00"/>
    <m/>
    <m/>
    <s v=""/>
    <n v="51"/>
    <n v="396708"/>
    <n v="1138052"/>
    <n v="0"/>
    <n v="685"/>
    <s v="Caminhões Comboio"/>
    <n v="725"/>
    <m/>
    <s v=""/>
    <s v=""/>
    <x v="3"/>
    <x v="1"/>
    <n v="1"/>
    <x v="2"/>
    <n v="1"/>
    <n v="1"/>
    <n v="0"/>
    <n v="1"/>
    <e v="#REF!"/>
    <x v="5"/>
  </r>
  <r>
    <x v="5"/>
    <m/>
    <x v="81"/>
    <n v="90042"/>
    <x v="1579"/>
    <x v="0"/>
    <n v="2"/>
    <n v="0"/>
    <n v="2"/>
    <d v="2025-02-11T00:00:00"/>
    <d v="2025-04-03T00:00:00"/>
    <m/>
    <m/>
    <s v=""/>
    <n v="51"/>
    <n v="396719"/>
    <n v="1138052"/>
    <n v="0"/>
    <n v="685"/>
    <s v="Caminhões Comboio"/>
    <n v="493.2"/>
    <m/>
    <s v=""/>
    <s v=""/>
    <x v="3"/>
    <x v="1"/>
    <n v="1"/>
    <x v="2"/>
    <n v="1"/>
    <n v="1"/>
    <n v="0"/>
    <n v="1"/>
    <e v="#REF!"/>
    <x v="5"/>
  </r>
  <r>
    <x v="5"/>
    <m/>
    <x v="81"/>
    <n v="90043"/>
    <x v="1580"/>
    <x v="0"/>
    <n v="2"/>
    <n v="0"/>
    <n v="2"/>
    <d v="2025-02-11T00:00:00"/>
    <d v="2025-04-03T00:00:00"/>
    <m/>
    <m/>
    <s v=""/>
    <n v="51"/>
    <n v="396720"/>
    <n v="1138052"/>
    <n v="0"/>
    <n v="685"/>
    <s v="Caminhões Comboio"/>
    <n v="3142.66"/>
    <m/>
    <s v=""/>
    <s v=""/>
    <x v="3"/>
    <x v="1"/>
    <n v="1"/>
    <x v="2"/>
    <n v="1"/>
    <n v="1"/>
    <n v="0"/>
    <n v="1"/>
    <e v="#REF!"/>
    <x v="5"/>
  </r>
  <r>
    <x v="5"/>
    <m/>
    <x v="81"/>
    <n v="90044"/>
    <x v="1581"/>
    <x v="0"/>
    <n v="1"/>
    <n v="0"/>
    <n v="1"/>
    <d v="2025-02-11T00:00:00"/>
    <d v="2025-04-03T00:00:00"/>
    <m/>
    <m/>
    <s v=""/>
    <n v="51"/>
    <n v="396721"/>
    <n v="1138052"/>
    <n v="0"/>
    <n v="685"/>
    <s v="Caminhões Comboio"/>
    <n v="1112.6500000000001"/>
    <m/>
    <s v=""/>
    <s v=""/>
    <x v="3"/>
    <x v="1"/>
    <n v="1"/>
    <x v="2"/>
    <n v="1"/>
    <n v="1"/>
    <n v="0"/>
    <n v="1"/>
    <e v="#REF!"/>
    <x v="5"/>
  </r>
  <r>
    <x v="5"/>
    <m/>
    <x v="81"/>
    <n v="90045"/>
    <x v="1582"/>
    <x v="0"/>
    <n v="2"/>
    <n v="0"/>
    <n v="2"/>
    <d v="2025-02-11T00:00:00"/>
    <d v="2025-04-03T00:00:00"/>
    <m/>
    <m/>
    <s v=""/>
    <n v="51"/>
    <n v="396724"/>
    <n v="1138052"/>
    <n v="0"/>
    <n v="685"/>
    <s v="Caminhões Comboio"/>
    <n v="931.38"/>
    <m/>
    <s v=""/>
    <s v=""/>
    <x v="3"/>
    <x v="1"/>
    <n v="1"/>
    <x v="2"/>
    <n v="1"/>
    <n v="1"/>
    <n v="0"/>
    <n v="1"/>
    <e v="#REF!"/>
    <x v="5"/>
  </r>
  <r>
    <x v="5"/>
    <m/>
    <x v="81"/>
    <n v="90047"/>
    <x v="1583"/>
    <x v="0"/>
    <n v="1"/>
    <n v="0"/>
    <n v="1"/>
    <d v="2025-02-11T00:00:00"/>
    <d v="2025-04-03T00:00:00"/>
    <m/>
    <m/>
    <s v=""/>
    <n v="51"/>
    <n v="396728"/>
    <n v="1138052"/>
    <n v="0"/>
    <n v="685"/>
    <s v="Caminhões Comboio"/>
    <n v="133"/>
    <m/>
    <s v=""/>
    <s v=""/>
    <x v="3"/>
    <x v="1"/>
    <n v="1"/>
    <x v="2"/>
    <n v="1"/>
    <n v="1"/>
    <n v="0"/>
    <n v="1"/>
    <e v="#REF!"/>
    <x v="5"/>
  </r>
  <r>
    <x v="5"/>
    <m/>
    <x v="81"/>
    <n v="90048"/>
    <x v="1584"/>
    <x v="0"/>
    <n v="1"/>
    <n v="0"/>
    <n v="1"/>
    <d v="2025-02-11T00:00:00"/>
    <d v="2025-04-03T00:00:00"/>
    <m/>
    <m/>
    <s v=""/>
    <n v="51"/>
    <n v="396729"/>
    <n v="1138052"/>
    <n v="0"/>
    <n v="685"/>
    <s v="Caminhões Comboio"/>
    <n v="470"/>
    <m/>
    <s v=""/>
    <s v=""/>
    <x v="3"/>
    <x v="1"/>
    <n v="1"/>
    <x v="2"/>
    <n v="1"/>
    <n v="1"/>
    <n v="0"/>
    <n v="1"/>
    <e v="#REF!"/>
    <x v="5"/>
  </r>
  <r>
    <x v="5"/>
    <m/>
    <x v="81"/>
    <n v="90049"/>
    <x v="1585"/>
    <x v="0"/>
    <n v="1"/>
    <n v="0"/>
    <n v="1"/>
    <d v="2025-02-11T00:00:00"/>
    <d v="2025-04-03T00:00:00"/>
    <m/>
    <m/>
    <s v=""/>
    <n v="51"/>
    <n v="396710"/>
    <n v="1138052"/>
    <n v="0"/>
    <n v="685"/>
    <s v="Caminhões Comboio"/>
    <n v="362.79"/>
    <m/>
    <s v=""/>
    <s v=""/>
    <x v="3"/>
    <x v="1"/>
    <n v="1"/>
    <x v="2"/>
    <n v="1"/>
    <n v="1"/>
    <n v="0"/>
    <n v="1"/>
    <e v="#REF!"/>
    <x v="5"/>
  </r>
  <r>
    <x v="5"/>
    <m/>
    <x v="81"/>
    <n v="90050"/>
    <x v="1586"/>
    <x v="0"/>
    <n v="1"/>
    <n v="0"/>
    <n v="1"/>
    <d v="2025-02-11T00:00:00"/>
    <d v="2025-04-03T00:00:00"/>
    <m/>
    <m/>
    <s v=""/>
    <n v="51"/>
    <n v="396709"/>
    <n v="1138052"/>
    <n v="0"/>
    <n v="685"/>
    <s v="Caminhões Comboio"/>
    <n v="341.07"/>
    <m/>
    <s v=""/>
    <s v=""/>
    <x v="3"/>
    <x v="1"/>
    <n v="1"/>
    <x v="2"/>
    <n v="1"/>
    <n v="1"/>
    <n v="0"/>
    <n v="1"/>
    <e v="#REF!"/>
    <x v="5"/>
  </r>
  <r>
    <x v="9"/>
    <m/>
    <x v="36"/>
    <n v="90051"/>
    <x v="1587"/>
    <x v="0"/>
    <n v="1"/>
    <n v="0"/>
    <n v="1"/>
    <d v="2025-03-20T00:00:00"/>
    <d v="2025-04-10T00:00:00"/>
    <m/>
    <m/>
    <s v=""/>
    <n v="21"/>
    <n v="396730"/>
    <n v="1138066"/>
    <n v="166141"/>
    <n v="94"/>
    <s v="Administração/Controle Oficina Agrícola"/>
    <n v="2200"/>
    <n v="11612"/>
    <s v="ROSENDO MAQUINAS E FERRAMENTAS"/>
    <s v="João Pessoa"/>
    <x v="0"/>
    <x v="1"/>
    <n v="1"/>
    <x v="2"/>
    <n v="1"/>
    <n v="1"/>
    <n v="1"/>
    <n v="0"/>
    <n v="0"/>
    <x v="1"/>
  </r>
  <r>
    <x v="3"/>
    <m/>
    <x v="152"/>
    <n v="90052"/>
    <x v="1588"/>
    <x v="1"/>
    <n v="2"/>
    <n v="2"/>
    <n v="0"/>
    <d v="2025-03-20T00:00:00"/>
    <m/>
    <m/>
    <s v=""/>
    <s v=""/>
    <s v="Aguardando OC"/>
    <n v="396731"/>
    <n v="1138072"/>
    <n v="0"/>
    <n v="725"/>
    <s v="Escavadeiras"/>
    <n v="0"/>
    <m/>
    <s v=""/>
    <s v=""/>
    <x v="3"/>
    <x v="0"/>
    <m/>
    <x v="0"/>
    <n v="1"/>
    <n v="1"/>
    <n v="0"/>
    <n v="1"/>
    <e v="#REF!"/>
    <x v="1"/>
  </r>
  <r>
    <x v="3"/>
    <m/>
    <x v="152"/>
    <n v="90053"/>
    <x v="1589"/>
    <x v="1"/>
    <n v="2"/>
    <n v="2"/>
    <n v="0"/>
    <d v="2025-03-20T00:00:00"/>
    <m/>
    <m/>
    <s v=""/>
    <s v=""/>
    <s v="Aguardando OC"/>
    <n v="396732"/>
    <n v="1138072"/>
    <n v="0"/>
    <n v="725"/>
    <s v="Escavadeiras"/>
    <n v="0"/>
    <m/>
    <s v=""/>
    <s v=""/>
    <x v="3"/>
    <x v="0"/>
    <m/>
    <x v="0"/>
    <n v="1"/>
    <n v="1"/>
    <n v="0"/>
    <n v="1"/>
    <e v="#REF!"/>
    <x v="1"/>
  </r>
  <r>
    <x v="3"/>
    <m/>
    <x v="152"/>
    <n v="90054"/>
    <x v="1590"/>
    <x v="1"/>
    <n v="2"/>
    <n v="2"/>
    <n v="0"/>
    <d v="2025-03-20T00:00:00"/>
    <m/>
    <m/>
    <s v=""/>
    <s v=""/>
    <s v="Aguardando OC"/>
    <n v="396733"/>
    <n v="1138072"/>
    <n v="0"/>
    <n v="725"/>
    <s v="Escavadeiras"/>
    <n v="0"/>
    <m/>
    <s v=""/>
    <s v=""/>
    <x v="3"/>
    <x v="0"/>
    <m/>
    <x v="0"/>
    <n v="1"/>
    <n v="1"/>
    <n v="0"/>
    <n v="1"/>
    <e v="#REF!"/>
    <x v="1"/>
  </r>
  <r>
    <x v="9"/>
    <m/>
    <x v="36"/>
    <n v="90110"/>
    <x v="1591"/>
    <x v="1"/>
    <n v="1"/>
    <n v="1"/>
    <n v="0"/>
    <d v="2025-03-21T00:00:00"/>
    <m/>
    <m/>
    <s v=""/>
    <s v=""/>
    <s v="Aguardando OC"/>
    <n v="396883"/>
    <n v="1138472"/>
    <n v="0"/>
    <n v="94"/>
    <s v="Administração/Controle Oficina Agrícola"/>
    <n v="0"/>
    <m/>
    <s v=""/>
    <s v=""/>
    <x v="3"/>
    <x v="0"/>
    <m/>
    <x v="0"/>
    <n v="1"/>
    <n v="1"/>
    <n v="0"/>
    <n v="1"/>
    <e v="#REF!"/>
    <x v="1"/>
  </r>
  <r>
    <x v="1"/>
    <m/>
    <x v="157"/>
    <n v="90140"/>
    <x v="1592"/>
    <x v="0"/>
    <n v="1"/>
    <n v="0"/>
    <n v="1"/>
    <d v="2025-03-24T00:00:00"/>
    <d v="2025-04-09T00:00:00"/>
    <m/>
    <m/>
    <s v=""/>
    <n v="16"/>
    <n v="397026"/>
    <n v="1138832"/>
    <n v="166050"/>
    <n v="718"/>
    <s v="Automóveis e Utilitários- Ofic. Motomec."/>
    <n v="133"/>
    <n v="6039"/>
    <s v="IDEAL DISTRIBUIDORA DE PEÇAS"/>
    <s v="Campina Grande"/>
    <x v="0"/>
    <x v="1"/>
    <m/>
    <x v="1"/>
    <n v="1"/>
    <n v="1"/>
    <n v="0.14285714285714285"/>
    <n v="0"/>
    <n v="0"/>
    <x v="1"/>
  </r>
  <r>
    <x v="1"/>
    <m/>
    <x v="157"/>
    <n v="90141"/>
    <x v="1593"/>
    <x v="0"/>
    <n v="1"/>
    <n v="0"/>
    <n v="1"/>
    <d v="2025-03-24T00:00:00"/>
    <d v="2025-04-09T00:00:00"/>
    <m/>
    <m/>
    <s v=""/>
    <n v="16"/>
    <n v="397027"/>
    <n v="1138832"/>
    <n v="165965"/>
    <n v="718"/>
    <s v="Automóveis e Utilitários- Ofic. Motomec."/>
    <n v="83.5"/>
    <n v="13549"/>
    <n v="0"/>
    <s v="João Pessoa"/>
    <x v="0"/>
    <x v="1"/>
    <m/>
    <x v="1"/>
    <n v="1"/>
    <n v="1"/>
    <n v="0.25"/>
    <n v="0"/>
    <n v="0"/>
    <x v="1"/>
  </r>
  <r>
    <x v="1"/>
    <m/>
    <x v="138"/>
    <n v="90141"/>
    <x v="1593"/>
    <x v="0"/>
    <n v="1"/>
    <n v="0"/>
    <n v="1"/>
    <d v="2025-03-27T00:00:00"/>
    <d v="2025-04-09T00:00:00"/>
    <m/>
    <m/>
    <s v=""/>
    <n v="13"/>
    <n v="397267"/>
    <n v="1139774"/>
    <n v="166050"/>
    <n v="717"/>
    <s v="Automóveis e Utilitários - Irrigação"/>
    <n v="83.5"/>
    <n v="6039"/>
    <s v="IDEAL DISTRIBUIDORA DE PEÇAS"/>
    <s v="Campina Grande"/>
    <x v="0"/>
    <x v="1"/>
    <m/>
    <x v="1"/>
    <n v="1"/>
    <n v="1"/>
    <n v="0.14285714285714285"/>
    <n v="0"/>
    <n v="0"/>
    <x v="1"/>
  </r>
  <r>
    <x v="1"/>
    <m/>
    <x v="137"/>
    <n v="90141"/>
    <x v="1593"/>
    <x v="1"/>
    <n v="1"/>
    <n v="1"/>
    <m/>
    <d v="2025-07-09T00:00:00"/>
    <m/>
    <m/>
    <s v=""/>
    <s v=""/>
    <s v="Aguardando OC"/>
    <n v="410909"/>
    <m/>
    <n v="0"/>
    <n v="221"/>
    <s v="Almoxarifados - Estoque geral"/>
    <n v="125.22"/>
    <m/>
    <s v=""/>
    <s v=""/>
    <x v="3"/>
    <x v="0"/>
    <m/>
    <x v="0"/>
    <n v="1"/>
    <n v="1"/>
    <n v="0"/>
    <n v="1"/>
    <m/>
    <x v="3"/>
  </r>
  <r>
    <x v="9"/>
    <m/>
    <x v="36"/>
    <n v="90153"/>
    <x v="1594"/>
    <x v="0"/>
    <n v="1"/>
    <n v="0"/>
    <n v="1"/>
    <d v="2025-03-25T00:00:00"/>
    <d v="2025-04-07T00:00:00"/>
    <m/>
    <m/>
    <s v=""/>
    <n v="13"/>
    <n v="397082"/>
    <n v="1139157"/>
    <n v="165829"/>
    <n v="94"/>
    <s v="Administração/Controle Oficina Agrícola"/>
    <n v="6175.48"/>
    <n v="2813"/>
    <s v="NORTEL              "/>
    <s v="Jaboatão dos Guararapes"/>
    <x v="1"/>
    <x v="1"/>
    <n v="1"/>
    <x v="2"/>
    <n v="1"/>
    <n v="1"/>
    <n v="1"/>
    <n v="0"/>
    <n v="0"/>
    <x v="1"/>
  </r>
  <r>
    <x v="5"/>
    <m/>
    <x v="46"/>
    <n v="90159"/>
    <x v="1595"/>
    <x v="0"/>
    <n v="10"/>
    <n v="0"/>
    <n v="10"/>
    <d v="2025-03-25T00:00:00"/>
    <d v="2025-04-16T00:00:00"/>
    <m/>
    <m/>
    <s v=""/>
    <n v="22"/>
    <n v="397106"/>
    <n v="1139259"/>
    <n v="166431"/>
    <n v="683"/>
    <s v="Caminhões Prancha"/>
    <n v="650"/>
    <n v="6512"/>
    <s v="SUSPEX AUTOMOTIVO"/>
    <s v="Recife"/>
    <x v="1"/>
    <x v="1"/>
    <n v="1"/>
    <x v="2"/>
    <n v="1"/>
    <n v="1"/>
    <n v="0.5"/>
    <n v="0"/>
    <n v="0"/>
    <x v="1"/>
  </r>
  <r>
    <x v="5"/>
    <m/>
    <x v="162"/>
    <n v="90159"/>
    <x v="1595"/>
    <x v="0"/>
    <n v="10"/>
    <n v="0"/>
    <n v="10"/>
    <d v="2025-03-25T00:00:00"/>
    <d v="2025-04-16T00:00:00"/>
    <m/>
    <m/>
    <s v=""/>
    <n v="22"/>
    <n v="397109"/>
    <n v="1139262"/>
    <n v="166431"/>
    <n v="683"/>
    <s v="Caminhões Prancha"/>
    <n v="650"/>
    <n v="6512"/>
    <s v="SUSPEX AUTOMOTIVO"/>
    <s v="Recife"/>
    <x v="1"/>
    <x v="1"/>
    <m/>
    <x v="1"/>
    <n v="1"/>
    <n v="1"/>
    <n v="0.5"/>
    <n v="0"/>
    <n v="0"/>
    <x v="1"/>
  </r>
  <r>
    <x v="6"/>
    <m/>
    <x v="51"/>
    <n v="90163"/>
    <x v="1596"/>
    <x v="0"/>
    <n v="12"/>
    <n v="0"/>
    <n v="12"/>
    <d v="2025-03-26T00:00:00"/>
    <d v="2025-04-04T00:00:00"/>
    <m/>
    <m/>
    <s v=""/>
    <n v="9"/>
    <n v="397151"/>
    <n v="1139354"/>
    <n v="165795"/>
    <n v="696"/>
    <s v="Tratores Colheita"/>
    <n v="300.48"/>
    <n v="3238"/>
    <s v="VENEZA              "/>
    <s v="Bayeux"/>
    <x v="0"/>
    <x v="1"/>
    <n v="1"/>
    <x v="2"/>
    <n v="1"/>
    <n v="1"/>
    <n v="0.125"/>
    <n v="0"/>
    <n v="0"/>
    <x v="1"/>
  </r>
  <r>
    <x v="6"/>
    <m/>
    <x v="30"/>
    <n v="90163"/>
    <x v="1596"/>
    <x v="1"/>
    <n v="12"/>
    <n v="12"/>
    <m/>
    <d v="2025-05-28T00:00:00"/>
    <m/>
    <m/>
    <s v=""/>
    <s v=""/>
    <s v="Aguardando OC"/>
    <n v="405042"/>
    <m/>
    <n v="0"/>
    <n v="221"/>
    <s v="Almoxarifados - Estoque geral"/>
    <n v="25.04"/>
    <m/>
    <s v=""/>
    <s v=""/>
    <x v="3"/>
    <x v="0"/>
    <m/>
    <x v="0"/>
    <n v="1"/>
    <n v="1"/>
    <n v="0"/>
    <n v="1"/>
    <m/>
    <x v="2"/>
  </r>
  <r>
    <x v="6"/>
    <m/>
    <x v="51"/>
    <n v="90164"/>
    <x v="1597"/>
    <x v="0"/>
    <n v="26"/>
    <n v="0"/>
    <n v="26"/>
    <d v="2025-03-26T00:00:00"/>
    <d v="2025-04-04T00:00:00"/>
    <m/>
    <m/>
    <s v=""/>
    <n v="9"/>
    <n v="397150"/>
    <n v="1139354"/>
    <n v="165795"/>
    <n v="696"/>
    <s v="Tratores Colheita"/>
    <n v="702.78"/>
    <n v="3238"/>
    <s v="VENEZA              "/>
    <s v="Bayeux"/>
    <x v="0"/>
    <x v="1"/>
    <n v="1"/>
    <x v="2"/>
    <n v="1"/>
    <n v="1"/>
    <n v="0.125"/>
    <n v="0"/>
    <n v="0"/>
    <x v="1"/>
  </r>
  <r>
    <x v="6"/>
    <m/>
    <x v="51"/>
    <n v="90165"/>
    <x v="1598"/>
    <x v="0"/>
    <n v="1"/>
    <n v="0"/>
    <n v="1"/>
    <d v="2025-03-26T00:00:00"/>
    <d v="2025-04-04T00:00:00"/>
    <m/>
    <m/>
    <s v=""/>
    <n v="9"/>
    <n v="397152"/>
    <n v="1139354"/>
    <n v="165795"/>
    <n v="696"/>
    <s v="Tratores Colheita"/>
    <n v="3175.89"/>
    <n v="3238"/>
    <s v="VENEZA              "/>
    <s v="Bayeux"/>
    <x v="0"/>
    <x v="1"/>
    <n v="1"/>
    <x v="2"/>
    <n v="1"/>
    <n v="1"/>
    <n v="0.125"/>
    <n v="0"/>
    <n v="0"/>
    <x v="1"/>
  </r>
  <r>
    <x v="5"/>
    <m/>
    <x v="163"/>
    <n v="90166"/>
    <x v="1599"/>
    <x v="0"/>
    <n v="2"/>
    <n v="0"/>
    <n v="2"/>
    <d v="2025-03-27T00:00:00"/>
    <d v="2025-04-04T00:00:00"/>
    <m/>
    <m/>
    <s v=""/>
    <n v="8"/>
    <n v="397346"/>
    <n v="1139865"/>
    <n v="165802"/>
    <n v="1055"/>
    <s v="Caminhões Bombeiro C.MEC"/>
    <n v="69.959999999999994"/>
    <n v="2528"/>
    <s v="REDIESEL            "/>
    <s v="Jaboatão dos Guararapes"/>
    <x v="1"/>
    <x v="1"/>
    <n v="1"/>
    <x v="2"/>
    <n v="1"/>
    <n v="1"/>
    <n v="0.5"/>
    <n v="0"/>
    <n v="0"/>
    <x v="1"/>
  </r>
  <r>
    <x v="2"/>
    <m/>
    <x v="8"/>
    <n v="90178"/>
    <x v="1600"/>
    <x v="0"/>
    <n v="1"/>
    <n v="0"/>
    <n v="1"/>
    <d v="2025-03-14T00:00:00"/>
    <d v="2025-04-01T00:00:00"/>
    <m/>
    <m/>
    <s v=""/>
    <n v="18"/>
    <n v="397228"/>
    <n v="1139661"/>
    <n v="165677"/>
    <n v="701"/>
    <s v="Carregadeiras Prep. Solo/Plantio"/>
    <n v="410"/>
    <n v="8075"/>
    <s v="AGROS TRATORES"/>
    <s v="Mamanguape"/>
    <x v="0"/>
    <x v="1"/>
    <n v="1"/>
    <x v="2"/>
    <n v="1"/>
    <n v="1"/>
    <n v="0.16666666666666666"/>
    <n v="0"/>
    <n v="0"/>
    <x v="1"/>
  </r>
  <r>
    <x v="2"/>
    <m/>
    <x v="4"/>
    <n v="90179"/>
    <x v="1601"/>
    <x v="0"/>
    <n v="1"/>
    <n v="0"/>
    <n v="1"/>
    <d v="2025-04-02T00:00:00"/>
    <d v="2025-04-01T00:00:00"/>
    <m/>
    <m/>
    <s v=""/>
    <s v="Aguardando OC"/>
    <n v="397229"/>
    <n v="1139661"/>
    <n v="165677"/>
    <n v="112"/>
    <s v="Carregadeiras Colheita"/>
    <n v="27"/>
    <n v="8075"/>
    <s v="AGROS TRATORES"/>
    <s v="Mamanguape"/>
    <x v="0"/>
    <x v="1"/>
    <n v="1"/>
    <x v="2"/>
    <n v="1"/>
    <n v="1"/>
    <n v="0.16666666666666666"/>
    <n v="0"/>
    <n v="0"/>
    <x v="4"/>
  </r>
  <r>
    <x v="2"/>
    <m/>
    <x v="4"/>
    <n v="90180"/>
    <x v="1602"/>
    <x v="0"/>
    <n v="1"/>
    <n v="0"/>
    <n v="1"/>
    <d v="2025-04-02T00:00:00"/>
    <d v="2025-04-01T00:00:00"/>
    <m/>
    <m/>
    <s v=""/>
    <s v="Aguardando OC"/>
    <n v="397224"/>
    <n v="1139661"/>
    <n v="165677"/>
    <n v="112"/>
    <s v="Carregadeiras Colheita"/>
    <n v="8"/>
    <n v="8075"/>
    <s v="AGROS TRATORES"/>
    <s v="Mamanguape"/>
    <x v="0"/>
    <x v="1"/>
    <n v="1"/>
    <x v="2"/>
    <n v="1"/>
    <n v="1"/>
    <n v="0.16666666666666666"/>
    <n v="0"/>
    <n v="0"/>
    <x v="4"/>
  </r>
  <r>
    <x v="2"/>
    <m/>
    <x v="4"/>
    <n v="90181"/>
    <x v="1603"/>
    <x v="0"/>
    <n v="1"/>
    <n v="0"/>
    <n v="1"/>
    <d v="2025-04-02T00:00:00"/>
    <d v="2025-04-01T00:00:00"/>
    <m/>
    <m/>
    <s v=""/>
    <s v="Aguardando OC"/>
    <n v="397226"/>
    <n v="1139661"/>
    <n v="165677"/>
    <n v="112"/>
    <s v="Carregadeiras Colheita"/>
    <n v="24"/>
    <n v="8075"/>
    <s v="AGROS TRATORES"/>
    <s v="Mamanguape"/>
    <x v="0"/>
    <x v="1"/>
    <n v="1"/>
    <x v="2"/>
    <n v="1"/>
    <n v="1"/>
    <n v="0.16666666666666666"/>
    <n v="0"/>
    <n v="0"/>
    <x v="4"/>
  </r>
  <r>
    <x v="2"/>
    <m/>
    <x v="4"/>
    <n v="90182"/>
    <x v="1604"/>
    <x v="0"/>
    <n v="1"/>
    <n v="0"/>
    <n v="1"/>
    <d v="2025-04-02T00:00:00"/>
    <d v="2025-04-01T00:00:00"/>
    <m/>
    <m/>
    <s v=""/>
    <s v="Aguardando OC"/>
    <n v="397227"/>
    <n v="1139661"/>
    <n v="165677"/>
    <n v="112"/>
    <s v="Carregadeiras Colheita"/>
    <n v="29"/>
    <n v="8075"/>
    <s v="AGROS TRATORES"/>
    <s v="Mamanguape"/>
    <x v="0"/>
    <x v="1"/>
    <n v="1"/>
    <x v="2"/>
    <n v="1"/>
    <n v="1"/>
    <n v="0.16666666666666666"/>
    <n v="0"/>
    <n v="0"/>
    <x v="4"/>
  </r>
  <r>
    <x v="2"/>
    <m/>
    <x v="8"/>
    <n v="90182"/>
    <x v="1604"/>
    <x v="0"/>
    <n v="2"/>
    <n v="0"/>
    <n v="2"/>
    <d v="2025-04-02T00:00:00"/>
    <d v="2025-04-09T00:00:00"/>
    <m/>
    <m/>
    <s v=""/>
    <n v="7"/>
    <n v="397799"/>
    <n v="1141101"/>
    <n v="166056"/>
    <n v="701"/>
    <s v="Carregadeiras Prep. Solo/Plantio"/>
    <n v="48"/>
    <n v="14487"/>
    <s v="FL TRATORES "/>
    <s v="Recife"/>
    <x v="1"/>
    <x v="1"/>
    <n v="1"/>
    <x v="2"/>
    <n v="1"/>
    <n v="1"/>
    <n v="8.3333333333333329E-2"/>
    <n v="0"/>
    <n v="0"/>
    <x v="4"/>
  </r>
  <r>
    <x v="2"/>
    <m/>
    <x v="9"/>
    <n v="90182"/>
    <x v="1604"/>
    <x v="0"/>
    <n v="2"/>
    <n v="0"/>
    <n v="2"/>
    <d v="2025-04-02T00:00:00"/>
    <d v="2025-04-09T00:00:00"/>
    <m/>
    <m/>
    <s v=""/>
    <n v="7"/>
    <n v="397802"/>
    <n v="1141104"/>
    <n v="166056"/>
    <n v="112"/>
    <s v="Carregadeiras Colheita"/>
    <n v="48"/>
    <n v="14487"/>
    <s v="FL TRATORES "/>
    <s v="Recife"/>
    <x v="1"/>
    <x v="1"/>
    <m/>
    <x v="1"/>
    <n v="1"/>
    <n v="1"/>
    <n v="8.3333333333333329E-2"/>
    <n v="0"/>
    <n v="0"/>
    <x v="4"/>
  </r>
  <r>
    <x v="2"/>
    <m/>
    <x v="2"/>
    <n v="90182"/>
    <x v="1604"/>
    <x v="0"/>
    <n v="2"/>
    <n v="0"/>
    <n v="2"/>
    <d v="2025-04-02T00:00:00"/>
    <d v="2025-04-09T00:00:00"/>
    <m/>
    <m/>
    <s v=""/>
    <n v="7"/>
    <n v="397805"/>
    <n v="1141108"/>
    <n v="166056"/>
    <n v="701"/>
    <s v="Carregadeiras Prep. Solo/Plantio"/>
    <n v="48"/>
    <n v="14487"/>
    <s v="FL TRATORES "/>
    <s v="Recife"/>
    <x v="1"/>
    <x v="1"/>
    <n v="1"/>
    <x v="2"/>
    <n v="1"/>
    <n v="1"/>
    <n v="8.3333333333333329E-2"/>
    <n v="0"/>
    <n v="0"/>
    <x v="4"/>
  </r>
  <r>
    <x v="2"/>
    <m/>
    <x v="71"/>
    <n v="90182"/>
    <x v="1604"/>
    <x v="0"/>
    <n v="2"/>
    <n v="0"/>
    <n v="2"/>
    <d v="2025-04-02T00:00:00"/>
    <d v="2025-04-09T00:00:00"/>
    <m/>
    <m/>
    <s v=""/>
    <n v="7"/>
    <n v="397808"/>
    <n v="1141113"/>
    <n v="166056"/>
    <n v="701"/>
    <s v="Carregadeiras Prep. Solo/Plantio"/>
    <n v="48"/>
    <n v="14487"/>
    <s v="FL TRATORES "/>
    <s v="Recife"/>
    <x v="1"/>
    <x v="1"/>
    <m/>
    <x v="1"/>
    <n v="1"/>
    <n v="1"/>
    <n v="8.3333333333333329E-2"/>
    <n v="0"/>
    <n v="0"/>
    <x v="4"/>
  </r>
  <r>
    <x v="2"/>
    <m/>
    <x v="6"/>
    <n v="90182"/>
    <x v="1604"/>
    <x v="0"/>
    <n v="2"/>
    <n v="0"/>
    <n v="2"/>
    <d v="2025-04-02T00:00:00"/>
    <d v="2025-04-09T00:00:00"/>
    <m/>
    <m/>
    <s v=""/>
    <n v="7"/>
    <n v="397811"/>
    <n v="1141117"/>
    <n v="166056"/>
    <n v="112"/>
    <s v="Carregadeiras Colheita"/>
    <n v="48"/>
    <n v="14487"/>
    <s v="FL TRATORES "/>
    <s v="Recife"/>
    <x v="1"/>
    <x v="1"/>
    <m/>
    <x v="1"/>
    <n v="1"/>
    <n v="1"/>
    <n v="8.3333333333333329E-2"/>
    <n v="0"/>
    <n v="0"/>
    <x v="4"/>
  </r>
  <r>
    <x v="2"/>
    <m/>
    <x v="72"/>
    <n v="90182"/>
    <x v="1604"/>
    <x v="0"/>
    <n v="2"/>
    <n v="0"/>
    <n v="2"/>
    <d v="2025-04-02T00:00:00"/>
    <d v="2025-04-09T00:00:00"/>
    <m/>
    <m/>
    <s v=""/>
    <n v="7"/>
    <n v="397814"/>
    <n v="1141125"/>
    <n v="166056"/>
    <n v="701"/>
    <s v="Carregadeiras Prep. Solo/Plantio"/>
    <n v="48"/>
    <n v="14487"/>
    <s v="FL TRATORES "/>
    <s v="Recife"/>
    <x v="1"/>
    <x v="1"/>
    <m/>
    <x v="1"/>
    <n v="1"/>
    <n v="1"/>
    <n v="8.3333333333333329E-2"/>
    <n v="0"/>
    <n v="0"/>
    <x v="4"/>
  </r>
  <r>
    <x v="2"/>
    <m/>
    <x v="4"/>
    <n v="90183"/>
    <x v="1605"/>
    <x v="0"/>
    <n v="1"/>
    <n v="0"/>
    <n v="1"/>
    <d v="2025-04-03T00:00:00"/>
    <d v="2025-04-01T00:00:00"/>
    <m/>
    <m/>
    <s v=""/>
    <s v="Aguardando OC"/>
    <n v="397225"/>
    <n v="1139661"/>
    <n v="165677"/>
    <n v="112"/>
    <s v="Carregadeiras Colheita"/>
    <n v="99"/>
    <n v="8075"/>
    <s v="AGROS TRATORES"/>
    <s v="Mamanguape"/>
    <x v="0"/>
    <x v="1"/>
    <n v="1"/>
    <x v="2"/>
    <n v="1"/>
    <n v="1"/>
    <n v="0.16666666666666666"/>
    <n v="0"/>
    <n v="0"/>
    <x v="4"/>
  </r>
  <r>
    <x v="1"/>
    <m/>
    <x v="138"/>
    <n v="90189"/>
    <x v="1606"/>
    <x v="0"/>
    <n v="1"/>
    <n v="0"/>
    <n v="1"/>
    <d v="2025-03-27T00:00:00"/>
    <d v="2025-04-09T00:00:00"/>
    <m/>
    <m/>
    <s v=""/>
    <n v="13"/>
    <n v="397268"/>
    <n v="1139774"/>
    <n v="165964"/>
    <n v="717"/>
    <s v="Automóveis e Utilitários - Irrigação"/>
    <n v="698.28"/>
    <n v="6880"/>
    <s v="AUTO NORTE"/>
    <s v="Bayeux"/>
    <x v="0"/>
    <x v="1"/>
    <m/>
    <x v="1"/>
    <n v="1"/>
    <n v="1"/>
    <n v="1"/>
    <n v="0"/>
    <n v="0"/>
    <x v="1"/>
  </r>
  <r>
    <x v="5"/>
    <m/>
    <x v="83"/>
    <n v="90190"/>
    <x v="1607"/>
    <x v="0"/>
    <n v="1"/>
    <n v="0"/>
    <n v="1"/>
    <d v="2025-03-27T00:00:00"/>
    <d v="2025-04-04T00:00:00"/>
    <m/>
    <m/>
    <s v=""/>
    <n v="8"/>
    <n v="397293"/>
    <n v="1139812"/>
    <n v="165797"/>
    <n v="689"/>
    <s v="Caminhões Colheita"/>
    <n v="171.91"/>
    <n v="5189"/>
    <s v="REPENORTE"/>
    <s v="Recife"/>
    <x v="1"/>
    <x v="1"/>
    <n v="1"/>
    <x v="2"/>
    <n v="1"/>
    <n v="1"/>
    <n v="0.14285714285714285"/>
    <n v="0"/>
    <n v="0"/>
    <x v="1"/>
  </r>
  <r>
    <x v="5"/>
    <m/>
    <x v="83"/>
    <n v="90191"/>
    <x v="1608"/>
    <x v="0"/>
    <n v="1"/>
    <n v="0"/>
    <n v="1"/>
    <d v="2025-03-27T00:00:00"/>
    <d v="2025-04-09T00:00:00"/>
    <m/>
    <m/>
    <s v=""/>
    <n v="13"/>
    <n v="397294"/>
    <n v="1139812"/>
    <n v="166047"/>
    <n v="689"/>
    <s v="Caminhões Colheita"/>
    <n v="135.80000000000001"/>
    <n v="1623"/>
    <s v="ORLANDO PECAS       "/>
    <s v="Recife"/>
    <x v="1"/>
    <x v="1"/>
    <n v="1"/>
    <x v="2"/>
    <n v="1"/>
    <n v="1"/>
    <n v="0.33333333333333331"/>
    <n v="0"/>
    <n v="0"/>
    <x v="1"/>
  </r>
  <r>
    <x v="5"/>
    <m/>
    <x v="20"/>
    <n v="90193"/>
    <x v="1609"/>
    <x v="0"/>
    <n v="1"/>
    <n v="0"/>
    <n v="1"/>
    <d v="2025-03-27T00:00:00"/>
    <d v="2025-04-04T00:00:00"/>
    <m/>
    <m/>
    <s v=""/>
    <n v="8"/>
    <n v="397336"/>
    <n v="1139848"/>
    <n v="165800"/>
    <n v="690"/>
    <s v="Caminhões Plantio"/>
    <n v="1450"/>
    <n v="3163"/>
    <s v="PACAEMBU            "/>
    <s v="Jaboatão dos Guararapes"/>
    <x v="1"/>
    <x v="1"/>
    <n v="1"/>
    <x v="2"/>
    <n v="1"/>
    <n v="1"/>
    <n v="0.16666666666666666"/>
    <n v="0"/>
    <n v="0"/>
    <x v="1"/>
  </r>
  <r>
    <x v="5"/>
    <m/>
    <x v="20"/>
    <n v="90194"/>
    <x v="1610"/>
    <x v="0"/>
    <n v="1"/>
    <n v="0"/>
    <n v="1"/>
    <d v="2025-03-27T00:00:00"/>
    <d v="2025-04-04T00:00:00"/>
    <m/>
    <m/>
    <s v=""/>
    <n v="8"/>
    <n v="397339"/>
    <n v="1139848"/>
    <n v="165801"/>
    <n v="690"/>
    <s v="Caminhões Plantio"/>
    <n v="6200"/>
    <n v="6039"/>
    <s v="IDEAL DISTRIBUIDORA DE PEÇAS"/>
    <s v="Campina Grande"/>
    <x v="0"/>
    <x v="1"/>
    <n v="1"/>
    <x v="2"/>
    <n v="1"/>
    <n v="1"/>
    <n v="0.5"/>
    <n v="0"/>
    <n v="0"/>
    <x v="1"/>
  </r>
  <r>
    <x v="5"/>
    <m/>
    <x v="20"/>
    <n v="90195"/>
    <x v="1611"/>
    <x v="0"/>
    <n v="1"/>
    <n v="0"/>
    <n v="1"/>
    <d v="2025-03-27T00:00:00"/>
    <d v="2025-04-04T00:00:00"/>
    <m/>
    <m/>
    <s v=""/>
    <n v="8"/>
    <n v="397342"/>
    <n v="1139848"/>
    <n v="165804"/>
    <n v="690"/>
    <s v="Caminhões Plantio"/>
    <n v="255.66"/>
    <n v="2106"/>
    <s v="UNIDAS              "/>
    <s v="João Pessoa"/>
    <x v="0"/>
    <x v="1"/>
    <n v="1"/>
    <x v="2"/>
    <n v="1"/>
    <n v="1"/>
    <n v="0.33333333333333331"/>
    <n v="0"/>
    <n v="0"/>
    <x v="1"/>
  </r>
  <r>
    <x v="5"/>
    <m/>
    <x v="163"/>
    <n v="90196"/>
    <x v="1612"/>
    <x v="0"/>
    <n v="2"/>
    <n v="0"/>
    <n v="2"/>
    <d v="2025-03-27T00:00:00"/>
    <d v="2025-04-04T00:00:00"/>
    <m/>
    <m/>
    <s v=""/>
    <n v="8"/>
    <n v="397344"/>
    <n v="1139865"/>
    <n v="165800"/>
    <n v="1055"/>
    <s v="Caminhões Bombeiro C.MEC"/>
    <n v="37.44"/>
    <n v="3163"/>
    <s v="PACAEMBU            "/>
    <s v="Jaboatão dos Guararapes"/>
    <x v="1"/>
    <x v="1"/>
    <n v="1"/>
    <x v="2"/>
    <n v="1"/>
    <n v="1"/>
    <n v="0.16666666666666666"/>
    <n v="0"/>
    <n v="0"/>
    <x v="1"/>
  </r>
  <r>
    <x v="5"/>
    <m/>
    <x v="163"/>
    <n v="90197"/>
    <x v="1613"/>
    <x v="0"/>
    <n v="2"/>
    <n v="0"/>
    <n v="2"/>
    <d v="2025-03-27T00:00:00"/>
    <d v="2025-04-04T00:00:00"/>
    <m/>
    <m/>
    <s v=""/>
    <n v="8"/>
    <n v="397345"/>
    <n v="1139865"/>
    <n v="165800"/>
    <n v="1055"/>
    <s v="Caminhões Bombeiro C.MEC"/>
    <n v="28.56"/>
    <n v="3163"/>
    <s v="PACAEMBU            "/>
    <s v="Jaboatão dos Guararapes"/>
    <x v="1"/>
    <x v="1"/>
    <n v="1"/>
    <x v="2"/>
    <n v="1"/>
    <n v="1"/>
    <n v="0.16666666666666666"/>
    <n v="0"/>
    <n v="0"/>
    <x v="1"/>
  </r>
  <r>
    <x v="2"/>
    <m/>
    <x v="2"/>
    <n v="90198"/>
    <x v="1614"/>
    <x v="0"/>
    <n v="1"/>
    <n v="0"/>
    <n v="1"/>
    <d v="2025-03-27T00:00:00"/>
    <d v="2025-04-09T00:00:00"/>
    <m/>
    <m/>
    <s v=""/>
    <n v="13"/>
    <n v="397350"/>
    <n v="1139880"/>
    <n v="166042"/>
    <n v="701"/>
    <s v="Carregadeiras Prep. Solo/Plantio"/>
    <n v="77.180000000000007"/>
    <n v="13341"/>
    <s v="DISMA DISTRIBUIDORA"/>
    <s v="Araçatuba"/>
    <x v="4"/>
    <x v="1"/>
    <n v="1"/>
    <x v="2"/>
    <n v="1"/>
    <n v="1"/>
    <n v="0.1"/>
    <n v="0"/>
    <n v="0"/>
    <x v="1"/>
  </r>
  <r>
    <x v="2"/>
    <m/>
    <x v="17"/>
    <n v="90198"/>
    <x v="1614"/>
    <x v="0"/>
    <n v="1"/>
    <n v="0"/>
    <n v="1"/>
    <d v="2025-03-27T00:00:00"/>
    <d v="2025-04-09T00:00:00"/>
    <m/>
    <m/>
    <s v=""/>
    <n v="13"/>
    <n v="397359"/>
    <n v="1139887"/>
    <n v="166042"/>
    <n v="112"/>
    <s v="Carregadeiras Colheita"/>
    <n v="77.180000000000007"/>
    <n v="13341"/>
    <s v="DISMA DISTRIBUIDORA"/>
    <s v="Araçatuba"/>
    <x v="4"/>
    <x v="1"/>
    <n v="1"/>
    <x v="2"/>
    <n v="1"/>
    <n v="1"/>
    <n v="0.1"/>
    <n v="0"/>
    <n v="0"/>
    <x v="1"/>
  </r>
  <r>
    <x v="2"/>
    <m/>
    <x v="70"/>
    <n v="90198"/>
    <x v="1614"/>
    <x v="0"/>
    <n v="1"/>
    <n v="0"/>
    <n v="1"/>
    <d v="2025-03-27T00:00:00"/>
    <d v="2025-04-09T00:00:00"/>
    <m/>
    <m/>
    <s v=""/>
    <n v="13"/>
    <n v="397365"/>
    <n v="1139888"/>
    <n v="166042"/>
    <n v="113"/>
    <s v="Carregadeiras Geral - Apontamento"/>
    <n v="77.180000000000007"/>
    <n v="13341"/>
    <s v="DISMA DISTRIBUIDORA"/>
    <s v="Araçatuba"/>
    <x v="4"/>
    <x v="1"/>
    <n v="1"/>
    <x v="2"/>
    <n v="1"/>
    <n v="1"/>
    <n v="0.1"/>
    <n v="0"/>
    <n v="0"/>
    <x v="1"/>
  </r>
  <r>
    <x v="2"/>
    <m/>
    <x v="2"/>
    <n v="90199"/>
    <x v="1615"/>
    <x v="0"/>
    <n v="1"/>
    <n v="0"/>
    <n v="1"/>
    <d v="2025-03-27T00:00:00"/>
    <d v="2025-04-09T00:00:00"/>
    <m/>
    <m/>
    <s v=""/>
    <n v="13"/>
    <n v="397351"/>
    <n v="1139880"/>
    <n v="166042"/>
    <n v="701"/>
    <s v="Carregadeiras Prep. Solo/Plantio"/>
    <n v="52.43"/>
    <n v="13341"/>
    <s v="DISMA DISTRIBUIDORA"/>
    <s v="Araçatuba"/>
    <x v="4"/>
    <x v="1"/>
    <n v="1"/>
    <x v="2"/>
    <n v="1"/>
    <n v="1"/>
    <n v="0.1"/>
    <n v="0"/>
    <n v="0"/>
    <x v="1"/>
  </r>
  <r>
    <x v="2"/>
    <m/>
    <x v="17"/>
    <n v="90199"/>
    <x v="1615"/>
    <x v="0"/>
    <n v="1"/>
    <n v="0"/>
    <n v="1"/>
    <d v="2025-03-27T00:00:00"/>
    <d v="2025-04-09T00:00:00"/>
    <m/>
    <m/>
    <s v=""/>
    <n v="13"/>
    <n v="397360"/>
    <n v="1139887"/>
    <n v="166042"/>
    <n v="112"/>
    <s v="Carregadeiras Colheita"/>
    <n v="52.43"/>
    <n v="13341"/>
    <s v="DISMA DISTRIBUIDORA"/>
    <s v="Araçatuba"/>
    <x v="4"/>
    <x v="1"/>
    <n v="1"/>
    <x v="2"/>
    <n v="1"/>
    <n v="1"/>
    <n v="0.1"/>
    <n v="0"/>
    <n v="0"/>
    <x v="1"/>
  </r>
  <r>
    <x v="2"/>
    <m/>
    <x v="70"/>
    <n v="90199"/>
    <x v="1615"/>
    <x v="0"/>
    <n v="1"/>
    <n v="0"/>
    <n v="1"/>
    <d v="2025-03-27T00:00:00"/>
    <d v="2025-04-09T00:00:00"/>
    <m/>
    <m/>
    <s v=""/>
    <n v="13"/>
    <n v="397366"/>
    <n v="1139888"/>
    <n v="166042"/>
    <n v="113"/>
    <s v="Carregadeiras Geral - Apontamento"/>
    <n v="52.43"/>
    <n v="13341"/>
    <s v="DISMA DISTRIBUIDORA"/>
    <s v="Araçatuba"/>
    <x v="4"/>
    <x v="1"/>
    <n v="1"/>
    <x v="2"/>
    <n v="1"/>
    <n v="1"/>
    <n v="0.1"/>
    <n v="0"/>
    <n v="0"/>
    <x v="1"/>
  </r>
  <r>
    <x v="5"/>
    <m/>
    <x v="44"/>
    <n v="90213"/>
    <x v="1616"/>
    <x v="0"/>
    <n v="1"/>
    <n v="0"/>
    <n v="1"/>
    <d v="2025-03-31T00:00:00"/>
    <d v="2025-04-03T00:00:00"/>
    <m/>
    <m/>
    <s v=""/>
    <n v="3"/>
    <n v="397506"/>
    <n v="1140407"/>
    <n v="0"/>
    <n v="734"/>
    <s v="Caminhões Caçamba"/>
    <n v="3500"/>
    <m/>
    <s v=""/>
    <s v=""/>
    <x v="3"/>
    <x v="1"/>
    <n v="1"/>
    <x v="2"/>
    <n v="1"/>
    <n v="1"/>
    <n v="0"/>
    <n v="1"/>
    <e v="#REF!"/>
    <x v="1"/>
  </r>
  <r>
    <x v="6"/>
    <m/>
    <x v="124"/>
    <n v="90216"/>
    <x v="1617"/>
    <x v="0"/>
    <n v="2"/>
    <n v="0"/>
    <n v="2"/>
    <d v="2025-03-28T00:00:00"/>
    <d v="2025-04-03T00:00:00"/>
    <m/>
    <m/>
    <s v=""/>
    <n v="6"/>
    <n v="397450"/>
    <n v="1140079"/>
    <n v="0"/>
    <n v="695"/>
    <s v="Tratores Tratos Culturais"/>
    <n v="44"/>
    <m/>
    <s v=""/>
    <s v=""/>
    <x v="3"/>
    <x v="1"/>
    <n v="1"/>
    <x v="2"/>
    <n v="1"/>
    <n v="1"/>
    <n v="0"/>
    <n v="1"/>
    <e v="#REF!"/>
    <x v="1"/>
  </r>
  <r>
    <x v="1"/>
    <m/>
    <x v="157"/>
    <n v="90259"/>
    <x v="1618"/>
    <x v="0"/>
    <n v="1"/>
    <n v="0"/>
    <n v="1"/>
    <d v="2025-04-02T00:00:00"/>
    <d v="2025-04-09T00:00:00"/>
    <m/>
    <s v=""/>
    <s v=""/>
    <n v="7"/>
    <n v="397795"/>
    <n v="1141178"/>
    <n v="165967"/>
    <n v="718"/>
    <s v="Automóveis e Utilitários- Ofic. Motomec."/>
    <n v="8.27"/>
    <n v="7692"/>
    <s v="BEZERRA OLIVEIRA"/>
    <s v="Cabedelo"/>
    <x v="0"/>
    <x v="1"/>
    <m/>
    <x v="1"/>
    <n v="1"/>
    <n v="1"/>
    <n v="1"/>
    <n v="0"/>
    <n v="0"/>
    <x v="4"/>
  </r>
  <r>
    <x v="9"/>
    <m/>
    <x v="36"/>
    <n v="90263"/>
    <x v="1619"/>
    <x v="0"/>
    <n v="1"/>
    <n v="0"/>
    <n v="1"/>
    <d v="2025-04-02T00:00:00"/>
    <d v="2025-04-03T00:00:00"/>
    <m/>
    <m/>
    <s v=""/>
    <n v="1"/>
    <n v="397819"/>
    <n v="1141249"/>
    <n v="165780"/>
    <n v="1032"/>
    <s v="Galpão Almox.Oficina Agrícola 092023"/>
    <n v="980"/>
    <n v="4807"/>
    <s v="MAKEL"/>
    <s v="João Pessoa"/>
    <x v="0"/>
    <x v="1"/>
    <n v="1"/>
    <x v="2"/>
    <n v="1"/>
    <n v="1"/>
    <n v="1"/>
    <n v="0"/>
    <n v="0"/>
    <x v="4"/>
  </r>
  <r>
    <x v="8"/>
    <m/>
    <x v="29"/>
    <n v="90284"/>
    <x v="1620"/>
    <x v="0"/>
    <n v="1045"/>
    <n v="0"/>
    <n v="1045"/>
    <d v="2025-06-09T00:00:00"/>
    <d v="2025-06-16T00:00:00"/>
    <s v="0  DC"/>
    <s v="Atrasado"/>
    <d v="2025-06-16T00:00:00"/>
    <n v="7"/>
    <n v="406601"/>
    <m/>
    <n v="169071"/>
    <n v="221"/>
    <s v="Almoxarifados - Estoque geral"/>
    <n v="16.458468899521499"/>
    <n v="15703"/>
    <s v="RAIZEN LUBRIFICANTES"/>
    <s v="Cabo de Santo Agostinho"/>
    <x v="1"/>
    <x v="1"/>
    <m/>
    <x v="1"/>
    <n v="1"/>
    <n v="1"/>
    <n v="0.25"/>
    <n v="0"/>
    <m/>
    <x v="0"/>
  </r>
  <r>
    <x v="0"/>
    <m/>
    <x v="0"/>
    <n v="90284"/>
    <x v="1620"/>
    <x v="0"/>
    <n v="836"/>
    <n v="836"/>
    <m/>
    <d v="2025-07-09T00:00:00"/>
    <d v="2025-07-12T00:00:00"/>
    <s v="0  DC"/>
    <s v="Atrasado"/>
    <d v="2025-07-12T00:00:00"/>
    <n v="3"/>
    <n v="411008"/>
    <m/>
    <n v="170870"/>
    <n v="221"/>
    <s v="Almoxarifados - Estoque geral"/>
    <n v="13760.56"/>
    <n v="15885"/>
    <s v="RAIZEN LUBRIFICANTES "/>
    <s v="Cabo de Santo Agostinho"/>
    <x v="1"/>
    <x v="0"/>
    <m/>
    <x v="0"/>
    <n v="1"/>
    <n v="1"/>
    <n v="0.33333333333333331"/>
    <n v="0"/>
    <m/>
    <x v="3"/>
  </r>
  <r>
    <x v="4"/>
    <m/>
    <x v="140"/>
    <n v="90291"/>
    <x v="1621"/>
    <x v="0"/>
    <n v="1"/>
    <n v="0"/>
    <n v="1"/>
    <d v="2025-06-06T00:00:00"/>
    <d v="2025-06-13T00:00:00"/>
    <s v="0  DC"/>
    <s v="Atrasado"/>
    <d v="2025-06-13T00:00:00"/>
    <n v="7"/>
    <n v="406270"/>
    <m/>
    <n v="169059"/>
    <n v="221"/>
    <s v="Almoxarifados - Estoque geral"/>
    <n v="12"/>
    <n v="10057"/>
    <s v="ARMAZEM MIX"/>
    <s v="Recife"/>
    <x v="1"/>
    <x v="1"/>
    <m/>
    <x v="1"/>
    <n v="1"/>
    <n v="1"/>
    <n v="1"/>
    <n v="0"/>
    <m/>
    <x v="0"/>
  </r>
  <r>
    <x v="4"/>
    <m/>
    <x v="135"/>
    <n v="90291"/>
    <x v="1621"/>
    <x v="0"/>
    <n v="2"/>
    <n v="0"/>
    <n v="2"/>
    <d v="2025-06-16T00:00:00"/>
    <d v="2025-06-23T00:00:00"/>
    <m/>
    <s v=""/>
    <s v=""/>
    <n v="7"/>
    <n v="407690"/>
    <m/>
    <n v="169653"/>
    <n v="221"/>
    <s v="Almoxarifados - Estoque geral"/>
    <n v="6"/>
    <n v="2564"/>
    <s v="ESPERANCA NORDESTE  "/>
    <s v="Recife"/>
    <x v="1"/>
    <x v="1"/>
    <m/>
    <x v="1"/>
    <n v="1"/>
    <n v="1"/>
    <n v="0.5"/>
    <n v="0"/>
    <m/>
    <x v="0"/>
  </r>
  <r>
    <x v="5"/>
    <m/>
    <x v="164"/>
    <n v="90291"/>
    <x v="1621"/>
    <x v="1"/>
    <n v="3"/>
    <n v="3"/>
    <m/>
    <d v="2025-06-26T00:00:00"/>
    <m/>
    <m/>
    <s v=""/>
    <s v=""/>
    <s v="Aguardando OC"/>
    <n v="409103"/>
    <m/>
    <n v="0"/>
    <n v="221"/>
    <s v="Almoxarifados - Estoque geral"/>
    <n v="6"/>
    <m/>
    <s v=""/>
    <s v=""/>
    <x v="3"/>
    <x v="0"/>
    <m/>
    <x v="0"/>
    <n v="1"/>
    <n v="1"/>
    <n v="0"/>
    <n v="1"/>
    <m/>
    <x v="0"/>
  </r>
  <r>
    <x v="5"/>
    <m/>
    <x v="47"/>
    <n v="90297"/>
    <x v="1622"/>
    <x v="0"/>
    <n v="1"/>
    <n v="0"/>
    <n v="1"/>
    <d v="2025-04-04T00:00:00"/>
    <d v="2025-04-10T00:00:00"/>
    <m/>
    <m/>
    <s v=""/>
    <n v="6"/>
    <n v="398083"/>
    <n v="1141958"/>
    <n v="166125"/>
    <n v="685"/>
    <s v="Caminhões Comboio"/>
    <n v="93"/>
    <n v="2097"/>
    <s v="CAUPECAS            "/>
    <s v="Recife"/>
    <x v="1"/>
    <x v="1"/>
    <n v="1"/>
    <x v="2"/>
    <n v="1"/>
    <n v="1"/>
    <n v="0.2"/>
    <n v="0"/>
    <n v="0"/>
    <x v="4"/>
  </r>
  <r>
    <x v="5"/>
    <m/>
    <x v="47"/>
    <n v="90298"/>
    <x v="1623"/>
    <x v="1"/>
    <n v="4"/>
    <n v="4"/>
    <n v="0"/>
    <d v="2025-04-04T00:00:00"/>
    <m/>
    <m/>
    <s v=""/>
    <s v=""/>
    <s v="Aguardando OC"/>
    <n v="398079"/>
    <n v="1141958"/>
    <n v="166125"/>
    <n v="685"/>
    <s v="Caminhões Comboio"/>
    <n v="0"/>
    <m/>
    <s v=""/>
    <s v=""/>
    <x v="3"/>
    <x v="0"/>
    <m/>
    <x v="0"/>
    <n v="1"/>
    <n v="1"/>
    <n v="0.2"/>
    <n v="0"/>
    <n v="0"/>
    <x v="4"/>
  </r>
  <r>
    <x v="5"/>
    <m/>
    <x v="47"/>
    <n v="90299"/>
    <x v="1624"/>
    <x v="0"/>
    <n v="2"/>
    <n v="0"/>
    <n v="2"/>
    <d v="2025-04-04T00:00:00"/>
    <d v="2025-04-09T00:00:00"/>
    <m/>
    <m/>
    <s v=""/>
    <n v="5"/>
    <n v="398086"/>
    <n v="1141958"/>
    <n v="165977"/>
    <n v="685"/>
    <s v="Caminhões Comboio"/>
    <n v="106.72"/>
    <n v="6880"/>
    <s v="AUTO NORTE"/>
    <s v="Bayeux"/>
    <x v="0"/>
    <x v="1"/>
    <n v="1"/>
    <x v="2"/>
    <n v="1"/>
    <n v="1"/>
    <n v="1"/>
    <n v="0"/>
    <n v="0"/>
    <x v="4"/>
  </r>
  <r>
    <x v="5"/>
    <m/>
    <x v="47"/>
    <n v="90300"/>
    <x v="1625"/>
    <x v="0"/>
    <n v="2"/>
    <n v="0"/>
    <n v="2"/>
    <d v="2025-04-04T00:00:00"/>
    <d v="2025-04-10T00:00:00"/>
    <m/>
    <s v=""/>
    <s v=""/>
    <n v="6"/>
    <n v="398082"/>
    <n v="1141958"/>
    <n v="166125"/>
    <n v="685"/>
    <s v="Caminhões Comboio"/>
    <n v="8.8000000000000007"/>
    <n v="2097"/>
    <s v="CAUPECAS            "/>
    <s v="Recife"/>
    <x v="1"/>
    <x v="1"/>
    <n v="0"/>
    <x v="1"/>
    <n v="1"/>
    <n v="1"/>
    <n v="0.2"/>
    <n v="0"/>
    <n v="0"/>
    <x v="4"/>
  </r>
  <r>
    <x v="5"/>
    <m/>
    <x v="14"/>
    <n v="90300"/>
    <x v="1625"/>
    <x v="0"/>
    <n v="4"/>
    <n v="4"/>
    <m/>
    <d v="2025-07-14T00:00:00"/>
    <d v="2025-07-19T00:00:00"/>
    <s v="1  DC"/>
    <s v="Atrasado"/>
    <d v="2025-07-20T00:00:00"/>
    <n v="5"/>
    <n v="411610"/>
    <m/>
    <n v="171164"/>
    <n v="221"/>
    <s v="Almoxarifados - Estoque geral"/>
    <n v="4.76"/>
    <n v="2097"/>
    <s v="CAUPECAS            "/>
    <s v="Recife"/>
    <x v="1"/>
    <x v="0"/>
    <m/>
    <x v="0"/>
    <n v="1"/>
    <n v="1"/>
    <n v="0.5"/>
    <n v="0"/>
    <m/>
    <x v="3"/>
  </r>
  <r>
    <x v="5"/>
    <m/>
    <x v="44"/>
    <n v="90300"/>
    <x v="1625"/>
    <x v="0"/>
    <n v="4"/>
    <n v="4"/>
    <m/>
    <d v="2025-07-14T00:00:00"/>
    <d v="2025-07-19T00:00:00"/>
    <s v="1  DC"/>
    <s v="Atrasado"/>
    <d v="2025-07-20T00:00:00"/>
    <n v="5"/>
    <n v="411633"/>
    <m/>
    <n v="171164"/>
    <n v="221"/>
    <s v="Almoxarifados - Estoque geral"/>
    <n v="4.76"/>
    <n v="2097"/>
    <s v="CAUPECAS            "/>
    <s v="Recife"/>
    <x v="1"/>
    <x v="0"/>
    <m/>
    <x v="0"/>
    <n v="1"/>
    <n v="1"/>
    <n v="0.5"/>
    <n v="0"/>
    <m/>
    <x v="3"/>
  </r>
  <r>
    <x v="3"/>
    <m/>
    <x v="103"/>
    <n v="90335"/>
    <x v="1626"/>
    <x v="1"/>
    <n v="1"/>
    <n v="1"/>
    <n v="0"/>
    <d v="2025-04-02T00:00:00"/>
    <m/>
    <m/>
    <s v=""/>
    <s v=""/>
    <s v="Aguardando OC"/>
    <n v="398360"/>
    <n v="1141170"/>
    <n v="0"/>
    <n v="725"/>
    <s v="Escavadeiras"/>
    <n v="0"/>
    <m/>
    <s v=""/>
    <s v=""/>
    <x v="3"/>
    <x v="0"/>
    <m/>
    <x v="0"/>
    <n v="1"/>
    <n v="1"/>
    <n v="0"/>
    <n v="1"/>
    <e v="#REF!"/>
    <x v="4"/>
  </r>
  <r>
    <x v="6"/>
    <m/>
    <x v="24"/>
    <n v="90336"/>
    <x v="1627"/>
    <x v="0"/>
    <n v="1"/>
    <n v="0"/>
    <n v="1"/>
    <d v="2025-04-08T00:00:00"/>
    <d v="2025-04-16T00:00:00"/>
    <m/>
    <m/>
    <s v=""/>
    <n v="8"/>
    <n v="398387"/>
    <n v="1142680"/>
    <n v="166417"/>
    <n v="692"/>
    <s v="Tratores Preparo Solo"/>
    <n v="13.98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24"/>
    <n v="90337"/>
    <x v="1628"/>
    <x v="0"/>
    <n v="1"/>
    <n v="0"/>
    <n v="1"/>
    <d v="2025-04-08T00:00:00"/>
    <d v="2025-04-16T00:00:00"/>
    <m/>
    <m/>
    <s v=""/>
    <n v="8"/>
    <n v="398388"/>
    <n v="1142680"/>
    <n v="166417"/>
    <n v="692"/>
    <s v="Tratores Preparo Solo"/>
    <n v="57.94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24"/>
    <n v="90338"/>
    <x v="1629"/>
    <x v="0"/>
    <n v="2"/>
    <n v="0"/>
    <n v="2"/>
    <d v="2025-04-08T00:00:00"/>
    <d v="2025-04-16T00:00:00"/>
    <m/>
    <m/>
    <s v=""/>
    <n v="8"/>
    <n v="398390"/>
    <n v="1142680"/>
    <n v="166417"/>
    <n v="692"/>
    <s v="Tratores Preparo Solo"/>
    <n v="38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24"/>
    <n v="90339"/>
    <x v="1630"/>
    <x v="0"/>
    <n v="2"/>
    <n v="0"/>
    <n v="2"/>
    <d v="2025-04-08T00:00:00"/>
    <d v="2025-04-16T00:00:00"/>
    <m/>
    <m/>
    <s v=""/>
    <n v="8"/>
    <n v="398395"/>
    <n v="1142680"/>
    <n v="166418"/>
    <n v="692"/>
    <s v="Tratores Preparo Solo"/>
    <n v="0.6"/>
    <n v="14487"/>
    <s v="FL TRATORES "/>
    <s v="Recife"/>
    <x v="1"/>
    <x v="1"/>
    <n v="1"/>
    <x v="2"/>
    <n v="1"/>
    <n v="1"/>
    <n v="0.2"/>
    <n v="0"/>
    <n v="0"/>
    <x v="4"/>
  </r>
  <r>
    <x v="6"/>
    <m/>
    <x v="24"/>
    <n v="90340"/>
    <x v="1631"/>
    <x v="0"/>
    <n v="1"/>
    <n v="0"/>
    <n v="1"/>
    <d v="2025-04-08T00:00:00"/>
    <d v="2025-04-16T00:00:00"/>
    <m/>
    <m/>
    <s v=""/>
    <n v="8"/>
    <n v="398396"/>
    <n v="1142680"/>
    <n v="166465"/>
    <n v="692"/>
    <s v="Tratores Preparo Solo"/>
    <n v="380"/>
    <m/>
    <s v=""/>
    <s v=""/>
    <x v="3"/>
    <x v="1"/>
    <n v="1"/>
    <x v="2"/>
    <n v="1"/>
    <n v="1"/>
    <n v="1"/>
    <n v="0"/>
    <n v="0"/>
    <x v="4"/>
  </r>
  <r>
    <x v="6"/>
    <m/>
    <x v="24"/>
    <n v="90341"/>
    <x v="1632"/>
    <x v="0"/>
    <n v="1"/>
    <n v="0"/>
    <n v="1"/>
    <d v="2025-04-08T00:00:00"/>
    <d v="2025-04-29T00:00:00"/>
    <m/>
    <m/>
    <s v=""/>
    <n v="21"/>
    <n v="398373"/>
    <n v="1142680"/>
    <n v="166910"/>
    <n v="692"/>
    <s v="Tratores Preparo Solo"/>
    <n v="520"/>
    <n v="14487"/>
    <s v="FL TRATORES "/>
    <s v="Recife"/>
    <x v="1"/>
    <x v="1"/>
    <n v="1"/>
    <x v="2"/>
    <n v="1"/>
    <n v="1"/>
    <n v="1"/>
    <n v="0"/>
    <m/>
    <x v="4"/>
  </r>
  <r>
    <x v="6"/>
    <m/>
    <x v="24"/>
    <n v="90342"/>
    <x v="1633"/>
    <x v="0"/>
    <n v="1"/>
    <n v="0"/>
    <n v="1"/>
    <d v="2025-04-08T00:00:00"/>
    <d v="2025-04-16T00:00:00"/>
    <m/>
    <m/>
    <s v=""/>
    <n v="8"/>
    <n v="398377"/>
    <n v="1142680"/>
    <n v="166417"/>
    <n v="692"/>
    <s v="Tratores Preparo Solo"/>
    <n v="186.75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24"/>
    <n v="90343"/>
    <x v="1634"/>
    <x v="0"/>
    <n v="1"/>
    <n v="0"/>
    <n v="1"/>
    <d v="2025-04-08T00:00:00"/>
    <d v="2025-04-16T00:00:00"/>
    <m/>
    <m/>
    <s v=""/>
    <n v="8"/>
    <n v="398381"/>
    <n v="1142680"/>
    <n v="166417"/>
    <n v="692"/>
    <s v="Tratores Preparo Solo"/>
    <n v="42.6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24"/>
    <n v="90344"/>
    <x v="1635"/>
    <x v="0"/>
    <n v="1"/>
    <n v="0"/>
    <n v="1"/>
    <d v="2025-04-08T00:00:00"/>
    <d v="2025-04-16T00:00:00"/>
    <m/>
    <s v=""/>
    <s v=""/>
    <n v="8"/>
    <n v="398382"/>
    <n v="1142680"/>
    <n v="166464"/>
    <n v="692"/>
    <s v="Tratores Preparo Solo"/>
    <n v="1454"/>
    <n v="13341"/>
    <s v="DISMA DISTRIBUIDORA"/>
    <s v="Araçatuba"/>
    <x v="4"/>
    <x v="1"/>
    <n v="1"/>
    <x v="2"/>
    <n v="1"/>
    <n v="1"/>
    <n v="0.5"/>
    <n v="0"/>
    <n v="0"/>
    <x v="4"/>
  </r>
  <r>
    <x v="6"/>
    <m/>
    <x v="24"/>
    <n v="90345"/>
    <x v="1636"/>
    <x v="0"/>
    <n v="1"/>
    <n v="0"/>
    <n v="1"/>
    <d v="2025-04-08T00:00:00"/>
    <d v="2025-04-16T00:00:00"/>
    <m/>
    <m/>
    <s v=""/>
    <n v="8"/>
    <n v="398383"/>
    <n v="1142680"/>
    <n v="166417"/>
    <n v="692"/>
    <s v="Tratores Preparo Solo"/>
    <n v="186.75"/>
    <n v="13341"/>
    <s v="DISMA DISTRIBUIDORA"/>
    <s v="Araçatuba"/>
    <x v="4"/>
    <x v="1"/>
    <n v="1"/>
    <x v="2"/>
    <n v="1"/>
    <n v="1"/>
    <n v="6.25E-2"/>
    <n v="0"/>
    <n v="0"/>
    <x v="4"/>
  </r>
  <r>
    <x v="6"/>
    <m/>
    <x v="24"/>
    <n v="90346"/>
    <x v="1637"/>
    <x v="0"/>
    <n v="1"/>
    <n v="0"/>
    <n v="1"/>
    <d v="2025-04-08T00:00:00"/>
    <d v="2025-04-16T00:00:00"/>
    <m/>
    <m/>
    <s v=""/>
    <n v="8"/>
    <n v="398385"/>
    <n v="1142680"/>
    <n v="166418"/>
    <n v="692"/>
    <s v="Tratores Preparo Solo"/>
    <n v="260"/>
    <n v="14487"/>
    <s v="FL TRATORES "/>
    <s v="Recife"/>
    <x v="1"/>
    <x v="1"/>
    <n v="1"/>
    <x v="2"/>
    <n v="1"/>
    <n v="1"/>
    <n v="0.2"/>
    <n v="0"/>
    <n v="0"/>
    <x v="4"/>
  </r>
  <r>
    <x v="5"/>
    <m/>
    <x v="148"/>
    <n v="90347"/>
    <x v="1638"/>
    <x v="0"/>
    <n v="6"/>
    <n v="0"/>
    <n v="6"/>
    <d v="2025-04-08T00:00:00"/>
    <d v="2025-04-16T00:00:00"/>
    <m/>
    <m/>
    <s v=""/>
    <n v="8"/>
    <n v="398399"/>
    <n v="1142692"/>
    <n v="166420"/>
    <n v="996"/>
    <s v="Caminhões Apoio"/>
    <n v="840"/>
    <n v="2528"/>
    <s v="REDIESEL            "/>
    <s v="Jaboatão dos Guararapes"/>
    <x v="1"/>
    <x v="1"/>
    <n v="1"/>
    <x v="2"/>
    <n v="1"/>
    <n v="1"/>
    <n v="0.25"/>
    <n v="0"/>
    <n v="0"/>
    <x v="4"/>
  </r>
  <r>
    <x v="5"/>
    <m/>
    <x v="46"/>
    <n v="90348"/>
    <x v="1639"/>
    <x v="0"/>
    <n v="1"/>
    <n v="0"/>
    <n v="1"/>
    <d v="2025-04-09T00:00:00"/>
    <d v="2025-04-21T00:00:00"/>
    <m/>
    <m/>
    <s v=""/>
    <n v="12"/>
    <n v="398623"/>
    <n v="1143190"/>
    <n v="166528"/>
    <n v="683"/>
    <s v="Caminhões Prancha"/>
    <n v="619.1"/>
    <n v="11198"/>
    <s v="4E EQUIPAMENTOS"/>
    <s v="Goiânia"/>
    <x v="2"/>
    <x v="1"/>
    <m/>
    <x v="1"/>
    <n v="1"/>
    <n v="1"/>
    <n v="8.3333333333333329E-2"/>
    <n v="0"/>
    <n v="0"/>
    <x v="4"/>
  </r>
  <r>
    <x v="5"/>
    <m/>
    <x v="46"/>
    <n v="90350"/>
    <x v="1640"/>
    <x v="0"/>
    <n v="2"/>
    <n v="0"/>
    <n v="2"/>
    <d v="2025-04-09T00:00:00"/>
    <d v="2025-04-21T00:00:00"/>
    <m/>
    <m/>
    <s v=""/>
    <n v="12"/>
    <n v="398624"/>
    <n v="1143190"/>
    <n v="166528"/>
    <n v="683"/>
    <s v="Caminhões Prancha"/>
    <n v="366.18"/>
    <n v="11198"/>
    <s v="4E EQUIPAMENTOS"/>
    <s v="Goiânia"/>
    <x v="2"/>
    <x v="1"/>
    <m/>
    <x v="1"/>
    <n v="1"/>
    <n v="1"/>
    <n v="8.3333333333333329E-2"/>
    <n v="0"/>
    <n v="0"/>
    <x v="4"/>
  </r>
  <r>
    <x v="5"/>
    <m/>
    <x v="46"/>
    <n v="90351"/>
    <x v="1641"/>
    <x v="0"/>
    <n v="1"/>
    <n v="0"/>
    <n v="1"/>
    <d v="2025-04-09T00:00:00"/>
    <d v="2025-05-07T00:00:00"/>
    <m/>
    <m/>
    <s v=""/>
    <n v="28"/>
    <n v="398626"/>
    <n v="1143190"/>
    <n v="166528"/>
    <n v="683"/>
    <s v="Caminhões Prancha"/>
    <n v="605"/>
    <n v="2528"/>
    <s v="REDIESEL            "/>
    <s v="Jaboatão dos Guararapes"/>
    <x v="1"/>
    <x v="1"/>
    <m/>
    <x v="1"/>
    <n v="1"/>
    <n v="1"/>
    <n v="8.3333333333333329E-2"/>
    <n v="0"/>
    <n v="0"/>
    <x v="4"/>
  </r>
  <r>
    <x v="5"/>
    <m/>
    <x v="46"/>
    <n v="90352"/>
    <x v="1642"/>
    <x v="0"/>
    <n v="1"/>
    <n v="0"/>
    <n v="1"/>
    <d v="2025-04-09T00:00:00"/>
    <d v="2025-04-29T00:00:00"/>
    <m/>
    <m/>
    <s v=""/>
    <n v="20"/>
    <n v="398627"/>
    <n v="1143190"/>
    <n v="166908"/>
    <n v="683"/>
    <s v="Caminhões Prancha"/>
    <n v="1078"/>
    <n v="15716"/>
    <s v="BRADIPE"/>
    <s v="Jaboatão dos Guararapes"/>
    <x v="1"/>
    <x v="1"/>
    <n v="1"/>
    <x v="2"/>
    <n v="1"/>
    <n v="1"/>
    <n v="0.33333333333333331"/>
    <n v="0"/>
    <m/>
    <x v="4"/>
  </r>
  <r>
    <x v="5"/>
    <m/>
    <x v="46"/>
    <n v="90353"/>
    <x v="1643"/>
    <x v="0"/>
    <n v="1"/>
    <n v="0"/>
    <n v="1"/>
    <d v="2025-04-09T00:00:00"/>
    <d v="2025-04-21T00:00:00"/>
    <m/>
    <m/>
    <s v=""/>
    <n v="12"/>
    <n v="398628"/>
    <n v="1143190"/>
    <n v="166528"/>
    <n v="683"/>
    <s v="Caminhões Prancha"/>
    <n v="319.33"/>
    <n v="11198"/>
    <s v="4E EQUIPAMENTOS"/>
    <s v="Goiânia"/>
    <x v="2"/>
    <x v="1"/>
    <m/>
    <x v="1"/>
    <n v="1"/>
    <n v="1"/>
    <n v="8.3333333333333329E-2"/>
    <n v="0"/>
    <n v="0"/>
    <x v="4"/>
  </r>
  <r>
    <x v="5"/>
    <m/>
    <x v="46"/>
    <n v="90355"/>
    <x v="1644"/>
    <x v="0"/>
    <n v="1"/>
    <n v="0"/>
    <n v="1"/>
    <d v="2025-04-09T00:00:00"/>
    <d v="2025-04-21T00:00:00"/>
    <m/>
    <m/>
    <s v=""/>
    <n v="12"/>
    <n v="398642"/>
    <n v="1143190"/>
    <n v="166528"/>
    <n v="683"/>
    <s v="Caminhões Prancha"/>
    <n v="178.7"/>
    <n v="11198"/>
    <s v="4E EQUIPAMENTOS"/>
    <s v="Goiânia"/>
    <x v="2"/>
    <x v="1"/>
    <m/>
    <x v="1"/>
    <n v="1"/>
    <n v="1"/>
    <n v="8.3333333333333329E-2"/>
    <n v="0"/>
    <n v="0"/>
    <x v="4"/>
  </r>
  <r>
    <x v="5"/>
    <m/>
    <x v="46"/>
    <n v="90356"/>
    <x v="1645"/>
    <x v="0"/>
    <n v="2"/>
    <n v="0"/>
    <n v="2"/>
    <d v="2025-04-09T00:00:00"/>
    <d v="2025-04-21T00:00:00"/>
    <m/>
    <m/>
    <s v=""/>
    <n v="12"/>
    <n v="398646"/>
    <n v="1143190"/>
    <n v="166528"/>
    <n v="683"/>
    <s v="Caminhões Prancha"/>
    <n v="83.84"/>
    <n v="11198"/>
    <s v="4E EQUIPAMENTOS"/>
    <s v="Goiânia"/>
    <x v="2"/>
    <x v="1"/>
    <m/>
    <x v="1"/>
    <n v="1"/>
    <n v="1"/>
    <n v="8.3333333333333329E-2"/>
    <n v="0"/>
    <n v="0"/>
    <x v="4"/>
  </r>
  <r>
    <x v="5"/>
    <m/>
    <x v="46"/>
    <n v="90358"/>
    <x v="1646"/>
    <x v="0"/>
    <n v="1"/>
    <n v="0"/>
    <n v="1"/>
    <d v="2025-04-09T00:00:00"/>
    <d v="2025-04-29T00:00:00"/>
    <m/>
    <m/>
    <s v=""/>
    <n v="20"/>
    <n v="398644"/>
    <n v="1143190"/>
    <n v="166908"/>
    <n v="683"/>
    <s v="Caminhões Prancha"/>
    <n v="1045"/>
    <n v="15716"/>
    <s v="BRADIPE"/>
    <s v="Jaboatão dos Guararapes"/>
    <x v="1"/>
    <x v="1"/>
    <n v="1"/>
    <x v="2"/>
    <n v="1"/>
    <n v="1"/>
    <n v="0.33333333333333331"/>
    <n v="0"/>
    <m/>
    <x v="4"/>
  </r>
  <r>
    <x v="5"/>
    <m/>
    <x v="46"/>
    <n v="90359"/>
    <x v="1647"/>
    <x v="0"/>
    <n v="1"/>
    <n v="0"/>
    <n v="1"/>
    <d v="2025-04-09T00:00:00"/>
    <d v="2025-04-29T00:00:00"/>
    <m/>
    <m/>
    <s v=""/>
    <n v="20"/>
    <n v="398645"/>
    <n v="1143190"/>
    <n v="166908"/>
    <n v="683"/>
    <s v="Caminhões Prancha"/>
    <n v="1045"/>
    <n v="15716"/>
    <s v="BRADIPE"/>
    <s v="Jaboatão dos Guararapes"/>
    <x v="1"/>
    <x v="1"/>
    <n v="1"/>
    <x v="2"/>
    <n v="1"/>
    <n v="1"/>
    <n v="0.33333333333333331"/>
    <n v="0"/>
    <m/>
    <x v="4"/>
  </r>
  <r>
    <x v="5"/>
    <m/>
    <x v="46"/>
    <n v="90361"/>
    <x v="1648"/>
    <x v="0"/>
    <n v="1"/>
    <n v="0"/>
    <n v="1"/>
    <d v="2025-04-09T00:00:00"/>
    <d v="2025-04-21T00:00:00"/>
    <m/>
    <m/>
    <s v=""/>
    <n v="12"/>
    <n v="398631"/>
    <n v="1143190"/>
    <n v="166528"/>
    <n v="683"/>
    <s v="Caminhões Prancha"/>
    <n v="101.1"/>
    <n v="11198"/>
    <s v="4E EQUIPAMENTOS"/>
    <s v="Goiânia"/>
    <x v="2"/>
    <x v="1"/>
    <m/>
    <x v="1"/>
    <n v="1"/>
    <n v="1"/>
    <n v="8.3333333333333329E-2"/>
    <n v="0"/>
    <n v="0"/>
    <x v="4"/>
  </r>
  <r>
    <x v="5"/>
    <m/>
    <x v="46"/>
    <n v="90362"/>
    <x v="1649"/>
    <x v="0"/>
    <n v="1"/>
    <n v="0"/>
    <n v="1"/>
    <d v="2025-04-09T00:00:00"/>
    <d v="2025-04-21T00:00:00"/>
    <m/>
    <m/>
    <s v=""/>
    <n v="12"/>
    <n v="398632"/>
    <n v="1143190"/>
    <n v="166528"/>
    <n v="683"/>
    <s v="Caminhões Prancha"/>
    <n v="101.1"/>
    <n v="11198"/>
    <s v="4E EQUIPAMENTOS"/>
    <s v="Goiânia"/>
    <x v="2"/>
    <x v="1"/>
    <m/>
    <x v="1"/>
    <n v="1"/>
    <n v="1"/>
    <n v="8.3333333333333329E-2"/>
    <n v="0"/>
    <n v="0"/>
    <x v="4"/>
  </r>
  <r>
    <x v="5"/>
    <m/>
    <x v="46"/>
    <n v="90363"/>
    <x v="1650"/>
    <x v="0"/>
    <n v="1"/>
    <n v="0"/>
    <n v="1"/>
    <d v="2025-04-09T00:00:00"/>
    <d v="2025-04-21T00:00:00"/>
    <m/>
    <m/>
    <s v=""/>
    <n v="12"/>
    <n v="398633"/>
    <n v="1143190"/>
    <n v="166528"/>
    <n v="683"/>
    <s v="Caminhões Prancha"/>
    <n v="84.67"/>
    <n v="11198"/>
    <s v="4E EQUIPAMENTOS"/>
    <s v="Goiânia"/>
    <x v="2"/>
    <x v="1"/>
    <m/>
    <x v="1"/>
    <n v="1"/>
    <n v="1"/>
    <n v="8.3333333333333329E-2"/>
    <n v="0"/>
    <n v="0"/>
    <x v="4"/>
  </r>
  <r>
    <x v="5"/>
    <m/>
    <x v="46"/>
    <n v="90364"/>
    <x v="1651"/>
    <x v="0"/>
    <n v="1"/>
    <n v="0"/>
    <n v="1"/>
    <d v="2025-04-09T00:00:00"/>
    <d v="2025-04-21T00:00:00"/>
    <m/>
    <m/>
    <s v=""/>
    <n v="12"/>
    <n v="398634"/>
    <n v="1143190"/>
    <n v="166528"/>
    <n v="683"/>
    <s v="Caminhões Prancha"/>
    <n v="84.67"/>
    <n v="11198"/>
    <s v="4E EQUIPAMENTOS"/>
    <s v="Goiânia"/>
    <x v="2"/>
    <x v="1"/>
    <m/>
    <x v="1"/>
    <n v="1"/>
    <n v="1"/>
    <n v="8.3333333333333329E-2"/>
    <n v="0"/>
    <n v="0"/>
    <x v="4"/>
  </r>
  <r>
    <x v="3"/>
    <m/>
    <x v="3"/>
    <n v="90365"/>
    <x v="1652"/>
    <x v="0"/>
    <n v="2"/>
    <n v="0"/>
    <n v="2"/>
    <d v="2025-04-08T00:00:00"/>
    <d v="2025-04-29T00:00:00"/>
    <m/>
    <m/>
    <s v=""/>
    <n v="21"/>
    <n v="398650"/>
    <n v="1142740"/>
    <n v="166912"/>
    <n v="722"/>
    <s v="Pás Carregadoras"/>
    <n v="390"/>
    <n v="4654"/>
    <s v="DISBEC"/>
    <s v="Paulista"/>
    <x v="1"/>
    <x v="1"/>
    <n v="1"/>
    <x v="2"/>
    <n v="1"/>
    <n v="1"/>
    <n v="1"/>
    <n v="0"/>
    <m/>
    <x v="4"/>
  </r>
  <r>
    <x v="5"/>
    <m/>
    <x v="46"/>
    <n v="90398"/>
    <x v="1653"/>
    <x v="1"/>
    <n v="2"/>
    <n v="2"/>
    <n v="0"/>
    <d v="2025-04-09T00:00:00"/>
    <m/>
    <m/>
    <s v=""/>
    <s v=""/>
    <s v="Aguardando OC"/>
    <n v="398643"/>
    <n v="1143190"/>
    <n v="0"/>
    <n v="683"/>
    <s v="Caminhões Prancha"/>
    <n v="0"/>
    <m/>
    <s v=""/>
    <s v=""/>
    <x v="3"/>
    <x v="0"/>
    <m/>
    <x v="0"/>
    <n v="1"/>
    <n v="1"/>
    <n v="0"/>
    <n v="1"/>
    <e v="#REF!"/>
    <x v="4"/>
  </r>
  <r>
    <x v="5"/>
    <m/>
    <x v="46"/>
    <n v="90399"/>
    <x v="1654"/>
    <x v="1"/>
    <n v="1"/>
    <n v="1"/>
    <n v="0"/>
    <d v="2025-04-09T00:00:00"/>
    <m/>
    <m/>
    <s v=""/>
    <s v=""/>
    <s v="Aguardando OC"/>
    <n v="398630"/>
    <n v="1143190"/>
    <n v="0"/>
    <n v="683"/>
    <s v="Caminhões Prancha"/>
    <n v="0"/>
    <m/>
    <s v=""/>
    <s v=""/>
    <x v="3"/>
    <x v="0"/>
    <m/>
    <x v="0"/>
    <n v="1"/>
    <n v="1"/>
    <n v="0"/>
    <n v="1"/>
    <e v="#REF!"/>
    <x v="4"/>
  </r>
  <r>
    <x v="5"/>
    <m/>
    <x v="40"/>
    <n v="90403"/>
    <x v="1655"/>
    <x v="0"/>
    <n v="1"/>
    <n v="0"/>
    <n v="1"/>
    <d v="2025-04-09T00:00:00"/>
    <d v="2025-04-12T00:00:00"/>
    <m/>
    <m/>
    <s v=""/>
    <n v="3"/>
    <n v="398683"/>
    <n v="1143267"/>
    <n v="166217"/>
    <n v="684"/>
    <s v="Caminhões Bombeiro"/>
    <n v="28"/>
    <m/>
    <s v=""/>
    <s v=""/>
    <x v="3"/>
    <x v="1"/>
    <n v="1"/>
    <x v="2"/>
    <n v="1"/>
    <n v="1"/>
    <n v="9.0909090909090912E-2"/>
    <n v="0"/>
    <n v="0"/>
    <x v="4"/>
  </r>
  <r>
    <x v="5"/>
    <m/>
    <x v="40"/>
    <n v="90404"/>
    <x v="1656"/>
    <x v="0"/>
    <n v="1"/>
    <n v="0"/>
    <n v="1"/>
    <d v="2025-04-09T00:00:00"/>
    <d v="2025-04-12T00:00:00"/>
    <m/>
    <m/>
    <s v=""/>
    <n v="3"/>
    <n v="398681"/>
    <n v="1143267"/>
    <n v="166234"/>
    <n v="684"/>
    <s v="Caminhões Bombeiro"/>
    <n v="319.12"/>
    <m/>
    <s v=""/>
    <s v=""/>
    <x v="3"/>
    <x v="1"/>
    <n v="1"/>
    <x v="2"/>
    <n v="1"/>
    <n v="1"/>
    <n v="0.25"/>
    <n v="0"/>
    <n v="0"/>
    <x v="4"/>
  </r>
  <r>
    <x v="5"/>
    <m/>
    <x v="40"/>
    <n v="90405"/>
    <x v="1657"/>
    <x v="0"/>
    <n v="1"/>
    <n v="0"/>
    <n v="1"/>
    <d v="2025-04-09T00:00:00"/>
    <d v="2025-04-12T00:00:00"/>
    <m/>
    <m/>
    <s v=""/>
    <n v="3"/>
    <n v="398675"/>
    <n v="1143267"/>
    <n v="166217"/>
    <n v="684"/>
    <s v="Caminhões Bombeiro"/>
    <n v="20"/>
    <m/>
    <s v=""/>
    <s v=""/>
    <x v="3"/>
    <x v="1"/>
    <n v="1"/>
    <x v="2"/>
    <n v="1"/>
    <n v="1"/>
    <n v="9.0909090909090912E-2"/>
    <n v="0"/>
    <n v="0"/>
    <x v="4"/>
  </r>
  <r>
    <x v="5"/>
    <m/>
    <x v="40"/>
    <n v="90406"/>
    <x v="1658"/>
    <x v="0"/>
    <n v="1"/>
    <n v="0"/>
    <n v="1"/>
    <d v="2025-04-09T00:00:00"/>
    <d v="2025-04-12T00:00:00"/>
    <m/>
    <m/>
    <s v=""/>
    <n v="3"/>
    <n v="398690"/>
    <n v="1143267"/>
    <n v="166234"/>
    <n v="684"/>
    <s v="Caminhões Bombeiro"/>
    <n v="844.35"/>
    <m/>
    <s v=""/>
    <s v=""/>
    <x v="3"/>
    <x v="1"/>
    <n v="1"/>
    <x v="2"/>
    <n v="1"/>
    <n v="1"/>
    <n v="0.25"/>
    <n v="0"/>
    <n v="0"/>
    <x v="4"/>
  </r>
  <r>
    <x v="5"/>
    <m/>
    <x v="40"/>
    <n v="90407"/>
    <x v="1659"/>
    <x v="0"/>
    <n v="1"/>
    <n v="0"/>
    <n v="1"/>
    <d v="2025-04-09T00:00:00"/>
    <d v="2025-04-16T00:00:00"/>
    <m/>
    <m/>
    <s v=""/>
    <n v="7"/>
    <n v="398673"/>
    <n v="1143267"/>
    <n v="166441"/>
    <n v="684"/>
    <s v="Caminhões Bombeiro"/>
    <n v="188"/>
    <n v="15716"/>
    <s v="BRADIPE"/>
    <s v="Jaboatão dos Guararapes"/>
    <x v="1"/>
    <x v="1"/>
    <n v="1"/>
    <x v="2"/>
    <n v="1"/>
    <n v="1"/>
    <n v="1"/>
    <n v="0"/>
    <n v="0"/>
    <x v="4"/>
  </r>
  <r>
    <x v="5"/>
    <m/>
    <x v="40"/>
    <n v="90409"/>
    <x v="1660"/>
    <x v="0"/>
    <n v="1"/>
    <n v="0"/>
    <n v="1"/>
    <d v="2025-04-09T00:00:00"/>
    <d v="2025-04-12T00:00:00"/>
    <m/>
    <m/>
    <s v=""/>
    <n v="3"/>
    <n v="398678"/>
    <n v="1143267"/>
    <n v="166233"/>
    <n v="684"/>
    <s v="Caminhões Bombeiro"/>
    <n v="900"/>
    <m/>
    <s v=""/>
    <s v=""/>
    <x v="3"/>
    <x v="1"/>
    <n v="1"/>
    <x v="2"/>
    <n v="1"/>
    <n v="1"/>
    <n v="1"/>
    <n v="0"/>
    <n v="0"/>
    <x v="4"/>
  </r>
  <r>
    <x v="5"/>
    <m/>
    <x v="40"/>
    <n v="90411"/>
    <x v="1661"/>
    <x v="0"/>
    <n v="1"/>
    <n v="0"/>
    <n v="1"/>
    <d v="2025-04-09T00:00:00"/>
    <d v="2025-04-12T00:00:00"/>
    <m/>
    <m/>
    <s v=""/>
    <n v="3"/>
    <n v="398677"/>
    <n v="1143267"/>
    <n v="166217"/>
    <n v="684"/>
    <s v="Caminhões Bombeiro"/>
    <n v="38"/>
    <m/>
    <s v=""/>
    <s v=""/>
    <x v="3"/>
    <x v="1"/>
    <n v="1"/>
    <x v="2"/>
    <n v="1"/>
    <n v="1"/>
    <n v="9.0909090909090912E-2"/>
    <n v="0"/>
    <n v="0"/>
    <x v="4"/>
  </r>
  <r>
    <x v="1"/>
    <m/>
    <x v="104"/>
    <n v="90421"/>
    <x v="1662"/>
    <x v="0"/>
    <n v="1"/>
    <n v="0"/>
    <n v="1"/>
    <d v="2025-04-09T00:00:00"/>
    <d v="2025-04-16T00:00:00"/>
    <m/>
    <m/>
    <s v=""/>
    <n v="7"/>
    <n v="398744"/>
    <n v="1143417"/>
    <n v="166437"/>
    <n v="719"/>
    <s v="Automóveis e utilitários - Adm. Agricola"/>
    <n v="698.67"/>
    <n v="9855"/>
    <s v="FIORI VEICOLO"/>
    <s v="João Pessoa"/>
    <x v="0"/>
    <x v="1"/>
    <m/>
    <x v="1"/>
    <n v="1"/>
    <n v="1"/>
    <n v="0.16666666666666666"/>
    <n v="0"/>
    <n v="0"/>
    <x v="4"/>
  </r>
  <r>
    <x v="6"/>
    <m/>
    <x v="65"/>
    <n v="90423"/>
    <x v="1663"/>
    <x v="0"/>
    <n v="1"/>
    <n v="0"/>
    <n v="1"/>
    <d v="2025-04-10T00:00:00"/>
    <d v="2025-04-16T00:00:00"/>
    <m/>
    <s v=""/>
    <s v=""/>
    <n v="6"/>
    <n v="398780"/>
    <n v="1143521"/>
    <n v="166434"/>
    <n v="694"/>
    <s v="Tratores Plantio"/>
    <n v="88"/>
    <n v="15702"/>
    <s v="MAQTRAL - PB"/>
    <s v="Bayeux"/>
    <x v="0"/>
    <x v="1"/>
    <m/>
    <x v="1"/>
    <n v="1"/>
    <n v="1"/>
    <n v="0.33333333333333331"/>
    <n v="0"/>
    <n v="0"/>
    <x v="4"/>
  </r>
  <r>
    <x v="6"/>
    <m/>
    <x v="66"/>
    <n v="90423"/>
    <x v="1663"/>
    <x v="0"/>
    <n v="1"/>
    <n v="0"/>
    <n v="1"/>
    <d v="2025-04-10T00:00:00"/>
    <d v="2025-04-16T00:00:00"/>
    <s v="0  DC"/>
    <s v="Atrasado"/>
    <d v="2025-04-16T00:00:00"/>
    <n v="6"/>
    <n v="398787"/>
    <m/>
    <n v="166434"/>
    <n v="221"/>
    <s v="Almoxarifados - Estoque geral"/>
    <n v="88"/>
    <n v="14487"/>
    <s v="FL TRATORES "/>
    <s v="Recife"/>
    <x v="1"/>
    <x v="1"/>
    <m/>
    <x v="1"/>
    <n v="1"/>
    <n v="1"/>
    <n v="0.33333333333333331"/>
    <n v="0"/>
    <m/>
    <x v="4"/>
  </r>
  <r>
    <x v="6"/>
    <m/>
    <x v="66"/>
    <n v="90423"/>
    <x v="1663"/>
    <x v="0"/>
    <n v="2"/>
    <n v="0"/>
    <n v="2"/>
    <d v="2025-05-31T00:00:00"/>
    <d v="2025-06-06T00:00:00"/>
    <s v="0  DC"/>
    <s v="Atrasado"/>
    <d v="2025-06-06T00:00:00"/>
    <n v="6"/>
    <n v="405453"/>
    <m/>
    <n v="168686"/>
    <n v="221"/>
    <s v="Almoxarifados - Estoque geral"/>
    <n v="124"/>
    <n v="14487"/>
    <s v="FL TRATORES "/>
    <s v="Recife"/>
    <x v="1"/>
    <x v="1"/>
    <m/>
    <x v="1"/>
    <n v="1"/>
    <n v="1"/>
    <n v="0.2"/>
    <n v="0"/>
    <m/>
    <x v="2"/>
  </r>
  <r>
    <x v="6"/>
    <m/>
    <x v="66"/>
    <n v="90423"/>
    <x v="1663"/>
    <x v="0"/>
    <n v="1"/>
    <n v="0"/>
    <n v="1"/>
    <d v="2025-06-04T00:00:00"/>
    <d v="2025-06-11T00:00:00"/>
    <s v="1  DC"/>
    <s v="Atrasado"/>
    <d v="2025-06-12T00:00:00"/>
    <n v="7"/>
    <n v="405867"/>
    <m/>
    <n v="168946"/>
    <n v="221"/>
    <s v="Almoxarifados - Estoque geral"/>
    <n v="114.3"/>
    <n v="13341"/>
    <s v="DISMA DISTRIBUIDORA"/>
    <s v="Araçatuba"/>
    <x v="4"/>
    <x v="1"/>
    <m/>
    <x v="1"/>
    <n v="1"/>
    <n v="1"/>
    <n v="8.3333333333333329E-2"/>
    <n v="0"/>
    <m/>
    <x v="0"/>
  </r>
  <r>
    <x v="6"/>
    <m/>
    <x v="26"/>
    <n v="90423"/>
    <x v="1663"/>
    <x v="0"/>
    <n v="1"/>
    <n v="1"/>
    <m/>
    <d v="2025-07-02T00:00:00"/>
    <d v="2025-07-08T00:00:00"/>
    <s v="10  DC"/>
    <s v="Atrasado"/>
    <d v="2025-07-18T00:00:00"/>
    <n v="6"/>
    <n v="409784"/>
    <m/>
    <n v="170565"/>
    <n v="221"/>
    <s v="Almoxarifados - Estoque geral"/>
    <n v="114.3"/>
    <n v="15702"/>
    <s v="MAQTRAL - PB"/>
    <s v="Bayeux"/>
    <x v="0"/>
    <x v="0"/>
    <m/>
    <x v="0"/>
    <n v="1"/>
    <n v="1"/>
    <n v="1"/>
    <n v="0"/>
    <m/>
    <x v="3"/>
  </r>
  <r>
    <x v="6"/>
    <m/>
    <x v="65"/>
    <n v="90424"/>
    <x v="1664"/>
    <x v="0"/>
    <n v="1"/>
    <n v="0"/>
    <n v="1"/>
    <d v="2025-04-10T00:00:00"/>
    <d v="2025-04-16T00:00:00"/>
    <m/>
    <m/>
    <s v=""/>
    <n v="6"/>
    <n v="398781"/>
    <n v="1143521"/>
    <n v="166433"/>
    <n v="694"/>
    <s v="Tratores Plantio"/>
    <n v="117.88"/>
    <n v="13341"/>
    <s v="DISMA DISTRIBUIDORA"/>
    <s v="Araçatuba"/>
    <x v="4"/>
    <x v="1"/>
    <m/>
    <x v="1"/>
    <n v="1"/>
    <n v="1"/>
    <n v="0.125"/>
    <n v="0"/>
    <n v="0"/>
    <x v="4"/>
  </r>
  <r>
    <x v="6"/>
    <m/>
    <x v="19"/>
    <n v="90424"/>
    <x v="1664"/>
    <x v="0"/>
    <n v="1"/>
    <n v="0"/>
    <n v="1"/>
    <d v="2025-04-10T00:00:00"/>
    <d v="2025-04-16T00:00:00"/>
    <m/>
    <m/>
    <s v=""/>
    <n v="6"/>
    <n v="398788"/>
    <n v="1143537"/>
    <n v="166433"/>
    <n v="692"/>
    <s v="Tratores Preparo Solo"/>
    <n v="117.88"/>
    <n v="13341"/>
    <s v="DISMA DISTRIBUIDORA"/>
    <s v="Araçatuba"/>
    <x v="4"/>
    <x v="1"/>
    <m/>
    <x v="1"/>
    <n v="1"/>
    <n v="1"/>
    <n v="0.125"/>
    <n v="0"/>
    <n v="0"/>
    <x v="4"/>
  </r>
  <r>
    <x v="6"/>
    <m/>
    <x v="66"/>
    <n v="90424"/>
    <x v="1664"/>
    <x v="0"/>
    <n v="2"/>
    <n v="0"/>
    <n v="2"/>
    <d v="2025-05-31T00:00:00"/>
    <d v="2025-06-06T00:00:00"/>
    <s v="0  DC"/>
    <s v="Atrasado"/>
    <d v="2025-06-06T00:00:00"/>
    <n v="6"/>
    <n v="405454"/>
    <m/>
    <n v="168686"/>
    <n v="221"/>
    <s v="Almoxarifados - Estoque geral"/>
    <n v="117.86"/>
    <n v="14487"/>
    <s v="FL TRATORES "/>
    <s v="Recife"/>
    <x v="1"/>
    <x v="1"/>
    <m/>
    <x v="1"/>
    <n v="1"/>
    <n v="1"/>
    <n v="0.2"/>
    <n v="0"/>
    <m/>
    <x v="2"/>
  </r>
  <r>
    <x v="6"/>
    <m/>
    <x v="66"/>
    <n v="90424"/>
    <x v="1664"/>
    <x v="0"/>
    <n v="1"/>
    <n v="0"/>
    <n v="1"/>
    <d v="2025-06-04T00:00:00"/>
    <d v="2025-06-11T00:00:00"/>
    <s v="1  DC"/>
    <s v="Atrasado"/>
    <d v="2025-06-12T00:00:00"/>
    <n v="7"/>
    <n v="405866"/>
    <m/>
    <n v="168946"/>
    <n v="221"/>
    <s v="Almoxarifados - Estoque geral"/>
    <n v="117.86"/>
    <n v="13341"/>
    <s v="DISMA DISTRIBUIDORA"/>
    <s v="Araçatuba"/>
    <x v="4"/>
    <x v="1"/>
    <m/>
    <x v="1"/>
    <n v="1"/>
    <n v="1"/>
    <n v="8.3333333333333329E-2"/>
    <n v="0"/>
    <m/>
    <x v="0"/>
  </r>
  <r>
    <x v="6"/>
    <m/>
    <x v="26"/>
    <n v="90424"/>
    <x v="1664"/>
    <x v="0"/>
    <n v="1"/>
    <n v="0"/>
    <n v="1"/>
    <d v="2025-07-02T00:00:00"/>
    <d v="2025-07-08T00:00:00"/>
    <s v="0  DC"/>
    <s v="Atrasado"/>
    <d v="2025-07-08T00:00:00"/>
    <n v="6"/>
    <n v="409781"/>
    <m/>
    <n v="170564"/>
    <n v="221"/>
    <s v="Almoxarifados - Estoque geral"/>
    <n v="113.85"/>
    <n v="14487"/>
    <s v="FL TRATORES "/>
    <s v="Recife"/>
    <x v="1"/>
    <x v="1"/>
    <m/>
    <x v="1"/>
    <n v="1"/>
    <n v="1"/>
    <n v="0.33333333333333331"/>
    <n v="0"/>
    <m/>
    <x v="3"/>
  </r>
  <r>
    <x v="6"/>
    <m/>
    <x v="65"/>
    <n v="90426"/>
    <x v="1665"/>
    <x v="0"/>
    <n v="1"/>
    <n v="0"/>
    <n v="1"/>
    <d v="2025-04-10T00:00:00"/>
    <d v="2025-04-16T00:00:00"/>
    <m/>
    <m/>
    <s v=""/>
    <n v="6"/>
    <n v="398782"/>
    <n v="1143521"/>
    <n v="166433"/>
    <n v="694"/>
    <s v="Tratores Plantio"/>
    <n v="117.88"/>
    <n v="13341"/>
    <s v="DISMA DISTRIBUIDORA"/>
    <s v="Araçatuba"/>
    <x v="4"/>
    <x v="1"/>
    <m/>
    <x v="1"/>
    <n v="1"/>
    <n v="1"/>
    <n v="0.125"/>
    <n v="0"/>
    <n v="0"/>
    <x v="4"/>
  </r>
  <r>
    <x v="6"/>
    <m/>
    <x v="19"/>
    <n v="90426"/>
    <x v="1665"/>
    <x v="0"/>
    <n v="1"/>
    <n v="0"/>
    <n v="1"/>
    <d v="2025-04-10T00:00:00"/>
    <d v="2025-04-16T00:00:00"/>
    <m/>
    <m/>
    <s v=""/>
    <n v="6"/>
    <n v="398789"/>
    <n v="1143537"/>
    <n v="166433"/>
    <n v="692"/>
    <s v="Tratores Preparo Solo"/>
    <n v="117.88"/>
    <n v="13341"/>
    <s v="DISMA DISTRIBUIDORA"/>
    <s v="Araçatuba"/>
    <x v="4"/>
    <x v="1"/>
    <m/>
    <x v="1"/>
    <n v="1"/>
    <n v="1"/>
    <n v="0.125"/>
    <n v="0"/>
    <n v="0"/>
    <x v="4"/>
  </r>
  <r>
    <x v="6"/>
    <m/>
    <x v="66"/>
    <n v="90426"/>
    <x v="1665"/>
    <x v="0"/>
    <n v="2"/>
    <n v="0"/>
    <n v="2"/>
    <d v="2025-05-31T00:00:00"/>
    <d v="2025-06-06T00:00:00"/>
    <s v="0  DC"/>
    <s v="Atrasado"/>
    <d v="2025-06-06T00:00:00"/>
    <n v="6"/>
    <n v="405451"/>
    <m/>
    <n v="168686"/>
    <n v="221"/>
    <s v="Almoxarifados - Estoque geral"/>
    <n v="117.86"/>
    <n v="14487"/>
    <s v="FL TRATORES "/>
    <s v="Recife"/>
    <x v="1"/>
    <x v="1"/>
    <m/>
    <x v="1"/>
    <n v="1"/>
    <n v="1"/>
    <n v="0.2"/>
    <n v="0"/>
    <m/>
    <x v="2"/>
  </r>
  <r>
    <x v="6"/>
    <m/>
    <x v="66"/>
    <n v="90426"/>
    <x v="1665"/>
    <x v="0"/>
    <n v="1"/>
    <n v="0"/>
    <n v="1"/>
    <d v="2025-06-04T00:00:00"/>
    <d v="2025-06-11T00:00:00"/>
    <s v="1  DC"/>
    <s v="Atrasado"/>
    <d v="2025-06-12T00:00:00"/>
    <n v="7"/>
    <n v="405864"/>
    <m/>
    <n v="168946"/>
    <n v="221"/>
    <s v="Almoxarifados - Estoque geral"/>
    <n v="117.86"/>
    <n v="13341"/>
    <s v="DISMA DISTRIBUIDORA"/>
    <s v="Araçatuba"/>
    <x v="4"/>
    <x v="1"/>
    <m/>
    <x v="1"/>
    <n v="1"/>
    <n v="1"/>
    <n v="8.3333333333333329E-2"/>
    <n v="0"/>
    <m/>
    <x v="0"/>
  </r>
  <r>
    <x v="6"/>
    <m/>
    <x v="26"/>
    <n v="90426"/>
    <x v="1665"/>
    <x v="0"/>
    <n v="1"/>
    <n v="0"/>
    <n v="1"/>
    <d v="2025-07-02T00:00:00"/>
    <d v="2025-07-08T00:00:00"/>
    <s v="0  DC"/>
    <s v="Atrasado"/>
    <d v="2025-07-08T00:00:00"/>
    <n v="6"/>
    <n v="409779"/>
    <m/>
    <n v="170564"/>
    <n v="221"/>
    <s v="Almoxarifados - Estoque geral"/>
    <n v="113.85"/>
    <n v="14487"/>
    <s v="FL TRATORES "/>
    <s v="Recife"/>
    <x v="1"/>
    <x v="1"/>
    <m/>
    <x v="1"/>
    <n v="1"/>
    <n v="1"/>
    <n v="0.33333333333333331"/>
    <n v="0"/>
    <m/>
    <x v="3"/>
  </r>
  <r>
    <x v="6"/>
    <m/>
    <x v="65"/>
    <n v="90427"/>
    <x v="1666"/>
    <x v="0"/>
    <n v="1"/>
    <n v="0"/>
    <n v="1"/>
    <d v="2025-04-10T00:00:00"/>
    <d v="2025-04-16T00:00:00"/>
    <m/>
    <m/>
    <s v=""/>
    <n v="6"/>
    <n v="398783"/>
    <n v="1143521"/>
    <n v="166433"/>
    <n v="694"/>
    <s v="Tratores Plantio"/>
    <n v="117.88"/>
    <n v="13341"/>
    <s v="DISMA DISTRIBUIDORA"/>
    <s v="Araçatuba"/>
    <x v="4"/>
    <x v="1"/>
    <m/>
    <x v="1"/>
    <n v="1"/>
    <n v="1"/>
    <n v="0.125"/>
    <n v="0"/>
    <n v="0"/>
    <x v="4"/>
  </r>
  <r>
    <x v="6"/>
    <m/>
    <x v="19"/>
    <n v="90427"/>
    <x v="1666"/>
    <x v="0"/>
    <n v="1"/>
    <n v="0"/>
    <n v="1"/>
    <d v="2025-04-10T00:00:00"/>
    <d v="2025-04-16T00:00:00"/>
    <m/>
    <m/>
    <s v=""/>
    <n v="6"/>
    <n v="398790"/>
    <n v="1143537"/>
    <n v="166433"/>
    <n v="692"/>
    <s v="Tratores Preparo Solo"/>
    <n v="117.88"/>
    <n v="13341"/>
    <s v="DISMA DISTRIBUIDORA"/>
    <s v="Araçatuba"/>
    <x v="4"/>
    <x v="1"/>
    <m/>
    <x v="1"/>
    <n v="1"/>
    <n v="1"/>
    <n v="0.125"/>
    <n v="0"/>
    <n v="0"/>
    <x v="4"/>
  </r>
  <r>
    <x v="6"/>
    <m/>
    <x v="66"/>
    <n v="90427"/>
    <x v="1666"/>
    <x v="0"/>
    <n v="2"/>
    <n v="0"/>
    <n v="2"/>
    <d v="2025-05-31T00:00:00"/>
    <d v="2025-06-06T00:00:00"/>
    <s v="0  DC"/>
    <s v="Atrasado"/>
    <d v="2025-06-06T00:00:00"/>
    <n v="6"/>
    <n v="405452"/>
    <m/>
    <n v="168686"/>
    <n v="221"/>
    <s v="Almoxarifados - Estoque geral"/>
    <n v="117.86"/>
    <n v="14487"/>
    <s v="FL TRATORES "/>
    <s v="Recife"/>
    <x v="1"/>
    <x v="1"/>
    <m/>
    <x v="1"/>
    <n v="1"/>
    <n v="1"/>
    <n v="0.2"/>
    <n v="0"/>
    <m/>
    <x v="2"/>
  </r>
  <r>
    <x v="6"/>
    <m/>
    <x v="66"/>
    <n v="90427"/>
    <x v="1666"/>
    <x v="0"/>
    <n v="1"/>
    <n v="0"/>
    <n v="1"/>
    <d v="2025-06-04T00:00:00"/>
    <d v="2025-06-11T00:00:00"/>
    <s v="1  DC"/>
    <s v="Atrasado"/>
    <d v="2025-06-12T00:00:00"/>
    <n v="7"/>
    <n v="405865"/>
    <m/>
    <n v="168946"/>
    <n v="221"/>
    <s v="Almoxarifados - Estoque geral"/>
    <n v="117.86"/>
    <n v="13341"/>
    <s v="DISMA DISTRIBUIDORA"/>
    <s v="Araçatuba"/>
    <x v="4"/>
    <x v="1"/>
    <m/>
    <x v="1"/>
    <n v="1"/>
    <n v="1"/>
    <n v="8.3333333333333329E-2"/>
    <n v="0"/>
    <m/>
    <x v="0"/>
  </r>
  <r>
    <x v="6"/>
    <m/>
    <x v="26"/>
    <n v="90427"/>
    <x v="1666"/>
    <x v="0"/>
    <n v="1"/>
    <n v="0"/>
    <n v="1"/>
    <d v="2025-07-02T00:00:00"/>
    <d v="2025-07-08T00:00:00"/>
    <s v="0  DC"/>
    <s v="Atrasado"/>
    <d v="2025-07-08T00:00:00"/>
    <n v="6"/>
    <n v="409780"/>
    <m/>
    <n v="170564"/>
    <n v="221"/>
    <s v="Almoxarifados - Estoque geral"/>
    <n v="114.3"/>
    <n v="14487"/>
    <s v="FL TRATORES "/>
    <s v="Recife"/>
    <x v="1"/>
    <x v="1"/>
    <m/>
    <x v="1"/>
    <n v="1"/>
    <n v="1"/>
    <n v="0.33333333333333331"/>
    <n v="0"/>
    <m/>
    <x v="3"/>
  </r>
  <r>
    <x v="6"/>
    <m/>
    <x v="65"/>
    <n v="90428"/>
    <x v="1667"/>
    <x v="0"/>
    <n v="2"/>
    <n v="0"/>
    <n v="2"/>
    <d v="2025-04-10T00:00:00"/>
    <d v="2025-04-16T00:00:00"/>
    <m/>
    <m/>
    <s v=""/>
    <n v="6"/>
    <n v="398784"/>
    <n v="1143521"/>
    <n v="166432"/>
    <n v="694"/>
    <s v="Tratores Plantio"/>
    <n v="185.6"/>
    <n v="9824"/>
    <s v="COMERCIAL AGRICOLA"/>
    <s v="Recife"/>
    <x v="1"/>
    <x v="1"/>
    <m/>
    <x v="1"/>
    <n v="1"/>
    <n v="1"/>
    <n v="0.5"/>
    <n v="0"/>
    <n v="0"/>
    <x v="4"/>
  </r>
  <r>
    <x v="6"/>
    <m/>
    <x v="19"/>
    <n v="90428"/>
    <x v="1667"/>
    <x v="0"/>
    <n v="2"/>
    <n v="0"/>
    <n v="2"/>
    <d v="2025-04-10T00:00:00"/>
    <d v="2025-04-16T00:00:00"/>
    <m/>
    <m/>
    <s v=""/>
    <n v="6"/>
    <n v="398791"/>
    <n v="1143537"/>
    <n v="166432"/>
    <n v="692"/>
    <s v="Tratores Preparo Solo"/>
    <n v="185.6"/>
    <n v="9824"/>
    <s v="COMERCIAL AGRICOLA"/>
    <s v="Recife"/>
    <x v="1"/>
    <x v="1"/>
    <m/>
    <x v="1"/>
    <n v="1"/>
    <n v="1"/>
    <n v="0.5"/>
    <n v="0"/>
    <n v="0"/>
    <x v="4"/>
  </r>
  <r>
    <x v="6"/>
    <m/>
    <x v="65"/>
    <n v="90429"/>
    <x v="1668"/>
    <x v="0"/>
    <n v="4"/>
    <n v="0"/>
    <n v="4"/>
    <d v="2025-04-10T00:00:00"/>
    <d v="2025-04-16T00:00:00"/>
    <m/>
    <m/>
    <s v=""/>
    <n v="6"/>
    <n v="398786"/>
    <n v="1143521"/>
    <n v="166433"/>
    <n v="694"/>
    <s v="Tratores Plantio"/>
    <n v="23.16"/>
    <n v="13341"/>
    <s v="DISMA DISTRIBUIDORA"/>
    <s v="Araçatuba"/>
    <x v="4"/>
    <x v="1"/>
    <m/>
    <x v="1"/>
    <n v="1"/>
    <n v="1"/>
    <n v="0.125"/>
    <n v="0"/>
    <n v="0"/>
    <x v="4"/>
  </r>
  <r>
    <x v="6"/>
    <m/>
    <x v="19"/>
    <n v="90429"/>
    <x v="1668"/>
    <x v="0"/>
    <n v="4"/>
    <n v="0"/>
    <n v="4"/>
    <d v="2025-04-10T00:00:00"/>
    <d v="2025-04-16T00:00:00"/>
    <m/>
    <m/>
    <s v=""/>
    <n v="6"/>
    <n v="398792"/>
    <n v="1143537"/>
    <n v="166433"/>
    <n v="692"/>
    <s v="Tratores Preparo Solo"/>
    <n v="23.16"/>
    <n v="13341"/>
    <s v="DISMA DISTRIBUIDORA"/>
    <s v="Araçatuba"/>
    <x v="4"/>
    <x v="1"/>
    <m/>
    <x v="1"/>
    <n v="1"/>
    <n v="1"/>
    <n v="0.125"/>
    <n v="0"/>
    <n v="0"/>
    <x v="4"/>
  </r>
  <r>
    <x v="4"/>
    <m/>
    <x v="135"/>
    <n v="90430"/>
    <x v="1669"/>
    <x v="0"/>
    <n v="10"/>
    <n v="0"/>
    <n v="10"/>
    <d v="2025-04-10T00:00:00"/>
    <d v="2025-04-29T00:00:00"/>
    <m/>
    <s v=""/>
    <s v=""/>
    <n v="19"/>
    <n v="398817"/>
    <n v="1143620"/>
    <n v="166889"/>
    <n v="119"/>
    <s v="Colhedeiras de Cana"/>
    <n v="3167.6"/>
    <n v="14644"/>
    <s v="GEOMAQ "/>
    <s v="São José do Rio Preto"/>
    <x v="4"/>
    <x v="1"/>
    <m/>
    <x v="1"/>
    <n v="1"/>
    <n v="1"/>
    <n v="0.125"/>
    <n v="0"/>
    <m/>
    <x v="4"/>
  </r>
  <r>
    <x v="4"/>
    <m/>
    <x v="132"/>
    <n v="90430"/>
    <x v="1669"/>
    <x v="0"/>
    <n v="10"/>
    <n v="0"/>
    <n v="10"/>
    <d v="2025-04-10T00:00:00"/>
    <d v="2025-04-29T00:00:00"/>
    <m/>
    <s v=""/>
    <s v=""/>
    <n v="19"/>
    <n v="398826"/>
    <n v="1143620"/>
    <n v="166887"/>
    <n v="119"/>
    <s v="Colhedeiras de Cana"/>
    <n v="2435.8000000000002"/>
    <n v="12397"/>
    <s v="UNIMIL INDÚSTRIA "/>
    <s v="Piracicaba"/>
    <x v="4"/>
    <x v="1"/>
    <m/>
    <x v="1"/>
    <n v="1"/>
    <n v="1"/>
    <n v="0.125"/>
    <n v="0"/>
    <m/>
    <x v="4"/>
  </r>
  <r>
    <x v="4"/>
    <m/>
    <x v="134"/>
    <n v="90431"/>
    <x v="1670"/>
    <x v="0"/>
    <n v="1"/>
    <n v="0"/>
    <n v="1"/>
    <d v="2025-04-10T00:00:00"/>
    <d v="2025-04-29T00:00:00"/>
    <m/>
    <m/>
    <s v=""/>
    <n v="19"/>
    <n v="398804"/>
    <n v="1143606"/>
    <n v="166886"/>
    <n v="119"/>
    <s v="Colhedeiras de Cana"/>
    <n v="294.8"/>
    <n v="3238"/>
    <s v="VENEZA              "/>
    <s v="Bayeux"/>
    <x v="0"/>
    <x v="1"/>
    <n v="1"/>
    <x v="2"/>
    <n v="1"/>
    <n v="1"/>
    <n v="0.25"/>
    <n v="0"/>
    <m/>
    <x v="4"/>
  </r>
  <r>
    <x v="4"/>
    <m/>
    <x v="135"/>
    <n v="90431"/>
    <x v="1670"/>
    <x v="0"/>
    <n v="1"/>
    <n v="0"/>
    <n v="1"/>
    <d v="2025-04-10T00:00:00"/>
    <d v="2025-04-29T00:00:00"/>
    <m/>
    <m/>
    <s v=""/>
    <n v="19"/>
    <n v="398818"/>
    <n v="1143617"/>
    <n v="166886"/>
    <n v="119"/>
    <s v="Colhedeiras de Cana"/>
    <n v="294.8"/>
    <n v="3238"/>
    <s v="VENEZA              "/>
    <s v="Bayeux"/>
    <x v="0"/>
    <x v="1"/>
    <n v="1"/>
    <x v="2"/>
    <n v="1"/>
    <n v="1"/>
    <n v="0.25"/>
    <n v="0"/>
    <m/>
    <x v="4"/>
  </r>
  <r>
    <x v="4"/>
    <m/>
    <x v="132"/>
    <n v="90431"/>
    <x v="1670"/>
    <x v="0"/>
    <n v="1"/>
    <n v="0"/>
    <n v="1"/>
    <d v="2025-04-10T00:00:00"/>
    <d v="2025-04-29T00:00:00"/>
    <m/>
    <m/>
    <s v=""/>
    <n v="19"/>
    <n v="398827"/>
    <n v="1143620"/>
    <n v="166886"/>
    <n v="119"/>
    <s v="Colhedeiras de Cana"/>
    <n v="294.8"/>
    <n v="3238"/>
    <s v="VENEZA              "/>
    <s v="Bayeux"/>
    <x v="0"/>
    <x v="1"/>
    <m/>
    <x v="1"/>
    <n v="1"/>
    <n v="1"/>
    <n v="0.25"/>
    <n v="0"/>
    <m/>
    <x v="4"/>
  </r>
  <r>
    <x v="4"/>
    <m/>
    <x v="134"/>
    <n v="90432"/>
    <x v="1671"/>
    <x v="0"/>
    <n v="1"/>
    <n v="0"/>
    <n v="1"/>
    <d v="2025-04-10T00:00:00"/>
    <d v="2025-04-29T00:00:00"/>
    <m/>
    <s v=""/>
    <s v=""/>
    <n v="19"/>
    <n v="398805"/>
    <n v="1143606"/>
    <n v="166886"/>
    <n v="119"/>
    <s v="Colhedeiras de Cana"/>
    <n v="84.13"/>
    <n v="3238"/>
    <s v="VENEZA              "/>
    <s v="Bayeux"/>
    <x v="0"/>
    <x v="1"/>
    <n v="2"/>
    <x v="3"/>
    <n v="1"/>
    <n v="1"/>
    <n v="0.25"/>
    <n v="0"/>
    <m/>
    <x v="4"/>
  </r>
  <r>
    <x v="4"/>
    <m/>
    <x v="134"/>
    <n v="90433"/>
    <x v="1672"/>
    <x v="0"/>
    <n v="6"/>
    <n v="0"/>
    <n v="6"/>
    <d v="2025-04-10T00:00:00"/>
    <d v="2025-04-29T00:00:00"/>
    <m/>
    <m/>
    <s v=""/>
    <n v="19"/>
    <n v="398806"/>
    <n v="1143606"/>
    <n v="166889"/>
    <n v="119"/>
    <s v="Colhedeiras de Cana"/>
    <n v="143.22"/>
    <n v="14644"/>
    <s v="GEOMAQ "/>
    <s v="São José do Rio Preto"/>
    <x v="4"/>
    <x v="1"/>
    <m/>
    <x v="1"/>
    <n v="1"/>
    <n v="1"/>
    <n v="0.125"/>
    <n v="0"/>
    <m/>
    <x v="4"/>
  </r>
  <r>
    <x v="4"/>
    <m/>
    <x v="134"/>
    <n v="90434"/>
    <x v="1673"/>
    <x v="0"/>
    <n v="1"/>
    <n v="0"/>
    <n v="1"/>
    <d v="2025-04-10T00:00:00"/>
    <d v="2025-04-29T00:00:00"/>
    <m/>
    <m/>
    <s v=""/>
    <n v="19"/>
    <n v="398810"/>
    <n v="1143606"/>
    <n v="166889"/>
    <n v="119"/>
    <s v="Colhedeiras de Cana"/>
    <n v="437.41"/>
    <n v="14644"/>
    <s v="GEOMAQ "/>
    <s v="São José do Rio Preto"/>
    <x v="4"/>
    <x v="1"/>
    <m/>
    <x v="1"/>
    <n v="1"/>
    <n v="1"/>
    <n v="0.125"/>
    <n v="0"/>
    <m/>
    <x v="4"/>
  </r>
  <r>
    <x v="4"/>
    <m/>
    <x v="135"/>
    <n v="90434"/>
    <x v="1673"/>
    <x v="0"/>
    <n v="1"/>
    <n v="0"/>
    <n v="1"/>
    <d v="2025-04-10T00:00:00"/>
    <d v="2025-04-29T00:00:00"/>
    <m/>
    <m/>
    <s v=""/>
    <n v="19"/>
    <n v="398821"/>
    <n v="1143617"/>
    <n v="166889"/>
    <n v="119"/>
    <s v="Colhedeiras de Cana"/>
    <n v="437.41"/>
    <n v="14644"/>
    <s v="GEOMAQ "/>
    <s v="São José do Rio Preto"/>
    <x v="4"/>
    <x v="1"/>
    <m/>
    <x v="1"/>
    <n v="1"/>
    <n v="1"/>
    <n v="0.125"/>
    <n v="0"/>
    <m/>
    <x v="4"/>
  </r>
  <r>
    <x v="4"/>
    <m/>
    <x v="132"/>
    <n v="90434"/>
    <x v="1673"/>
    <x v="0"/>
    <n v="1"/>
    <n v="0"/>
    <n v="1"/>
    <d v="2025-04-10T00:00:00"/>
    <d v="2025-04-29T00:00:00"/>
    <m/>
    <m/>
    <s v=""/>
    <n v="19"/>
    <n v="398832"/>
    <n v="1143620"/>
    <n v="166889"/>
    <n v="119"/>
    <s v="Colhedeiras de Cana"/>
    <n v="437.41"/>
    <n v="14644"/>
    <s v="GEOMAQ "/>
    <s v="São José do Rio Preto"/>
    <x v="4"/>
    <x v="1"/>
    <m/>
    <x v="1"/>
    <n v="1"/>
    <n v="1"/>
    <n v="0.125"/>
    <n v="0"/>
    <m/>
    <x v="4"/>
  </r>
  <r>
    <x v="4"/>
    <m/>
    <x v="134"/>
    <n v="90435"/>
    <x v="1674"/>
    <x v="0"/>
    <n v="1"/>
    <n v="0"/>
    <n v="1"/>
    <d v="2025-04-10T00:00:00"/>
    <d v="2025-04-29T00:00:00"/>
    <m/>
    <m/>
    <s v=""/>
    <n v="19"/>
    <n v="398811"/>
    <n v="1143606"/>
    <n v="166887"/>
    <n v="119"/>
    <s v="Colhedeiras de Cana"/>
    <n v="662.52"/>
    <n v="12397"/>
    <s v="UNIMIL INDÚSTRIA "/>
    <s v="Piracicaba"/>
    <x v="4"/>
    <x v="1"/>
    <m/>
    <x v="1"/>
    <n v="1"/>
    <n v="1"/>
    <n v="0.125"/>
    <n v="0"/>
    <m/>
    <x v="4"/>
  </r>
  <r>
    <x v="4"/>
    <m/>
    <x v="134"/>
    <n v="90436"/>
    <x v="1675"/>
    <x v="0"/>
    <n v="1"/>
    <n v="0"/>
    <n v="1"/>
    <d v="2025-04-10T00:00:00"/>
    <d v="2025-04-29T00:00:00"/>
    <m/>
    <m/>
    <s v=""/>
    <n v="19"/>
    <n v="398812"/>
    <n v="1143606"/>
    <n v="166887"/>
    <n v="119"/>
    <s v="Colhedeiras de Cana"/>
    <n v="1669.71"/>
    <n v="12397"/>
    <s v="UNIMIL INDÚSTRIA "/>
    <s v="Piracicaba"/>
    <x v="4"/>
    <x v="1"/>
    <m/>
    <x v="1"/>
    <n v="1"/>
    <n v="1"/>
    <n v="0.125"/>
    <n v="0"/>
    <m/>
    <x v="4"/>
  </r>
  <r>
    <x v="4"/>
    <m/>
    <x v="135"/>
    <n v="90436"/>
    <x v="1675"/>
    <x v="0"/>
    <n v="1"/>
    <n v="0"/>
    <n v="1"/>
    <d v="2025-04-10T00:00:00"/>
    <d v="2025-04-29T00:00:00"/>
    <m/>
    <m/>
    <s v=""/>
    <n v="19"/>
    <n v="398822"/>
    <n v="1143617"/>
    <n v="166887"/>
    <n v="119"/>
    <s v="Colhedeiras de Cana"/>
    <n v="1669.71"/>
    <n v="12397"/>
    <s v="UNIMIL INDÚSTRIA "/>
    <s v="Piracicaba"/>
    <x v="4"/>
    <x v="1"/>
    <m/>
    <x v="1"/>
    <n v="1"/>
    <n v="1"/>
    <n v="0.125"/>
    <n v="0"/>
    <m/>
    <x v="4"/>
  </r>
  <r>
    <x v="4"/>
    <m/>
    <x v="134"/>
    <n v="90437"/>
    <x v="1676"/>
    <x v="0"/>
    <n v="1"/>
    <n v="0"/>
    <n v="1"/>
    <d v="2025-04-10T00:00:00"/>
    <d v="2025-04-29T00:00:00"/>
    <m/>
    <m/>
    <s v=""/>
    <n v="19"/>
    <n v="398815"/>
    <n v="1143606"/>
    <n v="166888"/>
    <n v="119"/>
    <s v="Colhedeiras de Cana"/>
    <n v="15"/>
    <n v="13891"/>
    <s v="TORCANE PEÇAS "/>
    <s v="Piracicaba"/>
    <x v="4"/>
    <x v="1"/>
    <m/>
    <x v="1"/>
    <n v="1"/>
    <n v="1"/>
    <n v="0.1111111111111111"/>
    <n v="0"/>
    <m/>
    <x v="4"/>
  </r>
  <r>
    <x v="4"/>
    <m/>
    <x v="135"/>
    <n v="90437"/>
    <x v="1676"/>
    <x v="0"/>
    <n v="1"/>
    <n v="0"/>
    <n v="1"/>
    <d v="2025-04-10T00:00:00"/>
    <d v="2025-04-29T00:00:00"/>
    <m/>
    <m/>
    <s v=""/>
    <n v="19"/>
    <n v="398824"/>
    <n v="1143617"/>
    <n v="166888"/>
    <n v="119"/>
    <s v="Colhedeiras de Cana"/>
    <n v="15"/>
    <n v="13891"/>
    <s v="TORCANE PEÇAS "/>
    <s v="Piracicaba"/>
    <x v="4"/>
    <x v="1"/>
    <n v="1"/>
    <x v="2"/>
    <n v="1"/>
    <n v="1"/>
    <n v="0.1111111111111111"/>
    <n v="0"/>
    <m/>
    <x v="4"/>
  </r>
  <r>
    <x v="4"/>
    <m/>
    <x v="132"/>
    <n v="90437"/>
    <x v="1676"/>
    <x v="0"/>
    <n v="1"/>
    <n v="0"/>
    <n v="1"/>
    <d v="2025-04-10T00:00:00"/>
    <d v="2025-04-29T00:00:00"/>
    <m/>
    <m/>
    <s v=""/>
    <n v="19"/>
    <n v="398836"/>
    <n v="1143620"/>
    <n v="166888"/>
    <n v="119"/>
    <s v="Colhedeiras de Cana"/>
    <n v="15"/>
    <n v="13891"/>
    <s v="TORCANE PEÇAS "/>
    <s v="Piracicaba"/>
    <x v="4"/>
    <x v="1"/>
    <n v="1"/>
    <x v="2"/>
    <n v="1"/>
    <n v="1"/>
    <n v="0.1111111111111111"/>
    <n v="0"/>
    <m/>
    <x v="4"/>
  </r>
  <r>
    <x v="4"/>
    <m/>
    <x v="10"/>
    <n v="90437"/>
    <x v="1676"/>
    <x v="0"/>
    <n v="13"/>
    <n v="0"/>
    <n v="13"/>
    <d v="2025-04-22T00:00:00"/>
    <d v="2025-04-29T00:00:00"/>
    <m/>
    <m/>
    <s v=""/>
    <n v="7"/>
    <n v="400029"/>
    <m/>
    <n v="166924"/>
    <n v="221"/>
    <s v="Almoxarifados - Estoque geral"/>
    <n v="217.83"/>
    <n v="12397"/>
    <s v="UNIMIL INDÚSTRIA "/>
    <s v="Piracicaba"/>
    <x v="4"/>
    <x v="1"/>
    <m/>
    <x v="1"/>
    <n v="1"/>
    <n v="1"/>
    <n v="0.14285714285714285"/>
    <n v="0"/>
    <m/>
    <x v="4"/>
  </r>
  <r>
    <x v="4"/>
    <m/>
    <x v="134"/>
    <n v="90439"/>
    <x v="1677"/>
    <x v="0"/>
    <n v="1"/>
    <n v="0"/>
    <n v="1"/>
    <d v="2025-04-10T00:00:00"/>
    <d v="2025-04-29T00:00:00"/>
    <m/>
    <m/>
    <s v=""/>
    <n v="19"/>
    <n v="398816"/>
    <n v="1143606"/>
    <n v="166887"/>
    <n v="119"/>
    <s v="Colhedeiras de Cana"/>
    <n v="17.43"/>
    <n v="12397"/>
    <s v="UNIMIL INDÚSTRIA "/>
    <s v="Piracicaba"/>
    <x v="4"/>
    <x v="1"/>
    <m/>
    <x v="1"/>
    <n v="1"/>
    <n v="1"/>
    <n v="0.125"/>
    <n v="0"/>
    <m/>
    <x v="4"/>
  </r>
  <r>
    <x v="4"/>
    <m/>
    <x v="135"/>
    <n v="90439"/>
    <x v="1677"/>
    <x v="0"/>
    <n v="1"/>
    <n v="0"/>
    <n v="1"/>
    <d v="2025-04-10T00:00:00"/>
    <d v="2025-04-29T00:00:00"/>
    <m/>
    <m/>
    <s v=""/>
    <n v="19"/>
    <n v="398825"/>
    <n v="1143617"/>
    <n v="166887"/>
    <n v="119"/>
    <s v="Colhedeiras de Cana"/>
    <n v="17.43"/>
    <n v="12397"/>
    <s v="UNIMIL INDÚSTRIA "/>
    <s v="Piracicaba"/>
    <x v="4"/>
    <x v="1"/>
    <n v="1"/>
    <x v="2"/>
    <n v="1"/>
    <n v="1"/>
    <n v="0.125"/>
    <n v="0"/>
    <m/>
    <x v="4"/>
  </r>
  <r>
    <x v="4"/>
    <m/>
    <x v="132"/>
    <n v="90439"/>
    <x v="1677"/>
    <x v="0"/>
    <n v="1"/>
    <n v="0"/>
    <n v="1"/>
    <d v="2025-04-10T00:00:00"/>
    <d v="2025-04-29T00:00:00"/>
    <m/>
    <m/>
    <s v=""/>
    <n v="19"/>
    <n v="398837"/>
    <n v="1143620"/>
    <n v="166887"/>
    <n v="119"/>
    <s v="Colhedeiras de Cana"/>
    <n v="17.43"/>
    <n v="12397"/>
    <s v="UNIMIL INDÚSTRIA "/>
    <s v="Piracicaba"/>
    <x v="4"/>
    <x v="1"/>
    <n v="1"/>
    <x v="2"/>
    <n v="1"/>
    <n v="1"/>
    <n v="0.125"/>
    <n v="0"/>
    <m/>
    <x v="4"/>
  </r>
  <r>
    <x v="4"/>
    <m/>
    <x v="10"/>
    <n v="90439"/>
    <x v="1677"/>
    <x v="0"/>
    <n v="13"/>
    <n v="0"/>
    <n v="13"/>
    <d v="2025-04-22T00:00:00"/>
    <d v="2025-04-29T00:00:00"/>
    <m/>
    <m/>
    <s v=""/>
    <n v="7"/>
    <n v="400030"/>
    <m/>
    <n v="166925"/>
    <n v="221"/>
    <s v="Almoxarifados - Estoque geral"/>
    <n v="195"/>
    <n v="13891"/>
    <s v="TORCANE PEÇAS "/>
    <s v="Piracicaba"/>
    <x v="4"/>
    <x v="1"/>
    <m/>
    <x v="1"/>
    <n v="1"/>
    <n v="1"/>
    <n v="0.33333333333333331"/>
    <n v="0"/>
    <m/>
    <x v="4"/>
  </r>
  <r>
    <x v="4"/>
    <m/>
    <x v="134"/>
    <n v="90440"/>
    <x v="1678"/>
    <x v="0"/>
    <n v="5"/>
    <n v="0"/>
    <n v="5"/>
    <d v="2025-04-10T00:00:00"/>
    <d v="2025-04-29T00:00:00"/>
    <m/>
    <m/>
    <s v=""/>
    <n v="19"/>
    <n v="398807"/>
    <n v="1143606"/>
    <n v="166887"/>
    <n v="119"/>
    <s v="Colhedeiras de Cana"/>
    <n v="90.99"/>
    <n v="12397"/>
    <s v="UNIMIL INDÚSTRIA "/>
    <s v="Piracicaba"/>
    <x v="4"/>
    <x v="1"/>
    <m/>
    <x v="1"/>
    <n v="1"/>
    <n v="1"/>
    <n v="0.125"/>
    <n v="0"/>
    <m/>
    <x v="4"/>
  </r>
  <r>
    <x v="6"/>
    <m/>
    <x v="24"/>
    <n v="90443"/>
    <x v="1679"/>
    <x v="0"/>
    <n v="8"/>
    <n v="0"/>
    <n v="8"/>
    <d v="2025-04-11T00:00:00"/>
    <d v="2025-04-21T00:00:00"/>
    <m/>
    <m/>
    <s v=""/>
    <n v="10"/>
    <n v="399238"/>
    <n v="1144079"/>
    <n v="166532"/>
    <n v="692"/>
    <s v="Tratores Preparo Solo"/>
    <n v="36"/>
    <n v="14487"/>
    <s v="FL TRATORES "/>
    <s v="Recife"/>
    <x v="1"/>
    <x v="1"/>
    <n v="1"/>
    <x v="2"/>
    <n v="1"/>
    <n v="1"/>
    <n v="0.25"/>
    <n v="0"/>
    <n v="0"/>
    <x v="4"/>
  </r>
  <r>
    <x v="6"/>
    <m/>
    <x v="24"/>
    <n v="90448"/>
    <x v="1680"/>
    <x v="0"/>
    <n v="2"/>
    <n v="0"/>
    <n v="2"/>
    <d v="2025-04-11T00:00:00"/>
    <d v="2025-04-21T00:00:00"/>
    <m/>
    <m/>
    <s v=""/>
    <n v="10"/>
    <n v="399240"/>
    <n v="1144079"/>
    <n v="166531"/>
    <n v="692"/>
    <s v="Tratores Preparo Solo"/>
    <n v="17.96"/>
    <n v="13341"/>
    <s v="DISMA DISTRIBUIDORA"/>
    <s v="Araçatuba"/>
    <x v="4"/>
    <x v="1"/>
    <n v="1"/>
    <x v="2"/>
    <n v="1"/>
    <n v="1"/>
    <n v="0.16666666666666666"/>
    <n v="0"/>
    <n v="0"/>
    <x v="4"/>
  </r>
  <r>
    <x v="6"/>
    <m/>
    <x v="24"/>
    <n v="90450"/>
    <x v="1681"/>
    <x v="0"/>
    <n v="1"/>
    <n v="0"/>
    <n v="1"/>
    <d v="2025-04-11T00:00:00"/>
    <d v="2025-04-21T00:00:00"/>
    <m/>
    <m/>
    <s v=""/>
    <n v="10"/>
    <n v="399241"/>
    <n v="1144079"/>
    <n v="166532"/>
    <n v="692"/>
    <s v="Tratores Preparo Solo"/>
    <n v="82"/>
    <n v="14487"/>
    <s v="FL TRATORES "/>
    <s v="Recife"/>
    <x v="1"/>
    <x v="1"/>
    <n v="1"/>
    <x v="2"/>
    <n v="1"/>
    <n v="1"/>
    <n v="0.25"/>
    <n v="0"/>
    <n v="0"/>
    <x v="4"/>
  </r>
  <r>
    <x v="6"/>
    <m/>
    <x v="24"/>
    <n v="90451"/>
    <x v="1682"/>
    <x v="0"/>
    <n v="1"/>
    <n v="0"/>
    <n v="1"/>
    <d v="2025-04-11T00:00:00"/>
    <d v="2025-04-21T00:00:00"/>
    <m/>
    <m/>
    <s v=""/>
    <n v="10"/>
    <n v="399242"/>
    <n v="1144079"/>
    <n v="166531"/>
    <n v="692"/>
    <s v="Tratores Preparo Solo"/>
    <n v="14"/>
    <n v="13341"/>
    <s v="DISMA DISTRIBUIDORA"/>
    <s v="Araçatuba"/>
    <x v="4"/>
    <x v="1"/>
    <n v="1"/>
    <x v="2"/>
    <n v="1"/>
    <n v="1"/>
    <n v="0.16666666666666666"/>
    <n v="0"/>
    <n v="0"/>
    <x v="4"/>
  </r>
  <r>
    <x v="6"/>
    <m/>
    <x v="24"/>
    <n v="90453"/>
    <x v="1683"/>
    <x v="0"/>
    <n v="1"/>
    <n v="0"/>
    <n v="1"/>
    <d v="2025-05-15T00:00:00"/>
    <d v="2025-05-20T00:00:00"/>
    <s v="0  DC"/>
    <s v="Atrasado"/>
    <d v="2025-05-20T00:00:00"/>
    <n v="5"/>
    <n v="403005"/>
    <m/>
    <n v="167917"/>
    <n v="221"/>
    <s v="Almoxarifados - Estoque geral"/>
    <n v="2680"/>
    <n v="1237"/>
    <s v="MERCADAO DE TRATORES"/>
    <s v="Ourinhos"/>
    <x v="4"/>
    <x v="1"/>
    <m/>
    <x v="1"/>
    <n v="1"/>
    <n v="1"/>
    <n v="1"/>
    <n v="0"/>
    <m/>
    <x v="2"/>
  </r>
  <r>
    <x v="6"/>
    <m/>
    <x v="24"/>
    <n v="90454"/>
    <x v="1684"/>
    <x v="0"/>
    <n v="3"/>
    <n v="0"/>
    <n v="3"/>
    <d v="2025-04-11T00:00:00"/>
    <d v="2025-04-21T00:00:00"/>
    <m/>
    <m/>
    <s v=""/>
    <n v="10"/>
    <n v="399243"/>
    <n v="1144079"/>
    <n v="166531"/>
    <n v="692"/>
    <s v="Tratores Preparo Solo"/>
    <n v="560.25"/>
    <n v="13341"/>
    <s v="DISMA DISTRIBUIDORA"/>
    <s v="Araçatuba"/>
    <x v="4"/>
    <x v="1"/>
    <n v="1"/>
    <x v="2"/>
    <n v="1"/>
    <n v="1"/>
    <n v="0.16666666666666666"/>
    <n v="0"/>
    <n v="0"/>
    <x v="4"/>
  </r>
  <r>
    <x v="6"/>
    <m/>
    <x v="24"/>
    <n v="90455"/>
    <x v="1685"/>
    <x v="0"/>
    <n v="1"/>
    <n v="0"/>
    <n v="1"/>
    <d v="2025-04-11T00:00:00"/>
    <d v="2025-04-21T00:00:00"/>
    <m/>
    <m/>
    <s v=""/>
    <n v="10"/>
    <n v="399245"/>
    <n v="1144079"/>
    <n v="166531"/>
    <n v="692"/>
    <s v="Tratores Preparo Solo"/>
    <n v="52"/>
    <n v="13341"/>
    <s v="DISMA DISTRIBUIDORA"/>
    <s v="Araçatuba"/>
    <x v="4"/>
    <x v="1"/>
    <n v="1"/>
    <x v="2"/>
    <n v="1"/>
    <n v="1"/>
    <n v="0.16666666666666666"/>
    <n v="0"/>
    <n v="0"/>
    <x v="4"/>
  </r>
  <r>
    <x v="6"/>
    <m/>
    <x v="24"/>
    <n v="90456"/>
    <x v="1686"/>
    <x v="1"/>
    <n v="1"/>
    <n v="1"/>
    <n v="0"/>
    <d v="2025-04-11T00:00:00"/>
    <m/>
    <m/>
    <s v=""/>
    <s v=""/>
    <s v="Aguardando OC"/>
    <n v="399246"/>
    <n v="1144079"/>
    <n v="0"/>
    <n v="692"/>
    <s v="Tratores Preparo Solo"/>
    <n v="0"/>
    <m/>
    <s v=""/>
    <s v=""/>
    <x v="3"/>
    <x v="0"/>
    <m/>
    <x v="0"/>
    <n v="1"/>
    <n v="1"/>
    <n v="0"/>
    <n v="1"/>
    <e v="#REF!"/>
    <x v="4"/>
  </r>
  <r>
    <x v="9"/>
    <m/>
    <x v="36"/>
    <n v="90457"/>
    <x v="1687"/>
    <x v="0"/>
    <n v="1"/>
    <n v="0"/>
    <n v="1"/>
    <d v="2025-04-10T00:00:00"/>
    <d v="2025-05-02T00:00:00"/>
    <m/>
    <m/>
    <s v=""/>
    <n v="22"/>
    <n v="398966"/>
    <n v="1143655"/>
    <n v="166972"/>
    <n v="94"/>
    <s v="Administração/Controle Oficina Agrícola"/>
    <n v="497.75"/>
    <n v="13058"/>
    <s v="CASA DO BORRACHEIRO - PE"/>
    <s v="Recife"/>
    <x v="1"/>
    <x v="1"/>
    <n v="1"/>
    <x v="2"/>
    <n v="1"/>
    <n v="1"/>
    <n v="0.33333333333333331"/>
    <n v="0"/>
    <m/>
    <x v="4"/>
  </r>
  <r>
    <x v="9"/>
    <m/>
    <x v="36"/>
    <n v="90458"/>
    <x v="1688"/>
    <x v="0"/>
    <n v="2"/>
    <n v="0"/>
    <n v="2"/>
    <d v="2025-04-10T00:00:00"/>
    <d v="2025-05-02T00:00:00"/>
    <m/>
    <m/>
    <s v=""/>
    <n v="22"/>
    <n v="398968"/>
    <n v="1143655"/>
    <n v="166972"/>
    <n v="94"/>
    <s v="Administração/Controle Oficina Agrícola"/>
    <n v="115"/>
    <n v="13058"/>
    <s v="CASA DO BORRACHEIRO - PE"/>
    <s v="Recife"/>
    <x v="1"/>
    <x v="1"/>
    <n v="1"/>
    <x v="2"/>
    <n v="1"/>
    <n v="1"/>
    <n v="0.33333333333333331"/>
    <n v="0"/>
    <m/>
    <x v="4"/>
  </r>
  <r>
    <x v="7"/>
    <m/>
    <x v="88"/>
    <n v="90491"/>
    <x v="1689"/>
    <x v="0"/>
    <n v="5"/>
    <n v="0"/>
    <n v="5"/>
    <d v="2025-04-11T00:00:00"/>
    <d v="2025-04-29T00:00:00"/>
    <m/>
    <s v=""/>
    <s v=""/>
    <n v="18"/>
    <n v="399168"/>
    <n v="1144018"/>
    <n v="166919"/>
    <n v="704"/>
    <s v="Reboques Colheita"/>
    <n v="225"/>
    <n v="2528"/>
    <s v="REDIESEL            "/>
    <s v="Jaboatão dos Guararapes"/>
    <x v="1"/>
    <x v="1"/>
    <m/>
    <x v="1"/>
    <n v="1"/>
    <n v="1"/>
    <n v="0.1111111111111111"/>
    <n v="0"/>
    <m/>
    <x v="4"/>
  </r>
  <r>
    <x v="7"/>
    <m/>
    <x v="165"/>
    <n v="90491"/>
    <x v="1689"/>
    <x v="0"/>
    <n v="5"/>
    <n v="0"/>
    <n v="5"/>
    <d v="2025-04-11T00:00:00"/>
    <d v="2025-04-29T00:00:00"/>
    <m/>
    <s v=""/>
    <s v=""/>
    <n v="18"/>
    <n v="399181"/>
    <n v="1144021"/>
    <n v="166919"/>
    <n v="704"/>
    <s v="Reboques Colheita"/>
    <n v="225"/>
    <n v="2528"/>
    <s v="REDIESEL            "/>
    <s v="Jaboatão dos Guararapes"/>
    <x v="1"/>
    <x v="1"/>
    <m/>
    <x v="1"/>
    <n v="1"/>
    <n v="1"/>
    <n v="0.1111111111111111"/>
    <n v="0"/>
    <m/>
    <x v="4"/>
  </r>
  <r>
    <x v="7"/>
    <m/>
    <x v="166"/>
    <n v="90491"/>
    <x v="1689"/>
    <x v="0"/>
    <n v="5"/>
    <n v="0"/>
    <n v="5"/>
    <d v="2025-04-11T00:00:00"/>
    <d v="2025-04-29T00:00:00"/>
    <m/>
    <s v=""/>
    <s v=""/>
    <n v="18"/>
    <n v="399192"/>
    <n v="1144022"/>
    <n v="166919"/>
    <n v="704"/>
    <s v="Reboques Colheita"/>
    <n v="225"/>
    <n v="2528"/>
    <s v="REDIESEL            "/>
    <s v="Jaboatão dos Guararapes"/>
    <x v="1"/>
    <x v="1"/>
    <m/>
    <x v="1"/>
    <n v="1"/>
    <n v="1"/>
    <n v="0.1111111111111111"/>
    <n v="0"/>
    <m/>
    <x v="4"/>
  </r>
  <r>
    <x v="7"/>
    <m/>
    <x v="167"/>
    <n v="90491"/>
    <x v="1689"/>
    <x v="0"/>
    <n v="5"/>
    <n v="0"/>
    <n v="5"/>
    <d v="2025-04-11T00:00:00"/>
    <d v="2025-04-29T00:00:00"/>
    <m/>
    <s v=""/>
    <s v=""/>
    <n v="18"/>
    <n v="399203"/>
    <n v="1144024"/>
    <n v="166919"/>
    <n v="704"/>
    <s v="Reboques Colheita"/>
    <n v="225"/>
    <n v="2528"/>
    <s v="REDIESEL            "/>
    <s v="Jaboatão dos Guararapes"/>
    <x v="1"/>
    <x v="1"/>
    <m/>
    <x v="1"/>
    <n v="1"/>
    <n v="1"/>
    <n v="0.1111111111111111"/>
    <n v="0"/>
    <m/>
    <x v="4"/>
  </r>
  <r>
    <x v="7"/>
    <m/>
    <x v="88"/>
    <n v="90492"/>
    <x v="1690"/>
    <x v="0"/>
    <n v="2"/>
    <n v="0"/>
    <n v="2"/>
    <d v="2025-04-11T00:00:00"/>
    <d v="2025-04-29T00:00:00"/>
    <m/>
    <m/>
    <s v=""/>
    <n v="18"/>
    <n v="399170"/>
    <n v="1144018"/>
    <n v="166917"/>
    <n v="704"/>
    <s v="Reboques Colheita"/>
    <n v="80"/>
    <n v="3027"/>
    <s v="TRUCK DIESEL        "/>
    <s v="Jaboatão dos Guararapes"/>
    <x v="1"/>
    <x v="1"/>
    <m/>
    <x v="1"/>
    <n v="1"/>
    <n v="1"/>
    <n v="0.14285714285714285"/>
    <n v="0"/>
    <m/>
    <x v="4"/>
  </r>
  <r>
    <x v="7"/>
    <m/>
    <x v="165"/>
    <n v="90492"/>
    <x v="1690"/>
    <x v="0"/>
    <n v="2"/>
    <n v="0"/>
    <n v="2"/>
    <d v="2025-04-11T00:00:00"/>
    <d v="2025-04-29T00:00:00"/>
    <m/>
    <m/>
    <s v=""/>
    <n v="18"/>
    <n v="399182"/>
    <n v="1144021"/>
    <n v="166917"/>
    <n v="704"/>
    <s v="Reboques Colheita"/>
    <n v="80"/>
    <n v="3027"/>
    <s v="TRUCK DIESEL        "/>
    <s v="Jaboatão dos Guararapes"/>
    <x v="1"/>
    <x v="1"/>
    <m/>
    <x v="1"/>
    <n v="1"/>
    <n v="1"/>
    <n v="0.14285714285714285"/>
    <n v="0"/>
    <m/>
    <x v="4"/>
  </r>
  <r>
    <x v="7"/>
    <m/>
    <x v="166"/>
    <n v="90492"/>
    <x v="1690"/>
    <x v="0"/>
    <n v="2"/>
    <n v="0"/>
    <n v="2"/>
    <d v="2025-04-11T00:00:00"/>
    <d v="2025-04-29T00:00:00"/>
    <m/>
    <m/>
    <s v=""/>
    <n v="18"/>
    <n v="399193"/>
    <n v="1144022"/>
    <n v="166917"/>
    <n v="704"/>
    <s v="Reboques Colheita"/>
    <n v="80"/>
    <n v="3027"/>
    <s v="TRUCK DIESEL        "/>
    <s v="Jaboatão dos Guararapes"/>
    <x v="1"/>
    <x v="1"/>
    <m/>
    <x v="1"/>
    <n v="1"/>
    <n v="1"/>
    <n v="0.14285714285714285"/>
    <n v="0"/>
    <m/>
    <x v="4"/>
  </r>
  <r>
    <x v="7"/>
    <m/>
    <x v="167"/>
    <n v="90492"/>
    <x v="1690"/>
    <x v="0"/>
    <n v="2"/>
    <n v="0"/>
    <n v="2"/>
    <d v="2025-04-11T00:00:00"/>
    <d v="2025-04-29T00:00:00"/>
    <m/>
    <m/>
    <s v=""/>
    <n v="18"/>
    <n v="399204"/>
    <n v="1144024"/>
    <n v="166917"/>
    <n v="704"/>
    <s v="Reboques Colheita"/>
    <n v="80"/>
    <n v="3027"/>
    <s v="TRUCK DIESEL        "/>
    <s v="Jaboatão dos Guararapes"/>
    <x v="1"/>
    <x v="1"/>
    <m/>
    <x v="1"/>
    <n v="1"/>
    <n v="1"/>
    <n v="0.14285714285714285"/>
    <n v="0"/>
    <m/>
    <x v="4"/>
  </r>
  <r>
    <x v="7"/>
    <m/>
    <x v="88"/>
    <n v="90493"/>
    <x v="1691"/>
    <x v="0"/>
    <n v="2"/>
    <n v="0"/>
    <n v="2"/>
    <d v="2025-04-11T00:00:00"/>
    <d v="2025-04-29T00:00:00"/>
    <m/>
    <m/>
    <s v=""/>
    <n v="18"/>
    <n v="399171"/>
    <n v="1144018"/>
    <n v="166918"/>
    <n v="704"/>
    <s v="Reboques Colheita"/>
    <n v="6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5"/>
    <n v="90493"/>
    <x v="1691"/>
    <x v="0"/>
    <n v="2"/>
    <n v="0"/>
    <n v="2"/>
    <d v="2025-04-11T00:00:00"/>
    <d v="2025-04-29T00:00:00"/>
    <m/>
    <m/>
    <s v=""/>
    <n v="18"/>
    <n v="399183"/>
    <n v="1144021"/>
    <n v="166918"/>
    <n v="704"/>
    <s v="Reboques Colheita"/>
    <n v="6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6"/>
    <n v="90493"/>
    <x v="1691"/>
    <x v="0"/>
    <n v="2"/>
    <n v="0"/>
    <n v="2"/>
    <d v="2025-04-11T00:00:00"/>
    <d v="2025-04-29T00:00:00"/>
    <m/>
    <m/>
    <s v=""/>
    <n v="18"/>
    <n v="399194"/>
    <n v="1144022"/>
    <n v="166918"/>
    <n v="704"/>
    <s v="Reboques Colheita"/>
    <n v="6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7"/>
    <n v="90493"/>
    <x v="1691"/>
    <x v="0"/>
    <n v="2"/>
    <n v="0"/>
    <n v="2"/>
    <d v="2025-04-11T00:00:00"/>
    <d v="2025-04-29T00:00:00"/>
    <m/>
    <m/>
    <s v=""/>
    <n v="18"/>
    <n v="399205"/>
    <n v="1144024"/>
    <n v="166918"/>
    <n v="704"/>
    <s v="Reboques Colheita"/>
    <n v="6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88"/>
    <n v="90494"/>
    <x v="1692"/>
    <x v="0"/>
    <n v="1"/>
    <n v="0"/>
    <n v="1"/>
    <d v="2025-04-11T00:00:00"/>
    <d v="2025-04-29T00:00:00"/>
    <m/>
    <s v=""/>
    <s v=""/>
    <n v="18"/>
    <n v="399172"/>
    <n v="1144018"/>
    <n v="166919"/>
    <n v="704"/>
    <s v="Reboques Colheita"/>
    <n v="34"/>
    <n v="2528"/>
    <s v="REDIESEL            "/>
    <s v="Jaboatão dos Guararapes"/>
    <x v="1"/>
    <x v="1"/>
    <m/>
    <x v="1"/>
    <n v="1"/>
    <n v="1"/>
    <n v="0.1111111111111111"/>
    <n v="0"/>
    <m/>
    <x v="4"/>
  </r>
  <r>
    <x v="7"/>
    <m/>
    <x v="165"/>
    <n v="90494"/>
    <x v="1692"/>
    <x v="0"/>
    <n v="1"/>
    <n v="0"/>
    <n v="1"/>
    <d v="2025-04-11T00:00:00"/>
    <d v="2025-04-29T00:00:00"/>
    <m/>
    <s v=""/>
    <s v=""/>
    <n v="18"/>
    <n v="399184"/>
    <n v="1144021"/>
    <n v="166919"/>
    <n v="704"/>
    <s v="Reboques Colheita"/>
    <n v="34"/>
    <n v="2528"/>
    <s v="REDIESEL            "/>
    <s v="Jaboatão dos Guararapes"/>
    <x v="1"/>
    <x v="1"/>
    <m/>
    <x v="1"/>
    <n v="1"/>
    <n v="1"/>
    <n v="0.1111111111111111"/>
    <n v="0"/>
    <m/>
    <x v="4"/>
  </r>
  <r>
    <x v="7"/>
    <m/>
    <x v="166"/>
    <n v="90494"/>
    <x v="1692"/>
    <x v="0"/>
    <n v="1"/>
    <n v="0"/>
    <n v="1"/>
    <d v="2025-04-11T00:00:00"/>
    <d v="2025-04-29T00:00:00"/>
    <m/>
    <s v=""/>
    <s v=""/>
    <n v="18"/>
    <n v="399195"/>
    <n v="1144022"/>
    <n v="166919"/>
    <n v="704"/>
    <s v="Reboques Colheita"/>
    <n v="34"/>
    <n v="2528"/>
    <s v="REDIESEL            "/>
    <s v="Jaboatão dos Guararapes"/>
    <x v="1"/>
    <x v="1"/>
    <m/>
    <x v="1"/>
    <n v="1"/>
    <n v="1"/>
    <n v="0.1111111111111111"/>
    <n v="0"/>
    <m/>
    <x v="4"/>
  </r>
  <r>
    <x v="7"/>
    <m/>
    <x v="167"/>
    <n v="90494"/>
    <x v="1692"/>
    <x v="0"/>
    <n v="1"/>
    <n v="0"/>
    <n v="1"/>
    <d v="2025-04-11T00:00:00"/>
    <d v="2025-04-29T00:00:00"/>
    <m/>
    <s v=""/>
    <s v=""/>
    <n v="18"/>
    <n v="399206"/>
    <n v="1144024"/>
    <n v="166919"/>
    <n v="704"/>
    <s v="Reboques Colheita"/>
    <n v="34"/>
    <n v="2528"/>
    <s v="REDIESEL            "/>
    <s v="Jaboatão dos Guararapes"/>
    <x v="1"/>
    <x v="1"/>
    <m/>
    <x v="1"/>
    <n v="1"/>
    <n v="1"/>
    <n v="0.1111111111111111"/>
    <n v="0"/>
    <m/>
    <x v="4"/>
  </r>
  <r>
    <x v="7"/>
    <m/>
    <x v="88"/>
    <n v="90495"/>
    <x v="1693"/>
    <x v="0"/>
    <n v="1"/>
    <n v="0"/>
    <n v="1"/>
    <d v="2025-04-11T00:00:00"/>
    <d v="2025-04-29T00:00:00"/>
    <m/>
    <m/>
    <s v=""/>
    <n v="18"/>
    <n v="399173"/>
    <n v="1144018"/>
    <n v="166918"/>
    <n v="704"/>
    <s v="Reboques Colheita"/>
    <n v="27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5"/>
    <n v="90495"/>
    <x v="1693"/>
    <x v="0"/>
    <n v="1"/>
    <n v="0"/>
    <n v="1"/>
    <d v="2025-04-11T00:00:00"/>
    <d v="2025-04-29T00:00:00"/>
    <m/>
    <m/>
    <s v=""/>
    <n v="18"/>
    <n v="399185"/>
    <n v="1144021"/>
    <n v="166918"/>
    <n v="704"/>
    <s v="Reboques Colheita"/>
    <n v="27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6"/>
    <n v="90495"/>
    <x v="1693"/>
    <x v="0"/>
    <n v="1"/>
    <n v="0"/>
    <n v="1"/>
    <d v="2025-04-11T00:00:00"/>
    <d v="2025-04-29T00:00:00"/>
    <m/>
    <m/>
    <s v=""/>
    <n v="18"/>
    <n v="399196"/>
    <n v="1144022"/>
    <n v="166918"/>
    <n v="704"/>
    <s v="Reboques Colheita"/>
    <n v="27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7"/>
    <n v="90495"/>
    <x v="1693"/>
    <x v="0"/>
    <n v="1"/>
    <n v="0"/>
    <n v="1"/>
    <d v="2025-04-11T00:00:00"/>
    <d v="2025-04-29T00:00:00"/>
    <m/>
    <s v=""/>
    <s v=""/>
    <n v="18"/>
    <n v="399207"/>
    <n v="1144024"/>
    <n v="166918"/>
    <n v="704"/>
    <s v="Reboques Colheita"/>
    <n v="27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88"/>
    <n v="90496"/>
    <x v="1694"/>
    <x v="0"/>
    <n v="2"/>
    <n v="0"/>
    <n v="2"/>
    <d v="2025-04-11T00:00:00"/>
    <d v="2025-04-29T00:00:00"/>
    <m/>
    <s v=""/>
    <s v=""/>
    <n v="18"/>
    <n v="399174"/>
    <n v="1144018"/>
    <n v="166918"/>
    <n v="704"/>
    <s v="Reboques Colheita"/>
    <n v="8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5"/>
    <n v="90496"/>
    <x v="1694"/>
    <x v="0"/>
    <n v="2"/>
    <n v="0"/>
    <n v="2"/>
    <d v="2025-04-11T00:00:00"/>
    <d v="2025-04-29T00:00:00"/>
    <m/>
    <s v=""/>
    <s v=""/>
    <n v="18"/>
    <n v="399186"/>
    <n v="1144021"/>
    <n v="166918"/>
    <n v="704"/>
    <s v="Reboques Colheita"/>
    <n v="8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6"/>
    <n v="90496"/>
    <x v="1694"/>
    <x v="0"/>
    <n v="3"/>
    <n v="0"/>
    <n v="3"/>
    <d v="2025-04-11T00:00:00"/>
    <d v="2025-04-29T00:00:00"/>
    <m/>
    <s v=""/>
    <s v=""/>
    <n v="18"/>
    <n v="399197"/>
    <n v="1144022"/>
    <n v="166918"/>
    <n v="704"/>
    <s v="Reboques Colheita"/>
    <n v="12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7"/>
    <n v="90496"/>
    <x v="1694"/>
    <x v="0"/>
    <n v="3"/>
    <n v="0"/>
    <n v="3"/>
    <d v="2025-04-11T00:00:00"/>
    <d v="2025-04-29T00:00:00"/>
    <m/>
    <s v=""/>
    <s v=""/>
    <n v="18"/>
    <n v="399208"/>
    <n v="1144024"/>
    <n v="166918"/>
    <n v="704"/>
    <s v="Reboques Colheita"/>
    <n v="12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88"/>
    <n v="90497"/>
    <x v="1695"/>
    <x v="0"/>
    <n v="1"/>
    <n v="0"/>
    <n v="1"/>
    <d v="2025-04-11T00:00:00"/>
    <d v="2025-04-29T00:00:00"/>
    <m/>
    <m/>
    <s v=""/>
    <n v="18"/>
    <n v="399175"/>
    <n v="1144018"/>
    <n v="166918"/>
    <n v="704"/>
    <s v="Reboques Colheita"/>
    <n v="41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5"/>
    <n v="90497"/>
    <x v="1695"/>
    <x v="0"/>
    <n v="1"/>
    <n v="0"/>
    <n v="1"/>
    <d v="2025-04-11T00:00:00"/>
    <d v="2025-04-29T00:00:00"/>
    <m/>
    <m/>
    <s v=""/>
    <n v="18"/>
    <n v="399187"/>
    <n v="1144021"/>
    <n v="166918"/>
    <n v="704"/>
    <s v="Reboques Colheita"/>
    <n v="41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6"/>
    <n v="90497"/>
    <x v="1695"/>
    <x v="0"/>
    <n v="1"/>
    <n v="0"/>
    <n v="1"/>
    <d v="2025-04-11T00:00:00"/>
    <d v="2025-04-29T00:00:00"/>
    <m/>
    <m/>
    <s v=""/>
    <n v="18"/>
    <n v="399198"/>
    <n v="1144022"/>
    <n v="166918"/>
    <n v="704"/>
    <s v="Reboques Colheita"/>
    <n v="41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7"/>
    <n v="90497"/>
    <x v="1695"/>
    <x v="0"/>
    <n v="1"/>
    <n v="0"/>
    <n v="1"/>
    <d v="2025-04-11T00:00:00"/>
    <d v="2025-04-29T00:00:00"/>
    <m/>
    <m/>
    <s v=""/>
    <n v="18"/>
    <n v="399209"/>
    <n v="1144024"/>
    <n v="166918"/>
    <n v="704"/>
    <s v="Reboques Colheita"/>
    <n v="41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47"/>
    <n v="90497"/>
    <x v="1695"/>
    <x v="0"/>
    <n v="4"/>
    <n v="0"/>
    <n v="4"/>
    <d v="2025-06-06T00:00:00"/>
    <d v="2025-06-11T00:00:00"/>
    <s v="1  DC"/>
    <s v="Atrasado"/>
    <d v="2025-06-12T00:00:00"/>
    <n v="5"/>
    <n v="406363"/>
    <m/>
    <n v="168999"/>
    <n v="221"/>
    <s v="Almoxarifados - Estoque geral"/>
    <n v="410"/>
    <n v="10783"/>
    <s v="MARRA DISTRIBUIDORA "/>
    <s v="Ribeirão Preto"/>
    <x v="4"/>
    <x v="1"/>
    <m/>
    <x v="1"/>
    <n v="1"/>
    <n v="1"/>
    <n v="0.33333333333333331"/>
    <n v="0"/>
    <m/>
    <x v="0"/>
  </r>
  <r>
    <x v="7"/>
    <m/>
    <x v="88"/>
    <n v="90498"/>
    <x v="1696"/>
    <x v="0"/>
    <n v="1"/>
    <n v="0"/>
    <n v="1"/>
    <d v="2025-04-11T00:00:00"/>
    <d v="2025-04-29T00:00:00"/>
    <m/>
    <m/>
    <s v=""/>
    <n v="18"/>
    <n v="399176"/>
    <n v="1144018"/>
    <n v="166918"/>
    <n v="704"/>
    <s v="Reboques Colheita"/>
    <n v="395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88"/>
    <n v="90499"/>
    <x v="1697"/>
    <x v="0"/>
    <n v="5"/>
    <n v="0"/>
    <n v="5"/>
    <d v="2025-04-11T00:00:00"/>
    <d v="2025-04-29T00:00:00"/>
    <m/>
    <m/>
    <s v=""/>
    <n v="18"/>
    <n v="399177"/>
    <n v="1144018"/>
    <n v="166918"/>
    <n v="704"/>
    <s v="Reboques Colheita"/>
    <n v="23.5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5"/>
    <n v="90499"/>
    <x v="1697"/>
    <x v="0"/>
    <n v="5"/>
    <n v="0"/>
    <n v="5"/>
    <d v="2025-04-11T00:00:00"/>
    <d v="2025-04-29T00:00:00"/>
    <m/>
    <m/>
    <s v=""/>
    <n v="18"/>
    <n v="399188"/>
    <n v="1144021"/>
    <n v="166918"/>
    <n v="704"/>
    <s v="Reboques Colheita"/>
    <n v="23.5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6"/>
    <n v="90499"/>
    <x v="1697"/>
    <x v="0"/>
    <n v="5"/>
    <n v="0"/>
    <n v="5"/>
    <d v="2025-04-11T00:00:00"/>
    <d v="2025-04-29T00:00:00"/>
    <m/>
    <m/>
    <s v=""/>
    <n v="18"/>
    <n v="399199"/>
    <n v="1144022"/>
    <n v="166918"/>
    <n v="704"/>
    <s v="Reboques Colheita"/>
    <n v="23.5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7"/>
    <n v="90499"/>
    <x v="1697"/>
    <x v="0"/>
    <n v="5"/>
    <n v="0"/>
    <n v="5"/>
    <d v="2025-04-11T00:00:00"/>
    <d v="2025-04-29T00:00:00"/>
    <m/>
    <m/>
    <s v=""/>
    <n v="18"/>
    <n v="399210"/>
    <n v="1144024"/>
    <n v="166918"/>
    <n v="704"/>
    <s v="Reboques Colheita"/>
    <n v="23.5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47"/>
    <n v="90499"/>
    <x v="1697"/>
    <x v="0"/>
    <n v="40"/>
    <n v="8"/>
    <n v="32"/>
    <d v="2025-06-06T00:00:00"/>
    <d v="2025-06-11T00:00:00"/>
    <s v="1  DC"/>
    <s v="Atrasado"/>
    <d v="2025-06-12T00:00:00"/>
    <n v="5"/>
    <n v="406366"/>
    <m/>
    <n v="168999"/>
    <n v="221"/>
    <s v="Almoxarifados - Estoque geral"/>
    <n v="4.7"/>
    <n v="10783"/>
    <s v="MARRA DISTRIBUIDORA "/>
    <s v="Ribeirão Preto"/>
    <x v="4"/>
    <x v="0"/>
    <m/>
    <x v="0"/>
    <n v="1"/>
    <n v="1"/>
    <n v="0.33333333333333331"/>
    <n v="0"/>
    <m/>
    <x v="0"/>
  </r>
  <r>
    <x v="7"/>
    <m/>
    <x v="88"/>
    <n v="90500"/>
    <x v="1698"/>
    <x v="0"/>
    <n v="2"/>
    <n v="0"/>
    <n v="2"/>
    <d v="2025-04-11T00:00:00"/>
    <d v="2025-04-29T00:00:00"/>
    <m/>
    <m/>
    <s v=""/>
    <n v="18"/>
    <n v="399178"/>
    <n v="1144018"/>
    <n v="166918"/>
    <n v="704"/>
    <s v="Reboques Colheita"/>
    <n v="20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5"/>
    <n v="90500"/>
    <x v="1698"/>
    <x v="0"/>
    <n v="2"/>
    <n v="0"/>
    <n v="2"/>
    <d v="2025-04-11T00:00:00"/>
    <d v="2025-04-29T00:00:00"/>
    <m/>
    <m/>
    <s v=""/>
    <n v="18"/>
    <n v="399189"/>
    <n v="1144021"/>
    <n v="166918"/>
    <n v="704"/>
    <s v="Reboques Colheita"/>
    <n v="200"/>
    <n v="10783"/>
    <s v="MARRA DISTRIBUIDORA "/>
    <s v="Ribeirão Preto"/>
    <x v="4"/>
    <x v="1"/>
    <m/>
    <x v="1"/>
    <n v="1"/>
    <n v="1"/>
    <n v="4.1666666666666664E-2"/>
    <n v="0"/>
    <m/>
    <x v="4"/>
  </r>
  <r>
    <x v="7"/>
    <m/>
    <x v="166"/>
    <n v="90500"/>
    <x v="1698"/>
    <x v="0"/>
    <n v="2"/>
    <n v="0"/>
    <n v="2"/>
    <d v="2025-04-11T00:00:00"/>
    <d v="2025-04-29T00:00:00"/>
    <m/>
    <m/>
    <s v=""/>
    <n v="18"/>
    <n v="399200"/>
    <n v="1144022"/>
    <n v="166918"/>
    <n v="704"/>
    <s v="Reboques Colheita"/>
    <n v="200"/>
    <n v="10783"/>
    <s v="MARRA DISTRIBUIDORA "/>
    <s v="Ribeirão Preto"/>
    <x v="4"/>
    <x v="1"/>
    <m/>
    <x v="1"/>
    <n v="1"/>
    <n v="1"/>
    <n v="4.1666666666666664E-2"/>
    <n v="0"/>
    <m/>
    <x v="4"/>
  </r>
  <r>
    <x v="5"/>
    <m/>
    <x v="47"/>
    <n v="90507"/>
    <x v="1699"/>
    <x v="0"/>
    <n v="1"/>
    <n v="0"/>
    <n v="1"/>
    <d v="2025-04-10T00:00:00"/>
    <d v="2025-04-16T00:00:00"/>
    <m/>
    <m/>
    <s v=""/>
    <n v="6"/>
    <n v="399048"/>
    <n v="1143900"/>
    <n v="166447"/>
    <n v="685"/>
    <s v="Caminhões Comboio"/>
    <n v="61.34"/>
    <n v="2528"/>
    <s v="REDIESEL            "/>
    <s v="Jaboatão dos Guararapes"/>
    <x v="1"/>
    <x v="1"/>
    <n v="1"/>
    <x v="2"/>
    <n v="1"/>
    <n v="1"/>
    <n v="8.3333333333333329E-2"/>
    <n v="0"/>
    <n v="0"/>
    <x v="4"/>
  </r>
  <r>
    <x v="5"/>
    <m/>
    <x v="47"/>
    <n v="90508"/>
    <x v="1700"/>
    <x v="0"/>
    <n v="1"/>
    <n v="0"/>
    <n v="1"/>
    <d v="2025-04-10T00:00:00"/>
    <d v="2025-04-16T00:00:00"/>
    <m/>
    <m/>
    <s v=""/>
    <n v="6"/>
    <n v="399039"/>
    <n v="1143900"/>
    <n v="166451"/>
    <n v="685"/>
    <s v="Caminhões Comboio"/>
    <n v="2154.88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10"/>
    <x v="1701"/>
    <x v="0"/>
    <n v="1"/>
    <n v="0"/>
    <n v="1"/>
    <d v="2025-04-10T00:00:00"/>
    <d v="2025-04-16T00:00:00"/>
    <m/>
    <m/>
    <s v=""/>
    <n v="6"/>
    <n v="399033"/>
    <n v="1143900"/>
    <n v="166451"/>
    <n v="685"/>
    <s v="Caminhões Comboio"/>
    <n v="212.33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11"/>
    <x v="1702"/>
    <x v="0"/>
    <n v="1"/>
    <n v="0"/>
    <n v="1"/>
    <d v="2025-04-10T00:00:00"/>
    <d v="2025-04-16T00:00:00"/>
    <m/>
    <m/>
    <s v=""/>
    <n v="6"/>
    <n v="399034"/>
    <n v="1143900"/>
    <n v="166448"/>
    <n v="685"/>
    <s v="Caminhões Comboio"/>
    <n v="22"/>
    <n v="2097"/>
    <s v="CAUPECAS            "/>
    <s v="Recife"/>
    <x v="1"/>
    <x v="1"/>
    <n v="1"/>
    <x v="2"/>
    <n v="1"/>
    <n v="1"/>
    <n v="0.5"/>
    <n v="0"/>
    <n v="0"/>
    <x v="4"/>
  </r>
  <r>
    <x v="5"/>
    <m/>
    <x v="47"/>
    <n v="90512"/>
    <x v="1703"/>
    <x v="0"/>
    <n v="1"/>
    <n v="0"/>
    <n v="1"/>
    <d v="2025-04-10T00:00:00"/>
    <d v="2025-04-16T00:00:00"/>
    <m/>
    <m/>
    <s v=""/>
    <n v="6"/>
    <n v="399031"/>
    <n v="1143900"/>
    <n v="166449"/>
    <n v="685"/>
    <s v="Caminhões Comboio"/>
    <n v="432"/>
    <n v="15716"/>
    <s v="BRADIPE"/>
    <s v="Jaboatão dos Guararapes"/>
    <x v="1"/>
    <x v="1"/>
    <n v="1"/>
    <x v="2"/>
    <n v="1"/>
    <n v="1"/>
    <n v="0.1111111111111111"/>
    <n v="0"/>
    <n v="0"/>
    <x v="4"/>
  </r>
  <r>
    <x v="5"/>
    <m/>
    <x v="47"/>
    <n v="90513"/>
    <x v="1704"/>
    <x v="0"/>
    <n v="1"/>
    <n v="0"/>
    <n v="1"/>
    <d v="2025-04-10T00:00:00"/>
    <d v="2025-04-16T00:00:00"/>
    <m/>
    <m/>
    <s v=""/>
    <n v="6"/>
    <n v="399041"/>
    <n v="1143900"/>
    <n v="166451"/>
    <n v="685"/>
    <s v="Caminhões Comboio"/>
    <n v="1098.1099999999999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14"/>
    <x v="1705"/>
    <x v="0"/>
    <n v="1"/>
    <n v="0"/>
    <n v="1"/>
    <d v="2025-04-10T00:00:00"/>
    <d v="2025-04-16T00:00:00"/>
    <m/>
    <m/>
    <s v=""/>
    <n v="6"/>
    <n v="399042"/>
    <n v="1143900"/>
    <n v="166447"/>
    <n v="685"/>
    <s v="Caminhões Comboio"/>
    <n v="23.58"/>
    <n v="2528"/>
    <s v="REDIESEL            "/>
    <s v="Jaboatão dos Guararapes"/>
    <x v="1"/>
    <x v="1"/>
    <n v="1"/>
    <x v="2"/>
    <n v="1"/>
    <n v="1"/>
    <n v="8.3333333333333329E-2"/>
    <n v="0"/>
    <n v="0"/>
    <x v="4"/>
  </r>
  <r>
    <x v="5"/>
    <m/>
    <x v="106"/>
    <n v="90514"/>
    <x v="1705"/>
    <x v="0"/>
    <n v="1"/>
    <n v="0"/>
    <n v="1"/>
    <d v="2025-07-09T00:00:00"/>
    <d v="2025-07-15T00:00:00"/>
    <s v="0  DC"/>
    <s v="Atrasado"/>
    <d v="2025-07-15T00:00:00"/>
    <n v="6"/>
    <n v="411028"/>
    <m/>
    <n v="170975"/>
    <n v="221"/>
    <s v="Almoxarifados - Estoque geral"/>
    <n v="23.59"/>
    <n v="2097"/>
    <s v="CAUPECAS            "/>
    <s v="Recife"/>
    <x v="1"/>
    <x v="1"/>
    <m/>
    <x v="1"/>
    <n v="1"/>
    <n v="1"/>
    <n v="1"/>
    <n v="0"/>
    <m/>
    <x v="3"/>
  </r>
  <r>
    <x v="5"/>
    <m/>
    <x v="44"/>
    <n v="90514"/>
    <x v="1705"/>
    <x v="0"/>
    <n v="1"/>
    <n v="1"/>
    <m/>
    <d v="2025-07-14T00:00:00"/>
    <d v="2025-07-19T00:00:00"/>
    <s v="1  DC"/>
    <s v="Atrasado"/>
    <d v="2025-07-20T00:00:00"/>
    <n v="5"/>
    <n v="411617"/>
    <m/>
    <n v="171161"/>
    <n v="221"/>
    <s v="Almoxarifados - Estoque geral"/>
    <n v="32.4"/>
    <n v="2097"/>
    <s v="CAUPECAS            "/>
    <s v="Recife"/>
    <x v="1"/>
    <x v="0"/>
    <m/>
    <x v="0"/>
    <n v="1"/>
    <n v="1"/>
    <n v="0.1111111111111111"/>
    <n v="0"/>
    <m/>
    <x v="3"/>
  </r>
  <r>
    <x v="5"/>
    <m/>
    <x v="14"/>
    <n v="90514"/>
    <x v="1705"/>
    <x v="1"/>
    <n v="1"/>
    <n v="1"/>
    <m/>
    <d v="2025-07-14T00:00:00"/>
    <m/>
    <m/>
    <s v=""/>
    <s v=""/>
    <s v="Aguardando OC"/>
    <n v="411590"/>
    <m/>
    <n v="0"/>
    <n v="221"/>
    <s v="Almoxarifados - Estoque geral"/>
    <n v="32.4"/>
    <m/>
    <s v=""/>
    <s v=""/>
    <x v="3"/>
    <x v="0"/>
    <m/>
    <x v="0"/>
    <n v="1"/>
    <n v="1"/>
    <n v="0"/>
    <n v="1"/>
    <m/>
    <x v="3"/>
  </r>
  <r>
    <x v="5"/>
    <m/>
    <x v="91"/>
    <n v="90514"/>
    <x v="1705"/>
    <x v="1"/>
    <n v="1"/>
    <n v="1"/>
    <m/>
    <d v="2025-07-18T00:00:00"/>
    <m/>
    <m/>
    <s v=""/>
    <s v=""/>
    <s v="Aguardando OC"/>
    <n v="412270"/>
    <m/>
    <n v="0"/>
    <n v="221"/>
    <s v="Almoxarifados - Estoque geral"/>
    <n v="32.4"/>
    <m/>
    <s v=""/>
    <s v=""/>
    <x v="3"/>
    <x v="0"/>
    <m/>
    <x v="0"/>
    <n v="1"/>
    <n v="1"/>
    <n v="0"/>
    <n v="1"/>
    <m/>
    <x v="3"/>
  </r>
  <r>
    <x v="5"/>
    <m/>
    <x v="108"/>
    <n v="90514"/>
    <x v="1705"/>
    <x v="1"/>
    <n v="1"/>
    <n v="1"/>
    <m/>
    <d v="2025-07-19T00:00:00"/>
    <m/>
    <m/>
    <s v=""/>
    <s v=""/>
    <s v="Aguardando OC"/>
    <n v="412429"/>
    <m/>
    <n v="0"/>
    <n v="221"/>
    <s v="Almoxarifados - Estoque geral"/>
    <n v="32.4"/>
    <m/>
    <s v=""/>
    <s v=""/>
    <x v="3"/>
    <x v="0"/>
    <m/>
    <x v="0"/>
    <n v="1"/>
    <n v="1"/>
    <n v="0"/>
    <n v="1"/>
    <m/>
    <x v="3"/>
  </r>
  <r>
    <x v="5"/>
    <m/>
    <x v="47"/>
    <n v="90515"/>
    <x v="1706"/>
    <x v="0"/>
    <n v="1"/>
    <n v="0"/>
    <n v="1"/>
    <d v="2025-04-10T00:00:00"/>
    <d v="2025-04-16T00:00:00"/>
    <m/>
    <m/>
    <s v=""/>
    <n v="6"/>
    <n v="399043"/>
    <n v="1143900"/>
    <n v="166447"/>
    <n v="685"/>
    <s v="Caminhões Comboio"/>
    <n v="127.46"/>
    <n v="2528"/>
    <s v="REDIESEL            "/>
    <s v="Jaboatão dos Guararapes"/>
    <x v="1"/>
    <x v="1"/>
    <n v="1"/>
    <x v="2"/>
    <n v="1"/>
    <n v="1"/>
    <n v="8.3333333333333329E-2"/>
    <n v="0"/>
    <n v="0"/>
    <x v="4"/>
  </r>
  <r>
    <x v="5"/>
    <m/>
    <x v="47"/>
    <n v="90516"/>
    <x v="1707"/>
    <x v="0"/>
    <n v="1"/>
    <n v="0"/>
    <n v="1"/>
    <d v="2025-04-10T00:00:00"/>
    <d v="2025-04-16T00:00:00"/>
    <m/>
    <m/>
    <s v=""/>
    <n v="6"/>
    <n v="399049"/>
    <n v="1143900"/>
    <n v="166447"/>
    <n v="685"/>
    <s v="Caminhões Comboio"/>
    <n v="177"/>
    <n v="2528"/>
    <s v="REDIESEL            "/>
    <s v="Jaboatão dos Guararapes"/>
    <x v="1"/>
    <x v="1"/>
    <n v="1"/>
    <x v="2"/>
    <n v="1"/>
    <n v="1"/>
    <n v="8.3333333333333329E-2"/>
    <n v="0"/>
    <n v="0"/>
    <x v="4"/>
  </r>
  <r>
    <x v="5"/>
    <m/>
    <x v="47"/>
    <n v="90516"/>
    <x v="1707"/>
    <x v="0"/>
    <n v="1"/>
    <n v="0"/>
    <n v="1"/>
    <d v="2025-04-10T00:00:00"/>
    <d v="2025-04-16T00:00:00"/>
    <m/>
    <m/>
    <s v=""/>
    <n v="6"/>
    <n v="399051"/>
    <n v="1143900"/>
    <n v="166447"/>
    <n v="685"/>
    <s v="Caminhões Comboio"/>
    <n v="177"/>
    <n v="2528"/>
    <s v="REDIESEL            "/>
    <s v="Jaboatão dos Guararapes"/>
    <x v="1"/>
    <x v="1"/>
    <n v="1"/>
    <x v="2"/>
    <n v="1"/>
    <n v="1"/>
    <n v="8.3333333333333329E-2"/>
    <n v="0"/>
    <n v="0"/>
    <x v="4"/>
  </r>
  <r>
    <x v="5"/>
    <m/>
    <x v="47"/>
    <n v="90517"/>
    <x v="1708"/>
    <x v="0"/>
    <n v="1"/>
    <n v="0"/>
    <n v="1"/>
    <d v="2025-04-10T00:00:00"/>
    <d v="2025-04-16T00:00:00"/>
    <m/>
    <m/>
    <s v=""/>
    <n v="6"/>
    <n v="399052"/>
    <n v="1143900"/>
    <n v="166447"/>
    <n v="685"/>
    <s v="Caminhões Comboio"/>
    <n v="177"/>
    <n v="2528"/>
    <s v="REDIESEL            "/>
    <s v="Jaboatão dos Guararapes"/>
    <x v="1"/>
    <x v="1"/>
    <n v="1"/>
    <x v="2"/>
    <n v="1"/>
    <n v="1"/>
    <n v="8.3333333333333329E-2"/>
    <n v="0"/>
    <n v="0"/>
    <x v="4"/>
  </r>
  <r>
    <x v="5"/>
    <m/>
    <x v="47"/>
    <n v="90518"/>
    <x v="1709"/>
    <x v="0"/>
    <n v="1"/>
    <n v="0"/>
    <n v="1"/>
    <d v="2025-04-10T00:00:00"/>
    <d v="2025-04-16T00:00:00"/>
    <m/>
    <m/>
    <s v=""/>
    <n v="6"/>
    <n v="399055"/>
    <n v="1143900"/>
    <n v="166451"/>
    <n v="685"/>
    <s v="Caminhões Comboio"/>
    <n v="2687.99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19"/>
    <x v="1710"/>
    <x v="0"/>
    <n v="1"/>
    <n v="0"/>
    <n v="1"/>
    <d v="2025-04-10T00:00:00"/>
    <d v="2025-04-16T00:00:00"/>
    <m/>
    <m/>
    <s v=""/>
    <n v="6"/>
    <n v="399054"/>
    <n v="1143900"/>
    <n v="166449"/>
    <n v="685"/>
    <s v="Caminhões Comboio"/>
    <n v="3120"/>
    <n v="15716"/>
    <s v="BRADIPE"/>
    <s v="Jaboatão dos Guararapes"/>
    <x v="1"/>
    <x v="1"/>
    <n v="1"/>
    <x v="2"/>
    <n v="1"/>
    <n v="1"/>
    <n v="0.1111111111111111"/>
    <n v="0"/>
    <n v="0"/>
    <x v="4"/>
  </r>
  <r>
    <x v="5"/>
    <m/>
    <x v="47"/>
    <n v="90520"/>
    <x v="1711"/>
    <x v="0"/>
    <n v="1"/>
    <n v="0"/>
    <n v="1"/>
    <d v="2025-04-10T00:00:00"/>
    <d v="2025-04-16T00:00:00"/>
    <m/>
    <m/>
    <s v=""/>
    <n v="6"/>
    <n v="399053"/>
    <n v="1143900"/>
    <n v="166451"/>
    <n v="685"/>
    <s v="Caminhões Comboio"/>
    <n v="1730.44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21"/>
    <x v="1712"/>
    <x v="0"/>
    <n v="1"/>
    <n v="0"/>
    <n v="1"/>
    <d v="2025-04-10T00:00:00"/>
    <d v="2025-04-16T00:00:00"/>
    <m/>
    <m/>
    <s v=""/>
    <n v="6"/>
    <n v="399068"/>
    <n v="1143900"/>
    <n v="166449"/>
    <n v="685"/>
    <s v="Caminhões Comboio"/>
    <n v="463"/>
    <n v="15716"/>
    <s v="BRADIPE"/>
    <s v="Jaboatão dos Guararapes"/>
    <x v="1"/>
    <x v="1"/>
    <n v="1"/>
    <x v="2"/>
    <n v="1"/>
    <n v="1"/>
    <n v="0.1111111111111111"/>
    <n v="0"/>
    <n v="0"/>
    <x v="4"/>
  </r>
  <r>
    <x v="5"/>
    <m/>
    <x v="47"/>
    <n v="90522"/>
    <x v="1713"/>
    <x v="0"/>
    <n v="1"/>
    <n v="0"/>
    <n v="1"/>
    <d v="2025-04-10T00:00:00"/>
    <d v="2025-04-16T00:00:00"/>
    <m/>
    <m/>
    <s v=""/>
    <n v="6"/>
    <n v="399063"/>
    <n v="1143900"/>
    <n v="166451"/>
    <n v="685"/>
    <s v="Caminhões Comboio"/>
    <n v="342.66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22"/>
    <x v="1713"/>
    <x v="0"/>
    <n v="2"/>
    <n v="0"/>
    <n v="2"/>
    <d v="2025-04-10T00:00:00"/>
    <d v="2025-04-16T00:00:00"/>
    <m/>
    <m/>
    <s v=""/>
    <n v="6"/>
    <n v="399065"/>
    <n v="1143900"/>
    <n v="166451"/>
    <n v="685"/>
    <s v="Caminhões Comboio"/>
    <n v="171.33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23"/>
    <x v="1714"/>
    <x v="0"/>
    <n v="1"/>
    <n v="0"/>
    <n v="1"/>
    <d v="2025-04-10T00:00:00"/>
    <d v="2025-04-16T00:00:00"/>
    <m/>
    <m/>
    <s v=""/>
    <n v="6"/>
    <n v="399070"/>
    <n v="1143900"/>
    <n v="166451"/>
    <n v="685"/>
    <s v="Caminhões Comboio"/>
    <n v="491.66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24"/>
    <x v="1715"/>
    <x v="0"/>
    <n v="1"/>
    <n v="0"/>
    <n v="1"/>
    <d v="2025-04-10T00:00:00"/>
    <d v="2025-04-16T00:00:00"/>
    <m/>
    <s v=""/>
    <s v=""/>
    <n v="6"/>
    <n v="399071"/>
    <n v="1143900"/>
    <n v="166449"/>
    <n v="685"/>
    <s v="Caminhões Comboio"/>
    <n v="61.7"/>
    <n v="15716"/>
    <s v="BRADIPE"/>
    <s v="Jaboatão dos Guararapes"/>
    <x v="1"/>
    <x v="1"/>
    <n v="0"/>
    <x v="1"/>
    <n v="1"/>
    <n v="1"/>
    <n v="0.1111111111111111"/>
    <n v="0"/>
    <n v="0"/>
    <x v="4"/>
  </r>
  <r>
    <x v="5"/>
    <m/>
    <x v="47"/>
    <n v="90525"/>
    <x v="1716"/>
    <x v="0"/>
    <n v="1"/>
    <n v="0"/>
    <n v="1"/>
    <d v="2025-04-10T00:00:00"/>
    <d v="2025-04-16T00:00:00"/>
    <m/>
    <m/>
    <s v=""/>
    <n v="6"/>
    <n v="399072"/>
    <n v="1143900"/>
    <n v="166451"/>
    <n v="685"/>
    <s v="Caminhões Comboio"/>
    <n v="1328.9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26"/>
    <x v="1717"/>
    <x v="0"/>
    <n v="2"/>
    <n v="0"/>
    <n v="2"/>
    <d v="2025-04-10T00:00:00"/>
    <d v="2025-04-16T00:00:00"/>
    <m/>
    <m/>
    <s v=""/>
    <n v="6"/>
    <n v="399060"/>
    <n v="1143900"/>
    <n v="166451"/>
    <n v="685"/>
    <s v="Caminhões Comboio"/>
    <n v="145.82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27"/>
    <x v="1718"/>
    <x v="0"/>
    <n v="1"/>
    <n v="0"/>
    <n v="1"/>
    <d v="2025-04-10T00:00:00"/>
    <d v="2025-04-16T00:00:00"/>
    <m/>
    <m/>
    <s v=""/>
    <n v="6"/>
    <n v="399059"/>
    <n v="1143900"/>
    <n v="166451"/>
    <n v="685"/>
    <s v="Caminhões Comboio"/>
    <n v="2143.11"/>
    <n v="2106"/>
    <s v="UNIDAS              "/>
    <s v="João Pessoa"/>
    <x v="0"/>
    <x v="1"/>
    <n v="1"/>
    <x v="2"/>
    <n v="1"/>
    <n v="1"/>
    <n v="5.8823529411764705E-2"/>
    <n v="0"/>
    <n v="0"/>
    <x v="4"/>
  </r>
  <r>
    <x v="5"/>
    <m/>
    <x v="47"/>
    <n v="90528"/>
    <x v="1719"/>
    <x v="0"/>
    <n v="1"/>
    <n v="0"/>
    <n v="1"/>
    <d v="2025-04-10T00:00:00"/>
    <d v="2025-04-16T00:00:00"/>
    <m/>
    <m/>
    <s v=""/>
    <n v="6"/>
    <n v="399056"/>
    <n v="1143900"/>
    <n v="166450"/>
    <n v="685"/>
    <s v="Caminhões Comboio"/>
    <n v="1123"/>
    <n v="5189"/>
    <s v="REPENORTE"/>
    <s v="Recife"/>
    <x v="1"/>
    <x v="1"/>
    <n v="1"/>
    <x v="2"/>
    <n v="1"/>
    <n v="1"/>
    <n v="0.25"/>
    <n v="0"/>
    <n v="0"/>
    <x v="4"/>
  </r>
  <r>
    <x v="7"/>
    <m/>
    <x v="88"/>
    <n v="90537"/>
    <x v="1720"/>
    <x v="0"/>
    <n v="2"/>
    <n v="0"/>
    <n v="2"/>
    <d v="2025-04-11T00:00:00"/>
    <d v="2025-04-29T00:00:00"/>
    <m/>
    <m/>
    <s v=""/>
    <n v="18"/>
    <n v="399179"/>
    <n v="1144018"/>
    <n v="166917"/>
    <n v="704"/>
    <s v="Reboques Colheita"/>
    <n v="14"/>
    <n v="3027"/>
    <s v="TRUCK DIESEL        "/>
    <s v="Jaboatão dos Guararapes"/>
    <x v="1"/>
    <x v="1"/>
    <m/>
    <x v="1"/>
    <n v="1"/>
    <n v="1"/>
    <n v="0.14285714285714285"/>
    <n v="0"/>
    <m/>
    <x v="4"/>
  </r>
  <r>
    <x v="7"/>
    <m/>
    <x v="165"/>
    <n v="90537"/>
    <x v="1720"/>
    <x v="0"/>
    <n v="2"/>
    <n v="0"/>
    <n v="2"/>
    <d v="2025-04-11T00:00:00"/>
    <d v="2025-04-29T00:00:00"/>
    <m/>
    <m/>
    <s v=""/>
    <n v="18"/>
    <n v="399190"/>
    <n v="1144021"/>
    <n v="166917"/>
    <n v="704"/>
    <s v="Reboques Colheita"/>
    <n v="14"/>
    <n v="3027"/>
    <s v="TRUCK DIESEL        "/>
    <s v="Jaboatão dos Guararapes"/>
    <x v="1"/>
    <x v="1"/>
    <m/>
    <x v="1"/>
    <n v="1"/>
    <n v="1"/>
    <n v="0.14285714285714285"/>
    <n v="0"/>
    <m/>
    <x v="4"/>
  </r>
  <r>
    <x v="7"/>
    <m/>
    <x v="166"/>
    <n v="90537"/>
    <x v="1720"/>
    <x v="0"/>
    <n v="2"/>
    <n v="0"/>
    <n v="2"/>
    <d v="2025-04-11T00:00:00"/>
    <d v="2025-04-29T00:00:00"/>
    <m/>
    <m/>
    <s v=""/>
    <n v="18"/>
    <n v="399201"/>
    <n v="1144022"/>
    <n v="166917"/>
    <n v="704"/>
    <s v="Reboques Colheita"/>
    <n v="14"/>
    <n v="3027"/>
    <s v="TRUCK DIESEL        "/>
    <s v="Jaboatão dos Guararapes"/>
    <x v="1"/>
    <x v="1"/>
    <m/>
    <x v="1"/>
    <n v="1"/>
    <n v="1"/>
    <n v="0.14285714285714285"/>
    <n v="0"/>
    <m/>
    <x v="4"/>
  </r>
  <r>
    <x v="7"/>
    <m/>
    <x v="147"/>
    <n v="90537"/>
    <x v="1720"/>
    <x v="0"/>
    <n v="6"/>
    <n v="0"/>
    <n v="6"/>
    <d v="2025-06-06T00:00:00"/>
    <d v="2025-06-11T00:00:00"/>
    <s v="1  DC"/>
    <s v="Atrasado"/>
    <d v="2025-06-12T00:00:00"/>
    <n v="5"/>
    <n v="406365"/>
    <m/>
    <n v="169000"/>
    <n v="221"/>
    <s v="Almoxarifados - Estoque geral"/>
    <n v="7.56"/>
    <n v="3027"/>
    <s v="TRUCK DIESEL        "/>
    <s v="Jaboatão dos Guararapes"/>
    <x v="1"/>
    <x v="1"/>
    <m/>
    <x v="1"/>
    <n v="1"/>
    <n v="1"/>
    <n v="0.5"/>
    <n v="0"/>
    <m/>
    <x v="0"/>
  </r>
  <r>
    <x v="7"/>
    <m/>
    <x v="88"/>
    <n v="90538"/>
    <x v="1721"/>
    <x v="0"/>
    <n v="2"/>
    <n v="0"/>
    <n v="2"/>
    <d v="2025-04-11T00:00:00"/>
    <d v="2025-04-21T00:00:00"/>
    <m/>
    <m/>
    <s v=""/>
    <n v="10"/>
    <n v="399180"/>
    <n v="1144018"/>
    <n v="166533"/>
    <n v="704"/>
    <s v="Reboques Colheita"/>
    <n v="65"/>
    <n v="10783"/>
    <s v="MARRA DISTRIBUIDORA "/>
    <s v="Ribeirão Preto"/>
    <x v="4"/>
    <x v="1"/>
    <m/>
    <x v="1"/>
    <n v="1"/>
    <n v="1"/>
    <n v="0.33333333333333331"/>
    <n v="0"/>
    <n v="0"/>
    <x v="4"/>
  </r>
  <r>
    <x v="7"/>
    <m/>
    <x v="165"/>
    <n v="90538"/>
    <x v="1721"/>
    <x v="0"/>
    <n v="2"/>
    <n v="0"/>
    <n v="2"/>
    <d v="2025-04-11T00:00:00"/>
    <d v="2025-04-21T00:00:00"/>
    <m/>
    <m/>
    <s v=""/>
    <n v="10"/>
    <n v="399191"/>
    <n v="1144021"/>
    <n v="166533"/>
    <n v="704"/>
    <s v="Reboques Colheita"/>
    <n v="65"/>
    <n v="10783"/>
    <s v="MARRA DISTRIBUIDORA "/>
    <s v="Ribeirão Preto"/>
    <x v="4"/>
    <x v="1"/>
    <m/>
    <x v="1"/>
    <n v="1"/>
    <n v="1"/>
    <n v="0.33333333333333331"/>
    <n v="0"/>
    <n v="0"/>
    <x v="4"/>
  </r>
  <r>
    <x v="7"/>
    <m/>
    <x v="166"/>
    <n v="90538"/>
    <x v="1721"/>
    <x v="0"/>
    <n v="2"/>
    <n v="0"/>
    <n v="2"/>
    <d v="2025-04-11T00:00:00"/>
    <d v="2025-04-21T00:00:00"/>
    <m/>
    <m/>
    <s v=""/>
    <n v="10"/>
    <n v="399202"/>
    <n v="1144022"/>
    <n v="166533"/>
    <n v="704"/>
    <s v="Reboques Colheita"/>
    <n v="65"/>
    <n v="10783"/>
    <s v="MARRA DISTRIBUIDORA "/>
    <s v="Ribeirão Preto"/>
    <x v="4"/>
    <x v="1"/>
    <m/>
    <x v="1"/>
    <n v="1"/>
    <n v="1"/>
    <n v="0.33333333333333331"/>
    <n v="0"/>
    <n v="0"/>
    <x v="4"/>
  </r>
  <r>
    <x v="6"/>
    <m/>
    <x v="24"/>
    <n v="90556"/>
    <x v="1722"/>
    <x v="0"/>
    <n v="1"/>
    <n v="0"/>
    <n v="1"/>
    <d v="2025-04-11T00:00:00"/>
    <d v="2025-04-21T00:00:00"/>
    <m/>
    <m/>
    <s v=""/>
    <n v="10"/>
    <n v="399247"/>
    <n v="1144079"/>
    <n v="166532"/>
    <n v="692"/>
    <s v="Tratores Preparo Solo"/>
    <n v="350"/>
    <n v="14487"/>
    <s v="FL TRATORES "/>
    <s v="Recife"/>
    <x v="1"/>
    <x v="1"/>
    <n v="1"/>
    <x v="2"/>
    <n v="1"/>
    <n v="1"/>
    <n v="0.25"/>
    <n v="0"/>
    <n v="0"/>
    <x v="4"/>
  </r>
  <r>
    <x v="6"/>
    <m/>
    <x v="24"/>
    <n v="90557"/>
    <x v="1723"/>
    <x v="0"/>
    <n v="1"/>
    <n v="0"/>
    <n v="1"/>
    <d v="2025-04-11T00:00:00"/>
    <d v="2025-04-21T00:00:00"/>
    <m/>
    <m/>
    <s v=""/>
    <n v="10"/>
    <n v="399248"/>
    <n v="1144079"/>
    <n v="166531"/>
    <n v="692"/>
    <s v="Tratores Preparo Solo"/>
    <n v="440"/>
    <n v="13341"/>
    <s v="DISMA DISTRIBUIDORA"/>
    <s v="Araçatuba"/>
    <x v="4"/>
    <x v="1"/>
    <n v="1"/>
    <x v="2"/>
    <n v="1"/>
    <n v="1"/>
    <n v="0.16666666666666666"/>
    <n v="0"/>
    <n v="0"/>
    <x v="4"/>
  </r>
  <r>
    <x v="2"/>
    <m/>
    <x v="7"/>
    <n v="90584"/>
    <x v="1724"/>
    <x v="0"/>
    <n v="10"/>
    <n v="0"/>
    <n v="10"/>
    <d v="2025-04-12T00:00:00"/>
    <d v="2025-04-21T00:00:00"/>
    <m/>
    <m/>
    <s v=""/>
    <n v="9"/>
    <n v="399342"/>
    <n v="1144323"/>
    <n v="166530"/>
    <n v="112"/>
    <s v="Carregadeiras Colheita"/>
    <n v="83.3"/>
    <n v="13341"/>
    <s v="DISMA DISTRIBUIDORA"/>
    <s v="Araçatuba"/>
    <x v="4"/>
    <x v="1"/>
    <n v="1"/>
    <x v="2"/>
    <n v="1"/>
    <n v="1"/>
    <n v="0.5"/>
    <n v="0"/>
    <n v="0"/>
    <x v="4"/>
  </r>
  <r>
    <x v="2"/>
    <m/>
    <x v="70"/>
    <n v="90584"/>
    <x v="1724"/>
    <x v="0"/>
    <n v="10"/>
    <n v="0"/>
    <n v="10"/>
    <d v="2025-04-12T00:00:00"/>
    <d v="2025-04-21T00:00:00"/>
    <m/>
    <m/>
    <s v=""/>
    <n v="9"/>
    <n v="399343"/>
    <n v="1144324"/>
    <n v="166530"/>
    <n v="113"/>
    <s v="Carregadeiras Geral - Apontamento"/>
    <n v="83.3"/>
    <n v="13341"/>
    <s v="DISMA DISTRIBUIDORA"/>
    <s v="Araçatuba"/>
    <x v="4"/>
    <x v="1"/>
    <n v="1"/>
    <x v="2"/>
    <n v="1"/>
    <n v="1"/>
    <n v="0.5"/>
    <n v="0"/>
    <n v="0"/>
    <x v="4"/>
  </r>
  <r>
    <x v="6"/>
    <m/>
    <x v="22"/>
    <n v="90597"/>
    <x v="1725"/>
    <x v="0"/>
    <n v="18"/>
    <n v="0"/>
    <n v="18"/>
    <d v="2025-04-14T00:00:00"/>
    <d v="2025-05-02T00:00:00"/>
    <m/>
    <m/>
    <s v=""/>
    <n v="18"/>
    <n v="399378"/>
    <n v="1144543"/>
    <n v="166976"/>
    <n v="692"/>
    <s v="Tratores Preparo Solo"/>
    <n v="3.6"/>
    <n v="13341"/>
    <s v="DISMA DISTRIBUIDORA"/>
    <s v="Araçatuba"/>
    <x v="4"/>
    <x v="1"/>
    <m/>
    <x v="1"/>
    <n v="1"/>
    <n v="1"/>
    <n v="1"/>
    <n v="0"/>
    <m/>
    <x v="4"/>
  </r>
  <r>
    <x v="6"/>
    <m/>
    <x v="22"/>
    <n v="90598"/>
    <x v="1726"/>
    <x v="0"/>
    <n v="1"/>
    <n v="0"/>
    <n v="1"/>
    <d v="2025-04-14T00:00:00"/>
    <d v="2025-04-29T00:00:00"/>
    <m/>
    <m/>
    <s v=""/>
    <n v="15"/>
    <n v="399379"/>
    <n v="1144543"/>
    <n v="166890"/>
    <n v="692"/>
    <s v="Tratores Preparo Solo"/>
    <n v="915.06"/>
    <n v="13341"/>
    <s v="DISMA DISTRIBUIDORA"/>
    <s v="Araçatuba"/>
    <x v="4"/>
    <x v="1"/>
    <n v="1"/>
    <x v="2"/>
    <n v="1"/>
    <n v="1"/>
    <n v="1"/>
    <n v="0"/>
    <m/>
    <x v="4"/>
  </r>
  <r>
    <x v="2"/>
    <m/>
    <x v="33"/>
    <n v="90602"/>
    <x v="1727"/>
    <x v="0"/>
    <n v="10"/>
    <n v="0"/>
    <n v="10"/>
    <d v="2025-04-30T00:00:00"/>
    <d v="2025-05-07T00:00:00"/>
    <m/>
    <s v=""/>
    <s v=""/>
    <n v="7"/>
    <n v="401009"/>
    <m/>
    <n v="167277"/>
    <n v="221"/>
    <s v="Almoxarifados - Estoque geral"/>
    <n v="615"/>
    <n v="10015"/>
    <s v="CARREMACPS"/>
    <s v="Rio Largo"/>
    <x v="5"/>
    <x v="1"/>
    <m/>
    <x v="1"/>
    <n v="1"/>
    <n v="1"/>
    <n v="0.25"/>
    <n v="0"/>
    <n v="0"/>
    <x v="4"/>
  </r>
  <r>
    <x v="2"/>
    <m/>
    <x v="33"/>
    <n v="90638"/>
    <x v="1728"/>
    <x v="0"/>
    <n v="20"/>
    <n v="0"/>
    <n v="20"/>
    <d v="2025-04-15T00:00:00"/>
    <d v="2025-04-29T00:00:00"/>
    <m/>
    <m/>
    <s v=""/>
    <n v="14"/>
    <n v="399584"/>
    <m/>
    <n v="166903"/>
    <n v="221"/>
    <s v="Almoxarifados - Estoque geral"/>
    <n v="97"/>
    <n v="13341"/>
    <s v="DISMA DISTRIBUIDORA"/>
    <s v="Araçatuba"/>
    <x v="4"/>
    <x v="1"/>
    <m/>
    <x v="1"/>
    <n v="1"/>
    <n v="1"/>
    <n v="0.33333333333333331"/>
    <n v="0"/>
    <m/>
    <x v="4"/>
  </r>
  <r>
    <x v="6"/>
    <m/>
    <x v="22"/>
    <n v="90640"/>
    <x v="1729"/>
    <x v="0"/>
    <n v="1"/>
    <n v="0"/>
    <n v="1"/>
    <d v="2025-04-14T00:00:00"/>
    <d v="2025-04-29T00:00:00"/>
    <m/>
    <m/>
    <s v=""/>
    <n v="15"/>
    <n v="399520"/>
    <n v="1144543"/>
    <n v="166920"/>
    <n v="692"/>
    <s v="Tratores Preparo Solo"/>
    <n v="2816.92"/>
    <n v="13341"/>
    <s v="DISMA DISTRIBUIDORA"/>
    <s v="Araçatuba"/>
    <x v="4"/>
    <x v="1"/>
    <n v="1"/>
    <x v="2"/>
    <n v="1"/>
    <n v="1"/>
    <n v="1"/>
    <n v="0"/>
    <m/>
    <x v="4"/>
  </r>
  <r>
    <x v="6"/>
    <m/>
    <x v="24"/>
    <n v="90640"/>
    <x v="1729"/>
    <x v="0"/>
    <n v="1"/>
    <n v="0"/>
    <n v="1"/>
    <d v="2025-05-15T00:00:00"/>
    <d v="2025-05-20T00:00:00"/>
    <s v="1  DC"/>
    <s v="Atrasado"/>
    <d v="2025-05-21T00:00:00"/>
    <n v="5"/>
    <n v="403007"/>
    <m/>
    <n v="167918"/>
    <n v="221"/>
    <s v="Almoxarifados - Estoque geral"/>
    <n v="61.64"/>
    <n v="13341"/>
    <s v="DISMA DISTRIBUIDORA"/>
    <s v="Araçatuba"/>
    <x v="4"/>
    <x v="1"/>
    <n v="1"/>
    <x v="2"/>
    <n v="1"/>
    <n v="1"/>
    <n v="1"/>
    <n v="0"/>
    <m/>
    <x v="2"/>
  </r>
  <r>
    <x v="5"/>
    <m/>
    <x v="12"/>
    <n v="90653"/>
    <x v="1730"/>
    <x v="0"/>
    <n v="1"/>
    <n v="0"/>
    <n v="1"/>
    <d v="2025-04-15T00:00:00"/>
    <d v="2025-04-29T00:00:00"/>
    <m/>
    <m/>
    <s v=""/>
    <n v="14"/>
    <n v="399601"/>
    <m/>
    <n v="166899"/>
    <n v="221"/>
    <s v="Almoxarifados - Estoque geral"/>
    <n v="21"/>
    <n v="2097"/>
    <s v="CAUPECAS            "/>
    <s v="Recife"/>
    <x v="1"/>
    <x v="1"/>
    <n v="1"/>
    <x v="2"/>
    <n v="1"/>
    <n v="1"/>
    <n v="0.16666666666666666"/>
    <n v="0"/>
    <m/>
    <x v="4"/>
  </r>
  <r>
    <x v="4"/>
    <m/>
    <x v="10"/>
    <n v="90675"/>
    <x v="1731"/>
    <x v="0"/>
    <n v="4"/>
    <n v="0"/>
    <n v="4"/>
    <d v="2025-04-22T00:00:00"/>
    <d v="2025-04-29T00:00:00"/>
    <m/>
    <m/>
    <s v=""/>
    <n v="7"/>
    <n v="400038"/>
    <m/>
    <n v="166924"/>
    <n v="221"/>
    <s v="Almoxarifados - Estoque geral"/>
    <n v="5011.57"/>
    <n v="12397"/>
    <s v="UNIMIL INDÚSTRIA "/>
    <s v="Piracicaba"/>
    <x v="4"/>
    <x v="1"/>
    <m/>
    <x v="1"/>
    <n v="1"/>
    <n v="1"/>
    <n v="0.14285714285714285"/>
    <n v="0"/>
    <m/>
    <x v="4"/>
  </r>
  <r>
    <x v="4"/>
    <m/>
    <x v="10"/>
    <n v="90676"/>
    <x v="1732"/>
    <x v="0"/>
    <n v="2"/>
    <n v="0"/>
    <n v="2"/>
    <d v="2025-04-22T00:00:00"/>
    <d v="2025-04-29T00:00:00"/>
    <m/>
    <m/>
    <s v=""/>
    <n v="7"/>
    <n v="400039"/>
    <m/>
    <n v="166924"/>
    <n v="221"/>
    <s v="Almoxarifados - Estoque geral"/>
    <n v="998.75"/>
    <n v="12397"/>
    <s v="UNIMIL INDÚSTRIA "/>
    <s v="Piracicaba"/>
    <x v="4"/>
    <x v="1"/>
    <m/>
    <x v="1"/>
    <n v="1"/>
    <n v="1"/>
    <n v="0.14285714285714285"/>
    <n v="0"/>
    <m/>
    <x v="4"/>
  </r>
  <r>
    <x v="4"/>
    <m/>
    <x v="10"/>
    <n v="90677"/>
    <x v="1733"/>
    <x v="0"/>
    <n v="8"/>
    <n v="0"/>
    <n v="8"/>
    <d v="2025-04-22T00:00:00"/>
    <d v="2025-05-07T00:00:00"/>
    <m/>
    <m/>
    <s v=""/>
    <n v="15"/>
    <n v="400042"/>
    <m/>
    <n v="167233"/>
    <n v="221"/>
    <s v="Almoxarifados - Estoque geral"/>
    <n v="11600"/>
    <n v="6049"/>
    <s v="MINUSA TRATORES"/>
    <s v="Recife"/>
    <x v="1"/>
    <x v="1"/>
    <m/>
    <x v="1"/>
    <n v="1"/>
    <n v="1"/>
    <n v="0.5"/>
    <n v="0"/>
    <n v="0"/>
    <x v="4"/>
  </r>
  <r>
    <x v="4"/>
    <m/>
    <x v="10"/>
    <n v="90677"/>
    <x v="1733"/>
    <x v="0"/>
    <n v="16"/>
    <n v="0"/>
    <n v="16"/>
    <d v="2025-04-22T00:00:00"/>
    <d v="2025-05-07T00:00:00"/>
    <m/>
    <m/>
    <s v=""/>
    <n v="15"/>
    <n v="400043"/>
    <m/>
    <n v="167233"/>
    <n v="221"/>
    <s v="Almoxarifados - Estoque geral"/>
    <n v="23200"/>
    <n v="6049"/>
    <s v="MINUSA TRATORES"/>
    <s v="Recife"/>
    <x v="1"/>
    <x v="1"/>
    <m/>
    <x v="1"/>
    <n v="1"/>
    <n v="1"/>
    <n v="0.5"/>
    <n v="0"/>
    <n v="0"/>
    <x v="4"/>
  </r>
  <r>
    <x v="4"/>
    <m/>
    <x v="10"/>
    <n v="90678"/>
    <x v="1734"/>
    <x v="0"/>
    <n v="8"/>
    <n v="0"/>
    <n v="8"/>
    <d v="2025-04-22T00:00:00"/>
    <d v="2025-05-07T00:00:00"/>
    <m/>
    <m/>
    <s v=""/>
    <n v="15"/>
    <n v="400044"/>
    <m/>
    <n v="166923"/>
    <n v="221"/>
    <s v="Almoxarifados - Estoque geral"/>
    <n v="11600"/>
    <n v="6049"/>
    <s v="MINUSA TRATORES"/>
    <s v="Recife"/>
    <x v="1"/>
    <x v="1"/>
    <m/>
    <x v="1"/>
    <n v="1"/>
    <n v="1"/>
    <n v="0.33333333333333331"/>
    <n v="0"/>
    <n v="0"/>
    <x v="4"/>
  </r>
  <r>
    <x v="4"/>
    <m/>
    <x v="133"/>
    <n v="90679"/>
    <x v="1735"/>
    <x v="0"/>
    <n v="1"/>
    <n v="0"/>
    <n v="1"/>
    <d v="2025-04-22T00:00:00"/>
    <d v="2025-04-29T00:00:00"/>
    <m/>
    <s v=""/>
    <s v=""/>
    <n v="7"/>
    <n v="400046"/>
    <m/>
    <n v="166923"/>
    <n v="221"/>
    <s v="Almoxarifados - Estoque geral"/>
    <n v="26026.76"/>
    <n v="3465"/>
    <s v="MAQNELSON AGRICOLA L"/>
    <s v="Itumbiara"/>
    <x v="2"/>
    <x v="1"/>
    <m/>
    <x v="1"/>
    <n v="1"/>
    <n v="1"/>
    <n v="0.33333333333333331"/>
    <n v="0"/>
    <m/>
    <x v="4"/>
  </r>
  <r>
    <x v="4"/>
    <m/>
    <x v="10"/>
    <n v="90681"/>
    <x v="1736"/>
    <x v="0"/>
    <n v="2"/>
    <n v="0"/>
    <n v="2"/>
    <d v="2025-04-22T00:00:00"/>
    <d v="2025-04-29T00:00:00"/>
    <m/>
    <m/>
    <s v=""/>
    <n v="7"/>
    <n v="400041"/>
    <m/>
    <n v="166924"/>
    <n v="221"/>
    <s v="Almoxarifados - Estoque geral"/>
    <n v="310.48"/>
    <n v="12397"/>
    <s v="UNIMIL INDÚSTRIA "/>
    <s v="Piracicaba"/>
    <x v="4"/>
    <x v="1"/>
    <m/>
    <x v="1"/>
    <n v="1"/>
    <n v="1"/>
    <n v="0.14285714285714285"/>
    <n v="0"/>
    <m/>
    <x v="4"/>
  </r>
  <r>
    <x v="6"/>
    <m/>
    <x v="65"/>
    <n v="90765"/>
    <x v="1737"/>
    <x v="0"/>
    <n v="6"/>
    <n v="0"/>
    <n v="6"/>
    <d v="2025-04-21T00:00:00"/>
    <d v="2025-05-07T00:00:00"/>
    <m/>
    <m/>
    <s v=""/>
    <n v="16"/>
    <n v="399979"/>
    <m/>
    <n v="166979"/>
    <n v="221"/>
    <s v="Almoxarifados - Estoque geral"/>
    <n v="97.68"/>
    <n v="13341"/>
    <s v="DISMA DISTRIBUIDORA"/>
    <s v="Araçatuba"/>
    <x v="4"/>
    <x v="1"/>
    <m/>
    <x v="1"/>
    <n v="1"/>
    <n v="1"/>
    <n v="4.7619047619047616E-2"/>
    <n v="0"/>
    <n v="0"/>
    <x v="4"/>
  </r>
  <r>
    <x v="9"/>
    <m/>
    <x v="36"/>
    <n v="90768"/>
    <x v="1738"/>
    <x v="0"/>
    <n v="1"/>
    <n v="0"/>
    <n v="1"/>
    <d v="2025-04-23T00:00:00"/>
    <d v="2025-05-02T00:00:00"/>
    <m/>
    <m/>
    <s v=""/>
    <n v="9"/>
    <n v="400273"/>
    <m/>
    <n v="166982"/>
    <n v="221"/>
    <s v="Almoxarifados - Estoque geral"/>
    <n v="2872"/>
    <n v="2564"/>
    <s v="ESPERANCA NORDESTE  "/>
    <s v="Recife"/>
    <x v="1"/>
    <x v="1"/>
    <n v="1"/>
    <x v="2"/>
    <n v="1"/>
    <n v="1"/>
    <n v="1"/>
    <n v="0"/>
    <m/>
    <x v="4"/>
  </r>
  <r>
    <x v="4"/>
    <m/>
    <x v="10"/>
    <n v="90769"/>
    <x v="1739"/>
    <x v="0"/>
    <n v="36"/>
    <n v="0"/>
    <n v="36"/>
    <d v="2025-04-22T00:00:00"/>
    <d v="2025-04-29T00:00:00"/>
    <m/>
    <m/>
    <s v=""/>
    <n v="7"/>
    <n v="400025"/>
    <m/>
    <n v="166924"/>
    <n v="221"/>
    <s v="Almoxarifados - Estoque geral"/>
    <n v="743.4"/>
    <n v="12397"/>
    <s v="UNIMIL INDÚSTRIA "/>
    <s v="Piracicaba"/>
    <x v="4"/>
    <x v="1"/>
    <m/>
    <x v="1"/>
    <n v="1"/>
    <n v="1"/>
    <n v="0.14285714285714285"/>
    <n v="0"/>
    <m/>
    <x v="4"/>
  </r>
  <r>
    <x v="4"/>
    <m/>
    <x v="10"/>
    <n v="90771"/>
    <x v="1740"/>
    <x v="0"/>
    <n v="2"/>
    <n v="0"/>
    <n v="2"/>
    <d v="2025-04-22T00:00:00"/>
    <d v="2025-04-29T00:00:00"/>
    <m/>
    <m/>
    <s v=""/>
    <n v="7"/>
    <n v="400040"/>
    <m/>
    <n v="166924"/>
    <n v="221"/>
    <s v="Almoxarifados - Estoque geral"/>
    <n v="773.15"/>
    <n v="12397"/>
    <s v="UNIMIL INDÚSTRIA "/>
    <s v="Piracicaba"/>
    <x v="4"/>
    <x v="1"/>
    <m/>
    <x v="1"/>
    <n v="1"/>
    <n v="1"/>
    <n v="0.14285714285714285"/>
    <n v="0"/>
    <m/>
    <x v="4"/>
  </r>
  <r>
    <x v="3"/>
    <m/>
    <x v="103"/>
    <n v="90782"/>
    <x v="1741"/>
    <x v="0"/>
    <n v="2"/>
    <n v="0"/>
    <n v="2"/>
    <d v="2025-04-22T00:00:00"/>
    <d v="2025-05-02T00:00:00"/>
    <m/>
    <m/>
    <s v=""/>
    <n v="10"/>
    <n v="400064"/>
    <m/>
    <n v="166979"/>
    <n v="221"/>
    <s v="Almoxarifados - Estoque geral"/>
    <n v="3.5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90783"/>
    <x v="1742"/>
    <x v="0"/>
    <n v="3"/>
    <n v="0"/>
    <n v="3"/>
    <d v="2025-04-22T00:00:00"/>
    <d v="2025-05-02T00:00:00"/>
    <m/>
    <m/>
    <s v=""/>
    <n v="10"/>
    <n v="400065"/>
    <m/>
    <n v="166981"/>
    <n v="221"/>
    <s v="Almoxarifados - Estoque geral"/>
    <n v="240"/>
    <n v="1741"/>
    <s v="ITR SOIUTH AMERICA  "/>
    <s v="São Paulo"/>
    <x v="4"/>
    <x v="1"/>
    <n v="1"/>
    <x v="2"/>
    <n v="1"/>
    <n v="1"/>
    <n v="0.125"/>
    <n v="0"/>
    <m/>
    <x v="4"/>
  </r>
  <r>
    <x v="3"/>
    <m/>
    <x v="103"/>
    <n v="90784"/>
    <x v="1743"/>
    <x v="0"/>
    <n v="1"/>
    <n v="0"/>
    <n v="1"/>
    <d v="2025-04-22T00:00:00"/>
    <d v="2025-05-02T00:00:00"/>
    <m/>
    <m/>
    <s v=""/>
    <n v="10"/>
    <n v="400066"/>
    <m/>
    <n v="166978"/>
    <n v="221"/>
    <s v="Almoxarifados - Estoque geral"/>
    <n v="165"/>
    <n v="3337"/>
    <s v="FORNECEDORA         "/>
    <s v="Campina Grande"/>
    <x v="0"/>
    <x v="1"/>
    <n v="1"/>
    <x v="2"/>
    <n v="1"/>
    <n v="1"/>
    <n v="0.25"/>
    <n v="0"/>
    <m/>
    <x v="4"/>
  </r>
  <r>
    <x v="3"/>
    <m/>
    <x v="103"/>
    <n v="90785"/>
    <x v="1744"/>
    <x v="0"/>
    <n v="1"/>
    <n v="0"/>
    <n v="1"/>
    <d v="2025-04-22T00:00:00"/>
    <d v="2025-05-02T00:00:00"/>
    <m/>
    <s v=""/>
    <s v=""/>
    <n v="10"/>
    <n v="400067"/>
    <m/>
    <n v="166978"/>
    <n v="221"/>
    <s v="Almoxarifados - Estoque geral"/>
    <n v="490"/>
    <n v="3337"/>
    <s v="FORNECEDORA         "/>
    <s v="Campina Grande"/>
    <x v="0"/>
    <x v="1"/>
    <m/>
    <x v="1"/>
    <n v="1"/>
    <n v="1"/>
    <n v="0.25"/>
    <n v="0"/>
    <m/>
    <x v="4"/>
  </r>
  <r>
    <x v="3"/>
    <m/>
    <x v="103"/>
    <n v="90786"/>
    <x v="1745"/>
    <x v="0"/>
    <n v="10"/>
    <n v="0"/>
    <n v="10"/>
    <d v="2025-04-22T00:00:00"/>
    <d v="2025-05-02T00:00:00"/>
    <m/>
    <m/>
    <s v=""/>
    <n v="10"/>
    <n v="400069"/>
    <m/>
    <n v="166981"/>
    <n v="221"/>
    <s v="Almoxarifados - Estoque geral"/>
    <n v="75"/>
    <n v="1741"/>
    <s v="ITR SOIUTH AMERICA  "/>
    <s v="São Paulo"/>
    <x v="4"/>
    <x v="1"/>
    <n v="1"/>
    <x v="2"/>
    <n v="1"/>
    <n v="1"/>
    <n v="0.125"/>
    <n v="0"/>
    <m/>
    <x v="4"/>
  </r>
  <r>
    <x v="3"/>
    <m/>
    <x v="103"/>
    <n v="90787"/>
    <x v="1746"/>
    <x v="0"/>
    <n v="10"/>
    <n v="0"/>
    <n v="10"/>
    <d v="2025-04-22T00:00:00"/>
    <d v="2025-05-02T00:00:00"/>
    <m/>
    <m/>
    <s v=""/>
    <n v="10"/>
    <n v="400070"/>
    <m/>
    <n v="166981"/>
    <n v="221"/>
    <s v="Almoxarifados - Estoque geral"/>
    <n v="140"/>
    <n v="1741"/>
    <s v="ITR SOIUTH AMERICA  "/>
    <s v="São Paulo"/>
    <x v="4"/>
    <x v="1"/>
    <n v="1"/>
    <x v="2"/>
    <n v="1"/>
    <n v="1"/>
    <n v="0.125"/>
    <n v="0"/>
    <m/>
    <x v="4"/>
  </r>
  <r>
    <x v="3"/>
    <m/>
    <x v="103"/>
    <n v="90788"/>
    <x v="1747"/>
    <x v="0"/>
    <n v="10"/>
    <n v="0"/>
    <n v="10"/>
    <d v="2025-04-22T00:00:00"/>
    <d v="2025-05-02T00:00:00"/>
    <m/>
    <s v=""/>
    <s v=""/>
    <n v="10"/>
    <n v="400071"/>
    <m/>
    <n v="166979"/>
    <n v="221"/>
    <s v="Almoxarifados - Estoque geral"/>
    <n v="140"/>
    <n v="9863"/>
    <s v="ITALPRATES"/>
    <s v="São Paulo"/>
    <x v="4"/>
    <x v="1"/>
    <m/>
    <x v="1"/>
    <n v="1"/>
    <n v="1"/>
    <n v="4.7619047619047616E-2"/>
    <n v="0"/>
    <m/>
    <x v="4"/>
  </r>
  <r>
    <x v="3"/>
    <m/>
    <x v="103"/>
    <n v="90789"/>
    <x v="1748"/>
    <x v="0"/>
    <n v="10"/>
    <n v="0"/>
    <n v="10"/>
    <d v="2025-04-22T00:00:00"/>
    <d v="2025-05-02T00:00:00"/>
    <m/>
    <m/>
    <s v=""/>
    <n v="10"/>
    <n v="400072"/>
    <m/>
    <n v="166979"/>
    <n v="221"/>
    <s v="Almoxarifados - Estoque geral"/>
    <n v="100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90790"/>
    <x v="1749"/>
    <x v="0"/>
    <n v="10"/>
    <n v="0"/>
    <n v="10"/>
    <d v="2025-04-22T00:00:00"/>
    <d v="2025-05-02T00:00:00"/>
    <m/>
    <m/>
    <s v=""/>
    <n v="10"/>
    <n v="400073"/>
    <m/>
    <n v="166979"/>
    <n v="221"/>
    <s v="Almoxarifados - Estoque geral"/>
    <n v="99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90791"/>
    <x v="1750"/>
    <x v="0"/>
    <n v="10"/>
    <n v="0"/>
    <n v="10"/>
    <d v="2025-04-22T00:00:00"/>
    <d v="2025-05-02T00:00:00"/>
    <m/>
    <m/>
    <s v=""/>
    <n v="10"/>
    <n v="400074"/>
    <m/>
    <n v="166979"/>
    <n v="221"/>
    <s v="Almoxarifados - Estoque geral"/>
    <n v="126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90792"/>
    <x v="1751"/>
    <x v="0"/>
    <n v="4"/>
    <n v="0"/>
    <n v="4"/>
    <d v="2025-04-22T00:00:00"/>
    <d v="2025-05-02T00:00:00"/>
    <m/>
    <m/>
    <s v=""/>
    <n v="10"/>
    <n v="400075"/>
    <m/>
    <n v="166980"/>
    <n v="221"/>
    <s v="Almoxarifados - Estoque geral"/>
    <n v="58"/>
    <n v="9438"/>
    <s v="TASTRACTOR"/>
    <s v="São Paulo"/>
    <x v="4"/>
    <x v="1"/>
    <n v="1"/>
    <x v="2"/>
    <n v="1"/>
    <n v="1"/>
    <n v="6.6666666666666666E-2"/>
    <n v="0"/>
    <m/>
    <x v="4"/>
  </r>
  <r>
    <x v="3"/>
    <m/>
    <x v="103"/>
    <n v="90793"/>
    <x v="1752"/>
    <x v="0"/>
    <n v="1"/>
    <n v="0"/>
    <n v="1"/>
    <d v="2025-04-22T00:00:00"/>
    <d v="2025-05-02T00:00:00"/>
    <m/>
    <m/>
    <s v=""/>
    <n v="10"/>
    <n v="400080"/>
    <m/>
    <n v="166980"/>
    <n v="221"/>
    <s v="Almoxarifados - Estoque geral"/>
    <n v="140.6"/>
    <n v="9438"/>
    <s v="TASTRACTOR"/>
    <s v="São Paulo"/>
    <x v="4"/>
    <x v="1"/>
    <n v="1"/>
    <x v="2"/>
    <n v="1"/>
    <n v="1"/>
    <n v="6.6666666666666666E-2"/>
    <n v="0"/>
    <m/>
    <x v="4"/>
  </r>
  <r>
    <x v="3"/>
    <m/>
    <x v="103"/>
    <n v="90794"/>
    <x v="1753"/>
    <x v="0"/>
    <n v="2"/>
    <n v="0"/>
    <n v="2"/>
    <d v="2025-04-22T00:00:00"/>
    <d v="2025-05-02T00:00:00"/>
    <m/>
    <m/>
    <s v=""/>
    <n v="10"/>
    <n v="400082"/>
    <m/>
    <n v="166980"/>
    <n v="221"/>
    <s v="Almoxarifados - Estoque geral"/>
    <n v="58"/>
    <n v="9438"/>
    <s v="TASTRACTOR"/>
    <s v="São Paulo"/>
    <x v="4"/>
    <x v="1"/>
    <n v="1"/>
    <x v="2"/>
    <n v="1"/>
    <n v="1"/>
    <n v="6.6666666666666666E-2"/>
    <n v="0"/>
    <m/>
    <x v="4"/>
  </r>
  <r>
    <x v="3"/>
    <m/>
    <x v="103"/>
    <n v="90795"/>
    <x v="1754"/>
    <x v="0"/>
    <n v="10"/>
    <n v="0"/>
    <n v="10"/>
    <d v="2025-04-22T00:00:00"/>
    <d v="2025-05-02T00:00:00"/>
    <m/>
    <m/>
    <s v=""/>
    <n v="10"/>
    <n v="400099"/>
    <m/>
    <n v="166979"/>
    <n v="221"/>
    <s v="Almoxarifados - Estoque geral"/>
    <n v="61.1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90796"/>
    <x v="1755"/>
    <x v="0"/>
    <n v="10"/>
    <n v="0"/>
    <n v="10"/>
    <d v="2025-04-22T00:00:00"/>
    <d v="2025-05-02T00:00:00"/>
    <m/>
    <m/>
    <s v=""/>
    <n v="10"/>
    <n v="400100"/>
    <m/>
    <n v="166981"/>
    <n v="221"/>
    <s v="Almoxarifados - Estoque geral"/>
    <n v="90"/>
    <n v="1741"/>
    <s v="ITR SOIUTH AMERICA  "/>
    <s v="São Paulo"/>
    <x v="4"/>
    <x v="1"/>
    <n v="1"/>
    <x v="2"/>
    <n v="1"/>
    <n v="1"/>
    <n v="0.125"/>
    <n v="0"/>
    <m/>
    <x v="4"/>
  </r>
  <r>
    <x v="3"/>
    <m/>
    <x v="103"/>
    <n v="90797"/>
    <x v="1756"/>
    <x v="0"/>
    <n v="10"/>
    <n v="0"/>
    <n v="10"/>
    <d v="2025-04-22T00:00:00"/>
    <d v="2025-05-02T00:00:00"/>
    <m/>
    <m/>
    <s v=""/>
    <n v="10"/>
    <n v="400102"/>
    <m/>
    <n v="166981"/>
    <n v="221"/>
    <s v="Almoxarifados - Estoque geral"/>
    <n v="70"/>
    <n v="1741"/>
    <s v="ITR SOIUTH AMERICA  "/>
    <s v="São Paulo"/>
    <x v="4"/>
    <x v="1"/>
    <n v="1"/>
    <x v="2"/>
    <n v="1"/>
    <n v="1"/>
    <n v="0.125"/>
    <n v="0"/>
    <m/>
    <x v="4"/>
  </r>
  <r>
    <x v="3"/>
    <m/>
    <x v="103"/>
    <n v="90798"/>
    <x v="1757"/>
    <x v="0"/>
    <n v="10"/>
    <n v="0"/>
    <n v="10"/>
    <d v="2025-04-22T00:00:00"/>
    <d v="2025-05-02T00:00:00"/>
    <m/>
    <m/>
    <s v=""/>
    <n v="10"/>
    <n v="400103"/>
    <m/>
    <n v="166979"/>
    <n v="221"/>
    <s v="Almoxarifados - Estoque geral"/>
    <n v="90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90799"/>
    <x v="1758"/>
    <x v="0"/>
    <n v="10"/>
    <n v="0"/>
    <n v="10"/>
    <d v="2025-04-22T00:00:00"/>
    <d v="2025-05-02T00:00:00"/>
    <m/>
    <m/>
    <s v=""/>
    <n v="10"/>
    <n v="400105"/>
    <m/>
    <n v="166981"/>
    <n v="221"/>
    <s v="Almoxarifados - Estoque geral"/>
    <n v="150"/>
    <n v="1741"/>
    <s v="ITR SOIUTH AMERICA  "/>
    <s v="São Paulo"/>
    <x v="4"/>
    <x v="1"/>
    <n v="1"/>
    <x v="2"/>
    <n v="1"/>
    <n v="1"/>
    <n v="0.125"/>
    <n v="0"/>
    <m/>
    <x v="4"/>
  </r>
  <r>
    <x v="3"/>
    <m/>
    <x v="103"/>
    <n v="90800"/>
    <x v="1759"/>
    <x v="0"/>
    <n v="6"/>
    <n v="0"/>
    <n v="6"/>
    <d v="2025-04-22T00:00:00"/>
    <d v="2025-05-02T00:00:00"/>
    <m/>
    <m/>
    <s v=""/>
    <n v="10"/>
    <n v="400089"/>
    <m/>
    <n v="166979"/>
    <n v="221"/>
    <s v="Almoxarifados - Estoque geral"/>
    <n v="99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90801"/>
    <x v="1760"/>
    <x v="0"/>
    <n v="3"/>
    <n v="0"/>
    <n v="3"/>
    <d v="2025-04-22T00:00:00"/>
    <d v="2025-05-02T00:00:00"/>
    <m/>
    <m/>
    <s v=""/>
    <n v="10"/>
    <n v="400090"/>
    <m/>
    <n v="166979"/>
    <n v="221"/>
    <s v="Almoxarifados - Estoque geral"/>
    <n v="2.7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90802"/>
    <x v="1761"/>
    <x v="0"/>
    <n v="1"/>
    <n v="0"/>
    <n v="1"/>
    <d v="2025-04-22T00:00:00"/>
    <d v="2025-05-02T00:00:00"/>
    <m/>
    <m/>
    <s v=""/>
    <n v="10"/>
    <n v="400097"/>
    <m/>
    <n v="166979"/>
    <n v="221"/>
    <s v="Almoxarifados - Estoque geral"/>
    <n v="8.7200000000000006"/>
    <n v="9863"/>
    <s v="ITALPRATES"/>
    <s v="São Paulo"/>
    <x v="4"/>
    <x v="1"/>
    <n v="1"/>
    <x v="2"/>
    <n v="1"/>
    <n v="1"/>
    <n v="4.7619047619047616E-2"/>
    <n v="0"/>
    <m/>
    <x v="4"/>
  </r>
  <r>
    <x v="3"/>
    <m/>
    <x v="103"/>
    <n v="90803"/>
    <x v="1762"/>
    <x v="0"/>
    <n v="2"/>
    <n v="0"/>
    <n v="2"/>
    <d v="2025-04-22T00:00:00"/>
    <d v="2025-05-02T00:00:00"/>
    <m/>
    <m/>
    <s v=""/>
    <n v="10"/>
    <n v="400098"/>
    <m/>
    <n v="166980"/>
    <n v="221"/>
    <s v="Almoxarifados - Estoque geral"/>
    <n v="776"/>
    <n v="9438"/>
    <s v="TASTRACTOR"/>
    <s v="São Paulo"/>
    <x v="4"/>
    <x v="1"/>
    <n v="1"/>
    <x v="2"/>
    <n v="1"/>
    <n v="1"/>
    <n v="6.6666666666666666E-2"/>
    <n v="0"/>
    <m/>
    <x v="4"/>
  </r>
  <r>
    <x v="9"/>
    <m/>
    <x v="36"/>
    <n v="90827"/>
    <x v="1763"/>
    <x v="0"/>
    <n v="1"/>
    <n v="0"/>
    <n v="1"/>
    <d v="2025-04-23T00:00:00"/>
    <d v="2025-05-07T00:00:00"/>
    <m/>
    <s v=""/>
    <s v=""/>
    <n v="14"/>
    <n v="400350"/>
    <m/>
    <n v="0"/>
    <n v="221"/>
    <s v="Almoxarifados - Estoque geral"/>
    <n v="720"/>
    <n v="4829"/>
    <s v="FERRAMENTEC"/>
    <s v="João Pessoa"/>
    <x v="0"/>
    <x v="1"/>
    <n v="1"/>
    <x v="2"/>
    <n v="1"/>
    <n v="1"/>
    <n v="0"/>
    <n v="1"/>
    <e v="#REF!"/>
    <x v="4"/>
  </r>
  <r>
    <x v="9"/>
    <m/>
    <x v="36"/>
    <n v="90828"/>
    <x v="1764"/>
    <x v="1"/>
    <n v="1"/>
    <n v="1"/>
    <n v="0"/>
    <d v="2025-04-23T00:00:00"/>
    <m/>
    <m/>
    <s v=""/>
    <s v=""/>
    <s v="Aguardando OC"/>
    <n v="400352"/>
    <m/>
    <n v="167238"/>
    <n v="221"/>
    <s v="Almoxarifados - Estoque geral"/>
    <n v="0"/>
    <m/>
    <s v=""/>
    <s v=""/>
    <x v="3"/>
    <x v="0"/>
    <m/>
    <x v="0"/>
    <n v="1"/>
    <n v="1"/>
    <n v="1"/>
    <n v="0"/>
    <n v="0"/>
    <x v="4"/>
  </r>
  <r>
    <x v="9"/>
    <m/>
    <x v="36"/>
    <n v="90829"/>
    <x v="1765"/>
    <x v="0"/>
    <n v="1"/>
    <n v="1"/>
    <n v="0"/>
    <d v="2025-04-23T00:00:00"/>
    <d v="2025-05-07T00:00:00"/>
    <m/>
    <s v=""/>
    <s v=""/>
    <n v="14"/>
    <n v="400353"/>
    <m/>
    <n v="167369"/>
    <n v="221"/>
    <s v="Almoxarifados - Estoque geral"/>
    <n v="446"/>
    <n v="4020"/>
    <s v="CARFEL              "/>
    <s v="João Pessoa"/>
    <x v="0"/>
    <x v="0"/>
    <m/>
    <x v="0"/>
    <n v="1"/>
    <n v="1"/>
    <n v="1"/>
    <n v="0"/>
    <n v="0"/>
    <x v="4"/>
  </r>
  <r>
    <x v="9"/>
    <m/>
    <x v="36"/>
    <n v="90830"/>
    <x v="1766"/>
    <x v="0"/>
    <n v="1"/>
    <n v="0"/>
    <n v="1"/>
    <d v="2025-04-23T00:00:00"/>
    <d v="2025-05-10T00:00:00"/>
    <m/>
    <s v=""/>
    <s v=""/>
    <n v="17"/>
    <n v="400354"/>
    <m/>
    <n v="167307"/>
    <n v="221"/>
    <s v="Almoxarifados - Estoque geral"/>
    <n v="3500"/>
    <n v="4829"/>
    <s v="FERRAMENTEC"/>
    <s v="João Pessoa"/>
    <x v="0"/>
    <x v="1"/>
    <n v="1"/>
    <x v="2"/>
    <n v="1"/>
    <n v="1"/>
    <n v="1"/>
    <n v="0"/>
    <n v="0"/>
    <x v="4"/>
  </r>
  <r>
    <x v="5"/>
    <m/>
    <x v="50"/>
    <n v="90882"/>
    <x v="1767"/>
    <x v="0"/>
    <n v="1"/>
    <n v="0"/>
    <n v="1"/>
    <d v="2025-04-24T00:00:00"/>
    <d v="2025-05-07T00:00:00"/>
    <m/>
    <s v=""/>
    <s v=""/>
    <n v="13"/>
    <n v="400566"/>
    <m/>
    <n v="167248"/>
    <n v="221"/>
    <s v="Almoxarifados - Estoque geral"/>
    <n v="2067"/>
    <n v="2528"/>
    <s v="REDIESEL            "/>
    <s v="Jaboatão dos Guararapes"/>
    <x v="1"/>
    <x v="1"/>
    <n v="0"/>
    <x v="1"/>
    <n v="1"/>
    <n v="1"/>
    <n v="1"/>
    <n v="0"/>
    <n v="0"/>
    <x v="4"/>
  </r>
  <r>
    <x v="5"/>
    <m/>
    <x v="50"/>
    <n v="90883"/>
    <x v="1768"/>
    <x v="0"/>
    <n v="1"/>
    <n v="0"/>
    <n v="1"/>
    <d v="2025-04-24T00:00:00"/>
    <d v="2025-05-07T00:00:00"/>
    <m/>
    <s v=""/>
    <s v=""/>
    <n v="13"/>
    <n v="400565"/>
    <m/>
    <n v="167370"/>
    <n v="221"/>
    <s v="Almoxarifados - Estoque geral"/>
    <n v="368"/>
    <n v="15716"/>
    <m/>
    <s v="Jaboatão dos Guararapes"/>
    <x v="1"/>
    <x v="1"/>
    <n v="0"/>
    <x v="1"/>
    <n v="1"/>
    <n v="1"/>
    <n v="0.25"/>
    <n v="0"/>
    <n v="0"/>
    <x v="4"/>
  </r>
  <r>
    <x v="5"/>
    <m/>
    <x v="162"/>
    <n v="90885"/>
    <x v="1769"/>
    <x v="0"/>
    <n v="1"/>
    <n v="0"/>
    <n v="1"/>
    <d v="2025-04-24T00:00:00"/>
    <d v="2025-05-10T00:00:00"/>
    <m/>
    <m/>
    <s v=""/>
    <n v="16"/>
    <n v="400572"/>
    <m/>
    <n v="0"/>
    <n v="221"/>
    <s v="Almoxarifados - Estoque geral"/>
    <n v="482.9"/>
    <n v="2106"/>
    <s v="UNIDAS              "/>
    <s v="João Pessoa"/>
    <x v="0"/>
    <x v="1"/>
    <n v="1"/>
    <x v="2"/>
    <n v="1"/>
    <n v="1"/>
    <n v="0"/>
    <n v="1"/>
    <e v="#REF!"/>
    <x v="4"/>
  </r>
  <r>
    <x v="5"/>
    <m/>
    <x v="162"/>
    <n v="90886"/>
    <x v="1770"/>
    <x v="1"/>
    <n v="1"/>
    <n v="1"/>
    <n v="0"/>
    <d v="2025-04-24T00:00:00"/>
    <m/>
    <m/>
    <s v=""/>
    <s v=""/>
    <s v="Aguardando OC"/>
    <n v="400571"/>
    <m/>
    <n v="167370"/>
    <n v="221"/>
    <s v="Almoxarifados - Estoque geral"/>
    <n v="0"/>
    <m/>
    <s v=""/>
    <s v=""/>
    <x v="3"/>
    <x v="0"/>
    <m/>
    <x v="0"/>
    <n v="1"/>
    <n v="1"/>
    <n v="0.25"/>
    <n v="0"/>
    <n v="0"/>
    <x v="4"/>
  </r>
  <r>
    <x v="5"/>
    <m/>
    <x v="162"/>
    <n v="90887"/>
    <x v="1771"/>
    <x v="0"/>
    <n v="1"/>
    <n v="0"/>
    <n v="1"/>
    <d v="2025-04-24T00:00:00"/>
    <d v="2025-05-10T00:00:00"/>
    <m/>
    <s v=""/>
    <s v=""/>
    <n v="16"/>
    <n v="400573"/>
    <m/>
    <n v="167370"/>
    <n v="221"/>
    <s v="Almoxarifados - Estoque geral"/>
    <n v="338.45"/>
    <n v="2106"/>
    <s v="UNIDAS              "/>
    <s v="João Pessoa"/>
    <x v="0"/>
    <x v="1"/>
    <n v="0"/>
    <x v="1"/>
    <n v="1"/>
    <n v="1"/>
    <n v="0.25"/>
    <n v="0"/>
    <n v="0"/>
    <x v="4"/>
  </r>
  <r>
    <x v="5"/>
    <m/>
    <x v="162"/>
    <n v="90888"/>
    <x v="1772"/>
    <x v="0"/>
    <n v="1"/>
    <n v="0"/>
    <n v="1"/>
    <d v="2025-04-24T00:00:00"/>
    <d v="2025-05-10T00:00:00"/>
    <m/>
    <s v=""/>
    <s v=""/>
    <n v="16"/>
    <n v="400574"/>
    <m/>
    <n v="167370"/>
    <n v="221"/>
    <s v="Almoxarifados - Estoque geral"/>
    <n v="384.54"/>
    <n v="2106"/>
    <s v="UNIDAS              "/>
    <s v="João Pessoa"/>
    <x v="0"/>
    <x v="1"/>
    <n v="0"/>
    <x v="1"/>
    <n v="1"/>
    <n v="1"/>
    <n v="0.25"/>
    <n v="0"/>
    <n v="0"/>
    <x v="4"/>
  </r>
  <r>
    <x v="5"/>
    <m/>
    <x v="162"/>
    <n v="90889"/>
    <x v="1773"/>
    <x v="0"/>
    <n v="1"/>
    <n v="0"/>
    <n v="1"/>
    <d v="2025-04-24T00:00:00"/>
    <d v="2025-05-10T00:00:00"/>
    <m/>
    <s v=""/>
    <s v=""/>
    <n v="16"/>
    <n v="400575"/>
    <m/>
    <n v="167278"/>
    <n v="221"/>
    <s v="Almoxarifados - Estoque geral"/>
    <n v="184.55"/>
    <n v="2106"/>
    <s v="UNIDAS              "/>
    <s v="João Pessoa"/>
    <x v="0"/>
    <x v="1"/>
    <n v="0"/>
    <x v="1"/>
    <n v="1"/>
    <n v="1"/>
    <n v="1"/>
    <n v="0"/>
    <n v="0"/>
    <x v="4"/>
  </r>
  <r>
    <x v="6"/>
    <m/>
    <x v="45"/>
    <n v="90919"/>
    <x v="1774"/>
    <x v="1"/>
    <n v="1"/>
    <n v="1"/>
    <m/>
    <d v="2025-06-13T00:00:00"/>
    <m/>
    <m/>
    <s v=""/>
    <s v=""/>
    <s v="Aguardando OC"/>
    <n v="407248"/>
    <m/>
    <n v="0"/>
    <n v="221"/>
    <s v="Almoxarifados - Estoque geral"/>
    <n v="268.62"/>
    <m/>
    <s v=""/>
    <s v=""/>
    <x v="3"/>
    <x v="0"/>
    <m/>
    <x v="0"/>
    <n v="1"/>
    <n v="1"/>
    <n v="0"/>
    <n v="1"/>
    <m/>
    <x v="0"/>
  </r>
  <r>
    <x v="2"/>
    <m/>
    <x v="33"/>
    <n v="90992"/>
    <x v="1775"/>
    <x v="0"/>
    <n v="10"/>
    <n v="0"/>
    <n v="10"/>
    <d v="2025-04-30T00:00:00"/>
    <d v="2025-05-07T00:00:00"/>
    <m/>
    <s v=""/>
    <s v=""/>
    <n v="7"/>
    <n v="401008"/>
    <m/>
    <n v="167319"/>
    <n v="221"/>
    <s v="Almoxarifados - Estoque geral"/>
    <n v="380"/>
    <n v="10015"/>
    <s v="CARREMACPS"/>
    <s v="Rio Largo"/>
    <x v="5"/>
    <x v="1"/>
    <m/>
    <x v="1"/>
    <n v="1"/>
    <n v="1"/>
    <n v="1"/>
    <n v="0"/>
    <n v="0"/>
    <x v="4"/>
  </r>
  <r>
    <x v="2"/>
    <m/>
    <x v="33"/>
    <n v="90993"/>
    <x v="1776"/>
    <x v="0"/>
    <n v="10"/>
    <n v="0"/>
    <n v="10"/>
    <d v="2025-04-30T00:00:00"/>
    <d v="2025-05-09T00:00:00"/>
    <m/>
    <m/>
    <s v=""/>
    <n v="9"/>
    <n v="401011"/>
    <m/>
    <n v="0"/>
    <n v="221"/>
    <s v="Almoxarifados - Estoque geral"/>
    <n v="600"/>
    <n v="2924"/>
    <s v="SO HIDRAULICA       "/>
    <s v="Bayeux"/>
    <x v="0"/>
    <x v="1"/>
    <m/>
    <x v="1"/>
    <n v="1"/>
    <n v="1"/>
    <n v="0"/>
    <n v="1"/>
    <e v="#REF!"/>
    <x v="4"/>
  </r>
  <r>
    <x v="2"/>
    <m/>
    <x v="33"/>
    <n v="90994"/>
    <x v="1777"/>
    <x v="1"/>
    <n v="6"/>
    <n v="6"/>
    <n v="0"/>
    <d v="2025-04-30T00:00:00"/>
    <m/>
    <m/>
    <s v=""/>
    <s v=""/>
    <s v="Aguardando OC"/>
    <n v="400996"/>
    <m/>
    <n v="0"/>
    <n v="221"/>
    <s v="Almoxarifados - Estoque geral"/>
    <n v="0"/>
    <m/>
    <s v=""/>
    <s v=""/>
    <x v="3"/>
    <x v="0"/>
    <m/>
    <x v="0"/>
    <n v="1"/>
    <n v="1"/>
    <n v="0"/>
    <n v="1"/>
    <e v="#REF!"/>
    <x v="4"/>
  </r>
  <r>
    <x v="2"/>
    <m/>
    <x v="33"/>
    <n v="90997"/>
    <x v="1778"/>
    <x v="1"/>
    <n v="50"/>
    <n v="50"/>
    <n v="0"/>
    <d v="2025-04-30T00:00:00"/>
    <m/>
    <m/>
    <s v=""/>
    <s v=""/>
    <s v="Aguardando OC"/>
    <n v="400997"/>
    <m/>
    <n v="0"/>
    <n v="221"/>
    <s v="Almoxarifados - Estoque geral"/>
    <n v="0"/>
    <m/>
    <s v=""/>
    <s v=""/>
    <x v="3"/>
    <x v="0"/>
    <m/>
    <x v="0"/>
    <n v="1"/>
    <n v="1"/>
    <n v="0"/>
    <n v="1"/>
    <e v="#REF!"/>
    <x v="4"/>
  </r>
  <r>
    <x v="2"/>
    <m/>
    <x v="33"/>
    <n v="90998"/>
    <x v="1779"/>
    <x v="1"/>
    <n v="30"/>
    <n v="30"/>
    <n v="0"/>
    <d v="2025-04-30T00:00:00"/>
    <m/>
    <m/>
    <s v=""/>
    <s v=""/>
    <s v="Aguardando OC"/>
    <n v="400998"/>
    <m/>
    <n v="0"/>
    <n v="221"/>
    <s v="Almoxarifados - Estoque geral"/>
    <n v="0"/>
    <m/>
    <s v=""/>
    <s v=""/>
    <x v="3"/>
    <x v="0"/>
    <m/>
    <x v="0"/>
    <n v="1"/>
    <n v="1"/>
    <n v="0"/>
    <n v="1"/>
    <e v="#REF!"/>
    <x v="4"/>
  </r>
  <r>
    <x v="2"/>
    <m/>
    <x v="33"/>
    <n v="90999"/>
    <x v="1780"/>
    <x v="1"/>
    <n v="1"/>
    <n v="1"/>
    <n v="0"/>
    <d v="2025-04-30T00:00:00"/>
    <m/>
    <m/>
    <s v=""/>
    <s v=""/>
    <s v="Aguardando OC"/>
    <n v="400999"/>
    <m/>
    <n v="0"/>
    <n v="221"/>
    <s v="Almoxarifados - Estoque geral"/>
    <n v="0"/>
    <m/>
    <s v=""/>
    <s v=""/>
    <x v="3"/>
    <x v="0"/>
    <m/>
    <x v="0"/>
    <n v="1"/>
    <n v="1"/>
    <n v="0"/>
    <n v="1"/>
    <e v="#REF!"/>
    <x v="4"/>
  </r>
  <r>
    <x v="2"/>
    <m/>
    <x v="33"/>
    <n v="91000"/>
    <x v="1781"/>
    <x v="1"/>
    <n v="1"/>
    <n v="1"/>
    <n v="0"/>
    <d v="2025-04-30T00:00:00"/>
    <m/>
    <m/>
    <s v=""/>
    <s v=""/>
    <s v="Aguardando OC"/>
    <n v="400986"/>
    <m/>
    <n v="0"/>
    <n v="221"/>
    <s v="Almoxarifados - Estoque geral"/>
    <n v="0"/>
    <m/>
    <s v=""/>
    <s v=""/>
    <x v="3"/>
    <x v="0"/>
    <m/>
    <x v="0"/>
    <n v="1"/>
    <n v="1"/>
    <n v="0"/>
    <n v="1"/>
    <e v="#REF!"/>
    <x v="4"/>
  </r>
  <r>
    <x v="2"/>
    <m/>
    <x v="33"/>
    <n v="91001"/>
    <x v="1782"/>
    <x v="1"/>
    <n v="1"/>
    <n v="1"/>
    <n v="0"/>
    <d v="2025-04-30T00:00:00"/>
    <m/>
    <m/>
    <s v=""/>
    <s v=""/>
    <s v="Aguardando OC"/>
    <n v="400988"/>
    <m/>
    <n v="0"/>
    <n v="221"/>
    <s v="Almoxarifados - Estoque geral"/>
    <n v="0"/>
    <m/>
    <s v=""/>
    <s v=""/>
    <x v="3"/>
    <x v="0"/>
    <m/>
    <x v="0"/>
    <n v="1"/>
    <n v="1"/>
    <n v="0"/>
    <n v="1"/>
    <e v="#REF!"/>
    <x v="4"/>
  </r>
  <r>
    <x v="2"/>
    <m/>
    <x v="33"/>
    <n v="91002"/>
    <x v="1783"/>
    <x v="1"/>
    <n v="5"/>
    <n v="5"/>
    <n v="0"/>
    <d v="2025-04-30T00:00:00"/>
    <m/>
    <m/>
    <s v=""/>
    <s v=""/>
    <s v="Aguardando OC"/>
    <n v="400989"/>
    <m/>
    <n v="0"/>
    <n v="221"/>
    <s v="Almoxarifados - Estoque geral"/>
    <n v="0"/>
    <m/>
    <s v=""/>
    <s v=""/>
    <x v="3"/>
    <x v="0"/>
    <m/>
    <x v="0"/>
    <n v="1"/>
    <n v="1"/>
    <n v="0"/>
    <n v="1"/>
    <e v="#REF!"/>
    <x v="4"/>
  </r>
  <r>
    <x v="2"/>
    <m/>
    <x v="33"/>
    <n v="91003"/>
    <x v="1784"/>
    <x v="1"/>
    <n v="10"/>
    <n v="10"/>
    <n v="0"/>
    <d v="2025-04-30T00:00:00"/>
    <m/>
    <m/>
    <s v=""/>
    <s v=""/>
    <s v="Aguardando OC"/>
    <n v="400991"/>
    <m/>
    <n v="167317"/>
    <n v="221"/>
    <s v="Almoxarifados - Estoque geral"/>
    <n v="0"/>
    <m/>
    <s v=""/>
    <s v=""/>
    <x v="3"/>
    <x v="0"/>
    <m/>
    <x v="0"/>
    <n v="1"/>
    <n v="1"/>
    <n v="0.33333333333333331"/>
    <n v="0"/>
    <n v="0"/>
    <x v="4"/>
  </r>
  <r>
    <x v="2"/>
    <m/>
    <x v="2"/>
    <n v="91043"/>
    <x v="1785"/>
    <x v="0"/>
    <n v="8"/>
    <n v="0"/>
    <n v="8"/>
    <d v="2025-05-02T00:00:00"/>
    <d v="2025-05-09T00:00:00"/>
    <m/>
    <m/>
    <s v=""/>
    <n v="7"/>
    <n v="401112"/>
    <m/>
    <n v="167329"/>
    <n v="221"/>
    <s v="Almoxarifados - Estoque geral"/>
    <n v="152.80000000000001"/>
    <n v="13341"/>
    <s v="DISMA DISTRIBUIDORA"/>
    <s v="Araçatuba"/>
    <x v="4"/>
    <x v="1"/>
    <n v="1"/>
    <x v="2"/>
    <n v="1"/>
    <n v="1"/>
    <n v="1"/>
    <n v="0"/>
    <n v="0"/>
    <x v="2"/>
  </r>
  <r>
    <x v="2"/>
    <m/>
    <x v="72"/>
    <n v="91043"/>
    <x v="1785"/>
    <x v="0"/>
    <n v="8"/>
    <n v="8"/>
    <m/>
    <d v="2025-06-30T00:00:00"/>
    <d v="2025-07-04T00:00:00"/>
    <s v="12  UT"/>
    <s v="Atrasado"/>
    <d v="2025-07-16T00:00:00"/>
    <n v="4"/>
    <n v="409500"/>
    <m/>
    <n v="170434"/>
    <n v="221"/>
    <s v="Almoxarifados - Estoque geral"/>
    <n v="19.100000000000001"/>
    <n v="11614"/>
    <s v="DF MAQUINAS"/>
    <s v="Bayeux"/>
    <x v="0"/>
    <x v="0"/>
    <m/>
    <x v="0"/>
    <n v="1"/>
    <n v="1"/>
    <n v="0.33333333333333331"/>
    <n v="0"/>
    <m/>
    <x v="0"/>
  </r>
  <r>
    <x v="3"/>
    <m/>
    <x v="103"/>
    <n v="91046"/>
    <x v="1786"/>
    <x v="0"/>
    <n v="1"/>
    <n v="0"/>
    <n v="1"/>
    <d v="2025-05-02T00:00:00"/>
    <d v="2025-05-09T00:00:00"/>
    <m/>
    <m/>
    <s v=""/>
    <n v="7"/>
    <n v="401129"/>
    <m/>
    <n v="167318"/>
    <n v="221"/>
    <s v="Almoxarifados - Estoque geral"/>
    <n v="24200"/>
    <n v="15781"/>
    <s v="KTR BRASIL"/>
    <s v="Osasco"/>
    <x v="4"/>
    <x v="1"/>
    <n v="1"/>
    <x v="2"/>
    <n v="1"/>
    <n v="1"/>
    <n v="0.5"/>
    <n v="0"/>
    <n v="0"/>
    <x v="2"/>
  </r>
  <r>
    <x v="5"/>
    <m/>
    <x v="41"/>
    <n v="91048"/>
    <x v="1787"/>
    <x v="0"/>
    <n v="1"/>
    <n v="0"/>
    <n v="1"/>
    <d v="2025-05-02T00:00:00"/>
    <d v="2025-05-09T00:00:00"/>
    <m/>
    <m/>
    <s v=""/>
    <n v="7"/>
    <n v="401164"/>
    <m/>
    <n v="167321"/>
    <n v="221"/>
    <s v="Almoxarifados - Estoque geral"/>
    <n v="1834.66"/>
    <n v="2106"/>
    <s v="UNIDAS              "/>
    <s v="João Pessoa"/>
    <x v="0"/>
    <x v="1"/>
    <n v="1"/>
    <x v="2"/>
    <n v="1"/>
    <n v="1"/>
    <n v="0.16666666666666666"/>
    <n v="0"/>
    <n v="0"/>
    <x v="2"/>
  </r>
  <r>
    <x v="5"/>
    <m/>
    <x v="120"/>
    <n v="91048"/>
    <x v="1787"/>
    <x v="0"/>
    <n v="1"/>
    <n v="1"/>
    <m/>
    <d v="2025-07-07T00:00:00"/>
    <d v="2025-07-19T00:00:00"/>
    <s v="10  UT"/>
    <s v="No prazo"/>
    <d v="2025-07-29T00:00:00"/>
    <n v="12"/>
    <n v="410512"/>
    <m/>
    <n v="171138"/>
    <n v="221"/>
    <s v="Almoxarifados - Estoque geral"/>
    <n v="1834.66"/>
    <n v="2106"/>
    <s v="UNIDAS              "/>
    <s v="João Pessoa"/>
    <x v="0"/>
    <x v="0"/>
    <m/>
    <x v="0"/>
    <n v="1"/>
    <n v="1"/>
    <n v="1"/>
    <n v="0"/>
    <m/>
    <x v="3"/>
  </r>
  <r>
    <x v="2"/>
    <m/>
    <x v="8"/>
    <n v="91052"/>
    <x v="1788"/>
    <x v="0"/>
    <n v="1"/>
    <n v="0"/>
    <n v="1"/>
    <d v="2025-05-02T00:00:00"/>
    <d v="2025-05-09T00:00:00"/>
    <m/>
    <m/>
    <s v=""/>
    <n v="7"/>
    <n v="401140"/>
    <m/>
    <n v="167321"/>
    <m/>
    <m/>
    <n v="2586.62"/>
    <n v="13341"/>
    <s v="DISMA DISTRIBUIDORA"/>
    <s v="Araçatuba"/>
    <x v="4"/>
    <x v="1"/>
    <n v="1"/>
    <x v="2"/>
    <n v="1"/>
    <n v="1"/>
    <n v="0.16666666666666666"/>
    <n v="0"/>
    <n v="0"/>
    <x v="2"/>
  </r>
  <r>
    <x v="2"/>
    <m/>
    <x v="2"/>
    <n v="91056"/>
    <x v="1789"/>
    <x v="0"/>
    <n v="2"/>
    <n v="0"/>
    <n v="2"/>
    <d v="2025-05-02T00:00:00"/>
    <d v="2025-05-09T00:00:00"/>
    <m/>
    <m/>
    <s v=""/>
    <n v="7"/>
    <n v="401180"/>
    <m/>
    <n v="167321"/>
    <m/>
    <m/>
    <n v="6.06"/>
    <n v="13341"/>
    <s v="DISMA DISTRIBUIDORA"/>
    <s v="Araçatuba"/>
    <x v="4"/>
    <x v="1"/>
    <n v="1"/>
    <x v="2"/>
    <n v="1"/>
    <n v="1"/>
    <n v="0.16666666666666666"/>
    <n v="0"/>
    <n v="0"/>
    <x v="2"/>
  </r>
  <r>
    <x v="5"/>
    <m/>
    <x v="46"/>
    <n v="91065"/>
    <x v="1790"/>
    <x v="0"/>
    <n v="2"/>
    <n v="0"/>
    <n v="2"/>
    <d v="2025-05-03T00:00:00"/>
    <d v="2025-05-09T00:00:00"/>
    <m/>
    <m/>
    <s v=""/>
    <n v="6"/>
    <n v="401225"/>
    <m/>
    <n v="0"/>
    <n v="221"/>
    <s v="Almoxarifados - Estoque geral"/>
    <n v="242"/>
    <n v="4604"/>
    <s v="CABINE"/>
    <s v="Recife"/>
    <x v="1"/>
    <x v="1"/>
    <m/>
    <x v="1"/>
    <n v="1"/>
    <n v="1"/>
    <n v="0"/>
    <n v="1"/>
    <e v="#REF!"/>
    <x v="2"/>
  </r>
  <r>
    <x v="1"/>
    <m/>
    <x v="138"/>
    <n v="91069"/>
    <x v="1791"/>
    <x v="1"/>
    <n v="1"/>
    <n v="1"/>
    <n v="0"/>
    <d v="2025-05-03T00:00:00"/>
    <m/>
    <m/>
    <s v=""/>
    <s v=""/>
    <s v="Aguardando OC"/>
    <n v="401251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57"/>
    <n v="91070"/>
    <x v="1792"/>
    <x v="1"/>
    <n v="1"/>
    <n v="1"/>
    <n v="0"/>
    <d v="2025-05-03T00:00:00"/>
    <m/>
    <m/>
    <s v=""/>
    <s v=""/>
    <s v="Aguardando OC"/>
    <n v="401249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5"/>
    <m/>
    <x v="16"/>
    <n v="91071"/>
    <x v="1793"/>
    <x v="0"/>
    <n v="2"/>
    <n v="0"/>
    <n v="2"/>
    <d v="2025-05-03T00:00:00"/>
    <d v="2025-05-09T00:00:00"/>
    <m/>
    <m/>
    <s v=""/>
    <n v="6"/>
    <n v="401264"/>
    <m/>
    <n v="0"/>
    <n v="221"/>
    <s v="Almoxarifados - Estoque geral"/>
    <n v="324.18"/>
    <n v="2528"/>
    <s v="REDIESEL            "/>
    <s v="Jaboatão dos Guararapes"/>
    <x v="1"/>
    <x v="1"/>
    <n v="1"/>
    <x v="2"/>
    <n v="1"/>
    <n v="1"/>
    <n v="0"/>
    <n v="1"/>
    <e v="#REF!"/>
    <x v="2"/>
  </r>
  <r>
    <x v="5"/>
    <m/>
    <x v="148"/>
    <n v="91087"/>
    <x v="1794"/>
    <x v="0"/>
    <n v="1"/>
    <n v="0"/>
    <n v="1"/>
    <d v="2025-05-05T00:00:00"/>
    <d v="2025-05-10T00:00:00"/>
    <m/>
    <m/>
    <s v=""/>
    <n v="5"/>
    <n v="401319"/>
    <m/>
    <n v="0"/>
    <n v="221"/>
    <s v="Almoxarifados - Estoque geral"/>
    <n v="386"/>
    <n v="5189"/>
    <s v="REPENORTE"/>
    <s v="Recife"/>
    <x v="1"/>
    <x v="1"/>
    <n v="1"/>
    <x v="2"/>
    <n v="1"/>
    <n v="1"/>
    <n v="0"/>
    <n v="1"/>
    <e v="#REF!"/>
    <x v="2"/>
  </r>
  <r>
    <x v="2"/>
    <m/>
    <x v="33"/>
    <n v="91099"/>
    <x v="1795"/>
    <x v="0"/>
    <n v="10"/>
    <n v="0"/>
    <n v="10"/>
    <d v="2025-05-05T00:00:00"/>
    <d v="2025-05-12T00:00:00"/>
    <m/>
    <m/>
    <s v=""/>
    <n v="7"/>
    <n v="401380"/>
    <m/>
    <n v="167473"/>
    <m/>
    <m/>
    <n v="175.2"/>
    <n v="13341"/>
    <s v="DISMA DISTRIBUIDORA"/>
    <s v="Araçatuba"/>
    <x v="4"/>
    <x v="1"/>
    <m/>
    <x v="1"/>
    <n v="1"/>
    <n v="1"/>
    <n v="0.5"/>
    <n v="0"/>
    <n v="0"/>
    <x v="2"/>
  </r>
  <r>
    <x v="11"/>
    <m/>
    <x v="61"/>
    <n v="91142"/>
    <x v="1796"/>
    <x v="0"/>
    <n v="75"/>
    <n v="0"/>
    <n v="75"/>
    <d v="2025-05-08T00:00:00"/>
    <d v="2025-05-16T00:00:00"/>
    <m/>
    <m/>
    <s v=""/>
    <n v="8"/>
    <n v="401757"/>
    <m/>
    <n v="167831"/>
    <n v="221"/>
    <s v="Almoxarifados - Estoque geral"/>
    <n v="576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11"/>
    <m/>
    <x v="61"/>
    <n v="91143"/>
    <x v="1797"/>
    <x v="1"/>
    <n v="4"/>
    <n v="4"/>
    <n v="0"/>
    <d v="2025-05-08T00:00:00"/>
    <m/>
    <m/>
    <s v=""/>
    <s v=""/>
    <s v="Aguardando OC"/>
    <n v="401764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1"/>
    <m/>
    <x v="61"/>
    <n v="91144"/>
    <x v="1798"/>
    <x v="0"/>
    <n v="7"/>
    <n v="0"/>
    <n v="7"/>
    <d v="2025-05-08T00:00:00"/>
    <d v="2025-05-16T00:00:00"/>
    <s v="1  UT"/>
    <s v="Atrasado"/>
    <d v="2025-05-17T00:00:00"/>
    <n v="8"/>
    <n v="401765"/>
    <m/>
    <n v="167834"/>
    <n v="221"/>
    <s v="Almoxarifados - Estoque geral"/>
    <n v="115.5"/>
    <n v="1264"/>
    <s v="INCOMTUBOS          "/>
    <s v="Recife"/>
    <x v="1"/>
    <x v="1"/>
    <m/>
    <x v="1"/>
    <n v="1"/>
    <n v="1"/>
    <n v="0.125"/>
    <n v="0"/>
    <m/>
    <x v="2"/>
  </r>
  <r>
    <x v="11"/>
    <m/>
    <x v="61"/>
    <n v="91145"/>
    <x v="1799"/>
    <x v="0"/>
    <n v="15"/>
    <n v="0"/>
    <n v="15"/>
    <d v="2025-05-08T00:00:00"/>
    <d v="2025-05-16T00:00:00"/>
    <s v="1  UT"/>
    <s v="Atrasado"/>
    <d v="2025-05-17T00:00:00"/>
    <n v="8"/>
    <n v="401767"/>
    <m/>
    <n v="167834"/>
    <n v="221"/>
    <s v="Almoxarifados - Estoque geral"/>
    <n v="247.5"/>
    <n v="1264"/>
    <s v="INCOMTUBOS          "/>
    <s v="Recife"/>
    <x v="1"/>
    <x v="1"/>
    <m/>
    <x v="1"/>
    <n v="1"/>
    <n v="1"/>
    <n v="0.125"/>
    <n v="0"/>
    <m/>
    <x v="2"/>
  </r>
  <r>
    <x v="11"/>
    <m/>
    <x v="61"/>
    <n v="91146"/>
    <x v="1800"/>
    <x v="1"/>
    <n v="27"/>
    <n v="27"/>
    <n v="0"/>
    <d v="2025-05-08T00:00:00"/>
    <m/>
    <m/>
    <s v=""/>
    <s v=""/>
    <s v="Aguardando OC"/>
    <n v="401768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1"/>
    <m/>
    <x v="61"/>
    <n v="91147"/>
    <x v="1801"/>
    <x v="1"/>
    <n v="27"/>
    <n v="27"/>
    <n v="0"/>
    <d v="2025-05-08T00:00:00"/>
    <m/>
    <m/>
    <s v=""/>
    <s v=""/>
    <s v="Aguardando OC"/>
    <n v="401769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1"/>
    <m/>
    <x v="61"/>
    <n v="91148"/>
    <x v="1802"/>
    <x v="0"/>
    <n v="438"/>
    <n v="0"/>
    <n v="438"/>
    <d v="2025-05-08T00:00:00"/>
    <d v="2025-05-16T00:00:00"/>
    <s v="0  DC"/>
    <s v="Atrasado"/>
    <d v="2025-05-16T00:00:00"/>
    <n v="8"/>
    <n v="401740"/>
    <m/>
    <n v="167831"/>
    <n v="221"/>
    <s v="Almoxarifados - Estoque geral"/>
    <n v="3017.82"/>
    <n v="5779"/>
    <s v="ARCELOR MITTAL DISTRIBUIÇÃO"/>
    <s v="Jaboatão dos Guararapes"/>
    <x v="1"/>
    <x v="1"/>
    <m/>
    <x v="1"/>
    <n v="1"/>
    <n v="1"/>
    <n v="8.3333333333333329E-2"/>
    <n v="0"/>
    <m/>
    <x v="2"/>
  </r>
  <r>
    <x v="11"/>
    <m/>
    <x v="61"/>
    <n v="91148"/>
    <x v="1802"/>
    <x v="0"/>
    <n v="438"/>
    <n v="0"/>
    <n v="438"/>
    <d v="2025-06-05T00:00:00"/>
    <d v="2025-06-16T00:00:00"/>
    <s v="0  DC"/>
    <s v="Atrasado"/>
    <d v="2025-06-16T00:00:00"/>
    <n v="11"/>
    <n v="406019"/>
    <m/>
    <n v="169111"/>
    <n v="221"/>
    <s v="Almoxarifados - Estoque geral"/>
    <n v="3398.88"/>
    <n v="5779"/>
    <s v="ARCELOR MITTAL DISTRIBUIÇÃO"/>
    <s v="Jaboatão dos Guararapes"/>
    <x v="1"/>
    <x v="1"/>
    <m/>
    <x v="1"/>
    <n v="1"/>
    <n v="1"/>
    <n v="0.16666666666666666"/>
    <n v="0"/>
    <m/>
    <x v="0"/>
  </r>
  <r>
    <x v="11"/>
    <m/>
    <x v="61"/>
    <n v="91149"/>
    <x v="1803"/>
    <x v="0"/>
    <n v="154"/>
    <n v="0"/>
    <n v="154"/>
    <d v="2025-05-08T00:00:00"/>
    <d v="2025-05-16T00:00:00"/>
    <s v="1  UT"/>
    <s v="Atrasado"/>
    <d v="2025-05-17T00:00:00"/>
    <n v="8"/>
    <n v="401754"/>
    <m/>
    <n v="167834"/>
    <n v="221"/>
    <s v="Almoxarifados - Estoque geral"/>
    <n v="2263.8000000000002"/>
    <n v="1264"/>
    <s v="INCOMTUBOS          "/>
    <s v="Recife"/>
    <x v="1"/>
    <x v="1"/>
    <m/>
    <x v="1"/>
    <n v="1"/>
    <n v="1"/>
    <n v="0.125"/>
    <n v="0"/>
    <m/>
    <x v="2"/>
  </r>
  <r>
    <x v="3"/>
    <m/>
    <x v="127"/>
    <n v="91166"/>
    <x v="1804"/>
    <x v="0"/>
    <n v="4"/>
    <n v="0"/>
    <n v="4"/>
    <d v="2025-05-08T00:00:00"/>
    <d v="2025-05-17T00:00:00"/>
    <s v="2  DC"/>
    <s v="Atrasado"/>
    <d v="2025-05-19T00:00:00"/>
    <n v="9"/>
    <n v="401809"/>
    <m/>
    <n v="167854"/>
    <n v="221"/>
    <s v="Almoxarifados - Estoque geral"/>
    <n v="108.12"/>
    <n v="9863"/>
    <s v="ITALPRATES"/>
    <s v="São Paulo"/>
    <x v="4"/>
    <x v="1"/>
    <m/>
    <x v="1"/>
    <n v="1"/>
    <n v="1"/>
    <n v="0.2"/>
    <n v="0"/>
    <m/>
    <x v="2"/>
  </r>
  <r>
    <x v="5"/>
    <m/>
    <x v="168"/>
    <n v="91182"/>
    <x v="1805"/>
    <x v="0"/>
    <n v="1"/>
    <n v="0"/>
    <n v="1"/>
    <d v="2025-05-08T00:00:00"/>
    <d v="2025-05-10T00:00:00"/>
    <m/>
    <m/>
    <s v=""/>
    <n v="2"/>
    <n v="401947"/>
    <n v="1151604"/>
    <n v="166434"/>
    <n v="692"/>
    <s v="Tratores Preparo Solo"/>
    <n v="448.13"/>
    <n v="5096"/>
    <s v="GAMA DIESEL"/>
    <s v="João Pessoa"/>
    <x v="0"/>
    <x v="1"/>
    <n v="1"/>
    <x v="2"/>
    <n v="1"/>
    <n v="1"/>
    <n v="0.33333333333333331"/>
    <n v="0"/>
    <n v="0"/>
    <x v="2"/>
  </r>
  <r>
    <x v="5"/>
    <m/>
    <x v="40"/>
    <n v="91183"/>
    <x v="1806"/>
    <x v="0"/>
    <n v="1"/>
    <n v="0"/>
    <n v="1"/>
    <d v="2025-05-09T00:00:00"/>
    <d v="2025-05-15T00:00:00"/>
    <m/>
    <m/>
    <s v=""/>
    <n v="6"/>
    <n v="402049"/>
    <m/>
    <n v="167744"/>
    <m/>
    <m/>
    <n v="2248.98"/>
    <n v="2528"/>
    <s v="REDIESEL            "/>
    <s v="Jaboatão dos Guararapes"/>
    <x v="1"/>
    <x v="1"/>
    <n v="1"/>
    <x v="2"/>
    <n v="1"/>
    <n v="1"/>
    <n v="0.5"/>
    <n v="0"/>
    <n v="0"/>
    <x v="2"/>
  </r>
  <r>
    <x v="5"/>
    <m/>
    <x v="40"/>
    <n v="91184"/>
    <x v="1807"/>
    <x v="0"/>
    <n v="3"/>
    <n v="0"/>
    <n v="3"/>
    <d v="2025-05-09T00:00:00"/>
    <d v="2025-05-23T00:00:00"/>
    <s v="0  DC"/>
    <s v="Atrasado"/>
    <d v="2025-05-23T00:00:00"/>
    <n v="14"/>
    <n v="402047"/>
    <m/>
    <n v="168036"/>
    <n v="221"/>
    <s v="Almoxarifados - Estoque geral"/>
    <n v="4547.43"/>
    <n v="2528"/>
    <s v="REDIESEL            "/>
    <s v="Jaboatão dos Guararapes"/>
    <x v="1"/>
    <x v="1"/>
    <n v="1"/>
    <x v="2"/>
    <n v="1"/>
    <n v="1"/>
    <n v="1"/>
    <n v="0"/>
    <m/>
    <x v="2"/>
  </r>
  <r>
    <x v="5"/>
    <m/>
    <x v="40"/>
    <n v="91185"/>
    <x v="1808"/>
    <x v="0"/>
    <n v="1"/>
    <n v="0"/>
    <n v="1"/>
    <d v="2025-05-09T00:00:00"/>
    <d v="2025-05-15T00:00:00"/>
    <m/>
    <m/>
    <s v=""/>
    <n v="6"/>
    <n v="402045"/>
    <m/>
    <n v="167742"/>
    <m/>
    <m/>
    <n v="4.5"/>
    <n v="2097"/>
    <s v="CAUPECAS            "/>
    <s v="Recife"/>
    <x v="1"/>
    <x v="1"/>
    <n v="1"/>
    <x v="2"/>
    <n v="1"/>
    <n v="1"/>
    <n v="0.5"/>
    <n v="0"/>
    <n v="0"/>
    <x v="2"/>
  </r>
  <r>
    <x v="3"/>
    <m/>
    <x v="127"/>
    <n v="91186"/>
    <x v="1809"/>
    <x v="1"/>
    <n v="1"/>
    <n v="1"/>
    <n v="0"/>
    <d v="2025-05-08T00:00:00"/>
    <m/>
    <m/>
    <s v=""/>
    <s v=""/>
    <s v="Aguardando OC"/>
    <n v="401860"/>
    <m/>
    <n v="0"/>
    <n v="221"/>
    <s v="Almoxarifados - Estoque geral"/>
    <n v="0"/>
    <m/>
    <s v=""/>
    <s v=""/>
    <x v="3"/>
    <x v="0"/>
    <m/>
    <x v="0"/>
    <n v="1"/>
    <n v="1"/>
    <n v="0"/>
    <n v="1"/>
    <e v="#REF!"/>
    <x v="2"/>
  </r>
  <r>
    <x v="3"/>
    <m/>
    <x v="127"/>
    <n v="91187"/>
    <x v="1810"/>
    <x v="1"/>
    <n v="1"/>
    <n v="1"/>
    <n v="0"/>
    <d v="2025-05-08T00:00:00"/>
    <m/>
    <m/>
    <s v=""/>
    <s v=""/>
    <s v="Aguardando OC"/>
    <n v="401955"/>
    <m/>
    <n v="0"/>
    <m/>
    <m/>
    <n v="0"/>
    <m/>
    <s v=""/>
    <s v=""/>
    <x v="3"/>
    <x v="0"/>
    <m/>
    <x v="0"/>
    <n v="1"/>
    <n v="1"/>
    <n v="0"/>
    <n v="1"/>
    <e v="#REF!"/>
    <x v="2"/>
  </r>
  <r>
    <x v="3"/>
    <m/>
    <x v="109"/>
    <n v="91188"/>
    <x v="1811"/>
    <x v="0"/>
    <n v="1"/>
    <n v="0"/>
    <n v="1"/>
    <d v="2025-05-08T00:00:00"/>
    <d v="2025-05-17T00:00:00"/>
    <s v="2  DC"/>
    <s v="Atrasado"/>
    <d v="2025-05-19T00:00:00"/>
    <n v="9"/>
    <n v="401958"/>
    <m/>
    <n v="167854"/>
    <n v="221"/>
    <s v="Almoxarifados - Estoque geral"/>
    <n v="134.94999999999999"/>
    <n v="9863"/>
    <s v="ITALPRATES"/>
    <s v="São Paulo"/>
    <x v="4"/>
    <x v="1"/>
    <m/>
    <x v="1"/>
    <n v="1"/>
    <n v="1"/>
    <n v="0.2"/>
    <n v="0"/>
    <m/>
    <x v="2"/>
  </r>
  <r>
    <x v="7"/>
    <m/>
    <x v="34"/>
    <n v="91190"/>
    <x v="1812"/>
    <x v="1"/>
    <n v="1"/>
    <n v="1"/>
    <m/>
    <d v="2025-07-07T00:00:00"/>
    <m/>
    <m/>
    <s v=""/>
    <s v=""/>
    <s v="Aguardando OC"/>
    <n v="410376"/>
    <m/>
    <m/>
    <n v="236"/>
    <m/>
    <n v="0"/>
    <m/>
    <s v=""/>
    <s v=""/>
    <x v="3"/>
    <x v="0"/>
    <m/>
    <x v="0"/>
    <m/>
    <e v="#DIV/0!"/>
    <n v="0"/>
    <n v="1"/>
    <m/>
    <x v="3"/>
  </r>
  <r>
    <x v="7"/>
    <m/>
    <x v="34"/>
    <n v="91190"/>
    <x v="1812"/>
    <x v="1"/>
    <n v="1"/>
    <n v="1"/>
    <m/>
    <d v="2025-07-09T00:00:00"/>
    <m/>
    <m/>
    <s v=""/>
    <s v=""/>
    <s v="Aguardando OC"/>
    <n v="410941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7"/>
    <m/>
    <x v="34"/>
    <n v="91191"/>
    <x v="1813"/>
    <x v="1"/>
    <n v="1"/>
    <n v="1"/>
    <m/>
    <d v="2025-07-07T00:00:00"/>
    <m/>
    <m/>
    <s v=""/>
    <s v=""/>
    <s v="Aguardando OC"/>
    <n v="410380"/>
    <m/>
    <m/>
    <n v="236"/>
    <m/>
    <n v="0"/>
    <m/>
    <s v=""/>
    <s v=""/>
    <x v="3"/>
    <x v="0"/>
    <m/>
    <x v="0"/>
    <m/>
    <e v="#DIV/0!"/>
    <n v="0"/>
    <n v="1"/>
    <m/>
    <x v="3"/>
  </r>
  <r>
    <x v="7"/>
    <m/>
    <x v="34"/>
    <n v="91191"/>
    <x v="1813"/>
    <x v="0"/>
    <n v="1"/>
    <n v="1"/>
    <m/>
    <d v="2025-07-09T00:00:00"/>
    <d v="2025-07-16T00:00:00"/>
    <s v="15  DC"/>
    <s v="No prazo"/>
    <d v="2025-07-31T00:00:00"/>
    <n v="7"/>
    <n v="410943"/>
    <m/>
    <n v="171060"/>
    <n v="221"/>
    <s v="Almoxarifados - Estoque geral"/>
    <n v="0"/>
    <n v="4829"/>
    <s v="FERRAMENTEC"/>
    <s v="João Pessoa"/>
    <x v="0"/>
    <x v="0"/>
    <m/>
    <x v="0"/>
    <n v="1"/>
    <n v="1"/>
    <n v="1"/>
    <n v="0"/>
    <m/>
    <x v="3"/>
  </r>
  <r>
    <x v="7"/>
    <m/>
    <x v="34"/>
    <n v="91192"/>
    <x v="1814"/>
    <x v="1"/>
    <n v="1"/>
    <n v="1"/>
    <m/>
    <d v="2025-07-07T00:00:00"/>
    <m/>
    <m/>
    <s v=""/>
    <s v=""/>
    <s v="Aguardando OC"/>
    <n v="410379"/>
    <m/>
    <m/>
    <n v="815"/>
    <m/>
    <n v="0"/>
    <m/>
    <s v=""/>
    <s v=""/>
    <x v="3"/>
    <x v="0"/>
    <m/>
    <x v="0"/>
    <m/>
    <e v="#DIV/0!"/>
    <n v="0"/>
    <n v="1"/>
    <m/>
    <x v="3"/>
  </r>
  <r>
    <x v="7"/>
    <m/>
    <x v="34"/>
    <n v="91192"/>
    <x v="1815"/>
    <x v="0"/>
    <n v="1"/>
    <n v="1"/>
    <m/>
    <d v="2025-07-09T00:00:00"/>
    <d v="2025-07-19T00:00:00"/>
    <s v="2  DC"/>
    <s v="Atrasado"/>
    <d v="2025-07-21T00:00:00"/>
    <n v="10"/>
    <n v="410942"/>
    <m/>
    <n v="171156"/>
    <n v="221"/>
    <s v="Almoxarifados - Estoque geral"/>
    <n v="0"/>
    <n v="4829"/>
    <s v="FERRAMENTEC"/>
    <s v="João Pessoa"/>
    <x v="0"/>
    <x v="0"/>
    <m/>
    <x v="0"/>
    <n v="1"/>
    <n v="1"/>
    <n v="1"/>
    <n v="0"/>
    <m/>
    <x v="3"/>
  </r>
  <r>
    <x v="4"/>
    <m/>
    <x v="10"/>
    <n v="91193"/>
    <x v="1816"/>
    <x v="0"/>
    <n v="4"/>
    <n v="0"/>
    <n v="4"/>
    <d v="2025-05-09T00:00:00"/>
    <d v="2025-05-16T00:00:00"/>
    <s v="1  DC"/>
    <s v="Atrasado"/>
    <d v="2025-05-17T00:00:00"/>
    <n v="7"/>
    <n v="401999"/>
    <m/>
    <n v="167837"/>
    <n v="221"/>
    <s v="Almoxarifados - Estoque geral"/>
    <n v="168.48"/>
    <n v="14644"/>
    <s v="GEOMAQ "/>
    <s v="São José do Rio Preto"/>
    <x v="4"/>
    <x v="1"/>
    <m/>
    <x v="1"/>
    <n v="1"/>
    <n v="1"/>
    <n v="8.3333333333333329E-2"/>
    <n v="0"/>
    <m/>
    <x v="2"/>
  </r>
  <r>
    <x v="4"/>
    <m/>
    <x v="10"/>
    <n v="91194"/>
    <x v="1817"/>
    <x v="0"/>
    <n v="4"/>
    <n v="0"/>
    <n v="4"/>
    <d v="2025-05-09T00:00:00"/>
    <d v="2025-05-16T00:00:00"/>
    <s v="1  DC"/>
    <s v="Atrasado"/>
    <d v="2025-05-17T00:00:00"/>
    <n v="7"/>
    <n v="402002"/>
    <m/>
    <n v="167837"/>
    <n v="221"/>
    <s v="Almoxarifados - Estoque geral"/>
    <n v="48.4"/>
    <n v="14644"/>
    <s v="GEOMAQ "/>
    <s v="São José do Rio Preto"/>
    <x v="4"/>
    <x v="1"/>
    <m/>
    <x v="1"/>
    <n v="1"/>
    <n v="1"/>
    <n v="8.3333333333333329E-2"/>
    <n v="0"/>
    <m/>
    <x v="2"/>
  </r>
  <r>
    <x v="4"/>
    <m/>
    <x v="10"/>
    <n v="91195"/>
    <x v="1818"/>
    <x v="0"/>
    <n v="4"/>
    <n v="0"/>
    <n v="4"/>
    <d v="2025-05-09T00:00:00"/>
    <d v="2025-05-16T00:00:00"/>
    <s v="1  DC"/>
    <s v="Atrasado"/>
    <d v="2025-05-17T00:00:00"/>
    <n v="7"/>
    <n v="402003"/>
    <m/>
    <n v="167837"/>
    <n v="221"/>
    <s v="Almoxarifados - Estoque geral"/>
    <n v="99.2"/>
    <n v="14644"/>
    <s v="GEOMAQ "/>
    <s v="São José do Rio Preto"/>
    <x v="4"/>
    <x v="1"/>
    <m/>
    <x v="1"/>
    <n v="1"/>
    <n v="1"/>
    <n v="8.3333333333333329E-2"/>
    <n v="0"/>
    <m/>
    <x v="2"/>
  </r>
  <r>
    <x v="4"/>
    <m/>
    <x v="10"/>
    <n v="91196"/>
    <x v="1819"/>
    <x v="0"/>
    <n v="4"/>
    <n v="0"/>
    <n v="4"/>
    <d v="2025-05-09T00:00:00"/>
    <d v="2025-05-16T00:00:00"/>
    <s v="1  DC"/>
    <s v="Atrasado"/>
    <d v="2025-05-17T00:00:00"/>
    <n v="7"/>
    <n v="402004"/>
    <m/>
    <n v="167837"/>
    <n v="221"/>
    <s v="Almoxarifados - Estoque geral"/>
    <n v="113.64"/>
    <n v="14644"/>
    <s v="GEOMAQ "/>
    <s v="São José do Rio Preto"/>
    <x v="4"/>
    <x v="1"/>
    <m/>
    <x v="1"/>
    <n v="1"/>
    <n v="1"/>
    <n v="8.3333333333333329E-2"/>
    <n v="0"/>
    <m/>
    <x v="2"/>
  </r>
  <r>
    <x v="4"/>
    <m/>
    <x v="10"/>
    <n v="91197"/>
    <x v="1820"/>
    <x v="0"/>
    <n v="4"/>
    <n v="0"/>
    <n v="4"/>
    <d v="2025-05-09T00:00:00"/>
    <d v="2025-05-26T00:00:00"/>
    <s v="1  DC"/>
    <s v="Atrasado"/>
    <d v="2025-05-27T00:00:00"/>
    <n v="17"/>
    <n v="402005"/>
    <m/>
    <n v="168137"/>
    <n v="221"/>
    <s v="Almoxarifados - Estoque geral"/>
    <n v="69.64"/>
    <n v="14644"/>
    <s v="GEOMAQ "/>
    <s v="São José do Rio Preto"/>
    <x v="4"/>
    <x v="1"/>
    <m/>
    <x v="1"/>
    <n v="1"/>
    <n v="1"/>
    <n v="1"/>
    <n v="0"/>
    <m/>
    <x v="2"/>
  </r>
  <r>
    <x v="4"/>
    <m/>
    <x v="10"/>
    <n v="91198"/>
    <x v="1821"/>
    <x v="0"/>
    <n v="4"/>
    <n v="0"/>
    <n v="4"/>
    <d v="2025-05-09T00:00:00"/>
    <d v="2025-05-16T00:00:00"/>
    <s v="1  DC"/>
    <s v="Atrasado"/>
    <d v="2025-05-17T00:00:00"/>
    <n v="7"/>
    <n v="402006"/>
    <m/>
    <n v="167837"/>
    <n v="221"/>
    <s v="Almoxarifados - Estoque geral"/>
    <n v="92.28"/>
    <n v="14644"/>
    <s v="GEOMAQ "/>
    <s v="São José do Rio Preto"/>
    <x v="4"/>
    <x v="1"/>
    <m/>
    <x v="1"/>
    <n v="1"/>
    <n v="1"/>
    <n v="8.3333333333333329E-2"/>
    <n v="0"/>
    <m/>
    <x v="2"/>
  </r>
  <r>
    <x v="4"/>
    <m/>
    <x v="10"/>
    <n v="91199"/>
    <x v="1822"/>
    <x v="0"/>
    <n v="4"/>
    <n v="0"/>
    <n v="4"/>
    <d v="2025-05-09T00:00:00"/>
    <d v="2025-05-16T00:00:00"/>
    <s v="1  DC"/>
    <s v="Atrasado"/>
    <d v="2025-05-17T00:00:00"/>
    <n v="7"/>
    <n v="402008"/>
    <m/>
    <n v="167837"/>
    <n v="221"/>
    <s v="Almoxarifados - Estoque geral"/>
    <n v="143.47999999999999"/>
    <n v="14644"/>
    <s v="GEOMAQ "/>
    <s v="São José do Rio Preto"/>
    <x v="4"/>
    <x v="1"/>
    <m/>
    <x v="1"/>
    <n v="1"/>
    <n v="1"/>
    <n v="8.3333333333333329E-2"/>
    <n v="0"/>
    <m/>
    <x v="2"/>
  </r>
  <r>
    <x v="4"/>
    <m/>
    <x v="10"/>
    <n v="91200"/>
    <x v="1823"/>
    <x v="0"/>
    <n v="1"/>
    <n v="0"/>
    <n v="1"/>
    <d v="2025-05-09T00:00:00"/>
    <d v="2025-05-16T00:00:00"/>
    <s v="1  DC"/>
    <s v="Atrasado"/>
    <d v="2025-05-17T00:00:00"/>
    <n v="7"/>
    <n v="402015"/>
    <m/>
    <n v="167836"/>
    <n v="221"/>
    <s v="Almoxarifados - Estoque geral"/>
    <n v="256.81"/>
    <n v="12397"/>
    <s v="UNIMIL INDÚSTRIA "/>
    <s v="Piracicaba"/>
    <x v="4"/>
    <x v="1"/>
    <m/>
    <x v="1"/>
    <n v="1"/>
    <n v="1"/>
    <n v="8.3333333333333329E-2"/>
    <n v="0"/>
    <m/>
    <x v="2"/>
  </r>
  <r>
    <x v="4"/>
    <m/>
    <x v="10"/>
    <n v="91201"/>
    <x v="1824"/>
    <x v="0"/>
    <n v="1"/>
    <n v="0"/>
    <n v="1"/>
    <d v="2025-05-09T00:00:00"/>
    <d v="2025-05-16T00:00:00"/>
    <s v="1  DC"/>
    <s v="Atrasado"/>
    <d v="2025-05-17T00:00:00"/>
    <n v="7"/>
    <n v="402017"/>
    <m/>
    <n v="167836"/>
    <n v="221"/>
    <s v="Almoxarifados - Estoque geral"/>
    <n v="716.96"/>
    <n v="12397"/>
    <s v="UNIMIL INDÚSTRIA "/>
    <s v="Piracicaba"/>
    <x v="4"/>
    <x v="1"/>
    <m/>
    <x v="1"/>
    <n v="1"/>
    <n v="1"/>
    <n v="8.3333333333333329E-2"/>
    <n v="0"/>
    <m/>
    <x v="2"/>
  </r>
  <r>
    <x v="4"/>
    <m/>
    <x v="10"/>
    <n v="91202"/>
    <x v="1825"/>
    <x v="0"/>
    <n v="2"/>
    <n v="0"/>
    <n v="2"/>
    <d v="2025-05-09T00:00:00"/>
    <d v="2025-05-15T00:00:00"/>
    <s v="12  DC"/>
    <s v="Atrasado"/>
    <d v="2025-05-27T00:00:00"/>
    <n v="6"/>
    <n v="402019"/>
    <m/>
    <n v="167740"/>
    <n v="221"/>
    <s v="Almoxarifados - Estoque geral"/>
    <n v="1236.52"/>
    <n v="3238"/>
    <s v="VENEZA              "/>
    <s v="Bayeux"/>
    <x v="0"/>
    <x v="1"/>
    <m/>
    <x v="1"/>
    <n v="1"/>
    <n v="1"/>
    <n v="1"/>
    <n v="0"/>
    <m/>
    <x v="2"/>
  </r>
  <r>
    <x v="4"/>
    <m/>
    <x v="10"/>
    <n v="91203"/>
    <x v="1826"/>
    <x v="0"/>
    <n v="3"/>
    <n v="0"/>
    <n v="3"/>
    <d v="2025-05-09T00:00:00"/>
    <d v="2025-05-16T00:00:00"/>
    <s v="1  DC"/>
    <s v="Atrasado"/>
    <d v="2025-05-17T00:00:00"/>
    <n v="7"/>
    <n v="401996"/>
    <m/>
    <n v="167836"/>
    <n v="221"/>
    <s v="Almoxarifados - Estoque geral"/>
    <n v="4676.41"/>
    <n v="12397"/>
    <s v="UNIMIL INDÚSTRIA "/>
    <s v="Piracicaba"/>
    <x v="4"/>
    <x v="1"/>
    <m/>
    <x v="1"/>
    <n v="1"/>
    <n v="1"/>
    <n v="8.3333333333333329E-2"/>
    <n v="0"/>
    <m/>
    <x v="2"/>
  </r>
  <r>
    <x v="4"/>
    <m/>
    <x v="10"/>
    <n v="91204"/>
    <x v="1827"/>
    <x v="0"/>
    <n v="4"/>
    <n v="0"/>
    <n v="4"/>
    <d v="2025-05-09T00:00:00"/>
    <d v="2025-05-16T00:00:00"/>
    <s v="1  DC"/>
    <s v="Atrasado"/>
    <d v="2025-05-17T00:00:00"/>
    <n v="7"/>
    <n v="401998"/>
    <m/>
    <n v="167837"/>
    <n v="221"/>
    <s v="Almoxarifados - Estoque geral"/>
    <n v="189"/>
    <n v="14644"/>
    <s v="GEOMAQ "/>
    <s v="São José do Rio Preto"/>
    <x v="4"/>
    <x v="1"/>
    <m/>
    <x v="1"/>
    <n v="1"/>
    <n v="1"/>
    <n v="8.3333333333333329E-2"/>
    <n v="0"/>
    <m/>
    <x v="2"/>
  </r>
  <r>
    <x v="4"/>
    <m/>
    <x v="10"/>
    <n v="91205"/>
    <x v="1828"/>
    <x v="0"/>
    <n v="4"/>
    <n v="0"/>
    <n v="4"/>
    <d v="2025-05-09T00:00:00"/>
    <d v="2025-05-16T00:00:00"/>
    <s v="1  DC"/>
    <s v="Atrasado"/>
    <d v="2025-05-17T00:00:00"/>
    <n v="7"/>
    <n v="402007"/>
    <m/>
    <n v="167837"/>
    <n v="221"/>
    <s v="Almoxarifados - Estoque geral"/>
    <n v="236.56"/>
    <n v="14644"/>
    <s v="GEOMAQ "/>
    <s v="São José do Rio Preto"/>
    <x v="4"/>
    <x v="1"/>
    <m/>
    <x v="1"/>
    <n v="1"/>
    <n v="1"/>
    <n v="8.3333333333333329E-2"/>
    <n v="0"/>
    <m/>
    <x v="2"/>
  </r>
  <r>
    <x v="5"/>
    <m/>
    <x v="40"/>
    <n v="91206"/>
    <x v="1829"/>
    <x v="0"/>
    <n v="1"/>
    <n v="0"/>
    <n v="1"/>
    <d v="2025-05-09T00:00:00"/>
    <d v="2025-05-12T00:00:00"/>
    <m/>
    <m/>
    <s v=""/>
    <n v="3"/>
    <n v="402037"/>
    <m/>
    <n v="167487"/>
    <m/>
    <m/>
    <n v="38"/>
    <n v="2097"/>
    <s v="CAUPECAS            "/>
    <s v="Recife"/>
    <x v="1"/>
    <x v="1"/>
    <n v="1"/>
    <x v="2"/>
    <n v="1"/>
    <n v="1"/>
    <n v="0.1"/>
    <n v="0"/>
    <n v="0"/>
    <x v="2"/>
  </r>
  <r>
    <x v="6"/>
    <m/>
    <x v="31"/>
    <n v="91209"/>
    <x v="1830"/>
    <x v="1"/>
    <n v="2"/>
    <n v="2"/>
    <n v="0"/>
    <d v="2025-05-09T00:00:00"/>
    <m/>
    <m/>
    <s v=""/>
    <s v=""/>
    <s v="Aguardando OC"/>
    <n v="402097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10"/>
    <x v="1831"/>
    <x v="1"/>
    <n v="1"/>
    <n v="1"/>
    <n v="0"/>
    <d v="2025-05-09T00:00:00"/>
    <m/>
    <m/>
    <s v=""/>
    <s v=""/>
    <s v="Aguardando OC"/>
    <n v="402144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11"/>
    <x v="1832"/>
    <x v="1"/>
    <n v="5"/>
    <n v="5"/>
    <n v="0"/>
    <d v="2025-05-09T00:00:00"/>
    <m/>
    <m/>
    <s v=""/>
    <s v=""/>
    <s v="Aguardando OC"/>
    <n v="402150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12"/>
    <x v="1833"/>
    <x v="1"/>
    <n v="4"/>
    <n v="4"/>
    <n v="0"/>
    <d v="2025-05-09T00:00:00"/>
    <m/>
    <m/>
    <s v=""/>
    <s v=""/>
    <s v="Aguardando OC"/>
    <n v="402155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13"/>
    <x v="1834"/>
    <x v="1"/>
    <n v="1"/>
    <n v="1"/>
    <n v="0"/>
    <d v="2025-05-09T00:00:00"/>
    <m/>
    <m/>
    <s v=""/>
    <s v=""/>
    <s v="Aguardando OC"/>
    <n v="402156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14"/>
    <x v="1835"/>
    <x v="1"/>
    <n v="1"/>
    <n v="1"/>
    <n v="0"/>
    <d v="2025-05-09T00:00:00"/>
    <m/>
    <m/>
    <s v=""/>
    <s v=""/>
    <s v="Aguardando OC"/>
    <n v="402161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15"/>
    <x v="1836"/>
    <x v="1"/>
    <n v="3"/>
    <n v="3"/>
    <n v="0"/>
    <d v="2025-05-09T00:00:00"/>
    <m/>
    <m/>
    <s v=""/>
    <s v=""/>
    <s v="Aguardando OC"/>
    <n v="402162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16"/>
    <x v="1837"/>
    <x v="1"/>
    <n v="1"/>
    <n v="1"/>
    <n v="0"/>
    <d v="2025-05-09T00:00:00"/>
    <m/>
    <m/>
    <s v=""/>
    <s v=""/>
    <s v="Aguardando OC"/>
    <n v="402165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160"/>
    <n v="91217"/>
    <x v="1838"/>
    <x v="0"/>
    <n v="1"/>
    <n v="0"/>
    <n v="1"/>
    <d v="2025-05-09T00:00:00"/>
    <d v="2025-05-27T00:00:00"/>
    <s v="0  DC"/>
    <s v="Atrasado"/>
    <d v="2025-05-27T00:00:00"/>
    <n v="18"/>
    <n v="402076"/>
    <m/>
    <n v="168228"/>
    <n v="221"/>
    <s v="Almoxarifados - Estoque geral"/>
    <n v="600"/>
    <n v="14487"/>
    <s v="FL TRATORES "/>
    <s v="Recife"/>
    <x v="1"/>
    <x v="1"/>
    <m/>
    <x v="1"/>
    <n v="1"/>
    <n v="1"/>
    <n v="1"/>
    <n v="0"/>
    <m/>
    <x v="2"/>
  </r>
  <r>
    <x v="2"/>
    <m/>
    <x v="7"/>
    <n v="91218"/>
    <x v="1839"/>
    <x v="0"/>
    <n v="1"/>
    <n v="0"/>
    <n v="1"/>
    <d v="2025-05-09T00:00:00"/>
    <d v="2025-05-14T00:00:00"/>
    <m/>
    <m/>
    <s v=""/>
    <n v="5"/>
    <n v="402227"/>
    <m/>
    <n v="167578"/>
    <m/>
    <m/>
    <n v="1907.87"/>
    <n v="13341"/>
    <s v="DISMA DISTRIBUIDORA"/>
    <s v="Araçatuba"/>
    <x v="4"/>
    <x v="1"/>
    <n v="1"/>
    <x v="2"/>
    <n v="1"/>
    <n v="1"/>
    <n v="8.3333333333333329E-2"/>
    <n v="0"/>
    <n v="0"/>
    <x v="2"/>
  </r>
  <r>
    <x v="2"/>
    <m/>
    <x v="7"/>
    <n v="91219"/>
    <x v="1840"/>
    <x v="1"/>
    <n v="1"/>
    <n v="1"/>
    <n v="0"/>
    <d v="2025-05-09T00:00:00"/>
    <m/>
    <m/>
    <s v=""/>
    <s v=""/>
    <s v="Aguardando OC"/>
    <n v="402230"/>
    <m/>
    <n v="0"/>
    <m/>
    <m/>
    <n v="0"/>
    <m/>
    <s v=""/>
    <s v=""/>
    <x v="3"/>
    <x v="0"/>
    <m/>
    <x v="0"/>
    <n v="1"/>
    <n v="1"/>
    <n v="0"/>
    <n v="1"/>
    <e v="#REF!"/>
    <x v="2"/>
  </r>
  <r>
    <x v="2"/>
    <m/>
    <x v="7"/>
    <n v="91220"/>
    <x v="1841"/>
    <x v="0"/>
    <n v="1"/>
    <n v="0"/>
    <n v="1"/>
    <d v="2025-05-09T00:00:00"/>
    <d v="2025-05-14T00:00:00"/>
    <m/>
    <m/>
    <s v=""/>
    <n v="5"/>
    <n v="402231"/>
    <m/>
    <n v="167578"/>
    <m/>
    <m/>
    <n v="174.39"/>
    <n v="13341"/>
    <s v="DISMA DISTRIBUIDORA"/>
    <s v="Araçatuba"/>
    <x v="4"/>
    <x v="1"/>
    <n v="1"/>
    <x v="2"/>
    <n v="1"/>
    <n v="1"/>
    <n v="8.3333333333333329E-2"/>
    <n v="0"/>
    <n v="0"/>
    <x v="2"/>
  </r>
  <r>
    <x v="2"/>
    <m/>
    <x v="7"/>
    <n v="91221"/>
    <x v="1842"/>
    <x v="0"/>
    <n v="1"/>
    <n v="0"/>
    <n v="1"/>
    <d v="2025-05-09T00:00:00"/>
    <d v="2025-05-17T00:00:00"/>
    <s v="1  DC"/>
    <s v="Atrasado"/>
    <d v="2025-05-18T00:00:00"/>
    <n v="8"/>
    <n v="402236"/>
    <m/>
    <n v="167858"/>
    <n v="221"/>
    <s v="Almoxarifados - Estoque geral"/>
    <n v="1531"/>
    <n v="13341"/>
    <s v="DISMA DISTRIBUIDORA"/>
    <s v="Araçatuba"/>
    <x v="4"/>
    <x v="1"/>
    <n v="1"/>
    <x v="2"/>
    <n v="1"/>
    <n v="1"/>
    <n v="1"/>
    <n v="0"/>
    <m/>
    <x v="2"/>
  </r>
  <r>
    <x v="2"/>
    <m/>
    <x v="2"/>
    <n v="91222"/>
    <x v="1843"/>
    <x v="0"/>
    <n v="14"/>
    <n v="0"/>
    <n v="14"/>
    <d v="2025-05-09T00:00:00"/>
    <d v="2025-05-15T00:00:00"/>
    <m/>
    <m/>
    <s v=""/>
    <n v="6"/>
    <n v="402242"/>
    <m/>
    <n v="167749"/>
    <m/>
    <m/>
    <n v="21"/>
    <n v="14487"/>
    <s v="FL TRATORES "/>
    <s v="Recife"/>
    <x v="1"/>
    <x v="1"/>
    <n v="1"/>
    <x v="2"/>
    <n v="1"/>
    <n v="1"/>
    <n v="6.6666666666666666E-2"/>
    <n v="0"/>
    <n v="0"/>
    <x v="2"/>
  </r>
  <r>
    <x v="2"/>
    <m/>
    <x v="8"/>
    <n v="91223"/>
    <x v="1844"/>
    <x v="0"/>
    <n v="1"/>
    <n v="0"/>
    <n v="1"/>
    <d v="2025-05-09T00:00:00"/>
    <d v="2025-05-23T00:00:00"/>
    <s v="12  UT"/>
    <s v="Atrasado"/>
    <d v="2025-06-04T00:00:00"/>
    <n v="14"/>
    <n v="402250"/>
    <m/>
    <n v="168025"/>
    <n v="221"/>
    <s v="Almoxarifados - Estoque geral"/>
    <n v="2.89"/>
    <n v="11614"/>
    <s v="DF MAQUINAS"/>
    <s v="Bayeux"/>
    <x v="0"/>
    <x v="1"/>
    <m/>
    <x v="1"/>
    <n v="1"/>
    <n v="1"/>
    <n v="0.33333333333333331"/>
    <n v="0"/>
    <m/>
    <x v="2"/>
  </r>
  <r>
    <x v="2"/>
    <m/>
    <x v="8"/>
    <n v="91224"/>
    <x v="1845"/>
    <x v="0"/>
    <n v="1"/>
    <n v="0"/>
    <n v="1"/>
    <d v="2025-05-09T00:00:00"/>
    <d v="2025-05-15T00:00:00"/>
    <m/>
    <m/>
    <s v=""/>
    <n v="6"/>
    <n v="402309"/>
    <m/>
    <n v="167747"/>
    <m/>
    <m/>
    <n v="6"/>
    <n v="10083"/>
    <s v="AGROMAQUINA COMERCIO VAREJISTA DE PEÇAS "/>
    <s v="Bayeux"/>
    <x v="0"/>
    <x v="1"/>
    <m/>
    <x v="1"/>
    <n v="1"/>
    <n v="1"/>
    <n v="0.2"/>
    <n v="0"/>
    <n v="0"/>
    <x v="2"/>
  </r>
  <r>
    <x v="2"/>
    <m/>
    <x v="9"/>
    <n v="91224"/>
    <x v="1845"/>
    <x v="0"/>
    <n v="1"/>
    <n v="0"/>
    <n v="1"/>
    <d v="2025-06-20T00:00:00"/>
    <d v="2025-07-01T00:00:00"/>
    <s v="1  DC"/>
    <s v="Atrasado"/>
    <d v="2025-07-02T00:00:00"/>
    <n v="11"/>
    <n v="408585"/>
    <m/>
    <n v="170151"/>
    <n v="221"/>
    <s v="Almoxarifados - Estoque geral"/>
    <n v="6"/>
    <n v="9824"/>
    <s v="COMERCIAL AGRICOLA"/>
    <s v="Recife"/>
    <x v="1"/>
    <x v="1"/>
    <m/>
    <x v="1"/>
    <n v="1"/>
    <n v="1"/>
    <n v="0.2"/>
    <n v="0"/>
    <m/>
    <x v="0"/>
  </r>
  <r>
    <x v="2"/>
    <m/>
    <x v="8"/>
    <n v="91225"/>
    <x v="1846"/>
    <x v="0"/>
    <n v="2"/>
    <n v="0"/>
    <n v="2"/>
    <d v="2025-05-09T00:00:00"/>
    <d v="2025-05-15T00:00:00"/>
    <m/>
    <m/>
    <s v=""/>
    <n v="6"/>
    <n v="402310"/>
    <m/>
    <n v="167749"/>
    <m/>
    <m/>
    <n v="14"/>
    <n v="14487"/>
    <s v="FL TRATORES "/>
    <s v="Recife"/>
    <x v="1"/>
    <x v="1"/>
    <m/>
    <x v="1"/>
    <n v="1"/>
    <n v="1"/>
    <n v="6.6666666666666666E-2"/>
    <n v="0"/>
    <n v="0"/>
    <x v="2"/>
  </r>
  <r>
    <x v="2"/>
    <m/>
    <x v="9"/>
    <n v="91225"/>
    <x v="1846"/>
    <x v="0"/>
    <n v="2"/>
    <n v="0"/>
    <n v="2"/>
    <d v="2025-06-20T00:00:00"/>
    <d v="2025-07-01T00:00:00"/>
    <s v="1  DC"/>
    <s v="Atrasado"/>
    <d v="2025-07-02T00:00:00"/>
    <n v="11"/>
    <n v="408587"/>
    <m/>
    <n v="170152"/>
    <n v="221"/>
    <s v="Almoxarifados - Estoque geral"/>
    <n v="7"/>
    <n v="13341"/>
    <s v="DISMA DISTRIBUIDORA"/>
    <s v="Araçatuba"/>
    <x v="4"/>
    <x v="1"/>
    <m/>
    <x v="1"/>
    <n v="1"/>
    <n v="1"/>
    <n v="5.5555555555555552E-2"/>
    <n v="0"/>
    <m/>
    <x v="0"/>
  </r>
  <r>
    <x v="6"/>
    <m/>
    <x v="31"/>
    <n v="91226"/>
    <x v="1847"/>
    <x v="1"/>
    <n v="4"/>
    <n v="4"/>
    <n v="0"/>
    <d v="2025-05-09T00:00:00"/>
    <m/>
    <m/>
    <s v=""/>
    <s v=""/>
    <s v="Aguardando OC"/>
    <n v="402127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18"/>
    <n v="91226"/>
    <x v="1847"/>
    <x v="1"/>
    <n v="6"/>
    <n v="6"/>
    <n v="0"/>
    <d v="2025-05-09T00:00:00"/>
    <m/>
    <m/>
    <s v=""/>
    <s v=""/>
    <s v="Aguardando OC"/>
    <n v="402183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51"/>
    <n v="91226"/>
    <x v="1847"/>
    <x v="0"/>
    <n v="4"/>
    <n v="0"/>
    <n v="4"/>
    <d v="2025-06-04T00:00:00"/>
    <d v="2025-06-11T00:00:00"/>
    <s v="4  DC"/>
    <s v="Atrasado"/>
    <d v="2025-06-15T00:00:00"/>
    <n v="7"/>
    <n v="405828"/>
    <m/>
    <n v="168951"/>
    <n v="221"/>
    <s v="Almoxarifados - Estoque geral"/>
    <n v="2.2799999999999998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18"/>
    <n v="91227"/>
    <x v="1848"/>
    <x v="1"/>
    <n v="4"/>
    <n v="4"/>
    <n v="0"/>
    <d v="2025-05-09T00:00:00"/>
    <m/>
    <m/>
    <s v=""/>
    <s v=""/>
    <s v="Aguardando OC"/>
    <n v="402129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28"/>
    <x v="1849"/>
    <x v="1"/>
    <n v="4"/>
    <n v="4"/>
    <n v="0"/>
    <d v="2025-05-09T00:00:00"/>
    <m/>
    <m/>
    <s v=""/>
    <s v=""/>
    <s v="Aguardando OC"/>
    <n v="402130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18"/>
    <n v="91228"/>
    <x v="1849"/>
    <x v="1"/>
    <n v="4"/>
    <n v="4"/>
    <n v="0"/>
    <d v="2025-05-09T00:00:00"/>
    <m/>
    <m/>
    <s v=""/>
    <s v=""/>
    <s v="Aguardando OC"/>
    <n v="402181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29"/>
    <x v="1850"/>
    <x v="1"/>
    <n v="4"/>
    <n v="4"/>
    <n v="0"/>
    <d v="2025-05-09T00:00:00"/>
    <m/>
    <m/>
    <s v=""/>
    <s v=""/>
    <s v="Aguardando OC"/>
    <n v="402131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18"/>
    <n v="91229"/>
    <x v="1850"/>
    <x v="1"/>
    <n v="4"/>
    <n v="4"/>
    <n v="0"/>
    <d v="2025-05-09T00:00:00"/>
    <m/>
    <m/>
    <s v=""/>
    <s v=""/>
    <s v="Aguardando OC"/>
    <n v="402186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51"/>
    <n v="91229"/>
    <x v="1850"/>
    <x v="0"/>
    <n v="4"/>
    <n v="0"/>
    <n v="4"/>
    <d v="2025-06-04T00:00:00"/>
    <d v="2025-06-11T00:00:00"/>
    <s v="4  DC"/>
    <s v="Atrasado"/>
    <d v="2025-06-15T00:00:00"/>
    <n v="7"/>
    <n v="405824"/>
    <m/>
    <n v="168951"/>
    <n v="221"/>
    <s v="Almoxarifados - Estoque geral"/>
    <n v="4.08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31"/>
    <n v="91230"/>
    <x v="1851"/>
    <x v="1"/>
    <n v="1"/>
    <n v="1"/>
    <n v="0"/>
    <d v="2025-05-09T00:00:00"/>
    <m/>
    <m/>
    <s v=""/>
    <s v=""/>
    <s v="Aguardando OC"/>
    <n v="402134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31"/>
    <x v="1852"/>
    <x v="1"/>
    <n v="1"/>
    <n v="1"/>
    <n v="0"/>
    <d v="2025-05-09T00:00:00"/>
    <m/>
    <m/>
    <s v=""/>
    <s v=""/>
    <s v="Aguardando OC"/>
    <n v="402135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32"/>
    <x v="1853"/>
    <x v="1"/>
    <n v="4"/>
    <n v="4"/>
    <n v="0"/>
    <d v="2025-05-09T00:00:00"/>
    <m/>
    <m/>
    <s v=""/>
    <s v=""/>
    <s v="Aguardando OC"/>
    <n v="402139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33"/>
    <x v="1854"/>
    <x v="1"/>
    <n v="1"/>
    <n v="1"/>
    <n v="0"/>
    <d v="2025-05-09T00:00:00"/>
    <m/>
    <m/>
    <s v=""/>
    <s v=""/>
    <s v="Aguardando OC"/>
    <n v="402141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31"/>
    <n v="91234"/>
    <x v="1855"/>
    <x v="1"/>
    <n v="1"/>
    <n v="1"/>
    <n v="0"/>
    <d v="2025-05-09T00:00:00"/>
    <m/>
    <m/>
    <s v=""/>
    <s v=""/>
    <s v="Aguardando OC"/>
    <n v="402142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18"/>
    <n v="91235"/>
    <x v="1856"/>
    <x v="1"/>
    <n v="2"/>
    <n v="2"/>
    <n v="0"/>
    <d v="2025-05-09T00:00:00"/>
    <m/>
    <m/>
    <s v=""/>
    <s v=""/>
    <s v="Aguardando OC"/>
    <n v="402172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18"/>
    <n v="91236"/>
    <x v="1857"/>
    <x v="1"/>
    <n v="1"/>
    <n v="1"/>
    <n v="0"/>
    <d v="2025-05-09T00:00:00"/>
    <m/>
    <m/>
    <s v=""/>
    <s v=""/>
    <s v="Aguardando OC"/>
    <n v="402176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18"/>
    <n v="91237"/>
    <x v="1858"/>
    <x v="1"/>
    <n v="4"/>
    <n v="4"/>
    <n v="0"/>
    <d v="2025-05-09T00:00:00"/>
    <m/>
    <m/>
    <s v=""/>
    <s v=""/>
    <s v="Aguardando OC"/>
    <n v="402182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51"/>
    <n v="91237"/>
    <x v="1858"/>
    <x v="0"/>
    <n v="4"/>
    <n v="0"/>
    <n v="4"/>
    <d v="2025-06-03T00:00:00"/>
    <d v="2025-06-11T00:00:00"/>
    <s v="4  DC"/>
    <s v="Atrasado"/>
    <d v="2025-06-15T00:00:00"/>
    <n v="8"/>
    <n v="405756"/>
    <m/>
    <n v="168951"/>
    <n v="221"/>
    <s v="Almoxarifados - Estoque geral"/>
    <n v="107.6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51"/>
    <n v="91237"/>
    <x v="1858"/>
    <x v="0"/>
    <n v="4"/>
    <n v="0"/>
    <n v="4"/>
    <d v="2025-06-04T00:00:00"/>
    <d v="2025-06-11T00:00:00"/>
    <s v="4  DC"/>
    <s v="Atrasado"/>
    <d v="2025-06-15T00:00:00"/>
    <n v="7"/>
    <n v="405821"/>
    <m/>
    <n v="168951"/>
    <n v="221"/>
    <s v="Almoxarifados - Estoque geral"/>
    <n v="107.6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18"/>
    <n v="91238"/>
    <x v="1859"/>
    <x v="1"/>
    <n v="1"/>
    <n v="1"/>
    <n v="0"/>
    <d v="2025-05-09T00:00:00"/>
    <m/>
    <m/>
    <s v=""/>
    <s v=""/>
    <s v="Aguardando OC"/>
    <n v="402189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51"/>
    <n v="91238"/>
    <x v="1859"/>
    <x v="0"/>
    <n v="1"/>
    <n v="0"/>
    <n v="1"/>
    <d v="2025-06-04T00:00:00"/>
    <d v="2025-06-11T00:00:00"/>
    <s v="4  DC"/>
    <s v="Atrasado"/>
    <d v="2025-06-15T00:00:00"/>
    <n v="7"/>
    <n v="405816"/>
    <m/>
    <n v="168951"/>
    <n v="221"/>
    <s v="Almoxarifados - Estoque geral"/>
    <n v="1883.71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18"/>
    <n v="91239"/>
    <x v="1860"/>
    <x v="1"/>
    <n v="1"/>
    <n v="1"/>
    <n v="0"/>
    <d v="2025-05-09T00:00:00"/>
    <m/>
    <m/>
    <s v=""/>
    <s v=""/>
    <s v="Aguardando OC"/>
    <n v="402190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18"/>
    <n v="91241"/>
    <x v="1861"/>
    <x v="0"/>
    <n v="2"/>
    <n v="0"/>
    <n v="2"/>
    <d v="2025-05-09T00:00:00"/>
    <d v="2025-05-16T00:00:00"/>
    <m/>
    <m/>
    <s v=""/>
    <n v="7"/>
    <n v="402290"/>
    <m/>
    <n v="167838"/>
    <n v="221"/>
    <s v="Almoxarifados - Estoque geral"/>
    <n v="216"/>
    <n v="15702"/>
    <s v="MAQTRAL - PB"/>
    <s v="Bayeux"/>
    <x v="0"/>
    <x v="1"/>
    <n v="1"/>
    <x v="2"/>
    <n v="1"/>
    <n v="1"/>
    <n v="5.2631578947368418E-2"/>
    <n v="0"/>
    <m/>
    <x v="2"/>
  </r>
  <r>
    <x v="2"/>
    <m/>
    <x v="6"/>
    <n v="91241"/>
    <x v="1861"/>
    <x v="1"/>
    <n v="2"/>
    <n v="2"/>
    <m/>
    <d v="2025-07-18T00:00:00"/>
    <m/>
    <m/>
    <s v=""/>
    <s v=""/>
    <s v="Aguardando OC"/>
    <n v="412255"/>
    <m/>
    <n v="0"/>
    <n v="221"/>
    <s v="Almoxarifados - Estoque geral"/>
    <n v="108"/>
    <m/>
    <s v=""/>
    <s v=""/>
    <x v="3"/>
    <x v="0"/>
    <m/>
    <x v="0"/>
    <n v="1"/>
    <n v="1"/>
    <n v="0"/>
    <n v="1"/>
    <m/>
    <x v="3"/>
  </r>
  <r>
    <x v="6"/>
    <m/>
    <x v="23"/>
    <n v="91243"/>
    <x v="1862"/>
    <x v="0"/>
    <n v="2"/>
    <n v="0"/>
    <n v="2"/>
    <d v="2025-05-09T00:00:00"/>
    <d v="2025-05-14T00:00:00"/>
    <s v="1  DC"/>
    <s v="Atrasado"/>
    <d v="2025-05-15T00:00:00"/>
    <n v="5"/>
    <n v="402335"/>
    <m/>
    <n v="167576"/>
    <n v="221"/>
    <s v="Almoxarifados - Estoque geral"/>
    <n v="520"/>
    <n v="13341"/>
    <s v="DISMA DISTRIBUIDORA"/>
    <s v="Araçatuba"/>
    <x v="4"/>
    <x v="1"/>
    <m/>
    <x v="1"/>
    <n v="1"/>
    <n v="1"/>
    <n v="0.25"/>
    <n v="0"/>
    <m/>
    <x v="2"/>
  </r>
  <r>
    <x v="6"/>
    <m/>
    <x v="23"/>
    <n v="91245"/>
    <x v="1863"/>
    <x v="0"/>
    <n v="12"/>
    <n v="0"/>
    <n v="12"/>
    <d v="2025-05-09T00:00:00"/>
    <d v="2025-05-14T00:00:00"/>
    <m/>
    <m/>
    <s v=""/>
    <n v="5"/>
    <n v="402337"/>
    <m/>
    <n v="167577"/>
    <m/>
    <m/>
    <n v="864"/>
    <n v="14487"/>
    <s v="FL TRATORES "/>
    <s v="Recife"/>
    <x v="1"/>
    <x v="1"/>
    <m/>
    <x v="1"/>
    <n v="1"/>
    <n v="1"/>
    <n v="0.33333333333333331"/>
    <n v="0"/>
    <n v="0"/>
    <x v="2"/>
  </r>
  <r>
    <x v="6"/>
    <m/>
    <x v="23"/>
    <n v="91246"/>
    <x v="1864"/>
    <x v="0"/>
    <n v="8"/>
    <n v="0"/>
    <n v="8"/>
    <d v="2025-05-09T00:00:00"/>
    <d v="2025-05-14T00:00:00"/>
    <m/>
    <m/>
    <s v=""/>
    <n v="5"/>
    <n v="402338"/>
    <m/>
    <n v="167577"/>
    <m/>
    <m/>
    <n v="320"/>
    <n v="14487"/>
    <s v="FL TRATORES "/>
    <s v="Recife"/>
    <x v="1"/>
    <x v="1"/>
    <m/>
    <x v="1"/>
    <n v="1"/>
    <n v="1"/>
    <n v="0.33333333333333331"/>
    <n v="0"/>
    <n v="0"/>
    <x v="2"/>
  </r>
  <r>
    <x v="6"/>
    <m/>
    <x v="23"/>
    <n v="91247"/>
    <x v="1865"/>
    <x v="0"/>
    <n v="2"/>
    <n v="0"/>
    <n v="2"/>
    <d v="2025-05-09T00:00:00"/>
    <d v="2025-05-14T00:00:00"/>
    <m/>
    <m/>
    <s v=""/>
    <n v="5"/>
    <n v="402341"/>
    <m/>
    <n v="167575"/>
    <m/>
    <m/>
    <n v="196"/>
    <n v="9824"/>
    <s v="COMERCIAL AGRICOLA"/>
    <s v="Recife"/>
    <x v="1"/>
    <x v="1"/>
    <m/>
    <x v="1"/>
    <n v="1"/>
    <n v="1"/>
    <n v="1"/>
    <n v="0"/>
    <n v="0"/>
    <x v="2"/>
  </r>
  <r>
    <x v="6"/>
    <m/>
    <x v="22"/>
    <n v="91247"/>
    <x v="1865"/>
    <x v="0"/>
    <n v="2"/>
    <n v="0"/>
    <n v="2"/>
    <d v="2025-05-22T00:00:00"/>
    <d v="2025-05-27T00:00:00"/>
    <s v="1  DC"/>
    <s v="Atrasado"/>
    <d v="2025-05-28T00:00:00"/>
    <n v="5"/>
    <n v="403978"/>
    <m/>
    <n v="168239"/>
    <n v="221"/>
    <s v="Almoxarifados - Estoque geral"/>
    <n v="218.4"/>
    <n v="14424"/>
    <s v="TRATORED"/>
    <s v="Recife"/>
    <x v="1"/>
    <x v="1"/>
    <m/>
    <x v="1"/>
    <n v="1"/>
    <n v="1"/>
    <n v="0.14285714285714285"/>
    <n v="0"/>
    <m/>
    <x v="2"/>
  </r>
  <r>
    <x v="12"/>
    <m/>
    <x v="169"/>
    <n v="91249"/>
    <x v="1866"/>
    <x v="0"/>
    <n v="1"/>
    <n v="0"/>
    <n v="1"/>
    <d v="2025-05-09T00:00:00"/>
    <d v="2025-05-27T00:00:00"/>
    <s v="0  DC"/>
    <s v="Atrasado"/>
    <d v="2025-05-27T00:00:00"/>
    <n v="18"/>
    <n v="402342"/>
    <m/>
    <n v="168246"/>
    <n v="221"/>
    <s v="Almoxarifados - Estoque geral"/>
    <n v="1468.75"/>
    <n v="5910"/>
    <s v="VANNUCCI"/>
    <s v="Recife"/>
    <x v="1"/>
    <x v="1"/>
    <n v="1"/>
    <x v="2"/>
    <n v="1"/>
    <n v="1"/>
    <n v="1"/>
    <n v="0"/>
    <m/>
    <x v="2"/>
  </r>
  <r>
    <x v="5"/>
    <m/>
    <x v="86"/>
    <n v="91252"/>
    <x v="1867"/>
    <x v="0"/>
    <n v="1"/>
    <n v="0"/>
    <n v="1"/>
    <d v="2025-05-09T00:00:00"/>
    <d v="2025-05-20T00:00:00"/>
    <m/>
    <m/>
    <s v=""/>
    <n v="11"/>
    <n v="402355"/>
    <m/>
    <n v="167914"/>
    <n v="221"/>
    <s v="Almoxarifados - Estoque geral"/>
    <n v="31"/>
    <n v="2097"/>
    <s v="CAUPECAS            "/>
    <s v="Recife"/>
    <x v="1"/>
    <x v="1"/>
    <n v="1"/>
    <x v="2"/>
    <n v="1"/>
    <n v="1"/>
    <n v="0.16666666666666666"/>
    <n v="0"/>
    <m/>
    <x v="2"/>
  </r>
  <r>
    <x v="5"/>
    <m/>
    <x v="86"/>
    <n v="91253"/>
    <x v="1868"/>
    <x v="0"/>
    <n v="1"/>
    <n v="0"/>
    <n v="1"/>
    <d v="2025-05-09T00:00:00"/>
    <d v="2025-05-20T00:00:00"/>
    <m/>
    <s v=""/>
    <s v=""/>
    <n v="11"/>
    <n v="402358"/>
    <m/>
    <n v="167914"/>
    <n v="221"/>
    <s v="Almoxarifados - Estoque geral"/>
    <n v="83"/>
    <n v="2097"/>
    <s v="CAUPECAS            "/>
    <s v="Recife"/>
    <x v="1"/>
    <x v="1"/>
    <n v="0"/>
    <x v="1"/>
    <n v="1"/>
    <n v="1"/>
    <n v="0.16666666666666666"/>
    <n v="0"/>
    <m/>
    <x v="2"/>
  </r>
  <r>
    <x v="5"/>
    <m/>
    <x v="97"/>
    <n v="91253"/>
    <x v="1868"/>
    <x v="0"/>
    <n v="1"/>
    <n v="0"/>
    <n v="1"/>
    <d v="2025-05-21T00:00:00"/>
    <d v="2025-05-27T00:00:00"/>
    <m/>
    <s v=""/>
    <s v=""/>
    <n v="6"/>
    <n v="403827"/>
    <m/>
    <n v="168245"/>
    <n v="221"/>
    <s v="Almoxarifados - Estoque geral"/>
    <n v="89.64"/>
    <n v="1623"/>
    <s v="ORLANDO PECAS       "/>
    <s v="Recife"/>
    <x v="1"/>
    <x v="1"/>
    <m/>
    <x v="1"/>
    <n v="1"/>
    <n v="1"/>
    <n v="0.16666666666666666"/>
    <n v="0"/>
    <m/>
    <x v="2"/>
  </r>
  <r>
    <x v="9"/>
    <m/>
    <x v="36"/>
    <n v="91254"/>
    <x v="1869"/>
    <x v="1"/>
    <n v="1"/>
    <n v="1"/>
    <n v="0"/>
    <d v="2025-05-21T00:00:00"/>
    <m/>
    <m/>
    <s v=""/>
    <s v=""/>
    <s v="Aguardando OC"/>
    <n v="403855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9"/>
    <m/>
    <x v="36"/>
    <n v="91298"/>
    <x v="1870"/>
    <x v="1"/>
    <n v="1"/>
    <n v="1"/>
    <n v="0"/>
    <d v="2025-05-21T00:00:00"/>
    <m/>
    <m/>
    <s v=""/>
    <s v=""/>
    <s v="Aguardando OC"/>
    <n v="403843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9"/>
    <m/>
    <x v="36"/>
    <n v="91299"/>
    <x v="1871"/>
    <x v="1"/>
    <n v="1"/>
    <n v="1"/>
    <n v="0"/>
    <d v="2025-05-21T00:00:00"/>
    <m/>
    <m/>
    <s v=""/>
    <s v=""/>
    <s v="Aguardando OC"/>
    <n v="403860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9"/>
    <m/>
    <x v="36"/>
    <n v="91300"/>
    <x v="1872"/>
    <x v="1"/>
    <n v="1"/>
    <n v="1"/>
    <n v="0"/>
    <d v="2025-05-21T00:00:00"/>
    <m/>
    <m/>
    <s v=""/>
    <s v=""/>
    <s v="Aguardando OC"/>
    <n v="403850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3"/>
    <m/>
    <x v="5"/>
    <n v="91354"/>
    <x v="1873"/>
    <x v="1"/>
    <n v="1"/>
    <n v="1"/>
    <n v="0"/>
    <d v="2025-05-13T00:00:00"/>
    <m/>
    <m/>
    <s v=""/>
    <s v=""/>
    <s v="Aguardando OC"/>
    <n v="402732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3"/>
    <m/>
    <x v="127"/>
    <n v="91359"/>
    <x v="1874"/>
    <x v="0"/>
    <n v="1"/>
    <n v="0"/>
    <n v="1"/>
    <d v="2025-05-13T00:00:00"/>
    <d v="2025-05-20T00:00:00"/>
    <s v="1  DC"/>
    <s v="Atrasado"/>
    <d v="2025-05-21T00:00:00"/>
    <n v="7"/>
    <n v="402743"/>
    <m/>
    <n v="167904"/>
    <n v="722"/>
    <s v="Pás Carregadoras"/>
    <n v="1021.39"/>
    <n v="3230"/>
    <s v="SEVILHA             "/>
    <s v="São Paulo"/>
    <x v="4"/>
    <x v="1"/>
    <m/>
    <x v="1"/>
    <n v="1"/>
    <n v="1"/>
    <n v="1"/>
    <n v="0"/>
    <m/>
    <x v="2"/>
  </r>
  <r>
    <x v="5"/>
    <m/>
    <x v="20"/>
    <n v="91360"/>
    <x v="1875"/>
    <x v="0"/>
    <n v="1"/>
    <n v="0"/>
    <n v="1"/>
    <d v="2025-05-13T00:00:00"/>
    <d v="2025-05-14T00:00:00"/>
    <s v="0  DC"/>
    <s v="Atrasado"/>
    <d v="2025-05-14T00:00:00"/>
    <n v="1"/>
    <n v="402744"/>
    <m/>
    <n v="167593"/>
    <n v="690"/>
    <s v="Caminhões Plantio"/>
    <n v="11.58"/>
    <n v="2106"/>
    <s v="UNIDAS              "/>
    <s v="João Pessoa"/>
    <x v="0"/>
    <x v="1"/>
    <n v="0"/>
    <x v="1"/>
    <n v="1"/>
    <n v="1"/>
    <n v="1"/>
    <n v="0"/>
    <m/>
    <x v="2"/>
  </r>
  <r>
    <x v="7"/>
    <m/>
    <x v="28"/>
    <n v="91373"/>
    <x v="1876"/>
    <x v="1"/>
    <n v="40"/>
    <n v="40"/>
    <n v="0"/>
    <d v="2025-05-14T00:00:00"/>
    <m/>
    <m/>
    <s v=""/>
    <s v=""/>
    <s v="Aguardando OC"/>
    <n v="402776"/>
    <m/>
    <n v="0"/>
    <m/>
    <m/>
    <n v="0"/>
    <m/>
    <s v=""/>
    <s v=""/>
    <x v="3"/>
    <x v="0"/>
    <m/>
    <x v="0"/>
    <n v="1"/>
    <n v="1"/>
    <n v="0"/>
    <n v="1"/>
    <e v="#REF!"/>
    <x v="2"/>
  </r>
  <r>
    <x v="9"/>
    <m/>
    <x v="36"/>
    <n v="91405"/>
    <x v="1877"/>
    <x v="1"/>
    <n v="1"/>
    <n v="1"/>
    <m/>
    <d v="2025-06-21T00:00:00"/>
    <m/>
    <m/>
    <s v=""/>
    <s v=""/>
    <s v="Aguardando OC"/>
    <n v="408732"/>
    <m/>
    <n v="0"/>
    <n v="221"/>
    <s v="Almoxarifados - Estoque geral"/>
    <n v="43"/>
    <m/>
    <s v=""/>
    <s v=""/>
    <x v="3"/>
    <x v="0"/>
    <m/>
    <x v="0"/>
    <n v="1"/>
    <n v="1"/>
    <n v="0"/>
    <n v="1"/>
    <m/>
    <x v="0"/>
  </r>
  <r>
    <x v="3"/>
    <m/>
    <x v="3"/>
    <n v="91424"/>
    <x v="1878"/>
    <x v="0"/>
    <n v="1"/>
    <n v="0"/>
    <n v="1"/>
    <d v="2025-05-16T00:00:00"/>
    <d v="2025-05-26T00:00:00"/>
    <s v="6  DC"/>
    <s v="Atrasado"/>
    <d v="2025-06-01T00:00:00"/>
    <n v="10"/>
    <n v="403167"/>
    <m/>
    <n v="168129"/>
    <n v="221"/>
    <s v="Almoxarifados - Estoque geral"/>
    <n v="2565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25"/>
    <x v="1879"/>
    <x v="0"/>
    <n v="1"/>
    <n v="0"/>
    <n v="1"/>
    <d v="2025-05-16T00:00:00"/>
    <d v="2025-05-26T00:00:00"/>
    <s v="1  DC"/>
    <s v="Atrasado"/>
    <d v="2025-05-27T00:00:00"/>
    <n v="10"/>
    <n v="403174"/>
    <m/>
    <n v="168130"/>
    <n v="221"/>
    <s v="Almoxarifados - Estoque geral"/>
    <n v="779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26"/>
    <x v="1880"/>
    <x v="0"/>
    <n v="1"/>
    <n v="0"/>
    <n v="1"/>
    <d v="2025-05-16T00:00:00"/>
    <d v="2025-05-26T00:00:00"/>
    <s v="2  DC"/>
    <s v="Atrasado"/>
    <d v="2025-05-28T00:00:00"/>
    <n v="10"/>
    <n v="403178"/>
    <m/>
    <n v="168128"/>
    <n v="221"/>
    <s v="Almoxarifados - Estoque geral"/>
    <n v="38.799999999999997"/>
    <n v="9863"/>
    <s v="ITALPRATES"/>
    <s v="São Paulo"/>
    <x v="4"/>
    <x v="1"/>
    <m/>
    <x v="1"/>
    <n v="1"/>
    <n v="1"/>
    <n v="7.6923076923076927E-2"/>
    <n v="0"/>
    <m/>
    <x v="2"/>
  </r>
  <r>
    <x v="3"/>
    <m/>
    <x v="3"/>
    <n v="91427"/>
    <x v="1881"/>
    <x v="0"/>
    <n v="2"/>
    <n v="0"/>
    <n v="2"/>
    <d v="2025-05-16T00:00:00"/>
    <d v="2025-05-26T00:00:00"/>
    <s v="1  DC"/>
    <s v="Atrasado"/>
    <d v="2025-05-27T00:00:00"/>
    <n v="10"/>
    <n v="403196"/>
    <m/>
    <n v="168130"/>
    <n v="221"/>
    <s v="Almoxarifados - Estoque geral"/>
    <n v="28.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29"/>
    <x v="1882"/>
    <x v="0"/>
    <n v="4"/>
    <n v="0"/>
    <n v="4"/>
    <d v="2025-05-16T00:00:00"/>
    <d v="2025-05-26T00:00:00"/>
    <s v="1  DC"/>
    <s v="Atrasado"/>
    <d v="2025-05-27T00:00:00"/>
    <n v="10"/>
    <n v="403201"/>
    <m/>
    <n v="168129"/>
    <n v="221"/>
    <s v="Almoxarifados - Estoque geral"/>
    <n v="236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30"/>
    <x v="1883"/>
    <x v="0"/>
    <n v="2"/>
    <n v="0"/>
    <n v="2"/>
    <d v="2025-05-16T00:00:00"/>
    <d v="2025-05-26T00:00:00"/>
    <s v="5  DC"/>
    <s v="Atrasado"/>
    <d v="2025-05-31T00:00:00"/>
    <n v="10"/>
    <n v="403203"/>
    <m/>
    <n v="168130"/>
    <n v="221"/>
    <s v="Almoxarifados - Estoque geral"/>
    <n v="60.8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31"/>
    <x v="1884"/>
    <x v="0"/>
    <n v="2"/>
    <n v="0"/>
    <n v="2"/>
    <d v="2025-05-16T00:00:00"/>
    <d v="2025-05-26T00:00:00"/>
    <s v="1  DC"/>
    <s v="Atrasado"/>
    <d v="2025-05-27T00:00:00"/>
    <n v="10"/>
    <n v="403205"/>
    <m/>
    <n v="168128"/>
    <n v="221"/>
    <s v="Almoxarifados - Estoque geral"/>
    <n v="38.799999999999997"/>
    <n v="9863"/>
    <s v="ITALPRATES"/>
    <s v="São Paulo"/>
    <x v="4"/>
    <x v="1"/>
    <m/>
    <x v="1"/>
    <n v="1"/>
    <n v="1"/>
    <n v="7.6923076923076927E-2"/>
    <n v="0"/>
    <m/>
    <x v="2"/>
  </r>
  <r>
    <x v="3"/>
    <m/>
    <x v="3"/>
    <n v="91432"/>
    <x v="1885"/>
    <x v="0"/>
    <n v="6"/>
    <n v="0"/>
    <n v="6"/>
    <d v="2025-05-16T00:00:00"/>
    <d v="2025-05-26T00:00:00"/>
    <s v="12  UT"/>
    <s v="Atrasado"/>
    <d v="2025-06-07T00:00:00"/>
    <n v="10"/>
    <n v="403209"/>
    <m/>
    <n v="168129"/>
    <n v="221"/>
    <s v="Almoxarifados - Estoque geral"/>
    <n v="132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33"/>
    <x v="1886"/>
    <x v="0"/>
    <n v="6"/>
    <n v="0"/>
    <n v="6"/>
    <d v="2025-05-16T00:00:00"/>
    <d v="2025-05-26T00:00:00"/>
    <s v="0  DC"/>
    <s v="Atrasado"/>
    <d v="2025-05-26T00:00:00"/>
    <n v="10"/>
    <n v="403213"/>
    <m/>
    <n v="168130"/>
    <n v="221"/>
    <s v="Almoxarifados - Estoque geral"/>
    <n v="5.7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34"/>
    <x v="1887"/>
    <x v="0"/>
    <n v="1"/>
    <n v="0"/>
    <n v="1"/>
    <d v="2025-05-16T00:00:00"/>
    <d v="2025-05-26T00:00:00"/>
    <s v="1  DC"/>
    <s v="Atrasado"/>
    <d v="2025-05-27T00:00:00"/>
    <n v="10"/>
    <n v="403222"/>
    <m/>
    <n v="168130"/>
    <n v="221"/>
    <s v="Almoxarifados - Estoque geral"/>
    <n v="323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35"/>
    <x v="1888"/>
    <x v="0"/>
    <n v="20"/>
    <n v="0"/>
    <n v="20"/>
    <d v="2025-05-16T00:00:00"/>
    <d v="2025-05-26T00:00:00"/>
    <s v="12  UT"/>
    <s v="Atrasado"/>
    <d v="2025-06-07T00:00:00"/>
    <n v="10"/>
    <n v="403216"/>
    <m/>
    <n v="168180"/>
    <n v="221"/>
    <s v="Almoxarifados - Estoque geral"/>
    <n v="1055"/>
    <n v="9763"/>
    <s v="ENCOPEL - TRIEX"/>
    <s v="São Paulo"/>
    <x v="4"/>
    <x v="1"/>
    <m/>
    <x v="1"/>
    <n v="1"/>
    <n v="1"/>
    <n v="0.5"/>
    <n v="0"/>
    <m/>
    <x v="2"/>
  </r>
  <r>
    <x v="3"/>
    <m/>
    <x v="3"/>
    <n v="91436"/>
    <x v="1889"/>
    <x v="0"/>
    <n v="2"/>
    <n v="0"/>
    <n v="2"/>
    <d v="2025-05-16T00:00:00"/>
    <d v="2025-05-26T00:00:00"/>
    <s v="6  DC"/>
    <s v="Atrasado"/>
    <d v="2025-06-01T00:00:00"/>
    <n v="10"/>
    <n v="403226"/>
    <m/>
    <n v="168129"/>
    <n v="221"/>
    <s v="Almoxarifados - Estoque geral"/>
    <n v="1486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37"/>
    <x v="1890"/>
    <x v="0"/>
    <n v="1"/>
    <n v="0"/>
    <n v="1"/>
    <d v="2025-05-16T00:00:00"/>
    <d v="2025-05-26T00:00:00"/>
    <s v="6  DC"/>
    <s v="Atrasado"/>
    <d v="2025-06-01T00:00:00"/>
    <n v="10"/>
    <n v="403227"/>
    <m/>
    <n v="168130"/>
    <n v="221"/>
    <s v="Almoxarifados - Estoque geral"/>
    <n v="1078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38"/>
    <x v="1891"/>
    <x v="0"/>
    <n v="2"/>
    <n v="0"/>
    <n v="2"/>
    <d v="2025-05-16T00:00:00"/>
    <d v="2025-05-26T00:00:00"/>
    <s v="80  DC"/>
    <s v="No prazo"/>
    <d v="2025-08-14T00:00:00"/>
    <n v="10"/>
    <n v="403228"/>
    <m/>
    <n v="168129"/>
    <n v="221"/>
    <s v="Almoxarifados - Estoque geral"/>
    <n v="3480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39"/>
    <x v="1892"/>
    <x v="0"/>
    <n v="1"/>
    <n v="0"/>
    <n v="1"/>
    <d v="2025-05-16T00:00:00"/>
    <d v="2025-05-26T00:00:00"/>
    <s v="6  DC"/>
    <s v="Atrasado"/>
    <d v="2025-06-01T00:00:00"/>
    <n v="10"/>
    <n v="403231"/>
    <m/>
    <n v="168129"/>
    <n v="221"/>
    <s v="Almoxarifados - Estoque geral"/>
    <n v="190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40"/>
    <x v="1893"/>
    <x v="0"/>
    <n v="1"/>
    <n v="0"/>
    <n v="1"/>
    <d v="2025-05-16T00:00:00"/>
    <d v="2025-05-26T00:00:00"/>
    <s v="6  DC"/>
    <s v="Atrasado"/>
    <d v="2025-06-01T00:00:00"/>
    <n v="10"/>
    <n v="403232"/>
    <m/>
    <n v="168129"/>
    <n v="221"/>
    <s v="Almoxarifados - Estoque geral"/>
    <n v="167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41"/>
    <x v="1894"/>
    <x v="0"/>
    <n v="1"/>
    <n v="0"/>
    <n v="1"/>
    <d v="2025-05-16T00:00:00"/>
    <d v="2025-05-26T00:00:00"/>
    <s v="1  DC"/>
    <s v="Atrasado"/>
    <d v="2025-05-27T00:00:00"/>
    <n v="10"/>
    <n v="403235"/>
    <m/>
    <n v="168130"/>
    <n v="221"/>
    <s v="Almoxarifados - Estoque geral"/>
    <n v="712.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42"/>
    <x v="1895"/>
    <x v="0"/>
    <n v="1"/>
    <n v="0"/>
    <n v="1"/>
    <d v="2025-05-16T00:00:00"/>
    <d v="2025-05-26T00:00:00"/>
    <s v="1  DC"/>
    <s v="Atrasado"/>
    <d v="2025-05-27T00:00:00"/>
    <n v="10"/>
    <n v="403237"/>
    <m/>
    <n v="168130"/>
    <n v="221"/>
    <s v="Almoxarifados - Estoque geral"/>
    <n v="327.7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43"/>
    <x v="1896"/>
    <x v="0"/>
    <n v="2"/>
    <n v="0"/>
    <n v="2"/>
    <d v="2025-05-16T00:00:00"/>
    <d v="2025-05-26T00:00:00"/>
    <s v="2  DC"/>
    <s v="Atrasado"/>
    <d v="2025-05-28T00:00:00"/>
    <n v="10"/>
    <n v="403238"/>
    <m/>
    <n v="168128"/>
    <n v="221"/>
    <s v="Almoxarifados - Estoque geral"/>
    <n v="679"/>
    <n v="9863"/>
    <s v="ITALPRATES"/>
    <s v="São Paulo"/>
    <x v="4"/>
    <x v="1"/>
    <m/>
    <x v="1"/>
    <n v="1"/>
    <n v="1"/>
    <n v="7.6923076923076927E-2"/>
    <n v="0"/>
    <m/>
    <x v="2"/>
  </r>
  <r>
    <x v="3"/>
    <m/>
    <x v="3"/>
    <n v="91444"/>
    <x v="1897"/>
    <x v="0"/>
    <n v="4"/>
    <n v="0"/>
    <n v="4"/>
    <d v="2025-05-16T00:00:00"/>
    <d v="2025-05-26T00:00:00"/>
    <s v="1  DC"/>
    <s v="Atrasado"/>
    <d v="2025-05-27T00:00:00"/>
    <n v="10"/>
    <n v="403239"/>
    <m/>
    <n v="168130"/>
    <n v="221"/>
    <s v="Almoxarifados - Estoque geral"/>
    <n v="1482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45"/>
    <x v="1898"/>
    <x v="0"/>
    <n v="10"/>
    <n v="0"/>
    <n v="10"/>
    <d v="2025-05-16T00:00:00"/>
    <d v="2025-05-26T00:00:00"/>
    <s v="1  DC"/>
    <s v="Atrasado"/>
    <d v="2025-05-27T00:00:00"/>
    <n v="10"/>
    <n v="403240"/>
    <m/>
    <n v="168130"/>
    <n v="221"/>
    <s v="Almoxarifados - Estoque geral"/>
    <n v="142.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46"/>
    <x v="1899"/>
    <x v="0"/>
    <n v="4"/>
    <n v="0"/>
    <n v="4"/>
    <d v="2025-05-17T00:00:00"/>
    <d v="2025-05-26T00:00:00"/>
    <s v="1  DC"/>
    <s v="Atrasado"/>
    <d v="2025-05-27T00:00:00"/>
    <n v="9"/>
    <n v="403336"/>
    <m/>
    <n v="168130"/>
    <n v="221"/>
    <s v="Almoxarifados - Estoque geral"/>
    <n v="33.840000000000003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47"/>
    <x v="1900"/>
    <x v="0"/>
    <n v="10"/>
    <n v="0"/>
    <n v="10"/>
    <d v="2025-05-17T00:00:00"/>
    <d v="2025-05-26T00:00:00"/>
    <s v="1  DC"/>
    <s v="Atrasado"/>
    <d v="2025-05-27T00:00:00"/>
    <n v="9"/>
    <n v="403337"/>
    <m/>
    <n v="168130"/>
    <n v="221"/>
    <s v="Almoxarifados - Estoque geral"/>
    <n v="42.7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49"/>
    <x v="1901"/>
    <x v="0"/>
    <n v="10"/>
    <n v="0"/>
    <n v="10"/>
    <d v="2025-05-17T00:00:00"/>
    <d v="2025-05-26T00:00:00"/>
    <s v="1  DC"/>
    <s v="Atrasado"/>
    <d v="2025-05-27T00:00:00"/>
    <n v="9"/>
    <n v="403339"/>
    <m/>
    <n v="168130"/>
    <n v="221"/>
    <s v="Almoxarifados - Estoque geral"/>
    <n v="114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50"/>
    <x v="1902"/>
    <x v="0"/>
    <n v="10"/>
    <n v="0"/>
    <n v="10"/>
    <d v="2025-05-16T00:00:00"/>
    <d v="2025-05-26T00:00:00"/>
    <s v="2  DC"/>
    <s v="Atrasado"/>
    <d v="2025-05-28T00:00:00"/>
    <n v="10"/>
    <n v="403256"/>
    <m/>
    <n v="168130"/>
    <n v="221"/>
    <s v="Almoxarifados - Estoque geral"/>
    <n v="85.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50"/>
    <x v="1902"/>
    <x v="0"/>
    <n v="10"/>
    <n v="0"/>
    <n v="10"/>
    <d v="2025-05-17T00:00:00"/>
    <d v="2025-05-26T00:00:00"/>
    <s v="4  DC"/>
    <s v="Atrasado"/>
    <d v="2025-05-30T00:00:00"/>
    <n v="9"/>
    <n v="403344"/>
    <m/>
    <n v="168130"/>
    <n v="221"/>
    <s v="Almoxarifados - Estoque geral"/>
    <n v="85.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51"/>
    <x v="1903"/>
    <x v="0"/>
    <n v="8"/>
    <n v="0"/>
    <n v="8"/>
    <d v="2025-05-17T00:00:00"/>
    <d v="2025-05-26T00:00:00"/>
    <s v="4  DC"/>
    <s v="Atrasado"/>
    <d v="2025-05-30T00:00:00"/>
    <n v="9"/>
    <n v="403346"/>
    <m/>
    <n v="168130"/>
    <n v="221"/>
    <s v="Almoxarifados - Estoque geral"/>
    <n v="57.04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52"/>
    <x v="1904"/>
    <x v="0"/>
    <n v="4"/>
    <n v="0"/>
    <n v="4"/>
    <d v="2025-05-17T00:00:00"/>
    <d v="2025-05-26T00:00:00"/>
    <s v="4  DC"/>
    <s v="Atrasado"/>
    <d v="2025-05-30T00:00:00"/>
    <n v="9"/>
    <n v="403347"/>
    <m/>
    <n v="168130"/>
    <n v="221"/>
    <s v="Almoxarifados - Estoque geral"/>
    <n v="437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53"/>
    <x v="1905"/>
    <x v="0"/>
    <n v="2"/>
    <n v="0"/>
    <n v="2"/>
    <d v="2025-05-17T00:00:00"/>
    <d v="2025-05-26T00:00:00"/>
    <s v="4  DC"/>
    <s v="Atrasado"/>
    <d v="2025-05-30T00:00:00"/>
    <n v="9"/>
    <n v="403349"/>
    <m/>
    <n v="168130"/>
    <n v="221"/>
    <s v="Almoxarifados - Estoque geral"/>
    <n v="608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54"/>
    <x v="1906"/>
    <x v="0"/>
    <n v="2"/>
    <n v="0"/>
    <n v="2"/>
    <d v="2025-05-17T00:00:00"/>
    <d v="2025-05-26T00:00:00"/>
    <s v="4  DC"/>
    <s v="Atrasado"/>
    <d v="2025-05-30T00:00:00"/>
    <n v="9"/>
    <n v="403350"/>
    <m/>
    <n v="168128"/>
    <n v="221"/>
    <s v="Almoxarifados - Estoque geral"/>
    <n v="388.96"/>
    <n v="9863"/>
    <s v="ITALPRATES"/>
    <s v="São Paulo"/>
    <x v="4"/>
    <x v="1"/>
    <m/>
    <x v="1"/>
    <n v="1"/>
    <n v="1"/>
    <n v="7.6923076923076927E-2"/>
    <n v="0"/>
    <m/>
    <x v="2"/>
  </r>
  <r>
    <x v="3"/>
    <m/>
    <x v="3"/>
    <n v="91455"/>
    <x v="1907"/>
    <x v="0"/>
    <n v="4"/>
    <n v="0"/>
    <n v="4"/>
    <d v="2025-05-16T00:00:00"/>
    <d v="2025-05-26T00:00:00"/>
    <s v="1  DC"/>
    <s v="Atrasado"/>
    <d v="2025-05-27T00:00:00"/>
    <n v="10"/>
    <n v="403243"/>
    <m/>
    <n v="168130"/>
    <n v="221"/>
    <s v="Almoxarifados - Estoque geral"/>
    <n v="372.4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57"/>
    <x v="1908"/>
    <x v="0"/>
    <n v="4"/>
    <n v="0"/>
    <n v="4"/>
    <d v="2025-05-16T00:00:00"/>
    <d v="2025-05-26T00:00:00"/>
    <s v="1  DC"/>
    <s v="Atrasado"/>
    <d v="2025-05-27T00:00:00"/>
    <n v="10"/>
    <n v="403246"/>
    <m/>
    <n v="168130"/>
    <n v="221"/>
    <s v="Almoxarifados - Estoque geral"/>
    <n v="53.2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58"/>
    <x v="1909"/>
    <x v="0"/>
    <n v="4"/>
    <n v="0"/>
    <n v="4"/>
    <d v="2025-05-16T00:00:00"/>
    <d v="2025-05-26T00:00:00"/>
    <s v="1  DC"/>
    <s v="Atrasado"/>
    <d v="2025-05-27T00:00:00"/>
    <n v="10"/>
    <n v="403247"/>
    <m/>
    <n v="168130"/>
    <n v="221"/>
    <s v="Almoxarifados - Estoque geral"/>
    <n v="247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59"/>
    <x v="1910"/>
    <x v="0"/>
    <n v="4"/>
    <n v="0"/>
    <n v="4"/>
    <d v="2025-05-17T00:00:00"/>
    <d v="2025-05-26T00:00:00"/>
    <s v="4  DC"/>
    <s v="Atrasado"/>
    <d v="2025-05-30T00:00:00"/>
    <n v="9"/>
    <n v="403293"/>
    <m/>
    <n v="168128"/>
    <n v="221"/>
    <s v="Almoxarifados - Estoque geral"/>
    <n v="63.36"/>
    <n v="9863"/>
    <s v="ITALPRATES"/>
    <s v="São Paulo"/>
    <x v="4"/>
    <x v="1"/>
    <m/>
    <x v="1"/>
    <n v="1"/>
    <n v="1"/>
    <n v="7.6923076923076927E-2"/>
    <n v="0"/>
    <m/>
    <x v="2"/>
  </r>
  <r>
    <x v="5"/>
    <m/>
    <x v="12"/>
    <n v="91460"/>
    <x v="1911"/>
    <x v="0"/>
    <n v="1"/>
    <n v="0"/>
    <n v="1"/>
    <d v="2025-05-15T00:00:00"/>
    <d v="2025-05-16T00:00:00"/>
    <m/>
    <m/>
    <s v=""/>
    <n v="1"/>
    <n v="403001"/>
    <m/>
    <n v="167848"/>
    <n v="221"/>
    <s v="Almoxarifados - Estoque geral"/>
    <n v="107.32"/>
    <n v="2528"/>
    <s v="REDIESEL            "/>
    <s v="Jaboatão dos Guararapes"/>
    <x v="1"/>
    <x v="1"/>
    <n v="1"/>
    <x v="2"/>
    <n v="1"/>
    <n v="1"/>
    <n v="1"/>
    <n v="0"/>
    <m/>
    <x v="2"/>
  </r>
  <r>
    <x v="3"/>
    <m/>
    <x v="3"/>
    <n v="91461"/>
    <x v="1912"/>
    <x v="0"/>
    <n v="2"/>
    <n v="0"/>
    <n v="2"/>
    <d v="2025-05-16T00:00:00"/>
    <d v="2025-05-26T00:00:00"/>
    <s v="1  DC"/>
    <s v="Atrasado"/>
    <d v="2025-05-27T00:00:00"/>
    <n v="10"/>
    <n v="403248"/>
    <m/>
    <n v="168130"/>
    <n v="221"/>
    <s v="Almoxarifados - Estoque geral"/>
    <n v="380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62"/>
    <x v="1913"/>
    <x v="0"/>
    <n v="1"/>
    <n v="0"/>
    <n v="1"/>
    <d v="2025-05-16T00:00:00"/>
    <d v="2025-05-26T00:00:00"/>
    <s v="1  DC"/>
    <s v="Atrasado"/>
    <d v="2025-05-27T00:00:00"/>
    <n v="10"/>
    <n v="403249"/>
    <m/>
    <n v="168130"/>
    <n v="221"/>
    <s v="Almoxarifados - Estoque geral"/>
    <n v="228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63"/>
    <x v="1914"/>
    <x v="0"/>
    <n v="3"/>
    <n v="0"/>
    <n v="3"/>
    <d v="2025-05-16T00:00:00"/>
    <d v="2025-05-26T00:00:00"/>
    <s v="1  DC"/>
    <s v="Atrasado"/>
    <d v="2025-05-27T00:00:00"/>
    <n v="10"/>
    <n v="403250"/>
    <m/>
    <n v="168130"/>
    <n v="221"/>
    <s v="Almoxarifados - Estoque geral"/>
    <n v="42.7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64"/>
    <x v="1915"/>
    <x v="0"/>
    <n v="3"/>
    <n v="0"/>
    <n v="3"/>
    <d v="2025-05-16T00:00:00"/>
    <d v="2025-05-26T00:00:00"/>
    <s v="1  DC"/>
    <s v="Atrasado"/>
    <d v="2025-05-27T00:00:00"/>
    <n v="10"/>
    <n v="403251"/>
    <m/>
    <n v="168130"/>
    <n v="221"/>
    <s v="Almoxarifados - Estoque geral"/>
    <n v="2.8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66"/>
    <x v="1916"/>
    <x v="0"/>
    <n v="3"/>
    <n v="0"/>
    <n v="3"/>
    <d v="2025-05-16T00:00:00"/>
    <d v="2025-05-26T00:00:00"/>
    <s v="2  DC"/>
    <s v="Atrasado"/>
    <d v="2025-05-28T00:00:00"/>
    <n v="10"/>
    <n v="403252"/>
    <m/>
    <n v="168128"/>
    <n v="221"/>
    <s v="Almoxarifados - Estoque geral"/>
    <n v="10.74"/>
    <n v="9863"/>
    <s v="ITALPRATES"/>
    <s v="São Paulo"/>
    <x v="4"/>
    <x v="1"/>
    <m/>
    <x v="1"/>
    <n v="1"/>
    <n v="1"/>
    <n v="7.6923076923076927E-2"/>
    <n v="0"/>
    <m/>
    <x v="2"/>
  </r>
  <r>
    <x v="3"/>
    <m/>
    <x v="3"/>
    <n v="91467"/>
    <x v="1917"/>
    <x v="0"/>
    <n v="3"/>
    <n v="0"/>
    <n v="3"/>
    <d v="2025-05-16T00:00:00"/>
    <d v="2025-05-26T00:00:00"/>
    <s v="1  DC"/>
    <s v="Atrasado"/>
    <d v="2025-05-27T00:00:00"/>
    <n v="10"/>
    <n v="403253"/>
    <m/>
    <n v="168130"/>
    <n v="221"/>
    <s v="Almoxarifados - Estoque geral"/>
    <n v="4.29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68"/>
    <x v="1918"/>
    <x v="0"/>
    <n v="12"/>
    <n v="0"/>
    <n v="12"/>
    <d v="2025-05-17T00:00:00"/>
    <d v="2025-05-26T00:00:00"/>
    <s v="1  DC"/>
    <s v="Atrasado"/>
    <d v="2025-05-27T00:00:00"/>
    <n v="9"/>
    <n v="403288"/>
    <m/>
    <n v="168130"/>
    <n v="221"/>
    <s v="Almoxarifados - Estoque geral"/>
    <n v="28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69"/>
    <x v="1919"/>
    <x v="0"/>
    <n v="10"/>
    <n v="0"/>
    <n v="10"/>
    <d v="2025-05-17T00:00:00"/>
    <d v="2025-05-26T00:00:00"/>
    <s v="2  DC"/>
    <s v="Atrasado"/>
    <d v="2025-05-28T00:00:00"/>
    <n v="9"/>
    <n v="403289"/>
    <m/>
    <n v="168128"/>
    <n v="221"/>
    <s v="Almoxarifados - Estoque geral"/>
    <n v="298.7"/>
    <n v="9863"/>
    <s v="ITALPRATES"/>
    <s v="São Paulo"/>
    <x v="4"/>
    <x v="1"/>
    <m/>
    <x v="1"/>
    <n v="1"/>
    <n v="1"/>
    <n v="7.6923076923076927E-2"/>
    <n v="0"/>
    <m/>
    <x v="2"/>
  </r>
  <r>
    <x v="3"/>
    <m/>
    <x v="3"/>
    <n v="91470"/>
    <x v="1920"/>
    <x v="0"/>
    <n v="10"/>
    <n v="0"/>
    <n v="10"/>
    <d v="2025-05-17T00:00:00"/>
    <d v="2025-05-26T00:00:00"/>
    <s v="2  DC"/>
    <s v="Atrasado"/>
    <d v="2025-05-28T00:00:00"/>
    <n v="9"/>
    <n v="403290"/>
    <m/>
    <n v="168128"/>
    <n v="221"/>
    <s v="Almoxarifados - Estoque geral"/>
    <n v="137.5"/>
    <n v="9863"/>
    <s v="ITALPRATES"/>
    <s v="São Paulo"/>
    <x v="4"/>
    <x v="1"/>
    <m/>
    <x v="1"/>
    <n v="1"/>
    <n v="1"/>
    <n v="7.6923076923076927E-2"/>
    <n v="0"/>
    <m/>
    <x v="2"/>
  </r>
  <r>
    <x v="3"/>
    <m/>
    <x v="3"/>
    <n v="91471"/>
    <x v="1921"/>
    <x v="0"/>
    <n v="10"/>
    <n v="0"/>
    <n v="10"/>
    <d v="2025-05-17T00:00:00"/>
    <d v="2025-05-26T00:00:00"/>
    <s v="1  DC"/>
    <s v="Atrasado"/>
    <d v="2025-05-27T00:00:00"/>
    <n v="9"/>
    <n v="403291"/>
    <m/>
    <n v="168130"/>
    <n v="221"/>
    <s v="Almoxarifados - Estoque geral"/>
    <n v="190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72"/>
    <x v="1922"/>
    <x v="0"/>
    <n v="2"/>
    <n v="0"/>
    <n v="2"/>
    <d v="2025-05-17T00:00:00"/>
    <d v="2025-05-26T00:00:00"/>
    <s v="1  DC"/>
    <s v="Atrasado"/>
    <d v="2025-05-27T00:00:00"/>
    <n v="9"/>
    <n v="403301"/>
    <m/>
    <n v="168130"/>
    <n v="221"/>
    <s v="Almoxarifados - Estoque geral"/>
    <n v="66.5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73"/>
    <x v="1923"/>
    <x v="0"/>
    <n v="1"/>
    <n v="0"/>
    <n v="1"/>
    <d v="2025-05-17T00:00:00"/>
    <d v="2025-05-26T00:00:00"/>
    <s v="1  DC"/>
    <s v="Atrasado"/>
    <d v="2025-05-27T00:00:00"/>
    <n v="9"/>
    <n v="403302"/>
    <m/>
    <n v="168130"/>
    <n v="221"/>
    <s v="Almoxarifados - Estoque geral"/>
    <n v="216.6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474"/>
    <x v="1924"/>
    <x v="0"/>
    <n v="1"/>
    <n v="1"/>
    <m/>
    <d v="2025-05-17T00:00:00"/>
    <d v="2025-06-11T00:00:00"/>
    <s v="6  DC"/>
    <s v="Atrasado"/>
    <d v="2025-06-17T00:00:00"/>
    <n v="25"/>
    <n v="403304"/>
    <m/>
    <n v="169006"/>
    <n v="221"/>
    <s v="Almoxarifados - Estoque geral"/>
    <n v="270"/>
    <n v="3337"/>
    <s v="FORNECEDORA         "/>
    <s v="Campina Grande"/>
    <x v="0"/>
    <x v="0"/>
    <m/>
    <x v="0"/>
    <n v="1"/>
    <n v="1"/>
    <n v="0.5"/>
    <n v="0"/>
    <m/>
    <x v="2"/>
  </r>
  <r>
    <x v="3"/>
    <m/>
    <x v="3"/>
    <n v="91475"/>
    <x v="1925"/>
    <x v="0"/>
    <n v="1"/>
    <n v="1"/>
    <m/>
    <d v="2025-05-17T00:00:00"/>
    <d v="2025-06-11T00:00:00"/>
    <s v="6  DC"/>
    <s v="Atrasado"/>
    <d v="2025-06-17T00:00:00"/>
    <n v="25"/>
    <n v="403305"/>
    <m/>
    <n v="169006"/>
    <n v="221"/>
    <s v="Almoxarifados - Estoque geral"/>
    <n v="270"/>
    <n v="3337"/>
    <s v="FORNECEDORA         "/>
    <s v="Campina Grande"/>
    <x v="0"/>
    <x v="0"/>
    <m/>
    <x v="0"/>
    <n v="1"/>
    <n v="1"/>
    <n v="0.5"/>
    <n v="0"/>
    <m/>
    <x v="2"/>
  </r>
  <r>
    <x v="3"/>
    <m/>
    <x v="3"/>
    <n v="91476"/>
    <x v="1926"/>
    <x v="0"/>
    <n v="1"/>
    <n v="0"/>
    <n v="1"/>
    <d v="2025-05-17T00:00:00"/>
    <d v="2025-05-26T00:00:00"/>
    <s v="6  DC"/>
    <s v="Atrasado"/>
    <d v="2025-06-01T00:00:00"/>
    <n v="9"/>
    <n v="403306"/>
    <m/>
    <n v="168129"/>
    <n v="221"/>
    <s v="Almoxarifados - Estoque geral"/>
    <n v="833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77"/>
    <x v="1927"/>
    <x v="0"/>
    <n v="4"/>
    <n v="0"/>
    <n v="4"/>
    <d v="2025-05-17T00:00:00"/>
    <d v="2025-05-26T00:00:00"/>
    <s v="6  DC"/>
    <s v="Atrasado"/>
    <d v="2025-06-01T00:00:00"/>
    <n v="9"/>
    <n v="403307"/>
    <m/>
    <n v="168129"/>
    <n v="221"/>
    <s v="Almoxarifados - Estoque geral"/>
    <n v="684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80"/>
    <x v="1928"/>
    <x v="0"/>
    <n v="2"/>
    <n v="0"/>
    <n v="2"/>
    <d v="2025-05-17T00:00:00"/>
    <d v="2025-05-26T00:00:00"/>
    <s v="6  DC"/>
    <s v="Atrasado"/>
    <d v="2025-06-01T00:00:00"/>
    <n v="9"/>
    <n v="403309"/>
    <m/>
    <n v="168129"/>
    <n v="221"/>
    <s v="Almoxarifados - Estoque geral"/>
    <n v="8.8000000000000007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81"/>
    <x v="1929"/>
    <x v="0"/>
    <n v="1"/>
    <n v="0"/>
    <n v="1"/>
    <d v="2025-05-17T00:00:00"/>
    <d v="2025-05-26T00:00:00"/>
    <s v="6  DC"/>
    <s v="Atrasado"/>
    <d v="2025-06-01T00:00:00"/>
    <n v="9"/>
    <n v="403310"/>
    <m/>
    <n v="168129"/>
    <n v="221"/>
    <s v="Almoxarifados - Estoque geral"/>
    <n v="350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83"/>
    <x v="1930"/>
    <x v="0"/>
    <n v="1"/>
    <n v="0"/>
    <n v="1"/>
    <d v="2025-05-17T00:00:00"/>
    <d v="2025-05-26T00:00:00"/>
    <s v="6  DC"/>
    <s v="Atrasado"/>
    <d v="2025-06-01T00:00:00"/>
    <n v="9"/>
    <n v="403311"/>
    <m/>
    <n v="168129"/>
    <n v="221"/>
    <s v="Almoxarifados - Estoque geral"/>
    <n v="6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84"/>
    <x v="1931"/>
    <x v="0"/>
    <n v="1"/>
    <n v="0"/>
    <n v="1"/>
    <d v="2025-05-17T00:00:00"/>
    <d v="2025-05-26T00:00:00"/>
    <s v="6  DC"/>
    <s v="Atrasado"/>
    <d v="2025-06-01T00:00:00"/>
    <n v="9"/>
    <n v="403312"/>
    <m/>
    <n v="168129"/>
    <n v="221"/>
    <s v="Almoxarifados - Estoque geral"/>
    <n v="5.5"/>
    <n v="3337"/>
    <s v="FORNECEDORA         "/>
    <s v="Campina Grande"/>
    <x v="0"/>
    <x v="1"/>
    <m/>
    <x v="1"/>
    <n v="1"/>
    <n v="1"/>
    <n v="3.8461538461538464E-2"/>
    <n v="0"/>
    <m/>
    <x v="2"/>
  </r>
  <r>
    <x v="3"/>
    <m/>
    <x v="3"/>
    <n v="91485"/>
    <x v="1932"/>
    <x v="0"/>
    <n v="1"/>
    <n v="0"/>
    <n v="1"/>
    <d v="2025-05-17T00:00:00"/>
    <d v="2025-05-26T00:00:00"/>
    <s v="1  DC"/>
    <s v="Atrasado"/>
    <d v="2025-05-27T00:00:00"/>
    <n v="9"/>
    <n v="403314"/>
    <m/>
    <n v="168130"/>
    <n v="221"/>
    <s v="Almoxarifados - Estoque geral"/>
    <n v="76"/>
    <n v="9438"/>
    <s v="TASTRACTOR"/>
    <s v="São Paulo"/>
    <x v="4"/>
    <x v="1"/>
    <m/>
    <x v="1"/>
    <n v="1"/>
    <n v="1"/>
    <n v="1.9230769230769232E-2"/>
    <n v="0"/>
    <m/>
    <x v="2"/>
  </r>
  <r>
    <x v="6"/>
    <m/>
    <x v="31"/>
    <n v="91512"/>
    <x v="1933"/>
    <x v="1"/>
    <n v="1"/>
    <n v="1"/>
    <m/>
    <d v="2025-06-13T00:00:00"/>
    <m/>
    <m/>
    <s v=""/>
    <s v=""/>
    <s v="Aguardando OC"/>
    <n v="407423"/>
    <m/>
    <n v="0"/>
    <n v="221"/>
    <s v="Almoxarifados - Estoque geral"/>
    <n v="133.41"/>
    <m/>
    <s v=""/>
    <s v=""/>
    <x v="3"/>
    <x v="0"/>
    <m/>
    <x v="0"/>
    <n v="1"/>
    <n v="1"/>
    <n v="0"/>
    <n v="1"/>
    <m/>
    <x v="0"/>
  </r>
  <r>
    <x v="6"/>
    <m/>
    <x v="31"/>
    <n v="91512"/>
    <x v="1933"/>
    <x v="1"/>
    <n v="1"/>
    <n v="1"/>
    <m/>
    <d v="2025-06-13T00:00:00"/>
    <m/>
    <m/>
    <s v=""/>
    <s v=""/>
    <s v="Aguardando OC"/>
    <n v="407512"/>
    <m/>
    <n v="0"/>
    <n v="221"/>
    <s v="Almoxarifados - Estoque geral"/>
    <n v="133.41"/>
    <m/>
    <s v=""/>
    <s v=""/>
    <x v="3"/>
    <x v="0"/>
    <m/>
    <x v="0"/>
    <n v="1"/>
    <n v="1"/>
    <n v="0"/>
    <n v="1"/>
    <m/>
    <x v="0"/>
  </r>
  <r>
    <x v="9"/>
    <m/>
    <x v="36"/>
    <n v="91522"/>
    <x v="1934"/>
    <x v="1"/>
    <n v="1"/>
    <n v="1"/>
    <n v="0"/>
    <d v="2025-05-16T00:00:00"/>
    <m/>
    <m/>
    <s v=""/>
    <s v=""/>
    <s v="Aguardando OC"/>
    <n v="403122"/>
    <m/>
    <n v="0"/>
    <n v="221"/>
    <s v="Almoxarifados - Estoque geral"/>
    <n v="0"/>
    <m/>
    <s v=""/>
    <s v=""/>
    <x v="3"/>
    <x v="0"/>
    <m/>
    <x v="0"/>
    <n v="1"/>
    <n v="1"/>
    <n v="0"/>
    <n v="1"/>
    <e v="#REF!"/>
    <x v="2"/>
  </r>
  <r>
    <x v="9"/>
    <m/>
    <x v="36"/>
    <n v="91523"/>
    <x v="1935"/>
    <x v="1"/>
    <n v="1"/>
    <n v="1"/>
    <n v="0"/>
    <d v="2025-05-16T00:00:00"/>
    <m/>
    <m/>
    <s v=""/>
    <s v=""/>
    <s v="Aguardando OC"/>
    <n v="403124"/>
    <m/>
    <n v="0"/>
    <n v="221"/>
    <s v="Almoxarifados - Estoque geral"/>
    <n v="0"/>
    <m/>
    <s v=""/>
    <s v=""/>
    <x v="3"/>
    <x v="0"/>
    <m/>
    <x v="0"/>
    <n v="1"/>
    <n v="1"/>
    <n v="0"/>
    <n v="1"/>
    <e v="#REF!"/>
    <x v="2"/>
  </r>
  <r>
    <x v="3"/>
    <m/>
    <x v="3"/>
    <n v="91531"/>
    <x v="1936"/>
    <x v="0"/>
    <n v="1"/>
    <n v="0"/>
    <n v="1"/>
    <d v="2025-05-16T00:00:00"/>
    <d v="2025-05-26T00:00:00"/>
    <s v="1  DC"/>
    <s v="Atrasado"/>
    <d v="2025-05-27T00:00:00"/>
    <n v="10"/>
    <n v="403152"/>
    <m/>
    <n v="168130"/>
    <n v="221"/>
    <s v="Almoxarifados - Estoque geral"/>
    <n v="133"/>
    <n v="9438"/>
    <s v="TASTRACTOR"/>
    <s v="São Paulo"/>
    <x v="4"/>
    <x v="1"/>
    <m/>
    <x v="1"/>
    <n v="1"/>
    <n v="1"/>
    <n v="1.9230769230769232E-2"/>
    <n v="0"/>
    <m/>
    <x v="2"/>
  </r>
  <r>
    <x v="3"/>
    <m/>
    <x v="3"/>
    <n v="91532"/>
    <x v="1937"/>
    <x v="0"/>
    <n v="2"/>
    <n v="0"/>
    <n v="2"/>
    <d v="2025-05-16T00:00:00"/>
    <d v="2025-05-26T00:00:00"/>
    <s v="0  DC"/>
    <s v="Atrasado"/>
    <d v="2025-05-26T00:00:00"/>
    <n v="10"/>
    <n v="403153"/>
    <m/>
    <n v="168178"/>
    <n v="221"/>
    <s v="Almoxarifados - Estoque geral"/>
    <n v="720"/>
    <n v="13257"/>
    <s v="HDS REFRIGERAÇÃO "/>
    <s v="Campina Grande"/>
    <x v="0"/>
    <x v="1"/>
    <m/>
    <x v="1"/>
    <n v="1"/>
    <n v="1"/>
    <n v="1"/>
    <n v="0"/>
    <m/>
    <x v="2"/>
  </r>
  <r>
    <x v="6"/>
    <m/>
    <x v="170"/>
    <n v="91534"/>
    <x v="1938"/>
    <x v="0"/>
    <n v="1"/>
    <n v="0"/>
    <n v="1"/>
    <d v="2025-05-17T00:00:00"/>
    <d v="2025-05-27T00:00:00"/>
    <s v="4  DC"/>
    <s v="Atrasado"/>
    <d v="2025-05-31T00:00:00"/>
    <n v="10"/>
    <n v="403351"/>
    <m/>
    <n v="168234"/>
    <n v="221"/>
    <s v="Almoxarifados - Estoque geral"/>
    <n v="1296.01"/>
    <n v="3465"/>
    <s v="MAQNELSON AGRICOLA L"/>
    <s v="Itumbiara"/>
    <x v="2"/>
    <x v="1"/>
    <m/>
    <x v="1"/>
    <n v="1"/>
    <n v="1"/>
    <n v="4.7619047619047616E-2"/>
    <n v="0"/>
    <m/>
    <x v="2"/>
  </r>
  <r>
    <x v="2"/>
    <m/>
    <x v="78"/>
    <n v="91535"/>
    <x v="1939"/>
    <x v="0"/>
    <n v="1"/>
    <n v="0"/>
    <n v="1"/>
    <d v="2025-05-16T00:00:00"/>
    <d v="2025-05-27T00:00:00"/>
    <s v="5  DC"/>
    <s v="Atrasado"/>
    <d v="2025-06-01T00:00:00"/>
    <n v="11"/>
    <n v="403145"/>
    <m/>
    <n v="168232"/>
    <n v="221"/>
    <s v="Almoxarifados - Estoque geral"/>
    <n v="1010"/>
    <n v="6813"/>
    <s v="IMPLEMENTOS AGRICOLAS DO NORDESTE IND. E"/>
    <s v="Aliança"/>
    <x v="1"/>
    <x v="1"/>
    <m/>
    <x v="1"/>
    <n v="1"/>
    <n v="1"/>
    <n v="0.16666666666666666"/>
    <n v="0"/>
    <m/>
    <x v="2"/>
  </r>
  <r>
    <x v="2"/>
    <m/>
    <x v="78"/>
    <n v="91536"/>
    <x v="1940"/>
    <x v="0"/>
    <n v="1"/>
    <n v="0"/>
    <n v="1"/>
    <d v="2025-05-16T00:00:00"/>
    <d v="2025-05-27T00:00:00"/>
    <s v="1  DC"/>
    <s v="Atrasado"/>
    <d v="2025-05-28T00:00:00"/>
    <n v="11"/>
    <n v="403146"/>
    <m/>
    <n v="168232"/>
    <n v="221"/>
    <s v="Almoxarifados - Estoque geral"/>
    <n v="297"/>
    <n v="6813"/>
    <s v="IMPLEMENTOS AGRICOLAS DO NORDESTE IND. E"/>
    <s v="Aliança"/>
    <x v="1"/>
    <x v="1"/>
    <m/>
    <x v="1"/>
    <n v="1"/>
    <n v="1"/>
    <n v="0.16666666666666666"/>
    <n v="0"/>
    <m/>
    <x v="2"/>
  </r>
  <r>
    <x v="6"/>
    <m/>
    <x v="19"/>
    <n v="91537"/>
    <x v="1941"/>
    <x v="0"/>
    <n v="2"/>
    <n v="0"/>
    <n v="2"/>
    <d v="2025-05-16T00:00:00"/>
    <d v="2025-05-23T00:00:00"/>
    <s v="12  UT"/>
    <s v="Atrasado"/>
    <d v="2025-06-04T00:00:00"/>
    <n v="7"/>
    <n v="403147"/>
    <m/>
    <n v="168025"/>
    <n v="221"/>
    <s v="Almoxarifados - Estoque geral"/>
    <n v="6006.42"/>
    <n v="11614"/>
    <s v="DF MAQUINAS"/>
    <s v="Bayeux"/>
    <x v="0"/>
    <x v="1"/>
    <m/>
    <x v="1"/>
    <n v="1"/>
    <n v="1"/>
    <n v="0.33333333333333331"/>
    <n v="0"/>
    <m/>
    <x v="2"/>
  </r>
  <r>
    <x v="6"/>
    <m/>
    <x v="19"/>
    <n v="91538"/>
    <x v="1942"/>
    <x v="0"/>
    <n v="2"/>
    <n v="0"/>
    <n v="2"/>
    <d v="2025-05-16T00:00:00"/>
    <d v="2025-05-23T00:00:00"/>
    <s v="0  DC"/>
    <s v="Atrasado"/>
    <d v="2025-05-23T00:00:00"/>
    <n v="7"/>
    <n v="403148"/>
    <m/>
    <n v="168023"/>
    <n v="221"/>
    <s v="Almoxarifados - Estoque geral"/>
    <n v="1013.16"/>
    <n v="13341"/>
    <s v="DISMA DISTRIBUIDORA"/>
    <s v="Araçatuba"/>
    <x v="4"/>
    <x v="1"/>
    <m/>
    <x v="1"/>
    <n v="1"/>
    <n v="1"/>
    <n v="0.5"/>
    <n v="0"/>
    <m/>
    <x v="2"/>
  </r>
  <r>
    <x v="6"/>
    <m/>
    <x v="19"/>
    <n v="91539"/>
    <x v="1943"/>
    <x v="0"/>
    <n v="2"/>
    <n v="0"/>
    <n v="2"/>
    <d v="2025-05-16T00:00:00"/>
    <d v="2025-05-23T00:00:00"/>
    <s v="1  DC"/>
    <s v="Atrasado"/>
    <d v="2025-05-24T00:00:00"/>
    <n v="7"/>
    <n v="403149"/>
    <m/>
    <n v="168023"/>
    <n v="221"/>
    <s v="Almoxarifados - Estoque geral"/>
    <n v="1310"/>
    <n v="13341"/>
    <s v="DISMA DISTRIBUIDORA"/>
    <s v="Araçatuba"/>
    <x v="4"/>
    <x v="1"/>
    <m/>
    <x v="1"/>
    <n v="1"/>
    <n v="1"/>
    <n v="0.5"/>
    <n v="0"/>
    <m/>
    <x v="2"/>
  </r>
  <r>
    <x v="6"/>
    <m/>
    <x v="19"/>
    <n v="91540"/>
    <x v="1944"/>
    <x v="0"/>
    <n v="2"/>
    <n v="0"/>
    <n v="2"/>
    <d v="2025-05-16T00:00:00"/>
    <d v="2025-05-23T00:00:00"/>
    <s v="12  UT"/>
    <s v="Atrasado"/>
    <d v="2025-06-04T00:00:00"/>
    <n v="7"/>
    <n v="403150"/>
    <m/>
    <n v="168025"/>
    <n v="221"/>
    <s v="Almoxarifados - Estoque geral"/>
    <n v="1863.6"/>
    <n v="11614"/>
    <s v="DF MAQUINAS"/>
    <s v="Bayeux"/>
    <x v="0"/>
    <x v="1"/>
    <m/>
    <x v="1"/>
    <n v="1"/>
    <n v="1"/>
    <n v="0.33333333333333331"/>
    <n v="0"/>
    <m/>
    <x v="2"/>
  </r>
  <r>
    <x v="5"/>
    <m/>
    <x v="16"/>
    <n v="91541"/>
    <x v="1945"/>
    <x v="0"/>
    <n v="1"/>
    <n v="0"/>
    <n v="1"/>
    <d v="2025-05-16T00:00:00"/>
    <d v="2025-05-20T00:00:00"/>
    <m/>
    <m/>
    <s v=""/>
    <n v="4"/>
    <n v="403179"/>
    <m/>
    <n v="167926"/>
    <n v="221"/>
    <s v="Almoxarifados - Estoque geral"/>
    <n v="153.80000000000001"/>
    <n v="5189"/>
    <s v="REPENORTE"/>
    <s v="Recife"/>
    <x v="1"/>
    <x v="1"/>
    <n v="1"/>
    <x v="2"/>
    <n v="1"/>
    <n v="1"/>
    <n v="0.5"/>
    <n v="0"/>
    <m/>
    <x v="2"/>
  </r>
  <r>
    <x v="5"/>
    <m/>
    <x v="16"/>
    <n v="91542"/>
    <x v="1946"/>
    <x v="0"/>
    <n v="1"/>
    <n v="0"/>
    <n v="1"/>
    <d v="2025-05-16T00:00:00"/>
    <d v="2025-05-27T00:00:00"/>
    <s v="0  DC"/>
    <s v="Atrasado"/>
    <d v="2025-05-27T00:00:00"/>
    <n v="11"/>
    <n v="403181"/>
    <m/>
    <n v="168233"/>
    <n v="221"/>
    <s v="Almoxarifados - Estoque geral"/>
    <n v="770"/>
    <n v="2097"/>
    <s v="CAUPECAS            "/>
    <s v="Recife"/>
    <x v="1"/>
    <x v="1"/>
    <n v="1"/>
    <x v="2"/>
    <n v="1"/>
    <n v="1"/>
    <n v="1"/>
    <n v="0"/>
    <m/>
    <x v="2"/>
  </r>
  <r>
    <x v="5"/>
    <m/>
    <x v="16"/>
    <n v="91543"/>
    <x v="1947"/>
    <x v="0"/>
    <n v="1"/>
    <n v="0"/>
    <n v="1"/>
    <d v="2025-05-16T00:00:00"/>
    <d v="2025-05-26T00:00:00"/>
    <s v="1  UT"/>
    <s v="Atrasado"/>
    <d v="2025-05-27T00:00:00"/>
    <n v="10"/>
    <n v="403184"/>
    <m/>
    <n v="168127"/>
    <n v="221"/>
    <s v="Almoxarifados - Estoque geral"/>
    <n v="104.94"/>
    <n v="2106"/>
    <s v="UNIDAS              "/>
    <s v="João Pessoa"/>
    <x v="0"/>
    <x v="1"/>
    <n v="0"/>
    <x v="1"/>
    <n v="1"/>
    <n v="1"/>
    <n v="0.5"/>
    <n v="0"/>
    <m/>
    <x v="2"/>
  </r>
  <r>
    <x v="5"/>
    <m/>
    <x v="106"/>
    <n v="91543"/>
    <x v="1947"/>
    <x v="0"/>
    <n v="1"/>
    <n v="0"/>
    <n v="1"/>
    <d v="2025-07-09T00:00:00"/>
    <d v="2025-07-15T00:00:00"/>
    <s v="10  UT"/>
    <s v="No prazo"/>
    <d v="2025-07-25T00:00:00"/>
    <n v="6"/>
    <n v="411012"/>
    <m/>
    <n v="170979"/>
    <n v="221"/>
    <s v="Almoxarifados - Estoque geral"/>
    <n v="240"/>
    <n v="2106"/>
    <s v="UNIDAS              "/>
    <s v="João Pessoa"/>
    <x v="0"/>
    <x v="1"/>
    <m/>
    <x v="1"/>
    <n v="1"/>
    <n v="1"/>
    <n v="0.16666666666666666"/>
    <n v="0"/>
    <m/>
    <x v="3"/>
  </r>
  <r>
    <x v="5"/>
    <m/>
    <x v="16"/>
    <n v="91544"/>
    <x v="1948"/>
    <x v="0"/>
    <n v="1"/>
    <n v="0"/>
    <n v="1"/>
    <d v="2025-05-16T00:00:00"/>
    <d v="2025-05-26T00:00:00"/>
    <s v="0  DC"/>
    <s v="Atrasado"/>
    <d v="2025-05-26T00:00:00"/>
    <n v="10"/>
    <n v="403188"/>
    <m/>
    <n v="168124"/>
    <n v="221"/>
    <s v="Almoxarifados - Estoque geral"/>
    <n v="367.2"/>
    <n v="2528"/>
    <s v="REDIESEL            "/>
    <s v="Jaboatão dos Guararapes"/>
    <x v="1"/>
    <x v="1"/>
    <n v="1"/>
    <x v="2"/>
    <n v="1"/>
    <n v="1"/>
    <n v="0.5"/>
    <n v="0"/>
    <m/>
    <x v="2"/>
  </r>
  <r>
    <x v="5"/>
    <m/>
    <x v="16"/>
    <n v="91544"/>
    <x v="1948"/>
    <x v="0"/>
    <n v="1"/>
    <n v="0"/>
    <n v="1"/>
    <d v="2025-05-28T00:00:00"/>
    <d v="2025-06-02T00:00:00"/>
    <s v="2  DC"/>
    <s v="Atrasado"/>
    <d v="2025-06-04T00:00:00"/>
    <n v="5"/>
    <n v="404951"/>
    <m/>
    <n v="168502"/>
    <n v="221"/>
    <s v="Almoxarifados - Estoque geral"/>
    <n v="170.08"/>
    <n v="2528"/>
    <s v="REDIESEL            "/>
    <s v="Jaboatão dos Guararapes"/>
    <x v="1"/>
    <x v="1"/>
    <m/>
    <x v="1"/>
    <n v="1"/>
    <n v="1"/>
    <n v="0.5"/>
    <n v="0"/>
    <m/>
    <x v="2"/>
  </r>
  <r>
    <x v="5"/>
    <m/>
    <x v="120"/>
    <n v="91544"/>
    <x v="1948"/>
    <x v="0"/>
    <n v="2"/>
    <n v="0"/>
    <n v="2"/>
    <d v="2025-07-07T00:00:00"/>
    <d v="2025-07-12T00:00:00"/>
    <s v="0  DC"/>
    <s v="Atrasado"/>
    <d v="2025-07-12T00:00:00"/>
    <n v="5"/>
    <n v="410519"/>
    <m/>
    <n v="170830"/>
    <n v="221"/>
    <s v="Almoxarifados - Estoque geral"/>
    <n v="170.08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59"/>
    <n v="91545"/>
    <x v="1949"/>
    <x v="0"/>
    <n v="2"/>
    <n v="0"/>
    <n v="2"/>
    <d v="2025-05-17T00:00:00"/>
    <d v="2025-05-26T00:00:00"/>
    <s v="0  DC"/>
    <s v="Atrasado"/>
    <d v="2025-05-26T00:00:00"/>
    <n v="9"/>
    <n v="403359"/>
    <m/>
    <n v="168132"/>
    <n v="221"/>
    <s v="Almoxarifados - Estoque geral"/>
    <n v="388"/>
    <n v="2097"/>
    <s v="CAUPECAS            "/>
    <s v="Recife"/>
    <x v="1"/>
    <x v="1"/>
    <n v="1"/>
    <x v="2"/>
    <n v="1"/>
    <n v="1"/>
    <n v="0.25"/>
    <n v="0"/>
    <m/>
    <x v="2"/>
  </r>
  <r>
    <x v="5"/>
    <m/>
    <x v="113"/>
    <n v="91545"/>
    <x v="1949"/>
    <x v="0"/>
    <n v="2"/>
    <n v="0"/>
    <n v="2"/>
    <d v="2025-06-19T00:00:00"/>
    <d v="2025-07-05T00:00:00"/>
    <s v="0  DC"/>
    <s v="Atrasado"/>
    <d v="2025-07-05T00:00:00"/>
    <n v="16"/>
    <n v="408491"/>
    <m/>
    <n v="170474"/>
    <n v="221"/>
    <s v="Almoxarifados - Estoque geral"/>
    <n v="209.52"/>
    <n v="2097"/>
    <s v="CAUPECAS            "/>
    <s v="Recife"/>
    <x v="1"/>
    <x v="1"/>
    <m/>
    <x v="1"/>
    <n v="1"/>
    <n v="1"/>
    <n v="1"/>
    <n v="0"/>
    <m/>
    <x v="0"/>
  </r>
  <r>
    <x v="5"/>
    <m/>
    <x v="91"/>
    <n v="91545"/>
    <x v="1949"/>
    <x v="1"/>
    <n v="2"/>
    <n v="2"/>
    <m/>
    <d v="2025-07-18T00:00:00"/>
    <m/>
    <m/>
    <s v=""/>
    <s v=""/>
    <s v="Aguardando OC"/>
    <n v="412273"/>
    <m/>
    <n v="0"/>
    <n v="221"/>
    <s v="Almoxarifados - Estoque geral"/>
    <n v="211.68"/>
    <m/>
    <s v=""/>
    <s v=""/>
    <x v="3"/>
    <x v="0"/>
    <m/>
    <x v="0"/>
    <n v="1"/>
    <n v="1"/>
    <n v="0"/>
    <n v="1"/>
    <m/>
    <x v="3"/>
  </r>
  <r>
    <x v="5"/>
    <m/>
    <x v="59"/>
    <n v="91546"/>
    <x v="1950"/>
    <x v="0"/>
    <n v="2"/>
    <n v="0"/>
    <n v="2"/>
    <d v="2025-05-17T00:00:00"/>
    <d v="2025-05-26T00:00:00"/>
    <s v="0  DC"/>
    <s v="Atrasado"/>
    <d v="2025-05-26T00:00:00"/>
    <n v="9"/>
    <n v="403362"/>
    <m/>
    <n v="168147"/>
    <n v="221"/>
    <s v="Almoxarifados - Estoque geral"/>
    <n v="455"/>
    <n v="2528"/>
    <s v="REDIESEL            "/>
    <s v="Jaboatão dos Guararapes"/>
    <x v="1"/>
    <x v="1"/>
    <n v="1"/>
    <x v="2"/>
    <n v="1"/>
    <n v="1"/>
    <n v="0.33333333333333331"/>
    <n v="0"/>
    <m/>
    <x v="2"/>
  </r>
  <r>
    <x v="5"/>
    <m/>
    <x v="59"/>
    <n v="91547"/>
    <x v="1951"/>
    <x v="0"/>
    <n v="1"/>
    <n v="0"/>
    <n v="1"/>
    <d v="2025-05-17T00:00:00"/>
    <d v="2025-05-26T00:00:00"/>
    <s v="1  UT"/>
    <s v="Atrasado"/>
    <d v="2025-05-27T00:00:00"/>
    <n v="9"/>
    <n v="403363"/>
    <m/>
    <n v="168146"/>
    <n v="221"/>
    <s v="Almoxarifados - Estoque geral"/>
    <n v="552.6"/>
    <n v="2106"/>
    <s v="UNIDAS              "/>
    <s v="João Pessoa"/>
    <x v="0"/>
    <x v="1"/>
    <n v="0"/>
    <x v="1"/>
    <n v="1"/>
    <n v="1"/>
    <n v="1"/>
    <n v="0"/>
    <m/>
    <x v="2"/>
  </r>
  <r>
    <x v="5"/>
    <m/>
    <x v="59"/>
    <n v="91560"/>
    <x v="1952"/>
    <x v="0"/>
    <n v="1"/>
    <n v="0"/>
    <n v="1"/>
    <d v="2025-05-17T00:00:00"/>
    <d v="2025-05-26T00:00:00"/>
    <s v="0  DC"/>
    <s v="Atrasado"/>
    <d v="2025-05-26T00:00:00"/>
    <n v="9"/>
    <n v="403355"/>
    <m/>
    <n v="168132"/>
    <n v="221"/>
    <s v="Almoxarifados - Estoque geral"/>
    <n v="275"/>
    <n v="2097"/>
    <s v="CAUPECAS            "/>
    <s v="Recife"/>
    <x v="1"/>
    <x v="1"/>
    <n v="2"/>
    <x v="3"/>
    <n v="1"/>
    <n v="1"/>
    <n v="0.25"/>
    <n v="0"/>
    <m/>
    <x v="2"/>
  </r>
  <r>
    <x v="5"/>
    <m/>
    <x v="108"/>
    <n v="91560"/>
    <x v="1953"/>
    <x v="1"/>
    <n v="1"/>
    <n v="1"/>
    <m/>
    <d v="2025-07-19T00:00:00"/>
    <m/>
    <m/>
    <s v=""/>
    <s v=""/>
    <s v="Aguardando OC"/>
    <n v="412432"/>
    <m/>
    <n v="0"/>
    <n v="221"/>
    <s v="Almoxarifados - Estoque geral"/>
    <n v="320"/>
    <m/>
    <s v=""/>
    <s v=""/>
    <x v="3"/>
    <x v="0"/>
    <m/>
    <x v="0"/>
    <n v="1"/>
    <n v="1"/>
    <n v="0"/>
    <n v="1"/>
    <m/>
    <x v="3"/>
  </r>
  <r>
    <x v="5"/>
    <m/>
    <x v="59"/>
    <n v="91561"/>
    <x v="1954"/>
    <x v="0"/>
    <n v="1"/>
    <n v="0"/>
    <n v="1"/>
    <d v="2025-05-17T00:00:00"/>
    <d v="2025-05-26T00:00:00"/>
    <s v="0  DC"/>
    <s v="Atrasado"/>
    <d v="2025-05-26T00:00:00"/>
    <n v="9"/>
    <n v="403356"/>
    <m/>
    <n v="168132"/>
    <n v="221"/>
    <s v="Almoxarifados - Estoque geral"/>
    <n v="275"/>
    <n v="2097"/>
    <s v="CAUPECAS            "/>
    <s v="Recife"/>
    <x v="1"/>
    <x v="1"/>
    <n v="2"/>
    <x v="3"/>
    <n v="1"/>
    <n v="1"/>
    <n v="0.25"/>
    <n v="0"/>
    <m/>
    <x v="2"/>
  </r>
  <r>
    <x v="5"/>
    <m/>
    <x v="108"/>
    <n v="91561"/>
    <x v="1955"/>
    <x v="1"/>
    <n v="1"/>
    <n v="1"/>
    <m/>
    <d v="2025-07-19T00:00:00"/>
    <m/>
    <m/>
    <s v=""/>
    <s v=""/>
    <s v="Aguardando OC"/>
    <n v="412434"/>
    <m/>
    <n v="0"/>
    <n v="221"/>
    <s v="Almoxarifados - Estoque geral"/>
    <n v="320"/>
    <m/>
    <s v=""/>
    <s v=""/>
    <x v="3"/>
    <x v="0"/>
    <m/>
    <x v="0"/>
    <n v="1"/>
    <n v="1"/>
    <n v="0"/>
    <n v="1"/>
    <m/>
    <x v="3"/>
  </r>
  <r>
    <x v="6"/>
    <m/>
    <x v="18"/>
    <n v="91575"/>
    <x v="1956"/>
    <x v="0"/>
    <n v="1"/>
    <n v="0"/>
    <n v="1"/>
    <d v="2025-05-19T00:00:00"/>
    <d v="2025-05-27T00:00:00"/>
    <s v="4  DC"/>
    <s v="Atrasado"/>
    <d v="2025-05-31T00:00:00"/>
    <n v="8"/>
    <n v="403479"/>
    <m/>
    <n v="168234"/>
    <n v="221"/>
    <s v="Almoxarifados - Estoque geral"/>
    <n v="264.95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45"/>
    <n v="91575"/>
    <x v="1956"/>
    <x v="0"/>
    <n v="1"/>
    <n v="1"/>
    <m/>
    <d v="2025-06-13T00:00:00"/>
    <d v="2025-07-04T00:00:00"/>
    <s v="4  DC"/>
    <s v="Atrasado"/>
    <d v="2025-07-08T00:00:00"/>
    <n v="21"/>
    <n v="407216"/>
    <m/>
    <n v="170490"/>
    <n v="221"/>
    <s v="Almoxarifados - Estoque geral"/>
    <n v="264.95"/>
    <n v="3465"/>
    <s v="MAQNELSON AGRICOLA L"/>
    <s v="Itumbiara"/>
    <x v="2"/>
    <x v="0"/>
    <m/>
    <x v="0"/>
    <n v="1"/>
    <n v="1"/>
    <n v="1.5625E-2"/>
    <n v="0"/>
    <m/>
    <x v="0"/>
  </r>
  <r>
    <x v="6"/>
    <m/>
    <x v="18"/>
    <n v="91576"/>
    <x v="1957"/>
    <x v="0"/>
    <n v="1"/>
    <n v="0"/>
    <n v="1"/>
    <d v="2025-05-19T00:00:00"/>
    <d v="2025-05-27T00:00:00"/>
    <s v="4  DC"/>
    <s v="Atrasado"/>
    <d v="2025-05-31T00:00:00"/>
    <n v="8"/>
    <n v="403480"/>
    <m/>
    <n v="168234"/>
    <n v="221"/>
    <s v="Almoxarifados - Estoque geral"/>
    <n v="108.88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18"/>
    <n v="91577"/>
    <x v="1958"/>
    <x v="0"/>
    <n v="1"/>
    <n v="0"/>
    <n v="1"/>
    <d v="2025-05-19T00:00:00"/>
    <d v="2025-05-27T00:00:00"/>
    <s v="4  DC"/>
    <s v="Atrasado"/>
    <d v="2025-05-31T00:00:00"/>
    <n v="8"/>
    <n v="403484"/>
    <m/>
    <n v="168234"/>
    <n v="221"/>
    <s v="Almoxarifados - Estoque geral"/>
    <n v="21.67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18"/>
    <n v="91586"/>
    <x v="1959"/>
    <x v="0"/>
    <n v="1"/>
    <n v="0"/>
    <n v="1"/>
    <d v="2025-05-19T00:00:00"/>
    <d v="2025-05-27T00:00:00"/>
    <s v="4  DC"/>
    <s v="Atrasado"/>
    <d v="2025-05-31T00:00:00"/>
    <n v="8"/>
    <n v="403531"/>
    <m/>
    <n v="168234"/>
    <n v="221"/>
    <s v="Almoxarifados - Estoque geral"/>
    <n v="3579.66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31"/>
    <n v="91586"/>
    <x v="1959"/>
    <x v="0"/>
    <n v="1"/>
    <n v="0"/>
    <n v="1"/>
    <d v="2025-05-19T00:00:00"/>
    <d v="2025-05-27T00:00:00"/>
    <s v="4  DC"/>
    <s v="Atrasado"/>
    <d v="2025-05-31T00:00:00"/>
    <n v="8"/>
    <n v="403533"/>
    <m/>
    <n v="168234"/>
    <n v="221"/>
    <s v="Almoxarifados - Estoque geral"/>
    <n v="3579.66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30"/>
    <n v="91586"/>
    <x v="1959"/>
    <x v="1"/>
    <n v="1"/>
    <n v="1"/>
    <m/>
    <d v="2025-07-18T00:00:00"/>
    <m/>
    <m/>
    <s v=""/>
    <s v=""/>
    <s v="Aguardando OC"/>
    <n v="412243"/>
    <m/>
    <n v="0"/>
    <n v="221"/>
    <s v="Almoxarifados - Estoque geral"/>
    <n v="3579.66"/>
    <m/>
    <s v=""/>
    <s v=""/>
    <x v="3"/>
    <x v="0"/>
    <m/>
    <x v="0"/>
    <n v="1"/>
    <n v="1"/>
    <n v="0"/>
    <n v="1"/>
    <m/>
    <x v="3"/>
  </r>
  <r>
    <x v="6"/>
    <m/>
    <x v="18"/>
    <n v="91587"/>
    <x v="1960"/>
    <x v="0"/>
    <n v="1"/>
    <n v="0"/>
    <n v="1"/>
    <d v="2025-05-19T00:00:00"/>
    <d v="2025-05-27T00:00:00"/>
    <s v="4  DC"/>
    <s v="Atrasado"/>
    <d v="2025-05-31T00:00:00"/>
    <n v="8"/>
    <n v="403528"/>
    <m/>
    <n v="168234"/>
    <n v="221"/>
    <s v="Almoxarifados - Estoque geral"/>
    <n v="97.56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31"/>
    <n v="91587"/>
    <x v="1960"/>
    <x v="0"/>
    <n v="1"/>
    <n v="0"/>
    <n v="1"/>
    <d v="2025-05-19T00:00:00"/>
    <d v="2025-05-27T00:00:00"/>
    <s v="4  DC"/>
    <s v="Atrasado"/>
    <d v="2025-05-31T00:00:00"/>
    <n v="8"/>
    <n v="403529"/>
    <m/>
    <n v="168234"/>
    <n v="221"/>
    <s v="Almoxarifados - Estoque geral"/>
    <n v="97.56"/>
    <n v="3465"/>
    <s v="MAQNELSON AGRICOLA L"/>
    <s v="Itumbiara"/>
    <x v="2"/>
    <x v="1"/>
    <m/>
    <x v="1"/>
    <n v="1"/>
    <n v="1"/>
    <n v="4.7619047619047616E-2"/>
    <n v="0"/>
    <m/>
    <x v="2"/>
  </r>
  <r>
    <x v="6"/>
    <m/>
    <x v="66"/>
    <n v="91603"/>
    <x v="1961"/>
    <x v="0"/>
    <n v="1"/>
    <n v="0"/>
    <n v="1"/>
    <d v="2025-05-19T00:00:00"/>
    <d v="2025-05-29T00:00:00"/>
    <s v="1  DC"/>
    <s v="Atrasado"/>
    <d v="2025-05-30T00:00:00"/>
    <n v="10"/>
    <n v="403584"/>
    <m/>
    <n v="168372"/>
    <n v="221"/>
    <s v="Almoxarifados - Estoque geral"/>
    <n v="1871"/>
    <n v="13341"/>
    <s v="DISMA DISTRIBUIDORA"/>
    <s v="Araçatuba"/>
    <x v="4"/>
    <x v="1"/>
    <m/>
    <x v="1"/>
    <n v="1"/>
    <n v="1"/>
    <n v="0.16666666666666666"/>
    <n v="0"/>
    <m/>
    <x v="2"/>
  </r>
  <r>
    <x v="6"/>
    <m/>
    <x v="26"/>
    <n v="91603"/>
    <x v="1961"/>
    <x v="0"/>
    <n v="1"/>
    <n v="0"/>
    <n v="1"/>
    <d v="2025-05-28T00:00:00"/>
    <d v="2025-06-03T00:00:00"/>
    <s v="1  DC"/>
    <s v="Atrasado"/>
    <d v="2025-06-04T00:00:00"/>
    <n v="6"/>
    <n v="405008"/>
    <m/>
    <n v="168522"/>
    <n v="221"/>
    <s v="Almoxarifados - Estoque geral"/>
    <n v="1871"/>
    <n v="13341"/>
    <s v="DISMA DISTRIBUIDORA"/>
    <s v="Araçatuba"/>
    <x v="4"/>
    <x v="1"/>
    <m/>
    <x v="1"/>
    <n v="1"/>
    <n v="1"/>
    <n v="5.5555555555555552E-2"/>
    <n v="0"/>
    <m/>
    <x v="2"/>
  </r>
  <r>
    <x v="5"/>
    <m/>
    <x v="97"/>
    <n v="91669"/>
    <x v="1962"/>
    <x v="0"/>
    <n v="1"/>
    <n v="0"/>
    <n v="1"/>
    <d v="2025-05-21T00:00:00"/>
    <d v="2025-05-27T00:00:00"/>
    <m/>
    <s v=""/>
    <s v=""/>
    <n v="6"/>
    <n v="403819"/>
    <m/>
    <n v="168245"/>
    <n v="221"/>
    <s v="Almoxarifados - Estoque geral"/>
    <n v="42.75"/>
    <n v="1623"/>
    <s v="ORLANDO PECAS       "/>
    <s v="Recife"/>
    <x v="1"/>
    <x v="1"/>
    <m/>
    <x v="1"/>
    <n v="1"/>
    <n v="1"/>
    <n v="0.16666666666666666"/>
    <n v="0"/>
    <m/>
    <x v="2"/>
  </r>
  <r>
    <x v="5"/>
    <m/>
    <x v="97"/>
    <n v="91670"/>
    <x v="1963"/>
    <x v="0"/>
    <n v="4"/>
    <n v="0"/>
    <n v="4"/>
    <d v="2025-05-21T00:00:00"/>
    <d v="2025-05-27T00:00:00"/>
    <s v="0  DC"/>
    <s v="Atrasado"/>
    <d v="2025-05-27T00:00:00"/>
    <n v="6"/>
    <n v="403825"/>
    <m/>
    <n v="168243"/>
    <n v="221"/>
    <s v="Almoxarifados - Estoque geral"/>
    <n v="126.8"/>
    <n v="2097"/>
    <s v="CAUPECAS            "/>
    <s v="Recife"/>
    <x v="1"/>
    <x v="1"/>
    <n v="0"/>
    <x v="1"/>
    <n v="1"/>
    <n v="1"/>
    <n v="0.1111111111111111"/>
    <n v="0"/>
    <m/>
    <x v="2"/>
  </r>
  <r>
    <x v="5"/>
    <m/>
    <x v="97"/>
    <n v="91671"/>
    <x v="1964"/>
    <x v="0"/>
    <n v="4"/>
    <n v="0"/>
    <n v="4"/>
    <d v="2025-05-21T00:00:00"/>
    <d v="2025-05-27T00:00:00"/>
    <s v="0  DC"/>
    <s v="Atrasado"/>
    <d v="2025-05-27T00:00:00"/>
    <n v="6"/>
    <n v="403831"/>
    <m/>
    <n v="168243"/>
    <n v="221"/>
    <s v="Almoxarifados - Estoque geral"/>
    <n v="80"/>
    <n v="2097"/>
    <s v="CAUPECAS            "/>
    <s v="Recife"/>
    <x v="1"/>
    <x v="1"/>
    <n v="0"/>
    <x v="1"/>
    <n v="1"/>
    <n v="1"/>
    <n v="0.1111111111111111"/>
    <n v="0"/>
    <m/>
    <x v="2"/>
  </r>
  <r>
    <x v="5"/>
    <m/>
    <x v="97"/>
    <n v="91672"/>
    <x v="1965"/>
    <x v="0"/>
    <n v="1"/>
    <n v="0"/>
    <n v="1"/>
    <d v="2025-05-21T00:00:00"/>
    <d v="2025-05-27T00:00:00"/>
    <s v="0  DC"/>
    <s v="Atrasado"/>
    <d v="2025-05-27T00:00:00"/>
    <n v="6"/>
    <n v="403828"/>
    <m/>
    <n v="168243"/>
    <n v="221"/>
    <s v="Almoxarifados - Estoque geral"/>
    <n v="149"/>
    <n v="2097"/>
    <s v="CAUPECAS            "/>
    <s v="Recife"/>
    <x v="1"/>
    <x v="1"/>
    <n v="0"/>
    <x v="1"/>
    <n v="1"/>
    <n v="1"/>
    <n v="0.1111111111111111"/>
    <n v="0"/>
    <m/>
    <x v="2"/>
  </r>
  <r>
    <x v="6"/>
    <m/>
    <x v="22"/>
    <n v="91673"/>
    <x v="1966"/>
    <x v="0"/>
    <n v="2"/>
    <n v="0"/>
    <n v="2"/>
    <d v="2025-05-22T00:00:00"/>
    <d v="2025-05-27T00:00:00"/>
    <s v="2  DC"/>
    <s v="Atrasado"/>
    <d v="2025-05-29T00:00:00"/>
    <n v="5"/>
    <n v="403979"/>
    <m/>
    <n v="168239"/>
    <n v="221"/>
    <s v="Almoxarifados - Estoque geral"/>
    <n v="330.2"/>
    <n v="14424"/>
    <s v="TRATORED"/>
    <s v="Recife"/>
    <x v="1"/>
    <x v="1"/>
    <m/>
    <x v="1"/>
    <n v="1"/>
    <n v="1"/>
    <n v="0.14285714285714285"/>
    <n v="0"/>
    <m/>
    <x v="2"/>
  </r>
  <r>
    <x v="6"/>
    <m/>
    <x v="22"/>
    <n v="91674"/>
    <x v="1967"/>
    <x v="0"/>
    <n v="2"/>
    <n v="0"/>
    <n v="2"/>
    <d v="2025-05-22T00:00:00"/>
    <d v="2025-05-27T00:00:00"/>
    <s v="1  DC"/>
    <s v="Atrasado"/>
    <d v="2025-05-28T00:00:00"/>
    <n v="5"/>
    <n v="403980"/>
    <m/>
    <n v="168238"/>
    <n v="221"/>
    <s v="Almoxarifados - Estoque geral"/>
    <n v="130.6"/>
    <n v="13341"/>
    <s v="DISMA DISTRIBUIDORA"/>
    <s v="Araçatuba"/>
    <x v="4"/>
    <x v="1"/>
    <m/>
    <x v="1"/>
    <n v="1"/>
    <n v="1"/>
    <n v="0.2"/>
    <n v="0"/>
    <m/>
    <x v="2"/>
  </r>
  <r>
    <x v="6"/>
    <m/>
    <x v="22"/>
    <n v="91675"/>
    <x v="1968"/>
    <x v="0"/>
    <n v="1"/>
    <n v="0"/>
    <n v="1"/>
    <d v="2025-05-22T00:00:00"/>
    <d v="2025-05-27T00:00:00"/>
    <s v="1  DC"/>
    <s v="Atrasado"/>
    <d v="2025-05-28T00:00:00"/>
    <n v="5"/>
    <n v="403987"/>
    <m/>
    <n v="168239"/>
    <n v="221"/>
    <s v="Almoxarifados - Estoque geral"/>
    <n v="22.8"/>
    <n v="14424"/>
    <s v="TRATORED"/>
    <s v="Recife"/>
    <x v="1"/>
    <x v="1"/>
    <m/>
    <x v="1"/>
    <n v="1"/>
    <n v="1"/>
    <n v="0.14285714285714285"/>
    <n v="0"/>
    <m/>
    <x v="2"/>
  </r>
  <r>
    <x v="6"/>
    <m/>
    <x v="22"/>
    <n v="91676"/>
    <x v="1969"/>
    <x v="0"/>
    <n v="1"/>
    <n v="0"/>
    <n v="1"/>
    <d v="2025-05-22T00:00:00"/>
    <d v="2025-05-27T00:00:00"/>
    <s v="1  DC"/>
    <s v="Atrasado"/>
    <d v="2025-05-28T00:00:00"/>
    <n v="5"/>
    <n v="403988"/>
    <m/>
    <n v="168238"/>
    <n v="221"/>
    <s v="Almoxarifados - Estoque geral"/>
    <n v="26.1"/>
    <n v="13341"/>
    <s v="DISMA DISTRIBUIDORA"/>
    <s v="Araçatuba"/>
    <x v="4"/>
    <x v="1"/>
    <m/>
    <x v="1"/>
    <n v="1"/>
    <n v="1"/>
    <n v="0.2"/>
    <n v="0"/>
    <m/>
    <x v="2"/>
  </r>
  <r>
    <x v="6"/>
    <m/>
    <x v="22"/>
    <n v="91677"/>
    <x v="1970"/>
    <x v="0"/>
    <n v="1"/>
    <n v="0"/>
    <n v="1"/>
    <d v="2025-05-22T00:00:00"/>
    <d v="2025-05-27T00:00:00"/>
    <s v="1  DC"/>
    <s v="Atrasado"/>
    <d v="2025-05-28T00:00:00"/>
    <n v="5"/>
    <n v="403989"/>
    <m/>
    <n v="168238"/>
    <n v="221"/>
    <s v="Almoxarifados - Estoque geral"/>
    <n v="1014"/>
    <n v="13341"/>
    <s v="DISMA DISTRIBUIDORA"/>
    <s v="Araçatuba"/>
    <x v="4"/>
    <x v="1"/>
    <m/>
    <x v="1"/>
    <n v="1"/>
    <n v="1"/>
    <n v="0.2"/>
    <n v="0"/>
    <m/>
    <x v="2"/>
  </r>
  <r>
    <x v="9"/>
    <m/>
    <x v="36"/>
    <n v="91678"/>
    <x v="1971"/>
    <x v="1"/>
    <n v="1"/>
    <n v="1"/>
    <n v="0"/>
    <d v="2025-05-21T00:00:00"/>
    <m/>
    <m/>
    <s v=""/>
    <s v=""/>
    <s v="Aguardando OC"/>
    <n v="403857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9"/>
    <m/>
    <x v="36"/>
    <n v="91679"/>
    <x v="1972"/>
    <x v="1"/>
    <n v="1"/>
    <n v="1"/>
    <n v="0"/>
    <d v="2025-05-21T00:00:00"/>
    <m/>
    <m/>
    <s v=""/>
    <s v=""/>
    <s v="Aguardando OC"/>
    <n v="403861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22"/>
    <n v="91680"/>
    <x v="1973"/>
    <x v="0"/>
    <n v="1"/>
    <n v="0"/>
    <n v="1"/>
    <d v="2025-05-22T00:00:00"/>
    <d v="2025-05-27T00:00:00"/>
    <s v="1  DC"/>
    <s v="Atrasado"/>
    <d v="2025-05-28T00:00:00"/>
    <n v="5"/>
    <n v="403990"/>
    <m/>
    <n v="168238"/>
    <n v="221"/>
    <s v="Almoxarifados - Estoque geral"/>
    <n v="711"/>
    <n v="13341"/>
    <s v="DISMA DISTRIBUIDORA"/>
    <s v="Araçatuba"/>
    <x v="4"/>
    <x v="1"/>
    <m/>
    <x v="1"/>
    <n v="1"/>
    <n v="1"/>
    <n v="0.2"/>
    <n v="0"/>
    <m/>
    <x v="2"/>
  </r>
  <r>
    <x v="6"/>
    <m/>
    <x v="66"/>
    <n v="91681"/>
    <x v="1974"/>
    <x v="0"/>
    <n v="1"/>
    <n v="0"/>
    <n v="1"/>
    <d v="2025-05-22T00:00:00"/>
    <d v="2025-06-06T00:00:00"/>
    <s v="15  DC"/>
    <s v="Atrasado"/>
    <d v="2025-06-21T00:00:00"/>
    <n v="15"/>
    <n v="403992"/>
    <m/>
    <n v="168687"/>
    <n v="221"/>
    <s v="Almoxarifados - Estoque geral"/>
    <n v="1200"/>
    <n v="15702"/>
    <s v="MAQTRAL - PB"/>
    <s v="Bayeux"/>
    <x v="0"/>
    <x v="1"/>
    <m/>
    <x v="1"/>
    <n v="1"/>
    <n v="1"/>
    <n v="0.5"/>
    <n v="0"/>
    <m/>
    <x v="2"/>
  </r>
  <r>
    <x v="6"/>
    <m/>
    <x v="67"/>
    <n v="91681"/>
    <x v="1974"/>
    <x v="0"/>
    <n v="1"/>
    <n v="0"/>
    <n v="1"/>
    <d v="2025-05-22T00:00:00"/>
    <d v="2025-06-06T00:00:00"/>
    <s v="15  DC"/>
    <s v="Atrasado"/>
    <d v="2025-06-21T00:00:00"/>
    <n v="15"/>
    <n v="403995"/>
    <m/>
    <n v="168687"/>
    <n v="221"/>
    <s v="Almoxarifados - Estoque geral"/>
    <n v="1200"/>
    <n v="15702"/>
    <s v="MAQTRAL - PB"/>
    <s v="Bayeux"/>
    <x v="0"/>
    <x v="1"/>
    <m/>
    <x v="1"/>
    <n v="1"/>
    <n v="1"/>
    <n v="0.5"/>
    <n v="0"/>
    <m/>
    <x v="2"/>
  </r>
  <r>
    <x v="1"/>
    <m/>
    <x v="171"/>
    <n v="91682"/>
    <x v="1975"/>
    <x v="1"/>
    <n v="1"/>
    <n v="1"/>
    <n v="0"/>
    <d v="2025-05-21T00:00:00"/>
    <m/>
    <m/>
    <s v=""/>
    <s v=""/>
    <s v="Aguardando OC"/>
    <n v="403876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83"/>
    <x v="1976"/>
    <x v="1"/>
    <n v="1"/>
    <n v="1"/>
    <n v="0"/>
    <d v="2025-05-21T00:00:00"/>
    <m/>
    <m/>
    <s v=""/>
    <s v=""/>
    <s v="Aguardando OC"/>
    <n v="403877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84"/>
    <x v="1977"/>
    <x v="1"/>
    <n v="1"/>
    <n v="1"/>
    <n v="0"/>
    <d v="2025-05-21T00:00:00"/>
    <m/>
    <m/>
    <s v=""/>
    <s v=""/>
    <s v="Aguardando OC"/>
    <n v="403878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85"/>
    <x v="1978"/>
    <x v="1"/>
    <n v="1"/>
    <n v="1"/>
    <n v="0"/>
    <d v="2025-05-21T00:00:00"/>
    <m/>
    <m/>
    <s v=""/>
    <s v=""/>
    <s v="Aguardando OC"/>
    <n v="403879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86"/>
    <x v="1979"/>
    <x v="1"/>
    <n v="1"/>
    <n v="1"/>
    <n v="0"/>
    <d v="2025-05-21T00:00:00"/>
    <m/>
    <m/>
    <s v=""/>
    <s v=""/>
    <s v="Aguardando OC"/>
    <n v="403880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87"/>
    <x v="1980"/>
    <x v="1"/>
    <n v="1"/>
    <n v="1"/>
    <n v="0"/>
    <d v="2025-05-21T00:00:00"/>
    <m/>
    <m/>
    <s v=""/>
    <s v=""/>
    <s v="Aguardando OC"/>
    <n v="403881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88"/>
    <x v="1981"/>
    <x v="1"/>
    <n v="1"/>
    <n v="1"/>
    <n v="0"/>
    <d v="2025-05-21T00:00:00"/>
    <m/>
    <m/>
    <s v=""/>
    <s v=""/>
    <s v="Aguardando OC"/>
    <n v="403882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89"/>
    <x v="1982"/>
    <x v="1"/>
    <n v="1"/>
    <n v="1"/>
    <n v="0"/>
    <d v="2025-05-21T00:00:00"/>
    <m/>
    <m/>
    <s v=""/>
    <s v=""/>
    <s v="Aguardando OC"/>
    <n v="403883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90"/>
    <x v="1983"/>
    <x v="1"/>
    <n v="1"/>
    <n v="1"/>
    <n v="0"/>
    <d v="2025-05-21T00:00:00"/>
    <m/>
    <m/>
    <s v=""/>
    <s v=""/>
    <s v="Aguardando OC"/>
    <n v="403884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91"/>
    <x v="1984"/>
    <x v="1"/>
    <n v="1"/>
    <n v="1"/>
    <n v="0"/>
    <d v="2025-05-21T00:00:00"/>
    <m/>
    <m/>
    <s v=""/>
    <s v=""/>
    <s v="Aguardando OC"/>
    <n v="403885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92"/>
    <x v="1985"/>
    <x v="1"/>
    <n v="2"/>
    <n v="2"/>
    <n v="0"/>
    <d v="2025-05-21T00:00:00"/>
    <m/>
    <m/>
    <s v=""/>
    <s v=""/>
    <s v="Aguardando OC"/>
    <n v="403886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93"/>
    <x v="1986"/>
    <x v="1"/>
    <n v="1"/>
    <n v="1"/>
    <n v="0"/>
    <d v="2025-05-21T00:00:00"/>
    <m/>
    <m/>
    <s v=""/>
    <s v=""/>
    <s v="Aguardando OC"/>
    <n v="403887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94"/>
    <x v="1987"/>
    <x v="1"/>
    <n v="1"/>
    <n v="1"/>
    <n v="0"/>
    <d v="2025-05-21T00:00:00"/>
    <m/>
    <m/>
    <s v=""/>
    <s v=""/>
    <s v="Aguardando OC"/>
    <n v="403888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95"/>
    <x v="1988"/>
    <x v="1"/>
    <n v="1"/>
    <n v="1"/>
    <n v="0"/>
    <d v="2025-05-21T00:00:00"/>
    <m/>
    <m/>
    <s v=""/>
    <s v=""/>
    <s v="Aguardando OC"/>
    <n v="403889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96"/>
    <x v="1989"/>
    <x v="1"/>
    <n v="1"/>
    <n v="1"/>
    <n v="0"/>
    <d v="2025-05-21T00:00:00"/>
    <m/>
    <m/>
    <s v=""/>
    <s v=""/>
    <s v="Aguardando OC"/>
    <n v="403890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97"/>
    <x v="1990"/>
    <x v="1"/>
    <n v="1"/>
    <n v="1"/>
    <n v="0"/>
    <d v="2025-05-21T00:00:00"/>
    <m/>
    <m/>
    <s v=""/>
    <s v=""/>
    <s v="Aguardando OC"/>
    <n v="403892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98"/>
    <x v="1991"/>
    <x v="1"/>
    <n v="1"/>
    <n v="1"/>
    <n v="0"/>
    <d v="2025-05-21T00:00:00"/>
    <m/>
    <m/>
    <s v=""/>
    <s v=""/>
    <s v="Aguardando OC"/>
    <n v="403893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699"/>
    <x v="1992"/>
    <x v="1"/>
    <n v="1"/>
    <n v="1"/>
    <n v="0"/>
    <d v="2025-05-21T00:00:00"/>
    <m/>
    <m/>
    <s v=""/>
    <s v=""/>
    <s v="Aguardando OC"/>
    <n v="403894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700"/>
    <x v="1993"/>
    <x v="1"/>
    <n v="1"/>
    <n v="1"/>
    <n v="0"/>
    <d v="2025-05-21T00:00:00"/>
    <m/>
    <m/>
    <s v=""/>
    <s v=""/>
    <s v="Aguardando OC"/>
    <n v="403895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701"/>
    <x v="1994"/>
    <x v="1"/>
    <n v="1"/>
    <n v="1"/>
    <n v="0"/>
    <d v="2025-05-21T00:00:00"/>
    <m/>
    <m/>
    <s v=""/>
    <s v=""/>
    <s v="Aguardando OC"/>
    <n v="403896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702"/>
    <x v="1995"/>
    <x v="1"/>
    <n v="1"/>
    <n v="1"/>
    <n v="0"/>
    <d v="2025-05-21T00:00:00"/>
    <m/>
    <m/>
    <s v=""/>
    <s v=""/>
    <s v="Aguardando OC"/>
    <n v="403897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703"/>
    <x v="1996"/>
    <x v="1"/>
    <n v="1"/>
    <n v="1"/>
    <n v="0"/>
    <d v="2025-05-21T00:00:00"/>
    <m/>
    <m/>
    <s v=""/>
    <s v=""/>
    <s v="Aguardando OC"/>
    <n v="403898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1"/>
    <m/>
    <x v="171"/>
    <n v="91704"/>
    <x v="1997"/>
    <x v="1"/>
    <n v="1"/>
    <n v="1"/>
    <n v="0"/>
    <d v="2025-05-21T00:00:00"/>
    <m/>
    <m/>
    <s v=""/>
    <s v=""/>
    <s v="Aguardando OC"/>
    <n v="403899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7"/>
    <m/>
    <x v="172"/>
    <n v="91705"/>
    <x v="1998"/>
    <x v="0"/>
    <n v="1"/>
    <n v="0"/>
    <n v="1"/>
    <d v="2025-05-21T00:00:00"/>
    <d v="2025-05-26T00:00:00"/>
    <s v="0  DC"/>
    <s v="Atrasado"/>
    <d v="2025-05-26T00:00:00"/>
    <n v="5"/>
    <n v="403913"/>
    <m/>
    <n v="168166"/>
    <n v="221"/>
    <s v="Almoxarifados - Estoque geral"/>
    <n v="74"/>
    <n v="3027"/>
    <s v="TRUCK DIESEL        "/>
    <s v="Jaboatão dos Guararapes"/>
    <x v="1"/>
    <x v="1"/>
    <m/>
    <x v="1"/>
    <n v="1"/>
    <n v="1"/>
    <n v="0.5"/>
    <n v="0"/>
    <m/>
    <x v="2"/>
  </r>
  <r>
    <x v="7"/>
    <m/>
    <x v="172"/>
    <n v="91706"/>
    <x v="1999"/>
    <x v="0"/>
    <n v="1"/>
    <n v="0"/>
    <n v="1"/>
    <d v="2025-05-21T00:00:00"/>
    <d v="2025-05-26T00:00:00"/>
    <s v="0  DC"/>
    <s v="Atrasado"/>
    <d v="2025-05-26T00:00:00"/>
    <n v="5"/>
    <n v="403914"/>
    <m/>
    <n v="168166"/>
    <n v="221"/>
    <s v="Almoxarifados - Estoque geral"/>
    <n v="74"/>
    <n v="3027"/>
    <s v="TRUCK DIESEL        "/>
    <s v="Jaboatão dos Guararapes"/>
    <x v="1"/>
    <x v="1"/>
    <m/>
    <x v="1"/>
    <n v="1"/>
    <n v="1"/>
    <n v="0.5"/>
    <n v="0"/>
    <m/>
    <x v="2"/>
  </r>
  <r>
    <x v="7"/>
    <m/>
    <x v="173"/>
    <n v="91710"/>
    <x v="2000"/>
    <x v="0"/>
    <n v="4"/>
    <n v="0"/>
    <n v="4"/>
    <d v="2025-05-21T00:00:00"/>
    <d v="2025-05-26T00:00:00"/>
    <s v="1  DC"/>
    <s v="Atrasado"/>
    <d v="2025-05-27T00:00:00"/>
    <n v="5"/>
    <n v="403922"/>
    <m/>
    <n v="168165"/>
    <n v="221"/>
    <s v="Almoxarifados - Estoque geral"/>
    <n v="352"/>
    <n v="10783"/>
    <s v="MARRA DISTRIBUIDORA "/>
    <s v="Ribeirão Preto"/>
    <x v="4"/>
    <x v="1"/>
    <m/>
    <x v="1"/>
    <n v="1"/>
    <n v="1"/>
    <n v="0.25"/>
    <n v="0"/>
    <m/>
    <x v="2"/>
  </r>
  <r>
    <x v="7"/>
    <m/>
    <x v="173"/>
    <n v="91711"/>
    <x v="2001"/>
    <x v="0"/>
    <n v="4"/>
    <n v="0"/>
    <n v="4"/>
    <d v="2025-05-21T00:00:00"/>
    <d v="2025-05-26T00:00:00"/>
    <s v="1  DC"/>
    <s v="Atrasado"/>
    <d v="2025-05-27T00:00:00"/>
    <n v="5"/>
    <n v="403923"/>
    <m/>
    <n v="168165"/>
    <n v="221"/>
    <s v="Almoxarifados - Estoque geral"/>
    <n v="880"/>
    <n v="10783"/>
    <s v="MARRA DISTRIBUIDORA "/>
    <s v="Ribeirão Preto"/>
    <x v="4"/>
    <x v="1"/>
    <m/>
    <x v="1"/>
    <n v="1"/>
    <n v="1"/>
    <n v="0.25"/>
    <n v="0"/>
    <m/>
    <x v="2"/>
  </r>
  <r>
    <x v="7"/>
    <m/>
    <x v="173"/>
    <n v="91713"/>
    <x v="2002"/>
    <x v="0"/>
    <n v="8"/>
    <n v="0"/>
    <n v="8"/>
    <d v="2025-05-21T00:00:00"/>
    <d v="2025-05-26T00:00:00"/>
    <s v="1  DC"/>
    <s v="Atrasado"/>
    <d v="2025-05-27T00:00:00"/>
    <n v="5"/>
    <n v="403924"/>
    <m/>
    <n v="168165"/>
    <n v="221"/>
    <s v="Almoxarifados - Estoque geral"/>
    <n v="320"/>
    <n v="10783"/>
    <s v="MARRA DISTRIBUIDORA "/>
    <s v="Ribeirão Preto"/>
    <x v="4"/>
    <x v="1"/>
    <m/>
    <x v="1"/>
    <n v="1"/>
    <n v="1"/>
    <n v="0.25"/>
    <n v="0"/>
    <m/>
    <x v="2"/>
  </r>
  <r>
    <x v="7"/>
    <m/>
    <x v="173"/>
    <n v="91714"/>
    <x v="2003"/>
    <x v="0"/>
    <n v="10"/>
    <n v="0"/>
    <n v="10"/>
    <d v="2025-05-21T00:00:00"/>
    <d v="2025-05-26T00:00:00"/>
    <s v="1  DC"/>
    <s v="Atrasado"/>
    <d v="2025-05-27T00:00:00"/>
    <n v="5"/>
    <n v="403925"/>
    <m/>
    <n v="168165"/>
    <n v="221"/>
    <s v="Almoxarifados - Estoque geral"/>
    <n v="220"/>
    <n v="10783"/>
    <s v="MARRA DISTRIBUIDORA "/>
    <s v="Ribeirão Preto"/>
    <x v="4"/>
    <x v="1"/>
    <m/>
    <x v="1"/>
    <n v="1"/>
    <n v="1"/>
    <n v="0.25"/>
    <n v="0"/>
    <m/>
    <x v="2"/>
  </r>
  <r>
    <x v="9"/>
    <m/>
    <x v="36"/>
    <n v="91745"/>
    <x v="2004"/>
    <x v="0"/>
    <n v="1"/>
    <n v="0"/>
    <n v="1"/>
    <d v="2025-05-22T00:00:00"/>
    <d v="2025-05-28T00:00:00"/>
    <s v="20  DC"/>
    <s v="Atrasado"/>
    <d v="2025-06-17T00:00:00"/>
    <n v="6"/>
    <n v="404130"/>
    <m/>
    <n v="168294"/>
    <n v="221"/>
    <s v="Almoxarifados - Estoque geral"/>
    <n v="264.89999999999998"/>
    <n v="4829"/>
    <s v="FERRAMENTEC"/>
    <s v="João Pessoa"/>
    <x v="0"/>
    <x v="1"/>
    <m/>
    <x v="1"/>
    <n v="1"/>
    <n v="1"/>
    <n v="1"/>
    <n v="0"/>
    <m/>
    <x v="2"/>
  </r>
  <r>
    <x v="2"/>
    <m/>
    <x v="33"/>
    <n v="91798"/>
    <x v="2005"/>
    <x v="0"/>
    <n v="5"/>
    <n v="0"/>
    <n v="5"/>
    <d v="2025-05-26T00:00:00"/>
    <d v="2025-05-27T00:00:00"/>
    <s v="0  DC"/>
    <s v="Atrasado"/>
    <d v="2025-05-27T00:00:00"/>
    <n v="1"/>
    <n v="404489"/>
    <m/>
    <n v="168258"/>
    <n v="221"/>
    <s v="Almoxarifados - Estoque geral"/>
    <n v="204.5"/>
    <n v="10057"/>
    <s v="ARMAZEM MIX"/>
    <s v="Recife"/>
    <x v="1"/>
    <x v="1"/>
    <m/>
    <x v="1"/>
    <n v="1"/>
    <n v="1"/>
    <n v="0.16666666666666666"/>
    <n v="0"/>
    <m/>
    <x v="2"/>
  </r>
  <r>
    <x v="2"/>
    <m/>
    <x v="33"/>
    <n v="91799"/>
    <x v="2006"/>
    <x v="0"/>
    <n v="3"/>
    <n v="0"/>
    <n v="3"/>
    <d v="2025-05-26T00:00:00"/>
    <d v="2025-05-27T00:00:00"/>
    <s v="0  DC"/>
    <s v="Atrasado"/>
    <d v="2025-05-27T00:00:00"/>
    <n v="1"/>
    <n v="404491"/>
    <m/>
    <n v="168260"/>
    <n v="221"/>
    <s v="Almoxarifados - Estoque geral"/>
    <n v="619"/>
    <n v="1388"/>
    <s v="TELE TINTAS         "/>
    <s v="João Pessoa"/>
    <x v="0"/>
    <x v="1"/>
    <m/>
    <x v="1"/>
    <n v="1"/>
    <n v="1"/>
    <n v="0.5"/>
    <n v="0"/>
    <m/>
    <x v="2"/>
  </r>
  <r>
    <x v="6"/>
    <m/>
    <x v="26"/>
    <n v="91804"/>
    <x v="2007"/>
    <x v="0"/>
    <n v="2"/>
    <n v="0"/>
    <n v="2"/>
    <d v="2025-05-26T00:00:00"/>
    <d v="2025-05-28T00:00:00"/>
    <s v="1  DC"/>
    <s v="Atrasado"/>
    <d v="2025-05-29T00:00:00"/>
    <n v="2"/>
    <n v="404509"/>
    <m/>
    <n v="168299"/>
    <n v="221"/>
    <s v="Almoxarifados - Estoque geral"/>
    <n v="168.5"/>
    <n v="13341"/>
    <s v="DISMA DISTRIBUIDORA"/>
    <s v="Araçatuba"/>
    <x v="4"/>
    <x v="1"/>
    <m/>
    <x v="1"/>
    <n v="1"/>
    <n v="1"/>
    <n v="0.33333333333333331"/>
    <n v="0"/>
    <m/>
    <x v="2"/>
  </r>
  <r>
    <x v="9"/>
    <m/>
    <x v="36"/>
    <n v="91840"/>
    <x v="2008"/>
    <x v="1"/>
    <n v="1"/>
    <n v="1"/>
    <m/>
    <d v="2025-06-21T00:00:00"/>
    <m/>
    <m/>
    <s v=""/>
    <s v=""/>
    <s v="Aguardando OC"/>
    <n v="40868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91842"/>
    <x v="2009"/>
    <x v="1"/>
    <n v="1"/>
    <n v="1"/>
    <m/>
    <d v="2025-06-21T00:00:00"/>
    <m/>
    <m/>
    <s v=""/>
    <s v=""/>
    <s v="Aguardando OC"/>
    <n v="40869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40"/>
    <n v="91880"/>
    <x v="2010"/>
    <x v="0"/>
    <n v="2"/>
    <n v="0"/>
    <n v="2"/>
    <d v="2025-05-28T00:00:00"/>
    <d v="2025-06-03T00:00:00"/>
    <s v="1  DC"/>
    <s v="Atrasado"/>
    <d v="2025-06-04T00:00:00"/>
    <n v="6"/>
    <n v="404926"/>
    <m/>
    <n v="168574"/>
    <n v="221"/>
    <s v="Almoxarifados - Estoque geral"/>
    <n v="405.88"/>
    <n v="12397"/>
    <s v="UNIMIL INDÚSTRIA "/>
    <s v="Piracicaba"/>
    <x v="4"/>
    <x v="1"/>
    <m/>
    <x v="1"/>
    <n v="1"/>
    <n v="1"/>
    <n v="0.14285714285714285"/>
    <n v="0"/>
    <m/>
    <x v="2"/>
  </r>
  <r>
    <x v="5"/>
    <m/>
    <x v="99"/>
    <n v="91901"/>
    <x v="2011"/>
    <x v="0"/>
    <n v="1"/>
    <n v="0"/>
    <n v="1"/>
    <d v="2025-05-28T00:00:00"/>
    <d v="2025-06-02T00:00:00"/>
    <s v="10  UT"/>
    <s v="Atrasado"/>
    <d v="2025-06-12T00:00:00"/>
    <n v="5"/>
    <n v="404944"/>
    <m/>
    <n v="168495"/>
    <n v="221"/>
    <s v="Almoxarifados - Estoque geral"/>
    <n v="2333.5500000000002"/>
    <n v="2106"/>
    <s v="UNIDAS              "/>
    <s v="João Pessoa"/>
    <x v="0"/>
    <x v="1"/>
    <m/>
    <x v="1"/>
    <n v="1"/>
    <n v="1"/>
    <n v="0.16666666666666666"/>
    <n v="0"/>
    <m/>
    <x v="2"/>
  </r>
  <r>
    <x v="5"/>
    <m/>
    <x v="47"/>
    <n v="91902"/>
    <x v="2012"/>
    <x v="1"/>
    <n v="1"/>
    <n v="1"/>
    <n v="0"/>
    <d v="2025-05-28T00:00:00"/>
    <m/>
    <s v="6  DC"/>
    <s v="Atrasado"/>
    <d v="1900-01-05T00:00:00"/>
    <s v="Aguardando OC"/>
    <n v="404968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5"/>
    <m/>
    <x v="47"/>
    <n v="91904"/>
    <x v="2013"/>
    <x v="0"/>
    <n v="1"/>
    <n v="0"/>
    <n v="1"/>
    <d v="2025-05-28T00:00:00"/>
    <d v="2025-06-02T00:00:00"/>
    <s v="1  DC"/>
    <s v="Atrasado"/>
    <d v="2025-06-03T00:00:00"/>
    <n v="5"/>
    <n v="404971"/>
    <m/>
    <n v="168496"/>
    <n v="221"/>
    <s v="Almoxarifados - Estoque geral"/>
    <n v="530"/>
    <n v="3163"/>
    <s v="PACAEMBU            "/>
    <s v="Jaboatão dos Guararapes"/>
    <x v="1"/>
    <x v="1"/>
    <m/>
    <x v="1"/>
    <n v="1"/>
    <n v="1"/>
    <n v="1"/>
    <n v="0"/>
    <m/>
    <x v="2"/>
  </r>
  <r>
    <x v="5"/>
    <m/>
    <x v="83"/>
    <n v="91905"/>
    <x v="2014"/>
    <x v="0"/>
    <n v="1"/>
    <n v="0"/>
    <n v="1"/>
    <d v="2025-05-28T00:00:00"/>
    <d v="2025-06-02T00:00:00"/>
    <s v="0  DC"/>
    <s v="Atrasado"/>
    <d v="2025-06-02T00:00:00"/>
    <n v="5"/>
    <n v="404967"/>
    <m/>
    <n v="168501"/>
    <n v="221"/>
    <s v="Almoxarifados - Estoque geral"/>
    <n v="583"/>
    <n v="4604"/>
    <s v="CABINE"/>
    <s v="Recife"/>
    <x v="1"/>
    <x v="1"/>
    <m/>
    <x v="1"/>
    <n v="1"/>
    <n v="1"/>
    <n v="1"/>
    <n v="0"/>
    <m/>
    <x v="2"/>
  </r>
  <r>
    <x v="5"/>
    <m/>
    <x v="47"/>
    <n v="91909"/>
    <x v="2015"/>
    <x v="0"/>
    <n v="1"/>
    <n v="0"/>
    <n v="1"/>
    <d v="2025-05-28T00:00:00"/>
    <d v="2025-06-02T00:00:00"/>
    <s v="2  DC"/>
    <s v="Atrasado"/>
    <d v="2025-06-04T00:00:00"/>
    <n v="5"/>
    <n v="404976"/>
    <m/>
    <n v="168495"/>
    <n v="221"/>
    <s v="Almoxarifados - Estoque geral"/>
    <n v="785.66"/>
    <n v="2106"/>
    <s v="UNIDAS              "/>
    <s v="João Pessoa"/>
    <x v="0"/>
    <x v="1"/>
    <n v="2"/>
    <x v="3"/>
    <n v="1"/>
    <n v="1"/>
    <n v="0.16666666666666666"/>
    <n v="0"/>
    <m/>
    <x v="2"/>
  </r>
  <r>
    <x v="6"/>
    <m/>
    <x v="26"/>
    <n v="91910"/>
    <x v="2016"/>
    <x v="0"/>
    <n v="1"/>
    <n v="0"/>
    <n v="1"/>
    <d v="2025-05-28T00:00:00"/>
    <d v="2025-06-03T00:00:00"/>
    <s v="1  DC"/>
    <s v="Atrasado"/>
    <d v="2025-06-04T00:00:00"/>
    <n v="6"/>
    <n v="404984"/>
    <m/>
    <n v="168522"/>
    <n v="221"/>
    <s v="Almoxarifados - Estoque geral"/>
    <n v="309.93"/>
    <n v="13341"/>
    <s v="DISMA DISTRIBUIDORA"/>
    <s v="Araçatuba"/>
    <x v="4"/>
    <x v="1"/>
    <m/>
    <x v="1"/>
    <n v="1"/>
    <n v="1"/>
    <n v="5.5555555555555552E-2"/>
    <n v="0"/>
    <m/>
    <x v="2"/>
  </r>
  <r>
    <x v="5"/>
    <m/>
    <x v="47"/>
    <n v="91911"/>
    <x v="2017"/>
    <x v="0"/>
    <n v="1"/>
    <n v="0"/>
    <n v="1"/>
    <d v="2025-05-28T00:00:00"/>
    <d v="2025-06-02T00:00:00"/>
    <s v="2  DC"/>
    <s v="Atrasado"/>
    <d v="2025-06-04T00:00:00"/>
    <n v="5"/>
    <n v="404977"/>
    <m/>
    <n v="168495"/>
    <n v="221"/>
    <s v="Almoxarifados - Estoque geral"/>
    <n v="2595.84"/>
    <n v="2106"/>
    <s v="UNIDAS              "/>
    <s v="João Pessoa"/>
    <x v="0"/>
    <x v="1"/>
    <m/>
    <x v="1"/>
    <n v="1"/>
    <n v="1"/>
    <n v="0.16666666666666666"/>
    <n v="0"/>
    <m/>
    <x v="2"/>
  </r>
  <r>
    <x v="5"/>
    <m/>
    <x v="47"/>
    <n v="91912"/>
    <x v="2018"/>
    <x v="0"/>
    <n v="8"/>
    <n v="0"/>
    <n v="8"/>
    <d v="2025-05-28T00:00:00"/>
    <d v="2025-06-02T00:00:00"/>
    <s v="1  DC"/>
    <s v="Atrasado"/>
    <d v="2025-06-03T00:00:00"/>
    <n v="5"/>
    <n v="404978"/>
    <m/>
    <n v="168495"/>
    <n v="221"/>
    <s v="Almoxarifados - Estoque geral"/>
    <n v="149.28"/>
    <n v="2106"/>
    <s v="UNIDAS              "/>
    <s v="João Pessoa"/>
    <x v="0"/>
    <x v="1"/>
    <m/>
    <x v="1"/>
    <n v="1"/>
    <n v="1"/>
    <n v="0.16666666666666666"/>
    <n v="0"/>
    <m/>
    <x v="2"/>
  </r>
  <r>
    <x v="5"/>
    <m/>
    <x v="47"/>
    <n v="91913"/>
    <x v="2019"/>
    <x v="0"/>
    <n v="4"/>
    <n v="0"/>
    <n v="4"/>
    <d v="2025-05-28T00:00:00"/>
    <d v="2025-06-02T00:00:00"/>
    <s v="1  DC"/>
    <s v="Atrasado"/>
    <d v="2025-06-03T00:00:00"/>
    <n v="5"/>
    <n v="404979"/>
    <m/>
    <n v="168495"/>
    <n v="221"/>
    <s v="Almoxarifados - Estoque geral"/>
    <n v="415.2"/>
    <n v="2106"/>
    <s v="UNIDAS              "/>
    <s v="João Pessoa"/>
    <x v="0"/>
    <x v="1"/>
    <m/>
    <x v="1"/>
    <n v="1"/>
    <n v="1"/>
    <n v="0.16666666666666666"/>
    <n v="0"/>
    <m/>
    <x v="2"/>
  </r>
  <r>
    <x v="6"/>
    <m/>
    <x v="26"/>
    <n v="91914"/>
    <x v="2020"/>
    <x v="0"/>
    <n v="7"/>
    <n v="0"/>
    <n v="7"/>
    <d v="2025-05-28T00:00:00"/>
    <d v="2025-06-03T00:00:00"/>
    <s v="0  DC"/>
    <s v="Atrasado"/>
    <d v="2025-06-03T00:00:00"/>
    <n v="6"/>
    <n v="404989"/>
    <m/>
    <n v="168522"/>
    <n v="221"/>
    <s v="Almoxarifados - Estoque geral"/>
    <n v="40.11"/>
    <n v="13341"/>
    <s v="DISMA DISTRIBUIDORA"/>
    <s v="Araçatuba"/>
    <x v="4"/>
    <x v="1"/>
    <m/>
    <x v="1"/>
    <n v="1"/>
    <n v="1"/>
    <n v="5.5555555555555552E-2"/>
    <n v="0"/>
    <m/>
    <x v="2"/>
  </r>
  <r>
    <x v="5"/>
    <m/>
    <x v="47"/>
    <n v="91915"/>
    <x v="2021"/>
    <x v="0"/>
    <n v="2"/>
    <n v="0"/>
    <n v="2"/>
    <d v="2025-05-28T00:00:00"/>
    <d v="2025-06-02T00:00:00"/>
    <s v="0  DC"/>
    <s v="Atrasado"/>
    <d v="2025-06-02T00:00:00"/>
    <n v="5"/>
    <n v="404980"/>
    <m/>
    <n v="168497"/>
    <n v="221"/>
    <s v="Almoxarifados - Estoque geral"/>
    <n v="184"/>
    <n v="2528"/>
    <s v="REDIESEL            "/>
    <s v="Jaboatão dos Guararapes"/>
    <x v="1"/>
    <x v="1"/>
    <m/>
    <x v="1"/>
    <n v="1"/>
    <n v="1"/>
    <n v="1"/>
    <n v="0"/>
    <m/>
    <x v="2"/>
  </r>
  <r>
    <x v="5"/>
    <m/>
    <x v="47"/>
    <n v="91916"/>
    <x v="2022"/>
    <x v="1"/>
    <n v="4"/>
    <n v="4"/>
    <n v="0"/>
    <d v="2025-05-28T00:00:00"/>
    <m/>
    <s v="10  UT"/>
    <s v="Atrasado"/>
    <d v="1900-01-09T00:00:00"/>
    <s v="Aguardando OC"/>
    <n v="404981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6"/>
    <m/>
    <x v="26"/>
    <n v="91917"/>
    <x v="2023"/>
    <x v="0"/>
    <n v="1"/>
    <n v="0"/>
    <n v="1"/>
    <d v="2025-05-28T00:00:00"/>
    <d v="2025-06-11T00:00:00"/>
    <s v="1  DC"/>
    <s v="Atrasado"/>
    <d v="2025-06-12T00:00:00"/>
    <n v="14"/>
    <n v="404992"/>
    <m/>
    <n v="168946"/>
    <n v="221"/>
    <s v="Almoxarifados - Estoque geral"/>
    <n v="89.62"/>
    <n v="13341"/>
    <s v="DISMA DISTRIBUIDORA"/>
    <s v="Araçatuba"/>
    <x v="4"/>
    <x v="1"/>
    <m/>
    <x v="1"/>
    <n v="1"/>
    <n v="1"/>
    <n v="8.3333333333333329E-2"/>
    <n v="0"/>
    <m/>
    <x v="2"/>
  </r>
  <r>
    <x v="6"/>
    <m/>
    <x v="48"/>
    <n v="91917"/>
    <x v="2023"/>
    <x v="0"/>
    <n v="1"/>
    <n v="0"/>
    <n v="1"/>
    <d v="2025-06-05T00:00:00"/>
    <d v="2025-06-11T00:00:00"/>
    <s v="0  DC"/>
    <s v="Atrasado"/>
    <d v="2025-06-11T00:00:00"/>
    <n v="6"/>
    <n v="406196"/>
    <m/>
    <n v="168978"/>
    <n v="221"/>
    <s v="Almoxarifados - Estoque geral"/>
    <n v="89.62"/>
    <n v="14487"/>
    <s v="FL TRATORES "/>
    <s v="Recife"/>
    <x v="1"/>
    <x v="1"/>
    <m/>
    <x v="1"/>
    <n v="1"/>
    <n v="1"/>
    <n v="0.2"/>
    <n v="0"/>
    <m/>
    <x v="0"/>
  </r>
  <r>
    <x v="5"/>
    <m/>
    <x v="47"/>
    <n v="91918"/>
    <x v="2024"/>
    <x v="0"/>
    <n v="1"/>
    <n v="0"/>
    <n v="1"/>
    <d v="2025-05-28T00:00:00"/>
    <d v="2025-06-02T00:00:00"/>
    <s v="0  DC"/>
    <s v="Atrasado"/>
    <d v="2025-06-02T00:00:00"/>
    <n v="5"/>
    <n v="404982"/>
    <m/>
    <n v="168495"/>
    <n v="221"/>
    <s v="Almoxarifados - Estoque geral"/>
    <n v="1475.66"/>
    <n v="2106"/>
    <s v="UNIDAS              "/>
    <s v="João Pessoa"/>
    <x v="0"/>
    <x v="1"/>
    <m/>
    <x v="1"/>
    <n v="1"/>
    <n v="1"/>
    <n v="0.16666666666666666"/>
    <n v="0"/>
    <m/>
    <x v="2"/>
  </r>
  <r>
    <x v="6"/>
    <m/>
    <x v="26"/>
    <n v="91919"/>
    <x v="2025"/>
    <x v="0"/>
    <n v="1"/>
    <n v="0"/>
    <n v="1"/>
    <d v="2025-05-28T00:00:00"/>
    <d v="2025-06-03T00:00:00"/>
    <s v="2  DC"/>
    <s v="Atrasado"/>
    <d v="2025-06-05T00:00:00"/>
    <n v="6"/>
    <n v="404993"/>
    <m/>
    <n v="168521"/>
    <n v="221"/>
    <s v="Almoxarifados - Estoque geral"/>
    <n v="89"/>
    <n v="9824"/>
    <s v="COMERCIAL AGRICOLA"/>
    <s v="Recife"/>
    <x v="1"/>
    <x v="1"/>
    <m/>
    <x v="1"/>
    <n v="1"/>
    <n v="1"/>
    <n v="0.33333333333333331"/>
    <n v="0"/>
    <m/>
    <x v="2"/>
  </r>
  <r>
    <x v="6"/>
    <m/>
    <x v="48"/>
    <n v="91919"/>
    <x v="2025"/>
    <x v="0"/>
    <n v="1"/>
    <n v="0"/>
    <n v="1"/>
    <d v="2025-06-05T00:00:00"/>
    <d v="2025-06-11T00:00:00"/>
    <s v="0  DC"/>
    <s v="Atrasado"/>
    <d v="2025-06-11T00:00:00"/>
    <n v="6"/>
    <n v="406197"/>
    <m/>
    <n v="168978"/>
    <n v="221"/>
    <s v="Almoxarifados - Estoque geral"/>
    <n v="89"/>
    <n v="14487"/>
    <s v="FL TRATORES "/>
    <s v="Recife"/>
    <x v="1"/>
    <x v="1"/>
    <m/>
    <x v="1"/>
    <n v="1"/>
    <n v="1"/>
    <n v="0.2"/>
    <n v="0"/>
    <m/>
    <x v="0"/>
  </r>
  <r>
    <x v="6"/>
    <m/>
    <x v="26"/>
    <n v="91920"/>
    <x v="2026"/>
    <x v="0"/>
    <n v="2"/>
    <n v="0"/>
    <n v="2"/>
    <d v="2025-05-28T00:00:00"/>
    <d v="2025-06-03T00:00:00"/>
    <s v="1  DC"/>
    <s v="Atrasado"/>
    <d v="2025-06-04T00:00:00"/>
    <n v="6"/>
    <n v="405001"/>
    <m/>
    <n v="168522"/>
    <n v="221"/>
    <s v="Almoxarifados - Estoque geral"/>
    <n v="6.52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26"/>
    <n v="91921"/>
    <x v="2027"/>
    <x v="0"/>
    <n v="8"/>
    <n v="0"/>
    <n v="8"/>
    <d v="2025-05-28T00:00:00"/>
    <d v="2025-06-03T00:00:00"/>
    <s v="1  DC"/>
    <s v="Atrasado"/>
    <d v="2025-06-04T00:00:00"/>
    <n v="6"/>
    <n v="405002"/>
    <m/>
    <n v="168522"/>
    <n v="221"/>
    <s v="Almoxarifados - Estoque geral"/>
    <n v="13.76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26"/>
    <n v="91922"/>
    <x v="2028"/>
    <x v="0"/>
    <n v="1"/>
    <n v="0"/>
    <n v="1"/>
    <d v="2025-05-28T00:00:00"/>
    <d v="2025-06-03T00:00:00"/>
    <s v="1  DC"/>
    <s v="Atrasado"/>
    <d v="2025-06-04T00:00:00"/>
    <n v="6"/>
    <n v="405007"/>
    <m/>
    <n v="168522"/>
    <n v="221"/>
    <s v="Almoxarifados - Estoque geral"/>
    <n v="469.29"/>
    <n v="13341"/>
    <s v="DISMA DISTRIBUIDORA"/>
    <s v="Araçatuba"/>
    <x v="4"/>
    <x v="1"/>
    <m/>
    <x v="1"/>
    <n v="1"/>
    <n v="1"/>
    <n v="5.5555555555555552E-2"/>
    <n v="0"/>
    <m/>
    <x v="2"/>
  </r>
  <r>
    <x v="6"/>
    <m/>
    <x v="31"/>
    <n v="91923"/>
    <x v="2029"/>
    <x v="1"/>
    <n v="1"/>
    <n v="1"/>
    <m/>
    <d v="2025-05-28T00:00:00"/>
    <m/>
    <m/>
    <s v=""/>
    <s v=""/>
    <s v="Aguardando OC"/>
    <n v="405011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5"/>
    <m/>
    <x v="174"/>
    <n v="91924"/>
    <x v="2030"/>
    <x v="0"/>
    <n v="2"/>
    <n v="0"/>
    <n v="2"/>
    <d v="2025-05-28T00:00:00"/>
    <d v="2025-06-03T00:00:00"/>
    <s v="0  DC"/>
    <s v="Atrasado"/>
    <d v="2025-06-03T00:00:00"/>
    <n v="6"/>
    <n v="405010"/>
    <m/>
    <n v="168530"/>
    <n v="221"/>
    <s v="Almoxarifados - Estoque geral"/>
    <n v="352"/>
    <n v="2097"/>
    <s v="CAUPECAS            "/>
    <s v="Recife"/>
    <x v="1"/>
    <x v="1"/>
    <m/>
    <x v="1"/>
    <n v="1"/>
    <n v="1"/>
    <n v="1"/>
    <n v="0"/>
    <m/>
    <x v="2"/>
  </r>
  <r>
    <x v="11"/>
    <m/>
    <x v="61"/>
    <n v="91925"/>
    <x v="2031"/>
    <x v="1"/>
    <n v="288"/>
    <n v="288"/>
    <n v="0"/>
    <d v="2025-06-05T00:00:00"/>
    <m/>
    <m/>
    <s v=""/>
    <s v=""/>
    <s v="Aguardando OC"/>
    <n v="40602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1"/>
    <m/>
    <x v="61"/>
    <n v="91926"/>
    <x v="2032"/>
    <x v="1"/>
    <n v="1215"/>
    <n v="1215"/>
    <m/>
    <d v="2025-06-05T00:00:00"/>
    <m/>
    <m/>
    <s v=""/>
    <s v=""/>
    <s v="Aguardando OC"/>
    <n v="40602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40"/>
    <n v="91927"/>
    <x v="2033"/>
    <x v="0"/>
    <n v="4"/>
    <n v="0"/>
    <n v="4"/>
    <d v="2025-05-28T00:00:00"/>
    <d v="2025-06-03T00:00:00"/>
    <s v="1  DC"/>
    <s v="Atrasado"/>
    <d v="2025-06-04T00:00:00"/>
    <n v="6"/>
    <n v="405025"/>
    <m/>
    <n v="168574"/>
    <n v="221"/>
    <s v="Almoxarifados - Estoque geral"/>
    <n v="334.04"/>
    <n v="12397"/>
    <s v="UNIMIL INDÚSTRIA "/>
    <s v="Piracicaba"/>
    <x v="4"/>
    <x v="1"/>
    <m/>
    <x v="1"/>
    <n v="1"/>
    <n v="1"/>
    <n v="0.14285714285714285"/>
    <n v="0"/>
    <m/>
    <x v="2"/>
  </r>
  <r>
    <x v="4"/>
    <m/>
    <x v="140"/>
    <n v="91928"/>
    <x v="2034"/>
    <x v="0"/>
    <n v="4"/>
    <n v="0"/>
    <n v="4"/>
    <d v="2025-05-28T00:00:00"/>
    <d v="2025-06-03T00:00:00"/>
    <s v="1  DC"/>
    <s v="Atrasado"/>
    <d v="2025-06-04T00:00:00"/>
    <n v="6"/>
    <n v="405026"/>
    <m/>
    <n v="168574"/>
    <n v="221"/>
    <s v="Almoxarifados - Estoque geral"/>
    <n v="6780.24"/>
    <n v="12397"/>
    <s v="UNIMIL INDÚSTRIA "/>
    <s v="Piracicaba"/>
    <x v="4"/>
    <x v="1"/>
    <m/>
    <x v="1"/>
    <n v="1"/>
    <n v="1"/>
    <n v="0.14285714285714285"/>
    <n v="0"/>
    <m/>
    <x v="2"/>
  </r>
  <r>
    <x v="4"/>
    <m/>
    <x v="140"/>
    <n v="91929"/>
    <x v="2035"/>
    <x v="0"/>
    <n v="4"/>
    <n v="0"/>
    <n v="4"/>
    <d v="2025-05-28T00:00:00"/>
    <d v="2025-06-03T00:00:00"/>
    <s v="20  DC"/>
    <s v="Atrasado"/>
    <d v="2025-06-23T00:00:00"/>
    <n v="6"/>
    <n v="405027"/>
    <m/>
    <n v="168574"/>
    <n v="221"/>
    <s v="Almoxarifados - Estoque geral"/>
    <n v="6780.24"/>
    <n v="12397"/>
    <s v="UNIMIL INDÚSTRIA "/>
    <s v="Piracicaba"/>
    <x v="4"/>
    <x v="1"/>
    <m/>
    <x v="1"/>
    <n v="1"/>
    <n v="1"/>
    <n v="0.14285714285714285"/>
    <n v="0"/>
    <m/>
    <x v="2"/>
  </r>
  <r>
    <x v="4"/>
    <m/>
    <x v="10"/>
    <n v="91930"/>
    <x v="2036"/>
    <x v="0"/>
    <n v="3"/>
    <n v="0"/>
    <n v="3"/>
    <d v="2025-05-28T00:00:00"/>
    <d v="2025-06-03T00:00:00"/>
    <s v="1  DC"/>
    <s v="Atrasado"/>
    <d v="2025-06-04T00:00:00"/>
    <n v="6"/>
    <n v="405029"/>
    <m/>
    <n v="168574"/>
    <n v="221"/>
    <s v="Almoxarifados - Estoque geral"/>
    <n v="3046.17"/>
    <n v="12397"/>
    <s v="UNIMIL INDÚSTRIA "/>
    <s v="Piracicaba"/>
    <x v="4"/>
    <x v="1"/>
    <m/>
    <x v="1"/>
    <n v="1"/>
    <n v="1"/>
    <n v="0.14285714285714285"/>
    <n v="0"/>
    <m/>
    <x v="2"/>
  </r>
  <r>
    <x v="2"/>
    <m/>
    <x v="17"/>
    <n v="91931"/>
    <x v="2037"/>
    <x v="0"/>
    <n v="1"/>
    <n v="0"/>
    <n v="1"/>
    <d v="2025-05-28T00:00:00"/>
    <d v="2025-06-03T00:00:00"/>
    <s v="3  DC"/>
    <s v="Atrasado"/>
    <d v="2025-06-06T00:00:00"/>
    <n v="6"/>
    <n v="405049"/>
    <m/>
    <n v="168528"/>
    <n v="221"/>
    <s v="Almoxarifados - Estoque geral"/>
    <n v="767.44"/>
    <n v="15127"/>
    <s v="EQUAGRIL LTDA"/>
    <s v="São Paulo"/>
    <x v="4"/>
    <x v="1"/>
    <m/>
    <x v="1"/>
    <n v="1"/>
    <n v="1"/>
    <n v="0.25"/>
    <n v="0"/>
    <m/>
    <x v="2"/>
  </r>
  <r>
    <x v="6"/>
    <m/>
    <x v="122"/>
    <n v="91942"/>
    <x v="2038"/>
    <x v="0"/>
    <n v="1"/>
    <n v="0"/>
    <n v="1"/>
    <d v="2025-05-29T00:00:00"/>
    <d v="2025-06-03T00:00:00"/>
    <m/>
    <s v=""/>
    <s v=""/>
    <n v="5"/>
    <n v="405097"/>
    <m/>
    <n v="168571"/>
    <n v="221"/>
    <s v="Almoxarifados - Estoque geral"/>
    <n v="23.39"/>
    <n v="13341"/>
    <s v="DISMA DISTRIBUIDORA"/>
    <s v="Araçatuba"/>
    <x v="4"/>
    <x v="1"/>
    <m/>
    <x v="1"/>
    <n v="1"/>
    <n v="1"/>
    <n v="0.125"/>
    <n v="0"/>
    <m/>
    <x v="2"/>
  </r>
  <r>
    <x v="6"/>
    <m/>
    <x v="122"/>
    <n v="91943"/>
    <x v="2039"/>
    <x v="0"/>
    <n v="4"/>
    <n v="0"/>
    <n v="4"/>
    <d v="2025-05-29T00:00:00"/>
    <d v="2025-06-03T00:00:00"/>
    <s v="1  DC"/>
    <s v="Atrasado"/>
    <d v="2025-06-04T00:00:00"/>
    <n v="5"/>
    <n v="405099"/>
    <m/>
    <n v="168571"/>
    <n v="221"/>
    <s v="Almoxarifados - Estoque geral"/>
    <n v="638.72"/>
    <n v="13341"/>
    <s v="DISMA DISTRIBUIDORA"/>
    <s v="Araçatuba"/>
    <x v="4"/>
    <x v="1"/>
    <m/>
    <x v="1"/>
    <n v="1"/>
    <n v="1"/>
    <n v="0.125"/>
    <n v="0"/>
    <m/>
    <x v="2"/>
  </r>
  <r>
    <x v="6"/>
    <m/>
    <x v="122"/>
    <n v="91944"/>
    <x v="2040"/>
    <x v="0"/>
    <n v="2"/>
    <n v="0"/>
    <n v="2"/>
    <d v="2025-05-29T00:00:00"/>
    <d v="2025-06-03T00:00:00"/>
    <m/>
    <s v=""/>
    <s v=""/>
    <n v="5"/>
    <n v="405100"/>
    <m/>
    <n v="168573"/>
    <n v="221"/>
    <s v="Almoxarifados - Estoque geral"/>
    <n v="430"/>
    <n v="14487"/>
    <s v="FL TRATORES "/>
    <s v="Recife"/>
    <x v="1"/>
    <x v="1"/>
    <m/>
    <x v="1"/>
    <n v="1"/>
    <n v="1"/>
    <n v="0.16666666666666666"/>
    <n v="0"/>
    <m/>
    <x v="2"/>
  </r>
  <r>
    <x v="6"/>
    <m/>
    <x v="122"/>
    <n v="91945"/>
    <x v="2041"/>
    <x v="0"/>
    <n v="1"/>
    <n v="0"/>
    <n v="1"/>
    <d v="2025-05-29T00:00:00"/>
    <d v="2025-06-03T00:00:00"/>
    <m/>
    <s v=""/>
    <s v=""/>
    <n v="5"/>
    <n v="405103"/>
    <m/>
    <n v="168573"/>
    <n v="221"/>
    <s v="Almoxarifados - Estoque geral"/>
    <n v="1250"/>
    <n v="14487"/>
    <s v="FL TRATORES "/>
    <s v="Recife"/>
    <x v="1"/>
    <x v="1"/>
    <m/>
    <x v="1"/>
    <n v="1"/>
    <n v="1"/>
    <n v="0.16666666666666666"/>
    <n v="0"/>
    <m/>
    <x v="2"/>
  </r>
  <r>
    <x v="6"/>
    <m/>
    <x v="117"/>
    <n v="91945"/>
    <x v="2041"/>
    <x v="0"/>
    <n v="1"/>
    <n v="1"/>
    <m/>
    <d v="2025-07-09T00:00:00"/>
    <d v="2025-07-15T00:00:00"/>
    <s v="12  UT"/>
    <s v="No prazo"/>
    <d v="2025-07-27T00:00:00"/>
    <n v="6"/>
    <n v="410968"/>
    <m/>
    <n v="170983"/>
    <n v="221"/>
    <s v="Almoxarifados - Estoque geral"/>
    <n v="1250"/>
    <n v="1237"/>
    <s v="MERCADAO DE TRATORES"/>
    <s v="Ourinhos"/>
    <x v="4"/>
    <x v="0"/>
    <m/>
    <x v="0"/>
    <n v="1"/>
    <n v="1"/>
    <n v="0.125"/>
    <n v="0"/>
    <m/>
    <x v="3"/>
  </r>
  <r>
    <x v="6"/>
    <m/>
    <x v="122"/>
    <n v="91946"/>
    <x v="2042"/>
    <x v="0"/>
    <n v="1"/>
    <n v="0"/>
    <n v="1"/>
    <d v="2025-05-29T00:00:00"/>
    <d v="2025-06-03T00:00:00"/>
    <m/>
    <s v=""/>
    <s v=""/>
    <n v="5"/>
    <n v="405105"/>
    <m/>
    <n v="168571"/>
    <n v="221"/>
    <s v="Almoxarifados - Estoque geral"/>
    <n v="2827"/>
    <n v="13341"/>
    <s v="DISMA DISTRIBUIDORA"/>
    <s v="Araçatuba"/>
    <x v="4"/>
    <x v="1"/>
    <m/>
    <x v="1"/>
    <n v="1"/>
    <n v="1"/>
    <n v="0.125"/>
    <n v="0"/>
    <m/>
    <x v="2"/>
  </r>
  <r>
    <x v="6"/>
    <m/>
    <x v="122"/>
    <n v="91947"/>
    <x v="2043"/>
    <x v="0"/>
    <n v="2"/>
    <n v="0"/>
    <n v="2"/>
    <d v="2025-05-29T00:00:00"/>
    <d v="2025-06-03T00:00:00"/>
    <m/>
    <s v=""/>
    <s v=""/>
    <n v="5"/>
    <n v="405101"/>
    <m/>
    <n v="168573"/>
    <n v="221"/>
    <s v="Almoxarifados - Estoque geral"/>
    <n v="280"/>
    <n v="14487"/>
    <s v="FL TRATORES "/>
    <s v="Recife"/>
    <x v="1"/>
    <x v="1"/>
    <m/>
    <x v="1"/>
    <n v="1"/>
    <n v="1"/>
    <n v="0.16666666666666666"/>
    <n v="0"/>
    <m/>
    <x v="2"/>
  </r>
  <r>
    <x v="6"/>
    <m/>
    <x v="48"/>
    <n v="91948"/>
    <x v="2044"/>
    <x v="0"/>
    <n v="1"/>
    <n v="0"/>
    <n v="1"/>
    <d v="2025-05-29T00:00:00"/>
    <d v="2025-06-03T00:00:00"/>
    <m/>
    <s v=""/>
    <s v=""/>
    <n v="5"/>
    <n v="405107"/>
    <m/>
    <n v="168569"/>
    <n v="221"/>
    <s v="Almoxarifados - Estoque geral"/>
    <n v="209"/>
    <n v="15702"/>
    <s v="MAQTRAL - PB"/>
    <s v="Bayeux"/>
    <x v="0"/>
    <x v="1"/>
    <m/>
    <x v="1"/>
    <n v="1"/>
    <n v="1"/>
    <n v="1"/>
    <n v="0"/>
    <m/>
    <x v="2"/>
  </r>
  <r>
    <x v="6"/>
    <m/>
    <x v="48"/>
    <n v="91949"/>
    <x v="2045"/>
    <x v="0"/>
    <n v="1"/>
    <n v="0"/>
    <n v="1"/>
    <d v="2025-05-29T00:00:00"/>
    <d v="2025-06-03T00:00:00"/>
    <s v="1  DC"/>
    <s v="Atrasado"/>
    <d v="2025-06-04T00:00:00"/>
    <n v="5"/>
    <n v="405108"/>
    <m/>
    <n v="168570"/>
    <n v="221"/>
    <s v="Almoxarifados - Estoque geral"/>
    <n v="331"/>
    <n v="13341"/>
    <s v="DISMA DISTRIBUIDORA"/>
    <s v="Araçatuba"/>
    <x v="4"/>
    <x v="1"/>
    <m/>
    <x v="1"/>
    <n v="1"/>
    <n v="1"/>
    <n v="0.5"/>
    <n v="0"/>
    <m/>
    <x v="2"/>
  </r>
  <r>
    <x v="6"/>
    <m/>
    <x v="48"/>
    <n v="91950"/>
    <x v="2046"/>
    <x v="0"/>
    <n v="1"/>
    <n v="0"/>
    <n v="1"/>
    <d v="2025-05-29T00:00:00"/>
    <d v="2025-06-23T00:00:00"/>
    <s v="0  DC"/>
    <s v="Atrasado"/>
    <d v="2025-06-23T00:00:00"/>
    <n v="25"/>
    <n v="405109"/>
    <m/>
    <n v="169636"/>
    <n v="221"/>
    <s v="Almoxarifados - Estoque geral"/>
    <n v="1000"/>
    <n v="14487"/>
    <s v="FL TRATORES "/>
    <s v="Recife"/>
    <x v="1"/>
    <x v="1"/>
    <m/>
    <x v="1"/>
    <n v="1"/>
    <n v="1"/>
    <n v="1"/>
    <n v="0"/>
    <m/>
    <x v="2"/>
  </r>
  <r>
    <x v="6"/>
    <m/>
    <x v="48"/>
    <n v="91951"/>
    <x v="2047"/>
    <x v="0"/>
    <n v="1"/>
    <n v="0"/>
    <n v="1"/>
    <d v="2025-05-29T00:00:00"/>
    <d v="2025-06-03T00:00:00"/>
    <s v="1  DC"/>
    <s v="Atrasado"/>
    <d v="2025-06-04T00:00:00"/>
    <n v="5"/>
    <n v="405110"/>
    <m/>
    <n v="168570"/>
    <n v="221"/>
    <s v="Almoxarifados - Estoque geral"/>
    <n v="1072"/>
    <n v="13341"/>
    <s v="DISMA DISTRIBUIDORA"/>
    <s v="Araçatuba"/>
    <x v="4"/>
    <x v="1"/>
    <m/>
    <x v="1"/>
    <n v="1"/>
    <n v="1"/>
    <n v="0.5"/>
    <n v="0"/>
    <m/>
    <x v="2"/>
  </r>
  <r>
    <x v="3"/>
    <m/>
    <x v="80"/>
    <n v="92027"/>
    <x v="2048"/>
    <x v="0"/>
    <n v="4"/>
    <n v="0"/>
    <n v="4"/>
    <d v="2025-05-30T00:00:00"/>
    <d v="2025-06-03T00:00:00"/>
    <s v="3  DC"/>
    <s v="Atrasado"/>
    <d v="2025-06-06T00:00:00"/>
    <n v="4"/>
    <n v="405394"/>
    <m/>
    <n v="168581"/>
    <n v="221"/>
    <s v="Almoxarifados - Estoque geral"/>
    <n v="2820"/>
    <n v="11319"/>
    <s v="EMPILHAPARTS "/>
    <s v="São Paulo"/>
    <x v="4"/>
    <x v="1"/>
    <m/>
    <x v="1"/>
    <n v="1"/>
    <n v="1"/>
    <n v="0.25"/>
    <n v="0"/>
    <m/>
    <x v="2"/>
  </r>
  <r>
    <x v="6"/>
    <m/>
    <x v="175"/>
    <n v="92028"/>
    <x v="2049"/>
    <x v="1"/>
    <n v="1"/>
    <n v="1"/>
    <n v="0"/>
    <d v="2025-05-30T00:00:00"/>
    <m/>
    <m/>
    <s v=""/>
    <s v=""/>
    <s v="Aguardando OC"/>
    <n v="405395"/>
    <m/>
    <n v="0"/>
    <n v="221"/>
    <s v="Almoxarifados - Estoque geral"/>
    <n v="0"/>
    <m/>
    <s v=""/>
    <s v=""/>
    <x v="3"/>
    <x v="0"/>
    <m/>
    <x v="0"/>
    <n v="1"/>
    <n v="1"/>
    <n v="0"/>
    <n v="1"/>
    <m/>
    <x v="2"/>
  </r>
  <r>
    <x v="3"/>
    <m/>
    <x v="80"/>
    <n v="92029"/>
    <x v="2050"/>
    <x v="0"/>
    <n v="1"/>
    <n v="0"/>
    <n v="1"/>
    <d v="2025-05-30T00:00:00"/>
    <d v="2025-06-03T00:00:00"/>
    <s v="3  DC"/>
    <s v="Atrasado"/>
    <d v="2025-06-06T00:00:00"/>
    <n v="4"/>
    <n v="405398"/>
    <m/>
    <n v="168581"/>
    <n v="221"/>
    <s v="Almoxarifados - Estoque geral"/>
    <n v="286"/>
    <n v="11319"/>
    <s v="EMPILHAPARTS "/>
    <s v="São Paulo"/>
    <x v="4"/>
    <x v="1"/>
    <m/>
    <x v="1"/>
    <n v="1"/>
    <n v="1"/>
    <n v="0.25"/>
    <n v="0"/>
    <m/>
    <x v="2"/>
  </r>
  <r>
    <x v="3"/>
    <m/>
    <x v="176"/>
    <n v="92029"/>
    <x v="2050"/>
    <x v="0"/>
    <n v="1"/>
    <n v="0"/>
    <n v="1"/>
    <d v="2025-05-30T00:00:00"/>
    <d v="2025-06-03T00:00:00"/>
    <m/>
    <s v=""/>
    <s v=""/>
    <n v="4"/>
    <n v="405399"/>
    <m/>
    <n v="168581"/>
    <n v="221"/>
    <s v="Almoxarifados - Estoque geral"/>
    <n v="286"/>
    <n v="11319"/>
    <s v="EMPILHAPARTS "/>
    <s v="São Paulo"/>
    <x v="4"/>
    <x v="1"/>
    <m/>
    <x v="1"/>
    <n v="1"/>
    <n v="1"/>
    <n v="0.25"/>
    <n v="0"/>
    <m/>
    <x v="2"/>
  </r>
  <r>
    <x v="3"/>
    <m/>
    <x v="176"/>
    <n v="92029"/>
    <x v="2050"/>
    <x v="0"/>
    <n v="1"/>
    <n v="0"/>
    <n v="1"/>
    <d v="2025-05-30T00:00:00"/>
    <d v="2025-06-03T00:00:00"/>
    <s v="3  DC"/>
    <s v="Atrasado"/>
    <d v="2025-06-06T00:00:00"/>
    <n v="4"/>
    <n v="405400"/>
    <m/>
    <n v="168581"/>
    <n v="221"/>
    <s v="Almoxarifados - Estoque geral"/>
    <n v="286"/>
    <n v="11319"/>
    <s v="EMPILHAPARTS "/>
    <s v="São Paulo"/>
    <x v="4"/>
    <x v="1"/>
    <m/>
    <x v="1"/>
    <n v="1"/>
    <n v="1"/>
    <n v="0.25"/>
    <n v="0"/>
    <m/>
    <x v="2"/>
  </r>
  <r>
    <x v="6"/>
    <m/>
    <x v="48"/>
    <n v="92031"/>
    <x v="2051"/>
    <x v="0"/>
    <n v="2"/>
    <n v="0"/>
    <n v="2"/>
    <d v="2025-05-31T00:00:00"/>
    <d v="2025-06-11T00:00:00"/>
    <s v="0  DC"/>
    <s v="Atrasado"/>
    <d v="2025-06-11T00:00:00"/>
    <n v="11"/>
    <n v="405436"/>
    <m/>
    <n v="168934"/>
    <n v="221"/>
    <s v="Almoxarifados - Estoque geral"/>
    <n v="196.32"/>
    <n v="14487"/>
    <s v="FL TRATORES "/>
    <s v="Recife"/>
    <x v="1"/>
    <x v="1"/>
    <m/>
    <x v="1"/>
    <n v="1"/>
    <n v="1"/>
    <n v="1"/>
    <n v="0"/>
    <m/>
    <x v="2"/>
  </r>
  <r>
    <x v="6"/>
    <m/>
    <x v="66"/>
    <n v="92031"/>
    <x v="2051"/>
    <x v="0"/>
    <n v="4"/>
    <n v="0"/>
    <n v="4"/>
    <d v="2025-05-31T00:00:00"/>
    <d v="2025-06-06T00:00:00"/>
    <s v="0  DC"/>
    <s v="Atrasado"/>
    <d v="2025-06-06T00:00:00"/>
    <n v="6"/>
    <n v="405450"/>
    <m/>
    <n v="168686"/>
    <n v="221"/>
    <s v="Almoxarifados - Estoque geral"/>
    <n v="252"/>
    <n v="14487"/>
    <s v="FL TRATORES "/>
    <s v="Recife"/>
    <x v="1"/>
    <x v="1"/>
    <m/>
    <x v="1"/>
    <n v="1"/>
    <n v="1"/>
    <n v="0.2"/>
    <n v="0"/>
    <m/>
    <x v="2"/>
  </r>
  <r>
    <x v="6"/>
    <m/>
    <x v="66"/>
    <n v="92033"/>
    <x v="2052"/>
    <x v="0"/>
    <n v="2"/>
    <n v="0"/>
    <n v="2"/>
    <d v="2025-05-31T00:00:00"/>
    <d v="2025-06-11T00:00:00"/>
    <s v="1  DC"/>
    <s v="Atrasado"/>
    <d v="2025-06-12T00:00:00"/>
    <n v="11"/>
    <n v="405448"/>
    <m/>
    <n v="168937"/>
    <n v="221"/>
    <s v="Almoxarifados - Estoque geral"/>
    <n v="125"/>
    <n v="15702"/>
    <s v="MAQTRAL - PB"/>
    <s v="Bayeux"/>
    <x v="0"/>
    <x v="1"/>
    <m/>
    <x v="1"/>
    <n v="1"/>
    <n v="1"/>
    <n v="1"/>
    <n v="0"/>
    <m/>
    <x v="2"/>
  </r>
  <r>
    <x v="6"/>
    <m/>
    <x v="66"/>
    <n v="92034"/>
    <x v="2053"/>
    <x v="0"/>
    <n v="2"/>
    <n v="0"/>
    <n v="2"/>
    <d v="2025-05-31T00:00:00"/>
    <d v="2025-06-11T00:00:00"/>
    <s v="1  DC"/>
    <s v="Atrasado"/>
    <d v="2025-06-12T00:00:00"/>
    <n v="11"/>
    <n v="405449"/>
    <m/>
    <n v="168936"/>
    <n v="221"/>
    <s v="Almoxarifados - Estoque geral"/>
    <n v="788"/>
    <n v="9824"/>
    <s v="COMERCIAL AGRICOLA"/>
    <s v="Recife"/>
    <x v="1"/>
    <x v="1"/>
    <m/>
    <x v="1"/>
    <n v="1"/>
    <n v="1"/>
    <n v="0.5"/>
    <n v="0"/>
    <m/>
    <x v="2"/>
  </r>
  <r>
    <x v="6"/>
    <m/>
    <x v="24"/>
    <n v="92058"/>
    <x v="2054"/>
    <x v="0"/>
    <n v="1"/>
    <n v="0"/>
    <n v="1"/>
    <d v="2025-06-02T00:00:00"/>
    <d v="2025-06-11T00:00:00"/>
    <s v="1  DC"/>
    <s v="Atrasado"/>
    <d v="2025-06-12T00:00:00"/>
    <n v="9"/>
    <n v="405595"/>
    <m/>
    <n v="168940"/>
    <n v="221"/>
    <s v="Almoxarifados - Estoque geral"/>
    <n v="227.96"/>
    <n v="13341"/>
    <s v="DISMA DISTRIBUIDORA"/>
    <s v="Araçatuba"/>
    <x v="4"/>
    <x v="1"/>
    <m/>
    <x v="1"/>
    <n v="1"/>
    <n v="1"/>
    <n v="0.125"/>
    <n v="0"/>
    <m/>
    <x v="0"/>
  </r>
  <r>
    <x v="6"/>
    <m/>
    <x v="24"/>
    <n v="92059"/>
    <x v="2055"/>
    <x v="0"/>
    <n v="2"/>
    <n v="0"/>
    <n v="2"/>
    <d v="2025-06-02T00:00:00"/>
    <d v="2025-06-11T00:00:00"/>
    <s v="5  DC"/>
    <s v="Atrasado"/>
    <d v="2025-06-16T00:00:00"/>
    <n v="9"/>
    <n v="405597"/>
    <m/>
    <n v="168940"/>
    <n v="221"/>
    <s v="Almoxarifados - Estoque geral"/>
    <n v="55.94"/>
    <n v="13341"/>
    <s v="DISMA DISTRIBUIDORA"/>
    <s v="Araçatuba"/>
    <x v="4"/>
    <x v="1"/>
    <m/>
    <x v="1"/>
    <n v="1"/>
    <n v="1"/>
    <n v="0.125"/>
    <n v="0"/>
    <m/>
    <x v="0"/>
  </r>
  <r>
    <x v="6"/>
    <m/>
    <x v="23"/>
    <n v="92060"/>
    <x v="2056"/>
    <x v="0"/>
    <n v="2"/>
    <n v="0"/>
    <n v="2"/>
    <d v="2025-06-02T00:00:00"/>
    <d v="2025-06-11T00:00:00"/>
    <s v="5  DC"/>
    <s v="Atrasado"/>
    <d v="2025-06-16T00:00:00"/>
    <n v="9"/>
    <n v="405599"/>
    <m/>
    <n v="168940"/>
    <n v="221"/>
    <s v="Almoxarifados - Estoque geral"/>
    <n v="138.63999999999999"/>
    <n v="13341"/>
    <s v="DISMA DISTRIBUIDORA"/>
    <s v="Araçatuba"/>
    <x v="4"/>
    <x v="1"/>
    <m/>
    <x v="1"/>
    <n v="1"/>
    <n v="1"/>
    <n v="0.125"/>
    <n v="0"/>
    <m/>
    <x v="0"/>
  </r>
  <r>
    <x v="6"/>
    <m/>
    <x v="23"/>
    <n v="92061"/>
    <x v="2057"/>
    <x v="0"/>
    <n v="2"/>
    <n v="0"/>
    <n v="2"/>
    <d v="2025-06-02T00:00:00"/>
    <d v="2025-06-11T00:00:00"/>
    <s v="5  DC"/>
    <s v="Atrasado"/>
    <d v="2025-06-16T00:00:00"/>
    <n v="9"/>
    <n v="405600"/>
    <m/>
    <n v="168940"/>
    <n v="221"/>
    <s v="Almoxarifados - Estoque geral"/>
    <n v="138.74"/>
    <n v="13341"/>
    <s v="DISMA DISTRIBUIDORA"/>
    <s v="Araçatuba"/>
    <x v="4"/>
    <x v="1"/>
    <m/>
    <x v="1"/>
    <n v="1"/>
    <n v="1"/>
    <n v="0.125"/>
    <n v="0"/>
    <m/>
    <x v="0"/>
  </r>
  <r>
    <x v="6"/>
    <m/>
    <x v="23"/>
    <n v="92061"/>
    <x v="2057"/>
    <x v="0"/>
    <n v="2"/>
    <n v="0"/>
    <n v="2"/>
    <d v="2025-06-02T00:00:00"/>
    <d v="2025-06-11T00:00:00"/>
    <s v="5  DC"/>
    <s v="Atrasado"/>
    <d v="2025-06-16T00:00:00"/>
    <n v="9"/>
    <n v="405601"/>
    <m/>
    <n v="168940"/>
    <n v="221"/>
    <s v="Almoxarifados - Estoque geral"/>
    <n v="138.74"/>
    <n v="13341"/>
    <s v="DISMA DISTRIBUIDORA"/>
    <s v="Araçatuba"/>
    <x v="4"/>
    <x v="1"/>
    <m/>
    <x v="1"/>
    <n v="1"/>
    <n v="1"/>
    <n v="0.125"/>
    <n v="0"/>
    <m/>
    <x v="0"/>
  </r>
  <r>
    <x v="6"/>
    <m/>
    <x v="23"/>
    <n v="92062"/>
    <x v="2058"/>
    <x v="0"/>
    <n v="2"/>
    <n v="0"/>
    <n v="2"/>
    <d v="2025-06-02T00:00:00"/>
    <d v="2025-06-11T00:00:00"/>
    <s v="1  DC"/>
    <s v="Atrasado"/>
    <d v="2025-06-12T00:00:00"/>
    <n v="9"/>
    <n v="405602"/>
    <m/>
    <n v="168940"/>
    <n v="221"/>
    <s v="Almoxarifados - Estoque geral"/>
    <n v="485"/>
    <n v="13341"/>
    <s v="DISMA DISTRIBUIDORA"/>
    <s v="Araçatuba"/>
    <x v="4"/>
    <x v="1"/>
    <m/>
    <x v="1"/>
    <n v="1"/>
    <n v="1"/>
    <n v="0.125"/>
    <n v="0"/>
    <m/>
    <x v="0"/>
  </r>
  <r>
    <x v="6"/>
    <m/>
    <x v="23"/>
    <n v="92063"/>
    <x v="2059"/>
    <x v="0"/>
    <n v="2"/>
    <n v="0"/>
    <n v="2"/>
    <d v="2025-06-02T00:00:00"/>
    <d v="2025-06-11T00:00:00"/>
    <s v="5  DC"/>
    <s v="Atrasado"/>
    <d v="2025-06-16T00:00:00"/>
    <n v="9"/>
    <n v="405603"/>
    <m/>
    <n v="168940"/>
    <n v="221"/>
    <s v="Almoxarifados - Estoque geral"/>
    <n v="486"/>
    <n v="13341"/>
    <s v="DISMA DISTRIBUIDORA"/>
    <s v="Araçatuba"/>
    <x v="4"/>
    <x v="1"/>
    <m/>
    <x v="1"/>
    <n v="1"/>
    <n v="1"/>
    <n v="0.125"/>
    <n v="0"/>
    <m/>
    <x v="0"/>
  </r>
  <r>
    <x v="6"/>
    <m/>
    <x v="23"/>
    <n v="92064"/>
    <x v="2060"/>
    <x v="0"/>
    <n v="4"/>
    <n v="0"/>
    <n v="4"/>
    <d v="2025-06-02T00:00:00"/>
    <d v="2025-06-11T00:00:00"/>
    <s v="5  DC"/>
    <s v="Atrasado"/>
    <d v="2025-06-16T00:00:00"/>
    <n v="9"/>
    <n v="405605"/>
    <m/>
    <n v="168940"/>
    <n v="221"/>
    <s v="Almoxarifados - Estoque geral"/>
    <n v="147.44"/>
    <n v="13341"/>
    <s v="DISMA DISTRIBUIDORA"/>
    <s v="Araçatuba"/>
    <x v="4"/>
    <x v="1"/>
    <m/>
    <x v="1"/>
    <n v="1"/>
    <n v="1"/>
    <n v="0.125"/>
    <n v="0"/>
    <m/>
    <x v="0"/>
  </r>
  <r>
    <x v="6"/>
    <m/>
    <x v="51"/>
    <n v="92065"/>
    <x v="2061"/>
    <x v="0"/>
    <n v="4"/>
    <n v="0"/>
    <n v="4"/>
    <d v="2025-06-04T00:00:00"/>
    <d v="2025-06-11T00:00:00"/>
    <s v="4  DC"/>
    <s v="Atrasado"/>
    <d v="2025-06-15T00:00:00"/>
    <n v="7"/>
    <n v="405808"/>
    <m/>
    <n v="168951"/>
    <n v="221"/>
    <s v="Almoxarifados - Estoque geral"/>
    <n v="1013.72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48"/>
    <n v="92073"/>
    <x v="2062"/>
    <x v="0"/>
    <n v="6"/>
    <n v="0"/>
    <n v="6"/>
    <d v="2025-06-05T00:00:00"/>
    <d v="2025-06-11T00:00:00"/>
    <s v="0  DC"/>
    <s v="Atrasado"/>
    <d v="2025-06-11T00:00:00"/>
    <n v="6"/>
    <n v="406186"/>
    <m/>
    <n v="168978"/>
    <n v="221"/>
    <s v="Almoxarifados - Estoque geral"/>
    <n v="30"/>
    <n v="14487"/>
    <s v="FL TRATORES "/>
    <s v="Recife"/>
    <x v="1"/>
    <x v="1"/>
    <m/>
    <x v="1"/>
    <n v="1"/>
    <n v="1"/>
    <n v="0.2"/>
    <n v="0"/>
    <m/>
    <x v="0"/>
  </r>
  <r>
    <x v="6"/>
    <m/>
    <x v="48"/>
    <n v="92074"/>
    <x v="2063"/>
    <x v="0"/>
    <n v="6"/>
    <n v="0"/>
    <n v="6"/>
    <d v="2025-06-05T00:00:00"/>
    <d v="2025-06-11T00:00:00"/>
    <s v="1  DC"/>
    <s v="Atrasado"/>
    <d v="2025-06-12T00:00:00"/>
    <n v="6"/>
    <n v="406188"/>
    <m/>
    <n v="168979"/>
    <n v="221"/>
    <s v="Almoxarifados - Estoque geral"/>
    <n v="5.76"/>
    <n v="13341"/>
    <s v="DISMA DISTRIBUIDORA"/>
    <s v="Araçatuba"/>
    <x v="4"/>
    <x v="1"/>
    <m/>
    <x v="1"/>
    <n v="1"/>
    <n v="1"/>
    <n v="0.16666666666666666"/>
    <n v="0"/>
    <m/>
    <x v="0"/>
  </r>
  <r>
    <x v="5"/>
    <m/>
    <x v="81"/>
    <n v="92106"/>
    <x v="2064"/>
    <x v="0"/>
    <n v="1"/>
    <n v="1"/>
    <m/>
    <d v="2025-06-04T00:00:00"/>
    <d v="2025-07-10T00:00:00"/>
    <s v="0  DC"/>
    <s v="Atrasado"/>
    <d v="2025-07-10T00:00:00"/>
    <n v="36"/>
    <n v="405840"/>
    <m/>
    <n v="170727"/>
    <n v="221"/>
    <s v="Almoxarifados - Estoque geral"/>
    <n v="5373.09"/>
    <n v="3547"/>
    <s v="IONICS              "/>
    <s v="Florianópolis"/>
    <x v="9"/>
    <x v="0"/>
    <m/>
    <x v="0"/>
    <n v="1"/>
    <n v="1"/>
    <n v="0.5"/>
    <n v="0"/>
    <m/>
    <x v="0"/>
  </r>
  <r>
    <x v="5"/>
    <m/>
    <x v="81"/>
    <n v="92107"/>
    <x v="2065"/>
    <x v="0"/>
    <n v="1"/>
    <n v="1"/>
    <m/>
    <d v="2025-06-04T00:00:00"/>
    <d v="2025-07-10T00:00:00"/>
    <s v="0  DC"/>
    <s v="Atrasado"/>
    <d v="2025-07-10T00:00:00"/>
    <n v="36"/>
    <n v="405841"/>
    <m/>
    <n v="170727"/>
    <n v="221"/>
    <s v="Almoxarifados - Estoque geral"/>
    <n v="21758.82"/>
    <n v="3547"/>
    <s v="IONICS              "/>
    <s v="Florianópolis"/>
    <x v="9"/>
    <x v="0"/>
    <m/>
    <x v="0"/>
    <n v="1"/>
    <n v="1"/>
    <n v="0.5"/>
    <n v="0"/>
    <m/>
    <x v="0"/>
  </r>
  <r>
    <x v="6"/>
    <m/>
    <x v="51"/>
    <n v="92112"/>
    <x v="2066"/>
    <x v="0"/>
    <n v="4"/>
    <n v="0"/>
    <n v="4"/>
    <d v="2025-06-04T00:00:00"/>
    <d v="2025-06-11T00:00:00"/>
    <s v="4  DC"/>
    <s v="Atrasado"/>
    <d v="2025-06-15T00:00:00"/>
    <n v="7"/>
    <n v="405825"/>
    <m/>
    <n v="168951"/>
    <n v="221"/>
    <s v="Almoxarifados - Estoque geral"/>
    <n v="1.4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51"/>
    <n v="92114"/>
    <x v="2067"/>
    <x v="0"/>
    <n v="4"/>
    <n v="0"/>
    <n v="4"/>
    <d v="2025-06-04T00:00:00"/>
    <d v="2025-06-11T00:00:00"/>
    <s v="4  DC"/>
    <s v="Atrasado"/>
    <d v="2025-06-15T00:00:00"/>
    <n v="7"/>
    <n v="405826"/>
    <m/>
    <n v="168951"/>
    <n v="221"/>
    <s v="Almoxarifados - Estoque geral"/>
    <n v="0.8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51"/>
    <n v="92116"/>
    <x v="2068"/>
    <x v="0"/>
    <n v="4"/>
    <n v="0"/>
    <n v="4"/>
    <d v="2025-06-04T00:00:00"/>
    <d v="2025-06-11T00:00:00"/>
    <s v="4  DC"/>
    <s v="Atrasado"/>
    <d v="2025-06-15T00:00:00"/>
    <n v="7"/>
    <n v="405832"/>
    <m/>
    <n v="168951"/>
    <n v="221"/>
    <s v="Almoxarifados - Estoque geral"/>
    <n v="4.2"/>
    <n v="3465"/>
    <s v="MAQNELSON AGRICOLA L"/>
    <s v="Itumbiara"/>
    <x v="2"/>
    <x v="1"/>
    <m/>
    <x v="1"/>
    <n v="1"/>
    <n v="1"/>
    <n v="4.1666666666666664E-2"/>
    <n v="0"/>
    <m/>
    <x v="0"/>
  </r>
  <r>
    <x v="3"/>
    <m/>
    <x v="152"/>
    <n v="92125"/>
    <x v="2069"/>
    <x v="0"/>
    <n v="1"/>
    <n v="0"/>
    <n v="1"/>
    <d v="2025-06-25T00:00:00"/>
    <d v="2025-07-12T00:00:00"/>
    <s v="3  DC"/>
    <s v="Atrasado"/>
    <d v="2025-07-15T00:00:00"/>
    <n v="17"/>
    <n v="408918"/>
    <m/>
    <n v="170838"/>
    <n v="221"/>
    <s v="Almoxarifados - Estoque geral"/>
    <n v="712.5"/>
    <n v="10413"/>
    <s v="NORMAQ"/>
    <s v="Recife"/>
    <x v="1"/>
    <x v="1"/>
    <m/>
    <x v="1"/>
    <n v="1"/>
    <n v="1"/>
    <n v="0.5"/>
    <n v="0"/>
    <m/>
    <x v="0"/>
  </r>
  <r>
    <x v="6"/>
    <m/>
    <x v="51"/>
    <n v="92134"/>
    <x v="2070"/>
    <x v="0"/>
    <n v="1"/>
    <n v="0"/>
    <n v="1"/>
    <d v="2025-06-04T00:00:00"/>
    <d v="2025-06-11T00:00:00"/>
    <s v="4  DC"/>
    <s v="Atrasado"/>
    <d v="2025-06-15T00:00:00"/>
    <n v="7"/>
    <n v="405812"/>
    <m/>
    <n v="168951"/>
    <n v="221"/>
    <s v="Almoxarifados - Estoque geral"/>
    <n v="120.37"/>
    <n v="3465"/>
    <s v="MAQNELSON AGRICOLA L"/>
    <s v="Itumbiara"/>
    <x v="2"/>
    <x v="1"/>
    <m/>
    <x v="1"/>
    <n v="1"/>
    <n v="1"/>
    <n v="4.1666666666666664E-2"/>
    <n v="0"/>
    <m/>
    <x v="0"/>
  </r>
  <r>
    <x v="6"/>
    <m/>
    <x v="51"/>
    <n v="92135"/>
    <x v="2071"/>
    <x v="1"/>
    <n v="6"/>
    <n v="6"/>
    <m/>
    <d v="2025-06-04T00:00:00"/>
    <m/>
    <m/>
    <s v=""/>
    <s v=""/>
    <s v="Aguardando OC"/>
    <n v="40581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65"/>
    <n v="92136"/>
    <x v="2072"/>
    <x v="0"/>
    <n v="1"/>
    <n v="0"/>
    <n v="1"/>
    <d v="2025-06-04T00:00:00"/>
    <d v="2025-06-11T00:00:00"/>
    <s v="1  DC"/>
    <s v="Atrasado"/>
    <d v="2025-06-12T00:00:00"/>
    <n v="7"/>
    <n v="405835"/>
    <m/>
    <n v="168946"/>
    <n v="221"/>
    <s v="Almoxarifados - Estoque geral"/>
    <n v="95"/>
    <n v="13341"/>
    <s v="DISMA DISTRIBUIDORA"/>
    <s v="Araçatuba"/>
    <x v="4"/>
    <x v="1"/>
    <m/>
    <x v="1"/>
    <n v="1"/>
    <n v="1"/>
    <n v="8.3333333333333329E-2"/>
    <n v="0"/>
    <m/>
    <x v="0"/>
  </r>
  <r>
    <x v="6"/>
    <m/>
    <x v="66"/>
    <n v="92136"/>
    <x v="2072"/>
    <x v="0"/>
    <n v="1"/>
    <n v="0"/>
    <n v="1"/>
    <d v="2025-06-04T00:00:00"/>
    <d v="2025-06-11T00:00:00"/>
    <s v="1  DC"/>
    <s v="Atrasado"/>
    <d v="2025-06-12T00:00:00"/>
    <n v="7"/>
    <n v="405868"/>
    <m/>
    <n v="168946"/>
    <n v="221"/>
    <s v="Almoxarifados - Estoque geral"/>
    <n v="95"/>
    <n v="13341"/>
    <s v="DISMA DISTRIBUIDORA"/>
    <s v="Araçatuba"/>
    <x v="4"/>
    <x v="1"/>
    <m/>
    <x v="1"/>
    <n v="1"/>
    <n v="1"/>
    <n v="8.3333333333333329E-2"/>
    <n v="0"/>
    <m/>
    <x v="0"/>
  </r>
  <r>
    <x v="6"/>
    <m/>
    <x v="65"/>
    <n v="92137"/>
    <x v="2073"/>
    <x v="0"/>
    <n v="1"/>
    <n v="0"/>
    <n v="1"/>
    <d v="2025-06-04T00:00:00"/>
    <d v="2025-06-11T00:00:00"/>
    <s v="1  DC"/>
    <s v="Atrasado"/>
    <d v="2025-06-12T00:00:00"/>
    <n v="7"/>
    <n v="405836"/>
    <m/>
    <n v="168946"/>
    <n v="221"/>
    <s v="Almoxarifados - Estoque geral"/>
    <n v="104"/>
    <n v="13341"/>
    <s v="DISMA DISTRIBUIDORA"/>
    <s v="Araçatuba"/>
    <x v="4"/>
    <x v="1"/>
    <m/>
    <x v="1"/>
    <n v="1"/>
    <n v="1"/>
    <n v="8.3333333333333329E-2"/>
    <n v="0"/>
    <m/>
    <x v="0"/>
  </r>
  <r>
    <x v="6"/>
    <m/>
    <x v="66"/>
    <n v="92137"/>
    <x v="2073"/>
    <x v="0"/>
    <n v="1"/>
    <n v="0"/>
    <n v="1"/>
    <d v="2025-06-04T00:00:00"/>
    <d v="2025-06-11T00:00:00"/>
    <s v="1  DC"/>
    <s v="Atrasado"/>
    <d v="2025-06-12T00:00:00"/>
    <n v="7"/>
    <n v="405869"/>
    <m/>
    <n v="168946"/>
    <n v="221"/>
    <s v="Almoxarifados - Estoque geral"/>
    <n v="104"/>
    <n v="13341"/>
    <s v="DISMA DISTRIBUIDORA"/>
    <s v="Araçatuba"/>
    <x v="4"/>
    <x v="1"/>
    <m/>
    <x v="1"/>
    <n v="1"/>
    <n v="1"/>
    <n v="8.3333333333333329E-2"/>
    <n v="0"/>
    <m/>
    <x v="0"/>
  </r>
  <r>
    <x v="6"/>
    <m/>
    <x v="66"/>
    <n v="92137"/>
    <x v="2073"/>
    <x v="0"/>
    <n v="1"/>
    <n v="0"/>
    <n v="1"/>
    <d v="2025-06-04T00:00:00"/>
    <d v="2025-06-11T00:00:00"/>
    <s v="1  DC"/>
    <s v="Atrasado"/>
    <d v="2025-06-12T00:00:00"/>
    <n v="7"/>
    <n v="405871"/>
    <m/>
    <n v="168946"/>
    <n v="221"/>
    <s v="Almoxarifados - Estoque geral"/>
    <n v="104"/>
    <n v="13341"/>
    <s v="DISMA DISTRIBUIDORA"/>
    <s v="Araçatuba"/>
    <x v="4"/>
    <x v="1"/>
    <m/>
    <x v="1"/>
    <n v="1"/>
    <n v="1"/>
    <n v="8.3333333333333329E-2"/>
    <n v="0"/>
    <m/>
    <x v="0"/>
  </r>
  <r>
    <x v="5"/>
    <m/>
    <x v="81"/>
    <n v="92138"/>
    <x v="2074"/>
    <x v="0"/>
    <n v="1"/>
    <n v="0"/>
    <n v="1"/>
    <d v="2025-06-04T00:00:00"/>
    <d v="2025-07-10T00:00:00"/>
    <s v="0  DC"/>
    <s v="Atrasado"/>
    <d v="2025-07-10T00:00:00"/>
    <n v="36"/>
    <n v="405842"/>
    <m/>
    <n v="170728"/>
    <n v="221"/>
    <s v="Almoxarifados - Estoque geral"/>
    <n v="3500"/>
    <n v="3547"/>
    <s v="IONICS              "/>
    <s v="Florianópolis"/>
    <x v="9"/>
    <x v="1"/>
    <m/>
    <x v="1"/>
    <n v="1"/>
    <n v="1"/>
    <n v="1"/>
    <n v="0"/>
    <m/>
    <x v="0"/>
  </r>
  <r>
    <x v="4"/>
    <m/>
    <x v="151"/>
    <n v="92139"/>
    <x v="2075"/>
    <x v="0"/>
    <n v="1"/>
    <n v="0"/>
    <n v="1"/>
    <d v="2025-06-04T00:00:00"/>
    <d v="2025-06-11T00:00:00"/>
    <s v="10  DC"/>
    <s v="Atrasado"/>
    <d v="2025-06-21T00:00:00"/>
    <n v="7"/>
    <n v="405845"/>
    <m/>
    <n v="168960"/>
    <n v="221"/>
    <s v="Almoxarifados - Estoque geral"/>
    <n v="2308.27"/>
    <n v="14709"/>
    <s v="PLANTAR TECNOLOGIAS"/>
    <s v="Maceió"/>
    <x v="5"/>
    <x v="1"/>
    <m/>
    <x v="1"/>
    <n v="1"/>
    <n v="1"/>
    <n v="0.5"/>
    <n v="0"/>
    <m/>
    <x v="0"/>
  </r>
  <r>
    <x v="4"/>
    <m/>
    <x v="151"/>
    <n v="92140"/>
    <x v="2076"/>
    <x v="0"/>
    <n v="1"/>
    <n v="0"/>
    <n v="1"/>
    <d v="2025-06-04T00:00:00"/>
    <d v="2025-06-11T00:00:00"/>
    <s v="1  DC"/>
    <s v="Atrasado"/>
    <d v="2025-06-12T00:00:00"/>
    <n v="7"/>
    <n v="405846"/>
    <m/>
    <n v="168959"/>
    <n v="221"/>
    <s v="Almoxarifados - Estoque geral"/>
    <n v="27"/>
    <n v="12397"/>
    <s v="UNIMIL INDÚSTRIA "/>
    <s v="Piracicaba"/>
    <x v="4"/>
    <x v="1"/>
    <m/>
    <x v="1"/>
    <n v="1"/>
    <n v="1"/>
    <n v="0.14285714285714285"/>
    <n v="0"/>
    <m/>
    <x v="0"/>
  </r>
  <r>
    <x v="4"/>
    <m/>
    <x v="151"/>
    <n v="92141"/>
    <x v="2077"/>
    <x v="0"/>
    <n v="1"/>
    <n v="0"/>
    <n v="1"/>
    <d v="2025-06-04T00:00:00"/>
    <d v="2025-06-11T00:00:00"/>
    <s v="1  DC"/>
    <s v="Atrasado"/>
    <d v="2025-06-12T00:00:00"/>
    <n v="7"/>
    <n v="405847"/>
    <m/>
    <n v="168959"/>
    <n v="221"/>
    <s v="Almoxarifados - Estoque geral"/>
    <n v="27"/>
    <n v="12397"/>
    <s v="UNIMIL INDÚSTRIA "/>
    <s v="Piracicaba"/>
    <x v="4"/>
    <x v="1"/>
    <m/>
    <x v="1"/>
    <n v="1"/>
    <n v="1"/>
    <n v="0.14285714285714285"/>
    <n v="0"/>
    <m/>
    <x v="0"/>
  </r>
  <r>
    <x v="4"/>
    <m/>
    <x v="151"/>
    <n v="92142"/>
    <x v="2078"/>
    <x v="0"/>
    <n v="1"/>
    <n v="1"/>
    <m/>
    <d v="2025-06-04T00:00:00"/>
    <d v="2025-06-11T00:00:00"/>
    <s v="30  DC"/>
    <s v="Atrasado"/>
    <d v="2025-07-11T00:00:00"/>
    <n v="7"/>
    <n v="405848"/>
    <m/>
    <n v="168960"/>
    <n v="221"/>
    <s v="Almoxarifados - Estoque geral"/>
    <n v="3792.7"/>
    <n v="14709"/>
    <s v="PLANTAR TECNOLOGIAS"/>
    <s v="Maceió"/>
    <x v="5"/>
    <x v="0"/>
    <m/>
    <x v="0"/>
    <n v="1"/>
    <n v="1"/>
    <n v="0.5"/>
    <n v="0"/>
    <m/>
    <x v="0"/>
  </r>
  <r>
    <x v="4"/>
    <m/>
    <x v="151"/>
    <n v="92143"/>
    <x v="2079"/>
    <x v="0"/>
    <n v="2"/>
    <n v="0"/>
    <n v="2"/>
    <d v="2025-06-04T00:00:00"/>
    <d v="2025-06-11T00:00:00"/>
    <s v="1  DC"/>
    <s v="Atrasado"/>
    <d v="2025-06-12T00:00:00"/>
    <n v="7"/>
    <n v="405849"/>
    <m/>
    <n v="168959"/>
    <n v="221"/>
    <s v="Almoxarifados - Estoque geral"/>
    <n v="201.4"/>
    <n v="12397"/>
    <s v="UNIMIL INDÚSTRIA "/>
    <s v="Piracicaba"/>
    <x v="4"/>
    <x v="1"/>
    <m/>
    <x v="1"/>
    <n v="1"/>
    <n v="1"/>
    <n v="0.14285714285714285"/>
    <n v="0"/>
    <m/>
    <x v="0"/>
  </r>
  <r>
    <x v="4"/>
    <m/>
    <x v="151"/>
    <n v="92144"/>
    <x v="2080"/>
    <x v="0"/>
    <n v="1"/>
    <n v="0"/>
    <n v="1"/>
    <d v="2025-06-04T00:00:00"/>
    <d v="2025-06-11T00:00:00"/>
    <s v="1  DC"/>
    <s v="Atrasado"/>
    <d v="2025-06-12T00:00:00"/>
    <n v="7"/>
    <n v="405850"/>
    <m/>
    <n v="168959"/>
    <n v="221"/>
    <s v="Almoxarifados - Estoque geral"/>
    <n v="88.7"/>
    <n v="12397"/>
    <s v="UNIMIL INDÚSTRIA "/>
    <s v="Piracicaba"/>
    <x v="4"/>
    <x v="1"/>
    <m/>
    <x v="1"/>
    <n v="1"/>
    <n v="1"/>
    <n v="0.14285714285714285"/>
    <n v="0"/>
    <m/>
    <x v="0"/>
  </r>
  <r>
    <x v="4"/>
    <m/>
    <x v="151"/>
    <n v="92145"/>
    <x v="2081"/>
    <x v="0"/>
    <n v="8"/>
    <n v="0"/>
    <n v="8"/>
    <d v="2025-06-04T00:00:00"/>
    <d v="2025-06-11T00:00:00"/>
    <s v="1  DC"/>
    <s v="Atrasado"/>
    <d v="2025-06-12T00:00:00"/>
    <n v="7"/>
    <n v="405851"/>
    <m/>
    <n v="168959"/>
    <n v="221"/>
    <s v="Almoxarifados - Estoque geral"/>
    <n v="350.43"/>
    <n v="12397"/>
    <s v="UNIMIL INDÚSTRIA "/>
    <s v="Piracicaba"/>
    <x v="4"/>
    <x v="1"/>
    <m/>
    <x v="1"/>
    <n v="1"/>
    <n v="1"/>
    <n v="0.14285714285714285"/>
    <n v="0"/>
    <m/>
    <x v="0"/>
  </r>
  <r>
    <x v="4"/>
    <m/>
    <x v="151"/>
    <n v="92146"/>
    <x v="2082"/>
    <x v="0"/>
    <n v="1"/>
    <n v="0"/>
    <n v="1"/>
    <d v="2025-06-04T00:00:00"/>
    <d v="2025-06-11T00:00:00"/>
    <s v="1  DC"/>
    <s v="Atrasado"/>
    <d v="2025-06-12T00:00:00"/>
    <n v="7"/>
    <n v="405852"/>
    <m/>
    <n v="168959"/>
    <n v="221"/>
    <s v="Almoxarifados - Estoque geral"/>
    <n v="96.13"/>
    <n v="12397"/>
    <s v="UNIMIL INDÚSTRIA "/>
    <s v="Piracicaba"/>
    <x v="4"/>
    <x v="1"/>
    <m/>
    <x v="1"/>
    <n v="1"/>
    <n v="1"/>
    <n v="0.14285714285714285"/>
    <n v="0"/>
    <m/>
    <x v="0"/>
  </r>
  <r>
    <x v="4"/>
    <m/>
    <x v="151"/>
    <n v="92147"/>
    <x v="2083"/>
    <x v="0"/>
    <n v="1"/>
    <n v="0"/>
    <n v="1"/>
    <d v="2025-06-04T00:00:00"/>
    <d v="2025-06-11T00:00:00"/>
    <s v="1  DC"/>
    <s v="Atrasado"/>
    <d v="2025-06-12T00:00:00"/>
    <n v="7"/>
    <n v="405853"/>
    <m/>
    <n v="168959"/>
    <n v="221"/>
    <s v="Almoxarifados - Estoque geral"/>
    <n v="94.64"/>
    <n v="12397"/>
    <s v="UNIMIL INDÚSTRIA "/>
    <s v="Piracicaba"/>
    <x v="4"/>
    <x v="1"/>
    <m/>
    <x v="1"/>
    <n v="1"/>
    <n v="1"/>
    <n v="0.14285714285714285"/>
    <n v="0"/>
    <m/>
    <x v="0"/>
  </r>
  <r>
    <x v="11"/>
    <m/>
    <x v="61"/>
    <n v="92186"/>
    <x v="2084"/>
    <x v="0"/>
    <n v="670"/>
    <n v="0"/>
    <n v="670"/>
    <d v="2025-06-05T00:00:00"/>
    <d v="2025-06-13T00:00:00"/>
    <s v="0  DC"/>
    <s v="Atrasado"/>
    <d v="2025-06-13T00:00:00"/>
    <n v="8"/>
    <n v="406014"/>
    <m/>
    <n v="169095"/>
    <n v="221"/>
    <s v="Almoxarifados - Estoque geral"/>
    <n v="3772.1"/>
    <n v="5779"/>
    <s v="ARCELOR MITTAL DISTRIBUIÇÃO"/>
    <s v="Jaboatão dos Guararapes"/>
    <x v="1"/>
    <x v="1"/>
    <m/>
    <x v="1"/>
    <n v="1"/>
    <n v="1"/>
    <n v="0.2"/>
    <n v="0"/>
    <m/>
    <x v="0"/>
  </r>
  <r>
    <x v="4"/>
    <m/>
    <x v="151"/>
    <n v="92198"/>
    <x v="2085"/>
    <x v="1"/>
    <n v="10"/>
    <n v="10"/>
    <n v="0"/>
    <d v="2025-06-05T00:00:00"/>
    <m/>
    <m/>
    <s v=""/>
    <s v=""/>
    <s v="Aguardando OC"/>
    <n v="40604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115"/>
    <n v="92202"/>
    <x v="2086"/>
    <x v="0"/>
    <n v="1"/>
    <n v="0"/>
    <n v="1"/>
    <d v="2025-06-05T00:00:00"/>
    <d v="2025-06-11T00:00:00"/>
    <s v="1  UT"/>
    <s v="Atrasado"/>
    <d v="2025-06-12T00:00:00"/>
    <n v="6"/>
    <n v="406070"/>
    <m/>
    <n v="168967"/>
    <n v="221"/>
    <s v="Almoxarifados - Estoque geral"/>
    <n v="215.65"/>
    <n v="2106"/>
    <s v="UNIDAS              "/>
    <s v="João Pessoa"/>
    <x v="0"/>
    <x v="1"/>
    <m/>
    <x v="1"/>
    <n v="1"/>
    <n v="1"/>
    <n v="0.16666666666666666"/>
    <n v="0"/>
    <m/>
    <x v="0"/>
  </r>
  <r>
    <x v="5"/>
    <m/>
    <x v="106"/>
    <n v="92202"/>
    <x v="2087"/>
    <x v="0"/>
    <n v="1"/>
    <n v="0"/>
    <n v="1"/>
    <d v="2025-07-09T00:00:00"/>
    <d v="2025-07-15T00:00:00"/>
    <s v="1  UT"/>
    <s v="Atrasado"/>
    <d v="2025-07-16T00:00:00"/>
    <n v="6"/>
    <n v="411014"/>
    <m/>
    <n v="170979"/>
    <n v="221"/>
    <s v="Almoxarifados - Estoque geral"/>
    <n v="215.65"/>
    <n v="2106"/>
    <s v="UNIDAS              "/>
    <s v="João Pessoa"/>
    <x v="0"/>
    <x v="1"/>
    <m/>
    <x v="1"/>
    <n v="1"/>
    <n v="1"/>
    <n v="0.16666666666666666"/>
    <n v="0"/>
    <m/>
    <x v="3"/>
  </r>
  <r>
    <x v="5"/>
    <m/>
    <x v="115"/>
    <n v="92203"/>
    <x v="2088"/>
    <x v="0"/>
    <n v="1"/>
    <n v="0"/>
    <n v="1"/>
    <d v="2025-06-05T00:00:00"/>
    <d v="2025-06-11T00:00:00"/>
    <s v="1  UT"/>
    <s v="Atrasado"/>
    <d v="2025-06-12T00:00:00"/>
    <n v="6"/>
    <n v="406071"/>
    <m/>
    <n v="168967"/>
    <n v="221"/>
    <s v="Almoxarifados - Estoque geral"/>
    <n v="485.66"/>
    <n v="2106"/>
    <s v="UNIDAS              "/>
    <s v="João Pessoa"/>
    <x v="0"/>
    <x v="1"/>
    <m/>
    <x v="1"/>
    <n v="1"/>
    <n v="1"/>
    <n v="0.16666666666666666"/>
    <n v="0"/>
    <m/>
    <x v="0"/>
  </r>
  <r>
    <x v="5"/>
    <m/>
    <x v="115"/>
    <n v="92204"/>
    <x v="2089"/>
    <x v="0"/>
    <n v="1"/>
    <n v="0"/>
    <n v="1"/>
    <d v="2025-06-05T00:00:00"/>
    <d v="2025-06-11T00:00:00"/>
    <s v="10  UT"/>
    <s v="Atrasado"/>
    <d v="2025-06-21T00:00:00"/>
    <n v="6"/>
    <n v="406072"/>
    <m/>
    <n v="168967"/>
    <n v="221"/>
    <s v="Almoxarifados - Estoque geral"/>
    <n v="210.33"/>
    <n v="2106"/>
    <s v="UNIDAS              "/>
    <s v="João Pessoa"/>
    <x v="0"/>
    <x v="1"/>
    <m/>
    <x v="1"/>
    <n v="1"/>
    <n v="1"/>
    <n v="0.16666666666666666"/>
    <n v="0"/>
    <m/>
    <x v="0"/>
  </r>
  <r>
    <x v="5"/>
    <m/>
    <x v="115"/>
    <n v="92205"/>
    <x v="2090"/>
    <x v="0"/>
    <n v="1"/>
    <n v="0"/>
    <n v="1"/>
    <d v="2025-06-05T00:00:00"/>
    <d v="2025-06-11T00:00:00"/>
    <s v="1  UT"/>
    <s v="Atrasado"/>
    <d v="2025-06-12T00:00:00"/>
    <n v="6"/>
    <n v="406073"/>
    <m/>
    <n v="168967"/>
    <n v="221"/>
    <s v="Almoxarifados - Estoque geral"/>
    <n v="114.2"/>
    <n v="2106"/>
    <s v="UNIDAS              "/>
    <s v="João Pessoa"/>
    <x v="0"/>
    <x v="1"/>
    <m/>
    <x v="1"/>
    <n v="1"/>
    <n v="1"/>
    <n v="0.16666666666666666"/>
    <n v="0"/>
    <m/>
    <x v="0"/>
  </r>
  <r>
    <x v="5"/>
    <m/>
    <x v="115"/>
    <n v="92206"/>
    <x v="2091"/>
    <x v="0"/>
    <n v="2"/>
    <n v="0"/>
    <n v="2"/>
    <d v="2025-06-05T00:00:00"/>
    <d v="2025-06-11T00:00:00"/>
    <s v="0  DC"/>
    <s v="Atrasado"/>
    <d v="2025-06-11T00:00:00"/>
    <n v="6"/>
    <n v="406075"/>
    <m/>
    <n v="168968"/>
    <n v="221"/>
    <s v="Almoxarifados - Estoque geral"/>
    <n v="1576.96"/>
    <n v="2528"/>
    <s v="REDIESEL            "/>
    <s v="Jaboatão dos Guararapes"/>
    <x v="1"/>
    <x v="1"/>
    <m/>
    <x v="1"/>
    <n v="1"/>
    <n v="1"/>
    <n v="0.25"/>
    <n v="0"/>
    <m/>
    <x v="0"/>
  </r>
  <r>
    <x v="5"/>
    <m/>
    <x v="42"/>
    <n v="92207"/>
    <x v="2092"/>
    <x v="0"/>
    <n v="1"/>
    <n v="0"/>
    <n v="1"/>
    <d v="2025-06-05T00:00:00"/>
    <d v="2025-06-11T00:00:00"/>
    <s v="0  DC"/>
    <s v="Atrasado"/>
    <d v="2025-06-11T00:00:00"/>
    <n v="6"/>
    <n v="406085"/>
    <m/>
    <n v="168970"/>
    <n v="221"/>
    <s v="Almoxarifados - Estoque geral"/>
    <n v="405"/>
    <n v="2097"/>
    <s v="CAUPECAS            "/>
    <s v="Recife"/>
    <x v="1"/>
    <x v="1"/>
    <m/>
    <x v="1"/>
    <n v="1"/>
    <n v="1"/>
    <n v="0.5"/>
    <n v="0"/>
    <m/>
    <x v="0"/>
  </r>
  <r>
    <x v="5"/>
    <m/>
    <x v="59"/>
    <n v="92208"/>
    <x v="2093"/>
    <x v="0"/>
    <n v="1"/>
    <n v="0"/>
    <n v="1"/>
    <d v="2025-06-05T00:00:00"/>
    <d v="2025-06-11T00:00:00"/>
    <s v="10  UT"/>
    <s v="Atrasado"/>
    <d v="2025-06-21T00:00:00"/>
    <n v="6"/>
    <n v="406090"/>
    <m/>
    <n v="169011"/>
    <n v="221"/>
    <s v="Almoxarifados - Estoque geral"/>
    <n v="12956"/>
    <n v="2106"/>
    <s v="UNIDAS              "/>
    <s v="João Pessoa"/>
    <x v="0"/>
    <x v="1"/>
    <m/>
    <x v="1"/>
    <n v="1"/>
    <n v="1"/>
    <n v="1"/>
    <n v="0"/>
    <m/>
    <x v="0"/>
  </r>
  <r>
    <x v="5"/>
    <m/>
    <x v="91"/>
    <n v="92208"/>
    <x v="2093"/>
    <x v="1"/>
    <n v="1"/>
    <n v="1"/>
    <m/>
    <d v="2025-07-18T00:00:00"/>
    <m/>
    <m/>
    <s v=""/>
    <s v=""/>
    <s v="Aguardando OC"/>
    <n v="412265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25"/>
    <n v="92209"/>
    <x v="2094"/>
    <x v="0"/>
    <n v="4"/>
    <n v="4"/>
    <m/>
    <d v="2025-06-05T00:00:00"/>
    <d v="2025-06-18T00:00:00"/>
    <s v="2  DC"/>
    <s v="Atrasado"/>
    <d v="2025-06-20T00:00:00"/>
    <n v="13"/>
    <n v="406141"/>
    <m/>
    <n v="169368"/>
    <n v="221"/>
    <s v="Almoxarifados - Estoque geral"/>
    <n v="360"/>
    <n v="5910"/>
    <s v="VANNUCCI"/>
    <s v="Recife"/>
    <x v="1"/>
    <x v="0"/>
    <m/>
    <x v="0"/>
    <n v="1"/>
    <n v="1"/>
    <n v="0.33333333333333331"/>
    <n v="0"/>
    <m/>
    <x v="0"/>
  </r>
  <r>
    <x v="5"/>
    <m/>
    <x v="125"/>
    <n v="92210"/>
    <x v="2095"/>
    <x v="0"/>
    <n v="4"/>
    <n v="4"/>
    <m/>
    <d v="2025-06-05T00:00:00"/>
    <d v="2025-06-18T00:00:00"/>
    <s v="1  DC"/>
    <s v="Atrasado"/>
    <d v="2025-06-19T00:00:00"/>
    <n v="13"/>
    <n v="406142"/>
    <m/>
    <n v="169368"/>
    <n v="221"/>
    <s v="Almoxarifados - Estoque geral"/>
    <n v="256"/>
    <n v="5910"/>
    <s v="VANNUCCI"/>
    <s v="Recife"/>
    <x v="1"/>
    <x v="0"/>
    <m/>
    <x v="0"/>
    <n v="1"/>
    <n v="1"/>
    <n v="0.33333333333333331"/>
    <n v="0"/>
    <m/>
    <x v="0"/>
  </r>
  <r>
    <x v="6"/>
    <m/>
    <x v="26"/>
    <n v="92215"/>
    <x v="2096"/>
    <x v="0"/>
    <n v="1"/>
    <n v="0"/>
    <n v="1"/>
    <d v="2025-06-05T00:00:00"/>
    <d v="2025-06-11T00:00:00"/>
    <s v="0  DC"/>
    <s v="Atrasado"/>
    <d v="2025-06-11T00:00:00"/>
    <n v="6"/>
    <n v="406140"/>
    <m/>
    <n v="168972"/>
    <n v="221"/>
    <s v="Almoxarifados - Estoque geral"/>
    <n v="3977"/>
    <n v="4604"/>
    <s v="CABINE"/>
    <s v="Recife"/>
    <x v="1"/>
    <x v="1"/>
    <m/>
    <x v="1"/>
    <n v="1"/>
    <n v="1"/>
    <n v="0.5"/>
    <n v="0"/>
    <m/>
    <x v="0"/>
  </r>
  <r>
    <x v="5"/>
    <m/>
    <x v="42"/>
    <n v="92225"/>
    <x v="2097"/>
    <x v="0"/>
    <n v="1"/>
    <n v="0"/>
    <n v="1"/>
    <d v="2025-06-05T00:00:00"/>
    <d v="2025-06-11T00:00:00"/>
    <s v="1  DC"/>
    <s v="Atrasado"/>
    <d v="2025-06-12T00:00:00"/>
    <n v="6"/>
    <n v="406156"/>
    <m/>
    <n v="168981"/>
    <n v="221"/>
    <s v="Almoxarifados - Estoque geral"/>
    <n v="146.97"/>
    <n v="5189"/>
    <s v="REPENORTE"/>
    <s v="Recife"/>
    <x v="1"/>
    <x v="1"/>
    <m/>
    <x v="1"/>
    <n v="1"/>
    <n v="1"/>
    <n v="1"/>
    <n v="0"/>
    <m/>
    <x v="0"/>
  </r>
  <r>
    <x v="5"/>
    <m/>
    <x v="90"/>
    <n v="92225"/>
    <x v="2097"/>
    <x v="0"/>
    <n v="1"/>
    <n v="0"/>
    <n v="1"/>
    <d v="2025-06-26T00:00:00"/>
    <d v="2025-07-04T00:00:00"/>
    <s v="0  DC"/>
    <s v="Atrasado"/>
    <d v="2025-07-04T00:00:00"/>
    <n v="8"/>
    <n v="409065"/>
    <m/>
    <n v="170419"/>
    <n v="221"/>
    <s v="Almoxarifados - Estoque geral"/>
    <n v="159.9"/>
    <n v="2528"/>
    <s v="REDIESEL            "/>
    <s v="Jaboatão dos Guararapes"/>
    <x v="1"/>
    <x v="1"/>
    <m/>
    <x v="1"/>
    <n v="1"/>
    <n v="1"/>
    <n v="0.14285714285714285"/>
    <n v="0"/>
    <m/>
    <x v="0"/>
  </r>
  <r>
    <x v="5"/>
    <m/>
    <x v="42"/>
    <n v="92226"/>
    <x v="2098"/>
    <x v="0"/>
    <n v="1"/>
    <n v="0"/>
    <n v="1"/>
    <d v="2025-06-05T00:00:00"/>
    <d v="2025-06-11T00:00:00"/>
    <s v="0  DC"/>
    <s v="Atrasado"/>
    <d v="2025-06-11T00:00:00"/>
    <n v="6"/>
    <n v="406153"/>
    <m/>
    <n v="168982"/>
    <n v="221"/>
    <s v="Almoxarifados - Estoque geral"/>
    <n v="582.98"/>
    <n v="4604"/>
    <s v="CABINE"/>
    <s v="Recife"/>
    <x v="1"/>
    <x v="1"/>
    <m/>
    <x v="1"/>
    <n v="1"/>
    <n v="1"/>
    <n v="1"/>
    <n v="0"/>
    <m/>
    <x v="0"/>
  </r>
  <r>
    <x v="5"/>
    <m/>
    <x v="91"/>
    <n v="92226"/>
    <x v="2098"/>
    <x v="1"/>
    <n v="1"/>
    <n v="1"/>
    <m/>
    <d v="2025-07-18T00:00:00"/>
    <m/>
    <m/>
    <s v=""/>
    <s v=""/>
    <s v="Aguardando OC"/>
    <n v="412276"/>
    <m/>
    <n v="0"/>
    <n v="221"/>
    <s v="Almoxarifados - Estoque geral"/>
    <n v="634.28"/>
    <m/>
    <s v=""/>
    <s v=""/>
    <x v="3"/>
    <x v="0"/>
    <m/>
    <x v="0"/>
    <n v="1"/>
    <n v="1"/>
    <n v="0"/>
    <n v="1"/>
    <m/>
    <x v="3"/>
  </r>
  <r>
    <x v="12"/>
    <m/>
    <x v="96"/>
    <n v="92240"/>
    <x v="2099"/>
    <x v="1"/>
    <n v="12"/>
    <n v="12"/>
    <n v="0"/>
    <d v="2025-06-05T00:00:00"/>
    <m/>
    <m/>
    <s v=""/>
    <s v=""/>
    <s v="Aguardando OC"/>
    <n v="40617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2"/>
    <m/>
    <x v="96"/>
    <n v="92241"/>
    <x v="2100"/>
    <x v="0"/>
    <n v="7"/>
    <n v="0"/>
    <n v="7"/>
    <d v="2025-06-05T00:00:00"/>
    <d v="2025-06-18T00:00:00"/>
    <m/>
    <s v=""/>
    <s v=""/>
    <n v="13"/>
    <n v="406174"/>
    <m/>
    <n v="169390"/>
    <n v="221"/>
    <s v="Almoxarifados - Estoque geral"/>
    <n v="981.75"/>
    <n v="5910"/>
    <s v="VANNUCCI"/>
    <s v="Recife"/>
    <x v="1"/>
    <x v="1"/>
    <m/>
    <x v="1"/>
    <n v="1"/>
    <n v="1"/>
    <n v="1"/>
    <n v="0"/>
    <m/>
    <x v="0"/>
  </r>
  <r>
    <x v="12"/>
    <m/>
    <x v="95"/>
    <n v="92241"/>
    <x v="2101"/>
    <x v="0"/>
    <n v="2"/>
    <n v="0"/>
    <n v="2"/>
    <d v="2025-06-21T00:00:00"/>
    <d v="2025-07-08T00:00:00"/>
    <s v="0  DC"/>
    <s v="Atrasado"/>
    <d v="2025-07-08T00:00:00"/>
    <n v="17"/>
    <n v="408720"/>
    <m/>
    <n v="170555"/>
    <n v="221"/>
    <s v="Almoxarifados - Estoque geral"/>
    <n v="152.59"/>
    <n v="6039"/>
    <s v="IDEAL DISTRIBUIDORA DE PEÇAS"/>
    <s v="Campina Grande"/>
    <x v="0"/>
    <x v="1"/>
    <m/>
    <x v="1"/>
    <n v="1"/>
    <n v="1"/>
    <n v="0.2"/>
    <n v="0"/>
    <m/>
    <x v="0"/>
  </r>
  <r>
    <x v="12"/>
    <m/>
    <x v="96"/>
    <n v="92242"/>
    <x v="2102"/>
    <x v="1"/>
    <n v="1"/>
    <n v="1"/>
    <n v="0"/>
    <d v="2025-06-05T00:00:00"/>
    <m/>
    <m/>
    <s v=""/>
    <s v=""/>
    <s v="Aguardando OC"/>
    <n v="406175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2"/>
    <m/>
    <x v="96"/>
    <n v="92246"/>
    <x v="2103"/>
    <x v="1"/>
    <n v="12"/>
    <n v="12"/>
    <n v="0"/>
    <d v="2025-06-05T00:00:00"/>
    <m/>
    <m/>
    <s v=""/>
    <s v=""/>
    <s v="Aguardando OC"/>
    <n v="406179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2"/>
    <m/>
    <x v="96"/>
    <n v="92247"/>
    <x v="2104"/>
    <x v="1"/>
    <n v="1"/>
    <n v="1"/>
    <n v="0"/>
    <d v="2025-06-05T00:00:00"/>
    <m/>
    <m/>
    <s v=""/>
    <s v=""/>
    <s v="Aguardando OC"/>
    <n v="40618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2"/>
    <m/>
    <x v="96"/>
    <n v="92248"/>
    <x v="2105"/>
    <x v="1"/>
    <n v="6"/>
    <n v="6"/>
    <n v="0"/>
    <d v="2025-06-05T00:00:00"/>
    <m/>
    <m/>
    <s v=""/>
    <s v=""/>
    <s v="Aguardando OC"/>
    <n v="40618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15"/>
    <n v="92254"/>
    <x v="2106"/>
    <x v="0"/>
    <n v="2"/>
    <n v="0"/>
    <n v="2"/>
    <d v="2025-06-06T00:00:00"/>
    <d v="2025-06-11T00:00:00"/>
    <s v="4  DC"/>
    <s v="Atrasado"/>
    <d v="2025-06-15T00:00:00"/>
    <n v="5"/>
    <n v="406248"/>
    <m/>
    <n v="168988"/>
    <n v="221"/>
    <s v="Almoxarifados - Estoque geral"/>
    <n v="98"/>
    <n v="3163"/>
    <s v="PACAEMBU            "/>
    <s v="Jaboatão dos Guararapes"/>
    <x v="1"/>
    <x v="1"/>
    <m/>
    <x v="1"/>
    <n v="1"/>
    <n v="1"/>
    <n v="0.33333333333333331"/>
    <n v="0"/>
    <m/>
    <x v="0"/>
  </r>
  <r>
    <x v="5"/>
    <m/>
    <x v="15"/>
    <n v="92255"/>
    <x v="2107"/>
    <x v="0"/>
    <n v="1"/>
    <n v="0"/>
    <n v="1"/>
    <d v="2025-06-06T00:00:00"/>
    <d v="2025-06-11T00:00:00"/>
    <s v="0  DC"/>
    <s v="Atrasado"/>
    <d v="2025-06-11T00:00:00"/>
    <n v="5"/>
    <n v="406255"/>
    <m/>
    <n v="168989"/>
    <n v="221"/>
    <s v="Almoxarifados - Estoque geral"/>
    <n v="313"/>
    <n v="1623"/>
    <s v="ORLANDO PECAS       "/>
    <s v="Recife"/>
    <x v="1"/>
    <x v="1"/>
    <m/>
    <x v="1"/>
    <n v="1"/>
    <n v="1"/>
    <n v="0.2"/>
    <n v="0"/>
    <m/>
    <x v="0"/>
  </r>
  <r>
    <x v="5"/>
    <m/>
    <x v="21"/>
    <n v="92255"/>
    <x v="2107"/>
    <x v="0"/>
    <n v="1"/>
    <n v="0"/>
    <n v="1"/>
    <d v="2025-06-21T00:00:00"/>
    <d v="2025-07-03T00:00:00"/>
    <s v="4  DC"/>
    <s v="Atrasado"/>
    <d v="2025-07-07T00:00:00"/>
    <n v="12"/>
    <n v="408722"/>
    <m/>
    <n v="170286"/>
    <n v="221"/>
    <s v="Almoxarifados - Estoque geral"/>
    <n v="313"/>
    <n v="3163"/>
    <s v="PACAEMBU            "/>
    <s v="Jaboatão dos Guararapes"/>
    <x v="1"/>
    <x v="1"/>
    <m/>
    <x v="1"/>
    <n v="1"/>
    <n v="1"/>
    <n v="1"/>
    <n v="0"/>
    <m/>
    <x v="0"/>
  </r>
  <r>
    <x v="5"/>
    <m/>
    <x v="15"/>
    <n v="92256"/>
    <x v="2108"/>
    <x v="0"/>
    <n v="1"/>
    <n v="0"/>
    <n v="1"/>
    <d v="2025-06-06T00:00:00"/>
    <d v="2025-06-11T00:00:00"/>
    <s v="0  DC"/>
    <s v="Atrasado"/>
    <d v="2025-06-11T00:00:00"/>
    <n v="5"/>
    <n v="406258"/>
    <m/>
    <n v="168985"/>
    <n v="221"/>
    <s v="Almoxarifados - Estoque geral"/>
    <n v="174.5"/>
    <n v="2528"/>
    <s v="REDIESEL            "/>
    <s v="Jaboatão dos Guararapes"/>
    <x v="1"/>
    <x v="1"/>
    <n v="2"/>
    <x v="3"/>
    <n v="1"/>
    <n v="1"/>
    <n v="0.33333333333333331"/>
    <n v="0"/>
    <m/>
    <x v="0"/>
  </r>
  <r>
    <x v="5"/>
    <m/>
    <x v="15"/>
    <n v="92257"/>
    <x v="2109"/>
    <x v="0"/>
    <n v="2"/>
    <n v="0"/>
    <n v="2"/>
    <d v="2025-06-06T00:00:00"/>
    <d v="2025-06-11T00:00:00"/>
    <s v="0  DC"/>
    <s v="Atrasado"/>
    <d v="2025-06-11T00:00:00"/>
    <n v="5"/>
    <n v="406260"/>
    <m/>
    <n v="168989"/>
    <n v="221"/>
    <s v="Almoxarifados - Estoque geral"/>
    <n v="66.5"/>
    <n v="1623"/>
    <s v="ORLANDO PECAS       "/>
    <s v="Recife"/>
    <x v="1"/>
    <x v="1"/>
    <m/>
    <x v="1"/>
    <n v="1"/>
    <n v="1"/>
    <n v="0.2"/>
    <n v="0"/>
    <m/>
    <x v="0"/>
  </r>
  <r>
    <x v="5"/>
    <m/>
    <x v="15"/>
    <n v="92258"/>
    <x v="2110"/>
    <x v="0"/>
    <n v="1"/>
    <n v="0"/>
    <n v="1"/>
    <d v="2025-06-06T00:00:00"/>
    <d v="2025-06-11T00:00:00"/>
    <s v="0  DC"/>
    <s v="Atrasado"/>
    <d v="2025-06-11T00:00:00"/>
    <n v="5"/>
    <n v="406261"/>
    <m/>
    <n v="168989"/>
    <n v="221"/>
    <s v="Almoxarifados - Estoque geral"/>
    <n v="95"/>
    <n v="1623"/>
    <s v="ORLANDO PECAS       "/>
    <s v="Recife"/>
    <x v="1"/>
    <x v="1"/>
    <m/>
    <x v="1"/>
    <n v="1"/>
    <n v="1"/>
    <n v="0.2"/>
    <n v="0"/>
    <m/>
    <x v="0"/>
  </r>
  <r>
    <x v="4"/>
    <m/>
    <x v="140"/>
    <n v="92259"/>
    <x v="2111"/>
    <x v="1"/>
    <n v="3"/>
    <n v="3"/>
    <m/>
    <d v="2025-06-06T00:00:00"/>
    <m/>
    <m/>
    <s v=""/>
    <s v=""/>
    <s v="Aguardando OC"/>
    <n v="40626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0"/>
    <n v="92259"/>
    <x v="2111"/>
    <x v="0"/>
    <n v="4"/>
    <n v="0"/>
    <n v="4"/>
    <d v="2025-06-16T00:00:00"/>
    <d v="2025-07-03T00:00:00"/>
    <s v="0  DC"/>
    <s v="Atrasado"/>
    <d v="2025-07-03T00:00:00"/>
    <n v="17"/>
    <n v="407687"/>
    <m/>
    <n v="170266"/>
    <n v="221"/>
    <s v="Almoxarifados - Estoque geral"/>
    <n v="300"/>
    <n v="1388"/>
    <s v="TELE TINTAS         "/>
    <s v="João Pessoa"/>
    <x v="0"/>
    <x v="1"/>
    <m/>
    <x v="1"/>
    <n v="1"/>
    <n v="1"/>
    <n v="0.33333333333333331"/>
    <n v="0"/>
    <m/>
    <x v="0"/>
  </r>
  <r>
    <x v="4"/>
    <m/>
    <x v="140"/>
    <n v="92260"/>
    <x v="2112"/>
    <x v="1"/>
    <n v="1"/>
    <n v="1"/>
    <n v="0"/>
    <d v="2025-06-06T00:00:00"/>
    <m/>
    <m/>
    <s v=""/>
    <s v=""/>
    <s v="Aguardando OC"/>
    <n v="40626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0"/>
    <n v="92260"/>
    <x v="2112"/>
    <x v="0"/>
    <n v="3"/>
    <n v="0"/>
    <n v="3"/>
    <d v="2025-06-16T00:00:00"/>
    <d v="2025-07-03T00:00:00"/>
    <s v="0  DC"/>
    <s v="Atrasado"/>
    <d v="2025-07-03T00:00:00"/>
    <n v="17"/>
    <n v="407688"/>
    <m/>
    <n v="170266"/>
    <n v="221"/>
    <s v="Almoxarifados - Estoque geral"/>
    <n v="300"/>
    <n v="1388"/>
    <s v="TELE TINTAS         "/>
    <s v="João Pessoa"/>
    <x v="0"/>
    <x v="1"/>
    <m/>
    <x v="1"/>
    <n v="1"/>
    <n v="1"/>
    <n v="0.33333333333333331"/>
    <n v="0"/>
    <m/>
    <x v="0"/>
  </r>
  <r>
    <x v="4"/>
    <m/>
    <x v="10"/>
    <n v="92261"/>
    <x v="2113"/>
    <x v="0"/>
    <n v="1"/>
    <n v="0"/>
    <n v="1"/>
    <d v="2025-06-06T00:00:00"/>
    <d v="2025-06-11T00:00:00"/>
    <s v="12  UT"/>
    <s v="Atrasado"/>
    <d v="2025-06-23T00:00:00"/>
    <n v="5"/>
    <n v="406271"/>
    <m/>
    <n v="168996"/>
    <n v="221"/>
    <s v="Almoxarifados - Estoque geral"/>
    <n v="227.37"/>
    <n v="3238"/>
    <s v="VENEZA              "/>
    <s v="Bayeux"/>
    <x v="0"/>
    <x v="1"/>
    <m/>
    <x v="1"/>
    <n v="1"/>
    <n v="1"/>
    <n v="0.14285714285714285"/>
    <n v="0"/>
    <m/>
    <x v="0"/>
  </r>
  <r>
    <x v="4"/>
    <m/>
    <x v="10"/>
    <n v="92261"/>
    <x v="2113"/>
    <x v="0"/>
    <n v="2"/>
    <n v="2"/>
    <m/>
    <d v="2025-06-16T00:00:00"/>
    <d v="2025-06-27T00:00:00"/>
    <s v="1  DC"/>
    <s v="Atrasado"/>
    <d v="2025-06-28T00:00:00"/>
    <n v="11"/>
    <n v="407691"/>
    <m/>
    <n v="169742"/>
    <n v="221"/>
    <s v="Almoxarifados - Estoque geral"/>
    <n v="79.06"/>
    <n v="14644"/>
    <s v="GEOMAQ "/>
    <s v="São José do Rio Preto"/>
    <x v="4"/>
    <x v="0"/>
    <m/>
    <x v="0"/>
    <n v="1"/>
    <n v="1"/>
    <n v="0.25"/>
    <n v="0"/>
    <m/>
    <x v="0"/>
  </r>
  <r>
    <x v="4"/>
    <m/>
    <x v="140"/>
    <n v="92262"/>
    <x v="2114"/>
    <x v="0"/>
    <n v="2"/>
    <n v="0"/>
    <n v="2"/>
    <d v="2025-06-06T00:00:00"/>
    <d v="2025-06-11T00:00:00"/>
    <s v="12  UT"/>
    <s v="Atrasado"/>
    <d v="2025-06-23T00:00:00"/>
    <n v="5"/>
    <n v="406272"/>
    <m/>
    <n v="168996"/>
    <n v="221"/>
    <s v="Almoxarifados - Estoque geral"/>
    <n v="244.3"/>
    <n v="3238"/>
    <s v="VENEZA              "/>
    <s v="Bayeux"/>
    <x v="0"/>
    <x v="1"/>
    <m/>
    <x v="1"/>
    <n v="1"/>
    <n v="1"/>
    <n v="0.14285714285714285"/>
    <n v="0"/>
    <m/>
    <x v="0"/>
  </r>
  <r>
    <x v="4"/>
    <m/>
    <x v="10"/>
    <n v="92262"/>
    <x v="2114"/>
    <x v="0"/>
    <n v="4"/>
    <n v="4"/>
    <m/>
    <d v="2025-06-16T00:00:00"/>
    <d v="2025-06-27T00:00:00"/>
    <s v="1  DC"/>
    <s v="Atrasado"/>
    <d v="2025-06-28T00:00:00"/>
    <n v="11"/>
    <n v="407692"/>
    <m/>
    <n v="169742"/>
    <n v="221"/>
    <s v="Almoxarifados - Estoque geral"/>
    <n v="122.15"/>
    <n v="14644"/>
    <s v="GEOMAQ "/>
    <s v="São José do Rio Preto"/>
    <x v="4"/>
    <x v="0"/>
    <m/>
    <x v="0"/>
    <n v="1"/>
    <n v="1"/>
    <n v="0.25"/>
    <n v="0"/>
    <m/>
    <x v="0"/>
  </r>
  <r>
    <x v="4"/>
    <m/>
    <x v="140"/>
    <n v="92264"/>
    <x v="2115"/>
    <x v="0"/>
    <n v="1"/>
    <n v="0"/>
    <n v="1"/>
    <d v="2025-06-06T00:00:00"/>
    <d v="2025-06-11T00:00:00"/>
    <s v="1  UT"/>
    <s v="Atrasado"/>
    <d v="2025-06-12T00:00:00"/>
    <n v="5"/>
    <n v="406274"/>
    <m/>
    <n v="168996"/>
    <n v="221"/>
    <s v="Almoxarifados - Estoque geral"/>
    <n v="238.9"/>
    <n v="3238"/>
    <s v="VENEZA              "/>
    <s v="Bayeux"/>
    <x v="0"/>
    <x v="1"/>
    <m/>
    <x v="1"/>
    <n v="1"/>
    <n v="1"/>
    <n v="0.14285714285714285"/>
    <n v="0"/>
    <m/>
    <x v="0"/>
  </r>
  <r>
    <x v="4"/>
    <m/>
    <x v="10"/>
    <n v="92264"/>
    <x v="2115"/>
    <x v="0"/>
    <n v="2"/>
    <n v="2"/>
    <m/>
    <d v="2025-06-16T00:00:00"/>
    <d v="2025-06-27T00:00:00"/>
    <s v="1  DC"/>
    <s v="Atrasado"/>
    <d v="2025-06-28T00:00:00"/>
    <n v="11"/>
    <n v="407694"/>
    <m/>
    <n v="169742"/>
    <n v="221"/>
    <s v="Almoxarifados - Estoque geral"/>
    <n v="82.48"/>
    <n v="14644"/>
    <s v="GEOMAQ "/>
    <s v="São José do Rio Preto"/>
    <x v="4"/>
    <x v="0"/>
    <m/>
    <x v="0"/>
    <m/>
    <e v="#DIV/0!"/>
    <n v="0"/>
    <n v="0"/>
    <m/>
    <x v="0"/>
  </r>
  <r>
    <x v="4"/>
    <m/>
    <x v="151"/>
    <n v="92265"/>
    <x v="2116"/>
    <x v="0"/>
    <n v="4"/>
    <n v="4"/>
    <m/>
    <d v="2025-06-06T00:00:00"/>
    <d v="2025-06-11T00:00:00"/>
    <s v="2  UT"/>
    <s v="Atrasado"/>
    <d v="2025-06-13T00:00:00"/>
    <n v="5"/>
    <n v="406276"/>
    <m/>
    <n v="168997"/>
    <n v="221"/>
    <s v="Almoxarifados - Estoque geral"/>
    <n v="754.68"/>
    <n v="12397"/>
    <s v="UNIMIL INDÚSTRIA "/>
    <s v="Piracicaba"/>
    <x v="4"/>
    <x v="0"/>
    <m/>
    <x v="0"/>
    <n v="1"/>
    <n v="1"/>
    <n v="0.5"/>
    <n v="0"/>
    <m/>
    <x v="0"/>
  </r>
  <r>
    <x v="4"/>
    <m/>
    <x v="151"/>
    <n v="92266"/>
    <x v="2117"/>
    <x v="0"/>
    <n v="6"/>
    <n v="0"/>
    <n v="6"/>
    <d v="2025-06-06T00:00:00"/>
    <d v="2025-06-11T00:00:00"/>
    <s v="2  DC"/>
    <s v="Atrasado"/>
    <d v="2025-06-13T00:00:00"/>
    <n v="5"/>
    <n v="406277"/>
    <m/>
    <n v="168997"/>
    <n v="221"/>
    <s v="Almoxarifados - Estoque geral"/>
    <n v="1064.4000000000001"/>
    <n v="12397"/>
    <s v="UNIMIL INDÚSTRIA "/>
    <s v="Piracicaba"/>
    <x v="4"/>
    <x v="1"/>
    <m/>
    <x v="1"/>
    <n v="1"/>
    <n v="1"/>
    <n v="0.5"/>
    <n v="0"/>
    <m/>
    <x v="0"/>
  </r>
  <r>
    <x v="4"/>
    <m/>
    <x v="151"/>
    <n v="92267"/>
    <x v="2118"/>
    <x v="1"/>
    <n v="3"/>
    <n v="3"/>
    <m/>
    <d v="2025-06-06T00:00:00"/>
    <m/>
    <m/>
    <s v=""/>
    <s v=""/>
    <s v="Aguardando OC"/>
    <n v="40627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35"/>
    <n v="92269"/>
    <x v="2119"/>
    <x v="0"/>
    <n v="1"/>
    <n v="0"/>
    <n v="1"/>
    <d v="2025-06-06T00:00:00"/>
    <d v="2025-06-11T00:00:00"/>
    <s v="1  UT"/>
    <s v="Atrasado"/>
    <d v="2025-06-12T00:00:00"/>
    <n v="5"/>
    <n v="406283"/>
    <m/>
    <n v="168996"/>
    <n v="221"/>
    <s v="Almoxarifados - Estoque geral"/>
    <n v="396.78"/>
    <n v="3238"/>
    <s v="VENEZA              "/>
    <s v="Bayeux"/>
    <x v="0"/>
    <x v="1"/>
    <m/>
    <x v="1"/>
    <n v="1"/>
    <n v="1"/>
    <n v="0.14285714285714285"/>
    <n v="0"/>
    <m/>
    <x v="0"/>
  </r>
  <r>
    <x v="4"/>
    <m/>
    <x v="132"/>
    <n v="92270"/>
    <x v="2120"/>
    <x v="1"/>
    <n v="2"/>
    <n v="2"/>
    <n v="0"/>
    <d v="2025-06-06T00:00:00"/>
    <m/>
    <m/>
    <s v=""/>
    <s v=""/>
    <s v="Aguardando OC"/>
    <n v="40628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108"/>
    <n v="92271"/>
    <x v="2121"/>
    <x v="0"/>
    <n v="1"/>
    <n v="0"/>
    <n v="1"/>
    <d v="2025-06-06T00:00:00"/>
    <d v="2025-06-11T00:00:00"/>
    <s v="15  DC"/>
    <s v="Atrasado"/>
    <d v="2025-06-26T00:00:00"/>
    <n v="5"/>
    <n v="406291"/>
    <m/>
    <n v="168991"/>
    <n v="221"/>
    <s v="Almoxarifados - Estoque geral"/>
    <n v="1320"/>
    <n v="15723"/>
    <s v="NOVA CENTER ATACADO"/>
    <s v="Viana"/>
    <x v="8"/>
    <x v="1"/>
    <m/>
    <x v="1"/>
    <n v="1"/>
    <n v="1"/>
    <n v="0.25"/>
    <n v="0"/>
    <m/>
    <x v="0"/>
  </r>
  <r>
    <x v="6"/>
    <m/>
    <x v="18"/>
    <n v="92272"/>
    <x v="2122"/>
    <x v="0"/>
    <n v="1"/>
    <n v="0"/>
    <n v="1"/>
    <d v="2025-06-06T00:00:00"/>
    <d v="2025-06-16T00:00:00"/>
    <s v="4  DC"/>
    <s v="Atrasado"/>
    <d v="2025-06-20T00:00:00"/>
    <n v="10"/>
    <n v="406294"/>
    <m/>
    <n v="169134"/>
    <n v="221"/>
    <s v="Almoxarifados - Estoque geral"/>
    <n v="211.06"/>
    <n v="3465"/>
    <s v="MAQNELSON AGRICOLA L"/>
    <s v="Itumbiara"/>
    <x v="2"/>
    <x v="1"/>
    <m/>
    <x v="1"/>
    <n v="1"/>
    <n v="1"/>
    <n v="0.2"/>
    <n v="0"/>
    <m/>
    <x v="0"/>
  </r>
  <r>
    <x v="6"/>
    <m/>
    <x v="18"/>
    <n v="92273"/>
    <x v="2123"/>
    <x v="0"/>
    <n v="1"/>
    <n v="0"/>
    <n v="1"/>
    <d v="2025-06-06T00:00:00"/>
    <d v="2025-06-16T00:00:00"/>
    <s v="4  DC"/>
    <s v="Atrasado"/>
    <d v="2025-06-20T00:00:00"/>
    <n v="10"/>
    <n v="406295"/>
    <m/>
    <n v="169134"/>
    <n v="221"/>
    <s v="Almoxarifados - Estoque geral"/>
    <n v="166.27"/>
    <n v="3465"/>
    <s v="MAQNELSON AGRICOLA L"/>
    <s v="Itumbiara"/>
    <x v="2"/>
    <x v="1"/>
    <m/>
    <x v="1"/>
    <n v="1"/>
    <n v="1"/>
    <n v="0.2"/>
    <n v="0"/>
    <m/>
    <x v="0"/>
  </r>
  <r>
    <x v="6"/>
    <m/>
    <x v="18"/>
    <n v="92274"/>
    <x v="2124"/>
    <x v="0"/>
    <n v="2"/>
    <n v="0"/>
    <n v="2"/>
    <d v="2025-06-06T00:00:00"/>
    <d v="2025-06-16T00:00:00"/>
    <s v="4  DC"/>
    <s v="Atrasado"/>
    <d v="2025-06-20T00:00:00"/>
    <n v="10"/>
    <n v="406296"/>
    <m/>
    <n v="169134"/>
    <n v="221"/>
    <s v="Almoxarifados - Estoque geral"/>
    <n v="140.62"/>
    <n v="3465"/>
    <s v="MAQNELSON AGRICOLA L"/>
    <s v="Itumbiara"/>
    <x v="2"/>
    <x v="1"/>
    <m/>
    <x v="1"/>
    <n v="1"/>
    <n v="1"/>
    <n v="0.2"/>
    <n v="0"/>
    <m/>
    <x v="0"/>
  </r>
  <r>
    <x v="6"/>
    <m/>
    <x v="18"/>
    <n v="92275"/>
    <x v="2125"/>
    <x v="0"/>
    <n v="20"/>
    <n v="0"/>
    <n v="20"/>
    <d v="2025-06-06T00:00:00"/>
    <d v="2025-06-16T00:00:00"/>
    <s v="4  DC"/>
    <s v="Atrasado"/>
    <d v="2025-06-20T00:00:00"/>
    <n v="10"/>
    <n v="406297"/>
    <m/>
    <n v="169134"/>
    <n v="221"/>
    <s v="Almoxarifados - Estoque geral"/>
    <n v="253.4"/>
    <n v="3465"/>
    <s v="MAQNELSON AGRICOLA L"/>
    <s v="Itumbiara"/>
    <x v="2"/>
    <x v="1"/>
    <m/>
    <x v="1"/>
    <n v="1"/>
    <n v="1"/>
    <n v="0.2"/>
    <n v="0"/>
    <m/>
    <x v="0"/>
  </r>
  <r>
    <x v="5"/>
    <m/>
    <x v="64"/>
    <n v="92277"/>
    <x v="2126"/>
    <x v="0"/>
    <n v="14"/>
    <n v="0"/>
    <n v="14"/>
    <d v="2025-06-06T00:00:00"/>
    <d v="2025-06-11T00:00:00"/>
    <s v="15  DC"/>
    <s v="Atrasado"/>
    <d v="2025-06-26T00:00:00"/>
    <n v="5"/>
    <n v="406301"/>
    <m/>
    <n v="168991"/>
    <n v="221"/>
    <s v="Almoxarifados - Estoque geral"/>
    <n v="288.95999999999998"/>
    <n v="15723"/>
    <s v="NOVA CENTER ATACADO"/>
    <s v="Viana"/>
    <x v="8"/>
    <x v="1"/>
    <m/>
    <x v="1"/>
    <n v="1"/>
    <n v="1"/>
    <n v="0.25"/>
    <n v="0"/>
    <m/>
    <x v="0"/>
  </r>
  <r>
    <x v="5"/>
    <m/>
    <x v="90"/>
    <n v="92277"/>
    <x v="2126"/>
    <x v="1"/>
    <n v="2"/>
    <n v="2"/>
    <m/>
    <d v="2025-07-21T00:00:00"/>
    <m/>
    <m/>
    <s v=""/>
    <s v=""/>
    <s v="Aguardando OC"/>
    <n v="412599"/>
    <m/>
    <n v="0"/>
    <n v="221"/>
    <s v="Almoxarifados - Estoque geral"/>
    <n v="20.64"/>
    <m/>
    <s v=""/>
    <s v=""/>
    <x v="3"/>
    <x v="0"/>
    <m/>
    <x v="0"/>
    <n v="1"/>
    <n v="1"/>
    <n v="0"/>
    <n v="1"/>
    <m/>
    <x v="3"/>
  </r>
  <r>
    <x v="6"/>
    <m/>
    <x v="66"/>
    <n v="92279"/>
    <x v="2127"/>
    <x v="0"/>
    <n v="1"/>
    <n v="0"/>
    <n v="1"/>
    <d v="2025-06-06T00:00:00"/>
    <d v="2025-06-18T00:00:00"/>
    <s v="1  UT"/>
    <s v="Atrasado"/>
    <d v="2025-06-19T00:00:00"/>
    <n v="12"/>
    <n v="406317"/>
    <m/>
    <n v="169371"/>
    <n v="221"/>
    <s v="Almoxarifados - Estoque geral"/>
    <n v="209.76"/>
    <n v="11614"/>
    <s v="DF MAQUINAS"/>
    <s v="Bayeux"/>
    <x v="0"/>
    <x v="1"/>
    <m/>
    <x v="1"/>
    <n v="1"/>
    <n v="1"/>
    <n v="6.6666666666666666E-2"/>
    <n v="0"/>
    <m/>
    <x v="0"/>
  </r>
  <r>
    <x v="6"/>
    <m/>
    <x v="65"/>
    <n v="92279"/>
    <x v="2127"/>
    <x v="0"/>
    <n v="1"/>
    <n v="0"/>
    <n v="1"/>
    <d v="2025-06-06T00:00:00"/>
    <d v="2025-06-18T00:00:00"/>
    <s v="1  UT"/>
    <s v="Atrasado"/>
    <d v="2025-06-19T00:00:00"/>
    <n v="12"/>
    <n v="406329"/>
    <m/>
    <n v="169371"/>
    <n v="221"/>
    <s v="Almoxarifados - Estoque geral"/>
    <n v="209.76"/>
    <n v="11614"/>
    <s v="DF MAQUINAS"/>
    <s v="Bayeux"/>
    <x v="0"/>
    <x v="1"/>
    <m/>
    <x v="1"/>
    <n v="1"/>
    <n v="1"/>
    <n v="6.6666666666666666E-2"/>
    <n v="0"/>
    <m/>
    <x v="0"/>
  </r>
  <r>
    <x v="6"/>
    <m/>
    <x v="66"/>
    <n v="92280"/>
    <x v="2128"/>
    <x v="0"/>
    <n v="1"/>
    <n v="0"/>
    <n v="1"/>
    <d v="2025-06-06T00:00:00"/>
    <d v="2025-06-18T00:00:00"/>
    <s v="1  UT"/>
    <s v="Atrasado"/>
    <d v="2025-06-19T00:00:00"/>
    <n v="12"/>
    <n v="406318"/>
    <m/>
    <n v="169371"/>
    <n v="221"/>
    <s v="Almoxarifados - Estoque geral"/>
    <n v="209.76"/>
    <n v="11614"/>
    <s v="DF MAQUINAS"/>
    <s v="Bayeux"/>
    <x v="0"/>
    <x v="1"/>
    <m/>
    <x v="1"/>
    <n v="1"/>
    <n v="1"/>
    <n v="6.6666666666666666E-2"/>
    <n v="0"/>
    <m/>
    <x v="0"/>
  </r>
  <r>
    <x v="6"/>
    <m/>
    <x v="65"/>
    <n v="92280"/>
    <x v="2128"/>
    <x v="0"/>
    <n v="1"/>
    <n v="0"/>
    <n v="1"/>
    <d v="2025-06-06T00:00:00"/>
    <d v="2025-06-18T00:00:00"/>
    <s v="1  DC"/>
    <s v="Atrasado"/>
    <d v="2025-06-19T00:00:00"/>
    <n v="12"/>
    <n v="406330"/>
    <m/>
    <n v="169372"/>
    <n v="221"/>
    <s v="Almoxarifados - Estoque geral"/>
    <n v="165.5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6"/>
    <n v="92281"/>
    <x v="2129"/>
    <x v="0"/>
    <n v="1"/>
    <n v="0"/>
    <n v="1"/>
    <d v="2025-06-06T00:00:00"/>
    <d v="2025-06-18T00:00:00"/>
    <s v="1  DC"/>
    <s v="Atrasado"/>
    <d v="2025-06-19T00:00:00"/>
    <n v="12"/>
    <n v="406319"/>
    <m/>
    <n v="169372"/>
    <n v="221"/>
    <s v="Almoxarifados - Estoque geral"/>
    <n v="685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5"/>
    <n v="92281"/>
    <x v="2129"/>
    <x v="0"/>
    <n v="1"/>
    <n v="0"/>
    <n v="1"/>
    <d v="2025-06-06T00:00:00"/>
    <d v="2025-06-18T00:00:00"/>
    <s v="1  DC"/>
    <s v="Atrasado"/>
    <d v="2025-06-19T00:00:00"/>
    <n v="12"/>
    <n v="406331"/>
    <m/>
    <n v="169372"/>
    <n v="221"/>
    <s v="Almoxarifados - Estoque geral"/>
    <n v="685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6"/>
    <n v="92282"/>
    <x v="2130"/>
    <x v="0"/>
    <n v="1"/>
    <n v="0"/>
    <n v="1"/>
    <d v="2025-06-06T00:00:00"/>
    <d v="2025-06-18T00:00:00"/>
    <s v="12  UT"/>
    <s v="Atrasado"/>
    <d v="2025-06-30T00:00:00"/>
    <n v="12"/>
    <n v="406320"/>
    <m/>
    <n v="169371"/>
    <n v="221"/>
    <s v="Almoxarifados - Estoque geral"/>
    <n v="480"/>
    <n v="11614"/>
    <s v="DF MAQUINAS"/>
    <s v="Bayeux"/>
    <x v="0"/>
    <x v="1"/>
    <m/>
    <x v="1"/>
    <n v="1"/>
    <n v="1"/>
    <n v="6.6666666666666666E-2"/>
    <n v="0"/>
    <m/>
    <x v="0"/>
  </r>
  <r>
    <x v="6"/>
    <m/>
    <x v="65"/>
    <n v="92282"/>
    <x v="2130"/>
    <x v="0"/>
    <n v="1"/>
    <n v="0"/>
    <n v="1"/>
    <d v="2025-06-06T00:00:00"/>
    <d v="2025-06-18T00:00:00"/>
    <s v="1  DC"/>
    <s v="Atrasado"/>
    <d v="2025-06-19T00:00:00"/>
    <n v="12"/>
    <n v="406332"/>
    <m/>
    <n v="169372"/>
    <n v="221"/>
    <s v="Almoxarifados - Estoque geral"/>
    <n v="675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6"/>
    <n v="92283"/>
    <x v="2131"/>
    <x v="0"/>
    <n v="2"/>
    <n v="0"/>
    <n v="2"/>
    <d v="2025-06-06T00:00:00"/>
    <d v="2025-06-18T00:00:00"/>
    <s v="1  DC"/>
    <s v="Atrasado"/>
    <d v="2025-06-19T00:00:00"/>
    <n v="12"/>
    <n v="406309"/>
    <m/>
    <n v="169372"/>
    <n v="221"/>
    <s v="Almoxarifados - Estoque geral"/>
    <n v="44.96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5"/>
    <n v="92283"/>
    <x v="2131"/>
    <x v="0"/>
    <n v="2"/>
    <n v="0"/>
    <n v="2"/>
    <d v="2025-06-06T00:00:00"/>
    <d v="2025-06-18T00:00:00"/>
    <s v="1  DC"/>
    <s v="Atrasado"/>
    <d v="2025-06-19T00:00:00"/>
    <n v="12"/>
    <n v="406322"/>
    <m/>
    <n v="169372"/>
    <n v="221"/>
    <s v="Almoxarifados - Estoque geral"/>
    <n v="44.96"/>
    <n v="13341"/>
    <s v="DISMA DISTRIBUIDORA"/>
    <s v="Araçatuba"/>
    <x v="4"/>
    <x v="1"/>
    <m/>
    <x v="1"/>
    <n v="1"/>
    <n v="1"/>
    <n v="3.8461538461538464E-2"/>
    <n v="0"/>
    <m/>
    <x v="0"/>
  </r>
  <r>
    <x v="6"/>
    <m/>
    <x v="65"/>
    <n v="92284"/>
    <x v="2132"/>
    <x v="0"/>
    <n v="1"/>
    <n v="1"/>
    <m/>
    <d v="2025-06-06T00:00:00"/>
    <d v="2025-06-18T00:00:00"/>
    <s v="1  DC"/>
    <s v="Atrasado"/>
    <d v="2025-06-19T00:00:00"/>
    <n v="12"/>
    <n v="406333"/>
    <m/>
    <n v="169372"/>
    <n v="221"/>
    <s v="Almoxarifados - Estoque geral"/>
    <n v="540.63"/>
    <n v="13341"/>
    <s v="DISMA DISTRIBUIDORA"/>
    <s v="Araçatuba"/>
    <x v="4"/>
    <x v="0"/>
    <m/>
    <x v="0"/>
    <n v="1"/>
    <n v="1"/>
    <n v="3.8461538461538464E-2"/>
    <n v="0"/>
    <m/>
    <x v="0"/>
  </r>
  <r>
    <x v="6"/>
    <m/>
    <x v="26"/>
    <n v="92285"/>
    <x v="2133"/>
    <x v="0"/>
    <n v="2"/>
    <n v="0"/>
    <n v="2"/>
    <d v="2025-06-06T00:00:00"/>
    <d v="2025-06-18T00:00:00"/>
    <s v="1  UT"/>
    <s v="Atrasado"/>
    <d v="2025-06-19T00:00:00"/>
    <n v="12"/>
    <n v="406353"/>
    <m/>
    <n v="169371"/>
    <n v="221"/>
    <s v="Almoxarifados - Estoque geral"/>
    <n v="100"/>
    <n v="11614"/>
    <s v="DF MAQUINAS"/>
    <s v="Bayeux"/>
    <x v="0"/>
    <x v="1"/>
    <m/>
    <x v="1"/>
    <n v="1"/>
    <n v="1"/>
    <n v="6.6666666666666666E-2"/>
    <n v="0"/>
    <m/>
    <x v="0"/>
  </r>
  <r>
    <x v="6"/>
    <m/>
    <x v="26"/>
    <n v="92286"/>
    <x v="2134"/>
    <x v="0"/>
    <n v="1"/>
    <n v="0"/>
    <n v="1"/>
    <d v="2025-06-06T00:00:00"/>
    <d v="2025-06-18T00:00:00"/>
    <s v="1  DC"/>
    <s v="Atrasado"/>
    <d v="2025-06-19T00:00:00"/>
    <n v="12"/>
    <n v="406341"/>
    <m/>
    <n v="169372"/>
    <n v="221"/>
    <s v="Almoxarifados - Estoque geral"/>
    <n v="11.95"/>
    <n v="13341"/>
    <s v="DISMA DISTRIBUIDORA"/>
    <s v="Araçatuba"/>
    <x v="4"/>
    <x v="1"/>
    <m/>
    <x v="1"/>
    <n v="1"/>
    <n v="1"/>
    <n v="3.8461538461538464E-2"/>
    <n v="0"/>
    <m/>
    <x v="0"/>
  </r>
  <r>
    <x v="7"/>
    <m/>
    <x v="147"/>
    <n v="92287"/>
    <x v="2135"/>
    <x v="0"/>
    <n v="4"/>
    <n v="0"/>
    <n v="4"/>
    <d v="2025-06-06T00:00:00"/>
    <d v="2025-06-11T00:00:00"/>
    <s v="1  DC"/>
    <s v="Atrasado"/>
    <d v="2025-06-12T00:00:00"/>
    <n v="5"/>
    <n v="406367"/>
    <m/>
    <n v="169000"/>
    <n v="221"/>
    <s v="Almoxarifados - Estoque geral"/>
    <n v="64"/>
    <n v="3027"/>
    <s v="TRUCK DIESEL        "/>
    <s v="Jaboatão dos Guararapes"/>
    <x v="1"/>
    <x v="1"/>
    <m/>
    <x v="1"/>
    <n v="1"/>
    <n v="1"/>
    <n v="0.5"/>
    <n v="0"/>
    <m/>
    <x v="0"/>
  </r>
  <r>
    <x v="3"/>
    <m/>
    <x v="152"/>
    <n v="92288"/>
    <x v="2136"/>
    <x v="0"/>
    <n v="1"/>
    <n v="0"/>
    <n v="1"/>
    <d v="2025-06-06T00:00:00"/>
    <d v="2025-06-11T00:00:00"/>
    <s v="3  DC"/>
    <s v="Atrasado"/>
    <d v="2025-06-14T00:00:00"/>
    <n v="5"/>
    <n v="406379"/>
    <m/>
    <n v="169002"/>
    <n v="221"/>
    <s v="Almoxarifados - Estoque geral"/>
    <n v="664.2"/>
    <n v="10413"/>
    <s v="NORMAQ"/>
    <s v="Recife"/>
    <x v="1"/>
    <x v="1"/>
    <m/>
    <x v="1"/>
    <n v="1"/>
    <n v="1"/>
    <n v="1"/>
    <n v="0"/>
    <m/>
    <x v="0"/>
  </r>
  <r>
    <x v="9"/>
    <m/>
    <x v="36"/>
    <n v="92289"/>
    <x v="2137"/>
    <x v="1"/>
    <n v="2"/>
    <n v="2"/>
    <m/>
    <d v="2025-06-06T00:00:00"/>
    <m/>
    <m/>
    <s v=""/>
    <s v=""/>
    <s v="Aguardando OC"/>
    <n v="40637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8"/>
    <m/>
    <x v="29"/>
    <n v="92308"/>
    <x v="2138"/>
    <x v="0"/>
    <n v="1"/>
    <n v="0"/>
    <n v="1"/>
    <d v="2025-06-07T00:00:00"/>
    <d v="2025-07-05T00:00:00"/>
    <s v="0  DC"/>
    <s v="Atrasado"/>
    <d v="2025-07-05T00:00:00"/>
    <n v="28"/>
    <n v="406438"/>
    <m/>
    <n v="170466"/>
    <n v="221"/>
    <s v="Almoxarifados - Estoque geral"/>
    <n v="2100"/>
    <n v="13060"/>
    <s v="TOPFLEX BORRACHARIAS E PNEUMATICOS "/>
    <s v="João Pessoa"/>
    <x v="0"/>
    <x v="1"/>
    <m/>
    <x v="1"/>
    <n v="1"/>
    <n v="1"/>
    <n v="1"/>
    <n v="0"/>
    <m/>
    <x v="0"/>
  </r>
  <r>
    <x v="4"/>
    <m/>
    <x v="133"/>
    <n v="92361"/>
    <x v="2139"/>
    <x v="0"/>
    <n v="2"/>
    <n v="0"/>
    <n v="2"/>
    <d v="2025-06-10T00:00:00"/>
    <d v="2025-06-11T00:00:00"/>
    <s v="12  UT"/>
    <s v="Atrasado"/>
    <d v="2025-06-23T00:00:00"/>
    <n v="1"/>
    <n v="406659"/>
    <m/>
    <n v="169016"/>
    <n v="221"/>
    <s v="Almoxarifados - Estoque geral"/>
    <n v="400"/>
    <n v="3238"/>
    <s v="VENEZA              "/>
    <s v="Bayeux"/>
    <x v="0"/>
    <x v="1"/>
    <m/>
    <x v="1"/>
    <n v="1"/>
    <n v="1"/>
    <n v="1"/>
    <n v="0"/>
    <m/>
    <x v="0"/>
  </r>
  <r>
    <x v="4"/>
    <m/>
    <x v="133"/>
    <n v="92362"/>
    <x v="2140"/>
    <x v="0"/>
    <n v="2"/>
    <n v="0"/>
    <n v="2"/>
    <d v="2025-06-10T00:00:00"/>
    <d v="2025-06-11T00:00:00"/>
    <s v="2  UT"/>
    <s v="Atrasado"/>
    <d v="2025-06-13T00:00:00"/>
    <n v="1"/>
    <n v="406658"/>
    <m/>
    <n v="169015"/>
    <n v="221"/>
    <s v="Almoxarifados - Estoque geral"/>
    <n v="4600"/>
    <n v="12397"/>
    <s v="UNIMIL INDÚSTRIA "/>
    <s v="Piracicaba"/>
    <x v="4"/>
    <x v="1"/>
    <m/>
    <x v="1"/>
    <n v="1"/>
    <n v="1"/>
    <n v="0.5"/>
    <n v="0"/>
    <m/>
    <x v="0"/>
  </r>
  <r>
    <x v="10"/>
    <m/>
    <x v="49"/>
    <n v="92375"/>
    <x v="2141"/>
    <x v="0"/>
    <n v="1"/>
    <n v="1"/>
    <m/>
    <d v="2025-06-11T00:00:00"/>
    <d v="2025-07-02T00:00:00"/>
    <s v="0  DC"/>
    <s v="Atrasado"/>
    <d v="2025-07-02T00:00:00"/>
    <n v="21"/>
    <n v="406894"/>
    <m/>
    <n v="170219"/>
    <n v="221"/>
    <s v="Almoxarifados - Estoque geral"/>
    <n v="147.96"/>
    <n v="15908"/>
    <s v="E2 SOLUÇÕES PNEUMÁTICAS"/>
    <s v="Pitangueiras"/>
    <x v="4"/>
    <x v="0"/>
    <m/>
    <x v="0"/>
    <m/>
    <e v="#DIV/0!"/>
    <n v="0"/>
    <n v="0"/>
    <m/>
    <x v="0"/>
  </r>
  <r>
    <x v="10"/>
    <m/>
    <x v="49"/>
    <n v="92376"/>
    <x v="2142"/>
    <x v="0"/>
    <n v="1"/>
    <n v="0"/>
    <n v="1"/>
    <d v="2025-06-11T00:00:00"/>
    <d v="2025-07-05T00:00:00"/>
    <s v="0  DC"/>
    <s v="Atrasado"/>
    <d v="2025-07-05T00:00:00"/>
    <n v="24"/>
    <n v="406895"/>
    <m/>
    <n v="170461"/>
    <n v="221"/>
    <s v="Almoxarifados - Estoque geral"/>
    <n v="6493.22"/>
    <n v="12718"/>
    <s v="LOJA DO MECANICO"/>
    <s v="Franca"/>
    <x v="4"/>
    <x v="1"/>
    <m/>
    <x v="1"/>
    <n v="1"/>
    <n v="1"/>
    <n v="1"/>
    <n v="0"/>
    <m/>
    <x v="0"/>
  </r>
  <r>
    <x v="6"/>
    <m/>
    <x v="23"/>
    <n v="92378"/>
    <x v="2143"/>
    <x v="0"/>
    <n v="1"/>
    <n v="0"/>
    <n v="1"/>
    <d v="2025-06-11T00:00:00"/>
    <d v="2025-06-13T00:00:00"/>
    <s v="1  DC"/>
    <s v="Atrasado"/>
    <d v="2025-06-14T00:00:00"/>
    <n v="2"/>
    <n v="406892"/>
    <m/>
    <n v="169086"/>
    <n v="221"/>
    <s v="Almoxarifados - Estoque geral"/>
    <n v="3573"/>
    <n v="13341"/>
    <s v="DISMA DISTRIBUIDORA"/>
    <s v="Araçatuba"/>
    <x v="4"/>
    <x v="1"/>
    <m/>
    <x v="1"/>
    <n v="1"/>
    <n v="1"/>
    <n v="1"/>
    <n v="0"/>
    <m/>
    <x v="0"/>
  </r>
  <r>
    <x v="14"/>
    <m/>
    <x v="177"/>
    <n v="92379"/>
    <x v="2144"/>
    <x v="0"/>
    <n v="6"/>
    <n v="6"/>
    <m/>
    <d v="2025-06-12T00:00:00"/>
    <d v="2025-07-01T00:00:00"/>
    <s v="0  DC"/>
    <s v="Atrasado"/>
    <d v="2025-07-01T00:00:00"/>
    <n v="19"/>
    <n v="407157"/>
    <m/>
    <n v="170149"/>
    <n v="221"/>
    <s v="Almoxarifados - Estoque geral"/>
    <n v="79.8"/>
    <n v="14983"/>
    <s v="IRN PEÇAS TRANSBORDOS"/>
    <s v="Ribeirão Preto"/>
    <x v="4"/>
    <x v="0"/>
    <m/>
    <x v="0"/>
    <n v="1"/>
    <n v="1"/>
    <n v="1"/>
    <n v="0"/>
    <m/>
    <x v="0"/>
  </r>
  <r>
    <x v="5"/>
    <m/>
    <x v="121"/>
    <n v="92382"/>
    <x v="2145"/>
    <x v="0"/>
    <n v="2"/>
    <n v="0"/>
    <n v="2"/>
    <d v="2025-06-11T00:00:00"/>
    <d v="2025-06-23T00:00:00"/>
    <s v="1  DC"/>
    <s v="Atrasado"/>
    <d v="2025-06-24T00:00:00"/>
    <n v="12"/>
    <n v="406917"/>
    <m/>
    <n v="169655"/>
    <n v="221"/>
    <s v="Almoxarifados - Estoque geral"/>
    <n v="528"/>
    <n v="5910"/>
    <s v="VANNUCCI"/>
    <s v="Recife"/>
    <x v="1"/>
    <x v="1"/>
    <m/>
    <x v="1"/>
    <n v="1"/>
    <n v="1"/>
    <n v="1"/>
    <n v="0"/>
    <m/>
    <x v="0"/>
  </r>
  <r>
    <x v="12"/>
    <m/>
    <x v="92"/>
    <n v="92404"/>
    <x v="2146"/>
    <x v="1"/>
    <n v="6"/>
    <n v="6"/>
    <m/>
    <d v="2025-06-11T00:00:00"/>
    <m/>
    <m/>
    <s v=""/>
    <s v=""/>
    <s v="Aguardando OC"/>
    <n v="40692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2"/>
    <m/>
    <x v="92"/>
    <n v="92405"/>
    <x v="2147"/>
    <x v="1"/>
    <n v="6"/>
    <n v="6"/>
    <m/>
    <d v="2025-06-11T00:00:00"/>
    <m/>
    <m/>
    <s v=""/>
    <s v=""/>
    <s v="Aguardando OC"/>
    <n v="40692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2"/>
    <m/>
    <x v="92"/>
    <n v="92406"/>
    <x v="2148"/>
    <x v="1"/>
    <n v="12"/>
    <n v="12"/>
    <m/>
    <d v="2025-06-11T00:00:00"/>
    <m/>
    <m/>
    <s v=""/>
    <s v=""/>
    <s v="Aguardando OC"/>
    <n v="40692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148"/>
    <n v="92418"/>
    <x v="2149"/>
    <x v="0"/>
    <n v="1"/>
    <n v="0"/>
    <n v="1"/>
    <d v="2025-06-11T00:00:00"/>
    <d v="2025-06-23T00:00:00"/>
    <s v="0  DC"/>
    <s v="Atrasado"/>
    <d v="2025-06-23T00:00:00"/>
    <n v="12"/>
    <n v="406995"/>
    <m/>
    <n v="169638"/>
    <n v="221"/>
    <s v="Almoxarifados - Estoque geral"/>
    <n v="375"/>
    <n v="2528"/>
    <s v="REDIESEL            "/>
    <s v="Jaboatão dos Guararapes"/>
    <x v="1"/>
    <x v="1"/>
    <m/>
    <x v="1"/>
    <n v="1"/>
    <n v="1"/>
    <n v="0.2"/>
    <n v="0"/>
    <m/>
    <x v="0"/>
  </r>
  <r>
    <x v="5"/>
    <m/>
    <x v="148"/>
    <n v="92419"/>
    <x v="2150"/>
    <x v="0"/>
    <n v="1"/>
    <n v="0"/>
    <n v="1"/>
    <d v="2025-06-11T00:00:00"/>
    <d v="2025-06-23T00:00:00"/>
    <s v="0  DC"/>
    <s v="Atrasado"/>
    <d v="2025-06-23T00:00:00"/>
    <n v="12"/>
    <n v="406996"/>
    <m/>
    <n v="169638"/>
    <n v="221"/>
    <s v="Almoxarifados - Estoque geral"/>
    <n v="43"/>
    <n v="2528"/>
    <s v="REDIESEL            "/>
    <s v="Jaboatão dos Guararapes"/>
    <x v="1"/>
    <x v="1"/>
    <m/>
    <x v="1"/>
    <n v="1"/>
    <n v="1"/>
    <n v="0.2"/>
    <n v="0"/>
    <m/>
    <x v="0"/>
  </r>
  <r>
    <x v="5"/>
    <m/>
    <x v="148"/>
    <n v="92420"/>
    <x v="2151"/>
    <x v="0"/>
    <n v="2"/>
    <n v="0"/>
    <n v="2"/>
    <d v="2025-06-11T00:00:00"/>
    <d v="2025-06-23T00:00:00"/>
    <s v="0  DC"/>
    <s v="Atrasado"/>
    <d v="2025-06-23T00:00:00"/>
    <n v="12"/>
    <n v="406997"/>
    <m/>
    <n v="169638"/>
    <n v="221"/>
    <s v="Almoxarifados - Estoque geral"/>
    <n v="60"/>
    <n v="2528"/>
    <s v="REDIESEL            "/>
    <s v="Jaboatão dos Guararapes"/>
    <x v="1"/>
    <x v="1"/>
    <n v="2"/>
    <x v="3"/>
    <n v="1"/>
    <n v="1"/>
    <n v="0.2"/>
    <n v="0"/>
    <m/>
    <x v="0"/>
  </r>
  <r>
    <x v="5"/>
    <m/>
    <x v="148"/>
    <n v="92422"/>
    <x v="2152"/>
    <x v="0"/>
    <n v="1"/>
    <n v="0"/>
    <n v="1"/>
    <d v="2025-06-11T00:00:00"/>
    <d v="2025-06-23T00:00:00"/>
    <s v="0  DC"/>
    <s v="Atrasado"/>
    <d v="2025-06-23T00:00:00"/>
    <n v="12"/>
    <n v="406991"/>
    <m/>
    <n v="169638"/>
    <n v="221"/>
    <s v="Almoxarifados - Estoque geral"/>
    <n v="770"/>
    <n v="2528"/>
    <s v="REDIESEL            "/>
    <s v="Jaboatão dos Guararapes"/>
    <x v="1"/>
    <x v="1"/>
    <m/>
    <x v="1"/>
    <n v="1"/>
    <n v="1"/>
    <n v="0.2"/>
    <n v="0"/>
    <m/>
    <x v="0"/>
  </r>
  <r>
    <x v="5"/>
    <m/>
    <x v="148"/>
    <n v="92423"/>
    <x v="2153"/>
    <x v="0"/>
    <n v="1"/>
    <n v="0"/>
    <n v="1"/>
    <d v="2025-06-11T00:00:00"/>
    <d v="2025-06-23T00:00:00"/>
    <s v="2  DC"/>
    <s v="Atrasado"/>
    <d v="2025-06-25T00:00:00"/>
    <n v="12"/>
    <n v="406992"/>
    <m/>
    <n v="169637"/>
    <n v="221"/>
    <s v="Almoxarifados - Estoque geral"/>
    <n v="1280"/>
    <n v="5910"/>
    <s v="VANNUCCI"/>
    <s v="Recife"/>
    <x v="1"/>
    <x v="1"/>
    <m/>
    <x v="1"/>
    <n v="1"/>
    <n v="1"/>
    <n v="0.5"/>
    <n v="0"/>
    <m/>
    <x v="0"/>
  </r>
  <r>
    <x v="14"/>
    <m/>
    <x v="177"/>
    <n v="92426"/>
    <x v="2154"/>
    <x v="0"/>
    <n v="18"/>
    <n v="0"/>
    <n v="18"/>
    <d v="2025-06-11T00:00:00"/>
    <d v="2025-06-16T00:00:00"/>
    <s v="3  DC"/>
    <s v="Atrasado"/>
    <d v="2025-06-19T00:00:00"/>
    <n v="5"/>
    <n v="406998"/>
    <m/>
    <n v="169129"/>
    <n v="221"/>
    <s v="Almoxarifados - Estoque geral"/>
    <n v="40"/>
    <n v="15716"/>
    <s v="BRADIPE"/>
    <s v="Jaboatão dos Guararapes"/>
    <x v="1"/>
    <x v="1"/>
    <n v="2"/>
    <x v="3"/>
    <n v="1"/>
    <n v="1"/>
    <n v="1"/>
    <n v="0"/>
    <m/>
    <x v="0"/>
  </r>
  <r>
    <x v="6"/>
    <m/>
    <x v="48"/>
    <n v="92428"/>
    <x v="2155"/>
    <x v="0"/>
    <n v="1"/>
    <n v="0"/>
    <n v="1"/>
    <d v="2025-06-11T00:00:00"/>
    <d v="2025-06-16T00:00:00"/>
    <s v="12  UT"/>
    <s v="Atrasado"/>
    <d v="2025-06-28T00:00:00"/>
    <n v="5"/>
    <n v="407004"/>
    <m/>
    <n v="169121"/>
    <n v="221"/>
    <s v="Almoxarifados - Estoque geral"/>
    <n v="70.11"/>
    <n v="11614"/>
    <s v="DF MAQUINAS"/>
    <s v="Bayeux"/>
    <x v="0"/>
    <x v="1"/>
    <m/>
    <x v="1"/>
    <n v="1"/>
    <n v="1"/>
    <n v="0.5"/>
    <n v="0"/>
    <m/>
    <x v="0"/>
  </r>
  <r>
    <x v="5"/>
    <m/>
    <x v="178"/>
    <n v="92433"/>
    <x v="2156"/>
    <x v="0"/>
    <n v="1"/>
    <n v="0"/>
    <n v="1"/>
    <d v="2025-06-11T00:00:00"/>
    <d v="2025-06-18T00:00:00"/>
    <s v="10  UT"/>
    <s v="Atrasado"/>
    <d v="2025-06-28T00:00:00"/>
    <n v="7"/>
    <n v="407010"/>
    <m/>
    <n v="169383"/>
    <n v="221"/>
    <s v="Almoxarifados - Estoque geral"/>
    <n v="821.33"/>
    <n v="2106"/>
    <s v="UNIDAS              "/>
    <s v="João Pessoa"/>
    <x v="0"/>
    <x v="1"/>
    <m/>
    <x v="1"/>
    <n v="1"/>
    <n v="1"/>
    <n v="1"/>
    <n v="0"/>
    <m/>
    <x v="0"/>
  </r>
  <r>
    <x v="5"/>
    <m/>
    <x v="178"/>
    <n v="92434"/>
    <x v="2157"/>
    <x v="1"/>
    <n v="1"/>
    <n v="1"/>
    <m/>
    <d v="2025-06-11T00:00:00"/>
    <m/>
    <m/>
    <s v=""/>
    <s v=""/>
    <s v="Aguardando OC"/>
    <n v="40701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0"/>
    <n v="92454"/>
    <x v="2158"/>
    <x v="1"/>
    <n v="1"/>
    <n v="1"/>
    <m/>
    <d v="2025-06-12T00:00:00"/>
    <m/>
    <m/>
    <s v=""/>
    <s v=""/>
    <s v="Aguardando OC"/>
    <n v="40715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0"/>
    <n v="92455"/>
    <x v="2159"/>
    <x v="1"/>
    <n v="1"/>
    <n v="1"/>
    <m/>
    <d v="2025-06-12T00:00:00"/>
    <m/>
    <m/>
    <s v=""/>
    <s v=""/>
    <s v="Aguardando OC"/>
    <n v="40714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455"/>
    <x v="2159"/>
    <x v="1"/>
    <n v="1"/>
    <n v="1"/>
    <m/>
    <d v="2025-06-13T00:00:00"/>
    <m/>
    <m/>
    <s v=""/>
    <s v=""/>
    <s v="Aguardando OC"/>
    <n v="40737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55"/>
    <x v="2159"/>
    <x v="0"/>
    <n v="1"/>
    <n v="1"/>
    <m/>
    <d v="2025-06-13T00:00:00"/>
    <d v="2025-07-04T00:00:00"/>
    <s v="4  DC"/>
    <s v="Atrasado"/>
    <d v="2025-07-08T00:00:00"/>
    <n v="21"/>
    <n v="407256"/>
    <m/>
    <n v="170490"/>
    <n v="221"/>
    <s v="Almoxarifados - Estoque geral"/>
    <n v="36.17"/>
    <n v="3465"/>
    <s v="MAQNELSON AGRICOLA L"/>
    <s v="Itumbiara"/>
    <x v="2"/>
    <x v="0"/>
    <m/>
    <x v="0"/>
    <n v="1"/>
    <n v="1"/>
    <n v="1.5625E-2"/>
    <n v="0"/>
    <m/>
    <x v="0"/>
  </r>
  <r>
    <x v="6"/>
    <m/>
    <x v="30"/>
    <n v="92460"/>
    <x v="2160"/>
    <x v="0"/>
    <n v="8"/>
    <n v="8"/>
    <m/>
    <d v="2025-06-13T00:00:00"/>
    <d v="2025-07-04T00:00:00"/>
    <s v="4  DC"/>
    <s v="Atrasado"/>
    <d v="2025-07-08T00:00:00"/>
    <n v="21"/>
    <n v="407207"/>
    <m/>
    <n v="170490"/>
    <n v="221"/>
    <s v="Almoxarifados - Estoque geral"/>
    <n v="1162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61"/>
    <x v="2161"/>
    <x v="0"/>
    <n v="1"/>
    <n v="1"/>
    <m/>
    <d v="2025-06-13T00:00:00"/>
    <d v="2025-07-04T00:00:00"/>
    <s v="4  DC"/>
    <s v="Atrasado"/>
    <d v="2025-07-08T00:00:00"/>
    <n v="21"/>
    <n v="407209"/>
    <m/>
    <n v="170490"/>
    <n v="221"/>
    <s v="Almoxarifados - Estoque geral"/>
    <n v="67.319999999999993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62"/>
    <x v="2162"/>
    <x v="0"/>
    <n v="1"/>
    <n v="1"/>
    <m/>
    <d v="2025-06-13T00:00:00"/>
    <d v="2025-07-04T00:00:00"/>
    <s v="4  DC"/>
    <s v="Atrasado"/>
    <d v="2025-07-08T00:00:00"/>
    <n v="21"/>
    <n v="407210"/>
    <m/>
    <n v="170490"/>
    <n v="221"/>
    <s v="Almoxarifados - Estoque geral"/>
    <n v="364.78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63"/>
    <x v="2163"/>
    <x v="0"/>
    <n v="1"/>
    <n v="1"/>
    <m/>
    <d v="2025-06-13T00:00:00"/>
    <d v="2025-07-04T00:00:00"/>
    <s v="4  DC"/>
    <s v="Atrasado"/>
    <d v="2025-07-08T00:00:00"/>
    <n v="21"/>
    <n v="407211"/>
    <m/>
    <n v="170490"/>
    <n v="221"/>
    <s v="Almoxarifados - Estoque geral"/>
    <n v="95.02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64"/>
    <x v="2164"/>
    <x v="0"/>
    <n v="2"/>
    <n v="2"/>
    <m/>
    <d v="2025-06-13T00:00:00"/>
    <d v="2025-07-04T00:00:00"/>
    <s v="4  DC"/>
    <s v="Atrasado"/>
    <d v="2025-07-08T00:00:00"/>
    <n v="21"/>
    <n v="407213"/>
    <m/>
    <n v="170490"/>
    <n v="221"/>
    <s v="Almoxarifados - Estoque geral"/>
    <n v="144.08000000000001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65"/>
    <x v="2165"/>
    <x v="0"/>
    <n v="1"/>
    <n v="1"/>
    <m/>
    <d v="2025-06-13T00:00:00"/>
    <d v="2025-07-04T00:00:00"/>
    <s v="4  DC"/>
    <s v="Atrasado"/>
    <d v="2025-07-08T00:00:00"/>
    <n v="21"/>
    <n v="407220"/>
    <m/>
    <n v="170490"/>
    <n v="221"/>
    <s v="Almoxarifados - Estoque geral"/>
    <n v="339.54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66"/>
    <x v="2166"/>
    <x v="0"/>
    <n v="1"/>
    <n v="1"/>
    <m/>
    <d v="2025-06-13T00:00:00"/>
    <d v="2025-07-04T00:00:00"/>
    <s v="4  DC"/>
    <s v="Atrasado"/>
    <d v="2025-07-08T00:00:00"/>
    <n v="21"/>
    <n v="407222"/>
    <m/>
    <n v="170490"/>
    <n v="221"/>
    <s v="Almoxarifados - Estoque geral"/>
    <n v="216.31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67"/>
    <x v="2167"/>
    <x v="0"/>
    <n v="1"/>
    <n v="1"/>
    <m/>
    <d v="2025-06-13T00:00:00"/>
    <d v="2025-07-04T00:00:00"/>
    <s v="4  DC"/>
    <s v="Atrasado"/>
    <d v="2025-07-08T00:00:00"/>
    <n v="21"/>
    <n v="407224"/>
    <m/>
    <n v="170490"/>
    <n v="221"/>
    <s v="Almoxarifados - Estoque geral"/>
    <n v="721.87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68"/>
    <x v="2168"/>
    <x v="0"/>
    <n v="1"/>
    <n v="1"/>
    <m/>
    <d v="2025-06-13T00:00:00"/>
    <d v="2025-07-04T00:00:00"/>
    <s v="4  DC"/>
    <s v="Atrasado"/>
    <d v="2025-07-08T00:00:00"/>
    <n v="21"/>
    <n v="407226"/>
    <m/>
    <n v="170490"/>
    <n v="221"/>
    <s v="Almoxarifados - Estoque geral"/>
    <n v="537.52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69"/>
    <x v="2169"/>
    <x v="0"/>
    <n v="1"/>
    <n v="1"/>
    <m/>
    <d v="2025-06-13T00:00:00"/>
    <d v="2025-07-04T00:00:00"/>
    <s v="4  DC"/>
    <s v="Atrasado"/>
    <d v="2025-07-08T00:00:00"/>
    <n v="21"/>
    <n v="407228"/>
    <m/>
    <n v="170490"/>
    <n v="221"/>
    <s v="Almoxarifados - Estoque geral"/>
    <n v="487.98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70"/>
    <x v="2170"/>
    <x v="0"/>
    <n v="1"/>
    <n v="1"/>
    <m/>
    <d v="2025-06-13T00:00:00"/>
    <d v="2025-07-04T00:00:00"/>
    <s v="4  DC"/>
    <s v="Atrasado"/>
    <d v="2025-07-08T00:00:00"/>
    <n v="21"/>
    <n v="407233"/>
    <m/>
    <n v="170490"/>
    <n v="221"/>
    <s v="Almoxarifados - Estoque geral"/>
    <n v="91.98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71"/>
    <x v="2171"/>
    <x v="0"/>
    <n v="1"/>
    <n v="1"/>
    <m/>
    <d v="2025-06-13T00:00:00"/>
    <d v="2025-07-04T00:00:00"/>
    <s v="4  DC"/>
    <s v="Atrasado"/>
    <d v="2025-07-08T00:00:00"/>
    <n v="21"/>
    <n v="407234"/>
    <m/>
    <n v="170490"/>
    <n v="221"/>
    <s v="Almoxarifados - Estoque geral"/>
    <n v="386.51"/>
    <n v="3465"/>
    <s v="MAQNELSON AGRICOLA L"/>
    <s v="Itumbiara"/>
    <x v="2"/>
    <x v="0"/>
    <m/>
    <x v="0"/>
    <n v="1"/>
    <n v="1"/>
    <n v="1.5625E-2"/>
    <n v="0"/>
    <m/>
    <x v="0"/>
  </r>
  <r>
    <x v="6"/>
    <m/>
    <x v="25"/>
    <n v="92471"/>
    <x v="2171"/>
    <x v="1"/>
    <n v="1"/>
    <n v="1"/>
    <m/>
    <d v="2025-07-17T00:00:00"/>
    <m/>
    <m/>
    <s v=""/>
    <s v=""/>
    <s v="Aguardando OC"/>
    <n v="412168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6"/>
    <m/>
    <x v="45"/>
    <n v="92472"/>
    <x v="2172"/>
    <x v="0"/>
    <n v="1"/>
    <n v="1"/>
    <m/>
    <d v="2025-06-13T00:00:00"/>
    <d v="2025-07-04T00:00:00"/>
    <s v="4  DC"/>
    <s v="Atrasado"/>
    <d v="2025-07-08T00:00:00"/>
    <n v="21"/>
    <n v="407235"/>
    <m/>
    <n v="170490"/>
    <n v="221"/>
    <s v="Almoxarifados - Estoque geral"/>
    <n v="396.16"/>
    <n v="3465"/>
    <s v="MAQNELSON AGRICOLA L"/>
    <s v="Itumbiara"/>
    <x v="2"/>
    <x v="0"/>
    <m/>
    <x v="0"/>
    <n v="1"/>
    <n v="1"/>
    <n v="1.5625E-2"/>
    <n v="0"/>
    <m/>
    <x v="0"/>
  </r>
  <r>
    <x v="6"/>
    <m/>
    <x v="25"/>
    <n v="92472"/>
    <x v="2172"/>
    <x v="1"/>
    <n v="1"/>
    <n v="1"/>
    <m/>
    <d v="2025-07-17T00:00:00"/>
    <m/>
    <m/>
    <s v=""/>
    <s v=""/>
    <s v="Aguardando OC"/>
    <n v="412167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6"/>
    <m/>
    <x v="45"/>
    <n v="92473"/>
    <x v="2173"/>
    <x v="0"/>
    <n v="2"/>
    <n v="2"/>
    <m/>
    <d v="2025-06-13T00:00:00"/>
    <d v="2025-07-04T00:00:00"/>
    <s v="4  DC"/>
    <s v="Atrasado"/>
    <d v="2025-07-08T00:00:00"/>
    <n v="21"/>
    <n v="407236"/>
    <m/>
    <n v="170490"/>
    <n v="221"/>
    <s v="Almoxarifados - Estoque geral"/>
    <n v="189.74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74"/>
    <x v="2174"/>
    <x v="0"/>
    <n v="2"/>
    <n v="2"/>
    <m/>
    <d v="2025-06-13T00:00:00"/>
    <d v="2025-07-04T00:00:00"/>
    <s v="4  DC"/>
    <s v="Atrasado"/>
    <d v="2025-07-08T00:00:00"/>
    <n v="21"/>
    <n v="407237"/>
    <m/>
    <n v="170490"/>
    <n v="221"/>
    <s v="Almoxarifados - Estoque geral"/>
    <n v="518.17999999999995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75"/>
    <x v="2175"/>
    <x v="0"/>
    <n v="2"/>
    <n v="2"/>
    <m/>
    <d v="2025-06-13T00:00:00"/>
    <d v="2025-07-04T00:00:00"/>
    <s v="4  DC"/>
    <s v="Atrasado"/>
    <d v="2025-07-08T00:00:00"/>
    <n v="21"/>
    <n v="407238"/>
    <m/>
    <n v="170490"/>
    <n v="221"/>
    <s v="Almoxarifados - Estoque geral"/>
    <n v="1267.98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76"/>
    <x v="2176"/>
    <x v="0"/>
    <n v="2"/>
    <n v="2"/>
    <m/>
    <d v="2025-06-13T00:00:00"/>
    <d v="2025-07-04T00:00:00"/>
    <s v="4  DC"/>
    <s v="Atrasado"/>
    <d v="2025-07-08T00:00:00"/>
    <n v="21"/>
    <n v="407239"/>
    <m/>
    <n v="170490"/>
    <n v="221"/>
    <s v="Almoxarifados - Estoque geral"/>
    <n v="1338.34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77"/>
    <x v="2177"/>
    <x v="0"/>
    <n v="2"/>
    <n v="2"/>
    <m/>
    <d v="2025-06-13T00:00:00"/>
    <d v="2025-07-04T00:00:00"/>
    <s v="4  DC"/>
    <s v="Atrasado"/>
    <d v="2025-07-08T00:00:00"/>
    <n v="21"/>
    <n v="407240"/>
    <m/>
    <n v="170490"/>
    <n v="221"/>
    <s v="Almoxarifados - Estoque geral"/>
    <n v="473.26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78"/>
    <x v="2178"/>
    <x v="0"/>
    <n v="2"/>
    <n v="2"/>
    <m/>
    <d v="2025-06-13T00:00:00"/>
    <d v="2025-07-04T00:00:00"/>
    <s v="4  DC"/>
    <s v="Atrasado"/>
    <d v="2025-07-08T00:00:00"/>
    <n v="21"/>
    <n v="407241"/>
    <m/>
    <n v="170490"/>
    <n v="221"/>
    <s v="Almoxarifados - Estoque geral"/>
    <n v="608.66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79"/>
    <x v="2179"/>
    <x v="0"/>
    <n v="2"/>
    <n v="2"/>
    <m/>
    <d v="2025-06-13T00:00:00"/>
    <d v="2025-07-04T00:00:00"/>
    <s v="4  DC"/>
    <s v="Atrasado"/>
    <d v="2025-07-08T00:00:00"/>
    <n v="21"/>
    <n v="407242"/>
    <m/>
    <n v="170490"/>
    <n v="221"/>
    <s v="Almoxarifados - Estoque geral"/>
    <n v="2459.88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80"/>
    <x v="2180"/>
    <x v="0"/>
    <n v="2"/>
    <n v="2"/>
    <m/>
    <d v="2025-06-13T00:00:00"/>
    <d v="2025-07-04T00:00:00"/>
    <s v="4  DC"/>
    <s v="Atrasado"/>
    <d v="2025-07-08T00:00:00"/>
    <n v="21"/>
    <n v="407245"/>
    <m/>
    <n v="170490"/>
    <n v="221"/>
    <s v="Almoxarifados - Estoque geral"/>
    <n v="63.12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81"/>
    <x v="2181"/>
    <x v="0"/>
    <n v="2"/>
    <n v="2"/>
    <m/>
    <d v="2025-06-13T00:00:00"/>
    <d v="2025-07-04T00:00:00"/>
    <s v="4  DC"/>
    <s v="Atrasado"/>
    <d v="2025-07-08T00:00:00"/>
    <n v="21"/>
    <n v="407246"/>
    <m/>
    <n v="170490"/>
    <n v="221"/>
    <s v="Almoxarifados - Estoque geral"/>
    <n v="23.9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82"/>
    <x v="2182"/>
    <x v="1"/>
    <n v="1"/>
    <n v="1"/>
    <m/>
    <d v="2025-06-13T00:00:00"/>
    <m/>
    <m/>
    <s v=""/>
    <s v=""/>
    <s v="Aguardando OC"/>
    <n v="40725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83"/>
    <x v="2183"/>
    <x v="1"/>
    <n v="1"/>
    <n v="1"/>
    <m/>
    <d v="2025-06-13T00:00:00"/>
    <m/>
    <m/>
    <s v=""/>
    <s v=""/>
    <s v="Aguardando OC"/>
    <n v="40726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84"/>
    <x v="2184"/>
    <x v="1"/>
    <n v="5"/>
    <n v="5"/>
    <m/>
    <d v="2025-06-13T00:00:00"/>
    <m/>
    <m/>
    <s v=""/>
    <s v=""/>
    <s v="Aguardando OC"/>
    <n v="40726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85"/>
    <x v="2185"/>
    <x v="1"/>
    <n v="8"/>
    <n v="8"/>
    <m/>
    <d v="2025-06-13T00:00:00"/>
    <m/>
    <m/>
    <s v=""/>
    <s v=""/>
    <s v="Aguardando OC"/>
    <n v="40726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86"/>
    <x v="2186"/>
    <x v="0"/>
    <n v="1"/>
    <n v="1"/>
    <m/>
    <d v="2025-06-13T00:00:00"/>
    <d v="2025-07-04T00:00:00"/>
    <s v="4  DC"/>
    <s v="Atrasado"/>
    <d v="2025-07-08T00:00:00"/>
    <n v="21"/>
    <n v="407269"/>
    <m/>
    <n v="170490"/>
    <n v="221"/>
    <s v="Almoxarifados - Estoque geral"/>
    <n v="369.39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88"/>
    <x v="2187"/>
    <x v="1"/>
    <n v="1"/>
    <n v="1"/>
    <m/>
    <d v="2025-06-13T00:00:00"/>
    <m/>
    <m/>
    <s v=""/>
    <s v=""/>
    <s v="Aguardando OC"/>
    <n v="40727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89"/>
    <x v="2188"/>
    <x v="1"/>
    <n v="1"/>
    <n v="1"/>
    <m/>
    <d v="2025-06-13T00:00:00"/>
    <m/>
    <m/>
    <s v=""/>
    <s v=""/>
    <s v="Aguardando OC"/>
    <n v="40727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90"/>
    <x v="2189"/>
    <x v="1"/>
    <n v="2"/>
    <n v="2"/>
    <m/>
    <d v="2025-06-13T00:00:00"/>
    <m/>
    <m/>
    <s v=""/>
    <s v=""/>
    <s v="Aguardando OC"/>
    <n v="40728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92"/>
    <x v="2190"/>
    <x v="1"/>
    <n v="3"/>
    <n v="3"/>
    <m/>
    <d v="2025-06-13T00:00:00"/>
    <m/>
    <m/>
    <s v=""/>
    <s v=""/>
    <s v="Aguardando OC"/>
    <n v="40728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93"/>
    <x v="2191"/>
    <x v="0"/>
    <n v="6"/>
    <n v="6"/>
    <m/>
    <d v="2025-06-13T00:00:00"/>
    <d v="2025-07-04T00:00:00"/>
    <s v="4  DC"/>
    <s v="Atrasado"/>
    <d v="2025-07-08T00:00:00"/>
    <n v="21"/>
    <n v="407297"/>
    <m/>
    <n v="170490"/>
    <n v="221"/>
    <s v="Almoxarifados - Estoque geral"/>
    <n v="557.1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94"/>
    <x v="2192"/>
    <x v="1"/>
    <n v="1"/>
    <n v="1"/>
    <m/>
    <d v="2025-06-13T00:00:00"/>
    <m/>
    <m/>
    <s v=""/>
    <s v=""/>
    <s v="Aguardando OC"/>
    <n v="40730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95"/>
    <x v="2193"/>
    <x v="0"/>
    <n v="2"/>
    <n v="2"/>
    <m/>
    <d v="2025-06-13T00:00:00"/>
    <d v="2025-07-04T00:00:00"/>
    <s v="4  DC"/>
    <s v="Atrasado"/>
    <d v="2025-07-08T00:00:00"/>
    <n v="21"/>
    <n v="407301"/>
    <m/>
    <n v="170490"/>
    <n v="221"/>
    <s v="Almoxarifados - Estoque geral"/>
    <n v="90.04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96"/>
    <x v="2194"/>
    <x v="1"/>
    <n v="2"/>
    <n v="2"/>
    <m/>
    <d v="2025-06-13T00:00:00"/>
    <m/>
    <m/>
    <s v=""/>
    <s v=""/>
    <s v="Aguardando OC"/>
    <n v="40730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497"/>
    <x v="2195"/>
    <x v="0"/>
    <n v="1"/>
    <n v="1"/>
    <m/>
    <d v="2025-06-13T00:00:00"/>
    <d v="2025-07-04T00:00:00"/>
    <s v="4  DC"/>
    <s v="Atrasado"/>
    <d v="2025-07-08T00:00:00"/>
    <n v="21"/>
    <n v="407304"/>
    <m/>
    <n v="170490"/>
    <n v="221"/>
    <s v="Almoxarifados - Estoque geral"/>
    <n v="36.19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98"/>
    <x v="2196"/>
    <x v="0"/>
    <n v="1"/>
    <n v="1"/>
    <m/>
    <d v="2025-06-13T00:00:00"/>
    <d v="2025-07-04T00:00:00"/>
    <s v="4  DC"/>
    <s v="Atrasado"/>
    <d v="2025-07-08T00:00:00"/>
    <n v="21"/>
    <n v="407305"/>
    <m/>
    <n v="170490"/>
    <n v="221"/>
    <s v="Almoxarifados - Estoque geral"/>
    <n v="51.04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499"/>
    <x v="2197"/>
    <x v="1"/>
    <n v="1"/>
    <n v="1"/>
    <m/>
    <d v="2025-06-13T00:00:00"/>
    <m/>
    <m/>
    <s v=""/>
    <s v=""/>
    <s v="Aguardando OC"/>
    <n v="40730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500"/>
    <x v="2198"/>
    <x v="1"/>
    <n v="1"/>
    <n v="1"/>
    <m/>
    <d v="2025-06-13T00:00:00"/>
    <m/>
    <m/>
    <s v=""/>
    <s v=""/>
    <s v="Aguardando OC"/>
    <n v="40730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501"/>
    <x v="2199"/>
    <x v="0"/>
    <n v="1"/>
    <n v="1"/>
    <m/>
    <d v="2025-06-13T00:00:00"/>
    <d v="2025-07-04T00:00:00"/>
    <s v="4  DC"/>
    <s v="Atrasado"/>
    <d v="2025-07-08T00:00:00"/>
    <n v="21"/>
    <n v="407310"/>
    <m/>
    <n v="170490"/>
    <n v="221"/>
    <s v="Almoxarifados - Estoque geral"/>
    <n v="28.09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502"/>
    <x v="2200"/>
    <x v="0"/>
    <n v="1"/>
    <n v="1"/>
    <m/>
    <d v="2025-06-13T00:00:00"/>
    <d v="2025-07-04T00:00:00"/>
    <s v="4  DC"/>
    <s v="Atrasado"/>
    <d v="2025-07-08T00:00:00"/>
    <n v="21"/>
    <n v="407311"/>
    <m/>
    <n v="170490"/>
    <n v="221"/>
    <s v="Almoxarifados - Estoque geral"/>
    <n v="54.74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503"/>
    <x v="2201"/>
    <x v="1"/>
    <n v="1"/>
    <n v="1"/>
    <m/>
    <d v="2025-06-13T00:00:00"/>
    <m/>
    <m/>
    <s v=""/>
    <s v=""/>
    <s v="Aguardando OC"/>
    <n v="407315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504"/>
    <x v="2202"/>
    <x v="1"/>
    <n v="1"/>
    <n v="1"/>
    <m/>
    <d v="2025-06-13T00:00:00"/>
    <m/>
    <m/>
    <s v=""/>
    <s v=""/>
    <s v="Aguardando OC"/>
    <n v="40732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505"/>
    <x v="2203"/>
    <x v="1"/>
    <n v="1"/>
    <n v="1"/>
    <m/>
    <d v="2025-06-13T00:00:00"/>
    <m/>
    <m/>
    <s v=""/>
    <s v=""/>
    <s v="Aguardando OC"/>
    <n v="40732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45"/>
    <n v="92506"/>
    <x v="2204"/>
    <x v="0"/>
    <n v="6"/>
    <n v="6"/>
    <m/>
    <d v="2025-06-13T00:00:00"/>
    <d v="2025-07-04T00:00:00"/>
    <s v="4  DC"/>
    <s v="Atrasado"/>
    <d v="2025-07-08T00:00:00"/>
    <n v="21"/>
    <n v="407322"/>
    <m/>
    <n v="170490"/>
    <n v="221"/>
    <s v="Almoxarifados - Estoque geral"/>
    <n v="68.88"/>
    <n v="3465"/>
    <s v="MAQNELSON AGRICOLA L"/>
    <s v="Itumbiara"/>
    <x v="2"/>
    <x v="0"/>
    <m/>
    <x v="0"/>
    <n v="1"/>
    <n v="1"/>
    <n v="1.5625E-2"/>
    <n v="0"/>
    <m/>
    <x v="0"/>
  </r>
  <r>
    <x v="6"/>
    <m/>
    <x v="45"/>
    <n v="92507"/>
    <x v="2205"/>
    <x v="0"/>
    <n v="1"/>
    <n v="1"/>
    <m/>
    <d v="2025-06-13T00:00:00"/>
    <d v="2025-07-04T00:00:00"/>
    <s v="4  DC"/>
    <s v="Atrasado"/>
    <d v="2025-07-08T00:00:00"/>
    <n v="21"/>
    <n v="407325"/>
    <m/>
    <n v="170490"/>
    <n v="221"/>
    <s v="Almoxarifados - Estoque geral"/>
    <n v="92.67"/>
    <n v="3465"/>
    <s v="MAQNELSON AGRICOLA L"/>
    <s v="Itumbiara"/>
    <x v="2"/>
    <x v="0"/>
    <m/>
    <x v="0"/>
    <n v="1"/>
    <n v="1"/>
    <n v="1.5625E-2"/>
    <n v="0"/>
    <m/>
    <x v="0"/>
  </r>
  <r>
    <x v="6"/>
    <m/>
    <x v="31"/>
    <n v="92511"/>
    <x v="2206"/>
    <x v="1"/>
    <n v="1"/>
    <n v="1"/>
    <m/>
    <d v="2025-06-13T00:00:00"/>
    <m/>
    <m/>
    <s v=""/>
    <s v=""/>
    <s v="Aguardando OC"/>
    <n v="407365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12"/>
    <x v="2207"/>
    <x v="1"/>
    <n v="1"/>
    <n v="1"/>
    <m/>
    <d v="2025-06-13T00:00:00"/>
    <m/>
    <m/>
    <s v=""/>
    <s v=""/>
    <s v="Aguardando OC"/>
    <n v="407409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13"/>
    <x v="2208"/>
    <x v="1"/>
    <n v="1"/>
    <n v="1"/>
    <m/>
    <d v="2025-06-13T00:00:00"/>
    <m/>
    <m/>
    <s v=""/>
    <s v=""/>
    <s v="Aguardando OC"/>
    <n v="40742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13"/>
    <x v="2208"/>
    <x v="1"/>
    <n v="1"/>
    <n v="1"/>
    <m/>
    <d v="2025-06-13T00:00:00"/>
    <m/>
    <m/>
    <s v=""/>
    <s v=""/>
    <s v="Aguardando OC"/>
    <n v="40751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14"/>
    <x v="2209"/>
    <x v="1"/>
    <n v="1"/>
    <n v="1"/>
    <m/>
    <d v="2025-06-13T00:00:00"/>
    <m/>
    <m/>
    <s v=""/>
    <s v=""/>
    <s v="Aguardando OC"/>
    <n v="407449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15"/>
    <x v="2210"/>
    <x v="1"/>
    <n v="2"/>
    <n v="2"/>
    <m/>
    <d v="2025-06-13T00:00:00"/>
    <m/>
    <m/>
    <s v=""/>
    <s v=""/>
    <s v="Aguardando OC"/>
    <n v="40745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16"/>
    <x v="2211"/>
    <x v="1"/>
    <n v="1"/>
    <n v="1"/>
    <m/>
    <d v="2025-06-13T00:00:00"/>
    <m/>
    <m/>
    <s v=""/>
    <s v=""/>
    <s v="Aguardando OC"/>
    <n v="40745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17"/>
    <x v="2212"/>
    <x v="1"/>
    <n v="2"/>
    <n v="2"/>
    <m/>
    <d v="2025-06-13T00:00:00"/>
    <m/>
    <m/>
    <s v=""/>
    <s v=""/>
    <s v="Aguardando OC"/>
    <n v="407465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18"/>
    <x v="2213"/>
    <x v="1"/>
    <n v="1"/>
    <n v="1"/>
    <m/>
    <d v="2025-06-13T00:00:00"/>
    <m/>
    <m/>
    <s v=""/>
    <s v=""/>
    <s v="Aguardando OC"/>
    <n v="40746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19"/>
    <x v="2214"/>
    <x v="1"/>
    <n v="1"/>
    <n v="1"/>
    <m/>
    <d v="2025-06-13T00:00:00"/>
    <m/>
    <m/>
    <s v=""/>
    <s v=""/>
    <s v="Aguardando OC"/>
    <n v="40747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20"/>
    <x v="2215"/>
    <x v="1"/>
    <n v="1"/>
    <n v="1"/>
    <m/>
    <d v="2025-06-13T00:00:00"/>
    <m/>
    <m/>
    <s v=""/>
    <s v=""/>
    <s v="Aguardando OC"/>
    <n v="40748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21"/>
    <x v="2216"/>
    <x v="1"/>
    <n v="1"/>
    <n v="1"/>
    <m/>
    <d v="2025-06-13T00:00:00"/>
    <m/>
    <m/>
    <s v=""/>
    <s v=""/>
    <s v="Aguardando OC"/>
    <n v="40748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31"/>
    <n v="92522"/>
    <x v="2217"/>
    <x v="1"/>
    <n v="2"/>
    <n v="2"/>
    <m/>
    <d v="2025-06-13T00:00:00"/>
    <m/>
    <m/>
    <s v=""/>
    <s v=""/>
    <s v="Aguardando OC"/>
    <n v="40748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39"/>
    <n v="92537"/>
    <x v="2218"/>
    <x v="0"/>
    <n v="1"/>
    <n v="0"/>
    <n v="1"/>
    <d v="2025-06-13T00:00:00"/>
    <d v="2025-06-23T00:00:00"/>
    <s v="0  DC"/>
    <s v="Atrasado"/>
    <d v="2025-06-23T00:00:00"/>
    <n v="10"/>
    <n v="407585"/>
    <m/>
    <n v="169646"/>
    <n v="221"/>
    <s v="Almoxarifados - Estoque geral"/>
    <n v="1000"/>
    <n v="2097"/>
    <s v="CAUPECAS            "/>
    <s v="Recife"/>
    <x v="1"/>
    <x v="1"/>
    <m/>
    <x v="1"/>
    <n v="1"/>
    <n v="1"/>
    <n v="0.125"/>
    <n v="0"/>
    <m/>
    <x v="0"/>
  </r>
  <r>
    <x v="5"/>
    <m/>
    <x v="27"/>
    <n v="92537"/>
    <x v="2218"/>
    <x v="1"/>
    <n v="1"/>
    <n v="1"/>
    <m/>
    <d v="2025-07-19T00:00:00"/>
    <m/>
    <m/>
    <s v=""/>
    <s v=""/>
    <s v="Aguardando OC"/>
    <n v="412484"/>
    <m/>
    <n v="0"/>
    <n v="221"/>
    <s v="Almoxarifados - Estoque geral"/>
    <n v="1080"/>
    <m/>
    <s v=""/>
    <s v=""/>
    <x v="3"/>
    <x v="0"/>
    <m/>
    <x v="0"/>
    <n v="1"/>
    <n v="1"/>
    <n v="0"/>
    <n v="1"/>
    <m/>
    <x v="3"/>
  </r>
  <r>
    <x v="1"/>
    <m/>
    <x v="171"/>
    <n v="92538"/>
    <x v="2219"/>
    <x v="0"/>
    <n v="1"/>
    <n v="0"/>
    <n v="1"/>
    <d v="2025-06-13T00:00:00"/>
    <d v="2025-06-16T00:00:00"/>
    <s v="0  DC"/>
    <s v="Atrasado"/>
    <d v="2025-06-16T00:00:00"/>
    <n v="3"/>
    <n v="407538"/>
    <m/>
    <n v="169142"/>
    <n v="221"/>
    <s v="Almoxarifados - Estoque geral"/>
    <n v="235"/>
    <n v="11130"/>
    <s v="SUCATA DO RONILDO "/>
    <s v="Guarabira"/>
    <x v="0"/>
    <x v="1"/>
    <m/>
    <x v="1"/>
    <n v="1"/>
    <n v="1"/>
    <n v="0.2"/>
    <n v="0"/>
    <m/>
    <x v="0"/>
  </r>
  <r>
    <x v="1"/>
    <m/>
    <x v="171"/>
    <n v="92539"/>
    <x v="2220"/>
    <x v="0"/>
    <n v="1"/>
    <n v="0"/>
    <n v="1"/>
    <d v="2025-06-13T00:00:00"/>
    <d v="2025-06-16T00:00:00"/>
    <s v="0  DC"/>
    <s v="Atrasado"/>
    <d v="2025-06-16T00:00:00"/>
    <n v="3"/>
    <n v="407539"/>
    <m/>
    <n v="169142"/>
    <n v="221"/>
    <s v="Almoxarifados - Estoque geral"/>
    <n v="189"/>
    <n v="11130"/>
    <s v="SUCATA DO RONILDO "/>
    <s v="Guarabira"/>
    <x v="0"/>
    <x v="1"/>
    <m/>
    <x v="1"/>
    <n v="1"/>
    <n v="1"/>
    <n v="0.2"/>
    <n v="0"/>
    <m/>
    <x v="0"/>
  </r>
  <r>
    <x v="1"/>
    <m/>
    <x v="171"/>
    <n v="92540"/>
    <x v="2221"/>
    <x v="0"/>
    <n v="2"/>
    <n v="0"/>
    <n v="2"/>
    <d v="2025-06-13T00:00:00"/>
    <d v="2025-06-16T00:00:00"/>
    <s v="0  DC"/>
    <s v="Atrasado"/>
    <d v="2025-06-16T00:00:00"/>
    <n v="3"/>
    <n v="407540"/>
    <m/>
    <n v="169142"/>
    <n v="221"/>
    <s v="Almoxarifados - Estoque geral"/>
    <n v="470"/>
    <n v="11130"/>
    <s v="SUCATA DO RONILDO "/>
    <s v="Guarabira"/>
    <x v="0"/>
    <x v="1"/>
    <m/>
    <x v="1"/>
    <n v="1"/>
    <n v="1"/>
    <n v="0.2"/>
    <n v="0"/>
    <m/>
    <x v="0"/>
  </r>
  <r>
    <x v="1"/>
    <m/>
    <x v="171"/>
    <n v="92541"/>
    <x v="2222"/>
    <x v="0"/>
    <n v="2"/>
    <n v="0"/>
    <n v="2"/>
    <d v="2025-06-13T00:00:00"/>
    <d v="2025-06-16T00:00:00"/>
    <s v="0  DC"/>
    <s v="Atrasado"/>
    <d v="2025-06-16T00:00:00"/>
    <n v="3"/>
    <n v="407541"/>
    <m/>
    <n v="169142"/>
    <n v="221"/>
    <s v="Almoxarifados - Estoque geral"/>
    <n v="470"/>
    <n v="11130"/>
    <s v="SUCATA DO RONILDO "/>
    <s v="Guarabira"/>
    <x v="0"/>
    <x v="1"/>
    <m/>
    <x v="1"/>
    <n v="1"/>
    <n v="1"/>
    <n v="0.2"/>
    <n v="0"/>
    <m/>
    <x v="0"/>
  </r>
  <r>
    <x v="1"/>
    <m/>
    <x v="171"/>
    <n v="92542"/>
    <x v="2223"/>
    <x v="0"/>
    <n v="2"/>
    <n v="0"/>
    <n v="2"/>
    <d v="2025-06-13T00:00:00"/>
    <d v="2025-06-16T00:00:00"/>
    <s v="0  DC"/>
    <s v="Atrasado"/>
    <d v="2025-06-16T00:00:00"/>
    <n v="3"/>
    <n v="407542"/>
    <m/>
    <n v="169142"/>
    <n v="221"/>
    <s v="Almoxarifados - Estoque geral"/>
    <n v="236"/>
    <n v="11130"/>
    <s v="SUCATA DO RONILDO "/>
    <s v="Guarabira"/>
    <x v="0"/>
    <x v="1"/>
    <m/>
    <x v="1"/>
    <n v="1"/>
    <n v="1"/>
    <n v="0.2"/>
    <n v="0"/>
    <m/>
    <x v="0"/>
  </r>
  <r>
    <x v="4"/>
    <m/>
    <x v="151"/>
    <n v="92544"/>
    <x v="2224"/>
    <x v="0"/>
    <n v="10"/>
    <n v="10"/>
    <m/>
    <d v="2025-06-13T00:00:00"/>
    <d v="2025-06-18T00:00:00"/>
    <s v="2  UT"/>
    <s v="Atrasado"/>
    <d v="2025-06-20T00:00:00"/>
    <n v="5"/>
    <n v="407601"/>
    <m/>
    <n v="169520"/>
    <n v="221"/>
    <s v="Almoxarifados - Estoque geral"/>
    <n v="211.5"/>
    <n v="12397"/>
    <s v="UNIMIL INDÚSTRIA "/>
    <s v="Piracicaba"/>
    <x v="4"/>
    <x v="0"/>
    <m/>
    <x v="0"/>
    <n v="1"/>
    <n v="1"/>
    <n v="1"/>
    <n v="0"/>
    <m/>
    <x v="0"/>
  </r>
  <r>
    <x v="10"/>
    <m/>
    <x v="49"/>
    <n v="92545"/>
    <x v="2225"/>
    <x v="0"/>
    <n v="1"/>
    <n v="1"/>
    <m/>
    <d v="2025-06-13T00:00:00"/>
    <d v="2025-07-02T00:00:00"/>
    <s v="0  DC"/>
    <s v="Atrasado"/>
    <d v="2025-07-02T00:00:00"/>
    <n v="19"/>
    <n v="407595"/>
    <m/>
    <n v="170219"/>
    <n v="221"/>
    <s v="Almoxarifados - Estoque geral"/>
    <n v="2800"/>
    <n v="15908"/>
    <s v="E2 SOLUÇÕES PNEUMÁTICAS"/>
    <s v="Pitangueiras"/>
    <x v="4"/>
    <x v="0"/>
    <m/>
    <x v="0"/>
    <n v="1"/>
    <n v="1"/>
    <n v="1"/>
    <n v="0"/>
    <m/>
    <x v="0"/>
  </r>
  <r>
    <x v="5"/>
    <m/>
    <x v="64"/>
    <n v="92546"/>
    <x v="2226"/>
    <x v="0"/>
    <n v="2"/>
    <n v="0"/>
    <n v="2"/>
    <d v="2025-06-13T00:00:00"/>
    <d v="2025-06-18T00:00:00"/>
    <s v="10  UT"/>
    <s v="Atrasado"/>
    <d v="2025-06-28T00:00:00"/>
    <n v="5"/>
    <n v="407605"/>
    <m/>
    <n v="169396"/>
    <n v="221"/>
    <s v="Almoxarifados - Estoque geral"/>
    <n v="3290.66"/>
    <n v="2106"/>
    <s v="UNIDAS              "/>
    <s v="João Pessoa"/>
    <x v="0"/>
    <x v="1"/>
    <n v="2"/>
    <x v="3"/>
    <n v="1"/>
    <n v="1"/>
    <n v="1"/>
    <n v="0"/>
    <m/>
    <x v="0"/>
  </r>
  <r>
    <x v="3"/>
    <m/>
    <x v="179"/>
    <n v="92550"/>
    <x v="2227"/>
    <x v="1"/>
    <n v="1"/>
    <n v="1"/>
    <m/>
    <d v="2025-06-13T00:00:00"/>
    <m/>
    <m/>
    <s v=""/>
    <s v=""/>
    <s v="Aguardando OC"/>
    <n v="40761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47"/>
    <n v="92564"/>
    <x v="2228"/>
    <x v="0"/>
    <n v="1"/>
    <n v="0"/>
    <n v="1"/>
    <d v="2025-06-19T00:00:00"/>
    <d v="2025-06-23T00:00:00"/>
    <s v="0  DC"/>
    <s v="Atrasado"/>
    <d v="2025-06-23T00:00:00"/>
    <n v="4"/>
    <n v="408516"/>
    <m/>
    <n v="169678"/>
    <n v="221"/>
    <s v="Almoxarifados - Estoque geral"/>
    <n v="87.46"/>
    <n v="3145"/>
    <s v="VENANCIO AUTO PECAS "/>
    <s v="Sapé"/>
    <x v="0"/>
    <x v="1"/>
    <n v="2"/>
    <x v="3"/>
    <n v="1"/>
    <n v="1"/>
    <n v="1"/>
    <n v="0"/>
    <m/>
    <x v="0"/>
  </r>
  <r>
    <x v="5"/>
    <m/>
    <x v="47"/>
    <n v="92565"/>
    <x v="2229"/>
    <x v="1"/>
    <n v="2"/>
    <n v="2"/>
    <m/>
    <d v="2025-06-16T00:00:00"/>
    <m/>
    <m/>
    <s v=""/>
    <s v=""/>
    <s v="Aguardando OC"/>
    <n v="40770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47"/>
    <n v="92566"/>
    <x v="2230"/>
    <x v="1"/>
    <n v="2"/>
    <n v="2"/>
    <m/>
    <d v="2025-06-16T00:00:00"/>
    <m/>
    <m/>
    <s v=""/>
    <s v=""/>
    <s v="Aguardando OC"/>
    <n v="40770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"/>
    <m/>
    <x v="150"/>
    <n v="92567"/>
    <x v="2231"/>
    <x v="0"/>
    <n v="1"/>
    <n v="0"/>
    <n v="1"/>
    <d v="2025-06-16T00:00:00"/>
    <d v="2025-06-18T00:00:00"/>
    <m/>
    <s v=""/>
    <s v=""/>
    <n v="2"/>
    <n v="407742"/>
    <m/>
    <n v="169527"/>
    <n v="221"/>
    <s v="Almoxarifados - Estoque geral"/>
    <n v="290"/>
    <n v="14446"/>
    <s v="AGROMOTO"/>
    <s v="Jaboatão dos Guararapes"/>
    <x v="1"/>
    <x v="1"/>
    <m/>
    <x v="1"/>
    <n v="1"/>
    <n v="1"/>
    <n v="0.25"/>
    <n v="0"/>
    <m/>
    <x v="0"/>
  </r>
  <r>
    <x v="6"/>
    <m/>
    <x v="48"/>
    <n v="92568"/>
    <x v="2232"/>
    <x v="0"/>
    <n v="1"/>
    <n v="0"/>
    <n v="1"/>
    <d v="2025-06-16T00:00:00"/>
    <d v="2025-06-27T00:00:00"/>
    <s v="1  DC"/>
    <s v="Atrasado"/>
    <d v="2025-06-28T00:00:00"/>
    <n v="11"/>
    <n v="407766"/>
    <m/>
    <n v="169721"/>
    <n v="221"/>
    <s v="Almoxarifados - Estoque geral"/>
    <n v="9.17"/>
    <n v="14644"/>
    <s v="GEOMAQ "/>
    <s v="São José do Rio Preto"/>
    <x v="4"/>
    <x v="1"/>
    <m/>
    <x v="1"/>
    <m/>
    <e v="#DIV/0!"/>
    <n v="0"/>
    <n v="0"/>
    <m/>
    <x v="0"/>
  </r>
  <r>
    <x v="1"/>
    <m/>
    <x v="150"/>
    <n v="92569"/>
    <x v="2233"/>
    <x v="1"/>
    <n v="1"/>
    <n v="1"/>
    <m/>
    <d v="2025-06-16T00:00:00"/>
    <m/>
    <s v="0  DC"/>
    <s v=""/>
    <d v="1899-12-30T00:00:00"/>
    <s v="Aguardando OC"/>
    <n v="407741"/>
    <m/>
    <n v="169529"/>
    <n v="221"/>
    <s v="Almoxarifados - Estoque geral"/>
    <n v="0"/>
    <n v="7058"/>
    <s v="MOTO CENTRO"/>
    <s v="João Pessoa"/>
    <x v="0"/>
    <x v="0"/>
    <m/>
    <x v="0"/>
    <n v="1"/>
    <n v="1"/>
    <n v="0.5"/>
    <n v="0"/>
    <m/>
    <x v="0"/>
  </r>
  <r>
    <x v="1"/>
    <m/>
    <x v="76"/>
    <n v="92570"/>
    <x v="2234"/>
    <x v="1"/>
    <n v="1"/>
    <n v="1"/>
    <m/>
    <d v="2025-06-16T00:00:00"/>
    <m/>
    <s v="0  DC"/>
    <s v=""/>
    <d v="1899-12-30T00:00:00"/>
    <s v="Aguardando OC"/>
    <n v="407740"/>
    <m/>
    <n v="169529"/>
    <n v="221"/>
    <s v="Almoxarifados - Estoque geral"/>
    <n v="0"/>
    <n v="7058"/>
    <s v="MOTO CENTRO"/>
    <s v="João Pessoa"/>
    <x v="0"/>
    <x v="0"/>
    <m/>
    <x v="0"/>
    <n v="1"/>
    <n v="1"/>
    <n v="0.5"/>
    <n v="0"/>
    <m/>
    <x v="0"/>
  </r>
  <r>
    <x v="5"/>
    <m/>
    <x v="47"/>
    <n v="92571"/>
    <x v="2235"/>
    <x v="1"/>
    <n v="1"/>
    <n v="1"/>
    <m/>
    <d v="2025-06-16T00:00:00"/>
    <m/>
    <m/>
    <s v=""/>
    <s v=""/>
    <s v="Aguardando OC"/>
    <n v="40771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92572"/>
    <x v="2236"/>
    <x v="1"/>
    <n v="2"/>
    <n v="2"/>
    <m/>
    <d v="2025-06-16T00:00:00"/>
    <m/>
    <m/>
    <s v=""/>
    <s v=""/>
    <s v="Aguardando OC"/>
    <n v="407745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35"/>
    <n v="92573"/>
    <x v="2237"/>
    <x v="0"/>
    <n v="4"/>
    <n v="4"/>
    <m/>
    <d v="2025-06-16T00:00:00"/>
    <d v="2025-06-27T00:00:00"/>
    <s v="1  DC"/>
    <s v="Atrasado"/>
    <d v="2025-06-28T00:00:00"/>
    <n v="11"/>
    <n v="407715"/>
    <m/>
    <n v="169772"/>
    <n v="221"/>
    <s v="Almoxarifados - Estoque geral"/>
    <n v="32"/>
    <n v="14644"/>
    <s v="GEOMAQ "/>
    <s v="São José do Rio Preto"/>
    <x v="4"/>
    <x v="0"/>
    <m/>
    <x v="0"/>
    <n v="1"/>
    <n v="1"/>
    <n v="0.5"/>
    <n v="0"/>
    <m/>
    <x v="0"/>
  </r>
  <r>
    <x v="4"/>
    <m/>
    <x v="135"/>
    <n v="92574"/>
    <x v="2238"/>
    <x v="0"/>
    <n v="6"/>
    <n v="0"/>
    <n v="6"/>
    <d v="2025-06-16T00:00:00"/>
    <d v="2025-06-27T00:00:00"/>
    <s v="12  UT"/>
    <s v="Atrasado"/>
    <d v="2025-07-09T00:00:00"/>
    <n v="11"/>
    <n v="407716"/>
    <m/>
    <n v="169771"/>
    <n v="221"/>
    <s v="Almoxarifados - Estoque geral"/>
    <n v="123.3"/>
    <n v="3238"/>
    <s v="VENEZA              "/>
    <s v="Bayeux"/>
    <x v="0"/>
    <x v="1"/>
    <m/>
    <x v="1"/>
    <n v="1"/>
    <n v="1"/>
    <n v="1"/>
    <n v="0"/>
    <m/>
    <x v="0"/>
  </r>
  <r>
    <x v="4"/>
    <m/>
    <x v="135"/>
    <n v="92575"/>
    <x v="2239"/>
    <x v="0"/>
    <n v="12"/>
    <n v="12"/>
    <m/>
    <d v="2025-06-16T00:00:00"/>
    <d v="2025-06-27T00:00:00"/>
    <s v="1  DC"/>
    <s v="Atrasado"/>
    <d v="2025-06-28T00:00:00"/>
    <n v="11"/>
    <n v="407717"/>
    <m/>
    <n v="169772"/>
    <n v="221"/>
    <s v="Almoxarifados - Estoque geral"/>
    <n v="75.599999999999994"/>
    <n v="14644"/>
    <s v="GEOMAQ "/>
    <s v="São José do Rio Preto"/>
    <x v="4"/>
    <x v="0"/>
    <m/>
    <x v="0"/>
    <n v="1"/>
    <n v="1"/>
    <n v="0.5"/>
    <n v="0"/>
    <m/>
    <x v="0"/>
  </r>
  <r>
    <x v="4"/>
    <m/>
    <x v="151"/>
    <n v="92576"/>
    <x v="2240"/>
    <x v="0"/>
    <n v="10"/>
    <n v="0"/>
    <n v="10"/>
    <d v="2025-06-16T00:00:00"/>
    <d v="2025-07-03T00:00:00"/>
    <s v="1  DC"/>
    <s v="Atrasado"/>
    <d v="2025-07-04T00:00:00"/>
    <n v="17"/>
    <n v="407724"/>
    <m/>
    <n v="170264"/>
    <n v="221"/>
    <s v="Almoxarifados - Estoque geral"/>
    <n v="475"/>
    <n v="9438"/>
    <s v="TASTRACTOR"/>
    <s v="São Paulo"/>
    <x v="4"/>
    <x v="1"/>
    <m/>
    <x v="1"/>
    <n v="1"/>
    <n v="1"/>
    <n v="0.5"/>
    <n v="0"/>
    <m/>
    <x v="0"/>
  </r>
  <r>
    <x v="4"/>
    <m/>
    <x v="151"/>
    <n v="92577"/>
    <x v="2241"/>
    <x v="0"/>
    <n v="10"/>
    <n v="10"/>
    <m/>
    <d v="2025-06-16T00:00:00"/>
    <d v="2025-07-04T00:00:00"/>
    <s v="20  UT"/>
    <s v="No prazo"/>
    <d v="2025-07-24T00:00:00"/>
    <n v="18"/>
    <n v="407725"/>
    <m/>
    <n v="170425"/>
    <n v="221"/>
    <s v="Almoxarifados - Estoque geral"/>
    <n v="246.2"/>
    <n v="12397"/>
    <s v="UNIMIL INDÚSTRIA "/>
    <s v="Piracicaba"/>
    <x v="4"/>
    <x v="0"/>
    <m/>
    <x v="0"/>
    <n v="1"/>
    <n v="1"/>
    <n v="0.25"/>
    <n v="0"/>
    <m/>
    <x v="0"/>
  </r>
  <r>
    <x v="4"/>
    <m/>
    <x v="151"/>
    <n v="92578"/>
    <x v="2242"/>
    <x v="0"/>
    <n v="10"/>
    <n v="10"/>
    <m/>
    <d v="2025-06-16T00:00:00"/>
    <d v="2025-07-02T00:00:00"/>
    <s v="6  DC"/>
    <s v="Atrasado"/>
    <d v="2025-07-08T00:00:00"/>
    <n v="16"/>
    <n v="407726"/>
    <m/>
    <n v="170213"/>
    <n v="221"/>
    <s v="Almoxarifados - Estoque geral"/>
    <n v="350"/>
    <n v="3337"/>
    <s v="FORNECEDORA         "/>
    <s v="Campina Grande"/>
    <x v="0"/>
    <x v="0"/>
    <m/>
    <x v="0"/>
    <n v="1"/>
    <n v="1"/>
    <n v="1"/>
    <n v="0"/>
    <m/>
    <x v="0"/>
  </r>
  <r>
    <x v="4"/>
    <m/>
    <x v="151"/>
    <n v="92579"/>
    <x v="2243"/>
    <x v="0"/>
    <n v="4"/>
    <n v="0"/>
    <n v="4"/>
    <d v="2025-06-16T00:00:00"/>
    <d v="2025-07-03T00:00:00"/>
    <s v="1  DC"/>
    <s v="Atrasado"/>
    <d v="2025-07-04T00:00:00"/>
    <n v="17"/>
    <n v="407727"/>
    <m/>
    <n v="170264"/>
    <n v="221"/>
    <s v="Almoxarifados - Estoque geral"/>
    <n v="285"/>
    <n v="9438"/>
    <s v="TASTRACTOR"/>
    <s v="São Paulo"/>
    <x v="4"/>
    <x v="1"/>
    <m/>
    <x v="1"/>
    <n v="1"/>
    <n v="1"/>
    <n v="0.5"/>
    <n v="0"/>
    <m/>
    <x v="0"/>
  </r>
  <r>
    <x v="4"/>
    <m/>
    <x v="151"/>
    <n v="92580"/>
    <x v="2244"/>
    <x v="0"/>
    <n v="2"/>
    <n v="2"/>
    <m/>
    <d v="2025-06-16T00:00:00"/>
    <d v="2025-07-04T00:00:00"/>
    <s v="2  DC"/>
    <s v="Atrasado"/>
    <d v="2025-07-06T00:00:00"/>
    <n v="18"/>
    <n v="407728"/>
    <m/>
    <n v="170425"/>
    <n v="221"/>
    <s v="Almoxarifados - Estoque geral"/>
    <n v="831.46"/>
    <n v="12397"/>
    <s v="UNIMIL INDÚSTRIA "/>
    <s v="Piracicaba"/>
    <x v="4"/>
    <x v="0"/>
    <m/>
    <x v="0"/>
    <n v="1"/>
    <n v="1"/>
    <n v="0.25"/>
    <n v="0"/>
    <m/>
    <x v="0"/>
  </r>
  <r>
    <x v="4"/>
    <m/>
    <x v="151"/>
    <n v="92581"/>
    <x v="2245"/>
    <x v="0"/>
    <n v="2"/>
    <n v="2"/>
    <m/>
    <d v="2025-06-16T00:00:00"/>
    <d v="2025-07-04T00:00:00"/>
    <s v="2  UT"/>
    <s v="Atrasado"/>
    <d v="2025-07-06T00:00:00"/>
    <n v="18"/>
    <n v="407729"/>
    <m/>
    <n v="170425"/>
    <n v="221"/>
    <s v="Almoxarifados - Estoque geral"/>
    <n v="33.340000000000003"/>
    <n v="12397"/>
    <s v="UNIMIL INDÚSTRIA "/>
    <s v="Piracicaba"/>
    <x v="4"/>
    <x v="0"/>
    <m/>
    <x v="0"/>
    <n v="1"/>
    <n v="1"/>
    <n v="0.25"/>
    <n v="0"/>
    <m/>
    <x v="0"/>
  </r>
  <r>
    <x v="6"/>
    <m/>
    <x v="48"/>
    <n v="92582"/>
    <x v="2246"/>
    <x v="0"/>
    <n v="2"/>
    <n v="2"/>
    <m/>
    <d v="2025-06-16T00:00:00"/>
    <d v="2025-06-27T00:00:00"/>
    <s v="10  DC"/>
    <s v="Atrasado"/>
    <d v="2025-07-07T00:00:00"/>
    <n v="11"/>
    <n v="407760"/>
    <m/>
    <n v="169722"/>
    <n v="221"/>
    <s v="Almoxarifados - Estoque geral"/>
    <n v="170"/>
    <n v="13341"/>
    <s v="DISMA DISTRIBUIDORA"/>
    <s v="Araçatuba"/>
    <x v="4"/>
    <x v="0"/>
    <m/>
    <x v="0"/>
    <m/>
    <e v="#DIV/0!"/>
    <n v="0"/>
    <n v="0"/>
    <m/>
    <x v="0"/>
  </r>
  <r>
    <x v="4"/>
    <m/>
    <x v="151"/>
    <n v="92583"/>
    <x v="2247"/>
    <x v="0"/>
    <n v="2"/>
    <n v="2"/>
    <m/>
    <d v="2025-06-16T00:00:00"/>
    <d v="2025-07-04T00:00:00"/>
    <s v="2  UT"/>
    <s v="Atrasado"/>
    <d v="2025-07-06T00:00:00"/>
    <n v="18"/>
    <n v="407730"/>
    <m/>
    <n v="170425"/>
    <n v="221"/>
    <s v="Almoxarifados - Estoque geral"/>
    <n v="17.86"/>
    <n v="12397"/>
    <s v="UNIMIL INDÚSTRIA "/>
    <s v="Piracicaba"/>
    <x v="4"/>
    <x v="0"/>
    <m/>
    <x v="0"/>
    <n v="1"/>
    <n v="1"/>
    <n v="0.25"/>
    <n v="0"/>
    <m/>
    <x v="0"/>
  </r>
  <r>
    <x v="4"/>
    <m/>
    <x v="151"/>
    <n v="92584"/>
    <x v="2248"/>
    <x v="0"/>
    <n v="2"/>
    <n v="0"/>
    <n v="2"/>
    <d v="2025-06-16T00:00:00"/>
    <d v="2025-07-04T00:00:00"/>
    <s v="10  UT"/>
    <s v="Atrasado"/>
    <d v="2025-07-14T00:00:00"/>
    <n v="18"/>
    <n v="407731"/>
    <m/>
    <n v="170424"/>
    <n v="221"/>
    <s v="Almoxarifados - Estoque geral"/>
    <n v="420.58"/>
    <n v="14709"/>
    <s v="PLANTAR TECNOLOGIAS"/>
    <s v="Maceió"/>
    <x v="5"/>
    <x v="1"/>
    <m/>
    <x v="1"/>
    <n v="1"/>
    <n v="1"/>
    <n v="1"/>
    <n v="0"/>
    <m/>
    <x v="0"/>
  </r>
  <r>
    <x v="5"/>
    <m/>
    <x v="46"/>
    <n v="92607"/>
    <x v="2249"/>
    <x v="1"/>
    <n v="2"/>
    <n v="2"/>
    <m/>
    <d v="2025-06-17T00:00:00"/>
    <m/>
    <m/>
    <s v=""/>
    <s v=""/>
    <s v="Aguardando OC"/>
    <n v="40793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46"/>
    <n v="92609"/>
    <x v="2250"/>
    <x v="1"/>
    <n v="2"/>
    <n v="2"/>
    <m/>
    <d v="2025-06-17T00:00:00"/>
    <m/>
    <m/>
    <s v=""/>
    <s v=""/>
    <s v="Aguardando OC"/>
    <n v="40793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46"/>
    <n v="92611"/>
    <x v="2251"/>
    <x v="1"/>
    <n v="1"/>
    <n v="1"/>
    <m/>
    <d v="2025-06-17T00:00:00"/>
    <m/>
    <m/>
    <s v=""/>
    <s v=""/>
    <s v="Aguardando OC"/>
    <n v="40793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46"/>
    <n v="92614"/>
    <x v="2252"/>
    <x v="1"/>
    <n v="1"/>
    <n v="1"/>
    <m/>
    <d v="2025-06-17T00:00:00"/>
    <m/>
    <m/>
    <s v=""/>
    <s v=""/>
    <s v="Aguardando OC"/>
    <n v="40793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46"/>
    <n v="92616"/>
    <x v="2253"/>
    <x v="1"/>
    <n v="1"/>
    <n v="1"/>
    <m/>
    <d v="2025-06-17T00:00:00"/>
    <m/>
    <m/>
    <s v=""/>
    <s v=""/>
    <s v="Aguardando OC"/>
    <n v="40794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46"/>
    <n v="92620"/>
    <x v="2254"/>
    <x v="1"/>
    <n v="1"/>
    <n v="1"/>
    <m/>
    <d v="2025-06-17T00:00:00"/>
    <m/>
    <m/>
    <s v=""/>
    <s v=""/>
    <s v="Aguardando OC"/>
    <n v="407931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46"/>
    <n v="92621"/>
    <x v="2255"/>
    <x v="1"/>
    <n v="1"/>
    <n v="1"/>
    <m/>
    <d v="2025-06-17T00:00:00"/>
    <m/>
    <m/>
    <s v=""/>
    <s v=""/>
    <s v="Aguardando OC"/>
    <n v="40793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92628"/>
    <x v="2256"/>
    <x v="1"/>
    <n v="100"/>
    <n v="100"/>
    <m/>
    <d v="2025-06-17T00:00:00"/>
    <m/>
    <m/>
    <s v=""/>
    <s v=""/>
    <s v="Aguardando OC"/>
    <n v="40796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92629"/>
    <x v="2257"/>
    <x v="0"/>
    <n v="100"/>
    <n v="100"/>
    <m/>
    <d v="2025-06-17T00:00:00"/>
    <d v="2025-07-02T00:00:00"/>
    <s v="1  DC"/>
    <s v="Atrasado"/>
    <d v="2025-07-03T00:00:00"/>
    <n v="15"/>
    <n v="407973"/>
    <m/>
    <n v="170232"/>
    <n v="221"/>
    <s v="Almoxarifados - Estoque geral"/>
    <n v="190"/>
    <n v="4442"/>
    <s v="CENTELHA BRASIL PE"/>
    <s v="Jaboatão dos Guararapes"/>
    <x v="1"/>
    <x v="0"/>
    <m/>
    <x v="0"/>
    <n v="1"/>
    <n v="1"/>
    <n v="0.16666666666666666"/>
    <n v="0"/>
    <m/>
    <x v="0"/>
  </r>
  <r>
    <x v="9"/>
    <m/>
    <x v="36"/>
    <n v="92630"/>
    <x v="2258"/>
    <x v="0"/>
    <n v="100"/>
    <n v="100"/>
    <m/>
    <d v="2025-06-17T00:00:00"/>
    <d v="2025-07-02T00:00:00"/>
    <s v="1  DC"/>
    <s v="Atrasado"/>
    <d v="2025-07-03T00:00:00"/>
    <n v="15"/>
    <n v="407975"/>
    <m/>
    <n v="170232"/>
    <n v="221"/>
    <s v="Almoxarifados - Estoque geral"/>
    <n v="190"/>
    <n v="4442"/>
    <s v="CENTELHA BRASIL PE"/>
    <s v="Jaboatão dos Guararapes"/>
    <x v="1"/>
    <x v="0"/>
    <m/>
    <x v="0"/>
    <n v="1"/>
    <n v="1"/>
    <n v="0.16666666666666666"/>
    <n v="0"/>
    <m/>
    <x v="0"/>
  </r>
  <r>
    <x v="0"/>
    <m/>
    <x v="0"/>
    <n v="92631"/>
    <x v="2259"/>
    <x v="0"/>
    <n v="100"/>
    <n v="100"/>
    <m/>
    <d v="2025-06-17T00:00:00"/>
    <d v="2025-07-02T00:00:00"/>
    <s v="1  DC"/>
    <s v="Atrasado"/>
    <d v="2025-07-03T00:00:00"/>
    <n v="15"/>
    <n v="407976"/>
    <m/>
    <n v="170232"/>
    <n v="221"/>
    <s v="Almoxarifados - Estoque geral"/>
    <n v="190"/>
    <n v="4442"/>
    <s v="CENTELHA BRASIL PE"/>
    <s v="Jaboatão dos Guararapes"/>
    <x v="1"/>
    <x v="0"/>
    <m/>
    <x v="0"/>
    <n v="1"/>
    <n v="1"/>
    <n v="0.16666666666666666"/>
    <n v="0"/>
    <m/>
    <x v="0"/>
  </r>
  <r>
    <x v="9"/>
    <m/>
    <x v="36"/>
    <n v="92632"/>
    <x v="2260"/>
    <x v="0"/>
    <n v="100"/>
    <n v="100"/>
    <m/>
    <d v="2025-06-17T00:00:00"/>
    <d v="2025-07-02T00:00:00"/>
    <s v="1  DC"/>
    <s v="Atrasado"/>
    <d v="2025-07-03T00:00:00"/>
    <n v="15"/>
    <n v="407978"/>
    <m/>
    <n v="170232"/>
    <n v="221"/>
    <s v="Almoxarifados - Estoque geral"/>
    <n v="190"/>
    <n v="4442"/>
    <s v="CENTELHA BRASIL PE"/>
    <s v="Jaboatão dos Guararapes"/>
    <x v="1"/>
    <x v="0"/>
    <m/>
    <x v="0"/>
    <n v="1"/>
    <n v="1"/>
    <n v="0.16666666666666666"/>
    <n v="0"/>
    <m/>
    <x v="0"/>
  </r>
  <r>
    <x v="0"/>
    <m/>
    <x v="0"/>
    <n v="92633"/>
    <x v="2261"/>
    <x v="0"/>
    <n v="100"/>
    <n v="100"/>
    <m/>
    <d v="2025-06-17T00:00:00"/>
    <d v="2025-07-02T00:00:00"/>
    <s v="1  DC"/>
    <s v="Atrasado"/>
    <d v="2025-07-03T00:00:00"/>
    <n v="15"/>
    <n v="407980"/>
    <m/>
    <n v="170232"/>
    <n v="221"/>
    <s v="Almoxarifados - Estoque geral"/>
    <n v="190"/>
    <n v="4442"/>
    <s v="CENTELHA BRASIL PE"/>
    <s v="Jaboatão dos Guararapes"/>
    <x v="1"/>
    <x v="0"/>
    <m/>
    <x v="0"/>
    <n v="1"/>
    <n v="1"/>
    <n v="0.16666666666666666"/>
    <n v="0"/>
    <m/>
    <x v="0"/>
  </r>
  <r>
    <x v="9"/>
    <m/>
    <x v="36"/>
    <n v="92634"/>
    <x v="2262"/>
    <x v="0"/>
    <n v="100"/>
    <n v="100"/>
    <m/>
    <d v="2025-06-17T00:00:00"/>
    <d v="2025-07-02T00:00:00"/>
    <s v="1  DC"/>
    <s v="Atrasado"/>
    <d v="2025-07-03T00:00:00"/>
    <n v="15"/>
    <n v="407982"/>
    <m/>
    <n v="170232"/>
    <n v="221"/>
    <s v="Almoxarifados - Estoque geral"/>
    <n v="190"/>
    <n v="4442"/>
    <s v="CENTELHA BRASIL PE"/>
    <s v="Jaboatão dos Guararapes"/>
    <x v="1"/>
    <x v="0"/>
    <m/>
    <x v="0"/>
    <n v="1"/>
    <n v="1"/>
    <n v="0.16666666666666666"/>
    <n v="0"/>
    <m/>
    <x v="0"/>
  </r>
  <r>
    <x v="9"/>
    <m/>
    <x v="36"/>
    <n v="92635"/>
    <x v="2263"/>
    <x v="0"/>
    <n v="100"/>
    <n v="0"/>
    <n v="100"/>
    <d v="2025-06-17T00:00:00"/>
    <d v="2025-07-02T00:00:00"/>
    <s v="1  DC"/>
    <s v="Atrasado"/>
    <d v="2025-07-03T00:00:00"/>
    <n v="15"/>
    <n v="407984"/>
    <m/>
    <n v="170220"/>
    <n v="221"/>
    <s v="Almoxarifados - Estoque geral"/>
    <n v="460"/>
    <n v="4442"/>
    <s v="CENTELHA BRASIL PE"/>
    <s v="Jaboatão dos Guararapes"/>
    <x v="1"/>
    <x v="1"/>
    <m/>
    <x v="1"/>
    <n v="1"/>
    <n v="1"/>
    <n v="0.5"/>
    <n v="0"/>
    <m/>
    <x v="0"/>
  </r>
  <r>
    <x v="9"/>
    <m/>
    <x v="36"/>
    <n v="92636"/>
    <x v="2264"/>
    <x v="0"/>
    <n v="100"/>
    <n v="0"/>
    <n v="100"/>
    <d v="2025-06-17T00:00:00"/>
    <d v="2025-07-02T00:00:00"/>
    <s v="1  DC"/>
    <s v="Atrasado"/>
    <d v="2025-07-03T00:00:00"/>
    <n v="15"/>
    <n v="407986"/>
    <m/>
    <n v="170220"/>
    <n v="221"/>
    <s v="Almoxarifados - Estoque geral"/>
    <n v="460"/>
    <n v="4442"/>
    <s v="CENTELHA BRASIL PE"/>
    <s v="Jaboatão dos Guararapes"/>
    <x v="1"/>
    <x v="1"/>
    <m/>
    <x v="1"/>
    <n v="1"/>
    <n v="1"/>
    <n v="0.5"/>
    <n v="0"/>
    <m/>
    <x v="0"/>
  </r>
  <r>
    <x v="5"/>
    <m/>
    <x v="64"/>
    <n v="92638"/>
    <x v="2265"/>
    <x v="1"/>
    <n v="3"/>
    <n v="3"/>
    <m/>
    <d v="2025-06-17T00:00:00"/>
    <m/>
    <m/>
    <s v=""/>
    <s v=""/>
    <s v="Aguardando OC"/>
    <n v="407995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64"/>
    <n v="92639"/>
    <x v="2266"/>
    <x v="1"/>
    <n v="2"/>
    <n v="2"/>
    <m/>
    <d v="2025-06-17T00:00:00"/>
    <m/>
    <m/>
    <s v=""/>
    <s v=""/>
    <s v="Aguardando OC"/>
    <n v="40799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64"/>
    <n v="92640"/>
    <x v="2267"/>
    <x v="0"/>
    <n v="3"/>
    <n v="0"/>
    <n v="3"/>
    <d v="2025-06-17T00:00:00"/>
    <d v="2025-07-01T00:00:00"/>
    <s v="0  DC"/>
    <s v="Atrasado"/>
    <d v="2025-07-01T00:00:00"/>
    <n v="14"/>
    <n v="408000"/>
    <m/>
    <n v="170150"/>
    <n v="221"/>
    <s v="Almoxarifados - Estoque geral"/>
    <n v="24"/>
    <n v="6039"/>
    <s v="IDEAL DISTRIBUIDORA DE PEÇAS"/>
    <s v="Campina Grande"/>
    <x v="0"/>
    <x v="1"/>
    <m/>
    <x v="1"/>
    <m/>
    <e v="#DIV/0!"/>
    <n v="0"/>
    <n v="0"/>
    <m/>
    <x v="0"/>
  </r>
  <r>
    <x v="5"/>
    <m/>
    <x v="64"/>
    <n v="92641"/>
    <x v="2268"/>
    <x v="0"/>
    <n v="6"/>
    <n v="0"/>
    <n v="6"/>
    <d v="2025-06-17T00:00:00"/>
    <d v="2025-06-27T00:00:00"/>
    <s v="10  UT"/>
    <s v="Atrasado"/>
    <d v="2025-07-07T00:00:00"/>
    <n v="10"/>
    <n v="407999"/>
    <m/>
    <n v="169733"/>
    <n v="221"/>
    <s v="Almoxarifados - Estoque geral"/>
    <n v="27"/>
    <n v="2106"/>
    <s v="UNIDAS              "/>
    <s v="João Pessoa"/>
    <x v="0"/>
    <x v="1"/>
    <m/>
    <x v="1"/>
    <m/>
    <e v="#DIV/0!"/>
    <e v="#DIV/0!"/>
    <n v="0"/>
    <m/>
    <x v="0"/>
  </r>
  <r>
    <x v="5"/>
    <m/>
    <x v="64"/>
    <n v="92642"/>
    <x v="2269"/>
    <x v="0"/>
    <n v="6"/>
    <n v="0"/>
    <n v="6"/>
    <d v="2025-06-17T00:00:00"/>
    <d v="2025-06-27T00:00:00"/>
    <s v="8  UT"/>
    <s v="Atrasado"/>
    <d v="2025-07-05T00:00:00"/>
    <n v="10"/>
    <n v="407993"/>
    <m/>
    <n v="169729"/>
    <n v="221"/>
    <s v="Almoxarifados - Estoque geral"/>
    <n v="1029"/>
    <n v="3238"/>
    <s v="VENEZA              "/>
    <s v="Bayeux"/>
    <x v="0"/>
    <x v="1"/>
    <m/>
    <x v="1"/>
    <m/>
    <e v="#DIV/0!"/>
    <e v="#DIV/0!"/>
    <n v="0"/>
    <m/>
    <x v="0"/>
  </r>
  <r>
    <x v="7"/>
    <m/>
    <x v="28"/>
    <n v="92648"/>
    <x v="2270"/>
    <x v="0"/>
    <n v="5"/>
    <n v="0"/>
    <n v="5"/>
    <d v="2025-06-21T00:00:00"/>
    <d v="2025-07-02T00:00:00"/>
    <s v="0  DC"/>
    <s v="Atrasado"/>
    <d v="2025-07-02T00:00:00"/>
    <n v="11"/>
    <n v="408704"/>
    <m/>
    <n v="170231"/>
    <n v="221"/>
    <s v="Almoxarifados - Estoque geral"/>
    <n v="65"/>
    <n v="15127"/>
    <s v="EQUAGRIL LTDA"/>
    <s v="São Paulo"/>
    <x v="4"/>
    <x v="1"/>
    <m/>
    <x v="1"/>
    <m/>
    <e v="#DIV/0!"/>
    <e v="#DIV/0!"/>
    <n v="0"/>
    <m/>
    <x v="0"/>
  </r>
  <r>
    <x v="4"/>
    <m/>
    <x v="132"/>
    <n v="92656"/>
    <x v="2271"/>
    <x v="0"/>
    <n v="1"/>
    <n v="0"/>
    <n v="1"/>
    <d v="2025-06-17T00:00:00"/>
    <d v="2025-06-27T00:00:00"/>
    <s v="1  UT"/>
    <s v="Atrasado"/>
    <d v="2025-06-28T00:00:00"/>
    <n v="10"/>
    <n v="408111"/>
    <m/>
    <n v="169758"/>
    <n v="221"/>
    <s v="Almoxarifados - Estoque geral"/>
    <n v="74.02"/>
    <n v="3238"/>
    <s v="VENEZA              "/>
    <s v="Bayeux"/>
    <x v="0"/>
    <x v="1"/>
    <m/>
    <x v="1"/>
    <n v="1"/>
    <n v="1"/>
    <n v="0.2"/>
    <n v="0"/>
    <m/>
    <x v="0"/>
  </r>
  <r>
    <x v="4"/>
    <m/>
    <x v="132"/>
    <n v="92657"/>
    <x v="2272"/>
    <x v="0"/>
    <n v="1"/>
    <n v="0"/>
    <n v="1"/>
    <d v="2025-06-17T00:00:00"/>
    <d v="2025-06-27T00:00:00"/>
    <s v="12  UT"/>
    <s v="Atrasado"/>
    <d v="2025-07-09T00:00:00"/>
    <n v="10"/>
    <n v="408112"/>
    <m/>
    <n v="169758"/>
    <n v="221"/>
    <s v="Almoxarifados - Estoque geral"/>
    <n v="430.04"/>
    <n v="3238"/>
    <s v="VENEZA              "/>
    <s v="Bayeux"/>
    <x v="0"/>
    <x v="1"/>
    <m/>
    <x v="1"/>
    <n v="1"/>
    <n v="1"/>
    <n v="0.2"/>
    <n v="0"/>
    <m/>
    <x v="0"/>
  </r>
  <r>
    <x v="4"/>
    <m/>
    <x v="132"/>
    <n v="92658"/>
    <x v="2273"/>
    <x v="0"/>
    <n v="1"/>
    <n v="0"/>
    <n v="1"/>
    <d v="2025-06-17T00:00:00"/>
    <d v="2025-06-27T00:00:00"/>
    <s v="12  UT"/>
    <s v="Atrasado"/>
    <d v="2025-07-09T00:00:00"/>
    <n v="10"/>
    <n v="408107"/>
    <m/>
    <n v="169758"/>
    <n v="221"/>
    <s v="Almoxarifados - Estoque geral"/>
    <n v="1451.4"/>
    <n v="3238"/>
    <s v="VENEZA              "/>
    <s v="Bayeux"/>
    <x v="0"/>
    <x v="1"/>
    <m/>
    <x v="1"/>
    <n v="1"/>
    <n v="1"/>
    <n v="0.2"/>
    <n v="0"/>
    <m/>
    <x v="0"/>
  </r>
  <r>
    <x v="4"/>
    <m/>
    <x v="132"/>
    <n v="92659"/>
    <x v="2274"/>
    <x v="0"/>
    <n v="1"/>
    <n v="0"/>
    <n v="1"/>
    <d v="2025-06-17T00:00:00"/>
    <d v="2025-06-27T00:00:00"/>
    <s v="12  UT"/>
    <s v="Atrasado"/>
    <d v="2025-07-09T00:00:00"/>
    <n v="10"/>
    <n v="408109"/>
    <m/>
    <n v="169758"/>
    <n v="221"/>
    <s v="Almoxarifados - Estoque geral"/>
    <n v="437.61"/>
    <n v="14644"/>
    <s v="GEOMAQ "/>
    <s v="São José do Rio Preto"/>
    <x v="4"/>
    <x v="1"/>
    <m/>
    <x v="1"/>
    <m/>
    <e v="#DIV/0!"/>
    <n v="0"/>
    <n v="0"/>
    <m/>
    <x v="0"/>
  </r>
  <r>
    <x v="4"/>
    <m/>
    <x v="132"/>
    <n v="92660"/>
    <x v="2275"/>
    <x v="0"/>
    <n v="1"/>
    <n v="0"/>
    <n v="1"/>
    <d v="2025-06-17T00:00:00"/>
    <d v="2025-07-03T00:00:00"/>
    <s v="12  UT"/>
    <s v="Atrasado"/>
    <d v="2025-07-15T00:00:00"/>
    <n v="16"/>
    <n v="408113"/>
    <m/>
    <n v="170312"/>
    <n v="221"/>
    <s v="Almoxarifados - Estoque geral"/>
    <n v="179.85"/>
    <n v="3238"/>
    <s v="VENEZA              "/>
    <s v="Bayeux"/>
    <x v="0"/>
    <x v="1"/>
    <m/>
    <x v="1"/>
    <n v="1"/>
    <n v="1"/>
    <n v="1"/>
    <n v="0"/>
    <m/>
    <x v="0"/>
  </r>
  <r>
    <x v="4"/>
    <m/>
    <x v="132"/>
    <n v="92661"/>
    <x v="2276"/>
    <x v="0"/>
    <n v="2"/>
    <n v="2"/>
    <m/>
    <d v="2025-06-17T00:00:00"/>
    <d v="2025-06-27T00:00:00"/>
    <s v="1  DC"/>
    <s v="Atrasado"/>
    <d v="2025-06-28T00:00:00"/>
    <n v="10"/>
    <n v="408114"/>
    <m/>
    <n v="169757"/>
    <n v="221"/>
    <s v="Almoxarifados - Estoque geral"/>
    <n v="7"/>
    <n v="14644"/>
    <s v="GEOMAQ "/>
    <s v="São José do Rio Preto"/>
    <x v="4"/>
    <x v="0"/>
    <m/>
    <x v="0"/>
    <n v="1"/>
    <n v="1"/>
    <n v="0.5"/>
    <n v="0"/>
    <m/>
    <x v="0"/>
  </r>
  <r>
    <x v="4"/>
    <m/>
    <x v="135"/>
    <n v="92662"/>
    <x v="2277"/>
    <x v="0"/>
    <n v="6"/>
    <n v="2"/>
    <n v="4"/>
    <d v="2025-06-17T00:00:00"/>
    <d v="2025-06-27T00:00:00"/>
    <s v="12  UT"/>
    <s v="Atrasado"/>
    <d v="2025-07-09T00:00:00"/>
    <n v="10"/>
    <n v="408105"/>
    <m/>
    <n v="169758"/>
    <n v="221"/>
    <s v="Almoxarifados - Estoque geral"/>
    <n v="2362.62"/>
    <n v="3238"/>
    <s v="VENEZA              "/>
    <s v="Bayeux"/>
    <x v="0"/>
    <x v="0"/>
    <m/>
    <x v="0"/>
    <n v="1"/>
    <n v="1"/>
    <n v="0.2"/>
    <n v="0"/>
    <m/>
    <x v="0"/>
  </r>
  <r>
    <x v="5"/>
    <m/>
    <x v="99"/>
    <n v="92668"/>
    <x v="2278"/>
    <x v="1"/>
    <n v="1"/>
    <n v="1"/>
    <m/>
    <d v="2025-06-17T00:00:00"/>
    <m/>
    <m/>
    <s v=""/>
    <s v=""/>
    <s v="Aguardando OC"/>
    <n v="40809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9"/>
    <m/>
    <x v="36"/>
    <n v="92672"/>
    <x v="2279"/>
    <x v="1"/>
    <n v="1"/>
    <n v="1"/>
    <m/>
    <d v="2025-06-17T00:00:00"/>
    <m/>
    <m/>
    <s v=""/>
    <s v=""/>
    <s v="Aguardando OC"/>
    <n v="408102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6"/>
    <m/>
    <x v="67"/>
    <n v="92675"/>
    <x v="2280"/>
    <x v="0"/>
    <n v="2"/>
    <n v="0"/>
    <n v="2"/>
    <d v="2025-06-17T00:00:00"/>
    <d v="2025-06-27T00:00:00"/>
    <s v="1  DC"/>
    <s v="Atrasado"/>
    <d v="2025-06-28T00:00:00"/>
    <n v="10"/>
    <n v="408139"/>
    <m/>
    <n v="169738"/>
    <n v="221"/>
    <s v="Almoxarifados - Estoque geral"/>
    <n v="44.88"/>
    <n v="13341"/>
    <s v="DISMA DISTRIBUIDORA"/>
    <s v="Araçatuba"/>
    <x v="4"/>
    <x v="1"/>
    <m/>
    <x v="1"/>
    <n v="1"/>
    <n v="1"/>
    <n v="0.33333333333333331"/>
    <n v="0"/>
    <m/>
    <x v="0"/>
  </r>
  <r>
    <x v="6"/>
    <m/>
    <x v="67"/>
    <n v="92676"/>
    <x v="2281"/>
    <x v="0"/>
    <n v="2"/>
    <n v="0"/>
    <n v="2"/>
    <d v="2025-06-17T00:00:00"/>
    <d v="2025-06-27T00:00:00"/>
    <s v="1  DC"/>
    <s v="Atrasado"/>
    <d v="2025-06-28T00:00:00"/>
    <n v="10"/>
    <n v="408140"/>
    <m/>
    <n v="169738"/>
    <n v="221"/>
    <s v="Almoxarifados - Estoque geral"/>
    <n v="15.98"/>
    <n v="13341"/>
    <s v="DISMA DISTRIBUIDORA"/>
    <s v="Araçatuba"/>
    <x v="4"/>
    <x v="1"/>
    <m/>
    <x v="1"/>
    <n v="1"/>
    <n v="1"/>
    <n v="0.33333333333333331"/>
    <n v="0"/>
    <m/>
    <x v="0"/>
  </r>
  <r>
    <x v="6"/>
    <m/>
    <x v="67"/>
    <n v="92677"/>
    <x v="2282"/>
    <x v="0"/>
    <n v="5"/>
    <n v="5"/>
    <m/>
    <d v="2025-06-17T00:00:00"/>
    <d v="2025-06-27T00:00:00"/>
    <s v="1  UT"/>
    <s v="Atrasado"/>
    <d v="2025-06-28T00:00:00"/>
    <n v="10"/>
    <n v="408134"/>
    <m/>
    <n v="169737"/>
    <n v="221"/>
    <s v="Almoxarifados - Estoque geral"/>
    <n v="379.45"/>
    <n v="11614"/>
    <s v="DF MAQUINAS"/>
    <s v="Bayeux"/>
    <x v="0"/>
    <x v="0"/>
    <m/>
    <x v="0"/>
    <n v="1"/>
    <n v="1"/>
    <n v="0.25"/>
    <n v="0"/>
    <m/>
    <x v="0"/>
  </r>
  <r>
    <x v="12"/>
    <m/>
    <x v="93"/>
    <n v="92678"/>
    <x v="2283"/>
    <x v="0"/>
    <n v="6"/>
    <n v="0"/>
    <n v="6"/>
    <d v="2025-06-18T00:00:00"/>
    <d v="2025-07-08T00:00:00"/>
    <s v="0  DC"/>
    <s v="Atrasado"/>
    <d v="2025-07-08T00:00:00"/>
    <n v="20"/>
    <n v="408321"/>
    <m/>
    <n v="170560"/>
    <n v="221"/>
    <s v="Almoxarifados - Estoque geral"/>
    <n v="288"/>
    <n v="6039"/>
    <s v="IDEAL DISTRIBUIDORA DE PEÇAS"/>
    <s v="Campina Grande"/>
    <x v="0"/>
    <x v="1"/>
    <m/>
    <x v="1"/>
    <n v="1"/>
    <n v="1"/>
    <n v="0.1111111111111111"/>
    <n v="0"/>
    <m/>
    <x v="0"/>
  </r>
  <r>
    <x v="12"/>
    <m/>
    <x v="92"/>
    <n v="92678"/>
    <x v="2283"/>
    <x v="0"/>
    <n v="6"/>
    <n v="6"/>
    <m/>
    <d v="2025-06-18T00:00:00"/>
    <d v="2025-07-15T00:00:00"/>
    <s v="1  DC"/>
    <s v="Atrasado"/>
    <d v="2025-07-16T00:00:00"/>
    <n v="27"/>
    <n v="408296"/>
    <m/>
    <n v="170963"/>
    <n v="221"/>
    <s v="Almoxarifados - Estoque geral"/>
    <n v="42"/>
    <n v="5910"/>
    <s v="VANNUCCI"/>
    <s v="Recife"/>
    <x v="1"/>
    <x v="0"/>
    <m/>
    <x v="0"/>
    <n v="1"/>
    <n v="1"/>
    <n v="0.25"/>
    <n v="0"/>
    <m/>
    <x v="0"/>
  </r>
  <r>
    <x v="12"/>
    <m/>
    <x v="92"/>
    <n v="92679"/>
    <x v="2284"/>
    <x v="0"/>
    <n v="1"/>
    <n v="1"/>
    <m/>
    <d v="2025-06-18T00:00:00"/>
    <d v="2025-07-15T00:00:00"/>
    <s v="1  DC"/>
    <s v="Atrasado"/>
    <d v="2025-07-16T00:00:00"/>
    <n v="27"/>
    <n v="408298"/>
    <m/>
    <n v="170963"/>
    <n v="221"/>
    <s v="Almoxarifados - Estoque geral"/>
    <n v="237"/>
    <n v="5910"/>
    <s v="VANNUCCI"/>
    <s v="Recife"/>
    <x v="1"/>
    <x v="0"/>
    <m/>
    <x v="0"/>
    <n v="1"/>
    <n v="1"/>
    <n v="0.25"/>
    <n v="0"/>
    <m/>
    <x v="0"/>
  </r>
  <r>
    <x v="12"/>
    <m/>
    <x v="93"/>
    <n v="92679"/>
    <x v="2284"/>
    <x v="0"/>
    <n v="1"/>
    <n v="1"/>
    <m/>
    <d v="2025-06-18T00:00:00"/>
    <d v="2025-07-15T00:00:00"/>
    <s v="1  DC"/>
    <s v="Atrasado"/>
    <d v="2025-07-16T00:00:00"/>
    <n v="27"/>
    <n v="408322"/>
    <m/>
    <n v="170963"/>
    <n v="221"/>
    <s v="Almoxarifados - Estoque geral"/>
    <n v="237"/>
    <n v="5910"/>
    <s v="VANNUCCI"/>
    <s v="Recife"/>
    <x v="1"/>
    <x v="0"/>
    <m/>
    <x v="0"/>
    <n v="1"/>
    <n v="1"/>
    <n v="0.25"/>
    <n v="0"/>
    <m/>
    <x v="0"/>
  </r>
  <r>
    <x v="12"/>
    <m/>
    <x v="92"/>
    <n v="92680"/>
    <x v="2285"/>
    <x v="0"/>
    <n v="1"/>
    <n v="0"/>
    <n v="1"/>
    <d v="2025-06-18T00:00:00"/>
    <d v="2025-07-02T00:00:00"/>
    <s v="0  DC"/>
    <s v="Atrasado"/>
    <d v="2025-07-02T00:00:00"/>
    <n v="14"/>
    <n v="408305"/>
    <m/>
    <n v="170216"/>
    <n v="221"/>
    <s v="Almoxarifados - Estoque geral"/>
    <n v="421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3"/>
    <n v="92680"/>
    <x v="2285"/>
    <x v="0"/>
    <n v="1"/>
    <n v="0"/>
    <n v="1"/>
    <d v="2025-06-18T00:00:00"/>
    <d v="2025-07-02T00:00:00"/>
    <s v="0  DC"/>
    <s v="Atrasado"/>
    <d v="2025-07-02T00:00:00"/>
    <n v="14"/>
    <n v="408332"/>
    <m/>
    <n v="170216"/>
    <n v="221"/>
    <s v="Almoxarifados - Estoque geral"/>
    <n v="421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4"/>
    <n v="92680"/>
    <x v="2285"/>
    <x v="0"/>
    <n v="1"/>
    <n v="0"/>
    <n v="1"/>
    <d v="2025-06-18T00:00:00"/>
    <d v="2025-07-02T00:00:00"/>
    <s v="0  DC"/>
    <s v="Atrasado"/>
    <d v="2025-07-02T00:00:00"/>
    <n v="14"/>
    <n v="408345"/>
    <m/>
    <n v="170216"/>
    <n v="221"/>
    <s v="Almoxarifados - Estoque geral"/>
    <n v="421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5"/>
    <n v="92680"/>
    <x v="2285"/>
    <x v="0"/>
    <n v="1"/>
    <n v="0"/>
    <n v="1"/>
    <d v="2025-06-21T00:00:00"/>
    <d v="2025-07-08T00:00:00"/>
    <s v="0  DC"/>
    <s v="Atrasado"/>
    <d v="2025-07-08T00:00:00"/>
    <n v="17"/>
    <n v="408714"/>
    <m/>
    <n v="170555"/>
    <n v="221"/>
    <s v="Almoxarifados - Estoque geral"/>
    <n v="421"/>
    <n v="6039"/>
    <s v="IDEAL DISTRIBUIDORA DE PEÇAS"/>
    <s v="Campina Grande"/>
    <x v="0"/>
    <x v="1"/>
    <m/>
    <x v="1"/>
    <n v="1"/>
    <n v="1"/>
    <n v="0.2"/>
    <n v="0"/>
    <m/>
    <x v="0"/>
  </r>
  <r>
    <x v="12"/>
    <m/>
    <x v="92"/>
    <n v="92681"/>
    <x v="2286"/>
    <x v="0"/>
    <n v="1"/>
    <n v="0"/>
    <n v="1"/>
    <d v="2025-06-18T00:00:00"/>
    <d v="2025-07-02T00:00:00"/>
    <s v="0  DC"/>
    <s v="Atrasado"/>
    <d v="2025-07-02T00:00:00"/>
    <n v="14"/>
    <n v="408306"/>
    <m/>
    <n v="170216"/>
    <n v="221"/>
    <s v="Almoxarifados - Estoque geral"/>
    <n v="278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3"/>
    <n v="92681"/>
    <x v="2286"/>
    <x v="0"/>
    <n v="1"/>
    <n v="0"/>
    <n v="1"/>
    <d v="2025-06-18T00:00:00"/>
    <d v="2025-07-02T00:00:00"/>
    <s v="0  DC"/>
    <s v="Atrasado"/>
    <d v="2025-07-02T00:00:00"/>
    <n v="14"/>
    <n v="408334"/>
    <m/>
    <n v="170216"/>
    <n v="221"/>
    <s v="Almoxarifados - Estoque geral"/>
    <n v="278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4"/>
    <n v="92681"/>
    <x v="2286"/>
    <x v="0"/>
    <n v="1"/>
    <n v="0"/>
    <n v="1"/>
    <d v="2025-06-18T00:00:00"/>
    <d v="2025-07-02T00:00:00"/>
    <s v="0  DC"/>
    <s v="Atrasado"/>
    <d v="2025-07-02T00:00:00"/>
    <n v="14"/>
    <n v="408347"/>
    <m/>
    <n v="170216"/>
    <n v="221"/>
    <s v="Almoxarifados - Estoque geral"/>
    <n v="278"/>
    <n v="6039"/>
    <s v="IDEAL DISTRIBUIDORA DE PEÇAS"/>
    <s v="Campina Grande"/>
    <x v="0"/>
    <x v="1"/>
    <m/>
    <x v="1"/>
    <n v="1"/>
    <n v="1"/>
    <n v="8.3333333333333329E-2"/>
    <n v="0"/>
    <m/>
    <x v="0"/>
  </r>
  <r>
    <x v="12"/>
    <m/>
    <x v="95"/>
    <n v="92681"/>
    <x v="2286"/>
    <x v="0"/>
    <n v="1"/>
    <n v="0"/>
    <n v="1"/>
    <d v="2025-06-21T00:00:00"/>
    <d v="2025-07-08T00:00:00"/>
    <s v="0  DC"/>
    <s v="Atrasado"/>
    <d v="2025-07-08T00:00:00"/>
    <n v="17"/>
    <n v="408715"/>
    <m/>
    <n v="170555"/>
    <n v="221"/>
    <s v="Almoxarifados - Estoque geral"/>
    <n v="278"/>
    <n v="6039"/>
    <s v="IDEAL DISTRIBUIDORA DE PEÇAS"/>
    <s v="Campina Grande"/>
    <x v="0"/>
    <x v="1"/>
    <m/>
    <x v="1"/>
    <n v="1"/>
    <n v="1"/>
    <n v="0.2"/>
    <n v="0"/>
    <m/>
    <x v="0"/>
  </r>
  <r>
    <x v="10"/>
    <m/>
    <x v="180"/>
    <n v="92687"/>
    <x v="2287"/>
    <x v="0"/>
    <n v="4"/>
    <n v="0"/>
    <n v="4"/>
    <d v="2025-06-18T00:00:00"/>
    <d v="2025-07-09T00:00:00"/>
    <s v="1  DC"/>
    <s v="Atrasado"/>
    <d v="2025-07-10T00:00:00"/>
    <n v="21"/>
    <n v="408284"/>
    <m/>
    <n v="170715"/>
    <n v="221"/>
    <s v="Almoxarifados - Estoque geral"/>
    <n v="456"/>
    <n v="3532"/>
    <s v="HC PNEUS SA         "/>
    <s v="João Pessoa"/>
    <x v="0"/>
    <x v="1"/>
    <n v="1"/>
    <x v="2"/>
    <n v="1"/>
    <n v="1"/>
    <n v="1"/>
    <n v="0"/>
    <m/>
    <x v="0"/>
  </r>
  <r>
    <x v="5"/>
    <m/>
    <x v="89"/>
    <n v="92697"/>
    <x v="2288"/>
    <x v="1"/>
    <n v="1"/>
    <n v="1"/>
    <m/>
    <d v="2025-06-18T00:00:00"/>
    <m/>
    <m/>
    <s v=""/>
    <s v=""/>
    <s v="Aguardando OC"/>
    <n v="408339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90"/>
    <n v="92697"/>
    <x v="2288"/>
    <x v="0"/>
    <n v="1"/>
    <n v="0"/>
    <n v="1"/>
    <d v="2025-06-26T00:00:00"/>
    <d v="2025-07-04T00:00:00"/>
    <s v="0  DC"/>
    <s v="Atrasado"/>
    <d v="2025-07-04T00:00:00"/>
    <n v="8"/>
    <n v="409072"/>
    <m/>
    <n v="170421"/>
    <n v="221"/>
    <s v="Almoxarifados - Estoque geral"/>
    <n v="551.65"/>
    <n v="4604"/>
    <s v="CABINE"/>
    <s v="Recife"/>
    <x v="1"/>
    <x v="1"/>
    <m/>
    <x v="1"/>
    <n v="1"/>
    <n v="1"/>
    <n v="0.25"/>
    <n v="0"/>
    <m/>
    <x v="0"/>
  </r>
  <r>
    <x v="5"/>
    <m/>
    <x v="120"/>
    <n v="92697"/>
    <x v="2288"/>
    <x v="0"/>
    <n v="1"/>
    <n v="0"/>
    <n v="1"/>
    <d v="2025-07-07T00:00:00"/>
    <d v="2025-07-12T00:00:00"/>
    <s v="0  DC"/>
    <s v="Atrasado"/>
    <d v="2025-07-12T00:00:00"/>
    <n v="5"/>
    <n v="410515"/>
    <m/>
    <n v="170831"/>
    <n v="221"/>
    <s v="Almoxarifados - Estoque geral"/>
    <n v="446.08"/>
    <n v="4604"/>
    <s v="CABINE"/>
    <s v="Recife"/>
    <x v="1"/>
    <x v="1"/>
    <m/>
    <x v="1"/>
    <n v="1"/>
    <n v="1"/>
    <n v="0.2"/>
    <n v="0"/>
    <m/>
    <x v="3"/>
  </r>
  <r>
    <x v="5"/>
    <m/>
    <x v="106"/>
    <n v="92697"/>
    <x v="2288"/>
    <x v="0"/>
    <n v="1"/>
    <n v="0"/>
    <n v="1"/>
    <d v="2025-07-09T00:00:00"/>
    <d v="2025-07-15T00:00:00"/>
    <s v="0  DC"/>
    <s v="Atrasado"/>
    <d v="2025-07-15T00:00:00"/>
    <n v="6"/>
    <n v="411021"/>
    <m/>
    <n v="170978"/>
    <n v="221"/>
    <s v="Almoxarifados - Estoque geral"/>
    <n v="446.08"/>
    <n v="2528"/>
    <s v="REDIESEL            "/>
    <s v="Jaboatão dos Guararapes"/>
    <x v="1"/>
    <x v="1"/>
    <m/>
    <x v="1"/>
    <n v="1"/>
    <n v="1"/>
    <n v="0.25"/>
    <n v="0"/>
    <m/>
    <x v="3"/>
  </r>
  <r>
    <x v="5"/>
    <m/>
    <x v="20"/>
    <n v="92697"/>
    <x v="2288"/>
    <x v="1"/>
    <n v="1"/>
    <n v="1"/>
    <m/>
    <d v="2025-07-11T00:00:00"/>
    <m/>
    <m/>
    <s v=""/>
    <s v=""/>
    <s v="Aguardando OC"/>
    <n v="411249"/>
    <m/>
    <n v="0"/>
    <n v="221"/>
    <s v="Almoxarifados - Estoque geral"/>
    <n v="446.08"/>
    <m/>
    <s v=""/>
    <s v=""/>
    <x v="3"/>
    <x v="0"/>
    <m/>
    <x v="0"/>
    <n v="1"/>
    <n v="1"/>
    <n v="0"/>
    <n v="1"/>
    <m/>
    <x v="3"/>
  </r>
  <r>
    <x v="5"/>
    <m/>
    <x v="91"/>
    <n v="92697"/>
    <x v="2288"/>
    <x v="1"/>
    <n v="1"/>
    <n v="1"/>
    <m/>
    <d v="2025-07-18T00:00:00"/>
    <m/>
    <m/>
    <s v=""/>
    <s v=""/>
    <s v="Aguardando OC"/>
    <n v="412278"/>
    <m/>
    <n v="0"/>
    <n v="221"/>
    <s v="Almoxarifados - Estoque geral"/>
    <n v="446.08"/>
    <m/>
    <s v=""/>
    <s v=""/>
    <x v="3"/>
    <x v="0"/>
    <m/>
    <x v="0"/>
    <n v="1"/>
    <n v="1"/>
    <n v="0"/>
    <n v="1"/>
    <m/>
    <x v="3"/>
  </r>
  <r>
    <x v="5"/>
    <m/>
    <x v="108"/>
    <n v="92697"/>
    <x v="2288"/>
    <x v="1"/>
    <n v="1"/>
    <n v="1"/>
    <m/>
    <d v="2025-07-19T00:00:00"/>
    <m/>
    <m/>
    <s v=""/>
    <s v=""/>
    <s v="Aguardando OC"/>
    <n v="412419"/>
    <m/>
    <n v="0"/>
    <n v="221"/>
    <s v="Almoxarifados - Estoque geral"/>
    <n v="446.08"/>
    <m/>
    <s v=""/>
    <s v=""/>
    <x v="3"/>
    <x v="0"/>
    <m/>
    <x v="0"/>
    <n v="1"/>
    <n v="1"/>
    <n v="0"/>
    <n v="1"/>
    <m/>
    <x v="3"/>
  </r>
  <r>
    <x v="5"/>
    <m/>
    <x v="89"/>
    <n v="92698"/>
    <x v="2289"/>
    <x v="1"/>
    <n v="1"/>
    <n v="1"/>
    <m/>
    <d v="2025-06-18T00:00:00"/>
    <m/>
    <m/>
    <s v=""/>
    <s v=""/>
    <s v="Aguardando OC"/>
    <n v="40833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90"/>
    <n v="92698"/>
    <x v="2289"/>
    <x v="0"/>
    <n v="1"/>
    <n v="0"/>
    <n v="1"/>
    <d v="2025-06-26T00:00:00"/>
    <d v="2025-07-04T00:00:00"/>
    <s v="0  DC"/>
    <s v="Atrasado"/>
    <d v="2025-07-04T00:00:00"/>
    <n v="8"/>
    <n v="409073"/>
    <m/>
    <n v="170421"/>
    <n v="221"/>
    <s v="Almoxarifados - Estoque geral"/>
    <n v="551.66"/>
    <n v="4604"/>
    <s v="CABINE"/>
    <s v="Recife"/>
    <x v="1"/>
    <x v="1"/>
    <m/>
    <x v="1"/>
    <n v="1"/>
    <n v="1"/>
    <n v="0.25"/>
    <n v="0"/>
    <m/>
    <x v="0"/>
  </r>
  <r>
    <x v="5"/>
    <m/>
    <x v="120"/>
    <n v="92698"/>
    <x v="2289"/>
    <x v="0"/>
    <n v="1"/>
    <n v="0"/>
    <n v="1"/>
    <d v="2025-07-07T00:00:00"/>
    <d v="2025-07-12T00:00:00"/>
    <s v="0  DC"/>
    <s v="Atrasado"/>
    <d v="2025-07-12T00:00:00"/>
    <n v="5"/>
    <n v="410514"/>
    <m/>
    <n v="170831"/>
    <n v="221"/>
    <s v="Almoxarifados - Estoque geral"/>
    <n v="446.08"/>
    <n v="4604"/>
    <s v="CABINE"/>
    <s v="Recife"/>
    <x v="1"/>
    <x v="1"/>
    <m/>
    <x v="1"/>
    <n v="1"/>
    <n v="1"/>
    <n v="0.2"/>
    <n v="0"/>
    <m/>
    <x v="3"/>
  </r>
  <r>
    <x v="5"/>
    <m/>
    <x v="106"/>
    <n v="92698"/>
    <x v="2289"/>
    <x v="0"/>
    <n v="1"/>
    <n v="0"/>
    <n v="1"/>
    <d v="2025-07-09T00:00:00"/>
    <d v="2025-07-15T00:00:00"/>
    <s v="0  DC"/>
    <s v="Atrasado"/>
    <d v="2025-07-15T00:00:00"/>
    <n v="6"/>
    <n v="411022"/>
    <m/>
    <n v="170978"/>
    <n v="221"/>
    <s v="Almoxarifados - Estoque geral"/>
    <n v="446.08"/>
    <n v="2528"/>
    <s v="REDIESEL            "/>
    <s v="Jaboatão dos Guararapes"/>
    <x v="1"/>
    <x v="1"/>
    <m/>
    <x v="1"/>
    <n v="1"/>
    <n v="1"/>
    <n v="0.25"/>
    <n v="0"/>
    <m/>
    <x v="3"/>
  </r>
  <r>
    <x v="5"/>
    <m/>
    <x v="20"/>
    <n v="92698"/>
    <x v="2289"/>
    <x v="1"/>
    <n v="1"/>
    <n v="1"/>
    <m/>
    <d v="2025-07-11T00:00:00"/>
    <m/>
    <m/>
    <s v=""/>
    <s v=""/>
    <s v="Aguardando OC"/>
    <n v="411250"/>
    <m/>
    <n v="0"/>
    <n v="221"/>
    <s v="Almoxarifados - Estoque geral"/>
    <n v="446.08"/>
    <m/>
    <s v=""/>
    <s v=""/>
    <x v="3"/>
    <x v="0"/>
    <m/>
    <x v="0"/>
    <n v="1"/>
    <n v="1"/>
    <n v="0"/>
    <n v="1"/>
    <m/>
    <x v="3"/>
  </r>
  <r>
    <x v="5"/>
    <m/>
    <x v="91"/>
    <n v="92698"/>
    <x v="2289"/>
    <x v="1"/>
    <n v="1"/>
    <n v="1"/>
    <m/>
    <d v="2025-07-18T00:00:00"/>
    <m/>
    <m/>
    <s v=""/>
    <s v=""/>
    <s v="Aguardando OC"/>
    <n v="412277"/>
    <m/>
    <n v="0"/>
    <n v="221"/>
    <s v="Almoxarifados - Estoque geral"/>
    <n v="446.08"/>
    <m/>
    <s v=""/>
    <s v=""/>
    <x v="3"/>
    <x v="0"/>
    <m/>
    <x v="0"/>
    <n v="1"/>
    <n v="1"/>
    <n v="0"/>
    <n v="1"/>
    <m/>
    <x v="3"/>
  </r>
  <r>
    <x v="5"/>
    <m/>
    <x v="108"/>
    <n v="92698"/>
    <x v="2289"/>
    <x v="1"/>
    <n v="1"/>
    <n v="1"/>
    <m/>
    <d v="2025-07-19T00:00:00"/>
    <m/>
    <m/>
    <s v=""/>
    <s v=""/>
    <s v="Aguardando OC"/>
    <n v="412418"/>
    <m/>
    <n v="0"/>
    <n v="221"/>
    <s v="Almoxarifados - Estoque geral"/>
    <n v="446.08"/>
    <m/>
    <s v=""/>
    <s v=""/>
    <x v="3"/>
    <x v="0"/>
    <m/>
    <x v="0"/>
    <n v="1"/>
    <n v="1"/>
    <n v="0"/>
    <n v="1"/>
    <m/>
    <x v="3"/>
  </r>
  <r>
    <x v="12"/>
    <m/>
    <x v="92"/>
    <n v="92704"/>
    <x v="2290"/>
    <x v="0"/>
    <n v="6"/>
    <n v="0"/>
    <n v="6"/>
    <d v="2025-06-18T00:00:00"/>
    <d v="2025-07-08T00:00:00"/>
    <s v="0  DC"/>
    <s v="Atrasado"/>
    <d v="2025-07-08T00:00:00"/>
    <n v="20"/>
    <n v="408299"/>
    <m/>
    <n v="170560"/>
    <n v="221"/>
    <s v="Almoxarifados - Estoque geral"/>
    <n v="2142"/>
    <n v="6039"/>
    <s v="IDEAL DISTRIBUIDORA DE PEÇAS"/>
    <s v="Campina Grande"/>
    <x v="0"/>
    <x v="1"/>
    <m/>
    <x v="1"/>
    <n v="1"/>
    <n v="1"/>
    <n v="0.1111111111111111"/>
    <n v="0"/>
    <m/>
    <x v="0"/>
  </r>
  <r>
    <x v="12"/>
    <m/>
    <x v="93"/>
    <n v="92704"/>
    <x v="2290"/>
    <x v="0"/>
    <n v="6"/>
    <n v="0"/>
    <n v="6"/>
    <d v="2025-06-18T00:00:00"/>
    <d v="2025-07-08T00:00:00"/>
    <s v="0  DC"/>
    <s v="Atrasado"/>
    <d v="2025-07-08T00:00:00"/>
    <n v="20"/>
    <n v="408325"/>
    <m/>
    <n v="170560"/>
    <n v="221"/>
    <s v="Almoxarifados - Estoque geral"/>
    <n v="2142"/>
    <n v="6039"/>
    <s v="IDEAL DISTRIBUIDORA DE PEÇAS"/>
    <s v="Campina Grande"/>
    <x v="0"/>
    <x v="1"/>
    <m/>
    <x v="1"/>
    <n v="1"/>
    <n v="1"/>
    <n v="0.1111111111111111"/>
    <n v="0"/>
    <m/>
    <x v="0"/>
  </r>
  <r>
    <x v="12"/>
    <m/>
    <x v="94"/>
    <n v="92704"/>
    <x v="2290"/>
    <x v="0"/>
    <n v="6"/>
    <n v="0"/>
    <n v="6"/>
    <d v="2025-06-18T00:00:00"/>
    <d v="2025-07-08T00:00:00"/>
    <s v="0  DC"/>
    <s v="Atrasado"/>
    <d v="2025-07-08T00:00:00"/>
    <n v="20"/>
    <n v="408357"/>
    <m/>
    <n v="170560"/>
    <n v="221"/>
    <s v="Almoxarifados - Estoque geral"/>
    <n v="2142"/>
    <n v="6039"/>
    <s v="IDEAL DISTRIBUIDORA DE PEÇAS"/>
    <s v="Campina Grande"/>
    <x v="0"/>
    <x v="1"/>
    <m/>
    <x v="1"/>
    <n v="1"/>
    <n v="1"/>
    <n v="0.1111111111111111"/>
    <n v="0"/>
    <m/>
    <x v="0"/>
  </r>
  <r>
    <x v="12"/>
    <m/>
    <x v="92"/>
    <n v="92705"/>
    <x v="2291"/>
    <x v="0"/>
    <n v="12"/>
    <n v="0"/>
    <n v="12"/>
    <d v="2025-06-18T00:00:00"/>
    <d v="2025-07-08T00:00:00"/>
    <s v="0  DC"/>
    <s v="Atrasado"/>
    <d v="2025-07-08T00:00:00"/>
    <n v="20"/>
    <n v="408302"/>
    <m/>
    <n v="170560"/>
    <n v="221"/>
    <s v="Almoxarifados - Estoque geral"/>
    <n v="204"/>
    <n v="6039"/>
    <s v="IDEAL DISTRIBUIDORA DE PEÇAS"/>
    <s v="Campina Grande"/>
    <x v="0"/>
    <x v="1"/>
    <m/>
    <x v="1"/>
    <n v="1"/>
    <n v="1"/>
    <n v="0.1111111111111111"/>
    <n v="0"/>
    <m/>
    <x v="0"/>
  </r>
  <r>
    <x v="12"/>
    <m/>
    <x v="93"/>
    <n v="92705"/>
    <x v="2291"/>
    <x v="0"/>
    <n v="12"/>
    <n v="0"/>
    <n v="12"/>
    <d v="2025-06-18T00:00:00"/>
    <d v="2025-07-08T00:00:00"/>
    <s v="0  DC"/>
    <s v="Atrasado"/>
    <d v="2025-07-08T00:00:00"/>
    <n v="20"/>
    <n v="408327"/>
    <m/>
    <n v="170560"/>
    <n v="221"/>
    <s v="Almoxarifados - Estoque geral"/>
    <n v="204"/>
    <n v="6039"/>
    <s v="IDEAL DISTRIBUIDORA DE PEÇAS"/>
    <s v="Campina Grande"/>
    <x v="0"/>
    <x v="1"/>
    <m/>
    <x v="1"/>
    <n v="1"/>
    <n v="1"/>
    <n v="0.1111111111111111"/>
    <n v="0"/>
    <m/>
    <x v="0"/>
  </r>
  <r>
    <x v="12"/>
    <m/>
    <x v="94"/>
    <n v="92705"/>
    <x v="2291"/>
    <x v="0"/>
    <n v="12"/>
    <n v="0"/>
    <n v="12"/>
    <d v="2025-06-18T00:00:00"/>
    <d v="2025-07-08T00:00:00"/>
    <s v="0  DC"/>
    <s v="Atrasado"/>
    <d v="2025-07-08T00:00:00"/>
    <n v="20"/>
    <n v="408354"/>
    <m/>
    <n v="170560"/>
    <n v="221"/>
    <s v="Almoxarifados - Estoque geral"/>
    <n v="204"/>
    <n v="6039"/>
    <s v="IDEAL DISTRIBUIDORA DE PEÇAS"/>
    <s v="Campina Grande"/>
    <x v="0"/>
    <x v="1"/>
    <m/>
    <x v="1"/>
    <n v="1"/>
    <n v="1"/>
    <n v="0.1111111111111111"/>
    <n v="0"/>
    <m/>
    <x v="0"/>
  </r>
  <r>
    <x v="12"/>
    <m/>
    <x v="92"/>
    <n v="92706"/>
    <x v="2292"/>
    <x v="0"/>
    <n v="6"/>
    <n v="0"/>
    <n v="6"/>
    <d v="2025-06-18T00:00:00"/>
    <d v="2025-07-08T00:00:00"/>
    <s v="0  DC"/>
    <s v="Atrasado"/>
    <d v="2025-07-08T00:00:00"/>
    <n v="20"/>
    <n v="408304"/>
    <m/>
    <n v="170560"/>
    <n v="221"/>
    <s v="Almoxarifados - Estoque geral"/>
    <n v="252"/>
    <n v="6039"/>
    <s v="IDEAL DISTRIBUIDORA DE PEÇAS"/>
    <s v="Campina Grande"/>
    <x v="0"/>
    <x v="1"/>
    <m/>
    <x v="1"/>
    <n v="1"/>
    <n v="1"/>
    <n v="0.1111111111111111"/>
    <n v="0"/>
    <m/>
    <x v="0"/>
  </r>
  <r>
    <x v="12"/>
    <m/>
    <x v="94"/>
    <n v="92706"/>
    <x v="2293"/>
    <x v="1"/>
    <n v="6"/>
    <n v="6"/>
    <m/>
    <d v="2025-06-18T00:00:00"/>
    <m/>
    <m/>
    <s v=""/>
    <s v=""/>
    <s v="Aguardando OC"/>
    <n v="40836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2"/>
    <m/>
    <x v="93"/>
    <n v="92706"/>
    <x v="2292"/>
    <x v="0"/>
    <n v="6"/>
    <n v="6"/>
    <m/>
    <d v="2025-06-18T00:00:00"/>
    <d v="2025-07-08T00:00:00"/>
    <s v="0  DC"/>
    <s v="Atrasado"/>
    <d v="2025-07-08T00:00:00"/>
    <n v="20"/>
    <n v="408329"/>
    <m/>
    <n v="170560"/>
    <n v="221"/>
    <s v="Almoxarifados - Estoque geral"/>
    <n v="252"/>
    <n v="6039"/>
    <s v="IDEAL DISTRIBUIDORA DE PEÇAS"/>
    <s v="Campina Grande"/>
    <x v="0"/>
    <x v="0"/>
    <m/>
    <x v="0"/>
    <n v="1"/>
    <n v="1"/>
    <n v="0.1111111111111111"/>
    <n v="0"/>
    <m/>
    <x v="0"/>
  </r>
  <r>
    <x v="12"/>
    <m/>
    <x v="93"/>
    <n v="92707"/>
    <x v="2294"/>
    <x v="0"/>
    <n v="6"/>
    <n v="0"/>
    <n v="6"/>
    <d v="2025-06-18T00:00:00"/>
    <d v="2025-07-10T00:00:00"/>
    <s v="0  DC"/>
    <s v="Atrasado"/>
    <d v="2025-07-10T00:00:00"/>
    <n v="22"/>
    <n v="408338"/>
    <m/>
    <n v="170730"/>
    <n v="221"/>
    <s v="Almoxarifados - Estoque geral"/>
    <n v="438"/>
    <n v="4700"/>
    <s v="JS"/>
    <s v="Bayeux"/>
    <x v="0"/>
    <x v="1"/>
    <n v="1"/>
    <x v="2"/>
    <n v="1"/>
    <n v="1"/>
    <n v="0.5"/>
    <n v="0"/>
    <m/>
    <x v="0"/>
  </r>
  <r>
    <x v="12"/>
    <m/>
    <x v="92"/>
    <n v="92707"/>
    <x v="2294"/>
    <x v="0"/>
    <n v="6"/>
    <n v="6"/>
    <m/>
    <d v="2025-06-18T00:00:00"/>
    <d v="2025-07-15T00:00:00"/>
    <s v="2  DC"/>
    <s v="Atrasado"/>
    <d v="2025-07-17T00:00:00"/>
    <n v="27"/>
    <n v="408308"/>
    <m/>
    <n v="170963"/>
    <n v="221"/>
    <s v="Almoxarifados - Estoque geral"/>
    <n v="73"/>
    <n v="5910"/>
    <s v="VANNUCCI"/>
    <s v="Recife"/>
    <x v="1"/>
    <x v="0"/>
    <m/>
    <x v="0"/>
    <n v="1"/>
    <n v="1"/>
    <n v="0.25"/>
    <n v="0"/>
    <m/>
    <x v="0"/>
  </r>
  <r>
    <x v="12"/>
    <m/>
    <x v="94"/>
    <n v="92713"/>
    <x v="2295"/>
    <x v="0"/>
    <n v="1"/>
    <n v="0"/>
    <n v="1"/>
    <d v="2025-06-18T00:00:00"/>
    <d v="2025-07-10T00:00:00"/>
    <s v="0  DC"/>
    <s v="Atrasado"/>
    <d v="2025-07-10T00:00:00"/>
    <n v="22"/>
    <n v="408359"/>
    <m/>
    <n v="170730"/>
    <n v="221"/>
    <s v="Almoxarifados - Estoque geral"/>
    <n v="88"/>
    <n v="4700"/>
    <s v="JS"/>
    <s v="Bayeux"/>
    <x v="0"/>
    <x v="1"/>
    <n v="1"/>
    <x v="2"/>
    <n v="1"/>
    <n v="1"/>
    <n v="0.5"/>
    <n v="0"/>
    <m/>
    <x v="0"/>
  </r>
  <r>
    <x v="12"/>
    <m/>
    <x v="94"/>
    <n v="92714"/>
    <x v="2296"/>
    <x v="0"/>
    <n v="6"/>
    <n v="6"/>
    <m/>
    <d v="2025-06-18T00:00:00"/>
    <d v="2025-07-12T00:00:00"/>
    <s v="0  DC"/>
    <s v="Atrasado"/>
    <d v="2025-07-12T00:00:00"/>
    <n v="24"/>
    <n v="408349"/>
    <m/>
    <n v="170805"/>
    <n v="221"/>
    <s v="Almoxarifados - Estoque geral"/>
    <n v="294"/>
    <n v="6039"/>
    <s v="IDEAL DISTRIBUIDORA DE PEÇAS"/>
    <s v="Campina Grande"/>
    <x v="0"/>
    <x v="0"/>
    <m/>
    <x v="0"/>
    <n v="1"/>
    <n v="1"/>
    <n v="1"/>
    <n v="0"/>
    <m/>
    <x v="0"/>
  </r>
  <r>
    <x v="12"/>
    <m/>
    <x v="95"/>
    <n v="92714"/>
    <x v="2297"/>
    <x v="1"/>
    <n v="1"/>
    <n v="1"/>
    <m/>
    <d v="2025-06-21T00:00:00"/>
    <m/>
    <m/>
    <s v=""/>
    <s v=""/>
    <s v="Aguardando OC"/>
    <n v="408716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2"/>
    <m/>
    <x v="94"/>
    <n v="92715"/>
    <x v="2298"/>
    <x v="1"/>
    <n v="1"/>
    <n v="1"/>
    <m/>
    <d v="2025-06-18T00:00:00"/>
    <m/>
    <m/>
    <s v=""/>
    <s v=""/>
    <s v="Aguardando OC"/>
    <n v="40835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12"/>
    <m/>
    <x v="95"/>
    <n v="92715"/>
    <x v="2299"/>
    <x v="0"/>
    <n v="1"/>
    <n v="0"/>
    <n v="1"/>
    <d v="2025-06-21T00:00:00"/>
    <d v="2025-07-08T00:00:00"/>
    <s v="0  DC"/>
    <s v="Atrasado"/>
    <d v="2025-07-08T00:00:00"/>
    <n v="17"/>
    <n v="408717"/>
    <m/>
    <n v="170556"/>
    <n v="221"/>
    <s v="Almoxarifados - Estoque geral"/>
    <n v="130.94999999999999"/>
    <n v="6880"/>
    <s v="AUTO NORTE"/>
    <s v="Bayeux"/>
    <x v="0"/>
    <x v="1"/>
    <m/>
    <x v="1"/>
    <n v="1"/>
    <n v="1"/>
    <n v="0.5"/>
    <n v="0"/>
    <m/>
    <x v="0"/>
  </r>
  <r>
    <x v="12"/>
    <m/>
    <x v="95"/>
    <n v="92715"/>
    <x v="2299"/>
    <x v="0"/>
    <n v="1"/>
    <n v="0"/>
    <n v="1"/>
    <d v="2025-06-21T00:00:00"/>
    <d v="2025-07-08T00:00:00"/>
    <s v="0  DC"/>
    <s v="Atrasado"/>
    <d v="2025-07-08T00:00:00"/>
    <n v="17"/>
    <n v="408719"/>
    <m/>
    <n v="170556"/>
    <n v="221"/>
    <s v="Almoxarifados - Estoque geral"/>
    <n v="130.94999999999999"/>
    <n v="6880"/>
    <s v="AUTO NORTE"/>
    <s v="Bayeux"/>
    <x v="0"/>
    <x v="1"/>
    <m/>
    <x v="1"/>
    <n v="1"/>
    <n v="1"/>
    <n v="0.5"/>
    <n v="0"/>
    <m/>
    <x v="0"/>
  </r>
  <r>
    <x v="12"/>
    <m/>
    <x v="94"/>
    <n v="92749"/>
    <x v="2300"/>
    <x v="0"/>
    <n v="1"/>
    <n v="0"/>
    <n v="1"/>
    <d v="2025-06-19T00:00:00"/>
    <d v="2025-07-04T00:00:00"/>
    <s v="0  DC"/>
    <s v="Atrasado"/>
    <d v="2025-07-04T00:00:00"/>
    <n v="15"/>
    <n v="408436"/>
    <m/>
    <n v="170413"/>
    <n v="221"/>
    <s v="Almoxarifados - Estoque geral"/>
    <n v="2200"/>
    <n v="15716"/>
    <s v="BRADIPE"/>
    <s v="Jaboatão dos Guararapes"/>
    <x v="1"/>
    <x v="1"/>
    <m/>
    <x v="1"/>
    <n v="1"/>
    <n v="1"/>
    <n v="1"/>
    <n v="0"/>
    <m/>
    <x v="0"/>
  </r>
  <r>
    <x v="5"/>
    <m/>
    <x v="64"/>
    <n v="92759"/>
    <x v="2301"/>
    <x v="0"/>
    <n v="1"/>
    <n v="0"/>
    <n v="1"/>
    <d v="2025-06-19T00:00:00"/>
    <d v="2025-07-04T00:00:00"/>
    <s v="1  UT"/>
    <s v="Atrasado"/>
    <d v="2025-07-05T00:00:00"/>
    <n v="15"/>
    <n v="408461"/>
    <m/>
    <n v="170429"/>
    <n v="221"/>
    <s v="Almoxarifados - Estoque geral"/>
    <n v="353.89"/>
    <n v="2106"/>
    <s v="UNIDAS              "/>
    <s v="João Pessoa"/>
    <x v="0"/>
    <x v="1"/>
    <m/>
    <x v="1"/>
    <n v="1"/>
    <n v="1"/>
    <n v="1"/>
    <n v="0"/>
    <m/>
    <x v="0"/>
  </r>
  <r>
    <x v="5"/>
    <m/>
    <x v="15"/>
    <n v="92762"/>
    <x v="2302"/>
    <x v="0"/>
    <n v="1"/>
    <n v="0"/>
    <n v="1"/>
    <d v="2025-06-19T00:00:00"/>
    <d v="2025-07-02T00:00:00"/>
    <s v="0  DC"/>
    <s v="Atrasado"/>
    <d v="2025-07-02T00:00:00"/>
    <n v="13"/>
    <n v="408462"/>
    <m/>
    <n v="170218"/>
    <n v="221"/>
    <s v="Almoxarifados - Estoque geral"/>
    <n v="202"/>
    <n v="2097"/>
    <s v="CAUPECAS            "/>
    <s v="Recife"/>
    <x v="1"/>
    <x v="1"/>
    <m/>
    <x v="1"/>
    <n v="1"/>
    <n v="1"/>
    <n v="1"/>
    <n v="0"/>
    <m/>
    <x v="0"/>
  </r>
  <r>
    <x v="5"/>
    <m/>
    <x v="113"/>
    <n v="92764"/>
    <x v="2303"/>
    <x v="0"/>
    <n v="2"/>
    <n v="0"/>
    <n v="2"/>
    <d v="2025-06-19T00:00:00"/>
    <d v="2025-06-27T00:00:00"/>
    <s v="0  DC"/>
    <s v="Atrasado"/>
    <d v="2025-06-27T00:00:00"/>
    <n v="8"/>
    <n v="408488"/>
    <m/>
    <n v="169749"/>
    <n v="221"/>
    <s v="Almoxarifados - Estoque geral"/>
    <n v="127"/>
    <n v="4604"/>
    <s v="CABINE"/>
    <s v="Recife"/>
    <x v="1"/>
    <x v="1"/>
    <m/>
    <x v="1"/>
    <n v="1"/>
    <n v="1"/>
    <n v="0.33333333333333331"/>
    <n v="0"/>
    <m/>
    <x v="0"/>
  </r>
  <r>
    <x v="5"/>
    <m/>
    <x v="113"/>
    <n v="92765"/>
    <x v="2304"/>
    <x v="0"/>
    <n v="1"/>
    <n v="0"/>
    <n v="1"/>
    <d v="2025-06-19T00:00:00"/>
    <d v="2025-06-27T00:00:00"/>
    <m/>
    <s v=""/>
    <s v=""/>
    <n v="8"/>
    <n v="408486"/>
    <m/>
    <n v="169748"/>
    <n v="221"/>
    <s v="Almoxarifados - Estoque geral"/>
    <n v="59"/>
    <m/>
    <s v=""/>
    <s v=""/>
    <x v="3"/>
    <x v="1"/>
    <m/>
    <x v="1"/>
    <n v="1"/>
    <n v="1"/>
    <n v="0.5"/>
    <n v="0"/>
    <m/>
    <x v="0"/>
  </r>
  <r>
    <x v="5"/>
    <m/>
    <x v="90"/>
    <n v="92765"/>
    <x v="2304"/>
    <x v="0"/>
    <n v="1"/>
    <n v="0"/>
    <n v="1"/>
    <d v="2025-06-26T00:00:00"/>
    <d v="2025-07-04T00:00:00"/>
    <s v="0  DC"/>
    <s v="Atrasado"/>
    <d v="2025-07-04T00:00:00"/>
    <n v="8"/>
    <n v="409083"/>
    <m/>
    <n v="170419"/>
    <n v="221"/>
    <s v="Almoxarifados - Estoque geral"/>
    <n v="64.19"/>
    <n v="2528"/>
    <s v="REDIESEL            "/>
    <s v="Jaboatão dos Guararapes"/>
    <x v="1"/>
    <x v="1"/>
    <m/>
    <x v="1"/>
    <n v="1"/>
    <n v="1"/>
    <n v="0.14285714285714285"/>
    <n v="0"/>
    <m/>
    <x v="0"/>
  </r>
  <r>
    <x v="5"/>
    <m/>
    <x v="120"/>
    <n v="92765"/>
    <x v="2304"/>
    <x v="0"/>
    <n v="1"/>
    <n v="0"/>
    <n v="1"/>
    <d v="2025-07-07T00:00:00"/>
    <d v="2025-07-12T00:00:00"/>
    <s v="0  DC"/>
    <s v="Atrasado"/>
    <d v="2025-07-12T00:00:00"/>
    <n v="5"/>
    <n v="410521"/>
    <m/>
    <n v="170830"/>
    <n v="221"/>
    <s v="Almoxarifados - Estoque geral"/>
    <n v="61.64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91"/>
    <n v="92765"/>
    <x v="2304"/>
    <x v="1"/>
    <n v="1"/>
    <n v="1"/>
    <m/>
    <d v="2025-07-18T00:00:00"/>
    <m/>
    <m/>
    <s v=""/>
    <s v=""/>
    <s v="Aguardando OC"/>
    <n v="412261"/>
    <m/>
    <n v="0"/>
    <n v="221"/>
    <s v="Almoxarifados - Estoque geral"/>
    <n v="61.64"/>
    <m/>
    <s v=""/>
    <s v=""/>
    <x v="3"/>
    <x v="0"/>
    <m/>
    <x v="0"/>
    <n v="1"/>
    <n v="1"/>
    <n v="0"/>
    <n v="1"/>
    <m/>
    <x v="3"/>
  </r>
  <r>
    <x v="5"/>
    <m/>
    <x v="108"/>
    <n v="92765"/>
    <x v="2304"/>
    <x v="1"/>
    <n v="1"/>
    <n v="1"/>
    <m/>
    <d v="2025-07-19T00:00:00"/>
    <m/>
    <m/>
    <s v=""/>
    <s v=""/>
    <s v="Aguardando OC"/>
    <n v="412437"/>
    <m/>
    <n v="0"/>
    <n v="221"/>
    <s v="Almoxarifados - Estoque geral"/>
    <n v="61.64"/>
    <m/>
    <s v=""/>
    <s v=""/>
    <x v="3"/>
    <x v="0"/>
    <m/>
    <x v="0"/>
    <n v="1"/>
    <n v="1"/>
    <n v="0"/>
    <n v="1"/>
    <m/>
    <x v="3"/>
  </r>
  <r>
    <x v="5"/>
    <m/>
    <x v="113"/>
    <n v="92766"/>
    <x v="2305"/>
    <x v="0"/>
    <n v="1"/>
    <n v="0"/>
    <n v="1"/>
    <d v="2025-06-19T00:00:00"/>
    <d v="2025-06-27T00:00:00"/>
    <m/>
    <s v=""/>
    <s v=""/>
    <n v="8"/>
    <n v="408487"/>
    <m/>
    <n v="169748"/>
    <n v="221"/>
    <s v="Almoxarifados - Estoque geral"/>
    <n v="59"/>
    <m/>
    <s v=""/>
    <s v=""/>
    <x v="3"/>
    <x v="1"/>
    <m/>
    <x v="1"/>
    <n v="1"/>
    <n v="1"/>
    <n v="0.5"/>
    <n v="0"/>
    <m/>
    <x v="0"/>
  </r>
  <r>
    <x v="5"/>
    <m/>
    <x v="90"/>
    <n v="92766"/>
    <x v="2305"/>
    <x v="0"/>
    <n v="1"/>
    <n v="0"/>
    <n v="1"/>
    <d v="2025-06-26T00:00:00"/>
    <d v="2025-07-04T00:00:00"/>
    <s v="0  DC"/>
    <s v="Atrasado"/>
    <d v="2025-07-04T00:00:00"/>
    <n v="8"/>
    <n v="409084"/>
    <m/>
    <n v="170419"/>
    <n v="221"/>
    <s v="Almoxarifados - Estoque geral"/>
    <n v="64.19"/>
    <n v="2528"/>
    <s v="REDIESEL            "/>
    <s v="Jaboatão dos Guararapes"/>
    <x v="1"/>
    <x v="1"/>
    <m/>
    <x v="1"/>
    <n v="1"/>
    <n v="1"/>
    <n v="0.14285714285714285"/>
    <n v="0"/>
    <m/>
    <x v="0"/>
  </r>
  <r>
    <x v="5"/>
    <m/>
    <x v="120"/>
    <n v="92766"/>
    <x v="2305"/>
    <x v="0"/>
    <n v="1"/>
    <n v="0"/>
    <n v="1"/>
    <d v="2025-07-07T00:00:00"/>
    <d v="2025-07-12T00:00:00"/>
    <s v="0  DC"/>
    <s v="Atrasado"/>
    <d v="2025-07-12T00:00:00"/>
    <n v="5"/>
    <n v="410520"/>
    <m/>
    <n v="170830"/>
    <n v="221"/>
    <s v="Almoxarifados - Estoque geral"/>
    <n v="61.59"/>
    <n v="2528"/>
    <s v="REDIESEL            "/>
    <s v="Jaboatão dos Guararapes"/>
    <x v="1"/>
    <x v="1"/>
    <m/>
    <x v="1"/>
    <n v="1"/>
    <n v="1"/>
    <n v="7.6923076923076927E-2"/>
    <n v="0"/>
    <m/>
    <x v="3"/>
  </r>
  <r>
    <x v="5"/>
    <m/>
    <x v="91"/>
    <n v="92766"/>
    <x v="2305"/>
    <x v="1"/>
    <n v="1"/>
    <n v="1"/>
    <m/>
    <d v="2025-07-18T00:00:00"/>
    <m/>
    <m/>
    <s v=""/>
    <s v=""/>
    <s v="Aguardando OC"/>
    <n v="412260"/>
    <m/>
    <n v="0"/>
    <n v="221"/>
    <s v="Almoxarifados - Estoque geral"/>
    <n v="61.59"/>
    <m/>
    <s v=""/>
    <s v=""/>
    <x v="3"/>
    <x v="0"/>
    <m/>
    <x v="0"/>
    <n v="1"/>
    <n v="1"/>
    <n v="0"/>
    <n v="1"/>
    <m/>
    <x v="3"/>
  </r>
  <r>
    <x v="5"/>
    <m/>
    <x v="108"/>
    <n v="92766"/>
    <x v="2305"/>
    <x v="1"/>
    <n v="1"/>
    <n v="1"/>
    <m/>
    <d v="2025-07-19T00:00:00"/>
    <m/>
    <m/>
    <s v=""/>
    <s v=""/>
    <s v="Aguardando OC"/>
    <n v="412436"/>
    <m/>
    <n v="0"/>
    <n v="221"/>
    <s v="Almoxarifados - Estoque geral"/>
    <n v="61.59"/>
    <m/>
    <s v=""/>
    <s v=""/>
    <x v="3"/>
    <x v="0"/>
    <m/>
    <x v="0"/>
    <n v="1"/>
    <n v="1"/>
    <n v="0"/>
    <n v="1"/>
    <m/>
    <x v="3"/>
  </r>
  <r>
    <x v="5"/>
    <m/>
    <x v="113"/>
    <n v="92767"/>
    <x v="2306"/>
    <x v="0"/>
    <n v="1"/>
    <n v="0"/>
    <n v="1"/>
    <d v="2025-06-19T00:00:00"/>
    <d v="2025-07-01T00:00:00"/>
    <s v="1  UT"/>
    <s v="Atrasado"/>
    <d v="2025-07-02T00:00:00"/>
    <n v="12"/>
    <n v="408485"/>
    <m/>
    <n v="170164"/>
    <n v="221"/>
    <s v="Almoxarifados - Estoque geral"/>
    <n v="608.33000000000004"/>
    <n v="2106"/>
    <s v="UNIDAS              "/>
    <s v="João Pessoa"/>
    <x v="0"/>
    <x v="1"/>
    <m/>
    <x v="1"/>
    <n v="1"/>
    <n v="1"/>
    <n v="1"/>
    <n v="0"/>
    <m/>
    <x v="0"/>
  </r>
  <r>
    <x v="5"/>
    <m/>
    <x v="113"/>
    <n v="92769"/>
    <x v="2307"/>
    <x v="0"/>
    <n v="2"/>
    <n v="2"/>
    <m/>
    <d v="2025-06-19T00:00:00"/>
    <d v="2025-06-27T00:00:00"/>
    <s v="0  DC"/>
    <s v="Atrasado"/>
    <d v="2025-06-27T00:00:00"/>
    <n v="8"/>
    <n v="408490"/>
    <m/>
    <n v="169747"/>
    <n v="221"/>
    <s v="Almoxarifados - Estoque geral"/>
    <n v="27"/>
    <n v="2097"/>
    <s v="CAUPECAS            "/>
    <s v="Recife"/>
    <x v="1"/>
    <x v="0"/>
    <m/>
    <x v="0"/>
    <n v="1"/>
    <n v="1"/>
    <n v="1"/>
    <n v="0"/>
    <m/>
    <x v="0"/>
  </r>
  <r>
    <x v="5"/>
    <m/>
    <x v="120"/>
    <n v="92769"/>
    <x v="2307"/>
    <x v="0"/>
    <n v="2"/>
    <n v="2"/>
    <m/>
    <d v="2025-07-07T00:00:00"/>
    <d v="2025-07-12T00:00:00"/>
    <s v="0  DC"/>
    <s v="Atrasado"/>
    <d v="2025-07-12T00:00:00"/>
    <n v="5"/>
    <n v="410525"/>
    <m/>
    <n v="170832"/>
    <n v="221"/>
    <s v="Almoxarifados - Estoque geral"/>
    <n v="2660"/>
    <n v="2097"/>
    <s v="CAUPECAS            "/>
    <s v="Recife"/>
    <x v="1"/>
    <x v="0"/>
    <m/>
    <x v="0"/>
    <n v="1"/>
    <n v="1"/>
    <n v="0.33333333333333331"/>
    <n v="0"/>
    <m/>
    <x v="3"/>
  </r>
  <r>
    <x v="5"/>
    <m/>
    <x v="47"/>
    <n v="92778"/>
    <x v="2308"/>
    <x v="0"/>
    <n v="2"/>
    <n v="0"/>
    <n v="2"/>
    <d v="2025-06-20T00:00:00"/>
    <d v="2025-06-27T00:00:00"/>
    <s v="0  DC"/>
    <s v="Atrasado"/>
    <d v="2025-06-27T00:00:00"/>
    <n v="7"/>
    <n v="408551"/>
    <m/>
    <n v="169762"/>
    <n v="221"/>
    <s v="Almoxarifados - Estoque geral"/>
    <n v="85.86"/>
    <n v="4604"/>
    <s v="CABINE"/>
    <s v="Recife"/>
    <x v="1"/>
    <x v="1"/>
    <m/>
    <x v="1"/>
    <n v="1"/>
    <n v="1"/>
    <n v="0.33333333333333331"/>
    <n v="0"/>
    <m/>
    <x v="0"/>
  </r>
  <r>
    <x v="5"/>
    <m/>
    <x v="47"/>
    <n v="92779"/>
    <x v="2309"/>
    <x v="0"/>
    <n v="2"/>
    <n v="0"/>
    <n v="2"/>
    <d v="2025-06-20T00:00:00"/>
    <d v="2025-06-27T00:00:00"/>
    <s v="0  DC"/>
    <s v="Atrasado"/>
    <d v="2025-06-27T00:00:00"/>
    <n v="7"/>
    <n v="408550"/>
    <m/>
    <n v="169762"/>
    <n v="221"/>
    <s v="Almoxarifados - Estoque geral"/>
    <n v="60.16"/>
    <n v="4604"/>
    <s v="CABINE"/>
    <s v="Recife"/>
    <x v="1"/>
    <x v="1"/>
    <m/>
    <x v="1"/>
    <n v="1"/>
    <n v="1"/>
    <n v="0.33333333333333331"/>
    <n v="0"/>
    <m/>
    <x v="0"/>
  </r>
  <r>
    <x v="5"/>
    <m/>
    <x v="52"/>
    <n v="92779"/>
    <x v="2309"/>
    <x v="0"/>
    <n v="1"/>
    <n v="0"/>
    <n v="1"/>
    <d v="2025-07-07T00:00:00"/>
    <d v="2025-07-12T00:00:00"/>
    <s v="0  DC"/>
    <s v="Atrasado"/>
    <d v="2025-07-12T00:00:00"/>
    <n v="5"/>
    <n v="410504"/>
    <m/>
    <n v="170831"/>
    <n v="221"/>
    <s v="Almoxarifados - Estoque geral"/>
    <n v="32.729999999999997"/>
    <n v="4604"/>
    <s v="CABINE"/>
    <s v="Recife"/>
    <x v="1"/>
    <x v="1"/>
    <m/>
    <x v="1"/>
    <n v="1"/>
    <n v="1"/>
    <n v="0.2"/>
    <n v="0"/>
    <m/>
    <x v="3"/>
  </r>
  <r>
    <x v="5"/>
    <m/>
    <x v="47"/>
    <n v="92781"/>
    <x v="2310"/>
    <x v="0"/>
    <n v="2"/>
    <n v="0"/>
    <n v="2"/>
    <d v="2025-06-20T00:00:00"/>
    <d v="2025-06-27T00:00:00"/>
    <s v="0  DC"/>
    <s v="Atrasado"/>
    <d v="2025-06-27T00:00:00"/>
    <n v="7"/>
    <n v="408555"/>
    <m/>
    <n v="169760"/>
    <n v="221"/>
    <s v="Almoxarifados - Estoque geral"/>
    <n v="200"/>
    <n v="2097"/>
    <s v="CAUPECAS            "/>
    <s v="Recife"/>
    <x v="1"/>
    <x v="1"/>
    <m/>
    <x v="1"/>
    <n v="1"/>
    <n v="1"/>
    <n v="1"/>
    <n v="0"/>
    <m/>
    <x v="0"/>
  </r>
  <r>
    <x v="4"/>
    <m/>
    <x v="132"/>
    <n v="92782"/>
    <x v="2311"/>
    <x v="1"/>
    <n v="1"/>
    <n v="1"/>
    <m/>
    <d v="2025-06-20T00:00:00"/>
    <m/>
    <m/>
    <s v=""/>
    <s v=""/>
    <s v="Aguardando OC"/>
    <n v="408557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32"/>
    <n v="92783"/>
    <x v="2312"/>
    <x v="1"/>
    <n v="1"/>
    <n v="1"/>
    <m/>
    <d v="2025-06-20T00:00:00"/>
    <m/>
    <m/>
    <s v=""/>
    <s v=""/>
    <s v="Aguardando OC"/>
    <n v="408558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32"/>
    <n v="92784"/>
    <x v="2313"/>
    <x v="1"/>
    <n v="1"/>
    <n v="1"/>
    <m/>
    <d v="2025-06-20T00:00:00"/>
    <m/>
    <m/>
    <s v=""/>
    <s v=""/>
    <s v="Aguardando OC"/>
    <n v="408559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32"/>
    <n v="92785"/>
    <x v="2314"/>
    <x v="0"/>
    <n v="4"/>
    <n v="0"/>
    <n v="4"/>
    <d v="2025-06-20T00:00:00"/>
    <d v="2025-06-27T00:00:00"/>
    <s v="1  UT"/>
    <s v="Atrasado"/>
    <d v="2025-06-28T00:00:00"/>
    <n v="7"/>
    <n v="408560"/>
    <m/>
    <n v="169767"/>
    <n v="221"/>
    <s v="Almoxarifados - Estoque geral"/>
    <n v="67.28"/>
    <n v="3238"/>
    <s v="VENEZA              "/>
    <s v="Bayeux"/>
    <x v="0"/>
    <x v="1"/>
    <m/>
    <x v="1"/>
    <n v="1"/>
    <n v="1"/>
    <n v="1"/>
    <n v="0"/>
    <m/>
    <x v="0"/>
  </r>
  <r>
    <x v="5"/>
    <m/>
    <x v="47"/>
    <n v="92786"/>
    <x v="2315"/>
    <x v="0"/>
    <n v="1"/>
    <n v="0"/>
    <n v="1"/>
    <d v="2025-06-20T00:00:00"/>
    <d v="2025-06-27T00:00:00"/>
    <s v="0  DC"/>
    <s v="Atrasado"/>
    <d v="2025-06-27T00:00:00"/>
    <n v="7"/>
    <n v="408554"/>
    <m/>
    <n v="169762"/>
    <n v="221"/>
    <s v="Almoxarifados - Estoque geral"/>
    <n v="75.34"/>
    <n v="4604"/>
    <s v="CABINE"/>
    <s v="Recife"/>
    <x v="1"/>
    <x v="1"/>
    <m/>
    <x v="1"/>
    <n v="1"/>
    <n v="1"/>
    <n v="0.33333333333333331"/>
    <n v="0"/>
    <m/>
    <x v="0"/>
  </r>
  <r>
    <x v="5"/>
    <m/>
    <x v="64"/>
    <n v="92787"/>
    <x v="2316"/>
    <x v="0"/>
    <n v="35"/>
    <n v="17"/>
    <n v="18"/>
    <d v="2025-06-20T00:00:00"/>
    <d v="2025-06-27T00:00:00"/>
    <s v="3  DC"/>
    <s v="Atrasado"/>
    <d v="2025-06-30T00:00:00"/>
    <n v="7"/>
    <n v="408605"/>
    <m/>
    <n v="169769"/>
    <n v="221"/>
    <s v="Almoxarifados - Estoque geral"/>
    <n v="2920.4"/>
    <n v="12396"/>
    <s v="IMPÉRIO COLHEITADEIRA"/>
    <s v="Ribeirão Preto"/>
    <x v="4"/>
    <x v="0"/>
    <m/>
    <x v="0"/>
    <m/>
    <e v="#DIV/0!"/>
    <e v="#DIV/0!"/>
    <n v="0"/>
    <m/>
    <x v="0"/>
  </r>
  <r>
    <x v="2"/>
    <m/>
    <x v="9"/>
    <n v="92795"/>
    <x v="2317"/>
    <x v="0"/>
    <n v="2"/>
    <n v="0"/>
    <n v="2"/>
    <d v="2025-06-20T00:00:00"/>
    <d v="2025-07-01T00:00:00"/>
    <s v="1  DC"/>
    <s v="Atrasado"/>
    <d v="2025-07-02T00:00:00"/>
    <n v="11"/>
    <n v="408574"/>
    <m/>
    <n v="170151"/>
    <n v="221"/>
    <s v="Almoxarifados - Estoque geral"/>
    <n v="538"/>
    <n v="9824"/>
    <s v="COMERCIAL AGRICOLA"/>
    <s v="Recife"/>
    <x v="1"/>
    <x v="1"/>
    <m/>
    <x v="1"/>
    <n v="1"/>
    <n v="1"/>
    <n v="0.2"/>
    <n v="0"/>
    <m/>
    <x v="0"/>
  </r>
  <r>
    <x v="9"/>
    <m/>
    <x v="36"/>
    <n v="92803"/>
    <x v="2318"/>
    <x v="0"/>
    <n v="1"/>
    <n v="0"/>
    <n v="1"/>
    <d v="2025-06-26T00:00:00"/>
    <d v="2025-07-03T00:00:00"/>
    <s v="1  DC"/>
    <s v="Atrasado"/>
    <d v="2025-07-04T00:00:00"/>
    <n v="7"/>
    <n v="408977"/>
    <m/>
    <n v="170298"/>
    <n v="221"/>
    <s v="Almoxarifados - Estoque geral"/>
    <n v="47.96"/>
    <n v="2813"/>
    <s v="NORTEL              "/>
    <s v="Jaboatão dos Guararapes"/>
    <x v="1"/>
    <x v="1"/>
    <m/>
    <x v="1"/>
    <n v="1"/>
    <n v="1"/>
    <n v="1"/>
    <n v="0"/>
    <m/>
    <x v="0"/>
  </r>
  <r>
    <x v="7"/>
    <m/>
    <x v="28"/>
    <n v="92813"/>
    <x v="2319"/>
    <x v="0"/>
    <n v="6"/>
    <n v="0"/>
    <n v="6"/>
    <d v="2025-06-21T00:00:00"/>
    <d v="2025-07-04T00:00:00"/>
    <s v="2  DC"/>
    <s v="Atrasado"/>
    <d v="2025-07-06T00:00:00"/>
    <n v="13"/>
    <n v="408703"/>
    <m/>
    <n v="170447"/>
    <n v="221"/>
    <s v="Almoxarifados - Estoque geral"/>
    <n v="720"/>
    <n v="3263"/>
    <s v="MR,                 "/>
    <s v="Recife"/>
    <x v="1"/>
    <x v="1"/>
    <m/>
    <x v="1"/>
    <n v="1"/>
    <n v="1"/>
    <n v="0.5"/>
    <n v="0"/>
    <m/>
    <x v="0"/>
  </r>
  <r>
    <x v="6"/>
    <m/>
    <x v="25"/>
    <n v="92814"/>
    <x v="2320"/>
    <x v="0"/>
    <n v="20"/>
    <n v="20"/>
    <m/>
    <d v="2025-06-21T00:00:00"/>
    <d v="2025-07-02T00:00:00"/>
    <s v="5  DC"/>
    <s v="Atrasado"/>
    <d v="2025-07-07T00:00:00"/>
    <n v="11"/>
    <n v="408648"/>
    <m/>
    <n v="170222"/>
    <n v="221"/>
    <s v="Almoxarifados - Estoque geral"/>
    <n v="164.4"/>
    <n v="15127"/>
    <s v="EQUAGRIL LTDA"/>
    <s v="São Paulo"/>
    <x v="4"/>
    <x v="0"/>
    <m/>
    <x v="0"/>
    <n v="1"/>
    <n v="1"/>
    <n v="1"/>
    <n v="0"/>
    <m/>
    <x v="0"/>
  </r>
  <r>
    <x v="9"/>
    <m/>
    <x v="36"/>
    <n v="92815"/>
    <x v="2321"/>
    <x v="1"/>
    <n v="100"/>
    <n v="100"/>
    <m/>
    <d v="2025-06-21T00:00:00"/>
    <m/>
    <m/>
    <s v=""/>
    <s v=""/>
    <s v="Aguardando OC"/>
    <n v="408730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21"/>
    <n v="92816"/>
    <x v="2322"/>
    <x v="1"/>
    <n v="1"/>
    <n v="1"/>
    <m/>
    <d v="2025-06-21T00:00:00"/>
    <m/>
    <m/>
    <s v=""/>
    <s v=""/>
    <s v="Aguardando OC"/>
    <n v="408725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51"/>
    <n v="92865"/>
    <x v="2323"/>
    <x v="0"/>
    <n v="12"/>
    <n v="1"/>
    <n v="11"/>
    <d v="2025-06-26T00:00:00"/>
    <d v="2025-07-03T00:00:00"/>
    <s v="10  DC"/>
    <s v="Atrasado"/>
    <d v="2025-07-13T00:00:00"/>
    <n v="7"/>
    <n v="409185"/>
    <m/>
    <n v="170304"/>
    <n v="221"/>
    <s v="Almoxarifados - Estoque geral"/>
    <n v="219.84"/>
    <n v="14709"/>
    <s v="PLANTAR TECNOLOGIAS"/>
    <s v="Maceió"/>
    <x v="5"/>
    <x v="0"/>
    <m/>
    <x v="0"/>
    <n v="1"/>
    <n v="1"/>
    <n v="0.5"/>
    <n v="0"/>
    <m/>
    <x v="0"/>
  </r>
  <r>
    <x v="5"/>
    <m/>
    <x v="164"/>
    <n v="92886"/>
    <x v="2324"/>
    <x v="1"/>
    <n v="10"/>
    <n v="10"/>
    <m/>
    <d v="2025-06-26T00:00:00"/>
    <m/>
    <m/>
    <s v=""/>
    <s v=""/>
    <s v="Aguardando OC"/>
    <n v="409094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5"/>
    <m/>
    <x v="164"/>
    <n v="92889"/>
    <x v="2325"/>
    <x v="1"/>
    <n v="2"/>
    <n v="2"/>
    <m/>
    <d v="2025-06-26T00:00:00"/>
    <m/>
    <m/>
    <s v=""/>
    <s v=""/>
    <s v="Aguardando OC"/>
    <n v="40909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4"/>
    <m/>
    <x v="151"/>
    <n v="92912"/>
    <x v="2326"/>
    <x v="0"/>
    <n v="12"/>
    <n v="0"/>
    <n v="12"/>
    <d v="2025-06-26T00:00:00"/>
    <d v="2025-07-03T00:00:00"/>
    <s v="0  DC"/>
    <s v="Atrasado"/>
    <d v="2025-07-03T00:00:00"/>
    <n v="7"/>
    <n v="409186"/>
    <m/>
    <n v="170304"/>
    <n v="221"/>
    <s v="Almoxarifados - Estoque geral"/>
    <n v="332.4"/>
    <n v="14709"/>
    <s v="PLANTAR TECNOLOGIAS"/>
    <s v="Maceió"/>
    <x v="5"/>
    <x v="1"/>
    <m/>
    <x v="1"/>
    <n v="1"/>
    <n v="1"/>
    <n v="0.5"/>
    <n v="0"/>
    <m/>
    <x v="0"/>
  </r>
  <r>
    <x v="7"/>
    <m/>
    <x v="38"/>
    <n v="92914"/>
    <x v="2327"/>
    <x v="0"/>
    <n v="8"/>
    <n v="8"/>
    <m/>
    <d v="2025-06-27T00:00:00"/>
    <d v="2025-07-12T00:00:00"/>
    <s v="0  DC"/>
    <s v="Atrasado"/>
    <d v="2025-07-12T00:00:00"/>
    <n v="15"/>
    <n v="409218"/>
    <m/>
    <n v="170817"/>
    <n v="221"/>
    <s v="Almoxarifados - Estoque geral"/>
    <n v="0"/>
    <n v="6512"/>
    <s v="SUSPEX AUTOMOTIVO"/>
    <s v="Recife"/>
    <x v="1"/>
    <x v="0"/>
    <m/>
    <x v="0"/>
    <n v="1"/>
    <n v="1"/>
    <n v="1"/>
    <n v="0"/>
    <m/>
    <x v="0"/>
  </r>
  <r>
    <x v="5"/>
    <m/>
    <x v="89"/>
    <n v="92916"/>
    <x v="2328"/>
    <x v="0"/>
    <n v="6"/>
    <n v="0"/>
    <n v="6"/>
    <d v="2025-06-27T00:00:00"/>
    <d v="2025-07-03T00:00:00"/>
    <s v="1  UT"/>
    <s v="Atrasado"/>
    <d v="2025-07-04T00:00:00"/>
    <n v="6"/>
    <n v="409221"/>
    <m/>
    <n v="170318"/>
    <n v="221"/>
    <s v="Almoxarifados - Estoque geral"/>
    <n v="485.04"/>
    <n v="2106"/>
    <s v="UNIDAS              "/>
    <s v="João Pessoa"/>
    <x v="0"/>
    <x v="1"/>
    <m/>
    <x v="1"/>
    <n v="1"/>
    <n v="1"/>
    <n v="1"/>
    <n v="0"/>
    <m/>
    <x v="0"/>
  </r>
  <r>
    <x v="4"/>
    <m/>
    <x v="10"/>
    <n v="92954"/>
    <x v="2329"/>
    <x v="0"/>
    <n v="2"/>
    <n v="2"/>
    <m/>
    <d v="2025-06-30T00:00:00"/>
    <d v="2025-07-04T00:00:00"/>
    <s v="12  UT"/>
    <s v="Atrasado"/>
    <d v="2025-07-16T00:00:00"/>
    <n v="4"/>
    <n v="409536"/>
    <m/>
    <n v="170440"/>
    <n v="221"/>
    <s v="Almoxarifados - Estoque geral"/>
    <n v="2075.48"/>
    <n v="3238"/>
    <s v="VENEZA              "/>
    <s v="Bayeux"/>
    <x v="0"/>
    <x v="0"/>
    <m/>
    <x v="0"/>
    <n v="1"/>
    <n v="1"/>
    <n v="0.33333333333333331"/>
    <n v="0"/>
    <m/>
    <x v="0"/>
  </r>
  <r>
    <x v="0"/>
    <m/>
    <x v="0"/>
    <n v="92955"/>
    <x v="2330"/>
    <x v="0"/>
    <n v="2"/>
    <n v="2"/>
    <m/>
    <d v="2025-06-30T00:00:00"/>
    <d v="2025-07-04T00:00:00"/>
    <s v="12  UT"/>
    <s v="Atrasado"/>
    <d v="2025-07-16T00:00:00"/>
    <n v="4"/>
    <n v="409537"/>
    <m/>
    <n v="170440"/>
    <n v="221"/>
    <s v="Almoxarifados - Estoque geral"/>
    <n v="1575.4"/>
    <n v="3238"/>
    <s v="VENEZA              "/>
    <s v="Bayeux"/>
    <x v="0"/>
    <x v="0"/>
    <m/>
    <x v="0"/>
    <n v="1"/>
    <n v="1"/>
    <n v="0.33333333333333331"/>
    <n v="0"/>
    <m/>
    <x v="0"/>
  </r>
  <r>
    <x v="4"/>
    <m/>
    <x v="10"/>
    <n v="92956"/>
    <x v="2331"/>
    <x v="0"/>
    <n v="2"/>
    <n v="2"/>
    <m/>
    <d v="2025-06-30T00:00:00"/>
    <d v="2025-07-04T00:00:00"/>
    <s v="12  UT"/>
    <s v="Atrasado"/>
    <d v="2025-07-16T00:00:00"/>
    <n v="4"/>
    <n v="409539"/>
    <m/>
    <n v="170440"/>
    <n v="221"/>
    <s v="Almoxarifados - Estoque geral"/>
    <n v="2839.32"/>
    <n v="3238"/>
    <s v="VENEZA              "/>
    <s v="Bayeux"/>
    <x v="0"/>
    <x v="0"/>
    <m/>
    <x v="0"/>
    <n v="1"/>
    <n v="1"/>
    <n v="0.33333333333333331"/>
    <n v="0"/>
    <m/>
    <x v="0"/>
  </r>
  <r>
    <x v="0"/>
    <m/>
    <x v="0"/>
    <n v="92957"/>
    <x v="2332"/>
    <x v="0"/>
    <n v="2"/>
    <n v="2"/>
    <m/>
    <d v="2025-06-30T00:00:00"/>
    <d v="2025-07-04T00:00:00"/>
    <s v="1  DC"/>
    <s v="Atrasado"/>
    <d v="2025-07-05T00:00:00"/>
    <n v="4"/>
    <n v="409540"/>
    <m/>
    <n v="170439"/>
    <n v="221"/>
    <s v="Almoxarifados - Estoque geral"/>
    <n v="459.58"/>
    <n v="14644"/>
    <s v="GEOMAQ "/>
    <s v="São José do Rio Preto"/>
    <x v="4"/>
    <x v="0"/>
    <m/>
    <x v="0"/>
    <n v="1"/>
    <n v="1"/>
    <n v="0.5"/>
    <n v="0"/>
    <m/>
    <x v="0"/>
  </r>
  <r>
    <x v="2"/>
    <m/>
    <x v="72"/>
    <n v="92958"/>
    <x v="2333"/>
    <x v="0"/>
    <n v="1"/>
    <n v="1"/>
    <m/>
    <d v="2025-06-30T00:00:00"/>
    <d v="2025-07-04T00:00:00"/>
    <s v="12  UT"/>
    <s v="Atrasado"/>
    <d v="2025-07-16T00:00:00"/>
    <n v="4"/>
    <n v="409501"/>
    <m/>
    <n v="170434"/>
    <n v="221"/>
    <s v="Almoxarifados - Estoque geral"/>
    <n v="4657.29"/>
    <n v="11614"/>
    <s v="DF MAQUINAS"/>
    <s v="Bayeux"/>
    <x v="0"/>
    <x v="0"/>
    <m/>
    <x v="0"/>
    <n v="1"/>
    <n v="1"/>
    <n v="0.33333333333333331"/>
    <n v="0"/>
    <m/>
    <x v="0"/>
  </r>
  <r>
    <x v="2"/>
    <m/>
    <x v="72"/>
    <n v="92959"/>
    <x v="2334"/>
    <x v="0"/>
    <n v="1"/>
    <n v="1"/>
    <m/>
    <d v="2025-06-30T00:00:00"/>
    <d v="2025-07-04T00:00:00"/>
    <s v="12  UT"/>
    <s v="Atrasado"/>
    <d v="2025-07-16T00:00:00"/>
    <n v="4"/>
    <n v="409506"/>
    <m/>
    <n v="170434"/>
    <n v="221"/>
    <s v="Almoxarifados - Estoque geral"/>
    <n v="91.86"/>
    <n v="11614"/>
    <s v="DF MAQUINAS"/>
    <s v="Bayeux"/>
    <x v="0"/>
    <x v="0"/>
    <m/>
    <x v="0"/>
    <n v="1"/>
    <n v="1"/>
    <n v="0.33333333333333331"/>
    <n v="0"/>
    <m/>
    <x v="0"/>
  </r>
  <r>
    <x v="9"/>
    <m/>
    <x v="36"/>
    <n v="92960"/>
    <x v="2335"/>
    <x v="0"/>
    <n v="5"/>
    <n v="5"/>
    <m/>
    <d v="2025-06-30T00:00:00"/>
    <d v="2025-07-12T00:00:00"/>
    <s v="0  DC"/>
    <s v="Atrasado"/>
    <d v="2025-07-12T00:00:00"/>
    <n v="12"/>
    <n v="409525"/>
    <m/>
    <n v="170821"/>
    <n v="221"/>
    <s v="Almoxarifados - Estoque geral"/>
    <n v="220"/>
    <n v="3020"/>
    <s v="MEGA NORDESTE LTDA  "/>
    <s v="Bayeux"/>
    <x v="0"/>
    <x v="0"/>
    <m/>
    <x v="0"/>
    <n v="1"/>
    <n v="1"/>
    <n v="1"/>
    <n v="0"/>
    <m/>
    <x v="0"/>
  </r>
  <r>
    <x v="5"/>
    <m/>
    <x v="111"/>
    <n v="92961"/>
    <x v="2336"/>
    <x v="0"/>
    <n v="2"/>
    <n v="0"/>
    <n v="2"/>
    <d v="2025-06-30T00:00:00"/>
    <d v="2025-07-04T00:00:00"/>
    <s v="0  DC"/>
    <s v="Atrasado"/>
    <d v="2025-07-04T00:00:00"/>
    <n v="4"/>
    <n v="409528"/>
    <m/>
    <n v="170436"/>
    <n v="221"/>
    <s v="Almoxarifados - Estoque geral"/>
    <n v="280.58"/>
    <n v="6880"/>
    <s v="AUTO NORTE"/>
    <s v="Bayeux"/>
    <x v="0"/>
    <x v="1"/>
    <m/>
    <x v="1"/>
    <n v="1"/>
    <n v="1"/>
    <n v="1"/>
    <n v="0"/>
    <m/>
    <x v="0"/>
  </r>
  <r>
    <x v="1"/>
    <m/>
    <x v="171"/>
    <n v="92962"/>
    <x v="2337"/>
    <x v="0"/>
    <n v="1"/>
    <n v="1"/>
    <m/>
    <d v="2025-06-30T00:00:00"/>
    <d v="2025-07-08T00:00:00"/>
    <s v="20  DC"/>
    <s v="No prazo"/>
    <d v="2025-07-28T00:00:00"/>
    <n v="8"/>
    <n v="409526"/>
    <m/>
    <n v="170584"/>
    <n v="221"/>
    <s v="Almoxarifados - Estoque geral"/>
    <n v="3666.17"/>
    <n v="9855"/>
    <s v="FIORI VEICOLO"/>
    <s v="João Pessoa"/>
    <x v="0"/>
    <x v="0"/>
    <m/>
    <x v="0"/>
    <n v="1"/>
    <n v="1"/>
    <n v="1"/>
    <n v="0"/>
    <m/>
    <x v="0"/>
  </r>
  <r>
    <x v="9"/>
    <m/>
    <x v="36"/>
    <n v="92963"/>
    <x v="2338"/>
    <x v="1"/>
    <n v="1"/>
    <n v="1"/>
    <m/>
    <d v="2025-06-30T00:00:00"/>
    <m/>
    <m/>
    <s v=""/>
    <s v=""/>
    <s v="Aguardando OC"/>
    <n v="409523"/>
    <m/>
    <n v="0"/>
    <n v="221"/>
    <s v="Almoxarifados - Estoque geral"/>
    <n v="0"/>
    <m/>
    <s v=""/>
    <s v=""/>
    <x v="3"/>
    <x v="0"/>
    <m/>
    <x v="0"/>
    <n v="1"/>
    <n v="1"/>
    <n v="0"/>
    <n v="1"/>
    <m/>
    <x v="0"/>
  </r>
  <r>
    <x v="2"/>
    <m/>
    <x v="33"/>
    <n v="92964"/>
    <x v="2339"/>
    <x v="0"/>
    <n v="12"/>
    <n v="0"/>
    <n v="12"/>
    <d v="2025-06-30T00:00:00"/>
    <d v="2025-07-05T00:00:00"/>
    <s v="1  DC"/>
    <s v="Atrasado"/>
    <d v="2025-07-06T00:00:00"/>
    <n v="5"/>
    <n v="409518"/>
    <m/>
    <n v="170468"/>
    <n v="221"/>
    <s v="Almoxarifados - Estoque geral"/>
    <n v="2386.1999999999998"/>
    <n v="13341"/>
    <s v="DISMA DISTRIBUIDORA"/>
    <s v="Araçatuba"/>
    <x v="4"/>
    <x v="1"/>
    <m/>
    <x v="1"/>
    <n v="1"/>
    <n v="1"/>
    <n v="0.33333333333333331"/>
    <n v="0"/>
    <m/>
    <x v="0"/>
  </r>
  <r>
    <x v="11"/>
    <m/>
    <x v="61"/>
    <n v="92972"/>
    <x v="2340"/>
    <x v="0"/>
    <n v="820"/>
    <n v="82"/>
    <n v="738"/>
    <d v="2025-07-01T00:00:00"/>
    <d v="2025-07-12T00:00:00"/>
    <s v="1  UT"/>
    <s v="Atrasado"/>
    <d v="2025-07-13T00:00:00"/>
    <n v="11"/>
    <n v="409668"/>
    <m/>
    <n v="170803"/>
    <n v="221"/>
    <s v="Almoxarifados - Estoque geral"/>
    <n v="9553"/>
    <n v="1264"/>
    <s v="INCOMTUBOS          "/>
    <s v="Recife"/>
    <x v="1"/>
    <x v="0"/>
    <m/>
    <x v="0"/>
    <n v="1"/>
    <n v="1"/>
    <n v="1"/>
    <n v="0"/>
    <m/>
    <x v="3"/>
  </r>
  <r>
    <x v="6"/>
    <m/>
    <x v="23"/>
    <n v="93028"/>
    <x v="2341"/>
    <x v="0"/>
    <n v="1"/>
    <n v="1"/>
    <m/>
    <d v="2025-07-02T00:00:00"/>
    <d v="2025-07-12T00:00:00"/>
    <s v="0  DC"/>
    <s v="Atrasado"/>
    <d v="2025-07-12T00:00:00"/>
    <n v="10"/>
    <n v="409758"/>
    <m/>
    <n v="170810"/>
    <n v="221"/>
    <s v="Almoxarifados - Estoque geral"/>
    <n v="990"/>
    <n v="14487"/>
    <s v="FL TRATORES "/>
    <s v="Recife"/>
    <x v="1"/>
    <x v="0"/>
    <m/>
    <x v="0"/>
    <n v="1"/>
    <n v="1"/>
    <n v="1"/>
    <n v="0"/>
    <m/>
    <x v="3"/>
  </r>
  <r>
    <x v="3"/>
    <m/>
    <x v="127"/>
    <n v="93082"/>
    <x v="2342"/>
    <x v="1"/>
    <n v="1"/>
    <n v="1"/>
    <m/>
    <d v="2025-07-03T00:00:00"/>
    <m/>
    <m/>
    <s v=""/>
    <s v=""/>
    <s v="Aguardando OC"/>
    <n v="410056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3"/>
    <m/>
    <x v="127"/>
    <n v="93083"/>
    <x v="2343"/>
    <x v="0"/>
    <n v="1"/>
    <n v="1"/>
    <m/>
    <d v="2025-07-03T00:00:00"/>
    <d v="2025-07-12T00:00:00"/>
    <s v="7  DC"/>
    <s v="Atrasado"/>
    <d v="2025-07-19T00:00:00"/>
    <n v="9"/>
    <n v="410103"/>
    <m/>
    <n v="170795"/>
    <n v="221"/>
    <s v="Almoxarifados - Estoque geral"/>
    <n v="92.19"/>
    <n v="3337"/>
    <s v="FORNECEDORA         "/>
    <s v="Campina Grande"/>
    <x v="0"/>
    <x v="0"/>
    <m/>
    <x v="0"/>
    <n v="1"/>
    <n v="1"/>
    <n v="0.1111111111111111"/>
    <n v="0"/>
    <m/>
    <x v="3"/>
  </r>
  <r>
    <x v="3"/>
    <m/>
    <x v="127"/>
    <n v="93084"/>
    <x v="2344"/>
    <x v="0"/>
    <n v="4"/>
    <n v="4"/>
    <m/>
    <d v="2025-07-03T00:00:00"/>
    <d v="2025-07-12T00:00:00"/>
    <s v="2  DC"/>
    <s v="Atrasado"/>
    <d v="2025-07-14T00:00:00"/>
    <n v="9"/>
    <n v="410101"/>
    <m/>
    <n v="170796"/>
    <n v="221"/>
    <s v="Almoxarifados - Estoque geral"/>
    <n v="50.44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93085"/>
    <x v="2345"/>
    <x v="0"/>
    <n v="1"/>
    <n v="1"/>
    <m/>
    <d v="2025-07-03T00:00:00"/>
    <d v="2025-07-12T00:00:00"/>
    <s v="7  DC"/>
    <s v="Atrasado"/>
    <d v="2025-07-19T00:00:00"/>
    <n v="9"/>
    <n v="410068"/>
    <m/>
    <n v="170795"/>
    <n v="221"/>
    <s v="Almoxarifados - Estoque geral"/>
    <n v="210.75"/>
    <n v="3337"/>
    <s v="FORNECEDORA         "/>
    <s v="Campina Grande"/>
    <x v="0"/>
    <x v="0"/>
    <m/>
    <x v="0"/>
    <n v="1"/>
    <n v="1"/>
    <n v="0.1111111111111111"/>
    <n v="0"/>
    <m/>
    <x v="3"/>
  </r>
  <r>
    <x v="3"/>
    <m/>
    <x v="127"/>
    <n v="93086"/>
    <x v="2346"/>
    <x v="0"/>
    <n v="1"/>
    <n v="1"/>
    <m/>
    <d v="2025-07-03T00:00:00"/>
    <d v="2025-07-12T00:00:00"/>
    <s v="2  DC"/>
    <s v="Atrasado"/>
    <d v="2025-07-14T00:00:00"/>
    <n v="9"/>
    <n v="410069"/>
    <m/>
    <n v="170796"/>
    <n v="221"/>
    <s v="Almoxarifados - Estoque geral"/>
    <n v="1127.6300000000001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93090"/>
    <x v="2347"/>
    <x v="0"/>
    <n v="2"/>
    <n v="2"/>
    <m/>
    <d v="2025-07-03T00:00:00"/>
    <d v="2025-07-12T00:00:00"/>
    <s v="2  DC"/>
    <s v="Atrasado"/>
    <d v="2025-07-14T00:00:00"/>
    <n v="9"/>
    <n v="410078"/>
    <m/>
    <n v="170796"/>
    <n v="221"/>
    <s v="Almoxarifados - Estoque geral"/>
    <n v="92.48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93092"/>
    <x v="2348"/>
    <x v="0"/>
    <n v="1"/>
    <n v="1"/>
    <m/>
    <d v="2025-07-03T00:00:00"/>
    <d v="2025-07-12T00:00:00"/>
    <s v="7  DC"/>
    <s v="Atrasado"/>
    <d v="2025-07-19T00:00:00"/>
    <n v="9"/>
    <n v="410079"/>
    <m/>
    <n v="170795"/>
    <n v="221"/>
    <s v="Almoxarifados - Estoque geral"/>
    <n v="1890.82"/>
    <n v="3337"/>
    <s v="FORNECEDORA         "/>
    <s v="Campina Grande"/>
    <x v="0"/>
    <x v="0"/>
    <m/>
    <x v="0"/>
    <n v="1"/>
    <n v="1"/>
    <n v="0.1111111111111111"/>
    <n v="0"/>
    <m/>
    <x v="3"/>
  </r>
  <r>
    <x v="3"/>
    <m/>
    <x v="127"/>
    <n v="93093"/>
    <x v="2349"/>
    <x v="1"/>
    <n v="1"/>
    <n v="1"/>
    <m/>
    <d v="2025-07-03T00:00:00"/>
    <m/>
    <m/>
    <s v=""/>
    <s v=""/>
    <s v="Aguardando OC"/>
    <n v="410076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3"/>
    <m/>
    <x v="127"/>
    <n v="93094"/>
    <x v="2350"/>
    <x v="0"/>
    <n v="1"/>
    <n v="1"/>
    <m/>
    <d v="2025-07-03T00:00:00"/>
    <d v="2025-07-12T00:00:00"/>
    <s v="2  DC"/>
    <s v="Atrasado"/>
    <d v="2025-07-14T00:00:00"/>
    <n v="9"/>
    <n v="410080"/>
    <m/>
    <n v="170796"/>
    <n v="221"/>
    <s v="Almoxarifados - Estoque geral"/>
    <n v="1358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93095"/>
    <x v="2351"/>
    <x v="0"/>
    <n v="1"/>
    <n v="1"/>
    <m/>
    <d v="2025-07-03T00:00:00"/>
    <d v="2025-07-12T00:00:00"/>
    <s v="2  DC"/>
    <s v="Atrasado"/>
    <d v="2025-07-14T00:00:00"/>
    <n v="9"/>
    <n v="410081"/>
    <m/>
    <n v="170796"/>
    <n v="221"/>
    <s v="Almoxarifados - Estoque geral"/>
    <n v="1096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93096"/>
    <x v="2352"/>
    <x v="0"/>
    <n v="1"/>
    <n v="1"/>
    <m/>
    <d v="2025-07-03T00:00:00"/>
    <d v="2025-07-12T00:00:00"/>
    <s v="2  DC"/>
    <s v="Atrasado"/>
    <d v="2025-07-14T00:00:00"/>
    <n v="9"/>
    <n v="410082"/>
    <m/>
    <n v="170796"/>
    <n v="221"/>
    <s v="Almoxarifados - Estoque geral"/>
    <n v="145.5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93097"/>
    <x v="2353"/>
    <x v="0"/>
    <n v="1"/>
    <n v="1"/>
    <m/>
    <d v="2025-07-03T00:00:00"/>
    <d v="2025-07-12T00:00:00"/>
    <s v="2  DC"/>
    <s v="Atrasado"/>
    <d v="2025-07-14T00:00:00"/>
    <n v="9"/>
    <n v="410084"/>
    <m/>
    <n v="170796"/>
    <n v="221"/>
    <s v="Almoxarifados - Estoque geral"/>
    <n v="145.5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93098"/>
    <x v="2354"/>
    <x v="0"/>
    <n v="1"/>
    <n v="1"/>
    <m/>
    <d v="2025-07-03T00:00:00"/>
    <d v="2025-07-12T00:00:00"/>
    <s v="7  DC"/>
    <s v="Atrasado"/>
    <d v="2025-07-19T00:00:00"/>
    <n v="9"/>
    <n v="410083"/>
    <m/>
    <n v="170795"/>
    <n v="221"/>
    <s v="Almoxarifados - Estoque geral"/>
    <n v="1036.83"/>
    <n v="3337"/>
    <s v="FORNECEDORA         "/>
    <s v="Campina Grande"/>
    <x v="0"/>
    <x v="0"/>
    <m/>
    <x v="0"/>
    <n v="1"/>
    <n v="1"/>
    <n v="0.1111111111111111"/>
    <n v="0"/>
    <m/>
    <x v="3"/>
  </r>
  <r>
    <x v="3"/>
    <m/>
    <x v="127"/>
    <n v="93099"/>
    <x v="2355"/>
    <x v="1"/>
    <n v="1"/>
    <n v="1"/>
    <m/>
    <d v="2025-07-03T00:00:00"/>
    <m/>
    <m/>
    <s v=""/>
    <s v=""/>
    <s v="Aguardando OC"/>
    <n v="410086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3"/>
    <m/>
    <x v="127"/>
    <n v="93100"/>
    <x v="2356"/>
    <x v="1"/>
    <n v="1"/>
    <n v="1"/>
    <m/>
    <d v="2025-07-03T00:00:00"/>
    <m/>
    <m/>
    <s v=""/>
    <s v=""/>
    <s v="Aguardando OC"/>
    <n v="410087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3"/>
    <m/>
    <x v="127"/>
    <n v="93101"/>
    <x v="2357"/>
    <x v="0"/>
    <n v="1"/>
    <n v="1"/>
    <m/>
    <d v="2025-07-03T00:00:00"/>
    <d v="2025-07-12T00:00:00"/>
    <s v="2  DC"/>
    <s v="Atrasado"/>
    <d v="2025-07-14T00:00:00"/>
    <n v="9"/>
    <n v="410088"/>
    <m/>
    <n v="170796"/>
    <n v="221"/>
    <s v="Almoxarifados - Estoque geral"/>
    <n v="824.5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93102"/>
    <x v="2358"/>
    <x v="0"/>
    <n v="1"/>
    <n v="1"/>
    <m/>
    <d v="2025-07-03T00:00:00"/>
    <d v="2025-07-12T00:00:00"/>
    <s v="2  DC"/>
    <s v="Atrasado"/>
    <d v="2025-07-14T00:00:00"/>
    <n v="9"/>
    <n v="410089"/>
    <m/>
    <n v="170796"/>
    <n v="221"/>
    <s v="Almoxarifados - Estoque geral"/>
    <n v="214.25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93103"/>
    <x v="2359"/>
    <x v="0"/>
    <n v="1"/>
    <n v="1"/>
    <m/>
    <d v="2025-07-03T00:00:00"/>
    <d v="2025-07-12T00:00:00"/>
    <s v="2  DC"/>
    <s v="Atrasado"/>
    <d v="2025-07-14T00:00:00"/>
    <n v="9"/>
    <n v="410091"/>
    <m/>
    <n v="170796"/>
    <n v="221"/>
    <s v="Almoxarifados - Estoque geral"/>
    <n v="214.25"/>
    <n v="9863"/>
    <s v="ITALPRATES"/>
    <s v="São Paulo"/>
    <x v="4"/>
    <x v="0"/>
    <m/>
    <x v="0"/>
    <n v="1"/>
    <n v="1"/>
    <n v="7.1428571428571425E-2"/>
    <n v="0"/>
    <m/>
    <x v="3"/>
  </r>
  <r>
    <x v="3"/>
    <m/>
    <x v="127"/>
    <n v="93104"/>
    <x v="2360"/>
    <x v="0"/>
    <n v="1"/>
    <n v="1"/>
    <m/>
    <d v="2025-07-03T00:00:00"/>
    <d v="2025-07-12T00:00:00"/>
    <s v="2  DC"/>
    <s v="Atrasado"/>
    <d v="2025-07-14T00:00:00"/>
    <n v="9"/>
    <n v="410092"/>
    <m/>
    <n v="170796"/>
    <n v="221"/>
    <s v="Almoxarifados - Estoque geral"/>
    <n v="243.56"/>
    <n v="9863"/>
    <s v="ITALPRATES"/>
    <s v="São Paulo"/>
    <x v="4"/>
    <x v="0"/>
    <m/>
    <x v="0"/>
    <n v="1"/>
    <n v="1"/>
    <n v="7.1428571428571425E-2"/>
    <n v="0"/>
    <m/>
    <x v="3"/>
  </r>
  <r>
    <x v="1"/>
    <m/>
    <x v="150"/>
    <n v="93108"/>
    <x v="2361"/>
    <x v="0"/>
    <n v="1"/>
    <n v="0"/>
    <n v="1"/>
    <d v="2025-07-03T00:00:00"/>
    <d v="2025-07-08T00:00:00"/>
    <s v="0  DC"/>
    <s v="Atrasado"/>
    <d v="2025-07-08T00:00:00"/>
    <n v="5"/>
    <n v="410131"/>
    <m/>
    <n v="170545"/>
    <n v="221"/>
    <s v="Almoxarifados - Estoque geral"/>
    <n v="14.25"/>
    <n v="14446"/>
    <s v="AGROMOTO"/>
    <s v="Jaboatão dos Guararapes"/>
    <x v="1"/>
    <x v="1"/>
    <m/>
    <x v="1"/>
    <n v="1"/>
    <n v="1"/>
    <n v="0.5"/>
    <n v="0"/>
    <m/>
    <x v="3"/>
  </r>
  <r>
    <x v="5"/>
    <m/>
    <x v="81"/>
    <n v="93141"/>
    <x v="2362"/>
    <x v="0"/>
    <n v="1"/>
    <n v="0"/>
    <n v="1"/>
    <d v="2025-07-05T00:00:00"/>
    <d v="2025-07-16T00:00:00"/>
    <s v="10  UT"/>
    <s v="No prazo"/>
    <d v="2025-07-26T00:00:00"/>
    <n v="11"/>
    <n v="410315"/>
    <m/>
    <n v="171051"/>
    <n v="221"/>
    <s v="Almoxarifados - Estoque geral"/>
    <n v="0"/>
    <n v="2106"/>
    <s v="UNIDAS              "/>
    <s v="João Pessoa"/>
    <x v="0"/>
    <x v="1"/>
    <m/>
    <x v="1"/>
    <n v="1"/>
    <n v="1"/>
    <n v="0.33333333333333331"/>
    <n v="0"/>
    <m/>
    <x v="3"/>
  </r>
  <r>
    <x v="5"/>
    <m/>
    <x v="81"/>
    <n v="93142"/>
    <x v="2363"/>
    <x v="0"/>
    <n v="1"/>
    <n v="0"/>
    <n v="1"/>
    <d v="2025-07-05T00:00:00"/>
    <d v="2025-07-16T00:00:00"/>
    <s v="10  UT"/>
    <s v="No prazo"/>
    <d v="2025-07-26T00:00:00"/>
    <n v="11"/>
    <n v="410316"/>
    <m/>
    <n v="171051"/>
    <n v="221"/>
    <s v="Almoxarifados - Estoque geral"/>
    <n v="0"/>
    <n v="2106"/>
    <s v="UNIDAS              "/>
    <s v="João Pessoa"/>
    <x v="0"/>
    <x v="1"/>
    <m/>
    <x v="1"/>
    <n v="1"/>
    <n v="1"/>
    <n v="0.33333333333333331"/>
    <n v="0"/>
    <m/>
    <x v="3"/>
  </r>
  <r>
    <x v="5"/>
    <m/>
    <x v="47"/>
    <n v="93143"/>
    <x v="2364"/>
    <x v="0"/>
    <n v="1"/>
    <n v="0"/>
    <n v="1"/>
    <d v="2025-07-05T00:00:00"/>
    <d v="2025-07-15T00:00:00"/>
    <s v="0  DC"/>
    <s v="Atrasado"/>
    <d v="2025-07-15T00:00:00"/>
    <n v="10"/>
    <n v="410330"/>
    <m/>
    <n v="170965"/>
    <n v="221"/>
    <s v="Almoxarifados - Estoque geral"/>
    <n v="0"/>
    <n v="2097"/>
    <s v="CAUPECAS            "/>
    <s v="Recife"/>
    <x v="1"/>
    <x v="1"/>
    <m/>
    <x v="1"/>
    <n v="1"/>
    <n v="1"/>
    <n v="0.25"/>
    <n v="0"/>
    <m/>
    <x v="3"/>
  </r>
  <r>
    <x v="1"/>
    <m/>
    <x v="104"/>
    <n v="93146"/>
    <x v="2365"/>
    <x v="0"/>
    <n v="1"/>
    <n v="0"/>
    <n v="1"/>
    <d v="2025-07-07T00:00:00"/>
    <d v="2025-07-08T00:00:00"/>
    <s v="0  DC"/>
    <s v="Atrasado"/>
    <d v="2025-07-08T00:00:00"/>
    <n v="1"/>
    <n v="410346"/>
    <m/>
    <n v="170622"/>
    <n v="221"/>
    <s v="Almoxarifados - Estoque geral"/>
    <n v="3500"/>
    <n v="11130"/>
    <s v="SUCATA DO RONILDO "/>
    <s v="Guarabira"/>
    <x v="0"/>
    <x v="1"/>
    <m/>
    <x v="1"/>
    <n v="1"/>
    <n v="1"/>
    <n v="1"/>
    <n v="0"/>
    <m/>
    <x v="3"/>
  </r>
  <r>
    <x v="5"/>
    <m/>
    <x v="148"/>
    <n v="93148"/>
    <x v="2366"/>
    <x v="0"/>
    <n v="1"/>
    <n v="0"/>
    <n v="1"/>
    <d v="2025-07-07T00:00:00"/>
    <d v="2025-07-09T00:00:00"/>
    <s v="1  DC"/>
    <s v="Atrasado"/>
    <d v="2025-07-10T00:00:00"/>
    <n v="2"/>
    <n v="410363"/>
    <m/>
    <n v="170710"/>
    <n v="221"/>
    <s v="Almoxarifados - Estoque geral"/>
    <n v="0"/>
    <n v="5910"/>
    <s v="VANNUCCI"/>
    <s v="Recife"/>
    <x v="1"/>
    <x v="1"/>
    <m/>
    <x v="1"/>
    <n v="1"/>
    <n v="1"/>
    <n v="1"/>
    <n v="0"/>
    <m/>
    <x v="3"/>
  </r>
  <r>
    <x v="5"/>
    <m/>
    <x v="148"/>
    <n v="93149"/>
    <x v="2367"/>
    <x v="0"/>
    <n v="1"/>
    <n v="0"/>
    <n v="1"/>
    <d v="2025-07-07T00:00:00"/>
    <d v="2025-07-09T00:00:00"/>
    <s v="0  DC"/>
    <s v="Atrasado"/>
    <d v="2025-07-09T00:00:00"/>
    <n v="2"/>
    <n v="410364"/>
    <m/>
    <n v="170711"/>
    <n v="221"/>
    <s v="Almoxarifados - Estoque geral"/>
    <n v="135.44"/>
    <n v="2528"/>
    <s v="REDIESEL            "/>
    <s v="Jaboatão dos Guararapes"/>
    <x v="1"/>
    <x v="1"/>
    <n v="1"/>
    <x v="2"/>
    <n v="1"/>
    <n v="1"/>
    <n v="0.5"/>
    <n v="0"/>
    <m/>
    <x v="3"/>
  </r>
  <r>
    <x v="8"/>
    <m/>
    <x v="29"/>
    <n v="93154"/>
    <x v="2368"/>
    <x v="1"/>
    <n v="1"/>
    <n v="1"/>
    <m/>
    <d v="2025-07-07T00:00:00"/>
    <m/>
    <m/>
    <s v=""/>
    <s v=""/>
    <s v="Aguardando OC"/>
    <n v="410458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8"/>
    <m/>
    <x v="29"/>
    <n v="93155"/>
    <x v="2369"/>
    <x v="1"/>
    <n v="1"/>
    <n v="1"/>
    <m/>
    <d v="2025-07-07T00:00:00"/>
    <m/>
    <m/>
    <s v=""/>
    <s v=""/>
    <s v="Aguardando OC"/>
    <n v="410456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0"/>
    <n v="93166"/>
    <x v="2370"/>
    <x v="0"/>
    <n v="1"/>
    <n v="1"/>
    <m/>
    <d v="2025-07-07T00:00:00"/>
    <d v="2025-07-19T00:00:00"/>
    <s v="2  DC"/>
    <s v="Atrasado"/>
    <d v="2025-07-21T00:00:00"/>
    <n v="12"/>
    <n v="410482"/>
    <m/>
    <n v="171140"/>
    <n v="221"/>
    <s v="Almoxarifados - Estoque geral"/>
    <n v="1544"/>
    <n v="5910"/>
    <s v="VANNUCCI"/>
    <s v="Recife"/>
    <x v="1"/>
    <x v="0"/>
    <m/>
    <x v="0"/>
    <n v="1"/>
    <n v="1"/>
    <n v="0.33333333333333331"/>
    <n v="0"/>
    <m/>
    <x v="3"/>
  </r>
  <r>
    <x v="5"/>
    <m/>
    <x v="100"/>
    <n v="93167"/>
    <x v="2371"/>
    <x v="0"/>
    <n v="2"/>
    <n v="2"/>
    <m/>
    <d v="2025-07-07T00:00:00"/>
    <d v="2025-07-19T00:00:00"/>
    <s v="2  DC"/>
    <s v="Atrasado"/>
    <d v="2025-07-21T00:00:00"/>
    <n v="12"/>
    <n v="410483"/>
    <m/>
    <n v="171140"/>
    <n v="221"/>
    <s v="Almoxarifados - Estoque geral"/>
    <n v="710"/>
    <n v="5910"/>
    <s v="VANNUCCI"/>
    <s v="Recife"/>
    <x v="1"/>
    <x v="0"/>
    <m/>
    <x v="0"/>
    <n v="1"/>
    <n v="1"/>
    <n v="0.33333333333333331"/>
    <n v="0"/>
    <m/>
    <x v="3"/>
  </r>
  <r>
    <x v="5"/>
    <m/>
    <x v="100"/>
    <n v="93169"/>
    <x v="2372"/>
    <x v="0"/>
    <n v="1"/>
    <n v="1"/>
    <m/>
    <d v="2025-07-07T00:00:00"/>
    <d v="2025-07-19T00:00:00"/>
    <s v="1  DC"/>
    <s v="Atrasado"/>
    <d v="2025-07-20T00:00:00"/>
    <n v="12"/>
    <n v="410480"/>
    <m/>
    <n v="171140"/>
    <n v="221"/>
    <s v="Almoxarifados - Estoque geral"/>
    <n v="2660"/>
    <n v="5910"/>
    <s v="VANNUCCI"/>
    <s v="Recife"/>
    <x v="1"/>
    <x v="0"/>
    <m/>
    <x v="0"/>
    <n v="1"/>
    <n v="1"/>
    <n v="0.33333333333333331"/>
    <n v="0"/>
    <m/>
    <x v="3"/>
  </r>
  <r>
    <x v="4"/>
    <m/>
    <x v="134"/>
    <n v="93171"/>
    <x v="2373"/>
    <x v="0"/>
    <n v="1"/>
    <n v="0"/>
    <n v="1"/>
    <d v="2025-07-07T00:00:00"/>
    <d v="2025-07-15T00:00:00"/>
    <s v="1  UT"/>
    <s v="Atrasado"/>
    <d v="2025-07-16T00:00:00"/>
    <n v="8"/>
    <n v="410484"/>
    <m/>
    <n v="170971"/>
    <n v="221"/>
    <s v="Almoxarifados - Estoque geral"/>
    <n v="0"/>
    <n v="3238"/>
    <s v="VENEZA              "/>
    <s v="Bayeux"/>
    <x v="0"/>
    <x v="1"/>
    <m/>
    <x v="1"/>
    <n v="1"/>
    <n v="1"/>
    <n v="1"/>
    <n v="0"/>
    <m/>
    <x v="3"/>
  </r>
  <r>
    <x v="4"/>
    <m/>
    <x v="10"/>
    <n v="93174"/>
    <x v="2374"/>
    <x v="0"/>
    <n v="2"/>
    <n v="0"/>
    <n v="2"/>
    <d v="2025-07-07T00:00:00"/>
    <d v="2025-07-12T00:00:00"/>
    <s v="1  UT"/>
    <s v="Atrasado"/>
    <d v="2025-07-13T00:00:00"/>
    <n v="5"/>
    <n v="410506"/>
    <m/>
    <n v="170833"/>
    <n v="221"/>
    <s v="Almoxarifados - Estoque geral"/>
    <n v="0"/>
    <n v="3238"/>
    <s v="VENEZA              "/>
    <s v="Bayeux"/>
    <x v="0"/>
    <x v="1"/>
    <m/>
    <x v="1"/>
    <n v="1"/>
    <n v="1"/>
    <n v="1"/>
    <n v="0"/>
    <m/>
    <x v="3"/>
  </r>
  <r>
    <x v="11"/>
    <m/>
    <x v="61"/>
    <n v="93207"/>
    <x v="2375"/>
    <x v="1"/>
    <n v="425"/>
    <n v="425"/>
    <m/>
    <d v="2025-07-08T00:00:00"/>
    <m/>
    <m/>
    <s v=""/>
    <s v=""/>
    <s v="Aguardando OC"/>
    <n v="410715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11"/>
    <m/>
    <x v="61"/>
    <n v="93208"/>
    <x v="2376"/>
    <x v="1"/>
    <n v="38"/>
    <n v="38"/>
    <m/>
    <d v="2025-07-08T00:00:00"/>
    <m/>
    <m/>
    <s v=""/>
    <s v=""/>
    <s v="Aguardando OC"/>
    <n v="410722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1"/>
    <m/>
    <x v="137"/>
    <n v="93228"/>
    <x v="2377"/>
    <x v="1"/>
    <n v="1"/>
    <n v="1"/>
    <m/>
    <d v="2025-07-09T00:00:00"/>
    <m/>
    <m/>
    <s v=""/>
    <s v=""/>
    <s v="Aguardando OC"/>
    <n v="410910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1"/>
    <m/>
    <x v="137"/>
    <n v="93229"/>
    <x v="2378"/>
    <x v="1"/>
    <n v="1"/>
    <n v="1"/>
    <m/>
    <d v="2025-07-09T00:00:00"/>
    <m/>
    <m/>
    <s v=""/>
    <s v=""/>
    <s v="Aguardando OC"/>
    <n v="410911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1"/>
    <m/>
    <x v="155"/>
    <n v="93230"/>
    <x v="2379"/>
    <x v="0"/>
    <n v="1"/>
    <n v="1"/>
    <m/>
    <d v="2025-07-09T00:00:00"/>
    <d v="2025-07-19T00:00:00"/>
    <s v="0  DC"/>
    <s v="Atrasado"/>
    <d v="2025-07-19T00:00:00"/>
    <n v="10"/>
    <n v="410892"/>
    <m/>
    <n v="171193"/>
    <n v="221"/>
    <s v="Almoxarifados - Estoque geral"/>
    <n v="0"/>
    <n v="11130"/>
    <s v="SUCATA DO RONILDO "/>
    <s v="Guarabira"/>
    <x v="0"/>
    <x v="0"/>
    <m/>
    <x v="0"/>
    <n v="1"/>
    <n v="1"/>
    <n v="0.5"/>
    <n v="0"/>
    <m/>
    <x v="3"/>
  </r>
  <r>
    <x v="1"/>
    <m/>
    <x v="104"/>
    <n v="93230"/>
    <x v="2379"/>
    <x v="0"/>
    <n v="1"/>
    <n v="1"/>
    <m/>
    <d v="2025-07-09T00:00:00"/>
    <d v="2025-07-19T00:00:00"/>
    <s v="0  DC"/>
    <s v="Atrasado"/>
    <d v="2025-07-19T00:00:00"/>
    <n v="10"/>
    <n v="410893"/>
    <m/>
    <n v="171193"/>
    <n v="221"/>
    <s v="Almoxarifados - Estoque geral"/>
    <n v="0"/>
    <n v="11130"/>
    <s v="SUCATA DO RONILDO "/>
    <s v="Guarabira"/>
    <x v="0"/>
    <x v="0"/>
    <m/>
    <x v="0"/>
    <n v="1"/>
    <n v="1"/>
    <n v="0.5"/>
    <n v="0"/>
    <m/>
    <x v="3"/>
  </r>
  <r>
    <x v="6"/>
    <m/>
    <x v="117"/>
    <n v="93231"/>
    <x v="2380"/>
    <x v="0"/>
    <n v="1"/>
    <n v="0"/>
    <n v="1"/>
    <d v="2025-07-09T00:00:00"/>
    <d v="2025-07-15T00:00:00"/>
    <s v="1  DC"/>
    <s v="Atrasado"/>
    <d v="2025-07-16T00:00:00"/>
    <n v="6"/>
    <n v="410955"/>
    <m/>
    <n v="170984"/>
    <n v="221"/>
    <s v="Almoxarifados - Estoque geral"/>
    <n v="0"/>
    <n v="9824"/>
    <s v="COMERCIAL AGRICOLA"/>
    <s v="Recife"/>
    <x v="1"/>
    <x v="1"/>
    <m/>
    <x v="1"/>
    <n v="1"/>
    <n v="1"/>
    <n v="0.25"/>
    <n v="0"/>
    <m/>
    <x v="3"/>
  </r>
  <r>
    <x v="6"/>
    <m/>
    <x v="117"/>
    <n v="93232"/>
    <x v="2381"/>
    <x v="0"/>
    <n v="1"/>
    <n v="1"/>
    <m/>
    <d v="2025-07-09T00:00:00"/>
    <d v="2025-07-15T00:00:00"/>
    <s v="12  UT"/>
    <s v="No prazo"/>
    <d v="2025-07-27T00:00:00"/>
    <n v="6"/>
    <n v="410958"/>
    <m/>
    <n v="170983"/>
    <n v="221"/>
    <s v="Almoxarifados - Estoque geral"/>
    <n v="0"/>
    <n v="1237"/>
    <s v="MERCADAO DE TRATORES"/>
    <s v="Ourinhos"/>
    <x v="4"/>
    <x v="0"/>
    <m/>
    <x v="0"/>
    <n v="1"/>
    <n v="1"/>
    <n v="0.125"/>
    <n v="0"/>
    <m/>
    <x v="3"/>
  </r>
  <r>
    <x v="6"/>
    <m/>
    <x v="117"/>
    <n v="93236"/>
    <x v="2382"/>
    <x v="0"/>
    <n v="1"/>
    <n v="1"/>
    <m/>
    <d v="2025-07-09T00:00:00"/>
    <d v="2025-07-15T00:00:00"/>
    <s v="12  UT"/>
    <s v="No prazo"/>
    <d v="2025-07-27T00:00:00"/>
    <n v="6"/>
    <n v="410960"/>
    <m/>
    <n v="170983"/>
    <n v="221"/>
    <s v="Almoxarifados - Estoque geral"/>
    <n v="0"/>
    <n v="1237"/>
    <s v="MERCADAO DE TRATORES"/>
    <s v="Ourinhos"/>
    <x v="4"/>
    <x v="0"/>
    <m/>
    <x v="0"/>
    <n v="1"/>
    <n v="1"/>
    <n v="0.125"/>
    <n v="0"/>
    <m/>
    <x v="3"/>
  </r>
  <r>
    <x v="6"/>
    <m/>
    <x v="117"/>
    <n v="93238"/>
    <x v="2383"/>
    <x v="0"/>
    <n v="1"/>
    <n v="0"/>
    <n v="1"/>
    <d v="2025-07-09T00:00:00"/>
    <d v="2025-07-15T00:00:00"/>
    <s v="1  DC"/>
    <s v="Atrasado"/>
    <d v="2025-07-16T00:00:00"/>
    <n v="6"/>
    <n v="410962"/>
    <m/>
    <n v="170984"/>
    <n v="221"/>
    <s v="Almoxarifados - Estoque geral"/>
    <n v="0"/>
    <n v="9824"/>
    <s v="COMERCIAL AGRICOLA"/>
    <s v="Recife"/>
    <x v="1"/>
    <x v="1"/>
    <m/>
    <x v="1"/>
    <n v="1"/>
    <n v="1"/>
    <n v="0.25"/>
    <n v="0"/>
    <m/>
    <x v="3"/>
  </r>
  <r>
    <x v="6"/>
    <m/>
    <x v="117"/>
    <n v="93239"/>
    <x v="2384"/>
    <x v="0"/>
    <n v="1"/>
    <n v="1"/>
    <m/>
    <d v="2025-07-09T00:00:00"/>
    <d v="2025-07-15T00:00:00"/>
    <s v="12  UT"/>
    <s v="No prazo"/>
    <d v="2025-07-27T00:00:00"/>
    <n v="6"/>
    <n v="410963"/>
    <m/>
    <n v="170983"/>
    <n v="221"/>
    <s v="Almoxarifados - Estoque geral"/>
    <n v="0"/>
    <n v="1237"/>
    <s v="MERCADAO DE TRATORES"/>
    <s v="Ourinhos"/>
    <x v="4"/>
    <x v="0"/>
    <m/>
    <x v="0"/>
    <n v="1"/>
    <n v="1"/>
    <n v="0.125"/>
    <n v="0"/>
    <m/>
    <x v="3"/>
  </r>
  <r>
    <x v="6"/>
    <m/>
    <x v="117"/>
    <n v="93240"/>
    <x v="2385"/>
    <x v="0"/>
    <n v="1"/>
    <n v="1"/>
    <m/>
    <d v="2025-07-09T00:00:00"/>
    <d v="2025-07-15T00:00:00"/>
    <s v="1  DC"/>
    <s v="Atrasado"/>
    <d v="2025-07-16T00:00:00"/>
    <n v="6"/>
    <n v="410964"/>
    <m/>
    <n v="170982"/>
    <n v="221"/>
    <s v="Almoxarifados - Estoque geral"/>
    <n v="0"/>
    <n v="15127"/>
    <s v="EQUAGRIL LTDA"/>
    <s v="São Paulo"/>
    <x v="4"/>
    <x v="0"/>
    <m/>
    <x v="0"/>
    <n v="1"/>
    <n v="1"/>
    <n v="0.25"/>
    <n v="0"/>
    <m/>
    <x v="3"/>
  </r>
  <r>
    <x v="6"/>
    <m/>
    <x v="117"/>
    <n v="93241"/>
    <x v="2386"/>
    <x v="0"/>
    <n v="1"/>
    <n v="1"/>
    <m/>
    <d v="2025-07-09T00:00:00"/>
    <d v="2025-07-15T00:00:00"/>
    <s v="3  UT"/>
    <s v="Atrasado"/>
    <d v="2025-07-18T00:00:00"/>
    <n v="6"/>
    <n v="410965"/>
    <m/>
    <n v="170983"/>
    <n v="221"/>
    <s v="Almoxarifados - Estoque geral"/>
    <n v="0"/>
    <n v="1237"/>
    <s v="MERCADAO DE TRATORES"/>
    <s v="Ourinhos"/>
    <x v="4"/>
    <x v="0"/>
    <m/>
    <x v="0"/>
    <n v="1"/>
    <n v="1"/>
    <n v="0.125"/>
    <n v="0"/>
    <m/>
    <x v="3"/>
  </r>
  <r>
    <x v="6"/>
    <m/>
    <x v="117"/>
    <n v="93242"/>
    <x v="2387"/>
    <x v="0"/>
    <n v="1"/>
    <n v="1"/>
    <m/>
    <d v="2025-07-09T00:00:00"/>
    <d v="2025-07-15T00:00:00"/>
    <s v="1  DC"/>
    <s v="Atrasado"/>
    <d v="2025-07-16T00:00:00"/>
    <n v="6"/>
    <n v="410966"/>
    <m/>
    <n v="170982"/>
    <n v="221"/>
    <s v="Almoxarifados - Estoque geral"/>
    <n v="0"/>
    <n v="15127"/>
    <s v="EQUAGRIL LTDA"/>
    <s v="São Paulo"/>
    <x v="4"/>
    <x v="0"/>
    <m/>
    <x v="0"/>
    <n v="1"/>
    <n v="1"/>
    <n v="0.25"/>
    <n v="0"/>
    <m/>
    <x v="3"/>
  </r>
  <r>
    <x v="6"/>
    <m/>
    <x v="117"/>
    <n v="93243"/>
    <x v="2388"/>
    <x v="0"/>
    <n v="1"/>
    <n v="0"/>
    <n v="1"/>
    <d v="2025-07-09T00:00:00"/>
    <d v="2025-07-15T00:00:00"/>
    <s v="0  DC"/>
    <s v="Atrasado"/>
    <d v="2025-07-15T00:00:00"/>
    <n v="6"/>
    <n v="410967"/>
    <m/>
    <n v="170985"/>
    <n v="221"/>
    <s v="Almoxarifados - Estoque geral"/>
    <n v="0"/>
    <n v="14487"/>
    <s v="FL TRATORES "/>
    <s v="Recife"/>
    <x v="1"/>
    <x v="1"/>
    <m/>
    <x v="1"/>
    <n v="1"/>
    <n v="1"/>
    <n v="0.25"/>
    <n v="0"/>
    <m/>
    <x v="3"/>
  </r>
  <r>
    <x v="6"/>
    <m/>
    <x v="117"/>
    <n v="93244"/>
    <x v="2389"/>
    <x v="0"/>
    <n v="1"/>
    <n v="1"/>
    <m/>
    <d v="2025-07-09T00:00:00"/>
    <d v="2025-07-15T00:00:00"/>
    <s v="3  UT"/>
    <s v="Atrasado"/>
    <d v="2025-07-18T00:00:00"/>
    <n v="6"/>
    <n v="410969"/>
    <m/>
    <n v="170983"/>
    <n v="221"/>
    <s v="Almoxarifados - Estoque geral"/>
    <n v="0"/>
    <n v="1237"/>
    <s v="MERCADAO DE TRATORES"/>
    <s v="Ourinhos"/>
    <x v="4"/>
    <x v="0"/>
    <m/>
    <x v="0"/>
    <n v="1"/>
    <n v="1"/>
    <n v="0.125"/>
    <n v="0"/>
    <m/>
    <x v="3"/>
  </r>
  <r>
    <x v="6"/>
    <m/>
    <x v="117"/>
    <n v="93245"/>
    <x v="2390"/>
    <x v="0"/>
    <n v="1"/>
    <n v="0"/>
    <n v="1"/>
    <d v="2025-07-09T00:00:00"/>
    <d v="2025-07-15T00:00:00"/>
    <s v="1  DC"/>
    <s v="Atrasado"/>
    <d v="2025-07-16T00:00:00"/>
    <n v="6"/>
    <n v="410970"/>
    <m/>
    <n v="170984"/>
    <n v="221"/>
    <s v="Almoxarifados - Estoque geral"/>
    <n v="0"/>
    <n v="9824"/>
    <s v="COMERCIAL AGRICOLA"/>
    <s v="Recife"/>
    <x v="1"/>
    <x v="1"/>
    <m/>
    <x v="1"/>
    <n v="1"/>
    <n v="1"/>
    <n v="0.25"/>
    <n v="0"/>
    <m/>
    <x v="3"/>
  </r>
  <r>
    <x v="6"/>
    <m/>
    <x v="117"/>
    <n v="93249"/>
    <x v="2391"/>
    <x v="0"/>
    <n v="1"/>
    <n v="0"/>
    <n v="1"/>
    <d v="2025-07-09T00:00:00"/>
    <d v="2025-07-15T00:00:00"/>
    <s v="2  DC"/>
    <s v="Atrasado"/>
    <d v="2025-07-17T00:00:00"/>
    <n v="6"/>
    <n v="410973"/>
    <m/>
    <n v="170985"/>
    <n v="221"/>
    <s v="Almoxarifados - Estoque geral"/>
    <n v="0"/>
    <n v="14487"/>
    <s v="FL TRATORES "/>
    <s v="Recife"/>
    <x v="1"/>
    <x v="1"/>
    <m/>
    <x v="1"/>
    <n v="1"/>
    <n v="1"/>
    <n v="0.25"/>
    <n v="0"/>
    <m/>
    <x v="3"/>
  </r>
  <r>
    <x v="5"/>
    <m/>
    <x v="106"/>
    <n v="93255"/>
    <x v="2392"/>
    <x v="0"/>
    <n v="1"/>
    <n v="0"/>
    <n v="1"/>
    <d v="2025-07-09T00:00:00"/>
    <d v="2025-07-15T00:00:00"/>
    <s v="10  UT"/>
    <s v="No prazo"/>
    <d v="2025-07-25T00:00:00"/>
    <n v="6"/>
    <n v="411015"/>
    <m/>
    <n v="170979"/>
    <n v="221"/>
    <s v="Almoxarifados - Estoque geral"/>
    <n v="0"/>
    <n v="2106"/>
    <s v="UNIDAS              "/>
    <s v="João Pessoa"/>
    <x v="0"/>
    <x v="1"/>
    <m/>
    <x v="1"/>
    <n v="1"/>
    <n v="1"/>
    <n v="0.16666666666666666"/>
    <n v="0"/>
    <m/>
    <x v="3"/>
  </r>
  <r>
    <x v="5"/>
    <m/>
    <x v="106"/>
    <n v="93256"/>
    <x v="2393"/>
    <x v="0"/>
    <n v="1"/>
    <n v="0"/>
    <n v="1"/>
    <d v="2025-07-09T00:00:00"/>
    <d v="2025-07-16T00:00:00"/>
    <s v="0  DC"/>
    <s v="Atrasado"/>
    <d v="2025-07-16T00:00:00"/>
    <n v="7"/>
    <n v="411029"/>
    <m/>
    <n v="171073"/>
    <n v="221"/>
    <s v="Almoxarifados - Estoque geral"/>
    <n v="0"/>
    <n v="2528"/>
    <s v="REDIESEL            "/>
    <s v="Jaboatão dos Guararapes"/>
    <x v="1"/>
    <x v="1"/>
    <m/>
    <x v="1"/>
    <n v="1"/>
    <n v="1"/>
    <n v="1"/>
    <n v="0"/>
    <m/>
    <x v="3"/>
  </r>
  <r>
    <x v="7"/>
    <m/>
    <x v="38"/>
    <n v="93299"/>
    <x v="2394"/>
    <x v="0"/>
    <n v="560"/>
    <n v="560"/>
    <m/>
    <d v="2025-07-11T00:00:00"/>
    <d v="2025-07-16T00:00:00"/>
    <s v="7  UT"/>
    <s v="No prazo"/>
    <d v="2025-07-23T00:00:00"/>
    <n v="5"/>
    <n v="411260"/>
    <m/>
    <n v="171061"/>
    <n v="221"/>
    <s v="Almoxarifados - Estoque geral"/>
    <n v="0"/>
    <n v="1264"/>
    <s v="INCOMTUBOS          "/>
    <s v="Recife"/>
    <x v="1"/>
    <x v="0"/>
    <m/>
    <x v="0"/>
    <n v="1"/>
    <n v="1"/>
    <n v="0.33333333333333331"/>
    <n v="0"/>
    <m/>
    <x v="3"/>
  </r>
  <r>
    <x v="7"/>
    <m/>
    <x v="38"/>
    <n v="93300"/>
    <x v="2395"/>
    <x v="0"/>
    <n v="451"/>
    <n v="451"/>
    <m/>
    <d v="2025-07-11T00:00:00"/>
    <d v="2025-07-16T00:00:00"/>
    <s v="7  UT"/>
    <s v="No prazo"/>
    <d v="2025-07-23T00:00:00"/>
    <n v="5"/>
    <n v="411261"/>
    <m/>
    <n v="171061"/>
    <n v="221"/>
    <s v="Almoxarifados - Estoque geral"/>
    <n v="0"/>
    <n v="1264"/>
    <s v="INCOMTUBOS          "/>
    <s v="Recife"/>
    <x v="1"/>
    <x v="0"/>
    <m/>
    <x v="0"/>
    <n v="1"/>
    <n v="1"/>
    <n v="0.33333333333333331"/>
    <n v="0"/>
    <m/>
    <x v="3"/>
  </r>
  <r>
    <x v="0"/>
    <m/>
    <x v="0"/>
    <n v="93303"/>
    <x v="2396"/>
    <x v="0"/>
    <n v="4"/>
    <n v="4"/>
    <m/>
    <d v="2025-07-11T00:00:00"/>
    <d v="2025-07-16T00:00:00"/>
    <s v="4  DC"/>
    <s v="Atrasado"/>
    <d v="2025-07-20T00:00:00"/>
    <n v="5"/>
    <n v="411247"/>
    <m/>
    <n v="171067"/>
    <n v="221"/>
    <s v="Almoxarifados - Estoque geral"/>
    <n v="0"/>
    <n v="3163"/>
    <s v="PACAEMBU            "/>
    <s v="Jaboatão dos Guararapes"/>
    <x v="1"/>
    <x v="0"/>
    <m/>
    <x v="0"/>
    <n v="1"/>
    <n v="1"/>
    <n v="1"/>
    <n v="0"/>
    <m/>
    <x v="3"/>
  </r>
  <r>
    <x v="7"/>
    <m/>
    <x v="38"/>
    <n v="93304"/>
    <x v="2397"/>
    <x v="0"/>
    <n v="1061"/>
    <n v="1061"/>
    <m/>
    <d v="2025-07-11T00:00:00"/>
    <d v="2025-07-16T00:00:00"/>
    <s v="7  UT"/>
    <s v="No prazo"/>
    <d v="2025-07-23T00:00:00"/>
    <n v="5"/>
    <n v="411262"/>
    <m/>
    <n v="171061"/>
    <n v="221"/>
    <s v="Almoxarifados - Estoque geral"/>
    <n v="0"/>
    <n v="1264"/>
    <s v="INCOMTUBOS          "/>
    <s v="Recife"/>
    <x v="1"/>
    <x v="0"/>
    <m/>
    <x v="0"/>
    <n v="1"/>
    <n v="1"/>
    <n v="0.33333333333333331"/>
    <n v="0"/>
    <m/>
    <x v="3"/>
  </r>
  <r>
    <x v="5"/>
    <m/>
    <x v="181"/>
    <n v="93331"/>
    <x v="2398"/>
    <x v="0"/>
    <n v="1"/>
    <n v="1"/>
    <m/>
    <d v="2025-07-12T00:00:00"/>
    <d v="2025-07-19T00:00:00"/>
    <s v="10  UT"/>
    <s v="No prazo"/>
    <d v="2025-07-29T00:00:00"/>
    <n v="7"/>
    <n v="411399"/>
    <m/>
    <n v="171148"/>
    <n v="221"/>
    <s v="Almoxarifados - Estoque geral"/>
    <n v="0"/>
    <n v="2106"/>
    <s v="UNIDAS              "/>
    <s v="João Pessoa"/>
    <x v="0"/>
    <x v="0"/>
    <m/>
    <x v="0"/>
    <n v="1"/>
    <n v="1"/>
    <n v="1"/>
    <n v="0"/>
    <m/>
    <x v="3"/>
  </r>
  <r>
    <x v="5"/>
    <m/>
    <x v="181"/>
    <n v="93332"/>
    <x v="2399"/>
    <x v="0"/>
    <n v="1"/>
    <n v="0"/>
    <n v="1"/>
    <d v="2025-07-12T00:00:00"/>
    <d v="2025-07-16T00:00:00"/>
    <s v="0  DC"/>
    <s v="Atrasado"/>
    <d v="2025-07-16T00:00:00"/>
    <n v="4"/>
    <n v="411400"/>
    <m/>
    <n v="171078"/>
    <n v="221"/>
    <s v="Almoxarifados - Estoque geral"/>
    <n v="0"/>
    <n v="4604"/>
    <s v="CABINE"/>
    <s v="Recife"/>
    <x v="1"/>
    <x v="1"/>
    <m/>
    <x v="1"/>
    <n v="1"/>
    <n v="1"/>
    <n v="1"/>
    <n v="0"/>
    <m/>
    <x v="3"/>
  </r>
  <r>
    <x v="0"/>
    <m/>
    <x v="0"/>
    <n v="93333"/>
    <x v="2400"/>
    <x v="0"/>
    <n v="6"/>
    <n v="6"/>
    <m/>
    <d v="2025-07-12T00:00:00"/>
    <d v="2025-07-19T00:00:00"/>
    <s v="0  DC"/>
    <s v="Atrasado"/>
    <d v="2025-07-19T00:00:00"/>
    <n v="7"/>
    <n v="411401"/>
    <m/>
    <n v="171150"/>
    <n v="221"/>
    <s v="Almoxarifados - Estoque geral"/>
    <n v="0"/>
    <n v="3238"/>
    <s v="VENEZA              "/>
    <s v="Bayeux"/>
    <x v="0"/>
    <x v="0"/>
    <m/>
    <x v="0"/>
    <n v="1"/>
    <n v="1"/>
    <n v="1"/>
    <n v="0"/>
    <m/>
    <x v="3"/>
  </r>
  <r>
    <x v="6"/>
    <m/>
    <x v="26"/>
    <n v="93354"/>
    <x v="2401"/>
    <x v="1"/>
    <n v="1"/>
    <n v="1"/>
    <m/>
    <d v="2025-07-14T00:00:00"/>
    <m/>
    <m/>
    <s v=""/>
    <s v=""/>
    <s v="Aguardando OC"/>
    <n v="411469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6"/>
    <m/>
    <x v="30"/>
    <n v="93368"/>
    <x v="2402"/>
    <x v="1"/>
    <n v="1"/>
    <n v="1"/>
    <m/>
    <d v="2025-07-14T00:00:00"/>
    <m/>
    <m/>
    <s v=""/>
    <s v=""/>
    <s v="Aguardando OC"/>
    <n v="411555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4"/>
    <n v="93375"/>
    <x v="2403"/>
    <x v="1"/>
    <n v="2"/>
    <n v="2"/>
    <m/>
    <d v="2025-07-14T00:00:00"/>
    <m/>
    <m/>
    <s v=""/>
    <s v=""/>
    <s v="Aguardando OC"/>
    <n v="411599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4"/>
    <n v="93376"/>
    <x v="2404"/>
    <x v="0"/>
    <n v="1"/>
    <n v="1"/>
    <m/>
    <d v="2025-07-14T00:00:00"/>
    <d v="2025-07-19T00:00:00"/>
    <s v="0  DC"/>
    <s v="Atrasado"/>
    <d v="2025-07-19T00:00:00"/>
    <n v="5"/>
    <n v="411594"/>
    <m/>
    <n v="171159"/>
    <n v="221"/>
    <s v="Almoxarifados - Estoque geral"/>
    <n v="0"/>
    <n v="4604"/>
    <s v="CABINE"/>
    <s v="Recife"/>
    <x v="1"/>
    <x v="0"/>
    <m/>
    <x v="0"/>
    <n v="1"/>
    <n v="1"/>
    <n v="0.25"/>
    <n v="0"/>
    <m/>
    <x v="3"/>
  </r>
  <r>
    <x v="5"/>
    <m/>
    <x v="44"/>
    <n v="93376"/>
    <x v="2404"/>
    <x v="0"/>
    <n v="1"/>
    <n v="1"/>
    <m/>
    <d v="2025-07-14T00:00:00"/>
    <d v="2025-07-19T00:00:00"/>
    <s v="0  DC"/>
    <s v="Atrasado"/>
    <d v="2025-07-19T00:00:00"/>
    <n v="5"/>
    <n v="411622"/>
    <m/>
    <n v="171159"/>
    <n v="221"/>
    <s v="Almoxarifados - Estoque geral"/>
    <n v="0"/>
    <n v="4604"/>
    <s v="CABINE"/>
    <s v="Recife"/>
    <x v="1"/>
    <x v="0"/>
    <m/>
    <x v="0"/>
    <n v="1"/>
    <n v="1"/>
    <n v="0.25"/>
    <n v="0"/>
    <m/>
    <x v="3"/>
  </r>
  <r>
    <x v="5"/>
    <m/>
    <x v="14"/>
    <n v="93377"/>
    <x v="2405"/>
    <x v="1"/>
    <n v="1"/>
    <n v="1"/>
    <m/>
    <d v="2025-07-14T00:00:00"/>
    <m/>
    <m/>
    <s v=""/>
    <s v=""/>
    <s v="Aguardando OC"/>
    <n v="411591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44"/>
    <n v="93377"/>
    <x v="2405"/>
    <x v="1"/>
    <n v="1"/>
    <n v="1"/>
    <m/>
    <d v="2025-07-14T00:00:00"/>
    <m/>
    <m/>
    <s v=""/>
    <s v=""/>
    <s v="Aguardando OC"/>
    <n v="411623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27"/>
    <n v="93377"/>
    <x v="2405"/>
    <x v="1"/>
    <n v="1"/>
    <n v="1"/>
    <m/>
    <d v="2025-07-19T00:00:00"/>
    <m/>
    <m/>
    <s v=""/>
    <s v=""/>
    <s v="Aguardando OC"/>
    <n v="412474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0"/>
    <n v="93388"/>
    <x v="2406"/>
    <x v="1"/>
    <n v="1"/>
    <n v="1"/>
    <m/>
    <d v="2025-07-14T00:00:00"/>
    <m/>
    <m/>
    <s v=""/>
    <s v=""/>
    <s v="Aguardando OC"/>
    <n v="411680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0"/>
    <n v="93389"/>
    <x v="2407"/>
    <x v="1"/>
    <n v="1"/>
    <n v="1"/>
    <m/>
    <d v="2025-07-14T00:00:00"/>
    <m/>
    <m/>
    <s v=""/>
    <s v=""/>
    <s v="Aguardando OC"/>
    <n v="411681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0"/>
    <n v="93390"/>
    <x v="2408"/>
    <x v="0"/>
    <n v="1"/>
    <n v="1"/>
    <m/>
    <d v="2025-07-14T00:00:00"/>
    <d v="2025-07-19T00:00:00"/>
    <s v="2  DC"/>
    <s v="Atrasado"/>
    <d v="2025-07-21T00:00:00"/>
    <n v="5"/>
    <n v="411682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391"/>
    <x v="2409"/>
    <x v="1"/>
    <n v="1"/>
    <n v="1"/>
    <m/>
    <d v="2025-07-14T00:00:00"/>
    <m/>
    <m/>
    <s v=""/>
    <s v=""/>
    <s v="Aguardando OC"/>
    <n v="411683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0"/>
    <n v="93392"/>
    <x v="2410"/>
    <x v="1"/>
    <n v="1"/>
    <n v="1"/>
    <m/>
    <d v="2025-07-14T00:00:00"/>
    <m/>
    <m/>
    <s v=""/>
    <s v=""/>
    <s v="Aguardando OC"/>
    <n v="411684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0"/>
    <n v="93393"/>
    <x v="2411"/>
    <x v="0"/>
    <n v="1"/>
    <n v="1"/>
    <m/>
    <d v="2025-07-14T00:00:00"/>
    <d v="2025-07-19T00:00:00"/>
    <s v="2  DC"/>
    <s v="Atrasado"/>
    <d v="2025-07-21T00:00:00"/>
    <n v="5"/>
    <n v="411685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394"/>
    <x v="2412"/>
    <x v="0"/>
    <n v="1"/>
    <n v="1"/>
    <m/>
    <d v="2025-07-14T00:00:00"/>
    <d v="2025-07-19T00:00:00"/>
    <s v="2  DC"/>
    <s v="Atrasado"/>
    <d v="2025-07-21T00:00:00"/>
    <n v="5"/>
    <n v="411686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395"/>
    <x v="2413"/>
    <x v="0"/>
    <n v="1"/>
    <n v="1"/>
    <m/>
    <d v="2025-07-14T00:00:00"/>
    <d v="2025-07-19T00:00:00"/>
    <s v="2  DC"/>
    <s v="Atrasado"/>
    <d v="2025-07-21T00:00:00"/>
    <n v="5"/>
    <n v="411687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396"/>
    <x v="2414"/>
    <x v="0"/>
    <n v="1"/>
    <n v="1"/>
    <m/>
    <d v="2025-07-14T00:00:00"/>
    <d v="2025-07-19T00:00:00"/>
    <s v="2  DC"/>
    <s v="Atrasado"/>
    <d v="2025-07-21T00:00:00"/>
    <n v="5"/>
    <n v="411688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397"/>
    <x v="2415"/>
    <x v="0"/>
    <n v="2"/>
    <n v="2"/>
    <m/>
    <d v="2025-07-14T00:00:00"/>
    <d v="2025-07-19T00:00:00"/>
    <s v="2  DC"/>
    <s v="Atrasado"/>
    <d v="2025-07-21T00:00:00"/>
    <n v="5"/>
    <n v="411689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398"/>
    <x v="2416"/>
    <x v="1"/>
    <n v="2"/>
    <n v="2"/>
    <m/>
    <d v="2025-07-14T00:00:00"/>
    <m/>
    <m/>
    <s v=""/>
    <s v=""/>
    <s v="Aguardando OC"/>
    <n v="411690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0"/>
    <n v="93400"/>
    <x v="2417"/>
    <x v="0"/>
    <n v="1"/>
    <n v="1"/>
    <m/>
    <d v="2025-07-14T00:00:00"/>
    <d v="2025-07-19T00:00:00"/>
    <s v="2  DC"/>
    <s v="Atrasado"/>
    <d v="2025-07-21T00:00:00"/>
    <n v="5"/>
    <n v="411691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401"/>
    <x v="2418"/>
    <x v="0"/>
    <n v="1"/>
    <n v="1"/>
    <m/>
    <d v="2025-07-14T00:00:00"/>
    <d v="2025-07-19T00:00:00"/>
    <s v="2  DC"/>
    <s v="Atrasado"/>
    <d v="2025-07-21T00:00:00"/>
    <n v="5"/>
    <n v="411692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402"/>
    <x v="2419"/>
    <x v="0"/>
    <n v="1"/>
    <n v="1"/>
    <m/>
    <d v="2025-07-14T00:00:00"/>
    <d v="2025-07-19T00:00:00"/>
    <s v="2  DC"/>
    <s v="Atrasado"/>
    <d v="2025-07-21T00:00:00"/>
    <n v="5"/>
    <n v="411693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403"/>
    <x v="2420"/>
    <x v="1"/>
    <n v="1"/>
    <n v="1"/>
    <m/>
    <d v="2025-07-14T00:00:00"/>
    <m/>
    <m/>
    <s v=""/>
    <s v=""/>
    <s v="Aguardando OC"/>
    <n v="411694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0"/>
    <n v="93404"/>
    <x v="2421"/>
    <x v="1"/>
    <n v="1"/>
    <n v="1"/>
    <m/>
    <d v="2025-07-14T00:00:00"/>
    <m/>
    <m/>
    <s v=""/>
    <s v=""/>
    <s v="Aguardando OC"/>
    <n v="411695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0"/>
    <n v="93405"/>
    <x v="2422"/>
    <x v="0"/>
    <n v="1"/>
    <n v="1"/>
    <m/>
    <d v="2025-07-14T00:00:00"/>
    <d v="2025-07-19T00:00:00"/>
    <s v="2  DC"/>
    <s v="Atrasado"/>
    <d v="2025-07-21T00:00:00"/>
    <n v="5"/>
    <n v="411696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406"/>
    <x v="2423"/>
    <x v="0"/>
    <n v="1"/>
    <n v="1"/>
    <m/>
    <d v="2025-07-14T00:00:00"/>
    <d v="2025-07-19T00:00:00"/>
    <s v="2  DC"/>
    <s v="Atrasado"/>
    <d v="2025-07-21T00:00:00"/>
    <n v="5"/>
    <n v="411697"/>
    <m/>
    <n v="171163"/>
    <n v="221"/>
    <s v="Almoxarifados - Estoque geral"/>
    <n v="0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407"/>
    <x v="2424"/>
    <x v="0"/>
    <n v="1"/>
    <n v="1"/>
    <m/>
    <d v="2025-07-14T00:00:00"/>
    <d v="2025-07-19T00:00:00"/>
    <s v="2  DC"/>
    <s v="Atrasado"/>
    <d v="2025-07-21T00:00:00"/>
    <n v="5"/>
    <n v="411698"/>
    <m/>
    <n v="171163"/>
    <n v="221"/>
    <s v="Almoxarifados - Estoque geral"/>
    <n v="479"/>
    <n v="3044"/>
    <s v="DINATEC PECAS E SERV"/>
    <s v="Ribeirão Preto"/>
    <x v="4"/>
    <x v="0"/>
    <m/>
    <x v="0"/>
    <n v="1"/>
    <n v="1"/>
    <n v="8.3333333333333329E-2"/>
    <n v="0"/>
    <m/>
    <x v="3"/>
  </r>
  <r>
    <x v="5"/>
    <m/>
    <x v="100"/>
    <n v="93408"/>
    <x v="2425"/>
    <x v="1"/>
    <n v="1"/>
    <n v="1"/>
    <m/>
    <d v="2025-07-14T00:00:00"/>
    <m/>
    <m/>
    <s v=""/>
    <s v=""/>
    <s v="Aguardando OC"/>
    <n v="411699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0"/>
    <n v="93409"/>
    <x v="2426"/>
    <x v="1"/>
    <n v="1"/>
    <n v="1"/>
    <m/>
    <d v="2025-07-14T00:00:00"/>
    <m/>
    <m/>
    <s v=""/>
    <s v=""/>
    <s v="Aguardando OC"/>
    <n v="411700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50"/>
    <n v="93483"/>
    <x v="2427"/>
    <x v="1"/>
    <n v="2"/>
    <n v="2"/>
    <m/>
    <d v="2025-07-17T00:00:00"/>
    <m/>
    <m/>
    <s v=""/>
    <s v=""/>
    <s v="Aguardando OC"/>
    <n v="412080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6"/>
    <m/>
    <x v="25"/>
    <n v="93501"/>
    <x v="2428"/>
    <x v="1"/>
    <n v="2"/>
    <n v="2"/>
    <m/>
    <d v="2025-07-17T00:00:00"/>
    <m/>
    <m/>
    <s v=""/>
    <s v=""/>
    <s v="Aguardando OC"/>
    <n v="412163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6"/>
    <m/>
    <x v="25"/>
    <n v="93502"/>
    <x v="2429"/>
    <x v="1"/>
    <n v="2"/>
    <n v="2"/>
    <m/>
    <d v="2025-07-17T00:00:00"/>
    <m/>
    <m/>
    <s v=""/>
    <s v=""/>
    <s v="Aguardando OC"/>
    <n v="412165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6"/>
    <m/>
    <x v="25"/>
    <n v="93503"/>
    <x v="2430"/>
    <x v="1"/>
    <n v="2"/>
    <n v="2"/>
    <m/>
    <d v="2025-07-17T00:00:00"/>
    <m/>
    <m/>
    <s v=""/>
    <s v=""/>
    <s v="Aguardando OC"/>
    <n v="412166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91"/>
    <n v="93504"/>
    <x v="2431"/>
    <x v="1"/>
    <n v="4"/>
    <n v="4"/>
    <m/>
    <d v="2025-07-18T00:00:00"/>
    <m/>
    <m/>
    <s v=""/>
    <s v=""/>
    <s v="Aguardando OC"/>
    <n v="412269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91"/>
    <n v="93505"/>
    <x v="2432"/>
    <x v="1"/>
    <n v="1"/>
    <n v="1"/>
    <m/>
    <d v="2025-07-18T00:00:00"/>
    <m/>
    <m/>
    <s v=""/>
    <s v=""/>
    <s v="Aguardando OC"/>
    <n v="412279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108"/>
    <n v="93505"/>
    <x v="2432"/>
    <x v="1"/>
    <n v="1"/>
    <n v="1"/>
    <m/>
    <d v="2025-07-19T00:00:00"/>
    <m/>
    <m/>
    <s v=""/>
    <s v=""/>
    <s v="Aguardando OC"/>
    <n v="412439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07"/>
    <x v="2433"/>
    <x v="1"/>
    <n v="1"/>
    <n v="1"/>
    <m/>
    <d v="2025-07-18T00:00:00"/>
    <m/>
    <m/>
    <s v=""/>
    <s v=""/>
    <s v="Aguardando OC"/>
    <n v="412224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08"/>
    <x v="2434"/>
    <x v="1"/>
    <n v="1"/>
    <n v="1"/>
    <m/>
    <d v="2025-07-18T00:00:00"/>
    <m/>
    <m/>
    <s v=""/>
    <s v=""/>
    <s v="Aguardando OC"/>
    <n v="412225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09"/>
    <x v="2435"/>
    <x v="1"/>
    <n v="1"/>
    <n v="1"/>
    <m/>
    <d v="2025-07-18T00:00:00"/>
    <m/>
    <m/>
    <s v=""/>
    <s v=""/>
    <s v="Aguardando OC"/>
    <n v="412226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10"/>
    <x v="2436"/>
    <x v="1"/>
    <n v="3"/>
    <n v="3"/>
    <m/>
    <d v="2025-07-18T00:00:00"/>
    <m/>
    <m/>
    <s v=""/>
    <s v=""/>
    <s v="Aguardando OC"/>
    <n v="412227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11"/>
    <x v="2437"/>
    <x v="1"/>
    <n v="1"/>
    <n v="1"/>
    <m/>
    <d v="2025-07-18T00:00:00"/>
    <m/>
    <m/>
    <s v=""/>
    <s v=""/>
    <s v="Aguardando OC"/>
    <n v="412228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12"/>
    <x v="2438"/>
    <x v="1"/>
    <n v="1"/>
    <n v="1"/>
    <m/>
    <d v="2025-07-18T00:00:00"/>
    <m/>
    <m/>
    <s v=""/>
    <s v=""/>
    <s v="Aguardando OC"/>
    <n v="412229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13"/>
    <x v="2439"/>
    <x v="1"/>
    <n v="1"/>
    <n v="1"/>
    <m/>
    <d v="2025-07-18T00:00:00"/>
    <m/>
    <m/>
    <s v=""/>
    <s v=""/>
    <s v="Aguardando OC"/>
    <n v="412230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14"/>
    <x v="2440"/>
    <x v="1"/>
    <n v="1"/>
    <n v="1"/>
    <m/>
    <d v="2025-07-18T00:00:00"/>
    <m/>
    <m/>
    <s v=""/>
    <s v=""/>
    <s v="Aguardando OC"/>
    <n v="412231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15"/>
    <x v="2441"/>
    <x v="1"/>
    <n v="1"/>
    <n v="1"/>
    <m/>
    <d v="2025-07-18T00:00:00"/>
    <m/>
    <m/>
    <s v=""/>
    <s v=""/>
    <s v="Aguardando OC"/>
    <n v="412232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16"/>
    <x v="2442"/>
    <x v="1"/>
    <n v="2"/>
    <n v="2"/>
    <m/>
    <d v="2025-07-18T00:00:00"/>
    <m/>
    <m/>
    <s v=""/>
    <s v=""/>
    <s v="Aguardando OC"/>
    <n v="412233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17"/>
    <x v="2443"/>
    <x v="1"/>
    <n v="2"/>
    <n v="2"/>
    <m/>
    <d v="2025-07-18T00:00:00"/>
    <m/>
    <m/>
    <s v=""/>
    <s v=""/>
    <s v="Aguardando OC"/>
    <n v="412234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19"/>
    <x v="2444"/>
    <x v="1"/>
    <n v="2"/>
    <n v="2"/>
    <m/>
    <d v="2025-07-18T00:00:00"/>
    <m/>
    <m/>
    <s v=""/>
    <s v=""/>
    <s v="Aguardando OC"/>
    <n v="412235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20"/>
    <x v="2445"/>
    <x v="1"/>
    <n v="1"/>
    <n v="1"/>
    <m/>
    <d v="2025-07-18T00:00:00"/>
    <m/>
    <m/>
    <s v=""/>
    <s v=""/>
    <s v="Aguardando OC"/>
    <n v="412238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21"/>
    <x v="2446"/>
    <x v="1"/>
    <n v="1"/>
    <n v="1"/>
    <m/>
    <d v="2025-07-18T00:00:00"/>
    <m/>
    <m/>
    <s v=""/>
    <s v=""/>
    <s v="Aguardando OC"/>
    <n v="412239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23"/>
    <x v="2447"/>
    <x v="1"/>
    <n v="1"/>
    <n v="1"/>
    <m/>
    <d v="2025-07-18T00:00:00"/>
    <m/>
    <m/>
    <s v=""/>
    <s v=""/>
    <s v="Aguardando OC"/>
    <n v="412240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27"/>
    <n v="93523"/>
    <x v="2447"/>
    <x v="1"/>
    <n v="1"/>
    <n v="1"/>
    <m/>
    <d v="2025-07-19T00:00:00"/>
    <m/>
    <m/>
    <s v=""/>
    <s v=""/>
    <s v="Aguardando OC"/>
    <n v="412472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24"/>
    <x v="2448"/>
    <x v="1"/>
    <n v="3"/>
    <n v="3"/>
    <m/>
    <d v="2025-07-18T00:00:00"/>
    <m/>
    <m/>
    <s v=""/>
    <s v=""/>
    <s v="Aguardando OC"/>
    <n v="412241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5"/>
    <m/>
    <x v="32"/>
    <n v="93525"/>
    <x v="2449"/>
    <x v="1"/>
    <n v="1"/>
    <n v="1"/>
    <m/>
    <d v="2025-07-18T00:00:00"/>
    <m/>
    <m/>
    <s v=""/>
    <s v=""/>
    <s v="Aguardando OC"/>
    <n v="412242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6"/>
    <m/>
    <x v="182"/>
    <n v="93526"/>
    <x v="2450"/>
    <x v="1"/>
    <n v="1"/>
    <n v="1"/>
    <m/>
    <d v="2025-07-18T00:00:00"/>
    <m/>
    <m/>
    <s v=""/>
    <s v=""/>
    <s v="Aguardando OC"/>
    <n v="412281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6"/>
    <m/>
    <x v="182"/>
    <n v="93527"/>
    <x v="2451"/>
    <x v="1"/>
    <n v="1"/>
    <n v="1"/>
    <m/>
    <d v="2025-07-18T00:00:00"/>
    <m/>
    <m/>
    <s v=""/>
    <s v=""/>
    <s v="Aguardando OC"/>
    <n v="412282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9"/>
    <m/>
    <x v="36"/>
    <n v="93532"/>
    <x v="2452"/>
    <x v="1"/>
    <n v="1"/>
    <n v="1"/>
    <m/>
    <d v="2025-07-18T00:00:00"/>
    <m/>
    <m/>
    <s v=""/>
    <s v=""/>
    <s v="Aguardando OC"/>
    <n v="412332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  <r>
    <x v="7"/>
    <m/>
    <x v="38"/>
    <n v="93561"/>
    <x v="2453"/>
    <x v="1"/>
    <n v="250"/>
    <n v="250"/>
    <m/>
    <d v="2025-07-19T00:00:00"/>
    <m/>
    <m/>
    <s v=""/>
    <s v=""/>
    <s v="Aguardando OC"/>
    <n v="412454"/>
    <m/>
    <n v="0"/>
    <n v="221"/>
    <s v="Almoxarifados - Estoque geral"/>
    <n v="0"/>
    <m/>
    <s v=""/>
    <s v=""/>
    <x v="3"/>
    <x v="0"/>
    <m/>
    <x v="0"/>
    <n v="1"/>
    <n v="1"/>
    <n v="0"/>
    <n v="1"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CB42B8-4F58-43F3-9E8D-FF4E50864E86}" name="Tabela dinâmica3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29" rowHeaderCaption="Equipamentos" colHeaderCaption="">
  <location ref="A32:B48" firstHeaderRow="1" firstDataRow="1" firstDataCol="1"/>
  <pivotFields count="34">
    <pivotField name="Departamento" axis="axisRow" compact="0" outline="0" subtotalTop="0" showAll="0" sortType="descending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x="10"/>
        <item x="8"/>
        <item x="14"/>
        <item x="0"/>
        <item x="13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0"/>
  </rowFields>
  <rowItems count="16">
    <i>
      <x/>
    </i>
    <i>
      <x v="2"/>
    </i>
    <i>
      <x v="4"/>
    </i>
    <i>
      <x v="9"/>
    </i>
    <i>
      <x v="13"/>
    </i>
    <i>
      <x v="3"/>
    </i>
    <i>
      <x v="1"/>
    </i>
    <i>
      <x v="6"/>
    </i>
    <i>
      <x v="5"/>
    </i>
    <i>
      <x v="10"/>
    </i>
    <i>
      <x v="7"/>
    </i>
    <i>
      <x v="8"/>
    </i>
    <i>
      <x v="11"/>
    </i>
    <i>
      <x v="14"/>
    </i>
    <i>
      <x v="12"/>
    </i>
    <i t="grand">
      <x/>
    </i>
  </rowItems>
  <colItems count="1">
    <i/>
  </colItems>
  <dataFields count="1">
    <dataField name="Gastos Totais" fld="20" baseField="0" baseItem="0" numFmtId="165"/>
  </dataFields>
  <formats count="14">
    <format dxfId="448">
      <pivotArea type="all" dataOnly="0" outline="0" fieldPosition="0"/>
    </format>
    <format dxfId="447">
      <pivotArea outline="0" collapsedLevelsAreSubtotals="1" fieldPosition="0"/>
    </format>
    <format dxfId="446">
      <pivotArea type="origin" dataOnly="0" labelOnly="1" outline="0" fieldPosition="0"/>
    </format>
    <format dxfId="445">
      <pivotArea type="topRight" dataOnly="0" labelOnly="1" outline="0" fieldPosition="0"/>
    </format>
    <format dxfId="444">
      <pivotArea field="0" type="button" dataOnly="0" labelOnly="1" outline="0" axis="axisRow" fieldPosition="0"/>
    </format>
    <format dxfId="443">
      <pivotArea dataOnly="0" labelOnly="1" fieldPosition="0">
        <references count="1">
          <reference field="0" count="0"/>
        </references>
      </pivotArea>
    </format>
    <format dxfId="442">
      <pivotArea dataOnly="0" labelOnly="1" grandRow="1" outline="0" fieldPosition="0"/>
    </format>
    <format dxfId="441">
      <pivotArea dataOnly="0" labelOnly="1" grandCol="1" outline="0" fieldPosition="0"/>
    </format>
    <format dxfId="440">
      <pivotArea type="all" dataOnly="0" outline="0" fieldPosition="0"/>
    </format>
    <format dxfId="439">
      <pivotArea field="0" type="button" dataOnly="0" labelOnly="1" outline="0" axis="axisRow" fieldPosition="0"/>
    </format>
    <format dxfId="438">
      <pivotArea dataOnly="0" labelOnly="1" outline="0" fieldPosition="0">
        <references count="1">
          <reference field="0" count="0"/>
        </references>
      </pivotArea>
    </format>
    <format dxfId="437">
      <pivotArea dataOnly="0" labelOnly="1" grandRow="1" outline="0" fieldPosition="0"/>
    </format>
    <format dxfId="436">
      <pivotArea dataOnly="0" labelOnly="1" outline="0" axis="axisValues" fieldPosition="0"/>
    </format>
    <format dxfId="435">
      <pivotArea outline="0" collapsedLevelsAreSubtotals="1" fieldPosition="0"/>
    </format>
  </formats>
  <chartFormats count="21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4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4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4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4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4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4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4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4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4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4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4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4E79F4-62B5-46CB-B79B-6C000772CAE6}" name="Tabela dinâmica11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21" rowHeaderCaption="Equipamentos" colHeaderCaption="">
  <location ref="H39:I53" firstHeaderRow="1" firstDataRow="1" firstDataCol="1" rowPageCount="1" colPageCount="1"/>
  <pivotFields count="34">
    <pivotField axis="axisRow" compact="0" outline="0" subtotalTop="0" showAll="0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x="10"/>
        <item x="8"/>
        <item x="14"/>
        <item x="0"/>
        <item x="13"/>
        <item t="default" sd="0"/>
      </items>
    </pivotField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5">
        <item x="1"/>
        <item x="0"/>
        <item x="2"/>
        <item x="3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 t="grand">
      <x/>
    </i>
  </rowItems>
  <colItems count="1">
    <i/>
  </colItems>
  <pageFields count="1">
    <pageField fld="27" item="0" hier="-1"/>
  </pageFields>
  <dataFields count="1">
    <dataField name="Contagem de Cod. Material" fld="3" subtotal="count" baseField="0" baseItem="0"/>
  </dataFields>
  <formats count="14">
    <format dxfId="462">
      <pivotArea type="all" dataOnly="0" outline="0" fieldPosition="0"/>
    </format>
    <format dxfId="461">
      <pivotArea outline="0" collapsedLevelsAreSubtotals="1" fieldPosition="0"/>
    </format>
    <format dxfId="460">
      <pivotArea type="origin" dataOnly="0" labelOnly="1" outline="0" fieldPosition="0"/>
    </format>
    <format dxfId="459">
      <pivotArea type="topRight" dataOnly="0" labelOnly="1" outline="0" fieldPosition="0"/>
    </format>
    <format dxfId="458">
      <pivotArea field="0" type="button" dataOnly="0" labelOnly="1" outline="0" axis="axisRow" fieldPosition="0"/>
    </format>
    <format dxfId="457">
      <pivotArea dataOnly="0" labelOnly="1" fieldPosition="0">
        <references count="1">
          <reference field="0" count="0"/>
        </references>
      </pivotArea>
    </format>
    <format dxfId="456">
      <pivotArea dataOnly="0" labelOnly="1" grandRow="1" outline="0" fieldPosition="0"/>
    </format>
    <format dxfId="455">
      <pivotArea dataOnly="0" labelOnly="1" grandCol="1" outline="0" fieldPosition="0"/>
    </format>
    <format dxfId="454">
      <pivotArea type="all" dataOnly="0" outline="0" fieldPosition="0"/>
    </format>
    <format dxfId="453">
      <pivotArea outline="0" collapsedLevelsAreSubtotals="1" fieldPosition="0"/>
    </format>
    <format dxfId="452">
      <pivotArea field="0" type="button" dataOnly="0" labelOnly="1" outline="0" axis="axisRow" fieldPosition="0"/>
    </format>
    <format dxfId="451">
      <pivotArea dataOnly="0" labelOnly="1" outline="0" fieldPosition="0">
        <references count="1">
          <reference field="0" count="0"/>
        </references>
      </pivotArea>
    </format>
    <format dxfId="450">
      <pivotArea dataOnly="0" labelOnly="1" grandRow="1" outline="0" fieldPosition="0"/>
    </format>
    <format dxfId="449">
      <pivotArea dataOnly="0" labelOnly="1" outline="0" axis="axisValues" fieldPosition="0"/>
    </format>
  </formats>
  <chartFormats count="2">
    <chartFormat chart="1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7F4540-7D55-4E10-8BE2-64EA7F6C03DB}" name="Tabela dinâmica10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9" rowHeaderCaption="Equipamentos" colHeaderCaption="">
  <location ref="N14:O23" firstHeaderRow="1" firstDataRow="1" firstDataCol="1" rowPageCount="1" colPageCount="1"/>
  <pivotFields count="34">
    <pivotField axis="axisRow" compact="0" outline="0" subtotalTop="0" showAll="0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x="10"/>
        <item x="8"/>
        <item x="14"/>
        <item x="0"/>
        <item x="13"/>
        <item t="default" sd="0"/>
      </items>
    </pivotField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5">
        <item x="1"/>
        <item x="0"/>
        <item x="2"/>
        <item x="3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10"/>
    </i>
    <i t="grand">
      <x/>
    </i>
  </rowItems>
  <colItems count="1">
    <i/>
  </colItems>
  <pageFields count="1">
    <pageField fld="27" item="2" hier="-1"/>
  </pageFields>
  <dataFields count="1">
    <dataField name="Contagem de Cod. Material" fld="3" subtotal="count" baseField="0" baseItem="0"/>
  </dataFields>
  <formats count="14">
    <format dxfId="476">
      <pivotArea type="all" dataOnly="0" outline="0" fieldPosition="0"/>
    </format>
    <format dxfId="475">
      <pivotArea outline="0" collapsedLevelsAreSubtotals="1" fieldPosition="0"/>
    </format>
    <format dxfId="474">
      <pivotArea type="origin" dataOnly="0" labelOnly="1" outline="0" fieldPosition="0"/>
    </format>
    <format dxfId="473">
      <pivotArea type="topRight" dataOnly="0" labelOnly="1" outline="0" fieldPosition="0"/>
    </format>
    <format dxfId="472">
      <pivotArea field="0" type="button" dataOnly="0" labelOnly="1" outline="0" axis="axisRow" fieldPosition="0"/>
    </format>
    <format dxfId="471">
      <pivotArea dataOnly="0" labelOnly="1" fieldPosition="0">
        <references count="1">
          <reference field="0" count="0"/>
        </references>
      </pivotArea>
    </format>
    <format dxfId="470">
      <pivotArea dataOnly="0" labelOnly="1" grandRow="1" outline="0" fieldPosition="0"/>
    </format>
    <format dxfId="469">
      <pivotArea dataOnly="0" labelOnly="1" grandCol="1" outline="0" fieldPosition="0"/>
    </format>
    <format dxfId="468">
      <pivotArea type="all" dataOnly="0" outline="0" fieldPosition="0"/>
    </format>
    <format dxfId="467">
      <pivotArea outline="0" collapsedLevelsAreSubtotals="1" fieldPosition="0"/>
    </format>
    <format dxfId="466">
      <pivotArea field="0" type="button" dataOnly="0" labelOnly="1" outline="0" axis="axisRow" fieldPosition="0"/>
    </format>
    <format dxfId="465">
      <pivotArea dataOnly="0" labelOnly="1" outline="0" fieldPosition="0">
        <references count="1">
          <reference field="0" count="0"/>
        </references>
      </pivotArea>
    </format>
    <format dxfId="464">
      <pivotArea dataOnly="0" labelOnly="1" grandRow="1" outline="0" fieldPosition="0"/>
    </format>
    <format dxfId="463">
      <pivotArea dataOnly="0" labelOnly="1" outline="0" axis="axisValues" fieldPosition="0"/>
    </format>
  </formats>
  <chartFormats count="2">
    <chartFormat chart="1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7D5F2-4ED8-43E1-8850-99FFF1B733D3}" name="Tabela dinâmica12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9" rowHeaderCaption="Equipamentos" colHeaderCaption="">
  <location ref="T267:U274" firstHeaderRow="1" firstDataRow="1" firstDataCol="1" rowPageCount="1" colPageCount="1"/>
  <pivotFields count="34">
    <pivotField compact="0" outline="0" subtotalTop="0" showAll="0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x="10"/>
        <item x="8"/>
        <item x="14"/>
        <item x="0"/>
        <item x="13"/>
        <item t="default" sd="0"/>
      </items>
    </pivotField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axis="axisPage" compact="0" outline="0" subtotalTop="0" showAll="0">
      <items count="3">
        <item x="1"/>
        <item x="0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 sortType="descending">
      <items count="11">
        <item h="1" x="3"/>
        <item x="5"/>
        <item x="2"/>
        <item x="7"/>
        <item x="0"/>
        <item x="1"/>
        <item x="4"/>
        <item h="1" x="6"/>
        <item h="1" x="8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24"/>
  </rowFields>
  <rowItems count="7">
    <i>
      <x v="6"/>
    </i>
    <i>
      <x v="5"/>
    </i>
    <i>
      <x v="4"/>
    </i>
    <i>
      <x v="2"/>
    </i>
    <i>
      <x v="1"/>
    </i>
    <i>
      <x v="3"/>
    </i>
    <i t="grand">
      <x/>
    </i>
  </rowItems>
  <colItems count="1">
    <i/>
  </colItems>
  <pageFields count="1">
    <pageField fld="5" item="1" hier="-1"/>
  </pageFields>
  <dataFields count="1">
    <dataField name="Contagem de Descrição" fld="4" subtotal="count" baseField="0" baseItem="0"/>
  </dataFields>
  <formats count="12">
    <format dxfId="488">
      <pivotArea type="all" dataOnly="0" outline="0" fieldPosition="0"/>
    </format>
    <format dxfId="487">
      <pivotArea outline="0" collapsedLevelsAreSubtotals="1" fieldPosition="0"/>
    </format>
    <format dxfId="486">
      <pivotArea type="origin" dataOnly="0" labelOnly="1" outline="0" fieldPosition="0"/>
    </format>
    <format dxfId="485">
      <pivotArea type="topRight" dataOnly="0" labelOnly="1" outline="0" fieldPosition="0"/>
    </format>
    <format dxfId="484">
      <pivotArea field="0" type="button" dataOnly="0" labelOnly="1" outline="0"/>
    </format>
    <format dxfId="483">
      <pivotArea dataOnly="0" labelOnly="1" grandRow="1" outline="0" fieldPosition="0"/>
    </format>
    <format dxfId="482">
      <pivotArea dataOnly="0" labelOnly="1" grandCol="1" outline="0" fieldPosition="0"/>
    </format>
    <format dxfId="481">
      <pivotArea type="all" dataOnly="0" outline="0" fieldPosition="0"/>
    </format>
    <format dxfId="480">
      <pivotArea outline="0" collapsedLevelsAreSubtotals="1" fieldPosition="0"/>
    </format>
    <format dxfId="479">
      <pivotArea field="0" type="button" dataOnly="0" labelOnly="1" outline="0"/>
    </format>
    <format dxfId="478">
      <pivotArea dataOnly="0" labelOnly="1" grandRow="1" outline="0" fieldPosition="0"/>
    </format>
    <format dxfId="477">
      <pivotArea dataOnly="0" labelOnly="1" outline="0" axis="axisValues" fieldPosition="0"/>
    </format>
  </formats>
  <chartFormats count="7"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9">
      <pivotArea type="data" outline="0" fieldPosition="0">
        <references count="2">
          <reference field="4294967294" count="1" selected="0">
            <x v="0"/>
          </reference>
          <reference field="24" count="1" selected="0">
            <x v="6"/>
          </reference>
        </references>
      </pivotArea>
    </chartFormat>
    <chartFormat chart="18" format="10">
      <pivotArea type="data" outline="0" fieldPosition="0">
        <references count="2">
          <reference field="4294967294" count="1" selected="0">
            <x v="0"/>
          </reference>
          <reference field="24" count="1" selected="0">
            <x v="5"/>
          </reference>
        </references>
      </pivotArea>
    </chartFormat>
    <chartFormat chart="18" format="11">
      <pivotArea type="data" outline="0" fieldPosition="0">
        <references count="2">
          <reference field="4294967294" count="1" selected="0">
            <x v="0"/>
          </reference>
          <reference field="24" count="1" selected="0">
            <x v="4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18" format="14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45A057-FE6D-4145-82A2-E9C707476221}" name="Tabela dinâmica13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5" rowHeaderCaption="Equipamentos" colHeaderCaption="">
  <location ref="Z251:AA259" firstHeaderRow="1" firstDataRow="1" firstDataCol="1"/>
  <pivotFields count="34">
    <pivotField compact="0" outline="0" subtotalTop="0" showAll="0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x="10"/>
        <item x="8"/>
        <item x="14"/>
        <item x="0"/>
        <item x="13"/>
        <item t="default" sd="0"/>
      </items>
    </pivotField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>
      <items count="8">
        <item x="6"/>
        <item x="5"/>
        <item x="1"/>
        <item x="4"/>
        <item x="2"/>
        <item x="0"/>
        <item x="3"/>
        <item t="default"/>
      </items>
    </pivotField>
  </pivotFields>
  <rowFields count="1">
    <field x="3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ntagem de Cod. Material" fld="3" subtotal="count" baseField="0" baseItem="0"/>
  </dataFields>
  <formats count="12">
    <format dxfId="500">
      <pivotArea type="all" dataOnly="0" outline="0" fieldPosition="0"/>
    </format>
    <format dxfId="499">
      <pivotArea outline="0" collapsedLevelsAreSubtotals="1" fieldPosition="0"/>
    </format>
    <format dxfId="498">
      <pivotArea type="origin" dataOnly="0" labelOnly="1" outline="0" fieldPosition="0"/>
    </format>
    <format dxfId="497">
      <pivotArea type="topRight" dataOnly="0" labelOnly="1" outline="0" fieldPosition="0"/>
    </format>
    <format dxfId="496">
      <pivotArea field="0" type="button" dataOnly="0" labelOnly="1" outline="0"/>
    </format>
    <format dxfId="495">
      <pivotArea dataOnly="0" labelOnly="1" grandRow="1" outline="0" fieldPosition="0"/>
    </format>
    <format dxfId="494">
      <pivotArea dataOnly="0" labelOnly="1" grandCol="1" outline="0" fieldPosition="0"/>
    </format>
    <format dxfId="493">
      <pivotArea type="all" dataOnly="0" outline="0" fieldPosition="0"/>
    </format>
    <format dxfId="492">
      <pivotArea outline="0" collapsedLevelsAreSubtotals="1" fieldPosition="0"/>
    </format>
    <format dxfId="491">
      <pivotArea field="0" type="button" dataOnly="0" labelOnly="1" outline="0"/>
    </format>
    <format dxfId="490">
      <pivotArea dataOnly="0" labelOnly="1" grandRow="1" outline="0" fieldPosition="0"/>
    </format>
    <format dxfId="489">
      <pivotArea dataOnly="0" labelOnly="1" outline="0" axis="axisValues" fieldPosition="0"/>
    </format>
  </formats>
  <chartFormats count="1">
    <chartFormat chart="1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603A02-A2E4-4C6E-AC13-CE2A34E9C4A6}" name="Tabela dinâmica15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9" rowHeaderCaption="Equipamentos" colHeaderCaption="">
  <location ref="P249:Q255" firstHeaderRow="1" firstDataRow="1" firstDataCol="1" rowPageCount="1" colPageCount="1"/>
  <pivotFields count="34">
    <pivotField compact="0" outline="0" subtotalTop="0" showAll="0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x="10"/>
        <item x="8"/>
        <item x="14"/>
        <item x="0"/>
        <item x="13"/>
        <item t="default" sd="0"/>
      </items>
    </pivotField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 sortType="descending">
      <items count="11">
        <item h="1" x="3"/>
        <item x="5"/>
        <item x="2"/>
        <item x="7"/>
        <item x="0"/>
        <item x="1"/>
        <item x="4"/>
        <item h="1" x="6"/>
        <item h="1" x="8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ubtotalTop="0" showAll="0">
      <items count="3">
        <item x="1"/>
        <item x="0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24"/>
  </rowFields>
  <rowItems count="6">
    <i>
      <x v="5"/>
    </i>
    <i>
      <x v="4"/>
    </i>
    <i>
      <x v="6"/>
    </i>
    <i>
      <x v="2"/>
    </i>
    <i>
      <x v="1"/>
    </i>
    <i t="grand">
      <x/>
    </i>
  </rowItems>
  <colItems count="1">
    <i/>
  </colItems>
  <pageFields count="1">
    <pageField fld="25" item="1" hier="-1"/>
  </pageFields>
  <dataFields count="1">
    <dataField name="Contagem de Descrição" fld="4" subtotal="count" baseField="0" baseItem="0"/>
  </dataFields>
  <formats count="12">
    <format dxfId="512">
      <pivotArea type="all" dataOnly="0" outline="0" fieldPosition="0"/>
    </format>
    <format dxfId="511">
      <pivotArea outline="0" collapsedLevelsAreSubtotals="1" fieldPosition="0"/>
    </format>
    <format dxfId="510">
      <pivotArea type="origin" dataOnly="0" labelOnly="1" outline="0" fieldPosition="0"/>
    </format>
    <format dxfId="509">
      <pivotArea type="topRight" dataOnly="0" labelOnly="1" outline="0" fieldPosition="0"/>
    </format>
    <format dxfId="508">
      <pivotArea field="0" type="button" dataOnly="0" labelOnly="1" outline="0"/>
    </format>
    <format dxfId="507">
      <pivotArea dataOnly="0" labelOnly="1" grandRow="1" outline="0" fieldPosition="0"/>
    </format>
    <format dxfId="506">
      <pivotArea dataOnly="0" labelOnly="1" grandCol="1" outline="0" fieldPosition="0"/>
    </format>
    <format dxfId="505">
      <pivotArea type="all" dataOnly="0" outline="0" fieldPosition="0"/>
    </format>
    <format dxfId="504">
      <pivotArea outline="0" collapsedLevelsAreSubtotals="1" fieldPosition="0"/>
    </format>
    <format dxfId="503">
      <pivotArea field="0" type="button" dataOnly="0" labelOnly="1" outline="0"/>
    </format>
    <format dxfId="502">
      <pivotArea dataOnly="0" labelOnly="1" grandRow="1" outline="0" fieldPosition="0"/>
    </format>
    <format dxfId="501">
      <pivotArea dataOnly="0" labelOnly="1" outline="0" axis="axisValues" fieldPosition="0"/>
    </format>
  </formats>
  <chartFormats count="8"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9">
      <pivotArea type="data" outline="0" fieldPosition="0">
        <references count="2">
          <reference field="4294967294" count="1" selected="0">
            <x v="0"/>
          </reference>
          <reference field="24" count="1" selected="0">
            <x v="6"/>
          </reference>
        </references>
      </pivotArea>
    </chartFormat>
    <chartFormat chart="18" format="10">
      <pivotArea type="data" outline="0" fieldPosition="0">
        <references count="2">
          <reference field="4294967294" count="1" selected="0">
            <x v="0"/>
          </reference>
          <reference field="24" count="1" selected="0">
            <x v="5"/>
          </reference>
        </references>
      </pivotArea>
    </chartFormat>
    <chartFormat chart="18" format="11">
      <pivotArea type="data" outline="0" fieldPosition="0">
        <references count="2">
          <reference field="4294967294" count="1" selected="0">
            <x v="0"/>
          </reference>
          <reference field="24" count="1" selected="0">
            <x v="4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18" format="14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66AF54-A9CD-49B5-A8D9-91EDE0E2DFEC}" name="Tabela dinâmica6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21" rowHeaderCaption="Equipamentos" colHeaderCaption="">
  <location ref="W79:Y257" firstHeaderRow="1" firstDataRow="1" firstDataCol="2" rowPageCount="1" colPageCount="1"/>
  <pivotFields count="34">
    <pivotField axis="axisRow" compact="0" outline="0" subtotalTop="0" showAll="0">
      <items count="16">
        <item x="5"/>
        <item x="2"/>
        <item x="4"/>
        <item x="3"/>
        <item x="6"/>
        <item x="1"/>
        <item x="9"/>
        <item x="12"/>
        <item x="7"/>
        <item x="11"/>
        <item x="10"/>
        <item x="8"/>
        <item x="14"/>
        <item x="0"/>
        <item x="13"/>
        <item t="default"/>
      </items>
    </pivotField>
    <pivotField compact="0" outline="0" subtotalTop="0" showAll="0"/>
    <pivotField axis="axisRow" compact="0" outline="0" subtotalTop="0" showAll="0">
      <items count="184">
        <item x="114"/>
        <item x="53"/>
        <item x="69"/>
        <item x="85"/>
        <item x="54"/>
        <item x="1"/>
        <item x="75"/>
        <item x="104"/>
        <item x="138"/>
        <item x="155"/>
        <item x="157"/>
        <item x="105"/>
        <item x="46"/>
        <item sd="0" x="81"/>
        <item sd="0" x="110"/>
        <item sd="0" x="15"/>
        <item sd="0" x="43"/>
        <item sd="0" x="44"/>
        <item sd="0" x="39"/>
        <item sd="0" x="20"/>
        <item x="82"/>
        <item sd="0" x="123"/>
        <item sd="0" x="13"/>
        <item sd="0" x="163"/>
        <item sd="0" x="83"/>
        <item sd="0" x="107"/>
        <item sd="0" x="111"/>
        <item sd="0" x="112"/>
        <item sd="0" x="50"/>
        <item sd="0" x="162"/>
        <item x="160"/>
        <item x="51"/>
        <item sd="0" x="30"/>
        <item x="19"/>
        <item x="26"/>
        <item x="68"/>
        <item x="65"/>
        <item x="66"/>
        <item x="124"/>
        <item x="67"/>
        <item x="141"/>
        <item x="79"/>
        <item sd="0" x="73"/>
        <item x="161"/>
        <item x="74"/>
        <item x="7"/>
        <item x="4"/>
        <item x="70"/>
        <item x="87"/>
        <item x="35"/>
        <item x="159"/>
        <item x="17"/>
        <item x="8"/>
        <item x="9"/>
        <item x="78"/>
        <item x="136"/>
        <item x="2"/>
        <item x="71"/>
        <item x="6"/>
        <item x="72"/>
        <item x="77"/>
        <item x="101"/>
        <item x="109"/>
        <item x="103"/>
        <item x="5"/>
        <item x="152"/>
        <item sd="0" x="134"/>
        <item x="135"/>
        <item x="132"/>
        <item x="151"/>
        <item x="146"/>
        <item x="47"/>
        <item sd="0" x="11"/>
        <item x="144"/>
        <item x="18"/>
        <item x="158"/>
        <item sd="0" x="156"/>
        <item x="36"/>
        <item x="137"/>
        <item x="40"/>
        <item x="148"/>
        <item x="84"/>
        <item x="12"/>
        <item x="24"/>
        <item x="3"/>
        <item x="133"/>
        <item x="55"/>
        <item x="56"/>
        <item x="57"/>
        <item x="58"/>
        <item x="62"/>
        <item x="63"/>
        <item x="88"/>
        <item x="165"/>
        <item x="166"/>
        <item x="167"/>
        <item x="22"/>
        <item x="139"/>
        <item x="14"/>
        <item x="16"/>
        <item x="41"/>
        <item x="33"/>
        <item x="10"/>
        <item x="31"/>
        <item x="86"/>
        <item x="28"/>
        <item x="23"/>
        <item x="125"/>
        <item x="127"/>
        <item x="61"/>
        <item x="34"/>
        <item x="168"/>
        <item x="169"/>
        <item x="59"/>
        <item x="25"/>
        <item x="97"/>
        <item x="27"/>
        <item x="145"/>
        <item x="149"/>
        <item x="170"/>
        <item x="171"/>
        <item x="173"/>
        <item x="21"/>
        <item x="37"/>
        <item x="99"/>
        <item x="116"/>
        <item x="102"/>
        <item x="172"/>
        <item x="174"/>
        <item x="80"/>
        <item x="122"/>
        <item x="48"/>
        <item x="176"/>
        <item x="42"/>
        <item x="49"/>
        <item x="96"/>
        <item x="115"/>
        <item x="121"/>
        <item x="108"/>
        <item x="64"/>
        <item x="140"/>
        <item x="38"/>
        <item x="147"/>
        <item x="175"/>
        <item x="179"/>
        <item x="178"/>
        <item x="92"/>
        <item x="29"/>
        <item x="177"/>
        <item x="45"/>
        <item x="98"/>
        <item x="153"/>
        <item x="128"/>
        <item x="129"/>
        <item x="76"/>
        <item x="150"/>
        <item x="113"/>
        <item x="89"/>
        <item x="93"/>
        <item x="94"/>
        <item x="0"/>
        <item x="90"/>
        <item x="95"/>
        <item x="126"/>
        <item x="164"/>
        <item x="131"/>
        <item x="118"/>
        <item x="119"/>
        <item x="180"/>
        <item x="100"/>
        <item x="52"/>
        <item x="120"/>
        <item x="117"/>
        <item x="60"/>
        <item x="106"/>
        <item x="154"/>
        <item x="130"/>
        <item x="143"/>
        <item x="181"/>
        <item x="32"/>
        <item x="91"/>
        <item x="142"/>
        <item x="18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1"/>
        <item x="0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2">
    <field x="0"/>
    <field x="2"/>
  </rowFields>
  <rowItems count="178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71"/>
    </i>
    <i r="1">
      <x v="72"/>
    </i>
    <i r="1">
      <x v="79"/>
    </i>
    <i r="1">
      <x v="80"/>
    </i>
    <i r="1">
      <x v="81"/>
    </i>
    <i r="1">
      <x v="82"/>
    </i>
    <i r="1">
      <x v="98"/>
    </i>
    <i r="1">
      <x v="99"/>
    </i>
    <i r="1">
      <x v="100"/>
    </i>
    <i r="1">
      <x v="104"/>
    </i>
    <i r="1">
      <x v="107"/>
    </i>
    <i r="1">
      <x v="111"/>
    </i>
    <i r="1">
      <x v="113"/>
    </i>
    <i r="1">
      <x v="115"/>
    </i>
    <i r="1">
      <x v="122"/>
    </i>
    <i r="1">
      <x v="124"/>
    </i>
    <i r="1">
      <x v="128"/>
    </i>
    <i r="1">
      <x v="133"/>
    </i>
    <i r="1">
      <x v="136"/>
    </i>
    <i r="1">
      <x v="137"/>
    </i>
    <i r="1">
      <x v="138"/>
    </i>
    <i r="1">
      <x v="139"/>
    </i>
    <i r="1">
      <x v="145"/>
    </i>
    <i r="1">
      <x v="156"/>
    </i>
    <i r="1">
      <x v="157"/>
    </i>
    <i r="1">
      <x v="161"/>
    </i>
    <i r="1">
      <x v="169"/>
    </i>
    <i r="1">
      <x v="170"/>
    </i>
    <i r="1">
      <x v="171"/>
    </i>
    <i r="1">
      <x v="174"/>
    </i>
    <i r="1">
      <x v="178"/>
    </i>
    <i t="default">
      <x/>
    </i>
    <i>
      <x v="1"/>
      <x v="42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101"/>
    </i>
    <i r="1">
      <x v="126"/>
    </i>
    <i t="default">
      <x v="1"/>
    </i>
    <i>
      <x v="2"/>
      <x v="66"/>
    </i>
    <i r="1">
      <x v="67"/>
    </i>
    <i r="1">
      <x v="68"/>
    </i>
    <i r="1">
      <x v="69"/>
    </i>
    <i r="1">
      <x v="85"/>
    </i>
    <i r="1">
      <x v="102"/>
    </i>
    <i r="1">
      <x v="140"/>
    </i>
    <i t="default">
      <x v="2"/>
    </i>
    <i>
      <x v="3"/>
      <x v="62"/>
    </i>
    <i r="1">
      <x v="63"/>
    </i>
    <i r="1">
      <x v="64"/>
    </i>
    <i r="1">
      <x v="65"/>
    </i>
    <i r="1">
      <x v="75"/>
    </i>
    <i r="1">
      <x v="84"/>
    </i>
    <i r="1">
      <x v="108"/>
    </i>
    <i r="1">
      <x v="117"/>
    </i>
    <i r="1">
      <x v="129"/>
    </i>
    <i r="1">
      <x v="132"/>
    </i>
    <i t="default">
      <x v="3"/>
    </i>
    <i>
      <x v="4"/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73"/>
    </i>
    <i r="1">
      <x v="74"/>
    </i>
    <i r="1">
      <x v="83"/>
    </i>
    <i r="1">
      <x v="96"/>
    </i>
    <i r="1">
      <x v="97"/>
    </i>
    <i r="1">
      <x v="103"/>
    </i>
    <i r="1">
      <x v="106"/>
    </i>
    <i r="1">
      <x v="114"/>
    </i>
    <i r="1">
      <x v="119"/>
    </i>
    <i r="1">
      <x v="130"/>
    </i>
    <i r="1">
      <x v="131"/>
    </i>
    <i r="1">
      <x v="150"/>
    </i>
    <i r="1">
      <x v="172"/>
    </i>
    <i t="default">
      <x v="4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70"/>
    </i>
    <i r="1">
      <x v="78"/>
    </i>
    <i r="1">
      <x v="118"/>
    </i>
    <i r="1">
      <x v="120"/>
    </i>
    <i r="1">
      <x v="151"/>
    </i>
    <i r="1">
      <x v="152"/>
    </i>
    <i r="1">
      <x v="153"/>
    </i>
    <i r="1">
      <x v="154"/>
    </i>
    <i r="1">
      <x v="155"/>
    </i>
    <i r="1">
      <x v="163"/>
    </i>
    <i t="default">
      <x v="5"/>
    </i>
    <i>
      <x v="6"/>
      <x v="77"/>
    </i>
    <i t="default">
      <x v="6"/>
    </i>
    <i>
      <x v="7"/>
      <x v="76"/>
    </i>
    <i r="1">
      <x v="112"/>
    </i>
    <i r="1">
      <x v="135"/>
    </i>
    <i r="1">
      <x v="146"/>
    </i>
    <i r="1">
      <x v="158"/>
    </i>
    <i r="1">
      <x v="159"/>
    </i>
    <i r="1">
      <x v="162"/>
    </i>
    <i t="default">
      <x v="7"/>
    </i>
    <i>
      <x v="8"/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105"/>
    </i>
    <i r="1">
      <x v="110"/>
    </i>
    <i r="1">
      <x v="121"/>
    </i>
    <i r="1">
      <x v="123"/>
    </i>
    <i r="1">
      <x v="127"/>
    </i>
    <i r="1">
      <x v="141"/>
    </i>
    <i r="1">
      <x v="142"/>
    </i>
    <i t="default">
      <x v="8"/>
    </i>
    <i>
      <x v="9"/>
      <x v="109"/>
    </i>
    <i t="default">
      <x v="9"/>
    </i>
    <i>
      <x v="10"/>
      <x v="134"/>
    </i>
    <i r="1">
      <x v="168"/>
    </i>
    <i t="default">
      <x v="10"/>
    </i>
    <i>
      <x v="11"/>
      <x v="147"/>
    </i>
    <i t="default">
      <x v="11"/>
    </i>
    <i>
      <x v="12"/>
      <x v="148"/>
    </i>
    <i t="default">
      <x v="12"/>
    </i>
    <i>
      <x v="13"/>
      <x v="160"/>
    </i>
    <i t="default">
      <x v="13"/>
    </i>
    <i t="grand">
      <x/>
    </i>
  </rowItems>
  <colItems count="1">
    <i/>
  </colItems>
  <pageFields count="1">
    <pageField fld="25" item="0" hier="-1"/>
  </pageFields>
  <dataFields count="1">
    <dataField name="Contagem de Nr. Solicitação" fld="15" subtotal="count" baseField="2" baseItem="12"/>
  </dataFields>
  <formats count="9">
    <format dxfId="521">
      <pivotArea type="all" dataOnly="0" outline="0" fieldPosition="0"/>
    </format>
    <format dxfId="520">
      <pivotArea outline="0" collapsedLevelsAreSubtotals="1" fieldPosition="0"/>
    </format>
    <format dxfId="519">
      <pivotArea type="origin" dataOnly="0" labelOnly="1" outline="0" fieldPosition="0"/>
    </format>
    <format dxfId="518">
      <pivotArea type="topRight" dataOnly="0" labelOnly="1" outline="0" fieldPosition="0"/>
    </format>
    <format dxfId="517">
      <pivotArea field="0" type="button" dataOnly="0" labelOnly="1" outline="0" axis="axisRow" fieldPosition="0"/>
    </format>
    <format dxfId="516">
      <pivotArea dataOnly="0" labelOnly="1" fieldPosition="0">
        <references count="1">
          <reference field="0" count="0"/>
        </references>
      </pivotArea>
    </format>
    <format dxfId="515">
      <pivotArea dataOnly="0" labelOnly="1" grandRow="1" outline="0" fieldPosition="0"/>
    </format>
    <format dxfId="514">
      <pivotArea dataOnly="0" labelOnly="1" grandCol="1" outline="0" fieldPosition="0"/>
    </format>
    <format dxfId="513">
      <pivotArea outline="0" collapsedLevelsAreSubtotals="1" fieldPosition="0"/>
    </format>
  </formats>
  <chartFormats count="2"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EE3878-5106-45DA-A1CB-6F514F1EF79E}" name="Tabela dinâmica7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5" rowHeaderCaption="Equipamentos" colHeaderCaption="">
  <location ref="Q4:R19" firstHeaderRow="1" firstDataRow="1" firstDataCol="1" rowPageCount="1" colPageCount="1"/>
  <pivotFields count="34">
    <pivotField axis="axisRow" compact="0" outline="0" subtotalTop="0" showAll="0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x="10"/>
        <item x="8"/>
        <item x="14"/>
        <item x="0"/>
        <item x="13"/>
        <item t="default" sd="0"/>
      </items>
    </pivotField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1"/>
        <item x="0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ageFields count="1">
    <pageField fld="25" item="0" hier="-1"/>
  </pageFields>
  <dataFields count="1">
    <dataField name="Contagem de Cod. Material" fld="3" subtotal="count" baseField="0" baseItem="0"/>
  </dataFields>
  <formats count="14">
    <format dxfId="535">
      <pivotArea type="all" dataOnly="0" outline="0" fieldPosition="0"/>
    </format>
    <format dxfId="534">
      <pivotArea outline="0" collapsedLevelsAreSubtotals="1" fieldPosition="0"/>
    </format>
    <format dxfId="533">
      <pivotArea type="origin" dataOnly="0" labelOnly="1" outline="0" fieldPosition="0"/>
    </format>
    <format dxfId="532">
      <pivotArea type="topRight" dataOnly="0" labelOnly="1" outline="0" fieldPosition="0"/>
    </format>
    <format dxfId="531">
      <pivotArea field="0" type="button" dataOnly="0" labelOnly="1" outline="0" axis="axisRow" fieldPosition="0"/>
    </format>
    <format dxfId="530">
      <pivotArea dataOnly="0" labelOnly="1" fieldPosition="0">
        <references count="1">
          <reference field="0" count="0"/>
        </references>
      </pivotArea>
    </format>
    <format dxfId="529">
      <pivotArea dataOnly="0" labelOnly="1" grandRow="1" outline="0" fieldPosition="0"/>
    </format>
    <format dxfId="528">
      <pivotArea dataOnly="0" labelOnly="1" grandCol="1" outline="0" fieldPosition="0"/>
    </format>
    <format dxfId="527">
      <pivotArea type="all" dataOnly="0" outline="0" fieldPosition="0"/>
    </format>
    <format dxfId="526">
      <pivotArea outline="0" collapsedLevelsAreSubtotals="1" fieldPosition="0"/>
    </format>
    <format dxfId="525">
      <pivotArea field="0" type="button" dataOnly="0" labelOnly="1" outline="0" axis="axisRow" fieldPosition="0"/>
    </format>
    <format dxfId="524">
      <pivotArea dataOnly="0" labelOnly="1" outline="0" fieldPosition="0">
        <references count="1">
          <reference field="0" count="0"/>
        </references>
      </pivotArea>
    </format>
    <format dxfId="523">
      <pivotArea dataOnly="0" labelOnly="1" grandRow="1" outline="0" fieldPosition="0"/>
    </format>
    <format dxfId="522">
      <pivotArea dataOnly="0" labelOnly="1" outline="0" axis="axisValues" fieldPosition="0"/>
    </format>
  </formats>
  <chartFormats count="1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00124C-09DB-42BC-9C91-E82848692833}" name="Tabela dinâmica1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1" rowHeaderCaption="Equipamentos" colHeaderCaption="">
  <location ref="A1:D17" firstHeaderRow="0" firstDataRow="1" firstDataCol="2"/>
  <pivotFields count="34">
    <pivotField axis="axisRow" compact="0" outline="0" subtotalTop="0" showAll="0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sd="0" x="10"/>
        <item sd="0" x="8"/>
        <item sd="0" x="14"/>
        <item sd="0" x="0"/>
        <item sd="0" x="13"/>
        <item t="default" sd="0"/>
      </items>
    </pivotField>
    <pivotField compact="0" outline="0" subtotalTop="0" showAll="0"/>
    <pivotField axis="axisRow" compact="0" outline="0" subtotalTop="0" showAll="0">
      <items count="184">
        <item x="114"/>
        <item x="53"/>
        <item x="69"/>
        <item x="85"/>
        <item x="54"/>
        <item x="1"/>
        <item x="75"/>
        <item x="104"/>
        <item x="138"/>
        <item x="155"/>
        <item x="157"/>
        <item x="105"/>
        <item x="46"/>
        <item sd="0" x="81"/>
        <item sd="0" x="110"/>
        <item sd="0" x="15"/>
        <item sd="0" x="43"/>
        <item sd="0" x="44"/>
        <item sd="0" x="39"/>
        <item sd="0" x="20"/>
        <item x="82"/>
        <item sd="0" x="123"/>
        <item sd="0" x="13"/>
        <item sd="0" x="163"/>
        <item sd="0" x="83"/>
        <item sd="0" x="107"/>
        <item sd="0" x="111"/>
        <item sd="0" x="112"/>
        <item sd="0" x="50"/>
        <item sd="0" x="162"/>
        <item x="160"/>
        <item x="51"/>
        <item sd="0" x="30"/>
        <item x="19"/>
        <item x="26"/>
        <item x="68"/>
        <item x="65"/>
        <item x="66"/>
        <item x="124"/>
        <item x="67"/>
        <item x="141"/>
        <item x="79"/>
        <item sd="0" x="73"/>
        <item x="161"/>
        <item x="74"/>
        <item x="7"/>
        <item x="4"/>
        <item x="70"/>
        <item x="87"/>
        <item x="35"/>
        <item x="159"/>
        <item x="17"/>
        <item x="8"/>
        <item x="9"/>
        <item x="78"/>
        <item x="136"/>
        <item x="2"/>
        <item x="71"/>
        <item x="6"/>
        <item x="72"/>
        <item x="77"/>
        <item x="101"/>
        <item x="109"/>
        <item x="103"/>
        <item x="5"/>
        <item x="152"/>
        <item sd="0" x="134"/>
        <item x="135"/>
        <item x="132"/>
        <item x="151"/>
        <item x="146"/>
        <item x="47"/>
        <item sd="0" x="11"/>
        <item x="144"/>
        <item x="18"/>
        <item x="158"/>
        <item sd="0" x="156"/>
        <item x="36"/>
        <item x="137"/>
        <item x="40"/>
        <item x="148"/>
        <item x="84"/>
        <item x="12"/>
        <item x="24"/>
        <item x="3"/>
        <item x="133"/>
        <item x="55"/>
        <item x="56"/>
        <item x="57"/>
        <item x="58"/>
        <item x="62"/>
        <item x="63"/>
        <item x="88"/>
        <item x="165"/>
        <item x="166"/>
        <item x="167"/>
        <item x="22"/>
        <item x="139"/>
        <item x="14"/>
        <item x="16"/>
        <item x="41"/>
        <item x="33"/>
        <item x="10"/>
        <item x="31"/>
        <item x="86"/>
        <item x="28"/>
        <item x="23"/>
        <item x="125"/>
        <item x="127"/>
        <item x="61"/>
        <item x="34"/>
        <item x="168"/>
        <item x="169"/>
        <item x="59"/>
        <item x="25"/>
        <item x="97"/>
        <item x="27"/>
        <item x="145"/>
        <item x="149"/>
        <item x="170"/>
        <item x="171"/>
        <item x="173"/>
        <item x="21"/>
        <item x="37"/>
        <item x="99"/>
        <item x="116"/>
        <item x="102"/>
        <item x="172"/>
        <item x="174"/>
        <item x="80"/>
        <item x="122"/>
        <item x="48"/>
        <item x="176"/>
        <item x="42"/>
        <item x="49"/>
        <item x="96"/>
        <item x="115"/>
        <item x="121"/>
        <item x="108"/>
        <item x="64"/>
        <item x="140"/>
        <item x="38"/>
        <item x="147"/>
        <item x="175"/>
        <item x="179"/>
        <item x="178"/>
        <item x="92"/>
        <item x="29"/>
        <item x="177"/>
        <item x="45"/>
        <item x="98"/>
        <item x="153"/>
        <item x="128"/>
        <item x="129"/>
        <item x="76"/>
        <item x="150"/>
        <item x="113"/>
        <item x="89"/>
        <item x="93"/>
        <item x="94"/>
        <item x="0"/>
        <item x="90"/>
        <item x="95"/>
        <item x="126"/>
        <item x="164"/>
        <item x="131"/>
        <item x="118"/>
        <item x="119"/>
        <item x="180"/>
        <item x="100"/>
        <item x="52"/>
        <item x="120"/>
        <item x="117"/>
        <item x="60"/>
        <item x="106"/>
        <item x="154"/>
        <item x="130"/>
        <item x="143"/>
        <item x="181"/>
        <item x="32"/>
        <item x="91"/>
        <item x="142"/>
        <item x="18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</pivotFields>
  <rowFields count="2">
    <field x="0"/>
    <field x="2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Qtde. Solic." fld="28" baseField="0" baseItem="0"/>
    <dataField name="Qtde. S/ OC." fld="31" baseField="0" baseItem="0"/>
  </dataFields>
  <formats count="8">
    <format dxfId="543">
      <pivotArea type="all" dataOnly="0" outline="0" fieldPosition="0"/>
    </format>
    <format dxfId="542">
      <pivotArea outline="0" collapsedLevelsAreSubtotals="1" fieldPosition="0"/>
    </format>
    <format dxfId="541">
      <pivotArea type="origin" dataOnly="0" labelOnly="1" outline="0" fieldPosition="0"/>
    </format>
    <format dxfId="540">
      <pivotArea type="topRight" dataOnly="0" labelOnly="1" outline="0" fieldPosition="0"/>
    </format>
    <format dxfId="539">
      <pivotArea field="0" type="button" dataOnly="0" labelOnly="1" outline="0" axis="axisRow" fieldPosition="0"/>
    </format>
    <format dxfId="538">
      <pivotArea dataOnly="0" labelOnly="1" fieldPosition="0">
        <references count="1">
          <reference field="0" count="0"/>
        </references>
      </pivotArea>
    </format>
    <format dxfId="537">
      <pivotArea dataOnly="0" labelOnly="1" grandRow="1" outline="0" fieldPosition="0"/>
    </format>
    <format dxfId="53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D93FF0-7473-44A2-A843-3E838DFF035B}" name="Tabela dinâmica14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31" rowHeaderCaption="Equipamentos" colHeaderCaption="">
  <location ref="M79:O241" firstHeaderRow="1" firstDataRow="1" firstDataCol="2" rowPageCount="1" colPageCount="1"/>
  <pivotFields count="34">
    <pivotField axis="axisRow" compact="0" outline="0" subtotalTop="0" showAll="0">
      <items count="16">
        <item x="5"/>
        <item x="2"/>
        <item x="4"/>
        <item x="3"/>
        <item x="6"/>
        <item x="1"/>
        <item x="9"/>
        <item x="12"/>
        <item x="7"/>
        <item x="11"/>
        <item x="10"/>
        <item x="8"/>
        <item x="14"/>
        <item x="0"/>
        <item x="13"/>
        <item t="default"/>
      </items>
    </pivotField>
    <pivotField compact="0" outline="0" subtotalTop="0" showAll="0"/>
    <pivotField axis="axisRow" compact="0" outline="0" subtotalTop="0" showAll="0">
      <items count="184">
        <item x="114"/>
        <item x="53"/>
        <item x="69"/>
        <item x="85"/>
        <item x="54"/>
        <item x="1"/>
        <item x="75"/>
        <item x="104"/>
        <item x="138"/>
        <item x="155"/>
        <item x="157"/>
        <item x="105"/>
        <item x="46"/>
        <item sd="0" x="81"/>
        <item sd="0" x="110"/>
        <item sd="0" x="15"/>
        <item sd="0" x="43"/>
        <item sd="0" x="44"/>
        <item sd="0" x="39"/>
        <item sd="0" x="20"/>
        <item x="82"/>
        <item sd="0" x="123"/>
        <item sd="0" x="13"/>
        <item sd="0" x="163"/>
        <item sd="0" x="83"/>
        <item sd="0" x="107"/>
        <item sd="0" x="111"/>
        <item sd="0" x="112"/>
        <item sd="0" x="50"/>
        <item sd="0" x="162"/>
        <item x="160"/>
        <item x="51"/>
        <item sd="0" x="30"/>
        <item x="19"/>
        <item x="26"/>
        <item x="68"/>
        <item x="65"/>
        <item x="66"/>
        <item x="124"/>
        <item x="67"/>
        <item x="141"/>
        <item x="79"/>
        <item sd="0" x="73"/>
        <item x="161"/>
        <item x="74"/>
        <item x="7"/>
        <item x="4"/>
        <item x="70"/>
        <item x="87"/>
        <item x="35"/>
        <item x="159"/>
        <item x="17"/>
        <item x="8"/>
        <item x="9"/>
        <item x="78"/>
        <item x="136"/>
        <item x="2"/>
        <item x="71"/>
        <item x="6"/>
        <item x="72"/>
        <item x="77"/>
        <item x="101"/>
        <item x="109"/>
        <item x="103"/>
        <item x="5"/>
        <item x="152"/>
        <item sd="0" x="134"/>
        <item x="135"/>
        <item x="132"/>
        <item x="151"/>
        <item x="146"/>
        <item x="47"/>
        <item sd="0" x="11"/>
        <item x="144"/>
        <item x="18"/>
        <item x="158"/>
        <item sd="0" x="156"/>
        <item x="36"/>
        <item x="137"/>
        <item x="40"/>
        <item x="148"/>
        <item x="84"/>
        <item x="12"/>
        <item x="24"/>
        <item x="3"/>
        <item x="133"/>
        <item x="55"/>
        <item x="56"/>
        <item x="57"/>
        <item x="58"/>
        <item x="62"/>
        <item x="63"/>
        <item x="88"/>
        <item x="165"/>
        <item x="166"/>
        <item x="167"/>
        <item x="22"/>
        <item x="139"/>
        <item x="14"/>
        <item x="16"/>
        <item x="41"/>
        <item x="33"/>
        <item x="10"/>
        <item x="31"/>
        <item x="86"/>
        <item x="28"/>
        <item x="23"/>
        <item x="125"/>
        <item x="127"/>
        <item x="61"/>
        <item x="34"/>
        <item x="168"/>
        <item x="169"/>
        <item x="59"/>
        <item x="25"/>
        <item x="97"/>
        <item x="27"/>
        <item x="145"/>
        <item x="149"/>
        <item x="170"/>
        <item x="171"/>
        <item x="173"/>
        <item x="21"/>
        <item x="37"/>
        <item x="99"/>
        <item x="116"/>
        <item x="102"/>
        <item x="172"/>
        <item x="174"/>
        <item x="80"/>
        <item x="122"/>
        <item x="48"/>
        <item x="176"/>
        <item x="42"/>
        <item x="49"/>
        <item x="96"/>
        <item x="115"/>
        <item x="121"/>
        <item x="108"/>
        <item x="64"/>
        <item x="140"/>
        <item x="38"/>
        <item x="147"/>
        <item x="175"/>
        <item x="179"/>
        <item x="178"/>
        <item x="92"/>
        <item x="29"/>
        <item x="177"/>
        <item x="45"/>
        <item x="98"/>
        <item x="153"/>
        <item x="128"/>
        <item x="129"/>
        <item x="76"/>
        <item x="150"/>
        <item x="113"/>
        <item x="89"/>
        <item x="93"/>
        <item x="94"/>
        <item x="0"/>
        <item x="90"/>
        <item x="95"/>
        <item x="126"/>
        <item x="164"/>
        <item x="131"/>
        <item x="118"/>
        <item x="119"/>
        <item x="180"/>
        <item x="100"/>
        <item x="52"/>
        <item x="120"/>
        <item x="117"/>
        <item x="60"/>
        <item x="106"/>
        <item x="154"/>
        <item x="130"/>
        <item x="143"/>
        <item x="181"/>
        <item x="32"/>
        <item x="91"/>
        <item x="142"/>
        <item x="18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5">
        <item x="1"/>
        <item x="0"/>
        <item x="2"/>
        <item x="3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2">
    <field x="0"/>
    <field x="2"/>
  </rowFields>
  <rowItems count="162">
    <i>
      <x/>
      <x v="12"/>
    </i>
    <i r="1">
      <x v="13"/>
    </i>
    <i r="1">
      <x v="14"/>
    </i>
    <i r="1">
      <x v="15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4"/>
    </i>
    <i r="1">
      <x v="26"/>
    </i>
    <i r="1">
      <x v="27"/>
    </i>
    <i r="1">
      <x v="28"/>
    </i>
    <i r="1">
      <x v="29"/>
    </i>
    <i r="1">
      <x v="71"/>
    </i>
    <i r="1">
      <x v="72"/>
    </i>
    <i r="1">
      <x v="80"/>
    </i>
    <i r="1">
      <x v="82"/>
    </i>
    <i r="1">
      <x v="98"/>
    </i>
    <i r="1">
      <x v="99"/>
    </i>
    <i r="1">
      <x v="104"/>
    </i>
    <i r="1">
      <x v="107"/>
    </i>
    <i r="1">
      <x v="113"/>
    </i>
    <i r="1">
      <x v="115"/>
    </i>
    <i r="1">
      <x v="122"/>
    </i>
    <i r="1">
      <x v="124"/>
    </i>
    <i r="1">
      <x v="128"/>
    </i>
    <i r="1">
      <x v="133"/>
    </i>
    <i r="1">
      <x v="136"/>
    </i>
    <i r="1">
      <x v="137"/>
    </i>
    <i r="1">
      <x v="138"/>
    </i>
    <i r="1">
      <x v="139"/>
    </i>
    <i r="1">
      <x v="145"/>
    </i>
    <i r="1">
      <x v="156"/>
    </i>
    <i r="1">
      <x v="157"/>
    </i>
    <i r="1">
      <x v="161"/>
    </i>
    <i r="1">
      <x v="169"/>
    </i>
    <i r="1">
      <x v="170"/>
    </i>
    <i r="1">
      <x v="171"/>
    </i>
    <i r="1">
      <x v="174"/>
    </i>
    <i r="1">
      <x v="178"/>
    </i>
    <i t="default">
      <x/>
    </i>
    <i>
      <x v="1"/>
      <x v="45"/>
    </i>
    <i r="1">
      <x v="46"/>
    </i>
    <i r="1">
      <x v="47"/>
    </i>
    <i r="1">
      <x v="48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101"/>
    </i>
    <i r="1">
      <x v="126"/>
    </i>
    <i t="default">
      <x v="1"/>
    </i>
    <i>
      <x v="2"/>
      <x v="66"/>
    </i>
    <i r="1">
      <x v="67"/>
    </i>
    <i r="1">
      <x v="68"/>
    </i>
    <i r="1">
      <x v="69"/>
    </i>
    <i r="1">
      <x v="85"/>
    </i>
    <i r="1">
      <x v="102"/>
    </i>
    <i r="1">
      <x v="140"/>
    </i>
    <i t="default">
      <x v="2"/>
    </i>
    <i>
      <x v="3"/>
      <x v="62"/>
    </i>
    <i r="1">
      <x v="63"/>
    </i>
    <i r="1">
      <x v="64"/>
    </i>
    <i r="1">
      <x v="65"/>
    </i>
    <i r="1">
      <x v="75"/>
    </i>
    <i r="1">
      <x v="84"/>
    </i>
    <i r="1">
      <x v="108"/>
    </i>
    <i r="1">
      <x v="117"/>
    </i>
    <i r="1">
      <x v="129"/>
    </i>
    <i r="1">
      <x v="132"/>
    </i>
    <i t="default">
      <x v="3"/>
    </i>
    <i>
      <x v="4"/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9"/>
    </i>
    <i r="1">
      <x v="40"/>
    </i>
    <i r="1">
      <x v="41"/>
    </i>
    <i r="1">
      <x v="73"/>
    </i>
    <i r="1">
      <x v="74"/>
    </i>
    <i r="1">
      <x v="83"/>
    </i>
    <i r="1">
      <x v="96"/>
    </i>
    <i r="1">
      <x v="97"/>
    </i>
    <i r="1">
      <x v="103"/>
    </i>
    <i r="1">
      <x v="106"/>
    </i>
    <i r="1">
      <x v="114"/>
    </i>
    <i r="1">
      <x v="119"/>
    </i>
    <i r="1">
      <x v="130"/>
    </i>
    <i r="1">
      <x v="131"/>
    </i>
    <i r="1">
      <x v="150"/>
    </i>
    <i r="1">
      <x v="172"/>
    </i>
    <i t="default">
      <x v="4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70"/>
    </i>
    <i r="1">
      <x v="78"/>
    </i>
    <i r="1">
      <x v="118"/>
    </i>
    <i r="1">
      <x v="120"/>
    </i>
    <i r="1">
      <x v="151"/>
    </i>
    <i r="1">
      <x v="152"/>
    </i>
    <i r="1">
      <x v="153"/>
    </i>
    <i r="1">
      <x v="154"/>
    </i>
    <i r="1">
      <x v="155"/>
    </i>
    <i r="1">
      <x v="163"/>
    </i>
    <i t="default">
      <x v="5"/>
    </i>
    <i>
      <x v="6"/>
      <x v="77"/>
    </i>
    <i t="default">
      <x v="6"/>
    </i>
    <i>
      <x v="7"/>
      <x v="135"/>
    </i>
    <i r="1">
      <x v="146"/>
    </i>
    <i r="1">
      <x v="158"/>
    </i>
    <i r="1">
      <x v="159"/>
    </i>
    <i r="1">
      <x v="162"/>
    </i>
    <i t="default">
      <x v="7"/>
    </i>
    <i>
      <x v="8"/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105"/>
    </i>
    <i r="1">
      <x v="110"/>
    </i>
    <i r="1">
      <x v="121"/>
    </i>
    <i r="1">
      <x v="123"/>
    </i>
    <i r="1">
      <x v="127"/>
    </i>
    <i r="1">
      <x v="141"/>
    </i>
    <i r="1">
      <x v="142"/>
    </i>
    <i t="default">
      <x v="8"/>
    </i>
    <i>
      <x v="9"/>
      <x v="109"/>
    </i>
    <i t="default">
      <x v="9"/>
    </i>
    <i>
      <x v="10"/>
      <x v="134"/>
    </i>
    <i t="default">
      <x v="10"/>
    </i>
    <i>
      <x v="11"/>
      <x v="147"/>
    </i>
    <i t="default">
      <x v="11"/>
    </i>
    <i>
      <x v="13"/>
      <x v="160"/>
    </i>
    <i t="default">
      <x v="13"/>
    </i>
    <i t="grand">
      <x/>
    </i>
  </rowItems>
  <colItems count="1">
    <i/>
  </colItems>
  <pageFields count="1">
    <pageField fld="27" item="0" hier="-1"/>
  </pageFields>
  <dataFields count="1">
    <dataField name="Contagem de Nr. Solicitação" fld="15" subtotal="count" baseField="2" baseItem="12"/>
  </dataFields>
  <formats count="9">
    <format dxfId="552">
      <pivotArea type="all" dataOnly="0" outline="0" fieldPosition="0"/>
    </format>
    <format dxfId="551">
      <pivotArea outline="0" collapsedLevelsAreSubtotals="1" fieldPosition="0"/>
    </format>
    <format dxfId="550">
      <pivotArea type="origin" dataOnly="0" labelOnly="1" outline="0" fieldPosition="0"/>
    </format>
    <format dxfId="549">
      <pivotArea type="topRight" dataOnly="0" labelOnly="1" outline="0" fieldPosition="0"/>
    </format>
    <format dxfId="548">
      <pivotArea field="0" type="button" dataOnly="0" labelOnly="1" outline="0" axis="axisRow" fieldPosition="0"/>
    </format>
    <format dxfId="547">
      <pivotArea dataOnly="0" labelOnly="1" fieldPosition="0">
        <references count="1">
          <reference field="0" count="0"/>
        </references>
      </pivotArea>
    </format>
    <format dxfId="546">
      <pivotArea dataOnly="0" labelOnly="1" grandRow="1" outline="0" fieldPosition="0"/>
    </format>
    <format dxfId="545">
      <pivotArea dataOnly="0" labelOnly="1" grandCol="1" outline="0" fieldPosition="0"/>
    </format>
    <format dxfId="544">
      <pivotArea outline="0" collapsedLevelsAreSubtotals="1" fieldPosition="0"/>
    </format>
  </formats>
  <chartFormats count="7"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B02334-A98E-4858-BA3C-740718FE250A}" name="Tabela dinâmica8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7" rowHeaderCaption="Equipamentos" colHeaderCaption="">
  <location ref="R33:S49" firstHeaderRow="1" firstDataRow="1" firstDataCol="1" rowPageCount="1" colPageCount="1"/>
  <pivotFields count="34">
    <pivotField axis="axisRow" compact="0" outline="0" subtotalTop="0" showAll="0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x="10"/>
        <item x="8"/>
        <item x="14"/>
        <item x="0"/>
        <item x="13"/>
        <item t="default" sd="0"/>
      </items>
    </pivotField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1"/>
        <item x="0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1">
    <pageField fld="25" item="1" hier="-1"/>
  </pageFields>
  <dataFields count="1">
    <dataField name="Contagem de Cod. Material" fld="3" subtotal="count" baseField="0" baseItem="0"/>
  </dataFields>
  <formats count="14">
    <format dxfId="566">
      <pivotArea type="all" dataOnly="0" outline="0" fieldPosition="0"/>
    </format>
    <format dxfId="565">
      <pivotArea outline="0" collapsedLevelsAreSubtotals="1" fieldPosition="0"/>
    </format>
    <format dxfId="564">
      <pivotArea type="origin" dataOnly="0" labelOnly="1" outline="0" fieldPosition="0"/>
    </format>
    <format dxfId="563">
      <pivotArea type="topRight" dataOnly="0" labelOnly="1" outline="0" fieldPosition="0"/>
    </format>
    <format dxfId="562">
      <pivotArea field="0" type="button" dataOnly="0" labelOnly="1" outline="0" axis="axisRow" fieldPosition="0"/>
    </format>
    <format dxfId="561">
      <pivotArea dataOnly="0" labelOnly="1" fieldPosition="0">
        <references count="1">
          <reference field="0" count="0"/>
        </references>
      </pivotArea>
    </format>
    <format dxfId="560">
      <pivotArea dataOnly="0" labelOnly="1" grandRow="1" outline="0" fieldPosition="0"/>
    </format>
    <format dxfId="559">
      <pivotArea dataOnly="0" labelOnly="1" grandCol="1" outline="0" fieldPosition="0"/>
    </format>
    <format dxfId="558">
      <pivotArea type="all" dataOnly="0" outline="0" fieldPosition="0"/>
    </format>
    <format dxfId="557">
      <pivotArea outline="0" collapsedLevelsAreSubtotals="1" fieldPosition="0"/>
    </format>
    <format dxfId="556">
      <pivotArea field="0" type="button" dataOnly="0" labelOnly="1" outline="0" axis="axisRow" fieldPosition="0"/>
    </format>
    <format dxfId="555">
      <pivotArea dataOnly="0" labelOnly="1" outline="0" fieldPosition="0">
        <references count="1">
          <reference field="0" count="0"/>
        </references>
      </pivotArea>
    </format>
    <format dxfId="554">
      <pivotArea dataOnly="0" labelOnly="1" grandRow="1" outline="0" fieldPosition="0"/>
    </format>
    <format dxfId="553">
      <pivotArea dataOnly="0" labelOnly="1" outline="0" axis="axisValues" fieldPosition="0"/>
    </format>
  </formats>
  <chartFormats count="1"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4AF014-97B0-4182-A5B8-37F124CC571A}" name="Tabela dinâmica4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9" rowHeaderCaption="Equipamentos" colHeaderCaption="">
  <location ref="J249:K256" firstHeaderRow="1" firstDataRow="1" firstDataCol="1" rowPageCount="1" colPageCount="1"/>
  <pivotFields count="34">
    <pivotField compact="0" outline="0" subtotalTop="0" showAll="0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x="10"/>
        <item x="8"/>
        <item x="14"/>
        <item x="0"/>
        <item x="13"/>
        <item t="default" sd="0"/>
      </items>
    </pivotField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axis="axisPage" compact="0" outline="0" subtotalTop="0" showAll="0">
      <items count="3">
        <item x="1"/>
        <item x="0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 sortType="descending">
      <items count="11">
        <item h="1" x="3"/>
        <item x="5"/>
        <item x="2"/>
        <item x="7"/>
        <item x="0"/>
        <item x="1"/>
        <item x="4"/>
        <item h="1" x="6"/>
        <item h="1" x="8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24"/>
  </rowFields>
  <rowItems count="7">
    <i>
      <x v="6"/>
    </i>
    <i>
      <x v="5"/>
    </i>
    <i>
      <x v="4"/>
    </i>
    <i>
      <x v="2"/>
    </i>
    <i>
      <x v="1"/>
    </i>
    <i>
      <x v="3"/>
    </i>
    <i t="grand">
      <x/>
    </i>
  </rowItems>
  <colItems count="1">
    <i/>
  </colItems>
  <pageFields count="1">
    <pageField fld="5" item="1" hier="-1"/>
  </pageFields>
  <dataFields count="1">
    <dataField name="Contagem de Descrição" fld="4" subtotal="count" baseField="0" baseItem="0"/>
  </dataFields>
  <formats count="12">
    <format dxfId="578">
      <pivotArea type="all" dataOnly="0" outline="0" fieldPosition="0"/>
    </format>
    <format dxfId="577">
      <pivotArea outline="0" collapsedLevelsAreSubtotals="1" fieldPosition="0"/>
    </format>
    <format dxfId="576">
      <pivotArea type="origin" dataOnly="0" labelOnly="1" outline="0" fieldPosition="0"/>
    </format>
    <format dxfId="575">
      <pivotArea type="topRight" dataOnly="0" labelOnly="1" outline="0" fieldPosition="0"/>
    </format>
    <format dxfId="574">
      <pivotArea field="0" type="button" dataOnly="0" labelOnly="1" outline="0"/>
    </format>
    <format dxfId="573">
      <pivotArea dataOnly="0" labelOnly="1" grandRow="1" outline="0" fieldPosition="0"/>
    </format>
    <format dxfId="572">
      <pivotArea dataOnly="0" labelOnly="1" grandCol="1" outline="0" fieldPosition="0"/>
    </format>
    <format dxfId="571">
      <pivotArea type="all" dataOnly="0" outline="0" fieldPosition="0"/>
    </format>
    <format dxfId="570">
      <pivotArea outline="0" collapsedLevelsAreSubtotals="1" fieldPosition="0"/>
    </format>
    <format dxfId="569">
      <pivotArea field="0" type="button" dataOnly="0" labelOnly="1" outline="0"/>
    </format>
    <format dxfId="568">
      <pivotArea dataOnly="0" labelOnly="1" grandRow="1" outline="0" fieldPosition="0"/>
    </format>
    <format dxfId="567">
      <pivotArea dataOnly="0" labelOnly="1" outline="0" axis="axisValues" fieldPosition="0"/>
    </format>
  </formats>
  <chartFormats count="8"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9">
      <pivotArea type="data" outline="0" fieldPosition="0">
        <references count="2">
          <reference field="4294967294" count="1" selected="0">
            <x v="0"/>
          </reference>
          <reference field="24" count="1" selected="0">
            <x v="6"/>
          </reference>
        </references>
      </pivotArea>
    </chartFormat>
    <chartFormat chart="18" format="10">
      <pivotArea type="data" outline="0" fieldPosition="0">
        <references count="2">
          <reference field="4294967294" count="1" selected="0">
            <x v="0"/>
          </reference>
          <reference field="24" count="1" selected="0">
            <x v="5"/>
          </reference>
        </references>
      </pivotArea>
    </chartFormat>
    <chartFormat chart="18" format="11">
      <pivotArea type="data" outline="0" fieldPosition="0">
        <references count="2">
          <reference field="4294967294" count="1" selected="0">
            <x v="0"/>
          </reference>
          <reference field="24" count="1" selected="0">
            <x v="4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18" format="14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B7254-FED0-4B3E-BFF8-9DB85308880F}" name="Tabela dinâmica16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9" rowHeaderCaption="Equipamentos" colHeaderCaption="">
  <location ref="AC251:AD259" firstHeaderRow="1" firstDataRow="1" firstDataCol="1"/>
  <pivotFields count="34">
    <pivotField compact="0" outline="0" subtotalTop="0" showAll="0">
      <items count="16">
        <item sd="0" x="5"/>
        <item sd="0" x="2"/>
        <item sd="0" x="4"/>
        <item sd="0" x="3"/>
        <item sd="0" x="6"/>
        <item sd="0" x="1"/>
        <item sd="0" x="9"/>
        <item sd="0" x="12"/>
        <item sd="0" x="7"/>
        <item sd="0" x="11"/>
        <item x="10"/>
        <item x="8"/>
        <item x="14"/>
        <item x="0"/>
        <item x="13"/>
        <item t="default" sd="0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>
      <items count="8">
        <item x="6"/>
        <item x="5"/>
        <item x="1"/>
        <item x="4"/>
        <item x="2"/>
        <item x="0"/>
        <item x="3"/>
        <item t="default"/>
      </items>
    </pivotField>
  </pivotFields>
  <rowFields count="1">
    <field x="3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Valor Última Compra" fld="20" baseField="33" baseItem="0" numFmtId="165"/>
  </dataFields>
  <formats count="13">
    <format dxfId="591">
      <pivotArea type="all" dataOnly="0" outline="0" fieldPosition="0"/>
    </format>
    <format dxfId="590">
      <pivotArea outline="0" collapsedLevelsAreSubtotals="1" fieldPosition="0"/>
    </format>
    <format dxfId="589">
      <pivotArea type="origin" dataOnly="0" labelOnly="1" outline="0" fieldPosition="0"/>
    </format>
    <format dxfId="588">
      <pivotArea type="topRight" dataOnly="0" labelOnly="1" outline="0" fieldPosition="0"/>
    </format>
    <format dxfId="587">
      <pivotArea field="0" type="button" dataOnly="0" labelOnly="1" outline="0"/>
    </format>
    <format dxfId="586">
      <pivotArea dataOnly="0" labelOnly="1" grandRow="1" outline="0" fieldPosition="0"/>
    </format>
    <format dxfId="585">
      <pivotArea dataOnly="0" labelOnly="1" grandCol="1" outline="0" fieldPosition="0"/>
    </format>
    <format dxfId="584">
      <pivotArea type="all" dataOnly="0" outline="0" fieldPosition="0"/>
    </format>
    <format dxfId="583">
      <pivotArea outline="0" collapsedLevelsAreSubtotals="1" fieldPosition="0"/>
    </format>
    <format dxfId="582">
      <pivotArea field="0" type="button" dataOnly="0" labelOnly="1" outline="0"/>
    </format>
    <format dxfId="581">
      <pivotArea dataOnly="0" labelOnly="1" grandRow="1" outline="0" fieldPosition="0"/>
    </format>
    <format dxfId="580">
      <pivotArea dataOnly="0" labelOnly="1" outline="0" axis="axisValues" fieldPosition="0"/>
    </format>
    <format dxfId="579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6E37D0-B506-4305-9C4E-DC5C4A3DF5E7}" name="Tabela dinâmica22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7" rowHeaderCaption="Equipamentos" colHeaderCaption="">
  <location ref="M38:N49" firstHeaderRow="1" firstDataRow="1" firstDataCol="1"/>
  <pivotFields count="34">
    <pivotField axis="axisRow" compact="0" outline="0" subtotalTop="0" showAll="0" sortType="descending">
      <items count="16">
        <item x="5"/>
        <item x="2"/>
        <item x="4"/>
        <item x="3"/>
        <item x="6"/>
        <item x="1"/>
        <item x="9"/>
        <item x="12"/>
        <item x="7"/>
        <item x="11"/>
        <item h="1" x="10"/>
        <item h="1" x="8"/>
        <item h="1" x="14"/>
        <item h="1" x="0"/>
        <item h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0"/>
  </rowFields>
  <rowItems count="11">
    <i>
      <x/>
    </i>
    <i>
      <x v="2"/>
    </i>
    <i>
      <x v="4"/>
    </i>
    <i>
      <x v="9"/>
    </i>
    <i>
      <x v="3"/>
    </i>
    <i>
      <x v="1"/>
    </i>
    <i>
      <x v="6"/>
    </i>
    <i>
      <x v="5"/>
    </i>
    <i>
      <x v="7"/>
    </i>
    <i>
      <x v="8"/>
    </i>
    <i t="grand">
      <x/>
    </i>
  </rowItems>
  <colItems count="1">
    <i/>
  </colItems>
  <dataFields count="1">
    <dataField name="Soma de Valor Última Compra" fld="20" baseField="0" baseItem="0" numFmtId="165"/>
  </dataFields>
  <formats count="9">
    <format dxfId="600">
      <pivotArea type="all" dataOnly="0" outline="0" fieldPosition="0"/>
    </format>
    <format dxfId="599">
      <pivotArea outline="0" collapsedLevelsAreSubtotals="1" fieldPosition="0"/>
    </format>
    <format dxfId="598">
      <pivotArea type="origin" dataOnly="0" labelOnly="1" outline="0" fieldPosition="0"/>
    </format>
    <format dxfId="597">
      <pivotArea type="topRight" dataOnly="0" labelOnly="1" outline="0" fieldPosition="0"/>
    </format>
    <format dxfId="596">
      <pivotArea field="0" type="button" dataOnly="0" labelOnly="1" outline="0" axis="axisRow" fieldPosition="0"/>
    </format>
    <format dxfId="595">
      <pivotArea dataOnly="0" labelOnly="1" fieldPosition="0">
        <references count="1">
          <reference field="0" count="0"/>
        </references>
      </pivotArea>
    </format>
    <format dxfId="594">
      <pivotArea dataOnly="0" labelOnly="1" grandRow="1" outline="0" fieldPosition="0"/>
    </format>
    <format dxfId="593">
      <pivotArea dataOnly="0" labelOnly="1" grandCol="1" outline="0" fieldPosition="0"/>
    </format>
    <format dxfId="592">
      <pivotArea outline="0" collapsedLevelsAreSubtotals="1" fieldPosition="0"/>
    </format>
  </formats>
  <chartFormats count="2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F85AC4-0DFF-4E97-813B-9855CA7F12C9}" name="Tabela dinâmica9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27" rowHeaderCaption="Equipamentos" colHeaderCaption="">
  <location ref="I79:K202" firstHeaderRow="1" firstDataRow="1" firstDataCol="2" rowPageCount="1" colPageCount="1"/>
  <pivotFields count="34">
    <pivotField axis="axisRow" compact="0" outline="0" subtotalTop="0" showAll="0">
      <items count="16">
        <item x="5"/>
        <item x="2"/>
        <item x="4"/>
        <item x="3"/>
        <item x="6"/>
        <item x="1"/>
        <item x="9"/>
        <item x="12"/>
        <item x="7"/>
        <item x="11"/>
        <item x="10"/>
        <item x="8"/>
        <item x="14"/>
        <item x="0"/>
        <item x="13"/>
        <item t="default"/>
      </items>
    </pivotField>
    <pivotField compact="0" outline="0" subtotalTop="0" showAll="0"/>
    <pivotField axis="axisRow" compact="0" outline="0" subtotalTop="0" showAll="0">
      <items count="184">
        <item x="114"/>
        <item x="53"/>
        <item x="69"/>
        <item x="85"/>
        <item x="54"/>
        <item x="1"/>
        <item x="75"/>
        <item x="104"/>
        <item x="138"/>
        <item x="155"/>
        <item x="157"/>
        <item x="105"/>
        <item x="46"/>
        <item sd="0" x="81"/>
        <item sd="0" x="110"/>
        <item sd="0" x="15"/>
        <item sd="0" x="43"/>
        <item sd="0" x="44"/>
        <item sd="0" x="39"/>
        <item sd="0" x="20"/>
        <item x="82"/>
        <item sd="0" x="123"/>
        <item sd="0" x="13"/>
        <item sd="0" x="163"/>
        <item sd="0" x="83"/>
        <item sd="0" x="107"/>
        <item sd="0" x="111"/>
        <item sd="0" x="112"/>
        <item sd="0" x="50"/>
        <item sd="0" x="162"/>
        <item x="160"/>
        <item x="51"/>
        <item sd="0" x="30"/>
        <item x="19"/>
        <item x="26"/>
        <item x="68"/>
        <item x="65"/>
        <item x="66"/>
        <item x="124"/>
        <item x="67"/>
        <item x="141"/>
        <item x="79"/>
        <item sd="0" x="73"/>
        <item x="161"/>
        <item x="74"/>
        <item x="7"/>
        <item x="4"/>
        <item x="70"/>
        <item x="87"/>
        <item x="35"/>
        <item x="159"/>
        <item x="17"/>
        <item x="8"/>
        <item x="9"/>
        <item x="78"/>
        <item x="136"/>
        <item x="2"/>
        <item x="71"/>
        <item x="6"/>
        <item x="72"/>
        <item x="77"/>
        <item x="101"/>
        <item x="109"/>
        <item x="103"/>
        <item x="5"/>
        <item x="152"/>
        <item sd="0" x="134"/>
        <item x="135"/>
        <item x="132"/>
        <item x="151"/>
        <item x="146"/>
        <item x="47"/>
        <item sd="0" x="11"/>
        <item x="144"/>
        <item x="18"/>
        <item x="158"/>
        <item sd="0" x="156"/>
        <item x="36"/>
        <item x="137"/>
        <item x="40"/>
        <item x="148"/>
        <item x="84"/>
        <item x="12"/>
        <item x="24"/>
        <item x="3"/>
        <item x="133"/>
        <item x="55"/>
        <item x="56"/>
        <item x="57"/>
        <item x="58"/>
        <item x="62"/>
        <item x="63"/>
        <item x="88"/>
        <item x="165"/>
        <item x="166"/>
        <item x="167"/>
        <item x="22"/>
        <item x="139"/>
        <item x="14"/>
        <item x="16"/>
        <item x="41"/>
        <item x="33"/>
        <item x="10"/>
        <item x="31"/>
        <item x="86"/>
        <item x="28"/>
        <item x="23"/>
        <item x="125"/>
        <item x="127"/>
        <item x="61"/>
        <item x="34"/>
        <item x="168"/>
        <item x="169"/>
        <item x="59"/>
        <item x="25"/>
        <item x="97"/>
        <item x="27"/>
        <item x="145"/>
        <item x="149"/>
        <item x="170"/>
        <item x="171"/>
        <item x="173"/>
        <item x="21"/>
        <item x="37"/>
        <item x="99"/>
        <item x="116"/>
        <item x="102"/>
        <item x="172"/>
        <item x="174"/>
        <item x="80"/>
        <item x="122"/>
        <item x="48"/>
        <item x="176"/>
        <item x="42"/>
        <item x="49"/>
        <item x="96"/>
        <item x="115"/>
        <item x="121"/>
        <item x="108"/>
        <item x="64"/>
        <item x="140"/>
        <item x="38"/>
        <item x="147"/>
        <item x="175"/>
        <item x="179"/>
        <item x="178"/>
        <item x="92"/>
        <item x="29"/>
        <item x="177"/>
        <item x="45"/>
        <item x="98"/>
        <item x="153"/>
        <item x="128"/>
        <item x="129"/>
        <item x="76"/>
        <item x="150"/>
        <item x="113"/>
        <item x="89"/>
        <item x="93"/>
        <item x="94"/>
        <item x="0"/>
        <item x="90"/>
        <item x="95"/>
        <item x="126"/>
        <item x="164"/>
        <item x="131"/>
        <item x="118"/>
        <item x="119"/>
        <item x="180"/>
        <item x="100"/>
        <item x="52"/>
        <item x="120"/>
        <item x="117"/>
        <item x="60"/>
        <item x="106"/>
        <item x="154"/>
        <item x="130"/>
        <item x="143"/>
        <item x="181"/>
        <item x="32"/>
        <item x="91"/>
        <item x="142"/>
        <item x="18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1"/>
        <item x="0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2">
    <field x="0"/>
    <field x="2"/>
  </rowFields>
  <rowItems count="123">
    <i>
      <x/>
      <x v="12"/>
    </i>
    <i r="1">
      <x v="13"/>
    </i>
    <i r="1">
      <x v="15"/>
    </i>
    <i r="1">
      <x v="17"/>
    </i>
    <i r="1">
      <x v="18"/>
    </i>
    <i r="1">
      <x v="19"/>
    </i>
    <i r="1">
      <x v="28"/>
    </i>
    <i r="1">
      <x v="29"/>
    </i>
    <i r="1">
      <x v="71"/>
    </i>
    <i r="1">
      <x v="98"/>
    </i>
    <i r="1">
      <x v="107"/>
    </i>
    <i r="1">
      <x v="116"/>
    </i>
    <i r="1">
      <x v="122"/>
    </i>
    <i r="1">
      <x v="124"/>
    </i>
    <i r="1">
      <x v="137"/>
    </i>
    <i r="1">
      <x v="138"/>
    </i>
    <i r="1">
      <x v="139"/>
    </i>
    <i r="1">
      <x v="145"/>
    </i>
    <i r="1">
      <x v="156"/>
    </i>
    <i r="1">
      <x v="157"/>
    </i>
    <i r="1">
      <x v="161"/>
    </i>
    <i r="1">
      <x v="164"/>
    </i>
    <i r="1">
      <x v="169"/>
    </i>
    <i r="1">
      <x v="171"/>
    </i>
    <i r="1">
      <x v="174"/>
    </i>
    <i r="1">
      <x v="178"/>
    </i>
    <i r="1">
      <x v="179"/>
    </i>
    <i r="1">
      <x v="180"/>
    </i>
    <i t="default">
      <x/>
    </i>
    <i>
      <x v="1"/>
      <x v="43"/>
    </i>
    <i r="1">
      <x v="45"/>
    </i>
    <i r="1">
      <x v="47"/>
    </i>
    <i r="1">
      <x v="49"/>
    </i>
    <i r="1">
      <x v="51"/>
    </i>
    <i r="1">
      <x v="55"/>
    </i>
    <i r="1">
      <x v="56"/>
    </i>
    <i r="1">
      <x v="57"/>
    </i>
    <i r="1">
      <x v="58"/>
    </i>
    <i r="1">
      <x v="59"/>
    </i>
    <i r="1">
      <x v="101"/>
    </i>
    <i r="1">
      <x v="126"/>
    </i>
    <i t="default">
      <x v="1"/>
    </i>
    <i>
      <x v="2"/>
      <x v="66"/>
    </i>
    <i r="1">
      <x v="67"/>
    </i>
    <i r="1">
      <x v="68"/>
    </i>
    <i r="1">
      <x v="69"/>
    </i>
    <i r="1">
      <x v="102"/>
    </i>
    <i r="1">
      <x v="140"/>
    </i>
    <i t="default">
      <x v="2"/>
    </i>
    <i>
      <x v="3"/>
      <x v="61"/>
    </i>
    <i r="1">
      <x v="63"/>
    </i>
    <i r="1">
      <x v="64"/>
    </i>
    <i r="1">
      <x v="65"/>
    </i>
    <i r="1">
      <x v="84"/>
    </i>
    <i r="1">
      <x v="108"/>
    </i>
    <i r="1">
      <x v="144"/>
    </i>
    <i r="1">
      <x v="173"/>
    </i>
    <i t="default">
      <x v="3"/>
    </i>
    <i>
      <x v="4"/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9"/>
    </i>
    <i r="1">
      <x v="40"/>
    </i>
    <i r="1">
      <x v="74"/>
    </i>
    <i r="1">
      <x v="83"/>
    </i>
    <i r="1">
      <x v="103"/>
    </i>
    <i r="1">
      <x v="106"/>
    </i>
    <i r="1">
      <x v="114"/>
    </i>
    <i r="1">
      <x v="131"/>
    </i>
    <i r="1">
      <x v="143"/>
    </i>
    <i r="1">
      <x v="149"/>
    </i>
    <i r="1">
      <x v="150"/>
    </i>
    <i r="1">
      <x v="165"/>
    </i>
    <i r="1">
      <x v="172"/>
    </i>
    <i r="1">
      <x v="175"/>
    </i>
    <i r="1">
      <x v="181"/>
    </i>
    <i r="1">
      <x v="182"/>
    </i>
    <i t="default">
      <x v="4"/>
    </i>
    <i>
      <x v="5"/>
      <x v="6"/>
    </i>
    <i r="1">
      <x v="7"/>
    </i>
    <i r="1">
      <x v="8"/>
    </i>
    <i r="1">
      <x v="9"/>
    </i>
    <i r="1">
      <x v="10"/>
    </i>
    <i r="1">
      <x v="78"/>
    </i>
    <i r="1">
      <x v="120"/>
    </i>
    <i r="1">
      <x v="125"/>
    </i>
    <i r="1">
      <x v="154"/>
    </i>
    <i r="1">
      <x v="155"/>
    </i>
    <i r="1">
      <x v="166"/>
    </i>
    <i r="1">
      <x v="167"/>
    </i>
    <i t="default">
      <x v="5"/>
    </i>
    <i>
      <x v="6"/>
      <x v="77"/>
    </i>
    <i t="default">
      <x v="6"/>
    </i>
    <i>
      <x v="7"/>
      <x v="135"/>
    </i>
    <i r="1">
      <x v="146"/>
    </i>
    <i r="1">
      <x v="158"/>
    </i>
    <i r="1">
      <x v="159"/>
    </i>
    <i r="1">
      <x v="162"/>
    </i>
    <i t="default">
      <x v="7"/>
    </i>
    <i>
      <x v="8"/>
      <x v="105"/>
    </i>
    <i r="1">
      <x v="110"/>
    </i>
    <i r="1">
      <x v="141"/>
    </i>
    <i r="1">
      <x v="142"/>
    </i>
    <i t="default">
      <x v="8"/>
    </i>
    <i>
      <x v="9"/>
      <x v="109"/>
    </i>
    <i t="default">
      <x v="9"/>
    </i>
    <i>
      <x v="10"/>
      <x v="134"/>
    </i>
    <i t="default">
      <x v="10"/>
    </i>
    <i>
      <x v="11"/>
      <x v="147"/>
    </i>
    <i t="default">
      <x v="11"/>
    </i>
    <i>
      <x v="12"/>
      <x v="148"/>
    </i>
    <i t="default">
      <x v="12"/>
    </i>
    <i>
      <x v="13"/>
      <x v="160"/>
    </i>
    <i t="default">
      <x v="13"/>
    </i>
    <i>
      <x v="14"/>
      <x v="176"/>
    </i>
    <i r="1">
      <x v="177"/>
    </i>
    <i t="default">
      <x v="14"/>
    </i>
    <i t="grand">
      <x/>
    </i>
  </rowItems>
  <colItems count="1">
    <i/>
  </colItems>
  <pageFields count="1">
    <pageField fld="25" item="1" hier="-1"/>
  </pageFields>
  <dataFields count="1">
    <dataField name="Contagem de Nr. Solicitação" fld="15" subtotal="count" baseField="2" baseItem="12"/>
  </dataFields>
  <formats count="9">
    <format dxfId="609">
      <pivotArea type="all" dataOnly="0" outline="0" fieldPosition="0"/>
    </format>
    <format dxfId="608">
      <pivotArea outline="0" collapsedLevelsAreSubtotals="1" fieldPosition="0"/>
    </format>
    <format dxfId="607">
      <pivotArea type="origin" dataOnly="0" labelOnly="1" outline="0" fieldPosition="0"/>
    </format>
    <format dxfId="606">
      <pivotArea type="topRight" dataOnly="0" labelOnly="1" outline="0" fieldPosition="0"/>
    </format>
    <format dxfId="605">
      <pivotArea field="0" type="button" dataOnly="0" labelOnly="1" outline="0" axis="axisRow" fieldPosition="0"/>
    </format>
    <format dxfId="604">
      <pivotArea dataOnly="0" labelOnly="1" fieldPosition="0">
        <references count="1">
          <reference field="0" count="0"/>
        </references>
      </pivotArea>
    </format>
    <format dxfId="603">
      <pivotArea dataOnly="0" labelOnly="1" grandRow="1" outline="0" fieldPosition="0"/>
    </format>
    <format dxfId="602">
      <pivotArea dataOnly="0" labelOnly="1" grandCol="1" outline="0" fieldPosition="0"/>
    </format>
    <format dxfId="601">
      <pivotArea outline="0" collapsedLevelsAreSubtotals="1" fieldPosition="0"/>
    </format>
  </formats>
  <chartFormats count="4"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58EE1F-DF6A-4C1E-8E55-047AB95C090A}" name="Tabela dinâmica5" cacheId="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17" rowHeaderCaption="Equipamentos" colHeaderCaption="">
  <location ref="A68:C267" firstHeaderRow="1" firstDataRow="1" firstDataCol="2"/>
  <pivotFields count="34">
    <pivotField axis="axisRow" compact="0" outline="0" subtotalTop="0" showAll="0" sortType="descending">
      <items count="16">
        <item x="5"/>
        <item x="2"/>
        <item x="4"/>
        <item x="3"/>
        <item x="6"/>
        <item x="1"/>
        <item x="9"/>
        <item x="12"/>
        <item x="7"/>
        <item x="11"/>
        <item x="10"/>
        <item x="8"/>
        <item x="14"/>
        <item x="0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/>
    <pivotField axis="axisRow" compact="0" outline="0" subtotalTop="0" showAll="0">
      <items count="184">
        <item x="114"/>
        <item x="53"/>
        <item x="69"/>
        <item x="85"/>
        <item x="54"/>
        <item x="1"/>
        <item x="75"/>
        <item x="104"/>
        <item x="138"/>
        <item x="155"/>
        <item x="157"/>
        <item x="105"/>
        <item x="46"/>
        <item sd="0" x="81"/>
        <item sd="0" x="110"/>
        <item sd="0" x="15"/>
        <item sd="0" x="43"/>
        <item sd="0" x="44"/>
        <item sd="0" x="39"/>
        <item sd="0" x="20"/>
        <item x="82"/>
        <item sd="0" x="123"/>
        <item sd="0" x="13"/>
        <item sd="0" x="163"/>
        <item sd="0" x="83"/>
        <item sd="0" x="107"/>
        <item sd="0" x="111"/>
        <item sd="0" x="112"/>
        <item sd="0" x="50"/>
        <item sd="0" x="162"/>
        <item x="160"/>
        <item x="51"/>
        <item sd="0" x="30"/>
        <item x="19"/>
        <item x="26"/>
        <item x="68"/>
        <item x="65"/>
        <item x="66"/>
        <item x="124"/>
        <item x="67"/>
        <item x="141"/>
        <item x="79"/>
        <item sd="0" x="73"/>
        <item x="161"/>
        <item x="74"/>
        <item x="7"/>
        <item x="4"/>
        <item x="70"/>
        <item x="87"/>
        <item x="35"/>
        <item x="159"/>
        <item x="17"/>
        <item x="8"/>
        <item x="9"/>
        <item x="78"/>
        <item x="136"/>
        <item x="2"/>
        <item x="71"/>
        <item x="6"/>
        <item x="72"/>
        <item x="77"/>
        <item x="101"/>
        <item x="109"/>
        <item x="103"/>
        <item x="5"/>
        <item x="152"/>
        <item sd="0" x="134"/>
        <item x="135"/>
        <item x="132"/>
        <item x="151"/>
        <item x="146"/>
        <item x="47"/>
        <item sd="0" x="11"/>
        <item x="144"/>
        <item x="18"/>
        <item x="158"/>
        <item sd="0" x="156"/>
        <item x="36"/>
        <item x="137"/>
        <item x="40"/>
        <item x="148"/>
        <item x="84"/>
        <item x="12"/>
        <item x="24"/>
        <item x="3"/>
        <item x="133"/>
        <item x="55"/>
        <item x="56"/>
        <item x="57"/>
        <item x="58"/>
        <item x="62"/>
        <item x="63"/>
        <item x="88"/>
        <item x="165"/>
        <item x="166"/>
        <item x="167"/>
        <item x="22"/>
        <item x="139"/>
        <item x="14"/>
        <item x="16"/>
        <item x="41"/>
        <item x="33"/>
        <item x="10"/>
        <item x="31"/>
        <item x="86"/>
        <item x="28"/>
        <item x="23"/>
        <item x="125"/>
        <item x="127"/>
        <item x="61"/>
        <item x="34"/>
        <item x="168"/>
        <item x="169"/>
        <item x="59"/>
        <item x="25"/>
        <item x="97"/>
        <item x="27"/>
        <item x="145"/>
        <item x="149"/>
        <item x="170"/>
        <item x="171"/>
        <item x="173"/>
        <item x="21"/>
        <item x="37"/>
        <item x="99"/>
        <item x="116"/>
        <item x="102"/>
        <item x="172"/>
        <item x="174"/>
        <item x="80"/>
        <item x="122"/>
        <item x="48"/>
        <item x="176"/>
        <item x="42"/>
        <item x="49"/>
        <item x="96"/>
        <item x="115"/>
        <item x="121"/>
        <item x="108"/>
        <item x="64"/>
        <item x="140"/>
        <item x="38"/>
        <item x="147"/>
        <item x="175"/>
        <item x="179"/>
        <item x="178"/>
        <item x="92"/>
        <item x="29"/>
        <item x="177"/>
        <item x="45"/>
        <item x="98"/>
        <item x="153"/>
        <item x="128"/>
        <item x="129"/>
        <item x="76"/>
        <item x="150"/>
        <item x="113"/>
        <item x="89"/>
        <item x="93"/>
        <item x="94"/>
        <item x="0"/>
        <item x="90"/>
        <item x="95"/>
        <item x="126"/>
        <item x="164"/>
        <item x="131"/>
        <item x="118"/>
        <item x="119"/>
        <item x="180"/>
        <item x="100"/>
        <item x="52"/>
        <item x="120"/>
        <item x="117"/>
        <item x="60"/>
        <item x="106"/>
        <item x="154"/>
        <item x="130"/>
        <item x="143"/>
        <item x="181"/>
        <item x="32"/>
        <item x="91"/>
        <item x="142"/>
        <item x="18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2">
    <field x="0"/>
    <field x="2"/>
  </rowFields>
  <rowItems count="199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71"/>
    </i>
    <i r="1">
      <x v="72"/>
    </i>
    <i r="1">
      <x v="79"/>
    </i>
    <i r="1">
      <x v="80"/>
    </i>
    <i r="1">
      <x v="81"/>
    </i>
    <i r="1">
      <x v="82"/>
    </i>
    <i r="1">
      <x v="98"/>
    </i>
    <i r="1">
      <x v="99"/>
    </i>
    <i r="1">
      <x v="100"/>
    </i>
    <i r="1">
      <x v="104"/>
    </i>
    <i r="1">
      <x v="107"/>
    </i>
    <i r="1">
      <x v="111"/>
    </i>
    <i r="1">
      <x v="113"/>
    </i>
    <i r="1">
      <x v="115"/>
    </i>
    <i r="1">
      <x v="116"/>
    </i>
    <i r="1">
      <x v="122"/>
    </i>
    <i r="1">
      <x v="124"/>
    </i>
    <i r="1">
      <x v="128"/>
    </i>
    <i r="1">
      <x v="133"/>
    </i>
    <i r="1">
      <x v="136"/>
    </i>
    <i r="1">
      <x v="137"/>
    </i>
    <i r="1">
      <x v="138"/>
    </i>
    <i r="1">
      <x v="139"/>
    </i>
    <i r="1">
      <x v="145"/>
    </i>
    <i r="1">
      <x v="156"/>
    </i>
    <i r="1">
      <x v="157"/>
    </i>
    <i r="1">
      <x v="161"/>
    </i>
    <i r="1">
      <x v="164"/>
    </i>
    <i r="1">
      <x v="169"/>
    </i>
    <i r="1">
      <x v="170"/>
    </i>
    <i r="1">
      <x v="171"/>
    </i>
    <i r="1">
      <x v="174"/>
    </i>
    <i r="1">
      <x v="178"/>
    </i>
    <i r="1">
      <x v="179"/>
    </i>
    <i r="1">
      <x v="180"/>
    </i>
    <i t="default">
      <x/>
    </i>
    <i>
      <x v="2"/>
      <x v="66"/>
    </i>
    <i r="1">
      <x v="67"/>
    </i>
    <i r="1">
      <x v="68"/>
    </i>
    <i r="1">
      <x v="69"/>
    </i>
    <i r="1">
      <x v="85"/>
    </i>
    <i r="1">
      <x v="102"/>
    </i>
    <i r="1">
      <x v="140"/>
    </i>
    <i t="default">
      <x v="2"/>
    </i>
    <i>
      <x v="4"/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73"/>
    </i>
    <i r="1">
      <x v="74"/>
    </i>
    <i r="1">
      <x v="83"/>
    </i>
    <i r="1">
      <x v="96"/>
    </i>
    <i r="1">
      <x v="97"/>
    </i>
    <i r="1">
      <x v="103"/>
    </i>
    <i r="1">
      <x v="106"/>
    </i>
    <i r="1">
      <x v="114"/>
    </i>
    <i r="1">
      <x v="119"/>
    </i>
    <i r="1">
      <x v="130"/>
    </i>
    <i r="1">
      <x v="131"/>
    </i>
    <i r="1">
      <x v="143"/>
    </i>
    <i r="1">
      <x v="149"/>
    </i>
    <i r="1">
      <x v="150"/>
    </i>
    <i r="1">
      <x v="165"/>
    </i>
    <i r="1">
      <x v="172"/>
    </i>
    <i r="1">
      <x v="175"/>
    </i>
    <i r="1">
      <x v="181"/>
    </i>
    <i r="1">
      <x v="182"/>
    </i>
    <i t="default">
      <x v="4"/>
    </i>
    <i>
      <x v="9"/>
      <x v="109"/>
    </i>
    <i t="default">
      <x v="9"/>
    </i>
    <i>
      <x v="13"/>
      <x v="160"/>
    </i>
    <i t="default">
      <x v="13"/>
    </i>
    <i>
      <x v="3"/>
      <x v="61"/>
    </i>
    <i r="1">
      <x v="62"/>
    </i>
    <i r="1">
      <x v="63"/>
    </i>
    <i r="1">
      <x v="64"/>
    </i>
    <i r="1">
      <x v="65"/>
    </i>
    <i r="1">
      <x v="75"/>
    </i>
    <i r="1">
      <x v="84"/>
    </i>
    <i r="1">
      <x v="108"/>
    </i>
    <i r="1">
      <x v="117"/>
    </i>
    <i r="1">
      <x v="129"/>
    </i>
    <i r="1">
      <x v="132"/>
    </i>
    <i r="1">
      <x v="144"/>
    </i>
    <i r="1">
      <x v="173"/>
    </i>
    <i t="default">
      <x v="3"/>
    </i>
    <i>
      <x v="1"/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101"/>
    </i>
    <i r="1">
      <x v="126"/>
    </i>
    <i t="default">
      <x v="1"/>
    </i>
    <i>
      <x v="6"/>
      <x v="77"/>
    </i>
    <i t="default">
      <x v="6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70"/>
    </i>
    <i r="1">
      <x v="78"/>
    </i>
    <i r="1">
      <x v="118"/>
    </i>
    <i r="1">
      <x v="120"/>
    </i>
    <i r="1">
      <x v="125"/>
    </i>
    <i r="1">
      <x v="151"/>
    </i>
    <i r="1">
      <x v="152"/>
    </i>
    <i r="1">
      <x v="153"/>
    </i>
    <i r="1">
      <x v="154"/>
    </i>
    <i r="1">
      <x v="155"/>
    </i>
    <i r="1">
      <x v="163"/>
    </i>
    <i r="1">
      <x v="166"/>
    </i>
    <i r="1">
      <x v="167"/>
    </i>
    <i t="default">
      <x v="5"/>
    </i>
    <i>
      <x v="10"/>
      <x v="134"/>
    </i>
    <i r="1">
      <x v="168"/>
    </i>
    <i t="default">
      <x v="10"/>
    </i>
    <i>
      <x v="7"/>
      <x v="76"/>
    </i>
    <i r="1">
      <x v="112"/>
    </i>
    <i r="1">
      <x v="135"/>
    </i>
    <i r="1">
      <x v="146"/>
    </i>
    <i r="1">
      <x v="158"/>
    </i>
    <i r="1">
      <x v="159"/>
    </i>
    <i r="1">
      <x v="162"/>
    </i>
    <i t="default">
      <x v="7"/>
    </i>
    <i>
      <x v="8"/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105"/>
    </i>
    <i r="1">
      <x v="110"/>
    </i>
    <i r="1">
      <x v="121"/>
    </i>
    <i r="1">
      <x v="123"/>
    </i>
    <i r="1">
      <x v="127"/>
    </i>
    <i r="1">
      <x v="141"/>
    </i>
    <i r="1">
      <x v="142"/>
    </i>
    <i t="default">
      <x v="8"/>
    </i>
    <i>
      <x v="11"/>
      <x v="147"/>
    </i>
    <i t="default">
      <x v="11"/>
    </i>
    <i>
      <x v="14"/>
      <x v="176"/>
    </i>
    <i r="1">
      <x v="177"/>
    </i>
    <i t="default">
      <x v="14"/>
    </i>
    <i>
      <x v="12"/>
      <x v="148"/>
    </i>
    <i t="default">
      <x v="12"/>
    </i>
    <i t="grand">
      <x/>
    </i>
  </rowItems>
  <colItems count="1">
    <i/>
  </colItems>
  <dataFields count="1">
    <dataField name="Soma de Valor Última Compra" fld="20" baseField="0" baseItem="0" numFmtId="165"/>
  </dataFields>
  <formats count="9">
    <format dxfId="618">
      <pivotArea type="all" dataOnly="0" outline="0" fieldPosition="0"/>
    </format>
    <format dxfId="617">
      <pivotArea outline="0" collapsedLevelsAreSubtotals="1" fieldPosition="0"/>
    </format>
    <format dxfId="616">
      <pivotArea type="origin" dataOnly="0" labelOnly="1" outline="0" fieldPosition="0"/>
    </format>
    <format dxfId="615">
      <pivotArea type="topRight" dataOnly="0" labelOnly="1" outline="0" fieldPosition="0"/>
    </format>
    <format dxfId="614">
      <pivotArea field="0" type="button" dataOnly="0" labelOnly="1" outline="0" axis="axisRow" fieldPosition="0"/>
    </format>
    <format dxfId="613">
      <pivotArea dataOnly="0" labelOnly="1" fieldPosition="0">
        <references count="1">
          <reference field="0" count="0"/>
        </references>
      </pivotArea>
    </format>
    <format dxfId="612">
      <pivotArea dataOnly="0" labelOnly="1" grandRow="1" outline="0" fieldPosition="0"/>
    </format>
    <format dxfId="611">
      <pivotArea dataOnly="0" labelOnly="1" grandCol="1" outline="0" fieldPosition="0"/>
    </format>
    <format dxfId="610">
      <pivotArea outline="0" collapsedLevelsAreSubtotals="1" fieldPosition="0"/>
    </format>
  </formats>
  <chartFormats count="2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A41AC1-2CDB-464D-86C2-71ADAF4236E7}" name="Tabela dinâmica15" cacheId="3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5" rowHeaderCaption="Equipamentos" colHeaderCaption="">
  <location ref="B3:C1251" firstHeaderRow="1" firstDataRow="1" firstDataCol="1" rowPageCount="1" colPageCount="1"/>
  <pivotFields count="34">
    <pivotField axis="axisRow" showAll="0" defaultSubtotal="0">
      <items count="15">
        <item x="10"/>
        <item x="11"/>
        <item x="5"/>
        <item x="2"/>
        <item x="4"/>
        <item x="0"/>
        <item x="12"/>
        <item x="8"/>
        <item x="3"/>
        <item x="9"/>
        <item x="7"/>
        <item x="14"/>
        <item x="6"/>
        <item x="1"/>
        <item x="13"/>
      </items>
    </pivotField>
    <pivotField showAll="0" defaultSubtotal="0"/>
    <pivotField axis="axisRow" showAll="0" sortType="ascending" defaultSubtotal="0">
      <items count="183">
        <item x="114"/>
        <item x="116"/>
        <item x="53"/>
        <item x="69"/>
        <item x="85"/>
        <item x="54"/>
        <item x="1"/>
        <item x="146"/>
        <item x="75"/>
        <item x="150"/>
        <item x="126"/>
        <item x="76"/>
        <item x="119"/>
        <item x="171"/>
        <item x="104"/>
        <item x="138"/>
        <item x="128"/>
        <item x="153"/>
        <item x="155"/>
        <item x="137"/>
        <item x="157"/>
        <item x="149"/>
        <item x="105"/>
        <item x="118"/>
        <item x="46"/>
        <item x="81"/>
        <item x="47"/>
        <item x="110"/>
        <item x="52"/>
        <item x="40"/>
        <item x="15"/>
        <item x="97"/>
        <item x="86"/>
        <item x="21"/>
        <item x="43"/>
        <item x="14"/>
        <item x="44"/>
        <item x="27"/>
        <item x="39"/>
        <item x="108"/>
        <item x="20"/>
        <item x="82"/>
        <item x="59"/>
        <item x="113"/>
        <item x="91"/>
        <item x="106"/>
        <item x="123"/>
        <item x="125"/>
        <item x="120"/>
        <item x="89"/>
        <item x="148"/>
        <item x="99"/>
        <item x="13"/>
        <item x="42"/>
        <item x="163"/>
        <item x="90"/>
        <item x="84"/>
        <item x="16"/>
        <item x="83"/>
        <item x="100"/>
        <item x="178"/>
        <item x="41"/>
        <item x="174"/>
        <item x="11"/>
        <item x="181"/>
        <item x="164"/>
        <item x="121"/>
        <item x="32"/>
        <item x="107"/>
        <item x="111"/>
        <item x="112"/>
        <item x="50"/>
        <item x="12"/>
        <item x="168"/>
        <item x="162"/>
        <item x="115"/>
        <item x="175"/>
        <item x="160"/>
        <item x="51"/>
        <item x="30"/>
        <item x="31"/>
        <item x="144"/>
        <item x="18"/>
        <item x="98"/>
        <item x="48"/>
        <item x="19"/>
        <item x="26"/>
        <item x="68"/>
        <item x="65"/>
        <item x="22"/>
        <item x="122"/>
        <item x="66"/>
        <item x="117"/>
        <item x="124"/>
        <item x="24"/>
        <item x="67"/>
        <item x="23"/>
        <item x="141"/>
        <item x="154"/>
        <item x="182"/>
        <item x="131"/>
        <item x="142"/>
        <item x="79"/>
        <item x="45"/>
        <item x="139"/>
        <item x="170"/>
        <item x="73"/>
        <item x="161"/>
        <item x="74"/>
        <item x="7"/>
        <item x="4"/>
        <item x="70"/>
        <item x="87"/>
        <item x="35"/>
        <item x="159"/>
        <item x="17"/>
        <item x="8"/>
        <item x="9"/>
        <item x="78"/>
        <item x="136"/>
        <item x="2"/>
        <item x="71"/>
        <item x="6"/>
        <item x="72"/>
        <item x="77"/>
        <item x="101"/>
        <item x="109"/>
        <item x="176"/>
        <item x="3"/>
        <item x="103"/>
        <item x="5"/>
        <item x="80"/>
        <item x="179"/>
        <item x="127"/>
        <item x="60"/>
        <item x="152"/>
        <item x="158"/>
        <item x="145"/>
        <item x="134"/>
        <item x="135"/>
        <item x="132"/>
        <item x="133"/>
        <item x="151"/>
        <item x="156"/>
        <item x="96"/>
        <item x="92"/>
        <item x="93"/>
        <item x="94"/>
        <item x="95"/>
        <item x="169"/>
        <item x="55"/>
        <item x="56"/>
        <item x="57"/>
        <item x="58"/>
        <item x="62"/>
        <item x="63"/>
        <item x="34"/>
        <item x="88"/>
        <item x="165"/>
        <item x="166"/>
        <item x="167"/>
        <item x="147"/>
        <item x="173"/>
        <item x="172"/>
        <item x="38"/>
        <item x="49"/>
        <item x="0"/>
        <item x="130"/>
        <item x="180"/>
        <item x="61"/>
        <item x="64"/>
        <item x="33"/>
        <item x="102"/>
        <item x="10"/>
        <item x="140"/>
        <item x="28"/>
        <item x="37"/>
        <item x="177"/>
        <item x="25"/>
        <item x="129"/>
        <item x="29"/>
        <item x="36"/>
        <item x="143"/>
      </items>
    </pivotField>
    <pivotField showAll="0" defaultSubtotal="0"/>
    <pivotField axis="axisRow" showAll="0" defaultSubtotal="0">
      <items count="2484">
        <item x="129"/>
        <item x="4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8"/>
        <item x="145"/>
        <item x="146"/>
        <item x="147"/>
        <item x="148"/>
        <item x="149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0"/>
        <item x="11"/>
        <item x="12"/>
        <item x="198"/>
        <item x="199"/>
        <item x="200"/>
        <item x="201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m="1" x="2461"/>
        <item x="235"/>
        <item x="236"/>
        <item x="237"/>
        <item x="238"/>
        <item x="239"/>
        <item x="240"/>
        <item x="242"/>
        <item x="243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m="1" x="2477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2"/>
        <item x="343"/>
        <item x="344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23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1"/>
        <item x="400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5"/>
        <item x="496"/>
        <item x="497"/>
        <item x="498"/>
        <item x="27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28"/>
        <item x="529"/>
        <item x="530"/>
        <item x="531"/>
        <item x="532"/>
        <item x="533"/>
        <item x="534"/>
        <item x="535"/>
        <item x="536"/>
        <item x="537"/>
        <item x="538"/>
        <item x="540"/>
        <item x="541"/>
        <item x="542"/>
        <item x="543"/>
        <item x="544"/>
        <item x="545"/>
        <item x="546"/>
        <item x="547"/>
        <item x="548"/>
        <item x="549"/>
        <item x="551"/>
        <item x="552"/>
        <item x="554"/>
        <item x="555"/>
        <item x="29"/>
        <item x="556"/>
        <item x="557"/>
        <item x="558"/>
        <item x="559"/>
        <item x="562"/>
        <item x="567"/>
        <item x="568"/>
        <item x="569"/>
        <item x="570"/>
        <item x="571"/>
        <item x="572"/>
        <item x="30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5"/>
        <item x="586"/>
        <item x="587"/>
        <item x="588"/>
        <item x="589"/>
        <item x="590"/>
        <item x="591"/>
        <item x="592"/>
        <item x="593"/>
        <item m="1" x="2462"/>
        <item x="594"/>
        <item x="595"/>
        <item x="597"/>
        <item x="598"/>
        <item x="599"/>
        <item x="600"/>
        <item x="602"/>
        <item x="603"/>
        <item x="604"/>
        <item x="605"/>
        <item x="606"/>
        <item x="607"/>
        <item x="32"/>
        <item x="608"/>
        <item x="609"/>
        <item x="610"/>
        <item x="611"/>
        <item x="612"/>
        <item x="614"/>
        <item x="615"/>
        <item x="616"/>
        <item x="617"/>
        <item x="618"/>
        <item x="619"/>
        <item x="33"/>
        <item x="620"/>
        <item x="621"/>
        <item x="622"/>
        <item x="623"/>
        <item x="626"/>
        <item x="627"/>
        <item x="628"/>
        <item x="629"/>
        <item x="630"/>
        <item x="631"/>
        <item x="633"/>
        <item x="634"/>
        <item x="635"/>
        <item x="636"/>
        <item x="638"/>
        <item x="639"/>
        <item x="640"/>
        <item x="641"/>
        <item x="642"/>
        <item x="643"/>
        <item x="646"/>
        <item x="647"/>
        <item x="648"/>
        <item x="650"/>
        <item x="652"/>
        <item x="655"/>
        <item x="656"/>
        <item x="657"/>
        <item x="660"/>
        <item x="661"/>
        <item x="662"/>
        <item x="663"/>
        <item x="664"/>
        <item x="665"/>
        <item x="666"/>
        <item x="667"/>
        <item x="34"/>
        <item x="35"/>
        <item x="36"/>
        <item x="668"/>
        <item x="37"/>
        <item x="38"/>
        <item x="39"/>
        <item x="40"/>
        <item x="41"/>
        <item x="42"/>
        <item x="43"/>
        <item x="44"/>
        <item x="45"/>
        <item x="669"/>
        <item x="670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672"/>
        <item x="673"/>
        <item x="674"/>
        <item x="675"/>
        <item x="676"/>
        <item x="677"/>
        <item x="678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5"/>
        <item x="696"/>
        <item x="697"/>
        <item x="698"/>
        <item x="699"/>
        <item x="700"/>
        <item x="701"/>
        <item x="702"/>
        <item x="703"/>
        <item x="59"/>
        <item x="706"/>
        <item x="707"/>
        <item x="708"/>
        <item x="709"/>
        <item x="710"/>
        <item x="711"/>
        <item x="712"/>
        <item x="713"/>
        <item x="714"/>
        <item x="715"/>
        <item x="60"/>
        <item x="716"/>
        <item x="717"/>
        <item x="61"/>
        <item x="719"/>
        <item x="720"/>
        <item x="721"/>
        <item x="722"/>
        <item x="723"/>
        <item x="724"/>
        <item x="62"/>
        <item x="725"/>
        <item x="726"/>
        <item x="63"/>
        <item x="727"/>
        <item x="728"/>
        <item x="64"/>
        <item x="729"/>
        <item x="65"/>
        <item x="730"/>
        <item x="731"/>
        <item x="67"/>
        <item x="68"/>
        <item x="69"/>
        <item x="732"/>
        <item x="70"/>
        <item x="71"/>
        <item x="733"/>
        <item x="72"/>
        <item x="73"/>
        <item x="74"/>
        <item x="75"/>
        <item x="734"/>
        <item x="735"/>
        <item x="736"/>
        <item x="737"/>
        <item x="738"/>
        <item x="740"/>
        <item x="741"/>
        <item x="743"/>
        <item x="744"/>
        <item x="745"/>
        <item x="746"/>
        <item x="747"/>
        <item x="748"/>
        <item x="749"/>
        <item x="751"/>
        <item x="752"/>
        <item x="753"/>
        <item x="754"/>
        <item x="759"/>
        <item x="760"/>
        <item x="761"/>
        <item x="762"/>
        <item x="764"/>
        <item x="765"/>
        <item x="766"/>
        <item x="767"/>
        <item x="768"/>
        <item x="769"/>
        <item x="771"/>
        <item x="773"/>
        <item x="774"/>
        <item x="775"/>
        <item x="776"/>
        <item x="777"/>
        <item x="778"/>
        <item x="779"/>
        <item x="781"/>
        <item x="782"/>
        <item x="77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8"/>
        <item x="819"/>
        <item x="820"/>
        <item x="821"/>
        <item x="822"/>
        <item x="823"/>
        <item x="824"/>
        <item x="78"/>
        <item x="826"/>
        <item x="827"/>
        <item x="828"/>
        <item x="829"/>
        <item x="830"/>
        <item x="831"/>
        <item x="832"/>
        <item x="833"/>
        <item x="834"/>
        <item x="836"/>
        <item x="837"/>
        <item x="838"/>
        <item x="840"/>
        <item x="843"/>
        <item x="844"/>
        <item x="845"/>
        <item x="846"/>
        <item x="847"/>
        <item x="848"/>
        <item x="849"/>
        <item x="850"/>
        <item x="851"/>
        <item x="852"/>
        <item x="79"/>
        <item x="853"/>
        <item x="80"/>
        <item x="81"/>
        <item x="82"/>
        <item x="854"/>
        <item x="855"/>
        <item x="856"/>
        <item x="857"/>
        <item x="858"/>
        <item x="859"/>
        <item x="860"/>
        <item x="83"/>
        <item x="861"/>
        <item x="864"/>
        <item x="865"/>
        <item x="866"/>
        <item x="84"/>
        <item x="867"/>
        <item x="869"/>
        <item x="870"/>
        <item x="871"/>
        <item x="872"/>
        <item x="873"/>
        <item x="874"/>
        <item x="875"/>
        <item x="876"/>
        <item x="877"/>
        <item x="878"/>
        <item x="880"/>
        <item x="881"/>
        <item x="882"/>
        <item x="883"/>
        <item x="885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m="1" x="2480"/>
        <item x="901"/>
        <item x="85"/>
        <item x="902"/>
        <item x="903"/>
        <item x="904"/>
        <item m="1" x="2481"/>
        <item x="905"/>
        <item x="906"/>
        <item x="907"/>
        <item x="908"/>
        <item x="909"/>
        <item x="910"/>
        <item x="911"/>
        <item x="912"/>
        <item x="919"/>
        <item x="925"/>
        <item x="926"/>
        <item x="927"/>
        <item x="928"/>
        <item x="929"/>
        <item x="931"/>
        <item x="932"/>
        <item x="933"/>
        <item x="934"/>
        <item x="935"/>
        <item x="936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8"/>
        <item x="957"/>
        <item x="959"/>
        <item x="86"/>
        <item x="960"/>
        <item x="961"/>
        <item x="964"/>
        <item x="965"/>
        <item x="966"/>
        <item x="967"/>
        <item x="87"/>
        <item x="970"/>
        <item x="971"/>
        <item x="974"/>
        <item x="975"/>
        <item x="976"/>
        <item x="88"/>
        <item x="89"/>
        <item x="977"/>
        <item x="978"/>
        <item x="979"/>
        <item x="980"/>
        <item x="981"/>
        <item x="982"/>
        <item x="983"/>
        <item x="984"/>
        <item x="986"/>
        <item x="987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90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8"/>
        <item x="1040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91"/>
        <item x="1062"/>
        <item x="1063"/>
        <item x="92"/>
        <item x="1066"/>
        <item x="1067"/>
        <item x="1068"/>
        <item x="1069"/>
        <item x="1070"/>
        <item x="1071"/>
        <item x="1072"/>
        <item x="1073"/>
        <item x="1074"/>
        <item x="93"/>
        <item x="1075"/>
        <item x="1076"/>
        <item x="1078"/>
        <item x="1079"/>
        <item x="1080"/>
        <item x="1081"/>
        <item x="1082"/>
        <item x="1084"/>
        <item x="1085"/>
        <item x="1086"/>
        <item x="1087"/>
        <item x="1088"/>
        <item x="1089"/>
        <item x="1090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9"/>
        <item x="1110"/>
        <item x="1111"/>
        <item x="1112"/>
        <item x="1113"/>
        <item x="1116"/>
        <item x="1117"/>
        <item x="1118"/>
        <item x="1119"/>
        <item x="1121"/>
        <item x="1122"/>
        <item x="1124"/>
        <item x="1125"/>
        <item x="1126"/>
        <item x="1128"/>
        <item x="1129"/>
        <item x="94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4"/>
        <item x="1146"/>
        <item x="1147"/>
        <item x="1148"/>
        <item x="1150"/>
        <item x="1151"/>
        <item x="1152"/>
        <item x="1153"/>
        <item x="1154"/>
        <item x="1155"/>
        <item x="1156"/>
        <item x="1157"/>
        <item x="1158"/>
        <item x="1159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3"/>
        <item x="1174"/>
        <item x="1175"/>
        <item x="1176"/>
        <item x="1177"/>
        <item x="1178"/>
        <item x="95"/>
        <item x="96"/>
        <item x="1179"/>
        <item x="1180"/>
        <item x="1182"/>
        <item x="1183"/>
        <item x="1184"/>
        <item x="1185"/>
        <item x="1186"/>
        <item x="1187"/>
        <item x="1188"/>
        <item x="1190"/>
        <item x="1191"/>
        <item x="1192"/>
        <item x="1194"/>
        <item x="1195"/>
        <item x="1196"/>
        <item x="1197"/>
        <item x="1199"/>
        <item x="97"/>
        <item m="1" x="2482"/>
        <item x="1201"/>
        <item x="1202"/>
        <item x="1204"/>
        <item x="1205"/>
        <item x="1206"/>
        <item x="1207"/>
        <item x="1216"/>
        <item x="1217"/>
        <item x="1218"/>
        <item x="1219"/>
        <item x="1220"/>
        <item x="1221"/>
        <item x="98"/>
        <item x="99"/>
        <item x="1222"/>
        <item x="1224"/>
        <item x="1225"/>
        <item x="1226"/>
        <item x="1227"/>
        <item x="1228"/>
        <item x="1229"/>
        <item x="1230"/>
        <item x="1231"/>
        <item x="1232"/>
        <item x="1233"/>
        <item x="1"/>
        <item x="1234"/>
        <item x="1236"/>
        <item x="1237"/>
        <item x="1238"/>
        <item x="1239"/>
        <item x="1240"/>
        <item x="1241"/>
        <item x="1242"/>
        <item x="1243"/>
        <item x="1244"/>
        <item x="1245"/>
        <item x="1247"/>
        <item x="1248"/>
        <item x="1249"/>
        <item x="1251"/>
        <item x="1252"/>
        <item x="1253"/>
        <item x="1254"/>
        <item x="1255"/>
        <item x="1256"/>
        <item x="1260"/>
        <item x="101"/>
        <item x="1262"/>
        <item x="1263"/>
        <item x="1264"/>
        <item x="1265"/>
        <item x="1266"/>
        <item x="1267"/>
        <item x="1268"/>
        <item x="1269"/>
        <item x="1271"/>
        <item x="1272"/>
        <item x="1274"/>
        <item x="1277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02"/>
        <item x="103"/>
        <item x="1293"/>
        <item x="1294"/>
        <item x="1296"/>
        <item x="1297"/>
        <item x="1298"/>
        <item x="1299"/>
        <item m="1" x="2476"/>
        <item x="1301"/>
        <item x="1302"/>
        <item x="1303"/>
        <item x="1304"/>
        <item x="1306"/>
        <item x="1312"/>
        <item x="1313"/>
        <item x="1314"/>
        <item x="104"/>
        <item x="1315"/>
        <item x="1316"/>
        <item x="1317"/>
        <item x="105"/>
        <item x="1318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2"/>
        <item x="1336"/>
        <item x="1337"/>
        <item x="1338"/>
        <item x="1339"/>
        <item x="1340"/>
        <item x="1341"/>
        <item x="106"/>
        <item x="1343"/>
        <item x="1345"/>
        <item x="107"/>
        <item x="1346"/>
        <item x="108"/>
        <item x="109"/>
        <item x="110"/>
        <item x="111"/>
        <item x="112"/>
        <item x="113"/>
        <item x="1347"/>
        <item x="114"/>
        <item x="1348"/>
        <item x="1349"/>
        <item x="1351"/>
        <item x="1353"/>
        <item x="1354"/>
        <item x="1355"/>
        <item x="1358"/>
        <item x="3"/>
        <item x="1359"/>
        <item x="1360"/>
        <item x="1361"/>
        <item x="1362"/>
        <item x="1363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15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90"/>
        <item x="1391"/>
        <item x="1392"/>
        <item x="1393"/>
        <item x="1394"/>
        <item x="116"/>
        <item x="1396"/>
        <item x="1397"/>
        <item x="1398"/>
        <item x="1399"/>
        <item x="1401"/>
        <item x="1402"/>
        <item x="1403"/>
        <item x="1404"/>
        <item x="1406"/>
        <item x="1407"/>
        <item x="1408"/>
        <item x="1409"/>
        <item x="1410"/>
        <item x="1411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5"/>
        <item x="1436"/>
        <item x="1437"/>
        <item x="1438"/>
        <item x="1439"/>
        <item x="1445"/>
        <item x="1450"/>
        <item x="1451"/>
        <item x="1452"/>
        <item x="1453"/>
        <item x="1455"/>
        <item x="1464"/>
        <item x="1467"/>
        <item x="1468"/>
        <item x="1473"/>
        <item x="1476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18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19"/>
        <item x="1557"/>
        <item x="1558"/>
        <item x="1559"/>
        <item x="120"/>
        <item x="1560"/>
        <item x="1561"/>
        <item x="1562"/>
        <item x="1563"/>
        <item x="1564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m="1" x="2478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4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m="1" x="2456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m="1" x="2475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m="1" x="2479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m="1" x="2483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m="1" x="2463"/>
        <item m="1" x="2464"/>
        <item x="2242"/>
        <item m="1" x="2465"/>
        <item m="1" x="2466"/>
        <item m="1" x="2467"/>
        <item m="1" x="2468"/>
        <item x="2246"/>
        <item m="1" x="2469"/>
        <item m="1" x="2470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m="1" x="2471"/>
        <item x="2276"/>
        <item x="2277"/>
        <item x="2278"/>
        <item x="2279"/>
        <item x="2280"/>
        <item x="2281"/>
        <item x="2282"/>
        <item m="1" x="2472"/>
        <item m="1" x="2473"/>
        <item x="2285"/>
        <item x="2286"/>
        <item x="2287"/>
        <item x="2288"/>
        <item x="2289"/>
        <item m="1" x="2460"/>
        <item m="1" x="2459"/>
        <item x="2293"/>
        <item m="1" x="2474"/>
        <item m="1" x="2457"/>
        <item x="2297"/>
        <item x="2298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121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122"/>
        <item x="123"/>
        <item x="124"/>
        <item x="125"/>
        <item x="126"/>
        <item x="127"/>
        <item x="128"/>
        <item x="1278"/>
        <item x="1198"/>
        <item x="1279"/>
        <item x="1479"/>
        <item x="1480"/>
        <item x="1478"/>
        <item x="1466"/>
        <item x="1465"/>
        <item x="1471"/>
        <item x="1037"/>
        <item x="1457"/>
        <item x="1462"/>
        <item x="1446"/>
        <item x="1259"/>
        <item x="1447"/>
        <item x="1444"/>
        <item x="1474"/>
        <item x="1356"/>
        <item x="1440"/>
        <item x="1389"/>
        <item x="1460"/>
        <item x="1477"/>
        <item x="1273"/>
        <item x="1270"/>
        <item x="1454"/>
        <item x="1160"/>
        <item x="1469"/>
        <item x="1461"/>
        <item x="1459"/>
        <item x="1456"/>
        <item x="1458"/>
        <item x="1041"/>
        <item x="1039"/>
        <item x="1442"/>
        <item x="1470"/>
        <item x="1475"/>
        <item x="1463"/>
        <item x="1449"/>
        <item x="1448"/>
        <item x="1441"/>
        <item x="1405"/>
        <item x="1443"/>
        <item x="1275"/>
        <item x="1276"/>
        <item x="0"/>
        <item x="5"/>
        <item x="6"/>
        <item x="7"/>
        <item x="13"/>
        <item x="17"/>
        <item x="18"/>
        <item x="25"/>
        <item x="58"/>
        <item x="76"/>
        <item x="560"/>
        <item x="561"/>
        <item x="613"/>
        <item x="637"/>
        <item x="763"/>
        <item x="937"/>
        <item x="973"/>
        <item x="1064"/>
        <item x="1065"/>
        <item x="1149"/>
        <item x="1200"/>
        <item x="1307"/>
        <item x="1310"/>
        <item x="1311"/>
        <item m="1" x="2458"/>
        <item x="839"/>
        <item x="2283"/>
        <item x="2284"/>
        <item x="2290"/>
        <item x="2291"/>
        <item x="2292"/>
        <item x="2294"/>
        <item x="2138"/>
        <item x="2240"/>
        <item x="2241"/>
        <item x="2243"/>
        <item x="2244"/>
        <item x="1350"/>
        <item x="2245"/>
        <item x="2247"/>
        <item x="2248"/>
        <item x="2275"/>
        <item x="1565"/>
        <item x="2342"/>
        <item x="923"/>
        <item x="922"/>
        <item x="921"/>
        <item x="924"/>
        <item x="913"/>
        <item x="914"/>
        <item x="920"/>
        <item x="2345"/>
        <item x="2346"/>
        <item x="989"/>
        <item x="1257"/>
        <item x="1395"/>
        <item x="988"/>
        <item x="1342"/>
        <item x="2349"/>
        <item x="1258"/>
        <item x="2347"/>
        <item x="2348"/>
        <item x="2350"/>
        <item x="2351"/>
        <item x="2352"/>
        <item x="2354"/>
        <item x="2353"/>
        <item x="2355"/>
        <item x="2356"/>
        <item x="2357"/>
        <item x="2358"/>
        <item x="2359"/>
        <item x="2360"/>
        <item x="2344"/>
        <item x="2343"/>
        <item x="465"/>
        <item x="1352"/>
        <item x="2361"/>
        <item x="680"/>
        <item x="704"/>
        <item x="1246"/>
        <item x="16"/>
        <item x="985"/>
        <item x="705"/>
        <item x="584"/>
        <item x="2362"/>
        <item x="2363"/>
        <item x="770"/>
        <item x="234"/>
        <item x="742"/>
        <item x="884"/>
        <item x="202"/>
        <item x="345"/>
        <item x="879"/>
        <item x="2364"/>
        <item x="1223"/>
        <item x="2365"/>
        <item x="2366"/>
        <item x="2367"/>
        <item x="1812"/>
        <item x="26"/>
        <item x="1814"/>
        <item x="1813"/>
        <item x="2299"/>
        <item x="2369"/>
        <item x="2368"/>
        <item x="2372"/>
        <item x="449"/>
        <item x="2370"/>
        <item x="2371"/>
        <item x="2373"/>
        <item x="550"/>
        <item x="1181"/>
        <item x="632"/>
        <item x="694"/>
        <item x="624"/>
        <item x="649"/>
        <item x="100"/>
        <item x="841"/>
        <item x="2374"/>
        <item x="1400"/>
        <item x="1357"/>
        <item x="969"/>
        <item x="1319"/>
        <item x="1203"/>
        <item x="2375"/>
        <item x="1250"/>
        <item x="1295"/>
        <item x="1566"/>
        <item x="1145"/>
        <item x="2376"/>
        <item x="1143"/>
        <item x="1309"/>
        <item x="1142"/>
        <item x="2379"/>
        <item x="1539"/>
        <item x="1434"/>
        <item x="1123"/>
        <item x="1115"/>
        <item x="2377"/>
        <item x="2378"/>
        <item x="2380"/>
        <item x="918"/>
        <item x="2381"/>
        <item x="2382"/>
        <item x="2383"/>
        <item x="2384"/>
        <item x="2385"/>
        <item x="2386"/>
        <item x="2387"/>
        <item x="2388"/>
        <item x="2389"/>
        <item x="2390"/>
        <item x="916"/>
        <item x="917"/>
        <item x="2391"/>
        <item x="1077"/>
        <item x="644"/>
        <item x="900"/>
        <item x="1308"/>
        <item x="117"/>
        <item x="750"/>
        <item x="842"/>
        <item x="1083"/>
        <item x="24"/>
        <item x="1193"/>
        <item x="1472"/>
        <item x="1189"/>
        <item x="2087"/>
        <item x="2392"/>
        <item x="1364"/>
        <item x="772"/>
        <item x="817"/>
        <item x="780"/>
        <item x="601"/>
        <item x="553"/>
        <item m="1" x="2454"/>
        <item x="66"/>
        <item x="2295"/>
        <item x="915"/>
        <item x="1412"/>
        <item x="1261"/>
        <item m="1" x="2455"/>
        <item x="1235"/>
        <item x="968"/>
        <item x="2394"/>
        <item x="2395"/>
        <item x="2397"/>
        <item x="14"/>
        <item x="22"/>
        <item x="15"/>
        <item x="21"/>
        <item x="963"/>
        <item x="9"/>
        <item x="2296"/>
        <item x="2398"/>
        <item x="2399"/>
        <item x="2400"/>
        <item x="2401"/>
        <item x="2402"/>
        <item x="1127"/>
        <item x="241"/>
        <item x="1344"/>
        <item x="658"/>
        <item x="150"/>
        <item x="1120"/>
        <item x="651"/>
        <item x="2405"/>
        <item x="340"/>
        <item x="2404"/>
        <item x="625"/>
        <item x="2403"/>
        <item x="31"/>
        <item x="1172"/>
        <item x="566"/>
        <item x="868"/>
        <item x="492"/>
        <item x="494"/>
        <item x="862"/>
        <item x="671"/>
        <item x="493"/>
        <item x="930"/>
        <item x="757"/>
        <item x="679"/>
        <item x="491"/>
        <item x="756"/>
        <item x="564"/>
        <item x="758"/>
        <item x="1091"/>
        <item x="899"/>
        <item x="755"/>
        <item x="835"/>
        <item x="1107"/>
        <item x="1108"/>
        <item x="565"/>
        <item x="1006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515"/>
        <item x="563"/>
        <item x="19"/>
        <item x="20"/>
        <item x="179"/>
        <item x="244"/>
        <item x="259"/>
        <item x="539"/>
        <item x="596"/>
        <item x="645"/>
        <item x="653"/>
        <item x="654"/>
        <item x="659"/>
        <item x="718"/>
        <item x="739"/>
        <item x="825"/>
        <item x="863"/>
        <item x="886"/>
        <item x="962"/>
        <item x="972"/>
        <item x="1114"/>
        <item x="1208"/>
        <item x="1209"/>
        <item x="1210"/>
        <item x="1211"/>
        <item x="1212"/>
        <item x="1213"/>
        <item x="1214"/>
        <item x="1215"/>
        <item x="1300"/>
        <item x="1305"/>
        <item x="1953"/>
        <item x="1955"/>
        <item x="1815"/>
        <item x="2393"/>
        <item x="239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</items>
    </pivotField>
    <pivotField showAll="0" defaultSubtotal="0"/>
    <pivotField dataField="1" showAll="0" defaultSubtotal="0"/>
    <pivotField showAll="0" defaultSubtotal="0"/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0"/>
    <field x="2"/>
    <field x="4"/>
  </rowFields>
  <rowItems count="1248">
    <i>
      <x/>
    </i>
    <i r="1">
      <x v="165"/>
    </i>
    <i r="2">
      <x v="301"/>
    </i>
    <i r="2">
      <x v="739"/>
    </i>
    <i r="2">
      <x v="852"/>
    </i>
    <i r="2">
      <x v="1911"/>
    </i>
    <i r="2">
      <x v="1996"/>
    </i>
    <i>
      <x v="1"/>
    </i>
    <i r="1">
      <x v="169"/>
    </i>
    <i r="2">
      <x v="878"/>
    </i>
    <i r="2">
      <x v="881"/>
    </i>
    <i r="2">
      <x v="926"/>
    </i>
    <i r="2">
      <x v="927"/>
    </i>
    <i r="2">
      <x v="976"/>
    </i>
    <i r="2">
      <x v="1013"/>
    </i>
    <i r="2">
      <x v="1105"/>
    </i>
    <i r="2">
      <x v="1208"/>
    </i>
    <i r="2">
      <x v="1337"/>
    </i>
    <i r="2">
      <x v="1573"/>
    </i>
    <i r="2">
      <x v="1576"/>
    </i>
    <i r="2">
      <x v="1577"/>
    </i>
    <i r="2">
      <x v="1801"/>
    </i>
    <i r="2">
      <x v="1802"/>
    </i>
    <i r="2">
      <x v="2111"/>
    </i>
    <i r="2">
      <x v="2117"/>
    </i>
    <i r="2">
      <x v="2118"/>
    </i>
    <i r="2">
      <x v="2289"/>
    </i>
    <i r="2">
      <x v="2290"/>
    </i>
    <i r="2">
      <x v="2291"/>
    </i>
    <i r="2">
      <x v="2292"/>
    </i>
    <i r="2">
      <x v="2293"/>
    </i>
    <i r="2">
      <x v="2294"/>
    </i>
    <i r="2">
      <x v="2296"/>
    </i>
    <i>
      <x v="2"/>
    </i>
    <i r="1">
      <x v="24"/>
    </i>
    <i r="2">
      <x v="724"/>
    </i>
    <i r="2">
      <x v="1428"/>
    </i>
    <i r="2">
      <x v="1429"/>
    </i>
    <i r="2">
      <x v="2022"/>
    </i>
    <i r="2">
      <x v="2023"/>
    </i>
    <i r="2">
      <x v="2024"/>
    </i>
    <i r="2">
      <x v="2025"/>
    </i>
    <i r="2">
      <x v="2026"/>
    </i>
    <i r="2">
      <x v="2027"/>
    </i>
    <i r="2">
      <x v="2028"/>
    </i>
    <i r="1">
      <x v="25"/>
    </i>
    <i r="2">
      <x v="1834"/>
    </i>
    <i r="2">
      <x v="1835"/>
    </i>
    <i r="2">
      <x v="2253"/>
    </i>
    <i r="1">
      <x v="26"/>
    </i>
    <i r="2">
      <x v="247"/>
    </i>
    <i r="2">
      <x v="487"/>
    </i>
    <i r="2">
      <x v="920"/>
    </i>
    <i r="2">
      <x v="1066"/>
    </i>
    <i r="2">
      <x v="1398"/>
    </i>
    <i r="2">
      <x v="1782"/>
    </i>
    <i r="2">
      <x v="1792"/>
    </i>
    <i r="2">
      <x v="2001"/>
    </i>
    <i r="2">
      <x v="2002"/>
    </i>
    <i r="2">
      <x v="2007"/>
    </i>
    <i r="1">
      <x v="30"/>
    </i>
    <i r="2">
      <x v="1097"/>
    </i>
    <i r="1">
      <x v="33"/>
    </i>
    <i r="2">
      <x v="2092"/>
    </i>
    <i r="1">
      <x v="35"/>
    </i>
    <i r="2">
      <x v="31"/>
    </i>
    <i r="2">
      <x v="32"/>
    </i>
    <i r="2">
      <x v="33"/>
    </i>
    <i r="2">
      <x v="34"/>
    </i>
    <i r="2">
      <x v="91"/>
    </i>
    <i r="2">
      <x v="313"/>
    </i>
    <i r="2">
      <x v="479"/>
    </i>
    <i r="2">
      <x v="491"/>
    </i>
    <i r="2">
      <x v="501"/>
    </i>
    <i r="2">
      <x v="502"/>
    </i>
    <i r="2">
      <x v="503"/>
    </i>
    <i r="2">
      <x v="504"/>
    </i>
    <i r="2">
      <x v="625"/>
    </i>
    <i r="2">
      <x v="1400"/>
    </i>
    <i r="2">
      <x v="1480"/>
    </i>
    <i r="2">
      <x v="2277"/>
    </i>
    <i r="2">
      <x v="2280"/>
    </i>
    <i r="2">
      <x v="2364"/>
    </i>
    <i r="2">
      <x v="2365"/>
    </i>
    <i r="2">
      <x v="2366"/>
    </i>
    <i r="2">
      <x v="2367"/>
    </i>
    <i r="2">
      <x v="2368"/>
    </i>
    <i r="2">
      <x v="2369"/>
    </i>
    <i r="2">
      <x v="2370"/>
    </i>
    <i r="2">
      <x v="2371"/>
    </i>
    <i r="2">
      <x v="2372"/>
    </i>
    <i r="2">
      <x v="2373"/>
    </i>
    <i r="2">
      <x v="2374"/>
    </i>
    <i r="2">
      <x v="2375"/>
    </i>
    <i r="2">
      <x v="2376"/>
    </i>
    <i r="1">
      <x v="36"/>
    </i>
    <i r="2">
      <x v="31"/>
    </i>
    <i r="2">
      <x v="32"/>
    </i>
    <i r="2">
      <x v="33"/>
    </i>
    <i r="2">
      <x v="34"/>
    </i>
    <i r="2">
      <x v="91"/>
    </i>
    <i r="2">
      <x v="248"/>
    </i>
    <i r="2">
      <x v="313"/>
    </i>
    <i r="2">
      <x v="479"/>
    </i>
    <i r="2">
      <x v="491"/>
    </i>
    <i r="2">
      <x v="504"/>
    </i>
    <i r="2">
      <x v="1064"/>
    </i>
    <i r="2">
      <x v="1400"/>
    </i>
    <i r="2">
      <x v="1480"/>
    </i>
    <i r="2">
      <x v="2365"/>
    </i>
    <i r="2">
      <x v="2366"/>
    </i>
    <i r="2">
      <x v="2369"/>
    </i>
    <i r="2">
      <x v="2371"/>
    </i>
    <i r="2">
      <x v="2372"/>
    </i>
    <i r="2">
      <x v="2373"/>
    </i>
    <i r="2">
      <x v="2377"/>
    </i>
    <i r="2">
      <x v="2426"/>
    </i>
    <i r="1">
      <x v="37"/>
    </i>
    <i r="2">
      <x v="1"/>
    </i>
    <i r="2">
      <x v="31"/>
    </i>
    <i r="2">
      <x v="32"/>
    </i>
    <i r="2">
      <x v="33"/>
    </i>
    <i r="2">
      <x v="313"/>
    </i>
    <i r="2">
      <x v="499"/>
    </i>
    <i r="2">
      <x v="501"/>
    </i>
    <i r="2">
      <x v="625"/>
    </i>
    <i r="2">
      <x v="846"/>
    </i>
    <i r="2">
      <x v="850"/>
    </i>
    <i r="2">
      <x v="1989"/>
    </i>
    <i r="2">
      <x v="2114"/>
    </i>
    <i r="2">
      <x v="2365"/>
    </i>
    <i r="2">
      <x v="2366"/>
    </i>
    <i r="2">
      <x v="2371"/>
    </i>
    <i r="2">
      <x v="2372"/>
    </i>
    <i r="2">
      <x v="2426"/>
    </i>
    <i r="2">
      <x v="2431"/>
    </i>
    <i r="2">
      <x v="2432"/>
    </i>
    <i r="2">
      <x v="2433"/>
    </i>
    <i r="2">
      <x v="2477"/>
    </i>
    <i r="1">
      <x v="38"/>
    </i>
    <i r="2">
      <x v="31"/>
    </i>
    <i r="2">
      <x v="32"/>
    </i>
    <i r="2">
      <x v="480"/>
    </i>
    <i r="2">
      <x v="2114"/>
    </i>
    <i r="1">
      <x v="39"/>
    </i>
    <i r="2">
      <x v="402"/>
    </i>
    <i r="2">
      <x v="477"/>
    </i>
    <i r="2">
      <x v="478"/>
    </i>
    <i r="2">
      <x v="576"/>
    </i>
    <i r="2">
      <x v="579"/>
    </i>
    <i r="2">
      <x v="635"/>
    </i>
    <i r="2">
      <x v="685"/>
    </i>
    <i r="2">
      <x v="698"/>
    </i>
    <i r="2">
      <x v="699"/>
    </i>
    <i r="2">
      <x v="790"/>
    </i>
    <i r="2">
      <x v="929"/>
    </i>
    <i r="2">
      <x v="953"/>
    </i>
    <i r="2">
      <x v="1480"/>
    </i>
    <i r="2">
      <x v="2061"/>
    </i>
    <i r="2">
      <x v="2062"/>
    </i>
    <i r="2">
      <x v="2074"/>
    </i>
    <i r="2">
      <x v="2075"/>
    </i>
    <i r="2">
      <x v="2440"/>
    </i>
    <i r="2">
      <x v="2452"/>
    </i>
    <i r="2">
      <x v="2453"/>
    </i>
    <i r="2">
      <x v="2462"/>
    </i>
    <i r="1">
      <x v="40"/>
    </i>
    <i r="2">
      <x v="72"/>
    </i>
    <i r="2">
      <x v="129"/>
    </i>
    <i r="2">
      <x v="244"/>
    </i>
    <i r="2">
      <x v="641"/>
    </i>
    <i r="2">
      <x v="699"/>
    </i>
    <i r="2">
      <x v="723"/>
    </i>
    <i r="2">
      <x v="735"/>
    </i>
    <i r="2">
      <x v="851"/>
    </i>
    <i r="2">
      <x v="1163"/>
    </i>
    <i r="2">
      <x v="1187"/>
    </i>
    <i r="2">
      <x v="2061"/>
    </i>
    <i r="2">
      <x v="2062"/>
    </i>
    <i r="2">
      <x v="2339"/>
    </i>
    <i r="2">
      <x v="2347"/>
    </i>
    <i r="2">
      <x v="2348"/>
    </i>
    <i r="2">
      <x v="2450"/>
    </i>
    <i r="1">
      <x v="43"/>
    </i>
    <i r="2">
      <x v="572"/>
    </i>
    <i r="2">
      <x v="573"/>
    </i>
    <i r="2">
      <x v="576"/>
    </i>
    <i r="2">
      <x v="635"/>
    </i>
    <i r="2">
      <x v="636"/>
    </i>
    <i r="2">
      <x v="647"/>
    </i>
    <i r="2">
      <x v="699"/>
    </i>
    <i r="2">
      <x v="2077"/>
    </i>
    <i r="1">
      <x v="44"/>
    </i>
    <i r="2">
      <x v="231"/>
    </i>
    <i r="2">
      <x v="232"/>
    </i>
    <i r="2">
      <x v="573"/>
    </i>
    <i r="2">
      <x v="699"/>
    </i>
    <i r="2">
      <x v="735"/>
    </i>
    <i r="2">
      <x v="790"/>
    </i>
    <i r="2">
      <x v="1480"/>
    </i>
    <i r="2">
      <x v="1721"/>
    </i>
    <i r="2">
      <x v="1862"/>
    </i>
    <i r="2">
      <x v="1867"/>
    </i>
    <i r="2">
      <x v="2061"/>
    </i>
    <i r="2">
      <x v="2062"/>
    </i>
    <i r="2">
      <x v="2074"/>
    </i>
    <i r="2">
      <x v="2075"/>
    </i>
    <i r="2">
      <x v="2335"/>
    </i>
    <i r="2">
      <x v="2339"/>
    </i>
    <i r="2">
      <x v="2434"/>
    </i>
    <i r="2">
      <x v="2435"/>
    </i>
    <i r="2">
      <x v="2437"/>
    </i>
    <i r="2">
      <x v="2439"/>
    </i>
    <i r="2">
      <x v="2441"/>
    </i>
    <i r="2">
      <x v="2451"/>
    </i>
    <i r="2">
      <x v="2461"/>
    </i>
    <i r="2">
      <x v="2462"/>
    </i>
    <i r="1">
      <x v="45"/>
    </i>
    <i r="2">
      <x v="2336"/>
    </i>
    <i r="2">
      <x v="2338"/>
    </i>
    <i r="2">
      <x v="2339"/>
    </i>
    <i r="2">
      <x v="2378"/>
    </i>
    <i r="2">
      <x v="2379"/>
    </i>
    <i r="2">
      <x v="2380"/>
    </i>
    <i r="2">
      <x v="2381"/>
    </i>
    <i r="2">
      <x v="2382"/>
    </i>
    <i r="2">
      <x v="2383"/>
    </i>
    <i r="2">
      <x v="2384"/>
    </i>
    <i r="2">
      <x v="2385"/>
    </i>
    <i r="2">
      <x v="2386"/>
    </i>
    <i r="2">
      <x v="2387"/>
    </i>
    <i r="2">
      <x v="2388"/>
    </i>
    <i r="2">
      <x v="2389"/>
    </i>
    <i r="2">
      <x v="2390"/>
    </i>
    <i r="2">
      <x v="2391"/>
    </i>
    <i r="2">
      <x v="2392"/>
    </i>
    <i r="2">
      <x v="2393"/>
    </i>
    <i r="2">
      <x v="2394"/>
    </i>
    <i r="2">
      <x v="2395"/>
    </i>
    <i r="2">
      <x v="2396"/>
    </i>
    <i r="2">
      <x v="2397"/>
    </i>
    <i r="2">
      <x v="2398"/>
    </i>
    <i r="2">
      <x v="2399"/>
    </i>
    <i r="2">
      <x v="2422"/>
    </i>
    <i r="1">
      <x v="47"/>
    </i>
    <i r="2">
      <x v="656"/>
    </i>
    <i r="2">
      <x v="1863"/>
    </i>
    <i r="2">
      <x v="1864"/>
    </i>
    <i r="1">
      <x v="48"/>
    </i>
    <i r="2">
      <x v="1562"/>
    </i>
    <i r="2">
      <x v="2077"/>
    </i>
    <i r="1">
      <x v="49"/>
    </i>
    <i r="2">
      <x v="231"/>
    </i>
    <i r="2">
      <x v="232"/>
    </i>
    <i r="2">
      <x v="458"/>
    </i>
    <i r="2">
      <x v="549"/>
    </i>
    <i r="2">
      <x v="572"/>
    </i>
    <i r="2">
      <x v="573"/>
    </i>
    <i r="2">
      <x v="1173"/>
    </i>
    <i r="2">
      <x v="1341"/>
    </i>
    <i r="2">
      <x v="2061"/>
    </i>
    <i r="2">
      <x v="2062"/>
    </i>
    <i r="1">
      <x v="51"/>
    </i>
    <i r="2">
      <x v="2051"/>
    </i>
    <i r="1">
      <x v="55"/>
    </i>
    <i r="2">
      <x v="1896"/>
    </i>
    <i r="1">
      <x v="59"/>
    </i>
    <i r="2">
      <x v="2270"/>
    </i>
    <i r="2">
      <x v="2272"/>
    </i>
    <i r="2">
      <x v="2273"/>
    </i>
    <i r="2">
      <x v="2400"/>
    </i>
    <i r="2">
      <x v="2401"/>
    </i>
    <i r="2">
      <x v="2402"/>
    </i>
    <i r="2">
      <x v="2403"/>
    </i>
    <i r="2">
      <x v="2404"/>
    </i>
    <i r="2">
      <x v="2405"/>
    </i>
    <i r="2">
      <x v="2406"/>
    </i>
    <i r="2">
      <x v="2407"/>
    </i>
    <i r="2">
      <x v="2408"/>
    </i>
    <i r="2">
      <x v="2409"/>
    </i>
    <i r="2">
      <x v="2410"/>
    </i>
    <i r="2">
      <x v="2411"/>
    </i>
    <i r="2">
      <x v="2412"/>
    </i>
    <i r="2">
      <x v="2413"/>
    </i>
    <i r="2">
      <x v="2414"/>
    </i>
    <i r="2">
      <x v="2415"/>
    </i>
    <i r="2">
      <x v="2416"/>
    </i>
    <i r="2">
      <x v="2417"/>
    </i>
    <i r="2">
      <x v="2418"/>
    </i>
    <i r="2">
      <x v="2419"/>
    </i>
    <i r="2">
      <x v="2420"/>
    </i>
    <i r="1">
      <x v="60"/>
    </i>
    <i r="2">
      <x v="1928"/>
    </i>
    <i r="1">
      <x v="64"/>
    </i>
    <i r="2">
      <x v="2359"/>
    </i>
    <i r="1">
      <x v="65"/>
    </i>
    <i r="2">
      <x v="1396"/>
    </i>
    <i r="2">
      <x v="2094"/>
    </i>
    <i r="2">
      <x v="2095"/>
    </i>
    <i r="1">
      <x v="66"/>
    </i>
    <i r="2">
      <x v="556"/>
    </i>
    <i r="2">
      <x v="776"/>
    </i>
    <i r="1">
      <x v="67"/>
    </i>
    <i r="2">
      <x v="2424"/>
    </i>
    <i r="2">
      <x v="2428"/>
    </i>
    <i r="2">
      <x v="2436"/>
    </i>
    <i r="2">
      <x v="2463"/>
    </i>
    <i r="2">
      <x v="2464"/>
    </i>
    <i r="2">
      <x v="2465"/>
    </i>
    <i r="2">
      <x v="2466"/>
    </i>
    <i r="2">
      <x v="2467"/>
    </i>
    <i r="2">
      <x v="2468"/>
    </i>
    <i r="2">
      <x v="2469"/>
    </i>
    <i r="2">
      <x v="2470"/>
    </i>
    <i r="2">
      <x v="2471"/>
    </i>
    <i r="2">
      <x v="2472"/>
    </i>
    <i r="2">
      <x v="2473"/>
    </i>
    <i r="2">
      <x v="2474"/>
    </i>
    <i r="2">
      <x v="2475"/>
    </i>
    <i r="2">
      <x v="2476"/>
    </i>
    <i r="2">
      <x v="2477"/>
    </i>
    <i r="2">
      <x v="2478"/>
    </i>
    <i r="2">
      <x v="2479"/>
    </i>
    <i r="1">
      <x v="71"/>
    </i>
    <i r="2">
      <x v="2457"/>
    </i>
    <i r="1">
      <x v="74"/>
    </i>
    <i r="2">
      <x v="1545"/>
    </i>
    <i r="1">
      <x v="170"/>
    </i>
    <i r="2">
      <x v="169"/>
    </i>
    <i r="2">
      <x v="547"/>
    </i>
    <i r="2">
      <x v="647"/>
    </i>
    <i r="2">
      <x v="1004"/>
    </i>
    <i r="2">
      <x v="2038"/>
    </i>
    <i r="2">
      <x v="2039"/>
    </i>
    <i r="2">
      <x v="2086"/>
    </i>
    <i r="2">
      <x v="2206"/>
    </i>
    <i>
      <x v="3"/>
    </i>
    <i r="1">
      <x v="107"/>
    </i>
    <i r="2">
      <x v="1348"/>
    </i>
    <i r="1">
      <x v="109"/>
    </i>
    <i r="2">
      <x v="526"/>
    </i>
    <i r="2">
      <x v="1179"/>
    </i>
    <i r="2">
      <x v="1612"/>
    </i>
    <i r="1">
      <x v="111"/>
    </i>
    <i r="2">
      <x v="19"/>
    </i>
    <i r="2">
      <x v="1331"/>
    </i>
    <i r="2">
      <x v="1348"/>
    </i>
    <i r="1">
      <x v="113"/>
    </i>
    <i r="2">
      <x v="1335"/>
    </i>
    <i r="1">
      <x v="115"/>
    </i>
    <i r="2">
      <x v="1331"/>
    </i>
    <i r="1">
      <x v="119"/>
    </i>
    <i r="2">
      <x v="907"/>
    </i>
    <i r="2">
      <x v="935"/>
    </i>
    <i r="1">
      <x v="120"/>
    </i>
    <i r="2">
      <x v="379"/>
    </i>
    <i r="2">
      <x v="806"/>
    </i>
    <i r="2">
      <x v="1331"/>
    </i>
    <i r="2">
      <x v="1348"/>
    </i>
    <i r="1">
      <x v="121"/>
    </i>
    <i r="2">
      <x v="320"/>
    </i>
    <i r="2">
      <x v="858"/>
    </i>
    <i r="2">
      <x v="2430"/>
    </i>
    <i r="1">
      <x v="122"/>
    </i>
    <i r="2">
      <x v="63"/>
    </i>
    <i r="2">
      <x v="87"/>
    </i>
    <i r="2">
      <x v="119"/>
    </i>
    <i r="2">
      <x v="120"/>
    </i>
    <i r="2">
      <x v="121"/>
    </i>
    <i r="2">
      <x v="136"/>
    </i>
    <i r="2">
      <x v="224"/>
    </i>
    <i r="2">
      <x v="1331"/>
    </i>
    <i r="2">
      <x v="1633"/>
    </i>
    <i r="1">
      <x v="123"/>
    </i>
    <i r="2">
      <x v="1560"/>
    </i>
    <i r="2">
      <x v="2104"/>
    </i>
    <i r="2">
      <x v="2105"/>
    </i>
    <i r="1">
      <x v="171"/>
    </i>
    <i r="2">
      <x v="467"/>
    </i>
    <i r="2">
      <x v="497"/>
    </i>
    <i r="2">
      <x v="687"/>
    </i>
    <i r="2">
      <x v="783"/>
    </i>
    <i r="2">
      <x v="784"/>
    </i>
    <i r="2">
      <x v="785"/>
    </i>
    <i r="2">
      <x v="786"/>
    </i>
    <i r="2">
      <x v="787"/>
    </i>
    <i r="2">
      <x v="1212"/>
    </i>
    <i r="2">
      <x v="1552"/>
    </i>
    <i r="2">
      <x v="1553"/>
    </i>
    <i r="2">
      <x v="1554"/>
    </i>
    <i r="2">
      <x v="1555"/>
    </i>
    <i r="2">
      <x v="1556"/>
    </i>
    <i r="2">
      <x v="1557"/>
    </i>
    <i r="2">
      <x v="1558"/>
    </i>
    <i r="2">
      <x v="1559"/>
    </i>
    <i r="1">
      <x v="172"/>
    </i>
    <i r="2">
      <x v="1091"/>
    </i>
    <i r="2">
      <x v="2239"/>
    </i>
    <i>
      <x v="4"/>
    </i>
    <i r="1">
      <x v="138"/>
    </i>
    <i r="2">
      <x v="1136"/>
    </i>
    <i r="1">
      <x v="139"/>
    </i>
    <i r="2">
      <x v="2009"/>
    </i>
    <i r="2">
      <x v="2011"/>
    </i>
    <i r="2">
      <x v="2050"/>
    </i>
    <i r="1">
      <x v="140"/>
    </i>
    <i r="2">
      <x v="832"/>
    </i>
    <i r="2">
      <x v="886"/>
    </i>
    <i r="2">
      <x v="890"/>
    </i>
    <i r="2">
      <x v="938"/>
    </i>
    <i r="2">
      <x v="939"/>
    </i>
    <i r="2">
      <x v="1167"/>
    </i>
    <i r="2">
      <x v="1890"/>
    </i>
    <i r="2">
      <x v="2049"/>
    </i>
    <i r="2">
      <x v="2081"/>
    </i>
    <i r="2">
      <x v="2082"/>
    </i>
    <i r="2">
      <x v="2083"/>
    </i>
    <i r="1">
      <x v="142"/>
    </i>
    <i r="2">
      <x v="1848"/>
    </i>
    <i r="2">
      <x v="1855"/>
    </i>
    <i r="2">
      <x v="1886"/>
    </i>
    <i r="2">
      <x v="1888"/>
    </i>
    <i r="2">
      <x v="1995"/>
    </i>
    <i r="2">
      <x v="2014"/>
    </i>
    <i r="2">
      <x v="2093"/>
    </i>
    <i r="2">
      <x v="2198"/>
    </i>
    <i r="2">
      <x v="2200"/>
    </i>
    <i r="2">
      <x v="2202"/>
    </i>
    <i r="2">
      <x v="2203"/>
    </i>
    <i r="1">
      <x v="173"/>
    </i>
    <i r="2">
      <x v="1024"/>
    </i>
    <i r="2">
      <x v="1025"/>
    </i>
    <i r="2">
      <x v="1883"/>
    </i>
    <i r="2">
      <x v="1884"/>
    </i>
    <i r="2">
      <x v="1885"/>
    </i>
    <i r="2">
      <x v="2100"/>
    </i>
    <i r="2">
      <x v="2102"/>
    </i>
    <i r="2">
      <x v="2284"/>
    </i>
    <i r="2">
      <x v="2285"/>
    </i>
    <i r="1">
      <x v="174"/>
    </i>
    <i r="2">
      <x v="1150"/>
    </i>
    <i r="2">
      <x v="1881"/>
    </i>
    <i r="2">
      <x v="1882"/>
    </i>
    <i>
      <x v="5"/>
    </i>
    <i r="1">
      <x v="166"/>
    </i>
    <i r="2">
      <x v="71"/>
    </i>
    <i r="2">
      <x v="1060"/>
    </i>
    <i r="2">
      <x v="1126"/>
    </i>
    <i r="2">
      <x v="1128"/>
    </i>
    <i r="2">
      <x v="1129"/>
    </i>
    <i r="2">
      <x v="1395"/>
    </i>
    <i r="2">
      <x v="2032"/>
    </i>
    <i r="2">
      <x v="2034"/>
    </i>
    <i r="2">
      <x v="2101"/>
    </i>
    <i r="2">
      <x v="2103"/>
    </i>
    <i r="2">
      <x v="2164"/>
    </i>
    <i r="2">
      <x v="2166"/>
    </i>
    <i r="2">
      <x v="2167"/>
    </i>
    <i r="2">
      <x v="2168"/>
    </i>
    <i r="2">
      <x v="2169"/>
    </i>
    <i r="2">
      <x v="2170"/>
    </i>
    <i r="2">
      <x v="2172"/>
    </i>
    <i r="2">
      <x v="2173"/>
    </i>
    <i r="2">
      <x v="2174"/>
    </i>
    <i r="2">
      <x v="2175"/>
    </i>
    <i r="2">
      <x v="2176"/>
    </i>
    <i r="2">
      <x v="2182"/>
    </i>
    <i r="2">
      <x v="2183"/>
    </i>
    <i r="2">
      <x v="2184"/>
    </i>
    <i r="2">
      <x v="2185"/>
    </i>
    <i r="2">
      <x v="2186"/>
    </i>
    <i r="2">
      <x v="2187"/>
    </i>
    <i r="2">
      <x v="2189"/>
    </i>
    <i r="2">
      <x v="2245"/>
    </i>
    <i r="2">
      <x v="2246"/>
    </i>
    <i r="2">
      <x v="2327"/>
    </i>
    <i r="2">
      <x v="2328"/>
    </i>
    <i r="2">
      <x v="2329"/>
    </i>
    <i r="2">
      <x v="2330"/>
    </i>
    <i r="2">
      <x v="2331"/>
    </i>
    <i r="2">
      <x v="2361"/>
    </i>
    <i r="2">
      <x v="2456"/>
    </i>
    <i>
      <x v="6"/>
    </i>
    <i r="1">
      <x v="144"/>
    </i>
    <i r="2">
      <x v="241"/>
    </i>
    <i r="2">
      <x v="243"/>
    </i>
    <i r="2">
      <x v="1868"/>
    </i>
    <i r="2">
      <x v="1871"/>
    </i>
    <i r="2">
      <x v="1872"/>
    </i>
    <i r="2">
      <x v="1873"/>
    </i>
    <i r="2">
      <x v="1874"/>
    </i>
    <i r="1">
      <x v="145"/>
    </i>
    <i r="2">
      <x v="239"/>
    </i>
    <i r="2">
      <x v="1916"/>
    </i>
    <i r="2">
      <x v="1917"/>
    </i>
    <i r="2">
      <x v="1918"/>
    </i>
    <i r="2">
      <x v="2190"/>
    </i>
    <i r="2">
      <x v="2191"/>
    </i>
    <i r="2">
      <x v="2195"/>
    </i>
    <i r="1">
      <x v="146"/>
    </i>
    <i r="2">
      <x v="239"/>
    </i>
    <i r="2">
      <x v="2191"/>
    </i>
    <i r="2">
      <x v="2194"/>
    </i>
    <i r="1">
      <x v="147"/>
    </i>
    <i r="2">
      <x v="239"/>
    </i>
    <i r="2">
      <x v="2065"/>
    </i>
    <i r="2">
      <x v="2069"/>
    </i>
    <i r="2">
      <x v="2358"/>
    </i>
    <i r="1">
      <x v="148"/>
    </i>
    <i r="2">
      <x v="2068"/>
    </i>
    <i>
      <x v="7"/>
    </i>
    <i r="1">
      <x v="180"/>
    </i>
    <i r="2">
      <x v="2268"/>
    </i>
    <i r="2">
      <x v="2269"/>
    </i>
    <i r="2">
      <x v="2352"/>
    </i>
    <i r="2">
      <x v="2353"/>
    </i>
    <i r="2">
      <x v="2354"/>
    </i>
    <i r="2">
      <x v="2355"/>
    </i>
    <i r="2">
      <x v="2356"/>
    </i>
    <i r="2">
      <x v="2357"/>
    </i>
    <i>
      <x v="8"/>
    </i>
    <i r="1">
      <x v="125"/>
    </i>
    <i r="2">
      <x v="330"/>
    </i>
    <i r="1">
      <x v="128"/>
    </i>
    <i r="2">
      <x v="1696"/>
    </i>
    <i r="2">
      <x v="1697"/>
    </i>
    <i r="1">
      <x v="129"/>
    </i>
    <i r="2">
      <x v="1047"/>
    </i>
    <i r="2">
      <x v="1401"/>
    </i>
    <i r="1">
      <x v="130"/>
    </i>
    <i r="2">
      <x v="1645"/>
    </i>
    <i r="1">
      <x v="132"/>
    </i>
    <i r="2">
      <x v="1998"/>
    </i>
    <i r="1">
      <x v="133"/>
    </i>
    <i r="2">
      <x v="1585"/>
    </i>
    <i r="2">
      <x v="1586"/>
    </i>
    <i r="2">
      <x v="2201"/>
    </i>
    <i r="2">
      <x v="2207"/>
    </i>
    <i r="2">
      <x v="2208"/>
    </i>
    <i r="2">
      <x v="2209"/>
    </i>
    <i r="2">
      <x v="2210"/>
    </i>
    <i r="2">
      <x v="2212"/>
    </i>
    <i r="2">
      <x v="2213"/>
    </i>
    <i r="2">
      <x v="2214"/>
    </i>
    <i r="2">
      <x v="2215"/>
    </i>
    <i r="2">
      <x v="2216"/>
    </i>
    <i r="2">
      <x v="2217"/>
    </i>
    <i r="2">
      <x v="2218"/>
    </i>
    <i r="2">
      <x v="2219"/>
    </i>
    <i r="2">
      <x v="2220"/>
    </i>
    <i r="2">
      <x v="2221"/>
    </i>
    <i r="2">
      <x v="2222"/>
    </i>
    <i r="2">
      <x v="2223"/>
    </i>
    <i r="2">
      <x v="2224"/>
    </i>
    <i r="2">
      <x v="2225"/>
    </i>
    <i r="2">
      <x v="2226"/>
    </i>
    <i r="2">
      <x v="2227"/>
    </i>
    <i r="2">
      <x v="2228"/>
    </i>
    <i r="2">
      <x v="2229"/>
    </i>
    <i r="2">
      <x v="2230"/>
    </i>
    <i r="2">
      <x v="2231"/>
    </i>
    <i r="2">
      <x v="2232"/>
    </i>
    <i r="2">
      <x v="2233"/>
    </i>
    <i r="2">
      <x v="2234"/>
    </i>
    <i r="2">
      <x v="2235"/>
    </i>
    <i r="2">
      <x v="2236"/>
    </i>
    <i r="2">
      <x v="2237"/>
    </i>
    <i r="2">
      <x v="2238"/>
    </i>
    <i r="1">
      <x v="134"/>
    </i>
    <i r="2">
      <x v="2324"/>
    </i>
    <i r="2">
      <x v="2325"/>
    </i>
    <i r="1">
      <x v="135"/>
    </i>
    <i r="2">
      <x v="1363"/>
    </i>
    <i r="2">
      <x v="1364"/>
    </i>
    <i r="2">
      <x v="1365"/>
    </i>
    <i>
      <x v="9"/>
    </i>
    <i r="1">
      <x v="181"/>
    </i>
    <i r="2">
      <x v="5"/>
    </i>
    <i r="2">
      <x v="6"/>
    </i>
    <i r="2">
      <x v="7"/>
    </i>
    <i r="2">
      <x v="8"/>
    </i>
    <i r="2">
      <x v="51"/>
    </i>
    <i r="2">
      <x v="78"/>
    </i>
    <i r="2">
      <x v="79"/>
    </i>
    <i r="2">
      <x v="94"/>
    </i>
    <i r="2">
      <x v="216"/>
    </i>
    <i r="2">
      <x v="250"/>
    </i>
    <i r="2">
      <x v="251"/>
    </i>
    <i r="2">
      <x v="252"/>
    </i>
    <i r="2">
      <x v="301"/>
    </i>
    <i r="2">
      <x v="303"/>
    </i>
    <i r="2">
      <x v="304"/>
    </i>
    <i r="2">
      <x v="305"/>
    </i>
    <i r="2">
      <x v="306"/>
    </i>
    <i r="2">
      <x v="307"/>
    </i>
    <i r="2">
      <x v="308"/>
    </i>
    <i r="2">
      <x v="309"/>
    </i>
    <i r="2">
      <x v="310"/>
    </i>
    <i r="2">
      <x v="311"/>
    </i>
    <i r="2">
      <x v="322"/>
    </i>
    <i r="2">
      <x v="348"/>
    </i>
    <i r="2">
      <x v="380"/>
    </i>
    <i r="2">
      <x v="384"/>
    </i>
    <i r="2">
      <x v="385"/>
    </i>
    <i r="2">
      <x v="386"/>
    </i>
    <i r="2">
      <x v="387"/>
    </i>
    <i r="2">
      <x v="388"/>
    </i>
    <i r="2">
      <x v="398"/>
    </i>
    <i r="2">
      <x v="399"/>
    </i>
    <i r="2">
      <x v="400"/>
    </i>
    <i r="2">
      <x v="401"/>
    </i>
    <i r="2">
      <x v="511"/>
    </i>
    <i r="2">
      <x v="512"/>
    </i>
    <i r="2">
      <x v="513"/>
    </i>
    <i r="2">
      <x v="514"/>
    </i>
    <i r="2">
      <x v="515"/>
    </i>
    <i r="2">
      <x v="517"/>
    </i>
    <i r="2">
      <x v="518"/>
    </i>
    <i r="2">
      <x v="519"/>
    </i>
    <i r="2">
      <x v="520"/>
    </i>
    <i r="2">
      <x v="521"/>
    </i>
    <i r="2">
      <x v="522"/>
    </i>
    <i r="2">
      <x v="523"/>
    </i>
    <i r="2">
      <x v="524"/>
    </i>
    <i r="2">
      <x v="525"/>
    </i>
    <i r="2">
      <x v="528"/>
    </i>
    <i r="2">
      <x v="529"/>
    </i>
    <i r="2">
      <x v="530"/>
    </i>
    <i r="2">
      <x v="531"/>
    </i>
    <i r="2">
      <x v="532"/>
    </i>
    <i r="2">
      <x v="533"/>
    </i>
    <i r="2">
      <x v="534"/>
    </i>
    <i r="2">
      <x v="535"/>
    </i>
    <i r="2">
      <x v="536"/>
    </i>
    <i r="2">
      <x v="537"/>
    </i>
    <i r="2">
      <x v="538"/>
    </i>
    <i r="2">
      <x v="539"/>
    </i>
    <i r="2">
      <x v="587"/>
    </i>
    <i r="2">
      <x v="590"/>
    </i>
    <i r="2">
      <x v="593"/>
    </i>
    <i r="2">
      <x v="596"/>
    </i>
    <i r="2">
      <x v="601"/>
    </i>
    <i r="2">
      <x v="602"/>
    </i>
    <i r="2">
      <x v="603"/>
    </i>
    <i r="2">
      <x v="605"/>
    </i>
    <i r="2">
      <x v="606"/>
    </i>
    <i r="2">
      <x v="608"/>
    </i>
    <i r="2">
      <x v="609"/>
    </i>
    <i r="2">
      <x v="610"/>
    </i>
    <i r="2">
      <x v="611"/>
    </i>
    <i r="2">
      <x v="654"/>
    </i>
    <i r="2">
      <x v="688"/>
    </i>
    <i r="2">
      <x v="743"/>
    </i>
    <i r="2">
      <x v="770"/>
    </i>
    <i r="2">
      <x v="774"/>
    </i>
    <i r="2">
      <x v="792"/>
    </i>
    <i r="2">
      <x v="793"/>
    </i>
    <i r="2">
      <x v="794"/>
    </i>
    <i r="2">
      <x v="817"/>
    </i>
    <i r="2">
      <x v="820"/>
    </i>
    <i r="2">
      <x v="823"/>
    </i>
    <i r="2">
      <x v="859"/>
    </i>
    <i r="2">
      <x v="900"/>
    </i>
    <i r="2">
      <x v="924"/>
    </i>
    <i r="2">
      <x v="942"/>
    </i>
    <i r="2">
      <x v="979"/>
    </i>
    <i r="2">
      <x v="980"/>
    </i>
    <i r="2">
      <x v="1022"/>
    </i>
    <i r="2">
      <x v="1049"/>
    </i>
    <i r="2">
      <x v="1082"/>
    </i>
    <i r="2">
      <x v="1125"/>
    </i>
    <i r="2">
      <x v="1127"/>
    </i>
    <i r="2">
      <x v="1332"/>
    </i>
    <i r="2">
      <x v="1336"/>
    </i>
    <i r="2">
      <x v="1366"/>
    </i>
    <i r="2">
      <x v="1539"/>
    </i>
    <i r="2">
      <x v="1540"/>
    </i>
    <i r="2">
      <x v="1641"/>
    </i>
    <i r="2">
      <x v="1642"/>
    </i>
    <i r="2">
      <x v="1643"/>
    </i>
    <i r="2">
      <x v="1644"/>
    </i>
    <i r="2">
      <x v="1649"/>
    </i>
    <i r="2">
      <x v="1706"/>
    </i>
    <i r="2">
      <x v="1707"/>
    </i>
    <i r="2">
      <x v="1741"/>
    </i>
    <i r="2">
      <x v="1742"/>
    </i>
    <i r="2">
      <x v="1778"/>
    </i>
    <i r="2">
      <x v="1779"/>
    </i>
    <i r="2">
      <x v="1907"/>
    </i>
    <i r="2">
      <x v="2008"/>
    </i>
    <i r="2">
      <x v="2029"/>
    </i>
    <i r="2">
      <x v="2030"/>
    </i>
    <i r="2">
      <x v="2031"/>
    </i>
    <i r="2">
      <x v="2033"/>
    </i>
    <i r="2">
      <x v="2035"/>
    </i>
    <i r="2">
      <x v="2052"/>
    </i>
    <i r="2">
      <x v="2091"/>
    </i>
    <i r="2">
      <x v="2106"/>
    </i>
    <i r="2">
      <x v="2109"/>
    </i>
    <i r="2">
      <x v="2247"/>
    </i>
    <i r="2">
      <x v="2248"/>
    </i>
    <i r="2">
      <x v="2287"/>
    </i>
    <i r="2">
      <x v="2341"/>
    </i>
    <i r="2">
      <x v="2343"/>
    </i>
    <i r="2">
      <x v="2421"/>
    </i>
    <i r="2">
      <x v="2482"/>
    </i>
    <i>
      <x v="10"/>
    </i>
    <i r="1">
      <x v="156"/>
    </i>
    <i r="2">
      <x v="2263"/>
    </i>
    <i r="2">
      <x v="2265"/>
    </i>
    <i r="2">
      <x v="2266"/>
    </i>
    <i r="2">
      <x v="2454"/>
    </i>
    <i r="1">
      <x v="161"/>
    </i>
    <i r="2">
      <x v="1472"/>
    </i>
    <i r="1">
      <x v="164"/>
    </i>
    <i r="2">
      <x v="229"/>
    </i>
    <i r="2">
      <x v="2097"/>
    </i>
    <i r="2">
      <x v="2349"/>
    </i>
    <i r="2">
      <x v="2350"/>
    </i>
    <i r="2">
      <x v="2351"/>
    </i>
    <i r="2">
      <x v="2427"/>
    </i>
    <i r="2">
      <x v="2483"/>
    </i>
    <i r="1">
      <x v="175"/>
    </i>
    <i r="2">
      <x v="420"/>
    </i>
    <i r="2">
      <x v="1202"/>
    </i>
    <i r="2">
      <x v="1648"/>
    </i>
    <i r="2">
      <x v="2255"/>
    </i>
    <i>
      <x v="11"/>
    </i>
    <i r="1">
      <x v="177"/>
    </i>
    <i r="2">
      <x v="1914"/>
    </i>
    <i>
      <x v="12"/>
    </i>
    <i r="1">
      <x v="76"/>
    </i>
    <i r="2">
      <x v="1819"/>
    </i>
    <i r="1">
      <x v="77"/>
    </i>
    <i r="2">
      <x v="1348"/>
    </i>
    <i r="1">
      <x v="78"/>
    </i>
    <i r="2">
      <x v="175"/>
    </i>
    <i r="2">
      <x v="176"/>
    </i>
    <i r="2">
      <x v="263"/>
    </i>
    <i r="2">
      <x v="453"/>
    </i>
    <i r="2">
      <x v="455"/>
    </i>
    <i r="2">
      <x v="964"/>
    </i>
    <i r="2">
      <x v="1841"/>
    </i>
    <i r="2">
      <x v="2425"/>
    </i>
    <i r="2">
      <x v="2429"/>
    </i>
    <i r="2">
      <x v="2438"/>
    </i>
    <i r="1">
      <x v="79"/>
    </i>
    <i r="2">
      <x v="26"/>
    </i>
    <i r="2">
      <x v="27"/>
    </i>
    <i r="2">
      <x v="50"/>
    </i>
    <i r="2">
      <x v="117"/>
    </i>
    <i r="2">
      <x v="158"/>
    </i>
    <i r="2">
      <x v="159"/>
    </i>
    <i r="2">
      <x v="186"/>
    </i>
    <i r="2">
      <x v="188"/>
    </i>
    <i r="2">
      <x v="191"/>
    </i>
    <i r="2">
      <x v="192"/>
    </i>
    <i r="2">
      <x v="196"/>
    </i>
    <i r="2">
      <x v="217"/>
    </i>
    <i r="2">
      <x v="222"/>
    </i>
    <i r="2">
      <x v="228"/>
    </i>
    <i r="2">
      <x v="264"/>
    </i>
    <i r="2">
      <x v="349"/>
    </i>
    <i r="2">
      <x v="350"/>
    </i>
    <i r="2">
      <x v="372"/>
    </i>
    <i r="2">
      <x v="376"/>
    </i>
    <i r="2">
      <x v="392"/>
    </i>
    <i r="2">
      <x v="436"/>
    </i>
    <i r="2">
      <x v="438"/>
    </i>
    <i r="2">
      <x v="544"/>
    </i>
    <i r="2">
      <x v="621"/>
    </i>
    <i r="2">
      <x v="824"/>
    </i>
    <i r="2">
      <x v="825"/>
    </i>
    <i r="2">
      <x v="954"/>
    </i>
    <i r="2">
      <x v="1050"/>
    </i>
    <i r="2">
      <x v="1153"/>
    </i>
    <i r="2">
      <x v="1154"/>
    </i>
    <i r="2">
      <x v="1155"/>
    </i>
    <i r="2">
      <x v="1158"/>
    </i>
    <i r="2">
      <x v="1199"/>
    </i>
    <i r="2">
      <x v="1228"/>
    </i>
    <i r="2">
      <x v="1229"/>
    </i>
    <i r="2">
      <x v="1230"/>
    </i>
    <i r="2">
      <x v="1323"/>
    </i>
    <i r="2">
      <x v="1371"/>
    </i>
    <i r="2">
      <x v="1729"/>
    </i>
    <i r="2">
      <x v="1929"/>
    </i>
    <i r="2">
      <x v="1930"/>
    </i>
    <i r="2">
      <x v="1931"/>
    </i>
    <i r="2">
      <x v="2116"/>
    </i>
    <i r="2">
      <x v="2363"/>
    </i>
    <i r="2">
      <x v="2423"/>
    </i>
    <i r="1">
      <x v="80"/>
    </i>
    <i r="2">
      <x v="4"/>
    </i>
    <i r="2">
      <x v="9"/>
    </i>
    <i r="2">
      <x v="27"/>
    </i>
    <i r="2">
      <x v="30"/>
    </i>
    <i r="2">
      <x v="35"/>
    </i>
    <i r="2">
      <x v="36"/>
    </i>
    <i r="2">
      <x v="37"/>
    </i>
    <i r="2">
      <x v="44"/>
    </i>
    <i r="2">
      <x v="46"/>
    </i>
    <i r="2">
      <x v="47"/>
    </i>
    <i r="2">
      <x v="49"/>
    </i>
    <i r="2">
      <x v="54"/>
    </i>
    <i r="2">
      <x v="55"/>
    </i>
    <i r="2">
      <x v="58"/>
    </i>
    <i r="2">
      <x v="59"/>
    </i>
    <i r="2">
      <x v="60"/>
    </i>
    <i r="2">
      <x v="68"/>
    </i>
    <i r="2">
      <x v="73"/>
    </i>
    <i r="2">
      <x v="131"/>
    </i>
    <i r="2">
      <x v="132"/>
    </i>
    <i r="2">
      <x v="133"/>
    </i>
    <i r="2">
      <x v="134"/>
    </i>
    <i r="2">
      <x v="157"/>
    </i>
    <i r="2">
      <x v="158"/>
    </i>
    <i r="2">
      <x v="159"/>
    </i>
    <i r="2">
      <x v="160"/>
    </i>
    <i r="2">
      <x v="161"/>
    </i>
    <i r="2">
      <x v="172"/>
    </i>
    <i r="2">
      <x v="176"/>
    </i>
    <i r="2">
      <x v="177"/>
    </i>
    <i r="2">
      <x v="178"/>
    </i>
    <i r="2">
      <x v="180"/>
    </i>
    <i r="2">
      <x v="181"/>
    </i>
    <i r="2">
      <x v="182"/>
    </i>
    <i r="2">
      <x v="183"/>
    </i>
    <i r="2">
      <x v="184"/>
    </i>
    <i r="2">
      <x v="185"/>
    </i>
    <i r="2">
      <x v="186"/>
    </i>
    <i r="2">
      <x v="187"/>
    </i>
    <i r="2">
      <x v="188"/>
    </i>
    <i r="2">
      <x v="189"/>
    </i>
    <i r="2">
      <x v="190"/>
    </i>
    <i r="2">
      <x v="191"/>
    </i>
    <i r="2">
      <x v="192"/>
    </i>
    <i r="2">
      <x v="193"/>
    </i>
    <i r="2">
      <x v="194"/>
    </i>
    <i r="2">
      <x v="195"/>
    </i>
    <i r="2">
      <x v="196"/>
    </i>
    <i r="2">
      <x v="199"/>
    </i>
    <i r="2">
      <x v="201"/>
    </i>
    <i r="2">
      <x v="208"/>
    </i>
    <i r="2">
      <x v="217"/>
    </i>
    <i r="2">
      <x v="218"/>
    </i>
    <i r="2">
      <x v="219"/>
    </i>
    <i r="2">
      <x v="220"/>
    </i>
    <i r="2">
      <x v="222"/>
    </i>
    <i r="2">
      <x v="227"/>
    </i>
    <i r="2">
      <x v="228"/>
    </i>
    <i r="2">
      <x v="261"/>
    </i>
    <i r="2">
      <x v="264"/>
    </i>
    <i r="2">
      <x v="333"/>
    </i>
    <i r="2">
      <x v="339"/>
    </i>
    <i r="2">
      <x v="349"/>
    </i>
    <i r="2">
      <x v="350"/>
    </i>
    <i r="2">
      <x v="351"/>
    </i>
    <i r="2">
      <x v="364"/>
    </i>
    <i r="2">
      <x v="365"/>
    </i>
    <i r="2">
      <x v="367"/>
    </i>
    <i r="2">
      <x v="368"/>
    </i>
    <i r="2">
      <x v="369"/>
    </i>
    <i r="2">
      <x v="370"/>
    </i>
    <i r="2">
      <x v="371"/>
    </i>
    <i r="2">
      <x v="372"/>
    </i>
    <i r="2">
      <x v="373"/>
    </i>
    <i r="2">
      <x v="374"/>
    </i>
    <i r="2">
      <x v="375"/>
    </i>
    <i r="2">
      <x v="376"/>
    </i>
    <i r="2">
      <x v="378"/>
    </i>
    <i r="2">
      <x v="392"/>
    </i>
    <i r="2">
      <x v="406"/>
    </i>
    <i r="2">
      <x v="413"/>
    </i>
    <i r="2">
      <x v="425"/>
    </i>
    <i r="2">
      <x v="438"/>
    </i>
    <i r="2">
      <x v="442"/>
    </i>
    <i r="2">
      <x v="588"/>
    </i>
    <i r="2">
      <x v="589"/>
    </i>
    <i r="2">
      <x v="591"/>
    </i>
    <i r="2">
      <x v="592"/>
    </i>
    <i r="2">
      <x v="594"/>
    </i>
    <i r="2">
      <x v="620"/>
    </i>
    <i r="2">
      <x v="621"/>
    </i>
    <i r="2">
      <x v="627"/>
    </i>
    <i r="2">
      <x v="727"/>
    </i>
    <i r="2">
      <x v="728"/>
    </i>
    <i r="2">
      <x v="736"/>
    </i>
    <i r="2">
      <x v="746"/>
    </i>
    <i r="2">
      <x v="749"/>
    </i>
    <i r="2">
      <x v="764"/>
    </i>
    <i r="2">
      <x v="765"/>
    </i>
    <i r="2">
      <x v="766"/>
    </i>
    <i r="2">
      <x v="767"/>
    </i>
    <i r="2">
      <x v="769"/>
    </i>
    <i r="2">
      <x v="789"/>
    </i>
    <i r="2">
      <x v="804"/>
    </i>
    <i r="2">
      <x v="843"/>
    </i>
    <i r="2">
      <x v="844"/>
    </i>
    <i r="2">
      <x v="845"/>
    </i>
    <i r="2">
      <x v="866"/>
    </i>
    <i r="2">
      <x v="868"/>
    </i>
    <i r="2">
      <x v="905"/>
    </i>
    <i r="2">
      <x v="945"/>
    </i>
    <i r="2">
      <x v="954"/>
    </i>
    <i r="2">
      <x v="966"/>
    </i>
    <i r="2">
      <x v="970"/>
    </i>
    <i r="2">
      <x v="971"/>
    </i>
    <i r="2">
      <x v="972"/>
    </i>
    <i r="2">
      <x v="974"/>
    </i>
    <i r="2">
      <x v="1006"/>
    </i>
    <i r="2">
      <x v="1007"/>
    </i>
    <i r="2">
      <x v="1008"/>
    </i>
    <i r="2">
      <x v="1009"/>
    </i>
    <i r="2">
      <x v="1018"/>
    </i>
    <i r="2">
      <x v="1043"/>
    </i>
    <i r="2">
      <x v="1058"/>
    </i>
    <i r="2">
      <x v="1116"/>
    </i>
    <i r="2">
      <x v="1121"/>
    </i>
    <i r="2">
      <x v="1122"/>
    </i>
    <i r="2">
      <x v="1123"/>
    </i>
    <i r="2">
      <x v="1151"/>
    </i>
    <i r="2">
      <x v="1153"/>
    </i>
    <i r="2">
      <x v="1154"/>
    </i>
    <i r="2">
      <x v="1155"/>
    </i>
    <i r="2">
      <x v="1156"/>
    </i>
    <i r="2">
      <x v="1158"/>
    </i>
    <i r="2">
      <x v="1164"/>
    </i>
    <i r="2">
      <x v="1165"/>
    </i>
    <i r="2">
      <x v="1166"/>
    </i>
    <i r="2">
      <x v="1217"/>
    </i>
    <i r="2">
      <x v="1218"/>
    </i>
    <i r="2">
      <x v="1228"/>
    </i>
    <i r="2">
      <x v="1229"/>
    </i>
    <i r="2">
      <x v="1230"/>
    </i>
    <i r="2">
      <x v="1231"/>
    </i>
    <i r="2">
      <x v="1232"/>
    </i>
    <i r="2">
      <x v="1233"/>
    </i>
    <i r="2">
      <x v="1328"/>
    </i>
    <i r="2">
      <x v="1602"/>
    </i>
    <i r="2">
      <x v="1603"/>
    </i>
    <i r="2">
      <x v="1604"/>
    </i>
    <i r="2">
      <x v="1605"/>
    </i>
    <i r="2">
      <x v="1606"/>
    </i>
    <i r="2">
      <x v="1607"/>
    </i>
    <i r="2">
      <x v="1608"/>
    </i>
    <i r="2">
      <x v="1609"/>
    </i>
    <i r="2">
      <x v="1619"/>
    </i>
    <i r="2">
      <x v="1621"/>
    </i>
    <i r="2">
      <x v="1622"/>
    </i>
    <i r="2">
      <x v="1623"/>
    </i>
    <i r="2">
      <x v="1624"/>
    </i>
    <i r="2">
      <x v="1625"/>
    </i>
    <i r="2">
      <x v="1626"/>
    </i>
    <i r="2">
      <x v="1627"/>
    </i>
    <i r="2">
      <x v="1705"/>
    </i>
    <i r="2">
      <x v="1799"/>
    </i>
    <i r="2">
      <x v="1930"/>
    </i>
    <i r="2">
      <x v="1977"/>
    </i>
    <i r="2">
      <x v="1978"/>
    </i>
    <i r="2">
      <x v="1979"/>
    </i>
    <i r="2">
      <x v="1980"/>
    </i>
    <i r="2">
      <x v="1981"/>
    </i>
    <i r="2">
      <x v="1982"/>
    </i>
    <i r="2">
      <x v="1983"/>
    </i>
    <i r="2">
      <x v="1984"/>
    </i>
    <i r="2">
      <x v="1985"/>
    </i>
    <i r="2">
      <x v="1986"/>
    </i>
    <i r="2">
      <x v="1987"/>
    </i>
    <i r="2">
      <x v="1988"/>
    </i>
    <i r="2">
      <x v="2116"/>
    </i>
    <i r="2">
      <x v="2423"/>
    </i>
    <i r="1">
      <x v="82"/>
    </i>
    <i r="2">
      <x v="162"/>
    </i>
    <i r="2">
      <x v="588"/>
    </i>
    <i r="2">
      <x v="589"/>
    </i>
    <i r="2">
      <x v="746"/>
    </i>
    <i r="2">
      <x v="747"/>
    </i>
    <i r="2">
      <x v="968"/>
    </i>
    <i r="2">
      <x v="1043"/>
    </i>
    <i r="2">
      <x v="1222"/>
    </i>
    <i r="2">
      <x v="1328"/>
    </i>
    <i r="2">
      <x v="1619"/>
    </i>
    <i r="2">
      <x v="1620"/>
    </i>
    <i r="2">
      <x v="1621"/>
    </i>
    <i r="2">
      <x v="1622"/>
    </i>
    <i r="2">
      <x v="1628"/>
    </i>
    <i r="2">
      <x v="1629"/>
    </i>
    <i r="2">
      <x v="1630"/>
    </i>
    <i r="2">
      <x v="1631"/>
    </i>
    <i r="2">
      <x v="1632"/>
    </i>
    <i r="1">
      <x v="83"/>
    </i>
    <i r="2">
      <x v="267"/>
    </i>
    <i r="2">
      <x v="268"/>
    </i>
    <i r="1">
      <x v="84"/>
    </i>
    <i r="2">
      <x v="23"/>
    </i>
    <i r="2">
      <x v="85"/>
    </i>
    <i r="2">
      <x v="267"/>
    </i>
    <i r="2">
      <x v="268"/>
    </i>
    <i r="2">
      <x v="2019"/>
    </i>
    <i r="1">
      <x v="85"/>
    </i>
    <i r="2">
      <x v="694"/>
    </i>
    <i r="2">
      <x v="1345"/>
    </i>
    <i r="2">
      <x v="1346"/>
    </i>
    <i r="1">
      <x v="86"/>
    </i>
    <i r="2">
      <x v="1345"/>
    </i>
    <i r="2">
      <x v="1346"/>
    </i>
    <i r="2">
      <x v="1438"/>
    </i>
    <i r="2">
      <x v="2362"/>
    </i>
    <i r="1">
      <x v="87"/>
    </i>
    <i r="2">
      <x v="1345"/>
    </i>
    <i r="2">
      <x v="1346"/>
    </i>
    <i r="1">
      <x v="88"/>
    </i>
    <i r="2">
      <x v="325"/>
    </i>
    <i r="2">
      <x v="326"/>
    </i>
    <i r="2">
      <x v="328"/>
    </i>
    <i r="2">
      <x v="1345"/>
    </i>
    <i r="2">
      <x v="1346"/>
    </i>
    <i r="2">
      <x v="1902"/>
    </i>
    <i r="1">
      <x v="91"/>
    </i>
    <i r="2">
      <x v="717"/>
    </i>
    <i r="2">
      <x v="1345"/>
    </i>
    <i r="2">
      <x v="1346"/>
    </i>
    <i r="1">
      <x v="92"/>
    </i>
    <i r="2">
      <x v="1811"/>
    </i>
    <i r="2">
      <x v="2306"/>
    </i>
    <i r="2">
      <x v="2307"/>
    </i>
    <i r="2">
      <x v="2308"/>
    </i>
    <i r="2">
      <x v="2310"/>
    </i>
    <i r="2">
      <x v="2311"/>
    </i>
    <i r="2">
      <x v="2312"/>
    </i>
    <i r="2">
      <x v="2313"/>
    </i>
    <i r="2">
      <x v="2315"/>
    </i>
    <i r="2">
      <x v="2317"/>
    </i>
    <i r="2">
      <x v="2320"/>
    </i>
    <i r="2">
      <x v="2323"/>
    </i>
    <i r="1">
      <x v="94"/>
    </i>
    <i r="2">
      <x v="1461"/>
    </i>
    <i r="1">
      <x v="95"/>
    </i>
    <i r="2">
      <x v="173"/>
    </i>
    <i r="2">
      <x v="643"/>
    </i>
    <i r="2">
      <x v="1345"/>
    </i>
    <i r="2">
      <x v="1346"/>
    </i>
    <i r="2">
      <x v="2055"/>
    </i>
    <i r="1">
      <x v="96"/>
    </i>
    <i r="2">
      <x v="2112"/>
    </i>
    <i r="1">
      <x v="97"/>
    </i>
    <i r="2">
      <x v="2288"/>
    </i>
    <i r="1">
      <x v="98"/>
    </i>
    <i r="2">
      <x v="2344"/>
    </i>
    <i r="1">
      <x v="99"/>
    </i>
    <i r="2">
      <x v="2480"/>
    </i>
    <i r="2">
      <x v="2481"/>
    </i>
    <i r="1">
      <x v="100"/>
    </i>
    <i r="2">
      <x v="2180"/>
    </i>
    <i r="1">
      <x v="101"/>
    </i>
    <i r="2">
      <x v="2442"/>
    </i>
    <i r="2">
      <x v="2443"/>
    </i>
    <i r="2">
      <x v="2444"/>
    </i>
    <i r="2">
      <x v="2445"/>
    </i>
    <i r="2">
      <x v="2446"/>
    </i>
    <i r="2">
      <x v="2447"/>
    </i>
    <i r="2">
      <x v="2448"/>
    </i>
    <i r="2">
      <x v="2449"/>
    </i>
    <i r="1">
      <x v="103"/>
    </i>
    <i r="2">
      <x v="9"/>
    </i>
    <i r="2">
      <x v="66"/>
    </i>
    <i r="2">
      <x v="67"/>
    </i>
    <i r="2">
      <x v="68"/>
    </i>
    <i r="2">
      <x v="109"/>
    </i>
    <i r="2">
      <x v="163"/>
    </i>
    <i r="2">
      <x v="164"/>
    </i>
    <i r="2">
      <x v="182"/>
    </i>
    <i r="2">
      <x v="185"/>
    </i>
    <i r="2">
      <x v="186"/>
    </i>
    <i r="2">
      <x v="189"/>
    </i>
    <i r="2">
      <x v="190"/>
    </i>
    <i r="2">
      <x v="191"/>
    </i>
    <i r="2">
      <x v="192"/>
    </i>
    <i r="2">
      <x v="202"/>
    </i>
    <i r="2">
      <x v="203"/>
    </i>
    <i r="2">
      <x v="205"/>
    </i>
    <i r="2">
      <x v="206"/>
    </i>
    <i r="2">
      <x v="207"/>
    </i>
    <i r="2">
      <x v="217"/>
    </i>
    <i r="2">
      <x v="222"/>
    </i>
    <i r="2">
      <x v="227"/>
    </i>
    <i r="2">
      <x v="260"/>
    </i>
    <i r="2">
      <x v="264"/>
    </i>
    <i r="2">
      <x v="354"/>
    </i>
    <i r="2">
      <x v="370"/>
    </i>
    <i r="2">
      <x v="377"/>
    </i>
    <i r="2">
      <x v="378"/>
    </i>
    <i r="2">
      <x v="591"/>
    </i>
    <i r="2">
      <x v="716"/>
    </i>
    <i r="2">
      <x v="718"/>
    </i>
    <i r="2">
      <x v="719"/>
    </i>
    <i r="2">
      <x v="720"/>
    </i>
    <i r="2">
      <x v="728"/>
    </i>
    <i r="2">
      <x v="736"/>
    </i>
    <i r="2">
      <x v="863"/>
    </i>
    <i r="2">
      <x v="864"/>
    </i>
    <i r="2">
      <x v="865"/>
    </i>
    <i r="2">
      <x v="867"/>
    </i>
    <i r="2">
      <x v="869"/>
    </i>
    <i r="2">
      <x v="972"/>
    </i>
    <i r="2">
      <x v="973"/>
    </i>
    <i r="2">
      <x v="1007"/>
    </i>
    <i r="2">
      <x v="1037"/>
    </i>
    <i r="2">
      <x v="1080"/>
    </i>
    <i r="2">
      <x v="1081"/>
    </i>
    <i r="2">
      <x v="1120"/>
    </i>
    <i r="2">
      <x v="1154"/>
    </i>
    <i r="2">
      <x v="1157"/>
    </i>
    <i r="2">
      <x v="1164"/>
    </i>
    <i r="2">
      <x v="1166"/>
    </i>
    <i r="2">
      <x v="1200"/>
    </i>
    <i r="2">
      <x v="1203"/>
    </i>
    <i r="2">
      <x v="1217"/>
    </i>
    <i r="2">
      <x v="1225"/>
    </i>
    <i r="2">
      <x v="1226"/>
    </i>
    <i r="2">
      <x v="1228"/>
    </i>
    <i r="2">
      <x v="1229"/>
    </i>
    <i r="2">
      <x v="1230"/>
    </i>
    <i r="2">
      <x v="1231"/>
    </i>
    <i r="2">
      <x v="1232"/>
    </i>
    <i r="2">
      <x v="1233"/>
    </i>
    <i r="2">
      <x v="1549"/>
    </i>
    <i r="2">
      <x v="1726"/>
    </i>
    <i r="2">
      <x v="1930"/>
    </i>
    <i r="2">
      <x v="1932"/>
    </i>
    <i r="2">
      <x v="1933"/>
    </i>
    <i r="2">
      <x v="1934"/>
    </i>
    <i r="2">
      <x v="1935"/>
    </i>
    <i r="2">
      <x v="1936"/>
    </i>
    <i r="2">
      <x v="1937"/>
    </i>
    <i r="2">
      <x v="1938"/>
    </i>
    <i r="2">
      <x v="1939"/>
    </i>
    <i r="2">
      <x v="1940"/>
    </i>
    <i r="2">
      <x v="1941"/>
    </i>
    <i r="2">
      <x v="1942"/>
    </i>
    <i r="2">
      <x v="1943"/>
    </i>
    <i r="2">
      <x v="1944"/>
    </i>
    <i r="2">
      <x v="1945"/>
    </i>
    <i r="2">
      <x v="1946"/>
    </i>
    <i r="2">
      <x v="1947"/>
    </i>
    <i r="2">
      <x v="1948"/>
    </i>
    <i r="2">
      <x v="1949"/>
    </i>
    <i r="2">
      <x v="1950"/>
    </i>
    <i r="2">
      <x v="1951"/>
    </i>
    <i r="2">
      <x v="1952"/>
    </i>
    <i r="2">
      <x v="1953"/>
    </i>
    <i r="2">
      <x v="1954"/>
    </i>
    <i r="2">
      <x v="1955"/>
    </i>
    <i r="2">
      <x v="1956"/>
    </i>
    <i r="2">
      <x v="1957"/>
    </i>
    <i r="2">
      <x v="1958"/>
    </i>
    <i r="2">
      <x v="1959"/>
    </i>
    <i r="2">
      <x v="1960"/>
    </i>
    <i r="2">
      <x v="1961"/>
    </i>
    <i r="2">
      <x v="1962"/>
    </i>
    <i r="2">
      <x v="1963"/>
    </i>
    <i r="2">
      <x v="1964"/>
    </i>
    <i r="2">
      <x v="1965"/>
    </i>
    <i r="2">
      <x v="1966"/>
    </i>
    <i r="2">
      <x v="1967"/>
    </i>
    <i r="2">
      <x v="1968"/>
    </i>
    <i r="2">
      <x v="1969"/>
    </i>
    <i r="2">
      <x v="1970"/>
    </i>
    <i r="2">
      <x v="1971"/>
    </i>
    <i r="2">
      <x v="1972"/>
    </i>
    <i r="2">
      <x v="1973"/>
    </i>
    <i r="2">
      <x v="1974"/>
    </i>
    <i r="2">
      <x v="1975"/>
    </i>
    <i r="2">
      <x v="1976"/>
    </i>
    <i r="1">
      <x v="178"/>
    </i>
    <i r="2">
      <x v="1169"/>
    </i>
    <i r="2">
      <x v="1942"/>
    </i>
    <i r="2">
      <x v="1943"/>
    </i>
    <i r="2">
      <x v="2090"/>
    </i>
    <i r="2">
      <x v="2344"/>
    </i>
    <i r="2">
      <x v="2458"/>
    </i>
    <i r="2">
      <x v="2459"/>
    </i>
    <i r="2">
      <x v="2460"/>
    </i>
    <i>
      <x v="13"/>
    </i>
    <i r="1">
      <x v="1"/>
    </i>
    <i r="2">
      <x v="495"/>
    </i>
    <i r="1">
      <x v="8"/>
    </i>
    <i r="2">
      <x v="629"/>
    </i>
    <i r="1">
      <x v="9"/>
    </i>
    <i r="2">
      <x v="2005"/>
    </i>
    <i r="1">
      <x v="11"/>
    </i>
    <i r="2">
      <x v="2006"/>
    </i>
    <i r="1">
      <x v="12"/>
    </i>
    <i r="2">
      <x v="2242"/>
    </i>
    <i r="1">
      <x v="13"/>
    </i>
    <i r="2">
      <x v="1745"/>
    </i>
    <i r="2">
      <x v="1746"/>
    </i>
    <i r="2">
      <x v="1747"/>
    </i>
    <i r="2">
      <x v="1748"/>
    </i>
    <i r="2">
      <x v="1749"/>
    </i>
    <i r="2">
      <x v="1750"/>
    </i>
    <i r="2">
      <x v="1751"/>
    </i>
    <i r="2">
      <x v="1752"/>
    </i>
    <i r="2">
      <x v="1753"/>
    </i>
    <i r="2">
      <x v="1754"/>
    </i>
    <i r="2">
      <x v="1755"/>
    </i>
    <i r="2">
      <x v="1756"/>
    </i>
    <i r="2">
      <x v="1757"/>
    </i>
    <i r="2">
      <x v="1758"/>
    </i>
    <i r="2">
      <x v="1759"/>
    </i>
    <i r="2">
      <x v="1760"/>
    </i>
    <i r="2">
      <x v="1761"/>
    </i>
    <i r="2">
      <x v="1762"/>
    </i>
    <i r="2">
      <x v="1763"/>
    </i>
    <i r="2">
      <x v="1764"/>
    </i>
    <i r="2">
      <x v="1765"/>
    </i>
    <i r="2">
      <x v="1766"/>
    </i>
    <i r="2">
      <x v="1767"/>
    </i>
    <i r="2">
      <x v="2108"/>
    </i>
    <i r="1">
      <x v="14"/>
    </i>
    <i r="2">
      <x v="1078"/>
    </i>
    <i r="2">
      <x v="2298"/>
    </i>
    <i r="1">
      <x v="15"/>
    </i>
    <i r="2">
      <x v="1213"/>
    </i>
    <i r="2">
      <x v="1566"/>
    </i>
    <i r="1">
      <x v="18"/>
    </i>
    <i r="2">
      <x v="1224"/>
    </i>
    <i r="2">
      <x v="1350"/>
    </i>
    <i r="2">
      <x v="2298"/>
    </i>
    <i r="1">
      <x v="19"/>
    </i>
    <i r="2">
      <x v="958"/>
    </i>
    <i r="2">
      <x v="1311"/>
    </i>
    <i r="2">
      <x v="1368"/>
    </i>
    <i r="2">
      <x v="2299"/>
    </i>
    <i r="2">
      <x v="2300"/>
    </i>
    <i r="2">
      <x v="2301"/>
    </i>
    <i r="2">
      <x v="2303"/>
    </i>
    <i r="2">
      <x v="2304"/>
    </i>
    <i r="1">
      <x v="20"/>
    </i>
    <i r="2">
      <x v="1567"/>
    </i>
    <i r="1">
      <x v="23"/>
    </i>
    <i r="2">
      <x v="2242"/>
    </i>
    <i>
      <x v="14"/>
    </i>
    <i r="1">
      <x v="167"/>
    </i>
    <i r="2">
      <x v="2286"/>
    </i>
    <i r="1">
      <x v="182"/>
    </i>
    <i r="2">
      <x v="2259"/>
    </i>
  </rowItems>
  <colItems count="1">
    <i/>
  </colItems>
  <pageFields count="1">
    <pageField fld="25" item="1" hier="-1"/>
  </pageFields>
  <dataFields count="1">
    <dataField name="Quantidade pendente" fld="6" baseField="0" baseItem="0"/>
  </dataFields>
  <formats count="7">
    <format dxfId="434">
      <pivotArea type="all" dataOnly="0" outline="0" fieldPosition="0"/>
    </format>
    <format dxfId="433">
      <pivotArea outline="0" collapsedLevelsAreSubtotals="1" fieldPosition="0"/>
    </format>
    <format dxfId="432">
      <pivotArea type="origin" dataOnly="0" labelOnly="1" outline="0" fieldPosition="0"/>
    </format>
    <format dxfId="431">
      <pivotArea type="topRight" dataOnly="0" labelOnly="1" outline="0" fieldPosition="0"/>
    </format>
    <format dxfId="430">
      <pivotArea dataOnly="0" labelOnly="1" grandRow="1" outline="0" fieldPosition="0"/>
    </format>
    <format dxfId="429">
      <pivotArea dataOnly="0" labelOnly="1" grandCol="1" outline="0" fieldPosition="0"/>
    </format>
    <format dxfId="4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75691F-6832-4145-BAC7-D18EB41DDB43}" name="Tabela1" displayName="Tabela1" ref="A1:AH3432" totalsRowShown="0" headerRowDxfId="427" dataDxfId="426" tableBorderDxfId="425">
  <autoFilter ref="A1:AH3432" xr:uid="{00000000-0001-0000-0000-000000000000}">
    <filterColumn colId="25">
      <filters>
        <filter val="Pendente"/>
      </filters>
    </filterColumn>
  </autoFilter>
  <sortState xmlns:xlrd2="http://schemas.microsoft.com/office/spreadsheetml/2017/richdata2" ref="A2:AH3432">
    <sortCondition ref="D1:D3432"/>
  </sortState>
  <tableColumns count="34">
    <tableColumn id="1" xr3:uid="{C123431B-FE15-4788-BA7B-E89F5FEC1064}" name="TIPO " dataDxfId="424">
      <calculatedColumnFormula>IF(C2="Oficina Diversos","Oficina Geral",
IF(ISNUMBER(FIND("Estoque - Colhedoras",C2)),"Colhedoras",IF(ISNUMBER(FIND("Caldeiraria",C2)),"Caldeiraria",IF(ISNUMBER(FIND("Borracharia",C2)),"Borracharia",IF(ISNUMBER(FIND("Lubrificação",C2)),"Lubrificação",
IF(ISNUMBER(FIND("Estoque - Carregadeiras",C2)),"Carregadeiras",IF(ISNUMBER(FIND("Estoque - Veic. Leves",C2)),"Veic. Leves",
IF(ISNUMBER(FIND("Estoque - Caminhões",C2)),"Caminhões",IF(ISNUMBER(FIND("Estoque - Transbordos",C2)),"Transbordos",
IF(ISNUMBER(FIND("Estoque - Tratores",C2)),"Tratores",
IF(ISNUMBER(FIND("Estoque - Máquinas pesadas",C2)),"Máquinas pesadas",
IF(ISNUMBER(FIND("Estoque - Reboques",C2)),"Reboques",
IF(C2="Estoque","Estoque",
IF(AND(ISNUMBER(C2),C2&gt;1000,C2&lt;2000),"Caminhões",
IF(AND(ISNUMBER(C2),C2&gt;2000,C2&lt;3000),"Tratores",
IF(AND(ISNUMBER(C2),C2&gt;3000,C2&lt;4000),"Carregadeiras",
IF(AND(ISNUMBER(C2),C2&gt;4000,C2&lt;5000),"Máquinas pesadas",
IF(AND(ISNUMBER(C2),C2&gt;5000,C2&lt;6000),"Colhedoras",
IF(AND(ISNUMBER(C2),C2&gt;7000,C2&lt;8000),"Irrigação",
IF(AND(ISNUMBER(C2),C2&gt;8000,C2&lt;9000),"Reboques",IF(AND(ISNUMBER(C2),C2&gt;0,C2&lt;1000),"Veic. Leves","")))))))))))))))))))))</calculatedColumnFormula>
    </tableColumn>
    <tableColumn id="2" xr3:uid="{FC4EA56D-D67C-4C41-9442-A70950BFAEB2}" name="SITUAÇÃO"/>
    <tableColumn id="3" xr3:uid="{47EC1625-0EAC-437C-A009-E0571B461E11}" name="Cód.Equipamento" dataDxfId="423"/>
    <tableColumn id="4" xr3:uid="{04882778-D483-4EC8-8D21-A3923D6ACAEC}" name="Cod. Material" dataDxfId="422"/>
    <tableColumn id="5" xr3:uid="{5D4C78B9-4502-4B4B-AC5B-1B95BE3F9EF8}" name="Descrição" dataDxfId="421"/>
    <tableColumn id="6" xr3:uid="{A2F99DD8-205B-4052-8380-8EB02114119B}" name="OC" dataDxfId="420">
      <calculatedColumnFormula>IF(ISBLANK(K2), "Apenas Solicitação", "Tem OC")</calculatedColumnFormula>
    </tableColumn>
    <tableColumn id="7" xr3:uid="{23A1FB79-2BC9-450B-9977-311573307820}" name="Qtde. Solicitada" dataDxfId="419"/>
    <tableColumn id="8" xr3:uid="{1F2CE830-FFDA-46E6-BF9F-E7E44D29EFF6}" name="Qtde. Pendente" dataDxfId="418">
      <calculatedColumnFormula>G2-I2</calculatedColumnFormula>
    </tableColumn>
    <tableColumn id="9" xr3:uid="{C1D6276A-1254-4D1B-AF4C-7D2E8E2994D2}" name="Qtde. Entregue" dataDxfId="417"/>
    <tableColumn id="10" xr3:uid="{286E9860-CAF9-4639-B7BF-9C611A27C6DE}" name="Data da Solicitação" dataDxfId="416"/>
    <tableColumn id="11" xr3:uid="{8067F4F3-7DBD-40EC-B64E-BE35DCA2A33E}" name="Data O.C." dataDxfId="415"/>
    <tableColumn id="12" xr3:uid="{AC6B25AF-7822-4FEA-8381-E9E37EC04B78}" name="Dias p/ entrega"/>
    <tableColumn id="13" xr3:uid="{47709EEC-1DB0-4104-95BC-734798FA7B63}" name="Status entrega" dataDxfId="414">
      <calculatedColumnFormula>IF(OR(N2="", N2=0), "", IF(N2&gt;TODAY(), "No prazo", "Atrasado"))</calculatedColumnFormula>
    </tableColumn>
    <tableColumn id="14" xr3:uid="{47CA595E-1391-481E-AAC7-EBCDDC8AD516}" name="Data p/ entrega" dataDxfId="413">
      <calculatedColumnFormula>IFERROR(K2 + VALUE(LEFT(L2, FIND(" ", L2) - 1)), "")</calculatedColumnFormula>
    </tableColumn>
    <tableColumn id="15" xr3:uid="{49EF639A-7CC1-4448-B909-4B802188C9DA}" name="Dias para OC ser gerada" dataDxfId="412">
      <calculatedColumnFormula>IF(_xlfn.DAYS(K2,J2)&lt;0, "Aguardando OC", _xlfn.DAYS(K2,J2))</calculatedColumnFormula>
    </tableColumn>
    <tableColumn id="16" xr3:uid="{20457E6E-5873-4E1B-9917-1E895098A0A6}" name="Nr. Solicitação" dataDxfId="411"/>
    <tableColumn id="17" xr3:uid="{5316C460-330C-4AB9-9663-A3669EBB0CB4}" name="Nr. Requisição" dataDxfId="410"/>
    <tableColumn id="18" xr3:uid="{7608D672-006A-4E4C-8C4A-381149EB37D4}" name="Nr. O.C." dataDxfId="409"/>
    <tableColumn id="19" xr3:uid="{5725C483-DE3B-4C78-BE85-5DB366A9858E}" name="Cód. Obj Custo" dataDxfId="408"/>
    <tableColumn id="20" xr3:uid="{51A9F7B6-D198-43BD-BC89-3A79C74357CF}" name="Descrição Obj. Custo" dataDxfId="407"/>
    <tableColumn id="21" xr3:uid="{85E1701D-018D-4417-9C19-A29F29E70677}" name="Valor Última Compra" dataDxfId="406"/>
    <tableColumn id="22" xr3:uid="{BBBE4475-9713-4B66-9A55-ADDBB23BF1BE}" name="Cod. Fornecedor" dataDxfId="405"/>
    <tableColumn id="23" xr3:uid="{49FADEDF-ED4A-4DE2-BD74-96AF7BEE672F}" name="Fornecedor" dataDxfId="404">
      <calculatedColumnFormula>IFERROR(VLOOKUP(V2, Fornecedores!A:C, 3, FALSE), "")</calculatedColumnFormula>
    </tableColumn>
    <tableColumn id="24" xr3:uid="{23916A02-9A86-416C-8DD6-FE4BB021121B}" name="Cidade" dataDxfId="403">
      <calculatedColumnFormula>IFERROR(VLOOKUP(V2, Fornecedores!A:E, 5, FALSE), "")</calculatedColumnFormula>
    </tableColumn>
    <tableColumn id="25" xr3:uid="{1FB4C31F-C584-459F-B525-C33E09986E73}" name="Estado" dataDxfId="402">
      <calculatedColumnFormula>IFERROR(VLOOKUP(V2, Fornecedores!A:F, 6, FALSE), "")</calculatedColumnFormula>
    </tableColumn>
    <tableColumn id="26" xr3:uid="{C7D15653-78A1-4F96-9ED8-FF09917F78B3}" name="Status" dataDxfId="401">
      <calculatedColumnFormula>IF(H2=0, "Pedido entregue!", "Pendente")</calculatedColumnFormula>
    </tableColumn>
    <tableColumn id="27" xr3:uid="{794D2359-3864-4F00-B85F-723B46A8C576}" name="Índice"/>
    <tableColumn id="28" xr3:uid="{EDA33182-294F-49E7-8C24-E235C518667A}" name="Status no Almoxarifado" dataDxfId="400">
      <calculatedColumnFormula>IF(Z2="Pedido Entregue!", IF(AA2=1, "Retirado do Almoxarifado", IF(AA2=2, "Material devolvido", "Aguardando retirada")), IF(Z2="Pendente", "Entrega pendente", ""))</calculatedColumnFormula>
    </tableColumn>
    <tableColumn id="29" xr3:uid="{AA010C24-D315-4B65-A5EF-F12DA55690BA}" name="Ref.1" dataDxfId="399"/>
    <tableColumn id="30" xr3:uid="{5335643F-892A-487F-A938-B776141DAFD4}" name="N_SOLIC" dataDxfId="398">
      <calculatedColumnFormula>AC2/SUMIF($P:$P,P2,$AC:$AC)</calculatedColumnFormula>
    </tableColumn>
    <tableColumn id="31" xr3:uid="{28A20E30-1E04-456F-86F9-7F8CD3D05BD6}" name="N_OC" dataDxfId="397">
      <calculatedColumnFormula>IF(R2=0,0,AC2/SUMIF($R:$R,R2,$AC:$AC))</calculatedColumnFormula>
    </tableColumn>
    <tableColumn id="32" xr3:uid="{22478EBA-2C58-49FC-A36F-93F8FBB6C660}" name="Teste" dataDxfId="396">
      <calculatedColumnFormula>IF(R2=0,1,0)</calculatedColumnFormula>
    </tableColumn>
    <tableColumn id="33" xr3:uid="{4DFEFA6A-9677-481A-A91B-4212B94CD33B}" name="Dias s/ O.C."/>
    <tableColumn id="34" xr3:uid="{4F3FD6FE-301D-46D4-BB86-F8C9287C2880}" name="Mês">
      <calculatedColumnFormula>TEXT(J2,"MMMM")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C9CBCC9C-DD00-4AF7-A05C-FE61944D7E5C}">
  <we:reference id="wa200005271" version="2.5.5.0" store="pt-BR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FA62F578-F289-4284-8ACB-7BD834667832}">
  <we:reference id="wa200005669" version="2.0.0.0" store="pt-B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D632A-4104-421A-84DD-BFAA5A131FA8}">
  <sheetPr codeName="Planilha1"/>
  <dimension ref="A1:AI274"/>
  <sheetViews>
    <sheetView showZeros="0" topLeftCell="Q226" zoomScale="40" zoomScaleNormal="40" workbookViewId="0">
      <selection activeCell="T230" sqref="T230"/>
    </sheetView>
  </sheetViews>
  <sheetFormatPr defaultRowHeight="15" x14ac:dyDescent="0.25"/>
  <cols>
    <col min="1" max="1" width="35.85546875" bestFit="1" customWidth="1"/>
    <col min="2" max="2" width="42.28515625" bestFit="1" customWidth="1"/>
    <col min="3" max="3" width="60.5703125" bestFit="1" customWidth="1"/>
    <col min="4" max="4" width="26.5703125" bestFit="1" customWidth="1"/>
    <col min="5" max="5" width="24.140625" bestFit="1" customWidth="1"/>
    <col min="6" max="6" width="49.140625" bestFit="1" customWidth="1"/>
    <col min="7" max="7" width="38.85546875" bestFit="1" customWidth="1"/>
    <col min="8" max="8" width="39.42578125" bestFit="1" customWidth="1"/>
    <col min="9" max="9" width="55.85546875" bestFit="1" customWidth="1"/>
    <col min="10" max="10" width="42.28515625" bestFit="1" customWidth="1"/>
    <col min="11" max="11" width="58.42578125" bestFit="1" customWidth="1"/>
    <col min="12" max="12" width="60.5703125" bestFit="1" customWidth="1"/>
    <col min="13" max="13" width="31.5703125" bestFit="1" customWidth="1"/>
    <col min="14" max="14" width="60.5703125" bestFit="1" customWidth="1"/>
    <col min="15" max="15" width="58.42578125" bestFit="1" customWidth="1"/>
    <col min="16" max="16" width="24.140625" bestFit="1" customWidth="1"/>
    <col min="17" max="18" width="31.5703125" bestFit="1" customWidth="1"/>
    <col min="19" max="19" width="55.85546875" bestFit="1" customWidth="1"/>
    <col min="20" max="20" width="24.140625" bestFit="1" customWidth="1"/>
    <col min="21" max="21" width="49.140625" bestFit="1" customWidth="1"/>
    <col min="22" max="22" width="20" bestFit="1" customWidth="1"/>
    <col min="23" max="23" width="24.140625" bestFit="1" customWidth="1"/>
    <col min="24" max="24" width="42.28515625" bestFit="1" customWidth="1"/>
    <col min="25" max="25" width="58.42578125" bestFit="1" customWidth="1"/>
    <col min="26" max="26" width="24.140625" bestFit="1" customWidth="1"/>
    <col min="27" max="27" width="55.85546875" bestFit="1" customWidth="1"/>
    <col min="28" max="28" width="12.5703125" bestFit="1" customWidth="1"/>
    <col min="29" max="29" width="24.140625" bestFit="1" customWidth="1"/>
    <col min="30" max="30" width="60.5703125" bestFit="1" customWidth="1"/>
    <col min="31" max="31" width="10.28515625" bestFit="1" customWidth="1"/>
    <col min="32" max="32" width="12.5703125" bestFit="1" customWidth="1"/>
    <col min="33" max="33" width="42.42578125" bestFit="1" customWidth="1"/>
    <col min="34" max="34" width="68.140625" bestFit="1" customWidth="1"/>
    <col min="35" max="35" width="11.85546875" customWidth="1"/>
    <col min="36" max="36" width="6" bestFit="1" customWidth="1"/>
    <col min="37" max="37" width="12" bestFit="1" customWidth="1"/>
    <col min="38" max="38" width="6" bestFit="1" customWidth="1"/>
    <col min="39" max="39" width="3" bestFit="1" customWidth="1"/>
    <col min="40" max="40" width="5" bestFit="1" customWidth="1"/>
    <col min="41" max="41" width="6" bestFit="1" customWidth="1"/>
    <col min="42" max="42" width="3" bestFit="1" customWidth="1"/>
    <col min="43" max="43" width="6" bestFit="1" customWidth="1"/>
    <col min="44" max="44" width="8" bestFit="1" customWidth="1"/>
    <col min="45" max="45" width="3" bestFit="1" customWidth="1"/>
    <col min="46" max="46" width="6" bestFit="1" customWidth="1"/>
    <col min="47" max="47" width="5" bestFit="1" customWidth="1"/>
    <col min="48" max="48" width="3" bestFit="1" customWidth="1"/>
    <col min="49" max="51" width="6" bestFit="1" customWidth="1"/>
    <col min="52" max="52" width="3" bestFit="1" customWidth="1"/>
    <col min="53" max="54" width="6" bestFit="1" customWidth="1"/>
    <col min="55" max="55" width="3" bestFit="1" customWidth="1"/>
    <col min="56" max="56" width="5" bestFit="1" customWidth="1"/>
    <col min="57" max="60" width="6" bestFit="1" customWidth="1"/>
    <col min="61" max="61" width="12" bestFit="1" customWidth="1"/>
    <col min="62" max="62" width="6" bestFit="1" customWidth="1"/>
    <col min="63" max="63" width="3" bestFit="1" customWidth="1"/>
    <col min="64" max="64" width="5" bestFit="1" customWidth="1"/>
    <col min="65" max="66" width="6" bestFit="1" customWidth="1"/>
    <col min="67" max="67" width="7" bestFit="1" customWidth="1"/>
    <col min="68" max="68" width="6" bestFit="1" customWidth="1"/>
    <col min="69" max="69" width="7" bestFit="1" customWidth="1"/>
    <col min="70" max="70" width="4" bestFit="1" customWidth="1"/>
    <col min="71" max="79" width="7" bestFit="1" customWidth="1"/>
    <col min="80" max="81" width="6" bestFit="1" customWidth="1"/>
    <col min="82" max="88" width="7" bestFit="1" customWidth="1"/>
    <col min="89" max="89" width="4" bestFit="1" customWidth="1"/>
    <col min="90" max="94" width="7" bestFit="1" customWidth="1"/>
    <col min="95" max="96" width="4" bestFit="1" customWidth="1"/>
    <col min="97" max="97" width="6" bestFit="1" customWidth="1"/>
    <col min="98" max="99" width="7" bestFit="1" customWidth="1"/>
    <col min="100" max="100" width="6" bestFit="1" customWidth="1"/>
    <col min="101" max="101" width="4" bestFit="1" customWidth="1"/>
    <col min="102" max="102" width="8" bestFit="1" customWidth="1"/>
    <col min="103" max="104" width="7" bestFit="1" customWidth="1"/>
    <col min="105" max="106" width="4" bestFit="1" customWidth="1"/>
    <col min="107" max="108" width="7" bestFit="1" customWidth="1"/>
    <col min="109" max="109" width="4" bestFit="1" customWidth="1"/>
    <col min="110" max="110" width="7" bestFit="1" customWidth="1"/>
    <col min="111" max="111" width="4" bestFit="1" customWidth="1"/>
    <col min="112" max="112" width="7" bestFit="1" customWidth="1"/>
    <col min="113" max="113" width="4" bestFit="1" customWidth="1"/>
    <col min="114" max="114" width="8" bestFit="1" customWidth="1"/>
    <col min="115" max="118" width="4" bestFit="1" customWidth="1"/>
    <col min="119" max="119" width="8" bestFit="1" customWidth="1"/>
    <col min="120" max="121" width="7" bestFit="1" customWidth="1"/>
    <col min="122" max="122" width="6" bestFit="1" customWidth="1"/>
    <col min="123" max="123" width="7" bestFit="1" customWidth="1"/>
    <col min="124" max="124" width="6" bestFit="1" customWidth="1"/>
    <col min="125" max="125" width="7" bestFit="1" customWidth="1"/>
    <col min="126" max="127" width="6" bestFit="1" customWidth="1"/>
    <col min="128" max="129" width="4" bestFit="1" customWidth="1"/>
    <col min="130" max="131" width="7" bestFit="1" customWidth="1"/>
    <col min="132" max="132" width="6" bestFit="1" customWidth="1"/>
    <col min="133" max="133" width="4" bestFit="1" customWidth="1"/>
    <col min="134" max="134" width="5" bestFit="1" customWidth="1"/>
    <col min="135" max="135" width="8" bestFit="1" customWidth="1"/>
    <col min="136" max="139" width="5" bestFit="1" customWidth="1"/>
    <col min="140" max="140" width="7" bestFit="1" customWidth="1"/>
    <col min="141" max="141" width="8" bestFit="1" customWidth="1"/>
    <col min="142" max="142" width="5" bestFit="1" customWidth="1"/>
    <col min="143" max="143" width="7" bestFit="1" customWidth="1"/>
    <col min="144" max="146" width="8" bestFit="1" customWidth="1"/>
    <col min="147" max="147" width="7" bestFit="1" customWidth="1"/>
    <col min="148" max="148" width="5" bestFit="1" customWidth="1"/>
    <col min="149" max="149" width="16.5703125" bestFit="1" customWidth="1"/>
    <col min="150" max="150" width="9.7109375" bestFit="1" customWidth="1"/>
    <col min="151" max="151" width="6" bestFit="1" customWidth="1"/>
    <col min="152" max="161" width="5" bestFit="1" customWidth="1"/>
    <col min="162" max="162" width="2" bestFit="1" customWidth="1"/>
    <col min="163" max="166" width="5" bestFit="1" customWidth="1"/>
    <col min="167" max="167" width="2" bestFit="1" customWidth="1"/>
    <col min="168" max="168" width="5" bestFit="1" customWidth="1"/>
    <col min="169" max="169" width="4" bestFit="1" customWidth="1"/>
    <col min="170" max="170" width="5" bestFit="1" customWidth="1"/>
    <col min="171" max="171" width="4" bestFit="1" customWidth="1"/>
    <col min="172" max="172" width="5" bestFit="1" customWidth="1"/>
    <col min="173" max="173" width="2" bestFit="1" customWidth="1"/>
    <col min="174" max="175" width="5" bestFit="1" customWidth="1"/>
    <col min="176" max="176" width="4" bestFit="1" customWidth="1"/>
    <col min="177" max="177" width="2" bestFit="1" customWidth="1"/>
    <col min="178" max="178" width="4" bestFit="1" customWidth="1"/>
    <col min="179" max="179" width="5" bestFit="1" customWidth="1"/>
    <col min="180" max="183" width="6" bestFit="1" customWidth="1"/>
    <col min="184" max="184" width="5" bestFit="1" customWidth="1"/>
    <col min="185" max="185" width="6" bestFit="1" customWidth="1"/>
    <col min="186" max="186" width="3" bestFit="1" customWidth="1"/>
    <col min="187" max="187" width="6" bestFit="1" customWidth="1"/>
    <col min="188" max="188" width="3" bestFit="1" customWidth="1"/>
    <col min="189" max="189" width="7" bestFit="1" customWidth="1"/>
    <col min="190" max="190" width="8" bestFit="1" customWidth="1"/>
    <col min="191" max="192" width="6" bestFit="1" customWidth="1"/>
    <col min="193" max="198" width="7" bestFit="1" customWidth="1"/>
    <col min="199" max="199" width="6" bestFit="1" customWidth="1"/>
    <col min="200" max="200" width="4" bestFit="1" customWidth="1"/>
    <col min="201" max="203" width="7" bestFit="1" customWidth="1"/>
    <col min="204" max="205" width="8" bestFit="1" customWidth="1"/>
    <col min="206" max="206" width="12.7109375" bestFit="1" customWidth="1"/>
    <col min="207" max="207" width="10.7109375" bestFit="1" customWidth="1"/>
    <col min="208" max="208" width="94.140625" bestFit="1" customWidth="1"/>
    <col min="209" max="209" width="93.42578125" bestFit="1" customWidth="1"/>
    <col min="210" max="210" width="53.28515625" bestFit="1" customWidth="1"/>
    <col min="211" max="211" width="56.5703125" bestFit="1" customWidth="1"/>
    <col min="212" max="212" width="60.42578125" bestFit="1" customWidth="1"/>
    <col min="213" max="213" width="61.42578125" bestFit="1" customWidth="1"/>
    <col min="214" max="214" width="71.28515625" bestFit="1" customWidth="1"/>
    <col min="215" max="215" width="43.5703125" bestFit="1" customWidth="1"/>
    <col min="216" max="216" width="89.42578125" bestFit="1" customWidth="1"/>
    <col min="217" max="217" width="65.7109375" bestFit="1" customWidth="1"/>
    <col min="218" max="218" width="69.42578125" bestFit="1" customWidth="1"/>
    <col min="219" max="219" width="71.85546875" bestFit="1" customWidth="1"/>
    <col min="220" max="220" width="74.140625" bestFit="1" customWidth="1"/>
    <col min="221" max="221" width="54.28515625" bestFit="1" customWidth="1"/>
    <col min="222" max="222" width="70.5703125" bestFit="1" customWidth="1"/>
    <col min="223" max="223" width="75" bestFit="1" customWidth="1"/>
    <col min="224" max="224" width="49" bestFit="1" customWidth="1"/>
    <col min="225" max="225" width="48" bestFit="1" customWidth="1"/>
    <col min="226" max="226" width="40.140625" bestFit="1" customWidth="1"/>
    <col min="227" max="227" width="95.7109375" bestFit="1" customWidth="1"/>
    <col min="228" max="228" width="54.140625" bestFit="1" customWidth="1"/>
    <col min="229" max="229" width="68.5703125" bestFit="1" customWidth="1"/>
    <col min="230" max="230" width="82.5703125" bestFit="1" customWidth="1"/>
    <col min="231" max="231" width="16.5703125" bestFit="1" customWidth="1"/>
    <col min="232" max="232" width="42.28515625" bestFit="1" customWidth="1"/>
    <col min="233" max="233" width="41.140625" bestFit="1" customWidth="1"/>
    <col min="234" max="234" width="32.42578125" bestFit="1" customWidth="1"/>
    <col min="235" max="235" width="26.140625" bestFit="1" customWidth="1"/>
    <col min="236" max="236" width="19.7109375" bestFit="1" customWidth="1"/>
    <col min="237" max="237" width="39" bestFit="1" customWidth="1"/>
    <col min="238" max="238" width="58.140625" bestFit="1" customWidth="1"/>
    <col min="239" max="239" width="45.7109375" bestFit="1" customWidth="1"/>
    <col min="240" max="241" width="46" bestFit="1" customWidth="1"/>
    <col min="242" max="242" width="48.7109375" bestFit="1" customWidth="1"/>
    <col min="243" max="243" width="28.28515625" bestFit="1" customWidth="1"/>
    <col min="244" max="244" width="64.7109375" bestFit="1" customWidth="1"/>
    <col min="245" max="245" width="64.140625" bestFit="1" customWidth="1"/>
    <col min="246" max="246" width="47.28515625" bestFit="1" customWidth="1"/>
    <col min="247" max="247" width="45.7109375" bestFit="1" customWidth="1"/>
    <col min="248" max="248" width="43.42578125" bestFit="1" customWidth="1"/>
    <col min="249" max="249" width="41.85546875" bestFit="1" customWidth="1"/>
    <col min="250" max="250" width="43.85546875" bestFit="1" customWidth="1"/>
    <col min="251" max="251" width="67" bestFit="1" customWidth="1"/>
    <col min="252" max="252" width="68.42578125" bestFit="1" customWidth="1"/>
    <col min="253" max="253" width="72.28515625" bestFit="1" customWidth="1"/>
    <col min="254" max="254" width="43" bestFit="1" customWidth="1"/>
    <col min="255" max="255" width="52.28515625" bestFit="1" customWidth="1"/>
    <col min="256" max="257" width="56" bestFit="1" customWidth="1"/>
    <col min="258" max="258" width="46" bestFit="1" customWidth="1"/>
    <col min="259" max="259" width="44.140625" bestFit="1" customWidth="1"/>
    <col min="260" max="260" width="50.140625" bestFit="1" customWidth="1"/>
    <col min="261" max="262" width="24.5703125" bestFit="1" customWidth="1"/>
    <col min="263" max="263" width="46.42578125" bestFit="1" customWidth="1"/>
    <col min="264" max="264" width="44" bestFit="1" customWidth="1"/>
    <col min="265" max="265" width="29.140625" bestFit="1" customWidth="1"/>
    <col min="266" max="266" width="59.28515625" bestFit="1" customWidth="1"/>
    <col min="267" max="268" width="46.7109375" bestFit="1" customWidth="1"/>
    <col min="269" max="269" width="49.85546875" bestFit="1" customWidth="1"/>
    <col min="270" max="270" width="58.42578125" bestFit="1" customWidth="1"/>
    <col min="271" max="271" width="57.28515625" bestFit="1" customWidth="1"/>
    <col min="272" max="272" width="70.7109375" bestFit="1" customWidth="1"/>
    <col min="273" max="273" width="48.85546875" bestFit="1" customWidth="1"/>
    <col min="274" max="275" width="40.85546875" bestFit="1" customWidth="1"/>
    <col min="276" max="276" width="46.7109375" bestFit="1" customWidth="1"/>
    <col min="277" max="277" width="51.7109375" bestFit="1" customWidth="1"/>
    <col min="278" max="279" width="50.140625" bestFit="1" customWidth="1"/>
    <col min="280" max="280" width="49.85546875" bestFit="1" customWidth="1"/>
    <col min="281" max="281" width="51.7109375" bestFit="1" customWidth="1"/>
    <col min="282" max="282" width="48.28515625" bestFit="1" customWidth="1"/>
    <col min="283" max="283" width="51.7109375" bestFit="1" customWidth="1"/>
    <col min="284" max="284" width="54.5703125" bestFit="1" customWidth="1"/>
    <col min="285" max="285" width="55" bestFit="1" customWidth="1"/>
    <col min="286" max="286" width="47.42578125" bestFit="1" customWidth="1"/>
    <col min="287" max="287" width="50.42578125" bestFit="1" customWidth="1"/>
    <col min="288" max="288" width="47.28515625" bestFit="1" customWidth="1"/>
    <col min="289" max="289" width="50.140625" bestFit="1" customWidth="1"/>
    <col min="290" max="290" width="48.28515625" bestFit="1" customWidth="1"/>
    <col min="291" max="291" width="54.28515625" bestFit="1" customWidth="1"/>
    <col min="292" max="292" width="53.28515625" bestFit="1" customWidth="1"/>
    <col min="293" max="293" width="43.5703125" bestFit="1" customWidth="1"/>
    <col min="294" max="294" width="36.85546875" bestFit="1" customWidth="1"/>
    <col min="295" max="295" width="43.42578125" bestFit="1" customWidth="1"/>
    <col min="296" max="296" width="77.140625" bestFit="1" customWidth="1"/>
    <col min="297" max="297" width="47.85546875" bestFit="1" customWidth="1"/>
    <col min="298" max="298" width="57.85546875" bestFit="1" customWidth="1"/>
    <col min="299" max="299" width="47.85546875" bestFit="1" customWidth="1"/>
    <col min="300" max="300" width="48.85546875" bestFit="1" customWidth="1"/>
    <col min="301" max="301" width="51.85546875" bestFit="1" customWidth="1"/>
    <col min="302" max="302" width="56" bestFit="1" customWidth="1"/>
    <col min="303" max="303" width="53.5703125" bestFit="1" customWidth="1"/>
    <col min="304" max="304" width="58" bestFit="1" customWidth="1"/>
    <col min="305" max="305" width="53.5703125" bestFit="1" customWidth="1"/>
    <col min="306" max="306" width="49.28515625" bestFit="1" customWidth="1"/>
    <col min="307" max="307" width="52" bestFit="1" customWidth="1"/>
    <col min="308" max="308" width="45.85546875" bestFit="1" customWidth="1"/>
    <col min="309" max="309" width="49" bestFit="1" customWidth="1"/>
    <col min="310" max="310" width="43.140625" bestFit="1" customWidth="1"/>
    <col min="311" max="311" width="51.42578125" bestFit="1" customWidth="1"/>
    <col min="312" max="312" width="33.140625" bestFit="1" customWidth="1"/>
    <col min="313" max="313" width="19.140625" bestFit="1" customWidth="1"/>
    <col min="314" max="314" width="50.7109375" bestFit="1" customWidth="1"/>
    <col min="315" max="315" width="53.5703125" bestFit="1" customWidth="1"/>
    <col min="316" max="316" width="47.42578125" bestFit="1" customWidth="1"/>
    <col min="317" max="317" width="51.140625" bestFit="1" customWidth="1"/>
    <col min="318" max="318" width="58.140625" bestFit="1" customWidth="1"/>
    <col min="319" max="319" width="48.28515625" bestFit="1" customWidth="1"/>
    <col min="320" max="320" width="47.28515625" bestFit="1" customWidth="1"/>
    <col min="321" max="321" width="46.85546875" bestFit="1" customWidth="1"/>
    <col min="322" max="322" width="71.85546875" bestFit="1" customWidth="1"/>
    <col min="323" max="323" width="90" bestFit="1" customWidth="1"/>
    <col min="324" max="325" width="59.28515625" bestFit="1" customWidth="1"/>
    <col min="326" max="326" width="57" bestFit="1" customWidth="1"/>
    <col min="327" max="327" width="103.7109375" bestFit="1" customWidth="1"/>
    <col min="328" max="328" width="53.5703125" bestFit="1" customWidth="1"/>
    <col min="329" max="329" width="51.5703125" bestFit="1" customWidth="1"/>
    <col min="330" max="330" width="45" bestFit="1" customWidth="1"/>
    <col min="331" max="331" width="48.7109375" bestFit="1" customWidth="1"/>
    <col min="332" max="332" width="53.28515625" bestFit="1" customWidth="1"/>
    <col min="333" max="333" width="56" bestFit="1" customWidth="1"/>
    <col min="334" max="334" width="48.42578125" bestFit="1" customWidth="1"/>
    <col min="335" max="335" width="45.140625" bestFit="1" customWidth="1"/>
    <col min="336" max="336" width="54" bestFit="1" customWidth="1"/>
    <col min="337" max="337" width="48.85546875" bestFit="1" customWidth="1"/>
    <col min="338" max="338" width="55.28515625" bestFit="1" customWidth="1"/>
    <col min="339" max="339" width="51.28515625" bestFit="1" customWidth="1"/>
    <col min="340" max="340" width="50.85546875" bestFit="1" customWidth="1"/>
    <col min="341" max="341" width="53.5703125" bestFit="1" customWidth="1"/>
    <col min="342" max="343" width="61.42578125" bestFit="1" customWidth="1"/>
    <col min="344" max="346" width="63.5703125" bestFit="1" customWidth="1"/>
    <col min="347" max="347" width="64.140625" bestFit="1" customWidth="1"/>
    <col min="348" max="348" width="49.28515625" bestFit="1" customWidth="1"/>
    <col min="349" max="349" width="47.42578125" bestFit="1" customWidth="1"/>
    <col min="350" max="350" width="48.140625" bestFit="1" customWidth="1"/>
    <col min="351" max="351" width="52.7109375" bestFit="1" customWidth="1"/>
    <col min="352" max="353" width="86.140625" bestFit="1" customWidth="1"/>
    <col min="354" max="354" width="49.5703125" bestFit="1" customWidth="1"/>
    <col min="355" max="355" width="49.85546875" bestFit="1" customWidth="1"/>
    <col min="356" max="356" width="49.140625" bestFit="1" customWidth="1"/>
    <col min="357" max="357" width="53.5703125" bestFit="1" customWidth="1"/>
    <col min="358" max="358" width="51.5703125" bestFit="1" customWidth="1"/>
    <col min="359" max="359" width="51.42578125" bestFit="1" customWidth="1"/>
    <col min="360" max="360" width="52" bestFit="1" customWidth="1"/>
    <col min="361" max="361" width="54.140625" bestFit="1" customWidth="1"/>
    <col min="362" max="362" width="56.140625" bestFit="1" customWidth="1"/>
    <col min="363" max="364" width="50.5703125" bestFit="1" customWidth="1"/>
    <col min="365" max="365" width="58.42578125" bestFit="1" customWidth="1"/>
    <col min="366" max="366" width="49.85546875" bestFit="1" customWidth="1"/>
    <col min="367" max="369" width="70.42578125" bestFit="1" customWidth="1"/>
    <col min="370" max="370" width="80" bestFit="1" customWidth="1"/>
    <col min="371" max="371" width="60.7109375" bestFit="1" customWidth="1"/>
    <col min="372" max="373" width="47.42578125" bestFit="1" customWidth="1"/>
    <col min="374" max="374" width="56.5703125" bestFit="1" customWidth="1"/>
    <col min="375" max="375" width="45.7109375" bestFit="1" customWidth="1"/>
    <col min="376" max="376" width="39" bestFit="1" customWidth="1"/>
    <col min="377" max="377" width="54.28515625" bestFit="1" customWidth="1"/>
    <col min="378" max="378" width="43.28515625" bestFit="1" customWidth="1"/>
    <col min="379" max="379" width="43.42578125" bestFit="1" customWidth="1"/>
    <col min="380" max="380" width="46.28515625" bestFit="1" customWidth="1"/>
    <col min="381" max="381" width="44.140625" bestFit="1" customWidth="1"/>
    <col min="382" max="382" width="44.28515625" bestFit="1" customWidth="1"/>
    <col min="383" max="383" width="48" bestFit="1" customWidth="1"/>
    <col min="384" max="385" width="47.7109375" bestFit="1" customWidth="1"/>
    <col min="386" max="386" width="45.5703125" bestFit="1" customWidth="1"/>
    <col min="387" max="387" width="46.85546875" bestFit="1" customWidth="1"/>
    <col min="388" max="388" width="73.7109375" bestFit="1" customWidth="1"/>
    <col min="389" max="389" width="58.7109375" bestFit="1" customWidth="1"/>
    <col min="390" max="390" width="71.140625" bestFit="1" customWidth="1"/>
    <col min="391" max="391" width="56.5703125" bestFit="1" customWidth="1"/>
    <col min="392" max="392" width="46" bestFit="1" customWidth="1"/>
    <col min="393" max="393" width="56.140625" bestFit="1" customWidth="1"/>
    <col min="394" max="394" width="43.5703125" bestFit="1" customWidth="1"/>
    <col min="395" max="395" width="57.28515625" bestFit="1" customWidth="1"/>
    <col min="396" max="396" width="65.5703125" bestFit="1" customWidth="1"/>
    <col min="397" max="397" width="12.7109375" bestFit="1" customWidth="1"/>
    <col min="398" max="398" width="10.7109375" bestFit="1" customWidth="1"/>
  </cols>
  <sheetData>
    <row r="1" spans="1:18" ht="21" x14ac:dyDescent="0.35">
      <c r="A1" s="279" t="s">
        <v>433</v>
      </c>
      <c r="B1" s="279" t="s">
        <v>266</v>
      </c>
      <c r="C1" s="280" t="s">
        <v>666</v>
      </c>
      <c r="D1" s="280" t="s">
        <v>667</v>
      </c>
      <c r="G1" t="str" cm="1">
        <f t="array" ref="G1:G16">A1:A16</f>
        <v xml:space="preserve">TIPO </v>
      </c>
      <c r="H1" t="str" cm="1">
        <f t="array" ref="H1:H16">C1:C16</f>
        <v>Qtde. Solic.</v>
      </c>
      <c r="I1" t="str" cm="1">
        <f t="array" ref="I1:I16">D1:D16</f>
        <v>Qtde. S/ OC.</v>
      </c>
      <c r="J1" s="18" t="s">
        <v>670</v>
      </c>
      <c r="K1" s="18" t="s">
        <v>668</v>
      </c>
    </row>
    <row r="2" spans="1:18" ht="21" x14ac:dyDescent="0.35">
      <c r="A2" s="280" t="s">
        <v>548</v>
      </c>
      <c r="B2" s="280"/>
      <c r="C2" s="283">
        <v>834</v>
      </c>
      <c r="D2" s="283">
        <v>231</v>
      </c>
      <c r="G2" t="str">
        <v>Caminhões</v>
      </c>
      <c r="H2" s="20">
        <v>834</v>
      </c>
      <c r="I2" s="20">
        <v>231</v>
      </c>
      <c r="J2" s="20">
        <f t="shared" ref="J2:J16" si="0">H2-I2</f>
        <v>603</v>
      </c>
      <c r="K2" s="19">
        <f t="shared" ref="K2:K16" si="1">I2/H2</f>
        <v>0.27697841726618705</v>
      </c>
      <c r="Q2" s="282" t="s">
        <v>555</v>
      </c>
      <c r="R2" s="283" t="s">
        <v>920</v>
      </c>
    </row>
    <row r="3" spans="1:18" ht="21" x14ac:dyDescent="0.35">
      <c r="A3" s="280" t="s">
        <v>549</v>
      </c>
      <c r="B3" s="280"/>
      <c r="C3" s="283">
        <v>433</v>
      </c>
      <c r="D3" s="283">
        <v>50</v>
      </c>
      <c r="G3" t="str">
        <v>Carregadeiras</v>
      </c>
      <c r="H3" s="20">
        <v>433</v>
      </c>
      <c r="I3" s="20">
        <v>50</v>
      </c>
      <c r="J3" s="20">
        <f t="shared" si="0"/>
        <v>383</v>
      </c>
      <c r="K3" s="19">
        <f t="shared" si="1"/>
        <v>0.11547344110854503</v>
      </c>
    </row>
    <row r="4" spans="1:18" ht="21" x14ac:dyDescent="0.35">
      <c r="A4" s="280" t="s">
        <v>550</v>
      </c>
      <c r="B4" s="280"/>
      <c r="C4" s="283">
        <v>337</v>
      </c>
      <c r="D4" s="283">
        <v>10</v>
      </c>
      <c r="G4" t="str">
        <v>Colhedoras</v>
      </c>
      <c r="H4" s="20">
        <v>337</v>
      </c>
      <c r="I4" s="20">
        <v>10</v>
      </c>
      <c r="J4" s="20">
        <f t="shared" si="0"/>
        <v>327</v>
      </c>
      <c r="K4" s="19">
        <f t="shared" si="1"/>
        <v>2.967359050445104E-2</v>
      </c>
      <c r="Q4" s="282" t="s">
        <v>433</v>
      </c>
      <c r="R4" s="283" t="s">
        <v>20235</v>
      </c>
    </row>
    <row r="5" spans="1:18" ht="21" x14ac:dyDescent="0.35">
      <c r="A5" s="280" t="s">
        <v>559</v>
      </c>
      <c r="B5" s="280"/>
      <c r="C5" s="283">
        <v>230</v>
      </c>
      <c r="D5" s="283">
        <v>16</v>
      </c>
      <c r="G5" t="str">
        <v>Máquinas pesadas</v>
      </c>
      <c r="H5" s="20">
        <v>230</v>
      </c>
      <c r="I5" s="20">
        <v>16</v>
      </c>
      <c r="J5" s="20">
        <f t="shared" si="0"/>
        <v>214</v>
      </c>
      <c r="K5" s="19">
        <f t="shared" si="1"/>
        <v>6.9565217391304349E-2</v>
      </c>
      <c r="Q5" s="283" t="s">
        <v>548</v>
      </c>
      <c r="R5" s="283">
        <v>573</v>
      </c>
    </row>
    <row r="6" spans="1:18" ht="21" x14ac:dyDescent="0.35">
      <c r="A6" s="280" t="s">
        <v>551</v>
      </c>
      <c r="B6" s="280"/>
      <c r="C6" s="283">
        <v>919</v>
      </c>
      <c r="D6" s="283">
        <v>363</v>
      </c>
      <c r="G6" t="str">
        <v>Tratores</v>
      </c>
      <c r="H6" s="20">
        <v>919</v>
      </c>
      <c r="I6" s="20">
        <v>363</v>
      </c>
      <c r="J6" s="20">
        <f t="shared" si="0"/>
        <v>556</v>
      </c>
      <c r="K6" s="19">
        <f t="shared" si="1"/>
        <v>0.39499455930359084</v>
      </c>
      <c r="Q6" s="283" t="s">
        <v>549</v>
      </c>
      <c r="R6" s="283">
        <v>384</v>
      </c>
    </row>
    <row r="7" spans="1:18" ht="21" x14ac:dyDescent="0.35">
      <c r="A7" s="280" t="s">
        <v>560</v>
      </c>
      <c r="B7" s="280"/>
      <c r="C7" s="283">
        <v>122</v>
      </c>
      <c r="D7" s="283">
        <v>38</v>
      </c>
      <c r="G7" t="str">
        <v>Veic. Leves</v>
      </c>
      <c r="H7" s="20">
        <v>122</v>
      </c>
      <c r="I7" s="20">
        <v>38</v>
      </c>
      <c r="J7" s="20">
        <f t="shared" si="0"/>
        <v>84</v>
      </c>
      <c r="K7" s="19">
        <f t="shared" si="1"/>
        <v>0.31147540983606559</v>
      </c>
      <c r="Q7" s="283" t="s">
        <v>550</v>
      </c>
      <c r="R7" s="283">
        <v>301</v>
      </c>
    </row>
    <row r="8" spans="1:18" ht="21" x14ac:dyDescent="0.35">
      <c r="A8" s="280" t="s">
        <v>659</v>
      </c>
      <c r="B8" s="280"/>
      <c r="C8" s="283">
        <v>187</v>
      </c>
      <c r="D8" s="283">
        <v>140</v>
      </c>
      <c r="G8" t="str">
        <v>Oficina Geral</v>
      </c>
      <c r="H8" s="20">
        <v>187</v>
      </c>
      <c r="I8" s="20">
        <v>140</v>
      </c>
      <c r="J8" s="20">
        <f t="shared" si="0"/>
        <v>47</v>
      </c>
      <c r="K8" s="19">
        <f t="shared" si="1"/>
        <v>0.74866310160427807</v>
      </c>
      <c r="Q8" s="283" t="s">
        <v>559</v>
      </c>
      <c r="R8" s="283">
        <v>184</v>
      </c>
    </row>
    <row r="9" spans="1:18" ht="21" x14ac:dyDescent="0.35">
      <c r="A9" s="280" t="s">
        <v>660</v>
      </c>
      <c r="B9" s="280"/>
      <c r="C9" s="283">
        <v>61</v>
      </c>
      <c r="D9" s="283">
        <v>16</v>
      </c>
      <c r="G9" t="str">
        <v>Irrigação</v>
      </c>
      <c r="H9" s="20">
        <v>61</v>
      </c>
      <c r="I9" s="20">
        <v>16</v>
      </c>
      <c r="J9" s="20">
        <f t="shared" si="0"/>
        <v>45</v>
      </c>
      <c r="K9" s="19">
        <f t="shared" si="1"/>
        <v>0.26229508196721313</v>
      </c>
      <c r="Q9" s="283" t="s">
        <v>551</v>
      </c>
      <c r="R9" s="283">
        <v>476</v>
      </c>
    </row>
    <row r="10" spans="1:18" ht="21" x14ac:dyDescent="0.35">
      <c r="A10" s="280" t="s">
        <v>918</v>
      </c>
      <c r="B10" s="280"/>
      <c r="C10" s="283">
        <v>124</v>
      </c>
      <c r="D10" s="283">
        <v>9</v>
      </c>
      <c r="G10" t="str">
        <v>Reboques</v>
      </c>
      <c r="H10" s="20">
        <v>124</v>
      </c>
      <c r="I10" s="20">
        <v>9</v>
      </c>
      <c r="J10" s="20">
        <f t="shared" si="0"/>
        <v>115</v>
      </c>
      <c r="K10" s="19">
        <f t="shared" si="1"/>
        <v>7.2580645161290328E-2</v>
      </c>
      <c r="Q10" s="283" t="s">
        <v>560</v>
      </c>
      <c r="R10" s="283">
        <v>77</v>
      </c>
    </row>
    <row r="11" spans="1:18" ht="21" x14ac:dyDescent="0.35">
      <c r="A11" s="280" t="s">
        <v>1369</v>
      </c>
      <c r="B11" s="280"/>
      <c r="C11" s="283">
        <v>79</v>
      </c>
      <c r="D11" s="283">
        <v>16</v>
      </c>
      <c r="G11" t="str">
        <v>Caldeiraria</v>
      </c>
      <c r="H11" s="20">
        <v>79</v>
      </c>
      <c r="I11" s="20">
        <v>16</v>
      </c>
      <c r="J11" s="20">
        <f t="shared" si="0"/>
        <v>63</v>
      </c>
      <c r="K11" s="19">
        <f t="shared" si="1"/>
        <v>0.20253164556962025</v>
      </c>
      <c r="Q11" s="283" t="s">
        <v>659</v>
      </c>
      <c r="R11" s="283">
        <v>41</v>
      </c>
    </row>
    <row r="12" spans="1:18" ht="21" x14ac:dyDescent="0.35">
      <c r="A12" s="280" t="s">
        <v>20245</v>
      </c>
      <c r="B12" s="280"/>
      <c r="C12" s="283">
        <v>8</v>
      </c>
      <c r="D12" s="283">
        <v>2</v>
      </c>
      <c r="G12" t="str">
        <v>Borracharia</v>
      </c>
      <c r="H12" s="20">
        <v>8</v>
      </c>
      <c r="I12" s="20">
        <v>2</v>
      </c>
      <c r="J12" s="20">
        <f t="shared" si="0"/>
        <v>6</v>
      </c>
      <c r="K12" s="19">
        <f t="shared" si="1"/>
        <v>0.25</v>
      </c>
      <c r="N12" s="282" t="s">
        <v>20168</v>
      </c>
      <c r="O12" s="283" t="s">
        <v>20170</v>
      </c>
      <c r="Q12" s="283" t="s">
        <v>660</v>
      </c>
      <c r="R12" s="283">
        <v>39</v>
      </c>
    </row>
    <row r="13" spans="1:18" ht="21" x14ac:dyDescent="0.35">
      <c r="A13" s="280" t="s">
        <v>20375</v>
      </c>
      <c r="B13" s="280"/>
      <c r="C13" s="283">
        <v>14</v>
      </c>
      <c r="D13" s="283">
        <v>8</v>
      </c>
      <c r="G13" t="str">
        <v>Lubrificação</v>
      </c>
      <c r="H13">
        <v>14</v>
      </c>
      <c r="I13">
        <v>8</v>
      </c>
      <c r="J13" s="20">
        <f t="shared" si="0"/>
        <v>6</v>
      </c>
      <c r="K13" s="19">
        <f t="shared" si="1"/>
        <v>0.5714285714285714</v>
      </c>
      <c r="Q13" s="283" t="s">
        <v>918</v>
      </c>
      <c r="R13" s="283">
        <v>110</v>
      </c>
    </row>
    <row r="14" spans="1:18" ht="21" x14ac:dyDescent="0.35">
      <c r="A14" s="280" t="s">
        <v>20924</v>
      </c>
      <c r="B14" s="280"/>
      <c r="C14" s="283">
        <v>2</v>
      </c>
      <c r="D14" s="283">
        <v>0</v>
      </c>
      <c r="G14" t="str">
        <v>Transbordos</v>
      </c>
      <c r="H14">
        <v>2</v>
      </c>
      <c r="I14">
        <v>0</v>
      </c>
      <c r="J14" s="20">
        <f t="shared" si="0"/>
        <v>2</v>
      </c>
      <c r="K14" s="19">
        <f t="shared" si="1"/>
        <v>0</v>
      </c>
      <c r="N14" s="282" t="s">
        <v>433</v>
      </c>
      <c r="O14" s="283" t="s">
        <v>20235</v>
      </c>
      <c r="Q14" s="283" t="s">
        <v>1369</v>
      </c>
      <c r="R14" s="283">
        <v>54</v>
      </c>
    </row>
    <row r="15" spans="1:18" ht="21" x14ac:dyDescent="0.35">
      <c r="A15" s="280" t="s">
        <v>20692</v>
      </c>
      <c r="B15" s="280"/>
      <c r="C15" s="283">
        <v>45</v>
      </c>
      <c r="D15" s="283">
        <v>9</v>
      </c>
      <c r="G15" t="str">
        <v>Estoque</v>
      </c>
      <c r="H15">
        <v>45</v>
      </c>
      <c r="I15">
        <v>9</v>
      </c>
      <c r="J15" s="20">
        <f t="shared" si="0"/>
        <v>36</v>
      </c>
      <c r="K15" s="19">
        <f t="shared" si="1"/>
        <v>0.2</v>
      </c>
      <c r="N15" s="283" t="s">
        <v>548</v>
      </c>
      <c r="O15" s="283">
        <v>243</v>
      </c>
      <c r="Q15" s="283" t="s">
        <v>20245</v>
      </c>
      <c r="R15" s="283">
        <v>4</v>
      </c>
    </row>
    <row r="16" spans="1:18" ht="21" x14ac:dyDescent="0.35">
      <c r="A16" s="280" t="s">
        <v>26075</v>
      </c>
      <c r="B16" s="280"/>
      <c r="C16" s="283">
        <v>2</v>
      </c>
      <c r="D16" s="283">
        <v>1</v>
      </c>
      <c r="G16" t="str">
        <v/>
      </c>
      <c r="H16">
        <v>2</v>
      </c>
      <c r="I16">
        <v>1</v>
      </c>
      <c r="J16" s="20">
        <f t="shared" si="0"/>
        <v>1</v>
      </c>
      <c r="K16" s="19">
        <f t="shared" si="1"/>
        <v>0.5</v>
      </c>
      <c r="N16" s="283" t="s">
        <v>549</v>
      </c>
      <c r="O16" s="283">
        <v>133</v>
      </c>
      <c r="Q16" s="283" t="s">
        <v>20375</v>
      </c>
      <c r="R16" s="283">
        <v>6</v>
      </c>
    </row>
    <row r="17" spans="1:22" ht="21" x14ac:dyDescent="0.35">
      <c r="A17" s="280" t="s">
        <v>552</v>
      </c>
      <c r="B17" s="280"/>
      <c r="C17" s="283">
        <v>3397</v>
      </c>
      <c r="D17" s="283">
        <v>909</v>
      </c>
      <c r="N17" s="283" t="s">
        <v>550</v>
      </c>
      <c r="O17" s="283">
        <v>123</v>
      </c>
      <c r="Q17" s="283" t="s">
        <v>20924</v>
      </c>
      <c r="R17" s="283">
        <v>1</v>
      </c>
    </row>
    <row r="18" spans="1:22" ht="21" x14ac:dyDescent="0.35">
      <c r="N18" s="283" t="s">
        <v>559</v>
      </c>
      <c r="O18" s="283">
        <v>68</v>
      </c>
      <c r="Q18" s="283" t="s">
        <v>20692</v>
      </c>
      <c r="R18" s="283">
        <v>9</v>
      </c>
      <c r="V18" s="19"/>
    </row>
    <row r="19" spans="1:22" ht="21" x14ac:dyDescent="0.35">
      <c r="N19" s="283" t="s">
        <v>551</v>
      </c>
      <c r="O19" s="283">
        <v>147</v>
      </c>
      <c r="Q19" s="283" t="s">
        <v>552</v>
      </c>
      <c r="R19" s="283">
        <v>2259</v>
      </c>
    </row>
    <row r="20" spans="1:22" ht="21" x14ac:dyDescent="0.35">
      <c r="N20" s="283" t="s">
        <v>659</v>
      </c>
      <c r="O20" s="283">
        <v>27</v>
      </c>
    </row>
    <row r="21" spans="1:22" ht="21" x14ac:dyDescent="0.35">
      <c r="N21" s="283" t="s">
        <v>660</v>
      </c>
      <c r="O21" s="283">
        <v>10</v>
      </c>
    </row>
    <row r="22" spans="1:22" ht="21" x14ac:dyDescent="0.35">
      <c r="C22" s="22"/>
      <c r="N22" s="283" t="s">
        <v>20245</v>
      </c>
      <c r="O22" s="283">
        <v>2</v>
      </c>
    </row>
    <row r="23" spans="1:22" ht="21" x14ac:dyDescent="0.35">
      <c r="C23" s="22"/>
      <c r="J23" t="s">
        <v>550</v>
      </c>
      <c r="K23" s="22">
        <v>287175.52036666661</v>
      </c>
      <c r="N23" s="283" t="s">
        <v>552</v>
      </c>
      <c r="O23" s="283">
        <v>753</v>
      </c>
    </row>
    <row r="24" spans="1:22" x14ac:dyDescent="0.25">
      <c r="C24" s="91"/>
      <c r="J24" t="s">
        <v>548</v>
      </c>
      <c r="K24" s="22">
        <v>204081.266</v>
      </c>
    </row>
    <row r="25" spans="1:22" x14ac:dyDescent="0.25">
      <c r="C25" s="22"/>
      <c r="J25" t="s">
        <v>1369</v>
      </c>
      <c r="K25" s="22">
        <v>184336.24000000002</v>
      </c>
    </row>
    <row r="26" spans="1:22" x14ac:dyDescent="0.25">
      <c r="C26" s="22"/>
      <c r="J26" t="s">
        <v>551</v>
      </c>
      <c r="K26" s="22">
        <v>153080.20595833348</v>
      </c>
    </row>
    <row r="27" spans="1:22" x14ac:dyDescent="0.25">
      <c r="C27" s="22"/>
      <c r="J27" t="s">
        <v>559</v>
      </c>
      <c r="K27" s="22">
        <v>101389.42833333332</v>
      </c>
    </row>
    <row r="28" spans="1:22" x14ac:dyDescent="0.25">
      <c r="C28" s="22"/>
      <c r="J28" t="s">
        <v>549</v>
      </c>
      <c r="K28" s="22">
        <v>93154.632999999929</v>
      </c>
    </row>
    <row r="29" spans="1:22" x14ac:dyDescent="0.25">
      <c r="C29" s="22"/>
      <c r="J29" t="s">
        <v>659</v>
      </c>
      <c r="K29" s="22">
        <v>41708.9</v>
      </c>
    </row>
    <row r="30" spans="1:22" x14ac:dyDescent="0.25">
      <c r="C30" s="22"/>
      <c r="J30" t="s">
        <v>918</v>
      </c>
      <c r="K30" s="22">
        <v>19082.13</v>
      </c>
    </row>
    <row r="31" spans="1:22" ht="21" x14ac:dyDescent="0.35">
      <c r="C31" s="22"/>
      <c r="J31" t="s">
        <v>560</v>
      </c>
      <c r="K31" s="22">
        <v>14617.650000000001</v>
      </c>
      <c r="R31" s="282" t="s">
        <v>555</v>
      </c>
      <c r="S31" s="283" t="s">
        <v>919</v>
      </c>
    </row>
    <row r="32" spans="1:22" ht="21" x14ac:dyDescent="0.35">
      <c r="A32" s="282" t="s">
        <v>20240</v>
      </c>
      <c r="B32" s="283" t="s">
        <v>20239</v>
      </c>
      <c r="C32" s="22"/>
      <c r="J32" t="s">
        <v>660</v>
      </c>
      <c r="K32" s="22">
        <v>12526.14</v>
      </c>
    </row>
    <row r="33" spans="1:19" ht="21" x14ac:dyDescent="0.35">
      <c r="A33" s="283" t="s">
        <v>548</v>
      </c>
      <c r="B33" s="281">
        <v>416738.39000000054</v>
      </c>
      <c r="C33" s="22"/>
      <c r="J33" t="s">
        <v>552</v>
      </c>
      <c r="K33" s="22">
        <v>1111152.1136583334</v>
      </c>
      <c r="O33">
        <f>I33</f>
        <v>0</v>
      </c>
      <c r="R33" s="282" t="s">
        <v>433</v>
      </c>
      <c r="S33" s="283" t="s">
        <v>20235</v>
      </c>
    </row>
    <row r="34" spans="1:19" ht="21" x14ac:dyDescent="0.35">
      <c r="A34" s="283" t="s">
        <v>550</v>
      </c>
      <c r="B34" s="281">
        <v>326563.55036666687</v>
      </c>
      <c r="O34">
        <f>I34</f>
        <v>0</v>
      </c>
      <c r="R34" s="283" t="s">
        <v>548</v>
      </c>
      <c r="S34" s="283">
        <v>274</v>
      </c>
    </row>
    <row r="35" spans="1:19" ht="21" x14ac:dyDescent="0.35">
      <c r="A35" s="283" t="s">
        <v>551</v>
      </c>
      <c r="B35" s="281">
        <v>280575.94095833332</v>
      </c>
      <c r="R35" s="283" t="s">
        <v>549</v>
      </c>
      <c r="S35" s="283">
        <v>49</v>
      </c>
    </row>
    <row r="36" spans="1:19" ht="21" x14ac:dyDescent="0.35">
      <c r="A36" s="283" t="s">
        <v>1369</v>
      </c>
      <c r="B36" s="281">
        <v>279874.59999999992</v>
      </c>
      <c r="R36" s="283" t="s">
        <v>550</v>
      </c>
      <c r="S36" s="283">
        <v>38</v>
      </c>
    </row>
    <row r="37" spans="1:19" ht="21" x14ac:dyDescent="0.35">
      <c r="A37" s="283" t="s">
        <v>20692</v>
      </c>
      <c r="B37" s="281">
        <v>129720.95727990431</v>
      </c>
      <c r="H37" s="282" t="s">
        <v>20168</v>
      </c>
      <c r="I37" s="283" t="s">
        <v>20236</v>
      </c>
      <c r="R37" s="283" t="s">
        <v>559</v>
      </c>
      <c r="S37" s="283">
        <v>46</v>
      </c>
    </row>
    <row r="38" spans="1:19" ht="21" x14ac:dyDescent="0.35">
      <c r="A38" s="283" t="s">
        <v>559</v>
      </c>
      <c r="B38" s="281">
        <v>127006.81999999999</v>
      </c>
      <c r="M38" s="279" t="s">
        <v>433</v>
      </c>
      <c r="N38" s="280" t="s">
        <v>561</v>
      </c>
      <c r="R38" s="283" t="s">
        <v>551</v>
      </c>
      <c r="S38" s="283">
        <v>452</v>
      </c>
    </row>
    <row r="39" spans="1:19" ht="21" x14ac:dyDescent="0.35">
      <c r="A39" s="283" t="s">
        <v>549</v>
      </c>
      <c r="B39" s="281">
        <v>120604.098</v>
      </c>
      <c r="H39" s="282" t="s">
        <v>433</v>
      </c>
      <c r="I39" s="283" t="s">
        <v>20235</v>
      </c>
      <c r="M39" s="280" t="s">
        <v>548</v>
      </c>
      <c r="N39" s="281">
        <v>416738.39000000048</v>
      </c>
      <c r="R39" s="283" t="s">
        <v>560</v>
      </c>
      <c r="S39" s="283">
        <v>46</v>
      </c>
    </row>
    <row r="40" spans="1:19" ht="21" x14ac:dyDescent="0.35">
      <c r="A40" s="283" t="s">
        <v>659</v>
      </c>
      <c r="B40" s="281">
        <v>48339.510000000017</v>
      </c>
      <c r="H40" s="283" t="s">
        <v>548</v>
      </c>
      <c r="I40" s="283">
        <v>320</v>
      </c>
      <c r="M40" s="280" t="s">
        <v>550</v>
      </c>
      <c r="N40" s="281">
        <v>326563.55036666687</v>
      </c>
      <c r="R40" s="283" t="s">
        <v>659</v>
      </c>
      <c r="S40" s="283">
        <v>148</v>
      </c>
    </row>
    <row r="41" spans="1:19" ht="21" x14ac:dyDescent="0.35">
      <c r="A41" s="283" t="s">
        <v>560</v>
      </c>
      <c r="B41" s="281">
        <v>38081.39</v>
      </c>
      <c r="H41" s="283" t="s">
        <v>549</v>
      </c>
      <c r="I41" s="283">
        <v>251</v>
      </c>
      <c r="M41" s="280" t="s">
        <v>551</v>
      </c>
      <c r="N41" s="281">
        <v>280575.94095833332</v>
      </c>
      <c r="R41" s="283" t="s">
        <v>660</v>
      </c>
      <c r="S41" s="283">
        <v>22</v>
      </c>
    </row>
    <row r="42" spans="1:19" ht="21" x14ac:dyDescent="0.35">
      <c r="A42" s="283" t="s">
        <v>20245</v>
      </c>
      <c r="B42" s="281">
        <v>33475.770000000004</v>
      </c>
      <c r="H42" s="283" t="s">
        <v>550</v>
      </c>
      <c r="I42" s="283">
        <v>177</v>
      </c>
      <c r="M42" s="280" t="s">
        <v>1369</v>
      </c>
      <c r="N42" s="281">
        <v>279874.59999999992</v>
      </c>
      <c r="R42" s="283" t="s">
        <v>918</v>
      </c>
      <c r="S42" s="283">
        <v>18</v>
      </c>
    </row>
    <row r="43" spans="1:19" ht="21" x14ac:dyDescent="0.35">
      <c r="A43" s="283" t="s">
        <v>660</v>
      </c>
      <c r="B43" s="281">
        <v>32102.640000000003</v>
      </c>
      <c r="H43" s="283" t="s">
        <v>559</v>
      </c>
      <c r="I43" s="283">
        <v>116</v>
      </c>
      <c r="M43" s="280" t="s">
        <v>559</v>
      </c>
      <c r="N43" s="281">
        <v>127006.81999999999</v>
      </c>
      <c r="R43" s="283" t="s">
        <v>1369</v>
      </c>
      <c r="S43" s="283">
        <v>25</v>
      </c>
    </row>
    <row r="44" spans="1:19" ht="21" x14ac:dyDescent="0.35">
      <c r="A44" s="283" t="s">
        <v>918</v>
      </c>
      <c r="B44" s="281">
        <v>26655.110000000008</v>
      </c>
      <c r="H44" s="283" t="s">
        <v>551</v>
      </c>
      <c r="I44" s="283">
        <v>329</v>
      </c>
      <c r="M44" s="280" t="s">
        <v>549</v>
      </c>
      <c r="N44" s="281">
        <v>120604.098</v>
      </c>
      <c r="R44" s="283" t="s">
        <v>20245</v>
      </c>
      <c r="S44" s="283">
        <v>5</v>
      </c>
    </row>
    <row r="45" spans="1:19" ht="21" x14ac:dyDescent="0.35">
      <c r="A45" s="283" t="s">
        <v>20375</v>
      </c>
      <c r="B45" s="281">
        <v>2667.1740084828548</v>
      </c>
      <c r="H45" s="283" t="s">
        <v>560</v>
      </c>
      <c r="I45" s="283">
        <v>77</v>
      </c>
      <c r="M45" s="280" t="s">
        <v>659</v>
      </c>
      <c r="N45" s="281">
        <v>48339.510000000017</v>
      </c>
      <c r="R45" s="283" t="s">
        <v>20375</v>
      </c>
      <c r="S45" s="283">
        <v>8</v>
      </c>
    </row>
    <row r="46" spans="1:19" ht="21" x14ac:dyDescent="0.35">
      <c r="A46" s="283"/>
      <c r="B46" s="281">
        <v>483.51</v>
      </c>
      <c r="H46" s="283" t="s">
        <v>659</v>
      </c>
      <c r="I46" s="283">
        <v>14</v>
      </c>
      <c r="M46" s="280" t="s">
        <v>560</v>
      </c>
      <c r="N46" s="281">
        <v>38081.39</v>
      </c>
      <c r="R46" s="283" t="s">
        <v>20924</v>
      </c>
      <c r="S46" s="283">
        <v>1</v>
      </c>
    </row>
    <row r="47" spans="1:19" ht="21" x14ac:dyDescent="0.35">
      <c r="A47" s="283" t="s">
        <v>20924</v>
      </c>
      <c r="B47" s="281">
        <v>119.8</v>
      </c>
      <c r="H47" s="283" t="s">
        <v>660</v>
      </c>
      <c r="I47" s="283">
        <v>29</v>
      </c>
      <c r="M47" s="280" t="s">
        <v>660</v>
      </c>
      <c r="N47" s="281">
        <v>32102.640000000003</v>
      </c>
      <c r="R47" s="283" t="s">
        <v>20692</v>
      </c>
      <c r="S47" s="283">
        <v>38</v>
      </c>
    </row>
    <row r="48" spans="1:19" ht="21" x14ac:dyDescent="0.35">
      <c r="A48" s="283" t="s">
        <v>552</v>
      </c>
      <c r="B48" s="281">
        <v>1863009.2606133877</v>
      </c>
      <c r="H48" s="283" t="s">
        <v>918</v>
      </c>
      <c r="I48" s="283">
        <v>110</v>
      </c>
      <c r="M48" s="280" t="s">
        <v>918</v>
      </c>
      <c r="N48" s="281">
        <v>26655.110000000008</v>
      </c>
      <c r="R48" s="283"/>
      <c r="S48" s="283">
        <v>2</v>
      </c>
    </row>
    <row r="49" spans="8:19" ht="21" x14ac:dyDescent="0.35">
      <c r="H49" s="283" t="s">
        <v>1369</v>
      </c>
      <c r="I49" s="283">
        <v>54</v>
      </c>
      <c r="M49" s="280" t="s">
        <v>552</v>
      </c>
      <c r="N49" s="281">
        <v>1696542.0493250003</v>
      </c>
      <c r="R49" s="283" t="s">
        <v>552</v>
      </c>
      <c r="S49" s="283">
        <v>1172</v>
      </c>
    </row>
    <row r="50" spans="8:19" ht="21" x14ac:dyDescent="0.35">
      <c r="H50" s="283" t="s">
        <v>20245</v>
      </c>
      <c r="I50" s="283">
        <v>2</v>
      </c>
    </row>
    <row r="51" spans="8:19" ht="21" x14ac:dyDescent="0.35">
      <c r="H51" s="283" t="s">
        <v>20375</v>
      </c>
      <c r="I51" s="283">
        <v>6</v>
      </c>
    </row>
    <row r="52" spans="8:19" ht="21" x14ac:dyDescent="0.35">
      <c r="H52" s="283" t="s">
        <v>20692</v>
      </c>
      <c r="I52" s="283">
        <v>9</v>
      </c>
    </row>
    <row r="53" spans="8:19" ht="21" x14ac:dyDescent="0.35">
      <c r="H53" s="283" t="s">
        <v>552</v>
      </c>
      <c r="I53" s="283">
        <v>1494</v>
      </c>
    </row>
    <row r="68" spans="1:35" ht="21" x14ac:dyDescent="0.35">
      <c r="A68" s="279" t="s">
        <v>433</v>
      </c>
      <c r="B68" s="279" t="s">
        <v>266</v>
      </c>
      <c r="C68" s="280" t="s">
        <v>561</v>
      </c>
    </row>
    <row r="69" spans="1:35" ht="21" x14ac:dyDescent="0.35">
      <c r="A69" s="280" t="s">
        <v>548</v>
      </c>
      <c r="B69" s="280">
        <v>1002</v>
      </c>
      <c r="C69" s="281">
        <v>11294.920000000004</v>
      </c>
    </row>
    <row r="70" spans="1:35" ht="21" x14ac:dyDescent="0.35">
      <c r="A70" s="280"/>
      <c r="B70" s="280">
        <v>1004</v>
      </c>
      <c r="C70" s="281">
        <v>49566.270000000004</v>
      </c>
    </row>
    <row r="71" spans="1:35" ht="21" x14ac:dyDescent="0.35">
      <c r="A71" s="280"/>
      <c r="B71" s="280">
        <v>1006</v>
      </c>
      <c r="C71" s="281">
        <v>900.6</v>
      </c>
    </row>
    <row r="72" spans="1:35" ht="21" x14ac:dyDescent="0.35">
      <c r="A72" s="280"/>
      <c r="B72" s="280">
        <v>1009</v>
      </c>
      <c r="C72" s="281">
        <v>5148.24</v>
      </c>
    </row>
    <row r="73" spans="1:35" ht="21" x14ac:dyDescent="0.35">
      <c r="A73" s="280"/>
      <c r="B73" s="280">
        <v>1019</v>
      </c>
      <c r="C73" s="281">
        <v>599.67000000000007</v>
      </c>
    </row>
    <row r="74" spans="1:35" ht="21" x14ac:dyDescent="0.35">
      <c r="A74" s="280"/>
      <c r="B74" s="280">
        <v>1021</v>
      </c>
      <c r="C74" s="281">
        <v>12313.09</v>
      </c>
    </row>
    <row r="75" spans="1:35" ht="21" x14ac:dyDescent="0.35">
      <c r="A75" s="280"/>
      <c r="B75" s="280">
        <v>1023</v>
      </c>
      <c r="C75" s="281">
        <v>9445.2300000000032</v>
      </c>
      <c r="AG75" s="42">
        <v>17</v>
      </c>
      <c r="AH75" s="45">
        <v>7.76</v>
      </c>
      <c r="AI75" s="22">
        <f t="shared" ref="AI75:AI94" si="2">AG75*AH75</f>
        <v>131.91999999999999</v>
      </c>
    </row>
    <row r="76" spans="1:35" ht="21" x14ac:dyDescent="0.35">
      <c r="A76" s="280"/>
      <c r="B76" s="280">
        <v>1025</v>
      </c>
      <c r="C76" s="281">
        <v>40349.410000000011</v>
      </c>
      <c r="AG76" s="42">
        <v>445</v>
      </c>
      <c r="AH76" s="45">
        <v>5.98850877192982</v>
      </c>
      <c r="AI76" s="22">
        <f t="shared" si="2"/>
        <v>2664.8864035087699</v>
      </c>
    </row>
    <row r="77" spans="1:35" ht="21" x14ac:dyDescent="0.35">
      <c r="A77" s="280"/>
      <c r="B77" s="280">
        <v>1026</v>
      </c>
      <c r="C77" s="281">
        <v>2830.43</v>
      </c>
      <c r="I77" s="279" t="s">
        <v>555</v>
      </c>
      <c r="J77" s="280" t="s">
        <v>919</v>
      </c>
      <c r="M77" s="279" t="s">
        <v>20168</v>
      </c>
      <c r="N77" s="280" t="s">
        <v>20236</v>
      </c>
      <c r="W77" s="279" t="s">
        <v>555</v>
      </c>
      <c r="X77" s="280" t="s">
        <v>920</v>
      </c>
      <c r="AG77" s="42">
        <v>218</v>
      </c>
      <c r="AH77" s="45">
        <v>7.12</v>
      </c>
      <c r="AI77" s="22">
        <f t="shared" si="2"/>
        <v>1552.16</v>
      </c>
    </row>
    <row r="78" spans="1:35" ht="21" x14ac:dyDescent="0.35">
      <c r="A78" s="280"/>
      <c r="B78" s="280">
        <v>1032</v>
      </c>
      <c r="C78" s="281">
        <v>224.28</v>
      </c>
      <c r="AG78" s="42">
        <v>11</v>
      </c>
      <c r="AH78" s="45">
        <v>25</v>
      </c>
      <c r="AI78" s="22">
        <f t="shared" si="2"/>
        <v>275</v>
      </c>
    </row>
    <row r="79" spans="1:35" ht="21" x14ac:dyDescent="0.35">
      <c r="A79" s="280"/>
      <c r="B79" s="280">
        <v>1039</v>
      </c>
      <c r="C79" s="281">
        <v>1764.68</v>
      </c>
      <c r="I79" s="279" t="s">
        <v>433</v>
      </c>
      <c r="J79" s="279" t="s">
        <v>266</v>
      </c>
      <c r="K79" s="280" t="s">
        <v>921</v>
      </c>
      <c r="M79" s="279" t="s">
        <v>433</v>
      </c>
      <c r="N79" s="279" t="s">
        <v>266</v>
      </c>
      <c r="O79" s="280" t="s">
        <v>921</v>
      </c>
      <c r="W79" s="279" t="s">
        <v>433</v>
      </c>
      <c r="X79" s="279" t="s">
        <v>266</v>
      </c>
      <c r="Y79" s="280" t="s">
        <v>921</v>
      </c>
      <c r="AG79" s="42">
        <v>108</v>
      </c>
      <c r="AH79" s="45">
        <v>8.84</v>
      </c>
      <c r="AI79" s="22">
        <f t="shared" si="2"/>
        <v>954.72</v>
      </c>
    </row>
    <row r="80" spans="1:35" ht="21" x14ac:dyDescent="0.35">
      <c r="A80" s="280"/>
      <c r="B80" s="280">
        <v>1041</v>
      </c>
      <c r="C80" s="281">
        <v>135.95999999999998</v>
      </c>
      <c r="I80" s="280" t="s">
        <v>548</v>
      </c>
      <c r="J80" s="280">
        <v>1002</v>
      </c>
      <c r="K80" s="283">
        <v>10</v>
      </c>
      <c r="M80" s="280" t="s">
        <v>548</v>
      </c>
      <c r="N80" s="280">
        <v>1002</v>
      </c>
      <c r="O80" s="283">
        <v>27</v>
      </c>
      <c r="W80" s="280" t="s">
        <v>548</v>
      </c>
      <c r="X80" s="280">
        <v>1002</v>
      </c>
      <c r="Y80" s="283">
        <v>32</v>
      </c>
      <c r="AG80" s="42">
        <v>192</v>
      </c>
      <c r="AH80" s="45">
        <v>9.3000000000000007</v>
      </c>
      <c r="AI80" s="22">
        <f t="shared" si="2"/>
        <v>1785.6000000000001</v>
      </c>
    </row>
    <row r="81" spans="1:35" ht="21" x14ac:dyDescent="0.35">
      <c r="A81" s="280"/>
      <c r="B81" s="280">
        <v>1046</v>
      </c>
      <c r="C81" s="281">
        <v>4867.09</v>
      </c>
      <c r="I81" s="280"/>
      <c r="J81" s="280">
        <v>1004</v>
      </c>
      <c r="K81" s="283">
        <v>3</v>
      </c>
      <c r="M81" s="280"/>
      <c r="N81" s="280">
        <v>1004</v>
      </c>
      <c r="O81" s="283">
        <v>8</v>
      </c>
      <c r="W81" s="280"/>
      <c r="X81" s="280">
        <v>1004</v>
      </c>
      <c r="Y81" s="283">
        <v>31</v>
      </c>
      <c r="AG81" s="42">
        <v>48</v>
      </c>
      <c r="AH81" s="45">
        <v>8.98</v>
      </c>
      <c r="AI81" s="22">
        <f t="shared" si="2"/>
        <v>431.04</v>
      </c>
    </row>
    <row r="82" spans="1:35" ht="21" x14ac:dyDescent="0.35">
      <c r="A82" s="280"/>
      <c r="B82" s="280">
        <v>1095</v>
      </c>
      <c r="C82" s="281">
        <v>442.8</v>
      </c>
      <c r="I82" s="280"/>
      <c r="J82" s="280">
        <v>1009</v>
      </c>
      <c r="K82" s="283">
        <v>1</v>
      </c>
      <c r="M82" s="280"/>
      <c r="N82" s="280">
        <v>1006</v>
      </c>
      <c r="O82" s="283">
        <v>2</v>
      </c>
      <c r="W82" s="280"/>
      <c r="X82" s="280">
        <v>1006</v>
      </c>
      <c r="Y82" s="283">
        <v>3</v>
      </c>
      <c r="AG82" s="42">
        <v>300</v>
      </c>
      <c r="AH82" s="45">
        <v>7.69</v>
      </c>
      <c r="AI82" s="22">
        <f t="shared" si="2"/>
        <v>2307</v>
      </c>
    </row>
    <row r="83" spans="1:35" ht="21" x14ac:dyDescent="0.35">
      <c r="A83" s="280"/>
      <c r="B83" s="280">
        <v>1096</v>
      </c>
      <c r="C83" s="281">
        <v>1612.04</v>
      </c>
      <c r="I83" s="280"/>
      <c r="J83" s="280">
        <v>1021</v>
      </c>
      <c r="K83" s="283">
        <v>21</v>
      </c>
      <c r="M83" s="280"/>
      <c r="N83" s="280">
        <v>1009</v>
      </c>
      <c r="O83" s="283">
        <v>15</v>
      </c>
      <c r="W83" s="280"/>
      <c r="X83" s="280">
        <v>1009</v>
      </c>
      <c r="Y83" s="283">
        <v>17</v>
      </c>
      <c r="AG83" s="42">
        <v>215</v>
      </c>
      <c r="AH83" s="45">
        <v>7.47</v>
      </c>
      <c r="AI83" s="22">
        <f t="shared" si="2"/>
        <v>1606.05</v>
      </c>
    </row>
    <row r="84" spans="1:35" ht="21" x14ac:dyDescent="0.35">
      <c r="A84" s="280"/>
      <c r="B84" s="280">
        <v>1097</v>
      </c>
      <c r="C84" s="281">
        <v>3409.68</v>
      </c>
      <c r="I84" s="280"/>
      <c r="J84" s="280">
        <v>1023</v>
      </c>
      <c r="K84" s="283">
        <v>4</v>
      </c>
      <c r="M84" s="280"/>
      <c r="N84" s="280">
        <v>1021</v>
      </c>
      <c r="O84" s="283">
        <v>10</v>
      </c>
      <c r="W84" s="280"/>
      <c r="X84" s="280">
        <v>1019</v>
      </c>
      <c r="Y84" s="283">
        <v>4</v>
      </c>
      <c r="AG84" s="42">
        <v>382</v>
      </c>
      <c r="AH84" s="45">
        <v>10.5</v>
      </c>
      <c r="AI84" s="22">
        <f t="shared" si="2"/>
        <v>4011</v>
      </c>
    </row>
    <row r="85" spans="1:35" ht="21" x14ac:dyDescent="0.35">
      <c r="A85" s="280"/>
      <c r="B85" s="280">
        <v>1098</v>
      </c>
      <c r="C85" s="281">
        <v>26169.19</v>
      </c>
      <c r="I85" s="280"/>
      <c r="J85" s="280">
        <v>1025</v>
      </c>
      <c r="K85" s="283">
        <v>16</v>
      </c>
      <c r="M85" s="280"/>
      <c r="N85" s="280">
        <v>1023</v>
      </c>
      <c r="O85" s="283">
        <v>30</v>
      </c>
      <c r="W85" s="280"/>
      <c r="X85" s="280">
        <v>1021</v>
      </c>
      <c r="Y85" s="283">
        <v>15</v>
      </c>
      <c r="AG85" s="42">
        <v>534</v>
      </c>
      <c r="AH85" s="45">
        <v>10.4</v>
      </c>
      <c r="AI85" s="22">
        <f t="shared" si="2"/>
        <v>5553.6</v>
      </c>
    </row>
    <row r="86" spans="1:35" ht="21" x14ac:dyDescent="0.35">
      <c r="A86" s="280"/>
      <c r="B86" s="280">
        <v>1106</v>
      </c>
      <c r="C86" s="281">
        <v>2040.44</v>
      </c>
      <c r="I86" s="280"/>
      <c r="J86" s="280">
        <v>1098</v>
      </c>
      <c r="K86" s="283">
        <v>1</v>
      </c>
      <c r="M86" s="280"/>
      <c r="N86" s="280">
        <v>1025</v>
      </c>
      <c r="O86" s="283">
        <v>3</v>
      </c>
      <c r="W86" s="280"/>
      <c r="X86" s="280">
        <v>1023</v>
      </c>
      <c r="Y86" s="283">
        <v>32</v>
      </c>
      <c r="AG86" s="42">
        <v>134</v>
      </c>
      <c r="AH86" s="45">
        <v>0</v>
      </c>
      <c r="AI86" s="22">
        <f t="shared" si="2"/>
        <v>0</v>
      </c>
    </row>
    <row r="87" spans="1:35" ht="21" x14ac:dyDescent="0.35">
      <c r="A87" s="280"/>
      <c r="B87" s="280">
        <v>1005</v>
      </c>
      <c r="C87" s="281">
        <v>51515.770000000011</v>
      </c>
      <c r="I87" s="280"/>
      <c r="J87" s="280">
        <v>1106</v>
      </c>
      <c r="K87" s="283">
        <v>1</v>
      </c>
      <c r="M87" s="280"/>
      <c r="N87" s="280">
        <v>1026</v>
      </c>
      <c r="O87" s="283">
        <v>1</v>
      </c>
      <c r="W87" s="280"/>
      <c r="X87" s="280">
        <v>1025</v>
      </c>
      <c r="Y87" s="283">
        <v>15</v>
      </c>
      <c r="AG87" s="42">
        <v>75</v>
      </c>
      <c r="AH87" s="45">
        <v>0</v>
      </c>
      <c r="AI87" s="22">
        <f t="shared" si="2"/>
        <v>0</v>
      </c>
    </row>
    <row r="88" spans="1:35" ht="21" x14ac:dyDescent="0.35">
      <c r="A88" s="280"/>
      <c r="B88" s="280">
        <v>1052</v>
      </c>
      <c r="C88" s="281">
        <v>589</v>
      </c>
      <c r="I88" s="280"/>
      <c r="J88" s="280">
        <v>1005</v>
      </c>
      <c r="K88" s="283">
        <v>10</v>
      </c>
      <c r="M88" s="280"/>
      <c r="N88" s="280">
        <v>1032</v>
      </c>
      <c r="O88" s="283">
        <v>1</v>
      </c>
      <c r="W88" s="280"/>
      <c r="X88" s="280">
        <v>1026</v>
      </c>
      <c r="Y88" s="283">
        <v>12</v>
      </c>
      <c r="AG88" s="42">
        <v>4</v>
      </c>
      <c r="AH88" s="45">
        <v>0</v>
      </c>
      <c r="AI88" s="22">
        <f t="shared" si="2"/>
        <v>0</v>
      </c>
    </row>
    <row r="89" spans="1:35" ht="21" x14ac:dyDescent="0.35">
      <c r="A89" s="280"/>
      <c r="B89" s="280">
        <v>1008</v>
      </c>
      <c r="C89" s="281">
        <v>20823.910000000003</v>
      </c>
      <c r="I89" s="280"/>
      <c r="J89" s="280">
        <v>1020</v>
      </c>
      <c r="K89" s="283">
        <v>30</v>
      </c>
      <c r="M89" s="280"/>
      <c r="N89" s="280">
        <v>1039</v>
      </c>
      <c r="O89" s="283">
        <v>1</v>
      </c>
      <c r="W89" s="280"/>
      <c r="X89" s="280">
        <v>1032</v>
      </c>
      <c r="Y89" s="283">
        <v>2</v>
      </c>
      <c r="AG89" s="42">
        <v>7</v>
      </c>
      <c r="AH89" s="45">
        <v>0</v>
      </c>
      <c r="AI89" s="22">
        <f t="shared" si="2"/>
        <v>0</v>
      </c>
    </row>
    <row r="90" spans="1:35" ht="21" x14ac:dyDescent="0.35">
      <c r="A90" s="280"/>
      <c r="B90" s="280">
        <v>1037</v>
      </c>
      <c r="C90" s="281">
        <v>4039.58</v>
      </c>
      <c r="I90" s="280"/>
      <c r="J90" s="280">
        <v>1034</v>
      </c>
      <c r="K90" s="283">
        <v>3</v>
      </c>
      <c r="M90" s="280"/>
      <c r="N90" s="280">
        <v>1046</v>
      </c>
      <c r="O90" s="283">
        <v>2</v>
      </c>
      <c r="W90" s="280"/>
      <c r="X90" s="280">
        <v>1039</v>
      </c>
      <c r="Y90" s="283">
        <v>2</v>
      </c>
      <c r="AG90" s="42">
        <v>15</v>
      </c>
      <c r="AH90" s="45">
        <v>0</v>
      </c>
      <c r="AI90" s="22">
        <f t="shared" si="2"/>
        <v>0</v>
      </c>
    </row>
    <row r="91" spans="1:35" ht="21" x14ac:dyDescent="0.35">
      <c r="A91" s="280"/>
      <c r="B91" s="280">
        <v>1044</v>
      </c>
      <c r="C91" s="281">
        <v>1072.21</v>
      </c>
      <c r="I91" s="280"/>
      <c r="J91" s="280">
        <v>1022</v>
      </c>
      <c r="K91" s="283">
        <v>21</v>
      </c>
      <c r="M91" s="280"/>
      <c r="N91" s="280">
        <v>1096</v>
      </c>
      <c r="O91" s="283">
        <v>2</v>
      </c>
      <c r="W91" s="280"/>
      <c r="X91" s="280">
        <v>1041</v>
      </c>
      <c r="Y91" s="283">
        <v>3</v>
      </c>
      <c r="AG91" s="42">
        <v>27</v>
      </c>
      <c r="AH91" s="45">
        <v>0</v>
      </c>
      <c r="AI91" s="22">
        <f t="shared" si="2"/>
        <v>0</v>
      </c>
    </row>
    <row r="92" spans="1:35" ht="21" x14ac:dyDescent="0.35">
      <c r="A92" s="280"/>
      <c r="B92" s="280">
        <v>1103</v>
      </c>
      <c r="C92" s="281">
        <v>926.46</v>
      </c>
      <c r="I92" s="280"/>
      <c r="J92" s="280">
        <v>1015</v>
      </c>
      <c r="K92" s="283">
        <v>1</v>
      </c>
      <c r="M92" s="280"/>
      <c r="N92" s="280">
        <v>1097</v>
      </c>
      <c r="O92" s="283">
        <v>5</v>
      </c>
      <c r="W92" s="280"/>
      <c r="X92" s="280">
        <v>1046</v>
      </c>
      <c r="Y92" s="283">
        <v>12</v>
      </c>
      <c r="AG92" s="42">
        <v>27</v>
      </c>
      <c r="AH92" s="45">
        <v>0</v>
      </c>
      <c r="AI92" s="22">
        <f t="shared" si="2"/>
        <v>0</v>
      </c>
    </row>
    <row r="93" spans="1:35" ht="21" x14ac:dyDescent="0.35">
      <c r="A93" s="280"/>
      <c r="B93" s="280">
        <v>1020</v>
      </c>
      <c r="C93" s="281">
        <v>8518.9800000000014</v>
      </c>
      <c r="I93" s="280"/>
      <c r="J93" s="280">
        <v>1038</v>
      </c>
      <c r="K93" s="283">
        <v>1</v>
      </c>
      <c r="M93" s="280"/>
      <c r="N93" s="280">
        <v>1098</v>
      </c>
      <c r="O93" s="283">
        <v>5</v>
      </c>
      <c r="W93" s="280"/>
      <c r="X93" s="280">
        <v>1095</v>
      </c>
      <c r="Y93" s="283">
        <v>2</v>
      </c>
      <c r="AG93" s="42">
        <v>438</v>
      </c>
      <c r="AH93" s="45">
        <v>0</v>
      </c>
      <c r="AI93" s="22">
        <f t="shared" si="2"/>
        <v>0</v>
      </c>
    </row>
    <row r="94" spans="1:35" ht="21" x14ac:dyDescent="0.35">
      <c r="A94" s="280"/>
      <c r="B94" s="280">
        <v>1045</v>
      </c>
      <c r="C94" s="281">
        <v>8125.0783333333329</v>
      </c>
      <c r="I94" s="280"/>
      <c r="J94" s="280">
        <v>1091</v>
      </c>
      <c r="K94" s="283">
        <v>2</v>
      </c>
      <c r="M94" s="280"/>
      <c r="N94" s="280">
        <v>1106</v>
      </c>
      <c r="O94" s="283">
        <v>4</v>
      </c>
      <c r="W94" s="280"/>
      <c r="X94" s="280">
        <v>1096</v>
      </c>
      <c r="Y94" s="283">
        <v>4</v>
      </c>
      <c r="AG94" s="42">
        <v>154</v>
      </c>
      <c r="AH94" s="45">
        <v>0</v>
      </c>
      <c r="AI94" s="22">
        <f t="shared" si="2"/>
        <v>0</v>
      </c>
    </row>
    <row r="95" spans="1:35" ht="21" x14ac:dyDescent="0.35">
      <c r="A95" s="280"/>
      <c r="B95" s="280">
        <v>1049</v>
      </c>
      <c r="C95" s="281">
        <v>4807.13</v>
      </c>
      <c r="I95" s="280"/>
      <c r="J95" s="280">
        <v>1024</v>
      </c>
      <c r="K95" s="283">
        <v>21</v>
      </c>
      <c r="M95" s="280"/>
      <c r="N95" s="280">
        <v>1005</v>
      </c>
      <c r="O95" s="283">
        <v>29</v>
      </c>
      <c r="W95" s="280"/>
      <c r="X95" s="280">
        <v>1097</v>
      </c>
      <c r="Y95" s="283">
        <v>5</v>
      </c>
    </row>
    <row r="96" spans="1:35" ht="21" x14ac:dyDescent="0.35">
      <c r="A96" s="280"/>
      <c r="B96" s="280">
        <v>1012</v>
      </c>
      <c r="C96" s="281">
        <v>2382.1</v>
      </c>
      <c r="I96" s="280"/>
      <c r="J96" s="280" t="s">
        <v>20247</v>
      </c>
      <c r="K96" s="283">
        <v>8</v>
      </c>
      <c r="M96" s="280"/>
      <c r="N96" s="280">
        <v>1052</v>
      </c>
      <c r="O96" s="283">
        <v>1</v>
      </c>
      <c r="W96" s="280"/>
      <c r="X96" s="280">
        <v>1098</v>
      </c>
      <c r="Y96" s="283">
        <v>16</v>
      </c>
    </row>
    <row r="97" spans="1:25" ht="21" x14ac:dyDescent="0.35">
      <c r="A97" s="280"/>
      <c r="B97" s="280">
        <v>1034</v>
      </c>
      <c r="C97" s="281">
        <v>2726.86</v>
      </c>
      <c r="I97" s="280"/>
      <c r="J97" s="280">
        <v>1048</v>
      </c>
      <c r="K97" s="283">
        <v>1</v>
      </c>
      <c r="M97" s="280"/>
      <c r="N97" s="280">
        <v>1037</v>
      </c>
      <c r="O97" s="283">
        <v>7</v>
      </c>
      <c r="W97" s="280"/>
      <c r="X97" s="280">
        <v>1106</v>
      </c>
      <c r="Y97" s="283">
        <v>5</v>
      </c>
    </row>
    <row r="98" spans="1:25" ht="21" x14ac:dyDescent="0.35">
      <c r="A98" s="280"/>
      <c r="B98" s="280">
        <v>1104</v>
      </c>
      <c r="C98" s="281">
        <v>448.13</v>
      </c>
      <c r="I98" s="280"/>
      <c r="J98" s="280">
        <v>1028</v>
      </c>
      <c r="K98" s="283">
        <v>8</v>
      </c>
      <c r="M98" s="280"/>
      <c r="N98" s="280">
        <v>1103</v>
      </c>
      <c r="O98" s="283">
        <v>1</v>
      </c>
      <c r="W98" s="280"/>
      <c r="X98" s="280">
        <v>1005</v>
      </c>
      <c r="Y98" s="283">
        <v>78</v>
      </c>
    </row>
    <row r="99" spans="1:25" ht="21" x14ac:dyDescent="0.35">
      <c r="A99" s="280"/>
      <c r="B99" s="280">
        <v>1027</v>
      </c>
      <c r="C99" s="281">
        <v>18710.721666666668</v>
      </c>
      <c r="I99" s="280"/>
      <c r="J99" s="280">
        <v>1036</v>
      </c>
      <c r="K99" s="283">
        <v>10</v>
      </c>
      <c r="M99" s="280"/>
      <c r="N99" s="280">
        <v>1020</v>
      </c>
      <c r="O99" s="283">
        <v>1</v>
      </c>
      <c r="W99" s="280"/>
      <c r="X99" s="280">
        <v>1052</v>
      </c>
      <c r="Y99" s="283">
        <v>1</v>
      </c>
    </row>
    <row r="100" spans="1:25" ht="21" x14ac:dyDescent="0.35">
      <c r="A100" s="280"/>
      <c r="B100" s="280">
        <v>1011</v>
      </c>
      <c r="C100" s="281">
        <v>4175.8799999999992</v>
      </c>
      <c r="I100" s="280"/>
      <c r="J100" s="280">
        <v>1042</v>
      </c>
      <c r="K100" s="283">
        <v>1</v>
      </c>
      <c r="M100" s="280"/>
      <c r="N100" s="280">
        <v>1045</v>
      </c>
      <c r="O100" s="283">
        <v>5</v>
      </c>
      <c r="W100" s="280"/>
      <c r="X100" s="280">
        <v>1008</v>
      </c>
      <c r="Y100" s="283">
        <v>46</v>
      </c>
    </row>
    <row r="101" spans="1:25" ht="21" x14ac:dyDescent="0.35">
      <c r="A101" s="280"/>
      <c r="B101" s="280">
        <v>1022</v>
      </c>
      <c r="C101" s="281">
        <v>7886.3300000000017</v>
      </c>
      <c r="I101" s="280"/>
      <c r="J101" s="280">
        <v>1055</v>
      </c>
      <c r="K101" s="283">
        <v>3</v>
      </c>
      <c r="M101" s="280"/>
      <c r="N101" s="280">
        <v>1012</v>
      </c>
      <c r="O101" s="283">
        <v>2</v>
      </c>
      <c r="W101" s="280"/>
      <c r="X101" s="280">
        <v>1037</v>
      </c>
      <c r="Y101" s="283">
        <v>11</v>
      </c>
    </row>
    <row r="102" spans="1:25" ht="21" x14ac:dyDescent="0.35">
      <c r="A102" s="280"/>
      <c r="B102" s="280">
        <v>1015</v>
      </c>
      <c r="C102" s="281">
        <v>1630.19</v>
      </c>
      <c r="I102" s="280"/>
      <c r="J102" s="280">
        <v>1047</v>
      </c>
      <c r="K102" s="283">
        <v>24</v>
      </c>
      <c r="M102" s="280"/>
      <c r="N102" s="280">
        <v>1034</v>
      </c>
      <c r="O102" s="283">
        <v>1</v>
      </c>
      <c r="W102" s="280"/>
      <c r="X102" s="280">
        <v>1044</v>
      </c>
      <c r="Y102" s="283">
        <v>4</v>
      </c>
    </row>
    <row r="103" spans="1:25" ht="21" x14ac:dyDescent="0.35">
      <c r="A103" s="280"/>
      <c r="B103" s="280">
        <v>1038</v>
      </c>
      <c r="C103" s="281">
        <v>4564.3700000000008</v>
      </c>
      <c r="I103" s="280"/>
      <c r="J103" s="280">
        <v>1035</v>
      </c>
      <c r="K103" s="283">
        <v>2</v>
      </c>
      <c r="M103" s="280"/>
      <c r="N103" s="280">
        <v>1027</v>
      </c>
      <c r="O103" s="283">
        <v>10</v>
      </c>
      <c r="W103" s="280"/>
      <c r="X103" s="280">
        <v>1103</v>
      </c>
      <c r="Y103" s="283">
        <v>9</v>
      </c>
    </row>
    <row r="104" spans="1:25" ht="21" x14ac:dyDescent="0.35">
      <c r="A104" s="280"/>
      <c r="B104" s="280">
        <v>1051</v>
      </c>
      <c r="C104" s="281">
        <v>352</v>
      </c>
      <c r="I104" s="280"/>
      <c r="J104" s="280">
        <v>1030</v>
      </c>
      <c r="K104" s="283">
        <v>26</v>
      </c>
      <c r="M104" s="280"/>
      <c r="N104" s="280">
        <v>1011</v>
      </c>
      <c r="O104" s="283">
        <v>12</v>
      </c>
      <c r="W104" s="280"/>
      <c r="X104" s="280">
        <v>1020</v>
      </c>
      <c r="Y104" s="283">
        <v>1</v>
      </c>
    </row>
    <row r="105" spans="1:25" ht="21" x14ac:dyDescent="0.35">
      <c r="A105" s="280"/>
      <c r="B105" s="280">
        <v>1040</v>
      </c>
      <c r="C105" s="281">
        <v>4958.25</v>
      </c>
      <c r="I105" s="280"/>
      <c r="J105" s="280">
        <v>1054</v>
      </c>
      <c r="K105" s="283">
        <v>1</v>
      </c>
      <c r="M105" s="280"/>
      <c r="N105" s="280">
        <v>1015</v>
      </c>
      <c r="O105" s="283">
        <v>5</v>
      </c>
      <c r="W105" s="280"/>
      <c r="X105" s="280">
        <v>1045</v>
      </c>
      <c r="Y105" s="283">
        <v>20</v>
      </c>
    </row>
    <row r="106" spans="1:25" ht="21" x14ac:dyDescent="0.35">
      <c r="A106" s="280"/>
      <c r="B106" s="280">
        <v>1108</v>
      </c>
      <c r="C106" s="281">
        <v>2678.3500000000004</v>
      </c>
      <c r="I106" s="280"/>
      <c r="J106" s="280">
        <v>1094</v>
      </c>
      <c r="K106" s="283">
        <v>20</v>
      </c>
      <c r="M106" s="280"/>
      <c r="N106" s="280">
        <v>1038</v>
      </c>
      <c r="O106" s="283">
        <v>6</v>
      </c>
      <c r="W106" s="280"/>
      <c r="X106" s="280">
        <v>1049</v>
      </c>
      <c r="Y106" s="283">
        <v>11</v>
      </c>
    </row>
    <row r="107" spans="1:25" ht="21" x14ac:dyDescent="0.35">
      <c r="A107" s="280"/>
      <c r="B107" s="280">
        <v>1091</v>
      </c>
      <c r="C107" s="281">
        <v>797.7</v>
      </c>
      <c r="I107" s="280"/>
      <c r="J107" s="280">
        <v>1029</v>
      </c>
      <c r="K107" s="283">
        <v>24</v>
      </c>
      <c r="M107" s="280"/>
      <c r="N107" s="280">
        <v>1051</v>
      </c>
      <c r="O107" s="283">
        <v>1</v>
      </c>
      <c r="W107" s="280"/>
      <c r="X107" s="280">
        <v>1012</v>
      </c>
      <c r="Y107" s="283">
        <v>7</v>
      </c>
    </row>
    <row r="108" spans="1:25" ht="21" x14ac:dyDescent="0.35">
      <c r="A108" s="280"/>
      <c r="B108" s="280">
        <v>1024</v>
      </c>
      <c r="C108" s="281">
        <v>6832.8400000000011</v>
      </c>
      <c r="I108" s="280" t="s">
        <v>20926</v>
      </c>
      <c r="J108" s="280"/>
      <c r="K108" s="283">
        <v>274</v>
      </c>
      <c r="M108" s="280"/>
      <c r="N108" s="280">
        <v>1040</v>
      </c>
      <c r="O108" s="283">
        <v>16</v>
      </c>
      <c r="W108" s="280"/>
      <c r="X108" s="280">
        <v>1034</v>
      </c>
      <c r="Y108" s="283">
        <v>1</v>
      </c>
    </row>
    <row r="109" spans="1:25" ht="21" x14ac:dyDescent="0.35">
      <c r="A109" s="280"/>
      <c r="B109" s="280" t="s">
        <v>20247</v>
      </c>
      <c r="C109" s="281">
        <v>14178.01</v>
      </c>
      <c r="I109" s="280" t="s">
        <v>549</v>
      </c>
      <c r="J109" s="280">
        <v>3008</v>
      </c>
      <c r="K109" s="283">
        <v>1</v>
      </c>
      <c r="M109" s="280"/>
      <c r="N109" s="280">
        <v>1108</v>
      </c>
      <c r="O109" s="283">
        <v>7</v>
      </c>
      <c r="W109" s="280"/>
      <c r="X109" s="280">
        <v>1104</v>
      </c>
      <c r="Y109" s="283">
        <v>1</v>
      </c>
    </row>
    <row r="110" spans="1:25" ht="21" x14ac:dyDescent="0.35">
      <c r="A110" s="280"/>
      <c r="B110" s="280">
        <v>1048</v>
      </c>
      <c r="C110" s="281">
        <v>821.33</v>
      </c>
      <c r="I110" s="280"/>
      <c r="J110" s="280">
        <v>3014</v>
      </c>
      <c r="K110" s="283">
        <v>3</v>
      </c>
      <c r="M110" s="280"/>
      <c r="N110" s="280">
        <v>1091</v>
      </c>
      <c r="O110" s="283">
        <v>1</v>
      </c>
      <c r="W110" s="280"/>
      <c r="X110" s="280">
        <v>1027</v>
      </c>
      <c r="Y110" s="283">
        <v>22</v>
      </c>
    </row>
    <row r="111" spans="1:25" ht="21" x14ac:dyDescent="0.35">
      <c r="A111" s="280"/>
      <c r="B111" s="280">
        <v>1028</v>
      </c>
      <c r="C111" s="281">
        <v>5394.34</v>
      </c>
      <c r="I111" s="280"/>
      <c r="J111" s="280">
        <v>3016</v>
      </c>
      <c r="K111" s="283">
        <v>3</v>
      </c>
      <c r="M111" s="280"/>
      <c r="N111" s="280">
        <v>1024</v>
      </c>
      <c r="O111" s="283">
        <v>1</v>
      </c>
      <c r="W111" s="280"/>
      <c r="X111" s="280">
        <v>1011</v>
      </c>
      <c r="Y111" s="283">
        <v>12</v>
      </c>
    </row>
    <row r="112" spans="1:25" ht="21" x14ac:dyDescent="0.35">
      <c r="A112" s="280"/>
      <c r="B112" s="280">
        <v>1036</v>
      </c>
      <c r="C112" s="281">
        <v>5225.6099999999997</v>
      </c>
      <c r="I112" s="280"/>
      <c r="J112" s="280">
        <v>3020</v>
      </c>
      <c r="K112" s="283">
        <v>1</v>
      </c>
      <c r="M112" s="280"/>
      <c r="N112" s="280" t="s">
        <v>20247</v>
      </c>
      <c r="O112" s="283">
        <v>23</v>
      </c>
      <c r="W112" s="280"/>
      <c r="X112" s="280">
        <v>1015</v>
      </c>
      <c r="Y112" s="283">
        <v>5</v>
      </c>
    </row>
    <row r="113" spans="1:25" ht="21" x14ac:dyDescent="0.35">
      <c r="A113" s="280"/>
      <c r="B113" s="280">
        <v>1042</v>
      </c>
      <c r="C113" s="281">
        <v>3554.92</v>
      </c>
      <c r="I113" s="280"/>
      <c r="J113" s="280">
        <v>3022</v>
      </c>
      <c r="K113" s="283">
        <v>1</v>
      </c>
      <c r="M113" s="280"/>
      <c r="N113" s="280">
        <v>1048</v>
      </c>
      <c r="O113" s="283">
        <v>1</v>
      </c>
      <c r="W113" s="280"/>
      <c r="X113" s="280">
        <v>1038</v>
      </c>
      <c r="Y113" s="283">
        <v>6</v>
      </c>
    </row>
    <row r="114" spans="1:25" ht="21" x14ac:dyDescent="0.35">
      <c r="A114" s="280"/>
      <c r="B114" s="280">
        <v>1055</v>
      </c>
      <c r="C114" s="281">
        <v>6</v>
      </c>
      <c r="I114" s="280"/>
      <c r="J114" s="280">
        <v>3026</v>
      </c>
      <c r="K114" s="283">
        <v>2</v>
      </c>
      <c r="M114" s="280"/>
      <c r="N114" s="280">
        <v>1028</v>
      </c>
      <c r="O114" s="283">
        <v>9</v>
      </c>
      <c r="W114" s="280"/>
      <c r="X114" s="280">
        <v>1051</v>
      </c>
      <c r="Y114" s="283">
        <v>1</v>
      </c>
    </row>
    <row r="115" spans="1:25" ht="21" x14ac:dyDescent="0.35">
      <c r="A115" s="280"/>
      <c r="B115" s="280">
        <v>1047</v>
      </c>
      <c r="C115" s="281">
        <v>5455.47</v>
      </c>
      <c r="I115" s="280"/>
      <c r="J115" s="280">
        <v>3027</v>
      </c>
      <c r="K115" s="283">
        <v>4</v>
      </c>
      <c r="M115" s="280"/>
      <c r="N115" s="280">
        <v>1036</v>
      </c>
      <c r="O115" s="283">
        <v>8</v>
      </c>
      <c r="W115" s="280"/>
      <c r="X115" s="280">
        <v>1040</v>
      </c>
      <c r="Y115" s="283">
        <v>16</v>
      </c>
    </row>
    <row r="116" spans="1:25" ht="21" x14ac:dyDescent="0.35">
      <c r="A116" s="280"/>
      <c r="B116" s="280">
        <v>1007</v>
      </c>
      <c r="C116" s="281">
        <v>3017.44</v>
      </c>
      <c r="I116" s="280"/>
      <c r="J116" s="280">
        <v>3028</v>
      </c>
      <c r="K116" s="283">
        <v>3</v>
      </c>
      <c r="M116" s="280"/>
      <c r="N116" s="280">
        <v>1042</v>
      </c>
      <c r="O116" s="283">
        <v>14</v>
      </c>
      <c r="W116" s="280"/>
      <c r="X116" s="280">
        <v>1108</v>
      </c>
      <c r="Y116" s="283">
        <v>7</v>
      </c>
    </row>
    <row r="117" spans="1:25" ht="21" x14ac:dyDescent="0.35">
      <c r="A117" s="280"/>
      <c r="B117" s="280">
        <v>1035</v>
      </c>
      <c r="C117" s="281">
        <v>8068.79</v>
      </c>
      <c r="I117" s="280"/>
      <c r="J117" s="280">
        <v>3029</v>
      </c>
      <c r="K117" s="283">
        <v>9</v>
      </c>
      <c r="M117" s="280"/>
      <c r="N117" s="280">
        <v>1047</v>
      </c>
      <c r="O117" s="283">
        <v>1</v>
      </c>
      <c r="W117" s="280"/>
      <c r="X117" s="280">
        <v>1091</v>
      </c>
      <c r="Y117" s="283">
        <v>1</v>
      </c>
    </row>
    <row r="118" spans="1:25" ht="21" x14ac:dyDescent="0.35">
      <c r="A118" s="280"/>
      <c r="B118" s="280">
        <v>1030</v>
      </c>
      <c r="C118" s="281">
        <v>28038.79</v>
      </c>
      <c r="I118" s="280"/>
      <c r="J118" s="280">
        <v>3030</v>
      </c>
      <c r="K118" s="283">
        <v>3</v>
      </c>
      <c r="M118" s="280"/>
      <c r="N118" s="280">
        <v>1007</v>
      </c>
      <c r="O118" s="283">
        <v>12</v>
      </c>
      <c r="W118" s="280"/>
      <c r="X118" s="280">
        <v>1024</v>
      </c>
      <c r="Y118" s="283">
        <v>1</v>
      </c>
    </row>
    <row r="119" spans="1:25" ht="21" x14ac:dyDescent="0.35">
      <c r="A119" s="280"/>
      <c r="B119" s="280">
        <v>1054</v>
      </c>
      <c r="C119" s="281">
        <v>0</v>
      </c>
      <c r="I119" s="280"/>
      <c r="J119" s="280" t="s">
        <v>1091</v>
      </c>
      <c r="K119" s="283">
        <v>17</v>
      </c>
      <c r="M119" s="280"/>
      <c r="N119" s="280">
        <v>1035</v>
      </c>
      <c r="O119" s="283">
        <v>13</v>
      </c>
      <c r="W119" s="280"/>
      <c r="X119" s="280" t="s">
        <v>20247</v>
      </c>
      <c r="Y119" s="283">
        <v>24</v>
      </c>
    </row>
    <row r="120" spans="1:25" ht="21" x14ac:dyDescent="0.35">
      <c r="A120" s="280"/>
      <c r="B120" s="280">
        <v>1094</v>
      </c>
      <c r="C120" s="281">
        <v>1891.6</v>
      </c>
      <c r="I120" s="280"/>
      <c r="J120" s="280" t="s">
        <v>20085</v>
      </c>
      <c r="K120" s="283">
        <v>2</v>
      </c>
      <c r="M120" s="280"/>
      <c r="N120" s="280">
        <v>1030</v>
      </c>
      <c r="O120" s="283">
        <v>16</v>
      </c>
      <c r="W120" s="280"/>
      <c r="X120" s="280">
        <v>1048</v>
      </c>
      <c r="Y120" s="283">
        <v>1</v>
      </c>
    </row>
    <row r="121" spans="1:25" ht="21" x14ac:dyDescent="0.35">
      <c r="A121" s="280"/>
      <c r="B121" s="280">
        <v>1029</v>
      </c>
      <c r="C121" s="281">
        <v>9410.23</v>
      </c>
      <c r="I121" s="280" t="s">
        <v>20929</v>
      </c>
      <c r="J121" s="280"/>
      <c r="K121" s="283">
        <v>49</v>
      </c>
      <c r="M121" s="280"/>
      <c r="N121" s="280">
        <v>1054</v>
      </c>
      <c r="O121" s="283">
        <v>1</v>
      </c>
      <c r="W121" s="280"/>
      <c r="X121" s="280">
        <v>1028</v>
      </c>
      <c r="Y121" s="283">
        <v>9</v>
      </c>
    </row>
    <row r="122" spans="1:25" ht="21" x14ac:dyDescent="0.35">
      <c r="A122" s="280" t="s">
        <v>20926</v>
      </c>
      <c r="B122" s="280"/>
      <c r="C122" s="281">
        <v>416738.3899999999</v>
      </c>
      <c r="I122" s="280" t="s">
        <v>550</v>
      </c>
      <c r="J122" s="280">
        <v>5001</v>
      </c>
      <c r="K122" s="283">
        <v>1</v>
      </c>
      <c r="M122" s="280" t="s">
        <v>20926</v>
      </c>
      <c r="N122" s="280"/>
      <c r="O122" s="283">
        <v>320</v>
      </c>
      <c r="W122" s="280"/>
      <c r="X122" s="280">
        <v>1036</v>
      </c>
      <c r="Y122" s="283">
        <v>9</v>
      </c>
    </row>
    <row r="123" spans="1:25" ht="21" x14ac:dyDescent="0.35">
      <c r="A123" s="280" t="s">
        <v>550</v>
      </c>
      <c r="B123" s="280">
        <v>5001</v>
      </c>
      <c r="C123" s="281">
        <v>29526.022833333333</v>
      </c>
      <c r="I123" s="280"/>
      <c r="J123" s="280">
        <v>5002</v>
      </c>
      <c r="K123" s="283">
        <v>3</v>
      </c>
      <c r="M123" s="280" t="s">
        <v>549</v>
      </c>
      <c r="N123" s="280">
        <v>3014</v>
      </c>
      <c r="O123" s="283">
        <v>3</v>
      </c>
      <c r="W123" s="280"/>
      <c r="X123" s="280">
        <v>1042</v>
      </c>
      <c r="Y123" s="283">
        <v>14</v>
      </c>
    </row>
    <row r="124" spans="1:25" ht="21" x14ac:dyDescent="0.35">
      <c r="A124" s="280"/>
      <c r="B124" s="280">
        <v>5002</v>
      </c>
      <c r="C124" s="281">
        <v>37587.887500000004</v>
      </c>
      <c r="I124" s="280"/>
      <c r="J124" s="280">
        <v>5003</v>
      </c>
      <c r="K124" s="283">
        <v>11</v>
      </c>
      <c r="M124" s="280"/>
      <c r="N124" s="280">
        <v>3015</v>
      </c>
      <c r="O124" s="283">
        <v>4</v>
      </c>
      <c r="W124" s="280"/>
      <c r="X124" s="280">
        <v>1047</v>
      </c>
      <c r="Y124" s="283">
        <v>1</v>
      </c>
    </row>
    <row r="125" spans="1:25" ht="21" x14ac:dyDescent="0.35">
      <c r="A125" s="280"/>
      <c r="B125" s="280">
        <v>5003</v>
      </c>
      <c r="C125" s="281">
        <v>50058.607500000006</v>
      </c>
      <c r="I125" s="280"/>
      <c r="J125" s="280">
        <v>5005</v>
      </c>
      <c r="K125" s="283">
        <v>11</v>
      </c>
      <c r="M125" s="280"/>
      <c r="N125" s="280">
        <v>3016</v>
      </c>
      <c r="O125" s="283">
        <v>2</v>
      </c>
      <c r="W125" s="280"/>
      <c r="X125" s="280">
        <v>1007</v>
      </c>
      <c r="Y125" s="283">
        <v>12</v>
      </c>
    </row>
    <row r="126" spans="1:25" ht="21" x14ac:dyDescent="0.35">
      <c r="A126" s="280"/>
      <c r="B126" s="280">
        <v>5005</v>
      </c>
      <c r="C126" s="281">
        <v>26004.442800000008</v>
      </c>
      <c r="I126" s="280"/>
      <c r="J126" s="280" t="s">
        <v>1090</v>
      </c>
      <c r="K126" s="283">
        <v>9</v>
      </c>
      <c r="M126" s="280"/>
      <c r="N126" s="280">
        <v>3019</v>
      </c>
      <c r="O126" s="283">
        <v>1</v>
      </c>
      <c r="W126" s="280"/>
      <c r="X126" s="280">
        <v>1035</v>
      </c>
      <c r="Y126" s="283">
        <v>13</v>
      </c>
    </row>
    <row r="127" spans="1:25" ht="21" x14ac:dyDescent="0.35">
      <c r="A127" s="280"/>
      <c r="B127" s="280">
        <v>5004</v>
      </c>
      <c r="C127" s="281">
        <v>84644.718900000007</v>
      </c>
      <c r="I127" s="280"/>
      <c r="J127" s="280" t="s">
        <v>20246</v>
      </c>
      <c r="K127" s="283">
        <v>3</v>
      </c>
      <c r="M127" s="280"/>
      <c r="N127" s="280">
        <v>3021</v>
      </c>
      <c r="O127" s="283">
        <v>1</v>
      </c>
      <c r="W127" s="280"/>
      <c r="X127" s="280">
        <v>1030</v>
      </c>
      <c r="Y127" s="283">
        <v>16</v>
      </c>
    </row>
    <row r="128" spans="1:25" ht="21" x14ac:dyDescent="0.35">
      <c r="A128" s="280"/>
      <c r="B128" s="280" t="s">
        <v>1090</v>
      </c>
      <c r="C128" s="281">
        <v>83145.655833333309</v>
      </c>
      <c r="I128" s="280" t="s">
        <v>20925</v>
      </c>
      <c r="J128" s="280"/>
      <c r="K128" s="283">
        <v>38</v>
      </c>
      <c r="M128" s="280"/>
      <c r="N128" s="280">
        <v>3022</v>
      </c>
      <c r="O128" s="283">
        <v>9</v>
      </c>
      <c r="W128" s="280"/>
      <c r="X128" s="280">
        <v>1054</v>
      </c>
      <c r="Y128" s="283">
        <v>1</v>
      </c>
    </row>
    <row r="129" spans="1:25" ht="21" x14ac:dyDescent="0.35">
      <c r="A129" s="280"/>
      <c r="B129" s="280" t="s">
        <v>20246</v>
      </c>
      <c r="C129" s="281">
        <v>15596.214999999998</v>
      </c>
      <c r="I129" s="280" t="s">
        <v>559</v>
      </c>
      <c r="J129" s="280">
        <v>4001</v>
      </c>
      <c r="K129" s="283">
        <v>1</v>
      </c>
      <c r="M129" s="280"/>
      <c r="N129" s="280">
        <v>3023</v>
      </c>
      <c r="O129" s="283">
        <v>49</v>
      </c>
      <c r="W129" s="280" t="s">
        <v>20926</v>
      </c>
      <c r="X129" s="280"/>
      <c r="Y129" s="283">
        <v>573</v>
      </c>
    </row>
    <row r="130" spans="1:25" ht="21" x14ac:dyDescent="0.35">
      <c r="A130" s="280" t="s">
        <v>20925</v>
      </c>
      <c r="B130" s="280"/>
      <c r="C130" s="281">
        <v>326563.55036666669</v>
      </c>
      <c r="I130" s="280"/>
      <c r="J130" s="280">
        <v>4009</v>
      </c>
      <c r="K130" s="283">
        <v>2</v>
      </c>
      <c r="M130" s="280"/>
      <c r="N130" s="280">
        <v>3024</v>
      </c>
      <c r="O130" s="283">
        <v>44</v>
      </c>
      <c r="W130" s="280" t="s">
        <v>549</v>
      </c>
      <c r="X130" s="280">
        <v>3001</v>
      </c>
      <c r="Y130" s="283">
        <v>1</v>
      </c>
    </row>
    <row r="131" spans="1:25" ht="21" x14ac:dyDescent="0.35">
      <c r="A131" s="280" t="s">
        <v>551</v>
      </c>
      <c r="B131" s="280">
        <v>2020</v>
      </c>
      <c r="C131" s="281">
        <v>600</v>
      </c>
      <c r="I131" s="280"/>
      <c r="J131" s="280">
        <v>4011</v>
      </c>
      <c r="K131" s="283">
        <v>1</v>
      </c>
      <c r="M131" s="280"/>
      <c r="N131" s="280">
        <v>3025</v>
      </c>
      <c r="O131" s="283">
        <v>11</v>
      </c>
      <c r="W131" s="280"/>
      <c r="X131" s="280">
        <v>3009</v>
      </c>
      <c r="Y131" s="283">
        <v>1</v>
      </c>
    </row>
    <row r="132" spans="1:25" ht="21" x14ac:dyDescent="0.35">
      <c r="A132" s="280"/>
      <c r="B132" s="280">
        <v>2024</v>
      </c>
      <c r="C132" s="281">
        <v>31673.135500000004</v>
      </c>
      <c r="I132" s="280"/>
      <c r="J132" s="280">
        <v>4019</v>
      </c>
      <c r="K132" s="283">
        <v>3</v>
      </c>
      <c r="M132" s="280"/>
      <c r="N132" s="280">
        <v>3026</v>
      </c>
      <c r="O132" s="283">
        <v>3</v>
      </c>
      <c r="W132" s="280"/>
      <c r="X132" s="280">
        <v>3014</v>
      </c>
      <c r="Y132" s="283">
        <v>23</v>
      </c>
    </row>
    <row r="133" spans="1:25" ht="21" x14ac:dyDescent="0.35">
      <c r="A133" s="280"/>
      <c r="B133" s="280">
        <v>2025</v>
      </c>
      <c r="C133" s="281">
        <v>25453.401666666665</v>
      </c>
      <c r="I133" s="280"/>
      <c r="J133" s="280">
        <v>4008</v>
      </c>
      <c r="K133" s="283">
        <v>2</v>
      </c>
      <c r="M133" s="280"/>
      <c r="N133" s="280">
        <v>3027</v>
      </c>
      <c r="O133" s="283">
        <v>28</v>
      </c>
      <c r="W133" s="280"/>
      <c r="X133" s="280">
        <v>3015</v>
      </c>
      <c r="Y133" s="283">
        <v>26</v>
      </c>
    </row>
    <row r="134" spans="1:25" ht="21" x14ac:dyDescent="0.35">
      <c r="A134" s="280"/>
      <c r="B134" s="280">
        <v>2036</v>
      </c>
      <c r="C134" s="281">
        <v>24875.289999999997</v>
      </c>
      <c r="I134" s="280"/>
      <c r="J134" s="280">
        <v>4017</v>
      </c>
      <c r="K134" s="283">
        <v>34</v>
      </c>
      <c r="M134" s="280"/>
      <c r="N134" s="280">
        <v>3028</v>
      </c>
      <c r="O134" s="283">
        <v>17</v>
      </c>
      <c r="W134" s="280"/>
      <c r="X134" s="280">
        <v>3016</v>
      </c>
      <c r="Y134" s="283">
        <v>16</v>
      </c>
    </row>
    <row r="135" spans="1:25" ht="21" x14ac:dyDescent="0.35">
      <c r="A135" s="280"/>
      <c r="B135" s="280">
        <v>2037</v>
      </c>
      <c r="C135" s="281">
        <v>13454.510000000002</v>
      </c>
      <c r="I135" s="280"/>
      <c r="J135" s="280">
        <v>4013</v>
      </c>
      <c r="K135" s="283">
        <v>1</v>
      </c>
      <c r="M135" s="280"/>
      <c r="N135" s="280">
        <v>3029</v>
      </c>
      <c r="O135" s="283">
        <v>22</v>
      </c>
      <c r="W135" s="280"/>
      <c r="X135" s="280">
        <v>3019</v>
      </c>
      <c r="Y135" s="283">
        <v>4</v>
      </c>
    </row>
    <row r="136" spans="1:25" ht="21" x14ac:dyDescent="0.35">
      <c r="A136" s="280"/>
      <c r="B136" s="280">
        <v>2038</v>
      </c>
      <c r="C136" s="281">
        <v>101</v>
      </c>
      <c r="I136" s="280"/>
      <c r="J136" s="280">
        <v>4018</v>
      </c>
      <c r="K136" s="283">
        <v>2</v>
      </c>
      <c r="M136" s="280"/>
      <c r="N136" s="280">
        <v>3030</v>
      </c>
      <c r="O136" s="283">
        <v>25</v>
      </c>
      <c r="W136" s="280"/>
      <c r="X136" s="280">
        <v>3020</v>
      </c>
      <c r="Y136" s="283">
        <v>4</v>
      </c>
    </row>
    <row r="137" spans="1:25" ht="21" x14ac:dyDescent="0.35">
      <c r="A137" s="280"/>
      <c r="B137" s="280">
        <v>2039</v>
      </c>
      <c r="C137" s="281">
        <v>6520.0300000000007</v>
      </c>
      <c r="I137" s="280" t="s">
        <v>20928</v>
      </c>
      <c r="J137" s="280"/>
      <c r="K137" s="283">
        <v>46</v>
      </c>
      <c r="M137" s="280"/>
      <c r="N137" s="280">
        <v>3031</v>
      </c>
      <c r="O137" s="283">
        <v>4</v>
      </c>
      <c r="W137" s="280"/>
      <c r="X137" s="280">
        <v>3021</v>
      </c>
      <c r="Y137" s="283">
        <v>2</v>
      </c>
    </row>
    <row r="138" spans="1:25" ht="21" x14ac:dyDescent="0.35">
      <c r="A138" s="280"/>
      <c r="B138" s="280">
        <v>2045</v>
      </c>
      <c r="C138" s="281">
        <v>10796.009999999998</v>
      </c>
      <c r="I138" s="280" t="s">
        <v>551</v>
      </c>
      <c r="J138" s="280">
        <v>2020</v>
      </c>
      <c r="K138" s="283">
        <v>1</v>
      </c>
      <c r="M138" s="280"/>
      <c r="N138" s="280" t="s">
        <v>1091</v>
      </c>
      <c r="O138" s="283">
        <v>27</v>
      </c>
      <c r="W138" s="280"/>
      <c r="X138" s="280">
        <v>3022</v>
      </c>
      <c r="Y138" s="283">
        <v>17</v>
      </c>
    </row>
    <row r="139" spans="1:25" ht="21" x14ac:dyDescent="0.35">
      <c r="A139" s="280"/>
      <c r="B139" s="280">
        <v>2047</v>
      </c>
      <c r="C139" s="281">
        <v>56.865000000000002</v>
      </c>
      <c r="I139" s="280"/>
      <c r="J139" s="280">
        <v>2024</v>
      </c>
      <c r="K139" s="283">
        <v>10</v>
      </c>
      <c r="M139" s="280"/>
      <c r="N139" s="280" t="s">
        <v>20085</v>
      </c>
      <c r="O139" s="283">
        <v>1</v>
      </c>
      <c r="W139" s="280"/>
      <c r="X139" s="280">
        <v>3023</v>
      </c>
      <c r="Y139" s="283">
        <v>86</v>
      </c>
    </row>
    <row r="140" spans="1:25" ht="21" x14ac:dyDescent="0.35">
      <c r="A140" s="280"/>
      <c r="B140" s="280">
        <v>2049</v>
      </c>
      <c r="C140" s="281">
        <v>2622.9850000000001</v>
      </c>
      <c r="I140" s="280"/>
      <c r="J140" s="280">
        <v>2025</v>
      </c>
      <c r="K140" s="283">
        <v>45</v>
      </c>
      <c r="M140" s="280" t="s">
        <v>20929</v>
      </c>
      <c r="N140" s="280"/>
      <c r="O140" s="283">
        <v>251</v>
      </c>
      <c r="W140" s="280"/>
      <c r="X140" s="280">
        <v>3024</v>
      </c>
      <c r="Y140" s="283">
        <v>44</v>
      </c>
    </row>
    <row r="141" spans="1:25" ht="21" x14ac:dyDescent="0.35">
      <c r="A141" s="280"/>
      <c r="B141" s="280">
        <v>2053</v>
      </c>
      <c r="C141" s="281">
        <v>2445.41</v>
      </c>
      <c r="I141" s="280"/>
      <c r="J141" s="280">
        <v>2036</v>
      </c>
      <c r="K141" s="283">
        <v>3</v>
      </c>
      <c r="M141" s="280" t="s">
        <v>550</v>
      </c>
      <c r="N141" s="280">
        <v>5001</v>
      </c>
      <c r="O141" s="283">
        <v>26</v>
      </c>
      <c r="W141" s="280"/>
      <c r="X141" s="280">
        <v>3025</v>
      </c>
      <c r="Y141" s="283">
        <v>11</v>
      </c>
    </row>
    <row r="142" spans="1:25" ht="21" x14ac:dyDescent="0.35">
      <c r="A142" s="280"/>
      <c r="B142" s="280">
        <v>2060</v>
      </c>
      <c r="C142" s="281">
        <v>19</v>
      </c>
      <c r="I142" s="280"/>
      <c r="J142" s="280">
        <v>2037</v>
      </c>
      <c r="K142" s="283">
        <v>4</v>
      </c>
      <c r="M142" s="280"/>
      <c r="N142" s="280">
        <v>5002</v>
      </c>
      <c r="O142" s="283">
        <v>23</v>
      </c>
      <c r="W142" s="280"/>
      <c r="X142" s="280">
        <v>3026</v>
      </c>
      <c r="Y142" s="283">
        <v>3</v>
      </c>
    </row>
    <row r="143" spans="1:25" ht="21" x14ac:dyDescent="0.35">
      <c r="A143" s="280"/>
      <c r="B143" s="280">
        <v>2028</v>
      </c>
      <c r="C143" s="281">
        <v>312.2</v>
      </c>
      <c r="I143" s="280"/>
      <c r="J143" s="280">
        <v>2038</v>
      </c>
      <c r="K143" s="283">
        <v>2</v>
      </c>
      <c r="M143" s="280"/>
      <c r="N143" s="280">
        <v>5003</v>
      </c>
      <c r="O143" s="283">
        <v>40</v>
      </c>
      <c r="W143" s="280"/>
      <c r="X143" s="280">
        <v>3027</v>
      </c>
      <c r="Y143" s="283">
        <v>47</v>
      </c>
    </row>
    <row r="144" spans="1:25" ht="21" x14ac:dyDescent="0.35">
      <c r="A144" s="280"/>
      <c r="B144" s="280">
        <v>2030</v>
      </c>
      <c r="C144" s="281">
        <v>26363.560833333333</v>
      </c>
      <c r="I144" s="280"/>
      <c r="J144" s="280">
        <v>2039</v>
      </c>
      <c r="K144" s="283">
        <v>6</v>
      </c>
      <c r="M144" s="280"/>
      <c r="N144" s="280">
        <v>5005</v>
      </c>
      <c r="O144" s="283">
        <v>16</v>
      </c>
      <c r="W144" s="280"/>
      <c r="X144" s="280">
        <v>3028</v>
      </c>
      <c r="Y144" s="283">
        <v>19</v>
      </c>
    </row>
    <row r="145" spans="1:25" ht="21" x14ac:dyDescent="0.35">
      <c r="A145" s="280"/>
      <c r="B145" s="280">
        <v>2048</v>
      </c>
      <c r="C145" s="281">
        <v>15307.429999999998</v>
      </c>
      <c r="I145" s="280"/>
      <c r="J145" s="280">
        <v>2045</v>
      </c>
      <c r="K145" s="283">
        <v>3</v>
      </c>
      <c r="M145" s="280"/>
      <c r="N145" s="280">
        <v>5004</v>
      </c>
      <c r="O145" s="283">
        <v>7</v>
      </c>
      <c r="W145" s="280"/>
      <c r="X145" s="280">
        <v>3029</v>
      </c>
      <c r="Y145" s="283">
        <v>23</v>
      </c>
    </row>
    <row r="146" spans="1:25" ht="21" x14ac:dyDescent="0.35">
      <c r="A146" s="280"/>
      <c r="B146" s="280">
        <v>2042</v>
      </c>
      <c r="C146" s="281">
        <v>8335.5</v>
      </c>
      <c r="I146" s="280"/>
      <c r="J146" s="280">
        <v>2049</v>
      </c>
      <c r="K146" s="283">
        <v>5</v>
      </c>
      <c r="M146" s="280"/>
      <c r="N146" s="280" t="s">
        <v>1090</v>
      </c>
      <c r="O146" s="283">
        <v>54</v>
      </c>
      <c r="W146" s="280"/>
      <c r="X146" s="280">
        <v>3030</v>
      </c>
      <c r="Y146" s="283">
        <v>25</v>
      </c>
    </row>
    <row r="147" spans="1:25" ht="21" x14ac:dyDescent="0.35">
      <c r="A147" s="280"/>
      <c r="B147" s="280">
        <v>2068</v>
      </c>
      <c r="C147" s="281">
        <v>562.60500000000002</v>
      </c>
      <c r="I147" s="280"/>
      <c r="J147" s="280">
        <v>2053</v>
      </c>
      <c r="K147" s="283">
        <v>1</v>
      </c>
      <c r="M147" s="280"/>
      <c r="N147" s="280" t="s">
        <v>20246</v>
      </c>
      <c r="O147" s="283">
        <v>11</v>
      </c>
      <c r="W147" s="280"/>
      <c r="X147" s="280">
        <v>3031</v>
      </c>
      <c r="Y147" s="283">
        <v>4</v>
      </c>
    </row>
    <row r="148" spans="1:25" ht="21" x14ac:dyDescent="0.35">
      <c r="A148" s="280"/>
      <c r="B148" s="280">
        <v>2027</v>
      </c>
      <c r="C148" s="281">
        <v>46985.864624999987</v>
      </c>
      <c r="I148" s="280"/>
      <c r="J148" s="280">
        <v>2030</v>
      </c>
      <c r="K148" s="283">
        <v>19</v>
      </c>
      <c r="M148" s="280" t="s">
        <v>20925</v>
      </c>
      <c r="N148" s="280"/>
      <c r="O148" s="283">
        <v>177</v>
      </c>
      <c r="W148" s="280"/>
      <c r="X148" s="280" t="s">
        <v>1091</v>
      </c>
      <c r="Y148" s="283">
        <v>27</v>
      </c>
    </row>
    <row r="149" spans="1:25" ht="21" x14ac:dyDescent="0.35">
      <c r="A149" s="280"/>
      <c r="B149" s="280">
        <v>2052</v>
      </c>
      <c r="C149" s="281">
        <v>10197.32</v>
      </c>
      <c r="I149" s="280"/>
      <c r="J149" s="280">
        <v>2048</v>
      </c>
      <c r="K149" s="283">
        <v>1</v>
      </c>
      <c r="M149" s="280" t="s">
        <v>559</v>
      </c>
      <c r="N149" s="280">
        <v>4003</v>
      </c>
      <c r="O149" s="283">
        <v>2</v>
      </c>
      <c r="W149" s="280"/>
      <c r="X149" s="280" t="s">
        <v>20085</v>
      </c>
      <c r="Y149" s="283">
        <v>1</v>
      </c>
    </row>
    <row r="150" spans="1:25" ht="21" x14ac:dyDescent="0.35">
      <c r="A150" s="280"/>
      <c r="B150" s="280" t="s">
        <v>20063</v>
      </c>
      <c r="C150" s="281">
        <v>6146.0950000000003</v>
      </c>
      <c r="I150" s="280"/>
      <c r="J150" s="280">
        <v>2027</v>
      </c>
      <c r="K150" s="283">
        <v>201</v>
      </c>
      <c r="M150" s="280"/>
      <c r="N150" s="280">
        <v>4009</v>
      </c>
      <c r="O150" s="283">
        <v>3</v>
      </c>
      <c r="W150" s="280" t="s">
        <v>20929</v>
      </c>
      <c r="X150" s="280"/>
      <c r="Y150" s="283">
        <v>384</v>
      </c>
    </row>
    <row r="151" spans="1:25" ht="21" x14ac:dyDescent="0.35">
      <c r="A151" s="280"/>
      <c r="B151" s="280">
        <v>2070</v>
      </c>
      <c r="C151" s="281">
        <v>1296.01</v>
      </c>
      <c r="I151" s="280"/>
      <c r="J151" s="280">
        <v>2052</v>
      </c>
      <c r="K151" s="283">
        <v>1</v>
      </c>
      <c r="M151" s="280"/>
      <c r="N151" s="280">
        <v>4011</v>
      </c>
      <c r="O151" s="283">
        <v>1</v>
      </c>
      <c r="W151" s="280" t="s">
        <v>550</v>
      </c>
      <c r="X151" s="280">
        <v>5001</v>
      </c>
      <c r="Y151" s="283">
        <v>45</v>
      </c>
    </row>
    <row r="152" spans="1:25" ht="21" x14ac:dyDescent="0.35">
      <c r="A152" s="280"/>
      <c r="B152" s="280">
        <v>2044</v>
      </c>
      <c r="C152" s="281">
        <v>7465</v>
      </c>
      <c r="I152" s="280"/>
      <c r="J152" s="280" t="s">
        <v>20063</v>
      </c>
      <c r="K152" s="283">
        <v>8</v>
      </c>
      <c r="M152" s="280"/>
      <c r="N152" s="280">
        <v>4019</v>
      </c>
      <c r="O152" s="283">
        <v>2</v>
      </c>
      <c r="W152" s="280"/>
      <c r="X152" s="280">
        <v>5002</v>
      </c>
      <c r="Y152" s="283">
        <v>46</v>
      </c>
    </row>
    <row r="153" spans="1:25" ht="21" x14ac:dyDescent="0.35">
      <c r="A153" s="280"/>
      <c r="B153" s="280">
        <v>2035</v>
      </c>
      <c r="C153" s="281">
        <v>10272.630000000001</v>
      </c>
      <c r="I153" s="280"/>
      <c r="J153" s="280">
        <v>2035</v>
      </c>
      <c r="K153" s="283">
        <v>5</v>
      </c>
      <c r="M153" s="280"/>
      <c r="N153" s="280">
        <v>4022</v>
      </c>
      <c r="O153" s="283">
        <v>1</v>
      </c>
      <c r="W153" s="280"/>
      <c r="X153" s="280">
        <v>5003</v>
      </c>
      <c r="Y153" s="283">
        <v>80</v>
      </c>
    </row>
    <row r="154" spans="1:25" ht="21" x14ac:dyDescent="0.35">
      <c r="A154" s="280"/>
      <c r="B154" s="280">
        <v>2015</v>
      </c>
      <c r="C154" s="281">
        <v>0</v>
      </c>
      <c r="I154" s="280"/>
      <c r="J154" s="280">
        <v>2015</v>
      </c>
      <c r="K154" s="283">
        <v>1</v>
      </c>
      <c r="M154" s="280"/>
      <c r="N154" s="280">
        <v>4008</v>
      </c>
      <c r="O154" s="283">
        <v>96</v>
      </c>
      <c r="W154" s="280"/>
      <c r="X154" s="280">
        <v>5005</v>
      </c>
      <c r="Y154" s="283">
        <v>32</v>
      </c>
    </row>
    <row r="155" spans="1:25" ht="21" x14ac:dyDescent="0.35">
      <c r="A155" s="280"/>
      <c r="B155" s="280">
        <v>2064</v>
      </c>
      <c r="C155" s="281">
        <v>21988.838333333333</v>
      </c>
      <c r="I155" s="280"/>
      <c r="J155" s="280">
        <v>2064</v>
      </c>
      <c r="K155" s="283">
        <v>110</v>
      </c>
      <c r="M155" s="280"/>
      <c r="N155" s="280">
        <v>4017</v>
      </c>
      <c r="O155" s="283">
        <v>4</v>
      </c>
      <c r="W155" s="280"/>
      <c r="X155" s="280">
        <v>5004</v>
      </c>
      <c r="Y155" s="283">
        <v>33</v>
      </c>
    </row>
    <row r="156" spans="1:25" ht="21" x14ac:dyDescent="0.35">
      <c r="A156" s="280"/>
      <c r="B156" s="280">
        <v>2034</v>
      </c>
      <c r="C156" s="281">
        <v>261.36</v>
      </c>
      <c r="I156" s="280"/>
      <c r="J156" s="280">
        <v>2034</v>
      </c>
      <c r="K156" s="283">
        <v>2</v>
      </c>
      <c r="M156" s="280"/>
      <c r="N156" s="280">
        <v>4023</v>
      </c>
      <c r="O156" s="283">
        <v>1</v>
      </c>
      <c r="W156" s="280"/>
      <c r="X156" s="280" t="s">
        <v>1090</v>
      </c>
      <c r="Y156" s="283">
        <v>54</v>
      </c>
    </row>
    <row r="157" spans="1:25" ht="21" x14ac:dyDescent="0.35">
      <c r="A157" s="280"/>
      <c r="B157" s="280">
        <v>2057</v>
      </c>
      <c r="C157" s="281">
        <v>1690.01</v>
      </c>
      <c r="I157" s="280"/>
      <c r="J157" s="280">
        <v>2057</v>
      </c>
      <c r="K157" s="283">
        <v>1</v>
      </c>
      <c r="M157" s="280"/>
      <c r="N157" s="280">
        <v>4012</v>
      </c>
      <c r="O157" s="283">
        <v>4</v>
      </c>
      <c r="W157" s="280"/>
      <c r="X157" s="280" t="s">
        <v>20246</v>
      </c>
      <c r="Y157" s="283">
        <v>11</v>
      </c>
    </row>
    <row r="158" spans="1:25" ht="21" x14ac:dyDescent="0.35">
      <c r="A158" s="280"/>
      <c r="B158" s="280">
        <v>2046</v>
      </c>
      <c r="C158" s="281">
        <v>3035.46</v>
      </c>
      <c r="I158" s="280"/>
      <c r="J158" s="280">
        <v>2046</v>
      </c>
      <c r="K158" s="283">
        <v>12</v>
      </c>
      <c r="M158" s="280"/>
      <c r="N158" s="280">
        <v>4007</v>
      </c>
      <c r="O158" s="283">
        <v>2</v>
      </c>
      <c r="W158" s="280" t="s">
        <v>20925</v>
      </c>
      <c r="X158" s="280"/>
      <c r="Y158" s="283">
        <v>301</v>
      </c>
    </row>
    <row r="159" spans="1:25" ht="21" x14ac:dyDescent="0.35">
      <c r="A159" s="280"/>
      <c r="B159" s="280">
        <v>2054</v>
      </c>
      <c r="C159" s="281">
        <v>334.3</v>
      </c>
      <c r="I159" s="280"/>
      <c r="J159" s="280">
        <v>2054</v>
      </c>
      <c r="K159" s="283">
        <v>1</v>
      </c>
      <c r="M159" s="280" t="s">
        <v>20928</v>
      </c>
      <c r="N159" s="280"/>
      <c r="O159" s="283">
        <v>116</v>
      </c>
      <c r="W159" s="280" t="s">
        <v>559</v>
      </c>
      <c r="X159" s="280">
        <v>4003</v>
      </c>
      <c r="Y159" s="283">
        <v>3</v>
      </c>
    </row>
    <row r="160" spans="1:25" ht="21" x14ac:dyDescent="0.35">
      <c r="A160" s="280"/>
      <c r="B160" s="280">
        <v>2058</v>
      </c>
      <c r="C160" s="281">
        <v>1404.12</v>
      </c>
      <c r="I160" s="280"/>
      <c r="J160" s="280">
        <v>2058</v>
      </c>
      <c r="K160" s="283">
        <v>8</v>
      </c>
      <c r="M160" s="280" t="s">
        <v>551</v>
      </c>
      <c r="N160" s="280">
        <v>2020</v>
      </c>
      <c r="O160" s="283">
        <v>1</v>
      </c>
      <c r="W160" s="280"/>
      <c r="X160" s="280">
        <v>4009</v>
      </c>
      <c r="Y160" s="283">
        <v>44</v>
      </c>
    </row>
    <row r="161" spans="1:25" ht="21" x14ac:dyDescent="0.35">
      <c r="A161" s="280"/>
      <c r="B161" s="280">
        <v>2055</v>
      </c>
      <c r="C161" s="281">
        <v>0</v>
      </c>
      <c r="I161" s="280"/>
      <c r="J161" s="280">
        <v>2055</v>
      </c>
      <c r="K161" s="283">
        <v>2</v>
      </c>
      <c r="M161" s="280"/>
      <c r="N161" s="280">
        <v>2024</v>
      </c>
      <c r="O161" s="283">
        <v>29</v>
      </c>
      <c r="W161" s="280"/>
      <c r="X161" s="280">
        <v>4011</v>
      </c>
      <c r="Y161" s="283">
        <v>21</v>
      </c>
    </row>
    <row r="162" spans="1:25" ht="21" x14ac:dyDescent="0.35">
      <c r="A162" s="280" t="s">
        <v>20244</v>
      </c>
      <c r="B162" s="280"/>
      <c r="C162" s="281">
        <v>280575.94095833332</v>
      </c>
      <c r="I162" s="280" t="s">
        <v>20244</v>
      </c>
      <c r="J162" s="280"/>
      <c r="K162" s="283">
        <v>452</v>
      </c>
      <c r="M162" s="280"/>
      <c r="N162" s="280">
        <v>2025</v>
      </c>
      <c r="O162" s="283">
        <v>14</v>
      </c>
      <c r="W162" s="280"/>
      <c r="X162" s="280">
        <v>4019</v>
      </c>
      <c r="Y162" s="283">
        <v>3</v>
      </c>
    </row>
    <row r="163" spans="1:25" ht="21" x14ac:dyDescent="0.35">
      <c r="A163" s="280" t="s">
        <v>1369</v>
      </c>
      <c r="B163" s="280" t="s">
        <v>1093</v>
      </c>
      <c r="C163" s="281">
        <v>279874.59999999992</v>
      </c>
      <c r="I163" s="280" t="s">
        <v>560</v>
      </c>
      <c r="J163" s="280">
        <v>46</v>
      </c>
      <c r="K163" s="283">
        <v>1</v>
      </c>
      <c r="M163" s="280"/>
      <c r="N163" s="280">
        <v>2036</v>
      </c>
      <c r="O163" s="283">
        <v>19</v>
      </c>
      <c r="W163" s="280"/>
      <c r="X163" s="280">
        <v>4022</v>
      </c>
      <c r="Y163" s="283">
        <v>1</v>
      </c>
    </row>
    <row r="164" spans="1:25" ht="21" x14ac:dyDescent="0.35">
      <c r="A164" s="280" t="s">
        <v>20927</v>
      </c>
      <c r="B164" s="280"/>
      <c r="C164" s="281">
        <v>279874.59999999992</v>
      </c>
      <c r="I164" s="280"/>
      <c r="J164" s="280">
        <v>54</v>
      </c>
      <c r="K164" s="283">
        <v>2</v>
      </c>
      <c r="M164" s="280"/>
      <c r="N164" s="280">
        <v>2037</v>
      </c>
      <c r="O164" s="283">
        <v>50</v>
      </c>
      <c r="W164" s="280"/>
      <c r="X164" s="280">
        <v>4008</v>
      </c>
      <c r="Y164" s="283">
        <v>99</v>
      </c>
    </row>
    <row r="165" spans="1:25" ht="21" x14ac:dyDescent="0.35">
      <c r="A165" s="280" t="s">
        <v>20692</v>
      </c>
      <c r="B165" s="280" t="s">
        <v>20692</v>
      </c>
      <c r="C165" s="281">
        <v>129720.95727990431</v>
      </c>
      <c r="I165" s="280"/>
      <c r="J165" s="280">
        <v>55</v>
      </c>
      <c r="K165" s="283">
        <v>2</v>
      </c>
      <c r="M165" s="280"/>
      <c r="N165" s="280">
        <v>2038</v>
      </c>
      <c r="O165" s="283">
        <v>1</v>
      </c>
      <c r="W165" s="280"/>
      <c r="X165" s="280">
        <v>4017</v>
      </c>
      <c r="Y165" s="283">
        <v>6</v>
      </c>
    </row>
    <row r="166" spans="1:25" ht="21" x14ac:dyDescent="0.35">
      <c r="A166" s="280" t="s">
        <v>20936</v>
      </c>
      <c r="B166" s="280"/>
      <c r="C166" s="281">
        <v>129720.95727990431</v>
      </c>
      <c r="I166" s="280"/>
      <c r="J166" s="280">
        <v>61</v>
      </c>
      <c r="K166" s="283">
        <v>3</v>
      </c>
      <c r="M166" s="280"/>
      <c r="N166" s="280">
        <v>2039</v>
      </c>
      <c r="O166" s="283">
        <v>29</v>
      </c>
      <c r="W166" s="280"/>
      <c r="X166" s="280">
        <v>4023</v>
      </c>
      <c r="Y166" s="283">
        <v>1</v>
      </c>
    </row>
    <row r="167" spans="1:25" ht="21" x14ac:dyDescent="0.35">
      <c r="A167" s="280" t="s">
        <v>559</v>
      </c>
      <c r="B167" s="280">
        <v>4001</v>
      </c>
      <c r="C167" s="281">
        <v>100.37</v>
      </c>
      <c r="I167" s="280"/>
      <c r="J167" s="280">
        <v>63</v>
      </c>
      <c r="K167" s="283">
        <v>1</v>
      </c>
      <c r="M167" s="280"/>
      <c r="N167" s="280">
        <v>2045</v>
      </c>
      <c r="O167" s="283">
        <v>39</v>
      </c>
      <c r="W167" s="280"/>
      <c r="X167" s="280">
        <v>4012</v>
      </c>
      <c r="Y167" s="283">
        <v>4</v>
      </c>
    </row>
    <row r="168" spans="1:25" ht="21" x14ac:dyDescent="0.35">
      <c r="A168" s="280"/>
      <c r="B168" s="280">
        <v>4003</v>
      </c>
      <c r="C168" s="281">
        <v>3109.95</v>
      </c>
      <c r="I168" s="280"/>
      <c r="J168" s="280">
        <v>62</v>
      </c>
      <c r="K168" s="283">
        <v>8</v>
      </c>
      <c r="M168" s="280"/>
      <c r="N168" s="280">
        <v>2049</v>
      </c>
      <c r="O168" s="283">
        <v>7</v>
      </c>
      <c r="W168" s="280"/>
      <c r="X168" s="280">
        <v>4007</v>
      </c>
      <c r="Y168" s="283">
        <v>2</v>
      </c>
    </row>
    <row r="169" spans="1:25" ht="21" x14ac:dyDescent="0.35">
      <c r="A169" s="280"/>
      <c r="B169" s="280">
        <v>4009</v>
      </c>
      <c r="C169" s="281">
        <v>37191.760000000002</v>
      </c>
      <c r="I169" s="280"/>
      <c r="J169" s="280">
        <v>52</v>
      </c>
      <c r="K169" s="283">
        <v>24</v>
      </c>
      <c r="M169" s="280"/>
      <c r="N169" s="280">
        <v>2053</v>
      </c>
      <c r="O169" s="283">
        <v>4</v>
      </c>
      <c r="W169" s="280" t="s">
        <v>20928</v>
      </c>
      <c r="X169" s="280"/>
      <c r="Y169" s="283">
        <v>184</v>
      </c>
    </row>
    <row r="170" spans="1:25" ht="21" x14ac:dyDescent="0.35">
      <c r="A170" s="280"/>
      <c r="B170" s="280">
        <v>4011</v>
      </c>
      <c r="C170" s="281">
        <v>8113.5500000000011</v>
      </c>
      <c r="I170" s="280"/>
      <c r="J170" s="280">
        <v>20</v>
      </c>
      <c r="K170" s="283">
        <v>1</v>
      </c>
      <c r="M170" s="280"/>
      <c r="N170" s="280">
        <v>2060</v>
      </c>
      <c r="O170" s="283">
        <v>1</v>
      </c>
      <c r="W170" s="280" t="s">
        <v>551</v>
      </c>
      <c r="X170" s="280">
        <v>2020</v>
      </c>
      <c r="Y170" s="283">
        <v>1</v>
      </c>
    </row>
    <row r="171" spans="1:25" ht="21" x14ac:dyDescent="0.35">
      <c r="A171" s="280"/>
      <c r="B171" s="280">
        <v>4019</v>
      </c>
      <c r="C171" s="281">
        <v>10985.460000000001</v>
      </c>
      <c r="I171" s="280"/>
      <c r="J171" s="280">
        <v>49</v>
      </c>
      <c r="K171" s="283">
        <v>1</v>
      </c>
      <c r="M171" s="280"/>
      <c r="N171" s="280">
        <v>2028</v>
      </c>
      <c r="O171" s="283">
        <v>2</v>
      </c>
      <c r="W171" s="280"/>
      <c r="X171" s="280">
        <v>2024</v>
      </c>
      <c r="Y171" s="283">
        <v>38</v>
      </c>
    </row>
    <row r="172" spans="1:25" ht="21" x14ac:dyDescent="0.35">
      <c r="A172" s="280"/>
      <c r="B172" s="280">
        <v>4022</v>
      </c>
      <c r="C172" s="281">
        <v>948.5</v>
      </c>
      <c r="I172" s="280"/>
      <c r="J172" s="280">
        <v>47</v>
      </c>
      <c r="K172" s="283">
        <v>1</v>
      </c>
      <c r="M172" s="280"/>
      <c r="N172" s="280">
        <v>2030</v>
      </c>
      <c r="O172" s="283">
        <v>27</v>
      </c>
      <c r="W172" s="280"/>
      <c r="X172" s="280">
        <v>2025</v>
      </c>
      <c r="Y172" s="283">
        <v>14</v>
      </c>
    </row>
    <row r="173" spans="1:25" ht="21" x14ac:dyDescent="0.35">
      <c r="A173" s="280"/>
      <c r="B173" s="280">
        <v>4008</v>
      </c>
      <c r="C173" s="281">
        <v>38351.679999999993</v>
      </c>
      <c r="I173" s="280"/>
      <c r="J173" s="280">
        <v>79</v>
      </c>
      <c r="K173" s="283">
        <v>1</v>
      </c>
      <c r="M173" s="280"/>
      <c r="N173" s="280">
        <v>2048</v>
      </c>
      <c r="O173" s="283">
        <v>4</v>
      </c>
      <c r="W173" s="280"/>
      <c r="X173" s="280">
        <v>2036</v>
      </c>
      <c r="Y173" s="283">
        <v>80</v>
      </c>
    </row>
    <row r="174" spans="1:25" ht="21" x14ac:dyDescent="0.35">
      <c r="A174" s="280"/>
      <c r="B174" s="280">
        <v>4017</v>
      </c>
      <c r="C174" s="281">
        <v>22622.44</v>
      </c>
      <c r="I174" s="280"/>
      <c r="J174" s="280">
        <v>51</v>
      </c>
      <c r="K174" s="283">
        <v>1</v>
      </c>
      <c r="M174" s="280"/>
      <c r="N174" s="280">
        <v>2042</v>
      </c>
      <c r="O174" s="283">
        <v>14</v>
      </c>
      <c r="W174" s="280"/>
      <c r="X174" s="280">
        <v>2037</v>
      </c>
      <c r="Y174" s="283">
        <v>50</v>
      </c>
    </row>
    <row r="175" spans="1:25" ht="21" x14ac:dyDescent="0.35">
      <c r="A175" s="280"/>
      <c r="B175" s="280">
        <v>4023</v>
      </c>
      <c r="C175" s="281">
        <v>0</v>
      </c>
      <c r="I175" s="280" t="s">
        <v>20931</v>
      </c>
      <c r="J175" s="280"/>
      <c r="K175" s="283">
        <v>46</v>
      </c>
      <c r="M175" s="280"/>
      <c r="N175" s="280">
        <v>2068</v>
      </c>
      <c r="O175" s="283">
        <v>2</v>
      </c>
      <c r="W175" s="280"/>
      <c r="X175" s="280">
        <v>2038</v>
      </c>
      <c r="Y175" s="283">
        <v>1</v>
      </c>
    </row>
    <row r="176" spans="1:25" ht="21" x14ac:dyDescent="0.35">
      <c r="A176" s="280"/>
      <c r="B176" s="280">
        <v>4012</v>
      </c>
      <c r="C176" s="281">
        <v>4184.1100000000006</v>
      </c>
      <c r="I176" s="280" t="s">
        <v>659</v>
      </c>
      <c r="J176" s="280" t="s">
        <v>661</v>
      </c>
      <c r="K176" s="283">
        <v>148</v>
      </c>
      <c r="M176" s="280"/>
      <c r="N176" s="280">
        <v>2027</v>
      </c>
      <c r="O176" s="283">
        <v>2</v>
      </c>
      <c r="W176" s="280"/>
      <c r="X176" s="280">
        <v>2039</v>
      </c>
      <c r="Y176" s="283">
        <v>32</v>
      </c>
    </row>
    <row r="177" spans="1:25" ht="21" x14ac:dyDescent="0.35">
      <c r="A177" s="280"/>
      <c r="B177" s="280">
        <v>4007</v>
      </c>
      <c r="C177" s="281">
        <v>572</v>
      </c>
      <c r="I177" s="280" t="s">
        <v>20930</v>
      </c>
      <c r="J177" s="280"/>
      <c r="K177" s="283">
        <v>148</v>
      </c>
      <c r="M177" s="280"/>
      <c r="N177" s="280">
        <v>2052</v>
      </c>
      <c r="O177" s="283">
        <v>16</v>
      </c>
      <c r="W177" s="280"/>
      <c r="X177" s="280">
        <v>2045</v>
      </c>
      <c r="Y177" s="283">
        <v>40</v>
      </c>
    </row>
    <row r="178" spans="1:25" ht="21" x14ac:dyDescent="0.35">
      <c r="A178" s="280"/>
      <c r="B178" s="280">
        <v>4013</v>
      </c>
      <c r="C178" s="281">
        <v>0</v>
      </c>
      <c r="I178" s="280" t="s">
        <v>660</v>
      </c>
      <c r="J178" s="280">
        <v>7078</v>
      </c>
      <c r="K178" s="283">
        <v>7</v>
      </c>
      <c r="M178" s="280"/>
      <c r="N178" s="280" t="s">
        <v>20063</v>
      </c>
      <c r="O178" s="283">
        <v>8</v>
      </c>
      <c r="W178" s="280"/>
      <c r="X178" s="280">
        <v>2047</v>
      </c>
      <c r="Y178" s="283">
        <v>2</v>
      </c>
    </row>
    <row r="179" spans="1:25" ht="21" x14ac:dyDescent="0.35">
      <c r="A179" s="280"/>
      <c r="B179" s="280">
        <v>4018</v>
      </c>
      <c r="C179" s="281">
        <v>827</v>
      </c>
      <c r="I179" s="280"/>
      <c r="J179" s="280">
        <v>7081</v>
      </c>
      <c r="K179" s="283">
        <v>7</v>
      </c>
      <c r="M179" s="280"/>
      <c r="N179" s="280">
        <v>2070</v>
      </c>
      <c r="O179" s="283">
        <v>1</v>
      </c>
      <c r="W179" s="280"/>
      <c r="X179" s="280">
        <v>2049</v>
      </c>
      <c r="Y179" s="283">
        <v>7</v>
      </c>
    </row>
    <row r="180" spans="1:25" ht="21" x14ac:dyDescent="0.35">
      <c r="A180" s="280" t="s">
        <v>20928</v>
      </c>
      <c r="B180" s="280"/>
      <c r="C180" s="281">
        <v>127006.81999999999</v>
      </c>
      <c r="I180" s="280"/>
      <c r="J180" s="280">
        <v>7082</v>
      </c>
      <c r="K180" s="283">
        <v>3</v>
      </c>
      <c r="M180" s="280"/>
      <c r="N180" s="280">
        <v>2044</v>
      </c>
      <c r="O180" s="283">
        <v>16</v>
      </c>
      <c r="W180" s="280"/>
      <c r="X180" s="280">
        <v>2053</v>
      </c>
      <c r="Y180" s="283">
        <v>4</v>
      </c>
    </row>
    <row r="181" spans="1:25" ht="21" x14ac:dyDescent="0.35">
      <c r="A181" s="280" t="s">
        <v>549</v>
      </c>
      <c r="B181" s="280">
        <v>3001</v>
      </c>
      <c r="C181" s="281">
        <v>180</v>
      </c>
      <c r="I181" s="280"/>
      <c r="J181" s="280">
        <v>7084</v>
      </c>
      <c r="K181" s="283">
        <v>4</v>
      </c>
      <c r="M181" s="280"/>
      <c r="N181" s="280">
        <v>2035</v>
      </c>
      <c r="O181" s="283">
        <v>34</v>
      </c>
      <c r="W181" s="280"/>
      <c r="X181" s="280">
        <v>2060</v>
      </c>
      <c r="Y181" s="283">
        <v>1</v>
      </c>
    </row>
    <row r="182" spans="1:25" ht="21" x14ac:dyDescent="0.35">
      <c r="A182" s="280"/>
      <c r="B182" s="280">
        <v>3008</v>
      </c>
      <c r="C182" s="281">
        <v>0</v>
      </c>
      <c r="I182" s="280"/>
      <c r="J182" s="280">
        <v>7091</v>
      </c>
      <c r="K182" s="283">
        <v>1</v>
      </c>
      <c r="M182" s="280"/>
      <c r="N182" s="280">
        <v>2034</v>
      </c>
      <c r="O182" s="283">
        <v>1</v>
      </c>
      <c r="W182" s="280"/>
      <c r="X182" s="280">
        <v>2028</v>
      </c>
      <c r="Y182" s="283">
        <v>2</v>
      </c>
    </row>
    <row r="183" spans="1:25" ht="21" x14ac:dyDescent="0.35">
      <c r="A183" s="280"/>
      <c r="B183" s="280">
        <v>3009</v>
      </c>
      <c r="C183" s="281">
        <v>180</v>
      </c>
      <c r="I183" s="280" t="s">
        <v>20933</v>
      </c>
      <c r="J183" s="280"/>
      <c r="K183" s="283">
        <v>22</v>
      </c>
      <c r="M183" s="280"/>
      <c r="N183" s="280">
        <v>2046</v>
      </c>
      <c r="O183" s="283">
        <v>8</v>
      </c>
      <c r="W183" s="280"/>
      <c r="X183" s="280">
        <v>2030</v>
      </c>
      <c r="Y183" s="283">
        <v>60</v>
      </c>
    </row>
    <row r="184" spans="1:25" ht="21" x14ac:dyDescent="0.35">
      <c r="A184" s="280"/>
      <c r="B184" s="280">
        <v>3014</v>
      </c>
      <c r="C184" s="281">
        <v>9599.77</v>
      </c>
      <c r="I184" s="280" t="s">
        <v>918</v>
      </c>
      <c r="J184" s="280" t="s">
        <v>1092</v>
      </c>
      <c r="K184" s="283">
        <v>4</v>
      </c>
      <c r="M184" s="280" t="s">
        <v>20244</v>
      </c>
      <c r="N184" s="280"/>
      <c r="O184" s="283">
        <v>329</v>
      </c>
      <c r="W184" s="280"/>
      <c r="X184" s="280">
        <v>2048</v>
      </c>
      <c r="Y184" s="283">
        <v>40</v>
      </c>
    </row>
    <row r="185" spans="1:25" ht="21" x14ac:dyDescent="0.35">
      <c r="A185" s="280"/>
      <c r="B185" s="280">
        <v>3015</v>
      </c>
      <c r="C185" s="281">
        <v>8921.4700000000012</v>
      </c>
      <c r="I185" s="280"/>
      <c r="J185" s="280">
        <v>8034</v>
      </c>
      <c r="K185" s="283">
        <v>6</v>
      </c>
      <c r="M185" s="280" t="s">
        <v>560</v>
      </c>
      <c r="N185" s="280">
        <v>11</v>
      </c>
      <c r="O185" s="283">
        <v>1</v>
      </c>
      <c r="W185" s="280"/>
      <c r="X185" s="280">
        <v>2042</v>
      </c>
      <c r="Y185" s="283">
        <v>16</v>
      </c>
    </row>
    <row r="186" spans="1:25" ht="21" x14ac:dyDescent="0.35">
      <c r="A186" s="280"/>
      <c r="B186" s="280">
        <v>3016</v>
      </c>
      <c r="C186" s="281">
        <v>1157.31</v>
      </c>
      <c r="I186" s="280"/>
      <c r="J186" s="280">
        <v>8558</v>
      </c>
      <c r="K186" s="283">
        <v>7</v>
      </c>
      <c r="M186" s="280"/>
      <c r="N186" s="280">
        <v>29</v>
      </c>
      <c r="O186" s="283">
        <v>9</v>
      </c>
      <c r="W186" s="280"/>
      <c r="X186" s="280">
        <v>2068</v>
      </c>
      <c r="Y186" s="283">
        <v>2</v>
      </c>
    </row>
    <row r="187" spans="1:25" ht="21" x14ac:dyDescent="0.35">
      <c r="A187" s="280"/>
      <c r="B187" s="280">
        <v>3019</v>
      </c>
      <c r="C187" s="281">
        <v>403.5</v>
      </c>
      <c r="I187" s="280"/>
      <c r="J187" s="280">
        <v>8111</v>
      </c>
      <c r="K187" s="283">
        <v>1</v>
      </c>
      <c r="M187" s="280"/>
      <c r="N187" s="280">
        <v>30</v>
      </c>
      <c r="O187" s="283">
        <v>3</v>
      </c>
      <c r="W187" s="280"/>
      <c r="X187" s="280">
        <v>2027</v>
      </c>
      <c r="Y187" s="283">
        <v>2</v>
      </c>
    </row>
    <row r="188" spans="1:25" ht="21" x14ac:dyDescent="0.35">
      <c r="A188" s="280"/>
      <c r="B188" s="280">
        <v>3020</v>
      </c>
      <c r="C188" s="281">
        <v>645.63599999999997</v>
      </c>
      <c r="I188" s="280" t="s">
        <v>20932</v>
      </c>
      <c r="J188" s="280"/>
      <c r="K188" s="283">
        <v>18</v>
      </c>
      <c r="M188" s="280"/>
      <c r="N188" s="280">
        <v>31</v>
      </c>
      <c r="O188" s="283">
        <v>3</v>
      </c>
      <c r="W188" s="280"/>
      <c r="X188" s="280">
        <v>2052</v>
      </c>
      <c r="Y188" s="283">
        <v>16</v>
      </c>
    </row>
    <row r="189" spans="1:25" ht="21" x14ac:dyDescent="0.35">
      <c r="A189" s="280"/>
      <c r="B189" s="280">
        <v>3021</v>
      </c>
      <c r="C189" s="281">
        <v>123.85</v>
      </c>
      <c r="I189" s="280" t="s">
        <v>1369</v>
      </c>
      <c r="J189" s="280" t="s">
        <v>1093</v>
      </c>
      <c r="K189" s="283">
        <v>25</v>
      </c>
      <c r="M189" s="280"/>
      <c r="N189" s="280">
        <v>32</v>
      </c>
      <c r="O189" s="283">
        <v>7</v>
      </c>
      <c r="W189" s="280"/>
      <c r="X189" s="280" t="s">
        <v>20063</v>
      </c>
      <c r="Y189" s="283">
        <v>8</v>
      </c>
    </row>
    <row r="190" spans="1:25" ht="21" x14ac:dyDescent="0.35">
      <c r="A190" s="280"/>
      <c r="B190" s="280">
        <v>3022</v>
      </c>
      <c r="C190" s="281">
        <v>4952.24</v>
      </c>
      <c r="I190" s="280" t="s">
        <v>20927</v>
      </c>
      <c r="J190" s="280"/>
      <c r="K190" s="283">
        <v>25</v>
      </c>
      <c r="M190" s="280"/>
      <c r="N190" s="280">
        <v>33</v>
      </c>
      <c r="O190" s="283">
        <v>2</v>
      </c>
      <c r="W190" s="280"/>
      <c r="X190" s="280">
        <v>2070</v>
      </c>
      <c r="Y190" s="283">
        <v>1</v>
      </c>
    </row>
    <row r="191" spans="1:25" ht="21" x14ac:dyDescent="0.35">
      <c r="A191" s="280"/>
      <c r="B191" s="280">
        <v>3023</v>
      </c>
      <c r="C191" s="281">
        <v>24877.991999999995</v>
      </c>
      <c r="I191" s="280" t="s">
        <v>20245</v>
      </c>
      <c r="J191" s="280" t="s">
        <v>20245</v>
      </c>
      <c r="K191" s="283">
        <v>5</v>
      </c>
      <c r="M191" s="280"/>
      <c r="N191" s="280">
        <v>46</v>
      </c>
      <c r="O191" s="283">
        <v>1</v>
      </c>
      <c r="W191" s="280"/>
      <c r="X191" s="280">
        <v>2044</v>
      </c>
      <c r="Y191" s="283">
        <v>16</v>
      </c>
    </row>
    <row r="192" spans="1:25" ht="21" x14ac:dyDescent="0.35">
      <c r="A192" s="280"/>
      <c r="B192" s="280">
        <v>3024</v>
      </c>
      <c r="C192" s="281">
        <v>8480.6949999999997</v>
      </c>
      <c r="I192" s="280" t="s">
        <v>20934</v>
      </c>
      <c r="J192" s="280"/>
      <c r="K192" s="283">
        <v>5</v>
      </c>
      <c r="M192" s="280"/>
      <c r="N192" s="280">
        <v>54</v>
      </c>
      <c r="O192" s="283">
        <v>7</v>
      </c>
      <c r="W192" s="280"/>
      <c r="X192" s="280">
        <v>2035</v>
      </c>
      <c r="Y192" s="283">
        <v>34</v>
      </c>
    </row>
    <row r="193" spans="1:25" ht="21" x14ac:dyDescent="0.35">
      <c r="A193" s="280"/>
      <c r="B193" s="280">
        <v>3025</v>
      </c>
      <c r="C193" s="281">
        <v>3762.2400000000002</v>
      </c>
      <c r="I193" s="280" t="s">
        <v>20375</v>
      </c>
      <c r="J193" s="280" t="s">
        <v>20375</v>
      </c>
      <c r="K193" s="283">
        <v>8</v>
      </c>
      <c r="M193" s="280"/>
      <c r="N193" s="280">
        <v>55</v>
      </c>
      <c r="O193" s="283">
        <v>10</v>
      </c>
      <c r="W193" s="280"/>
      <c r="X193" s="280">
        <v>2034</v>
      </c>
      <c r="Y193" s="283">
        <v>1</v>
      </c>
    </row>
    <row r="194" spans="1:25" ht="21" x14ac:dyDescent="0.35">
      <c r="A194" s="280"/>
      <c r="B194" s="280">
        <v>3026</v>
      </c>
      <c r="C194" s="281">
        <v>1693.7100000000003</v>
      </c>
      <c r="I194" s="280" t="s">
        <v>20935</v>
      </c>
      <c r="J194" s="280"/>
      <c r="K194" s="283">
        <v>8</v>
      </c>
      <c r="M194" s="280"/>
      <c r="N194" s="280">
        <v>63</v>
      </c>
      <c r="O194" s="283">
        <v>8</v>
      </c>
      <c r="W194" s="280"/>
      <c r="X194" s="280">
        <v>2046</v>
      </c>
      <c r="Y194" s="283">
        <v>8</v>
      </c>
    </row>
    <row r="195" spans="1:25" ht="21" x14ac:dyDescent="0.35">
      <c r="A195" s="280"/>
      <c r="B195" s="280">
        <v>3027</v>
      </c>
      <c r="C195" s="281">
        <v>13024.57</v>
      </c>
      <c r="I195" s="280" t="s">
        <v>20924</v>
      </c>
      <c r="J195" s="280" t="s">
        <v>20508</v>
      </c>
      <c r="K195" s="283">
        <v>1</v>
      </c>
      <c r="M195" s="280"/>
      <c r="N195" s="280">
        <v>68</v>
      </c>
      <c r="O195" s="283">
        <v>1</v>
      </c>
      <c r="W195" s="280" t="s">
        <v>20244</v>
      </c>
      <c r="X195" s="280"/>
      <c r="Y195" s="283">
        <v>476</v>
      </c>
    </row>
    <row r="196" spans="1:25" ht="21" x14ac:dyDescent="0.35">
      <c r="A196" s="280"/>
      <c r="B196" s="280">
        <v>3028</v>
      </c>
      <c r="C196" s="281">
        <v>3656.3599999999997</v>
      </c>
      <c r="I196" s="280" t="s">
        <v>20937</v>
      </c>
      <c r="J196" s="280"/>
      <c r="K196" s="283">
        <v>1</v>
      </c>
      <c r="M196" s="280"/>
      <c r="N196" s="280">
        <v>45</v>
      </c>
      <c r="O196" s="283">
        <v>6</v>
      </c>
      <c r="W196" s="280" t="s">
        <v>560</v>
      </c>
      <c r="X196" s="280">
        <v>11</v>
      </c>
      <c r="Y196" s="283">
        <v>1</v>
      </c>
    </row>
    <row r="197" spans="1:25" ht="21" x14ac:dyDescent="0.35">
      <c r="A197" s="280"/>
      <c r="B197" s="280">
        <v>3029</v>
      </c>
      <c r="C197" s="281">
        <v>7503.3349999999991</v>
      </c>
      <c r="I197" s="280" t="s">
        <v>20692</v>
      </c>
      <c r="J197" s="280" t="s">
        <v>20692</v>
      </c>
      <c r="K197" s="283">
        <v>38</v>
      </c>
      <c r="M197" s="280"/>
      <c r="N197" s="280">
        <v>62</v>
      </c>
      <c r="O197" s="283">
        <v>4</v>
      </c>
      <c r="W197" s="280"/>
      <c r="X197" s="280">
        <v>29</v>
      </c>
      <c r="Y197" s="283">
        <v>9</v>
      </c>
    </row>
    <row r="198" spans="1:25" ht="21" x14ac:dyDescent="0.35">
      <c r="A198" s="280"/>
      <c r="B198" s="280">
        <v>3030</v>
      </c>
      <c r="C198" s="281">
        <v>8432.25</v>
      </c>
      <c r="I198" s="280" t="s">
        <v>20936</v>
      </c>
      <c r="J198" s="280"/>
      <c r="K198" s="283">
        <v>38</v>
      </c>
      <c r="M198" s="280"/>
      <c r="N198" s="280">
        <v>67</v>
      </c>
      <c r="O198" s="283">
        <v>1</v>
      </c>
      <c r="W198" s="280"/>
      <c r="X198" s="280">
        <v>30</v>
      </c>
      <c r="Y198" s="283">
        <v>3</v>
      </c>
    </row>
    <row r="199" spans="1:25" ht="21" x14ac:dyDescent="0.35">
      <c r="A199" s="280"/>
      <c r="B199" s="280">
        <v>3031</v>
      </c>
      <c r="C199" s="281">
        <v>1152.98</v>
      </c>
      <c r="I199" s="280" t="s">
        <v>26075</v>
      </c>
      <c r="J199" s="280" t="s">
        <v>26009</v>
      </c>
      <c r="K199" s="283">
        <v>1</v>
      </c>
      <c r="M199" s="280"/>
      <c r="N199" s="280">
        <v>52</v>
      </c>
      <c r="O199" s="283">
        <v>5</v>
      </c>
      <c r="W199" s="280"/>
      <c r="X199" s="280">
        <v>31</v>
      </c>
      <c r="Y199" s="283">
        <v>3</v>
      </c>
    </row>
    <row r="200" spans="1:25" ht="21" x14ac:dyDescent="0.35">
      <c r="A200" s="280"/>
      <c r="B200" s="280" t="s">
        <v>1091</v>
      </c>
      <c r="C200" s="281">
        <v>16020.480000000003</v>
      </c>
      <c r="I200" s="280"/>
      <c r="J200" s="280" t="s">
        <v>918</v>
      </c>
      <c r="K200" s="283">
        <v>1</v>
      </c>
      <c r="M200" s="280"/>
      <c r="N200" s="280">
        <v>57</v>
      </c>
      <c r="O200" s="283">
        <v>2</v>
      </c>
      <c r="W200" s="280"/>
      <c r="X200" s="280">
        <v>32</v>
      </c>
      <c r="Y200" s="283">
        <v>7</v>
      </c>
    </row>
    <row r="201" spans="1:25" ht="21" x14ac:dyDescent="0.35">
      <c r="A201" s="280"/>
      <c r="B201" s="280" t="s">
        <v>20085</v>
      </c>
      <c r="C201" s="281">
        <v>5835.7099999999991</v>
      </c>
      <c r="I201" s="280" t="s">
        <v>26076</v>
      </c>
      <c r="J201" s="280"/>
      <c r="K201" s="283">
        <v>2</v>
      </c>
      <c r="M201" s="280"/>
      <c r="N201" s="280">
        <v>56</v>
      </c>
      <c r="O201" s="283">
        <v>1</v>
      </c>
      <c r="W201" s="280"/>
      <c r="X201" s="280">
        <v>33</v>
      </c>
      <c r="Y201" s="283">
        <v>2</v>
      </c>
    </row>
    <row r="202" spans="1:25" ht="21" x14ac:dyDescent="0.35">
      <c r="A202" s="280" t="s">
        <v>20929</v>
      </c>
      <c r="B202" s="280"/>
      <c r="C202" s="281">
        <v>120604.09799999997</v>
      </c>
      <c r="I202" s="280" t="s">
        <v>552</v>
      </c>
      <c r="J202" s="280"/>
      <c r="K202" s="283">
        <v>1172</v>
      </c>
      <c r="M202" s="280"/>
      <c r="N202" s="280" t="s">
        <v>20425</v>
      </c>
      <c r="O202" s="283">
        <v>1</v>
      </c>
      <c r="W202" s="280"/>
      <c r="X202" s="280">
        <v>46</v>
      </c>
      <c r="Y202" s="283">
        <v>1</v>
      </c>
    </row>
    <row r="203" spans="1:25" ht="21" x14ac:dyDescent="0.35">
      <c r="A203" s="280" t="s">
        <v>659</v>
      </c>
      <c r="B203" s="280" t="s">
        <v>661</v>
      </c>
      <c r="C203" s="281">
        <v>48339.510000000017</v>
      </c>
      <c r="M203" s="280"/>
      <c r="N203" s="280">
        <v>49</v>
      </c>
      <c r="O203" s="283">
        <v>1</v>
      </c>
      <c r="W203" s="280"/>
      <c r="X203" s="280">
        <v>54</v>
      </c>
      <c r="Y203" s="283">
        <v>7</v>
      </c>
    </row>
    <row r="204" spans="1:25" ht="21" x14ac:dyDescent="0.35">
      <c r="A204" s="280" t="s">
        <v>20930</v>
      </c>
      <c r="B204" s="280"/>
      <c r="C204" s="281">
        <v>48339.510000000017</v>
      </c>
      <c r="M204" s="280"/>
      <c r="N204" s="280">
        <v>47</v>
      </c>
      <c r="O204" s="283">
        <v>3</v>
      </c>
      <c r="W204" s="280"/>
      <c r="X204" s="280">
        <v>55</v>
      </c>
      <c r="Y204" s="283">
        <v>10</v>
      </c>
    </row>
    <row r="205" spans="1:25" ht="21" x14ac:dyDescent="0.35">
      <c r="A205" s="280" t="s">
        <v>560</v>
      </c>
      <c r="B205" s="280">
        <v>11</v>
      </c>
      <c r="C205" s="281">
        <v>23</v>
      </c>
      <c r="M205" s="280"/>
      <c r="N205" s="280">
        <v>48</v>
      </c>
      <c r="O205" s="283">
        <v>1</v>
      </c>
      <c r="W205" s="280"/>
      <c r="X205" s="280">
        <v>63</v>
      </c>
      <c r="Y205" s="283">
        <v>8</v>
      </c>
    </row>
    <row r="206" spans="1:25" ht="21" x14ac:dyDescent="0.35">
      <c r="A206" s="280"/>
      <c r="B206" s="280">
        <v>29</v>
      </c>
      <c r="C206" s="281">
        <v>1560.25</v>
      </c>
      <c r="M206" s="280" t="s">
        <v>20931</v>
      </c>
      <c r="N206" s="280"/>
      <c r="O206" s="283">
        <v>77</v>
      </c>
      <c r="W206" s="280"/>
      <c r="X206" s="280">
        <v>68</v>
      </c>
      <c r="Y206" s="283">
        <v>1</v>
      </c>
    </row>
    <row r="207" spans="1:25" ht="21" x14ac:dyDescent="0.35">
      <c r="A207" s="280"/>
      <c r="B207" s="280">
        <v>30</v>
      </c>
      <c r="C207" s="281">
        <v>244.9</v>
      </c>
      <c r="M207" s="280" t="s">
        <v>659</v>
      </c>
      <c r="N207" s="280" t="s">
        <v>661</v>
      </c>
      <c r="O207" s="283">
        <v>14</v>
      </c>
      <c r="W207" s="280"/>
      <c r="X207" s="280">
        <v>45</v>
      </c>
      <c r="Y207" s="283">
        <v>6</v>
      </c>
    </row>
    <row r="208" spans="1:25" ht="21" x14ac:dyDescent="0.35">
      <c r="A208" s="280"/>
      <c r="B208" s="280">
        <v>31</v>
      </c>
      <c r="C208" s="281">
        <v>201.56</v>
      </c>
      <c r="M208" s="280" t="s">
        <v>20930</v>
      </c>
      <c r="N208" s="280"/>
      <c r="O208" s="283">
        <v>14</v>
      </c>
      <c r="W208" s="280"/>
      <c r="X208" s="280">
        <v>62</v>
      </c>
      <c r="Y208" s="283">
        <v>4</v>
      </c>
    </row>
    <row r="209" spans="1:25" ht="21" x14ac:dyDescent="0.35">
      <c r="A209" s="280"/>
      <c r="B209" s="280">
        <v>32</v>
      </c>
      <c r="C209" s="281">
        <v>405.65</v>
      </c>
      <c r="M209" s="280" t="s">
        <v>660</v>
      </c>
      <c r="N209" s="280">
        <v>7078</v>
      </c>
      <c r="O209" s="283">
        <v>1</v>
      </c>
      <c r="W209" s="280"/>
      <c r="X209" s="280">
        <v>67</v>
      </c>
      <c r="Y209" s="283">
        <v>1</v>
      </c>
    </row>
    <row r="210" spans="1:25" ht="21" x14ac:dyDescent="0.35">
      <c r="A210" s="280"/>
      <c r="B210" s="280">
        <v>33</v>
      </c>
      <c r="C210" s="281">
        <v>569.47</v>
      </c>
      <c r="M210" s="280"/>
      <c r="N210" s="280">
        <v>7081</v>
      </c>
      <c r="O210" s="283">
        <v>7</v>
      </c>
      <c r="W210" s="280"/>
      <c r="X210" s="280">
        <v>52</v>
      </c>
      <c r="Y210" s="283">
        <v>5</v>
      </c>
    </row>
    <row r="211" spans="1:25" ht="21" x14ac:dyDescent="0.35">
      <c r="A211" s="280"/>
      <c r="B211" s="280">
        <v>46</v>
      </c>
      <c r="C211" s="281">
        <v>99.98</v>
      </c>
      <c r="M211" s="280"/>
      <c r="N211" s="280">
        <v>7082</v>
      </c>
      <c r="O211" s="283">
        <v>7</v>
      </c>
      <c r="W211" s="280"/>
      <c r="X211" s="280">
        <v>57</v>
      </c>
      <c r="Y211" s="283">
        <v>2</v>
      </c>
    </row>
    <row r="212" spans="1:25" ht="21" x14ac:dyDescent="0.35">
      <c r="A212" s="280"/>
      <c r="B212" s="280">
        <v>54</v>
      </c>
      <c r="C212" s="281">
        <v>15410.98</v>
      </c>
      <c r="M212" s="280"/>
      <c r="N212" s="280">
        <v>7084</v>
      </c>
      <c r="O212" s="283">
        <v>7</v>
      </c>
      <c r="W212" s="280"/>
      <c r="X212" s="280">
        <v>56</v>
      </c>
      <c r="Y212" s="283">
        <v>1</v>
      </c>
    </row>
    <row r="213" spans="1:25" ht="21" x14ac:dyDescent="0.35">
      <c r="A213" s="280"/>
      <c r="B213" s="280">
        <v>55</v>
      </c>
      <c r="C213" s="281">
        <v>2896.92</v>
      </c>
      <c r="M213" s="280"/>
      <c r="N213" s="280">
        <v>7091</v>
      </c>
      <c r="O213" s="283">
        <v>7</v>
      </c>
      <c r="W213" s="280"/>
      <c r="X213" s="280" t="s">
        <v>20425</v>
      </c>
      <c r="Y213" s="283">
        <v>1</v>
      </c>
    </row>
    <row r="214" spans="1:25" ht="21" x14ac:dyDescent="0.35">
      <c r="A214" s="280"/>
      <c r="B214" s="280">
        <v>61</v>
      </c>
      <c r="C214" s="281">
        <v>3078.02</v>
      </c>
      <c r="M214" s="280" t="s">
        <v>20933</v>
      </c>
      <c r="N214" s="280"/>
      <c r="O214" s="283">
        <v>29</v>
      </c>
      <c r="W214" s="280"/>
      <c r="X214" s="280">
        <v>49</v>
      </c>
      <c r="Y214" s="283">
        <v>1</v>
      </c>
    </row>
    <row r="215" spans="1:25" ht="21" x14ac:dyDescent="0.35">
      <c r="A215" s="280"/>
      <c r="B215" s="280">
        <v>63</v>
      </c>
      <c r="C215" s="281">
        <v>1339.3899999999999</v>
      </c>
      <c r="M215" s="280" t="s">
        <v>918</v>
      </c>
      <c r="N215" s="280">
        <v>8001</v>
      </c>
      <c r="O215" s="283">
        <v>8</v>
      </c>
      <c r="W215" s="280"/>
      <c r="X215" s="280">
        <v>47</v>
      </c>
      <c r="Y215" s="283">
        <v>3</v>
      </c>
    </row>
    <row r="216" spans="1:25" ht="21" x14ac:dyDescent="0.35">
      <c r="A216" s="280"/>
      <c r="B216" s="280">
        <v>68</v>
      </c>
      <c r="C216" s="281">
        <v>460</v>
      </c>
      <c r="M216" s="280"/>
      <c r="N216" s="280">
        <v>8002</v>
      </c>
      <c r="O216" s="283">
        <v>8</v>
      </c>
      <c r="W216" s="280"/>
      <c r="X216" s="280">
        <v>48</v>
      </c>
      <c r="Y216" s="283">
        <v>1</v>
      </c>
    </row>
    <row r="217" spans="1:25" ht="21" x14ac:dyDescent="0.35">
      <c r="A217" s="280"/>
      <c r="B217" s="280">
        <v>45</v>
      </c>
      <c r="C217" s="281">
        <v>1375.25</v>
      </c>
      <c r="M217" s="280"/>
      <c r="N217" s="280">
        <v>8003</v>
      </c>
      <c r="O217" s="283">
        <v>8</v>
      </c>
      <c r="W217" s="280" t="s">
        <v>20931</v>
      </c>
      <c r="X217" s="280"/>
      <c r="Y217" s="283">
        <v>77</v>
      </c>
    </row>
    <row r="218" spans="1:25" ht="21" x14ac:dyDescent="0.35">
      <c r="A218" s="280"/>
      <c r="B218" s="280">
        <v>62</v>
      </c>
      <c r="C218" s="281">
        <v>1963.33</v>
      </c>
      <c r="M218" s="280"/>
      <c r="N218" s="280">
        <v>8004</v>
      </c>
      <c r="O218" s="283">
        <v>8</v>
      </c>
      <c r="W218" s="280" t="s">
        <v>659</v>
      </c>
      <c r="X218" s="280" t="s">
        <v>661</v>
      </c>
      <c r="Y218" s="283">
        <v>41</v>
      </c>
    </row>
    <row r="219" spans="1:25" ht="21" x14ac:dyDescent="0.35">
      <c r="A219" s="280"/>
      <c r="B219" s="280">
        <v>67</v>
      </c>
      <c r="C219" s="281">
        <v>1688</v>
      </c>
      <c r="M219" s="280"/>
      <c r="N219" s="280">
        <v>8006</v>
      </c>
      <c r="O219" s="283">
        <v>6</v>
      </c>
      <c r="W219" s="280" t="s">
        <v>20930</v>
      </c>
      <c r="X219" s="280"/>
      <c r="Y219" s="283">
        <v>41</v>
      </c>
    </row>
    <row r="220" spans="1:25" ht="21" x14ac:dyDescent="0.35">
      <c r="A220" s="280"/>
      <c r="B220" s="280">
        <v>52</v>
      </c>
      <c r="C220" s="281">
        <v>5266.17</v>
      </c>
      <c r="M220" s="280"/>
      <c r="N220" s="280">
        <v>8008</v>
      </c>
      <c r="O220" s="283">
        <v>4</v>
      </c>
      <c r="W220" s="280" t="s">
        <v>660</v>
      </c>
      <c r="X220" s="280">
        <v>7051</v>
      </c>
      <c r="Y220" s="283">
        <v>7</v>
      </c>
    </row>
    <row r="221" spans="1:25" ht="21" x14ac:dyDescent="0.35">
      <c r="A221" s="280"/>
      <c r="B221" s="280">
        <v>20</v>
      </c>
      <c r="C221" s="281">
        <v>174</v>
      </c>
      <c r="M221" s="280"/>
      <c r="N221" s="280">
        <v>8051</v>
      </c>
      <c r="O221" s="283">
        <v>13</v>
      </c>
      <c r="W221" s="280"/>
      <c r="X221" s="280">
        <v>7092</v>
      </c>
      <c r="Y221" s="283">
        <v>1</v>
      </c>
    </row>
    <row r="222" spans="1:25" ht="21" x14ac:dyDescent="0.35">
      <c r="A222" s="280"/>
      <c r="B222" s="280">
        <v>57</v>
      </c>
      <c r="C222" s="281">
        <v>354.35</v>
      </c>
      <c r="M222" s="280"/>
      <c r="N222" s="280">
        <v>8052</v>
      </c>
      <c r="O222" s="283">
        <v>11</v>
      </c>
      <c r="W222" s="280"/>
      <c r="X222" s="280">
        <v>7078</v>
      </c>
      <c r="Y222" s="283">
        <v>1</v>
      </c>
    </row>
    <row r="223" spans="1:25" ht="21" x14ac:dyDescent="0.35">
      <c r="A223" s="280"/>
      <c r="B223" s="280">
        <v>56</v>
      </c>
      <c r="C223" s="281">
        <v>106.93</v>
      </c>
      <c r="M223" s="280"/>
      <c r="N223" s="280">
        <v>8053</v>
      </c>
      <c r="O223" s="283">
        <v>11</v>
      </c>
      <c r="W223" s="280"/>
      <c r="X223" s="280">
        <v>7081</v>
      </c>
      <c r="Y223" s="283">
        <v>7</v>
      </c>
    </row>
    <row r="224" spans="1:25" ht="21" x14ac:dyDescent="0.35">
      <c r="A224" s="280"/>
      <c r="B224" s="280" t="s">
        <v>20425</v>
      </c>
      <c r="C224" s="281">
        <v>141.79</v>
      </c>
      <c r="M224" s="280"/>
      <c r="N224" s="280">
        <v>8054</v>
      </c>
      <c r="O224" s="283">
        <v>8</v>
      </c>
      <c r="W224" s="280"/>
      <c r="X224" s="280">
        <v>7082</v>
      </c>
      <c r="Y224" s="283">
        <v>8</v>
      </c>
    </row>
    <row r="225" spans="1:25" ht="21" x14ac:dyDescent="0.35">
      <c r="A225" s="280"/>
      <c r="B225" s="280">
        <v>49</v>
      </c>
      <c r="C225" s="281">
        <v>19</v>
      </c>
      <c r="M225" s="280"/>
      <c r="N225" s="280" t="s">
        <v>1092</v>
      </c>
      <c r="O225" s="283">
        <v>9</v>
      </c>
      <c r="W225" s="280"/>
      <c r="X225" s="280">
        <v>7084</v>
      </c>
      <c r="Y225" s="283">
        <v>8</v>
      </c>
    </row>
    <row r="226" spans="1:25" ht="21" x14ac:dyDescent="0.35">
      <c r="A226" s="280"/>
      <c r="B226" s="280">
        <v>47</v>
      </c>
      <c r="C226" s="281">
        <v>361.25</v>
      </c>
      <c r="M226" s="280"/>
      <c r="N226" s="280">
        <v>8034</v>
      </c>
      <c r="O226" s="283">
        <v>2</v>
      </c>
      <c r="W226" s="280"/>
      <c r="X226" s="280">
        <v>7091</v>
      </c>
      <c r="Y226" s="283">
        <v>7</v>
      </c>
    </row>
    <row r="227" spans="1:25" ht="21" x14ac:dyDescent="0.35">
      <c r="A227" s="280"/>
      <c r="B227" s="280">
        <v>48</v>
      </c>
      <c r="C227" s="281">
        <v>21.2</v>
      </c>
      <c r="M227" s="280"/>
      <c r="N227" s="280">
        <v>8114</v>
      </c>
      <c r="O227" s="283">
        <v>4</v>
      </c>
      <c r="W227" s="280" t="s">
        <v>20933</v>
      </c>
      <c r="X227" s="280"/>
      <c r="Y227" s="283">
        <v>39</v>
      </c>
    </row>
    <row r="228" spans="1:25" ht="21" x14ac:dyDescent="0.35">
      <c r="A228" s="280"/>
      <c r="B228" s="280">
        <v>79</v>
      </c>
      <c r="C228" s="281">
        <v>160</v>
      </c>
      <c r="M228" s="280"/>
      <c r="N228" s="280" t="s">
        <v>20086</v>
      </c>
      <c r="O228" s="283">
        <v>2</v>
      </c>
      <c r="W228" s="280" t="s">
        <v>918</v>
      </c>
      <c r="X228" s="280">
        <v>8001</v>
      </c>
      <c r="Y228" s="283">
        <v>8</v>
      </c>
    </row>
    <row r="229" spans="1:25" ht="21" x14ac:dyDescent="0.35">
      <c r="A229" s="280"/>
      <c r="B229" s="280">
        <v>51</v>
      </c>
      <c r="C229" s="281">
        <v>160</v>
      </c>
      <c r="M229" s="280"/>
      <c r="N229" s="280">
        <v>8550</v>
      </c>
      <c r="O229" s="283">
        <v>2</v>
      </c>
      <c r="W229" s="280"/>
      <c r="X229" s="280">
        <v>8002</v>
      </c>
      <c r="Y229" s="283">
        <v>8</v>
      </c>
    </row>
    <row r="230" spans="1:25" ht="21" x14ac:dyDescent="0.35">
      <c r="A230" s="280" t="s">
        <v>20931</v>
      </c>
      <c r="B230" s="280"/>
      <c r="C230" s="281">
        <v>38081.389999999992</v>
      </c>
      <c r="M230" s="280"/>
      <c r="N230" s="280">
        <v>8558</v>
      </c>
      <c r="O230" s="283">
        <v>2</v>
      </c>
      <c r="W230" s="280"/>
      <c r="X230" s="280">
        <v>8003</v>
      </c>
      <c r="Y230" s="283">
        <v>8</v>
      </c>
    </row>
    <row r="231" spans="1:25" ht="21" x14ac:dyDescent="0.35">
      <c r="A231" s="280" t="s">
        <v>20245</v>
      </c>
      <c r="B231" s="280" t="s">
        <v>20245</v>
      </c>
      <c r="C231" s="281">
        <v>33019.770000000004</v>
      </c>
      <c r="M231" s="280"/>
      <c r="N231" s="280">
        <v>8111</v>
      </c>
      <c r="O231" s="283">
        <v>4</v>
      </c>
      <c r="W231" s="280"/>
      <c r="X231" s="280">
        <v>8004</v>
      </c>
      <c r="Y231" s="283">
        <v>8</v>
      </c>
    </row>
    <row r="232" spans="1:25" ht="21" x14ac:dyDescent="0.35">
      <c r="A232" s="280"/>
      <c r="B232" s="280" t="s">
        <v>25990</v>
      </c>
      <c r="C232" s="281">
        <v>456</v>
      </c>
      <c r="M232" s="280" t="s">
        <v>20932</v>
      </c>
      <c r="N232" s="280"/>
      <c r="O232" s="283">
        <v>110</v>
      </c>
      <c r="W232" s="280"/>
      <c r="X232" s="280">
        <v>8006</v>
      </c>
      <c r="Y232" s="283">
        <v>6</v>
      </c>
    </row>
    <row r="233" spans="1:25" ht="21" x14ac:dyDescent="0.35">
      <c r="A233" s="280" t="s">
        <v>20934</v>
      </c>
      <c r="B233" s="280"/>
      <c r="C233" s="281">
        <v>33475.770000000004</v>
      </c>
      <c r="M233" s="280" t="s">
        <v>1369</v>
      </c>
      <c r="N233" s="280" t="s">
        <v>1093</v>
      </c>
      <c r="O233" s="283">
        <v>54</v>
      </c>
      <c r="W233" s="280"/>
      <c r="X233" s="280">
        <v>8008</v>
      </c>
      <c r="Y233" s="283">
        <v>4</v>
      </c>
    </row>
    <row r="234" spans="1:25" ht="21" x14ac:dyDescent="0.35">
      <c r="A234" s="280" t="s">
        <v>660</v>
      </c>
      <c r="B234" s="280">
        <v>7051</v>
      </c>
      <c r="C234" s="281">
        <v>11057.39</v>
      </c>
      <c r="M234" s="280" t="s">
        <v>20927</v>
      </c>
      <c r="N234" s="280"/>
      <c r="O234" s="283">
        <v>54</v>
      </c>
      <c r="W234" s="280"/>
      <c r="X234" s="280">
        <v>8051</v>
      </c>
      <c r="Y234" s="283">
        <v>13</v>
      </c>
    </row>
    <row r="235" spans="1:25" ht="21" x14ac:dyDescent="0.35">
      <c r="A235" s="280"/>
      <c r="B235" s="280">
        <v>7092</v>
      </c>
      <c r="C235" s="281">
        <v>1468.75</v>
      </c>
      <c r="M235" s="280" t="s">
        <v>20245</v>
      </c>
      <c r="N235" s="280" t="s">
        <v>20245</v>
      </c>
      <c r="O235" s="283">
        <v>2</v>
      </c>
      <c r="W235" s="280"/>
      <c r="X235" s="280">
        <v>8052</v>
      </c>
      <c r="Y235" s="283">
        <v>11</v>
      </c>
    </row>
    <row r="236" spans="1:25" ht="21" x14ac:dyDescent="0.35">
      <c r="A236" s="280"/>
      <c r="B236" s="280">
        <v>7078</v>
      </c>
      <c r="C236" s="281">
        <v>1427.02</v>
      </c>
      <c r="M236" s="280" t="s">
        <v>20934</v>
      </c>
      <c r="N236" s="280"/>
      <c r="O236" s="283">
        <v>2</v>
      </c>
      <c r="W236" s="280"/>
      <c r="X236" s="280">
        <v>8053</v>
      </c>
      <c r="Y236" s="283">
        <v>11</v>
      </c>
    </row>
    <row r="237" spans="1:25" ht="21" x14ac:dyDescent="0.35">
      <c r="A237" s="280"/>
      <c r="B237" s="280">
        <v>7081</v>
      </c>
      <c r="C237" s="281">
        <v>4532.67</v>
      </c>
      <c r="M237" s="280" t="s">
        <v>20375</v>
      </c>
      <c r="N237" s="280" t="s">
        <v>20375</v>
      </c>
      <c r="O237" s="283">
        <v>6</v>
      </c>
      <c r="W237" s="280"/>
      <c r="X237" s="280">
        <v>8054</v>
      </c>
      <c r="Y237" s="283">
        <v>8</v>
      </c>
    </row>
    <row r="238" spans="1:25" ht="21" x14ac:dyDescent="0.35">
      <c r="A238" s="280"/>
      <c r="B238" s="280">
        <v>7082</v>
      </c>
      <c r="C238" s="281">
        <v>5143.67</v>
      </c>
      <c r="M238" s="280" t="s">
        <v>20935</v>
      </c>
      <c r="N238" s="280"/>
      <c r="O238" s="283">
        <v>6</v>
      </c>
      <c r="W238" s="280"/>
      <c r="X238" s="280" t="s">
        <v>1092</v>
      </c>
      <c r="Y238" s="283">
        <v>9</v>
      </c>
    </row>
    <row r="239" spans="1:25" ht="21" x14ac:dyDescent="0.35">
      <c r="A239" s="280"/>
      <c r="B239" s="280">
        <v>7084</v>
      </c>
      <c r="C239" s="281">
        <v>6510.67</v>
      </c>
      <c r="M239" s="280" t="s">
        <v>20692</v>
      </c>
      <c r="N239" s="280" t="s">
        <v>20692</v>
      </c>
      <c r="O239" s="283">
        <v>9</v>
      </c>
      <c r="W239" s="280"/>
      <c r="X239" s="280">
        <v>8034</v>
      </c>
      <c r="Y239" s="283">
        <v>2</v>
      </c>
    </row>
    <row r="240" spans="1:25" ht="21" x14ac:dyDescent="0.35">
      <c r="A240" s="280"/>
      <c r="B240" s="280">
        <v>7091</v>
      </c>
      <c r="C240" s="281">
        <v>1962.4700000000003</v>
      </c>
      <c r="M240" s="280" t="s">
        <v>20936</v>
      </c>
      <c r="N240" s="280"/>
      <c r="O240" s="283">
        <v>9</v>
      </c>
      <c r="W240" s="280"/>
      <c r="X240" s="280">
        <v>8114</v>
      </c>
      <c r="Y240" s="283">
        <v>4</v>
      </c>
    </row>
    <row r="241" spans="1:30" ht="21" x14ac:dyDescent="0.35">
      <c r="A241" s="280" t="s">
        <v>20933</v>
      </c>
      <c r="B241" s="280"/>
      <c r="C241" s="281">
        <v>32102.639999999999</v>
      </c>
      <c r="M241" s="280" t="s">
        <v>552</v>
      </c>
      <c r="N241" s="280"/>
      <c r="O241" s="283">
        <v>1494</v>
      </c>
      <c r="W241" s="280"/>
      <c r="X241" s="280" t="s">
        <v>20086</v>
      </c>
      <c r="Y241" s="283">
        <v>2</v>
      </c>
    </row>
    <row r="242" spans="1:30" ht="21" x14ac:dyDescent="0.35">
      <c r="A242" s="280" t="s">
        <v>918</v>
      </c>
      <c r="B242" s="280">
        <v>8001</v>
      </c>
      <c r="C242" s="281">
        <v>249.98999999999998</v>
      </c>
      <c r="W242" s="280"/>
      <c r="X242" s="280">
        <v>8550</v>
      </c>
      <c r="Y242" s="283">
        <v>2</v>
      </c>
    </row>
    <row r="243" spans="1:30" ht="21" x14ac:dyDescent="0.35">
      <c r="A243" s="280"/>
      <c r="B243" s="280">
        <v>8002</v>
      </c>
      <c r="C243" s="281">
        <v>249.98999999999998</v>
      </c>
      <c r="W243" s="280"/>
      <c r="X243" s="280">
        <v>8558</v>
      </c>
      <c r="Y243" s="283">
        <v>2</v>
      </c>
    </row>
    <row r="244" spans="1:30" ht="21" x14ac:dyDescent="0.35">
      <c r="A244" s="280"/>
      <c r="B244" s="280">
        <v>8003</v>
      </c>
      <c r="C244" s="281">
        <v>249.98999999999998</v>
      </c>
      <c r="W244" s="280"/>
      <c r="X244" s="280">
        <v>8111</v>
      </c>
      <c r="Y244" s="283">
        <v>4</v>
      </c>
    </row>
    <row r="245" spans="1:30" ht="21" x14ac:dyDescent="0.35">
      <c r="A245" s="280"/>
      <c r="B245" s="280">
        <v>8004</v>
      </c>
      <c r="C245" s="281">
        <v>249.98999999999998</v>
      </c>
      <c r="W245" s="280" t="s">
        <v>20932</v>
      </c>
      <c r="X245" s="280"/>
      <c r="Y245" s="283">
        <v>110</v>
      </c>
    </row>
    <row r="246" spans="1:30" ht="21" x14ac:dyDescent="0.35">
      <c r="A246" s="280"/>
      <c r="B246" s="280">
        <v>8006</v>
      </c>
      <c r="C246" s="281">
        <v>234.99</v>
      </c>
      <c r="W246" s="280" t="s">
        <v>1369</v>
      </c>
      <c r="X246" s="280" t="s">
        <v>1093</v>
      </c>
      <c r="Y246" s="283">
        <v>54</v>
      </c>
    </row>
    <row r="247" spans="1:30" ht="21" x14ac:dyDescent="0.35">
      <c r="A247" s="280"/>
      <c r="B247" s="280">
        <v>8008</v>
      </c>
      <c r="C247" s="281">
        <v>208.20000000000002</v>
      </c>
      <c r="J247" s="282" t="s">
        <v>556</v>
      </c>
      <c r="K247" s="283" t="s">
        <v>19926</v>
      </c>
      <c r="P247" s="282" t="s">
        <v>555</v>
      </c>
      <c r="Q247" s="283" t="s">
        <v>919</v>
      </c>
      <c r="W247" s="280" t="s">
        <v>20927</v>
      </c>
      <c r="X247" s="280"/>
      <c r="Y247" s="283">
        <v>54</v>
      </c>
    </row>
    <row r="248" spans="1:30" ht="21" x14ac:dyDescent="0.35">
      <c r="A248" s="280"/>
      <c r="B248" s="280">
        <v>8051</v>
      </c>
      <c r="C248" s="281">
        <v>1861.1100000000001</v>
      </c>
      <c r="W248" s="280" t="s">
        <v>20245</v>
      </c>
      <c r="X248" s="280" t="s">
        <v>20245</v>
      </c>
      <c r="Y248" s="283">
        <v>3</v>
      </c>
    </row>
    <row r="249" spans="1:30" ht="21" x14ac:dyDescent="0.35">
      <c r="A249" s="280"/>
      <c r="B249" s="280">
        <v>8052</v>
      </c>
      <c r="C249" s="281">
        <v>1461.5</v>
      </c>
      <c r="J249" s="282" t="s">
        <v>1377</v>
      </c>
      <c r="K249" s="283" t="s">
        <v>20237</v>
      </c>
      <c r="M249" s="97" t="str" cm="1">
        <f t="array" ref="M249:M256">J249:J256</f>
        <v>Estado</v>
      </c>
      <c r="N249" s="97" t="str" cm="1">
        <f t="array" ref="N249:N256">K249:K256</f>
        <v>Contagem de Descrição</v>
      </c>
      <c r="P249" s="282" t="s">
        <v>1377</v>
      </c>
      <c r="Q249" s="283" t="s">
        <v>20237</v>
      </c>
      <c r="S249" t="str" cm="1">
        <f t="array" ref="S249:S255">P249:P255</f>
        <v>Estado</v>
      </c>
      <c r="T249" t="str" cm="1">
        <f t="array" ref="T249:T255">Q249:Q255</f>
        <v>Contagem de Descrição</v>
      </c>
      <c r="W249" s="280"/>
      <c r="X249" s="280" t="s">
        <v>25990</v>
      </c>
      <c r="Y249" s="283">
        <v>1</v>
      </c>
    </row>
    <row r="250" spans="1:30" ht="21" x14ac:dyDescent="0.35">
      <c r="A250" s="280"/>
      <c r="B250" s="280">
        <v>8053</v>
      </c>
      <c r="C250" s="281">
        <v>1501.5</v>
      </c>
      <c r="J250" s="283" t="s">
        <v>1390</v>
      </c>
      <c r="K250" s="283">
        <v>938</v>
      </c>
      <c r="M250" s="97" t="str">
        <v>SP</v>
      </c>
      <c r="N250" s="97">
        <v>938</v>
      </c>
      <c r="P250" s="283" t="s">
        <v>1415</v>
      </c>
      <c r="Q250" s="283">
        <v>97</v>
      </c>
      <c r="S250" t="str">
        <v>PE</v>
      </c>
      <c r="T250">
        <v>97</v>
      </c>
      <c r="W250" s="280" t="s">
        <v>20934</v>
      </c>
      <c r="X250" s="280"/>
      <c r="Y250" s="283">
        <v>4</v>
      </c>
    </row>
    <row r="251" spans="1:30" ht="21" x14ac:dyDescent="0.35">
      <c r="A251" s="280"/>
      <c r="B251" s="280">
        <v>8054</v>
      </c>
      <c r="C251" s="281">
        <v>1222.5</v>
      </c>
      <c r="J251" s="283" t="s">
        <v>1415</v>
      </c>
      <c r="K251" s="283">
        <v>781</v>
      </c>
      <c r="M251" s="97" t="str">
        <v>PE</v>
      </c>
      <c r="N251" s="97">
        <v>781</v>
      </c>
      <c r="P251" s="283" t="s">
        <v>1386</v>
      </c>
      <c r="Q251" s="283">
        <v>77</v>
      </c>
      <c r="S251" t="str">
        <v>PB</v>
      </c>
      <c r="T251">
        <v>77</v>
      </c>
      <c r="W251" s="280" t="s">
        <v>20375</v>
      </c>
      <c r="X251" s="280" t="s">
        <v>20375</v>
      </c>
      <c r="Y251" s="283">
        <v>6</v>
      </c>
      <c r="Z251" s="282" t="s">
        <v>1370</v>
      </c>
      <c r="AA251" s="283" t="s">
        <v>20235</v>
      </c>
      <c r="AC251" s="282" t="s">
        <v>1370</v>
      </c>
      <c r="AD251" s="283" t="s">
        <v>561</v>
      </c>
    </row>
    <row r="252" spans="1:30" ht="21" x14ac:dyDescent="0.35">
      <c r="A252" s="280"/>
      <c r="B252" s="280" t="s">
        <v>1092</v>
      </c>
      <c r="C252" s="281">
        <v>8967.5</v>
      </c>
      <c r="J252" s="283" t="s">
        <v>1386</v>
      </c>
      <c r="K252" s="283">
        <v>524</v>
      </c>
      <c r="M252" s="97" t="str">
        <v>PB</v>
      </c>
      <c r="N252" s="97">
        <v>524</v>
      </c>
      <c r="P252" s="283" t="s">
        <v>1390</v>
      </c>
      <c r="Q252" s="283">
        <v>75</v>
      </c>
      <c r="S252" t="str">
        <v>SP</v>
      </c>
      <c r="T252">
        <v>75</v>
      </c>
      <c r="W252" s="280" t="s">
        <v>20935</v>
      </c>
      <c r="X252" s="280"/>
      <c r="Y252" s="283">
        <v>6</v>
      </c>
      <c r="Z252" s="283" t="s">
        <v>1371</v>
      </c>
      <c r="AA252" s="283">
        <v>6</v>
      </c>
      <c r="AC252" s="283" t="s">
        <v>1371</v>
      </c>
      <c r="AD252" s="281">
        <v>25885.143500000002</v>
      </c>
    </row>
    <row r="253" spans="1:30" ht="21" x14ac:dyDescent="0.35">
      <c r="A253" s="280"/>
      <c r="B253" s="280">
        <v>8034</v>
      </c>
      <c r="C253" s="281">
        <v>370.5</v>
      </c>
      <c r="J253" s="283" t="s">
        <v>1880</v>
      </c>
      <c r="K253" s="283">
        <v>178</v>
      </c>
      <c r="M253" s="97" t="str">
        <v>GO</v>
      </c>
      <c r="N253" s="97">
        <v>178</v>
      </c>
      <c r="P253" s="283" t="s">
        <v>1880</v>
      </c>
      <c r="Q253" s="283">
        <v>65</v>
      </c>
      <c r="S253" t="str">
        <v>GO</v>
      </c>
      <c r="T253">
        <v>65</v>
      </c>
      <c r="W253" s="280" t="s">
        <v>20924</v>
      </c>
      <c r="X253" s="280" t="s">
        <v>20508</v>
      </c>
      <c r="Y253" s="283">
        <v>1</v>
      </c>
      <c r="Z253" s="283" t="s">
        <v>1372</v>
      </c>
      <c r="AA253" s="283">
        <v>292</v>
      </c>
      <c r="AC253" s="283" t="s">
        <v>1372</v>
      </c>
      <c r="AD253" s="281">
        <v>185188.80836666672</v>
      </c>
    </row>
    <row r="254" spans="1:30" ht="21" x14ac:dyDescent="0.35">
      <c r="A254" s="280"/>
      <c r="B254" s="280">
        <v>8114</v>
      </c>
      <c r="C254" s="281">
        <v>1772</v>
      </c>
      <c r="J254" s="283" t="s">
        <v>1587</v>
      </c>
      <c r="K254" s="283">
        <v>12</v>
      </c>
      <c r="M254" s="97" t="str">
        <v>AL</v>
      </c>
      <c r="N254" s="97">
        <v>12</v>
      </c>
      <c r="P254" s="283" t="s">
        <v>1587</v>
      </c>
      <c r="Q254" s="283">
        <v>2</v>
      </c>
      <c r="S254" t="str">
        <v>AL</v>
      </c>
      <c r="T254">
        <v>2</v>
      </c>
      <c r="W254" s="280" t="s">
        <v>20937</v>
      </c>
      <c r="X254" s="280"/>
      <c r="Y254" s="283">
        <v>1</v>
      </c>
      <c r="Z254" s="283" t="s">
        <v>1373</v>
      </c>
      <c r="AA254" s="283">
        <v>296</v>
      </c>
      <c r="AC254" s="283" t="s">
        <v>1373</v>
      </c>
      <c r="AD254" s="281">
        <v>129750.69499999999</v>
      </c>
    </row>
    <row r="255" spans="1:30" ht="21" x14ac:dyDescent="0.35">
      <c r="A255" s="280"/>
      <c r="B255" s="280" t="s">
        <v>20086</v>
      </c>
      <c r="C255" s="281">
        <v>2940.9500000000003</v>
      </c>
      <c r="J255" s="283" t="s">
        <v>1639</v>
      </c>
      <c r="K255" s="283">
        <v>1</v>
      </c>
      <c r="M255" s="97" t="str">
        <v>MG</v>
      </c>
      <c r="N255" s="97">
        <v>1</v>
      </c>
      <c r="P255" s="283" t="s">
        <v>552</v>
      </c>
      <c r="Q255" s="283">
        <v>316</v>
      </c>
      <c r="S255" t="str">
        <v>Total Geral</v>
      </c>
      <c r="T255">
        <v>316</v>
      </c>
      <c r="W255" s="280" t="s">
        <v>20692</v>
      </c>
      <c r="X255" s="280" t="s">
        <v>20692</v>
      </c>
      <c r="Y255" s="283">
        <v>9</v>
      </c>
      <c r="Z255" s="283" t="s">
        <v>1374</v>
      </c>
      <c r="AA255" s="283">
        <v>577</v>
      </c>
      <c r="AC255" s="283" t="s">
        <v>1374</v>
      </c>
      <c r="AD255" s="281">
        <v>266527.09683333331</v>
      </c>
    </row>
    <row r="256" spans="1:30" ht="21" x14ac:dyDescent="0.35">
      <c r="A256" s="280"/>
      <c r="B256" s="280">
        <v>8550</v>
      </c>
      <c r="C256" s="281">
        <v>148</v>
      </c>
      <c r="J256" s="283" t="s">
        <v>552</v>
      </c>
      <c r="K256" s="283">
        <v>2434</v>
      </c>
      <c r="M256" s="97" t="str">
        <v>Total Geral</v>
      </c>
      <c r="N256" s="97">
        <v>2434</v>
      </c>
      <c r="W256" s="280" t="s">
        <v>20936</v>
      </c>
      <c r="X256" s="280"/>
      <c r="Y256" s="283">
        <v>9</v>
      </c>
      <c r="Z256" s="283" t="s">
        <v>1375</v>
      </c>
      <c r="AA256" s="283">
        <v>757</v>
      </c>
      <c r="AC256" s="283" t="s">
        <v>1375</v>
      </c>
      <c r="AD256" s="281">
        <v>491017.13012499979</v>
      </c>
    </row>
    <row r="257" spans="1:30" ht="21" x14ac:dyDescent="0.35">
      <c r="A257" s="280"/>
      <c r="B257" s="280">
        <v>8558</v>
      </c>
      <c r="C257" s="281">
        <v>4382.1400000000003</v>
      </c>
      <c r="W257" s="280" t="s">
        <v>552</v>
      </c>
      <c r="X257" s="280"/>
      <c r="Y257" s="283">
        <v>2259</v>
      </c>
      <c r="Z257" s="283" t="s">
        <v>20238</v>
      </c>
      <c r="AA257" s="283">
        <v>1047</v>
      </c>
      <c r="AC257" s="283" t="s">
        <v>20238</v>
      </c>
      <c r="AD257" s="281">
        <v>555155.15020848287</v>
      </c>
    </row>
    <row r="258" spans="1:30" ht="21" x14ac:dyDescent="0.35">
      <c r="A258" s="280"/>
      <c r="B258" s="280">
        <v>8111</v>
      </c>
      <c r="C258" s="281">
        <v>584.26</v>
      </c>
      <c r="Z258" s="283" t="s">
        <v>20939</v>
      </c>
      <c r="AA258" s="283">
        <v>456</v>
      </c>
      <c r="AC258" s="283" t="s">
        <v>20939</v>
      </c>
      <c r="AD258" s="281">
        <v>209485.23657990419</v>
      </c>
    </row>
    <row r="259" spans="1:30" ht="21" x14ac:dyDescent="0.35">
      <c r="A259" s="280" t="s">
        <v>20932</v>
      </c>
      <c r="B259" s="280"/>
      <c r="C259" s="281">
        <v>26655.11</v>
      </c>
      <c r="Z259" s="283" t="s">
        <v>552</v>
      </c>
      <c r="AA259" s="283">
        <v>3431</v>
      </c>
      <c r="AC259" s="283" t="s">
        <v>552</v>
      </c>
      <c r="AD259" s="281">
        <v>1863009.2606133868</v>
      </c>
    </row>
    <row r="260" spans="1:30" ht="21" x14ac:dyDescent="0.35">
      <c r="A260" s="280" t="s">
        <v>20375</v>
      </c>
      <c r="B260" s="280" t="s">
        <v>20375</v>
      </c>
      <c r="C260" s="281">
        <v>2667.1740084828548</v>
      </c>
    </row>
    <row r="261" spans="1:30" ht="21" x14ac:dyDescent="0.35">
      <c r="A261" s="280" t="s">
        <v>20935</v>
      </c>
      <c r="B261" s="280"/>
      <c r="C261" s="281">
        <v>2667.1740084828548</v>
      </c>
    </row>
    <row r="262" spans="1:30" ht="21" x14ac:dyDescent="0.35">
      <c r="A262" s="280" t="s">
        <v>26075</v>
      </c>
      <c r="B262" s="280" t="s">
        <v>26009</v>
      </c>
      <c r="C262" s="281">
        <v>483.01</v>
      </c>
    </row>
    <row r="263" spans="1:30" ht="21" x14ac:dyDescent="0.35">
      <c r="A263" s="280"/>
      <c r="B263" s="280" t="s">
        <v>918</v>
      </c>
      <c r="C263" s="281">
        <v>0.5</v>
      </c>
    </row>
    <row r="264" spans="1:30" ht="21" x14ac:dyDescent="0.35">
      <c r="A264" s="280" t="s">
        <v>26076</v>
      </c>
      <c r="B264" s="280"/>
      <c r="C264" s="281">
        <v>483.51</v>
      </c>
    </row>
    <row r="265" spans="1:30" ht="21" x14ac:dyDescent="0.35">
      <c r="A265" s="280" t="s">
        <v>20924</v>
      </c>
      <c r="B265" s="280" t="s">
        <v>20508</v>
      </c>
      <c r="C265" s="281">
        <v>119.8</v>
      </c>
      <c r="T265" s="282" t="s">
        <v>556</v>
      </c>
      <c r="U265" s="283" t="s">
        <v>19926</v>
      </c>
    </row>
    <row r="266" spans="1:30" ht="21" x14ac:dyDescent="0.35">
      <c r="A266" s="280" t="s">
        <v>20937</v>
      </c>
      <c r="B266" s="280"/>
      <c r="C266" s="281">
        <v>119.8</v>
      </c>
    </row>
    <row r="267" spans="1:30" ht="21" x14ac:dyDescent="0.35">
      <c r="A267" s="280" t="s">
        <v>552</v>
      </c>
      <c r="B267" s="280"/>
      <c r="C267" s="281">
        <v>1863009.2606133858</v>
      </c>
      <c r="T267" s="282" t="s">
        <v>1377</v>
      </c>
      <c r="U267" s="283" t="s">
        <v>20237</v>
      </c>
    </row>
    <row r="268" spans="1:30" ht="21" x14ac:dyDescent="0.35">
      <c r="T268" s="283" t="s">
        <v>1390</v>
      </c>
      <c r="U268" s="283">
        <v>938</v>
      </c>
    </row>
    <row r="269" spans="1:30" ht="21" x14ac:dyDescent="0.35">
      <c r="T269" s="283" t="s">
        <v>1415</v>
      </c>
      <c r="U269" s="283">
        <v>781</v>
      </c>
    </row>
    <row r="270" spans="1:30" ht="21" x14ac:dyDescent="0.35">
      <c r="T270" s="283" t="s">
        <v>1386</v>
      </c>
      <c r="U270" s="283">
        <v>524</v>
      </c>
    </row>
    <row r="271" spans="1:30" ht="21" x14ac:dyDescent="0.35">
      <c r="T271" s="283" t="s">
        <v>1880</v>
      </c>
      <c r="U271" s="283">
        <v>178</v>
      </c>
    </row>
    <row r="272" spans="1:30" ht="21" x14ac:dyDescent="0.35">
      <c r="T272" s="283" t="s">
        <v>1587</v>
      </c>
      <c r="U272" s="283">
        <v>12</v>
      </c>
    </row>
    <row r="273" spans="20:21" ht="21" x14ac:dyDescent="0.35">
      <c r="T273" s="283" t="s">
        <v>1639</v>
      </c>
      <c r="U273" s="283">
        <v>1</v>
      </c>
    </row>
    <row r="274" spans="20:21" ht="21" x14ac:dyDescent="0.35">
      <c r="T274" s="283" t="s">
        <v>552</v>
      </c>
      <c r="U274" s="283">
        <v>2434</v>
      </c>
    </row>
  </sheetData>
  <pageMargins left="0.511811024" right="0.511811024" top="0.78740157499999996" bottom="0.78740157499999996" header="0.31496062000000002" footer="0.31496062000000002"/>
  <drawing r:id="rId1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8C89-AAB4-4E6E-A044-3429427F0A8A}">
  <sheetPr codeName="Planilha3"/>
  <dimension ref="A1:AF29"/>
  <sheetViews>
    <sheetView showGridLines="0" zoomScale="85" zoomScaleNormal="85" workbookViewId="0">
      <selection activeCell="AA8" sqref="AA8"/>
    </sheetView>
  </sheetViews>
  <sheetFormatPr defaultRowHeight="15" x14ac:dyDescent="0.25"/>
  <cols>
    <col min="5" max="5" width="13.85546875" customWidth="1"/>
  </cols>
  <sheetData>
    <row r="1" spans="1:32" ht="68.25" customHeight="1" x14ac:dyDescent="0.2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</row>
    <row r="2" spans="1:32" ht="38.25" customHeight="1" thickBot="1" x14ac:dyDescent="0.3">
      <c r="A2" s="276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96"/>
      <c r="AB2" s="96"/>
      <c r="AC2" s="96"/>
      <c r="AD2" s="96"/>
      <c r="AE2" s="96"/>
      <c r="AF2" s="96"/>
    </row>
    <row r="3" spans="1:32" x14ac:dyDescent="0.25">
      <c r="A3" s="276"/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6"/>
      <c r="Y3" s="276"/>
      <c r="Z3" s="276"/>
    </row>
    <row r="4" spans="1:32" x14ac:dyDescent="0.25">
      <c r="A4" s="276"/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6"/>
      <c r="S4" s="276"/>
      <c r="T4" s="276"/>
      <c r="U4" s="276"/>
      <c r="V4" s="276"/>
      <c r="W4" s="276"/>
      <c r="X4" s="276"/>
      <c r="Y4" s="276"/>
      <c r="Z4" s="276"/>
    </row>
    <row r="5" spans="1:32" x14ac:dyDescent="0.25">
      <c r="A5" s="276"/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  <c r="S5" s="276"/>
      <c r="T5" s="276"/>
      <c r="U5" s="276"/>
      <c r="V5" s="276"/>
      <c r="W5" s="276"/>
      <c r="X5" s="276"/>
      <c r="Y5" s="276"/>
      <c r="Z5" s="276"/>
    </row>
    <row r="6" spans="1:32" x14ac:dyDescent="0.25">
      <c r="A6" s="276"/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</row>
    <row r="7" spans="1:32" x14ac:dyDescent="0.25">
      <c r="A7" s="276"/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276"/>
      <c r="V7" s="276"/>
      <c r="W7" s="276"/>
      <c r="X7" s="276"/>
      <c r="Y7" s="276"/>
      <c r="Z7" s="276"/>
    </row>
    <row r="8" spans="1:32" x14ac:dyDescent="0.25">
      <c r="A8" s="276"/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6"/>
      <c r="V8" s="276"/>
      <c r="W8" s="276"/>
      <c r="X8" s="276"/>
      <c r="Y8" s="276"/>
      <c r="Z8" s="276"/>
    </row>
    <row r="9" spans="1:32" x14ac:dyDescent="0.25">
      <c r="A9" s="276"/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6"/>
      <c r="V9" s="276"/>
      <c r="W9" s="276"/>
      <c r="X9" s="276"/>
      <c r="Y9" s="276"/>
      <c r="Z9" s="276"/>
    </row>
    <row r="10" spans="1:32" x14ac:dyDescent="0.25">
      <c r="A10" s="276"/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</row>
    <row r="11" spans="1:32" x14ac:dyDescent="0.25">
      <c r="A11" s="276"/>
      <c r="B11" s="276"/>
      <c r="C11" s="276"/>
      <c r="D11" s="276"/>
      <c r="E11" s="276"/>
      <c r="F11" s="276"/>
      <c r="G11" s="276"/>
      <c r="H11" s="276"/>
      <c r="I11" s="276"/>
      <c r="J11" s="276"/>
      <c r="K11" s="276"/>
      <c r="L11" s="276"/>
      <c r="M11" s="276"/>
      <c r="N11" s="276"/>
      <c r="O11" s="276"/>
      <c r="P11" s="276"/>
      <c r="Q11" s="276"/>
      <c r="R11" s="276"/>
      <c r="S11" s="276"/>
      <c r="T11" s="276"/>
      <c r="U11" s="276"/>
      <c r="V11" s="276"/>
      <c r="W11" s="276"/>
      <c r="X11" s="276"/>
      <c r="Y11" s="276"/>
      <c r="Z11" s="276"/>
    </row>
    <row r="12" spans="1:32" x14ac:dyDescent="0.25">
      <c r="A12" s="276"/>
      <c r="B12" s="276"/>
      <c r="C12" s="276"/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6"/>
      <c r="O12" s="276"/>
      <c r="P12" s="276"/>
      <c r="Q12" s="276"/>
      <c r="R12" s="276"/>
      <c r="S12" s="276"/>
      <c r="T12" s="276"/>
      <c r="U12" s="276"/>
      <c r="V12" s="276"/>
      <c r="W12" s="276"/>
      <c r="X12" s="276"/>
      <c r="Y12" s="276"/>
      <c r="Z12" s="276"/>
    </row>
    <row r="13" spans="1:32" x14ac:dyDescent="0.25">
      <c r="A13" s="276"/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</row>
    <row r="14" spans="1:32" x14ac:dyDescent="0.25">
      <c r="A14" s="276"/>
      <c r="B14" s="276"/>
      <c r="C14" s="276"/>
      <c r="D14" s="276"/>
      <c r="E14" s="276"/>
      <c r="F14" s="276"/>
      <c r="G14" s="276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</row>
    <row r="15" spans="1:32" x14ac:dyDescent="0.25">
      <c r="A15" s="276"/>
      <c r="B15" s="276"/>
      <c r="C15" s="276"/>
      <c r="D15" s="276"/>
      <c r="E15" s="276"/>
      <c r="F15" s="276"/>
      <c r="G15" s="276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6"/>
      <c r="S15" s="276"/>
      <c r="T15" s="276"/>
      <c r="U15" s="276"/>
      <c r="V15" s="276"/>
      <c r="W15" s="276"/>
      <c r="X15" s="276"/>
      <c r="Y15" s="276"/>
      <c r="Z15" s="276"/>
    </row>
    <row r="16" spans="1:32" x14ac:dyDescent="0.25">
      <c r="A16" s="276"/>
      <c r="B16" s="276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276"/>
      <c r="N16" s="276"/>
      <c r="O16" s="276"/>
      <c r="P16" s="276"/>
      <c r="Q16" s="276"/>
      <c r="R16" s="276"/>
      <c r="S16" s="276"/>
      <c r="T16" s="276"/>
      <c r="U16" s="276"/>
      <c r="V16" s="276"/>
      <c r="W16" s="276"/>
      <c r="X16" s="276"/>
      <c r="Y16" s="276"/>
      <c r="Z16" s="276"/>
    </row>
    <row r="17" spans="1:26" x14ac:dyDescent="0.25">
      <c r="A17" s="276"/>
      <c r="B17" s="276"/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276"/>
      <c r="N17" s="276"/>
      <c r="O17" s="276"/>
      <c r="P17" s="276"/>
      <c r="Q17" s="276"/>
      <c r="R17" s="276"/>
      <c r="S17" s="276"/>
      <c r="T17" s="276"/>
      <c r="U17" s="276"/>
      <c r="V17" s="276"/>
      <c r="W17" s="276"/>
      <c r="X17" s="276"/>
      <c r="Y17" s="276"/>
      <c r="Z17" s="276"/>
    </row>
    <row r="18" spans="1:26" x14ac:dyDescent="0.25">
      <c r="A18" s="276"/>
      <c r="B18" s="276"/>
      <c r="C18" s="276"/>
      <c r="D18" s="276"/>
      <c r="E18" s="276"/>
      <c r="F18" s="276"/>
      <c r="G18" s="276"/>
      <c r="H18" s="276"/>
      <c r="I18" s="276"/>
      <c r="J18" s="276"/>
      <c r="K18" s="276"/>
      <c r="L18" s="276"/>
      <c r="M18" s="276"/>
      <c r="N18" s="276"/>
      <c r="O18" s="276"/>
      <c r="P18" s="276"/>
      <c r="Q18" s="276"/>
      <c r="R18" s="276"/>
      <c r="S18" s="276"/>
      <c r="T18" s="276"/>
      <c r="U18" s="276"/>
      <c r="V18" s="276"/>
      <c r="W18" s="276"/>
      <c r="X18" s="276"/>
      <c r="Y18" s="276"/>
      <c r="Z18" s="276"/>
    </row>
    <row r="19" spans="1:26" x14ac:dyDescent="0.25">
      <c r="A19" s="276"/>
      <c r="B19" s="276"/>
      <c r="C19" s="276"/>
      <c r="D19" s="276"/>
      <c r="E19" s="276"/>
      <c r="F19" s="276"/>
      <c r="G19" s="276"/>
      <c r="H19" s="276"/>
      <c r="I19" s="276"/>
      <c r="J19" s="276"/>
      <c r="K19" s="276"/>
      <c r="L19" s="276"/>
      <c r="M19" s="276"/>
      <c r="N19" s="276"/>
      <c r="O19" s="276"/>
      <c r="P19" s="276"/>
      <c r="Q19" s="276"/>
      <c r="R19" s="276"/>
      <c r="S19" s="276"/>
      <c r="T19" s="276"/>
      <c r="U19" s="276"/>
      <c r="V19" s="276"/>
      <c r="W19" s="276"/>
      <c r="X19" s="276"/>
      <c r="Y19" s="276"/>
      <c r="Z19" s="276"/>
    </row>
    <row r="20" spans="1:26" x14ac:dyDescent="0.25">
      <c r="A20" s="276"/>
      <c r="B20" s="276"/>
      <c r="C20" s="276"/>
      <c r="D20" s="276"/>
      <c r="E20" s="276"/>
      <c r="F20" s="276"/>
      <c r="G20" s="276"/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R20" s="276"/>
      <c r="S20" s="276"/>
      <c r="T20" s="276"/>
      <c r="U20" s="276"/>
      <c r="V20" s="276"/>
      <c r="W20" s="276"/>
      <c r="X20" s="276"/>
      <c r="Y20" s="276"/>
      <c r="Z20" s="276"/>
    </row>
    <row r="21" spans="1:26" x14ac:dyDescent="0.25">
      <c r="A21" s="276"/>
      <c r="B21" s="276"/>
      <c r="C21" s="276"/>
      <c r="D21" s="276"/>
      <c r="E21" s="276"/>
      <c r="F21" s="276"/>
      <c r="G21" s="276"/>
      <c r="H21" s="276"/>
      <c r="I21" s="276"/>
      <c r="J21" s="276"/>
      <c r="K21" s="276"/>
      <c r="L21" s="276"/>
      <c r="M21" s="276"/>
      <c r="N21" s="276"/>
      <c r="O21" s="276"/>
      <c r="P21" s="276"/>
      <c r="Q21" s="276"/>
      <c r="R21" s="276"/>
      <c r="S21" s="276"/>
      <c r="T21" s="276"/>
      <c r="U21" s="276"/>
      <c r="V21" s="276"/>
      <c r="W21" s="276"/>
      <c r="X21" s="276"/>
      <c r="Y21" s="276"/>
      <c r="Z21" s="276"/>
    </row>
    <row r="22" spans="1:26" x14ac:dyDescent="0.25">
      <c r="A22" s="276"/>
      <c r="B22" s="276"/>
      <c r="C22" s="276"/>
      <c r="D22" s="276"/>
      <c r="E22" s="276"/>
      <c r="F22" s="276"/>
      <c r="G22" s="276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6"/>
      <c r="S22" s="276"/>
      <c r="T22" s="276"/>
      <c r="U22" s="276"/>
      <c r="V22" s="276"/>
      <c r="W22" s="276"/>
      <c r="X22" s="276"/>
      <c r="Y22" s="276"/>
      <c r="Z22" s="276"/>
    </row>
    <row r="23" spans="1:26" x14ac:dyDescent="0.25">
      <c r="A23" s="276"/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  <c r="S23" s="276"/>
      <c r="T23" s="276"/>
      <c r="U23" s="276"/>
      <c r="V23" s="276"/>
      <c r="W23" s="276"/>
      <c r="X23" s="276"/>
      <c r="Y23" s="276"/>
      <c r="Z23" s="276"/>
    </row>
    <row r="24" spans="1:26" x14ac:dyDescent="0.25">
      <c r="A24" s="276"/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6"/>
      <c r="V24" s="276"/>
      <c r="W24" s="276"/>
      <c r="X24" s="276"/>
      <c r="Y24" s="276"/>
      <c r="Z24" s="276"/>
    </row>
    <row r="25" spans="1:26" x14ac:dyDescent="0.25">
      <c r="A25" s="276"/>
      <c r="B25" s="276"/>
      <c r="C25" s="276"/>
      <c r="D25" s="276"/>
      <c r="E25" s="276"/>
      <c r="F25" s="276"/>
      <c r="G25" s="276"/>
      <c r="H25" s="276"/>
      <c r="I25" s="276"/>
      <c r="J25" s="276"/>
      <c r="K25" s="276"/>
      <c r="L25" s="276"/>
      <c r="M25" s="276"/>
      <c r="N25" s="276"/>
      <c r="O25" s="276"/>
      <c r="P25" s="276"/>
      <c r="Q25" s="276"/>
      <c r="R25" s="276"/>
      <c r="S25" s="276"/>
      <c r="T25" s="276"/>
      <c r="U25" s="276"/>
      <c r="V25" s="276"/>
      <c r="W25" s="276"/>
      <c r="X25" s="276"/>
      <c r="Y25" s="276"/>
      <c r="Z25" s="276"/>
    </row>
    <row r="26" spans="1:26" x14ac:dyDescent="0.25">
      <c r="A26" s="276"/>
      <c r="B26" s="276"/>
      <c r="C26" s="276"/>
      <c r="D26" s="276"/>
      <c r="E26" s="276"/>
      <c r="F26" s="276"/>
      <c r="G26" s="276"/>
      <c r="H26" s="276"/>
      <c r="I26" s="276"/>
      <c r="J26" s="276"/>
      <c r="K26" s="276"/>
      <c r="L26" s="276"/>
      <c r="M26" s="276"/>
      <c r="N26" s="276"/>
      <c r="O26" s="276"/>
      <c r="P26" s="276"/>
      <c r="Q26" s="276"/>
      <c r="R26" s="276"/>
      <c r="S26" s="276"/>
      <c r="T26" s="276"/>
      <c r="U26" s="276"/>
      <c r="V26" s="276"/>
      <c r="W26" s="276"/>
      <c r="X26" s="276"/>
      <c r="Y26" s="276"/>
      <c r="Z26" s="276"/>
    </row>
    <row r="27" spans="1:26" x14ac:dyDescent="0.25">
      <c r="A27" s="276"/>
      <c r="B27" s="276"/>
      <c r="C27" s="276"/>
      <c r="D27" s="276"/>
      <c r="E27" s="276"/>
      <c r="F27" s="276"/>
      <c r="G27" s="276"/>
      <c r="H27" s="276"/>
      <c r="I27" s="276"/>
      <c r="J27" s="276"/>
      <c r="K27" s="276"/>
      <c r="L27" s="276"/>
      <c r="M27" s="276"/>
      <c r="N27" s="276"/>
      <c r="O27" s="276"/>
      <c r="P27" s="276"/>
      <c r="Q27" s="276"/>
      <c r="R27" s="276"/>
      <c r="S27" s="276"/>
      <c r="T27" s="276"/>
      <c r="U27" s="276"/>
      <c r="V27" s="276"/>
      <c r="W27" s="276"/>
      <c r="X27" s="276"/>
      <c r="Y27" s="276"/>
      <c r="Z27" s="276"/>
    </row>
    <row r="28" spans="1:26" x14ac:dyDescent="0.25">
      <c r="A28" s="276"/>
      <c r="B28" s="276"/>
      <c r="C28" s="276"/>
      <c r="D28" s="276"/>
      <c r="E28" s="276"/>
      <c r="F28" s="276"/>
      <c r="G28" s="276"/>
      <c r="H28" s="276"/>
      <c r="I28" s="276"/>
      <c r="J28" s="276"/>
      <c r="K28" s="276"/>
      <c r="L28" s="276"/>
      <c r="M28" s="276"/>
      <c r="N28" s="276"/>
      <c r="O28" s="276"/>
      <c r="P28" s="276"/>
      <c r="Q28" s="276"/>
      <c r="R28" s="276"/>
      <c r="S28" s="276"/>
      <c r="T28" s="276"/>
      <c r="U28" s="276"/>
      <c r="V28" s="276"/>
      <c r="W28" s="276"/>
      <c r="X28" s="276"/>
      <c r="Y28" s="276"/>
      <c r="Z28" s="276"/>
    </row>
    <row r="29" spans="1:26" x14ac:dyDescent="0.25">
      <c r="A29" s="276"/>
      <c r="B29" s="276"/>
      <c r="C29" s="276"/>
      <c r="D29" s="276"/>
      <c r="E29" s="276"/>
      <c r="F29" s="276"/>
      <c r="G29" s="276"/>
      <c r="H29" s="276"/>
      <c r="I29" s="276"/>
      <c r="J29" s="276"/>
      <c r="K29" s="276"/>
      <c r="L29" s="276"/>
      <c r="M29" s="276"/>
      <c r="N29" s="276"/>
      <c r="O29" s="276"/>
      <c r="P29" s="276"/>
      <c r="Q29" s="276"/>
      <c r="R29" s="276"/>
      <c r="S29" s="276"/>
      <c r="T29" s="276"/>
      <c r="U29" s="276"/>
      <c r="V29" s="276"/>
      <c r="W29" s="276"/>
      <c r="X29" s="276"/>
      <c r="Y29" s="276"/>
      <c r="Z29" s="276"/>
    </row>
  </sheetData>
  <mergeCells count="1">
    <mergeCell ref="A2:Z2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23C3D-84D3-402F-9D51-8FF3BAA535EB}">
  <sheetPr codeName="Planilha4"/>
  <dimension ref="B1:O41"/>
  <sheetViews>
    <sheetView zoomScale="30" zoomScaleNormal="30" workbookViewId="0"/>
  </sheetViews>
  <sheetFormatPr defaultColWidth="8.85546875" defaultRowHeight="15" x14ac:dyDescent="0.25"/>
  <cols>
    <col min="1" max="1" width="18.7109375" style="92" bestFit="1" customWidth="1"/>
    <col min="2" max="2" width="26.28515625" style="92" bestFit="1" customWidth="1"/>
    <col min="3" max="3" width="26.7109375" style="92" bestFit="1" customWidth="1"/>
    <col min="4" max="6" width="8.85546875" style="92"/>
    <col min="7" max="7" width="3.140625" style="92" customWidth="1"/>
    <col min="8" max="8" width="26.28515625" style="92" bestFit="1" customWidth="1"/>
    <col min="9" max="9" width="54.28515625" style="92" customWidth="1"/>
    <col min="10" max="10" width="15.28515625" style="92" customWidth="1"/>
    <col min="11" max="11" width="22.28515625" style="92" bestFit="1" customWidth="1"/>
    <col min="12" max="12" width="7.7109375" style="92" customWidth="1"/>
    <col min="13" max="13" width="8.85546875" style="92"/>
    <col min="14" max="14" width="18.7109375" style="92" customWidth="1"/>
    <col min="15" max="16384" width="8.85546875" style="92"/>
  </cols>
  <sheetData>
    <row r="1" spans="8:15" ht="26.25" x14ac:dyDescent="0.4">
      <c r="H1" s="277" t="s">
        <v>20242</v>
      </c>
      <c r="I1" s="278"/>
    </row>
    <row r="2" spans="8:15" ht="21" x14ac:dyDescent="0.35">
      <c r="H2" s="94" t="s">
        <v>20241</v>
      </c>
      <c r="I2" s="176">
        <f>'Tabelas Dinâmicas'!N49</f>
        <v>1696542.0493250003</v>
      </c>
      <c r="K2" s="98" t="str">
        <f>'Tabelas Dinâmicas'!S31</f>
        <v>Pendente</v>
      </c>
      <c r="L2" s="99">
        <f>GETPIVOTDATA("Cod. Material",'Tabelas Dinâmicas'!$R$33)</f>
        <v>1172</v>
      </c>
      <c r="N2" s="98" t="s">
        <v>20243</v>
      </c>
      <c r="O2" s="100">
        <f>GETPIVOTDATA("Cod. Material",'Tabelas Dinâmicas'!$Q$4)</f>
        <v>2259</v>
      </c>
    </row>
    <row r="41" spans="2:2" x14ac:dyDescent="0.25">
      <c r="B41" s="92" t="s">
        <v>20938</v>
      </c>
    </row>
  </sheetData>
  <mergeCells count="1">
    <mergeCell ref="H1:I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CA2A-ED48-4661-914B-90C8A43E5C5D}">
  <sheetPr codeName="Planilha5"/>
  <dimension ref="B1:C1251"/>
  <sheetViews>
    <sheetView showGridLines="0" tabSelected="1" zoomScale="60" zoomScaleNormal="60" workbookViewId="0">
      <selection activeCell="C9" sqref="C9"/>
    </sheetView>
  </sheetViews>
  <sheetFormatPr defaultRowHeight="15" x14ac:dyDescent="0.25"/>
  <cols>
    <col min="1" max="1" width="26.7109375" bestFit="1" customWidth="1"/>
    <col min="2" max="2" width="163.85546875" bestFit="1" customWidth="1"/>
    <col min="3" max="3" width="35.140625" bestFit="1" customWidth="1"/>
    <col min="4" max="4" width="34.7109375" bestFit="1" customWidth="1"/>
  </cols>
  <sheetData>
    <row r="1" spans="2:3" ht="21" x14ac:dyDescent="0.35">
      <c r="B1" s="279" t="s">
        <v>555</v>
      </c>
      <c r="C1" s="280" t="s">
        <v>919</v>
      </c>
    </row>
    <row r="3" spans="2:3" ht="21" x14ac:dyDescent="0.35">
      <c r="B3" s="279" t="s">
        <v>21044</v>
      </c>
      <c r="C3" s="280" t="s">
        <v>21043</v>
      </c>
    </row>
    <row r="4" spans="2:3" ht="21" x14ac:dyDescent="0.35">
      <c r="B4" s="284" t="s">
        <v>20245</v>
      </c>
      <c r="C4" s="283"/>
    </row>
    <row r="5" spans="2:3" ht="21" x14ac:dyDescent="0.35">
      <c r="B5" s="285" t="s">
        <v>20245</v>
      </c>
      <c r="C5" s="283"/>
    </row>
    <row r="6" spans="2:3" ht="21" x14ac:dyDescent="0.35">
      <c r="B6" s="286" t="s">
        <v>20071</v>
      </c>
      <c r="C6" s="283">
        <v>1</v>
      </c>
    </row>
    <row r="7" spans="2:3" ht="21" x14ac:dyDescent="0.35">
      <c r="B7" s="286" t="s">
        <v>20417</v>
      </c>
      <c r="C7" s="283">
        <v>8</v>
      </c>
    </row>
    <row r="8" spans="2:3" ht="21" x14ac:dyDescent="0.35">
      <c r="B8" s="286" t="s">
        <v>20764</v>
      </c>
      <c r="C8" s="283">
        <v>1</v>
      </c>
    </row>
    <row r="9" spans="2:3" ht="21" x14ac:dyDescent="0.35">
      <c r="B9" s="286" t="s">
        <v>20428</v>
      </c>
      <c r="C9" s="283">
        <v>1</v>
      </c>
    </row>
    <row r="10" spans="2:3" ht="21" x14ac:dyDescent="0.35">
      <c r="B10" s="286" t="s">
        <v>20445</v>
      </c>
      <c r="C10" s="283">
        <v>1</v>
      </c>
    </row>
    <row r="11" spans="2:3" ht="21" x14ac:dyDescent="0.35">
      <c r="B11" s="284" t="s">
        <v>1369</v>
      </c>
      <c r="C11" s="283"/>
    </row>
    <row r="12" spans="2:3" ht="21" x14ac:dyDescent="0.35">
      <c r="B12" s="285" t="s">
        <v>1093</v>
      </c>
      <c r="C12" s="283"/>
    </row>
    <row r="13" spans="2:3" ht="21" x14ac:dyDescent="0.35">
      <c r="B13" s="286" t="s">
        <v>1113</v>
      </c>
      <c r="C13" s="283">
        <v>332</v>
      </c>
    </row>
    <row r="14" spans="2:3" ht="21" x14ac:dyDescent="0.35">
      <c r="B14" s="286" t="s">
        <v>1116</v>
      </c>
      <c r="C14" s="283">
        <v>730</v>
      </c>
    </row>
    <row r="15" spans="2:3" ht="21" x14ac:dyDescent="0.35">
      <c r="B15" s="286" t="s">
        <v>1119</v>
      </c>
      <c r="C15" s="283">
        <v>10</v>
      </c>
    </row>
    <row r="16" spans="2:3" ht="21" x14ac:dyDescent="0.35">
      <c r="B16" s="286" t="s">
        <v>1120</v>
      </c>
      <c r="C16" s="283">
        <v>10</v>
      </c>
    </row>
    <row r="17" spans="2:3" ht="21" x14ac:dyDescent="0.35">
      <c r="B17" s="286" t="s">
        <v>1123</v>
      </c>
      <c r="C17" s="283">
        <v>15</v>
      </c>
    </row>
    <row r="18" spans="2:3" ht="21" x14ac:dyDescent="0.35">
      <c r="B18" s="286" t="s">
        <v>1126</v>
      </c>
      <c r="C18" s="283">
        <v>10</v>
      </c>
    </row>
    <row r="19" spans="2:3" ht="21" x14ac:dyDescent="0.35">
      <c r="B19" s="286" t="s">
        <v>1132</v>
      </c>
      <c r="C19" s="283">
        <v>192</v>
      </c>
    </row>
    <row r="20" spans="2:3" ht="21" x14ac:dyDescent="0.35">
      <c r="B20" s="286" t="s">
        <v>1137</v>
      </c>
      <c r="C20" s="283">
        <v>382</v>
      </c>
    </row>
    <row r="21" spans="2:3" ht="21" x14ac:dyDescent="0.35">
      <c r="B21" s="286" t="s">
        <v>1138</v>
      </c>
      <c r="C21" s="283">
        <v>1335</v>
      </c>
    </row>
    <row r="22" spans="2:3" ht="21" x14ac:dyDescent="0.35">
      <c r="B22" s="286" t="s">
        <v>1141</v>
      </c>
      <c r="C22" s="283">
        <v>4</v>
      </c>
    </row>
    <row r="23" spans="2:3" ht="21" x14ac:dyDescent="0.35">
      <c r="B23" s="286" t="s">
        <v>1144</v>
      </c>
      <c r="C23" s="283">
        <v>27</v>
      </c>
    </row>
    <row r="24" spans="2:3" ht="21" x14ac:dyDescent="0.35">
      <c r="B24" s="286" t="s">
        <v>1145</v>
      </c>
      <c r="C24" s="283">
        <v>27</v>
      </c>
    </row>
    <row r="25" spans="2:3" ht="21" x14ac:dyDescent="0.35">
      <c r="B25" s="286" t="s">
        <v>20284</v>
      </c>
      <c r="C25" s="283">
        <v>288</v>
      </c>
    </row>
    <row r="26" spans="2:3" ht="21" x14ac:dyDescent="0.35">
      <c r="B26" s="286" t="s">
        <v>20285</v>
      </c>
      <c r="C26" s="283">
        <v>1215</v>
      </c>
    </row>
    <row r="27" spans="2:3" ht="21" x14ac:dyDescent="0.35">
      <c r="B27" s="286" t="s">
        <v>20905</v>
      </c>
      <c r="C27" s="283">
        <v>820</v>
      </c>
    </row>
    <row r="28" spans="2:3" ht="21" x14ac:dyDescent="0.35">
      <c r="B28" s="286" t="s">
        <v>20089</v>
      </c>
      <c r="C28" s="283">
        <v>20</v>
      </c>
    </row>
    <row r="29" spans="2:3" ht="21" x14ac:dyDescent="0.35">
      <c r="B29" s="286" t="s">
        <v>20090</v>
      </c>
      <c r="C29" s="283">
        <v>300</v>
      </c>
    </row>
    <row r="30" spans="2:3" ht="21" x14ac:dyDescent="0.35">
      <c r="B30" s="286" t="s">
        <v>25945</v>
      </c>
      <c r="C30" s="283">
        <v>425</v>
      </c>
    </row>
    <row r="31" spans="2:3" ht="21" x14ac:dyDescent="0.35">
      <c r="B31" s="286" t="s">
        <v>25940</v>
      </c>
      <c r="C31" s="283">
        <v>538</v>
      </c>
    </row>
    <row r="32" spans="2:3" ht="21" x14ac:dyDescent="0.35">
      <c r="B32" s="286" t="s">
        <v>25941</v>
      </c>
      <c r="C32" s="283">
        <v>770</v>
      </c>
    </row>
    <row r="33" spans="2:3" ht="21" x14ac:dyDescent="0.35">
      <c r="B33" s="286" t="s">
        <v>25944</v>
      </c>
      <c r="C33" s="283">
        <v>1008</v>
      </c>
    </row>
    <row r="34" spans="2:3" ht="21" x14ac:dyDescent="0.35">
      <c r="B34" s="286" t="s">
        <v>25938</v>
      </c>
      <c r="C34" s="283">
        <v>1126</v>
      </c>
    </row>
    <row r="35" spans="2:3" ht="21" x14ac:dyDescent="0.35">
      <c r="B35" s="286" t="s">
        <v>25946</v>
      </c>
      <c r="C35" s="283">
        <v>38</v>
      </c>
    </row>
    <row r="36" spans="2:3" ht="21" x14ac:dyDescent="0.35">
      <c r="B36" s="286" t="s">
        <v>25942</v>
      </c>
      <c r="C36" s="283">
        <v>24</v>
      </c>
    </row>
    <row r="37" spans="2:3" ht="21" x14ac:dyDescent="0.35">
      <c r="B37" s="284" t="s">
        <v>548</v>
      </c>
      <c r="C37" s="283"/>
    </row>
    <row r="38" spans="2:3" ht="21" x14ac:dyDescent="0.35">
      <c r="B38" s="285">
        <v>1002</v>
      </c>
      <c r="C38" s="283"/>
    </row>
    <row r="39" spans="2:3" ht="21" x14ac:dyDescent="0.35">
      <c r="B39" s="286" t="s">
        <v>767</v>
      </c>
      <c r="C39" s="283">
        <v>1</v>
      </c>
    </row>
    <row r="40" spans="2:3" ht="21" x14ac:dyDescent="0.35">
      <c r="B40" s="286" t="s">
        <v>790</v>
      </c>
      <c r="C40" s="283">
        <v>2</v>
      </c>
    </row>
    <row r="41" spans="2:3" ht="21" x14ac:dyDescent="0.35">
      <c r="B41" s="286" t="s">
        <v>791</v>
      </c>
      <c r="C41" s="283">
        <v>1</v>
      </c>
    </row>
    <row r="42" spans="2:3" ht="21" x14ac:dyDescent="0.35">
      <c r="B42" s="286" t="s">
        <v>20488</v>
      </c>
      <c r="C42" s="283">
        <v>2</v>
      </c>
    </row>
    <row r="43" spans="2:3" ht="21" x14ac:dyDescent="0.35">
      <c r="B43" s="286" t="s">
        <v>20489</v>
      </c>
      <c r="C43" s="283">
        <v>2</v>
      </c>
    </row>
    <row r="44" spans="2:3" ht="21" x14ac:dyDescent="0.35">
      <c r="B44" s="286" t="s">
        <v>20490</v>
      </c>
      <c r="C44" s="283">
        <v>1</v>
      </c>
    </row>
    <row r="45" spans="2:3" ht="21" x14ac:dyDescent="0.35">
      <c r="B45" s="286" t="s">
        <v>20491</v>
      </c>
      <c r="C45" s="283">
        <v>1</v>
      </c>
    </row>
    <row r="46" spans="2:3" ht="21" x14ac:dyDescent="0.35">
      <c r="B46" s="286" t="s">
        <v>20492</v>
      </c>
      <c r="C46" s="283">
        <v>1</v>
      </c>
    </row>
    <row r="47" spans="2:3" ht="21" x14ac:dyDescent="0.35">
      <c r="B47" s="286" t="s">
        <v>20493</v>
      </c>
      <c r="C47" s="283">
        <v>1</v>
      </c>
    </row>
    <row r="48" spans="2:3" ht="21" x14ac:dyDescent="0.35">
      <c r="B48" s="286" t="s">
        <v>20494</v>
      </c>
      <c r="C48" s="283">
        <v>1</v>
      </c>
    </row>
    <row r="49" spans="2:3" ht="21" x14ac:dyDescent="0.35">
      <c r="B49" s="285">
        <v>1004</v>
      </c>
      <c r="C49" s="283"/>
    </row>
    <row r="50" spans="2:3" ht="21" x14ac:dyDescent="0.35">
      <c r="B50" s="286" t="s">
        <v>20225</v>
      </c>
      <c r="C50" s="283">
        <v>1</v>
      </c>
    </row>
    <row r="51" spans="2:3" ht="21" x14ac:dyDescent="0.35">
      <c r="B51" s="286" t="s">
        <v>20226</v>
      </c>
      <c r="C51" s="283">
        <v>1</v>
      </c>
    </row>
    <row r="52" spans="2:3" ht="21" x14ac:dyDescent="0.35">
      <c r="B52" s="286" t="s">
        <v>21034</v>
      </c>
      <c r="C52" s="283">
        <v>1</v>
      </c>
    </row>
    <row r="53" spans="2:3" ht="21" x14ac:dyDescent="0.35">
      <c r="B53" s="285">
        <v>1005</v>
      </c>
      <c r="C53" s="283"/>
    </row>
    <row r="54" spans="2:3" ht="21" x14ac:dyDescent="0.35">
      <c r="B54" s="286" t="s">
        <v>20741</v>
      </c>
      <c r="C54" s="283">
        <v>1</v>
      </c>
    </row>
    <row r="55" spans="2:3" ht="21" x14ac:dyDescent="0.35">
      <c r="B55" s="286" t="s">
        <v>20456</v>
      </c>
      <c r="C55" s="283">
        <v>1</v>
      </c>
    </row>
    <row r="56" spans="2:3" ht="21" x14ac:dyDescent="0.35">
      <c r="B56" s="286" t="s">
        <v>1014</v>
      </c>
      <c r="C56" s="283">
        <v>1</v>
      </c>
    </row>
    <row r="57" spans="2:3" ht="21" x14ac:dyDescent="0.35">
      <c r="B57" s="286" t="s">
        <v>20462</v>
      </c>
      <c r="C57" s="283">
        <v>1</v>
      </c>
    </row>
    <row r="58" spans="2:3" ht="21" x14ac:dyDescent="0.35">
      <c r="B58" s="286" t="s">
        <v>581</v>
      </c>
      <c r="C58" s="283">
        <v>4</v>
      </c>
    </row>
    <row r="59" spans="2:3" ht="21" x14ac:dyDescent="0.35">
      <c r="B59" s="286" t="s">
        <v>20127</v>
      </c>
      <c r="C59" s="283">
        <v>1</v>
      </c>
    </row>
    <row r="60" spans="2:3" ht="21" x14ac:dyDescent="0.35">
      <c r="B60" s="286" t="s">
        <v>20137</v>
      </c>
      <c r="C60" s="283">
        <v>4</v>
      </c>
    </row>
    <row r="61" spans="2:3" ht="21" x14ac:dyDescent="0.35">
      <c r="B61" s="286" t="s">
        <v>20465</v>
      </c>
      <c r="C61" s="283">
        <v>2</v>
      </c>
    </row>
    <row r="62" spans="2:3" ht="21" x14ac:dyDescent="0.35">
      <c r="B62" s="286" t="s">
        <v>20466</v>
      </c>
      <c r="C62" s="283">
        <v>2</v>
      </c>
    </row>
    <row r="63" spans="2:3" ht="21" x14ac:dyDescent="0.35">
      <c r="B63" s="286" t="s">
        <v>20471</v>
      </c>
      <c r="C63" s="283">
        <v>1</v>
      </c>
    </row>
    <row r="64" spans="2:3" ht="21" x14ac:dyDescent="0.35">
      <c r="B64" s="285">
        <v>1009</v>
      </c>
      <c r="C64" s="283"/>
    </row>
    <row r="65" spans="2:3" ht="21" x14ac:dyDescent="0.35">
      <c r="B65" s="286" t="s">
        <v>61</v>
      </c>
      <c r="C65" s="283">
        <v>4</v>
      </c>
    </row>
    <row r="66" spans="2:3" ht="21" x14ac:dyDescent="0.35">
      <c r="B66" s="285">
        <v>1015</v>
      </c>
      <c r="C66" s="283"/>
    </row>
    <row r="67" spans="2:3" ht="21" x14ac:dyDescent="0.35">
      <c r="B67" s="286" t="s">
        <v>20862</v>
      </c>
      <c r="C67" s="283">
        <v>1</v>
      </c>
    </row>
    <row r="68" spans="2:3" ht="21" x14ac:dyDescent="0.35">
      <c r="B68" s="285">
        <v>1020</v>
      </c>
      <c r="C68" s="283"/>
    </row>
    <row r="69" spans="2:3" ht="21" x14ac:dyDescent="0.35">
      <c r="B69" s="286" t="s">
        <v>20432</v>
      </c>
      <c r="C69" s="283">
        <v>1</v>
      </c>
    </row>
    <row r="70" spans="2:3" ht="21" x14ac:dyDescent="0.35">
      <c r="B70" s="286" t="s">
        <v>20433</v>
      </c>
      <c r="C70" s="283">
        <v>1</v>
      </c>
    </row>
    <row r="71" spans="2:3" ht="21" x14ac:dyDescent="0.35">
      <c r="B71" s="286" t="s">
        <v>20518</v>
      </c>
      <c r="C71" s="283">
        <v>1</v>
      </c>
    </row>
    <row r="72" spans="2:3" ht="21" x14ac:dyDescent="0.35">
      <c r="B72" s="286" t="s">
        <v>20519</v>
      </c>
      <c r="C72" s="283">
        <v>1</v>
      </c>
    </row>
    <row r="73" spans="2:3" ht="21" x14ac:dyDescent="0.35">
      <c r="B73" s="286" t="s">
        <v>20526</v>
      </c>
      <c r="C73" s="283">
        <v>1</v>
      </c>
    </row>
    <row r="74" spans="2:3" ht="21" x14ac:dyDescent="0.35">
      <c r="B74" s="286" t="s">
        <v>20437</v>
      </c>
      <c r="C74" s="283">
        <v>1</v>
      </c>
    </row>
    <row r="75" spans="2:3" ht="21" x14ac:dyDescent="0.35">
      <c r="B75" s="286" t="s">
        <v>574</v>
      </c>
      <c r="C75" s="283">
        <v>2</v>
      </c>
    </row>
    <row r="76" spans="2:3" ht="21" x14ac:dyDescent="0.35">
      <c r="B76" s="286" t="s">
        <v>575</v>
      </c>
      <c r="C76" s="283">
        <v>2</v>
      </c>
    </row>
    <row r="77" spans="2:3" ht="21" x14ac:dyDescent="0.35">
      <c r="B77" s="286" t="s">
        <v>20564</v>
      </c>
      <c r="C77" s="283">
        <v>1</v>
      </c>
    </row>
    <row r="78" spans="2:3" ht="21" x14ac:dyDescent="0.35">
      <c r="B78" s="286" t="s">
        <v>20565</v>
      </c>
      <c r="C78" s="283">
        <v>1</v>
      </c>
    </row>
    <row r="79" spans="2:3" ht="21" x14ac:dyDescent="0.35">
      <c r="B79" s="286" t="s">
        <v>20566</v>
      </c>
      <c r="C79" s="283">
        <v>1</v>
      </c>
    </row>
    <row r="80" spans="2:3" ht="21" x14ac:dyDescent="0.35">
      <c r="B80" s="286" t="s">
        <v>20567</v>
      </c>
      <c r="C80" s="283">
        <v>1</v>
      </c>
    </row>
    <row r="81" spans="2:3" ht="21" x14ac:dyDescent="0.35">
      <c r="B81" s="286" t="s">
        <v>19966</v>
      </c>
      <c r="C81" s="283">
        <v>1</v>
      </c>
    </row>
    <row r="82" spans="2:3" ht="21" x14ac:dyDescent="0.35">
      <c r="B82" s="286" t="s">
        <v>583</v>
      </c>
      <c r="C82" s="283">
        <v>4</v>
      </c>
    </row>
    <row r="83" spans="2:3" ht="21" x14ac:dyDescent="0.35">
      <c r="B83" s="286" t="s">
        <v>853</v>
      </c>
      <c r="C83" s="283">
        <v>1</v>
      </c>
    </row>
    <row r="84" spans="2:3" ht="21" x14ac:dyDescent="0.35">
      <c r="B84" s="286" t="s">
        <v>25921</v>
      </c>
      <c r="C84" s="283">
        <v>2</v>
      </c>
    </row>
    <row r="85" spans="2:3" ht="21" x14ac:dyDescent="0.35">
      <c r="B85" s="286" t="s">
        <v>25922</v>
      </c>
      <c r="C85" s="283">
        <v>1</v>
      </c>
    </row>
    <row r="86" spans="2:3" ht="21" x14ac:dyDescent="0.35">
      <c r="B86" s="286" t="s">
        <v>26044</v>
      </c>
      <c r="C86" s="283">
        <v>2</v>
      </c>
    </row>
    <row r="87" spans="2:3" ht="21" x14ac:dyDescent="0.35">
      <c r="B87" s="286" t="s">
        <v>26016</v>
      </c>
      <c r="C87" s="283">
        <v>2</v>
      </c>
    </row>
    <row r="88" spans="2:3" ht="21" x14ac:dyDescent="0.35">
      <c r="B88" s="286" t="s">
        <v>26046</v>
      </c>
      <c r="C88" s="283">
        <v>2</v>
      </c>
    </row>
    <row r="89" spans="2:3" ht="21" x14ac:dyDescent="0.35">
      <c r="B89" s="286" t="s">
        <v>26027</v>
      </c>
      <c r="C89" s="283">
        <v>1</v>
      </c>
    </row>
    <row r="90" spans="2:3" ht="21" x14ac:dyDescent="0.35">
      <c r="B90" s="286" t="s">
        <v>26015</v>
      </c>
      <c r="C90" s="283">
        <v>1</v>
      </c>
    </row>
    <row r="91" spans="2:3" ht="21" x14ac:dyDescent="0.35">
      <c r="B91" s="286" t="s">
        <v>26043</v>
      </c>
      <c r="C91" s="283">
        <v>1</v>
      </c>
    </row>
    <row r="92" spans="2:3" ht="21" x14ac:dyDescent="0.35">
      <c r="B92" s="286" t="s">
        <v>26026</v>
      </c>
      <c r="C92" s="283">
        <v>1</v>
      </c>
    </row>
    <row r="93" spans="2:3" ht="21" x14ac:dyDescent="0.35">
      <c r="B93" s="286" t="s">
        <v>26051</v>
      </c>
      <c r="C93" s="283">
        <v>1</v>
      </c>
    </row>
    <row r="94" spans="2:3" ht="21" x14ac:dyDescent="0.35">
      <c r="B94" s="286" t="s">
        <v>26017</v>
      </c>
      <c r="C94" s="283">
        <v>1</v>
      </c>
    </row>
    <row r="95" spans="2:3" ht="21" x14ac:dyDescent="0.35">
      <c r="B95" s="286" t="s">
        <v>26050</v>
      </c>
      <c r="C95" s="283">
        <v>1</v>
      </c>
    </row>
    <row r="96" spans="2:3" ht="21" x14ac:dyDescent="0.35">
      <c r="B96" s="286" t="s">
        <v>26025</v>
      </c>
      <c r="C96" s="283">
        <v>1</v>
      </c>
    </row>
    <row r="97" spans="2:3" ht="21" x14ac:dyDescent="0.35">
      <c r="B97" s="286" t="s">
        <v>26049</v>
      </c>
      <c r="C97" s="283">
        <v>2</v>
      </c>
    </row>
    <row r="98" spans="2:3" ht="21" x14ac:dyDescent="0.35">
      <c r="B98" s="286" t="s">
        <v>26014</v>
      </c>
      <c r="C98" s="283">
        <v>2</v>
      </c>
    </row>
    <row r="99" spans="2:3" ht="21" x14ac:dyDescent="0.35">
      <c r="B99" s="285">
        <v>1021</v>
      </c>
      <c r="C99" s="283"/>
    </row>
    <row r="100" spans="2:3" ht="21" x14ac:dyDescent="0.35">
      <c r="B100" s="286" t="s">
        <v>20432</v>
      </c>
      <c r="C100" s="283">
        <v>1</v>
      </c>
    </row>
    <row r="101" spans="2:3" ht="21" x14ac:dyDescent="0.35">
      <c r="B101" s="286" t="s">
        <v>20433</v>
      </c>
      <c r="C101" s="283">
        <v>1</v>
      </c>
    </row>
    <row r="102" spans="2:3" ht="21" x14ac:dyDescent="0.35">
      <c r="B102" s="286" t="s">
        <v>20518</v>
      </c>
      <c r="C102" s="283">
        <v>1</v>
      </c>
    </row>
    <row r="103" spans="2:3" ht="21" x14ac:dyDescent="0.35">
      <c r="B103" s="286" t="s">
        <v>20519</v>
      </c>
      <c r="C103" s="283">
        <v>1</v>
      </c>
    </row>
    <row r="104" spans="2:3" ht="21" x14ac:dyDescent="0.35">
      <c r="B104" s="286" t="s">
        <v>20526</v>
      </c>
      <c r="C104" s="283">
        <v>1</v>
      </c>
    </row>
    <row r="105" spans="2:3" ht="21" x14ac:dyDescent="0.35">
      <c r="B105" s="286" t="s">
        <v>20436</v>
      </c>
      <c r="C105" s="283">
        <v>2</v>
      </c>
    </row>
    <row r="106" spans="2:3" ht="21" x14ac:dyDescent="0.35">
      <c r="B106" s="286" t="s">
        <v>20437</v>
      </c>
      <c r="C106" s="283">
        <v>1</v>
      </c>
    </row>
    <row r="107" spans="2:3" ht="21" x14ac:dyDescent="0.35">
      <c r="B107" s="286" t="s">
        <v>574</v>
      </c>
      <c r="C107" s="283">
        <v>2</v>
      </c>
    </row>
    <row r="108" spans="2:3" ht="21" x14ac:dyDescent="0.35">
      <c r="B108" s="286" t="s">
        <v>575</v>
      </c>
      <c r="C108" s="283">
        <v>2</v>
      </c>
    </row>
    <row r="109" spans="2:3" ht="21" x14ac:dyDescent="0.35">
      <c r="B109" s="286" t="s">
        <v>20567</v>
      </c>
      <c r="C109" s="283">
        <v>1</v>
      </c>
    </row>
    <row r="110" spans="2:3" ht="21" x14ac:dyDescent="0.35">
      <c r="B110" s="286" t="s">
        <v>20596</v>
      </c>
      <c r="C110" s="283">
        <v>1</v>
      </c>
    </row>
    <row r="111" spans="2:3" ht="21" x14ac:dyDescent="0.35">
      <c r="B111" s="286" t="s">
        <v>583</v>
      </c>
      <c r="C111" s="283">
        <v>4</v>
      </c>
    </row>
    <row r="112" spans="2:3" ht="21" x14ac:dyDescent="0.35">
      <c r="B112" s="286" t="s">
        <v>853</v>
      </c>
      <c r="C112" s="283">
        <v>1</v>
      </c>
    </row>
    <row r="113" spans="2:3" ht="21" x14ac:dyDescent="0.35">
      <c r="B113" s="286" t="s">
        <v>26016</v>
      </c>
      <c r="C113" s="283">
        <v>2</v>
      </c>
    </row>
    <row r="114" spans="2:3" ht="21" x14ac:dyDescent="0.35">
      <c r="B114" s="286" t="s">
        <v>26046</v>
      </c>
      <c r="C114" s="283">
        <v>2</v>
      </c>
    </row>
    <row r="115" spans="2:3" ht="21" x14ac:dyDescent="0.35">
      <c r="B115" s="286" t="s">
        <v>26043</v>
      </c>
      <c r="C115" s="283">
        <v>1</v>
      </c>
    </row>
    <row r="116" spans="2:3" ht="21" x14ac:dyDescent="0.35">
      <c r="B116" s="286" t="s">
        <v>26051</v>
      </c>
      <c r="C116" s="283">
        <v>1</v>
      </c>
    </row>
    <row r="117" spans="2:3" ht="21" x14ac:dyDescent="0.35">
      <c r="B117" s="286" t="s">
        <v>26017</v>
      </c>
      <c r="C117" s="283">
        <v>1</v>
      </c>
    </row>
    <row r="118" spans="2:3" ht="21" x14ac:dyDescent="0.35">
      <c r="B118" s="286" t="s">
        <v>26050</v>
      </c>
      <c r="C118" s="283">
        <v>1</v>
      </c>
    </row>
    <row r="119" spans="2:3" ht="21" x14ac:dyDescent="0.35">
      <c r="B119" s="286" t="s">
        <v>26045</v>
      </c>
      <c r="C119" s="283">
        <v>1</v>
      </c>
    </row>
    <row r="120" spans="2:3" ht="21" x14ac:dyDescent="0.35">
      <c r="B120" s="286" t="s">
        <v>26083</v>
      </c>
      <c r="C120" s="283">
        <v>1</v>
      </c>
    </row>
    <row r="121" spans="2:3" ht="21" x14ac:dyDescent="0.35">
      <c r="B121" s="285">
        <v>1022</v>
      </c>
      <c r="C121" s="283"/>
    </row>
    <row r="122" spans="2:3" ht="21" x14ac:dyDescent="0.35">
      <c r="B122" s="286" t="s">
        <v>591</v>
      </c>
      <c r="C122" s="283">
        <v>2</v>
      </c>
    </row>
    <row r="123" spans="2:3" ht="21" x14ac:dyDescent="0.35">
      <c r="B123" s="286" t="s">
        <v>20432</v>
      </c>
      <c r="C123" s="283">
        <v>1</v>
      </c>
    </row>
    <row r="124" spans="2:3" ht="21" x14ac:dyDescent="0.35">
      <c r="B124" s="286" t="s">
        <v>20433</v>
      </c>
      <c r="C124" s="283">
        <v>1</v>
      </c>
    </row>
    <row r="125" spans="2:3" ht="21" x14ac:dyDescent="0.35">
      <c r="B125" s="286" t="s">
        <v>20518</v>
      </c>
      <c r="C125" s="283">
        <v>1</v>
      </c>
    </row>
    <row r="126" spans="2:3" ht="21" x14ac:dyDescent="0.35">
      <c r="B126" s="286" t="s">
        <v>20437</v>
      </c>
      <c r="C126" s="283">
        <v>1</v>
      </c>
    </row>
    <row r="127" spans="2:3" ht="21" x14ac:dyDescent="0.35">
      <c r="B127" s="286" t="s">
        <v>810</v>
      </c>
      <c r="C127" s="283">
        <v>2</v>
      </c>
    </row>
    <row r="128" spans="2:3" ht="21" x14ac:dyDescent="0.35">
      <c r="B128" s="286" t="s">
        <v>20564</v>
      </c>
      <c r="C128" s="283">
        <v>1</v>
      </c>
    </row>
    <row r="129" spans="2:3" ht="21" x14ac:dyDescent="0.35">
      <c r="B129" s="286" t="s">
        <v>19966</v>
      </c>
      <c r="C129" s="283">
        <v>1</v>
      </c>
    </row>
    <row r="130" spans="2:3" ht="21" x14ac:dyDescent="0.35">
      <c r="B130" s="286" t="s">
        <v>20443</v>
      </c>
      <c r="C130" s="283">
        <v>1</v>
      </c>
    </row>
    <row r="131" spans="2:3" ht="21" x14ac:dyDescent="0.35">
      <c r="B131" s="286" t="s">
        <v>20444</v>
      </c>
      <c r="C131" s="283">
        <v>1</v>
      </c>
    </row>
    <row r="132" spans="2:3" ht="21" x14ac:dyDescent="0.35">
      <c r="B132" s="286" t="s">
        <v>20677</v>
      </c>
      <c r="C132" s="283">
        <v>1</v>
      </c>
    </row>
    <row r="133" spans="2:3" ht="21" x14ac:dyDescent="0.35">
      <c r="B133" s="286" t="s">
        <v>20516</v>
      </c>
      <c r="C133" s="283">
        <v>1</v>
      </c>
    </row>
    <row r="134" spans="2:3" ht="21" x14ac:dyDescent="0.35">
      <c r="B134" s="286" t="s">
        <v>26016</v>
      </c>
      <c r="C134" s="283">
        <v>1</v>
      </c>
    </row>
    <row r="135" spans="2:3" ht="21" x14ac:dyDescent="0.35">
      <c r="B135" s="286" t="s">
        <v>26046</v>
      </c>
      <c r="C135" s="283">
        <v>1</v>
      </c>
    </row>
    <row r="136" spans="2:3" ht="21" x14ac:dyDescent="0.35">
      <c r="B136" s="286" t="s">
        <v>26051</v>
      </c>
      <c r="C136" s="283">
        <v>1</v>
      </c>
    </row>
    <row r="137" spans="2:3" ht="21" x14ac:dyDescent="0.35">
      <c r="B137" s="286" t="s">
        <v>26017</v>
      </c>
      <c r="C137" s="283">
        <v>1</v>
      </c>
    </row>
    <row r="138" spans="2:3" ht="21" x14ac:dyDescent="0.35">
      <c r="B138" s="286" t="s">
        <v>26083</v>
      </c>
      <c r="C138" s="283">
        <v>1</v>
      </c>
    </row>
    <row r="139" spans="2:3" ht="21" x14ac:dyDescent="0.35">
      <c r="B139" s="286" t="s">
        <v>26124</v>
      </c>
      <c r="C139" s="283">
        <v>2</v>
      </c>
    </row>
    <row r="140" spans="2:3" ht="21" x14ac:dyDescent="0.35">
      <c r="B140" s="286" t="s">
        <v>26125</v>
      </c>
      <c r="C140" s="283">
        <v>2</v>
      </c>
    </row>
    <row r="141" spans="2:3" ht="21" x14ac:dyDescent="0.35">
      <c r="B141" s="286" t="s">
        <v>26126</v>
      </c>
      <c r="C141" s="283">
        <v>1</v>
      </c>
    </row>
    <row r="142" spans="2:3" ht="21" x14ac:dyDescent="0.35">
      <c r="B142" s="286" t="s">
        <v>26117</v>
      </c>
      <c r="C142" s="283">
        <v>1</v>
      </c>
    </row>
    <row r="143" spans="2:3" ht="21" x14ac:dyDescent="0.35">
      <c r="B143" s="285">
        <v>1023</v>
      </c>
      <c r="C143" s="283"/>
    </row>
    <row r="144" spans="2:3" ht="21" x14ac:dyDescent="0.35">
      <c r="B144" s="286" t="s">
        <v>20432</v>
      </c>
      <c r="C144" s="283">
        <v>1</v>
      </c>
    </row>
    <row r="145" spans="2:3" ht="21" x14ac:dyDescent="0.35">
      <c r="B145" s="286" t="s">
        <v>20433</v>
      </c>
      <c r="C145" s="283">
        <v>1</v>
      </c>
    </row>
    <row r="146" spans="2:3" ht="21" x14ac:dyDescent="0.35">
      <c r="B146" s="286" t="s">
        <v>20440</v>
      </c>
      <c r="C146" s="283">
        <v>4</v>
      </c>
    </row>
    <row r="147" spans="2:3" ht="21" x14ac:dyDescent="0.35">
      <c r="B147" s="286" t="s">
        <v>20516</v>
      </c>
      <c r="C147" s="283">
        <v>1</v>
      </c>
    </row>
    <row r="148" spans="2:3" ht="21" x14ac:dyDescent="0.35">
      <c r="B148" s="285">
        <v>1024</v>
      </c>
      <c r="C148" s="283"/>
    </row>
    <row r="149" spans="2:3" ht="21" x14ac:dyDescent="0.35">
      <c r="B149" s="286" t="s">
        <v>19976</v>
      </c>
      <c r="C149" s="283">
        <v>1</v>
      </c>
    </row>
    <row r="150" spans="2:3" ht="21" x14ac:dyDescent="0.35">
      <c r="B150" s="286" t="s">
        <v>333</v>
      </c>
      <c r="C150" s="283">
        <v>1</v>
      </c>
    </row>
    <row r="151" spans="2:3" ht="21" x14ac:dyDescent="0.35">
      <c r="B151" s="286" t="s">
        <v>334</v>
      </c>
      <c r="C151" s="283">
        <v>1</v>
      </c>
    </row>
    <row r="152" spans="2:3" ht="21" x14ac:dyDescent="0.35">
      <c r="B152" s="286" t="s">
        <v>20729</v>
      </c>
      <c r="C152" s="283">
        <v>1</v>
      </c>
    </row>
    <row r="153" spans="2:3" ht="21" x14ac:dyDescent="0.35">
      <c r="B153" s="286" t="s">
        <v>19973</v>
      </c>
      <c r="C153" s="283">
        <v>1</v>
      </c>
    </row>
    <row r="154" spans="2:3" ht="21" x14ac:dyDescent="0.35">
      <c r="B154" s="286" t="s">
        <v>20716</v>
      </c>
      <c r="C154" s="283">
        <v>1</v>
      </c>
    </row>
    <row r="155" spans="2:3" ht="21" x14ac:dyDescent="0.35">
      <c r="B155" s="286" t="s">
        <v>20272</v>
      </c>
      <c r="C155" s="283">
        <v>1</v>
      </c>
    </row>
    <row r="156" spans="2:3" ht="21" x14ac:dyDescent="0.35">
      <c r="B156" s="286" t="s">
        <v>20273</v>
      </c>
      <c r="C156" s="283">
        <v>1</v>
      </c>
    </row>
    <row r="157" spans="2:3" ht="21" x14ac:dyDescent="0.35">
      <c r="B157" s="286" t="s">
        <v>20730</v>
      </c>
      <c r="C157" s="283">
        <v>1</v>
      </c>
    </row>
    <row r="158" spans="2:3" ht="21" x14ac:dyDescent="0.35">
      <c r="B158" s="286" t="s">
        <v>326</v>
      </c>
      <c r="C158" s="283">
        <v>2</v>
      </c>
    </row>
    <row r="159" spans="2:3" ht="21" x14ac:dyDescent="0.35">
      <c r="B159" s="286" t="s">
        <v>20329</v>
      </c>
      <c r="C159" s="283">
        <v>2</v>
      </c>
    </row>
    <row r="160" spans="2:3" ht="21" x14ac:dyDescent="0.35">
      <c r="B160" s="286" t="s">
        <v>20277</v>
      </c>
      <c r="C160" s="283">
        <v>6</v>
      </c>
    </row>
    <row r="161" spans="2:3" ht="21" x14ac:dyDescent="0.35">
      <c r="B161" s="286" t="s">
        <v>853</v>
      </c>
      <c r="C161" s="283">
        <v>1</v>
      </c>
    </row>
    <row r="162" spans="2:3" ht="21" x14ac:dyDescent="0.35">
      <c r="B162" s="286" t="s">
        <v>20722</v>
      </c>
      <c r="C162" s="283">
        <v>1</v>
      </c>
    </row>
    <row r="163" spans="2:3" ht="21" x14ac:dyDescent="0.35">
      <c r="B163" s="286" t="s">
        <v>20723</v>
      </c>
      <c r="C163" s="283">
        <v>1</v>
      </c>
    </row>
    <row r="164" spans="2:3" ht="21" x14ac:dyDescent="0.35">
      <c r="B164" s="286" t="s">
        <v>20734</v>
      </c>
      <c r="C164" s="283">
        <v>1</v>
      </c>
    </row>
    <row r="165" spans="2:3" ht="21" x14ac:dyDescent="0.35">
      <c r="B165" s="286" t="s">
        <v>20735</v>
      </c>
      <c r="C165" s="283">
        <v>1</v>
      </c>
    </row>
    <row r="166" spans="2:3" ht="21" x14ac:dyDescent="0.35">
      <c r="B166" s="286" t="s">
        <v>26127</v>
      </c>
      <c r="C166" s="283">
        <v>1</v>
      </c>
    </row>
    <row r="167" spans="2:3" ht="21" x14ac:dyDescent="0.35">
      <c r="B167" s="286" t="s">
        <v>26136</v>
      </c>
      <c r="C167" s="283">
        <v>1</v>
      </c>
    </row>
    <row r="168" spans="2:3" ht="21" x14ac:dyDescent="0.35">
      <c r="B168" s="286" t="s">
        <v>26137</v>
      </c>
      <c r="C168" s="283">
        <v>1</v>
      </c>
    </row>
    <row r="169" spans="2:3" ht="21" x14ac:dyDescent="0.35">
      <c r="B169" s="286" t="s">
        <v>26102</v>
      </c>
      <c r="C169" s="283">
        <v>1</v>
      </c>
    </row>
    <row r="170" spans="2:3" ht="21" x14ac:dyDescent="0.35">
      <c r="B170" s="285">
        <v>1025</v>
      </c>
      <c r="C170" s="283"/>
    </row>
    <row r="171" spans="2:3" ht="21" x14ac:dyDescent="0.35">
      <c r="B171" s="286" t="s">
        <v>20727</v>
      </c>
      <c r="C171" s="283">
        <v>1</v>
      </c>
    </row>
    <row r="172" spans="2:3" ht="21" x14ac:dyDescent="0.35">
      <c r="B172" s="286" t="s">
        <v>20728</v>
      </c>
      <c r="C172" s="283">
        <v>1</v>
      </c>
    </row>
    <row r="173" spans="2:3" ht="21" x14ac:dyDescent="0.35">
      <c r="B173" s="286" t="s">
        <v>314</v>
      </c>
      <c r="C173" s="283">
        <v>1</v>
      </c>
    </row>
    <row r="174" spans="2:3" ht="21" x14ac:dyDescent="0.35">
      <c r="B174" s="286" t="s">
        <v>1072</v>
      </c>
      <c r="C174" s="283">
        <v>1</v>
      </c>
    </row>
    <row r="175" spans="2:3" ht="21" x14ac:dyDescent="0.35">
      <c r="B175" s="286" t="s">
        <v>20730</v>
      </c>
      <c r="C175" s="283">
        <v>1</v>
      </c>
    </row>
    <row r="176" spans="2:3" ht="21" x14ac:dyDescent="0.35">
      <c r="B176" s="286" t="s">
        <v>588</v>
      </c>
      <c r="C176" s="283">
        <v>1</v>
      </c>
    </row>
    <row r="177" spans="2:3" ht="21" x14ac:dyDescent="0.35">
      <c r="B177" s="286" t="s">
        <v>20118</v>
      </c>
      <c r="C177" s="283">
        <v>1</v>
      </c>
    </row>
    <row r="178" spans="2:3" ht="21" x14ac:dyDescent="0.35">
      <c r="B178" s="286" t="s">
        <v>1266</v>
      </c>
      <c r="C178" s="283">
        <v>5</v>
      </c>
    </row>
    <row r="179" spans="2:3" ht="21" x14ac:dyDescent="0.35">
      <c r="B179" s="286" t="s">
        <v>337</v>
      </c>
      <c r="C179" s="283">
        <v>1</v>
      </c>
    </row>
    <row r="180" spans="2:3" ht="21" x14ac:dyDescent="0.35">
      <c r="B180" s="286" t="s">
        <v>20731</v>
      </c>
      <c r="C180" s="283">
        <v>1</v>
      </c>
    </row>
    <row r="181" spans="2:3" ht="21" x14ac:dyDescent="0.35">
      <c r="B181" s="286" t="s">
        <v>20722</v>
      </c>
      <c r="C181" s="283">
        <v>1</v>
      </c>
    </row>
    <row r="182" spans="2:3" ht="21" x14ac:dyDescent="0.35">
      <c r="B182" s="286" t="s">
        <v>20723</v>
      </c>
      <c r="C182" s="283">
        <v>1</v>
      </c>
    </row>
    <row r="183" spans="2:3" ht="21" x14ac:dyDescent="0.35">
      <c r="B183" s="286" t="s">
        <v>25948</v>
      </c>
      <c r="C183" s="283">
        <v>1</v>
      </c>
    </row>
    <row r="184" spans="2:3" ht="21" x14ac:dyDescent="0.35">
      <c r="B184" s="286" t="s">
        <v>26004</v>
      </c>
      <c r="C184" s="283">
        <v>1</v>
      </c>
    </row>
    <row r="185" spans="2:3" ht="21" x14ac:dyDescent="0.35">
      <c r="B185" s="286" t="s">
        <v>26003</v>
      </c>
      <c r="C185" s="283">
        <v>1</v>
      </c>
    </row>
    <row r="186" spans="2:3" ht="21" x14ac:dyDescent="0.35">
      <c r="B186" s="286" t="s">
        <v>26077</v>
      </c>
      <c r="C186" s="283">
        <v>4</v>
      </c>
    </row>
    <row r="187" spans="2:3" ht="21" x14ac:dyDescent="0.35">
      <c r="B187" s="285">
        <v>1028</v>
      </c>
      <c r="C187" s="283"/>
    </row>
    <row r="188" spans="2:3" ht="21" x14ac:dyDescent="0.35">
      <c r="B188" s="286" t="s">
        <v>819</v>
      </c>
      <c r="C188" s="283">
        <v>1</v>
      </c>
    </row>
    <row r="189" spans="2:3" ht="21" x14ac:dyDescent="0.35">
      <c r="B189" s="286" t="s">
        <v>1071</v>
      </c>
      <c r="C189" s="283">
        <v>1</v>
      </c>
    </row>
    <row r="190" spans="2:3" ht="21" x14ac:dyDescent="0.35">
      <c r="B190" s="286" t="s">
        <v>20729</v>
      </c>
      <c r="C190" s="283">
        <v>1</v>
      </c>
    </row>
    <row r="191" spans="2:3" ht="21" x14ac:dyDescent="0.35">
      <c r="B191" s="286" t="s">
        <v>20716</v>
      </c>
      <c r="C191" s="283">
        <v>1</v>
      </c>
    </row>
    <row r="192" spans="2:3" ht="21" x14ac:dyDescent="0.35">
      <c r="B192" s="286" t="s">
        <v>19979</v>
      </c>
      <c r="C192" s="283">
        <v>1</v>
      </c>
    </row>
    <row r="193" spans="2:3" ht="21" x14ac:dyDescent="0.35">
      <c r="B193" s="286" t="s">
        <v>20483</v>
      </c>
      <c r="C193" s="283">
        <v>1</v>
      </c>
    </row>
    <row r="194" spans="2:3" ht="21" x14ac:dyDescent="0.35">
      <c r="B194" s="286" t="s">
        <v>20730</v>
      </c>
      <c r="C194" s="283">
        <v>1</v>
      </c>
    </row>
    <row r="195" spans="2:3" ht="21" x14ac:dyDescent="0.35">
      <c r="B195" s="286" t="s">
        <v>20737</v>
      </c>
      <c r="C195" s="283">
        <v>2</v>
      </c>
    </row>
    <row r="196" spans="2:3" ht="21" x14ac:dyDescent="0.35">
      <c r="B196" s="285">
        <v>1029</v>
      </c>
      <c r="C196" s="283"/>
    </row>
    <row r="197" spans="2:3" ht="21" x14ac:dyDescent="0.35">
      <c r="B197" s="286" t="s">
        <v>20702</v>
      </c>
      <c r="C197" s="283">
        <v>1</v>
      </c>
    </row>
    <row r="198" spans="2:3" ht="21" x14ac:dyDescent="0.35">
      <c r="B198" s="286" t="s">
        <v>20703</v>
      </c>
      <c r="C198" s="283">
        <v>1</v>
      </c>
    </row>
    <row r="199" spans="2:3" ht="21" x14ac:dyDescent="0.35">
      <c r="B199" s="286" t="s">
        <v>1071</v>
      </c>
      <c r="C199" s="283">
        <v>2</v>
      </c>
    </row>
    <row r="200" spans="2:3" ht="21" x14ac:dyDescent="0.35">
      <c r="B200" s="286" t="s">
        <v>20730</v>
      </c>
      <c r="C200" s="283">
        <v>1</v>
      </c>
    </row>
    <row r="201" spans="2:3" ht="21" x14ac:dyDescent="0.35">
      <c r="B201" s="286" t="s">
        <v>20118</v>
      </c>
      <c r="C201" s="283">
        <v>1</v>
      </c>
    </row>
    <row r="202" spans="2:3" ht="21" x14ac:dyDescent="0.35">
      <c r="B202" s="286" t="s">
        <v>326</v>
      </c>
      <c r="C202" s="283">
        <v>2</v>
      </c>
    </row>
    <row r="203" spans="2:3" ht="21" x14ac:dyDescent="0.35">
      <c r="B203" s="286" t="s">
        <v>853</v>
      </c>
      <c r="C203" s="283">
        <v>1</v>
      </c>
    </row>
    <row r="204" spans="2:3" ht="21" x14ac:dyDescent="0.35">
      <c r="B204" s="286" t="s">
        <v>19982</v>
      </c>
      <c r="C204" s="283">
        <v>2</v>
      </c>
    </row>
    <row r="205" spans="2:3" ht="21" x14ac:dyDescent="0.35">
      <c r="B205" s="286" t="s">
        <v>20296</v>
      </c>
      <c r="C205" s="283">
        <v>1</v>
      </c>
    </row>
    <row r="206" spans="2:3" ht="21" x14ac:dyDescent="0.35">
      <c r="B206" s="286" t="s">
        <v>20301</v>
      </c>
      <c r="C206" s="283">
        <v>1</v>
      </c>
    </row>
    <row r="207" spans="2:3" ht="21" x14ac:dyDescent="0.35">
      <c r="B207" s="286" t="s">
        <v>20722</v>
      </c>
      <c r="C207" s="283">
        <v>1</v>
      </c>
    </row>
    <row r="208" spans="2:3" ht="21" x14ac:dyDescent="0.35">
      <c r="B208" s="286" t="s">
        <v>20723</v>
      </c>
      <c r="C208" s="283">
        <v>1</v>
      </c>
    </row>
    <row r="209" spans="2:3" ht="21" x14ac:dyDescent="0.35">
      <c r="B209" s="286" t="s">
        <v>20734</v>
      </c>
      <c r="C209" s="283">
        <v>1</v>
      </c>
    </row>
    <row r="210" spans="2:3" ht="21" x14ac:dyDescent="0.35">
      <c r="B210" s="286" t="s">
        <v>20735</v>
      </c>
      <c r="C210" s="283">
        <v>1</v>
      </c>
    </row>
    <row r="211" spans="2:3" ht="21" x14ac:dyDescent="0.35">
      <c r="B211" s="286" t="s">
        <v>25951</v>
      </c>
      <c r="C211" s="283">
        <v>2</v>
      </c>
    </row>
    <row r="212" spans="2:3" ht="21" x14ac:dyDescent="0.35">
      <c r="B212" s="286" t="s">
        <v>25948</v>
      </c>
      <c r="C212" s="283">
        <v>1</v>
      </c>
    </row>
    <row r="213" spans="2:3" ht="21" x14ac:dyDescent="0.35">
      <c r="B213" s="286" t="s">
        <v>26093</v>
      </c>
      <c r="C213" s="283">
        <v>1</v>
      </c>
    </row>
    <row r="214" spans="2:3" ht="21" x14ac:dyDescent="0.35">
      <c r="B214" s="286" t="s">
        <v>26094</v>
      </c>
      <c r="C214" s="283">
        <v>1</v>
      </c>
    </row>
    <row r="215" spans="2:3" ht="21" x14ac:dyDescent="0.35">
      <c r="B215" s="286" t="s">
        <v>26096</v>
      </c>
      <c r="C215" s="283">
        <v>1</v>
      </c>
    </row>
    <row r="216" spans="2:3" ht="21" x14ac:dyDescent="0.35">
      <c r="B216" s="286" t="s">
        <v>26098</v>
      </c>
      <c r="C216" s="283">
        <v>1</v>
      </c>
    </row>
    <row r="217" spans="2:3" ht="21" x14ac:dyDescent="0.35">
      <c r="B217" s="286" t="s">
        <v>26099</v>
      </c>
      <c r="C217" s="283">
        <v>1</v>
      </c>
    </row>
    <row r="218" spans="2:3" ht="21" x14ac:dyDescent="0.35">
      <c r="B218" s="286" t="s">
        <v>26100</v>
      </c>
      <c r="C218" s="283">
        <v>1</v>
      </c>
    </row>
    <row r="219" spans="2:3" ht="21" x14ac:dyDescent="0.35">
      <c r="B219" s="286" t="s">
        <v>26101</v>
      </c>
      <c r="C219" s="283">
        <v>4</v>
      </c>
    </row>
    <row r="220" spans="2:3" ht="21" x14ac:dyDescent="0.35">
      <c r="B220" s="286" t="s">
        <v>26102</v>
      </c>
      <c r="C220" s="283">
        <v>1</v>
      </c>
    </row>
    <row r="221" spans="2:3" ht="21" x14ac:dyDescent="0.35">
      <c r="B221" s="285">
        <v>1030</v>
      </c>
      <c r="C221" s="283"/>
    </row>
    <row r="222" spans="2:3" ht="21" x14ac:dyDescent="0.35">
      <c r="B222" s="286" t="s">
        <v>25953</v>
      </c>
      <c r="C222" s="283">
        <v>2</v>
      </c>
    </row>
    <row r="223" spans="2:3" ht="21" x14ac:dyDescent="0.35">
      <c r="B223" s="286" t="s">
        <v>25949</v>
      </c>
      <c r="C223" s="283">
        <v>1</v>
      </c>
    </row>
    <row r="224" spans="2:3" ht="21" x14ac:dyDescent="0.35">
      <c r="B224" s="286" t="s">
        <v>25948</v>
      </c>
      <c r="C224" s="283">
        <v>1</v>
      </c>
    </row>
    <row r="225" spans="2:3" ht="21" x14ac:dyDescent="0.35">
      <c r="B225" s="286" t="s">
        <v>26024</v>
      </c>
      <c r="C225" s="283">
        <v>1</v>
      </c>
    </row>
    <row r="226" spans="2:3" ht="21" x14ac:dyDescent="0.35">
      <c r="B226" s="286" t="s">
        <v>26036</v>
      </c>
      <c r="C226" s="283">
        <v>1</v>
      </c>
    </row>
    <row r="227" spans="2:3" ht="21" x14ac:dyDescent="0.35">
      <c r="B227" s="286" t="s">
        <v>26019</v>
      </c>
      <c r="C227" s="283">
        <v>2</v>
      </c>
    </row>
    <row r="228" spans="2:3" ht="21" x14ac:dyDescent="0.35">
      <c r="B228" s="286" t="s">
        <v>26021</v>
      </c>
      <c r="C228" s="283">
        <v>1</v>
      </c>
    </row>
    <row r="229" spans="2:3" ht="21" x14ac:dyDescent="0.35">
      <c r="B229" s="286" t="s">
        <v>26035</v>
      </c>
      <c r="C229" s="283">
        <v>8</v>
      </c>
    </row>
    <row r="230" spans="2:3" ht="21" x14ac:dyDescent="0.35">
      <c r="B230" s="286" t="s">
        <v>26028</v>
      </c>
      <c r="C230" s="283">
        <v>4</v>
      </c>
    </row>
    <row r="231" spans="2:3" ht="21" x14ac:dyDescent="0.35">
      <c r="B231" s="286" t="s">
        <v>26020</v>
      </c>
      <c r="C231" s="283">
        <v>2</v>
      </c>
    </row>
    <row r="232" spans="2:3" ht="21" x14ac:dyDescent="0.35">
      <c r="B232" s="286" t="s">
        <v>26038</v>
      </c>
      <c r="C232" s="283">
        <v>1</v>
      </c>
    </row>
    <row r="233" spans="2:3" ht="21" x14ac:dyDescent="0.35">
      <c r="B233" s="286" t="s">
        <v>26032</v>
      </c>
      <c r="C233" s="283">
        <v>1</v>
      </c>
    </row>
    <row r="234" spans="2:3" ht="21" x14ac:dyDescent="0.35">
      <c r="B234" s="286" t="s">
        <v>26029</v>
      </c>
      <c r="C234" s="283">
        <v>2</v>
      </c>
    </row>
    <row r="235" spans="2:3" ht="21" x14ac:dyDescent="0.35">
      <c r="B235" s="286" t="s">
        <v>26018</v>
      </c>
      <c r="C235" s="283">
        <v>2</v>
      </c>
    </row>
    <row r="236" spans="2:3" ht="21" x14ac:dyDescent="0.35">
      <c r="B236" s="286" t="s">
        <v>26031</v>
      </c>
      <c r="C236" s="283">
        <v>1</v>
      </c>
    </row>
    <row r="237" spans="2:3" ht="21" x14ac:dyDescent="0.35">
      <c r="B237" s="286" t="s">
        <v>26022</v>
      </c>
      <c r="C237" s="283">
        <v>1</v>
      </c>
    </row>
    <row r="238" spans="2:3" ht="21" x14ac:dyDescent="0.35">
      <c r="B238" s="286" t="s">
        <v>26033</v>
      </c>
      <c r="C238" s="283">
        <v>1</v>
      </c>
    </row>
    <row r="239" spans="2:3" ht="21" x14ac:dyDescent="0.35">
      <c r="B239" s="286" t="s">
        <v>26040</v>
      </c>
      <c r="C239" s="283">
        <v>1</v>
      </c>
    </row>
    <row r="240" spans="2:3" ht="21" x14ac:dyDescent="0.35">
      <c r="B240" s="286" t="s">
        <v>26037</v>
      </c>
      <c r="C240" s="283">
        <v>1</v>
      </c>
    </row>
    <row r="241" spans="2:3" ht="21" x14ac:dyDescent="0.35">
      <c r="B241" s="286" t="s">
        <v>26030</v>
      </c>
      <c r="C241" s="283">
        <v>1</v>
      </c>
    </row>
    <row r="242" spans="2:3" ht="21" x14ac:dyDescent="0.35">
      <c r="B242" s="286" t="s">
        <v>26034</v>
      </c>
      <c r="C242" s="283">
        <v>1</v>
      </c>
    </row>
    <row r="243" spans="2:3" ht="21" x14ac:dyDescent="0.35">
      <c r="B243" s="286" t="s">
        <v>26041</v>
      </c>
      <c r="C243" s="283">
        <v>1</v>
      </c>
    </row>
    <row r="244" spans="2:3" ht="21" x14ac:dyDescent="0.35">
      <c r="B244" s="286" t="s">
        <v>26042</v>
      </c>
      <c r="C244" s="283">
        <v>1</v>
      </c>
    </row>
    <row r="245" spans="2:3" ht="21" x14ac:dyDescent="0.35">
      <c r="B245" s="286" t="s">
        <v>26023</v>
      </c>
      <c r="C245" s="283">
        <v>1</v>
      </c>
    </row>
    <row r="246" spans="2:3" ht="21" x14ac:dyDescent="0.35">
      <c r="B246" s="286" t="s">
        <v>26039</v>
      </c>
      <c r="C246" s="283">
        <v>1</v>
      </c>
    </row>
    <row r="247" spans="2:3" ht="21" x14ac:dyDescent="0.35">
      <c r="B247" s="286" t="s">
        <v>26073</v>
      </c>
      <c r="C247" s="283">
        <v>1</v>
      </c>
    </row>
    <row r="248" spans="2:3" ht="21" x14ac:dyDescent="0.35">
      <c r="B248" s="285">
        <v>1034</v>
      </c>
      <c r="C248" s="283"/>
    </row>
    <row r="249" spans="2:3" ht="21" x14ac:dyDescent="0.35">
      <c r="B249" s="286" t="s">
        <v>20271</v>
      </c>
      <c r="C249" s="283">
        <v>6</v>
      </c>
    </row>
    <row r="250" spans="2:3" ht="21" x14ac:dyDescent="0.35">
      <c r="B250" s="286" t="s">
        <v>20297</v>
      </c>
      <c r="C250" s="283">
        <v>4</v>
      </c>
    </row>
    <row r="251" spans="2:3" ht="21" x14ac:dyDescent="0.35">
      <c r="B251" s="286" t="s">
        <v>20298</v>
      </c>
      <c r="C251" s="283">
        <v>4</v>
      </c>
    </row>
    <row r="252" spans="2:3" ht="21" x14ac:dyDescent="0.35">
      <c r="B252" s="285">
        <v>1035</v>
      </c>
      <c r="C252" s="283"/>
    </row>
    <row r="253" spans="2:3" ht="21" x14ac:dyDescent="0.35">
      <c r="B253" s="286" t="s">
        <v>1078</v>
      </c>
      <c r="C253" s="283">
        <v>1</v>
      </c>
    </row>
    <row r="254" spans="2:3" ht="21" x14ac:dyDescent="0.35">
      <c r="B254" s="286" t="s">
        <v>20737</v>
      </c>
      <c r="C254" s="283">
        <v>2</v>
      </c>
    </row>
    <row r="255" spans="2:3" ht="21" x14ac:dyDescent="0.35">
      <c r="B255" s="285">
        <v>1036</v>
      </c>
      <c r="C255" s="283"/>
    </row>
    <row r="256" spans="2:3" ht="21" x14ac:dyDescent="0.35">
      <c r="B256" s="286" t="s">
        <v>20702</v>
      </c>
      <c r="C256" s="283">
        <v>1</v>
      </c>
    </row>
    <row r="257" spans="2:3" ht="21" x14ac:dyDescent="0.35">
      <c r="B257" s="286" t="s">
        <v>20703</v>
      </c>
      <c r="C257" s="283">
        <v>1</v>
      </c>
    </row>
    <row r="258" spans="2:3" ht="21" x14ac:dyDescent="0.35">
      <c r="B258" s="286" t="s">
        <v>20870</v>
      </c>
      <c r="C258" s="283">
        <v>6</v>
      </c>
    </row>
    <row r="259" spans="2:3" ht="21" x14ac:dyDescent="0.35">
      <c r="B259" s="286" t="s">
        <v>20117</v>
      </c>
      <c r="C259" s="283">
        <v>1</v>
      </c>
    </row>
    <row r="260" spans="2:3" ht="21" x14ac:dyDescent="0.35">
      <c r="B260" s="286" t="s">
        <v>819</v>
      </c>
      <c r="C260" s="283">
        <v>1</v>
      </c>
    </row>
    <row r="261" spans="2:3" ht="21" x14ac:dyDescent="0.35">
      <c r="B261" s="286" t="s">
        <v>1071</v>
      </c>
      <c r="C261" s="283">
        <v>1</v>
      </c>
    </row>
    <row r="262" spans="2:3" ht="21" x14ac:dyDescent="0.35">
      <c r="B262" s="286" t="s">
        <v>20873</v>
      </c>
      <c r="C262" s="283">
        <v>6</v>
      </c>
    </row>
    <row r="263" spans="2:3" ht="21" x14ac:dyDescent="0.35">
      <c r="B263" s="286" t="s">
        <v>20719</v>
      </c>
      <c r="C263" s="283">
        <v>1</v>
      </c>
    </row>
    <row r="264" spans="2:3" ht="21" x14ac:dyDescent="0.35">
      <c r="B264" s="286" t="s">
        <v>20722</v>
      </c>
      <c r="C264" s="283">
        <v>1</v>
      </c>
    </row>
    <row r="265" spans="2:3" ht="21" x14ac:dyDescent="0.35">
      <c r="B265" s="286" t="s">
        <v>20723</v>
      </c>
      <c r="C265" s="283">
        <v>1</v>
      </c>
    </row>
    <row r="266" spans="2:3" ht="21" x14ac:dyDescent="0.35">
      <c r="B266" s="285">
        <v>1038</v>
      </c>
      <c r="C266" s="283"/>
    </row>
    <row r="267" spans="2:3" ht="21" x14ac:dyDescent="0.35">
      <c r="B267" s="286" t="s">
        <v>20506</v>
      </c>
      <c r="C267" s="283">
        <v>1</v>
      </c>
    </row>
    <row r="268" spans="2:3" ht="21" x14ac:dyDescent="0.35">
      <c r="B268" s="285">
        <v>1042</v>
      </c>
      <c r="C268" s="283"/>
    </row>
    <row r="269" spans="2:3" ht="21" x14ac:dyDescent="0.35">
      <c r="B269" s="286" t="s">
        <v>20363</v>
      </c>
      <c r="C269" s="283">
        <v>2</v>
      </c>
    </row>
    <row r="270" spans="2:3" ht="21" x14ac:dyDescent="0.35">
      <c r="B270" s="285">
        <v>1047</v>
      </c>
      <c r="C270" s="283"/>
    </row>
    <row r="271" spans="2:3" ht="21" x14ac:dyDescent="0.35">
      <c r="B271" s="286" t="s">
        <v>25933</v>
      </c>
      <c r="C271" s="283">
        <v>1</v>
      </c>
    </row>
    <row r="272" spans="2:3" ht="21" x14ac:dyDescent="0.35">
      <c r="B272" s="286" t="s">
        <v>25931</v>
      </c>
      <c r="C272" s="283">
        <v>1</v>
      </c>
    </row>
    <row r="273" spans="2:3" ht="21" x14ac:dyDescent="0.35">
      <c r="B273" s="286" t="s">
        <v>25932</v>
      </c>
      <c r="C273" s="283">
        <v>2</v>
      </c>
    </row>
    <row r="274" spans="2:3" ht="21" x14ac:dyDescent="0.35">
      <c r="B274" s="286" t="s">
        <v>26052</v>
      </c>
      <c r="C274" s="283">
        <v>1</v>
      </c>
    </row>
    <row r="275" spans="2:3" ht="21" x14ac:dyDescent="0.35">
      <c r="B275" s="286" t="s">
        <v>26053</v>
      </c>
      <c r="C275" s="283">
        <v>1</v>
      </c>
    </row>
    <row r="276" spans="2:3" ht="21" x14ac:dyDescent="0.35">
      <c r="B276" s="286" t="s">
        <v>26054</v>
      </c>
      <c r="C276" s="283">
        <v>1</v>
      </c>
    </row>
    <row r="277" spans="2:3" ht="21" x14ac:dyDescent="0.35">
      <c r="B277" s="286" t="s">
        <v>26055</v>
      </c>
      <c r="C277" s="283">
        <v>1</v>
      </c>
    </row>
    <row r="278" spans="2:3" ht="21" x14ac:dyDescent="0.35">
      <c r="B278" s="286" t="s">
        <v>26056</v>
      </c>
      <c r="C278" s="283">
        <v>1</v>
      </c>
    </row>
    <row r="279" spans="2:3" ht="21" x14ac:dyDescent="0.35">
      <c r="B279" s="286" t="s">
        <v>26057</v>
      </c>
      <c r="C279" s="283">
        <v>1</v>
      </c>
    </row>
    <row r="280" spans="2:3" ht="21" x14ac:dyDescent="0.35">
      <c r="B280" s="286" t="s">
        <v>26058</v>
      </c>
      <c r="C280" s="283">
        <v>1</v>
      </c>
    </row>
    <row r="281" spans="2:3" ht="21" x14ac:dyDescent="0.35">
      <c r="B281" s="286" t="s">
        <v>26059</v>
      </c>
      <c r="C281" s="283">
        <v>1</v>
      </c>
    </row>
    <row r="282" spans="2:3" ht="21" x14ac:dyDescent="0.35">
      <c r="B282" s="286" t="s">
        <v>26060</v>
      </c>
      <c r="C282" s="283">
        <v>1</v>
      </c>
    </row>
    <row r="283" spans="2:3" ht="21" x14ac:dyDescent="0.35">
      <c r="B283" s="286" t="s">
        <v>26061</v>
      </c>
      <c r="C283" s="283">
        <v>2</v>
      </c>
    </row>
    <row r="284" spans="2:3" ht="21" x14ac:dyDescent="0.35">
      <c r="B284" s="286" t="s">
        <v>26062</v>
      </c>
      <c r="C284" s="283">
        <v>2</v>
      </c>
    </row>
    <row r="285" spans="2:3" ht="21" x14ac:dyDescent="0.35">
      <c r="B285" s="286" t="s">
        <v>26063</v>
      </c>
      <c r="C285" s="283">
        <v>1</v>
      </c>
    </row>
    <row r="286" spans="2:3" ht="21" x14ac:dyDescent="0.35">
      <c r="B286" s="286" t="s">
        <v>26064</v>
      </c>
      <c r="C286" s="283">
        <v>1</v>
      </c>
    </row>
    <row r="287" spans="2:3" ht="21" x14ac:dyDescent="0.35">
      <c r="B287" s="286" t="s">
        <v>26065</v>
      </c>
      <c r="C287" s="283">
        <v>1</v>
      </c>
    </row>
    <row r="288" spans="2:3" ht="21" x14ac:dyDescent="0.35">
      <c r="B288" s="286" t="s">
        <v>26066</v>
      </c>
      <c r="C288" s="283">
        <v>1</v>
      </c>
    </row>
    <row r="289" spans="2:3" ht="21" x14ac:dyDescent="0.35">
      <c r="B289" s="286" t="s">
        <v>26067</v>
      </c>
      <c r="C289" s="283">
        <v>1</v>
      </c>
    </row>
    <row r="290" spans="2:3" ht="21" x14ac:dyDescent="0.35">
      <c r="B290" s="286" t="s">
        <v>26068</v>
      </c>
      <c r="C290" s="283">
        <v>1</v>
      </c>
    </row>
    <row r="291" spans="2:3" ht="21" x14ac:dyDescent="0.35">
      <c r="B291" s="286" t="s">
        <v>26069</v>
      </c>
      <c r="C291" s="283">
        <v>1</v>
      </c>
    </row>
    <row r="292" spans="2:3" ht="21" x14ac:dyDescent="0.35">
      <c r="B292" s="286" t="s">
        <v>26070</v>
      </c>
      <c r="C292" s="283">
        <v>1</v>
      </c>
    </row>
    <row r="293" spans="2:3" ht="21" x14ac:dyDescent="0.35">
      <c r="B293" s="286" t="s">
        <v>26071</v>
      </c>
      <c r="C293" s="283">
        <v>1</v>
      </c>
    </row>
    <row r="294" spans="2:3" ht="21" x14ac:dyDescent="0.35">
      <c r="B294" s="286" t="s">
        <v>26072</v>
      </c>
      <c r="C294" s="283">
        <v>1</v>
      </c>
    </row>
    <row r="295" spans="2:3" ht="21" x14ac:dyDescent="0.35">
      <c r="B295" s="285">
        <v>1048</v>
      </c>
      <c r="C295" s="283"/>
    </row>
    <row r="296" spans="2:3" ht="21" x14ac:dyDescent="0.35">
      <c r="B296" s="286" t="s">
        <v>20385</v>
      </c>
      <c r="C296" s="283">
        <v>1</v>
      </c>
    </row>
    <row r="297" spans="2:3" ht="21" x14ac:dyDescent="0.35">
      <c r="B297" s="285">
        <v>1054</v>
      </c>
      <c r="C297" s="283"/>
    </row>
    <row r="298" spans="2:3" ht="21" x14ac:dyDescent="0.35">
      <c r="B298" s="286" t="s">
        <v>26011</v>
      </c>
      <c r="C298" s="283">
        <v>1</v>
      </c>
    </row>
    <row r="299" spans="2:3" ht="21" x14ac:dyDescent="0.35">
      <c r="B299" s="285">
        <v>1055</v>
      </c>
      <c r="C299" s="283"/>
    </row>
    <row r="300" spans="2:3" ht="21" x14ac:dyDescent="0.35">
      <c r="B300" s="286" t="s">
        <v>20343</v>
      </c>
      <c r="C300" s="283">
        <v>3</v>
      </c>
    </row>
    <row r="301" spans="2:3" ht="21" x14ac:dyDescent="0.35">
      <c r="B301" s="286" t="s">
        <v>20866</v>
      </c>
      <c r="C301" s="283">
        <v>10</v>
      </c>
    </row>
    <row r="302" spans="2:3" ht="21" x14ac:dyDescent="0.35">
      <c r="B302" s="286" t="s">
        <v>20867</v>
      </c>
      <c r="C302" s="283">
        <v>2</v>
      </c>
    </row>
    <row r="303" spans="2:3" ht="21" x14ac:dyDescent="0.35">
      <c r="B303" s="285">
        <v>1091</v>
      </c>
      <c r="C303" s="283"/>
    </row>
    <row r="304" spans="2:3" ht="21" x14ac:dyDescent="0.35">
      <c r="B304" s="286" t="s">
        <v>20268</v>
      </c>
      <c r="C304" s="283">
        <v>2</v>
      </c>
    </row>
    <row r="305" spans="2:3" ht="21" x14ac:dyDescent="0.35">
      <c r="B305" s="286" t="s">
        <v>20274</v>
      </c>
      <c r="C305" s="283">
        <v>2</v>
      </c>
    </row>
    <row r="306" spans="2:3" ht="21" x14ac:dyDescent="0.35">
      <c r="B306" s="285">
        <v>1094</v>
      </c>
      <c r="C306" s="283"/>
    </row>
    <row r="307" spans="2:3" ht="21" x14ac:dyDescent="0.35">
      <c r="B307" s="286" t="s">
        <v>26089</v>
      </c>
      <c r="C307" s="283">
        <v>1</v>
      </c>
    </row>
    <row r="308" spans="2:3" ht="21" x14ac:dyDescent="0.35">
      <c r="B308" s="286" t="s">
        <v>26091</v>
      </c>
      <c r="C308" s="283">
        <v>2</v>
      </c>
    </row>
    <row r="309" spans="2:3" ht="21" x14ac:dyDescent="0.35">
      <c r="B309" s="286" t="s">
        <v>26095</v>
      </c>
      <c r="C309" s="283">
        <v>1</v>
      </c>
    </row>
    <row r="310" spans="2:3" ht="21" x14ac:dyDescent="0.35">
      <c r="B310" s="286" t="s">
        <v>26103</v>
      </c>
      <c r="C310" s="283">
        <v>1</v>
      </c>
    </row>
    <row r="311" spans="2:3" ht="21" x14ac:dyDescent="0.35">
      <c r="B311" s="286" t="s">
        <v>26104</v>
      </c>
      <c r="C311" s="283">
        <v>1</v>
      </c>
    </row>
    <row r="312" spans="2:3" ht="21" x14ac:dyDescent="0.35">
      <c r="B312" s="286" t="s">
        <v>26105</v>
      </c>
      <c r="C312" s="283">
        <v>1</v>
      </c>
    </row>
    <row r="313" spans="2:3" ht="21" x14ac:dyDescent="0.35">
      <c r="B313" s="286" t="s">
        <v>26106</v>
      </c>
      <c r="C313" s="283">
        <v>3</v>
      </c>
    </row>
    <row r="314" spans="2:3" ht="21" x14ac:dyDescent="0.35">
      <c r="B314" s="286" t="s">
        <v>26107</v>
      </c>
      <c r="C314" s="283">
        <v>1</v>
      </c>
    </row>
    <row r="315" spans="2:3" ht="21" x14ac:dyDescent="0.35">
      <c r="B315" s="286" t="s">
        <v>26108</v>
      </c>
      <c r="C315" s="283">
        <v>1</v>
      </c>
    </row>
    <row r="316" spans="2:3" ht="21" x14ac:dyDescent="0.35">
      <c r="B316" s="286" t="s">
        <v>26109</v>
      </c>
      <c r="C316" s="283">
        <v>1</v>
      </c>
    </row>
    <row r="317" spans="2:3" ht="21" x14ac:dyDescent="0.35">
      <c r="B317" s="286" t="s">
        <v>26110</v>
      </c>
      <c r="C317" s="283">
        <v>1</v>
      </c>
    </row>
    <row r="318" spans="2:3" ht="21" x14ac:dyDescent="0.35">
      <c r="B318" s="286" t="s">
        <v>26111</v>
      </c>
      <c r="C318" s="283">
        <v>1</v>
      </c>
    </row>
    <row r="319" spans="2:3" ht="21" x14ac:dyDescent="0.35">
      <c r="B319" s="286" t="s">
        <v>26112</v>
      </c>
      <c r="C319" s="283">
        <v>2</v>
      </c>
    </row>
    <row r="320" spans="2:3" ht="21" x14ac:dyDescent="0.35">
      <c r="B320" s="286" t="s">
        <v>26113</v>
      </c>
      <c r="C320" s="283">
        <v>2</v>
      </c>
    </row>
    <row r="321" spans="2:3" ht="21" x14ac:dyDescent="0.35">
      <c r="B321" s="286" t="s">
        <v>26114</v>
      </c>
      <c r="C321" s="283">
        <v>2</v>
      </c>
    </row>
    <row r="322" spans="2:3" ht="21" x14ac:dyDescent="0.35">
      <c r="B322" s="286" t="s">
        <v>26115</v>
      </c>
      <c r="C322" s="283">
        <v>1</v>
      </c>
    </row>
    <row r="323" spans="2:3" ht="21" x14ac:dyDescent="0.35">
      <c r="B323" s="286" t="s">
        <v>26116</v>
      </c>
      <c r="C323" s="283">
        <v>1</v>
      </c>
    </row>
    <row r="324" spans="2:3" ht="21" x14ac:dyDescent="0.35">
      <c r="B324" s="286" t="s">
        <v>26117</v>
      </c>
      <c r="C324" s="283">
        <v>1</v>
      </c>
    </row>
    <row r="325" spans="2:3" ht="21" x14ac:dyDescent="0.35">
      <c r="B325" s="286" t="s">
        <v>26118</v>
      </c>
      <c r="C325" s="283">
        <v>3</v>
      </c>
    </row>
    <row r="326" spans="2:3" ht="21" x14ac:dyDescent="0.35">
      <c r="B326" s="286" t="s">
        <v>26119</v>
      </c>
      <c r="C326" s="283">
        <v>1</v>
      </c>
    </row>
    <row r="327" spans="2:3" ht="21" x14ac:dyDescent="0.35">
      <c r="B327" s="285">
        <v>1098</v>
      </c>
      <c r="C327" s="283"/>
    </row>
    <row r="328" spans="2:3" ht="21" x14ac:dyDescent="0.35">
      <c r="B328" s="286" t="s">
        <v>26078</v>
      </c>
      <c r="C328" s="283">
        <v>2</v>
      </c>
    </row>
    <row r="329" spans="2:3" ht="21" x14ac:dyDescent="0.35">
      <c r="B329" s="285">
        <v>1106</v>
      </c>
      <c r="C329" s="283"/>
    </row>
    <row r="330" spans="2:3" ht="21" x14ac:dyDescent="0.35">
      <c r="B330" s="286" t="s">
        <v>1021</v>
      </c>
      <c r="C330" s="283">
        <v>1</v>
      </c>
    </row>
    <row r="331" spans="2:3" ht="21" x14ac:dyDescent="0.35">
      <c r="B331" s="285" t="s">
        <v>20247</v>
      </c>
      <c r="C331" s="283"/>
    </row>
    <row r="332" spans="2:3" ht="21" x14ac:dyDescent="0.35">
      <c r="B332" s="286" t="s">
        <v>20478</v>
      </c>
      <c r="C332" s="283">
        <v>3</v>
      </c>
    </row>
    <row r="333" spans="2:3" ht="21" x14ac:dyDescent="0.35">
      <c r="B333" s="286" t="s">
        <v>20431</v>
      </c>
      <c r="C333" s="283">
        <v>3</v>
      </c>
    </row>
    <row r="334" spans="2:3" ht="21" x14ac:dyDescent="0.35">
      <c r="B334" s="286" t="s">
        <v>20483</v>
      </c>
      <c r="C334" s="283">
        <v>4</v>
      </c>
    </row>
    <row r="335" spans="2:3" ht="21" x14ac:dyDescent="0.35">
      <c r="B335" s="286" t="s">
        <v>20331</v>
      </c>
      <c r="C335" s="283">
        <v>14</v>
      </c>
    </row>
    <row r="336" spans="2:3" ht="21" x14ac:dyDescent="0.35">
      <c r="B336" s="286" t="s">
        <v>20495</v>
      </c>
      <c r="C336" s="283">
        <v>3</v>
      </c>
    </row>
    <row r="337" spans="2:3" ht="21" x14ac:dyDescent="0.35">
      <c r="B337" s="286" t="s">
        <v>20496</v>
      </c>
      <c r="C337" s="283">
        <v>2</v>
      </c>
    </row>
    <row r="338" spans="2:3" ht="21" x14ac:dyDescent="0.35">
      <c r="B338" s="286" t="s">
        <v>20768</v>
      </c>
      <c r="C338" s="283">
        <v>35</v>
      </c>
    </row>
    <row r="339" spans="2:3" ht="21" x14ac:dyDescent="0.35">
      <c r="B339" s="286" t="s">
        <v>20980</v>
      </c>
      <c r="C339" s="283">
        <v>6</v>
      </c>
    </row>
    <row r="340" spans="2:3" ht="21" x14ac:dyDescent="0.35">
      <c r="B340" s="284" t="s">
        <v>549</v>
      </c>
      <c r="C340" s="283"/>
    </row>
    <row r="341" spans="2:3" ht="21" x14ac:dyDescent="0.35">
      <c r="B341" s="285">
        <v>3008</v>
      </c>
      <c r="C341" s="283"/>
    </row>
    <row r="342" spans="2:3" ht="21" x14ac:dyDescent="0.35">
      <c r="B342" s="286" t="s">
        <v>353</v>
      </c>
      <c r="C342" s="283">
        <v>2</v>
      </c>
    </row>
    <row r="343" spans="2:3" ht="21" x14ac:dyDescent="0.35">
      <c r="B343" s="285">
        <v>3014</v>
      </c>
      <c r="C343" s="283"/>
    </row>
    <row r="344" spans="2:3" ht="21" x14ac:dyDescent="0.35">
      <c r="B344" s="286" t="s">
        <v>1237</v>
      </c>
      <c r="C344" s="283">
        <v>2</v>
      </c>
    </row>
    <row r="345" spans="2:3" ht="21" x14ac:dyDescent="0.35">
      <c r="B345" s="286" t="s">
        <v>1301</v>
      </c>
      <c r="C345" s="283">
        <v>1</v>
      </c>
    </row>
    <row r="346" spans="2:3" ht="21" x14ac:dyDescent="0.35">
      <c r="B346" s="286" t="s">
        <v>1335</v>
      </c>
      <c r="C346" s="283">
        <v>1</v>
      </c>
    </row>
    <row r="347" spans="2:3" ht="21" x14ac:dyDescent="0.35">
      <c r="B347" s="285">
        <v>3016</v>
      </c>
      <c r="C347" s="283"/>
    </row>
    <row r="348" spans="2:3" ht="21" x14ac:dyDescent="0.35">
      <c r="B348" s="286" t="s">
        <v>177</v>
      </c>
      <c r="C348" s="283">
        <v>4</v>
      </c>
    </row>
    <row r="349" spans="2:3" ht="21" x14ac:dyDescent="0.35">
      <c r="B349" s="286" t="s">
        <v>193</v>
      </c>
      <c r="C349" s="283">
        <v>1</v>
      </c>
    </row>
    <row r="350" spans="2:3" ht="21" x14ac:dyDescent="0.35">
      <c r="B350" s="286" t="s">
        <v>353</v>
      </c>
      <c r="C350" s="283">
        <v>2</v>
      </c>
    </row>
    <row r="351" spans="2:3" ht="21" x14ac:dyDescent="0.35">
      <c r="B351" s="285">
        <v>3020</v>
      </c>
      <c r="C351" s="283"/>
    </row>
    <row r="352" spans="2:3" ht="21" x14ac:dyDescent="0.35">
      <c r="B352" s="286" t="s">
        <v>153</v>
      </c>
      <c r="C352" s="283">
        <v>1</v>
      </c>
    </row>
    <row r="353" spans="2:3" ht="21" x14ac:dyDescent="0.35">
      <c r="B353" s="285">
        <v>3022</v>
      </c>
      <c r="C353" s="283"/>
    </row>
    <row r="354" spans="2:3" ht="21" x14ac:dyDescent="0.35">
      <c r="B354" s="286" t="s">
        <v>193</v>
      </c>
      <c r="C354" s="283">
        <v>1</v>
      </c>
    </row>
    <row r="355" spans="2:3" ht="21" x14ac:dyDescent="0.35">
      <c r="B355" s="285">
        <v>3026</v>
      </c>
      <c r="C355" s="283"/>
    </row>
    <row r="356" spans="2:3" ht="21" x14ac:dyDescent="0.35">
      <c r="B356" s="286" t="s">
        <v>19868</v>
      </c>
      <c r="C356" s="283">
        <v>3</v>
      </c>
    </row>
    <row r="357" spans="2:3" ht="21" x14ac:dyDescent="0.35">
      <c r="B357" s="286" t="s">
        <v>19870</v>
      </c>
      <c r="C357" s="283">
        <v>1</v>
      </c>
    </row>
    <row r="358" spans="2:3" ht="21" x14ac:dyDescent="0.35">
      <c r="B358" s="285">
        <v>3027</v>
      </c>
      <c r="C358" s="283"/>
    </row>
    <row r="359" spans="2:3" ht="21" x14ac:dyDescent="0.35">
      <c r="B359" s="286" t="s">
        <v>387</v>
      </c>
      <c r="C359" s="283">
        <v>1</v>
      </c>
    </row>
    <row r="360" spans="2:3" ht="21" x14ac:dyDescent="0.35">
      <c r="B360" s="286" t="s">
        <v>1053</v>
      </c>
      <c r="C360" s="283">
        <v>8</v>
      </c>
    </row>
    <row r="361" spans="2:3" ht="21" x14ac:dyDescent="0.35">
      <c r="B361" s="286" t="s">
        <v>193</v>
      </c>
      <c r="C361" s="283">
        <v>1</v>
      </c>
    </row>
    <row r="362" spans="2:3" ht="21" x14ac:dyDescent="0.35">
      <c r="B362" s="286" t="s">
        <v>353</v>
      </c>
      <c r="C362" s="283">
        <v>2</v>
      </c>
    </row>
    <row r="363" spans="2:3" ht="21" x14ac:dyDescent="0.35">
      <c r="B363" s="285">
        <v>3028</v>
      </c>
      <c r="C363" s="283"/>
    </row>
    <row r="364" spans="2:3" ht="21" x14ac:dyDescent="0.35">
      <c r="B364" s="286" t="s">
        <v>19843</v>
      </c>
      <c r="C364" s="283">
        <v>1</v>
      </c>
    </row>
    <row r="365" spans="2:3" ht="21" x14ac:dyDescent="0.35">
      <c r="B365" s="286" t="s">
        <v>390</v>
      </c>
      <c r="C365" s="283">
        <v>1</v>
      </c>
    </row>
    <row r="366" spans="2:3" ht="21" x14ac:dyDescent="0.35">
      <c r="B366" s="286" t="s">
        <v>26084</v>
      </c>
      <c r="C366" s="283">
        <v>1</v>
      </c>
    </row>
    <row r="367" spans="2:3" ht="21" x14ac:dyDescent="0.35">
      <c r="B367" s="285">
        <v>3029</v>
      </c>
      <c r="C367" s="283"/>
    </row>
    <row r="368" spans="2:3" ht="21" x14ac:dyDescent="0.35">
      <c r="B368" s="286" t="s">
        <v>1171</v>
      </c>
      <c r="C368" s="283">
        <v>1</v>
      </c>
    </row>
    <row r="369" spans="2:3" ht="21" x14ac:dyDescent="0.35">
      <c r="B369" s="286" t="s">
        <v>1174</v>
      </c>
      <c r="C369" s="283">
        <v>1</v>
      </c>
    </row>
    <row r="370" spans="2:3" ht="21" x14ac:dyDescent="0.35">
      <c r="B370" s="286" t="s">
        <v>1186</v>
      </c>
      <c r="C370" s="283">
        <v>1</v>
      </c>
    </row>
    <row r="371" spans="2:3" ht="21" x14ac:dyDescent="0.35">
      <c r="B371" s="286" t="s">
        <v>1187</v>
      </c>
      <c r="C371" s="283">
        <v>1</v>
      </c>
    </row>
    <row r="372" spans="2:3" ht="21" x14ac:dyDescent="0.35">
      <c r="B372" s="286" t="s">
        <v>1188</v>
      </c>
      <c r="C372" s="283">
        <v>1</v>
      </c>
    </row>
    <row r="373" spans="2:3" ht="21" x14ac:dyDescent="0.35">
      <c r="B373" s="286" t="s">
        <v>1194</v>
      </c>
      <c r="C373" s="283">
        <v>1</v>
      </c>
    </row>
    <row r="374" spans="2:3" ht="21" x14ac:dyDescent="0.35">
      <c r="B374" s="286" t="s">
        <v>1212</v>
      </c>
      <c r="C374" s="283">
        <v>1</v>
      </c>
    </row>
    <row r="375" spans="2:3" ht="21" x14ac:dyDescent="0.35">
      <c r="B375" s="286" t="s">
        <v>193</v>
      </c>
      <c r="C375" s="283">
        <v>1</v>
      </c>
    </row>
    <row r="376" spans="2:3" ht="21" x14ac:dyDescent="0.35">
      <c r="B376" s="286" t="s">
        <v>1356</v>
      </c>
      <c r="C376" s="283">
        <v>2</v>
      </c>
    </row>
    <row r="377" spans="2:3" ht="21" x14ac:dyDescent="0.35">
      <c r="B377" s="285">
        <v>3030</v>
      </c>
      <c r="C377" s="283"/>
    </row>
    <row r="378" spans="2:3" ht="21" x14ac:dyDescent="0.35">
      <c r="B378" s="286" t="s">
        <v>1076</v>
      </c>
      <c r="C378" s="283">
        <v>8</v>
      </c>
    </row>
    <row r="379" spans="2:3" ht="21" x14ac:dyDescent="0.35">
      <c r="B379" s="286" t="s">
        <v>20888</v>
      </c>
      <c r="C379" s="283">
        <v>1</v>
      </c>
    </row>
    <row r="380" spans="2:3" ht="21" x14ac:dyDescent="0.35">
      <c r="B380" s="286" t="s">
        <v>20889</v>
      </c>
      <c r="C380" s="283">
        <v>1</v>
      </c>
    </row>
    <row r="381" spans="2:3" ht="21" x14ac:dyDescent="0.35">
      <c r="B381" s="285" t="s">
        <v>1091</v>
      </c>
      <c r="C381" s="283"/>
    </row>
    <row r="382" spans="2:3" ht="21" x14ac:dyDescent="0.35">
      <c r="B382" s="286" t="s">
        <v>393</v>
      </c>
      <c r="C382" s="283">
        <v>12</v>
      </c>
    </row>
    <row r="383" spans="2:3" ht="21" x14ac:dyDescent="0.35">
      <c r="B383" s="286" t="s">
        <v>1046</v>
      </c>
      <c r="C383" s="283">
        <v>50</v>
      </c>
    </row>
    <row r="384" spans="2:3" ht="21" x14ac:dyDescent="0.35">
      <c r="B384" s="286" t="s">
        <v>1047</v>
      </c>
      <c r="C384" s="283">
        <v>8</v>
      </c>
    </row>
    <row r="385" spans="2:3" ht="21" x14ac:dyDescent="0.35">
      <c r="B385" s="286" t="s">
        <v>1048</v>
      </c>
      <c r="C385" s="283">
        <v>12</v>
      </c>
    </row>
    <row r="386" spans="2:3" ht="21" x14ac:dyDescent="0.35">
      <c r="B386" s="286" t="s">
        <v>1049</v>
      </c>
      <c r="C386" s="283">
        <v>2</v>
      </c>
    </row>
    <row r="387" spans="2:3" ht="21" x14ac:dyDescent="0.35">
      <c r="B387" s="286" t="s">
        <v>1050</v>
      </c>
      <c r="C387" s="283">
        <v>4</v>
      </c>
    </row>
    <row r="388" spans="2:3" ht="21" x14ac:dyDescent="0.35">
      <c r="B388" s="286" t="s">
        <v>1051</v>
      </c>
      <c r="C388" s="283">
        <v>2</v>
      </c>
    </row>
    <row r="389" spans="2:3" ht="21" x14ac:dyDescent="0.35">
      <c r="B389" s="286" t="s">
        <v>1052</v>
      </c>
      <c r="C389" s="283">
        <v>2</v>
      </c>
    </row>
    <row r="390" spans="2:3" ht="21" x14ac:dyDescent="0.35">
      <c r="B390" s="286" t="s">
        <v>1055</v>
      </c>
      <c r="C390" s="283">
        <v>4</v>
      </c>
    </row>
    <row r="391" spans="2:3" ht="21" x14ac:dyDescent="0.35">
      <c r="B391" s="286" t="s">
        <v>1059</v>
      </c>
      <c r="C391" s="283">
        <v>6</v>
      </c>
    </row>
    <row r="392" spans="2:3" ht="21" x14ac:dyDescent="0.35">
      <c r="B392" s="286" t="s">
        <v>1060</v>
      </c>
      <c r="C392" s="283">
        <v>50</v>
      </c>
    </row>
    <row r="393" spans="2:3" ht="21" x14ac:dyDescent="0.35">
      <c r="B393" s="286" t="s">
        <v>1061</v>
      </c>
      <c r="C393" s="283">
        <v>30</v>
      </c>
    </row>
    <row r="394" spans="2:3" ht="21" x14ac:dyDescent="0.35">
      <c r="B394" s="286" t="s">
        <v>1062</v>
      </c>
      <c r="C394" s="283">
        <v>1</v>
      </c>
    </row>
    <row r="395" spans="2:3" ht="21" x14ac:dyDescent="0.35">
      <c r="B395" s="286" t="s">
        <v>1095</v>
      </c>
      <c r="C395" s="283">
        <v>1</v>
      </c>
    </row>
    <row r="396" spans="2:3" ht="21" x14ac:dyDescent="0.35">
      <c r="B396" s="286" t="s">
        <v>1063</v>
      </c>
      <c r="C396" s="283">
        <v>1</v>
      </c>
    </row>
    <row r="397" spans="2:3" ht="21" x14ac:dyDescent="0.35">
      <c r="B397" s="286" t="s">
        <v>1064</v>
      </c>
      <c r="C397" s="283">
        <v>5</v>
      </c>
    </row>
    <row r="398" spans="2:3" ht="21" x14ac:dyDescent="0.35">
      <c r="B398" s="286" t="s">
        <v>1065</v>
      </c>
      <c r="C398" s="283">
        <v>10</v>
      </c>
    </row>
    <row r="399" spans="2:3" ht="21" x14ac:dyDescent="0.35">
      <c r="B399" s="285" t="s">
        <v>20085</v>
      </c>
      <c r="C399" s="283"/>
    </row>
    <row r="400" spans="2:3" ht="21" x14ac:dyDescent="0.35">
      <c r="B400" s="286" t="s">
        <v>20282</v>
      </c>
      <c r="C400" s="283">
        <v>1</v>
      </c>
    </row>
    <row r="401" spans="2:3" ht="21" x14ac:dyDescent="0.35">
      <c r="B401" s="286" t="s">
        <v>20940</v>
      </c>
      <c r="C401" s="283">
        <v>2</v>
      </c>
    </row>
    <row r="402" spans="2:3" ht="21" x14ac:dyDescent="0.35">
      <c r="B402" s="284" t="s">
        <v>550</v>
      </c>
      <c r="C402" s="283"/>
    </row>
    <row r="403" spans="2:3" ht="21" x14ac:dyDescent="0.35">
      <c r="B403" s="285">
        <v>5001</v>
      </c>
      <c r="C403" s="283"/>
    </row>
    <row r="404" spans="2:3" ht="21" x14ac:dyDescent="0.35">
      <c r="B404" s="286" t="s">
        <v>20427</v>
      </c>
      <c r="C404" s="283">
        <v>1</v>
      </c>
    </row>
    <row r="405" spans="2:3" ht="21" x14ac:dyDescent="0.35">
      <c r="B405" s="285">
        <v>5002</v>
      </c>
      <c r="C405" s="283"/>
    </row>
    <row r="406" spans="2:3" ht="21" x14ac:dyDescent="0.35">
      <c r="B406" s="286" t="s">
        <v>20473</v>
      </c>
      <c r="C406" s="283">
        <v>4</v>
      </c>
    </row>
    <row r="407" spans="2:3" ht="21" x14ac:dyDescent="0.35">
      <c r="B407" s="286" t="s">
        <v>20475</v>
      </c>
      <c r="C407" s="283">
        <v>12</v>
      </c>
    </row>
    <row r="408" spans="2:3" ht="21" x14ac:dyDescent="0.35">
      <c r="B408" s="286" t="s">
        <v>20505</v>
      </c>
      <c r="C408" s="283">
        <v>6</v>
      </c>
    </row>
    <row r="409" spans="2:3" ht="21" x14ac:dyDescent="0.35">
      <c r="B409" s="285">
        <v>5003</v>
      </c>
      <c r="C409" s="283"/>
    </row>
    <row r="410" spans="2:3" ht="21" x14ac:dyDescent="0.35">
      <c r="B410" s="286" t="s">
        <v>20918</v>
      </c>
      <c r="C410" s="283">
        <v>6</v>
      </c>
    </row>
    <row r="411" spans="2:3" ht="21" x14ac:dyDescent="0.35">
      <c r="B411" s="286" t="s">
        <v>20485</v>
      </c>
      <c r="C411" s="283">
        <v>1</v>
      </c>
    </row>
    <row r="412" spans="2:3" ht="21" x14ac:dyDescent="0.35">
      <c r="B412" s="286" t="s">
        <v>20917</v>
      </c>
      <c r="C412" s="283">
        <v>2</v>
      </c>
    </row>
    <row r="413" spans="2:3" ht="21" x14ac:dyDescent="0.35">
      <c r="B413" s="286" t="s">
        <v>20871</v>
      </c>
      <c r="C413" s="283">
        <v>4</v>
      </c>
    </row>
    <row r="414" spans="2:3" ht="21" x14ac:dyDescent="0.35">
      <c r="B414" s="286" t="s">
        <v>20872</v>
      </c>
      <c r="C414" s="283">
        <v>4</v>
      </c>
    </row>
    <row r="415" spans="2:3" ht="21" x14ac:dyDescent="0.35">
      <c r="B415" s="286" t="s">
        <v>20487</v>
      </c>
      <c r="C415" s="283">
        <v>4</v>
      </c>
    </row>
    <row r="416" spans="2:3" ht="21" x14ac:dyDescent="0.35">
      <c r="B416" s="286" t="s">
        <v>20357</v>
      </c>
      <c r="C416" s="283">
        <v>2</v>
      </c>
    </row>
    <row r="417" spans="2:3" ht="21" x14ac:dyDescent="0.35">
      <c r="B417" s="286" t="s">
        <v>20504</v>
      </c>
      <c r="C417" s="283">
        <v>2</v>
      </c>
    </row>
    <row r="418" spans="2:3" ht="21" x14ac:dyDescent="0.35">
      <c r="B418" s="286" t="s">
        <v>20751</v>
      </c>
      <c r="C418" s="283">
        <v>1</v>
      </c>
    </row>
    <row r="419" spans="2:3" ht="21" x14ac:dyDescent="0.35">
      <c r="B419" s="286" t="s">
        <v>20752</v>
      </c>
      <c r="C419" s="283">
        <v>1</v>
      </c>
    </row>
    <row r="420" spans="2:3" ht="21" x14ac:dyDescent="0.35">
      <c r="B420" s="286" t="s">
        <v>20753</v>
      </c>
      <c r="C420" s="283">
        <v>1</v>
      </c>
    </row>
    <row r="421" spans="2:3" ht="21" x14ac:dyDescent="0.35">
      <c r="B421" s="285">
        <v>5005</v>
      </c>
      <c r="C421" s="283"/>
    </row>
    <row r="422" spans="2:3" ht="21" x14ac:dyDescent="0.35">
      <c r="B422" s="286" t="s">
        <v>20255</v>
      </c>
      <c r="C422" s="283">
        <v>1</v>
      </c>
    </row>
    <row r="423" spans="2:3" ht="21" x14ac:dyDescent="0.35">
      <c r="B423" s="286" t="s">
        <v>20289</v>
      </c>
      <c r="C423" s="283">
        <v>10</v>
      </c>
    </row>
    <row r="424" spans="2:3" ht="21" x14ac:dyDescent="0.35">
      <c r="B424" s="286" t="s">
        <v>20353</v>
      </c>
      <c r="C424" s="283">
        <v>4</v>
      </c>
    </row>
    <row r="425" spans="2:3" ht="21" x14ac:dyDescent="0.35">
      <c r="B425" s="286" t="s">
        <v>20355</v>
      </c>
      <c r="C425" s="283">
        <v>3</v>
      </c>
    </row>
    <row r="426" spans="2:3" ht="21" x14ac:dyDescent="0.35">
      <c r="B426" s="286" t="s">
        <v>20679</v>
      </c>
      <c r="C426" s="283">
        <v>10</v>
      </c>
    </row>
    <row r="427" spans="2:3" ht="21" x14ac:dyDescent="0.35">
      <c r="B427" s="286" t="s">
        <v>20920</v>
      </c>
      <c r="C427" s="283">
        <v>10</v>
      </c>
    </row>
    <row r="428" spans="2:3" ht="21" x14ac:dyDescent="0.35">
      <c r="B428" s="286" t="s">
        <v>20865</v>
      </c>
      <c r="C428" s="283">
        <v>12</v>
      </c>
    </row>
    <row r="429" spans="2:3" ht="21" x14ac:dyDescent="0.35">
      <c r="B429" s="286" t="s">
        <v>21018</v>
      </c>
      <c r="C429" s="283">
        <v>10</v>
      </c>
    </row>
    <row r="430" spans="2:3" ht="21" x14ac:dyDescent="0.35">
      <c r="B430" s="286" t="s">
        <v>21020</v>
      </c>
      <c r="C430" s="283">
        <v>2</v>
      </c>
    </row>
    <row r="431" spans="2:3" ht="21" x14ac:dyDescent="0.35">
      <c r="B431" s="286" t="s">
        <v>21021</v>
      </c>
      <c r="C431" s="283">
        <v>2</v>
      </c>
    </row>
    <row r="432" spans="2:3" ht="21" x14ac:dyDescent="0.35">
      <c r="B432" s="286" t="s">
        <v>21022</v>
      </c>
      <c r="C432" s="283">
        <v>2</v>
      </c>
    </row>
    <row r="433" spans="2:3" ht="21" x14ac:dyDescent="0.35">
      <c r="B433" s="285" t="s">
        <v>1090</v>
      </c>
      <c r="C433" s="283"/>
    </row>
    <row r="434" spans="2:3" ht="21" x14ac:dyDescent="0.35">
      <c r="B434" s="286" t="s">
        <v>20332</v>
      </c>
      <c r="C434" s="283">
        <v>4</v>
      </c>
    </row>
    <row r="435" spans="2:3" ht="21" x14ac:dyDescent="0.35">
      <c r="B435" s="286" t="s">
        <v>20333</v>
      </c>
      <c r="C435" s="283">
        <v>2</v>
      </c>
    </row>
    <row r="436" spans="2:3" ht="21" x14ac:dyDescent="0.35">
      <c r="B436" s="286" t="s">
        <v>20350</v>
      </c>
      <c r="C436" s="283">
        <v>2</v>
      </c>
    </row>
    <row r="437" spans="2:3" ht="21" x14ac:dyDescent="0.35">
      <c r="B437" s="286" t="s">
        <v>20351</v>
      </c>
      <c r="C437" s="283">
        <v>4</v>
      </c>
    </row>
    <row r="438" spans="2:3" ht="21" x14ac:dyDescent="0.35">
      <c r="B438" s="286" t="s">
        <v>20352</v>
      </c>
      <c r="C438" s="283">
        <v>2</v>
      </c>
    </row>
    <row r="439" spans="2:3" ht="21" x14ac:dyDescent="0.35">
      <c r="B439" s="286" t="s">
        <v>20884</v>
      </c>
      <c r="C439" s="283">
        <v>2</v>
      </c>
    </row>
    <row r="440" spans="2:3" ht="21" x14ac:dyDescent="0.35">
      <c r="B440" s="286" t="s">
        <v>20886</v>
      </c>
      <c r="C440" s="283">
        <v>2</v>
      </c>
    </row>
    <row r="441" spans="2:3" ht="21" x14ac:dyDescent="0.35">
      <c r="B441" s="286" t="s">
        <v>25928</v>
      </c>
      <c r="C441" s="283">
        <v>2</v>
      </c>
    </row>
    <row r="442" spans="2:3" ht="21" x14ac:dyDescent="0.35">
      <c r="B442" s="286" t="s">
        <v>25927</v>
      </c>
      <c r="C442" s="283">
        <v>3</v>
      </c>
    </row>
    <row r="443" spans="2:3" ht="21" x14ac:dyDescent="0.35">
      <c r="B443" s="285" t="s">
        <v>20246</v>
      </c>
      <c r="C443" s="283"/>
    </row>
    <row r="444" spans="2:3" ht="21" x14ac:dyDescent="0.35">
      <c r="B444" s="286" t="s">
        <v>20096</v>
      </c>
      <c r="C444" s="283">
        <v>10</v>
      </c>
    </row>
    <row r="445" spans="2:3" ht="21" x14ac:dyDescent="0.35">
      <c r="B445" s="286" t="s">
        <v>20348</v>
      </c>
      <c r="C445" s="283">
        <v>3</v>
      </c>
    </row>
    <row r="446" spans="2:3" ht="21" x14ac:dyDescent="0.35">
      <c r="B446" s="286" t="s">
        <v>20349</v>
      </c>
      <c r="C446" s="283">
        <v>1</v>
      </c>
    </row>
    <row r="447" spans="2:3" ht="21" x14ac:dyDescent="0.35">
      <c r="B447" s="284" t="s">
        <v>20692</v>
      </c>
      <c r="C447" s="283"/>
    </row>
    <row r="448" spans="2:3" ht="21" x14ac:dyDescent="0.35">
      <c r="B448" s="285" t="s">
        <v>20692</v>
      </c>
      <c r="C448" s="283"/>
    </row>
    <row r="449" spans="2:3" ht="21" x14ac:dyDescent="0.35">
      <c r="B449" s="286" t="s">
        <v>20420</v>
      </c>
      <c r="C449" s="283">
        <v>1045</v>
      </c>
    </row>
    <row r="450" spans="2:3" ht="21" x14ac:dyDescent="0.35">
      <c r="B450" s="286" t="s">
        <v>20685</v>
      </c>
      <c r="C450" s="283">
        <v>2</v>
      </c>
    </row>
    <row r="451" spans="2:3" ht="21" x14ac:dyDescent="0.35">
      <c r="B451" s="286" t="s">
        <v>20687</v>
      </c>
      <c r="C451" s="283">
        <v>100</v>
      </c>
    </row>
    <row r="452" spans="2:3" ht="21" x14ac:dyDescent="0.35">
      <c r="B452" s="286" t="s">
        <v>20689</v>
      </c>
      <c r="C452" s="283">
        <v>100</v>
      </c>
    </row>
    <row r="453" spans="2:3" ht="21" x14ac:dyDescent="0.35">
      <c r="B453" s="286" t="s">
        <v>20690</v>
      </c>
      <c r="C453" s="283">
        <v>100</v>
      </c>
    </row>
    <row r="454" spans="2:3" ht="21" x14ac:dyDescent="0.35">
      <c r="B454" s="286" t="s">
        <v>20422</v>
      </c>
      <c r="C454" s="283">
        <v>836</v>
      </c>
    </row>
    <row r="455" spans="2:3" ht="21" x14ac:dyDescent="0.35">
      <c r="B455" s="286" t="s">
        <v>20910</v>
      </c>
      <c r="C455" s="283">
        <v>100</v>
      </c>
    </row>
    <row r="456" spans="2:3" ht="21" x14ac:dyDescent="0.35">
      <c r="B456" s="286" t="s">
        <v>20912</v>
      </c>
      <c r="C456" s="283">
        <v>100</v>
      </c>
    </row>
    <row r="457" spans="2:3" ht="21" x14ac:dyDescent="0.35">
      <c r="B457" s="286" t="s">
        <v>20885</v>
      </c>
      <c r="C457" s="283">
        <v>2</v>
      </c>
    </row>
    <row r="458" spans="2:3" ht="21" x14ac:dyDescent="0.35">
      <c r="B458" s="286" t="s">
        <v>20887</v>
      </c>
      <c r="C458" s="283">
        <v>2</v>
      </c>
    </row>
    <row r="459" spans="2:3" ht="21" x14ac:dyDescent="0.35">
      <c r="B459" s="286" t="s">
        <v>20954</v>
      </c>
      <c r="C459" s="283">
        <v>4</v>
      </c>
    </row>
    <row r="460" spans="2:3" ht="21" x14ac:dyDescent="0.35">
      <c r="B460" s="286" t="s">
        <v>20956</v>
      </c>
      <c r="C460" s="283">
        <v>6</v>
      </c>
    </row>
    <row r="461" spans="2:3" ht="21" x14ac:dyDescent="0.35">
      <c r="B461" s="286" t="s">
        <v>20957</v>
      </c>
      <c r="C461" s="283">
        <v>4</v>
      </c>
    </row>
    <row r="462" spans="2:3" ht="21" x14ac:dyDescent="0.35">
      <c r="B462" s="286" t="s">
        <v>20958</v>
      </c>
      <c r="C462" s="283">
        <v>2</v>
      </c>
    </row>
    <row r="463" spans="2:3" ht="21" x14ac:dyDescent="0.35">
      <c r="B463" s="286" t="s">
        <v>20959</v>
      </c>
      <c r="C463" s="283">
        <v>2</v>
      </c>
    </row>
    <row r="464" spans="2:3" ht="21" x14ac:dyDescent="0.35">
      <c r="B464" s="286" t="s">
        <v>20960</v>
      </c>
      <c r="C464" s="283">
        <v>4</v>
      </c>
    </row>
    <row r="465" spans="2:3" ht="21" x14ac:dyDescent="0.35">
      <c r="B465" s="286" t="s">
        <v>20962</v>
      </c>
      <c r="C465" s="283">
        <v>1</v>
      </c>
    </row>
    <row r="466" spans="2:3" ht="21" x14ac:dyDescent="0.35">
      <c r="B466" s="286" t="s">
        <v>20963</v>
      </c>
      <c r="C466" s="283">
        <v>8</v>
      </c>
    </row>
    <row r="467" spans="2:3" ht="21" x14ac:dyDescent="0.35">
      <c r="B467" s="286" t="s">
        <v>20964</v>
      </c>
      <c r="C467" s="283">
        <v>2</v>
      </c>
    </row>
    <row r="468" spans="2:3" ht="21" x14ac:dyDescent="0.35">
      <c r="B468" s="286" t="s">
        <v>20965</v>
      </c>
      <c r="C468" s="283">
        <v>8</v>
      </c>
    </row>
    <row r="469" spans="2:3" ht="21" x14ac:dyDescent="0.35">
      <c r="B469" s="286" t="s">
        <v>20966</v>
      </c>
      <c r="C469" s="283">
        <v>8</v>
      </c>
    </row>
    <row r="470" spans="2:3" ht="21" x14ac:dyDescent="0.35">
      <c r="B470" s="286" t="s">
        <v>20972</v>
      </c>
      <c r="C470" s="283">
        <v>96</v>
      </c>
    </row>
    <row r="471" spans="2:3" ht="21" x14ac:dyDescent="0.35">
      <c r="B471" s="286" t="s">
        <v>20973</v>
      </c>
      <c r="C471" s="283">
        <v>10</v>
      </c>
    </row>
    <row r="472" spans="2:3" ht="21" x14ac:dyDescent="0.35">
      <c r="B472" s="286" t="s">
        <v>20974</v>
      </c>
      <c r="C472" s="283">
        <v>1</v>
      </c>
    </row>
    <row r="473" spans="2:3" ht="21" x14ac:dyDescent="0.35">
      <c r="B473" s="286" t="s">
        <v>20975</v>
      </c>
      <c r="C473" s="283">
        <v>2</v>
      </c>
    </row>
    <row r="474" spans="2:3" ht="21" x14ac:dyDescent="0.35">
      <c r="B474" s="286" t="s">
        <v>20976</v>
      </c>
      <c r="C474" s="283">
        <v>4</v>
      </c>
    </row>
    <row r="475" spans="2:3" ht="21" x14ac:dyDescent="0.35">
      <c r="B475" s="286" t="s">
        <v>20977</v>
      </c>
      <c r="C475" s="283">
        <v>2</v>
      </c>
    </row>
    <row r="476" spans="2:3" ht="21" x14ac:dyDescent="0.35">
      <c r="B476" s="286" t="s">
        <v>20969</v>
      </c>
      <c r="C476" s="283">
        <v>2</v>
      </c>
    </row>
    <row r="477" spans="2:3" ht="21" x14ac:dyDescent="0.35">
      <c r="B477" s="286" t="s">
        <v>20943</v>
      </c>
      <c r="C477" s="283">
        <v>1672</v>
      </c>
    </row>
    <row r="478" spans="2:3" ht="21" x14ac:dyDescent="0.35">
      <c r="B478" s="286" t="s">
        <v>20946</v>
      </c>
      <c r="C478" s="283">
        <v>1045</v>
      </c>
    </row>
    <row r="479" spans="2:3" ht="21" x14ac:dyDescent="0.35">
      <c r="B479" s="286" t="s">
        <v>25960</v>
      </c>
      <c r="C479" s="283">
        <v>6</v>
      </c>
    </row>
    <row r="480" spans="2:3" ht="21" x14ac:dyDescent="0.35">
      <c r="B480" s="286" t="s">
        <v>25947</v>
      </c>
      <c r="C480" s="283">
        <v>200</v>
      </c>
    </row>
    <row r="481" spans="2:3" ht="21" x14ac:dyDescent="0.35">
      <c r="B481" s="286" t="s">
        <v>25964</v>
      </c>
      <c r="C481" s="283">
        <v>100</v>
      </c>
    </row>
    <row r="482" spans="2:3" ht="21" x14ac:dyDescent="0.35">
      <c r="B482" s="286" t="s">
        <v>25968</v>
      </c>
      <c r="C482" s="283">
        <v>836</v>
      </c>
    </row>
    <row r="483" spans="2:3" ht="21" x14ac:dyDescent="0.35">
      <c r="B483" s="286" t="s">
        <v>25963</v>
      </c>
      <c r="C483" s="283">
        <v>400</v>
      </c>
    </row>
    <row r="484" spans="2:3" ht="21" x14ac:dyDescent="0.35">
      <c r="B484" s="286" t="s">
        <v>26013</v>
      </c>
      <c r="C484" s="283">
        <v>6</v>
      </c>
    </row>
    <row r="485" spans="2:3" ht="21" x14ac:dyDescent="0.35">
      <c r="B485" s="286" t="s">
        <v>26082</v>
      </c>
      <c r="C485" s="283">
        <v>4</v>
      </c>
    </row>
    <row r="486" spans="2:3" ht="21" x14ac:dyDescent="0.35">
      <c r="B486" s="284" t="s">
        <v>660</v>
      </c>
      <c r="C486" s="283"/>
    </row>
    <row r="487" spans="2:3" ht="21" x14ac:dyDescent="0.35">
      <c r="B487" s="285">
        <v>7078</v>
      </c>
      <c r="C487" s="283"/>
    </row>
    <row r="488" spans="2:3" ht="21" x14ac:dyDescent="0.35">
      <c r="B488" s="286" t="s">
        <v>20313</v>
      </c>
      <c r="C488" s="283">
        <v>6</v>
      </c>
    </row>
    <row r="489" spans="2:3" ht="21" x14ac:dyDescent="0.35">
      <c r="B489" s="286" t="s">
        <v>20314</v>
      </c>
      <c r="C489" s="283">
        <v>6</v>
      </c>
    </row>
    <row r="490" spans="2:3" ht="21" x14ac:dyDescent="0.35">
      <c r="B490" s="286" t="s">
        <v>20302</v>
      </c>
      <c r="C490" s="283">
        <v>12</v>
      </c>
    </row>
    <row r="491" spans="2:3" ht="21" x14ac:dyDescent="0.35">
      <c r="B491" s="286" t="s">
        <v>20304</v>
      </c>
      <c r="C491" s="283">
        <v>1</v>
      </c>
    </row>
    <row r="492" spans="2:3" ht="21" x14ac:dyDescent="0.35">
      <c r="B492" s="286" t="s">
        <v>20305</v>
      </c>
      <c r="C492" s="283">
        <v>12</v>
      </c>
    </row>
    <row r="493" spans="2:3" ht="21" x14ac:dyDescent="0.35">
      <c r="B493" s="286" t="s">
        <v>20306</v>
      </c>
      <c r="C493" s="283">
        <v>1</v>
      </c>
    </row>
    <row r="494" spans="2:3" ht="21" x14ac:dyDescent="0.35">
      <c r="B494" s="286" t="s">
        <v>20307</v>
      </c>
      <c r="C494" s="283">
        <v>6</v>
      </c>
    </row>
    <row r="495" spans="2:3" ht="21" x14ac:dyDescent="0.35">
      <c r="B495" s="285">
        <v>7081</v>
      </c>
      <c r="C495" s="283"/>
    </row>
    <row r="496" spans="2:3" ht="21" x14ac:dyDescent="0.35">
      <c r="B496" s="286" t="s">
        <v>20705</v>
      </c>
      <c r="C496" s="283">
        <v>1</v>
      </c>
    </row>
    <row r="497" spans="2:3" ht="21" x14ac:dyDescent="0.35">
      <c r="B497" s="286" t="s">
        <v>20414</v>
      </c>
      <c r="C497" s="283">
        <v>6</v>
      </c>
    </row>
    <row r="498" spans="2:3" ht="21" x14ac:dyDescent="0.35">
      <c r="B498" s="286" t="s">
        <v>20415</v>
      </c>
      <c r="C498" s="283">
        <v>6</v>
      </c>
    </row>
    <row r="499" spans="2:3" ht="21" x14ac:dyDescent="0.35">
      <c r="B499" s="286" t="s">
        <v>20416</v>
      </c>
      <c r="C499" s="283">
        <v>12</v>
      </c>
    </row>
    <row r="500" spans="2:3" ht="21" x14ac:dyDescent="0.35">
      <c r="B500" s="286" t="s">
        <v>21025</v>
      </c>
      <c r="C500" s="283">
        <v>6</v>
      </c>
    </row>
    <row r="501" spans="2:3" ht="21" x14ac:dyDescent="0.35">
      <c r="B501" s="286" t="s">
        <v>21026</v>
      </c>
      <c r="C501" s="283">
        <v>1</v>
      </c>
    </row>
    <row r="502" spans="2:3" ht="21" x14ac:dyDescent="0.35">
      <c r="B502" s="286" t="s">
        <v>21030</v>
      </c>
      <c r="C502" s="283">
        <v>6</v>
      </c>
    </row>
    <row r="503" spans="2:3" ht="21" x14ac:dyDescent="0.35">
      <c r="B503" s="285">
        <v>7082</v>
      </c>
      <c r="C503" s="283"/>
    </row>
    <row r="504" spans="2:3" ht="21" x14ac:dyDescent="0.35">
      <c r="B504" s="286" t="s">
        <v>20705</v>
      </c>
      <c r="C504" s="283">
        <v>1</v>
      </c>
    </row>
    <row r="505" spans="2:3" ht="21" x14ac:dyDescent="0.35">
      <c r="B505" s="286" t="s">
        <v>21026</v>
      </c>
      <c r="C505" s="283">
        <v>1</v>
      </c>
    </row>
    <row r="506" spans="2:3" ht="21" x14ac:dyDescent="0.35">
      <c r="B506" s="286" t="s">
        <v>21029</v>
      </c>
      <c r="C506" s="283">
        <v>6</v>
      </c>
    </row>
    <row r="507" spans="2:3" ht="21" x14ac:dyDescent="0.35">
      <c r="B507" s="285">
        <v>7084</v>
      </c>
      <c r="C507" s="283"/>
    </row>
    <row r="508" spans="2:3" ht="21" x14ac:dyDescent="0.35">
      <c r="B508" s="286" t="s">
        <v>20705</v>
      </c>
      <c r="C508" s="283">
        <v>1</v>
      </c>
    </row>
    <row r="509" spans="2:3" ht="21" x14ac:dyDescent="0.35">
      <c r="B509" s="286" t="s">
        <v>20724</v>
      </c>
      <c r="C509" s="283">
        <v>6</v>
      </c>
    </row>
    <row r="510" spans="2:3" ht="21" x14ac:dyDescent="0.35">
      <c r="B510" s="286" t="s">
        <v>20726</v>
      </c>
      <c r="C510" s="283">
        <v>1</v>
      </c>
    </row>
    <row r="511" spans="2:3" ht="21" x14ac:dyDescent="0.35">
      <c r="B511" s="286" t="s">
        <v>26010</v>
      </c>
      <c r="C511" s="283">
        <v>6</v>
      </c>
    </row>
    <row r="512" spans="2:3" ht="21" x14ac:dyDescent="0.35">
      <c r="B512" s="285">
        <v>7091</v>
      </c>
      <c r="C512" s="283"/>
    </row>
    <row r="513" spans="2:3" ht="21" x14ac:dyDescent="0.35">
      <c r="B513" s="286" t="s">
        <v>20725</v>
      </c>
      <c r="C513" s="283">
        <v>1</v>
      </c>
    </row>
    <row r="514" spans="2:3" ht="21" x14ac:dyDescent="0.35">
      <c r="B514" s="284" t="s">
        <v>20375</v>
      </c>
      <c r="C514" s="283"/>
    </row>
    <row r="515" spans="2:3" ht="21" x14ac:dyDescent="0.35">
      <c r="B515" s="285" t="s">
        <v>20375</v>
      </c>
      <c r="C515" s="283"/>
    </row>
    <row r="516" spans="2:3" ht="21" x14ac:dyDescent="0.35">
      <c r="B516" s="286" t="s">
        <v>25930</v>
      </c>
      <c r="C516" s="283">
        <v>1</v>
      </c>
    </row>
    <row r="517" spans="2:3" ht="21" x14ac:dyDescent="0.35">
      <c r="B517" s="286" t="s">
        <v>25929</v>
      </c>
      <c r="C517" s="283">
        <v>1</v>
      </c>
    </row>
    <row r="518" spans="2:3" ht="21" x14ac:dyDescent="0.35">
      <c r="B518" s="286" t="s">
        <v>25998</v>
      </c>
      <c r="C518" s="283">
        <v>200</v>
      </c>
    </row>
    <row r="519" spans="2:3" ht="21" x14ac:dyDescent="0.35">
      <c r="B519" s="286" t="s">
        <v>26001</v>
      </c>
      <c r="C519" s="283">
        <v>200</v>
      </c>
    </row>
    <row r="520" spans="2:3" ht="21" x14ac:dyDescent="0.35">
      <c r="B520" s="286" t="s">
        <v>25999</v>
      </c>
      <c r="C520" s="283">
        <v>200</v>
      </c>
    </row>
    <row r="521" spans="2:3" ht="21" x14ac:dyDescent="0.35">
      <c r="B521" s="286" t="s">
        <v>26000</v>
      </c>
      <c r="C521" s="283">
        <v>200</v>
      </c>
    </row>
    <row r="522" spans="2:3" ht="21" x14ac:dyDescent="0.35">
      <c r="B522" s="286" t="s">
        <v>26002</v>
      </c>
      <c r="C522" s="283">
        <v>100</v>
      </c>
    </row>
    <row r="523" spans="2:3" ht="21" x14ac:dyDescent="0.35">
      <c r="B523" s="286" t="s">
        <v>25997</v>
      </c>
      <c r="C523" s="283">
        <v>50</v>
      </c>
    </row>
    <row r="524" spans="2:3" ht="21" x14ac:dyDescent="0.35">
      <c r="B524" s="284" t="s">
        <v>559</v>
      </c>
      <c r="C524" s="283"/>
    </row>
    <row r="525" spans="2:3" ht="21" x14ac:dyDescent="0.35">
      <c r="B525" s="285">
        <v>4001</v>
      </c>
      <c r="C525" s="283"/>
    </row>
    <row r="526" spans="2:3" ht="21" x14ac:dyDescent="0.35">
      <c r="B526" s="286" t="s">
        <v>262</v>
      </c>
      <c r="C526" s="283">
        <v>4</v>
      </c>
    </row>
    <row r="527" spans="2:3" ht="21" x14ac:dyDescent="0.35">
      <c r="B527" s="285">
        <v>4008</v>
      </c>
      <c r="C527" s="283"/>
    </row>
    <row r="528" spans="2:3" ht="21" x14ac:dyDescent="0.35">
      <c r="B528" s="286" t="s">
        <v>20048</v>
      </c>
      <c r="C528" s="283">
        <v>1</v>
      </c>
    </row>
    <row r="529" spans="2:3" ht="21" x14ac:dyDescent="0.35">
      <c r="B529" s="286" t="s">
        <v>20049</v>
      </c>
      <c r="C529" s="283">
        <v>1</v>
      </c>
    </row>
    <row r="530" spans="2:3" ht="21" x14ac:dyDescent="0.35">
      <c r="B530" s="285">
        <v>4009</v>
      </c>
      <c r="C530" s="283"/>
    </row>
    <row r="531" spans="2:3" ht="21" x14ac:dyDescent="0.35">
      <c r="B531" s="286" t="s">
        <v>900</v>
      </c>
      <c r="C531" s="283">
        <v>1</v>
      </c>
    </row>
    <row r="532" spans="2:3" ht="21" x14ac:dyDescent="0.35">
      <c r="B532" s="286" t="s">
        <v>901</v>
      </c>
      <c r="C532" s="283">
        <v>1</v>
      </c>
    </row>
    <row r="533" spans="2:3" ht="21" x14ac:dyDescent="0.35">
      <c r="B533" s="285">
        <v>4011</v>
      </c>
      <c r="C533" s="283"/>
    </row>
    <row r="534" spans="2:3" ht="21" x14ac:dyDescent="0.35">
      <c r="B534" s="286" t="s">
        <v>19918</v>
      </c>
      <c r="C534" s="283">
        <v>1</v>
      </c>
    </row>
    <row r="535" spans="2:3" ht="21" x14ac:dyDescent="0.35">
      <c r="B535" s="285">
        <v>4013</v>
      </c>
      <c r="C535" s="283"/>
    </row>
    <row r="536" spans="2:3" ht="21" x14ac:dyDescent="0.35">
      <c r="B536" s="286" t="s">
        <v>20681</v>
      </c>
      <c r="C536" s="283">
        <v>1</v>
      </c>
    </row>
    <row r="537" spans="2:3" ht="21" x14ac:dyDescent="0.35">
      <c r="B537" s="285">
        <v>4017</v>
      </c>
      <c r="C537" s="283"/>
    </row>
    <row r="538" spans="2:3" ht="21" x14ac:dyDescent="0.35">
      <c r="B538" s="286" t="s">
        <v>1149</v>
      </c>
      <c r="C538" s="283">
        <v>1</v>
      </c>
    </row>
    <row r="539" spans="2:3" ht="21" x14ac:dyDescent="0.35">
      <c r="B539" s="286" t="s">
        <v>1150</v>
      </c>
      <c r="C539" s="283">
        <v>1</v>
      </c>
    </row>
    <row r="540" spans="2:3" ht="21" x14ac:dyDescent="0.35">
      <c r="B540" s="286" t="s">
        <v>20978</v>
      </c>
      <c r="C540" s="283">
        <v>4</v>
      </c>
    </row>
    <row r="541" spans="2:3" ht="21" x14ac:dyDescent="0.35">
      <c r="B541" s="286" t="s">
        <v>20994</v>
      </c>
      <c r="C541" s="283">
        <v>1</v>
      </c>
    </row>
    <row r="542" spans="2:3" ht="21" x14ac:dyDescent="0.35">
      <c r="B542" s="286" t="s">
        <v>20986</v>
      </c>
      <c r="C542" s="283">
        <v>1</v>
      </c>
    </row>
    <row r="543" spans="2:3" ht="21" x14ac:dyDescent="0.35">
      <c r="B543" s="286" t="s">
        <v>20985</v>
      </c>
      <c r="C543" s="283">
        <v>1</v>
      </c>
    </row>
    <row r="544" spans="2:3" ht="21" x14ac:dyDescent="0.35">
      <c r="B544" s="286" t="s">
        <v>20984</v>
      </c>
      <c r="C544" s="283">
        <v>1</v>
      </c>
    </row>
    <row r="545" spans="2:3" ht="21" x14ac:dyDescent="0.35">
      <c r="B545" s="286" t="s">
        <v>20981</v>
      </c>
      <c r="C545" s="283">
        <v>3</v>
      </c>
    </row>
    <row r="546" spans="2:3" ht="21" x14ac:dyDescent="0.35">
      <c r="B546" s="286" t="s">
        <v>20982</v>
      </c>
      <c r="C546" s="283">
        <v>2</v>
      </c>
    </row>
    <row r="547" spans="2:3" ht="21" x14ac:dyDescent="0.35">
      <c r="B547" s="286" t="s">
        <v>20983</v>
      </c>
      <c r="C547" s="283">
        <v>5</v>
      </c>
    </row>
    <row r="548" spans="2:3" ht="21" x14ac:dyDescent="0.35">
      <c r="B548" s="286" t="s">
        <v>20997</v>
      </c>
      <c r="C548" s="283">
        <v>1</v>
      </c>
    </row>
    <row r="549" spans="2:3" ht="21" x14ac:dyDescent="0.35">
      <c r="B549" s="286" t="s">
        <v>20998</v>
      </c>
      <c r="C549" s="283">
        <v>1</v>
      </c>
    </row>
    <row r="550" spans="2:3" ht="21" x14ac:dyDescent="0.35">
      <c r="B550" s="286" t="s">
        <v>20989</v>
      </c>
      <c r="C550" s="283">
        <v>2</v>
      </c>
    </row>
    <row r="551" spans="2:3" ht="21" x14ac:dyDescent="0.35">
      <c r="B551" s="286" t="s">
        <v>20990</v>
      </c>
      <c r="C551" s="283">
        <v>6</v>
      </c>
    </row>
    <row r="552" spans="2:3" ht="21" x14ac:dyDescent="0.35">
      <c r="B552" s="286" t="s">
        <v>20993</v>
      </c>
      <c r="C552" s="283">
        <v>1</v>
      </c>
    </row>
    <row r="553" spans="2:3" ht="21" x14ac:dyDescent="0.35">
      <c r="B553" s="286" t="s">
        <v>20988</v>
      </c>
      <c r="C553" s="283">
        <v>1</v>
      </c>
    </row>
    <row r="554" spans="2:3" ht="21" x14ac:dyDescent="0.35">
      <c r="B554" s="286" t="s">
        <v>20992</v>
      </c>
      <c r="C554" s="283">
        <v>1</v>
      </c>
    </row>
    <row r="555" spans="2:3" ht="21" x14ac:dyDescent="0.35">
      <c r="B555" s="286" t="s">
        <v>21001</v>
      </c>
      <c r="C555" s="283">
        <v>1</v>
      </c>
    </row>
    <row r="556" spans="2:3" ht="21" x14ac:dyDescent="0.35">
      <c r="B556" s="286" t="s">
        <v>20991</v>
      </c>
      <c r="C556" s="283">
        <v>2</v>
      </c>
    </row>
    <row r="557" spans="2:3" ht="21" x14ac:dyDescent="0.35">
      <c r="B557" s="286" t="s">
        <v>20999</v>
      </c>
      <c r="C557" s="283">
        <v>2</v>
      </c>
    </row>
    <row r="558" spans="2:3" ht="21" x14ac:dyDescent="0.35">
      <c r="B558" s="286" t="s">
        <v>21000</v>
      </c>
      <c r="C558" s="283">
        <v>1</v>
      </c>
    </row>
    <row r="559" spans="2:3" ht="21" x14ac:dyDescent="0.35">
      <c r="B559" s="286" t="s">
        <v>21002</v>
      </c>
      <c r="C559" s="283">
        <v>1</v>
      </c>
    </row>
    <row r="560" spans="2:3" ht="21" x14ac:dyDescent="0.35">
      <c r="B560" s="286" t="s">
        <v>21003</v>
      </c>
      <c r="C560" s="283">
        <v>1</v>
      </c>
    </row>
    <row r="561" spans="2:3" ht="21" x14ac:dyDescent="0.35">
      <c r="B561" s="286" t="s">
        <v>21004</v>
      </c>
      <c r="C561" s="283">
        <v>1</v>
      </c>
    </row>
    <row r="562" spans="2:3" ht="21" x14ac:dyDescent="0.35">
      <c r="B562" s="286" t="s">
        <v>21006</v>
      </c>
      <c r="C562" s="283">
        <v>1</v>
      </c>
    </row>
    <row r="563" spans="2:3" ht="21" x14ac:dyDescent="0.35">
      <c r="B563" s="286" t="s">
        <v>21005</v>
      </c>
      <c r="C563" s="283">
        <v>1</v>
      </c>
    </row>
    <row r="564" spans="2:3" ht="21" x14ac:dyDescent="0.35">
      <c r="B564" s="286" t="s">
        <v>21007</v>
      </c>
      <c r="C564" s="283">
        <v>1</v>
      </c>
    </row>
    <row r="565" spans="2:3" ht="21" x14ac:dyDescent="0.35">
      <c r="B565" s="286" t="s">
        <v>21008</v>
      </c>
      <c r="C565" s="283">
        <v>1</v>
      </c>
    </row>
    <row r="566" spans="2:3" ht="21" x14ac:dyDescent="0.35">
      <c r="B566" s="286" t="s">
        <v>21009</v>
      </c>
      <c r="C566" s="283">
        <v>1</v>
      </c>
    </row>
    <row r="567" spans="2:3" ht="21" x14ac:dyDescent="0.35">
      <c r="B567" s="286" t="s">
        <v>21010</v>
      </c>
      <c r="C567" s="283">
        <v>1</v>
      </c>
    </row>
    <row r="568" spans="2:3" ht="21" x14ac:dyDescent="0.35">
      <c r="B568" s="286" t="s">
        <v>21011</v>
      </c>
      <c r="C568" s="283">
        <v>1</v>
      </c>
    </row>
    <row r="569" spans="2:3" ht="21" x14ac:dyDescent="0.35">
      <c r="B569" s="286" t="s">
        <v>21012</v>
      </c>
      <c r="C569" s="283">
        <v>1</v>
      </c>
    </row>
    <row r="570" spans="2:3" ht="21" x14ac:dyDescent="0.35">
      <c r="B570" s="286" t="s">
        <v>20996</v>
      </c>
      <c r="C570" s="283">
        <v>4</v>
      </c>
    </row>
    <row r="571" spans="2:3" ht="21" x14ac:dyDescent="0.35">
      <c r="B571" s="286" t="s">
        <v>20995</v>
      </c>
      <c r="C571" s="283">
        <v>1</v>
      </c>
    </row>
    <row r="572" spans="2:3" ht="21" x14ac:dyDescent="0.35">
      <c r="B572" s="285">
        <v>4018</v>
      </c>
      <c r="C572" s="283"/>
    </row>
    <row r="573" spans="2:3" ht="21" x14ac:dyDescent="0.35">
      <c r="B573" s="286" t="s">
        <v>25987</v>
      </c>
      <c r="C573" s="283">
        <v>1</v>
      </c>
    </row>
    <row r="574" spans="2:3" ht="21" x14ac:dyDescent="0.35">
      <c r="B574" s="286" t="s">
        <v>25988</v>
      </c>
      <c r="C574" s="283">
        <v>2</v>
      </c>
    </row>
    <row r="575" spans="2:3" ht="21" x14ac:dyDescent="0.35">
      <c r="B575" s="285">
        <v>4019</v>
      </c>
      <c r="C575" s="283"/>
    </row>
    <row r="576" spans="2:3" ht="21" x14ac:dyDescent="0.35">
      <c r="B576" s="286" t="s">
        <v>429</v>
      </c>
      <c r="C576" s="283">
        <v>2</v>
      </c>
    </row>
    <row r="577" spans="2:3" ht="21" x14ac:dyDescent="0.35">
      <c r="B577" s="286" t="s">
        <v>430</v>
      </c>
      <c r="C577" s="283">
        <v>2</v>
      </c>
    </row>
    <row r="578" spans="2:3" ht="21" x14ac:dyDescent="0.35">
      <c r="B578" s="286" t="s">
        <v>431</v>
      </c>
      <c r="C578" s="283">
        <v>2</v>
      </c>
    </row>
    <row r="579" spans="2:3" ht="21" x14ac:dyDescent="0.35">
      <c r="B579" s="284" t="s">
        <v>659</v>
      </c>
      <c r="C579" s="283"/>
    </row>
    <row r="580" spans="2:3" ht="21" x14ac:dyDescent="0.35">
      <c r="B580" s="285" t="s">
        <v>661</v>
      </c>
      <c r="C580" s="283"/>
    </row>
    <row r="581" spans="2:3" ht="21" x14ac:dyDescent="0.35">
      <c r="B581" s="286" t="s">
        <v>20816</v>
      </c>
      <c r="C581" s="283">
        <v>1</v>
      </c>
    </row>
    <row r="582" spans="2:3" ht="21" x14ac:dyDescent="0.35">
      <c r="B582" s="286" t="s">
        <v>20699</v>
      </c>
      <c r="C582" s="283">
        <v>1</v>
      </c>
    </row>
    <row r="583" spans="2:3" ht="21" x14ac:dyDescent="0.35">
      <c r="B583" s="286" t="s">
        <v>20700</v>
      </c>
      <c r="C583" s="283">
        <v>1</v>
      </c>
    </row>
    <row r="584" spans="2:3" ht="21" x14ac:dyDescent="0.35">
      <c r="B584" s="286" t="s">
        <v>20817</v>
      </c>
      <c r="C584" s="283">
        <v>1</v>
      </c>
    </row>
    <row r="585" spans="2:3" ht="21" x14ac:dyDescent="0.35">
      <c r="B585" s="286" t="s">
        <v>20818</v>
      </c>
      <c r="C585" s="283">
        <v>1</v>
      </c>
    </row>
    <row r="586" spans="2:3" ht="21" x14ac:dyDescent="0.35">
      <c r="B586" s="286" t="s">
        <v>20066</v>
      </c>
      <c r="C586" s="283">
        <v>2</v>
      </c>
    </row>
    <row r="587" spans="2:3" ht="21" x14ac:dyDescent="0.35">
      <c r="B587" s="286" t="s">
        <v>20819</v>
      </c>
      <c r="C587" s="283">
        <v>1</v>
      </c>
    </row>
    <row r="588" spans="2:3" ht="21" x14ac:dyDescent="0.35">
      <c r="B588" s="286" t="s">
        <v>20067</v>
      </c>
      <c r="C588" s="283">
        <v>3</v>
      </c>
    </row>
    <row r="589" spans="2:3" ht="21" x14ac:dyDescent="0.35">
      <c r="B589" s="286" t="s">
        <v>20701</v>
      </c>
      <c r="C589" s="283">
        <v>2</v>
      </c>
    </row>
    <row r="590" spans="2:3" ht="21" x14ac:dyDescent="0.35">
      <c r="B590" s="286" t="s">
        <v>20068</v>
      </c>
      <c r="C590" s="283">
        <v>2</v>
      </c>
    </row>
    <row r="591" spans="2:3" ht="21" x14ac:dyDescent="0.35">
      <c r="B591" s="286" t="s">
        <v>20069</v>
      </c>
      <c r="C591" s="283">
        <v>3</v>
      </c>
    </row>
    <row r="592" spans="2:3" ht="21" x14ac:dyDescent="0.35">
      <c r="B592" s="286" t="s">
        <v>20070</v>
      </c>
      <c r="C592" s="283">
        <v>1</v>
      </c>
    </row>
    <row r="593" spans="2:3" ht="21" x14ac:dyDescent="0.35">
      <c r="B593" s="286" t="s">
        <v>20071</v>
      </c>
      <c r="C593" s="283">
        <v>4</v>
      </c>
    </row>
    <row r="594" spans="2:3" ht="21" x14ac:dyDescent="0.35">
      <c r="B594" s="286" t="s">
        <v>20800</v>
      </c>
      <c r="C594" s="283">
        <v>1</v>
      </c>
    </row>
    <row r="595" spans="2:3" ht="21" x14ac:dyDescent="0.35">
      <c r="B595" s="286" t="s">
        <v>20801</v>
      </c>
      <c r="C595" s="283">
        <v>1</v>
      </c>
    </row>
    <row r="596" spans="2:3" ht="21" x14ac:dyDescent="0.35">
      <c r="B596" s="286" t="s">
        <v>20802</v>
      </c>
      <c r="C596" s="283">
        <v>1</v>
      </c>
    </row>
    <row r="597" spans="2:3" ht="21" x14ac:dyDescent="0.35">
      <c r="B597" s="286" t="s">
        <v>20707</v>
      </c>
      <c r="C597" s="283">
        <v>2</v>
      </c>
    </row>
    <row r="598" spans="2:3" ht="21" x14ac:dyDescent="0.35">
      <c r="B598" s="286" t="s">
        <v>20708</v>
      </c>
      <c r="C598" s="283">
        <v>1</v>
      </c>
    </row>
    <row r="599" spans="2:3" ht="21" x14ac:dyDescent="0.35">
      <c r="B599" s="286" t="s">
        <v>20803</v>
      </c>
      <c r="C599" s="283">
        <v>1</v>
      </c>
    </row>
    <row r="600" spans="2:3" ht="21" x14ac:dyDescent="0.35">
      <c r="B600" s="286" t="s">
        <v>20709</v>
      </c>
      <c r="C600" s="283">
        <v>1</v>
      </c>
    </row>
    <row r="601" spans="2:3" ht="21" x14ac:dyDescent="0.35">
      <c r="B601" s="286" t="s">
        <v>20072</v>
      </c>
      <c r="C601" s="283">
        <v>2</v>
      </c>
    </row>
    <row r="602" spans="2:3" ht="21" x14ac:dyDescent="0.35">
      <c r="B602" s="286" t="s">
        <v>20710</v>
      </c>
      <c r="C602" s="283">
        <v>1</v>
      </c>
    </row>
    <row r="603" spans="2:3" ht="21" x14ac:dyDescent="0.35">
      <c r="B603" s="286" t="s">
        <v>20843</v>
      </c>
      <c r="C603" s="283">
        <v>5</v>
      </c>
    </row>
    <row r="604" spans="2:3" ht="21" x14ac:dyDescent="0.35">
      <c r="B604" s="286" t="s">
        <v>20454</v>
      </c>
      <c r="C604" s="283">
        <v>1</v>
      </c>
    </row>
    <row r="605" spans="2:3" ht="21" x14ac:dyDescent="0.35">
      <c r="B605" s="286" t="s">
        <v>20711</v>
      </c>
      <c r="C605" s="283">
        <v>2</v>
      </c>
    </row>
    <row r="606" spans="2:3" ht="21" x14ac:dyDescent="0.35">
      <c r="B606" s="286" t="s">
        <v>20821</v>
      </c>
      <c r="C606" s="283">
        <v>1</v>
      </c>
    </row>
    <row r="607" spans="2:3" ht="21" x14ac:dyDescent="0.35">
      <c r="B607" s="286" t="s">
        <v>20455</v>
      </c>
      <c r="C607" s="283">
        <v>2</v>
      </c>
    </row>
    <row r="608" spans="2:3" ht="21" x14ac:dyDescent="0.35">
      <c r="B608" s="286" t="s">
        <v>20822</v>
      </c>
      <c r="C608" s="283">
        <v>1</v>
      </c>
    </row>
    <row r="609" spans="2:3" ht="21" x14ac:dyDescent="0.35">
      <c r="B609" s="286" t="s">
        <v>20823</v>
      </c>
      <c r="C609" s="283">
        <v>1</v>
      </c>
    </row>
    <row r="610" spans="2:3" ht="21" x14ac:dyDescent="0.35">
      <c r="B610" s="286" t="s">
        <v>20712</v>
      </c>
      <c r="C610" s="283">
        <v>1</v>
      </c>
    </row>
    <row r="611" spans="2:3" ht="21" x14ac:dyDescent="0.35">
      <c r="B611" s="286" t="s">
        <v>20835</v>
      </c>
      <c r="C611" s="283">
        <v>1</v>
      </c>
    </row>
    <row r="612" spans="2:3" ht="21" x14ac:dyDescent="0.35">
      <c r="B612" s="286" t="s">
        <v>20824</v>
      </c>
      <c r="C612" s="283">
        <v>1</v>
      </c>
    </row>
    <row r="613" spans="2:3" ht="21" x14ac:dyDescent="0.35">
      <c r="B613" s="286" t="s">
        <v>20684</v>
      </c>
      <c r="C613" s="283">
        <v>2</v>
      </c>
    </row>
    <row r="614" spans="2:3" ht="21" x14ac:dyDescent="0.35">
      <c r="B614" s="286" t="s">
        <v>20804</v>
      </c>
      <c r="C614" s="283">
        <v>1</v>
      </c>
    </row>
    <row r="615" spans="2:3" ht="21" x14ac:dyDescent="0.35">
      <c r="B615" s="286" t="s">
        <v>20846</v>
      </c>
      <c r="C615" s="283">
        <v>1</v>
      </c>
    </row>
    <row r="616" spans="2:3" ht="21" x14ac:dyDescent="0.35">
      <c r="B616" s="286" t="s">
        <v>20847</v>
      </c>
      <c r="C616" s="283">
        <v>1</v>
      </c>
    </row>
    <row r="617" spans="2:3" ht="21" x14ac:dyDescent="0.35">
      <c r="B617" s="286" t="s">
        <v>20772</v>
      </c>
      <c r="C617" s="283">
        <v>1</v>
      </c>
    </row>
    <row r="618" spans="2:3" ht="21" x14ac:dyDescent="0.35">
      <c r="B618" s="286" t="s">
        <v>20773</v>
      </c>
      <c r="C618" s="283">
        <v>1</v>
      </c>
    </row>
    <row r="619" spans="2:3" ht="21" x14ac:dyDescent="0.35">
      <c r="B619" s="286" t="s">
        <v>20774</v>
      </c>
      <c r="C619" s="283">
        <v>1</v>
      </c>
    </row>
    <row r="620" spans="2:3" ht="21" x14ac:dyDescent="0.35">
      <c r="B620" s="286" t="s">
        <v>20775</v>
      </c>
      <c r="C620" s="283">
        <v>1</v>
      </c>
    </row>
    <row r="621" spans="2:3" ht="21" x14ac:dyDescent="0.35">
      <c r="B621" s="286" t="s">
        <v>20776</v>
      </c>
      <c r="C621" s="283">
        <v>1</v>
      </c>
    </row>
    <row r="622" spans="2:3" ht="21" x14ac:dyDescent="0.35">
      <c r="B622" s="286" t="s">
        <v>20777</v>
      </c>
      <c r="C622" s="283">
        <v>1</v>
      </c>
    </row>
    <row r="623" spans="2:3" ht="21" x14ac:dyDescent="0.35">
      <c r="B623" s="286" t="s">
        <v>20778</v>
      </c>
      <c r="C623" s="283">
        <v>1</v>
      </c>
    </row>
    <row r="624" spans="2:3" ht="21" x14ac:dyDescent="0.35">
      <c r="B624" s="286" t="s">
        <v>20779</v>
      </c>
      <c r="C624" s="283">
        <v>1</v>
      </c>
    </row>
    <row r="625" spans="2:3" ht="21" x14ac:dyDescent="0.35">
      <c r="B625" s="286" t="s">
        <v>20780</v>
      </c>
      <c r="C625" s="283">
        <v>1</v>
      </c>
    </row>
    <row r="626" spans="2:3" ht="21" x14ac:dyDescent="0.35">
      <c r="B626" s="286" t="s">
        <v>20781</v>
      </c>
      <c r="C626" s="283">
        <v>1</v>
      </c>
    </row>
    <row r="627" spans="2:3" ht="21" x14ac:dyDescent="0.35">
      <c r="B627" s="286" t="s">
        <v>20782</v>
      </c>
      <c r="C627" s="283">
        <v>1</v>
      </c>
    </row>
    <row r="628" spans="2:3" ht="21" x14ac:dyDescent="0.35">
      <c r="B628" s="286" t="s">
        <v>20783</v>
      </c>
      <c r="C628" s="283">
        <v>1</v>
      </c>
    </row>
    <row r="629" spans="2:3" ht="21" x14ac:dyDescent="0.35">
      <c r="B629" s="286" t="s">
        <v>20784</v>
      </c>
      <c r="C629" s="283">
        <v>1</v>
      </c>
    </row>
    <row r="630" spans="2:3" ht="21" x14ac:dyDescent="0.35">
      <c r="B630" s="286" t="s">
        <v>20785</v>
      </c>
      <c r="C630" s="283">
        <v>1</v>
      </c>
    </row>
    <row r="631" spans="2:3" ht="21" x14ac:dyDescent="0.35">
      <c r="B631" s="286" t="s">
        <v>20786</v>
      </c>
      <c r="C631" s="283">
        <v>1</v>
      </c>
    </row>
    <row r="632" spans="2:3" ht="21" x14ac:dyDescent="0.35">
      <c r="B632" s="286" t="s">
        <v>20787</v>
      </c>
      <c r="C632" s="283">
        <v>1</v>
      </c>
    </row>
    <row r="633" spans="2:3" ht="21" x14ac:dyDescent="0.35">
      <c r="B633" s="286" t="s">
        <v>20788</v>
      </c>
      <c r="C633" s="283">
        <v>1</v>
      </c>
    </row>
    <row r="634" spans="2:3" ht="21" x14ac:dyDescent="0.35">
      <c r="B634" s="286" t="s">
        <v>20789</v>
      </c>
      <c r="C634" s="283">
        <v>1</v>
      </c>
    </row>
    <row r="635" spans="2:3" ht="21" x14ac:dyDescent="0.35">
      <c r="B635" s="286" t="s">
        <v>20790</v>
      </c>
      <c r="C635" s="283">
        <v>1</v>
      </c>
    </row>
    <row r="636" spans="2:3" ht="21" x14ac:dyDescent="0.35">
      <c r="B636" s="286" t="s">
        <v>20791</v>
      </c>
      <c r="C636" s="283">
        <v>1</v>
      </c>
    </row>
    <row r="637" spans="2:3" ht="21" x14ac:dyDescent="0.35">
      <c r="B637" s="286" t="s">
        <v>20792</v>
      </c>
      <c r="C637" s="283">
        <v>1</v>
      </c>
    </row>
    <row r="638" spans="2:3" ht="21" x14ac:dyDescent="0.35">
      <c r="B638" s="286" t="s">
        <v>20793</v>
      </c>
      <c r="C638" s="283">
        <v>1</v>
      </c>
    </row>
    <row r="639" spans="2:3" ht="21" x14ac:dyDescent="0.35">
      <c r="B639" s="286" t="s">
        <v>20794</v>
      </c>
      <c r="C639" s="283">
        <v>1</v>
      </c>
    </row>
    <row r="640" spans="2:3" ht="21" x14ac:dyDescent="0.35">
      <c r="B640" s="286" t="s">
        <v>20795</v>
      </c>
      <c r="C640" s="283">
        <v>1</v>
      </c>
    </row>
    <row r="641" spans="2:3" ht="21" x14ac:dyDescent="0.35">
      <c r="B641" s="286" t="s">
        <v>20715</v>
      </c>
      <c r="C641" s="283">
        <v>1</v>
      </c>
    </row>
    <row r="642" spans="2:3" ht="21" x14ac:dyDescent="0.35">
      <c r="B642" s="286" t="s">
        <v>20811</v>
      </c>
      <c r="C642" s="283">
        <v>1</v>
      </c>
    </row>
    <row r="643" spans="2:3" ht="21" x14ac:dyDescent="0.35">
      <c r="B643" s="286" t="s">
        <v>20682</v>
      </c>
      <c r="C643" s="283">
        <v>1</v>
      </c>
    </row>
    <row r="644" spans="2:3" ht="21" x14ac:dyDescent="0.35">
      <c r="B644" s="286" t="s">
        <v>20683</v>
      </c>
      <c r="C644" s="283">
        <v>1</v>
      </c>
    </row>
    <row r="645" spans="2:3" ht="21" x14ac:dyDescent="0.35">
      <c r="B645" s="286" t="s">
        <v>800</v>
      </c>
      <c r="C645" s="283">
        <v>1</v>
      </c>
    </row>
    <row r="646" spans="2:3" ht="21" x14ac:dyDescent="0.35">
      <c r="B646" s="286" t="s">
        <v>20796</v>
      </c>
      <c r="C646" s="283">
        <v>1</v>
      </c>
    </row>
    <row r="647" spans="2:3" ht="21" x14ac:dyDescent="0.35">
      <c r="B647" s="286" t="s">
        <v>20797</v>
      </c>
      <c r="C647" s="283">
        <v>1</v>
      </c>
    </row>
    <row r="648" spans="2:3" ht="21" x14ac:dyDescent="0.35">
      <c r="B648" s="286" t="s">
        <v>20812</v>
      </c>
      <c r="C648" s="283">
        <v>1</v>
      </c>
    </row>
    <row r="649" spans="2:3" ht="21" x14ac:dyDescent="0.35">
      <c r="B649" s="286" t="s">
        <v>20798</v>
      </c>
      <c r="C649" s="283">
        <v>2</v>
      </c>
    </row>
    <row r="650" spans="2:3" ht="21" x14ac:dyDescent="0.35">
      <c r="B650" s="286" t="s">
        <v>20799</v>
      </c>
      <c r="C650" s="283">
        <v>2</v>
      </c>
    </row>
    <row r="651" spans="2:3" ht="21" x14ac:dyDescent="0.35">
      <c r="B651" s="286" t="s">
        <v>20813</v>
      </c>
      <c r="C651" s="283">
        <v>1</v>
      </c>
    </row>
    <row r="652" spans="2:3" ht="21" x14ac:dyDescent="0.35">
      <c r="B652" s="286" t="s">
        <v>20814</v>
      </c>
      <c r="C652" s="283">
        <v>1</v>
      </c>
    </row>
    <row r="653" spans="2:3" ht="21" x14ac:dyDescent="0.35">
      <c r="B653" s="286" t="s">
        <v>20815</v>
      </c>
      <c r="C653" s="283">
        <v>1</v>
      </c>
    </row>
    <row r="654" spans="2:3" ht="21" x14ac:dyDescent="0.35">
      <c r="B654" s="286" t="s">
        <v>20825</v>
      </c>
      <c r="C654" s="283">
        <v>1</v>
      </c>
    </row>
    <row r="655" spans="2:3" ht="21" x14ac:dyDescent="0.35">
      <c r="B655" s="286" t="s">
        <v>20074</v>
      </c>
      <c r="C655" s="283">
        <v>1</v>
      </c>
    </row>
    <row r="656" spans="2:3" ht="21" x14ac:dyDescent="0.35">
      <c r="B656" s="286" t="s">
        <v>20826</v>
      </c>
      <c r="C656" s="283">
        <v>1</v>
      </c>
    </row>
    <row r="657" spans="2:3" ht="21" x14ac:dyDescent="0.35">
      <c r="B657" s="286" t="s">
        <v>20717</v>
      </c>
      <c r="C657" s="283">
        <v>1</v>
      </c>
    </row>
    <row r="658" spans="2:3" ht="21" x14ac:dyDescent="0.35">
      <c r="B658" s="286" t="s">
        <v>20849</v>
      </c>
      <c r="C658" s="283">
        <v>1</v>
      </c>
    </row>
    <row r="659" spans="2:3" ht="21" x14ac:dyDescent="0.35">
      <c r="B659" s="286" t="s">
        <v>20827</v>
      </c>
      <c r="C659" s="283">
        <v>1</v>
      </c>
    </row>
    <row r="660" spans="2:3" ht="21" x14ac:dyDescent="0.35">
      <c r="B660" s="286" t="s">
        <v>20828</v>
      </c>
      <c r="C660" s="283">
        <v>1</v>
      </c>
    </row>
    <row r="661" spans="2:3" ht="21" x14ac:dyDescent="0.35">
      <c r="B661" s="286" t="s">
        <v>20829</v>
      </c>
      <c r="C661" s="283">
        <v>1</v>
      </c>
    </row>
    <row r="662" spans="2:3" ht="21" x14ac:dyDescent="0.35">
      <c r="B662" s="286" t="s">
        <v>20850</v>
      </c>
      <c r="C662" s="283">
        <v>5</v>
      </c>
    </row>
    <row r="663" spans="2:3" ht="21" x14ac:dyDescent="0.35">
      <c r="B663" s="286" t="s">
        <v>645</v>
      </c>
      <c r="C663" s="283">
        <v>1</v>
      </c>
    </row>
    <row r="664" spans="2:3" ht="21" x14ac:dyDescent="0.35">
      <c r="B664" s="286" t="s">
        <v>20830</v>
      </c>
      <c r="C664" s="283">
        <v>1</v>
      </c>
    </row>
    <row r="665" spans="2:3" ht="21" x14ac:dyDescent="0.35">
      <c r="B665" s="286" t="s">
        <v>1008</v>
      </c>
      <c r="C665" s="283">
        <v>1</v>
      </c>
    </row>
    <row r="666" spans="2:3" ht="21" x14ac:dyDescent="0.35">
      <c r="B666" s="286" t="s">
        <v>20831</v>
      </c>
      <c r="C666" s="283">
        <v>1</v>
      </c>
    </row>
    <row r="667" spans="2:3" ht="21" x14ac:dyDescent="0.35">
      <c r="B667" s="286" t="s">
        <v>20851</v>
      </c>
      <c r="C667" s="283">
        <v>6</v>
      </c>
    </row>
    <row r="668" spans="2:3" ht="21" x14ac:dyDescent="0.35">
      <c r="B668" s="286" t="s">
        <v>20852</v>
      </c>
      <c r="C668" s="283">
        <v>4</v>
      </c>
    </row>
    <row r="669" spans="2:3" ht="21" x14ac:dyDescent="0.35">
      <c r="B669" s="286" t="s">
        <v>20853</v>
      </c>
      <c r="C669" s="283">
        <v>50</v>
      </c>
    </row>
    <row r="670" spans="2:3" ht="21" x14ac:dyDescent="0.35">
      <c r="B670" s="286" t="s">
        <v>20854</v>
      </c>
      <c r="C670" s="283">
        <v>100</v>
      </c>
    </row>
    <row r="671" spans="2:3" ht="21" x14ac:dyDescent="0.35">
      <c r="B671" s="286" t="s">
        <v>1075</v>
      </c>
      <c r="C671" s="283">
        <v>1</v>
      </c>
    </row>
    <row r="672" spans="2:3" ht="21" x14ac:dyDescent="0.35">
      <c r="B672" s="286" t="s">
        <v>19878</v>
      </c>
      <c r="C672" s="283">
        <v>5</v>
      </c>
    </row>
    <row r="673" spans="2:3" ht="21" x14ac:dyDescent="0.35">
      <c r="B673" s="286" t="s">
        <v>20806</v>
      </c>
      <c r="C673" s="283">
        <v>1</v>
      </c>
    </row>
    <row r="674" spans="2:3" ht="21" x14ac:dyDescent="0.35">
      <c r="B674" s="286" t="s">
        <v>20855</v>
      </c>
      <c r="C674" s="283">
        <v>1</v>
      </c>
    </row>
    <row r="675" spans="2:3" ht="21" x14ac:dyDescent="0.35">
      <c r="B675" s="286" t="s">
        <v>20688</v>
      </c>
      <c r="C675" s="283">
        <v>100</v>
      </c>
    </row>
    <row r="676" spans="2:3" ht="21" x14ac:dyDescent="0.35">
      <c r="B676" s="286" t="s">
        <v>20697</v>
      </c>
      <c r="C676" s="283">
        <v>2</v>
      </c>
    </row>
    <row r="677" spans="2:3" ht="21" x14ac:dyDescent="0.35">
      <c r="B677" s="286" t="s">
        <v>20698</v>
      </c>
      <c r="C677" s="283">
        <v>1</v>
      </c>
    </row>
    <row r="678" spans="2:3" ht="21" x14ac:dyDescent="0.35">
      <c r="B678" s="286" t="s">
        <v>643</v>
      </c>
      <c r="C678" s="283">
        <v>1</v>
      </c>
    </row>
    <row r="679" spans="2:3" ht="21" x14ac:dyDescent="0.35">
      <c r="B679" s="286" t="s">
        <v>1011</v>
      </c>
      <c r="C679" s="283">
        <v>1</v>
      </c>
    </row>
    <row r="680" spans="2:3" ht="21" x14ac:dyDescent="0.35">
      <c r="B680" s="286" t="s">
        <v>1012</v>
      </c>
      <c r="C680" s="283">
        <v>1</v>
      </c>
    </row>
    <row r="681" spans="2:3" ht="21" x14ac:dyDescent="0.35">
      <c r="B681" s="286" t="s">
        <v>20076</v>
      </c>
      <c r="C681" s="283">
        <v>1</v>
      </c>
    </row>
    <row r="682" spans="2:3" ht="21" x14ac:dyDescent="0.35">
      <c r="B682" s="286" t="s">
        <v>20077</v>
      </c>
      <c r="C682" s="283">
        <v>1</v>
      </c>
    </row>
    <row r="683" spans="2:3" ht="21" x14ac:dyDescent="0.35">
      <c r="B683" s="286" t="s">
        <v>20078</v>
      </c>
      <c r="C683" s="283">
        <v>1</v>
      </c>
    </row>
    <row r="684" spans="2:3" ht="21" x14ac:dyDescent="0.35">
      <c r="B684" s="286" t="s">
        <v>20079</v>
      </c>
      <c r="C684" s="283">
        <v>1</v>
      </c>
    </row>
    <row r="685" spans="2:3" ht="21" x14ac:dyDescent="0.35">
      <c r="B685" s="286" t="s">
        <v>20856</v>
      </c>
      <c r="C685" s="283">
        <v>1</v>
      </c>
    </row>
    <row r="686" spans="2:3" ht="21" x14ac:dyDescent="0.35">
      <c r="B686" s="286" t="s">
        <v>19923</v>
      </c>
      <c r="C686" s="283">
        <v>1</v>
      </c>
    </row>
    <row r="687" spans="2:3" ht="21" x14ac:dyDescent="0.35">
      <c r="B687" s="286" t="s">
        <v>19924</v>
      </c>
      <c r="C687" s="283">
        <v>1</v>
      </c>
    </row>
    <row r="688" spans="2:3" ht="21" x14ac:dyDescent="0.35">
      <c r="B688" s="286" t="s">
        <v>20080</v>
      </c>
      <c r="C688" s="283">
        <v>1</v>
      </c>
    </row>
    <row r="689" spans="2:3" ht="21" x14ac:dyDescent="0.35">
      <c r="B689" s="286" t="s">
        <v>20081</v>
      </c>
      <c r="C689" s="283">
        <v>1</v>
      </c>
    </row>
    <row r="690" spans="2:3" ht="21" x14ac:dyDescent="0.35">
      <c r="B690" s="286" t="s">
        <v>20809</v>
      </c>
      <c r="C690" s="283">
        <v>1</v>
      </c>
    </row>
    <row r="691" spans="2:3" ht="21" x14ac:dyDescent="0.35">
      <c r="B691" s="286" t="s">
        <v>20810</v>
      </c>
      <c r="C691" s="283">
        <v>1</v>
      </c>
    </row>
    <row r="692" spans="2:3" ht="21" x14ac:dyDescent="0.35">
      <c r="B692" s="286" t="s">
        <v>20373</v>
      </c>
      <c r="C692" s="283">
        <v>2</v>
      </c>
    </row>
    <row r="693" spans="2:3" ht="21" x14ac:dyDescent="0.35">
      <c r="B693" s="286" t="s">
        <v>20472</v>
      </c>
      <c r="C693" s="283">
        <v>2</v>
      </c>
    </row>
    <row r="694" spans="2:3" ht="21" x14ac:dyDescent="0.35">
      <c r="B694" s="286" t="s">
        <v>20691</v>
      </c>
      <c r="C694" s="283">
        <v>100</v>
      </c>
    </row>
    <row r="695" spans="2:3" ht="21" x14ac:dyDescent="0.35">
      <c r="B695" s="286" t="s">
        <v>20908</v>
      </c>
      <c r="C695" s="283">
        <v>100</v>
      </c>
    </row>
    <row r="696" spans="2:3" ht="21" x14ac:dyDescent="0.35">
      <c r="B696" s="286" t="s">
        <v>20909</v>
      </c>
      <c r="C696" s="283">
        <v>100</v>
      </c>
    </row>
    <row r="697" spans="2:3" ht="21" x14ac:dyDescent="0.35">
      <c r="B697" s="286" t="s">
        <v>20911</v>
      </c>
      <c r="C697" s="283">
        <v>100</v>
      </c>
    </row>
    <row r="698" spans="2:3" ht="21" x14ac:dyDescent="0.35">
      <c r="B698" s="286" t="s">
        <v>20913</v>
      </c>
      <c r="C698" s="283">
        <v>100</v>
      </c>
    </row>
    <row r="699" spans="2:3" ht="21" x14ac:dyDescent="0.35">
      <c r="B699" s="286" t="s">
        <v>20507</v>
      </c>
      <c r="C699" s="283">
        <v>1</v>
      </c>
    </row>
    <row r="700" spans="2:3" ht="21" x14ac:dyDescent="0.35">
      <c r="B700" s="286" t="s">
        <v>20861</v>
      </c>
      <c r="C700" s="283">
        <v>100</v>
      </c>
    </row>
    <row r="701" spans="2:3" ht="21" x14ac:dyDescent="0.35">
      <c r="B701" s="286" t="s">
        <v>20890</v>
      </c>
      <c r="C701" s="283">
        <v>5</v>
      </c>
    </row>
    <row r="702" spans="2:3" ht="21" x14ac:dyDescent="0.35">
      <c r="B702" s="286" t="s">
        <v>20893</v>
      </c>
      <c r="C702" s="283">
        <v>1</v>
      </c>
    </row>
    <row r="703" spans="2:3" ht="21" x14ac:dyDescent="0.35">
      <c r="B703" s="286" t="s">
        <v>21014</v>
      </c>
      <c r="C703" s="283">
        <v>1</v>
      </c>
    </row>
    <row r="704" spans="2:3" ht="21" x14ac:dyDescent="0.35">
      <c r="B704" s="286" t="s">
        <v>21013</v>
      </c>
      <c r="C704" s="283">
        <v>2</v>
      </c>
    </row>
    <row r="705" spans="2:3" ht="21" x14ac:dyDescent="0.35">
      <c r="B705" s="286" t="s">
        <v>25943</v>
      </c>
      <c r="C705" s="283">
        <v>2</v>
      </c>
    </row>
    <row r="706" spans="2:3" ht="21" x14ac:dyDescent="0.35">
      <c r="B706" s="286" t="s">
        <v>25993</v>
      </c>
      <c r="C706" s="283">
        <v>1</v>
      </c>
    </row>
    <row r="707" spans="2:3" ht="21" x14ac:dyDescent="0.35">
      <c r="B707" s="286" t="s">
        <v>25994</v>
      </c>
      <c r="C707" s="283">
        <v>32</v>
      </c>
    </row>
    <row r="708" spans="2:3" ht="21" x14ac:dyDescent="0.35">
      <c r="B708" s="286" t="s">
        <v>26008</v>
      </c>
      <c r="C708" s="283">
        <v>5</v>
      </c>
    </row>
    <row r="709" spans="2:3" ht="21" x14ac:dyDescent="0.35">
      <c r="B709" s="286" t="s">
        <v>26122</v>
      </c>
      <c r="C709" s="283">
        <v>1</v>
      </c>
    </row>
    <row r="710" spans="2:3" ht="21" x14ac:dyDescent="0.35">
      <c r="B710" s="284" t="s">
        <v>918</v>
      </c>
      <c r="C710" s="283"/>
    </row>
    <row r="711" spans="2:3" ht="21" x14ac:dyDescent="0.35">
      <c r="B711" s="285">
        <v>8034</v>
      </c>
      <c r="C711" s="283"/>
    </row>
    <row r="712" spans="2:3" ht="21" x14ac:dyDescent="0.35">
      <c r="B712" s="286" t="s">
        <v>20949</v>
      </c>
      <c r="C712" s="283">
        <v>2</v>
      </c>
    </row>
    <row r="713" spans="2:3" ht="21" x14ac:dyDescent="0.35">
      <c r="B713" s="286" t="s">
        <v>20951</v>
      </c>
      <c r="C713" s="283">
        <v>1</v>
      </c>
    </row>
    <row r="714" spans="2:3" ht="21" x14ac:dyDescent="0.35">
      <c r="B714" s="286" t="s">
        <v>20950</v>
      </c>
      <c r="C714" s="283">
        <v>2</v>
      </c>
    </row>
    <row r="715" spans="2:3" ht="21" x14ac:dyDescent="0.35">
      <c r="B715" s="286" t="s">
        <v>26080</v>
      </c>
      <c r="C715" s="283">
        <v>1</v>
      </c>
    </row>
    <row r="716" spans="2:3" ht="21" x14ac:dyDescent="0.35">
      <c r="B716" s="285">
        <v>8111</v>
      </c>
      <c r="C716" s="283"/>
    </row>
    <row r="717" spans="2:3" ht="21" x14ac:dyDescent="0.35">
      <c r="B717" s="286" t="s">
        <v>893</v>
      </c>
      <c r="C717" s="283">
        <v>40</v>
      </c>
    </row>
    <row r="718" spans="2:3" ht="21" x14ac:dyDescent="0.35">
      <c r="B718" s="285">
        <v>8558</v>
      </c>
      <c r="C718" s="283"/>
    </row>
    <row r="719" spans="2:3" ht="21" x14ac:dyDescent="0.35">
      <c r="B719" s="286" t="s">
        <v>1100</v>
      </c>
      <c r="C719" s="283">
        <v>3</v>
      </c>
    </row>
    <row r="720" spans="2:3" ht="21" x14ac:dyDescent="0.35">
      <c r="B720" s="286" t="s">
        <v>20874</v>
      </c>
      <c r="C720" s="283">
        <v>8</v>
      </c>
    </row>
    <row r="721" spans="2:3" ht="21" x14ac:dyDescent="0.35">
      <c r="B721" s="286" t="s">
        <v>26005</v>
      </c>
      <c r="C721" s="283">
        <v>560</v>
      </c>
    </row>
    <row r="722" spans="2:3" ht="21" x14ac:dyDescent="0.35">
      <c r="B722" s="286" t="s">
        <v>26006</v>
      </c>
      <c r="C722" s="283">
        <v>451</v>
      </c>
    </row>
    <row r="723" spans="2:3" ht="21" x14ac:dyDescent="0.35">
      <c r="B723" s="286" t="s">
        <v>26007</v>
      </c>
      <c r="C723" s="283">
        <v>1061</v>
      </c>
    </row>
    <row r="724" spans="2:3" ht="21" x14ac:dyDescent="0.35">
      <c r="B724" s="286" t="s">
        <v>26123</v>
      </c>
      <c r="C724" s="283">
        <v>250</v>
      </c>
    </row>
    <row r="725" spans="2:3" ht="21" x14ac:dyDescent="0.35">
      <c r="B725" s="286" t="s">
        <v>26138</v>
      </c>
      <c r="C725" s="283">
        <v>250</v>
      </c>
    </row>
    <row r="726" spans="2:3" ht="21" x14ac:dyDescent="0.35">
      <c r="B726" s="285" t="s">
        <v>1092</v>
      </c>
      <c r="C726" s="283"/>
    </row>
    <row r="727" spans="2:3" ht="21" x14ac:dyDescent="0.35">
      <c r="B727" s="286" t="s">
        <v>20805</v>
      </c>
      <c r="C727" s="283">
        <v>6</v>
      </c>
    </row>
    <row r="728" spans="2:3" ht="21" x14ac:dyDescent="0.35">
      <c r="B728" s="286" t="s">
        <v>20807</v>
      </c>
      <c r="C728" s="283">
        <v>6</v>
      </c>
    </row>
    <row r="729" spans="2:3" ht="21" x14ac:dyDescent="0.35">
      <c r="B729" s="286" t="s">
        <v>19921</v>
      </c>
      <c r="C729" s="283">
        <v>40</v>
      </c>
    </row>
    <row r="730" spans="2:3" ht="21" x14ac:dyDescent="0.35">
      <c r="B730" s="286" t="s">
        <v>21031</v>
      </c>
      <c r="C730" s="283">
        <v>2</v>
      </c>
    </row>
    <row r="731" spans="2:3" ht="21" x14ac:dyDescent="0.35">
      <c r="B731" s="284" t="s">
        <v>20924</v>
      </c>
      <c r="C731" s="283"/>
    </row>
    <row r="732" spans="2:3" ht="21" x14ac:dyDescent="0.35">
      <c r="B732" s="285" t="s">
        <v>20508</v>
      </c>
      <c r="C732" s="283"/>
    </row>
    <row r="733" spans="2:3" ht="21" x14ac:dyDescent="0.35">
      <c r="B733" s="286" t="s">
        <v>20907</v>
      </c>
      <c r="C733" s="283">
        <v>6</v>
      </c>
    </row>
    <row r="734" spans="2:3" ht="21" x14ac:dyDescent="0.35">
      <c r="B734" s="284" t="s">
        <v>551</v>
      </c>
      <c r="C734" s="283"/>
    </row>
    <row r="735" spans="2:3" ht="21" x14ac:dyDescent="0.35">
      <c r="B735" s="285">
        <v>2015</v>
      </c>
      <c r="C735" s="283"/>
    </row>
    <row r="736" spans="2:3" ht="21" x14ac:dyDescent="0.35">
      <c r="B736" s="286" t="s">
        <v>20199</v>
      </c>
      <c r="C736" s="283">
        <v>1</v>
      </c>
    </row>
    <row r="737" spans="2:3" ht="21" x14ac:dyDescent="0.35">
      <c r="B737" s="285">
        <v>2020</v>
      </c>
      <c r="C737" s="283"/>
    </row>
    <row r="738" spans="2:3" ht="21" x14ac:dyDescent="0.35">
      <c r="B738" s="286" t="s">
        <v>353</v>
      </c>
      <c r="C738" s="283">
        <v>2</v>
      </c>
    </row>
    <row r="739" spans="2:3" ht="21" x14ac:dyDescent="0.35">
      <c r="B739" s="285">
        <v>2024</v>
      </c>
      <c r="C739" s="283"/>
    </row>
    <row r="740" spans="2:3" ht="21" x14ac:dyDescent="0.35">
      <c r="B740" s="286" t="s">
        <v>76</v>
      </c>
      <c r="C740" s="283">
        <v>1</v>
      </c>
    </row>
    <row r="741" spans="2:3" ht="21" x14ac:dyDescent="0.35">
      <c r="B741" s="286" t="s">
        <v>78</v>
      </c>
      <c r="C741" s="283">
        <v>1</v>
      </c>
    </row>
    <row r="742" spans="2:3" ht="21" x14ac:dyDescent="0.35">
      <c r="B742" s="286" t="s">
        <v>20064</v>
      </c>
      <c r="C742" s="283">
        <v>2</v>
      </c>
    </row>
    <row r="743" spans="2:3" ht="21" x14ac:dyDescent="0.35">
      <c r="B743" s="286" t="s">
        <v>20195</v>
      </c>
      <c r="C743" s="283">
        <v>1</v>
      </c>
    </row>
    <row r="744" spans="2:3" ht="21" x14ac:dyDescent="0.35">
      <c r="B744" s="286" t="s">
        <v>20222</v>
      </c>
      <c r="C744" s="283">
        <v>2</v>
      </c>
    </row>
    <row r="745" spans="2:3" ht="21" x14ac:dyDescent="0.35">
      <c r="B745" s="286" t="s">
        <v>20309</v>
      </c>
      <c r="C745" s="283">
        <v>2</v>
      </c>
    </row>
    <row r="746" spans="2:3" ht="21" x14ac:dyDescent="0.35">
      <c r="B746" s="286" t="s">
        <v>20231</v>
      </c>
      <c r="C746" s="283">
        <v>6</v>
      </c>
    </row>
    <row r="747" spans="2:3" ht="21" x14ac:dyDescent="0.35">
      <c r="B747" s="286" t="s">
        <v>26090</v>
      </c>
      <c r="C747" s="283">
        <v>1</v>
      </c>
    </row>
    <row r="748" spans="2:3" ht="21" x14ac:dyDescent="0.35">
      <c r="B748" s="286" t="s">
        <v>26092</v>
      </c>
      <c r="C748" s="283">
        <v>6</v>
      </c>
    </row>
    <row r="749" spans="2:3" ht="21" x14ac:dyDescent="0.35">
      <c r="B749" s="286" t="s">
        <v>26097</v>
      </c>
      <c r="C749" s="283">
        <v>1</v>
      </c>
    </row>
    <row r="750" spans="2:3" ht="21" x14ac:dyDescent="0.35">
      <c r="B750" s="285">
        <v>2025</v>
      </c>
      <c r="C750" s="283"/>
    </row>
    <row r="751" spans="2:3" ht="21" x14ac:dyDescent="0.35">
      <c r="B751" s="286" t="s">
        <v>20103</v>
      </c>
      <c r="C751" s="283">
        <v>30</v>
      </c>
    </row>
    <row r="752" spans="2:3" ht="21" x14ac:dyDescent="0.35">
      <c r="B752" s="286" t="s">
        <v>1160</v>
      </c>
      <c r="C752" s="283">
        <v>1</v>
      </c>
    </row>
    <row r="753" spans="2:3" ht="21" x14ac:dyDescent="0.35">
      <c r="B753" s="286" t="s">
        <v>1165</v>
      </c>
      <c r="C753" s="283">
        <v>1</v>
      </c>
    </row>
    <row r="754" spans="2:3" ht="21" x14ac:dyDescent="0.35">
      <c r="B754" s="286" t="s">
        <v>356</v>
      </c>
      <c r="C754" s="283">
        <v>1</v>
      </c>
    </row>
    <row r="755" spans="2:3" ht="21" x14ac:dyDescent="0.35">
      <c r="B755" s="286" t="s">
        <v>605</v>
      </c>
      <c r="C755" s="283">
        <v>1</v>
      </c>
    </row>
    <row r="756" spans="2:3" ht="21" x14ac:dyDescent="0.35">
      <c r="B756" s="286" t="s">
        <v>606</v>
      </c>
      <c r="C756" s="283">
        <v>2</v>
      </c>
    </row>
    <row r="757" spans="2:3" ht="21" x14ac:dyDescent="0.35">
      <c r="B757" s="286" t="s">
        <v>607</v>
      </c>
      <c r="C757" s="283">
        <v>1</v>
      </c>
    </row>
    <row r="758" spans="2:3" ht="21" x14ac:dyDescent="0.35">
      <c r="B758" s="286" t="s">
        <v>20390</v>
      </c>
      <c r="C758" s="283">
        <v>2</v>
      </c>
    </row>
    <row r="759" spans="2:3" ht="21" x14ac:dyDescent="0.35">
      <c r="B759" s="286" t="s">
        <v>608</v>
      </c>
      <c r="C759" s="283">
        <v>2</v>
      </c>
    </row>
    <row r="760" spans="2:3" ht="21" x14ac:dyDescent="0.35">
      <c r="B760" s="286" t="s">
        <v>609</v>
      </c>
      <c r="C760" s="283">
        <v>2</v>
      </c>
    </row>
    <row r="761" spans="2:3" ht="21" x14ac:dyDescent="0.35">
      <c r="B761" s="286" t="s">
        <v>20391</v>
      </c>
      <c r="C761" s="283">
        <v>1</v>
      </c>
    </row>
    <row r="762" spans="2:3" ht="21" x14ac:dyDescent="0.35">
      <c r="B762" s="286" t="s">
        <v>611</v>
      </c>
      <c r="C762" s="283">
        <v>1</v>
      </c>
    </row>
    <row r="763" spans="2:3" ht="21" x14ac:dyDescent="0.35">
      <c r="B763" s="286" t="s">
        <v>20392</v>
      </c>
      <c r="C763" s="283">
        <v>1</v>
      </c>
    </row>
    <row r="764" spans="2:3" ht="21" x14ac:dyDescent="0.35">
      <c r="B764" s="286" t="s">
        <v>20393</v>
      </c>
      <c r="C764" s="283">
        <v>1</v>
      </c>
    </row>
    <row r="765" spans="2:3" ht="21" x14ac:dyDescent="0.35">
      <c r="B765" s="286" t="s">
        <v>612</v>
      </c>
      <c r="C765" s="283">
        <v>1</v>
      </c>
    </row>
    <row r="766" spans="2:3" ht="21" x14ac:dyDescent="0.35">
      <c r="B766" s="286" t="s">
        <v>20394</v>
      </c>
      <c r="C766" s="283">
        <v>2</v>
      </c>
    </row>
    <row r="767" spans="2:3" ht="21" x14ac:dyDescent="0.35">
      <c r="B767" s="286" t="s">
        <v>20395</v>
      </c>
      <c r="C767" s="283">
        <v>2</v>
      </c>
    </row>
    <row r="768" spans="2:3" ht="21" x14ac:dyDescent="0.35">
      <c r="B768" s="286" t="s">
        <v>614</v>
      </c>
      <c r="C768" s="283">
        <v>5</v>
      </c>
    </row>
    <row r="769" spans="2:3" ht="21" x14ac:dyDescent="0.35">
      <c r="B769" s="286" t="s">
        <v>615</v>
      </c>
      <c r="C769" s="283">
        <v>1</v>
      </c>
    </row>
    <row r="770" spans="2:3" ht="21" x14ac:dyDescent="0.35">
      <c r="B770" s="286" t="s">
        <v>20396</v>
      </c>
      <c r="C770" s="283">
        <v>15</v>
      </c>
    </row>
    <row r="771" spans="2:3" ht="21" x14ac:dyDescent="0.35">
      <c r="B771" s="286" t="s">
        <v>20113</v>
      </c>
      <c r="C771" s="283">
        <v>6</v>
      </c>
    </row>
    <row r="772" spans="2:3" ht="21" x14ac:dyDescent="0.35">
      <c r="B772" s="286" t="s">
        <v>616</v>
      </c>
      <c r="C772" s="283">
        <v>5</v>
      </c>
    </row>
    <row r="773" spans="2:3" ht="21" x14ac:dyDescent="0.35">
      <c r="B773" s="286" t="s">
        <v>358</v>
      </c>
      <c r="C773" s="283">
        <v>6</v>
      </c>
    </row>
    <row r="774" spans="2:3" ht="21" x14ac:dyDescent="0.35">
      <c r="B774" s="286" t="s">
        <v>618</v>
      </c>
      <c r="C774" s="283">
        <v>1</v>
      </c>
    </row>
    <row r="775" spans="2:3" ht="21" x14ac:dyDescent="0.35">
      <c r="B775" s="286" t="s">
        <v>20100</v>
      </c>
      <c r="C775" s="283">
        <v>6</v>
      </c>
    </row>
    <row r="776" spans="2:3" ht="21" x14ac:dyDescent="0.35">
      <c r="B776" s="286" t="s">
        <v>20101</v>
      </c>
      <c r="C776" s="283">
        <v>1</v>
      </c>
    </row>
    <row r="777" spans="2:3" ht="21" x14ac:dyDescent="0.35">
      <c r="B777" s="286" t="s">
        <v>620</v>
      </c>
      <c r="C777" s="283">
        <v>1</v>
      </c>
    </row>
    <row r="778" spans="2:3" ht="21" x14ac:dyDescent="0.35">
      <c r="B778" s="286" t="s">
        <v>20123</v>
      </c>
      <c r="C778" s="283">
        <v>6</v>
      </c>
    </row>
    <row r="779" spans="2:3" ht="21" x14ac:dyDescent="0.35">
      <c r="B779" s="286" t="s">
        <v>20388</v>
      </c>
      <c r="C779" s="283">
        <v>2</v>
      </c>
    </row>
    <row r="780" spans="2:3" ht="21" x14ac:dyDescent="0.35">
      <c r="B780" s="286" t="s">
        <v>598</v>
      </c>
      <c r="C780" s="283">
        <v>12</v>
      </c>
    </row>
    <row r="781" spans="2:3" ht="21" x14ac:dyDescent="0.35">
      <c r="B781" s="286" t="s">
        <v>599</v>
      </c>
      <c r="C781" s="283">
        <v>8</v>
      </c>
    </row>
    <row r="782" spans="2:3" ht="21" x14ac:dyDescent="0.35">
      <c r="B782" s="286" t="s">
        <v>601</v>
      </c>
      <c r="C782" s="283">
        <v>4</v>
      </c>
    </row>
    <row r="783" spans="2:3" ht="21" x14ac:dyDescent="0.35">
      <c r="B783" s="286" t="s">
        <v>20606</v>
      </c>
      <c r="C783" s="283">
        <v>1</v>
      </c>
    </row>
    <row r="784" spans="2:3" ht="21" x14ac:dyDescent="0.35">
      <c r="B784" s="286" t="s">
        <v>20397</v>
      </c>
      <c r="C784" s="283">
        <v>1</v>
      </c>
    </row>
    <row r="785" spans="2:3" ht="21" x14ac:dyDescent="0.35">
      <c r="B785" s="286" t="s">
        <v>20398</v>
      </c>
      <c r="C785" s="283">
        <v>1</v>
      </c>
    </row>
    <row r="786" spans="2:3" ht="21" x14ac:dyDescent="0.35">
      <c r="B786" s="286" t="s">
        <v>20399</v>
      </c>
      <c r="C786" s="283">
        <v>1</v>
      </c>
    </row>
    <row r="787" spans="2:3" ht="21" x14ac:dyDescent="0.35">
      <c r="B787" s="286" t="s">
        <v>93</v>
      </c>
      <c r="C787" s="283">
        <v>1</v>
      </c>
    </row>
    <row r="788" spans="2:3" ht="21" x14ac:dyDescent="0.35">
      <c r="B788" s="286" t="s">
        <v>592</v>
      </c>
      <c r="C788" s="283">
        <v>12</v>
      </c>
    </row>
    <row r="789" spans="2:3" ht="21" x14ac:dyDescent="0.35">
      <c r="B789" s="286" t="s">
        <v>19988</v>
      </c>
      <c r="C789" s="283">
        <v>1</v>
      </c>
    </row>
    <row r="790" spans="2:3" ht="21" x14ac:dyDescent="0.35">
      <c r="B790" s="286" t="s">
        <v>20400</v>
      </c>
      <c r="C790" s="283">
        <v>1</v>
      </c>
    </row>
    <row r="791" spans="2:3" ht="21" x14ac:dyDescent="0.35">
      <c r="B791" s="286" t="s">
        <v>20401</v>
      </c>
      <c r="C791" s="283">
        <v>1</v>
      </c>
    </row>
    <row r="792" spans="2:3" ht="21" x14ac:dyDescent="0.35">
      <c r="B792" s="286" t="s">
        <v>20619</v>
      </c>
      <c r="C792" s="283">
        <v>8</v>
      </c>
    </row>
    <row r="793" spans="2:3" ht="21" x14ac:dyDescent="0.35">
      <c r="B793" s="286" t="s">
        <v>20389</v>
      </c>
      <c r="C793" s="283">
        <v>2</v>
      </c>
    </row>
    <row r="794" spans="2:3" ht="21" x14ac:dyDescent="0.35">
      <c r="B794" s="286" t="s">
        <v>26048</v>
      </c>
      <c r="C794" s="283">
        <v>1</v>
      </c>
    </row>
    <row r="795" spans="2:3" ht="21" x14ac:dyDescent="0.35">
      <c r="B795" s="286" t="s">
        <v>26088</v>
      </c>
      <c r="C795" s="283">
        <v>1</v>
      </c>
    </row>
    <row r="796" spans="2:3" ht="21" x14ac:dyDescent="0.35">
      <c r="B796" s="285">
        <v>2027</v>
      </c>
      <c r="C796" s="283"/>
    </row>
    <row r="797" spans="2:3" ht="21" x14ac:dyDescent="0.35">
      <c r="B797" s="286" t="s">
        <v>1159</v>
      </c>
      <c r="C797" s="283">
        <v>10</v>
      </c>
    </row>
    <row r="798" spans="2:3" ht="21" x14ac:dyDescent="0.35">
      <c r="B798" s="286" t="s">
        <v>20517</v>
      </c>
      <c r="C798" s="283">
        <v>4</v>
      </c>
    </row>
    <row r="799" spans="2:3" ht="21" x14ac:dyDescent="0.35">
      <c r="B799" s="286" t="s">
        <v>1160</v>
      </c>
      <c r="C799" s="283">
        <v>1</v>
      </c>
    </row>
    <row r="800" spans="2:3" ht="21" x14ac:dyDescent="0.35">
      <c r="B800" s="286" t="s">
        <v>1161</v>
      </c>
      <c r="C800" s="283">
        <v>2</v>
      </c>
    </row>
    <row r="801" spans="2:3" ht="21" x14ac:dyDescent="0.35">
      <c r="B801" s="286" t="s">
        <v>1162</v>
      </c>
      <c r="C801" s="283">
        <v>1</v>
      </c>
    </row>
    <row r="802" spans="2:3" ht="21" x14ac:dyDescent="0.35">
      <c r="B802" s="286" t="s">
        <v>1163</v>
      </c>
      <c r="C802" s="283">
        <v>1</v>
      </c>
    </row>
    <row r="803" spans="2:3" ht="21" x14ac:dyDescent="0.35">
      <c r="B803" s="286" t="s">
        <v>1164</v>
      </c>
      <c r="C803" s="283">
        <v>8</v>
      </c>
    </row>
    <row r="804" spans="2:3" ht="21" x14ac:dyDescent="0.35">
      <c r="B804" s="286" t="s">
        <v>20520</v>
      </c>
      <c r="C804" s="283">
        <v>1</v>
      </c>
    </row>
    <row r="805" spans="2:3" ht="21" x14ac:dyDescent="0.35">
      <c r="B805" s="286" t="s">
        <v>20521</v>
      </c>
      <c r="C805" s="283">
        <v>9</v>
      </c>
    </row>
    <row r="806" spans="2:3" ht="21" x14ac:dyDescent="0.35">
      <c r="B806" s="286" t="s">
        <v>19991</v>
      </c>
      <c r="C806" s="283">
        <v>7</v>
      </c>
    </row>
    <row r="807" spans="2:3" ht="21" x14ac:dyDescent="0.35">
      <c r="B807" s="286" t="s">
        <v>355</v>
      </c>
      <c r="C807" s="283">
        <v>6</v>
      </c>
    </row>
    <row r="808" spans="2:3" ht="21" x14ac:dyDescent="0.35">
      <c r="B808" s="286" t="s">
        <v>1166</v>
      </c>
      <c r="C808" s="283">
        <v>2</v>
      </c>
    </row>
    <row r="809" spans="2:3" ht="21" x14ac:dyDescent="0.35">
      <c r="B809" s="286" t="s">
        <v>20522</v>
      </c>
      <c r="C809" s="283">
        <v>1</v>
      </c>
    </row>
    <row r="810" spans="2:3" ht="21" x14ac:dyDescent="0.35">
      <c r="B810" s="286" t="s">
        <v>1168</v>
      </c>
      <c r="C810" s="283">
        <v>1</v>
      </c>
    </row>
    <row r="811" spans="2:3" ht="21" x14ac:dyDescent="0.35">
      <c r="B811" s="286" t="s">
        <v>1169</v>
      </c>
      <c r="C811" s="283">
        <v>1</v>
      </c>
    </row>
    <row r="812" spans="2:3" ht="21" x14ac:dyDescent="0.35">
      <c r="B812" s="286" t="s">
        <v>1170</v>
      </c>
      <c r="C812" s="283">
        <v>1</v>
      </c>
    </row>
    <row r="813" spans="2:3" ht="21" x14ac:dyDescent="0.35">
      <c r="B813" s="286" t="s">
        <v>604</v>
      </c>
      <c r="C813" s="283">
        <v>4</v>
      </c>
    </row>
    <row r="814" spans="2:3" ht="21" x14ac:dyDescent="0.35">
      <c r="B814" s="286" t="s">
        <v>1173</v>
      </c>
      <c r="C814" s="283">
        <v>4</v>
      </c>
    </row>
    <row r="815" spans="2:3" ht="21" x14ac:dyDescent="0.35">
      <c r="B815" s="286" t="s">
        <v>1190</v>
      </c>
      <c r="C815" s="283">
        <v>2</v>
      </c>
    </row>
    <row r="816" spans="2:3" ht="21" x14ac:dyDescent="0.35">
      <c r="B816" s="286" t="s">
        <v>1191</v>
      </c>
      <c r="C816" s="283">
        <v>1</v>
      </c>
    </row>
    <row r="817" spans="2:3" ht="21" x14ac:dyDescent="0.35">
      <c r="B817" s="286" t="s">
        <v>1192</v>
      </c>
      <c r="C817" s="283">
        <v>1</v>
      </c>
    </row>
    <row r="818" spans="2:3" ht="21" x14ac:dyDescent="0.35">
      <c r="B818" s="286" t="s">
        <v>1193</v>
      </c>
      <c r="C818" s="283">
        <v>1</v>
      </c>
    </row>
    <row r="819" spans="2:3" ht="21" x14ac:dyDescent="0.35">
      <c r="B819" s="286" t="s">
        <v>20528</v>
      </c>
      <c r="C819" s="283">
        <v>3</v>
      </c>
    </row>
    <row r="820" spans="2:3" ht="21" x14ac:dyDescent="0.35">
      <c r="B820" s="286" t="s">
        <v>605</v>
      </c>
      <c r="C820" s="283">
        <v>1</v>
      </c>
    </row>
    <row r="821" spans="2:3" ht="21" x14ac:dyDescent="0.35">
      <c r="B821" s="286" t="s">
        <v>606</v>
      </c>
      <c r="C821" s="283">
        <v>2</v>
      </c>
    </row>
    <row r="822" spans="2:3" ht="21" x14ac:dyDescent="0.35">
      <c r="B822" s="286" t="s">
        <v>20529</v>
      </c>
      <c r="C822" s="283">
        <v>1</v>
      </c>
    </row>
    <row r="823" spans="2:3" ht="21" x14ac:dyDescent="0.35">
      <c r="B823" s="286" t="s">
        <v>1204</v>
      </c>
      <c r="C823" s="283">
        <v>2</v>
      </c>
    </row>
    <row r="824" spans="2:3" ht="21" x14ac:dyDescent="0.35">
      <c r="B824" s="286" t="s">
        <v>1206</v>
      </c>
      <c r="C824" s="283">
        <v>4</v>
      </c>
    </row>
    <row r="825" spans="2:3" ht="21" x14ac:dyDescent="0.35">
      <c r="B825" s="286" t="s">
        <v>78</v>
      </c>
      <c r="C825" s="283">
        <v>1</v>
      </c>
    </row>
    <row r="826" spans="2:3" ht="21" x14ac:dyDescent="0.35">
      <c r="B826" s="286" t="s">
        <v>1207</v>
      </c>
      <c r="C826" s="283">
        <v>1</v>
      </c>
    </row>
    <row r="827" spans="2:3" ht="21" x14ac:dyDescent="0.35">
      <c r="B827" s="286" t="s">
        <v>81</v>
      </c>
      <c r="C827" s="283">
        <v>1</v>
      </c>
    </row>
    <row r="828" spans="2:3" ht="21" x14ac:dyDescent="0.35">
      <c r="B828" s="286" t="s">
        <v>20532</v>
      </c>
      <c r="C828" s="283">
        <v>1</v>
      </c>
    </row>
    <row r="829" spans="2:3" ht="21" x14ac:dyDescent="0.35">
      <c r="B829" s="286" t="s">
        <v>20533</v>
      </c>
      <c r="C829" s="283">
        <v>1</v>
      </c>
    </row>
    <row r="830" spans="2:3" ht="21" x14ac:dyDescent="0.35">
      <c r="B830" s="286" t="s">
        <v>20534</v>
      </c>
      <c r="C830" s="283">
        <v>1</v>
      </c>
    </row>
    <row r="831" spans="2:3" ht="21" x14ac:dyDescent="0.35">
      <c r="B831" s="286" t="s">
        <v>20535</v>
      </c>
      <c r="C831" s="283">
        <v>1</v>
      </c>
    </row>
    <row r="832" spans="2:3" ht="21" x14ac:dyDescent="0.35">
      <c r="B832" s="286" t="s">
        <v>20536</v>
      </c>
      <c r="C832" s="283">
        <v>1</v>
      </c>
    </row>
    <row r="833" spans="2:3" ht="21" x14ac:dyDescent="0.35">
      <c r="B833" s="286" t="s">
        <v>20537</v>
      </c>
      <c r="C833" s="283">
        <v>4</v>
      </c>
    </row>
    <row r="834" spans="2:3" ht="21" x14ac:dyDescent="0.35">
      <c r="B834" s="286" t="s">
        <v>607</v>
      </c>
      <c r="C834" s="283">
        <v>1</v>
      </c>
    </row>
    <row r="835" spans="2:3" ht="21" x14ac:dyDescent="0.35">
      <c r="B835" s="286" t="s">
        <v>20538</v>
      </c>
      <c r="C835" s="283">
        <v>4</v>
      </c>
    </row>
    <row r="836" spans="2:3" ht="21" x14ac:dyDescent="0.35">
      <c r="B836" s="286" t="s">
        <v>20390</v>
      </c>
      <c r="C836" s="283">
        <v>2</v>
      </c>
    </row>
    <row r="837" spans="2:3" ht="21" x14ac:dyDescent="0.35">
      <c r="B837" s="286" t="s">
        <v>20539</v>
      </c>
      <c r="C837" s="283">
        <v>2</v>
      </c>
    </row>
    <row r="838" spans="2:3" ht="21" x14ac:dyDescent="0.35">
      <c r="B838" s="286" t="s">
        <v>20540</v>
      </c>
      <c r="C838" s="283">
        <v>2</v>
      </c>
    </row>
    <row r="839" spans="2:3" ht="21" x14ac:dyDescent="0.35">
      <c r="B839" s="286" t="s">
        <v>608</v>
      </c>
      <c r="C839" s="283">
        <v>2</v>
      </c>
    </row>
    <row r="840" spans="2:3" ht="21" x14ac:dyDescent="0.35">
      <c r="B840" s="286" t="s">
        <v>609</v>
      </c>
      <c r="C840" s="283">
        <v>4</v>
      </c>
    </row>
    <row r="841" spans="2:3" ht="21" x14ac:dyDescent="0.35">
      <c r="B841" s="286" t="s">
        <v>1208</v>
      </c>
      <c r="C841" s="283">
        <v>1</v>
      </c>
    </row>
    <row r="842" spans="2:3" ht="21" x14ac:dyDescent="0.35">
      <c r="B842" s="286" t="s">
        <v>20541</v>
      </c>
      <c r="C842" s="283">
        <v>2</v>
      </c>
    </row>
    <row r="843" spans="2:3" ht="21" x14ac:dyDescent="0.35">
      <c r="B843" s="286" t="s">
        <v>20542</v>
      </c>
      <c r="C843" s="283">
        <v>1</v>
      </c>
    </row>
    <row r="844" spans="2:3" ht="21" x14ac:dyDescent="0.35">
      <c r="B844" s="286" t="s">
        <v>20391</v>
      </c>
      <c r="C844" s="283">
        <v>1</v>
      </c>
    </row>
    <row r="845" spans="2:3" ht="21" x14ac:dyDescent="0.35">
      <c r="B845" s="286" t="s">
        <v>20543</v>
      </c>
      <c r="C845" s="283">
        <v>1</v>
      </c>
    </row>
    <row r="846" spans="2:3" ht="21" x14ac:dyDescent="0.35">
      <c r="B846" s="286" t="s">
        <v>20544</v>
      </c>
      <c r="C846" s="283">
        <v>2</v>
      </c>
    </row>
    <row r="847" spans="2:3" ht="21" x14ac:dyDescent="0.35">
      <c r="B847" s="286" t="s">
        <v>1210</v>
      </c>
      <c r="C847" s="283">
        <v>8</v>
      </c>
    </row>
    <row r="848" spans="2:3" ht="21" x14ac:dyDescent="0.35">
      <c r="B848" s="286" t="s">
        <v>611</v>
      </c>
      <c r="C848" s="283">
        <v>1</v>
      </c>
    </row>
    <row r="849" spans="2:3" ht="21" x14ac:dyDescent="0.35">
      <c r="B849" s="286" t="s">
        <v>20548</v>
      </c>
      <c r="C849" s="283">
        <v>1</v>
      </c>
    </row>
    <row r="850" spans="2:3" ht="21" x14ac:dyDescent="0.35">
      <c r="B850" s="286" t="s">
        <v>20549</v>
      </c>
      <c r="C850" s="283">
        <v>1</v>
      </c>
    </row>
    <row r="851" spans="2:3" ht="21" x14ac:dyDescent="0.35">
      <c r="B851" s="286" t="s">
        <v>20550</v>
      </c>
      <c r="C851" s="283">
        <v>4</v>
      </c>
    </row>
    <row r="852" spans="2:3" ht="21" x14ac:dyDescent="0.35">
      <c r="B852" s="286" t="s">
        <v>20392</v>
      </c>
      <c r="C852" s="283">
        <v>2</v>
      </c>
    </row>
    <row r="853" spans="2:3" ht="21" x14ac:dyDescent="0.35">
      <c r="B853" s="286" t="s">
        <v>20551</v>
      </c>
      <c r="C853" s="283">
        <v>1</v>
      </c>
    </row>
    <row r="854" spans="2:3" ht="21" x14ac:dyDescent="0.35">
      <c r="B854" s="286" t="s">
        <v>20393</v>
      </c>
      <c r="C854" s="283">
        <v>1</v>
      </c>
    </row>
    <row r="855" spans="2:3" ht="21" x14ac:dyDescent="0.35">
      <c r="B855" s="286" t="s">
        <v>20553</v>
      </c>
      <c r="C855" s="283">
        <v>2</v>
      </c>
    </row>
    <row r="856" spans="2:3" ht="21" x14ac:dyDescent="0.35">
      <c r="B856" s="286" t="s">
        <v>612</v>
      </c>
      <c r="C856" s="283">
        <v>1</v>
      </c>
    </row>
    <row r="857" spans="2:3" ht="21" x14ac:dyDescent="0.35">
      <c r="B857" s="286" t="s">
        <v>20554</v>
      </c>
      <c r="C857" s="283">
        <v>1</v>
      </c>
    </row>
    <row r="858" spans="2:3" ht="21" x14ac:dyDescent="0.35">
      <c r="B858" s="286" t="s">
        <v>1219</v>
      </c>
      <c r="C858" s="283">
        <v>8</v>
      </c>
    </row>
    <row r="859" spans="2:3" ht="21" x14ac:dyDescent="0.35">
      <c r="B859" s="286" t="s">
        <v>20394</v>
      </c>
      <c r="C859" s="283">
        <v>2</v>
      </c>
    </row>
    <row r="860" spans="2:3" ht="21" x14ac:dyDescent="0.35">
      <c r="B860" s="286" t="s">
        <v>20395</v>
      </c>
      <c r="C860" s="283">
        <v>2</v>
      </c>
    </row>
    <row r="861" spans="2:3" ht="21" x14ac:dyDescent="0.35">
      <c r="B861" s="286" t="s">
        <v>20555</v>
      </c>
      <c r="C861" s="283">
        <v>1</v>
      </c>
    </row>
    <row r="862" spans="2:3" ht="21" x14ac:dyDescent="0.35">
      <c r="B862" s="286" t="s">
        <v>1220</v>
      </c>
      <c r="C862" s="283">
        <v>8</v>
      </c>
    </row>
    <row r="863" spans="2:3" ht="21" x14ac:dyDescent="0.35">
      <c r="B863" s="286" t="s">
        <v>1221</v>
      </c>
      <c r="C863" s="283">
        <v>4</v>
      </c>
    </row>
    <row r="864" spans="2:3" ht="21" x14ac:dyDescent="0.35">
      <c r="B864" s="286" t="s">
        <v>20557</v>
      </c>
      <c r="C864" s="283">
        <v>2</v>
      </c>
    </row>
    <row r="865" spans="2:3" ht="21" x14ac:dyDescent="0.35">
      <c r="B865" s="286" t="s">
        <v>20558</v>
      </c>
      <c r="C865" s="283">
        <v>4</v>
      </c>
    </row>
    <row r="866" spans="2:3" ht="21" x14ac:dyDescent="0.35">
      <c r="B866" s="286" t="s">
        <v>20559</v>
      </c>
      <c r="C866" s="283">
        <v>2</v>
      </c>
    </row>
    <row r="867" spans="2:3" ht="21" x14ac:dyDescent="0.35">
      <c r="B867" s="286" t="s">
        <v>19996</v>
      </c>
      <c r="C867" s="283">
        <v>2</v>
      </c>
    </row>
    <row r="868" spans="2:3" ht="21" x14ac:dyDescent="0.35">
      <c r="B868" s="286" t="s">
        <v>1222</v>
      </c>
      <c r="C868" s="283">
        <v>1</v>
      </c>
    </row>
    <row r="869" spans="2:3" ht="21" x14ac:dyDescent="0.35">
      <c r="B869" s="286" t="s">
        <v>614</v>
      </c>
      <c r="C869" s="283">
        <v>5</v>
      </c>
    </row>
    <row r="870" spans="2:3" ht="21" x14ac:dyDescent="0.35">
      <c r="B870" s="286" t="s">
        <v>20560</v>
      </c>
      <c r="C870" s="283">
        <v>2</v>
      </c>
    </row>
    <row r="871" spans="2:3" ht="21" x14ac:dyDescent="0.35">
      <c r="B871" s="286" t="s">
        <v>20110</v>
      </c>
      <c r="C871" s="283">
        <v>6</v>
      </c>
    </row>
    <row r="872" spans="2:3" ht="21" x14ac:dyDescent="0.35">
      <c r="B872" s="286" t="s">
        <v>20561</v>
      </c>
      <c r="C872" s="283">
        <v>1</v>
      </c>
    </row>
    <row r="873" spans="2:3" ht="21" x14ac:dyDescent="0.35">
      <c r="B873" s="286" t="s">
        <v>615</v>
      </c>
      <c r="C873" s="283">
        <v>1</v>
      </c>
    </row>
    <row r="874" spans="2:3" ht="21" x14ac:dyDescent="0.35">
      <c r="B874" s="286" t="s">
        <v>20563</v>
      </c>
      <c r="C874" s="283">
        <v>4</v>
      </c>
    </row>
    <row r="875" spans="2:3" ht="21" x14ac:dyDescent="0.35">
      <c r="B875" s="286" t="s">
        <v>20396</v>
      </c>
      <c r="C875" s="283">
        <v>15</v>
      </c>
    </row>
    <row r="876" spans="2:3" ht="21" x14ac:dyDescent="0.35">
      <c r="B876" s="286" t="s">
        <v>19997</v>
      </c>
      <c r="C876" s="283">
        <v>6</v>
      </c>
    </row>
    <row r="877" spans="2:3" ht="21" x14ac:dyDescent="0.35">
      <c r="B877" s="286" t="s">
        <v>1226</v>
      </c>
      <c r="C877" s="283">
        <v>1</v>
      </c>
    </row>
    <row r="878" spans="2:3" ht="21" x14ac:dyDescent="0.35">
      <c r="B878" s="286" t="s">
        <v>1227</v>
      </c>
      <c r="C878" s="283">
        <v>1</v>
      </c>
    </row>
    <row r="879" spans="2:3" ht="21" x14ac:dyDescent="0.35">
      <c r="B879" s="286" t="s">
        <v>616</v>
      </c>
      <c r="C879" s="283">
        <v>5</v>
      </c>
    </row>
    <row r="880" spans="2:3" ht="21" x14ac:dyDescent="0.35">
      <c r="B880" s="286" t="s">
        <v>20114</v>
      </c>
      <c r="C880" s="283">
        <v>1</v>
      </c>
    </row>
    <row r="881" spans="2:3" ht="21" x14ac:dyDescent="0.35">
      <c r="B881" s="286" t="s">
        <v>1243</v>
      </c>
      <c r="C881" s="283">
        <v>1</v>
      </c>
    </row>
    <row r="882" spans="2:3" ht="21" x14ac:dyDescent="0.35">
      <c r="B882" s="286" t="s">
        <v>1244</v>
      </c>
      <c r="C882" s="283">
        <v>1</v>
      </c>
    </row>
    <row r="883" spans="2:3" ht="21" x14ac:dyDescent="0.35">
      <c r="B883" s="286" t="s">
        <v>20569</v>
      </c>
      <c r="C883" s="283">
        <v>1</v>
      </c>
    </row>
    <row r="884" spans="2:3" ht="21" x14ac:dyDescent="0.35">
      <c r="B884" s="286" t="s">
        <v>20570</v>
      </c>
      <c r="C884" s="283">
        <v>6</v>
      </c>
    </row>
    <row r="885" spans="2:3" ht="21" x14ac:dyDescent="0.35">
      <c r="B885" s="286" t="s">
        <v>20571</v>
      </c>
      <c r="C885" s="283">
        <v>1</v>
      </c>
    </row>
    <row r="886" spans="2:3" ht="21" x14ac:dyDescent="0.35">
      <c r="B886" s="286" t="s">
        <v>1245</v>
      </c>
      <c r="C886" s="283">
        <v>3</v>
      </c>
    </row>
    <row r="887" spans="2:3" ht="21" x14ac:dyDescent="0.35">
      <c r="B887" s="286" t="s">
        <v>618</v>
      </c>
      <c r="C887" s="283">
        <v>1</v>
      </c>
    </row>
    <row r="888" spans="2:3" ht="21" x14ac:dyDescent="0.35">
      <c r="B888" s="286" t="s">
        <v>20572</v>
      </c>
      <c r="C888" s="283">
        <v>2</v>
      </c>
    </row>
    <row r="889" spans="2:3" ht="21" x14ac:dyDescent="0.35">
      <c r="B889" s="286" t="s">
        <v>20573</v>
      </c>
      <c r="C889" s="283">
        <v>4</v>
      </c>
    </row>
    <row r="890" spans="2:3" ht="21" x14ac:dyDescent="0.35">
      <c r="B890" s="286" t="s">
        <v>20512</v>
      </c>
      <c r="C890" s="283">
        <v>2</v>
      </c>
    </row>
    <row r="891" spans="2:3" ht="21" x14ac:dyDescent="0.35">
      <c r="B891" s="286" t="s">
        <v>20574</v>
      </c>
      <c r="C891" s="283">
        <v>6</v>
      </c>
    </row>
    <row r="892" spans="2:3" ht="21" x14ac:dyDescent="0.35">
      <c r="B892" s="286" t="s">
        <v>1252</v>
      </c>
      <c r="C892" s="283">
        <v>4</v>
      </c>
    </row>
    <row r="893" spans="2:3" ht="21" x14ac:dyDescent="0.35">
      <c r="B893" s="286" t="s">
        <v>1255</v>
      </c>
      <c r="C893" s="283">
        <v>2</v>
      </c>
    </row>
    <row r="894" spans="2:3" ht="21" x14ac:dyDescent="0.35">
      <c r="B894" s="286" t="s">
        <v>20513</v>
      </c>
      <c r="C894" s="283">
        <v>4</v>
      </c>
    </row>
    <row r="895" spans="2:3" ht="21" x14ac:dyDescent="0.35">
      <c r="B895" s="286" t="s">
        <v>20575</v>
      </c>
      <c r="C895" s="283">
        <v>1</v>
      </c>
    </row>
    <row r="896" spans="2:3" ht="21" x14ac:dyDescent="0.35">
      <c r="B896" s="286" t="s">
        <v>1258</v>
      </c>
      <c r="C896" s="283">
        <v>1</v>
      </c>
    </row>
    <row r="897" spans="2:3" ht="21" x14ac:dyDescent="0.35">
      <c r="B897" s="286" t="s">
        <v>1259</v>
      </c>
      <c r="C897" s="283">
        <v>1</v>
      </c>
    </row>
    <row r="898" spans="2:3" ht="21" x14ac:dyDescent="0.35">
      <c r="B898" s="286" t="s">
        <v>1260</v>
      </c>
      <c r="C898" s="283">
        <v>1</v>
      </c>
    </row>
    <row r="899" spans="2:3" ht="21" x14ac:dyDescent="0.35">
      <c r="B899" s="286" t="s">
        <v>20121</v>
      </c>
      <c r="C899" s="283">
        <v>1</v>
      </c>
    </row>
    <row r="900" spans="2:3" ht="21" x14ac:dyDescent="0.35">
      <c r="B900" s="286" t="s">
        <v>83</v>
      </c>
      <c r="C900" s="283">
        <v>10</v>
      </c>
    </row>
    <row r="901" spans="2:3" ht="21" x14ac:dyDescent="0.35">
      <c r="B901" s="286" t="s">
        <v>20578</v>
      </c>
      <c r="C901" s="283">
        <v>1</v>
      </c>
    </row>
    <row r="902" spans="2:3" ht="21" x14ac:dyDescent="0.35">
      <c r="B902" s="286" t="s">
        <v>20579</v>
      </c>
      <c r="C902" s="283">
        <v>1</v>
      </c>
    </row>
    <row r="903" spans="2:3" ht="21" x14ac:dyDescent="0.35">
      <c r="B903" s="286" t="s">
        <v>20580</v>
      </c>
      <c r="C903" s="283">
        <v>1</v>
      </c>
    </row>
    <row r="904" spans="2:3" ht="21" x14ac:dyDescent="0.35">
      <c r="B904" s="286" t="s">
        <v>20584</v>
      </c>
      <c r="C904" s="283">
        <v>2</v>
      </c>
    </row>
    <row r="905" spans="2:3" ht="21" x14ac:dyDescent="0.35">
      <c r="B905" s="286" t="s">
        <v>20586</v>
      </c>
      <c r="C905" s="283">
        <v>2</v>
      </c>
    </row>
    <row r="906" spans="2:3" ht="21" x14ac:dyDescent="0.35">
      <c r="B906" s="286" t="s">
        <v>20102</v>
      </c>
      <c r="C906" s="283">
        <v>6</v>
      </c>
    </row>
    <row r="907" spans="2:3" ht="21" x14ac:dyDescent="0.35">
      <c r="B907" s="286" t="s">
        <v>1273</v>
      </c>
      <c r="C907" s="283">
        <v>1</v>
      </c>
    </row>
    <row r="908" spans="2:3" ht="21" x14ac:dyDescent="0.35">
      <c r="B908" s="286" t="s">
        <v>620</v>
      </c>
      <c r="C908" s="283">
        <v>1</v>
      </c>
    </row>
    <row r="909" spans="2:3" ht="21" x14ac:dyDescent="0.35">
      <c r="B909" s="286" t="s">
        <v>1274</v>
      </c>
      <c r="C909" s="283">
        <v>2</v>
      </c>
    </row>
    <row r="910" spans="2:3" ht="21" x14ac:dyDescent="0.35">
      <c r="B910" s="286" t="s">
        <v>20589</v>
      </c>
      <c r="C910" s="283">
        <v>6</v>
      </c>
    </row>
    <row r="911" spans="2:3" ht="21" x14ac:dyDescent="0.35">
      <c r="B911" s="286" t="s">
        <v>20590</v>
      </c>
      <c r="C911" s="283">
        <v>6</v>
      </c>
    </row>
    <row r="912" spans="2:3" ht="21" x14ac:dyDescent="0.35">
      <c r="B912" s="286" t="s">
        <v>20591</v>
      </c>
      <c r="C912" s="283">
        <v>3</v>
      </c>
    </row>
    <row r="913" spans="2:3" ht="21" x14ac:dyDescent="0.35">
      <c r="B913" s="286" t="s">
        <v>20593</v>
      </c>
      <c r="C913" s="283">
        <v>1</v>
      </c>
    </row>
    <row r="914" spans="2:3" ht="21" x14ac:dyDescent="0.35">
      <c r="B914" s="286" t="s">
        <v>1284</v>
      </c>
      <c r="C914" s="283">
        <v>1</v>
      </c>
    </row>
    <row r="915" spans="2:3" ht="21" x14ac:dyDescent="0.35">
      <c r="B915" s="286" t="s">
        <v>20594</v>
      </c>
      <c r="C915" s="283">
        <v>12</v>
      </c>
    </row>
    <row r="916" spans="2:3" ht="21" x14ac:dyDescent="0.35">
      <c r="B916" s="286" t="s">
        <v>597</v>
      </c>
      <c r="C916" s="283">
        <v>1</v>
      </c>
    </row>
    <row r="917" spans="2:3" ht="21" x14ac:dyDescent="0.35">
      <c r="B917" s="286" t="s">
        <v>20514</v>
      </c>
      <c r="C917" s="283">
        <v>1</v>
      </c>
    </row>
    <row r="918" spans="2:3" ht="21" x14ac:dyDescent="0.35">
      <c r="B918" s="286" t="s">
        <v>1290</v>
      </c>
      <c r="C918" s="283">
        <v>1</v>
      </c>
    </row>
    <row r="919" spans="2:3" ht="21" x14ac:dyDescent="0.35">
      <c r="B919" s="286" t="s">
        <v>87</v>
      </c>
      <c r="C919" s="283">
        <v>1</v>
      </c>
    </row>
    <row r="920" spans="2:3" ht="21" x14ac:dyDescent="0.35">
      <c r="B920" s="286" t="s">
        <v>1294</v>
      </c>
      <c r="C920" s="283">
        <v>2</v>
      </c>
    </row>
    <row r="921" spans="2:3" ht="21" x14ac:dyDescent="0.35">
      <c r="B921" s="286" t="s">
        <v>20124</v>
      </c>
      <c r="C921" s="283">
        <v>1</v>
      </c>
    </row>
    <row r="922" spans="2:3" ht="21" x14ac:dyDescent="0.35">
      <c r="B922" s="286" t="s">
        <v>20600</v>
      </c>
      <c r="C922" s="283">
        <v>1</v>
      </c>
    </row>
    <row r="923" spans="2:3" ht="21" x14ac:dyDescent="0.35">
      <c r="B923" s="286" t="s">
        <v>20601</v>
      </c>
      <c r="C923" s="283">
        <v>1</v>
      </c>
    </row>
    <row r="924" spans="2:3" ht="21" x14ac:dyDescent="0.35">
      <c r="B924" s="286" t="s">
        <v>1156</v>
      </c>
      <c r="C924" s="283">
        <v>8</v>
      </c>
    </row>
    <row r="925" spans="2:3" ht="21" x14ac:dyDescent="0.35">
      <c r="B925" s="286" t="s">
        <v>1157</v>
      </c>
      <c r="C925" s="283">
        <v>6</v>
      </c>
    </row>
    <row r="926" spans="2:3" ht="21" x14ac:dyDescent="0.35">
      <c r="B926" s="286" t="s">
        <v>20388</v>
      </c>
      <c r="C926" s="283">
        <v>2</v>
      </c>
    </row>
    <row r="927" spans="2:3" ht="21" x14ac:dyDescent="0.35">
      <c r="B927" s="286" t="s">
        <v>598</v>
      </c>
      <c r="C927" s="283">
        <v>12</v>
      </c>
    </row>
    <row r="928" spans="2:3" ht="21" x14ac:dyDescent="0.35">
      <c r="B928" s="286" t="s">
        <v>599</v>
      </c>
      <c r="C928" s="283">
        <v>8</v>
      </c>
    </row>
    <row r="929" spans="2:3" ht="21" x14ac:dyDescent="0.35">
      <c r="B929" s="286" t="s">
        <v>20515</v>
      </c>
      <c r="C929" s="283">
        <v>1</v>
      </c>
    </row>
    <row r="930" spans="2:3" ht="21" x14ac:dyDescent="0.35">
      <c r="B930" s="286" t="s">
        <v>601</v>
      </c>
      <c r="C930" s="283">
        <v>4</v>
      </c>
    </row>
    <row r="931" spans="2:3" ht="21" x14ac:dyDescent="0.35">
      <c r="B931" s="286" t="s">
        <v>20603</v>
      </c>
      <c r="C931" s="283">
        <v>1</v>
      </c>
    </row>
    <row r="932" spans="2:3" ht="21" x14ac:dyDescent="0.35">
      <c r="B932" s="286" t="s">
        <v>20604</v>
      </c>
      <c r="C932" s="283">
        <v>2</v>
      </c>
    </row>
    <row r="933" spans="2:3" ht="21" x14ac:dyDescent="0.35">
      <c r="B933" s="286" t="s">
        <v>20605</v>
      </c>
      <c r="C933" s="283">
        <v>4</v>
      </c>
    </row>
    <row r="934" spans="2:3" ht="21" x14ac:dyDescent="0.35">
      <c r="B934" s="286" t="s">
        <v>20609</v>
      </c>
      <c r="C934" s="283">
        <v>4</v>
      </c>
    </row>
    <row r="935" spans="2:3" ht="21" x14ac:dyDescent="0.35">
      <c r="B935" s="286" t="s">
        <v>20610</v>
      </c>
      <c r="C935" s="283">
        <v>1</v>
      </c>
    </row>
    <row r="936" spans="2:3" ht="21" x14ac:dyDescent="0.35">
      <c r="B936" s="286" t="s">
        <v>20397</v>
      </c>
      <c r="C936" s="283">
        <v>1</v>
      </c>
    </row>
    <row r="937" spans="2:3" ht="21" x14ac:dyDescent="0.35">
      <c r="B937" s="286" t="s">
        <v>20398</v>
      </c>
      <c r="C937" s="283">
        <v>1</v>
      </c>
    </row>
    <row r="938" spans="2:3" ht="21" x14ac:dyDescent="0.35">
      <c r="B938" s="286" t="s">
        <v>20399</v>
      </c>
      <c r="C938" s="283">
        <v>1</v>
      </c>
    </row>
    <row r="939" spans="2:3" ht="21" x14ac:dyDescent="0.35">
      <c r="B939" s="286" t="s">
        <v>20614</v>
      </c>
      <c r="C939" s="283">
        <v>1</v>
      </c>
    </row>
    <row r="940" spans="2:3" ht="21" x14ac:dyDescent="0.35">
      <c r="B940" s="286" t="s">
        <v>20615</v>
      </c>
      <c r="C940" s="283">
        <v>1</v>
      </c>
    </row>
    <row r="941" spans="2:3" ht="21" x14ac:dyDescent="0.35">
      <c r="B941" s="286" t="s">
        <v>20616</v>
      </c>
      <c r="C941" s="283">
        <v>1</v>
      </c>
    </row>
    <row r="942" spans="2:3" ht="21" x14ac:dyDescent="0.35">
      <c r="B942" s="286" t="s">
        <v>101</v>
      </c>
      <c r="C942" s="283">
        <v>1</v>
      </c>
    </row>
    <row r="943" spans="2:3" ht="21" x14ac:dyDescent="0.35">
      <c r="B943" s="286" t="s">
        <v>1325</v>
      </c>
      <c r="C943" s="283">
        <v>2</v>
      </c>
    </row>
    <row r="944" spans="2:3" ht="21" x14ac:dyDescent="0.35">
      <c r="B944" s="286" t="s">
        <v>1326</v>
      </c>
      <c r="C944" s="283">
        <v>1</v>
      </c>
    </row>
    <row r="945" spans="2:3" ht="21" x14ac:dyDescent="0.35">
      <c r="B945" s="286" t="s">
        <v>1327</v>
      </c>
      <c r="C945" s="283">
        <v>5</v>
      </c>
    </row>
    <row r="946" spans="2:3" ht="21" x14ac:dyDescent="0.35">
      <c r="B946" s="286" t="s">
        <v>1328</v>
      </c>
      <c r="C946" s="283">
        <v>4</v>
      </c>
    </row>
    <row r="947" spans="2:3" ht="21" x14ac:dyDescent="0.35">
      <c r="B947" s="286" t="s">
        <v>1329</v>
      </c>
      <c r="C947" s="283">
        <v>1</v>
      </c>
    </row>
    <row r="948" spans="2:3" ht="21" x14ac:dyDescent="0.35">
      <c r="B948" s="286" t="s">
        <v>1330</v>
      </c>
      <c r="C948" s="283">
        <v>1</v>
      </c>
    </row>
    <row r="949" spans="2:3" ht="21" x14ac:dyDescent="0.35">
      <c r="B949" s="286" t="s">
        <v>1331</v>
      </c>
      <c r="C949" s="283">
        <v>3</v>
      </c>
    </row>
    <row r="950" spans="2:3" ht="21" x14ac:dyDescent="0.35">
      <c r="B950" s="286" t="s">
        <v>1332</v>
      </c>
      <c r="C950" s="283">
        <v>1</v>
      </c>
    </row>
    <row r="951" spans="2:3" ht="21" x14ac:dyDescent="0.35">
      <c r="B951" s="286" t="s">
        <v>1342</v>
      </c>
      <c r="C951" s="283">
        <v>4</v>
      </c>
    </row>
    <row r="952" spans="2:3" ht="21" x14ac:dyDescent="0.35">
      <c r="B952" s="286" t="s">
        <v>1344</v>
      </c>
      <c r="C952" s="283">
        <v>4</v>
      </c>
    </row>
    <row r="953" spans="2:3" ht="21" x14ac:dyDescent="0.35">
      <c r="B953" s="286" t="s">
        <v>1345</v>
      </c>
      <c r="C953" s="283">
        <v>4</v>
      </c>
    </row>
    <row r="954" spans="2:3" ht="21" x14ac:dyDescent="0.35">
      <c r="B954" s="286" t="s">
        <v>1346</v>
      </c>
      <c r="C954" s="283">
        <v>1</v>
      </c>
    </row>
    <row r="955" spans="2:3" ht="21" x14ac:dyDescent="0.35">
      <c r="B955" s="286" t="s">
        <v>1347</v>
      </c>
      <c r="C955" s="283">
        <v>1</v>
      </c>
    </row>
    <row r="956" spans="2:3" ht="21" x14ac:dyDescent="0.35">
      <c r="B956" s="286" t="s">
        <v>1348</v>
      </c>
      <c r="C956" s="283">
        <v>4</v>
      </c>
    </row>
    <row r="957" spans="2:3" ht="21" x14ac:dyDescent="0.35">
      <c r="B957" s="286" t="s">
        <v>1349</v>
      </c>
      <c r="C957" s="283">
        <v>1</v>
      </c>
    </row>
    <row r="958" spans="2:3" ht="21" x14ac:dyDescent="0.35">
      <c r="B958" s="286" t="s">
        <v>1350</v>
      </c>
      <c r="C958" s="283">
        <v>1</v>
      </c>
    </row>
    <row r="959" spans="2:3" ht="21" x14ac:dyDescent="0.35">
      <c r="B959" s="286" t="s">
        <v>20618</v>
      </c>
      <c r="C959" s="283">
        <v>2</v>
      </c>
    </row>
    <row r="960" spans="2:3" ht="21" x14ac:dyDescent="0.35">
      <c r="B960" s="286" t="s">
        <v>20144</v>
      </c>
      <c r="C960" s="283">
        <v>1</v>
      </c>
    </row>
    <row r="961" spans="2:3" ht="21" x14ac:dyDescent="0.35">
      <c r="B961" s="286" t="s">
        <v>20401</v>
      </c>
      <c r="C961" s="283">
        <v>1</v>
      </c>
    </row>
    <row r="962" spans="2:3" ht="21" x14ac:dyDescent="0.35">
      <c r="B962" s="286" t="s">
        <v>20665</v>
      </c>
      <c r="C962" s="283">
        <v>1</v>
      </c>
    </row>
    <row r="963" spans="2:3" ht="21" x14ac:dyDescent="0.35">
      <c r="B963" s="286" t="s">
        <v>20666</v>
      </c>
      <c r="C963" s="283">
        <v>1</v>
      </c>
    </row>
    <row r="964" spans="2:3" ht="21" x14ac:dyDescent="0.35">
      <c r="B964" s="286" t="s">
        <v>20667</v>
      </c>
      <c r="C964" s="283">
        <v>2</v>
      </c>
    </row>
    <row r="965" spans="2:3" ht="21" x14ac:dyDescent="0.35">
      <c r="B965" s="286" t="s">
        <v>20668</v>
      </c>
      <c r="C965" s="283">
        <v>1</v>
      </c>
    </row>
    <row r="966" spans="2:3" ht="21" x14ac:dyDescent="0.35">
      <c r="B966" s="286" t="s">
        <v>20669</v>
      </c>
      <c r="C966" s="283">
        <v>2</v>
      </c>
    </row>
    <row r="967" spans="2:3" ht="21" x14ac:dyDescent="0.35">
      <c r="B967" s="286" t="s">
        <v>20670</v>
      </c>
      <c r="C967" s="283">
        <v>1</v>
      </c>
    </row>
    <row r="968" spans="2:3" ht="21" x14ac:dyDescent="0.35">
      <c r="B968" s="286" t="s">
        <v>20671</v>
      </c>
      <c r="C968" s="283">
        <v>2</v>
      </c>
    </row>
    <row r="969" spans="2:3" ht="21" x14ac:dyDescent="0.35">
      <c r="B969" s="286" t="s">
        <v>20672</v>
      </c>
      <c r="C969" s="283">
        <v>1</v>
      </c>
    </row>
    <row r="970" spans="2:3" ht="21" x14ac:dyDescent="0.35">
      <c r="B970" s="286" t="s">
        <v>20673</v>
      </c>
      <c r="C970" s="283">
        <v>1</v>
      </c>
    </row>
    <row r="971" spans="2:3" ht="21" x14ac:dyDescent="0.35">
      <c r="B971" s="286" t="s">
        <v>20674</v>
      </c>
      <c r="C971" s="283">
        <v>1</v>
      </c>
    </row>
    <row r="972" spans="2:3" ht="21" x14ac:dyDescent="0.35">
      <c r="B972" s="286" t="s">
        <v>20675</v>
      </c>
      <c r="C972" s="283">
        <v>1</v>
      </c>
    </row>
    <row r="973" spans="2:3" ht="21" x14ac:dyDescent="0.35">
      <c r="B973" s="286" t="s">
        <v>20676</v>
      </c>
      <c r="C973" s="283">
        <v>2</v>
      </c>
    </row>
    <row r="974" spans="2:3" ht="21" x14ac:dyDescent="0.35">
      <c r="B974" s="286" t="s">
        <v>20389</v>
      </c>
      <c r="C974" s="283">
        <v>2</v>
      </c>
    </row>
    <row r="975" spans="2:3" ht="21" x14ac:dyDescent="0.35">
      <c r="B975" s="286" t="s">
        <v>26088</v>
      </c>
      <c r="C975" s="283">
        <v>1</v>
      </c>
    </row>
    <row r="976" spans="2:3" ht="21" x14ac:dyDescent="0.35">
      <c r="B976" s="285">
        <v>2030</v>
      </c>
      <c r="C976" s="283"/>
    </row>
    <row r="977" spans="2:3" ht="21" x14ac:dyDescent="0.35">
      <c r="B977" s="286" t="s">
        <v>1205</v>
      </c>
      <c r="C977" s="283">
        <v>1</v>
      </c>
    </row>
    <row r="978" spans="2:3" ht="21" x14ac:dyDescent="0.35">
      <c r="B978" s="286" t="s">
        <v>1243</v>
      </c>
      <c r="C978" s="283">
        <v>1</v>
      </c>
    </row>
    <row r="979" spans="2:3" ht="21" x14ac:dyDescent="0.35">
      <c r="B979" s="286" t="s">
        <v>1244</v>
      </c>
      <c r="C979" s="283">
        <v>1</v>
      </c>
    </row>
    <row r="980" spans="2:3" ht="21" x14ac:dyDescent="0.35">
      <c r="B980" s="286" t="s">
        <v>1252</v>
      </c>
      <c r="C980" s="283">
        <v>11</v>
      </c>
    </row>
    <row r="981" spans="2:3" ht="21" x14ac:dyDescent="0.35">
      <c r="B981" s="286" t="s">
        <v>1253</v>
      </c>
      <c r="C981" s="283">
        <v>6</v>
      </c>
    </row>
    <row r="982" spans="2:3" ht="21" x14ac:dyDescent="0.35">
      <c r="B982" s="286" t="s">
        <v>1275</v>
      </c>
      <c r="C982" s="283">
        <v>4</v>
      </c>
    </row>
    <row r="983" spans="2:3" ht="21" x14ac:dyDescent="0.35">
      <c r="B983" s="286" t="s">
        <v>87</v>
      </c>
      <c r="C983" s="283">
        <v>1</v>
      </c>
    </row>
    <row r="984" spans="2:3" ht="21" x14ac:dyDescent="0.35">
      <c r="B984" s="286" t="s">
        <v>89</v>
      </c>
      <c r="C984" s="283">
        <v>5</v>
      </c>
    </row>
    <row r="985" spans="2:3" ht="21" x14ac:dyDescent="0.35">
      <c r="B985" s="286" t="s">
        <v>101</v>
      </c>
      <c r="C985" s="283">
        <v>1</v>
      </c>
    </row>
    <row r="986" spans="2:3" ht="21" x14ac:dyDescent="0.35">
      <c r="B986" s="286" t="s">
        <v>1342</v>
      </c>
      <c r="C986" s="283">
        <v>6</v>
      </c>
    </row>
    <row r="987" spans="2:3" ht="21" x14ac:dyDescent="0.35">
      <c r="B987" s="286" t="s">
        <v>1343</v>
      </c>
      <c r="C987" s="283">
        <v>4</v>
      </c>
    </row>
    <row r="988" spans="2:3" ht="21" x14ac:dyDescent="0.35">
      <c r="B988" s="286" t="s">
        <v>1344</v>
      </c>
      <c r="C988" s="283">
        <v>4</v>
      </c>
    </row>
    <row r="989" spans="2:3" ht="21" x14ac:dyDescent="0.35">
      <c r="B989" s="286" t="s">
        <v>1345</v>
      </c>
      <c r="C989" s="283">
        <v>4</v>
      </c>
    </row>
    <row r="990" spans="2:3" ht="21" x14ac:dyDescent="0.35">
      <c r="B990" s="286" t="s">
        <v>1351</v>
      </c>
      <c r="C990" s="283">
        <v>2</v>
      </c>
    </row>
    <row r="991" spans="2:3" ht="21" x14ac:dyDescent="0.35">
      <c r="B991" s="286" t="s">
        <v>1352</v>
      </c>
      <c r="C991" s="283">
        <v>1</v>
      </c>
    </row>
    <row r="992" spans="2:3" ht="21" x14ac:dyDescent="0.35">
      <c r="B992" s="286" t="s">
        <v>1353</v>
      </c>
      <c r="C992" s="283">
        <v>4</v>
      </c>
    </row>
    <row r="993" spans="2:3" ht="21" x14ac:dyDescent="0.35">
      <c r="B993" s="286" t="s">
        <v>1354</v>
      </c>
      <c r="C993" s="283">
        <v>1</v>
      </c>
    </row>
    <row r="994" spans="2:3" ht="21" x14ac:dyDescent="0.35">
      <c r="B994" s="286" t="s">
        <v>1355</v>
      </c>
      <c r="C994" s="283">
        <v>1</v>
      </c>
    </row>
    <row r="995" spans="2:3" ht="21" x14ac:dyDescent="0.35">
      <c r="B995" s="285">
        <v>2034</v>
      </c>
      <c r="C995" s="283"/>
    </row>
    <row r="996" spans="2:3" ht="21" x14ac:dyDescent="0.35">
      <c r="B996" s="286" t="s">
        <v>20449</v>
      </c>
      <c r="C996" s="283">
        <v>2</v>
      </c>
    </row>
    <row r="997" spans="2:3" ht="21" x14ac:dyDescent="0.35">
      <c r="B997" s="286" t="s">
        <v>20450</v>
      </c>
      <c r="C997" s="283">
        <v>2</v>
      </c>
    </row>
    <row r="998" spans="2:3" ht="21" x14ac:dyDescent="0.35">
      <c r="B998" s="285">
        <v>2035</v>
      </c>
      <c r="C998" s="283"/>
    </row>
    <row r="999" spans="2:3" ht="21" x14ac:dyDescent="0.35">
      <c r="B999" s="286" t="s">
        <v>436</v>
      </c>
      <c r="C999" s="283">
        <v>2</v>
      </c>
    </row>
    <row r="1000" spans="2:3" ht="21" x14ac:dyDescent="0.35">
      <c r="B1000" s="286" t="s">
        <v>20447</v>
      </c>
      <c r="C1000" s="283">
        <v>2</v>
      </c>
    </row>
    <row r="1001" spans="2:3" ht="21" x14ac:dyDescent="0.35">
      <c r="B1001" s="286" t="s">
        <v>20449</v>
      </c>
      <c r="C1001" s="283">
        <v>2</v>
      </c>
    </row>
    <row r="1002" spans="2:3" ht="21" x14ac:dyDescent="0.35">
      <c r="B1002" s="286" t="s">
        <v>20450</v>
      </c>
      <c r="C1002" s="283">
        <v>2</v>
      </c>
    </row>
    <row r="1003" spans="2:3" ht="21" x14ac:dyDescent="0.35">
      <c r="B1003" s="286" t="s">
        <v>20476</v>
      </c>
      <c r="C1003" s="283">
        <v>2</v>
      </c>
    </row>
    <row r="1004" spans="2:3" ht="21" x14ac:dyDescent="0.35">
      <c r="B1004" s="285">
        <v>2036</v>
      </c>
      <c r="C1004" s="283"/>
    </row>
    <row r="1005" spans="2:3" ht="21" x14ac:dyDescent="0.35">
      <c r="B1005" s="286" t="s">
        <v>114</v>
      </c>
      <c r="C1005" s="283">
        <v>7</v>
      </c>
    </row>
    <row r="1006" spans="2:3" ht="21" x14ac:dyDescent="0.35">
      <c r="B1006" s="286" t="s">
        <v>363</v>
      </c>
      <c r="C1006" s="283">
        <v>2</v>
      </c>
    </row>
    <row r="1007" spans="2:3" ht="21" x14ac:dyDescent="0.35">
      <c r="B1007" s="286" t="s">
        <v>364</v>
      </c>
      <c r="C1007" s="283">
        <v>2</v>
      </c>
    </row>
    <row r="1008" spans="2:3" ht="21" x14ac:dyDescent="0.35">
      <c r="B1008" s="285">
        <v>2037</v>
      </c>
      <c r="C1008" s="283"/>
    </row>
    <row r="1009" spans="2:3" ht="21" x14ac:dyDescent="0.35">
      <c r="B1009" s="286" t="s">
        <v>363</v>
      </c>
      <c r="C1009" s="283">
        <v>2</v>
      </c>
    </row>
    <row r="1010" spans="2:3" ht="21" x14ac:dyDescent="0.35">
      <c r="B1010" s="286" t="s">
        <v>364</v>
      </c>
      <c r="C1010" s="283">
        <v>2</v>
      </c>
    </row>
    <row r="1011" spans="2:3" ht="21" x14ac:dyDescent="0.35">
      <c r="B1011" s="286" t="s">
        <v>829</v>
      </c>
      <c r="C1011" s="283">
        <v>1</v>
      </c>
    </row>
    <row r="1012" spans="2:3" ht="21" x14ac:dyDescent="0.35">
      <c r="B1012" s="286" t="s">
        <v>26047</v>
      </c>
      <c r="C1012" s="283">
        <v>1</v>
      </c>
    </row>
    <row r="1013" spans="2:3" ht="21" x14ac:dyDescent="0.35">
      <c r="B1013" s="285">
        <v>2038</v>
      </c>
      <c r="C1013" s="283"/>
    </row>
    <row r="1014" spans="2:3" ht="21" x14ac:dyDescent="0.35">
      <c r="B1014" s="286" t="s">
        <v>363</v>
      </c>
      <c r="C1014" s="283">
        <v>2</v>
      </c>
    </row>
    <row r="1015" spans="2:3" ht="21" x14ac:dyDescent="0.35">
      <c r="B1015" s="286" t="s">
        <v>364</v>
      </c>
      <c r="C1015" s="283">
        <v>2</v>
      </c>
    </row>
    <row r="1016" spans="2:3" ht="21" x14ac:dyDescent="0.35">
      <c r="B1016" s="285">
        <v>2039</v>
      </c>
      <c r="C1016" s="283"/>
    </row>
    <row r="1017" spans="2:3" ht="21" x14ac:dyDescent="0.35">
      <c r="B1017" s="286" t="s">
        <v>939</v>
      </c>
      <c r="C1017" s="283">
        <v>2</v>
      </c>
    </row>
    <row r="1018" spans="2:3" ht="21" x14ac:dyDescent="0.35">
      <c r="B1018" s="286" t="s">
        <v>940</v>
      </c>
      <c r="C1018" s="283">
        <v>1</v>
      </c>
    </row>
    <row r="1019" spans="2:3" ht="21" x14ac:dyDescent="0.35">
      <c r="B1019" s="286" t="s">
        <v>942</v>
      </c>
      <c r="C1019" s="283">
        <v>1</v>
      </c>
    </row>
    <row r="1020" spans="2:3" ht="21" x14ac:dyDescent="0.35">
      <c r="B1020" s="286" t="s">
        <v>363</v>
      </c>
      <c r="C1020" s="283">
        <v>2</v>
      </c>
    </row>
    <row r="1021" spans="2:3" ht="21" x14ac:dyDescent="0.35">
      <c r="B1021" s="286" t="s">
        <v>364</v>
      </c>
      <c r="C1021" s="283">
        <v>2</v>
      </c>
    </row>
    <row r="1022" spans="2:3" ht="21" x14ac:dyDescent="0.35">
      <c r="B1022" s="286" t="s">
        <v>20770</v>
      </c>
      <c r="C1022" s="283">
        <v>1</v>
      </c>
    </row>
    <row r="1023" spans="2:3" ht="21" x14ac:dyDescent="0.35">
      <c r="B1023" s="285">
        <v>2045</v>
      </c>
      <c r="C1023" s="283"/>
    </row>
    <row r="1024" spans="2:3" ht="21" x14ac:dyDescent="0.35">
      <c r="B1024" s="286" t="s">
        <v>20204</v>
      </c>
      <c r="C1024" s="283">
        <v>1</v>
      </c>
    </row>
    <row r="1025" spans="2:3" ht="21" x14ac:dyDescent="0.35">
      <c r="B1025" s="286" t="s">
        <v>363</v>
      </c>
      <c r="C1025" s="283">
        <v>2</v>
      </c>
    </row>
    <row r="1026" spans="2:3" ht="21" x14ac:dyDescent="0.35">
      <c r="B1026" s="286" t="s">
        <v>364</v>
      </c>
      <c r="C1026" s="283">
        <v>2</v>
      </c>
    </row>
    <row r="1027" spans="2:3" ht="21" x14ac:dyDescent="0.35">
      <c r="B1027" s="285">
        <v>2046</v>
      </c>
      <c r="C1027" s="283"/>
    </row>
    <row r="1028" spans="2:3" ht="21" x14ac:dyDescent="0.35">
      <c r="B1028" s="286" t="s">
        <v>20186</v>
      </c>
      <c r="C1028" s="283">
        <v>1</v>
      </c>
    </row>
    <row r="1029" spans="2:3" ht="21" x14ac:dyDescent="0.35">
      <c r="B1029" s="286" t="s">
        <v>25958</v>
      </c>
      <c r="C1029" s="283">
        <v>1</v>
      </c>
    </row>
    <row r="1030" spans="2:3" ht="21" x14ac:dyDescent="0.35">
      <c r="B1030" s="286" t="s">
        <v>25975</v>
      </c>
      <c r="C1030" s="283">
        <v>1</v>
      </c>
    </row>
    <row r="1031" spans="2:3" ht="21" x14ac:dyDescent="0.35">
      <c r="B1031" s="286" t="s">
        <v>25976</v>
      </c>
      <c r="C1031" s="283">
        <v>1</v>
      </c>
    </row>
    <row r="1032" spans="2:3" ht="21" x14ac:dyDescent="0.35">
      <c r="B1032" s="286" t="s">
        <v>25978</v>
      </c>
      <c r="C1032" s="283">
        <v>1</v>
      </c>
    </row>
    <row r="1033" spans="2:3" ht="21" x14ac:dyDescent="0.35">
      <c r="B1033" s="286" t="s">
        <v>25979</v>
      </c>
      <c r="C1033" s="283">
        <v>1</v>
      </c>
    </row>
    <row r="1034" spans="2:3" ht="21" x14ac:dyDescent="0.35">
      <c r="B1034" s="286" t="s">
        <v>25980</v>
      </c>
      <c r="C1034" s="283">
        <v>1</v>
      </c>
    </row>
    <row r="1035" spans="2:3" ht="21" x14ac:dyDescent="0.35">
      <c r="B1035" s="286" t="s">
        <v>25981</v>
      </c>
      <c r="C1035" s="283">
        <v>1</v>
      </c>
    </row>
    <row r="1036" spans="2:3" ht="21" x14ac:dyDescent="0.35">
      <c r="B1036" s="286" t="s">
        <v>25983</v>
      </c>
      <c r="C1036" s="283">
        <v>1</v>
      </c>
    </row>
    <row r="1037" spans="2:3" ht="21" x14ac:dyDescent="0.35">
      <c r="B1037" s="286" t="s">
        <v>25956</v>
      </c>
      <c r="C1037" s="283">
        <v>1</v>
      </c>
    </row>
    <row r="1038" spans="2:3" ht="21" x14ac:dyDescent="0.35">
      <c r="B1038" s="286" t="s">
        <v>25959</v>
      </c>
      <c r="C1038" s="283">
        <v>1</v>
      </c>
    </row>
    <row r="1039" spans="2:3" ht="21" x14ac:dyDescent="0.35">
      <c r="B1039" s="286" t="s">
        <v>25965</v>
      </c>
      <c r="C1039" s="283">
        <v>1</v>
      </c>
    </row>
    <row r="1040" spans="2:3" ht="21" x14ac:dyDescent="0.35">
      <c r="B1040" s="285">
        <v>2048</v>
      </c>
      <c r="C1040" s="283"/>
    </row>
    <row r="1041" spans="2:3" ht="21" x14ac:dyDescent="0.35">
      <c r="B1041" s="286" t="s">
        <v>884</v>
      </c>
      <c r="C1041" s="283">
        <v>1</v>
      </c>
    </row>
    <row r="1042" spans="2:3" ht="21" x14ac:dyDescent="0.35">
      <c r="B1042" s="285">
        <v>2049</v>
      </c>
      <c r="C1042" s="283"/>
    </row>
    <row r="1043" spans="2:3" ht="21" x14ac:dyDescent="0.35">
      <c r="B1043" s="286" t="s">
        <v>20250</v>
      </c>
      <c r="C1043" s="283">
        <v>2</v>
      </c>
    </row>
    <row r="1044" spans="2:3" ht="21" x14ac:dyDescent="0.35">
      <c r="B1044" s="286" t="s">
        <v>20760</v>
      </c>
      <c r="C1044" s="283">
        <v>2</v>
      </c>
    </row>
    <row r="1045" spans="2:3" ht="21" x14ac:dyDescent="0.35">
      <c r="B1045" s="286" t="s">
        <v>363</v>
      </c>
      <c r="C1045" s="283">
        <v>2</v>
      </c>
    </row>
    <row r="1046" spans="2:3" ht="21" x14ac:dyDescent="0.35">
      <c r="B1046" s="286" t="s">
        <v>364</v>
      </c>
      <c r="C1046" s="283">
        <v>2</v>
      </c>
    </row>
    <row r="1047" spans="2:3" ht="21" x14ac:dyDescent="0.35">
      <c r="B1047" s="286" t="s">
        <v>20763</v>
      </c>
      <c r="C1047" s="283">
        <v>5</v>
      </c>
    </row>
    <row r="1048" spans="2:3" ht="21" x14ac:dyDescent="0.35">
      <c r="B1048" s="285">
        <v>2052</v>
      </c>
      <c r="C1048" s="283"/>
    </row>
    <row r="1049" spans="2:3" ht="21" x14ac:dyDescent="0.35">
      <c r="B1049" s="286" t="s">
        <v>20919</v>
      </c>
      <c r="C1049" s="283">
        <v>1</v>
      </c>
    </row>
    <row r="1050" spans="2:3" ht="21" x14ac:dyDescent="0.35">
      <c r="B1050" s="285">
        <v>2053</v>
      </c>
      <c r="C1050" s="283"/>
    </row>
    <row r="1051" spans="2:3" ht="21" x14ac:dyDescent="0.35">
      <c r="B1051" s="286" t="s">
        <v>25939</v>
      </c>
      <c r="C1051" s="283">
        <v>2</v>
      </c>
    </row>
    <row r="1052" spans="2:3" ht="21" x14ac:dyDescent="0.35">
      <c r="B1052" s="285">
        <v>2054</v>
      </c>
      <c r="C1052" s="283"/>
    </row>
    <row r="1053" spans="2:3" ht="21" x14ac:dyDescent="0.35">
      <c r="B1053" s="286" t="s">
        <v>25996</v>
      </c>
      <c r="C1053" s="283">
        <v>1</v>
      </c>
    </row>
    <row r="1054" spans="2:3" ht="21" x14ac:dyDescent="0.35">
      <c r="B1054" s="285">
        <v>2055</v>
      </c>
      <c r="C1054" s="283"/>
    </row>
    <row r="1055" spans="2:3" ht="21" x14ac:dyDescent="0.35">
      <c r="B1055" s="286" t="s">
        <v>26120</v>
      </c>
      <c r="C1055" s="283">
        <v>1</v>
      </c>
    </row>
    <row r="1056" spans="2:3" ht="21" x14ac:dyDescent="0.35">
      <c r="B1056" s="286" t="s">
        <v>26121</v>
      </c>
      <c r="C1056" s="283">
        <v>1</v>
      </c>
    </row>
    <row r="1057" spans="2:3" ht="21" x14ac:dyDescent="0.35">
      <c r="B1057" s="285">
        <v>2057</v>
      </c>
      <c r="C1057" s="283"/>
    </row>
    <row r="1058" spans="2:3" ht="21" x14ac:dyDescent="0.35">
      <c r="B1058" s="286" t="s">
        <v>20979</v>
      </c>
      <c r="C1058" s="283">
        <v>2</v>
      </c>
    </row>
    <row r="1059" spans="2:3" ht="21" x14ac:dyDescent="0.35">
      <c r="B1059" s="285">
        <v>2058</v>
      </c>
      <c r="C1059" s="283"/>
    </row>
    <row r="1060" spans="2:3" ht="21" x14ac:dyDescent="0.35">
      <c r="B1060" s="286" t="s">
        <v>26128</v>
      </c>
      <c r="C1060" s="283">
        <v>2</v>
      </c>
    </row>
    <row r="1061" spans="2:3" ht="21" x14ac:dyDescent="0.35">
      <c r="B1061" s="286" t="s">
        <v>26129</v>
      </c>
      <c r="C1061" s="283">
        <v>2</v>
      </c>
    </row>
    <row r="1062" spans="2:3" ht="21" x14ac:dyDescent="0.35">
      <c r="B1062" s="286" t="s">
        <v>26130</v>
      </c>
      <c r="C1062" s="283">
        <v>2</v>
      </c>
    </row>
    <row r="1063" spans="2:3" ht="21" x14ac:dyDescent="0.35">
      <c r="B1063" s="286" t="s">
        <v>26131</v>
      </c>
      <c r="C1063" s="283">
        <v>2</v>
      </c>
    </row>
    <row r="1064" spans="2:3" ht="21" x14ac:dyDescent="0.35">
      <c r="B1064" s="286" t="s">
        <v>26132</v>
      </c>
      <c r="C1064" s="283">
        <v>2</v>
      </c>
    </row>
    <row r="1065" spans="2:3" ht="21" x14ac:dyDescent="0.35">
      <c r="B1065" s="286" t="s">
        <v>26133</v>
      </c>
      <c r="C1065" s="283">
        <v>2</v>
      </c>
    </row>
    <row r="1066" spans="2:3" ht="21" x14ac:dyDescent="0.35">
      <c r="B1066" s="286" t="s">
        <v>26134</v>
      </c>
      <c r="C1066" s="283">
        <v>2</v>
      </c>
    </row>
    <row r="1067" spans="2:3" ht="21" x14ac:dyDescent="0.35">
      <c r="B1067" s="286" t="s">
        <v>26135</v>
      </c>
      <c r="C1067" s="283">
        <v>2</v>
      </c>
    </row>
    <row r="1068" spans="2:3" ht="21" x14ac:dyDescent="0.35">
      <c r="B1068" s="285">
        <v>2064</v>
      </c>
      <c r="C1068" s="283"/>
    </row>
    <row r="1069" spans="2:3" ht="21" x14ac:dyDescent="0.35">
      <c r="B1069" s="286" t="s">
        <v>20517</v>
      </c>
      <c r="C1069" s="283">
        <v>1</v>
      </c>
    </row>
    <row r="1070" spans="2:3" ht="21" x14ac:dyDescent="0.35">
      <c r="B1070" s="286" t="s">
        <v>20523</v>
      </c>
      <c r="C1070" s="283">
        <v>2</v>
      </c>
    </row>
    <row r="1071" spans="2:3" ht="21" x14ac:dyDescent="0.35">
      <c r="B1071" s="286" t="s">
        <v>20524</v>
      </c>
      <c r="C1071" s="283">
        <v>2</v>
      </c>
    </row>
    <row r="1072" spans="2:3" ht="21" x14ac:dyDescent="0.35">
      <c r="B1072" s="286" t="s">
        <v>604</v>
      </c>
      <c r="C1072" s="283">
        <v>4</v>
      </c>
    </row>
    <row r="1073" spans="2:3" ht="21" x14ac:dyDescent="0.35">
      <c r="B1073" s="286" t="s">
        <v>19992</v>
      </c>
      <c r="C1073" s="283">
        <v>2</v>
      </c>
    </row>
    <row r="1074" spans="2:3" ht="21" x14ac:dyDescent="0.35">
      <c r="B1074" s="286" t="s">
        <v>20530</v>
      </c>
      <c r="C1074" s="283">
        <v>1</v>
      </c>
    </row>
    <row r="1075" spans="2:3" ht="21" x14ac:dyDescent="0.35">
      <c r="B1075" s="286" t="s">
        <v>20531</v>
      </c>
      <c r="C1075" s="283">
        <v>1</v>
      </c>
    </row>
    <row r="1076" spans="2:3" ht="21" x14ac:dyDescent="0.35">
      <c r="B1076" s="286" t="s">
        <v>20534</v>
      </c>
      <c r="C1076" s="283">
        <v>1</v>
      </c>
    </row>
    <row r="1077" spans="2:3" ht="21" x14ac:dyDescent="0.35">
      <c r="B1077" s="286" t="s">
        <v>20537</v>
      </c>
      <c r="C1077" s="283">
        <v>4</v>
      </c>
    </row>
    <row r="1078" spans="2:3" ht="21" x14ac:dyDescent="0.35">
      <c r="B1078" s="286" t="s">
        <v>607</v>
      </c>
      <c r="C1078" s="283">
        <v>1</v>
      </c>
    </row>
    <row r="1079" spans="2:3" ht="21" x14ac:dyDescent="0.35">
      <c r="B1079" s="286" t="s">
        <v>20539</v>
      </c>
      <c r="C1079" s="283">
        <v>1</v>
      </c>
    </row>
    <row r="1080" spans="2:3" ht="21" x14ac:dyDescent="0.35">
      <c r="B1080" s="286" t="s">
        <v>20540</v>
      </c>
      <c r="C1080" s="283">
        <v>1</v>
      </c>
    </row>
    <row r="1081" spans="2:3" ht="21" x14ac:dyDescent="0.35">
      <c r="B1081" s="286" t="s">
        <v>608</v>
      </c>
      <c r="C1081" s="283">
        <v>2</v>
      </c>
    </row>
    <row r="1082" spans="2:3" ht="21" x14ac:dyDescent="0.35">
      <c r="B1082" s="286" t="s">
        <v>609</v>
      </c>
      <c r="C1082" s="283">
        <v>2</v>
      </c>
    </row>
    <row r="1083" spans="2:3" ht="21" x14ac:dyDescent="0.35">
      <c r="B1083" s="286" t="s">
        <v>20545</v>
      </c>
      <c r="C1083" s="283">
        <v>6</v>
      </c>
    </row>
    <row r="1084" spans="2:3" ht="21" x14ac:dyDescent="0.35">
      <c r="B1084" s="286" t="s">
        <v>20546</v>
      </c>
      <c r="C1084" s="283">
        <v>4</v>
      </c>
    </row>
    <row r="1085" spans="2:3" ht="21" x14ac:dyDescent="0.35">
      <c r="B1085" s="286" t="s">
        <v>19994</v>
      </c>
      <c r="C1085" s="283">
        <v>1</v>
      </c>
    </row>
    <row r="1086" spans="2:3" ht="21" x14ac:dyDescent="0.35">
      <c r="B1086" s="286" t="s">
        <v>19995</v>
      </c>
      <c r="C1086" s="283">
        <v>1</v>
      </c>
    </row>
    <row r="1087" spans="2:3" ht="21" x14ac:dyDescent="0.35">
      <c r="B1087" s="286" t="s">
        <v>20547</v>
      </c>
      <c r="C1087" s="283">
        <v>1</v>
      </c>
    </row>
    <row r="1088" spans="2:3" ht="21" x14ac:dyDescent="0.35">
      <c r="B1088" s="286" t="s">
        <v>611</v>
      </c>
      <c r="C1088" s="283">
        <v>1</v>
      </c>
    </row>
    <row r="1089" spans="2:3" ht="21" x14ac:dyDescent="0.35">
      <c r="B1089" s="286" t="s">
        <v>20392</v>
      </c>
      <c r="C1089" s="283">
        <v>1</v>
      </c>
    </row>
    <row r="1090" spans="2:3" ht="21" x14ac:dyDescent="0.35">
      <c r="B1090" s="286" t="s">
        <v>20551</v>
      </c>
      <c r="C1090" s="283">
        <v>1</v>
      </c>
    </row>
    <row r="1091" spans="2:3" ht="21" x14ac:dyDescent="0.35">
      <c r="B1091" s="286" t="s">
        <v>20552</v>
      </c>
      <c r="C1091" s="283">
        <v>1</v>
      </c>
    </row>
    <row r="1092" spans="2:3" ht="21" x14ac:dyDescent="0.35">
      <c r="B1092" s="286" t="s">
        <v>612</v>
      </c>
      <c r="C1092" s="283">
        <v>2</v>
      </c>
    </row>
    <row r="1093" spans="2:3" ht="21" x14ac:dyDescent="0.35">
      <c r="B1093" s="286" t="s">
        <v>613</v>
      </c>
      <c r="C1093" s="283">
        <v>4</v>
      </c>
    </row>
    <row r="1094" spans="2:3" ht="21" x14ac:dyDescent="0.35">
      <c r="B1094" s="286" t="s">
        <v>19996</v>
      </c>
      <c r="C1094" s="283">
        <v>2</v>
      </c>
    </row>
    <row r="1095" spans="2:3" ht="21" x14ac:dyDescent="0.35">
      <c r="B1095" s="286" t="s">
        <v>20562</v>
      </c>
      <c r="C1095" s="283">
        <v>1</v>
      </c>
    </row>
    <row r="1096" spans="2:3" ht="21" x14ac:dyDescent="0.35">
      <c r="B1096" s="286" t="s">
        <v>20563</v>
      </c>
      <c r="C1096" s="283">
        <v>1</v>
      </c>
    </row>
    <row r="1097" spans="2:3" ht="21" x14ac:dyDescent="0.35">
      <c r="B1097" s="286" t="s">
        <v>20569</v>
      </c>
      <c r="C1097" s="283">
        <v>1</v>
      </c>
    </row>
    <row r="1098" spans="2:3" ht="21" x14ac:dyDescent="0.35">
      <c r="B1098" s="286" t="s">
        <v>20510</v>
      </c>
      <c r="C1098" s="283">
        <v>5</v>
      </c>
    </row>
    <row r="1099" spans="2:3" ht="21" x14ac:dyDescent="0.35">
      <c r="B1099" s="286" t="s">
        <v>595</v>
      </c>
      <c r="C1099" s="283">
        <v>4</v>
      </c>
    </row>
    <row r="1100" spans="2:3" ht="21" x14ac:dyDescent="0.35">
      <c r="B1100" s="286" t="s">
        <v>596</v>
      </c>
      <c r="C1100" s="283">
        <v>1</v>
      </c>
    </row>
    <row r="1101" spans="2:3" ht="21" x14ac:dyDescent="0.35">
      <c r="B1101" s="286" t="s">
        <v>20511</v>
      </c>
      <c r="C1101" s="283">
        <v>16</v>
      </c>
    </row>
    <row r="1102" spans="2:3" ht="21" x14ac:dyDescent="0.35">
      <c r="B1102" s="286" t="s">
        <v>20512</v>
      </c>
      <c r="C1102" s="283">
        <v>1</v>
      </c>
    </row>
    <row r="1103" spans="2:3" ht="21" x14ac:dyDescent="0.35">
      <c r="B1103" s="286" t="s">
        <v>20574</v>
      </c>
      <c r="C1103" s="283">
        <v>6</v>
      </c>
    </row>
    <row r="1104" spans="2:3" ht="21" x14ac:dyDescent="0.35">
      <c r="B1104" s="286" t="s">
        <v>20581</v>
      </c>
      <c r="C1104" s="283">
        <v>1</v>
      </c>
    </row>
    <row r="1105" spans="2:3" ht="21" x14ac:dyDescent="0.35">
      <c r="B1105" s="286" t="s">
        <v>20582</v>
      </c>
      <c r="C1105" s="283">
        <v>2</v>
      </c>
    </row>
    <row r="1106" spans="2:3" ht="21" x14ac:dyDescent="0.35">
      <c r="B1106" s="286" t="s">
        <v>20583</v>
      </c>
      <c r="C1106" s="283">
        <v>1</v>
      </c>
    </row>
    <row r="1107" spans="2:3" ht="21" x14ac:dyDescent="0.35">
      <c r="B1107" s="286" t="s">
        <v>20585</v>
      </c>
      <c r="C1107" s="283">
        <v>1</v>
      </c>
    </row>
    <row r="1108" spans="2:3" ht="21" x14ac:dyDescent="0.35">
      <c r="B1108" s="286" t="s">
        <v>20587</v>
      </c>
      <c r="C1108" s="283">
        <v>1</v>
      </c>
    </row>
    <row r="1109" spans="2:3" ht="21" x14ac:dyDescent="0.35">
      <c r="B1109" s="286" t="s">
        <v>20591</v>
      </c>
      <c r="C1109" s="283">
        <v>2</v>
      </c>
    </row>
    <row r="1110" spans="2:3" ht="21" x14ac:dyDescent="0.35">
      <c r="B1110" s="286" t="s">
        <v>20592</v>
      </c>
      <c r="C1110" s="283">
        <v>1</v>
      </c>
    </row>
    <row r="1111" spans="2:3" ht="21" x14ac:dyDescent="0.35">
      <c r="B1111" s="286" t="s">
        <v>20594</v>
      </c>
      <c r="C1111" s="283">
        <v>6</v>
      </c>
    </row>
    <row r="1112" spans="2:3" ht="21" x14ac:dyDescent="0.35">
      <c r="B1112" s="286" t="s">
        <v>20595</v>
      </c>
      <c r="C1112" s="283">
        <v>12</v>
      </c>
    </row>
    <row r="1113" spans="2:3" ht="21" x14ac:dyDescent="0.35">
      <c r="B1113" s="286" t="s">
        <v>20597</v>
      </c>
      <c r="C1113" s="283">
        <v>4</v>
      </c>
    </row>
    <row r="1114" spans="2:3" ht="21" x14ac:dyDescent="0.35">
      <c r="B1114" s="286" t="s">
        <v>20598</v>
      </c>
      <c r="C1114" s="283">
        <v>4</v>
      </c>
    </row>
    <row r="1115" spans="2:3" ht="21" x14ac:dyDescent="0.35">
      <c r="B1115" s="286" t="s">
        <v>20599</v>
      </c>
      <c r="C1115" s="283">
        <v>1</v>
      </c>
    </row>
    <row r="1116" spans="2:3" ht="21" x14ac:dyDescent="0.35">
      <c r="B1116" s="286" t="s">
        <v>598</v>
      </c>
      <c r="C1116" s="283">
        <v>12</v>
      </c>
    </row>
    <row r="1117" spans="2:3" ht="21" x14ac:dyDescent="0.35">
      <c r="B1117" s="286" t="s">
        <v>600</v>
      </c>
      <c r="C1117" s="283">
        <v>1</v>
      </c>
    </row>
    <row r="1118" spans="2:3" ht="21" x14ac:dyDescent="0.35">
      <c r="B1118" s="286" t="s">
        <v>20603</v>
      </c>
      <c r="C1118" s="283">
        <v>2</v>
      </c>
    </row>
    <row r="1119" spans="2:3" ht="21" x14ac:dyDescent="0.35">
      <c r="B1119" s="286" t="s">
        <v>20605</v>
      </c>
      <c r="C1119" s="283">
        <v>4</v>
      </c>
    </row>
    <row r="1120" spans="2:3" ht="21" x14ac:dyDescent="0.35">
      <c r="B1120" s="286" t="s">
        <v>20607</v>
      </c>
      <c r="C1120" s="283">
        <v>1</v>
      </c>
    </row>
    <row r="1121" spans="2:3" ht="21" x14ac:dyDescent="0.35">
      <c r="B1121" s="286" t="s">
        <v>20608</v>
      </c>
      <c r="C1121" s="283">
        <v>1</v>
      </c>
    </row>
    <row r="1122" spans="2:3" ht="21" x14ac:dyDescent="0.35">
      <c r="B1122" s="286" t="s">
        <v>20609</v>
      </c>
      <c r="C1122" s="283">
        <v>2</v>
      </c>
    </row>
    <row r="1123" spans="2:3" ht="21" x14ac:dyDescent="0.35">
      <c r="B1123" s="286" t="s">
        <v>20612</v>
      </c>
      <c r="C1123" s="283">
        <v>1</v>
      </c>
    </row>
    <row r="1124" spans="2:3" ht="21" x14ac:dyDescent="0.35">
      <c r="B1124" s="286" t="s">
        <v>20613</v>
      </c>
      <c r="C1124" s="283">
        <v>1</v>
      </c>
    </row>
    <row r="1125" spans="2:3" ht="21" x14ac:dyDescent="0.35">
      <c r="B1125" s="286" t="s">
        <v>20397</v>
      </c>
      <c r="C1125" s="283">
        <v>1</v>
      </c>
    </row>
    <row r="1126" spans="2:3" ht="21" x14ac:dyDescent="0.35">
      <c r="B1126" s="286" t="s">
        <v>20398</v>
      </c>
      <c r="C1126" s="283">
        <v>1</v>
      </c>
    </row>
    <row r="1127" spans="2:3" ht="21" x14ac:dyDescent="0.35">
      <c r="B1127" s="286" t="s">
        <v>20399</v>
      </c>
      <c r="C1127" s="283">
        <v>1</v>
      </c>
    </row>
    <row r="1128" spans="2:3" ht="21" x14ac:dyDescent="0.35">
      <c r="B1128" s="286" t="s">
        <v>20614</v>
      </c>
      <c r="C1128" s="283">
        <v>1</v>
      </c>
    </row>
    <row r="1129" spans="2:3" ht="21" x14ac:dyDescent="0.35">
      <c r="B1129" s="286" t="s">
        <v>20615</v>
      </c>
      <c r="C1129" s="283">
        <v>1</v>
      </c>
    </row>
    <row r="1130" spans="2:3" ht="21" x14ac:dyDescent="0.35">
      <c r="B1130" s="286" t="s">
        <v>20616</v>
      </c>
      <c r="C1130" s="283">
        <v>1</v>
      </c>
    </row>
    <row r="1131" spans="2:3" ht="21" x14ac:dyDescent="0.35">
      <c r="B1131" s="286" t="s">
        <v>20617</v>
      </c>
      <c r="C1131" s="283">
        <v>1</v>
      </c>
    </row>
    <row r="1132" spans="2:3" ht="21" x14ac:dyDescent="0.35">
      <c r="B1132" s="286" t="s">
        <v>20001</v>
      </c>
      <c r="C1132" s="283">
        <v>1</v>
      </c>
    </row>
    <row r="1133" spans="2:3" ht="21" x14ac:dyDescent="0.35">
      <c r="B1133" s="286" t="s">
        <v>20401</v>
      </c>
      <c r="C1133" s="283">
        <v>1</v>
      </c>
    </row>
    <row r="1134" spans="2:3" ht="21" x14ac:dyDescent="0.35">
      <c r="B1134" s="286" t="s">
        <v>20620</v>
      </c>
      <c r="C1134" s="283">
        <v>1</v>
      </c>
    </row>
    <row r="1135" spans="2:3" ht="21" x14ac:dyDescent="0.35">
      <c r="B1135" s="286" t="s">
        <v>20621</v>
      </c>
      <c r="C1135" s="283">
        <v>1</v>
      </c>
    </row>
    <row r="1136" spans="2:3" ht="21" x14ac:dyDescent="0.35">
      <c r="B1136" s="286" t="s">
        <v>20622</v>
      </c>
      <c r="C1136" s="283">
        <v>1</v>
      </c>
    </row>
    <row r="1137" spans="2:3" ht="21" x14ac:dyDescent="0.35">
      <c r="B1137" s="286" t="s">
        <v>20623</v>
      </c>
      <c r="C1137" s="283">
        <v>2</v>
      </c>
    </row>
    <row r="1138" spans="2:3" ht="21" x14ac:dyDescent="0.35">
      <c r="B1138" s="286" t="s">
        <v>20624</v>
      </c>
      <c r="C1138" s="283">
        <v>1</v>
      </c>
    </row>
    <row r="1139" spans="2:3" ht="21" x14ac:dyDescent="0.35">
      <c r="B1139" s="286" t="s">
        <v>20625</v>
      </c>
      <c r="C1139" s="283">
        <v>1</v>
      </c>
    </row>
    <row r="1140" spans="2:3" ht="21" x14ac:dyDescent="0.35">
      <c r="B1140" s="286" t="s">
        <v>20626</v>
      </c>
      <c r="C1140" s="283">
        <v>1</v>
      </c>
    </row>
    <row r="1141" spans="2:3" ht="21" x14ac:dyDescent="0.35">
      <c r="B1141" s="286" t="s">
        <v>20627</v>
      </c>
      <c r="C1141" s="283">
        <v>1</v>
      </c>
    </row>
    <row r="1142" spans="2:3" ht="21" x14ac:dyDescent="0.35">
      <c r="B1142" s="286" t="s">
        <v>20628</v>
      </c>
      <c r="C1142" s="283">
        <v>1</v>
      </c>
    </row>
    <row r="1143" spans="2:3" ht="21" x14ac:dyDescent="0.35">
      <c r="B1143" s="286" t="s">
        <v>20629</v>
      </c>
      <c r="C1143" s="283">
        <v>1</v>
      </c>
    </row>
    <row r="1144" spans="2:3" ht="21" x14ac:dyDescent="0.35">
      <c r="B1144" s="286" t="s">
        <v>20630</v>
      </c>
      <c r="C1144" s="283">
        <v>1</v>
      </c>
    </row>
    <row r="1145" spans="2:3" ht="21" x14ac:dyDescent="0.35">
      <c r="B1145" s="286" t="s">
        <v>20631</v>
      </c>
      <c r="C1145" s="283">
        <v>1</v>
      </c>
    </row>
    <row r="1146" spans="2:3" ht="21" x14ac:dyDescent="0.35">
      <c r="B1146" s="286" t="s">
        <v>20632</v>
      </c>
      <c r="C1146" s="283">
        <v>2</v>
      </c>
    </row>
    <row r="1147" spans="2:3" ht="21" x14ac:dyDescent="0.35">
      <c r="B1147" s="286" t="s">
        <v>20633</v>
      </c>
      <c r="C1147" s="283">
        <v>2</v>
      </c>
    </row>
    <row r="1148" spans="2:3" ht="21" x14ac:dyDescent="0.35">
      <c r="B1148" s="286" t="s">
        <v>20634</v>
      </c>
      <c r="C1148" s="283">
        <v>2</v>
      </c>
    </row>
    <row r="1149" spans="2:3" ht="21" x14ac:dyDescent="0.35">
      <c r="B1149" s="286" t="s">
        <v>20635</v>
      </c>
      <c r="C1149" s="283">
        <v>2</v>
      </c>
    </row>
    <row r="1150" spans="2:3" ht="21" x14ac:dyDescent="0.35">
      <c r="B1150" s="286" t="s">
        <v>20636</v>
      </c>
      <c r="C1150" s="283">
        <v>2</v>
      </c>
    </row>
    <row r="1151" spans="2:3" ht="21" x14ac:dyDescent="0.35">
      <c r="B1151" s="286" t="s">
        <v>20637</v>
      </c>
      <c r="C1151" s="283">
        <v>2</v>
      </c>
    </row>
    <row r="1152" spans="2:3" ht="21" x14ac:dyDescent="0.35">
      <c r="B1152" s="286" t="s">
        <v>20638</v>
      </c>
      <c r="C1152" s="283">
        <v>2</v>
      </c>
    </row>
    <row r="1153" spans="2:3" ht="21" x14ac:dyDescent="0.35">
      <c r="B1153" s="286" t="s">
        <v>20639</v>
      </c>
      <c r="C1153" s="283">
        <v>2</v>
      </c>
    </row>
    <row r="1154" spans="2:3" ht="21" x14ac:dyDescent="0.35">
      <c r="B1154" s="286" t="s">
        <v>20640</v>
      </c>
      <c r="C1154" s="283">
        <v>2</v>
      </c>
    </row>
    <row r="1155" spans="2:3" ht="21" x14ac:dyDescent="0.35">
      <c r="B1155" s="286" t="s">
        <v>20641</v>
      </c>
      <c r="C1155" s="283">
        <v>1</v>
      </c>
    </row>
    <row r="1156" spans="2:3" ht="21" x14ac:dyDescent="0.35">
      <c r="B1156" s="286" t="s">
        <v>20642</v>
      </c>
      <c r="C1156" s="283">
        <v>1</v>
      </c>
    </row>
    <row r="1157" spans="2:3" ht="21" x14ac:dyDescent="0.35">
      <c r="B1157" s="286" t="s">
        <v>20643</v>
      </c>
      <c r="C1157" s="283">
        <v>5</v>
      </c>
    </row>
    <row r="1158" spans="2:3" ht="21" x14ac:dyDescent="0.35">
      <c r="B1158" s="286" t="s">
        <v>20644</v>
      </c>
      <c r="C1158" s="283">
        <v>8</v>
      </c>
    </row>
    <row r="1159" spans="2:3" ht="21" x14ac:dyDescent="0.35">
      <c r="B1159" s="286" t="s">
        <v>20645</v>
      </c>
      <c r="C1159" s="283">
        <v>1</v>
      </c>
    </row>
    <row r="1160" spans="2:3" ht="21" x14ac:dyDescent="0.35">
      <c r="B1160" s="286" t="s">
        <v>20646</v>
      </c>
      <c r="C1160" s="283">
        <v>1</v>
      </c>
    </row>
    <row r="1161" spans="2:3" ht="21" x14ac:dyDescent="0.35">
      <c r="B1161" s="286" t="s">
        <v>20647</v>
      </c>
      <c r="C1161" s="283">
        <v>1</v>
      </c>
    </row>
    <row r="1162" spans="2:3" ht="21" x14ac:dyDescent="0.35">
      <c r="B1162" s="286" t="s">
        <v>20648</v>
      </c>
      <c r="C1162" s="283">
        <v>2</v>
      </c>
    </row>
    <row r="1163" spans="2:3" ht="21" x14ac:dyDescent="0.35">
      <c r="B1163" s="286" t="s">
        <v>20649</v>
      </c>
      <c r="C1163" s="283">
        <v>3</v>
      </c>
    </row>
    <row r="1164" spans="2:3" ht="21" x14ac:dyDescent="0.35">
      <c r="B1164" s="286" t="s">
        <v>20650</v>
      </c>
      <c r="C1164" s="283">
        <v>6</v>
      </c>
    </row>
    <row r="1165" spans="2:3" ht="21" x14ac:dyDescent="0.35">
      <c r="B1165" s="286" t="s">
        <v>20651</v>
      </c>
      <c r="C1165" s="283">
        <v>1</v>
      </c>
    </row>
    <row r="1166" spans="2:3" ht="21" x14ac:dyDescent="0.35">
      <c r="B1166" s="286" t="s">
        <v>20652</v>
      </c>
      <c r="C1166" s="283">
        <v>2</v>
      </c>
    </row>
    <row r="1167" spans="2:3" ht="21" x14ac:dyDescent="0.35">
      <c r="B1167" s="286" t="s">
        <v>20653</v>
      </c>
      <c r="C1167" s="283">
        <v>2</v>
      </c>
    </row>
    <row r="1168" spans="2:3" ht="21" x14ac:dyDescent="0.35">
      <c r="B1168" s="286" t="s">
        <v>20654</v>
      </c>
      <c r="C1168" s="283">
        <v>1</v>
      </c>
    </row>
    <row r="1169" spans="2:3" ht="21" x14ac:dyDescent="0.35">
      <c r="B1169" s="286" t="s">
        <v>20655</v>
      </c>
      <c r="C1169" s="283">
        <v>1</v>
      </c>
    </row>
    <row r="1170" spans="2:3" ht="21" x14ac:dyDescent="0.35">
      <c r="B1170" s="286" t="s">
        <v>20656</v>
      </c>
      <c r="C1170" s="283">
        <v>1</v>
      </c>
    </row>
    <row r="1171" spans="2:3" ht="21" x14ac:dyDescent="0.35">
      <c r="B1171" s="286" t="s">
        <v>20657</v>
      </c>
      <c r="C1171" s="283">
        <v>1</v>
      </c>
    </row>
    <row r="1172" spans="2:3" ht="21" x14ac:dyDescent="0.35">
      <c r="B1172" s="286" t="s">
        <v>20658</v>
      </c>
      <c r="C1172" s="283">
        <v>1</v>
      </c>
    </row>
    <row r="1173" spans="2:3" ht="21" x14ac:dyDescent="0.35">
      <c r="B1173" s="286" t="s">
        <v>20659</v>
      </c>
      <c r="C1173" s="283">
        <v>1</v>
      </c>
    </row>
    <row r="1174" spans="2:3" ht="21" x14ac:dyDescent="0.35">
      <c r="B1174" s="286" t="s">
        <v>20660</v>
      </c>
      <c r="C1174" s="283">
        <v>1</v>
      </c>
    </row>
    <row r="1175" spans="2:3" ht="21" x14ac:dyDescent="0.35">
      <c r="B1175" s="286" t="s">
        <v>20661</v>
      </c>
      <c r="C1175" s="283">
        <v>1</v>
      </c>
    </row>
    <row r="1176" spans="2:3" ht="21" x14ac:dyDescent="0.35">
      <c r="B1176" s="286" t="s">
        <v>20662</v>
      </c>
      <c r="C1176" s="283">
        <v>1</v>
      </c>
    </row>
    <row r="1177" spans="2:3" ht="21" x14ac:dyDescent="0.35">
      <c r="B1177" s="286" t="s">
        <v>20663</v>
      </c>
      <c r="C1177" s="283">
        <v>6</v>
      </c>
    </row>
    <row r="1178" spans="2:3" ht="21" x14ac:dyDescent="0.35">
      <c r="B1178" s="286" t="s">
        <v>20664</v>
      </c>
      <c r="C1178" s="283">
        <v>1</v>
      </c>
    </row>
    <row r="1179" spans="2:3" ht="21" x14ac:dyDescent="0.35">
      <c r="B1179" s="285" t="s">
        <v>20063</v>
      </c>
      <c r="C1179" s="283"/>
    </row>
    <row r="1180" spans="2:3" ht="21" x14ac:dyDescent="0.35">
      <c r="B1180" s="286" t="s">
        <v>20882</v>
      </c>
      <c r="C1180" s="283">
        <v>3</v>
      </c>
    </row>
    <row r="1181" spans="2:3" ht="21" x14ac:dyDescent="0.35">
      <c r="B1181" s="286" t="s">
        <v>20630</v>
      </c>
      <c r="C1181" s="283">
        <v>1</v>
      </c>
    </row>
    <row r="1182" spans="2:3" ht="21" x14ac:dyDescent="0.35">
      <c r="B1182" s="286" t="s">
        <v>20631</v>
      </c>
      <c r="C1182" s="283">
        <v>1</v>
      </c>
    </row>
    <row r="1183" spans="2:3" ht="21" x14ac:dyDescent="0.35">
      <c r="B1183" s="286" t="s">
        <v>20860</v>
      </c>
      <c r="C1183" s="283">
        <v>20</v>
      </c>
    </row>
    <row r="1184" spans="2:3" ht="21" x14ac:dyDescent="0.35">
      <c r="B1184" s="286" t="s">
        <v>25996</v>
      </c>
      <c r="C1184" s="283">
        <v>3</v>
      </c>
    </row>
    <row r="1185" spans="2:3" ht="21" x14ac:dyDescent="0.35">
      <c r="B1185" s="286" t="s">
        <v>26085</v>
      </c>
      <c r="C1185" s="283">
        <v>2</v>
      </c>
    </row>
    <row r="1186" spans="2:3" ht="21" x14ac:dyDescent="0.35">
      <c r="B1186" s="286" t="s">
        <v>26086</v>
      </c>
      <c r="C1186" s="283">
        <v>2</v>
      </c>
    </row>
    <row r="1187" spans="2:3" ht="21" x14ac:dyDescent="0.35">
      <c r="B1187" s="286" t="s">
        <v>26087</v>
      </c>
      <c r="C1187" s="283">
        <v>2</v>
      </c>
    </row>
    <row r="1188" spans="2:3" ht="21" x14ac:dyDescent="0.35">
      <c r="B1188" s="284" t="s">
        <v>560</v>
      </c>
      <c r="C1188" s="283"/>
    </row>
    <row r="1189" spans="2:3" ht="21" x14ac:dyDescent="0.35">
      <c r="B1189" s="285">
        <v>20</v>
      </c>
      <c r="C1189" s="283"/>
    </row>
    <row r="1190" spans="2:3" ht="21" x14ac:dyDescent="0.35">
      <c r="B1190" s="286" t="s">
        <v>20115</v>
      </c>
      <c r="C1190" s="283">
        <v>2</v>
      </c>
    </row>
    <row r="1191" spans="2:3" ht="21" x14ac:dyDescent="0.35">
      <c r="B1191" s="285">
        <v>46</v>
      </c>
      <c r="C1191" s="283"/>
    </row>
    <row r="1192" spans="2:3" ht="21" x14ac:dyDescent="0.35">
      <c r="B1192" s="286" t="s">
        <v>20457</v>
      </c>
      <c r="C1192" s="283">
        <v>1</v>
      </c>
    </row>
    <row r="1193" spans="2:3" ht="21" x14ac:dyDescent="0.35">
      <c r="B1193" s="285">
        <v>47</v>
      </c>
      <c r="C1193" s="283"/>
    </row>
    <row r="1194" spans="2:3" ht="21" x14ac:dyDescent="0.35">
      <c r="B1194" s="286" t="s">
        <v>20469</v>
      </c>
      <c r="C1194" s="283">
        <v>1</v>
      </c>
    </row>
    <row r="1195" spans="2:3" ht="21" x14ac:dyDescent="0.35">
      <c r="B1195" s="285">
        <v>49</v>
      </c>
      <c r="C1195" s="283"/>
    </row>
    <row r="1196" spans="2:3" ht="21" x14ac:dyDescent="0.35">
      <c r="B1196" s="286" t="s">
        <v>20470</v>
      </c>
      <c r="C1196" s="283">
        <v>1</v>
      </c>
    </row>
    <row r="1197" spans="2:3" ht="21" x14ac:dyDescent="0.35">
      <c r="B1197" s="285">
        <v>51</v>
      </c>
      <c r="C1197" s="283"/>
    </row>
    <row r="1198" spans="2:3" ht="21" x14ac:dyDescent="0.35">
      <c r="B1198" s="286" t="s">
        <v>20944</v>
      </c>
      <c r="C1198" s="283">
        <v>1</v>
      </c>
    </row>
    <row r="1199" spans="2:3" ht="21" x14ac:dyDescent="0.35">
      <c r="B1199" s="285">
        <v>52</v>
      </c>
      <c r="C1199" s="283"/>
    </row>
    <row r="1200" spans="2:3" ht="21" x14ac:dyDescent="0.35">
      <c r="B1200" s="286" t="s">
        <v>19927</v>
      </c>
      <c r="C1200" s="283">
        <v>1</v>
      </c>
    </row>
    <row r="1201" spans="2:3" ht="21" x14ac:dyDescent="0.35">
      <c r="B1201" s="286" t="s">
        <v>19928</v>
      </c>
      <c r="C1201" s="283">
        <v>1</v>
      </c>
    </row>
    <row r="1202" spans="2:3" ht="21" x14ac:dyDescent="0.35">
      <c r="B1202" s="286" t="s">
        <v>19929</v>
      </c>
      <c r="C1202" s="283">
        <v>1</v>
      </c>
    </row>
    <row r="1203" spans="2:3" ht="21" x14ac:dyDescent="0.35">
      <c r="B1203" s="286" t="s">
        <v>19930</v>
      </c>
      <c r="C1203" s="283">
        <v>1</v>
      </c>
    </row>
    <row r="1204" spans="2:3" ht="21" x14ac:dyDescent="0.35">
      <c r="B1204" s="286" t="s">
        <v>19931</v>
      </c>
      <c r="C1204" s="283">
        <v>1</v>
      </c>
    </row>
    <row r="1205" spans="2:3" ht="21" x14ac:dyDescent="0.35">
      <c r="B1205" s="286" t="s">
        <v>19932</v>
      </c>
      <c r="C1205" s="283">
        <v>1</v>
      </c>
    </row>
    <row r="1206" spans="2:3" ht="21" x14ac:dyDescent="0.35">
      <c r="B1206" s="286" t="s">
        <v>19933</v>
      </c>
      <c r="C1206" s="283">
        <v>1</v>
      </c>
    </row>
    <row r="1207" spans="2:3" ht="21" x14ac:dyDescent="0.35">
      <c r="B1207" s="286" t="s">
        <v>19934</v>
      </c>
      <c r="C1207" s="283">
        <v>1</v>
      </c>
    </row>
    <row r="1208" spans="2:3" ht="21" x14ac:dyDescent="0.35">
      <c r="B1208" s="286" t="s">
        <v>19935</v>
      </c>
      <c r="C1208" s="283">
        <v>1</v>
      </c>
    </row>
    <row r="1209" spans="2:3" ht="21" x14ac:dyDescent="0.35">
      <c r="B1209" s="286" t="s">
        <v>19936</v>
      </c>
      <c r="C1209" s="283">
        <v>1</v>
      </c>
    </row>
    <row r="1210" spans="2:3" ht="21" x14ac:dyDescent="0.35">
      <c r="B1210" s="286" t="s">
        <v>19937</v>
      </c>
      <c r="C1210" s="283">
        <v>2</v>
      </c>
    </row>
    <row r="1211" spans="2:3" ht="21" x14ac:dyDescent="0.35">
      <c r="B1211" s="286" t="s">
        <v>19938</v>
      </c>
      <c r="C1211" s="283">
        <v>1</v>
      </c>
    </row>
    <row r="1212" spans="2:3" ht="21" x14ac:dyDescent="0.35">
      <c r="B1212" s="286" t="s">
        <v>19939</v>
      </c>
      <c r="C1212" s="283">
        <v>1</v>
      </c>
    </row>
    <row r="1213" spans="2:3" ht="21" x14ac:dyDescent="0.35">
      <c r="B1213" s="286" t="s">
        <v>19940</v>
      </c>
      <c r="C1213" s="283">
        <v>1</v>
      </c>
    </row>
    <row r="1214" spans="2:3" ht="21" x14ac:dyDescent="0.35">
      <c r="B1214" s="286" t="s">
        <v>19941</v>
      </c>
      <c r="C1214" s="283">
        <v>1</v>
      </c>
    </row>
    <row r="1215" spans="2:3" ht="21" x14ac:dyDescent="0.35">
      <c r="B1215" s="286" t="s">
        <v>19942</v>
      </c>
      <c r="C1215" s="283">
        <v>1</v>
      </c>
    </row>
    <row r="1216" spans="2:3" ht="21" x14ac:dyDescent="0.35">
      <c r="B1216" s="286" t="s">
        <v>19943</v>
      </c>
      <c r="C1216" s="283">
        <v>1</v>
      </c>
    </row>
    <row r="1217" spans="2:3" ht="21" x14ac:dyDescent="0.35">
      <c r="B1217" s="286" t="s">
        <v>19944</v>
      </c>
      <c r="C1217" s="283">
        <v>1</v>
      </c>
    </row>
    <row r="1218" spans="2:3" ht="21" x14ac:dyDescent="0.35">
      <c r="B1218" s="286" t="s">
        <v>19945</v>
      </c>
      <c r="C1218" s="283">
        <v>1</v>
      </c>
    </row>
    <row r="1219" spans="2:3" ht="21" x14ac:dyDescent="0.35">
      <c r="B1219" s="286" t="s">
        <v>19946</v>
      </c>
      <c r="C1219" s="283">
        <v>1</v>
      </c>
    </row>
    <row r="1220" spans="2:3" ht="21" x14ac:dyDescent="0.35">
      <c r="B1220" s="286" t="s">
        <v>19947</v>
      </c>
      <c r="C1220" s="283">
        <v>1</v>
      </c>
    </row>
    <row r="1221" spans="2:3" ht="21" x14ac:dyDescent="0.35">
      <c r="B1221" s="286" t="s">
        <v>19948</v>
      </c>
      <c r="C1221" s="283">
        <v>1</v>
      </c>
    </row>
    <row r="1222" spans="2:3" ht="21" x14ac:dyDescent="0.35">
      <c r="B1222" s="286" t="s">
        <v>19949</v>
      </c>
      <c r="C1222" s="283">
        <v>1</v>
      </c>
    </row>
    <row r="1223" spans="2:3" ht="21" x14ac:dyDescent="0.35">
      <c r="B1223" s="286" t="s">
        <v>20892</v>
      </c>
      <c r="C1223" s="283">
        <v>1</v>
      </c>
    </row>
    <row r="1224" spans="2:3" ht="21" x14ac:dyDescent="0.35">
      <c r="B1224" s="285">
        <v>54</v>
      </c>
      <c r="C1224" s="283"/>
    </row>
    <row r="1225" spans="2:3" ht="21" x14ac:dyDescent="0.35">
      <c r="B1225" s="286" t="s">
        <v>20426</v>
      </c>
      <c r="C1225" s="283">
        <v>1</v>
      </c>
    </row>
    <row r="1226" spans="2:3" ht="21" x14ac:dyDescent="0.35">
      <c r="B1226" s="286" t="s">
        <v>25973</v>
      </c>
      <c r="C1226" s="283">
        <v>1</v>
      </c>
    </row>
    <row r="1227" spans="2:3" ht="21" x14ac:dyDescent="0.35">
      <c r="B1227" s="285">
        <v>55</v>
      </c>
      <c r="C1227" s="283"/>
    </row>
    <row r="1228" spans="2:3" ht="21" x14ac:dyDescent="0.35">
      <c r="B1228" s="286" t="s">
        <v>20125</v>
      </c>
      <c r="C1228" s="283">
        <v>1</v>
      </c>
    </row>
    <row r="1229" spans="2:3" ht="21" x14ac:dyDescent="0.35">
      <c r="B1229" s="286" t="s">
        <v>1082</v>
      </c>
      <c r="C1229" s="283">
        <v>1</v>
      </c>
    </row>
    <row r="1230" spans="2:3" ht="21" x14ac:dyDescent="0.35">
      <c r="B1230" s="285">
        <v>61</v>
      </c>
      <c r="C1230" s="283"/>
    </row>
    <row r="1231" spans="2:3" ht="21" x14ac:dyDescent="0.35">
      <c r="B1231" s="286" t="s">
        <v>20611</v>
      </c>
      <c r="C1231" s="283">
        <v>1</v>
      </c>
    </row>
    <row r="1232" spans="2:3" ht="21" x14ac:dyDescent="0.35">
      <c r="B1232" s="286" t="s">
        <v>12</v>
      </c>
      <c r="C1232" s="283">
        <v>1</v>
      </c>
    </row>
    <row r="1233" spans="2:3" ht="21" x14ac:dyDescent="0.35">
      <c r="B1233" s="286" t="s">
        <v>25973</v>
      </c>
      <c r="C1233" s="283">
        <v>1</v>
      </c>
    </row>
    <row r="1234" spans="2:3" ht="21" x14ac:dyDescent="0.35">
      <c r="B1234" s="285">
        <v>62</v>
      </c>
      <c r="C1234" s="283"/>
    </row>
    <row r="1235" spans="2:3" ht="21" x14ac:dyDescent="0.35">
      <c r="B1235" s="286" t="s">
        <v>287</v>
      </c>
      <c r="C1235" s="283">
        <v>1</v>
      </c>
    </row>
    <row r="1236" spans="2:3" ht="21" x14ac:dyDescent="0.35">
      <c r="B1236" s="286" t="s">
        <v>290</v>
      </c>
      <c r="C1236" s="283">
        <v>1</v>
      </c>
    </row>
    <row r="1237" spans="2:3" ht="21" x14ac:dyDescent="0.35">
      <c r="B1237" s="286" t="s">
        <v>291</v>
      </c>
      <c r="C1237" s="283">
        <v>1</v>
      </c>
    </row>
    <row r="1238" spans="2:3" ht="21" x14ac:dyDescent="0.35">
      <c r="B1238" s="286" t="s">
        <v>25969</v>
      </c>
      <c r="C1238" s="283">
        <v>1</v>
      </c>
    </row>
    <row r="1239" spans="2:3" ht="21" x14ac:dyDescent="0.35">
      <c r="B1239" s="286" t="s">
        <v>25967</v>
      </c>
      <c r="C1239" s="283">
        <v>1</v>
      </c>
    </row>
    <row r="1240" spans="2:3" ht="21" x14ac:dyDescent="0.35">
      <c r="B1240" s="286" t="s">
        <v>25962</v>
      </c>
      <c r="C1240" s="283">
        <v>4</v>
      </c>
    </row>
    <row r="1241" spans="2:3" ht="21" x14ac:dyDescent="0.35">
      <c r="B1241" s="286" t="s">
        <v>25971</v>
      </c>
      <c r="C1241" s="283">
        <v>1</v>
      </c>
    </row>
    <row r="1242" spans="2:3" ht="21" x14ac:dyDescent="0.35">
      <c r="B1242" s="286" t="s">
        <v>25972</v>
      </c>
      <c r="C1242" s="283">
        <v>1</v>
      </c>
    </row>
    <row r="1243" spans="2:3" ht="21" x14ac:dyDescent="0.35">
      <c r="B1243" s="285">
        <v>63</v>
      </c>
      <c r="C1243" s="283"/>
    </row>
    <row r="1244" spans="2:3" ht="21" x14ac:dyDescent="0.35">
      <c r="B1244" s="286" t="s">
        <v>1083</v>
      </c>
      <c r="C1244" s="283">
        <v>1</v>
      </c>
    </row>
    <row r="1245" spans="2:3" ht="21" x14ac:dyDescent="0.35">
      <c r="B1245" s="285">
        <v>79</v>
      </c>
      <c r="C1245" s="283"/>
    </row>
    <row r="1246" spans="2:3" ht="21" x14ac:dyDescent="0.35">
      <c r="B1246" s="286" t="s">
        <v>20944</v>
      </c>
      <c r="C1246" s="283">
        <v>1</v>
      </c>
    </row>
    <row r="1247" spans="2:3" ht="21" x14ac:dyDescent="0.35">
      <c r="B1247" s="284" t="s">
        <v>26075</v>
      </c>
      <c r="C1247" s="283"/>
    </row>
    <row r="1248" spans="2:3" ht="21" x14ac:dyDescent="0.35">
      <c r="B1248" s="285" t="s">
        <v>26009</v>
      </c>
      <c r="C1248" s="283"/>
    </row>
    <row r="1249" spans="2:3" ht="21" x14ac:dyDescent="0.35">
      <c r="B1249" s="286" t="s">
        <v>25925</v>
      </c>
      <c r="C1249" s="283">
        <v>2</v>
      </c>
    </row>
    <row r="1250" spans="2:3" ht="21" x14ac:dyDescent="0.35">
      <c r="B1250" s="285" t="s">
        <v>918</v>
      </c>
      <c r="C1250" s="283"/>
    </row>
    <row r="1251" spans="2:3" ht="21" x14ac:dyDescent="0.35">
      <c r="B1251" s="286" t="s">
        <v>21038</v>
      </c>
      <c r="C1251" s="283">
        <v>200</v>
      </c>
    </row>
  </sheetData>
  <autoFilter ref="B3:C127" xr:uid="{06B6CA2A-ED48-4661-914B-90C8A43E5C5D}"/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060D0-9611-49F2-866B-3F326FF076CA}">
  <sheetPr codeName="Planilha6"/>
  <dimension ref="I19"/>
  <sheetViews>
    <sheetView topLeftCell="A7" zoomScale="55" zoomScaleNormal="55" workbookViewId="0"/>
  </sheetViews>
  <sheetFormatPr defaultColWidth="8.85546875" defaultRowHeight="15" x14ac:dyDescent="0.25"/>
  <cols>
    <col min="1" max="16384" width="8.85546875" style="92"/>
  </cols>
  <sheetData>
    <row r="19" spans="9:9" x14ac:dyDescent="0.25">
      <c r="I19" s="93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C2C33-02FA-409F-9DD2-0C263C2F36E5}">
  <sheetPr codeName="Planilha8"/>
  <dimension ref="A1:H14952"/>
  <sheetViews>
    <sheetView workbookViewId="0">
      <selection activeCell="B8" sqref="B8"/>
    </sheetView>
  </sheetViews>
  <sheetFormatPr defaultRowHeight="15" x14ac:dyDescent="0.25"/>
  <cols>
    <col min="1" max="1" width="15.7109375" bestFit="1" customWidth="1"/>
    <col min="2" max="2" width="95.5703125" bestFit="1" customWidth="1"/>
    <col min="3" max="3" width="68.85546875" bestFit="1" customWidth="1"/>
    <col min="4" max="4" width="15.140625" bestFit="1" customWidth="1"/>
    <col min="5" max="5" width="29.140625" bestFit="1" customWidth="1"/>
    <col min="8" max="8" width="17.28515625" bestFit="1" customWidth="1"/>
  </cols>
  <sheetData>
    <row r="1" spans="1:8" x14ac:dyDescent="0.25">
      <c r="A1" t="s">
        <v>9</v>
      </c>
      <c r="B1" t="s">
        <v>1378</v>
      </c>
      <c r="C1" t="s">
        <v>1379</v>
      </c>
      <c r="D1" s="23" t="s">
        <v>1380</v>
      </c>
      <c r="E1" t="s">
        <v>1376</v>
      </c>
      <c r="F1" t="s">
        <v>1381</v>
      </c>
      <c r="G1" t="s">
        <v>1382</v>
      </c>
      <c r="H1" s="23" t="s">
        <v>1383</v>
      </c>
    </row>
    <row r="2" spans="1:8" x14ac:dyDescent="0.25">
      <c r="A2">
        <v>6691</v>
      </c>
      <c r="B2" t="s">
        <v>1384</v>
      </c>
      <c r="C2" t="s">
        <v>1384</v>
      </c>
      <c r="D2" s="23">
        <v>15105712000142</v>
      </c>
      <c r="E2" t="s">
        <v>1385</v>
      </c>
      <c r="F2" t="s">
        <v>1386</v>
      </c>
      <c r="G2">
        <v>10234</v>
      </c>
      <c r="H2" s="23">
        <v>162009593</v>
      </c>
    </row>
    <row r="3" spans="1:8" x14ac:dyDescent="0.25">
      <c r="A3">
        <v>6739</v>
      </c>
      <c r="B3" t="s">
        <v>1387</v>
      </c>
      <c r="C3" t="s">
        <v>1388</v>
      </c>
      <c r="D3" s="23">
        <v>5144642000188</v>
      </c>
      <c r="E3" t="s">
        <v>1389</v>
      </c>
      <c r="F3" t="s">
        <v>1390</v>
      </c>
      <c r="G3">
        <v>10388</v>
      </c>
      <c r="H3" s="23">
        <v>241087654110</v>
      </c>
    </row>
    <row r="4" spans="1:8" x14ac:dyDescent="0.25">
      <c r="A4">
        <v>6398</v>
      </c>
      <c r="B4" t="s">
        <v>1391</v>
      </c>
      <c r="C4" t="s">
        <v>1391</v>
      </c>
      <c r="D4" s="23">
        <v>35503770000131</v>
      </c>
      <c r="E4" t="s">
        <v>1385</v>
      </c>
      <c r="F4" t="s">
        <v>1386</v>
      </c>
      <c r="G4">
        <v>9944</v>
      </c>
      <c r="H4" s="23">
        <v>160924553</v>
      </c>
    </row>
    <row r="5" spans="1:8" x14ac:dyDescent="0.25">
      <c r="A5">
        <v>12753</v>
      </c>
      <c r="B5" t="s">
        <v>1392</v>
      </c>
      <c r="C5" t="s">
        <v>1393</v>
      </c>
      <c r="D5" s="23">
        <v>43466326000111</v>
      </c>
      <c r="E5" t="s">
        <v>1394</v>
      </c>
      <c r="F5" t="s">
        <v>1386</v>
      </c>
      <c r="G5">
        <v>19783</v>
      </c>
      <c r="H5" s="23" t="s">
        <v>1395</v>
      </c>
    </row>
    <row r="6" spans="1:8" x14ac:dyDescent="0.25">
      <c r="A6">
        <v>9891</v>
      </c>
      <c r="B6" t="s">
        <v>1396</v>
      </c>
      <c r="C6" t="s">
        <v>1396</v>
      </c>
      <c r="D6" s="23">
        <v>9384287000175</v>
      </c>
      <c r="E6" t="s">
        <v>1397</v>
      </c>
      <c r="F6" t="s">
        <v>1398</v>
      </c>
      <c r="G6">
        <v>14627</v>
      </c>
      <c r="H6" s="23">
        <v>202114333</v>
      </c>
    </row>
    <row r="7" spans="1:8" x14ac:dyDescent="0.25">
      <c r="A7">
        <v>12426</v>
      </c>
      <c r="B7" t="s">
        <v>1399</v>
      </c>
      <c r="C7" t="s">
        <v>1400</v>
      </c>
      <c r="D7" s="23">
        <v>4540286000159</v>
      </c>
      <c r="E7" t="s">
        <v>1401</v>
      </c>
      <c r="F7" t="s">
        <v>1386</v>
      </c>
      <c r="G7">
        <v>19036</v>
      </c>
      <c r="H7" s="23">
        <v>161324630</v>
      </c>
    </row>
    <row r="8" spans="1:8" x14ac:dyDescent="0.25">
      <c r="A8">
        <v>15914</v>
      </c>
      <c r="B8" t="s">
        <v>21045</v>
      </c>
      <c r="C8" t="s">
        <v>21045</v>
      </c>
      <c r="D8" s="23">
        <v>11038774001280</v>
      </c>
      <c r="E8" t="s">
        <v>1952</v>
      </c>
      <c r="F8" t="s">
        <v>1386</v>
      </c>
      <c r="G8">
        <v>25448</v>
      </c>
      <c r="H8" s="23" t="s">
        <v>21046</v>
      </c>
    </row>
    <row r="9" spans="1:8" x14ac:dyDescent="0.25">
      <c r="A9">
        <v>9964</v>
      </c>
      <c r="B9" t="s">
        <v>1402</v>
      </c>
      <c r="C9" t="s">
        <v>1402</v>
      </c>
      <c r="D9" s="23">
        <v>1764052000288</v>
      </c>
      <c r="E9" t="s">
        <v>1403</v>
      </c>
      <c r="F9" t="s">
        <v>1398</v>
      </c>
      <c r="G9">
        <v>14696</v>
      </c>
      <c r="H9" s="23">
        <v>202675637</v>
      </c>
    </row>
    <row r="10" spans="1:8" x14ac:dyDescent="0.25">
      <c r="A10">
        <v>5551</v>
      </c>
      <c r="B10" t="s">
        <v>1404</v>
      </c>
      <c r="C10" t="s">
        <v>1405</v>
      </c>
      <c r="D10" s="23">
        <v>7152218000100</v>
      </c>
      <c r="E10" t="s">
        <v>1406</v>
      </c>
      <c r="F10" t="s">
        <v>1407</v>
      </c>
      <c r="G10">
        <v>8614</v>
      </c>
      <c r="H10" s="23">
        <v>61069418</v>
      </c>
    </row>
    <row r="11" spans="1:8" x14ac:dyDescent="0.25">
      <c r="A11">
        <v>7784</v>
      </c>
      <c r="B11" t="s">
        <v>1408</v>
      </c>
      <c r="C11" t="s">
        <v>1408</v>
      </c>
      <c r="D11" s="23">
        <v>12361774000127</v>
      </c>
      <c r="E11" t="s">
        <v>1409</v>
      </c>
      <c r="F11" t="s">
        <v>1386</v>
      </c>
      <c r="G11">
        <v>12099</v>
      </c>
      <c r="H11" s="23">
        <v>161726518</v>
      </c>
    </row>
    <row r="12" spans="1:8" x14ac:dyDescent="0.25">
      <c r="A12">
        <v>3752</v>
      </c>
      <c r="B12" t="s">
        <v>1410</v>
      </c>
      <c r="C12" t="s">
        <v>1411</v>
      </c>
      <c r="D12" s="23">
        <v>8858832000155</v>
      </c>
      <c r="E12" t="s">
        <v>1409</v>
      </c>
      <c r="F12" t="s">
        <v>1386</v>
      </c>
      <c r="G12">
        <v>5028</v>
      </c>
      <c r="H12" s="23">
        <v>161624677</v>
      </c>
    </row>
    <row r="13" spans="1:8" x14ac:dyDescent="0.25">
      <c r="A13">
        <v>1502</v>
      </c>
      <c r="B13" t="s">
        <v>1412</v>
      </c>
      <c r="C13" t="s">
        <v>1413</v>
      </c>
      <c r="D13" s="23">
        <v>11019241000107</v>
      </c>
      <c r="E13" t="s">
        <v>1414</v>
      </c>
      <c r="F13" t="s">
        <v>1415</v>
      </c>
      <c r="G13">
        <v>2778</v>
      </c>
      <c r="H13" s="23">
        <v>38291703</v>
      </c>
    </row>
    <row r="14" spans="1:8" x14ac:dyDescent="0.25">
      <c r="A14">
        <v>6966</v>
      </c>
      <c r="B14" t="s">
        <v>1416</v>
      </c>
      <c r="C14" t="s">
        <v>1416</v>
      </c>
      <c r="D14" s="23">
        <v>33058074000138</v>
      </c>
      <c r="E14" t="s">
        <v>1417</v>
      </c>
      <c r="F14" t="s">
        <v>1418</v>
      </c>
      <c r="G14">
        <v>10956</v>
      </c>
      <c r="H14" s="23">
        <v>81166773</v>
      </c>
    </row>
    <row r="15" spans="1:8" x14ac:dyDescent="0.25">
      <c r="A15">
        <v>10911</v>
      </c>
      <c r="B15" t="s">
        <v>1419</v>
      </c>
      <c r="C15" t="s">
        <v>1420</v>
      </c>
      <c r="D15" s="23">
        <v>21526077000170</v>
      </c>
      <c r="E15" t="s">
        <v>1417</v>
      </c>
      <c r="F15" t="s">
        <v>1418</v>
      </c>
      <c r="G15">
        <v>16585</v>
      </c>
      <c r="H15" s="23">
        <v>86835070</v>
      </c>
    </row>
    <row r="16" spans="1:8" x14ac:dyDescent="0.25">
      <c r="A16">
        <v>11548</v>
      </c>
      <c r="B16" t="s">
        <v>1421</v>
      </c>
      <c r="C16" t="s">
        <v>1421</v>
      </c>
      <c r="D16" s="23">
        <v>16751450000156</v>
      </c>
      <c r="E16" t="s">
        <v>1422</v>
      </c>
      <c r="F16" t="s">
        <v>1386</v>
      </c>
      <c r="G16">
        <v>17493</v>
      </c>
      <c r="H16" s="23">
        <v>162035829</v>
      </c>
    </row>
    <row r="17" spans="1:8" x14ac:dyDescent="0.25">
      <c r="A17">
        <v>13106</v>
      </c>
      <c r="B17" t="s">
        <v>1423</v>
      </c>
      <c r="D17" s="23">
        <v>60580016000142</v>
      </c>
      <c r="E17" t="s">
        <v>1424</v>
      </c>
      <c r="F17" t="s">
        <v>1390</v>
      </c>
      <c r="G17">
        <v>20270</v>
      </c>
      <c r="H17" s="23">
        <v>104871568110</v>
      </c>
    </row>
    <row r="18" spans="1:8" x14ac:dyDescent="0.25">
      <c r="A18">
        <v>9280</v>
      </c>
      <c r="B18" t="s">
        <v>1425</v>
      </c>
      <c r="C18" t="s">
        <v>1425</v>
      </c>
      <c r="D18" s="23">
        <v>27358744000139</v>
      </c>
      <c r="E18" t="s">
        <v>1426</v>
      </c>
      <c r="F18" t="s">
        <v>1427</v>
      </c>
      <c r="G18">
        <v>13772</v>
      </c>
      <c r="H18" s="23">
        <v>155572571</v>
      </c>
    </row>
    <row r="19" spans="1:8" x14ac:dyDescent="0.25">
      <c r="A19">
        <v>11013</v>
      </c>
      <c r="B19" t="s">
        <v>1428</v>
      </c>
      <c r="C19" t="s">
        <v>1429</v>
      </c>
      <c r="D19" s="23">
        <v>26790954000139</v>
      </c>
      <c r="E19" t="s">
        <v>1430</v>
      </c>
      <c r="F19" t="s">
        <v>1415</v>
      </c>
      <c r="G19">
        <v>16801</v>
      </c>
      <c r="H19" s="23">
        <v>70154457</v>
      </c>
    </row>
    <row r="20" spans="1:8" x14ac:dyDescent="0.25">
      <c r="A20">
        <v>9319</v>
      </c>
      <c r="B20" t="s">
        <v>1431</v>
      </c>
      <c r="C20" t="s">
        <v>1431</v>
      </c>
      <c r="D20" s="23">
        <v>27568725000137</v>
      </c>
      <c r="E20" t="s">
        <v>1432</v>
      </c>
      <c r="F20" t="s">
        <v>1427</v>
      </c>
      <c r="G20">
        <v>13806</v>
      </c>
      <c r="H20" s="23">
        <v>155605682</v>
      </c>
    </row>
    <row r="21" spans="1:8" x14ac:dyDescent="0.25">
      <c r="A21">
        <v>10385</v>
      </c>
      <c r="B21" t="s">
        <v>1433</v>
      </c>
      <c r="C21" t="s">
        <v>1434</v>
      </c>
      <c r="D21" s="23">
        <v>65793192000186</v>
      </c>
      <c r="E21" t="s">
        <v>1435</v>
      </c>
      <c r="F21" t="s">
        <v>1390</v>
      </c>
      <c r="G21">
        <v>15670</v>
      </c>
      <c r="H21" s="23">
        <v>336668714114</v>
      </c>
    </row>
    <row r="22" spans="1:8" x14ac:dyDescent="0.25">
      <c r="A22">
        <v>13045</v>
      </c>
      <c r="B22" t="s">
        <v>1436</v>
      </c>
      <c r="C22" t="s">
        <v>1437</v>
      </c>
      <c r="D22" s="23">
        <v>8613222000191</v>
      </c>
      <c r="E22" t="s">
        <v>1385</v>
      </c>
      <c r="F22" t="s">
        <v>1386</v>
      </c>
      <c r="G22">
        <v>20142</v>
      </c>
      <c r="H22" s="23" t="s">
        <v>1438</v>
      </c>
    </row>
    <row r="23" spans="1:8" x14ac:dyDescent="0.25">
      <c r="A23">
        <v>10253</v>
      </c>
      <c r="B23" t="s">
        <v>1439</v>
      </c>
      <c r="C23" t="s">
        <v>1439</v>
      </c>
      <c r="D23" s="23">
        <v>29531916000150</v>
      </c>
      <c r="E23" t="s">
        <v>1440</v>
      </c>
      <c r="F23" t="s">
        <v>1386</v>
      </c>
      <c r="G23">
        <v>15463</v>
      </c>
      <c r="H23" s="23">
        <v>163093989</v>
      </c>
    </row>
    <row r="24" spans="1:8" x14ac:dyDescent="0.25">
      <c r="A24">
        <v>1984</v>
      </c>
      <c r="B24" t="s">
        <v>1441</v>
      </c>
      <c r="C24" t="s">
        <v>1442</v>
      </c>
      <c r="D24" s="23">
        <v>14947648000184</v>
      </c>
      <c r="E24" t="s">
        <v>1443</v>
      </c>
      <c r="F24" t="s">
        <v>1444</v>
      </c>
      <c r="G24">
        <v>3260</v>
      </c>
      <c r="H24" s="23">
        <v>8982823</v>
      </c>
    </row>
    <row r="25" spans="1:8" x14ac:dyDescent="0.25">
      <c r="A25">
        <v>13906</v>
      </c>
      <c r="B25" t="s">
        <v>1445</v>
      </c>
      <c r="C25" t="s">
        <v>1446</v>
      </c>
      <c r="D25" s="23">
        <v>5629577000261</v>
      </c>
      <c r="E25" t="s">
        <v>1385</v>
      </c>
      <c r="F25" t="s">
        <v>1386</v>
      </c>
      <c r="G25">
        <v>21664</v>
      </c>
      <c r="H25" s="23">
        <v>164493158</v>
      </c>
    </row>
    <row r="26" spans="1:8" x14ac:dyDescent="0.25">
      <c r="A26">
        <v>3715</v>
      </c>
      <c r="B26" t="s">
        <v>1447</v>
      </c>
      <c r="C26" t="s">
        <v>1448</v>
      </c>
      <c r="D26" s="23">
        <v>8776124000175</v>
      </c>
      <c r="E26" t="s">
        <v>1449</v>
      </c>
      <c r="F26" t="s">
        <v>1407</v>
      </c>
      <c r="G26">
        <v>4991</v>
      </c>
      <c r="H26" s="23">
        <v>62074156</v>
      </c>
    </row>
    <row r="27" spans="1:8" x14ac:dyDescent="0.25">
      <c r="A27">
        <v>2248</v>
      </c>
      <c r="B27" t="s">
        <v>1450</v>
      </c>
      <c r="C27" t="s">
        <v>1451</v>
      </c>
      <c r="D27" s="23">
        <v>2677659000102</v>
      </c>
      <c r="E27" t="s">
        <v>1452</v>
      </c>
      <c r="F27" t="s">
        <v>1386</v>
      </c>
      <c r="G27">
        <v>3524</v>
      </c>
      <c r="H27" s="23" t="s">
        <v>1453</v>
      </c>
    </row>
    <row r="28" spans="1:8" x14ac:dyDescent="0.25">
      <c r="A28">
        <v>3483</v>
      </c>
      <c r="B28" t="s">
        <v>1454</v>
      </c>
      <c r="C28" t="s">
        <v>1455</v>
      </c>
      <c r="D28" s="23">
        <v>7837372000116</v>
      </c>
      <c r="E28" t="s">
        <v>1456</v>
      </c>
      <c r="F28" t="s">
        <v>1457</v>
      </c>
      <c r="G28">
        <v>4759</v>
      </c>
      <c r="H28" s="23" t="s">
        <v>1458</v>
      </c>
    </row>
    <row r="29" spans="1:8" x14ac:dyDescent="0.25">
      <c r="A29">
        <v>9321</v>
      </c>
      <c r="B29" t="s">
        <v>1459</v>
      </c>
      <c r="C29" t="s">
        <v>1460</v>
      </c>
      <c r="D29" s="23">
        <v>26732054000216</v>
      </c>
      <c r="E29" t="s">
        <v>1461</v>
      </c>
      <c r="F29" t="s">
        <v>1462</v>
      </c>
      <c r="G29">
        <v>13808</v>
      </c>
      <c r="H29" s="23">
        <v>125191740</v>
      </c>
    </row>
    <row r="30" spans="1:8" x14ac:dyDescent="0.25">
      <c r="A30">
        <v>2433</v>
      </c>
      <c r="B30" t="s">
        <v>1463</v>
      </c>
      <c r="C30" t="s">
        <v>1464</v>
      </c>
      <c r="D30" s="23">
        <v>33845322001596</v>
      </c>
      <c r="E30" t="s">
        <v>1465</v>
      </c>
      <c r="F30" t="s">
        <v>1398</v>
      </c>
      <c r="G30">
        <v>3709</v>
      </c>
      <c r="H30" s="23" t="s">
        <v>1466</v>
      </c>
    </row>
    <row r="31" spans="1:8" x14ac:dyDescent="0.25">
      <c r="A31">
        <v>7743</v>
      </c>
      <c r="B31" t="s">
        <v>1467</v>
      </c>
      <c r="C31" t="s">
        <v>1467</v>
      </c>
      <c r="D31" s="23">
        <v>10206416000114</v>
      </c>
      <c r="E31" t="s">
        <v>1409</v>
      </c>
      <c r="F31" t="s">
        <v>1386</v>
      </c>
      <c r="G31">
        <v>12056</v>
      </c>
      <c r="H31" s="23">
        <v>161574017</v>
      </c>
    </row>
    <row r="32" spans="1:8" x14ac:dyDescent="0.25">
      <c r="A32">
        <v>15725</v>
      </c>
      <c r="B32" t="s">
        <v>1468</v>
      </c>
      <c r="C32" t="s">
        <v>1468</v>
      </c>
      <c r="D32" s="23">
        <v>54993915000174</v>
      </c>
      <c r="E32" t="s">
        <v>1469</v>
      </c>
      <c r="F32" t="s">
        <v>1386</v>
      </c>
      <c r="G32">
        <v>25012</v>
      </c>
      <c r="H32" s="23" t="s">
        <v>1470</v>
      </c>
    </row>
    <row r="33" spans="1:8" x14ac:dyDescent="0.25">
      <c r="A33">
        <v>7198</v>
      </c>
      <c r="B33" t="s">
        <v>1471</v>
      </c>
      <c r="C33" t="s">
        <v>1471</v>
      </c>
      <c r="D33" s="23">
        <v>20862536000123</v>
      </c>
      <c r="E33" t="s">
        <v>1397</v>
      </c>
      <c r="F33" t="s">
        <v>1398</v>
      </c>
      <c r="G33">
        <v>11140</v>
      </c>
      <c r="H33" s="23">
        <v>204141087</v>
      </c>
    </row>
    <row r="34" spans="1:8" x14ac:dyDescent="0.25">
      <c r="A34">
        <v>3339</v>
      </c>
      <c r="B34" t="s">
        <v>1472</v>
      </c>
      <c r="C34" t="s">
        <v>1473</v>
      </c>
      <c r="D34" s="23">
        <v>7216193000161</v>
      </c>
      <c r="E34" t="s">
        <v>1385</v>
      </c>
      <c r="F34" t="s">
        <v>1386</v>
      </c>
      <c r="G34">
        <v>4615</v>
      </c>
      <c r="H34" s="23">
        <v>161443338</v>
      </c>
    </row>
    <row r="35" spans="1:8" x14ac:dyDescent="0.25">
      <c r="A35">
        <v>4051</v>
      </c>
      <c r="B35" t="s">
        <v>1474</v>
      </c>
      <c r="C35" t="s">
        <v>1475</v>
      </c>
      <c r="D35" s="23">
        <v>9415897000199</v>
      </c>
      <c r="E35" t="s">
        <v>1476</v>
      </c>
      <c r="F35" t="s">
        <v>1415</v>
      </c>
      <c r="G35">
        <v>5327</v>
      </c>
      <c r="H35" s="23">
        <v>18509003634455</v>
      </c>
    </row>
    <row r="36" spans="1:8" x14ac:dyDescent="0.25">
      <c r="A36">
        <v>4293</v>
      </c>
      <c r="B36" t="s">
        <v>1477</v>
      </c>
      <c r="C36" t="s">
        <v>1478</v>
      </c>
      <c r="D36" s="23">
        <v>10678283000189</v>
      </c>
      <c r="E36" t="s">
        <v>1385</v>
      </c>
      <c r="F36" t="s">
        <v>1386</v>
      </c>
      <c r="G36">
        <v>6869</v>
      </c>
      <c r="H36" s="23">
        <v>161603041</v>
      </c>
    </row>
    <row r="37" spans="1:8" x14ac:dyDescent="0.25">
      <c r="A37">
        <v>8780</v>
      </c>
      <c r="B37" t="s">
        <v>1479</v>
      </c>
      <c r="C37" t="s">
        <v>1479</v>
      </c>
      <c r="D37" s="23">
        <v>14228314000150</v>
      </c>
      <c r="E37" t="s">
        <v>1480</v>
      </c>
      <c r="F37" t="s">
        <v>1462</v>
      </c>
      <c r="G37">
        <v>13273</v>
      </c>
      <c r="H37" s="23">
        <v>123668522</v>
      </c>
    </row>
    <row r="38" spans="1:8" x14ac:dyDescent="0.25">
      <c r="A38">
        <v>13112</v>
      </c>
      <c r="B38" t="s">
        <v>1481</v>
      </c>
      <c r="D38" s="23">
        <v>40060730000283</v>
      </c>
      <c r="E38" t="s">
        <v>1435</v>
      </c>
      <c r="F38" t="s">
        <v>1390</v>
      </c>
      <c r="G38">
        <v>20275</v>
      </c>
      <c r="H38" s="23">
        <v>127400890112</v>
      </c>
    </row>
    <row r="39" spans="1:8" x14ac:dyDescent="0.25">
      <c r="A39">
        <v>9136</v>
      </c>
      <c r="B39" t="s">
        <v>1482</v>
      </c>
      <c r="C39" t="s">
        <v>1482</v>
      </c>
      <c r="D39" s="23">
        <v>7110635000190</v>
      </c>
      <c r="E39" t="s">
        <v>1483</v>
      </c>
      <c r="F39" t="s">
        <v>1398</v>
      </c>
      <c r="G39">
        <v>13649</v>
      </c>
      <c r="H39" s="23">
        <v>200983873</v>
      </c>
    </row>
    <row r="40" spans="1:8" x14ac:dyDescent="0.25">
      <c r="A40">
        <v>9904</v>
      </c>
      <c r="B40" t="s">
        <v>1482</v>
      </c>
      <c r="C40" t="s">
        <v>1482</v>
      </c>
      <c r="D40" s="23">
        <v>7110635000271</v>
      </c>
      <c r="E40" t="s">
        <v>1484</v>
      </c>
      <c r="F40" t="s">
        <v>1398</v>
      </c>
      <c r="G40">
        <v>14638</v>
      </c>
      <c r="H40" s="23">
        <v>204323150</v>
      </c>
    </row>
    <row r="41" spans="1:8" x14ac:dyDescent="0.25">
      <c r="A41">
        <v>3584</v>
      </c>
      <c r="B41" t="s">
        <v>1485</v>
      </c>
      <c r="C41" t="s">
        <v>1486</v>
      </c>
      <c r="D41" s="23">
        <v>8291205000185</v>
      </c>
      <c r="E41" t="s">
        <v>1487</v>
      </c>
      <c r="F41" t="s">
        <v>1386</v>
      </c>
      <c r="G41">
        <v>4860</v>
      </c>
      <c r="H41" s="23" t="s">
        <v>1488</v>
      </c>
    </row>
    <row r="42" spans="1:8" x14ac:dyDescent="0.25">
      <c r="A42">
        <v>6480</v>
      </c>
      <c r="B42" t="s">
        <v>1489</v>
      </c>
      <c r="C42" t="s">
        <v>1490</v>
      </c>
      <c r="D42" s="23">
        <v>10973172000103</v>
      </c>
      <c r="E42" t="s">
        <v>1397</v>
      </c>
      <c r="F42" t="s">
        <v>1398</v>
      </c>
      <c r="G42">
        <v>10017</v>
      </c>
      <c r="H42" s="23">
        <v>202217760</v>
      </c>
    </row>
    <row r="43" spans="1:8" x14ac:dyDescent="0.25">
      <c r="A43">
        <v>10324</v>
      </c>
      <c r="B43" t="s">
        <v>1491</v>
      </c>
      <c r="C43" t="s">
        <v>1491</v>
      </c>
      <c r="D43" s="23">
        <v>10192734000173</v>
      </c>
      <c r="E43" t="s">
        <v>1492</v>
      </c>
      <c r="F43" t="s">
        <v>1398</v>
      </c>
      <c r="G43">
        <v>15580</v>
      </c>
      <c r="H43" s="23">
        <v>202143279</v>
      </c>
    </row>
    <row r="44" spans="1:8" x14ac:dyDescent="0.25">
      <c r="A44">
        <v>15674</v>
      </c>
      <c r="B44" t="s">
        <v>1493</v>
      </c>
      <c r="C44" t="s">
        <v>1494</v>
      </c>
      <c r="D44" s="23">
        <v>49990588000167</v>
      </c>
      <c r="E44" t="s">
        <v>1409</v>
      </c>
      <c r="F44" t="s">
        <v>1386</v>
      </c>
      <c r="G44">
        <v>24951</v>
      </c>
      <c r="H44" s="23">
        <v>164607366</v>
      </c>
    </row>
    <row r="45" spans="1:8" x14ac:dyDescent="0.25">
      <c r="A45">
        <v>6484</v>
      </c>
      <c r="B45" t="s">
        <v>1495</v>
      </c>
      <c r="C45" t="s">
        <v>1496</v>
      </c>
      <c r="D45" s="23">
        <v>8106783006488</v>
      </c>
      <c r="E45" t="s">
        <v>1422</v>
      </c>
      <c r="F45" t="s">
        <v>1386</v>
      </c>
      <c r="G45">
        <v>10021</v>
      </c>
      <c r="H45" s="23">
        <v>162223781</v>
      </c>
    </row>
    <row r="46" spans="1:8" x14ac:dyDescent="0.25">
      <c r="A46">
        <v>6914</v>
      </c>
      <c r="B46" t="s">
        <v>1497</v>
      </c>
      <c r="C46" t="s">
        <v>1497</v>
      </c>
      <c r="D46" s="23">
        <v>19659311000195</v>
      </c>
      <c r="E46" t="s">
        <v>1498</v>
      </c>
      <c r="F46" t="s">
        <v>1398</v>
      </c>
      <c r="G46">
        <v>10877</v>
      </c>
      <c r="H46" s="23">
        <v>204035937</v>
      </c>
    </row>
    <row r="47" spans="1:8" x14ac:dyDescent="0.25">
      <c r="A47">
        <v>8247</v>
      </c>
      <c r="B47" t="s">
        <v>1499</v>
      </c>
      <c r="C47" t="s">
        <v>1499</v>
      </c>
      <c r="D47" s="23">
        <v>21264094000186</v>
      </c>
      <c r="E47" t="s">
        <v>1500</v>
      </c>
      <c r="F47" t="s">
        <v>1415</v>
      </c>
      <c r="G47">
        <v>12506</v>
      </c>
      <c r="H47" s="23">
        <v>59796170</v>
      </c>
    </row>
    <row r="48" spans="1:8" x14ac:dyDescent="0.25">
      <c r="A48">
        <v>3294</v>
      </c>
      <c r="B48" t="s">
        <v>1501</v>
      </c>
      <c r="C48" t="s">
        <v>1502</v>
      </c>
      <c r="D48" s="23">
        <v>70155130000189</v>
      </c>
      <c r="E48" t="s">
        <v>1397</v>
      </c>
      <c r="F48" t="s">
        <v>1398</v>
      </c>
      <c r="G48">
        <v>4570</v>
      </c>
      <c r="H48" s="23">
        <v>200748319</v>
      </c>
    </row>
    <row r="49" spans="1:8" x14ac:dyDescent="0.25">
      <c r="A49">
        <v>3033</v>
      </c>
      <c r="B49" t="s">
        <v>1503</v>
      </c>
      <c r="C49" t="s">
        <v>1504</v>
      </c>
      <c r="D49" s="23">
        <v>5572184000340</v>
      </c>
      <c r="E49" t="s">
        <v>1505</v>
      </c>
      <c r="F49" t="s">
        <v>1390</v>
      </c>
      <c r="G49">
        <v>4309</v>
      </c>
      <c r="H49" s="23">
        <v>582878490111</v>
      </c>
    </row>
    <row r="50" spans="1:8" x14ac:dyDescent="0.25">
      <c r="A50">
        <v>4869</v>
      </c>
      <c r="B50" t="s">
        <v>1506</v>
      </c>
      <c r="C50" t="s">
        <v>1506</v>
      </c>
      <c r="D50" s="23">
        <v>8235585000130</v>
      </c>
      <c r="E50" t="s">
        <v>1507</v>
      </c>
      <c r="F50" t="s">
        <v>1415</v>
      </c>
      <c r="G50">
        <v>7790</v>
      </c>
      <c r="H50" s="23">
        <v>37495500</v>
      </c>
    </row>
    <row r="51" spans="1:8" x14ac:dyDescent="0.25">
      <c r="A51">
        <v>2498</v>
      </c>
      <c r="B51" t="s">
        <v>1508</v>
      </c>
      <c r="C51" t="s">
        <v>1509</v>
      </c>
      <c r="D51" s="23">
        <v>35420306000181</v>
      </c>
      <c r="E51" t="s">
        <v>1510</v>
      </c>
      <c r="F51" t="s">
        <v>1386</v>
      </c>
      <c r="G51">
        <v>3774</v>
      </c>
      <c r="H51" s="23" t="s">
        <v>1511</v>
      </c>
    </row>
    <row r="52" spans="1:8" x14ac:dyDescent="0.25">
      <c r="A52">
        <v>10519</v>
      </c>
      <c r="B52" t="s">
        <v>1512</v>
      </c>
      <c r="C52" t="s">
        <v>1512</v>
      </c>
      <c r="D52" s="23">
        <v>28102612000104</v>
      </c>
      <c r="E52" t="s">
        <v>1513</v>
      </c>
      <c r="F52" t="s">
        <v>1398</v>
      </c>
      <c r="G52">
        <v>15877</v>
      </c>
      <c r="H52" s="23">
        <v>204745179</v>
      </c>
    </row>
    <row r="53" spans="1:8" x14ac:dyDescent="0.25">
      <c r="A53">
        <v>12626</v>
      </c>
      <c r="B53" t="s">
        <v>1514</v>
      </c>
      <c r="C53" t="s">
        <v>1514</v>
      </c>
      <c r="D53" s="23">
        <v>8806399000376</v>
      </c>
      <c r="E53" t="s">
        <v>1397</v>
      </c>
      <c r="F53" t="s">
        <v>1398</v>
      </c>
      <c r="G53">
        <v>19643</v>
      </c>
      <c r="H53" s="23">
        <v>204278910</v>
      </c>
    </row>
    <row r="54" spans="1:8" x14ac:dyDescent="0.25">
      <c r="A54">
        <v>4836</v>
      </c>
      <c r="B54" t="s">
        <v>1515</v>
      </c>
      <c r="C54" t="s">
        <v>1516</v>
      </c>
      <c r="D54" s="23">
        <v>15158193000180</v>
      </c>
      <c r="E54" t="s">
        <v>1430</v>
      </c>
      <c r="F54" t="s">
        <v>1415</v>
      </c>
      <c r="G54">
        <v>7646</v>
      </c>
      <c r="H54" s="23" t="s">
        <v>1438</v>
      </c>
    </row>
    <row r="55" spans="1:8" x14ac:dyDescent="0.25">
      <c r="A55">
        <v>5747</v>
      </c>
      <c r="B55" t="s">
        <v>1517</v>
      </c>
      <c r="C55" t="s">
        <v>1518</v>
      </c>
      <c r="D55" s="23">
        <v>1518579000141</v>
      </c>
      <c r="E55" t="s">
        <v>1385</v>
      </c>
      <c r="F55" t="s">
        <v>1386</v>
      </c>
      <c r="G55">
        <v>8761</v>
      </c>
      <c r="H55" s="23" t="s">
        <v>1438</v>
      </c>
    </row>
    <row r="56" spans="1:8" x14ac:dyDescent="0.25">
      <c r="A56">
        <v>9743</v>
      </c>
      <c r="B56" t="s">
        <v>1519</v>
      </c>
      <c r="C56" t="s">
        <v>1520</v>
      </c>
      <c r="D56" s="23">
        <v>13217581000160</v>
      </c>
      <c r="E56" t="s">
        <v>1430</v>
      </c>
      <c r="F56" t="s">
        <v>1415</v>
      </c>
      <c r="G56">
        <v>14474</v>
      </c>
      <c r="H56" s="23">
        <v>43257704</v>
      </c>
    </row>
    <row r="57" spans="1:8" x14ac:dyDescent="0.25">
      <c r="A57">
        <v>11875</v>
      </c>
      <c r="B57" t="s">
        <v>1521</v>
      </c>
      <c r="C57" t="s">
        <v>1522</v>
      </c>
      <c r="D57" s="23">
        <v>33863310000199</v>
      </c>
      <c r="E57" t="s">
        <v>1430</v>
      </c>
      <c r="F57" t="s">
        <v>1415</v>
      </c>
      <c r="G57">
        <v>18251</v>
      </c>
      <c r="H57" s="23">
        <v>83239502</v>
      </c>
    </row>
    <row r="58" spans="1:8" x14ac:dyDescent="0.25">
      <c r="A58">
        <v>12169</v>
      </c>
      <c r="B58" t="s">
        <v>1523</v>
      </c>
      <c r="C58" t="s">
        <v>1524</v>
      </c>
      <c r="D58" s="23">
        <v>30809514000153</v>
      </c>
      <c r="E58" t="s">
        <v>1424</v>
      </c>
      <c r="F58" t="s">
        <v>1390</v>
      </c>
      <c r="G58">
        <v>18758</v>
      </c>
      <c r="H58" s="23">
        <v>119633454110</v>
      </c>
    </row>
    <row r="59" spans="1:8" x14ac:dyDescent="0.25">
      <c r="A59">
        <v>2723</v>
      </c>
      <c r="B59" t="s">
        <v>1525</v>
      </c>
      <c r="C59" t="s">
        <v>1526</v>
      </c>
      <c r="D59" s="23">
        <v>41221979000105</v>
      </c>
      <c r="E59" t="s">
        <v>1527</v>
      </c>
      <c r="F59" t="s">
        <v>1386</v>
      </c>
      <c r="G59">
        <v>3999</v>
      </c>
      <c r="H59" s="23">
        <v>161009301</v>
      </c>
    </row>
    <row r="60" spans="1:8" x14ac:dyDescent="0.25">
      <c r="A60">
        <v>14387</v>
      </c>
      <c r="B60" t="s">
        <v>1528</v>
      </c>
      <c r="C60" t="s">
        <v>1529</v>
      </c>
      <c r="D60" s="23">
        <v>52255933000123</v>
      </c>
      <c r="E60" t="s">
        <v>1530</v>
      </c>
      <c r="F60" t="s">
        <v>1386</v>
      </c>
      <c r="G60">
        <v>22652</v>
      </c>
      <c r="H60" s="23" t="s">
        <v>1438</v>
      </c>
    </row>
    <row r="61" spans="1:8" x14ac:dyDescent="0.25">
      <c r="A61">
        <v>1311</v>
      </c>
      <c r="B61" t="s">
        <v>1531</v>
      </c>
      <c r="C61" t="s">
        <v>1532</v>
      </c>
      <c r="D61" s="23">
        <v>10485489000192</v>
      </c>
      <c r="E61" t="s">
        <v>1533</v>
      </c>
      <c r="F61" t="s">
        <v>1386</v>
      </c>
      <c r="G61">
        <v>2587</v>
      </c>
      <c r="H61" s="23">
        <v>161595758</v>
      </c>
    </row>
    <row r="62" spans="1:8" x14ac:dyDescent="0.25">
      <c r="A62">
        <v>5299</v>
      </c>
      <c r="B62" t="s">
        <v>1534</v>
      </c>
      <c r="D62" s="23"/>
      <c r="E62" t="s">
        <v>1535</v>
      </c>
      <c r="F62" t="s">
        <v>1536</v>
      </c>
      <c r="G62">
        <v>8338</v>
      </c>
      <c r="H62" s="23"/>
    </row>
    <row r="63" spans="1:8" x14ac:dyDescent="0.25">
      <c r="A63">
        <v>2805</v>
      </c>
      <c r="B63" t="s">
        <v>1537</v>
      </c>
      <c r="C63" t="s">
        <v>1538</v>
      </c>
      <c r="D63" s="23">
        <v>4570097000129</v>
      </c>
      <c r="E63" t="s">
        <v>1417</v>
      </c>
      <c r="F63" t="s">
        <v>1418</v>
      </c>
      <c r="G63">
        <v>4081</v>
      </c>
      <c r="H63" s="23">
        <v>77222103</v>
      </c>
    </row>
    <row r="64" spans="1:8" x14ac:dyDescent="0.25">
      <c r="A64">
        <v>3338</v>
      </c>
      <c r="B64" t="s">
        <v>1539</v>
      </c>
      <c r="C64" t="s">
        <v>1540</v>
      </c>
      <c r="D64" s="23">
        <v>7211715000132</v>
      </c>
      <c r="E64" t="s">
        <v>1541</v>
      </c>
      <c r="F64" t="s">
        <v>1386</v>
      </c>
      <c r="G64">
        <v>4614</v>
      </c>
      <c r="H64" s="23">
        <v>161447333</v>
      </c>
    </row>
    <row r="65" spans="1:8" x14ac:dyDescent="0.25">
      <c r="A65">
        <v>13987</v>
      </c>
      <c r="B65" t="s">
        <v>1542</v>
      </c>
      <c r="D65" s="23">
        <v>33449965000115</v>
      </c>
      <c r="E65" t="s">
        <v>1543</v>
      </c>
      <c r="F65" t="s">
        <v>1390</v>
      </c>
      <c r="G65">
        <v>21786</v>
      </c>
      <c r="H65" s="23">
        <v>798267647114</v>
      </c>
    </row>
    <row r="66" spans="1:8" x14ac:dyDescent="0.25">
      <c r="A66">
        <v>12588</v>
      </c>
      <c r="B66" t="s">
        <v>1544</v>
      </c>
      <c r="C66" t="s">
        <v>1545</v>
      </c>
      <c r="D66" s="23">
        <v>33449965001782</v>
      </c>
      <c r="E66" t="s">
        <v>1546</v>
      </c>
      <c r="F66" t="s">
        <v>1390</v>
      </c>
      <c r="G66">
        <v>19592</v>
      </c>
      <c r="H66" s="23">
        <v>421091090111</v>
      </c>
    </row>
    <row r="67" spans="1:8" x14ac:dyDescent="0.25">
      <c r="A67">
        <v>13232</v>
      </c>
      <c r="B67" t="s">
        <v>1547</v>
      </c>
      <c r="D67" s="23">
        <v>33449988000120</v>
      </c>
      <c r="E67" t="s">
        <v>1543</v>
      </c>
      <c r="F67" t="s">
        <v>1390</v>
      </c>
      <c r="G67">
        <v>20431</v>
      </c>
      <c r="H67" s="23">
        <v>798267665116</v>
      </c>
    </row>
    <row r="68" spans="1:8" x14ac:dyDescent="0.25">
      <c r="A68">
        <v>7658</v>
      </c>
      <c r="B68" t="s">
        <v>1548</v>
      </c>
      <c r="C68" t="s">
        <v>1548</v>
      </c>
      <c r="D68" s="23">
        <v>61074829008701</v>
      </c>
      <c r="E68" t="s">
        <v>1543</v>
      </c>
      <c r="F68" t="s">
        <v>1390</v>
      </c>
      <c r="G68">
        <v>11953</v>
      </c>
      <c r="H68" s="23">
        <v>669437788117</v>
      </c>
    </row>
    <row r="69" spans="1:8" x14ac:dyDescent="0.25">
      <c r="A69">
        <v>3298</v>
      </c>
      <c r="B69" t="s">
        <v>1549</v>
      </c>
      <c r="C69" t="s">
        <v>1550</v>
      </c>
      <c r="D69" s="23">
        <v>70224720000116</v>
      </c>
      <c r="E69" t="s">
        <v>1430</v>
      </c>
      <c r="F69" t="s">
        <v>1415</v>
      </c>
      <c r="G69">
        <v>4574</v>
      </c>
      <c r="H69" s="23">
        <v>19668392</v>
      </c>
    </row>
    <row r="70" spans="1:8" x14ac:dyDescent="0.25">
      <c r="A70">
        <v>10347</v>
      </c>
      <c r="B70" t="s">
        <v>1551</v>
      </c>
      <c r="C70" t="s">
        <v>1552</v>
      </c>
      <c r="D70" s="23">
        <v>15105712000223</v>
      </c>
      <c r="E70" t="s">
        <v>1385</v>
      </c>
      <c r="F70" t="s">
        <v>1386</v>
      </c>
      <c r="G70">
        <v>15620</v>
      </c>
      <c r="H70" s="23">
        <v>162572603</v>
      </c>
    </row>
    <row r="71" spans="1:8" x14ac:dyDescent="0.25">
      <c r="A71">
        <v>14891</v>
      </c>
      <c r="B71" t="s">
        <v>1553</v>
      </c>
      <c r="C71" t="s">
        <v>1553</v>
      </c>
      <c r="D71" s="23">
        <v>53270655000146</v>
      </c>
      <c r="E71" t="s">
        <v>1385</v>
      </c>
      <c r="F71" t="s">
        <v>1386</v>
      </c>
      <c r="G71">
        <v>23328</v>
      </c>
      <c r="H71" s="23" t="s">
        <v>1438</v>
      </c>
    </row>
    <row r="72" spans="1:8" x14ac:dyDescent="0.25">
      <c r="A72">
        <v>9390</v>
      </c>
      <c r="B72" t="s">
        <v>1554</v>
      </c>
      <c r="C72" t="s">
        <v>1555</v>
      </c>
      <c r="D72" s="23">
        <v>23679388000102</v>
      </c>
      <c r="E72" t="s">
        <v>1430</v>
      </c>
      <c r="F72" t="s">
        <v>1415</v>
      </c>
      <c r="G72">
        <v>13870</v>
      </c>
      <c r="H72" s="23">
        <v>64980430</v>
      </c>
    </row>
    <row r="73" spans="1:8" x14ac:dyDescent="0.25">
      <c r="A73">
        <v>13461</v>
      </c>
      <c r="B73" t="s">
        <v>1556</v>
      </c>
      <c r="D73" s="23">
        <v>40439899000168</v>
      </c>
      <c r="E73" t="s">
        <v>1424</v>
      </c>
      <c r="F73" t="s">
        <v>1390</v>
      </c>
      <c r="G73">
        <v>21049</v>
      </c>
      <c r="H73" s="23">
        <v>130424101115</v>
      </c>
    </row>
    <row r="74" spans="1:8" x14ac:dyDescent="0.25">
      <c r="A74">
        <v>14082</v>
      </c>
      <c r="B74" t="s">
        <v>1557</v>
      </c>
      <c r="C74" t="s">
        <v>1558</v>
      </c>
      <c r="D74" s="23">
        <v>19502804000117</v>
      </c>
      <c r="E74" t="s">
        <v>1424</v>
      </c>
      <c r="F74" t="s">
        <v>1390</v>
      </c>
      <c r="G74">
        <v>21867</v>
      </c>
      <c r="H74" s="23">
        <v>143135966112</v>
      </c>
    </row>
    <row r="75" spans="1:8" x14ac:dyDescent="0.25">
      <c r="A75">
        <v>4446</v>
      </c>
      <c r="B75" t="s">
        <v>1559</v>
      </c>
      <c r="C75" t="s">
        <v>1558</v>
      </c>
      <c r="D75" s="23">
        <v>61478897000158</v>
      </c>
      <c r="E75" t="s">
        <v>1424</v>
      </c>
      <c r="F75" t="s">
        <v>1390</v>
      </c>
      <c r="G75">
        <v>7035</v>
      </c>
      <c r="H75" s="23">
        <v>104675591118</v>
      </c>
    </row>
    <row r="76" spans="1:8" x14ac:dyDescent="0.25">
      <c r="A76">
        <v>260</v>
      </c>
      <c r="B76" t="s">
        <v>21047</v>
      </c>
      <c r="C76" t="s">
        <v>21047</v>
      </c>
      <c r="D76" s="23"/>
      <c r="E76" t="s">
        <v>1422</v>
      </c>
      <c r="F76" t="s">
        <v>1386</v>
      </c>
      <c r="G76">
        <v>1536</v>
      </c>
      <c r="H76" s="23"/>
    </row>
    <row r="77" spans="1:8" x14ac:dyDescent="0.25">
      <c r="A77">
        <v>9465</v>
      </c>
      <c r="B77" t="s">
        <v>1560</v>
      </c>
      <c r="C77" t="s">
        <v>1561</v>
      </c>
      <c r="D77" s="23">
        <v>21012306000138</v>
      </c>
      <c r="E77" t="s">
        <v>1409</v>
      </c>
      <c r="F77" t="s">
        <v>1386</v>
      </c>
      <c r="G77">
        <v>14020</v>
      </c>
      <c r="H77" s="23" t="s">
        <v>1562</v>
      </c>
    </row>
    <row r="78" spans="1:8" x14ac:dyDescent="0.25">
      <c r="A78">
        <v>11029</v>
      </c>
      <c r="B78" t="s">
        <v>1563</v>
      </c>
      <c r="C78" t="s">
        <v>1563</v>
      </c>
      <c r="D78" s="23">
        <v>34502574000180</v>
      </c>
      <c r="E78" t="s">
        <v>1564</v>
      </c>
      <c r="F78" t="s">
        <v>1386</v>
      </c>
      <c r="G78">
        <v>16822</v>
      </c>
      <c r="H78" s="23">
        <v>163463905</v>
      </c>
    </row>
    <row r="79" spans="1:8" x14ac:dyDescent="0.25">
      <c r="A79">
        <v>9141</v>
      </c>
      <c r="B79" t="s">
        <v>21048</v>
      </c>
      <c r="C79" t="s">
        <v>21048</v>
      </c>
      <c r="D79" s="23"/>
      <c r="E79" t="s">
        <v>1409</v>
      </c>
      <c r="F79" t="s">
        <v>1386</v>
      </c>
      <c r="G79">
        <v>13653</v>
      </c>
      <c r="H79" s="23"/>
    </row>
    <row r="80" spans="1:8" x14ac:dyDescent="0.25">
      <c r="A80">
        <v>54</v>
      </c>
      <c r="B80" t="s">
        <v>1565</v>
      </c>
      <c r="D80" s="23"/>
      <c r="E80" t="s">
        <v>1422</v>
      </c>
      <c r="F80" t="s">
        <v>1386</v>
      </c>
      <c r="G80">
        <v>1330</v>
      </c>
      <c r="H80" s="23"/>
    </row>
    <row r="81" spans="1:8" x14ac:dyDescent="0.25">
      <c r="A81">
        <v>6714</v>
      </c>
      <c r="B81" t="s">
        <v>1566</v>
      </c>
      <c r="C81" t="s">
        <v>1567</v>
      </c>
      <c r="D81" s="23">
        <v>33402892000297</v>
      </c>
      <c r="E81" t="s">
        <v>1424</v>
      </c>
      <c r="F81" t="s">
        <v>1390</v>
      </c>
      <c r="G81">
        <v>10293</v>
      </c>
      <c r="H81" s="23">
        <v>147683815111</v>
      </c>
    </row>
    <row r="82" spans="1:8" x14ac:dyDescent="0.25">
      <c r="A82">
        <v>6747</v>
      </c>
      <c r="B82" t="s">
        <v>1568</v>
      </c>
      <c r="C82" t="s">
        <v>1569</v>
      </c>
      <c r="D82" s="23">
        <v>11669329000166</v>
      </c>
      <c r="E82" t="s">
        <v>1422</v>
      </c>
      <c r="F82" t="s">
        <v>1386</v>
      </c>
      <c r="G82">
        <v>10409</v>
      </c>
      <c r="H82" s="23" t="s">
        <v>1438</v>
      </c>
    </row>
    <row r="83" spans="1:8" x14ac:dyDescent="0.25">
      <c r="A83">
        <v>1386</v>
      </c>
      <c r="B83" t="s">
        <v>1570</v>
      </c>
      <c r="C83" t="s">
        <v>1571</v>
      </c>
      <c r="D83" s="23">
        <v>1070711000103</v>
      </c>
      <c r="E83" t="s">
        <v>1572</v>
      </c>
      <c r="F83" t="s">
        <v>1386</v>
      </c>
      <c r="G83">
        <v>2662</v>
      </c>
      <c r="H83" s="23">
        <v>161110550</v>
      </c>
    </row>
    <row r="84" spans="1:8" x14ac:dyDescent="0.25">
      <c r="A84">
        <v>10344</v>
      </c>
      <c r="B84" t="s">
        <v>21049</v>
      </c>
      <c r="C84" t="s">
        <v>21049</v>
      </c>
      <c r="D84" s="23"/>
      <c r="E84" t="s">
        <v>1572</v>
      </c>
      <c r="F84" t="s">
        <v>1386</v>
      </c>
      <c r="G84">
        <v>15615</v>
      </c>
      <c r="H84" s="23"/>
    </row>
    <row r="85" spans="1:8" x14ac:dyDescent="0.25">
      <c r="A85">
        <v>8957</v>
      </c>
      <c r="B85" t="s">
        <v>21050</v>
      </c>
      <c r="C85" t="s">
        <v>21050</v>
      </c>
      <c r="D85" s="23"/>
      <c r="E85" t="s">
        <v>11041</v>
      </c>
      <c r="F85" t="s">
        <v>1398</v>
      </c>
      <c r="G85">
        <v>13494</v>
      </c>
      <c r="H85" s="23"/>
    </row>
    <row r="86" spans="1:8" x14ac:dyDescent="0.25">
      <c r="A86">
        <v>12724</v>
      </c>
      <c r="B86" t="s">
        <v>1573</v>
      </c>
      <c r="C86" t="s">
        <v>1573</v>
      </c>
      <c r="D86" s="23">
        <v>8213332000166</v>
      </c>
      <c r="E86" t="s">
        <v>1574</v>
      </c>
      <c r="F86" t="s">
        <v>1398</v>
      </c>
      <c r="G86">
        <v>19754</v>
      </c>
      <c r="H86" s="23" t="s">
        <v>1438</v>
      </c>
    </row>
    <row r="87" spans="1:8" x14ac:dyDescent="0.25">
      <c r="A87">
        <v>14159</v>
      </c>
      <c r="B87" t="s">
        <v>1575</v>
      </c>
      <c r="D87" s="23">
        <v>41333424000155</v>
      </c>
      <c r="E87" t="s">
        <v>1424</v>
      </c>
      <c r="F87" t="s">
        <v>1390</v>
      </c>
      <c r="G87">
        <v>22061</v>
      </c>
      <c r="H87" s="23">
        <v>130874844111</v>
      </c>
    </row>
    <row r="88" spans="1:8" x14ac:dyDescent="0.25">
      <c r="A88">
        <v>14713</v>
      </c>
      <c r="B88" t="s">
        <v>1576</v>
      </c>
      <c r="C88" t="s">
        <v>1576</v>
      </c>
      <c r="D88" s="23">
        <v>51676230000106</v>
      </c>
      <c r="E88" t="s">
        <v>1409</v>
      </c>
      <c r="F88" t="s">
        <v>1386</v>
      </c>
      <c r="G88">
        <v>23171</v>
      </c>
      <c r="H88" s="23">
        <v>164724486</v>
      </c>
    </row>
    <row r="89" spans="1:8" x14ac:dyDescent="0.25">
      <c r="A89">
        <v>12275</v>
      </c>
      <c r="B89" t="s">
        <v>1577</v>
      </c>
      <c r="C89" t="s">
        <v>1577</v>
      </c>
      <c r="D89" s="23">
        <v>26374502000176</v>
      </c>
      <c r="E89" t="s">
        <v>1578</v>
      </c>
      <c r="F89" t="s">
        <v>1386</v>
      </c>
      <c r="G89">
        <v>18871</v>
      </c>
      <c r="H89" s="23">
        <v>162833024</v>
      </c>
    </row>
    <row r="90" spans="1:8" x14ac:dyDescent="0.25">
      <c r="A90">
        <v>2428</v>
      </c>
      <c r="B90" t="s">
        <v>1579</v>
      </c>
      <c r="C90" t="s">
        <v>1580</v>
      </c>
      <c r="D90" s="23">
        <v>3371407000113</v>
      </c>
      <c r="E90" t="s">
        <v>1430</v>
      </c>
      <c r="F90" t="s">
        <v>1415</v>
      </c>
      <c r="G90">
        <v>3704</v>
      </c>
      <c r="H90" s="23" t="s">
        <v>1581</v>
      </c>
    </row>
    <row r="91" spans="1:8" x14ac:dyDescent="0.25">
      <c r="A91">
        <v>14223</v>
      </c>
      <c r="B91" t="s">
        <v>1582</v>
      </c>
      <c r="C91" t="s">
        <v>1582</v>
      </c>
      <c r="D91" s="23">
        <v>67085431000411</v>
      </c>
      <c r="E91" t="s">
        <v>1583</v>
      </c>
      <c r="F91" t="s">
        <v>1386</v>
      </c>
      <c r="G91">
        <v>22346</v>
      </c>
      <c r="H91" s="23">
        <v>164087982</v>
      </c>
    </row>
    <row r="92" spans="1:8" x14ac:dyDescent="0.25">
      <c r="A92">
        <v>1085</v>
      </c>
      <c r="B92" t="s">
        <v>21051</v>
      </c>
      <c r="C92" t="s">
        <v>21052</v>
      </c>
      <c r="D92" s="23"/>
      <c r="E92" t="s">
        <v>3371</v>
      </c>
      <c r="F92" t="s">
        <v>1386</v>
      </c>
      <c r="G92">
        <v>2361</v>
      </c>
      <c r="H92" s="23"/>
    </row>
    <row r="93" spans="1:8" x14ac:dyDescent="0.25">
      <c r="A93">
        <v>15054</v>
      </c>
      <c r="B93" t="s">
        <v>1584</v>
      </c>
      <c r="C93" t="s">
        <v>1585</v>
      </c>
      <c r="D93" s="23">
        <v>27486656000112</v>
      </c>
      <c r="E93" t="s">
        <v>1586</v>
      </c>
      <c r="F93" t="s">
        <v>1587</v>
      </c>
      <c r="G93">
        <v>23837</v>
      </c>
      <c r="H93" s="23" t="s">
        <v>1438</v>
      </c>
    </row>
    <row r="94" spans="1:8" x14ac:dyDescent="0.25">
      <c r="A94">
        <v>11862</v>
      </c>
      <c r="B94" t="s">
        <v>1588</v>
      </c>
      <c r="C94" t="s">
        <v>1589</v>
      </c>
      <c r="D94" s="23">
        <v>36474445000150</v>
      </c>
      <c r="E94" t="s">
        <v>1527</v>
      </c>
      <c r="F94" t="s">
        <v>1386</v>
      </c>
      <c r="G94">
        <v>18238</v>
      </c>
      <c r="H94" s="23">
        <v>163633592</v>
      </c>
    </row>
    <row r="95" spans="1:8" x14ac:dyDescent="0.25">
      <c r="A95">
        <v>7349</v>
      </c>
      <c r="B95" t="s">
        <v>1590</v>
      </c>
      <c r="C95" t="s">
        <v>1590</v>
      </c>
      <c r="D95" s="23">
        <v>19163396000116</v>
      </c>
      <c r="E95" t="s">
        <v>1527</v>
      </c>
      <c r="F95" t="s">
        <v>1386</v>
      </c>
      <c r="G95">
        <v>11271</v>
      </c>
      <c r="H95" s="23">
        <v>162227353</v>
      </c>
    </row>
    <row r="96" spans="1:8" x14ac:dyDescent="0.25">
      <c r="A96">
        <v>1178</v>
      </c>
      <c r="B96" t="s">
        <v>21053</v>
      </c>
      <c r="C96" t="s">
        <v>21054</v>
      </c>
      <c r="D96" s="23"/>
      <c r="E96" t="s">
        <v>1851</v>
      </c>
      <c r="F96" t="s">
        <v>1386</v>
      </c>
      <c r="G96">
        <v>2454</v>
      </c>
      <c r="H96" s="23"/>
    </row>
    <row r="97" spans="1:8" x14ac:dyDescent="0.25">
      <c r="A97">
        <v>8846</v>
      </c>
      <c r="B97" t="s">
        <v>1591</v>
      </c>
      <c r="C97" t="s">
        <v>1592</v>
      </c>
      <c r="D97" s="23">
        <v>24477363000180</v>
      </c>
      <c r="E97" t="s">
        <v>1385</v>
      </c>
      <c r="F97" t="s">
        <v>1386</v>
      </c>
      <c r="G97">
        <v>13368</v>
      </c>
      <c r="H97" s="23" t="s">
        <v>1438</v>
      </c>
    </row>
    <row r="98" spans="1:8" x14ac:dyDescent="0.25">
      <c r="A98">
        <v>14310</v>
      </c>
      <c r="B98" t="s">
        <v>1593</v>
      </c>
      <c r="D98" s="23">
        <v>44990901000143</v>
      </c>
      <c r="E98" t="s">
        <v>1594</v>
      </c>
      <c r="F98" t="s">
        <v>1390</v>
      </c>
      <c r="G98">
        <v>22557</v>
      </c>
      <c r="H98" s="23">
        <v>209039861116</v>
      </c>
    </row>
    <row r="99" spans="1:8" x14ac:dyDescent="0.25">
      <c r="A99">
        <v>8488</v>
      </c>
      <c r="B99" t="s">
        <v>1595</v>
      </c>
      <c r="C99" t="s">
        <v>1596</v>
      </c>
      <c r="D99" s="23">
        <v>61854147000133</v>
      </c>
      <c r="E99" t="s">
        <v>1597</v>
      </c>
      <c r="F99" t="s">
        <v>1390</v>
      </c>
      <c r="G99">
        <v>12971</v>
      </c>
      <c r="H99" s="23">
        <v>219002872110</v>
      </c>
    </row>
    <row r="100" spans="1:8" x14ac:dyDescent="0.25">
      <c r="A100">
        <v>8038</v>
      </c>
      <c r="B100" t="s">
        <v>1598</v>
      </c>
      <c r="C100" t="s">
        <v>1599</v>
      </c>
      <c r="D100" s="23">
        <v>13765143000136</v>
      </c>
      <c r="E100" t="s">
        <v>1424</v>
      </c>
      <c r="F100" t="s">
        <v>1390</v>
      </c>
      <c r="G100">
        <v>12337</v>
      </c>
      <c r="H100" s="23">
        <v>146136467112</v>
      </c>
    </row>
    <row r="101" spans="1:8" x14ac:dyDescent="0.25">
      <c r="A101">
        <v>14340</v>
      </c>
      <c r="B101" t="s">
        <v>1600</v>
      </c>
      <c r="D101" s="23">
        <v>45741860000114</v>
      </c>
      <c r="E101" t="s">
        <v>1424</v>
      </c>
      <c r="F101" t="s">
        <v>1390</v>
      </c>
      <c r="G101">
        <v>22592</v>
      </c>
      <c r="H101" s="23">
        <v>134624666110</v>
      </c>
    </row>
    <row r="102" spans="1:8" x14ac:dyDescent="0.25">
      <c r="A102">
        <v>7999</v>
      </c>
      <c r="B102" t="s">
        <v>1601</v>
      </c>
      <c r="C102" t="s">
        <v>1602</v>
      </c>
      <c r="D102" s="23">
        <v>11411129000109</v>
      </c>
      <c r="E102" t="s">
        <v>1424</v>
      </c>
      <c r="F102" t="s">
        <v>1390</v>
      </c>
      <c r="G102">
        <v>12302</v>
      </c>
      <c r="H102" s="23">
        <v>148932109114</v>
      </c>
    </row>
    <row r="103" spans="1:8" x14ac:dyDescent="0.25">
      <c r="A103">
        <v>4809</v>
      </c>
      <c r="B103" t="s">
        <v>1603</v>
      </c>
      <c r="C103" t="s">
        <v>1604</v>
      </c>
      <c r="D103" s="23">
        <v>9572141000153</v>
      </c>
      <c r="E103" t="s">
        <v>1424</v>
      </c>
      <c r="F103" t="s">
        <v>1390</v>
      </c>
      <c r="G103">
        <v>7477</v>
      </c>
      <c r="H103" s="23">
        <v>148136180118</v>
      </c>
    </row>
    <row r="104" spans="1:8" x14ac:dyDescent="0.25">
      <c r="A104">
        <v>15920</v>
      </c>
      <c r="B104" t="s">
        <v>21055</v>
      </c>
      <c r="D104" s="23">
        <v>43455179000184</v>
      </c>
      <c r="E104" t="s">
        <v>1424</v>
      </c>
      <c r="F104" t="s">
        <v>1390</v>
      </c>
      <c r="G104">
        <v>25477</v>
      </c>
      <c r="H104" s="23">
        <v>108881656118</v>
      </c>
    </row>
    <row r="105" spans="1:8" x14ac:dyDescent="0.25">
      <c r="A105">
        <v>5128</v>
      </c>
      <c r="B105" t="s">
        <v>1605</v>
      </c>
      <c r="C105" t="s">
        <v>1606</v>
      </c>
      <c r="D105" s="23">
        <v>41250150000130</v>
      </c>
      <c r="E105" t="s">
        <v>1430</v>
      </c>
      <c r="F105" t="s">
        <v>1415</v>
      </c>
      <c r="G105">
        <v>8171</v>
      </c>
      <c r="H105" s="23">
        <v>19287836</v>
      </c>
    </row>
    <row r="106" spans="1:8" x14ac:dyDescent="0.25">
      <c r="A106">
        <v>7672</v>
      </c>
      <c r="B106" t="s">
        <v>1607</v>
      </c>
      <c r="C106" t="s">
        <v>1608</v>
      </c>
      <c r="D106" s="23">
        <v>74095407000186</v>
      </c>
      <c r="E106" t="s">
        <v>1609</v>
      </c>
      <c r="F106" t="s">
        <v>1610</v>
      </c>
      <c r="G106">
        <v>11980</v>
      </c>
      <c r="H106" s="23">
        <v>252812000</v>
      </c>
    </row>
    <row r="107" spans="1:8" x14ac:dyDescent="0.25">
      <c r="A107">
        <v>4431</v>
      </c>
      <c r="B107" t="s">
        <v>1611</v>
      </c>
      <c r="C107" t="s">
        <v>1612</v>
      </c>
      <c r="D107" s="23">
        <v>2180884000139</v>
      </c>
      <c r="E107" t="s">
        <v>1507</v>
      </c>
      <c r="F107" t="s">
        <v>1415</v>
      </c>
      <c r="G107">
        <v>7021</v>
      </c>
      <c r="H107" s="23" t="s">
        <v>1438</v>
      </c>
    </row>
    <row r="108" spans="1:8" x14ac:dyDescent="0.25">
      <c r="A108">
        <v>3516</v>
      </c>
      <c r="B108" t="s">
        <v>1613</v>
      </c>
      <c r="C108" t="s">
        <v>1614</v>
      </c>
      <c r="D108" s="23">
        <v>7975685000130</v>
      </c>
      <c r="E108" t="s">
        <v>1440</v>
      </c>
      <c r="F108" t="s">
        <v>1610</v>
      </c>
      <c r="G108">
        <v>4792</v>
      </c>
      <c r="H108" s="23">
        <v>255201451</v>
      </c>
    </row>
    <row r="109" spans="1:8" x14ac:dyDescent="0.25">
      <c r="A109">
        <v>5960</v>
      </c>
      <c r="B109" t="s">
        <v>1615</v>
      </c>
      <c r="D109" s="23"/>
      <c r="E109" t="s">
        <v>1616</v>
      </c>
      <c r="F109" t="s">
        <v>1536</v>
      </c>
      <c r="G109">
        <v>9053</v>
      </c>
      <c r="H109" s="23"/>
    </row>
    <row r="110" spans="1:8" x14ac:dyDescent="0.25">
      <c r="A110">
        <v>14997</v>
      </c>
      <c r="B110" t="s">
        <v>1617</v>
      </c>
      <c r="D110" s="23">
        <v>2642720000267</v>
      </c>
      <c r="E110" t="s">
        <v>1618</v>
      </c>
      <c r="F110" t="s">
        <v>1619</v>
      </c>
      <c r="G110">
        <v>23572</v>
      </c>
      <c r="H110" s="23">
        <v>962738581</v>
      </c>
    </row>
    <row r="111" spans="1:8" x14ac:dyDescent="0.25">
      <c r="A111">
        <v>2931</v>
      </c>
      <c r="B111" t="s">
        <v>1620</v>
      </c>
      <c r="C111" t="s">
        <v>1621</v>
      </c>
      <c r="D111" s="23">
        <v>50971365000131</v>
      </c>
      <c r="E111" t="s">
        <v>1622</v>
      </c>
      <c r="F111" t="s">
        <v>1390</v>
      </c>
      <c r="G111">
        <v>4207</v>
      </c>
      <c r="H111" s="23">
        <v>712004207116</v>
      </c>
    </row>
    <row r="112" spans="1:8" x14ac:dyDescent="0.25">
      <c r="A112">
        <v>13503</v>
      </c>
      <c r="B112" t="s">
        <v>1623</v>
      </c>
      <c r="C112" t="s">
        <v>1624</v>
      </c>
      <c r="D112" s="23">
        <v>44927297000100</v>
      </c>
      <c r="E112" t="s">
        <v>1385</v>
      </c>
      <c r="F112" t="s">
        <v>1386</v>
      </c>
      <c r="G112">
        <v>21102</v>
      </c>
      <c r="H112" s="23" t="s">
        <v>1438</v>
      </c>
    </row>
    <row r="113" spans="1:8" x14ac:dyDescent="0.25">
      <c r="A113">
        <v>13805</v>
      </c>
      <c r="B113" t="s">
        <v>1625</v>
      </c>
      <c r="C113" t="s">
        <v>1625</v>
      </c>
      <c r="D113" s="23">
        <v>20274242000180</v>
      </c>
      <c r="E113" t="s">
        <v>1409</v>
      </c>
      <c r="F113" t="s">
        <v>1386</v>
      </c>
      <c r="G113">
        <v>21507</v>
      </c>
      <c r="H113" s="23">
        <v>164236791</v>
      </c>
    </row>
    <row r="114" spans="1:8" x14ac:dyDescent="0.25">
      <c r="A114">
        <v>4962</v>
      </c>
      <c r="B114" t="s">
        <v>1626</v>
      </c>
      <c r="C114" t="s">
        <v>1627</v>
      </c>
      <c r="D114" s="23">
        <v>7762772000100</v>
      </c>
      <c r="E114" t="s">
        <v>1430</v>
      </c>
      <c r="F114" t="s">
        <v>1415</v>
      </c>
      <c r="G114">
        <v>7984</v>
      </c>
      <c r="H114" s="23">
        <v>33548145</v>
      </c>
    </row>
    <row r="115" spans="1:8" x14ac:dyDescent="0.25">
      <c r="A115">
        <v>10144</v>
      </c>
      <c r="B115" t="s">
        <v>1628</v>
      </c>
      <c r="C115" t="s">
        <v>1629</v>
      </c>
      <c r="D115" s="23">
        <v>8926351000130</v>
      </c>
      <c r="E115" t="s">
        <v>1409</v>
      </c>
      <c r="F115" t="s">
        <v>1386</v>
      </c>
      <c r="G115">
        <v>15172</v>
      </c>
      <c r="H115" s="23">
        <v>161531245</v>
      </c>
    </row>
    <row r="116" spans="1:8" x14ac:dyDescent="0.25">
      <c r="A116">
        <v>4392</v>
      </c>
      <c r="B116" t="s">
        <v>1630</v>
      </c>
      <c r="C116" t="s">
        <v>1631</v>
      </c>
      <c r="D116" s="23">
        <v>6170396000100</v>
      </c>
      <c r="E116" t="s">
        <v>1430</v>
      </c>
      <c r="F116" t="s">
        <v>1415</v>
      </c>
      <c r="G116">
        <v>6985</v>
      </c>
      <c r="H116" s="23">
        <v>31591167</v>
      </c>
    </row>
    <row r="117" spans="1:8" x14ac:dyDescent="0.25">
      <c r="A117">
        <v>10785</v>
      </c>
      <c r="B117" t="s">
        <v>1632</v>
      </c>
      <c r="C117" t="s">
        <v>1633</v>
      </c>
      <c r="D117" s="23">
        <v>21863860000129</v>
      </c>
      <c r="E117" t="s">
        <v>1409</v>
      </c>
      <c r="F117" t="s">
        <v>1386</v>
      </c>
      <c r="G117">
        <v>16228</v>
      </c>
      <c r="H117" s="23">
        <v>162477503</v>
      </c>
    </row>
    <row r="118" spans="1:8" x14ac:dyDescent="0.25">
      <c r="A118">
        <v>14152</v>
      </c>
      <c r="B118" t="s">
        <v>1634</v>
      </c>
      <c r="D118" s="23">
        <v>816071000167</v>
      </c>
      <c r="E118" t="s">
        <v>1635</v>
      </c>
      <c r="F118" t="s">
        <v>1390</v>
      </c>
      <c r="G118">
        <v>22036</v>
      </c>
      <c r="H118" s="23">
        <v>417133883111</v>
      </c>
    </row>
    <row r="119" spans="1:8" x14ac:dyDescent="0.25">
      <c r="A119">
        <v>12048</v>
      </c>
      <c r="B119" t="s">
        <v>1636</v>
      </c>
      <c r="C119" t="s">
        <v>1637</v>
      </c>
      <c r="D119" s="23">
        <v>16716417000195</v>
      </c>
      <c r="E119" t="s">
        <v>1638</v>
      </c>
      <c r="F119" t="s">
        <v>1639</v>
      </c>
      <c r="G119">
        <v>18581</v>
      </c>
      <c r="H119" s="23">
        <v>5781335700041</v>
      </c>
    </row>
    <row r="120" spans="1:8" x14ac:dyDescent="0.25">
      <c r="A120">
        <v>4606</v>
      </c>
      <c r="B120" t="s">
        <v>1640</v>
      </c>
      <c r="C120" t="s">
        <v>1641</v>
      </c>
      <c r="D120" s="23">
        <v>3734864000125</v>
      </c>
      <c r="E120" t="s">
        <v>1642</v>
      </c>
      <c r="F120" t="s">
        <v>1415</v>
      </c>
      <c r="G120">
        <v>7181</v>
      </c>
      <c r="H120" s="23">
        <v>27001156</v>
      </c>
    </row>
    <row r="121" spans="1:8" x14ac:dyDescent="0.25">
      <c r="A121">
        <v>11868</v>
      </c>
      <c r="B121" t="s">
        <v>1643</v>
      </c>
      <c r="C121" t="s">
        <v>1644</v>
      </c>
      <c r="D121" s="23">
        <v>15612425000129</v>
      </c>
      <c r="E121" t="s">
        <v>1430</v>
      </c>
      <c r="F121" t="s">
        <v>1415</v>
      </c>
      <c r="G121">
        <v>18244</v>
      </c>
      <c r="H121" s="23">
        <v>49324128</v>
      </c>
    </row>
    <row r="122" spans="1:8" x14ac:dyDescent="0.25">
      <c r="A122">
        <v>7464</v>
      </c>
      <c r="B122" t="s">
        <v>1645</v>
      </c>
      <c r="C122" t="s">
        <v>1646</v>
      </c>
      <c r="D122" s="23">
        <v>61471173000182</v>
      </c>
      <c r="E122" t="s">
        <v>1435</v>
      </c>
      <c r="F122" t="s">
        <v>1390</v>
      </c>
      <c r="G122">
        <v>11387</v>
      </c>
      <c r="H122" s="23">
        <v>336201541115</v>
      </c>
    </row>
    <row r="123" spans="1:8" x14ac:dyDescent="0.25">
      <c r="A123">
        <v>15764</v>
      </c>
      <c r="B123" t="s">
        <v>1647</v>
      </c>
      <c r="D123" s="23">
        <v>23440235000108</v>
      </c>
      <c r="E123" t="s">
        <v>1648</v>
      </c>
      <c r="F123" t="s">
        <v>1390</v>
      </c>
      <c r="G123">
        <v>25057</v>
      </c>
      <c r="H123" s="23">
        <v>454462423112</v>
      </c>
    </row>
    <row r="124" spans="1:8" x14ac:dyDescent="0.25">
      <c r="A124">
        <v>13326</v>
      </c>
      <c r="B124" t="s">
        <v>1649</v>
      </c>
      <c r="D124" s="23">
        <v>28622093000105</v>
      </c>
      <c r="E124" t="s">
        <v>1650</v>
      </c>
      <c r="F124" t="s">
        <v>1390</v>
      </c>
      <c r="G124">
        <v>20782</v>
      </c>
      <c r="H124" s="23">
        <v>181438838113</v>
      </c>
    </row>
    <row r="125" spans="1:8" x14ac:dyDescent="0.25">
      <c r="A125">
        <v>13253</v>
      </c>
      <c r="B125" t="s">
        <v>1651</v>
      </c>
      <c r="D125" s="23">
        <v>37257842000133</v>
      </c>
      <c r="E125" t="s">
        <v>1652</v>
      </c>
      <c r="F125" t="s">
        <v>1390</v>
      </c>
      <c r="G125">
        <v>20452</v>
      </c>
      <c r="H125" s="23">
        <v>166047121115</v>
      </c>
    </row>
    <row r="126" spans="1:8" x14ac:dyDescent="0.25">
      <c r="A126">
        <v>6158</v>
      </c>
      <c r="B126" t="s">
        <v>1653</v>
      </c>
      <c r="C126" t="s">
        <v>1654</v>
      </c>
      <c r="D126" s="23">
        <v>10174352000117</v>
      </c>
      <c r="E126" t="s">
        <v>1385</v>
      </c>
      <c r="F126" t="s">
        <v>1386</v>
      </c>
      <c r="G126">
        <v>9646</v>
      </c>
      <c r="H126" s="23" t="s">
        <v>1438</v>
      </c>
    </row>
    <row r="127" spans="1:8" x14ac:dyDescent="0.25">
      <c r="A127">
        <v>4485</v>
      </c>
      <c r="B127" t="s">
        <v>1655</v>
      </c>
      <c r="C127" t="s">
        <v>1656</v>
      </c>
      <c r="D127" s="23">
        <v>3443105000103</v>
      </c>
      <c r="E127" t="s">
        <v>1430</v>
      </c>
      <c r="F127" t="s">
        <v>1415</v>
      </c>
      <c r="G127">
        <v>7076</v>
      </c>
      <c r="H127" s="23">
        <v>26439360</v>
      </c>
    </row>
    <row r="128" spans="1:8" x14ac:dyDescent="0.25">
      <c r="A128">
        <v>9341</v>
      </c>
      <c r="B128" t="s">
        <v>1657</v>
      </c>
      <c r="C128" t="s">
        <v>1658</v>
      </c>
      <c r="D128" s="23">
        <v>7598088000134</v>
      </c>
      <c r="E128" t="s">
        <v>1659</v>
      </c>
      <c r="F128" t="s">
        <v>1610</v>
      </c>
      <c r="G128">
        <v>13827</v>
      </c>
      <c r="H128" s="23">
        <v>255086563</v>
      </c>
    </row>
    <row r="129" spans="1:8" x14ac:dyDescent="0.25">
      <c r="A129">
        <v>10977</v>
      </c>
      <c r="B129" t="s">
        <v>1660</v>
      </c>
      <c r="C129" t="s">
        <v>1660</v>
      </c>
      <c r="D129" s="23">
        <v>25278489000199</v>
      </c>
      <c r="E129" t="s">
        <v>1422</v>
      </c>
      <c r="F129" t="s">
        <v>1386</v>
      </c>
      <c r="G129">
        <v>16718</v>
      </c>
      <c r="H129" s="23">
        <v>162847491</v>
      </c>
    </row>
    <row r="130" spans="1:8" x14ac:dyDescent="0.25">
      <c r="A130">
        <v>13649</v>
      </c>
      <c r="B130" t="s">
        <v>1661</v>
      </c>
      <c r="D130" s="23">
        <v>55945653000135</v>
      </c>
      <c r="E130" t="s">
        <v>1424</v>
      </c>
      <c r="F130" t="s">
        <v>1390</v>
      </c>
      <c r="G130">
        <v>21276</v>
      </c>
      <c r="H130" s="23">
        <v>112271751116</v>
      </c>
    </row>
    <row r="131" spans="1:8" x14ac:dyDescent="0.25">
      <c r="A131">
        <v>9590</v>
      </c>
      <c r="B131" t="s">
        <v>1662</v>
      </c>
      <c r="C131" t="s">
        <v>1663</v>
      </c>
      <c r="D131" s="23">
        <v>26041204000164</v>
      </c>
      <c r="E131" t="s">
        <v>1583</v>
      </c>
      <c r="F131" t="s">
        <v>1386</v>
      </c>
      <c r="G131">
        <v>14286</v>
      </c>
      <c r="H131" s="23">
        <v>162810555</v>
      </c>
    </row>
    <row r="132" spans="1:8" x14ac:dyDescent="0.25">
      <c r="A132">
        <v>6312</v>
      </c>
      <c r="B132" t="s">
        <v>21056</v>
      </c>
      <c r="C132" t="s">
        <v>21057</v>
      </c>
      <c r="D132" s="23"/>
      <c r="E132" t="s">
        <v>1422</v>
      </c>
      <c r="F132" t="s">
        <v>1386</v>
      </c>
      <c r="G132">
        <v>9355</v>
      </c>
      <c r="H132" s="23"/>
    </row>
    <row r="133" spans="1:8" x14ac:dyDescent="0.25">
      <c r="A133">
        <v>6622</v>
      </c>
      <c r="B133" t="s">
        <v>21058</v>
      </c>
      <c r="C133" t="s">
        <v>21058</v>
      </c>
      <c r="D133" s="23"/>
      <c r="E133" t="s">
        <v>1422</v>
      </c>
      <c r="F133" t="s">
        <v>1386</v>
      </c>
      <c r="G133">
        <v>992</v>
      </c>
      <c r="H133" s="23"/>
    </row>
    <row r="134" spans="1:8" x14ac:dyDescent="0.25">
      <c r="A134">
        <v>1120</v>
      </c>
      <c r="B134" t="s">
        <v>1664</v>
      </c>
      <c r="C134" t="s">
        <v>1664</v>
      </c>
      <c r="D134" s="23"/>
      <c r="E134" t="s">
        <v>1385</v>
      </c>
      <c r="F134" t="s">
        <v>1386</v>
      </c>
      <c r="G134">
        <v>2396</v>
      </c>
      <c r="H134" s="23"/>
    </row>
    <row r="135" spans="1:8" x14ac:dyDescent="0.25">
      <c r="A135">
        <v>1651</v>
      </c>
      <c r="B135" t="s">
        <v>1664</v>
      </c>
      <c r="C135" t="s">
        <v>1665</v>
      </c>
      <c r="D135" s="23">
        <v>11813180000147</v>
      </c>
      <c r="E135" t="s">
        <v>1385</v>
      </c>
      <c r="F135" t="s">
        <v>1386</v>
      </c>
      <c r="G135">
        <v>2927</v>
      </c>
      <c r="H135" s="23">
        <v>161675360</v>
      </c>
    </row>
    <row r="136" spans="1:8" x14ac:dyDescent="0.25">
      <c r="A136">
        <v>6962</v>
      </c>
      <c r="B136" t="s">
        <v>1666</v>
      </c>
      <c r="C136" t="s">
        <v>1666</v>
      </c>
      <c r="D136" s="23">
        <v>20984367000102</v>
      </c>
      <c r="E136" t="s">
        <v>1564</v>
      </c>
      <c r="F136" t="s">
        <v>1386</v>
      </c>
      <c r="G136">
        <v>10946</v>
      </c>
      <c r="H136" s="23" t="s">
        <v>1438</v>
      </c>
    </row>
    <row r="137" spans="1:8" x14ac:dyDescent="0.25">
      <c r="A137">
        <v>5692</v>
      </c>
      <c r="B137" t="s">
        <v>21059</v>
      </c>
      <c r="C137" t="s">
        <v>21060</v>
      </c>
      <c r="D137" s="23"/>
      <c r="E137" t="s">
        <v>1422</v>
      </c>
      <c r="F137" t="s">
        <v>1386</v>
      </c>
      <c r="G137">
        <v>5476</v>
      </c>
      <c r="H137" s="23"/>
    </row>
    <row r="138" spans="1:8" x14ac:dyDescent="0.25">
      <c r="A138">
        <v>11905</v>
      </c>
      <c r="B138" t="s">
        <v>1667</v>
      </c>
      <c r="C138" t="s">
        <v>1667</v>
      </c>
      <c r="D138" s="23">
        <v>32386139000101</v>
      </c>
      <c r="E138" t="s">
        <v>1385</v>
      </c>
      <c r="F138" t="s">
        <v>1386</v>
      </c>
      <c r="G138">
        <v>18297</v>
      </c>
      <c r="H138" s="23">
        <v>163307920</v>
      </c>
    </row>
    <row r="139" spans="1:8" x14ac:dyDescent="0.25">
      <c r="A139">
        <v>6913</v>
      </c>
      <c r="B139" t="s">
        <v>21061</v>
      </c>
      <c r="C139" t="s">
        <v>21062</v>
      </c>
      <c r="D139" s="23"/>
      <c r="E139" t="s">
        <v>1723</v>
      </c>
      <c r="F139" t="s">
        <v>1386</v>
      </c>
      <c r="G139">
        <v>146</v>
      </c>
      <c r="H139" s="23"/>
    </row>
    <row r="140" spans="1:8" x14ac:dyDescent="0.25">
      <c r="A140">
        <v>12619</v>
      </c>
      <c r="B140" t="s">
        <v>21063</v>
      </c>
      <c r="C140" t="s">
        <v>21062</v>
      </c>
      <c r="D140" s="23"/>
      <c r="E140" t="s">
        <v>1723</v>
      </c>
      <c r="F140" t="s">
        <v>1386</v>
      </c>
      <c r="G140">
        <v>112</v>
      </c>
      <c r="H140" s="23"/>
    </row>
    <row r="141" spans="1:8" x14ac:dyDescent="0.25">
      <c r="A141">
        <v>5571</v>
      </c>
      <c r="B141" t="s">
        <v>1668</v>
      </c>
      <c r="C141" t="s">
        <v>1669</v>
      </c>
      <c r="D141" s="23">
        <v>17472715000140</v>
      </c>
      <c r="E141" t="s">
        <v>1670</v>
      </c>
      <c r="F141" t="s">
        <v>1386</v>
      </c>
      <c r="G141">
        <v>8632</v>
      </c>
      <c r="H141" s="23">
        <v>162090501</v>
      </c>
    </row>
    <row r="142" spans="1:8" x14ac:dyDescent="0.25">
      <c r="A142">
        <v>7620</v>
      </c>
      <c r="B142" t="s">
        <v>21064</v>
      </c>
      <c r="C142" t="s">
        <v>21062</v>
      </c>
      <c r="D142" s="23"/>
      <c r="E142" t="s">
        <v>1583</v>
      </c>
      <c r="F142" t="s">
        <v>1386</v>
      </c>
      <c r="G142">
        <v>5576</v>
      </c>
      <c r="H142" s="23"/>
    </row>
    <row r="143" spans="1:8" x14ac:dyDescent="0.25">
      <c r="A143">
        <v>13295</v>
      </c>
      <c r="B143" t="s">
        <v>21065</v>
      </c>
      <c r="C143" t="s">
        <v>21062</v>
      </c>
      <c r="D143" s="23"/>
      <c r="E143" t="s">
        <v>1422</v>
      </c>
      <c r="F143" t="s">
        <v>1386</v>
      </c>
      <c r="G143">
        <v>955</v>
      </c>
      <c r="H143" s="23"/>
    </row>
    <row r="144" spans="1:8" x14ac:dyDescent="0.25">
      <c r="A144">
        <v>11115</v>
      </c>
      <c r="B144" t="s">
        <v>1671</v>
      </c>
      <c r="C144" t="s">
        <v>1671</v>
      </c>
      <c r="D144" s="23">
        <v>489337000295</v>
      </c>
      <c r="E144" t="s">
        <v>1672</v>
      </c>
      <c r="F144" t="s">
        <v>1398</v>
      </c>
      <c r="G144">
        <v>16916</v>
      </c>
      <c r="H144" s="23">
        <v>204014271</v>
      </c>
    </row>
    <row r="145" spans="1:8" x14ac:dyDescent="0.25">
      <c r="A145">
        <v>1836</v>
      </c>
      <c r="B145" t="s">
        <v>1673</v>
      </c>
      <c r="C145" t="s">
        <v>1674</v>
      </c>
      <c r="D145" s="23">
        <v>12990707000171</v>
      </c>
      <c r="E145" t="s">
        <v>1675</v>
      </c>
      <c r="F145" t="s">
        <v>1386</v>
      </c>
      <c r="G145">
        <v>3112</v>
      </c>
      <c r="H145" s="23">
        <v>161775926</v>
      </c>
    </row>
    <row r="146" spans="1:8" x14ac:dyDescent="0.25">
      <c r="A146">
        <v>3609</v>
      </c>
      <c r="B146" t="s">
        <v>1676</v>
      </c>
      <c r="C146" t="s">
        <v>1677</v>
      </c>
      <c r="D146" s="23">
        <v>8359549000189</v>
      </c>
      <c r="E146" t="s">
        <v>1678</v>
      </c>
      <c r="F146" t="s">
        <v>1386</v>
      </c>
      <c r="G146">
        <v>4885</v>
      </c>
      <c r="H146" s="23">
        <v>160199000</v>
      </c>
    </row>
    <row r="147" spans="1:8" x14ac:dyDescent="0.25">
      <c r="A147">
        <v>2281</v>
      </c>
      <c r="B147" t="s">
        <v>1679</v>
      </c>
      <c r="C147" t="s">
        <v>1680</v>
      </c>
      <c r="D147" s="23">
        <v>2867326000146</v>
      </c>
      <c r="E147" t="s">
        <v>1422</v>
      </c>
      <c r="F147" t="s">
        <v>1386</v>
      </c>
      <c r="G147">
        <v>3557</v>
      </c>
      <c r="H147" s="23">
        <v>161223745</v>
      </c>
    </row>
    <row r="148" spans="1:8" x14ac:dyDescent="0.25">
      <c r="A148">
        <v>13998</v>
      </c>
      <c r="B148" t="s">
        <v>1681</v>
      </c>
      <c r="C148" t="s">
        <v>1681</v>
      </c>
      <c r="D148" s="23">
        <v>48200107000100</v>
      </c>
      <c r="E148" t="s">
        <v>1510</v>
      </c>
      <c r="F148" t="s">
        <v>1386</v>
      </c>
      <c r="G148">
        <v>21797</v>
      </c>
      <c r="H148" s="23">
        <v>164466940</v>
      </c>
    </row>
    <row r="149" spans="1:8" x14ac:dyDescent="0.25">
      <c r="A149">
        <v>826</v>
      </c>
      <c r="B149" t="s">
        <v>21066</v>
      </c>
      <c r="C149" t="s">
        <v>21066</v>
      </c>
      <c r="D149" s="23"/>
      <c r="E149" t="s">
        <v>4234</v>
      </c>
      <c r="F149" t="s">
        <v>1386</v>
      </c>
      <c r="G149">
        <v>2102</v>
      </c>
      <c r="H149" s="23"/>
    </row>
    <row r="150" spans="1:8" x14ac:dyDescent="0.25">
      <c r="A150">
        <v>4116</v>
      </c>
      <c r="B150" t="s">
        <v>1682</v>
      </c>
      <c r="C150" t="s">
        <v>1683</v>
      </c>
      <c r="D150" s="23">
        <v>9653761000117</v>
      </c>
      <c r="E150" t="s">
        <v>1510</v>
      </c>
      <c r="F150" t="s">
        <v>1386</v>
      </c>
      <c r="G150">
        <v>5392</v>
      </c>
      <c r="H150" s="23" t="s">
        <v>1684</v>
      </c>
    </row>
    <row r="151" spans="1:8" x14ac:dyDescent="0.25">
      <c r="A151">
        <v>15563</v>
      </c>
      <c r="B151" t="s">
        <v>1685</v>
      </c>
      <c r="C151" t="s">
        <v>1686</v>
      </c>
      <c r="D151" s="23">
        <v>32407303000110</v>
      </c>
      <c r="E151" t="s">
        <v>1385</v>
      </c>
      <c r="F151" t="s">
        <v>1386</v>
      </c>
      <c r="G151">
        <v>24810</v>
      </c>
      <c r="H151" s="23">
        <v>163309442</v>
      </c>
    </row>
    <row r="152" spans="1:8" x14ac:dyDescent="0.25">
      <c r="A152">
        <v>5735</v>
      </c>
      <c r="B152" t="s">
        <v>21067</v>
      </c>
      <c r="C152" t="s">
        <v>21068</v>
      </c>
      <c r="D152" s="23"/>
      <c r="E152" t="s">
        <v>1422</v>
      </c>
      <c r="F152" t="s">
        <v>1386</v>
      </c>
      <c r="G152">
        <v>5463</v>
      </c>
      <c r="H152" s="23"/>
    </row>
    <row r="153" spans="1:8" x14ac:dyDescent="0.25">
      <c r="A153">
        <v>15894</v>
      </c>
      <c r="B153" t="s">
        <v>21069</v>
      </c>
      <c r="C153" t="s">
        <v>21069</v>
      </c>
      <c r="D153" s="23"/>
      <c r="E153" t="s">
        <v>3261</v>
      </c>
      <c r="F153" t="s">
        <v>1398</v>
      </c>
      <c r="G153">
        <v>25372</v>
      </c>
      <c r="H153" s="23"/>
    </row>
    <row r="154" spans="1:8" x14ac:dyDescent="0.25">
      <c r="A154">
        <v>13529</v>
      </c>
      <c r="B154" t="s">
        <v>1687</v>
      </c>
      <c r="C154" t="s">
        <v>1687</v>
      </c>
      <c r="D154" s="23">
        <v>30336524000119</v>
      </c>
      <c r="E154" t="s">
        <v>1688</v>
      </c>
      <c r="F154" t="s">
        <v>1386</v>
      </c>
      <c r="G154">
        <v>21139</v>
      </c>
      <c r="H154" s="23">
        <v>163153477</v>
      </c>
    </row>
    <row r="155" spans="1:8" x14ac:dyDescent="0.25">
      <c r="A155">
        <v>527</v>
      </c>
      <c r="B155" t="s">
        <v>21070</v>
      </c>
      <c r="C155" t="s">
        <v>21070</v>
      </c>
      <c r="D155" s="23"/>
      <c r="E155" t="s">
        <v>1422</v>
      </c>
      <c r="F155" t="s">
        <v>1386</v>
      </c>
      <c r="G155">
        <v>1803</v>
      </c>
      <c r="H155" s="23"/>
    </row>
    <row r="156" spans="1:8" x14ac:dyDescent="0.25">
      <c r="A156">
        <v>625</v>
      </c>
      <c r="B156" t="s">
        <v>21071</v>
      </c>
      <c r="C156" t="s">
        <v>21071</v>
      </c>
      <c r="D156" s="23"/>
      <c r="E156" t="s">
        <v>2050</v>
      </c>
      <c r="F156" t="s">
        <v>1386</v>
      </c>
      <c r="G156">
        <v>1901</v>
      </c>
      <c r="H156" s="23"/>
    </row>
    <row r="157" spans="1:8" x14ac:dyDescent="0.25">
      <c r="A157">
        <v>5436</v>
      </c>
      <c r="B157" t="s">
        <v>21072</v>
      </c>
      <c r="C157" t="s">
        <v>21072</v>
      </c>
      <c r="D157" s="23"/>
      <c r="E157" t="s">
        <v>1422</v>
      </c>
      <c r="F157" t="s">
        <v>1386</v>
      </c>
      <c r="G157">
        <v>8506</v>
      </c>
      <c r="H157" s="23"/>
    </row>
    <row r="158" spans="1:8" x14ac:dyDescent="0.25">
      <c r="A158">
        <v>6010</v>
      </c>
      <c r="B158" t="s">
        <v>1689</v>
      </c>
      <c r="C158" t="s">
        <v>1690</v>
      </c>
      <c r="D158" s="23">
        <v>2290510000176</v>
      </c>
      <c r="E158" t="s">
        <v>1691</v>
      </c>
      <c r="F158" t="s">
        <v>1692</v>
      </c>
      <c r="G158">
        <v>9304</v>
      </c>
      <c r="H158" s="23" t="s">
        <v>1438</v>
      </c>
    </row>
    <row r="159" spans="1:8" x14ac:dyDescent="0.25">
      <c r="A159">
        <v>7378</v>
      </c>
      <c r="B159" t="s">
        <v>1689</v>
      </c>
      <c r="C159" t="s">
        <v>1689</v>
      </c>
      <c r="D159" s="23">
        <v>2290510001490</v>
      </c>
      <c r="E159" t="s">
        <v>1693</v>
      </c>
      <c r="F159" t="s">
        <v>1692</v>
      </c>
      <c r="G159">
        <v>11298</v>
      </c>
      <c r="H159" s="23">
        <v>9066193699</v>
      </c>
    </row>
    <row r="160" spans="1:8" x14ac:dyDescent="0.25">
      <c r="A160">
        <v>2211</v>
      </c>
      <c r="B160" t="s">
        <v>1694</v>
      </c>
      <c r="C160" t="s">
        <v>1695</v>
      </c>
      <c r="D160" s="23">
        <v>2568280000164</v>
      </c>
      <c r="E160" t="s">
        <v>1696</v>
      </c>
      <c r="F160" t="s">
        <v>1386</v>
      </c>
      <c r="G160">
        <v>3487</v>
      </c>
      <c r="H160" s="23" t="s">
        <v>1697</v>
      </c>
    </row>
    <row r="161" spans="1:8" x14ac:dyDescent="0.25">
      <c r="A161">
        <v>2518</v>
      </c>
      <c r="B161" t="s">
        <v>1698</v>
      </c>
      <c r="C161" t="s">
        <v>1699</v>
      </c>
      <c r="D161" s="23">
        <v>35492917000135</v>
      </c>
      <c r="E161" t="s">
        <v>1700</v>
      </c>
      <c r="F161" t="s">
        <v>1386</v>
      </c>
      <c r="G161">
        <v>3794</v>
      </c>
      <c r="H161" s="23">
        <v>160882605</v>
      </c>
    </row>
    <row r="162" spans="1:8" x14ac:dyDescent="0.25">
      <c r="A162">
        <v>2190</v>
      </c>
      <c r="B162" t="s">
        <v>1701</v>
      </c>
      <c r="C162" t="s">
        <v>1702</v>
      </c>
      <c r="D162" s="23">
        <v>24496077000162</v>
      </c>
      <c r="E162" t="s">
        <v>1409</v>
      </c>
      <c r="F162" t="s">
        <v>1386</v>
      </c>
      <c r="G162">
        <v>3466</v>
      </c>
      <c r="H162" s="23">
        <v>160855330</v>
      </c>
    </row>
    <row r="163" spans="1:8" x14ac:dyDescent="0.25">
      <c r="A163">
        <v>4216</v>
      </c>
      <c r="B163" t="s">
        <v>21073</v>
      </c>
      <c r="C163" t="s">
        <v>21073</v>
      </c>
      <c r="D163" s="23"/>
      <c r="E163" t="s">
        <v>1533</v>
      </c>
      <c r="F163" t="s">
        <v>1386</v>
      </c>
      <c r="G163">
        <v>1509</v>
      </c>
      <c r="H163" s="23"/>
    </row>
    <row r="164" spans="1:8" x14ac:dyDescent="0.25">
      <c r="A164">
        <v>610</v>
      </c>
      <c r="B164" t="s">
        <v>21074</v>
      </c>
      <c r="C164" t="s">
        <v>21074</v>
      </c>
      <c r="D164" s="23"/>
      <c r="E164" t="s">
        <v>1533</v>
      </c>
      <c r="F164" t="s">
        <v>1386</v>
      </c>
      <c r="G164">
        <v>1886</v>
      </c>
      <c r="H164" s="23"/>
    </row>
    <row r="165" spans="1:8" x14ac:dyDescent="0.25">
      <c r="A165">
        <v>175</v>
      </c>
      <c r="B165" t="s">
        <v>21075</v>
      </c>
      <c r="C165" t="s">
        <v>21075</v>
      </c>
      <c r="D165" s="23"/>
      <c r="E165" t="s">
        <v>2050</v>
      </c>
      <c r="F165" t="s">
        <v>1386</v>
      </c>
      <c r="G165">
        <v>1451</v>
      </c>
      <c r="H165" s="23"/>
    </row>
    <row r="166" spans="1:8" x14ac:dyDescent="0.25">
      <c r="A166">
        <v>2483</v>
      </c>
      <c r="B166" t="s">
        <v>1703</v>
      </c>
      <c r="C166" t="s">
        <v>1704</v>
      </c>
      <c r="D166" s="23">
        <v>3527271000198</v>
      </c>
      <c r="E166" t="s">
        <v>1705</v>
      </c>
      <c r="F166" t="s">
        <v>1386</v>
      </c>
      <c r="G166">
        <v>3759</v>
      </c>
      <c r="H166" s="23">
        <v>161296289</v>
      </c>
    </row>
    <row r="167" spans="1:8" x14ac:dyDescent="0.25">
      <c r="A167">
        <v>3589</v>
      </c>
      <c r="B167" t="s">
        <v>1703</v>
      </c>
      <c r="C167" t="s">
        <v>1704</v>
      </c>
      <c r="D167" s="23">
        <v>8307035000180</v>
      </c>
      <c r="E167" t="s">
        <v>1409</v>
      </c>
      <c r="F167" t="s">
        <v>1386</v>
      </c>
      <c r="G167">
        <v>4865</v>
      </c>
      <c r="H167" s="23">
        <v>160182573</v>
      </c>
    </row>
    <row r="168" spans="1:8" x14ac:dyDescent="0.25">
      <c r="A168">
        <v>1118</v>
      </c>
      <c r="B168" t="s">
        <v>21076</v>
      </c>
      <c r="C168" t="s">
        <v>21076</v>
      </c>
      <c r="D168" s="23"/>
      <c r="E168" t="s">
        <v>1422</v>
      </c>
      <c r="F168" t="s">
        <v>1386</v>
      </c>
      <c r="G168">
        <v>6213</v>
      </c>
      <c r="H168" s="23"/>
    </row>
    <row r="169" spans="1:8" x14ac:dyDescent="0.25">
      <c r="A169">
        <v>600</v>
      </c>
      <c r="B169" t="s">
        <v>21077</v>
      </c>
      <c r="C169" t="s">
        <v>21077</v>
      </c>
      <c r="D169" s="23"/>
      <c r="E169" t="s">
        <v>2050</v>
      </c>
      <c r="F169" t="s">
        <v>1386</v>
      </c>
      <c r="G169">
        <v>1876</v>
      </c>
      <c r="H169" s="23"/>
    </row>
    <row r="170" spans="1:8" x14ac:dyDescent="0.25">
      <c r="A170">
        <v>10605</v>
      </c>
      <c r="B170" t="s">
        <v>21078</v>
      </c>
      <c r="C170" t="s">
        <v>21078</v>
      </c>
      <c r="D170" s="23"/>
      <c r="E170" t="s">
        <v>4939</v>
      </c>
      <c r="F170" t="s">
        <v>1444</v>
      </c>
      <c r="G170">
        <v>15975</v>
      </c>
      <c r="H170" s="23"/>
    </row>
    <row r="171" spans="1:8" x14ac:dyDescent="0.25">
      <c r="A171">
        <v>6906</v>
      </c>
      <c r="B171" t="s">
        <v>1706</v>
      </c>
      <c r="C171" t="s">
        <v>1707</v>
      </c>
      <c r="D171" s="23">
        <v>71774004000175</v>
      </c>
      <c r="E171" t="s">
        <v>1675</v>
      </c>
      <c r="F171" t="s">
        <v>1390</v>
      </c>
      <c r="G171">
        <v>10872</v>
      </c>
      <c r="H171" s="23">
        <v>664046930119</v>
      </c>
    </row>
    <row r="172" spans="1:8" x14ac:dyDescent="0.25">
      <c r="A172">
        <v>13002</v>
      </c>
      <c r="B172" t="s">
        <v>1708</v>
      </c>
      <c r="C172" t="s">
        <v>1709</v>
      </c>
      <c r="D172" s="23">
        <v>44607389000103</v>
      </c>
      <c r="E172" t="s">
        <v>1541</v>
      </c>
      <c r="F172" t="s">
        <v>1386</v>
      </c>
      <c r="G172">
        <v>20072</v>
      </c>
      <c r="H172" s="23">
        <v>164198962</v>
      </c>
    </row>
    <row r="173" spans="1:8" x14ac:dyDescent="0.25">
      <c r="A173">
        <v>6030</v>
      </c>
      <c r="B173" t="s">
        <v>1710</v>
      </c>
      <c r="C173" t="s">
        <v>1710</v>
      </c>
      <c r="D173" s="23">
        <v>18564548000120</v>
      </c>
      <c r="E173" t="s">
        <v>1385</v>
      </c>
      <c r="F173" t="s">
        <v>1386</v>
      </c>
      <c r="G173">
        <v>9376</v>
      </c>
      <c r="H173" s="23">
        <v>162177089</v>
      </c>
    </row>
    <row r="174" spans="1:8" x14ac:dyDescent="0.25">
      <c r="A174">
        <v>15500</v>
      </c>
      <c r="B174" t="s">
        <v>21079</v>
      </c>
      <c r="C174" t="s">
        <v>21079</v>
      </c>
      <c r="D174" s="23"/>
      <c r="E174" t="s">
        <v>2225</v>
      </c>
      <c r="F174" t="s">
        <v>1386</v>
      </c>
      <c r="G174">
        <v>24706</v>
      </c>
      <c r="H174" s="23"/>
    </row>
    <row r="175" spans="1:8" x14ac:dyDescent="0.25">
      <c r="A175">
        <v>7441</v>
      </c>
      <c r="B175" t="s">
        <v>21080</v>
      </c>
      <c r="C175" t="s">
        <v>21080</v>
      </c>
      <c r="D175" s="23"/>
      <c r="E175" t="s">
        <v>1409</v>
      </c>
      <c r="F175" t="s">
        <v>1386</v>
      </c>
      <c r="G175">
        <v>11352</v>
      </c>
      <c r="H175" s="23"/>
    </row>
    <row r="176" spans="1:8" x14ac:dyDescent="0.25">
      <c r="A176">
        <v>3324</v>
      </c>
      <c r="B176" t="s">
        <v>1711</v>
      </c>
      <c r="C176" t="s">
        <v>1712</v>
      </c>
      <c r="D176" s="23">
        <v>7165317000127</v>
      </c>
      <c r="E176" t="s">
        <v>1452</v>
      </c>
      <c r="F176" t="s">
        <v>1386</v>
      </c>
      <c r="G176">
        <v>4600</v>
      </c>
      <c r="H176" s="23">
        <v>161440444</v>
      </c>
    </row>
    <row r="177" spans="1:8" x14ac:dyDescent="0.25">
      <c r="A177">
        <v>8216</v>
      </c>
      <c r="B177" t="s">
        <v>1713</v>
      </c>
      <c r="C177" t="s">
        <v>1713</v>
      </c>
      <c r="D177" s="23">
        <v>16874192000103</v>
      </c>
      <c r="E177" t="s">
        <v>1452</v>
      </c>
      <c r="F177" t="s">
        <v>1386</v>
      </c>
      <c r="G177">
        <v>12485</v>
      </c>
      <c r="H177" s="23">
        <v>162041292</v>
      </c>
    </row>
    <row r="178" spans="1:8" x14ac:dyDescent="0.25">
      <c r="A178">
        <v>15541</v>
      </c>
      <c r="B178" t="s">
        <v>1714</v>
      </c>
      <c r="C178" t="s">
        <v>1714</v>
      </c>
      <c r="D178" s="23">
        <v>51084755000152</v>
      </c>
      <c r="E178" t="s">
        <v>1385</v>
      </c>
      <c r="F178" t="s">
        <v>1386</v>
      </c>
      <c r="G178">
        <v>24774</v>
      </c>
      <c r="H178" s="23">
        <v>164684395</v>
      </c>
    </row>
    <row r="179" spans="1:8" x14ac:dyDescent="0.25">
      <c r="A179">
        <v>12608</v>
      </c>
      <c r="B179" t="s">
        <v>21081</v>
      </c>
      <c r="C179" t="s">
        <v>21082</v>
      </c>
      <c r="D179" s="23"/>
      <c r="E179" t="s">
        <v>1422</v>
      </c>
      <c r="F179" t="s">
        <v>1386</v>
      </c>
      <c r="G179">
        <v>10647</v>
      </c>
      <c r="H179" s="23"/>
    </row>
    <row r="180" spans="1:8" x14ac:dyDescent="0.25">
      <c r="A180">
        <v>2684</v>
      </c>
      <c r="B180" t="s">
        <v>1715</v>
      </c>
      <c r="C180" t="s">
        <v>1716</v>
      </c>
      <c r="D180" s="23">
        <v>41120866000113</v>
      </c>
      <c r="E180" t="s">
        <v>1572</v>
      </c>
      <c r="F180" t="s">
        <v>1386</v>
      </c>
      <c r="G180">
        <v>3960</v>
      </c>
      <c r="H180" s="23">
        <v>160960622</v>
      </c>
    </row>
    <row r="181" spans="1:8" x14ac:dyDescent="0.25">
      <c r="A181">
        <v>702</v>
      </c>
      <c r="B181" t="s">
        <v>21083</v>
      </c>
      <c r="C181" t="s">
        <v>21083</v>
      </c>
      <c r="D181" s="23"/>
      <c r="E181" t="s">
        <v>2652</v>
      </c>
      <c r="F181" t="s">
        <v>1386</v>
      </c>
      <c r="G181">
        <v>1978</v>
      </c>
      <c r="H181" s="23"/>
    </row>
    <row r="182" spans="1:8" x14ac:dyDescent="0.25">
      <c r="A182">
        <v>6648</v>
      </c>
      <c r="B182" t="s">
        <v>1717</v>
      </c>
      <c r="C182" t="s">
        <v>1717</v>
      </c>
      <c r="D182" s="23">
        <v>13163690000141</v>
      </c>
      <c r="E182" t="s">
        <v>1718</v>
      </c>
      <c r="F182" t="s">
        <v>1386</v>
      </c>
      <c r="G182">
        <v>10184</v>
      </c>
      <c r="H182" s="23">
        <v>161822614</v>
      </c>
    </row>
    <row r="183" spans="1:8" x14ac:dyDescent="0.25">
      <c r="A183">
        <v>14224</v>
      </c>
      <c r="B183" t="s">
        <v>21084</v>
      </c>
      <c r="C183" t="s">
        <v>21085</v>
      </c>
      <c r="D183" s="23"/>
      <c r="E183" t="s">
        <v>1422</v>
      </c>
      <c r="F183" t="s">
        <v>1386</v>
      </c>
      <c r="G183">
        <v>20804</v>
      </c>
      <c r="H183" s="23"/>
    </row>
    <row r="184" spans="1:8" x14ac:dyDescent="0.25">
      <c r="A184">
        <v>11826</v>
      </c>
      <c r="B184" t="s">
        <v>1719</v>
      </c>
      <c r="C184" t="s">
        <v>1719</v>
      </c>
      <c r="D184" s="23">
        <v>24863325000166</v>
      </c>
      <c r="E184" t="s">
        <v>1720</v>
      </c>
      <c r="F184" t="s">
        <v>1386</v>
      </c>
      <c r="G184">
        <v>18193</v>
      </c>
      <c r="H184" s="23">
        <v>162728573</v>
      </c>
    </row>
    <row r="185" spans="1:8" x14ac:dyDescent="0.25">
      <c r="A185">
        <v>15513</v>
      </c>
      <c r="B185" t="s">
        <v>1721</v>
      </c>
      <c r="C185" t="s">
        <v>1722</v>
      </c>
      <c r="D185" s="23">
        <v>36934932000159</v>
      </c>
      <c r="E185" t="s">
        <v>1723</v>
      </c>
      <c r="F185" t="s">
        <v>1386</v>
      </c>
      <c r="G185">
        <v>24726</v>
      </c>
      <c r="H185" s="23" t="s">
        <v>1438</v>
      </c>
    </row>
    <row r="186" spans="1:8" x14ac:dyDescent="0.25">
      <c r="A186">
        <v>5488</v>
      </c>
      <c r="B186" t="s">
        <v>21086</v>
      </c>
      <c r="C186" t="s">
        <v>1722</v>
      </c>
      <c r="D186" s="23"/>
      <c r="E186" t="s">
        <v>1422</v>
      </c>
      <c r="F186" t="s">
        <v>1386</v>
      </c>
      <c r="G186">
        <v>32</v>
      </c>
      <c r="H186" s="23"/>
    </row>
    <row r="187" spans="1:8" x14ac:dyDescent="0.25">
      <c r="A187">
        <v>12340</v>
      </c>
      <c r="B187" t="s">
        <v>21087</v>
      </c>
      <c r="C187" t="s">
        <v>1722</v>
      </c>
      <c r="D187" s="23"/>
      <c r="E187" t="s">
        <v>1723</v>
      </c>
      <c r="F187" t="s">
        <v>1386</v>
      </c>
      <c r="G187">
        <v>17975</v>
      </c>
      <c r="H187" s="23"/>
    </row>
    <row r="188" spans="1:8" x14ac:dyDescent="0.25">
      <c r="A188">
        <v>7798</v>
      </c>
      <c r="B188" t="s">
        <v>1724</v>
      </c>
      <c r="C188" t="s">
        <v>1724</v>
      </c>
      <c r="D188" s="23">
        <v>6053634000199</v>
      </c>
      <c r="E188" t="s">
        <v>1723</v>
      </c>
      <c r="F188" t="s">
        <v>1386</v>
      </c>
      <c r="G188">
        <v>12113</v>
      </c>
      <c r="H188" s="23">
        <v>161417477</v>
      </c>
    </row>
    <row r="189" spans="1:8" x14ac:dyDescent="0.25">
      <c r="A189">
        <v>7080</v>
      </c>
      <c r="B189" t="s">
        <v>21088</v>
      </c>
      <c r="C189" t="s">
        <v>21089</v>
      </c>
      <c r="D189" s="23"/>
      <c r="E189" t="s">
        <v>1422</v>
      </c>
      <c r="F189" t="s">
        <v>1386</v>
      </c>
      <c r="G189">
        <v>9272</v>
      </c>
      <c r="H189" s="23"/>
    </row>
    <row r="190" spans="1:8" x14ac:dyDescent="0.25">
      <c r="A190">
        <v>12971</v>
      </c>
      <c r="B190" t="s">
        <v>1725</v>
      </c>
      <c r="C190" t="s">
        <v>1726</v>
      </c>
      <c r="D190" s="23">
        <v>28974703000130</v>
      </c>
      <c r="E190" t="s">
        <v>1422</v>
      </c>
      <c r="F190" t="s">
        <v>1386</v>
      </c>
      <c r="G190">
        <v>20011</v>
      </c>
      <c r="H190" s="23">
        <v>163042160</v>
      </c>
    </row>
    <row r="191" spans="1:8" x14ac:dyDescent="0.25">
      <c r="A191">
        <v>8294</v>
      </c>
      <c r="B191" t="s">
        <v>1727</v>
      </c>
      <c r="C191" t="s">
        <v>1728</v>
      </c>
      <c r="D191" s="23">
        <v>5425074000193</v>
      </c>
      <c r="E191" t="s">
        <v>1541</v>
      </c>
      <c r="F191" t="s">
        <v>1386</v>
      </c>
      <c r="G191">
        <v>12562</v>
      </c>
      <c r="H191" s="23">
        <v>161377467</v>
      </c>
    </row>
    <row r="192" spans="1:8" x14ac:dyDescent="0.25">
      <c r="A192">
        <v>7963</v>
      </c>
      <c r="B192" t="s">
        <v>1729</v>
      </c>
      <c r="C192" t="s">
        <v>1730</v>
      </c>
      <c r="D192" s="23">
        <v>785859000153</v>
      </c>
      <c r="E192" t="s">
        <v>1385</v>
      </c>
      <c r="F192" t="s">
        <v>1386</v>
      </c>
      <c r="G192">
        <v>12267</v>
      </c>
      <c r="H192" s="23">
        <v>161091822</v>
      </c>
    </row>
    <row r="193" spans="1:8" x14ac:dyDescent="0.25">
      <c r="A193">
        <v>13016</v>
      </c>
      <c r="B193" t="s">
        <v>1731</v>
      </c>
      <c r="C193" t="s">
        <v>1731</v>
      </c>
      <c r="D193" s="23">
        <v>20040999000100</v>
      </c>
      <c r="E193" t="s">
        <v>1732</v>
      </c>
      <c r="F193" t="s">
        <v>1386</v>
      </c>
      <c r="G193">
        <v>20107</v>
      </c>
      <c r="H193" s="23">
        <v>162317140</v>
      </c>
    </row>
    <row r="194" spans="1:8" x14ac:dyDescent="0.25">
      <c r="A194">
        <v>15610</v>
      </c>
      <c r="B194" t="s">
        <v>1733</v>
      </c>
      <c r="C194" t="s">
        <v>1733</v>
      </c>
      <c r="D194" s="23">
        <v>55753578000100</v>
      </c>
      <c r="E194" t="s">
        <v>1734</v>
      </c>
      <c r="F194" t="s">
        <v>1390</v>
      </c>
      <c r="G194">
        <v>24877</v>
      </c>
      <c r="H194" s="23">
        <v>177188361119</v>
      </c>
    </row>
    <row r="195" spans="1:8" x14ac:dyDescent="0.25">
      <c r="A195">
        <v>14540</v>
      </c>
      <c r="B195" t="s">
        <v>1735</v>
      </c>
      <c r="D195" s="23">
        <v>29801505000137</v>
      </c>
      <c r="E195" t="s">
        <v>1530</v>
      </c>
      <c r="F195" t="s">
        <v>1386</v>
      </c>
      <c r="G195">
        <v>22896</v>
      </c>
      <c r="H195" s="23">
        <v>163113858</v>
      </c>
    </row>
    <row r="196" spans="1:8" x14ac:dyDescent="0.25">
      <c r="A196">
        <v>3656</v>
      </c>
      <c r="B196" t="s">
        <v>1736</v>
      </c>
      <c r="C196" t="s">
        <v>1737</v>
      </c>
      <c r="D196" s="23">
        <v>8574352000162</v>
      </c>
      <c r="E196" t="s">
        <v>1541</v>
      </c>
      <c r="F196" t="s">
        <v>1386</v>
      </c>
      <c r="G196">
        <v>4932</v>
      </c>
      <c r="H196" s="23">
        <v>160256011</v>
      </c>
    </row>
    <row r="197" spans="1:8" x14ac:dyDescent="0.25">
      <c r="A197">
        <v>480</v>
      </c>
      <c r="B197" t="s">
        <v>21090</v>
      </c>
      <c r="C197" t="s">
        <v>21091</v>
      </c>
      <c r="D197" s="23"/>
      <c r="E197" t="s">
        <v>2050</v>
      </c>
      <c r="F197" t="s">
        <v>1386</v>
      </c>
      <c r="G197">
        <v>1756</v>
      </c>
      <c r="H197" s="23"/>
    </row>
    <row r="198" spans="1:8" x14ac:dyDescent="0.25">
      <c r="A198">
        <v>3313</v>
      </c>
      <c r="B198" t="s">
        <v>1738</v>
      </c>
      <c r="C198" t="s">
        <v>1739</v>
      </c>
      <c r="D198" s="23">
        <v>7113153000194</v>
      </c>
      <c r="E198" t="s">
        <v>1740</v>
      </c>
      <c r="F198" t="s">
        <v>1386</v>
      </c>
      <c r="G198">
        <v>4589</v>
      </c>
      <c r="H198" s="23">
        <v>161440169</v>
      </c>
    </row>
    <row r="199" spans="1:8" x14ac:dyDescent="0.25">
      <c r="A199">
        <v>9545</v>
      </c>
      <c r="B199" t="s">
        <v>1741</v>
      </c>
      <c r="C199" t="s">
        <v>1741</v>
      </c>
      <c r="D199" s="23">
        <v>3084033000155</v>
      </c>
      <c r="E199" t="s">
        <v>1742</v>
      </c>
      <c r="F199" t="s">
        <v>1386</v>
      </c>
      <c r="G199">
        <v>14241</v>
      </c>
      <c r="H199" s="23">
        <v>161239935</v>
      </c>
    </row>
    <row r="200" spans="1:8" x14ac:dyDescent="0.25">
      <c r="A200">
        <v>12940</v>
      </c>
      <c r="B200" t="s">
        <v>1743</v>
      </c>
      <c r="C200" t="s">
        <v>1743</v>
      </c>
      <c r="D200" s="23">
        <v>40004997000172</v>
      </c>
      <c r="E200" t="s">
        <v>1744</v>
      </c>
      <c r="F200" t="s">
        <v>1386</v>
      </c>
      <c r="G200">
        <v>19984</v>
      </c>
      <c r="H200" s="23">
        <v>163833940</v>
      </c>
    </row>
    <row r="201" spans="1:8" x14ac:dyDescent="0.25">
      <c r="A201">
        <v>7047</v>
      </c>
      <c r="B201" t="s">
        <v>1745</v>
      </c>
      <c r="C201" t="s">
        <v>1745</v>
      </c>
      <c r="D201" s="23">
        <v>18730013000181</v>
      </c>
      <c r="E201" t="s">
        <v>1700</v>
      </c>
      <c r="F201" t="s">
        <v>1386</v>
      </c>
      <c r="G201">
        <v>11023</v>
      </c>
      <c r="H201" s="23">
        <v>162242077</v>
      </c>
    </row>
    <row r="202" spans="1:8" x14ac:dyDescent="0.25">
      <c r="A202">
        <v>7110</v>
      </c>
      <c r="B202" t="s">
        <v>1746</v>
      </c>
      <c r="C202" t="s">
        <v>1747</v>
      </c>
      <c r="D202" s="23">
        <v>20562936000113</v>
      </c>
      <c r="E202" t="s">
        <v>1422</v>
      </c>
      <c r="F202" t="s">
        <v>1386</v>
      </c>
      <c r="G202">
        <v>11082</v>
      </c>
      <c r="H202" s="23">
        <v>162356439</v>
      </c>
    </row>
    <row r="203" spans="1:8" x14ac:dyDescent="0.25">
      <c r="A203">
        <v>7329</v>
      </c>
      <c r="B203" t="s">
        <v>1748</v>
      </c>
      <c r="C203" t="s">
        <v>1748</v>
      </c>
      <c r="D203" s="23">
        <v>2811382000169</v>
      </c>
      <c r="E203" t="s">
        <v>1700</v>
      </c>
      <c r="F203" t="s">
        <v>1386</v>
      </c>
      <c r="G203">
        <v>11257</v>
      </c>
      <c r="H203" s="23">
        <v>160403448</v>
      </c>
    </row>
    <row r="204" spans="1:8" x14ac:dyDescent="0.25">
      <c r="A204">
        <v>1200</v>
      </c>
      <c r="B204" t="s">
        <v>21092</v>
      </c>
      <c r="C204" t="s">
        <v>21092</v>
      </c>
      <c r="D204" s="23"/>
      <c r="E204" t="s">
        <v>1921</v>
      </c>
      <c r="F204" t="s">
        <v>1386</v>
      </c>
      <c r="G204">
        <v>2476</v>
      </c>
      <c r="H204" s="23"/>
    </row>
    <row r="205" spans="1:8" x14ac:dyDescent="0.25">
      <c r="A205">
        <v>242</v>
      </c>
      <c r="B205" t="s">
        <v>21093</v>
      </c>
      <c r="C205" t="s">
        <v>21093</v>
      </c>
      <c r="D205" s="23"/>
      <c r="E205" t="s">
        <v>1533</v>
      </c>
      <c r="F205" t="s">
        <v>1386</v>
      </c>
      <c r="G205">
        <v>1518</v>
      </c>
      <c r="H205" s="23"/>
    </row>
    <row r="206" spans="1:8" x14ac:dyDescent="0.25">
      <c r="A206">
        <v>2699</v>
      </c>
      <c r="B206" t="s">
        <v>1749</v>
      </c>
      <c r="C206" t="s">
        <v>1750</v>
      </c>
      <c r="D206" s="23">
        <v>41151465000120</v>
      </c>
      <c r="E206" t="s">
        <v>1385</v>
      </c>
      <c r="F206" t="s">
        <v>1386</v>
      </c>
      <c r="G206">
        <v>3975</v>
      </c>
      <c r="H206" s="23">
        <v>161000258</v>
      </c>
    </row>
    <row r="207" spans="1:8" x14ac:dyDescent="0.25">
      <c r="A207">
        <v>3911</v>
      </c>
      <c r="B207" t="s">
        <v>1751</v>
      </c>
      <c r="C207" t="s">
        <v>1752</v>
      </c>
      <c r="D207" s="23">
        <v>9175436000196</v>
      </c>
      <c r="E207" t="s">
        <v>1409</v>
      </c>
      <c r="F207" t="s">
        <v>1386</v>
      </c>
      <c r="G207">
        <v>5187</v>
      </c>
      <c r="H207" s="23">
        <v>161543049</v>
      </c>
    </row>
    <row r="208" spans="1:8" x14ac:dyDescent="0.25">
      <c r="A208">
        <v>12921</v>
      </c>
      <c r="B208" t="s">
        <v>21094</v>
      </c>
      <c r="C208" t="s">
        <v>21094</v>
      </c>
      <c r="D208" s="23"/>
      <c r="E208" t="s">
        <v>2415</v>
      </c>
      <c r="F208" t="s">
        <v>1386</v>
      </c>
      <c r="G208">
        <v>19964</v>
      </c>
      <c r="H208" s="23"/>
    </row>
    <row r="209" spans="1:8" x14ac:dyDescent="0.25">
      <c r="A209">
        <v>313</v>
      </c>
      <c r="B209" t="s">
        <v>21095</v>
      </c>
      <c r="C209" t="s">
        <v>21095</v>
      </c>
      <c r="D209" s="23"/>
      <c r="E209" t="s">
        <v>1385</v>
      </c>
      <c r="F209" t="s">
        <v>1386</v>
      </c>
      <c r="G209">
        <v>1589</v>
      </c>
      <c r="H209" s="23"/>
    </row>
    <row r="210" spans="1:8" x14ac:dyDescent="0.25">
      <c r="A210">
        <v>2170</v>
      </c>
      <c r="B210" t="s">
        <v>1753</v>
      </c>
      <c r="C210" t="s">
        <v>1754</v>
      </c>
      <c r="D210" s="23">
        <v>24282501000176</v>
      </c>
      <c r="E210" t="s">
        <v>1385</v>
      </c>
      <c r="F210" t="s">
        <v>1386</v>
      </c>
      <c r="G210">
        <v>3446</v>
      </c>
      <c r="H210" s="23">
        <v>160843219</v>
      </c>
    </row>
    <row r="211" spans="1:8" x14ac:dyDescent="0.25">
      <c r="A211">
        <v>1001</v>
      </c>
      <c r="B211" t="s">
        <v>21096</v>
      </c>
      <c r="C211" t="s">
        <v>21096</v>
      </c>
      <c r="D211" s="23"/>
      <c r="E211" t="s">
        <v>2549</v>
      </c>
      <c r="F211" t="s">
        <v>1386</v>
      </c>
      <c r="G211">
        <v>2277</v>
      </c>
      <c r="H211" s="23"/>
    </row>
    <row r="212" spans="1:8" x14ac:dyDescent="0.25">
      <c r="A212">
        <v>6175</v>
      </c>
      <c r="B212" t="s">
        <v>1755</v>
      </c>
      <c r="C212" t="s">
        <v>1756</v>
      </c>
      <c r="D212" s="23">
        <v>70092630000119</v>
      </c>
      <c r="E212" t="s">
        <v>1385</v>
      </c>
      <c r="F212" t="s">
        <v>1386</v>
      </c>
      <c r="G212">
        <v>9704</v>
      </c>
      <c r="H212" s="23" t="s">
        <v>1438</v>
      </c>
    </row>
    <row r="213" spans="1:8" x14ac:dyDescent="0.25">
      <c r="A213">
        <v>15257</v>
      </c>
      <c r="B213" t="s">
        <v>1757</v>
      </c>
      <c r="C213" t="s">
        <v>1758</v>
      </c>
      <c r="D213" s="23">
        <v>41151945000191</v>
      </c>
      <c r="E213" t="s">
        <v>1385</v>
      </c>
      <c r="F213" t="s">
        <v>1386</v>
      </c>
      <c r="G213">
        <v>24366</v>
      </c>
      <c r="H213" s="23">
        <v>160986370</v>
      </c>
    </row>
    <row r="214" spans="1:8" x14ac:dyDescent="0.25">
      <c r="A214">
        <v>14693</v>
      </c>
      <c r="B214" t="s">
        <v>1759</v>
      </c>
      <c r="D214" s="23">
        <v>62879051000192</v>
      </c>
      <c r="E214" t="s">
        <v>1435</v>
      </c>
      <c r="F214" t="s">
        <v>1390</v>
      </c>
      <c r="G214">
        <v>23132</v>
      </c>
      <c r="H214" s="23">
        <v>135504600118</v>
      </c>
    </row>
    <row r="215" spans="1:8" x14ac:dyDescent="0.25">
      <c r="A215">
        <v>12882</v>
      </c>
      <c r="B215" t="s">
        <v>21097</v>
      </c>
      <c r="C215" t="s">
        <v>21098</v>
      </c>
      <c r="D215" s="23"/>
      <c r="E215" t="s">
        <v>1723</v>
      </c>
      <c r="F215" t="s">
        <v>1386</v>
      </c>
      <c r="G215">
        <v>5747</v>
      </c>
      <c r="H215" s="23"/>
    </row>
    <row r="216" spans="1:8" x14ac:dyDescent="0.25">
      <c r="A216">
        <v>13656</v>
      </c>
      <c r="B216" t="s">
        <v>1760</v>
      </c>
      <c r="C216" t="s">
        <v>1761</v>
      </c>
      <c r="D216" s="23">
        <v>8710639000172</v>
      </c>
      <c r="E216" t="s">
        <v>1762</v>
      </c>
      <c r="F216" t="s">
        <v>1390</v>
      </c>
      <c r="G216">
        <v>21285</v>
      </c>
      <c r="H216" s="23">
        <v>442292226118</v>
      </c>
    </row>
    <row r="217" spans="1:8" x14ac:dyDescent="0.25">
      <c r="A217">
        <v>9169</v>
      </c>
      <c r="B217" t="s">
        <v>21099</v>
      </c>
      <c r="C217" t="s">
        <v>21099</v>
      </c>
      <c r="D217" s="23"/>
      <c r="E217" t="s">
        <v>1452</v>
      </c>
      <c r="F217" t="s">
        <v>1386</v>
      </c>
      <c r="G217">
        <v>13677</v>
      </c>
      <c r="H217" s="23"/>
    </row>
    <row r="218" spans="1:8" x14ac:dyDescent="0.25">
      <c r="A218">
        <v>904</v>
      </c>
      <c r="B218" t="s">
        <v>21100</v>
      </c>
      <c r="C218" t="s">
        <v>21100</v>
      </c>
      <c r="D218" s="23"/>
      <c r="E218" t="s">
        <v>1572</v>
      </c>
      <c r="F218" t="s">
        <v>1386</v>
      </c>
      <c r="G218">
        <v>2180</v>
      </c>
      <c r="H218" s="23"/>
    </row>
    <row r="219" spans="1:8" x14ac:dyDescent="0.25">
      <c r="A219">
        <v>15020</v>
      </c>
      <c r="B219" t="s">
        <v>1763</v>
      </c>
      <c r="D219" s="23">
        <v>3737718000153</v>
      </c>
      <c r="E219" t="s">
        <v>1424</v>
      </c>
      <c r="F219" t="s">
        <v>1390</v>
      </c>
      <c r="G219">
        <v>23701</v>
      </c>
      <c r="H219" s="23">
        <v>115568807110</v>
      </c>
    </row>
    <row r="220" spans="1:8" x14ac:dyDescent="0.25">
      <c r="A220">
        <v>907</v>
      </c>
      <c r="B220" t="s">
        <v>21101</v>
      </c>
      <c r="C220" t="s">
        <v>21101</v>
      </c>
      <c r="D220" s="23"/>
      <c r="E220" t="s">
        <v>1394</v>
      </c>
      <c r="F220" t="s">
        <v>1386</v>
      </c>
      <c r="G220">
        <v>2183</v>
      </c>
      <c r="H220" s="23"/>
    </row>
    <row r="221" spans="1:8" x14ac:dyDescent="0.25">
      <c r="A221">
        <v>1510</v>
      </c>
      <c r="B221" t="s">
        <v>1764</v>
      </c>
      <c r="C221" t="s">
        <v>1765</v>
      </c>
      <c r="D221" s="23">
        <v>11058640000179</v>
      </c>
      <c r="E221" t="s">
        <v>1394</v>
      </c>
      <c r="F221" t="s">
        <v>1386</v>
      </c>
      <c r="G221">
        <v>2786</v>
      </c>
      <c r="H221" s="23">
        <v>161634974</v>
      </c>
    </row>
    <row r="222" spans="1:8" x14ac:dyDescent="0.25">
      <c r="A222">
        <v>5501</v>
      </c>
      <c r="B222" t="s">
        <v>21102</v>
      </c>
      <c r="C222" t="s">
        <v>21103</v>
      </c>
      <c r="D222" s="23"/>
      <c r="E222" t="s">
        <v>1422</v>
      </c>
      <c r="F222" t="s">
        <v>1386</v>
      </c>
      <c r="G222">
        <v>8565</v>
      </c>
      <c r="H222" s="23"/>
    </row>
    <row r="223" spans="1:8" x14ac:dyDescent="0.25">
      <c r="A223">
        <v>13536</v>
      </c>
      <c r="B223" t="s">
        <v>21104</v>
      </c>
      <c r="C223" t="s">
        <v>21105</v>
      </c>
      <c r="D223" s="23"/>
      <c r="E223" t="s">
        <v>1805</v>
      </c>
      <c r="F223" t="s">
        <v>1386</v>
      </c>
      <c r="G223">
        <v>1097</v>
      </c>
      <c r="H223" s="23"/>
    </row>
    <row r="224" spans="1:8" x14ac:dyDescent="0.25">
      <c r="A224">
        <v>15632</v>
      </c>
      <c r="B224" t="s">
        <v>1766</v>
      </c>
      <c r="C224" t="s">
        <v>1767</v>
      </c>
      <c r="D224" s="23">
        <v>59000977000151</v>
      </c>
      <c r="E224" t="s">
        <v>1572</v>
      </c>
      <c r="F224" t="s">
        <v>1386</v>
      </c>
      <c r="G224">
        <v>24905</v>
      </c>
      <c r="H224" s="23" t="s">
        <v>1438</v>
      </c>
    </row>
    <row r="225" spans="1:8" x14ac:dyDescent="0.25">
      <c r="A225">
        <v>726</v>
      </c>
      <c r="B225" t="s">
        <v>21106</v>
      </c>
      <c r="C225" t="s">
        <v>21106</v>
      </c>
      <c r="D225" s="23"/>
      <c r="E225" t="s">
        <v>1921</v>
      </c>
      <c r="F225" t="s">
        <v>1386</v>
      </c>
      <c r="G225">
        <v>2002</v>
      </c>
      <c r="H225" s="23"/>
    </row>
    <row r="226" spans="1:8" x14ac:dyDescent="0.25">
      <c r="A226">
        <v>11950</v>
      </c>
      <c r="B226" t="s">
        <v>1768</v>
      </c>
      <c r="C226" t="s">
        <v>1768</v>
      </c>
      <c r="D226" s="23">
        <v>35580851000135</v>
      </c>
      <c r="E226" t="s">
        <v>1385</v>
      </c>
      <c r="F226" t="s">
        <v>1386</v>
      </c>
      <c r="G226">
        <v>18356</v>
      </c>
      <c r="H226" s="23">
        <v>160903971</v>
      </c>
    </row>
    <row r="227" spans="1:8" x14ac:dyDescent="0.25">
      <c r="A227">
        <v>4122</v>
      </c>
      <c r="B227" t="s">
        <v>1769</v>
      </c>
      <c r="C227" t="s">
        <v>1770</v>
      </c>
      <c r="D227" s="23">
        <v>97532443000165</v>
      </c>
      <c r="E227" t="s">
        <v>1527</v>
      </c>
      <c r="F227" t="s">
        <v>1386</v>
      </c>
      <c r="G227">
        <v>5398</v>
      </c>
      <c r="H227" s="23">
        <v>161854079</v>
      </c>
    </row>
    <row r="228" spans="1:8" x14ac:dyDescent="0.25">
      <c r="A228">
        <v>2306</v>
      </c>
      <c r="B228" t="s">
        <v>1771</v>
      </c>
      <c r="C228" t="s">
        <v>1772</v>
      </c>
      <c r="D228" s="23">
        <v>3000410000120</v>
      </c>
      <c r="E228" t="s">
        <v>1422</v>
      </c>
      <c r="F228" t="s">
        <v>1386</v>
      </c>
      <c r="G228">
        <v>3582</v>
      </c>
      <c r="H228" s="23" t="s">
        <v>1773</v>
      </c>
    </row>
    <row r="229" spans="1:8" x14ac:dyDescent="0.25">
      <c r="A229">
        <v>9149</v>
      </c>
      <c r="B229" t="s">
        <v>21107</v>
      </c>
      <c r="C229" t="s">
        <v>21107</v>
      </c>
      <c r="D229" s="23"/>
      <c r="E229" t="s">
        <v>5120</v>
      </c>
      <c r="F229" t="s">
        <v>1386</v>
      </c>
      <c r="G229">
        <v>13661</v>
      </c>
      <c r="H229" s="23"/>
    </row>
    <row r="230" spans="1:8" x14ac:dyDescent="0.25">
      <c r="A230">
        <v>12499</v>
      </c>
      <c r="B230" t="s">
        <v>21108</v>
      </c>
      <c r="C230" t="s">
        <v>21108</v>
      </c>
      <c r="D230" s="23"/>
      <c r="E230" t="s">
        <v>1422</v>
      </c>
      <c r="F230" t="s">
        <v>1386</v>
      </c>
      <c r="G230">
        <v>19390</v>
      </c>
      <c r="H230" s="23"/>
    </row>
    <row r="231" spans="1:8" x14ac:dyDescent="0.25">
      <c r="A231">
        <v>13468</v>
      </c>
      <c r="B231" t="s">
        <v>1774</v>
      </c>
      <c r="C231" t="s">
        <v>1775</v>
      </c>
      <c r="D231" s="23">
        <v>26175055000126</v>
      </c>
      <c r="E231" t="s">
        <v>1385</v>
      </c>
      <c r="F231" t="s">
        <v>1386</v>
      </c>
      <c r="G231">
        <v>21055</v>
      </c>
      <c r="H231" s="23" t="s">
        <v>1438</v>
      </c>
    </row>
    <row r="232" spans="1:8" x14ac:dyDescent="0.25">
      <c r="A232">
        <v>13370</v>
      </c>
      <c r="B232" t="s">
        <v>1776</v>
      </c>
      <c r="C232" t="s">
        <v>1777</v>
      </c>
      <c r="D232" s="23">
        <v>26180770000238</v>
      </c>
      <c r="E232" t="s">
        <v>1422</v>
      </c>
      <c r="F232" t="s">
        <v>1386</v>
      </c>
      <c r="G232">
        <v>20924</v>
      </c>
      <c r="H232" s="23">
        <v>164243976</v>
      </c>
    </row>
    <row r="233" spans="1:8" x14ac:dyDescent="0.25">
      <c r="A233">
        <v>3684</v>
      </c>
      <c r="B233" t="s">
        <v>1778</v>
      </c>
      <c r="C233" t="s">
        <v>1779</v>
      </c>
      <c r="D233" s="23">
        <v>8684117000143</v>
      </c>
      <c r="E233" t="s">
        <v>1385</v>
      </c>
      <c r="F233" t="s">
        <v>1386</v>
      </c>
      <c r="G233">
        <v>4960</v>
      </c>
      <c r="H233" s="23">
        <v>161512143</v>
      </c>
    </row>
    <row r="234" spans="1:8" x14ac:dyDescent="0.25">
      <c r="A234">
        <v>4218</v>
      </c>
      <c r="B234" t="s">
        <v>21109</v>
      </c>
      <c r="C234" t="s">
        <v>21109</v>
      </c>
      <c r="D234" s="23"/>
      <c r="E234" t="s">
        <v>2050</v>
      </c>
      <c r="F234" t="s">
        <v>1386</v>
      </c>
      <c r="G234">
        <v>1834</v>
      </c>
      <c r="H234" s="23"/>
    </row>
    <row r="235" spans="1:8" x14ac:dyDescent="0.25">
      <c r="A235">
        <v>10518</v>
      </c>
      <c r="B235" t="s">
        <v>21110</v>
      </c>
      <c r="C235" t="s">
        <v>21110</v>
      </c>
      <c r="D235" s="23"/>
      <c r="E235" t="s">
        <v>1385</v>
      </c>
      <c r="F235" t="s">
        <v>1386</v>
      </c>
      <c r="G235">
        <v>15876</v>
      </c>
      <c r="H235" s="23"/>
    </row>
    <row r="236" spans="1:8" x14ac:dyDescent="0.25">
      <c r="A236">
        <v>4</v>
      </c>
      <c r="B236" t="s">
        <v>1780</v>
      </c>
      <c r="D236" s="23"/>
      <c r="E236" t="s">
        <v>1422</v>
      </c>
      <c r="F236" t="s">
        <v>1386</v>
      </c>
      <c r="G236">
        <v>1280</v>
      </c>
      <c r="H236" s="23"/>
    </row>
    <row r="237" spans="1:8" x14ac:dyDescent="0.25">
      <c r="A237">
        <v>91</v>
      </c>
      <c r="B237" t="s">
        <v>1781</v>
      </c>
      <c r="D237" s="23"/>
      <c r="E237" t="s">
        <v>1422</v>
      </c>
      <c r="F237" t="s">
        <v>1386</v>
      </c>
      <c r="G237">
        <v>1367</v>
      </c>
      <c r="H237" s="23"/>
    </row>
    <row r="238" spans="1:8" x14ac:dyDescent="0.25">
      <c r="A238">
        <v>92</v>
      </c>
      <c r="B238" t="s">
        <v>1782</v>
      </c>
      <c r="D238" s="23"/>
      <c r="E238" t="s">
        <v>1422</v>
      </c>
      <c r="F238" t="s">
        <v>1386</v>
      </c>
      <c r="G238">
        <v>1368</v>
      </c>
      <c r="H238" s="23"/>
    </row>
    <row r="239" spans="1:8" x14ac:dyDescent="0.25">
      <c r="A239">
        <v>93</v>
      </c>
      <c r="B239" t="s">
        <v>1783</v>
      </c>
      <c r="D239" s="23"/>
      <c r="E239" t="s">
        <v>1422</v>
      </c>
      <c r="F239" t="s">
        <v>1386</v>
      </c>
      <c r="G239">
        <v>1369</v>
      </c>
      <c r="H239" s="23"/>
    </row>
    <row r="240" spans="1:8" x14ac:dyDescent="0.25">
      <c r="A240">
        <v>4361</v>
      </c>
      <c r="B240" t="s">
        <v>1784</v>
      </c>
      <c r="D240" s="23"/>
      <c r="E240" t="s">
        <v>1422</v>
      </c>
      <c r="F240" t="s">
        <v>1386</v>
      </c>
      <c r="G240">
        <v>6945</v>
      </c>
      <c r="H240" s="23"/>
    </row>
    <row r="241" spans="1:8" x14ac:dyDescent="0.25">
      <c r="A241">
        <v>4363</v>
      </c>
      <c r="B241" t="s">
        <v>1785</v>
      </c>
      <c r="D241" s="23"/>
      <c r="E241" t="s">
        <v>1422</v>
      </c>
      <c r="F241" t="s">
        <v>1386</v>
      </c>
      <c r="G241">
        <v>6947</v>
      </c>
      <c r="H241" s="23"/>
    </row>
    <row r="242" spans="1:8" x14ac:dyDescent="0.25">
      <c r="A242">
        <v>7206</v>
      </c>
      <c r="B242" t="s">
        <v>1786</v>
      </c>
      <c r="C242" t="s">
        <v>1786</v>
      </c>
      <c r="D242" s="23">
        <v>6928702000116</v>
      </c>
      <c r="E242" t="s">
        <v>1430</v>
      </c>
      <c r="F242" t="s">
        <v>1415</v>
      </c>
      <c r="G242">
        <v>11148</v>
      </c>
      <c r="H242" s="23" t="s">
        <v>1438</v>
      </c>
    </row>
    <row r="243" spans="1:8" x14ac:dyDescent="0.25">
      <c r="A243">
        <v>3873</v>
      </c>
      <c r="B243" t="s">
        <v>1787</v>
      </c>
      <c r="C243" t="s">
        <v>1788</v>
      </c>
      <c r="D243" s="23">
        <v>9127625000193</v>
      </c>
      <c r="E243" t="s">
        <v>1789</v>
      </c>
      <c r="F243" t="s">
        <v>1386</v>
      </c>
      <c r="G243">
        <v>5149</v>
      </c>
      <c r="H243" s="23" t="s">
        <v>1790</v>
      </c>
    </row>
    <row r="244" spans="1:8" x14ac:dyDescent="0.25">
      <c r="A244">
        <v>11585</v>
      </c>
      <c r="B244" t="s">
        <v>1791</v>
      </c>
      <c r="C244" t="s">
        <v>1791</v>
      </c>
      <c r="D244" s="23">
        <v>33145275000172</v>
      </c>
      <c r="E244" t="s">
        <v>1792</v>
      </c>
      <c r="F244" t="s">
        <v>1386</v>
      </c>
      <c r="G244">
        <v>17531</v>
      </c>
      <c r="H244" s="23">
        <v>163362610</v>
      </c>
    </row>
    <row r="245" spans="1:8" x14ac:dyDescent="0.25">
      <c r="A245">
        <v>1827</v>
      </c>
      <c r="B245" t="s">
        <v>1793</v>
      </c>
      <c r="C245" t="s">
        <v>1794</v>
      </c>
      <c r="D245" s="23">
        <v>12931143000104</v>
      </c>
      <c r="E245" t="s">
        <v>1795</v>
      </c>
      <c r="F245" t="s">
        <v>1386</v>
      </c>
      <c r="G245">
        <v>3103</v>
      </c>
      <c r="H245" s="23">
        <v>160582270</v>
      </c>
    </row>
    <row r="246" spans="1:8" x14ac:dyDescent="0.25">
      <c r="A246">
        <v>1146</v>
      </c>
      <c r="B246" t="s">
        <v>21111</v>
      </c>
      <c r="C246" t="s">
        <v>21111</v>
      </c>
      <c r="D246" s="23"/>
      <c r="E246" t="s">
        <v>9777</v>
      </c>
      <c r="F246" t="s">
        <v>1398</v>
      </c>
      <c r="G246">
        <v>2422</v>
      </c>
      <c r="H246" s="23"/>
    </row>
    <row r="247" spans="1:8" x14ac:dyDescent="0.25">
      <c r="A247">
        <v>1955</v>
      </c>
      <c r="B247" t="s">
        <v>1796</v>
      </c>
      <c r="C247" t="s">
        <v>1797</v>
      </c>
      <c r="D247" s="23">
        <v>14199895000140</v>
      </c>
      <c r="E247" t="s">
        <v>1385</v>
      </c>
      <c r="F247" t="s">
        <v>1386</v>
      </c>
      <c r="G247">
        <v>3231</v>
      </c>
      <c r="H247" s="23">
        <v>161877532</v>
      </c>
    </row>
    <row r="248" spans="1:8" x14ac:dyDescent="0.25">
      <c r="A248">
        <v>674</v>
      </c>
      <c r="B248" t="s">
        <v>21112</v>
      </c>
      <c r="C248" t="s">
        <v>21112</v>
      </c>
      <c r="D248" s="23"/>
      <c r="E248" t="s">
        <v>1385</v>
      </c>
      <c r="F248" t="s">
        <v>1386</v>
      </c>
      <c r="G248">
        <v>1950</v>
      </c>
      <c r="H248" s="23"/>
    </row>
    <row r="249" spans="1:8" x14ac:dyDescent="0.25">
      <c r="A249">
        <v>11113</v>
      </c>
      <c r="B249" t="s">
        <v>21113</v>
      </c>
      <c r="C249" t="s">
        <v>21113</v>
      </c>
      <c r="D249" s="23"/>
      <c r="E249" t="s">
        <v>1583</v>
      </c>
      <c r="F249" t="s">
        <v>1386</v>
      </c>
      <c r="G249">
        <v>16913</v>
      </c>
      <c r="H249" s="23"/>
    </row>
    <row r="250" spans="1:8" x14ac:dyDescent="0.25">
      <c r="A250">
        <v>6695</v>
      </c>
      <c r="B250" t="s">
        <v>21114</v>
      </c>
      <c r="C250" t="s">
        <v>21114</v>
      </c>
      <c r="D250" s="23"/>
      <c r="E250" t="s">
        <v>1385</v>
      </c>
      <c r="F250" t="s">
        <v>1386</v>
      </c>
      <c r="G250">
        <v>10238</v>
      </c>
      <c r="H250" s="23"/>
    </row>
    <row r="251" spans="1:8" x14ac:dyDescent="0.25">
      <c r="A251">
        <v>10596</v>
      </c>
      <c r="B251" t="s">
        <v>1798</v>
      </c>
      <c r="C251" t="s">
        <v>1799</v>
      </c>
      <c r="D251" s="23">
        <v>6879342000452</v>
      </c>
      <c r="E251" t="s">
        <v>1424</v>
      </c>
      <c r="F251" t="s">
        <v>1390</v>
      </c>
      <c r="G251">
        <v>15965</v>
      </c>
      <c r="H251" s="23">
        <v>147338462112</v>
      </c>
    </row>
    <row r="252" spans="1:8" x14ac:dyDescent="0.25">
      <c r="A252">
        <v>10853</v>
      </c>
      <c r="B252" t="s">
        <v>1800</v>
      </c>
      <c r="C252" t="s">
        <v>1800</v>
      </c>
      <c r="D252" s="23">
        <v>33220983000120</v>
      </c>
      <c r="E252" t="s">
        <v>1723</v>
      </c>
      <c r="F252" t="s">
        <v>1386</v>
      </c>
      <c r="G252">
        <v>16428</v>
      </c>
      <c r="H252" s="23">
        <v>163362971</v>
      </c>
    </row>
    <row r="253" spans="1:8" x14ac:dyDescent="0.25">
      <c r="A253">
        <v>4790</v>
      </c>
      <c r="B253" t="s">
        <v>1801</v>
      </c>
      <c r="C253" t="s">
        <v>1802</v>
      </c>
      <c r="D253" s="23">
        <v>7275584000157</v>
      </c>
      <c r="E253" t="s">
        <v>1385</v>
      </c>
      <c r="F253" t="s">
        <v>1386</v>
      </c>
      <c r="G253">
        <v>7435</v>
      </c>
      <c r="H253" s="23" t="s">
        <v>1438</v>
      </c>
    </row>
    <row r="254" spans="1:8" x14ac:dyDescent="0.25">
      <c r="A254">
        <v>2200</v>
      </c>
      <c r="B254" t="s">
        <v>1803</v>
      </c>
      <c r="C254" t="s">
        <v>1804</v>
      </c>
      <c r="D254" s="23">
        <v>2483958000106</v>
      </c>
      <c r="E254" t="s">
        <v>1805</v>
      </c>
      <c r="F254" t="s">
        <v>1386</v>
      </c>
      <c r="G254">
        <v>3476</v>
      </c>
      <c r="H254" s="23">
        <v>161196527</v>
      </c>
    </row>
    <row r="255" spans="1:8" x14ac:dyDescent="0.25">
      <c r="A255">
        <v>2839</v>
      </c>
      <c r="B255" t="s">
        <v>1806</v>
      </c>
      <c r="C255" t="s">
        <v>1807</v>
      </c>
      <c r="D255" s="23">
        <v>4721357000110</v>
      </c>
      <c r="E255" t="s">
        <v>1409</v>
      </c>
      <c r="F255" t="s">
        <v>1386</v>
      </c>
      <c r="G255">
        <v>4115</v>
      </c>
      <c r="H255" s="23">
        <v>161335977</v>
      </c>
    </row>
    <row r="256" spans="1:8" x14ac:dyDescent="0.25">
      <c r="A256">
        <v>3350</v>
      </c>
      <c r="B256" t="s">
        <v>1808</v>
      </c>
      <c r="C256" t="s">
        <v>1809</v>
      </c>
      <c r="D256" s="23">
        <v>7266657000144</v>
      </c>
      <c r="E256" t="s">
        <v>1385</v>
      </c>
      <c r="F256" t="s">
        <v>1386</v>
      </c>
      <c r="G256">
        <v>4626</v>
      </c>
      <c r="H256" s="23">
        <v>161445632</v>
      </c>
    </row>
    <row r="257" spans="1:8" x14ac:dyDescent="0.25">
      <c r="A257">
        <v>1902</v>
      </c>
      <c r="B257" t="s">
        <v>1810</v>
      </c>
      <c r="C257" t="s">
        <v>1811</v>
      </c>
      <c r="D257" s="23">
        <v>13537523000113</v>
      </c>
      <c r="E257" t="s">
        <v>1812</v>
      </c>
      <c r="F257" t="s">
        <v>1386</v>
      </c>
      <c r="G257">
        <v>3178</v>
      </c>
      <c r="H257" s="23">
        <v>161820417</v>
      </c>
    </row>
    <row r="258" spans="1:8" x14ac:dyDescent="0.25">
      <c r="A258">
        <v>14199</v>
      </c>
      <c r="B258" t="s">
        <v>1813</v>
      </c>
      <c r="C258" t="s">
        <v>1813</v>
      </c>
      <c r="D258" s="23">
        <v>23146770000142</v>
      </c>
      <c r="E258" t="s">
        <v>1487</v>
      </c>
      <c r="F258" t="s">
        <v>1386</v>
      </c>
      <c r="G258">
        <v>22154</v>
      </c>
      <c r="H258" s="23">
        <v>162579217</v>
      </c>
    </row>
    <row r="259" spans="1:8" x14ac:dyDescent="0.25">
      <c r="A259">
        <v>1010</v>
      </c>
      <c r="B259" t="s">
        <v>21115</v>
      </c>
      <c r="C259" t="s">
        <v>21115</v>
      </c>
      <c r="D259" s="23"/>
      <c r="E259" t="s">
        <v>1385</v>
      </c>
      <c r="F259" t="s">
        <v>1386</v>
      </c>
      <c r="G259">
        <v>2286</v>
      </c>
      <c r="H259" s="23"/>
    </row>
    <row r="260" spans="1:8" x14ac:dyDescent="0.25">
      <c r="A260">
        <v>3757</v>
      </c>
      <c r="B260" t="s">
        <v>1814</v>
      </c>
      <c r="C260" t="s">
        <v>1815</v>
      </c>
      <c r="D260" s="23">
        <v>8879313000173</v>
      </c>
      <c r="E260" t="s">
        <v>1816</v>
      </c>
      <c r="F260" t="s">
        <v>1386</v>
      </c>
      <c r="G260">
        <v>5033</v>
      </c>
      <c r="H260" s="23">
        <v>161525199</v>
      </c>
    </row>
    <row r="261" spans="1:8" x14ac:dyDescent="0.25">
      <c r="A261">
        <v>3614</v>
      </c>
      <c r="B261" t="s">
        <v>1817</v>
      </c>
      <c r="C261" t="s">
        <v>1818</v>
      </c>
      <c r="D261" s="23">
        <v>837717000192</v>
      </c>
      <c r="E261" t="s">
        <v>1527</v>
      </c>
      <c r="F261" t="s">
        <v>1386</v>
      </c>
      <c r="G261">
        <v>4890</v>
      </c>
      <c r="H261" s="23">
        <v>161102050</v>
      </c>
    </row>
    <row r="262" spans="1:8" x14ac:dyDescent="0.25">
      <c r="A262">
        <v>9413</v>
      </c>
      <c r="B262" t="s">
        <v>1819</v>
      </c>
      <c r="C262" t="s">
        <v>1819</v>
      </c>
      <c r="D262" s="23"/>
      <c r="E262" t="s">
        <v>1500</v>
      </c>
      <c r="F262" t="s">
        <v>1415</v>
      </c>
      <c r="G262">
        <v>13892</v>
      </c>
      <c r="H262" s="23"/>
    </row>
    <row r="263" spans="1:8" x14ac:dyDescent="0.25">
      <c r="A263">
        <v>9333</v>
      </c>
      <c r="B263" t="s">
        <v>1819</v>
      </c>
      <c r="C263" t="s">
        <v>1820</v>
      </c>
      <c r="D263" s="23">
        <v>26067608000127</v>
      </c>
      <c r="E263" t="s">
        <v>1500</v>
      </c>
      <c r="F263" t="s">
        <v>1415</v>
      </c>
      <c r="G263">
        <v>13821</v>
      </c>
      <c r="H263" s="23">
        <v>72603003</v>
      </c>
    </row>
    <row r="264" spans="1:8" x14ac:dyDescent="0.25">
      <c r="A264">
        <v>1353</v>
      </c>
      <c r="B264" t="s">
        <v>1821</v>
      </c>
      <c r="C264" t="s">
        <v>1822</v>
      </c>
      <c r="D264" s="23">
        <v>10611884000174</v>
      </c>
      <c r="E264" t="s">
        <v>1823</v>
      </c>
      <c r="F264" t="s">
        <v>1386</v>
      </c>
      <c r="G264">
        <v>2629</v>
      </c>
      <c r="H264" s="23">
        <v>161599664</v>
      </c>
    </row>
    <row r="265" spans="1:8" x14ac:dyDescent="0.25">
      <c r="A265">
        <v>1896</v>
      </c>
      <c r="B265" t="s">
        <v>1824</v>
      </c>
      <c r="C265" t="s">
        <v>1825</v>
      </c>
      <c r="D265" s="23">
        <v>13461443000121</v>
      </c>
      <c r="E265" t="s">
        <v>1385</v>
      </c>
      <c r="F265" t="s">
        <v>1386</v>
      </c>
      <c r="G265">
        <v>3172</v>
      </c>
      <c r="H265" s="23">
        <v>161816312</v>
      </c>
    </row>
    <row r="266" spans="1:8" x14ac:dyDescent="0.25">
      <c r="A266">
        <v>4713</v>
      </c>
      <c r="B266" t="s">
        <v>21116</v>
      </c>
      <c r="C266" t="s">
        <v>21116</v>
      </c>
      <c r="D266" s="23"/>
      <c r="E266" t="s">
        <v>1422</v>
      </c>
      <c r="F266" t="s">
        <v>1386</v>
      </c>
      <c r="G266">
        <v>7284</v>
      </c>
      <c r="H266" s="23"/>
    </row>
    <row r="267" spans="1:8" x14ac:dyDescent="0.25">
      <c r="A267">
        <v>1205</v>
      </c>
      <c r="B267" t="s">
        <v>21117</v>
      </c>
      <c r="C267" t="s">
        <v>21117</v>
      </c>
      <c r="D267" s="23"/>
      <c r="E267" t="s">
        <v>1385</v>
      </c>
      <c r="F267" t="s">
        <v>1386</v>
      </c>
      <c r="G267">
        <v>2481</v>
      </c>
      <c r="H267" s="23"/>
    </row>
    <row r="268" spans="1:8" x14ac:dyDescent="0.25">
      <c r="A268">
        <v>962</v>
      </c>
      <c r="B268" t="s">
        <v>21118</v>
      </c>
      <c r="C268" t="s">
        <v>21118</v>
      </c>
      <c r="D268" s="23"/>
      <c r="E268" t="s">
        <v>1541</v>
      </c>
      <c r="F268" t="s">
        <v>1386</v>
      </c>
      <c r="G268">
        <v>2238</v>
      </c>
      <c r="H268" s="23"/>
    </row>
    <row r="269" spans="1:8" x14ac:dyDescent="0.25">
      <c r="A269">
        <v>2614</v>
      </c>
      <c r="B269" t="s">
        <v>1826</v>
      </c>
      <c r="C269" t="s">
        <v>1827</v>
      </c>
      <c r="D269" s="23">
        <v>3921826000181</v>
      </c>
      <c r="E269" t="s">
        <v>1385</v>
      </c>
      <c r="F269" t="s">
        <v>1386</v>
      </c>
      <c r="G269">
        <v>3890</v>
      </c>
      <c r="H269" s="23">
        <v>161287905</v>
      </c>
    </row>
    <row r="270" spans="1:8" x14ac:dyDescent="0.25">
      <c r="A270">
        <v>8234</v>
      </c>
      <c r="B270" t="s">
        <v>1828</v>
      </c>
      <c r="C270" t="s">
        <v>1828</v>
      </c>
      <c r="D270" s="23">
        <v>19577015000145</v>
      </c>
      <c r="E270" t="s">
        <v>1385</v>
      </c>
      <c r="F270" t="s">
        <v>1386</v>
      </c>
      <c r="G270">
        <v>12497</v>
      </c>
      <c r="H270" s="23">
        <v>162264984</v>
      </c>
    </row>
    <row r="271" spans="1:8" x14ac:dyDescent="0.25">
      <c r="A271">
        <v>14578</v>
      </c>
      <c r="B271" t="s">
        <v>21119</v>
      </c>
      <c r="C271" t="s">
        <v>21119</v>
      </c>
      <c r="D271" s="23"/>
      <c r="E271" t="s">
        <v>1422</v>
      </c>
      <c r="F271" t="s">
        <v>1386</v>
      </c>
      <c r="G271">
        <v>22948</v>
      </c>
      <c r="H271" s="23"/>
    </row>
    <row r="272" spans="1:8" x14ac:dyDescent="0.25">
      <c r="A272">
        <v>7508</v>
      </c>
      <c r="B272" t="s">
        <v>1829</v>
      </c>
      <c r="C272" t="s">
        <v>1829</v>
      </c>
      <c r="D272" s="23">
        <v>22345749000103</v>
      </c>
      <c r="E272" t="s">
        <v>1830</v>
      </c>
      <c r="F272" t="s">
        <v>1386</v>
      </c>
      <c r="G272">
        <v>11432</v>
      </c>
      <c r="H272" s="23">
        <v>162510101</v>
      </c>
    </row>
    <row r="273" spans="1:8" x14ac:dyDescent="0.25">
      <c r="A273">
        <v>15302</v>
      </c>
      <c r="B273" t="s">
        <v>1831</v>
      </c>
      <c r="C273" t="s">
        <v>1832</v>
      </c>
      <c r="D273" s="23">
        <v>45150774000137</v>
      </c>
      <c r="E273" t="s">
        <v>1385</v>
      </c>
      <c r="F273" t="s">
        <v>1386</v>
      </c>
      <c r="G273">
        <v>24437</v>
      </c>
      <c r="H273" s="23" t="s">
        <v>1438</v>
      </c>
    </row>
    <row r="274" spans="1:8" x14ac:dyDescent="0.25">
      <c r="A274">
        <v>14757</v>
      </c>
      <c r="B274" t="s">
        <v>21120</v>
      </c>
      <c r="C274" t="s">
        <v>21120</v>
      </c>
      <c r="D274" s="23"/>
      <c r="E274" t="s">
        <v>1723</v>
      </c>
      <c r="F274" t="s">
        <v>1386</v>
      </c>
      <c r="G274">
        <v>6160</v>
      </c>
      <c r="H274" s="23"/>
    </row>
    <row r="275" spans="1:8" x14ac:dyDescent="0.25">
      <c r="A275">
        <v>8368</v>
      </c>
      <c r="B275" t="s">
        <v>21121</v>
      </c>
      <c r="C275" t="s">
        <v>1832</v>
      </c>
      <c r="D275" s="23"/>
      <c r="E275" t="s">
        <v>1422</v>
      </c>
      <c r="F275" t="s">
        <v>1386</v>
      </c>
      <c r="G275">
        <v>331</v>
      </c>
      <c r="H275" s="23"/>
    </row>
    <row r="276" spans="1:8" x14ac:dyDescent="0.25">
      <c r="A276">
        <v>5523</v>
      </c>
      <c r="B276" t="s">
        <v>21122</v>
      </c>
      <c r="C276" t="s">
        <v>1832</v>
      </c>
      <c r="D276" s="23"/>
      <c r="E276" t="s">
        <v>1422</v>
      </c>
      <c r="F276" t="s">
        <v>1386</v>
      </c>
      <c r="G276">
        <v>7703</v>
      </c>
      <c r="H276" s="23"/>
    </row>
    <row r="277" spans="1:8" x14ac:dyDescent="0.25">
      <c r="A277">
        <v>13537</v>
      </c>
      <c r="B277" t="s">
        <v>21123</v>
      </c>
      <c r="C277" t="s">
        <v>1832</v>
      </c>
      <c r="D277" s="23"/>
      <c r="E277" t="s">
        <v>1530</v>
      </c>
      <c r="F277" t="s">
        <v>1386</v>
      </c>
      <c r="G277">
        <v>96</v>
      </c>
      <c r="H277" s="23"/>
    </row>
    <row r="278" spans="1:8" x14ac:dyDescent="0.25">
      <c r="A278">
        <v>6025</v>
      </c>
      <c r="B278" t="s">
        <v>21124</v>
      </c>
      <c r="C278" t="s">
        <v>1832</v>
      </c>
      <c r="D278" s="23"/>
      <c r="E278" t="s">
        <v>1422</v>
      </c>
      <c r="F278" t="s">
        <v>1386</v>
      </c>
      <c r="G278">
        <v>5578</v>
      </c>
      <c r="H278" s="23"/>
    </row>
    <row r="279" spans="1:8" x14ac:dyDescent="0.25">
      <c r="A279">
        <v>13132</v>
      </c>
      <c r="B279" t="s">
        <v>21125</v>
      </c>
      <c r="C279" t="s">
        <v>21125</v>
      </c>
      <c r="D279" s="23"/>
      <c r="E279" t="s">
        <v>1541</v>
      </c>
      <c r="F279" t="s">
        <v>1386</v>
      </c>
      <c r="G279">
        <v>20305</v>
      </c>
      <c r="H279" s="23"/>
    </row>
    <row r="280" spans="1:8" x14ac:dyDescent="0.25">
      <c r="A280">
        <v>8539</v>
      </c>
      <c r="B280" t="s">
        <v>21126</v>
      </c>
      <c r="C280" t="s">
        <v>21126</v>
      </c>
      <c r="D280" s="23"/>
      <c r="E280" t="s">
        <v>1578</v>
      </c>
      <c r="F280" t="s">
        <v>1386</v>
      </c>
      <c r="G280">
        <v>13042</v>
      </c>
      <c r="H280" s="23"/>
    </row>
    <row r="281" spans="1:8" x14ac:dyDescent="0.25">
      <c r="A281">
        <v>4887</v>
      </c>
      <c r="B281" t="s">
        <v>1833</v>
      </c>
      <c r="C281" t="s">
        <v>1834</v>
      </c>
      <c r="D281" s="23">
        <v>15025423000133</v>
      </c>
      <c r="E281" t="s">
        <v>1385</v>
      </c>
      <c r="F281" t="s">
        <v>1386</v>
      </c>
      <c r="G281">
        <v>7851</v>
      </c>
      <c r="H281" s="23">
        <v>161994490</v>
      </c>
    </row>
    <row r="282" spans="1:8" x14ac:dyDescent="0.25">
      <c r="A282">
        <v>5892</v>
      </c>
      <c r="B282" t="s">
        <v>21127</v>
      </c>
      <c r="C282" t="s">
        <v>1832</v>
      </c>
      <c r="D282" s="23"/>
      <c r="E282" t="s">
        <v>1422</v>
      </c>
      <c r="F282" t="s">
        <v>1386</v>
      </c>
      <c r="G282">
        <v>177</v>
      </c>
      <c r="H282" s="23"/>
    </row>
    <row r="283" spans="1:8" x14ac:dyDescent="0.25">
      <c r="A283">
        <v>13916</v>
      </c>
      <c r="B283" t="s">
        <v>21128</v>
      </c>
      <c r="C283" t="s">
        <v>21128</v>
      </c>
      <c r="D283" s="23"/>
      <c r="E283" t="s">
        <v>5894</v>
      </c>
      <c r="F283" t="s">
        <v>1386</v>
      </c>
      <c r="G283">
        <v>21685</v>
      </c>
      <c r="H283" s="23"/>
    </row>
    <row r="284" spans="1:8" x14ac:dyDescent="0.25">
      <c r="A284">
        <v>8161</v>
      </c>
      <c r="B284" t="s">
        <v>21129</v>
      </c>
      <c r="C284" t="s">
        <v>21129</v>
      </c>
      <c r="D284" s="23"/>
      <c r="E284" t="s">
        <v>1422</v>
      </c>
      <c r="F284" t="s">
        <v>1386</v>
      </c>
      <c r="G284">
        <v>12434</v>
      </c>
      <c r="H284" s="23"/>
    </row>
    <row r="285" spans="1:8" x14ac:dyDescent="0.25">
      <c r="A285">
        <v>13696</v>
      </c>
      <c r="B285" t="s">
        <v>21130</v>
      </c>
      <c r="C285" t="s">
        <v>1832</v>
      </c>
      <c r="D285" s="23"/>
      <c r="E285" t="s">
        <v>1541</v>
      </c>
      <c r="F285" t="s">
        <v>1386</v>
      </c>
      <c r="G285">
        <v>6914</v>
      </c>
      <c r="H285" s="23"/>
    </row>
    <row r="286" spans="1:8" x14ac:dyDescent="0.25">
      <c r="A286">
        <v>13145</v>
      </c>
      <c r="B286" t="s">
        <v>1835</v>
      </c>
      <c r="C286" t="s">
        <v>1836</v>
      </c>
      <c r="D286" s="23">
        <v>34258812000153</v>
      </c>
      <c r="E286" t="s">
        <v>1385</v>
      </c>
      <c r="F286" t="s">
        <v>1386</v>
      </c>
      <c r="G286">
        <v>20322</v>
      </c>
      <c r="H286" s="23" t="s">
        <v>1438</v>
      </c>
    </row>
    <row r="287" spans="1:8" x14ac:dyDescent="0.25">
      <c r="A287">
        <v>2356</v>
      </c>
      <c r="B287" t="s">
        <v>1837</v>
      </c>
      <c r="C287" t="s">
        <v>1838</v>
      </c>
      <c r="D287" s="23">
        <v>3133061000115</v>
      </c>
      <c r="E287" t="s">
        <v>1533</v>
      </c>
      <c r="F287" t="s">
        <v>1386</v>
      </c>
      <c r="G287">
        <v>3632</v>
      </c>
      <c r="H287" s="23">
        <v>161240160</v>
      </c>
    </row>
    <row r="288" spans="1:8" x14ac:dyDescent="0.25">
      <c r="A288">
        <v>4511</v>
      </c>
      <c r="B288" t="s">
        <v>1839</v>
      </c>
      <c r="C288" t="s">
        <v>1839</v>
      </c>
      <c r="D288" s="23">
        <v>11170543000173</v>
      </c>
      <c r="E288" t="s">
        <v>1840</v>
      </c>
      <c r="F288" t="s">
        <v>1386</v>
      </c>
      <c r="G288">
        <v>7110</v>
      </c>
      <c r="H288" s="23">
        <v>161636896</v>
      </c>
    </row>
    <row r="289" spans="1:8" x14ac:dyDescent="0.25">
      <c r="A289">
        <v>8537</v>
      </c>
      <c r="B289" t="s">
        <v>21131</v>
      </c>
      <c r="C289" t="s">
        <v>21132</v>
      </c>
      <c r="D289" s="23"/>
      <c r="E289" t="s">
        <v>1422</v>
      </c>
      <c r="F289" t="s">
        <v>1386</v>
      </c>
      <c r="G289">
        <v>13040</v>
      </c>
      <c r="H289" s="23"/>
    </row>
    <row r="290" spans="1:8" x14ac:dyDescent="0.25">
      <c r="A290">
        <v>9804</v>
      </c>
      <c r="B290" t="s">
        <v>1841</v>
      </c>
      <c r="C290" t="s">
        <v>1841</v>
      </c>
      <c r="D290" s="23">
        <v>28914808000101</v>
      </c>
      <c r="E290" t="s">
        <v>1422</v>
      </c>
      <c r="F290" t="s">
        <v>1386</v>
      </c>
      <c r="G290">
        <v>14535</v>
      </c>
      <c r="H290" s="23">
        <v>163037795</v>
      </c>
    </row>
    <row r="291" spans="1:8" x14ac:dyDescent="0.25">
      <c r="A291">
        <v>14395</v>
      </c>
      <c r="B291" t="s">
        <v>21133</v>
      </c>
      <c r="C291" t="s">
        <v>1832</v>
      </c>
      <c r="D291" s="23"/>
      <c r="E291" t="s">
        <v>1530</v>
      </c>
      <c r="F291" t="s">
        <v>1386</v>
      </c>
      <c r="G291">
        <v>293</v>
      </c>
      <c r="H291" s="23"/>
    </row>
    <row r="292" spans="1:8" x14ac:dyDescent="0.25">
      <c r="A292">
        <v>7650</v>
      </c>
      <c r="B292" t="s">
        <v>1842</v>
      </c>
      <c r="C292" t="s">
        <v>1842</v>
      </c>
      <c r="D292" s="23">
        <v>22826123000119</v>
      </c>
      <c r="E292" t="s">
        <v>1564</v>
      </c>
      <c r="F292" t="s">
        <v>1386</v>
      </c>
      <c r="G292">
        <v>11942</v>
      </c>
      <c r="H292" s="23" t="s">
        <v>1438</v>
      </c>
    </row>
    <row r="293" spans="1:8" x14ac:dyDescent="0.25">
      <c r="A293">
        <v>7787</v>
      </c>
      <c r="B293" t="s">
        <v>1842</v>
      </c>
      <c r="C293" t="s">
        <v>1842</v>
      </c>
      <c r="D293" s="23"/>
      <c r="E293" t="s">
        <v>1564</v>
      </c>
      <c r="F293" t="s">
        <v>1386</v>
      </c>
      <c r="G293">
        <v>12102</v>
      </c>
      <c r="H293" s="23"/>
    </row>
    <row r="294" spans="1:8" x14ac:dyDescent="0.25">
      <c r="A294">
        <v>14690</v>
      </c>
      <c r="B294" t="s">
        <v>21134</v>
      </c>
      <c r="C294" t="s">
        <v>1832</v>
      </c>
      <c r="D294" s="23"/>
      <c r="E294" t="s">
        <v>1723</v>
      </c>
      <c r="F294" t="s">
        <v>1386</v>
      </c>
      <c r="G294">
        <v>5917</v>
      </c>
      <c r="H294" s="23"/>
    </row>
    <row r="295" spans="1:8" x14ac:dyDescent="0.25">
      <c r="A295">
        <v>9948</v>
      </c>
      <c r="B295" t="s">
        <v>21135</v>
      </c>
      <c r="C295" t="s">
        <v>1832</v>
      </c>
      <c r="D295" s="23"/>
      <c r="E295" t="s">
        <v>1422</v>
      </c>
      <c r="F295" t="s">
        <v>1386</v>
      </c>
      <c r="G295">
        <v>11436</v>
      </c>
      <c r="H295" s="23"/>
    </row>
    <row r="296" spans="1:8" x14ac:dyDescent="0.25">
      <c r="A296">
        <v>12562</v>
      </c>
      <c r="B296" t="s">
        <v>21136</v>
      </c>
      <c r="C296" t="s">
        <v>1832</v>
      </c>
      <c r="D296" s="23"/>
      <c r="E296" t="s">
        <v>1422</v>
      </c>
      <c r="F296" t="s">
        <v>1386</v>
      </c>
      <c r="G296">
        <v>14160</v>
      </c>
      <c r="H296" s="23"/>
    </row>
    <row r="297" spans="1:8" x14ac:dyDescent="0.25">
      <c r="A297">
        <v>10657</v>
      </c>
      <c r="B297" t="s">
        <v>1843</v>
      </c>
      <c r="C297" t="s">
        <v>1843</v>
      </c>
      <c r="D297" s="23">
        <v>25161344000103</v>
      </c>
      <c r="E297" t="s">
        <v>1385</v>
      </c>
      <c r="F297" t="s">
        <v>1386</v>
      </c>
      <c r="G297">
        <v>16064</v>
      </c>
      <c r="H297" s="23">
        <v>162756100</v>
      </c>
    </row>
    <row r="298" spans="1:8" x14ac:dyDescent="0.25">
      <c r="A298">
        <v>7575</v>
      </c>
      <c r="B298" t="s">
        <v>1844</v>
      </c>
      <c r="C298" t="s">
        <v>1845</v>
      </c>
      <c r="D298" s="23">
        <v>15606747000165</v>
      </c>
      <c r="E298" t="s">
        <v>1507</v>
      </c>
      <c r="F298" t="s">
        <v>1415</v>
      </c>
      <c r="G298">
        <v>11603</v>
      </c>
      <c r="H298" s="23">
        <v>58413308</v>
      </c>
    </row>
    <row r="299" spans="1:8" x14ac:dyDescent="0.25">
      <c r="A299">
        <v>4913</v>
      </c>
      <c r="B299" t="s">
        <v>21137</v>
      </c>
      <c r="C299" t="s">
        <v>21137</v>
      </c>
      <c r="D299" s="23"/>
      <c r="E299" t="s">
        <v>1792</v>
      </c>
      <c r="F299" t="s">
        <v>1386</v>
      </c>
      <c r="G299">
        <v>7904</v>
      </c>
      <c r="H299" s="23"/>
    </row>
    <row r="300" spans="1:8" x14ac:dyDescent="0.25">
      <c r="A300">
        <v>2440</v>
      </c>
      <c r="B300" t="s">
        <v>1846</v>
      </c>
      <c r="C300" t="s">
        <v>1847</v>
      </c>
      <c r="D300" s="23">
        <v>3414250000166</v>
      </c>
      <c r="E300" t="s">
        <v>1848</v>
      </c>
      <c r="F300" t="s">
        <v>1386</v>
      </c>
      <c r="G300">
        <v>3716</v>
      </c>
      <c r="H300" s="23">
        <v>161255795</v>
      </c>
    </row>
    <row r="301" spans="1:8" x14ac:dyDescent="0.25">
      <c r="A301">
        <v>12377</v>
      </c>
      <c r="B301" t="s">
        <v>1849</v>
      </c>
      <c r="C301" t="s">
        <v>1849</v>
      </c>
      <c r="D301" s="23">
        <v>13505871000109</v>
      </c>
      <c r="E301" t="s">
        <v>1385</v>
      </c>
      <c r="F301" t="s">
        <v>1386</v>
      </c>
      <c r="G301">
        <v>18982</v>
      </c>
      <c r="H301" s="23">
        <v>161814964</v>
      </c>
    </row>
    <row r="302" spans="1:8" x14ac:dyDescent="0.25">
      <c r="A302">
        <v>15341</v>
      </c>
      <c r="B302" t="s">
        <v>21138</v>
      </c>
      <c r="C302" t="s">
        <v>21138</v>
      </c>
      <c r="D302" s="23"/>
      <c r="E302" t="s">
        <v>1718</v>
      </c>
      <c r="F302" t="s">
        <v>1386</v>
      </c>
      <c r="G302">
        <v>24500</v>
      </c>
      <c r="H302" s="23"/>
    </row>
    <row r="303" spans="1:8" x14ac:dyDescent="0.25">
      <c r="A303">
        <v>11342</v>
      </c>
      <c r="B303" t="s">
        <v>1850</v>
      </c>
      <c r="C303" t="s">
        <v>1850</v>
      </c>
      <c r="D303" s="23">
        <v>10994292000189</v>
      </c>
      <c r="E303" t="s">
        <v>1851</v>
      </c>
      <c r="F303" t="s">
        <v>1386</v>
      </c>
      <c r="G303">
        <v>17215</v>
      </c>
      <c r="H303" s="23">
        <v>161625649</v>
      </c>
    </row>
    <row r="304" spans="1:8" x14ac:dyDescent="0.25">
      <c r="A304">
        <v>14902</v>
      </c>
      <c r="B304" t="s">
        <v>1852</v>
      </c>
      <c r="C304" t="s">
        <v>1853</v>
      </c>
      <c r="D304" s="23">
        <v>47880574000165</v>
      </c>
      <c r="E304" t="s">
        <v>1385</v>
      </c>
      <c r="F304" t="s">
        <v>1386</v>
      </c>
      <c r="G304">
        <v>23340</v>
      </c>
      <c r="H304" s="23" t="s">
        <v>1438</v>
      </c>
    </row>
    <row r="305" spans="1:8" x14ac:dyDescent="0.25">
      <c r="A305">
        <v>8867</v>
      </c>
      <c r="B305" t="s">
        <v>21139</v>
      </c>
      <c r="C305" t="s">
        <v>21139</v>
      </c>
      <c r="D305" s="23"/>
      <c r="E305" t="s">
        <v>1422</v>
      </c>
      <c r="F305" t="s">
        <v>1386</v>
      </c>
      <c r="G305">
        <v>13392</v>
      </c>
      <c r="H305" s="23"/>
    </row>
    <row r="306" spans="1:8" x14ac:dyDescent="0.25">
      <c r="A306">
        <v>14933</v>
      </c>
      <c r="B306" t="s">
        <v>1854</v>
      </c>
      <c r="C306" t="s">
        <v>1854</v>
      </c>
      <c r="D306" s="23">
        <v>38107160000107</v>
      </c>
      <c r="E306" t="s">
        <v>1487</v>
      </c>
      <c r="F306" t="s">
        <v>1386</v>
      </c>
      <c r="G306">
        <v>23378</v>
      </c>
      <c r="H306" s="23">
        <v>163731586</v>
      </c>
    </row>
    <row r="307" spans="1:8" x14ac:dyDescent="0.25">
      <c r="A307">
        <v>8171</v>
      </c>
      <c r="B307" t="s">
        <v>1855</v>
      </c>
      <c r="C307" t="s">
        <v>1855</v>
      </c>
      <c r="D307" s="23">
        <v>21739048000196</v>
      </c>
      <c r="E307" t="s">
        <v>1670</v>
      </c>
      <c r="F307" t="s">
        <v>1386</v>
      </c>
      <c r="G307">
        <v>12444</v>
      </c>
      <c r="H307" s="23">
        <v>162477848</v>
      </c>
    </row>
    <row r="308" spans="1:8" x14ac:dyDescent="0.25">
      <c r="A308">
        <v>14015</v>
      </c>
      <c r="B308" t="s">
        <v>21140</v>
      </c>
      <c r="C308" t="s">
        <v>21141</v>
      </c>
      <c r="D308" s="23"/>
      <c r="E308" t="s">
        <v>1530</v>
      </c>
      <c r="F308" t="s">
        <v>1386</v>
      </c>
      <c r="G308">
        <v>12962</v>
      </c>
      <c r="H308" s="23"/>
    </row>
    <row r="309" spans="1:8" x14ac:dyDescent="0.25">
      <c r="A309">
        <v>12404</v>
      </c>
      <c r="B309" t="s">
        <v>21142</v>
      </c>
      <c r="C309" t="s">
        <v>21141</v>
      </c>
      <c r="D309" s="23"/>
      <c r="E309" t="s">
        <v>1723</v>
      </c>
      <c r="F309" t="s">
        <v>1386</v>
      </c>
      <c r="G309">
        <v>16137</v>
      </c>
      <c r="H309" s="23"/>
    </row>
    <row r="310" spans="1:8" x14ac:dyDescent="0.25">
      <c r="A310">
        <v>15848</v>
      </c>
      <c r="B310" t="s">
        <v>21143</v>
      </c>
      <c r="C310" t="s">
        <v>21143</v>
      </c>
      <c r="D310" s="23">
        <v>28142143000157</v>
      </c>
      <c r="E310" t="s">
        <v>2281</v>
      </c>
      <c r="F310" t="s">
        <v>1386</v>
      </c>
      <c r="G310">
        <v>25224</v>
      </c>
      <c r="H310" s="23" t="s">
        <v>21144</v>
      </c>
    </row>
    <row r="311" spans="1:8" x14ac:dyDescent="0.25">
      <c r="A311">
        <v>12301</v>
      </c>
      <c r="B311" t="s">
        <v>1856</v>
      </c>
      <c r="C311" t="s">
        <v>1857</v>
      </c>
      <c r="D311" s="23">
        <v>11105583000131</v>
      </c>
      <c r="E311" t="s">
        <v>1406</v>
      </c>
      <c r="F311" t="s">
        <v>1407</v>
      </c>
      <c r="G311">
        <v>18897</v>
      </c>
      <c r="H311" s="23">
        <v>63864649</v>
      </c>
    </row>
    <row r="312" spans="1:8" x14ac:dyDescent="0.25">
      <c r="A312">
        <v>11639</v>
      </c>
      <c r="B312" t="s">
        <v>21145</v>
      </c>
      <c r="C312" t="s">
        <v>21146</v>
      </c>
      <c r="D312" s="23"/>
      <c r="E312" t="s">
        <v>1422</v>
      </c>
      <c r="F312" t="s">
        <v>1386</v>
      </c>
      <c r="G312">
        <v>9403</v>
      </c>
      <c r="H312" s="23"/>
    </row>
    <row r="313" spans="1:8" x14ac:dyDescent="0.25">
      <c r="A313">
        <v>15249</v>
      </c>
      <c r="B313" t="s">
        <v>21147</v>
      </c>
      <c r="C313" t="s">
        <v>21147</v>
      </c>
      <c r="D313" s="23"/>
      <c r="E313" t="s">
        <v>1723</v>
      </c>
      <c r="F313" t="s">
        <v>1386</v>
      </c>
      <c r="G313">
        <v>24356</v>
      </c>
      <c r="H313" s="23"/>
    </row>
    <row r="314" spans="1:8" x14ac:dyDescent="0.25">
      <c r="A314">
        <v>7694</v>
      </c>
      <c r="B314" t="s">
        <v>1858</v>
      </c>
      <c r="C314" t="s">
        <v>1858</v>
      </c>
      <c r="D314" s="23">
        <v>8581364000114</v>
      </c>
      <c r="E314" t="s">
        <v>1422</v>
      </c>
      <c r="F314" t="s">
        <v>1386</v>
      </c>
      <c r="G314">
        <v>12014</v>
      </c>
      <c r="H314" s="23">
        <v>161508910</v>
      </c>
    </row>
    <row r="315" spans="1:8" x14ac:dyDescent="0.25">
      <c r="A315">
        <v>10185</v>
      </c>
      <c r="B315" t="s">
        <v>1859</v>
      </c>
      <c r="C315" t="s">
        <v>1860</v>
      </c>
      <c r="D315" s="23">
        <v>17749927000121</v>
      </c>
      <c r="E315" t="s">
        <v>1861</v>
      </c>
      <c r="F315" t="s">
        <v>1390</v>
      </c>
      <c r="G315">
        <v>15371</v>
      </c>
      <c r="H315" s="23">
        <v>395050402110</v>
      </c>
    </row>
    <row r="316" spans="1:8" x14ac:dyDescent="0.25">
      <c r="A316">
        <v>14914</v>
      </c>
      <c r="B316" t="s">
        <v>1862</v>
      </c>
      <c r="C316" t="s">
        <v>1863</v>
      </c>
      <c r="D316" s="23">
        <v>14796606000190</v>
      </c>
      <c r="E316" t="s">
        <v>1424</v>
      </c>
      <c r="F316" t="s">
        <v>1390</v>
      </c>
      <c r="G316">
        <v>23355</v>
      </c>
      <c r="H316" s="23" t="s">
        <v>1438</v>
      </c>
    </row>
    <row r="317" spans="1:8" x14ac:dyDescent="0.25">
      <c r="A317">
        <v>7870</v>
      </c>
      <c r="B317" t="s">
        <v>1864</v>
      </c>
      <c r="C317" t="s">
        <v>1865</v>
      </c>
      <c r="D317" s="23">
        <v>16538014000101</v>
      </c>
      <c r="E317" t="s">
        <v>1866</v>
      </c>
      <c r="F317" t="s">
        <v>1415</v>
      </c>
      <c r="G317">
        <v>12179</v>
      </c>
      <c r="H317" s="23" t="s">
        <v>1438</v>
      </c>
    </row>
    <row r="318" spans="1:8" x14ac:dyDescent="0.25">
      <c r="A318">
        <v>5280</v>
      </c>
      <c r="B318" t="s">
        <v>1867</v>
      </c>
      <c r="C318" t="s">
        <v>1868</v>
      </c>
      <c r="D318" s="23">
        <v>89138853000106</v>
      </c>
      <c r="E318" t="s">
        <v>1869</v>
      </c>
      <c r="F318" t="s">
        <v>1692</v>
      </c>
      <c r="G318">
        <v>8321</v>
      </c>
      <c r="H318" s="23">
        <v>9014308374</v>
      </c>
    </row>
    <row r="319" spans="1:8" x14ac:dyDescent="0.25">
      <c r="A319">
        <v>2941</v>
      </c>
      <c r="B319" t="s">
        <v>1870</v>
      </c>
      <c r="C319" t="s">
        <v>1871</v>
      </c>
      <c r="D319" s="23">
        <v>5154987000112</v>
      </c>
      <c r="E319" t="s">
        <v>1789</v>
      </c>
      <c r="F319" t="s">
        <v>1386</v>
      </c>
      <c r="G319">
        <v>4217</v>
      </c>
      <c r="H319" s="23">
        <v>161362109</v>
      </c>
    </row>
    <row r="320" spans="1:8" x14ac:dyDescent="0.25">
      <c r="A320">
        <v>7451</v>
      </c>
      <c r="B320" t="s">
        <v>1872</v>
      </c>
      <c r="C320" t="s">
        <v>1872</v>
      </c>
      <c r="D320" s="23">
        <v>20532852000137</v>
      </c>
      <c r="E320" t="s">
        <v>1385</v>
      </c>
      <c r="F320" t="s">
        <v>1386</v>
      </c>
      <c r="G320">
        <v>11366</v>
      </c>
      <c r="H320" s="23">
        <v>162357656</v>
      </c>
    </row>
    <row r="321" spans="1:8" x14ac:dyDescent="0.25">
      <c r="A321">
        <v>2574</v>
      </c>
      <c r="B321" t="s">
        <v>1873</v>
      </c>
      <c r="C321" t="s">
        <v>1874</v>
      </c>
      <c r="D321" s="23">
        <v>3713706000199</v>
      </c>
      <c r="E321" t="s">
        <v>1452</v>
      </c>
      <c r="F321" t="s">
        <v>1386</v>
      </c>
      <c r="G321">
        <v>3850</v>
      </c>
      <c r="H321" s="23">
        <v>161275907</v>
      </c>
    </row>
    <row r="322" spans="1:8" x14ac:dyDescent="0.25">
      <c r="A322">
        <v>9510</v>
      </c>
      <c r="B322" t="s">
        <v>1875</v>
      </c>
      <c r="C322" t="s">
        <v>1876</v>
      </c>
      <c r="D322" s="23">
        <v>11037687000156</v>
      </c>
      <c r="E322" t="s">
        <v>1877</v>
      </c>
      <c r="F322" t="s">
        <v>1587</v>
      </c>
      <c r="G322">
        <v>14198</v>
      </c>
      <c r="H322" s="23">
        <v>242186840</v>
      </c>
    </row>
    <row r="323" spans="1:8" x14ac:dyDescent="0.25">
      <c r="A323">
        <v>10159</v>
      </c>
      <c r="B323" t="s">
        <v>1878</v>
      </c>
      <c r="C323" t="s">
        <v>1878</v>
      </c>
      <c r="D323" s="23">
        <v>4802816000190</v>
      </c>
      <c r="E323" t="s">
        <v>1879</v>
      </c>
      <c r="F323" t="s">
        <v>1880</v>
      </c>
      <c r="G323">
        <v>15210</v>
      </c>
      <c r="H323" s="23" t="s">
        <v>1438</v>
      </c>
    </row>
    <row r="324" spans="1:8" x14ac:dyDescent="0.25">
      <c r="A324">
        <v>4451</v>
      </c>
      <c r="B324" t="s">
        <v>1881</v>
      </c>
      <c r="C324" t="s">
        <v>1882</v>
      </c>
      <c r="D324" s="23">
        <v>9503245000106</v>
      </c>
      <c r="E324" t="s">
        <v>1883</v>
      </c>
      <c r="F324" t="s">
        <v>1390</v>
      </c>
      <c r="G324">
        <v>7041</v>
      </c>
      <c r="H324" s="23" t="s">
        <v>1438</v>
      </c>
    </row>
    <row r="325" spans="1:8" x14ac:dyDescent="0.25">
      <c r="A325">
        <v>6649</v>
      </c>
      <c r="B325" t="s">
        <v>1884</v>
      </c>
      <c r="C325" t="s">
        <v>1885</v>
      </c>
      <c r="D325" s="23">
        <v>38922878000157</v>
      </c>
      <c r="E325" t="s">
        <v>1886</v>
      </c>
      <c r="F325" t="s">
        <v>1390</v>
      </c>
      <c r="G325">
        <v>10185</v>
      </c>
      <c r="H325" s="23">
        <v>492617769110</v>
      </c>
    </row>
    <row r="326" spans="1:8" x14ac:dyDescent="0.25">
      <c r="A326">
        <v>15880</v>
      </c>
      <c r="B326" t="s">
        <v>21148</v>
      </c>
      <c r="D326" s="23">
        <v>61665212000182</v>
      </c>
      <c r="E326" t="s">
        <v>1930</v>
      </c>
      <c r="F326" t="s">
        <v>1390</v>
      </c>
      <c r="G326">
        <v>25333</v>
      </c>
      <c r="H326" s="23">
        <v>278013840114</v>
      </c>
    </row>
    <row r="327" spans="1:8" x14ac:dyDescent="0.25">
      <c r="A327">
        <v>15690</v>
      </c>
      <c r="B327" t="s">
        <v>1887</v>
      </c>
      <c r="D327" s="23">
        <v>10427605000117</v>
      </c>
      <c r="E327" t="s">
        <v>1888</v>
      </c>
      <c r="F327" t="s">
        <v>1610</v>
      </c>
      <c r="G327">
        <v>24971</v>
      </c>
      <c r="H327" s="23">
        <v>255722028</v>
      </c>
    </row>
    <row r="328" spans="1:8" x14ac:dyDescent="0.25">
      <c r="A328">
        <v>3050</v>
      </c>
      <c r="B328" t="s">
        <v>1889</v>
      </c>
      <c r="C328" t="s">
        <v>1890</v>
      </c>
      <c r="D328" s="23">
        <v>5629577000180</v>
      </c>
      <c r="E328" t="s">
        <v>1385</v>
      </c>
      <c r="F328" t="s">
        <v>1386</v>
      </c>
      <c r="G328">
        <v>4326</v>
      </c>
      <c r="H328" s="23">
        <v>161385176</v>
      </c>
    </row>
    <row r="329" spans="1:8" x14ac:dyDescent="0.25">
      <c r="A329">
        <v>5547</v>
      </c>
      <c r="B329" t="s">
        <v>1891</v>
      </c>
      <c r="C329" t="s">
        <v>1892</v>
      </c>
      <c r="D329" s="23">
        <v>7529125000152</v>
      </c>
      <c r="E329" t="s">
        <v>1385</v>
      </c>
      <c r="F329" t="s">
        <v>1386</v>
      </c>
      <c r="G329">
        <v>8611</v>
      </c>
      <c r="H329" s="23" t="s">
        <v>1438</v>
      </c>
    </row>
    <row r="330" spans="1:8" x14ac:dyDescent="0.25">
      <c r="A330">
        <v>3222</v>
      </c>
      <c r="B330" t="s">
        <v>1893</v>
      </c>
      <c r="C330" t="s">
        <v>1894</v>
      </c>
      <c r="D330" s="23">
        <v>65020539000158</v>
      </c>
      <c r="E330" t="s">
        <v>1895</v>
      </c>
      <c r="F330" t="s">
        <v>1390</v>
      </c>
      <c r="G330">
        <v>4498</v>
      </c>
      <c r="H330" s="23">
        <v>626237379113</v>
      </c>
    </row>
    <row r="331" spans="1:8" x14ac:dyDescent="0.25">
      <c r="A331">
        <v>4630</v>
      </c>
      <c r="B331" t="s">
        <v>1896</v>
      </c>
      <c r="C331" t="s">
        <v>1897</v>
      </c>
      <c r="D331" s="23">
        <v>41139700000149</v>
      </c>
      <c r="E331" t="s">
        <v>1385</v>
      </c>
      <c r="F331" t="s">
        <v>1386</v>
      </c>
      <c r="G331">
        <v>7203</v>
      </c>
      <c r="H331" s="23" t="s">
        <v>1438</v>
      </c>
    </row>
    <row r="332" spans="1:8" x14ac:dyDescent="0.25">
      <c r="A332">
        <v>94</v>
      </c>
      <c r="B332" t="s">
        <v>1898</v>
      </c>
      <c r="D332" s="23"/>
      <c r="E332" t="s">
        <v>1422</v>
      </c>
      <c r="F332" t="s">
        <v>1386</v>
      </c>
      <c r="G332">
        <v>1370</v>
      </c>
      <c r="H332" s="23"/>
    </row>
    <row r="333" spans="1:8" x14ac:dyDescent="0.25">
      <c r="A333">
        <v>14389</v>
      </c>
      <c r="B333" t="s">
        <v>1899</v>
      </c>
      <c r="D333" s="23">
        <v>51343243000163</v>
      </c>
      <c r="E333" t="s">
        <v>1900</v>
      </c>
      <c r="F333" t="s">
        <v>1390</v>
      </c>
      <c r="G333">
        <v>22655</v>
      </c>
      <c r="H333" s="23">
        <v>558807913115</v>
      </c>
    </row>
    <row r="334" spans="1:8" x14ac:dyDescent="0.25">
      <c r="A334">
        <v>10184</v>
      </c>
      <c r="B334" t="s">
        <v>21149</v>
      </c>
      <c r="C334" t="s">
        <v>21150</v>
      </c>
      <c r="D334" s="23"/>
      <c r="E334" t="s">
        <v>1422</v>
      </c>
      <c r="F334" t="s">
        <v>1386</v>
      </c>
      <c r="G334">
        <v>963</v>
      </c>
      <c r="H334" s="23"/>
    </row>
    <row r="335" spans="1:8" x14ac:dyDescent="0.25">
      <c r="A335">
        <v>6788</v>
      </c>
      <c r="B335" t="s">
        <v>1901</v>
      </c>
      <c r="C335" t="s">
        <v>1901</v>
      </c>
      <c r="D335" s="23">
        <v>20120540000116</v>
      </c>
      <c r="E335" t="s">
        <v>1510</v>
      </c>
      <c r="F335" t="s">
        <v>1386</v>
      </c>
      <c r="G335">
        <v>10618</v>
      </c>
      <c r="H335" s="23">
        <v>162321813</v>
      </c>
    </row>
    <row r="336" spans="1:8" x14ac:dyDescent="0.25">
      <c r="A336">
        <v>13389</v>
      </c>
      <c r="B336" t="s">
        <v>1902</v>
      </c>
      <c r="C336" t="s">
        <v>1902</v>
      </c>
      <c r="D336" s="23">
        <v>43634977000173</v>
      </c>
      <c r="E336" t="s">
        <v>1385</v>
      </c>
      <c r="F336" t="s">
        <v>1386</v>
      </c>
      <c r="G336">
        <v>20946</v>
      </c>
      <c r="H336" s="23">
        <v>164122788</v>
      </c>
    </row>
    <row r="337" spans="1:8" x14ac:dyDescent="0.25">
      <c r="A337">
        <v>1111</v>
      </c>
      <c r="B337" t="s">
        <v>21151</v>
      </c>
      <c r="C337" t="s">
        <v>21151</v>
      </c>
      <c r="D337" s="23"/>
      <c r="E337" t="s">
        <v>21152</v>
      </c>
      <c r="F337" t="s">
        <v>1386</v>
      </c>
      <c r="G337">
        <v>2387</v>
      </c>
      <c r="H337" s="23"/>
    </row>
    <row r="338" spans="1:8" x14ac:dyDescent="0.25">
      <c r="A338">
        <v>1397</v>
      </c>
      <c r="B338" t="s">
        <v>1903</v>
      </c>
      <c r="C338" t="s">
        <v>1904</v>
      </c>
      <c r="D338" s="23">
        <v>10742815000108</v>
      </c>
      <c r="E338" t="s">
        <v>1409</v>
      </c>
      <c r="F338" t="s">
        <v>1386</v>
      </c>
      <c r="G338">
        <v>2673</v>
      </c>
      <c r="H338" s="23">
        <v>160345731</v>
      </c>
    </row>
    <row r="339" spans="1:8" x14ac:dyDescent="0.25">
      <c r="A339">
        <v>8717</v>
      </c>
      <c r="B339" t="s">
        <v>1905</v>
      </c>
      <c r="C339" t="s">
        <v>1905</v>
      </c>
      <c r="D339" s="23">
        <v>4587907000150</v>
      </c>
      <c r="E339" t="s">
        <v>1906</v>
      </c>
      <c r="F339" t="s">
        <v>1386</v>
      </c>
      <c r="G339">
        <v>13221</v>
      </c>
      <c r="H339" s="23">
        <v>161326919</v>
      </c>
    </row>
    <row r="340" spans="1:8" x14ac:dyDescent="0.25">
      <c r="A340">
        <v>5157</v>
      </c>
      <c r="B340" t="s">
        <v>1907</v>
      </c>
      <c r="C340" t="s">
        <v>1908</v>
      </c>
      <c r="D340" s="23">
        <v>11737260000160</v>
      </c>
      <c r="E340" t="s">
        <v>1909</v>
      </c>
      <c r="F340" t="s">
        <v>1390</v>
      </c>
      <c r="G340">
        <v>8207</v>
      </c>
      <c r="H340" s="23">
        <v>233023377110</v>
      </c>
    </row>
    <row r="341" spans="1:8" x14ac:dyDescent="0.25">
      <c r="A341">
        <v>11238</v>
      </c>
      <c r="B341" t="s">
        <v>1910</v>
      </c>
      <c r="C341" t="s">
        <v>1911</v>
      </c>
      <c r="D341" s="23">
        <v>30387444000192</v>
      </c>
      <c r="E341" t="s">
        <v>1430</v>
      </c>
      <c r="F341" t="s">
        <v>1415</v>
      </c>
      <c r="G341">
        <v>17071</v>
      </c>
      <c r="H341" s="23">
        <v>77104102</v>
      </c>
    </row>
    <row r="342" spans="1:8" x14ac:dyDescent="0.25">
      <c r="A342">
        <v>1617</v>
      </c>
      <c r="B342" t="s">
        <v>1912</v>
      </c>
      <c r="C342" t="s">
        <v>1913</v>
      </c>
      <c r="D342" s="23">
        <v>11573626000103</v>
      </c>
      <c r="E342" t="s">
        <v>1483</v>
      </c>
      <c r="F342" t="s">
        <v>1398</v>
      </c>
      <c r="G342">
        <v>2893</v>
      </c>
      <c r="H342" s="23">
        <v>202268802</v>
      </c>
    </row>
    <row r="343" spans="1:8" x14ac:dyDescent="0.25">
      <c r="A343">
        <v>12703</v>
      </c>
      <c r="B343" t="s">
        <v>1914</v>
      </c>
      <c r="C343" t="s">
        <v>1916</v>
      </c>
      <c r="D343" s="23">
        <v>17250346000140</v>
      </c>
      <c r="E343" t="s">
        <v>1397</v>
      </c>
      <c r="F343" t="s">
        <v>1398</v>
      </c>
      <c r="G343">
        <v>19729</v>
      </c>
      <c r="H343" s="23" t="s">
        <v>1438</v>
      </c>
    </row>
    <row r="344" spans="1:8" x14ac:dyDescent="0.25">
      <c r="A344">
        <v>9923</v>
      </c>
      <c r="B344" t="s">
        <v>1914</v>
      </c>
      <c r="C344" t="s">
        <v>1915</v>
      </c>
      <c r="D344" s="23">
        <v>17250346000302</v>
      </c>
      <c r="E344" t="s">
        <v>1385</v>
      </c>
      <c r="F344" t="s">
        <v>1386</v>
      </c>
      <c r="G344">
        <v>14657</v>
      </c>
      <c r="H344" s="23" t="s">
        <v>1438</v>
      </c>
    </row>
    <row r="345" spans="1:8" x14ac:dyDescent="0.25">
      <c r="A345">
        <v>11266</v>
      </c>
      <c r="B345" t="s">
        <v>21153</v>
      </c>
      <c r="C345" t="s">
        <v>21154</v>
      </c>
      <c r="D345" s="23"/>
      <c r="E345" t="s">
        <v>1422</v>
      </c>
      <c r="F345" t="s">
        <v>1386</v>
      </c>
      <c r="G345">
        <v>5836</v>
      </c>
      <c r="H345" s="23"/>
    </row>
    <row r="346" spans="1:8" x14ac:dyDescent="0.25">
      <c r="A346">
        <v>5109</v>
      </c>
      <c r="B346" t="s">
        <v>1917</v>
      </c>
      <c r="C346" t="s">
        <v>1918</v>
      </c>
      <c r="D346" s="23">
        <v>15186294000165</v>
      </c>
      <c r="E346" t="s">
        <v>1385</v>
      </c>
      <c r="F346" t="s">
        <v>1386</v>
      </c>
      <c r="G346">
        <v>8154</v>
      </c>
      <c r="H346" s="23" t="s">
        <v>1919</v>
      </c>
    </row>
    <row r="347" spans="1:8" x14ac:dyDescent="0.25">
      <c r="A347">
        <v>5924</v>
      </c>
      <c r="B347" t="s">
        <v>1920</v>
      </c>
      <c r="C347" t="s">
        <v>1920</v>
      </c>
      <c r="D347" s="23">
        <v>8845729000170</v>
      </c>
      <c r="E347" t="s">
        <v>1921</v>
      </c>
      <c r="F347" t="s">
        <v>1386</v>
      </c>
      <c r="G347">
        <v>8922</v>
      </c>
      <c r="H347" s="23">
        <v>160399815</v>
      </c>
    </row>
    <row r="348" spans="1:8" x14ac:dyDescent="0.25">
      <c r="A348">
        <v>7063</v>
      </c>
      <c r="B348" t="s">
        <v>21155</v>
      </c>
      <c r="C348" t="s">
        <v>21156</v>
      </c>
      <c r="D348" s="23"/>
      <c r="E348" t="s">
        <v>1422</v>
      </c>
      <c r="F348" t="s">
        <v>1386</v>
      </c>
      <c r="G348">
        <v>5844</v>
      </c>
      <c r="H348" s="23"/>
    </row>
    <row r="349" spans="1:8" x14ac:dyDescent="0.25">
      <c r="A349">
        <v>15779</v>
      </c>
      <c r="B349" t="s">
        <v>1922</v>
      </c>
      <c r="D349" s="23">
        <v>55962369001220</v>
      </c>
      <c r="E349" t="s">
        <v>1648</v>
      </c>
      <c r="F349" t="s">
        <v>1390</v>
      </c>
      <c r="G349">
        <v>25087</v>
      </c>
      <c r="H349" s="23">
        <v>454547970117</v>
      </c>
    </row>
    <row r="350" spans="1:8" x14ac:dyDescent="0.25">
      <c r="A350">
        <v>6953</v>
      </c>
      <c r="B350" t="s">
        <v>1923</v>
      </c>
      <c r="C350" t="s">
        <v>1923</v>
      </c>
      <c r="D350" s="23">
        <v>16827744000114</v>
      </c>
      <c r="E350" t="s">
        <v>1924</v>
      </c>
      <c r="F350" t="s">
        <v>1386</v>
      </c>
      <c r="G350">
        <v>10914</v>
      </c>
      <c r="H350" s="23">
        <v>162037201</v>
      </c>
    </row>
    <row r="351" spans="1:8" x14ac:dyDescent="0.25">
      <c r="A351">
        <v>5614</v>
      </c>
      <c r="B351" t="s">
        <v>1925</v>
      </c>
      <c r="D351" s="23">
        <v>5012350000191</v>
      </c>
      <c r="E351" t="s">
        <v>1385</v>
      </c>
      <c r="F351" t="s">
        <v>1386</v>
      </c>
      <c r="G351">
        <v>8671</v>
      </c>
      <c r="H351" s="23" t="s">
        <v>1438</v>
      </c>
    </row>
    <row r="352" spans="1:8" x14ac:dyDescent="0.25">
      <c r="A352">
        <v>5649</v>
      </c>
      <c r="B352" t="s">
        <v>1926</v>
      </c>
      <c r="C352" t="s">
        <v>1927</v>
      </c>
      <c r="D352" s="23">
        <v>2030715002247</v>
      </c>
      <c r="E352" t="s">
        <v>1385</v>
      </c>
      <c r="F352" t="s">
        <v>1386</v>
      </c>
      <c r="G352">
        <v>8701</v>
      </c>
      <c r="H352" s="23" t="s">
        <v>1438</v>
      </c>
    </row>
    <row r="353" spans="1:8" x14ac:dyDescent="0.25">
      <c r="A353">
        <v>5296</v>
      </c>
      <c r="B353" t="s">
        <v>1928</v>
      </c>
      <c r="C353" t="s">
        <v>1929</v>
      </c>
      <c r="D353" s="23">
        <v>2327775000100</v>
      </c>
      <c r="E353" t="s">
        <v>1930</v>
      </c>
      <c r="F353" t="s">
        <v>1390</v>
      </c>
      <c r="G353">
        <v>8335</v>
      </c>
      <c r="H353" s="23" t="s">
        <v>1438</v>
      </c>
    </row>
    <row r="354" spans="1:8" x14ac:dyDescent="0.25">
      <c r="A354">
        <v>8900</v>
      </c>
      <c r="B354" t="s">
        <v>21157</v>
      </c>
      <c r="C354" t="s">
        <v>21157</v>
      </c>
      <c r="D354" s="23"/>
      <c r="E354" t="s">
        <v>1385</v>
      </c>
      <c r="F354" t="s">
        <v>1386</v>
      </c>
      <c r="G354">
        <v>13439</v>
      </c>
      <c r="H354" s="23"/>
    </row>
    <row r="355" spans="1:8" x14ac:dyDescent="0.25">
      <c r="A355">
        <v>14645</v>
      </c>
      <c r="B355" t="s">
        <v>1931</v>
      </c>
      <c r="C355" t="s">
        <v>1932</v>
      </c>
      <c r="D355" s="23">
        <v>28941534000131</v>
      </c>
      <c r="E355" t="s">
        <v>1618</v>
      </c>
      <c r="F355" t="s">
        <v>1619</v>
      </c>
      <c r="G355">
        <v>23065</v>
      </c>
      <c r="H355" s="23">
        <v>963724940</v>
      </c>
    </row>
    <row r="356" spans="1:8" x14ac:dyDescent="0.25">
      <c r="A356">
        <v>15774</v>
      </c>
      <c r="B356" t="s">
        <v>1933</v>
      </c>
      <c r="C356" t="s">
        <v>1934</v>
      </c>
      <c r="D356" s="23">
        <v>28941534000212</v>
      </c>
      <c r="E356" t="s">
        <v>1935</v>
      </c>
      <c r="F356" t="s">
        <v>1390</v>
      </c>
      <c r="G356">
        <v>25081</v>
      </c>
      <c r="H356" s="23">
        <v>530072227113</v>
      </c>
    </row>
    <row r="357" spans="1:8" x14ac:dyDescent="0.25">
      <c r="A357">
        <v>5228</v>
      </c>
      <c r="B357" t="s">
        <v>1936</v>
      </c>
      <c r="C357" t="s">
        <v>1937</v>
      </c>
      <c r="D357" s="23">
        <v>15452413000184</v>
      </c>
      <c r="E357" t="s">
        <v>1430</v>
      </c>
      <c r="F357" t="s">
        <v>1415</v>
      </c>
      <c r="G357">
        <v>8268</v>
      </c>
      <c r="H357" s="23">
        <v>48868957</v>
      </c>
    </row>
    <row r="358" spans="1:8" x14ac:dyDescent="0.25">
      <c r="A358">
        <v>13764</v>
      </c>
      <c r="B358" t="s">
        <v>1938</v>
      </c>
      <c r="C358" t="s">
        <v>1939</v>
      </c>
      <c r="D358" s="23">
        <v>48115820000155</v>
      </c>
      <c r="E358" t="s">
        <v>1940</v>
      </c>
      <c r="F358" t="s">
        <v>1398</v>
      </c>
      <c r="G358">
        <v>21458</v>
      </c>
      <c r="H358" s="23">
        <v>206178409</v>
      </c>
    </row>
    <row r="359" spans="1:8" x14ac:dyDescent="0.25">
      <c r="A359">
        <v>10989</v>
      </c>
      <c r="B359" t="s">
        <v>1941</v>
      </c>
      <c r="C359" t="s">
        <v>1941</v>
      </c>
      <c r="D359" s="23">
        <v>33381332000112</v>
      </c>
      <c r="E359" t="s">
        <v>1385</v>
      </c>
      <c r="F359" t="s">
        <v>1386</v>
      </c>
      <c r="G359">
        <v>16735</v>
      </c>
      <c r="H359" s="23">
        <v>163381275</v>
      </c>
    </row>
    <row r="360" spans="1:8" x14ac:dyDescent="0.25">
      <c r="A360">
        <v>10127</v>
      </c>
      <c r="B360" t="s">
        <v>1942</v>
      </c>
      <c r="C360" t="s">
        <v>1942</v>
      </c>
      <c r="D360" s="23">
        <v>30554438000182</v>
      </c>
      <c r="E360" t="s">
        <v>1385</v>
      </c>
      <c r="F360" t="s">
        <v>1386</v>
      </c>
      <c r="G360">
        <v>15082</v>
      </c>
      <c r="H360" s="23">
        <v>163169888</v>
      </c>
    </row>
    <row r="361" spans="1:8" x14ac:dyDescent="0.25">
      <c r="A361">
        <v>9519</v>
      </c>
      <c r="B361" t="s">
        <v>1943</v>
      </c>
      <c r="C361" t="s">
        <v>1944</v>
      </c>
      <c r="D361" s="23">
        <v>22165288000197</v>
      </c>
      <c r="E361" t="s">
        <v>1541</v>
      </c>
      <c r="F361" t="s">
        <v>1386</v>
      </c>
      <c r="G361">
        <v>14215</v>
      </c>
      <c r="H361" s="23">
        <v>162544138</v>
      </c>
    </row>
    <row r="362" spans="1:8" x14ac:dyDescent="0.25">
      <c r="A362">
        <v>6598</v>
      </c>
      <c r="B362" t="s">
        <v>1945</v>
      </c>
      <c r="C362" t="s">
        <v>1946</v>
      </c>
      <c r="D362" s="23">
        <v>5418879000100</v>
      </c>
      <c r="E362" t="s">
        <v>1422</v>
      </c>
      <c r="F362" t="s">
        <v>1386</v>
      </c>
      <c r="G362">
        <v>10138</v>
      </c>
      <c r="H362" s="23">
        <v>161377475</v>
      </c>
    </row>
    <row r="363" spans="1:8" x14ac:dyDescent="0.25">
      <c r="A363">
        <v>15798</v>
      </c>
      <c r="B363" t="s">
        <v>1947</v>
      </c>
      <c r="C363" t="s">
        <v>1948</v>
      </c>
      <c r="D363" s="23">
        <v>7717049000109</v>
      </c>
      <c r="E363" t="s">
        <v>1949</v>
      </c>
      <c r="F363" t="s">
        <v>1444</v>
      </c>
      <c r="G363">
        <v>25115</v>
      </c>
      <c r="H363" s="23">
        <v>67720173</v>
      </c>
    </row>
    <row r="364" spans="1:8" x14ac:dyDescent="0.25">
      <c r="A364">
        <v>12849</v>
      </c>
      <c r="B364" t="s">
        <v>21158</v>
      </c>
      <c r="C364" t="s">
        <v>21158</v>
      </c>
      <c r="D364" s="23"/>
      <c r="E364" t="s">
        <v>1430</v>
      </c>
      <c r="F364" t="s">
        <v>1415</v>
      </c>
      <c r="G364">
        <v>19879</v>
      </c>
      <c r="H364" s="23"/>
    </row>
    <row r="365" spans="1:8" x14ac:dyDescent="0.25">
      <c r="A365">
        <v>9236</v>
      </c>
      <c r="B365" t="s">
        <v>1950</v>
      </c>
      <c r="C365" t="s">
        <v>1950</v>
      </c>
      <c r="D365" s="23">
        <v>9164898000108</v>
      </c>
      <c r="E365" t="s">
        <v>1385</v>
      </c>
      <c r="F365" t="s">
        <v>1386</v>
      </c>
      <c r="G365">
        <v>13729</v>
      </c>
      <c r="H365" s="23" t="s">
        <v>1951</v>
      </c>
    </row>
    <row r="366" spans="1:8" x14ac:dyDescent="0.25">
      <c r="A366">
        <v>10193</v>
      </c>
      <c r="B366" t="s">
        <v>1953</v>
      </c>
      <c r="C366" t="s">
        <v>1953</v>
      </c>
      <c r="D366" s="23">
        <v>30473214000146</v>
      </c>
      <c r="E366" t="s">
        <v>1572</v>
      </c>
      <c r="F366" t="s">
        <v>1386</v>
      </c>
      <c r="G366">
        <v>15382</v>
      </c>
      <c r="H366" s="23">
        <v>163160961</v>
      </c>
    </row>
    <row r="367" spans="1:8" x14ac:dyDescent="0.25">
      <c r="A367">
        <v>1218</v>
      </c>
      <c r="B367" t="s">
        <v>21159</v>
      </c>
      <c r="C367" t="s">
        <v>21159</v>
      </c>
      <c r="D367" s="23"/>
      <c r="E367" t="s">
        <v>1385</v>
      </c>
      <c r="F367" t="s">
        <v>1386</v>
      </c>
      <c r="G367">
        <v>2494</v>
      </c>
      <c r="H367" s="23"/>
    </row>
    <row r="368" spans="1:8" x14ac:dyDescent="0.25">
      <c r="A368">
        <v>9818</v>
      </c>
      <c r="B368" t="s">
        <v>1954</v>
      </c>
      <c r="C368" t="s">
        <v>1954</v>
      </c>
      <c r="D368" s="23">
        <v>7815210000187</v>
      </c>
      <c r="E368" t="s">
        <v>1955</v>
      </c>
      <c r="F368" t="s">
        <v>1407</v>
      </c>
      <c r="G368">
        <v>14548</v>
      </c>
      <c r="H368" s="23">
        <v>63216221</v>
      </c>
    </row>
    <row r="369" spans="1:8" x14ac:dyDescent="0.25">
      <c r="A369">
        <v>5154</v>
      </c>
      <c r="B369" t="s">
        <v>1956</v>
      </c>
      <c r="D369" s="23"/>
      <c r="E369" t="s">
        <v>1957</v>
      </c>
      <c r="F369" t="s">
        <v>1536</v>
      </c>
      <c r="G369">
        <v>8205</v>
      </c>
      <c r="H369" s="23"/>
    </row>
    <row r="370" spans="1:8" x14ac:dyDescent="0.25">
      <c r="A370">
        <v>5560</v>
      </c>
      <c r="B370" t="s">
        <v>1958</v>
      </c>
      <c r="D370" s="23"/>
      <c r="E370" t="s">
        <v>1959</v>
      </c>
      <c r="F370" t="s">
        <v>1536</v>
      </c>
      <c r="G370">
        <v>8621</v>
      </c>
      <c r="H370" s="23"/>
    </row>
    <row r="371" spans="1:8" x14ac:dyDescent="0.25">
      <c r="A371">
        <v>12471</v>
      </c>
      <c r="B371" t="s">
        <v>1960</v>
      </c>
      <c r="C371" t="s">
        <v>1960</v>
      </c>
      <c r="D371" s="23">
        <v>27013873000438</v>
      </c>
      <c r="E371" t="s">
        <v>1409</v>
      </c>
      <c r="F371" t="s">
        <v>1386</v>
      </c>
      <c r="G371">
        <v>19220</v>
      </c>
      <c r="H371" s="23">
        <v>163531099</v>
      </c>
    </row>
    <row r="372" spans="1:8" x14ac:dyDescent="0.25">
      <c r="A372">
        <v>9704</v>
      </c>
      <c r="B372" t="s">
        <v>1961</v>
      </c>
      <c r="C372" t="s">
        <v>1961</v>
      </c>
      <c r="D372" s="23">
        <v>27013873000195</v>
      </c>
      <c r="E372" t="s">
        <v>1409</v>
      </c>
      <c r="F372" t="s">
        <v>1386</v>
      </c>
      <c r="G372">
        <v>14402</v>
      </c>
      <c r="H372" s="23">
        <v>162932740</v>
      </c>
    </row>
    <row r="373" spans="1:8" x14ac:dyDescent="0.25">
      <c r="A373">
        <v>10418</v>
      </c>
      <c r="B373" t="s">
        <v>1961</v>
      </c>
      <c r="C373" t="s">
        <v>1961</v>
      </c>
      <c r="D373" s="23">
        <v>27013873000357</v>
      </c>
      <c r="E373" t="s">
        <v>1409</v>
      </c>
      <c r="F373" t="s">
        <v>1386</v>
      </c>
      <c r="G373">
        <v>15714</v>
      </c>
      <c r="H373" s="23">
        <v>163111324</v>
      </c>
    </row>
    <row r="374" spans="1:8" x14ac:dyDescent="0.25">
      <c r="A374">
        <v>2527</v>
      </c>
      <c r="B374" t="s">
        <v>1962</v>
      </c>
      <c r="C374" t="s">
        <v>1963</v>
      </c>
      <c r="D374" s="23">
        <v>35509843000100</v>
      </c>
      <c r="E374" t="s">
        <v>1964</v>
      </c>
      <c r="F374" t="s">
        <v>1415</v>
      </c>
      <c r="G374">
        <v>3803</v>
      </c>
      <c r="H374" s="23">
        <v>16588835</v>
      </c>
    </row>
    <row r="375" spans="1:8" x14ac:dyDescent="0.25">
      <c r="A375">
        <v>12504</v>
      </c>
      <c r="B375" t="s">
        <v>1965</v>
      </c>
      <c r="C375" t="s">
        <v>1966</v>
      </c>
      <c r="D375" s="23">
        <v>22194160000151</v>
      </c>
      <c r="E375" t="s">
        <v>1505</v>
      </c>
      <c r="F375" t="s">
        <v>1390</v>
      </c>
      <c r="G375">
        <v>19417</v>
      </c>
      <c r="H375" s="23">
        <v>797119750118</v>
      </c>
    </row>
    <row r="376" spans="1:8" x14ac:dyDescent="0.25">
      <c r="A376">
        <v>13862</v>
      </c>
      <c r="B376" t="s">
        <v>1967</v>
      </c>
      <c r="C376" t="s">
        <v>1968</v>
      </c>
      <c r="D376" s="23">
        <v>44547583000140</v>
      </c>
      <c r="E376" t="s">
        <v>1969</v>
      </c>
      <c r="F376" t="s">
        <v>1880</v>
      </c>
      <c r="G376">
        <v>21609</v>
      </c>
      <c r="H376" s="23" t="s">
        <v>1970</v>
      </c>
    </row>
    <row r="377" spans="1:8" x14ac:dyDescent="0.25">
      <c r="A377">
        <v>5400</v>
      </c>
      <c r="B377" t="s">
        <v>1971</v>
      </c>
      <c r="C377" t="s">
        <v>1972</v>
      </c>
      <c r="D377" s="23">
        <v>8274505000156</v>
      </c>
      <c r="E377" t="s">
        <v>1973</v>
      </c>
      <c r="F377" t="s">
        <v>1390</v>
      </c>
      <c r="G377">
        <v>8471</v>
      </c>
      <c r="H377" s="23">
        <v>441110383111</v>
      </c>
    </row>
    <row r="378" spans="1:8" x14ac:dyDescent="0.25">
      <c r="A378">
        <v>10603</v>
      </c>
      <c r="B378" t="s">
        <v>1974</v>
      </c>
      <c r="C378" t="s">
        <v>1975</v>
      </c>
      <c r="D378" s="23">
        <v>88658984000496</v>
      </c>
      <c r="E378" t="s">
        <v>1976</v>
      </c>
      <c r="F378" t="s">
        <v>1390</v>
      </c>
      <c r="G378">
        <v>15973</v>
      </c>
      <c r="H378" s="23">
        <v>353200823110</v>
      </c>
    </row>
    <row r="379" spans="1:8" x14ac:dyDescent="0.25">
      <c r="A379">
        <v>11917</v>
      </c>
      <c r="B379" t="s">
        <v>1977</v>
      </c>
      <c r="C379" t="s">
        <v>1978</v>
      </c>
      <c r="D379" s="23">
        <v>5470581000149</v>
      </c>
      <c r="E379" t="s">
        <v>1979</v>
      </c>
      <c r="F379" t="s">
        <v>1390</v>
      </c>
      <c r="G379">
        <v>18312</v>
      </c>
      <c r="H379" s="23">
        <v>600070486112</v>
      </c>
    </row>
    <row r="380" spans="1:8" x14ac:dyDescent="0.25">
      <c r="A380">
        <v>6951</v>
      </c>
      <c r="B380" t="s">
        <v>1980</v>
      </c>
      <c r="C380" t="s">
        <v>1980</v>
      </c>
      <c r="D380" s="23">
        <v>8223178000103</v>
      </c>
      <c r="E380" t="s">
        <v>1732</v>
      </c>
      <c r="F380" t="s">
        <v>1386</v>
      </c>
      <c r="G380">
        <v>10913</v>
      </c>
      <c r="H380" s="23">
        <v>161504892</v>
      </c>
    </row>
    <row r="381" spans="1:8" x14ac:dyDescent="0.25">
      <c r="A381">
        <v>10498</v>
      </c>
      <c r="B381" t="s">
        <v>1981</v>
      </c>
      <c r="C381" t="s">
        <v>1981</v>
      </c>
      <c r="D381" s="23">
        <v>9053646000101</v>
      </c>
      <c r="E381" t="s">
        <v>1982</v>
      </c>
      <c r="F381" t="s">
        <v>1386</v>
      </c>
      <c r="G381">
        <v>15849</v>
      </c>
      <c r="H381" s="23">
        <v>160733510</v>
      </c>
    </row>
    <row r="382" spans="1:8" x14ac:dyDescent="0.25">
      <c r="A382">
        <v>14205</v>
      </c>
      <c r="B382" t="s">
        <v>1983</v>
      </c>
      <c r="C382" t="s">
        <v>1983</v>
      </c>
      <c r="D382" s="23">
        <v>8569196000141</v>
      </c>
      <c r="E382" t="s">
        <v>1688</v>
      </c>
      <c r="F382" t="s">
        <v>1386</v>
      </c>
      <c r="G382">
        <v>22187</v>
      </c>
      <c r="H382" s="23">
        <v>160230225</v>
      </c>
    </row>
    <row r="383" spans="1:8" x14ac:dyDescent="0.25">
      <c r="A383">
        <v>96</v>
      </c>
      <c r="B383" t="s">
        <v>1984</v>
      </c>
      <c r="C383" t="s">
        <v>1984</v>
      </c>
      <c r="D383" s="23">
        <v>9208497000102</v>
      </c>
      <c r="E383" t="s">
        <v>1422</v>
      </c>
      <c r="F383" t="s">
        <v>1386</v>
      </c>
      <c r="G383">
        <v>1372</v>
      </c>
      <c r="H383" s="23"/>
    </row>
    <row r="384" spans="1:8" x14ac:dyDescent="0.25">
      <c r="A384">
        <v>1914</v>
      </c>
      <c r="B384" t="s">
        <v>1985</v>
      </c>
      <c r="C384" t="s">
        <v>1985</v>
      </c>
      <c r="D384" s="23">
        <v>13642699000135</v>
      </c>
      <c r="E384" t="s">
        <v>1443</v>
      </c>
      <c r="F384" t="s">
        <v>1444</v>
      </c>
      <c r="G384">
        <v>3190</v>
      </c>
      <c r="H384" s="23">
        <v>10106570</v>
      </c>
    </row>
    <row r="385" spans="1:8" x14ac:dyDescent="0.25">
      <c r="A385">
        <v>12075</v>
      </c>
      <c r="B385" t="s">
        <v>1986</v>
      </c>
      <c r="C385" t="s">
        <v>1987</v>
      </c>
      <c r="D385" s="23">
        <v>3961053000167</v>
      </c>
      <c r="E385" t="s">
        <v>1921</v>
      </c>
      <c r="F385" t="s">
        <v>1386</v>
      </c>
      <c r="G385">
        <v>18626</v>
      </c>
      <c r="H385" s="23">
        <v>161297293</v>
      </c>
    </row>
    <row r="386" spans="1:8" x14ac:dyDescent="0.25">
      <c r="A386">
        <v>10226</v>
      </c>
      <c r="B386" t="s">
        <v>1988</v>
      </c>
      <c r="C386" t="s">
        <v>1989</v>
      </c>
      <c r="D386" s="23">
        <v>55480099000168</v>
      </c>
      <c r="E386" t="s">
        <v>1990</v>
      </c>
      <c r="F386" t="s">
        <v>1390</v>
      </c>
      <c r="G386">
        <v>15426</v>
      </c>
      <c r="H386" s="23">
        <v>399053275118</v>
      </c>
    </row>
    <row r="387" spans="1:8" x14ac:dyDescent="0.25">
      <c r="A387">
        <v>7633</v>
      </c>
      <c r="B387" t="s">
        <v>1991</v>
      </c>
      <c r="C387" t="s">
        <v>1991</v>
      </c>
      <c r="D387" s="23">
        <v>5147748000135</v>
      </c>
      <c r="E387" t="s">
        <v>1992</v>
      </c>
      <c r="F387" t="s">
        <v>1587</v>
      </c>
      <c r="G387">
        <v>11907</v>
      </c>
      <c r="H387" s="23">
        <v>241020468</v>
      </c>
    </row>
    <row r="388" spans="1:8" x14ac:dyDescent="0.25">
      <c r="A388">
        <v>13284</v>
      </c>
      <c r="B388" t="s">
        <v>1993</v>
      </c>
      <c r="D388" s="23">
        <v>24082916000104</v>
      </c>
      <c r="E388" t="s">
        <v>1409</v>
      </c>
      <c r="F388" t="s">
        <v>1386</v>
      </c>
      <c r="G388">
        <v>20529</v>
      </c>
      <c r="H388" s="23">
        <v>163147620</v>
      </c>
    </row>
    <row r="389" spans="1:8" x14ac:dyDescent="0.25">
      <c r="A389">
        <v>3207</v>
      </c>
      <c r="B389" t="s">
        <v>1994</v>
      </c>
      <c r="C389" t="s">
        <v>1995</v>
      </c>
      <c r="D389" s="23">
        <v>6284974001011</v>
      </c>
      <c r="E389" t="s">
        <v>1385</v>
      </c>
      <c r="F389" t="s">
        <v>1386</v>
      </c>
      <c r="G389">
        <v>4483</v>
      </c>
      <c r="H389" s="23" t="s">
        <v>1996</v>
      </c>
    </row>
    <row r="390" spans="1:8" x14ac:dyDescent="0.25">
      <c r="A390">
        <v>3206</v>
      </c>
      <c r="B390" t="s">
        <v>1997</v>
      </c>
      <c r="C390" t="s">
        <v>1995</v>
      </c>
      <c r="D390" s="23">
        <v>6284974000120</v>
      </c>
      <c r="E390" t="s">
        <v>1430</v>
      </c>
      <c r="F390" t="s">
        <v>1415</v>
      </c>
      <c r="G390">
        <v>4482</v>
      </c>
      <c r="H390" s="23" t="s">
        <v>1998</v>
      </c>
    </row>
    <row r="391" spans="1:8" x14ac:dyDescent="0.25">
      <c r="A391">
        <v>12986</v>
      </c>
      <c r="B391" t="s">
        <v>1999</v>
      </c>
      <c r="C391" t="s">
        <v>2000</v>
      </c>
      <c r="D391" s="23">
        <v>21093946000110</v>
      </c>
      <c r="E391" t="s">
        <v>1385</v>
      </c>
      <c r="F391" t="s">
        <v>1386</v>
      </c>
      <c r="G391">
        <v>20035</v>
      </c>
      <c r="H391" s="23">
        <v>162406916</v>
      </c>
    </row>
    <row r="392" spans="1:8" x14ac:dyDescent="0.25">
      <c r="A392">
        <v>14744</v>
      </c>
      <c r="B392" t="s">
        <v>2001</v>
      </c>
      <c r="D392" s="23">
        <v>52233041000121</v>
      </c>
      <c r="E392" t="s">
        <v>2002</v>
      </c>
      <c r="F392" t="s">
        <v>1390</v>
      </c>
      <c r="G392">
        <v>23195</v>
      </c>
      <c r="H392" s="23">
        <v>637679164115</v>
      </c>
    </row>
    <row r="393" spans="1:8" x14ac:dyDescent="0.25">
      <c r="A393">
        <v>6439</v>
      </c>
      <c r="B393" t="s">
        <v>2003</v>
      </c>
      <c r="C393" t="s">
        <v>2004</v>
      </c>
      <c r="D393" s="23">
        <v>5232105000190</v>
      </c>
      <c r="E393" t="s">
        <v>2005</v>
      </c>
      <c r="F393" t="s">
        <v>1386</v>
      </c>
      <c r="G393">
        <v>9980</v>
      </c>
      <c r="H393" s="23">
        <v>161375383</v>
      </c>
    </row>
    <row r="394" spans="1:8" x14ac:dyDescent="0.25">
      <c r="A394">
        <v>10864</v>
      </c>
      <c r="B394" t="s">
        <v>2006</v>
      </c>
      <c r="C394" t="s">
        <v>2006</v>
      </c>
      <c r="D394" s="23">
        <v>9294138000115</v>
      </c>
      <c r="E394" t="s">
        <v>1424</v>
      </c>
      <c r="F394" t="s">
        <v>1390</v>
      </c>
      <c r="G394">
        <v>16456</v>
      </c>
      <c r="H394" s="23" t="s">
        <v>1438</v>
      </c>
    </row>
    <row r="395" spans="1:8" x14ac:dyDescent="0.25">
      <c r="A395">
        <v>8738</v>
      </c>
      <c r="B395" t="s">
        <v>2007</v>
      </c>
      <c r="C395" t="s">
        <v>2008</v>
      </c>
      <c r="D395" s="23">
        <v>17214019000133</v>
      </c>
      <c r="E395" t="s">
        <v>2009</v>
      </c>
      <c r="F395" t="s">
        <v>1386</v>
      </c>
      <c r="G395">
        <v>13239</v>
      </c>
      <c r="H395" s="23">
        <v>162810539</v>
      </c>
    </row>
    <row r="396" spans="1:8" x14ac:dyDescent="0.25">
      <c r="A396">
        <v>13444</v>
      </c>
      <c r="B396" t="s">
        <v>2010</v>
      </c>
      <c r="C396" t="s">
        <v>2011</v>
      </c>
      <c r="D396" s="23">
        <v>69952299000180</v>
      </c>
      <c r="E396" t="s">
        <v>1430</v>
      </c>
      <c r="F396" t="s">
        <v>1415</v>
      </c>
      <c r="G396">
        <v>21026</v>
      </c>
      <c r="H396" s="23" t="s">
        <v>1438</v>
      </c>
    </row>
    <row r="397" spans="1:8" x14ac:dyDescent="0.25">
      <c r="A397">
        <v>6455</v>
      </c>
      <c r="B397" t="s">
        <v>2012</v>
      </c>
      <c r="C397" t="s">
        <v>2013</v>
      </c>
      <c r="D397" s="23">
        <v>5321226000108</v>
      </c>
      <c r="E397" t="s">
        <v>2014</v>
      </c>
      <c r="F397" t="s">
        <v>1390</v>
      </c>
      <c r="G397">
        <v>9996</v>
      </c>
      <c r="H397" s="23" t="s">
        <v>2015</v>
      </c>
    </row>
    <row r="398" spans="1:8" x14ac:dyDescent="0.25">
      <c r="A398">
        <v>546</v>
      </c>
      <c r="B398" t="s">
        <v>2016</v>
      </c>
      <c r="C398" t="s">
        <v>2016</v>
      </c>
      <c r="D398" s="23">
        <v>4489593000152</v>
      </c>
      <c r="E398" t="s">
        <v>1583</v>
      </c>
      <c r="F398" t="s">
        <v>1386</v>
      </c>
      <c r="G398">
        <v>1822</v>
      </c>
      <c r="H398" s="23" t="s">
        <v>2017</v>
      </c>
    </row>
    <row r="399" spans="1:8" x14ac:dyDescent="0.25">
      <c r="A399">
        <v>6199</v>
      </c>
      <c r="B399" t="s">
        <v>2018</v>
      </c>
      <c r="C399" t="s">
        <v>2019</v>
      </c>
      <c r="D399" s="23">
        <v>12502686000106</v>
      </c>
      <c r="E399" t="s">
        <v>1422</v>
      </c>
      <c r="F399" t="s">
        <v>1386</v>
      </c>
      <c r="G399">
        <v>9737</v>
      </c>
      <c r="H399" s="23">
        <v>161742556</v>
      </c>
    </row>
    <row r="400" spans="1:8" x14ac:dyDescent="0.25">
      <c r="A400">
        <v>10083</v>
      </c>
      <c r="B400" t="s">
        <v>2020</v>
      </c>
      <c r="C400" t="s">
        <v>2021</v>
      </c>
      <c r="D400" s="23">
        <v>29201201000139</v>
      </c>
      <c r="E400" t="s">
        <v>1541</v>
      </c>
      <c r="F400" t="s">
        <v>1386</v>
      </c>
      <c r="G400">
        <v>14947</v>
      </c>
      <c r="H400" s="23">
        <v>163065330</v>
      </c>
    </row>
    <row r="401" spans="1:8" x14ac:dyDescent="0.25">
      <c r="A401">
        <v>14446</v>
      </c>
      <c r="B401" t="s">
        <v>2022</v>
      </c>
      <c r="C401" t="s">
        <v>914</v>
      </c>
      <c r="D401" s="23">
        <v>52025471000158</v>
      </c>
      <c r="E401" t="s">
        <v>1507</v>
      </c>
      <c r="F401" t="s">
        <v>1415</v>
      </c>
      <c r="G401">
        <v>22751</v>
      </c>
      <c r="H401" s="23">
        <v>112693750</v>
      </c>
    </row>
    <row r="402" spans="1:8" x14ac:dyDescent="0.25">
      <c r="A402">
        <v>473</v>
      </c>
      <c r="B402" t="s">
        <v>2023</v>
      </c>
      <c r="C402" t="s">
        <v>2023</v>
      </c>
      <c r="D402" s="23">
        <v>6198068000103</v>
      </c>
      <c r="E402" t="s">
        <v>1422</v>
      </c>
      <c r="F402" t="s">
        <v>1386</v>
      </c>
      <c r="G402">
        <v>1749</v>
      </c>
      <c r="H402" s="23">
        <v>161420745</v>
      </c>
    </row>
    <row r="403" spans="1:8" x14ac:dyDescent="0.25">
      <c r="A403">
        <v>14544</v>
      </c>
      <c r="B403" t="s">
        <v>2024</v>
      </c>
      <c r="C403" t="s">
        <v>2025</v>
      </c>
      <c r="D403" s="23">
        <v>5554224000169</v>
      </c>
      <c r="E403" t="s">
        <v>1618</v>
      </c>
      <c r="F403" t="s">
        <v>1619</v>
      </c>
      <c r="G403">
        <v>22899</v>
      </c>
      <c r="H403" s="23">
        <v>963940732</v>
      </c>
    </row>
    <row r="404" spans="1:8" x14ac:dyDescent="0.25">
      <c r="A404">
        <v>15028</v>
      </c>
      <c r="B404" t="s">
        <v>2026</v>
      </c>
      <c r="C404" t="s">
        <v>2027</v>
      </c>
      <c r="D404" s="23">
        <v>24122426000186</v>
      </c>
      <c r="E404" t="s">
        <v>1385</v>
      </c>
      <c r="F404" t="s">
        <v>1386</v>
      </c>
      <c r="G404">
        <v>23751</v>
      </c>
      <c r="H404" s="23">
        <v>160901510</v>
      </c>
    </row>
    <row r="405" spans="1:8" x14ac:dyDescent="0.25">
      <c r="A405">
        <v>10948</v>
      </c>
      <c r="B405" t="s">
        <v>2028</v>
      </c>
      <c r="C405" t="s">
        <v>2028</v>
      </c>
      <c r="D405" s="23">
        <v>147620000158</v>
      </c>
      <c r="E405" t="s">
        <v>2029</v>
      </c>
      <c r="F405" t="s">
        <v>1880</v>
      </c>
      <c r="G405">
        <v>16690</v>
      </c>
      <c r="H405" s="23">
        <v>74524976</v>
      </c>
    </row>
    <row r="406" spans="1:8" x14ac:dyDescent="0.25">
      <c r="A406">
        <v>6282</v>
      </c>
      <c r="B406" t="s">
        <v>2030</v>
      </c>
      <c r="C406" t="s">
        <v>2030</v>
      </c>
      <c r="D406" s="23">
        <v>19181616000134</v>
      </c>
      <c r="E406" t="s">
        <v>1583</v>
      </c>
      <c r="F406" t="s">
        <v>1386</v>
      </c>
      <c r="G406">
        <v>9824</v>
      </c>
      <c r="H406" s="23" t="s">
        <v>1438</v>
      </c>
    </row>
    <row r="407" spans="1:8" x14ac:dyDescent="0.25">
      <c r="A407">
        <v>13207</v>
      </c>
      <c r="B407" t="s">
        <v>2031</v>
      </c>
      <c r="C407" t="s">
        <v>2032</v>
      </c>
      <c r="D407" s="23">
        <v>2923649000100</v>
      </c>
      <c r="E407" t="s">
        <v>1723</v>
      </c>
      <c r="F407" t="s">
        <v>1386</v>
      </c>
      <c r="G407">
        <v>20398</v>
      </c>
      <c r="H407" s="23">
        <v>162358687</v>
      </c>
    </row>
    <row r="408" spans="1:8" x14ac:dyDescent="0.25">
      <c r="A408">
        <v>11603</v>
      </c>
      <c r="B408" t="s">
        <v>2033</v>
      </c>
      <c r="C408" t="s">
        <v>2034</v>
      </c>
      <c r="D408" s="23">
        <v>23873360000101</v>
      </c>
      <c r="E408" t="s">
        <v>1422</v>
      </c>
      <c r="F408" t="s">
        <v>1386</v>
      </c>
      <c r="G408">
        <v>17547</v>
      </c>
      <c r="H408" s="23">
        <v>162699921</v>
      </c>
    </row>
    <row r="409" spans="1:8" x14ac:dyDescent="0.25">
      <c r="A409">
        <v>5383</v>
      </c>
      <c r="B409" t="s">
        <v>2035</v>
      </c>
      <c r="C409" t="s">
        <v>2036</v>
      </c>
      <c r="D409" s="23">
        <v>12674768000472</v>
      </c>
      <c r="E409" t="s">
        <v>1541</v>
      </c>
      <c r="F409" t="s">
        <v>1386</v>
      </c>
      <c r="G409">
        <v>8453</v>
      </c>
      <c r="H409" s="23">
        <v>161098290</v>
      </c>
    </row>
    <row r="410" spans="1:8" x14ac:dyDescent="0.25">
      <c r="A410">
        <v>14866</v>
      </c>
      <c r="B410" t="s">
        <v>2037</v>
      </c>
      <c r="C410" t="s">
        <v>2038</v>
      </c>
      <c r="D410" s="23">
        <v>31988677000103</v>
      </c>
      <c r="E410" t="s">
        <v>1973</v>
      </c>
      <c r="F410" t="s">
        <v>1390</v>
      </c>
      <c r="G410">
        <v>23306</v>
      </c>
      <c r="H410" s="23">
        <v>441137050110</v>
      </c>
    </row>
    <row r="411" spans="1:8" x14ac:dyDescent="0.25">
      <c r="A411">
        <v>13783</v>
      </c>
      <c r="B411" t="s">
        <v>2039</v>
      </c>
      <c r="D411" s="23">
        <v>61211470000199</v>
      </c>
      <c r="E411" t="s">
        <v>1505</v>
      </c>
      <c r="F411" t="s">
        <v>1390</v>
      </c>
      <c r="G411">
        <v>21484</v>
      </c>
      <c r="H411" s="23">
        <v>582459293110</v>
      </c>
    </row>
    <row r="412" spans="1:8" x14ac:dyDescent="0.25">
      <c r="A412">
        <v>4487</v>
      </c>
      <c r="B412" t="s">
        <v>2040</v>
      </c>
      <c r="C412" t="s">
        <v>2041</v>
      </c>
      <c r="D412" s="23">
        <v>1165715000167</v>
      </c>
      <c r="E412" t="s">
        <v>1572</v>
      </c>
      <c r="F412" t="s">
        <v>1386</v>
      </c>
      <c r="G412">
        <v>7078</v>
      </c>
      <c r="H412" s="23">
        <v>161130089</v>
      </c>
    </row>
    <row r="413" spans="1:8" x14ac:dyDescent="0.25">
      <c r="A413">
        <v>11983</v>
      </c>
      <c r="B413" t="s">
        <v>2042</v>
      </c>
      <c r="C413" t="s">
        <v>2043</v>
      </c>
      <c r="D413" s="23">
        <v>3730562000189</v>
      </c>
      <c r="E413" t="s">
        <v>1385</v>
      </c>
      <c r="F413" t="s">
        <v>1386</v>
      </c>
      <c r="G413">
        <v>18412</v>
      </c>
      <c r="H413" s="23" t="s">
        <v>1438</v>
      </c>
    </row>
    <row r="414" spans="1:8" x14ac:dyDescent="0.25">
      <c r="A414">
        <v>6146</v>
      </c>
      <c r="B414" t="s">
        <v>2044</v>
      </c>
      <c r="C414" t="s">
        <v>2045</v>
      </c>
      <c r="D414" s="23">
        <v>11459713000134</v>
      </c>
      <c r="E414" t="s">
        <v>1424</v>
      </c>
      <c r="F414" t="s">
        <v>1390</v>
      </c>
      <c r="G414">
        <v>9615</v>
      </c>
      <c r="H414" s="23" t="s">
        <v>1438</v>
      </c>
    </row>
    <row r="415" spans="1:8" x14ac:dyDescent="0.25">
      <c r="A415">
        <v>9225</v>
      </c>
      <c r="B415" t="s">
        <v>2046</v>
      </c>
      <c r="C415" t="s">
        <v>2046</v>
      </c>
      <c r="D415" s="23">
        <v>26421828000107</v>
      </c>
      <c r="E415" t="s">
        <v>2047</v>
      </c>
      <c r="F415" t="s">
        <v>1386</v>
      </c>
      <c r="G415">
        <v>13722</v>
      </c>
      <c r="H415" s="23">
        <v>162850824</v>
      </c>
    </row>
    <row r="416" spans="1:8" x14ac:dyDescent="0.25">
      <c r="A416">
        <v>292</v>
      </c>
      <c r="B416" t="s">
        <v>21160</v>
      </c>
      <c r="C416" t="s">
        <v>21160</v>
      </c>
      <c r="D416" s="23"/>
      <c r="E416" t="s">
        <v>1792</v>
      </c>
      <c r="F416" t="s">
        <v>1386</v>
      </c>
      <c r="G416">
        <v>1568</v>
      </c>
      <c r="H416" s="23"/>
    </row>
    <row r="417" spans="1:8" x14ac:dyDescent="0.25">
      <c r="A417">
        <v>3958</v>
      </c>
      <c r="B417" t="s">
        <v>2048</v>
      </c>
      <c r="C417" t="s">
        <v>2049</v>
      </c>
      <c r="D417" s="23">
        <v>9272064000116</v>
      </c>
      <c r="E417" t="s">
        <v>2050</v>
      </c>
      <c r="F417" t="s">
        <v>1386</v>
      </c>
      <c r="G417">
        <v>5234</v>
      </c>
      <c r="H417" s="23">
        <v>161552056</v>
      </c>
    </row>
    <row r="418" spans="1:8" x14ac:dyDescent="0.25">
      <c r="A418">
        <v>10036</v>
      </c>
      <c r="B418" t="s">
        <v>21161</v>
      </c>
      <c r="C418" t="s">
        <v>21161</v>
      </c>
      <c r="D418" s="23"/>
      <c r="E418" t="s">
        <v>3353</v>
      </c>
      <c r="F418" t="s">
        <v>1386</v>
      </c>
      <c r="G418">
        <v>14845</v>
      </c>
      <c r="H418" s="23"/>
    </row>
    <row r="419" spans="1:8" x14ac:dyDescent="0.25">
      <c r="A419">
        <v>8282</v>
      </c>
      <c r="B419" t="s">
        <v>2051</v>
      </c>
      <c r="C419" t="s">
        <v>2051</v>
      </c>
      <c r="D419" s="23">
        <v>23835219000106</v>
      </c>
      <c r="E419" t="s">
        <v>1394</v>
      </c>
      <c r="F419" t="s">
        <v>1386</v>
      </c>
      <c r="G419">
        <v>12550</v>
      </c>
      <c r="H419" s="23">
        <v>162640374</v>
      </c>
    </row>
    <row r="420" spans="1:8" x14ac:dyDescent="0.25">
      <c r="A420">
        <v>788</v>
      </c>
      <c r="B420" t="s">
        <v>21162</v>
      </c>
      <c r="C420" t="s">
        <v>21162</v>
      </c>
      <c r="D420" s="23"/>
      <c r="E420" t="s">
        <v>1385</v>
      </c>
      <c r="F420" t="s">
        <v>1386</v>
      </c>
      <c r="G420">
        <v>2064</v>
      </c>
      <c r="H420" s="23"/>
    </row>
    <row r="421" spans="1:8" x14ac:dyDescent="0.25">
      <c r="A421">
        <v>12978</v>
      </c>
      <c r="B421" t="s">
        <v>2052</v>
      </c>
      <c r="C421" t="s">
        <v>2052</v>
      </c>
      <c r="D421" s="23">
        <v>36028832000163</v>
      </c>
      <c r="E421" t="s">
        <v>1385</v>
      </c>
      <c r="F421" t="s">
        <v>1386</v>
      </c>
      <c r="G421">
        <v>20022</v>
      </c>
      <c r="H421" s="23">
        <v>163578729</v>
      </c>
    </row>
    <row r="422" spans="1:8" x14ac:dyDescent="0.25">
      <c r="A422">
        <v>13464</v>
      </c>
      <c r="B422" t="s">
        <v>2053</v>
      </c>
      <c r="C422" t="s">
        <v>2054</v>
      </c>
      <c r="D422" s="23">
        <v>20498149000150</v>
      </c>
      <c r="E422" t="s">
        <v>1385</v>
      </c>
      <c r="F422" t="s">
        <v>1386</v>
      </c>
      <c r="G422">
        <v>21052</v>
      </c>
      <c r="H422" s="23">
        <v>162362005</v>
      </c>
    </row>
    <row r="423" spans="1:8" x14ac:dyDescent="0.25">
      <c r="A423">
        <v>15354</v>
      </c>
      <c r="B423" t="s">
        <v>2055</v>
      </c>
      <c r="C423" t="s">
        <v>2056</v>
      </c>
      <c r="D423" s="23">
        <v>54824435000180</v>
      </c>
      <c r="E423" t="s">
        <v>1385</v>
      </c>
      <c r="F423" t="s">
        <v>1386</v>
      </c>
      <c r="G423">
        <v>24512</v>
      </c>
      <c r="H423" s="23">
        <v>164938818</v>
      </c>
    </row>
    <row r="424" spans="1:8" x14ac:dyDescent="0.25">
      <c r="A424">
        <v>15585</v>
      </c>
      <c r="B424" t="s">
        <v>2057</v>
      </c>
      <c r="C424" t="s">
        <v>2058</v>
      </c>
      <c r="D424" s="23">
        <v>7500596000642</v>
      </c>
      <c r="E424" t="s">
        <v>2059</v>
      </c>
      <c r="F424" t="s">
        <v>1610</v>
      </c>
      <c r="G424">
        <v>24841</v>
      </c>
      <c r="H424" s="23">
        <v>261800671</v>
      </c>
    </row>
    <row r="425" spans="1:8" x14ac:dyDescent="0.25">
      <c r="A425">
        <v>12563</v>
      </c>
      <c r="B425" t="s">
        <v>21163</v>
      </c>
      <c r="C425" t="s">
        <v>21164</v>
      </c>
      <c r="D425" s="23"/>
      <c r="E425" t="s">
        <v>1422</v>
      </c>
      <c r="F425" t="s">
        <v>1386</v>
      </c>
      <c r="G425">
        <v>6697</v>
      </c>
      <c r="H425" s="23"/>
    </row>
    <row r="426" spans="1:8" x14ac:dyDescent="0.25">
      <c r="A426">
        <v>15358</v>
      </c>
      <c r="B426" t="s">
        <v>2060</v>
      </c>
      <c r="C426" t="s">
        <v>2061</v>
      </c>
      <c r="D426" s="23">
        <v>57121300000146</v>
      </c>
      <c r="E426" t="s">
        <v>1541</v>
      </c>
      <c r="F426" t="s">
        <v>1386</v>
      </c>
      <c r="G426">
        <v>24517</v>
      </c>
      <c r="H426" s="23" t="s">
        <v>1438</v>
      </c>
    </row>
    <row r="427" spans="1:8" x14ac:dyDescent="0.25">
      <c r="A427">
        <v>14218</v>
      </c>
      <c r="B427" t="s">
        <v>2062</v>
      </c>
      <c r="C427" t="s">
        <v>2063</v>
      </c>
      <c r="D427" s="23">
        <v>29029001000140</v>
      </c>
      <c r="E427" t="s">
        <v>1541</v>
      </c>
      <c r="F427" t="s">
        <v>1386</v>
      </c>
      <c r="G427">
        <v>22305</v>
      </c>
      <c r="H427" s="23" t="s">
        <v>1438</v>
      </c>
    </row>
    <row r="428" spans="1:8" x14ac:dyDescent="0.25">
      <c r="A428">
        <v>12079</v>
      </c>
      <c r="B428" t="s">
        <v>2064</v>
      </c>
      <c r="C428" t="s">
        <v>2064</v>
      </c>
      <c r="D428" s="23">
        <v>18272818000129</v>
      </c>
      <c r="E428" t="s">
        <v>1723</v>
      </c>
      <c r="F428" t="s">
        <v>1386</v>
      </c>
      <c r="G428">
        <v>18630</v>
      </c>
      <c r="H428" s="23">
        <v>162155239</v>
      </c>
    </row>
    <row r="429" spans="1:8" x14ac:dyDescent="0.25">
      <c r="A429">
        <v>7243</v>
      </c>
      <c r="B429" t="s">
        <v>21165</v>
      </c>
      <c r="C429" t="s">
        <v>21166</v>
      </c>
      <c r="D429" s="23"/>
      <c r="E429" t="s">
        <v>1422</v>
      </c>
      <c r="F429" t="s">
        <v>1386</v>
      </c>
      <c r="G429">
        <v>11055</v>
      </c>
      <c r="H429" s="23"/>
    </row>
    <row r="430" spans="1:8" x14ac:dyDescent="0.25">
      <c r="A430">
        <v>301</v>
      </c>
      <c r="B430" t="s">
        <v>21167</v>
      </c>
      <c r="C430" t="s">
        <v>21167</v>
      </c>
      <c r="D430" s="23"/>
      <c r="E430" t="s">
        <v>1792</v>
      </c>
      <c r="F430" t="s">
        <v>1386</v>
      </c>
      <c r="G430">
        <v>1577</v>
      </c>
      <c r="H430" s="23"/>
    </row>
    <row r="431" spans="1:8" x14ac:dyDescent="0.25">
      <c r="A431">
        <v>14198</v>
      </c>
      <c r="B431" t="s">
        <v>21168</v>
      </c>
      <c r="C431" t="s">
        <v>21169</v>
      </c>
      <c r="D431" s="23"/>
      <c r="E431" t="s">
        <v>1422</v>
      </c>
      <c r="F431" t="s">
        <v>1386</v>
      </c>
      <c r="G431">
        <v>16597</v>
      </c>
      <c r="H431" s="23"/>
    </row>
    <row r="432" spans="1:8" x14ac:dyDescent="0.25">
      <c r="A432">
        <v>12188</v>
      </c>
      <c r="B432" t="s">
        <v>2065</v>
      </c>
      <c r="C432" t="s">
        <v>2066</v>
      </c>
      <c r="D432" s="23">
        <v>12593149000100</v>
      </c>
      <c r="E432" t="s">
        <v>2067</v>
      </c>
      <c r="F432" t="s">
        <v>1390</v>
      </c>
      <c r="G432">
        <v>18778</v>
      </c>
      <c r="H432" s="23" t="s">
        <v>1438</v>
      </c>
    </row>
    <row r="433" spans="1:8" x14ac:dyDescent="0.25">
      <c r="A433">
        <v>11915</v>
      </c>
      <c r="B433" t="s">
        <v>2068</v>
      </c>
      <c r="C433" t="s">
        <v>2068</v>
      </c>
      <c r="D433" s="23">
        <v>31363630000154</v>
      </c>
      <c r="E433" t="s">
        <v>1385</v>
      </c>
      <c r="F433" t="s">
        <v>1386</v>
      </c>
      <c r="G433">
        <v>18307</v>
      </c>
      <c r="H433" s="23">
        <v>163229732</v>
      </c>
    </row>
    <row r="434" spans="1:8" x14ac:dyDescent="0.25">
      <c r="A434">
        <v>472</v>
      </c>
      <c r="B434" t="s">
        <v>21170</v>
      </c>
      <c r="C434" t="s">
        <v>21170</v>
      </c>
      <c r="D434" s="23"/>
      <c r="E434" t="s">
        <v>2050</v>
      </c>
      <c r="F434" t="s">
        <v>1386</v>
      </c>
      <c r="G434">
        <v>1748</v>
      </c>
      <c r="H434" s="23"/>
    </row>
    <row r="435" spans="1:8" x14ac:dyDescent="0.25">
      <c r="A435">
        <v>12959</v>
      </c>
      <c r="B435" t="s">
        <v>2069</v>
      </c>
      <c r="C435" t="s">
        <v>2070</v>
      </c>
      <c r="D435" s="23">
        <v>19633695000177</v>
      </c>
      <c r="E435" t="s">
        <v>1417</v>
      </c>
      <c r="F435" t="s">
        <v>1418</v>
      </c>
      <c r="G435">
        <v>19991</v>
      </c>
      <c r="H435" s="23" t="s">
        <v>1438</v>
      </c>
    </row>
    <row r="436" spans="1:8" x14ac:dyDescent="0.25">
      <c r="A436">
        <v>8632</v>
      </c>
      <c r="B436" t="s">
        <v>2071</v>
      </c>
      <c r="C436" t="s">
        <v>2071</v>
      </c>
      <c r="D436" s="23">
        <v>1280153000100</v>
      </c>
      <c r="E436" t="s">
        <v>2072</v>
      </c>
      <c r="F436" t="s">
        <v>1386</v>
      </c>
      <c r="G436">
        <v>13142</v>
      </c>
      <c r="H436" s="23">
        <v>161144616</v>
      </c>
    </row>
    <row r="437" spans="1:8" x14ac:dyDescent="0.25">
      <c r="A437">
        <v>12577</v>
      </c>
      <c r="B437" t="s">
        <v>2073</v>
      </c>
      <c r="C437" t="s">
        <v>2074</v>
      </c>
      <c r="D437" s="23">
        <v>6306060000113</v>
      </c>
      <c r="E437" t="s">
        <v>1424</v>
      </c>
      <c r="F437" t="s">
        <v>1390</v>
      </c>
      <c r="G437">
        <v>19576</v>
      </c>
      <c r="H437" s="23">
        <v>148357911110</v>
      </c>
    </row>
    <row r="438" spans="1:8" x14ac:dyDescent="0.25">
      <c r="A438">
        <v>6372</v>
      </c>
      <c r="B438" t="s">
        <v>2075</v>
      </c>
      <c r="C438" t="s">
        <v>2076</v>
      </c>
      <c r="D438" s="23">
        <v>9515960000169</v>
      </c>
      <c r="E438" t="s">
        <v>1430</v>
      </c>
      <c r="F438" t="s">
        <v>1415</v>
      </c>
      <c r="G438">
        <v>9914</v>
      </c>
      <c r="H438" s="23" t="s">
        <v>1438</v>
      </c>
    </row>
    <row r="439" spans="1:8" x14ac:dyDescent="0.25">
      <c r="A439">
        <v>7324</v>
      </c>
      <c r="B439" t="s">
        <v>21171</v>
      </c>
      <c r="C439" t="s">
        <v>21171</v>
      </c>
      <c r="D439" s="23"/>
      <c r="E439" t="s">
        <v>1533</v>
      </c>
      <c r="F439" t="s">
        <v>1386</v>
      </c>
      <c r="G439">
        <v>11252</v>
      </c>
      <c r="H439" s="23"/>
    </row>
    <row r="440" spans="1:8" x14ac:dyDescent="0.25">
      <c r="A440">
        <v>13336</v>
      </c>
      <c r="B440" t="s">
        <v>2077</v>
      </c>
      <c r="C440" t="s">
        <v>2077</v>
      </c>
      <c r="D440" s="23">
        <v>46328020000197</v>
      </c>
      <c r="E440" t="s">
        <v>1720</v>
      </c>
      <c r="F440" t="s">
        <v>1386</v>
      </c>
      <c r="G440">
        <v>20800</v>
      </c>
      <c r="H440" s="23" t="s">
        <v>2078</v>
      </c>
    </row>
    <row r="441" spans="1:8" x14ac:dyDescent="0.25">
      <c r="A441">
        <v>7371</v>
      </c>
      <c r="B441" t="s">
        <v>2079</v>
      </c>
      <c r="C441" t="s">
        <v>2079</v>
      </c>
      <c r="D441" s="23">
        <v>19103832000161</v>
      </c>
      <c r="E441" t="s">
        <v>2047</v>
      </c>
      <c r="F441" t="s">
        <v>1386</v>
      </c>
      <c r="G441">
        <v>11293</v>
      </c>
      <c r="H441" s="23">
        <v>162227213</v>
      </c>
    </row>
    <row r="442" spans="1:8" x14ac:dyDescent="0.25">
      <c r="A442">
        <v>13492</v>
      </c>
      <c r="B442" t="s">
        <v>2080</v>
      </c>
      <c r="C442" t="s">
        <v>2080</v>
      </c>
      <c r="D442" s="23">
        <v>27406158000112</v>
      </c>
      <c r="E442" t="s">
        <v>1397</v>
      </c>
      <c r="F442" t="s">
        <v>1398</v>
      </c>
      <c r="G442">
        <v>21085</v>
      </c>
      <c r="H442" s="23">
        <v>204683998</v>
      </c>
    </row>
    <row r="443" spans="1:8" x14ac:dyDescent="0.25">
      <c r="A443">
        <v>13181</v>
      </c>
      <c r="B443" t="s">
        <v>2081</v>
      </c>
      <c r="C443" t="s">
        <v>2082</v>
      </c>
      <c r="D443" s="23">
        <v>20506139000119</v>
      </c>
      <c r="E443" t="s">
        <v>2083</v>
      </c>
      <c r="F443" t="s">
        <v>1390</v>
      </c>
      <c r="G443">
        <v>20366</v>
      </c>
      <c r="H443" s="23">
        <v>210081645116</v>
      </c>
    </row>
    <row r="444" spans="1:8" x14ac:dyDescent="0.25">
      <c r="A444">
        <v>15216</v>
      </c>
      <c r="B444" t="s">
        <v>2084</v>
      </c>
      <c r="C444" t="s">
        <v>2085</v>
      </c>
      <c r="D444" s="23">
        <v>43287482000115</v>
      </c>
      <c r="E444" t="s">
        <v>1385</v>
      </c>
      <c r="F444" t="s">
        <v>1386</v>
      </c>
      <c r="G444">
        <v>24319</v>
      </c>
      <c r="H444" s="23" t="s">
        <v>1438</v>
      </c>
    </row>
    <row r="445" spans="1:8" x14ac:dyDescent="0.25">
      <c r="A445">
        <v>12398</v>
      </c>
      <c r="B445" t="s">
        <v>2086</v>
      </c>
      <c r="C445" t="s">
        <v>2086</v>
      </c>
      <c r="D445" s="23">
        <v>41777486000156</v>
      </c>
      <c r="E445" t="s">
        <v>2087</v>
      </c>
      <c r="F445" t="s">
        <v>1415</v>
      </c>
      <c r="G445">
        <v>19009</v>
      </c>
      <c r="H445" s="23">
        <v>96087617</v>
      </c>
    </row>
    <row r="446" spans="1:8" x14ac:dyDescent="0.25">
      <c r="A446">
        <v>10148</v>
      </c>
      <c r="B446" t="s">
        <v>2088</v>
      </c>
      <c r="C446" t="s">
        <v>2089</v>
      </c>
      <c r="D446" s="23">
        <v>18267020000199</v>
      </c>
      <c r="E446" t="s">
        <v>1430</v>
      </c>
      <c r="F446" t="s">
        <v>1415</v>
      </c>
      <c r="G446">
        <v>15189</v>
      </c>
      <c r="H446" s="23">
        <v>53295315</v>
      </c>
    </row>
    <row r="447" spans="1:8" x14ac:dyDescent="0.25">
      <c r="A447">
        <v>13709</v>
      </c>
      <c r="B447" t="s">
        <v>2090</v>
      </c>
      <c r="C447" t="s">
        <v>2091</v>
      </c>
      <c r="D447" s="23">
        <v>5545381000108</v>
      </c>
      <c r="E447" t="s">
        <v>2092</v>
      </c>
      <c r="F447" t="s">
        <v>1619</v>
      </c>
      <c r="G447">
        <v>21357</v>
      </c>
      <c r="H447" s="23">
        <v>1240218220</v>
      </c>
    </row>
    <row r="448" spans="1:8" x14ac:dyDescent="0.25">
      <c r="A448">
        <v>6459</v>
      </c>
      <c r="B448" t="s">
        <v>2093</v>
      </c>
      <c r="C448" t="s">
        <v>2094</v>
      </c>
      <c r="D448" s="23">
        <v>11108619000130</v>
      </c>
      <c r="E448" t="s">
        <v>1921</v>
      </c>
      <c r="F448" t="s">
        <v>1386</v>
      </c>
      <c r="G448">
        <v>10000</v>
      </c>
      <c r="H448" s="23">
        <v>161706657</v>
      </c>
    </row>
    <row r="449" spans="1:8" x14ac:dyDescent="0.25">
      <c r="A449">
        <v>78</v>
      </c>
      <c r="B449" t="s">
        <v>2095</v>
      </c>
      <c r="D449" s="23"/>
      <c r="E449" t="s">
        <v>1422</v>
      </c>
      <c r="F449" t="s">
        <v>1386</v>
      </c>
      <c r="G449">
        <v>1354</v>
      </c>
      <c r="H449" s="23"/>
    </row>
    <row r="450" spans="1:8" x14ac:dyDescent="0.25">
      <c r="A450">
        <v>83</v>
      </c>
      <c r="B450" t="s">
        <v>2096</v>
      </c>
      <c r="D450" s="23"/>
      <c r="E450" t="s">
        <v>1422</v>
      </c>
      <c r="F450" t="s">
        <v>1386</v>
      </c>
      <c r="G450">
        <v>1359</v>
      </c>
      <c r="H450" s="23"/>
    </row>
    <row r="451" spans="1:8" x14ac:dyDescent="0.25">
      <c r="A451">
        <v>12266</v>
      </c>
      <c r="B451" t="s">
        <v>2097</v>
      </c>
      <c r="C451" t="s">
        <v>2098</v>
      </c>
      <c r="D451" s="23">
        <v>37462723000112</v>
      </c>
      <c r="E451" t="s">
        <v>1533</v>
      </c>
      <c r="F451" t="s">
        <v>1386</v>
      </c>
      <c r="G451">
        <v>18861</v>
      </c>
      <c r="H451" s="23">
        <v>163718520</v>
      </c>
    </row>
    <row r="452" spans="1:8" x14ac:dyDescent="0.25">
      <c r="A452">
        <v>6713</v>
      </c>
      <c r="B452" t="s">
        <v>2099</v>
      </c>
      <c r="C452" t="s">
        <v>2099</v>
      </c>
      <c r="D452" s="23">
        <v>5318633000166</v>
      </c>
      <c r="E452" t="s">
        <v>1992</v>
      </c>
      <c r="F452" t="s">
        <v>1587</v>
      </c>
      <c r="G452">
        <v>10292</v>
      </c>
      <c r="H452" s="23" t="s">
        <v>1438</v>
      </c>
    </row>
    <row r="453" spans="1:8" x14ac:dyDescent="0.25">
      <c r="A453">
        <v>2238</v>
      </c>
      <c r="B453" t="s">
        <v>2100</v>
      </c>
      <c r="C453" t="s">
        <v>2101</v>
      </c>
      <c r="D453" s="23">
        <v>2654327000102</v>
      </c>
      <c r="E453" t="s">
        <v>1409</v>
      </c>
      <c r="F453" t="s">
        <v>1386</v>
      </c>
      <c r="G453">
        <v>3514</v>
      </c>
      <c r="H453" s="23" t="s">
        <v>2102</v>
      </c>
    </row>
    <row r="454" spans="1:8" x14ac:dyDescent="0.25">
      <c r="A454">
        <v>248</v>
      </c>
      <c r="B454" t="s">
        <v>21172</v>
      </c>
      <c r="C454" t="s">
        <v>21172</v>
      </c>
      <c r="D454" s="23"/>
      <c r="E454" t="s">
        <v>1533</v>
      </c>
      <c r="F454" t="s">
        <v>1386</v>
      </c>
      <c r="G454">
        <v>1524</v>
      </c>
      <c r="H454" s="23"/>
    </row>
    <row r="455" spans="1:8" x14ac:dyDescent="0.25">
      <c r="A455">
        <v>12620</v>
      </c>
      <c r="B455" t="s">
        <v>21173</v>
      </c>
      <c r="C455" t="s">
        <v>21174</v>
      </c>
      <c r="D455" s="23"/>
      <c r="E455" t="s">
        <v>1422</v>
      </c>
      <c r="F455" t="s">
        <v>1386</v>
      </c>
      <c r="G455">
        <v>12953</v>
      </c>
      <c r="H455" s="23"/>
    </row>
    <row r="456" spans="1:8" x14ac:dyDescent="0.25">
      <c r="A456">
        <v>4904</v>
      </c>
      <c r="B456" t="s">
        <v>2103</v>
      </c>
      <c r="C456" t="s">
        <v>2103</v>
      </c>
      <c r="D456" s="23">
        <v>70115415000196</v>
      </c>
      <c r="E456" t="s">
        <v>1527</v>
      </c>
      <c r="F456" t="s">
        <v>1386</v>
      </c>
      <c r="G456">
        <v>7895</v>
      </c>
      <c r="H456" s="23">
        <v>161067182</v>
      </c>
    </row>
    <row r="457" spans="1:8" x14ac:dyDescent="0.25">
      <c r="A457">
        <v>1766</v>
      </c>
      <c r="B457" t="s">
        <v>2104</v>
      </c>
      <c r="C457" t="s">
        <v>2105</v>
      </c>
      <c r="D457" s="23">
        <v>12576804000112</v>
      </c>
      <c r="E457" t="s">
        <v>1409</v>
      </c>
      <c r="F457" t="s">
        <v>1386</v>
      </c>
      <c r="G457">
        <v>3042</v>
      </c>
      <c r="H457" s="23">
        <v>161741495</v>
      </c>
    </row>
    <row r="458" spans="1:8" x14ac:dyDescent="0.25">
      <c r="A458">
        <v>8737</v>
      </c>
      <c r="B458" t="s">
        <v>2106</v>
      </c>
      <c r="C458" t="s">
        <v>2106</v>
      </c>
      <c r="D458" s="23">
        <v>23291569000159</v>
      </c>
      <c r="E458" t="s">
        <v>2107</v>
      </c>
      <c r="F458" t="s">
        <v>1457</v>
      </c>
      <c r="G458">
        <v>13238</v>
      </c>
      <c r="H458" s="23">
        <v>195652932</v>
      </c>
    </row>
    <row r="459" spans="1:8" x14ac:dyDescent="0.25">
      <c r="A459">
        <v>1294</v>
      </c>
      <c r="B459" t="s">
        <v>2108</v>
      </c>
      <c r="C459" t="s">
        <v>2109</v>
      </c>
      <c r="D459" s="23">
        <v>10443097000160</v>
      </c>
      <c r="E459" t="s">
        <v>1541</v>
      </c>
      <c r="F459" t="s">
        <v>1386</v>
      </c>
      <c r="G459">
        <v>2570</v>
      </c>
      <c r="H459" s="23" t="s">
        <v>2110</v>
      </c>
    </row>
    <row r="460" spans="1:8" x14ac:dyDescent="0.25">
      <c r="A460">
        <v>13153</v>
      </c>
      <c r="B460" t="s">
        <v>2111</v>
      </c>
      <c r="C460" t="s">
        <v>2112</v>
      </c>
      <c r="D460" s="23">
        <v>34281787000129</v>
      </c>
      <c r="E460" t="s">
        <v>1422</v>
      </c>
      <c r="F460" t="s">
        <v>1386</v>
      </c>
      <c r="G460">
        <v>20328</v>
      </c>
      <c r="H460" s="23" t="s">
        <v>1438</v>
      </c>
    </row>
    <row r="461" spans="1:8" x14ac:dyDescent="0.25">
      <c r="A461">
        <v>3038</v>
      </c>
      <c r="B461" t="s">
        <v>2113</v>
      </c>
      <c r="C461" t="s">
        <v>2114</v>
      </c>
      <c r="D461" s="23">
        <v>5595034000190</v>
      </c>
      <c r="E461" t="s">
        <v>1385</v>
      </c>
      <c r="F461" t="s">
        <v>1386</v>
      </c>
      <c r="G461">
        <v>4314</v>
      </c>
      <c r="H461" s="23">
        <v>161384595</v>
      </c>
    </row>
    <row r="462" spans="1:8" x14ac:dyDescent="0.25">
      <c r="A462">
        <v>5623</v>
      </c>
      <c r="B462" t="s">
        <v>2115</v>
      </c>
      <c r="C462" t="s">
        <v>2115</v>
      </c>
      <c r="D462" s="23">
        <v>17358775000136</v>
      </c>
      <c r="E462" t="s">
        <v>1823</v>
      </c>
      <c r="F462" t="s">
        <v>1386</v>
      </c>
      <c r="G462">
        <v>8679</v>
      </c>
      <c r="H462" s="23">
        <v>162081138</v>
      </c>
    </row>
    <row r="463" spans="1:8" x14ac:dyDescent="0.25">
      <c r="A463">
        <v>15153</v>
      </c>
      <c r="B463" t="s">
        <v>2116</v>
      </c>
      <c r="C463" t="s">
        <v>2116</v>
      </c>
      <c r="D463" s="23">
        <v>56441689000144</v>
      </c>
      <c r="E463" t="s">
        <v>1700</v>
      </c>
      <c r="F463" t="s">
        <v>1386</v>
      </c>
      <c r="G463">
        <v>24171</v>
      </c>
      <c r="H463" s="23" t="s">
        <v>2117</v>
      </c>
    </row>
    <row r="464" spans="1:8" x14ac:dyDescent="0.25">
      <c r="A464">
        <v>11727</v>
      </c>
      <c r="B464" t="s">
        <v>21175</v>
      </c>
      <c r="C464" t="s">
        <v>21176</v>
      </c>
      <c r="D464" s="23"/>
      <c r="E464" t="s">
        <v>1422</v>
      </c>
      <c r="F464" t="s">
        <v>1386</v>
      </c>
      <c r="G464">
        <v>10632</v>
      </c>
      <c r="H464" s="23"/>
    </row>
    <row r="465" spans="1:8" x14ac:dyDescent="0.25">
      <c r="A465">
        <v>10194</v>
      </c>
      <c r="B465" t="s">
        <v>2118</v>
      </c>
      <c r="C465" t="s">
        <v>2118</v>
      </c>
      <c r="D465" s="23">
        <v>12782392000177</v>
      </c>
      <c r="E465" t="s">
        <v>1385</v>
      </c>
      <c r="F465" t="s">
        <v>1386</v>
      </c>
      <c r="G465">
        <v>15383</v>
      </c>
      <c r="H465" s="23">
        <v>161757642</v>
      </c>
    </row>
    <row r="466" spans="1:8" x14ac:dyDescent="0.25">
      <c r="A466">
        <v>12523</v>
      </c>
      <c r="B466" t="s">
        <v>21177</v>
      </c>
      <c r="C466" t="s">
        <v>21177</v>
      </c>
      <c r="D466" s="23"/>
      <c r="E466" t="s">
        <v>1578</v>
      </c>
      <c r="F466" t="s">
        <v>1386</v>
      </c>
      <c r="G466">
        <v>19469</v>
      </c>
      <c r="H466" s="23"/>
    </row>
    <row r="467" spans="1:8" x14ac:dyDescent="0.25">
      <c r="A467">
        <v>4348</v>
      </c>
      <c r="B467" t="s">
        <v>2119</v>
      </c>
      <c r="C467" t="s">
        <v>2120</v>
      </c>
      <c r="D467" s="23">
        <v>52311420000192</v>
      </c>
      <c r="E467" t="s">
        <v>1424</v>
      </c>
      <c r="F467" t="s">
        <v>1390</v>
      </c>
      <c r="G467">
        <v>6928</v>
      </c>
      <c r="H467" s="23">
        <v>441000338111</v>
      </c>
    </row>
    <row r="468" spans="1:8" x14ac:dyDescent="0.25">
      <c r="A468">
        <v>4886</v>
      </c>
      <c r="B468" t="s">
        <v>2121</v>
      </c>
      <c r="C468" t="s">
        <v>2121</v>
      </c>
      <c r="D468" s="23">
        <v>14987918000180</v>
      </c>
      <c r="E468" t="s">
        <v>1385</v>
      </c>
      <c r="F468" t="s">
        <v>1386</v>
      </c>
      <c r="G468">
        <v>7849</v>
      </c>
      <c r="H468" s="23">
        <v>161939015</v>
      </c>
    </row>
    <row r="469" spans="1:8" x14ac:dyDescent="0.25">
      <c r="A469">
        <v>897</v>
      </c>
      <c r="B469" t="s">
        <v>21178</v>
      </c>
      <c r="C469" t="s">
        <v>21178</v>
      </c>
      <c r="D469" s="23"/>
      <c r="E469" t="s">
        <v>1385</v>
      </c>
      <c r="F469" t="s">
        <v>1386</v>
      </c>
      <c r="G469">
        <v>2173</v>
      </c>
      <c r="H469" s="23"/>
    </row>
    <row r="470" spans="1:8" x14ac:dyDescent="0.25">
      <c r="A470">
        <v>14660</v>
      </c>
      <c r="B470" t="s">
        <v>21179</v>
      </c>
      <c r="C470" t="s">
        <v>21179</v>
      </c>
      <c r="D470" s="23"/>
      <c r="E470" t="s">
        <v>1385</v>
      </c>
      <c r="F470" t="s">
        <v>1386</v>
      </c>
      <c r="G470">
        <v>23082</v>
      </c>
      <c r="H470" s="23"/>
    </row>
    <row r="471" spans="1:8" x14ac:dyDescent="0.25">
      <c r="A471">
        <v>12136</v>
      </c>
      <c r="B471" t="s">
        <v>2122</v>
      </c>
      <c r="C471" t="s">
        <v>2123</v>
      </c>
      <c r="D471" s="23">
        <v>16783536000160</v>
      </c>
      <c r="E471" t="s">
        <v>1527</v>
      </c>
      <c r="F471" t="s">
        <v>1386</v>
      </c>
      <c r="G471">
        <v>18714</v>
      </c>
      <c r="H471" s="23" t="s">
        <v>1438</v>
      </c>
    </row>
    <row r="472" spans="1:8" x14ac:dyDescent="0.25">
      <c r="A472">
        <v>13167</v>
      </c>
      <c r="B472" t="s">
        <v>21180</v>
      </c>
      <c r="C472" t="s">
        <v>21180</v>
      </c>
      <c r="D472" s="23"/>
      <c r="E472" t="s">
        <v>1805</v>
      </c>
      <c r="F472" t="s">
        <v>1386</v>
      </c>
      <c r="G472">
        <v>20347</v>
      </c>
      <c r="H472" s="23"/>
    </row>
    <row r="473" spans="1:8" x14ac:dyDescent="0.25">
      <c r="A473">
        <v>12189</v>
      </c>
      <c r="B473" t="s">
        <v>21181</v>
      </c>
      <c r="C473" t="s">
        <v>21181</v>
      </c>
      <c r="D473" s="23"/>
      <c r="E473" t="s">
        <v>1409</v>
      </c>
      <c r="F473" t="s">
        <v>1386</v>
      </c>
      <c r="G473">
        <v>18779</v>
      </c>
      <c r="H473" s="23"/>
    </row>
    <row r="474" spans="1:8" x14ac:dyDescent="0.25">
      <c r="A474">
        <v>14308</v>
      </c>
      <c r="B474" t="s">
        <v>2124</v>
      </c>
      <c r="C474" t="s">
        <v>2124</v>
      </c>
      <c r="D474" s="23">
        <v>50340703000137</v>
      </c>
      <c r="E474" t="s">
        <v>1385</v>
      </c>
      <c r="F474" t="s">
        <v>1386</v>
      </c>
      <c r="G474">
        <v>22555</v>
      </c>
      <c r="H474" s="23">
        <v>164632298</v>
      </c>
    </row>
    <row r="475" spans="1:8" x14ac:dyDescent="0.25">
      <c r="A475">
        <v>4375</v>
      </c>
      <c r="B475" t="s">
        <v>2125</v>
      </c>
      <c r="C475" t="s">
        <v>2126</v>
      </c>
      <c r="D475" s="23">
        <v>5543432000162</v>
      </c>
      <c r="E475" t="s">
        <v>1430</v>
      </c>
      <c r="F475" t="s">
        <v>1415</v>
      </c>
      <c r="G475">
        <v>6963</v>
      </c>
      <c r="H475" s="23">
        <v>29966698</v>
      </c>
    </row>
    <row r="476" spans="1:8" x14ac:dyDescent="0.25">
      <c r="A476">
        <v>11214</v>
      </c>
      <c r="B476" t="s">
        <v>2127</v>
      </c>
      <c r="C476" t="s">
        <v>2127</v>
      </c>
      <c r="D476" s="23">
        <v>34282252000172</v>
      </c>
      <c r="E476" t="s">
        <v>2128</v>
      </c>
      <c r="F476" t="s">
        <v>1386</v>
      </c>
      <c r="G476">
        <v>17042</v>
      </c>
      <c r="H476" s="23">
        <v>163449007</v>
      </c>
    </row>
    <row r="477" spans="1:8" x14ac:dyDescent="0.25">
      <c r="A477">
        <v>4544</v>
      </c>
      <c r="B477" t="s">
        <v>21182</v>
      </c>
      <c r="C477" t="s">
        <v>21182</v>
      </c>
      <c r="D477" s="23"/>
      <c r="E477" t="s">
        <v>1409</v>
      </c>
      <c r="F477" t="s">
        <v>1386</v>
      </c>
      <c r="G477">
        <v>7132</v>
      </c>
      <c r="H477" s="23"/>
    </row>
    <row r="478" spans="1:8" x14ac:dyDescent="0.25">
      <c r="A478">
        <v>7973</v>
      </c>
      <c r="B478" t="s">
        <v>21183</v>
      </c>
      <c r="C478" t="s">
        <v>21183</v>
      </c>
      <c r="D478" s="23"/>
      <c r="E478" t="s">
        <v>1422</v>
      </c>
      <c r="F478" t="s">
        <v>1386</v>
      </c>
      <c r="G478">
        <v>12276</v>
      </c>
      <c r="H478" s="23"/>
    </row>
    <row r="479" spans="1:8" x14ac:dyDescent="0.25">
      <c r="A479">
        <v>13030</v>
      </c>
      <c r="B479" t="s">
        <v>21184</v>
      </c>
      <c r="C479" t="s">
        <v>21184</v>
      </c>
      <c r="D479" s="23"/>
      <c r="E479" t="s">
        <v>1805</v>
      </c>
      <c r="F479" t="s">
        <v>1386</v>
      </c>
      <c r="G479">
        <v>20119</v>
      </c>
      <c r="H479" s="23"/>
    </row>
    <row r="480" spans="1:8" x14ac:dyDescent="0.25">
      <c r="A480">
        <v>13076</v>
      </c>
      <c r="B480" t="s">
        <v>2129</v>
      </c>
      <c r="C480" t="s">
        <v>2130</v>
      </c>
      <c r="D480" s="23">
        <v>10946416000150</v>
      </c>
      <c r="E480" t="s">
        <v>1385</v>
      </c>
      <c r="F480" t="s">
        <v>1386</v>
      </c>
      <c r="G480">
        <v>20228</v>
      </c>
      <c r="H480" s="23">
        <v>160365546</v>
      </c>
    </row>
    <row r="481" spans="1:8" x14ac:dyDescent="0.25">
      <c r="A481">
        <v>2526</v>
      </c>
      <c r="B481" t="s">
        <v>2131</v>
      </c>
      <c r="C481" t="s">
        <v>2132</v>
      </c>
      <c r="D481" s="23">
        <v>35508019000128</v>
      </c>
      <c r="E481" t="s">
        <v>1385</v>
      </c>
      <c r="F481" t="s">
        <v>1386</v>
      </c>
      <c r="G481">
        <v>3802</v>
      </c>
      <c r="H481" s="23">
        <v>160899729</v>
      </c>
    </row>
    <row r="482" spans="1:8" x14ac:dyDescent="0.25">
      <c r="A482">
        <v>5600</v>
      </c>
      <c r="B482" t="s">
        <v>21185</v>
      </c>
      <c r="C482" t="s">
        <v>21185</v>
      </c>
      <c r="D482" s="23"/>
      <c r="E482" t="s">
        <v>4939</v>
      </c>
      <c r="F482" t="s">
        <v>1444</v>
      </c>
      <c r="G482">
        <v>8658</v>
      </c>
      <c r="H482" s="23"/>
    </row>
    <row r="483" spans="1:8" x14ac:dyDescent="0.25">
      <c r="A483">
        <v>15895</v>
      </c>
      <c r="B483" t="s">
        <v>21186</v>
      </c>
      <c r="C483" t="s">
        <v>21186</v>
      </c>
      <c r="D483" s="23"/>
      <c r="E483" t="s">
        <v>4001</v>
      </c>
      <c r="F483" t="s">
        <v>1398</v>
      </c>
      <c r="G483">
        <v>25374</v>
      </c>
      <c r="H483" s="23"/>
    </row>
    <row r="484" spans="1:8" x14ac:dyDescent="0.25">
      <c r="A484">
        <v>6690</v>
      </c>
      <c r="B484" t="s">
        <v>2133</v>
      </c>
      <c r="C484" t="s">
        <v>2134</v>
      </c>
      <c r="D484" s="23">
        <v>7069984000106</v>
      </c>
      <c r="E484" t="s">
        <v>1430</v>
      </c>
      <c r="F484" t="s">
        <v>1415</v>
      </c>
      <c r="G484">
        <v>10233</v>
      </c>
      <c r="H484" s="23">
        <v>31819281</v>
      </c>
    </row>
    <row r="485" spans="1:8" x14ac:dyDescent="0.25">
      <c r="A485">
        <v>14839</v>
      </c>
      <c r="B485" t="s">
        <v>2135</v>
      </c>
      <c r="D485" s="23">
        <v>7833447000190</v>
      </c>
      <c r="E485" t="s">
        <v>1505</v>
      </c>
      <c r="F485" t="s">
        <v>1390</v>
      </c>
      <c r="G485">
        <v>23282</v>
      </c>
      <c r="H485" s="23">
        <v>582700292118</v>
      </c>
    </row>
    <row r="486" spans="1:8" x14ac:dyDescent="0.25">
      <c r="A486">
        <v>11830</v>
      </c>
      <c r="B486" t="s">
        <v>2136</v>
      </c>
      <c r="C486" t="s">
        <v>2137</v>
      </c>
      <c r="D486" s="23">
        <v>34972860000109</v>
      </c>
      <c r="E486" t="s">
        <v>2138</v>
      </c>
      <c r="F486" t="s">
        <v>1386</v>
      </c>
      <c r="G486">
        <v>18194</v>
      </c>
      <c r="H486" s="23">
        <v>163712182</v>
      </c>
    </row>
    <row r="487" spans="1:8" x14ac:dyDescent="0.25">
      <c r="A487">
        <v>8353</v>
      </c>
      <c r="B487" t="s">
        <v>2139</v>
      </c>
      <c r="C487" t="s">
        <v>2140</v>
      </c>
      <c r="D487" s="23">
        <v>11117785000101</v>
      </c>
      <c r="E487" t="s">
        <v>2141</v>
      </c>
      <c r="F487" t="s">
        <v>1415</v>
      </c>
      <c r="G487">
        <v>12608</v>
      </c>
      <c r="H487" s="23">
        <v>2113112</v>
      </c>
    </row>
    <row r="488" spans="1:8" x14ac:dyDescent="0.25">
      <c r="A488">
        <v>1523</v>
      </c>
      <c r="B488" t="s">
        <v>2142</v>
      </c>
      <c r="C488" t="s">
        <v>2143</v>
      </c>
      <c r="D488" s="23">
        <v>11117785001094</v>
      </c>
      <c r="E488" t="s">
        <v>1541</v>
      </c>
      <c r="F488" t="s">
        <v>1386</v>
      </c>
      <c r="G488">
        <v>2799</v>
      </c>
      <c r="H488" s="23">
        <v>161421571</v>
      </c>
    </row>
    <row r="489" spans="1:8" x14ac:dyDescent="0.25">
      <c r="A489">
        <v>7686</v>
      </c>
      <c r="B489" t="s">
        <v>2144</v>
      </c>
      <c r="C489" t="s">
        <v>2144</v>
      </c>
      <c r="D489" s="23">
        <v>21046937000178</v>
      </c>
      <c r="E489" t="s">
        <v>1732</v>
      </c>
      <c r="F489" t="s">
        <v>1386</v>
      </c>
      <c r="G489">
        <v>12004</v>
      </c>
      <c r="H489" s="23" t="s">
        <v>1438</v>
      </c>
    </row>
    <row r="490" spans="1:8" x14ac:dyDescent="0.25">
      <c r="A490">
        <v>4405</v>
      </c>
      <c r="B490" t="s">
        <v>2145</v>
      </c>
      <c r="C490" t="s">
        <v>2146</v>
      </c>
      <c r="D490" s="23">
        <v>10673082000199</v>
      </c>
      <c r="E490" t="s">
        <v>1732</v>
      </c>
      <c r="F490" t="s">
        <v>1386</v>
      </c>
      <c r="G490">
        <v>6995</v>
      </c>
      <c r="H490" s="23">
        <v>161605141</v>
      </c>
    </row>
    <row r="491" spans="1:8" x14ac:dyDescent="0.25">
      <c r="A491">
        <v>7018</v>
      </c>
      <c r="B491" t="s">
        <v>2147</v>
      </c>
      <c r="C491" t="s">
        <v>2147</v>
      </c>
      <c r="D491" s="23">
        <v>1732653000128</v>
      </c>
      <c r="E491" t="s">
        <v>2148</v>
      </c>
      <c r="F491" t="s">
        <v>1386</v>
      </c>
      <c r="G491">
        <v>11002</v>
      </c>
      <c r="H491" s="23">
        <v>161153828</v>
      </c>
    </row>
    <row r="492" spans="1:8" x14ac:dyDescent="0.25">
      <c r="A492">
        <v>10490</v>
      </c>
      <c r="B492" t="s">
        <v>2149</v>
      </c>
      <c r="C492" t="s">
        <v>2149</v>
      </c>
      <c r="D492" s="23">
        <v>21799623000146</v>
      </c>
      <c r="E492" t="s">
        <v>1422</v>
      </c>
      <c r="F492" t="s">
        <v>1386</v>
      </c>
      <c r="G492">
        <v>15829</v>
      </c>
      <c r="H492" s="23">
        <v>162465807</v>
      </c>
    </row>
    <row r="493" spans="1:8" x14ac:dyDescent="0.25">
      <c r="A493">
        <v>9647</v>
      </c>
      <c r="B493" t="s">
        <v>21187</v>
      </c>
      <c r="C493" t="s">
        <v>21188</v>
      </c>
      <c r="D493" s="23"/>
      <c r="E493" t="s">
        <v>1422</v>
      </c>
      <c r="F493" t="s">
        <v>1386</v>
      </c>
      <c r="G493">
        <v>5566</v>
      </c>
      <c r="H493" s="23"/>
    </row>
    <row r="494" spans="1:8" x14ac:dyDescent="0.25">
      <c r="A494">
        <v>7871</v>
      </c>
      <c r="B494" t="s">
        <v>21189</v>
      </c>
      <c r="C494" t="s">
        <v>21189</v>
      </c>
      <c r="D494" s="23"/>
      <c r="E494" t="s">
        <v>1385</v>
      </c>
      <c r="F494" t="s">
        <v>1386</v>
      </c>
      <c r="G494">
        <v>12180</v>
      </c>
      <c r="H494" s="23"/>
    </row>
    <row r="495" spans="1:8" x14ac:dyDescent="0.25">
      <c r="A495">
        <v>990</v>
      </c>
      <c r="B495" t="s">
        <v>21190</v>
      </c>
      <c r="C495" t="s">
        <v>21190</v>
      </c>
      <c r="D495" s="23"/>
      <c r="E495" t="s">
        <v>1385</v>
      </c>
      <c r="F495" t="s">
        <v>1386</v>
      </c>
      <c r="G495">
        <v>2266</v>
      </c>
      <c r="H495" s="23"/>
    </row>
    <row r="496" spans="1:8" x14ac:dyDescent="0.25">
      <c r="A496">
        <v>537</v>
      </c>
      <c r="B496" t="s">
        <v>21191</v>
      </c>
      <c r="C496" t="s">
        <v>21191</v>
      </c>
      <c r="D496" s="23"/>
      <c r="E496" t="s">
        <v>2050</v>
      </c>
      <c r="F496" t="s">
        <v>1386</v>
      </c>
      <c r="G496">
        <v>1813</v>
      </c>
      <c r="H496" s="23"/>
    </row>
    <row r="497" spans="1:8" x14ac:dyDescent="0.25">
      <c r="A497">
        <v>3501</v>
      </c>
      <c r="B497" t="s">
        <v>2150</v>
      </c>
      <c r="C497" t="s">
        <v>2151</v>
      </c>
      <c r="D497" s="23">
        <v>7920865000115</v>
      </c>
      <c r="E497" t="s">
        <v>1670</v>
      </c>
      <c r="F497" t="s">
        <v>1386</v>
      </c>
      <c r="G497">
        <v>4777</v>
      </c>
      <c r="H497" s="23">
        <v>161483380</v>
      </c>
    </row>
    <row r="498" spans="1:8" x14ac:dyDescent="0.25">
      <c r="A498">
        <v>2502</v>
      </c>
      <c r="B498" t="s">
        <v>2152</v>
      </c>
      <c r="C498" t="s">
        <v>2153</v>
      </c>
      <c r="D498" s="23">
        <v>35430768000180</v>
      </c>
      <c r="E498" t="s">
        <v>1385</v>
      </c>
      <c r="F498" t="s">
        <v>1386</v>
      </c>
      <c r="G498">
        <v>3778</v>
      </c>
      <c r="H498" s="23">
        <v>160878756</v>
      </c>
    </row>
    <row r="499" spans="1:8" x14ac:dyDescent="0.25">
      <c r="A499">
        <v>8029</v>
      </c>
      <c r="B499" t="s">
        <v>2154</v>
      </c>
      <c r="C499" t="s">
        <v>2154</v>
      </c>
      <c r="D499" s="23">
        <v>19910708000108</v>
      </c>
      <c r="E499" t="s">
        <v>1452</v>
      </c>
      <c r="F499" t="s">
        <v>1386</v>
      </c>
      <c r="G499">
        <v>12330</v>
      </c>
      <c r="H499" s="23">
        <v>162297211</v>
      </c>
    </row>
    <row r="500" spans="1:8" x14ac:dyDescent="0.25">
      <c r="A500">
        <v>7065</v>
      </c>
      <c r="B500" t="s">
        <v>21192</v>
      </c>
      <c r="C500" t="s">
        <v>21193</v>
      </c>
      <c r="D500" s="23"/>
      <c r="E500" t="s">
        <v>1422</v>
      </c>
      <c r="F500" t="s">
        <v>1386</v>
      </c>
      <c r="G500">
        <v>10689</v>
      </c>
      <c r="H500" s="23"/>
    </row>
    <row r="501" spans="1:8" x14ac:dyDescent="0.25">
      <c r="A501">
        <v>8821</v>
      </c>
      <c r="B501" t="s">
        <v>21194</v>
      </c>
      <c r="C501" t="s">
        <v>21195</v>
      </c>
      <c r="D501" s="23"/>
      <c r="E501" t="s">
        <v>1422</v>
      </c>
      <c r="F501" t="s">
        <v>1386</v>
      </c>
      <c r="G501">
        <v>13342</v>
      </c>
      <c r="H501" s="23"/>
    </row>
    <row r="502" spans="1:8" x14ac:dyDescent="0.25">
      <c r="A502">
        <v>2873</v>
      </c>
      <c r="B502" t="s">
        <v>2155</v>
      </c>
      <c r="C502" t="s">
        <v>2156</v>
      </c>
      <c r="D502" s="23">
        <v>4864038000163</v>
      </c>
      <c r="E502" t="s">
        <v>1440</v>
      </c>
      <c r="F502" t="s">
        <v>1386</v>
      </c>
      <c r="G502">
        <v>4149</v>
      </c>
      <c r="H502" s="23">
        <v>161347010</v>
      </c>
    </row>
    <row r="503" spans="1:8" x14ac:dyDescent="0.25">
      <c r="A503">
        <v>3781</v>
      </c>
      <c r="B503" t="s">
        <v>2157</v>
      </c>
      <c r="C503" t="s">
        <v>2158</v>
      </c>
      <c r="D503" s="23">
        <v>8954653000111</v>
      </c>
      <c r="E503" t="s">
        <v>1385</v>
      </c>
      <c r="F503" t="s">
        <v>1386</v>
      </c>
      <c r="G503">
        <v>5057</v>
      </c>
      <c r="H503" s="23">
        <v>160316251</v>
      </c>
    </row>
    <row r="504" spans="1:8" x14ac:dyDescent="0.25">
      <c r="A504">
        <v>6673</v>
      </c>
      <c r="B504" t="s">
        <v>2159</v>
      </c>
      <c r="C504" t="s">
        <v>2159</v>
      </c>
      <c r="D504" s="23">
        <v>16562171000144</v>
      </c>
      <c r="E504" t="s">
        <v>1487</v>
      </c>
      <c r="F504" t="s">
        <v>1386</v>
      </c>
      <c r="G504">
        <v>10212</v>
      </c>
      <c r="H504" s="23">
        <v>162015151</v>
      </c>
    </row>
    <row r="505" spans="1:8" x14ac:dyDescent="0.25">
      <c r="A505">
        <v>2127</v>
      </c>
      <c r="B505" t="s">
        <v>2160</v>
      </c>
      <c r="C505" t="s">
        <v>2161</v>
      </c>
      <c r="D505" s="23">
        <v>23637697006738</v>
      </c>
      <c r="E505" t="s">
        <v>2162</v>
      </c>
      <c r="F505" t="s">
        <v>1415</v>
      </c>
      <c r="G505">
        <v>3403</v>
      </c>
      <c r="H505" s="23">
        <v>7806850</v>
      </c>
    </row>
    <row r="506" spans="1:8" x14ac:dyDescent="0.25">
      <c r="A506">
        <v>5346</v>
      </c>
      <c r="B506" t="s">
        <v>2163</v>
      </c>
      <c r="C506" t="s">
        <v>2164</v>
      </c>
      <c r="D506" s="23">
        <v>9120576000167</v>
      </c>
      <c r="E506" t="s">
        <v>1992</v>
      </c>
      <c r="F506" t="s">
        <v>1587</v>
      </c>
      <c r="G506">
        <v>8381</v>
      </c>
      <c r="H506" s="23">
        <v>242074170</v>
      </c>
    </row>
    <row r="507" spans="1:8" x14ac:dyDescent="0.25">
      <c r="A507">
        <v>14795</v>
      </c>
      <c r="B507" t="s">
        <v>2165</v>
      </c>
      <c r="C507" t="s">
        <v>2166</v>
      </c>
      <c r="D507" s="23">
        <v>1133298000251</v>
      </c>
      <c r="E507" t="s">
        <v>2167</v>
      </c>
      <c r="F507" t="s">
        <v>1587</v>
      </c>
      <c r="G507">
        <v>23243</v>
      </c>
      <c r="H507" s="23">
        <v>240588304</v>
      </c>
    </row>
    <row r="508" spans="1:8" x14ac:dyDescent="0.25">
      <c r="A508">
        <v>9726</v>
      </c>
      <c r="B508" t="s">
        <v>2168</v>
      </c>
      <c r="C508" t="s">
        <v>2169</v>
      </c>
      <c r="D508" s="23">
        <v>1630781000160</v>
      </c>
      <c r="E508" t="s">
        <v>2170</v>
      </c>
      <c r="F508" t="s">
        <v>1415</v>
      </c>
      <c r="G508">
        <v>14459</v>
      </c>
      <c r="H508" s="23" t="s">
        <v>1438</v>
      </c>
    </row>
    <row r="509" spans="1:8" x14ac:dyDescent="0.25">
      <c r="A509">
        <v>12363</v>
      </c>
      <c r="B509" t="s">
        <v>2171</v>
      </c>
      <c r="C509" t="s">
        <v>2172</v>
      </c>
      <c r="D509" s="23">
        <v>26255317000162</v>
      </c>
      <c r="E509" t="s">
        <v>1424</v>
      </c>
      <c r="F509" t="s">
        <v>1390</v>
      </c>
      <c r="G509">
        <v>18965</v>
      </c>
      <c r="H509" s="23">
        <v>141298510119</v>
      </c>
    </row>
    <row r="510" spans="1:8" x14ac:dyDescent="0.25">
      <c r="A510">
        <v>13624</v>
      </c>
      <c r="B510" t="s">
        <v>21196</v>
      </c>
      <c r="C510" t="s">
        <v>21197</v>
      </c>
      <c r="D510" s="23"/>
      <c r="E510" t="s">
        <v>1723</v>
      </c>
      <c r="F510" t="s">
        <v>1386</v>
      </c>
      <c r="G510">
        <v>20937</v>
      </c>
      <c r="H510" s="23"/>
    </row>
    <row r="511" spans="1:8" x14ac:dyDescent="0.25">
      <c r="A511">
        <v>9792</v>
      </c>
      <c r="B511" t="s">
        <v>21198</v>
      </c>
      <c r="C511" t="s">
        <v>21198</v>
      </c>
      <c r="D511" s="23"/>
      <c r="E511" t="s">
        <v>1792</v>
      </c>
      <c r="F511" t="s">
        <v>1386</v>
      </c>
      <c r="G511">
        <v>14170</v>
      </c>
      <c r="H511" s="23"/>
    </row>
    <row r="512" spans="1:8" x14ac:dyDescent="0.25">
      <c r="A512">
        <v>15636</v>
      </c>
      <c r="B512" t="s">
        <v>21199</v>
      </c>
      <c r="C512" t="s">
        <v>21200</v>
      </c>
      <c r="D512" s="23"/>
      <c r="E512" t="s">
        <v>1422</v>
      </c>
      <c r="F512" t="s">
        <v>1386</v>
      </c>
      <c r="G512">
        <v>12894</v>
      </c>
      <c r="H512" s="23"/>
    </row>
    <row r="513" spans="1:8" x14ac:dyDescent="0.25">
      <c r="A513">
        <v>3795</v>
      </c>
      <c r="B513" t="s">
        <v>2173</v>
      </c>
      <c r="C513" t="s">
        <v>2174</v>
      </c>
      <c r="D513" s="23">
        <v>8972149000144</v>
      </c>
      <c r="E513" t="s">
        <v>1816</v>
      </c>
      <c r="F513" t="s">
        <v>1386</v>
      </c>
      <c r="G513">
        <v>5071</v>
      </c>
      <c r="H513" s="23">
        <v>161529402</v>
      </c>
    </row>
    <row r="514" spans="1:8" x14ac:dyDescent="0.25">
      <c r="A514">
        <v>10373</v>
      </c>
      <c r="B514" t="s">
        <v>21201</v>
      </c>
      <c r="C514" t="s">
        <v>21201</v>
      </c>
      <c r="D514" s="23"/>
      <c r="E514" t="s">
        <v>1638</v>
      </c>
      <c r="F514" t="s">
        <v>1444</v>
      </c>
      <c r="G514">
        <v>15655</v>
      </c>
      <c r="H514" s="23"/>
    </row>
    <row r="515" spans="1:8" x14ac:dyDescent="0.25">
      <c r="A515">
        <v>4097</v>
      </c>
      <c r="B515" t="s">
        <v>2175</v>
      </c>
      <c r="C515" t="s">
        <v>2176</v>
      </c>
      <c r="D515" s="23">
        <v>9589324000181</v>
      </c>
      <c r="E515" t="s">
        <v>1851</v>
      </c>
      <c r="F515" t="s">
        <v>1386</v>
      </c>
      <c r="G515">
        <v>5373</v>
      </c>
      <c r="H515" s="23">
        <v>161573746</v>
      </c>
    </row>
    <row r="516" spans="1:8" x14ac:dyDescent="0.25">
      <c r="A516">
        <v>1252</v>
      </c>
      <c r="B516" t="s">
        <v>2177</v>
      </c>
      <c r="C516" t="s">
        <v>2178</v>
      </c>
      <c r="D516" s="23">
        <v>10249707000190</v>
      </c>
      <c r="E516" t="s">
        <v>1385</v>
      </c>
      <c r="F516" t="s">
        <v>1386</v>
      </c>
      <c r="G516">
        <v>2528</v>
      </c>
      <c r="H516" s="23">
        <v>161577075</v>
      </c>
    </row>
    <row r="517" spans="1:8" x14ac:dyDescent="0.25">
      <c r="A517">
        <v>9016</v>
      </c>
      <c r="B517" t="s">
        <v>2179</v>
      </c>
      <c r="C517" t="s">
        <v>2180</v>
      </c>
      <c r="D517" s="23">
        <v>3857751000117</v>
      </c>
      <c r="E517" t="s">
        <v>1422</v>
      </c>
      <c r="F517" t="s">
        <v>1386</v>
      </c>
      <c r="G517">
        <v>13548</v>
      </c>
      <c r="H517" s="23" t="s">
        <v>1438</v>
      </c>
    </row>
    <row r="518" spans="1:8" x14ac:dyDescent="0.25">
      <c r="A518">
        <v>12491</v>
      </c>
      <c r="B518" t="s">
        <v>21202</v>
      </c>
      <c r="C518" t="s">
        <v>21203</v>
      </c>
      <c r="D518" s="23"/>
      <c r="E518" t="s">
        <v>1530</v>
      </c>
      <c r="F518" t="s">
        <v>1386</v>
      </c>
      <c r="G518">
        <v>14066</v>
      </c>
      <c r="H518" s="23"/>
    </row>
    <row r="519" spans="1:8" x14ac:dyDescent="0.25">
      <c r="A519">
        <v>11768</v>
      </c>
      <c r="B519" t="s">
        <v>2181</v>
      </c>
      <c r="C519" t="s">
        <v>2182</v>
      </c>
      <c r="D519" s="23">
        <v>19792229000134</v>
      </c>
      <c r="E519" t="s">
        <v>1385</v>
      </c>
      <c r="F519" t="s">
        <v>1386</v>
      </c>
      <c r="G519">
        <v>18048</v>
      </c>
      <c r="H519" s="23" t="s">
        <v>1438</v>
      </c>
    </row>
    <row r="520" spans="1:8" x14ac:dyDescent="0.25">
      <c r="A520">
        <v>5230</v>
      </c>
      <c r="B520" t="s">
        <v>21204</v>
      </c>
      <c r="C520" t="s">
        <v>21204</v>
      </c>
      <c r="D520" s="23"/>
      <c r="E520" t="s">
        <v>1385</v>
      </c>
      <c r="F520" t="s">
        <v>1386</v>
      </c>
      <c r="G520">
        <v>8269</v>
      </c>
      <c r="H520" s="23"/>
    </row>
    <row r="521" spans="1:8" x14ac:dyDescent="0.25">
      <c r="A521">
        <v>12357</v>
      </c>
      <c r="B521" t="s">
        <v>21205</v>
      </c>
      <c r="C521" t="s">
        <v>21206</v>
      </c>
      <c r="D521" s="23"/>
      <c r="E521" t="s">
        <v>1723</v>
      </c>
      <c r="F521" t="s">
        <v>1386</v>
      </c>
      <c r="G521">
        <v>5434</v>
      </c>
      <c r="H521" s="23"/>
    </row>
    <row r="522" spans="1:8" x14ac:dyDescent="0.25">
      <c r="A522">
        <v>9656</v>
      </c>
      <c r="B522" t="s">
        <v>2183</v>
      </c>
      <c r="C522" t="s">
        <v>2183</v>
      </c>
      <c r="D522" s="23">
        <v>24074911000121</v>
      </c>
      <c r="E522" t="s">
        <v>2184</v>
      </c>
      <c r="F522" t="s">
        <v>1398</v>
      </c>
      <c r="G522">
        <v>14353</v>
      </c>
      <c r="H522" s="23">
        <v>204441102</v>
      </c>
    </row>
    <row r="523" spans="1:8" x14ac:dyDescent="0.25">
      <c r="A523">
        <v>12666</v>
      </c>
      <c r="B523" t="s">
        <v>2185</v>
      </c>
      <c r="C523" t="s">
        <v>2186</v>
      </c>
      <c r="D523" s="23">
        <v>24261340000134</v>
      </c>
      <c r="E523" t="s">
        <v>1409</v>
      </c>
      <c r="F523" t="s">
        <v>1386</v>
      </c>
      <c r="G523">
        <v>19689</v>
      </c>
      <c r="H523" s="23">
        <v>162676018</v>
      </c>
    </row>
    <row r="524" spans="1:8" x14ac:dyDescent="0.25">
      <c r="A524">
        <v>11806</v>
      </c>
      <c r="B524" t="s">
        <v>2187</v>
      </c>
      <c r="C524" t="s">
        <v>2188</v>
      </c>
      <c r="D524" s="23">
        <v>28479846000175</v>
      </c>
      <c r="E524" t="s">
        <v>1430</v>
      </c>
      <c r="F524" t="s">
        <v>1415</v>
      </c>
      <c r="G524">
        <v>18124</v>
      </c>
      <c r="H524" s="23">
        <v>73394882</v>
      </c>
    </row>
    <row r="525" spans="1:8" x14ac:dyDescent="0.25">
      <c r="A525">
        <v>757</v>
      </c>
      <c r="B525" t="s">
        <v>21207</v>
      </c>
      <c r="C525" t="s">
        <v>21207</v>
      </c>
      <c r="D525" s="23"/>
      <c r="E525" t="s">
        <v>1422</v>
      </c>
      <c r="F525" t="s">
        <v>1386</v>
      </c>
      <c r="G525">
        <v>2033</v>
      </c>
      <c r="H525" s="23"/>
    </row>
    <row r="526" spans="1:8" x14ac:dyDescent="0.25">
      <c r="A526">
        <v>6349</v>
      </c>
      <c r="B526" t="s">
        <v>21208</v>
      </c>
      <c r="C526" t="s">
        <v>21209</v>
      </c>
      <c r="D526" s="23"/>
      <c r="E526" t="s">
        <v>1422</v>
      </c>
      <c r="F526" t="s">
        <v>1386</v>
      </c>
      <c r="G526">
        <v>1030</v>
      </c>
      <c r="H526" s="23"/>
    </row>
    <row r="527" spans="1:8" x14ac:dyDescent="0.25">
      <c r="A527">
        <v>7087</v>
      </c>
      <c r="B527" t="s">
        <v>21210</v>
      </c>
      <c r="C527" t="s">
        <v>21211</v>
      </c>
      <c r="D527" s="23"/>
      <c r="E527" t="s">
        <v>1422</v>
      </c>
      <c r="F527" t="s">
        <v>1386</v>
      </c>
      <c r="G527">
        <v>10505</v>
      </c>
      <c r="H527" s="23"/>
    </row>
    <row r="528" spans="1:8" x14ac:dyDescent="0.25">
      <c r="A528">
        <v>6781</v>
      </c>
      <c r="B528" t="s">
        <v>2189</v>
      </c>
      <c r="C528" t="s">
        <v>2189</v>
      </c>
      <c r="D528" s="23">
        <v>20420281000149</v>
      </c>
      <c r="E528" t="s">
        <v>1678</v>
      </c>
      <c r="F528" t="s">
        <v>1386</v>
      </c>
      <c r="G528">
        <v>10570</v>
      </c>
      <c r="H528" s="23">
        <v>162347723</v>
      </c>
    </row>
    <row r="529" spans="1:8" x14ac:dyDescent="0.25">
      <c r="A529">
        <v>9782</v>
      </c>
      <c r="B529" t="s">
        <v>2190</v>
      </c>
      <c r="C529" t="s">
        <v>2190</v>
      </c>
      <c r="D529" s="23">
        <v>27220692000130</v>
      </c>
      <c r="E529" t="s">
        <v>1409</v>
      </c>
      <c r="F529" t="s">
        <v>1386</v>
      </c>
      <c r="G529">
        <v>14514</v>
      </c>
      <c r="H529" s="23">
        <v>162909080</v>
      </c>
    </row>
    <row r="530" spans="1:8" x14ac:dyDescent="0.25">
      <c r="A530">
        <v>4603</v>
      </c>
      <c r="B530" t="s">
        <v>2191</v>
      </c>
      <c r="C530" t="s">
        <v>2192</v>
      </c>
      <c r="D530" s="23">
        <v>4740876000125</v>
      </c>
      <c r="E530" t="s">
        <v>2193</v>
      </c>
      <c r="F530" t="s">
        <v>1390</v>
      </c>
      <c r="G530">
        <v>7178</v>
      </c>
      <c r="H530" s="23" t="s">
        <v>1438</v>
      </c>
    </row>
    <row r="531" spans="1:8" x14ac:dyDescent="0.25">
      <c r="A531">
        <v>14688</v>
      </c>
      <c r="B531" t="s">
        <v>2194</v>
      </c>
      <c r="C531" t="s">
        <v>2195</v>
      </c>
      <c r="D531" s="23">
        <v>1332149000130</v>
      </c>
      <c r="E531" t="s">
        <v>2196</v>
      </c>
      <c r="F531" t="s">
        <v>1390</v>
      </c>
      <c r="G531">
        <v>23124</v>
      </c>
      <c r="H531" s="23">
        <v>663016390112</v>
      </c>
    </row>
    <row r="532" spans="1:8" x14ac:dyDescent="0.25">
      <c r="A532">
        <v>14298</v>
      </c>
      <c r="B532" t="s">
        <v>2197</v>
      </c>
      <c r="C532" t="s">
        <v>2197</v>
      </c>
      <c r="D532" s="23">
        <v>4427309000202</v>
      </c>
      <c r="E532" t="s">
        <v>1401</v>
      </c>
      <c r="F532" t="s">
        <v>1386</v>
      </c>
      <c r="G532">
        <v>22540</v>
      </c>
      <c r="H532" s="23">
        <v>164145516</v>
      </c>
    </row>
    <row r="533" spans="1:8" x14ac:dyDescent="0.25">
      <c r="A533">
        <v>1148</v>
      </c>
      <c r="B533" t="s">
        <v>21212</v>
      </c>
      <c r="C533" t="s">
        <v>21212</v>
      </c>
      <c r="D533" s="23"/>
      <c r="E533" t="s">
        <v>1422</v>
      </c>
      <c r="F533" t="s">
        <v>1386</v>
      </c>
      <c r="G533">
        <v>2424</v>
      </c>
      <c r="H533" s="23"/>
    </row>
    <row r="534" spans="1:8" x14ac:dyDescent="0.25">
      <c r="A534">
        <v>14352</v>
      </c>
      <c r="B534" t="s">
        <v>21213</v>
      </c>
      <c r="C534" t="s">
        <v>21214</v>
      </c>
      <c r="D534" s="23"/>
      <c r="E534" t="s">
        <v>1422</v>
      </c>
      <c r="F534" t="s">
        <v>1386</v>
      </c>
      <c r="G534">
        <v>21582</v>
      </c>
      <c r="H534" s="23"/>
    </row>
    <row r="535" spans="1:8" x14ac:dyDescent="0.25">
      <c r="A535">
        <v>13416</v>
      </c>
      <c r="B535" t="s">
        <v>21215</v>
      </c>
      <c r="C535" t="s">
        <v>21214</v>
      </c>
      <c r="D535" s="23"/>
      <c r="E535" t="s">
        <v>7169</v>
      </c>
      <c r="F535" t="s">
        <v>1398</v>
      </c>
      <c r="G535">
        <v>19425</v>
      </c>
      <c r="H535" s="23"/>
    </row>
    <row r="536" spans="1:8" x14ac:dyDescent="0.25">
      <c r="A536">
        <v>9847</v>
      </c>
      <c r="B536" t="s">
        <v>2198</v>
      </c>
      <c r="C536" t="s">
        <v>2198</v>
      </c>
      <c r="D536" s="23">
        <v>23314594004874</v>
      </c>
      <c r="E536" t="s">
        <v>2200</v>
      </c>
      <c r="F536" t="s">
        <v>1457</v>
      </c>
      <c r="G536">
        <v>14573</v>
      </c>
      <c r="H536" s="23">
        <v>194818551</v>
      </c>
    </row>
    <row r="537" spans="1:8" x14ac:dyDescent="0.25">
      <c r="A537">
        <v>7401</v>
      </c>
      <c r="B537" t="s">
        <v>2198</v>
      </c>
      <c r="C537" t="s">
        <v>2198</v>
      </c>
      <c r="D537" s="23">
        <v>23314594003045</v>
      </c>
      <c r="E537" t="s">
        <v>2199</v>
      </c>
      <c r="F537" t="s">
        <v>1639</v>
      </c>
      <c r="G537">
        <v>11320</v>
      </c>
      <c r="H537" s="23">
        <v>676156930255</v>
      </c>
    </row>
    <row r="538" spans="1:8" x14ac:dyDescent="0.25">
      <c r="A538">
        <v>9846</v>
      </c>
      <c r="B538" t="s">
        <v>2201</v>
      </c>
      <c r="C538" t="s">
        <v>2201</v>
      </c>
      <c r="D538" s="23">
        <v>23314594003630</v>
      </c>
      <c r="E538" t="s">
        <v>2202</v>
      </c>
      <c r="F538" t="s">
        <v>1462</v>
      </c>
      <c r="G538">
        <v>14572</v>
      </c>
      <c r="H538" s="23">
        <v>122313550</v>
      </c>
    </row>
    <row r="539" spans="1:8" x14ac:dyDescent="0.25">
      <c r="A539">
        <v>11704</v>
      </c>
      <c r="B539" t="s">
        <v>2201</v>
      </c>
      <c r="C539" t="s">
        <v>2201</v>
      </c>
      <c r="D539" s="23">
        <v>23314594000100</v>
      </c>
      <c r="E539" t="s">
        <v>1397</v>
      </c>
      <c r="F539" t="s">
        <v>1398</v>
      </c>
      <c r="G539">
        <v>17657</v>
      </c>
      <c r="H539" s="23">
        <v>202041867</v>
      </c>
    </row>
    <row r="540" spans="1:8" x14ac:dyDescent="0.25">
      <c r="A540">
        <v>2111</v>
      </c>
      <c r="B540" t="s">
        <v>2203</v>
      </c>
      <c r="C540" t="s">
        <v>2206</v>
      </c>
      <c r="D540" s="23">
        <v>23314594002740</v>
      </c>
      <c r="E540" t="s">
        <v>1527</v>
      </c>
      <c r="F540" t="s">
        <v>1386</v>
      </c>
      <c r="G540">
        <v>3387</v>
      </c>
      <c r="H540" s="23">
        <v>161462502</v>
      </c>
    </row>
    <row r="541" spans="1:8" x14ac:dyDescent="0.25">
      <c r="A541">
        <v>2110</v>
      </c>
      <c r="B541" t="s">
        <v>2203</v>
      </c>
      <c r="C541" t="s">
        <v>2204</v>
      </c>
      <c r="D541" s="23">
        <v>23314594002669</v>
      </c>
      <c r="E541" t="s">
        <v>2205</v>
      </c>
      <c r="F541" t="s">
        <v>1415</v>
      </c>
      <c r="G541">
        <v>3386</v>
      </c>
      <c r="H541" s="23">
        <v>32695314</v>
      </c>
    </row>
    <row r="542" spans="1:8" x14ac:dyDescent="0.25">
      <c r="A542">
        <v>2115</v>
      </c>
      <c r="B542" t="s">
        <v>2207</v>
      </c>
      <c r="C542" t="s">
        <v>2208</v>
      </c>
      <c r="D542" s="23">
        <v>23314594003479</v>
      </c>
      <c r="E542" t="s">
        <v>1992</v>
      </c>
      <c r="F542" t="s">
        <v>1587</v>
      </c>
      <c r="G542">
        <v>3391</v>
      </c>
      <c r="H542" s="23">
        <v>241067189</v>
      </c>
    </row>
    <row r="543" spans="1:8" x14ac:dyDescent="0.25">
      <c r="A543">
        <v>2114</v>
      </c>
      <c r="B543" t="s">
        <v>2209</v>
      </c>
      <c r="C543" t="s">
        <v>2214</v>
      </c>
      <c r="D543" s="23">
        <v>23314594003207</v>
      </c>
      <c r="E543" t="s">
        <v>2215</v>
      </c>
      <c r="F543" t="s">
        <v>2216</v>
      </c>
      <c r="G543">
        <v>3390</v>
      </c>
      <c r="H543" s="23">
        <v>271186666</v>
      </c>
    </row>
    <row r="544" spans="1:8" x14ac:dyDescent="0.25">
      <c r="A544">
        <v>2113</v>
      </c>
      <c r="B544" t="s">
        <v>2209</v>
      </c>
      <c r="C544" t="s">
        <v>2210</v>
      </c>
      <c r="D544" s="23">
        <v>23314594003126</v>
      </c>
      <c r="E544" t="s">
        <v>2212</v>
      </c>
      <c r="F544" t="s">
        <v>1407</v>
      </c>
      <c r="G544">
        <v>3389</v>
      </c>
      <c r="H544" s="23" t="s">
        <v>2213</v>
      </c>
    </row>
    <row r="545" spans="1:8" x14ac:dyDescent="0.25">
      <c r="A545">
        <v>2116</v>
      </c>
      <c r="B545" t="s">
        <v>2209</v>
      </c>
      <c r="C545" t="s">
        <v>2217</v>
      </c>
      <c r="D545" s="23">
        <v>23314594003800</v>
      </c>
      <c r="E545" t="s">
        <v>2218</v>
      </c>
      <c r="F545" t="s">
        <v>1398</v>
      </c>
      <c r="G545">
        <v>3392</v>
      </c>
      <c r="H545" s="23" t="s">
        <v>2219</v>
      </c>
    </row>
    <row r="546" spans="1:8" x14ac:dyDescent="0.25">
      <c r="A546">
        <v>2112</v>
      </c>
      <c r="B546" t="s">
        <v>2209</v>
      </c>
      <c r="C546" t="s">
        <v>2210</v>
      </c>
      <c r="D546" s="23">
        <v>23314594002901</v>
      </c>
      <c r="E546" t="s">
        <v>1406</v>
      </c>
      <c r="F546" t="s">
        <v>1407</v>
      </c>
      <c r="G546">
        <v>3388</v>
      </c>
      <c r="H546" s="23" t="s">
        <v>2211</v>
      </c>
    </row>
    <row r="547" spans="1:8" x14ac:dyDescent="0.25">
      <c r="A547">
        <v>14879</v>
      </c>
      <c r="B547" t="s">
        <v>2220</v>
      </c>
      <c r="C547" t="s">
        <v>2221</v>
      </c>
      <c r="D547" s="23">
        <v>24084937000150</v>
      </c>
      <c r="E547" t="s">
        <v>1507</v>
      </c>
      <c r="F547" t="s">
        <v>1415</v>
      </c>
      <c r="G547">
        <v>23317</v>
      </c>
      <c r="H547" s="23">
        <v>65963806</v>
      </c>
    </row>
    <row r="548" spans="1:8" x14ac:dyDescent="0.25">
      <c r="A548">
        <v>14317</v>
      </c>
      <c r="B548" t="s">
        <v>21216</v>
      </c>
      <c r="C548" t="s">
        <v>21216</v>
      </c>
      <c r="D548" s="23"/>
      <c r="E548" t="s">
        <v>1530</v>
      </c>
      <c r="F548" t="s">
        <v>1386</v>
      </c>
      <c r="G548">
        <v>22569</v>
      </c>
      <c r="H548" s="23"/>
    </row>
    <row r="549" spans="1:8" x14ac:dyDescent="0.25">
      <c r="A549">
        <v>13012</v>
      </c>
      <c r="B549" t="s">
        <v>21217</v>
      </c>
      <c r="C549" t="s">
        <v>21218</v>
      </c>
      <c r="D549" s="23"/>
      <c r="E549" t="s">
        <v>1422</v>
      </c>
      <c r="F549" t="s">
        <v>1386</v>
      </c>
      <c r="G549">
        <v>19529</v>
      </c>
      <c r="H549" s="23"/>
    </row>
    <row r="550" spans="1:8" x14ac:dyDescent="0.25">
      <c r="A550">
        <v>2071</v>
      </c>
      <c r="B550" t="s">
        <v>2222</v>
      </c>
      <c r="C550" t="s">
        <v>2223</v>
      </c>
      <c r="D550" s="23">
        <v>210599000198</v>
      </c>
      <c r="E550" t="s">
        <v>1583</v>
      </c>
      <c r="F550" t="s">
        <v>1386</v>
      </c>
      <c r="G550">
        <v>3347</v>
      </c>
      <c r="H550" s="23">
        <v>161060340</v>
      </c>
    </row>
    <row r="551" spans="1:8" x14ac:dyDescent="0.25">
      <c r="A551">
        <v>8953</v>
      </c>
      <c r="B551" t="s">
        <v>21219</v>
      </c>
      <c r="C551" t="s">
        <v>21219</v>
      </c>
      <c r="D551" s="23"/>
      <c r="E551" t="s">
        <v>5006</v>
      </c>
      <c r="F551" t="s">
        <v>1398</v>
      </c>
      <c r="G551">
        <v>13491</v>
      </c>
      <c r="H551" s="23"/>
    </row>
    <row r="552" spans="1:8" x14ac:dyDescent="0.25">
      <c r="A552">
        <v>14975</v>
      </c>
      <c r="B552" t="s">
        <v>21220</v>
      </c>
      <c r="C552" t="s">
        <v>21221</v>
      </c>
      <c r="D552" s="23"/>
      <c r="E552" t="s">
        <v>1422</v>
      </c>
      <c r="F552" t="s">
        <v>1386</v>
      </c>
      <c r="G552">
        <v>22138</v>
      </c>
      <c r="H552" s="23"/>
    </row>
    <row r="553" spans="1:8" x14ac:dyDescent="0.25">
      <c r="A553">
        <v>9401</v>
      </c>
      <c r="B553" t="s">
        <v>2224</v>
      </c>
      <c r="C553" t="s">
        <v>2224</v>
      </c>
      <c r="D553" s="23">
        <v>24289862000144</v>
      </c>
      <c r="E553" t="s">
        <v>2225</v>
      </c>
      <c r="F553" t="s">
        <v>1386</v>
      </c>
      <c r="G553">
        <v>13878</v>
      </c>
      <c r="H553" s="23">
        <v>162678622</v>
      </c>
    </row>
    <row r="554" spans="1:8" x14ac:dyDescent="0.25">
      <c r="A554">
        <v>909</v>
      </c>
      <c r="B554" t="s">
        <v>2226</v>
      </c>
      <c r="C554" t="s">
        <v>2226</v>
      </c>
      <c r="D554" s="23"/>
      <c r="E554" t="s">
        <v>1385</v>
      </c>
      <c r="F554" t="s">
        <v>1386</v>
      </c>
      <c r="G554">
        <v>2185</v>
      </c>
      <c r="H554" s="23"/>
    </row>
    <row r="555" spans="1:8" x14ac:dyDescent="0.25">
      <c r="A555">
        <v>1835</v>
      </c>
      <c r="B555" t="s">
        <v>2226</v>
      </c>
      <c r="C555" t="s">
        <v>2227</v>
      </c>
      <c r="D555" s="23">
        <v>12974695000191</v>
      </c>
      <c r="E555" t="s">
        <v>1385</v>
      </c>
      <c r="F555" t="s">
        <v>1386</v>
      </c>
      <c r="G555">
        <v>3111</v>
      </c>
      <c r="H555" s="23">
        <v>161776213</v>
      </c>
    </row>
    <row r="556" spans="1:8" x14ac:dyDescent="0.25">
      <c r="A556">
        <v>6257</v>
      </c>
      <c r="B556" t="s">
        <v>21222</v>
      </c>
      <c r="C556" t="s">
        <v>21222</v>
      </c>
      <c r="D556" s="23"/>
      <c r="E556" t="s">
        <v>2050</v>
      </c>
      <c r="F556" t="s">
        <v>1386</v>
      </c>
      <c r="G556">
        <v>9787</v>
      </c>
      <c r="H556" s="23"/>
    </row>
    <row r="557" spans="1:8" x14ac:dyDescent="0.25">
      <c r="A557">
        <v>6135</v>
      </c>
      <c r="B557" t="s">
        <v>21223</v>
      </c>
      <c r="C557" t="s">
        <v>21223</v>
      </c>
      <c r="D557" s="23"/>
      <c r="E557" t="s">
        <v>1422</v>
      </c>
      <c r="F557" t="s">
        <v>1386</v>
      </c>
      <c r="G557">
        <v>9596</v>
      </c>
      <c r="H557" s="23"/>
    </row>
    <row r="558" spans="1:8" x14ac:dyDescent="0.25">
      <c r="A558">
        <v>8508</v>
      </c>
      <c r="B558" t="s">
        <v>2228</v>
      </c>
      <c r="C558" t="s">
        <v>2228</v>
      </c>
      <c r="D558" s="23">
        <v>25173851000167</v>
      </c>
      <c r="E558" t="s">
        <v>2050</v>
      </c>
      <c r="F558" t="s">
        <v>1386</v>
      </c>
      <c r="G558">
        <v>12993</v>
      </c>
      <c r="H558" s="23">
        <v>162758820</v>
      </c>
    </row>
    <row r="559" spans="1:8" x14ac:dyDescent="0.25">
      <c r="A559">
        <v>9427</v>
      </c>
      <c r="B559" t="s">
        <v>21224</v>
      </c>
      <c r="C559" t="s">
        <v>21225</v>
      </c>
      <c r="D559" s="23"/>
      <c r="E559" t="s">
        <v>1422</v>
      </c>
      <c r="F559" t="s">
        <v>1386</v>
      </c>
      <c r="G559">
        <v>13102</v>
      </c>
      <c r="H559" s="23"/>
    </row>
    <row r="560" spans="1:8" x14ac:dyDescent="0.25">
      <c r="A560">
        <v>13334</v>
      </c>
      <c r="B560" t="s">
        <v>21226</v>
      </c>
      <c r="C560" t="s">
        <v>21227</v>
      </c>
      <c r="D560" s="23"/>
      <c r="E560" t="s">
        <v>1422</v>
      </c>
      <c r="F560" t="s">
        <v>1386</v>
      </c>
      <c r="G560">
        <v>10945</v>
      </c>
      <c r="H560" s="23"/>
    </row>
    <row r="561" spans="1:8" x14ac:dyDescent="0.25">
      <c r="A561">
        <v>7077</v>
      </c>
      <c r="B561" t="s">
        <v>2229</v>
      </c>
      <c r="C561" t="s">
        <v>2229</v>
      </c>
      <c r="D561" s="23">
        <v>20074173000161</v>
      </c>
      <c r="E561" t="s">
        <v>2230</v>
      </c>
      <c r="F561" t="s">
        <v>1415</v>
      </c>
      <c r="G561">
        <v>11053</v>
      </c>
      <c r="H561" s="23">
        <v>57333084</v>
      </c>
    </row>
    <row r="562" spans="1:8" x14ac:dyDescent="0.25">
      <c r="A562">
        <v>15225</v>
      </c>
      <c r="B562" t="s">
        <v>2231</v>
      </c>
      <c r="C562" t="s">
        <v>2231</v>
      </c>
      <c r="D562" s="23">
        <v>44120648000177</v>
      </c>
      <c r="E562" t="s">
        <v>1723</v>
      </c>
      <c r="F562" t="s">
        <v>1386</v>
      </c>
      <c r="G562">
        <v>24330</v>
      </c>
      <c r="H562" s="23" t="s">
        <v>1438</v>
      </c>
    </row>
    <row r="563" spans="1:8" x14ac:dyDescent="0.25">
      <c r="A563">
        <v>12422</v>
      </c>
      <c r="B563" t="s">
        <v>2232</v>
      </c>
      <c r="C563" t="s">
        <v>2233</v>
      </c>
      <c r="D563" s="23">
        <v>6246317000199</v>
      </c>
      <c r="E563" t="s">
        <v>2234</v>
      </c>
      <c r="F563" t="s">
        <v>1390</v>
      </c>
      <c r="G563">
        <v>19029</v>
      </c>
      <c r="H563" s="23">
        <v>635497398111</v>
      </c>
    </row>
    <row r="564" spans="1:8" x14ac:dyDescent="0.25">
      <c r="A564">
        <v>6517</v>
      </c>
      <c r="B564" t="s">
        <v>21228</v>
      </c>
      <c r="C564" t="s">
        <v>21229</v>
      </c>
      <c r="D564" s="23"/>
      <c r="E564" t="s">
        <v>1723</v>
      </c>
      <c r="F564" t="s">
        <v>1386</v>
      </c>
      <c r="G564">
        <v>1205</v>
      </c>
      <c r="H564" s="23"/>
    </row>
    <row r="565" spans="1:8" x14ac:dyDescent="0.25">
      <c r="A565">
        <v>870</v>
      </c>
      <c r="B565" t="s">
        <v>21230</v>
      </c>
      <c r="C565" t="s">
        <v>21230</v>
      </c>
      <c r="D565" s="23"/>
      <c r="E565" t="s">
        <v>1530</v>
      </c>
      <c r="F565" t="s">
        <v>1386</v>
      </c>
      <c r="G565">
        <v>2146</v>
      </c>
      <c r="H565" s="23"/>
    </row>
    <row r="566" spans="1:8" x14ac:dyDescent="0.25">
      <c r="A566">
        <v>4866</v>
      </c>
      <c r="B566" t="s">
        <v>2235</v>
      </c>
      <c r="C566" t="s">
        <v>2236</v>
      </c>
      <c r="D566" s="23">
        <v>14758633000178</v>
      </c>
      <c r="E566" t="s">
        <v>1422</v>
      </c>
      <c r="F566" t="s">
        <v>1386</v>
      </c>
      <c r="G566">
        <v>7769</v>
      </c>
      <c r="H566" s="23" t="s">
        <v>1438</v>
      </c>
    </row>
    <row r="567" spans="1:8" x14ac:dyDescent="0.25">
      <c r="A567">
        <v>6942</v>
      </c>
      <c r="B567" t="s">
        <v>21231</v>
      </c>
      <c r="C567" t="s">
        <v>21232</v>
      </c>
      <c r="D567" s="23"/>
      <c r="E567" t="s">
        <v>1422</v>
      </c>
      <c r="F567" t="s">
        <v>1386</v>
      </c>
      <c r="G567">
        <v>9380</v>
      </c>
      <c r="H567" s="23"/>
    </row>
    <row r="568" spans="1:8" x14ac:dyDescent="0.25">
      <c r="A568">
        <v>14267</v>
      </c>
      <c r="B568" t="s">
        <v>21233</v>
      </c>
      <c r="C568" t="s">
        <v>21233</v>
      </c>
      <c r="D568" s="23"/>
      <c r="E568" t="s">
        <v>1541</v>
      </c>
      <c r="F568" t="s">
        <v>1386</v>
      </c>
      <c r="G568">
        <v>22478</v>
      </c>
      <c r="H568" s="23"/>
    </row>
    <row r="569" spans="1:8" x14ac:dyDescent="0.25">
      <c r="A569">
        <v>3215</v>
      </c>
      <c r="B569" t="s">
        <v>2237</v>
      </c>
      <c r="C569" t="s">
        <v>2238</v>
      </c>
      <c r="D569" s="23">
        <v>6331860000194</v>
      </c>
      <c r="E569" t="s">
        <v>1385</v>
      </c>
      <c r="F569" t="s">
        <v>1386</v>
      </c>
      <c r="G569">
        <v>4491</v>
      </c>
      <c r="H569" s="23" t="s">
        <v>2239</v>
      </c>
    </row>
    <row r="570" spans="1:8" x14ac:dyDescent="0.25">
      <c r="A570">
        <v>8204</v>
      </c>
      <c r="B570" t="s">
        <v>2240</v>
      </c>
      <c r="C570" t="s">
        <v>2240</v>
      </c>
      <c r="D570" s="23">
        <v>16765997000100</v>
      </c>
      <c r="E570" t="s">
        <v>1452</v>
      </c>
      <c r="F570" t="s">
        <v>1386</v>
      </c>
      <c r="G570">
        <v>12473</v>
      </c>
      <c r="H570" s="23">
        <v>162031572</v>
      </c>
    </row>
    <row r="571" spans="1:8" x14ac:dyDescent="0.25">
      <c r="A571">
        <v>6014</v>
      </c>
      <c r="B571" t="s">
        <v>21234</v>
      </c>
      <c r="C571" t="s">
        <v>21234</v>
      </c>
      <c r="D571" s="23"/>
      <c r="E571" t="s">
        <v>2817</v>
      </c>
      <c r="F571" t="s">
        <v>1386</v>
      </c>
      <c r="G571">
        <v>9319</v>
      </c>
      <c r="H571" s="23"/>
    </row>
    <row r="572" spans="1:8" x14ac:dyDescent="0.25">
      <c r="A572">
        <v>5695</v>
      </c>
      <c r="B572" t="s">
        <v>2241</v>
      </c>
      <c r="C572" t="s">
        <v>2242</v>
      </c>
      <c r="D572" s="23">
        <v>7153389000154</v>
      </c>
      <c r="E572" t="s">
        <v>1422</v>
      </c>
      <c r="F572" t="s">
        <v>1386</v>
      </c>
      <c r="G572">
        <v>8732</v>
      </c>
      <c r="H572" s="23" t="s">
        <v>1438</v>
      </c>
    </row>
    <row r="573" spans="1:8" x14ac:dyDescent="0.25">
      <c r="A573">
        <v>14017</v>
      </c>
      <c r="B573" t="s">
        <v>21235</v>
      </c>
      <c r="C573" t="s">
        <v>21236</v>
      </c>
      <c r="D573" s="23"/>
      <c r="E573" t="s">
        <v>1422</v>
      </c>
      <c r="F573" t="s">
        <v>1386</v>
      </c>
      <c r="G573">
        <v>19251</v>
      </c>
      <c r="H573" s="23"/>
    </row>
    <row r="574" spans="1:8" x14ac:dyDescent="0.25">
      <c r="A574">
        <v>14228</v>
      </c>
      <c r="B574" t="s">
        <v>2243</v>
      </c>
      <c r="C574" t="s">
        <v>2244</v>
      </c>
      <c r="D574" s="23">
        <v>51337633000120</v>
      </c>
      <c r="E574" t="s">
        <v>1422</v>
      </c>
      <c r="F574" t="s">
        <v>1386</v>
      </c>
      <c r="G574">
        <v>22386</v>
      </c>
      <c r="H574" s="23">
        <v>164699210</v>
      </c>
    </row>
    <row r="575" spans="1:8" x14ac:dyDescent="0.25">
      <c r="A575">
        <v>5993</v>
      </c>
      <c r="B575" t="s">
        <v>2245</v>
      </c>
      <c r="C575" t="s">
        <v>2246</v>
      </c>
      <c r="D575" s="23">
        <v>18548752000157</v>
      </c>
      <c r="E575" t="s">
        <v>1422</v>
      </c>
      <c r="F575" t="s">
        <v>1386</v>
      </c>
      <c r="G575">
        <v>9213</v>
      </c>
      <c r="H575" s="23" t="s">
        <v>1438</v>
      </c>
    </row>
    <row r="576" spans="1:8" x14ac:dyDescent="0.25">
      <c r="A576">
        <v>12553</v>
      </c>
      <c r="B576" t="s">
        <v>2247</v>
      </c>
      <c r="C576" t="s">
        <v>2248</v>
      </c>
      <c r="D576" s="23">
        <v>42648792000155</v>
      </c>
      <c r="E576" t="s">
        <v>1422</v>
      </c>
      <c r="F576" t="s">
        <v>1386</v>
      </c>
      <c r="G576">
        <v>19548</v>
      </c>
      <c r="H576" s="23" t="s">
        <v>1438</v>
      </c>
    </row>
    <row r="577" spans="1:8" x14ac:dyDescent="0.25">
      <c r="A577">
        <v>14572</v>
      </c>
      <c r="B577" t="s">
        <v>2249</v>
      </c>
      <c r="C577" t="s">
        <v>2250</v>
      </c>
      <c r="D577" s="23">
        <v>47699656000108</v>
      </c>
      <c r="E577" t="s">
        <v>1422</v>
      </c>
      <c r="F577" t="s">
        <v>1386</v>
      </c>
      <c r="G577">
        <v>22931</v>
      </c>
      <c r="H577" s="23" t="s">
        <v>1438</v>
      </c>
    </row>
    <row r="578" spans="1:8" x14ac:dyDescent="0.25">
      <c r="A578">
        <v>845</v>
      </c>
      <c r="B578" t="s">
        <v>21237</v>
      </c>
      <c r="C578" t="s">
        <v>21237</v>
      </c>
      <c r="D578" s="23"/>
      <c r="E578" t="s">
        <v>1385</v>
      </c>
      <c r="F578" t="s">
        <v>1386</v>
      </c>
      <c r="G578">
        <v>2121</v>
      </c>
      <c r="H578" s="23"/>
    </row>
    <row r="579" spans="1:8" x14ac:dyDescent="0.25">
      <c r="A579">
        <v>6849</v>
      </c>
      <c r="B579" t="s">
        <v>21238</v>
      </c>
      <c r="C579" t="s">
        <v>21238</v>
      </c>
      <c r="D579" s="23"/>
      <c r="E579" t="s">
        <v>1422</v>
      </c>
      <c r="F579" t="s">
        <v>1386</v>
      </c>
      <c r="G579">
        <v>10822</v>
      </c>
      <c r="H579" s="23"/>
    </row>
    <row r="580" spans="1:8" x14ac:dyDescent="0.25">
      <c r="A580">
        <v>13345</v>
      </c>
      <c r="B580" t="s">
        <v>2251</v>
      </c>
      <c r="C580" t="s">
        <v>2251</v>
      </c>
      <c r="D580" s="23">
        <v>14715001000127</v>
      </c>
      <c r="E580" t="s">
        <v>1385</v>
      </c>
      <c r="F580" t="s">
        <v>1386</v>
      </c>
      <c r="G580">
        <v>20854</v>
      </c>
      <c r="H580" s="23">
        <v>161914438</v>
      </c>
    </row>
    <row r="581" spans="1:8" x14ac:dyDescent="0.25">
      <c r="A581">
        <v>11213</v>
      </c>
      <c r="B581" t="s">
        <v>2252</v>
      </c>
      <c r="C581" t="s">
        <v>2252</v>
      </c>
      <c r="D581" s="23">
        <v>34844903000170</v>
      </c>
      <c r="E581" t="s">
        <v>2253</v>
      </c>
      <c r="F581" t="s">
        <v>1386</v>
      </c>
      <c r="G581">
        <v>17041</v>
      </c>
      <c r="H581" s="23">
        <v>163489017</v>
      </c>
    </row>
    <row r="582" spans="1:8" x14ac:dyDescent="0.25">
      <c r="A582">
        <v>14145</v>
      </c>
      <c r="B582" t="s">
        <v>2254</v>
      </c>
      <c r="C582" t="s">
        <v>2254</v>
      </c>
      <c r="D582" s="23">
        <v>34221948000199</v>
      </c>
      <c r="E582" t="s">
        <v>2255</v>
      </c>
      <c r="F582" t="s">
        <v>1386</v>
      </c>
      <c r="G582">
        <v>21971</v>
      </c>
      <c r="H582" s="23">
        <v>163444056</v>
      </c>
    </row>
    <row r="583" spans="1:8" x14ac:dyDescent="0.25">
      <c r="A583">
        <v>14928</v>
      </c>
      <c r="B583" t="s">
        <v>2254</v>
      </c>
      <c r="C583" t="s">
        <v>2254</v>
      </c>
      <c r="D583" s="23">
        <v>34221948000350</v>
      </c>
      <c r="E583" t="s">
        <v>2256</v>
      </c>
      <c r="F583" t="s">
        <v>1386</v>
      </c>
      <c r="G583">
        <v>23373</v>
      </c>
      <c r="H583" s="23">
        <v>164922792</v>
      </c>
    </row>
    <row r="584" spans="1:8" x14ac:dyDescent="0.25">
      <c r="A584">
        <v>5042</v>
      </c>
      <c r="B584" t="s">
        <v>2257</v>
      </c>
      <c r="C584" t="s">
        <v>2257</v>
      </c>
      <c r="D584" s="23">
        <v>5356749000190</v>
      </c>
      <c r="E584" t="s">
        <v>1409</v>
      </c>
      <c r="F584" t="s">
        <v>1386</v>
      </c>
      <c r="G584">
        <v>8079</v>
      </c>
      <c r="H584" s="23">
        <v>161938299</v>
      </c>
    </row>
    <row r="585" spans="1:8" x14ac:dyDescent="0.25">
      <c r="A585">
        <v>15736</v>
      </c>
      <c r="B585" t="s">
        <v>2258</v>
      </c>
      <c r="C585" t="s">
        <v>2258</v>
      </c>
      <c r="D585" s="23">
        <v>55439324000112</v>
      </c>
      <c r="E585" t="s">
        <v>1409</v>
      </c>
      <c r="F585" t="s">
        <v>1386</v>
      </c>
      <c r="G585">
        <v>25026</v>
      </c>
      <c r="H585" s="23" t="s">
        <v>2259</v>
      </c>
    </row>
    <row r="586" spans="1:8" x14ac:dyDescent="0.25">
      <c r="A586">
        <v>5739</v>
      </c>
      <c r="B586" t="s">
        <v>21239</v>
      </c>
      <c r="C586" t="s">
        <v>21240</v>
      </c>
      <c r="D586" s="23"/>
      <c r="E586" t="s">
        <v>1723</v>
      </c>
      <c r="F586" t="s">
        <v>1386</v>
      </c>
      <c r="G586">
        <v>5665</v>
      </c>
      <c r="H586" s="23"/>
    </row>
    <row r="587" spans="1:8" x14ac:dyDescent="0.25">
      <c r="A587">
        <v>2332</v>
      </c>
      <c r="B587" t="s">
        <v>2260</v>
      </c>
      <c r="C587" t="s">
        <v>2261</v>
      </c>
      <c r="D587" s="23">
        <v>3077875000180</v>
      </c>
      <c r="E587" t="s">
        <v>1409</v>
      </c>
      <c r="F587" t="s">
        <v>1386</v>
      </c>
      <c r="G587">
        <v>3608</v>
      </c>
      <c r="H587" s="23">
        <v>161150942</v>
      </c>
    </row>
    <row r="588" spans="1:8" x14ac:dyDescent="0.25">
      <c r="A588">
        <v>3611</v>
      </c>
      <c r="B588" t="s">
        <v>2262</v>
      </c>
      <c r="C588" t="s">
        <v>2263</v>
      </c>
      <c r="D588" s="23">
        <v>8364506000191</v>
      </c>
      <c r="E588" t="s">
        <v>1744</v>
      </c>
      <c r="F588" t="s">
        <v>1386</v>
      </c>
      <c r="G588">
        <v>4887</v>
      </c>
      <c r="H588" s="23">
        <v>161500498</v>
      </c>
    </row>
    <row r="589" spans="1:8" x14ac:dyDescent="0.25">
      <c r="A589">
        <v>9139</v>
      </c>
      <c r="B589" t="s">
        <v>21241</v>
      </c>
      <c r="C589" t="s">
        <v>21241</v>
      </c>
      <c r="D589" s="23"/>
      <c r="E589" t="s">
        <v>2844</v>
      </c>
      <c r="F589" t="s">
        <v>1386</v>
      </c>
      <c r="G589">
        <v>13651</v>
      </c>
      <c r="H589" s="23"/>
    </row>
    <row r="590" spans="1:8" x14ac:dyDescent="0.25">
      <c r="A590">
        <v>7473</v>
      </c>
      <c r="B590" t="s">
        <v>2264</v>
      </c>
      <c r="C590" t="s">
        <v>2264</v>
      </c>
      <c r="D590" s="23">
        <v>8583181000138</v>
      </c>
      <c r="E590" t="s">
        <v>1397</v>
      </c>
      <c r="F590" t="s">
        <v>1398</v>
      </c>
      <c r="G590">
        <v>11392</v>
      </c>
      <c r="H590" s="23">
        <v>204013968</v>
      </c>
    </row>
    <row r="591" spans="1:8" x14ac:dyDescent="0.25">
      <c r="A591">
        <v>7355</v>
      </c>
      <c r="B591" t="s">
        <v>2265</v>
      </c>
      <c r="C591" t="s">
        <v>2265</v>
      </c>
      <c r="D591" s="23">
        <v>14242055000112</v>
      </c>
      <c r="E591" t="s">
        <v>2266</v>
      </c>
      <c r="F591" t="s">
        <v>1386</v>
      </c>
      <c r="G591">
        <v>11276</v>
      </c>
      <c r="H591" s="23">
        <v>161880592</v>
      </c>
    </row>
    <row r="592" spans="1:8" x14ac:dyDescent="0.25">
      <c r="A592">
        <v>4110</v>
      </c>
      <c r="B592" t="s">
        <v>2267</v>
      </c>
      <c r="C592" t="s">
        <v>2268</v>
      </c>
      <c r="D592" s="23">
        <v>9630702000123</v>
      </c>
      <c r="E592" t="s">
        <v>1385</v>
      </c>
      <c r="F592" t="s">
        <v>1386</v>
      </c>
      <c r="G592">
        <v>5386</v>
      </c>
      <c r="H592" s="23">
        <v>161581056</v>
      </c>
    </row>
    <row r="593" spans="1:8" x14ac:dyDescent="0.25">
      <c r="A593">
        <v>6658</v>
      </c>
      <c r="B593" t="s">
        <v>21242</v>
      </c>
      <c r="C593" t="s">
        <v>21242</v>
      </c>
      <c r="D593" s="23"/>
      <c r="E593" t="s">
        <v>1385</v>
      </c>
      <c r="F593" t="s">
        <v>1386</v>
      </c>
      <c r="G593">
        <v>10193</v>
      </c>
      <c r="H593" s="23"/>
    </row>
    <row r="594" spans="1:8" x14ac:dyDescent="0.25">
      <c r="A594">
        <v>6469</v>
      </c>
      <c r="B594" t="s">
        <v>2269</v>
      </c>
      <c r="C594" t="s">
        <v>2270</v>
      </c>
      <c r="D594" s="23">
        <v>15436564000149</v>
      </c>
      <c r="E594" t="s">
        <v>1385</v>
      </c>
      <c r="F594" t="s">
        <v>1386</v>
      </c>
      <c r="G594">
        <v>10007</v>
      </c>
      <c r="H594" s="23" t="s">
        <v>1438</v>
      </c>
    </row>
    <row r="595" spans="1:8" x14ac:dyDescent="0.25">
      <c r="A595">
        <v>9458</v>
      </c>
      <c r="B595" t="s">
        <v>2271</v>
      </c>
      <c r="C595" t="s">
        <v>2272</v>
      </c>
      <c r="D595" s="23">
        <v>15088145000163</v>
      </c>
      <c r="E595" t="s">
        <v>1385</v>
      </c>
      <c r="F595" t="s">
        <v>1386</v>
      </c>
      <c r="G595">
        <v>13998</v>
      </c>
      <c r="H595" s="23">
        <v>162212690</v>
      </c>
    </row>
    <row r="596" spans="1:8" x14ac:dyDescent="0.25">
      <c r="A596">
        <v>13281</v>
      </c>
      <c r="B596" t="s">
        <v>2273</v>
      </c>
      <c r="C596" t="s">
        <v>2274</v>
      </c>
      <c r="D596" s="23">
        <v>45735387000162</v>
      </c>
      <c r="E596" t="s">
        <v>1430</v>
      </c>
      <c r="F596" t="s">
        <v>1415</v>
      </c>
      <c r="G596">
        <v>20521</v>
      </c>
      <c r="H596" s="23">
        <v>106677411</v>
      </c>
    </row>
    <row r="597" spans="1:8" x14ac:dyDescent="0.25">
      <c r="A597">
        <v>8597</v>
      </c>
      <c r="B597" t="s">
        <v>21243</v>
      </c>
      <c r="C597" t="s">
        <v>21240</v>
      </c>
      <c r="D597" s="23"/>
      <c r="E597" t="s">
        <v>1723</v>
      </c>
      <c r="F597" t="s">
        <v>1386</v>
      </c>
      <c r="G597">
        <v>12929</v>
      </c>
      <c r="H597" s="23"/>
    </row>
    <row r="598" spans="1:8" x14ac:dyDescent="0.25">
      <c r="A598">
        <v>6401</v>
      </c>
      <c r="B598" t="s">
        <v>2275</v>
      </c>
      <c r="C598" t="s">
        <v>2275</v>
      </c>
      <c r="D598" s="23">
        <v>10629313000167</v>
      </c>
      <c r="E598" t="s">
        <v>1507</v>
      </c>
      <c r="F598" t="s">
        <v>1415</v>
      </c>
      <c r="G598">
        <v>9947</v>
      </c>
      <c r="H598" s="23">
        <v>37645242</v>
      </c>
    </row>
    <row r="599" spans="1:8" x14ac:dyDescent="0.25">
      <c r="A599">
        <v>5379</v>
      </c>
      <c r="B599" t="s">
        <v>21244</v>
      </c>
      <c r="C599" t="s">
        <v>21245</v>
      </c>
      <c r="D599" s="23"/>
      <c r="E599" t="s">
        <v>1422</v>
      </c>
      <c r="F599" t="s">
        <v>1386</v>
      </c>
      <c r="G599">
        <v>5491</v>
      </c>
      <c r="H599" s="23"/>
    </row>
    <row r="600" spans="1:8" x14ac:dyDescent="0.25">
      <c r="A600">
        <v>5664</v>
      </c>
      <c r="B600" t="s">
        <v>21246</v>
      </c>
      <c r="C600" t="s">
        <v>21246</v>
      </c>
      <c r="D600" s="23"/>
      <c r="E600" t="s">
        <v>1385</v>
      </c>
      <c r="F600" t="s">
        <v>1386</v>
      </c>
      <c r="G600">
        <v>8714</v>
      </c>
      <c r="H600" s="23"/>
    </row>
    <row r="601" spans="1:8" x14ac:dyDescent="0.25">
      <c r="A601">
        <v>5252</v>
      </c>
      <c r="B601" t="s">
        <v>21247</v>
      </c>
      <c r="C601" t="s">
        <v>21247</v>
      </c>
      <c r="D601" s="23"/>
      <c r="E601" t="s">
        <v>7477</v>
      </c>
      <c r="F601" t="s">
        <v>1386</v>
      </c>
      <c r="G601">
        <v>8290</v>
      </c>
      <c r="H601" s="23"/>
    </row>
    <row r="602" spans="1:8" x14ac:dyDescent="0.25">
      <c r="A602">
        <v>4223</v>
      </c>
      <c r="B602" t="s">
        <v>21248</v>
      </c>
      <c r="C602" t="s">
        <v>21248</v>
      </c>
      <c r="D602" s="23"/>
      <c r="E602" t="s">
        <v>1572</v>
      </c>
      <c r="F602" t="s">
        <v>1386</v>
      </c>
      <c r="G602">
        <v>1912</v>
      </c>
      <c r="H602" s="23"/>
    </row>
    <row r="603" spans="1:8" x14ac:dyDescent="0.25">
      <c r="A603">
        <v>9475</v>
      </c>
      <c r="B603" t="s">
        <v>2276</v>
      </c>
      <c r="C603" t="s">
        <v>2276</v>
      </c>
      <c r="D603" s="23">
        <v>26631629000123</v>
      </c>
      <c r="E603" t="s">
        <v>1816</v>
      </c>
      <c r="F603" t="s">
        <v>1386</v>
      </c>
      <c r="G603">
        <v>14084</v>
      </c>
      <c r="H603" s="23">
        <v>162842341</v>
      </c>
    </row>
    <row r="604" spans="1:8" x14ac:dyDescent="0.25">
      <c r="A604">
        <v>1603</v>
      </c>
      <c r="B604" t="s">
        <v>2277</v>
      </c>
      <c r="C604" t="s">
        <v>2278</v>
      </c>
      <c r="D604" s="23">
        <v>11500957000113</v>
      </c>
      <c r="E604" t="s">
        <v>1805</v>
      </c>
      <c r="F604" t="s">
        <v>1386</v>
      </c>
      <c r="G604">
        <v>2879</v>
      </c>
      <c r="H604" s="23" t="s">
        <v>2239</v>
      </c>
    </row>
    <row r="605" spans="1:8" x14ac:dyDescent="0.25">
      <c r="A605">
        <v>10041</v>
      </c>
      <c r="B605" t="s">
        <v>21249</v>
      </c>
      <c r="C605" t="s">
        <v>21245</v>
      </c>
      <c r="D605" s="23"/>
      <c r="E605" t="s">
        <v>1385</v>
      </c>
      <c r="F605" t="s">
        <v>1386</v>
      </c>
      <c r="G605">
        <v>10358</v>
      </c>
      <c r="H605" s="23"/>
    </row>
    <row r="606" spans="1:8" x14ac:dyDescent="0.25">
      <c r="A606">
        <v>6758</v>
      </c>
      <c r="B606" t="s">
        <v>21250</v>
      </c>
      <c r="C606" t="s">
        <v>21250</v>
      </c>
      <c r="D606" s="23"/>
      <c r="E606" t="s">
        <v>1732</v>
      </c>
      <c r="F606" t="s">
        <v>1386</v>
      </c>
      <c r="G606">
        <v>10468</v>
      </c>
      <c r="H606" s="23"/>
    </row>
    <row r="607" spans="1:8" x14ac:dyDescent="0.25">
      <c r="A607">
        <v>4202</v>
      </c>
      <c r="B607" t="s">
        <v>21251</v>
      </c>
      <c r="C607" t="s">
        <v>21245</v>
      </c>
      <c r="D607" s="23"/>
      <c r="E607" t="s">
        <v>1723</v>
      </c>
      <c r="F607" t="s">
        <v>1386</v>
      </c>
      <c r="G607">
        <v>5662</v>
      </c>
      <c r="H607" s="23"/>
    </row>
    <row r="608" spans="1:8" x14ac:dyDescent="0.25">
      <c r="A608">
        <v>3178</v>
      </c>
      <c r="B608" t="s">
        <v>2279</v>
      </c>
      <c r="C608" t="s">
        <v>2280</v>
      </c>
      <c r="D608" s="23">
        <v>6156460000190</v>
      </c>
      <c r="E608" t="s">
        <v>2281</v>
      </c>
      <c r="F608" t="s">
        <v>1386</v>
      </c>
      <c r="G608">
        <v>4454</v>
      </c>
      <c r="H608" s="23">
        <v>161421415</v>
      </c>
    </row>
    <row r="609" spans="1:8" x14ac:dyDescent="0.25">
      <c r="A609">
        <v>9931</v>
      </c>
      <c r="B609" t="s">
        <v>21252</v>
      </c>
      <c r="C609" t="s">
        <v>21240</v>
      </c>
      <c r="D609" s="23"/>
      <c r="E609" t="s">
        <v>1422</v>
      </c>
      <c r="F609" t="s">
        <v>1386</v>
      </c>
      <c r="G609">
        <v>6233</v>
      </c>
      <c r="H609" s="23"/>
    </row>
    <row r="610" spans="1:8" x14ac:dyDescent="0.25">
      <c r="A610">
        <v>7432</v>
      </c>
      <c r="B610" t="s">
        <v>2282</v>
      </c>
      <c r="C610" t="s">
        <v>2282</v>
      </c>
      <c r="D610" s="23">
        <v>21082909000106</v>
      </c>
      <c r="E610" t="s">
        <v>1678</v>
      </c>
      <c r="F610" t="s">
        <v>1386</v>
      </c>
      <c r="G610">
        <v>11346</v>
      </c>
      <c r="H610" s="23">
        <v>162463278</v>
      </c>
    </row>
    <row r="611" spans="1:8" x14ac:dyDescent="0.25">
      <c r="A611">
        <v>1144</v>
      </c>
      <c r="B611" t="s">
        <v>21253</v>
      </c>
      <c r="C611" t="s">
        <v>21253</v>
      </c>
      <c r="D611" s="23"/>
      <c r="E611" t="s">
        <v>1385</v>
      </c>
      <c r="F611" t="s">
        <v>1386</v>
      </c>
      <c r="G611">
        <v>2420</v>
      </c>
      <c r="H611" s="23"/>
    </row>
    <row r="612" spans="1:8" x14ac:dyDescent="0.25">
      <c r="A612">
        <v>12400</v>
      </c>
      <c r="B612" t="s">
        <v>21254</v>
      </c>
      <c r="C612" t="s">
        <v>21240</v>
      </c>
      <c r="D612" s="23"/>
      <c r="E612" t="s">
        <v>1422</v>
      </c>
      <c r="F612" t="s">
        <v>1386</v>
      </c>
      <c r="G612">
        <v>7936</v>
      </c>
      <c r="H612" s="23"/>
    </row>
    <row r="613" spans="1:8" x14ac:dyDescent="0.25">
      <c r="A613">
        <v>14979</v>
      </c>
      <c r="B613" t="s">
        <v>21254</v>
      </c>
      <c r="C613" t="s">
        <v>21240</v>
      </c>
      <c r="D613" s="23"/>
      <c r="E613" t="s">
        <v>1422</v>
      </c>
      <c r="F613" t="s">
        <v>1386</v>
      </c>
      <c r="G613">
        <v>10918</v>
      </c>
      <c r="H613" s="23"/>
    </row>
    <row r="614" spans="1:8" x14ac:dyDescent="0.25">
      <c r="A614">
        <v>10986</v>
      </c>
      <c r="B614" t="s">
        <v>2283</v>
      </c>
      <c r="C614" t="s">
        <v>2283</v>
      </c>
      <c r="D614" s="23">
        <v>31326490000144</v>
      </c>
      <c r="E614" t="s">
        <v>1385</v>
      </c>
      <c r="F614" t="s">
        <v>1386</v>
      </c>
      <c r="G614">
        <v>16732</v>
      </c>
      <c r="H614" s="23">
        <v>163226431</v>
      </c>
    </row>
    <row r="615" spans="1:8" x14ac:dyDescent="0.25">
      <c r="A615">
        <v>6470</v>
      </c>
      <c r="B615" t="s">
        <v>21255</v>
      </c>
      <c r="C615" t="s">
        <v>21255</v>
      </c>
      <c r="D615" s="23"/>
      <c r="E615" t="s">
        <v>2050</v>
      </c>
      <c r="F615" t="s">
        <v>1386</v>
      </c>
      <c r="G615">
        <v>10008</v>
      </c>
      <c r="H615" s="23"/>
    </row>
    <row r="616" spans="1:8" x14ac:dyDescent="0.25">
      <c r="A616">
        <v>15804</v>
      </c>
      <c r="B616" t="s">
        <v>2284</v>
      </c>
      <c r="C616" t="s">
        <v>2285</v>
      </c>
      <c r="D616" s="23">
        <v>34848790000181</v>
      </c>
      <c r="E616" t="s">
        <v>1422</v>
      </c>
      <c r="F616" t="s">
        <v>1386</v>
      </c>
      <c r="G616">
        <v>25122</v>
      </c>
      <c r="H616" s="23" t="s">
        <v>1438</v>
      </c>
    </row>
    <row r="617" spans="1:8" x14ac:dyDescent="0.25">
      <c r="A617">
        <v>10591</v>
      </c>
      <c r="B617" t="s">
        <v>2286</v>
      </c>
      <c r="C617" t="s">
        <v>2286</v>
      </c>
      <c r="D617" s="23">
        <v>21264525000104</v>
      </c>
      <c r="E617" t="s">
        <v>1385</v>
      </c>
      <c r="F617" t="s">
        <v>1386</v>
      </c>
      <c r="G617">
        <v>15959</v>
      </c>
      <c r="H617" s="23">
        <v>162548559</v>
      </c>
    </row>
    <row r="618" spans="1:8" x14ac:dyDescent="0.25">
      <c r="A618">
        <v>11547</v>
      </c>
      <c r="B618" t="s">
        <v>2287</v>
      </c>
      <c r="C618" t="s">
        <v>2288</v>
      </c>
      <c r="D618" s="23">
        <v>11744199000189</v>
      </c>
      <c r="E618" t="s">
        <v>1723</v>
      </c>
      <c r="F618" t="s">
        <v>1386</v>
      </c>
      <c r="G618">
        <v>17492</v>
      </c>
      <c r="H618" s="23" t="s">
        <v>1438</v>
      </c>
    </row>
    <row r="619" spans="1:8" x14ac:dyDescent="0.25">
      <c r="A619">
        <v>10627</v>
      </c>
      <c r="B619" t="s">
        <v>21256</v>
      </c>
      <c r="C619" t="s">
        <v>21256</v>
      </c>
      <c r="D619" s="23"/>
      <c r="E619" t="s">
        <v>1723</v>
      </c>
      <c r="F619" t="s">
        <v>1386</v>
      </c>
      <c r="G619">
        <v>16003</v>
      </c>
      <c r="H619" s="23"/>
    </row>
    <row r="620" spans="1:8" x14ac:dyDescent="0.25">
      <c r="A620">
        <v>7141</v>
      </c>
      <c r="B620" t="s">
        <v>21257</v>
      </c>
      <c r="C620" t="s">
        <v>21240</v>
      </c>
      <c r="D620" s="23"/>
      <c r="E620" t="s">
        <v>1422</v>
      </c>
      <c r="F620" t="s">
        <v>1386</v>
      </c>
      <c r="G620">
        <v>6010</v>
      </c>
      <c r="H620" s="23"/>
    </row>
    <row r="621" spans="1:8" x14ac:dyDescent="0.25">
      <c r="A621">
        <v>6491</v>
      </c>
      <c r="B621" t="s">
        <v>21258</v>
      </c>
      <c r="C621" t="s">
        <v>21258</v>
      </c>
      <c r="D621" s="23"/>
      <c r="E621" t="s">
        <v>1487</v>
      </c>
      <c r="F621" t="s">
        <v>1386</v>
      </c>
      <c r="G621">
        <v>10028</v>
      </c>
      <c r="H621" s="23"/>
    </row>
    <row r="622" spans="1:8" x14ac:dyDescent="0.25">
      <c r="A622">
        <v>6120</v>
      </c>
      <c r="B622" t="s">
        <v>2289</v>
      </c>
      <c r="D622" s="23"/>
      <c r="E622" t="s">
        <v>1422</v>
      </c>
      <c r="F622" t="s">
        <v>1386</v>
      </c>
      <c r="G622">
        <v>9565</v>
      </c>
      <c r="H622" s="23"/>
    </row>
    <row r="623" spans="1:8" x14ac:dyDescent="0.25">
      <c r="A623">
        <v>1334</v>
      </c>
      <c r="B623" t="s">
        <v>2290</v>
      </c>
      <c r="C623" t="s">
        <v>2291</v>
      </c>
      <c r="D623" s="23">
        <v>10562652000173</v>
      </c>
      <c r="E623" t="s">
        <v>1409</v>
      </c>
      <c r="F623" t="s">
        <v>1386</v>
      </c>
      <c r="G623">
        <v>2610</v>
      </c>
      <c r="H623" s="23">
        <v>161595650</v>
      </c>
    </row>
    <row r="624" spans="1:8" x14ac:dyDescent="0.25">
      <c r="A624">
        <v>8945</v>
      </c>
      <c r="B624" t="s">
        <v>2292</v>
      </c>
      <c r="C624" t="s">
        <v>2292</v>
      </c>
      <c r="D624" s="23"/>
      <c r="E624" t="s">
        <v>1422</v>
      </c>
      <c r="F624" t="s">
        <v>1386</v>
      </c>
      <c r="G624">
        <v>6004</v>
      </c>
      <c r="H624" s="23"/>
    </row>
    <row r="625" spans="1:8" x14ac:dyDescent="0.25">
      <c r="A625">
        <v>8839</v>
      </c>
      <c r="B625" t="s">
        <v>2292</v>
      </c>
      <c r="C625" t="s">
        <v>2292</v>
      </c>
      <c r="D625" s="23">
        <v>24772109000105</v>
      </c>
      <c r="E625" t="s">
        <v>1422</v>
      </c>
      <c r="F625" t="s">
        <v>1386</v>
      </c>
      <c r="G625">
        <v>13362</v>
      </c>
      <c r="H625" s="23" t="s">
        <v>1438</v>
      </c>
    </row>
    <row r="626" spans="1:8" x14ac:dyDescent="0.25">
      <c r="A626">
        <v>1492</v>
      </c>
      <c r="B626" t="s">
        <v>2293</v>
      </c>
      <c r="C626" t="s">
        <v>2294</v>
      </c>
      <c r="D626" s="23">
        <v>10987974000164</v>
      </c>
      <c r="E626" t="s">
        <v>1700</v>
      </c>
      <c r="F626" t="s">
        <v>1386</v>
      </c>
      <c r="G626">
        <v>2768</v>
      </c>
      <c r="H626" s="23">
        <v>161621120</v>
      </c>
    </row>
    <row r="627" spans="1:8" x14ac:dyDescent="0.25">
      <c r="A627">
        <v>15227</v>
      </c>
      <c r="B627" t="s">
        <v>21259</v>
      </c>
      <c r="C627" t="s">
        <v>21260</v>
      </c>
      <c r="D627" s="23"/>
      <c r="E627" t="s">
        <v>1530</v>
      </c>
      <c r="F627" t="s">
        <v>1386</v>
      </c>
      <c r="G627">
        <v>22417</v>
      </c>
      <c r="H627" s="23"/>
    </row>
    <row r="628" spans="1:8" x14ac:dyDescent="0.25">
      <c r="A628">
        <v>4726</v>
      </c>
      <c r="B628" t="s">
        <v>2295</v>
      </c>
      <c r="C628" t="s">
        <v>2295</v>
      </c>
      <c r="D628" s="23">
        <v>14967127000199</v>
      </c>
      <c r="E628" t="s">
        <v>1452</v>
      </c>
      <c r="F628" t="s">
        <v>1386</v>
      </c>
      <c r="G628">
        <v>7293</v>
      </c>
      <c r="H628" s="23">
        <v>162009542</v>
      </c>
    </row>
    <row r="629" spans="1:8" x14ac:dyDescent="0.25">
      <c r="A629">
        <v>1593</v>
      </c>
      <c r="B629" t="s">
        <v>2296</v>
      </c>
      <c r="C629" t="s">
        <v>2297</v>
      </c>
      <c r="D629" s="23">
        <v>11463656000167</v>
      </c>
      <c r="E629" t="s">
        <v>1527</v>
      </c>
      <c r="F629" t="s">
        <v>1386</v>
      </c>
      <c r="G629">
        <v>2869</v>
      </c>
      <c r="H629" s="23">
        <v>161647235</v>
      </c>
    </row>
    <row r="630" spans="1:8" x14ac:dyDescent="0.25">
      <c r="A630">
        <v>7674</v>
      </c>
      <c r="B630" t="s">
        <v>2298</v>
      </c>
      <c r="C630" t="s">
        <v>2298</v>
      </c>
      <c r="D630" s="23">
        <v>1686814000194</v>
      </c>
      <c r="E630" t="s">
        <v>2299</v>
      </c>
      <c r="F630" t="s">
        <v>1386</v>
      </c>
      <c r="G630">
        <v>11982</v>
      </c>
      <c r="H630" s="23">
        <v>161153607</v>
      </c>
    </row>
    <row r="631" spans="1:8" x14ac:dyDescent="0.25">
      <c r="A631">
        <v>12104</v>
      </c>
      <c r="B631" t="s">
        <v>21261</v>
      </c>
      <c r="C631" t="s">
        <v>21261</v>
      </c>
      <c r="D631" s="23"/>
      <c r="E631" t="s">
        <v>1422</v>
      </c>
      <c r="F631" t="s">
        <v>1386</v>
      </c>
      <c r="G631">
        <v>18675</v>
      </c>
      <c r="H631" s="23"/>
    </row>
    <row r="632" spans="1:8" x14ac:dyDescent="0.25">
      <c r="A632">
        <v>15905</v>
      </c>
      <c r="B632" t="s">
        <v>21262</v>
      </c>
      <c r="C632" t="s">
        <v>21263</v>
      </c>
      <c r="D632" s="23"/>
      <c r="E632" t="s">
        <v>1422</v>
      </c>
      <c r="F632" t="s">
        <v>1386</v>
      </c>
      <c r="G632">
        <v>19278</v>
      </c>
      <c r="H632" s="23"/>
    </row>
    <row r="633" spans="1:8" x14ac:dyDescent="0.25">
      <c r="A633">
        <v>13611</v>
      </c>
      <c r="B633" t="s">
        <v>21264</v>
      </c>
      <c r="C633" t="s">
        <v>21264</v>
      </c>
      <c r="D633" s="23"/>
      <c r="E633" t="s">
        <v>1422</v>
      </c>
      <c r="F633" t="s">
        <v>1386</v>
      </c>
      <c r="G633">
        <v>21239</v>
      </c>
      <c r="H633" s="23"/>
    </row>
    <row r="634" spans="1:8" x14ac:dyDescent="0.25">
      <c r="A634">
        <v>11840</v>
      </c>
      <c r="B634" t="s">
        <v>21265</v>
      </c>
      <c r="C634" t="s">
        <v>21266</v>
      </c>
      <c r="D634" s="23"/>
      <c r="E634" t="s">
        <v>1422</v>
      </c>
      <c r="F634" t="s">
        <v>1386</v>
      </c>
      <c r="G634">
        <v>9530</v>
      </c>
      <c r="H634" s="23"/>
    </row>
    <row r="635" spans="1:8" x14ac:dyDescent="0.25">
      <c r="A635">
        <v>8681</v>
      </c>
      <c r="B635" t="s">
        <v>21267</v>
      </c>
      <c r="C635" t="s">
        <v>21263</v>
      </c>
      <c r="D635" s="23"/>
      <c r="E635" t="s">
        <v>1422</v>
      </c>
      <c r="F635" t="s">
        <v>1386</v>
      </c>
      <c r="G635">
        <v>10556</v>
      </c>
      <c r="H635" s="23"/>
    </row>
    <row r="636" spans="1:8" x14ac:dyDescent="0.25">
      <c r="A636">
        <v>15357</v>
      </c>
      <c r="B636" t="s">
        <v>21268</v>
      </c>
      <c r="C636" t="s">
        <v>21268</v>
      </c>
      <c r="D636" s="23"/>
      <c r="E636" t="s">
        <v>1740</v>
      </c>
      <c r="F636" t="s">
        <v>1386</v>
      </c>
      <c r="G636">
        <v>24516</v>
      </c>
      <c r="H636" s="23"/>
    </row>
    <row r="637" spans="1:8" x14ac:dyDescent="0.25">
      <c r="A637">
        <v>5730</v>
      </c>
      <c r="B637" t="s">
        <v>21269</v>
      </c>
      <c r="C637" t="s">
        <v>21269</v>
      </c>
      <c r="D637" s="23"/>
      <c r="E637" t="s">
        <v>1385</v>
      </c>
      <c r="F637" t="s">
        <v>1386</v>
      </c>
      <c r="G637">
        <v>8757</v>
      </c>
      <c r="H637" s="23"/>
    </row>
    <row r="638" spans="1:8" x14ac:dyDescent="0.25">
      <c r="A638">
        <v>11658</v>
      </c>
      <c r="B638" t="s">
        <v>21270</v>
      </c>
      <c r="C638" t="s">
        <v>21263</v>
      </c>
      <c r="D638" s="23"/>
      <c r="E638" t="s">
        <v>1422</v>
      </c>
      <c r="F638" t="s">
        <v>1386</v>
      </c>
      <c r="G638">
        <v>1177</v>
      </c>
      <c r="H638" s="23"/>
    </row>
    <row r="639" spans="1:8" x14ac:dyDescent="0.25">
      <c r="A639">
        <v>6079</v>
      </c>
      <c r="B639" t="s">
        <v>21271</v>
      </c>
      <c r="C639" t="s">
        <v>21263</v>
      </c>
      <c r="D639" s="23"/>
      <c r="E639" t="s">
        <v>1422</v>
      </c>
      <c r="F639" t="s">
        <v>1386</v>
      </c>
      <c r="G639">
        <v>7426</v>
      </c>
      <c r="H639" s="23"/>
    </row>
    <row r="640" spans="1:8" x14ac:dyDescent="0.25">
      <c r="A640">
        <v>11322</v>
      </c>
      <c r="B640" t="s">
        <v>2300</v>
      </c>
      <c r="C640" t="s">
        <v>2300</v>
      </c>
      <c r="D640" s="23">
        <v>27686848000172</v>
      </c>
      <c r="E640" t="s">
        <v>1805</v>
      </c>
      <c r="F640" t="s">
        <v>1386</v>
      </c>
      <c r="G640">
        <v>17189</v>
      </c>
      <c r="H640" s="23">
        <v>162934220</v>
      </c>
    </row>
    <row r="641" spans="1:8" x14ac:dyDescent="0.25">
      <c r="A641">
        <v>5894</v>
      </c>
      <c r="B641" t="s">
        <v>21272</v>
      </c>
      <c r="C641" t="s">
        <v>21263</v>
      </c>
      <c r="D641" s="23"/>
      <c r="E641" t="s">
        <v>1422</v>
      </c>
      <c r="F641" t="s">
        <v>1386</v>
      </c>
      <c r="G641">
        <v>5832</v>
      </c>
      <c r="H641" s="23"/>
    </row>
    <row r="642" spans="1:8" x14ac:dyDescent="0.25">
      <c r="A642">
        <v>13516</v>
      </c>
      <c r="B642" t="s">
        <v>21273</v>
      </c>
      <c r="C642" t="s">
        <v>21274</v>
      </c>
      <c r="D642" s="23"/>
      <c r="E642" t="s">
        <v>1723</v>
      </c>
      <c r="F642" t="s">
        <v>1386</v>
      </c>
      <c r="G642">
        <v>20373</v>
      </c>
      <c r="H642" s="23"/>
    </row>
    <row r="643" spans="1:8" x14ac:dyDescent="0.25">
      <c r="A643">
        <v>12402</v>
      </c>
      <c r="B643" t="s">
        <v>21275</v>
      </c>
      <c r="C643" t="s">
        <v>21263</v>
      </c>
      <c r="D643" s="23"/>
      <c r="E643" t="s">
        <v>1422</v>
      </c>
      <c r="F643" t="s">
        <v>1386</v>
      </c>
      <c r="G643">
        <v>11771</v>
      </c>
      <c r="H643" s="23"/>
    </row>
    <row r="644" spans="1:8" x14ac:dyDescent="0.25">
      <c r="A644">
        <v>2983</v>
      </c>
      <c r="B644" t="s">
        <v>2301</v>
      </c>
      <c r="C644" t="s">
        <v>2302</v>
      </c>
      <c r="D644" s="23">
        <v>5329135000119</v>
      </c>
      <c r="E644" t="s">
        <v>1385</v>
      </c>
      <c r="F644" t="s">
        <v>1386</v>
      </c>
      <c r="G644">
        <v>4259</v>
      </c>
      <c r="H644" s="23" t="s">
        <v>2303</v>
      </c>
    </row>
    <row r="645" spans="1:8" x14ac:dyDescent="0.25">
      <c r="A645">
        <v>12270</v>
      </c>
      <c r="B645" t="s">
        <v>21276</v>
      </c>
      <c r="C645" t="s">
        <v>21263</v>
      </c>
      <c r="D645" s="23"/>
      <c r="E645" t="s">
        <v>1723</v>
      </c>
      <c r="F645" t="s">
        <v>1386</v>
      </c>
      <c r="G645">
        <v>5704</v>
      </c>
      <c r="H645" s="23"/>
    </row>
    <row r="646" spans="1:8" x14ac:dyDescent="0.25">
      <c r="A646">
        <v>6956</v>
      </c>
      <c r="B646" t="s">
        <v>21277</v>
      </c>
      <c r="C646" t="s">
        <v>21263</v>
      </c>
      <c r="D646" s="23"/>
      <c r="E646" t="s">
        <v>1422</v>
      </c>
      <c r="F646" t="s">
        <v>1386</v>
      </c>
      <c r="G646">
        <v>7365</v>
      </c>
      <c r="H646" s="23"/>
    </row>
    <row r="647" spans="1:8" x14ac:dyDescent="0.25">
      <c r="A647">
        <v>1450</v>
      </c>
      <c r="B647" t="s">
        <v>2304</v>
      </c>
      <c r="C647" t="s">
        <v>2305</v>
      </c>
      <c r="D647" s="23">
        <v>10840232000101</v>
      </c>
      <c r="E647" t="s">
        <v>2306</v>
      </c>
      <c r="F647" t="s">
        <v>1386</v>
      </c>
      <c r="G647">
        <v>2726</v>
      </c>
      <c r="H647" s="23">
        <v>161612539</v>
      </c>
    </row>
    <row r="648" spans="1:8" x14ac:dyDescent="0.25">
      <c r="A648">
        <v>3001</v>
      </c>
      <c r="B648" t="s">
        <v>2307</v>
      </c>
      <c r="C648" t="s">
        <v>2308</v>
      </c>
      <c r="D648" s="23">
        <v>5442414000194</v>
      </c>
      <c r="E648" t="s">
        <v>1541</v>
      </c>
      <c r="F648" t="s">
        <v>1386</v>
      </c>
      <c r="G648">
        <v>4277</v>
      </c>
      <c r="H648" s="23">
        <v>161395767</v>
      </c>
    </row>
    <row r="649" spans="1:8" x14ac:dyDescent="0.25">
      <c r="A649">
        <v>7173</v>
      </c>
      <c r="B649" t="s">
        <v>2309</v>
      </c>
      <c r="C649" t="s">
        <v>2310</v>
      </c>
      <c r="D649" s="23">
        <v>3339449000177</v>
      </c>
      <c r="E649" t="s">
        <v>1385</v>
      </c>
      <c r="F649" t="s">
        <v>1386</v>
      </c>
      <c r="G649">
        <v>11118</v>
      </c>
      <c r="H649" s="23">
        <v>161250289</v>
      </c>
    </row>
    <row r="650" spans="1:8" x14ac:dyDescent="0.25">
      <c r="A650">
        <v>4412</v>
      </c>
      <c r="B650" t="s">
        <v>2311</v>
      </c>
      <c r="C650" t="s">
        <v>2312</v>
      </c>
      <c r="D650" s="23">
        <v>43474212000385</v>
      </c>
      <c r="E650" t="s">
        <v>2313</v>
      </c>
      <c r="F650" t="s">
        <v>1390</v>
      </c>
      <c r="G650">
        <v>7001</v>
      </c>
      <c r="H650" s="23">
        <v>103087190114</v>
      </c>
    </row>
    <row r="651" spans="1:8" x14ac:dyDescent="0.25">
      <c r="A651">
        <v>12525</v>
      </c>
      <c r="B651" t="s">
        <v>2314</v>
      </c>
      <c r="C651" t="s">
        <v>2314</v>
      </c>
      <c r="D651" s="23">
        <v>2297602000188</v>
      </c>
      <c r="E651" t="s">
        <v>2315</v>
      </c>
      <c r="F651" t="s">
        <v>1610</v>
      </c>
      <c r="G651">
        <v>19471</v>
      </c>
      <c r="H651" s="23">
        <v>253647150</v>
      </c>
    </row>
    <row r="652" spans="1:8" x14ac:dyDescent="0.25">
      <c r="A652">
        <v>4669</v>
      </c>
      <c r="B652" t="s">
        <v>2316</v>
      </c>
      <c r="C652" t="s">
        <v>2317</v>
      </c>
      <c r="D652" s="23">
        <v>13507989000176</v>
      </c>
      <c r="E652" t="s">
        <v>1385</v>
      </c>
      <c r="F652" t="s">
        <v>1386</v>
      </c>
      <c r="G652">
        <v>7238</v>
      </c>
      <c r="H652" s="23">
        <v>161813445</v>
      </c>
    </row>
    <row r="653" spans="1:8" x14ac:dyDescent="0.25">
      <c r="A653">
        <v>6954</v>
      </c>
      <c r="B653" t="s">
        <v>2318</v>
      </c>
      <c r="C653" t="s">
        <v>2318</v>
      </c>
      <c r="D653" s="23">
        <v>19435354000197</v>
      </c>
      <c r="E653" t="s">
        <v>1505</v>
      </c>
      <c r="F653" t="s">
        <v>1390</v>
      </c>
      <c r="G653">
        <v>10937</v>
      </c>
      <c r="H653" s="23">
        <v>797038565110</v>
      </c>
    </row>
    <row r="654" spans="1:8" x14ac:dyDescent="0.25">
      <c r="A654">
        <v>6638</v>
      </c>
      <c r="B654" t="s">
        <v>2319</v>
      </c>
      <c r="C654" t="s">
        <v>2319</v>
      </c>
      <c r="D654" s="23">
        <v>55818397000115</v>
      </c>
      <c r="E654" t="s">
        <v>2320</v>
      </c>
      <c r="F654" t="s">
        <v>1390</v>
      </c>
      <c r="G654">
        <v>10180</v>
      </c>
      <c r="H654" s="23">
        <v>623024338111</v>
      </c>
    </row>
    <row r="655" spans="1:8" x14ac:dyDescent="0.25">
      <c r="A655">
        <v>2406</v>
      </c>
      <c r="B655" t="s">
        <v>2321</v>
      </c>
      <c r="C655" t="s">
        <v>2322</v>
      </c>
      <c r="D655" s="23">
        <v>3320945000189</v>
      </c>
      <c r="E655" t="s">
        <v>2323</v>
      </c>
      <c r="F655" t="s">
        <v>1692</v>
      </c>
      <c r="G655">
        <v>3682</v>
      </c>
      <c r="H655" s="23" t="s">
        <v>2324</v>
      </c>
    </row>
    <row r="656" spans="1:8" x14ac:dyDescent="0.25">
      <c r="A656">
        <v>11468</v>
      </c>
      <c r="B656" t="s">
        <v>21278</v>
      </c>
      <c r="C656" t="s">
        <v>21278</v>
      </c>
      <c r="D656" s="23"/>
      <c r="E656" t="s">
        <v>1385</v>
      </c>
      <c r="F656" t="s">
        <v>1386</v>
      </c>
      <c r="G656">
        <v>17408</v>
      </c>
      <c r="H656" s="23"/>
    </row>
    <row r="657" spans="1:8" x14ac:dyDescent="0.25">
      <c r="A657">
        <v>3754</v>
      </c>
      <c r="B657" t="s">
        <v>2325</v>
      </c>
      <c r="C657" t="s">
        <v>2326</v>
      </c>
      <c r="D657" s="23">
        <v>8868929000149</v>
      </c>
      <c r="E657" t="s">
        <v>1394</v>
      </c>
      <c r="F657" t="s">
        <v>1386</v>
      </c>
      <c r="G657">
        <v>5030</v>
      </c>
      <c r="H657" s="23">
        <v>160603676</v>
      </c>
    </row>
    <row r="658" spans="1:8" x14ac:dyDescent="0.25">
      <c r="A658">
        <v>6081</v>
      </c>
      <c r="B658" t="s">
        <v>2327</v>
      </c>
      <c r="C658" t="s">
        <v>2328</v>
      </c>
      <c r="D658" s="23">
        <v>10364659000180</v>
      </c>
      <c r="E658" t="s">
        <v>1385</v>
      </c>
      <c r="F658" t="s">
        <v>1386</v>
      </c>
      <c r="G658">
        <v>9551</v>
      </c>
      <c r="H658" s="23" t="s">
        <v>1438</v>
      </c>
    </row>
    <row r="659" spans="1:8" x14ac:dyDescent="0.25">
      <c r="A659">
        <v>5265</v>
      </c>
      <c r="B659" t="s">
        <v>2329</v>
      </c>
      <c r="C659" t="s">
        <v>2330</v>
      </c>
      <c r="D659" s="23">
        <v>41145061000124</v>
      </c>
      <c r="E659" t="s">
        <v>1385</v>
      </c>
      <c r="F659" t="s">
        <v>1386</v>
      </c>
      <c r="G659">
        <v>8307</v>
      </c>
      <c r="H659" s="23" t="s">
        <v>1438</v>
      </c>
    </row>
    <row r="660" spans="1:8" x14ac:dyDescent="0.25">
      <c r="A660">
        <v>14294</v>
      </c>
      <c r="B660" t="s">
        <v>2331</v>
      </c>
      <c r="C660" t="s">
        <v>2331</v>
      </c>
      <c r="D660" s="23">
        <v>47888869000188</v>
      </c>
      <c r="E660" t="s">
        <v>1385</v>
      </c>
      <c r="F660" t="s">
        <v>1386</v>
      </c>
      <c r="G660">
        <v>22534</v>
      </c>
      <c r="H660" s="23">
        <v>164444297</v>
      </c>
    </row>
    <row r="661" spans="1:8" x14ac:dyDescent="0.25">
      <c r="A661">
        <v>15893</v>
      </c>
      <c r="B661" t="s">
        <v>21279</v>
      </c>
      <c r="C661" t="s">
        <v>21280</v>
      </c>
      <c r="D661" s="23">
        <v>8724106000140</v>
      </c>
      <c r="E661" t="s">
        <v>1385</v>
      </c>
      <c r="F661" t="s">
        <v>1386</v>
      </c>
      <c r="G661">
        <v>25369</v>
      </c>
      <c r="H661" s="23">
        <v>160622557</v>
      </c>
    </row>
    <row r="662" spans="1:8" x14ac:dyDescent="0.25">
      <c r="A662">
        <v>1290</v>
      </c>
      <c r="B662" t="s">
        <v>2332</v>
      </c>
      <c r="C662" t="s">
        <v>2333</v>
      </c>
      <c r="D662" s="23">
        <v>10420916000154</v>
      </c>
      <c r="E662" t="s">
        <v>2334</v>
      </c>
      <c r="F662" t="s">
        <v>1386</v>
      </c>
      <c r="G662">
        <v>2566</v>
      </c>
      <c r="H662" s="23">
        <v>161590411</v>
      </c>
    </row>
    <row r="663" spans="1:8" x14ac:dyDescent="0.25">
      <c r="A663">
        <v>10476</v>
      </c>
      <c r="B663" t="s">
        <v>2335</v>
      </c>
      <c r="C663" t="s">
        <v>2335</v>
      </c>
      <c r="D663" s="23">
        <v>32099120000184</v>
      </c>
      <c r="E663" t="s">
        <v>2336</v>
      </c>
      <c r="F663" t="s">
        <v>1386</v>
      </c>
      <c r="G663">
        <v>15812</v>
      </c>
      <c r="H663" s="23">
        <v>163286604</v>
      </c>
    </row>
    <row r="664" spans="1:8" x14ac:dyDescent="0.25">
      <c r="A664">
        <v>12093</v>
      </c>
      <c r="B664" t="s">
        <v>21281</v>
      </c>
      <c r="C664" t="s">
        <v>21281</v>
      </c>
      <c r="D664" s="23"/>
      <c r="E664" t="s">
        <v>1422</v>
      </c>
      <c r="F664" t="s">
        <v>1386</v>
      </c>
      <c r="G664">
        <v>18650</v>
      </c>
      <c r="H664" s="23"/>
    </row>
    <row r="665" spans="1:8" x14ac:dyDescent="0.25">
      <c r="A665">
        <v>9500</v>
      </c>
      <c r="B665" t="s">
        <v>2337</v>
      </c>
      <c r="C665" t="s">
        <v>2338</v>
      </c>
      <c r="D665" s="23">
        <v>45273471000616</v>
      </c>
      <c r="E665" t="s">
        <v>1500</v>
      </c>
      <c r="F665" t="s">
        <v>1415</v>
      </c>
      <c r="G665">
        <v>14186</v>
      </c>
      <c r="H665" s="23" t="s">
        <v>2339</v>
      </c>
    </row>
    <row r="666" spans="1:8" x14ac:dyDescent="0.25">
      <c r="A666">
        <v>7744</v>
      </c>
      <c r="B666" t="s">
        <v>2340</v>
      </c>
      <c r="C666" t="s">
        <v>2340</v>
      </c>
      <c r="D666" s="23">
        <v>8855827000199</v>
      </c>
      <c r="E666" t="s">
        <v>1409</v>
      </c>
      <c r="F666" t="s">
        <v>1386</v>
      </c>
      <c r="G666">
        <v>12057</v>
      </c>
      <c r="H666" s="23">
        <v>160743168</v>
      </c>
    </row>
    <row r="667" spans="1:8" x14ac:dyDescent="0.25">
      <c r="A667">
        <v>5003</v>
      </c>
      <c r="B667" t="s">
        <v>2341</v>
      </c>
      <c r="C667" t="s">
        <v>2341</v>
      </c>
      <c r="D667" s="23">
        <v>13526483000104</v>
      </c>
      <c r="E667" t="s">
        <v>1541</v>
      </c>
      <c r="F667" t="s">
        <v>1386</v>
      </c>
      <c r="G667">
        <v>8029</v>
      </c>
      <c r="H667" s="23">
        <v>161872760</v>
      </c>
    </row>
    <row r="668" spans="1:8" x14ac:dyDescent="0.25">
      <c r="A668">
        <v>9015</v>
      </c>
      <c r="B668" t="s">
        <v>2342</v>
      </c>
      <c r="C668" t="s">
        <v>2343</v>
      </c>
      <c r="D668" s="23">
        <v>13286409000168</v>
      </c>
      <c r="E668" t="s">
        <v>1385</v>
      </c>
      <c r="F668" t="s">
        <v>1386</v>
      </c>
      <c r="G668">
        <v>13547</v>
      </c>
      <c r="H668" s="23" t="s">
        <v>1438</v>
      </c>
    </row>
    <row r="669" spans="1:8" x14ac:dyDescent="0.25">
      <c r="A669">
        <v>15101</v>
      </c>
      <c r="B669" t="s">
        <v>2344</v>
      </c>
      <c r="C669" t="s">
        <v>2345</v>
      </c>
      <c r="D669" s="23">
        <v>54441171000185</v>
      </c>
      <c r="E669" t="s">
        <v>1385</v>
      </c>
      <c r="F669" t="s">
        <v>1386</v>
      </c>
      <c r="G669">
        <v>23980</v>
      </c>
      <c r="H669" s="23" t="s">
        <v>1438</v>
      </c>
    </row>
    <row r="670" spans="1:8" x14ac:dyDescent="0.25">
      <c r="A670">
        <v>7170</v>
      </c>
      <c r="B670" t="s">
        <v>21282</v>
      </c>
      <c r="C670" t="s">
        <v>21282</v>
      </c>
      <c r="D670" s="23"/>
      <c r="E670" t="s">
        <v>1385</v>
      </c>
      <c r="F670" t="s">
        <v>1386</v>
      </c>
      <c r="G670">
        <v>6243</v>
      </c>
      <c r="H670" s="23"/>
    </row>
    <row r="671" spans="1:8" x14ac:dyDescent="0.25">
      <c r="A671">
        <v>13565</v>
      </c>
      <c r="B671" t="s">
        <v>21283</v>
      </c>
      <c r="C671" t="s">
        <v>21284</v>
      </c>
      <c r="D671" s="23"/>
      <c r="E671" t="s">
        <v>1385</v>
      </c>
      <c r="F671" t="s">
        <v>1386</v>
      </c>
      <c r="G671">
        <v>16104</v>
      </c>
      <c r="H671" s="23"/>
    </row>
    <row r="672" spans="1:8" x14ac:dyDescent="0.25">
      <c r="A672">
        <v>9019</v>
      </c>
      <c r="B672" t="s">
        <v>21285</v>
      </c>
      <c r="C672" t="s">
        <v>21285</v>
      </c>
      <c r="D672" s="23"/>
      <c r="E672" t="s">
        <v>1422</v>
      </c>
      <c r="F672" t="s">
        <v>1386</v>
      </c>
      <c r="G672">
        <v>13551</v>
      </c>
      <c r="H672" s="23"/>
    </row>
    <row r="673" spans="1:8" x14ac:dyDescent="0.25">
      <c r="A673">
        <v>15210</v>
      </c>
      <c r="B673" t="s">
        <v>2346</v>
      </c>
      <c r="C673" t="s">
        <v>2346</v>
      </c>
      <c r="D673" s="23">
        <v>56107737000162</v>
      </c>
      <c r="E673" t="s">
        <v>1487</v>
      </c>
      <c r="F673" t="s">
        <v>1386</v>
      </c>
      <c r="G673">
        <v>24304</v>
      </c>
      <c r="H673" s="23">
        <v>165021136</v>
      </c>
    </row>
    <row r="674" spans="1:8" x14ac:dyDescent="0.25">
      <c r="A674">
        <v>3415</v>
      </c>
      <c r="B674" t="s">
        <v>2347</v>
      </c>
      <c r="C674" t="s">
        <v>2348</v>
      </c>
      <c r="D674" s="23">
        <v>758872000113</v>
      </c>
      <c r="E674" t="s">
        <v>1385</v>
      </c>
      <c r="F674" t="s">
        <v>1386</v>
      </c>
      <c r="G674">
        <v>4691</v>
      </c>
      <c r="H674" s="23">
        <v>161093477</v>
      </c>
    </row>
    <row r="675" spans="1:8" x14ac:dyDescent="0.25">
      <c r="A675">
        <v>9424</v>
      </c>
      <c r="B675" t="s">
        <v>2349</v>
      </c>
      <c r="C675" t="s">
        <v>2349</v>
      </c>
      <c r="D675" s="23">
        <v>27882461000191</v>
      </c>
      <c r="E675" t="s">
        <v>2350</v>
      </c>
      <c r="F675" t="s">
        <v>1386</v>
      </c>
      <c r="G675">
        <v>13904</v>
      </c>
      <c r="H675" s="23">
        <v>162951140</v>
      </c>
    </row>
    <row r="676" spans="1:8" x14ac:dyDescent="0.25">
      <c r="A676">
        <v>10010</v>
      </c>
      <c r="B676" t="s">
        <v>21286</v>
      </c>
      <c r="C676" t="s">
        <v>21286</v>
      </c>
      <c r="D676" s="23"/>
      <c r="E676" t="s">
        <v>1572</v>
      </c>
      <c r="F676" t="s">
        <v>1386</v>
      </c>
      <c r="G676">
        <v>14790</v>
      </c>
      <c r="H676" s="23"/>
    </row>
    <row r="677" spans="1:8" x14ac:dyDescent="0.25">
      <c r="A677">
        <v>3652</v>
      </c>
      <c r="B677" t="s">
        <v>2351</v>
      </c>
      <c r="C677" t="s">
        <v>2352</v>
      </c>
      <c r="D677" s="23">
        <v>8556755000189</v>
      </c>
      <c r="E677" t="s">
        <v>2148</v>
      </c>
      <c r="F677" t="s">
        <v>1386</v>
      </c>
      <c r="G677">
        <v>4928</v>
      </c>
      <c r="H677" s="23">
        <v>160254795</v>
      </c>
    </row>
    <row r="678" spans="1:8" x14ac:dyDescent="0.25">
      <c r="A678">
        <v>1164</v>
      </c>
      <c r="B678" t="s">
        <v>21287</v>
      </c>
      <c r="C678" t="s">
        <v>21287</v>
      </c>
      <c r="D678" s="23"/>
      <c r="E678" t="s">
        <v>1812</v>
      </c>
      <c r="F678" t="s">
        <v>1386</v>
      </c>
      <c r="G678">
        <v>2440</v>
      </c>
      <c r="H678" s="23"/>
    </row>
    <row r="679" spans="1:8" x14ac:dyDescent="0.25">
      <c r="A679">
        <v>1918</v>
      </c>
      <c r="B679" t="s">
        <v>2353</v>
      </c>
      <c r="C679" t="s">
        <v>2354</v>
      </c>
      <c r="D679" s="23">
        <v>13662797000134</v>
      </c>
      <c r="E679" t="s">
        <v>1409</v>
      </c>
      <c r="F679" t="s">
        <v>1386</v>
      </c>
      <c r="G679">
        <v>3194</v>
      </c>
      <c r="H679" s="23" t="s">
        <v>2355</v>
      </c>
    </row>
    <row r="680" spans="1:8" x14ac:dyDescent="0.25">
      <c r="A680">
        <v>8698</v>
      </c>
      <c r="B680" t="s">
        <v>21288</v>
      </c>
      <c r="C680" t="s">
        <v>21289</v>
      </c>
      <c r="D680" s="23"/>
      <c r="E680" t="s">
        <v>1422</v>
      </c>
      <c r="F680" t="s">
        <v>1386</v>
      </c>
      <c r="G680">
        <v>12901</v>
      </c>
      <c r="H680" s="23"/>
    </row>
    <row r="681" spans="1:8" x14ac:dyDescent="0.25">
      <c r="A681">
        <v>14822</v>
      </c>
      <c r="B681" t="s">
        <v>2356</v>
      </c>
      <c r="C681" t="s">
        <v>2356</v>
      </c>
      <c r="D681" s="23">
        <v>26919987000136</v>
      </c>
      <c r="E681" t="s">
        <v>2357</v>
      </c>
      <c r="F681" t="s">
        <v>1386</v>
      </c>
      <c r="G681">
        <v>23273</v>
      </c>
      <c r="H681" s="23">
        <v>162869487</v>
      </c>
    </row>
    <row r="682" spans="1:8" x14ac:dyDescent="0.25">
      <c r="A682">
        <v>1260</v>
      </c>
      <c r="B682" t="s">
        <v>2358</v>
      </c>
      <c r="C682" t="s">
        <v>2359</v>
      </c>
      <c r="D682" s="23">
        <v>10296351000145</v>
      </c>
      <c r="E682" t="s">
        <v>1385</v>
      </c>
      <c r="F682" t="s">
        <v>1386</v>
      </c>
      <c r="G682">
        <v>2536</v>
      </c>
      <c r="H682" s="23">
        <v>161578543</v>
      </c>
    </row>
    <row r="683" spans="1:8" x14ac:dyDescent="0.25">
      <c r="A683">
        <v>12992</v>
      </c>
      <c r="B683" t="s">
        <v>21290</v>
      </c>
      <c r="C683" t="s">
        <v>21291</v>
      </c>
      <c r="D683" s="23"/>
      <c r="E683" t="s">
        <v>2334</v>
      </c>
      <c r="F683" t="s">
        <v>1386</v>
      </c>
      <c r="G683">
        <v>20044</v>
      </c>
      <c r="H683" s="23"/>
    </row>
    <row r="684" spans="1:8" x14ac:dyDescent="0.25">
      <c r="A684">
        <v>10504</v>
      </c>
      <c r="B684" t="s">
        <v>21292</v>
      </c>
      <c r="C684" t="s">
        <v>21292</v>
      </c>
      <c r="D684" s="23"/>
      <c r="E684" t="s">
        <v>1805</v>
      </c>
      <c r="F684" t="s">
        <v>1386</v>
      </c>
      <c r="G684">
        <v>15859</v>
      </c>
      <c r="H684" s="23"/>
    </row>
    <row r="685" spans="1:8" x14ac:dyDescent="0.25">
      <c r="A685">
        <v>2066</v>
      </c>
      <c r="B685" t="s">
        <v>2360</v>
      </c>
      <c r="C685" t="s">
        <v>2361</v>
      </c>
      <c r="D685" s="23">
        <v>2081860000122</v>
      </c>
      <c r="E685" t="s">
        <v>1696</v>
      </c>
      <c r="F685" t="s">
        <v>1386</v>
      </c>
      <c r="G685">
        <v>3342</v>
      </c>
      <c r="H685" s="23">
        <v>161176526</v>
      </c>
    </row>
    <row r="686" spans="1:8" x14ac:dyDescent="0.25">
      <c r="A686">
        <v>11903</v>
      </c>
      <c r="B686" t="s">
        <v>2362</v>
      </c>
      <c r="C686" t="s">
        <v>2362</v>
      </c>
      <c r="D686" s="23">
        <v>28344228000118</v>
      </c>
      <c r="E686" t="s">
        <v>1385</v>
      </c>
      <c r="F686" t="s">
        <v>1386</v>
      </c>
      <c r="G686">
        <v>18295</v>
      </c>
      <c r="H686" s="23">
        <v>162986564</v>
      </c>
    </row>
    <row r="687" spans="1:8" x14ac:dyDescent="0.25">
      <c r="A687">
        <v>5241</v>
      </c>
      <c r="B687" t="s">
        <v>2363</v>
      </c>
      <c r="C687" t="s">
        <v>2364</v>
      </c>
      <c r="D687" s="23">
        <v>8165323000147</v>
      </c>
      <c r="E687" t="s">
        <v>1507</v>
      </c>
      <c r="F687" t="s">
        <v>1415</v>
      </c>
      <c r="G687">
        <v>8279</v>
      </c>
      <c r="H687" s="23">
        <v>34032037</v>
      </c>
    </row>
    <row r="688" spans="1:8" x14ac:dyDescent="0.25">
      <c r="A688">
        <v>13574</v>
      </c>
      <c r="B688" t="s">
        <v>2365</v>
      </c>
      <c r="D688" s="23">
        <v>36637574000112</v>
      </c>
      <c r="E688" t="s">
        <v>1385</v>
      </c>
      <c r="F688" t="s">
        <v>1386</v>
      </c>
      <c r="G688">
        <v>21189</v>
      </c>
      <c r="H688" s="23">
        <v>163621535</v>
      </c>
    </row>
    <row r="689" spans="1:8" x14ac:dyDescent="0.25">
      <c r="A689">
        <v>15916</v>
      </c>
      <c r="B689" t="s">
        <v>21293</v>
      </c>
      <c r="C689" t="s">
        <v>21294</v>
      </c>
      <c r="D689" s="23"/>
      <c r="E689" t="s">
        <v>1723</v>
      </c>
      <c r="F689" t="s">
        <v>1386</v>
      </c>
      <c r="G689">
        <v>22301</v>
      </c>
      <c r="H689" s="23"/>
    </row>
    <row r="690" spans="1:8" x14ac:dyDescent="0.25">
      <c r="A690">
        <v>920</v>
      </c>
      <c r="B690" t="s">
        <v>21295</v>
      </c>
      <c r="C690" t="s">
        <v>21295</v>
      </c>
      <c r="D690" s="23"/>
      <c r="E690" t="s">
        <v>1385</v>
      </c>
      <c r="F690" t="s">
        <v>1386</v>
      </c>
      <c r="G690">
        <v>2196</v>
      </c>
      <c r="H690" s="23"/>
    </row>
    <row r="691" spans="1:8" x14ac:dyDescent="0.25">
      <c r="A691">
        <v>8637</v>
      </c>
      <c r="B691" t="s">
        <v>2366</v>
      </c>
      <c r="C691" t="s">
        <v>2367</v>
      </c>
      <c r="D691" s="23">
        <v>17120250000168</v>
      </c>
      <c r="E691" t="s">
        <v>1638</v>
      </c>
      <c r="F691" t="s">
        <v>1386</v>
      </c>
      <c r="G691">
        <v>13147</v>
      </c>
      <c r="H691" s="23">
        <v>162091613</v>
      </c>
    </row>
    <row r="692" spans="1:8" x14ac:dyDescent="0.25">
      <c r="A692">
        <v>3685</v>
      </c>
      <c r="B692" t="s">
        <v>2368</v>
      </c>
      <c r="C692" t="s">
        <v>2369</v>
      </c>
      <c r="D692" s="23">
        <v>8687082000104</v>
      </c>
      <c r="E692" t="s">
        <v>1533</v>
      </c>
      <c r="F692" t="s">
        <v>1386</v>
      </c>
      <c r="G692">
        <v>4961</v>
      </c>
      <c r="H692" s="23">
        <v>161519121</v>
      </c>
    </row>
    <row r="693" spans="1:8" x14ac:dyDescent="0.25">
      <c r="A693">
        <v>11272</v>
      </c>
      <c r="B693" t="s">
        <v>2370</v>
      </c>
      <c r="C693" t="s">
        <v>2370</v>
      </c>
      <c r="D693" s="23">
        <v>26232790000124</v>
      </c>
      <c r="E693" t="s">
        <v>2371</v>
      </c>
      <c r="F693" t="s">
        <v>1444</v>
      </c>
      <c r="G693">
        <v>17110</v>
      </c>
      <c r="H693" s="23">
        <v>135543315</v>
      </c>
    </row>
    <row r="694" spans="1:8" x14ac:dyDescent="0.25">
      <c r="A694">
        <v>6982</v>
      </c>
      <c r="B694" t="s">
        <v>2372</v>
      </c>
      <c r="C694" t="s">
        <v>2373</v>
      </c>
      <c r="D694" s="23">
        <v>12026797000185</v>
      </c>
      <c r="E694" t="s">
        <v>2374</v>
      </c>
      <c r="F694" t="s">
        <v>1390</v>
      </c>
      <c r="G694">
        <v>10968</v>
      </c>
      <c r="H694" s="23">
        <v>795062111116</v>
      </c>
    </row>
    <row r="695" spans="1:8" x14ac:dyDescent="0.25">
      <c r="A695">
        <v>13454</v>
      </c>
      <c r="B695" t="s">
        <v>2375</v>
      </c>
      <c r="C695" t="s">
        <v>2376</v>
      </c>
      <c r="D695" s="23">
        <v>47021298000180</v>
      </c>
      <c r="E695" t="s">
        <v>1430</v>
      </c>
      <c r="F695" t="s">
        <v>1415</v>
      </c>
      <c r="G695">
        <v>21042</v>
      </c>
      <c r="H695" s="23" t="s">
        <v>1438</v>
      </c>
    </row>
    <row r="696" spans="1:8" x14ac:dyDescent="0.25">
      <c r="A696">
        <v>3814</v>
      </c>
      <c r="B696" t="s">
        <v>2377</v>
      </c>
      <c r="C696" t="s">
        <v>2378</v>
      </c>
      <c r="D696" s="23">
        <v>8989173000196</v>
      </c>
      <c r="E696" t="s">
        <v>2230</v>
      </c>
      <c r="F696" t="s">
        <v>1415</v>
      </c>
      <c r="G696">
        <v>5090</v>
      </c>
      <c r="H696" s="23" t="s">
        <v>2379</v>
      </c>
    </row>
    <row r="697" spans="1:8" x14ac:dyDescent="0.25">
      <c r="A697">
        <v>9553</v>
      </c>
      <c r="B697" t="s">
        <v>2380</v>
      </c>
      <c r="C697" t="s">
        <v>2380</v>
      </c>
      <c r="D697" s="23">
        <v>24359564000183</v>
      </c>
      <c r="E697" t="s">
        <v>1672</v>
      </c>
      <c r="F697" t="s">
        <v>1398</v>
      </c>
      <c r="G697">
        <v>14251</v>
      </c>
      <c r="H697" s="23">
        <v>200293320</v>
      </c>
    </row>
    <row r="698" spans="1:8" x14ac:dyDescent="0.25">
      <c r="A698">
        <v>3791</v>
      </c>
      <c r="B698" t="s">
        <v>2381</v>
      </c>
      <c r="C698" t="s">
        <v>2382</v>
      </c>
      <c r="D698" s="23">
        <v>8971065000196</v>
      </c>
      <c r="E698" t="s">
        <v>1406</v>
      </c>
      <c r="F698" t="s">
        <v>1407</v>
      </c>
      <c r="G698">
        <v>5067</v>
      </c>
      <c r="H698" s="23">
        <v>62120905</v>
      </c>
    </row>
    <row r="699" spans="1:8" x14ac:dyDescent="0.25">
      <c r="A699">
        <v>10064</v>
      </c>
      <c r="B699" t="s">
        <v>2383</v>
      </c>
      <c r="C699" t="s">
        <v>2384</v>
      </c>
      <c r="D699" s="23">
        <v>18173771000146</v>
      </c>
      <c r="E699" t="s">
        <v>2385</v>
      </c>
      <c r="F699" t="s">
        <v>1587</v>
      </c>
      <c r="G699">
        <v>14907</v>
      </c>
      <c r="H699" s="23" t="s">
        <v>1438</v>
      </c>
    </row>
    <row r="700" spans="1:8" x14ac:dyDescent="0.25">
      <c r="A700">
        <v>14861</v>
      </c>
      <c r="B700" t="s">
        <v>21296</v>
      </c>
      <c r="C700" t="s">
        <v>21296</v>
      </c>
      <c r="D700" s="23"/>
      <c r="E700" t="s">
        <v>1848</v>
      </c>
      <c r="F700" t="s">
        <v>1386</v>
      </c>
      <c r="G700">
        <v>23301</v>
      </c>
      <c r="H700" s="23"/>
    </row>
    <row r="701" spans="1:8" x14ac:dyDescent="0.25">
      <c r="A701">
        <v>7454</v>
      </c>
      <c r="B701" t="s">
        <v>21297</v>
      </c>
      <c r="C701" t="s">
        <v>21297</v>
      </c>
      <c r="D701" s="23"/>
      <c r="E701" t="s">
        <v>1422</v>
      </c>
      <c r="F701" t="s">
        <v>1386</v>
      </c>
      <c r="G701">
        <v>1172</v>
      </c>
      <c r="H701" s="23"/>
    </row>
    <row r="702" spans="1:8" x14ac:dyDescent="0.25">
      <c r="A702">
        <v>10520</v>
      </c>
      <c r="B702" t="s">
        <v>21298</v>
      </c>
      <c r="C702" t="s">
        <v>21298</v>
      </c>
      <c r="D702" s="23"/>
      <c r="E702" t="s">
        <v>21299</v>
      </c>
      <c r="F702" t="s">
        <v>1444</v>
      </c>
      <c r="G702">
        <v>15878</v>
      </c>
      <c r="H702" s="23"/>
    </row>
    <row r="703" spans="1:8" x14ac:dyDescent="0.25">
      <c r="A703">
        <v>3961</v>
      </c>
      <c r="B703" t="s">
        <v>2386</v>
      </c>
      <c r="C703" t="s">
        <v>2387</v>
      </c>
      <c r="D703" s="23">
        <v>9284050000112</v>
      </c>
      <c r="E703" t="s">
        <v>1385</v>
      </c>
      <c r="F703" t="s">
        <v>1386</v>
      </c>
      <c r="G703">
        <v>5237</v>
      </c>
      <c r="H703" s="23">
        <v>160767237</v>
      </c>
    </row>
    <row r="704" spans="1:8" x14ac:dyDescent="0.25">
      <c r="A704">
        <v>5464</v>
      </c>
      <c r="B704" t="s">
        <v>21300</v>
      </c>
      <c r="C704" t="s">
        <v>21301</v>
      </c>
      <c r="D704" s="23"/>
      <c r="E704" t="s">
        <v>1541</v>
      </c>
      <c r="F704" t="s">
        <v>1386</v>
      </c>
      <c r="G704">
        <v>6312</v>
      </c>
      <c r="H704" s="23"/>
    </row>
    <row r="705" spans="1:8" x14ac:dyDescent="0.25">
      <c r="A705">
        <v>5990</v>
      </c>
      <c r="B705" t="s">
        <v>2388</v>
      </c>
      <c r="C705" t="s">
        <v>2389</v>
      </c>
      <c r="D705" s="23">
        <v>11483748000109</v>
      </c>
      <c r="E705" t="s">
        <v>1744</v>
      </c>
      <c r="F705" t="s">
        <v>1386</v>
      </c>
      <c r="G705">
        <v>9209</v>
      </c>
      <c r="H705" s="23">
        <v>161651283</v>
      </c>
    </row>
    <row r="706" spans="1:8" x14ac:dyDescent="0.25">
      <c r="A706">
        <v>9795</v>
      </c>
      <c r="B706" t="s">
        <v>2390</v>
      </c>
      <c r="C706" t="s">
        <v>2391</v>
      </c>
      <c r="D706" s="23">
        <v>65838344000110</v>
      </c>
      <c r="E706" t="s">
        <v>1424</v>
      </c>
      <c r="F706" t="s">
        <v>1390</v>
      </c>
      <c r="G706">
        <v>14526</v>
      </c>
      <c r="H706" s="23">
        <v>286100047111</v>
      </c>
    </row>
    <row r="707" spans="1:8" x14ac:dyDescent="0.25">
      <c r="A707">
        <v>13306</v>
      </c>
      <c r="B707" t="s">
        <v>2392</v>
      </c>
      <c r="C707" t="s">
        <v>2393</v>
      </c>
      <c r="D707" s="23">
        <v>42221181000126</v>
      </c>
      <c r="E707" t="s">
        <v>1417</v>
      </c>
      <c r="F707" t="s">
        <v>1418</v>
      </c>
      <c r="G707">
        <v>20639</v>
      </c>
      <c r="H707" s="23">
        <v>12099320</v>
      </c>
    </row>
    <row r="708" spans="1:8" x14ac:dyDescent="0.25">
      <c r="A708">
        <v>12488</v>
      </c>
      <c r="B708" t="s">
        <v>2394</v>
      </c>
      <c r="C708" t="s">
        <v>2395</v>
      </c>
      <c r="D708" s="23">
        <v>55257034000158</v>
      </c>
      <c r="E708" t="s">
        <v>2234</v>
      </c>
      <c r="F708" t="s">
        <v>1390</v>
      </c>
      <c r="G708">
        <v>19287</v>
      </c>
      <c r="H708" s="23">
        <v>635060050119</v>
      </c>
    </row>
    <row r="709" spans="1:8" x14ac:dyDescent="0.25">
      <c r="A709">
        <v>15926</v>
      </c>
      <c r="B709" t="s">
        <v>21302</v>
      </c>
      <c r="C709" t="s">
        <v>21302</v>
      </c>
      <c r="D709" s="23">
        <v>23335049000109</v>
      </c>
      <c r="E709" t="s">
        <v>3865</v>
      </c>
      <c r="F709" t="s">
        <v>1639</v>
      </c>
      <c r="G709">
        <v>25548</v>
      </c>
      <c r="H709" s="23" t="s">
        <v>1438</v>
      </c>
    </row>
    <row r="710" spans="1:8" x14ac:dyDescent="0.25">
      <c r="A710">
        <v>3157</v>
      </c>
      <c r="B710" t="s">
        <v>2396</v>
      </c>
      <c r="C710" t="s">
        <v>2397</v>
      </c>
      <c r="D710" s="23">
        <v>6114939000163</v>
      </c>
      <c r="E710" t="s">
        <v>2138</v>
      </c>
      <c r="F710" t="s">
        <v>1386</v>
      </c>
      <c r="G710">
        <v>4433</v>
      </c>
      <c r="H710" s="23" t="s">
        <v>2239</v>
      </c>
    </row>
    <row r="711" spans="1:8" x14ac:dyDescent="0.25">
      <c r="A711">
        <v>14391</v>
      </c>
      <c r="B711" t="s">
        <v>21303</v>
      </c>
      <c r="C711" t="s">
        <v>17746</v>
      </c>
      <c r="D711" s="23">
        <v>25033315000166</v>
      </c>
      <c r="E711" t="s">
        <v>1424</v>
      </c>
      <c r="F711" t="s">
        <v>1390</v>
      </c>
      <c r="G711">
        <v>22659</v>
      </c>
      <c r="H711" s="23">
        <v>310617040114</v>
      </c>
    </row>
    <row r="712" spans="1:8" x14ac:dyDescent="0.25">
      <c r="A712">
        <v>7827</v>
      </c>
      <c r="B712" t="s">
        <v>2398</v>
      </c>
      <c r="C712" t="s">
        <v>2399</v>
      </c>
      <c r="D712" s="23">
        <v>7114760000179</v>
      </c>
      <c r="E712" t="s">
        <v>1385</v>
      </c>
      <c r="F712" t="s">
        <v>1386</v>
      </c>
      <c r="G712">
        <v>12135</v>
      </c>
      <c r="H712" s="23" t="s">
        <v>1438</v>
      </c>
    </row>
    <row r="713" spans="1:8" x14ac:dyDescent="0.25">
      <c r="A713">
        <v>13489</v>
      </c>
      <c r="B713" t="s">
        <v>2400</v>
      </c>
      <c r="C713" t="s">
        <v>2400</v>
      </c>
      <c r="D713" s="23">
        <v>5199217000196</v>
      </c>
      <c r="E713" t="s">
        <v>1409</v>
      </c>
      <c r="F713" t="s">
        <v>1386</v>
      </c>
      <c r="G713">
        <v>21081</v>
      </c>
      <c r="H713" s="23">
        <v>161365604</v>
      </c>
    </row>
    <row r="714" spans="1:8" x14ac:dyDescent="0.25">
      <c r="A714">
        <v>15572</v>
      </c>
      <c r="B714" t="s">
        <v>2401</v>
      </c>
      <c r="C714" t="s">
        <v>2401</v>
      </c>
      <c r="D714" s="23">
        <v>8798652000397</v>
      </c>
      <c r="E714" t="s">
        <v>1397</v>
      </c>
      <c r="F714" t="s">
        <v>1398</v>
      </c>
      <c r="G714">
        <v>24826</v>
      </c>
      <c r="H714" s="23">
        <v>206552424</v>
      </c>
    </row>
    <row r="715" spans="1:8" x14ac:dyDescent="0.25">
      <c r="A715">
        <v>14606</v>
      </c>
      <c r="B715" t="s">
        <v>2402</v>
      </c>
      <c r="C715" t="s">
        <v>2402</v>
      </c>
      <c r="D715" s="23">
        <v>26798877000163</v>
      </c>
      <c r="E715" t="s">
        <v>1409</v>
      </c>
      <c r="F715" t="s">
        <v>1386</v>
      </c>
      <c r="G715">
        <v>22993</v>
      </c>
      <c r="H715" s="23">
        <v>162950977</v>
      </c>
    </row>
    <row r="716" spans="1:8" x14ac:dyDescent="0.25">
      <c r="A716">
        <v>6748</v>
      </c>
      <c r="B716" t="s">
        <v>2403</v>
      </c>
      <c r="C716" t="s">
        <v>2403</v>
      </c>
      <c r="D716" s="23">
        <v>41122193000130</v>
      </c>
      <c r="E716" t="s">
        <v>1385</v>
      </c>
      <c r="F716" t="s">
        <v>1386</v>
      </c>
      <c r="G716">
        <v>10410</v>
      </c>
      <c r="H716" s="23">
        <v>161037054</v>
      </c>
    </row>
    <row r="717" spans="1:8" x14ac:dyDescent="0.25">
      <c r="A717">
        <v>8370</v>
      </c>
      <c r="B717" t="s">
        <v>2404</v>
      </c>
      <c r="C717" t="s">
        <v>2404</v>
      </c>
      <c r="D717" s="23">
        <v>3324310000150</v>
      </c>
      <c r="E717" t="s">
        <v>1930</v>
      </c>
      <c r="F717" t="s">
        <v>1390</v>
      </c>
      <c r="G717">
        <v>12628</v>
      </c>
      <c r="H717" s="23">
        <v>278236973114</v>
      </c>
    </row>
    <row r="718" spans="1:8" x14ac:dyDescent="0.25">
      <c r="A718">
        <v>10788</v>
      </c>
      <c r="B718" t="s">
        <v>2405</v>
      </c>
      <c r="C718" t="s">
        <v>2406</v>
      </c>
      <c r="D718" s="23">
        <v>13581845000160</v>
      </c>
      <c r="E718" t="s">
        <v>1430</v>
      </c>
      <c r="F718" t="s">
        <v>1415</v>
      </c>
      <c r="G718">
        <v>16235</v>
      </c>
      <c r="H718" s="23">
        <v>67099408</v>
      </c>
    </row>
    <row r="719" spans="1:8" x14ac:dyDescent="0.25">
      <c r="A719">
        <v>2639</v>
      </c>
      <c r="B719" t="s">
        <v>2407</v>
      </c>
      <c r="C719" t="s">
        <v>2408</v>
      </c>
      <c r="D719" s="23">
        <v>4076101000105</v>
      </c>
      <c r="E719" t="s">
        <v>1527</v>
      </c>
      <c r="F719" t="s">
        <v>1386</v>
      </c>
      <c r="G719">
        <v>3915</v>
      </c>
      <c r="H719" s="23">
        <v>161297625</v>
      </c>
    </row>
    <row r="720" spans="1:8" x14ac:dyDescent="0.25">
      <c r="A720">
        <v>13792</v>
      </c>
      <c r="B720" t="s">
        <v>21304</v>
      </c>
      <c r="C720" t="s">
        <v>21305</v>
      </c>
      <c r="D720" s="23"/>
      <c r="E720" t="s">
        <v>1422</v>
      </c>
      <c r="F720" t="s">
        <v>1386</v>
      </c>
      <c r="G720">
        <v>158</v>
      </c>
      <c r="H720" s="23"/>
    </row>
    <row r="721" spans="1:8" x14ac:dyDescent="0.25">
      <c r="A721">
        <v>2269</v>
      </c>
      <c r="B721" t="s">
        <v>2409</v>
      </c>
      <c r="C721" t="s">
        <v>2410</v>
      </c>
      <c r="D721" s="23">
        <v>2792192000141</v>
      </c>
      <c r="E721" t="s">
        <v>2411</v>
      </c>
      <c r="F721" t="s">
        <v>1386</v>
      </c>
      <c r="G721">
        <v>3545</v>
      </c>
      <c r="H721" s="23">
        <v>161219926</v>
      </c>
    </row>
    <row r="722" spans="1:8" x14ac:dyDescent="0.25">
      <c r="A722">
        <v>10585</v>
      </c>
      <c r="B722" t="s">
        <v>2412</v>
      </c>
      <c r="C722" t="s">
        <v>2412</v>
      </c>
      <c r="D722" s="23">
        <v>31704282000131</v>
      </c>
      <c r="E722" t="s">
        <v>1385</v>
      </c>
      <c r="F722" t="s">
        <v>1386</v>
      </c>
      <c r="G722">
        <v>15949</v>
      </c>
      <c r="H722" s="23">
        <v>163255040</v>
      </c>
    </row>
    <row r="723" spans="1:8" x14ac:dyDescent="0.25">
      <c r="A723">
        <v>10774</v>
      </c>
      <c r="B723" t="s">
        <v>2413</v>
      </c>
      <c r="C723" t="s">
        <v>2413</v>
      </c>
      <c r="D723" s="23">
        <v>33264155000194</v>
      </c>
      <c r="E723" t="s">
        <v>1385</v>
      </c>
      <c r="F723" t="s">
        <v>1386</v>
      </c>
      <c r="G723">
        <v>16209</v>
      </c>
      <c r="H723" s="23">
        <v>163378843</v>
      </c>
    </row>
    <row r="724" spans="1:8" x14ac:dyDescent="0.25">
      <c r="A724">
        <v>8190</v>
      </c>
      <c r="B724" t="s">
        <v>2414</v>
      </c>
      <c r="C724" t="s">
        <v>2414</v>
      </c>
      <c r="D724" s="23">
        <v>2468505000100</v>
      </c>
      <c r="E724" t="s">
        <v>2415</v>
      </c>
      <c r="F724" t="s">
        <v>1386</v>
      </c>
      <c r="G724">
        <v>12458</v>
      </c>
      <c r="H724" s="23">
        <v>161197760</v>
      </c>
    </row>
    <row r="725" spans="1:8" x14ac:dyDescent="0.25">
      <c r="A725">
        <v>341</v>
      </c>
      <c r="B725" t="s">
        <v>21306</v>
      </c>
      <c r="C725" t="s">
        <v>21306</v>
      </c>
      <c r="D725" s="23"/>
      <c r="E725" t="s">
        <v>1422</v>
      </c>
      <c r="F725" t="s">
        <v>1386</v>
      </c>
      <c r="G725">
        <v>1617</v>
      </c>
      <c r="H725" s="23"/>
    </row>
    <row r="726" spans="1:8" x14ac:dyDescent="0.25">
      <c r="A726">
        <v>9350</v>
      </c>
      <c r="B726" t="s">
        <v>21307</v>
      </c>
      <c r="C726" t="s">
        <v>21308</v>
      </c>
      <c r="D726" s="23"/>
      <c r="E726" t="s">
        <v>1422</v>
      </c>
      <c r="F726" t="s">
        <v>1386</v>
      </c>
      <c r="G726">
        <v>1</v>
      </c>
      <c r="H726" s="23"/>
    </row>
    <row r="727" spans="1:8" x14ac:dyDescent="0.25">
      <c r="A727">
        <v>3741</v>
      </c>
      <c r="B727" t="s">
        <v>2416</v>
      </c>
      <c r="C727" t="s">
        <v>2417</v>
      </c>
      <c r="D727" s="23">
        <v>8824880000122</v>
      </c>
      <c r="E727" t="s">
        <v>1409</v>
      </c>
      <c r="F727" t="s">
        <v>1386</v>
      </c>
      <c r="G727">
        <v>5017</v>
      </c>
      <c r="H727" s="23">
        <v>160151481</v>
      </c>
    </row>
    <row r="728" spans="1:8" x14ac:dyDescent="0.25">
      <c r="A728">
        <v>8969</v>
      </c>
      <c r="B728" t="s">
        <v>21309</v>
      </c>
      <c r="C728" t="s">
        <v>21310</v>
      </c>
      <c r="D728" s="23"/>
      <c r="E728" t="s">
        <v>2050</v>
      </c>
      <c r="F728" t="s">
        <v>1386</v>
      </c>
      <c r="G728">
        <v>460</v>
      </c>
      <c r="H728" s="23"/>
    </row>
    <row r="729" spans="1:8" x14ac:dyDescent="0.25">
      <c r="A729">
        <v>2542</v>
      </c>
      <c r="B729" t="s">
        <v>2418</v>
      </c>
      <c r="C729" t="s">
        <v>2419</v>
      </c>
      <c r="D729" s="23">
        <v>3573186000166</v>
      </c>
      <c r="E729" t="s">
        <v>2336</v>
      </c>
      <c r="F729" t="s">
        <v>1386</v>
      </c>
      <c r="G729">
        <v>3818</v>
      </c>
      <c r="H729" s="23">
        <v>161266975</v>
      </c>
    </row>
    <row r="730" spans="1:8" x14ac:dyDescent="0.25">
      <c r="A730">
        <v>6716</v>
      </c>
      <c r="B730" t="s">
        <v>2420</v>
      </c>
      <c r="C730" t="s">
        <v>2421</v>
      </c>
      <c r="D730" s="23">
        <v>5515224001121</v>
      </c>
      <c r="E730" t="s">
        <v>1385</v>
      </c>
      <c r="F730" t="s">
        <v>1386</v>
      </c>
      <c r="G730">
        <v>10330</v>
      </c>
      <c r="H730" s="23">
        <v>161411983</v>
      </c>
    </row>
    <row r="731" spans="1:8" x14ac:dyDescent="0.25">
      <c r="A731">
        <v>3020</v>
      </c>
      <c r="B731" t="s">
        <v>2422</v>
      </c>
      <c r="C731" t="s">
        <v>2423</v>
      </c>
      <c r="D731" s="23">
        <v>5515224000311</v>
      </c>
      <c r="E731" t="s">
        <v>1541</v>
      </c>
      <c r="F731" t="s">
        <v>1386</v>
      </c>
      <c r="G731">
        <v>4296</v>
      </c>
      <c r="H731" s="23" t="s">
        <v>2424</v>
      </c>
    </row>
    <row r="732" spans="1:8" x14ac:dyDescent="0.25">
      <c r="A732">
        <v>9626</v>
      </c>
      <c r="B732" t="s">
        <v>2425</v>
      </c>
      <c r="C732" t="s">
        <v>2425</v>
      </c>
      <c r="D732" s="23">
        <v>13033569000103</v>
      </c>
      <c r="E732" t="s">
        <v>1385</v>
      </c>
      <c r="F732" t="s">
        <v>1386</v>
      </c>
      <c r="G732">
        <v>14324</v>
      </c>
      <c r="H732" s="23">
        <v>161781047</v>
      </c>
    </row>
    <row r="733" spans="1:8" x14ac:dyDescent="0.25">
      <c r="A733">
        <v>8928</v>
      </c>
      <c r="B733" t="s">
        <v>2426</v>
      </c>
      <c r="C733" t="s">
        <v>2427</v>
      </c>
      <c r="D733" s="23">
        <v>53742607000880</v>
      </c>
      <c r="E733" t="s">
        <v>1507</v>
      </c>
      <c r="F733" t="s">
        <v>1415</v>
      </c>
      <c r="G733">
        <v>13465</v>
      </c>
      <c r="H733" s="23">
        <v>69047855</v>
      </c>
    </row>
    <row r="734" spans="1:8" x14ac:dyDescent="0.25">
      <c r="A734">
        <v>7444</v>
      </c>
      <c r="B734" t="s">
        <v>2428</v>
      </c>
      <c r="C734" t="s">
        <v>2429</v>
      </c>
      <c r="D734" s="23">
        <v>21492633000134</v>
      </c>
      <c r="E734" t="s">
        <v>1409</v>
      </c>
      <c r="F734" t="s">
        <v>1386</v>
      </c>
      <c r="G734">
        <v>11356</v>
      </c>
      <c r="H734" s="23">
        <v>162462964</v>
      </c>
    </row>
    <row r="735" spans="1:8" x14ac:dyDescent="0.25">
      <c r="A735">
        <v>8408</v>
      </c>
      <c r="B735" t="s">
        <v>2430</v>
      </c>
      <c r="C735" t="s">
        <v>2431</v>
      </c>
      <c r="D735" s="23">
        <v>35349752000147</v>
      </c>
      <c r="E735" t="s">
        <v>1430</v>
      </c>
      <c r="F735" t="s">
        <v>1415</v>
      </c>
      <c r="G735">
        <v>12714</v>
      </c>
      <c r="H735" s="23">
        <v>20647158</v>
      </c>
    </row>
    <row r="736" spans="1:8" x14ac:dyDescent="0.25">
      <c r="A736">
        <v>4224</v>
      </c>
      <c r="B736" t="s">
        <v>21311</v>
      </c>
      <c r="C736" t="s">
        <v>21311</v>
      </c>
      <c r="D736" s="23"/>
      <c r="E736" t="s">
        <v>7914</v>
      </c>
      <c r="F736" t="s">
        <v>1386</v>
      </c>
      <c r="G736">
        <v>1902</v>
      </c>
      <c r="H736" s="23"/>
    </row>
    <row r="737" spans="1:8" x14ac:dyDescent="0.25">
      <c r="A737">
        <v>822</v>
      </c>
      <c r="B737" t="s">
        <v>21312</v>
      </c>
      <c r="C737" t="s">
        <v>21313</v>
      </c>
      <c r="D737" s="23"/>
      <c r="E737" t="s">
        <v>1583</v>
      </c>
      <c r="F737" t="s">
        <v>1386</v>
      </c>
      <c r="G737">
        <v>2098</v>
      </c>
      <c r="H737" s="23"/>
    </row>
    <row r="738" spans="1:8" x14ac:dyDescent="0.25">
      <c r="A738">
        <v>796</v>
      </c>
      <c r="B738" t="s">
        <v>21314</v>
      </c>
      <c r="C738" t="s">
        <v>21314</v>
      </c>
      <c r="D738" s="23"/>
      <c r="E738" t="s">
        <v>1385</v>
      </c>
      <c r="F738" t="s">
        <v>1386</v>
      </c>
      <c r="G738">
        <v>2072</v>
      </c>
      <c r="H738" s="23"/>
    </row>
    <row r="739" spans="1:8" x14ac:dyDescent="0.25">
      <c r="A739">
        <v>13606</v>
      </c>
      <c r="B739" t="s">
        <v>2432</v>
      </c>
      <c r="C739" t="s">
        <v>2432</v>
      </c>
      <c r="D739" s="23">
        <v>24293680000147</v>
      </c>
      <c r="E739" t="s">
        <v>2433</v>
      </c>
      <c r="F739" t="s">
        <v>1386</v>
      </c>
      <c r="G739">
        <v>21232</v>
      </c>
      <c r="H739" s="23" t="s">
        <v>2434</v>
      </c>
    </row>
    <row r="740" spans="1:8" x14ac:dyDescent="0.25">
      <c r="A740">
        <v>1770</v>
      </c>
      <c r="B740" t="s">
        <v>2435</v>
      </c>
      <c r="C740" t="s">
        <v>2436</v>
      </c>
      <c r="D740" s="23">
        <v>12606893000100</v>
      </c>
      <c r="E740" t="s">
        <v>1533</v>
      </c>
      <c r="F740" t="s">
        <v>1386</v>
      </c>
      <c r="G740">
        <v>3046</v>
      </c>
      <c r="H740" s="23">
        <v>160433177</v>
      </c>
    </row>
    <row r="741" spans="1:8" x14ac:dyDescent="0.25">
      <c r="A741">
        <v>3152</v>
      </c>
      <c r="B741" t="s">
        <v>2437</v>
      </c>
      <c r="C741" t="s">
        <v>2438</v>
      </c>
      <c r="D741" s="23">
        <v>6104042000159</v>
      </c>
      <c r="E741" t="s">
        <v>1823</v>
      </c>
      <c r="F741" t="s">
        <v>1386</v>
      </c>
      <c r="G741">
        <v>4428</v>
      </c>
      <c r="H741" s="23" t="s">
        <v>2439</v>
      </c>
    </row>
    <row r="742" spans="1:8" x14ac:dyDescent="0.25">
      <c r="A742">
        <v>14379</v>
      </c>
      <c r="B742" t="s">
        <v>2440</v>
      </c>
      <c r="C742" t="s">
        <v>2440</v>
      </c>
      <c r="D742" s="23">
        <v>51426811000190</v>
      </c>
      <c r="E742" t="s">
        <v>1744</v>
      </c>
      <c r="F742" t="s">
        <v>1386</v>
      </c>
      <c r="G742">
        <v>22639</v>
      </c>
      <c r="H742" s="23">
        <v>164705341</v>
      </c>
    </row>
    <row r="743" spans="1:8" x14ac:dyDescent="0.25">
      <c r="A743">
        <v>3981</v>
      </c>
      <c r="B743" t="s">
        <v>2441</v>
      </c>
      <c r="C743" t="s">
        <v>2442</v>
      </c>
      <c r="D743" s="23">
        <v>9302703001897</v>
      </c>
      <c r="E743" t="s">
        <v>2218</v>
      </c>
      <c r="F743" t="s">
        <v>1398</v>
      </c>
      <c r="G743">
        <v>5257</v>
      </c>
      <c r="H743" s="23">
        <v>202121488</v>
      </c>
    </row>
    <row r="744" spans="1:8" x14ac:dyDescent="0.25">
      <c r="A744">
        <v>3980</v>
      </c>
      <c r="B744" t="s">
        <v>2441</v>
      </c>
      <c r="C744" t="s">
        <v>2442</v>
      </c>
      <c r="D744" s="23">
        <v>9302703000815</v>
      </c>
      <c r="E744" t="s">
        <v>1406</v>
      </c>
      <c r="F744" t="s">
        <v>1407</v>
      </c>
      <c r="G744">
        <v>5256</v>
      </c>
      <c r="H744" s="23">
        <v>61036374</v>
      </c>
    </row>
    <row r="745" spans="1:8" x14ac:dyDescent="0.25">
      <c r="A745">
        <v>13604</v>
      </c>
      <c r="B745" t="s">
        <v>2443</v>
      </c>
      <c r="C745" t="s">
        <v>2444</v>
      </c>
      <c r="D745" s="23">
        <v>41192884000100</v>
      </c>
      <c r="E745" t="s">
        <v>1385</v>
      </c>
      <c r="F745" t="s">
        <v>1386</v>
      </c>
      <c r="G745">
        <v>21223</v>
      </c>
      <c r="H745" s="23">
        <v>163946507</v>
      </c>
    </row>
    <row r="746" spans="1:8" x14ac:dyDescent="0.25">
      <c r="A746">
        <v>10887</v>
      </c>
      <c r="B746" t="s">
        <v>2445</v>
      </c>
      <c r="C746" t="s">
        <v>2446</v>
      </c>
      <c r="D746" s="23">
        <v>30606521000158</v>
      </c>
      <c r="E746" t="s">
        <v>1879</v>
      </c>
      <c r="F746" t="s">
        <v>1880</v>
      </c>
      <c r="G746">
        <v>16551</v>
      </c>
      <c r="H746" s="23">
        <v>107284227</v>
      </c>
    </row>
    <row r="747" spans="1:8" x14ac:dyDescent="0.25">
      <c r="A747">
        <v>2764</v>
      </c>
      <c r="B747" t="s">
        <v>2447</v>
      </c>
      <c r="C747" t="s">
        <v>2448</v>
      </c>
      <c r="D747" s="23">
        <v>4290360000126</v>
      </c>
      <c r="E747" t="s">
        <v>2449</v>
      </c>
      <c r="F747" t="s">
        <v>1407</v>
      </c>
      <c r="G747">
        <v>4040</v>
      </c>
      <c r="H747" s="23" t="s">
        <v>2450</v>
      </c>
    </row>
    <row r="748" spans="1:8" x14ac:dyDescent="0.25">
      <c r="A748">
        <v>9332</v>
      </c>
      <c r="B748" t="s">
        <v>2451</v>
      </c>
      <c r="C748" t="s">
        <v>2451</v>
      </c>
      <c r="D748" s="23">
        <v>22676239000119</v>
      </c>
      <c r="E748" t="s">
        <v>1385</v>
      </c>
      <c r="F748" t="s">
        <v>1386</v>
      </c>
      <c r="G748">
        <v>13819</v>
      </c>
      <c r="H748" s="23">
        <v>162541155</v>
      </c>
    </row>
    <row r="749" spans="1:8" x14ac:dyDescent="0.25">
      <c r="A749">
        <v>1119</v>
      </c>
      <c r="B749" t="s">
        <v>21315</v>
      </c>
      <c r="C749" t="s">
        <v>21315</v>
      </c>
      <c r="D749" s="23"/>
      <c r="E749" t="s">
        <v>1578</v>
      </c>
      <c r="F749" t="s">
        <v>1386</v>
      </c>
      <c r="G749">
        <v>2395</v>
      </c>
      <c r="H749" s="23"/>
    </row>
    <row r="750" spans="1:8" x14ac:dyDescent="0.25">
      <c r="A750">
        <v>13599</v>
      </c>
      <c r="B750" t="s">
        <v>21316</v>
      </c>
      <c r="C750" t="s">
        <v>21316</v>
      </c>
      <c r="D750" s="23"/>
      <c r="E750" t="s">
        <v>1723</v>
      </c>
      <c r="F750" t="s">
        <v>1386</v>
      </c>
      <c r="G750">
        <v>21213</v>
      </c>
      <c r="H750" s="23"/>
    </row>
    <row r="751" spans="1:8" x14ac:dyDescent="0.25">
      <c r="A751">
        <v>2121</v>
      </c>
      <c r="B751" t="s">
        <v>2452</v>
      </c>
      <c r="C751" t="s">
        <v>2453</v>
      </c>
      <c r="D751" s="23">
        <v>2343073000101</v>
      </c>
      <c r="E751" t="s">
        <v>2454</v>
      </c>
      <c r="F751" t="s">
        <v>1386</v>
      </c>
      <c r="G751">
        <v>3397</v>
      </c>
      <c r="H751" s="23">
        <v>161193544</v>
      </c>
    </row>
    <row r="752" spans="1:8" x14ac:dyDescent="0.25">
      <c r="A752">
        <v>11043</v>
      </c>
      <c r="B752" t="s">
        <v>2455</v>
      </c>
      <c r="C752" t="s">
        <v>2455</v>
      </c>
      <c r="D752" s="23">
        <v>8776635000197</v>
      </c>
      <c r="E752" t="s">
        <v>2255</v>
      </c>
      <c r="F752" t="s">
        <v>1386</v>
      </c>
      <c r="G752">
        <v>16847</v>
      </c>
      <c r="H752" s="23">
        <v>160753694</v>
      </c>
    </row>
    <row r="753" spans="1:8" x14ac:dyDescent="0.25">
      <c r="A753">
        <v>5093</v>
      </c>
      <c r="B753" t="s">
        <v>21317</v>
      </c>
      <c r="C753" t="s">
        <v>21317</v>
      </c>
      <c r="D753" s="23"/>
      <c r="E753" t="s">
        <v>1530</v>
      </c>
      <c r="F753" t="s">
        <v>1386</v>
      </c>
      <c r="G753">
        <v>8132</v>
      </c>
      <c r="H753" s="23"/>
    </row>
    <row r="754" spans="1:8" x14ac:dyDescent="0.25">
      <c r="A754">
        <v>434</v>
      </c>
      <c r="B754" t="s">
        <v>21318</v>
      </c>
      <c r="C754" t="s">
        <v>21318</v>
      </c>
      <c r="D754" s="23"/>
      <c r="E754" t="s">
        <v>1572</v>
      </c>
      <c r="F754" t="s">
        <v>1386</v>
      </c>
      <c r="G754">
        <v>1710</v>
      </c>
      <c r="H754" s="23"/>
    </row>
    <row r="755" spans="1:8" x14ac:dyDescent="0.25">
      <c r="A755">
        <v>10419</v>
      </c>
      <c r="B755" t="s">
        <v>21319</v>
      </c>
      <c r="C755" t="s">
        <v>21320</v>
      </c>
      <c r="D755" s="23"/>
      <c r="E755" t="s">
        <v>1572</v>
      </c>
      <c r="F755" t="s">
        <v>1386</v>
      </c>
      <c r="G755">
        <v>15092</v>
      </c>
      <c r="H755" s="23"/>
    </row>
    <row r="756" spans="1:8" x14ac:dyDescent="0.25">
      <c r="A756">
        <v>11682</v>
      </c>
      <c r="B756" t="s">
        <v>2456</v>
      </c>
      <c r="C756" t="s">
        <v>2456</v>
      </c>
      <c r="D756" s="23">
        <v>36364066000108</v>
      </c>
      <c r="E756" t="s">
        <v>1670</v>
      </c>
      <c r="F756" t="s">
        <v>1386</v>
      </c>
      <c r="G756">
        <v>17610</v>
      </c>
      <c r="H756" s="23">
        <v>163612730</v>
      </c>
    </row>
    <row r="757" spans="1:8" x14ac:dyDescent="0.25">
      <c r="A757">
        <v>12979</v>
      </c>
      <c r="B757" t="s">
        <v>2457</v>
      </c>
      <c r="C757" t="s">
        <v>2458</v>
      </c>
      <c r="D757" s="23">
        <v>43032772000118</v>
      </c>
      <c r="E757" t="s">
        <v>1385</v>
      </c>
      <c r="F757" t="s">
        <v>1386</v>
      </c>
      <c r="G757">
        <v>20023</v>
      </c>
      <c r="H757" s="23">
        <v>164070230</v>
      </c>
    </row>
    <row r="758" spans="1:8" x14ac:dyDescent="0.25">
      <c r="A758">
        <v>9425</v>
      </c>
      <c r="B758" t="s">
        <v>2459</v>
      </c>
      <c r="C758" t="s">
        <v>2460</v>
      </c>
      <c r="D758" s="23">
        <v>5982341000123</v>
      </c>
      <c r="E758" t="s">
        <v>1385</v>
      </c>
      <c r="F758" t="s">
        <v>1386</v>
      </c>
      <c r="G758">
        <v>13905</v>
      </c>
      <c r="H758" s="23">
        <v>161404103</v>
      </c>
    </row>
    <row r="759" spans="1:8" x14ac:dyDescent="0.25">
      <c r="A759">
        <v>13711</v>
      </c>
      <c r="B759" t="s">
        <v>2461</v>
      </c>
      <c r="C759" t="s">
        <v>2461</v>
      </c>
      <c r="D759" s="23">
        <v>42992203000151</v>
      </c>
      <c r="E759" t="s">
        <v>1541</v>
      </c>
      <c r="F759" t="s">
        <v>1386</v>
      </c>
      <c r="G759">
        <v>21360</v>
      </c>
      <c r="H759" s="23">
        <v>164067663</v>
      </c>
    </row>
    <row r="760" spans="1:8" x14ac:dyDescent="0.25">
      <c r="A760">
        <v>7806</v>
      </c>
      <c r="B760" t="s">
        <v>21321</v>
      </c>
      <c r="C760" t="s">
        <v>21320</v>
      </c>
      <c r="D760" s="23"/>
      <c r="E760" t="s">
        <v>1422</v>
      </c>
      <c r="F760" t="s">
        <v>1386</v>
      </c>
      <c r="G760">
        <v>5861</v>
      </c>
      <c r="H760" s="23"/>
    </row>
    <row r="761" spans="1:8" x14ac:dyDescent="0.25">
      <c r="A761">
        <v>1566</v>
      </c>
      <c r="B761" t="s">
        <v>2462</v>
      </c>
      <c r="C761" t="s">
        <v>2463</v>
      </c>
      <c r="D761" s="23">
        <v>11327971000167</v>
      </c>
      <c r="E761" t="s">
        <v>1385</v>
      </c>
      <c r="F761" t="s">
        <v>1386</v>
      </c>
      <c r="G761">
        <v>2842</v>
      </c>
      <c r="H761" s="23" t="s">
        <v>2464</v>
      </c>
    </row>
    <row r="762" spans="1:8" x14ac:dyDescent="0.25">
      <c r="A762">
        <v>924</v>
      </c>
      <c r="B762" t="s">
        <v>2462</v>
      </c>
      <c r="C762" t="s">
        <v>2462</v>
      </c>
      <c r="D762" s="23"/>
      <c r="E762" t="s">
        <v>1385</v>
      </c>
      <c r="F762" t="s">
        <v>1386</v>
      </c>
      <c r="G762">
        <v>2200</v>
      </c>
      <c r="H762" s="23"/>
    </row>
    <row r="763" spans="1:8" x14ac:dyDescent="0.25">
      <c r="A763">
        <v>15689</v>
      </c>
      <c r="B763" t="s">
        <v>2465</v>
      </c>
      <c r="C763" t="s">
        <v>2465</v>
      </c>
      <c r="D763" s="23">
        <v>54387100000141</v>
      </c>
      <c r="E763" t="s">
        <v>1385</v>
      </c>
      <c r="F763" t="s">
        <v>1386</v>
      </c>
      <c r="G763">
        <v>24970</v>
      </c>
      <c r="H763" s="23">
        <v>164911618</v>
      </c>
    </row>
    <row r="764" spans="1:8" x14ac:dyDescent="0.25">
      <c r="A764">
        <v>1908</v>
      </c>
      <c r="B764" t="s">
        <v>2466</v>
      </c>
      <c r="C764" t="s">
        <v>2467</v>
      </c>
      <c r="D764" s="23">
        <v>13607289000153</v>
      </c>
      <c r="E764" t="s">
        <v>1385</v>
      </c>
      <c r="F764" t="s">
        <v>1386</v>
      </c>
      <c r="G764">
        <v>3184</v>
      </c>
      <c r="H764" s="23">
        <v>161824498</v>
      </c>
    </row>
    <row r="765" spans="1:8" x14ac:dyDescent="0.25">
      <c r="A765">
        <v>9856</v>
      </c>
      <c r="B765" t="s">
        <v>21322</v>
      </c>
      <c r="C765" t="s">
        <v>21322</v>
      </c>
      <c r="D765" s="23"/>
      <c r="E765" t="s">
        <v>2087</v>
      </c>
      <c r="F765" t="s">
        <v>1415</v>
      </c>
      <c r="G765">
        <v>14595</v>
      </c>
      <c r="H765" s="23"/>
    </row>
    <row r="766" spans="1:8" x14ac:dyDescent="0.25">
      <c r="A766">
        <v>15209</v>
      </c>
      <c r="B766" t="s">
        <v>2468</v>
      </c>
      <c r="C766" t="s">
        <v>2469</v>
      </c>
      <c r="D766" s="23">
        <v>23630741000151</v>
      </c>
      <c r="E766" t="s">
        <v>1734</v>
      </c>
      <c r="F766" t="s">
        <v>1390</v>
      </c>
      <c r="G766">
        <v>24301</v>
      </c>
      <c r="H766" s="23">
        <v>177355160110</v>
      </c>
    </row>
    <row r="767" spans="1:8" x14ac:dyDescent="0.25">
      <c r="A767">
        <v>15915</v>
      </c>
      <c r="B767" t="s">
        <v>21323</v>
      </c>
      <c r="C767" t="s">
        <v>21324</v>
      </c>
      <c r="D767" s="23">
        <v>56340017000142</v>
      </c>
      <c r="E767" t="s">
        <v>1583</v>
      </c>
      <c r="F767" t="s">
        <v>1386</v>
      </c>
      <c r="G767">
        <v>25454</v>
      </c>
      <c r="H767" s="23" t="s">
        <v>1438</v>
      </c>
    </row>
    <row r="768" spans="1:8" x14ac:dyDescent="0.25">
      <c r="A768">
        <v>14924</v>
      </c>
      <c r="B768" t="s">
        <v>2470</v>
      </c>
      <c r="C768" t="s">
        <v>2471</v>
      </c>
      <c r="D768" s="23">
        <v>48270452000110</v>
      </c>
      <c r="E768" t="s">
        <v>2472</v>
      </c>
      <c r="F768" t="s">
        <v>1415</v>
      </c>
      <c r="G768">
        <v>23371</v>
      </c>
      <c r="H768" s="23">
        <v>106957538</v>
      </c>
    </row>
    <row r="769" spans="1:8" x14ac:dyDescent="0.25">
      <c r="A769">
        <v>1426</v>
      </c>
      <c r="B769" t="s">
        <v>2473</v>
      </c>
      <c r="C769" t="s">
        <v>2474</v>
      </c>
      <c r="D769" s="23">
        <v>10792839000163</v>
      </c>
      <c r="E769" t="s">
        <v>1422</v>
      </c>
      <c r="F769" t="s">
        <v>1386</v>
      </c>
      <c r="G769">
        <v>2702</v>
      </c>
      <c r="H769" s="23" t="s">
        <v>2475</v>
      </c>
    </row>
    <row r="770" spans="1:8" x14ac:dyDescent="0.25">
      <c r="A770">
        <v>9638</v>
      </c>
      <c r="B770" t="s">
        <v>2473</v>
      </c>
      <c r="C770" t="s">
        <v>2473</v>
      </c>
      <c r="D770" s="23"/>
      <c r="E770" t="s">
        <v>1422</v>
      </c>
      <c r="F770" t="s">
        <v>1386</v>
      </c>
      <c r="G770">
        <v>14336</v>
      </c>
      <c r="H770" s="23"/>
    </row>
    <row r="771" spans="1:8" x14ac:dyDescent="0.25">
      <c r="A771">
        <v>49</v>
      </c>
      <c r="B771" t="s">
        <v>2476</v>
      </c>
      <c r="D771" s="23"/>
      <c r="E771" t="s">
        <v>1422</v>
      </c>
      <c r="F771" t="s">
        <v>1386</v>
      </c>
      <c r="G771">
        <v>1325</v>
      </c>
      <c r="H771" s="23"/>
    </row>
    <row r="772" spans="1:8" x14ac:dyDescent="0.25">
      <c r="A772">
        <v>854</v>
      </c>
      <c r="B772" t="s">
        <v>21325</v>
      </c>
      <c r="C772" t="s">
        <v>21325</v>
      </c>
      <c r="D772" s="23"/>
      <c r="E772" t="s">
        <v>5690</v>
      </c>
      <c r="F772" t="s">
        <v>1415</v>
      </c>
      <c r="G772">
        <v>2130</v>
      </c>
      <c r="H772" s="23"/>
    </row>
    <row r="773" spans="1:8" x14ac:dyDescent="0.25">
      <c r="A773">
        <v>8702</v>
      </c>
      <c r="B773" t="s">
        <v>21326</v>
      </c>
      <c r="C773" t="s">
        <v>21327</v>
      </c>
      <c r="D773" s="23"/>
      <c r="E773" t="s">
        <v>1583</v>
      </c>
      <c r="F773" t="s">
        <v>1386</v>
      </c>
      <c r="G773">
        <v>5597</v>
      </c>
      <c r="H773" s="23"/>
    </row>
    <row r="774" spans="1:8" x14ac:dyDescent="0.25">
      <c r="A774">
        <v>6817</v>
      </c>
      <c r="B774" t="s">
        <v>21328</v>
      </c>
      <c r="C774" t="s">
        <v>21329</v>
      </c>
      <c r="D774" s="23"/>
      <c r="E774" t="s">
        <v>1723</v>
      </c>
      <c r="F774" t="s">
        <v>1386</v>
      </c>
      <c r="G774">
        <v>10103</v>
      </c>
      <c r="H774" s="23"/>
    </row>
    <row r="775" spans="1:8" x14ac:dyDescent="0.25">
      <c r="A775">
        <v>15929</v>
      </c>
      <c r="B775" t="s">
        <v>21330</v>
      </c>
      <c r="C775" t="s">
        <v>21330</v>
      </c>
      <c r="D775" s="23">
        <v>15669655000124</v>
      </c>
      <c r="E775" t="s">
        <v>4319</v>
      </c>
      <c r="F775" t="s">
        <v>1386</v>
      </c>
      <c r="G775">
        <v>25615</v>
      </c>
      <c r="H775" s="23">
        <v>161995160</v>
      </c>
    </row>
    <row r="776" spans="1:8" x14ac:dyDescent="0.25">
      <c r="A776">
        <v>6156</v>
      </c>
      <c r="B776" t="s">
        <v>2477</v>
      </c>
      <c r="C776" t="s">
        <v>2477</v>
      </c>
      <c r="D776" s="23">
        <v>18463378000197</v>
      </c>
      <c r="E776" t="s">
        <v>1394</v>
      </c>
      <c r="F776" t="s">
        <v>1386</v>
      </c>
      <c r="G776">
        <v>9628</v>
      </c>
      <c r="H776" s="23">
        <v>162168403</v>
      </c>
    </row>
    <row r="777" spans="1:8" x14ac:dyDescent="0.25">
      <c r="A777">
        <v>6573</v>
      </c>
      <c r="B777" t="s">
        <v>2478</v>
      </c>
      <c r="C777" t="s">
        <v>2478</v>
      </c>
      <c r="D777" s="23"/>
      <c r="E777" t="s">
        <v>2415</v>
      </c>
      <c r="F777" t="s">
        <v>1386</v>
      </c>
      <c r="G777">
        <v>10107</v>
      </c>
      <c r="H777" s="23"/>
    </row>
    <row r="778" spans="1:8" x14ac:dyDescent="0.25">
      <c r="A778">
        <v>7521</v>
      </c>
      <c r="B778" t="s">
        <v>2478</v>
      </c>
      <c r="C778" t="s">
        <v>2479</v>
      </c>
      <c r="D778" s="23">
        <v>19889380000195</v>
      </c>
      <c r="E778" t="s">
        <v>1851</v>
      </c>
      <c r="F778" t="s">
        <v>1386</v>
      </c>
      <c r="G778">
        <v>11449</v>
      </c>
      <c r="H778" s="23" t="s">
        <v>1438</v>
      </c>
    </row>
    <row r="779" spans="1:8" x14ac:dyDescent="0.25">
      <c r="A779">
        <v>9392</v>
      </c>
      <c r="B779" t="s">
        <v>2480</v>
      </c>
      <c r="C779" t="s">
        <v>2480</v>
      </c>
      <c r="D779" s="23">
        <v>26635733000196</v>
      </c>
      <c r="E779" t="s">
        <v>1385</v>
      </c>
      <c r="F779" t="s">
        <v>1386</v>
      </c>
      <c r="G779">
        <v>13871</v>
      </c>
      <c r="H779" s="23">
        <v>162841078</v>
      </c>
    </row>
    <row r="780" spans="1:8" x14ac:dyDescent="0.25">
      <c r="A780">
        <v>15260</v>
      </c>
      <c r="B780" t="s">
        <v>2481</v>
      </c>
      <c r="D780" s="23">
        <v>14880035000339</v>
      </c>
      <c r="E780" t="s">
        <v>2482</v>
      </c>
      <c r="F780" t="s">
        <v>1390</v>
      </c>
      <c r="G780">
        <v>24369</v>
      </c>
      <c r="H780" s="23">
        <v>320027468114</v>
      </c>
    </row>
    <row r="781" spans="1:8" x14ac:dyDescent="0.25">
      <c r="A781">
        <v>3479</v>
      </c>
      <c r="B781" t="s">
        <v>2483</v>
      </c>
      <c r="C781" t="s">
        <v>2484</v>
      </c>
      <c r="D781" s="23">
        <v>7833708000172</v>
      </c>
      <c r="E781" t="s">
        <v>1385</v>
      </c>
      <c r="F781" t="s">
        <v>1386</v>
      </c>
      <c r="G781">
        <v>4755</v>
      </c>
      <c r="H781" s="23" t="s">
        <v>2239</v>
      </c>
    </row>
    <row r="782" spans="1:8" x14ac:dyDescent="0.25">
      <c r="A782">
        <v>14612</v>
      </c>
      <c r="B782" t="s">
        <v>2485</v>
      </c>
      <c r="C782" t="s">
        <v>2486</v>
      </c>
      <c r="D782" s="23">
        <v>5995840000155</v>
      </c>
      <c r="E782" t="s">
        <v>2487</v>
      </c>
      <c r="F782" t="s">
        <v>1639</v>
      </c>
      <c r="G782">
        <v>23009</v>
      </c>
      <c r="H782" s="23" t="s">
        <v>1438</v>
      </c>
    </row>
    <row r="783" spans="1:8" x14ac:dyDescent="0.25">
      <c r="A783">
        <v>3295</v>
      </c>
      <c r="B783" t="s">
        <v>2488</v>
      </c>
      <c r="C783" t="s">
        <v>2489</v>
      </c>
      <c r="D783" s="23">
        <v>70178421000192</v>
      </c>
      <c r="E783" t="s">
        <v>2490</v>
      </c>
      <c r="F783" t="s">
        <v>1415</v>
      </c>
      <c r="G783">
        <v>4571</v>
      </c>
      <c r="H783" s="23">
        <v>20159609</v>
      </c>
    </row>
    <row r="784" spans="1:8" x14ac:dyDescent="0.25">
      <c r="A784">
        <v>4227</v>
      </c>
      <c r="B784" t="s">
        <v>21331</v>
      </c>
      <c r="C784" t="s">
        <v>21331</v>
      </c>
      <c r="D784" s="23"/>
      <c r="E784" t="s">
        <v>1572</v>
      </c>
      <c r="F784" t="s">
        <v>1386</v>
      </c>
      <c r="G784">
        <v>6846</v>
      </c>
      <c r="H784" s="23"/>
    </row>
    <row r="785" spans="1:8" x14ac:dyDescent="0.25">
      <c r="A785">
        <v>12185</v>
      </c>
      <c r="B785" t="s">
        <v>2491</v>
      </c>
      <c r="C785" t="s">
        <v>2491</v>
      </c>
      <c r="D785" s="23">
        <v>40107406000192</v>
      </c>
      <c r="E785" t="s">
        <v>1851</v>
      </c>
      <c r="F785" t="s">
        <v>1386</v>
      </c>
      <c r="G785">
        <v>18776</v>
      </c>
      <c r="H785" s="23">
        <v>163841608</v>
      </c>
    </row>
    <row r="786" spans="1:8" x14ac:dyDescent="0.25">
      <c r="A786">
        <v>7180</v>
      </c>
      <c r="B786" t="s">
        <v>2492</v>
      </c>
      <c r="D786" s="23"/>
      <c r="E786" t="s">
        <v>2493</v>
      </c>
      <c r="F786" t="s">
        <v>1536</v>
      </c>
      <c r="G786">
        <v>11124</v>
      </c>
      <c r="H786" s="23"/>
    </row>
    <row r="787" spans="1:8" x14ac:dyDescent="0.25">
      <c r="A787">
        <v>10094</v>
      </c>
      <c r="B787" t="s">
        <v>2494</v>
      </c>
      <c r="C787" t="s">
        <v>2495</v>
      </c>
      <c r="D787" s="23">
        <v>4052108000189</v>
      </c>
      <c r="E787" t="s">
        <v>1424</v>
      </c>
      <c r="F787" t="s">
        <v>1390</v>
      </c>
      <c r="G787">
        <v>14981</v>
      </c>
      <c r="H787" s="23" t="s">
        <v>1438</v>
      </c>
    </row>
    <row r="788" spans="1:8" x14ac:dyDescent="0.25">
      <c r="A788">
        <v>10915</v>
      </c>
      <c r="B788" t="s">
        <v>2496</v>
      </c>
      <c r="C788" t="s">
        <v>2498</v>
      </c>
      <c r="D788" s="23">
        <v>776574001390</v>
      </c>
      <c r="E788" t="s">
        <v>1417</v>
      </c>
      <c r="F788" t="s">
        <v>1418</v>
      </c>
      <c r="G788">
        <v>16591</v>
      </c>
      <c r="H788" s="23">
        <v>79538914</v>
      </c>
    </row>
    <row r="789" spans="1:8" x14ac:dyDescent="0.25">
      <c r="A789">
        <v>13396</v>
      </c>
      <c r="B789" t="s">
        <v>2496</v>
      </c>
      <c r="C789" t="s">
        <v>2496</v>
      </c>
      <c r="D789" s="23">
        <v>776574001470</v>
      </c>
      <c r="E789" t="s">
        <v>2497</v>
      </c>
      <c r="F789" t="s">
        <v>1639</v>
      </c>
      <c r="G789">
        <v>20957</v>
      </c>
      <c r="H789" s="23">
        <v>19918010010</v>
      </c>
    </row>
    <row r="790" spans="1:8" x14ac:dyDescent="0.25">
      <c r="A790">
        <v>13397</v>
      </c>
      <c r="B790" t="s">
        <v>2499</v>
      </c>
      <c r="D790" s="23">
        <v>776574002280</v>
      </c>
      <c r="E790" t="s">
        <v>2500</v>
      </c>
      <c r="F790" t="s">
        <v>1390</v>
      </c>
      <c r="G790">
        <v>20958</v>
      </c>
      <c r="H790" s="23">
        <v>373187200115</v>
      </c>
    </row>
    <row r="791" spans="1:8" x14ac:dyDescent="0.25">
      <c r="A791">
        <v>11724</v>
      </c>
      <c r="B791" t="s">
        <v>2501</v>
      </c>
      <c r="C791" t="s">
        <v>2502</v>
      </c>
      <c r="D791" s="23">
        <v>776574000156</v>
      </c>
      <c r="E791" t="s">
        <v>1417</v>
      </c>
      <c r="F791" t="s">
        <v>1418</v>
      </c>
      <c r="G791">
        <v>17726</v>
      </c>
      <c r="H791" s="23">
        <v>92029212</v>
      </c>
    </row>
    <row r="792" spans="1:8" x14ac:dyDescent="0.25">
      <c r="A792">
        <v>10829</v>
      </c>
      <c r="B792" t="s">
        <v>2503</v>
      </c>
      <c r="C792" t="s">
        <v>2503</v>
      </c>
      <c r="D792" s="23">
        <v>18126114000148</v>
      </c>
      <c r="E792" t="s">
        <v>1670</v>
      </c>
      <c r="F792" t="s">
        <v>1386</v>
      </c>
      <c r="G792">
        <v>16295</v>
      </c>
      <c r="H792" s="23">
        <v>162142587</v>
      </c>
    </row>
    <row r="793" spans="1:8" x14ac:dyDescent="0.25">
      <c r="A793">
        <v>10818</v>
      </c>
      <c r="B793" t="s">
        <v>2504</v>
      </c>
      <c r="C793" t="s">
        <v>2505</v>
      </c>
      <c r="D793" s="23">
        <v>9505225000174</v>
      </c>
      <c r="E793" t="s">
        <v>2490</v>
      </c>
      <c r="F793" t="s">
        <v>1415</v>
      </c>
      <c r="G793">
        <v>16277</v>
      </c>
      <c r="H793" s="23">
        <v>39140385</v>
      </c>
    </row>
    <row r="794" spans="1:8" x14ac:dyDescent="0.25">
      <c r="A794">
        <v>9940</v>
      </c>
      <c r="B794" t="s">
        <v>2506</v>
      </c>
      <c r="C794" t="s">
        <v>2506</v>
      </c>
      <c r="D794" s="23">
        <v>24836840000157</v>
      </c>
      <c r="E794" t="s">
        <v>1385</v>
      </c>
      <c r="F794" t="s">
        <v>1386</v>
      </c>
      <c r="G794">
        <v>14672</v>
      </c>
      <c r="H794" s="23" t="s">
        <v>1438</v>
      </c>
    </row>
    <row r="795" spans="1:8" x14ac:dyDescent="0.25">
      <c r="A795">
        <v>13756</v>
      </c>
      <c r="B795" t="s">
        <v>2507</v>
      </c>
      <c r="C795" t="s">
        <v>2507</v>
      </c>
      <c r="D795" s="23">
        <v>40547926000116</v>
      </c>
      <c r="E795" t="s">
        <v>1533</v>
      </c>
      <c r="F795" t="s">
        <v>1386</v>
      </c>
      <c r="G795">
        <v>21446</v>
      </c>
      <c r="H795" s="23">
        <v>163879346</v>
      </c>
    </row>
    <row r="796" spans="1:8" x14ac:dyDescent="0.25">
      <c r="A796">
        <v>2209</v>
      </c>
      <c r="B796" t="s">
        <v>2508</v>
      </c>
      <c r="C796" t="s">
        <v>2509</v>
      </c>
      <c r="D796" s="23">
        <v>2539830000117</v>
      </c>
      <c r="E796" t="s">
        <v>2306</v>
      </c>
      <c r="F796" t="s">
        <v>1386</v>
      </c>
      <c r="G796">
        <v>3485</v>
      </c>
      <c r="H796" s="23">
        <v>161203418</v>
      </c>
    </row>
    <row r="797" spans="1:8" x14ac:dyDescent="0.25">
      <c r="A797">
        <v>4230</v>
      </c>
      <c r="B797" t="s">
        <v>21332</v>
      </c>
      <c r="C797" t="s">
        <v>21332</v>
      </c>
      <c r="D797" s="23"/>
      <c r="E797" t="s">
        <v>1422</v>
      </c>
      <c r="F797" t="s">
        <v>1386</v>
      </c>
      <c r="G797">
        <v>1484</v>
      </c>
      <c r="H797" s="23"/>
    </row>
    <row r="798" spans="1:8" x14ac:dyDescent="0.25">
      <c r="A798">
        <v>8894</v>
      </c>
      <c r="B798" t="s">
        <v>21333</v>
      </c>
      <c r="C798" t="s">
        <v>21333</v>
      </c>
      <c r="D798" s="23"/>
      <c r="E798" t="s">
        <v>21334</v>
      </c>
      <c r="F798" t="s">
        <v>1398</v>
      </c>
      <c r="G798">
        <v>13434</v>
      </c>
      <c r="H798" s="23"/>
    </row>
    <row r="799" spans="1:8" x14ac:dyDescent="0.25">
      <c r="A799">
        <v>4577</v>
      </c>
      <c r="B799" t="s">
        <v>2510</v>
      </c>
      <c r="C799" t="s">
        <v>2510</v>
      </c>
      <c r="D799" s="23">
        <v>70085568000138</v>
      </c>
      <c r="E799" t="s">
        <v>1507</v>
      </c>
      <c r="F799" t="s">
        <v>1415</v>
      </c>
      <c r="G799">
        <v>7155</v>
      </c>
      <c r="H799" s="23">
        <v>20283873</v>
      </c>
    </row>
    <row r="800" spans="1:8" x14ac:dyDescent="0.25">
      <c r="A800">
        <v>14796</v>
      </c>
      <c r="B800" t="s">
        <v>2511</v>
      </c>
      <c r="C800" t="s">
        <v>2512</v>
      </c>
      <c r="D800" s="23">
        <v>38180526000173</v>
      </c>
      <c r="E800" t="s">
        <v>2513</v>
      </c>
      <c r="F800" t="s">
        <v>1415</v>
      </c>
      <c r="G800">
        <v>23244</v>
      </c>
      <c r="H800" s="23">
        <v>90569393</v>
      </c>
    </row>
    <row r="801" spans="1:8" x14ac:dyDescent="0.25">
      <c r="A801">
        <v>3936</v>
      </c>
      <c r="B801" t="s">
        <v>2514</v>
      </c>
      <c r="C801" t="s">
        <v>2515</v>
      </c>
      <c r="D801" s="23">
        <v>9241805000100</v>
      </c>
      <c r="E801" t="s">
        <v>1385</v>
      </c>
      <c r="F801" t="s">
        <v>1386</v>
      </c>
      <c r="G801">
        <v>5212</v>
      </c>
      <c r="H801" s="23">
        <v>161544983</v>
      </c>
    </row>
    <row r="802" spans="1:8" x14ac:dyDescent="0.25">
      <c r="A802">
        <v>13531</v>
      </c>
      <c r="B802" t="s">
        <v>2516</v>
      </c>
      <c r="D802" s="23">
        <v>40567495000150</v>
      </c>
      <c r="E802" t="s">
        <v>1385</v>
      </c>
      <c r="F802" t="s">
        <v>1386</v>
      </c>
      <c r="G802">
        <v>21142</v>
      </c>
      <c r="H802" s="23">
        <v>163880506</v>
      </c>
    </row>
    <row r="803" spans="1:8" x14ac:dyDescent="0.25">
      <c r="A803">
        <v>13544</v>
      </c>
      <c r="B803" t="s">
        <v>21335</v>
      </c>
      <c r="C803" t="s">
        <v>21336</v>
      </c>
      <c r="D803" s="23"/>
      <c r="E803" t="s">
        <v>1530</v>
      </c>
      <c r="F803" t="s">
        <v>1386</v>
      </c>
      <c r="G803">
        <v>11057</v>
      </c>
      <c r="H803" s="23"/>
    </row>
    <row r="804" spans="1:8" x14ac:dyDescent="0.25">
      <c r="A804">
        <v>4965</v>
      </c>
      <c r="B804" t="s">
        <v>21337</v>
      </c>
      <c r="C804" t="s">
        <v>21337</v>
      </c>
      <c r="D804" s="23"/>
      <c r="E804" t="s">
        <v>1422</v>
      </c>
      <c r="F804" t="s">
        <v>1386</v>
      </c>
      <c r="G804">
        <v>7987</v>
      </c>
      <c r="H804" s="23"/>
    </row>
    <row r="805" spans="1:8" x14ac:dyDescent="0.25">
      <c r="A805">
        <v>882</v>
      </c>
      <c r="B805" t="s">
        <v>21338</v>
      </c>
      <c r="C805" t="s">
        <v>21338</v>
      </c>
      <c r="D805" s="23"/>
      <c r="E805" t="s">
        <v>1385</v>
      </c>
      <c r="F805" t="s">
        <v>1386</v>
      </c>
      <c r="G805">
        <v>2158</v>
      </c>
      <c r="H805" s="23"/>
    </row>
    <row r="806" spans="1:8" x14ac:dyDescent="0.25">
      <c r="A806">
        <v>8931</v>
      </c>
      <c r="B806" t="s">
        <v>21339</v>
      </c>
      <c r="C806" t="s">
        <v>21339</v>
      </c>
      <c r="D806" s="23"/>
      <c r="E806" t="s">
        <v>1422</v>
      </c>
      <c r="F806" t="s">
        <v>1386</v>
      </c>
      <c r="G806">
        <v>13471</v>
      </c>
      <c r="H806" s="23"/>
    </row>
    <row r="807" spans="1:8" x14ac:dyDescent="0.25">
      <c r="A807">
        <v>7873</v>
      </c>
      <c r="B807" t="s">
        <v>21340</v>
      </c>
      <c r="C807" t="s">
        <v>21340</v>
      </c>
      <c r="D807" s="23"/>
      <c r="E807" t="s">
        <v>4224</v>
      </c>
      <c r="F807" t="s">
        <v>1386</v>
      </c>
      <c r="G807">
        <v>12182</v>
      </c>
      <c r="H807" s="23"/>
    </row>
    <row r="808" spans="1:8" x14ac:dyDescent="0.25">
      <c r="A808">
        <v>6570</v>
      </c>
      <c r="B808" t="s">
        <v>2517</v>
      </c>
      <c r="C808" t="s">
        <v>2518</v>
      </c>
      <c r="D808" s="23">
        <v>9073276000174</v>
      </c>
      <c r="E808" t="s">
        <v>1572</v>
      </c>
      <c r="F808" t="s">
        <v>1386</v>
      </c>
      <c r="G808">
        <v>10100</v>
      </c>
      <c r="H808" s="23">
        <v>161536603</v>
      </c>
    </row>
    <row r="809" spans="1:8" x14ac:dyDescent="0.25">
      <c r="A809">
        <v>6084</v>
      </c>
      <c r="B809" t="s">
        <v>2519</v>
      </c>
      <c r="C809" t="s">
        <v>2519</v>
      </c>
      <c r="D809" s="23">
        <v>18675474000107</v>
      </c>
      <c r="E809" t="s">
        <v>1422</v>
      </c>
      <c r="F809" t="s">
        <v>1386</v>
      </c>
      <c r="G809">
        <v>9555</v>
      </c>
      <c r="H809" s="23" t="s">
        <v>1438</v>
      </c>
    </row>
    <row r="810" spans="1:8" x14ac:dyDescent="0.25">
      <c r="A810">
        <v>4149</v>
      </c>
      <c r="B810" t="s">
        <v>2519</v>
      </c>
      <c r="C810" t="s">
        <v>2519</v>
      </c>
      <c r="D810" s="23"/>
      <c r="E810" t="s">
        <v>1422</v>
      </c>
      <c r="F810" t="s">
        <v>1386</v>
      </c>
      <c r="G810">
        <v>6815</v>
      </c>
      <c r="H810" s="23"/>
    </row>
    <row r="811" spans="1:8" x14ac:dyDescent="0.25">
      <c r="A811">
        <v>5965</v>
      </c>
      <c r="B811" t="s">
        <v>21341</v>
      </c>
      <c r="C811" t="s">
        <v>21341</v>
      </c>
      <c r="D811" s="23"/>
      <c r="E811" t="s">
        <v>1422</v>
      </c>
      <c r="F811" t="s">
        <v>1386</v>
      </c>
      <c r="G811">
        <v>9060</v>
      </c>
      <c r="H811" s="23"/>
    </row>
    <row r="812" spans="1:8" x14ac:dyDescent="0.25">
      <c r="A812">
        <v>3000</v>
      </c>
      <c r="B812" t="s">
        <v>2520</v>
      </c>
      <c r="C812" t="s">
        <v>2521</v>
      </c>
      <c r="D812" s="23">
        <v>543985000100</v>
      </c>
      <c r="E812" t="s">
        <v>1583</v>
      </c>
      <c r="F812" t="s">
        <v>1386</v>
      </c>
      <c r="G812">
        <v>4276</v>
      </c>
      <c r="H812" s="23">
        <v>161080367</v>
      </c>
    </row>
    <row r="813" spans="1:8" x14ac:dyDescent="0.25">
      <c r="A813">
        <v>2350</v>
      </c>
      <c r="B813" t="s">
        <v>2522</v>
      </c>
      <c r="C813" t="s">
        <v>2523</v>
      </c>
      <c r="D813" s="23">
        <v>3118124000164</v>
      </c>
      <c r="E813" t="s">
        <v>1385</v>
      </c>
      <c r="F813" t="s">
        <v>1386</v>
      </c>
      <c r="G813">
        <v>3626</v>
      </c>
      <c r="H813" s="23">
        <v>161244505</v>
      </c>
    </row>
    <row r="814" spans="1:8" x14ac:dyDescent="0.25">
      <c r="A814">
        <v>8703</v>
      </c>
      <c r="B814" t="s">
        <v>21342</v>
      </c>
      <c r="C814" t="s">
        <v>21342</v>
      </c>
      <c r="D814" s="23"/>
      <c r="E814" t="s">
        <v>1572</v>
      </c>
      <c r="F814" t="s">
        <v>1386</v>
      </c>
      <c r="G814">
        <v>13209</v>
      </c>
      <c r="H814" s="23"/>
    </row>
    <row r="815" spans="1:8" x14ac:dyDescent="0.25">
      <c r="A815">
        <v>15369</v>
      </c>
      <c r="B815" t="s">
        <v>2524</v>
      </c>
      <c r="C815" t="s">
        <v>2524</v>
      </c>
      <c r="D815" s="23">
        <v>30800060000150</v>
      </c>
      <c r="E815" t="s">
        <v>1789</v>
      </c>
      <c r="F815" t="s">
        <v>1386</v>
      </c>
      <c r="G815">
        <v>24536</v>
      </c>
      <c r="H815" s="23">
        <v>163188106</v>
      </c>
    </row>
    <row r="816" spans="1:8" x14ac:dyDescent="0.25">
      <c r="A816">
        <v>11329</v>
      </c>
      <c r="B816" t="s">
        <v>2525</v>
      </c>
      <c r="C816" t="s">
        <v>2526</v>
      </c>
      <c r="D816" s="23">
        <v>35148665000121</v>
      </c>
      <c r="E816" t="s">
        <v>2527</v>
      </c>
      <c r="F816" t="s">
        <v>1386</v>
      </c>
      <c r="G816">
        <v>17196</v>
      </c>
      <c r="H816" s="23" t="s">
        <v>1438</v>
      </c>
    </row>
    <row r="817" spans="1:8" x14ac:dyDescent="0.25">
      <c r="A817">
        <v>7510</v>
      </c>
      <c r="B817" t="s">
        <v>21343</v>
      </c>
      <c r="C817" t="s">
        <v>21344</v>
      </c>
      <c r="D817" s="23"/>
      <c r="E817" t="s">
        <v>1422</v>
      </c>
      <c r="F817" t="s">
        <v>1386</v>
      </c>
      <c r="G817">
        <v>11434</v>
      </c>
      <c r="H817" s="23"/>
    </row>
    <row r="818" spans="1:8" x14ac:dyDescent="0.25">
      <c r="A818">
        <v>4080</v>
      </c>
      <c r="B818" t="s">
        <v>2528</v>
      </c>
      <c r="C818" t="s">
        <v>2529</v>
      </c>
      <c r="D818" s="23">
        <v>9494936000190</v>
      </c>
      <c r="E818" t="s">
        <v>1533</v>
      </c>
      <c r="F818" t="s">
        <v>1386</v>
      </c>
      <c r="G818">
        <v>5356</v>
      </c>
      <c r="H818" s="23">
        <v>161581137</v>
      </c>
    </row>
    <row r="819" spans="1:8" x14ac:dyDescent="0.25">
      <c r="A819">
        <v>5165</v>
      </c>
      <c r="B819" t="s">
        <v>21345</v>
      </c>
      <c r="C819" t="s">
        <v>21345</v>
      </c>
      <c r="D819" s="23"/>
      <c r="E819" t="s">
        <v>1385</v>
      </c>
      <c r="F819" t="s">
        <v>1386</v>
      </c>
      <c r="G819">
        <v>6246</v>
      </c>
      <c r="H819" s="23"/>
    </row>
    <row r="820" spans="1:8" x14ac:dyDescent="0.25">
      <c r="A820">
        <v>635</v>
      </c>
      <c r="B820" t="s">
        <v>21346</v>
      </c>
      <c r="C820" t="s">
        <v>21346</v>
      </c>
      <c r="D820" s="23"/>
      <c r="E820" t="s">
        <v>2050</v>
      </c>
      <c r="F820" t="s">
        <v>1386</v>
      </c>
      <c r="G820">
        <v>1911</v>
      </c>
      <c r="H820" s="23"/>
    </row>
    <row r="821" spans="1:8" x14ac:dyDescent="0.25">
      <c r="A821">
        <v>1729</v>
      </c>
      <c r="B821" t="s">
        <v>2530</v>
      </c>
      <c r="C821" t="s">
        <v>2531</v>
      </c>
      <c r="D821" s="23">
        <v>12226713000157</v>
      </c>
      <c r="E821" t="s">
        <v>1422</v>
      </c>
      <c r="F821" t="s">
        <v>1386</v>
      </c>
      <c r="G821">
        <v>3005</v>
      </c>
      <c r="H821" s="23">
        <v>161742041</v>
      </c>
    </row>
    <row r="822" spans="1:8" x14ac:dyDescent="0.25">
      <c r="A822">
        <v>10762</v>
      </c>
      <c r="B822" t="s">
        <v>2532</v>
      </c>
      <c r="C822" t="s">
        <v>2532</v>
      </c>
      <c r="D822" s="23">
        <v>33262498000110</v>
      </c>
      <c r="E822" t="s">
        <v>1487</v>
      </c>
      <c r="F822" t="s">
        <v>1386</v>
      </c>
      <c r="G822">
        <v>16196</v>
      </c>
      <c r="H822" s="23">
        <v>163372403</v>
      </c>
    </row>
    <row r="823" spans="1:8" x14ac:dyDescent="0.25">
      <c r="A823">
        <v>4231</v>
      </c>
      <c r="B823" t="s">
        <v>21347</v>
      </c>
      <c r="C823" t="s">
        <v>21347</v>
      </c>
      <c r="D823" s="23"/>
      <c r="E823" t="s">
        <v>1572</v>
      </c>
      <c r="F823" t="s">
        <v>1386</v>
      </c>
      <c r="G823">
        <v>1631</v>
      </c>
      <c r="H823" s="23"/>
    </row>
    <row r="824" spans="1:8" x14ac:dyDescent="0.25">
      <c r="A824">
        <v>3582</v>
      </c>
      <c r="B824" t="s">
        <v>2533</v>
      </c>
      <c r="C824" t="s">
        <v>2534</v>
      </c>
      <c r="D824" s="23">
        <v>8282249000149</v>
      </c>
      <c r="E824" t="s">
        <v>1422</v>
      </c>
      <c r="F824" t="s">
        <v>1386</v>
      </c>
      <c r="G824">
        <v>4858</v>
      </c>
      <c r="H824" s="23">
        <v>161496431</v>
      </c>
    </row>
    <row r="825" spans="1:8" x14ac:dyDescent="0.25">
      <c r="A825">
        <v>11148</v>
      </c>
      <c r="B825" t="s">
        <v>2535</v>
      </c>
      <c r="C825" t="s">
        <v>2536</v>
      </c>
      <c r="D825" s="23">
        <v>32284864000179</v>
      </c>
      <c r="E825" t="s">
        <v>1541</v>
      </c>
      <c r="F825" t="s">
        <v>1386</v>
      </c>
      <c r="G825">
        <v>16959</v>
      </c>
      <c r="H825" s="23">
        <v>163403376</v>
      </c>
    </row>
    <row r="826" spans="1:8" x14ac:dyDescent="0.25">
      <c r="A826">
        <v>11571</v>
      </c>
      <c r="B826" t="s">
        <v>21348</v>
      </c>
      <c r="C826" t="s">
        <v>21349</v>
      </c>
      <c r="D826" s="23"/>
      <c r="E826" t="s">
        <v>1422</v>
      </c>
      <c r="F826" t="s">
        <v>1386</v>
      </c>
      <c r="G826">
        <v>5570</v>
      </c>
      <c r="H826" s="23"/>
    </row>
    <row r="827" spans="1:8" x14ac:dyDescent="0.25">
      <c r="A827">
        <v>13274</v>
      </c>
      <c r="B827" t="s">
        <v>2537</v>
      </c>
      <c r="C827" t="s">
        <v>2537</v>
      </c>
      <c r="D827" s="23">
        <v>45828934000154</v>
      </c>
      <c r="E827" t="s">
        <v>2047</v>
      </c>
      <c r="F827" t="s">
        <v>1386</v>
      </c>
      <c r="G827">
        <v>20499</v>
      </c>
      <c r="H827" s="23">
        <v>164294392</v>
      </c>
    </row>
    <row r="828" spans="1:8" x14ac:dyDescent="0.25">
      <c r="A828">
        <v>468</v>
      </c>
      <c r="B828" t="s">
        <v>21350</v>
      </c>
      <c r="C828" t="s">
        <v>21350</v>
      </c>
      <c r="D828" s="23"/>
      <c r="E828" t="s">
        <v>2050</v>
      </c>
      <c r="F828" t="s">
        <v>1386</v>
      </c>
      <c r="G828">
        <v>1744</v>
      </c>
      <c r="H828" s="23"/>
    </row>
    <row r="829" spans="1:8" x14ac:dyDescent="0.25">
      <c r="A829">
        <v>10995</v>
      </c>
      <c r="B829" t="s">
        <v>2538</v>
      </c>
      <c r="C829" t="s">
        <v>2538</v>
      </c>
      <c r="D829" s="23">
        <v>34325970000189</v>
      </c>
      <c r="E829" t="s">
        <v>1527</v>
      </c>
      <c r="F829" t="s">
        <v>1386</v>
      </c>
      <c r="G829">
        <v>16750</v>
      </c>
      <c r="H829" s="23">
        <v>163451176</v>
      </c>
    </row>
    <row r="830" spans="1:8" x14ac:dyDescent="0.25">
      <c r="A830">
        <v>10569</v>
      </c>
      <c r="B830" t="s">
        <v>2539</v>
      </c>
      <c r="C830" t="s">
        <v>2539</v>
      </c>
      <c r="D830" s="23">
        <v>30823604000107</v>
      </c>
      <c r="E830" t="s">
        <v>1385</v>
      </c>
      <c r="F830" t="s">
        <v>1386</v>
      </c>
      <c r="G830">
        <v>15930</v>
      </c>
      <c r="H830" s="23">
        <v>163189498</v>
      </c>
    </row>
    <row r="831" spans="1:8" x14ac:dyDescent="0.25">
      <c r="A831">
        <v>6819</v>
      </c>
      <c r="B831" t="s">
        <v>2540</v>
      </c>
      <c r="C831" t="s">
        <v>2540</v>
      </c>
      <c r="D831" s="23">
        <v>14751221000106</v>
      </c>
      <c r="E831" t="s">
        <v>2334</v>
      </c>
      <c r="F831" t="s">
        <v>1386</v>
      </c>
      <c r="G831">
        <v>10772</v>
      </c>
      <c r="H831" s="23">
        <v>161944574</v>
      </c>
    </row>
    <row r="832" spans="1:8" x14ac:dyDescent="0.25">
      <c r="A832">
        <v>11942</v>
      </c>
      <c r="B832" t="s">
        <v>21351</v>
      </c>
      <c r="C832" t="s">
        <v>21351</v>
      </c>
      <c r="D832" s="23"/>
      <c r="E832" t="s">
        <v>2050</v>
      </c>
      <c r="F832" t="s">
        <v>1386</v>
      </c>
      <c r="G832">
        <v>18346</v>
      </c>
      <c r="H832" s="23"/>
    </row>
    <row r="833" spans="1:8" x14ac:dyDescent="0.25">
      <c r="A833">
        <v>3459</v>
      </c>
      <c r="B833" t="s">
        <v>2541</v>
      </c>
      <c r="C833" t="s">
        <v>2542</v>
      </c>
      <c r="D833" s="23">
        <v>7749121000180</v>
      </c>
      <c r="E833" t="s">
        <v>2336</v>
      </c>
      <c r="F833" t="s">
        <v>1386</v>
      </c>
      <c r="G833">
        <v>4735</v>
      </c>
      <c r="H833" s="23">
        <v>161474098</v>
      </c>
    </row>
    <row r="834" spans="1:8" x14ac:dyDescent="0.25">
      <c r="A834">
        <v>1975</v>
      </c>
      <c r="B834" t="s">
        <v>2543</v>
      </c>
      <c r="C834" t="s">
        <v>2544</v>
      </c>
      <c r="D834" s="23">
        <v>14688653000110</v>
      </c>
      <c r="E834" t="s">
        <v>2336</v>
      </c>
      <c r="F834" t="s">
        <v>1386</v>
      </c>
      <c r="G834">
        <v>3251</v>
      </c>
      <c r="H834" s="23">
        <v>161923631</v>
      </c>
    </row>
    <row r="835" spans="1:8" x14ac:dyDescent="0.25">
      <c r="A835">
        <v>6800</v>
      </c>
      <c r="B835" t="s">
        <v>2545</v>
      </c>
      <c r="C835" t="s">
        <v>2546</v>
      </c>
      <c r="D835" s="23">
        <v>15531966000122</v>
      </c>
      <c r="E835" t="s">
        <v>1527</v>
      </c>
      <c r="F835" t="s">
        <v>1386</v>
      </c>
      <c r="G835">
        <v>10723</v>
      </c>
      <c r="H835" s="23" t="s">
        <v>1438</v>
      </c>
    </row>
    <row r="836" spans="1:8" x14ac:dyDescent="0.25">
      <c r="A836">
        <v>3265</v>
      </c>
      <c r="B836" t="s">
        <v>2547</v>
      </c>
      <c r="C836" t="s">
        <v>2548</v>
      </c>
      <c r="D836" s="23">
        <v>6995974000139</v>
      </c>
      <c r="E836" t="s">
        <v>2549</v>
      </c>
      <c r="F836" t="s">
        <v>1386</v>
      </c>
      <c r="G836">
        <v>4541</v>
      </c>
      <c r="H836" s="23">
        <v>161435467</v>
      </c>
    </row>
    <row r="837" spans="1:8" x14ac:dyDescent="0.25">
      <c r="A837">
        <v>11708</v>
      </c>
      <c r="B837" t="s">
        <v>21352</v>
      </c>
      <c r="C837" t="s">
        <v>21352</v>
      </c>
      <c r="D837" s="23"/>
      <c r="E837" t="s">
        <v>1385</v>
      </c>
      <c r="F837" t="s">
        <v>1386</v>
      </c>
      <c r="G837">
        <v>17677</v>
      </c>
      <c r="H837" s="23"/>
    </row>
    <row r="838" spans="1:8" x14ac:dyDescent="0.25">
      <c r="A838">
        <v>6854</v>
      </c>
      <c r="B838" t="s">
        <v>2550</v>
      </c>
      <c r="C838" t="s">
        <v>2551</v>
      </c>
      <c r="D838" s="23">
        <v>1993980000133</v>
      </c>
      <c r="E838" t="s">
        <v>2552</v>
      </c>
      <c r="F838" t="s">
        <v>1415</v>
      </c>
      <c r="G838">
        <v>10825</v>
      </c>
      <c r="H838" s="23" t="s">
        <v>1438</v>
      </c>
    </row>
    <row r="839" spans="1:8" x14ac:dyDescent="0.25">
      <c r="A839">
        <v>2288</v>
      </c>
      <c r="B839" t="s">
        <v>2553</v>
      </c>
      <c r="C839" t="s">
        <v>2554</v>
      </c>
      <c r="D839" s="23">
        <v>2909676000128</v>
      </c>
      <c r="E839" t="s">
        <v>2555</v>
      </c>
      <c r="F839" t="s">
        <v>1386</v>
      </c>
      <c r="G839">
        <v>3564</v>
      </c>
      <c r="H839" s="23">
        <v>161224172</v>
      </c>
    </row>
    <row r="840" spans="1:8" x14ac:dyDescent="0.25">
      <c r="A840">
        <v>11397</v>
      </c>
      <c r="B840" t="s">
        <v>2556</v>
      </c>
      <c r="C840" t="s">
        <v>2556</v>
      </c>
      <c r="D840" s="23">
        <v>29896259000144</v>
      </c>
      <c r="E840" t="s">
        <v>1385</v>
      </c>
      <c r="F840" t="s">
        <v>1386</v>
      </c>
      <c r="G840">
        <v>17314</v>
      </c>
      <c r="H840" s="23">
        <v>163147540</v>
      </c>
    </row>
    <row r="841" spans="1:8" x14ac:dyDescent="0.25">
      <c r="A841">
        <v>4232</v>
      </c>
      <c r="B841" t="s">
        <v>21353</v>
      </c>
      <c r="C841" t="s">
        <v>21353</v>
      </c>
      <c r="D841" s="23"/>
      <c r="E841" t="s">
        <v>1422</v>
      </c>
      <c r="F841" t="s">
        <v>1386</v>
      </c>
      <c r="G841">
        <v>1874</v>
      </c>
      <c r="H841" s="23"/>
    </row>
    <row r="842" spans="1:8" x14ac:dyDescent="0.25">
      <c r="A842">
        <v>9399</v>
      </c>
      <c r="B842" t="s">
        <v>2557</v>
      </c>
      <c r="C842" t="s">
        <v>2557</v>
      </c>
      <c r="D842" s="23">
        <v>11104755000152</v>
      </c>
      <c r="E842" t="s">
        <v>1385</v>
      </c>
      <c r="F842" t="s">
        <v>1386</v>
      </c>
      <c r="G842">
        <v>13876</v>
      </c>
      <c r="H842" s="23" t="s">
        <v>1438</v>
      </c>
    </row>
    <row r="843" spans="1:8" x14ac:dyDescent="0.25">
      <c r="A843">
        <v>3181</v>
      </c>
      <c r="B843" t="s">
        <v>2558</v>
      </c>
      <c r="C843" t="s">
        <v>2559</v>
      </c>
      <c r="D843" s="23">
        <v>6177726000180</v>
      </c>
      <c r="E843" t="s">
        <v>1394</v>
      </c>
      <c r="F843" t="s">
        <v>1386</v>
      </c>
      <c r="G843">
        <v>4457</v>
      </c>
      <c r="H843" s="23">
        <v>161415784</v>
      </c>
    </row>
    <row r="844" spans="1:8" x14ac:dyDescent="0.25">
      <c r="A844">
        <v>8478</v>
      </c>
      <c r="B844" t="s">
        <v>2560</v>
      </c>
      <c r="C844" t="s">
        <v>2560</v>
      </c>
      <c r="D844" s="23">
        <v>15204681000187</v>
      </c>
      <c r="E844" t="s">
        <v>2225</v>
      </c>
      <c r="F844" t="s">
        <v>1386</v>
      </c>
      <c r="G844">
        <v>12948</v>
      </c>
      <c r="H844" s="23">
        <v>161957471</v>
      </c>
    </row>
    <row r="845" spans="1:8" x14ac:dyDescent="0.25">
      <c r="A845">
        <v>9678</v>
      </c>
      <c r="B845" t="s">
        <v>2561</v>
      </c>
      <c r="C845" t="s">
        <v>2561</v>
      </c>
      <c r="D845" s="23">
        <v>27440733000101</v>
      </c>
      <c r="E845" t="s">
        <v>2562</v>
      </c>
      <c r="F845" t="s">
        <v>1587</v>
      </c>
      <c r="G845">
        <v>14376</v>
      </c>
      <c r="H845" s="23">
        <v>247297542</v>
      </c>
    </row>
    <row r="846" spans="1:8" x14ac:dyDescent="0.25">
      <c r="A846">
        <v>4777</v>
      </c>
      <c r="B846" t="s">
        <v>21354</v>
      </c>
      <c r="C846" t="s">
        <v>21354</v>
      </c>
      <c r="D846" s="23"/>
      <c r="E846" t="s">
        <v>1385</v>
      </c>
      <c r="F846" t="s">
        <v>1386</v>
      </c>
      <c r="G846">
        <v>7411</v>
      </c>
      <c r="H846" s="23"/>
    </row>
    <row r="847" spans="1:8" x14ac:dyDescent="0.25">
      <c r="A847">
        <v>6137</v>
      </c>
      <c r="B847" t="s">
        <v>2563</v>
      </c>
      <c r="C847" t="s">
        <v>2563</v>
      </c>
      <c r="D847" s="23">
        <v>18828330000135</v>
      </c>
      <c r="E847" t="s">
        <v>1530</v>
      </c>
      <c r="F847" t="s">
        <v>1386</v>
      </c>
      <c r="G847">
        <v>9605</v>
      </c>
      <c r="H847" s="23" t="s">
        <v>1438</v>
      </c>
    </row>
    <row r="848" spans="1:8" x14ac:dyDescent="0.25">
      <c r="A848">
        <v>5773</v>
      </c>
      <c r="B848" t="s">
        <v>2564</v>
      </c>
      <c r="C848" t="s">
        <v>2565</v>
      </c>
      <c r="D848" s="23">
        <v>4400426000193</v>
      </c>
      <c r="E848" t="s">
        <v>1417</v>
      </c>
      <c r="F848" t="s">
        <v>1418</v>
      </c>
      <c r="G848">
        <v>8783</v>
      </c>
      <c r="H848" s="23" t="s">
        <v>1438</v>
      </c>
    </row>
    <row r="849" spans="1:8" x14ac:dyDescent="0.25">
      <c r="A849">
        <v>692</v>
      </c>
      <c r="B849" t="s">
        <v>21355</v>
      </c>
      <c r="C849" t="s">
        <v>21355</v>
      </c>
      <c r="D849" s="23"/>
      <c r="E849" t="s">
        <v>1417</v>
      </c>
      <c r="F849" t="s">
        <v>1418</v>
      </c>
      <c r="G849">
        <v>1968</v>
      </c>
      <c r="H849" s="23"/>
    </row>
    <row r="850" spans="1:8" x14ac:dyDescent="0.25">
      <c r="A850">
        <v>13948</v>
      </c>
      <c r="B850" t="s">
        <v>2566</v>
      </c>
      <c r="C850" t="s">
        <v>2566</v>
      </c>
      <c r="D850" s="23">
        <v>33111696000182</v>
      </c>
      <c r="E850" t="s">
        <v>1409</v>
      </c>
      <c r="F850" t="s">
        <v>1386</v>
      </c>
      <c r="G850">
        <v>21734</v>
      </c>
      <c r="H850" s="23">
        <v>163361088</v>
      </c>
    </row>
    <row r="851" spans="1:8" x14ac:dyDescent="0.25">
      <c r="A851">
        <v>7675</v>
      </c>
      <c r="B851" t="s">
        <v>2567</v>
      </c>
      <c r="C851" t="s">
        <v>2567</v>
      </c>
      <c r="D851" s="23">
        <v>8942119000195</v>
      </c>
      <c r="E851" t="s">
        <v>1906</v>
      </c>
      <c r="F851" t="s">
        <v>1386</v>
      </c>
      <c r="G851">
        <v>11983</v>
      </c>
      <c r="H851" s="23">
        <v>161529682</v>
      </c>
    </row>
    <row r="852" spans="1:8" x14ac:dyDescent="0.25">
      <c r="A852">
        <v>14329</v>
      </c>
      <c r="B852" t="s">
        <v>21356</v>
      </c>
      <c r="C852" t="s">
        <v>21356</v>
      </c>
      <c r="D852" s="23"/>
      <c r="E852" t="s">
        <v>1422</v>
      </c>
      <c r="F852" t="s">
        <v>1386</v>
      </c>
      <c r="G852">
        <v>22583</v>
      </c>
      <c r="H852" s="23"/>
    </row>
    <row r="853" spans="1:8" x14ac:dyDescent="0.25">
      <c r="A853">
        <v>1962</v>
      </c>
      <c r="B853" t="s">
        <v>2568</v>
      </c>
      <c r="C853" t="s">
        <v>2569</v>
      </c>
      <c r="D853" s="23">
        <v>14349962000165</v>
      </c>
      <c r="E853" t="s">
        <v>1816</v>
      </c>
      <c r="F853" t="s">
        <v>1386</v>
      </c>
      <c r="G853">
        <v>3238</v>
      </c>
      <c r="H853" s="23">
        <v>161888984</v>
      </c>
    </row>
    <row r="854" spans="1:8" x14ac:dyDescent="0.25">
      <c r="A854">
        <v>13062</v>
      </c>
      <c r="B854" t="s">
        <v>21357</v>
      </c>
      <c r="C854" t="s">
        <v>21357</v>
      </c>
      <c r="D854" s="23"/>
      <c r="E854" t="s">
        <v>1430</v>
      </c>
      <c r="F854" t="s">
        <v>1444</v>
      </c>
      <c r="G854">
        <v>20172</v>
      </c>
      <c r="H854" s="23"/>
    </row>
    <row r="855" spans="1:8" x14ac:dyDescent="0.25">
      <c r="A855">
        <v>10819</v>
      </c>
      <c r="B855" t="s">
        <v>21358</v>
      </c>
      <c r="C855" t="s">
        <v>21358</v>
      </c>
      <c r="D855" s="23"/>
      <c r="E855" t="s">
        <v>1500</v>
      </c>
      <c r="F855" t="s">
        <v>1415</v>
      </c>
      <c r="G855">
        <v>16278</v>
      </c>
      <c r="H855" s="23"/>
    </row>
    <row r="856" spans="1:8" x14ac:dyDescent="0.25">
      <c r="A856">
        <v>15646</v>
      </c>
      <c r="B856" t="s">
        <v>2570</v>
      </c>
      <c r="C856" t="s">
        <v>2571</v>
      </c>
      <c r="D856" s="23">
        <v>46291887000115</v>
      </c>
      <c r="E856" t="s">
        <v>1385</v>
      </c>
      <c r="F856" t="s">
        <v>1386</v>
      </c>
      <c r="G856">
        <v>24917</v>
      </c>
      <c r="H856" s="23">
        <v>164329544</v>
      </c>
    </row>
    <row r="857" spans="1:8" x14ac:dyDescent="0.25">
      <c r="A857">
        <v>14699</v>
      </c>
      <c r="B857" t="s">
        <v>2572</v>
      </c>
      <c r="C857" t="s">
        <v>2573</v>
      </c>
      <c r="D857" s="23">
        <v>52273902000103</v>
      </c>
      <c r="E857" t="s">
        <v>1422</v>
      </c>
      <c r="F857" t="s">
        <v>1386</v>
      </c>
      <c r="G857">
        <v>23143</v>
      </c>
      <c r="H857" s="23" t="s">
        <v>1438</v>
      </c>
    </row>
    <row r="858" spans="1:8" x14ac:dyDescent="0.25">
      <c r="A858">
        <v>8404</v>
      </c>
      <c r="B858" t="s">
        <v>21359</v>
      </c>
      <c r="C858" t="s">
        <v>21360</v>
      </c>
      <c r="D858" s="23"/>
      <c r="E858" t="s">
        <v>1422</v>
      </c>
      <c r="F858" t="s">
        <v>1386</v>
      </c>
      <c r="G858">
        <v>6171</v>
      </c>
      <c r="H858" s="23"/>
    </row>
    <row r="859" spans="1:8" x14ac:dyDescent="0.25">
      <c r="A859">
        <v>1916</v>
      </c>
      <c r="B859" t="s">
        <v>2574</v>
      </c>
      <c r="C859" t="s">
        <v>2575</v>
      </c>
      <c r="D859" s="23">
        <v>13653219000131</v>
      </c>
      <c r="E859" t="s">
        <v>1533</v>
      </c>
      <c r="F859" t="s">
        <v>1386</v>
      </c>
      <c r="G859">
        <v>3192</v>
      </c>
      <c r="H859" s="23" t="s">
        <v>2576</v>
      </c>
    </row>
    <row r="860" spans="1:8" x14ac:dyDescent="0.25">
      <c r="A860">
        <v>14356</v>
      </c>
      <c r="B860" t="s">
        <v>2577</v>
      </c>
      <c r="C860" t="s">
        <v>2577</v>
      </c>
      <c r="D860" s="23">
        <v>51283534000103</v>
      </c>
      <c r="E860" t="s">
        <v>1789</v>
      </c>
      <c r="F860" t="s">
        <v>1386</v>
      </c>
      <c r="G860">
        <v>22611</v>
      </c>
      <c r="H860" s="23">
        <v>164694986</v>
      </c>
    </row>
    <row r="861" spans="1:8" x14ac:dyDescent="0.25">
      <c r="A861">
        <v>12569</v>
      </c>
      <c r="B861" t="s">
        <v>2578</v>
      </c>
      <c r="C861" t="s">
        <v>2578</v>
      </c>
      <c r="D861" s="23">
        <v>26692695000103</v>
      </c>
      <c r="E861" t="s">
        <v>2334</v>
      </c>
      <c r="F861" t="s">
        <v>1386</v>
      </c>
      <c r="G861">
        <v>19563</v>
      </c>
      <c r="H861" s="23">
        <v>162846940</v>
      </c>
    </row>
    <row r="862" spans="1:8" x14ac:dyDescent="0.25">
      <c r="A862">
        <v>3976</v>
      </c>
      <c r="B862" t="s">
        <v>2579</v>
      </c>
      <c r="C862" t="s">
        <v>2580</v>
      </c>
      <c r="D862" s="23">
        <v>9300075000162</v>
      </c>
      <c r="E862" t="s">
        <v>1578</v>
      </c>
      <c r="F862" t="s">
        <v>1386</v>
      </c>
      <c r="G862">
        <v>5252</v>
      </c>
      <c r="H862" s="23">
        <v>161588824</v>
      </c>
    </row>
    <row r="863" spans="1:8" x14ac:dyDescent="0.25">
      <c r="A863">
        <v>6471</v>
      </c>
      <c r="B863" t="s">
        <v>2581</v>
      </c>
      <c r="C863" t="s">
        <v>2582</v>
      </c>
      <c r="D863" s="23">
        <v>10546977000162</v>
      </c>
      <c r="E863" t="s">
        <v>1422</v>
      </c>
      <c r="F863" t="s">
        <v>1386</v>
      </c>
      <c r="G863">
        <v>10009</v>
      </c>
      <c r="H863" s="23" t="s">
        <v>1438</v>
      </c>
    </row>
    <row r="864" spans="1:8" x14ac:dyDescent="0.25">
      <c r="A864">
        <v>12006</v>
      </c>
      <c r="B864" t="s">
        <v>2583</v>
      </c>
      <c r="C864" t="s">
        <v>2584</v>
      </c>
      <c r="D864" s="23">
        <v>35043608000188</v>
      </c>
      <c r="E864" t="s">
        <v>1435</v>
      </c>
      <c r="F864" t="s">
        <v>1390</v>
      </c>
      <c r="G864">
        <v>18477</v>
      </c>
      <c r="H864" s="23">
        <v>796998004110</v>
      </c>
    </row>
    <row r="865" spans="1:8" x14ac:dyDescent="0.25">
      <c r="A865">
        <v>2318</v>
      </c>
      <c r="B865" t="s">
        <v>2585</v>
      </c>
      <c r="C865" t="s">
        <v>2586</v>
      </c>
      <c r="D865" s="23">
        <v>3045510000173</v>
      </c>
      <c r="E865" t="s">
        <v>1700</v>
      </c>
      <c r="F865" t="s">
        <v>1386</v>
      </c>
      <c r="G865">
        <v>3594</v>
      </c>
      <c r="H865" s="23">
        <v>161233171</v>
      </c>
    </row>
    <row r="866" spans="1:8" x14ac:dyDescent="0.25">
      <c r="A866">
        <v>3100</v>
      </c>
      <c r="B866" t="s">
        <v>2587</v>
      </c>
      <c r="C866" t="s">
        <v>2588</v>
      </c>
      <c r="D866" s="23">
        <v>5899691000120</v>
      </c>
      <c r="E866" t="s">
        <v>1385</v>
      </c>
      <c r="F866" t="s">
        <v>1386</v>
      </c>
      <c r="G866">
        <v>4376</v>
      </c>
      <c r="H866" s="23">
        <v>161397034</v>
      </c>
    </row>
    <row r="867" spans="1:8" x14ac:dyDescent="0.25">
      <c r="A867">
        <v>668</v>
      </c>
      <c r="B867" t="s">
        <v>21361</v>
      </c>
      <c r="C867" t="s">
        <v>21361</v>
      </c>
      <c r="D867" s="23"/>
      <c r="E867" t="s">
        <v>1527</v>
      </c>
      <c r="F867" t="s">
        <v>1386</v>
      </c>
      <c r="G867">
        <v>1944</v>
      </c>
      <c r="H867" s="23"/>
    </row>
    <row r="868" spans="1:8" x14ac:dyDescent="0.25">
      <c r="A868">
        <v>4180</v>
      </c>
      <c r="B868" t="s">
        <v>21362</v>
      </c>
      <c r="C868" t="s">
        <v>21362</v>
      </c>
      <c r="D868" s="23"/>
      <c r="E868" t="s">
        <v>1422</v>
      </c>
      <c r="F868" t="s">
        <v>1386</v>
      </c>
      <c r="G868">
        <v>1882</v>
      </c>
      <c r="H868" s="23"/>
    </row>
    <row r="869" spans="1:8" x14ac:dyDescent="0.25">
      <c r="A869">
        <v>10563</v>
      </c>
      <c r="B869" t="s">
        <v>21363</v>
      </c>
      <c r="C869" t="s">
        <v>21363</v>
      </c>
      <c r="D869" s="23"/>
      <c r="E869" t="s">
        <v>1385</v>
      </c>
      <c r="F869" t="s">
        <v>1386</v>
      </c>
      <c r="G869">
        <v>15927</v>
      </c>
      <c r="H869" s="23"/>
    </row>
    <row r="870" spans="1:8" x14ac:dyDescent="0.25">
      <c r="A870">
        <v>13017</v>
      </c>
      <c r="B870" t="s">
        <v>2589</v>
      </c>
      <c r="C870" t="s">
        <v>2589</v>
      </c>
      <c r="D870" s="23">
        <v>41276076000121</v>
      </c>
      <c r="E870" t="s">
        <v>1848</v>
      </c>
      <c r="F870" t="s">
        <v>1386</v>
      </c>
      <c r="G870">
        <v>20108</v>
      </c>
      <c r="H870" s="23">
        <v>164026932</v>
      </c>
    </row>
    <row r="871" spans="1:8" x14ac:dyDescent="0.25">
      <c r="A871">
        <v>2439</v>
      </c>
      <c r="B871" t="s">
        <v>2590</v>
      </c>
      <c r="C871" t="s">
        <v>2591</v>
      </c>
      <c r="D871" s="23">
        <v>3413743000181</v>
      </c>
      <c r="E871" t="s">
        <v>2256</v>
      </c>
      <c r="F871" t="s">
        <v>1386</v>
      </c>
      <c r="G871">
        <v>3715</v>
      </c>
      <c r="H871" s="23">
        <v>161254080</v>
      </c>
    </row>
    <row r="872" spans="1:8" x14ac:dyDescent="0.25">
      <c r="A872">
        <v>7155</v>
      </c>
      <c r="B872" t="s">
        <v>21364</v>
      </c>
      <c r="C872" t="s">
        <v>21365</v>
      </c>
      <c r="D872" s="23"/>
      <c r="E872" t="s">
        <v>1422</v>
      </c>
      <c r="F872" t="s">
        <v>1386</v>
      </c>
      <c r="G872">
        <v>10686</v>
      </c>
      <c r="H872" s="23"/>
    </row>
    <row r="873" spans="1:8" x14ac:dyDescent="0.25">
      <c r="A873">
        <v>12338</v>
      </c>
      <c r="B873" t="s">
        <v>2592</v>
      </c>
      <c r="C873" t="s">
        <v>2593</v>
      </c>
      <c r="D873" s="23">
        <v>24100554000129</v>
      </c>
      <c r="E873" t="s">
        <v>1385</v>
      </c>
      <c r="F873" t="s">
        <v>1386</v>
      </c>
      <c r="G873">
        <v>18939</v>
      </c>
      <c r="H873" s="23" t="s">
        <v>1438</v>
      </c>
    </row>
    <row r="874" spans="1:8" x14ac:dyDescent="0.25">
      <c r="A874">
        <v>6130</v>
      </c>
      <c r="B874" t="s">
        <v>2594</v>
      </c>
      <c r="C874" t="s">
        <v>2595</v>
      </c>
      <c r="D874" s="23">
        <v>12929451000197</v>
      </c>
      <c r="E874" t="s">
        <v>1385</v>
      </c>
      <c r="F874" t="s">
        <v>1386</v>
      </c>
      <c r="G874">
        <v>9581</v>
      </c>
      <c r="H874" s="23" t="s">
        <v>1438</v>
      </c>
    </row>
    <row r="875" spans="1:8" x14ac:dyDescent="0.25">
      <c r="A875">
        <v>1091</v>
      </c>
      <c r="B875" t="s">
        <v>21366</v>
      </c>
      <c r="C875" t="s">
        <v>21366</v>
      </c>
      <c r="D875" s="23"/>
      <c r="E875" t="s">
        <v>1385</v>
      </c>
      <c r="F875" t="s">
        <v>1386</v>
      </c>
      <c r="G875">
        <v>2367</v>
      </c>
      <c r="H875" s="23"/>
    </row>
    <row r="876" spans="1:8" x14ac:dyDescent="0.25">
      <c r="A876">
        <v>10506</v>
      </c>
      <c r="B876" t="s">
        <v>2596</v>
      </c>
      <c r="C876" t="s">
        <v>2597</v>
      </c>
      <c r="D876" s="23">
        <v>4039923000108</v>
      </c>
      <c r="E876" t="s">
        <v>1430</v>
      </c>
      <c r="F876" t="s">
        <v>1415</v>
      </c>
      <c r="G876">
        <v>15862</v>
      </c>
      <c r="H876" s="23">
        <v>27441202</v>
      </c>
    </row>
    <row r="877" spans="1:8" x14ac:dyDescent="0.25">
      <c r="A877">
        <v>7762</v>
      </c>
      <c r="B877" t="s">
        <v>2598</v>
      </c>
      <c r="C877" t="s">
        <v>2598</v>
      </c>
      <c r="D877" s="23">
        <v>6101470000128</v>
      </c>
      <c r="E877" t="s">
        <v>2205</v>
      </c>
      <c r="F877" t="s">
        <v>1415</v>
      </c>
      <c r="G877">
        <v>12080</v>
      </c>
      <c r="H877" s="23">
        <v>31114318</v>
      </c>
    </row>
    <row r="878" spans="1:8" x14ac:dyDescent="0.25">
      <c r="A878">
        <v>14502</v>
      </c>
      <c r="B878" t="s">
        <v>2599</v>
      </c>
      <c r="C878" t="s">
        <v>2600</v>
      </c>
      <c r="D878" s="23">
        <v>40427588000189</v>
      </c>
      <c r="E878" t="s">
        <v>1385</v>
      </c>
      <c r="F878" t="s">
        <v>1386</v>
      </c>
      <c r="G878">
        <v>22843</v>
      </c>
      <c r="H878" s="23">
        <v>163867968</v>
      </c>
    </row>
    <row r="879" spans="1:8" x14ac:dyDescent="0.25">
      <c r="A879">
        <v>12990</v>
      </c>
      <c r="B879" t="s">
        <v>21367</v>
      </c>
      <c r="C879" t="s">
        <v>21368</v>
      </c>
      <c r="D879" s="23"/>
      <c r="E879" t="s">
        <v>1422</v>
      </c>
      <c r="F879" t="s">
        <v>1386</v>
      </c>
      <c r="G879">
        <v>15275</v>
      </c>
      <c r="H879" s="23"/>
    </row>
    <row r="880" spans="1:8" x14ac:dyDescent="0.25">
      <c r="A880">
        <v>15622</v>
      </c>
      <c r="B880" t="s">
        <v>2601</v>
      </c>
      <c r="C880" t="s">
        <v>2601</v>
      </c>
      <c r="D880" s="23">
        <v>30556520000146</v>
      </c>
      <c r="E880" t="s">
        <v>1385</v>
      </c>
      <c r="F880" t="s">
        <v>1386</v>
      </c>
      <c r="G880">
        <v>24895</v>
      </c>
      <c r="H880" s="23">
        <v>163178674</v>
      </c>
    </row>
    <row r="881" spans="1:8" x14ac:dyDescent="0.25">
      <c r="A881">
        <v>9710</v>
      </c>
      <c r="B881" t="s">
        <v>21369</v>
      </c>
      <c r="C881" t="s">
        <v>21369</v>
      </c>
      <c r="D881" s="23"/>
      <c r="E881" t="s">
        <v>1638</v>
      </c>
      <c r="F881" t="s">
        <v>1444</v>
      </c>
      <c r="G881">
        <v>14408</v>
      </c>
      <c r="H881" s="23"/>
    </row>
    <row r="882" spans="1:8" x14ac:dyDescent="0.25">
      <c r="A882">
        <v>903</v>
      </c>
      <c r="B882" t="s">
        <v>21370</v>
      </c>
      <c r="C882" t="s">
        <v>21370</v>
      </c>
      <c r="D882" s="23"/>
      <c r="E882" t="s">
        <v>1816</v>
      </c>
      <c r="F882" t="s">
        <v>1386</v>
      </c>
      <c r="G882">
        <v>2179</v>
      </c>
      <c r="H882" s="23"/>
    </row>
    <row r="883" spans="1:8" x14ac:dyDescent="0.25">
      <c r="A883">
        <v>8072</v>
      </c>
      <c r="B883" t="s">
        <v>2602</v>
      </c>
      <c r="C883" t="s">
        <v>2602</v>
      </c>
      <c r="D883" s="23">
        <v>22500960000153</v>
      </c>
      <c r="E883" t="s">
        <v>1744</v>
      </c>
      <c r="F883" t="s">
        <v>1386</v>
      </c>
      <c r="G883">
        <v>12366</v>
      </c>
      <c r="H883" s="23">
        <v>162524846</v>
      </c>
    </row>
    <row r="884" spans="1:8" x14ac:dyDescent="0.25">
      <c r="A884">
        <v>13265</v>
      </c>
      <c r="B884" t="s">
        <v>2603</v>
      </c>
      <c r="C884" t="s">
        <v>2604</v>
      </c>
      <c r="D884" s="23">
        <v>33512399000149</v>
      </c>
      <c r="E884" t="s">
        <v>1385</v>
      </c>
      <c r="F884" t="s">
        <v>1386</v>
      </c>
      <c r="G884">
        <v>20472</v>
      </c>
      <c r="H884" s="23" t="s">
        <v>1438</v>
      </c>
    </row>
    <row r="885" spans="1:8" x14ac:dyDescent="0.25">
      <c r="A885">
        <v>8528</v>
      </c>
      <c r="B885" t="s">
        <v>2603</v>
      </c>
      <c r="C885" t="s">
        <v>2603</v>
      </c>
      <c r="D885" s="23"/>
      <c r="E885" t="s">
        <v>1572</v>
      </c>
      <c r="F885" t="s">
        <v>1386</v>
      </c>
      <c r="G885">
        <v>13032</v>
      </c>
      <c r="H885" s="23"/>
    </row>
    <row r="886" spans="1:8" x14ac:dyDescent="0.25">
      <c r="A886">
        <v>8807</v>
      </c>
      <c r="B886" t="s">
        <v>2605</v>
      </c>
      <c r="C886" t="s">
        <v>2606</v>
      </c>
      <c r="D886" s="23">
        <v>25160459000183</v>
      </c>
      <c r="E886" t="s">
        <v>1422</v>
      </c>
      <c r="F886" t="s">
        <v>1386</v>
      </c>
      <c r="G886">
        <v>13294</v>
      </c>
      <c r="H886" s="23" t="s">
        <v>1438</v>
      </c>
    </row>
    <row r="887" spans="1:8" x14ac:dyDescent="0.25">
      <c r="A887">
        <v>5635</v>
      </c>
      <c r="B887" t="s">
        <v>2607</v>
      </c>
      <c r="C887" t="s">
        <v>2607</v>
      </c>
      <c r="D887" s="23">
        <v>8755686000132</v>
      </c>
      <c r="E887" t="s">
        <v>1422</v>
      </c>
      <c r="F887" t="s">
        <v>1386</v>
      </c>
      <c r="G887">
        <v>8691</v>
      </c>
      <c r="H887" s="23">
        <v>161516394</v>
      </c>
    </row>
    <row r="888" spans="1:8" x14ac:dyDescent="0.25">
      <c r="A888">
        <v>9371</v>
      </c>
      <c r="B888" t="s">
        <v>21371</v>
      </c>
      <c r="C888" t="s">
        <v>21372</v>
      </c>
      <c r="D888" s="23"/>
      <c r="E888" t="s">
        <v>1723</v>
      </c>
      <c r="F888" t="s">
        <v>1386</v>
      </c>
      <c r="G888">
        <v>12147</v>
      </c>
      <c r="H888" s="23"/>
    </row>
    <row r="889" spans="1:8" x14ac:dyDescent="0.25">
      <c r="A889">
        <v>7437</v>
      </c>
      <c r="B889" t="s">
        <v>21373</v>
      </c>
      <c r="C889" t="s">
        <v>21368</v>
      </c>
      <c r="D889" s="23"/>
      <c r="E889" t="s">
        <v>1422</v>
      </c>
      <c r="F889" t="s">
        <v>1386</v>
      </c>
      <c r="G889">
        <v>10853</v>
      </c>
      <c r="H889" s="23"/>
    </row>
    <row r="890" spans="1:8" x14ac:dyDescent="0.25">
      <c r="A890">
        <v>7429</v>
      </c>
      <c r="B890" t="s">
        <v>2608</v>
      </c>
      <c r="C890" t="s">
        <v>2609</v>
      </c>
      <c r="D890" s="23">
        <v>21399398000150</v>
      </c>
      <c r="E890" t="s">
        <v>1422</v>
      </c>
      <c r="F890" t="s">
        <v>1386</v>
      </c>
      <c r="G890">
        <v>11344</v>
      </c>
      <c r="H890" s="23">
        <v>162438184</v>
      </c>
    </row>
    <row r="891" spans="1:8" x14ac:dyDescent="0.25">
      <c r="A891">
        <v>11407</v>
      </c>
      <c r="B891" t="s">
        <v>21374</v>
      </c>
      <c r="C891" t="s">
        <v>21374</v>
      </c>
      <c r="D891" s="23"/>
      <c r="E891" t="s">
        <v>1723</v>
      </c>
      <c r="F891" t="s">
        <v>1386</v>
      </c>
      <c r="G891">
        <v>17324</v>
      </c>
      <c r="H891" s="23"/>
    </row>
    <row r="892" spans="1:8" x14ac:dyDescent="0.25">
      <c r="A892">
        <v>14412</v>
      </c>
      <c r="B892" t="s">
        <v>2610</v>
      </c>
      <c r="C892" t="s">
        <v>2610</v>
      </c>
      <c r="D892" s="23">
        <v>38946326000189</v>
      </c>
      <c r="E892" t="s">
        <v>2549</v>
      </c>
      <c r="F892" t="s">
        <v>1386</v>
      </c>
      <c r="G892">
        <v>22703</v>
      </c>
      <c r="H892" s="23" t="s">
        <v>2611</v>
      </c>
    </row>
    <row r="893" spans="1:8" x14ac:dyDescent="0.25">
      <c r="A893">
        <v>2743</v>
      </c>
      <c r="B893" t="s">
        <v>2612</v>
      </c>
      <c r="C893" t="s">
        <v>2613</v>
      </c>
      <c r="D893" s="23">
        <v>4219919000121</v>
      </c>
      <c r="E893" t="s">
        <v>2614</v>
      </c>
      <c r="F893" t="s">
        <v>1386</v>
      </c>
      <c r="G893">
        <v>4019</v>
      </c>
      <c r="H893" s="23">
        <v>161313370</v>
      </c>
    </row>
    <row r="894" spans="1:8" x14ac:dyDescent="0.25">
      <c r="A894">
        <v>11087</v>
      </c>
      <c r="B894" t="s">
        <v>2615</v>
      </c>
      <c r="C894" t="s">
        <v>2615</v>
      </c>
      <c r="D894" s="23">
        <v>33320030000134</v>
      </c>
      <c r="E894" t="s">
        <v>1409</v>
      </c>
      <c r="F894" t="s">
        <v>1386</v>
      </c>
      <c r="G894">
        <v>16891</v>
      </c>
      <c r="H894" s="23">
        <v>163376638</v>
      </c>
    </row>
    <row r="895" spans="1:8" x14ac:dyDescent="0.25">
      <c r="A895">
        <v>10780</v>
      </c>
      <c r="B895" t="s">
        <v>2616</v>
      </c>
      <c r="C895" t="s">
        <v>2616</v>
      </c>
      <c r="D895" s="23">
        <v>32249642000115</v>
      </c>
      <c r="E895" t="s">
        <v>1696</v>
      </c>
      <c r="F895" t="s">
        <v>1386</v>
      </c>
      <c r="G895">
        <v>16222</v>
      </c>
      <c r="H895" s="23">
        <v>163296588</v>
      </c>
    </row>
    <row r="896" spans="1:8" x14ac:dyDescent="0.25">
      <c r="A896">
        <v>15205</v>
      </c>
      <c r="B896" t="s">
        <v>21375</v>
      </c>
      <c r="C896" t="s">
        <v>21372</v>
      </c>
      <c r="D896" s="23"/>
      <c r="E896" t="s">
        <v>1422</v>
      </c>
      <c r="F896" t="s">
        <v>1386</v>
      </c>
      <c r="G896">
        <v>11497</v>
      </c>
      <c r="H896" s="23"/>
    </row>
    <row r="897" spans="1:8" x14ac:dyDescent="0.25">
      <c r="A897">
        <v>6927</v>
      </c>
      <c r="B897" t="s">
        <v>21376</v>
      </c>
      <c r="C897" t="s">
        <v>21376</v>
      </c>
      <c r="D897" s="23"/>
      <c r="E897" t="s">
        <v>7009</v>
      </c>
      <c r="F897" t="s">
        <v>1386</v>
      </c>
      <c r="G897">
        <v>10888</v>
      </c>
      <c r="H897" s="23"/>
    </row>
    <row r="898" spans="1:8" x14ac:dyDescent="0.25">
      <c r="A898">
        <v>7481</v>
      </c>
      <c r="B898" t="s">
        <v>21377</v>
      </c>
      <c r="C898" t="s">
        <v>21377</v>
      </c>
      <c r="D898" s="23"/>
      <c r="E898" t="s">
        <v>1422</v>
      </c>
      <c r="F898" t="s">
        <v>1386</v>
      </c>
      <c r="G898">
        <v>11403</v>
      </c>
      <c r="H898" s="23"/>
    </row>
    <row r="899" spans="1:8" x14ac:dyDescent="0.25">
      <c r="A899">
        <v>2791</v>
      </c>
      <c r="B899" t="s">
        <v>2617</v>
      </c>
      <c r="C899" t="s">
        <v>2618</v>
      </c>
      <c r="D899" s="23">
        <v>4487254000137</v>
      </c>
      <c r="E899" t="s">
        <v>1422</v>
      </c>
      <c r="F899" t="s">
        <v>1386</v>
      </c>
      <c r="G899">
        <v>4067</v>
      </c>
      <c r="H899" s="23">
        <v>161316646</v>
      </c>
    </row>
    <row r="900" spans="1:8" x14ac:dyDescent="0.25">
      <c r="A900">
        <v>13463</v>
      </c>
      <c r="B900" t="s">
        <v>2619</v>
      </c>
      <c r="C900" t="s">
        <v>2619</v>
      </c>
      <c r="D900" s="23">
        <v>21154432000127</v>
      </c>
      <c r="E900" t="s">
        <v>2433</v>
      </c>
      <c r="F900" t="s">
        <v>1386</v>
      </c>
      <c r="G900">
        <v>21051</v>
      </c>
      <c r="H900" s="23">
        <v>162540981</v>
      </c>
    </row>
    <row r="901" spans="1:8" x14ac:dyDescent="0.25">
      <c r="A901">
        <v>7520</v>
      </c>
      <c r="B901" t="s">
        <v>21378</v>
      </c>
      <c r="C901" t="s">
        <v>21368</v>
      </c>
      <c r="D901" s="23"/>
      <c r="E901" t="s">
        <v>1723</v>
      </c>
      <c r="F901" t="s">
        <v>1386</v>
      </c>
      <c r="G901">
        <v>10777</v>
      </c>
      <c r="H901" s="23"/>
    </row>
    <row r="902" spans="1:8" x14ac:dyDescent="0.25">
      <c r="A902">
        <v>11638</v>
      </c>
      <c r="B902" t="s">
        <v>21379</v>
      </c>
      <c r="C902" t="s">
        <v>21368</v>
      </c>
      <c r="D902" s="23"/>
      <c r="E902" t="s">
        <v>1723</v>
      </c>
      <c r="F902" t="s">
        <v>1386</v>
      </c>
      <c r="G902">
        <v>5816</v>
      </c>
      <c r="H902" s="23"/>
    </row>
    <row r="903" spans="1:8" x14ac:dyDescent="0.25">
      <c r="A903">
        <v>7226</v>
      </c>
      <c r="B903" t="s">
        <v>21380</v>
      </c>
      <c r="C903" t="s">
        <v>21368</v>
      </c>
      <c r="D903" s="23"/>
      <c r="E903" t="s">
        <v>1583</v>
      </c>
      <c r="F903" t="s">
        <v>1386</v>
      </c>
      <c r="G903">
        <v>10513</v>
      </c>
      <c r="H903" s="23"/>
    </row>
    <row r="904" spans="1:8" x14ac:dyDescent="0.25">
      <c r="A904">
        <v>8939</v>
      </c>
      <c r="B904" t="s">
        <v>2620</v>
      </c>
      <c r="C904" t="s">
        <v>2621</v>
      </c>
      <c r="D904" s="23">
        <v>12897979000121</v>
      </c>
      <c r="E904" t="s">
        <v>1385</v>
      </c>
      <c r="F904" t="s">
        <v>1386</v>
      </c>
      <c r="G904">
        <v>13479</v>
      </c>
      <c r="H904" s="23" t="s">
        <v>1438</v>
      </c>
    </row>
    <row r="905" spans="1:8" x14ac:dyDescent="0.25">
      <c r="A905">
        <v>12828</v>
      </c>
      <c r="B905" t="s">
        <v>2622</v>
      </c>
      <c r="C905" t="s">
        <v>2622</v>
      </c>
      <c r="D905" s="23">
        <v>39969430000151</v>
      </c>
      <c r="E905" t="s">
        <v>1541</v>
      </c>
      <c r="F905" t="s">
        <v>1386</v>
      </c>
      <c r="G905">
        <v>19862</v>
      </c>
      <c r="H905" s="23">
        <v>163829888</v>
      </c>
    </row>
    <row r="906" spans="1:8" x14ac:dyDescent="0.25">
      <c r="A906">
        <v>12983</v>
      </c>
      <c r="B906" t="s">
        <v>21381</v>
      </c>
      <c r="C906" t="s">
        <v>21382</v>
      </c>
      <c r="D906" s="23"/>
      <c r="E906" t="s">
        <v>1422</v>
      </c>
      <c r="F906" t="s">
        <v>1386</v>
      </c>
      <c r="G906">
        <v>13064</v>
      </c>
      <c r="H906" s="23"/>
    </row>
    <row r="907" spans="1:8" x14ac:dyDescent="0.25">
      <c r="A907">
        <v>11279</v>
      </c>
      <c r="B907" t="s">
        <v>2623</v>
      </c>
      <c r="C907" t="s">
        <v>2623</v>
      </c>
      <c r="D907" s="23">
        <v>30655735000114</v>
      </c>
      <c r="E907" t="s">
        <v>1385</v>
      </c>
      <c r="F907" t="s">
        <v>1386</v>
      </c>
      <c r="G907">
        <v>17124</v>
      </c>
      <c r="H907" s="23">
        <v>163177988</v>
      </c>
    </row>
    <row r="908" spans="1:8" x14ac:dyDescent="0.25">
      <c r="A908">
        <v>2173</v>
      </c>
      <c r="B908" t="s">
        <v>2624</v>
      </c>
      <c r="C908" t="s">
        <v>2625</v>
      </c>
      <c r="D908" s="23">
        <v>24290413000116</v>
      </c>
      <c r="E908" t="s">
        <v>2357</v>
      </c>
      <c r="F908" t="s">
        <v>1386</v>
      </c>
      <c r="G908">
        <v>3449</v>
      </c>
      <c r="H908" s="23">
        <v>160833213</v>
      </c>
    </row>
    <row r="909" spans="1:8" x14ac:dyDescent="0.25">
      <c r="A909">
        <v>8730</v>
      </c>
      <c r="B909" t="s">
        <v>21383</v>
      </c>
      <c r="C909" t="s">
        <v>21384</v>
      </c>
      <c r="D909" s="23"/>
      <c r="E909" t="s">
        <v>1723</v>
      </c>
      <c r="F909" t="s">
        <v>1386</v>
      </c>
      <c r="G909">
        <v>12952</v>
      </c>
      <c r="H909" s="23"/>
    </row>
    <row r="910" spans="1:8" x14ac:dyDescent="0.25">
      <c r="A910">
        <v>10572</v>
      </c>
      <c r="B910" t="s">
        <v>2626</v>
      </c>
      <c r="C910" t="s">
        <v>2626</v>
      </c>
      <c r="D910" s="23">
        <v>32444826000136</v>
      </c>
      <c r="E910" t="s">
        <v>1533</v>
      </c>
      <c r="F910" t="s">
        <v>1386</v>
      </c>
      <c r="G910">
        <v>15933</v>
      </c>
      <c r="H910" s="23">
        <v>163313008</v>
      </c>
    </row>
    <row r="911" spans="1:8" x14ac:dyDescent="0.25">
      <c r="A911">
        <v>3318</v>
      </c>
      <c r="B911" t="s">
        <v>2627</v>
      </c>
      <c r="C911" t="s">
        <v>2628</v>
      </c>
      <c r="D911" s="23">
        <v>7136672000178</v>
      </c>
      <c r="E911" t="s">
        <v>1385</v>
      </c>
      <c r="F911" t="s">
        <v>1386</v>
      </c>
      <c r="G911">
        <v>4594</v>
      </c>
      <c r="H911" s="23">
        <v>161439250</v>
      </c>
    </row>
    <row r="912" spans="1:8" x14ac:dyDescent="0.25">
      <c r="A912">
        <v>4401</v>
      </c>
      <c r="B912" t="s">
        <v>21385</v>
      </c>
      <c r="C912" t="s">
        <v>21386</v>
      </c>
      <c r="D912" s="23"/>
      <c r="E912" t="s">
        <v>1422</v>
      </c>
      <c r="F912" t="s">
        <v>1386</v>
      </c>
      <c r="G912">
        <v>5811</v>
      </c>
      <c r="H912" s="23"/>
    </row>
    <row r="913" spans="1:8" x14ac:dyDescent="0.25">
      <c r="A913">
        <v>3748</v>
      </c>
      <c r="B913" t="s">
        <v>2629</v>
      </c>
      <c r="C913" t="s">
        <v>2630</v>
      </c>
      <c r="D913" s="23">
        <v>8850341000168</v>
      </c>
      <c r="E913" t="s">
        <v>1422</v>
      </c>
      <c r="F913" t="s">
        <v>1386</v>
      </c>
      <c r="G913">
        <v>5024</v>
      </c>
      <c r="H913" s="23" t="s">
        <v>2239</v>
      </c>
    </row>
    <row r="914" spans="1:8" x14ac:dyDescent="0.25">
      <c r="A914">
        <v>6346</v>
      </c>
      <c r="B914" t="s">
        <v>21387</v>
      </c>
      <c r="C914" t="s">
        <v>21387</v>
      </c>
      <c r="D914" s="23"/>
      <c r="E914" t="s">
        <v>1572</v>
      </c>
      <c r="F914" t="s">
        <v>1386</v>
      </c>
      <c r="G914">
        <v>6717</v>
      </c>
      <c r="H914" s="23"/>
    </row>
    <row r="915" spans="1:8" x14ac:dyDescent="0.25">
      <c r="A915">
        <v>3897</v>
      </c>
      <c r="B915" t="s">
        <v>2631</v>
      </c>
      <c r="C915" t="s">
        <v>2632</v>
      </c>
      <c r="D915" s="23">
        <v>9141536000100</v>
      </c>
      <c r="E915" t="s">
        <v>1533</v>
      </c>
      <c r="F915" t="s">
        <v>1386</v>
      </c>
      <c r="G915">
        <v>5173</v>
      </c>
      <c r="H915" s="23">
        <v>161558895</v>
      </c>
    </row>
    <row r="916" spans="1:8" x14ac:dyDescent="0.25">
      <c r="A916">
        <v>1055</v>
      </c>
      <c r="B916" t="s">
        <v>21388</v>
      </c>
      <c r="C916" t="s">
        <v>21388</v>
      </c>
      <c r="D916" s="23"/>
      <c r="E916" t="s">
        <v>1385</v>
      </c>
      <c r="F916" t="s">
        <v>1386</v>
      </c>
      <c r="G916">
        <v>6305</v>
      </c>
      <c r="H916" s="23"/>
    </row>
    <row r="917" spans="1:8" x14ac:dyDescent="0.25">
      <c r="A917">
        <v>10294</v>
      </c>
      <c r="B917" t="s">
        <v>21389</v>
      </c>
      <c r="C917" t="s">
        <v>21389</v>
      </c>
      <c r="D917" s="23"/>
      <c r="E917" t="s">
        <v>1723</v>
      </c>
      <c r="F917" t="s">
        <v>1386</v>
      </c>
      <c r="G917">
        <v>15526</v>
      </c>
      <c r="H917" s="23"/>
    </row>
    <row r="918" spans="1:8" x14ac:dyDescent="0.25">
      <c r="A918">
        <v>9587</v>
      </c>
      <c r="B918" t="s">
        <v>21390</v>
      </c>
      <c r="C918" t="s">
        <v>21390</v>
      </c>
      <c r="D918" s="23"/>
      <c r="E918" t="s">
        <v>1792</v>
      </c>
      <c r="F918" t="s">
        <v>1386</v>
      </c>
      <c r="G918">
        <v>14283</v>
      </c>
      <c r="H918" s="23"/>
    </row>
    <row r="919" spans="1:8" x14ac:dyDescent="0.25">
      <c r="A919">
        <v>9698</v>
      </c>
      <c r="B919" t="s">
        <v>2633</v>
      </c>
      <c r="C919" t="s">
        <v>2633</v>
      </c>
      <c r="D919" s="23">
        <v>26918791000127</v>
      </c>
      <c r="E919" t="s">
        <v>1409</v>
      </c>
      <c r="F919" t="s">
        <v>1386</v>
      </c>
      <c r="G919">
        <v>14397</v>
      </c>
      <c r="H919" s="23">
        <v>162870167</v>
      </c>
    </row>
    <row r="920" spans="1:8" x14ac:dyDescent="0.25">
      <c r="A920">
        <v>15568</v>
      </c>
      <c r="B920" t="s">
        <v>2634</v>
      </c>
      <c r="C920" t="s">
        <v>2635</v>
      </c>
      <c r="D920" s="23">
        <v>19036245000105</v>
      </c>
      <c r="E920" t="s">
        <v>1385</v>
      </c>
      <c r="F920" t="s">
        <v>1386</v>
      </c>
      <c r="G920">
        <v>24815</v>
      </c>
      <c r="H920" s="23">
        <v>162220030</v>
      </c>
    </row>
    <row r="921" spans="1:8" x14ac:dyDescent="0.25">
      <c r="A921">
        <v>448</v>
      </c>
      <c r="B921" t="s">
        <v>21391</v>
      </c>
      <c r="C921" t="s">
        <v>21391</v>
      </c>
      <c r="D921" s="23"/>
      <c r="E921" t="s">
        <v>2050</v>
      </c>
      <c r="F921" t="s">
        <v>1386</v>
      </c>
      <c r="G921">
        <v>1724</v>
      </c>
      <c r="H921" s="23"/>
    </row>
    <row r="922" spans="1:8" x14ac:dyDescent="0.25">
      <c r="A922">
        <v>11676</v>
      </c>
      <c r="B922" t="s">
        <v>2636</v>
      </c>
      <c r="C922" t="s">
        <v>2636</v>
      </c>
      <c r="D922" s="23">
        <v>29260426000166</v>
      </c>
      <c r="E922" t="s">
        <v>1572</v>
      </c>
      <c r="F922" t="s">
        <v>1386</v>
      </c>
      <c r="G922">
        <v>17604</v>
      </c>
      <c r="H922" s="23">
        <v>163067643</v>
      </c>
    </row>
    <row r="923" spans="1:8" x14ac:dyDescent="0.25">
      <c r="A923">
        <v>2874</v>
      </c>
      <c r="B923" t="s">
        <v>2637</v>
      </c>
      <c r="C923" t="s">
        <v>2638</v>
      </c>
      <c r="D923" s="23">
        <v>4872805000186</v>
      </c>
      <c r="E923" t="s">
        <v>1385</v>
      </c>
      <c r="F923" t="s">
        <v>1386</v>
      </c>
      <c r="G923">
        <v>4150</v>
      </c>
      <c r="H923" s="23" t="s">
        <v>2239</v>
      </c>
    </row>
    <row r="924" spans="1:8" x14ac:dyDescent="0.25">
      <c r="A924">
        <v>1310</v>
      </c>
      <c r="B924" t="s">
        <v>2639</v>
      </c>
      <c r="C924" t="s">
        <v>2640</v>
      </c>
      <c r="D924" s="23">
        <v>10480238000115</v>
      </c>
      <c r="E924" t="s">
        <v>1385</v>
      </c>
      <c r="F924" t="s">
        <v>1386</v>
      </c>
      <c r="G924">
        <v>2586</v>
      </c>
      <c r="H924" s="23">
        <v>161590098</v>
      </c>
    </row>
    <row r="925" spans="1:8" x14ac:dyDescent="0.25">
      <c r="A925">
        <v>15666</v>
      </c>
      <c r="B925" t="s">
        <v>21392</v>
      </c>
      <c r="C925" t="s">
        <v>21386</v>
      </c>
      <c r="D925" s="23"/>
      <c r="E925" t="s">
        <v>1723</v>
      </c>
      <c r="F925" t="s">
        <v>1386</v>
      </c>
      <c r="G925">
        <v>15244</v>
      </c>
      <c r="H925" s="23"/>
    </row>
    <row r="926" spans="1:8" x14ac:dyDescent="0.25">
      <c r="A926">
        <v>1273</v>
      </c>
      <c r="B926" t="s">
        <v>2641</v>
      </c>
      <c r="C926" t="s">
        <v>2642</v>
      </c>
      <c r="D926" s="23">
        <v>10331760000135</v>
      </c>
      <c r="E926" t="s">
        <v>1805</v>
      </c>
      <c r="F926" t="s">
        <v>1386</v>
      </c>
      <c r="G926">
        <v>2549</v>
      </c>
      <c r="H926" s="23">
        <v>161587453</v>
      </c>
    </row>
    <row r="927" spans="1:8" x14ac:dyDescent="0.25">
      <c r="A927">
        <v>2421</v>
      </c>
      <c r="B927" t="s">
        <v>2643</v>
      </c>
      <c r="C927" t="s">
        <v>2644</v>
      </c>
      <c r="D927" s="23">
        <v>3348057000174</v>
      </c>
      <c r="E927" t="s">
        <v>1578</v>
      </c>
      <c r="F927" t="s">
        <v>1386</v>
      </c>
      <c r="G927">
        <v>3697</v>
      </c>
      <c r="H927" s="23">
        <v>161295894</v>
      </c>
    </row>
    <row r="928" spans="1:8" x14ac:dyDescent="0.25">
      <c r="A928">
        <v>15286</v>
      </c>
      <c r="B928" t="s">
        <v>21393</v>
      </c>
      <c r="C928" t="s">
        <v>21393</v>
      </c>
      <c r="D928" s="23"/>
      <c r="E928" t="s">
        <v>1823</v>
      </c>
      <c r="F928" t="s">
        <v>1386</v>
      </c>
      <c r="G928">
        <v>24415</v>
      </c>
      <c r="H928" s="23"/>
    </row>
    <row r="929" spans="1:8" x14ac:dyDescent="0.25">
      <c r="A929">
        <v>14896</v>
      </c>
      <c r="B929" t="s">
        <v>21394</v>
      </c>
      <c r="C929" t="s">
        <v>21395</v>
      </c>
      <c r="D929" s="23"/>
      <c r="E929" t="s">
        <v>1422</v>
      </c>
      <c r="F929" t="s">
        <v>1386</v>
      </c>
      <c r="G929">
        <v>1061</v>
      </c>
      <c r="H929" s="23"/>
    </row>
    <row r="930" spans="1:8" x14ac:dyDescent="0.25">
      <c r="A930">
        <v>8202</v>
      </c>
      <c r="B930" t="s">
        <v>21396</v>
      </c>
      <c r="C930" t="s">
        <v>21386</v>
      </c>
      <c r="D930" s="23"/>
      <c r="E930" t="s">
        <v>1422</v>
      </c>
      <c r="F930" t="s">
        <v>1386</v>
      </c>
      <c r="G930">
        <v>10569</v>
      </c>
      <c r="H930" s="23"/>
    </row>
    <row r="931" spans="1:8" x14ac:dyDescent="0.25">
      <c r="A931">
        <v>15181</v>
      </c>
      <c r="B931" t="s">
        <v>2645</v>
      </c>
      <c r="C931" t="s">
        <v>2645</v>
      </c>
      <c r="D931" s="23">
        <v>41598216000188</v>
      </c>
      <c r="E931" t="s">
        <v>2256</v>
      </c>
      <c r="F931" t="s">
        <v>1386</v>
      </c>
      <c r="G931">
        <v>24250</v>
      </c>
      <c r="H931" s="23">
        <v>163959838</v>
      </c>
    </row>
    <row r="932" spans="1:8" x14ac:dyDescent="0.25">
      <c r="A932">
        <v>4072</v>
      </c>
      <c r="B932" t="s">
        <v>2646</v>
      </c>
      <c r="C932" t="s">
        <v>2647</v>
      </c>
      <c r="D932" s="23">
        <v>9471847000129</v>
      </c>
      <c r="E932" t="s">
        <v>2148</v>
      </c>
      <c r="F932" t="s">
        <v>1386</v>
      </c>
      <c r="G932">
        <v>5348</v>
      </c>
      <c r="H932" s="23">
        <v>161116701</v>
      </c>
    </row>
    <row r="933" spans="1:8" x14ac:dyDescent="0.25">
      <c r="A933">
        <v>8563</v>
      </c>
      <c r="B933" t="s">
        <v>2648</v>
      </c>
      <c r="C933" t="s">
        <v>2648</v>
      </c>
      <c r="D933" s="23">
        <v>3661339000127</v>
      </c>
      <c r="E933" t="s">
        <v>1921</v>
      </c>
      <c r="F933" t="s">
        <v>1386</v>
      </c>
      <c r="G933">
        <v>13065</v>
      </c>
      <c r="H933" s="23">
        <v>161272495</v>
      </c>
    </row>
    <row r="934" spans="1:8" x14ac:dyDescent="0.25">
      <c r="A934">
        <v>2755</v>
      </c>
      <c r="B934" t="s">
        <v>2649</v>
      </c>
      <c r="C934" t="s">
        <v>2650</v>
      </c>
      <c r="D934" s="23">
        <v>4260149000160</v>
      </c>
      <c r="E934" t="s">
        <v>1409</v>
      </c>
      <c r="F934" t="s">
        <v>1386</v>
      </c>
      <c r="G934">
        <v>4031</v>
      </c>
      <c r="H934" s="23">
        <v>161308430</v>
      </c>
    </row>
    <row r="935" spans="1:8" x14ac:dyDescent="0.25">
      <c r="A935">
        <v>10699</v>
      </c>
      <c r="B935" t="s">
        <v>2651</v>
      </c>
      <c r="C935" t="s">
        <v>2651</v>
      </c>
      <c r="D935" s="23">
        <v>24757481000142</v>
      </c>
      <c r="E935" t="s">
        <v>2652</v>
      </c>
      <c r="F935" t="s">
        <v>1386</v>
      </c>
      <c r="G935">
        <v>16115</v>
      </c>
      <c r="H935" s="23">
        <v>162718896</v>
      </c>
    </row>
    <row r="936" spans="1:8" x14ac:dyDescent="0.25">
      <c r="A936">
        <v>15544</v>
      </c>
      <c r="B936" t="s">
        <v>2653</v>
      </c>
      <c r="C936" t="s">
        <v>2653</v>
      </c>
      <c r="D936" s="23">
        <v>11846437000167</v>
      </c>
      <c r="E936" t="s">
        <v>1385</v>
      </c>
      <c r="F936" t="s">
        <v>1386</v>
      </c>
      <c r="G936">
        <v>24778</v>
      </c>
      <c r="H936" s="23">
        <v>161678491</v>
      </c>
    </row>
    <row r="937" spans="1:8" x14ac:dyDescent="0.25">
      <c r="A937">
        <v>10962</v>
      </c>
      <c r="B937" t="s">
        <v>2654</v>
      </c>
      <c r="C937" t="s">
        <v>2655</v>
      </c>
      <c r="D937" s="23">
        <v>32034554000104</v>
      </c>
      <c r="E937" t="s">
        <v>1422</v>
      </c>
      <c r="F937" t="s">
        <v>1386</v>
      </c>
      <c r="G937">
        <v>16703</v>
      </c>
      <c r="H937" s="23">
        <v>163293880</v>
      </c>
    </row>
    <row r="938" spans="1:8" x14ac:dyDescent="0.25">
      <c r="A938">
        <v>6711</v>
      </c>
      <c r="B938" t="s">
        <v>2656</v>
      </c>
      <c r="C938" t="s">
        <v>2657</v>
      </c>
      <c r="D938" s="23">
        <v>12990957000101</v>
      </c>
      <c r="E938" t="s">
        <v>1385</v>
      </c>
      <c r="F938" t="s">
        <v>1386</v>
      </c>
      <c r="G938">
        <v>10290</v>
      </c>
      <c r="H938" s="23">
        <v>161778470</v>
      </c>
    </row>
    <row r="939" spans="1:8" x14ac:dyDescent="0.25">
      <c r="A939">
        <v>1202</v>
      </c>
      <c r="B939" t="s">
        <v>21397</v>
      </c>
      <c r="C939" t="s">
        <v>21397</v>
      </c>
      <c r="D939" s="23"/>
      <c r="E939" t="s">
        <v>1572</v>
      </c>
      <c r="F939" t="s">
        <v>1386</v>
      </c>
      <c r="G939">
        <v>2478</v>
      </c>
      <c r="H939" s="23"/>
    </row>
    <row r="940" spans="1:8" x14ac:dyDescent="0.25">
      <c r="A940">
        <v>15417</v>
      </c>
      <c r="B940" t="s">
        <v>2658</v>
      </c>
      <c r="C940" t="s">
        <v>2659</v>
      </c>
      <c r="D940" s="23">
        <v>9385747000180</v>
      </c>
      <c r="E940" t="s">
        <v>1572</v>
      </c>
      <c r="F940" t="s">
        <v>1386</v>
      </c>
      <c r="G940">
        <v>24586</v>
      </c>
      <c r="H940" s="23">
        <v>161598374</v>
      </c>
    </row>
    <row r="941" spans="1:8" x14ac:dyDescent="0.25">
      <c r="A941">
        <v>7029</v>
      </c>
      <c r="B941" t="s">
        <v>2660</v>
      </c>
      <c r="C941" t="s">
        <v>2660</v>
      </c>
      <c r="D941" s="23">
        <v>2141800000158</v>
      </c>
      <c r="E941" t="s">
        <v>2256</v>
      </c>
      <c r="F941" t="s">
        <v>1386</v>
      </c>
      <c r="G941">
        <v>11013</v>
      </c>
      <c r="H941" s="23">
        <v>161177620</v>
      </c>
    </row>
    <row r="942" spans="1:8" x14ac:dyDescent="0.25">
      <c r="A942">
        <v>6557</v>
      </c>
      <c r="B942" t="s">
        <v>2661</v>
      </c>
      <c r="C942" t="s">
        <v>2661</v>
      </c>
      <c r="D942" s="23">
        <v>19601281000166</v>
      </c>
      <c r="E942" t="s">
        <v>1792</v>
      </c>
      <c r="F942" t="s">
        <v>1386</v>
      </c>
      <c r="G942">
        <v>10085</v>
      </c>
      <c r="H942" s="23">
        <v>162269919</v>
      </c>
    </row>
    <row r="943" spans="1:8" x14ac:dyDescent="0.25">
      <c r="A943">
        <v>8971</v>
      </c>
      <c r="B943" t="s">
        <v>21398</v>
      </c>
      <c r="C943" t="s">
        <v>21398</v>
      </c>
      <c r="D943" s="23"/>
      <c r="E943" t="s">
        <v>18065</v>
      </c>
      <c r="F943" t="s">
        <v>1398</v>
      </c>
      <c r="G943">
        <v>13509</v>
      </c>
      <c r="H943" s="23"/>
    </row>
    <row r="944" spans="1:8" x14ac:dyDescent="0.25">
      <c r="A944">
        <v>5199</v>
      </c>
      <c r="B944" t="s">
        <v>2662</v>
      </c>
      <c r="C944" t="s">
        <v>2663</v>
      </c>
      <c r="D944" s="23">
        <v>10378821000110</v>
      </c>
      <c r="E944" t="s">
        <v>1430</v>
      </c>
      <c r="F944" t="s">
        <v>1415</v>
      </c>
      <c r="G944">
        <v>8245</v>
      </c>
      <c r="H944" s="23">
        <v>37122738</v>
      </c>
    </row>
    <row r="945" spans="1:8" x14ac:dyDescent="0.25">
      <c r="A945">
        <v>15601</v>
      </c>
      <c r="B945" t="s">
        <v>21399</v>
      </c>
      <c r="C945" t="s">
        <v>21399</v>
      </c>
      <c r="D945" s="23"/>
      <c r="E945" t="s">
        <v>1578</v>
      </c>
      <c r="F945" t="s">
        <v>1386</v>
      </c>
      <c r="G945">
        <v>24864</v>
      </c>
      <c r="H945" s="23"/>
    </row>
    <row r="946" spans="1:8" x14ac:dyDescent="0.25">
      <c r="A946">
        <v>14147</v>
      </c>
      <c r="B946" t="s">
        <v>21400</v>
      </c>
      <c r="C946" t="s">
        <v>21400</v>
      </c>
      <c r="D946" s="23"/>
      <c r="E946" t="s">
        <v>1417</v>
      </c>
      <c r="F946" t="s">
        <v>1418</v>
      </c>
      <c r="G946">
        <v>21979</v>
      </c>
      <c r="H946" s="23"/>
    </row>
    <row r="947" spans="1:8" x14ac:dyDescent="0.25">
      <c r="A947">
        <v>10891</v>
      </c>
      <c r="B947" t="s">
        <v>2664</v>
      </c>
      <c r="C947" t="s">
        <v>2664</v>
      </c>
      <c r="D947" s="23">
        <v>14881440000100</v>
      </c>
      <c r="E947" t="s">
        <v>1385</v>
      </c>
      <c r="F947" t="s">
        <v>1386</v>
      </c>
      <c r="G947">
        <v>16557</v>
      </c>
      <c r="H947" s="23">
        <v>161930158</v>
      </c>
    </row>
    <row r="948" spans="1:8" x14ac:dyDescent="0.25">
      <c r="A948">
        <v>12752</v>
      </c>
      <c r="B948" t="s">
        <v>2665</v>
      </c>
      <c r="C948" t="s">
        <v>2666</v>
      </c>
      <c r="D948" s="23">
        <v>24680280000194</v>
      </c>
      <c r="E948" t="s">
        <v>2667</v>
      </c>
      <c r="F948" t="s">
        <v>1390</v>
      </c>
      <c r="G948">
        <v>19782</v>
      </c>
      <c r="H948" s="23" t="s">
        <v>1438</v>
      </c>
    </row>
    <row r="949" spans="1:8" x14ac:dyDescent="0.25">
      <c r="A949">
        <v>12991</v>
      </c>
      <c r="B949" t="s">
        <v>21401</v>
      </c>
      <c r="C949" t="s">
        <v>21402</v>
      </c>
      <c r="D949" s="23"/>
      <c r="E949" t="s">
        <v>1422</v>
      </c>
      <c r="F949" t="s">
        <v>1386</v>
      </c>
      <c r="G949">
        <v>10249</v>
      </c>
      <c r="H949" s="23"/>
    </row>
    <row r="950" spans="1:8" x14ac:dyDescent="0.25">
      <c r="A950">
        <v>10005</v>
      </c>
      <c r="B950" t="s">
        <v>2668</v>
      </c>
      <c r="C950" t="s">
        <v>2669</v>
      </c>
      <c r="D950" s="23">
        <v>2270669000129</v>
      </c>
      <c r="E950" t="s">
        <v>2670</v>
      </c>
      <c r="F950" t="s">
        <v>2671</v>
      </c>
      <c r="G950">
        <v>14785</v>
      </c>
      <c r="H950" s="23" t="s">
        <v>1438</v>
      </c>
    </row>
    <row r="951" spans="1:8" x14ac:dyDescent="0.25">
      <c r="A951">
        <v>1473</v>
      </c>
      <c r="B951" t="s">
        <v>2672</v>
      </c>
      <c r="C951" t="s">
        <v>2673</v>
      </c>
      <c r="D951" s="23">
        <v>10919148000188</v>
      </c>
      <c r="E951" t="s">
        <v>1385</v>
      </c>
      <c r="F951" t="s">
        <v>1386</v>
      </c>
      <c r="G951">
        <v>2749</v>
      </c>
      <c r="H951" s="23">
        <v>161616437</v>
      </c>
    </row>
    <row r="952" spans="1:8" x14ac:dyDescent="0.25">
      <c r="A952">
        <v>12552</v>
      </c>
      <c r="B952" t="s">
        <v>2674</v>
      </c>
      <c r="C952" t="s">
        <v>2675</v>
      </c>
      <c r="D952" s="23">
        <v>5874973000173</v>
      </c>
      <c r="E952" t="s">
        <v>1424</v>
      </c>
      <c r="F952" t="s">
        <v>1390</v>
      </c>
      <c r="G952">
        <v>19547</v>
      </c>
      <c r="H952" s="23">
        <v>116666626119</v>
      </c>
    </row>
    <row r="953" spans="1:8" x14ac:dyDescent="0.25">
      <c r="A953">
        <v>2730</v>
      </c>
      <c r="B953" t="s">
        <v>2676</v>
      </c>
      <c r="C953" t="s">
        <v>2677</v>
      </c>
      <c r="D953" s="23">
        <v>4139525000163</v>
      </c>
      <c r="E953" t="s">
        <v>2334</v>
      </c>
      <c r="F953" t="s">
        <v>1386</v>
      </c>
      <c r="G953">
        <v>4006</v>
      </c>
      <c r="H953" s="23">
        <v>161307825</v>
      </c>
    </row>
    <row r="954" spans="1:8" x14ac:dyDescent="0.25">
      <c r="A954">
        <v>2335</v>
      </c>
      <c r="B954" t="s">
        <v>2678</v>
      </c>
      <c r="C954" t="s">
        <v>2679</v>
      </c>
      <c r="D954" s="23">
        <v>3080154000129</v>
      </c>
      <c r="E954" t="s">
        <v>1409</v>
      </c>
      <c r="F954" t="s">
        <v>1386</v>
      </c>
      <c r="G954">
        <v>3611</v>
      </c>
      <c r="H954" s="23">
        <v>161008747</v>
      </c>
    </row>
    <row r="955" spans="1:8" x14ac:dyDescent="0.25">
      <c r="A955">
        <v>13431</v>
      </c>
      <c r="B955" t="s">
        <v>21403</v>
      </c>
      <c r="C955" t="s">
        <v>21403</v>
      </c>
      <c r="D955" s="23"/>
      <c r="E955" t="s">
        <v>1578</v>
      </c>
      <c r="F955" t="s">
        <v>1386</v>
      </c>
      <c r="G955">
        <v>21011</v>
      </c>
      <c r="H955" s="23"/>
    </row>
    <row r="956" spans="1:8" x14ac:dyDescent="0.25">
      <c r="A956">
        <v>2239</v>
      </c>
      <c r="B956" t="s">
        <v>2680</v>
      </c>
      <c r="C956" t="s">
        <v>2681</v>
      </c>
      <c r="D956" s="23">
        <v>2657438000172</v>
      </c>
      <c r="E956" t="s">
        <v>1816</v>
      </c>
      <c r="F956" t="s">
        <v>1386</v>
      </c>
      <c r="G956">
        <v>3515</v>
      </c>
      <c r="H956" s="23" t="s">
        <v>2682</v>
      </c>
    </row>
    <row r="957" spans="1:8" x14ac:dyDescent="0.25">
      <c r="A957">
        <v>1735</v>
      </c>
      <c r="B957" t="s">
        <v>2683</v>
      </c>
      <c r="C957" t="s">
        <v>2684</v>
      </c>
      <c r="D957" s="23">
        <v>1223686000142</v>
      </c>
      <c r="E957" t="s">
        <v>1422</v>
      </c>
      <c r="F957" t="s">
        <v>1386</v>
      </c>
      <c r="G957">
        <v>3011</v>
      </c>
      <c r="H957" s="23">
        <v>161122710</v>
      </c>
    </row>
    <row r="958" spans="1:8" x14ac:dyDescent="0.25">
      <c r="A958">
        <v>11376</v>
      </c>
      <c r="B958" t="s">
        <v>2685</v>
      </c>
      <c r="C958" t="s">
        <v>2685</v>
      </c>
      <c r="D958" s="23">
        <v>35962920000175</v>
      </c>
      <c r="E958" t="s">
        <v>1924</v>
      </c>
      <c r="F958" t="s">
        <v>1386</v>
      </c>
      <c r="G958">
        <v>17279</v>
      </c>
      <c r="H958" s="23">
        <v>163573867</v>
      </c>
    </row>
    <row r="959" spans="1:8" x14ac:dyDescent="0.25">
      <c r="A959">
        <v>11593</v>
      </c>
      <c r="B959" t="s">
        <v>2686</v>
      </c>
      <c r="C959" t="s">
        <v>2686</v>
      </c>
      <c r="D959" s="23">
        <v>35409145000125</v>
      </c>
      <c r="E959" t="s">
        <v>2687</v>
      </c>
      <c r="F959" t="s">
        <v>1386</v>
      </c>
      <c r="G959">
        <v>17537</v>
      </c>
      <c r="H959" s="23">
        <v>163556750</v>
      </c>
    </row>
    <row r="960" spans="1:8" x14ac:dyDescent="0.25">
      <c r="A960">
        <v>5791</v>
      </c>
      <c r="B960" t="s">
        <v>2688</v>
      </c>
      <c r="C960" t="s">
        <v>2688</v>
      </c>
      <c r="D960" s="23">
        <v>17674713000133</v>
      </c>
      <c r="E960" t="s">
        <v>2687</v>
      </c>
      <c r="F960" t="s">
        <v>1386</v>
      </c>
      <c r="G960">
        <v>8796</v>
      </c>
      <c r="H960" s="23">
        <v>162106173</v>
      </c>
    </row>
    <row r="961" spans="1:8" x14ac:dyDescent="0.25">
      <c r="A961">
        <v>10931</v>
      </c>
      <c r="B961" t="s">
        <v>2689</v>
      </c>
      <c r="C961" t="s">
        <v>2690</v>
      </c>
      <c r="D961" s="23">
        <v>34041321000156</v>
      </c>
      <c r="E961" t="s">
        <v>1564</v>
      </c>
      <c r="F961" t="s">
        <v>1386</v>
      </c>
      <c r="G961">
        <v>16656</v>
      </c>
      <c r="H961" s="23" t="s">
        <v>1438</v>
      </c>
    </row>
    <row r="962" spans="1:8" x14ac:dyDescent="0.25">
      <c r="A962">
        <v>7060</v>
      </c>
      <c r="B962" t="s">
        <v>2691</v>
      </c>
      <c r="C962" t="s">
        <v>2691</v>
      </c>
      <c r="D962" s="23">
        <v>7445545000231</v>
      </c>
      <c r="E962" t="s">
        <v>1670</v>
      </c>
      <c r="F962" t="s">
        <v>1386</v>
      </c>
      <c r="G962">
        <v>11040</v>
      </c>
      <c r="H962" s="23">
        <v>162380623</v>
      </c>
    </row>
    <row r="963" spans="1:8" x14ac:dyDescent="0.25">
      <c r="A963">
        <v>2080</v>
      </c>
      <c r="B963" t="s">
        <v>2692</v>
      </c>
      <c r="C963" t="s">
        <v>2693</v>
      </c>
      <c r="D963" s="23">
        <v>2147582000169</v>
      </c>
      <c r="E963" t="s">
        <v>1385</v>
      </c>
      <c r="F963" t="s">
        <v>1386</v>
      </c>
      <c r="G963">
        <v>3356</v>
      </c>
      <c r="H963" s="23">
        <v>161182429</v>
      </c>
    </row>
    <row r="964" spans="1:8" x14ac:dyDescent="0.25">
      <c r="A964">
        <v>5940</v>
      </c>
      <c r="B964" t="s">
        <v>21404</v>
      </c>
      <c r="C964" t="s">
        <v>21405</v>
      </c>
      <c r="D964" s="23"/>
      <c r="E964" t="s">
        <v>1572</v>
      </c>
      <c r="F964" t="s">
        <v>1415</v>
      </c>
      <c r="G964">
        <v>6090</v>
      </c>
      <c r="H964" s="23"/>
    </row>
    <row r="965" spans="1:8" x14ac:dyDescent="0.25">
      <c r="A965">
        <v>10268</v>
      </c>
      <c r="B965" t="s">
        <v>21406</v>
      </c>
      <c r="C965" t="s">
        <v>21406</v>
      </c>
      <c r="D965" s="23"/>
      <c r="E965" t="s">
        <v>1678</v>
      </c>
      <c r="F965" t="s">
        <v>1386</v>
      </c>
      <c r="G965">
        <v>15487</v>
      </c>
      <c r="H965" s="23"/>
    </row>
    <row r="966" spans="1:8" x14ac:dyDescent="0.25">
      <c r="A966">
        <v>14663</v>
      </c>
      <c r="B966" t="s">
        <v>21407</v>
      </c>
      <c r="C966" t="s">
        <v>21407</v>
      </c>
      <c r="D966" s="23"/>
      <c r="E966" t="s">
        <v>6328</v>
      </c>
      <c r="F966" t="s">
        <v>1398</v>
      </c>
      <c r="G966">
        <v>23086</v>
      </c>
      <c r="H966" s="23"/>
    </row>
    <row r="967" spans="1:8" x14ac:dyDescent="0.25">
      <c r="A967">
        <v>13256</v>
      </c>
      <c r="B967" t="s">
        <v>21408</v>
      </c>
      <c r="C967" t="s">
        <v>21405</v>
      </c>
      <c r="D967" s="23"/>
      <c r="E967" t="s">
        <v>1583</v>
      </c>
      <c r="F967" t="s">
        <v>1386</v>
      </c>
      <c r="G967">
        <v>9233</v>
      </c>
      <c r="H967" s="23"/>
    </row>
    <row r="968" spans="1:8" x14ac:dyDescent="0.25">
      <c r="A968">
        <v>2960</v>
      </c>
      <c r="B968" t="s">
        <v>2694</v>
      </c>
      <c r="C968" t="s">
        <v>2695</v>
      </c>
      <c r="D968" s="23">
        <v>5243186000123</v>
      </c>
      <c r="E968" t="s">
        <v>1921</v>
      </c>
      <c r="F968" t="s">
        <v>1386</v>
      </c>
      <c r="G968">
        <v>4236</v>
      </c>
      <c r="H968" s="23">
        <v>161469833</v>
      </c>
    </row>
    <row r="969" spans="1:8" x14ac:dyDescent="0.25">
      <c r="A969">
        <v>7823</v>
      </c>
      <c r="B969" t="s">
        <v>2696</v>
      </c>
      <c r="C969" t="s">
        <v>2696</v>
      </c>
      <c r="D969" s="23">
        <v>23299337000147</v>
      </c>
      <c r="E969" t="s">
        <v>1385</v>
      </c>
      <c r="F969" t="s">
        <v>1386</v>
      </c>
      <c r="G969">
        <v>12129</v>
      </c>
      <c r="H969" s="23">
        <v>162593414</v>
      </c>
    </row>
    <row r="970" spans="1:8" x14ac:dyDescent="0.25">
      <c r="A970">
        <v>4592</v>
      </c>
      <c r="B970" t="s">
        <v>2697</v>
      </c>
      <c r="C970" t="s">
        <v>2698</v>
      </c>
      <c r="D970" s="23">
        <v>6194790000170</v>
      </c>
      <c r="E970" t="s">
        <v>1422</v>
      </c>
      <c r="F970" t="s">
        <v>1386</v>
      </c>
      <c r="G970">
        <v>7171</v>
      </c>
      <c r="H970" s="23">
        <v>161421172</v>
      </c>
    </row>
    <row r="971" spans="1:8" x14ac:dyDescent="0.25">
      <c r="A971">
        <v>8621</v>
      </c>
      <c r="B971" t="s">
        <v>2697</v>
      </c>
      <c r="C971" t="s">
        <v>2699</v>
      </c>
      <c r="D971" s="23">
        <v>6194790000250</v>
      </c>
      <c r="E971" t="s">
        <v>1422</v>
      </c>
      <c r="F971" t="s">
        <v>1386</v>
      </c>
      <c r="G971">
        <v>13132</v>
      </c>
      <c r="H971" s="23">
        <v>162463014</v>
      </c>
    </row>
    <row r="972" spans="1:8" x14ac:dyDescent="0.25">
      <c r="A972">
        <v>7670</v>
      </c>
      <c r="B972" t="s">
        <v>2700</v>
      </c>
      <c r="C972" t="s">
        <v>2701</v>
      </c>
      <c r="D972" s="23">
        <v>23045233000106</v>
      </c>
      <c r="E972" t="s">
        <v>1530</v>
      </c>
      <c r="F972" t="s">
        <v>1386</v>
      </c>
      <c r="G972">
        <v>11978</v>
      </c>
      <c r="H972" s="23" t="s">
        <v>1438</v>
      </c>
    </row>
    <row r="973" spans="1:8" x14ac:dyDescent="0.25">
      <c r="A973">
        <v>2644</v>
      </c>
      <c r="B973" t="s">
        <v>2702</v>
      </c>
      <c r="C973" t="s">
        <v>2703</v>
      </c>
      <c r="D973" s="23">
        <v>4080570000190</v>
      </c>
      <c r="E973" t="s">
        <v>2299</v>
      </c>
      <c r="F973" t="s">
        <v>1386</v>
      </c>
      <c r="G973">
        <v>3920</v>
      </c>
      <c r="H973" s="23">
        <v>161306365</v>
      </c>
    </row>
    <row r="974" spans="1:8" x14ac:dyDescent="0.25">
      <c r="A974">
        <v>8453</v>
      </c>
      <c r="B974" t="s">
        <v>2704</v>
      </c>
      <c r="C974" t="s">
        <v>2705</v>
      </c>
      <c r="D974" s="23">
        <v>14175713000109</v>
      </c>
      <c r="E974" t="s">
        <v>2706</v>
      </c>
      <c r="F974" t="s">
        <v>1619</v>
      </c>
      <c r="G974">
        <v>12858</v>
      </c>
      <c r="H974" s="23" t="s">
        <v>1438</v>
      </c>
    </row>
    <row r="975" spans="1:8" x14ac:dyDescent="0.25">
      <c r="A975">
        <v>8149</v>
      </c>
      <c r="B975" t="s">
        <v>2707</v>
      </c>
      <c r="C975" t="s">
        <v>2707</v>
      </c>
      <c r="D975" s="23">
        <v>7042508000100</v>
      </c>
      <c r="E975" t="s">
        <v>1823</v>
      </c>
      <c r="F975" t="s">
        <v>1386</v>
      </c>
      <c r="G975">
        <v>12423</v>
      </c>
      <c r="H975" s="23">
        <v>161440924</v>
      </c>
    </row>
    <row r="976" spans="1:8" x14ac:dyDescent="0.25">
      <c r="A976">
        <v>15900</v>
      </c>
      <c r="B976" t="s">
        <v>21409</v>
      </c>
      <c r="C976" t="s">
        <v>21409</v>
      </c>
      <c r="D976" s="23"/>
      <c r="E976" t="s">
        <v>3648</v>
      </c>
      <c r="F976" t="s">
        <v>1398</v>
      </c>
      <c r="G976">
        <v>25383</v>
      </c>
      <c r="H976" s="23"/>
    </row>
    <row r="977" spans="1:8" x14ac:dyDescent="0.25">
      <c r="A977">
        <v>15898</v>
      </c>
      <c r="B977" t="s">
        <v>21410</v>
      </c>
      <c r="C977" t="s">
        <v>21410</v>
      </c>
      <c r="D977" s="23"/>
      <c r="E977" t="s">
        <v>21411</v>
      </c>
      <c r="F977" t="s">
        <v>1398</v>
      </c>
      <c r="G977">
        <v>25379</v>
      </c>
      <c r="H977" s="23"/>
    </row>
    <row r="978" spans="1:8" x14ac:dyDescent="0.25">
      <c r="A978">
        <v>7340</v>
      </c>
      <c r="B978" t="s">
        <v>2708</v>
      </c>
      <c r="C978" t="s">
        <v>2708</v>
      </c>
      <c r="D978" s="23">
        <v>41221003000132</v>
      </c>
      <c r="E978" t="s">
        <v>1385</v>
      </c>
      <c r="F978" t="s">
        <v>1386</v>
      </c>
      <c r="G978">
        <v>11268</v>
      </c>
      <c r="H978" s="23">
        <v>161255981</v>
      </c>
    </row>
    <row r="979" spans="1:8" x14ac:dyDescent="0.25">
      <c r="A979">
        <v>7420</v>
      </c>
      <c r="B979" t="s">
        <v>2709</v>
      </c>
      <c r="C979" t="s">
        <v>2710</v>
      </c>
      <c r="D979" s="23">
        <v>2921346000310</v>
      </c>
      <c r="E979" t="s">
        <v>2711</v>
      </c>
      <c r="F979" t="s">
        <v>1415</v>
      </c>
      <c r="G979">
        <v>11337</v>
      </c>
      <c r="H979" s="23">
        <v>31884261</v>
      </c>
    </row>
    <row r="980" spans="1:8" x14ac:dyDescent="0.25">
      <c r="A980">
        <v>7417</v>
      </c>
      <c r="B980" t="s">
        <v>2709</v>
      </c>
      <c r="C980" t="s">
        <v>2710</v>
      </c>
      <c r="D980" s="23">
        <v>2921346000662</v>
      </c>
      <c r="E980" t="s">
        <v>2712</v>
      </c>
      <c r="F980" t="s">
        <v>1610</v>
      </c>
      <c r="G980">
        <v>11335</v>
      </c>
      <c r="H980" s="23">
        <v>255215592</v>
      </c>
    </row>
    <row r="981" spans="1:8" x14ac:dyDescent="0.25">
      <c r="A981">
        <v>393</v>
      </c>
      <c r="B981" t="s">
        <v>21412</v>
      </c>
      <c r="C981" t="s">
        <v>21412</v>
      </c>
      <c r="D981" s="23"/>
      <c r="E981" t="s">
        <v>1422</v>
      </c>
      <c r="F981" t="s">
        <v>1386</v>
      </c>
      <c r="G981">
        <v>1669</v>
      </c>
      <c r="H981" s="23"/>
    </row>
    <row r="982" spans="1:8" x14ac:dyDescent="0.25">
      <c r="A982">
        <v>15143</v>
      </c>
      <c r="B982" t="s">
        <v>21413</v>
      </c>
      <c r="C982" t="s">
        <v>21413</v>
      </c>
      <c r="D982" s="23"/>
      <c r="E982" t="s">
        <v>1723</v>
      </c>
      <c r="F982" t="s">
        <v>1386</v>
      </c>
      <c r="G982">
        <v>24115</v>
      </c>
      <c r="H982" s="23"/>
    </row>
    <row r="983" spans="1:8" x14ac:dyDescent="0.25">
      <c r="A983">
        <v>13601</v>
      </c>
      <c r="B983" t="s">
        <v>21414</v>
      </c>
      <c r="C983" t="s">
        <v>21415</v>
      </c>
      <c r="D983" s="23"/>
      <c r="E983" t="s">
        <v>1723</v>
      </c>
      <c r="F983" t="s">
        <v>1386</v>
      </c>
      <c r="G983">
        <v>20376</v>
      </c>
      <c r="H983" s="23"/>
    </row>
    <row r="984" spans="1:8" x14ac:dyDescent="0.25">
      <c r="A984">
        <v>13827</v>
      </c>
      <c r="B984" t="s">
        <v>21416</v>
      </c>
      <c r="C984" t="s">
        <v>21415</v>
      </c>
      <c r="D984" s="23"/>
      <c r="E984" t="s">
        <v>1422</v>
      </c>
      <c r="F984" t="s">
        <v>1386</v>
      </c>
      <c r="G984">
        <v>12834</v>
      </c>
      <c r="H984" s="23"/>
    </row>
    <row r="985" spans="1:8" x14ac:dyDescent="0.25">
      <c r="A985">
        <v>3874</v>
      </c>
      <c r="B985" t="s">
        <v>2713</v>
      </c>
      <c r="C985" t="s">
        <v>2714</v>
      </c>
      <c r="D985" s="23">
        <v>9127902000168</v>
      </c>
      <c r="E985" t="s">
        <v>1409</v>
      </c>
      <c r="F985" t="s">
        <v>1386</v>
      </c>
      <c r="G985">
        <v>5150</v>
      </c>
      <c r="H985" s="23">
        <v>161538223</v>
      </c>
    </row>
    <row r="986" spans="1:8" x14ac:dyDescent="0.25">
      <c r="A986">
        <v>7016</v>
      </c>
      <c r="B986" t="s">
        <v>2715</v>
      </c>
      <c r="C986" t="s">
        <v>2715</v>
      </c>
      <c r="D986" s="23">
        <v>3115534000151</v>
      </c>
      <c r="E986" t="s">
        <v>2716</v>
      </c>
      <c r="F986" t="s">
        <v>1386</v>
      </c>
      <c r="G986">
        <v>11000</v>
      </c>
      <c r="H986" s="23">
        <v>161201369</v>
      </c>
    </row>
    <row r="987" spans="1:8" x14ac:dyDescent="0.25">
      <c r="A987">
        <v>4545</v>
      </c>
      <c r="B987" t="s">
        <v>21417</v>
      </c>
      <c r="C987" t="s">
        <v>21417</v>
      </c>
      <c r="D987" s="23"/>
      <c r="E987" t="s">
        <v>1732</v>
      </c>
      <c r="F987" t="s">
        <v>1386</v>
      </c>
      <c r="G987">
        <v>7133</v>
      </c>
      <c r="H987" s="23"/>
    </row>
    <row r="988" spans="1:8" x14ac:dyDescent="0.25">
      <c r="A988">
        <v>4645</v>
      </c>
      <c r="B988" t="s">
        <v>2717</v>
      </c>
      <c r="C988" t="s">
        <v>2718</v>
      </c>
      <c r="D988" s="23">
        <v>4203376000154</v>
      </c>
      <c r="E988" t="s">
        <v>1543</v>
      </c>
      <c r="F988" t="s">
        <v>1390</v>
      </c>
      <c r="G988">
        <v>7223</v>
      </c>
      <c r="H988" s="23" t="s">
        <v>1438</v>
      </c>
    </row>
    <row r="989" spans="1:8" x14ac:dyDescent="0.25">
      <c r="A989">
        <v>12173</v>
      </c>
      <c r="B989" t="s">
        <v>2719</v>
      </c>
      <c r="C989" t="s">
        <v>2720</v>
      </c>
      <c r="D989" s="23">
        <v>17025823000174</v>
      </c>
      <c r="E989" t="s">
        <v>1424</v>
      </c>
      <c r="F989" t="s">
        <v>1390</v>
      </c>
      <c r="G989">
        <v>18762</v>
      </c>
      <c r="H989" s="23">
        <v>145725539118</v>
      </c>
    </row>
    <row r="990" spans="1:8" x14ac:dyDescent="0.25">
      <c r="A990">
        <v>5503</v>
      </c>
      <c r="B990" t="s">
        <v>2721</v>
      </c>
      <c r="C990" t="s">
        <v>2721</v>
      </c>
      <c r="D990" s="23">
        <v>3267420000127</v>
      </c>
      <c r="E990" t="s">
        <v>1578</v>
      </c>
      <c r="F990" t="s">
        <v>1386</v>
      </c>
      <c r="G990">
        <v>8567</v>
      </c>
      <c r="H990" s="23">
        <v>161245811</v>
      </c>
    </row>
    <row r="991" spans="1:8" x14ac:dyDescent="0.25">
      <c r="A991">
        <v>2501</v>
      </c>
      <c r="B991" t="s">
        <v>2722</v>
      </c>
      <c r="C991" t="s">
        <v>2723</v>
      </c>
      <c r="D991" s="23">
        <v>35428390000180</v>
      </c>
      <c r="E991" t="s">
        <v>1385</v>
      </c>
      <c r="F991" t="s">
        <v>1386</v>
      </c>
      <c r="G991">
        <v>3777</v>
      </c>
      <c r="H991" s="23">
        <v>160874106</v>
      </c>
    </row>
    <row r="992" spans="1:8" x14ac:dyDescent="0.25">
      <c r="A992">
        <v>7221</v>
      </c>
      <c r="B992" t="s">
        <v>2724</v>
      </c>
      <c r="C992" t="s">
        <v>2725</v>
      </c>
      <c r="D992" s="23">
        <v>14213202000126</v>
      </c>
      <c r="E992" t="s">
        <v>1397</v>
      </c>
      <c r="F992" t="s">
        <v>1398</v>
      </c>
      <c r="G992">
        <v>11166</v>
      </c>
      <c r="H992" s="23">
        <v>202565572</v>
      </c>
    </row>
    <row r="993" spans="1:8" x14ac:dyDescent="0.25">
      <c r="A993">
        <v>15393</v>
      </c>
      <c r="B993" t="s">
        <v>2726</v>
      </c>
      <c r="C993" t="s">
        <v>2726</v>
      </c>
      <c r="D993" s="23">
        <v>1204531000169</v>
      </c>
      <c r="E993" t="s">
        <v>1642</v>
      </c>
      <c r="F993" t="s">
        <v>1415</v>
      </c>
      <c r="G993">
        <v>24561</v>
      </c>
      <c r="H993" s="23">
        <v>24444456</v>
      </c>
    </row>
    <row r="994" spans="1:8" x14ac:dyDescent="0.25">
      <c r="A994">
        <v>12103</v>
      </c>
      <c r="B994" t="s">
        <v>2727</v>
      </c>
      <c r="C994" t="s">
        <v>2728</v>
      </c>
      <c r="D994" s="23">
        <v>8181686000176</v>
      </c>
      <c r="E994" t="s">
        <v>1492</v>
      </c>
      <c r="F994" t="s">
        <v>1398</v>
      </c>
      <c r="G994">
        <v>18674</v>
      </c>
      <c r="H994" s="23">
        <v>204006988</v>
      </c>
    </row>
    <row r="995" spans="1:8" x14ac:dyDescent="0.25">
      <c r="A995">
        <v>1682</v>
      </c>
      <c r="B995" t="s">
        <v>2729</v>
      </c>
      <c r="C995" t="s">
        <v>2730</v>
      </c>
      <c r="D995" s="23">
        <v>11975410000174</v>
      </c>
      <c r="E995" t="s">
        <v>2281</v>
      </c>
      <c r="F995" t="s">
        <v>1386</v>
      </c>
      <c r="G995">
        <v>2958</v>
      </c>
      <c r="H995" s="23">
        <v>161705839</v>
      </c>
    </row>
    <row r="996" spans="1:8" x14ac:dyDescent="0.25">
      <c r="A996">
        <v>14588</v>
      </c>
      <c r="B996" t="s">
        <v>2731</v>
      </c>
      <c r="C996" t="s">
        <v>2731</v>
      </c>
      <c r="D996" s="23">
        <v>32422881000125</v>
      </c>
      <c r="E996" t="s">
        <v>1409</v>
      </c>
      <c r="F996" t="s">
        <v>1386</v>
      </c>
      <c r="G996">
        <v>22961</v>
      </c>
      <c r="H996" s="23">
        <v>163311412</v>
      </c>
    </row>
    <row r="997" spans="1:8" x14ac:dyDescent="0.25">
      <c r="A997">
        <v>7107</v>
      </c>
      <c r="B997" t="s">
        <v>2732</v>
      </c>
      <c r="C997" t="s">
        <v>2732</v>
      </c>
      <c r="D997" s="23">
        <v>10860286000139</v>
      </c>
      <c r="E997" t="s">
        <v>2047</v>
      </c>
      <c r="F997" t="s">
        <v>1386</v>
      </c>
      <c r="G997">
        <v>11078</v>
      </c>
      <c r="H997" s="23">
        <v>160455537</v>
      </c>
    </row>
    <row r="998" spans="1:8" x14ac:dyDescent="0.25">
      <c r="A998">
        <v>5108</v>
      </c>
      <c r="B998" t="s">
        <v>21418</v>
      </c>
      <c r="C998" t="s">
        <v>21419</v>
      </c>
      <c r="D998" s="23"/>
      <c r="E998" t="s">
        <v>3083</v>
      </c>
      <c r="F998" t="s">
        <v>1386</v>
      </c>
      <c r="G998">
        <v>6308</v>
      </c>
      <c r="H998" s="23"/>
    </row>
    <row r="999" spans="1:8" x14ac:dyDescent="0.25">
      <c r="A999">
        <v>3554</v>
      </c>
      <c r="B999" t="s">
        <v>2733</v>
      </c>
      <c r="C999" t="s">
        <v>2734</v>
      </c>
      <c r="D999" s="23">
        <v>8181339000143</v>
      </c>
      <c r="E999" t="s">
        <v>1510</v>
      </c>
      <c r="F999" t="s">
        <v>1386</v>
      </c>
      <c r="G999">
        <v>4830</v>
      </c>
      <c r="H999" s="23" t="s">
        <v>2735</v>
      </c>
    </row>
    <row r="1000" spans="1:8" x14ac:dyDescent="0.25">
      <c r="A1000">
        <v>3960</v>
      </c>
      <c r="B1000" t="s">
        <v>2736</v>
      </c>
      <c r="C1000" t="s">
        <v>2737</v>
      </c>
      <c r="D1000" s="23">
        <v>9280031000118</v>
      </c>
      <c r="E1000" t="s">
        <v>1385</v>
      </c>
      <c r="F1000" t="s">
        <v>1386</v>
      </c>
      <c r="G1000">
        <v>5236</v>
      </c>
      <c r="H1000" s="23">
        <v>161548105</v>
      </c>
    </row>
    <row r="1001" spans="1:8" x14ac:dyDescent="0.25">
      <c r="A1001">
        <v>164</v>
      </c>
      <c r="B1001" t="s">
        <v>21420</v>
      </c>
      <c r="C1001" t="s">
        <v>21420</v>
      </c>
      <c r="D1001" s="23"/>
      <c r="E1001" t="s">
        <v>1723</v>
      </c>
      <c r="F1001" t="s">
        <v>1386</v>
      </c>
      <c r="G1001">
        <v>1440</v>
      </c>
      <c r="H1001" s="23"/>
    </row>
    <row r="1002" spans="1:8" x14ac:dyDescent="0.25">
      <c r="A1002">
        <v>5069</v>
      </c>
      <c r="B1002" t="s">
        <v>21421</v>
      </c>
      <c r="C1002" t="s">
        <v>21422</v>
      </c>
      <c r="D1002" s="23"/>
      <c r="E1002" t="s">
        <v>1422</v>
      </c>
      <c r="F1002" t="s">
        <v>1386</v>
      </c>
      <c r="G1002">
        <v>6034</v>
      </c>
      <c r="H1002" s="23"/>
    </row>
    <row r="1003" spans="1:8" x14ac:dyDescent="0.25">
      <c r="A1003">
        <v>3915</v>
      </c>
      <c r="B1003" t="s">
        <v>2738</v>
      </c>
      <c r="C1003" t="s">
        <v>2739</v>
      </c>
      <c r="D1003" s="23">
        <v>9193954000132</v>
      </c>
      <c r="E1003" t="s">
        <v>1789</v>
      </c>
      <c r="F1003" t="s">
        <v>1386</v>
      </c>
      <c r="G1003">
        <v>5191</v>
      </c>
      <c r="H1003" s="23">
        <v>160704227</v>
      </c>
    </row>
    <row r="1004" spans="1:8" x14ac:dyDescent="0.25">
      <c r="A1004">
        <v>2675</v>
      </c>
      <c r="B1004" t="s">
        <v>2740</v>
      </c>
      <c r="C1004" t="s">
        <v>2741</v>
      </c>
      <c r="D1004" s="23">
        <v>4106395000162</v>
      </c>
      <c r="E1004" t="s">
        <v>1385</v>
      </c>
      <c r="F1004" t="s">
        <v>1386</v>
      </c>
      <c r="G1004">
        <v>3951</v>
      </c>
      <c r="H1004" s="23">
        <v>161294197</v>
      </c>
    </row>
    <row r="1005" spans="1:8" x14ac:dyDescent="0.25">
      <c r="A1005">
        <v>3024</v>
      </c>
      <c r="B1005" t="s">
        <v>2742</v>
      </c>
      <c r="C1005" t="s">
        <v>2743</v>
      </c>
      <c r="D1005" s="23">
        <v>5530630000191</v>
      </c>
      <c r="E1005" t="s">
        <v>1385</v>
      </c>
      <c r="F1005" t="s">
        <v>1386</v>
      </c>
      <c r="G1005">
        <v>4300</v>
      </c>
      <c r="H1005" s="23">
        <v>161380875</v>
      </c>
    </row>
    <row r="1006" spans="1:8" x14ac:dyDescent="0.25">
      <c r="A1006">
        <v>9859</v>
      </c>
      <c r="B1006" t="s">
        <v>2744</v>
      </c>
      <c r="C1006" t="s">
        <v>2744</v>
      </c>
      <c r="D1006" s="23">
        <v>18095584000191</v>
      </c>
      <c r="E1006" t="s">
        <v>2299</v>
      </c>
      <c r="F1006" t="s">
        <v>1386</v>
      </c>
      <c r="G1006">
        <v>14598</v>
      </c>
      <c r="H1006" s="23">
        <v>162138938</v>
      </c>
    </row>
    <row r="1007" spans="1:8" x14ac:dyDescent="0.25">
      <c r="A1007">
        <v>1990</v>
      </c>
      <c r="B1007" t="s">
        <v>2745</v>
      </c>
      <c r="C1007" t="s">
        <v>2746</v>
      </c>
      <c r="D1007" s="23">
        <v>15165370000156</v>
      </c>
      <c r="E1007" t="s">
        <v>1385</v>
      </c>
      <c r="F1007" t="s">
        <v>1386</v>
      </c>
      <c r="G1007">
        <v>3266</v>
      </c>
      <c r="H1007" s="23">
        <v>161955037</v>
      </c>
    </row>
    <row r="1008" spans="1:8" x14ac:dyDescent="0.25">
      <c r="A1008">
        <v>6617</v>
      </c>
      <c r="B1008" t="s">
        <v>21423</v>
      </c>
      <c r="C1008" t="s">
        <v>21423</v>
      </c>
      <c r="D1008" s="23"/>
      <c r="E1008" t="s">
        <v>1422</v>
      </c>
      <c r="F1008" t="s">
        <v>1386</v>
      </c>
      <c r="G1008">
        <v>1240</v>
      </c>
      <c r="H1008" s="23"/>
    </row>
    <row r="1009" spans="1:8" x14ac:dyDescent="0.25">
      <c r="A1009">
        <v>13710</v>
      </c>
      <c r="B1009" t="s">
        <v>2747</v>
      </c>
      <c r="C1009" t="s">
        <v>2747</v>
      </c>
      <c r="D1009" s="23">
        <v>43886566000175</v>
      </c>
      <c r="E1009" t="s">
        <v>1385</v>
      </c>
      <c r="F1009" t="s">
        <v>1386</v>
      </c>
      <c r="G1009">
        <v>21359</v>
      </c>
      <c r="H1009" s="23">
        <v>164144463</v>
      </c>
    </row>
    <row r="1010" spans="1:8" x14ac:dyDescent="0.25">
      <c r="A1010">
        <v>553</v>
      </c>
      <c r="B1010" t="s">
        <v>21424</v>
      </c>
      <c r="C1010" t="s">
        <v>21424</v>
      </c>
      <c r="D1010" s="23"/>
      <c r="E1010" t="s">
        <v>2050</v>
      </c>
      <c r="F1010" t="s">
        <v>1386</v>
      </c>
      <c r="G1010">
        <v>1829</v>
      </c>
      <c r="H1010" s="23"/>
    </row>
    <row r="1011" spans="1:8" x14ac:dyDescent="0.25">
      <c r="A1011">
        <v>4154</v>
      </c>
      <c r="B1011" t="s">
        <v>21425</v>
      </c>
      <c r="C1011" t="s">
        <v>21425</v>
      </c>
      <c r="D1011" s="23"/>
      <c r="E1011" t="s">
        <v>2050</v>
      </c>
      <c r="F1011" t="s">
        <v>1386</v>
      </c>
      <c r="G1011">
        <v>1679</v>
      </c>
      <c r="H1011" s="23"/>
    </row>
    <row r="1012" spans="1:8" x14ac:dyDescent="0.25">
      <c r="A1012">
        <v>6322</v>
      </c>
      <c r="B1012" t="s">
        <v>21426</v>
      </c>
      <c r="C1012" t="s">
        <v>21426</v>
      </c>
      <c r="D1012" s="23"/>
      <c r="E1012" t="s">
        <v>1583</v>
      </c>
      <c r="F1012" t="s">
        <v>1386</v>
      </c>
      <c r="G1012">
        <v>9865</v>
      </c>
      <c r="H1012" s="23"/>
    </row>
    <row r="1013" spans="1:8" x14ac:dyDescent="0.25">
      <c r="A1013">
        <v>6319</v>
      </c>
      <c r="B1013" t="s">
        <v>21426</v>
      </c>
      <c r="C1013" t="s">
        <v>21426</v>
      </c>
      <c r="D1013" s="23"/>
      <c r="E1013" t="s">
        <v>2050</v>
      </c>
      <c r="F1013" t="s">
        <v>1386</v>
      </c>
      <c r="G1013">
        <v>413</v>
      </c>
      <c r="H1013" s="23"/>
    </row>
    <row r="1014" spans="1:8" x14ac:dyDescent="0.25">
      <c r="A1014">
        <v>2319</v>
      </c>
      <c r="B1014" t="s">
        <v>2748</v>
      </c>
      <c r="C1014" t="s">
        <v>2749</v>
      </c>
      <c r="D1014" s="23">
        <v>3050060000107</v>
      </c>
      <c r="E1014" t="s">
        <v>2281</v>
      </c>
      <c r="F1014" t="s">
        <v>1386</v>
      </c>
      <c r="G1014">
        <v>3595</v>
      </c>
      <c r="H1014" s="23">
        <v>161233210</v>
      </c>
    </row>
    <row r="1015" spans="1:8" x14ac:dyDescent="0.25">
      <c r="A1015">
        <v>348</v>
      </c>
      <c r="B1015" t="s">
        <v>21427</v>
      </c>
      <c r="C1015" t="s">
        <v>21427</v>
      </c>
      <c r="D1015" s="23"/>
      <c r="E1015" t="s">
        <v>1732</v>
      </c>
      <c r="F1015" t="s">
        <v>1386</v>
      </c>
      <c r="G1015">
        <v>1624</v>
      </c>
      <c r="H1015" s="23"/>
    </row>
    <row r="1016" spans="1:8" x14ac:dyDescent="0.25">
      <c r="A1016">
        <v>853</v>
      </c>
      <c r="B1016" t="s">
        <v>21428</v>
      </c>
      <c r="C1016" t="s">
        <v>21428</v>
      </c>
      <c r="D1016" s="23"/>
      <c r="E1016" t="s">
        <v>1385</v>
      </c>
      <c r="F1016" t="s">
        <v>1386</v>
      </c>
      <c r="G1016">
        <v>2129</v>
      </c>
      <c r="H1016" s="23"/>
    </row>
    <row r="1017" spans="1:8" x14ac:dyDescent="0.25">
      <c r="A1017">
        <v>4233</v>
      </c>
      <c r="B1017" t="s">
        <v>21429</v>
      </c>
      <c r="C1017" t="s">
        <v>21429</v>
      </c>
      <c r="D1017" s="23"/>
      <c r="E1017" t="s">
        <v>1422</v>
      </c>
      <c r="F1017" t="s">
        <v>1386</v>
      </c>
      <c r="G1017">
        <v>1393</v>
      </c>
      <c r="H1017" s="23"/>
    </row>
    <row r="1018" spans="1:8" x14ac:dyDescent="0.25">
      <c r="A1018">
        <v>8974</v>
      </c>
      <c r="B1018" t="s">
        <v>21430</v>
      </c>
      <c r="C1018" t="s">
        <v>21430</v>
      </c>
      <c r="D1018" s="23"/>
      <c r="E1018" t="s">
        <v>21334</v>
      </c>
      <c r="F1018" t="s">
        <v>1398</v>
      </c>
      <c r="G1018">
        <v>13512</v>
      </c>
      <c r="H1018" s="23"/>
    </row>
    <row r="1019" spans="1:8" x14ac:dyDescent="0.25">
      <c r="A1019">
        <v>305</v>
      </c>
      <c r="B1019" t="s">
        <v>21431</v>
      </c>
      <c r="C1019" t="s">
        <v>21431</v>
      </c>
      <c r="D1019" s="23"/>
      <c r="E1019" t="s">
        <v>1792</v>
      </c>
      <c r="F1019" t="s">
        <v>1386</v>
      </c>
      <c r="G1019">
        <v>1581</v>
      </c>
      <c r="H1019" s="23"/>
    </row>
    <row r="1020" spans="1:8" x14ac:dyDescent="0.25">
      <c r="A1020">
        <v>5392</v>
      </c>
      <c r="B1020" t="s">
        <v>21432</v>
      </c>
      <c r="C1020" t="s">
        <v>21432</v>
      </c>
      <c r="D1020" s="23"/>
      <c r="E1020" t="s">
        <v>1385</v>
      </c>
      <c r="F1020" t="s">
        <v>1386</v>
      </c>
      <c r="G1020">
        <v>8462</v>
      </c>
      <c r="H1020" s="23"/>
    </row>
    <row r="1021" spans="1:8" x14ac:dyDescent="0.25">
      <c r="A1021">
        <v>12249</v>
      </c>
      <c r="B1021" t="s">
        <v>2750</v>
      </c>
      <c r="C1021" t="s">
        <v>2750</v>
      </c>
      <c r="D1021" s="23">
        <v>1819624000106</v>
      </c>
      <c r="E1021" t="s">
        <v>1732</v>
      </c>
      <c r="F1021" t="s">
        <v>1386</v>
      </c>
      <c r="G1021">
        <v>18843</v>
      </c>
      <c r="H1021" s="23">
        <v>161168566</v>
      </c>
    </row>
    <row r="1022" spans="1:8" x14ac:dyDescent="0.25">
      <c r="A1022">
        <v>6827</v>
      </c>
      <c r="B1022" t="s">
        <v>2751</v>
      </c>
      <c r="C1022" t="s">
        <v>2751</v>
      </c>
      <c r="D1022" s="23">
        <v>12235945000171</v>
      </c>
      <c r="E1022" t="s">
        <v>1422</v>
      </c>
      <c r="F1022" t="s">
        <v>1386</v>
      </c>
      <c r="G1022">
        <v>10787</v>
      </c>
      <c r="H1022" s="23">
        <v>161718922</v>
      </c>
    </row>
    <row r="1023" spans="1:8" x14ac:dyDescent="0.25">
      <c r="A1023">
        <v>10534</v>
      </c>
      <c r="B1023" t="s">
        <v>21433</v>
      </c>
      <c r="C1023" t="s">
        <v>21433</v>
      </c>
      <c r="D1023" s="23"/>
      <c r="E1023" t="s">
        <v>1422</v>
      </c>
      <c r="F1023" t="s">
        <v>1386</v>
      </c>
      <c r="G1023">
        <v>15896</v>
      </c>
      <c r="H1023" s="23"/>
    </row>
    <row r="1024" spans="1:8" x14ac:dyDescent="0.25">
      <c r="A1024">
        <v>3721</v>
      </c>
      <c r="B1024" t="s">
        <v>2752</v>
      </c>
      <c r="C1024" t="s">
        <v>2753</v>
      </c>
      <c r="D1024" s="23">
        <v>8789851000177</v>
      </c>
      <c r="E1024" t="s">
        <v>2334</v>
      </c>
      <c r="F1024" t="s">
        <v>1386</v>
      </c>
      <c r="G1024">
        <v>4997</v>
      </c>
      <c r="H1024" s="23">
        <v>160637163</v>
      </c>
    </row>
    <row r="1025" spans="1:8" x14ac:dyDescent="0.25">
      <c r="A1025">
        <v>5307</v>
      </c>
      <c r="B1025" t="s">
        <v>21434</v>
      </c>
      <c r="C1025" t="s">
        <v>21434</v>
      </c>
      <c r="D1025" s="23"/>
      <c r="E1025" t="s">
        <v>2050</v>
      </c>
      <c r="F1025" t="s">
        <v>1386</v>
      </c>
      <c r="G1025">
        <v>8343</v>
      </c>
      <c r="H1025" s="23"/>
    </row>
    <row r="1026" spans="1:8" x14ac:dyDescent="0.25">
      <c r="A1026">
        <v>9813</v>
      </c>
      <c r="B1026" t="s">
        <v>21435</v>
      </c>
      <c r="C1026" t="s">
        <v>21435</v>
      </c>
      <c r="D1026" s="23"/>
      <c r="E1026" t="s">
        <v>1723</v>
      </c>
      <c r="F1026" t="s">
        <v>1386</v>
      </c>
      <c r="G1026">
        <v>14543</v>
      </c>
      <c r="H1026" s="23"/>
    </row>
    <row r="1027" spans="1:8" x14ac:dyDescent="0.25">
      <c r="A1027">
        <v>12815</v>
      </c>
      <c r="B1027" t="s">
        <v>21436</v>
      </c>
      <c r="C1027" t="s">
        <v>21436</v>
      </c>
      <c r="D1027" s="23"/>
      <c r="E1027" t="s">
        <v>2009</v>
      </c>
      <c r="F1027" t="s">
        <v>1386</v>
      </c>
      <c r="G1027">
        <v>19854</v>
      </c>
      <c r="H1027" s="23"/>
    </row>
    <row r="1028" spans="1:8" x14ac:dyDescent="0.25">
      <c r="A1028">
        <v>691</v>
      </c>
      <c r="B1028" t="s">
        <v>21437</v>
      </c>
      <c r="C1028" t="s">
        <v>21437</v>
      </c>
      <c r="D1028" s="23"/>
      <c r="E1028" t="s">
        <v>1385</v>
      </c>
      <c r="F1028" t="s">
        <v>1386</v>
      </c>
      <c r="G1028">
        <v>1967</v>
      </c>
      <c r="H1028" s="23"/>
    </row>
    <row r="1029" spans="1:8" x14ac:dyDescent="0.25">
      <c r="A1029">
        <v>6841</v>
      </c>
      <c r="B1029" t="s">
        <v>21438</v>
      </c>
      <c r="C1029" t="s">
        <v>21438</v>
      </c>
      <c r="D1029" s="23"/>
      <c r="E1029" t="s">
        <v>2050</v>
      </c>
      <c r="F1029" t="s">
        <v>1386</v>
      </c>
      <c r="G1029">
        <v>10814</v>
      </c>
      <c r="H1029" s="23"/>
    </row>
    <row r="1030" spans="1:8" x14ac:dyDescent="0.25">
      <c r="A1030">
        <v>4104</v>
      </c>
      <c r="B1030" t="s">
        <v>2754</v>
      </c>
      <c r="C1030" t="s">
        <v>2755</v>
      </c>
      <c r="D1030" s="23">
        <v>9603382000112</v>
      </c>
      <c r="E1030" t="s">
        <v>1527</v>
      </c>
      <c r="F1030" t="s">
        <v>1386</v>
      </c>
      <c r="G1030">
        <v>5380</v>
      </c>
      <c r="H1030" s="23">
        <v>161024866</v>
      </c>
    </row>
    <row r="1031" spans="1:8" x14ac:dyDescent="0.25">
      <c r="A1031">
        <v>5771</v>
      </c>
      <c r="B1031" t="s">
        <v>21439</v>
      </c>
      <c r="C1031" t="s">
        <v>21440</v>
      </c>
      <c r="D1031" s="23"/>
      <c r="E1031" t="s">
        <v>1583</v>
      </c>
      <c r="F1031" t="s">
        <v>1386</v>
      </c>
      <c r="G1031">
        <v>6531</v>
      </c>
      <c r="H1031" s="23"/>
    </row>
    <row r="1032" spans="1:8" x14ac:dyDescent="0.25">
      <c r="A1032">
        <v>4846</v>
      </c>
      <c r="B1032" t="s">
        <v>21441</v>
      </c>
      <c r="C1032" t="s">
        <v>21441</v>
      </c>
      <c r="D1032" s="23"/>
      <c r="E1032" t="s">
        <v>1487</v>
      </c>
      <c r="F1032" t="s">
        <v>1386</v>
      </c>
      <c r="G1032">
        <v>7671</v>
      </c>
      <c r="H1032" s="23"/>
    </row>
    <row r="1033" spans="1:8" x14ac:dyDescent="0.25">
      <c r="A1033">
        <v>1939</v>
      </c>
      <c r="B1033" t="s">
        <v>2756</v>
      </c>
      <c r="C1033" t="s">
        <v>2757</v>
      </c>
      <c r="D1033" s="23">
        <v>13892851000138</v>
      </c>
      <c r="E1033" t="s">
        <v>1744</v>
      </c>
      <c r="F1033" t="s">
        <v>1386</v>
      </c>
      <c r="G1033">
        <v>3215</v>
      </c>
      <c r="H1033" s="23" t="s">
        <v>2758</v>
      </c>
    </row>
    <row r="1034" spans="1:8" x14ac:dyDescent="0.25">
      <c r="A1034">
        <v>4148</v>
      </c>
      <c r="B1034" t="s">
        <v>21442</v>
      </c>
      <c r="C1034" t="s">
        <v>21442</v>
      </c>
      <c r="D1034" s="23"/>
      <c r="E1034" t="s">
        <v>1385</v>
      </c>
      <c r="F1034" t="s">
        <v>1386</v>
      </c>
      <c r="G1034">
        <v>6814</v>
      </c>
      <c r="H1034" s="23"/>
    </row>
    <row r="1035" spans="1:8" x14ac:dyDescent="0.25">
      <c r="A1035">
        <v>10181</v>
      </c>
      <c r="B1035" t="s">
        <v>21443</v>
      </c>
      <c r="C1035" t="s">
        <v>21443</v>
      </c>
      <c r="D1035" s="23"/>
      <c r="E1035" t="s">
        <v>1422</v>
      </c>
      <c r="F1035" t="s">
        <v>1386</v>
      </c>
      <c r="G1035">
        <v>13155</v>
      </c>
      <c r="H1035" s="23"/>
    </row>
    <row r="1036" spans="1:8" x14ac:dyDescent="0.25">
      <c r="A1036">
        <v>424</v>
      </c>
      <c r="B1036" t="s">
        <v>21444</v>
      </c>
      <c r="C1036" t="s">
        <v>21444</v>
      </c>
      <c r="D1036" s="23"/>
      <c r="E1036" t="s">
        <v>2050</v>
      </c>
      <c r="F1036" t="s">
        <v>1386</v>
      </c>
      <c r="G1036">
        <v>1700</v>
      </c>
      <c r="H1036" s="23"/>
    </row>
    <row r="1037" spans="1:8" x14ac:dyDescent="0.25">
      <c r="A1037">
        <v>12586</v>
      </c>
      <c r="B1037" t="s">
        <v>2759</v>
      </c>
      <c r="C1037" t="s">
        <v>2759</v>
      </c>
      <c r="D1037" s="23">
        <v>36630449000180</v>
      </c>
      <c r="E1037" t="s">
        <v>1385</v>
      </c>
      <c r="F1037" t="s">
        <v>1386</v>
      </c>
      <c r="G1037">
        <v>19586</v>
      </c>
      <c r="H1037" s="23">
        <v>163621098</v>
      </c>
    </row>
    <row r="1038" spans="1:8" x14ac:dyDescent="0.25">
      <c r="A1038">
        <v>4534</v>
      </c>
      <c r="B1038" t="s">
        <v>21445</v>
      </c>
      <c r="C1038" t="s">
        <v>21445</v>
      </c>
      <c r="D1038" s="23"/>
      <c r="E1038" t="s">
        <v>1732</v>
      </c>
      <c r="F1038" t="s">
        <v>1386</v>
      </c>
      <c r="G1038">
        <v>7131</v>
      </c>
      <c r="H1038" s="23"/>
    </row>
    <row r="1039" spans="1:8" x14ac:dyDescent="0.25">
      <c r="A1039">
        <v>8684</v>
      </c>
      <c r="B1039" t="s">
        <v>21446</v>
      </c>
      <c r="C1039" t="s">
        <v>21440</v>
      </c>
      <c r="D1039" s="23"/>
      <c r="E1039" t="s">
        <v>21447</v>
      </c>
      <c r="F1039" t="s">
        <v>1587</v>
      </c>
      <c r="G1039">
        <v>12726</v>
      </c>
      <c r="H1039" s="23"/>
    </row>
    <row r="1040" spans="1:8" x14ac:dyDescent="0.25">
      <c r="A1040">
        <v>6357</v>
      </c>
      <c r="B1040" t="s">
        <v>21448</v>
      </c>
      <c r="C1040" t="s">
        <v>21448</v>
      </c>
      <c r="D1040" s="23"/>
      <c r="E1040" t="s">
        <v>1422</v>
      </c>
      <c r="F1040" t="s">
        <v>1386</v>
      </c>
      <c r="G1040">
        <v>9899</v>
      </c>
      <c r="H1040" s="23"/>
    </row>
    <row r="1041" spans="1:8" x14ac:dyDescent="0.25">
      <c r="A1041">
        <v>1056</v>
      </c>
      <c r="B1041" t="s">
        <v>21449</v>
      </c>
      <c r="C1041" t="s">
        <v>21449</v>
      </c>
      <c r="D1041" s="23"/>
      <c r="E1041" t="s">
        <v>4885</v>
      </c>
      <c r="F1041" t="s">
        <v>1386</v>
      </c>
      <c r="G1041">
        <v>2332</v>
      </c>
      <c r="H1041" s="23"/>
    </row>
    <row r="1042" spans="1:8" x14ac:dyDescent="0.25">
      <c r="A1042">
        <v>3755</v>
      </c>
      <c r="B1042" t="s">
        <v>2760</v>
      </c>
      <c r="C1042" t="s">
        <v>2761</v>
      </c>
      <c r="D1042" s="23">
        <v>8876334000135</v>
      </c>
      <c r="E1042" t="s">
        <v>1816</v>
      </c>
      <c r="F1042" t="s">
        <v>1386</v>
      </c>
      <c r="G1042">
        <v>5031</v>
      </c>
      <c r="H1042" s="23">
        <v>161523900</v>
      </c>
    </row>
    <row r="1043" spans="1:8" x14ac:dyDescent="0.25">
      <c r="A1043">
        <v>5041</v>
      </c>
      <c r="B1043" t="s">
        <v>21450</v>
      </c>
      <c r="C1043" t="s">
        <v>21450</v>
      </c>
      <c r="D1043" s="23"/>
      <c r="E1043" t="s">
        <v>7986</v>
      </c>
      <c r="F1043" t="s">
        <v>1386</v>
      </c>
      <c r="G1043">
        <v>8078</v>
      </c>
      <c r="H1043" s="23"/>
    </row>
    <row r="1044" spans="1:8" x14ac:dyDescent="0.25">
      <c r="A1044">
        <v>10875</v>
      </c>
      <c r="B1044" t="s">
        <v>2762</v>
      </c>
      <c r="C1044" t="s">
        <v>2762</v>
      </c>
      <c r="D1044" s="23">
        <v>25180256000159</v>
      </c>
      <c r="E1044" t="s">
        <v>1385</v>
      </c>
      <c r="F1044" t="s">
        <v>1386</v>
      </c>
      <c r="G1044">
        <v>16471</v>
      </c>
      <c r="H1044" s="23">
        <v>162759215</v>
      </c>
    </row>
    <row r="1045" spans="1:8" x14ac:dyDescent="0.25">
      <c r="A1045">
        <v>9018</v>
      </c>
      <c r="B1045" t="s">
        <v>21451</v>
      </c>
      <c r="C1045" t="s">
        <v>21451</v>
      </c>
      <c r="D1045" s="23"/>
      <c r="E1045" t="s">
        <v>2138</v>
      </c>
      <c r="F1045" t="s">
        <v>1386</v>
      </c>
      <c r="G1045">
        <v>13550</v>
      </c>
      <c r="H1045" s="23"/>
    </row>
    <row r="1046" spans="1:8" x14ac:dyDescent="0.25">
      <c r="A1046">
        <v>14815</v>
      </c>
      <c r="B1046" t="s">
        <v>2763</v>
      </c>
      <c r="C1046" t="s">
        <v>2764</v>
      </c>
      <c r="D1046" s="23">
        <v>48206241000118</v>
      </c>
      <c r="E1046" t="s">
        <v>1422</v>
      </c>
      <c r="F1046" t="s">
        <v>1386</v>
      </c>
      <c r="G1046">
        <v>23265</v>
      </c>
      <c r="H1046" s="23">
        <v>164467270</v>
      </c>
    </row>
    <row r="1047" spans="1:8" x14ac:dyDescent="0.25">
      <c r="A1047">
        <v>10295</v>
      </c>
      <c r="B1047" t="s">
        <v>21452</v>
      </c>
      <c r="C1047" t="s">
        <v>21452</v>
      </c>
      <c r="D1047" s="23"/>
      <c r="E1047" t="s">
        <v>1583</v>
      </c>
      <c r="F1047" t="s">
        <v>1386</v>
      </c>
      <c r="G1047">
        <v>15527</v>
      </c>
      <c r="H1047" s="23"/>
    </row>
    <row r="1048" spans="1:8" x14ac:dyDescent="0.25">
      <c r="A1048">
        <v>14137</v>
      </c>
      <c r="B1048" t="s">
        <v>21453</v>
      </c>
      <c r="C1048" t="s">
        <v>21454</v>
      </c>
      <c r="D1048" s="23"/>
      <c r="E1048" t="s">
        <v>1422</v>
      </c>
      <c r="F1048" t="s">
        <v>1386</v>
      </c>
      <c r="G1048">
        <v>5746</v>
      </c>
      <c r="H1048" s="23"/>
    </row>
    <row r="1049" spans="1:8" x14ac:dyDescent="0.25">
      <c r="A1049">
        <v>2180</v>
      </c>
      <c r="B1049" t="s">
        <v>2765</v>
      </c>
      <c r="C1049" t="s">
        <v>2766</v>
      </c>
      <c r="D1049" s="23">
        <v>24297251000148</v>
      </c>
      <c r="E1049" t="s">
        <v>2433</v>
      </c>
      <c r="F1049" t="s">
        <v>1386</v>
      </c>
      <c r="G1049">
        <v>3456</v>
      </c>
      <c r="H1049" s="23">
        <v>160844932</v>
      </c>
    </row>
    <row r="1050" spans="1:8" x14ac:dyDescent="0.25">
      <c r="A1050">
        <v>14953</v>
      </c>
      <c r="B1050" t="s">
        <v>2767</v>
      </c>
      <c r="C1050" t="s">
        <v>2767</v>
      </c>
      <c r="D1050" s="23">
        <v>51433135000181</v>
      </c>
      <c r="E1050" t="s">
        <v>1487</v>
      </c>
      <c r="F1050" t="s">
        <v>1386</v>
      </c>
      <c r="G1050">
        <v>23447</v>
      </c>
      <c r="H1050" s="23" t="s">
        <v>2768</v>
      </c>
    </row>
    <row r="1051" spans="1:8" x14ac:dyDescent="0.25">
      <c r="A1051">
        <v>6299</v>
      </c>
      <c r="B1051" t="s">
        <v>21455</v>
      </c>
      <c r="C1051" t="s">
        <v>21455</v>
      </c>
      <c r="D1051" s="23"/>
      <c r="E1051" t="s">
        <v>2050</v>
      </c>
      <c r="F1051" t="s">
        <v>1386</v>
      </c>
      <c r="G1051">
        <v>9844</v>
      </c>
      <c r="H1051" s="23"/>
    </row>
    <row r="1052" spans="1:8" x14ac:dyDescent="0.25">
      <c r="A1052">
        <v>1674</v>
      </c>
      <c r="B1052" t="s">
        <v>2769</v>
      </c>
      <c r="C1052" t="s">
        <v>2770</v>
      </c>
      <c r="D1052" s="23">
        <v>11939612000160</v>
      </c>
      <c r="E1052" t="s">
        <v>2771</v>
      </c>
      <c r="F1052" t="s">
        <v>1407</v>
      </c>
      <c r="G1052">
        <v>2950</v>
      </c>
      <c r="H1052" s="23">
        <v>63989212</v>
      </c>
    </row>
    <row r="1053" spans="1:8" x14ac:dyDescent="0.25">
      <c r="A1053">
        <v>15172</v>
      </c>
      <c r="B1053" t="s">
        <v>21456</v>
      </c>
      <c r="C1053" t="s">
        <v>21456</v>
      </c>
      <c r="D1053" s="23"/>
      <c r="E1053" t="s">
        <v>1533</v>
      </c>
      <c r="F1053" t="s">
        <v>1386</v>
      </c>
      <c r="G1053">
        <v>24239</v>
      </c>
      <c r="H1053" s="23"/>
    </row>
    <row r="1054" spans="1:8" x14ac:dyDescent="0.25">
      <c r="A1054">
        <v>9111</v>
      </c>
      <c r="B1054" t="s">
        <v>21457</v>
      </c>
      <c r="C1054" t="s">
        <v>21457</v>
      </c>
      <c r="D1054" s="23"/>
      <c r="E1054" t="s">
        <v>3353</v>
      </c>
      <c r="F1054" t="s">
        <v>1386</v>
      </c>
      <c r="G1054">
        <v>13625</v>
      </c>
      <c r="H1054" s="23"/>
    </row>
    <row r="1055" spans="1:8" x14ac:dyDescent="0.25">
      <c r="A1055">
        <v>6881</v>
      </c>
      <c r="B1055" t="s">
        <v>21458</v>
      </c>
      <c r="C1055" t="s">
        <v>21459</v>
      </c>
      <c r="D1055" s="23"/>
      <c r="E1055" t="s">
        <v>1422</v>
      </c>
      <c r="F1055" t="s">
        <v>1386</v>
      </c>
      <c r="G1055">
        <v>10846</v>
      </c>
      <c r="H1055" s="23"/>
    </row>
    <row r="1056" spans="1:8" x14ac:dyDescent="0.25">
      <c r="A1056">
        <v>10342</v>
      </c>
      <c r="B1056" t="s">
        <v>21460</v>
      </c>
      <c r="C1056" t="s">
        <v>21460</v>
      </c>
      <c r="D1056" s="23"/>
      <c r="E1056" t="s">
        <v>1533</v>
      </c>
      <c r="F1056" t="s">
        <v>1386</v>
      </c>
      <c r="G1056">
        <v>15609</v>
      </c>
      <c r="H1056" s="23"/>
    </row>
    <row r="1057" spans="1:8" x14ac:dyDescent="0.25">
      <c r="A1057">
        <v>12229</v>
      </c>
      <c r="B1057" t="s">
        <v>2772</v>
      </c>
      <c r="C1057" t="s">
        <v>2773</v>
      </c>
      <c r="D1057" s="23">
        <v>67085431000179</v>
      </c>
      <c r="E1057" t="s">
        <v>1385</v>
      </c>
      <c r="F1057" t="s">
        <v>1386</v>
      </c>
      <c r="G1057">
        <v>18822</v>
      </c>
      <c r="H1057" s="23">
        <v>161081827</v>
      </c>
    </row>
    <row r="1058" spans="1:8" x14ac:dyDescent="0.25">
      <c r="A1058">
        <v>9481</v>
      </c>
      <c r="B1058" t="s">
        <v>2774</v>
      </c>
      <c r="C1058" t="s">
        <v>2774</v>
      </c>
      <c r="D1058" s="23">
        <v>41207432000155</v>
      </c>
      <c r="E1058" t="s">
        <v>1527</v>
      </c>
      <c r="F1058" t="s">
        <v>1386</v>
      </c>
      <c r="G1058">
        <v>14092</v>
      </c>
      <c r="H1058" s="23">
        <v>161008550</v>
      </c>
    </row>
    <row r="1059" spans="1:8" x14ac:dyDescent="0.25">
      <c r="A1059">
        <v>14673</v>
      </c>
      <c r="B1059" t="s">
        <v>21461</v>
      </c>
      <c r="C1059" t="s">
        <v>21461</v>
      </c>
      <c r="D1059" s="23"/>
      <c r="E1059" t="s">
        <v>1723</v>
      </c>
      <c r="F1059" t="s">
        <v>1386</v>
      </c>
      <c r="G1059">
        <v>23103</v>
      </c>
      <c r="H1059" s="23"/>
    </row>
    <row r="1060" spans="1:8" x14ac:dyDescent="0.25">
      <c r="A1060">
        <v>6523</v>
      </c>
      <c r="B1060" t="s">
        <v>21462</v>
      </c>
      <c r="C1060" t="s">
        <v>21462</v>
      </c>
      <c r="D1060" s="23"/>
      <c r="E1060" t="s">
        <v>1422</v>
      </c>
      <c r="F1060" t="s">
        <v>1386</v>
      </c>
      <c r="G1060">
        <v>10054</v>
      </c>
      <c r="H1060" s="23"/>
    </row>
    <row r="1061" spans="1:8" x14ac:dyDescent="0.25">
      <c r="A1061">
        <v>8036</v>
      </c>
      <c r="B1061" t="s">
        <v>21463</v>
      </c>
      <c r="C1061" t="s">
        <v>21454</v>
      </c>
      <c r="D1061" s="23"/>
      <c r="E1061" t="s">
        <v>1583</v>
      </c>
      <c r="F1061" t="s">
        <v>1386</v>
      </c>
      <c r="G1061">
        <v>6218</v>
      </c>
      <c r="H1061" s="23"/>
    </row>
    <row r="1062" spans="1:8" x14ac:dyDescent="0.25">
      <c r="A1062">
        <v>1646</v>
      </c>
      <c r="B1062" t="s">
        <v>2775</v>
      </c>
      <c r="C1062" t="s">
        <v>2776</v>
      </c>
      <c r="D1062" s="23">
        <v>11771080000103</v>
      </c>
      <c r="E1062" t="s">
        <v>1422</v>
      </c>
      <c r="F1062" t="s">
        <v>1386</v>
      </c>
      <c r="G1062">
        <v>2922</v>
      </c>
      <c r="H1062" s="23">
        <v>161671713</v>
      </c>
    </row>
    <row r="1063" spans="1:8" x14ac:dyDescent="0.25">
      <c r="A1063">
        <v>2310</v>
      </c>
      <c r="B1063" t="s">
        <v>2777</v>
      </c>
      <c r="C1063" t="s">
        <v>2778</v>
      </c>
      <c r="D1063" s="23">
        <v>3019421000152</v>
      </c>
      <c r="E1063" t="s">
        <v>1921</v>
      </c>
      <c r="F1063" t="s">
        <v>1386</v>
      </c>
      <c r="G1063">
        <v>3586</v>
      </c>
      <c r="H1063" s="23">
        <v>161266452</v>
      </c>
    </row>
    <row r="1064" spans="1:8" x14ac:dyDescent="0.25">
      <c r="A1064">
        <v>4633</v>
      </c>
      <c r="B1064" t="s">
        <v>21464</v>
      </c>
      <c r="C1064" t="s">
        <v>21422</v>
      </c>
      <c r="D1064" s="23"/>
      <c r="E1064" t="s">
        <v>1422</v>
      </c>
      <c r="F1064" t="s">
        <v>1386</v>
      </c>
      <c r="G1064">
        <v>6104</v>
      </c>
      <c r="H1064" s="23"/>
    </row>
    <row r="1065" spans="1:8" x14ac:dyDescent="0.25">
      <c r="A1065">
        <v>112</v>
      </c>
      <c r="B1065" t="s">
        <v>21465</v>
      </c>
      <c r="C1065" t="s">
        <v>21465</v>
      </c>
      <c r="D1065" s="23"/>
      <c r="E1065" t="s">
        <v>1723</v>
      </c>
      <c r="F1065" t="s">
        <v>1386</v>
      </c>
      <c r="G1065">
        <v>1388</v>
      </c>
      <c r="H1065" s="23"/>
    </row>
    <row r="1066" spans="1:8" x14ac:dyDescent="0.25">
      <c r="A1066">
        <v>11956</v>
      </c>
      <c r="B1066" t="s">
        <v>21466</v>
      </c>
      <c r="C1066" t="s">
        <v>21466</v>
      </c>
      <c r="D1066" s="23"/>
      <c r="E1066" t="s">
        <v>3083</v>
      </c>
      <c r="F1066" t="s">
        <v>1386</v>
      </c>
      <c r="G1066">
        <v>18365</v>
      </c>
      <c r="H1066" s="23"/>
    </row>
    <row r="1067" spans="1:8" x14ac:dyDescent="0.25">
      <c r="A1067">
        <v>10220</v>
      </c>
      <c r="B1067" t="s">
        <v>21467</v>
      </c>
      <c r="C1067" t="s">
        <v>21467</v>
      </c>
      <c r="D1067" s="23"/>
      <c r="E1067" t="s">
        <v>1583</v>
      </c>
      <c r="F1067" t="s">
        <v>1386</v>
      </c>
      <c r="G1067">
        <v>15418</v>
      </c>
      <c r="H1067" s="23"/>
    </row>
    <row r="1068" spans="1:8" x14ac:dyDescent="0.25">
      <c r="A1068">
        <v>12854</v>
      </c>
      <c r="B1068" t="s">
        <v>21468</v>
      </c>
      <c r="C1068" t="s">
        <v>21468</v>
      </c>
      <c r="D1068" s="23"/>
      <c r="E1068" t="s">
        <v>1385</v>
      </c>
      <c r="F1068" t="s">
        <v>1386</v>
      </c>
      <c r="G1068">
        <v>19892</v>
      </c>
      <c r="H1068" s="23"/>
    </row>
    <row r="1069" spans="1:8" x14ac:dyDescent="0.25">
      <c r="A1069">
        <v>866</v>
      </c>
      <c r="B1069" t="s">
        <v>21469</v>
      </c>
      <c r="C1069" t="s">
        <v>21470</v>
      </c>
      <c r="D1069" s="23"/>
      <c r="E1069" t="s">
        <v>1422</v>
      </c>
      <c r="F1069" t="s">
        <v>1386</v>
      </c>
      <c r="G1069">
        <v>2142</v>
      </c>
      <c r="H1069" s="23"/>
    </row>
    <row r="1070" spans="1:8" x14ac:dyDescent="0.25">
      <c r="A1070">
        <v>3975</v>
      </c>
      <c r="B1070" t="s">
        <v>2779</v>
      </c>
      <c r="C1070" t="s">
        <v>2780</v>
      </c>
      <c r="D1070" s="23">
        <v>9296206000185</v>
      </c>
      <c r="E1070" t="s">
        <v>1744</v>
      </c>
      <c r="F1070" t="s">
        <v>1386</v>
      </c>
      <c r="G1070">
        <v>5251</v>
      </c>
      <c r="H1070" s="23">
        <v>160782546</v>
      </c>
    </row>
    <row r="1071" spans="1:8" x14ac:dyDescent="0.25">
      <c r="A1071">
        <v>3744</v>
      </c>
      <c r="B1071" t="s">
        <v>2781</v>
      </c>
      <c r="C1071" t="s">
        <v>2782</v>
      </c>
      <c r="D1071" s="23">
        <v>8846578000175</v>
      </c>
      <c r="E1071" t="s">
        <v>1851</v>
      </c>
      <c r="F1071" t="s">
        <v>1386</v>
      </c>
      <c r="G1071">
        <v>5020</v>
      </c>
      <c r="H1071" s="23">
        <v>160270103</v>
      </c>
    </row>
    <row r="1072" spans="1:8" x14ac:dyDescent="0.25">
      <c r="A1072">
        <v>11290</v>
      </c>
      <c r="B1072" t="s">
        <v>21471</v>
      </c>
      <c r="C1072" t="s">
        <v>21440</v>
      </c>
      <c r="D1072" s="23"/>
      <c r="E1072" t="s">
        <v>1422</v>
      </c>
      <c r="F1072" t="s">
        <v>1386</v>
      </c>
      <c r="G1072">
        <v>6769</v>
      </c>
      <c r="H1072" s="23"/>
    </row>
    <row r="1073" spans="1:8" x14ac:dyDescent="0.25">
      <c r="A1073">
        <v>6180</v>
      </c>
      <c r="B1073" t="s">
        <v>21472</v>
      </c>
      <c r="C1073" t="s">
        <v>21454</v>
      </c>
      <c r="D1073" s="23"/>
      <c r="E1073" t="s">
        <v>1422</v>
      </c>
      <c r="F1073" t="s">
        <v>1386</v>
      </c>
      <c r="G1073">
        <v>5577</v>
      </c>
      <c r="H1073" s="23"/>
    </row>
    <row r="1074" spans="1:8" x14ac:dyDescent="0.25">
      <c r="A1074">
        <v>1812</v>
      </c>
      <c r="B1074" t="s">
        <v>2783</v>
      </c>
      <c r="C1074" t="s">
        <v>2784</v>
      </c>
      <c r="D1074" s="23">
        <v>12912135000102</v>
      </c>
      <c r="E1074" t="s">
        <v>1921</v>
      </c>
      <c r="F1074" t="s">
        <v>1386</v>
      </c>
      <c r="G1074">
        <v>3088</v>
      </c>
      <c r="H1074" s="23">
        <v>160466490</v>
      </c>
    </row>
    <row r="1075" spans="1:8" x14ac:dyDescent="0.25">
      <c r="A1075">
        <v>11825</v>
      </c>
      <c r="B1075" t="s">
        <v>21473</v>
      </c>
      <c r="C1075" t="s">
        <v>21474</v>
      </c>
      <c r="D1075" s="23"/>
      <c r="E1075" t="s">
        <v>1723</v>
      </c>
      <c r="F1075" t="s">
        <v>1386</v>
      </c>
      <c r="G1075">
        <v>16212</v>
      </c>
      <c r="H1075" s="23"/>
    </row>
    <row r="1076" spans="1:8" x14ac:dyDescent="0.25">
      <c r="A1076">
        <v>6498</v>
      </c>
      <c r="B1076" t="s">
        <v>21475</v>
      </c>
      <c r="C1076" t="s">
        <v>21454</v>
      </c>
      <c r="D1076" s="23"/>
      <c r="E1076" t="s">
        <v>1422</v>
      </c>
      <c r="F1076" t="s">
        <v>1386</v>
      </c>
      <c r="G1076">
        <v>1224</v>
      </c>
      <c r="H1076" s="23"/>
    </row>
    <row r="1077" spans="1:8" x14ac:dyDescent="0.25">
      <c r="A1077">
        <v>1101</v>
      </c>
      <c r="B1077" t="s">
        <v>21476</v>
      </c>
      <c r="C1077" t="s">
        <v>21476</v>
      </c>
      <c r="D1077" s="23"/>
      <c r="E1077" t="s">
        <v>5894</v>
      </c>
      <c r="F1077" t="s">
        <v>1386</v>
      </c>
      <c r="G1077">
        <v>2377</v>
      </c>
      <c r="H1077" s="23"/>
    </row>
    <row r="1078" spans="1:8" x14ac:dyDescent="0.25">
      <c r="A1078">
        <v>6300</v>
      </c>
      <c r="B1078" t="s">
        <v>21477</v>
      </c>
      <c r="C1078" t="s">
        <v>21454</v>
      </c>
      <c r="D1078" s="23"/>
      <c r="E1078" t="s">
        <v>1422</v>
      </c>
      <c r="F1078" t="s">
        <v>1386</v>
      </c>
      <c r="G1078">
        <v>57</v>
      </c>
      <c r="H1078" s="23"/>
    </row>
    <row r="1079" spans="1:8" x14ac:dyDescent="0.25">
      <c r="A1079">
        <v>5155</v>
      </c>
      <c r="B1079" t="s">
        <v>21478</v>
      </c>
      <c r="C1079" t="s">
        <v>21454</v>
      </c>
      <c r="D1079" s="23"/>
      <c r="E1079" t="s">
        <v>1422</v>
      </c>
      <c r="F1079" t="s">
        <v>1386</v>
      </c>
      <c r="G1079">
        <v>1133</v>
      </c>
      <c r="H1079" s="23"/>
    </row>
    <row r="1080" spans="1:8" x14ac:dyDescent="0.25">
      <c r="A1080">
        <v>12148</v>
      </c>
      <c r="B1080" t="s">
        <v>21479</v>
      </c>
      <c r="C1080" t="s">
        <v>21479</v>
      </c>
      <c r="D1080" s="23"/>
      <c r="E1080" t="s">
        <v>1422</v>
      </c>
      <c r="F1080" t="s">
        <v>1386</v>
      </c>
      <c r="G1080">
        <v>18733</v>
      </c>
      <c r="H1080" s="23"/>
    </row>
    <row r="1081" spans="1:8" x14ac:dyDescent="0.25">
      <c r="A1081">
        <v>6882</v>
      </c>
      <c r="B1081" t="s">
        <v>21480</v>
      </c>
      <c r="C1081" t="s">
        <v>21480</v>
      </c>
      <c r="D1081" s="23"/>
      <c r="E1081" t="s">
        <v>2050</v>
      </c>
      <c r="F1081" t="s">
        <v>1386</v>
      </c>
      <c r="G1081">
        <v>6038</v>
      </c>
      <c r="H1081" s="23"/>
    </row>
    <row r="1082" spans="1:8" x14ac:dyDescent="0.25">
      <c r="A1082">
        <v>7608</v>
      </c>
      <c r="B1082" t="s">
        <v>2785</v>
      </c>
      <c r="C1082" t="s">
        <v>2785</v>
      </c>
      <c r="D1082" s="23">
        <v>16370006000190</v>
      </c>
      <c r="E1082" t="s">
        <v>1700</v>
      </c>
      <c r="F1082" t="s">
        <v>1386</v>
      </c>
      <c r="G1082">
        <v>11777</v>
      </c>
      <c r="H1082" s="23">
        <v>162029454</v>
      </c>
    </row>
    <row r="1083" spans="1:8" x14ac:dyDescent="0.25">
      <c r="A1083">
        <v>499</v>
      </c>
      <c r="B1083" t="s">
        <v>21481</v>
      </c>
      <c r="C1083" t="s">
        <v>21481</v>
      </c>
      <c r="D1083" s="23"/>
      <c r="E1083" t="s">
        <v>1422</v>
      </c>
      <c r="F1083" t="s">
        <v>1386</v>
      </c>
      <c r="G1083">
        <v>1775</v>
      </c>
      <c r="H1083" s="23"/>
    </row>
    <row r="1084" spans="1:8" x14ac:dyDescent="0.25">
      <c r="A1084">
        <v>9077</v>
      </c>
      <c r="B1084" t="s">
        <v>21482</v>
      </c>
      <c r="C1084" t="s">
        <v>21482</v>
      </c>
      <c r="D1084" s="23"/>
      <c r="E1084" t="s">
        <v>2138</v>
      </c>
      <c r="F1084" t="s">
        <v>1386</v>
      </c>
      <c r="G1084">
        <v>13598</v>
      </c>
      <c r="H1084" s="23"/>
    </row>
    <row r="1085" spans="1:8" x14ac:dyDescent="0.25">
      <c r="A1085">
        <v>4234</v>
      </c>
      <c r="B1085" t="s">
        <v>21483</v>
      </c>
      <c r="C1085" t="s">
        <v>21483</v>
      </c>
      <c r="D1085" s="23"/>
      <c r="E1085" t="s">
        <v>2050</v>
      </c>
      <c r="F1085" t="s">
        <v>1386</v>
      </c>
      <c r="G1085">
        <v>1836</v>
      </c>
      <c r="H1085" s="23"/>
    </row>
    <row r="1086" spans="1:8" x14ac:dyDescent="0.25">
      <c r="A1086">
        <v>8109</v>
      </c>
      <c r="B1086" t="s">
        <v>21484</v>
      </c>
      <c r="C1086" t="s">
        <v>21440</v>
      </c>
      <c r="D1086" s="23"/>
      <c r="E1086" t="s">
        <v>1723</v>
      </c>
      <c r="F1086" t="s">
        <v>1386</v>
      </c>
      <c r="G1086">
        <v>10741</v>
      </c>
      <c r="H1086" s="23"/>
    </row>
    <row r="1087" spans="1:8" x14ac:dyDescent="0.25">
      <c r="A1087">
        <v>24</v>
      </c>
      <c r="B1087" t="s">
        <v>2786</v>
      </c>
      <c r="D1087" s="23"/>
      <c r="E1087" t="s">
        <v>1422</v>
      </c>
      <c r="F1087" t="s">
        <v>1386</v>
      </c>
      <c r="G1087">
        <v>1300</v>
      </c>
      <c r="H1087" s="23"/>
    </row>
    <row r="1088" spans="1:8" x14ac:dyDescent="0.25">
      <c r="A1088">
        <v>8126</v>
      </c>
      <c r="B1088" t="s">
        <v>21485</v>
      </c>
      <c r="C1088" t="s">
        <v>21454</v>
      </c>
      <c r="D1088" s="23"/>
      <c r="E1088" t="s">
        <v>1422</v>
      </c>
      <c r="F1088" t="s">
        <v>1386</v>
      </c>
      <c r="G1088">
        <v>5723</v>
      </c>
      <c r="H1088" s="23"/>
    </row>
    <row r="1089" spans="1:8" x14ac:dyDescent="0.25">
      <c r="A1089">
        <v>6414</v>
      </c>
      <c r="B1089" t="s">
        <v>21486</v>
      </c>
      <c r="C1089" t="s">
        <v>21486</v>
      </c>
      <c r="D1089" s="23"/>
      <c r="E1089" t="s">
        <v>2299</v>
      </c>
      <c r="F1089" t="s">
        <v>1386</v>
      </c>
      <c r="G1089">
        <v>9959</v>
      </c>
      <c r="H1089" s="23"/>
    </row>
    <row r="1090" spans="1:8" x14ac:dyDescent="0.25">
      <c r="A1090">
        <v>14342</v>
      </c>
      <c r="B1090" t="s">
        <v>21487</v>
      </c>
      <c r="C1090" t="s">
        <v>21440</v>
      </c>
      <c r="D1090" s="23"/>
      <c r="E1090" t="s">
        <v>1422</v>
      </c>
      <c r="F1090" t="s">
        <v>1386</v>
      </c>
      <c r="G1090">
        <v>1118</v>
      </c>
      <c r="H1090" s="23"/>
    </row>
    <row r="1091" spans="1:8" x14ac:dyDescent="0.25">
      <c r="A1091">
        <v>8691</v>
      </c>
      <c r="B1091" t="s">
        <v>21488</v>
      </c>
      <c r="C1091" t="s">
        <v>21488</v>
      </c>
      <c r="D1091" s="23"/>
      <c r="E1091" t="s">
        <v>1385</v>
      </c>
      <c r="F1091" t="s">
        <v>1386</v>
      </c>
      <c r="G1091">
        <v>13199</v>
      </c>
      <c r="H1091" s="23"/>
    </row>
    <row r="1092" spans="1:8" x14ac:dyDescent="0.25">
      <c r="A1092">
        <v>14156</v>
      </c>
      <c r="B1092" t="s">
        <v>2787</v>
      </c>
      <c r="C1092" t="s">
        <v>2787</v>
      </c>
      <c r="D1092" s="23">
        <v>9011299000154</v>
      </c>
      <c r="E1092" t="s">
        <v>1409</v>
      </c>
      <c r="F1092" t="s">
        <v>1386</v>
      </c>
      <c r="G1092">
        <v>22055</v>
      </c>
      <c r="H1092" s="23">
        <v>160321387</v>
      </c>
    </row>
    <row r="1093" spans="1:8" x14ac:dyDescent="0.25">
      <c r="A1093">
        <v>3989</v>
      </c>
      <c r="B1093" t="s">
        <v>2788</v>
      </c>
      <c r="C1093" t="s">
        <v>2789</v>
      </c>
      <c r="D1093" s="23">
        <v>9314747000199</v>
      </c>
      <c r="E1093" t="s">
        <v>1385</v>
      </c>
      <c r="F1093" t="s">
        <v>1386</v>
      </c>
      <c r="G1093">
        <v>5265</v>
      </c>
      <c r="H1093" s="23">
        <v>161549977</v>
      </c>
    </row>
    <row r="1094" spans="1:8" x14ac:dyDescent="0.25">
      <c r="A1094">
        <v>565</v>
      </c>
      <c r="B1094" t="s">
        <v>21489</v>
      </c>
      <c r="C1094" t="s">
        <v>21489</v>
      </c>
      <c r="D1094" s="23"/>
      <c r="E1094" t="s">
        <v>2050</v>
      </c>
      <c r="F1094" t="s">
        <v>1386</v>
      </c>
      <c r="G1094">
        <v>1841</v>
      </c>
      <c r="H1094" s="23"/>
    </row>
    <row r="1095" spans="1:8" x14ac:dyDescent="0.25">
      <c r="A1095">
        <v>5979</v>
      </c>
      <c r="B1095" t="s">
        <v>2790</v>
      </c>
      <c r="C1095" t="s">
        <v>2790</v>
      </c>
      <c r="D1095" s="23">
        <v>16877627000165</v>
      </c>
      <c r="E1095" t="s">
        <v>1823</v>
      </c>
      <c r="F1095" t="s">
        <v>1386</v>
      </c>
      <c r="G1095">
        <v>9143</v>
      </c>
      <c r="H1095" s="23">
        <v>162040512</v>
      </c>
    </row>
    <row r="1096" spans="1:8" x14ac:dyDescent="0.25">
      <c r="A1096">
        <v>9024</v>
      </c>
      <c r="B1096" t="s">
        <v>21490</v>
      </c>
      <c r="C1096" t="s">
        <v>21490</v>
      </c>
      <c r="D1096" s="23"/>
      <c r="E1096" t="s">
        <v>1830</v>
      </c>
      <c r="F1096" t="s">
        <v>1386</v>
      </c>
      <c r="G1096">
        <v>13556</v>
      </c>
      <c r="H1096" s="23"/>
    </row>
    <row r="1097" spans="1:8" x14ac:dyDescent="0.25">
      <c r="A1097">
        <v>13812</v>
      </c>
      <c r="B1097" t="s">
        <v>21491</v>
      </c>
      <c r="C1097" t="s">
        <v>21440</v>
      </c>
      <c r="D1097" s="23"/>
      <c r="E1097" t="s">
        <v>1530</v>
      </c>
      <c r="F1097" t="s">
        <v>1386</v>
      </c>
      <c r="G1097">
        <v>66</v>
      </c>
      <c r="H1097" s="23"/>
    </row>
    <row r="1098" spans="1:8" x14ac:dyDescent="0.25">
      <c r="A1098">
        <v>1874</v>
      </c>
      <c r="B1098" t="s">
        <v>2791</v>
      </c>
      <c r="C1098" t="s">
        <v>2792</v>
      </c>
      <c r="D1098" s="23">
        <v>13145482000110</v>
      </c>
      <c r="E1098" t="s">
        <v>1830</v>
      </c>
      <c r="F1098" t="s">
        <v>1386</v>
      </c>
      <c r="G1098">
        <v>3150</v>
      </c>
      <c r="H1098" s="23">
        <v>161788491</v>
      </c>
    </row>
    <row r="1099" spans="1:8" x14ac:dyDescent="0.25">
      <c r="A1099">
        <v>395</v>
      </c>
      <c r="B1099" t="s">
        <v>21492</v>
      </c>
      <c r="C1099" t="s">
        <v>21492</v>
      </c>
      <c r="D1099" s="23"/>
      <c r="E1099" t="s">
        <v>1530</v>
      </c>
      <c r="F1099" t="s">
        <v>1386</v>
      </c>
      <c r="G1099">
        <v>1671</v>
      </c>
      <c r="H1099" s="23"/>
    </row>
    <row r="1100" spans="1:8" x14ac:dyDescent="0.25">
      <c r="A1100">
        <v>4236</v>
      </c>
      <c r="B1100" t="s">
        <v>21493</v>
      </c>
      <c r="C1100" t="s">
        <v>21493</v>
      </c>
      <c r="D1100" s="23"/>
      <c r="E1100" t="s">
        <v>2050</v>
      </c>
      <c r="F1100" t="s">
        <v>1386</v>
      </c>
      <c r="G1100">
        <v>6847</v>
      </c>
      <c r="H1100" s="23"/>
    </row>
    <row r="1101" spans="1:8" x14ac:dyDescent="0.25">
      <c r="A1101">
        <v>201</v>
      </c>
      <c r="B1101" t="s">
        <v>21494</v>
      </c>
      <c r="C1101" t="s">
        <v>21494</v>
      </c>
      <c r="D1101" s="23"/>
      <c r="E1101" t="s">
        <v>1422</v>
      </c>
      <c r="F1101" t="s">
        <v>1386</v>
      </c>
      <c r="G1101">
        <v>1477</v>
      </c>
      <c r="H1101" s="23"/>
    </row>
    <row r="1102" spans="1:8" x14ac:dyDescent="0.25">
      <c r="A1102">
        <v>13209</v>
      </c>
      <c r="B1102" t="s">
        <v>21495</v>
      </c>
      <c r="C1102" t="s">
        <v>21495</v>
      </c>
      <c r="D1102" s="23"/>
      <c r="E1102" t="s">
        <v>1422</v>
      </c>
      <c r="F1102" t="s">
        <v>1386</v>
      </c>
      <c r="G1102">
        <v>20400</v>
      </c>
      <c r="H1102" s="23"/>
    </row>
    <row r="1103" spans="1:8" x14ac:dyDescent="0.25">
      <c r="A1103">
        <v>6162</v>
      </c>
      <c r="B1103" t="s">
        <v>2793</v>
      </c>
      <c r="C1103" t="s">
        <v>2793</v>
      </c>
      <c r="D1103" s="23">
        <v>12911525000168</v>
      </c>
      <c r="E1103" t="s">
        <v>1541</v>
      </c>
      <c r="F1103" t="s">
        <v>1386</v>
      </c>
      <c r="G1103">
        <v>9687</v>
      </c>
      <c r="H1103" s="23">
        <v>160477816</v>
      </c>
    </row>
    <row r="1104" spans="1:8" x14ac:dyDescent="0.25">
      <c r="A1104">
        <v>15817</v>
      </c>
      <c r="B1104" t="s">
        <v>21496</v>
      </c>
      <c r="C1104" t="s">
        <v>21496</v>
      </c>
      <c r="D1104" s="23"/>
      <c r="E1104" t="s">
        <v>1723</v>
      </c>
      <c r="F1104" t="s">
        <v>1386</v>
      </c>
      <c r="G1104">
        <v>25142</v>
      </c>
      <c r="H1104" s="23"/>
    </row>
    <row r="1105" spans="1:8" x14ac:dyDescent="0.25">
      <c r="A1105">
        <v>7589</v>
      </c>
      <c r="B1105" t="s">
        <v>21497</v>
      </c>
      <c r="C1105" t="s">
        <v>21440</v>
      </c>
      <c r="D1105" s="23"/>
      <c r="E1105" t="s">
        <v>1422</v>
      </c>
      <c r="F1105" t="s">
        <v>1386</v>
      </c>
      <c r="G1105">
        <v>271</v>
      </c>
      <c r="H1105" s="23"/>
    </row>
    <row r="1106" spans="1:8" x14ac:dyDescent="0.25">
      <c r="A1106">
        <v>7591</v>
      </c>
      <c r="B1106" t="s">
        <v>21497</v>
      </c>
      <c r="C1106" t="s">
        <v>21454</v>
      </c>
      <c r="D1106" s="23"/>
      <c r="E1106" t="s">
        <v>1530</v>
      </c>
      <c r="F1106" t="s">
        <v>1386</v>
      </c>
      <c r="G1106">
        <v>734</v>
      </c>
      <c r="H1106" s="23"/>
    </row>
    <row r="1107" spans="1:8" x14ac:dyDescent="0.25">
      <c r="A1107">
        <v>7590</v>
      </c>
      <c r="B1107" t="s">
        <v>21497</v>
      </c>
      <c r="C1107" t="s">
        <v>21497</v>
      </c>
      <c r="D1107" s="23"/>
      <c r="E1107" t="s">
        <v>1422</v>
      </c>
      <c r="F1107" t="s">
        <v>1386</v>
      </c>
      <c r="G1107">
        <v>5654</v>
      </c>
      <c r="H1107" s="23"/>
    </row>
    <row r="1108" spans="1:8" x14ac:dyDescent="0.25">
      <c r="A1108">
        <v>10895</v>
      </c>
      <c r="B1108" t="s">
        <v>2794</v>
      </c>
      <c r="C1108" t="s">
        <v>2794</v>
      </c>
      <c r="D1108" s="23">
        <v>22765057000114</v>
      </c>
      <c r="E1108" t="s">
        <v>1385</v>
      </c>
      <c r="F1108" t="s">
        <v>1386</v>
      </c>
      <c r="G1108">
        <v>16561</v>
      </c>
      <c r="H1108" s="23">
        <v>162547439</v>
      </c>
    </row>
    <row r="1109" spans="1:8" x14ac:dyDescent="0.25">
      <c r="A1109">
        <v>2427</v>
      </c>
      <c r="B1109" t="s">
        <v>2795</v>
      </c>
      <c r="C1109" t="s">
        <v>2796</v>
      </c>
      <c r="D1109" s="23">
        <v>3369825000176</v>
      </c>
      <c r="E1109" t="s">
        <v>2797</v>
      </c>
      <c r="F1109" t="s">
        <v>1444</v>
      </c>
      <c r="G1109">
        <v>3703</v>
      </c>
      <c r="H1109" s="23">
        <v>51753603</v>
      </c>
    </row>
    <row r="1110" spans="1:8" x14ac:dyDescent="0.25">
      <c r="A1110">
        <v>1184</v>
      </c>
      <c r="B1110" t="s">
        <v>21498</v>
      </c>
      <c r="C1110" t="s">
        <v>21498</v>
      </c>
      <c r="D1110" s="23"/>
      <c r="E1110" t="s">
        <v>1527</v>
      </c>
      <c r="F1110" t="s">
        <v>1386</v>
      </c>
      <c r="G1110">
        <v>2460</v>
      </c>
      <c r="H1110" s="23"/>
    </row>
    <row r="1111" spans="1:8" x14ac:dyDescent="0.25">
      <c r="A1111">
        <v>186</v>
      </c>
      <c r="B1111" t="s">
        <v>21499</v>
      </c>
      <c r="C1111" t="s">
        <v>21499</v>
      </c>
      <c r="D1111" s="23"/>
      <c r="E1111" t="s">
        <v>4224</v>
      </c>
      <c r="F1111" t="s">
        <v>1386</v>
      </c>
      <c r="G1111">
        <v>1462</v>
      </c>
      <c r="H1111" s="23"/>
    </row>
    <row r="1112" spans="1:8" x14ac:dyDescent="0.25">
      <c r="A1112">
        <v>11654</v>
      </c>
      <c r="B1112" t="s">
        <v>21500</v>
      </c>
      <c r="C1112" t="s">
        <v>21501</v>
      </c>
      <c r="D1112" s="23"/>
      <c r="E1112" t="s">
        <v>1385</v>
      </c>
      <c r="F1112" t="s">
        <v>1386</v>
      </c>
      <c r="G1112">
        <v>6249</v>
      </c>
      <c r="H1112" s="23"/>
    </row>
    <row r="1113" spans="1:8" x14ac:dyDescent="0.25">
      <c r="A1113">
        <v>9753</v>
      </c>
      <c r="B1113" t="s">
        <v>2798</v>
      </c>
      <c r="C1113" t="s">
        <v>2798</v>
      </c>
      <c r="D1113" s="23">
        <v>11112766000184</v>
      </c>
      <c r="E1113" t="s">
        <v>1385</v>
      </c>
      <c r="F1113" t="s">
        <v>1386</v>
      </c>
      <c r="G1113">
        <v>14484</v>
      </c>
      <c r="H1113" s="23">
        <v>161626955</v>
      </c>
    </row>
    <row r="1114" spans="1:8" x14ac:dyDescent="0.25">
      <c r="A1114">
        <v>14466</v>
      </c>
      <c r="B1114" t="s">
        <v>21502</v>
      </c>
      <c r="C1114" t="s">
        <v>21440</v>
      </c>
      <c r="D1114" s="23"/>
      <c r="E1114" t="s">
        <v>1422</v>
      </c>
      <c r="F1114" t="s">
        <v>1386</v>
      </c>
      <c r="G1114">
        <v>15215</v>
      </c>
      <c r="H1114" s="23"/>
    </row>
    <row r="1115" spans="1:8" x14ac:dyDescent="0.25">
      <c r="A1115">
        <v>13720</v>
      </c>
      <c r="B1115" t="s">
        <v>21503</v>
      </c>
      <c r="C1115" t="s">
        <v>21504</v>
      </c>
      <c r="D1115" s="23"/>
      <c r="E1115" t="s">
        <v>1422</v>
      </c>
      <c r="F1115" t="s">
        <v>1386</v>
      </c>
      <c r="G1115">
        <v>17797</v>
      </c>
      <c r="H1115" s="23"/>
    </row>
    <row r="1116" spans="1:8" x14ac:dyDescent="0.25">
      <c r="A1116">
        <v>5457</v>
      </c>
      <c r="B1116" t="s">
        <v>2799</v>
      </c>
      <c r="C1116" t="s">
        <v>2799</v>
      </c>
      <c r="D1116" s="23">
        <v>8858219000138</v>
      </c>
      <c r="E1116" t="s">
        <v>1409</v>
      </c>
      <c r="F1116" t="s">
        <v>1386</v>
      </c>
      <c r="G1116">
        <v>8524</v>
      </c>
      <c r="H1116" s="23">
        <v>160121337</v>
      </c>
    </row>
    <row r="1117" spans="1:8" x14ac:dyDescent="0.25">
      <c r="A1117">
        <v>11384</v>
      </c>
      <c r="B1117" t="s">
        <v>21505</v>
      </c>
      <c r="C1117" t="s">
        <v>21440</v>
      </c>
      <c r="D1117" s="23"/>
      <c r="E1117" t="s">
        <v>2050</v>
      </c>
      <c r="F1117" t="s">
        <v>1386</v>
      </c>
      <c r="G1117">
        <v>386</v>
      </c>
      <c r="H1117" s="23"/>
    </row>
    <row r="1118" spans="1:8" x14ac:dyDescent="0.25">
      <c r="A1118">
        <v>10555</v>
      </c>
      <c r="B1118" t="s">
        <v>21505</v>
      </c>
      <c r="C1118" t="s">
        <v>21422</v>
      </c>
      <c r="D1118" s="23"/>
      <c r="E1118" t="s">
        <v>1541</v>
      </c>
      <c r="F1118" t="s">
        <v>1386</v>
      </c>
      <c r="G1118">
        <v>6917</v>
      </c>
      <c r="H1118" s="23"/>
    </row>
    <row r="1119" spans="1:8" x14ac:dyDescent="0.25">
      <c r="A1119">
        <v>4926</v>
      </c>
      <c r="B1119" t="s">
        <v>21506</v>
      </c>
      <c r="C1119" t="s">
        <v>21506</v>
      </c>
      <c r="D1119" s="23"/>
      <c r="E1119" t="s">
        <v>1422</v>
      </c>
      <c r="F1119" t="s">
        <v>1386</v>
      </c>
      <c r="G1119">
        <v>6238</v>
      </c>
      <c r="H1119" s="23"/>
    </row>
    <row r="1120" spans="1:8" x14ac:dyDescent="0.25">
      <c r="A1120">
        <v>13342</v>
      </c>
      <c r="B1120" t="s">
        <v>21507</v>
      </c>
      <c r="C1120" t="s">
        <v>21507</v>
      </c>
      <c r="D1120" s="23"/>
      <c r="E1120" t="s">
        <v>1840</v>
      </c>
      <c r="F1120" t="s">
        <v>1386</v>
      </c>
      <c r="G1120">
        <v>20851</v>
      </c>
      <c r="H1120" s="23"/>
    </row>
    <row r="1121" spans="1:8" x14ac:dyDescent="0.25">
      <c r="A1121">
        <v>6375</v>
      </c>
      <c r="B1121" t="s">
        <v>21508</v>
      </c>
      <c r="C1121" t="s">
        <v>21508</v>
      </c>
      <c r="D1121" s="23"/>
      <c r="E1121" t="s">
        <v>2050</v>
      </c>
      <c r="F1121" t="s">
        <v>1386</v>
      </c>
      <c r="G1121">
        <v>9917</v>
      </c>
      <c r="H1121" s="23"/>
    </row>
    <row r="1122" spans="1:8" x14ac:dyDescent="0.25">
      <c r="A1122">
        <v>15682</v>
      </c>
      <c r="B1122" t="s">
        <v>21509</v>
      </c>
      <c r="C1122" t="s">
        <v>21440</v>
      </c>
      <c r="D1122" s="23"/>
      <c r="E1122" t="s">
        <v>1422</v>
      </c>
      <c r="F1122" t="s">
        <v>1386</v>
      </c>
      <c r="G1122">
        <v>21410</v>
      </c>
      <c r="H1122" s="23"/>
    </row>
    <row r="1123" spans="1:8" x14ac:dyDescent="0.25">
      <c r="A1123">
        <v>399</v>
      </c>
      <c r="B1123" t="s">
        <v>21510</v>
      </c>
      <c r="C1123" t="s">
        <v>21510</v>
      </c>
      <c r="D1123" s="23"/>
      <c r="E1123" t="s">
        <v>1422</v>
      </c>
      <c r="F1123" t="s">
        <v>1386</v>
      </c>
      <c r="G1123">
        <v>1675</v>
      </c>
      <c r="H1123" s="23"/>
    </row>
    <row r="1124" spans="1:8" x14ac:dyDescent="0.25">
      <c r="A1124">
        <v>14139</v>
      </c>
      <c r="B1124" t="s">
        <v>21511</v>
      </c>
      <c r="C1124" t="s">
        <v>21422</v>
      </c>
      <c r="D1124" s="23"/>
      <c r="E1124" t="s">
        <v>1422</v>
      </c>
      <c r="F1124" t="s">
        <v>1386</v>
      </c>
      <c r="G1124">
        <v>10247</v>
      </c>
      <c r="H1124" s="23"/>
    </row>
    <row r="1125" spans="1:8" x14ac:dyDescent="0.25">
      <c r="A1125">
        <v>1228</v>
      </c>
      <c r="B1125" t="s">
        <v>21512</v>
      </c>
      <c r="C1125" t="s">
        <v>21512</v>
      </c>
      <c r="D1125" s="23"/>
      <c r="E1125" t="s">
        <v>1422</v>
      </c>
      <c r="F1125" t="s">
        <v>1386</v>
      </c>
      <c r="G1125">
        <v>6561</v>
      </c>
      <c r="H1125" s="23"/>
    </row>
    <row r="1126" spans="1:8" x14ac:dyDescent="0.25">
      <c r="A1126">
        <v>10979</v>
      </c>
      <c r="B1126" t="s">
        <v>2800</v>
      </c>
      <c r="C1126" t="s">
        <v>2801</v>
      </c>
      <c r="D1126" s="23">
        <v>32808079000178</v>
      </c>
      <c r="E1126" t="s">
        <v>1385</v>
      </c>
      <c r="F1126" t="s">
        <v>1386</v>
      </c>
      <c r="G1126">
        <v>16720</v>
      </c>
      <c r="H1126" s="23" t="s">
        <v>1438</v>
      </c>
    </row>
    <row r="1127" spans="1:8" x14ac:dyDescent="0.25">
      <c r="A1127">
        <v>8068</v>
      </c>
      <c r="B1127" t="s">
        <v>21513</v>
      </c>
      <c r="C1127" t="s">
        <v>21440</v>
      </c>
      <c r="D1127" s="23"/>
      <c r="E1127" t="s">
        <v>1723</v>
      </c>
      <c r="F1127" t="s">
        <v>1386</v>
      </c>
      <c r="G1127">
        <v>11901</v>
      </c>
      <c r="H1127" s="23"/>
    </row>
    <row r="1128" spans="1:8" x14ac:dyDescent="0.25">
      <c r="A1128">
        <v>2037</v>
      </c>
      <c r="B1128" t="s">
        <v>2802</v>
      </c>
      <c r="C1128" t="s">
        <v>2803</v>
      </c>
      <c r="D1128" s="23">
        <v>1904372000105</v>
      </c>
      <c r="E1128" t="s">
        <v>2281</v>
      </c>
      <c r="F1128" t="s">
        <v>1386</v>
      </c>
      <c r="G1128">
        <v>3313</v>
      </c>
      <c r="H1128" s="23">
        <v>161199895</v>
      </c>
    </row>
    <row r="1129" spans="1:8" x14ac:dyDescent="0.25">
      <c r="A1129">
        <v>3722</v>
      </c>
      <c r="B1129" t="s">
        <v>2804</v>
      </c>
      <c r="C1129" t="s">
        <v>2805</v>
      </c>
      <c r="D1129" s="23">
        <v>8791287000208</v>
      </c>
      <c r="E1129" t="s">
        <v>2806</v>
      </c>
      <c r="F1129" t="s">
        <v>1386</v>
      </c>
      <c r="G1129">
        <v>4998</v>
      </c>
      <c r="H1129" s="23">
        <v>160028760</v>
      </c>
    </row>
    <row r="1130" spans="1:8" x14ac:dyDescent="0.25">
      <c r="A1130">
        <v>12928</v>
      </c>
      <c r="B1130" t="s">
        <v>21514</v>
      </c>
      <c r="C1130" t="s">
        <v>21514</v>
      </c>
      <c r="D1130" s="23"/>
      <c r="E1130" t="s">
        <v>1422</v>
      </c>
      <c r="F1130" t="s">
        <v>1386</v>
      </c>
      <c r="G1130">
        <v>19969</v>
      </c>
      <c r="H1130" s="23"/>
    </row>
    <row r="1131" spans="1:8" x14ac:dyDescent="0.25">
      <c r="A1131">
        <v>3171</v>
      </c>
      <c r="B1131" t="s">
        <v>2807</v>
      </c>
      <c r="C1131" t="s">
        <v>2808</v>
      </c>
      <c r="D1131" s="23">
        <v>6150204000195</v>
      </c>
      <c r="E1131" t="s">
        <v>1848</v>
      </c>
      <c r="F1131" t="s">
        <v>1386</v>
      </c>
      <c r="G1131">
        <v>4447</v>
      </c>
      <c r="H1131" s="23">
        <v>161416128</v>
      </c>
    </row>
    <row r="1132" spans="1:8" x14ac:dyDescent="0.25">
      <c r="A1132">
        <v>2904</v>
      </c>
      <c r="B1132" t="s">
        <v>2809</v>
      </c>
      <c r="C1132" t="s">
        <v>2810</v>
      </c>
      <c r="D1132" s="23">
        <v>4998047000147</v>
      </c>
      <c r="E1132" t="s">
        <v>2614</v>
      </c>
      <c r="F1132" t="s">
        <v>1386</v>
      </c>
      <c r="G1132">
        <v>4180</v>
      </c>
      <c r="H1132" s="23">
        <v>161349528</v>
      </c>
    </row>
    <row r="1133" spans="1:8" x14ac:dyDescent="0.25">
      <c r="A1133">
        <v>13023</v>
      </c>
      <c r="B1133" t="s">
        <v>21515</v>
      </c>
      <c r="C1133" t="s">
        <v>21440</v>
      </c>
      <c r="D1133" s="23"/>
      <c r="E1133" t="s">
        <v>1422</v>
      </c>
      <c r="F1133" t="s">
        <v>1386</v>
      </c>
      <c r="G1133">
        <v>12696</v>
      </c>
      <c r="H1133" s="23"/>
    </row>
    <row r="1134" spans="1:8" x14ac:dyDescent="0.25">
      <c r="A1134">
        <v>3244</v>
      </c>
      <c r="B1134" t="s">
        <v>2811</v>
      </c>
      <c r="C1134" t="s">
        <v>2812</v>
      </c>
      <c r="D1134" s="23">
        <v>6880849000183</v>
      </c>
      <c r="E1134" t="s">
        <v>1578</v>
      </c>
      <c r="F1134" t="s">
        <v>1386</v>
      </c>
      <c r="G1134">
        <v>4520</v>
      </c>
      <c r="H1134" s="23">
        <v>161436587</v>
      </c>
    </row>
    <row r="1135" spans="1:8" x14ac:dyDescent="0.25">
      <c r="A1135">
        <v>1122</v>
      </c>
      <c r="B1135" t="s">
        <v>21516</v>
      </c>
      <c r="C1135" t="s">
        <v>21516</v>
      </c>
      <c r="D1135" s="23"/>
      <c r="E1135" t="s">
        <v>1527</v>
      </c>
      <c r="F1135" t="s">
        <v>1386</v>
      </c>
      <c r="G1135">
        <v>2398</v>
      </c>
      <c r="H1135" s="23"/>
    </row>
    <row r="1136" spans="1:8" x14ac:dyDescent="0.25">
      <c r="A1136">
        <v>14611</v>
      </c>
      <c r="B1136" t="s">
        <v>21517</v>
      </c>
      <c r="C1136" t="s">
        <v>21517</v>
      </c>
      <c r="D1136" s="23"/>
      <c r="E1136" t="s">
        <v>1430</v>
      </c>
      <c r="F1136" t="s">
        <v>1415</v>
      </c>
      <c r="G1136">
        <v>23008</v>
      </c>
      <c r="H1136" s="23"/>
    </row>
    <row r="1137" spans="1:8" x14ac:dyDescent="0.25">
      <c r="A1137">
        <v>159</v>
      </c>
      <c r="B1137" t="s">
        <v>21518</v>
      </c>
      <c r="C1137" t="s">
        <v>21518</v>
      </c>
      <c r="D1137" s="23"/>
      <c r="E1137" t="s">
        <v>1422</v>
      </c>
      <c r="F1137" t="s">
        <v>1386</v>
      </c>
      <c r="G1137">
        <v>1435</v>
      </c>
      <c r="H1137" s="23"/>
    </row>
    <row r="1138" spans="1:8" x14ac:dyDescent="0.25">
      <c r="A1138">
        <v>4238</v>
      </c>
      <c r="B1138" t="s">
        <v>21519</v>
      </c>
      <c r="C1138" t="s">
        <v>21519</v>
      </c>
      <c r="D1138" s="23"/>
      <c r="E1138" t="s">
        <v>2050</v>
      </c>
      <c r="F1138" t="s">
        <v>1386</v>
      </c>
      <c r="G1138">
        <v>1838</v>
      </c>
      <c r="H1138" s="23"/>
    </row>
    <row r="1139" spans="1:8" x14ac:dyDescent="0.25">
      <c r="A1139">
        <v>10195</v>
      </c>
      <c r="B1139" t="s">
        <v>21520</v>
      </c>
      <c r="C1139" t="s">
        <v>21520</v>
      </c>
      <c r="D1139" s="23"/>
      <c r="E1139" t="s">
        <v>1422</v>
      </c>
      <c r="F1139" t="s">
        <v>1386</v>
      </c>
      <c r="G1139">
        <v>15384</v>
      </c>
      <c r="H1139" s="23"/>
    </row>
    <row r="1140" spans="1:8" x14ac:dyDescent="0.25">
      <c r="A1140">
        <v>4780</v>
      </c>
      <c r="B1140" t="s">
        <v>2813</v>
      </c>
      <c r="C1140" t="s">
        <v>2813</v>
      </c>
      <c r="D1140" s="23">
        <v>15446508000195</v>
      </c>
      <c r="E1140" t="s">
        <v>1385</v>
      </c>
      <c r="F1140" t="s">
        <v>1386</v>
      </c>
      <c r="G1140">
        <v>7414</v>
      </c>
      <c r="H1140" s="23">
        <v>161975666</v>
      </c>
    </row>
    <row r="1141" spans="1:8" x14ac:dyDescent="0.25">
      <c r="A1141">
        <v>11627</v>
      </c>
      <c r="B1141" t="s">
        <v>2814</v>
      </c>
      <c r="C1141" t="s">
        <v>2814</v>
      </c>
      <c r="D1141" s="23">
        <v>18049515000141</v>
      </c>
      <c r="E1141" t="s">
        <v>2253</v>
      </c>
      <c r="F1141" t="s">
        <v>1386</v>
      </c>
      <c r="G1141">
        <v>17569</v>
      </c>
      <c r="H1141" s="23">
        <v>162135033</v>
      </c>
    </row>
    <row r="1142" spans="1:8" x14ac:dyDescent="0.25">
      <c r="A1142">
        <v>6267</v>
      </c>
      <c r="B1142" t="s">
        <v>2815</v>
      </c>
      <c r="C1142" t="s">
        <v>2815</v>
      </c>
      <c r="D1142" s="23">
        <v>18920068000154</v>
      </c>
      <c r="E1142" t="s">
        <v>1487</v>
      </c>
      <c r="F1142" t="s">
        <v>1386</v>
      </c>
      <c r="G1142">
        <v>9811</v>
      </c>
      <c r="H1142" s="23">
        <v>162219822</v>
      </c>
    </row>
    <row r="1143" spans="1:8" x14ac:dyDescent="0.25">
      <c r="A1143">
        <v>1128</v>
      </c>
      <c r="B1143" t="s">
        <v>21521</v>
      </c>
      <c r="C1143" t="s">
        <v>21521</v>
      </c>
      <c r="D1143" s="23"/>
      <c r="E1143" t="s">
        <v>1541</v>
      </c>
      <c r="F1143" t="s">
        <v>1386</v>
      </c>
      <c r="G1143">
        <v>2404</v>
      </c>
      <c r="H1143" s="23"/>
    </row>
    <row r="1144" spans="1:8" x14ac:dyDescent="0.25">
      <c r="A1144">
        <v>5088</v>
      </c>
      <c r="B1144" t="s">
        <v>21522</v>
      </c>
      <c r="C1144" t="s">
        <v>21522</v>
      </c>
      <c r="D1144" s="23"/>
      <c r="E1144" t="s">
        <v>1422</v>
      </c>
      <c r="F1144" t="s">
        <v>1386</v>
      </c>
      <c r="G1144">
        <v>8126</v>
      </c>
      <c r="H1144" s="23"/>
    </row>
    <row r="1145" spans="1:8" x14ac:dyDescent="0.25">
      <c r="A1145">
        <v>3839</v>
      </c>
      <c r="B1145" t="s">
        <v>2816</v>
      </c>
      <c r="C1145" t="s">
        <v>2805</v>
      </c>
      <c r="D1145" s="23">
        <v>9059189000162</v>
      </c>
      <c r="E1145" t="s">
        <v>2817</v>
      </c>
      <c r="F1145" t="s">
        <v>1386</v>
      </c>
      <c r="G1145">
        <v>5115</v>
      </c>
      <c r="H1145" s="23">
        <v>160033039</v>
      </c>
    </row>
    <row r="1146" spans="1:8" x14ac:dyDescent="0.25">
      <c r="A1146">
        <v>10616</v>
      </c>
      <c r="B1146" t="s">
        <v>21523</v>
      </c>
      <c r="C1146" t="s">
        <v>21440</v>
      </c>
      <c r="D1146" s="23"/>
      <c r="E1146" t="s">
        <v>1422</v>
      </c>
      <c r="F1146" t="s">
        <v>1386</v>
      </c>
      <c r="G1146">
        <v>13062</v>
      </c>
      <c r="H1146" s="23"/>
    </row>
    <row r="1147" spans="1:8" x14ac:dyDescent="0.25">
      <c r="A1147">
        <v>9230</v>
      </c>
      <c r="B1147" t="s">
        <v>21524</v>
      </c>
      <c r="C1147" t="s">
        <v>21525</v>
      </c>
      <c r="D1147" s="23"/>
      <c r="E1147" t="s">
        <v>2050</v>
      </c>
      <c r="F1147" t="s">
        <v>1386</v>
      </c>
      <c r="G1147">
        <v>406</v>
      </c>
      <c r="H1147" s="23"/>
    </row>
    <row r="1148" spans="1:8" x14ac:dyDescent="0.25">
      <c r="A1148">
        <v>2689</v>
      </c>
      <c r="B1148" t="s">
        <v>2818</v>
      </c>
      <c r="C1148" t="s">
        <v>2819</v>
      </c>
      <c r="D1148" s="23">
        <v>41135989000128</v>
      </c>
      <c r="E1148" t="s">
        <v>1452</v>
      </c>
      <c r="F1148" t="s">
        <v>1386</v>
      </c>
      <c r="G1148">
        <v>3965</v>
      </c>
      <c r="H1148" s="23" t="s">
        <v>2820</v>
      </c>
    </row>
    <row r="1149" spans="1:8" x14ac:dyDescent="0.25">
      <c r="A1149">
        <v>1458</v>
      </c>
      <c r="B1149" t="s">
        <v>2821</v>
      </c>
      <c r="C1149" t="s">
        <v>2822</v>
      </c>
      <c r="D1149" s="23">
        <v>10859775000170</v>
      </c>
      <c r="E1149" t="s">
        <v>1409</v>
      </c>
      <c r="F1149" t="s">
        <v>1386</v>
      </c>
      <c r="G1149">
        <v>2734</v>
      </c>
      <c r="H1149" s="23">
        <v>160342066</v>
      </c>
    </row>
    <row r="1150" spans="1:8" x14ac:dyDescent="0.25">
      <c r="A1150">
        <v>2017</v>
      </c>
      <c r="B1150" t="s">
        <v>2823</v>
      </c>
      <c r="C1150" t="s">
        <v>2824</v>
      </c>
      <c r="D1150" s="23">
        <v>1765297000149</v>
      </c>
      <c r="E1150" t="s">
        <v>1744</v>
      </c>
      <c r="F1150" t="s">
        <v>1386</v>
      </c>
      <c r="G1150">
        <v>3293</v>
      </c>
      <c r="H1150" s="23">
        <v>160787297</v>
      </c>
    </row>
    <row r="1151" spans="1:8" x14ac:dyDescent="0.25">
      <c r="A1151">
        <v>135</v>
      </c>
      <c r="B1151" t="s">
        <v>21526</v>
      </c>
      <c r="C1151" t="s">
        <v>21527</v>
      </c>
      <c r="D1151" s="23"/>
      <c r="E1151" t="s">
        <v>1422</v>
      </c>
      <c r="F1151" t="s">
        <v>1386</v>
      </c>
      <c r="G1151">
        <v>1411</v>
      </c>
      <c r="H1151" s="23"/>
    </row>
    <row r="1152" spans="1:8" x14ac:dyDescent="0.25">
      <c r="A1152">
        <v>13543</v>
      </c>
      <c r="B1152" t="s">
        <v>21528</v>
      </c>
      <c r="C1152" t="s">
        <v>21529</v>
      </c>
      <c r="D1152" s="23"/>
      <c r="E1152" t="s">
        <v>1530</v>
      </c>
      <c r="F1152" t="s">
        <v>1386</v>
      </c>
      <c r="G1152">
        <v>19517</v>
      </c>
      <c r="H1152" s="23"/>
    </row>
    <row r="1153" spans="1:8" x14ac:dyDescent="0.25">
      <c r="A1153">
        <v>4242</v>
      </c>
      <c r="B1153" t="s">
        <v>21530</v>
      </c>
      <c r="C1153" t="s">
        <v>21530</v>
      </c>
      <c r="D1153" s="23"/>
      <c r="E1153" t="s">
        <v>1422</v>
      </c>
      <c r="F1153" t="s">
        <v>1386</v>
      </c>
      <c r="G1153">
        <v>1422</v>
      </c>
      <c r="H1153" s="23"/>
    </row>
    <row r="1154" spans="1:8" x14ac:dyDescent="0.25">
      <c r="A1154">
        <v>12963</v>
      </c>
      <c r="B1154" t="s">
        <v>21530</v>
      </c>
      <c r="C1154" t="s">
        <v>21530</v>
      </c>
      <c r="D1154" s="23"/>
      <c r="E1154" t="s">
        <v>1564</v>
      </c>
      <c r="F1154" t="s">
        <v>1386</v>
      </c>
      <c r="G1154">
        <v>19997</v>
      </c>
      <c r="H1154" s="23"/>
    </row>
    <row r="1155" spans="1:8" x14ac:dyDescent="0.25">
      <c r="A1155">
        <v>2083</v>
      </c>
      <c r="B1155" t="s">
        <v>2825</v>
      </c>
      <c r="C1155" t="s">
        <v>2805</v>
      </c>
      <c r="D1155" s="23">
        <v>2160011000164</v>
      </c>
      <c r="E1155" t="s">
        <v>2148</v>
      </c>
      <c r="F1155" t="s">
        <v>1386</v>
      </c>
      <c r="G1155">
        <v>3359</v>
      </c>
      <c r="H1155" s="23">
        <v>160801095</v>
      </c>
    </row>
    <row r="1156" spans="1:8" x14ac:dyDescent="0.25">
      <c r="A1156">
        <v>12885</v>
      </c>
      <c r="B1156" t="s">
        <v>2826</v>
      </c>
      <c r="C1156" t="s">
        <v>2827</v>
      </c>
      <c r="D1156" s="23">
        <v>36789661000195</v>
      </c>
      <c r="E1156" t="s">
        <v>1422</v>
      </c>
      <c r="F1156" t="s">
        <v>1386</v>
      </c>
      <c r="G1156">
        <v>19928</v>
      </c>
      <c r="H1156" s="23" t="s">
        <v>1438</v>
      </c>
    </row>
    <row r="1157" spans="1:8" x14ac:dyDescent="0.25">
      <c r="A1157">
        <v>13598</v>
      </c>
      <c r="B1157" t="s">
        <v>2828</v>
      </c>
      <c r="C1157" t="s">
        <v>2829</v>
      </c>
      <c r="D1157" s="23">
        <v>36789388000107</v>
      </c>
      <c r="E1157" t="s">
        <v>1422</v>
      </c>
      <c r="F1157" t="s">
        <v>1386</v>
      </c>
      <c r="G1157">
        <v>21212</v>
      </c>
      <c r="H1157" s="23">
        <v>163632090</v>
      </c>
    </row>
    <row r="1158" spans="1:8" x14ac:dyDescent="0.25">
      <c r="A1158">
        <v>7864</v>
      </c>
      <c r="B1158" t="s">
        <v>21531</v>
      </c>
      <c r="C1158" t="s">
        <v>21531</v>
      </c>
      <c r="D1158" s="23"/>
      <c r="E1158" t="s">
        <v>1422</v>
      </c>
      <c r="F1158" t="s">
        <v>1386</v>
      </c>
      <c r="G1158">
        <v>29</v>
      </c>
      <c r="H1158" s="23"/>
    </row>
    <row r="1159" spans="1:8" x14ac:dyDescent="0.25">
      <c r="A1159">
        <v>5002</v>
      </c>
      <c r="B1159" t="s">
        <v>21532</v>
      </c>
      <c r="C1159" t="s">
        <v>21532</v>
      </c>
      <c r="D1159" s="23"/>
      <c r="E1159" t="s">
        <v>1732</v>
      </c>
      <c r="F1159" t="s">
        <v>1386</v>
      </c>
      <c r="G1159">
        <v>8028</v>
      </c>
      <c r="H1159" s="23"/>
    </row>
    <row r="1160" spans="1:8" x14ac:dyDescent="0.25">
      <c r="A1160">
        <v>745</v>
      </c>
      <c r="B1160" t="s">
        <v>21533</v>
      </c>
      <c r="C1160" t="s">
        <v>21533</v>
      </c>
      <c r="D1160" s="23"/>
      <c r="E1160" t="s">
        <v>1805</v>
      </c>
      <c r="F1160" t="s">
        <v>1386</v>
      </c>
      <c r="G1160">
        <v>2021</v>
      </c>
      <c r="H1160" s="23"/>
    </row>
    <row r="1161" spans="1:8" x14ac:dyDescent="0.25">
      <c r="A1161">
        <v>15292</v>
      </c>
      <c r="B1161" t="s">
        <v>21534</v>
      </c>
      <c r="C1161" t="s">
        <v>21440</v>
      </c>
      <c r="D1161" s="23"/>
      <c r="E1161" t="s">
        <v>1805</v>
      </c>
      <c r="F1161" t="s">
        <v>1386</v>
      </c>
      <c r="G1161">
        <v>207</v>
      </c>
      <c r="H1161" s="23"/>
    </row>
    <row r="1162" spans="1:8" x14ac:dyDescent="0.25">
      <c r="A1162">
        <v>4569</v>
      </c>
      <c r="B1162" t="s">
        <v>21535</v>
      </c>
      <c r="C1162" t="s">
        <v>21535</v>
      </c>
      <c r="D1162" s="23"/>
      <c r="E1162" t="s">
        <v>1422</v>
      </c>
      <c r="F1162" t="s">
        <v>1386</v>
      </c>
      <c r="G1162">
        <v>1223</v>
      </c>
      <c r="H1162" s="23"/>
    </row>
    <row r="1163" spans="1:8" x14ac:dyDescent="0.25">
      <c r="A1163">
        <v>2954</v>
      </c>
      <c r="B1163" t="s">
        <v>2830</v>
      </c>
      <c r="C1163" t="s">
        <v>2831</v>
      </c>
      <c r="D1163" s="23">
        <v>5218339000182</v>
      </c>
      <c r="E1163" t="s">
        <v>1816</v>
      </c>
      <c r="F1163" t="s">
        <v>1386</v>
      </c>
      <c r="G1163">
        <v>4230</v>
      </c>
      <c r="H1163" s="23">
        <v>161116485</v>
      </c>
    </row>
    <row r="1164" spans="1:8" x14ac:dyDescent="0.25">
      <c r="A1164">
        <v>6687</v>
      </c>
      <c r="B1164" t="s">
        <v>2832</v>
      </c>
      <c r="C1164" t="s">
        <v>2832</v>
      </c>
      <c r="D1164" s="23">
        <v>20162456000165</v>
      </c>
      <c r="E1164" t="s">
        <v>2334</v>
      </c>
      <c r="F1164" t="s">
        <v>1386</v>
      </c>
      <c r="G1164">
        <v>10231</v>
      </c>
      <c r="H1164" s="23">
        <v>162324855</v>
      </c>
    </row>
    <row r="1165" spans="1:8" x14ac:dyDescent="0.25">
      <c r="A1165">
        <v>15673</v>
      </c>
      <c r="B1165" t="s">
        <v>2833</v>
      </c>
      <c r="C1165" t="s">
        <v>2834</v>
      </c>
      <c r="D1165" s="23">
        <v>44314546000192</v>
      </c>
      <c r="E1165" t="s">
        <v>1572</v>
      </c>
      <c r="F1165" t="s">
        <v>1386</v>
      </c>
      <c r="G1165">
        <v>24947</v>
      </c>
      <c r="H1165" s="23" t="s">
        <v>1438</v>
      </c>
    </row>
    <row r="1166" spans="1:8" x14ac:dyDescent="0.25">
      <c r="A1166">
        <v>3798</v>
      </c>
      <c r="B1166" t="s">
        <v>2835</v>
      </c>
      <c r="C1166" t="s">
        <v>2836</v>
      </c>
      <c r="D1166" s="23">
        <v>897297000130</v>
      </c>
      <c r="E1166" t="s">
        <v>1430</v>
      </c>
      <c r="F1166" t="s">
        <v>1415</v>
      </c>
      <c r="G1166">
        <v>5074</v>
      </c>
      <c r="H1166" s="23">
        <v>21846723</v>
      </c>
    </row>
    <row r="1167" spans="1:8" x14ac:dyDescent="0.25">
      <c r="A1167">
        <v>12311</v>
      </c>
      <c r="B1167" t="s">
        <v>21536</v>
      </c>
      <c r="C1167" t="s">
        <v>21536</v>
      </c>
      <c r="D1167" s="23"/>
      <c r="E1167" t="s">
        <v>1422</v>
      </c>
      <c r="F1167" t="s">
        <v>1386</v>
      </c>
      <c r="G1167">
        <v>866</v>
      </c>
      <c r="H1167" s="23"/>
    </row>
    <row r="1168" spans="1:8" x14ac:dyDescent="0.25">
      <c r="A1168">
        <v>342</v>
      </c>
      <c r="B1168" t="s">
        <v>21537</v>
      </c>
      <c r="C1168" t="s">
        <v>21537</v>
      </c>
      <c r="D1168" s="23"/>
      <c r="E1168" t="s">
        <v>1422</v>
      </c>
      <c r="F1168" t="s">
        <v>1386</v>
      </c>
      <c r="G1168">
        <v>1618</v>
      </c>
      <c r="H1168" s="23"/>
    </row>
    <row r="1169" spans="1:8" x14ac:dyDescent="0.25">
      <c r="A1169">
        <v>13794</v>
      </c>
      <c r="B1169" t="s">
        <v>21538</v>
      </c>
      <c r="C1169" t="s">
        <v>21539</v>
      </c>
      <c r="D1169" s="23"/>
      <c r="E1169" t="s">
        <v>1422</v>
      </c>
      <c r="F1169" t="s">
        <v>1386</v>
      </c>
      <c r="G1169">
        <v>1062</v>
      </c>
      <c r="H1169" s="23"/>
    </row>
    <row r="1170" spans="1:8" x14ac:dyDescent="0.25">
      <c r="A1170">
        <v>1795</v>
      </c>
      <c r="B1170" t="s">
        <v>2837</v>
      </c>
      <c r="C1170" t="s">
        <v>2838</v>
      </c>
      <c r="D1170" s="23">
        <v>1273563000116</v>
      </c>
      <c r="E1170" t="s">
        <v>1385</v>
      </c>
      <c r="F1170" t="s">
        <v>1386</v>
      </c>
      <c r="G1170">
        <v>3071</v>
      </c>
      <c r="H1170" s="23">
        <v>161132812</v>
      </c>
    </row>
    <row r="1171" spans="1:8" x14ac:dyDescent="0.25">
      <c r="A1171">
        <v>7059</v>
      </c>
      <c r="B1171" t="s">
        <v>21540</v>
      </c>
      <c r="C1171" t="s">
        <v>21540</v>
      </c>
      <c r="D1171" s="23"/>
      <c r="E1171" t="s">
        <v>1530</v>
      </c>
      <c r="F1171" t="s">
        <v>1386</v>
      </c>
      <c r="G1171">
        <v>11037</v>
      </c>
      <c r="H1171" s="23"/>
    </row>
    <row r="1172" spans="1:8" x14ac:dyDescent="0.25">
      <c r="A1172">
        <v>4997</v>
      </c>
      <c r="B1172" t="s">
        <v>21541</v>
      </c>
      <c r="C1172" t="s">
        <v>21541</v>
      </c>
      <c r="D1172" s="23"/>
      <c r="E1172" t="s">
        <v>1513</v>
      </c>
      <c r="F1172" t="s">
        <v>1398</v>
      </c>
      <c r="G1172">
        <v>8023</v>
      </c>
      <c r="H1172" s="23"/>
    </row>
    <row r="1173" spans="1:8" x14ac:dyDescent="0.25">
      <c r="A1173">
        <v>12864</v>
      </c>
      <c r="B1173" t="s">
        <v>21542</v>
      </c>
      <c r="C1173" t="s">
        <v>21454</v>
      </c>
      <c r="D1173" s="23"/>
      <c r="E1173" t="s">
        <v>1723</v>
      </c>
      <c r="F1173" t="s">
        <v>1386</v>
      </c>
      <c r="G1173">
        <v>7927</v>
      </c>
      <c r="H1173" s="23"/>
    </row>
    <row r="1174" spans="1:8" x14ac:dyDescent="0.25">
      <c r="A1174">
        <v>498</v>
      </c>
      <c r="B1174" t="s">
        <v>21543</v>
      </c>
      <c r="C1174" t="s">
        <v>21543</v>
      </c>
      <c r="D1174" s="23"/>
      <c r="E1174" t="s">
        <v>2050</v>
      </c>
      <c r="F1174" t="s">
        <v>1386</v>
      </c>
      <c r="G1174">
        <v>1774</v>
      </c>
      <c r="H1174" s="23"/>
    </row>
    <row r="1175" spans="1:8" x14ac:dyDescent="0.25">
      <c r="A1175">
        <v>11102</v>
      </c>
      <c r="B1175" t="s">
        <v>21544</v>
      </c>
      <c r="C1175" t="s">
        <v>21440</v>
      </c>
      <c r="D1175" s="23"/>
      <c r="E1175" t="s">
        <v>1723</v>
      </c>
      <c r="F1175" t="s">
        <v>1386</v>
      </c>
      <c r="G1175">
        <v>5893</v>
      </c>
      <c r="H1175" s="23"/>
    </row>
    <row r="1176" spans="1:8" x14ac:dyDescent="0.25">
      <c r="A1176">
        <v>1506</v>
      </c>
      <c r="B1176" t="s">
        <v>2839</v>
      </c>
      <c r="C1176" t="s">
        <v>2840</v>
      </c>
      <c r="D1176" s="23">
        <v>11046144000103</v>
      </c>
      <c r="E1176" t="s">
        <v>1564</v>
      </c>
      <c r="F1176" t="s">
        <v>1386</v>
      </c>
      <c r="G1176">
        <v>2782</v>
      </c>
      <c r="H1176" s="23">
        <v>161628320</v>
      </c>
    </row>
    <row r="1177" spans="1:8" x14ac:dyDescent="0.25">
      <c r="A1177">
        <v>7791</v>
      </c>
      <c r="B1177" t="s">
        <v>21545</v>
      </c>
      <c r="C1177" t="s">
        <v>21546</v>
      </c>
      <c r="D1177" s="23"/>
      <c r="E1177" t="s">
        <v>1385</v>
      </c>
      <c r="F1177" t="s">
        <v>1386</v>
      </c>
      <c r="G1177">
        <v>12106</v>
      </c>
      <c r="H1177" s="23"/>
    </row>
    <row r="1178" spans="1:8" x14ac:dyDescent="0.25">
      <c r="A1178">
        <v>4153</v>
      </c>
      <c r="B1178" t="s">
        <v>21547</v>
      </c>
      <c r="C1178" t="s">
        <v>21547</v>
      </c>
      <c r="D1178" s="23"/>
      <c r="E1178" t="s">
        <v>1422</v>
      </c>
      <c r="F1178" t="s">
        <v>1386</v>
      </c>
      <c r="G1178">
        <v>1425</v>
      </c>
      <c r="H1178" s="23"/>
    </row>
    <row r="1179" spans="1:8" x14ac:dyDescent="0.25">
      <c r="A1179">
        <v>4831</v>
      </c>
      <c r="B1179" t="s">
        <v>21548</v>
      </c>
      <c r="C1179" t="s">
        <v>21548</v>
      </c>
      <c r="D1179" s="23"/>
      <c r="E1179" t="s">
        <v>1422</v>
      </c>
      <c r="F1179" t="s">
        <v>1386</v>
      </c>
      <c r="G1179">
        <v>6649</v>
      </c>
      <c r="H1179" s="23"/>
    </row>
    <row r="1180" spans="1:8" x14ac:dyDescent="0.25">
      <c r="A1180">
        <v>3967</v>
      </c>
      <c r="B1180" t="s">
        <v>2841</v>
      </c>
      <c r="C1180" t="s">
        <v>2842</v>
      </c>
      <c r="D1180" s="23">
        <v>9288481000157</v>
      </c>
      <c r="E1180" t="s">
        <v>1564</v>
      </c>
      <c r="F1180" t="s">
        <v>1386</v>
      </c>
      <c r="G1180">
        <v>5243</v>
      </c>
      <c r="H1180" s="23">
        <v>160792088</v>
      </c>
    </row>
    <row r="1181" spans="1:8" x14ac:dyDescent="0.25">
      <c r="A1181">
        <v>2338</v>
      </c>
      <c r="B1181" t="s">
        <v>2843</v>
      </c>
      <c r="C1181" t="s">
        <v>2842</v>
      </c>
      <c r="D1181" s="23">
        <v>3089111000104</v>
      </c>
      <c r="E1181" t="s">
        <v>2844</v>
      </c>
      <c r="F1181" t="s">
        <v>1386</v>
      </c>
      <c r="G1181">
        <v>3614</v>
      </c>
      <c r="H1181" s="23">
        <v>160296552</v>
      </c>
    </row>
    <row r="1182" spans="1:8" x14ac:dyDescent="0.25">
      <c r="A1182">
        <v>1730</v>
      </c>
      <c r="B1182" t="s">
        <v>2845</v>
      </c>
      <c r="C1182" t="s">
        <v>2846</v>
      </c>
      <c r="D1182" s="23">
        <v>12230690000154</v>
      </c>
      <c r="E1182" t="s">
        <v>1422</v>
      </c>
      <c r="F1182" t="s">
        <v>1386</v>
      </c>
      <c r="G1182">
        <v>3006</v>
      </c>
      <c r="H1182" s="23" t="s">
        <v>2847</v>
      </c>
    </row>
    <row r="1183" spans="1:8" x14ac:dyDescent="0.25">
      <c r="A1183">
        <v>12177</v>
      </c>
      <c r="B1183" t="s">
        <v>21549</v>
      </c>
      <c r="C1183" t="s">
        <v>21440</v>
      </c>
      <c r="D1183" s="23"/>
      <c r="E1183" t="s">
        <v>1422</v>
      </c>
      <c r="F1183" t="s">
        <v>1386</v>
      </c>
      <c r="G1183">
        <v>6226</v>
      </c>
      <c r="H1183" s="23"/>
    </row>
    <row r="1184" spans="1:8" x14ac:dyDescent="0.25">
      <c r="A1184">
        <v>2756</v>
      </c>
      <c r="B1184" t="s">
        <v>2848</v>
      </c>
      <c r="C1184" t="s">
        <v>2849</v>
      </c>
      <c r="D1184" s="23">
        <v>4271087000192</v>
      </c>
      <c r="E1184" t="s">
        <v>2148</v>
      </c>
      <c r="F1184" t="s">
        <v>1386</v>
      </c>
      <c r="G1184">
        <v>4032</v>
      </c>
      <c r="H1184" s="23">
        <v>161308341</v>
      </c>
    </row>
    <row r="1185" spans="1:8" x14ac:dyDescent="0.25">
      <c r="A1185">
        <v>4492</v>
      </c>
      <c r="B1185" t="s">
        <v>2850</v>
      </c>
      <c r="C1185" t="s">
        <v>2851</v>
      </c>
      <c r="D1185" s="23">
        <v>15163911000107</v>
      </c>
      <c r="E1185" t="s">
        <v>1422</v>
      </c>
      <c r="F1185" t="s">
        <v>1386</v>
      </c>
      <c r="G1185">
        <v>7082</v>
      </c>
      <c r="H1185" s="23">
        <v>161953905</v>
      </c>
    </row>
    <row r="1186" spans="1:8" x14ac:dyDescent="0.25">
      <c r="A1186">
        <v>1901</v>
      </c>
      <c r="B1186" t="s">
        <v>2852</v>
      </c>
      <c r="C1186" t="s">
        <v>2853</v>
      </c>
      <c r="D1186" s="23">
        <v>13532665000198</v>
      </c>
      <c r="E1186" t="s">
        <v>1385</v>
      </c>
      <c r="F1186" t="s">
        <v>1386</v>
      </c>
      <c r="G1186">
        <v>3177</v>
      </c>
      <c r="H1186" s="23" t="s">
        <v>2854</v>
      </c>
    </row>
    <row r="1187" spans="1:8" x14ac:dyDescent="0.25">
      <c r="A1187">
        <v>2572</v>
      </c>
      <c r="B1187" t="s">
        <v>2855</v>
      </c>
      <c r="C1187" t="s">
        <v>2856</v>
      </c>
      <c r="D1187" s="23">
        <v>3705187000117</v>
      </c>
      <c r="E1187" t="s">
        <v>2266</v>
      </c>
      <c r="F1187" t="s">
        <v>1386</v>
      </c>
      <c r="G1187">
        <v>3848</v>
      </c>
      <c r="H1187" s="23">
        <v>161281788</v>
      </c>
    </row>
    <row r="1188" spans="1:8" x14ac:dyDescent="0.25">
      <c r="A1188">
        <v>11372</v>
      </c>
      <c r="B1188" t="s">
        <v>21550</v>
      </c>
      <c r="C1188" t="s">
        <v>21550</v>
      </c>
      <c r="D1188" s="23"/>
      <c r="E1188" t="s">
        <v>1732</v>
      </c>
      <c r="F1188" t="s">
        <v>1386</v>
      </c>
      <c r="G1188">
        <v>17266</v>
      </c>
      <c r="H1188" s="23"/>
    </row>
    <row r="1189" spans="1:8" x14ac:dyDescent="0.25">
      <c r="A1189">
        <v>3220</v>
      </c>
      <c r="B1189" t="s">
        <v>2857</v>
      </c>
      <c r="C1189" t="s">
        <v>2858</v>
      </c>
      <c r="D1189" s="23">
        <v>642939000150</v>
      </c>
      <c r="E1189" t="s">
        <v>1805</v>
      </c>
      <c r="F1189" t="s">
        <v>1386</v>
      </c>
      <c r="G1189">
        <v>4496</v>
      </c>
      <c r="H1189" s="23">
        <v>161088325</v>
      </c>
    </row>
    <row r="1190" spans="1:8" x14ac:dyDescent="0.25">
      <c r="A1190">
        <v>3105</v>
      </c>
      <c r="B1190" t="s">
        <v>2859</v>
      </c>
      <c r="C1190" t="s">
        <v>2860</v>
      </c>
      <c r="D1190" s="23">
        <v>5923521000134</v>
      </c>
      <c r="E1190" t="s">
        <v>1385</v>
      </c>
      <c r="F1190" t="s">
        <v>1386</v>
      </c>
      <c r="G1190">
        <v>4381</v>
      </c>
      <c r="H1190" s="23">
        <v>161401309</v>
      </c>
    </row>
    <row r="1191" spans="1:8" x14ac:dyDescent="0.25">
      <c r="A1191">
        <v>3625</v>
      </c>
      <c r="B1191" t="s">
        <v>2861</v>
      </c>
      <c r="C1191" t="s">
        <v>2805</v>
      </c>
      <c r="D1191" s="23">
        <v>8406126000253</v>
      </c>
      <c r="E1191" t="s">
        <v>2862</v>
      </c>
      <c r="F1191" t="s">
        <v>1386</v>
      </c>
      <c r="G1191">
        <v>4901</v>
      </c>
      <c r="H1191" s="23">
        <v>160209480</v>
      </c>
    </row>
    <row r="1192" spans="1:8" x14ac:dyDescent="0.25">
      <c r="A1192">
        <v>9993</v>
      </c>
      <c r="B1192" t="s">
        <v>2863</v>
      </c>
      <c r="C1192" t="s">
        <v>2863</v>
      </c>
      <c r="D1192" s="23">
        <v>30057680000140</v>
      </c>
      <c r="E1192" t="s">
        <v>1564</v>
      </c>
      <c r="F1192" t="s">
        <v>1386</v>
      </c>
      <c r="G1192">
        <v>14764</v>
      </c>
      <c r="H1192" s="23">
        <v>163131325</v>
      </c>
    </row>
    <row r="1193" spans="1:8" x14ac:dyDescent="0.25">
      <c r="A1193">
        <v>9146</v>
      </c>
      <c r="B1193" t="s">
        <v>21551</v>
      </c>
      <c r="C1193" t="s">
        <v>21551</v>
      </c>
      <c r="D1193" s="23"/>
      <c r="E1193" t="s">
        <v>2138</v>
      </c>
      <c r="F1193" t="s">
        <v>1386</v>
      </c>
      <c r="G1193">
        <v>13658</v>
      </c>
      <c r="H1193" s="23"/>
    </row>
    <row r="1194" spans="1:8" x14ac:dyDescent="0.25">
      <c r="A1194">
        <v>12056</v>
      </c>
      <c r="B1194" t="s">
        <v>2864</v>
      </c>
      <c r="C1194" t="s">
        <v>2864</v>
      </c>
      <c r="D1194" s="23">
        <v>37907959000115</v>
      </c>
      <c r="E1194" t="s">
        <v>1487</v>
      </c>
      <c r="F1194" t="s">
        <v>1386</v>
      </c>
      <c r="G1194">
        <v>18598</v>
      </c>
      <c r="H1194" s="23">
        <v>163715904</v>
      </c>
    </row>
    <row r="1195" spans="1:8" x14ac:dyDescent="0.25">
      <c r="A1195">
        <v>1694</v>
      </c>
      <c r="B1195" t="s">
        <v>2865</v>
      </c>
      <c r="C1195" t="s">
        <v>2866</v>
      </c>
      <c r="D1195" s="23">
        <v>11988524000159</v>
      </c>
      <c r="E1195" t="s">
        <v>1533</v>
      </c>
      <c r="F1195" t="s">
        <v>1386</v>
      </c>
      <c r="G1195">
        <v>2970</v>
      </c>
      <c r="H1195" s="23">
        <v>160443253</v>
      </c>
    </row>
    <row r="1196" spans="1:8" x14ac:dyDescent="0.25">
      <c r="A1196">
        <v>6369</v>
      </c>
      <c r="B1196" t="s">
        <v>2867</v>
      </c>
      <c r="C1196" t="s">
        <v>2867</v>
      </c>
      <c r="D1196" s="23">
        <v>11775153000127</v>
      </c>
      <c r="E1196" t="s">
        <v>2433</v>
      </c>
      <c r="F1196" t="s">
        <v>1386</v>
      </c>
      <c r="G1196">
        <v>9911</v>
      </c>
      <c r="H1196" s="23">
        <v>160985218</v>
      </c>
    </row>
    <row r="1197" spans="1:8" x14ac:dyDescent="0.25">
      <c r="A1197">
        <v>7764</v>
      </c>
      <c r="B1197" t="s">
        <v>21552</v>
      </c>
      <c r="C1197" t="s">
        <v>21552</v>
      </c>
      <c r="D1197" s="23"/>
      <c r="E1197" t="s">
        <v>1527</v>
      </c>
      <c r="F1197" t="s">
        <v>1386</v>
      </c>
      <c r="G1197">
        <v>12081</v>
      </c>
      <c r="H1197" s="23"/>
    </row>
    <row r="1198" spans="1:8" x14ac:dyDescent="0.25">
      <c r="A1198">
        <v>4792</v>
      </c>
      <c r="B1198" t="s">
        <v>2868</v>
      </c>
      <c r="C1198" t="s">
        <v>2869</v>
      </c>
      <c r="D1198" s="23">
        <v>7924451000164</v>
      </c>
      <c r="E1198" t="s">
        <v>1422</v>
      </c>
      <c r="F1198" t="s">
        <v>1386</v>
      </c>
      <c r="G1198">
        <v>7444</v>
      </c>
      <c r="H1198" s="23">
        <v>161483062</v>
      </c>
    </row>
    <row r="1199" spans="1:8" x14ac:dyDescent="0.25">
      <c r="A1199">
        <v>7884</v>
      </c>
      <c r="B1199" t="s">
        <v>2870</v>
      </c>
      <c r="C1199" t="s">
        <v>2871</v>
      </c>
      <c r="D1199" s="23">
        <v>23371048000101</v>
      </c>
      <c r="E1199" t="s">
        <v>1385</v>
      </c>
      <c r="F1199" t="s">
        <v>1386</v>
      </c>
      <c r="G1199">
        <v>12196</v>
      </c>
      <c r="H1199" s="23">
        <v>162598130</v>
      </c>
    </row>
    <row r="1200" spans="1:8" x14ac:dyDescent="0.25">
      <c r="A1200">
        <v>474</v>
      </c>
      <c r="B1200" t="s">
        <v>21553</v>
      </c>
      <c r="C1200" t="s">
        <v>21440</v>
      </c>
      <c r="D1200" s="23"/>
      <c r="E1200" t="s">
        <v>1422</v>
      </c>
      <c r="F1200" t="s">
        <v>1386</v>
      </c>
      <c r="G1200">
        <v>1750</v>
      </c>
      <c r="H1200" s="23"/>
    </row>
    <row r="1201" spans="1:8" x14ac:dyDescent="0.25">
      <c r="A1201">
        <v>777</v>
      </c>
      <c r="B1201" t="s">
        <v>21554</v>
      </c>
      <c r="C1201" t="s">
        <v>21554</v>
      </c>
      <c r="D1201" s="23"/>
      <c r="E1201" t="s">
        <v>1385</v>
      </c>
      <c r="F1201" t="s">
        <v>1386</v>
      </c>
      <c r="G1201">
        <v>2053</v>
      </c>
      <c r="H1201" s="23"/>
    </row>
    <row r="1202" spans="1:8" x14ac:dyDescent="0.25">
      <c r="A1202">
        <v>5794</v>
      </c>
      <c r="B1202" t="s">
        <v>2872</v>
      </c>
      <c r="C1202" t="s">
        <v>2872</v>
      </c>
      <c r="D1202" s="23">
        <v>11688323000136</v>
      </c>
      <c r="E1202" t="s">
        <v>1583</v>
      </c>
      <c r="F1202" t="s">
        <v>1386</v>
      </c>
      <c r="G1202">
        <v>8799</v>
      </c>
      <c r="H1202" s="23">
        <v>161673791</v>
      </c>
    </row>
    <row r="1203" spans="1:8" x14ac:dyDescent="0.25">
      <c r="A1203">
        <v>4124</v>
      </c>
      <c r="B1203" t="s">
        <v>2873</v>
      </c>
      <c r="C1203" t="s">
        <v>2874</v>
      </c>
      <c r="D1203" s="23">
        <v>979761000137</v>
      </c>
      <c r="E1203" t="s">
        <v>2050</v>
      </c>
      <c r="F1203" t="s">
        <v>1386</v>
      </c>
      <c r="G1203">
        <v>5400</v>
      </c>
      <c r="H1203" s="23">
        <v>161110860</v>
      </c>
    </row>
    <row r="1204" spans="1:8" x14ac:dyDescent="0.25">
      <c r="A1204">
        <v>8636</v>
      </c>
      <c r="B1204" t="s">
        <v>2875</v>
      </c>
      <c r="C1204" t="s">
        <v>2875</v>
      </c>
      <c r="D1204" s="23">
        <v>25314897000159</v>
      </c>
      <c r="E1204" t="s">
        <v>2876</v>
      </c>
      <c r="F1204" t="s">
        <v>1386</v>
      </c>
      <c r="G1204">
        <v>13146</v>
      </c>
      <c r="H1204" s="23">
        <v>162771991</v>
      </c>
    </row>
    <row r="1205" spans="1:8" x14ac:dyDescent="0.25">
      <c r="A1205">
        <v>564</v>
      </c>
      <c r="B1205" t="s">
        <v>21555</v>
      </c>
      <c r="C1205" t="s">
        <v>21555</v>
      </c>
      <c r="D1205" s="23"/>
      <c r="E1205" t="s">
        <v>2050</v>
      </c>
      <c r="F1205" t="s">
        <v>1386</v>
      </c>
      <c r="G1205">
        <v>1840</v>
      </c>
      <c r="H1205" s="23"/>
    </row>
    <row r="1206" spans="1:8" x14ac:dyDescent="0.25">
      <c r="A1206">
        <v>13975</v>
      </c>
      <c r="B1206" t="s">
        <v>2877</v>
      </c>
      <c r="C1206" t="s">
        <v>2877</v>
      </c>
      <c r="D1206" s="23">
        <v>3176050000112</v>
      </c>
      <c r="E1206" t="s">
        <v>2433</v>
      </c>
      <c r="F1206" t="s">
        <v>1386</v>
      </c>
      <c r="G1206">
        <v>21772</v>
      </c>
      <c r="H1206" s="23">
        <v>161237894</v>
      </c>
    </row>
    <row r="1207" spans="1:8" x14ac:dyDescent="0.25">
      <c r="A1207">
        <v>11944</v>
      </c>
      <c r="B1207" t="s">
        <v>21556</v>
      </c>
      <c r="C1207" t="s">
        <v>21440</v>
      </c>
      <c r="D1207" s="23"/>
      <c r="E1207" t="s">
        <v>1422</v>
      </c>
      <c r="F1207" t="s">
        <v>1386</v>
      </c>
      <c r="G1207">
        <v>1247</v>
      </c>
      <c r="H1207" s="23"/>
    </row>
    <row r="1208" spans="1:8" x14ac:dyDescent="0.25">
      <c r="A1208">
        <v>1758</v>
      </c>
      <c r="B1208" t="s">
        <v>2878</v>
      </c>
      <c r="C1208" t="s">
        <v>2879</v>
      </c>
      <c r="D1208" s="23">
        <v>12473545000102</v>
      </c>
      <c r="E1208" t="s">
        <v>1449</v>
      </c>
      <c r="F1208" t="s">
        <v>1407</v>
      </c>
      <c r="G1208">
        <v>3034</v>
      </c>
      <c r="H1208" s="23" t="s">
        <v>2880</v>
      </c>
    </row>
    <row r="1209" spans="1:8" x14ac:dyDescent="0.25">
      <c r="A1209">
        <v>10763</v>
      </c>
      <c r="B1209" t="s">
        <v>2881</v>
      </c>
      <c r="C1209" t="s">
        <v>2882</v>
      </c>
      <c r="D1209" s="23">
        <v>60806213000137</v>
      </c>
      <c r="E1209" t="s">
        <v>2667</v>
      </c>
      <c r="F1209" t="s">
        <v>1390</v>
      </c>
      <c r="G1209">
        <v>16197</v>
      </c>
      <c r="H1209" s="23" t="s">
        <v>1438</v>
      </c>
    </row>
    <row r="1210" spans="1:8" x14ac:dyDescent="0.25">
      <c r="A1210">
        <v>177</v>
      </c>
      <c r="B1210" t="s">
        <v>21557</v>
      </c>
      <c r="C1210" t="s">
        <v>21557</v>
      </c>
      <c r="D1210" s="23"/>
      <c r="E1210" t="s">
        <v>2050</v>
      </c>
      <c r="F1210" t="s">
        <v>1386</v>
      </c>
      <c r="G1210">
        <v>1453</v>
      </c>
      <c r="H1210" s="23"/>
    </row>
    <row r="1211" spans="1:8" x14ac:dyDescent="0.25">
      <c r="A1211">
        <v>685</v>
      </c>
      <c r="B1211" t="s">
        <v>21558</v>
      </c>
      <c r="C1211" t="s">
        <v>21558</v>
      </c>
      <c r="D1211" s="23"/>
      <c r="E1211" t="s">
        <v>1533</v>
      </c>
      <c r="F1211" t="s">
        <v>1386</v>
      </c>
      <c r="G1211">
        <v>1961</v>
      </c>
      <c r="H1211" s="23"/>
    </row>
    <row r="1212" spans="1:8" x14ac:dyDescent="0.25">
      <c r="A1212">
        <v>4018</v>
      </c>
      <c r="B1212" t="s">
        <v>2883</v>
      </c>
      <c r="C1212" t="s">
        <v>2884</v>
      </c>
      <c r="D1212" s="23">
        <v>9359159000171</v>
      </c>
      <c r="E1212" t="s">
        <v>1385</v>
      </c>
      <c r="F1212" t="s">
        <v>1386</v>
      </c>
      <c r="G1212">
        <v>5294</v>
      </c>
      <c r="H1212" s="23">
        <v>160603463</v>
      </c>
    </row>
    <row r="1213" spans="1:8" x14ac:dyDescent="0.25">
      <c r="A1213">
        <v>189</v>
      </c>
      <c r="B1213" t="s">
        <v>21559</v>
      </c>
      <c r="C1213" t="s">
        <v>21559</v>
      </c>
      <c r="D1213" s="23"/>
      <c r="E1213" t="s">
        <v>1723</v>
      </c>
      <c r="F1213" t="s">
        <v>1386</v>
      </c>
      <c r="G1213">
        <v>1465</v>
      </c>
      <c r="H1213" s="23"/>
    </row>
    <row r="1214" spans="1:8" x14ac:dyDescent="0.25">
      <c r="A1214">
        <v>9110</v>
      </c>
      <c r="B1214" t="s">
        <v>21560</v>
      </c>
      <c r="C1214" t="s">
        <v>21560</v>
      </c>
      <c r="D1214" s="23"/>
      <c r="E1214" t="s">
        <v>1401</v>
      </c>
      <c r="F1214" t="s">
        <v>1386</v>
      </c>
      <c r="G1214">
        <v>13624</v>
      </c>
      <c r="H1214" s="23"/>
    </row>
    <row r="1215" spans="1:8" x14ac:dyDescent="0.25">
      <c r="A1215">
        <v>1042</v>
      </c>
      <c r="B1215" t="s">
        <v>21561</v>
      </c>
      <c r="C1215" t="s">
        <v>21561</v>
      </c>
      <c r="D1215" s="23"/>
      <c r="E1215" t="s">
        <v>1921</v>
      </c>
      <c r="F1215" t="s">
        <v>1386</v>
      </c>
      <c r="G1215">
        <v>2318</v>
      </c>
      <c r="H1215" s="23"/>
    </row>
    <row r="1216" spans="1:8" x14ac:dyDescent="0.25">
      <c r="A1216">
        <v>347</v>
      </c>
      <c r="B1216" t="s">
        <v>21562</v>
      </c>
      <c r="C1216" t="s">
        <v>21562</v>
      </c>
      <c r="D1216" s="23"/>
      <c r="E1216" t="s">
        <v>1792</v>
      </c>
      <c r="F1216" t="s">
        <v>1386</v>
      </c>
      <c r="G1216">
        <v>1623</v>
      </c>
      <c r="H1216" s="23"/>
    </row>
    <row r="1217" spans="1:8" x14ac:dyDescent="0.25">
      <c r="A1217">
        <v>12531</v>
      </c>
      <c r="B1217" t="s">
        <v>21563</v>
      </c>
      <c r="C1217" t="s">
        <v>21440</v>
      </c>
      <c r="D1217" s="23"/>
      <c r="E1217" t="s">
        <v>1723</v>
      </c>
      <c r="F1217" t="s">
        <v>1386</v>
      </c>
      <c r="G1217">
        <v>102</v>
      </c>
      <c r="H1217" s="23"/>
    </row>
    <row r="1218" spans="1:8" x14ac:dyDescent="0.25">
      <c r="A1218">
        <v>6995</v>
      </c>
      <c r="B1218" t="s">
        <v>21564</v>
      </c>
      <c r="C1218" t="s">
        <v>21564</v>
      </c>
      <c r="D1218" s="23"/>
      <c r="E1218" t="s">
        <v>1385</v>
      </c>
      <c r="F1218" t="s">
        <v>1386</v>
      </c>
      <c r="G1218">
        <v>10983</v>
      </c>
      <c r="H1218" s="23"/>
    </row>
    <row r="1219" spans="1:8" x14ac:dyDescent="0.25">
      <c r="A1219">
        <v>4703</v>
      </c>
      <c r="B1219" t="s">
        <v>2885</v>
      </c>
      <c r="C1219" t="s">
        <v>2886</v>
      </c>
      <c r="D1219" s="23">
        <v>8771085000113</v>
      </c>
      <c r="E1219" t="s">
        <v>1385</v>
      </c>
      <c r="F1219" t="s">
        <v>1386</v>
      </c>
      <c r="G1219">
        <v>7274</v>
      </c>
      <c r="H1219" s="23">
        <v>161517072</v>
      </c>
    </row>
    <row r="1220" spans="1:8" x14ac:dyDescent="0.25">
      <c r="A1220">
        <v>6972</v>
      </c>
      <c r="B1220" t="s">
        <v>2887</v>
      </c>
      <c r="C1220" t="s">
        <v>2887</v>
      </c>
      <c r="D1220" s="23">
        <v>7889979000140</v>
      </c>
      <c r="E1220" t="s">
        <v>2806</v>
      </c>
      <c r="F1220" t="s">
        <v>1386</v>
      </c>
      <c r="G1220">
        <v>10962</v>
      </c>
      <c r="H1220" s="23">
        <v>161481337</v>
      </c>
    </row>
    <row r="1221" spans="1:8" x14ac:dyDescent="0.25">
      <c r="A1221">
        <v>50</v>
      </c>
      <c r="B1221" t="s">
        <v>2888</v>
      </c>
      <c r="D1221" s="23"/>
      <c r="E1221" t="s">
        <v>1422</v>
      </c>
      <c r="F1221" t="s">
        <v>1386</v>
      </c>
      <c r="G1221">
        <v>1326</v>
      </c>
      <c r="H1221" s="23"/>
    </row>
    <row r="1222" spans="1:8" x14ac:dyDescent="0.25">
      <c r="A1222">
        <v>2154</v>
      </c>
      <c r="B1222" t="s">
        <v>2889</v>
      </c>
      <c r="C1222" t="s">
        <v>2890</v>
      </c>
      <c r="D1222" s="23">
        <v>24120628000199</v>
      </c>
      <c r="E1222" t="s">
        <v>2891</v>
      </c>
      <c r="F1222" t="s">
        <v>1386</v>
      </c>
      <c r="G1222">
        <v>3430</v>
      </c>
      <c r="H1222" s="23">
        <v>160102731</v>
      </c>
    </row>
    <row r="1223" spans="1:8" x14ac:dyDescent="0.25">
      <c r="A1223">
        <v>5227</v>
      </c>
      <c r="B1223" t="s">
        <v>2892</v>
      </c>
      <c r="C1223" t="s">
        <v>2893</v>
      </c>
      <c r="D1223" s="23">
        <v>1712845000172</v>
      </c>
      <c r="E1223" t="s">
        <v>1992</v>
      </c>
      <c r="F1223" t="s">
        <v>1587</v>
      </c>
      <c r="G1223">
        <v>8267</v>
      </c>
      <c r="H1223" s="23">
        <v>240920783</v>
      </c>
    </row>
    <row r="1224" spans="1:8" x14ac:dyDescent="0.25">
      <c r="A1224">
        <v>986</v>
      </c>
      <c r="B1224" t="s">
        <v>21565</v>
      </c>
      <c r="C1224" t="s">
        <v>21440</v>
      </c>
      <c r="D1224" s="23"/>
      <c r="E1224" t="s">
        <v>1422</v>
      </c>
      <c r="F1224" t="s">
        <v>1386</v>
      </c>
      <c r="G1224">
        <v>5808</v>
      </c>
      <c r="H1224" s="23"/>
    </row>
    <row r="1225" spans="1:8" x14ac:dyDescent="0.25">
      <c r="A1225">
        <v>8105</v>
      </c>
      <c r="B1225" t="s">
        <v>21566</v>
      </c>
      <c r="C1225" t="s">
        <v>21454</v>
      </c>
      <c r="D1225" s="23"/>
      <c r="E1225" t="s">
        <v>1422</v>
      </c>
      <c r="F1225" t="s">
        <v>1386</v>
      </c>
      <c r="G1225">
        <v>6045</v>
      </c>
      <c r="H1225" s="23"/>
    </row>
    <row r="1226" spans="1:8" x14ac:dyDescent="0.25">
      <c r="A1226">
        <v>320</v>
      </c>
      <c r="B1226" t="s">
        <v>21567</v>
      </c>
      <c r="C1226" t="s">
        <v>21567</v>
      </c>
      <c r="D1226" s="23"/>
      <c r="E1226" t="s">
        <v>1572</v>
      </c>
      <c r="F1226" t="s">
        <v>1386</v>
      </c>
      <c r="G1226">
        <v>1596</v>
      </c>
      <c r="H1226" s="23"/>
    </row>
    <row r="1227" spans="1:8" x14ac:dyDescent="0.25">
      <c r="A1227">
        <v>2981</v>
      </c>
      <c r="B1227" t="s">
        <v>2894</v>
      </c>
      <c r="C1227" t="s">
        <v>2895</v>
      </c>
      <c r="D1227" s="23">
        <v>5314217000190</v>
      </c>
      <c r="E1227" t="s">
        <v>2336</v>
      </c>
      <c r="F1227" t="s">
        <v>1386</v>
      </c>
      <c r="G1227">
        <v>4257</v>
      </c>
      <c r="H1227" s="23">
        <v>161373275</v>
      </c>
    </row>
    <row r="1228" spans="1:8" x14ac:dyDescent="0.25">
      <c r="A1228">
        <v>2870</v>
      </c>
      <c r="B1228" t="s">
        <v>2896</v>
      </c>
      <c r="C1228" t="s">
        <v>2897</v>
      </c>
      <c r="D1228" s="23">
        <v>4855534000150</v>
      </c>
      <c r="E1228" t="s">
        <v>1921</v>
      </c>
      <c r="F1228" t="s">
        <v>1386</v>
      </c>
      <c r="G1228">
        <v>4146</v>
      </c>
      <c r="H1228" s="23">
        <v>161351930</v>
      </c>
    </row>
    <row r="1229" spans="1:8" x14ac:dyDescent="0.25">
      <c r="A1229">
        <v>13628</v>
      </c>
      <c r="B1229" t="s">
        <v>21568</v>
      </c>
      <c r="C1229" t="s">
        <v>21569</v>
      </c>
      <c r="D1229" s="23"/>
      <c r="E1229" t="s">
        <v>1723</v>
      </c>
      <c r="F1229" t="s">
        <v>1386</v>
      </c>
      <c r="G1229">
        <v>13100</v>
      </c>
      <c r="H1229" s="23"/>
    </row>
    <row r="1230" spans="1:8" x14ac:dyDescent="0.25">
      <c r="A1230">
        <v>12508</v>
      </c>
      <c r="B1230" t="s">
        <v>21570</v>
      </c>
      <c r="C1230" t="s">
        <v>21440</v>
      </c>
      <c r="D1230" s="23"/>
      <c r="E1230" t="s">
        <v>1422</v>
      </c>
      <c r="F1230" t="s">
        <v>1386</v>
      </c>
      <c r="G1230">
        <v>11856</v>
      </c>
      <c r="H1230" s="23"/>
    </row>
    <row r="1231" spans="1:8" x14ac:dyDescent="0.25">
      <c r="A1231">
        <v>48</v>
      </c>
      <c r="B1231" t="s">
        <v>2898</v>
      </c>
      <c r="D1231" s="23"/>
      <c r="E1231" t="s">
        <v>1422</v>
      </c>
      <c r="F1231" t="s">
        <v>1386</v>
      </c>
      <c r="G1231">
        <v>1324</v>
      </c>
      <c r="H1231" s="23"/>
    </row>
    <row r="1232" spans="1:8" x14ac:dyDescent="0.25">
      <c r="A1232">
        <v>4246</v>
      </c>
      <c r="B1232" t="s">
        <v>21571</v>
      </c>
      <c r="C1232" t="s">
        <v>21571</v>
      </c>
      <c r="D1232" s="23"/>
      <c r="E1232" t="s">
        <v>1422</v>
      </c>
      <c r="F1232" t="s">
        <v>1386</v>
      </c>
      <c r="G1232">
        <v>1627</v>
      </c>
      <c r="H1232" s="23"/>
    </row>
    <row r="1233" spans="1:8" x14ac:dyDescent="0.25">
      <c r="A1233">
        <v>6343</v>
      </c>
      <c r="B1233" t="s">
        <v>21572</v>
      </c>
      <c r="C1233" t="s">
        <v>21572</v>
      </c>
      <c r="D1233" s="23"/>
      <c r="E1233" t="s">
        <v>1422</v>
      </c>
      <c r="F1233" t="s">
        <v>1386</v>
      </c>
      <c r="G1233">
        <v>9886</v>
      </c>
      <c r="H1233" s="23"/>
    </row>
    <row r="1234" spans="1:8" x14ac:dyDescent="0.25">
      <c r="A1234">
        <v>1403</v>
      </c>
      <c r="B1234" t="s">
        <v>2899</v>
      </c>
      <c r="C1234" t="s">
        <v>2900</v>
      </c>
      <c r="D1234" s="23">
        <v>10755122000141</v>
      </c>
      <c r="E1234" t="s">
        <v>1805</v>
      </c>
      <c r="F1234" t="s">
        <v>1386</v>
      </c>
      <c r="G1234">
        <v>2679</v>
      </c>
      <c r="H1234" s="23">
        <v>160324980</v>
      </c>
    </row>
    <row r="1235" spans="1:8" x14ac:dyDescent="0.25">
      <c r="A1235">
        <v>9048</v>
      </c>
      <c r="B1235" t="s">
        <v>21573</v>
      </c>
      <c r="C1235" t="s">
        <v>21573</v>
      </c>
      <c r="D1235" s="23"/>
      <c r="E1235" t="s">
        <v>2138</v>
      </c>
      <c r="F1235" t="s">
        <v>1386</v>
      </c>
      <c r="G1235">
        <v>13577</v>
      </c>
      <c r="H1235" s="23"/>
    </row>
    <row r="1236" spans="1:8" x14ac:dyDescent="0.25">
      <c r="A1236">
        <v>6562</v>
      </c>
      <c r="B1236" t="s">
        <v>21574</v>
      </c>
      <c r="C1236" t="s">
        <v>21574</v>
      </c>
      <c r="D1236" s="23"/>
      <c r="E1236" t="s">
        <v>1422</v>
      </c>
      <c r="F1236" t="s">
        <v>1386</v>
      </c>
      <c r="G1236">
        <v>10090</v>
      </c>
      <c r="H1236" s="23"/>
    </row>
    <row r="1237" spans="1:8" x14ac:dyDescent="0.25">
      <c r="A1237">
        <v>4247</v>
      </c>
      <c r="B1237" t="s">
        <v>21574</v>
      </c>
      <c r="C1237" t="s">
        <v>21574</v>
      </c>
      <c r="D1237" s="23"/>
      <c r="E1237" t="s">
        <v>2050</v>
      </c>
      <c r="F1237" t="s">
        <v>1386</v>
      </c>
      <c r="G1237">
        <v>1408</v>
      </c>
      <c r="H1237" s="23"/>
    </row>
    <row r="1238" spans="1:8" x14ac:dyDescent="0.25">
      <c r="A1238">
        <v>2546</v>
      </c>
      <c r="B1238" t="s">
        <v>2901</v>
      </c>
      <c r="C1238" t="s">
        <v>2902</v>
      </c>
      <c r="D1238" s="23">
        <v>3595056000124</v>
      </c>
      <c r="E1238" t="s">
        <v>1385</v>
      </c>
      <c r="F1238" t="s">
        <v>1386</v>
      </c>
      <c r="G1238">
        <v>3822</v>
      </c>
      <c r="H1238" s="23">
        <v>161267394</v>
      </c>
    </row>
    <row r="1239" spans="1:8" x14ac:dyDescent="0.25">
      <c r="A1239">
        <v>4564</v>
      </c>
      <c r="B1239" t="s">
        <v>21575</v>
      </c>
      <c r="C1239" t="s">
        <v>21440</v>
      </c>
      <c r="D1239" s="23"/>
      <c r="E1239" t="s">
        <v>1422</v>
      </c>
      <c r="F1239" t="s">
        <v>1386</v>
      </c>
      <c r="G1239">
        <v>5466</v>
      </c>
      <c r="H1239" s="23"/>
    </row>
    <row r="1240" spans="1:8" x14ac:dyDescent="0.25">
      <c r="A1240">
        <v>4542</v>
      </c>
      <c r="B1240" t="s">
        <v>21575</v>
      </c>
      <c r="C1240" t="s">
        <v>21454</v>
      </c>
      <c r="D1240" s="23"/>
      <c r="E1240" t="s">
        <v>1723</v>
      </c>
      <c r="F1240" t="s">
        <v>1386</v>
      </c>
      <c r="G1240">
        <v>202</v>
      </c>
      <c r="H1240" s="23"/>
    </row>
    <row r="1241" spans="1:8" x14ac:dyDescent="0.25">
      <c r="A1241">
        <v>15531</v>
      </c>
      <c r="B1241" t="s">
        <v>2903</v>
      </c>
      <c r="C1241" t="s">
        <v>2904</v>
      </c>
      <c r="D1241" s="23">
        <v>4244253000161</v>
      </c>
      <c r="E1241" t="s">
        <v>1385</v>
      </c>
      <c r="F1241" t="s">
        <v>1386</v>
      </c>
      <c r="G1241">
        <v>24756</v>
      </c>
      <c r="H1241" s="23">
        <v>161303641</v>
      </c>
    </row>
    <row r="1242" spans="1:8" x14ac:dyDescent="0.25">
      <c r="A1242">
        <v>4386</v>
      </c>
      <c r="B1242" t="s">
        <v>21576</v>
      </c>
      <c r="C1242" t="s">
        <v>21576</v>
      </c>
      <c r="D1242" s="23"/>
      <c r="E1242" t="s">
        <v>2050</v>
      </c>
      <c r="F1242" t="s">
        <v>1386</v>
      </c>
      <c r="G1242">
        <v>6979</v>
      </c>
      <c r="H1242" s="23"/>
    </row>
    <row r="1243" spans="1:8" x14ac:dyDescent="0.25">
      <c r="A1243">
        <v>4524</v>
      </c>
      <c r="B1243" t="s">
        <v>21577</v>
      </c>
      <c r="C1243" t="s">
        <v>21577</v>
      </c>
      <c r="D1243" s="23"/>
      <c r="E1243" t="s">
        <v>2299</v>
      </c>
      <c r="F1243" t="s">
        <v>1386</v>
      </c>
      <c r="G1243">
        <v>7120</v>
      </c>
      <c r="H1243" s="23"/>
    </row>
    <row r="1244" spans="1:8" x14ac:dyDescent="0.25">
      <c r="A1244">
        <v>9011</v>
      </c>
      <c r="B1244" t="s">
        <v>21577</v>
      </c>
      <c r="C1244" t="s">
        <v>21577</v>
      </c>
      <c r="D1244" s="23"/>
      <c r="E1244" t="s">
        <v>6328</v>
      </c>
      <c r="F1244" t="s">
        <v>1398</v>
      </c>
      <c r="G1244">
        <v>13543</v>
      </c>
      <c r="H1244" s="23"/>
    </row>
    <row r="1245" spans="1:8" x14ac:dyDescent="0.25">
      <c r="A1245">
        <v>2129</v>
      </c>
      <c r="B1245" t="s">
        <v>2905</v>
      </c>
      <c r="C1245" t="s">
        <v>2805</v>
      </c>
      <c r="D1245" s="23">
        <v>2365317000157</v>
      </c>
      <c r="E1245" t="s">
        <v>2555</v>
      </c>
      <c r="F1245" t="s">
        <v>1386</v>
      </c>
      <c r="G1245">
        <v>3405</v>
      </c>
      <c r="H1245" s="23">
        <v>160845602</v>
      </c>
    </row>
    <row r="1246" spans="1:8" x14ac:dyDescent="0.25">
      <c r="A1246">
        <v>1881</v>
      </c>
      <c r="B1246" t="s">
        <v>2906</v>
      </c>
      <c r="C1246" t="s">
        <v>2907</v>
      </c>
      <c r="D1246" s="23">
        <v>13236370000174</v>
      </c>
      <c r="E1246" t="s">
        <v>2891</v>
      </c>
      <c r="F1246" t="s">
        <v>1386</v>
      </c>
      <c r="G1246">
        <v>3157</v>
      </c>
      <c r="H1246" s="23">
        <v>161796320</v>
      </c>
    </row>
    <row r="1247" spans="1:8" x14ac:dyDescent="0.25">
      <c r="A1247">
        <v>15253</v>
      </c>
      <c r="B1247" t="s">
        <v>2908</v>
      </c>
      <c r="D1247" s="23">
        <v>19596499000170</v>
      </c>
      <c r="E1247" t="s">
        <v>1422</v>
      </c>
      <c r="F1247" t="s">
        <v>1386</v>
      </c>
      <c r="G1247">
        <v>24361</v>
      </c>
      <c r="H1247" s="23">
        <v>162271557</v>
      </c>
    </row>
    <row r="1248" spans="1:8" x14ac:dyDescent="0.25">
      <c r="A1248">
        <v>8519</v>
      </c>
      <c r="B1248" t="s">
        <v>21578</v>
      </c>
      <c r="C1248" t="s">
        <v>21440</v>
      </c>
      <c r="D1248" s="23"/>
      <c r="E1248" t="s">
        <v>1723</v>
      </c>
      <c r="F1248" t="s">
        <v>1386</v>
      </c>
      <c r="G1248">
        <v>6425</v>
      </c>
      <c r="H1248" s="23"/>
    </row>
    <row r="1249" spans="1:8" x14ac:dyDescent="0.25">
      <c r="A1249">
        <v>5902</v>
      </c>
      <c r="B1249" t="s">
        <v>2909</v>
      </c>
      <c r="C1249" t="s">
        <v>2909</v>
      </c>
      <c r="D1249" s="23">
        <v>9338728000100</v>
      </c>
      <c r="E1249" t="s">
        <v>2549</v>
      </c>
      <c r="F1249" t="s">
        <v>1386</v>
      </c>
      <c r="G1249">
        <v>8894</v>
      </c>
      <c r="H1249" s="23">
        <v>161558704</v>
      </c>
    </row>
    <row r="1250" spans="1:8" x14ac:dyDescent="0.25">
      <c r="A1250">
        <v>6457</v>
      </c>
      <c r="B1250" t="s">
        <v>21579</v>
      </c>
      <c r="C1250" t="s">
        <v>21579</v>
      </c>
      <c r="D1250" s="23"/>
      <c r="E1250" t="s">
        <v>2050</v>
      </c>
      <c r="F1250" t="s">
        <v>1386</v>
      </c>
      <c r="G1250">
        <v>9997</v>
      </c>
      <c r="H1250" s="23"/>
    </row>
    <row r="1251" spans="1:8" x14ac:dyDescent="0.25">
      <c r="A1251">
        <v>13592</v>
      </c>
      <c r="B1251" t="s">
        <v>2910</v>
      </c>
      <c r="C1251" t="s">
        <v>2910</v>
      </c>
      <c r="D1251" s="23">
        <v>41760775000142</v>
      </c>
      <c r="E1251" t="s">
        <v>1510</v>
      </c>
      <c r="F1251" t="s">
        <v>1386</v>
      </c>
      <c r="G1251">
        <v>21204</v>
      </c>
      <c r="H1251" s="23">
        <v>163971463</v>
      </c>
    </row>
    <row r="1252" spans="1:8" x14ac:dyDescent="0.25">
      <c r="A1252">
        <v>133</v>
      </c>
      <c r="B1252" t="s">
        <v>21580</v>
      </c>
      <c r="C1252" t="s">
        <v>21580</v>
      </c>
      <c r="D1252" s="23"/>
      <c r="E1252" t="s">
        <v>2050</v>
      </c>
      <c r="F1252" t="s">
        <v>1386</v>
      </c>
      <c r="G1252">
        <v>1409</v>
      </c>
      <c r="H1252" s="23"/>
    </row>
    <row r="1253" spans="1:8" x14ac:dyDescent="0.25">
      <c r="A1253">
        <v>7991</v>
      </c>
      <c r="B1253" t="s">
        <v>2911</v>
      </c>
      <c r="C1253" t="s">
        <v>2912</v>
      </c>
      <c r="D1253" s="23">
        <v>14779657000103</v>
      </c>
      <c r="E1253" t="s">
        <v>1385</v>
      </c>
      <c r="F1253" t="s">
        <v>1386</v>
      </c>
      <c r="G1253">
        <v>12295</v>
      </c>
      <c r="H1253" s="23" t="s">
        <v>1438</v>
      </c>
    </row>
    <row r="1254" spans="1:8" x14ac:dyDescent="0.25">
      <c r="A1254">
        <v>6774</v>
      </c>
      <c r="B1254" t="s">
        <v>21581</v>
      </c>
      <c r="C1254" t="s">
        <v>21454</v>
      </c>
      <c r="D1254" s="23"/>
      <c r="E1254" t="s">
        <v>1422</v>
      </c>
      <c r="F1254" t="s">
        <v>1386</v>
      </c>
      <c r="G1254">
        <v>6049</v>
      </c>
      <c r="H1254" s="23"/>
    </row>
    <row r="1255" spans="1:8" x14ac:dyDescent="0.25">
      <c r="A1255">
        <v>6740</v>
      </c>
      <c r="B1255" t="s">
        <v>21582</v>
      </c>
      <c r="C1255" t="s">
        <v>21582</v>
      </c>
      <c r="D1255" s="23"/>
      <c r="E1255" t="s">
        <v>1422</v>
      </c>
      <c r="F1255" t="s">
        <v>1386</v>
      </c>
      <c r="G1255">
        <v>10389</v>
      </c>
      <c r="H1255" s="23"/>
    </row>
    <row r="1256" spans="1:8" x14ac:dyDescent="0.25">
      <c r="A1256">
        <v>14564</v>
      </c>
      <c r="B1256" t="s">
        <v>21583</v>
      </c>
      <c r="C1256" t="s">
        <v>21440</v>
      </c>
      <c r="D1256" s="23"/>
      <c r="E1256" t="s">
        <v>1564</v>
      </c>
      <c r="F1256" t="s">
        <v>1386</v>
      </c>
      <c r="G1256">
        <v>14087</v>
      </c>
      <c r="H1256" s="23"/>
    </row>
    <row r="1257" spans="1:8" x14ac:dyDescent="0.25">
      <c r="A1257">
        <v>3101</v>
      </c>
      <c r="B1257" t="s">
        <v>2913</v>
      </c>
      <c r="C1257" t="s">
        <v>2914</v>
      </c>
      <c r="D1257" s="23">
        <v>5908913000124</v>
      </c>
      <c r="E1257" t="s">
        <v>1422</v>
      </c>
      <c r="F1257" t="s">
        <v>1386</v>
      </c>
      <c r="G1257">
        <v>4377</v>
      </c>
      <c r="H1257" s="23">
        <v>161593232</v>
      </c>
    </row>
    <row r="1258" spans="1:8" x14ac:dyDescent="0.25">
      <c r="A1258">
        <v>4248</v>
      </c>
      <c r="B1258" t="s">
        <v>21584</v>
      </c>
      <c r="C1258" t="s">
        <v>21584</v>
      </c>
      <c r="D1258" s="23"/>
      <c r="E1258" t="s">
        <v>1422</v>
      </c>
      <c r="F1258" t="s">
        <v>1386</v>
      </c>
      <c r="G1258">
        <v>1890</v>
      </c>
      <c r="H1258" s="23"/>
    </row>
    <row r="1259" spans="1:8" x14ac:dyDescent="0.25">
      <c r="A1259">
        <v>8205</v>
      </c>
      <c r="B1259" t="s">
        <v>2915</v>
      </c>
      <c r="C1259" t="s">
        <v>2915</v>
      </c>
      <c r="D1259" s="23">
        <v>3844960000126</v>
      </c>
      <c r="E1259" t="s">
        <v>1823</v>
      </c>
      <c r="F1259" t="s">
        <v>1386</v>
      </c>
      <c r="G1259">
        <v>12474</v>
      </c>
      <c r="H1259" s="23">
        <v>161284035</v>
      </c>
    </row>
    <row r="1260" spans="1:8" x14ac:dyDescent="0.25">
      <c r="A1260">
        <v>220</v>
      </c>
      <c r="B1260" t="s">
        <v>21585</v>
      </c>
      <c r="C1260" t="s">
        <v>21585</v>
      </c>
      <c r="D1260" s="23"/>
      <c r="E1260" t="s">
        <v>1848</v>
      </c>
      <c r="F1260" t="s">
        <v>1386</v>
      </c>
      <c r="G1260">
        <v>1496</v>
      </c>
      <c r="H1260" s="23"/>
    </row>
    <row r="1261" spans="1:8" x14ac:dyDescent="0.25">
      <c r="A1261">
        <v>11353</v>
      </c>
      <c r="B1261" t="s">
        <v>2916</v>
      </c>
      <c r="C1261" t="s">
        <v>2916</v>
      </c>
      <c r="D1261" s="23">
        <v>33639984000104</v>
      </c>
      <c r="E1261" t="s">
        <v>1385</v>
      </c>
      <c r="F1261" t="s">
        <v>1386</v>
      </c>
      <c r="G1261">
        <v>17232</v>
      </c>
      <c r="H1261" s="23">
        <v>163402205</v>
      </c>
    </row>
    <row r="1262" spans="1:8" x14ac:dyDescent="0.25">
      <c r="A1262">
        <v>3803</v>
      </c>
      <c r="B1262" t="s">
        <v>2917</v>
      </c>
      <c r="C1262" t="s">
        <v>2918</v>
      </c>
      <c r="D1262" s="23">
        <v>8977217000168</v>
      </c>
      <c r="E1262" t="s">
        <v>1385</v>
      </c>
      <c r="F1262" t="s">
        <v>1386</v>
      </c>
      <c r="G1262">
        <v>5079</v>
      </c>
      <c r="H1262" s="23">
        <v>160446589</v>
      </c>
    </row>
    <row r="1263" spans="1:8" x14ac:dyDescent="0.25">
      <c r="A1263">
        <v>3145</v>
      </c>
      <c r="B1263" t="s">
        <v>2919</v>
      </c>
      <c r="C1263" t="s">
        <v>2920</v>
      </c>
      <c r="D1263" s="23">
        <v>6085172000191</v>
      </c>
      <c r="E1263" t="s">
        <v>1583</v>
      </c>
      <c r="F1263" t="s">
        <v>1386</v>
      </c>
      <c r="G1263">
        <v>4421</v>
      </c>
      <c r="H1263" s="23" t="s">
        <v>2921</v>
      </c>
    </row>
    <row r="1264" spans="1:8" x14ac:dyDescent="0.25">
      <c r="A1264">
        <v>10261</v>
      </c>
      <c r="B1264" t="s">
        <v>2922</v>
      </c>
      <c r="C1264" t="s">
        <v>2923</v>
      </c>
      <c r="D1264" s="23">
        <v>6085172000272</v>
      </c>
      <c r="E1264" t="s">
        <v>1541</v>
      </c>
      <c r="F1264" t="s">
        <v>1386</v>
      </c>
      <c r="G1264">
        <v>15480</v>
      </c>
      <c r="H1264" s="23">
        <v>163000930</v>
      </c>
    </row>
    <row r="1265" spans="1:8" x14ac:dyDescent="0.25">
      <c r="A1265">
        <v>10316</v>
      </c>
      <c r="B1265" t="s">
        <v>21586</v>
      </c>
      <c r="C1265" t="s">
        <v>21587</v>
      </c>
      <c r="D1265" s="23"/>
      <c r="E1265" t="s">
        <v>1723</v>
      </c>
      <c r="F1265" t="s">
        <v>1386</v>
      </c>
      <c r="G1265">
        <v>15567</v>
      </c>
      <c r="H1265" s="23"/>
    </row>
    <row r="1266" spans="1:8" x14ac:dyDescent="0.25">
      <c r="A1266">
        <v>2562</v>
      </c>
      <c r="B1266" t="s">
        <v>2924</v>
      </c>
      <c r="C1266" t="s">
        <v>2925</v>
      </c>
      <c r="D1266" s="23">
        <v>3661866000131</v>
      </c>
      <c r="E1266" t="s">
        <v>1409</v>
      </c>
      <c r="F1266" t="s">
        <v>1386</v>
      </c>
      <c r="G1266">
        <v>3838</v>
      </c>
      <c r="H1266" s="23" t="s">
        <v>1438</v>
      </c>
    </row>
    <row r="1267" spans="1:8" x14ac:dyDescent="0.25">
      <c r="A1267">
        <v>3675</v>
      </c>
      <c r="B1267" t="s">
        <v>2926</v>
      </c>
      <c r="C1267" t="s">
        <v>2927</v>
      </c>
      <c r="D1267" s="23">
        <v>8653073000194</v>
      </c>
      <c r="E1267" t="s">
        <v>2047</v>
      </c>
      <c r="F1267" t="s">
        <v>1386</v>
      </c>
      <c r="G1267">
        <v>4951</v>
      </c>
      <c r="H1267" s="23">
        <v>160107512</v>
      </c>
    </row>
    <row r="1268" spans="1:8" x14ac:dyDescent="0.25">
      <c r="A1268">
        <v>2408</v>
      </c>
      <c r="B1268" t="s">
        <v>2928</v>
      </c>
      <c r="C1268" t="s">
        <v>2805</v>
      </c>
      <c r="D1268" s="23">
        <v>3330977000165</v>
      </c>
      <c r="E1268" t="s">
        <v>1678</v>
      </c>
      <c r="F1268" t="s">
        <v>1386</v>
      </c>
      <c r="G1268">
        <v>3684</v>
      </c>
      <c r="H1268" s="23">
        <v>161250220</v>
      </c>
    </row>
    <row r="1269" spans="1:8" x14ac:dyDescent="0.25">
      <c r="A1269">
        <v>12587</v>
      </c>
      <c r="B1269" t="s">
        <v>2929</v>
      </c>
      <c r="C1269" t="s">
        <v>2929</v>
      </c>
      <c r="D1269" s="23">
        <v>41879142000158</v>
      </c>
      <c r="E1269" t="s">
        <v>1409</v>
      </c>
      <c r="F1269" t="s">
        <v>1386</v>
      </c>
      <c r="G1269">
        <v>19590</v>
      </c>
      <c r="H1269" s="23">
        <v>164042636</v>
      </c>
    </row>
    <row r="1270" spans="1:8" x14ac:dyDescent="0.25">
      <c r="A1270">
        <v>900</v>
      </c>
      <c r="B1270" t="s">
        <v>21588</v>
      </c>
      <c r="C1270" t="s">
        <v>21588</v>
      </c>
      <c r="D1270" s="23"/>
      <c r="E1270" t="s">
        <v>1409</v>
      </c>
      <c r="F1270" t="s">
        <v>1386</v>
      </c>
      <c r="G1270">
        <v>2176</v>
      </c>
      <c r="H1270" s="23"/>
    </row>
    <row r="1271" spans="1:8" x14ac:dyDescent="0.25">
      <c r="A1271">
        <v>14233</v>
      </c>
      <c r="B1271" t="s">
        <v>2930</v>
      </c>
      <c r="C1271" t="s">
        <v>2931</v>
      </c>
      <c r="D1271" s="23">
        <v>51201097000131</v>
      </c>
      <c r="E1271" t="s">
        <v>1422</v>
      </c>
      <c r="F1271" t="s">
        <v>1386</v>
      </c>
      <c r="G1271">
        <v>22394</v>
      </c>
      <c r="H1271" s="23" t="s">
        <v>1438</v>
      </c>
    </row>
    <row r="1272" spans="1:8" x14ac:dyDescent="0.25">
      <c r="A1272">
        <v>5719</v>
      </c>
      <c r="B1272" t="s">
        <v>2932</v>
      </c>
      <c r="C1272" t="s">
        <v>2933</v>
      </c>
      <c r="D1272" s="23">
        <v>4898488000177</v>
      </c>
      <c r="E1272" t="s">
        <v>2670</v>
      </c>
      <c r="F1272" t="s">
        <v>2671</v>
      </c>
      <c r="G1272">
        <v>8752</v>
      </c>
      <c r="H1272" s="23" t="s">
        <v>1438</v>
      </c>
    </row>
    <row r="1273" spans="1:8" x14ac:dyDescent="0.25">
      <c r="A1273">
        <v>4457</v>
      </c>
      <c r="B1273" t="s">
        <v>2934</v>
      </c>
      <c r="C1273" t="s">
        <v>2935</v>
      </c>
      <c r="D1273" s="23">
        <v>11885473000130</v>
      </c>
      <c r="E1273" t="s">
        <v>1500</v>
      </c>
      <c r="F1273" t="s">
        <v>1415</v>
      </c>
      <c r="G1273">
        <v>7047</v>
      </c>
      <c r="H1273" s="23">
        <v>39882012</v>
      </c>
    </row>
    <row r="1274" spans="1:8" x14ac:dyDescent="0.25">
      <c r="A1274">
        <v>4200</v>
      </c>
      <c r="B1274" t="s">
        <v>2936</v>
      </c>
      <c r="C1274" t="s">
        <v>2937</v>
      </c>
      <c r="D1274" s="23">
        <v>6089315000133</v>
      </c>
      <c r="E1274" t="s">
        <v>1422</v>
      </c>
      <c r="F1274" t="s">
        <v>1386</v>
      </c>
      <c r="G1274">
        <v>6836</v>
      </c>
      <c r="H1274" s="23" t="s">
        <v>1438</v>
      </c>
    </row>
    <row r="1275" spans="1:8" x14ac:dyDescent="0.25">
      <c r="A1275">
        <v>5574</v>
      </c>
      <c r="B1275" t="s">
        <v>21589</v>
      </c>
      <c r="C1275" t="s">
        <v>21589</v>
      </c>
      <c r="D1275" s="23"/>
      <c r="E1275" t="s">
        <v>1541</v>
      </c>
      <c r="F1275" t="s">
        <v>1386</v>
      </c>
      <c r="G1275">
        <v>8635</v>
      </c>
      <c r="H1275" s="23"/>
    </row>
    <row r="1276" spans="1:8" x14ac:dyDescent="0.25">
      <c r="A1276">
        <v>556</v>
      </c>
      <c r="B1276" t="s">
        <v>21590</v>
      </c>
      <c r="C1276" t="s">
        <v>21590</v>
      </c>
      <c r="D1276" s="23"/>
      <c r="E1276" t="s">
        <v>2050</v>
      </c>
      <c r="F1276" t="s">
        <v>1386</v>
      </c>
      <c r="G1276">
        <v>1832</v>
      </c>
      <c r="H1276" s="23"/>
    </row>
    <row r="1277" spans="1:8" x14ac:dyDescent="0.25">
      <c r="A1277">
        <v>1972</v>
      </c>
      <c r="B1277" t="s">
        <v>2938</v>
      </c>
      <c r="C1277" t="s">
        <v>2939</v>
      </c>
      <c r="D1277" s="23">
        <v>21746765000145</v>
      </c>
      <c r="E1277" t="s">
        <v>1452</v>
      </c>
      <c r="F1277" t="s">
        <v>1386</v>
      </c>
      <c r="G1277">
        <v>3248</v>
      </c>
      <c r="H1277" s="23">
        <v>162462352</v>
      </c>
    </row>
    <row r="1278" spans="1:8" x14ac:dyDescent="0.25">
      <c r="A1278">
        <v>6041</v>
      </c>
      <c r="B1278" t="s">
        <v>2940</v>
      </c>
      <c r="C1278" t="s">
        <v>2941</v>
      </c>
      <c r="D1278" s="23">
        <v>18312138000191</v>
      </c>
      <c r="E1278" t="s">
        <v>1385</v>
      </c>
      <c r="F1278" t="s">
        <v>1386</v>
      </c>
      <c r="G1278">
        <v>9416</v>
      </c>
      <c r="H1278" s="23">
        <v>162180373</v>
      </c>
    </row>
    <row r="1279" spans="1:8" x14ac:dyDescent="0.25">
      <c r="A1279">
        <v>5838</v>
      </c>
      <c r="B1279" t="s">
        <v>2942</v>
      </c>
      <c r="C1279" t="s">
        <v>2943</v>
      </c>
      <c r="D1279" s="23">
        <v>7262230000259</v>
      </c>
      <c r="E1279" t="s">
        <v>1385</v>
      </c>
      <c r="F1279" t="s">
        <v>1386</v>
      </c>
      <c r="G1279">
        <v>8828</v>
      </c>
      <c r="H1279" s="23">
        <v>161629130</v>
      </c>
    </row>
    <row r="1280" spans="1:8" x14ac:dyDescent="0.25">
      <c r="A1280">
        <v>15562</v>
      </c>
      <c r="B1280" t="s">
        <v>2944</v>
      </c>
      <c r="C1280" t="s">
        <v>2945</v>
      </c>
      <c r="D1280" s="23">
        <v>19328407000170</v>
      </c>
      <c r="E1280" t="s">
        <v>1385</v>
      </c>
      <c r="F1280" t="s">
        <v>1386</v>
      </c>
      <c r="G1280">
        <v>24808</v>
      </c>
      <c r="H1280" s="23" t="s">
        <v>1438</v>
      </c>
    </row>
    <row r="1281" spans="1:8" x14ac:dyDescent="0.25">
      <c r="A1281">
        <v>12452</v>
      </c>
      <c r="B1281" t="s">
        <v>2946</v>
      </c>
      <c r="C1281" t="s">
        <v>2947</v>
      </c>
      <c r="D1281" s="23">
        <v>60500121001368</v>
      </c>
      <c r="E1281" t="s">
        <v>2374</v>
      </c>
      <c r="F1281" t="s">
        <v>1390</v>
      </c>
      <c r="G1281">
        <v>19093</v>
      </c>
      <c r="H1281" s="23">
        <v>244687476111</v>
      </c>
    </row>
    <row r="1282" spans="1:8" x14ac:dyDescent="0.25">
      <c r="A1282">
        <v>8170</v>
      </c>
      <c r="B1282" t="s">
        <v>2948</v>
      </c>
      <c r="C1282" t="s">
        <v>2949</v>
      </c>
      <c r="D1282" s="23">
        <v>4335855000124</v>
      </c>
      <c r="E1282" t="s">
        <v>2950</v>
      </c>
      <c r="F1282" t="s">
        <v>1390</v>
      </c>
      <c r="G1282">
        <v>12443</v>
      </c>
      <c r="H1282" s="23">
        <v>581146079112</v>
      </c>
    </row>
    <row r="1283" spans="1:8" x14ac:dyDescent="0.25">
      <c r="A1283">
        <v>11800</v>
      </c>
      <c r="B1283" t="s">
        <v>2951</v>
      </c>
      <c r="C1283" t="s">
        <v>2952</v>
      </c>
      <c r="D1283" s="23">
        <v>2778713000106</v>
      </c>
      <c r="E1283" t="s">
        <v>2953</v>
      </c>
      <c r="F1283" t="s">
        <v>1390</v>
      </c>
      <c r="G1283">
        <v>18112</v>
      </c>
      <c r="H1283" s="23">
        <v>550073576119</v>
      </c>
    </row>
    <row r="1284" spans="1:8" x14ac:dyDescent="0.25">
      <c r="A1284">
        <v>14146</v>
      </c>
      <c r="B1284" t="s">
        <v>2954</v>
      </c>
      <c r="D1284" s="23">
        <v>29405676000147</v>
      </c>
      <c r="E1284" t="s">
        <v>2667</v>
      </c>
      <c r="F1284" t="s">
        <v>1390</v>
      </c>
      <c r="G1284">
        <v>21973</v>
      </c>
      <c r="H1284" s="23">
        <v>535678930113</v>
      </c>
    </row>
    <row r="1285" spans="1:8" x14ac:dyDescent="0.25">
      <c r="A1285">
        <v>3572</v>
      </c>
      <c r="B1285" t="s">
        <v>2955</v>
      </c>
      <c r="C1285" t="s">
        <v>2956</v>
      </c>
      <c r="D1285" s="23">
        <v>8243650000170</v>
      </c>
      <c r="E1285" t="s">
        <v>1409</v>
      </c>
      <c r="F1285" t="s">
        <v>1386</v>
      </c>
      <c r="G1285">
        <v>4848</v>
      </c>
      <c r="H1285" s="23">
        <v>161495010</v>
      </c>
    </row>
    <row r="1286" spans="1:8" x14ac:dyDescent="0.25">
      <c r="A1286">
        <v>10423</v>
      </c>
      <c r="B1286" t="s">
        <v>2957</v>
      </c>
      <c r="C1286" t="s">
        <v>2957</v>
      </c>
      <c r="D1286" s="23">
        <v>42419150000184</v>
      </c>
      <c r="E1286" t="s">
        <v>2958</v>
      </c>
      <c r="F1286" t="s">
        <v>1390</v>
      </c>
      <c r="G1286">
        <v>15727</v>
      </c>
      <c r="H1286" s="23">
        <v>420013333117</v>
      </c>
    </row>
    <row r="1287" spans="1:8" x14ac:dyDescent="0.25">
      <c r="A1287">
        <v>15027</v>
      </c>
      <c r="B1287" t="s">
        <v>2959</v>
      </c>
      <c r="C1287" t="s">
        <v>2960</v>
      </c>
      <c r="D1287" s="23">
        <v>4031962000169</v>
      </c>
      <c r="E1287" t="s">
        <v>1424</v>
      </c>
      <c r="F1287" t="s">
        <v>1390</v>
      </c>
      <c r="G1287">
        <v>23743</v>
      </c>
      <c r="H1287" s="23">
        <v>115985054116</v>
      </c>
    </row>
    <row r="1288" spans="1:8" x14ac:dyDescent="0.25">
      <c r="A1288">
        <v>12385</v>
      </c>
      <c r="B1288" t="s">
        <v>2961</v>
      </c>
      <c r="C1288" t="s">
        <v>2962</v>
      </c>
      <c r="D1288" s="23">
        <v>24092336000190</v>
      </c>
      <c r="E1288" t="s">
        <v>1572</v>
      </c>
      <c r="F1288" t="s">
        <v>1386</v>
      </c>
      <c r="G1288">
        <v>18990</v>
      </c>
      <c r="H1288" s="23">
        <v>162672365</v>
      </c>
    </row>
    <row r="1289" spans="1:8" x14ac:dyDescent="0.25">
      <c r="A1289">
        <v>13914</v>
      </c>
      <c r="B1289" t="s">
        <v>2963</v>
      </c>
      <c r="C1289" t="s">
        <v>2963</v>
      </c>
      <c r="D1289" s="23">
        <v>4731396000106</v>
      </c>
      <c r="E1289" t="s">
        <v>1742</v>
      </c>
      <c r="F1289" t="s">
        <v>1386</v>
      </c>
      <c r="G1289">
        <v>21680</v>
      </c>
      <c r="H1289" s="23">
        <v>161337953</v>
      </c>
    </row>
    <row r="1290" spans="1:8" x14ac:dyDescent="0.25">
      <c r="A1290">
        <v>2262</v>
      </c>
      <c r="B1290" t="s">
        <v>2964</v>
      </c>
      <c r="C1290" t="s">
        <v>2965</v>
      </c>
      <c r="D1290" s="23">
        <v>2742263000363</v>
      </c>
      <c r="E1290" t="s">
        <v>1385</v>
      </c>
      <c r="F1290" t="s">
        <v>1386</v>
      </c>
      <c r="G1290">
        <v>3538</v>
      </c>
      <c r="H1290" s="23">
        <v>161646298</v>
      </c>
    </row>
    <row r="1291" spans="1:8" x14ac:dyDescent="0.25">
      <c r="A1291">
        <v>2260</v>
      </c>
      <c r="B1291" t="s">
        <v>2966</v>
      </c>
      <c r="C1291" t="s">
        <v>2965</v>
      </c>
      <c r="D1291" s="23">
        <v>2742263000100</v>
      </c>
      <c r="E1291" t="s">
        <v>1385</v>
      </c>
      <c r="F1291" t="s">
        <v>1386</v>
      </c>
      <c r="G1291">
        <v>3536</v>
      </c>
      <c r="H1291" s="23">
        <v>161268455</v>
      </c>
    </row>
    <row r="1292" spans="1:8" x14ac:dyDescent="0.25">
      <c r="A1292">
        <v>2261</v>
      </c>
      <c r="B1292" t="s">
        <v>2967</v>
      </c>
      <c r="C1292" t="s">
        <v>2965</v>
      </c>
      <c r="D1292" s="23">
        <v>2742263000282</v>
      </c>
      <c r="E1292" t="s">
        <v>1385</v>
      </c>
      <c r="F1292" t="s">
        <v>1386</v>
      </c>
      <c r="G1292">
        <v>3537</v>
      </c>
      <c r="H1292" s="23">
        <v>161569137</v>
      </c>
    </row>
    <row r="1293" spans="1:8" x14ac:dyDescent="0.25">
      <c r="A1293">
        <v>13888</v>
      </c>
      <c r="B1293" t="s">
        <v>2968</v>
      </c>
      <c r="C1293" t="s">
        <v>2968</v>
      </c>
      <c r="D1293" s="23">
        <v>48999557000104</v>
      </c>
      <c r="E1293" t="s">
        <v>2225</v>
      </c>
      <c r="F1293" t="s">
        <v>1386</v>
      </c>
      <c r="G1293">
        <v>21647</v>
      </c>
      <c r="H1293" s="23">
        <v>164527770</v>
      </c>
    </row>
    <row r="1294" spans="1:8" x14ac:dyDescent="0.25">
      <c r="A1294">
        <v>15065</v>
      </c>
      <c r="B1294" t="s">
        <v>2969</v>
      </c>
      <c r="C1294" t="s">
        <v>2969</v>
      </c>
      <c r="D1294" s="23">
        <v>55275251000170</v>
      </c>
      <c r="E1294" t="s">
        <v>2970</v>
      </c>
      <c r="F1294" t="s">
        <v>1386</v>
      </c>
      <c r="G1294">
        <v>23852</v>
      </c>
      <c r="H1294" s="23">
        <v>164969012</v>
      </c>
    </row>
    <row r="1295" spans="1:8" x14ac:dyDescent="0.25">
      <c r="A1295">
        <v>4273</v>
      </c>
      <c r="B1295" t="s">
        <v>2971</v>
      </c>
      <c r="C1295" t="s">
        <v>2972</v>
      </c>
      <c r="D1295" s="23">
        <v>11303282000112</v>
      </c>
      <c r="E1295" t="s">
        <v>1430</v>
      </c>
      <c r="F1295" t="s">
        <v>1415</v>
      </c>
      <c r="G1295">
        <v>6857</v>
      </c>
      <c r="H1295" s="23" t="s">
        <v>1438</v>
      </c>
    </row>
    <row r="1296" spans="1:8" x14ac:dyDescent="0.25">
      <c r="A1296">
        <v>10582</v>
      </c>
      <c r="B1296" t="s">
        <v>2973</v>
      </c>
      <c r="C1296" t="s">
        <v>2974</v>
      </c>
      <c r="D1296" s="23">
        <v>20359965000182</v>
      </c>
      <c r="E1296" t="s">
        <v>1527</v>
      </c>
      <c r="F1296" t="s">
        <v>1386</v>
      </c>
      <c r="G1296">
        <v>15946</v>
      </c>
      <c r="H1296" s="23">
        <v>162351089</v>
      </c>
    </row>
    <row r="1297" spans="1:8" x14ac:dyDescent="0.25">
      <c r="A1297">
        <v>13064</v>
      </c>
      <c r="B1297" t="s">
        <v>2975</v>
      </c>
      <c r="C1297" t="s">
        <v>2975</v>
      </c>
      <c r="D1297" s="23">
        <v>29056741000176</v>
      </c>
      <c r="E1297" t="s">
        <v>1385</v>
      </c>
      <c r="F1297" t="s">
        <v>1386</v>
      </c>
      <c r="G1297">
        <v>20175</v>
      </c>
      <c r="H1297" s="23">
        <v>163053774</v>
      </c>
    </row>
    <row r="1298" spans="1:8" x14ac:dyDescent="0.25">
      <c r="A1298">
        <v>9987</v>
      </c>
      <c r="B1298" t="s">
        <v>2976</v>
      </c>
      <c r="C1298" t="s">
        <v>2977</v>
      </c>
      <c r="D1298" s="23">
        <v>10961795000158</v>
      </c>
      <c r="E1298" t="s">
        <v>1430</v>
      </c>
      <c r="F1298" t="s">
        <v>1415</v>
      </c>
      <c r="G1298">
        <v>14755</v>
      </c>
      <c r="H1298" s="23" t="s">
        <v>1438</v>
      </c>
    </row>
    <row r="1299" spans="1:8" x14ac:dyDescent="0.25">
      <c r="A1299">
        <v>10592</v>
      </c>
      <c r="B1299" t="s">
        <v>2978</v>
      </c>
      <c r="C1299" t="s">
        <v>2978</v>
      </c>
      <c r="D1299" s="23">
        <v>8797035000105</v>
      </c>
      <c r="E1299" t="s">
        <v>1409</v>
      </c>
      <c r="F1299" t="s">
        <v>1386</v>
      </c>
      <c r="G1299">
        <v>15960</v>
      </c>
      <c r="H1299" s="23">
        <v>161518214</v>
      </c>
    </row>
    <row r="1300" spans="1:8" x14ac:dyDescent="0.25">
      <c r="A1300">
        <v>15426</v>
      </c>
      <c r="B1300" t="s">
        <v>21591</v>
      </c>
      <c r="C1300" t="s">
        <v>21591</v>
      </c>
      <c r="D1300" s="23"/>
      <c r="E1300" t="s">
        <v>2357</v>
      </c>
      <c r="F1300" t="s">
        <v>1386</v>
      </c>
      <c r="G1300">
        <v>24606</v>
      </c>
      <c r="H1300" s="23"/>
    </row>
    <row r="1301" spans="1:8" x14ac:dyDescent="0.25">
      <c r="A1301">
        <v>2295</v>
      </c>
      <c r="B1301" t="s">
        <v>2979</v>
      </c>
      <c r="C1301" t="s">
        <v>2980</v>
      </c>
      <c r="D1301" s="23">
        <v>2936989000175</v>
      </c>
      <c r="E1301" t="s">
        <v>1430</v>
      </c>
      <c r="F1301" t="s">
        <v>1415</v>
      </c>
      <c r="G1301">
        <v>3571</v>
      </c>
      <c r="H1301" s="23">
        <v>18100102555102</v>
      </c>
    </row>
    <row r="1302" spans="1:8" x14ac:dyDescent="0.25">
      <c r="A1302">
        <v>14483</v>
      </c>
      <c r="B1302" t="s">
        <v>2981</v>
      </c>
      <c r="C1302" t="s">
        <v>2982</v>
      </c>
      <c r="D1302" s="23">
        <v>5392291000124</v>
      </c>
      <c r="E1302" t="s">
        <v>2983</v>
      </c>
      <c r="F1302" t="s">
        <v>1407</v>
      </c>
      <c r="G1302">
        <v>22810</v>
      </c>
      <c r="H1302" s="23">
        <v>66733537</v>
      </c>
    </row>
    <row r="1303" spans="1:8" x14ac:dyDescent="0.25">
      <c r="A1303">
        <v>13495</v>
      </c>
      <c r="B1303" t="s">
        <v>2984</v>
      </c>
      <c r="C1303" t="s">
        <v>2985</v>
      </c>
      <c r="D1303" s="23">
        <v>37752401000108</v>
      </c>
      <c r="E1303" t="s">
        <v>2002</v>
      </c>
      <c r="F1303" t="s">
        <v>1390</v>
      </c>
      <c r="G1303">
        <v>21090</v>
      </c>
      <c r="H1303" s="23">
        <v>637526340119</v>
      </c>
    </row>
    <row r="1304" spans="1:8" x14ac:dyDescent="0.25">
      <c r="A1304">
        <v>3116</v>
      </c>
      <c r="B1304" t="s">
        <v>2986</v>
      </c>
      <c r="C1304" t="s">
        <v>2987</v>
      </c>
      <c r="D1304" s="23">
        <v>5956393000125</v>
      </c>
      <c r="E1304" t="s">
        <v>2806</v>
      </c>
      <c r="F1304" t="s">
        <v>1386</v>
      </c>
      <c r="G1304">
        <v>4392</v>
      </c>
      <c r="H1304" s="23">
        <v>161483917</v>
      </c>
    </row>
    <row r="1305" spans="1:8" x14ac:dyDescent="0.25">
      <c r="A1305">
        <v>7904</v>
      </c>
      <c r="B1305" t="s">
        <v>2988</v>
      </c>
      <c r="C1305" t="s">
        <v>2989</v>
      </c>
      <c r="D1305" s="23">
        <v>23400680000136</v>
      </c>
      <c r="E1305" t="s">
        <v>2047</v>
      </c>
      <c r="F1305" t="s">
        <v>1386</v>
      </c>
      <c r="G1305">
        <v>12216</v>
      </c>
      <c r="H1305" s="23">
        <v>162605978</v>
      </c>
    </row>
    <row r="1306" spans="1:8" x14ac:dyDescent="0.25">
      <c r="A1306">
        <v>12678</v>
      </c>
      <c r="B1306" t="s">
        <v>2990</v>
      </c>
      <c r="C1306" t="s">
        <v>2990</v>
      </c>
      <c r="D1306" s="23">
        <v>35469470000183</v>
      </c>
      <c r="E1306" t="s">
        <v>1465</v>
      </c>
      <c r="F1306" t="s">
        <v>1398</v>
      </c>
      <c r="G1306">
        <v>19704</v>
      </c>
      <c r="H1306" s="23">
        <v>205437770</v>
      </c>
    </row>
    <row r="1307" spans="1:8" x14ac:dyDescent="0.25">
      <c r="A1307">
        <v>13719</v>
      </c>
      <c r="B1307" t="s">
        <v>2991</v>
      </c>
      <c r="C1307" t="s">
        <v>2991</v>
      </c>
      <c r="D1307" s="23">
        <v>41096791000182</v>
      </c>
      <c r="E1307" t="s">
        <v>1700</v>
      </c>
      <c r="F1307" t="s">
        <v>1386</v>
      </c>
      <c r="G1307">
        <v>21375</v>
      </c>
      <c r="H1307" s="23">
        <v>163921253</v>
      </c>
    </row>
    <row r="1308" spans="1:8" x14ac:dyDescent="0.25">
      <c r="A1308">
        <v>2710</v>
      </c>
      <c r="B1308" t="s">
        <v>2992</v>
      </c>
      <c r="C1308" t="s">
        <v>2987</v>
      </c>
      <c r="D1308" s="23">
        <v>41204041000187</v>
      </c>
      <c r="E1308" t="s">
        <v>2806</v>
      </c>
      <c r="F1308" t="s">
        <v>1386</v>
      </c>
      <c r="G1308">
        <v>3986</v>
      </c>
      <c r="H1308" s="23">
        <v>160993997</v>
      </c>
    </row>
    <row r="1309" spans="1:8" x14ac:dyDescent="0.25">
      <c r="A1309">
        <v>13164</v>
      </c>
      <c r="B1309" t="s">
        <v>2993</v>
      </c>
      <c r="D1309" s="23">
        <v>13382864000167</v>
      </c>
      <c r="E1309" t="s">
        <v>2994</v>
      </c>
      <c r="F1309" t="s">
        <v>1390</v>
      </c>
      <c r="G1309">
        <v>20339</v>
      </c>
      <c r="H1309" s="23">
        <v>182117840112</v>
      </c>
    </row>
    <row r="1310" spans="1:8" x14ac:dyDescent="0.25">
      <c r="A1310">
        <v>2950</v>
      </c>
      <c r="B1310" t="s">
        <v>2995</v>
      </c>
      <c r="C1310" t="s">
        <v>2996</v>
      </c>
      <c r="D1310" s="23">
        <v>51986958000134</v>
      </c>
      <c r="E1310" t="s">
        <v>1435</v>
      </c>
      <c r="F1310" t="s">
        <v>1390</v>
      </c>
      <c r="G1310">
        <v>4226</v>
      </c>
      <c r="H1310" s="23">
        <v>336154092111</v>
      </c>
    </row>
    <row r="1311" spans="1:8" x14ac:dyDescent="0.25">
      <c r="A1311">
        <v>6608</v>
      </c>
      <c r="B1311" t="s">
        <v>2997</v>
      </c>
      <c r="C1311" t="s">
        <v>2998</v>
      </c>
      <c r="D1311" s="23">
        <v>17469701006108</v>
      </c>
      <c r="E1311" t="s">
        <v>1527</v>
      </c>
      <c r="F1311" t="s">
        <v>1386</v>
      </c>
      <c r="G1311">
        <v>10148</v>
      </c>
      <c r="H1311" s="23">
        <v>161410154</v>
      </c>
    </row>
    <row r="1312" spans="1:8" x14ac:dyDescent="0.25">
      <c r="A1312">
        <v>5779</v>
      </c>
      <c r="B1312" t="s">
        <v>2999</v>
      </c>
      <c r="C1312" t="s">
        <v>3000</v>
      </c>
      <c r="D1312" s="23">
        <v>17469701005993</v>
      </c>
      <c r="E1312" t="s">
        <v>1507</v>
      </c>
      <c r="F1312" t="s">
        <v>1415</v>
      </c>
      <c r="G1312">
        <v>8790</v>
      </c>
      <c r="H1312" s="23">
        <v>30604621</v>
      </c>
    </row>
    <row r="1313" spans="1:8" x14ac:dyDescent="0.25">
      <c r="A1313">
        <v>5778</v>
      </c>
      <c r="B1313" t="s">
        <v>3001</v>
      </c>
      <c r="C1313" t="s">
        <v>3002</v>
      </c>
      <c r="D1313" s="23">
        <v>17469701013074</v>
      </c>
      <c r="E1313" t="s">
        <v>1430</v>
      </c>
      <c r="F1313" t="s">
        <v>1415</v>
      </c>
      <c r="G1313">
        <v>8789</v>
      </c>
      <c r="H1313" s="23">
        <v>43913652</v>
      </c>
    </row>
    <row r="1314" spans="1:8" x14ac:dyDescent="0.25">
      <c r="A1314">
        <v>12851</v>
      </c>
      <c r="B1314" t="s">
        <v>3003</v>
      </c>
      <c r="C1314" t="s">
        <v>2998</v>
      </c>
      <c r="D1314" s="23">
        <v>17469701000177</v>
      </c>
      <c r="E1314" t="s">
        <v>2487</v>
      </c>
      <c r="F1314" t="s">
        <v>1639</v>
      </c>
      <c r="G1314">
        <v>19886</v>
      </c>
      <c r="H1314" s="23" t="s">
        <v>1438</v>
      </c>
    </row>
    <row r="1315" spans="1:8" x14ac:dyDescent="0.25">
      <c r="A1315">
        <v>11851</v>
      </c>
      <c r="B1315" t="s">
        <v>3004</v>
      </c>
      <c r="C1315" t="s">
        <v>3005</v>
      </c>
      <c r="D1315" s="23">
        <v>3901344000160</v>
      </c>
      <c r="E1315" t="s">
        <v>3006</v>
      </c>
      <c r="F1315" t="s">
        <v>1390</v>
      </c>
      <c r="G1315">
        <v>18220</v>
      </c>
      <c r="H1315" s="23" t="s">
        <v>1438</v>
      </c>
    </row>
    <row r="1316" spans="1:8" x14ac:dyDescent="0.25">
      <c r="A1316">
        <v>11402</v>
      </c>
      <c r="B1316" t="s">
        <v>3007</v>
      </c>
      <c r="C1316" t="s">
        <v>3008</v>
      </c>
      <c r="D1316" s="23">
        <v>22415884000420</v>
      </c>
      <c r="E1316" t="s">
        <v>1507</v>
      </c>
      <c r="F1316" t="s">
        <v>1415</v>
      </c>
      <c r="G1316">
        <v>17319</v>
      </c>
      <c r="H1316" s="23">
        <v>75274388</v>
      </c>
    </row>
    <row r="1317" spans="1:8" x14ac:dyDescent="0.25">
      <c r="A1317">
        <v>6743</v>
      </c>
      <c r="B1317" t="s">
        <v>3009</v>
      </c>
      <c r="D1317" s="23"/>
      <c r="E1317" t="s">
        <v>1533</v>
      </c>
      <c r="F1317" t="s">
        <v>1386</v>
      </c>
      <c r="G1317">
        <v>10401</v>
      </c>
      <c r="H1317" s="23"/>
    </row>
    <row r="1318" spans="1:8" x14ac:dyDescent="0.25">
      <c r="A1318">
        <v>1841</v>
      </c>
      <c r="B1318" t="s">
        <v>3010</v>
      </c>
      <c r="C1318" t="s">
        <v>3011</v>
      </c>
      <c r="D1318" s="23">
        <v>12999007000148</v>
      </c>
      <c r="E1318" t="s">
        <v>1385</v>
      </c>
      <c r="F1318" t="s">
        <v>1386</v>
      </c>
      <c r="G1318">
        <v>3117</v>
      </c>
      <c r="H1318" s="23" t="s">
        <v>3012</v>
      </c>
    </row>
    <row r="1319" spans="1:8" x14ac:dyDescent="0.25">
      <c r="A1319">
        <v>11421</v>
      </c>
      <c r="B1319" t="s">
        <v>21592</v>
      </c>
      <c r="C1319" t="s">
        <v>21593</v>
      </c>
      <c r="D1319" s="23"/>
      <c r="E1319" t="s">
        <v>1422</v>
      </c>
      <c r="F1319" t="s">
        <v>1386</v>
      </c>
      <c r="G1319">
        <v>1252</v>
      </c>
      <c r="H1319" s="23"/>
    </row>
    <row r="1320" spans="1:8" x14ac:dyDescent="0.25">
      <c r="A1320">
        <v>7054</v>
      </c>
      <c r="B1320" t="s">
        <v>3013</v>
      </c>
      <c r="C1320" t="s">
        <v>3013</v>
      </c>
      <c r="D1320" s="23">
        <v>20885698000187</v>
      </c>
      <c r="E1320" t="s">
        <v>2652</v>
      </c>
      <c r="F1320" t="s">
        <v>1386</v>
      </c>
      <c r="G1320">
        <v>11031</v>
      </c>
      <c r="H1320" s="23">
        <v>162383266</v>
      </c>
    </row>
    <row r="1321" spans="1:8" x14ac:dyDescent="0.25">
      <c r="A1321">
        <v>3875</v>
      </c>
      <c r="B1321" t="s">
        <v>3014</v>
      </c>
      <c r="C1321" t="s">
        <v>3015</v>
      </c>
      <c r="D1321" s="23">
        <v>9129008000127</v>
      </c>
      <c r="E1321" t="s">
        <v>1409</v>
      </c>
      <c r="F1321" t="s">
        <v>1386</v>
      </c>
      <c r="G1321">
        <v>5151</v>
      </c>
      <c r="H1321" s="23">
        <v>160303290</v>
      </c>
    </row>
    <row r="1322" spans="1:8" x14ac:dyDescent="0.25">
      <c r="A1322">
        <v>11239</v>
      </c>
      <c r="B1322" t="s">
        <v>3016</v>
      </c>
      <c r="C1322" t="s">
        <v>3017</v>
      </c>
      <c r="D1322" s="23">
        <v>23829639000180</v>
      </c>
      <c r="E1322" t="s">
        <v>1424</v>
      </c>
      <c r="F1322" t="s">
        <v>1390</v>
      </c>
      <c r="G1322">
        <v>17072</v>
      </c>
      <c r="H1322" s="23">
        <v>140335184110</v>
      </c>
    </row>
    <row r="1323" spans="1:8" x14ac:dyDescent="0.25">
      <c r="A1323">
        <v>12151</v>
      </c>
      <c r="B1323" t="s">
        <v>21594</v>
      </c>
      <c r="C1323" t="s">
        <v>21594</v>
      </c>
      <c r="D1323" s="23"/>
      <c r="E1323" t="s">
        <v>1723</v>
      </c>
      <c r="F1323" t="s">
        <v>1386</v>
      </c>
      <c r="G1323">
        <v>18736</v>
      </c>
      <c r="H1323" s="23"/>
    </row>
    <row r="1324" spans="1:8" x14ac:dyDescent="0.25">
      <c r="A1324">
        <v>3496</v>
      </c>
      <c r="B1324" t="s">
        <v>3018</v>
      </c>
      <c r="C1324" t="s">
        <v>3019</v>
      </c>
      <c r="D1324" s="23">
        <v>7880955000120</v>
      </c>
      <c r="E1324" t="s">
        <v>1385</v>
      </c>
      <c r="F1324" t="s">
        <v>1386</v>
      </c>
      <c r="G1324">
        <v>4772</v>
      </c>
      <c r="H1324" s="23" t="s">
        <v>2239</v>
      </c>
    </row>
    <row r="1325" spans="1:8" x14ac:dyDescent="0.25">
      <c r="A1325">
        <v>14480</v>
      </c>
      <c r="B1325" t="s">
        <v>21595</v>
      </c>
      <c r="C1325" t="s">
        <v>21595</v>
      </c>
      <c r="D1325" s="23"/>
      <c r="E1325" t="s">
        <v>2667</v>
      </c>
      <c r="F1325" t="s">
        <v>1390</v>
      </c>
      <c r="G1325">
        <v>22804</v>
      </c>
      <c r="H1325" s="23"/>
    </row>
    <row r="1326" spans="1:8" x14ac:dyDescent="0.25">
      <c r="A1326">
        <v>8758</v>
      </c>
      <c r="B1326" t="s">
        <v>21596</v>
      </c>
      <c r="C1326" t="s">
        <v>21597</v>
      </c>
      <c r="D1326" s="23"/>
      <c r="E1326" t="s">
        <v>1422</v>
      </c>
      <c r="F1326" t="s">
        <v>1386</v>
      </c>
      <c r="G1326">
        <v>13259</v>
      </c>
      <c r="H1326" s="23"/>
    </row>
    <row r="1327" spans="1:8" x14ac:dyDescent="0.25">
      <c r="A1327">
        <v>535</v>
      </c>
      <c r="B1327" t="s">
        <v>21598</v>
      </c>
      <c r="C1327" t="s">
        <v>21598</v>
      </c>
      <c r="D1327" s="23"/>
      <c r="E1327" t="s">
        <v>1422</v>
      </c>
      <c r="F1327" t="s">
        <v>1386</v>
      </c>
      <c r="G1327">
        <v>1811</v>
      </c>
      <c r="H1327" s="23"/>
    </row>
    <row r="1328" spans="1:8" x14ac:dyDescent="0.25">
      <c r="A1328">
        <v>7442</v>
      </c>
      <c r="B1328" t="s">
        <v>21599</v>
      </c>
      <c r="C1328" t="s">
        <v>21599</v>
      </c>
      <c r="D1328" s="23"/>
      <c r="E1328" t="s">
        <v>1530</v>
      </c>
      <c r="F1328" t="s">
        <v>1386</v>
      </c>
      <c r="G1328">
        <v>11354</v>
      </c>
      <c r="H1328" s="23"/>
    </row>
    <row r="1329" spans="1:8" x14ac:dyDescent="0.25">
      <c r="A1329">
        <v>8975</v>
      </c>
      <c r="B1329" t="s">
        <v>21600</v>
      </c>
      <c r="C1329" t="s">
        <v>21601</v>
      </c>
      <c r="D1329" s="23"/>
      <c r="E1329" t="s">
        <v>1906</v>
      </c>
      <c r="F1329" t="s">
        <v>1386</v>
      </c>
      <c r="G1329">
        <v>13513</v>
      </c>
      <c r="H1329" s="23"/>
    </row>
    <row r="1330" spans="1:8" x14ac:dyDescent="0.25">
      <c r="A1330">
        <v>12696</v>
      </c>
      <c r="B1330" t="s">
        <v>3020</v>
      </c>
      <c r="C1330" t="s">
        <v>3020</v>
      </c>
      <c r="D1330" s="23">
        <v>20350979000135</v>
      </c>
      <c r="E1330" t="s">
        <v>3021</v>
      </c>
      <c r="F1330" t="s">
        <v>1386</v>
      </c>
      <c r="G1330">
        <v>19720</v>
      </c>
      <c r="H1330" s="23">
        <v>162339534</v>
      </c>
    </row>
    <row r="1331" spans="1:8" x14ac:dyDescent="0.25">
      <c r="A1331">
        <v>6057</v>
      </c>
      <c r="B1331" t="s">
        <v>3022</v>
      </c>
      <c r="C1331" t="s">
        <v>3022</v>
      </c>
      <c r="D1331" s="23">
        <v>12073823000126</v>
      </c>
      <c r="E1331" t="s">
        <v>1744</v>
      </c>
      <c r="F1331" t="s">
        <v>1386</v>
      </c>
      <c r="G1331">
        <v>9497</v>
      </c>
      <c r="H1331" s="23">
        <v>161712720</v>
      </c>
    </row>
    <row r="1332" spans="1:8" x14ac:dyDescent="0.25">
      <c r="A1332">
        <v>5842</v>
      </c>
      <c r="B1332" t="s">
        <v>3023</v>
      </c>
      <c r="C1332" t="s">
        <v>3023</v>
      </c>
      <c r="D1332" s="23">
        <v>17485793000189</v>
      </c>
      <c r="E1332" t="s">
        <v>2891</v>
      </c>
      <c r="F1332" t="s">
        <v>1386</v>
      </c>
      <c r="G1332">
        <v>8832</v>
      </c>
      <c r="H1332" s="23">
        <v>162092750</v>
      </c>
    </row>
    <row r="1333" spans="1:8" x14ac:dyDescent="0.25">
      <c r="A1333">
        <v>784</v>
      </c>
      <c r="B1333" t="s">
        <v>21602</v>
      </c>
      <c r="C1333" t="s">
        <v>21602</v>
      </c>
      <c r="D1333" s="23"/>
      <c r="E1333" t="s">
        <v>1385</v>
      </c>
      <c r="F1333" t="s">
        <v>1386</v>
      </c>
      <c r="G1333">
        <v>2060</v>
      </c>
      <c r="H1333" s="23"/>
    </row>
    <row r="1334" spans="1:8" x14ac:dyDescent="0.25">
      <c r="A1334">
        <v>9914</v>
      </c>
      <c r="B1334" t="s">
        <v>3024</v>
      </c>
      <c r="C1334" t="s">
        <v>3024</v>
      </c>
      <c r="D1334" s="23">
        <v>29114153000141</v>
      </c>
      <c r="E1334" t="s">
        <v>1816</v>
      </c>
      <c r="F1334" t="s">
        <v>1386</v>
      </c>
      <c r="G1334">
        <v>14648</v>
      </c>
      <c r="H1334" s="23">
        <v>163055343</v>
      </c>
    </row>
    <row r="1335" spans="1:8" x14ac:dyDescent="0.25">
      <c r="A1335">
        <v>958</v>
      </c>
      <c r="B1335" t="s">
        <v>21603</v>
      </c>
      <c r="C1335" t="s">
        <v>21604</v>
      </c>
      <c r="D1335" s="23"/>
      <c r="E1335" t="s">
        <v>1530</v>
      </c>
      <c r="F1335" t="s">
        <v>1386</v>
      </c>
      <c r="G1335">
        <v>6030</v>
      </c>
      <c r="H1335" s="23"/>
    </row>
    <row r="1336" spans="1:8" x14ac:dyDescent="0.25">
      <c r="A1336">
        <v>1684</v>
      </c>
      <c r="B1336" t="s">
        <v>3025</v>
      </c>
      <c r="C1336" t="s">
        <v>3026</v>
      </c>
      <c r="D1336" s="23">
        <v>11986593000123</v>
      </c>
      <c r="E1336" t="s">
        <v>1487</v>
      </c>
      <c r="F1336" t="s">
        <v>1386</v>
      </c>
      <c r="G1336">
        <v>2960</v>
      </c>
      <c r="H1336" s="23">
        <v>160363993</v>
      </c>
    </row>
    <row r="1337" spans="1:8" x14ac:dyDescent="0.25">
      <c r="A1337">
        <v>14104</v>
      </c>
      <c r="B1337" t="s">
        <v>21605</v>
      </c>
      <c r="C1337" t="s">
        <v>21605</v>
      </c>
      <c r="D1337" s="23"/>
      <c r="E1337" t="s">
        <v>1723</v>
      </c>
      <c r="F1337" t="s">
        <v>1386</v>
      </c>
      <c r="G1337">
        <v>21892</v>
      </c>
      <c r="H1337" s="23"/>
    </row>
    <row r="1338" spans="1:8" x14ac:dyDescent="0.25">
      <c r="A1338">
        <v>15649</v>
      </c>
      <c r="B1338" t="s">
        <v>3027</v>
      </c>
      <c r="D1338" s="23">
        <v>1417367000178</v>
      </c>
      <c r="E1338" t="s">
        <v>3028</v>
      </c>
      <c r="F1338" t="s">
        <v>1692</v>
      </c>
      <c r="G1338">
        <v>24923</v>
      </c>
      <c r="H1338" s="23">
        <v>9034636866</v>
      </c>
    </row>
    <row r="1339" spans="1:8" x14ac:dyDescent="0.25">
      <c r="A1339">
        <v>7179</v>
      </c>
      <c r="B1339" t="s">
        <v>3029</v>
      </c>
      <c r="C1339" t="s">
        <v>3029</v>
      </c>
      <c r="D1339" s="23">
        <v>21251170000119</v>
      </c>
      <c r="E1339" t="s">
        <v>1394</v>
      </c>
      <c r="F1339" t="s">
        <v>1386</v>
      </c>
      <c r="G1339">
        <v>11123</v>
      </c>
      <c r="H1339" s="23">
        <v>162411383</v>
      </c>
    </row>
    <row r="1340" spans="1:8" x14ac:dyDescent="0.25">
      <c r="A1340">
        <v>8592</v>
      </c>
      <c r="B1340" t="s">
        <v>21606</v>
      </c>
      <c r="C1340" t="s">
        <v>21606</v>
      </c>
      <c r="D1340" s="23"/>
      <c r="E1340" t="s">
        <v>1409</v>
      </c>
      <c r="F1340" t="s">
        <v>1386</v>
      </c>
      <c r="G1340">
        <v>13106</v>
      </c>
      <c r="H1340" s="23"/>
    </row>
    <row r="1341" spans="1:8" x14ac:dyDescent="0.25">
      <c r="A1341">
        <v>1624</v>
      </c>
      <c r="B1341" t="s">
        <v>3030</v>
      </c>
      <c r="C1341" t="s">
        <v>3031</v>
      </c>
      <c r="D1341" s="23">
        <v>11601184000242</v>
      </c>
      <c r="E1341" t="s">
        <v>1385</v>
      </c>
      <c r="F1341" t="s">
        <v>1386</v>
      </c>
      <c r="G1341">
        <v>2900</v>
      </c>
      <c r="H1341" s="23">
        <v>161115209</v>
      </c>
    </row>
    <row r="1342" spans="1:8" x14ac:dyDescent="0.25">
      <c r="A1342">
        <v>6990</v>
      </c>
      <c r="B1342" t="s">
        <v>3032</v>
      </c>
      <c r="C1342" t="s">
        <v>3033</v>
      </c>
      <c r="D1342" s="23">
        <v>9131574000173</v>
      </c>
      <c r="E1342" t="s">
        <v>1409</v>
      </c>
      <c r="F1342" t="s">
        <v>1386</v>
      </c>
      <c r="G1342">
        <v>10976</v>
      </c>
      <c r="H1342" s="23">
        <v>160309379</v>
      </c>
    </row>
    <row r="1343" spans="1:8" x14ac:dyDescent="0.25">
      <c r="A1343">
        <v>2690</v>
      </c>
      <c r="B1343" t="s">
        <v>3034</v>
      </c>
      <c r="C1343" t="s">
        <v>3035</v>
      </c>
      <c r="D1343" s="23">
        <v>41137019000161</v>
      </c>
      <c r="E1343" t="s">
        <v>1718</v>
      </c>
      <c r="F1343" t="s">
        <v>1386</v>
      </c>
      <c r="G1343">
        <v>3966</v>
      </c>
      <c r="H1343" s="23">
        <v>161006280</v>
      </c>
    </row>
    <row r="1344" spans="1:8" x14ac:dyDescent="0.25">
      <c r="A1344">
        <v>8906</v>
      </c>
      <c r="B1344" t="s">
        <v>3036</v>
      </c>
      <c r="C1344" t="s">
        <v>3037</v>
      </c>
      <c r="D1344" s="23">
        <v>24583098000115</v>
      </c>
      <c r="E1344" t="s">
        <v>1483</v>
      </c>
      <c r="F1344" t="s">
        <v>1398</v>
      </c>
      <c r="G1344">
        <v>13443</v>
      </c>
      <c r="H1344" s="23">
        <v>200833960</v>
      </c>
    </row>
    <row r="1345" spans="1:8" x14ac:dyDescent="0.25">
      <c r="A1345">
        <v>10784</v>
      </c>
      <c r="B1345" t="s">
        <v>3038</v>
      </c>
      <c r="C1345" t="s">
        <v>3038</v>
      </c>
      <c r="D1345" s="23">
        <v>32379805000184</v>
      </c>
      <c r="E1345" t="s">
        <v>1510</v>
      </c>
      <c r="F1345" t="s">
        <v>1386</v>
      </c>
      <c r="G1345">
        <v>16227</v>
      </c>
      <c r="H1345" s="23">
        <v>163307458</v>
      </c>
    </row>
    <row r="1346" spans="1:8" x14ac:dyDescent="0.25">
      <c r="A1346">
        <v>4152</v>
      </c>
      <c r="B1346" t="s">
        <v>21607</v>
      </c>
      <c r="C1346" t="s">
        <v>21607</v>
      </c>
      <c r="D1346" s="23"/>
      <c r="E1346" t="s">
        <v>1385</v>
      </c>
      <c r="F1346" t="s">
        <v>1386</v>
      </c>
      <c r="G1346">
        <v>6817</v>
      </c>
      <c r="H1346" s="23"/>
    </row>
    <row r="1347" spans="1:8" x14ac:dyDescent="0.25">
      <c r="A1347">
        <v>11863</v>
      </c>
      <c r="B1347" t="s">
        <v>3039</v>
      </c>
      <c r="C1347" t="s">
        <v>3040</v>
      </c>
      <c r="D1347" s="23">
        <v>18383575000104</v>
      </c>
      <c r="E1347" t="s">
        <v>1642</v>
      </c>
      <c r="F1347" t="s">
        <v>1415</v>
      </c>
      <c r="G1347">
        <v>18239</v>
      </c>
      <c r="H1347" s="23">
        <v>53475720</v>
      </c>
    </row>
    <row r="1348" spans="1:8" x14ac:dyDescent="0.25">
      <c r="A1348">
        <v>8838</v>
      </c>
      <c r="B1348" t="s">
        <v>3041</v>
      </c>
      <c r="C1348" t="s">
        <v>3041</v>
      </c>
      <c r="D1348" s="23">
        <v>2170869000100</v>
      </c>
      <c r="E1348" t="s">
        <v>1541</v>
      </c>
      <c r="F1348" t="s">
        <v>1386</v>
      </c>
      <c r="G1348">
        <v>13360</v>
      </c>
      <c r="H1348" s="23">
        <v>161602568</v>
      </c>
    </row>
    <row r="1349" spans="1:8" x14ac:dyDescent="0.25">
      <c r="A1349">
        <v>5655</v>
      </c>
      <c r="B1349" t="s">
        <v>21608</v>
      </c>
      <c r="C1349" t="s">
        <v>21608</v>
      </c>
      <c r="D1349" s="23"/>
      <c r="E1349" t="s">
        <v>1422</v>
      </c>
      <c r="F1349" t="s">
        <v>1386</v>
      </c>
      <c r="G1349">
        <v>689</v>
      </c>
      <c r="H1349" s="23"/>
    </row>
    <row r="1350" spans="1:8" x14ac:dyDescent="0.25">
      <c r="A1350">
        <v>14935</v>
      </c>
      <c r="B1350" t="s">
        <v>3042</v>
      </c>
      <c r="C1350" t="s">
        <v>3043</v>
      </c>
      <c r="D1350" s="23">
        <v>10778645000103</v>
      </c>
      <c r="E1350" t="s">
        <v>1430</v>
      </c>
      <c r="F1350" t="s">
        <v>1415</v>
      </c>
      <c r="G1350">
        <v>23381</v>
      </c>
      <c r="H1350" s="23" t="s">
        <v>1438</v>
      </c>
    </row>
    <row r="1351" spans="1:8" x14ac:dyDescent="0.25">
      <c r="A1351">
        <v>5656</v>
      </c>
      <c r="B1351" t="s">
        <v>21609</v>
      </c>
      <c r="C1351" t="s">
        <v>21610</v>
      </c>
      <c r="D1351" s="23"/>
      <c r="E1351" t="s">
        <v>1422</v>
      </c>
      <c r="F1351" t="s">
        <v>1386</v>
      </c>
      <c r="G1351">
        <v>5582</v>
      </c>
      <c r="H1351" s="23"/>
    </row>
    <row r="1352" spans="1:8" x14ac:dyDescent="0.25">
      <c r="A1352">
        <v>3948</v>
      </c>
      <c r="B1352" t="s">
        <v>3044</v>
      </c>
      <c r="C1352" t="s">
        <v>3045</v>
      </c>
      <c r="D1352" s="23">
        <v>9263120000156</v>
      </c>
      <c r="E1352" t="s">
        <v>2844</v>
      </c>
      <c r="F1352" t="s">
        <v>1386</v>
      </c>
      <c r="G1352">
        <v>5224</v>
      </c>
      <c r="H1352" s="23">
        <v>160431620</v>
      </c>
    </row>
    <row r="1353" spans="1:8" x14ac:dyDescent="0.25">
      <c r="A1353">
        <v>13908</v>
      </c>
      <c r="B1353" t="s">
        <v>3046</v>
      </c>
      <c r="C1353" t="s">
        <v>3046</v>
      </c>
      <c r="D1353" s="23">
        <v>10829292000123</v>
      </c>
      <c r="E1353" t="s">
        <v>1510</v>
      </c>
      <c r="F1353" t="s">
        <v>1386</v>
      </c>
      <c r="G1353">
        <v>21668</v>
      </c>
      <c r="H1353" s="23">
        <v>161612903</v>
      </c>
    </row>
    <row r="1354" spans="1:8" x14ac:dyDescent="0.25">
      <c r="A1354">
        <v>10728</v>
      </c>
      <c r="B1354" t="s">
        <v>3047</v>
      </c>
      <c r="C1354" t="s">
        <v>3048</v>
      </c>
      <c r="D1354" s="23">
        <v>10505406000180</v>
      </c>
      <c r="E1354" t="s">
        <v>1484</v>
      </c>
      <c r="F1354" t="s">
        <v>1398</v>
      </c>
      <c r="G1354">
        <v>16151</v>
      </c>
      <c r="H1354" s="23">
        <v>202171744</v>
      </c>
    </row>
    <row r="1355" spans="1:8" x14ac:dyDescent="0.25">
      <c r="A1355">
        <v>2968</v>
      </c>
      <c r="B1355" t="s">
        <v>3049</v>
      </c>
      <c r="C1355" t="s">
        <v>3050</v>
      </c>
      <c r="D1355" s="23">
        <v>5268468000185</v>
      </c>
      <c r="E1355" t="s">
        <v>2256</v>
      </c>
      <c r="F1355" t="s">
        <v>1386</v>
      </c>
      <c r="G1355">
        <v>4244</v>
      </c>
      <c r="H1355" s="23">
        <v>161370616</v>
      </c>
    </row>
    <row r="1356" spans="1:8" x14ac:dyDescent="0.25">
      <c r="A1356">
        <v>11742</v>
      </c>
      <c r="B1356" t="s">
        <v>3051</v>
      </c>
      <c r="C1356" t="s">
        <v>3052</v>
      </c>
      <c r="D1356" s="23">
        <v>11623188002194</v>
      </c>
      <c r="E1356" t="s">
        <v>1430</v>
      </c>
      <c r="F1356" t="s">
        <v>1415</v>
      </c>
      <c r="G1356">
        <v>17847</v>
      </c>
      <c r="H1356" s="23">
        <v>33874107</v>
      </c>
    </row>
    <row r="1357" spans="1:8" x14ac:dyDescent="0.25">
      <c r="A1357">
        <v>14580</v>
      </c>
      <c r="B1357" t="s">
        <v>3053</v>
      </c>
      <c r="C1357" t="s">
        <v>3054</v>
      </c>
      <c r="D1357" s="23">
        <v>23439441005744</v>
      </c>
      <c r="E1357" t="s">
        <v>1851</v>
      </c>
      <c r="F1357" t="s">
        <v>1386</v>
      </c>
      <c r="G1357">
        <v>22953</v>
      </c>
      <c r="H1357" s="23">
        <v>164576355</v>
      </c>
    </row>
    <row r="1358" spans="1:8" x14ac:dyDescent="0.25">
      <c r="A1358">
        <v>3563</v>
      </c>
      <c r="B1358" t="s">
        <v>3055</v>
      </c>
      <c r="C1358" t="s">
        <v>3056</v>
      </c>
      <c r="D1358" s="23">
        <v>8217499000103</v>
      </c>
      <c r="E1358" t="s">
        <v>1397</v>
      </c>
      <c r="F1358" t="s">
        <v>1398</v>
      </c>
      <c r="G1358">
        <v>4839</v>
      </c>
      <c r="H1358" s="23">
        <v>200184253</v>
      </c>
    </row>
    <row r="1359" spans="1:8" x14ac:dyDescent="0.25">
      <c r="A1359">
        <v>10057</v>
      </c>
      <c r="B1359" t="s">
        <v>3057</v>
      </c>
      <c r="C1359" t="s">
        <v>1030</v>
      </c>
      <c r="D1359" s="23">
        <v>27069241000143</v>
      </c>
      <c r="E1359" t="s">
        <v>1430</v>
      </c>
      <c r="F1359" t="s">
        <v>1415</v>
      </c>
      <c r="G1359">
        <v>14882</v>
      </c>
      <c r="H1359" s="23">
        <v>70711160</v>
      </c>
    </row>
    <row r="1360" spans="1:8" x14ac:dyDescent="0.25">
      <c r="A1360">
        <v>10282</v>
      </c>
      <c r="B1360" t="s">
        <v>3058</v>
      </c>
      <c r="C1360" t="s">
        <v>3058</v>
      </c>
      <c r="D1360" s="23">
        <v>29995047000114</v>
      </c>
      <c r="E1360" t="s">
        <v>1385</v>
      </c>
      <c r="F1360" t="s">
        <v>1386</v>
      </c>
      <c r="G1360">
        <v>15511</v>
      </c>
      <c r="H1360" s="23">
        <v>163126615</v>
      </c>
    </row>
    <row r="1361" spans="1:8" x14ac:dyDescent="0.25">
      <c r="A1361">
        <v>14039</v>
      </c>
      <c r="B1361" t="s">
        <v>3059</v>
      </c>
      <c r="C1361" t="s">
        <v>3059</v>
      </c>
      <c r="D1361" s="23">
        <v>47802232000127</v>
      </c>
      <c r="E1361" t="s">
        <v>1422</v>
      </c>
      <c r="F1361" t="s">
        <v>1386</v>
      </c>
      <c r="G1361">
        <v>21825</v>
      </c>
      <c r="H1361" s="23">
        <v>164437878</v>
      </c>
    </row>
    <row r="1362" spans="1:8" x14ac:dyDescent="0.25">
      <c r="A1362">
        <v>3836</v>
      </c>
      <c r="B1362" t="s">
        <v>3060</v>
      </c>
      <c r="C1362" t="s">
        <v>3061</v>
      </c>
      <c r="D1362" s="23">
        <v>9043423000163</v>
      </c>
      <c r="E1362" t="s">
        <v>1394</v>
      </c>
      <c r="F1362" t="s">
        <v>1386</v>
      </c>
      <c r="G1362">
        <v>5112</v>
      </c>
      <c r="H1362" s="23">
        <v>160060230</v>
      </c>
    </row>
    <row r="1363" spans="1:8" x14ac:dyDescent="0.25">
      <c r="A1363">
        <v>14330</v>
      </c>
      <c r="B1363" t="s">
        <v>21611</v>
      </c>
      <c r="C1363" t="s">
        <v>21612</v>
      </c>
      <c r="D1363" s="23"/>
      <c r="E1363" t="s">
        <v>1422</v>
      </c>
      <c r="F1363" t="s">
        <v>1386</v>
      </c>
      <c r="G1363">
        <v>106</v>
      </c>
      <c r="H1363" s="23"/>
    </row>
    <row r="1364" spans="1:8" x14ac:dyDescent="0.25">
      <c r="A1364">
        <v>1071</v>
      </c>
      <c r="B1364" t="s">
        <v>21613</v>
      </c>
      <c r="C1364" t="s">
        <v>21613</v>
      </c>
      <c r="D1364" s="23"/>
      <c r="E1364" t="s">
        <v>1816</v>
      </c>
      <c r="F1364" t="s">
        <v>1386</v>
      </c>
      <c r="G1364">
        <v>2347</v>
      </c>
      <c r="H1364" s="23"/>
    </row>
    <row r="1365" spans="1:8" x14ac:dyDescent="0.25">
      <c r="A1365">
        <v>13072</v>
      </c>
      <c r="B1365" t="s">
        <v>3062</v>
      </c>
      <c r="C1365" t="s">
        <v>3063</v>
      </c>
      <c r="D1365" s="23">
        <v>27915186000165</v>
      </c>
      <c r="E1365" t="s">
        <v>1430</v>
      </c>
      <c r="F1365" t="s">
        <v>1415</v>
      </c>
      <c r="G1365">
        <v>20216</v>
      </c>
      <c r="H1365" s="23">
        <v>72314907</v>
      </c>
    </row>
    <row r="1366" spans="1:8" x14ac:dyDescent="0.25">
      <c r="A1366">
        <v>2253</v>
      </c>
      <c r="B1366" t="s">
        <v>3064</v>
      </c>
      <c r="C1366" t="s">
        <v>3065</v>
      </c>
      <c r="D1366" s="23">
        <v>2700692000106</v>
      </c>
      <c r="E1366" t="s">
        <v>2555</v>
      </c>
      <c r="F1366" t="s">
        <v>1386</v>
      </c>
      <c r="G1366">
        <v>3529</v>
      </c>
      <c r="H1366" s="23">
        <v>161212360</v>
      </c>
    </row>
    <row r="1367" spans="1:8" x14ac:dyDescent="0.25">
      <c r="A1367">
        <v>287</v>
      </c>
      <c r="B1367" t="s">
        <v>21614</v>
      </c>
      <c r="C1367" t="s">
        <v>21614</v>
      </c>
      <c r="D1367" s="23"/>
      <c r="E1367" t="s">
        <v>1723</v>
      </c>
      <c r="F1367" t="s">
        <v>1386</v>
      </c>
      <c r="G1367">
        <v>1563</v>
      </c>
      <c r="H1367" s="23"/>
    </row>
    <row r="1368" spans="1:8" x14ac:dyDescent="0.25">
      <c r="A1368">
        <v>15684</v>
      </c>
      <c r="B1368" t="s">
        <v>21615</v>
      </c>
      <c r="C1368" t="s">
        <v>21615</v>
      </c>
      <c r="D1368" s="23"/>
      <c r="E1368" t="s">
        <v>1422</v>
      </c>
      <c r="F1368" t="s">
        <v>1386</v>
      </c>
      <c r="G1368">
        <v>24961</v>
      </c>
      <c r="H1368" s="23"/>
    </row>
    <row r="1369" spans="1:8" x14ac:dyDescent="0.25">
      <c r="A1369">
        <v>6468</v>
      </c>
      <c r="B1369" t="s">
        <v>3066</v>
      </c>
      <c r="C1369" t="s">
        <v>3067</v>
      </c>
      <c r="D1369" s="23">
        <v>14848193000140</v>
      </c>
      <c r="E1369" t="s">
        <v>1422</v>
      </c>
      <c r="F1369" t="s">
        <v>1386</v>
      </c>
      <c r="G1369">
        <v>10006</v>
      </c>
      <c r="H1369" s="23" t="s">
        <v>1438</v>
      </c>
    </row>
    <row r="1370" spans="1:8" x14ac:dyDescent="0.25">
      <c r="A1370">
        <v>3363</v>
      </c>
      <c r="B1370" t="s">
        <v>3068</v>
      </c>
      <c r="C1370" t="s">
        <v>3065</v>
      </c>
      <c r="D1370" s="23">
        <v>7329512000145</v>
      </c>
      <c r="E1370" t="s">
        <v>2817</v>
      </c>
      <c r="F1370" t="s">
        <v>1386</v>
      </c>
      <c r="G1370">
        <v>4639</v>
      </c>
      <c r="H1370" s="23">
        <v>161451829</v>
      </c>
    </row>
    <row r="1371" spans="1:8" x14ac:dyDescent="0.25">
      <c r="A1371">
        <v>10607</v>
      </c>
      <c r="B1371" t="s">
        <v>21616</v>
      </c>
      <c r="C1371" t="s">
        <v>21616</v>
      </c>
      <c r="D1371" s="23"/>
      <c r="E1371" t="s">
        <v>4939</v>
      </c>
      <c r="F1371" t="s">
        <v>1444</v>
      </c>
      <c r="G1371">
        <v>15979</v>
      </c>
      <c r="H1371" s="23"/>
    </row>
    <row r="1372" spans="1:8" x14ac:dyDescent="0.25">
      <c r="A1372">
        <v>5615</v>
      </c>
      <c r="B1372" t="s">
        <v>21617</v>
      </c>
      <c r="C1372" t="s">
        <v>21617</v>
      </c>
      <c r="D1372" s="23"/>
      <c r="E1372" t="s">
        <v>2687</v>
      </c>
      <c r="F1372" t="s">
        <v>1386</v>
      </c>
      <c r="G1372">
        <v>8672</v>
      </c>
      <c r="H1372" s="23"/>
    </row>
    <row r="1373" spans="1:8" x14ac:dyDescent="0.25">
      <c r="A1373">
        <v>2376</v>
      </c>
      <c r="B1373" t="s">
        <v>3069</v>
      </c>
      <c r="C1373" t="s">
        <v>3070</v>
      </c>
      <c r="D1373" s="23">
        <v>3225606000113</v>
      </c>
      <c r="E1373" t="s">
        <v>1385</v>
      </c>
      <c r="F1373" t="s">
        <v>1386</v>
      </c>
      <c r="G1373">
        <v>3652</v>
      </c>
      <c r="H1373" s="23">
        <v>161258824</v>
      </c>
    </row>
    <row r="1374" spans="1:8" x14ac:dyDescent="0.25">
      <c r="A1374">
        <v>586</v>
      </c>
      <c r="B1374" t="s">
        <v>21618</v>
      </c>
      <c r="C1374" t="s">
        <v>21618</v>
      </c>
      <c r="D1374" s="23"/>
      <c r="E1374" t="s">
        <v>2050</v>
      </c>
      <c r="F1374" t="s">
        <v>1386</v>
      </c>
      <c r="G1374">
        <v>1862</v>
      </c>
      <c r="H1374" s="23"/>
    </row>
    <row r="1375" spans="1:8" x14ac:dyDescent="0.25">
      <c r="A1375">
        <v>9941</v>
      </c>
      <c r="B1375" t="s">
        <v>3071</v>
      </c>
      <c r="C1375" t="s">
        <v>3071</v>
      </c>
      <c r="D1375" s="23">
        <v>25008219000168</v>
      </c>
      <c r="E1375" t="s">
        <v>1409</v>
      </c>
      <c r="F1375" t="s">
        <v>1386</v>
      </c>
      <c r="G1375">
        <v>14673</v>
      </c>
      <c r="H1375" s="23">
        <v>162748779</v>
      </c>
    </row>
    <row r="1376" spans="1:8" x14ac:dyDescent="0.25">
      <c r="A1376">
        <v>1440</v>
      </c>
      <c r="B1376" t="s">
        <v>3072</v>
      </c>
      <c r="C1376" t="s">
        <v>3073</v>
      </c>
      <c r="D1376" s="23">
        <v>10816136000128</v>
      </c>
      <c r="E1376" t="s">
        <v>2299</v>
      </c>
      <c r="F1376" t="s">
        <v>1386</v>
      </c>
      <c r="G1376">
        <v>2716</v>
      </c>
      <c r="H1376" s="23">
        <v>161624189</v>
      </c>
    </row>
    <row r="1377" spans="1:8" x14ac:dyDescent="0.25">
      <c r="A1377">
        <v>8489</v>
      </c>
      <c r="B1377" t="s">
        <v>3074</v>
      </c>
      <c r="C1377" t="s">
        <v>3074</v>
      </c>
      <c r="D1377" s="23">
        <v>24146820000154</v>
      </c>
      <c r="E1377" t="s">
        <v>1422</v>
      </c>
      <c r="F1377" t="s">
        <v>1386</v>
      </c>
      <c r="G1377">
        <v>12973</v>
      </c>
      <c r="H1377" s="23">
        <v>162671156</v>
      </c>
    </row>
    <row r="1378" spans="1:8" x14ac:dyDescent="0.25">
      <c r="A1378">
        <v>9041</v>
      </c>
      <c r="B1378" t="s">
        <v>21619</v>
      </c>
      <c r="C1378" t="s">
        <v>21619</v>
      </c>
      <c r="D1378" s="23"/>
      <c r="E1378" t="s">
        <v>10712</v>
      </c>
      <c r="F1378" t="s">
        <v>1386</v>
      </c>
      <c r="G1378">
        <v>13571</v>
      </c>
      <c r="H1378" s="23"/>
    </row>
    <row r="1379" spans="1:8" x14ac:dyDescent="0.25">
      <c r="A1379">
        <v>9734</v>
      </c>
      <c r="B1379" t="s">
        <v>3075</v>
      </c>
      <c r="C1379" t="s">
        <v>3075</v>
      </c>
      <c r="D1379" s="23">
        <v>23975997000109</v>
      </c>
      <c r="E1379" t="s">
        <v>1720</v>
      </c>
      <c r="F1379" t="s">
        <v>1386</v>
      </c>
      <c r="G1379">
        <v>14465</v>
      </c>
      <c r="H1379" s="23">
        <v>162652607</v>
      </c>
    </row>
    <row r="1380" spans="1:8" x14ac:dyDescent="0.25">
      <c r="A1380">
        <v>4572</v>
      </c>
      <c r="B1380" t="s">
        <v>3076</v>
      </c>
      <c r="C1380" t="s">
        <v>3076</v>
      </c>
      <c r="D1380" s="23">
        <v>14972289000115</v>
      </c>
      <c r="E1380" t="s">
        <v>1385</v>
      </c>
      <c r="F1380" t="s">
        <v>1386</v>
      </c>
      <c r="G1380">
        <v>7149</v>
      </c>
      <c r="H1380" s="23">
        <v>161940820</v>
      </c>
    </row>
    <row r="1381" spans="1:8" x14ac:dyDescent="0.25">
      <c r="A1381">
        <v>3886</v>
      </c>
      <c r="B1381" t="s">
        <v>3077</v>
      </c>
      <c r="C1381" t="s">
        <v>3078</v>
      </c>
      <c r="D1381" s="23">
        <v>9140351001225</v>
      </c>
      <c r="E1381" t="s">
        <v>1385</v>
      </c>
      <c r="F1381" t="s">
        <v>1386</v>
      </c>
      <c r="G1381">
        <v>5162</v>
      </c>
      <c r="H1381" s="23" t="s">
        <v>3079</v>
      </c>
    </row>
    <row r="1382" spans="1:8" x14ac:dyDescent="0.25">
      <c r="A1382">
        <v>6526</v>
      </c>
      <c r="B1382" t="s">
        <v>3080</v>
      </c>
      <c r="C1382" t="s">
        <v>3080</v>
      </c>
      <c r="D1382" s="23">
        <v>9140351000334</v>
      </c>
      <c r="E1382" t="s">
        <v>1422</v>
      </c>
      <c r="F1382" t="s">
        <v>1386</v>
      </c>
      <c r="G1382">
        <v>10057</v>
      </c>
      <c r="H1382" s="23" t="s">
        <v>1438</v>
      </c>
    </row>
    <row r="1383" spans="1:8" x14ac:dyDescent="0.25">
      <c r="A1383">
        <v>8505</v>
      </c>
      <c r="B1383" t="s">
        <v>3081</v>
      </c>
      <c r="C1383" t="s">
        <v>3082</v>
      </c>
      <c r="D1383" s="23">
        <v>9140351004402</v>
      </c>
      <c r="E1383" t="s">
        <v>3083</v>
      </c>
      <c r="F1383" t="s">
        <v>1386</v>
      </c>
      <c r="G1383">
        <v>12990</v>
      </c>
      <c r="H1383" s="23" t="s">
        <v>1438</v>
      </c>
    </row>
    <row r="1384" spans="1:8" x14ac:dyDescent="0.25">
      <c r="A1384">
        <v>13885</v>
      </c>
      <c r="B1384" t="s">
        <v>3084</v>
      </c>
      <c r="C1384" t="s">
        <v>3084</v>
      </c>
      <c r="D1384" s="23">
        <v>9140351005484</v>
      </c>
      <c r="E1384" t="s">
        <v>2050</v>
      </c>
      <c r="F1384" t="s">
        <v>1386</v>
      </c>
      <c r="G1384">
        <v>21643</v>
      </c>
      <c r="H1384" s="23" t="s">
        <v>1438</v>
      </c>
    </row>
    <row r="1385" spans="1:8" x14ac:dyDescent="0.25">
      <c r="A1385">
        <v>3742</v>
      </c>
      <c r="B1385" t="s">
        <v>3085</v>
      </c>
      <c r="C1385" t="s">
        <v>3086</v>
      </c>
      <c r="D1385" s="23">
        <v>8827219000170</v>
      </c>
      <c r="E1385" t="s">
        <v>1678</v>
      </c>
      <c r="F1385" t="s">
        <v>1386</v>
      </c>
      <c r="G1385">
        <v>5018</v>
      </c>
      <c r="H1385" s="23">
        <v>161519180</v>
      </c>
    </row>
    <row r="1386" spans="1:8" x14ac:dyDescent="0.25">
      <c r="A1386">
        <v>9045</v>
      </c>
      <c r="B1386" t="s">
        <v>21620</v>
      </c>
      <c r="C1386" t="s">
        <v>21620</v>
      </c>
      <c r="D1386" s="23"/>
      <c r="E1386" t="s">
        <v>1422</v>
      </c>
      <c r="F1386" t="s">
        <v>1386</v>
      </c>
      <c r="G1386">
        <v>13574</v>
      </c>
      <c r="H1386" s="23"/>
    </row>
    <row r="1387" spans="1:8" x14ac:dyDescent="0.25">
      <c r="A1387">
        <v>15276</v>
      </c>
      <c r="B1387" t="s">
        <v>3087</v>
      </c>
      <c r="C1387" t="s">
        <v>3088</v>
      </c>
      <c r="D1387" s="23">
        <v>23353619000185</v>
      </c>
      <c r="E1387" t="s">
        <v>1385</v>
      </c>
      <c r="F1387" t="s">
        <v>1386</v>
      </c>
      <c r="G1387">
        <v>24400</v>
      </c>
      <c r="H1387" s="23">
        <v>162629907</v>
      </c>
    </row>
    <row r="1388" spans="1:8" x14ac:dyDescent="0.25">
      <c r="A1388">
        <v>10304</v>
      </c>
      <c r="B1388" t="s">
        <v>3089</v>
      </c>
      <c r="C1388" t="s">
        <v>3090</v>
      </c>
      <c r="D1388" s="23">
        <v>9507195000135</v>
      </c>
      <c r="E1388" t="s">
        <v>1430</v>
      </c>
      <c r="F1388" t="s">
        <v>1415</v>
      </c>
      <c r="G1388">
        <v>15552</v>
      </c>
      <c r="H1388" s="23">
        <v>23869259</v>
      </c>
    </row>
    <row r="1389" spans="1:8" x14ac:dyDescent="0.25">
      <c r="A1389">
        <v>11650</v>
      </c>
      <c r="B1389" t="s">
        <v>3091</v>
      </c>
      <c r="C1389" t="s">
        <v>3092</v>
      </c>
      <c r="D1389" s="23">
        <v>22310044000150</v>
      </c>
      <c r="E1389" t="s">
        <v>1424</v>
      </c>
      <c r="F1389" t="s">
        <v>1390</v>
      </c>
      <c r="G1389">
        <v>17585</v>
      </c>
      <c r="H1389" s="23">
        <v>144506648110</v>
      </c>
    </row>
    <row r="1390" spans="1:8" x14ac:dyDescent="0.25">
      <c r="A1390">
        <v>8750</v>
      </c>
      <c r="B1390" t="s">
        <v>3093</v>
      </c>
      <c r="C1390" t="s">
        <v>3093</v>
      </c>
      <c r="D1390" s="23">
        <v>46271532000164</v>
      </c>
      <c r="E1390" t="s">
        <v>1424</v>
      </c>
      <c r="F1390" t="s">
        <v>1390</v>
      </c>
      <c r="G1390">
        <v>13250</v>
      </c>
      <c r="H1390" s="23">
        <v>109406214110</v>
      </c>
    </row>
    <row r="1391" spans="1:8" x14ac:dyDescent="0.25">
      <c r="A1391">
        <v>5557</v>
      </c>
      <c r="B1391" t="s">
        <v>3094</v>
      </c>
      <c r="C1391" t="s">
        <v>3095</v>
      </c>
      <c r="D1391" s="23">
        <v>4971819000157</v>
      </c>
      <c r="E1391" t="s">
        <v>1385</v>
      </c>
      <c r="F1391" t="s">
        <v>1386</v>
      </c>
      <c r="G1391">
        <v>8618</v>
      </c>
      <c r="H1391" s="23">
        <v>161345638</v>
      </c>
    </row>
    <row r="1392" spans="1:8" x14ac:dyDescent="0.25">
      <c r="A1392">
        <v>10618</v>
      </c>
      <c r="B1392" t="s">
        <v>3096</v>
      </c>
      <c r="C1392" t="s">
        <v>3097</v>
      </c>
      <c r="D1392" s="23">
        <v>10915952000270</v>
      </c>
      <c r="E1392" t="s">
        <v>1527</v>
      </c>
      <c r="F1392" t="s">
        <v>1386</v>
      </c>
      <c r="G1392">
        <v>15990</v>
      </c>
      <c r="H1392" s="23">
        <v>163001170</v>
      </c>
    </row>
    <row r="1393" spans="1:8" x14ac:dyDescent="0.25">
      <c r="A1393">
        <v>6159</v>
      </c>
      <c r="B1393" t="s">
        <v>3098</v>
      </c>
      <c r="C1393" t="s">
        <v>3099</v>
      </c>
      <c r="D1393" s="23">
        <v>8504915000146</v>
      </c>
      <c r="E1393" t="s">
        <v>1385</v>
      </c>
      <c r="F1393" t="s">
        <v>1386</v>
      </c>
      <c r="G1393">
        <v>9648</v>
      </c>
      <c r="H1393" s="23">
        <v>161505228</v>
      </c>
    </row>
    <row r="1394" spans="1:8" x14ac:dyDescent="0.25">
      <c r="A1394">
        <v>8403</v>
      </c>
      <c r="B1394" t="s">
        <v>3100</v>
      </c>
      <c r="C1394" t="s">
        <v>3101</v>
      </c>
      <c r="D1394" s="23">
        <v>13620495000101</v>
      </c>
      <c r="E1394" t="s">
        <v>1385</v>
      </c>
      <c r="F1394" t="s">
        <v>1386</v>
      </c>
      <c r="G1394">
        <v>12708</v>
      </c>
      <c r="H1394" s="23">
        <v>161825095</v>
      </c>
    </row>
    <row r="1395" spans="1:8" x14ac:dyDescent="0.25">
      <c r="A1395">
        <v>7570</v>
      </c>
      <c r="B1395" t="s">
        <v>3102</v>
      </c>
      <c r="C1395" t="s">
        <v>3103</v>
      </c>
      <c r="D1395" s="23">
        <v>10852767000364</v>
      </c>
      <c r="E1395" t="s">
        <v>3104</v>
      </c>
      <c r="F1395" t="s">
        <v>1619</v>
      </c>
      <c r="G1395">
        <v>11596</v>
      </c>
      <c r="H1395" s="23">
        <v>860490815</v>
      </c>
    </row>
    <row r="1396" spans="1:8" x14ac:dyDescent="0.25">
      <c r="A1396">
        <v>13880</v>
      </c>
      <c r="B1396" t="s">
        <v>3105</v>
      </c>
      <c r="C1396" t="s">
        <v>3105</v>
      </c>
      <c r="D1396" s="23">
        <v>20286667000100</v>
      </c>
      <c r="E1396" t="s">
        <v>1688</v>
      </c>
      <c r="F1396" t="s">
        <v>1386</v>
      </c>
      <c r="G1396">
        <v>21637</v>
      </c>
      <c r="H1396" s="23">
        <v>162337957</v>
      </c>
    </row>
    <row r="1397" spans="1:8" x14ac:dyDescent="0.25">
      <c r="A1397">
        <v>11949</v>
      </c>
      <c r="B1397" t="s">
        <v>3106</v>
      </c>
      <c r="C1397" t="s">
        <v>3106</v>
      </c>
      <c r="D1397" s="23">
        <v>63023063000183</v>
      </c>
      <c r="E1397" t="s">
        <v>1424</v>
      </c>
      <c r="F1397" t="s">
        <v>1390</v>
      </c>
      <c r="G1397">
        <v>18355</v>
      </c>
      <c r="H1397" s="23">
        <v>108480173110</v>
      </c>
    </row>
    <row r="1398" spans="1:8" x14ac:dyDescent="0.25">
      <c r="A1398">
        <v>12600</v>
      </c>
      <c r="B1398" t="s">
        <v>3107</v>
      </c>
      <c r="C1398" t="s">
        <v>3107</v>
      </c>
      <c r="D1398" s="23">
        <v>5525644000117</v>
      </c>
      <c r="E1398" t="s">
        <v>1385</v>
      </c>
      <c r="F1398" t="s">
        <v>1386</v>
      </c>
      <c r="G1398">
        <v>19607</v>
      </c>
      <c r="H1398" s="23" t="s">
        <v>1438</v>
      </c>
    </row>
    <row r="1399" spans="1:8" x14ac:dyDescent="0.25">
      <c r="A1399">
        <v>14349</v>
      </c>
      <c r="B1399" t="s">
        <v>21621</v>
      </c>
      <c r="C1399" t="s">
        <v>21622</v>
      </c>
      <c r="D1399" s="23"/>
      <c r="E1399" t="s">
        <v>1723</v>
      </c>
      <c r="F1399" t="s">
        <v>1386</v>
      </c>
      <c r="G1399">
        <v>22134</v>
      </c>
      <c r="H1399" s="23"/>
    </row>
    <row r="1400" spans="1:8" x14ac:dyDescent="0.25">
      <c r="A1400">
        <v>8674</v>
      </c>
      <c r="B1400" t="s">
        <v>3108</v>
      </c>
      <c r="C1400" t="s">
        <v>3108</v>
      </c>
      <c r="D1400" s="23">
        <v>24238874000140</v>
      </c>
      <c r="E1400" t="s">
        <v>3109</v>
      </c>
      <c r="F1400" t="s">
        <v>1386</v>
      </c>
      <c r="G1400">
        <v>13183</v>
      </c>
      <c r="H1400" s="23">
        <v>162676654</v>
      </c>
    </row>
    <row r="1401" spans="1:8" x14ac:dyDescent="0.25">
      <c r="A1401">
        <v>10766</v>
      </c>
      <c r="B1401" t="s">
        <v>3110</v>
      </c>
      <c r="C1401" t="s">
        <v>3111</v>
      </c>
      <c r="D1401" s="23">
        <v>17950757000149</v>
      </c>
      <c r="E1401" t="s">
        <v>1424</v>
      </c>
      <c r="F1401" t="s">
        <v>1390</v>
      </c>
      <c r="G1401">
        <v>16201</v>
      </c>
      <c r="H1401" s="23">
        <v>142300100113</v>
      </c>
    </row>
    <row r="1402" spans="1:8" x14ac:dyDescent="0.25">
      <c r="A1402">
        <v>8306</v>
      </c>
      <c r="B1402" t="s">
        <v>3112</v>
      </c>
      <c r="C1402" t="s">
        <v>3113</v>
      </c>
      <c r="D1402" s="23">
        <v>13091683000181</v>
      </c>
      <c r="E1402" t="s">
        <v>1979</v>
      </c>
      <c r="F1402" t="s">
        <v>1390</v>
      </c>
      <c r="G1402">
        <v>12574</v>
      </c>
      <c r="H1402" s="23">
        <v>600063870110</v>
      </c>
    </row>
    <row r="1403" spans="1:8" x14ac:dyDescent="0.25">
      <c r="A1403">
        <v>13261</v>
      </c>
      <c r="B1403" t="s">
        <v>3114</v>
      </c>
      <c r="C1403" t="s">
        <v>3115</v>
      </c>
      <c r="D1403" s="23">
        <v>4828297000139</v>
      </c>
      <c r="E1403" t="s">
        <v>1527</v>
      </c>
      <c r="F1403" t="s">
        <v>1386</v>
      </c>
      <c r="G1403">
        <v>20465</v>
      </c>
      <c r="H1403" s="23">
        <v>161337767</v>
      </c>
    </row>
    <row r="1404" spans="1:8" x14ac:dyDescent="0.25">
      <c r="A1404">
        <v>7416</v>
      </c>
      <c r="B1404" t="s">
        <v>3116</v>
      </c>
      <c r="C1404" t="s">
        <v>3117</v>
      </c>
      <c r="D1404" s="23">
        <v>13467323000131</v>
      </c>
      <c r="E1404" t="s">
        <v>1385</v>
      </c>
      <c r="F1404" t="s">
        <v>1386</v>
      </c>
      <c r="G1404">
        <v>11334</v>
      </c>
      <c r="H1404" s="23" t="s">
        <v>1438</v>
      </c>
    </row>
    <row r="1405" spans="1:8" x14ac:dyDescent="0.25">
      <c r="A1405">
        <v>3074</v>
      </c>
      <c r="B1405" t="s">
        <v>3118</v>
      </c>
      <c r="C1405" t="s">
        <v>3119</v>
      </c>
      <c r="D1405" s="23">
        <v>5769929000101</v>
      </c>
      <c r="E1405" t="s">
        <v>1385</v>
      </c>
      <c r="F1405" t="s">
        <v>1386</v>
      </c>
      <c r="G1405">
        <v>4350</v>
      </c>
      <c r="H1405" s="23">
        <v>161391044</v>
      </c>
    </row>
    <row r="1406" spans="1:8" x14ac:dyDescent="0.25">
      <c r="A1406">
        <v>10609</v>
      </c>
      <c r="B1406" t="s">
        <v>3120</v>
      </c>
      <c r="C1406" t="s">
        <v>3121</v>
      </c>
      <c r="D1406" s="23">
        <v>662424000111</v>
      </c>
      <c r="E1406" t="s">
        <v>2487</v>
      </c>
      <c r="F1406" t="s">
        <v>1639</v>
      </c>
      <c r="G1406">
        <v>15981</v>
      </c>
      <c r="H1406" s="23" t="s">
        <v>1438</v>
      </c>
    </row>
    <row r="1407" spans="1:8" x14ac:dyDescent="0.25">
      <c r="A1407">
        <v>5099</v>
      </c>
      <c r="B1407" t="s">
        <v>3122</v>
      </c>
      <c r="C1407" t="s">
        <v>3123</v>
      </c>
      <c r="D1407" s="23">
        <v>13243133000130</v>
      </c>
      <c r="E1407" t="s">
        <v>1430</v>
      </c>
      <c r="F1407" t="s">
        <v>1415</v>
      </c>
      <c r="G1407">
        <v>8138</v>
      </c>
      <c r="H1407" s="23" t="s">
        <v>1438</v>
      </c>
    </row>
    <row r="1408" spans="1:8" x14ac:dyDescent="0.25">
      <c r="A1408">
        <v>4128</v>
      </c>
      <c r="B1408" t="s">
        <v>3124</v>
      </c>
      <c r="C1408" t="s">
        <v>3125</v>
      </c>
      <c r="D1408" s="23">
        <v>9943754000150</v>
      </c>
      <c r="E1408" t="s">
        <v>1430</v>
      </c>
      <c r="F1408" t="s">
        <v>1415</v>
      </c>
      <c r="G1408">
        <v>5404</v>
      </c>
      <c r="H1408" s="23">
        <v>12953733</v>
      </c>
    </row>
    <row r="1409" spans="1:8" x14ac:dyDescent="0.25">
      <c r="A1409">
        <v>9323</v>
      </c>
      <c r="B1409" t="s">
        <v>3126</v>
      </c>
      <c r="C1409" t="s">
        <v>3127</v>
      </c>
      <c r="D1409" s="23">
        <v>30047898000114</v>
      </c>
      <c r="E1409" t="s">
        <v>1417</v>
      </c>
      <c r="F1409" t="s">
        <v>1418</v>
      </c>
      <c r="G1409">
        <v>13811</v>
      </c>
      <c r="H1409" s="23">
        <v>81348073</v>
      </c>
    </row>
    <row r="1410" spans="1:8" x14ac:dyDescent="0.25">
      <c r="A1410">
        <v>4620</v>
      </c>
      <c r="B1410" t="s">
        <v>3128</v>
      </c>
      <c r="C1410" t="s">
        <v>3129</v>
      </c>
      <c r="D1410" s="23">
        <v>11159854000131</v>
      </c>
      <c r="E1410" t="s">
        <v>1422</v>
      </c>
      <c r="F1410" t="s">
        <v>1386</v>
      </c>
      <c r="G1410">
        <v>7192</v>
      </c>
      <c r="H1410" s="23">
        <v>161632386</v>
      </c>
    </row>
    <row r="1411" spans="1:8" x14ac:dyDescent="0.25">
      <c r="A1411">
        <v>14155</v>
      </c>
      <c r="B1411" t="s">
        <v>3130</v>
      </c>
      <c r="C1411" t="s">
        <v>3131</v>
      </c>
      <c r="D1411" s="23">
        <v>4864551000154</v>
      </c>
      <c r="E1411" t="s">
        <v>1385</v>
      </c>
      <c r="F1411" t="s">
        <v>1386</v>
      </c>
      <c r="G1411">
        <v>22044</v>
      </c>
      <c r="H1411" s="23" t="s">
        <v>1438</v>
      </c>
    </row>
    <row r="1412" spans="1:8" x14ac:dyDescent="0.25">
      <c r="A1412">
        <v>5207</v>
      </c>
      <c r="B1412" t="s">
        <v>3132</v>
      </c>
      <c r="C1412" t="s">
        <v>3133</v>
      </c>
      <c r="D1412" s="23">
        <v>10915591000180</v>
      </c>
      <c r="E1412" t="s">
        <v>1397</v>
      </c>
      <c r="F1412" t="s">
        <v>1398</v>
      </c>
      <c r="G1412">
        <v>8252</v>
      </c>
      <c r="H1412" s="23" t="s">
        <v>1438</v>
      </c>
    </row>
    <row r="1413" spans="1:8" x14ac:dyDescent="0.25">
      <c r="A1413">
        <v>11224</v>
      </c>
      <c r="B1413" t="s">
        <v>3134</v>
      </c>
      <c r="C1413" t="s">
        <v>3135</v>
      </c>
      <c r="D1413" s="23">
        <v>11012594000177</v>
      </c>
      <c r="E1413" t="s">
        <v>1417</v>
      </c>
      <c r="F1413" t="s">
        <v>1418</v>
      </c>
      <c r="G1413">
        <v>17055</v>
      </c>
      <c r="H1413" s="23" t="s">
        <v>1438</v>
      </c>
    </row>
    <row r="1414" spans="1:8" x14ac:dyDescent="0.25">
      <c r="A1414">
        <v>10652</v>
      </c>
      <c r="B1414" t="s">
        <v>3136</v>
      </c>
      <c r="C1414" t="s">
        <v>3137</v>
      </c>
      <c r="D1414" s="23">
        <v>4471625000192</v>
      </c>
      <c r="E1414" t="s">
        <v>1385</v>
      </c>
      <c r="F1414" t="s">
        <v>1386</v>
      </c>
      <c r="G1414">
        <v>16059</v>
      </c>
      <c r="H1414" s="23">
        <v>161319882</v>
      </c>
    </row>
    <row r="1415" spans="1:8" x14ac:dyDescent="0.25">
      <c r="A1415">
        <v>4155</v>
      </c>
      <c r="B1415" t="s">
        <v>21623</v>
      </c>
      <c r="C1415" t="s">
        <v>21623</v>
      </c>
      <c r="D1415" s="23"/>
      <c r="E1415" t="s">
        <v>1422</v>
      </c>
      <c r="F1415" t="s">
        <v>1386</v>
      </c>
      <c r="G1415">
        <v>1835</v>
      </c>
      <c r="H1415" s="23"/>
    </row>
    <row r="1416" spans="1:8" x14ac:dyDescent="0.25">
      <c r="A1416">
        <v>11427</v>
      </c>
      <c r="B1416" t="s">
        <v>3138</v>
      </c>
      <c r="C1416" t="s">
        <v>3139</v>
      </c>
      <c r="D1416" s="23">
        <v>3664515000184</v>
      </c>
      <c r="E1416" t="s">
        <v>1385</v>
      </c>
      <c r="F1416" t="s">
        <v>1386</v>
      </c>
      <c r="G1416">
        <v>17358</v>
      </c>
      <c r="H1416" s="23">
        <v>161278205</v>
      </c>
    </row>
    <row r="1417" spans="1:8" x14ac:dyDescent="0.25">
      <c r="A1417">
        <v>12813</v>
      </c>
      <c r="B1417" t="s">
        <v>21624</v>
      </c>
      <c r="C1417" t="s">
        <v>21624</v>
      </c>
      <c r="D1417" s="23"/>
      <c r="E1417" t="s">
        <v>1430</v>
      </c>
      <c r="F1417" t="s">
        <v>1415</v>
      </c>
      <c r="G1417">
        <v>19851</v>
      </c>
      <c r="H1417" s="23"/>
    </row>
    <row r="1418" spans="1:8" x14ac:dyDescent="0.25">
      <c r="A1418">
        <v>5542</v>
      </c>
      <c r="B1418" t="s">
        <v>3140</v>
      </c>
      <c r="C1418" t="s">
        <v>3141</v>
      </c>
      <c r="D1418" s="23">
        <v>1134093000100</v>
      </c>
      <c r="E1418" t="s">
        <v>1430</v>
      </c>
      <c r="F1418" t="s">
        <v>1415</v>
      </c>
      <c r="G1418">
        <v>8607</v>
      </c>
      <c r="H1418" s="23" t="s">
        <v>1438</v>
      </c>
    </row>
    <row r="1419" spans="1:8" x14ac:dyDescent="0.25">
      <c r="A1419">
        <v>5210</v>
      </c>
      <c r="B1419" t="s">
        <v>3142</v>
      </c>
      <c r="C1419" t="s">
        <v>3143</v>
      </c>
      <c r="D1419" s="23">
        <v>1424938000100</v>
      </c>
      <c r="E1419" t="s">
        <v>1385</v>
      </c>
      <c r="F1419" t="s">
        <v>1386</v>
      </c>
      <c r="G1419">
        <v>8254</v>
      </c>
      <c r="H1419" s="23">
        <v>161133665</v>
      </c>
    </row>
    <row r="1420" spans="1:8" x14ac:dyDescent="0.25">
      <c r="A1420">
        <v>7786</v>
      </c>
      <c r="B1420" t="s">
        <v>3144</v>
      </c>
      <c r="C1420" t="s">
        <v>3145</v>
      </c>
      <c r="D1420" s="23">
        <v>20302126000128</v>
      </c>
      <c r="E1420" t="s">
        <v>1385</v>
      </c>
      <c r="F1420" t="s">
        <v>1386</v>
      </c>
      <c r="G1420">
        <v>12101</v>
      </c>
      <c r="H1420" s="23">
        <v>162358768</v>
      </c>
    </row>
    <row r="1421" spans="1:8" x14ac:dyDescent="0.25">
      <c r="A1421">
        <v>5431</v>
      </c>
      <c r="B1421" t="s">
        <v>3146</v>
      </c>
      <c r="C1421" t="s">
        <v>3147</v>
      </c>
      <c r="D1421" s="23">
        <v>8962945000104</v>
      </c>
      <c r="E1421" t="s">
        <v>1385</v>
      </c>
      <c r="F1421" t="s">
        <v>1386</v>
      </c>
      <c r="G1421">
        <v>8502</v>
      </c>
      <c r="H1421" s="23" t="s">
        <v>1438</v>
      </c>
    </row>
    <row r="1422" spans="1:8" x14ac:dyDescent="0.25">
      <c r="A1422">
        <v>8808</v>
      </c>
      <c r="B1422" t="s">
        <v>3148</v>
      </c>
      <c r="C1422" t="s">
        <v>3148</v>
      </c>
      <c r="D1422" s="23">
        <v>7257462000138</v>
      </c>
      <c r="E1422" t="s">
        <v>1385</v>
      </c>
      <c r="F1422" t="s">
        <v>1386</v>
      </c>
      <c r="G1422">
        <v>13295</v>
      </c>
      <c r="H1422" s="23" t="s">
        <v>1438</v>
      </c>
    </row>
    <row r="1423" spans="1:8" x14ac:dyDescent="0.25">
      <c r="A1423">
        <v>4690</v>
      </c>
      <c r="B1423" t="s">
        <v>3149</v>
      </c>
      <c r="C1423" t="s">
        <v>2937</v>
      </c>
      <c r="D1423" s="23">
        <v>8299133000112</v>
      </c>
      <c r="E1423" t="s">
        <v>1385</v>
      </c>
      <c r="F1423" t="s">
        <v>1386</v>
      </c>
      <c r="G1423">
        <v>7259</v>
      </c>
      <c r="H1423" s="23" t="s">
        <v>1438</v>
      </c>
    </row>
    <row r="1424" spans="1:8" x14ac:dyDescent="0.25">
      <c r="A1424">
        <v>7411</v>
      </c>
      <c r="B1424" t="s">
        <v>3150</v>
      </c>
      <c r="C1424" t="s">
        <v>3151</v>
      </c>
      <c r="D1424" s="23">
        <v>11080060000188</v>
      </c>
      <c r="E1424" t="s">
        <v>1397</v>
      </c>
      <c r="F1424" t="s">
        <v>1398</v>
      </c>
      <c r="G1424">
        <v>11329</v>
      </c>
      <c r="H1424" s="23" t="s">
        <v>1438</v>
      </c>
    </row>
    <row r="1425" spans="1:8" x14ac:dyDescent="0.25">
      <c r="A1425">
        <v>9990</v>
      </c>
      <c r="B1425" t="s">
        <v>3152</v>
      </c>
      <c r="C1425" t="s">
        <v>3152</v>
      </c>
      <c r="D1425" s="23">
        <v>9144057000139</v>
      </c>
      <c r="E1425" t="s">
        <v>1403</v>
      </c>
      <c r="F1425" t="s">
        <v>1398</v>
      </c>
      <c r="G1425">
        <v>14759</v>
      </c>
      <c r="H1425" s="23">
        <v>202085619</v>
      </c>
    </row>
    <row r="1426" spans="1:8" x14ac:dyDescent="0.25">
      <c r="A1426">
        <v>10764</v>
      </c>
      <c r="B1426" t="s">
        <v>3153</v>
      </c>
      <c r="C1426" t="s">
        <v>3153</v>
      </c>
      <c r="D1426" s="23">
        <v>8870295000169</v>
      </c>
      <c r="E1426" t="s">
        <v>1484</v>
      </c>
      <c r="F1426" t="s">
        <v>1398</v>
      </c>
      <c r="G1426">
        <v>16198</v>
      </c>
      <c r="H1426" s="23" t="s">
        <v>1438</v>
      </c>
    </row>
    <row r="1427" spans="1:8" x14ac:dyDescent="0.25">
      <c r="A1427">
        <v>3099</v>
      </c>
      <c r="B1427" t="s">
        <v>3154</v>
      </c>
      <c r="C1427" t="s">
        <v>3155</v>
      </c>
      <c r="D1427" s="23">
        <v>5894891000190</v>
      </c>
      <c r="E1427" t="s">
        <v>1541</v>
      </c>
      <c r="F1427" t="s">
        <v>1386</v>
      </c>
      <c r="G1427">
        <v>4375</v>
      </c>
      <c r="H1427" s="23" t="s">
        <v>3079</v>
      </c>
    </row>
    <row r="1428" spans="1:8" x14ac:dyDescent="0.25">
      <c r="A1428">
        <v>3802</v>
      </c>
      <c r="B1428" t="s">
        <v>3156</v>
      </c>
      <c r="C1428" t="s">
        <v>3157</v>
      </c>
      <c r="D1428" s="23">
        <v>8976383000140</v>
      </c>
      <c r="E1428" t="s">
        <v>1527</v>
      </c>
      <c r="F1428" t="s">
        <v>1386</v>
      </c>
      <c r="G1428">
        <v>5078</v>
      </c>
      <c r="H1428" s="23"/>
    </row>
    <row r="1429" spans="1:8" x14ac:dyDescent="0.25">
      <c r="A1429">
        <v>9992</v>
      </c>
      <c r="B1429" t="s">
        <v>3158</v>
      </c>
      <c r="C1429" t="s">
        <v>3158</v>
      </c>
      <c r="D1429" s="23">
        <v>5144202000120</v>
      </c>
      <c r="E1429" t="s">
        <v>1483</v>
      </c>
      <c r="F1429" t="s">
        <v>1398</v>
      </c>
      <c r="G1429">
        <v>14762</v>
      </c>
      <c r="H1429" s="23">
        <v>202020819</v>
      </c>
    </row>
    <row r="1430" spans="1:8" x14ac:dyDescent="0.25">
      <c r="A1430">
        <v>7539</v>
      </c>
      <c r="B1430" t="s">
        <v>3159</v>
      </c>
      <c r="C1430" t="s">
        <v>3159</v>
      </c>
      <c r="D1430" s="23">
        <v>8366353000111</v>
      </c>
      <c r="E1430" t="s">
        <v>1385</v>
      </c>
      <c r="F1430" t="s">
        <v>1386</v>
      </c>
      <c r="G1430">
        <v>11474</v>
      </c>
      <c r="H1430" s="23" t="s">
        <v>1438</v>
      </c>
    </row>
    <row r="1431" spans="1:8" x14ac:dyDescent="0.25">
      <c r="A1431">
        <v>9408</v>
      </c>
      <c r="B1431" t="s">
        <v>3160</v>
      </c>
      <c r="C1431" t="s">
        <v>3161</v>
      </c>
      <c r="D1431" s="23">
        <v>12730867000181</v>
      </c>
      <c r="E1431" t="s">
        <v>2336</v>
      </c>
      <c r="F1431" t="s">
        <v>1386</v>
      </c>
      <c r="G1431">
        <v>13887</v>
      </c>
      <c r="H1431" s="23"/>
    </row>
    <row r="1432" spans="1:8" x14ac:dyDescent="0.25">
      <c r="A1432">
        <v>7947</v>
      </c>
      <c r="B1432" t="s">
        <v>3162</v>
      </c>
      <c r="C1432" t="s">
        <v>3162</v>
      </c>
      <c r="D1432" s="23">
        <v>41127093000105</v>
      </c>
      <c r="E1432" t="s">
        <v>1385</v>
      </c>
      <c r="F1432" t="s">
        <v>1386</v>
      </c>
      <c r="G1432">
        <v>12252</v>
      </c>
      <c r="H1432" s="23" t="s">
        <v>1438</v>
      </c>
    </row>
    <row r="1433" spans="1:8" x14ac:dyDescent="0.25">
      <c r="A1433">
        <v>15607</v>
      </c>
      <c r="B1433" t="s">
        <v>3163</v>
      </c>
      <c r="C1433" t="s">
        <v>3164</v>
      </c>
      <c r="D1433" s="23">
        <v>33402892000106</v>
      </c>
      <c r="E1433" t="s">
        <v>1417</v>
      </c>
      <c r="F1433" t="s">
        <v>1418</v>
      </c>
      <c r="G1433">
        <v>24874</v>
      </c>
      <c r="H1433" s="23">
        <v>85726072</v>
      </c>
    </row>
    <row r="1434" spans="1:8" x14ac:dyDescent="0.25">
      <c r="A1434">
        <v>6987</v>
      </c>
      <c r="B1434" t="s">
        <v>3165</v>
      </c>
      <c r="C1434" t="s">
        <v>3166</v>
      </c>
      <c r="D1434" s="23">
        <v>8271371000110</v>
      </c>
      <c r="E1434" t="s">
        <v>1385</v>
      </c>
      <c r="F1434" t="s">
        <v>1386</v>
      </c>
      <c r="G1434">
        <v>10973</v>
      </c>
      <c r="H1434" s="23" t="s">
        <v>1438</v>
      </c>
    </row>
    <row r="1435" spans="1:8" x14ac:dyDescent="0.25">
      <c r="A1435">
        <v>2094</v>
      </c>
      <c r="B1435" t="s">
        <v>3167</v>
      </c>
      <c r="C1435" t="s">
        <v>3168</v>
      </c>
      <c r="D1435" s="23">
        <v>2229874000221</v>
      </c>
      <c r="E1435" t="s">
        <v>1385</v>
      </c>
      <c r="F1435" t="s">
        <v>1386</v>
      </c>
      <c r="G1435">
        <v>3370</v>
      </c>
      <c r="H1435" s="23">
        <v>161414958</v>
      </c>
    </row>
    <row r="1436" spans="1:8" x14ac:dyDescent="0.25">
      <c r="A1436">
        <v>5102</v>
      </c>
      <c r="B1436" t="s">
        <v>3169</v>
      </c>
      <c r="C1436" t="s">
        <v>3169</v>
      </c>
      <c r="D1436" s="23">
        <v>5999430000182</v>
      </c>
      <c r="E1436" t="s">
        <v>1424</v>
      </c>
      <c r="F1436" t="s">
        <v>1390</v>
      </c>
      <c r="G1436">
        <v>8139</v>
      </c>
      <c r="H1436" s="23" t="s">
        <v>1438</v>
      </c>
    </row>
    <row r="1437" spans="1:8" x14ac:dyDescent="0.25">
      <c r="A1437">
        <v>115</v>
      </c>
      <c r="B1437" t="s">
        <v>3170</v>
      </c>
      <c r="C1437" t="s">
        <v>3171</v>
      </c>
      <c r="D1437" s="23">
        <v>8664989000140</v>
      </c>
      <c r="E1437" t="s">
        <v>1385</v>
      </c>
      <c r="F1437" t="s">
        <v>1386</v>
      </c>
      <c r="G1437">
        <v>1391</v>
      </c>
      <c r="H1437" s="23"/>
    </row>
    <row r="1438" spans="1:8" x14ac:dyDescent="0.25">
      <c r="A1438">
        <v>3376</v>
      </c>
      <c r="B1438" t="s">
        <v>3172</v>
      </c>
      <c r="C1438" t="s">
        <v>3173</v>
      </c>
      <c r="D1438" s="23">
        <v>7408047000138</v>
      </c>
      <c r="E1438" t="s">
        <v>1385</v>
      </c>
      <c r="F1438" t="s">
        <v>1386</v>
      </c>
      <c r="G1438">
        <v>4652</v>
      </c>
      <c r="H1438" s="23"/>
    </row>
    <row r="1439" spans="1:8" x14ac:dyDescent="0.25">
      <c r="A1439">
        <v>15768</v>
      </c>
      <c r="B1439" t="s">
        <v>3174</v>
      </c>
      <c r="C1439" t="s">
        <v>3174</v>
      </c>
      <c r="D1439" s="23">
        <v>8735753000157</v>
      </c>
      <c r="E1439" t="s">
        <v>3175</v>
      </c>
      <c r="F1439" t="s">
        <v>1386</v>
      </c>
      <c r="G1439">
        <v>25070</v>
      </c>
      <c r="H1439" s="23" t="s">
        <v>1438</v>
      </c>
    </row>
    <row r="1440" spans="1:8" x14ac:dyDescent="0.25">
      <c r="A1440">
        <v>11247</v>
      </c>
      <c r="B1440" t="s">
        <v>3176</v>
      </c>
      <c r="C1440" t="s">
        <v>3177</v>
      </c>
      <c r="D1440" s="23">
        <v>5800028000127</v>
      </c>
      <c r="E1440" t="s">
        <v>1484</v>
      </c>
      <c r="F1440" t="s">
        <v>1398</v>
      </c>
      <c r="G1440">
        <v>17084</v>
      </c>
      <c r="H1440" s="23" t="s">
        <v>1438</v>
      </c>
    </row>
    <row r="1441" spans="1:8" x14ac:dyDescent="0.25">
      <c r="A1441">
        <v>3258</v>
      </c>
      <c r="B1441" t="s">
        <v>3178</v>
      </c>
      <c r="C1441" t="s">
        <v>3179</v>
      </c>
      <c r="D1441" s="23">
        <v>6971118000143</v>
      </c>
      <c r="E1441" t="s">
        <v>1397</v>
      </c>
      <c r="F1441" t="s">
        <v>1398</v>
      </c>
      <c r="G1441">
        <v>4534</v>
      </c>
      <c r="H1441" s="23" t="s">
        <v>2239</v>
      </c>
    </row>
    <row r="1442" spans="1:8" x14ac:dyDescent="0.25">
      <c r="A1442">
        <v>9721</v>
      </c>
      <c r="B1442" t="s">
        <v>3180</v>
      </c>
      <c r="C1442" t="s">
        <v>3180</v>
      </c>
      <c r="D1442" s="23">
        <v>22452359000132</v>
      </c>
      <c r="E1442" t="s">
        <v>1385</v>
      </c>
      <c r="F1442" t="s">
        <v>1386</v>
      </c>
      <c r="G1442">
        <v>14454</v>
      </c>
      <c r="H1442" s="23" t="s">
        <v>1438</v>
      </c>
    </row>
    <row r="1443" spans="1:8" x14ac:dyDescent="0.25">
      <c r="A1443">
        <v>10477</v>
      </c>
      <c r="B1443" t="s">
        <v>3181</v>
      </c>
      <c r="C1443" t="s">
        <v>3181</v>
      </c>
      <c r="D1443" s="23">
        <v>21820719000149</v>
      </c>
      <c r="E1443" t="s">
        <v>2299</v>
      </c>
      <c r="F1443" t="s">
        <v>1386</v>
      </c>
      <c r="G1443">
        <v>15813</v>
      </c>
      <c r="H1443" s="23" t="s">
        <v>1438</v>
      </c>
    </row>
    <row r="1444" spans="1:8" x14ac:dyDescent="0.25">
      <c r="A1444">
        <v>11559</v>
      </c>
      <c r="B1444" t="s">
        <v>3182</v>
      </c>
      <c r="C1444" t="s">
        <v>3182</v>
      </c>
      <c r="D1444" s="23">
        <v>30796419000162</v>
      </c>
      <c r="E1444" t="s">
        <v>1385</v>
      </c>
      <c r="F1444" t="s">
        <v>1386</v>
      </c>
      <c r="G1444">
        <v>17508</v>
      </c>
      <c r="H1444" s="23" t="s">
        <v>1438</v>
      </c>
    </row>
    <row r="1445" spans="1:8" x14ac:dyDescent="0.25">
      <c r="A1445">
        <v>5291</v>
      </c>
      <c r="B1445" t="s">
        <v>3183</v>
      </c>
      <c r="C1445" t="s">
        <v>3183</v>
      </c>
      <c r="D1445" s="23">
        <v>5165677000101</v>
      </c>
      <c r="E1445" t="s">
        <v>1385</v>
      </c>
      <c r="F1445" t="s">
        <v>1386</v>
      </c>
      <c r="G1445">
        <v>8331</v>
      </c>
      <c r="H1445" s="23" t="s">
        <v>1438</v>
      </c>
    </row>
    <row r="1446" spans="1:8" x14ac:dyDescent="0.25">
      <c r="A1446">
        <v>5587</v>
      </c>
      <c r="B1446" t="s">
        <v>3184</v>
      </c>
      <c r="C1446" t="s">
        <v>3185</v>
      </c>
      <c r="D1446" s="23">
        <v>10587351000102</v>
      </c>
      <c r="E1446" t="s">
        <v>1385</v>
      </c>
      <c r="F1446" t="s">
        <v>1386</v>
      </c>
      <c r="G1446">
        <v>8645</v>
      </c>
      <c r="H1446" s="23" t="s">
        <v>1438</v>
      </c>
    </row>
    <row r="1447" spans="1:8" x14ac:dyDescent="0.25">
      <c r="A1447">
        <v>5563</v>
      </c>
      <c r="B1447" t="s">
        <v>3186</v>
      </c>
      <c r="C1447" t="s">
        <v>3187</v>
      </c>
      <c r="D1447" s="23">
        <v>8331902000112</v>
      </c>
      <c r="E1447" t="s">
        <v>1385</v>
      </c>
      <c r="F1447" t="s">
        <v>1386</v>
      </c>
      <c r="G1447">
        <v>8624</v>
      </c>
      <c r="H1447" s="23"/>
    </row>
    <row r="1448" spans="1:8" x14ac:dyDescent="0.25">
      <c r="A1448">
        <v>10495</v>
      </c>
      <c r="B1448" t="s">
        <v>3188</v>
      </c>
      <c r="C1448" t="s">
        <v>3189</v>
      </c>
      <c r="D1448" s="23">
        <v>31914227000176</v>
      </c>
      <c r="E1448" t="s">
        <v>1792</v>
      </c>
      <c r="F1448" t="s">
        <v>1386</v>
      </c>
      <c r="G1448">
        <v>15843</v>
      </c>
      <c r="H1448" s="23">
        <v>163306052</v>
      </c>
    </row>
    <row r="1449" spans="1:8" x14ac:dyDescent="0.25">
      <c r="A1449">
        <v>6542</v>
      </c>
      <c r="B1449" t="s">
        <v>3190</v>
      </c>
      <c r="C1449" t="s">
        <v>3191</v>
      </c>
      <c r="D1449" s="23">
        <v>41227190000161</v>
      </c>
      <c r="E1449" t="s">
        <v>1430</v>
      </c>
      <c r="F1449" t="s">
        <v>1415</v>
      </c>
      <c r="G1449">
        <v>10073</v>
      </c>
      <c r="H1449" s="23" t="s">
        <v>1438</v>
      </c>
    </row>
    <row r="1450" spans="1:8" x14ac:dyDescent="0.25">
      <c r="A1450">
        <v>14484</v>
      </c>
      <c r="B1450" t="s">
        <v>3192</v>
      </c>
      <c r="C1450" t="s">
        <v>3193</v>
      </c>
      <c r="D1450" s="23">
        <v>50739361000122</v>
      </c>
      <c r="E1450" t="s">
        <v>1385</v>
      </c>
      <c r="F1450" t="s">
        <v>1386</v>
      </c>
      <c r="G1450">
        <v>22812</v>
      </c>
      <c r="H1450" s="23" t="s">
        <v>1438</v>
      </c>
    </row>
    <row r="1451" spans="1:8" x14ac:dyDescent="0.25">
      <c r="A1451">
        <v>11480</v>
      </c>
      <c r="B1451" t="s">
        <v>3194</v>
      </c>
      <c r="C1451" t="s">
        <v>3195</v>
      </c>
      <c r="D1451" s="23">
        <v>8558819000180</v>
      </c>
      <c r="E1451" t="s">
        <v>1385</v>
      </c>
      <c r="F1451" t="s">
        <v>1386</v>
      </c>
      <c r="G1451">
        <v>17420</v>
      </c>
      <c r="H1451" s="23" t="s">
        <v>1438</v>
      </c>
    </row>
    <row r="1452" spans="1:8" x14ac:dyDescent="0.25">
      <c r="A1452">
        <v>11020</v>
      </c>
      <c r="B1452" t="s">
        <v>3196</v>
      </c>
      <c r="C1452" t="s">
        <v>3196</v>
      </c>
      <c r="D1452" s="23">
        <v>7044456004190</v>
      </c>
      <c r="E1452" t="s">
        <v>1385</v>
      </c>
      <c r="F1452" t="s">
        <v>1386</v>
      </c>
      <c r="G1452">
        <v>16812</v>
      </c>
      <c r="H1452" s="23" t="s">
        <v>1438</v>
      </c>
    </row>
    <row r="1453" spans="1:8" x14ac:dyDescent="0.25">
      <c r="A1453">
        <v>5186</v>
      </c>
      <c r="B1453" t="s">
        <v>3197</v>
      </c>
      <c r="C1453" t="s">
        <v>3198</v>
      </c>
      <c r="D1453" s="23">
        <v>5892612000230</v>
      </c>
      <c r="E1453" t="s">
        <v>1507</v>
      </c>
      <c r="F1453" t="s">
        <v>1415</v>
      </c>
      <c r="G1453">
        <v>8235</v>
      </c>
      <c r="H1453" s="23">
        <v>37411411</v>
      </c>
    </row>
    <row r="1454" spans="1:8" x14ac:dyDescent="0.25">
      <c r="A1454">
        <v>3098</v>
      </c>
      <c r="B1454" t="s">
        <v>3199</v>
      </c>
      <c r="C1454" t="s">
        <v>3200</v>
      </c>
      <c r="D1454" s="23">
        <v>5892612000150</v>
      </c>
      <c r="E1454" t="s">
        <v>2415</v>
      </c>
      <c r="F1454" t="s">
        <v>1386</v>
      </c>
      <c r="G1454">
        <v>4374</v>
      </c>
      <c r="H1454" s="23">
        <v>161400680</v>
      </c>
    </row>
    <row r="1455" spans="1:8" x14ac:dyDescent="0.25">
      <c r="A1455">
        <v>11549</v>
      </c>
      <c r="B1455" t="s">
        <v>3201</v>
      </c>
      <c r="C1455" t="s">
        <v>3201</v>
      </c>
      <c r="D1455" s="23">
        <v>10550115000103</v>
      </c>
      <c r="E1455" t="s">
        <v>1385</v>
      </c>
      <c r="F1455" t="s">
        <v>1386</v>
      </c>
      <c r="G1455">
        <v>17495</v>
      </c>
      <c r="H1455" s="23">
        <v>164324895</v>
      </c>
    </row>
    <row r="1456" spans="1:8" x14ac:dyDescent="0.25">
      <c r="A1456">
        <v>1825</v>
      </c>
      <c r="B1456" t="s">
        <v>3202</v>
      </c>
      <c r="C1456" t="s">
        <v>3203</v>
      </c>
      <c r="D1456" s="23">
        <v>12927760000128</v>
      </c>
      <c r="E1456" t="s">
        <v>1385</v>
      </c>
      <c r="F1456" t="s">
        <v>1386</v>
      </c>
      <c r="G1456">
        <v>3101</v>
      </c>
      <c r="H1456" s="23">
        <v>160236240</v>
      </c>
    </row>
    <row r="1457" spans="1:8" x14ac:dyDescent="0.25">
      <c r="A1457">
        <v>11176</v>
      </c>
      <c r="B1457" t="s">
        <v>3204</v>
      </c>
      <c r="C1457" t="s">
        <v>3204</v>
      </c>
      <c r="D1457" s="23">
        <v>34265035000174</v>
      </c>
      <c r="E1457" t="s">
        <v>1507</v>
      </c>
      <c r="F1457" t="s">
        <v>1415</v>
      </c>
      <c r="G1457">
        <v>16993</v>
      </c>
      <c r="H1457" s="23" t="s">
        <v>1438</v>
      </c>
    </row>
    <row r="1458" spans="1:8" x14ac:dyDescent="0.25">
      <c r="A1458">
        <v>14584</v>
      </c>
      <c r="B1458" t="s">
        <v>3205</v>
      </c>
      <c r="C1458" t="s">
        <v>3206</v>
      </c>
      <c r="D1458" s="23">
        <v>60831104000170</v>
      </c>
      <c r="E1458" t="s">
        <v>1424</v>
      </c>
      <c r="F1458" t="s">
        <v>1390</v>
      </c>
      <c r="G1458">
        <v>22955</v>
      </c>
      <c r="H1458" s="23">
        <v>102855078110</v>
      </c>
    </row>
    <row r="1459" spans="1:8" x14ac:dyDescent="0.25">
      <c r="A1459">
        <v>12887</v>
      </c>
      <c r="B1459" t="s">
        <v>21625</v>
      </c>
      <c r="C1459" t="s">
        <v>21626</v>
      </c>
      <c r="D1459" s="23"/>
      <c r="E1459" t="s">
        <v>1385</v>
      </c>
      <c r="F1459" t="s">
        <v>1386</v>
      </c>
      <c r="G1459">
        <v>19557</v>
      </c>
      <c r="H1459" s="23"/>
    </row>
    <row r="1460" spans="1:8" x14ac:dyDescent="0.25">
      <c r="A1460">
        <v>8396</v>
      </c>
      <c r="B1460" t="s">
        <v>3207</v>
      </c>
      <c r="C1460" t="s">
        <v>3208</v>
      </c>
      <c r="D1460" s="23">
        <v>63034847000107</v>
      </c>
      <c r="E1460" t="s">
        <v>1424</v>
      </c>
      <c r="F1460" t="s">
        <v>1390</v>
      </c>
      <c r="G1460">
        <v>12687</v>
      </c>
      <c r="H1460" s="23">
        <v>108498950111</v>
      </c>
    </row>
    <row r="1461" spans="1:8" x14ac:dyDescent="0.25">
      <c r="A1461">
        <v>6630</v>
      </c>
      <c r="B1461" t="s">
        <v>3209</v>
      </c>
      <c r="C1461" t="s">
        <v>3210</v>
      </c>
      <c r="D1461" s="23">
        <v>6897719000153</v>
      </c>
      <c r="E1461" t="s">
        <v>1500</v>
      </c>
      <c r="F1461" t="s">
        <v>1415</v>
      </c>
      <c r="G1461">
        <v>10169</v>
      </c>
      <c r="H1461" s="23" t="s">
        <v>1438</v>
      </c>
    </row>
    <row r="1462" spans="1:8" x14ac:dyDescent="0.25">
      <c r="A1462">
        <v>3880</v>
      </c>
      <c r="B1462" t="s">
        <v>3211</v>
      </c>
      <c r="C1462" t="s">
        <v>3212</v>
      </c>
      <c r="D1462" s="23">
        <v>9135930000470</v>
      </c>
      <c r="E1462" t="s">
        <v>2806</v>
      </c>
      <c r="F1462" t="s">
        <v>1386</v>
      </c>
      <c r="G1462">
        <v>5156</v>
      </c>
      <c r="H1462" s="23">
        <v>161069479</v>
      </c>
    </row>
    <row r="1463" spans="1:8" x14ac:dyDescent="0.25">
      <c r="A1463">
        <v>15350</v>
      </c>
      <c r="B1463" t="s">
        <v>3213</v>
      </c>
      <c r="C1463" t="s">
        <v>3213</v>
      </c>
      <c r="D1463" s="23">
        <v>8932351000142</v>
      </c>
      <c r="E1463" t="s">
        <v>1583</v>
      </c>
      <c r="F1463" t="s">
        <v>1386</v>
      </c>
      <c r="G1463">
        <v>24508</v>
      </c>
      <c r="H1463" s="23">
        <v>161525938</v>
      </c>
    </row>
    <row r="1464" spans="1:8" x14ac:dyDescent="0.25">
      <c r="A1464">
        <v>10465</v>
      </c>
      <c r="B1464" t="s">
        <v>3214</v>
      </c>
      <c r="C1464" t="s">
        <v>3215</v>
      </c>
      <c r="D1464" s="23">
        <v>40770356000129</v>
      </c>
      <c r="E1464" t="s">
        <v>1422</v>
      </c>
      <c r="F1464" t="s">
        <v>1386</v>
      </c>
      <c r="G1464">
        <v>15793</v>
      </c>
      <c r="H1464" s="23">
        <v>163136700</v>
      </c>
    </row>
    <row r="1465" spans="1:8" x14ac:dyDescent="0.25">
      <c r="A1465">
        <v>14637</v>
      </c>
      <c r="B1465" t="s">
        <v>3216</v>
      </c>
      <c r="C1465" t="s">
        <v>3216</v>
      </c>
      <c r="D1465" s="23">
        <v>7099334000103</v>
      </c>
      <c r="E1465" t="s">
        <v>1385</v>
      </c>
      <c r="F1465" t="s">
        <v>1386</v>
      </c>
      <c r="G1465">
        <v>23053</v>
      </c>
      <c r="H1465" s="23">
        <v>161436978</v>
      </c>
    </row>
    <row r="1466" spans="1:8" x14ac:dyDescent="0.25">
      <c r="A1466">
        <v>11128</v>
      </c>
      <c r="B1466" t="s">
        <v>3217</v>
      </c>
      <c r="C1466" t="s">
        <v>3218</v>
      </c>
      <c r="D1466" s="23">
        <v>2397211000135</v>
      </c>
      <c r="E1466" t="s">
        <v>1430</v>
      </c>
      <c r="F1466" t="s">
        <v>1415</v>
      </c>
      <c r="G1466">
        <v>16931</v>
      </c>
      <c r="H1466" s="23">
        <v>24485993</v>
      </c>
    </row>
    <row r="1467" spans="1:8" x14ac:dyDescent="0.25">
      <c r="A1467">
        <v>5424</v>
      </c>
      <c r="B1467" t="s">
        <v>3219</v>
      </c>
      <c r="C1467" t="s">
        <v>3219</v>
      </c>
      <c r="D1467" s="23">
        <v>75315333014401</v>
      </c>
      <c r="E1467" t="s">
        <v>3220</v>
      </c>
      <c r="F1467" t="s">
        <v>1407</v>
      </c>
      <c r="G1467">
        <v>8496</v>
      </c>
      <c r="H1467" s="23">
        <v>66129699</v>
      </c>
    </row>
    <row r="1468" spans="1:8" x14ac:dyDescent="0.25">
      <c r="A1468">
        <v>6235</v>
      </c>
      <c r="B1468" t="s">
        <v>3221</v>
      </c>
      <c r="C1468" t="s">
        <v>3221</v>
      </c>
      <c r="D1468" s="23">
        <v>75315333014673</v>
      </c>
      <c r="E1468" t="s">
        <v>1572</v>
      </c>
      <c r="F1468" t="s">
        <v>1386</v>
      </c>
      <c r="G1468">
        <v>9766</v>
      </c>
      <c r="H1468" s="23">
        <v>162033044</v>
      </c>
    </row>
    <row r="1469" spans="1:8" x14ac:dyDescent="0.25">
      <c r="A1469">
        <v>3406</v>
      </c>
      <c r="B1469" t="s">
        <v>3222</v>
      </c>
      <c r="C1469" t="s">
        <v>3223</v>
      </c>
      <c r="D1469" s="23">
        <v>75315333012620</v>
      </c>
      <c r="E1469" t="s">
        <v>2200</v>
      </c>
      <c r="F1469" t="s">
        <v>1457</v>
      </c>
      <c r="G1469">
        <v>4682</v>
      </c>
      <c r="H1469" s="23">
        <v>194795861</v>
      </c>
    </row>
    <row r="1470" spans="1:8" x14ac:dyDescent="0.25">
      <c r="A1470">
        <v>3404</v>
      </c>
      <c r="B1470" t="s">
        <v>3224</v>
      </c>
      <c r="C1470" t="s">
        <v>3225</v>
      </c>
      <c r="D1470" s="23">
        <v>75315333007464</v>
      </c>
      <c r="E1470" t="s">
        <v>1385</v>
      </c>
      <c r="F1470" t="s">
        <v>1386</v>
      </c>
      <c r="G1470">
        <v>4680</v>
      </c>
      <c r="H1470" s="23">
        <v>161595685</v>
      </c>
    </row>
    <row r="1471" spans="1:8" x14ac:dyDescent="0.25">
      <c r="A1471">
        <v>3403</v>
      </c>
      <c r="B1471" t="s">
        <v>3226</v>
      </c>
      <c r="C1471" t="s">
        <v>3227</v>
      </c>
      <c r="D1471" s="23">
        <v>75315333006905</v>
      </c>
      <c r="E1471" t="s">
        <v>1483</v>
      </c>
      <c r="F1471" t="s">
        <v>1398</v>
      </c>
      <c r="G1471">
        <v>4679</v>
      </c>
      <c r="H1471" s="23">
        <v>202122212</v>
      </c>
    </row>
    <row r="1472" spans="1:8" x14ac:dyDescent="0.25">
      <c r="A1472">
        <v>3405</v>
      </c>
      <c r="B1472" t="s">
        <v>3228</v>
      </c>
      <c r="C1472" t="s">
        <v>3229</v>
      </c>
      <c r="D1472" s="23">
        <v>75315333008940</v>
      </c>
      <c r="E1472" t="s">
        <v>1409</v>
      </c>
      <c r="F1472" t="s">
        <v>1386</v>
      </c>
      <c r="G1472">
        <v>4681</v>
      </c>
      <c r="H1472" s="23">
        <v>161596134</v>
      </c>
    </row>
    <row r="1473" spans="1:8" x14ac:dyDescent="0.25">
      <c r="A1473">
        <v>3401</v>
      </c>
      <c r="B1473" t="s">
        <v>3230</v>
      </c>
      <c r="C1473" t="s">
        <v>3231</v>
      </c>
      <c r="D1473" s="23">
        <v>75315333005178</v>
      </c>
      <c r="E1473" t="s">
        <v>1397</v>
      </c>
      <c r="F1473" t="s">
        <v>1398</v>
      </c>
      <c r="G1473">
        <v>4677</v>
      </c>
      <c r="H1473" s="23">
        <v>200964224</v>
      </c>
    </row>
    <row r="1474" spans="1:8" x14ac:dyDescent="0.25">
      <c r="A1474">
        <v>3402</v>
      </c>
      <c r="B1474" t="s">
        <v>3230</v>
      </c>
      <c r="C1474" t="s">
        <v>3223</v>
      </c>
      <c r="D1474" s="23">
        <v>75315333006220</v>
      </c>
      <c r="E1474" t="s">
        <v>1397</v>
      </c>
      <c r="F1474" t="s">
        <v>1398</v>
      </c>
      <c r="G1474">
        <v>4678</v>
      </c>
      <c r="H1474" s="23">
        <v>202040682</v>
      </c>
    </row>
    <row r="1475" spans="1:8" x14ac:dyDescent="0.25">
      <c r="A1475">
        <v>6324</v>
      </c>
      <c r="B1475" t="s">
        <v>3232</v>
      </c>
      <c r="C1475" t="s">
        <v>3233</v>
      </c>
      <c r="D1475" s="23">
        <v>6049929000191</v>
      </c>
      <c r="E1475" t="s">
        <v>1385</v>
      </c>
      <c r="F1475" t="s">
        <v>1386</v>
      </c>
      <c r="G1475">
        <v>9867</v>
      </c>
      <c r="H1475" s="23">
        <v>161407200</v>
      </c>
    </row>
    <row r="1476" spans="1:8" x14ac:dyDescent="0.25">
      <c r="A1476">
        <v>7477</v>
      </c>
      <c r="B1476" t="s">
        <v>3234</v>
      </c>
      <c r="C1476" t="s">
        <v>3234</v>
      </c>
      <c r="D1476" s="23">
        <v>70120662005220</v>
      </c>
      <c r="E1476" t="s">
        <v>1422</v>
      </c>
      <c r="F1476" t="s">
        <v>1386</v>
      </c>
      <c r="G1476">
        <v>11399</v>
      </c>
      <c r="H1476" s="23">
        <v>162137168</v>
      </c>
    </row>
    <row r="1477" spans="1:8" x14ac:dyDescent="0.25">
      <c r="A1477">
        <v>4466</v>
      </c>
      <c r="B1477" t="s">
        <v>3235</v>
      </c>
      <c r="C1477" t="s">
        <v>3236</v>
      </c>
      <c r="D1477" s="23">
        <v>70120662001829</v>
      </c>
      <c r="E1477" t="s">
        <v>1385</v>
      </c>
      <c r="F1477" t="s">
        <v>1386</v>
      </c>
      <c r="G1477">
        <v>7056</v>
      </c>
      <c r="H1477" s="23" t="s">
        <v>1438</v>
      </c>
    </row>
    <row r="1478" spans="1:8" x14ac:dyDescent="0.25">
      <c r="A1478">
        <v>14591</v>
      </c>
      <c r="B1478" t="s">
        <v>3237</v>
      </c>
      <c r="C1478" t="s">
        <v>1036</v>
      </c>
      <c r="D1478" s="23">
        <v>34961047000133</v>
      </c>
      <c r="E1478" t="s">
        <v>1385</v>
      </c>
      <c r="F1478" t="s">
        <v>1386</v>
      </c>
      <c r="G1478">
        <v>22967</v>
      </c>
      <c r="H1478" s="23">
        <v>163508321</v>
      </c>
    </row>
    <row r="1479" spans="1:8" x14ac:dyDescent="0.25">
      <c r="A1479">
        <v>12547</v>
      </c>
      <c r="B1479" t="s">
        <v>3238</v>
      </c>
      <c r="C1479" t="s">
        <v>3239</v>
      </c>
      <c r="D1479" s="23">
        <v>26354721000789</v>
      </c>
      <c r="E1479" t="s">
        <v>1541</v>
      </c>
      <c r="F1479" t="s">
        <v>1386</v>
      </c>
      <c r="G1479">
        <v>19540</v>
      </c>
      <c r="H1479" s="23">
        <v>163103097</v>
      </c>
    </row>
    <row r="1480" spans="1:8" x14ac:dyDescent="0.25">
      <c r="A1480">
        <v>11365</v>
      </c>
      <c r="B1480" t="s">
        <v>3240</v>
      </c>
      <c r="C1480" t="s">
        <v>3241</v>
      </c>
      <c r="D1480" s="23">
        <v>32365894000100</v>
      </c>
      <c r="E1480" t="s">
        <v>2148</v>
      </c>
      <c r="F1480" t="s">
        <v>1386</v>
      </c>
      <c r="G1480">
        <v>17246</v>
      </c>
      <c r="H1480" s="23">
        <v>163322368</v>
      </c>
    </row>
    <row r="1481" spans="1:8" x14ac:dyDescent="0.25">
      <c r="A1481">
        <v>12068</v>
      </c>
      <c r="B1481" t="s">
        <v>3242</v>
      </c>
      <c r="C1481" t="s">
        <v>3242</v>
      </c>
      <c r="D1481" s="23">
        <v>75315333027902</v>
      </c>
      <c r="E1481" t="s">
        <v>1409</v>
      </c>
      <c r="F1481" t="s">
        <v>1386</v>
      </c>
      <c r="G1481">
        <v>18617</v>
      </c>
      <c r="H1481" s="23">
        <v>163816948</v>
      </c>
    </row>
    <row r="1482" spans="1:8" x14ac:dyDescent="0.25">
      <c r="A1482">
        <v>10447</v>
      </c>
      <c r="B1482" t="s">
        <v>3242</v>
      </c>
      <c r="C1482" t="s">
        <v>3242</v>
      </c>
      <c r="D1482" s="23">
        <v>75315333008789</v>
      </c>
      <c r="E1482" t="s">
        <v>3243</v>
      </c>
      <c r="F1482" t="s">
        <v>1415</v>
      </c>
      <c r="G1482">
        <v>15766</v>
      </c>
      <c r="H1482" s="23" t="s">
        <v>1438</v>
      </c>
    </row>
    <row r="1483" spans="1:8" x14ac:dyDescent="0.25">
      <c r="A1483">
        <v>10678</v>
      </c>
      <c r="B1483" t="s">
        <v>3242</v>
      </c>
      <c r="C1483" t="s">
        <v>3242</v>
      </c>
      <c r="D1483" s="23">
        <v>75315333022420</v>
      </c>
      <c r="E1483" t="s">
        <v>1465</v>
      </c>
      <c r="F1483" t="s">
        <v>1398</v>
      </c>
      <c r="G1483">
        <v>16089</v>
      </c>
      <c r="H1483" s="23">
        <v>204952190</v>
      </c>
    </row>
    <row r="1484" spans="1:8" x14ac:dyDescent="0.25">
      <c r="A1484">
        <v>8055</v>
      </c>
      <c r="B1484" t="s">
        <v>3242</v>
      </c>
      <c r="C1484" t="s">
        <v>3242</v>
      </c>
      <c r="D1484" s="23">
        <v>75315333011496</v>
      </c>
      <c r="E1484" t="s">
        <v>1385</v>
      </c>
      <c r="F1484" t="s">
        <v>1386</v>
      </c>
      <c r="G1484">
        <v>12352</v>
      </c>
      <c r="H1484" s="23">
        <v>161705260</v>
      </c>
    </row>
    <row r="1485" spans="1:8" x14ac:dyDescent="0.25">
      <c r="A1485">
        <v>9463</v>
      </c>
      <c r="B1485" t="s">
        <v>3242</v>
      </c>
      <c r="C1485" t="s">
        <v>3242</v>
      </c>
      <c r="D1485" s="23">
        <v>75315333019985</v>
      </c>
      <c r="E1485" t="s">
        <v>2148</v>
      </c>
      <c r="F1485" t="s">
        <v>1386</v>
      </c>
      <c r="G1485">
        <v>14017</v>
      </c>
      <c r="H1485" s="23">
        <v>162880235</v>
      </c>
    </row>
    <row r="1486" spans="1:8" x14ac:dyDescent="0.25">
      <c r="A1486">
        <v>11177</v>
      </c>
      <c r="B1486" t="s">
        <v>3242</v>
      </c>
      <c r="C1486" t="s">
        <v>3242</v>
      </c>
      <c r="D1486" s="23">
        <v>75315333024555</v>
      </c>
      <c r="E1486" t="s">
        <v>1465</v>
      </c>
      <c r="F1486" t="s">
        <v>1398</v>
      </c>
      <c r="G1486">
        <v>16994</v>
      </c>
      <c r="H1486" s="23">
        <v>205228631</v>
      </c>
    </row>
    <row r="1487" spans="1:8" x14ac:dyDescent="0.25">
      <c r="A1487">
        <v>13271</v>
      </c>
      <c r="B1487" t="s">
        <v>3244</v>
      </c>
      <c r="C1487" t="s">
        <v>3244</v>
      </c>
      <c r="D1487" s="23">
        <v>75315333032906</v>
      </c>
      <c r="E1487" t="s">
        <v>1484</v>
      </c>
      <c r="F1487" t="s">
        <v>1398</v>
      </c>
      <c r="G1487">
        <v>20494</v>
      </c>
      <c r="H1487" s="23">
        <v>206007094</v>
      </c>
    </row>
    <row r="1488" spans="1:8" x14ac:dyDescent="0.25">
      <c r="A1488">
        <v>13733</v>
      </c>
      <c r="B1488" t="s">
        <v>3245</v>
      </c>
      <c r="C1488" t="s">
        <v>3245</v>
      </c>
      <c r="D1488" s="23">
        <v>75315333000109</v>
      </c>
      <c r="E1488" t="s">
        <v>1385</v>
      </c>
      <c r="F1488" t="s">
        <v>1386</v>
      </c>
      <c r="G1488">
        <v>21397</v>
      </c>
      <c r="H1488" s="23">
        <v>161595685</v>
      </c>
    </row>
    <row r="1489" spans="1:8" x14ac:dyDescent="0.25">
      <c r="A1489">
        <v>12312</v>
      </c>
      <c r="B1489" t="s">
        <v>3246</v>
      </c>
      <c r="C1489" t="s">
        <v>3246</v>
      </c>
      <c r="D1489" s="23">
        <v>13874406000226</v>
      </c>
      <c r="E1489" t="s">
        <v>3247</v>
      </c>
      <c r="F1489" t="s">
        <v>1407</v>
      </c>
      <c r="G1489">
        <v>18908</v>
      </c>
      <c r="H1489" s="23">
        <v>67457550</v>
      </c>
    </row>
    <row r="1490" spans="1:8" x14ac:dyDescent="0.25">
      <c r="A1490">
        <v>1486</v>
      </c>
      <c r="B1490" t="s">
        <v>3248</v>
      </c>
      <c r="C1490" t="s">
        <v>3249</v>
      </c>
      <c r="D1490" s="23">
        <v>10962601000139</v>
      </c>
      <c r="E1490" t="s">
        <v>3250</v>
      </c>
      <c r="F1490" t="s">
        <v>1386</v>
      </c>
      <c r="G1490">
        <v>2762</v>
      </c>
      <c r="H1490" s="23" t="s">
        <v>3251</v>
      </c>
    </row>
    <row r="1491" spans="1:8" x14ac:dyDescent="0.25">
      <c r="A1491">
        <v>3918</v>
      </c>
      <c r="B1491" t="s">
        <v>3252</v>
      </c>
      <c r="C1491" t="s">
        <v>3253</v>
      </c>
      <c r="D1491" s="23">
        <v>9196767000102</v>
      </c>
      <c r="E1491" t="s">
        <v>1409</v>
      </c>
      <c r="F1491" t="s">
        <v>1386</v>
      </c>
      <c r="G1491">
        <v>5194</v>
      </c>
      <c r="H1491" s="23">
        <v>160734410</v>
      </c>
    </row>
    <row r="1492" spans="1:8" x14ac:dyDescent="0.25">
      <c r="A1492">
        <v>14647</v>
      </c>
      <c r="B1492" t="s">
        <v>3254</v>
      </c>
      <c r="C1492" t="s">
        <v>3255</v>
      </c>
      <c r="D1492" s="23">
        <v>26796008000108</v>
      </c>
      <c r="E1492" t="s">
        <v>3256</v>
      </c>
      <c r="F1492" t="s">
        <v>1398</v>
      </c>
      <c r="G1492">
        <v>23067</v>
      </c>
      <c r="H1492" s="23">
        <v>204632285</v>
      </c>
    </row>
    <row r="1493" spans="1:8" x14ac:dyDescent="0.25">
      <c r="A1493">
        <v>13775</v>
      </c>
      <c r="B1493" t="s">
        <v>3257</v>
      </c>
      <c r="C1493" t="s">
        <v>3257</v>
      </c>
      <c r="D1493" s="23">
        <v>30742511000220</v>
      </c>
      <c r="E1493" t="s">
        <v>3258</v>
      </c>
      <c r="F1493" t="s">
        <v>1398</v>
      </c>
      <c r="G1493">
        <v>21474</v>
      </c>
      <c r="H1493" s="23">
        <v>205679056</v>
      </c>
    </row>
    <row r="1494" spans="1:8" x14ac:dyDescent="0.25">
      <c r="A1494">
        <v>3646</v>
      </c>
      <c r="B1494" t="s">
        <v>3259</v>
      </c>
      <c r="C1494" t="s">
        <v>3260</v>
      </c>
      <c r="D1494" s="23">
        <v>8524852000190</v>
      </c>
      <c r="E1494" t="s">
        <v>3261</v>
      </c>
      <c r="F1494" t="s">
        <v>1398</v>
      </c>
      <c r="G1494">
        <v>4922</v>
      </c>
      <c r="H1494" s="23" t="s">
        <v>3262</v>
      </c>
    </row>
    <row r="1495" spans="1:8" x14ac:dyDescent="0.25">
      <c r="A1495">
        <v>12663</v>
      </c>
      <c r="B1495" t="s">
        <v>3263</v>
      </c>
      <c r="C1495" t="s">
        <v>3263</v>
      </c>
      <c r="D1495" s="23">
        <v>39749126000107</v>
      </c>
      <c r="E1495" t="s">
        <v>1578</v>
      </c>
      <c r="F1495" t="s">
        <v>1386</v>
      </c>
      <c r="G1495">
        <v>19685</v>
      </c>
      <c r="H1495" s="23" t="s">
        <v>3264</v>
      </c>
    </row>
    <row r="1496" spans="1:8" x14ac:dyDescent="0.25">
      <c r="A1496">
        <v>15228</v>
      </c>
      <c r="B1496" t="s">
        <v>3265</v>
      </c>
      <c r="C1496" t="s">
        <v>3266</v>
      </c>
      <c r="D1496" s="23">
        <v>51882880000108</v>
      </c>
      <c r="E1496" t="s">
        <v>1422</v>
      </c>
      <c r="F1496" t="s">
        <v>1386</v>
      </c>
      <c r="G1496">
        <v>24331</v>
      </c>
      <c r="H1496" s="23" t="s">
        <v>1438</v>
      </c>
    </row>
    <row r="1497" spans="1:8" x14ac:dyDescent="0.25">
      <c r="A1497">
        <v>11156</v>
      </c>
      <c r="B1497" t="s">
        <v>3267</v>
      </c>
      <c r="C1497" t="s">
        <v>3267</v>
      </c>
      <c r="D1497" s="23">
        <v>8697211000137</v>
      </c>
      <c r="E1497" t="s">
        <v>1385</v>
      </c>
      <c r="F1497" t="s">
        <v>1386</v>
      </c>
      <c r="G1497">
        <v>16967</v>
      </c>
      <c r="H1497" s="23">
        <v>160553229</v>
      </c>
    </row>
    <row r="1498" spans="1:8" x14ac:dyDescent="0.25">
      <c r="A1498">
        <v>9074</v>
      </c>
      <c r="B1498" t="s">
        <v>21627</v>
      </c>
      <c r="C1498" t="s">
        <v>21628</v>
      </c>
      <c r="D1498" s="23"/>
      <c r="E1498" t="s">
        <v>1530</v>
      </c>
      <c r="F1498" t="s">
        <v>1386</v>
      </c>
      <c r="G1498">
        <v>729</v>
      </c>
      <c r="H1498" s="23"/>
    </row>
    <row r="1499" spans="1:8" x14ac:dyDescent="0.25">
      <c r="A1499">
        <v>11978</v>
      </c>
      <c r="B1499" t="s">
        <v>3268</v>
      </c>
      <c r="C1499" t="s">
        <v>3269</v>
      </c>
      <c r="D1499" s="23">
        <v>38367118000125</v>
      </c>
      <c r="E1499" t="s">
        <v>1744</v>
      </c>
      <c r="F1499" t="s">
        <v>1386</v>
      </c>
      <c r="G1499">
        <v>18408</v>
      </c>
      <c r="H1499" s="23">
        <v>163765898</v>
      </c>
    </row>
    <row r="1500" spans="1:8" x14ac:dyDescent="0.25">
      <c r="A1500">
        <v>5633</v>
      </c>
      <c r="B1500" t="s">
        <v>3270</v>
      </c>
      <c r="C1500" t="s">
        <v>3270</v>
      </c>
      <c r="D1500" s="23">
        <v>13161664000184</v>
      </c>
      <c r="E1500" t="s">
        <v>1385</v>
      </c>
      <c r="F1500" t="s">
        <v>1386</v>
      </c>
      <c r="G1500">
        <v>8689</v>
      </c>
      <c r="H1500" s="23">
        <v>161807534</v>
      </c>
    </row>
    <row r="1501" spans="1:8" x14ac:dyDescent="0.25">
      <c r="A1501">
        <v>15611</v>
      </c>
      <c r="B1501" t="s">
        <v>3271</v>
      </c>
      <c r="C1501" t="s">
        <v>3271</v>
      </c>
      <c r="D1501" s="23">
        <v>58198754000188</v>
      </c>
      <c r="E1501" t="s">
        <v>3109</v>
      </c>
      <c r="F1501" t="s">
        <v>1386</v>
      </c>
      <c r="G1501">
        <v>24879</v>
      </c>
      <c r="H1501" s="23">
        <v>165123940</v>
      </c>
    </row>
    <row r="1502" spans="1:8" x14ac:dyDescent="0.25">
      <c r="A1502">
        <v>9518</v>
      </c>
      <c r="B1502" t="s">
        <v>3272</v>
      </c>
      <c r="C1502" t="s">
        <v>3273</v>
      </c>
      <c r="D1502" s="23">
        <v>7166377000164</v>
      </c>
      <c r="E1502" t="s">
        <v>1618</v>
      </c>
      <c r="F1502" t="s">
        <v>1619</v>
      </c>
      <c r="G1502">
        <v>14210</v>
      </c>
      <c r="H1502" s="23">
        <v>963692399</v>
      </c>
    </row>
    <row r="1503" spans="1:8" x14ac:dyDescent="0.25">
      <c r="A1503">
        <v>7668</v>
      </c>
      <c r="B1503" t="s">
        <v>3274</v>
      </c>
      <c r="C1503" t="s">
        <v>3275</v>
      </c>
      <c r="D1503" s="23">
        <v>14531471000130</v>
      </c>
      <c r="E1503" t="s">
        <v>1424</v>
      </c>
      <c r="F1503" t="s">
        <v>1390</v>
      </c>
      <c r="G1503">
        <v>11973</v>
      </c>
      <c r="H1503" s="23">
        <v>146661631119</v>
      </c>
    </row>
    <row r="1504" spans="1:8" x14ac:dyDescent="0.25">
      <c r="A1504">
        <v>5809</v>
      </c>
      <c r="B1504" t="s">
        <v>3276</v>
      </c>
      <c r="C1504" t="s">
        <v>3277</v>
      </c>
      <c r="D1504" s="23">
        <v>48011688000131</v>
      </c>
      <c r="E1504" t="s">
        <v>1505</v>
      </c>
      <c r="F1504" t="s">
        <v>1390</v>
      </c>
      <c r="G1504">
        <v>8819</v>
      </c>
      <c r="H1504" s="23">
        <v>582132921116</v>
      </c>
    </row>
    <row r="1505" spans="1:8" x14ac:dyDescent="0.25">
      <c r="A1505">
        <v>14800</v>
      </c>
      <c r="B1505" t="s">
        <v>3278</v>
      </c>
      <c r="D1505" s="23">
        <v>3246792000258</v>
      </c>
      <c r="E1505" t="s">
        <v>1424</v>
      </c>
      <c r="F1505" t="s">
        <v>1390</v>
      </c>
      <c r="G1505">
        <v>23248</v>
      </c>
      <c r="H1505" s="23">
        <v>117010557116</v>
      </c>
    </row>
    <row r="1506" spans="1:8" x14ac:dyDescent="0.25">
      <c r="A1506">
        <v>9053</v>
      </c>
      <c r="B1506" t="s">
        <v>3279</v>
      </c>
      <c r="C1506" t="s">
        <v>3280</v>
      </c>
      <c r="D1506" s="23">
        <v>3246792000843</v>
      </c>
      <c r="E1506" t="s">
        <v>1406</v>
      </c>
      <c r="F1506" t="s">
        <v>1407</v>
      </c>
      <c r="G1506">
        <v>13580</v>
      </c>
      <c r="H1506" s="23" t="s">
        <v>3281</v>
      </c>
    </row>
    <row r="1507" spans="1:8" x14ac:dyDescent="0.25">
      <c r="A1507">
        <v>15023</v>
      </c>
      <c r="B1507" t="s">
        <v>3282</v>
      </c>
      <c r="C1507" t="s">
        <v>3283</v>
      </c>
      <c r="D1507" s="23">
        <v>3246792000177</v>
      </c>
      <c r="E1507" t="s">
        <v>2323</v>
      </c>
      <c r="F1507" t="s">
        <v>1692</v>
      </c>
      <c r="G1507">
        <v>23718</v>
      </c>
      <c r="H1507" s="23">
        <v>9019627230</v>
      </c>
    </row>
    <row r="1508" spans="1:8" x14ac:dyDescent="0.25">
      <c r="A1508">
        <v>12279</v>
      </c>
      <c r="B1508" t="s">
        <v>3284</v>
      </c>
      <c r="C1508" t="s">
        <v>3285</v>
      </c>
      <c r="D1508" s="23">
        <v>25264604000176</v>
      </c>
      <c r="E1508" t="s">
        <v>1976</v>
      </c>
      <c r="F1508" t="s">
        <v>1390</v>
      </c>
      <c r="G1508">
        <v>18875</v>
      </c>
      <c r="H1508" s="23">
        <v>353296876117</v>
      </c>
    </row>
    <row r="1509" spans="1:8" x14ac:dyDescent="0.25">
      <c r="A1509">
        <v>9848</v>
      </c>
      <c r="B1509" t="s">
        <v>3286</v>
      </c>
      <c r="C1509" t="s">
        <v>3286</v>
      </c>
      <c r="D1509" s="23">
        <v>4719485000129</v>
      </c>
      <c r="E1509" t="s">
        <v>3287</v>
      </c>
      <c r="F1509" t="s">
        <v>3288</v>
      </c>
      <c r="G1509">
        <v>14574</v>
      </c>
      <c r="H1509" s="23">
        <v>293662207</v>
      </c>
    </row>
    <row r="1510" spans="1:8" x14ac:dyDescent="0.25">
      <c r="A1510">
        <v>3487</v>
      </c>
      <c r="B1510" t="s">
        <v>3289</v>
      </c>
      <c r="C1510" t="s">
        <v>3290</v>
      </c>
      <c r="D1510" s="23">
        <v>785860000188</v>
      </c>
      <c r="E1510" t="s">
        <v>1527</v>
      </c>
      <c r="F1510" t="s">
        <v>1386</v>
      </c>
      <c r="G1510">
        <v>4763</v>
      </c>
      <c r="H1510" s="23">
        <v>161096298</v>
      </c>
    </row>
    <row r="1511" spans="1:8" x14ac:dyDescent="0.25">
      <c r="A1511">
        <v>6494</v>
      </c>
      <c r="B1511" t="s">
        <v>3291</v>
      </c>
      <c r="C1511" t="s">
        <v>3292</v>
      </c>
      <c r="D1511" s="23">
        <v>10300356000102</v>
      </c>
      <c r="E1511" t="s">
        <v>1424</v>
      </c>
      <c r="F1511" t="s">
        <v>1390</v>
      </c>
      <c r="G1511">
        <v>10031</v>
      </c>
      <c r="H1511" s="23">
        <v>148269552112</v>
      </c>
    </row>
    <row r="1512" spans="1:8" x14ac:dyDescent="0.25">
      <c r="A1512">
        <v>1484</v>
      </c>
      <c r="B1512" t="s">
        <v>3293</v>
      </c>
      <c r="C1512" t="s">
        <v>3294</v>
      </c>
      <c r="D1512" s="23">
        <v>10957695000158</v>
      </c>
      <c r="E1512" t="s">
        <v>1385</v>
      </c>
      <c r="F1512" t="s">
        <v>1386</v>
      </c>
      <c r="G1512">
        <v>2760</v>
      </c>
      <c r="H1512" s="23">
        <v>161618685</v>
      </c>
    </row>
    <row r="1513" spans="1:8" x14ac:dyDescent="0.25">
      <c r="A1513">
        <v>14126</v>
      </c>
      <c r="B1513" t="s">
        <v>3295</v>
      </c>
      <c r="C1513" t="s">
        <v>3295</v>
      </c>
      <c r="D1513" s="23">
        <v>49547947000106</v>
      </c>
      <c r="E1513" t="s">
        <v>1430</v>
      </c>
      <c r="F1513" t="s">
        <v>1415</v>
      </c>
      <c r="G1513">
        <v>21912</v>
      </c>
      <c r="H1513" s="23">
        <v>110359860</v>
      </c>
    </row>
    <row r="1514" spans="1:8" x14ac:dyDescent="0.25">
      <c r="A1514">
        <v>9740</v>
      </c>
      <c r="B1514" t="s">
        <v>3296</v>
      </c>
      <c r="C1514" t="s">
        <v>3297</v>
      </c>
      <c r="D1514" s="23">
        <v>11201870000145</v>
      </c>
      <c r="E1514" t="s">
        <v>1385</v>
      </c>
      <c r="F1514" t="s">
        <v>1386</v>
      </c>
      <c r="G1514">
        <v>14471</v>
      </c>
      <c r="H1514" s="23" t="s">
        <v>1438</v>
      </c>
    </row>
    <row r="1515" spans="1:8" x14ac:dyDescent="0.25">
      <c r="A1515">
        <v>11504</v>
      </c>
      <c r="B1515" t="s">
        <v>3298</v>
      </c>
      <c r="C1515" t="s">
        <v>3299</v>
      </c>
      <c r="D1515" s="23">
        <v>14790392000144</v>
      </c>
      <c r="E1515" t="s">
        <v>3300</v>
      </c>
      <c r="F1515" t="s">
        <v>1398</v>
      </c>
      <c r="G1515">
        <v>17448</v>
      </c>
      <c r="H1515" s="23">
        <v>202624552</v>
      </c>
    </row>
    <row r="1516" spans="1:8" x14ac:dyDescent="0.25">
      <c r="A1516">
        <v>13111</v>
      </c>
      <c r="B1516" t="s">
        <v>3298</v>
      </c>
      <c r="C1516" t="s">
        <v>3298</v>
      </c>
      <c r="D1516" s="23">
        <v>14790392000225</v>
      </c>
      <c r="E1516" t="s">
        <v>3301</v>
      </c>
      <c r="F1516" t="s">
        <v>1398</v>
      </c>
      <c r="G1516">
        <v>20273</v>
      </c>
      <c r="H1516" s="23">
        <v>204595681</v>
      </c>
    </row>
    <row r="1517" spans="1:8" x14ac:dyDescent="0.25">
      <c r="A1517">
        <v>13466</v>
      </c>
      <c r="B1517" t="s">
        <v>3302</v>
      </c>
      <c r="C1517" t="s">
        <v>3303</v>
      </c>
      <c r="D1517" s="23">
        <v>4041361000137</v>
      </c>
      <c r="E1517" t="s">
        <v>3304</v>
      </c>
      <c r="F1517" t="s">
        <v>1639</v>
      </c>
      <c r="G1517">
        <v>21054</v>
      </c>
      <c r="H1517" s="23">
        <v>15754490038</v>
      </c>
    </row>
    <row r="1518" spans="1:8" x14ac:dyDescent="0.25">
      <c r="A1518">
        <v>10570</v>
      </c>
      <c r="B1518" t="s">
        <v>3305</v>
      </c>
      <c r="C1518" t="s">
        <v>3306</v>
      </c>
      <c r="D1518" s="23">
        <v>2163575001203</v>
      </c>
      <c r="E1518" t="s">
        <v>3307</v>
      </c>
      <c r="F1518" t="s">
        <v>1619</v>
      </c>
      <c r="G1518">
        <v>15931</v>
      </c>
      <c r="H1518" s="23" t="s">
        <v>1438</v>
      </c>
    </row>
    <row r="1519" spans="1:8" x14ac:dyDescent="0.25">
      <c r="A1519">
        <v>13419</v>
      </c>
      <c r="B1519" t="s">
        <v>3308</v>
      </c>
      <c r="C1519" t="s">
        <v>3309</v>
      </c>
      <c r="D1519" s="23">
        <v>47154142000177</v>
      </c>
      <c r="E1519" t="s">
        <v>1422</v>
      </c>
      <c r="F1519" t="s">
        <v>1386</v>
      </c>
      <c r="G1519">
        <v>20991</v>
      </c>
      <c r="H1519" s="23" t="s">
        <v>1438</v>
      </c>
    </row>
    <row r="1520" spans="1:8" x14ac:dyDescent="0.25">
      <c r="A1520">
        <v>8587</v>
      </c>
      <c r="B1520" t="s">
        <v>21629</v>
      </c>
      <c r="C1520" t="s">
        <v>21630</v>
      </c>
      <c r="D1520" s="23"/>
      <c r="E1520" t="s">
        <v>2050</v>
      </c>
      <c r="F1520" t="s">
        <v>1386</v>
      </c>
      <c r="G1520">
        <v>13089</v>
      </c>
      <c r="H1520" s="23"/>
    </row>
    <row r="1521" spans="1:8" x14ac:dyDescent="0.25">
      <c r="A1521">
        <v>3416</v>
      </c>
      <c r="B1521" t="s">
        <v>3310</v>
      </c>
      <c r="C1521" t="s">
        <v>3311</v>
      </c>
      <c r="D1521" s="23">
        <v>7589026000166</v>
      </c>
      <c r="E1521" t="s">
        <v>1422</v>
      </c>
      <c r="F1521" t="s">
        <v>1386</v>
      </c>
      <c r="G1521">
        <v>4692</v>
      </c>
      <c r="H1521" s="23">
        <v>161465684</v>
      </c>
    </row>
    <row r="1522" spans="1:8" x14ac:dyDescent="0.25">
      <c r="A1522">
        <v>3706</v>
      </c>
      <c r="B1522" t="s">
        <v>3312</v>
      </c>
      <c r="C1522" t="s">
        <v>3313</v>
      </c>
      <c r="D1522" s="23">
        <v>8739591000125</v>
      </c>
      <c r="E1522" t="s">
        <v>1823</v>
      </c>
      <c r="F1522" t="s">
        <v>1386</v>
      </c>
      <c r="G1522">
        <v>4982</v>
      </c>
      <c r="H1522" s="23">
        <v>160583225</v>
      </c>
    </row>
    <row r="1523" spans="1:8" x14ac:dyDescent="0.25">
      <c r="A1523">
        <v>14292</v>
      </c>
      <c r="B1523" t="s">
        <v>21631</v>
      </c>
      <c r="C1523" t="s">
        <v>21631</v>
      </c>
      <c r="D1523" s="23"/>
      <c r="E1523" t="s">
        <v>2005</v>
      </c>
      <c r="F1523" t="s">
        <v>1386</v>
      </c>
      <c r="G1523">
        <v>22530</v>
      </c>
      <c r="H1523" s="23"/>
    </row>
    <row r="1524" spans="1:8" x14ac:dyDescent="0.25">
      <c r="A1524">
        <v>4043</v>
      </c>
      <c r="B1524" t="s">
        <v>3314</v>
      </c>
      <c r="C1524" t="s">
        <v>3315</v>
      </c>
      <c r="D1524" s="23">
        <v>9387812000106</v>
      </c>
      <c r="E1524" t="s">
        <v>1723</v>
      </c>
      <c r="F1524" t="s">
        <v>1386</v>
      </c>
      <c r="G1524">
        <v>5319</v>
      </c>
      <c r="H1524" s="23" t="s">
        <v>3316</v>
      </c>
    </row>
    <row r="1525" spans="1:8" x14ac:dyDescent="0.25">
      <c r="A1525">
        <v>15320</v>
      </c>
      <c r="B1525" t="s">
        <v>3317</v>
      </c>
      <c r="D1525" s="23">
        <v>22175971000105</v>
      </c>
      <c r="E1525" t="s">
        <v>2374</v>
      </c>
      <c r="F1525" t="s">
        <v>1390</v>
      </c>
      <c r="G1525">
        <v>24462</v>
      </c>
      <c r="H1525" s="23">
        <v>795585912118</v>
      </c>
    </row>
    <row r="1526" spans="1:8" x14ac:dyDescent="0.25">
      <c r="A1526">
        <v>10208</v>
      </c>
      <c r="B1526" t="s">
        <v>3318</v>
      </c>
      <c r="C1526" t="s">
        <v>3318</v>
      </c>
      <c r="D1526" s="23">
        <v>9326260000126</v>
      </c>
      <c r="E1526" t="s">
        <v>3319</v>
      </c>
      <c r="F1526" t="s">
        <v>1639</v>
      </c>
      <c r="G1526">
        <v>15404</v>
      </c>
      <c r="H1526" s="23" t="s">
        <v>1438</v>
      </c>
    </row>
    <row r="1527" spans="1:8" x14ac:dyDescent="0.25">
      <c r="A1527">
        <v>6873</v>
      </c>
      <c r="B1527" t="s">
        <v>21632</v>
      </c>
      <c r="C1527" t="s">
        <v>21632</v>
      </c>
      <c r="D1527" s="23"/>
      <c r="E1527" t="s">
        <v>1572</v>
      </c>
      <c r="F1527" t="s">
        <v>1386</v>
      </c>
      <c r="G1527">
        <v>10839</v>
      </c>
      <c r="H1527" s="23"/>
    </row>
    <row r="1528" spans="1:8" x14ac:dyDescent="0.25">
      <c r="A1528">
        <v>13947</v>
      </c>
      <c r="B1528" t="s">
        <v>3320</v>
      </c>
      <c r="C1528" t="s">
        <v>3320</v>
      </c>
      <c r="D1528" s="23">
        <v>40969365000143</v>
      </c>
      <c r="E1528" t="s">
        <v>1527</v>
      </c>
      <c r="F1528" t="s">
        <v>1386</v>
      </c>
      <c r="G1528">
        <v>21733</v>
      </c>
      <c r="H1528" s="23">
        <v>164518274</v>
      </c>
    </row>
    <row r="1529" spans="1:8" x14ac:dyDescent="0.25">
      <c r="A1529">
        <v>9568</v>
      </c>
      <c r="B1529" t="s">
        <v>21633</v>
      </c>
      <c r="C1529" t="s">
        <v>21633</v>
      </c>
      <c r="D1529" s="23"/>
      <c r="E1529" t="s">
        <v>1422</v>
      </c>
      <c r="F1529" t="s">
        <v>1386</v>
      </c>
      <c r="G1529">
        <v>14265</v>
      </c>
      <c r="H1529" s="23"/>
    </row>
    <row r="1530" spans="1:8" x14ac:dyDescent="0.25">
      <c r="A1530">
        <v>1396</v>
      </c>
      <c r="B1530" t="s">
        <v>3321</v>
      </c>
      <c r="C1530" t="s">
        <v>3322</v>
      </c>
      <c r="D1530" s="23">
        <v>10741619000100</v>
      </c>
      <c r="E1530" t="s">
        <v>1924</v>
      </c>
      <c r="F1530" t="s">
        <v>1386</v>
      </c>
      <c r="G1530">
        <v>2672</v>
      </c>
      <c r="H1530" s="23">
        <v>160317789</v>
      </c>
    </row>
    <row r="1531" spans="1:8" x14ac:dyDescent="0.25">
      <c r="A1531">
        <v>2490</v>
      </c>
      <c r="B1531" t="s">
        <v>3323</v>
      </c>
      <c r="C1531" t="s">
        <v>3324</v>
      </c>
      <c r="D1531" s="23">
        <v>3532628000126</v>
      </c>
      <c r="E1531" t="s">
        <v>1510</v>
      </c>
      <c r="F1531" t="s">
        <v>1386</v>
      </c>
      <c r="G1531">
        <v>3766</v>
      </c>
      <c r="H1531" s="23">
        <v>161297277</v>
      </c>
    </row>
    <row r="1532" spans="1:8" x14ac:dyDescent="0.25">
      <c r="A1532">
        <v>14934</v>
      </c>
      <c r="B1532" t="s">
        <v>3325</v>
      </c>
      <c r="C1532" t="s">
        <v>3325</v>
      </c>
      <c r="D1532" s="23">
        <v>50373295000110</v>
      </c>
      <c r="E1532" t="s">
        <v>1487</v>
      </c>
      <c r="F1532" t="s">
        <v>1386</v>
      </c>
      <c r="G1532">
        <v>23379</v>
      </c>
      <c r="H1532" s="23">
        <v>164634738</v>
      </c>
    </row>
    <row r="1533" spans="1:8" x14ac:dyDescent="0.25">
      <c r="A1533">
        <v>15270</v>
      </c>
      <c r="B1533" t="s">
        <v>3326</v>
      </c>
      <c r="D1533" s="23">
        <v>18817800000408</v>
      </c>
      <c r="E1533" t="s">
        <v>1505</v>
      </c>
      <c r="F1533" t="s">
        <v>1390</v>
      </c>
      <c r="G1533">
        <v>24392</v>
      </c>
      <c r="H1533" s="23">
        <v>797253182115</v>
      </c>
    </row>
    <row r="1534" spans="1:8" x14ac:dyDescent="0.25">
      <c r="A1534">
        <v>10834</v>
      </c>
      <c r="B1534" t="s">
        <v>21634</v>
      </c>
      <c r="C1534" t="s">
        <v>21634</v>
      </c>
      <c r="D1534" s="23"/>
      <c r="E1534" t="s">
        <v>1422</v>
      </c>
      <c r="F1534" t="s">
        <v>1386</v>
      </c>
      <c r="G1534">
        <v>16303</v>
      </c>
      <c r="H1534" s="23"/>
    </row>
    <row r="1535" spans="1:8" x14ac:dyDescent="0.25">
      <c r="A1535">
        <v>11111</v>
      </c>
      <c r="B1535" t="s">
        <v>3327</v>
      </c>
      <c r="C1535" t="s">
        <v>3327</v>
      </c>
      <c r="D1535" s="23">
        <v>29089200000144</v>
      </c>
      <c r="E1535" t="s">
        <v>2336</v>
      </c>
      <c r="F1535" t="s">
        <v>1386</v>
      </c>
      <c r="G1535">
        <v>16911</v>
      </c>
      <c r="H1535" s="23">
        <v>163053235</v>
      </c>
    </row>
    <row r="1536" spans="1:8" x14ac:dyDescent="0.25">
      <c r="A1536">
        <v>15482</v>
      </c>
      <c r="B1536" t="s">
        <v>3328</v>
      </c>
      <c r="C1536" t="s">
        <v>3328</v>
      </c>
      <c r="D1536" s="23">
        <v>11617219000231</v>
      </c>
      <c r="E1536" t="s">
        <v>2193</v>
      </c>
      <c r="F1536" t="s">
        <v>1390</v>
      </c>
      <c r="G1536">
        <v>24680</v>
      </c>
      <c r="H1536" s="23">
        <v>206659910111</v>
      </c>
    </row>
    <row r="1537" spans="1:8" x14ac:dyDescent="0.25">
      <c r="A1537">
        <v>6633</v>
      </c>
      <c r="B1537" t="s">
        <v>3329</v>
      </c>
      <c r="C1537" t="s">
        <v>3330</v>
      </c>
      <c r="D1537" s="23">
        <v>61393062001924</v>
      </c>
      <c r="E1537" t="s">
        <v>1430</v>
      </c>
      <c r="F1537" t="s">
        <v>1415</v>
      </c>
      <c r="G1537">
        <v>10172</v>
      </c>
      <c r="H1537" s="23">
        <v>38205050</v>
      </c>
    </row>
    <row r="1538" spans="1:8" x14ac:dyDescent="0.25">
      <c r="A1538">
        <v>11085</v>
      </c>
      <c r="B1538" t="s">
        <v>3331</v>
      </c>
      <c r="C1538" t="s">
        <v>3332</v>
      </c>
      <c r="D1538" s="23">
        <v>12260723000109</v>
      </c>
      <c r="E1538" t="s">
        <v>1385</v>
      </c>
      <c r="F1538" t="s">
        <v>1386</v>
      </c>
      <c r="G1538">
        <v>16888</v>
      </c>
      <c r="H1538" s="23">
        <v>161726542</v>
      </c>
    </row>
    <row r="1539" spans="1:8" x14ac:dyDescent="0.25">
      <c r="A1539">
        <v>5763</v>
      </c>
      <c r="B1539" t="s">
        <v>3333</v>
      </c>
      <c r="C1539" t="s">
        <v>3333</v>
      </c>
      <c r="D1539" s="23">
        <v>9141603000188</v>
      </c>
      <c r="E1539" t="s">
        <v>1723</v>
      </c>
      <c r="F1539" t="s">
        <v>1386</v>
      </c>
      <c r="G1539">
        <v>8776</v>
      </c>
      <c r="H1539" s="23" t="s">
        <v>1438</v>
      </c>
    </row>
    <row r="1540" spans="1:8" x14ac:dyDescent="0.25">
      <c r="A1540">
        <v>11378</v>
      </c>
      <c r="B1540" t="s">
        <v>3334</v>
      </c>
      <c r="C1540" t="s">
        <v>3335</v>
      </c>
      <c r="D1540" s="23">
        <v>4289791000172</v>
      </c>
      <c r="E1540" t="s">
        <v>1385</v>
      </c>
      <c r="F1540" t="s">
        <v>1386</v>
      </c>
      <c r="G1540">
        <v>17284</v>
      </c>
      <c r="H1540" s="23" t="s">
        <v>3336</v>
      </c>
    </row>
    <row r="1541" spans="1:8" x14ac:dyDescent="0.25">
      <c r="A1541">
        <v>4671</v>
      </c>
      <c r="B1541" t="s">
        <v>3337</v>
      </c>
      <c r="C1541" t="s">
        <v>3338</v>
      </c>
      <c r="D1541" s="23">
        <v>41142258000100</v>
      </c>
      <c r="E1541" t="s">
        <v>1541</v>
      </c>
      <c r="F1541" t="s">
        <v>1386</v>
      </c>
      <c r="G1541">
        <v>7240</v>
      </c>
      <c r="H1541" s="23">
        <v>160983150</v>
      </c>
    </row>
    <row r="1542" spans="1:8" x14ac:dyDescent="0.25">
      <c r="A1542">
        <v>3442</v>
      </c>
      <c r="B1542" t="s">
        <v>3339</v>
      </c>
      <c r="C1542" t="s">
        <v>3340</v>
      </c>
      <c r="D1542" s="23">
        <v>7684450000190</v>
      </c>
      <c r="E1542" t="s">
        <v>1541</v>
      </c>
      <c r="F1542" t="s">
        <v>1386</v>
      </c>
      <c r="G1542">
        <v>4718</v>
      </c>
      <c r="H1542" s="23" t="s">
        <v>3341</v>
      </c>
    </row>
    <row r="1543" spans="1:8" x14ac:dyDescent="0.25">
      <c r="A1543">
        <v>15131</v>
      </c>
      <c r="B1543" t="s">
        <v>3342</v>
      </c>
      <c r="D1543" s="23">
        <v>17304227000123</v>
      </c>
      <c r="E1543" t="s">
        <v>1541</v>
      </c>
      <c r="F1543" t="s">
        <v>1386</v>
      </c>
      <c r="G1543">
        <v>24051</v>
      </c>
      <c r="H1543" s="23">
        <v>162085494</v>
      </c>
    </row>
    <row r="1544" spans="1:8" x14ac:dyDescent="0.25">
      <c r="A1544">
        <v>15862</v>
      </c>
      <c r="B1544" t="s">
        <v>21635</v>
      </c>
      <c r="D1544" s="23">
        <v>9634830000145</v>
      </c>
      <c r="E1544" t="s">
        <v>1572</v>
      </c>
      <c r="F1544" t="s">
        <v>1386</v>
      </c>
      <c r="G1544">
        <v>25243</v>
      </c>
      <c r="H1544" s="23">
        <v>161578373</v>
      </c>
    </row>
    <row r="1545" spans="1:8" x14ac:dyDescent="0.25">
      <c r="A1545">
        <v>1608</v>
      </c>
      <c r="B1545" t="s">
        <v>3343</v>
      </c>
      <c r="C1545" t="s">
        <v>3344</v>
      </c>
      <c r="D1545" s="23">
        <v>11509676000121</v>
      </c>
      <c r="E1545" t="s">
        <v>1430</v>
      </c>
      <c r="F1545" t="s">
        <v>1415</v>
      </c>
      <c r="G1545">
        <v>2884</v>
      </c>
      <c r="H1545" s="23" t="s">
        <v>3345</v>
      </c>
    </row>
    <row r="1546" spans="1:8" x14ac:dyDescent="0.25">
      <c r="A1546">
        <v>6880</v>
      </c>
      <c r="B1546" t="s">
        <v>3346</v>
      </c>
      <c r="C1546" t="s">
        <v>913</v>
      </c>
      <c r="D1546" s="23">
        <v>11509676000717</v>
      </c>
      <c r="E1546" t="s">
        <v>1541</v>
      </c>
      <c r="F1546" t="s">
        <v>1386</v>
      </c>
      <c r="G1546">
        <v>10845</v>
      </c>
      <c r="H1546" s="23">
        <v>162285787</v>
      </c>
    </row>
    <row r="1547" spans="1:8" x14ac:dyDescent="0.25">
      <c r="A1547">
        <v>5585</v>
      </c>
      <c r="B1547" t="s">
        <v>3347</v>
      </c>
      <c r="C1547" t="s">
        <v>3348</v>
      </c>
      <c r="D1547" s="23">
        <v>12617882000118</v>
      </c>
      <c r="E1547" t="s">
        <v>1385</v>
      </c>
      <c r="F1547" t="s">
        <v>1386</v>
      </c>
      <c r="G1547">
        <v>8643</v>
      </c>
      <c r="H1547" s="23" t="s">
        <v>1438</v>
      </c>
    </row>
    <row r="1548" spans="1:8" x14ac:dyDescent="0.25">
      <c r="A1548">
        <v>8283</v>
      </c>
      <c r="B1548" t="s">
        <v>3349</v>
      </c>
      <c r="C1548" t="s">
        <v>3350</v>
      </c>
      <c r="D1548" s="23">
        <v>5326045000174</v>
      </c>
      <c r="E1548" t="s">
        <v>1385</v>
      </c>
      <c r="F1548" t="s">
        <v>1386</v>
      </c>
      <c r="G1548">
        <v>12551</v>
      </c>
      <c r="H1548" s="23">
        <v>161378684</v>
      </c>
    </row>
    <row r="1549" spans="1:8" x14ac:dyDescent="0.25">
      <c r="A1549">
        <v>11155</v>
      </c>
      <c r="B1549" t="s">
        <v>3351</v>
      </c>
      <c r="C1549" t="s">
        <v>3351</v>
      </c>
      <c r="D1549" s="23">
        <v>8240660000151</v>
      </c>
      <c r="E1549" t="s">
        <v>1385</v>
      </c>
      <c r="F1549" t="s">
        <v>1386</v>
      </c>
      <c r="G1549">
        <v>16966</v>
      </c>
      <c r="H1549" s="23">
        <v>161501214</v>
      </c>
    </row>
    <row r="1550" spans="1:8" x14ac:dyDescent="0.25">
      <c r="A1550">
        <v>11154</v>
      </c>
      <c r="B1550" t="s">
        <v>3352</v>
      </c>
      <c r="C1550" t="s">
        <v>3352</v>
      </c>
      <c r="D1550" s="23">
        <v>18292526000158</v>
      </c>
      <c r="E1550" t="s">
        <v>3353</v>
      </c>
      <c r="F1550" t="s">
        <v>1386</v>
      </c>
      <c r="G1550">
        <v>16965</v>
      </c>
      <c r="H1550" s="23">
        <v>162216505</v>
      </c>
    </row>
    <row r="1551" spans="1:8" x14ac:dyDescent="0.25">
      <c r="A1551">
        <v>11145</v>
      </c>
      <c r="B1551" t="s">
        <v>3354</v>
      </c>
      <c r="C1551" t="s">
        <v>3355</v>
      </c>
      <c r="D1551" s="23">
        <v>11804319000196</v>
      </c>
      <c r="E1551" t="s">
        <v>1527</v>
      </c>
      <c r="F1551" t="s">
        <v>1386</v>
      </c>
      <c r="G1551">
        <v>16954</v>
      </c>
      <c r="H1551" s="23">
        <v>161715648</v>
      </c>
    </row>
    <row r="1552" spans="1:8" x14ac:dyDescent="0.25">
      <c r="A1552">
        <v>13576</v>
      </c>
      <c r="B1552" t="s">
        <v>3356</v>
      </c>
      <c r="C1552" t="s">
        <v>3356</v>
      </c>
      <c r="D1552" s="23">
        <v>10673639000191</v>
      </c>
      <c r="E1552" t="s">
        <v>3357</v>
      </c>
      <c r="F1552" t="s">
        <v>1386</v>
      </c>
      <c r="G1552">
        <v>21191</v>
      </c>
      <c r="H1552" s="23">
        <v>161612342</v>
      </c>
    </row>
    <row r="1553" spans="1:8" x14ac:dyDescent="0.25">
      <c r="A1553">
        <v>11165</v>
      </c>
      <c r="B1553" t="s">
        <v>3358</v>
      </c>
      <c r="C1553" t="s">
        <v>3358</v>
      </c>
      <c r="D1553" s="23">
        <v>5854086000133</v>
      </c>
      <c r="E1553" t="s">
        <v>2299</v>
      </c>
      <c r="F1553" t="s">
        <v>1386</v>
      </c>
      <c r="G1553">
        <v>16974</v>
      </c>
      <c r="H1553" s="23">
        <v>161503020</v>
      </c>
    </row>
    <row r="1554" spans="1:8" x14ac:dyDescent="0.25">
      <c r="A1554">
        <v>3068</v>
      </c>
      <c r="B1554" t="s">
        <v>3359</v>
      </c>
      <c r="C1554" t="s">
        <v>3360</v>
      </c>
      <c r="D1554" s="23">
        <v>5747008000130</v>
      </c>
      <c r="E1554" t="s">
        <v>1385</v>
      </c>
      <c r="F1554" t="s">
        <v>1386</v>
      </c>
      <c r="G1554">
        <v>4344</v>
      </c>
      <c r="H1554" s="23">
        <v>161392113</v>
      </c>
    </row>
    <row r="1555" spans="1:8" x14ac:dyDescent="0.25">
      <c r="A1555">
        <v>5081</v>
      </c>
      <c r="B1555" t="s">
        <v>3361</v>
      </c>
      <c r="C1555" t="s">
        <v>3362</v>
      </c>
      <c r="D1555" s="23">
        <v>1294550000123</v>
      </c>
      <c r="E1555" t="s">
        <v>1430</v>
      </c>
      <c r="F1555" t="s">
        <v>1415</v>
      </c>
      <c r="G1555">
        <v>8119</v>
      </c>
      <c r="H1555" s="23">
        <v>22968962</v>
      </c>
    </row>
    <row r="1556" spans="1:8" x14ac:dyDescent="0.25">
      <c r="A1556">
        <v>13509</v>
      </c>
      <c r="B1556" t="s">
        <v>3363</v>
      </c>
      <c r="C1556" t="s">
        <v>3364</v>
      </c>
      <c r="D1556" s="23">
        <v>47278865000188</v>
      </c>
      <c r="E1556" t="s">
        <v>1500</v>
      </c>
      <c r="F1556" t="s">
        <v>1415</v>
      </c>
      <c r="G1556">
        <v>21112</v>
      </c>
      <c r="H1556" s="23">
        <v>105395650</v>
      </c>
    </row>
    <row r="1557" spans="1:8" x14ac:dyDescent="0.25">
      <c r="A1557">
        <v>15015</v>
      </c>
      <c r="B1557" t="s">
        <v>3365</v>
      </c>
      <c r="C1557" t="s">
        <v>3366</v>
      </c>
      <c r="D1557" s="23">
        <v>3385913000919</v>
      </c>
      <c r="E1557" t="s">
        <v>3367</v>
      </c>
      <c r="F1557" t="s">
        <v>1639</v>
      </c>
      <c r="G1557">
        <v>23667</v>
      </c>
      <c r="H1557" s="23">
        <v>23545700100</v>
      </c>
    </row>
    <row r="1558" spans="1:8" x14ac:dyDescent="0.25">
      <c r="A1558">
        <v>10229</v>
      </c>
      <c r="B1558" t="s">
        <v>3368</v>
      </c>
      <c r="C1558" t="s">
        <v>3369</v>
      </c>
      <c r="D1558" s="23">
        <v>3385913000161</v>
      </c>
      <c r="E1558" t="s">
        <v>1618</v>
      </c>
      <c r="F1558" t="s">
        <v>1619</v>
      </c>
      <c r="G1558">
        <v>15432</v>
      </c>
      <c r="H1558" s="23">
        <v>962777447</v>
      </c>
    </row>
    <row r="1559" spans="1:8" x14ac:dyDescent="0.25">
      <c r="A1559">
        <v>13556</v>
      </c>
      <c r="B1559" t="s">
        <v>3370</v>
      </c>
      <c r="C1559" t="s">
        <v>3370</v>
      </c>
      <c r="D1559" s="23">
        <v>9044455000183</v>
      </c>
      <c r="E1559" t="s">
        <v>3371</v>
      </c>
      <c r="F1559" t="s">
        <v>1386</v>
      </c>
      <c r="G1559">
        <v>21163</v>
      </c>
      <c r="H1559" s="23">
        <v>161576010</v>
      </c>
    </row>
    <row r="1560" spans="1:8" x14ac:dyDescent="0.25">
      <c r="A1560">
        <v>12010</v>
      </c>
      <c r="B1560" t="s">
        <v>3372</v>
      </c>
      <c r="C1560" t="s">
        <v>3373</v>
      </c>
      <c r="D1560" s="23">
        <v>17261262000102</v>
      </c>
      <c r="E1560" t="s">
        <v>3374</v>
      </c>
      <c r="F1560" t="s">
        <v>1610</v>
      </c>
      <c r="G1560">
        <v>18483</v>
      </c>
      <c r="H1560" s="23">
        <v>256906580</v>
      </c>
    </row>
    <row r="1561" spans="1:8" x14ac:dyDescent="0.25">
      <c r="A1561">
        <v>3359</v>
      </c>
      <c r="B1561" t="s">
        <v>3375</v>
      </c>
      <c r="C1561" t="s">
        <v>3376</v>
      </c>
      <c r="D1561" s="23">
        <v>7310532000174</v>
      </c>
      <c r="E1561" t="s">
        <v>1430</v>
      </c>
      <c r="F1561" t="s">
        <v>1415</v>
      </c>
      <c r="G1561">
        <v>4635</v>
      </c>
      <c r="H1561" s="23" t="s">
        <v>3377</v>
      </c>
    </row>
    <row r="1562" spans="1:8" x14ac:dyDescent="0.25">
      <c r="A1562">
        <v>5948</v>
      </c>
      <c r="B1562" t="s">
        <v>21636</v>
      </c>
      <c r="C1562" t="s">
        <v>21637</v>
      </c>
      <c r="D1562" s="23"/>
      <c r="E1562" t="s">
        <v>1422</v>
      </c>
      <c r="F1562" t="s">
        <v>1386</v>
      </c>
      <c r="G1562">
        <v>7838</v>
      </c>
      <c r="H1562" s="23"/>
    </row>
    <row r="1563" spans="1:8" x14ac:dyDescent="0.25">
      <c r="A1563">
        <v>7595</v>
      </c>
      <c r="B1563" t="s">
        <v>21638</v>
      </c>
      <c r="C1563" t="s">
        <v>21637</v>
      </c>
      <c r="D1563" s="23"/>
      <c r="E1563" t="s">
        <v>2005</v>
      </c>
      <c r="F1563" t="s">
        <v>1386</v>
      </c>
      <c r="G1563">
        <v>9544</v>
      </c>
      <c r="H1563" s="23"/>
    </row>
    <row r="1564" spans="1:8" x14ac:dyDescent="0.25">
      <c r="A1564">
        <v>11522</v>
      </c>
      <c r="B1564" t="s">
        <v>3378</v>
      </c>
      <c r="C1564" t="s">
        <v>3378</v>
      </c>
      <c r="D1564" s="23">
        <v>26997094000109</v>
      </c>
      <c r="E1564" t="s">
        <v>2555</v>
      </c>
      <c r="F1564" t="s">
        <v>1386</v>
      </c>
      <c r="G1564">
        <v>17466</v>
      </c>
      <c r="H1564" s="23">
        <v>162877005</v>
      </c>
    </row>
    <row r="1565" spans="1:8" x14ac:dyDescent="0.25">
      <c r="A1565">
        <v>730</v>
      </c>
      <c r="B1565" t="s">
        <v>21639</v>
      </c>
      <c r="C1565" t="s">
        <v>21639</v>
      </c>
      <c r="D1565" s="23"/>
      <c r="E1565" t="s">
        <v>2306</v>
      </c>
      <c r="F1565" t="s">
        <v>1386</v>
      </c>
      <c r="G1565">
        <v>2006</v>
      </c>
      <c r="H1565" s="23"/>
    </row>
    <row r="1566" spans="1:8" x14ac:dyDescent="0.25">
      <c r="A1566">
        <v>6503</v>
      </c>
      <c r="B1566" t="s">
        <v>3379</v>
      </c>
      <c r="C1566" t="s">
        <v>3379</v>
      </c>
      <c r="D1566" s="23">
        <v>15837924000114</v>
      </c>
      <c r="E1566" t="s">
        <v>1385</v>
      </c>
      <c r="F1566" t="s">
        <v>1386</v>
      </c>
      <c r="G1566">
        <v>10039</v>
      </c>
      <c r="H1566" s="23">
        <v>162248695</v>
      </c>
    </row>
    <row r="1567" spans="1:8" x14ac:dyDescent="0.25">
      <c r="A1567">
        <v>10927</v>
      </c>
      <c r="B1567" t="s">
        <v>21640</v>
      </c>
      <c r="C1567" t="s">
        <v>21640</v>
      </c>
      <c r="D1567" s="23"/>
      <c r="E1567" t="s">
        <v>1572</v>
      </c>
      <c r="F1567" t="s">
        <v>1386</v>
      </c>
      <c r="G1567">
        <v>16628</v>
      </c>
      <c r="H1567" s="23"/>
    </row>
    <row r="1568" spans="1:8" x14ac:dyDescent="0.25">
      <c r="A1568">
        <v>2872</v>
      </c>
      <c r="B1568" t="s">
        <v>3380</v>
      </c>
      <c r="C1568" t="s">
        <v>3381</v>
      </c>
      <c r="D1568" s="23">
        <v>4861283000117</v>
      </c>
      <c r="E1568" t="s">
        <v>1830</v>
      </c>
      <c r="F1568" t="s">
        <v>1386</v>
      </c>
      <c r="G1568">
        <v>4148</v>
      </c>
      <c r="H1568" s="23">
        <v>161344283</v>
      </c>
    </row>
    <row r="1569" spans="1:8" x14ac:dyDescent="0.25">
      <c r="A1569">
        <v>15821</v>
      </c>
      <c r="B1569" t="s">
        <v>21641</v>
      </c>
      <c r="D1569" s="23">
        <v>125513000129</v>
      </c>
      <c r="E1569" t="s">
        <v>1949</v>
      </c>
      <c r="F1569" t="s">
        <v>1444</v>
      </c>
      <c r="G1569">
        <v>25149</v>
      </c>
      <c r="H1569" s="23">
        <v>39732268</v>
      </c>
    </row>
    <row r="1570" spans="1:8" x14ac:dyDescent="0.25">
      <c r="A1570">
        <v>11298</v>
      </c>
      <c r="B1570" t="s">
        <v>3382</v>
      </c>
      <c r="C1570" t="s">
        <v>3383</v>
      </c>
      <c r="D1570" s="23">
        <v>10999568000111</v>
      </c>
      <c r="E1570" t="s">
        <v>3384</v>
      </c>
      <c r="F1570" t="s">
        <v>1390</v>
      </c>
      <c r="G1570">
        <v>17152</v>
      </c>
      <c r="H1570" s="23">
        <v>692114769115</v>
      </c>
    </row>
    <row r="1571" spans="1:8" x14ac:dyDescent="0.25">
      <c r="A1571">
        <v>14766</v>
      </c>
      <c r="B1571" t="s">
        <v>3385</v>
      </c>
      <c r="C1571" t="s">
        <v>3386</v>
      </c>
      <c r="D1571" s="23">
        <v>31130799000164</v>
      </c>
      <c r="E1571" t="s">
        <v>1500</v>
      </c>
      <c r="F1571" t="s">
        <v>1415</v>
      </c>
      <c r="G1571">
        <v>23212</v>
      </c>
      <c r="H1571" s="23" t="s">
        <v>3387</v>
      </c>
    </row>
    <row r="1572" spans="1:8" x14ac:dyDescent="0.25">
      <c r="A1572">
        <v>9896</v>
      </c>
      <c r="B1572" t="s">
        <v>3388</v>
      </c>
      <c r="C1572" t="s">
        <v>3389</v>
      </c>
      <c r="D1572" s="23">
        <v>7693999000140</v>
      </c>
      <c r="E1572" t="s">
        <v>1675</v>
      </c>
      <c r="F1572" t="s">
        <v>1390</v>
      </c>
      <c r="G1572">
        <v>14630</v>
      </c>
      <c r="H1572" s="23">
        <v>664142089118</v>
      </c>
    </row>
    <row r="1573" spans="1:8" x14ac:dyDescent="0.25">
      <c r="A1573">
        <v>6376</v>
      </c>
      <c r="B1573" t="s">
        <v>3390</v>
      </c>
      <c r="C1573" t="s">
        <v>3390</v>
      </c>
      <c r="D1573" s="23">
        <v>7812264000199</v>
      </c>
      <c r="E1573" t="s">
        <v>1533</v>
      </c>
      <c r="F1573" t="s">
        <v>1386</v>
      </c>
      <c r="G1573">
        <v>9918</v>
      </c>
      <c r="H1573" s="23">
        <v>161478182</v>
      </c>
    </row>
    <row r="1574" spans="1:8" x14ac:dyDescent="0.25">
      <c r="A1574">
        <v>14998</v>
      </c>
      <c r="B1574" t="s">
        <v>3391</v>
      </c>
      <c r="C1574" t="s">
        <v>3392</v>
      </c>
      <c r="D1574" s="23">
        <v>52532820000128</v>
      </c>
      <c r="E1574" t="s">
        <v>1417</v>
      </c>
      <c r="F1574" t="s">
        <v>1418</v>
      </c>
      <c r="G1574">
        <v>23573</v>
      </c>
      <c r="H1574" s="23">
        <v>13991898</v>
      </c>
    </row>
    <row r="1575" spans="1:8" x14ac:dyDescent="0.25">
      <c r="A1575">
        <v>12119</v>
      </c>
      <c r="B1575" t="s">
        <v>3393</v>
      </c>
      <c r="C1575" t="s">
        <v>3393</v>
      </c>
      <c r="D1575" s="23">
        <v>38925358000106</v>
      </c>
      <c r="E1575" t="s">
        <v>1409</v>
      </c>
      <c r="F1575" t="s">
        <v>1386</v>
      </c>
      <c r="G1575">
        <v>18692</v>
      </c>
      <c r="H1575" s="23" t="s">
        <v>1438</v>
      </c>
    </row>
    <row r="1576" spans="1:8" x14ac:dyDescent="0.25">
      <c r="A1576">
        <v>5058</v>
      </c>
      <c r="B1576" t="s">
        <v>3394</v>
      </c>
      <c r="C1576" t="s">
        <v>3395</v>
      </c>
      <c r="D1576" s="23">
        <v>6312578000160</v>
      </c>
      <c r="E1576" t="s">
        <v>2374</v>
      </c>
      <c r="F1576" t="s">
        <v>1390</v>
      </c>
      <c r="G1576">
        <v>8095</v>
      </c>
      <c r="H1576" s="23">
        <v>244975081110</v>
      </c>
    </row>
    <row r="1577" spans="1:8" x14ac:dyDescent="0.25">
      <c r="A1577">
        <v>12018</v>
      </c>
      <c r="B1577" t="s">
        <v>3396</v>
      </c>
      <c r="C1577" t="s">
        <v>3396</v>
      </c>
      <c r="D1577" s="23">
        <v>10381652000177</v>
      </c>
      <c r="E1577" t="s">
        <v>3397</v>
      </c>
      <c r="F1577" t="s">
        <v>1398</v>
      </c>
      <c r="G1577">
        <v>18506</v>
      </c>
      <c r="H1577" s="23">
        <v>202159906</v>
      </c>
    </row>
    <row r="1578" spans="1:8" x14ac:dyDescent="0.25">
      <c r="A1578">
        <v>14989</v>
      </c>
      <c r="B1578" t="s">
        <v>3398</v>
      </c>
      <c r="C1578" t="s">
        <v>3399</v>
      </c>
      <c r="D1578" s="23">
        <v>18301901000189</v>
      </c>
      <c r="E1578" t="s">
        <v>3400</v>
      </c>
      <c r="F1578" t="s">
        <v>3401</v>
      </c>
      <c r="G1578">
        <v>23556</v>
      </c>
      <c r="H1578" s="23">
        <v>283883766</v>
      </c>
    </row>
    <row r="1579" spans="1:8" x14ac:dyDescent="0.25">
      <c r="A1579">
        <v>15681</v>
      </c>
      <c r="B1579" t="s">
        <v>3402</v>
      </c>
      <c r="C1579" t="s">
        <v>3403</v>
      </c>
      <c r="D1579" s="23">
        <v>9296295001212</v>
      </c>
      <c r="E1579" t="s">
        <v>1430</v>
      </c>
      <c r="F1579" t="s">
        <v>1415</v>
      </c>
      <c r="G1579">
        <v>24960</v>
      </c>
      <c r="H1579" s="23" t="s">
        <v>3404</v>
      </c>
    </row>
    <row r="1580" spans="1:8" x14ac:dyDescent="0.25">
      <c r="A1580">
        <v>5441</v>
      </c>
      <c r="B1580" t="s">
        <v>3405</v>
      </c>
      <c r="C1580" t="s">
        <v>3405</v>
      </c>
      <c r="D1580" s="23">
        <v>9296295002960</v>
      </c>
      <c r="E1580" t="s">
        <v>2167</v>
      </c>
      <c r="F1580" t="s">
        <v>1587</v>
      </c>
      <c r="G1580">
        <v>8510</v>
      </c>
      <c r="H1580" s="23">
        <v>242178073</v>
      </c>
    </row>
    <row r="1581" spans="1:8" x14ac:dyDescent="0.25">
      <c r="A1581">
        <v>10775</v>
      </c>
      <c r="B1581" t="s">
        <v>3405</v>
      </c>
      <c r="C1581" t="s">
        <v>3406</v>
      </c>
      <c r="D1581" s="23">
        <v>9296295000240</v>
      </c>
      <c r="E1581" t="s">
        <v>2374</v>
      </c>
      <c r="F1581" t="s">
        <v>1390</v>
      </c>
      <c r="G1581">
        <v>16213</v>
      </c>
      <c r="H1581" s="23">
        <v>206265026118</v>
      </c>
    </row>
    <row r="1582" spans="1:8" x14ac:dyDescent="0.25">
      <c r="A1582">
        <v>13437</v>
      </c>
      <c r="B1582" t="s">
        <v>3403</v>
      </c>
      <c r="D1582" s="23">
        <v>9296295001050</v>
      </c>
      <c r="E1582" t="s">
        <v>3407</v>
      </c>
      <c r="F1582" t="s">
        <v>1880</v>
      </c>
      <c r="G1582">
        <v>21018</v>
      </c>
      <c r="H1582" s="23">
        <v>104626356</v>
      </c>
    </row>
    <row r="1583" spans="1:8" x14ac:dyDescent="0.25">
      <c r="A1583">
        <v>7684</v>
      </c>
      <c r="B1583" t="s">
        <v>3408</v>
      </c>
      <c r="C1583" t="s">
        <v>3406</v>
      </c>
      <c r="D1583" s="23">
        <v>9296295001646</v>
      </c>
      <c r="E1583" t="s">
        <v>2315</v>
      </c>
      <c r="F1583" t="s">
        <v>1610</v>
      </c>
      <c r="G1583">
        <v>11997</v>
      </c>
      <c r="H1583" s="23">
        <v>255809930</v>
      </c>
    </row>
    <row r="1584" spans="1:8" x14ac:dyDescent="0.25">
      <c r="A1584">
        <v>8629</v>
      </c>
      <c r="B1584" t="s">
        <v>3409</v>
      </c>
      <c r="C1584" t="s">
        <v>3409</v>
      </c>
      <c r="D1584" s="23">
        <v>23659536000119</v>
      </c>
      <c r="E1584" t="s">
        <v>1409</v>
      </c>
      <c r="F1584" t="s">
        <v>1386</v>
      </c>
      <c r="G1584">
        <v>13140</v>
      </c>
      <c r="H1584" s="23">
        <v>162630115</v>
      </c>
    </row>
    <row r="1585" spans="1:8" x14ac:dyDescent="0.25">
      <c r="A1585">
        <v>13120</v>
      </c>
      <c r="B1585" t="s">
        <v>3410</v>
      </c>
      <c r="C1585" t="s">
        <v>3410</v>
      </c>
      <c r="D1585" s="23">
        <v>39560218000136</v>
      </c>
      <c r="E1585" t="s">
        <v>1422</v>
      </c>
      <c r="F1585" t="s">
        <v>1386</v>
      </c>
      <c r="G1585">
        <v>20286</v>
      </c>
      <c r="H1585" s="23">
        <v>163799768</v>
      </c>
    </row>
    <row r="1586" spans="1:8" x14ac:dyDescent="0.25">
      <c r="A1586">
        <v>10663</v>
      </c>
      <c r="B1586" t="s">
        <v>3411</v>
      </c>
      <c r="C1586" t="s">
        <v>3412</v>
      </c>
      <c r="D1586" s="23">
        <v>32080397000165</v>
      </c>
      <c r="E1586" t="s">
        <v>1541</v>
      </c>
      <c r="F1586" t="s">
        <v>1386</v>
      </c>
      <c r="G1586">
        <v>16071</v>
      </c>
      <c r="H1586" s="23">
        <v>163294089</v>
      </c>
    </row>
    <row r="1587" spans="1:8" x14ac:dyDescent="0.25">
      <c r="A1587">
        <v>13679</v>
      </c>
      <c r="B1587" t="s">
        <v>3413</v>
      </c>
      <c r="C1587" t="s">
        <v>3414</v>
      </c>
      <c r="D1587" s="23">
        <v>39811727000194</v>
      </c>
      <c r="E1587" t="s">
        <v>1500</v>
      </c>
      <c r="F1587" t="s">
        <v>1415</v>
      </c>
      <c r="G1587">
        <v>21323</v>
      </c>
      <c r="H1587" s="23">
        <v>92506704</v>
      </c>
    </row>
    <row r="1588" spans="1:8" x14ac:dyDescent="0.25">
      <c r="A1588">
        <v>14573</v>
      </c>
      <c r="B1588" t="s">
        <v>3415</v>
      </c>
      <c r="C1588" t="s">
        <v>3415</v>
      </c>
      <c r="D1588" s="23">
        <v>3694266000846</v>
      </c>
      <c r="E1588" t="s">
        <v>1385</v>
      </c>
      <c r="F1588" t="s">
        <v>1386</v>
      </c>
      <c r="G1588">
        <v>22940</v>
      </c>
      <c r="H1588" s="23">
        <v>164200622</v>
      </c>
    </row>
    <row r="1589" spans="1:8" x14ac:dyDescent="0.25">
      <c r="A1589">
        <v>13005</v>
      </c>
      <c r="B1589" t="s">
        <v>3416</v>
      </c>
      <c r="C1589" t="s">
        <v>3417</v>
      </c>
      <c r="D1589" s="23">
        <v>22218867000150</v>
      </c>
      <c r="E1589" t="s">
        <v>1964</v>
      </c>
      <c r="F1589" t="s">
        <v>1415</v>
      </c>
      <c r="G1589">
        <v>20083</v>
      </c>
      <c r="H1589" s="23">
        <v>61871966</v>
      </c>
    </row>
    <row r="1590" spans="1:8" x14ac:dyDescent="0.25">
      <c r="A1590">
        <v>12459</v>
      </c>
      <c r="B1590" t="s">
        <v>3418</v>
      </c>
      <c r="C1590" t="s">
        <v>3418</v>
      </c>
      <c r="D1590" s="23">
        <v>20096070000364</v>
      </c>
      <c r="E1590" t="s">
        <v>1409</v>
      </c>
      <c r="F1590" t="s">
        <v>1386</v>
      </c>
      <c r="G1590">
        <v>19126</v>
      </c>
      <c r="H1590" s="23">
        <v>163877220</v>
      </c>
    </row>
    <row r="1591" spans="1:8" x14ac:dyDescent="0.25">
      <c r="A1591">
        <v>7404</v>
      </c>
      <c r="B1591" t="s">
        <v>3418</v>
      </c>
      <c r="C1591" t="s">
        <v>3418</v>
      </c>
      <c r="D1591" s="23">
        <v>20096070000100</v>
      </c>
      <c r="E1591" t="s">
        <v>1409</v>
      </c>
      <c r="F1591" t="s">
        <v>1386</v>
      </c>
      <c r="G1591">
        <v>11323</v>
      </c>
      <c r="H1591" s="23">
        <v>162330154</v>
      </c>
    </row>
    <row r="1592" spans="1:8" x14ac:dyDescent="0.25">
      <c r="A1592">
        <v>6317</v>
      </c>
      <c r="B1592" t="s">
        <v>3419</v>
      </c>
      <c r="C1592" t="s">
        <v>3420</v>
      </c>
      <c r="D1592" s="23">
        <v>63941173000124</v>
      </c>
      <c r="E1592" t="s">
        <v>2994</v>
      </c>
      <c r="F1592" t="s">
        <v>1390</v>
      </c>
      <c r="G1592">
        <v>9862</v>
      </c>
      <c r="H1592" s="23">
        <v>182048086119</v>
      </c>
    </row>
    <row r="1593" spans="1:8" x14ac:dyDescent="0.25">
      <c r="A1593">
        <v>2570</v>
      </c>
      <c r="B1593" t="s">
        <v>3421</v>
      </c>
      <c r="C1593" t="s">
        <v>3422</v>
      </c>
      <c r="D1593" s="23">
        <v>3694266000170</v>
      </c>
      <c r="E1593" t="s">
        <v>1385</v>
      </c>
      <c r="F1593" t="s">
        <v>1386</v>
      </c>
      <c r="G1593">
        <v>3846</v>
      </c>
      <c r="H1593" s="23">
        <v>161277381</v>
      </c>
    </row>
    <row r="1594" spans="1:8" x14ac:dyDescent="0.25">
      <c r="A1594">
        <v>7960</v>
      </c>
      <c r="B1594" t="s">
        <v>3423</v>
      </c>
      <c r="C1594" t="s">
        <v>3424</v>
      </c>
      <c r="D1594" s="23">
        <v>21558522000183</v>
      </c>
      <c r="E1594" t="s">
        <v>1385</v>
      </c>
      <c r="F1594" t="s">
        <v>1386</v>
      </c>
      <c r="G1594">
        <v>12263</v>
      </c>
      <c r="H1594" s="23">
        <v>162473567</v>
      </c>
    </row>
    <row r="1595" spans="1:8" x14ac:dyDescent="0.25">
      <c r="A1595">
        <v>7758</v>
      </c>
      <c r="B1595" t="s">
        <v>3425</v>
      </c>
      <c r="C1595" t="s">
        <v>3425</v>
      </c>
      <c r="D1595" s="23">
        <v>18399365000104</v>
      </c>
      <c r="E1595" t="s">
        <v>1500</v>
      </c>
      <c r="F1595" t="s">
        <v>1415</v>
      </c>
      <c r="G1595">
        <v>12075</v>
      </c>
      <c r="H1595" s="23">
        <v>53528603</v>
      </c>
    </row>
    <row r="1596" spans="1:8" x14ac:dyDescent="0.25">
      <c r="A1596">
        <v>14531</v>
      </c>
      <c r="B1596" t="s">
        <v>3426</v>
      </c>
      <c r="D1596" s="23">
        <v>7100542000185</v>
      </c>
      <c r="E1596" t="s">
        <v>1385</v>
      </c>
      <c r="F1596" t="s">
        <v>1386</v>
      </c>
      <c r="G1596">
        <v>22886</v>
      </c>
      <c r="H1596" s="23">
        <v>161461611</v>
      </c>
    </row>
    <row r="1597" spans="1:8" x14ac:dyDescent="0.25">
      <c r="A1597">
        <v>11195</v>
      </c>
      <c r="B1597" t="s">
        <v>3427</v>
      </c>
      <c r="C1597" t="s">
        <v>3428</v>
      </c>
      <c r="D1597" s="23">
        <v>10299705000105</v>
      </c>
      <c r="E1597" t="s">
        <v>1430</v>
      </c>
      <c r="F1597" t="s">
        <v>1415</v>
      </c>
      <c r="G1597">
        <v>17015</v>
      </c>
      <c r="H1597" s="23" t="s">
        <v>1438</v>
      </c>
    </row>
    <row r="1598" spans="1:8" x14ac:dyDescent="0.25">
      <c r="A1598">
        <v>7428</v>
      </c>
      <c r="B1598" t="s">
        <v>3429</v>
      </c>
      <c r="C1598" t="s">
        <v>3430</v>
      </c>
      <c r="D1598" s="23">
        <v>46395687004361</v>
      </c>
      <c r="E1598" t="s">
        <v>1851</v>
      </c>
      <c r="F1598" t="s">
        <v>1386</v>
      </c>
      <c r="G1598">
        <v>11343</v>
      </c>
      <c r="H1598" s="23" t="s">
        <v>1438</v>
      </c>
    </row>
    <row r="1599" spans="1:8" x14ac:dyDescent="0.25">
      <c r="A1599">
        <v>10265</v>
      </c>
      <c r="B1599" t="s">
        <v>3431</v>
      </c>
      <c r="C1599" t="s">
        <v>3432</v>
      </c>
      <c r="D1599" s="23">
        <v>53015301000155</v>
      </c>
      <c r="E1599" t="s">
        <v>1424</v>
      </c>
      <c r="F1599" t="s">
        <v>1390</v>
      </c>
      <c r="G1599">
        <v>15484</v>
      </c>
      <c r="H1599" s="23">
        <v>110928470112</v>
      </c>
    </row>
    <row r="1600" spans="1:8" x14ac:dyDescent="0.25">
      <c r="A1600">
        <v>15277</v>
      </c>
      <c r="B1600" t="s">
        <v>3433</v>
      </c>
      <c r="C1600" t="s">
        <v>3433</v>
      </c>
      <c r="D1600" s="23">
        <v>23419597000109</v>
      </c>
      <c r="E1600" t="s">
        <v>1385</v>
      </c>
      <c r="F1600" t="s">
        <v>1386</v>
      </c>
      <c r="G1600">
        <v>24402</v>
      </c>
      <c r="H1600" s="23" t="s">
        <v>1438</v>
      </c>
    </row>
    <row r="1601" spans="1:8" x14ac:dyDescent="0.25">
      <c r="A1601">
        <v>15474</v>
      </c>
      <c r="B1601" t="s">
        <v>3434</v>
      </c>
      <c r="C1601" t="s">
        <v>3434</v>
      </c>
      <c r="D1601" s="23">
        <v>57674530000132</v>
      </c>
      <c r="E1601" t="s">
        <v>1409</v>
      </c>
      <c r="F1601" t="s">
        <v>1386</v>
      </c>
      <c r="G1601">
        <v>24668</v>
      </c>
      <c r="H1601" s="23" t="s">
        <v>3435</v>
      </c>
    </row>
    <row r="1602" spans="1:8" x14ac:dyDescent="0.25">
      <c r="A1602">
        <v>2906</v>
      </c>
      <c r="B1602" t="s">
        <v>3436</v>
      </c>
      <c r="C1602" t="s">
        <v>3437</v>
      </c>
      <c r="D1602" s="23">
        <v>5000820000105</v>
      </c>
      <c r="E1602" t="s">
        <v>1385</v>
      </c>
      <c r="F1602" t="s">
        <v>1386</v>
      </c>
      <c r="G1602">
        <v>4182</v>
      </c>
      <c r="H1602" s="23">
        <v>161346260</v>
      </c>
    </row>
    <row r="1603" spans="1:8" x14ac:dyDescent="0.25">
      <c r="A1603">
        <v>13196</v>
      </c>
      <c r="B1603" t="s">
        <v>3438</v>
      </c>
      <c r="D1603" s="23">
        <v>52311347000906</v>
      </c>
      <c r="E1603" t="s">
        <v>1973</v>
      </c>
      <c r="F1603" t="s">
        <v>1390</v>
      </c>
      <c r="G1603">
        <v>20389</v>
      </c>
      <c r="H1603" s="23">
        <v>441016953110</v>
      </c>
    </row>
    <row r="1604" spans="1:8" x14ac:dyDescent="0.25">
      <c r="A1604">
        <v>4612</v>
      </c>
      <c r="B1604" t="s">
        <v>3439</v>
      </c>
      <c r="C1604" t="s">
        <v>3440</v>
      </c>
      <c r="D1604" s="23">
        <v>13447653000165</v>
      </c>
      <c r="E1604" t="s">
        <v>1422</v>
      </c>
      <c r="F1604" t="s">
        <v>1386</v>
      </c>
      <c r="G1604">
        <v>7187</v>
      </c>
      <c r="H1604" s="23">
        <v>161850332</v>
      </c>
    </row>
    <row r="1605" spans="1:8" x14ac:dyDescent="0.25">
      <c r="A1605">
        <v>9038</v>
      </c>
      <c r="B1605" t="s">
        <v>21642</v>
      </c>
      <c r="C1605" t="s">
        <v>21642</v>
      </c>
      <c r="D1605" s="23"/>
      <c r="E1605" t="s">
        <v>5006</v>
      </c>
      <c r="F1605" t="s">
        <v>1398</v>
      </c>
      <c r="G1605">
        <v>13568</v>
      </c>
      <c r="H1605" s="23"/>
    </row>
    <row r="1606" spans="1:8" x14ac:dyDescent="0.25">
      <c r="A1606">
        <v>15157</v>
      </c>
      <c r="B1606" t="s">
        <v>3441</v>
      </c>
      <c r="C1606" t="s">
        <v>3442</v>
      </c>
      <c r="D1606" s="23">
        <v>15914331000104</v>
      </c>
      <c r="E1606" t="s">
        <v>3243</v>
      </c>
      <c r="F1606" t="s">
        <v>1415</v>
      </c>
      <c r="G1606">
        <v>24186</v>
      </c>
      <c r="H1606" s="23" t="s">
        <v>1438</v>
      </c>
    </row>
    <row r="1607" spans="1:8" x14ac:dyDescent="0.25">
      <c r="A1607">
        <v>10888</v>
      </c>
      <c r="B1607" t="s">
        <v>3443</v>
      </c>
      <c r="C1607" t="s">
        <v>3444</v>
      </c>
      <c r="D1607" s="23">
        <v>18209965001630</v>
      </c>
      <c r="E1607" t="s">
        <v>1430</v>
      </c>
      <c r="F1607" t="s">
        <v>1415</v>
      </c>
      <c r="G1607">
        <v>16552</v>
      </c>
      <c r="H1607" s="23">
        <v>74524976</v>
      </c>
    </row>
    <row r="1608" spans="1:8" x14ac:dyDescent="0.25">
      <c r="A1608">
        <v>15135</v>
      </c>
      <c r="B1608" t="s">
        <v>3445</v>
      </c>
      <c r="C1608" t="s">
        <v>3446</v>
      </c>
      <c r="D1608" s="23">
        <v>18209965000820</v>
      </c>
      <c r="E1608" t="s">
        <v>3447</v>
      </c>
      <c r="F1608" t="s">
        <v>1444</v>
      </c>
      <c r="G1608">
        <v>24061</v>
      </c>
      <c r="H1608" s="23">
        <v>68442531</v>
      </c>
    </row>
    <row r="1609" spans="1:8" x14ac:dyDescent="0.25">
      <c r="A1609">
        <v>13141</v>
      </c>
      <c r="B1609" t="s">
        <v>3448</v>
      </c>
      <c r="C1609" t="s">
        <v>3448</v>
      </c>
      <c r="D1609" s="23">
        <v>37944795000104</v>
      </c>
      <c r="E1609" t="s">
        <v>1385</v>
      </c>
      <c r="F1609" t="s">
        <v>1386</v>
      </c>
      <c r="G1609">
        <v>20317</v>
      </c>
      <c r="H1609" s="23">
        <v>163719497</v>
      </c>
    </row>
    <row r="1610" spans="1:8" x14ac:dyDescent="0.25">
      <c r="A1610">
        <v>12014</v>
      </c>
      <c r="B1610" t="s">
        <v>3449</v>
      </c>
      <c r="C1610" t="s">
        <v>3450</v>
      </c>
      <c r="D1610" s="23">
        <v>3868979000102</v>
      </c>
      <c r="E1610" t="s">
        <v>1973</v>
      </c>
      <c r="F1610" t="s">
        <v>1390</v>
      </c>
      <c r="G1610">
        <v>18497</v>
      </c>
      <c r="H1610" s="23">
        <v>441096098116</v>
      </c>
    </row>
    <row r="1611" spans="1:8" x14ac:dyDescent="0.25">
      <c r="A1611">
        <v>12232</v>
      </c>
      <c r="B1611" t="s">
        <v>3451</v>
      </c>
      <c r="C1611" t="s">
        <v>3451</v>
      </c>
      <c r="D1611" s="23">
        <v>60746948237716</v>
      </c>
      <c r="E1611" t="s">
        <v>1583</v>
      </c>
      <c r="F1611" t="s">
        <v>1386</v>
      </c>
      <c r="G1611">
        <v>18823</v>
      </c>
      <c r="H1611" s="23" t="s">
        <v>1438</v>
      </c>
    </row>
    <row r="1612" spans="1:8" x14ac:dyDescent="0.25">
      <c r="A1612">
        <v>11721</v>
      </c>
      <c r="B1612" t="s">
        <v>3452</v>
      </c>
      <c r="C1612" t="s">
        <v>3452</v>
      </c>
      <c r="D1612" s="23">
        <v>60746948225386</v>
      </c>
      <c r="E1612" t="s">
        <v>1422</v>
      </c>
      <c r="F1612" t="s">
        <v>1386</v>
      </c>
      <c r="G1612">
        <v>17722</v>
      </c>
      <c r="H1612" s="23" t="s">
        <v>1438</v>
      </c>
    </row>
    <row r="1613" spans="1:8" x14ac:dyDescent="0.25">
      <c r="A1613">
        <v>5986</v>
      </c>
      <c r="B1613" t="s">
        <v>3453</v>
      </c>
      <c r="C1613" t="s">
        <v>3454</v>
      </c>
      <c r="D1613" s="23">
        <v>38166000792</v>
      </c>
      <c r="E1613" t="s">
        <v>1430</v>
      </c>
      <c r="F1613" t="s">
        <v>1415</v>
      </c>
      <c r="G1613">
        <v>9168</v>
      </c>
      <c r="H1613" s="23" t="s">
        <v>1438</v>
      </c>
    </row>
    <row r="1614" spans="1:8" x14ac:dyDescent="0.25">
      <c r="A1614">
        <v>4304</v>
      </c>
      <c r="B1614" t="s">
        <v>3455</v>
      </c>
      <c r="C1614" t="s">
        <v>3456</v>
      </c>
      <c r="D1614" s="23">
        <v>60746948000112</v>
      </c>
      <c r="E1614" t="s">
        <v>1886</v>
      </c>
      <c r="F1614" t="s">
        <v>1390</v>
      </c>
      <c r="G1614">
        <v>6875</v>
      </c>
      <c r="H1614" s="23" t="s">
        <v>1438</v>
      </c>
    </row>
    <row r="1615" spans="1:8" x14ac:dyDescent="0.25">
      <c r="A1615">
        <v>4302</v>
      </c>
      <c r="B1615" t="s">
        <v>3457</v>
      </c>
      <c r="C1615" t="s">
        <v>3458</v>
      </c>
      <c r="D1615" s="23">
        <v>191</v>
      </c>
      <c r="E1615" t="s">
        <v>1424</v>
      </c>
      <c r="F1615" t="s">
        <v>1390</v>
      </c>
      <c r="G1615">
        <v>6874</v>
      </c>
      <c r="H1615" s="23" t="s">
        <v>1438</v>
      </c>
    </row>
    <row r="1616" spans="1:8" x14ac:dyDescent="0.25">
      <c r="A1616">
        <v>14763</v>
      </c>
      <c r="B1616" t="s">
        <v>3459</v>
      </c>
      <c r="C1616" t="s">
        <v>3460</v>
      </c>
      <c r="D1616" s="23">
        <v>7237373029373</v>
      </c>
      <c r="E1616" t="s">
        <v>1541</v>
      </c>
      <c r="F1616" t="s">
        <v>1386</v>
      </c>
      <c r="G1616">
        <v>23205</v>
      </c>
      <c r="H1616" s="23" t="s">
        <v>1438</v>
      </c>
    </row>
    <row r="1617" spans="1:8" x14ac:dyDescent="0.25">
      <c r="A1617">
        <v>10970</v>
      </c>
      <c r="B1617" t="s">
        <v>3461</v>
      </c>
      <c r="C1617" t="s">
        <v>3462</v>
      </c>
      <c r="D1617" s="23">
        <v>7237373000120</v>
      </c>
      <c r="E1617" t="s">
        <v>1406</v>
      </c>
      <c r="F1617" t="s">
        <v>1407</v>
      </c>
      <c r="G1617">
        <v>16711</v>
      </c>
      <c r="H1617" s="23" t="s">
        <v>1438</v>
      </c>
    </row>
    <row r="1618" spans="1:8" x14ac:dyDescent="0.25">
      <c r="A1618">
        <v>4306</v>
      </c>
      <c r="B1618" t="s">
        <v>3463</v>
      </c>
      <c r="D1618" s="23"/>
      <c r="E1618" t="s">
        <v>1406</v>
      </c>
      <c r="F1618" t="s">
        <v>1407</v>
      </c>
      <c r="G1618">
        <v>6877</v>
      </c>
      <c r="H1618" s="23"/>
    </row>
    <row r="1619" spans="1:8" x14ac:dyDescent="0.25">
      <c r="A1619">
        <v>15671</v>
      </c>
      <c r="B1619" t="s">
        <v>3464</v>
      </c>
      <c r="C1619" t="s">
        <v>3465</v>
      </c>
      <c r="D1619" s="23">
        <v>60701190413107</v>
      </c>
      <c r="E1619" t="s">
        <v>1385</v>
      </c>
      <c r="F1619" t="s">
        <v>1386</v>
      </c>
      <c r="G1619">
        <v>24948</v>
      </c>
      <c r="H1619" s="23" t="s">
        <v>1438</v>
      </c>
    </row>
    <row r="1620" spans="1:8" x14ac:dyDescent="0.25">
      <c r="A1620">
        <v>15672</v>
      </c>
      <c r="B1620" t="s">
        <v>3466</v>
      </c>
      <c r="C1620" t="s">
        <v>3467</v>
      </c>
      <c r="D1620" s="23">
        <v>60701190254203</v>
      </c>
      <c r="E1620" t="s">
        <v>1385</v>
      </c>
      <c r="F1620" t="s">
        <v>1386</v>
      </c>
      <c r="G1620">
        <v>24949</v>
      </c>
      <c r="H1620" s="23" t="s">
        <v>1438</v>
      </c>
    </row>
    <row r="1621" spans="1:8" x14ac:dyDescent="0.25">
      <c r="A1621">
        <v>4305</v>
      </c>
      <c r="B1621" t="s">
        <v>3468</v>
      </c>
      <c r="C1621" t="s">
        <v>3469</v>
      </c>
      <c r="D1621" s="23">
        <v>60701190052759</v>
      </c>
      <c r="E1621" t="s">
        <v>1424</v>
      </c>
      <c r="F1621" t="s">
        <v>1390</v>
      </c>
      <c r="G1621">
        <v>6876</v>
      </c>
      <c r="H1621" s="23" t="s">
        <v>1438</v>
      </c>
    </row>
    <row r="1622" spans="1:8" x14ac:dyDescent="0.25">
      <c r="A1622">
        <v>4786</v>
      </c>
      <c r="B1622" t="s">
        <v>3470</v>
      </c>
      <c r="C1622" t="s">
        <v>3471</v>
      </c>
      <c r="D1622" s="23">
        <v>60814191000157</v>
      </c>
      <c r="E1622" t="s">
        <v>1424</v>
      </c>
      <c r="F1622" t="s">
        <v>1390</v>
      </c>
      <c r="G1622">
        <v>7428</v>
      </c>
      <c r="H1622" s="23" t="s">
        <v>1438</v>
      </c>
    </row>
    <row r="1623" spans="1:8" x14ac:dyDescent="0.25">
      <c r="A1623">
        <v>6552</v>
      </c>
      <c r="B1623" t="s">
        <v>3472</v>
      </c>
      <c r="C1623" t="s">
        <v>3473</v>
      </c>
      <c r="D1623" s="23">
        <v>90400888000142</v>
      </c>
      <c r="E1623" t="s">
        <v>1424</v>
      </c>
      <c r="F1623" t="s">
        <v>1390</v>
      </c>
      <c r="G1623">
        <v>10082</v>
      </c>
      <c r="H1623" s="23" t="s">
        <v>1438</v>
      </c>
    </row>
    <row r="1624" spans="1:8" x14ac:dyDescent="0.25">
      <c r="A1624">
        <v>1568</v>
      </c>
      <c r="B1624" t="s">
        <v>3474</v>
      </c>
      <c r="C1624" t="s">
        <v>3475</v>
      </c>
      <c r="D1624" s="23">
        <v>11330086000137</v>
      </c>
      <c r="E1624" t="s">
        <v>3476</v>
      </c>
      <c r="F1624" t="s">
        <v>1587</v>
      </c>
      <c r="G1624">
        <v>2844</v>
      </c>
      <c r="H1624" s="23">
        <v>242209890</v>
      </c>
    </row>
    <row r="1625" spans="1:8" x14ac:dyDescent="0.25">
      <c r="A1625">
        <v>6218</v>
      </c>
      <c r="B1625" t="s">
        <v>3477</v>
      </c>
      <c r="C1625" t="s">
        <v>3477</v>
      </c>
      <c r="D1625" s="23">
        <v>47854831002057</v>
      </c>
      <c r="E1625" t="s">
        <v>1762</v>
      </c>
      <c r="F1625" t="s">
        <v>1390</v>
      </c>
      <c r="G1625">
        <v>9750</v>
      </c>
      <c r="H1625" s="23">
        <v>442232446114</v>
      </c>
    </row>
    <row r="1626" spans="1:8" x14ac:dyDescent="0.25">
      <c r="A1626">
        <v>2856</v>
      </c>
      <c r="B1626" t="s">
        <v>3478</v>
      </c>
      <c r="C1626" t="s">
        <v>3479</v>
      </c>
      <c r="D1626" s="23">
        <v>47854831001409</v>
      </c>
      <c r="E1626" t="s">
        <v>1385</v>
      </c>
      <c r="F1626" t="s">
        <v>1386</v>
      </c>
      <c r="G1626">
        <v>4132</v>
      </c>
      <c r="H1626" s="23">
        <v>161330401</v>
      </c>
    </row>
    <row r="1627" spans="1:8" x14ac:dyDescent="0.25">
      <c r="A1627">
        <v>5318</v>
      </c>
      <c r="B1627" t="s">
        <v>3480</v>
      </c>
      <c r="C1627" t="s">
        <v>3480</v>
      </c>
      <c r="D1627" s="23">
        <v>13539165000188</v>
      </c>
      <c r="E1627" t="s">
        <v>1385</v>
      </c>
      <c r="F1627" t="s">
        <v>1386</v>
      </c>
      <c r="G1627">
        <v>8355</v>
      </c>
      <c r="H1627" s="23">
        <v>161931340</v>
      </c>
    </row>
    <row r="1628" spans="1:8" x14ac:dyDescent="0.25">
      <c r="A1628">
        <v>12611</v>
      </c>
      <c r="B1628" t="s">
        <v>3481</v>
      </c>
      <c r="C1628" t="s">
        <v>3481</v>
      </c>
      <c r="D1628" s="23">
        <v>10735500000800</v>
      </c>
      <c r="E1628" t="s">
        <v>1385</v>
      </c>
      <c r="F1628" t="s">
        <v>1386</v>
      </c>
      <c r="G1628">
        <v>19622</v>
      </c>
      <c r="H1628" s="23">
        <v>164071474</v>
      </c>
    </row>
    <row r="1629" spans="1:8" x14ac:dyDescent="0.25">
      <c r="A1629">
        <v>12721</v>
      </c>
      <c r="B1629" t="s">
        <v>3482</v>
      </c>
      <c r="C1629" t="s">
        <v>3482</v>
      </c>
      <c r="D1629" s="23">
        <v>41809569000180</v>
      </c>
      <c r="E1629" t="s">
        <v>2225</v>
      </c>
      <c r="F1629" t="s">
        <v>1386</v>
      </c>
      <c r="G1629">
        <v>19751</v>
      </c>
      <c r="H1629" s="23">
        <v>164056645</v>
      </c>
    </row>
    <row r="1630" spans="1:8" x14ac:dyDescent="0.25">
      <c r="A1630">
        <v>12468</v>
      </c>
      <c r="B1630" t="s">
        <v>3483</v>
      </c>
      <c r="C1630" t="s">
        <v>904</v>
      </c>
      <c r="D1630" s="23">
        <v>37318317000261</v>
      </c>
      <c r="E1630" t="s">
        <v>1385</v>
      </c>
      <c r="F1630" t="s">
        <v>1386</v>
      </c>
      <c r="G1630">
        <v>19214</v>
      </c>
      <c r="H1630" s="23">
        <v>163877602</v>
      </c>
    </row>
    <row r="1631" spans="1:8" x14ac:dyDescent="0.25">
      <c r="A1631">
        <v>2414</v>
      </c>
      <c r="B1631" t="s">
        <v>3484</v>
      </c>
      <c r="C1631" t="s">
        <v>3485</v>
      </c>
      <c r="D1631" s="23">
        <v>3334921000189</v>
      </c>
      <c r="E1631" t="s">
        <v>1409</v>
      </c>
      <c r="F1631" t="s">
        <v>1386</v>
      </c>
      <c r="G1631">
        <v>3690</v>
      </c>
      <c r="H1631" s="23">
        <v>161272258</v>
      </c>
    </row>
    <row r="1632" spans="1:8" x14ac:dyDescent="0.25">
      <c r="A1632">
        <v>12690</v>
      </c>
      <c r="B1632" t="s">
        <v>3486</v>
      </c>
      <c r="C1632" t="s">
        <v>3486</v>
      </c>
      <c r="D1632" s="23">
        <v>10735500000710</v>
      </c>
      <c r="E1632" t="s">
        <v>2527</v>
      </c>
      <c r="F1632" t="s">
        <v>1386</v>
      </c>
      <c r="G1632">
        <v>19714</v>
      </c>
      <c r="H1632" s="23">
        <v>163241139</v>
      </c>
    </row>
    <row r="1633" spans="1:8" x14ac:dyDescent="0.25">
      <c r="A1633">
        <v>7331</v>
      </c>
      <c r="B1633" t="s">
        <v>3487</v>
      </c>
      <c r="C1633" t="s">
        <v>3487</v>
      </c>
      <c r="D1633" s="23">
        <v>7170943009087</v>
      </c>
      <c r="E1633" t="s">
        <v>1409</v>
      </c>
      <c r="F1633" t="s">
        <v>1386</v>
      </c>
      <c r="G1633">
        <v>11258</v>
      </c>
      <c r="H1633" s="23">
        <v>162355947</v>
      </c>
    </row>
    <row r="1634" spans="1:8" x14ac:dyDescent="0.25">
      <c r="A1634">
        <v>6674</v>
      </c>
      <c r="B1634" t="s">
        <v>3487</v>
      </c>
      <c r="C1634" t="s">
        <v>3487</v>
      </c>
      <c r="D1634" s="23">
        <v>7170943008609</v>
      </c>
      <c r="E1634" t="s">
        <v>1397</v>
      </c>
      <c r="F1634" t="s">
        <v>1398</v>
      </c>
      <c r="G1634">
        <v>10216</v>
      </c>
      <c r="H1634" s="23">
        <v>204029791</v>
      </c>
    </row>
    <row r="1635" spans="1:8" x14ac:dyDescent="0.25">
      <c r="A1635">
        <v>5043</v>
      </c>
      <c r="B1635" t="s">
        <v>3488</v>
      </c>
      <c r="C1635" t="s">
        <v>3488</v>
      </c>
      <c r="D1635" s="23">
        <v>7170943006495</v>
      </c>
      <c r="E1635" t="s">
        <v>1385</v>
      </c>
      <c r="F1635" t="s">
        <v>1386</v>
      </c>
      <c r="G1635">
        <v>8080</v>
      </c>
      <c r="H1635" s="23" t="s">
        <v>3489</v>
      </c>
    </row>
    <row r="1636" spans="1:8" x14ac:dyDescent="0.25">
      <c r="A1636">
        <v>14506</v>
      </c>
      <c r="B1636" t="s">
        <v>3490</v>
      </c>
      <c r="C1636" t="s">
        <v>3491</v>
      </c>
      <c r="D1636" s="23">
        <v>12654453000110</v>
      </c>
      <c r="E1636" t="s">
        <v>1424</v>
      </c>
      <c r="F1636" t="s">
        <v>1390</v>
      </c>
      <c r="G1636">
        <v>22852</v>
      </c>
      <c r="H1636" s="23" t="s">
        <v>1438</v>
      </c>
    </row>
    <row r="1637" spans="1:8" x14ac:dyDescent="0.25">
      <c r="A1637">
        <v>14022</v>
      </c>
      <c r="B1637" t="s">
        <v>3492</v>
      </c>
      <c r="C1637" t="s">
        <v>3492</v>
      </c>
      <c r="D1637" s="23">
        <v>49389821000150</v>
      </c>
      <c r="E1637" t="s">
        <v>2652</v>
      </c>
      <c r="F1637" t="s">
        <v>1386</v>
      </c>
      <c r="G1637">
        <v>21813</v>
      </c>
      <c r="H1637" s="23">
        <v>164562311</v>
      </c>
    </row>
    <row r="1638" spans="1:8" x14ac:dyDescent="0.25">
      <c r="A1638">
        <v>11992</v>
      </c>
      <c r="B1638" t="s">
        <v>3493</v>
      </c>
      <c r="C1638" t="s">
        <v>3493</v>
      </c>
      <c r="D1638" s="23">
        <v>39307807000107</v>
      </c>
      <c r="E1638" t="s">
        <v>2128</v>
      </c>
      <c r="F1638" t="s">
        <v>1386</v>
      </c>
      <c r="G1638">
        <v>18427</v>
      </c>
      <c r="H1638" s="23">
        <v>163786020</v>
      </c>
    </row>
    <row r="1639" spans="1:8" x14ac:dyDescent="0.25">
      <c r="A1639">
        <v>8686</v>
      </c>
      <c r="B1639" t="s">
        <v>3494</v>
      </c>
      <c r="C1639" t="s">
        <v>3495</v>
      </c>
      <c r="D1639" s="23">
        <v>20550681000179</v>
      </c>
      <c r="E1639" t="s">
        <v>1385</v>
      </c>
      <c r="F1639" t="s">
        <v>1386</v>
      </c>
      <c r="G1639">
        <v>13194</v>
      </c>
      <c r="H1639" s="23" t="s">
        <v>1438</v>
      </c>
    </row>
    <row r="1640" spans="1:8" x14ac:dyDescent="0.25">
      <c r="A1640">
        <v>9803</v>
      </c>
      <c r="B1640" t="s">
        <v>3496</v>
      </c>
      <c r="C1640" t="s">
        <v>3496</v>
      </c>
      <c r="D1640" s="23">
        <v>10569000000160</v>
      </c>
      <c r="E1640" t="s">
        <v>3497</v>
      </c>
      <c r="F1640" t="s">
        <v>1386</v>
      </c>
      <c r="G1640">
        <v>14534</v>
      </c>
      <c r="H1640" s="23">
        <v>161631606</v>
      </c>
    </row>
    <row r="1641" spans="1:8" x14ac:dyDescent="0.25">
      <c r="A1641">
        <v>6417</v>
      </c>
      <c r="B1641" t="s">
        <v>3498</v>
      </c>
      <c r="C1641" t="s">
        <v>3499</v>
      </c>
      <c r="D1641" s="23">
        <v>10825008000221</v>
      </c>
      <c r="E1641" t="s">
        <v>1430</v>
      </c>
      <c r="F1641" t="s">
        <v>1415</v>
      </c>
      <c r="G1641">
        <v>9961</v>
      </c>
      <c r="H1641" s="23">
        <v>5804906</v>
      </c>
    </row>
    <row r="1642" spans="1:8" x14ac:dyDescent="0.25">
      <c r="A1642">
        <v>8096</v>
      </c>
      <c r="B1642" t="s">
        <v>21643</v>
      </c>
      <c r="C1642" t="s">
        <v>21644</v>
      </c>
      <c r="D1642" s="23"/>
      <c r="E1642" t="s">
        <v>2009</v>
      </c>
      <c r="F1642" t="s">
        <v>1386</v>
      </c>
      <c r="G1642">
        <v>12387</v>
      </c>
      <c r="H1642" s="23"/>
    </row>
    <row r="1643" spans="1:8" x14ac:dyDescent="0.25">
      <c r="A1643">
        <v>5865</v>
      </c>
      <c r="B1643" t="s">
        <v>3500</v>
      </c>
      <c r="C1643" t="s">
        <v>3501</v>
      </c>
      <c r="D1643" s="23">
        <v>14730000000151</v>
      </c>
      <c r="E1643" t="s">
        <v>1507</v>
      </c>
      <c r="F1643" t="s">
        <v>1415</v>
      </c>
      <c r="G1643">
        <v>8841</v>
      </c>
      <c r="H1643" s="23">
        <v>47323833</v>
      </c>
    </row>
    <row r="1644" spans="1:8" x14ac:dyDescent="0.25">
      <c r="A1644">
        <v>6055</v>
      </c>
      <c r="B1644" t="s">
        <v>3502</v>
      </c>
      <c r="C1644" t="s">
        <v>3503</v>
      </c>
      <c r="D1644" s="23">
        <v>14730000000313</v>
      </c>
      <c r="E1644" t="s">
        <v>1541</v>
      </c>
      <c r="F1644" t="s">
        <v>1386</v>
      </c>
      <c r="G1644">
        <v>9458</v>
      </c>
      <c r="H1644" s="23" t="s">
        <v>3504</v>
      </c>
    </row>
    <row r="1645" spans="1:8" x14ac:dyDescent="0.25">
      <c r="A1645">
        <v>4888</v>
      </c>
      <c r="B1645" t="s">
        <v>3505</v>
      </c>
      <c r="C1645" t="s">
        <v>3506</v>
      </c>
      <c r="D1645" s="23">
        <v>14730000000232</v>
      </c>
      <c r="E1645" t="s">
        <v>1992</v>
      </c>
      <c r="F1645" t="s">
        <v>1587</v>
      </c>
      <c r="G1645">
        <v>7855</v>
      </c>
      <c r="H1645" s="23">
        <v>242620329</v>
      </c>
    </row>
    <row r="1646" spans="1:8" x14ac:dyDescent="0.25">
      <c r="A1646">
        <v>8897</v>
      </c>
      <c r="B1646" t="s">
        <v>3507</v>
      </c>
      <c r="C1646" t="s">
        <v>3508</v>
      </c>
      <c r="D1646" s="23">
        <v>65763377000148</v>
      </c>
      <c r="E1646" t="s">
        <v>1505</v>
      </c>
      <c r="F1646" t="s">
        <v>1390</v>
      </c>
      <c r="G1646">
        <v>13436</v>
      </c>
      <c r="H1646" s="23">
        <v>582301671110</v>
      </c>
    </row>
    <row r="1647" spans="1:8" x14ac:dyDescent="0.25">
      <c r="A1647">
        <v>7402</v>
      </c>
      <c r="B1647" t="s">
        <v>3509</v>
      </c>
      <c r="C1647" t="s">
        <v>3509</v>
      </c>
      <c r="D1647" s="23">
        <v>35490119000174</v>
      </c>
      <c r="E1647" t="s">
        <v>1385</v>
      </c>
      <c r="F1647" t="s">
        <v>1386</v>
      </c>
      <c r="G1647">
        <v>11321</v>
      </c>
      <c r="H1647" s="23">
        <v>160888069</v>
      </c>
    </row>
    <row r="1648" spans="1:8" x14ac:dyDescent="0.25">
      <c r="A1648">
        <v>3039</v>
      </c>
      <c r="B1648" t="s">
        <v>3510</v>
      </c>
      <c r="C1648" t="s">
        <v>3511</v>
      </c>
      <c r="D1648" s="23">
        <v>559560000180</v>
      </c>
      <c r="E1648" t="s">
        <v>1527</v>
      </c>
      <c r="F1648" t="s">
        <v>1386</v>
      </c>
      <c r="G1648">
        <v>4315</v>
      </c>
      <c r="H1648" s="23">
        <v>161090389</v>
      </c>
    </row>
    <row r="1649" spans="1:8" x14ac:dyDescent="0.25">
      <c r="A1649">
        <v>2322</v>
      </c>
      <c r="B1649" t="s">
        <v>3512</v>
      </c>
      <c r="C1649" t="s">
        <v>3513</v>
      </c>
      <c r="D1649" s="23">
        <v>3057415000190</v>
      </c>
      <c r="E1649" t="s">
        <v>1430</v>
      </c>
      <c r="F1649" t="s">
        <v>1415</v>
      </c>
      <c r="G1649">
        <v>3598</v>
      </c>
      <c r="H1649" s="23">
        <v>18100102615644</v>
      </c>
    </row>
    <row r="1650" spans="1:8" x14ac:dyDescent="0.25">
      <c r="A1650">
        <v>11976</v>
      </c>
      <c r="B1650" t="s">
        <v>3514</v>
      </c>
      <c r="C1650" t="s">
        <v>3515</v>
      </c>
      <c r="D1650" s="23">
        <v>8608465000131</v>
      </c>
      <c r="E1650" t="s">
        <v>1541</v>
      </c>
      <c r="F1650" t="s">
        <v>1386</v>
      </c>
      <c r="G1650">
        <v>18406</v>
      </c>
      <c r="H1650" s="23" t="s">
        <v>1438</v>
      </c>
    </row>
    <row r="1651" spans="1:8" x14ac:dyDescent="0.25">
      <c r="A1651">
        <v>3328</v>
      </c>
      <c r="B1651" t="s">
        <v>3516</v>
      </c>
      <c r="C1651" t="s">
        <v>3517</v>
      </c>
      <c r="D1651" s="23">
        <v>7175385000177</v>
      </c>
      <c r="E1651" t="s">
        <v>1385</v>
      </c>
      <c r="F1651" t="s">
        <v>1386</v>
      </c>
      <c r="G1651">
        <v>4604</v>
      </c>
      <c r="H1651" s="23" t="s">
        <v>2239</v>
      </c>
    </row>
    <row r="1652" spans="1:8" x14ac:dyDescent="0.25">
      <c r="A1652">
        <v>6731</v>
      </c>
      <c r="B1652" t="s">
        <v>3518</v>
      </c>
      <c r="C1652" t="s">
        <v>3518</v>
      </c>
      <c r="D1652" s="23">
        <v>1527498000108</v>
      </c>
      <c r="E1652" t="s">
        <v>3519</v>
      </c>
      <c r="F1652" t="s">
        <v>1880</v>
      </c>
      <c r="G1652">
        <v>10373</v>
      </c>
      <c r="H1652" s="23">
        <v>100006221</v>
      </c>
    </row>
    <row r="1653" spans="1:8" x14ac:dyDescent="0.25">
      <c r="A1653">
        <v>14281</v>
      </c>
      <c r="B1653" t="s">
        <v>3520</v>
      </c>
      <c r="C1653" t="s">
        <v>3521</v>
      </c>
      <c r="D1653" s="23">
        <v>44504839000132</v>
      </c>
      <c r="E1653" t="s">
        <v>1618</v>
      </c>
      <c r="F1653" t="s">
        <v>1619</v>
      </c>
      <c r="G1653">
        <v>22505</v>
      </c>
      <c r="H1653" s="23">
        <v>963890158</v>
      </c>
    </row>
    <row r="1654" spans="1:8" x14ac:dyDescent="0.25">
      <c r="A1654">
        <v>7167</v>
      </c>
      <c r="B1654" t="s">
        <v>3522</v>
      </c>
      <c r="C1654" t="s">
        <v>3523</v>
      </c>
      <c r="D1654" s="23">
        <v>27833136000139</v>
      </c>
      <c r="E1654" t="s">
        <v>2670</v>
      </c>
      <c r="F1654" t="s">
        <v>2671</v>
      </c>
      <c r="G1654">
        <v>11116</v>
      </c>
      <c r="H1654" s="23" t="s">
        <v>1438</v>
      </c>
    </row>
    <row r="1655" spans="1:8" x14ac:dyDescent="0.25">
      <c r="A1655">
        <v>12811</v>
      </c>
      <c r="B1655" t="s">
        <v>3524</v>
      </c>
      <c r="C1655" t="s">
        <v>3525</v>
      </c>
      <c r="D1655" s="23">
        <v>9000527000190</v>
      </c>
      <c r="E1655" t="s">
        <v>1877</v>
      </c>
      <c r="F1655" t="s">
        <v>1587</v>
      </c>
      <c r="G1655">
        <v>19849</v>
      </c>
      <c r="H1655" s="23">
        <v>242014275</v>
      </c>
    </row>
    <row r="1656" spans="1:8" x14ac:dyDescent="0.25">
      <c r="A1656">
        <v>6567</v>
      </c>
      <c r="B1656" t="s">
        <v>3526</v>
      </c>
      <c r="C1656" t="s">
        <v>3526</v>
      </c>
      <c r="D1656" s="23">
        <v>19552481000176</v>
      </c>
      <c r="E1656" t="s">
        <v>1886</v>
      </c>
      <c r="F1656" t="s">
        <v>1390</v>
      </c>
      <c r="G1656">
        <v>10096</v>
      </c>
      <c r="H1656" s="23">
        <v>492712089117</v>
      </c>
    </row>
    <row r="1657" spans="1:8" x14ac:dyDescent="0.25">
      <c r="A1657">
        <v>11139</v>
      </c>
      <c r="B1657" t="s">
        <v>3527</v>
      </c>
      <c r="C1657" t="s">
        <v>3527</v>
      </c>
      <c r="D1657" s="23">
        <v>6860094000155</v>
      </c>
      <c r="E1657" t="s">
        <v>1385</v>
      </c>
      <c r="F1657" t="s">
        <v>1386</v>
      </c>
      <c r="G1657">
        <v>16950</v>
      </c>
      <c r="H1657" s="23">
        <v>162038771</v>
      </c>
    </row>
    <row r="1658" spans="1:8" x14ac:dyDescent="0.25">
      <c r="A1658">
        <v>12836</v>
      </c>
      <c r="B1658" t="s">
        <v>3528</v>
      </c>
      <c r="C1658" t="s">
        <v>3529</v>
      </c>
      <c r="D1658" s="23">
        <v>30068376000107</v>
      </c>
      <c r="E1658" t="s">
        <v>1505</v>
      </c>
      <c r="F1658" t="s">
        <v>1390</v>
      </c>
      <c r="G1658">
        <v>19870</v>
      </c>
      <c r="H1658" s="23">
        <v>797542788110</v>
      </c>
    </row>
    <row r="1659" spans="1:8" x14ac:dyDescent="0.25">
      <c r="A1659">
        <v>15347</v>
      </c>
      <c r="B1659" t="s">
        <v>3530</v>
      </c>
      <c r="C1659" t="s">
        <v>3530</v>
      </c>
      <c r="D1659" s="23">
        <v>12103781001281</v>
      </c>
      <c r="E1659" t="s">
        <v>1422</v>
      </c>
      <c r="F1659" t="s">
        <v>1386</v>
      </c>
      <c r="G1659">
        <v>24506</v>
      </c>
      <c r="H1659" s="23">
        <v>164468137</v>
      </c>
    </row>
    <row r="1660" spans="1:8" x14ac:dyDescent="0.25">
      <c r="A1660">
        <v>10334</v>
      </c>
      <c r="B1660" t="s">
        <v>3531</v>
      </c>
      <c r="C1660" t="s">
        <v>3532</v>
      </c>
      <c r="D1660" s="23">
        <v>25056651000124</v>
      </c>
      <c r="E1660" t="s">
        <v>1527</v>
      </c>
      <c r="F1660" t="s">
        <v>1386</v>
      </c>
      <c r="G1660">
        <v>15595</v>
      </c>
      <c r="H1660" s="23" t="s">
        <v>1438</v>
      </c>
    </row>
    <row r="1661" spans="1:8" x14ac:dyDescent="0.25">
      <c r="A1661">
        <v>2688</v>
      </c>
      <c r="B1661" t="s">
        <v>3533</v>
      </c>
      <c r="C1661" t="s">
        <v>3534</v>
      </c>
      <c r="D1661" s="23">
        <v>41134024000110</v>
      </c>
      <c r="E1661" t="s">
        <v>1409</v>
      </c>
      <c r="F1661" t="s">
        <v>1386</v>
      </c>
      <c r="G1661">
        <v>3964</v>
      </c>
      <c r="H1661" s="23">
        <v>160984327</v>
      </c>
    </row>
    <row r="1662" spans="1:8" x14ac:dyDescent="0.25">
      <c r="A1662">
        <v>4006</v>
      </c>
      <c r="B1662" t="s">
        <v>3535</v>
      </c>
      <c r="C1662" t="s">
        <v>3536</v>
      </c>
      <c r="D1662" s="23">
        <v>9323745000166</v>
      </c>
      <c r="E1662" t="s">
        <v>2148</v>
      </c>
      <c r="F1662" t="s">
        <v>1386</v>
      </c>
      <c r="G1662">
        <v>5282</v>
      </c>
      <c r="H1662" s="23">
        <v>161555373</v>
      </c>
    </row>
    <row r="1663" spans="1:8" x14ac:dyDescent="0.25">
      <c r="A1663">
        <v>10796</v>
      </c>
      <c r="B1663" t="s">
        <v>3537</v>
      </c>
      <c r="C1663" t="s">
        <v>3538</v>
      </c>
      <c r="D1663" s="23">
        <v>61145843000847</v>
      </c>
      <c r="E1663" t="s">
        <v>1435</v>
      </c>
      <c r="F1663" t="s">
        <v>1390</v>
      </c>
      <c r="G1663">
        <v>16250</v>
      </c>
      <c r="H1663" s="23">
        <v>796665102112</v>
      </c>
    </row>
    <row r="1664" spans="1:8" x14ac:dyDescent="0.25">
      <c r="A1664">
        <v>4705</v>
      </c>
      <c r="B1664" t="s">
        <v>3539</v>
      </c>
      <c r="C1664" t="s">
        <v>3540</v>
      </c>
      <c r="D1664" s="23">
        <v>61145843000170</v>
      </c>
      <c r="E1664" t="s">
        <v>1435</v>
      </c>
      <c r="F1664" t="s">
        <v>1390</v>
      </c>
      <c r="G1664">
        <v>7276</v>
      </c>
      <c r="H1664" s="23">
        <v>103416849118</v>
      </c>
    </row>
    <row r="1665" spans="1:8" x14ac:dyDescent="0.25">
      <c r="A1665">
        <v>4438</v>
      </c>
      <c r="B1665" t="s">
        <v>3541</v>
      </c>
      <c r="C1665" t="s">
        <v>3542</v>
      </c>
      <c r="D1665" s="23">
        <v>5552586000110</v>
      </c>
      <c r="E1665" t="s">
        <v>3543</v>
      </c>
      <c r="F1665" t="s">
        <v>1610</v>
      </c>
      <c r="G1665">
        <v>7028</v>
      </c>
      <c r="H1665" s="23" t="s">
        <v>1438</v>
      </c>
    </row>
    <row r="1666" spans="1:8" x14ac:dyDescent="0.25">
      <c r="A1666">
        <v>13267</v>
      </c>
      <c r="B1666" t="s">
        <v>3544</v>
      </c>
      <c r="C1666" t="s">
        <v>3545</v>
      </c>
      <c r="D1666" s="23">
        <v>30048726000165</v>
      </c>
      <c r="E1666" t="s">
        <v>3546</v>
      </c>
      <c r="F1666" t="s">
        <v>3547</v>
      </c>
      <c r="G1666">
        <v>20489</v>
      </c>
      <c r="H1666" s="23">
        <v>83424407</v>
      </c>
    </row>
    <row r="1667" spans="1:8" x14ac:dyDescent="0.25">
      <c r="A1667">
        <v>8822</v>
      </c>
      <c r="B1667" t="s">
        <v>3548</v>
      </c>
      <c r="C1667" t="s">
        <v>3549</v>
      </c>
      <c r="D1667" s="23">
        <v>18632126000144</v>
      </c>
      <c r="E1667" t="s">
        <v>1385</v>
      </c>
      <c r="F1667" t="s">
        <v>1386</v>
      </c>
      <c r="G1667">
        <v>13343</v>
      </c>
      <c r="H1667" s="23">
        <v>162194552</v>
      </c>
    </row>
    <row r="1668" spans="1:8" x14ac:dyDescent="0.25">
      <c r="A1668">
        <v>10186</v>
      </c>
      <c r="B1668" t="s">
        <v>3550</v>
      </c>
      <c r="C1668" t="s">
        <v>3550</v>
      </c>
      <c r="D1668" s="23">
        <v>25319092000106</v>
      </c>
      <c r="E1668" t="s">
        <v>3551</v>
      </c>
      <c r="F1668" t="s">
        <v>1415</v>
      </c>
      <c r="G1668">
        <v>15375</v>
      </c>
      <c r="H1668" s="23">
        <v>68415893</v>
      </c>
    </row>
    <row r="1669" spans="1:8" x14ac:dyDescent="0.25">
      <c r="A1669">
        <v>12875</v>
      </c>
      <c r="B1669" t="s">
        <v>3552</v>
      </c>
      <c r="C1669" t="s">
        <v>3553</v>
      </c>
      <c r="D1669" s="23">
        <v>22143089000188</v>
      </c>
      <c r="E1669" t="s">
        <v>1430</v>
      </c>
      <c r="F1669" t="s">
        <v>1415</v>
      </c>
      <c r="G1669">
        <v>19920</v>
      </c>
      <c r="H1669" s="23" t="s">
        <v>1438</v>
      </c>
    </row>
    <row r="1670" spans="1:8" x14ac:dyDescent="0.25">
      <c r="A1670">
        <v>2820</v>
      </c>
      <c r="B1670" t="s">
        <v>3554</v>
      </c>
      <c r="C1670" t="s">
        <v>3555</v>
      </c>
      <c r="D1670" s="23">
        <v>4618523000157</v>
      </c>
      <c r="E1670" t="s">
        <v>1385</v>
      </c>
      <c r="F1670" t="s">
        <v>1386</v>
      </c>
      <c r="G1670">
        <v>4096</v>
      </c>
      <c r="H1670" s="23" t="s">
        <v>3556</v>
      </c>
    </row>
    <row r="1671" spans="1:8" x14ac:dyDescent="0.25">
      <c r="A1671">
        <v>5414</v>
      </c>
      <c r="B1671" t="s">
        <v>3557</v>
      </c>
      <c r="C1671" t="s">
        <v>3557</v>
      </c>
      <c r="D1671" s="23">
        <v>61074506000644</v>
      </c>
      <c r="E1671" t="s">
        <v>1886</v>
      </c>
      <c r="F1671" t="s">
        <v>1390</v>
      </c>
      <c r="G1671">
        <v>8481</v>
      </c>
      <c r="H1671" s="23">
        <v>492004048113</v>
      </c>
    </row>
    <row r="1672" spans="1:8" x14ac:dyDescent="0.25">
      <c r="A1672">
        <v>15797</v>
      </c>
      <c r="B1672" t="s">
        <v>3558</v>
      </c>
      <c r="C1672" t="s">
        <v>3559</v>
      </c>
      <c r="D1672" s="23">
        <v>13605728000199</v>
      </c>
      <c r="E1672" t="s">
        <v>1385</v>
      </c>
      <c r="F1672" t="s">
        <v>1386</v>
      </c>
      <c r="G1672">
        <v>25114</v>
      </c>
      <c r="H1672" s="23">
        <v>161838758</v>
      </c>
    </row>
    <row r="1673" spans="1:8" x14ac:dyDescent="0.25">
      <c r="A1673">
        <v>15803</v>
      </c>
      <c r="B1673" t="s">
        <v>3560</v>
      </c>
      <c r="D1673" s="23">
        <v>12481854000116</v>
      </c>
      <c r="E1673" t="s">
        <v>1430</v>
      </c>
      <c r="F1673" t="s">
        <v>1415</v>
      </c>
      <c r="G1673">
        <v>25121</v>
      </c>
      <c r="H1673" s="23">
        <v>42399971</v>
      </c>
    </row>
    <row r="1674" spans="1:8" x14ac:dyDescent="0.25">
      <c r="A1674">
        <v>4108</v>
      </c>
      <c r="B1674" t="s">
        <v>3561</v>
      </c>
      <c r="C1674" t="s">
        <v>3562</v>
      </c>
      <c r="D1674" s="23">
        <v>9614267000143</v>
      </c>
      <c r="E1674" t="s">
        <v>1430</v>
      </c>
      <c r="F1674" t="s">
        <v>1415</v>
      </c>
      <c r="G1674">
        <v>5384</v>
      </c>
      <c r="H1674" s="23">
        <v>36719170</v>
      </c>
    </row>
    <row r="1675" spans="1:8" x14ac:dyDescent="0.25">
      <c r="A1675">
        <v>8376</v>
      </c>
      <c r="B1675" t="s">
        <v>3563</v>
      </c>
      <c r="C1675" t="s">
        <v>3564</v>
      </c>
      <c r="D1675" s="23">
        <v>61091906001800</v>
      </c>
      <c r="E1675" t="s">
        <v>3447</v>
      </c>
      <c r="F1675" t="s">
        <v>1444</v>
      </c>
      <c r="G1675">
        <v>12633</v>
      </c>
      <c r="H1675" s="23" t="s">
        <v>3565</v>
      </c>
    </row>
    <row r="1676" spans="1:8" x14ac:dyDescent="0.25">
      <c r="A1676">
        <v>5014</v>
      </c>
      <c r="B1676" t="s">
        <v>3566</v>
      </c>
      <c r="C1676" t="s">
        <v>3566</v>
      </c>
      <c r="D1676" s="23">
        <v>14280224000109</v>
      </c>
      <c r="E1676" t="s">
        <v>2009</v>
      </c>
      <c r="F1676" t="s">
        <v>1386</v>
      </c>
      <c r="G1676">
        <v>8040</v>
      </c>
      <c r="H1676" s="23">
        <v>161884261</v>
      </c>
    </row>
    <row r="1677" spans="1:8" x14ac:dyDescent="0.25">
      <c r="A1677">
        <v>15600</v>
      </c>
      <c r="B1677" t="s">
        <v>3567</v>
      </c>
      <c r="D1677" s="23">
        <v>33049412001066</v>
      </c>
      <c r="E1677" t="s">
        <v>1435</v>
      </c>
      <c r="F1677" t="s">
        <v>1390</v>
      </c>
      <c r="G1677">
        <v>24863</v>
      </c>
      <c r="H1677" s="23">
        <v>336080381118</v>
      </c>
    </row>
    <row r="1678" spans="1:8" x14ac:dyDescent="0.25">
      <c r="A1678">
        <v>10886</v>
      </c>
      <c r="B1678" t="s">
        <v>3568</v>
      </c>
      <c r="C1678" t="s">
        <v>3568</v>
      </c>
      <c r="D1678" s="23">
        <v>80432693000473</v>
      </c>
      <c r="E1678" t="s">
        <v>3569</v>
      </c>
      <c r="F1678" t="s">
        <v>1610</v>
      </c>
      <c r="G1678">
        <v>16550</v>
      </c>
      <c r="H1678" s="23">
        <v>258228032</v>
      </c>
    </row>
    <row r="1679" spans="1:8" x14ac:dyDescent="0.25">
      <c r="A1679">
        <v>12731</v>
      </c>
      <c r="B1679" t="s">
        <v>3570</v>
      </c>
      <c r="C1679" t="s">
        <v>3571</v>
      </c>
      <c r="D1679" s="23">
        <v>20503427000110</v>
      </c>
      <c r="E1679" t="s">
        <v>1483</v>
      </c>
      <c r="F1679" t="s">
        <v>1398</v>
      </c>
      <c r="G1679">
        <v>19759</v>
      </c>
      <c r="H1679" s="23">
        <v>204110203</v>
      </c>
    </row>
    <row r="1680" spans="1:8" x14ac:dyDescent="0.25">
      <c r="A1680">
        <v>5259</v>
      </c>
      <c r="B1680" t="s">
        <v>3572</v>
      </c>
      <c r="C1680" t="s">
        <v>3573</v>
      </c>
      <c r="D1680" s="23">
        <v>2994420000166</v>
      </c>
      <c r="E1680" t="s">
        <v>1385</v>
      </c>
      <c r="F1680" t="s">
        <v>1386</v>
      </c>
      <c r="G1680">
        <v>8303</v>
      </c>
      <c r="H1680" s="23">
        <v>161228631</v>
      </c>
    </row>
    <row r="1681" spans="1:8" x14ac:dyDescent="0.25">
      <c r="A1681">
        <v>664</v>
      </c>
      <c r="B1681" t="s">
        <v>21645</v>
      </c>
      <c r="C1681" t="s">
        <v>21645</v>
      </c>
      <c r="D1681" s="23"/>
      <c r="E1681" t="s">
        <v>1385</v>
      </c>
      <c r="F1681" t="s">
        <v>1386</v>
      </c>
      <c r="G1681">
        <v>1940</v>
      </c>
      <c r="H1681" s="23"/>
    </row>
    <row r="1682" spans="1:8" x14ac:dyDescent="0.25">
      <c r="A1682">
        <v>1232</v>
      </c>
      <c r="B1682" t="s">
        <v>21646</v>
      </c>
      <c r="C1682" t="s">
        <v>21646</v>
      </c>
      <c r="D1682" s="23"/>
      <c r="E1682" t="s">
        <v>1816</v>
      </c>
      <c r="F1682" t="s">
        <v>1386</v>
      </c>
      <c r="G1682">
        <v>2508</v>
      </c>
      <c r="H1682" s="23"/>
    </row>
    <row r="1683" spans="1:8" x14ac:dyDescent="0.25">
      <c r="A1683">
        <v>15613</v>
      </c>
      <c r="B1683" t="s">
        <v>21647</v>
      </c>
      <c r="C1683" t="s">
        <v>21647</v>
      </c>
      <c r="D1683" s="23"/>
      <c r="E1683" t="s">
        <v>1422</v>
      </c>
      <c r="F1683" t="s">
        <v>1386</v>
      </c>
      <c r="G1683">
        <v>24881</v>
      </c>
      <c r="H1683" s="23"/>
    </row>
    <row r="1684" spans="1:8" x14ac:dyDescent="0.25">
      <c r="A1684">
        <v>7567</v>
      </c>
      <c r="B1684" t="s">
        <v>3574</v>
      </c>
      <c r="C1684" t="s">
        <v>3574</v>
      </c>
      <c r="D1684" s="23">
        <v>7241030000139</v>
      </c>
      <c r="E1684" t="s">
        <v>1385</v>
      </c>
      <c r="F1684" t="s">
        <v>1386</v>
      </c>
      <c r="G1684">
        <v>11550</v>
      </c>
      <c r="H1684" s="23">
        <v>161449646</v>
      </c>
    </row>
    <row r="1685" spans="1:8" x14ac:dyDescent="0.25">
      <c r="A1685">
        <v>3272</v>
      </c>
      <c r="B1685" t="s">
        <v>3575</v>
      </c>
      <c r="C1685" t="s">
        <v>3576</v>
      </c>
      <c r="D1685" s="23">
        <v>70093570000159</v>
      </c>
      <c r="E1685" t="s">
        <v>1422</v>
      </c>
      <c r="F1685" t="s">
        <v>1386</v>
      </c>
      <c r="G1685">
        <v>4548</v>
      </c>
      <c r="H1685" s="23" t="s">
        <v>2239</v>
      </c>
    </row>
    <row r="1686" spans="1:8" x14ac:dyDescent="0.25">
      <c r="A1686">
        <v>6620</v>
      </c>
      <c r="B1686" t="s">
        <v>21648</v>
      </c>
      <c r="C1686" t="s">
        <v>21649</v>
      </c>
      <c r="D1686" s="23"/>
      <c r="E1686" t="s">
        <v>1723</v>
      </c>
      <c r="F1686" t="s">
        <v>1386</v>
      </c>
      <c r="G1686">
        <v>5438</v>
      </c>
      <c r="H1686" s="23"/>
    </row>
    <row r="1687" spans="1:8" x14ac:dyDescent="0.25">
      <c r="A1687">
        <v>9898</v>
      </c>
      <c r="B1687" t="s">
        <v>3577</v>
      </c>
      <c r="C1687" t="s">
        <v>3578</v>
      </c>
      <c r="D1687" s="23">
        <v>97415673000144</v>
      </c>
      <c r="E1687" t="s">
        <v>3519</v>
      </c>
      <c r="F1687" t="s">
        <v>1880</v>
      </c>
      <c r="G1687">
        <v>14632</v>
      </c>
      <c r="H1687" s="23">
        <v>103805010</v>
      </c>
    </row>
    <row r="1688" spans="1:8" x14ac:dyDescent="0.25">
      <c r="A1688">
        <v>6351</v>
      </c>
      <c r="B1688" t="s">
        <v>3579</v>
      </c>
      <c r="C1688" t="s">
        <v>3580</v>
      </c>
      <c r="D1688" s="23">
        <v>97415673000225</v>
      </c>
      <c r="E1688" t="s">
        <v>1527</v>
      </c>
      <c r="F1688" t="s">
        <v>1386</v>
      </c>
      <c r="G1688">
        <v>9892</v>
      </c>
      <c r="H1688" s="23">
        <v>162187173</v>
      </c>
    </row>
    <row r="1689" spans="1:8" x14ac:dyDescent="0.25">
      <c r="A1689">
        <v>4250</v>
      </c>
      <c r="B1689" t="s">
        <v>21650</v>
      </c>
      <c r="C1689" t="s">
        <v>21650</v>
      </c>
      <c r="D1689" s="23"/>
      <c r="E1689" t="s">
        <v>1572</v>
      </c>
      <c r="F1689" t="s">
        <v>1386</v>
      </c>
      <c r="G1689">
        <v>6852</v>
      </c>
      <c r="H1689" s="23"/>
    </row>
    <row r="1690" spans="1:8" x14ac:dyDescent="0.25">
      <c r="A1690">
        <v>1733</v>
      </c>
      <c r="B1690" t="s">
        <v>3581</v>
      </c>
      <c r="C1690" t="s">
        <v>3582</v>
      </c>
      <c r="D1690" s="23">
        <v>1223483000156</v>
      </c>
      <c r="E1690" t="s">
        <v>1527</v>
      </c>
      <c r="F1690" t="s">
        <v>1386</v>
      </c>
      <c r="G1690">
        <v>3009</v>
      </c>
      <c r="H1690" s="23">
        <v>161122167</v>
      </c>
    </row>
    <row r="1691" spans="1:8" x14ac:dyDescent="0.25">
      <c r="A1691">
        <v>686</v>
      </c>
      <c r="B1691" t="s">
        <v>21651</v>
      </c>
      <c r="C1691" t="s">
        <v>21651</v>
      </c>
      <c r="D1691" s="23"/>
      <c r="E1691" t="s">
        <v>1385</v>
      </c>
      <c r="F1691" t="s">
        <v>1386</v>
      </c>
      <c r="G1691">
        <v>5423</v>
      </c>
      <c r="H1691" s="23"/>
    </row>
    <row r="1692" spans="1:8" x14ac:dyDescent="0.25">
      <c r="A1692">
        <v>9737</v>
      </c>
      <c r="B1692" t="s">
        <v>3583</v>
      </c>
      <c r="C1692" t="s">
        <v>3583</v>
      </c>
      <c r="D1692" s="23">
        <v>9185877000250</v>
      </c>
      <c r="E1692" t="s">
        <v>3584</v>
      </c>
      <c r="F1692" t="s">
        <v>1386</v>
      </c>
      <c r="G1692">
        <v>14468</v>
      </c>
      <c r="H1692" s="23">
        <v>160334837</v>
      </c>
    </row>
    <row r="1693" spans="1:8" x14ac:dyDescent="0.25">
      <c r="A1693">
        <v>12740</v>
      </c>
      <c r="B1693" t="s">
        <v>3585</v>
      </c>
      <c r="C1693" t="s">
        <v>3586</v>
      </c>
      <c r="D1693" s="23">
        <v>8811119000741</v>
      </c>
      <c r="E1693" t="s">
        <v>1385</v>
      </c>
      <c r="F1693" t="s">
        <v>1386</v>
      </c>
      <c r="G1693">
        <v>19772</v>
      </c>
      <c r="H1693" s="23">
        <v>160236193</v>
      </c>
    </row>
    <row r="1694" spans="1:8" x14ac:dyDescent="0.25">
      <c r="A1694">
        <v>15754</v>
      </c>
      <c r="B1694" t="s">
        <v>3587</v>
      </c>
      <c r="C1694" t="s">
        <v>3588</v>
      </c>
      <c r="D1694" s="23">
        <v>6080945000147</v>
      </c>
      <c r="E1694" t="s">
        <v>2170</v>
      </c>
      <c r="F1694" t="s">
        <v>1415</v>
      </c>
      <c r="G1694">
        <v>25045</v>
      </c>
      <c r="H1694" s="23">
        <v>59514612</v>
      </c>
    </row>
    <row r="1695" spans="1:8" x14ac:dyDescent="0.25">
      <c r="A1695">
        <v>12424</v>
      </c>
      <c r="B1695" t="s">
        <v>3589</v>
      </c>
      <c r="C1695" t="s">
        <v>3590</v>
      </c>
      <c r="D1695" s="23">
        <v>44209294000131</v>
      </c>
      <c r="E1695" t="s">
        <v>1424</v>
      </c>
      <c r="F1695" t="s">
        <v>1390</v>
      </c>
      <c r="G1695">
        <v>19032</v>
      </c>
      <c r="H1695" s="23">
        <v>182001210112</v>
      </c>
    </row>
    <row r="1696" spans="1:8" x14ac:dyDescent="0.25">
      <c r="A1696">
        <v>6750</v>
      </c>
      <c r="B1696" t="s">
        <v>21652</v>
      </c>
      <c r="C1696" t="s">
        <v>21653</v>
      </c>
      <c r="D1696" s="23"/>
      <c r="E1696" t="s">
        <v>1723</v>
      </c>
      <c r="F1696" t="s">
        <v>1386</v>
      </c>
      <c r="G1696">
        <v>7666</v>
      </c>
      <c r="H1696" s="23"/>
    </row>
    <row r="1697" spans="1:8" x14ac:dyDescent="0.25">
      <c r="A1697">
        <v>12034</v>
      </c>
      <c r="B1697" t="s">
        <v>21654</v>
      </c>
      <c r="C1697" t="s">
        <v>21655</v>
      </c>
      <c r="D1697" s="23"/>
      <c r="E1697" t="s">
        <v>1422</v>
      </c>
      <c r="F1697" t="s">
        <v>1386</v>
      </c>
      <c r="G1697">
        <v>5989</v>
      </c>
      <c r="H1697" s="23"/>
    </row>
    <row r="1698" spans="1:8" x14ac:dyDescent="0.25">
      <c r="A1698">
        <v>7512</v>
      </c>
      <c r="B1698" t="s">
        <v>3591</v>
      </c>
      <c r="C1698" t="s">
        <v>3591</v>
      </c>
      <c r="D1698" s="23">
        <v>1000334000128</v>
      </c>
      <c r="E1698" t="s">
        <v>3592</v>
      </c>
      <c r="F1698" t="s">
        <v>1390</v>
      </c>
      <c r="G1698">
        <v>11439</v>
      </c>
      <c r="H1698" s="23">
        <v>415128438111</v>
      </c>
    </row>
    <row r="1699" spans="1:8" x14ac:dyDescent="0.25">
      <c r="A1699">
        <v>12521</v>
      </c>
      <c r="B1699" t="s">
        <v>3593</v>
      </c>
      <c r="C1699" t="s">
        <v>3594</v>
      </c>
      <c r="D1699" s="23">
        <v>82662263000120</v>
      </c>
      <c r="E1699" t="s">
        <v>3374</v>
      </c>
      <c r="F1699" t="s">
        <v>1610</v>
      </c>
      <c r="G1699">
        <v>19447</v>
      </c>
      <c r="H1699" s="23">
        <v>250097915</v>
      </c>
    </row>
    <row r="1700" spans="1:8" x14ac:dyDescent="0.25">
      <c r="A1700">
        <v>6255</v>
      </c>
      <c r="B1700" t="s">
        <v>3595</v>
      </c>
      <c r="C1700" t="s">
        <v>3595</v>
      </c>
      <c r="D1700" s="23">
        <v>9314072000188</v>
      </c>
      <c r="E1700" t="s">
        <v>1533</v>
      </c>
      <c r="F1700" t="s">
        <v>1386</v>
      </c>
      <c r="G1700">
        <v>9785</v>
      </c>
      <c r="H1700" s="23">
        <v>160232465</v>
      </c>
    </row>
    <row r="1701" spans="1:8" x14ac:dyDescent="0.25">
      <c r="A1701">
        <v>4035</v>
      </c>
      <c r="B1701" t="s">
        <v>3596</v>
      </c>
      <c r="C1701" t="s">
        <v>3597</v>
      </c>
      <c r="D1701" s="23">
        <v>9384033000157</v>
      </c>
      <c r="E1701" t="s">
        <v>1533</v>
      </c>
      <c r="F1701" t="s">
        <v>1386</v>
      </c>
      <c r="G1701">
        <v>5311</v>
      </c>
      <c r="H1701" s="23">
        <v>160232465</v>
      </c>
    </row>
    <row r="1702" spans="1:8" x14ac:dyDescent="0.25">
      <c r="A1702">
        <v>7924</v>
      </c>
      <c r="B1702" t="s">
        <v>3598</v>
      </c>
      <c r="C1702" t="s">
        <v>3598</v>
      </c>
      <c r="D1702" s="23">
        <v>13225227000187</v>
      </c>
      <c r="E1702" t="s">
        <v>1385</v>
      </c>
      <c r="F1702" t="s">
        <v>1386</v>
      </c>
      <c r="G1702">
        <v>12235</v>
      </c>
      <c r="H1702" s="23">
        <v>161795455</v>
      </c>
    </row>
    <row r="1703" spans="1:8" x14ac:dyDescent="0.25">
      <c r="A1703">
        <v>4774</v>
      </c>
      <c r="B1703" t="s">
        <v>21656</v>
      </c>
      <c r="C1703" t="s">
        <v>21656</v>
      </c>
      <c r="D1703" s="23"/>
      <c r="E1703" t="s">
        <v>1541</v>
      </c>
      <c r="F1703" t="s">
        <v>1386</v>
      </c>
      <c r="G1703">
        <v>7403</v>
      </c>
      <c r="H1703" s="23"/>
    </row>
    <row r="1704" spans="1:8" x14ac:dyDescent="0.25">
      <c r="A1704">
        <v>12352</v>
      </c>
      <c r="B1704" t="s">
        <v>21657</v>
      </c>
      <c r="C1704" t="s">
        <v>21658</v>
      </c>
      <c r="D1704" s="23"/>
      <c r="E1704" t="s">
        <v>1422</v>
      </c>
      <c r="F1704" t="s">
        <v>1386</v>
      </c>
      <c r="G1704">
        <v>11750</v>
      </c>
      <c r="H1704" s="23"/>
    </row>
    <row r="1705" spans="1:8" x14ac:dyDescent="0.25">
      <c r="A1705">
        <v>13067</v>
      </c>
      <c r="B1705" t="s">
        <v>3599</v>
      </c>
      <c r="C1705" t="s">
        <v>3599</v>
      </c>
      <c r="D1705" s="23">
        <v>37666516000180</v>
      </c>
      <c r="E1705" t="s">
        <v>1409</v>
      </c>
      <c r="F1705" t="s">
        <v>1386</v>
      </c>
      <c r="G1705">
        <v>20193</v>
      </c>
      <c r="H1705" s="23">
        <v>163697590</v>
      </c>
    </row>
    <row r="1706" spans="1:8" x14ac:dyDescent="0.25">
      <c r="A1706">
        <v>15405</v>
      </c>
      <c r="B1706" t="s">
        <v>21659</v>
      </c>
      <c r="C1706" t="s">
        <v>21660</v>
      </c>
      <c r="D1706" s="23"/>
      <c r="E1706" t="s">
        <v>1422</v>
      </c>
      <c r="F1706" t="s">
        <v>1386</v>
      </c>
      <c r="G1706">
        <v>24293</v>
      </c>
      <c r="H1706" s="23"/>
    </row>
    <row r="1707" spans="1:8" x14ac:dyDescent="0.25">
      <c r="A1707">
        <v>5162</v>
      </c>
      <c r="B1707" t="s">
        <v>21661</v>
      </c>
      <c r="C1707" t="s">
        <v>21662</v>
      </c>
      <c r="D1707" s="23"/>
      <c r="E1707" t="s">
        <v>1422</v>
      </c>
      <c r="F1707" t="s">
        <v>1386</v>
      </c>
      <c r="G1707">
        <v>5464</v>
      </c>
      <c r="H1707" s="23"/>
    </row>
    <row r="1708" spans="1:8" x14ac:dyDescent="0.25">
      <c r="A1708">
        <v>7724</v>
      </c>
      <c r="B1708" t="s">
        <v>3600</v>
      </c>
      <c r="C1708" t="s">
        <v>3600</v>
      </c>
      <c r="D1708" s="23">
        <v>21080967000109</v>
      </c>
      <c r="E1708" t="s">
        <v>1720</v>
      </c>
      <c r="F1708" t="s">
        <v>1386</v>
      </c>
      <c r="G1708">
        <v>12042</v>
      </c>
      <c r="H1708" s="23">
        <v>162400942</v>
      </c>
    </row>
    <row r="1709" spans="1:8" x14ac:dyDescent="0.25">
      <c r="A1709">
        <v>13806</v>
      </c>
      <c r="B1709" t="s">
        <v>3601</v>
      </c>
      <c r="C1709" t="s">
        <v>3602</v>
      </c>
      <c r="D1709" s="23">
        <v>43435757000110</v>
      </c>
      <c r="E1709" t="s">
        <v>1385</v>
      </c>
      <c r="F1709" t="s">
        <v>1386</v>
      </c>
      <c r="G1709">
        <v>21511</v>
      </c>
      <c r="H1709" s="23">
        <v>164125388</v>
      </c>
    </row>
    <row r="1710" spans="1:8" x14ac:dyDescent="0.25">
      <c r="A1710">
        <v>13166</v>
      </c>
      <c r="B1710" t="s">
        <v>3603</v>
      </c>
      <c r="D1710" s="23">
        <v>23517793000116</v>
      </c>
      <c r="E1710" t="s">
        <v>1895</v>
      </c>
      <c r="F1710" t="s">
        <v>1390</v>
      </c>
      <c r="G1710">
        <v>20346</v>
      </c>
      <c r="H1710" s="23">
        <v>626990500116</v>
      </c>
    </row>
    <row r="1711" spans="1:8" x14ac:dyDescent="0.25">
      <c r="A1711">
        <v>3645</v>
      </c>
      <c r="B1711" t="s">
        <v>3604</v>
      </c>
      <c r="C1711" t="s">
        <v>3605</v>
      </c>
      <c r="D1711" s="23">
        <v>8518083000117</v>
      </c>
      <c r="E1711" t="s">
        <v>2281</v>
      </c>
      <c r="F1711" t="s">
        <v>1386</v>
      </c>
      <c r="G1711">
        <v>4921</v>
      </c>
      <c r="H1711" s="23">
        <v>161509410</v>
      </c>
    </row>
    <row r="1712" spans="1:8" x14ac:dyDescent="0.25">
      <c r="A1712">
        <v>10021</v>
      </c>
      <c r="B1712" t="s">
        <v>3606</v>
      </c>
      <c r="C1712" t="s">
        <v>3606</v>
      </c>
      <c r="D1712" s="23">
        <v>3640751000160</v>
      </c>
      <c r="E1712" t="s">
        <v>3607</v>
      </c>
      <c r="F1712" t="s">
        <v>1398</v>
      </c>
      <c r="G1712">
        <v>14818</v>
      </c>
      <c r="H1712" s="23">
        <v>200850695</v>
      </c>
    </row>
    <row r="1713" spans="1:8" x14ac:dyDescent="0.25">
      <c r="A1713">
        <v>2278</v>
      </c>
      <c r="B1713" t="s">
        <v>3608</v>
      </c>
      <c r="C1713" t="s">
        <v>3609</v>
      </c>
      <c r="D1713" s="23">
        <v>2856288000126</v>
      </c>
      <c r="E1713" t="s">
        <v>3083</v>
      </c>
      <c r="F1713" t="s">
        <v>1386</v>
      </c>
      <c r="G1713">
        <v>3554</v>
      </c>
      <c r="H1713" s="23">
        <v>160817293</v>
      </c>
    </row>
    <row r="1714" spans="1:8" x14ac:dyDescent="0.25">
      <c r="A1714">
        <v>6960</v>
      </c>
      <c r="B1714" t="s">
        <v>3610</v>
      </c>
      <c r="C1714" t="s">
        <v>3611</v>
      </c>
      <c r="D1714" s="23">
        <v>7221070000461</v>
      </c>
      <c r="E1714" t="s">
        <v>1406</v>
      </c>
      <c r="F1714" t="s">
        <v>1407</v>
      </c>
      <c r="G1714">
        <v>10942</v>
      </c>
      <c r="H1714" s="23">
        <v>69902844</v>
      </c>
    </row>
    <row r="1715" spans="1:8" x14ac:dyDescent="0.25">
      <c r="A1715">
        <v>9195</v>
      </c>
      <c r="B1715" t="s">
        <v>3612</v>
      </c>
      <c r="C1715" t="s">
        <v>3613</v>
      </c>
      <c r="D1715" s="23">
        <v>7221070000119</v>
      </c>
      <c r="E1715" t="s">
        <v>1406</v>
      </c>
      <c r="F1715" t="s">
        <v>1407</v>
      </c>
      <c r="G1715">
        <v>13698</v>
      </c>
      <c r="H1715" s="23" t="s">
        <v>3614</v>
      </c>
    </row>
    <row r="1716" spans="1:8" x14ac:dyDescent="0.25">
      <c r="A1716">
        <v>9307</v>
      </c>
      <c r="B1716" t="s">
        <v>3615</v>
      </c>
      <c r="C1716" t="s">
        <v>3616</v>
      </c>
      <c r="D1716" s="23">
        <v>7221070000623</v>
      </c>
      <c r="E1716" t="s">
        <v>2200</v>
      </c>
      <c r="F1716" t="s">
        <v>1457</v>
      </c>
      <c r="G1716">
        <v>13797</v>
      </c>
      <c r="H1716" s="23" t="s">
        <v>3617</v>
      </c>
    </row>
    <row r="1717" spans="1:8" x14ac:dyDescent="0.25">
      <c r="A1717">
        <v>5271</v>
      </c>
      <c r="B1717" t="s">
        <v>3618</v>
      </c>
      <c r="C1717" t="s">
        <v>916</v>
      </c>
      <c r="D1717" s="23">
        <v>7221070000976</v>
      </c>
      <c r="E1717" t="s">
        <v>1465</v>
      </c>
      <c r="F1717" t="s">
        <v>1398</v>
      </c>
      <c r="G1717">
        <v>8312</v>
      </c>
      <c r="H1717" s="23">
        <v>202602583</v>
      </c>
    </row>
    <row r="1718" spans="1:8" x14ac:dyDescent="0.25">
      <c r="A1718">
        <v>7692</v>
      </c>
      <c r="B1718" t="s">
        <v>3619</v>
      </c>
      <c r="C1718" t="s">
        <v>916</v>
      </c>
      <c r="D1718" s="23">
        <v>7221070001190</v>
      </c>
      <c r="E1718" t="s">
        <v>1527</v>
      </c>
      <c r="F1718" t="s">
        <v>1386</v>
      </c>
      <c r="G1718">
        <v>12012</v>
      </c>
      <c r="H1718" s="23">
        <v>162409532</v>
      </c>
    </row>
    <row r="1719" spans="1:8" x14ac:dyDescent="0.25">
      <c r="A1719">
        <v>11728</v>
      </c>
      <c r="B1719" t="s">
        <v>3620</v>
      </c>
      <c r="C1719" t="s">
        <v>3621</v>
      </c>
      <c r="D1719" s="23">
        <v>9271995000108</v>
      </c>
      <c r="E1719" t="s">
        <v>1507</v>
      </c>
      <c r="F1719" t="s">
        <v>1415</v>
      </c>
      <c r="G1719">
        <v>17748</v>
      </c>
      <c r="H1719" s="23">
        <v>36083879</v>
      </c>
    </row>
    <row r="1720" spans="1:8" x14ac:dyDescent="0.25">
      <c r="A1720">
        <v>10831</v>
      </c>
      <c r="B1720" t="s">
        <v>3622</v>
      </c>
      <c r="C1720" t="s">
        <v>3623</v>
      </c>
      <c r="D1720" s="23">
        <v>1568077000206</v>
      </c>
      <c r="E1720" t="s">
        <v>1430</v>
      </c>
      <c r="F1720" t="s">
        <v>1415</v>
      </c>
      <c r="G1720">
        <v>16297</v>
      </c>
      <c r="H1720" s="23" t="s">
        <v>1438</v>
      </c>
    </row>
    <row r="1721" spans="1:8" x14ac:dyDescent="0.25">
      <c r="A1721">
        <v>1173</v>
      </c>
      <c r="B1721" t="s">
        <v>21663</v>
      </c>
      <c r="C1721" t="s">
        <v>21664</v>
      </c>
      <c r="D1721" s="23"/>
      <c r="E1721" t="s">
        <v>1513</v>
      </c>
      <c r="F1721" t="s">
        <v>1398</v>
      </c>
      <c r="G1721">
        <v>2449</v>
      </c>
      <c r="H1721" s="23"/>
    </row>
    <row r="1722" spans="1:8" x14ac:dyDescent="0.25">
      <c r="A1722">
        <v>9335</v>
      </c>
      <c r="B1722" t="s">
        <v>3624</v>
      </c>
      <c r="C1722" t="s">
        <v>3624</v>
      </c>
      <c r="D1722" s="23">
        <v>55933774000167</v>
      </c>
      <c r="E1722" t="s">
        <v>1424</v>
      </c>
      <c r="F1722" t="s">
        <v>1390</v>
      </c>
      <c r="G1722">
        <v>13823</v>
      </c>
      <c r="H1722" s="23">
        <v>111599122114</v>
      </c>
    </row>
    <row r="1723" spans="1:8" x14ac:dyDescent="0.25">
      <c r="A1723">
        <v>13216</v>
      </c>
      <c r="B1723" t="s">
        <v>3625</v>
      </c>
      <c r="C1723" t="s">
        <v>3626</v>
      </c>
      <c r="D1723" s="23">
        <v>4042213000137</v>
      </c>
      <c r="E1723" t="s">
        <v>1505</v>
      </c>
      <c r="F1723" t="s">
        <v>1390</v>
      </c>
      <c r="G1723">
        <v>20412</v>
      </c>
      <c r="H1723" s="23">
        <v>797120457117</v>
      </c>
    </row>
    <row r="1724" spans="1:8" x14ac:dyDescent="0.25">
      <c r="A1724">
        <v>14976</v>
      </c>
      <c r="B1724" t="s">
        <v>3627</v>
      </c>
      <c r="C1724" t="s">
        <v>3628</v>
      </c>
      <c r="D1724" s="23">
        <v>16383906000172</v>
      </c>
      <c r="E1724" t="s">
        <v>1424</v>
      </c>
      <c r="F1724" t="s">
        <v>1390</v>
      </c>
      <c r="G1724">
        <v>23526</v>
      </c>
      <c r="H1724" s="23">
        <v>145447501118</v>
      </c>
    </row>
    <row r="1725" spans="1:8" x14ac:dyDescent="0.25">
      <c r="A1725">
        <v>14607</v>
      </c>
      <c r="B1725" t="s">
        <v>3629</v>
      </c>
      <c r="C1725" t="s">
        <v>3630</v>
      </c>
      <c r="D1725" s="23">
        <v>52940862000106</v>
      </c>
      <c r="E1725" t="s">
        <v>3631</v>
      </c>
      <c r="F1725" t="s">
        <v>1415</v>
      </c>
      <c r="G1725">
        <v>22997</v>
      </c>
      <c r="H1725" s="23">
        <v>114088047</v>
      </c>
    </row>
    <row r="1726" spans="1:8" x14ac:dyDescent="0.25">
      <c r="A1726">
        <v>13840</v>
      </c>
      <c r="B1726" t="s">
        <v>3632</v>
      </c>
      <c r="C1726" t="s">
        <v>3633</v>
      </c>
      <c r="D1726" s="23">
        <v>48364212000184</v>
      </c>
      <c r="E1726" t="s">
        <v>3634</v>
      </c>
      <c r="F1726" t="s">
        <v>1444</v>
      </c>
      <c r="G1726">
        <v>21565</v>
      </c>
      <c r="H1726" s="23">
        <v>201629857</v>
      </c>
    </row>
    <row r="1727" spans="1:8" x14ac:dyDescent="0.25">
      <c r="A1727">
        <v>1262</v>
      </c>
      <c r="B1727" t="s">
        <v>3635</v>
      </c>
      <c r="C1727" t="s">
        <v>3636</v>
      </c>
      <c r="D1727" s="23">
        <v>10304894000167</v>
      </c>
      <c r="E1727" t="s">
        <v>1895</v>
      </c>
      <c r="F1727" t="s">
        <v>1390</v>
      </c>
      <c r="G1727">
        <v>2538</v>
      </c>
      <c r="H1727" s="23">
        <v>626407051113</v>
      </c>
    </row>
    <row r="1728" spans="1:8" x14ac:dyDescent="0.25">
      <c r="A1728">
        <v>6973</v>
      </c>
      <c r="B1728" t="s">
        <v>3637</v>
      </c>
      <c r="C1728" t="s">
        <v>3638</v>
      </c>
      <c r="D1728" s="23">
        <v>6182989000269</v>
      </c>
      <c r="E1728" t="s">
        <v>1541</v>
      </c>
      <c r="F1728" t="s">
        <v>1386</v>
      </c>
      <c r="G1728">
        <v>10963</v>
      </c>
      <c r="H1728" s="23">
        <v>162281552</v>
      </c>
    </row>
    <row r="1729" spans="1:8" x14ac:dyDescent="0.25">
      <c r="A1729">
        <v>4947</v>
      </c>
      <c r="B1729" t="s">
        <v>3639</v>
      </c>
      <c r="C1729" t="s">
        <v>3640</v>
      </c>
      <c r="D1729" s="23">
        <v>9390308000165</v>
      </c>
      <c r="E1729" t="s">
        <v>3641</v>
      </c>
      <c r="F1729" t="s">
        <v>1398</v>
      </c>
      <c r="G1729">
        <v>7953</v>
      </c>
      <c r="H1729" s="23">
        <v>202114856</v>
      </c>
    </row>
    <row r="1730" spans="1:8" x14ac:dyDescent="0.25">
      <c r="A1730">
        <v>9456</v>
      </c>
      <c r="B1730" t="s">
        <v>3642</v>
      </c>
      <c r="C1730" t="s">
        <v>3643</v>
      </c>
      <c r="D1730" s="23">
        <v>22875146000113</v>
      </c>
      <c r="E1730" t="s">
        <v>1397</v>
      </c>
      <c r="F1730" t="s">
        <v>1398</v>
      </c>
      <c r="G1730">
        <v>13978</v>
      </c>
      <c r="H1730" s="23">
        <v>204378907</v>
      </c>
    </row>
    <row r="1731" spans="1:8" x14ac:dyDescent="0.25">
      <c r="A1731">
        <v>14984</v>
      </c>
      <c r="B1731" t="s">
        <v>3644</v>
      </c>
      <c r="D1731" s="23">
        <v>55514641000156</v>
      </c>
      <c r="E1731" t="s">
        <v>1672</v>
      </c>
      <c r="F1731" t="s">
        <v>1398</v>
      </c>
      <c r="G1731">
        <v>23544</v>
      </c>
      <c r="H1731" s="23">
        <v>206631090</v>
      </c>
    </row>
    <row r="1732" spans="1:8" x14ac:dyDescent="0.25">
      <c r="A1732">
        <v>9719</v>
      </c>
      <c r="B1732" t="s">
        <v>3645</v>
      </c>
      <c r="C1732" t="s">
        <v>3646</v>
      </c>
      <c r="D1732" s="23">
        <v>26424380000185</v>
      </c>
      <c r="E1732" t="s">
        <v>2323</v>
      </c>
      <c r="F1732" t="s">
        <v>1692</v>
      </c>
      <c r="G1732">
        <v>14452</v>
      </c>
      <c r="H1732" s="23">
        <v>9073500530</v>
      </c>
    </row>
    <row r="1733" spans="1:8" x14ac:dyDescent="0.25">
      <c r="A1733">
        <v>8863</v>
      </c>
      <c r="B1733" t="s">
        <v>3647</v>
      </c>
      <c r="C1733" t="s">
        <v>3647</v>
      </c>
      <c r="D1733" s="23">
        <v>15527906000802</v>
      </c>
      <c r="E1733" t="s">
        <v>3648</v>
      </c>
      <c r="F1733" t="s">
        <v>1398</v>
      </c>
      <c r="G1733">
        <v>13384</v>
      </c>
      <c r="H1733" s="23">
        <v>202022048</v>
      </c>
    </row>
    <row r="1734" spans="1:8" x14ac:dyDescent="0.25">
      <c r="A1734">
        <v>12766</v>
      </c>
      <c r="B1734" t="s">
        <v>3649</v>
      </c>
      <c r="C1734" t="s">
        <v>3649</v>
      </c>
      <c r="D1734" s="23">
        <v>43701923000183</v>
      </c>
      <c r="E1734" t="s">
        <v>1385</v>
      </c>
      <c r="F1734" t="s">
        <v>1386</v>
      </c>
      <c r="G1734">
        <v>19799</v>
      </c>
      <c r="H1734" s="23">
        <v>164128913</v>
      </c>
    </row>
    <row r="1735" spans="1:8" x14ac:dyDescent="0.25">
      <c r="A1735">
        <v>9945</v>
      </c>
      <c r="B1735" t="s">
        <v>3650</v>
      </c>
      <c r="C1735" t="s">
        <v>3650</v>
      </c>
      <c r="D1735" s="23">
        <v>7227808000155</v>
      </c>
      <c r="E1735" t="s">
        <v>1385</v>
      </c>
      <c r="F1735" t="s">
        <v>1386</v>
      </c>
      <c r="G1735">
        <v>14677</v>
      </c>
      <c r="H1735" s="23">
        <v>161443753</v>
      </c>
    </row>
    <row r="1736" spans="1:8" x14ac:dyDescent="0.25">
      <c r="A1736">
        <v>10738</v>
      </c>
      <c r="B1736" t="s">
        <v>3651</v>
      </c>
      <c r="C1736" t="s">
        <v>3652</v>
      </c>
      <c r="D1736" s="23">
        <v>17633365000156</v>
      </c>
      <c r="E1736" t="s">
        <v>1430</v>
      </c>
      <c r="F1736" t="s">
        <v>1415</v>
      </c>
      <c r="G1736">
        <v>16161</v>
      </c>
      <c r="H1736" s="23">
        <v>51845415</v>
      </c>
    </row>
    <row r="1737" spans="1:8" x14ac:dyDescent="0.25">
      <c r="A1737">
        <v>6844</v>
      </c>
      <c r="B1737" t="s">
        <v>3653</v>
      </c>
      <c r="C1737" t="s">
        <v>3654</v>
      </c>
      <c r="D1737" s="23">
        <v>18797313000188</v>
      </c>
      <c r="E1737" t="s">
        <v>1424</v>
      </c>
      <c r="F1737" t="s">
        <v>1390</v>
      </c>
      <c r="G1737">
        <v>10817</v>
      </c>
      <c r="H1737" s="23">
        <v>142756568119</v>
      </c>
    </row>
    <row r="1738" spans="1:8" x14ac:dyDescent="0.25">
      <c r="A1738">
        <v>10493</v>
      </c>
      <c r="B1738" t="s">
        <v>3655</v>
      </c>
      <c r="C1738" t="s">
        <v>3656</v>
      </c>
      <c r="D1738" s="23">
        <v>13639085000102</v>
      </c>
      <c r="E1738" t="s">
        <v>1409</v>
      </c>
      <c r="F1738" t="s">
        <v>1386</v>
      </c>
      <c r="G1738">
        <v>15838</v>
      </c>
      <c r="H1738" s="23">
        <v>161831583</v>
      </c>
    </row>
    <row r="1739" spans="1:8" x14ac:dyDescent="0.25">
      <c r="A1739">
        <v>9244</v>
      </c>
      <c r="B1739" t="s">
        <v>3657</v>
      </c>
      <c r="C1739" t="s">
        <v>3658</v>
      </c>
      <c r="D1739" s="23">
        <v>26760799000108</v>
      </c>
      <c r="E1739" t="s">
        <v>1430</v>
      </c>
      <c r="F1739" t="s">
        <v>1415</v>
      </c>
      <c r="G1739">
        <v>13737</v>
      </c>
      <c r="H1739" s="23">
        <v>70063656</v>
      </c>
    </row>
    <row r="1740" spans="1:8" x14ac:dyDescent="0.25">
      <c r="A1740">
        <v>15691</v>
      </c>
      <c r="B1740" t="s">
        <v>3659</v>
      </c>
      <c r="C1740" t="s">
        <v>3660</v>
      </c>
      <c r="D1740" s="23">
        <v>37040705000142</v>
      </c>
      <c r="E1740" t="s">
        <v>1507</v>
      </c>
      <c r="F1740" t="s">
        <v>1415</v>
      </c>
      <c r="G1740">
        <v>24972</v>
      </c>
      <c r="H1740" s="23" t="s">
        <v>1438</v>
      </c>
    </row>
    <row r="1741" spans="1:8" x14ac:dyDescent="0.25">
      <c r="A1741">
        <v>15650</v>
      </c>
      <c r="B1741" t="s">
        <v>3661</v>
      </c>
      <c r="C1741" t="s">
        <v>3660</v>
      </c>
      <c r="D1741" s="23">
        <v>14870829000150</v>
      </c>
      <c r="E1741" t="s">
        <v>3300</v>
      </c>
      <c r="F1741" t="s">
        <v>1619</v>
      </c>
      <c r="G1741">
        <v>24925</v>
      </c>
      <c r="H1741" s="23">
        <v>1090366970</v>
      </c>
    </row>
    <row r="1742" spans="1:8" x14ac:dyDescent="0.25">
      <c r="A1742">
        <v>9245</v>
      </c>
      <c r="B1742" t="s">
        <v>3662</v>
      </c>
      <c r="C1742" t="s">
        <v>3663</v>
      </c>
      <c r="D1742" s="23">
        <v>26736502000179</v>
      </c>
      <c r="E1742" t="s">
        <v>1572</v>
      </c>
      <c r="F1742" t="s">
        <v>1386</v>
      </c>
      <c r="G1742">
        <v>13738</v>
      </c>
      <c r="H1742" s="23" t="s">
        <v>1438</v>
      </c>
    </row>
    <row r="1743" spans="1:8" x14ac:dyDescent="0.25">
      <c r="A1743">
        <v>4967</v>
      </c>
      <c r="B1743" t="s">
        <v>3664</v>
      </c>
      <c r="C1743" t="s">
        <v>3664</v>
      </c>
      <c r="D1743" s="23">
        <v>1446898000199</v>
      </c>
      <c r="E1743" t="s">
        <v>1406</v>
      </c>
      <c r="F1743" t="s">
        <v>1407</v>
      </c>
      <c r="G1743">
        <v>7991</v>
      </c>
      <c r="H1743" s="23">
        <v>69787956</v>
      </c>
    </row>
    <row r="1744" spans="1:8" x14ac:dyDescent="0.25">
      <c r="A1744">
        <v>10496</v>
      </c>
      <c r="B1744" t="s">
        <v>3664</v>
      </c>
      <c r="C1744" t="s">
        <v>3664</v>
      </c>
      <c r="D1744" s="23">
        <v>1446898000270</v>
      </c>
      <c r="E1744" t="s">
        <v>1397</v>
      </c>
      <c r="F1744" t="s">
        <v>1398</v>
      </c>
      <c r="G1744">
        <v>15844</v>
      </c>
      <c r="H1744" s="23">
        <v>204567572</v>
      </c>
    </row>
    <row r="1745" spans="1:8" x14ac:dyDescent="0.25">
      <c r="A1745">
        <v>15885</v>
      </c>
      <c r="B1745" t="s">
        <v>21665</v>
      </c>
      <c r="C1745" t="s">
        <v>21666</v>
      </c>
      <c r="D1745" s="23">
        <v>4958554002109</v>
      </c>
      <c r="E1745" t="s">
        <v>1500</v>
      </c>
      <c r="F1745" t="s">
        <v>1415</v>
      </c>
      <c r="G1745">
        <v>25342</v>
      </c>
      <c r="H1745" s="23" t="s">
        <v>1438</v>
      </c>
    </row>
    <row r="1746" spans="1:8" x14ac:dyDescent="0.25">
      <c r="A1746">
        <v>4461</v>
      </c>
      <c r="B1746" t="s">
        <v>3665</v>
      </c>
      <c r="C1746" t="s">
        <v>3666</v>
      </c>
      <c r="D1746" s="23">
        <v>35554658000120</v>
      </c>
      <c r="E1746" t="s">
        <v>1992</v>
      </c>
      <c r="F1746" t="s">
        <v>1587</v>
      </c>
      <c r="G1746">
        <v>7051</v>
      </c>
      <c r="H1746" s="23" t="s">
        <v>1438</v>
      </c>
    </row>
    <row r="1747" spans="1:8" x14ac:dyDescent="0.25">
      <c r="A1747">
        <v>11112</v>
      </c>
      <c r="B1747" t="s">
        <v>3667</v>
      </c>
      <c r="C1747" t="s">
        <v>3667</v>
      </c>
      <c r="D1747" s="23">
        <v>5052387000143</v>
      </c>
      <c r="E1747" t="s">
        <v>1688</v>
      </c>
      <c r="F1747" t="s">
        <v>1386</v>
      </c>
      <c r="G1747">
        <v>16912</v>
      </c>
      <c r="H1747" s="23">
        <v>161356125</v>
      </c>
    </row>
    <row r="1748" spans="1:8" x14ac:dyDescent="0.25">
      <c r="A1748">
        <v>14492</v>
      </c>
      <c r="B1748" t="s">
        <v>3668</v>
      </c>
      <c r="C1748" t="s">
        <v>3668</v>
      </c>
      <c r="D1748" s="23">
        <v>10635169000252</v>
      </c>
      <c r="E1748" t="s">
        <v>1385</v>
      </c>
      <c r="F1748" t="s">
        <v>1386</v>
      </c>
      <c r="G1748">
        <v>22826</v>
      </c>
      <c r="H1748" s="23" t="s">
        <v>1438</v>
      </c>
    </row>
    <row r="1749" spans="1:8" x14ac:dyDescent="0.25">
      <c r="A1749">
        <v>1362</v>
      </c>
      <c r="B1749" t="s">
        <v>3669</v>
      </c>
      <c r="C1749" t="s">
        <v>3670</v>
      </c>
      <c r="D1749" s="23">
        <v>10635169000171</v>
      </c>
      <c r="E1749" t="s">
        <v>1527</v>
      </c>
      <c r="F1749" t="s">
        <v>1386</v>
      </c>
      <c r="G1749">
        <v>2638</v>
      </c>
      <c r="H1749" s="23" t="s">
        <v>2239</v>
      </c>
    </row>
    <row r="1750" spans="1:8" x14ac:dyDescent="0.25">
      <c r="A1750">
        <v>4470</v>
      </c>
      <c r="B1750" t="s">
        <v>3671</v>
      </c>
      <c r="C1750" t="s">
        <v>3672</v>
      </c>
      <c r="D1750" s="23">
        <v>1368882000105</v>
      </c>
      <c r="E1750" t="s">
        <v>1424</v>
      </c>
      <c r="F1750" t="s">
        <v>1390</v>
      </c>
      <c r="G1750">
        <v>7061</v>
      </c>
      <c r="H1750" s="23">
        <v>117187800118</v>
      </c>
    </row>
    <row r="1751" spans="1:8" x14ac:dyDescent="0.25">
      <c r="A1751">
        <v>9650</v>
      </c>
      <c r="B1751" t="s">
        <v>3673</v>
      </c>
      <c r="C1751" t="s">
        <v>3674</v>
      </c>
      <c r="D1751" s="23">
        <v>33657248000189</v>
      </c>
      <c r="E1751" t="s">
        <v>1417</v>
      </c>
      <c r="F1751" t="s">
        <v>1418</v>
      </c>
      <c r="G1751">
        <v>14347</v>
      </c>
      <c r="H1751" s="23" t="s">
        <v>1438</v>
      </c>
    </row>
    <row r="1752" spans="1:8" x14ac:dyDescent="0.25">
      <c r="A1752">
        <v>9925</v>
      </c>
      <c r="B1752" t="s">
        <v>3675</v>
      </c>
      <c r="C1752" t="s">
        <v>3676</v>
      </c>
      <c r="D1752" s="23">
        <v>15482495000100</v>
      </c>
      <c r="E1752" t="s">
        <v>1527</v>
      </c>
      <c r="F1752" t="s">
        <v>1386</v>
      </c>
      <c r="G1752">
        <v>14659</v>
      </c>
      <c r="H1752" s="23">
        <v>161982840</v>
      </c>
    </row>
    <row r="1753" spans="1:8" x14ac:dyDescent="0.25">
      <c r="A1753">
        <v>2864</v>
      </c>
      <c r="B1753" t="s">
        <v>3677</v>
      </c>
      <c r="C1753" t="s">
        <v>3678</v>
      </c>
      <c r="D1753" s="23">
        <v>4821204000144</v>
      </c>
      <c r="E1753" t="s">
        <v>3679</v>
      </c>
      <c r="F1753" t="s">
        <v>1415</v>
      </c>
      <c r="G1753">
        <v>4140</v>
      </c>
      <c r="H1753" s="23">
        <v>32054106</v>
      </c>
    </row>
    <row r="1754" spans="1:8" x14ac:dyDescent="0.25">
      <c r="A1754">
        <v>2471</v>
      </c>
      <c r="B1754" t="s">
        <v>3680</v>
      </c>
      <c r="C1754" t="s">
        <v>3681</v>
      </c>
      <c r="D1754" s="23">
        <v>3481075000120</v>
      </c>
      <c r="E1754" t="s">
        <v>1732</v>
      </c>
      <c r="F1754" t="s">
        <v>1386</v>
      </c>
      <c r="G1754">
        <v>3747</v>
      </c>
      <c r="H1754" s="23">
        <v>161263364</v>
      </c>
    </row>
    <row r="1755" spans="1:8" x14ac:dyDescent="0.25">
      <c r="A1755">
        <v>8137</v>
      </c>
      <c r="B1755" t="s">
        <v>3682</v>
      </c>
      <c r="C1755" t="s">
        <v>3682</v>
      </c>
      <c r="D1755" s="23">
        <v>23828150000193</v>
      </c>
      <c r="E1755" t="s">
        <v>1385</v>
      </c>
      <c r="F1755" t="s">
        <v>1386</v>
      </c>
      <c r="G1755">
        <v>12415</v>
      </c>
      <c r="H1755" s="23">
        <v>162662912</v>
      </c>
    </row>
    <row r="1756" spans="1:8" x14ac:dyDescent="0.25">
      <c r="A1756">
        <v>9673</v>
      </c>
      <c r="B1756" t="s">
        <v>3683</v>
      </c>
      <c r="C1756" t="s">
        <v>3683</v>
      </c>
      <c r="D1756" s="23">
        <v>26090008000180</v>
      </c>
      <c r="E1756" t="s">
        <v>3684</v>
      </c>
      <c r="F1756" t="s">
        <v>1415</v>
      </c>
      <c r="G1756">
        <v>14371</v>
      </c>
      <c r="H1756" s="23">
        <v>68787847</v>
      </c>
    </row>
    <row r="1757" spans="1:8" x14ac:dyDescent="0.25">
      <c r="A1757">
        <v>7861</v>
      </c>
      <c r="B1757" t="s">
        <v>21667</v>
      </c>
      <c r="C1757" t="s">
        <v>21668</v>
      </c>
      <c r="D1757" s="23"/>
      <c r="E1757" t="s">
        <v>1723</v>
      </c>
      <c r="F1757" t="s">
        <v>1386</v>
      </c>
      <c r="G1757">
        <v>11904</v>
      </c>
      <c r="H1757" s="23"/>
    </row>
    <row r="1758" spans="1:8" x14ac:dyDescent="0.25">
      <c r="A1758">
        <v>5521</v>
      </c>
      <c r="B1758" t="s">
        <v>3685</v>
      </c>
      <c r="C1758" t="s">
        <v>3686</v>
      </c>
      <c r="D1758" s="23">
        <v>6208824000138</v>
      </c>
      <c r="E1758" t="s">
        <v>3687</v>
      </c>
      <c r="F1758" t="s">
        <v>1692</v>
      </c>
      <c r="G1758">
        <v>8586</v>
      </c>
      <c r="H1758" s="23">
        <v>9031013850</v>
      </c>
    </row>
    <row r="1759" spans="1:8" x14ac:dyDescent="0.25">
      <c r="A1759">
        <v>10708</v>
      </c>
      <c r="B1759" t="s">
        <v>3688</v>
      </c>
      <c r="C1759" t="s">
        <v>3689</v>
      </c>
      <c r="D1759" s="23">
        <v>26370586000170</v>
      </c>
      <c r="E1759" t="s">
        <v>3584</v>
      </c>
      <c r="F1759" t="s">
        <v>1386</v>
      </c>
      <c r="G1759">
        <v>16129</v>
      </c>
      <c r="H1759" s="23">
        <v>162816987</v>
      </c>
    </row>
    <row r="1760" spans="1:8" x14ac:dyDescent="0.25">
      <c r="A1760">
        <v>15818</v>
      </c>
      <c r="B1760" t="s">
        <v>21669</v>
      </c>
      <c r="C1760" t="s">
        <v>21670</v>
      </c>
      <c r="D1760" s="23">
        <v>1097783000136</v>
      </c>
      <c r="E1760" t="s">
        <v>1424</v>
      </c>
      <c r="F1760" t="s">
        <v>1390</v>
      </c>
      <c r="G1760">
        <v>25145</v>
      </c>
      <c r="H1760" s="23">
        <v>114581001115</v>
      </c>
    </row>
    <row r="1761" spans="1:8" x14ac:dyDescent="0.25">
      <c r="A1761">
        <v>15708</v>
      </c>
      <c r="B1761" t="s">
        <v>3690</v>
      </c>
      <c r="C1761" t="s">
        <v>3691</v>
      </c>
      <c r="D1761" s="23">
        <v>55112566000105</v>
      </c>
      <c r="E1761" t="s">
        <v>2170</v>
      </c>
      <c r="F1761" t="s">
        <v>1415</v>
      </c>
      <c r="G1761">
        <v>24986</v>
      </c>
      <c r="H1761" s="23">
        <v>123779456</v>
      </c>
    </row>
    <row r="1762" spans="1:8" x14ac:dyDescent="0.25">
      <c r="A1762">
        <v>10152</v>
      </c>
      <c r="B1762" t="s">
        <v>3692</v>
      </c>
      <c r="C1762" t="s">
        <v>3693</v>
      </c>
      <c r="D1762" s="23">
        <v>23019927000179</v>
      </c>
      <c r="E1762" t="s">
        <v>1424</v>
      </c>
      <c r="F1762" t="s">
        <v>1390</v>
      </c>
      <c r="G1762">
        <v>15198</v>
      </c>
      <c r="H1762" s="23">
        <v>144885630113</v>
      </c>
    </row>
    <row r="1763" spans="1:8" x14ac:dyDescent="0.25">
      <c r="A1763">
        <v>13179</v>
      </c>
      <c r="B1763" t="s">
        <v>3694</v>
      </c>
      <c r="C1763" t="s">
        <v>3694</v>
      </c>
      <c r="D1763" s="23"/>
      <c r="E1763" t="s">
        <v>1541</v>
      </c>
      <c r="F1763" t="s">
        <v>1386</v>
      </c>
      <c r="G1763">
        <v>20365</v>
      </c>
      <c r="H1763" s="23"/>
    </row>
    <row r="1764" spans="1:8" x14ac:dyDescent="0.25">
      <c r="A1764">
        <v>5579</v>
      </c>
      <c r="B1764" t="s">
        <v>3694</v>
      </c>
      <c r="C1764" t="s">
        <v>3695</v>
      </c>
      <c r="D1764" s="23">
        <v>35581123000148</v>
      </c>
      <c r="E1764" t="s">
        <v>1541</v>
      </c>
      <c r="F1764" t="s">
        <v>1386</v>
      </c>
      <c r="G1764">
        <v>8639</v>
      </c>
      <c r="H1764" s="23" t="s">
        <v>1438</v>
      </c>
    </row>
    <row r="1765" spans="1:8" x14ac:dyDescent="0.25">
      <c r="A1765">
        <v>3399</v>
      </c>
      <c r="B1765" t="s">
        <v>3696</v>
      </c>
      <c r="C1765" t="s">
        <v>3697</v>
      </c>
      <c r="D1765" s="23">
        <v>7522676000194</v>
      </c>
      <c r="E1765" t="s">
        <v>1385</v>
      </c>
      <c r="F1765" t="s">
        <v>1386</v>
      </c>
      <c r="G1765">
        <v>4675</v>
      </c>
      <c r="H1765" s="23">
        <v>161458556</v>
      </c>
    </row>
    <row r="1766" spans="1:8" x14ac:dyDescent="0.25">
      <c r="A1766">
        <v>13645</v>
      </c>
      <c r="B1766" t="s">
        <v>3698</v>
      </c>
      <c r="C1766" t="s">
        <v>3698</v>
      </c>
      <c r="D1766" s="23">
        <v>42864049000132</v>
      </c>
      <c r="E1766" t="s">
        <v>2876</v>
      </c>
      <c r="F1766" t="s">
        <v>1386</v>
      </c>
      <c r="G1766">
        <v>21269</v>
      </c>
      <c r="H1766" s="23">
        <v>164063900</v>
      </c>
    </row>
    <row r="1767" spans="1:8" x14ac:dyDescent="0.25">
      <c r="A1767">
        <v>10742</v>
      </c>
      <c r="B1767" t="s">
        <v>3699</v>
      </c>
      <c r="C1767" t="s">
        <v>3699</v>
      </c>
      <c r="D1767" s="23">
        <v>25297178000177</v>
      </c>
      <c r="E1767" t="s">
        <v>2876</v>
      </c>
      <c r="F1767" t="s">
        <v>1386</v>
      </c>
      <c r="G1767">
        <v>16167</v>
      </c>
      <c r="H1767" s="23">
        <v>162777930</v>
      </c>
    </row>
    <row r="1768" spans="1:8" x14ac:dyDescent="0.25">
      <c r="A1768">
        <v>12714</v>
      </c>
      <c r="B1768" t="s">
        <v>3700</v>
      </c>
      <c r="C1768" t="s">
        <v>3700</v>
      </c>
      <c r="D1768" s="23">
        <v>24512733000173</v>
      </c>
      <c r="E1768" t="s">
        <v>2148</v>
      </c>
      <c r="F1768" t="s">
        <v>1386</v>
      </c>
      <c r="G1768">
        <v>19743</v>
      </c>
      <c r="H1768" s="23" t="s">
        <v>3701</v>
      </c>
    </row>
    <row r="1769" spans="1:8" x14ac:dyDescent="0.25">
      <c r="A1769">
        <v>3634</v>
      </c>
      <c r="B1769" t="s">
        <v>3702</v>
      </c>
      <c r="C1769" t="s">
        <v>3703</v>
      </c>
      <c r="D1769" s="23">
        <v>8462597000106</v>
      </c>
      <c r="E1769" t="s">
        <v>1385</v>
      </c>
      <c r="F1769" t="s">
        <v>1386</v>
      </c>
      <c r="G1769">
        <v>4910</v>
      </c>
      <c r="H1769" s="23">
        <v>161503861</v>
      </c>
    </row>
    <row r="1770" spans="1:8" x14ac:dyDescent="0.25">
      <c r="A1770">
        <v>3004</v>
      </c>
      <c r="B1770" t="s">
        <v>3704</v>
      </c>
      <c r="C1770" t="s">
        <v>3705</v>
      </c>
      <c r="D1770" s="23">
        <v>5453846000109</v>
      </c>
      <c r="E1770" t="s">
        <v>1541</v>
      </c>
      <c r="F1770" t="s">
        <v>1386</v>
      </c>
      <c r="G1770">
        <v>4280</v>
      </c>
      <c r="H1770" s="23">
        <v>161379834</v>
      </c>
    </row>
    <row r="1771" spans="1:8" x14ac:dyDescent="0.25">
      <c r="A1771">
        <v>12197</v>
      </c>
      <c r="B1771" t="s">
        <v>3706</v>
      </c>
      <c r="C1771" t="s">
        <v>3706</v>
      </c>
      <c r="D1771" s="23">
        <v>30742511000140</v>
      </c>
      <c r="E1771" t="s">
        <v>3258</v>
      </c>
      <c r="F1771" t="s">
        <v>1398</v>
      </c>
      <c r="G1771">
        <v>18787</v>
      </c>
      <c r="H1771" s="23">
        <v>204952271</v>
      </c>
    </row>
    <row r="1772" spans="1:8" x14ac:dyDescent="0.25">
      <c r="A1772">
        <v>9811</v>
      </c>
      <c r="B1772" t="s">
        <v>3707</v>
      </c>
      <c r="C1772" t="s">
        <v>3708</v>
      </c>
      <c r="D1772" s="23">
        <v>13255607000164</v>
      </c>
      <c r="E1772" t="s">
        <v>1430</v>
      </c>
      <c r="F1772" t="s">
        <v>1415</v>
      </c>
      <c r="G1772">
        <v>14541</v>
      </c>
      <c r="H1772" s="23">
        <v>64486745</v>
      </c>
    </row>
    <row r="1773" spans="1:8" x14ac:dyDescent="0.25">
      <c r="A1773">
        <v>7332</v>
      </c>
      <c r="B1773" t="s">
        <v>3709</v>
      </c>
      <c r="C1773" t="s">
        <v>3709</v>
      </c>
      <c r="D1773" s="23">
        <v>4268740000164</v>
      </c>
      <c r="E1773" t="s">
        <v>1397</v>
      </c>
      <c r="F1773" t="s">
        <v>1398</v>
      </c>
      <c r="G1773">
        <v>11260</v>
      </c>
      <c r="H1773" s="23">
        <v>200882449</v>
      </c>
    </row>
    <row r="1774" spans="1:8" x14ac:dyDescent="0.25">
      <c r="A1774">
        <v>2389</v>
      </c>
      <c r="B1774" t="s">
        <v>3710</v>
      </c>
      <c r="C1774" t="s">
        <v>3711</v>
      </c>
      <c r="D1774" s="23">
        <v>32808669001849</v>
      </c>
      <c r="E1774" t="s">
        <v>1406</v>
      </c>
      <c r="F1774" t="s">
        <v>1407</v>
      </c>
      <c r="G1774">
        <v>3665</v>
      </c>
      <c r="H1774" s="23" t="s">
        <v>3712</v>
      </c>
    </row>
    <row r="1775" spans="1:8" x14ac:dyDescent="0.25">
      <c r="A1775">
        <v>2388</v>
      </c>
      <c r="B1775" t="s">
        <v>3713</v>
      </c>
      <c r="C1775" t="s">
        <v>3711</v>
      </c>
      <c r="D1775" s="23">
        <v>32808669001172</v>
      </c>
      <c r="E1775" t="s">
        <v>1992</v>
      </c>
      <c r="F1775" t="s">
        <v>1587</v>
      </c>
      <c r="G1775">
        <v>3664</v>
      </c>
      <c r="H1775" s="23" t="s">
        <v>3714</v>
      </c>
    </row>
    <row r="1776" spans="1:8" x14ac:dyDescent="0.25">
      <c r="A1776">
        <v>6816</v>
      </c>
      <c r="B1776" t="s">
        <v>3715</v>
      </c>
      <c r="C1776" t="s">
        <v>3715</v>
      </c>
      <c r="D1776" s="23">
        <v>32808669000958</v>
      </c>
      <c r="E1776" t="s">
        <v>3447</v>
      </c>
      <c r="F1776" t="s">
        <v>1444</v>
      </c>
      <c r="G1776">
        <v>10767</v>
      </c>
      <c r="H1776" s="23">
        <v>30324044</v>
      </c>
    </row>
    <row r="1777" spans="1:8" x14ac:dyDescent="0.25">
      <c r="A1777">
        <v>9171</v>
      </c>
      <c r="B1777" t="s">
        <v>3716</v>
      </c>
      <c r="C1777" t="s">
        <v>3717</v>
      </c>
      <c r="D1777" s="23">
        <v>79712642000173</v>
      </c>
      <c r="E1777" t="s">
        <v>3718</v>
      </c>
      <c r="F1777" t="s">
        <v>1692</v>
      </c>
      <c r="G1777">
        <v>13680</v>
      </c>
      <c r="H1777" s="23">
        <v>4180074436</v>
      </c>
    </row>
    <row r="1778" spans="1:8" x14ac:dyDescent="0.25">
      <c r="A1778">
        <v>1853</v>
      </c>
      <c r="B1778" t="s">
        <v>3719</v>
      </c>
      <c r="C1778" t="s">
        <v>3720</v>
      </c>
      <c r="D1778" s="23">
        <v>13004510028431</v>
      </c>
      <c r="E1778" t="s">
        <v>1409</v>
      </c>
      <c r="F1778" t="s">
        <v>1386</v>
      </c>
      <c r="G1778">
        <v>3129</v>
      </c>
      <c r="H1778" s="23">
        <v>161585035</v>
      </c>
    </row>
    <row r="1779" spans="1:8" x14ac:dyDescent="0.25">
      <c r="A1779">
        <v>5097</v>
      </c>
      <c r="B1779" t="s">
        <v>3721</v>
      </c>
      <c r="C1779" t="s">
        <v>3723</v>
      </c>
      <c r="D1779" s="23">
        <v>13004510000693</v>
      </c>
      <c r="E1779" t="s">
        <v>1397</v>
      </c>
      <c r="F1779" t="s">
        <v>1398</v>
      </c>
      <c r="G1779">
        <v>8136</v>
      </c>
      <c r="H1779" s="23">
        <v>200881612</v>
      </c>
    </row>
    <row r="1780" spans="1:8" x14ac:dyDescent="0.25">
      <c r="A1780">
        <v>5094</v>
      </c>
      <c r="B1780" t="s">
        <v>3721</v>
      </c>
      <c r="C1780" t="s">
        <v>3722</v>
      </c>
      <c r="D1780" s="23">
        <v>13004510006543</v>
      </c>
      <c r="E1780" t="s">
        <v>1397</v>
      </c>
      <c r="F1780" t="s">
        <v>1398</v>
      </c>
      <c r="G1780">
        <v>8133</v>
      </c>
      <c r="H1780" s="23">
        <v>200149814</v>
      </c>
    </row>
    <row r="1781" spans="1:8" x14ac:dyDescent="0.25">
      <c r="A1781">
        <v>9469</v>
      </c>
      <c r="B1781" t="s">
        <v>3724</v>
      </c>
      <c r="C1781" t="s">
        <v>3724</v>
      </c>
      <c r="D1781" s="23">
        <v>13004510035136</v>
      </c>
      <c r="E1781" t="s">
        <v>2527</v>
      </c>
      <c r="F1781" t="s">
        <v>1386</v>
      </c>
      <c r="G1781">
        <v>14030</v>
      </c>
      <c r="H1781" s="23">
        <v>161672906</v>
      </c>
    </row>
    <row r="1782" spans="1:8" x14ac:dyDescent="0.25">
      <c r="A1782">
        <v>1849</v>
      </c>
      <c r="B1782" t="s">
        <v>3725</v>
      </c>
      <c r="C1782" t="s">
        <v>3726</v>
      </c>
      <c r="D1782" s="23">
        <v>13004510025335</v>
      </c>
      <c r="E1782" t="s">
        <v>1385</v>
      </c>
      <c r="F1782" t="s">
        <v>1386</v>
      </c>
      <c r="G1782">
        <v>3125</v>
      </c>
      <c r="H1782" s="23">
        <v>161255914</v>
      </c>
    </row>
    <row r="1783" spans="1:8" x14ac:dyDescent="0.25">
      <c r="A1783">
        <v>1847</v>
      </c>
      <c r="B1783" t="s">
        <v>3725</v>
      </c>
      <c r="C1783" t="s">
        <v>3720</v>
      </c>
      <c r="D1783" s="23">
        <v>13004510004419</v>
      </c>
      <c r="E1783" t="s">
        <v>1385</v>
      </c>
      <c r="F1783" t="s">
        <v>1386</v>
      </c>
      <c r="G1783">
        <v>3123</v>
      </c>
      <c r="H1783" s="23">
        <v>160706211</v>
      </c>
    </row>
    <row r="1784" spans="1:8" x14ac:dyDescent="0.25">
      <c r="A1784">
        <v>1843</v>
      </c>
      <c r="B1784" t="s">
        <v>3725</v>
      </c>
      <c r="C1784" t="s">
        <v>3726</v>
      </c>
      <c r="D1784" s="23">
        <v>13004510002394</v>
      </c>
      <c r="E1784" t="s">
        <v>1385</v>
      </c>
      <c r="F1784" t="s">
        <v>1386</v>
      </c>
      <c r="G1784">
        <v>3119</v>
      </c>
      <c r="H1784" s="23">
        <v>160589878</v>
      </c>
    </row>
    <row r="1785" spans="1:8" x14ac:dyDescent="0.25">
      <c r="A1785">
        <v>1850</v>
      </c>
      <c r="B1785" t="s">
        <v>3727</v>
      </c>
      <c r="C1785" t="s">
        <v>3728</v>
      </c>
      <c r="D1785" s="23">
        <v>13004510027460</v>
      </c>
      <c r="E1785" t="s">
        <v>1541</v>
      </c>
      <c r="F1785" t="s">
        <v>1386</v>
      </c>
      <c r="G1785">
        <v>3126</v>
      </c>
      <c r="H1785" s="23">
        <v>161596401</v>
      </c>
    </row>
    <row r="1786" spans="1:8" x14ac:dyDescent="0.25">
      <c r="A1786">
        <v>1854</v>
      </c>
      <c r="B1786" t="s">
        <v>3729</v>
      </c>
      <c r="C1786" t="s">
        <v>3728</v>
      </c>
      <c r="D1786" s="23">
        <v>13004510032030</v>
      </c>
      <c r="E1786" t="s">
        <v>1385</v>
      </c>
      <c r="F1786" t="s">
        <v>1386</v>
      </c>
      <c r="G1786">
        <v>3130</v>
      </c>
      <c r="H1786" s="23" t="s">
        <v>3730</v>
      </c>
    </row>
    <row r="1787" spans="1:8" x14ac:dyDescent="0.25">
      <c r="A1787">
        <v>1859</v>
      </c>
      <c r="B1787" t="s">
        <v>3731</v>
      </c>
      <c r="C1787" t="s">
        <v>3732</v>
      </c>
      <c r="D1787" s="23">
        <v>13004510035640</v>
      </c>
      <c r="E1787" t="s">
        <v>1409</v>
      </c>
      <c r="F1787" t="s">
        <v>1386</v>
      </c>
      <c r="G1787">
        <v>3135</v>
      </c>
      <c r="H1787" s="23">
        <v>161752047</v>
      </c>
    </row>
    <row r="1788" spans="1:8" x14ac:dyDescent="0.25">
      <c r="A1788">
        <v>1848</v>
      </c>
      <c r="B1788" t="s">
        <v>3733</v>
      </c>
      <c r="C1788" t="s">
        <v>3734</v>
      </c>
      <c r="D1788" s="23">
        <v>13004510004923</v>
      </c>
      <c r="E1788" t="s">
        <v>1385</v>
      </c>
      <c r="F1788" t="s">
        <v>1386</v>
      </c>
      <c r="G1788">
        <v>3124</v>
      </c>
      <c r="H1788" s="23">
        <v>160529301</v>
      </c>
    </row>
    <row r="1789" spans="1:8" x14ac:dyDescent="0.25">
      <c r="A1789">
        <v>1845</v>
      </c>
      <c r="B1789" t="s">
        <v>3735</v>
      </c>
      <c r="C1789" t="s">
        <v>3736</v>
      </c>
      <c r="D1789" s="23">
        <v>13004510003951</v>
      </c>
      <c r="E1789" t="s">
        <v>1409</v>
      </c>
      <c r="F1789" t="s">
        <v>1386</v>
      </c>
      <c r="G1789">
        <v>3121</v>
      </c>
      <c r="H1789" s="23">
        <v>160673100</v>
      </c>
    </row>
    <row r="1790" spans="1:8" x14ac:dyDescent="0.25">
      <c r="A1790">
        <v>1851</v>
      </c>
      <c r="B1790" t="s">
        <v>3735</v>
      </c>
      <c r="C1790" t="s">
        <v>3726</v>
      </c>
      <c r="D1790" s="23">
        <v>13004510027540</v>
      </c>
      <c r="E1790" t="s">
        <v>1572</v>
      </c>
      <c r="F1790" t="s">
        <v>1386</v>
      </c>
      <c r="G1790">
        <v>3127</v>
      </c>
      <c r="H1790" s="23">
        <v>161560164</v>
      </c>
    </row>
    <row r="1791" spans="1:8" x14ac:dyDescent="0.25">
      <c r="A1791">
        <v>1846</v>
      </c>
      <c r="B1791" t="s">
        <v>3737</v>
      </c>
      <c r="C1791" t="s">
        <v>3736</v>
      </c>
      <c r="D1791" s="23">
        <v>13004510004338</v>
      </c>
      <c r="E1791" t="s">
        <v>1409</v>
      </c>
      <c r="F1791" t="s">
        <v>1386</v>
      </c>
      <c r="G1791">
        <v>3122</v>
      </c>
      <c r="H1791" s="23">
        <v>161223680</v>
      </c>
    </row>
    <row r="1792" spans="1:8" x14ac:dyDescent="0.25">
      <c r="A1792">
        <v>5098</v>
      </c>
      <c r="B1792" t="s">
        <v>3738</v>
      </c>
      <c r="C1792" t="s">
        <v>3723</v>
      </c>
      <c r="D1792" s="23">
        <v>13004510026650</v>
      </c>
      <c r="E1792" t="s">
        <v>1397</v>
      </c>
      <c r="F1792" t="s">
        <v>1398</v>
      </c>
      <c r="G1792">
        <v>8137</v>
      </c>
      <c r="H1792" s="23">
        <v>202084388</v>
      </c>
    </row>
    <row r="1793" spans="1:8" x14ac:dyDescent="0.25">
      <c r="A1793">
        <v>1852</v>
      </c>
      <c r="B1793" t="s">
        <v>3739</v>
      </c>
      <c r="C1793" t="s">
        <v>3732</v>
      </c>
      <c r="D1793" s="23">
        <v>13004510027621</v>
      </c>
      <c r="E1793" t="s">
        <v>1385</v>
      </c>
      <c r="F1793" t="s">
        <v>1386</v>
      </c>
      <c r="G1793">
        <v>3128</v>
      </c>
      <c r="H1793" s="23">
        <v>161607560</v>
      </c>
    </row>
    <row r="1794" spans="1:8" x14ac:dyDescent="0.25">
      <c r="A1794">
        <v>1855</v>
      </c>
      <c r="B1794" t="s">
        <v>3739</v>
      </c>
      <c r="C1794" t="s">
        <v>3732</v>
      </c>
      <c r="D1794" s="23">
        <v>13004510032544</v>
      </c>
      <c r="E1794" t="s">
        <v>1385</v>
      </c>
      <c r="F1794" t="s">
        <v>1386</v>
      </c>
      <c r="G1794">
        <v>3131</v>
      </c>
      <c r="H1794" s="23">
        <v>161607551</v>
      </c>
    </row>
    <row r="1795" spans="1:8" x14ac:dyDescent="0.25">
      <c r="A1795">
        <v>9777</v>
      </c>
      <c r="B1795" t="s">
        <v>3740</v>
      </c>
      <c r="C1795" t="s">
        <v>3740</v>
      </c>
      <c r="D1795" s="23">
        <v>13004510040644</v>
      </c>
      <c r="E1795" t="s">
        <v>1409</v>
      </c>
      <c r="F1795" t="s">
        <v>1386</v>
      </c>
      <c r="G1795">
        <v>14509</v>
      </c>
      <c r="H1795" s="23">
        <v>162697724</v>
      </c>
    </row>
    <row r="1796" spans="1:8" x14ac:dyDescent="0.25">
      <c r="A1796">
        <v>1857</v>
      </c>
      <c r="B1796" t="s">
        <v>3741</v>
      </c>
      <c r="C1796" t="s">
        <v>3742</v>
      </c>
      <c r="D1796" s="23">
        <v>13004510034750</v>
      </c>
      <c r="E1796" t="s">
        <v>1583</v>
      </c>
      <c r="F1796" t="s">
        <v>1386</v>
      </c>
      <c r="G1796">
        <v>3133</v>
      </c>
      <c r="H1796" s="23">
        <v>161651160</v>
      </c>
    </row>
    <row r="1797" spans="1:8" x14ac:dyDescent="0.25">
      <c r="A1797">
        <v>1844</v>
      </c>
      <c r="B1797" t="s">
        <v>3741</v>
      </c>
      <c r="C1797" t="s">
        <v>3736</v>
      </c>
      <c r="D1797" s="23">
        <v>13004510002637</v>
      </c>
      <c r="E1797" t="s">
        <v>1409</v>
      </c>
      <c r="F1797" t="s">
        <v>1386</v>
      </c>
      <c r="G1797">
        <v>3120</v>
      </c>
      <c r="H1797" s="23">
        <v>160640512</v>
      </c>
    </row>
    <row r="1798" spans="1:8" x14ac:dyDescent="0.25">
      <c r="A1798">
        <v>1858</v>
      </c>
      <c r="B1798" t="s">
        <v>3741</v>
      </c>
      <c r="C1798" t="s">
        <v>3732</v>
      </c>
      <c r="D1798" s="23">
        <v>13004510035055</v>
      </c>
      <c r="E1798" t="s">
        <v>1385</v>
      </c>
      <c r="F1798" t="s">
        <v>1386</v>
      </c>
      <c r="G1798">
        <v>3134</v>
      </c>
      <c r="H1798" s="23">
        <v>161674097</v>
      </c>
    </row>
    <row r="1799" spans="1:8" x14ac:dyDescent="0.25">
      <c r="A1799">
        <v>1856</v>
      </c>
      <c r="B1799" t="s">
        <v>3741</v>
      </c>
      <c r="C1799" t="s">
        <v>3732</v>
      </c>
      <c r="D1799" s="23">
        <v>13004510034598</v>
      </c>
      <c r="E1799" t="s">
        <v>1527</v>
      </c>
      <c r="F1799" t="s">
        <v>1386</v>
      </c>
      <c r="G1799">
        <v>3132</v>
      </c>
      <c r="H1799" s="23">
        <v>161647049</v>
      </c>
    </row>
    <row r="1800" spans="1:8" x14ac:dyDescent="0.25">
      <c r="A1800">
        <v>1860</v>
      </c>
      <c r="B1800" t="s">
        <v>3741</v>
      </c>
      <c r="C1800" t="s">
        <v>3743</v>
      </c>
      <c r="D1800" s="23">
        <v>13004510036370</v>
      </c>
      <c r="E1800" t="s">
        <v>1422</v>
      </c>
      <c r="F1800" t="s">
        <v>1386</v>
      </c>
      <c r="G1800">
        <v>3136</v>
      </c>
      <c r="H1800" s="23" t="s">
        <v>3744</v>
      </c>
    </row>
    <row r="1801" spans="1:8" x14ac:dyDescent="0.25">
      <c r="A1801">
        <v>6555</v>
      </c>
      <c r="B1801" t="s">
        <v>3745</v>
      </c>
      <c r="C1801" t="s">
        <v>3746</v>
      </c>
      <c r="D1801" s="23">
        <v>94743341000109</v>
      </c>
      <c r="E1801" t="s">
        <v>3747</v>
      </c>
      <c r="F1801" t="s">
        <v>1619</v>
      </c>
      <c r="G1801">
        <v>10084</v>
      </c>
      <c r="H1801" s="23">
        <v>2740000884</v>
      </c>
    </row>
    <row r="1802" spans="1:8" x14ac:dyDescent="0.25">
      <c r="A1802">
        <v>5334</v>
      </c>
      <c r="B1802" t="s">
        <v>3748</v>
      </c>
      <c r="C1802" t="s">
        <v>3748</v>
      </c>
      <c r="D1802" s="23">
        <v>12023966005001</v>
      </c>
      <c r="E1802" t="s">
        <v>1921</v>
      </c>
      <c r="F1802" t="s">
        <v>1386</v>
      </c>
      <c r="G1802">
        <v>8369</v>
      </c>
      <c r="H1802" s="23">
        <v>161971423</v>
      </c>
    </row>
    <row r="1803" spans="1:8" x14ac:dyDescent="0.25">
      <c r="A1803">
        <v>1704</v>
      </c>
      <c r="B1803" t="s">
        <v>3749</v>
      </c>
      <c r="C1803" t="s">
        <v>3750</v>
      </c>
      <c r="D1803" s="23">
        <v>12023966004706</v>
      </c>
      <c r="E1803" t="s">
        <v>1476</v>
      </c>
      <c r="F1803" t="s">
        <v>1415</v>
      </c>
      <c r="G1803">
        <v>2980</v>
      </c>
      <c r="H1803" s="23">
        <v>46339620</v>
      </c>
    </row>
    <row r="1804" spans="1:8" x14ac:dyDescent="0.25">
      <c r="A1804">
        <v>1701</v>
      </c>
      <c r="B1804" t="s">
        <v>3751</v>
      </c>
      <c r="C1804" t="s">
        <v>3752</v>
      </c>
      <c r="D1804" s="23">
        <v>12023966003149</v>
      </c>
      <c r="E1804" t="s">
        <v>1476</v>
      </c>
      <c r="F1804" t="s">
        <v>1415</v>
      </c>
      <c r="G1804">
        <v>2977</v>
      </c>
      <c r="H1804" s="23">
        <v>29212944</v>
      </c>
    </row>
    <row r="1805" spans="1:8" x14ac:dyDescent="0.25">
      <c r="A1805">
        <v>1702</v>
      </c>
      <c r="B1805" t="s">
        <v>3751</v>
      </c>
      <c r="C1805" t="s">
        <v>3753</v>
      </c>
      <c r="D1805" s="23">
        <v>12023966004382</v>
      </c>
      <c r="E1805" t="s">
        <v>2148</v>
      </c>
      <c r="F1805" t="s">
        <v>1386</v>
      </c>
      <c r="G1805">
        <v>2978</v>
      </c>
      <c r="H1805" s="23">
        <v>161625240</v>
      </c>
    </row>
    <row r="1806" spans="1:8" x14ac:dyDescent="0.25">
      <c r="A1806">
        <v>1703</v>
      </c>
      <c r="B1806" t="s">
        <v>3751</v>
      </c>
      <c r="C1806" t="s">
        <v>3753</v>
      </c>
      <c r="D1806" s="23">
        <v>12023966004463</v>
      </c>
      <c r="E1806" t="s">
        <v>1385</v>
      </c>
      <c r="F1806" t="s">
        <v>1386</v>
      </c>
      <c r="G1806">
        <v>2979</v>
      </c>
      <c r="H1806" s="23">
        <v>161763030</v>
      </c>
    </row>
    <row r="1807" spans="1:8" x14ac:dyDescent="0.25">
      <c r="A1807">
        <v>10054</v>
      </c>
      <c r="B1807" t="s">
        <v>3754</v>
      </c>
      <c r="C1807" t="s">
        <v>3754</v>
      </c>
      <c r="D1807" s="23">
        <v>3025894000162</v>
      </c>
      <c r="E1807" t="s">
        <v>1385</v>
      </c>
      <c r="F1807" t="s">
        <v>1386</v>
      </c>
      <c r="G1807">
        <v>14879</v>
      </c>
      <c r="H1807" s="23">
        <v>161231152</v>
      </c>
    </row>
    <row r="1808" spans="1:8" x14ac:dyDescent="0.25">
      <c r="A1808">
        <v>11884</v>
      </c>
      <c r="B1808" t="s">
        <v>3755</v>
      </c>
      <c r="C1808" t="s">
        <v>3755</v>
      </c>
      <c r="D1808" s="23">
        <v>70033386000113</v>
      </c>
      <c r="E1808" t="s">
        <v>3756</v>
      </c>
      <c r="F1808" t="s">
        <v>1398</v>
      </c>
      <c r="G1808">
        <v>18265</v>
      </c>
      <c r="H1808" s="23">
        <v>200411870</v>
      </c>
    </row>
    <row r="1809" spans="1:8" x14ac:dyDescent="0.25">
      <c r="A1809">
        <v>4573</v>
      </c>
      <c r="B1809" t="s">
        <v>3757</v>
      </c>
      <c r="C1809" t="s">
        <v>3757</v>
      </c>
      <c r="D1809" s="23">
        <v>40960809000180</v>
      </c>
      <c r="E1809" t="s">
        <v>1385</v>
      </c>
      <c r="F1809" t="s">
        <v>1386</v>
      </c>
      <c r="G1809">
        <v>7150</v>
      </c>
      <c r="H1809" s="23">
        <v>160929580</v>
      </c>
    </row>
    <row r="1810" spans="1:8" x14ac:dyDescent="0.25">
      <c r="A1810">
        <v>13014</v>
      </c>
      <c r="B1810" t="s">
        <v>3758</v>
      </c>
      <c r="C1810" t="s">
        <v>3759</v>
      </c>
      <c r="D1810" s="23">
        <v>4136069000106</v>
      </c>
      <c r="E1810" t="s">
        <v>1675</v>
      </c>
      <c r="F1810" t="s">
        <v>1390</v>
      </c>
      <c r="G1810">
        <v>20103</v>
      </c>
      <c r="H1810" s="23">
        <v>664123943119</v>
      </c>
    </row>
    <row r="1811" spans="1:8" x14ac:dyDescent="0.25">
      <c r="A1811">
        <v>3122</v>
      </c>
      <c r="B1811" t="s">
        <v>3760</v>
      </c>
      <c r="C1811" t="s">
        <v>3761</v>
      </c>
      <c r="D1811" s="23">
        <v>5972332000151</v>
      </c>
      <c r="E1811" t="s">
        <v>1385</v>
      </c>
      <c r="F1811" t="s">
        <v>1386</v>
      </c>
      <c r="G1811">
        <v>4398</v>
      </c>
      <c r="H1811" s="23">
        <v>161403662</v>
      </c>
    </row>
    <row r="1812" spans="1:8" x14ac:dyDescent="0.25">
      <c r="A1812">
        <v>10178</v>
      </c>
      <c r="B1812" t="s">
        <v>3762</v>
      </c>
      <c r="C1812" t="s">
        <v>3762</v>
      </c>
      <c r="D1812" s="23">
        <v>5045889000147</v>
      </c>
      <c r="E1812" t="s">
        <v>2320</v>
      </c>
      <c r="F1812" t="s">
        <v>1390</v>
      </c>
      <c r="G1812">
        <v>15320</v>
      </c>
      <c r="H1812" s="23">
        <v>623085062117</v>
      </c>
    </row>
    <row r="1813" spans="1:8" x14ac:dyDescent="0.25">
      <c r="A1813">
        <v>3493</v>
      </c>
      <c r="B1813" t="s">
        <v>3763</v>
      </c>
      <c r="C1813" t="s">
        <v>3763</v>
      </c>
      <c r="D1813" s="23">
        <v>7880170000157</v>
      </c>
      <c r="E1813" t="s">
        <v>1409</v>
      </c>
      <c r="F1813" t="s">
        <v>1386</v>
      </c>
      <c r="G1813">
        <v>4769</v>
      </c>
      <c r="H1813" s="23">
        <v>161481248</v>
      </c>
    </row>
    <row r="1814" spans="1:8" x14ac:dyDescent="0.25">
      <c r="A1814">
        <v>11271</v>
      </c>
      <c r="B1814" t="s">
        <v>3764</v>
      </c>
      <c r="C1814" t="s">
        <v>3765</v>
      </c>
      <c r="D1814" s="23">
        <v>10598865000155</v>
      </c>
      <c r="E1814" t="s">
        <v>1424</v>
      </c>
      <c r="F1814" t="s">
        <v>1390</v>
      </c>
      <c r="G1814">
        <v>17109</v>
      </c>
      <c r="H1814" s="23" t="s">
        <v>1438</v>
      </c>
    </row>
    <row r="1815" spans="1:8" x14ac:dyDescent="0.25">
      <c r="A1815">
        <v>9435</v>
      </c>
      <c r="B1815" t="s">
        <v>3766</v>
      </c>
      <c r="C1815" t="s">
        <v>3767</v>
      </c>
      <c r="D1815" s="23">
        <v>24624475000117</v>
      </c>
      <c r="E1815" t="s">
        <v>1409</v>
      </c>
      <c r="F1815" t="s">
        <v>1386</v>
      </c>
      <c r="G1815">
        <v>13910</v>
      </c>
      <c r="H1815" s="23">
        <v>162738188</v>
      </c>
    </row>
    <row r="1816" spans="1:8" x14ac:dyDescent="0.25">
      <c r="A1816">
        <v>4553</v>
      </c>
      <c r="B1816" t="s">
        <v>3768</v>
      </c>
      <c r="C1816" t="s">
        <v>3769</v>
      </c>
      <c r="D1816" s="23">
        <v>56075146000150</v>
      </c>
      <c r="E1816" t="s">
        <v>1424</v>
      </c>
      <c r="F1816" t="s">
        <v>1390</v>
      </c>
      <c r="G1816">
        <v>7138</v>
      </c>
      <c r="H1816" s="23" t="s">
        <v>1438</v>
      </c>
    </row>
    <row r="1817" spans="1:8" x14ac:dyDescent="0.25">
      <c r="A1817">
        <v>10303</v>
      </c>
      <c r="B1817" t="s">
        <v>3770</v>
      </c>
      <c r="C1817" t="s">
        <v>3771</v>
      </c>
      <c r="D1817" s="23">
        <v>27385000180</v>
      </c>
      <c r="E1817" t="s">
        <v>1424</v>
      </c>
      <c r="F1817" t="s">
        <v>1390</v>
      </c>
      <c r="G1817">
        <v>15551</v>
      </c>
      <c r="H1817" s="23">
        <v>115086894110</v>
      </c>
    </row>
    <row r="1818" spans="1:8" x14ac:dyDescent="0.25">
      <c r="A1818">
        <v>10387</v>
      </c>
      <c r="B1818" t="s">
        <v>3772</v>
      </c>
      <c r="C1818" t="s">
        <v>3773</v>
      </c>
      <c r="D1818" s="23">
        <v>17315998000116</v>
      </c>
      <c r="E1818" t="s">
        <v>1385</v>
      </c>
      <c r="F1818" t="s">
        <v>1386</v>
      </c>
      <c r="G1818">
        <v>15672</v>
      </c>
      <c r="H1818" s="23" t="s">
        <v>1438</v>
      </c>
    </row>
    <row r="1819" spans="1:8" x14ac:dyDescent="0.25">
      <c r="A1819">
        <v>13170</v>
      </c>
      <c r="B1819" t="s">
        <v>3774</v>
      </c>
      <c r="C1819" t="s">
        <v>3775</v>
      </c>
      <c r="D1819" s="23">
        <v>5879152003064</v>
      </c>
      <c r="E1819" t="s">
        <v>3776</v>
      </c>
      <c r="F1819" t="s">
        <v>1418</v>
      </c>
      <c r="G1819">
        <v>20352</v>
      </c>
      <c r="H1819" s="23">
        <v>11537731</v>
      </c>
    </row>
    <row r="1820" spans="1:8" x14ac:dyDescent="0.25">
      <c r="A1820">
        <v>13222</v>
      </c>
      <c r="B1820" t="s">
        <v>3777</v>
      </c>
      <c r="C1820" t="s">
        <v>3778</v>
      </c>
      <c r="D1820" s="23">
        <v>5879152000715</v>
      </c>
      <c r="E1820" t="s">
        <v>1417</v>
      </c>
      <c r="F1820" t="s">
        <v>1418</v>
      </c>
      <c r="G1820">
        <v>20421</v>
      </c>
      <c r="H1820" s="23">
        <v>79836680</v>
      </c>
    </row>
    <row r="1821" spans="1:8" x14ac:dyDescent="0.25">
      <c r="A1821">
        <v>7975</v>
      </c>
      <c r="B1821" t="s">
        <v>3779</v>
      </c>
      <c r="C1821" t="s">
        <v>3779</v>
      </c>
      <c r="D1821" s="23">
        <v>3614975000289</v>
      </c>
      <c r="E1821" t="s">
        <v>1385</v>
      </c>
      <c r="F1821" t="s">
        <v>1386</v>
      </c>
      <c r="G1821">
        <v>12280</v>
      </c>
      <c r="H1821" s="23">
        <v>161369987</v>
      </c>
    </row>
    <row r="1822" spans="1:8" x14ac:dyDescent="0.25">
      <c r="A1822">
        <v>8477</v>
      </c>
      <c r="B1822" t="s">
        <v>3780</v>
      </c>
      <c r="C1822" t="s">
        <v>3781</v>
      </c>
      <c r="D1822" s="23">
        <v>22236892000167</v>
      </c>
      <c r="E1822" t="s">
        <v>1430</v>
      </c>
      <c r="F1822" t="s">
        <v>1415</v>
      </c>
      <c r="G1822">
        <v>12946</v>
      </c>
      <c r="H1822" s="23" t="s">
        <v>1438</v>
      </c>
    </row>
    <row r="1823" spans="1:8" x14ac:dyDescent="0.25">
      <c r="A1823">
        <v>9525</v>
      </c>
      <c r="B1823" t="s">
        <v>3782</v>
      </c>
      <c r="C1823" t="s">
        <v>3782</v>
      </c>
      <c r="D1823" s="23">
        <v>4406988000144</v>
      </c>
      <c r="E1823" t="s">
        <v>1430</v>
      </c>
      <c r="F1823" t="s">
        <v>1415</v>
      </c>
      <c r="G1823">
        <v>14221</v>
      </c>
      <c r="H1823" s="23">
        <v>28513690</v>
      </c>
    </row>
    <row r="1824" spans="1:8" x14ac:dyDescent="0.25">
      <c r="A1824">
        <v>9496</v>
      </c>
      <c r="B1824" t="s">
        <v>3783</v>
      </c>
      <c r="C1824" t="s">
        <v>3784</v>
      </c>
      <c r="D1824" s="23">
        <v>2556423000118</v>
      </c>
      <c r="E1824" t="s">
        <v>1992</v>
      </c>
      <c r="F1824" t="s">
        <v>1587</v>
      </c>
      <c r="G1824">
        <v>14152</v>
      </c>
      <c r="H1824" s="23">
        <v>240941705</v>
      </c>
    </row>
    <row r="1825" spans="1:8" x14ac:dyDescent="0.25">
      <c r="A1825">
        <v>3440</v>
      </c>
      <c r="B1825" t="s">
        <v>3785</v>
      </c>
      <c r="C1825" t="s">
        <v>3786</v>
      </c>
      <c r="D1825" s="23">
        <v>7674705000133</v>
      </c>
      <c r="E1825" t="s">
        <v>1385</v>
      </c>
      <c r="F1825" t="s">
        <v>1386</v>
      </c>
      <c r="G1825">
        <v>4716</v>
      </c>
      <c r="H1825" s="23" t="s">
        <v>3787</v>
      </c>
    </row>
    <row r="1826" spans="1:8" x14ac:dyDescent="0.25">
      <c r="A1826">
        <v>9080</v>
      </c>
      <c r="B1826" t="s">
        <v>3788</v>
      </c>
      <c r="C1826" t="s">
        <v>3789</v>
      </c>
      <c r="D1826" s="23">
        <v>5704566000118</v>
      </c>
      <c r="E1826" t="s">
        <v>1424</v>
      </c>
      <c r="F1826" t="s">
        <v>1390</v>
      </c>
      <c r="G1826">
        <v>13601</v>
      </c>
      <c r="H1826" s="23">
        <v>116620820110</v>
      </c>
    </row>
    <row r="1827" spans="1:8" x14ac:dyDescent="0.25">
      <c r="A1827">
        <v>12304</v>
      </c>
      <c r="B1827" t="s">
        <v>3790</v>
      </c>
      <c r="C1827" t="s">
        <v>3791</v>
      </c>
      <c r="D1827" s="23">
        <v>24071346000220</v>
      </c>
      <c r="E1827" t="s">
        <v>1992</v>
      </c>
      <c r="F1827" t="s">
        <v>1587</v>
      </c>
      <c r="G1827">
        <v>18902</v>
      </c>
      <c r="H1827" s="23">
        <v>243465262</v>
      </c>
    </row>
    <row r="1828" spans="1:8" x14ac:dyDescent="0.25">
      <c r="A1828">
        <v>12258</v>
      </c>
      <c r="B1828" t="s">
        <v>3792</v>
      </c>
      <c r="C1828" t="s">
        <v>3793</v>
      </c>
      <c r="D1828" s="23">
        <v>35763190000183</v>
      </c>
      <c r="E1828" t="s">
        <v>2527</v>
      </c>
      <c r="F1828" t="s">
        <v>1386</v>
      </c>
      <c r="G1828">
        <v>18853</v>
      </c>
      <c r="H1828" s="23">
        <v>163557004</v>
      </c>
    </row>
    <row r="1829" spans="1:8" x14ac:dyDescent="0.25">
      <c r="A1829">
        <v>5173</v>
      </c>
      <c r="B1829" t="s">
        <v>3794</v>
      </c>
      <c r="C1829" t="s">
        <v>3795</v>
      </c>
      <c r="D1829" s="23">
        <v>11606106000150</v>
      </c>
      <c r="E1829" t="s">
        <v>1385</v>
      </c>
      <c r="F1829" t="s">
        <v>1386</v>
      </c>
      <c r="G1829">
        <v>8222</v>
      </c>
      <c r="H1829" s="23">
        <v>161653820</v>
      </c>
    </row>
    <row r="1830" spans="1:8" x14ac:dyDescent="0.25">
      <c r="A1830">
        <v>11424</v>
      </c>
      <c r="B1830" t="s">
        <v>3796</v>
      </c>
      <c r="C1830" t="s">
        <v>3797</v>
      </c>
      <c r="D1830" s="23">
        <v>15163935000166</v>
      </c>
      <c r="E1830" t="s">
        <v>1385</v>
      </c>
      <c r="F1830" t="s">
        <v>1386</v>
      </c>
      <c r="G1830">
        <v>17355</v>
      </c>
      <c r="H1830" s="23" t="s">
        <v>1438</v>
      </c>
    </row>
    <row r="1831" spans="1:8" x14ac:dyDescent="0.25">
      <c r="A1831">
        <v>9532</v>
      </c>
      <c r="B1831" t="s">
        <v>3798</v>
      </c>
      <c r="C1831" t="s">
        <v>3799</v>
      </c>
      <c r="D1831" s="23">
        <v>60746948061332</v>
      </c>
      <c r="E1831" t="s">
        <v>1424</v>
      </c>
      <c r="F1831" t="s">
        <v>1407</v>
      </c>
      <c r="G1831">
        <v>14227</v>
      </c>
      <c r="H1831" s="23" t="s">
        <v>1438</v>
      </c>
    </row>
    <row r="1832" spans="1:8" x14ac:dyDescent="0.25">
      <c r="A1832">
        <v>4501</v>
      </c>
      <c r="B1832" t="s">
        <v>3800</v>
      </c>
      <c r="C1832" t="s">
        <v>3801</v>
      </c>
      <c r="D1832" s="23">
        <v>52568821000122</v>
      </c>
      <c r="E1832" t="s">
        <v>1886</v>
      </c>
      <c r="F1832" t="s">
        <v>1390</v>
      </c>
      <c r="G1832">
        <v>7093</v>
      </c>
      <c r="H1832" s="23" t="s">
        <v>1438</v>
      </c>
    </row>
    <row r="1833" spans="1:8" x14ac:dyDescent="0.25">
      <c r="A1833">
        <v>4582</v>
      </c>
      <c r="B1833" t="s">
        <v>3802</v>
      </c>
      <c r="C1833" t="s">
        <v>3803</v>
      </c>
      <c r="D1833" s="23">
        <v>92682038000100</v>
      </c>
      <c r="E1833" t="s">
        <v>1417</v>
      </c>
      <c r="F1833" t="s">
        <v>1418</v>
      </c>
      <c r="G1833">
        <v>7160</v>
      </c>
      <c r="H1833" s="23" t="s">
        <v>1438</v>
      </c>
    </row>
    <row r="1834" spans="1:8" x14ac:dyDescent="0.25">
      <c r="A1834">
        <v>4621</v>
      </c>
      <c r="B1834" t="s">
        <v>3804</v>
      </c>
      <c r="C1834" t="s">
        <v>3805</v>
      </c>
      <c r="D1834" s="23">
        <v>92693118000160</v>
      </c>
      <c r="E1834" t="s">
        <v>1417</v>
      </c>
      <c r="F1834" t="s">
        <v>1418</v>
      </c>
      <c r="G1834">
        <v>7194</v>
      </c>
      <c r="H1834" s="23" t="s">
        <v>1438</v>
      </c>
    </row>
    <row r="1835" spans="1:8" x14ac:dyDescent="0.25">
      <c r="A1835">
        <v>4579</v>
      </c>
      <c r="B1835" t="s">
        <v>3806</v>
      </c>
      <c r="C1835" t="s">
        <v>3806</v>
      </c>
      <c r="D1835" s="23">
        <v>51990695000137</v>
      </c>
      <c r="E1835" t="s">
        <v>1886</v>
      </c>
      <c r="F1835" t="s">
        <v>1390</v>
      </c>
      <c r="G1835">
        <v>7157</v>
      </c>
      <c r="H1835" s="23" t="s">
        <v>1438</v>
      </c>
    </row>
    <row r="1836" spans="1:8" x14ac:dyDescent="0.25">
      <c r="A1836">
        <v>15716</v>
      </c>
      <c r="B1836" t="s">
        <v>3807</v>
      </c>
      <c r="C1836" t="s">
        <v>907</v>
      </c>
      <c r="D1836" s="23">
        <v>47005466000143</v>
      </c>
      <c r="E1836" t="s">
        <v>1507</v>
      </c>
      <c r="F1836" t="s">
        <v>1415</v>
      </c>
      <c r="G1836">
        <v>24997</v>
      </c>
      <c r="H1836" s="23">
        <v>104978384</v>
      </c>
    </row>
    <row r="1837" spans="1:8" x14ac:dyDescent="0.25">
      <c r="A1837">
        <v>10590</v>
      </c>
      <c r="B1837" t="s">
        <v>3808</v>
      </c>
      <c r="C1837" t="s">
        <v>3809</v>
      </c>
      <c r="D1837" s="23">
        <v>27730166000110</v>
      </c>
      <c r="E1837" t="s">
        <v>1385</v>
      </c>
      <c r="F1837" t="s">
        <v>1386</v>
      </c>
      <c r="G1837">
        <v>15953</v>
      </c>
      <c r="H1837" s="23">
        <v>162946465</v>
      </c>
    </row>
    <row r="1838" spans="1:8" x14ac:dyDescent="0.25">
      <c r="A1838">
        <v>9184</v>
      </c>
      <c r="B1838" t="s">
        <v>3810</v>
      </c>
      <c r="C1838" t="s">
        <v>3811</v>
      </c>
      <c r="D1838" s="23">
        <v>15462217000190</v>
      </c>
      <c r="E1838" t="s">
        <v>1424</v>
      </c>
      <c r="F1838" t="s">
        <v>1390</v>
      </c>
      <c r="G1838">
        <v>13690</v>
      </c>
      <c r="H1838" s="23">
        <v>145228465110</v>
      </c>
    </row>
    <row r="1839" spans="1:8" x14ac:dyDescent="0.25">
      <c r="A1839">
        <v>10077</v>
      </c>
      <c r="B1839" t="s">
        <v>3812</v>
      </c>
      <c r="C1839" t="s">
        <v>3813</v>
      </c>
      <c r="D1839" s="23">
        <v>62707054000149</v>
      </c>
      <c r="E1839" t="s">
        <v>1424</v>
      </c>
      <c r="F1839" t="s">
        <v>1390</v>
      </c>
      <c r="G1839">
        <v>14939</v>
      </c>
      <c r="H1839" s="23">
        <v>102526491116</v>
      </c>
    </row>
    <row r="1840" spans="1:8" x14ac:dyDescent="0.25">
      <c r="A1840">
        <v>8779</v>
      </c>
      <c r="B1840" t="s">
        <v>3814</v>
      </c>
      <c r="C1840" t="s">
        <v>3814</v>
      </c>
      <c r="D1840" s="23">
        <v>5579092000200</v>
      </c>
      <c r="E1840" t="s">
        <v>1507</v>
      </c>
      <c r="F1840" t="s">
        <v>1415</v>
      </c>
      <c r="G1840">
        <v>13272</v>
      </c>
      <c r="H1840" s="23">
        <v>55097260</v>
      </c>
    </row>
    <row r="1841" spans="1:8" x14ac:dyDescent="0.25">
      <c r="A1841">
        <v>8785</v>
      </c>
      <c r="B1841" t="s">
        <v>3815</v>
      </c>
      <c r="C1841" t="s">
        <v>3816</v>
      </c>
      <c r="D1841" s="23">
        <v>22243148000190</v>
      </c>
      <c r="E1841" t="s">
        <v>1430</v>
      </c>
      <c r="F1841" t="s">
        <v>1415</v>
      </c>
      <c r="G1841">
        <v>13278</v>
      </c>
      <c r="H1841" s="23">
        <v>61882305</v>
      </c>
    </row>
    <row r="1842" spans="1:8" x14ac:dyDescent="0.25">
      <c r="A1842">
        <v>11874</v>
      </c>
      <c r="B1842" t="s">
        <v>3817</v>
      </c>
      <c r="C1842" t="s">
        <v>3818</v>
      </c>
      <c r="D1842" s="23">
        <v>12770558000135</v>
      </c>
      <c r="E1842" t="s">
        <v>3819</v>
      </c>
      <c r="F1842" t="s">
        <v>1415</v>
      </c>
      <c r="G1842">
        <v>18250</v>
      </c>
      <c r="H1842" s="23">
        <v>13798103</v>
      </c>
    </row>
    <row r="1843" spans="1:8" x14ac:dyDescent="0.25">
      <c r="A1843">
        <v>4987</v>
      </c>
      <c r="B1843" t="s">
        <v>3820</v>
      </c>
      <c r="C1843" t="s">
        <v>3821</v>
      </c>
      <c r="D1843" s="23">
        <v>12247834000185</v>
      </c>
      <c r="E1843" t="s">
        <v>2711</v>
      </c>
      <c r="F1843" t="s">
        <v>1415</v>
      </c>
      <c r="G1843">
        <v>8014</v>
      </c>
      <c r="H1843" s="23">
        <v>40625400</v>
      </c>
    </row>
    <row r="1844" spans="1:8" x14ac:dyDescent="0.25">
      <c r="A1844">
        <v>8026</v>
      </c>
      <c r="B1844" t="s">
        <v>3822</v>
      </c>
      <c r="C1844" t="s">
        <v>3823</v>
      </c>
      <c r="D1844" s="23">
        <v>18345177000195</v>
      </c>
      <c r="E1844" t="s">
        <v>1430</v>
      </c>
      <c r="F1844" t="s">
        <v>1415</v>
      </c>
      <c r="G1844">
        <v>12327</v>
      </c>
      <c r="H1844" s="23">
        <v>53396774</v>
      </c>
    </row>
    <row r="1845" spans="1:8" x14ac:dyDescent="0.25">
      <c r="A1845">
        <v>14190</v>
      </c>
      <c r="B1845" t="s">
        <v>3824</v>
      </c>
      <c r="D1845" s="23">
        <v>17642282000123</v>
      </c>
      <c r="E1845" t="s">
        <v>1424</v>
      </c>
      <c r="F1845" t="s">
        <v>1390</v>
      </c>
      <c r="G1845">
        <v>22146</v>
      </c>
      <c r="H1845" s="23">
        <v>142136347111</v>
      </c>
    </row>
    <row r="1846" spans="1:8" x14ac:dyDescent="0.25">
      <c r="A1846">
        <v>13478</v>
      </c>
      <c r="B1846" t="s">
        <v>3825</v>
      </c>
      <c r="C1846" t="s">
        <v>3826</v>
      </c>
      <c r="D1846" s="23">
        <v>37686756000146</v>
      </c>
      <c r="E1846" t="s">
        <v>3827</v>
      </c>
      <c r="F1846" t="s">
        <v>1880</v>
      </c>
      <c r="G1846">
        <v>21069</v>
      </c>
      <c r="H1846" s="23">
        <v>108241726</v>
      </c>
    </row>
    <row r="1847" spans="1:8" x14ac:dyDescent="0.25">
      <c r="A1847">
        <v>15251</v>
      </c>
      <c r="B1847" t="s">
        <v>3828</v>
      </c>
      <c r="C1847" t="s">
        <v>3829</v>
      </c>
      <c r="D1847" s="23">
        <v>41464059000118</v>
      </c>
      <c r="E1847" t="s">
        <v>1992</v>
      </c>
      <c r="F1847" t="s">
        <v>1587</v>
      </c>
      <c r="G1847">
        <v>24358</v>
      </c>
      <c r="H1847" s="23" t="s">
        <v>1438</v>
      </c>
    </row>
    <row r="1848" spans="1:8" x14ac:dyDescent="0.25">
      <c r="A1848">
        <v>15808</v>
      </c>
      <c r="B1848" t="s">
        <v>3830</v>
      </c>
      <c r="D1848" s="23">
        <v>58394985000167</v>
      </c>
      <c r="E1848" t="s">
        <v>1385</v>
      </c>
      <c r="F1848" t="s">
        <v>1386</v>
      </c>
      <c r="G1848">
        <v>25128</v>
      </c>
      <c r="H1848" s="23">
        <v>165136430</v>
      </c>
    </row>
    <row r="1849" spans="1:8" x14ac:dyDescent="0.25">
      <c r="A1849">
        <v>14864</v>
      </c>
      <c r="B1849" t="s">
        <v>3831</v>
      </c>
      <c r="D1849" s="23">
        <v>27808404000324</v>
      </c>
      <c r="E1849" t="s">
        <v>1574</v>
      </c>
      <c r="F1849" t="s">
        <v>1398</v>
      </c>
      <c r="G1849">
        <v>23304</v>
      </c>
      <c r="H1849" s="23">
        <v>205922724</v>
      </c>
    </row>
    <row r="1850" spans="1:8" x14ac:dyDescent="0.25">
      <c r="A1850">
        <v>4281</v>
      </c>
      <c r="B1850" t="s">
        <v>3832</v>
      </c>
      <c r="C1850" t="s">
        <v>3833</v>
      </c>
      <c r="D1850" s="23">
        <v>1356570000181</v>
      </c>
      <c r="E1850" t="s">
        <v>1424</v>
      </c>
      <c r="F1850" t="s">
        <v>1390</v>
      </c>
      <c r="G1850">
        <v>6859</v>
      </c>
      <c r="H1850" s="23">
        <v>142851019119</v>
      </c>
    </row>
    <row r="1851" spans="1:8" x14ac:dyDescent="0.25">
      <c r="A1851">
        <v>4779</v>
      </c>
      <c r="B1851" t="s">
        <v>3834</v>
      </c>
      <c r="C1851" t="s">
        <v>3835</v>
      </c>
      <c r="D1851" s="23">
        <v>3165659000196</v>
      </c>
      <c r="E1851" t="s">
        <v>1572</v>
      </c>
      <c r="F1851" t="s">
        <v>1386</v>
      </c>
      <c r="G1851">
        <v>7413</v>
      </c>
      <c r="H1851" s="23">
        <v>161251277</v>
      </c>
    </row>
    <row r="1852" spans="1:8" x14ac:dyDescent="0.25">
      <c r="A1852">
        <v>5925</v>
      </c>
      <c r="B1852" t="s">
        <v>3836</v>
      </c>
      <c r="C1852" t="s">
        <v>3837</v>
      </c>
      <c r="D1852" s="23">
        <v>8805132000100</v>
      </c>
      <c r="E1852" t="s">
        <v>2320</v>
      </c>
      <c r="F1852" t="s">
        <v>1390</v>
      </c>
      <c r="G1852">
        <v>8923</v>
      </c>
      <c r="H1852" s="23">
        <v>623101332114</v>
      </c>
    </row>
    <row r="1853" spans="1:8" x14ac:dyDescent="0.25">
      <c r="A1853">
        <v>10799</v>
      </c>
      <c r="B1853" t="s">
        <v>3838</v>
      </c>
      <c r="C1853" t="s">
        <v>3839</v>
      </c>
      <c r="D1853" s="23">
        <v>54183819000160</v>
      </c>
      <c r="E1853" t="s">
        <v>1435</v>
      </c>
      <c r="F1853" t="s">
        <v>1390</v>
      </c>
      <c r="G1853">
        <v>16254</v>
      </c>
      <c r="H1853" s="23">
        <v>336314328115</v>
      </c>
    </row>
    <row r="1854" spans="1:8" x14ac:dyDescent="0.25">
      <c r="A1854">
        <v>8706</v>
      </c>
      <c r="B1854" t="s">
        <v>3840</v>
      </c>
      <c r="C1854" t="s">
        <v>3841</v>
      </c>
      <c r="D1854" s="23">
        <v>4128441000396</v>
      </c>
      <c r="E1854" t="s">
        <v>1574</v>
      </c>
      <c r="F1854" t="s">
        <v>1398</v>
      </c>
      <c r="G1854">
        <v>13212</v>
      </c>
      <c r="H1854" s="23">
        <v>202219518</v>
      </c>
    </row>
    <row r="1855" spans="1:8" x14ac:dyDescent="0.25">
      <c r="A1855">
        <v>10038</v>
      </c>
      <c r="B1855" t="s">
        <v>3842</v>
      </c>
      <c r="C1855" t="s">
        <v>3842</v>
      </c>
      <c r="D1855" s="23">
        <v>43215102000137</v>
      </c>
      <c r="E1855" t="s">
        <v>1424</v>
      </c>
      <c r="F1855" t="s">
        <v>1390</v>
      </c>
      <c r="G1855">
        <v>14848</v>
      </c>
      <c r="H1855" s="23">
        <v>110271364111</v>
      </c>
    </row>
    <row r="1856" spans="1:8" x14ac:dyDescent="0.25">
      <c r="A1856">
        <v>3340</v>
      </c>
      <c r="B1856" t="s">
        <v>3843</v>
      </c>
      <c r="C1856" t="s">
        <v>3844</v>
      </c>
      <c r="D1856" s="23">
        <v>7224300000101</v>
      </c>
      <c r="E1856" t="s">
        <v>1397</v>
      </c>
      <c r="F1856" t="s">
        <v>1398</v>
      </c>
      <c r="G1856">
        <v>4616</v>
      </c>
      <c r="H1856" s="23" t="s">
        <v>2239</v>
      </c>
    </row>
    <row r="1857" spans="1:8" x14ac:dyDescent="0.25">
      <c r="A1857">
        <v>9955</v>
      </c>
      <c r="B1857" t="s">
        <v>3845</v>
      </c>
      <c r="C1857" t="s">
        <v>3845</v>
      </c>
      <c r="D1857" s="23">
        <v>20524026000146</v>
      </c>
      <c r="E1857" t="s">
        <v>1385</v>
      </c>
      <c r="F1857" t="s">
        <v>1386</v>
      </c>
      <c r="G1857">
        <v>14687</v>
      </c>
      <c r="H1857" s="23">
        <v>162380364</v>
      </c>
    </row>
    <row r="1858" spans="1:8" x14ac:dyDescent="0.25">
      <c r="A1858">
        <v>5201</v>
      </c>
      <c r="B1858" t="s">
        <v>3846</v>
      </c>
      <c r="C1858" t="s">
        <v>3846</v>
      </c>
      <c r="D1858" s="23">
        <v>48740351010985</v>
      </c>
      <c r="E1858" t="s">
        <v>1409</v>
      </c>
      <c r="F1858" t="s">
        <v>1386</v>
      </c>
      <c r="G1858">
        <v>8247</v>
      </c>
      <c r="H1858" s="23">
        <v>161674534</v>
      </c>
    </row>
    <row r="1859" spans="1:8" x14ac:dyDescent="0.25">
      <c r="A1859">
        <v>5344</v>
      </c>
      <c r="B1859" t="s">
        <v>3846</v>
      </c>
      <c r="C1859" t="s">
        <v>3846</v>
      </c>
      <c r="D1859" s="23">
        <v>48740351004900</v>
      </c>
      <c r="E1859" t="s">
        <v>2497</v>
      </c>
      <c r="F1859" t="s">
        <v>1639</v>
      </c>
      <c r="G1859">
        <v>8379</v>
      </c>
      <c r="H1859" s="23">
        <v>1863627670518</v>
      </c>
    </row>
    <row r="1860" spans="1:8" x14ac:dyDescent="0.25">
      <c r="A1860">
        <v>8610</v>
      </c>
      <c r="B1860" t="s">
        <v>3847</v>
      </c>
      <c r="C1860" t="s">
        <v>3848</v>
      </c>
      <c r="D1860" s="23">
        <v>48740351010128</v>
      </c>
      <c r="E1860" t="s">
        <v>3849</v>
      </c>
      <c r="F1860" t="s">
        <v>1639</v>
      </c>
      <c r="G1860">
        <v>13121</v>
      </c>
      <c r="H1860" s="23">
        <v>1863627671506</v>
      </c>
    </row>
    <row r="1861" spans="1:8" x14ac:dyDescent="0.25">
      <c r="A1861">
        <v>9459</v>
      </c>
      <c r="B1861" t="s">
        <v>3850</v>
      </c>
      <c r="C1861" t="s">
        <v>3848</v>
      </c>
      <c r="D1861" s="23">
        <v>48740351000831</v>
      </c>
      <c r="E1861" t="s">
        <v>1618</v>
      </c>
      <c r="F1861" t="s">
        <v>1619</v>
      </c>
      <c r="G1861">
        <v>14000</v>
      </c>
      <c r="H1861" s="23">
        <v>963089137</v>
      </c>
    </row>
    <row r="1862" spans="1:8" x14ac:dyDescent="0.25">
      <c r="A1862">
        <v>9477</v>
      </c>
      <c r="B1862" t="s">
        <v>3850</v>
      </c>
      <c r="C1862" t="s">
        <v>3846</v>
      </c>
      <c r="D1862" s="23">
        <v>48740351007410</v>
      </c>
      <c r="E1862" t="s">
        <v>1543</v>
      </c>
      <c r="F1862" t="s">
        <v>1390</v>
      </c>
      <c r="G1862">
        <v>14088</v>
      </c>
      <c r="H1862" s="23">
        <v>669556909111</v>
      </c>
    </row>
    <row r="1863" spans="1:8" x14ac:dyDescent="0.25">
      <c r="A1863">
        <v>8797</v>
      </c>
      <c r="B1863" t="s">
        <v>3850</v>
      </c>
      <c r="C1863" t="s">
        <v>3848</v>
      </c>
      <c r="D1863" s="23">
        <v>48740351001480</v>
      </c>
      <c r="E1863" t="s">
        <v>3374</v>
      </c>
      <c r="F1863" t="s">
        <v>1610</v>
      </c>
      <c r="G1863">
        <v>13287</v>
      </c>
      <c r="H1863" s="23">
        <v>254995926</v>
      </c>
    </row>
    <row r="1864" spans="1:8" x14ac:dyDescent="0.25">
      <c r="A1864">
        <v>5428</v>
      </c>
      <c r="B1864" t="s">
        <v>3850</v>
      </c>
      <c r="C1864" t="s">
        <v>3846</v>
      </c>
      <c r="D1864" s="23">
        <v>48740351008492</v>
      </c>
      <c r="E1864" t="s">
        <v>2667</v>
      </c>
      <c r="F1864" t="s">
        <v>1390</v>
      </c>
      <c r="G1864">
        <v>8499</v>
      </c>
      <c r="H1864" s="23">
        <v>535386178117</v>
      </c>
    </row>
    <row r="1865" spans="1:8" x14ac:dyDescent="0.25">
      <c r="A1865">
        <v>12550</v>
      </c>
      <c r="B1865" t="s">
        <v>3850</v>
      </c>
      <c r="C1865" t="s">
        <v>3851</v>
      </c>
      <c r="D1865" s="23">
        <v>48740351011523</v>
      </c>
      <c r="E1865" t="s">
        <v>2374</v>
      </c>
      <c r="F1865" t="s">
        <v>1390</v>
      </c>
      <c r="G1865">
        <v>19545</v>
      </c>
      <c r="H1865" s="23">
        <v>795074476118</v>
      </c>
    </row>
    <row r="1866" spans="1:8" x14ac:dyDescent="0.25">
      <c r="A1866">
        <v>12549</v>
      </c>
      <c r="B1866" t="s">
        <v>3850</v>
      </c>
      <c r="C1866" t="s">
        <v>3852</v>
      </c>
      <c r="D1866" s="23">
        <v>48740351009200</v>
      </c>
      <c r="E1866" t="s">
        <v>3853</v>
      </c>
      <c r="F1866" t="s">
        <v>1639</v>
      </c>
      <c r="G1866">
        <v>19542</v>
      </c>
      <c r="H1866" s="23">
        <v>1863627670933</v>
      </c>
    </row>
    <row r="1867" spans="1:8" x14ac:dyDescent="0.25">
      <c r="A1867">
        <v>12427</v>
      </c>
      <c r="B1867" t="s">
        <v>3850</v>
      </c>
      <c r="C1867" t="s">
        <v>3848</v>
      </c>
      <c r="D1867" s="23">
        <v>48740351012090</v>
      </c>
      <c r="E1867" t="s">
        <v>3854</v>
      </c>
      <c r="F1867" t="s">
        <v>1610</v>
      </c>
      <c r="G1867">
        <v>19037</v>
      </c>
      <c r="H1867" s="23">
        <v>256280240</v>
      </c>
    </row>
    <row r="1868" spans="1:8" x14ac:dyDescent="0.25">
      <c r="A1868">
        <v>12179</v>
      </c>
      <c r="B1868" t="s">
        <v>3850</v>
      </c>
      <c r="C1868" t="s">
        <v>3848</v>
      </c>
      <c r="D1868" s="23">
        <v>48740351003695</v>
      </c>
      <c r="E1868" t="s">
        <v>3855</v>
      </c>
      <c r="F1868" t="s">
        <v>1692</v>
      </c>
      <c r="G1868">
        <v>18770</v>
      </c>
      <c r="H1868" s="23">
        <v>9031933797</v>
      </c>
    </row>
    <row r="1869" spans="1:8" x14ac:dyDescent="0.25">
      <c r="A1869">
        <v>12166</v>
      </c>
      <c r="B1869" t="s">
        <v>3850</v>
      </c>
      <c r="C1869" t="s">
        <v>3846</v>
      </c>
      <c r="D1869" s="23">
        <v>48740351002370</v>
      </c>
      <c r="E1869" t="s">
        <v>1424</v>
      </c>
      <c r="F1869" t="s">
        <v>1390</v>
      </c>
      <c r="G1869">
        <v>18755</v>
      </c>
      <c r="H1869" s="23">
        <v>558241496117</v>
      </c>
    </row>
    <row r="1870" spans="1:8" x14ac:dyDescent="0.25">
      <c r="A1870">
        <v>12108</v>
      </c>
      <c r="B1870" t="s">
        <v>3850</v>
      </c>
      <c r="C1870" t="s">
        <v>3856</v>
      </c>
      <c r="D1870" s="23">
        <v>48740351000408</v>
      </c>
      <c r="E1870" t="s">
        <v>1417</v>
      </c>
      <c r="F1870" t="s">
        <v>1418</v>
      </c>
      <c r="G1870">
        <v>18680</v>
      </c>
      <c r="H1870" s="23">
        <v>77730729</v>
      </c>
    </row>
    <row r="1871" spans="1:8" x14ac:dyDescent="0.25">
      <c r="A1871">
        <v>12198</v>
      </c>
      <c r="B1871" t="s">
        <v>3850</v>
      </c>
      <c r="C1871" t="s">
        <v>3846</v>
      </c>
      <c r="D1871" s="23">
        <v>48740351003504</v>
      </c>
      <c r="E1871" t="s">
        <v>3857</v>
      </c>
      <c r="F1871" t="s">
        <v>1692</v>
      </c>
      <c r="G1871">
        <v>18789</v>
      </c>
      <c r="H1871" s="23">
        <v>9031003110</v>
      </c>
    </row>
    <row r="1872" spans="1:8" x14ac:dyDescent="0.25">
      <c r="A1872">
        <v>14495</v>
      </c>
      <c r="B1872" t="s">
        <v>3850</v>
      </c>
      <c r="D1872" s="23">
        <v>48740351016401</v>
      </c>
      <c r="E1872" t="s">
        <v>1895</v>
      </c>
      <c r="F1872" t="s">
        <v>1390</v>
      </c>
      <c r="G1872">
        <v>22830</v>
      </c>
      <c r="H1872" s="23">
        <v>124697874117</v>
      </c>
    </row>
    <row r="1873" spans="1:8" x14ac:dyDescent="0.25">
      <c r="A1873">
        <v>14370</v>
      </c>
      <c r="B1873" t="s">
        <v>3850</v>
      </c>
      <c r="C1873" t="s">
        <v>3848</v>
      </c>
      <c r="D1873" s="23">
        <v>48740351003180</v>
      </c>
      <c r="E1873" t="s">
        <v>3858</v>
      </c>
      <c r="F1873" t="s">
        <v>1444</v>
      </c>
      <c r="G1873">
        <v>22629</v>
      </c>
      <c r="H1873" s="23">
        <v>66564240</v>
      </c>
    </row>
    <row r="1874" spans="1:8" x14ac:dyDescent="0.25">
      <c r="A1874">
        <v>14225</v>
      </c>
      <c r="B1874" t="s">
        <v>3850</v>
      </c>
      <c r="C1874" t="s">
        <v>3848</v>
      </c>
      <c r="D1874" s="23">
        <v>48740351004829</v>
      </c>
      <c r="E1874" t="s">
        <v>3859</v>
      </c>
      <c r="F1874" t="s">
        <v>1639</v>
      </c>
      <c r="G1874">
        <v>22378</v>
      </c>
      <c r="H1874" s="23">
        <v>1863627670364</v>
      </c>
    </row>
    <row r="1875" spans="1:8" x14ac:dyDescent="0.25">
      <c r="A1875">
        <v>13960</v>
      </c>
      <c r="B1875" t="s">
        <v>3850</v>
      </c>
      <c r="C1875" t="s">
        <v>3860</v>
      </c>
      <c r="D1875" s="23">
        <v>48740351011361</v>
      </c>
      <c r="E1875" t="s">
        <v>1435</v>
      </c>
      <c r="F1875" t="s">
        <v>1390</v>
      </c>
      <c r="G1875">
        <v>21748</v>
      </c>
      <c r="H1875" s="23">
        <v>796350421110</v>
      </c>
    </row>
    <row r="1876" spans="1:8" x14ac:dyDescent="0.25">
      <c r="A1876">
        <v>9407</v>
      </c>
      <c r="B1876" t="s">
        <v>3850</v>
      </c>
      <c r="C1876" t="s">
        <v>3846</v>
      </c>
      <c r="D1876" s="23">
        <v>48740351005558</v>
      </c>
      <c r="E1876" t="s">
        <v>1659</v>
      </c>
      <c r="F1876" t="s">
        <v>1610</v>
      </c>
      <c r="G1876">
        <v>13886</v>
      </c>
      <c r="H1876" s="23">
        <v>255010885</v>
      </c>
    </row>
    <row r="1877" spans="1:8" x14ac:dyDescent="0.25">
      <c r="A1877">
        <v>12087</v>
      </c>
      <c r="B1877" t="s">
        <v>3850</v>
      </c>
      <c r="C1877" t="s">
        <v>3848</v>
      </c>
      <c r="D1877" s="23">
        <v>48740351009464</v>
      </c>
      <c r="E1877" t="s">
        <v>1734</v>
      </c>
      <c r="F1877" t="s">
        <v>1390</v>
      </c>
      <c r="G1877">
        <v>18642</v>
      </c>
      <c r="H1877" s="23">
        <v>177266549110</v>
      </c>
    </row>
    <row r="1878" spans="1:8" x14ac:dyDescent="0.25">
      <c r="A1878">
        <v>10984</v>
      </c>
      <c r="B1878" t="s">
        <v>3850</v>
      </c>
      <c r="C1878" t="s">
        <v>3846</v>
      </c>
      <c r="D1878" s="23">
        <v>48740351013739</v>
      </c>
      <c r="E1878" t="s">
        <v>1424</v>
      </c>
      <c r="F1878" t="s">
        <v>1390</v>
      </c>
      <c r="G1878">
        <v>16728</v>
      </c>
      <c r="H1878" s="23">
        <v>144071943117</v>
      </c>
    </row>
    <row r="1879" spans="1:8" x14ac:dyDescent="0.25">
      <c r="A1879">
        <v>10947</v>
      </c>
      <c r="B1879" t="s">
        <v>3850</v>
      </c>
      <c r="C1879" t="s">
        <v>3846</v>
      </c>
      <c r="D1879" s="23">
        <v>48740351002109</v>
      </c>
      <c r="E1879" t="s">
        <v>1435</v>
      </c>
      <c r="F1879" t="s">
        <v>1390</v>
      </c>
      <c r="G1879">
        <v>16687</v>
      </c>
      <c r="H1879" s="23">
        <v>796481688110</v>
      </c>
    </row>
    <row r="1880" spans="1:8" x14ac:dyDescent="0.25">
      <c r="A1880">
        <v>10450</v>
      </c>
      <c r="B1880" t="s">
        <v>3850</v>
      </c>
      <c r="C1880" t="s">
        <v>3861</v>
      </c>
      <c r="D1880" s="23">
        <v>48740351005639</v>
      </c>
      <c r="E1880" t="s">
        <v>1594</v>
      </c>
      <c r="F1880" t="s">
        <v>1390</v>
      </c>
      <c r="G1880">
        <v>15775</v>
      </c>
      <c r="H1880" s="23">
        <v>209332620113</v>
      </c>
    </row>
    <row r="1881" spans="1:8" x14ac:dyDescent="0.25">
      <c r="A1881">
        <v>13408</v>
      </c>
      <c r="B1881" t="s">
        <v>3850</v>
      </c>
      <c r="D1881" s="23">
        <v>48740351001218</v>
      </c>
      <c r="E1881" t="s">
        <v>3519</v>
      </c>
      <c r="F1881" t="s">
        <v>1880</v>
      </c>
      <c r="G1881">
        <v>20976</v>
      </c>
      <c r="H1881" s="23">
        <v>103952543</v>
      </c>
    </row>
    <row r="1882" spans="1:8" x14ac:dyDescent="0.25">
      <c r="A1882">
        <v>6539</v>
      </c>
      <c r="B1882" t="s">
        <v>3850</v>
      </c>
      <c r="C1882" t="s">
        <v>3846</v>
      </c>
      <c r="D1882" s="23">
        <v>48740351002966</v>
      </c>
      <c r="E1882" t="s">
        <v>3447</v>
      </c>
      <c r="F1882" t="s">
        <v>1444</v>
      </c>
      <c r="G1882">
        <v>10070</v>
      </c>
      <c r="H1882" s="23">
        <v>63831831</v>
      </c>
    </row>
    <row r="1883" spans="1:8" x14ac:dyDescent="0.25">
      <c r="A1883">
        <v>6167</v>
      </c>
      <c r="B1883" t="s">
        <v>3850</v>
      </c>
      <c r="C1883" t="s">
        <v>3846</v>
      </c>
      <c r="D1883" s="23">
        <v>48740351004403</v>
      </c>
      <c r="E1883" t="s">
        <v>3862</v>
      </c>
      <c r="F1883" t="s">
        <v>1619</v>
      </c>
      <c r="G1883">
        <v>9695</v>
      </c>
      <c r="H1883" s="23">
        <v>910261776</v>
      </c>
    </row>
    <row r="1884" spans="1:8" x14ac:dyDescent="0.25">
      <c r="A1884">
        <v>6187</v>
      </c>
      <c r="B1884" t="s">
        <v>3850</v>
      </c>
      <c r="C1884" t="s">
        <v>3846</v>
      </c>
      <c r="D1884" s="23">
        <v>48740351012414</v>
      </c>
      <c r="E1884" t="s">
        <v>1424</v>
      </c>
      <c r="F1884" t="s">
        <v>1390</v>
      </c>
      <c r="G1884">
        <v>9720</v>
      </c>
      <c r="H1884" s="23">
        <v>146144335110</v>
      </c>
    </row>
    <row r="1885" spans="1:8" x14ac:dyDescent="0.25">
      <c r="A1885">
        <v>5845</v>
      </c>
      <c r="B1885" t="s">
        <v>3850</v>
      </c>
      <c r="C1885" t="s">
        <v>3846</v>
      </c>
      <c r="D1885" s="23">
        <v>48740351002885</v>
      </c>
      <c r="E1885" t="s">
        <v>1406</v>
      </c>
      <c r="F1885" t="s">
        <v>1407</v>
      </c>
      <c r="G1885">
        <v>8835</v>
      </c>
      <c r="H1885" s="23">
        <v>66905826</v>
      </c>
    </row>
    <row r="1886" spans="1:8" x14ac:dyDescent="0.25">
      <c r="A1886">
        <v>5781</v>
      </c>
      <c r="B1886" t="s">
        <v>3850</v>
      </c>
      <c r="C1886" t="s">
        <v>3846</v>
      </c>
      <c r="D1886" s="23">
        <v>48740351001994</v>
      </c>
      <c r="E1886" t="s">
        <v>3863</v>
      </c>
      <c r="F1886" t="s">
        <v>1390</v>
      </c>
      <c r="G1886">
        <v>8792</v>
      </c>
      <c r="H1886" s="23">
        <v>647463786114</v>
      </c>
    </row>
    <row r="1887" spans="1:8" x14ac:dyDescent="0.25">
      <c r="A1887">
        <v>5490</v>
      </c>
      <c r="B1887" t="s">
        <v>3850</v>
      </c>
      <c r="C1887" t="s">
        <v>3846</v>
      </c>
      <c r="D1887" s="23">
        <v>48740351008816</v>
      </c>
      <c r="E1887" t="s">
        <v>1650</v>
      </c>
      <c r="F1887" t="s">
        <v>1390</v>
      </c>
      <c r="G1887">
        <v>8555</v>
      </c>
      <c r="H1887" s="23">
        <v>181327238119</v>
      </c>
    </row>
    <row r="1888" spans="1:8" x14ac:dyDescent="0.25">
      <c r="A1888">
        <v>5451</v>
      </c>
      <c r="B1888" t="s">
        <v>3850</v>
      </c>
      <c r="C1888" t="s">
        <v>3846</v>
      </c>
      <c r="D1888" s="23">
        <v>48740351004586</v>
      </c>
      <c r="E1888" t="s">
        <v>1385</v>
      </c>
      <c r="F1888" t="s">
        <v>1386</v>
      </c>
      <c r="G1888">
        <v>8520</v>
      </c>
      <c r="H1888" s="23">
        <v>161424287</v>
      </c>
    </row>
    <row r="1889" spans="1:8" x14ac:dyDescent="0.25">
      <c r="A1889">
        <v>5322</v>
      </c>
      <c r="B1889" t="s">
        <v>3850</v>
      </c>
      <c r="C1889" t="s">
        <v>3846</v>
      </c>
      <c r="D1889" s="23">
        <v>48740351000327</v>
      </c>
      <c r="E1889" t="s">
        <v>2323</v>
      </c>
      <c r="F1889" t="s">
        <v>1692</v>
      </c>
      <c r="G1889">
        <v>8358</v>
      </c>
      <c r="H1889" s="23">
        <v>9030546625</v>
      </c>
    </row>
    <row r="1890" spans="1:8" x14ac:dyDescent="0.25">
      <c r="A1890">
        <v>5668</v>
      </c>
      <c r="B1890" t="s">
        <v>3850</v>
      </c>
      <c r="C1890" t="s">
        <v>3864</v>
      </c>
      <c r="D1890" s="23">
        <v>48740351000246</v>
      </c>
      <c r="E1890" t="s">
        <v>3865</v>
      </c>
      <c r="F1890" t="s">
        <v>1639</v>
      </c>
      <c r="G1890">
        <v>8717</v>
      </c>
      <c r="H1890" s="23">
        <v>1863627670020</v>
      </c>
    </row>
    <row r="1891" spans="1:8" x14ac:dyDescent="0.25">
      <c r="A1891">
        <v>5776</v>
      </c>
      <c r="B1891" t="s">
        <v>3850</v>
      </c>
      <c r="C1891" t="s">
        <v>3846</v>
      </c>
      <c r="D1891" s="23">
        <v>48740351002613</v>
      </c>
      <c r="E1891" t="s">
        <v>1507</v>
      </c>
      <c r="F1891" t="s">
        <v>1415</v>
      </c>
      <c r="G1891">
        <v>8787</v>
      </c>
      <c r="H1891" s="23">
        <v>32902719</v>
      </c>
    </row>
    <row r="1892" spans="1:8" x14ac:dyDescent="0.25">
      <c r="A1892">
        <v>5321</v>
      </c>
      <c r="B1892" t="s">
        <v>3850</v>
      </c>
      <c r="C1892" t="s">
        <v>3846</v>
      </c>
      <c r="D1892" s="23">
        <v>48740351005477</v>
      </c>
      <c r="E1892" t="s">
        <v>1505</v>
      </c>
      <c r="F1892" t="s">
        <v>1390</v>
      </c>
      <c r="G1892">
        <v>8357</v>
      </c>
      <c r="H1892" s="23">
        <v>582695554112</v>
      </c>
    </row>
    <row r="1893" spans="1:8" x14ac:dyDescent="0.25">
      <c r="A1893">
        <v>5843</v>
      </c>
      <c r="B1893" t="s">
        <v>3850</v>
      </c>
      <c r="C1893" t="s">
        <v>3846</v>
      </c>
      <c r="D1893" s="23">
        <v>48740351006600</v>
      </c>
      <c r="E1893" t="s">
        <v>2167</v>
      </c>
      <c r="F1893" t="s">
        <v>1587</v>
      </c>
      <c r="G1893">
        <v>8833</v>
      </c>
      <c r="H1893" s="23">
        <v>241056870</v>
      </c>
    </row>
    <row r="1894" spans="1:8" x14ac:dyDescent="0.25">
      <c r="A1894">
        <v>13032</v>
      </c>
      <c r="B1894" t="s">
        <v>3866</v>
      </c>
      <c r="C1894" t="s">
        <v>3846</v>
      </c>
      <c r="D1894" s="23">
        <v>48740351008220</v>
      </c>
      <c r="E1894" t="s">
        <v>2193</v>
      </c>
      <c r="F1894" t="s">
        <v>1390</v>
      </c>
      <c r="G1894">
        <v>20126</v>
      </c>
      <c r="H1894" s="23">
        <v>206233560117</v>
      </c>
    </row>
    <row r="1895" spans="1:8" x14ac:dyDescent="0.25">
      <c r="A1895">
        <v>2875</v>
      </c>
      <c r="B1895" t="s">
        <v>3867</v>
      </c>
      <c r="C1895" t="s">
        <v>3868</v>
      </c>
      <c r="D1895" s="23">
        <v>48740351008140</v>
      </c>
      <c r="E1895" t="s">
        <v>1424</v>
      </c>
      <c r="F1895" t="s">
        <v>1390</v>
      </c>
      <c r="G1895">
        <v>4151</v>
      </c>
      <c r="H1895" s="23">
        <v>438229658117</v>
      </c>
    </row>
    <row r="1896" spans="1:8" x14ac:dyDescent="0.25">
      <c r="A1896">
        <v>15415</v>
      </c>
      <c r="B1896" t="s">
        <v>3869</v>
      </c>
      <c r="C1896" t="s">
        <v>3870</v>
      </c>
      <c r="D1896" s="23">
        <v>48740351009545</v>
      </c>
      <c r="E1896" t="s">
        <v>3871</v>
      </c>
      <c r="F1896" t="s">
        <v>1639</v>
      </c>
      <c r="G1896">
        <v>24583</v>
      </c>
      <c r="H1896" s="23">
        <v>1863627671018</v>
      </c>
    </row>
    <row r="1897" spans="1:8" x14ac:dyDescent="0.25">
      <c r="A1897">
        <v>5450</v>
      </c>
      <c r="B1897" t="s">
        <v>3872</v>
      </c>
      <c r="C1897" t="s">
        <v>3846</v>
      </c>
      <c r="D1897" s="23">
        <v>48740351001560</v>
      </c>
      <c r="E1897" t="s">
        <v>3873</v>
      </c>
      <c r="F1897" t="s">
        <v>1610</v>
      </c>
      <c r="G1897">
        <v>8519</v>
      </c>
      <c r="H1897" s="23">
        <v>254999328</v>
      </c>
    </row>
    <row r="1898" spans="1:8" x14ac:dyDescent="0.25">
      <c r="A1898">
        <v>6442</v>
      </c>
      <c r="B1898" t="s">
        <v>3874</v>
      </c>
      <c r="C1898" t="s">
        <v>3874</v>
      </c>
      <c r="D1898" s="23">
        <v>9258807000284</v>
      </c>
      <c r="E1898" t="s">
        <v>1572</v>
      </c>
      <c r="F1898" t="s">
        <v>1386</v>
      </c>
      <c r="G1898">
        <v>9982</v>
      </c>
      <c r="H1898" s="23">
        <v>160815835</v>
      </c>
    </row>
    <row r="1899" spans="1:8" x14ac:dyDescent="0.25">
      <c r="A1899">
        <v>3945</v>
      </c>
      <c r="B1899" t="s">
        <v>3875</v>
      </c>
      <c r="C1899" t="s">
        <v>3876</v>
      </c>
      <c r="D1899" s="23">
        <v>9258807000101</v>
      </c>
      <c r="E1899" t="s">
        <v>1385</v>
      </c>
      <c r="F1899" t="s">
        <v>1386</v>
      </c>
      <c r="G1899">
        <v>5221</v>
      </c>
      <c r="H1899" s="23">
        <v>160564956</v>
      </c>
    </row>
    <row r="1900" spans="1:8" x14ac:dyDescent="0.25">
      <c r="A1900">
        <v>7487</v>
      </c>
      <c r="B1900" t="s">
        <v>3877</v>
      </c>
      <c r="C1900" t="s">
        <v>3878</v>
      </c>
      <c r="D1900" s="23">
        <v>546078000106</v>
      </c>
      <c r="E1900" t="s">
        <v>1424</v>
      </c>
      <c r="F1900" t="s">
        <v>1390</v>
      </c>
      <c r="G1900">
        <v>11411</v>
      </c>
      <c r="H1900" s="23">
        <v>114343110119</v>
      </c>
    </row>
    <row r="1901" spans="1:8" x14ac:dyDescent="0.25">
      <c r="A1901">
        <v>9634</v>
      </c>
      <c r="B1901" t="s">
        <v>3879</v>
      </c>
      <c r="C1901" t="s">
        <v>3881</v>
      </c>
      <c r="D1901" s="23">
        <v>1336140000521</v>
      </c>
      <c r="E1901" t="s">
        <v>1435</v>
      </c>
      <c r="F1901" t="s">
        <v>1390</v>
      </c>
      <c r="G1901">
        <v>14332</v>
      </c>
      <c r="H1901" s="23">
        <v>720055916111</v>
      </c>
    </row>
    <row r="1902" spans="1:8" x14ac:dyDescent="0.25">
      <c r="A1902">
        <v>13915</v>
      </c>
      <c r="B1902" t="s">
        <v>3879</v>
      </c>
      <c r="D1902" s="23">
        <v>1336140000602</v>
      </c>
      <c r="E1902" t="s">
        <v>3880</v>
      </c>
      <c r="F1902" t="s">
        <v>3547</v>
      </c>
      <c r="G1902">
        <v>21683</v>
      </c>
      <c r="H1902" s="23">
        <v>83766715</v>
      </c>
    </row>
    <row r="1903" spans="1:8" x14ac:dyDescent="0.25">
      <c r="A1903">
        <v>9870</v>
      </c>
      <c r="B1903" t="s">
        <v>3879</v>
      </c>
      <c r="C1903" t="s">
        <v>3881</v>
      </c>
      <c r="D1903" s="23">
        <v>1336140000360</v>
      </c>
      <c r="E1903" t="s">
        <v>2193</v>
      </c>
      <c r="F1903" t="s">
        <v>1390</v>
      </c>
      <c r="G1903">
        <v>14608</v>
      </c>
      <c r="H1903" s="23">
        <v>241133600119</v>
      </c>
    </row>
    <row r="1904" spans="1:8" x14ac:dyDescent="0.25">
      <c r="A1904">
        <v>4393</v>
      </c>
      <c r="B1904" t="s">
        <v>3882</v>
      </c>
      <c r="C1904" t="s">
        <v>3883</v>
      </c>
      <c r="D1904" s="23">
        <v>6979206000191</v>
      </c>
      <c r="E1904" t="s">
        <v>3884</v>
      </c>
      <c r="F1904" t="s">
        <v>1390</v>
      </c>
      <c r="G1904">
        <v>6987</v>
      </c>
      <c r="H1904" s="23">
        <v>513449948113</v>
      </c>
    </row>
    <row r="1905" spans="1:8" x14ac:dyDescent="0.25">
      <c r="A1905">
        <v>5481</v>
      </c>
      <c r="B1905" t="s">
        <v>3885</v>
      </c>
      <c r="D1905" s="23"/>
      <c r="E1905" t="s">
        <v>3886</v>
      </c>
      <c r="F1905" t="s">
        <v>1536</v>
      </c>
      <c r="G1905">
        <v>8545</v>
      </c>
      <c r="H1905" s="23"/>
    </row>
    <row r="1906" spans="1:8" x14ac:dyDescent="0.25">
      <c r="A1906">
        <v>13433</v>
      </c>
      <c r="B1906" t="s">
        <v>3887</v>
      </c>
      <c r="C1906" t="s">
        <v>3887</v>
      </c>
      <c r="D1906" s="23">
        <v>3868938000116</v>
      </c>
      <c r="E1906" t="s">
        <v>1973</v>
      </c>
      <c r="F1906" t="s">
        <v>1390</v>
      </c>
      <c r="G1906">
        <v>21014</v>
      </c>
      <c r="H1906" s="23">
        <v>441096140110</v>
      </c>
    </row>
    <row r="1907" spans="1:8" x14ac:dyDescent="0.25">
      <c r="A1907">
        <v>11537</v>
      </c>
      <c r="B1907" t="s">
        <v>3888</v>
      </c>
      <c r="C1907" t="s">
        <v>3889</v>
      </c>
      <c r="D1907" s="23">
        <v>4208093000103</v>
      </c>
      <c r="E1907" t="s">
        <v>1949</v>
      </c>
      <c r="F1907" t="s">
        <v>1444</v>
      </c>
      <c r="G1907">
        <v>17482</v>
      </c>
      <c r="H1907" s="23">
        <v>54485112</v>
      </c>
    </row>
    <row r="1908" spans="1:8" x14ac:dyDescent="0.25">
      <c r="A1908">
        <v>15478</v>
      </c>
      <c r="B1908" t="s">
        <v>3890</v>
      </c>
      <c r="C1908" t="s">
        <v>3891</v>
      </c>
      <c r="D1908" s="23">
        <v>44820087000119</v>
      </c>
      <c r="E1908" t="s">
        <v>1527</v>
      </c>
      <c r="F1908" t="s">
        <v>1386</v>
      </c>
      <c r="G1908">
        <v>24673</v>
      </c>
      <c r="H1908" s="23">
        <v>164213937</v>
      </c>
    </row>
    <row r="1909" spans="1:8" x14ac:dyDescent="0.25">
      <c r="A1909">
        <v>12129</v>
      </c>
      <c r="B1909" t="s">
        <v>3892</v>
      </c>
      <c r="C1909" t="s">
        <v>3893</v>
      </c>
      <c r="D1909" s="23">
        <v>17995592000202</v>
      </c>
      <c r="E1909" t="s">
        <v>3894</v>
      </c>
      <c r="F1909" t="s">
        <v>1692</v>
      </c>
      <c r="G1909">
        <v>18705</v>
      </c>
      <c r="H1909" s="23">
        <v>9078074288</v>
      </c>
    </row>
    <row r="1910" spans="1:8" x14ac:dyDescent="0.25">
      <c r="A1910">
        <v>8647</v>
      </c>
      <c r="B1910" t="s">
        <v>3895</v>
      </c>
      <c r="C1910" t="s">
        <v>3895</v>
      </c>
      <c r="D1910" s="23">
        <v>20177538000183</v>
      </c>
      <c r="E1910" t="s">
        <v>1385</v>
      </c>
      <c r="F1910" t="s">
        <v>1386</v>
      </c>
      <c r="G1910">
        <v>13157</v>
      </c>
      <c r="H1910" s="23">
        <v>162324073</v>
      </c>
    </row>
    <row r="1911" spans="1:8" x14ac:dyDescent="0.25">
      <c r="A1911">
        <v>13685</v>
      </c>
      <c r="B1911" t="s">
        <v>3896</v>
      </c>
      <c r="D1911" s="23">
        <v>33391434002405</v>
      </c>
      <c r="E1911" t="s">
        <v>3897</v>
      </c>
      <c r="F1911" t="s">
        <v>1390</v>
      </c>
      <c r="G1911">
        <v>21333</v>
      </c>
      <c r="H1911" s="23">
        <v>407374762113</v>
      </c>
    </row>
    <row r="1912" spans="1:8" x14ac:dyDescent="0.25">
      <c r="A1912">
        <v>2416</v>
      </c>
      <c r="B1912" t="s">
        <v>3898</v>
      </c>
      <c r="C1912" t="s">
        <v>3899</v>
      </c>
      <c r="D1912" s="23">
        <v>33391434002081</v>
      </c>
      <c r="E1912" t="s">
        <v>1507</v>
      </c>
      <c r="F1912" t="s">
        <v>1415</v>
      </c>
      <c r="G1912">
        <v>3692</v>
      </c>
      <c r="H1912" s="23">
        <v>38966760</v>
      </c>
    </row>
    <row r="1913" spans="1:8" x14ac:dyDescent="0.25">
      <c r="A1913">
        <v>782</v>
      </c>
      <c r="B1913" t="s">
        <v>21671</v>
      </c>
      <c r="C1913" t="s">
        <v>21671</v>
      </c>
      <c r="D1913" s="23"/>
      <c r="E1913" t="s">
        <v>1409</v>
      </c>
      <c r="F1913" t="s">
        <v>1386</v>
      </c>
      <c r="G1913">
        <v>2058</v>
      </c>
      <c r="H1913" s="23"/>
    </row>
    <row r="1914" spans="1:8" x14ac:dyDescent="0.25">
      <c r="A1914">
        <v>5391</v>
      </c>
      <c r="B1914" t="s">
        <v>3900</v>
      </c>
      <c r="C1914" t="s">
        <v>3901</v>
      </c>
      <c r="D1914" s="23">
        <v>33391434000119</v>
      </c>
      <c r="E1914" t="s">
        <v>1435</v>
      </c>
      <c r="F1914" t="s">
        <v>1390</v>
      </c>
      <c r="G1914">
        <v>8461</v>
      </c>
      <c r="H1914" s="23">
        <v>336141256112</v>
      </c>
    </row>
    <row r="1915" spans="1:8" x14ac:dyDescent="0.25">
      <c r="A1915">
        <v>5401</v>
      </c>
      <c r="B1915" t="s">
        <v>3902</v>
      </c>
      <c r="C1915" t="s">
        <v>3903</v>
      </c>
      <c r="D1915" s="23">
        <v>28480739000167</v>
      </c>
      <c r="E1915" t="s">
        <v>3546</v>
      </c>
      <c r="F1915" t="s">
        <v>3547</v>
      </c>
      <c r="G1915">
        <v>8472</v>
      </c>
      <c r="H1915" s="23">
        <v>80423566</v>
      </c>
    </row>
    <row r="1916" spans="1:8" x14ac:dyDescent="0.25">
      <c r="A1916">
        <v>5345</v>
      </c>
      <c r="B1916" t="s">
        <v>3904</v>
      </c>
      <c r="C1916" t="s">
        <v>3903</v>
      </c>
      <c r="D1916" s="23">
        <v>27401272000150</v>
      </c>
      <c r="E1916" t="s">
        <v>3546</v>
      </c>
      <c r="F1916" t="s">
        <v>3547</v>
      </c>
      <c r="G1916">
        <v>8380</v>
      </c>
      <c r="H1916" s="23">
        <v>80414052</v>
      </c>
    </row>
    <row r="1917" spans="1:8" x14ac:dyDescent="0.25">
      <c r="A1917">
        <v>2027</v>
      </c>
      <c r="B1917" t="s">
        <v>3905</v>
      </c>
      <c r="C1917" t="s">
        <v>3906</v>
      </c>
      <c r="D1917" s="23">
        <v>1838723010602</v>
      </c>
      <c r="E1917" t="s">
        <v>3907</v>
      </c>
      <c r="F1917" t="s">
        <v>1415</v>
      </c>
      <c r="G1917">
        <v>3303</v>
      </c>
      <c r="H1917" s="23">
        <v>37362020</v>
      </c>
    </row>
    <row r="1918" spans="1:8" x14ac:dyDescent="0.25">
      <c r="A1918">
        <v>11576</v>
      </c>
      <c r="B1918" t="s">
        <v>3908</v>
      </c>
      <c r="C1918" t="s">
        <v>3909</v>
      </c>
      <c r="D1918" s="23">
        <v>57497539002320</v>
      </c>
      <c r="E1918" t="s">
        <v>3910</v>
      </c>
      <c r="F1918" t="s">
        <v>1444</v>
      </c>
      <c r="G1918">
        <v>17521</v>
      </c>
      <c r="H1918" s="23">
        <v>135785803</v>
      </c>
    </row>
    <row r="1919" spans="1:8" x14ac:dyDescent="0.25">
      <c r="A1919">
        <v>11582</v>
      </c>
      <c r="B1919" t="s">
        <v>3908</v>
      </c>
      <c r="C1919" t="s">
        <v>3909</v>
      </c>
      <c r="D1919" s="23">
        <v>57497539000115</v>
      </c>
      <c r="E1919" t="s">
        <v>1895</v>
      </c>
      <c r="F1919" t="s">
        <v>1390</v>
      </c>
      <c r="G1919">
        <v>17528</v>
      </c>
      <c r="H1919" s="23">
        <v>626033996112</v>
      </c>
    </row>
    <row r="1920" spans="1:8" x14ac:dyDescent="0.25">
      <c r="A1920">
        <v>15305</v>
      </c>
      <c r="B1920" t="s">
        <v>3911</v>
      </c>
      <c r="C1920" t="s">
        <v>3912</v>
      </c>
      <c r="D1920" s="23">
        <v>11118769000125</v>
      </c>
      <c r="E1920" t="s">
        <v>1385</v>
      </c>
      <c r="F1920" t="s">
        <v>1386</v>
      </c>
      <c r="G1920">
        <v>24441</v>
      </c>
      <c r="H1920" s="23">
        <v>161628621</v>
      </c>
    </row>
    <row r="1921" spans="1:8" x14ac:dyDescent="0.25">
      <c r="A1921">
        <v>11228</v>
      </c>
      <c r="B1921" t="s">
        <v>3913</v>
      </c>
      <c r="C1921" t="s">
        <v>3914</v>
      </c>
      <c r="D1921" s="23">
        <v>57008138000154</v>
      </c>
      <c r="E1921" t="s">
        <v>1424</v>
      </c>
      <c r="F1921" t="s">
        <v>1390</v>
      </c>
      <c r="G1921">
        <v>17059</v>
      </c>
      <c r="H1921" s="23">
        <v>105298018110</v>
      </c>
    </row>
    <row r="1922" spans="1:8" x14ac:dyDescent="0.25">
      <c r="A1922">
        <v>13324</v>
      </c>
      <c r="B1922" t="s">
        <v>3915</v>
      </c>
      <c r="C1922" t="s">
        <v>3916</v>
      </c>
      <c r="D1922" s="23">
        <v>94001641000457</v>
      </c>
      <c r="E1922" t="s">
        <v>1869</v>
      </c>
      <c r="F1922" t="s">
        <v>1692</v>
      </c>
      <c r="G1922">
        <v>20774</v>
      </c>
      <c r="H1922" s="23" t="s">
        <v>3917</v>
      </c>
    </row>
    <row r="1923" spans="1:8" x14ac:dyDescent="0.25">
      <c r="A1923">
        <v>13502</v>
      </c>
      <c r="B1923" t="s">
        <v>3918</v>
      </c>
      <c r="D1923" s="23">
        <v>94001641000538</v>
      </c>
      <c r="E1923" t="s">
        <v>1424</v>
      </c>
      <c r="F1923" t="s">
        <v>1390</v>
      </c>
      <c r="G1923">
        <v>21099</v>
      </c>
      <c r="H1923" s="23">
        <v>142103323117</v>
      </c>
    </row>
    <row r="1924" spans="1:8" x14ac:dyDescent="0.25">
      <c r="A1924">
        <v>13482</v>
      </c>
      <c r="B1924" t="s">
        <v>3918</v>
      </c>
      <c r="C1924" t="s">
        <v>3919</v>
      </c>
      <c r="D1924" s="23">
        <v>94001641000104</v>
      </c>
      <c r="E1924" t="s">
        <v>3920</v>
      </c>
      <c r="F1924" t="s">
        <v>1619</v>
      </c>
      <c r="G1924">
        <v>21073</v>
      </c>
      <c r="H1924" s="23">
        <v>1770165808</v>
      </c>
    </row>
    <row r="1925" spans="1:8" x14ac:dyDescent="0.25">
      <c r="A1925">
        <v>13249</v>
      </c>
      <c r="B1925" t="s">
        <v>3921</v>
      </c>
      <c r="C1925" t="s">
        <v>3921</v>
      </c>
      <c r="D1925" s="23">
        <v>4601397000128</v>
      </c>
      <c r="E1925" t="s">
        <v>3922</v>
      </c>
      <c r="F1925" t="s">
        <v>1407</v>
      </c>
      <c r="G1925">
        <v>20447</v>
      </c>
      <c r="H1925" s="23">
        <v>66839440</v>
      </c>
    </row>
    <row r="1926" spans="1:8" x14ac:dyDescent="0.25">
      <c r="A1926">
        <v>13451</v>
      </c>
      <c r="B1926" t="s">
        <v>3923</v>
      </c>
      <c r="C1926" t="s">
        <v>3923</v>
      </c>
      <c r="D1926" s="23">
        <v>4601397002252</v>
      </c>
      <c r="E1926" t="s">
        <v>1851</v>
      </c>
      <c r="F1926" t="s">
        <v>1386</v>
      </c>
      <c r="G1926">
        <v>21038</v>
      </c>
      <c r="H1926" s="23">
        <v>163009058</v>
      </c>
    </row>
    <row r="1927" spans="1:8" x14ac:dyDescent="0.25">
      <c r="A1927">
        <v>11451</v>
      </c>
      <c r="B1927" t="s">
        <v>3924</v>
      </c>
      <c r="C1927" t="s">
        <v>3924</v>
      </c>
      <c r="D1927" s="23">
        <v>35251513000150</v>
      </c>
      <c r="E1927" t="s">
        <v>2299</v>
      </c>
      <c r="F1927" t="s">
        <v>1386</v>
      </c>
      <c r="G1927">
        <v>17389</v>
      </c>
      <c r="H1927" s="23">
        <v>163526168</v>
      </c>
    </row>
    <row r="1928" spans="1:8" x14ac:dyDescent="0.25">
      <c r="A1928">
        <v>13377</v>
      </c>
      <c r="B1928" t="s">
        <v>3925</v>
      </c>
      <c r="C1928" t="s">
        <v>3925</v>
      </c>
      <c r="D1928" s="23">
        <v>16599958000180</v>
      </c>
      <c r="E1928" t="s">
        <v>1541</v>
      </c>
      <c r="F1928" t="s">
        <v>1386</v>
      </c>
      <c r="G1928">
        <v>20932</v>
      </c>
      <c r="H1928" s="23">
        <v>162023219</v>
      </c>
    </row>
    <row r="1929" spans="1:8" x14ac:dyDescent="0.25">
      <c r="A1929">
        <v>10558</v>
      </c>
      <c r="B1929" t="s">
        <v>3926</v>
      </c>
      <c r="C1929" t="s">
        <v>3926</v>
      </c>
      <c r="D1929" s="23">
        <v>30963426000101</v>
      </c>
      <c r="E1929" t="s">
        <v>1385</v>
      </c>
      <c r="F1929" t="s">
        <v>1386</v>
      </c>
      <c r="G1929">
        <v>15922</v>
      </c>
      <c r="H1929" s="23">
        <v>163201293</v>
      </c>
    </row>
    <row r="1930" spans="1:8" x14ac:dyDescent="0.25">
      <c r="A1930">
        <v>14264</v>
      </c>
      <c r="B1930" t="s">
        <v>3927</v>
      </c>
      <c r="C1930" t="s">
        <v>3928</v>
      </c>
      <c r="D1930" s="23">
        <v>43050870000188</v>
      </c>
      <c r="E1930" t="s">
        <v>1385</v>
      </c>
      <c r="F1930" t="s">
        <v>1386</v>
      </c>
      <c r="G1930">
        <v>22472</v>
      </c>
      <c r="H1930" s="23">
        <v>164072969</v>
      </c>
    </row>
    <row r="1931" spans="1:8" x14ac:dyDescent="0.25">
      <c r="A1931">
        <v>7506</v>
      </c>
      <c r="B1931" t="s">
        <v>3929</v>
      </c>
      <c r="C1931" t="s">
        <v>3929</v>
      </c>
      <c r="D1931" s="23">
        <v>22461836000126</v>
      </c>
      <c r="E1931" t="s">
        <v>1385</v>
      </c>
      <c r="F1931" t="s">
        <v>1386</v>
      </c>
      <c r="G1931">
        <v>11430</v>
      </c>
      <c r="H1931" s="23">
        <v>162520735</v>
      </c>
    </row>
    <row r="1932" spans="1:8" x14ac:dyDescent="0.25">
      <c r="A1932">
        <v>11088</v>
      </c>
      <c r="B1932" t="s">
        <v>3930</v>
      </c>
      <c r="C1932" t="s">
        <v>3930</v>
      </c>
      <c r="D1932" s="23">
        <v>33318769000101</v>
      </c>
      <c r="E1932" t="s">
        <v>1409</v>
      </c>
      <c r="F1932" t="s">
        <v>1386</v>
      </c>
      <c r="G1932">
        <v>16892</v>
      </c>
      <c r="H1932" s="23">
        <v>163376549</v>
      </c>
    </row>
    <row r="1933" spans="1:8" x14ac:dyDescent="0.25">
      <c r="A1933">
        <v>6117</v>
      </c>
      <c r="B1933" t="s">
        <v>3931</v>
      </c>
      <c r="C1933">
        <v>162193483</v>
      </c>
      <c r="D1933" s="23">
        <v>18748832000156</v>
      </c>
      <c r="E1933" t="s">
        <v>1385</v>
      </c>
      <c r="F1933" t="s">
        <v>1386</v>
      </c>
      <c r="G1933">
        <v>9562</v>
      </c>
      <c r="H1933" s="23" t="s">
        <v>1438</v>
      </c>
    </row>
    <row r="1934" spans="1:8" x14ac:dyDescent="0.25">
      <c r="A1934">
        <v>14209</v>
      </c>
      <c r="B1934" t="s">
        <v>3932</v>
      </c>
      <c r="C1934" t="s">
        <v>3932</v>
      </c>
      <c r="D1934" s="23">
        <v>41398075000150</v>
      </c>
      <c r="E1934" t="s">
        <v>1385</v>
      </c>
      <c r="F1934" t="s">
        <v>1386</v>
      </c>
      <c r="G1934">
        <v>22224</v>
      </c>
      <c r="H1934" s="23">
        <v>163944768</v>
      </c>
    </row>
    <row r="1935" spans="1:8" x14ac:dyDescent="0.25">
      <c r="A1935">
        <v>12557</v>
      </c>
      <c r="B1935" t="s">
        <v>21672</v>
      </c>
      <c r="C1935" t="s">
        <v>21673</v>
      </c>
      <c r="D1935" s="23"/>
      <c r="E1935" t="s">
        <v>1422</v>
      </c>
      <c r="F1935" t="s">
        <v>1386</v>
      </c>
      <c r="G1935">
        <v>19491</v>
      </c>
      <c r="H1935" s="23"/>
    </row>
    <row r="1936" spans="1:8" x14ac:dyDescent="0.25">
      <c r="A1936">
        <v>14306</v>
      </c>
      <c r="B1936" t="s">
        <v>21674</v>
      </c>
      <c r="C1936" t="s">
        <v>21675</v>
      </c>
      <c r="D1936" s="23"/>
      <c r="E1936" t="s">
        <v>1578</v>
      </c>
      <c r="F1936" t="s">
        <v>1386</v>
      </c>
      <c r="G1936">
        <v>22553</v>
      </c>
      <c r="H1936" s="23"/>
    </row>
    <row r="1937" spans="1:8" x14ac:dyDescent="0.25">
      <c r="A1937">
        <v>6751</v>
      </c>
      <c r="B1937" t="s">
        <v>3933</v>
      </c>
      <c r="C1937" t="s">
        <v>3934</v>
      </c>
      <c r="D1937" s="23">
        <v>12433956000166</v>
      </c>
      <c r="E1937" t="s">
        <v>1430</v>
      </c>
      <c r="F1937" t="s">
        <v>1415</v>
      </c>
      <c r="G1937">
        <v>10419</v>
      </c>
      <c r="H1937" s="23">
        <v>41040724</v>
      </c>
    </row>
    <row r="1938" spans="1:8" x14ac:dyDescent="0.25">
      <c r="A1938">
        <v>11446</v>
      </c>
      <c r="B1938" t="s">
        <v>21676</v>
      </c>
      <c r="C1938" t="s">
        <v>21676</v>
      </c>
      <c r="D1938" s="23"/>
      <c r="E1938" t="s">
        <v>1507</v>
      </c>
      <c r="F1938" t="s">
        <v>1415</v>
      </c>
      <c r="G1938">
        <v>17380</v>
      </c>
      <c r="H1938" s="23"/>
    </row>
    <row r="1939" spans="1:8" x14ac:dyDescent="0.25">
      <c r="A1939">
        <v>9247</v>
      </c>
      <c r="B1939" t="s">
        <v>3935</v>
      </c>
      <c r="C1939" t="s">
        <v>3935</v>
      </c>
      <c r="D1939" s="23">
        <v>27278912000186</v>
      </c>
      <c r="E1939" t="s">
        <v>1406</v>
      </c>
      <c r="F1939" t="s">
        <v>1407</v>
      </c>
      <c r="G1939">
        <v>13740</v>
      </c>
      <c r="H1939" s="23">
        <v>66422868</v>
      </c>
    </row>
    <row r="1940" spans="1:8" x14ac:dyDescent="0.25">
      <c r="A1940">
        <v>8569</v>
      </c>
      <c r="B1940" t="s">
        <v>3936</v>
      </c>
      <c r="C1940" t="s">
        <v>3936</v>
      </c>
      <c r="D1940" s="23">
        <v>23777868000106</v>
      </c>
      <c r="E1940" t="s">
        <v>1487</v>
      </c>
      <c r="F1940" t="s">
        <v>1386</v>
      </c>
      <c r="G1940">
        <v>13072</v>
      </c>
      <c r="H1940" s="23">
        <v>162635885</v>
      </c>
    </row>
    <row r="1941" spans="1:8" x14ac:dyDescent="0.25">
      <c r="A1941">
        <v>10530</v>
      </c>
      <c r="B1941" t="s">
        <v>3937</v>
      </c>
      <c r="C1941" t="s">
        <v>3938</v>
      </c>
      <c r="D1941" s="23">
        <v>30283537000177</v>
      </c>
      <c r="E1941" t="s">
        <v>1424</v>
      </c>
      <c r="F1941" t="s">
        <v>1390</v>
      </c>
      <c r="G1941">
        <v>15889</v>
      </c>
      <c r="H1941" s="23">
        <v>182213281114</v>
      </c>
    </row>
    <row r="1942" spans="1:8" x14ac:dyDescent="0.25">
      <c r="A1942">
        <v>2241</v>
      </c>
      <c r="B1942" t="s">
        <v>3939</v>
      </c>
      <c r="C1942" t="s">
        <v>3940</v>
      </c>
      <c r="D1942" s="23">
        <v>2672185000106</v>
      </c>
      <c r="E1942" t="s">
        <v>1385</v>
      </c>
      <c r="F1942" t="s">
        <v>1386</v>
      </c>
      <c r="G1942">
        <v>3517</v>
      </c>
      <c r="H1942" s="23">
        <v>161213537</v>
      </c>
    </row>
    <row r="1943" spans="1:8" x14ac:dyDescent="0.25">
      <c r="A1943">
        <v>8299</v>
      </c>
      <c r="B1943" t="s">
        <v>3941</v>
      </c>
      <c r="C1943" t="s">
        <v>3941</v>
      </c>
      <c r="D1943" s="23">
        <v>24206221000189</v>
      </c>
      <c r="E1943" t="s">
        <v>1906</v>
      </c>
      <c r="F1943" t="s">
        <v>1386</v>
      </c>
      <c r="G1943">
        <v>12567</v>
      </c>
      <c r="H1943" s="23">
        <v>162671350</v>
      </c>
    </row>
    <row r="1944" spans="1:8" x14ac:dyDescent="0.25">
      <c r="A1944">
        <v>11877</v>
      </c>
      <c r="B1944" t="s">
        <v>21677</v>
      </c>
      <c r="C1944" t="s">
        <v>21678</v>
      </c>
      <c r="D1944" s="23"/>
      <c r="E1944" t="s">
        <v>1422</v>
      </c>
      <c r="F1944" t="s">
        <v>1386</v>
      </c>
      <c r="G1944">
        <v>13794</v>
      </c>
      <c r="H1944" s="23"/>
    </row>
    <row r="1945" spans="1:8" x14ac:dyDescent="0.25">
      <c r="A1945">
        <v>1112</v>
      </c>
      <c r="B1945" t="s">
        <v>21679</v>
      </c>
      <c r="C1945" t="s">
        <v>21679</v>
      </c>
      <c r="D1945" s="23"/>
      <c r="E1945" t="s">
        <v>1385</v>
      </c>
      <c r="F1945" t="s">
        <v>1386</v>
      </c>
      <c r="G1945">
        <v>2388</v>
      </c>
      <c r="H1945" s="23"/>
    </row>
    <row r="1946" spans="1:8" x14ac:dyDescent="0.25">
      <c r="A1946">
        <v>14895</v>
      </c>
      <c r="B1946" t="s">
        <v>21680</v>
      </c>
      <c r="C1946" t="s">
        <v>21681</v>
      </c>
      <c r="D1946" s="23"/>
      <c r="E1946" t="s">
        <v>1723</v>
      </c>
      <c r="F1946" t="s">
        <v>1386</v>
      </c>
      <c r="G1946">
        <v>17660</v>
      </c>
      <c r="H1946" s="23"/>
    </row>
    <row r="1947" spans="1:8" x14ac:dyDescent="0.25">
      <c r="A1947">
        <v>12223</v>
      </c>
      <c r="B1947" t="s">
        <v>3942</v>
      </c>
      <c r="C1947" t="s">
        <v>3943</v>
      </c>
      <c r="D1947" s="23">
        <v>31480571000102</v>
      </c>
      <c r="E1947" t="s">
        <v>1385</v>
      </c>
      <c r="F1947" t="s">
        <v>1386</v>
      </c>
      <c r="G1947">
        <v>18817</v>
      </c>
      <c r="H1947" s="23" t="s">
        <v>3944</v>
      </c>
    </row>
    <row r="1948" spans="1:8" x14ac:dyDescent="0.25">
      <c r="A1948">
        <v>6472</v>
      </c>
      <c r="B1948" t="s">
        <v>3945</v>
      </c>
      <c r="C1948" t="s">
        <v>3946</v>
      </c>
      <c r="D1948" s="23">
        <v>1447737000110</v>
      </c>
      <c r="E1948" t="s">
        <v>1424</v>
      </c>
      <c r="F1948" t="s">
        <v>1390</v>
      </c>
      <c r="G1948">
        <v>10010</v>
      </c>
      <c r="H1948" s="23">
        <v>128404598110</v>
      </c>
    </row>
    <row r="1949" spans="1:8" x14ac:dyDescent="0.25">
      <c r="A1949">
        <v>10237</v>
      </c>
      <c r="B1949" t="s">
        <v>3947</v>
      </c>
      <c r="C1949" t="s">
        <v>3947</v>
      </c>
      <c r="D1949" s="23">
        <v>12640188000111</v>
      </c>
      <c r="E1949" t="s">
        <v>1385</v>
      </c>
      <c r="F1949" t="s">
        <v>1386</v>
      </c>
      <c r="G1949">
        <v>15445</v>
      </c>
      <c r="H1949" s="23" t="s">
        <v>1438</v>
      </c>
    </row>
    <row r="1950" spans="1:8" x14ac:dyDescent="0.25">
      <c r="A1950">
        <v>4014</v>
      </c>
      <c r="B1950" t="s">
        <v>3948</v>
      </c>
      <c r="C1950" t="s">
        <v>3949</v>
      </c>
      <c r="D1950" s="23">
        <v>9347314000130</v>
      </c>
      <c r="E1950" t="s">
        <v>2087</v>
      </c>
      <c r="F1950" t="s">
        <v>1415</v>
      </c>
      <c r="G1950">
        <v>5290</v>
      </c>
      <c r="H1950" s="23">
        <v>36242268</v>
      </c>
    </row>
    <row r="1951" spans="1:8" x14ac:dyDescent="0.25">
      <c r="A1951">
        <v>2920</v>
      </c>
      <c r="B1951" t="s">
        <v>3950</v>
      </c>
      <c r="C1951" t="s">
        <v>3951</v>
      </c>
      <c r="D1951" s="23">
        <v>5045509000174</v>
      </c>
      <c r="E1951" t="s">
        <v>2087</v>
      </c>
      <c r="F1951" t="s">
        <v>1415</v>
      </c>
      <c r="G1951">
        <v>4196</v>
      </c>
      <c r="H1951" s="23">
        <v>29147514</v>
      </c>
    </row>
    <row r="1952" spans="1:8" x14ac:dyDescent="0.25">
      <c r="A1952">
        <v>10212</v>
      </c>
      <c r="B1952" t="s">
        <v>3952</v>
      </c>
      <c r="C1952" t="s">
        <v>3953</v>
      </c>
      <c r="D1952" s="23">
        <v>30254744000101</v>
      </c>
      <c r="E1952" t="s">
        <v>1397</v>
      </c>
      <c r="F1952" t="s">
        <v>1398</v>
      </c>
      <c r="G1952">
        <v>15410</v>
      </c>
      <c r="H1952" s="23" t="s">
        <v>1438</v>
      </c>
    </row>
    <row r="1953" spans="1:8" x14ac:dyDescent="0.25">
      <c r="A1953">
        <v>10312</v>
      </c>
      <c r="B1953" t="s">
        <v>3954</v>
      </c>
      <c r="C1953" t="s">
        <v>3954</v>
      </c>
      <c r="D1953" s="23">
        <v>5725563000160</v>
      </c>
      <c r="E1953" t="s">
        <v>1385</v>
      </c>
      <c r="F1953" t="s">
        <v>1386</v>
      </c>
      <c r="G1953">
        <v>15563</v>
      </c>
      <c r="H1953" s="23">
        <v>161401562</v>
      </c>
    </row>
    <row r="1954" spans="1:8" x14ac:dyDescent="0.25">
      <c r="A1954">
        <v>10112</v>
      </c>
      <c r="B1954" t="s">
        <v>3955</v>
      </c>
      <c r="C1954" t="s">
        <v>3956</v>
      </c>
      <c r="D1954" s="23">
        <v>10472968000506</v>
      </c>
      <c r="E1954" t="s">
        <v>3957</v>
      </c>
      <c r="F1954" t="s">
        <v>1390</v>
      </c>
      <c r="G1954">
        <v>15031</v>
      </c>
      <c r="H1954" s="23">
        <v>419131814119</v>
      </c>
    </row>
    <row r="1955" spans="1:8" x14ac:dyDescent="0.25">
      <c r="A1955">
        <v>10113</v>
      </c>
      <c r="B1955" t="s">
        <v>3955</v>
      </c>
      <c r="C1955" t="s">
        <v>3956</v>
      </c>
      <c r="D1955" s="23">
        <v>10472968001227</v>
      </c>
      <c r="E1955" t="s">
        <v>3958</v>
      </c>
      <c r="F1955" t="s">
        <v>1427</v>
      </c>
      <c r="G1955">
        <v>15032</v>
      </c>
      <c r="H1955" s="23">
        <v>153367962</v>
      </c>
    </row>
    <row r="1956" spans="1:8" x14ac:dyDescent="0.25">
      <c r="A1956">
        <v>2098</v>
      </c>
      <c r="B1956" t="s">
        <v>3959</v>
      </c>
      <c r="C1956" t="s">
        <v>3960</v>
      </c>
      <c r="D1956" s="23">
        <v>2250556000161</v>
      </c>
      <c r="E1956" t="s">
        <v>1510</v>
      </c>
      <c r="F1956" t="s">
        <v>1386</v>
      </c>
      <c r="G1956">
        <v>3374</v>
      </c>
      <c r="H1956" s="23">
        <v>161191061</v>
      </c>
    </row>
    <row r="1957" spans="1:8" x14ac:dyDescent="0.25">
      <c r="A1957">
        <v>14903</v>
      </c>
      <c r="B1957" t="s">
        <v>3961</v>
      </c>
      <c r="D1957" s="23">
        <v>40054285000168</v>
      </c>
      <c r="E1957" t="s">
        <v>1424</v>
      </c>
      <c r="F1957" t="s">
        <v>1390</v>
      </c>
      <c r="G1957">
        <v>23342</v>
      </c>
      <c r="H1957" s="23">
        <v>120857399118</v>
      </c>
    </row>
    <row r="1958" spans="1:8" x14ac:dyDescent="0.25">
      <c r="A1958">
        <v>15479</v>
      </c>
      <c r="B1958" t="s">
        <v>3962</v>
      </c>
      <c r="C1958" t="s">
        <v>3963</v>
      </c>
      <c r="D1958" s="23">
        <v>9200830000137</v>
      </c>
      <c r="E1958" t="s">
        <v>1409</v>
      </c>
      <c r="F1958" t="s">
        <v>1386</v>
      </c>
      <c r="G1958">
        <v>24675</v>
      </c>
      <c r="H1958" s="23">
        <v>161544037</v>
      </c>
    </row>
    <row r="1959" spans="1:8" x14ac:dyDescent="0.25">
      <c r="A1959">
        <v>9780</v>
      </c>
      <c r="B1959" t="s">
        <v>3964</v>
      </c>
      <c r="C1959" t="s">
        <v>3964</v>
      </c>
      <c r="D1959" s="23">
        <v>5871768000154</v>
      </c>
      <c r="E1959" t="s">
        <v>1385</v>
      </c>
      <c r="F1959" t="s">
        <v>1386</v>
      </c>
      <c r="G1959">
        <v>14511</v>
      </c>
      <c r="H1959" s="23" t="s">
        <v>1438</v>
      </c>
    </row>
    <row r="1960" spans="1:8" x14ac:dyDescent="0.25">
      <c r="A1960">
        <v>13884</v>
      </c>
      <c r="B1960" t="s">
        <v>692</v>
      </c>
      <c r="C1960" t="s">
        <v>3965</v>
      </c>
      <c r="D1960" s="23">
        <v>53247425000166</v>
      </c>
      <c r="E1960" t="s">
        <v>1973</v>
      </c>
      <c r="F1960" t="s">
        <v>1390</v>
      </c>
      <c r="G1960">
        <v>21642</v>
      </c>
      <c r="H1960" s="23">
        <v>441000277110</v>
      </c>
    </row>
    <row r="1961" spans="1:8" x14ac:dyDescent="0.25">
      <c r="A1961">
        <v>8687</v>
      </c>
      <c r="B1961" t="s">
        <v>3966</v>
      </c>
      <c r="C1961" t="s">
        <v>3967</v>
      </c>
      <c r="D1961" s="23">
        <v>10242721000161</v>
      </c>
      <c r="E1961" t="s">
        <v>3855</v>
      </c>
      <c r="F1961" t="s">
        <v>1692</v>
      </c>
      <c r="G1961">
        <v>13195</v>
      </c>
      <c r="H1961" s="23" t="s">
        <v>3968</v>
      </c>
    </row>
    <row r="1962" spans="1:8" x14ac:dyDescent="0.25">
      <c r="A1962">
        <v>3146</v>
      </c>
      <c r="B1962" t="s">
        <v>3969</v>
      </c>
      <c r="C1962" t="s">
        <v>3970</v>
      </c>
      <c r="D1962" s="23">
        <v>6085905000198</v>
      </c>
      <c r="E1962" t="s">
        <v>1430</v>
      </c>
      <c r="F1962" t="s">
        <v>1415</v>
      </c>
      <c r="G1962">
        <v>4422</v>
      </c>
      <c r="H1962" s="23">
        <v>30927803</v>
      </c>
    </row>
    <row r="1963" spans="1:8" x14ac:dyDescent="0.25">
      <c r="A1963">
        <v>15731</v>
      </c>
      <c r="B1963" t="s">
        <v>3971</v>
      </c>
      <c r="D1963" s="23">
        <v>29688565000195</v>
      </c>
      <c r="E1963" t="s">
        <v>1675</v>
      </c>
      <c r="F1963" t="s">
        <v>1390</v>
      </c>
      <c r="G1963">
        <v>25020</v>
      </c>
      <c r="H1963" s="23">
        <v>664270495117</v>
      </c>
    </row>
    <row r="1964" spans="1:8" x14ac:dyDescent="0.25">
      <c r="A1964">
        <v>14754</v>
      </c>
      <c r="B1964" t="s">
        <v>3972</v>
      </c>
      <c r="D1964" s="23">
        <v>7308618000162</v>
      </c>
      <c r="E1964" t="s">
        <v>2234</v>
      </c>
      <c r="F1964" t="s">
        <v>1390</v>
      </c>
      <c r="G1964">
        <v>23199</v>
      </c>
      <c r="H1964" s="23">
        <v>635859129119</v>
      </c>
    </row>
    <row r="1965" spans="1:8" x14ac:dyDescent="0.25">
      <c r="A1965">
        <v>15026</v>
      </c>
      <c r="B1965" t="s">
        <v>3973</v>
      </c>
      <c r="C1965" t="s">
        <v>3974</v>
      </c>
      <c r="D1965" s="23">
        <v>27663248000199</v>
      </c>
      <c r="E1965" t="s">
        <v>3975</v>
      </c>
      <c r="F1965" t="s">
        <v>1427</v>
      </c>
      <c r="G1965">
        <v>23740</v>
      </c>
      <c r="H1965" s="23" t="s">
        <v>1438</v>
      </c>
    </row>
    <row r="1966" spans="1:8" x14ac:dyDescent="0.25">
      <c r="A1966">
        <v>12756</v>
      </c>
      <c r="B1966" t="s">
        <v>3976</v>
      </c>
      <c r="C1966" t="s">
        <v>3976</v>
      </c>
      <c r="D1966" s="23">
        <v>32618447000115</v>
      </c>
      <c r="E1966" t="s">
        <v>2487</v>
      </c>
      <c r="F1966" t="s">
        <v>1639</v>
      </c>
      <c r="G1966">
        <v>19788</v>
      </c>
      <c r="H1966" s="23">
        <v>33676160070</v>
      </c>
    </row>
    <row r="1967" spans="1:8" x14ac:dyDescent="0.25">
      <c r="A1967">
        <v>10916</v>
      </c>
      <c r="B1967" t="s">
        <v>3977</v>
      </c>
      <c r="C1967" t="s">
        <v>3978</v>
      </c>
      <c r="D1967" s="23">
        <v>776574001551</v>
      </c>
      <c r="E1967" t="s">
        <v>1500</v>
      </c>
      <c r="F1967" t="s">
        <v>1415</v>
      </c>
      <c r="G1967">
        <v>16592</v>
      </c>
      <c r="H1967" s="23">
        <v>49904981</v>
      </c>
    </row>
    <row r="1968" spans="1:8" x14ac:dyDescent="0.25">
      <c r="A1968">
        <v>6217</v>
      </c>
      <c r="B1968" t="s">
        <v>3979</v>
      </c>
      <c r="C1968" t="s">
        <v>3979</v>
      </c>
      <c r="D1968" s="23">
        <v>4357098000190</v>
      </c>
      <c r="E1968" t="s">
        <v>1397</v>
      </c>
      <c r="F1968" t="s">
        <v>1398</v>
      </c>
      <c r="G1968">
        <v>9749</v>
      </c>
      <c r="H1968" s="23" t="s">
        <v>1438</v>
      </c>
    </row>
    <row r="1969" spans="1:8" x14ac:dyDescent="0.25">
      <c r="A1969">
        <v>11864</v>
      </c>
      <c r="B1969" t="s">
        <v>3980</v>
      </c>
      <c r="C1969" t="s">
        <v>3981</v>
      </c>
      <c r="D1969" s="23">
        <v>8198971000108</v>
      </c>
      <c r="E1969" t="s">
        <v>1527</v>
      </c>
      <c r="F1969" t="s">
        <v>1386</v>
      </c>
      <c r="G1969">
        <v>18240</v>
      </c>
      <c r="H1969" s="23" t="s">
        <v>1438</v>
      </c>
    </row>
    <row r="1970" spans="1:8" x14ac:dyDescent="0.25">
      <c r="A1970">
        <v>10285</v>
      </c>
      <c r="B1970" t="s">
        <v>3982</v>
      </c>
      <c r="C1970" t="s">
        <v>3983</v>
      </c>
      <c r="D1970" s="23">
        <v>29326538000172</v>
      </c>
      <c r="E1970" t="s">
        <v>1397</v>
      </c>
      <c r="F1970" t="s">
        <v>1398</v>
      </c>
      <c r="G1970">
        <v>15514</v>
      </c>
      <c r="H1970" s="23">
        <v>204850991</v>
      </c>
    </row>
    <row r="1971" spans="1:8" x14ac:dyDescent="0.25">
      <c r="A1971">
        <v>11513</v>
      </c>
      <c r="B1971" t="s">
        <v>3984</v>
      </c>
      <c r="C1971" t="s">
        <v>3985</v>
      </c>
      <c r="D1971" s="23">
        <v>21144314000138</v>
      </c>
      <c r="E1971" t="s">
        <v>1483</v>
      </c>
      <c r="F1971" t="s">
        <v>1398</v>
      </c>
      <c r="G1971">
        <v>17457</v>
      </c>
      <c r="H1971" s="23">
        <v>204167779</v>
      </c>
    </row>
    <row r="1972" spans="1:8" x14ac:dyDescent="0.25">
      <c r="A1972">
        <v>10009</v>
      </c>
      <c r="B1972" t="s">
        <v>3986</v>
      </c>
      <c r="C1972" t="s">
        <v>3987</v>
      </c>
      <c r="D1972" s="23">
        <v>1594599000282</v>
      </c>
      <c r="E1972" t="s">
        <v>3988</v>
      </c>
      <c r="F1972" t="s">
        <v>1398</v>
      </c>
      <c r="G1972">
        <v>14789</v>
      </c>
      <c r="H1972" s="23">
        <v>204836697</v>
      </c>
    </row>
    <row r="1973" spans="1:8" x14ac:dyDescent="0.25">
      <c r="A1973">
        <v>1998</v>
      </c>
      <c r="B1973" t="s">
        <v>3989</v>
      </c>
      <c r="C1973" t="s">
        <v>3990</v>
      </c>
      <c r="D1973" s="23">
        <v>1594599000100</v>
      </c>
      <c r="E1973" t="s">
        <v>3991</v>
      </c>
      <c r="F1973" t="s">
        <v>1398</v>
      </c>
      <c r="G1973">
        <v>3274</v>
      </c>
      <c r="H1973" s="23">
        <v>200949306</v>
      </c>
    </row>
    <row r="1974" spans="1:8" x14ac:dyDescent="0.25">
      <c r="A1974">
        <v>1320</v>
      </c>
      <c r="B1974" t="s">
        <v>3992</v>
      </c>
      <c r="C1974" t="s">
        <v>3993</v>
      </c>
      <c r="D1974" s="23">
        <v>10503145000169</v>
      </c>
      <c r="E1974" t="s">
        <v>3994</v>
      </c>
      <c r="F1974" t="s">
        <v>1398</v>
      </c>
      <c r="G1974">
        <v>2596</v>
      </c>
      <c r="H1974" s="23">
        <v>202171507</v>
      </c>
    </row>
    <row r="1975" spans="1:8" x14ac:dyDescent="0.25">
      <c r="A1975">
        <v>14055</v>
      </c>
      <c r="B1975" t="s">
        <v>3995</v>
      </c>
      <c r="C1975" t="s">
        <v>3995</v>
      </c>
      <c r="D1975" s="23">
        <v>5861079000169</v>
      </c>
      <c r="E1975" t="s">
        <v>3996</v>
      </c>
      <c r="F1975" t="s">
        <v>1444</v>
      </c>
      <c r="G1975">
        <v>21837</v>
      </c>
      <c r="H1975" s="23">
        <v>81936661</v>
      </c>
    </row>
    <row r="1976" spans="1:8" x14ac:dyDescent="0.25">
      <c r="A1976">
        <v>15332</v>
      </c>
      <c r="B1976" t="s">
        <v>3997</v>
      </c>
      <c r="C1976" t="s">
        <v>3997</v>
      </c>
      <c r="D1976" s="23">
        <v>57784950000171</v>
      </c>
      <c r="E1976" t="s">
        <v>1530</v>
      </c>
      <c r="F1976" t="s">
        <v>1386</v>
      </c>
      <c r="G1976">
        <v>24485</v>
      </c>
      <c r="H1976" s="23" t="s">
        <v>1438</v>
      </c>
    </row>
    <row r="1977" spans="1:8" x14ac:dyDescent="0.25">
      <c r="A1977">
        <v>13958</v>
      </c>
      <c r="B1977" t="s">
        <v>3998</v>
      </c>
      <c r="C1977" t="s">
        <v>3999</v>
      </c>
      <c r="D1977" s="23">
        <v>30817591000155</v>
      </c>
      <c r="E1977" t="s">
        <v>2092</v>
      </c>
      <c r="F1977" t="s">
        <v>1619</v>
      </c>
      <c r="G1977">
        <v>21746</v>
      </c>
      <c r="H1977" s="23">
        <v>1240309730</v>
      </c>
    </row>
    <row r="1978" spans="1:8" x14ac:dyDescent="0.25">
      <c r="A1978">
        <v>6584</v>
      </c>
      <c r="B1978" t="s">
        <v>4000</v>
      </c>
      <c r="C1978" t="s">
        <v>4000</v>
      </c>
      <c r="D1978" s="23">
        <v>11984915000103</v>
      </c>
      <c r="E1978" t="s">
        <v>4001</v>
      </c>
      <c r="F1978" t="s">
        <v>1398</v>
      </c>
      <c r="G1978">
        <v>10117</v>
      </c>
      <c r="H1978" s="23" t="s">
        <v>1438</v>
      </c>
    </row>
    <row r="1979" spans="1:8" x14ac:dyDescent="0.25">
      <c r="A1979">
        <v>3746</v>
      </c>
      <c r="B1979" t="s">
        <v>4002</v>
      </c>
      <c r="C1979" t="s">
        <v>4003</v>
      </c>
      <c r="D1979" s="23">
        <v>8848251000132</v>
      </c>
      <c r="E1979" t="s">
        <v>1718</v>
      </c>
      <c r="F1979" t="s">
        <v>1386</v>
      </c>
      <c r="G1979">
        <v>5022</v>
      </c>
      <c r="H1979" s="23">
        <v>160057434</v>
      </c>
    </row>
    <row r="1980" spans="1:8" x14ac:dyDescent="0.25">
      <c r="A1980">
        <v>14400</v>
      </c>
      <c r="B1980" t="s">
        <v>4004</v>
      </c>
      <c r="D1980" s="23">
        <v>50666996000147</v>
      </c>
      <c r="E1980" t="s">
        <v>4005</v>
      </c>
      <c r="F1980" t="s">
        <v>1390</v>
      </c>
      <c r="G1980">
        <v>22673</v>
      </c>
      <c r="H1980" s="23">
        <v>137050030117</v>
      </c>
    </row>
    <row r="1981" spans="1:8" x14ac:dyDescent="0.25">
      <c r="A1981">
        <v>4161</v>
      </c>
      <c r="B1981" t="s">
        <v>4006</v>
      </c>
      <c r="C1981" t="s">
        <v>4007</v>
      </c>
      <c r="D1981" s="23">
        <v>14227329000102</v>
      </c>
      <c r="E1981" t="s">
        <v>1430</v>
      </c>
      <c r="F1981" t="s">
        <v>1415</v>
      </c>
      <c r="G1981">
        <v>6818</v>
      </c>
      <c r="H1981" s="23">
        <v>46834800</v>
      </c>
    </row>
    <row r="1982" spans="1:8" x14ac:dyDescent="0.25">
      <c r="A1982">
        <v>12326</v>
      </c>
      <c r="B1982" t="s">
        <v>4008</v>
      </c>
      <c r="C1982" t="s">
        <v>4009</v>
      </c>
      <c r="D1982" s="23">
        <v>23712637000106</v>
      </c>
      <c r="E1982" t="s">
        <v>1500</v>
      </c>
      <c r="F1982" t="s">
        <v>1415</v>
      </c>
      <c r="G1982">
        <v>18928</v>
      </c>
      <c r="H1982" s="23">
        <v>65079213</v>
      </c>
    </row>
    <row r="1983" spans="1:8" x14ac:dyDescent="0.25">
      <c r="A1983">
        <v>2161</v>
      </c>
      <c r="B1983" t="s">
        <v>4010</v>
      </c>
      <c r="C1983" t="s">
        <v>4010</v>
      </c>
      <c r="D1983" s="23">
        <v>24215436000166</v>
      </c>
      <c r="E1983" t="s">
        <v>2806</v>
      </c>
      <c r="F1983" t="s">
        <v>1386</v>
      </c>
      <c r="G1983">
        <v>3437</v>
      </c>
      <c r="H1983" s="23">
        <v>160821002</v>
      </c>
    </row>
    <row r="1984" spans="1:8" x14ac:dyDescent="0.25">
      <c r="A1984">
        <v>5029</v>
      </c>
      <c r="B1984" t="s">
        <v>4011</v>
      </c>
      <c r="C1984" t="s">
        <v>4012</v>
      </c>
      <c r="D1984" s="23">
        <v>11659266000167</v>
      </c>
      <c r="E1984" t="s">
        <v>1430</v>
      </c>
      <c r="F1984" t="s">
        <v>1415</v>
      </c>
      <c r="G1984">
        <v>8067</v>
      </c>
      <c r="H1984" s="23" t="s">
        <v>1438</v>
      </c>
    </row>
    <row r="1985" spans="1:8" x14ac:dyDescent="0.25">
      <c r="A1985">
        <v>9834</v>
      </c>
      <c r="B1985" t="s">
        <v>4013</v>
      </c>
      <c r="C1985" t="s">
        <v>4013</v>
      </c>
      <c r="D1985" s="23">
        <v>28973355000186</v>
      </c>
      <c r="E1985" t="s">
        <v>4014</v>
      </c>
      <c r="F1985" t="s">
        <v>1457</v>
      </c>
      <c r="G1985">
        <v>14563</v>
      </c>
      <c r="H1985" s="23">
        <v>196089310</v>
      </c>
    </row>
    <row r="1986" spans="1:8" x14ac:dyDescent="0.25">
      <c r="A1986">
        <v>13605</v>
      </c>
      <c r="B1986" t="s">
        <v>4015</v>
      </c>
      <c r="C1986" t="s">
        <v>4016</v>
      </c>
      <c r="D1986" s="23">
        <v>26342648000130</v>
      </c>
      <c r="E1986" t="s">
        <v>1385</v>
      </c>
      <c r="F1986" t="s">
        <v>1386</v>
      </c>
      <c r="G1986">
        <v>21227</v>
      </c>
      <c r="H1986" s="23">
        <v>162833474</v>
      </c>
    </row>
    <row r="1987" spans="1:8" x14ac:dyDescent="0.25">
      <c r="A1987">
        <v>12182</v>
      </c>
      <c r="B1987" t="s">
        <v>4017</v>
      </c>
      <c r="C1987" t="s">
        <v>4018</v>
      </c>
      <c r="D1987" s="23">
        <v>12773994000168</v>
      </c>
      <c r="E1987" t="s">
        <v>1527</v>
      </c>
      <c r="F1987" t="s">
        <v>1386</v>
      </c>
      <c r="G1987">
        <v>18773</v>
      </c>
      <c r="H1987" s="23" t="s">
        <v>4019</v>
      </c>
    </row>
    <row r="1988" spans="1:8" x14ac:dyDescent="0.25">
      <c r="A1988">
        <v>9369</v>
      </c>
      <c r="B1988" t="s">
        <v>4020</v>
      </c>
      <c r="C1988" t="s">
        <v>4021</v>
      </c>
      <c r="D1988" s="23">
        <v>7839659000185</v>
      </c>
      <c r="E1988" t="s">
        <v>1424</v>
      </c>
      <c r="F1988" t="s">
        <v>1390</v>
      </c>
      <c r="G1988">
        <v>13855</v>
      </c>
      <c r="H1988" s="23">
        <v>149242383119</v>
      </c>
    </row>
    <row r="1989" spans="1:8" x14ac:dyDescent="0.25">
      <c r="A1989">
        <v>6553</v>
      </c>
      <c r="B1989" t="s">
        <v>4022</v>
      </c>
      <c r="C1989" t="s">
        <v>4023</v>
      </c>
      <c r="D1989" s="23">
        <v>91696641000188</v>
      </c>
      <c r="E1989" t="s">
        <v>3104</v>
      </c>
      <c r="F1989" t="s">
        <v>1619</v>
      </c>
      <c r="G1989">
        <v>10083</v>
      </c>
      <c r="H1989" s="23" t="s">
        <v>4024</v>
      </c>
    </row>
    <row r="1990" spans="1:8" x14ac:dyDescent="0.25">
      <c r="A1990">
        <v>4604</v>
      </c>
      <c r="B1990" t="s">
        <v>4025</v>
      </c>
      <c r="C1990" t="s">
        <v>654</v>
      </c>
      <c r="D1990" s="23">
        <v>41014440000185</v>
      </c>
      <c r="E1990" t="s">
        <v>1430</v>
      </c>
      <c r="F1990" t="s">
        <v>1415</v>
      </c>
      <c r="G1990">
        <v>7179</v>
      </c>
      <c r="H1990" s="23">
        <v>18649203</v>
      </c>
    </row>
    <row r="1991" spans="1:8" x14ac:dyDescent="0.25">
      <c r="A1991">
        <v>7635</v>
      </c>
      <c r="B1991" t="s">
        <v>4026</v>
      </c>
      <c r="C1991" t="s">
        <v>4027</v>
      </c>
      <c r="D1991" s="23">
        <v>5092927000201</v>
      </c>
      <c r="E1991" t="s">
        <v>1430</v>
      </c>
      <c r="F1991" t="s">
        <v>1415</v>
      </c>
      <c r="G1991">
        <v>11910</v>
      </c>
      <c r="H1991" s="23">
        <v>61850969</v>
      </c>
    </row>
    <row r="1992" spans="1:8" x14ac:dyDescent="0.25">
      <c r="A1992">
        <v>1607</v>
      </c>
      <c r="B1992" t="s">
        <v>4028</v>
      </c>
      <c r="C1992" t="s">
        <v>4029</v>
      </c>
      <c r="D1992" s="23">
        <v>11509607000118</v>
      </c>
      <c r="E1992" t="s">
        <v>1430</v>
      </c>
      <c r="F1992" t="s">
        <v>1415</v>
      </c>
      <c r="G1992">
        <v>2883</v>
      </c>
      <c r="H1992" s="23" t="s">
        <v>4030</v>
      </c>
    </row>
    <row r="1993" spans="1:8" x14ac:dyDescent="0.25">
      <c r="A1993">
        <v>13739</v>
      </c>
      <c r="B1993" t="s">
        <v>4031</v>
      </c>
      <c r="C1993" t="s">
        <v>4032</v>
      </c>
      <c r="D1993" s="23">
        <v>34129420000194</v>
      </c>
      <c r="E1993" t="s">
        <v>3447</v>
      </c>
      <c r="F1993" t="s">
        <v>1444</v>
      </c>
      <c r="G1993">
        <v>21406</v>
      </c>
      <c r="H1993" s="23">
        <v>159276479</v>
      </c>
    </row>
    <row r="1994" spans="1:8" x14ac:dyDescent="0.25">
      <c r="A1994">
        <v>8398</v>
      </c>
      <c r="B1994" t="s">
        <v>4033</v>
      </c>
      <c r="C1994" t="s">
        <v>4033</v>
      </c>
      <c r="D1994" s="23">
        <v>8470543000184</v>
      </c>
      <c r="E1994" t="s">
        <v>2087</v>
      </c>
      <c r="F1994" t="s">
        <v>1415</v>
      </c>
      <c r="G1994">
        <v>12690</v>
      </c>
      <c r="H1994" s="23">
        <v>34526978</v>
      </c>
    </row>
    <row r="1995" spans="1:8" x14ac:dyDescent="0.25">
      <c r="A1995">
        <v>15070</v>
      </c>
      <c r="B1995" t="s">
        <v>4034</v>
      </c>
      <c r="C1995" t="s">
        <v>4034</v>
      </c>
      <c r="D1995" s="23">
        <v>53379085000127</v>
      </c>
      <c r="E1995" t="s">
        <v>3519</v>
      </c>
      <c r="F1995" t="s">
        <v>1880</v>
      </c>
      <c r="G1995">
        <v>23880</v>
      </c>
      <c r="H1995" s="23">
        <v>201071886</v>
      </c>
    </row>
    <row r="1996" spans="1:8" x14ac:dyDescent="0.25">
      <c r="A1996">
        <v>6768</v>
      </c>
      <c r="B1996" t="s">
        <v>4035</v>
      </c>
      <c r="C1996" t="s">
        <v>4036</v>
      </c>
      <c r="D1996" s="23">
        <v>17581765000165</v>
      </c>
      <c r="E1996" t="s">
        <v>4037</v>
      </c>
      <c r="F1996" t="s">
        <v>1444</v>
      </c>
      <c r="G1996">
        <v>10497</v>
      </c>
      <c r="H1996" s="23" t="s">
        <v>1438</v>
      </c>
    </row>
    <row r="1997" spans="1:8" x14ac:dyDescent="0.25">
      <c r="A1997">
        <v>4497</v>
      </c>
      <c r="B1997" t="s">
        <v>4038</v>
      </c>
      <c r="D1997" s="23"/>
      <c r="E1997" t="s">
        <v>1385</v>
      </c>
      <c r="F1997" t="s">
        <v>1386</v>
      </c>
      <c r="G1997">
        <v>7086</v>
      </c>
      <c r="H1997" s="23"/>
    </row>
    <row r="1998" spans="1:8" x14ac:dyDescent="0.25">
      <c r="A1998">
        <v>15449</v>
      </c>
      <c r="B1998" t="s">
        <v>4039</v>
      </c>
      <c r="C1998" t="s">
        <v>4040</v>
      </c>
      <c r="D1998" s="23">
        <v>29521473000116</v>
      </c>
      <c r="E1998" t="s">
        <v>1417</v>
      </c>
      <c r="F1998" t="s">
        <v>1418</v>
      </c>
      <c r="G1998">
        <v>24630</v>
      </c>
      <c r="H1998" s="23" t="s">
        <v>1438</v>
      </c>
    </row>
    <row r="1999" spans="1:8" x14ac:dyDescent="0.25">
      <c r="A1999">
        <v>838</v>
      </c>
      <c r="B1999" t="s">
        <v>21682</v>
      </c>
      <c r="C1999" t="s">
        <v>21682</v>
      </c>
      <c r="D1999" s="23"/>
      <c r="E1999" t="s">
        <v>1385</v>
      </c>
      <c r="F1999" t="s">
        <v>1386</v>
      </c>
      <c r="G1999">
        <v>2114</v>
      </c>
      <c r="H1999" s="23"/>
    </row>
    <row r="2000" spans="1:8" x14ac:dyDescent="0.25">
      <c r="A2000">
        <v>12544</v>
      </c>
      <c r="B2000" t="s">
        <v>4041</v>
      </c>
      <c r="C2000" t="s">
        <v>4042</v>
      </c>
      <c r="D2000" s="23">
        <v>10543788000136</v>
      </c>
      <c r="E2000" t="s">
        <v>1397</v>
      </c>
      <c r="F2000" t="s">
        <v>1398</v>
      </c>
      <c r="G2000">
        <v>19537</v>
      </c>
      <c r="H2000" s="23">
        <v>202175227</v>
      </c>
    </row>
    <row r="2001" spans="1:8" x14ac:dyDescent="0.25">
      <c r="A2001">
        <v>1572</v>
      </c>
      <c r="B2001" t="s">
        <v>4043</v>
      </c>
      <c r="C2001" t="s">
        <v>4044</v>
      </c>
      <c r="D2001" s="23">
        <v>11341543000199</v>
      </c>
      <c r="E2001" t="s">
        <v>1851</v>
      </c>
      <c r="F2001" t="s">
        <v>1386</v>
      </c>
      <c r="G2001">
        <v>2848</v>
      </c>
      <c r="H2001" s="23">
        <v>161704778</v>
      </c>
    </row>
    <row r="2002" spans="1:8" x14ac:dyDescent="0.25">
      <c r="A2002">
        <v>7587</v>
      </c>
      <c r="B2002" t="s">
        <v>21683</v>
      </c>
      <c r="C2002" t="s">
        <v>21684</v>
      </c>
      <c r="D2002" s="23"/>
      <c r="E2002" t="s">
        <v>1723</v>
      </c>
      <c r="F2002" t="s">
        <v>1386</v>
      </c>
      <c r="G2002">
        <v>9285</v>
      </c>
      <c r="H2002" s="23"/>
    </row>
    <row r="2003" spans="1:8" x14ac:dyDescent="0.25">
      <c r="A2003">
        <v>1326</v>
      </c>
      <c r="B2003" t="s">
        <v>4045</v>
      </c>
      <c r="C2003" t="s">
        <v>4046</v>
      </c>
      <c r="D2003" s="23">
        <v>10524476000185</v>
      </c>
      <c r="E2003" t="s">
        <v>1409</v>
      </c>
      <c r="F2003" t="s">
        <v>1386</v>
      </c>
      <c r="G2003">
        <v>2602</v>
      </c>
      <c r="H2003" s="23">
        <v>161593305</v>
      </c>
    </row>
    <row r="2004" spans="1:8" x14ac:dyDescent="0.25">
      <c r="A2004">
        <v>15770</v>
      </c>
      <c r="B2004" t="s">
        <v>4047</v>
      </c>
      <c r="C2004" t="s">
        <v>4047</v>
      </c>
      <c r="D2004" s="23">
        <v>54571538000185</v>
      </c>
      <c r="E2004" t="s">
        <v>1723</v>
      </c>
      <c r="F2004" t="s">
        <v>1386</v>
      </c>
      <c r="G2004">
        <v>25074</v>
      </c>
      <c r="H2004" s="23">
        <v>164922784</v>
      </c>
    </row>
    <row r="2005" spans="1:8" x14ac:dyDescent="0.25">
      <c r="A2005">
        <v>4484</v>
      </c>
      <c r="B2005" t="s">
        <v>4048</v>
      </c>
      <c r="C2005" t="s">
        <v>4049</v>
      </c>
      <c r="D2005" s="23">
        <v>360305000104</v>
      </c>
      <c r="E2005" t="s">
        <v>2670</v>
      </c>
      <c r="F2005" t="s">
        <v>2671</v>
      </c>
      <c r="G2005">
        <v>7075</v>
      </c>
      <c r="H2005" s="23" t="s">
        <v>1438</v>
      </c>
    </row>
    <row r="2006" spans="1:8" x14ac:dyDescent="0.25">
      <c r="A2006">
        <v>11040</v>
      </c>
      <c r="B2006" t="s">
        <v>4050</v>
      </c>
      <c r="C2006" t="s">
        <v>4050</v>
      </c>
      <c r="D2006" s="23">
        <v>27654040000103</v>
      </c>
      <c r="E2006" t="s">
        <v>1487</v>
      </c>
      <c r="F2006" t="s">
        <v>1386</v>
      </c>
      <c r="G2006">
        <v>16842</v>
      </c>
      <c r="H2006" s="23">
        <v>162931590</v>
      </c>
    </row>
    <row r="2007" spans="1:8" x14ac:dyDescent="0.25">
      <c r="A2007">
        <v>4769</v>
      </c>
      <c r="B2007" t="s">
        <v>4051</v>
      </c>
      <c r="C2007" t="s">
        <v>4052</v>
      </c>
      <c r="D2007" s="23">
        <v>11020205000155</v>
      </c>
      <c r="E2007" t="s">
        <v>1430</v>
      </c>
      <c r="F2007" t="s">
        <v>1415</v>
      </c>
      <c r="G2007">
        <v>7376</v>
      </c>
      <c r="H2007" s="23">
        <v>40278174</v>
      </c>
    </row>
    <row r="2008" spans="1:8" x14ac:dyDescent="0.25">
      <c r="A2008">
        <v>11977</v>
      </c>
      <c r="B2008" t="s">
        <v>4053</v>
      </c>
      <c r="C2008" t="s">
        <v>4054</v>
      </c>
      <c r="D2008" s="23">
        <v>14159003000268</v>
      </c>
      <c r="E2008" t="s">
        <v>2306</v>
      </c>
      <c r="F2008" t="s">
        <v>1398</v>
      </c>
      <c r="G2008">
        <v>18407</v>
      </c>
      <c r="H2008" s="23">
        <v>202581900</v>
      </c>
    </row>
    <row r="2009" spans="1:8" x14ac:dyDescent="0.25">
      <c r="A2009">
        <v>15119</v>
      </c>
      <c r="B2009" t="s">
        <v>4055</v>
      </c>
      <c r="D2009" s="23">
        <v>54786726000120</v>
      </c>
      <c r="E2009" t="s">
        <v>4056</v>
      </c>
      <c r="F2009" t="s">
        <v>1398</v>
      </c>
      <c r="G2009">
        <v>24012</v>
      </c>
      <c r="H2009" s="23">
        <v>206588534</v>
      </c>
    </row>
    <row r="2010" spans="1:8" x14ac:dyDescent="0.25">
      <c r="A2010">
        <v>14265</v>
      </c>
      <c r="B2010" t="s">
        <v>4057</v>
      </c>
      <c r="C2010" t="s">
        <v>4058</v>
      </c>
      <c r="D2010" s="23">
        <v>7694266000120</v>
      </c>
      <c r="E2010" t="s">
        <v>4059</v>
      </c>
      <c r="F2010" t="s">
        <v>2216</v>
      </c>
      <c r="G2010">
        <v>22475</v>
      </c>
      <c r="H2010" s="23">
        <v>271126175</v>
      </c>
    </row>
    <row r="2011" spans="1:8" x14ac:dyDescent="0.25">
      <c r="A2011">
        <v>3533</v>
      </c>
      <c r="B2011" t="s">
        <v>4060</v>
      </c>
      <c r="C2011" t="s">
        <v>4061</v>
      </c>
      <c r="D2011" s="23">
        <v>8021993000190</v>
      </c>
      <c r="E2011" t="s">
        <v>4062</v>
      </c>
      <c r="F2011" t="s">
        <v>1415</v>
      </c>
      <c r="G2011">
        <v>4809</v>
      </c>
      <c r="H2011" s="23">
        <v>33831211</v>
      </c>
    </row>
    <row r="2012" spans="1:8" x14ac:dyDescent="0.25">
      <c r="A2012">
        <v>3618</v>
      </c>
      <c r="B2012" t="s">
        <v>4063</v>
      </c>
      <c r="C2012" t="s">
        <v>4064</v>
      </c>
      <c r="D2012" s="23">
        <v>8388092000130</v>
      </c>
      <c r="E2012" t="s">
        <v>4065</v>
      </c>
      <c r="F2012" t="s">
        <v>1398</v>
      </c>
      <c r="G2012">
        <v>4894</v>
      </c>
      <c r="H2012" s="23" t="s">
        <v>4066</v>
      </c>
    </row>
    <row r="2013" spans="1:8" x14ac:dyDescent="0.25">
      <c r="A2013">
        <v>5001</v>
      </c>
      <c r="B2013" t="s">
        <v>4067</v>
      </c>
      <c r="C2013" t="s">
        <v>4068</v>
      </c>
      <c r="D2013" s="23">
        <v>9015405000178</v>
      </c>
      <c r="E2013" t="s">
        <v>4069</v>
      </c>
      <c r="F2013" t="s">
        <v>1415</v>
      </c>
      <c r="G2013">
        <v>8027</v>
      </c>
      <c r="H2013" s="23">
        <v>18186201042146</v>
      </c>
    </row>
    <row r="2014" spans="1:8" x14ac:dyDescent="0.25">
      <c r="A2014">
        <v>7357</v>
      </c>
      <c r="B2014" t="s">
        <v>4070</v>
      </c>
      <c r="C2014" t="s">
        <v>4071</v>
      </c>
      <c r="D2014" s="23">
        <v>10458974000177</v>
      </c>
      <c r="E2014" t="s">
        <v>4072</v>
      </c>
      <c r="F2014" t="s">
        <v>1415</v>
      </c>
      <c r="G2014">
        <v>11278</v>
      </c>
      <c r="H2014" s="23" t="s">
        <v>1438</v>
      </c>
    </row>
    <row r="2015" spans="1:8" x14ac:dyDescent="0.25">
      <c r="A2015">
        <v>13925</v>
      </c>
      <c r="B2015" t="s">
        <v>4073</v>
      </c>
      <c r="C2015" t="s">
        <v>4074</v>
      </c>
      <c r="D2015" s="23">
        <v>49591006000170</v>
      </c>
      <c r="E2015" t="s">
        <v>1992</v>
      </c>
      <c r="F2015" t="s">
        <v>1587</v>
      </c>
      <c r="G2015">
        <v>21700</v>
      </c>
      <c r="H2015" s="23">
        <v>240520580</v>
      </c>
    </row>
    <row r="2016" spans="1:8" x14ac:dyDescent="0.25">
      <c r="A2016">
        <v>13098</v>
      </c>
      <c r="B2016" t="s">
        <v>4075</v>
      </c>
      <c r="D2016" s="23">
        <v>56389562000123</v>
      </c>
      <c r="E2016" t="s">
        <v>1424</v>
      </c>
      <c r="F2016" t="s">
        <v>1390</v>
      </c>
      <c r="G2016">
        <v>20254</v>
      </c>
      <c r="H2016" s="23">
        <v>111599860113</v>
      </c>
    </row>
    <row r="2017" spans="1:8" x14ac:dyDescent="0.25">
      <c r="A2017">
        <v>5035</v>
      </c>
      <c r="B2017" t="s">
        <v>4076</v>
      </c>
      <c r="C2017" t="s">
        <v>4077</v>
      </c>
      <c r="D2017" s="23">
        <v>11794139000170</v>
      </c>
      <c r="E2017" t="s">
        <v>1500</v>
      </c>
      <c r="F2017" t="s">
        <v>1415</v>
      </c>
      <c r="G2017">
        <v>8071</v>
      </c>
      <c r="H2017" s="23"/>
    </row>
    <row r="2018" spans="1:8" x14ac:dyDescent="0.25">
      <c r="A2018">
        <v>15603</v>
      </c>
      <c r="B2018" t="s">
        <v>4078</v>
      </c>
      <c r="C2018" t="s">
        <v>4079</v>
      </c>
      <c r="D2018" s="23">
        <v>3713592000187</v>
      </c>
      <c r="E2018" t="s">
        <v>4080</v>
      </c>
      <c r="F2018" t="s">
        <v>1692</v>
      </c>
      <c r="G2018">
        <v>24868</v>
      </c>
      <c r="H2018" s="23">
        <v>9020925954</v>
      </c>
    </row>
    <row r="2019" spans="1:8" x14ac:dyDescent="0.25">
      <c r="A2019">
        <v>11835</v>
      </c>
      <c r="B2019" t="s">
        <v>4081</v>
      </c>
      <c r="C2019" t="s">
        <v>4082</v>
      </c>
      <c r="D2019" s="23">
        <v>8111689000133</v>
      </c>
      <c r="E2019" t="s">
        <v>4083</v>
      </c>
      <c r="F2019" t="s">
        <v>1398</v>
      </c>
      <c r="G2019">
        <v>18205</v>
      </c>
      <c r="H2019" s="23">
        <v>204005388</v>
      </c>
    </row>
    <row r="2020" spans="1:8" x14ac:dyDescent="0.25">
      <c r="A2020">
        <v>4632</v>
      </c>
      <c r="B2020" t="s">
        <v>4084</v>
      </c>
      <c r="C2020" t="s">
        <v>4085</v>
      </c>
      <c r="D2020" s="23">
        <v>11808952000233</v>
      </c>
      <c r="E2020" t="s">
        <v>4001</v>
      </c>
      <c r="F2020" t="s">
        <v>1398</v>
      </c>
      <c r="G2020">
        <v>7204</v>
      </c>
      <c r="H2020" s="23" t="s">
        <v>1438</v>
      </c>
    </row>
    <row r="2021" spans="1:8" x14ac:dyDescent="0.25">
      <c r="A2021">
        <v>9562</v>
      </c>
      <c r="B2021" t="s">
        <v>4086</v>
      </c>
      <c r="C2021" t="s">
        <v>4087</v>
      </c>
      <c r="D2021" s="23">
        <v>3034433000156</v>
      </c>
      <c r="E2021" t="s">
        <v>1424</v>
      </c>
      <c r="F2021" t="s">
        <v>1390</v>
      </c>
      <c r="G2021">
        <v>14259</v>
      </c>
      <c r="H2021" s="23" t="s">
        <v>1438</v>
      </c>
    </row>
    <row r="2022" spans="1:8" x14ac:dyDescent="0.25">
      <c r="A2022">
        <v>4784</v>
      </c>
      <c r="B2022" t="s">
        <v>4088</v>
      </c>
      <c r="C2022" t="s">
        <v>4089</v>
      </c>
      <c r="D2022" s="23">
        <v>12050433000130</v>
      </c>
      <c r="E2022" t="s">
        <v>1430</v>
      </c>
      <c r="F2022" t="s">
        <v>1415</v>
      </c>
      <c r="G2022">
        <v>7425</v>
      </c>
      <c r="H2022" s="23" t="s">
        <v>1438</v>
      </c>
    </row>
    <row r="2023" spans="1:8" x14ac:dyDescent="0.25">
      <c r="A2023">
        <v>2763</v>
      </c>
      <c r="B2023" t="s">
        <v>4090</v>
      </c>
      <c r="C2023" t="s">
        <v>4091</v>
      </c>
      <c r="D2023" s="23">
        <v>4285311000103</v>
      </c>
      <c r="E2023" t="s">
        <v>1572</v>
      </c>
      <c r="F2023" t="s">
        <v>1386</v>
      </c>
      <c r="G2023">
        <v>4039</v>
      </c>
      <c r="H2023" s="23">
        <v>161413978</v>
      </c>
    </row>
    <row r="2024" spans="1:8" x14ac:dyDescent="0.25">
      <c r="A2024">
        <v>11230</v>
      </c>
      <c r="B2024" t="s">
        <v>4092</v>
      </c>
      <c r="C2024" t="s">
        <v>4092</v>
      </c>
      <c r="D2024" s="23">
        <v>25389998000199</v>
      </c>
      <c r="E2024" t="s">
        <v>3258</v>
      </c>
      <c r="F2024" t="s">
        <v>1398</v>
      </c>
      <c r="G2024">
        <v>17062</v>
      </c>
      <c r="H2024" s="23">
        <v>204552524</v>
      </c>
    </row>
    <row r="2025" spans="1:8" x14ac:dyDescent="0.25">
      <c r="A2025">
        <v>14973</v>
      </c>
      <c r="B2025" t="s">
        <v>4093</v>
      </c>
      <c r="C2025" t="s">
        <v>4093</v>
      </c>
      <c r="D2025" s="23">
        <v>9022388000104</v>
      </c>
      <c r="E2025" t="s">
        <v>4094</v>
      </c>
      <c r="F2025" t="s">
        <v>1880</v>
      </c>
      <c r="G2025">
        <v>23504</v>
      </c>
      <c r="H2025" s="23">
        <v>104315733</v>
      </c>
    </row>
    <row r="2026" spans="1:8" x14ac:dyDescent="0.25">
      <c r="A2026">
        <v>13730</v>
      </c>
      <c r="B2026" t="s">
        <v>4095</v>
      </c>
      <c r="C2026" t="s">
        <v>4096</v>
      </c>
      <c r="D2026" s="23">
        <v>28450020000183</v>
      </c>
      <c r="E2026" t="s">
        <v>1385</v>
      </c>
      <c r="F2026" t="s">
        <v>1386</v>
      </c>
      <c r="G2026">
        <v>21387</v>
      </c>
      <c r="H2026" s="23" t="s">
        <v>1438</v>
      </c>
    </row>
    <row r="2027" spans="1:8" x14ac:dyDescent="0.25">
      <c r="A2027">
        <v>1753</v>
      </c>
      <c r="B2027" t="s">
        <v>4097</v>
      </c>
      <c r="C2027" t="s">
        <v>4098</v>
      </c>
      <c r="D2027" s="23">
        <v>12421561000143</v>
      </c>
      <c r="E2027" t="s">
        <v>1385</v>
      </c>
      <c r="F2027" t="s">
        <v>1386</v>
      </c>
      <c r="G2027">
        <v>3029</v>
      </c>
      <c r="H2027" s="23">
        <v>161739903</v>
      </c>
    </row>
    <row r="2028" spans="1:8" x14ac:dyDescent="0.25">
      <c r="A2028">
        <v>7339</v>
      </c>
      <c r="B2028" t="s">
        <v>4099</v>
      </c>
      <c r="C2028" t="s">
        <v>4099</v>
      </c>
      <c r="D2028" s="23">
        <v>21540499000108</v>
      </c>
      <c r="E2028" t="s">
        <v>1385</v>
      </c>
      <c r="F2028" t="s">
        <v>1386</v>
      </c>
      <c r="G2028">
        <v>11267</v>
      </c>
      <c r="H2028" s="23">
        <v>162439601</v>
      </c>
    </row>
    <row r="2029" spans="1:8" x14ac:dyDescent="0.25">
      <c r="A2029">
        <v>14872</v>
      </c>
      <c r="B2029" t="s">
        <v>21685</v>
      </c>
      <c r="C2029" t="s">
        <v>21686</v>
      </c>
      <c r="D2029" s="23"/>
      <c r="E2029" t="s">
        <v>1422</v>
      </c>
      <c r="F2029" t="s">
        <v>1386</v>
      </c>
      <c r="G2029">
        <v>11915</v>
      </c>
      <c r="H2029" s="23"/>
    </row>
    <row r="2030" spans="1:8" x14ac:dyDescent="0.25">
      <c r="A2030">
        <v>11434</v>
      </c>
      <c r="B2030" t="s">
        <v>21687</v>
      </c>
      <c r="C2030" t="s">
        <v>21687</v>
      </c>
      <c r="D2030" s="23"/>
      <c r="E2030" t="s">
        <v>1385</v>
      </c>
      <c r="F2030" t="s">
        <v>1386</v>
      </c>
      <c r="G2030">
        <v>17367</v>
      </c>
      <c r="H2030" s="23"/>
    </row>
    <row r="2031" spans="1:8" x14ac:dyDescent="0.25">
      <c r="A2031">
        <v>8733</v>
      </c>
      <c r="B2031" t="s">
        <v>4100</v>
      </c>
      <c r="C2031" t="s">
        <v>4101</v>
      </c>
      <c r="D2031" s="23">
        <v>26030606000163</v>
      </c>
      <c r="E2031" t="s">
        <v>4102</v>
      </c>
      <c r="F2031" t="s">
        <v>1427</v>
      </c>
      <c r="G2031">
        <v>13233</v>
      </c>
      <c r="H2031" s="23">
        <v>155354370</v>
      </c>
    </row>
    <row r="2032" spans="1:8" x14ac:dyDescent="0.25">
      <c r="A2032">
        <v>2560</v>
      </c>
      <c r="B2032" t="s">
        <v>4103</v>
      </c>
      <c r="C2032" t="s">
        <v>4104</v>
      </c>
      <c r="D2032" s="23">
        <v>3658326000107</v>
      </c>
      <c r="E2032" t="s">
        <v>1385</v>
      </c>
      <c r="F2032" t="s">
        <v>1386</v>
      </c>
      <c r="G2032">
        <v>3836</v>
      </c>
      <c r="H2032" s="23">
        <v>161270204</v>
      </c>
    </row>
    <row r="2033" spans="1:8" x14ac:dyDescent="0.25">
      <c r="A2033">
        <v>6252</v>
      </c>
      <c r="B2033" t="s">
        <v>4105</v>
      </c>
      <c r="C2033" t="s">
        <v>4106</v>
      </c>
      <c r="D2033" s="23">
        <v>17407781000136</v>
      </c>
      <c r="E2033" t="s">
        <v>1586</v>
      </c>
      <c r="F2033" t="s">
        <v>1386</v>
      </c>
      <c r="G2033">
        <v>9782</v>
      </c>
      <c r="H2033" s="23">
        <v>162114710</v>
      </c>
    </row>
    <row r="2034" spans="1:8" x14ac:dyDescent="0.25">
      <c r="A2034">
        <v>5053</v>
      </c>
      <c r="B2034" t="s">
        <v>4107</v>
      </c>
      <c r="C2034" t="s">
        <v>4107</v>
      </c>
      <c r="D2034" s="23">
        <v>14593684000197</v>
      </c>
      <c r="E2034" t="s">
        <v>1409</v>
      </c>
      <c r="F2034" t="s">
        <v>1386</v>
      </c>
      <c r="G2034">
        <v>8090</v>
      </c>
      <c r="H2034" s="23">
        <v>161915540</v>
      </c>
    </row>
    <row r="2035" spans="1:8" x14ac:dyDescent="0.25">
      <c r="A2035">
        <v>11193</v>
      </c>
      <c r="B2035" t="s">
        <v>4108</v>
      </c>
      <c r="C2035" t="s">
        <v>4109</v>
      </c>
      <c r="D2035" s="23">
        <v>32524816000100</v>
      </c>
      <c r="E2035" t="s">
        <v>1409</v>
      </c>
      <c r="F2035" t="s">
        <v>1386</v>
      </c>
      <c r="G2035">
        <v>17013</v>
      </c>
      <c r="H2035" s="23">
        <v>163339600</v>
      </c>
    </row>
    <row r="2036" spans="1:8" x14ac:dyDescent="0.25">
      <c r="A2036">
        <v>15317</v>
      </c>
      <c r="B2036" t="s">
        <v>4110</v>
      </c>
      <c r="D2036" s="23">
        <v>8706145000971</v>
      </c>
      <c r="E2036" t="s">
        <v>3880</v>
      </c>
      <c r="F2036" t="s">
        <v>3547</v>
      </c>
      <c r="G2036">
        <v>24458</v>
      </c>
      <c r="H2036" s="23">
        <v>84016213</v>
      </c>
    </row>
    <row r="2037" spans="1:8" x14ac:dyDescent="0.25">
      <c r="A2037">
        <v>14977</v>
      </c>
      <c r="B2037" t="s">
        <v>4110</v>
      </c>
      <c r="D2037" s="23">
        <v>8706145001005</v>
      </c>
      <c r="E2037" t="s">
        <v>1435</v>
      </c>
      <c r="F2037" t="s">
        <v>1390</v>
      </c>
      <c r="G2037">
        <v>23528</v>
      </c>
      <c r="H2037" s="23">
        <v>137443166112</v>
      </c>
    </row>
    <row r="2038" spans="1:8" x14ac:dyDescent="0.25">
      <c r="A2038">
        <v>4693</v>
      </c>
      <c r="B2038" t="s">
        <v>4111</v>
      </c>
      <c r="C2038" t="s">
        <v>4111</v>
      </c>
      <c r="D2038" s="23">
        <v>8706145000114</v>
      </c>
      <c r="E2038" t="s">
        <v>1409</v>
      </c>
      <c r="F2038" t="s">
        <v>1386</v>
      </c>
      <c r="G2038">
        <v>7262</v>
      </c>
      <c r="H2038" s="23">
        <v>160303141</v>
      </c>
    </row>
    <row r="2039" spans="1:8" x14ac:dyDescent="0.25">
      <c r="A2039">
        <v>5927</v>
      </c>
      <c r="B2039" t="s">
        <v>4111</v>
      </c>
      <c r="C2039" t="s">
        <v>4112</v>
      </c>
      <c r="D2039" s="23">
        <v>8706145000467</v>
      </c>
      <c r="E2039" t="s">
        <v>1385</v>
      </c>
      <c r="F2039" t="s">
        <v>1386</v>
      </c>
      <c r="G2039">
        <v>8925</v>
      </c>
      <c r="H2039" s="23">
        <v>160813832</v>
      </c>
    </row>
    <row r="2040" spans="1:8" x14ac:dyDescent="0.25">
      <c r="A2040">
        <v>3693</v>
      </c>
      <c r="B2040" t="s">
        <v>4113</v>
      </c>
      <c r="C2040" t="s">
        <v>4114</v>
      </c>
      <c r="D2040" s="23">
        <v>8706145000890</v>
      </c>
      <c r="E2040" t="s">
        <v>1424</v>
      </c>
      <c r="F2040" t="s">
        <v>1390</v>
      </c>
      <c r="G2040">
        <v>4969</v>
      </c>
      <c r="H2040" s="23">
        <v>117098756112</v>
      </c>
    </row>
    <row r="2041" spans="1:8" x14ac:dyDescent="0.25">
      <c r="A2041">
        <v>9724</v>
      </c>
      <c r="B2041" t="s">
        <v>4115</v>
      </c>
      <c r="C2041" t="s">
        <v>4116</v>
      </c>
      <c r="D2041" s="23">
        <v>41127689000601</v>
      </c>
      <c r="E2041" t="s">
        <v>1385</v>
      </c>
      <c r="F2041" t="s">
        <v>1386</v>
      </c>
      <c r="G2041">
        <v>14457</v>
      </c>
      <c r="H2041" s="23">
        <v>161238556</v>
      </c>
    </row>
    <row r="2042" spans="1:8" x14ac:dyDescent="0.25">
      <c r="A2042">
        <v>10114</v>
      </c>
      <c r="B2042" t="s">
        <v>4117</v>
      </c>
      <c r="C2042" t="s">
        <v>4118</v>
      </c>
      <c r="D2042" s="23">
        <v>26180373000185</v>
      </c>
      <c r="E2042" t="s">
        <v>4119</v>
      </c>
      <c r="F2042" t="s">
        <v>1415</v>
      </c>
      <c r="G2042">
        <v>15033</v>
      </c>
      <c r="H2042" s="23">
        <v>68962606</v>
      </c>
    </row>
    <row r="2043" spans="1:8" x14ac:dyDescent="0.25">
      <c r="A2043">
        <v>3941</v>
      </c>
      <c r="B2043" t="s">
        <v>4120</v>
      </c>
      <c r="C2043" t="s">
        <v>4121</v>
      </c>
      <c r="D2043" s="23">
        <v>9254825000107</v>
      </c>
      <c r="E2043" t="s">
        <v>1430</v>
      </c>
      <c r="F2043" t="s">
        <v>1415</v>
      </c>
      <c r="G2043">
        <v>5217</v>
      </c>
      <c r="H2043" s="23" t="s">
        <v>4122</v>
      </c>
    </row>
    <row r="2044" spans="1:8" x14ac:dyDescent="0.25">
      <c r="A2044">
        <v>6451</v>
      </c>
      <c r="B2044" t="s">
        <v>4123</v>
      </c>
      <c r="C2044" t="s">
        <v>4124</v>
      </c>
      <c r="D2044" s="23">
        <v>4857194000105</v>
      </c>
      <c r="E2044" t="s">
        <v>4125</v>
      </c>
      <c r="F2044" t="s">
        <v>1639</v>
      </c>
      <c r="G2044">
        <v>9992</v>
      </c>
      <c r="H2044" s="23" t="s">
        <v>1438</v>
      </c>
    </row>
    <row r="2045" spans="1:8" x14ac:dyDescent="0.25">
      <c r="A2045">
        <v>15796</v>
      </c>
      <c r="B2045" t="s">
        <v>4126</v>
      </c>
      <c r="D2045" s="23">
        <v>45563414000167</v>
      </c>
      <c r="E2045" t="s">
        <v>1541</v>
      </c>
      <c r="F2045" t="s">
        <v>1386</v>
      </c>
      <c r="G2045">
        <v>25110</v>
      </c>
      <c r="H2045" s="23">
        <v>164270639</v>
      </c>
    </row>
    <row r="2046" spans="1:8" x14ac:dyDescent="0.25">
      <c r="A2046">
        <v>12160</v>
      </c>
      <c r="B2046" t="s">
        <v>4127</v>
      </c>
      <c r="C2046" t="s">
        <v>4128</v>
      </c>
      <c r="D2046" s="23">
        <v>25023400000143</v>
      </c>
      <c r="E2046" t="s">
        <v>1505</v>
      </c>
      <c r="F2046" t="s">
        <v>1390</v>
      </c>
      <c r="G2046">
        <v>18745</v>
      </c>
      <c r="H2046" s="23">
        <v>797214451111</v>
      </c>
    </row>
    <row r="2047" spans="1:8" x14ac:dyDescent="0.25">
      <c r="A2047">
        <v>15685</v>
      </c>
      <c r="B2047" t="s">
        <v>4129</v>
      </c>
      <c r="C2047" t="s">
        <v>4130</v>
      </c>
      <c r="D2047" s="23">
        <v>57118920000126</v>
      </c>
      <c r="E2047" t="s">
        <v>1422</v>
      </c>
      <c r="F2047" t="s">
        <v>1386</v>
      </c>
      <c r="G2047">
        <v>24963</v>
      </c>
      <c r="H2047" s="23" t="s">
        <v>1438</v>
      </c>
    </row>
    <row r="2048" spans="1:8" x14ac:dyDescent="0.25">
      <c r="A2048">
        <v>3632</v>
      </c>
      <c r="B2048" t="s">
        <v>4131</v>
      </c>
      <c r="C2048" t="s">
        <v>4132</v>
      </c>
      <c r="D2048" s="23">
        <v>8433548000137</v>
      </c>
      <c r="E2048" t="s">
        <v>1385</v>
      </c>
      <c r="F2048" t="s">
        <v>1386</v>
      </c>
      <c r="G2048">
        <v>4908</v>
      </c>
      <c r="H2048" s="23">
        <v>161502806</v>
      </c>
    </row>
    <row r="2049" spans="1:8" x14ac:dyDescent="0.25">
      <c r="A2049">
        <v>13971</v>
      </c>
      <c r="B2049" t="s">
        <v>4133</v>
      </c>
      <c r="C2049" t="s">
        <v>4134</v>
      </c>
      <c r="D2049" s="23">
        <v>47637448000184</v>
      </c>
      <c r="E2049" t="s">
        <v>1869</v>
      </c>
      <c r="F2049" t="s">
        <v>1692</v>
      </c>
      <c r="G2049">
        <v>21768</v>
      </c>
      <c r="H2049" s="23">
        <v>9096135154</v>
      </c>
    </row>
    <row r="2050" spans="1:8" x14ac:dyDescent="0.25">
      <c r="A2050">
        <v>13853</v>
      </c>
      <c r="B2050" t="s">
        <v>4135</v>
      </c>
      <c r="C2050" t="s">
        <v>4135</v>
      </c>
      <c r="D2050" s="23">
        <v>7764918000237</v>
      </c>
      <c r="E2050" t="s">
        <v>2433</v>
      </c>
      <c r="F2050" t="s">
        <v>1386</v>
      </c>
      <c r="G2050">
        <v>21590</v>
      </c>
      <c r="H2050" s="23">
        <v>161918930</v>
      </c>
    </row>
    <row r="2051" spans="1:8" x14ac:dyDescent="0.25">
      <c r="A2051">
        <v>3462</v>
      </c>
      <c r="B2051" t="s">
        <v>4136</v>
      </c>
      <c r="C2051" t="s">
        <v>4136</v>
      </c>
      <c r="D2051" s="23">
        <v>7764918000156</v>
      </c>
      <c r="E2051" t="s">
        <v>2433</v>
      </c>
      <c r="F2051" t="s">
        <v>1386</v>
      </c>
      <c r="G2051">
        <v>4738</v>
      </c>
      <c r="H2051" s="23">
        <v>161480420</v>
      </c>
    </row>
    <row r="2052" spans="1:8" x14ac:dyDescent="0.25">
      <c r="A2052">
        <v>7601</v>
      </c>
      <c r="B2052" t="s">
        <v>4137</v>
      </c>
      <c r="C2052" t="s">
        <v>4138</v>
      </c>
      <c r="D2052" s="23">
        <v>3656804000808</v>
      </c>
      <c r="E2052" t="s">
        <v>1385</v>
      </c>
      <c r="F2052" t="s">
        <v>1386</v>
      </c>
      <c r="G2052">
        <v>11728</v>
      </c>
      <c r="H2052" s="23">
        <v>161651925</v>
      </c>
    </row>
    <row r="2053" spans="1:8" x14ac:dyDescent="0.25">
      <c r="A2053">
        <v>10755</v>
      </c>
      <c r="B2053" t="s">
        <v>4139</v>
      </c>
      <c r="C2053" t="s">
        <v>4140</v>
      </c>
      <c r="D2053" s="23">
        <v>3656804001537</v>
      </c>
      <c r="E2053" t="s">
        <v>1527</v>
      </c>
      <c r="F2053" t="s">
        <v>1386</v>
      </c>
      <c r="G2053">
        <v>16185</v>
      </c>
      <c r="H2053" s="23">
        <v>162651260</v>
      </c>
    </row>
    <row r="2054" spans="1:8" x14ac:dyDescent="0.25">
      <c r="A2054">
        <v>5176</v>
      </c>
      <c r="B2054" t="s">
        <v>4141</v>
      </c>
      <c r="C2054" t="s">
        <v>4142</v>
      </c>
      <c r="D2054" s="23">
        <v>40802167000190</v>
      </c>
      <c r="E2054" t="s">
        <v>1465</v>
      </c>
      <c r="F2054" t="s">
        <v>1398</v>
      </c>
      <c r="G2054">
        <v>8225</v>
      </c>
      <c r="H2054" s="23">
        <v>200389823</v>
      </c>
    </row>
    <row r="2055" spans="1:8" x14ac:dyDescent="0.25">
      <c r="A2055">
        <v>15281</v>
      </c>
      <c r="B2055" t="s">
        <v>4143</v>
      </c>
      <c r="C2055" t="s">
        <v>4143</v>
      </c>
      <c r="D2055" s="23">
        <v>40802167001162</v>
      </c>
      <c r="E2055" t="s">
        <v>1500</v>
      </c>
      <c r="F2055" t="s">
        <v>1415</v>
      </c>
      <c r="G2055">
        <v>24408</v>
      </c>
      <c r="H2055" s="23">
        <v>100788270</v>
      </c>
    </row>
    <row r="2056" spans="1:8" x14ac:dyDescent="0.25">
      <c r="A2056">
        <v>10826</v>
      </c>
      <c r="B2056" t="s">
        <v>4144</v>
      </c>
      <c r="C2056" t="s">
        <v>4145</v>
      </c>
      <c r="D2056" s="23">
        <v>53261533000193</v>
      </c>
      <c r="E2056" t="s">
        <v>4146</v>
      </c>
      <c r="F2056" t="s">
        <v>1390</v>
      </c>
      <c r="G2056">
        <v>16291</v>
      </c>
      <c r="H2056" s="23">
        <v>188174854110</v>
      </c>
    </row>
    <row r="2057" spans="1:8" x14ac:dyDescent="0.25">
      <c r="A2057">
        <v>2729</v>
      </c>
      <c r="B2057" t="s">
        <v>4147</v>
      </c>
      <c r="C2057" t="s">
        <v>4148</v>
      </c>
      <c r="D2057" s="23">
        <v>4132420000182</v>
      </c>
      <c r="E2057" t="s">
        <v>1385</v>
      </c>
      <c r="F2057" t="s">
        <v>1386</v>
      </c>
      <c r="G2057">
        <v>4005</v>
      </c>
      <c r="H2057" s="23">
        <v>161298346</v>
      </c>
    </row>
    <row r="2058" spans="1:8" x14ac:dyDescent="0.25">
      <c r="A2058">
        <v>2460</v>
      </c>
      <c r="B2058" t="s">
        <v>4149</v>
      </c>
      <c r="C2058" t="s">
        <v>4150</v>
      </c>
      <c r="D2058" s="23">
        <v>3437057000140</v>
      </c>
      <c r="E2058" t="s">
        <v>1430</v>
      </c>
      <c r="F2058" t="s">
        <v>1415</v>
      </c>
      <c r="G2058">
        <v>3736</v>
      </c>
      <c r="H2058" s="23" t="s">
        <v>2239</v>
      </c>
    </row>
    <row r="2059" spans="1:8" x14ac:dyDescent="0.25">
      <c r="A2059">
        <v>5317</v>
      </c>
      <c r="B2059" t="s">
        <v>4151</v>
      </c>
      <c r="C2059" t="s">
        <v>4152</v>
      </c>
      <c r="D2059" s="23">
        <v>3437057000221</v>
      </c>
      <c r="E2059" t="s">
        <v>1385</v>
      </c>
      <c r="F2059" t="s">
        <v>1386</v>
      </c>
      <c r="G2059">
        <v>8354</v>
      </c>
      <c r="H2059" s="23">
        <v>162026641</v>
      </c>
    </row>
    <row r="2060" spans="1:8" x14ac:dyDescent="0.25">
      <c r="A2060">
        <v>7968</v>
      </c>
      <c r="B2060" t="s">
        <v>4153</v>
      </c>
      <c r="C2060" t="s">
        <v>4154</v>
      </c>
      <c r="D2060" s="23">
        <v>75648154000193</v>
      </c>
      <c r="E2060" t="s">
        <v>2323</v>
      </c>
      <c r="F2060" t="s">
        <v>1692</v>
      </c>
      <c r="G2060">
        <v>12273</v>
      </c>
      <c r="H2060" s="23">
        <v>1015068430</v>
      </c>
    </row>
    <row r="2061" spans="1:8" x14ac:dyDescent="0.25">
      <c r="A2061">
        <v>11025</v>
      </c>
      <c r="B2061" t="s">
        <v>4155</v>
      </c>
      <c r="C2061" t="s">
        <v>4157</v>
      </c>
      <c r="D2061" s="23">
        <v>3766525000473</v>
      </c>
      <c r="E2061" t="s">
        <v>1385</v>
      </c>
      <c r="F2061" t="s">
        <v>1386</v>
      </c>
      <c r="G2061">
        <v>16817</v>
      </c>
      <c r="H2061" s="23">
        <v>163208131</v>
      </c>
    </row>
    <row r="2062" spans="1:8" x14ac:dyDescent="0.25">
      <c r="A2062">
        <v>12908</v>
      </c>
      <c r="B2062" t="s">
        <v>4155</v>
      </c>
      <c r="C2062" t="s">
        <v>4156</v>
      </c>
      <c r="D2062" s="23">
        <v>3766525000554</v>
      </c>
      <c r="E2062" t="s">
        <v>1385</v>
      </c>
      <c r="F2062" t="s">
        <v>1386</v>
      </c>
      <c r="G2062">
        <v>19952</v>
      </c>
      <c r="H2062" s="23">
        <v>163766053</v>
      </c>
    </row>
    <row r="2063" spans="1:8" x14ac:dyDescent="0.25">
      <c r="A2063">
        <v>13593</v>
      </c>
      <c r="B2063" t="s">
        <v>4155</v>
      </c>
      <c r="C2063" t="s">
        <v>4156</v>
      </c>
      <c r="D2063" s="23">
        <v>3766525000635</v>
      </c>
      <c r="E2063" t="s">
        <v>1385</v>
      </c>
      <c r="F2063" t="s">
        <v>1386</v>
      </c>
      <c r="G2063">
        <v>21205</v>
      </c>
      <c r="H2063" s="23">
        <v>163994110</v>
      </c>
    </row>
    <row r="2064" spans="1:8" x14ac:dyDescent="0.25">
      <c r="A2064">
        <v>2580</v>
      </c>
      <c r="B2064" t="s">
        <v>4158</v>
      </c>
      <c r="C2064" t="s">
        <v>4159</v>
      </c>
      <c r="D2064" s="23">
        <v>3766525000120</v>
      </c>
      <c r="E2064" t="s">
        <v>1385</v>
      </c>
      <c r="F2064" t="s">
        <v>1386</v>
      </c>
      <c r="G2064">
        <v>3856</v>
      </c>
      <c r="H2064" s="23">
        <v>161274749</v>
      </c>
    </row>
    <row r="2065" spans="1:8" x14ac:dyDescent="0.25">
      <c r="A2065">
        <v>10390</v>
      </c>
      <c r="B2065" t="s">
        <v>4160</v>
      </c>
      <c r="C2065" t="s">
        <v>4160</v>
      </c>
      <c r="D2065" s="23">
        <v>3766525000392</v>
      </c>
      <c r="E2065" t="s">
        <v>1385</v>
      </c>
      <c r="F2065" t="s">
        <v>1386</v>
      </c>
      <c r="G2065">
        <v>15681</v>
      </c>
      <c r="H2065" s="23">
        <v>163194360</v>
      </c>
    </row>
    <row r="2066" spans="1:8" x14ac:dyDescent="0.25">
      <c r="A2066">
        <v>15411</v>
      </c>
      <c r="B2066" t="s">
        <v>4160</v>
      </c>
      <c r="C2066" t="s">
        <v>4156</v>
      </c>
      <c r="D2066" s="23">
        <v>3766525000716</v>
      </c>
      <c r="E2066" t="s">
        <v>1921</v>
      </c>
      <c r="F2066" t="s">
        <v>1386</v>
      </c>
      <c r="G2066">
        <v>24578</v>
      </c>
      <c r="H2066" s="23">
        <v>164869832</v>
      </c>
    </row>
    <row r="2067" spans="1:8" x14ac:dyDescent="0.25">
      <c r="A2067">
        <v>10088</v>
      </c>
      <c r="B2067" t="s">
        <v>4160</v>
      </c>
      <c r="C2067" t="s">
        <v>4161</v>
      </c>
      <c r="D2067" s="23">
        <v>3766525000201</v>
      </c>
      <c r="E2067" t="s">
        <v>1385</v>
      </c>
      <c r="F2067" t="s">
        <v>1386</v>
      </c>
      <c r="G2067">
        <v>14958</v>
      </c>
      <c r="H2067" s="23">
        <v>163130949</v>
      </c>
    </row>
    <row r="2068" spans="1:8" x14ac:dyDescent="0.25">
      <c r="A2068">
        <v>8725</v>
      </c>
      <c r="B2068" t="s">
        <v>4162</v>
      </c>
      <c r="C2068" t="s">
        <v>4163</v>
      </c>
      <c r="D2068" s="23">
        <v>19853913000189</v>
      </c>
      <c r="E2068" t="s">
        <v>1385</v>
      </c>
      <c r="F2068" t="s">
        <v>1386</v>
      </c>
      <c r="G2068">
        <v>13229</v>
      </c>
      <c r="H2068" s="23">
        <v>162303467</v>
      </c>
    </row>
    <row r="2069" spans="1:8" x14ac:dyDescent="0.25">
      <c r="A2069">
        <v>4020</v>
      </c>
      <c r="B2069" t="s">
        <v>4164</v>
      </c>
      <c r="C2069" t="s">
        <v>4165</v>
      </c>
      <c r="D2069" s="23">
        <v>9360942000155</v>
      </c>
      <c r="E2069" t="s">
        <v>1385</v>
      </c>
      <c r="F2069" t="s">
        <v>1386</v>
      </c>
      <c r="G2069">
        <v>5296</v>
      </c>
      <c r="H2069" s="23" t="s">
        <v>4166</v>
      </c>
    </row>
    <row r="2070" spans="1:8" x14ac:dyDescent="0.25">
      <c r="A2070">
        <v>7606</v>
      </c>
      <c r="B2070" t="s">
        <v>4167</v>
      </c>
      <c r="C2070" t="s">
        <v>4167</v>
      </c>
      <c r="D2070" s="23">
        <v>60498706034485</v>
      </c>
      <c r="E2070" t="s">
        <v>4168</v>
      </c>
      <c r="F2070" t="s">
        <v>4169</v>
      </c>
      <c r="G2070">
        <v>11774</v>
      </c>
      <c r="H2070" s="23">
        <v>133475085</v>
      </c>
    </row>
    <row r="2071" spans="1:8" x14ac:dyDescent="0.25">
      <c r="A2071">
        <v>9380</v>
      </c>
      <c r="B2071" t="s">
        <v>4167</v>
      </c>
      <c r="C2071" t="s">
        <v>4167</v>
      </c>
      <c r="D2071" s="23">
        <v>60498706013488</v>
      </c>
      <c r="E2071" t="s">
        <v>2497</v>
      </c>
      <c r="F2071" t="s">
        <v>1639</v>
      </c>
      <c r="G2071">
        <v>13858</v>
      </c>
      <c r="H2071" s="23">
        <v>7020247030776</v>
      </c>
    </row>
    <row r="2072" spans="1:8" x14ac:dyDescent="0.25">
      <c r="A2072">
        <v>8167</v>
      </c>
      <c r="B2072" t="s">
        <v>4167</v>
      </c>
      <c r="C2072" t="s">
        <v>4170</v>
      </c>
      <c r="D2072" s="23">
        <v>60498706006350</v>
      </c>
      <c r="E2072" t="s">
        <v>4171</v>
      </c>
      <c r="F2072" t="s">
        <v>4169</v>
      </c>
      <c r="G2072">
        <v>12440</v>
      </c>
      <c r="H2072" s="23">
        <v>132122790</v>
      </c>
    </row>
    <row r="2073" spans="1:8" x14ac:dyDescent="0.25">
      <c r="A2073">
        <v>8168</v>
      </c>
      <c r="B2073" t="s">
        <v>4167</v>
      </c>
      <c r="C2073" t="s">
        <v>4170</v>
      </c>
      <c r="D2073" s="23">
        <v>60498706039797</v>
      </c>
      <c r="E2073" t="s">
        <v>4172</v>
      </c>
      <c r="F2073" t="s">
        <v>4169</v>
      </c>
      <c r="G2073">
        <v>12441</v>
      </c>
      <c r="H2073" s="23">
        <v>134814436</v>
      </c>
    </row>
    <row r="2074" spans="1:8" x14ac:dyDescent="0.25">
      <c r="A2074">
        <v>6569</v>
      </c>
      <c r="B2074" t="s">
        <v>4167</v>
      </c>
      <c r="C2074" t="s">
        <v>4167</v>
      </c>
      <c r="D2074" s="23">
        <v>60498706000319</v>
      </c>
      <c r="E2074" t="s">
        <v>4173</v>
      </c>
      <c r="F2074" t="s">
        <v>1692</v>
      </c>
      <c r="G2074">
        <v>10099</v>
      </c>
      <c r="H2074" s="23">
        <v>1180138672</v>
      </c>
    </row>
    <row r="2075" spans="1:8" x14ac:dyDescent="0.25">
      <c r="A2075">
        <v>9360</v>
      </c>
      <c r="B2075" t="s">
        <v>4174</v>
      </c>
      <c r="C2075" t="s">
        <v>4170</v>
      </c>
      <c r="D2075" s="23">
        <v>60498706030064</v>
      </c>
      <c r="E2075" t="s">
        <v>4175</v>
      </c>
      <c r="F2075" t="s">
        <v>4169</v>
      </c>
      <c r="G2075">
        <v>13846</v>
      </c>
      <c r="H2075" s="23">
        <v>131778986</v>
      </c>
    </row>
    <row r="2076" spans="1:8" x14ac:dyDescent="0.25">
      <c r="A2076">
        <v>6502</v>
      </c>
      <c r="B2076" t="s">
        <v>4176</v>
      </c>
      <c r="C2076" t="s">
        <v>4176</v>
      </c>
      <c r="D2076" s="23">
        <v>60498706000157</v>
      </c>
      <c r="E2076" t="s">
        <v>1424</v>
      </c>
      <c r="F2076" t="s">
        <v>1390</v>
      </c>
      <c r="G2076">
        <v>10038</v>
      </c>
      <c r="H2076" s="23">
        <v>104871489118</v>
      </c>
    </row>
    <row r="2077" spans="1:8" x14ac:dyDescent="0.25">
      <c r="A2077">
        <v>8410</v>
      </c>
      <c r="B2077" t="s">
        <v>4176</v>
      </c>
      <c r="C2077" t="s">
        <v>4176</v>
      </c>
      <c r="D2077" s="23">
        <v>60498706029481</v>
      </c>
      <c r="E2077" t="s">
        <v>4179</v>
      </c>
      <c r="F2077" t="s">
        <v>3401</v>
      </c>
      <c r="G2077">
        <v>12716</v>
      </c>
      <c r="H2077" s="23">
        <v>283007400</v>
      </c>
    </row>
    <row r="2078" spans="1:8" x14ac:dyDescent="0.25">
      <c r="A2078">
        <v>7505</v>
      </c>
      <c r="B2078" t="s">
        <v>4176</v>
      </c>
      <c r="C2078" t="s">
        <v>4177</v>
      </c>
      <c r="D2078" s="23">
        <v>60498706004144</v>
      </c>
      <c r="E2078" t="s">
        <v>4178</v>
      </c>
      <c r="F2078" t="s">
        <v>1692</v>
      </c>
      <c r="G2078">
        <v>11429</v>
      </c>
      <c r="H2078" s="23">
        <v>2010503160</v>
      </c>
    </row>
    <row r="2079" spans="1:8" x14ac:dyDescent="0.25">
      <c r="A2079">
        <v>6506</v>
      </c>
      <c r="B2079" t="s">
        <v>4176</v>
      </c>
      <c r="D2079" s="23"/>
      <c r="E2079" t="s">
        <v>4180</v>
      </c>
      <c r="F2079" t="s">
        <v>1536</v>
      </c>
      <c r="G2079">
        <v>10043</v>
      </c>
      <c r="H2079" s="23"/>
    </row>
    <row r="2080" spans="1:8" x14ac:dyDescent="0.25">
      <c r="A2080">
        <v>6596</v>
      </c>
      <c r="B2080" t="s">
        <v>4181</v>
      </c>
      <c r="C2080" t="s">
        <v>4181</v>
      </c>
      <c r="D2080" s="23">
        <v>60498706020930</v>
      </c>
      <c r="E2080" t="s">
        <v>1618</v>
      </c>
      <c r="F2080" t="s">
        <v>1619</v>
      </c>
      <c r="G2080">
        <v>10136</v>
      </c>
      <c r="H2080" s="23" t="s">
        <v>4182</v>
      </c>
    </row>
    <row r="2081" spans="1:8" x14ac:dyDescent="0.25">
      <c r="A2081">
        <v>6524</v>
      </c>
      <c r="B2081" t="s">
        <v>4181</v>
      </c>
      <c r="C2081" t="s">
        <v>4177</v>
      </c>
      <c r="D2081" s="23">
        <v>60498706006600</v>
      </c>
      <c r="E2081" t="s">
        <v>1969</v>
      </c>
      <c r="F2081" t="s">
        <v>1880</v>
      </c>
      <c r="G2081">
        <v>10055</v>
      </c>
      <c r="H2081" s="23" t="s">
        <v>4183</v>
      </c>
    </row>
    <row r="2082" spans="1:8" x14ac:dyDescent="0.25">
      <c r="A2082">
        <v>6593</v>
      </c>
      <c r="B2082" t="s">
        <v>4184</v>
      </c>
      <c r="C2082" t="s">
        <v>4184</v>
      </c>
      <c r="D2082" s="23">
        <v>1753496000137</v>
      </c>
      <c r="E2082" t="s">
        <v>1505</v>
      </c>
      <c r="F2082" t="s">
        <v>1390</v>
      </c>
      <c r="G2082">
        <v>10130</v>
      </c>
      <c r="H2082" s="23" t="s">
        <v>1438</v>
      </c>
    </row>
    <row r="2083" spans="1:8" x14ac:dyDescent="0.25">
      <c r="A2083">
        <v>7138</v>
      </c>
      <c r="B2083" t="s">
        <v>21688</v>
      </c>
      <c r="C2083" t="s">
        <v>21688</v>
      </c>
      <c r="D2083" s="23"/>
      <c r="E2083" t="s">
        <v>1422</v>
      </c>
      <c r="F2083" t="s">
        <v>1386</v>
      </c>
      <c r="G2083">
        <v>11096</v>
      </c>
      <c r="H2083" s="23"/>
    </row>
    <row r="2084" spans="1:8" x14ac:dyDescent="0.25">
      <c r="A2084">
        <v>11291</v>
      </c>
      <c r="B2084" t="s">
        <v>4185</v>
      </c>
      <c r="C2084" t="s">
        <v>4185</v>
      </c>
      <c r="D2084" s="23">
        <v>29417017000120</v>
      </c>
      <c r="E2084" t="s">
        <v>2050</v>
      </c>
      <c r="F2084" t="s">
        <v>1386</v>
      </c>
      <c r="G2084">
        <v>17138</v>
      </c>
      <c r="H2084" s="23">
        <v>163082243</v>
      </c>
    </row>
    <row r="2085" spans="1:8" x14ac:dyDescent="0.25">
      <c r="A2085">
        <v>14642</v>
      </c>
      <c r="B2085" t="s">
        <v>4186</v>
      </c>
      <c r="C2085" t="s">
        <v>4186</v>
      </c>
      <c r="D2085" s="23">
        <v>49973239000137</v>
      </c>
      <c r="E2085" t="s">
        <v>2806</v>
      </c>
      <c r="F2085" t="s">
        <v>1386</v>
      </c>
      <c r="G2085">
        <v>23062</v>
      </c>
      <c r="H2085" s="23">
        <v>164606157</v>
      </c>
    </row>
    <row r="2086" spans="1:8" x14ac:dyDescent="0.25">
      <c r="A2086">
        <v>7653</v>
      </c>
      <c r="B2086" t="s">
        <v>4187</v>
      </c>
      <c r="C2086" t="s">
        <v>4187</v>
      </c>
      <c r="D2086" s="23">
        <v>14324865000118</v>
      </c>
      <c r="E2086" t="s">
        <v>2334</v>
      </c>
      <c r="F2086" t="s">
        <v>1386</v>
      </c>
      <c r="G2086">
        <v>11946</v>
      </c>
      <c r="H2086" s="23">
        <v>161889115</v>
      </c>
    </row>
    <row r="2087" spans="1:8" x14ac:dyDescent="0.25">
      <c r="A2087">
        <v>11374</v>
      </c>
      <c r="B2087" t="s">
        <v>21689</v>
      </c>
      <c r="C2087" t="s">
        <v>21689</v>
      </c>
      <c r="D2087" s="23"/>
      <c r="E2087" t="s">
        <v>1422</v>
      </c>
      <c r="F2087" t="s">
        <v>1386</v>
      </c>
      <c r="G2087">
        <v>17267</v>
      </c>
      <c r="H2087" s="23"/>
    </row>
    <row r="2088" spans="1:8" x14ac:dyDescent="0.25">
      <c r="A2088">
        <v>3112</v>
      </c>
      <c r="B2088" t="s">
        <v>4188</v>
      </c>
      <c r="C2088" t="s">
        <v>4189</v>
      </c>
      <c r="D2088" s="23">
        <v>5948342000151</v>
      </c>
      <c r="E2088" t="s">
        <v>1422</v>
      </c>
      <c r="F2088" t="s">
        <v>1386</v>
      </c>
      <c r="G2088">
        <v>4388</v>
      </c>
      <c r="H2088" s="23" t="s">
        <v>4190</v>
      </c>
    </row>
    <row r="2089" spans="1:8" x14ac:dyDescent="0.25">
      <c r="A2089">
        <v>2922</v>
      </c>
      <c r="B2089" t="s">
        <v>4191</v>
      </c>
      <c r="C2089" t="s">
        <v>4192</v>
      </c>
      <c r="D2089" s="23">
        <v>5071593000109</v>
      </c>
      <c r="E2089" t="s">
        <v>1533</v>
      </c>
      <c r="F2089" t="s">
        <v>1386</v>
      </c>
      <c r="G2089">
        <v>4198</v>
      </c>
      <c r="H2089" s="23">
        <v>161357962</v>
      </c>
    </row>
    <row r="2090" spans="1:8" x14ac:dyDescent="0.25">
      <c r="A2090">
        <v>6712</v>
      </c>
      <c r="B2090" t="s">
        <v>21690</v>
      </c>
      <c r="C2090" t="s">
        <v>21690</v>
      </c>
      <c r="D2090" s="23"/>
      <c r="E2090" t="s">
        <v>1992</v>
      </c>
      <c r="F2090" t="s">
        <v>1587</v>
      </c>
      <c r="G2090">
        <v>9972</v>
      </c>
      <c r="H2090" s="23"/>
    </row>
    <row r="2091" spans="1:8" x14ac:dyDescent="0.25">
      <c r="A2091">
        <v>2165</v>
      </c>
      <c r="B2091" t="s">
        <v>4193</v>
      </c>
      <c r="C2091" t="s">
        <v>4194</v>
      </c>
      <c r="D2091" s="23">
        <v>24224008000108</v>
      </c>
      <c r="E2091" t="s">
        <v>1678</v>
      </c>
      <c r="F2091" t="s">
        <v>1386</v>
      </c>
      <c r="G2091">
        <v>3441</v>
      </c>
      <c r="H2091" s="23">
        <v>160855594</v>
      </c>
    </row>
    <row r="2092" spans="1:8" x14ac:dyDescent="0.25">
      <c r="A2092">
        <v>8279</v>
      </c>
      <c r="B2092" t="s">
        <v>4195</v>
      </c>
      <c r="C2092" t="s">
        <v>4196</v>
      </c>
      <c r="D2092" s="23">
        <v>24209491000143</v>
      </c>
      <c r="E2092" t="s">
        <v>1678</v>
      </c>
      <c r="F2092" t="s">
        <v>1386</v>
      </c>
      <c r="G2092">
        <v>12546</v>
      </c>
      <c r="H2092" s="23">
        <v>162689470</v>
      </c>
    </row>
    <row r="2093" spans="1:8" x14ac:dyDescent="0.25">
      <c r="A2093">
        <v>4096</v>
      </c>
      <c r="B2093" t="s">
        <v>4197</v>
      </c>
      <c r="C2093" t="s">
        <v>4194</v>
      </c>
      <c r="D2093" s="23">
        <v>9588024000188</v>
      </c>
      <c r="E2093" t="s">
        <v>2256</v>
      </c>
      <c r="F2093" t="s">
        <v>1386</v>
      </c>
      <c r="G2093">
        <v>5372</v>
      </c>
      <c r="H2093" s="23">
        <v>161567096</v>
      </c>
    </row>
    <row r="2094" spans="1:8" x14ac:dyDescent="0.25">
      <c r="A2094">
        <v>5654</v>
      </c>
      <c r="B2094" t="s">
        <v>21691</v>
      </c>
      <c r="C2094" t="s">
        <v>21691</v>
      </c>
      <c r="D2094" s="23"/>
      <c r="E2094" t="s">
        <v>1723</v>
      </c>
      <c r="F2094" t="s">
        <v>1386</v>
      </c>
      <c r="G2094">
        <v>5627</v>
      </c>
      <c r="H2094" s="23"/>
    </row>
    <row r="2095" spans="1:8" x14ac:dyDescent="0.25">
      <c r="A2095">
        <v>12944</v>
      </c>
      <c r="B2095" t="s">
        <v>21692</v>
      </c>
      <c r="C2095" t="s">
        <v>21693</v>
      </c>
      <c r="D2095" s="23"/>
      <c r="E2095" t="s">
        <v>1723</v>
      </c>
      <c r="F2095" t="s">
        <v>1386</v>
      </c>
      <c r="G2095">
        <v>9498</v>
      </c>
      <c r="H2095" s="23"/>
    </row>
    <row r="2096" spans="1:8" x14ac:dyDescent="0.25">
      <c r="A2096">
        <v>5516</v>
      </c>
      <c r="B2096" t="s">
        <v>21694</v>
      </c>
      <c r="C2096" t="s">
        <v>21694</v>
      </c>
      <c r="D2096" s="23"/>
      <c r="E2096" t="s">
        <v>1527</v>
      </c>
      <c r="F2096" t="s">
        <v>1386</v>
      </c>
      <c r="G2096">
        <v>8580</v>
      </c>
      <c r="H2096" s="23"/>
    </row>
    <row r="2097" spans="1:8" x14ac:dyDescent="0.25">
      <c r="A2097">
        <v>4013</v>
      </c>
      <c r="B2097" t="s">
        <v>4198</v>
      </c>
      <c r="C2097" t="s">
        <v>4199</v>
      </c>
      <c r="D2097" s="23">
        <v>9344172000238</v>
      </c>
      <c r="E2097" t="s">
        <v>4200</v>
      </c>
      <c r="F2097" t="s">
        <v>1415</v>
      </c>
      <c r="G2097">
        <v>5289</v>
      </c>
      <c r="H2097" s="23">
        <v>36821705</v>
      </c>
    </row>
    <row r="2098" spans="1:8" x14ac:dyDescent="0.25">
      <c r="A2098">
        <v>5577</v>
      </c>
      <c r="B2098" t="s">
        <v>21695</v>
      </c>
      <c r="C2098" t="s">
        <v>21696</v>
      </c>
      <c r="D2098" s="23"/>
      <c r="E2098" t="s">
        <v>1385</v>
      </c>
      <c r="F2098" t="s">
        <v>1386</v>
      </c>
      <c r="G2098">
        <v>8549</v>
      </c>
      <c r="H2098" s="23"/>
    </row>
    <row r="2099" spans="1:8" x14ac:dyDescent="0.25">
      <c r="A2099">
        <v>1903</v>
      </c>
      <c r="B2099" t="s">
        <v>4201</v>
      </c>
      <c r="C2099" t="s">
        <v>4202</v>
      </c>
      <c r="D2099" s="23">
        <v>13541093000103</v>
      </c>
      <c r="E2099" t="s">
        <v>1440</v>
      </c>
      <c r="F2099" t="s">
        <v>1386</v>
      </c>
      <c r="G2099">
        <v>3179</v>
      </c>
      <c r="H2099" s="23" t="s">
        <v>4203</v>
      </c>
    </row>
    <row r="2100" spans="1:8" x14ac:dyDescent="0.25">
      <c r="A2100">
        <v>2963</v>
      </c>
      <c r="B2100" t="s">
        <v>4204</v>
      </c>
      <c r="C2100" t="s">
        <v>4205</v>
      </c>
      <c r="D2100" s="23">
        <v>5248982000159</v>
      </c>
      <c r="E2100" t="s">
        <v>1385</v>
      </c>
      <c r="F2100" t="s">
        <v>1386</v>
      </c>
      <c r="G2100">
        <v>4239</v>
      </c>
      <c r="H2100" s="23">
        <v>161364470</v>
      </c>
    </row>
    <row r="2101" spans="1:8" x14ac:dyDescent="0.25">
      <c r="A2101">
        <v>7453</v>
      </c>
      <c r="B2101" t="s">
        <v>4206</v>
      </c>
      <c r="C2101" t="s">
        <v>4207</v>
      </c>
      <c r="D2101" s="23">
        <v>20623136000165</v>
      </c>
      <c r="E2101" t="s">
        <v>1385</v>
      </c>
      <c r="F2101" t="s">
        <v>1386</v>
      </c>
      <c r="G2101">
        <v>11375</v>
      </c>
      <c r="H2101" s="23">
        <v>162361319</v>
      </c>
    </row>
    <row r="2102" spans="1:8" x14ac:dyDescent="0.25">
      <c r="A2102">
        <v>2682</v>
      </c>
      <c r="B2102" t="s">
        <v>4208</v>
      </c>
      <c r="C2102" t="s">
        <v>4199</v>
      </c>
      <c r="D2102" s="23">
        <v>41118472000120</v>
      </c>
      <c r="E2102" t="s">
        <v>4209</v>
      </c>
      <c r="F2102" t="s">
        <v>1386</v>
      </c>
      <c r="G2102">
        <v>3958</v>
      </c>
      <c r="H2102" s="23">
        <v>160952549</v>
      </c>
    </row>
    <row r="2103" spans="1:8" x14ac:dyDescent="0.25">
      <c r="A2103">
        <v>4251</v>
      </c>
      <c r="B2103" t="s">
        <v>21697</v>
      </c>
      <c r="C2103" t="s">
        <v>21697</v>
      </c>
      <c r="D2103" s="23"/>
      <c r="E2103" t="s">
        <v>1422</v>
      </c>
      <c r="F2103" t="s">
        <v>1386</v>
      </c>
      <c r="G2103">
        <v>1789</v>
      </c>
      <c r="H2103" s="23"/>
    </row>
    <row r="2104" spans="1:8" x14ac:dyDescent="0.25">
      <c r="A2104">
        <v>8741</v>
      </c>
      <c r="B2104" t="s">
        <v>4210</v>
      </c>
      <c r="C2104" t="s">
        <v>4210</v>
      </c>
      <c r="D2104" s="23">
        <v>4257951000100</v>
      </c>
      <c r="E2104" t="s">
        <v>1906</v>
      </c>
      <c r="F2104" t="s">
        <v>1386</v>
      </c>
      <c r="G2104">
        <v>13241</v>
      </c>
      <c r="H2104" s="23">
        <v>161312608</v>
      </c>
    </row>
    <row r="2105" spans="1:8" x14ac:dyDescent="0.25">
      <c r="A2105">
        <v>15283</v>
      </c>
      <c r="B2105" t="s">
        <v>21698</v>
      </c>
      <c r="C2105" t="s">
        <v>21698</v>
      </c>
      <c r="D2105" s="23"/>
      <c r="E2105" t="s">
        <v>1696</v>
      </c>
      <c r="F2105" t="s">
        <v>1386</v>
      </c>
      <c r="G2105">
        <v>24410</v>
      </c>
      <c r="H2105" s="23"/>
    </row>
    <row r="2106" spans="1:8" x14ac:dyDescent="0.25">
      <c r="A2106">
        <v>5032</v>
      </c>
      <c r="B2106" t="s">
        <v>21699</v>
      </c>
      <c r="C2106" t="s">
        <v>21700</v>
      </c>
      <c r="D2106" s="23"/>
      <c r="E2106" t="s">
        <v>1723</v>
      </c>
      <c r="F2106" t="s">
        <v>1386</v>
      </c>
      <c r="G2106">
        <v>6358</v>
      </c>
      <c r="H2106" s="23"/>
    </row>
    <row r="2107" spans="1:8" x14ac:dyDescent="0.25">
      <c r="A2107">
        <v>8181</v>
      </c>
      <c r="B2107" t="s">
        <v>21701</v>
      </c>
      <c r="C2107" t="s">
        <v>21693</v>
      </c>
      <c r="D2107" s="23"/>
      <c r="E2107" t="s">
        <v>1422</v>
      </c>
      <c r="F2107" t="s">
        <v>1386</v>
      </c>
      <c r="G2107">
        <v>9279</v>
      </c>
      <c r="H2107" s="23"/>
    </row>
    <row r="2108" spans="1:8" x14ac:dyDescent="0.25">
      <c r="A2108">
        <v>12698</v>
      </c>
      <c r="B2108" t="s">
        <v>21702</v>
      </c>
      <c r="C2108" t="s">
        <v>21702</v>
      </c>
      <c r="D2108" s="23"/>
      <c r="E2108" t="s">
        <v>1422</v>
      </c>
      <c r="F2108" t="s">
        <v>1386</v>
      </c>
      <c r="G2108">
        <v>19722</v>
      </c>
      <c r="H2108" s="23"/>
    </row>
    <row r="2109" spans="1:8" x14ac:dyDescent="0.25">
      <c r="A2109">
        <v>410</v>
      </c>
      <c r="B2109" t="s">
        <v>21703</v>
      </c>
      <c r="C2109" t="s">
        <v>21703</v>
      </c>
      <c r="D2109" s="23"/>
      <c r="E2109" t="s">
        <v>1422</v>
      </c>
      <c r="F2109" t="s">
        <v>1386</v>
      </c>
      <c r="G2109">
        <v>1686</v>
      </c>
      <c r="H2109" s="23"/>
    </row>
    <row r="2110" spans="1:8" x14ac:dyDescent="0.25">
      <c r="A2110">
        <v>14517</v>
      </c>
      <c r="B2110" t="s">
        <v>21704</v>
      </c>
      <c r="C2110" t="s">
        <v>21693</v>
      </c>
      <c r="D2110" s="23"/>
      <c r="E2110" t="s">
        <v>1422</v>
      </c>
      <c r="F2110" t="s">
        <v>1386</v>
      </c>
      <c r="G2110">
        <v>8500</v>
      </c>
      <c r="H2110" s="23"/>
    </row>
    <row r="2111" spans="1:8" x14ac:dyDescent="0.25">
      <c r="A2111">
        <v>10566</v>
      </c>
      <c r="B2111" t="s">
        <v>21705</v>
      </c>
      <c r="C2111" t="s">
        <v>21693</v>
      </c>
      <c r="D2111" s="23"/>
      <c r="E2111" t="s">
        <v>1422</v>
      </c>
      <c r="F2111" t="s">
        <v>1386</v>
      </c>
      <c r="G2111">
        <v>9268</v>
      </c>
      <c r="H2111" s="23"/>
    </row>
    <row r="2112" spans="1:8" x14ac:dyDescent="0.25">
      <c r="A2112">
        <v>8954</v>
      </c>
      <c r="B2112" t="s">
        <v>21706</v>
      </c>
      <c r="C2112" t="s">
        <v>21706</v>
      </c>
      <c r="D2112" s="23"/>
      <c r="E2112" t="s">
        <v>19385</v>
      </c>
      <c r="F2112" t="s">
        <v>1398</v>
      </c>
      <c r="G2112">
        <v>13492</v>
      </c>
      <c r="H2112" s="23"/>
    </row>
    <row r="2113" spans="1:8" x14ac:dyDescent="0.25">
      <c r="A2113">
        <v>5709</v>
      </c>
      <c r="B2113" t="s">
        <v>21707</v>
      </c>
      <c r="C2113" t="s">
        <v>21707</v>
      </c>
      <c r="D2113" s="23"/>
      <c r="E2113" t="s">
        <v>1422</v>
      </c>
      <c r="F2113" t="s">
        <v>1386</v>
      </c>
      <c r="G2113">
        <v>8744</v>
      </c>
      <c r="H2113" s="23"/>
    </row>
    <row r="2114" spans="1:8" x14ac:dyDescent="0.25">
      <c r="A2114">
        <v>4433</v>
      </c>
      <c r="B2114" t="s">
        <v>4211</v>
      </c>
      <c r="C2114" t="s">
        <v>4212</v>
      </c>
      <c r="D2114" s="23">
        <v>3810169000103</v>
      </c>
      <c r="E2114" t="s">
        <v>1385</v>
      </c>
      <c r="F2114" t="s">
        <v>1386</v>
      </c>
      <c r="G2114">
        <v>7023</v>
      </c>
      <c r="H2114" s="23" t="s">
        <v>1438</v>
      </c>
    </row>
    <row r="2115" spans="1:8" x14ac:dyDescent="0.25">
      <c r="A2115">
        <v>3787</v>
      </c>
      <c r="B2115" t="s">
        <v>4213</v>
      </c>
      <c r="C2115" t="s">
        <v>4214</v>
      </c>
      <c r="D2115" s="23">
        <v>8962008000140</v>
      </c>
      <c r="E2115" t="s">
        <v>1533</v>
      </c>
      <c r="F2115" t="s">
        <v>1386</v>
      </c>
      <c r="G2115">
        <v>5063</v>
      </c>
      <c r="H2115" s="23">
        <v>160985579</v>
      </c>
    </row>
    <row r="2116" spans="1:8" x14ac:dyDescent="0.25">
      <c r="A2116">
        <v>2533</v>
      </c>
      <c r="B2116" t="s">
        <v>4215</v>
      </c>
      <c r="C2116" t="s">
        <v>4216</v>
      </c>
      <c r="D2116" s="23">
        <v>35578871000171</v>
      </c>
      <c r="E2116" t="s">
        <v>1440</v>
      </c>
      <c r="F2116" t="s">
        <v>1386</v>
      </c>
      <c r="G2116">
        <v>3809</v>
      </c>
      <c r="H2116" s="23">
        <v>160927455</v>
      </c>
    </row>
    <row r="2117" spans="1:8" x14ac:dyDescent="0.25">
      <c r="A2117">
        <v>14598</v>
      </c>
      <c r="B2117" t="s">
        <v>4217</v>
      </c>
      <c r="C2117" t="s">
        <v>21693</v>
      </c>
      <c r="D2117" s="23"/>
      <c r="E2117" t="s">
        <v>1422</v>
      </c>
      <c r="F2117" t="s">
        <v>1386</v>
      </c>
      <c r="G2117">
        <v>6027</v>
      </c>
      <c r="H2117" s="23"/>
    </row>
    <row r="2118" spans="1:8" x14ac:dyDescent="0.25">
      <c r="A2118">
        <v>13137</v>
      </c>
      <c r="B2118" t="s">
        <v>4217</v>
      </c>
      <c r="C2118" t="s">
        <v>4217</v>
      </c>
      <c r="D2118" s="23">
        <v>42597475000157</v>
      </c>
      <c r="E2118" t="s">
        <v>1385</v>
      </c>
      <c r="F2118" t="s">
        <v>1386</v>
      </c>
      <c r="G2118">
        <v>20313</v>
      </c>
      <c r="H2118" s="23">
        <v>164029311</v>
      </c>
    </row>
    <row r="2119" spans="1:8" x14ac:dyDescent="0.25">
      <c r="A2119">
        <v>6884</v>
      </c>
      <c r="B2119" t="s">
        <v>4217</v>
      </c>
      <c r="C2119" t="s">
        <v>4217</v>
      </c>
      <c r="D2119" s="23"/>
      <c r="E2119" t="s">
        <v>1422</v>
      </c>
      <c r="F2119" t="s">
        <v>1386</v>
      </c>
      <c r="G2119">
        <v>10848</v>
      </c>
      <c r="H2119" s="23"/>
    </row>
    <row r="2120" spans="1:8" x14ac:dyDescent="0.25">
      <c r="A2120">
        <v>7143</v>
      </c>
      <c r="B2120" t="s">
        <v>4217</v>
      </c>
      <c r="C2120" t="s">
        <v>21700</v>
      </c>
      <c r="D2120" s="23"/>
      <c r="E2120" t="s">
        <v>1422</v>
      </c>
      <c r="F2120" t="s">
        <v>1386</v>
      </c>
      <c r="G2120">
        <v>9172</v>
      </c>
      <c r="H2120" s="23"/>
    </row>
    <row r="2121" spans="1:8" x14ac:dyDescent="0.25">
      <c r="A2121">
        <v>5670</v>
      </c>
      <c r="B2121" t="s">
        <v>4217</v>
      </c>
      <c r="C2121" t="s">
        <v>21693</v>
      </c>
      <c r="D2121" s="23"/>
      <c r="E2121" t="s">
        <v>1422</v>
      </c>
      <c r="F2121" t="s">
        <v>1386</v>
      </c>
      <c r="G2121">
        <v>5854</v>
      </c>
      <c r="H2121" s="23"/>
    </row>
    <row r="2122" spans="1:8" x14ac:dyDescent="0.25">
      <c r="A2122">
        <v>9269</v>
      </c>
      <c r="B2122" t="s">
        <v>4217</v>
      </c>
      <c r="C2122" t="s">
        <v>4217</v>
      </c>
      <c r="D2122" s="23">
        <v>26146292000169</v>
      </c>
      <c r="E2122" t="s">
        <v>1422</v>
      </c>
      <c r="F2122" t="s">
        <v>1386</v>
      </c>
      <c r="G2122">
        <v>13761</v>
      </c>
      <c r="H2122" s="23">
        <v>162800410</v>
      </c>
    </row>
    <row r="2123" spans="1:8" x14ac:dyDescent="0.25">
      <c r="A2123">
        <v>7501</v>
      </c>
      <c r="B2123" t="s">
        <v>21708</v>
      </c>
      <c r="C2123" t="s">
        <v>21709</v>
      </c>
      <c r="D2123" s="23"/>
      <c r="E2123" t="s">
        <v>1422</v>
      </c>
      <c r="F2123" t="s">
        <v>1386</v>
      </c>
      <c r="G2123">
        <v>10809</v>
      </c>
      <c r="H2123" s="23"/>
    </row>
    <row r="2124" spans="1:8" x14ac:dyDescent="0.25">
      <c r="A2124">
        <v>766</v>
      </c>
      <c r="B2124" t="s">
        <v>21710</v>
      </c>
      <c r="C2124" t="s">
        <v>21710</v>
      </c>
      <c r="D2124" s="23"/>
      <c r="E2124" t="s">
        <v>1385</v>
      </c>
      <c r="F2124" t="s">
        <v>1386</v>
      </c>
      <c r="G2124">
        <v>2042</v>
      </c>
      <c r="H2124" s="23"/>
    </row>
    <row r="2125" spans="1:8" x14ac:dyDescent="0.25">
      <c r="A2125">
        <v>2668</v>
      </c>
      <c r="B2125" t="s">
        <v>4218</v>
      </c>
      <c r="C2125" t="s">
        <v>4219</v>
      </c>
      <c r="D2125" s="23">
        <v>40972937000143</v>
      </c>
      <c r="E2125" t="s">
        <v>1792</v>
      </c>
      <c r="F2125" t="s">
        <v>1386</v>
      </c>
      <c r="G2125">
        <v>3944</v>
      </c>
      <c r="H2125" s="23" t="s">
        <v>4220</v>
      </c>
    </row>
    <row r="2126" spans="1:8" x14ac:dyDescent="0.25">
      <c r="A2126">
        <v>7309</v>
      </c>
      <c r="B2126" t="s">
        <v>4221</v>
      </c>
      <c r="C2126" t="s">
        <v>4221</v>
      </c>
      <c r="D2126" s="23">
        <v>20617950000177</v>
      </c>
      <c r="E2126" t="s">
        <v>1670</v>
      </c>
      <c r="F2126" t="s">
        <v>1386</v>
      </c>
      <c r="G2126">
        <v>11235</v>
      </c>
      <c r="H2126" s="23">
        <v>162361289</v>
      </c>
    </row>
    <row r="2127" spans="1:8" x14ac:dyDescent="0.25">
      <c r="A2127">
        <v>5677</v>
      </c>
      <c r="B2127" t="s">
        <v>21711</v>
      </c>
      <c r="C2127" t="s">
        <v>21693</v>
      </c>
      <c r="D2127" s="23"/>
      <c r="E2127" t="s">
        <v>1422</v>
      </c>
      <c r="F2127" t="s">
        <v>1386</v>
      </c>
      <c r="G2127">
        <v>5527</v>
      </c>
      <c r="H2127" s="23"/>
    </row>
    <row r="2128" spans="1:8" x14ac:dyDescent="0.25">
      <c r="A2128">
        <v>11292</v>
      </c>
      <c r="B2128" t="s">
        <v>21712</v>
      </c>
      <c r="C2128" t="s">
        <v>21712</v>
      </c>
      <c r="D2128" s="23"/>
      <c r="E2128" t="s">
        <v>1422</v>
      </c>
      <c r="F2128" t="s">
        <v>1386</v>
      </c>
      <c r="G2128">
        <v>17141</v>
      </c>
      <c r="H2128" s="23"/>
    </row>
    <row r="2129" spans="1:8" x14ac:dyDescent="0.25">
      <c r="A2129">
        <v>9331</v>
      </c>
      <c r="B2129" t="s">
        <v>21713</v>
      </c>
      <c r="C2129" t="s">
        <v>21700</v>
      </c>
      <c r="D2129" s="23"/>
      <c r="E2129" t="s">
        <v>6201</v>
      </c>
      <c r="F2129" t="s">
        <v>1587</v>
      </c>
      <c r="G2129">
        <v>6039</v>
      </c>
      <c r="H2129" s="23"/>
    </row>
    <row r="2130" spans="1:8" x14ac:dyDescent="0.25">
      <c r="A2130">
        <v>8960</v>
      </c>
      <c r="B2130" t="s">
        <v>21714</v>
      </c>
      <c r="C2130" t="s">
        <v>21714</v>
      </c>
      <c r="D2130" s="23"/>
      <c r="E2130" t="s">
        <v>2047</v>
      </c>
      <c r="F2130" t="s">
        <v>1386</v>
      </c>
      <c r="G2130">
        <v>13498</v>
      </c>
      <c r="H2130" s="23"/>
    </row>
    <row r="2131" spans="1:8" x14ac:dyDescent="0.25">
      <c r="A2131">
        <v>1156</v>
      </c>
      <c r="B2131" t="s">
        <v>21715</v>
      </c>
      <c r="C2131" t="s">
        <v>21715</v>
      </c>
      <c r="D2131" s="23"/>
      <c r="E2131" t="s">
        <v>4224</v>
      </c>
      <c r="F2131" t="s">
        <v>1386</v>
      </c>
      <c r="G2131">
        <v>2432</v>
      </c>
      <c r="H2131" s="23"/>
    </row>
    <row r="2132" spans="1:8" x14ac:dyDescent="0.25">
      <c r="A2132">
        <v>15425</v>
      </c>
      <c r="B2132" t="s">
        <v>21716</v>
      </c>
      <c r="C2132" t="s">
        <v>21716</v>
      </c>
      <c r="D2132" s="23"/>
      <c r="E2132" t="s">
        <v>1830</v>
      </c>
      <c r="F2132" t="s">
        <v>1386</v>
      </c>
      <c r="G2132">
        <v>24605</v>
      </c>
      <c r="H2132" s="23"/>
    </row>
    <row r="2133" spans="1:8" x14ac:dyDescent="0.25">
      <c r="A2133">
        <v>2633</v>
      </c>
      <c r="B2133" t="s">
        <v>4222</v>
      </c>
      <c r="C2133" t="s">
        <v>4223</v>
      </c>
      <c r="D2133" s="23">
        <v>4064417000179</v>
      </c>
      <c r="E2133" t="s">
        <v>4224</v>
      </c>
      <c r="F2133" t="s">
        <v>1386</v>
      </c>
      <c r="G2133">
        <v>3909</v>
      </c>
      <c r="H2133" s="23">
        <v>161301924</v>
      </c>
    </row>
    <row r="2134" spans="1:8" x14ac:dyDescent="0.25">
      <c r="A2134">
        <v>4074</v>
      </c>
      <c r="B2134" t="s">
        <v>4225</v>
      </c>
      <c r="C2134" t="s">
        <v>4223</v>
      </c>
      <c r="D2134" s="23">
        <v>9473102000107</v>
      </c>
      <c r="E2134" t="s">
        <v>1816</v>
      </c>
      <c r="F2134" t="s">
        <v>1386</v>
      </c>
      <c r="G2134">
        <v>5350</v>
      </c>
      <c r="H2134" s="23">
        <v>160479630</v>
      </c>
    </row>
    <row r="2135" spans="1:8" x14ac:dyDescent="0.25">
      <c r="A2135">
        <v>12773</v>
      </c>
      <c r="B2135" t="s">
        <v>21717</v>
      </c>
      <c r="C2135" t="s">
        <v>21717</v>
      </c>
      <c r="D2135" s="23"/>
      <c r="E2135" t="s">
        <v>1805</v>
      </c>
      <c r="F2135" t="s">
        <v>1386</v>
      </c>
      <c r="G2135">
        <v>19810</v>
      </c>
      <c r="H2135" s="23"/>
    </row>
    <row r="2136" spans="1:8" x14ac:dyDescent="0.25">
      <c r="A2136">
        <v>8705</v>
      </c>
      <c r="B2136" t="s">
        <v>4226</v>
      </c>
      <c r="C2136" t="s">
        <v>4226</v>
      </c>
      <c r="D2136" s="23">
        <v>25308512000140</v>
      </c>
      <c r="E2136" t="s">
        <v>4227</v>
      </c>
      <c r="F2136" t="s">
        <v>1457</v>
      </c>
      <c r="G2136">
        <v>13211</v>
      </c>
      <c r="H2136" s="23">
        <v>195880765</v>
      </c>
    </row>
    <row r="2137" spans="1:8" x14ac:dyDescent="0.25">
      <c r="A2137">
        <v>13424</v>
      </c>
      <c r="B2137" t="s">
        <v>4228</v>
      </c>
      <c r="C2137" t="s">
        <v>4228</v>
      </c>
      <c r="D2137" s="23">
        <v>44658546000100</v>
      </c>
      <c r="E2137" t="s">
        <v>1385</v>
      </c>
      <c r="F2137" t="s">
        <v>1386</v>
      </c>
      <c r="G2137">
        <v>20996</v>
      </c>
      <c r="H2137" s="23">
        <v>164202412</v>
      </c>
    </row>
    <row r="2138" spans="1:8" x14ac:dyDescent="0.25">
      <c r="A2138">
        <v>3583</v>
      </c>
      <c r="B2138" t="s">
        <v>4229</v>
      </c>
      <c r="C2138" t="s">
        <v>4230</v>
      </c>
      <c r="D2138" s="23">
        <v>8289816000199</v>
      </c>
      <c r="E2138" t="s">
        <v>1700</v>
      </c>
      <c r="F2138" t="s">
        <v>1386</v>
      </c>
      <c r="G2138">
        <v>4859</v>
      </c>
      <c r="H2138" s="23">
        <v>161522343</v>
      </c>
    </row>
    <row r="2139" spans="1:8" x14ac:dyDescent="0.25">
      <c r="A2139">
        <v>14512</v>
      </c>
      <c r="B2139" t="s">
        <v>4231</v>
      </c>
      <c r="C2139" t="s">
        <v>4231</v>
      </c>
      <c r="D2139" s="23">
        <v>30175511000105</v>
      </c>
      <c r="E2139" t="s">
        <v>4232</v>
      </c>
      <c r="F2139" t="s">
        <v>1386</v>
      </c>
      <c r="G2139">
        <v>22860</v>
      </c>
      <c r="H2139" s="23">
        <v>163141169</v>
      </c>
    </row>
    <row r="2140" spans="1:8" x14ac:dyDescent="0.25">
      <c r="A2140">
        <v>15722</v>
      </c>
      <c r="B2140" t="s">
        <v>4233</v>
      </c>
      <c r="C2140" t="s">
        <v>4233</v>
      </c>
      <c r="D2140" s="23">
        <v>56982099000129</v>
      </c>
      <c r="E2140" t="s">
        <v>4234</v>
      </c>
      <c r="F2140" t="s">
        <v>1386</v>
      </c>
      <c r="G2140">
        <v>25005</v>
      </c>
      <c r="H2140" s="23" t="s">
        <v>4235</v>
      </c>
    </row>
    <row r="2141" spans="1:8" x14ac:dyDescent="0.25">
      <c r="A2141">
        <v>433</v>
      </c>
      <c r="B2141" t="s">
        <v>21718</v>
      </c>
      <c r="C2141" t="s">
        <v>21718</v>
      </c>
      <c r="D2141" s="23"/>
      <c r="E2141" t="s">
        <v>1572</v>
      </c>
      <c r="F2141" t="s">
        <v>1386</v>
      </c>
      <c r="G2141">
        <v>1709</v>
      </c>
      <c r="H2141" s="23"/>
    </row>
    <row r="2142" spans="1:8" x14ac:dyDescent="0.25">
      <c r="A2142">
        <v>6520</v>
      </c>
      <c r="B2142" t="s">
        <v>4236</v>
      </c>
      <c r="C2142" t="s">
        <v>4237</v>
      </c>
      <c r="D2142" s="23">
        <v>18062545000198</v>
      </c>
      <c r="E2142" t="s">
        <v>1744</v>
      </c>
      <c r="F2142" t="s">
        <v>1386</v>
      </c>
      <c r="G2142">
        <v>10051</v>
      </c>
      <c r="H2142" s="23">
        <v>162140819</v>
      </c>
    </row>
    <row r="2143" spans="1:8" x14ac:dyDescent="0.25">
      <c r="A2143">
        <v>6836</v>
      </c>
      <c r="B2143" t="s">
        <v>4238</v>
      </c>
      <c r="C2143" t="s">
        <v>4239</v>
      </c>
      <c r="D2143" s="23">
        <v>2840011000105</v>
      </c>
      <c r="E2143" t="s">
        <v>1385</v>
      </c>
      <c r="F2143" t="s">
        <v>1386</v>
      </c>
      <c r="G2143">
        <v>10806</v>
      </c>
      <c r="H2143" s="23">
        <v>161219500</v>
      </c>
    </row>
    <row r="2144" spans="1:8" x14ac:dyDescent="0.25">
      <c r="A2144">
        <v>13219</v>
      </c>
      <c r="B2144" t="s">
        <v>21719</v>
      </c>
      <c r="C2144" t="s">
        <v>21720</v>
      </c>
      <c r="D2144" s="23"/>
      <c r="E2144" t="s">
        <v>1422</v>
      </c>
      <c r="F2144" t="s">
        <v>1386</v>
      </c>
      <c r="G2144">
        <v>19441</v>
      </c>
      <c r="H2144" s="23"/>
    </row>
    <row r="2145" spans="1:8" x14ac:dyDescent="0.25">
      <c r="A2145">
        <v>14527</v>
      </c>
      <c r="B2145" t="s">
        <v>4240</v>
      </c>
      <c r="C2145" t="s">
        <v>4241</v>
      </c>
      <c r="D2145" s="23">
        <v>34622547000140</v>
      </c>
      <c r="E2145" t="s">
        <v>2670</v>
      </c>
      <c r="F2145" t="s">
        <v>2671</v>
      </c>
      <c r="G2145">
        <v>22879</v>
      </c>
      <c r="H2145" s="23" t="s">
        <v>1438</v>
      </c>
    </row>
    <row r="2146" spans="1:8" x14ac:dyDescent="0.25">
      <c r="A2146">
        <v>6874</v>
      </c>
      <c r="B2146" t="s">
        <v>21721</v>
      </c>
      <c r="C2146" t="s">
        <v>21721</v>
      </c>
      <c r="D2146" s="23"/>
      <c r="E2146" t="s">
        <v>1533</v>
      </c>
      <c r="F2146" t="s">
        <v>1386</v>
      </c>
      <c r="G2146">
        <v>10840</v>
      </c>
      <c r="H2146" s="23"/>
    </row>
    <row r="2147" spans="1:8" x14ac:dyDescent="0.25">
      <c r="A2147">
        <v>670</v>
      </c>
      <c r="B2147" t="s">
        <v>21722</v>
      </c>
      <c r="C2147" t="s">
        <v>21722</v>
      </c>
      <c r="D2147" s="23"/>
      <c r="E2147" t="s">
        <v>2549</v>
      </c>
      <c r="F2147" t="s">
        <v>1386</v>
      </c>
      <c r="G2147">
        <v>1946</v>
      </c>
      <c r="H2147" s="23"/>
    </row>
    <row r="2148" spans="1:8" x14ac:dyDescent="0.25">
      <c r="A2148">
        <v>5185</v>
      </c>
      <c r="B2148" t="s">
        <v>4242</v>
      </c>
      <c r="C2148" t="s">
        <v>4243</v>
      </c>
      <c r="D2148" s="23">
        <v>11978934000119</v>
      </c>
      <c r="E2148" t="s">
        <v>1435</v>
      </c>
      <c r="F2148" t="s">
        <v>1390</v>
      </c>
      <c r="G2148">
        <v>8234</v>
      </c>
      <c r="H2148" s="23">
        <v>336942453114</v>
      </c>
    </row>
    <row r="2149" spans="1:8" x14ac:dyDescent="0.25">
      <c r="A2149">
        <v>700</v>
      </c>
      <c r="B2149" t="s">
        <v>21723</v>
      </c>
      <c r="C2149" t="s">
        <v>21723</v>
      </c>
      <c r="D2149" s="23"/>
      <c r="E2149" t="s">
        <v>2549</v>
      </c>
      <c r="F2149" t="s">
        <v>1386</v>
      </c>
      <c r="G2149">
        <v>1976</v>
      </c>
      <c r="H2149" s="23"/>
    </row>
    <row r="2150" spans="1:8" x14ac:dyDescent="0.25">
      <c r="A2150">
        <v>11220</v>
      </c>
      <c r="B2150" t="s">
        <v>21724</v>
      </c>
      <c r="C2150" t="s">
        <v>21724</v>
      </c>
      <c r="D2150" s="23"/>
      <c r="E2150" t="s">
        <v>2050</v>
      </c>
      <c r="F2150" t="s">
        <v>1386</v>
      </c>
      <c r="G2150">
        <v>17048</v>
      </c>
      <c r="H2150" s="23"/>
    </row>
    <row r="2151" spans="1:8" x14ac:dyDescent="0.25">
      <c r="A2151">
        <v>12763</v>
      </c>
      <c r="B2151" t="s">
        <v>21725</v>
      </c>
      <c r="C2151" t="s">
        <v>21693</v>
      </c>
      <c r="D2151" s="23"/>
      <c r="E2151" t="s">
        <v>1422</v>
      </c>
      <c r="F2151" t="s">
        <v>1386</v>
      </c>
      <c r="G2151">
        <v>5920</v>
      </c>
      <c r="H2151" s="23"/>
    </row>
    <row r="2152" spans="1:8" x14ac:dyDescent="0.25">
      <c r="A2152">
        <v>647</v>
      </c>
      <c r="B2152" t="s">
        <v>21726</v>
      </c>
      <c r="C2152" t="s">
        <v>21727</v>
      </c>
      <c r="D2152" s="23"/>
      <c r="E2152" t="s">
        <v>1422</v>
      </c>
      <c r="F2152" t="s">
        <v>1386</v>
      </c>
      <c r="G2152">
        <v>1923</v>
      </c>
      <c r="H2152" s="23"/>
    </row>
    <row r="2153" spans="1:8" x14ac:dyDescent="0.25">
      <c r="A2153">
        <v>5427</v>
      </c>
      <c r="B2153" t="s">
        <v>21728</v>
      </c>
      <c r="C2153" t="s">
        <v>21729</v>
      </c>
      <c r="D2153" s="23"/>
      <c r="E2153" t="s">
        <v>1422</v>
      </c>
      <c r="F2153" t="s">
        <v>1386</v>
      </c>
      <c r="G2153">
        <v>5414</v>
      </c>
      <c r="H2153" s="23"/>
    </row>
    <row r="2154" spans="1:8" x14ac:dyDescent="0.25">
      <c r="A2154">
        <v>11912</v>
      </c>
      <c r="B2154" t="s">
        <v>4244</v>
      </c>
      <c r="C2154" t="s">
        <v>4244</v>
      </c>
      <c r="D2154" s="23">
        <v>29716937000140</v>
      </c>
      <c r="E2154" t="s">
        <v>1385</v>
      </c>
      <c r="F2154" t="s">
        <v>1386</v>
      </c>
      <c r="G2154">
        <v>18304</v>
      </c>
      <c r="H2154" s="23">
        <v>163107092</v>
      </c>
    </row>
    <row r="2155" spans="1:8" x14ac:dyDescent="0.25">
      <c r="A2155">
        <v>15259</v>
      </c>
      <c r="B2155" t="s">
        <v>21730</v>
      </c>
      <c r="C2155" t="s">
        <v>21730</v>
      </c>
      <c r="D2155" s="23"/>
      <c r="E2155" t="s">
        <v>1792</v>
      </c>
      <c r="F2155" t="s">
        <v>1386</v>
      </c>
      <c r="G2155">
        <v>24368</v>
      </c>
      <c r="H2155" s="23"/>
    </row>
    <row r="2156" spans="1:8" x14ac:dyDescent="0.25">
      <c r="A2156">
        <v>2871</v>
      </c>
      <c r="B2156" t="s">
        <v>4245</v>
      </c>
      <c r="C2156" t="s">
        <v>4246</v>
      </c>
      <c r="D2156" s="23">
        <v>4857076000199</v>
      </c>
      <c r="E2156" t="s">
        <v>1700</v>
      </c>
      <c r="F2156" t="s">
        <v>1386</v>
      </c>
      <c r="G2156">
        <v>4147</v>
      </c>
      <c r="H2156" s="23">
        <v>161465382</v>
      </c>
    </row>
    <row r="2157" spans="1:8" x14ac:dyDescent="0.25">
      <c r="A2157">
        <v>9596</v>
      </c>
      <c r="B2157" t="s">
        <v>21731</v>
      </c>
      <c r="C2157" t="s">
        <v>21731</v>
      </c>
      <c r="D2157" s="23"/>
      <c r="E2157" t="s">
        <v>1422</v>
      </c>
      <c r="F2157" t="s">
        <v>1386</v>
      </c>
      <c r="G2157">
        <v>5591</v>
      </c>
      <c r="H2157" s="23"/>
    </row>
    <row r="2158" spans="1:8" x14ac:dyDescent="0.25">
      <c r="A2158">
        <v>470</v>
      </c>
      <c r="B2158" t="s">
        <v>21732</v>
      </c>
      <c r="C2158" t="s">
        <v>21732</v>
      </c>
      <c r="D2158" s="23"/>
      <c r="E2158" t="s">
        <v>2009</v>
      </c>
      <c r="F2158" t="s">
        <v>1386</v>
      </c>
      <c r="G2158">
        <v>1746</v>
      </c>
      <c r="H2158" s="23"/>
    </row>
    <row r="2159" spans="1:8" x14ac:dyDescent="0.25">
      <c r="A2159">
        <v>7213</v>
      </c>
      <c r="B2159" t="s">
        <v>4247</v>
      </c>
      <c r="C2159" t="s">
        <v>4247</v>
      </c>
      <c r="D2159" s="23">
        <v>15639829000106</v>
      </c>
      <c r="E2159" t="s">
        <v>1397</v>
      </c>
      <c r="F2159" t="s">
        <v>1398</v>
      </c>
      <c r="G2159">
        <v>11158</v>
      </c>
      <c r="H2159" s="23">
        <v>202703894</v>
      </c>
    </row>
    <row r="2160" spans="1:8" x14ac:dyDescent="0.25">
      <c r="A2160">
        <v>2695</v>
      </c>
      <c r="B2160" t="s">
        <v>4248</v>
      </c>
      <c r="C2160" t="s">
        <v>4249</v>
      </c>
      <c r="D2160" s="23">
        <v>41147315000143</v>
      </c>
      <c r="E2160" t="s">
        <v>1541</v>
      </c>
      <c r="F2160" t="s">
        <v>1386</v>
      </c>
      <c r="G2160">
        <v>3971</v>
      </c>
      <c r="H2160" s="23">
        <v>160977380</v>
      </c>
    </row>
    <row r="2161" spans="1:8" x14ac:dyDescent="0.25">
      <c r="A2161">
        <v>13809</v>
      </c>
      <c r="B2161" t="s">
        <v>21733</v>
      </c>
      <c r="C2161" t="s">
        <v>21700</v>
      </c>
      <c r="D2161" s="23"/>
      <c r="E2161" t="s">
        <v>1792</v>
      </c>
      <c r="F2161" t="s">
        <v>1386</v>
      </c>
      <c r="G2161">
        <v>5907</v>
      </c>
      <c r="H2161" s="23"/>
    </row>
    <row r="2162" spans="1:8" x14ac:dyDescent="0.25">
      <c r="A2162">
        <v>1078</v>
      </c>
      <c r="B2162" t="s">
        <v>21734</v>
      </c>
      <c r="C2162" t="s">
        <v>21734</v>
      </c>
      <c r="D2162" s="23"/>
      <c r="E2162" t="s">
        <v>1385</v>
      </c>
      <c r="F2162" t="s">
        <v>1386</v>
      </c>
      <c r="G2162">
        <v>2354</v>
      </c>
      <c r="H2162" s="23"/>
    </row>
    <row r="2163" spans="1:8" x14ac:dyDescent="0.25">
      <c r="A2163">
        <v>3311</v>
      </c>
      <c r="B2163" t="s">
        <v>4250</v>
      </c>
      <c r="C2163" t="s">
        <v>4251</v>
      </c>
      <c r="D2163" s="23">
        <v>7078255000116</v>
      </c>
      <c r="E2163" t="s">
        <v>1578</v>
      </c>
      <c r="F2163" t="s">
        <v>1386</v>
      </c>
      <c r="G2163">
        <v>4587</v>
      </c>
      <c r="H2163" s="23">
        <v>161440118</v>
      </c>
    </row>
    <row r="2164" spans="1:8" x14ac:dyDescent="0.25">
      <c r="A2164">
        <v>8438</v>
      </c>
      <c r="B2164" t="s">
        <v>4252</v>
      </c>
      <c r="C2164" t="s">
        <v>4252</v>
      </c>
      <c r="D2164" s="23">
        <v>19292667000133</v>
      </c>
      <c r="E2164" t="s">
        <v>1385</v>
      </c>
      <c r="F2164" t="s">
        <v>1386</v>
      </c>
      <c r="G2164">
        <v>12787</v>
      </c>
      <c r="H2164" s="23">
        <v>162249993</v>
      </c>
    </row>
    <row r="2165" spans="1:8" x14ac:dyDescent="0.25">
      <c r="A2165">
        <v>7150</v>
      </c>
      <c r="B2165" t="s">
        <v>21735</v>
      </c>
      <c r="C2165" t="s">
        <v>21735</v>
      </c>
      <c r="D2165" s="23"/>
      <c r="E2165" t="s">
        <v>1385</v>
      </c>
      <c r="F2165" t="s">
        <v>1386</v>
      </c>
      <c r="G2165">
        <v>11102</v>
      </c>
      <c r="H2165" s="23"/>
    </row>
    <row r="2166" spans="1:8" x14ac:dyDescent="0.25">
      <c r="A2166">
        <v>15289</v>
      </c>
      <c r="B2166" t="s">
        <v>21736</v>
      </c>
      <c r="C2166" t="s">
        <v>21736</v>
      </c>
      <c r="D2166" s="23"/>
      <c r="E2166" t="s">
        <v>1578</v>
      </c>
      <c r="F2166" t="s">
        <v>1386</v>
      </c>
      <c r="G2166">
        <v>24421</v>
      </c>
      <c r="H2166" s="23"/>
    </row>
    <row r="2167" spans="1:8" x14ac:dyDescent="0.25">
      <c r="A2167">
        <v>930</v>
      </c>
      <c r="B2167" t="s">
        <v>21737</v>
      </c>
      <c r="C2167" t="s">
        <v>21737</v>
      </c>
      <c r="D2167" s="23"/>
      <c r="E2167" t="s">
        <v>1385</v>
      </c>
      <c r="F2167" t="s">
        <v>1386</v>
      </c>
      <c r="G2167">
        <v>2206</v>
      </c>
      <c r="H2167" s="23"/>
    </row>
    <row r="2168" spans="1:8" x14ac:dyDescent="0.25">
      <c r="A2168">
        <v>4507</v>
      </c>
      <c r="B2168" t="s">
        <v>4253</v>
      </c>
      <c r="C2168" t="s">
        <v>4254</v>
      </c>
      <c r="D2168" s="23">
        <v>8602526000153</v>
      </c>
      <c r="E2168" t="s">
        <v>1385</v>
      </c>
      <c r="F2168" t="s">
        <v>1386</v>
      </c>
      <c r="G2168">
        <v>7099</v>
      </c>
      <c r="H2168" s="23">
        <v>160268648</v>
      </c>
    </row>
    <row r="2169" spans="1:8" x14ac:dyDescent="0.25">
      <c r="A2169">
        <v>247</v>
      </c>
      <c r="B2169" t="s">
        <v>21738</v>
      </c>
      <c r="C2169" t="s">
        <v>21738</v>
      </c>
      <c r="D2169" s="23"/>
      <c r="E2169" t="s">
        <v>1533</v>
      </c>
      <c r="F2169" t="s">
        <v>1386</v>
      </c>
      <c r="G2169">
        <v>1523</v>
      </c>
      <c r="H2169" s="23"/>
    </row>
    <row r="2170" spans="1:8" x14ac:dyDescent="0.25">
      <c r="A2170">
        <v>380</v>
      </c>
      <c r="B2170" t="s">
        <v>21739</v>
      </c>
      <c r="C2170" t="s">
        <v>21739</v>
      </c>
      <c r="D2170" s="23"/>
      <c r="E2170" t="s">
        <v>1422</v>
      </c>
      <c r="F2170" t="s">
        <v>1386</v>
      </c>
      <c r="G2170">
        <v>1656</v>
      </c>
      <c r="H2170" s="23"/>
    </row>
    <row r="2171" spans="1:8" x14ac:dyDescent="0.25">
      <c r="A2171">
        <v>8896</v>
      </c>
      <c r="B2171" t="s">
        <v>21740</v>
      </c>
      <c r="C2171" t="s">
        <v>21693</v>
      </c>
      <c r="D2171" s="23"/>
      <c r="E2171" t="s">
        <v>1422</v>
      </c>
      <c r="F2171" t="s">
        <v>1386</v>
      </c>
      <c r="G2171">
        <v>1027</v>
      </c>
      <c r="H2171" s="23"/>
    </row>
    <row r="2172" spans="1:8" x14ac:dyDescent="0.25">
      <c r="A2172">
        <v>12779</v>
      </c>
      <c r="B2172" t="s">
        <v>21741</v>
      </c>
      <c r="C2172" t="s">
        <v>21741</v>
      </c>
      <c r="D2172" s="23"/>
      <c r="E2172" t="s">
        <v>1385</v>
      </c>
      <c r="F2172" t="s">
        <v>1386</v>
      </c>
      <c r="G2172">
        <v>19820</v>
      </c>
      <c r="H2172" s="23"/>
    </row>
    <row r="2173" spans="1:8" x14ac:dyDescent="0.25">
      <c r="A2173">
        <v>5704</v>
      </c>
      <c r="B2173" t="s">
        <v>21742</v>
      </c>
      <c r="C2173" t="s">
        <v>21743</v>
      </c>
      <c r="D2173" s="23"/>
      <c r="E2173" t="s">
        <v>1397</v>
      </c>
      <c r="F2173" t="s">
        <v>1398</v>
      </c>
      <c r="G2173">
        <v>8741</v>
      </c>
      <c r="H2173" s="23"/>
    </row>
    <row r="2174" spans="1:8" x14ac:dyDescent="0.25">
      <c r="A2174">
        <v>11419</v>
      </c>
      <c r="B2174" t="s">
        <v>4255</v>
      </c>
      <c r="C2174" t="s">
        <v>4256</v>
      </c>
      <c r="D2174" s="23">
        <v>8528588000162</v>
      </c>
      <c r="E2174" t="s">
        <v>1430</v>
      </c>
      <c r="F2174" t="s">
        <v>1415</v>
      </c>
      <c r="G2174">
        <v>17346</v>
      </c>
      <c r="H2174" s="23" t="s">
        <v>1438</v>
      </c>
    </row>
    <row r="2175" spans="1:8" x14ac:dyDescent="0.25">
      <c r="A2175">
        <v>11772</v>
      </c>
      <c r="B2175" t="s">
        <v>4257</v>
      </c>
      <c r="C2175" t="s">
        <v>4257</v>
      </c>
      <c r="D2175" s="23">
        <v>22908566000159</v>
      </c>
      <c r="E2175" t="s">
        <v>1385</v>
      </c>
      <c r="F2175" t="s">
        <v>1386</v>
      </c>
      <c r="G2175">
        <v>18054</v>
      </c>
      <c r="H2175" s="23">
        <v>162559780</v>
      </c>
    </row>
    <row r="2176" spans="1:8" x14ac:dyDescent="0.25">
      <c r="A2176">
        <v>7815</v>
      </c>
      <c r="B2176" t="s">
        <v>4258</v>
      </c>
      <c r="C2176" t="s">
        <v>4258</v>
      </c>
      <c r="D2176" s="23">
        <v>8817986000107</v>
      </c>
      <c r="E2176" t="s">
        <v>3551</v>
      </c>
      <c r="F2176" t="s">
        <v>1415</v>
      </c>
      <c r="G2176">
        <v>12124</v>
      </c>
      <c r="H2176" s="23">
        <v>35041900</v>
      </c>
    </row>
    <row r="2177" spans="1:8" x14ac:dyDescent="0.25">
      <c r="A2177">
        <v>13757</v>
      </c>
      <c r="B2177" t="s">
        <v>4259</v>
      </c>
      <c r="C2177" t="s">
        <v>4259</v>
      </c>
      <c r="D2177" s="23">
        <v>40396958000168</v>
      </c>
      <c r="E2177" t="s">
        <v>2299</v>
      </c>
      <c r="F2177" t="s">
        <v>1386</v>
      </c>
      <c r="G2177">
        <v>21447</v>
      </c>
      <c r="H2177" s="23">
        <v>163865744</v>
      </c>
    </row>
    <row r="2178" spans="1:8" x14ac:dyDescent="0.25">
      <c r="A2178">
        <v>9361</v>
      </c>
      <c r="B2178" t="s">
        <v>4260</v>
      </c>
      <c r="C2178" t="s">
        <v>4261</v>
      </c>
      <c r="D2178" s="23">
        <v>17995030000188</v>
      </c>
      <c r="E2178" t="s">
        <v>2374</v>
      </c>
      <c r="F2178" t="s">
        <v>1390</v>
      </c>
      <c r="G2178">
        <v>13847</v>
      </c>
      <c r="H2178" s="23">
        <v>795485564118</v>
      </c>
    </row>
    <row r="2179" spans="1:8" x14ac:dyDescent="0.25">
      <c r="A2179">
        <v>11307</v>
      </c>
      <c r="B2179" t="s">
        <v>4262</v>
      </c>
      <c r="C2179" t="s">
        <v>4262</v>
      </c>
      <c r="D2179" s="23">
        <v>35340604000161</v>
      </c>
      <c r="E2179" t="s">
        <v>4263</v>
      </c>
      <c r="F2179" t="s">
        <v>1386</v>
      </c>
      <c r="G2179">
        <v>17162</v>
      </c>
      <c r="H2179" s="23">
        <v>163531285</v>
      </c>
    </row>
    <row r="2180" spans="1:8" x14ac:dyDescent="0.25">
      <c r="A2180">
        <v>2303</v>
      </c>
      <c r="B2180" t="s">
        <v>4264</v>
      </c>
      <c r="C2180" t="s">
        <v>4265</v>
      </c>
      <c r="D2180" s="23">
        <v>298036000101</v>
      </c>
      <c r="E2180" t="s">
        <v>1385</v>
      </c>
      <c r="F2180" t="s">
        <v>1386</v>
      </c>
      <c r="G2180">
        <v>3579</v>
      </c>
      <c r="H2180" s="23" t="s">
        <v>4266</v>
      </c>
    </row>
    <row r="2181" spans="1:8" x14ac:dyDescent="0.25">
      <c r="A2181">
        <v>7446</v>
      </c>
      <c r="B2181" t="s">
        <v>4267</v>
      </c>
      <c r="C2181" t="s">
        <v>4267</v>
      </c>
      <c r="D2181" s="23">
        <v>45543915056489</v>
      </c>
      <c r="E2181" t="s">
        <v>1507</v>
      </c>
      <c r="F2181" t="s">
        <v>1415</v>
      </c>
      <c r="G2181">
        <v>11360</v>
      </c>
      <c r="H2181" s="23">
        <v>61749656</v>
      </c>
    </row>
    <row r="2182" spans="1:8" x14ac:dyDescent="0.25">
      <c r="A2182">
        <v>5496</v>
      </c>
      <c r="B2182" t="s">
        <v>4267</v>
      </c>
      <c r="C2182" t="s">
        <v>4268</v>
      </c>
      <c r="D2182" s="23">
        <v>45543915044120</v>
      </c>
      <c r="E2182" t="s">
        <v>1385</v>
      </c>
      <c r="F2182" t="s">
        <v>1386</v>
      </c>
      <c r="G2182">
        <v>8560</v>
      </c>
      <c r="H2182" s="23">
        <v>161588964</v>
      </c>
    </row>
    <row r="2183" spans="1:8" x14ac:dyDescent="0.25">
      <c r="A2183">
        <v>2802</v>
      </c>
      <c r="B2183" t="s">
        <v>4269</v>
      </c>
      <c r="C2183" t="s">
        <v>4270</v>
      </c>
      <c r="D2183" s="23">
        <v>45543915031494</v>
      </c>
      <c r="E2183" t="s">
        <v>1385</v>
      </c>
      <c r="F2183" t="s">
        <v>1386</v>
      </c>
      <c r="G2183">
        <v>4078</v>
      </c>
      <c r="H2183" s="23">
        <v>161465676</v>
      </c>
    </row>
    <row r="2184" spans="1:8" x14ac:dyDescent="0.25">
      <c r="A2184">
        <v>5060</v>
      </c>
      <c r="B2184" t="s">
        <v>4271</v>
      </c>
      <c r="C2184" t="s">
        <v>4272</v>
      </c>
      <c r="D2184" s="23">
        <v>56841521000126</v>
      </c>
      <c r="E2184" t="s">
        <v>1505</v>
      </c>
      <c r="F2184" t="s">
        <v>1390</v>
      </c>
      <c r="G2184">
        <v>8097</v>
      </c>
      <c r="H2184" s="23">
        <v>582206456112</v>
      </c>
    </row>
    <row r="2185" spans="1:8" x14ac:dyDescent="0.25">
      <c r="A2185">
        <v>11375</v>
      </c>
      <c r="B2185" t="s">
        <v>4273</v>
      </c>
      <c r="C2185" t="s">
        <v>4273</v>
      </c>
      <c r="D2185" s="23">
        <v>13431553000140</v>
      </c>
      <c r="E2185" t="s">
        <v>2255</v>
      </c>
      <c r="F2185" t="s">
        <v>1386</v>
      </c>
      <c r="G2185">
        <v>17271</v>
      </c>
      <c r="H2185" s="23">
        <v>161829066</v>
      </c>
    </row>
    <row r="2186" spans="1:8" x14ac:dyDescent="0.25">
      <c r="A2186">
        <v>15158</v>
      </c>
      <c r="B2186" t="s">
        <v>4274</v>
      </c>
      <c r="C2186" t="s">
        <v>4275</v>
      </c>
      <c r="D2186" s="23">
        <v>50526923000150</v>
      </c>
      <c r="E2186" t="s">
        <v>1422</v>
      </c>
      <c r="F2186" t="s">
        <v>1386</v>
      </c>
      <c r="G2186">
        <v>24201</v>
      </c>
      <c r="H2186" s="23" t="s">
        <v>1438</v>
      </c>
    </row>
    <row r="2187" spans="1:8" x14ac:dyDescent="0.25">
      <c r="A2187">
        <v>8986</v>
      </c>
      <c r="B2187" t="s">
        <v>4276</v>
      </c>
      <c r="C2187" t="s">
        <v>4277</v>
      </c>
      <c r="D2187" s="23">
        <v>8271439000160</v>
      </c>
      <c r="E2187" t="s">
        <v>1385</v>
      </c>
      <c r="F2187" t="s">
        <v>1386</v>
      </c>
      <c r="G2187">
        <v>13521</v>
      </c>
      <c r="H2187" s="23" t="s">
        <v>1438</v>
      </c>
    </row>
    <row r="2188" spans="1:8" x14ac:dyDescent="0.25">
      <c r="A2188">
        <v>6809</v>
      </c>
      <c r="B2188" t="s">
        <v>4278</v>
      </c>
      <c r="C2188" t="s">
        <v>4279</v>
      </c>
      <c r="D2188" s="23">
        <v>9288564000146</v>
      </c>
      <c r="E2188" t="s">
        <v>1422</v>
      </c>
      <c r="F2188" t="s">
        <v>1386</v>
      </c>
      <c r="G2188">
        <v>10761</v>
      </c>
      <c r="H2188" s="23" t="s">
        <v>1438</v>
      </c>
    </row>
    <row r="2189" spans="1:8" x14ac:dyDescent="0.25">
      <c r="A2189">
        <v>5552</v>
      </c>
      <c r="B2189" t="s">
        <v>4280</v>
      </c>
      <c r="C2189" t="s">
        <v>4281</v>
      </c>
      <c r="D2189" s="23">
        <v>10817748000135</v>
      </c>
      <c r="E2189" t="s">
        <v>1385</v>
      </c>
      <c r="F2189" t="s">
        <v>1386</v>
      </c>
      <c r="G2189">
        <v>8615</v>
      </c>
      <c r="H2189" s="23" t="s">
        <v>1438</v>
      </c>
    </row>
    <row r="2190" spans="1:8" x14ac:dyDescent="0.25">
      <c r="A2190">
        <v>10098</v>
      </c>
      <c r="B2190" t="s">
        <v>4282</v>
      </c>
      <c r="C2190" t="s">
        <v>4283</v>
      </c>
      <c r="D2190" s="23">
        <v>1530501000223</v>
      </c>
      <c r="E2190" t="s">
        <v>4284</v>
      </c>
      <c r="F2190" t="s">
        <v>1390</v>
      </c>
      <c r="G2190">
        <v>14987</v>
      </c>
      <c r="H2190" s="23">
        <v>245046697110</v>
      </c>
    </row>
    <row r="2191" spans="1:8" x14ac:dyDescent="0.25">
      <c r="A2191">
        <v>7297</v>
      </c>
      <c r="B2191" t="s">
        <v>4285</v>
      </c>
      <c r="C2191" t="s">
        <v>4286</v>
      </c>
      <c r="D2191" s="23">
        <v>11900266000107</v>
      </c>
      <c r="E2191" t="s">
        <v>1385</v>
      </c>
      <c r="F2191" t="s">
        <v>1386</v>
      </c>
      <c r="G2191">
        <v>11224</v>
      </c>
      <c r="H2191" s="23">
        <v>161686940</v>
      </c>
    </row>
    <row r="2192" spans="1:8" x14ac:dyDescent="0.25">
      <c r="A2192">
        <v>3655</v>
      </c>
      <c r="B2192" t="s">
        <v>4287</v>
      </c>
      <c r="C2192" t="s">
        <v>4288</v>
      </c>
      <c r="D2192" s="23">
        <v>8568255000167</v>
      </c>
      <c r="E2192" t="s">
        <v>1385</v>
      </c>
      <c r="F2192" t="s">
        <v>1386</v>
      </c>
      <c r="G2192">
        <v>4931</v>
      </c>
      <c r="H2192" s="23" t="s">
        <v>4289</v>
      </c>
    </row>
    <row r="2193" spans="1:8" x14ac:dyDescent="0.25">
      <c r="A2193">
        <v>8104</v>
      </c>
      <c r="B2193" t="s">
        <v>4290</v>
      </c>
      <c r="C2193" t="s">
        <v>4291</v>
      </c>
      <c r="D2193" s="23">
        <v>19752881000125</v>
      </c>
      <c r="E2193" t="s">
        <v>1422</v>
      </c>
      <c r="F2193" t="s">
        <v>1386</v>
      </c>
      <c r="G2193">
        <v>12395</v>
      </c>
      <c r="H2193" s="23">
        <v>162299354</v>
      </c>
    </row>
    <row r="2194" spans="1:8" x14ac:dyDescent="0.25">
      <c r="A2194">
        <v>15645</v>
      </c>
      <c r="B2194" t="s">
        <v>4292</v>
      </c>
      <c r="D2194" s="23">
        <v>43162168000106</v>
      </c>
      <c r="E2194" t="s">
        <v>1430</v>
      </c>
      <c r="F2194" t="s">
        <v>1444</v>
      </c>
      <c r="G2194">
        <v>24916</v>
      </c>
      <c r="H2194" s="23">
        <v>98404512</v>
      </c>
    </row>
    <row r="2195" spans="1:8" x14ac:dyDescent="0.25">
      <c r="A2195">
        <v>3985</v>
      </c>
      <c r="B2195" t="s">
        <v>4293</v>
      </c>
      <c r="C2195" t="s">
        <v>4294</v>
      </c>
      <c r="D2195" s="23">
        <v>9306358000111</v>
      </c>
      <c r="E2195" t="s">
        <v>1385</v>
      </c>
      <c r="F2195" t="s">
        <v>1386</v>
      </c>
      <c r="G2195">
        <v>5261</v>
      </c>
      <c r="H2195" s="23">
        <v>160522218</v>
      </c>
    </row>
    <row r="2196" spans="1:8" x14ac:dyDescent="0.25">
      <c r="A2196">
        <v>1980</v>
      </c>
      <c r="B2196" t="s">
        <v>4295</v>
      </c>
      <c r="C2196" t="s">
        <v>4296</v>
      </c>
      <c r="D2196" s="23">
        <v>14800017000138</v>
      </c>
      <c r="E2196" t="s">
        <v>1700</v>
      </c>
      <c r="F2196" t="s">
        <v>1386</v>
      </c>
      <c r="G2196">
        <v>3256</v>
      </c>
      <c r="H2196" s="23">
        <v>161922376</v>
      </c>
    </row>
    <row r="2197" spans="1:8" x14ac:dyDescent="0.25">
      <c r="A2197">
        <v>15737</v>
      </c>
      <c r="B2197" t="s">
        <v>4297</v>
      </c>
      <c r="C2197" t="s">
        <v>4297</v>
      </c>
      <c r="D2197" s="23">
        <v>43430976000107</v>
      </c>
      <c r="E2197" t="s">
        <v>2128</v>
      </c>
      <c r="F2197" t="s">
        <v>1386</v>
      </c>
      <c r="G2197">
        <v>25027</v>
      </c>
      <c r="H2197" s="23" t="s">
        <v>4298</v>
      </c>
    </row>
    <row r="2198" spans="1:8" x14ac:dyDescent="0.25">
      <c r="A2198">
        <v>15576</v>
      </c>
      <c r="B2198" t="s">
        <v>4299</v>
      </c>
      <c r="C2198" t="s">
        <v>4300</v>
      </c>
      <c r="D2198" s="23">
        <v>2954889000171</v>
      </c>
      <c r="E2198" t="s">
        <v>4301</v>
      </c>
      <c r="F2198" t="s">
        <v>1692</v>
      </c>
      <c r="G2198">
        <v>24831</v>
      </c>
      <c r="H2198" s="23">
        <v>9017587436</v>
      </c>
    </row>
    <row r="2199" spans="1:8" x14ac:dyDescent="0.25">
      <c r="A2199">
        <v>7190</v>
      </c>
      <c r="B2199" t="s">
        <v>4302</v>
      </c>
      <c r="C2199" t="s">
        <v>4303</v>
      </c>
      <c r="D2199" s="23">
        <v>21373471000115</v>
      </c>
      <c r="E2199" t="s">
        <v>1430</v>
      </c>
      <c r="F2199" t="s">
        <v>1415</v>
      </c>
      <c r="G2199">
        <v>11132</v>
      </c>
      <c r="H2199" s="23">
        <v>59994991</v>
      </c>
    </row>
    <row r="2200" spans="1:8" x14ac:dyDescent="0.25">
      <c r="A2200">
        <v>4881</v>
      </c>
      <c r="B2200" t="s">
        <v>4304</v>
      </c>
      <c r="C2200" t="s">
        <v>4305</v>
      </c>
      <c r="D2200" s="23">
        <v>10575321000178</v>
      </c>
      <c r="E2200" t="s">
        <v>1385</v>
      </c>
      <c r="F2200" t="s">
        <v>1386</v>
      </c>
      <c r="G2200">
        <v>7832</v>
      </c>
      <c r="H2200" s="23">
        <v>161604250</v>
      </c>
    </row>
    <row r="2201" spans="1:8" x14ac:dyDescent="0.25">
      <c r="A2201">
        <v>7715</v>
      </c>
      <c r="B2201" t="s">
        <v>4306</v>
      </c>
      <c r="C2201" t="s">
        <v>4307</v>
      </c>
      <c r="D2201" s="23">
        <v>8987802000149</v>
      </c>
      <c r="E2201" t="s">
        <v>1385</v>
      </c>
      <c r="F2201" t="s">
        <v>1386</v>
      </c>
      <c r="G2201">
        <v>12034</v>
      </c>
      <c r="H2201" s="23">
        <v>160683807</v>
      </c>
    </row>
    <row r="2202" spans="1:8" x14ac:dyDescent="0.25">
      <c r="A2202">
        <v>14239</v>
      </c>
      <c r="B2202" t="s">
        <v>4308</v>
      </c>
      <c r="C2202" t="s">
        <v>4309</v>
      </c>
      <c r="D2202" s="23">
        <v>35062110000162</v>
      </c>
      <c r="E2202" t="s">
        <v>1385</v>
      </c>
      <c r="F2202" t="s">
        <v>1386</v>
      </c>
      <c r="G2202">
        <v>22400</v>
      </c>
      <c r="H2202" s="23">
        <v>163506116</v>
      </c>
    </row>
    <row r="2203" spans="1:8" x14ac:dyDescent="0.25">
      <c r="A2203">
        <v>10952</v>
      </c>
      <c r="B2203" t="s">
        <v>4310</v>
      </c>
      <c r="C2203" t="s">
        <v>4311</v>
      </c>
      <c r="D2203" s="23">
        <v>10832251000196</v>
      </c>
      <c r="E2203" t="s">
        <v>1430</v>
      </c>
      <c r="F2203" t="s">
        <v>1415</v>
      </c>
      <c r="G2203">
        <v>16693</v>
      </c>
      <c r="H2203" s="23" t="s">
        <v>1438</v>
      </c>
    </row>
    <row r="2204" spans="1:8" x14ac:dyDescent="0.25">
      <c r="A2204">
        <v>4974</v>
      </c>
      <c r="B2204" t="s">
        <v>4312</v>
      </c>
      <c r="C2204" t="s">
        <v>4313</v>
      </c>
      <c r="D2204" s="23">
        <v>8362165000115</v>
      </c>
      <c r="E2204" t="s">
        <v>4314</v>
      </c>
      <c r="F2204" t="s">
        <v>2216</v>
      </c>
      <c r="G2204">
        <v>8000</v>
      </c>
      <c r="H2204" s="23">
        <v>271173556</v>
      </c>
    </row>
    <row r="2205" spans="1:8" x14ac:dyDescent="0.25">
      <c r="A2205">
        <v>6148</v>
      </c>
      <c r="B2205" t="s">
        <v>4315</v>
      </c>
      <c r="C2205" t="s">
        <v>4316</v>
      </c>
      <c r="D2205" s="23">
        <v>7861219000124</v>
      </c>
      <c r="E2205" t="s">
        <v>1992</v>
      </c>
      <c r="F2205" t="s">
        <v>1587</v>
      </c>
      <c r="G2205">
        <v>9618</v>
      </c>
      <c r="H2205" s="23">
        <v>245019123</v>
      </c>
    </row>
    <row r="2206" spans="1:8" x14ac:dyDescent="0.25">
      <c r="A2206">
        <v>2256</v>
      </c>
      <c r="B2206" t="s">
        <v>4317</v>
      </c>
      <c r="C2206" t="s">
        <v>4318</v>
      </c>
      <c r="D2206" s="23">
        <v>2715058000147</v>
      </c>
      <c r="E2206" t="s">
        <v>4319</v>
      </c>
      <c r="F2206" t="s">
        <v>1386</v>
      </c>
      <c r="G2206">
        <v>3532</v>
      </c>
      <c r="H2206" s="23">
        <v>161211453</v>
      </c>
    </row>
    <row r="2207" spans="1:8" x14ac:dyDescent="0.25">
      <c r="A2207">
        <v>3596</v>
      </c>
      <c r="B2207" t="s">
        <v>4320</v>
      </c>
      <c r="C2207" t="s">
        <v>4321</v>
      </c>
      <c r="D2207" s="23">
        <v>8328949000127</v>
      </c>
      <c r="E2207" t="s">
        <v>1385</v>
      </c>
      <c r="F2207" t="s">
        <v>1386</v>
      </c>
      <c r="G2207">
        <v>4872</v>
      </c>
      <c r="H2207" s="23" t="s">
        <v>4322</v>
      </c>
    </row>
    <row r="2208" spans="1:8" x14ac:dyDescent="0.25">
      <c r="A2208">
        <v>15615</v>
      </c>
      <c r="B2208" t="s">
        <v>4323</v>
      </c>
      <c r="C2208" t="s">
        <v>4324</v>
      </c>
      <c r="D2208" s="23">
        <v>4233645000397</v>
      </c>
      <c r="E2208" t="s">
        <v>1465</v>
      </c>
      <c r="F2208" t="s">
        <v>1398</v>
      </c>
      <c r="G2208">
        <v>24885</v>
      </c>
      <c r="H2208" s="23">
        <v>205739768</v>
      </c>
    </row>
    <row r="2209" spans="1:8" x14ac:dyDescent="0.25">
      <c r="A2209">
        <v>3714</v>
      </c>
      <c r="B2209" t="s">
        <v>4325</v>
      </c>
      <c r="C2209" t="s">
        <v>4326</v>
      </c>
      <c r="D2209" s="23">
        <v>8772204000152</v>
      </c>
      <c r="E2209" t="s">
        <v>1430</v>
      </c>
      <c r="F2209" t="s">
        <v>1415</v>
      </c>
      <c r="G2209">
        <v>4990</v>
      </c>
      <c r="H2209" s="23">
        <v>11362324</v>
      </c>
    </row>
    <row r="2210" spans="1:8" x14ac:dyDescent="0.25">
      <c r="A2210">
        <v>6513</v>
      </c>
      <c r="B2210" t="s">
        <v>4327</v>
      </c>
      <c r="C2210" t="s">
        <v>4328</v>
      </c>
      <c r="D2210" s="23">
        <v>67463349000130</v>
      </c>
      <c r="E2210" t="s">
        <v>1505</v>
      </c>
      <c r="F2210" t="s">
        <v>1390</v>
      </c>
      <c r="G2210">
        <v>10047</v>
      </c>
      <c r="H2210" s="23">
        <v>582663476119</v>
      </c>
    </row>
    <row r="2211" spans="1:8" x14ac:dyDescent="0.25">
      <c r="A2211">
        <v>4139</v>
      </c>
      <c r="B2211" t="s">
        <v>4329</v>
      </c>
      <c r="C2211" t="s">
        <v>4329</v>
      </c>
      <c r="D2211" s="23">
        <v>7075216000165</v>
      </c>
      <c r="E2211" t="s">
        <v>1422</v>
      </c>
      <c r="F2211" t="s">
        <v>1386</v>
      </c>
      <c r="G2211">
        <v>6804</v>
      </c>
      <c r="H2211" s="23">
        <v>161436595</v>
      </c>
    </row>
    <row r="2212" spans="1:8" x14ac:dyDescent="0.25">
      <c r="A2212">
        <v>15655</v>
      </c>
      <c r="B2212" t="s">
        <v>4330</v>
      </c>
      <c r="C2212" t="s">
        <v>4331</v>
      </c>
      <c r="D2212" s="23">
        <v>33144434000203</v>
      </c>
      <c r="E2212" t="s">
        <v>1385</v>
      </c>
      <c r="F2212" t="s">
        <v>1386</v>
      </c>
      <c r="G2212">
        <v>24932</v>
      </c>
      <c r="H2212" s="23">
        <v>164285172</v>
      </c>
    </row>
    <row r="2213" spans="1:8" x14ac:dyDescent="0.25">
      <c r="A2213">
        <v>15356</v>
      </c>
      <c r="B2213" t="s">
        <v>4330</v>
      </c>
      <c r="C2213" t="s">
        <v>4331</v>
      </c>
      <c r="D2213" s="23">
        <v>33144434000114</v>
      </c>
      <c r="E2213" t="s">
        <v>1385</v>
      </c>
      <c r="F2213" t="s">
        <v>1386</v>
      </c>
      <c r="G2213">
        <v>24514</v>
      </c>
      <c r="H2213" s="23">
        <v>163383480</v>
      </c>
    </row>
    <row r="2214" spans="1:8" x14ac:dyDescent="0.25">
      <c r="A2214">
        <v>5688</v>
      </c>
      <c r="B2214" t="s">
        <v>4332</v>
      </c>
      <c r="C2214" t="s">
        <v>4333</v>
      </c>
      <c r="D2214" s="23">
        <v>1908521000104</v>
      </c>
      <c r="E2214" t="s">
        <v>1430</v>
      </c>
      <c r="F2214" t="s">
        <v>1415</v>
      </c>
      <c r="G2214">
        <v>8729</v>
      </c>
      <c r="H2214" s="23">
        <v>23951184</v>
      </c>
    </row>
    <row r="2215" spans="1:8" x14ac:dyDescent="0.25">
      <c r="A2215">
        <v>6792</v>
      </c>
      <c r="B2215" t="s">
        <v>4334</v>
      </c>
      <c r="C2215" t="s">
        <v>4335</v>
      </c>
      <c r="D2215" s="23">
        <v>2357657000136</v>
      </c>
      <c r="E2215" t="s">
        <v>1385</v>
      </c>
      <c r="F2215" t="s">
        <v>1386</v>
      </c>
      <c r="G2215">
        <v>10679</v>
      </c>
      <c r="H2215" s="23">
        <v>161454836</v>
      </c>
    </row>
    <row r="2216" spans="1:8" x14ac:dyDescent="0.25">
      <c r="A2216">
        <v>12543</v>
      </c>
      <c r="B2216" t="s">
        <v>4336</v>
      </c>
      <c r="C2216" t="s">
        <v>4337</v>
      </c>
      <c r="D2216" s="23">
        <v>16578453000130</v>
      </c>
      <c r="E2216" t="s">
        <v>1886</v>
      </c>
      <c r="F2216" t="s">
        <v>1390</v>
      </c>
      <c r="G2216">
        <v>19536</v>
      </c>
      <c r="H2216" s="23">
        <v>492622239114</v>
      </c>
    </row>
    <row r="2217" spans="1:8" x14ac:dyDescent="0.25">
      <c r="A2217">
        <v>6577</v>
      </c>
      <c r="B2217" t="s">
        <v>4338</v>
      </c>
      <c r="C2217" t="s">
        <v>4339</v>
      </c>
      <c r="D2217" s="23">
        <v>61552022000159</v>
      </c>
      <c r="E2217" t="s">
        <v>1424</v>
      </c>
      <c r="F2217" t="s">
        <v>1390</v>
      </c>
      <c r="G2217">
        <v>10111</v>
      </c>
      <c r="H2217" s="23">
        <v>103658763118</v>
      </c>
    </row>
    <row r="2218" spans="1:8" x14ac:dyDescent="0.25">
      <c r="A2218">
        <v>11967</v>
      </c>
      <c r="B2218" t="s">
        <v>4340</v>
      </c>
      <c r="C2218" t="s">
        <v>4341</v>
      </c>
      <c r="D2218" s="23">
        <v>23596988000107</v>
      </c>
      <c r="E2218" t="s">
        <v>1430</v>
      </c>
      <c r="F2218" t="s">
        <v>1415</v>
      </c>
      <c r="G2218">
        <v>18396</v>
      </c>
      <c r="H2218" s="23">
        <v>64867897</v>
      </c>
    </row>
    <row r="2219" spans="1:8" x14ac:dyDescent="0.25">
      <c r="A2219">
        <v>9544</v>
      </c>
      <c r="B2219" t="s">
        <v>4342</v>
      </c>
      <c r="C2219" t="s">
        <v>4343</v>
      </c>
      <c r="D2219" s="23">
        <v>27547665000176</v>
      </c>
      <c r="E2219" t="s">
        <v>1385</v>
      </c>
      <c r="F2219" t="s">
        <v>1386</v>
      </c>
      <c r="G2219">
        <v>14239</v>
      </c>
      <c r="H2219" s="23">
        <v>162941676</v>
      </c>
    </row>
    <row r="2220" spans="1:8" x14ac:dyDescent="0.25">
      <c r="A2220">
        <v>12371</v>
      </c>
      <c r="B2220" t="s">
        <v>4344</v>
      </c>
      <c r="C2220" t="s">
        <v>4345</v>
      </c>
      <c r="D2220" s="23">
        <v>27547665000257</v>
      </c>
      <c r="E2220" t="s">
        <v>1527</v>
      </c>
      <c r="F2220" t="s">
        <v>1386</v>
      </c>
      <c r="G2220">
        <v>18976</v>
      </c>
      <c r="H2220" s="23">
        <v>163351937</v>
      </c>
    </row>
    <row r="2221" spans="1:8" x14ac:dyDescent="0.25">
      <c r="A2221">
        <v>3983</v>
      </c>
      <c r="B2221" t="s">
        <v>4346</v>
      </c>
      <c r="C2221" t="s">
        <v>4347</v>
      </c>
      <c r="D2221" s="23">
        <v>9303900000182</v>
      </c>
      <c r="E2221" t="s">
        <v>1541</v>
      </c>
      <c r="F2221" t="s">
        <v>1386</v>
      </c>
      <c r="G2221">
        <v>5259</v>
      </c>
      <c r="H2221" s="23">
        <v>160275245</v>
      </c>
    </row>
    <row r="2222" spans="1:8" x14ac:dyDescent="0.25">
      <c r="A2222">
        <v>14280</v>
      </c>
      <c r="B2222" t="s">
        <v>4348</v>
      </c>
      <c r="C2222" t="s">
        <v>4349</v>
      </c>
      <c r="D2222" s="23">
        <v>5055971000152</v>
      </c>
      <c r="E2222" t="s">
        <v>1385</v>
      </c>
      <c r="F2222" t="s">
        <v>1386</v>
      </c>
      <c r="G2222">
        <v>22504</v>
      </c>
      <c r="H2222" s="23">
        <v>161350577</v>
      </c>
    </row>
    <row r="2223" spans="1:8" x14ac:dyDescent="0.25">
      <c r="A2223">
        <v>11580</v>
      </c>
      <c r="B2223" t="s">
        <v>4350</v>
      </c>
      <c r="C2223" t="s">
        <v>4350</v>
      </c>
      <c r="D2223" s="23">
        <v>4863778000185</v>
      </c>
      <c r="E2223" t="s">
        <v>1723</v>
      </c>
      <c r="F2223" t="s">
        <v>1386</v>
      </c>
      <c r="G2223">
        <v>17525</v>
      </c>
      <c r="H2223" s="23" t="s">
        <v>1438</v>
      </c>
    </row>
    <row r="2224" spans="1:8" x14ac:dyDescent="0.25">
      <c r="A2224">
        <v>13442</v>
      </c>
      <c r="B2224" t="s">
        <v>4351</v>
      </c>
      <c r="C2224" t="s">
        <v>4352</v>
      </c>
      <c r="D2224" s="23">
        <v>30656018000107</v>
      </c>
      <c r="E2224" t="s">
        <v>1385</v>
      </c>
      <c r="F2224" t="s">
        <v>1386</v>
      </c>
      <c r="G2224">
        <v>21024</v>
      </c>
      <c r="H2224" s="23" t="s">
        <v>1438</v>
      </c>
    </row>
    <row r="2225" spans="1:8" x14ac:dyDescent="0.25">
      <c r="A2225">
        <v>8330</v>
      </c>
      <c r="B2225" t="s">
        <v>4353</v>
      </c>
      <c r="C2225" t="s">
        <v>4353</v>
      </c>
      <c r="D2225" s="23">
        <v>8704413001726</v>
      </c>
      <c r="E2225" t="s">
        <v>1487</v>
      </c>
      <c r="F2225" t="s">
        <v>1386</v>
      </c>
      <c r="G2225">
        <v>12593</v>
      </c>
      <c r="H2225" s="23" t="s">
        <v>1438</v>
      </c>
    </row>
    <row r="2226" spans="1:8" x14ac:dyDescent="0.25">
      <c r="A2226">
        <v>14192</v>
      </c>
      <c r="B2226" t="s">
        <v>4354</v>
      </c>
      <c r="C2226" t="s">
        <v>4355</v>
      </c>
      <c r="D2226" s="23">
        <v>30791904000143</v>
      </c>
      <c r="E2226" t="s">
        <v>1385</v>
      </c>
      <c r="F2226" t="s">
        <v>1386</v>
      </c>
      <c r="G2226">
        <v>22149</v>
      </c>
      <c r="H2226" s="23">
        <v>163187525</v>
      </c>
    </row>
    <row r="2227" spans="1:8" x14ac:dyDescent="0.25">
      <c r="A2227">
        <v>10827</v>
      </c>
      <c r="B2227" t="s">
        <v>4356</v>
      </c>
      <c r="C2227" t="s">
        <v>4357</v>
      </c>
      <c r="D2227" s="23">
        <v>11011743000183</v>
      </c>
      <c r="E2227" t="s">
        <v>1422</v>
      </c>
      <c r="F2227" t="s">
        <v>1386</v>
      </c>
      <c r="G2227">
        <v>16292</v>
      </c>
      <c r="H2227" s="23">
        <v>161623999</v>
      </c>
    </row>
    <row r="2228" spans="1:8" x14ac:dyDescent="0.25">
      <c r="A2228">
        <v>14593</v>
      </c>
      <c r="B2228" t="s">
        <v>4358</v>
      </c>
      <c r="C2228" t="s">
        <v>4359</v>
      </c>
      <c r="D2228" s="23">
        <v>10843341000182</v>
      </c>
      <c r="E2228" t="s">
        <v>2487</v>
      </c>
      <c r="F2228" t="s">
        <v>1639</v>
      </c>
      <c r="G2228">
        <v>22971</v>
      </c>
      <c r="H2228" s="23">
        <v>11824450060</v>
      </c>
    </row>
    <row r="2229" spans="1:8" x14ac:dyDescent="0.25">
      <c r="A2229">
        <v>12528</v>
      </c>
      <c r="B2229" t="s">
        <v>21744</v>
      </c>
      <c r="C2229" t="s">
        <v>21745</v>
      </c>
      <c r="D2229" s="23"/>
      <c r="E2229" t="s">
        <v>1723</v>
      </c>
      <c r="F2229" t="s">
        <v>1386</v>
      </c>
      <c r="G2229">
        <v>15240</v>
      </c>
      <c r="H2229" s="23"/>
    </row>
    <row r="2230" spans="1:8" x14ac:dyDescent="0.25">
      <c r="A2230">
        <v>11069</v>
      </c>
      <c r="B2230" t="s">
        <v>21746</v>
      </c>
      <c r="C2230" t="s">
        <v>21746</v>
      </c>
      <c r="D2230" s="23"/>
      <c r="E2230" t="s">
        <v>2050</v>
      </c>
      <c r="F2230" t="s">
        <v>1386</v>
      </c>
      <c r="G2230">
        <v>16874</v>
      </c>
      <c r="H2230" s="23"/>
    </row>
    <row r="2231" spans="1:8" x14ac:dyDescent="0.25">
      <c r="A2231">
        <v>6805</v>
      </c>
      <c r="B2231" t="s">
        <v>4360</v>
      </c>
      <c r="C2231" t="s">
        <v>4361</v>
      </c>
      <c r="D2231" s="23">
        <v>17186611000179</v>
      </c>
      <c r="E2231" t="s">
        <v>1530</v>
      </c>
      <c r="F2231" t="s">
        <v>1386</v>
      </c>
      <c r="G2231">
        <v>10753</v>
      </c>
      <c r="H2231" s="23" t="s">
        <v>1438</v>
      </c>
    </row>
    <row r="2232" spans="1:8" x14ac:dyDescent="0.25">
      <c r="A2232">
        <v>11613</v>
      </c>
      <c r="B2232" t="s">
        <v>4360</v>
      </c>
      <c r="C2232" t="s">
        <v>4360</v>
      </c>
      <c r="D2232" s="23"/>
      <c r="E2232" t="s">
        <v>1530</v>
      </c>
      <c r="F2232" t="s">
        <v>1386</v>
      </c>
      <c r="G2232">
        <v>17556</v>
      </c>
      <c r="H2232" s="23"/>
    </row>
    <row r="2233" spans="1:8" x14ac:dyDescent="0.25">
      <c r="A2233">
        <v>14898</v>
      </c>
      <c r="B2233" t="s">
        <v>4362</v>
      </c>
      <c r="C2233" t="s">
        <v>4362</v>
      </c>
      <c r="D2233" s="23">
        <v>52577759000135</v>
      </c>
      <c r="E2233" t="s">
        <v>2970</v>
      </c>
      <c r="F2233" t="s">
        <v>1386</v>
      </c>
      <c r="G2233">
        <v>23333</v>
      </c>
      <c r="H2233" s="23" t="s">
        <v>4363</v>
      </c>
    </row>
    <row r="2234" spans="1:8" x14ac:dyDescent="0.25">
      <c r="A2234">
        <v>6931</v>
      </c>
      <c r="B2234" t="s">
        <v>4364</v>
      </c>
      <c r="C2234" t="s">
        <v>4365</v>
      </c>
      <c r="D2234" s="23">
        <v>20581727000117</v>
      </c>
      <c r="E2234" t="s">
        <v>1385</v>
      </c>
      <c r="F2234" t="s">
        <v>1386</v>
      </c>
      <c r="G2234">
        <v>10894</v>
      </c>
      <c r="H2234" s="23" t="s">
        <v>1438</v>
      </c>
    </row>
    <row r="2235" spans="1:8" x14ac:dyDescent="0.25">
      <c r="A2235">
        <v>6462</v>
      </c>
      <c r="B2235" t="s">
        <v>4366</v>
      </c>
      <c r="C2235" t="s">
        <v>4367</v>
      </c>
      <c r="D2235" s="23">
        <v>12572922000152</v>
      </c>
      <c r="E2235" t="s">
        <v>1430</v>
      </c>
      <c r="F2235" t="s">
        <v>1415</v>
      </c>
      <c r="G2235">
        <v>10003</v>
      </c>
      <c r="H2235" s="23" t="s">
        <v>1438</v>
      </c>
    </row>
    <row r="2236" spans="1:8" x14ac:dyDescent="0.25">
      <c r="A2236">
        <v>13314</v>
      </c>
      <c r="B2236" t="s">
        <v>4368</v>
      </c>
      <c r="C2236" t="s">
        <v>4369</v>
      </c>
      <c r="D2236" s="23">
        <v>1329436000191</v>
      </c>
      <c r="E2236" t="s">
        <v>1642</v>
      </c>
      <c r="F2236" t="s">
        <v>1415</v>
      </c>
      <c r="G2236">
        <v>20698</v>
      </c>
      <c r="H2236" s="23" t="s">
        <v>1438</v>
      </c>
    </row>
    <row r="2237" spans="1:8" x14ac:dyDescent="0.25">
      <c r="A2237">
        <v>12761</v>
      </c>
      <c r="B2237" t="s">
        <v>4370</v>
      </c>
      <c r="D2237" s="23"/>
      <c r="E2237" t="s">
        <v>1422</v>
      </c>
      <c r="F2237" t="s">
        <v>1386</v>
      </c>
      <c r="G2237">
        <v>19794</v>
      </c>
      <c r="H2237" s="23"/>
    </row>
    <row r="2238" spans="1:8" x14ac:dyDescent="0.25">
      <c r="A2238">
        <v>952</v>
      </c>
      <c r="B2238" t="s">
        <v>21747</v>
      </c>
      <c r="C2238" t="s">
        <v>21747</v>
      </c>
      <c r="D2238" s="23"/>
      <c r="E2238" t="s">
        <v>1385</v>
      </c>
      <c r="F2238" t="s">
        <v>1386</v>
      </c>
      <c r="G2238">
        <v>2228</v>
      </c>
      <c r="H2238" s="23"/>
    </row>
    <row r="2239" spans="1:8" x14ac:dyDescent="0.25">
      <c r="A2239">
        <v>2097</v>
      </c>
      <c r="B2239" t="s">
        <v>4371</v>
      </c>
      <c r="C2239" t="s">
        <v>4372</v>
      </c>
      <c r="D2239" s="23">
        <v>2247502000147</v>
      </c>
      <c r="E2239" t="s">
        <v>1430</v>
      </c>
      <c r="F2239" t="s">
        <v>1415</v>
      </c>
      <c r="G2239">
        <v>3373</v>
      </c>
      <c r="H2239" s="23">
        <v>24243639</v>
      </c>
    </row>
    <row r="2240" spans="1:8" x14ac:dyDescent="0.25">
      <c r="A2240">
        <v>5988</v>
      </c>
      <c r="B2240" t="s">
        <v>4373</v>
      </c>
      <c r="C2240" t="s">
        <v>4373</v>
      </c>
      <c r="D2240" s="23">
        <v>10655938000101</v>
      </c>
      <c r="E2240" t="s">
        <v>1397</v>
      </c>
      <c r="F2240" t="s">
        <v>1398</v>
      </c>
      <c r="G2240">
        <v>9202</v>
      </c>
      <c r="H2240" s="23" t="s">
        <v>1438</v>
      </c>
    </row>
    <row r="2241" spans="1:8" x14ac:dyDescent="0.25">
      <c r="A2241">
        <v>15030</v>
      </c>
      <c r="B2241" t="s">
        <v>4374</v>
      </c>
      <c r="C2241" t="s">
        <v>4374</v>
      </c>
      <c r="D2241" s="23">
        <v>14719128000114</v>
      </c>
      <c r="E2241" t="s">
        <v>1385</v>
      </c>
      <c r="F2241" t="s">
        <v>1386</v>
      </c>
      <c r="G2241">
        <v>23761</v>
      </c>
      <c r="H2241" s="23" t="s">
        <v>1438</v>
      </c>
    </row>
    <row r="2242" spans="1:8" x14ac:dyDescent="0.25">
      <c r="A2242">
        <v>12798</v>
      </c>
      <c r="B2242" t="s">
        <v>4375</v>
      </c>
      <c r="C2242" t="s">
        <v>4376</v>
      </c>
      <c r="D2242" s="23">
        <v>30738978000116</v>
      </c>
      <c r="E2242" t="s">
        <v>1385</v>
      </c>
      <c r="F2242" t="s">
        <v>1386</v>
      </c>
      <c r="G2242">
        <v>19835</v>
      </c>
      <c r="H2242" s="23" t="s">
        <v>1438</v>
      </c>
    </row>
    <row r="2243" spans="1:8" x14ac:dyDescent="0.25">
      <c r="A2243">
        <v>8433</v>
      </c>
      <c r="B2243" t="s">
        <v>4377</v>
      </c>
      <c r="C2243" t="s">
        <v>4378</v>
      </c>
      <c r="D2243" s="23">
        <v>9127069001127</v>
      </c>
      <c r="E2243" t="s">
        <v>1385</v>
      </c>
      <c r="F2243" t="s">
        <v>1386</v>
      </c>
      <c r="G2243">
        <v>12767</v>
      </c>
      <c r="H2243" s="23">
        <v>161245218</v>
      </c>
    </row>
    <row r="2244" spans="1:8" x14ac:dyDescent="0.25">
      <c r="A2244">
        <v>8864</v>
      </c>
      <c r="B2244" t="s">
        <v>4379</v>
      </c>
      <c r="C2244" t="s">
        <v>4380</v>
      </c>
      <c r="D2244" s="23">
        <v>8816563000164</v>
      </c>
      <c r="E2244" t="s">
        <v>1409</v>
      </c>
      <c r="F2244" t="s">
        <v>1386</v>
      </c>
      <c r="G2244">
        <v>13385</v>
      </c>
      <c r="H2244" s="23">
        <v>160003156</v>
      </c>
    </row>
    <row r="2245" spans="1:8" x14ac:dyDescent="0.25">
      <c r="A2245">
        <v>10129</v>
      </c>
      <c r="B2245" t="s">
        <v>4381</v>
      </c>
      <c r="C2245" t="s">
        <v>4382</v>
      </c>
      <c r="D2245" s="23">
        <v>9540879000139</v>
      </c>
      <c r="E2245" t="s">
        <v>3543</v>
      </c>
      <c r="F2245" t="s">
        <v>1610</v>
      </c>
      <c r="G2245">
        <v>15108</v>
      </c>
      <c r="H2245" s="23">
        <v>255781504</v>
      </c>
    </row>
    <row r="2246" spans="1:8" x14ac:dyDescent="0.25">
      <c r="A2246">
        <v>2467</v>
      </c>
      <c r="B2246" t="s">
        <v>4383</v>
      </c>
      <c r="C2246" t="s">
        <v>4384</v>
      </c>
      <c r="D2246" s="23">
        <v>346493000116</v>
      </c>
      <c r="E2246" t="s">
        <v>2148</v>
      </c>
      <c r="F2246" t="s">
        <v>1386</v>
      </c>
      <c r="G2246">
        <v>3743</v>
      </c>
      <c r="H2246" s="23">
        <v>161064493</v>
      </c>
    </row>
    <row r="2247" spans="1:8" x14ac:dyDescent="0.25">
      <c r="A2247">
        <v>2775</v>
      </c>
      <c r="B2247" t="s">
        <v>4385</v>
      </c>
      <c r="C2247" t="s">
        <v>4386</v>
      </c>
      <c r="D2247" s="23">
        <v>43814946000102</v>
      </c>
      <c r="E2247" t="s">
        <v>1424</v>
      </c>
      <c r="F2247" t="s">
        <v>1390</v>
      </c>
      <c r="G2247">
        <v>4051</v>
      </c>
      <c r="H2247" s="23" t="s">
        <v>2239</v>
      </c>
    </row>
    <row r="2248" spans="1:8" x14ac:dyDescent="0.25">
      <c r="A2248">
        <v>10018</v>
      </c>
      <c r="B2248" t="s">
        <v>4387</v>
      </c>
      <c r="C2248" t="s">
        <v>4388</v>
      </c>
      <c r="D2248" s="23">
        <v>27580690000151</v>
      </c>
      <c r="E2248" t="s">
        <v>1430</v>
      </c>
      <c r="F2248" t="s">
        <v>1415</v>
      </c>
      <c r="G2248">
        <v>14813</v>
      </c>
      <c r="H2248" s="23">
        <v>71638946</v>
      </c>
    </row>
    <row r="2249" spans="1:8" x14ac:dyDescent="0.25">
      <c r="A2249">
        <v>11439</v>
      </c>
      <c r="B2249" t="s">
        <v>4389</v>
      </c>
      <c r="C2249" t="s">
        <v>4390</v>
      </c>
      <c r="D2249" s="23">
        <v>2651481000120</v>
      </c>
      <c r="E2249" t="s">
        <v>4391</v>
      </c>
      <c r="F2249" t="s">
        <v>1390</v>
      </c>
      <c r="G2249">
        <v>17370</v>
      </c>
      <c r="H2249" s="23">
        <v>165493703110</v>
      </c>
    </row>
    <row r="2250" spans="1:8" x14ac:dyDescent="0.25">
      <c r="A2250">
        <v>5770</v>
      </c>
      <c r="B2250" t="s">
        <v>4392</v>
      </c>
      <c r="C2250" t="s">
        <v>4393</v>
      </c>
      <c r="D2250" s="23">
        <v>15865804000120</v>
      </c>
      <c r="E2250" t="s">
        <v>4119</v>
      </c>
      <c r="F2250" t="s">
        <v>1415</v>
      </c>
      <c r="G2250">
        <v>8782</v>
      </c>
      <c r="H2250" s="23">
        <v>50178660</v>
      </c>
    </row>
    <row r="2251" spans="1:8" x14ac:dyDescent="0.25">
      <c r="A2251">
        <v>13233</v>
      </c>
      <c r="B2251" t="s">
        <v>4394</v>
      </c>
      <c r="C2251" t="s">
        <v>4395</v>
      </c>
      <c r="D2251" s="23">
        <v>63004030006712</v>
      </c>
      <c r="E2251" t="s">
        <v>4396</v>
      </c>
      <c r="F2251" t="s">
        <v>1418</v>
      </c>
      <c r="G2251">
        <v>20432</v>
      </c>
      <c r="H2251" s="23">
        <v>79793531</v>
      </c>
    </row>
    <row r="2252" spans="1:8" x14ac:dyDescent="0.25">
      <c r="A2252">
        <v>12512</v>
      </c>
      <c r="B2252" t="s">
        <v>4397</v>
      </c>
      <c r="C2252" t="s">
        <v>4398</v>
      </c>
      <c r="D2252" s="23">
        <v>17213922000180</v>
      </c>
      <c r="E2252" t="s">
        <v>1675</v>
      </c>
      <c r="F2252" t="s">
        <v>1390</v>
      </c>
      <c r="G2252">
        <v>19423</v>
      </c>
      <c r="H2252" s="23">
        <v>664090051110</v>
      </c>
    </row>
    <row r="2253" spans="1:8" x14ac:dyDescent="0.25">
      <c r="A2253">
        <v>1474</v>
      </c>
      <c r="B2253" t="s">
        <v>4399</v>
      </c>
      <c r="C2253" t="s">
        <v>4400</v>
      </c>
      <c r="D2253" s="23">
        <v>10919934005900</v>
      </c>
      <c r="E2253" t="s">
        <v>1385</v>
      </c>
      <c r="F2253" t="s">
        <v>1386</v>
      </c>
      <c r="G2253">
        <v>2750</v>
      </c>
      <c r="H2253" s="23" t="s">
        <v>4401</v>
      </c>
    </row>
    <row r="2254" spans="1:8" x14ac:dyDescent="0.25">
      <c r="A2254">
        <v>1867</v>
      </c>
      <c r="B2254" t="s">
        <v>4402</v>
      </c>
      <c r="C2254" t="s">
        <v>4403</v>
      </c>
      <c r="D2254" s="23">
        <v>13040586000160</v>
      </c>
      <c r="E2254" t="s">
        <v>1500</v>
      </c>
      <c r="F2254" t="s">
        <v>1415</v>
      </c>
      <c r="G2254">
        <v>3143</v>
      </c>
      <c r="H2254" s="23">
        <v>43005136</v>
      </c>
    </row>
    <row r="2255" spans="1:8" x14ac:dyDescent="0.25">
      <c r="A2255">
        <v>4781</v>
      </c>
      <c r="B2255" t="s">
        <v>4404</v>
      </c>
      <c r="C2255" t="s">
        <v>4405</v>
      </c>
      <c r="D2255" s="23">
        <v>10242652000196</v>
      </c>
      <c r="E2255" t="s">
        <v>1385</v>
      </c>
      <c r="F2255" t="s">
        <v>1386</v>
      </c>
      <c r="G2255">
        <v>7422</v>
      </c>
      <c r="H2255" s="23">
        <v>161576761</v>
      </c>
    </row>
    <row r="2256" spans="1:8" x14ac:dyDescent="0.25">
      <c r="A2256">
        <v>11453</v>
      </c>
      <c r="B2256" t="s">
        <v>4406</v>
      </c>
      <c r="C2256" t="s">
        <v>4407</v>
      </c>
      <c r="D2256" s="23">
        <v>36244658000196</v>
      </c>
      <c r="E2256" t="s">
        <v>1452</v>
      </c>
      <c r="F2256" t="s">
        <v>1386</v>
      </c>
      <c r="G2256">
        <v>17391</v>
      </c>
      <c r="H2256" s="23">
        <v>163598770</v>
      </c>
    </row>
    <row r="2257" spans="1:8" x14ac:dyDescent="0.25">
      <c r="A2257">
        <v>2492</v>
      </c>
      <c r="B2257" t="s">
        <v>4408</v>
      </c>
      <c r="C2257" t="s">
        <v>4409</v>
      </c>
      <c r="D2257" s="23">
        <v>3536020000170</v>
      </c>
      <c r="E2257" t="s">
        <v>1385</v>
      </c>
      <c r="F2257" t="s">
        <v>1386</v>
      </c>
      <c r="G2257">
        <v>3768</v>
      </c>
      <c r="H2257" s="23">
        <v>161261507</v>
      </c>
    </row>
    <row r="2258" spans="1:8" x14ac:dyDescent="0.25">
      <c r="A2258">
        <v>9021</v>
      </c>
      <c r="B2258" t="s">
        <v>4410</v>
      </c>
      <c r="C2258" t="s">
        <v>4411</v>
      </c>
      <c r="D2258" s="23">
        <v>19991217000139</v>
      </c>
      <c r="E2258" t="s">
        <v>1424</v>
      </c>
      <c r="F2258" t="s">
        <v>1390</v>
      </c>
      <c r="G2258">
        <v>13553</v>
      </c>
      <c r="H2258" s="23">
        <v>417448573114</v>
      </c>
    </row>
    <row r="2259" spans="1:8" x14ac:dyDescent="0.25">
      <c r="A2259">
        <v>9272</v>
      </c>
      <c r="B2259" t="s">
        <v>21748</v>
      </c>
      <c r="C2259" t="s">
        <v>21749</v>
      </c>
      <c r="D2259" s="23"/>
      <c r="E2259" t="s">
        <v>1385</v>
      </c>
      <c r="F2259" t="s">
        <v>1386</v>
      </c>
      <c r="G2259">
        <v>13765</v>
      </c>
      <c r="H2259" s="23"/>
    </row>
    <row r="2260" spans="1:8" x14ac:dyDescent="0.25">
      <c r="A2260">
        <v>14266</v>
      </c>
      <c r="B2260" t="s">
        <v>4412</v>
      </c>
      <c r="C2260" t="s">
        <v>4412</v>
      </c>
      <c r="D2260" s="23">
        <v>51449550000123</v>
      </c>
      <c r="E2260" t="s">
        <v>1700</v>
      </c>
      <c r="F2260" t="s">
        <v>1386</v>
      </c>
      <c r="G2260">
        <v>22477</v>
      </c>
      <c r="H2260" s="23">
        <v>164707271</v>
      </c>
    </row>
    <row r="2261" spans="1:8" x14ac:dyDescent="0.25">
      <c r="A2261">
        <v>14821</v>
      </c>
      <c r="B2261" t="s">
        <v>4413</v>
      </c>
      <c r="D2261" s="23">
        <v>27244680000145</v>
      </c>
      <c r="E2261" t="s">
        <v>3880</v>
      </c>
      <c r="F2261" t="s">
        <v>3547</v>
      </c>
      <c r="G2261">
        <v>23272</v>
      </c>
      <c r="H2261" s="23">
        <v>80863434</v>
      </c>
    </row>
    <row r="2262" spans="1:8" x14ac:dyDescent="0.25">
      <c r="A2262">
        <v>8355</v>
      </c>
      <c r="B2262" t="s">
        <v>4414</v>
      </c>
      <c r="C2262" t="s">
        <v>4414</v>
      </c>
      <c r="D2262" s="23">
        <v>27244680002199</v>
      </c>
      <c r="E2262" t="s">
        <v>1500</v>
      </c>
      <c r="F2262" t="s">
        <v>1415</v>
      </c>
      <c r="G2262">
        <v>12610</v>
      </c>
      <c r="H2262" s="23">
        <v>56392630</v>
      </c>
    </row>
    <row r="2263" spans="1:8" x14ac:dyDescent="0.25">
      <c r="A2263">
        <v>8402</v>
      </c>
      <c r="B2263" t="s">
        <v>4415</v>
      </c>
      <c r="C2263" t="s">
        <v>4416</v>
      </c>
      <c r="D2263" s="23">
        <v>27244680002270</v>
      </c>
      <c r="E2263" t="s">
        <v>3880</v>
      </c>
      <c r="F2263" t="s">
        <v>3547</v>
      </c>
      <c r="G2263">
        <v>12694</v>
      </c>
      <c r="H2263" s="23">
        <v>82949620</v>
      </c>
    </row>
    <row r="2264" spans="1:8" x14ac:dyDescent="0.25">
      <c r="A2264">
        <v>3592</v>
      </c>
      <c r="B2264" t="s">
        <v>4417</v>
      </c>
      <c r="C2264" t="s">
        <v>4418</v>
      </c>
      <c r="D2264" s="23">
        <v>8320277000103</v>
      </c>
      <c r="E2264" t="s">
        <v>1385</v>
      </c>
      <c r="F2264" t="s">
        <v>1386</v>
      </c>
      <c r="G2264">
        <v>4868</v>
      </c>
      <c r="H2264" s="23" t="s">
        <v>2239</v>
      </c>
    </row>
    <row r="2265" spans="1:8" x14ac:dyDescent="0.25">
      <c r="A2265">
        <v>1722</v>
      </c>
      <c r="B2265" t="s">
        <v>4419</v>
      </c>
      <c r="C2265" t="s">
        <v>4420</v>
      </c>
      <c r="D2265" s="23">
        <v>12197057000101</v>
      </c>
      <c r="E2265" t="s">
        <v>1385</v>
      </c>
      <c r="F2265" t="s">
        <v>1386</v>
      </c>
      <c r="G2265">
        <v>2998</v>
      </c>
      <c r="H2265" s="23" t="s">
        <v>2239</v>
      </c>
    </row>
    <row r="2266" spans="1:8" x14ac:dyDescent="0.25">
      <c r="A2266">
        <v>3330</v>
      </c>
      <c r="B2266" t="s">
        <v>4421</v>
      </c>
      <c r="C2266" t="s">
        <v>4422</v>
      </c>
      <c r="D2266" s="23">
        <v>7179001000194</v>
      </c>
      <c r="E2266" t="s">
        <v>1533</v>
      </c>
      <c r="F2266" t="s">
        <v>1386</v>
      </c>
      <c r="G2266">
        <v>4606</v>
      </c>
      <c r="H2266" s="23">
        <v>161447503</v>
      </c>
    </row>
    <row r="2267" spans="1:8" x14ac:dyDescent="0.25">
      <c r="A2267">
        <v>1638</v>
      </c>
      <c r="B2267" t="s">
        <v>4423</v>
      </c>
      <c r="C2267" t="s">
        <v>4424</v>
      </c>
      <c r="D2267" s="23">
        <v>11716667000101</v>
      </c>
      <c r="E2267" t="s">
        <v>1385</v>
      </c>
      <c r="F2267" t="s">
        <v>1386</v>
      </c>
      <c r="G2267">
        <v>2914</v>
      </c>
      <c r="H2267" s="23">
        <v>161666159</v>
      </c>
    </row>
    <row r="2268" spans="1:8" x14ac:dyDescent="0.25">
      <c r="A2268">
        <v>6295</v>
      </c>
      <c r="B2268" t="s">
        <v>21750</v>
      </c>
      <c r="C2268" t="s">
        <v>21750</v>
      </c>
      <c r="D2268" s="23"/>
      <c r="E2268" t="s">
        <v>1578</v>
      </c>
      <c r="F2268" t="s">
        <v>1386</v>
      </c>
      <c r="G2268">
        <v>9840</v>
      </c>
      <c r="H2268" s="23"/>
    </row>
    <row r="2269" spans="1:8" x14ac:dyDescent="0.25">
      <c r="A2269">
        <v>14610</v>
      </c>
      <c r="B2269" t="s">
        <v>4425</v>
      </c>
      <c r="C2269" t="s">
        <v>4426</v>
      </c>
      <c r="D2269" s="23">
        <v>53206799000133</v>
      </c>
      <c r="E2269" t="s">
        <v>1527</v>
      </c>
      <c r="F2269" t="s">
        <v>1386</v>
      </c>
      <c r="G2269">
        <v>23005</v>
      </c>
      <c r="H2269" s="23">
        <v>164833838</v>
      </c>
    </row>
    <row r="2270" spans="1:8" x14ac:dyDescent="0.25">
      <c r="A2270">
        <v>8261</v>
      </c>
      <c r="B2270" t="s">
        <v>4427</v>
      </c>
      <c r="C2270" t="s">
        <v>4427</v>
      </c>
      <c r="D2270" s="23">
        <v>5747549000168</v>
      </c>
      <c r="E2270" t="s">
        <v>1452</v>
      </c>
      <c r="F2270" t="s">
        <v>1386</v>
      </c>
      <c r="G2270">
        <v>12524</v>
      </c>
      <c r="H2270" s="23">
        <v>161390595</v>
      </c>
    </row>
    <row r="2271" spans="1:8" x14ac:dyDescent="0.25">
      <c r="A2271">
        <v>7004</v>
      </c>
      <c r="B2271" t="s">
        <v>21751</v>
      </c>
      <c r="C2271" t="s">
        <v>21752</v>
      </c>
      <c r="D2271" s="23"/>
      <c r="E2271" t="s">
        <v>1723</v>
      </c>
      <c r="F2271" t="s">
        <v>1386</v>
      </c>
      <c r="G2271">
        <v>10935</v>
      </c>
      <c r="H2271" s="23"/>
    </row>
    <row r="2272" spans="1:8" x14ac:dyDescent="0.25">
      <c r="A2272">
        <v>13900</v>
      </c>
      <c r="B2272" t="s">
        <v>21753</v>
      </c>
      <c r="C2272" t="s">
        <v>21753</v>
      </c>
      <c r="D2272" s="23"/>
      <c r="E2272" t="s">
        <v>5285</v>
      </c>
      <c r="F2272" t="s">
        <v>1390</v>
      </c>
      <c r="G2272">
        <v>21658</v>
      </c>
      <c r="H2272" s="23"/>
    </row>
    <row r="2273" spans="1:8" x14ac:dyDescent="0.25">
      <c r="A2273">
        <v>548</v>
      </c>
      <c r="B2273" t="s">
        <v>21754</v>
      </c>
      <c r="C2273" t="s">
        <v>21754</v>
      </c>
      <c r="D2273" s="23"/>
      <c r="E2273" t="s">
        <v>1792</v>
      </c>
      <c r="F2273" t="s">
        <v>1386</v>
      </c>
      <c r="G2273">
        <v>1824</v>
      </c>
      <c r="H2273" s="23"/>
    </row>
    <row r="2274" spans="1:8" x14ac:dyDescent="0.25">
      <c r="A2274">
        <v>3124</v>
      </c>
      <c r="B2274" t="s">
        <v>4428</v>
      </c>
      <c r="C2274" t="s">
        <v>4429</v>
      </c>
      <c r="D2274" s="23">
        <v>5984696000151</v>
      </c>
      <c r="E2274" t="s">
        <v>1720</v>
      </c>
      <c r="F2274" t="s">
        <v>1386</v>
      </c>
      <c r="G2274">
        <v>4400</v>
      </c>
      <c r="H2274" s="23">
        <v>161405614</v>
      </c>
    </row>
    <row r="2275" spans="1:8" x14ac:dyDescent="0.25">
      <c r="A2275">
        <v>9668</v>
      </c>
      <c r="B2275" t="s">
        <v>4430</v>
      </c>
      <c r="C2275" t="s">
        <v>4430</v>
      </c>
      <c r="D2275" s="23">
        <v>400961000193</v>
      </c>
      <c r="E2275" t="s">
        <v>2167</v>
      </c>
      <c r="F2275" t="s">
        <v>1587</v>
      </c>
      <c r="G2275">
        <v>14365</v>
      </c>
      <c r="H2275" s="23">
        <v>242853552</v>
      </c>
    </row>
    <row r="2276" spans="1:8" x14ac:dyDescent="0.25">
      <c r="A2276">
        <v>9102</v>
      </c>
      <c r="B2276" t="s">
        <v>21755</v>
      </c>
      <c r="C2276" t="s">
        <v>21755</v>
      </c>
      <c r="D2276" s="23"/>
      <c r="E2276" t="s">
        <v>1696</v>
      </c>
      <c r="F2276" t="s">
        <v>1386</v>
      </c>
      <c r="G2276">
        <v>13616</v>
      </c>
      <c r="H2276" s="23"/>
    </row>
    <row r="2277" spans="1:8" x14ac:dyDescent="0.25">
      <c r="A2277">
        <v>5164</v>
      </c>
      <c r="B2277" t="s">
        <v>21756</v>
      </c>
      <c r="C2277" t="s">
        <v>21756</v>
      </c>
      <c r="D2277" s="23"/>
      <c r="E2277" t="s">
        <v>1422</v>
      </c>
      <c r="F2277" t="s">
        <v>1386</v>
      </c>
      <c r="G2277">
        <v>8216</v>
      </c>
      <c r="H2277" s="23"/>
    </row>
    <row r="2278" spans="1:8" x14ac:dyDescent="0.25">
      <c r="A2278">
        <v>4445</v>
      </c>
      <c r="B2278" t="s">
        <v>4431</v>
      </c>
      <c r="C2278" t="s">
        <v>4432</v>
      </c>
      <c r="D2278" s="23">
        <v>7730433000141</v>
      </c>
      <c r="E2278" t="s">
        <v>1424</v>
      </c>
      <c r="F2278" t="s">
        <v>1390</v>
      </c>
      <c r="G2278">
        <v>7036</v>
      </c>
      <c r="H2278" s="23" t="s">
        <v>1438</v>
      </c>
    </row>
    <row r="2279" spans="1:8" x14ac:dyDescent="0.25">
      <c r="A2279">
        <v>4201</v>
      </c>
      <c r="B2279" t="s">
        <v>21757</v>
      </c>
      <c r="C2279" t="s">
        <v>21757</v>
      </c>
      <c r="D2279" s="23"/>
      <c r="E2279" t="s">
        <v>1385</v>
      </c>
      <c r="F2279" t="s">
        <v>1386</v>
      </c>
      <c r="G2279">
        <v>5436</v>
      </c>
      <c r="H2279" s="23"/>
    </row>
    <row r="2280" spans="1:8" x14ac:dyDescent="0.25">
      <c r="A2280">
        <v>567</v>
      </c>
      <c r="B2280" t="s">
        <v>21758</v>
      </c>
      <c r="C2280" t="s">
        <v>21758</v>
      </c>
      <c r="D2280" s="23"/>
      <c r="E2280" t="s">
        <v>2050</v>
      </c>
      <c r="F2280" t="s">
        <v>1386</v>
      </c>
      <c r="G2280">
        <v>1843</v>
      </c>
      <c r="H2280" s="23"/>
    </row>
    <row r="2281" spans="1:8" x14ac:dyDescent="0.25">
      <c r="A2281">
        <v>14674</v>
      </c>
      <c r="B2281" t="s">
        <v>21759</v>
      </c>
      <c r="C2281" t="s">
        <v>21759</v>
      </c>
      <c r="D2281" s="23"/>
      <c r="E2281" t="s">
        <v>1422</v>
      </c>
      <c r="F2281" t="s">
        <v>1386</v>
      </c>
      <c r="G2281">
        <v>23104</v>
      </c>
      <c r="H2281" s="23"/>
    </row>
    <row r="2282" spans="1:8" x14ac:dyDescent="0.25">
      <c r="A2282">
        <v>5782</v>
      </c>
      <c r="B2282" t="s">
        <v>4433</v>
      </c>
      <c r="C2282" t="s">
        <v>4434</v>
      </c>
      <c r="D2282" s="23">
        <v>3878091000150</v>
      </c>
      <c r="E2282" t="s">
        <v>1385</v>
      </c>
      <c r="F2282" t="s">
        <v>1386</v>
      </c>
      <c r="G2282">
        <v>8793</v>
      </c>
      <c r="H2282" s="23">
        <v>161278469</v>
      </c>
    </row>
    <row r="2283" spans="1:8" x14ac:dyDescent="0.25">
      <c r="A2283">
        <v>10821</v>
      </c>
      <c r="B2283" t="s">
        <v>4435</v>
      </c>
      <c r="C2283" t="s">
        <v>4436</v>
      </c>
      <c r="D2283" s="23">
        <v>72730237000139</v>
      </c>
      <c r="E2283" t="s">
        <v>1424</v>
      </c>
      <c r="F2283" t="s">
        <v>1390</v>
      </c>
      <c r="G2283">
        <v>16281</v>
      </c>
      <c r="H2283" s="23">
        <v>113826162115</v>
      </c>
    </row>
    <row r="2284" spans="1:8" x14ac:dyDescent="0.25">
      <c r="A2284">
        <v>5452</v>
      </c>
      <c r="B2284" t="s">
        <v>4437</v>
      </c>
      <c r="C2284" t="s">
        <v>4438</v>
      </c>
      <c r="D2284" s="23">
        <v>63025530008350</v>
      </c>
      <c r="E2284" t="s">
        <v>1424</v>
      </c>
      <c r="F2284" t="s">
        <v>1390</v>
      </c>
      <c r="G2284">
        <v>8521</v>
      </c>
      <c r="H2284" s="23" t="s">
        <v>1438</v>
      </c>
    </row>
    <row r="2285" spans="1:8" x14ac:dyDescent="0.25">
      <c r="A2285">
        <v>15723</v>
      </c>
      <c r="B2285" t="s">
        <v>4439</v>
      </c>
      <c r="C2285" t="s">
        <v>4440</v>
      </c>
      <c r="D2285" s="23">
        <v>5286344000394</v>
      </c>
      <c r="E2285" t="s">
        <v>4441</v>
      </c>
      <c r="F2285" t="s">
        <v>3547</v>
      </c>
      <c r="G2285">
        <v>25006</v>
      </c>
      <c r="H2285" s="23">
        <v>83577718</v>
      </c>
    </row>
    <row r="2286" spans="1:8" x14ac:dyDescent="0.25">
      <c r="A2286">
        <v>11277</v>
      </c>
      <c r="B2286" t="s">
        <v>4442</v>
      </c>
      <c r="C2286" t="s">
        <v>4442</v>
      </c>
      <c r="D2286" s="23">
        <v>2417492000140</v>
      </c>
      <c r="E2286" t="s">
        <v>1541</v>
      </c>
      <c r="F2286" t="s">
        <v>1386</v>
      </c>
      <c r="G2286">
        <v>17120</v>
      </c>
      <c r="H2286" s="23" t="s">
        <v>1438</v>
      </c>
    </row>
    <row r="2287" spans="1:8" x14ac:dyDescent="0.25">
      <c r="A2287">
        <v>7096</v>
      </c>
      <c r="B2287" t="s">
        <v>4443</v>
      </c>
      <c r="C2287" t="s">
        <v>4443</v>
      </c>
      <c r="D2287" s="23">
        <v>55625750000140</v>
      </c>
      <c r="E2287" t="s">
        <v>1734</v>
      </c>
      <c r="F2287" t="s">
        <v>1390</v>
      </c>
      <c r="G2287">
        <v>11067</v>
      </c>
      <c r="H2287" s="23">
        <v>177056145110</v>
      </c>
    </row>
    <row r="2288" spans="1:8" x14ac:dyDescent="0.25">
      <c r="A2288">
        <v>15206</v>
      </c>
      <c r="B2288" t="s">
        <v>4444</v>
      </c>
      <c r="C2288" t="s">
        <v>4445</v>
      </c>
      <c r="D2288" s="23">
        <v>12718011000190</v>
      </c>
      <c r="E2288" t="s">
        <v>4446</v>
      </c>
      <c r="F2288" t="s">
        <v>1587</v>
      </c>
      <c r="G2288">
        <v>24300</v>
      </c>
      <c r="H2288" s="23">
        <v>240009959</v>
      </c>
    </row>
    <row r="2289" spans="1:8" x14ac:dyDescent="0.25">
      <c r="A2289">
        <v>2301</v>
      </c>
      <c r="B2289" t="s">
        <v>4447</v>
      </c>
      <c r="C2289" t="s">
        <v>4448</v>
      </c>
      <c r="D2289" s="23">
        <v>2977904000105</v>
      </c>
      <c r="E2289" t="s">
        <v>1992</v>
      </c>
      <c r="F2289" t="s">
        <v>1587</v>
      </c>
      <c r="G2289">
        <v>3577</v>
      </c>
      <c r="H2289" s="23" t="s">
        <v>2239</v>
      </c>
    </row>
    <row r="2290" spans="1:8" x14ac:dyDescent="0.25">
      <c r="A2290">
        <v>12518</v>
      </c>
      <c r="B2290" t="s">
        <v>4449</v>
      </c>
      <c r="C2290" t="s">
        <v>4449</v>
      </c>
      <c r="D2290" s="23">
        <v>41749424000130</v>
      </c>
      <c r="E2290" t="s">
        <v>1385</v>
      </c>
      <c r="F2290" t="s">
        <v>1386</v>
      </c>
      <c r="G2290">
        <v>19444</v>
      </c>
      <c r="H2290" s="23">
        <v>163994684</v>
      </c>
    </row>
    <row r="2291" spans="1:8" x14ac:dyDescent="0.25">
      <c r="A2291">
        <v>11304</v>
      </c>
      <c r="B2291" t="s">
        <v>4450</v>
      </c>
      <c r="C2291" t="s">
        <v>4451</v>
      </c>
      <c r="D2291" s="23">
        <v>34092154000172</v>
      </c>
      <c r="E2291" t="s">
        <v>1982</v>
      </c>
      <c r="F2291" t="s">
        <v>1386</v>
      </c>
      <c r="G2291">
        <v>17159</v>
      </c>
      <c r="H2291" s="23">
        <v>163437424</v>
      </c>
    </row>
    <row r="2292" spans="1:8" x14ac:dyDescent="0.25">
      <c r="A2292">
        <v>4578</v>
      </c>
      <c r="B2292" t="s">
        <v>4452</v>
      </c>
      <c r="C2292" t="s">
        <v>4453</v>
      </c>
      <c r="D2292" s="23">
        <v>8293785000573</v>
      </c>
      <c r="E2292" t="s">
        <v>1385</v>
      </c>
      <c r="F2292" t="s">
        <v>1386</v>
      </c>
      <c r="G2292">
        <v>7156</v>
      </c>
      <c r="H2292" s="23">
        <v>161569714</v>
      </c>
    </row>
    <row r="2293" spans="1:8" x14ac:dyDescent="0.25">
      <c r="A2293">
        <v>7731</v>
      </c>
      <c r="B2293" t="s">
        <v>4452</v>
      </c>
      <c r="C2293" t="s">
        <v>4453</v>
      </c>
      <c r="D2293" s="23">
        <v>8293785001111</v>
      </c>
      <c r="E2293" t="s">
        <v>1527</v>
      </c>
      <c r="F2293" t="s">
        <v>1386</v>
      </c>
      <c r="G2293">
        <v>12048</v>
      </c>
      <c r="H2293" s="23" t="s">
        <v>1438</v>
      </c>
    </row>
    <row r="2294" spans="1:8" x14ac:dyDescent="0.25">
      <c r="A2294">
        <v>10180</v>
      </c>
      <c r="B2294" t="s">
        <v>4454</v>
      </c>
      <c r="C2294" t="s">
        <v>4454</v>
      </c>
      <c r="D2294" s="23">
        <v>30331059000123</v>
      </c>
      <c r="E2294" t="s">
        <v>1816</v>
      </c>
      <c r="F2294" t="s">
        <v>1386</v>
      </c>
      <c r="G2294">
        <v>15326</v>
      </c>
      <c r="H2294" s="23">
        <v>163160660</v>
      </c>
    </row>
    <row r="2295" spans="1:8" x14ac:dyDescent="0.25">
      <c r="A2295">
        <v>14032</v>
      </c>
      <c r="B2295" t="s">
        <v>4455</v>
      </c>
      <c r="C2295" t="s">
        <v>4455</v>
      </c>
      <c r="D2295" s="23">
        <v>50090804000105</v>
      </c>
      <c r="E2295" t="s">
        <v>2891</v>
      </c>
      <c r="F2295" t="s">
        <v>1386</v>
      </c>
      <c r="G2295">
        <v>21822</v>
      </c>
      <c r="H2295" s="23">
        <v>164618180</v>
      </c>
    </row>
    <row r="2296" spans="1:8" x14ac:dyDescent="0.25">
      <c r="A2296">
        <v>12725</v>
      </c>
      <c r="B2296" t="s">
        <v>4456</v>
      </c>
      <c r="C2296" t="s">
        <v>4456</v>
      </c>
      <c r="D2296" s="23">
        <v>11747890000388</v>
      </c>
      <c r="E2296" t="s">
        <v>1744</v>
      </c>
      <c r="F2296" t="s">
        <v>1386</v>
      </c>
      <c r="G2296">
        <v>19755</v>
      </c>
      <c r="H2296" s="23">
        <v>163745650</v>
      </c>
    </row>
    <row r="2297" spans="1:8" x14ac:dyDescent="0.25">
      <c r="A2297">
        <v>11927</v>
      </c>
      <c r="B2297" t="s">
        <v>4456</v>
      </c>
      <c r="C2297" t="s">
        <v>4456</v>
      </c>
      <c r="D2297" s="23">
        <v>11747890000205</v>
      </c>
      <c r="E2297" t="s">
        <v>1744</v>
      </c>
      <c r="F2297" t="s">
        <v>1386</v>
      </c>
      <c r="G2297">
        <v>18327</v>
      </c>
      <c r="H2297" s="23">
        <v>163745668</v>
      </c>
    </row>
    <row r="2298" spans="1:8" x14ac:dyDescent="0.25">
      <c r="A2298">
        <v>12484</v>
      </c>
      <c r="B2298" t="s">
        <v>4456</v>
      </c>
      <c r="C2298" t="s">
        <v>4456</v>
      </c>
      <c r="D2298" s="23">
        <v>11747890000469</v>
      </c>
      <c r="E2298" t="s">
        <v>2281</v>
      </c>
      <c r="F2298" t="s">
        <v>1386</v>
      </c>
      <c r="G2298">
        <v>19276</v>
      </c>
      <c r="H2298" s="23">
        <v>163943494</v>
      </c>
    </row>
    <row r="2299" spans="1:8" x14ac:dyDescent="0.25">
      <c r="A2299">
        <v>1641</v>
      </c>
      <c r="B2299" t="s">
        <v>4457</v>
      </c>
      <c r="C2299" t="s">
        <v>4458</v>
      </c>
      <c r="D2299" s="23">
        <v>11747890000116</v>
      </c>
      <c r="E2299" t="s">
        <v>1744</v>
      </c>
      <c r="F2299" t="s">
        <v>1386</v>
      </c>
      <c r="G2299">
        <v>2917</v>
      </c>
      <c r="H2299" s="23">
        <v>161672264</v>
      </c>
    </row>
    <row r="2300" spans="1:8" x14ac:dyDescent="0.25">
      <c r="A2300">
        <v>4517</v>
      </c>
      <c r="B2300" t="s">
        <v>4459</v>
      </c>
      <c r="C2300" t="s">
        <v>4460</v>
      </c>
      <c r="D2300" s="23">
        <v>3022537000140</v>
      </c>
      <c r="E2300" t="s">
        <v>1513</v>
      </c>
      <c r="F2300" t="s">
        <v>1398</v>
      </c>
      <c r="G2300">
        <v>7115</v>
      </c>
      <c r="H2300" s="23">
        <v>200819674</v>
      </c>
    </row>
    <row r="2301" spans="1:8" x14ac:dyDescent="0.25">
      <c r="A2301">
        <v>5558</v>
      </c>
      <c r="B2301" t="s">
        <v>4461</v>
      </c>
      <c r="C2301" t="s">
        <v>4462</v>
      </c>
      <c r="D2301" s="23">
        <v>2051998000189</v>
      </c>
      <c r="E2301" t="s">
        <v>1385</v>
      </c>
      <c r="F2301" t="s">
        <v>1386</v>
      </c>
      <c r="G2301">
        <v>8619</v>
      </c>
      <c r="H2301" s="23">
        <v>161174477</v>
      </c>
    </row>
    <row r="2302" spans="1:8" x14ac:dyDescent="0.25">
      <c r="A2302">
        <v>15489</v>
      </c>
      <c r="B2302" t="s">
        <v>4463</v>
      </c>
      <c r="C2302" t="s">
        <v>4464</v>
      </c>
      <c r="D2302" s="23">
        <v>11977831001882</v>
      </c>
      <c r="E2302" t="s">
        <v>1541</v>
      </c>
      <c r="F2302" t="s">
        <v>1386</v>
      </c>
      <c r="G2302">
        <v>24688</v>
      </c>
      <c r="H2302" s="23">
        <v>165077654</v>
      </c>
    </row>
    <row r="2303" spans="1:8" x14ac:dyDescent="0.25">
      <c r="A2303">
        <v>9452</v>
      </c>
      <c r="B2303" t="s">
        <v>4465</v>
      </c>
      <c r="C2303" t="s">
        <v>4465</v>
      </c>
      <c r="D2303" s="23">
        <v>27976416000104</v>
      </c>
      <c r="E2303" t="s">
        <v>4466</v>
      </c>
      <c r="F2303" t="s">
        <v>1427</v>
      </c>
      <c r="G2303">
        <v>13953</v>
      </c>
      <c r="H2303" s="23">
        <v>155675311</v>
      </c>
    </row>
    <row r="2304" spans="1:8" x14ac:dyDescent="0.25">
      <c r="A2304">
        <v>3331</v>
      </c>
      <c r="B2304" t="s">
        <v>4467</v>
      </c>
      <c r="C2304" t="s">
        <v>4468</v>
      </c>
      <c r="D2304" s="23">
        <v>7183311000182</v>
      </c>
      <c r="E2304" t="s">
        <v>1385</v>
      </c>
      <c r="F2304" t="s">
        <v>1386</v>
      </c>
      <c r="G2304">
        <v>4607</v>
      </c>
      <c r="H2304" s="23">
        <v>161441700</v>
      </c>
    </row>
    <row r="2305" spans="1:8" x14ac:dyDescent="0.25">
      <c r="A2305">
        <v>2544</v>
      </c>
      <c r="B2305" t="s">
        <v>4469</v>
      </c>
      <c r="C2305" t="s">
        <v>4470</v>
      </c>
      <c r="D2305" s="23">
        <v>3588618000102</v>
      </c>
      <c r="E2305" t="s">
        <v>1385</v>
      </c>
      <c r="F2305" t="s">
        <v>1386</v>
      </c>
      <c r="G2305">
        <v>3820</v>
      </c>
      <c r="H2305" s="23">
        <v>161266916</v>
      </c>
    </row>
    <row r="2306" spans="1:8" x14ac:dyDescent="0.25">
      <c r="A2306">
        <v>9434</v>
      </c>
      <c r="B2306" t="s">
        <v>4471</v>
      </c>
      <c r="C2306" t="s">
        <v>4472</v>
      </c>
      <c r="D2306" s="23">
        <v>25267090000102</v>
      </c>
      <c r="E2306" t="s">
        <v>4473</v>
      </c>
      <c r="F2306" t="s">
        <v>1880</v>
      </c>
      <c r="G2306">
        <v>13909</v>
      </c>
      <c r="H2306" s="23">
        <v>106701606</v>
      </c>
    </row>
    <row r="2307" spans="1:8" x14ac:dyDescent="0.25">
      <c r="A2307">
        <v>10729</v>
      </c>
      <c r="B2307" t="s">
        <v>4474</v>
      </c>
      <c r="C2307" t="s">
        <v>4474</v>
      </c>
      <c r="D2307" s="23">
        <v>32304232000120</v>
      </c>
      <c r="E2307" t="s">
        <v>1397</v>
      </c>
      <c r="F2307" t="s">
        <v>1398</v>
      </c>
      <c r="G2307">
        <v>16152</v>
      </c>
      <c r="H2307" s="23" t="s">
        <v>1438</v>
      </c>
    </row>
    <row r="2308" spans="1:8" x14ac:dyDescent="0.25">
      <c r="A2308">
        <v>11106</v>
      </c>
      <c r="B2308" t="s">
        <v>4475</v>
      </c>
      <c r="C2308" t="s">
        <v>4475</v>
      </c>
      <c r="D2308" s="23">
        <v>27885237000153</v>
      </c>
      <c r="E2308" t="s">
        <v>1397</v>
      </c>
      <c r="F2308" t="s">
        <v>1398</v>
      </c>
      <c r="G2308">
        <v>16905</v>
      </c>
      <c r="H2308" s="23">
        <v>204726689</v>
      </c>
    </row>
    <row r="2309" spans="1:8" x14ac:dyDescent="0.25">
      <c r="A2309">
        <v>8311</v>
      </c>
      <c r="B2309" t="s">
        <v>4476</v>
      </c>
      <c r="C2309" t="s">
        <v>4476</v>
      </c>
      <c r="D2309" s="23">
        <v>18871432000133</v>
      </c>
      <c r="E2309" t="s">
        <v>1483</v>
      </c>
      <c r="F2309" t="s">
        <v>1398</v>
      </c>
      <c r="G2309">
        <v>12580</v>
      </c>
      <c r="H2309" s="23">
        <v>202941892</v>
      </c>
    </row>
    <row r="2310" spans="1:8" x14ac:dyDescent="0.25">
      <c r="A2310">
        <v>10789</v>
      </c>
      <c r="B2310" t="s">
        <v>4477</v>
      </c>
      <c r="C2310" t="s">
        <v>4478</v>
      </c>
      <c r="D2310" s="23">
        <v>22581437000107</v>
      </c>
      <c r="E2310" t="s">
        <v>1397</v>
      </c>
      <c r="F2310" t="s">
        <v>1398</v>
      </c>
      <c r="G2310">
        <v>16237</v>
      </c>
      <c r="H2310" s="23">
        <v>204300444</v>
      </c>
    </row>
    <row r="2311" spans="1:8" x14ac:dyDescent="0.25">
      <c r="A2311">
        <v>10277</v>
      </c>
      <c r="B2311" t="s">
        <v>4479</v>
      </c>
      <c r="C2311" t="s">
        <v>4480</v>
      </c>
      <c r="D2311" s="23">
        <v>29493936000183</v>
      </c>
      <c r="E2311" t="s">
        <v>1992</v>
      </c>
      <c r="F2311" t="s">
        <v>1587</v>
      </c>
      <c r="G2311">
        <v>15503</v>
      </c>
      <c r="H2311" s="23" t="s">
        <v>1438</v>
      </c>
    </row>
    <row r="2312" spans="1:8" x14ac:dyDescent="0.25">
      <c r="A2312">
        <v>13602</v>
      </c>
      <c r="B2312" t="s">
        <v>4481</v>
      </c>
      <c r="C2312" t="s">
        <v>4482</v>
      </c>
      <c r="D2312" s="23">
        <v>9305229000109</v>
      </c>
      <c r="E2312" t="s">
        <v>1483</v>
      </c>
      <c r="F2312" t="s">
        <v>1398</v>
      </c>
      <c r="G2312">
        <v>21219</v>
      </c>
      <c r="H2312" s="23">
        <v>202105768</v>
      </c>
    </row>
    <row r="2313" spans="1:8" x14ac:dyDescent="0.25">
      <c r="A2313">
        <v>2258</v>
      </c>
      <c r="B2313" t="s">
        <v>4483</v>
      </c>
      <c r="C2313" t="s">
        <v>4484</v>
      </c>
      <c r="D2313" s="23">
        <v>2727631000132</v>
      </c>
      <c r="E2313" t="s">
        <v>1409</v>
      </c>
      <c r="F2313" t="s">
        <v>1386</v>
      </c>
      <c r="G2313">
        <v>3534</v>
      </c>
      <c r="H2313" s="23">
        <v>161296165</v>
      </c>
    </row>
    <row r="2314" spans="1:8" x14ac:dyDescent="0.25">
      <c r="A2314">
        <v>7592</v>
      </c>
      <c r="B2314" t="s">
        <v>4485</v>
      </c>
      <c r="C2314" t="s">
        <v>4485</v>
      </c>
      <c r="D2314" s="23">
        <v>7130855000186</v>
      </c>
      <c r="E2314" t="s">
        <v>4486</v>
      </c>
      <c r="F2314" t="s">
        <v>1880</v>
      </c>
      <c r="G2314">
        <v>11703</v>
      </c>
      <c r="H2314" s="23">
        <v>103988211</v>
      </c>
    </row>
    <row r="2315" spans="1:8" x14ac:dyDescent="0.25">
      <c r="A2315">
        <v>15868</v>
      </c>
      <c r="B2315" t="s">
        <v>4487</v>
      </c>
      <c r="C2315" t="s">
        <v>21760</v>
      </c>
      <c r="D2315" s="23">
        <v>4208610000306</v>
      </c>
      <c r="E2315" t="s">
        <v>3447</v>
      </c>
      <c r="F2315" t="s">
        <v>1444</v>
      </c>
      <c r="G2315">
        <v>25262</v>
      </c>
      <c r="H2315" s="23">
        <v>83385102</v>
      </c>
    </row>
    <row r="2316" spans="1:8" x14ac:dyDescent="0.25">
      <c r="A2316">
        <v>5235</v>
      </c>
      <c r="B2316" t="s">
        <v>4487</v>
      </c>
      <c r="C2316" t="s">
        <v>4488</v>
      </c>
      <c r="D2316" s="23">
        <v>4208610000136</v>
      </c>
      <c r="E2316" t="s">
        <v>1992</v>
      </c>
      <c r="F2316" t="s">
        <v>1587</v>
      </c>
      <c r="G2316">
        <v>8274</v>
      </c>
      <c r="H2316" s="23">
        <v>240995171</v>
      </c>
    </row>
    <row r="2317" spans="1:8" x14ac:dyDescent="0.25">
      <c r="A2317">
        <v>6279</v>
      </c>
      <c r="B2317" t="s">
        <v>4487</v>
      </c>
      <c r="C2317" t="s">
        <v>4489</v>
      </c>
      <c r="D2317" s="23">
        <v>4208610000217</v>
      </c>
      <c r="E2317" t="s">
        <v>1430</v>
      </c>
      <c r="F2317" t="s">
        <v>1415</v>
      </c>
      <c r="G2317">
        <v>9821</v>
      </c>
      <c r="H2317" s="23">
        <v>37565648</v>
      </c>
    </row>
    <row r="2318" spans="1:8" x14ac:dyDescent="0.25">
      <c r="A2318">
        <v>8010</v>
      </c>
      <c r="B2318" t="s">
        <v>4487</v>
      </c>
      <c r="C2318" t="s">
        <v>4489</v>
      </c>
      <c r="D2318" s="23">
        <v>4208610000489</v>
      </c>
      <c r="E2318" t="s">
        <v>1435</v>
      </c>
      <c r="F2318" t="s">
        <v>1390</v>
      </c>
      <c r="G2318">
        <v>12312</v>
      </c>
      <c r="H2318" s="23">
        <v>336953038115</v>
      </c>
    </row>
    <row r="2319" spans="1:8" x14ac:dyDescent="0.25">
      <c r="A2319">
        <v>12430</v>
      </c>
      <c r="B2319" t="s">
        <v>4490</v>
      </c>
      <c r="C2319" t="s">
        <v>4491</v>
      </c>
      <c r="D2319" s="23">
        <v>24377498000174</v>
      </c>
      <c r="E2319" t="s">
        <v>2667</v>
      </c>
      <c r="F2319" t="s">
        <v>1390</v>
      </c>
      <c r="G2319">
        <v>19046</v>
      </c>
      <c r="H2319" s="23">
        <v>535600913113</v>
      </c>
    </row>
    <row r="2320" spans="1:8" x14ac:dyDescent="0.25">
      <c r="A2320">
        <v>11129</v>
      </c>
      <c r="B2320" t="s">
        <v>4492</v>
      </c>
      <c r="C2320" t="s">
        <v>4493</v>
      </c>
      <c r="D2320" s="23">
        <v>20298580000152</v>
      </c>
      <c r="E2320" t="s">
        <v>1851</v>
      </c>
      <c r="F2320" t="s">
        <v>1386</v>
      </c>
      <c r="G2320">
        <v>16933</v>
      </c>
      <c r="H2320" s="23">
        <v>162501331</v>
      </c>
    </row>
    <row r="2321" spans="1:8" x14ac:dyDescent="0.25">
      <c r="A2321">
        <v>2760</v>
      </c>
      <c r="B2321" t="s">
        <v>4494</v>
      </c>
      <c r="C2321" t="s">
        <v>4495</v>
      </c>
      <c r="D2321" s="23">
        <v>4277525000120</v>
      </c>
      <c r="E2321" t="s">
        <v>1385</v>
      </c>
      <c r="F2321" t="s">
        <v>1386</v>
      </c>
      <c r="G2321">
        <v>4036</v>
      </c>
      <c r="H2321" s="23">
        <v>161309330</v>
      </c>
    </row>
    <row r="2322" spans="1:8" x14ac:dyDescent="0.25">
      <c r="A2322">
        <v>1465</v>
      </c>
      <c r="B2322" t="s">
        <v>4496</v>
      </c>
      <c r="C2322" t="s">
        <v>4497</v>
      </c>
      <c r="D2322" s="23">
        <v>10899071000121</v>
      </c>
      <c r="E2322" t="s">
        <v>1385</v>
      </c>
      <c r="F2322" t="s">
        <v>1386</v>
      </c>
      <c r="G2322">
        <v>2741</v>
      </c>
      <c r="H2322" s="23">
        <v>161615783</v>
      </c>
    </row>
    <row r="2323" spans="1:8" x14ac:dyDescent="0.25">
      <c r="A2323">
        <v>5578</v>
      </c>
      <c r="B2323" t="s">
        <v>4498</v>
      </c>
      <c r="C2323" t="s">
        <v>4499</v>
      </c>
      <c r="D2323" s="23">
        <v>944936000170</v>
      </c>
      <c r="E2323" t="s">
        <v>1385</v>
      </c>
      <c r="F2323" t="s">
        <v>1386</v>
      </c>
      <c r="G2323">
        <v>8638</v>
      </c>
      <c r="H2323" s="23">
        <v>161103588</v>
      </c>
    </row>
    <row r="2324" spans="1:8" x14ac:dyDescent="0.25">
      <c r="A2324">
        <v>10207</v>
      </c>
      <c r="B2324" t="s">
        <v>4500</v>
      </c>
      <c r="C2324" t="s">
        <v>4500</v>
      </c>
      <c r="D2324" s="23">
        <v>9370422000204</v>
      </c>
      <c r="E2324" t="s">
        <v>1982</v>
      </c>
      <c r="F2324" t="s">
        <v>1386</v>
      </c>
      <c r="G2324">
        <v>15402</v>
      </c>
      <c r="H2324" s="23">
        <v>163198390</v>
      </c>
    </row>
    <row r="2325" spans="1:8" x14ac:dyDescent="0.25">
      <c r="A2325">
        <v>4027</v>
      </c>
      <c r="B2325" t="s">
        <v>4501</v>
      </c>
      <c r="C2325" t="s">
        <v>4502</v>
      </c>
      <c r="D2325" s="23">
        <v>9370422000123</v>
      </c>
      <c r="E2325" t="s">
        <v>2415</v>
      </c>
      <c r="F2325" t="s">
        <v>1386</v>
      </c>
      <c r="G2325">
        <v>5303</v>
      </c>
      <c r="H2325" s="23">
        <v>161555462</v>
      </c>
    </row>
    <row r="2326" spans="1:8" x14ac:dyDescent="0.25">
      <c r="A2326">
        <v>6637</v>
      </c>
      <c r="B2326" t="s">
        <v>4503</v>
      </c>
      <c r="C2326" t="s">
        <v>4503</v>
      </c>
      <c r="D2326" s="23">
        <v>8029873000139</v>
      </c>
      <c r="E2326" t="s">
        <v>1430</v>
      </c>
      <c r="F2326" t="s">
        <v>1415</v>
      </c>
      <c r="G2326">
        <v>10178</v>
      </c>
      <c r="H2326" s="23" t="s">
        <v>1438</v>
      </c>
    </row>
    <row r="2327" spans="1:8" x14ac:dyDescent="0.25">
      <c r="A2327">
        <v>1316</v>
      </c>
      <c r="B2327" t="s">
        <v>4504</v>
      </c>
      <c r="C2327" t="s">
        <v>4505</v>
      </c>
      <c r="D2327" s="23">
        <v>10488402000130</v>
      </c>
      <c r="E2327" t="s">
        <v>1385</v>
      </c>
      <c r="F2327" t="s">
        <v>1386</v>
      </c>
      <c r="G2327">
        <v>2592</v>
      </c>
      <c r="H2327" s="23">
        <v>161596606</v>
      </c>
    </row>
    <row r="2328" spans="1:8" x14ac:dyDescent="0.25">
      <c r="A2328">
        <v>4794</v>
      </c>
      <c r="B2328" t="s">
        <v>4506</v>
      </c>
      <c r="C2328" t="s">
        <v>4507</v>
      </c>
      <c r="D2328" s="23">
        <v>70115993000122</v>
      </c>
      <c r="E2328" t="s">
        <v>1385</v>
      </c>
      <c r="F2328" t="s">
        <v>1386</v>
      </c>
      <c r="G2328">
        <v>7446</v>
      </c>
      <c r="H2328" s="23" t="s">
        <v>1438</v>
      </c>
    </row>
    <row r="2329" spans="1:8" x14ac:dyDescent="0.25">
      <c r="A2329">
        <v>2198</v>
      </c>
      <c r="B2329" t="s">
        <v>4508</v>
      </c>
      <c r="C2329" t="s">
        <v>4509</v>
      </c>
      <c r="D2329" s="23">
        <v>2466666000165</v>
      </c>
      <c r="E2329" t="s">
        <v>2667</v>
      </c>
      <c r="F2329" t="s">
        <v>1390</v>
      </c>
      <c r="G2329">
        <v>3474</v>
      </c>
      <c r="H2329" s="23">
        <v>535224372111</v>
      </c>
    </row>
    <row r="2330" spans="1:8" x14ac:dyDescent="0.25">
      <c r="A2330">
        <v>9910</v>
      </c>
      <c r="B2330" t="s">
        <v>4510</v>
      </c>
      <c r="C2330" t="s">
        <v>4511</v>
      </c>
      <c r="D2330" s="23">
        <v>28942524000110</v>
      </c>
      <c r="E2330" t="s">
        <v>1992</v>
      </c>
      <c r="F2330" t="s">
        <v>1587</v>
      </c>
      <c r="G2330">
        <v>14644</v>
      </c>
      <c r="H2330" s="23" t="s">
        <v>1438</v>
      </c>
    </row>
    <row r="2331" spans="1:8" x14ac:dyDescent="0.25">
      <c r="A2331">
        <v>12989</v>
      </c>
      <c r="B2331" t="s">
        <v>4512</v>
      </c>
      <c r="C2331" t="s">
        <v>4513</v>
      </c>
      <c r="D2331" s="23">
        <v>20330944000134</v>
      </c>
      <c r="E2331" t="s">
        <v>1397</v>
      </c>
      <c r="F2331" t="s">
        <v>1398</v>
      </c>
      <c r="G2331">
        <v>20043</v>
      </c>
      <c r="H2331" s="23">
        <v>204096286</v>
      </c>
    </row>
    <row r="2332" spans="1:8" x14ac:dyDescent="0.25">
      <c r="A2332">
        <v>15467</v>
      </c>
      <c r="B2332" t="s">
        <v>4514</v>
      </c>
      <c r="C2332" t="s">
        <v>4515</v>
      </c>
      <c r="D2332" s="23">
        <v>24072355000154</v>
      </c>
      <c r="E2332" t="s">
        <v>1385</v>
      </c>
      <c r="F2332" t="s">
        <v>1386</v>
      </c>
      <c r="G2332">
        <v>24661</v>
      </c>
      <c r="H2332" s="23" t="s">
        <v>1438</v>
      </c>
    </row>
    <row r="2333" spans="1:8" x14ac:dyDescent="0.25">
      <c r="A2333">
        <v>11595</v>
      </c>
      <c r="B2333" t="s">
        <v>4516</v>
      </c>
      <c r="C2333" t="s">
        <v>4517</v>
      </c>
      <c r="D2333" s="23">
        <v>41217167000196</v>
      </c>
      <c r="E2333" t="s">
        <v>1723</v>
      </c>
      <c r="F2333" t="s">
        <v>1386</v>
      </c>
      <c r="G2333">
        <v>17539</v>
      </c>
      <c r="H2333" s="23" t="s">
        <v>1438</v>
      </c>
    </row>
    <row r="2334" spans="1:8" x14ac:dyDescent="0.25">
      <c r="A2334">
        <v>2021</v>
      </c>
      <c r="B2334" t="s">
        <v>4518</v>
      </c>
      <c r="C2334" t="s">
        <v>4519</v>
      </c>
      <c r="D2334" s="23">
        <v>1785314000100</v>
      </c>
      <c r="E2334" t="s">
        <v>1385</v>
      </c>
      <c r="F2334" t="s">
        <v>1386</v>
      </c>
      <c r="G2334">
        <v>3297</v>
      </c>
      <c r="H2334" s="23" t="s">
        <v>2239</v>
      </c>
    </row>
    <row r="2335" spans="1:8" x14ac:dyDescent="0.25">
      <c r="A2335">
        <v>13832</v>
      </c>
      <c r="B2335" t="s">
        <v>4520</v>
      </c>
      <c r="C2335" t="s">
        <v>4521</v>
      </c>
      <c r="D2335" s="23">
        <v>8360618000174</v>
      </c>
      <c r="E2335" t="s">
        <v>1385</v>
      </c>
      <c r="F2335" t="s">
        <v>1386</v>
      </c>
      <c r="G2335">
        <v>21555</v>
      </c>
      <c r="H2335" s="23" t="s">
        <v>1438</v>
      </c>
    </row>
    <row r="2336" spans="1:8" x14ac:dyDescent="0.25">
      <c r="A2336">
        <v>1374</v>
      </c>
      <c r="B2336" t="s">
        <v>4522</v>
      </c>
      <c r="C2336" t="s">
        <v>4523</v>
      </c>
      <c r="D2336" s="23">
        <v>10676953000128</v>
      </c>
      <c r="E2336" t="s">
        <v>1422</v>
      </c>
      <c r="F2336" t="s">
        <v>1386</v>
      </c>
      <c r="G2336">
        <v>2650</v>
      </c>
      <c r="H2336" s="23" t="s">
        <v>2239</v>
      </c>
    </row>
    <row r="2337" spans="1:8" x14ac:dyDescent="0.25">
      <c r="A2337">
        <v>14245</v>
      </c>
      <c r="B2337" t="s">
        <v>4524</v>
      </c>
      <c r="C2337" t="s">
        <v>4525</v>
      </c>
      <c r="D2337" s="23">
        <v>33524112000109</v>
      </c>
      <c r="E2337" t="s">
        <v>1424</v>
      </c>
      <c r="F2337" t="s">
        <v>1390</v>
      </c>
      <c r="G2337">
        <v>22406</v>
      </c>
      <c r="H2337" s="23" t="s">
        <v>1438</v>
      </c>
    </row>
    <row r="2338" spans="1:8" x14ac:dyDescent="0.25">
      <c r="A2338">
        <v>2437</v>
      </c>
      <c r="B2338" t="s">
        <v>4526</v>
      </c>
      <c r="C2338" t="s">
        <v>4527</v>
      </c>
      <c r="D2338" s="23">
        <v>340386000180</v>
      </c>
      <c r="E2338" t="s">
        <v>1385</v>
      </c>
      <c r="F2338" t="s">
        <v>1386</v>
      </c>
      <c r="G2338">
        <v>3713</v>
      </c>
      <c r="H2338" s="23" t="s">
        <v>2239</v>
      </c>
    </row>
    <row r="2339" spans="1:8" x14ac:dyDescent="0.25">
      <c r="A2339">
        <v>14196</v>
      </c>
      <c r="B2339" t="s">
        <v>4528</v>
      </c>
      <c r="C2339" t="s">
        <v>4529</v>
      </c>
      <c r="D2339" s="23">
        <v>41904827000107</v>
      </c>
      <c r="E2339" t="s">
        <v>1385</v>
      </c>
      <c r="F2339" t="s">
        <v>1386</v>
      </c>
      <c r="G2339">
        <v>22153</v>
      </c>
      <c r="H2339" s="23" t="s">
        <v>1438</v>
      </c>
    </row>
    <row r="2340" spans="1:8" x14ac:dyDescent="0.25">
      <c r="A2340">
        <v>14685</v>
      </c>
      <c r="B2340" t="s">
        <v>4530</v>
      </c>
      <c r="C2340" t="s">
        <v>4531</v>
      </c>
      <c r="D2340" s="23">
        <v>69954261000147</v>
      </c>
      <c r="E2340" t="s">
        <v>1430</v>
      </c>
      <c r="F2340" t="s">
        <v>1415</v>
      </c>
      <c r="G2340">
        <v>23122</v>
      </c>
      <c r="H2340" s="23">
        <v>19292406</v>
      </c>
    </row>
    <row r="2341" spans="1:8" x14ac:dyDescent="0.25">
      <c r="A2341">
        <v>4958</v>
      </c>
      <c r="B2341" t="s">
        <v>4532</v>
      </c>
      <c r="C2341" t="s">
        <v>4533</v>
      </c>
      <c r="D2341" s="23">
        <v>14408651000120</v>
      </c>
      <c r="E2341" t="s">
        <v>1500</v>
      </c>
      <c r="F2341" t="s">
        <v>1415</v>
      </c>
      <c r="G2341">
        <v>7971</v>
      </c>
      <c r="H2341" s="23">
        <v>46072284</v>
      </c>
    </row>
    <row r="2342" spans="1:8" x14ac:dyDescent="0.25">
      <c r="A2342">
        <v>11261</v>
      </c>
      <c r="B2342" t="s">
        <v>4534</v>
      </c>
      <c r="C2342" t="s">
        <v>4535</v>
      </c>
      <c r="D2342" s="23">
        <v>4165758000130</v>
      </c>
      <c r="E2342" t="s">
        <v>1385</v>
      </c>
      <c r="F2342" t="s">
        <v>1386</v>
      </c>
      <c r="G2342">
        <v>17100</v>
      </c>
      <c r="H2342" s="23" t="s">
        <v>1438</v>
      </c>
    </row>
    <row r="2343" spans="1:8" x14ac:dyDescent="0.25">
      <c r="A2343">
        <v>7862</v>
      </c>
      <c r="B2343" t="s">
        <v>4536</v>
      </c>
      <c r="C2343" t="s">
        <v>4537</v>
      </c>
      <c r="D2343" s="23">
        <v>5140729000187</v>
      </c>
      <c r="E2343" t="s">
        <v>1583</v>
      </c>
      <c r="F2343" t="s">
        <v>1386</v>
      </c>
      <c r="G2343">
        <v>12172</v>
      </c>
      <c r="H2343" s="23" t="s">
        <v>1438</v>
      </c>
    </row>
    <row r="2344" spans="1:8" x14ac:dyDescent="0.25">
      <c r="A2344">
        <v>14279</v>
      </c>
      <c r="B2344" t="s">
        <v>4538</v>
      </c>
      <c r="C2344" t="s">
        <v>4538</v>
      </c>
      <c r="D2344" s="23">
        <v>47748197000105</v>
      </c>
      <c r="E2344" t="s">
        <v>1744</v>
      </c>
      <c r="F2344" t="s">
        <v>1386</v>
      </c>
      <c r="G2344">
        <v>22498</v>
      </c>
      <c r="H2344" s="23">
        <v>164434003</v>
      </c>
    </row>
    <row r="2345" spans="1:8" x14ac:dyDescent="0.25">
      <c r="A2345">
        <v>7307</v>
      </c>
      <c r="B2345" t="s">
        <v>4539</v>
      </c>
      <c r="C2345" t="s">
        <v>4540</v>
      </c>
      <c r="D2345" s="23">
        <v>12646171000171</v>
      </c>
      <c r="E2345" t="s">
        <v>1385</v>
      </c>
      <c r="F2345" t="s">
        <v>1386</v>
      </c>
      <c r="G2345">
        <v>11233</v>
      </c>
      <c r="H2345" s="23" t="s">
        <v>1438</v>
      </c>
    </row>
    <row r="2346" spans="1:8" x14ac:dyDescent="0.25">
      <c r="A2346">
        <v>5646</v>
      </c>
      <c r="B2346" t="s">
        <v>4541</v>
      </c>
      <c r="C2346" t="s">
        <v>4542</v>
      </c>
      <c r="D2346" s="23">
        <v>5379655000136</v>
      </c>
      <c r="E2346" t="s">
        <v>1385</v>
      </c>
      <c r="F2346" t="s">
        <v>1386</v>
      </c>
      <c r="G2346">
        <v>8698</v>
      </c>
      <c r="H2346" s="23" t="s">
        <v>1438</v>
      </c>
    </row>
    <row r="2347" spans="1:8" x14ac:dyDescent="0.25">
      <c r="A2347">
        <v>8988</v>
      </c>
      <c r="B2347" t="s">
        <v>4543</v>
      </c>
      <c r="C2347" t="s">
        <v>4544</v>
      </c>
      <c r="D2347" s="23">
        <v>12860433000104</v>
      </c>
      <c r="E2347" t="s">
        <v>1642</v>
      </c>
      <c r="F2347" t="s">
        <v>1415</v>
      </c>
      <c r="G2347">
        <v>13523</v>
      </c>
      <c r="H2347" s="23" t="s">
        <v>1438</v>
      </c>
    </row>
    <row r="2348" spans="1:8" x14ac:dyDescent="0.25">
      <c r="A2348">
        <v>7895</v>
      </c>
      <c r="B2348" t="s">
        <v>4545</v>
      </c>
      <c r="C2348" t="s">
        <v>4546</v>
      </c>
      <c r="D2348" s="23">
        <v>8330953000120</v>
      </c>
      <c r="E2348" t="s">
        <v>1385</v>
      </c>
      <c r="F2348" t="s">
        <v>1386</v>
      </c>
      <c r="G2348">
        <v>12206</v>
      </c>
      <c r="H2348" s="23" t="s">
        <v>1438</v>
      </c>
    </row>
    <row r="2349" spans="1:8" x14ac:dyDescent="0.25">
      <c r="A2349">
        <v>7711</v>
      </c>
      <c r="B2349" t="s">
        <v>4547</v>
      </c>
      <c r="C2349" t="s">
        <v>4547</v>
      </c>
      <c r="D2349" s="23">
        <v>11190870000197</v>
      </c>
      <c r="E2349" t="s">
        <v>1921</v>
      </c>
      <c r="F2349" t="s">
        <v>1386</v>
      </c>
      <c r="G2349">
        <v>12030</v>
      </c>
      <c r="H2349" s="23">
        <v>161641296</v>
      </c>
    </row>
    <row r="2350" spans="1:8" x14ac:dyDescent="0.25">
      <c r="A2350">
        <v>10899</v>
      </c>
      <c r="B2350" t="s">
        <v>4548</v>
      </c>
      <c r="C2350" t="s">
        <v>4549</v>
      </c>
      <c r="D2350" s="23">
        <v>15249200000150</v>
      </c>
      <c r="E2350" t="s">
        <v>2667</v>
      </c>
      <c r="F2350" t="s">
        <v>1390</v>
      </c>
      <c r="G2350">
        <v>16565</v>
      </c>
      <c r="H2350" s="23">
        <v>535289819112</v>
      </c>
    </row>
    <row r="2351" spans="1:8" x14ac:dyDescent="0.25">
      <c r="A2351">
        <v>12025</v>
      </c>
      <c r="B2351" t="s">
        <v>4550</v>
      </c>
      <c r="C2351" t="s">
        <v>4551</v>
      </c>
      <c r="D2351" s="23">
        <v>1585511000185</v>
      </c>
      <c r="E2351" t="s">
        <v>1723</v>
      </c>
      <c r="F2351" t="s">
        <v>1386</v>
      </c>
      <c r="G2351">
        <v>18519</v>
      </c>
      <c r="H2351" s="23">
        <v>161143385</v>
      </c>
    </row>
    <row r="2352" spans="1:8" x14ac:dyDescent="0.25">
      <c r="A2352">
        <v>13875</v>
      </c>
      <c r="B2352" t="s">
        <v>4552</v>
      </c>
      <c r="C2352" t="s">
        <v>4553</v>
      </c>
      <c r="D2352" s="23">
        <v>11949583000118</v>
      </c>
      <c r="E2352" t="s">
        <v>3243</v>
      </c>
      <c r="F2352" t="s">
        <v>1415</v>
      </c>
      <c r="G2352">
        <v>21630</v>
      </c>
      <c r="H2352" s="23">
        <v>13245864</v>
      </c>
    </row>
    <row r="2353" spans="1:8" x14ac:dyDescent="0.25">
      <c r="A2353">
        <v>6592</v>
      </c>
      <c r="B2353" t="s">
        <v>4554</v>
      </c>
      <c r="C2353" t="s">
        <v>4554</v>
      </c>
      <c r="D2353" s="23">
        <v>9257353000146</v>
      </c>
      <c r="E2353" t="s">
        <v>1723</v>
      </c>
      <c r="F2353" t="s">
        <v>1386</v>
      </c>
      <c r="G2353">
        <v>10129</v>
      </c>
      <c r="H2353" s="23">
        <v>160599962</v>
      </c>
    </row>
    <row r="2354" spans="1:8" x14ac:dyDescent="0.25">
      <c r="A2354">
        <v>6625</v>
      </c>
      <c r="B2354" t="s">
        <v>4555</v>
      </c>
      <c r="C2354" t="s">
        <v>4555</v>
      </c>
      <c r="D2354" s="23">
        <v>12757824000190</v>
      </c>
      <c r="E2354" t="s">
        <v>1670</v>
      </c>
      <c r="F2354" t="s">
        <v>1386</v>
      </c>
      <c r="G2354">
        <v>10161</v>
      </c>
      <c r="H2354" s="23">
        <v>161782930</v>
      </c>
    </row>
    <row r="2355" spans="1:8" x14ac:dyDescent="0.25">
      <c r="A2355">
        <v>7009</v>
      </c>
      <c r="B2355" t="s">
        <v>4556</v>
      </c>
      <c r="C2355" t="s">
        <v>4557</v>
      </c>
      <c r="D2355" s="23">
        <v>10199449000184</v>
      </c>
      <c r="E2355" t="s">
        <v>3865</v>
      </c>
      <c r="F2355" t="s">
        <v>1639</v>
      </c>
      <c r="G2355">
        <v>10994</v>
      </c>
      <c r="H2355" s="23">
        <v>10806960078</v>
      </c>
    </row>
    <row r="2356" spans="1:8" x14ac:dyDescent="0.25">
      <c r="A2356">
        <v>3503</v>
      </c>
      <c r="B2356" t="s">
        <v>4558</v>
      </c>
      <c r="C2356" t="s">
        <v>4559</v>
      </c>
      <c r="D2356" s="23">
        <v>7925406000124</v>
      </c>
      <c r="E2356" t="s">
        <v>1385</v>
      </c>
      <c r="F2356" t="s">
        <v>1386</v>
      </c>
      <c r="G2356">
        <v>4779</v>
      </c>
      <c r="H2356" s="23">
        <v>161481230</v>
      </c>
    </row>
    <row r="2357" spans="1:8" x14ac:dyDescent="0.25">
      <c r="A2357">
        <v>3268</v>
      </c>
      <c r="B2357" t="s">
        <v>4560</v>
      </c>
      <c r="C2357" t="s">
        <v>4561</v>
      </c>
      <c r="D2357" s="23">
        <v>7002781000100</v>
      </c>
      <c r="E2357" t="s">
        <v>1409</v>
      </c>
      <c r="F2357" t="s">
        <v>1386</v>
      </c>
      <c r="G2357">
        <v>4544</v>
      </c>
      <c r="H2357" s="23">
        <v>161432026</v>
      </c>
    </row>
    <row r="2358" spans="1:8" x14ac:dyDescent="0.25">
      <c r="A2358">
        <v>3699</v>
      </c>
      <c r="B2358" t="s">
        <v>4562</v>
      </c>
      <c r="C2358" t="s">
        <v>4563</v>
      </c>
      <c r="D2358" s="23">
        <v>8717774000140</v>
      </c>
      <c r="E2358" t="s">
        <v>1385</v>
      </c>
      <c r="F2358" t="s">
        <v>1386</v>
      </c>
      <c r="G2358">
        <v>4975</v>
      </c>
      <c r="H2358" s="23">
        <v>161514375</v>
      </c>
    </row>
    <row r="2359" spans="1:8" x14ac:dyDescent="0.25">
      <c r="A2359">
        <v>11501</v>
      </c>
      <c r="B2359" t="s">
        <v>4564</v>
      </c>
      <c r="C2359" t="s">
        <v>4564</v>
      </c>
      <c r="D2359" s="23">
        <v>41145467000107</v>
      </c>
      <c r="E2359" t="s">
        <v>2255</v>
      </c>
      <c r="F2359" t="s">
        <v>1386</v>
      </c>
      <c r="G2359">
        <v>17445</v>
      </c>
      <c r="H2359" s="23">
        <v>160040140</v>
      </c>
    </row>
    <row r="2360" spans="1:8" x14ac:dyDescent="0.25">
      <c r="A2360">
        <v>7105</v>
      </c>
      <c r="B2360" t="s">
        <v>4565</v>
      </c>
      <c r="C2360" t="s">
        <v>4565</v>
      </c>
      <c r="D2360" s="23">
        <v>11093254000118</v>
      </c>
      <c r="E2360" t="s">
        <v>4566</v>
      </c>
      <c r="F2360" t="s">
        <v>1407</v>
      </c>
      <c r="G2360">
        <v>11076</v>
      </c>
      <c r="H2360" s="23">
        <v>63866390</v>
      </c>
    </row>
    <row r="2361" spans="1:8" x14ac:dyDescent="0.25">
      <c r="A2361">
        <v>2673</v>
      </c>
      <c r="B2361" t="s">
        <v>4567</v>
      </c>
      <c r="C2361" t="s">
        <v>4568</v>
      </c>
      <c r="D2361" s="23">
        <v>40980633000470</v>
      </c>
      <c r="E2361" t="s">
        <v>1409</v>
      </c>
      <c r="F2361" t="s">
        <v>1386</v>
      </c>
      <c r="G2361">
        <v>3949</v>
      </c>
      <c r="H2361" s="23">
        <v>161386490</v>
      </c>
    </row>
    <row r="2362" spans="1:8" x14ac:dyDescent="0.25">
      <c r="A2362">
        <v>4076</v>
      </c>
      <c r="B2362" t="s">
        <v>4569</v>
      </c>
      <c r="C2362" t="s">
        <v>4570</v>
      </c>
      <c r="D2362" s="23">
        <v>9475653000100</v>
      </c>
      <c r="E2362" t="s">
        <v>4571</v>
      </c>
      <c r="F2362" t="s">
        <v>1457</v>
      </c>
      <c r="G2362">
        <v>5352</v>
      </c>
      <c r="H2362" s="23">
        <v>194652645</v>
      </c>
    </row>
    <row r="2363" spans="1:8" x14ac:dyDescent="0.25">
      <c r="A2363">
        <v>7939</v>
      </c>
      <c r="B2363" t="s">
        <v>4572</v>
      </c>
      <c r="C2363" t="s">
        <v>4572</v>
      </c>
      <c r="D2363" s="23">
        <v>8585348000361</v>
      </c>
      <c r="E2363" t="s">
        <v>1403</v>
      </c>
      <c r="F2363" t="s">
        <v>1398</v>
      </c>
      <c r="G2363">
        <v>12244</v>
      </c>
      <c r="H2363" s="23">
        <v>202426068</v>
      </c>
    </row>
    <row r="2364" spans="1:8" x14ac:dyDescent="0.25">
      <c r="A2364">
        <v>9746</v>
      </c>
      <c r="B2364" t="s">
        <v>4572</v>
      </c>
      <c r="C2364" t="s">
        <v>4574</v>
      </c>
      <c r="D2364" s="23">
        <v>8585348000795</v>
      </c>
      <c r="E2364" t="s">
        <v>3261</v>
      </c>
      <c r="F2364" t="s">
        <v>1398</v>
      </c>
      <c r="G2364">
        <v>14477</v>
      </c>
      <c r="H2364" s="23">
        <v>204575540</v>
      </c>
    </row>
    <row r="2365" spans="1:8" x14ac:dyDescent="0.25">
      <c r="A2365">
        <v>8271</v>
      </c>
      <c r="B2365" t="s">
        <v>4572</v>
      </c>
      <c r="C2365" t="s">
        <v>4572</v>
      </c>
      <c r="D2365" s="23">
        <v>8585348000108</v>
      </c>
      <c r="E2365" t="s">
        <v>1483</v>
      </c>
      <c r="F2365" t="s">
        <v>1398</v>
      </c>
      <c r="G2365">
        <v>12539</v>
      </c>
      <c r="H2365" s="23">
        <v>202036669</v>
      </c>
    </row>
    <row r="2366" spans="1:8" x14ac:dyDescent="0.25">
      <c r="A2366">
        <v>8000</v>
      </c>
      <c r="B2366" t="s">
        <v>4572</v>
      </c>
      <c r="C2366" t="s">
        <v>4573</v>
      </c>
      <c r="D2366" s="23">
        <v>8585348000523</v>
      </c>
      <c r="E2366" t="s">
        <v>1483</v>
      </c>
      <c r="F2366" t="s">
        <v>1398</v>
      </c>
      <c r="G2366">
        <v>12303</v>
      </c>
      <c r="H2366" s="23">
        <v>202588807</v>
      </c>
    </row>
    <row r="2367" spans="1:8" x14ac:dyDescent="0.25">
      <c r="A2367">
        <v>7940</v>
      </c>
      <c r="B2367" t="s">
        <v>4572</v>
      </c>
      <c r="C2367" t="s">
        <v>4572</v>
      </c>
      <c r="D2367" s="23">
        <v>8585348000604</v>
      </c>
      <c r="E2367" t="s">
        <v>4065</v>
      </c>
      <c r="F2367" t="s">
        <v>1398</v>
      </c>
      <c r="G2367">
        <v>12245</v>
      </c>
      <c r="H2367" s="23">
        <v>202721817</v>
      </c>
    </row>
    <row r="2368" spans="1:8" x14ac:dyDescent="0.25">
      <c r="A2368">
        <v>15049</v>
      </c>
      <c r="B2368" t="s">
        <v>4575</v>
      </c>
      <c r="C2368" t="s">
        <v>4575</v>
      </c>
      <c r="D2368" s="23">
        <v>34755617000139</v>
      </c>
      <c r="E2368" t="s">
        <v>2148</v>
      </c>
      <c r="F2368" t="s">
        <v>1386</v>
      </c>
      <c r="G2368">
        <v>23820</v>
      </c>
      <c r="H2368" s="23">
        <v>163482519</v>
      </c>
    </row>
    <row r="2369" spans="1:8" x14ac:dyDescent="0.25">
      <c r="A2369">
        <v>13779</v>
      </c>
      <c r="B2369" t="s">
        <v>4576</v>
      </c>
      <c r="C2369" t="s">
        <v>4577</v>
      </c>
      <c r="D2369" s="23">
        <v>28307491000137</v>
      </c>
      <c r="E2369" t="s">
        <v>1385</v>
      </c>
      <c r="F2369" t="s">
        <v>1386</v>
      </c>
      <c r="G2369">
        <v>21478</v>
      </c>
      <c r="H2369" s="23">
        <v>162982917</v>
      </c>
    </row>
    <row r="2370" spans="1:8" x14ac:dyDescent="0.25">
      <c r="A2370">
        <v>13747</v>
      </c>
      <c r="B2370" t="s">
        <v>4578</v>
      </c>
      <c r="C2370" t="s">
        <v>4579</v>
      </c>
      <c r="D2370" s="23">
        <v>34508088000179</v>
      </c>
      <c r="E2370" t="s">
        <v>1507</v>
      </c>
      <c r="F2370" t="s">
        <v>1415</v>
      </c>
      <c r="G2370">
        <v>21426</v>
      </c>
      <c r="H2370" s="23" t="s">
        <v>1438</v>
      </c>
    </row>
    <row r="2371" spans="1:8" x14ac:dyDescent="0.25">
      <c r="A2371">
        <v>13330</v>
      </c>
      <c r="B2371" t="s">
        <v>4580</v>
      </c>
      <c r="C2371" t="s">
        <v>4580</v>
      </c>
      <c r="D2371" s="23">
        <v>41536381000105</v>
      </c>
      <c r="E2371" t="s">
        <v>1430</v>
      </c>
      <c r="F2371" t="s">
        <v>1415</v>
      </c>
      <c r="G2371">
        <v>20788</v>
      </c>
      <c r="H2371" s="23">
        <v>95685650</v>
      </c>
    </row>
    <row r="2372" spans="1:8" x14ac:dyDescent="0.25">
      <c r="A2372">
        <v>12677</v>
      </c>
      <c r="B2372" t="s">
        <v>4581</v>
      </c>
      <c r="C2372" t="s">
        <v>4582</v>
      </c>
      <c r="D2372" s="23">
        <v>6235812001336</v>
      </c>
      <c r="E2372" t="s">
        <v>4583</v>
      </c>
      <c r="F2372" t="s">
        <v>1390</v>
      </c>
      <c r="G2372">
        <v>19703</v>
      </c>
      <c r="H2372" s="23">
        <v>283130362113</v>
      </c>
    </row>
    <row r="2373" spans="1:8" x14ac:dyDescent="0.25">
      <c r="A2373">
        <v>14347</v>
      </c>
      <c r="B2373" t="s">
        <v>4584</v>
      </c>
      <c r="C2373" t="s">
        <v>4584</v>
      </c>
      <c r="D2373" s="23">
        <v>51766076000163</v>
      </c>
      <c r="E2373" t="s">
        <v>1533</v>
      </c>
      <c r="F2373" t="s">
        <v>1386</v>
      </c>
      <c r="G2373">
        <v>22604</v>
      </c>
      <c r="H2373" s="23">
        <v>164730796</v>
      </c>
    </row>
    <row r="2374" spans="1:8" x14ac:dyDescent="0.25">
      <c r="A2374">
        <v>12642</v>
      </c>
      <c r="B2374" t="s">
        <v>4585</v>
      </c>
      <c r="C2374" t="s">
        <v>4585</v>
      </c>
      <c r="D2374" s="23">
        <v>41237897000159</v>
      </c>
      <c r="E2374" t="s">
        <v>1678</v>
      </c>
      <c r="F2374" t="s">
        <v>1386</v>
      </c>
      <c r="G2374">
        <v>19665</v>
      </c>
      <c r="H2374" s="23">
        <v>163943478</v>
      </c>
    </row>
    <row r="2375" spans="1:8" x14ac:dyDescent="0.25">
      <c r="A2375">
        <v>2704</v>
      </c>
      <c r="B2375" t="s">
        <v>4586</v>
      </c>
      <c r="C2375" t="s">
        <v>4587</v>
      </c>
      <c r="D2375" s="23">
        <v>41200882000116</v>
      </c>
      <c r="E2375" t="s">
        <v>3109</v>
      </c>
      <c r="F2375" t="s">
        <v>1386</v>
      </c>
      <c r="G2375">
        <v>3980</v>
      </c>
      <c r="H2375" s="23">
        <v>161011934</v>
      </c>
    </row>
    <row r="2376" spans="1:8" x14ac:dyDescent="0.25">
      <c r="A2376">
        <v>14171</v>
      </c>
      <c r="B2376" t="s">
        <v>4588</v>
      </c>
      <c r="C2376" t="s">
        <v>4588</v>
      </c>
      <c r="D2376" s="23">
        <v>48048351000107</v>
      </c>
      <c r="E2376" t="s">
        <v>1422</v>
      </c>
      <c r="F2376" t="s">
        <v>1386</v>
      </c>
      <c r="G2376">
        <v>22086</v>
      </c>
      <c r="H2376" s="23" t="s">
        <v>1438</v>
      </c>
    </row>
    <row r="2377" spans="1:8" x14ac:dyDescent="0.25">
      <c r="A2377">
        <v>12292</v>
      </c>
      <c r="B2377" t="s">
        <v>4588</v>
      </c>
      <c r="C2377" t="s">
        <v>21761</v>
      </c>
      <c r="D2377" s="23"/>
      <c r="E2377" t="s">
        <v>1422</v>
      </c>
      <c r="F2377" t="s">
        <v>1386</v>
      </c>
      <c r="G2377">
        <v>9327</v>
      </c>
      <c r="H2377" s="23"/>
    </row>
    <row r="2378" spans="1:8" x14ac:dyDescent="0.25">
      <c r="A2378">
        <v>12672</v>
      </c>
      <c r="B2378" t="s">
        <v>4589</v>
      </c>
      <c r="C2378" t="s">
        <v>4589</v>
      </c>
      <c r="D2378" s="23">
        <v>24195992000118</v>
      </c>
      <c r="E2378" t="s">
        <v>1583</v>
      </c>
      <c r="F2378" t="s">
        <v>1386</v>
      </c>
      <c r="G2378">
        <v>19696</v>
      </c>
      <c r="H2378" s="23">
        <v>160437032</v>
      </c>
    </row>
    <row r="2379" spans="1:8" x14ac:dyDescent="0.25">
      <c r="A2379">
        <v>6693</v>
      </c>
      <c r="B2379" t="s">
        <v>21762</v>
      </c>
      <c r="C2379" t="s">
        <v>21762</v>
      </c>
      <c r="D2379" s="23"/>
      <c r="E2379" t="s">
        <v>1422</v>
      </c>
      <c r="F2379" t="s">
        <v>1386</v>
      </c>
      <c r="G2379">
        <v>10236</v>
      </c>
      <c r="H2379" s="23"/>
    </row>
    <row r="2380" spans="1:8" x14ac:dyDescent="0.25">
      <c r="A2380">
        <v>1629</v>
      </c>
      <c r="B2380" t="s">
        <v>4590</v>
      </c>
      <c r="C2380" t="s">
        <v>4591</v>
      </c>
      <c r="D2380" s="23">
        <v>11635791000142</v>
      </c>
      <c r="E2380" t="s">
        <v>1422</v>
      </c>
      <c r="F2380" t="s">
        <v>1386</v>
      </c>
      <c r="G2380">
        <v>2905</v>
      </c>
      <c r="H2380" s="23"/>
    </row>
    <row r="2381" spans="1:8" x14ac:dyDescent="0.25">
      <c r="A2381">
        <v>15078</v>
      </c>
      <c r="B2381" t="s">
        <v>4592</v>
      </c>
      <c r="C2381" t="s">
        <v>4593</v>
      </c>
      <c r="D2381" s="23">
        <v>34979564000130</v>
      </c>
      <c r="E2381" t="s">
        <v>2092</v>
      </c>
      <c r="F2381" t="s">
        <v>1619</v>
      </c>
      <c r="G2381">
        <v>23908</v>
      </c>
      <c r="H2381" s="23">
        <v>1240318569</v>
      </c>
    </row>
    <row r="2382" spans="1:8" x14ac:dyDescent="0.25">
      <c r="A2382">
        <v>2468</v>
      </c>
      <c r="B2382" t="s">
        <v>21763</v>
      </c>
      <c r="C2382" t="s">
        <v>21764</v>
      </c>
      <c r="D2382" s="23">
        <v>346508000146</v>
      </c>
      <c r="E2382" t="s">
        <v>1982</v>
      </c>
      <c r="F2382" t="s">
        <v>1386</v>
      </c>
      <c r="G2382">
        <v>3744</v>
      </c>
      <c r="H2382" s="23">
        <v>161062776</v>
      </c>
    </row>
    <row r="2383" spans="1:8" x14ac:dyDescent="0.25">
      <c r="A2383">
        <v>13288</v>
      </c>
      <c r="B2383" t="s">
        <v>4594</v>
      </c>
      <c r="D2383" s="23">
        <v>34915551000105</v>
      </c>
      <c r="E2383" t="s">
        <v>4595</v>
      </c>
      <c r="F2383" t="s">
        <v>1619</v>
      </c>
      <c r="G2383">
        <v>20542</v>
      </c>
      <c r="H2383" s="23">
        <v>190135875</v>
      </c>
    </row>
    <row r="2384" spans="1:8" x14ac:dyDescent="0.25">
      <c r="A2384">
        <v>5538</v>
      </c>
      <c r="B2384" t="s">
        <v>4596</v>
      </c>
      <c r="C2384" t="s">
        <v>4597</v>
      </c>
      <c r="D2384" s="23">
        <v>24119620000102</v>
      </c>
      <c r="E2384" t="s">
        <v>1723</v>
      </c>
      <c r="F2384" t="s">
        <v>1386</v>
      </c>
      <c r="G2384">
        <v>8603</v>
      </c>
      <c r="H2384" s="23" t="s">
        <v>1438</v>
      </c>
    </row>
    <row r="2385" spans="1:8" x14ac:dyDescent="0.25">
      <c r="A2385">
        <v>2152</v>
      </c>
      <c r="B2385" t="s">
        <v>4598</v>
      </c>
      <c r="C2385" t="s">
        <v>4599</v>
      </c>
      <c r="D2385" s="23">
        <v>24119620000374</v>
      </c>
      <c r="E2385" t="s">
        <v>1422</v>
      </c>
      <c r="F2385" t="s">
        <v>1386</v>
      </c>
      <c r="G2385">
        <v>3428</v>
      </c>
      <c r="H2385" s="23" t="s">
        <v>2239</v>
      </c>
    </row>
    <row r="2386" spans="1:8" x14ac:dyDescent="0.25">
      <c r="A2386">
        <v>8559</v>
      </c>
      <c r="B2386" t="s">
        <v>4600</v>
      </c>
      <c r="C2386" t="s">
        <v>4600</v>
      </c>
      <c r="D2386" s="23">
        <v>23449818000191</v>
      </c>
      <c r="E2386" t="s">
        <v>1397</v>
      </c>
      <c r="F2386" t="s">
        <v>1398</v>
      </c>
      <c r="G2386">
        <v>13058</v>
      </c>
      <c r="H2386" s="23">
        <v>204382610</v>
      </c>
    </row>
    <row r="2387" spans="1:8" x14ac:dyDescent="0.25">
      <c r="A2387">
        <v>793</v>
      </c>
      <c r="B2387" t="s">
        <v>21765</v>
      </c>
      <c r="C2387" t="s">
        <v>21765</v>
      </c>
      <c r="D2387" s="23"/>
      <c r="E2387" t="s">
        <v>1385</v>
      </c>
      <c r="F2387" t="s">
        <v>1386</v>
      </c>
      <c r="G2387">
        <v>2069</v>
      </c>
      <c r="H2387" s="23"/>
    </row>
    <row r="2388" spans="1:8" x14ac:dyDescent="0.25">
      <c r="A2388">
        <v>10280</v>
      </c>
      <c r="B2388" t="s">
        <v>4601</v>
      </c>
      <c r="C2388" t="s">
        <v>4601</v>
      </c>
      <c r="D2388" s="23">
        <v>9413345000141</v>
      </c>
      <c r="E2388" t="s">
        <v>4602</v>
      </c>
      <c r="F2388" t="s">
        <v>1386</v>
      </c>
      <c r="G2388">
        <v>15509</v>
      </c>
      <c r="H2388" s="23">
        <v>160077419</v>
      </c>
    </row>
    <row r="2389" spans="1:8" x14ac:dyDescent="0.25">
      <c r="A2389">
        <v>15300</v>
      </c>
      <c r="B2389" t="s">
        <v>4603</v>
      </c>
      <c r="C2389" t="s">
        <v>4604</v>
      </c>
      <c r="D2389" s="23">
        <v>9230393000102</v>
      </c>
      <c r="E2389" t="s">
        <v>1385</v>
      </c>
      <c r="F2389" t="s">
        <v>1386</v>
      </c>
      <c r="G2389">
        <v>24435</v>
      </c>
      <c r="H2389" s="23" t="s">
        <v>1438</v>
      </c>
    </row>
    <row r="2390" spans="1:8" x14ac:dyDescent="0.25">
      <c r="A2390">
        <v>7930</v>
      </c>
      <c r="B2390" t="s">
        <v>4605</v>
      </c>
      <c r="C2390" t="s">
        <v>4605</v>
      </c>
      <c r="D2390" s="23">
        <v>8395436000139</v>
      </c>
      <c r="E2390" t="s">
        <v>1483</v>
      </c>
      <c r="F2390" t="s">
        <v>1398</v>
      </c>
      <c r="G2390">
        <v>12239</v>
      </c>
      <c r="H2390" s="23">
        <v>200669575</v>
      </c>
    </row>
    <row r="2391" spans="1:8" x14ac:dyDescent="0.25">
      <c r="A2391">
        <v>14141</v>
      </c>
      <c r="B2391" t="s">
        <v>4606</v>
      </c>
      <c r="C2391" t="s">
        <v>4607</v>
      </c>
      <c r="D2391" s="23">
        <v>18858234000130</v>
      </c>
      <c r="E2391" t="s">
        <v>4608</v>
      </c>
      <c r="F2391" t="s">
        <v>1692</v>
      </c>
      <c r="G2391">
        <v>21949</v>
      </c>
      <c r="H2391" s="23">
        <v>9064213307</v>
      </c>
    </row>
    <row r="2392" spans="1:8" x14ac:dyDescent="0.25">
      <c r="A2392">
        <v>14549</v>
      </c>
      <c r="B2392" t="s">
        <v>4609</v>
      </c>
      <c r="C2392" t="s">
        <v>4610</v>
      </c>
      <c r="D2392" s="23">
        <v>52969955000155</v>
      </c>
      <c r="E2392" t="s">
        <v>1385</v>
      </c>
      <c r="F2392" t="s">
        <v>1386</v>
      </c>
      <c r="G2392">
        <v>22908</v>
      </c>
      <c r="H2392" s="23">
        <v>164814884</v>
      </c>
    </row>
    <row r="2393" spans="1:8" x14ac:dyDescent="0.25">
      <c r="A2393">
        <v>1250</v>
      </c>
      <c r="B2393" t="s">
        <v>4611</v>
      </c>
      <c r="C2393" t="s">
        <v>4612</v>
      </c>
      <c r="D2393" s="23">
        <v>10234999000197</v>
      </c>
      <c r="E2393" t="s">
        <v>1507</v>
      </c>
      <c r="F2393" t="s">
        <v>1415</v>
      </c>
      <c r="G2393">
        <v>2526</v>
      </c>
      <c r="H2393" s="23">
        <v>36979325</v>
      </c>
    </row>
    <row r="2394" spans="1:8" x14ac:dyDescent="0.25">
      <c r="A2394">
        <v>7780</v>
      </c>
      <c r="B2394" t="s">
        <v>4613</v>
      </c>
      <c r="C2394" t="s">
        <v>4614</v>
      </c>
      <c r="D2394" s="23">
        <v>1557612000142</v>
      </c>
      <c r="E2394" t="s">
        <v>4615</v>
      </c>
      <c r="F2394" t="s">
        <v>1610</v>
      </c>
      <c r="G2394">
        <v>12095</v>
      </c>
      <c r="H2394" s="23">
        <v>240394720</v>
      </c>
    </row>
    <row r="2395" spans="1:8" x14ac:dyDescent="0.25">
      <c r="A2395">
        <v>8461</v>
      </c>
      <c r="B2395" t="s">
        <v>4616</v>
      </c>
      <c r="C2395" t="s">
        <v>4617</v>
      </c>
      <c r="D2395" s="23">
        <v>45036670000104</v>
      </c>
      <c r="E2395" t="s">
        <v>4618</v>
      </c>
      <c r="F2395" t="s">
        <v>1390</v>
      </c>
      <c r="G2395">
        <v>12881</v>
      </c>
      <c r="H2395" s="23">
        <v>708020266111</v>
      </c>
    </row>
    <row r="2396" spans="1:8" x14ac:dyDescent="0.25">
      <c r="A2396">
        <v>10629</v>
      </c>
      <c r="B2396" t="s">
        <v>4619</v>
      </c>
      <c r="C2396" t="s">
        <v>4620</v>
      </c>
      <c r="D2396" s="23">
        <v>51609568000900</v>
      </c>
      <c r="E2396" t="s">
        <v>4618</v>
      </c>
      <c r="F2396" t="s">
        <v>1390</v>
      </c>
      <c r="G2396">
        <v>16005</v>
      </c>
      <c r="H2396" s="23">
        <v>708132427116</v>
      </c>
    </row>
    <row r="2397" spans="1:8" x14ac:dyDescent="0.25">
      <c r="A2397">
        <v>7288</v>
      </c>
      <c r="B2397" t="s">
        <v>4621</v>
      </c>
      <c r="C2397" t="s">
        <v>4620</v>
      </c>
      <c r="D2397" s="23">
        <v>51609568000498</v>
      </c>
      <c r="E2397" t="s">
        <v>2193</v>
      </c>
      <c r="F2397" t="s">
        <v>1390</v>
      </c>
      <c r="G2397">
        <v>11217</v>
      </c>
      <c r="H2397" s="23">
        <v>206259540110</v>
      </c>
    </row>
    <row r="2398" spans="1:8" x14ac:dyDescent="0.25">
      <c r="A2398">
        <v>2942</v>
      </c>
      <c r="B2398" t="s">
        <v>4622</v>
      </c>
      <c r="C2398" t="s">
        <v>4623</v>
      </c>
      <c r="D2398" s="23">
        <v>51609568000145</v>
      </c>
      <c r="E2398" t="s">
        <v>2193</v>
      </c>
      <c r="F2398" t="s">
        <v>1390</v>
      </c>
      <c r="G2398">
        <v>4218</v>
      </c>
      <c r="H2398" s="23">
        <v>206270785115</v>
      </c>
    </row>
    <row r="2399" spans="1:8" x14ac:dyDescent="0.25">
      <c r="A2399">
        <v>10377</v>
      </c>
      <c r="B2399" t="s">
        <v>4624</v>
      </c>
      <c r="C2399" t="s">
        <v>4624</v>
      </c>
      <c r="D2399" s="23">
        <v>11483520000119</v>
      </c>
      <c r="E2399" t="s">
        <v>4625</v>
      </c>
      <c r="F2399" t="s">
        <v>1386</v>
      </c>
      <c r="G2399">
        <v>15661</v>
      </c>
      <c r="H2399" s="23">
        <v>161651348</v>
      </c>
    </row>
    <row r="2400" spans="1:8" x14ac:dyDescent="0.25">
      <c r="A2400">
        <v>4858</v>
      </c>
      <c r="B2400" t="s">
        <v>4626</v>
      </c>
      <c r="C2400" t="s">
        <v>4627</v>
      </c>
      <c r="D2400" s="23">
        <v>12062727000182</v>
      </c>
      <c r="E2400" t="s">
        <v>1430</v>
      </c>
      <c r="F2400" t="s">
        <v>1415</v>
      </c>
      <c r="G2400">
        <v>7709</v>
      </c>
      <c r="H2400" s="23">
        <v>40310671</v>
      </c>
    </row>
    <row r="2401" spans="1:8" x14ac:dyDescent="0.25">
      <c r="A2401">
        <v>6885</v>
      </c>
      <c r="B2401" t="s">
        <v>4628</v>
      </c>
      <c r="C2401" t="s">
        <v>4628</v>
      </c>
      <c r="D2401" s="23">
        <v>4462687000138</v>
      </c>
      <c r="E2401" t="s">
        <v>1385</v>
      </c>
      <c r="F2401" t="s">
        <v>1386</v>
      </c>
      <c r="G2401">
        <v>10849</v>
      </c>
      <c r="H2401" s="23">
        <v>161316212</v>
      </c>
    </row>
    <row r="2402" spans="1:8" x14ac:dyDescent="0.25">
      <c r="A2402">
        <v>14885</v>
      </c>
      <c r="B2402" t="s">
        <v>4629</v>
      </c>
      <c r="C2402" t="s">
        <v>4630</v>
      </c>
      <c r="D2402" s="23">
        <v>1769061000180</v>
      </c>
      <c r="E2402" t="s">
        <v>1430</v>
      </c>
      <c r="F2402" t="s">
        <v>1415</v>
      </c>
      <c r="G2402">
        <v>23322</v>
      </c>
      <c r="H2402" s="23">
        <v>23487135</v>
      </c>
    </row>
    <row r="2403" spans="1:8" x14ac:dyDescent="0.25">
      <c r="A2403">
        <v>12346</v>
      </c>
      <c r="B2403" t="s">
        <v>4631</v>
      </c>
      <c r="C2403" t="s">
        <v>4631</v>
      </c>
      <c r="D2403" s="23">
        <v>38220673000120</v>
      </c>
      <c r="E2403" t="s">
        <v>1409</v>
      </c>
      <c r="F2403" t="s">
        <v>1386</v>
      </c>
      <c r="G2403">
        <v>18947</v>
      </c>
      <c r="H2403" s="23">
        <v>163741662</v>
      </c>
    </row>
    <row r="2404" spans="1:8" x14ac:dyDescent="0.25">
      <c r="A2404">
        <v>4280</v>
      </c>
      <c r="B2404" t="s">
        <v>4632</v>
      </c>
      <c r="C2404" t="s">
        <v>4633</v>
      </c>
      <c r="D2404" s="23">
        <v>33170085000105</v>
      </c>
      <c r="E2404" t="s">
        <v>1424</v>
      </c>
      <c r="F2404" t="s">
        <v>1390</v>
      </c>
      <c r="G2404">
        <v>6858</v>
      </c>
      <c r="H2404" s="23" t="s">
        <v>1438</v>
      </c>
    </row>
    <row r="2405" spans="1:8" x14ac:dyDescent="0.25">
      <c r="A2405">
        <v>6550</v>
      </c>
      <c r="B2405" t="s">
        <v>4634</v>
      </c>
      <c r="C2405" t="s">
        <v>4634</v>
      </c>
      <c r="D2405" s="23">
        <v>3502717000120</v>
      </c>
      <c r="E2405" t="s">
        <v>1385</v>
      </c>
      <c r="F2405" t="s">
        <v>1386</v>
      </c>
      <c r="G2405">
        <v>10080</v>
      </c>
      <c r="H2405" s="23">
        <v>161259863</v>
      </c>
    </row>
    <row r="2406" spans="1:8" x14ac:dyDescent="0.25">
      <c r="A2406">
        <v>5505</v>
      </c>
      <c r="B2406" t="s">
        <v>4635</v>
      </c>
      <c r="C2406" t="s">
        <v>4635</v>
      </c>
      <c r="D2406" s="23">
        <v>47508411164930</v>
      </c>
      <c r="E2406" t="s">
        <v>1385</v>
      </c>
      <c r="F2406" t="s">
        <v>1386</v>
      </c>
      <c r="G2406">
        <v>8569</v>
      </c>
      <c r="H2406" s="23">
        <v>162062460</v>
      </c>
    </row>
    <row r="2407" spans="1:8" x14ac:dyDescent="0.25">
      <c r="A2407">
        <v>5313</v>
      </c>
      <c r="B2407" t="s">
        <v>4635</v>
      </c>
      <c r="C2407" t="s">
        <v>4635</v>
      </c>
      <c r="D2407" s="23">
        <v>47508411081059</v>
      </c>
      <c r="E2407" t="s">
        <v>1397</v>
      </c>
      <c r="F2407" t="s">
        <v>1398</v>
      </c>
      <c r="G2407">
        <v>8349</v>
      </c>
      <c r="H2407" s="23">
        <v>200984926</v>
      </c>
    </row>
    <row r="2408" spans="1:8" x14ac:dyDescent="0.25">
      <c r="A2408">
        <v>5324</v>
      </c>
      <c r="B2408" t="s">
        <v>4635</v>
      </c>
      <c r="C2408" t="s">
        <v>4635</v>
      </c>
      <c r="D2408" s="23">
        <v>47508411134519</v>
      </c>
      <c r="E2408" t="s">
        <v>1397</v>
      </c>
      <c r="F2408" t="s">
        <v>1398</v>
      </c>
      <c r="G2408">
        <v>8360</v>
      </c>
      <c r="H2408" s="23">
        <v>202038661</v>
      </c>
    </row>
    <row r="2409" spans="1:8" x14ac:dyDescent="0.25">
      <c r="A2409">
        <v>5312</v>
      </c>
      <c r="B2409" t="s">
        <v>4636</v>
      </c>
      <c r="C2409" t="s">
        <v>4636</v>
      </c>
      <c r="D2409" s="23">
        <v>47508411161249</v>
      </c>
      <c r="E2409" t="s">
        <v>1465</v>
      </c>
      <c r="F2409" t="s">
        <v>1398</v>
      </c>
      <c r="G2409">
        <v>8348</v>
      </c>
      <c r="H2409" s="23">
        <v>202652220</v>
      </c>
    </row>
    <row r="2410" spans="1:8" x14ac:dyDescent="0.25">
      <c r="A2410">
        <v>2851</v>
      </c>
      <c r="B2410" t="s">
        <v>4637</v>
      </c>
      <c r="C2410" t="s">
        <v>4638</v>
      </c>
      <c r="D2410" s="23">
        <v>47508411114402</v>
      </c>
      <c r="E2410" t="s">
        <v>1385</v>
      </c>
      <c r="F2410" t="s">
        <v>1386</v>
      </c>
      <c r="G2410">
        <v>4127</v>
      </c>
      <c r="H2410" s="23">
        <v>161279198</v>
      </c>
    </row>
    <row r="2411" spans="1:8" x14ac:dyDescent="0.25">
      <c r="A2411">
        <v>2850</v>
      </c>
      <c r="B2411" t="s">
        <v>4637</v>
      </c>
      <c r="C2411" t="s">
        <v>4639</v>
      </c>
      <c r="D2411" s="23">
        <v>47508411032007</v>
      </c>
      <c r="E2411" t="s">
        <v>1385</v>
      </c>
      <c r="F2411" t="s">
        <v>1386</v>
      </c>
      <c r="G2411">
        <v>4126</v>
      </c>
      <c r="H2411" s="23">
        <v>160014646</v>
      </c>
    </row>
    <row r="2412" spans="1:8" x14ac:dyDescent="0.25">
      <c r="A2412">
        <v>2852</v>
      </c>
      <c r="B2412" t="s">
        <v>4637</v>
      </c>
      <c r="C2412" t="s">
        <v>4640</v>
      </c>
      <c r="D2412" s="23">
        <v>47508411114593</v>
      </c>
      <c r="E2412" t="s">
        <v>1385</v>
      </c>
      <c r="F2412" t="s">
        <v>1386</v>
      </c>
      <c r="G2412">
        <v>4128</v>
      </c>
      <c r="H2412" s="23">
        <v>161279163</v>
      </c>
    </row>
    <row r="2413" spans="1:8" x14ac:dyDescent="0.25">
      <c r="A2413">
        <v>2853</v>
      </c>
      <c r="B2413" t="s">
        <v>4637</v>
      </c>
      <c r="C2413" t="s">
        <v>4641</v>
      </c>
      <c r="D2413" s="23">
        <v>47508411158701</v>
      </c>
      <c r="E2413" t="s">
        <v>1409</v>
      </c>
      <c r="F2413" t="s">
        <v>1386</v>
      </c>
      <c r="G2413">
        <v>4129</v>
      </c>
      <c r="H2413" s="23">
        <v>161805000</v>
      </c>
    </row>
    <row r="2414" spans="1:8" x14ac:dyDescent="0.25">
      <c r="A2414">
        <v>2400</v>
      </c>
      <c r="B2414" t="s">
        <v>4642</v>
      </c>
      <c r="C2414" t="s">
        <v>4643</v>
      </c>
      <c r="D2414" s="23">
        <v>33069766013160</v>
      </c>
      <c r="E2414" t="s">
        <v>1406</v>
      </c>
      <c r="F2414" t="s">
        <v>1407</v>
      </c>
      <c r="G2414">
        <v>3676</v>
      </c>
      <c r="H2414" s="23" t="s">
        <v>4644</v>
      </c>
    </row>
    <row r="2415" spans="1:8" x14ac:dyDescent="0.25">
      <c r="A2415">
        <v>2399</v>
      </c>
      <c r="B2415" t="s">
        <v>4642</v>
      </c>
      <c r="C2415" t="s">
        <v>4643</v>
      </c>
      <c r="D2415" s="23">
        <v>33069766013089</v>
      </c>
      <c r="E2415" t="s">
        <v>1397</v>
      </c>
      <c r="F2415" t="s">
        <v>1398</v>
      </c>
      <c r="G2415">
        <v>3675</v>
      </c>
      <c r="H2415" s="23" t="s">
        <v>4645</v>
      </c>
    </row>
    <row r="2416" spans="1:8" x14ac:dyDescent="0.25">
      <c r="A2416">
        <v>2398</v>
      </c>
      <c r="B2416" t="s">
        <v>4642</v>
      </c>
      <c r="C2416" t="s">
        <v>4643</v>
      </c>
      <c r="D2416" s="23">
        <v>33069766012945</v>
      </c>
      <c r="E2416" t="s">
        <v>1527</v>
      </c>
      <c r="F2416" t="s">
        <v>1386</v>
      </c>
      <c r="G2416">
        <v>3674</v>
      </c>
      <c r="H2416" s="23" t="s">
        <v>4646</v>
      </c>
    </row>
    <row r="2417" spans="1:8" x14ac:dyDescent="0.25">
      <c r="A2417">
        <v>13549</v>
      </c>
      <c r="B2417" t="s">
        <v>656</v>
      </c>
      <c r="D2417" s="23">
        <v>42580092004244</v>
      </c>
      <c r="E2417" t="s">
        <v>1385</v>
      </c>
      <c r="F2417" t="s">
        <v>1386</v>
      </c>
      <c r="G2417">
        <v>21155</v>
      </c>
      <c r="H2417" s="23" t="s">
        <v>4647</v>
      </c>
    </row>
    <row r="2418" spans="1:8" x14ac:dyDescent="0.25">
      <c r="A2418">
        <v>14919</v>
      </c>
      <c r="B2418" t="s">
        <v>4648</v>
      </c>
      <c r="C2418" t="s">
        <v>4649</v>
      </c>
      <c r="D2418" s="23">
        <v>42580092005801</v>
      </c>
      <c r="E2418" t="s">
        <v>1430</v>
      </c>
      <c r="F2418" t="s">
        <v>1415</v>
      </c>
      <c r="G2418">
        <v>23359</v>
      </c>
      <c r="H2418" s="23">
        <v>113345763</v>
      </c>
    </row>
    <row r="2419" spans="1:8" x14ac:dyDescent="0.25">
      <c r="A2419">
        <v>10311</v>
      </c>
      <c r="B2419" t="s">
        <v>4650</v>
      </c>
      <c r="C2419" t="s">
        <v>4649</v>
      </c>
      <c r="D2419" s="23">
        <v>42580092001652</v>
      </c>
      <c r="E2419" t="s">
        <v>1430</v>
      </c>
      <c r="F2419" t="s">
        <v>1415</v>
      </c>
      <c r="G2419">
        <v>15561</v>
      </c>
      <c r="H2419" s="23" t="s">
        <v>4651</v>
      </c>
    </row>
    <row r="2420" spans="1:8" x14ac:dyDescent="0.25">
      <c r="A2420">
        <v>3871</v>
      </c>
      <c r="B2420" t="s">
        <v>4652</v>
      </c>
      <c r="C2420" t="s">
        <v>4653</v>
      </c>
      <c r="D2420" s="23">
        <v>9123654000187</v>
      </c>
      <c r="E2420" t="s">
        <v>1385</v>
      </c>
      <c r="F2420" t="s">
        <v>1386</v>
      </c>
      <c r="G2420">
        <v>5147</v>
      </c>
      <c r="H2420" s="23">
        <v>160572029</v>
      </c>
    </row>
    <row r="2421" spans="1:8" x14ac:dyDescent="0.25">
      <c r="A2421">
        <v>4285</v>
      </c>
      <c r="B2421" t="s">
        <v>4654</v>
      </c>
      <c r="C2421" t="s">
        <v>4655</v>
      </c>
      <c r="D2421" s="23">
        <v>28196889000143</v>
      </c>
      <c r="E2421" t="s">
        <v>1424</v>
      </c>
      <c r="F2421" t="s">
        <v>1390</v>
      </c>
      <c r="G2421">
        <v>6863</v>
      </c>
      <c r="H2421" s="23" t="s">
        <v>1438</v>
      </c>
    </row>
    <row r="2422" spans="1:8" x14ac:dyDescent="0.25">
      <c r="A2422">
        <v>2231</v>
      </c>
      <c r="B2422" t="s">
        <v>4656</v>
      </c>
      <c r="C2422" t="s">
        <v>4657</v>
      </c>
      <c r="D2422" s="23">
        <v>26461699026490</v>
      </c>
      <c r="E2422" t="s">
        <v>1406</v>
      </c>
      <c r="F2422" t="s">
        <v>1407</v>
      </c>
      <c r="G2422">
        <v>3507</v>
      </c>
      <c r="H2422" s="23">
        <v>68693249</v>
      </c>
    </row>
    <row r="2423" spans="1:8" x14ac:dyDescent="0.25">
      <c r="A2423">
        <v>2230</v>
      </c>
      <c r="B2423" t="s">
        <v>4658</v>
      </c>
      <c r="C2423" t="s">
        <v>4659</v>
      </c>
      <c r="D2423" s="23">
        <v>26461699025418</v>
      </c>
      <c r="E2423" t="s">
        <v>1618</v>
      </c>
      <c r="F2423" t="s">
        <v>1619</v>
      </c>
      <c r="G2423">
        <v>3506</v>
      </c>
      <c r="H2423" s="23">
        <v>962188131</v>
      </c>
    </row>
    <row r="2424" spans="1:8" x14ac:dyDescent="0.25">
      <c r="A2424">
        <v>2228</v>
      </c>
      <c r="B2424" t="s">
        <v>4658</v>
      </c>
      <c r="C2424" t="s">
        <v>4660</v>
      </c>
      <c r="D2424" s="23">
        <v>26461699024950</v>
      </c>
      <c r="E2424" t="s">
        <v>2200</v>
      </c>
      <c r="F2424" t="s">
        <v>1457</v>
      </c>
      <c r="G2424">
        <v>3504</v>
      </c>
      <c r="H2424" s="23">
        <v>194189368</v>
      </c>
    </row>
    <row r="2425" spans="1:8" x14ac:dyDescent="0.25">
      <c r="A2425">
        <v>2229</v>
      </c>
      <c r="B2425" t="s">
        <v>4661</v>
      </c>
      <c r="C2425" t="s">
        <v>4662</v>
      </c>
      <c r="D2425" s="23">
        <v>26461699025256</v>
      </c>
      <c r="E2425" t="s">
        <v>3447</v>
      </c>
      <c r="F2425" t="s">
        <v>1444</v>
      </c>
      <c r="G2425">
        <v>3505</v>
      </c>
      <c r="H2425" s="23" t="s">
        <v>4663</v>
      </c>
    </row>
    <row r="2426" spans="1:8" x14ac:dyDescent="0.25">
      <c r="A2426">
        <v>6752</v>
      </c>
      <c r="B2426" t="s">
        <v>4664</v>
      </c>
      <c r="C2426" t="s">
        <v>4665</v>
      </c>
      <c r="D2426" s="23">
        <v>19315118024826</v>
      </c>
      <c r="E2426" t="s">
        <v>3865</v>
      </c>
      <c r="F2426" t="s">
        <v>1639</v>
      </c>
      <c r="G2426">
        <v>10420</v>
      </c>
      <c r="H2426" s="23">
        <v>1860879070083</v>
      </c>
    </row>
    <row r="2427" spans="1:8" x14ac:dyDescent="0.25">
      <c r="A2427">
        <v>5127</v>
      </c>
      <c r="B2427" t="s">
        <v>4666</v>
      </c>
      <c r="C2427" t="s">
        <v>4667</v>
      </c>
      <c r="D2427" s="23">
        <v>19315118012909</v>
      </c>
      <c r="E2427" t="s">
        <v>4441</v>
      </c>
      <c r="F2427" t="s">
        <v>3547</v>
      </c>
      <c r="G2427">
        <v>8170</v>
      </c>
      <c r="H2427" s="23" t="s">
        <v>4668</v>
      </c>
    </row>
    <row r="2428" spans="1:8" x14ac:dyDescent="0.25">
      <c r="A2428">
        <v>9358</v>
      </c>
      <c r="B2428" t="s">
        <v>4669</v>
      </c>
      <c r="C2428" t="s">
        <v>4670</v>
      </c>
      <c r="D2428" s="23">
        <v>6964580000113</v>
      </c>
      <c r="E2428" t="s">
        <v>1507</v>
      </c>
      <c r="F2428" t="s">
        <v>1415</v>
      </c>
      <c r="G2428">
        <v>13844</v>
      </c>
      <c r="H2428" s="23">
        <v>31820298</v>
      </c>
    </row>
    <row r="2429" spans="1:8" x14ac:dyDescent="0.25">
      <c r="A2429">
        <v>8281</v>
      </c>
      <c r="B2429" t="s">
        <v>4671</v>
      </c>
      <c r="C2429" t="s">
        <v>4672</v>
      </c>
      <c r="D2429" s="23">
        <v>1959608000100</v>
      </c>
      <c r="E2429" t="s">
        <v>1990</v>
      </c>
      <c r="F2429" t="s">
        <v>1390</v>
      </c>
      <c r="G2429">
        <v>12548</v>
      </c>
      <c r="H2429" s="23" t="s">
        <v>1438</v>
      </c>
    </row>
    <row r="2430" spans="1:8" x14ac:dyDescent="0.25">
      <c r="A2430">
        <v>4957</v>
      </c>
      <c r="B2430" t="s">
        <v>4673</v>
      </c>
      <c r="C2430" t="s">
        <v>4674</v>
      </c>
      <c r="D2430" s="23">
        <v>11895026000161</v>
      </c>
      <c r="E2430" t="s">
        <v>1921</v>
      </c>
      <c r="F2430" t="s">
        <v>1386</v>
      </c>
      <c r="G2430">
        <v>7970</v>
      </c>
      <c r="H2430" s="23">
        <v>160466164</v>
      </c>
    </row>
    <row r="2431" spans="1:8" x14ac:dyDescent="0.25">
      <c r="A2431">
        <v>3804</v>
      </c>
      <c r="B2431" t="s">
        <v>4675</v>
      </c>
      <c r="C2431" t="s">
        <v>4676</v>
      </c>
      <c r="D2431" s="23">
        <v>8977579000159</v>
      </c>
      <c r="E2431" t="s">
        <v>4677</v>
      </c>
      <c r="F2431" t="s">
        <v>1386</v>
      </c>
      <c r="G2431">
        <v>5080</v>
      </c>
      <c r="H2431" s="23">
        <v>161529127</v>
      </c>
    </row>
    <row r="2432" spans="1:8" x14ac:dyDescent="0.25">
      <c r="A2432">
        <v>6823</v>
      </c>
      <c r="B2432" t="s">
        <v>4678</v>
      </c>
      <c r="C2432" t="s">
        <v>4679</v>
      </c>
      <c r="D2432" s="23">
        <v>2779315000104</v>
      </c>
      <c r="E2432" t="s">
        <v>3447</v>
      </c>
      <c r="F2432" t="s">
        <v>1444</v>
      </c>
      <c r="G2432">
        <v>10783</v>
      </c>
      <c r="H2432" s="23">
        <v>49649477</v>
      </c>
    </row>
    <row r="2433" spans="1:8" x14ac:dyDescent="0.25">
      <c r="A2433">
        <v>9220</v>
      </c>
      <c r="B2433" t="s">
        <v>4680</v>
      </c>
      <c r="C2433" t="s">
        <v>4681</v>
      </c>
      <c r="D2433" s="23">
        <v>27047043000189</v>
      </c>
      <c r="E2433" t="s">
        <v>1527</v>
      </c>
      <c r="F2433" t="s">
        <v>1386</v>
      </c>
      <c r="G2433">
        <v>13717</v>
      </c>
      <c r="H2433" s="23">
        <v>162884630</v>
      </c>
    </row>
    <row r="2434" spans="1:8" x14ac:dyDescent="0.25">
      <c r="A2434">
        <v>6989</v>
      </c>
      <c r="B2434" t="s">
        <v>4682</v>
      </c>
      <c r="C2434" t="s">
        <v>4682</v>
      </c>
      <c r="D2434" s="23">
        <v>21103943000110</v>
      </c>
      <c r="E2434" t="s">
        <v>1385</v>
      </c>
      <c r="F2434" t="s">
        <v>1386</v>
      </c>
      <c r="G2434">
        <v>10975</v>
      </c>
      <c r="H2434" s="23">
        <v>162400012</v>
      </c>
    </row>
    <row r="2435" spans="1:8" x14ac:dyDescent="0.25">
      <c r="A2435">
        <v>3237</v>
      </c>
      <c r="B2435" t="s">
        <v>4683</v>
      </c>
      <c r="C2435" t="s">
        <v>4684</v>
      </c>
      <c r="D2435" s="23">
        <v>68228097000128</v>
      </c>
      <c r="E2435" t="s">
        <v>4685</v>
      </c>
      <c r="F2435" t="s">
        <v>1390</v>
      </c>
      <c r="G2435">
        <v>4513</v>
      </c>
      <c r="H2435" s="23">
        <v>606059076113</v>
      </c>
    </row>
    <row r="2436" spans="1:8" x14ac:dyDescent="0.25">
      <c r="A2436">
        <v>3709</v>
      </c>
      <c r="B2436" t="s">
        <v>4686</v>
      </c>
      <c r="C2436" t="s">
        <v>4687</v>
      </c>
      <c r="D2436" s="23">
        <v>8752359000127</v>
      </c>
      <c r="E2436" t="s">
        <v>1452</v>
      </c>
      <c r="F2436" t="s">
        <v>1386</v>
      </c>
      <c r="G2436">
        <v>4985</v>
      </c>
      <c r="H2436" s="23">
        <v>161516106</v>
      </c>
    </row>
    <row r="2437" spans="1:8" x14ac:dyDescent="0.25">
      <c r="A2437">
        <v>7433</v>
      </c>
      <c r="B2437" t="s">
        <v>4688</v>
      </c>
      <c r="C2437" t="s">
        <v>4688</v>
      </c>
      <c r="D2437" s="23">
        <v>18958649000185</v>
      </c>
      <c r="E2437" t="s">
        <v>1510</v>
      </c>
      <c r="F2437" t="s">
        <v>1386</v>
      </c>
      <c r="G2437">
        <v>11347</v>
      </c>
      <c r="H2437" s="23">
        <v>162206526</v>
      </c>
    </row>
    <row r="2438" spans="1:8" x14ac:dyDescent="0.25">
      <c r="A2438">
        <v>8192</v>
      </c>
      <c r="B2438" t="s">
        <v>4689</v>
      </c>
      <c r="C2438" t="s">
        <v>4689</v>
      </c>
      <c r="D2438" s="23">
        <v>7590039000155</v>
      </c>
      <c r="E2438" t="s">
        <v>2299</v>
      </c>
      <c r="F2438" t="s">
        <v>1386</v>
      </c>
      <c r="G2438">
        <v>12460</v>
      </c>
      <c r="H2438" s="23">
        <v>161476570</v>
      </c>
    </row>
    <row r="2439" spans="1:8" x14ac:dyDescent="0.25">
      <c r="A2439">
        <v>855</v>
      </c>
      <c r="B2439" t="s">
        <v>21766</v>
      </c>
      <c r="C2439" t="s">
        <v>21766</v>
      </c>
      <c r="D2439" s="23"/>
      <c r="E2439" t="s">
        <v>1385</v>
      </c>
      <c r="F2439" t="s">
        <v>1386</v>
      </c>
      <c r="G2439">
        <v>2131</v>
      </c>
      <c r="H2439" s="23"/>
    </row>
    <row r="2440" spans="1:8" x14ac:dyDescent="0.25">
      <c r="A2440">
        <v>7445</v>
      </c>
      <c r="B2440" t="s">
        <v>4690</v>
      </c>
      <c r="C2440" t="s">
        <v>4690</v>
      </c>
      <c r="D2440" s="23">
        <v>11396814000103</v>
      </c>
      <c r="E2440" t="s">
        <v>1732</v>
      </c>
      <c r="F2440" t="s">
        <v>1386</v>
      </c>
      <c r="G2440">
        <v>11357</v>
      </c>
      <c r="H2440" s="23">
        <v>161646999</v>
      </c>
    </row>
    <row r="2441" spans="1:8" x14ac:dyDescent="0.25">
      <c r="A2441">
        <v>5576</v>
      </c>
      <c r="B2441" t="s">
        <v>21767</v>
      </c>
      <c r="C2441" t="s">
        <v>21767</v>
      </c>
      <c r="D2441" s="23"/>
      <c r="E2441" t="s">
        <v>1385</v>
      </c>
      <c r="F2441" t="s">
        <v>1386</v>
      </c>
      <c r="G2441">
        <v>8637</v>
      </c>
      <c r="H2441" s="23"/>
    </row>
    <row r="2442" spans="1:8" x14ac:dyDescent="0.25">
      <c r="A2442">
        <v>13487</v>
      </c>
      <c r="B2442" t="s">
        <v>4691</v>
      </c>
      <c r="C2442" t="s">
        <v>4691</v>
      </c>
      <c r="D2442" s="23">
        <v>32928658000154</v>
      </c>
      <c r="E2442" t="s">
        <v>1385</v>
      </c>
      <c r="F2442" t="s">
        <v>1386</v>
      </c>
      <c r="G2442">
        <v>21080</v>
      </c>
      <c r="H2442" s="23">
        <v>163348448</v>
      </c>
    </row>
    <row r="2443" spans="1:8" x14ac:dyDescent="0.25">
      <c r="A2443">
        <v>10822</v>
      </c>
      <c r="B2443" t="s">
        <v>21768</v>
      </c>
      <c r="C2443" t="s">
        <v>21769</v>
      </c>
      <c r="D2443" s="23"/>
      <c r="E2443" t="s">
        <v>1422</v>
      </c>
      <c r="F2443" t="s">
        <v>1386</v>
      </c>
      <c r="G2443">
        <v>14120</v>
      </c>
      <c r="H2443" s="23"/>
    </row>
    <row r="2444" spans="1:8" x14ac:dyDescent="0.25">
      <c r="A2444">
        <v>12444</v>
      </c>
      <c r="B2444" t="s">
        <v>21770</v>
      </c>
      <c r="C2444" t="s">
        <v>21771</v>
      </c>
      <c r="D2444" s="23"/>
      <c r="E2444" t="s">
        <v>1583</v>
      </c>
      <c r="F2444" t="s">
        <v>1386</v>
      </c>
      <c r="G2444">
        <v>6273</v>
      </c>
      <c r="H2444" s="23"/>
    </row>
    <row r="2445" spans="1:8" x14ac:dyDescent="0.25">
      <c r="A2445">
        <v>303</v>
      </c>
      <c r="B2445" t="s">
        <v>21772</v>
      </c>
      <c r="C2445" t="s">
        <v>21772</v>
      </c>
      <c r="D2445" s="23"/>
      <c r="E2445" t="s">
        <v>1723</v>
      </c>
      <c r="F2445" t="s">
        <v>1386</v>
      </c>
      <c r="G2445">
        <v>1579</v>
      </c>
      <c r="H2445" s="23"/>
    </row>
    <row r="2446" spans="1:8" x14ac:dyDescent="0.25">
      <c r="A2446">
        <v>3775</v>
      </c>
      <c r="B2446" t="s">
        <v>4692</v>
      </c>
      <c r="C2446" t="s">
        <v>4693</v>
      </c>
      <c r="D2446" s="23">
        <v>8929801000148</v>
      </c>
      <c r="E2446" t="s">
        <v>1823</v>
      </c>
      <c r="F2446" t="s">
        <v>1386</v>
      </c>
      <c r="G2446">
        <v>5051</v>
      </c>
      <c r="H2446" s="23" t="s">
        <v>4694</v>
      </c>
    </row>
    <row r="2447" spans="1:8" x14ac:dyDescent="0.25">
      <c r="A2447">
        <v>10247</v>
      </c>
      <c r="B2447" t="s">
        <v>21773</v>
      </c>
      <c r="C2447" t="s">
        <v>21773</v>
      </c>
      <c r="D2447" s="23"/>
      <c r="E2447" t="s">
        <v>1732</v>
      </c>
      <c r="F2447" t="s">
        <v>1386</v>
      </c>
      <c r="G2447">
        <v>15459</v>
      </c>
      <c r="H2447" s="23"/>
    </row>
    <row r="2448" spans="1:8" x14ac:dyDescent="0.25">
      <c r="A2448">
        <v>14745</v>
      </c>
      <c r="B2448" t="s">
        <v>21774</v>
      </c>
      <c r="C2448" t="s">
        <v>21774</v>
      </c>
      <c r="D2448" s="23"/>
      <c r="E2448" t="s">
        <v>7009</v>
      </c>
      <c r="F2448" t="s">
        <v>1386</v>
      </c>
      <c r="G2448">
        <v>23196</v>
      </c>
      <c r="H2448" s="23"/>
    </row>
    <row r="2449" spans="1:8" x14ac:dyDescent="0.25">
      <c r="A2449">
        <v>6733</v>
      </c>
      <c r="B2449" t="s">
        <v>21775</v>
      </c>
      <c r="C2449" t="s">
        <v>21771</v>
      </c>
      <c r="D2449" s="23"/>
      <c r="E2449" t="s">
        <v>1422</v>
      </c>
      <c r="F2449" t="s">
        <v>1386</v>
      </c>
      <c r="G2449">
        <v>5645</v>
      </c>
      <c r="H2449" s="23"/>
    </row>
    <row r="2450" spans="1:8" x14ac:dyDescent="0.25">
      <c r="A2450">
        <v>7220</v>
      </c>
      <c r="B2450" t="s">
        <v>4695</v>
      </c>
      <c r="C2450" t="s">
        <v>4695</v>
      </c>
      <c r="D2450" s="23">
        <v>12646923000102</v>
      </c>
      <c r="E2450" t="s">
        <v>1397</v>
      </c>
      <c r="F2450" t="s">
        <v>1398</v>
      </c>
      <c r="G2450">
        <v>11165</v>
      </c>
      <c r="H2450" s="23">
        <v>201150760</v>
      </c>
    </row>
    <row r="2451" spans="1:8" x14ac:dyDescent="0.25">
      <c r="A2451">
        <v>2635</v>
      </c>
      <c r="B2451" t="s">
        <v>4696</v>
      </c>
      <c r="C2451" t="s">
        <v>4697</v>
      </c>
      <c r="D2451" s="23">
        <v>4073113000178</v>
      </c>
      <c r="E2451" t="s">
        <v>1385</v>
      </c>
      <c r="F2451" t="s">
        <v>1386</v>
      </c>
      <c r="G2451">
        <v>3911</v>
      </c>
      <c r="H2451" s="23">
        <v>161293549</v>
      </c>
    </row>
    <row r="2452" spans="1:8" x14ac:dyDescent="0.25">
      <c r="A2452">
        <v>11757</v>
      </c>
      <c r="B2452" t="s">
        <v>4698</v>
      </c>
      <c r="C2452" t="s">
        <v>4698</v>
      </c>
      <c r="D2452" s="23">
        <v>28382050000108</v>
      </c>
      <c r="E2452" t="s">
        <v>1541</v>
      </c>
      <c r="F2452" t="s">
        <v>1386</v>
      </c>
      <c r="G2452">
        <v>18027</v>
      </c>
      <c r="H2452" s="23">
        <v>162990081</v>
      </c>
    </row>
    <row r="2453" spans="1:8" x14ac:dyDescent="0.25">
      <c r="A2453">
        <v>297</v>
      </c>
      <c r="B2453" t="s">
        <v>21776</v>
      </c>
      <c r="C2453" t="s">
        <v>21776</v>
      </c>
      <c r="D2453" s="23"/>
      <c r="E2453" t="s">
        <v>1792</v>
      </c>
      <c r="F2453" t="s">
        <v>1386</v>
      </c>
      <c r="G2453">
        <v>1573</v>
      </c>
      <c r="H2453" s="23"/>
    </row>
    <row r="2454" spans="1:8" x14ac:dyDescent="0.25">
      <c r="A2454">
        <v>2199</v>
      </c>
      <c r="B2454" t="s">
        <v>4699</v>
      </c>
      <c r="C2454" t="s">
        <v>4700</v>
      </c>
      <c r="D2454" s="23">
        <v>2477441000104</v>
      </c>
      <c r="E2454" t="s">
        <v>1696</v>
      </c>
      <c r="F2454" t="s">
        <v>1386</v>
      </c>
      <c r="G2454">
        <v>3475</v>
      </c>
      <c r="H2454" s="23">
        <v>161197841</v>
      </c>
    </row>
    <row r="2455" spans="1:8" x14ac:dyDescent="0.25">
      <c r="A2455">
        <v>11989</v>
      </c>
      <c r="B2455" t="s">
        <v>21777</v>
      </c>
      <c r="C2455" t="s">
        <v>21771</v>
      </c>
      <c r="D2455" s="23"/>
      <c r="E2455" t="s">
        <v>1583</v>
      </c>
      <c r="F2455" t="s">
        <v>1386</v>
      </c>
      <c r="G2455">
        <v>275</v>
      </c>
      <c r="H2455" s="23"/>
    </row>
    <row r="2456" spans="1:8" x14ac:dyDescent="0.25">
      <c r="A2456">
        <v>7829</v>
      </c>
      <c r="B2456" t="s">
        <v>4701</v>
      </c>
      <c r="C2456" t="s">
        <v>4701</v>
      </c>
      <c r="D2456" s="23">
        <v>22136736000124</v>
      </c>
      <c r="E2456" t="s">
        <v>2454</v>
      </c>
      <c r="F2456" t="s">
        <v>1386</v>
      </c>
      <c r="G2456">
        <v>12137</v>
      </c>
      <c r="H2456" s="23">
        <v>162492839</v>
      </c>
    </row>
    <row r="2457" spans="1:8" x14ac:dyDescent="0.25">
      <c r="A2457">
        <v>3952</v>
      </c>
      <c r="B2457" t="s">
        <v>4702</v>
      </c>
      <c r="C2457" t="s">
        <v>4693</v>
      </c>
      <c r="D2457" s="23">
        <v>9264839000101</v>
      </c>
      <c r="E2457" t="s">
        <v>2334</v>
      </c>
      <c r="F2457" t="s">
        <v>1386</v>
      </c>
      <c r="G2457">
        <v>5228</v>
      </c>
      <c r="H2457" s="23">
        <v>160779332</v>
      </c>
    </row>
    <row r="2458" spans="1:8" x14ac:dyDescent="0.25">
      <c r="A2458">
        <v>3597</v>
      </c>
      <c r="B2458" t="s">
        <v>4703</v>
      </c>
      <c r="C2458" t="s">
        <v>4704</v>
      </c>
      <c r="D2458" s="23">
        <v>8329039000169</v>
      </c>
      <c r="E2458" t="s">
        <v>1510</v>
      </c>
      <c r="F2458" t="s">
        <v>1386</v>
      </c>
      <c r="G2458">
        <v>4873</v>
      </c>
      <c r="H2458" s="23">
        <v>160216257</v>
      </c>
    </row>
    <row r="2459" spans="1:8" x14ac:dyDescent="0.25">
      <c r="A2459">
        <v>13864</v>
      </c>
      <c r="B2459" t="s">
        <v>21778</v>
      </c>
      <c r="C2459" t="s">
        <v>21779</v>
      </c>
      <c r="D2459" s="23"/>
      <c r="E2459" t="s">
        <v>1792</v>
      </c>
      <c r="F2459" t="s">
        <v>1386</v>
      </c>
      <c r="G2459">
        <v>18254</v>
      </c>
      <c r="H2459" s="23"/>
    </row>
    <row r="2460" spans="1:8" x14ac:dyDescent="0.25">
      <c r="A2460">
        <v>13212</v>
      </c>
      <c r="B2460" t="s">
        <v>21780</v>
      </c>
      <c r="C2460" t="s">
        <v>21781</v>
      </c>
      <c r="D2460" s="23"/>
      <c r="E2460" t="s">
        <v>1422</v>
      </c>
      <c r="F2460" t="s">
        <v>1386</v>
      </c>
      <c r="G2460">
        <v>16299</v>
      </c>
      <c r="H2460" s="23"/>
    </row>
    <row r="2461" spans="1:8" x14ac:dyDescent="0.25">
      <c r="A2461">
        <v>3705</v>
      </c>
      <c r="B2461" t="s">
        <v>4705</v>
      </c>
      <c r="C2461" t="s">
        <v>4693</v>
      </c>
      <c r="D2461" s="23">
        <v>8739110000181</v>
      </c>
      <c r="E2461" t="s">
        <v>1670</v>
      </c>
      <c r="F2461" t="s">
        <v>1386</v>
      </c>
      <c r="G2461">
        <v>4981</v>
      </c>
      <c r="H2461" s="23">
        <v>161524133</v>
      </c>
    </row>
    <row r="2462" spans="1:8" x14ac:dyDescent="0.25">
      <c r="A2462">
        <v>1829</v>
      </c>
      <c r="B2462" t="s">
        <v>4706</v>
      </c>
      <c r="C2462" t="s">
        <v>4707</v>
      </c>
      <c r="D2462" s="23">
        <v>12933883000171</v>
      </c>
      <c r="E2462" t="s">
        <v>1541</v>
      </c>
      <c r="F2462" t="s">
        <v>1386</v>
      </c>
      <c r="G2462">
        <v>3105</v>
      </c>
      <c r="H2462" s="23">
        <v>160493706</v>
      </c>
    </row>
    <row r="2463" spans="1:8" x14ac:dyDescent="0.25">
      <c r="A2463">
        <v>1926</v>
      </c>
      <c r="B2463" t="s">
        <v>4708</v>
      </c>
      <c r="C2463" t="s">
        <v>4709</v>
      </c>
      <c r="D2463" s="23">
        <v>13785450000189</v>
      </c>
      <c r="E2463" t="s">
        <v>1385</v>
      </c>
      <c r="F2463" t="s">
        <v>1386</v>
      </c>
      <c r="G2463">
        <v>3202</v>
      </c>
      <c r="H2463" s="23">
        <v>161840183</v>
      </c>
    </row>
    <row r="2464" spans="1:8" x14ac:dyDescent="0.25">
      <c r="A2464">
        <v>7793</v>
      </c>
      <c r="B2464" t="s">
        <v>4710</v>
      </c>
      <c r="C2464" t="s">
        <v>4710</v>
      </c>
      <c r="D2464" s="23">
        <v>21100954000146</v>
      </c>
      <c r="E2464" t="s">
        <v>4711</v>
      </c>
      <c r="F2464" t="s">
        <v>1407</v>
      </c>
      <c r="G2464">
        <v>12108</v>
      </c>
      <c r="H2464" s="23">
        <v>63515415</v>
      </c>
    </row>
    <row r="2465" spans="1:8" x14ac:dyDescent="0.25">
      <c r="A2465">
        <v>6511</v>
      </c>
      <c r="B2465" t="s">
        <v>21782</v>
      </c>
      <c r="C2465" t="s">
        <v>21783</v>
      </c>
      <c r="D2465" s="23"/>
      <c r="E2465" t="s">
        <v>1385</v>
      </c>
      <c r="F2465" t="s">
        <v>1386</v>
      </c>
      <c r="G2465">
        <v>9881</v>
      </c>
      <c r="H2465" s="23"/>
    </row>
    <row r="2466" spans="1:8" x14ac:dyDescent="0.25">
      <c r="A2466">
        <v>13629</v>
      </c>
      <c r="B2466" t="s">
        <v>4712</v>
      </c>
      <c r="C2466" t="s">
        <v>4713</v>
      </c>
      <c r="D2466" s="23">
        <v>30967492000150</v>
      </c>
      <c r="E2466" t="s">
        <v>1465</v>
      </c>
      <c r="F2466" t="s">
        <v>1398</v>
      </c>
      <c r="G2466">
        <v>21252</v>
      </c>
      <c r="H2466" s="23">
        <v>204968020</v>
      </c>
    </row>
    <row r="2467" spans="1:8" x14ac:dyDescent="0.25">
      <c r="A2467">
        <v>11880</v>
      </c>
      <c r="B2467" t="s">
        <v>4714</v>
      </c>
      <c r="C2467" t="s">
        <v>4714</v>
      </c>
      <c r="D2467" s="23">
        <v>20155769000196</v>
      </c>
      <c r="E2467" t="s">
        <v>1385</v>
      </c>
      <c r="F2467" t="s">
        <v>1386</v>
      </c>
      <c r="G2467">
        <v>18258</v>
      </c>
      <c r="H2467" s="23" t="s">
        <v>1438</v>
      </c>
    </row>
    <row r="2468" spans="1:8" x14ac:dyDescent="0.25">
      <c r="A2468">
        <v>14618</v>
      </c>
      <c r="B2468" t="s">
        <v>4715</v>
      </c>
      <c r="C2468" t="s">
        <v>4715</v>
      </c>
      <c r="D2468" s="23">
        <v>15695386000170</v>
      </c>
      <c r="E2468" t="s">
        <v>1507</v>
      </c>
      <c r="F2468" t="s">
        <v>1415</v>
      </c>
      <c r="G2468">
        <v>23016</v>
      </c>
      <c r="H2468" s="23">
        <v>49142011</v>
      </c>
    </row>
    <row r="2469" spans="1:8" x14ac:dyDescent="0.25">
      <c r="A2469">
        <v>12866</v>
      </c>
      <c r="B2469" t="s">
        <v>21784</v>
      </c>
      <c r="C2469" t="s">
        <v>21784</v>
      </c>
      <c r="D2469" s="23"/>
      <c r="E2469" t="s">
        <v>1723</v>
      </c>
      <c r="F2469" t="s">
        <v>1386</v>
      </c>
      <c r="G2469">
        <v>19898</v>
      </c>
      <c r="H2469" s="23"/>
    </row>
    <row r="2470" spans="1:8" x14ac:dyDescent="0.25">
      <c r="A2470">
        <v>7693</v>
      </c>
      <c r="B2470" t="s">
        <v>4716</v>
      </c>
      <c r="C2470" t="s">
        <v>4717</v>
      </c>
      <c r="D2470" s="23">
        <v>61600839000155</v>
      </c>
      <c r="E2470" t="s">
        <v>1424</v>
      </c>
      <c r="F2470" t="s">
        <v>1390</v>
      </c>
      <c r="G2470">
        <v>12013</v>
      </c>
      <c r="H2470" s="23">
        <v>111554262117</v>
      </c>
    </row>
    <row r="2471" spans="1:8" x14ac:dyDescent="0.25">
      <c r="A2471">
        <v>13873</v>
      </c>
      <c r="B2471" t="s">
        <v>4718</v>
      </c>
      <c r="D2471" s="23">
        <v>24073694003685</v>
      </c>
      <c r="E2471" t="s">
        <v>1409</v>
      </c>
      <c r="F2471" t="s">
        <v>1386</v>
      </c>
      <c r="G2471">
        <v>21628</v>
      </c>
      <c r="H2471" s="23">
        <v>161915620</v>
      </c>
    </row>
    <row r="2472" spans="1:8" x14ac:dyDescent="0.25">
      <c r="A2472">
        <v>10162</v>
      </c>
      <c r="B2472" t="s">
        <v>4719</v>
      </c>
      <c r="C2472" t="s">
        <v>4719</v>
      </c>
      <c r="D2472" s="23">
        <v>24073694001208</v>
      </c>
      <c r="E2472" t="s">
        <v>1430</v>
      </c>
      <c r="F2472" t="s">
        <v>1415</v>
      </c>
      <c r="G2472">
        <v>15241</v>
      </c>
      <c r="H2472" s="23">
        <v>32949600</v>
      </c>
    </row>
    <row r="2473" spans="1:8" x14ac:dyDescent="0.25">
      <c r="A2473">
        <v>9696</v>
      </c>
      <c r="B2473" t="s">
        <v>4719</v>
      </c>
      <c r="C2473" t="s">
        <v>4719</v>
      </c>
      <c r="D2473" s="23">
        <v>24073694000236</v>
      </c>
      <c r="E2473" t="s">
        <v>3447</v>
      </c>
      <c r="F2473" t="s">
        <v>1444</v>
      </c>
      <c r="G2473">
        <v>14395</v>
      </c>
      <c r="H2473" s="23">
        <v>37076287</v>
      </c>
    </row>
    <row r="2474" spans="1:8" x14ac:dyDescent="0.25">
      <c r="A2474">
        <v>9982</v>
      </c>
      <c r="B2474" t="s">
        <v>4720</v>
      </c>
      <c r="C2474" t="s">
        <v>4720</v>
      </c>
      <c r="D2474" s="23">
        <v>24073694000589</v>
      </c>
      <c r="E2474" t="s">
        <v>1406</v>
      </c>
      <c r="F2474" t="s">
        <v>1407</v>
      </c>
      <c r="G2474">
        <v>14746</v>
      </c>
      <c r="H2474" s="23">
        <v>62639579</v>
      </c>
    </row>
    <row r="2475" spans="1:8" x14ac:dyDescent="0.25">
      <c r="A2475">
        <v>2136</v>
      </c>
      <c r="B2475" t="s">
        <v>4721</v>
      </c>
      <c r="C2475" t="s">
        <v>4722</v>
      </c>
      <c r="D2475" s="23">
        <v>24073694002107</v>
      </c>
      <c r="E2475" t="s">
        <v>2415</v>
      </c>
      <c r="F2475" t="s">
        <v>1386</v>
      </c>
      <c r="G2475">
        <v>3412</v>
      </c>
      <c r="H2475" s="23">
        <v>161574076</v>
      </c>
    </row>
    <row r="2476" spans="1:8" x14ac:dyDescent="0.25">
      <c r="A2476">
        <v>2137</v>
      </c>
      <c r="B2476" t="s">
        <v>4721</v>
      </c>
      <c r="C2476" t="s">
        <v>4722</v>
      </c>
      <c r="D2476" s="23">
        <v>24073694002522</v>
      </c>
      <c r="E2476" t="s">
        <v>1385</v>
      </c>
      <c r="F2476" t="s">
        <v>1386</v>
      </c>
      <c r="G2476">
        <v>3413</v>
      </c>
      <c r="H2476" s="23">
        <v>161598471</v>
      </c>
    </row>
    <row r="2477" spans="1:8" x14ac:dyDescent="0.25">
      <c r="A2477">
        <v>11205</v>
      </c>
      <c r="B2477" t="s">
        <v>4723</v>
      </c>
      <c r="C2477" t="s">
        <v>4724</v>
      </c>
      <c r="D2477" s="23">
        <v>24073694009969</v>
      </c>
      <c r="E2477" t="s">
        <v>1385</v>
      </c>
      <c r="F2477" t="s">
        <v>1386</v>
      </c>
      <c r="G2477">
        <v>17030</v>
      </c>
      <c r="H2477" s="23">
        <v>163194122</v>
      </c>
    </row>
    <row r="2478" spans="1:8" x14ac:dyDescent="0.25">
      <c r="A2478">
        <v>12911</v>
      </c>
      <c r="B2478" t="s">
        <v>4723</v>
      </c>
      <c r="C2478" t="s">
        <v>4724</v>
      </c>
      <c r="D2478" s="23">
        <v>24073694009373</v>
      </c>
      <c r="E2478" t="s">
        <v>2170</v>
      </c>
      <c r="F2478" t="s">
        <v>1415</v>
      </c>
      <c r="G2478">
        <v>19955</v>
      </c>
      <c r="H2478" s="23">
        <v>75001659</v>
      </c>
    </row>
    <row r="2479" spans="1:8" x14ac:dyDescent="0.25">
      <c r="A2479">
        <v>11063</v>
      </c>
      <c r="B2479" t="s">
        <v>4723</v>
      </c>
      <c r="C2479" t="s">
        <v>4724</v>
      </c>
      <c r="D2479" s="23">
        <v>24073694005548</v>
      </c>
      <c r="E2479" t="s">
        <v>1527</v>
      </c>
      <c r="F2479" t="s">
        <v>1386</v>
      </c>
      <c r="G2479">
        <v>16868</v>
      </c>
      <c r="H2479" s="23">
        <v>162201303</v>
      </c>
    </row>
    <row r="2480" spans="1:8" x14ac:dyDescent="0.25">
      <c r="A2480">
        <v>2135</v>
      </c>
      <c r="B2480" t="s">
        <v>4725</v>
      </c>
      <c r="C2480" t="s">
        <v>4726</v>
      </c>
      <c r="D2480" s="23">
        <v>24073694000155</v>
      </c>
      <c r="E2480" t="s">
        <v>1430</v>
      </c>
      <c r="F2480" t="s">
        <v>1415</v>
      </c>
      <c r="G2480">
        <v>3411</v>
      </c>
      <c r="H2480" s="23">
        <v>14630559</v>
      </c>
    </row>
    <row r="2481" spans="1:8" x14ac:dyDescent="0.25">
      <c r="A2481">
        <v>3423</v>
      </c>
      <c r="B2481" t="s">
        <v>4727</v>
      </c>
      <c r="C2481" t="s">
        <v>4728</v>
      </c>
      <c r="D2481" s="23">
        <v>7605899000115</v>
      </c>
      <c r="E2481" t="s">
        <v>2256</v>
      </c>
      <c r="F2481" t="s">
        <v>1386</v>
      </c>
      <c r="G2481">
        <v>4699</v>
      </c>
      <c r="H2481" s="23">
        <v>161465803</v>
      </c>
    </row>
    <row r="2482" spans="1:8" x14ac:dyDescent="0.25">
      <c r="A2482">
        <v>8054</v>
      </c>
      <c r="B2482" t="s">
        <v>4729</v>
      </c>
      <c r="C2482" t="s">
        <v>4729</v>
      </c>
      <c r="D2482" s="23">
        <v>8730607000139</v>
      </c>
      <c r="E2482" t="s">
        <v>1385</v>
      </c>
      <c r="F2482" t="s">
        <v>1386</v>
      </c>
      <c r="G2482">
        <v>12351</v>
      </c>
      <c r="H2482" s="23">
        <v>161514472</v>
      </c>
    </row>
    <row r="2483" spans="1:8" x14ac:dyDescent="0.25">
      <c r="A2483">
        <v>3986</v>
      </c>
      <c r="B2483" t="s">
        <v>4730</v>
      </c>
      <c r="C2483" t="s">
        <v>4731</v>
      </c>
      <c r="D2483" s="23">
        <v>9306583000158</v>
      </c>
      <c r="E2483" t="s">
        <v>4732</v>
      </c>
      <c r="F2483" t="s">
        <v>1386</v>
      </c>
      <c r="G2483">
        <v>5262</v>
      </c>
      <c r="H2483" s="23">
        <v>161551491</v>
      </c>
    </row>
    <row r="2484" spans="1:8" x14ac:dyDescent="0.25">
      <c r="A2484">
        <v>4117</v>
      </c>
      <c r="B2484" t="s">
        <v>4733</v>
      </c>
      <c r="C2484" t="s">
        <v>4734</v>
      </c>
      <c r="D2484" s="23">
        <v>9675608000190</v>
      </c>
      <c r="E2484" t="s">
        <v>1452</v>
      </c>
      <c r="F2484" t="s">
        <v>1386</v>
      </c>
      <c r="G2484">
        <v>5393</v>
      </c>
      <c r="H2484" s="23">
        <v>161575706</v>
      </c>
    </row>
    <row r="2485" spans="1:8" x14ac:dyDescent="0.25">
      <c r="A2485">
        <v>3858</v>
      </c>
      <c r="B2485" t="s">
        <v>4735</v>
      </c>
      <c r="C2485" t="s">
        <v>4736</v>
      </c>
      <c r="D2485" s="23">
        <v>9093659000104</v>
      </c>
      <c r="E2485" t="s">
        <v>1385</v>
      </c>
      <c r="F2485" t="s">
        <v>1386</v>
      </c>
      <c r="G2485">
        <v>5134</v>
      </c>
      <c r="H2485" s="23" t="s">
        <v>4737</v>
      </c>
    </row>
    <row r="2486" spans="1:8" x14ac:dyDescent="0.25">
      <c r="A2486">
        <v>11611</v>
      </c>
      <c r="B2486" t="s">
        <v>4738</v>
      </c>
      <c r="C2486" t="s">
        <v>4739</v>
      </c>
      <c r="D2486" s="23">
        <v>12201984000158</v>
      </c>
      <c r="E2486" t="s">
        <v>1992</v>
      </c>
      <c r="F2486" t="s">
        <v>1587</v>
      </c>
      <c r="G2486">
        <v>17554</v>
      </c>
      <c r="H2486" s="23">
        <v>240520556</v>
      </c>
    </row>
    <row r="2487" spans="1:8" x14ac:dyDescent="0.25">
      <c r="A2487">
        <v>15669</v>
      </c>
      <c r="B2487" t="s">
        <v>4740</v>
      </c>
      <c r="C2487" t="s">
        <v>4741</v>
      </c>
      <c r="D2487" s="23">
        <v>52159769000231</v>
      </c>
      <c r="E2487" t="s">
        <v>2667</v>
      </c>
      <c r="F2487" t="s">
        <v>1390</v>
      </c>
      <c r="G2487">
        <v>24945</v>
      </c>
      <c r="H2487" s="23" t="s">
        <v>1438</v>
      </c>
    </row>
    <row r="2488" spans="1:8" x14ac:dyDescent="0.25">
      <c r="A2488">
        <v>11222</v>
      </c>
      <c r="B2488" t="s">
        <v>4742</v>
      </c>
      <c r="C2488" t="s">
        <v>4742</v>
      </c>
      <c r="D2488" s="23">
        <v>24050560000119</v>
      </c>
      <c r="E2488" t="s">
        <v>1385</v>
      </c>
      <c r="F2488" t="s">
        <v>1386</v>
      </c>
      <c r="G2488">
        <v>17051</v>
      </c>
      <c r="H2488" s="23">
        <v>162658478</v>
      </c>
    </row>
    <row r="2489" spans="1:8" x14ac:dyDescent="0.25">
      <c r="A2489">
        <v>13935</v>
      </c>
      <c r="B2489" t="s">
        <v>4743</v>
      </c>
      <c r="C2489" t="s">
        <v>4743</v>
      </c>
      <c r="D2489" s="23">
        <v>29883981000144</v>
      </c>
      <c r="E2489" t="s">
        <v>1422</v>
      </c>
      <c r="F2489" t="s">
        <v>1386</v>
      </c>
      <c r="G2489">
        <v>21717</v>
      </c>
      <c r="H2489" s="23" t="s">
        <v>1438</v>
      </c>
    </row>
    <row r="2490" spans="1:8" x14ac:dyDescent="0.25">
      <c r="A2490">
        <v>8284</v>
      </c>
      <c r="B2490" t="s">
        <v>4744</v>
      </c>
      <c r="C2490" t="s">
        <v>4745</v>
      </c>
      <c r="D2490" s="23">
        <v>8071289000141</v>
      </c>
      <c r="E2490" t="s">
        <v>1385</v>
      </c>
      <c r="F2490" t="s">
        <v>1386</v>
      </c>
      <c r="G2490">
        <v>12552</v>
      </c>
      <c r="H2490" s="23">
        <v>162666276</v>
      </c>
    </row>
    <row r="2491" spans="1:8" x14ac:dyDescent="0.25">
      <c r="A2491">
        <v>4778</v>
      </c>
      <c r="B2491" t="s">
        <v>21785</v>
      </c>
      <c r="C2491" t="s">
        <v>21785</v>
      </c>
      <c r="D2491" s="23"/>
      <c r="E2491" t="s">
        <v>1385</v>
      </c>
      <c r="F2491" t="s">
        <v>1386</v>
      </c>
      <c r="G2491">
        <v>7412</v>
      </c>
      <c r="H2491" s="23"/>
    </row>
    <row r="2492" spans="1:8" x14ac:dyDescent="0.25">
      <c r="A2492">
        <v>8722</v>
      </c>
      <c r="B2492" t="s">
        <v>4746</v>
      </c>
      <c r="C2492" t="s">
        <v>4747</v>
      </c>
      <c r="D2492" s="23">
        <v>9991639000150</v>
      </c>
      <c r="E2492" t="s">
        <v>1476</v>
      </c>
      <c r="F2492" t="s">
        <v>1415</v>
      </c>
      <c r="G2492">
        <v>13226</v>
      </c>
      <c r="H2492" s="23">
        <v>995380</v>
      </c>
    </row>
    <row r="2493" spans="1:8" x14ac:dyDescent="0.25">
      <c r="A2493">
        <v>9075</v>
      </c>
      <c r="B2493" t="s">
        <v>4748</v>
      </c>
      <c r="C2493" t="s">
        <v>4749</v>
      </c>
      <c r="D2493" s="23">
        <v>10814003000112</v>
      </c>
      <c r="E2493" t="s">
        <v>1385</v>
      </c>
      <c r="F2493" t="s">
        <v>1386</v>
      </c>
      <c r="G2493">
        <v>13597</v>
      </c>
      <c r="H2493" s="23" t="s">
        <v>1438</v>
      </c>
    </row>
    <row r="2494" spans="1:8" x14ac:dyDescent="0.25">
      <c r="A2494">
        <v>4407</v>
      </c>
      <c r="B2494" t="s">
        <v>4750</v>
      </c>
      <c r="C2494" t="s">
        <v>4751</v>
      </c>
      <c r="D2494" s="23">
        <v>35304542000728</v>
      </c>
      <c r="E2494" t="s">
        <v>1385</v>
      </c>
      <c r="F2494" t="s">
        <v>1386</v>
      </c>
      <c r="G2494">
        <v>6997</v>
      </c>
      <c r="H2494" s="23">
        <v>161257437</v>
      </c>
    </row>
    <row r="2495" spans="1:8" x14ac:dyDescent="0.25">
      <c r="A2495">
        <v>10315</v>
      </c>
      <c r="B2495" t="s">
        <v>4752</v>
      </c>
      <c r="C2495" t="s">
        <v>4753</v>
      </c>
      <c r="D2495" s="23">
        <v>10206543000113</v>
      </c>
      <c r="E2495" t="s">
        <v>4754</v>
      </c>
      <c r="F2495" t="s">
        <v>4755</v>
      </c>
      <c r="G2495">
        <v>15566</v>
      </c>
      <c r="H2495" s="23">
        <v>62006630</v>
      </c>
    </row>
    <row r="2496" spans="1:8" x14ac:dyDescent="0.25">
      <c r="A2496">
        <v>1580</v>
      </c>
      <c r="B2496" t="s">
        <v>4756</v>
      </c>
      <c r="C2496" t="s">
        <v>4757</v>
      </c>
      <c r="D2496" s="23">
        <v>11391001000120</v>
      </c>
      <c r="E2496" t="s">
        <v>1578</v>
      </c>
      <c r="F2496" t="s">
        <v>1386</v>
      </c>
      <c r="G2496">
        <v>2856</v>
      </c>
      <c r="H2496" s="23">
        <v>161647731</v>
      </c>
    </row>
    <row r="2497" spans="1:8" x14ac:dyDescent="0.25">
      <c r="A2497">
        <v>9103</v>
      </c>
      <c r="B2497" t="s">
        <v>4758</v>
      </c>
      <c r="C2497" t="s">
        <v>4759</v>
      </c>
      <c r="D2497" s="23">
        <v>13835433000109</v>
      </c>
      <c r="E2497" t="s">
        <v>1424</v>
      </c>
      <c r="F2497" t="s">
        <v>1390</v>
      </c>
      <c r="G2497">
        <v>13617</v>
      </c>
      <c r="H2497" s="23" t="s">
        <v>1438</v>
      </c>
    </row>
    <row r="2498" spans="1:8" x14ac:dyDescent="0.25">
      <c r="A2498">
        <v>5977</v>
      </c>
      <c r="B2498" t="s">
        <v>4760</v>
      </c>
      <c r="C2498" t="s">
        <v>4761</v>
      </c>
      <c r="D2498" s="23">
        <v>17528029000143</v>
      </c>
      <c r="E2498" t="s">
        <v>1430</v>
      </c>
      <c r="F2498" t="s">
        <v>1415</v>
      </c>
      <c r="G2498">
        <v>9141</v>
      </c>
      <c r="H2498" s="23">
        <v>51730944</v>
      </c>
    </row>
    <row r="2499" spans="1:8" x14ac:dyDescent="0.25">
      <c r="A2499">
        <v>6474</v>
      </c>
      <c r="B2499" t="s">
        <v>4762</v>
      </c>
      <c r="C2499" t="s">
        <v>4763</v>
      </c>
      <c r="D2499" s="23">
        <v>13632389000130</v>
      </c>
      <c r="E2499" t="s">
        <v>1430</v>
      </c>
      <c r="F2499" t="s">
        <v>1415</v>
      </c>
      <c r="G2499">
        <v>10012</v>
      </c>
      <c r="H2499" s="23">
        <v>46649220</v>
      </c>
    </row>
    <row r="2500" spans="1:8" x14ac:dyDescent="0.25">
      <c r="A2500">
        <v>13224</v>
      </c>
      <c r="B2500" t="s">
        <v>4764</v>
      </c>
      <c r="C2500" t="s">
        <v>4765</v>
      </c>
      <c r="D2500" s="23">
        <v>27970122000167</v>
      </c>
      <c r="E2500" t="s">
        <v>1505</v>
      </c>
      <c r="F2500" t="s">
        <v>1390</v>
      </c>
      <c r="G2500">
        <v>20423</v>
      </c>
      <c r="H2500" s="23">
        <v>797295275119</v>
      </c>
    </row>
    <row r="2501" spans="1:8" x14ac:dyDescent="0.25">
      <c r="A2501">
        <v>813</v>
      </c>
      <c r="B2501" t="s">
        <v>21786</v>
      </c>
      <c r="C2501" t="s">
        <v>21786</v>
      </c>
      <c r="D2501" s="23"/>
      <c r="E2501" t="s">
        <v>1397</v>
      </c>
      <c r="F2501" t="s">
        <v>1398</v>
      </c>
      <c r="G2501">
        <v>2089</v>
      </c>
      <c r="H2501" s="23"/>
    </row>
    <row r="2502" spans="1:8" x14ac:dyDescent="0.25">
      <c r="A2502">
        <v>6946</v>
      </c>
      <c r="B2502" t="s">
        <v>4766</v>
      </c>
      <c r="C2502" t="s">
        <v>4767</v>
      </c>
      <c r="D2502" s="23">
        <v>2936974000107</v>
      </c>
      <c r="E2502" t="s">
        <v>4768</v>
      </c>
      <c r="F2502" t="s">
        <v>1415</v>
      </c>
      <c r="G2502">
        <v>10903</v>
      </c>
      <c r="H2502" s="23" t="s">
        <v>1438</v>
      </c>
    </row>
    <row r="2503" spans="1:8" x14ac:dyDescent="0.25">
      <c r="A2503">
        <v>2787</v>
      </c>
      <c r="B2503" t="s">
        <v>4769</v>
      </c>
      <c r="C2503" t="s">
        <v>4770</v>
      </c>
      <c r="D2503" s="23">
        <v>4462518000106</v>
      </c>
      <c r="E2503" t="s">
        <v>1385</v>
      </c>
      <c r="F2503" t="s">
        <v>1386</v>
      </c>
      <c r="G2503">
        <v>4063</v>
      </c>
      <c r="H2503" s="23">
        <v>161316026</v>
      </c>
    </row>
    <row r="2504" spans="1:8" x14ac:dyDescent="0.25">
      <c r="A2504">
        <v>8983</v>
      </c>
      <c r="B2504" t="s">
        <v>4771</v>
      </c>
      <c r="C2504" t="s">
        <v>4771</v>
      </c>
      <c r="D2504" s="23">
        <v>8349546000164</v>
      </c>
      <c r="E2504" t="s">
        <v>1732</v>
      </c>
      <c r="F2504" t="s">
        <v>1386</v>
      </c>
      <c r="G2504">
        <v>13519</v>
      </c>
      <c r="H2504" s="23">
        <v>161504647</v>
      </c>
    </row>
    <row r="2505" spans="1:8" x14ac:dyDescent="0.25">
      <c r="A2505">
        <v>2359</v>
      </c>
      <c r="B2505" t="s">
        <v>4772</v>
      </c>
      <c r="C2505" t="s">
        <v>4773</v>
      </c>
      <c r="D2505" s="23">
        <v>31452113001476</v>
      </c>
      <c r="E2505" t="s">
        <v>1430</v>
      </c>
      <c r="F2505" t="s">
        <v>1415</v>
      </c>
      <c r="G2505">
        <v>3635</v>
      </c>
      <c r="H2505" s="23">
        <v>23735996</v>
      </c>
    </row>
    <row r="2506" spans="1:8" x14ac:dyDescent="0.25">
      <c r="A2506">
        <v>10502</v>
      </c>
      <c r="B2506" t="s">
        <v>4774</v>
      </c>
      <c r="C2506" t="s">
        <v>4774</v>
      </c>
      <c r="D2506" s="23">
        <v>31652271000155</v>
      </c>
      <c r="E2506" t="s">
        <v>1732</v>
      </c>
      <c r="F2506" t="s">
        <v>1386</v>
      </c>
      <c r="G2506">
        <v>15857</v>
      </c>
      <c r="H2506" s="23">
        <v>163251916</v>
      </c>
    </row>
    <row r="2507" spans="1:8" x14ac:dyDescent="0.25">
      <c r="A2507">
        <v>11939</v>
      </c>
      <c r="B2507" t="s">
        <v>4775</v>
      </c>
      <c r="C2507" t="s">
        <v>4775</v>
      </c>
      <c r="D2507" s="23">
        <v>27090564000119</v>
      </c>
      <c r="E2507" t="s">
        <v>1385</v>
      </c>
      <c r="F2507" t="s">
        <v>1386</v>
      </c>
      <c r="G2507">
        <v>18342</v>
      </c>
      <c r="H2507" s="23">
        <v>162900554</v>
      </c>
    </row>
    <row r="2508" spans="1:8" x14ac:dyDescent="0.25">
      <c r="A2508">
        <v>4150</v>
      </c>
      <c r="B2508" t="s">
        <v>4776</v>
      </c>
      <c r="C2508" t="s">
        <v>4777</v>
      </c>
      <c r="D2508" s="23">
        <v>18228092000127</v>
      </c>
      <c r="E2508" t="s">
        <v>1530</v>
      </c>
      <c r="F2508" t="s">
        <v>1386</v>
      </c>
      <c r="G2508">
        <v>6816</v>
      </c>
      <c r="H2508" s="23">
        <v>161468179</v>
      </c>
    </row>
    <row r="2509" spans="1:8" x14ac:dyDescent="0.25">
      <c r="A2509">
        <v>10568</v>
      </c>
      <c r="B2509" t="s">
        <v>4778</v>
      </c>
      <c r="C2509" t="s">
        <v>4778</v>
      </c>
      <c r="D2509" s="23">
        <v>24101909000102</v>
      </c>
      <c r="E2509" t="s">
        <v>1385</v>
      </c>
      <c r="F2509" t="s">
        <v>1386</v>
      </c>
      <c r="G2509">
        <v>15929</v>
      </c>
      <c r="H2509" s="23">
        <v>160129958</v>
      </c>
    </row>
    <row r="2510" spans="1:8" x14ac:dyDescent="0.25">
      <c r="A2510">
        <v>13930</v>
      </c>
      <c r="B2510" t="s">
        <v>4779</v>
      </c>
      <c r="C2510" t="s">
        <v>4780</v>
      </c>
      <c r="D2510" s="23">
        <v>45637490000170</v>
      </c>
      <c r="E2510" t="s">
        <v>1992</v>
      </c>
      <c r="F2510" t="s">
        <v>1587</v>
      </c>
      <c r="G2510">
        <v>21705</v>
      </c>
      <c r="H2510" s="23">
        <v>240308603</v>
      </c>
    </row>
    <row r="2511" spans="1:8" x14ac:dyDescent="0.25">
      <c r="A2511">
        <v>8922</v>
      </c>
      <c r="B2511" t="s">
        <v>4781</v>
      </c>
      <c r="C2511" t="s">
        <v>4781</v>
      </c>
      <c r="D2511" s="23">
        <v>40432544077522</v>
      </c>
      <c r="E2511" t="s">
        <v>1385</v>
      </c>
      <c r="F2511" t="s">
        <v>1386</v>
      </c>
      <c r="G2511">
        <v>13458</v>
      </c>
      <c r="H2511" s="23">
        <v>162423446</v>
      </c>
    </row>
    <row r="2512" spans="1:8" x14ac:dyDescent="0.25">
      <c r="A2512">
        <v>7704</v>
      </c>
      <c r="B2512" t="s">
        <v>4781</v>
      </c>
      <c r="C2512" t="s">
        <v>4781</v>
      </c>
      <c r="D2512" s="23">
        <v>40432544000147</v>
      </c>
      <c r="E2512" t="s">
        <v>1424</v>
      </c>
      <c r="F2512" t="s">
        <v>1390</v>
      </c>
      <c r="G2512">
        <v>12023</v>
      </c>
      <c r="H2512" s="23" t="s">
        <v>1438</v>
      </c>
    </row>
    <row r="2513" spans="1:8" x14ac:dyDescent="0.25">
      <c r="A2513">
        <v>2631</v>
      </c>
      <c r="B2513" t="s">
        <v>4782</v>
      </c>
      <c r="C2513" t="s">
        <v>4783</v>
      </c>
      <c r="D2513" s="23">
        <v>40432544006420</v>
      </c>
      <c r="E2513" t="s">
        <v>1385</v>
      </c>
      <c r="F2513" t="s">
        <v>1386</v>
      </c>
      <c r="G2513">
        <v>3907</v>
      </c>
      <c r="H2513" s="23">
        <v>161471110</v>
      </c>
    </row>
    <row r="2514" spans="1:8" x14ac:dyDescent="0.25">
      <c r="A2514">
        <v>4990</v>
      </c>
      <c r="B2514" t="s">
        <v>4784</v>
      </c>
      <c r="C2514" t="s">
        <v>4784</v>
      </c>
      <c r="D2514" s="23">
        <v>3775721000161</v>
      </c>
      <c r="E2514" t="s">
        <v>1642</v>
      </c>
      <c r="F2514" t="s">
        <v>1415</v>
      </c>
      <c r="G2514">
        <v>8016</v>
      </c>
      <c r="H2514" s="23">
        <v>34255842</v>
      </c>
    </row>
    <row r="2515" spans="1:8" x14ac:dyDescent="0.25">
      <c r="A2515">
        <v>13912</v>
      </c>
      <c r="B2515" t="s">
        <v>4785</v>
      </c>
      <c r="C2515" t="s">
        <v>4785</v>
      </c>
      <c r="D2515" s="23">
        <v>11146783000132</v>
      </c>
      <c r="E2515" t="s">
        <v>1406</v>
      </c>
      <c r="F2515" t="s">
        <v>1407</v>
      </c>
      <c r="G2515">
        <v>21678</v>
      </c>
      <c r="H2515" s="23">
        <v>64218589</v>
      </c>
    </row>
    <row r="2516" spans="1:8" x14ac:dyDescent="0.25">
      <c r="A2516">
        <v>4826</v>
      </c>
      <c r="B2516" t="s">
        <v>4786</v>
      </c>
      <c r="C2516" t="s">
        <v>4787</v>
      </c>
      <c r="D2516" s="23">
        <v>4005545000141</v>
      </c>
      <c r="E2516" t="s">
        <v>1385</v>
      </c>
      <c r="F2516" t="s">
        <v>1386</v>
      </c>
      <c r="G2516">
        <v>7569</v>
      </c>
      <c r="H2516" s="23" t="s">
        <v>1438</v>
      </c>
    </row>
    <row r="2517" spans="1:8" x14ac:dyDescent="0.25">
      <c r="A2517">
        <v>2795</v>
      </c>
      <c r="B2517" t="s">
        <v>4788</v>
      </c>
      <c r="C2517" t="s">
        <v>4789</v>
      </c>
      <c r="D2517" s="23">
        <v>448994000103</v>
      </c>
      <c r="E2517" t="s">
        <v>1385</v>
      </c>
      <c r="F2517" t="s">
        <v>1386</v>
      </c>
      <c r="G2517">
        <v>4071</v>
      </c>
      <c r="H2517" s="23" t="s">
        <v>2239</v>
      </c>
    </row>
    <row r="2518" spans="1:8" x14ac:dyDescent="0.25">
      <c r="A2518">
        <v>959</v>
      </c>
      <c r="B2518" t="s">
        <v>21787</v>
      </c>
      <c r="C2518" t="s">
        <v>21787</v>
      </c>
      <c r="D2518" s="23"/>
      <c r="E2518" t="s">
        <v>1385</v>
      </c>
      <c r="F2518" t="s">
        <v>1386</v>
      </c>
      <c r="G2518">
        <v>2235</v>
      </c>
      <c r="H2518" s="23"/>
    </row>
    <row r="2519" spans="1:8" x14ac:dyDescent="0.25">
      <c r="A2519">
        <v>4093</v>
      </c>
      <c r="B2519" t="s">
        <v>4790</v>
      </c>
      <c r="C2519" t="s">
        <v>4791</v>
      </c>
      <c r="D2519" s="23">
        <v>9570428000144</v>
      </c>
      <c r="E2519" t="s">
        <v>1487</v>
      </c>
      <c r="F2519" t="s">
        <v>1386</v>
      </c>
      <c r="G2519">
        <v>5369</v>
      </c>
      <c r="H2519" s="23">
        <v>161567029</v>
      </c>
    </row>
    <row r="2520" spans="1:8" x14ac:dyDescent="0.25">
      <c r="A2520">
        <v>3367</v>
      </c>
      <c r="B2520" t="s">
        <v>4792</v>
      </c>
      <c r="C2520" t="s">
        <v>4793</v>
      </c>
      <c r="D2520" s="23">
        <v>7354600000105</v>
      </c>
      <c r="E2520" t="s">
        <v>1541</v>
      </c>
      <c r="F2520" t="s">
        <v>1386</v>
      </c>
      <c r="G2520">
        <v>4643</v>
      </c>
      <c r="H2520" s="23">
        <v>161500978</v>
      </c>
    </row>
    <row r="2521" spans="1:8" x14ac:dyDescent="0.25">
      <c r="A2521">
        <v>9308</v>
      </c>
      <c r="B2521" t="s">
        <v>4794</v>
      </c>
      <c r="C2521" t="s">
        <v>4794</v>
      </c>
      <c r="D2521" s="23">
        <v>10989316000101</v>
      </c>
      <c r="E2521" t="s">
        <v>4795</v>
      </c>
      <c r="F2521" t="s">
        <v>1386</v>
      </c>
      <c r="G2521">
        <v>13798</v>
      </c>
      <c r="H2521" s="23" t="s">
        <v>1438</v>
      </c>
    </row>
    <row r="2522" spans="1:8" x14ac:dyDescent="0.25">
      <c r="A2522">
        <v>11765</v>
      </c>
      <c r="B2522" t="s">
        <v>4796</v>
      </c>
      <c r="C2522" t="s">
        <v>4796</v>
      </c>
      <c r="D2522" s="23">
        <v>23126124000113</v>
      </c>
      <c r="E2522" t="s">
        <v>1385</v>
      </c>
      <c r="F2522" t="s">
        <v>1386</v>
      </c>
      <c r="G2522">
        <v>18042</v>
      </c>
      <c r="H2522" s="23">
        <v>162578890</v>
      </c>
    </row>
    <row r="2523" spans="1:8" x14ac:dyDescent="0.25">
      <c r="A2523">
        <v>3783</v>
      </c>
      <c r="B2523" t="s">
        <v>4797</v>
      </c>
      <c r="C2523" t="s">
        <v>4798</v>
      </c>
      <c r="D2523" s="23">
        <v>8959537000195</v>
      </c>
      <c r="E2523" t="s">
        <v>4224</v>
      </c>
      <c r="F2523" t="s">
        <v>1386</v>
      </c>
      <c r="G2523">
        <v>5059</v>
      </c>
      <c r="H2523" s="23">
        <v>161647898</v>
      </c>
    </row>
    <row r="2524" spans="1:8" x14ac:dyDescent="0.25">
      <c r="A2524">
        <v>5290</v>
      </c>
      <c r="B2524" t="s">
        <v>4799</v>
      </c>
      <c r="C2524" t="s">
        <v>4799</v>
      </c>
      <c r="D2524" s="23">
        <v>14586076000155</v>
      </c>
      <c r="E2524" t="s">
        <v>1385</v>
      </c>
      <c r="F2524" t="s">
        <v>1386</v>
      </c>
      <c r="G2524">
        <v>8330</v>
      </c>
      <c r="H2524" s="23">
        <v>161916350</v>
      </c>
    </row>
    <row r="2525" spans="1:8" x14ac:dyDescent="0.25">
      <c r="A2525">
        <v>1890</v>
      </c>
      <c r="B2525" t="s">
        <v>4800</v>
      </c>
      <c r="C2525" t="s">
        <v>4801</v>
      </c>
      <c r="D2525" s="23">
        <v>13366553000104</v>
      </c>
      <c r="E2525" t="s">
        <v>1678</v>
      </c>
      <c r="F2525" t="s">
        <v>1386</v>
      </c>
      <c r="G2525">
        <v>3166</v>
      </c>
      <c r="H2525" s="23" t="s">
        <v>4802</v>
      </c>
    </row>
    <row r="2526" spans="1:8" x14ac:dyDescent="0.25">
      <c r="A2526">
        <v>5675</v>
      </c>
      <c r="B2526" t="s">
        <v>21788</v>
      </c>
      <c r="C2526" t="s">
        <v>21788</v>
      </c>
      <c r="D2526" s="23"/>
      <c r="E2526" t="s">
        <v>1422</v>
      </c>
      <c r="F2526" t="s">
        <v>1386</v>
      </c>
      <c r="G2526">
        <v>8722</v>
      </c>
      <c r="H2526" s="23"/>
    </row>
    <row r="2527" spans="1:8" x14ac:dyDescent="0.25">
      <c r="A2527">
        <v>13423</v>
      </c>
      <c r="B2527" t="s">
        <v>4803</v>
      </c>
      <c r="C2527" t="s">
        <v>4803</v>
      </c>
      <c r="D2527" s="23">
        <v>43977513000160</v>
      </c>
      <c r="E2527" t="s">
        <v>1385</v>
      </c>
      <c r="F2527" t="s">
        <v>1386</v>
      </c>
      <c r="G2527">
        <v>20995</v>
      </c>
      <c r="H2527" s="23">
        <v>164152040</v>
      </c>
    </row>
    <row r="2528" spans="1:8" x14ac:dyDescent="0.25">
      <c r="A2528">
        <v>2068</v>
      </c>
      <c r="B2528" t="s">
        <v>4804</v>
      </c>
      <c r="C2528" t="s">
        <v>4805</v>
      </c>
      <c r="D2528" s="23">
        <v>2104919000150</v>
      </c>
      <c r="E2528" t="s">
        <v>1541</v>
      </c>
      <c r="F2528" t="s">
        <v>1386</v>
      </c>
      <c r="G2528">
        <v>3344</v>
      </c>
      <c r="H2528" s="23">
        <v>161173977</v>
      </c>
    </row>
    <row r="2529" spans="1:8" x14ac:dyDescent="0.25">
      <c r="A2529">
        <v>8804</v>
      </c>
      <c r="B2529" t="s">
        <v>4806</v>
      </c>
      <c r="C2529" t="s">
        <v>4806</v>
      </c>
      <c r="D2529" s="23">
        <v>23472901000181</v>
      </c>
      <c r="E2529" t="s">
        <v>2711</v>
      </c>
      <c r="F2529" t="s">
        <v>1415</v>
      </c>
      <c r="G2529">
        <v>13291</v>
      </c>
      <c r="H2529" s="23">
        <v>64589552</v>
      </c>
    </row>
    <row r="2530" spans="1:8" x14ac:dyDescent="0.25">
      <c r="A2530">
        <v>7359</v>
      </c>
      <c r="B2530" t="s">
        <v>4807</v>
      </c>
      <c r="C2530" t="s">
        <v>4808</v>
      </c>
      <c r="D2530" s="23">
        <v>7239158000168</v>
      </c>
      <c r="E2530" t="s">
        <v>1732</v>
      </c>
      <c r="F2530" t="s">
        <v>1386</v>
      </c>
      <c r="G2530">
        <v>11280</v>
      </c>
      <c r="H2530" s="23">
        <v>161490344</v>
      </c>
    </row>
    <row r="2531" spans="1:8" x14ac:dyDescent="0.25">
      <c r="A2531">
        <v>339</v>
      </c>
      <c r="B2531" t="s">
        <v>21789</v>
      </c>
      <c r="C2531" t="s">
        <v>21789</v>
      </c>
      <c r="D2531" s="23"/>
      <c r="E2531" t="s">
        <v>1422</v>
      </c>
      <c r="F2531" t="s">
        <v>1386</v>
      </c>
      <c r="G2531">
        <v>1615</v>
      </c>
      <c r="H2531" s="23"/>
    </row>
    <row r="2532" spans="1:8" x14ac:dyDescent="0.25">
      <c r="A2532">
        <v>13731</v>
      </c>
      <c r="B2532" t="s">
        <v>21790</v>
      </c>
      <c r="C2532" t="s">
        <v>21790</v>
      </c>
      <c r="D2532" s="23"/>
      <c r="E2532" t="s">
        <v>1422</v>
      </c>
      <c r="F2532" t="s">
        <v>1386</v>
      </c>
      <c r="G2532">
        <v>21393</v>
      </c>
      <c r="H2532" s="23"/>
    </row>
    <row r="2533" spans="1:8" x14ac:dyDescent="0.25">
      <c r="A2533">
        <v>11842</v>
      </c>
      <c r="B2533" t="s">
        <v>21791</v>
      </c>
      <c r="C2533" t="s">
        <v>21792</v>
      </c>
      <c r="D2533" s="23"/>
      <c r="E2533" t="s">
        <v>2050</v>
      </c>
      <c r="F2533" t="s">
        <v>1386</v>
      </c>
      <c r="G2533">
        <v>18212</v>
      </c>
      <c r="H2533" s="23"/>
    </row>
    <row r="2534" spans="1:8" x14ac:dyDescent="0.25">
      <c r="A2534">
        <v>7703</v>
      </c>
      <c r="B2534" t="s">
        <v>4809</v>
      </c>
      <c r="C2534" t="s">
        <v>4810</v>
      </c>
      <c r="D2534" s="23">
        <v>9156242000143</v>
      </c>
      <c r="E2534" t="s">
        <v>1385</v>
      </c>
      <c r="F2534" t="s">
        <v>1386</v>
      </c>
      <c r="G2534">
        <v>12022</v>
      </c>
      <c r="H2534" s="23">
        <v>161573215</v>
      </c>
    </row>
    <row r="2535" spans="1:8" x14ac:dyDescent="0.25">
      <c r="A2535">
        <v>5876</v>
      </c>
      <c r="B2535" t="s">
        <v>4811</v>
      </c>
      <c r="C2535" t="s">
        <v>4810</v>
      </c>
      <c r="D2535" s="23">
        <v>631628000276</v>
      </c>
      <c r="E2535" t="s">
        <v>1422</v>
      </c>
      <c r="F2535" t="s">
        <v>1386</v>
      </c>
      <c r="G2535">
        <v>8847</v>
      </c>
      <c r="H2535" s="23" t="s">
        <v>1438</v>
      </c>
    </row>
    <row r="2536" spans="1:8" x14ac:dyDescent="0.25">
      <c r="A2536">
        <v>1224</v>
      </c>
      <c r="B2536" t="s">
        <v>21793</v>
      </c>
      <c r="C2536" t="s">
        <v>21793</v>
      </c>
      <c r="D2536" s="23"/>
      <c r="E2536" t="s">
        <v>1385</v>
      </c>
      <c r="F2536" t="s">
        <v>1386</v>
      </c>
      <c r="G2536">
        <v>2500</v>
      </c>
      <c r="H2536" s="23"/>
    </row>
    <row r="2537" spans="1:8" x14ac:dyDescent="0.25">
      <c r="A2537">
        <v>15901</v>
      </c>
      <c r="B2537" t="s">
        <v>21794</v>
      </c>
      <c r="C2537" t="s">
        <v>21794</v>
      </c>
      <c r="D2537" s="23"/>
      <c r="E2537" t="s">
        <v>1465</v>
      </c>
      <c r="F2537" t="s">
        <v>1398</v>
      </c>
      <c r="G2537">
        <v>25386</v>
      </c>
      <c r="H2537" s="23"/>
    </row>
    <row r="2538" spans="1:8" x14ac:dyDescent="0.25">
      <c r="A2538">
        <v>5996</v>
      </c>
      <c r="B2538" t="s">
        <v>21795</v>
      </c>
      <c r="C2538" t="s">
        <v>21795</v>
      </c>
      <c r="D2538" s="23"/>
      <c r="E2538" t="s">
        <v>4939</v>
      </c>
      <c r="F2538" t="s">
        <v>1444</v>
      </c>
      <c r="G2538">
        <v>9217</v>
      </c>
      <c r="H2538" s="23"/>
    </row>
    <row r="2539" spans="1:8" x14ac:dyDescent="0.25">
      <c r="A2539">
        <v>5943</v>
      </c>
      <c r="B2539" t="s">
        <v>4812</v>
      </c>
      <c r="C2539" t="s">
        <v>4812</v>
      </c>
      <c r="D2539" s="23">
        <v>2657445000174</v>
      </c>
      <c r="E2539" t="s">
        <v>1385</v>
      </c>
      <c r="F2539" t="s">
        <v>1386</v>
      </c>
      <c r="G2539">
        <v>8972</v>
      </c>
      <c r="H2539" s="23" t="s">
        <v>1438</v>
      </c>
    </row>
    <row r="2540" spans="1:8" x14ac:dyDescent="0.25">
      <c r="A2540">
        <v>11350</v>
      </c>
      <c r="B2540" t="s">
        <v>4813</v>
      </c>
      <c r="C2540" t="s">
        <v>4814</v>
      </c>
      <c r="D2540" s="23">
        <v>30982212000182</v>
      </c>
      <c r="E2540" t="s">
        <v>1422</v>
      </c>
      <c r="F2540" t="s">
        <v>1386</v>
      </c>
      <c r="G2540">
        <v>17228</v>
      </c>
      <c r="H2540" s="23" t="s">
        <v>1438</v>
      </c>
    </row>
    <row r="2541" spans="1:8" x14ac:dyDescent="0.25">
      <c r="A2541">
        <v>15351</v>
      </c>
      <c r="B2541" t="s">
        <v>21796</v>
      </c>
      <c r="C2541" t="s">
        <v>21797</v>
      </c>
      <c r="D2541" s="23"/>
      <c r="E2541" t="s">
        <v>1422</v>
      </c>
      <c r="F2541" t="s">
        <v>1386</v>
      </c>
      <c r="G2541">
        <v>16031</v>
      </c>
      <c r="H2541" s="23"/>
    </row>
    <row r="2542" spans="1:8" x14ac:dyDescent="0.25">
      <c r="A2542">
        <v>13770</v>
      </c>
      <c r="B2542" t="s">
        <v>4815</v>
      </c>
      <c r="C2542" t="s">
        <v>4815</v>
      </c>
      <c r="D2542" s="23">
        <v>37373828000103</v>
      </c>
      <c r="E2542" t="s">
        <v>1385</v>
      </c>
      <c r="F2542" t="s">
        <v>1386</v>
      </c>
      <c r="G2542">
        <v>21467</v>
      </c>
      <c r="H2542" s="23">
        <v>163673330</v>
      </c>
    </row>
    <row r="2543" spans="1:8" x14ac:dyDescent="0.25">
      <c r="A2543">
        <v>2141</v>
      </c>
      <c r="B2543" t="s">
        <v>4816</v>
      </c>
      <c r="C2543" t="s">
        <v>4817</v>
      </c>
      <c r="D2543" s="23">
        <v>24101917000140</v>
      </c>
      <c r="E2543" t="s">
        <v>1527</v>
      </c>
      <c r="F2543" t="s">
        <v>1386</v>
      </c>
      <c r="G2543">
        <v>3417</v>
      </c>
      <c r="H2543" s="23">
        <v>160806461</v>
      </c>
    </row>
    <row r="2544" spans="1:8" x14ac:dyDescent="0.25">
      <c r="A2544">
        <v>204</v>
      </c>
      <c r="B2544" t="s">
        <v>21798</v>
      </c>
      <c r="C2544" t="s">
        <v>21798</v>
      </c>
      <c r="D2544" s="23"/>
      <c r="E2544" t="s">
        <v>1723</v>
      </c>
      <c r="F2544" t="s">
        <v>1386</v>
      </c>
      <c r="G2544">
        <v>1480</v>
      </c>
      <c r="H2544" s="23"/>
    </row>
    <row r="2545" spans="1:8" x14ac:dyDescent="0.25">
      <c r="A2545">
        <v>11778</v>
      </c>
      <c r="B2545" t="s">
        <v>4818</v>
      </c>
      <c r="C2545" t="s">
        <v>4818</v>
      </c>
      <c r="D2545" s="23">
        <v>36509085000185</v>
      </c>
      <c r="E2545" t="s">
        <v>1385</v>
      </c>
      <c r="F2545" t="s">
        <v>1386</v>
      </c>
      <c r="G2545">
        <v>18064</v>
      </c>
      <c r="H2545" s="23">
        <v>163612382</v>
      </c>
    </row>
    <row r="2546" spans="1:8" x14ac:dyDescent="0.25">
      <c r="A2546">
        <v>6556</v>
      </c>
      <c r="B2546" t="s">
        <v>21799</v>
      </c>
      <c r="C2546" t="s">
        <v>21800</v>
      </c>
      <c r="D2546" s="23"/>
      <c r="E2546" t="s">
        <v>1422</v>
      </c>
      <c r="F2546" t="s">
        <v>1386</v>
      </c>
      <c r="G2546">
        <v>84</v>
      </c>
      <c r="H2546" s="23"/>
    </row>
    <row r="2547" spans="1:8" x14ac:dyDescent="0.25">
      <c r="A2547">
        <v>12296</v>
      </c>
      <c r="B2547" t="s">
        <v>21801</v>
      </c>
      <c r="C2547" t="s">
        <v>21800</v>
      </c>
      <c r="D2547" s="23"/>
      <c r="E2547" t="s">
        <v>1723</v>
      </c>
      <c r="F2547" t="s">
        <v>1386</v>
      </c>
      <c r="G2547">
        <v>6395</v>
      </c>
      <c r="H2547" s="23"/>
    </row>
    <row r="2548" spans="1:8" x14ac:dyDescent="0.25">
      <c r="A2548">
        <v>350</v>
      </c>
      <c r="B2548" t="s">
        <v>21802</v>
      </c>
      <c r="C2548" t="s">
        <v>21802</v>
      </c>
      <c r="D2548" s="23"/>
      <c r="E2548" t="s">
        <v>1530</v>
      </c>
      <c r="F2548" t="s">
        <v>1386</v>
      </c>
      <c r="G2548">
        <v>1626</v>
      </c>
      <c r="H2548" s="23"/>
    </row>
    <row r="2549" spans="1:8" x14ac:dyDescent="0.25">
      <c r="A2549">
        <v>8022</v>
      </c>
      <c r="B2549" t="s">
        <v>21803</v>
      </c>
      <c r="C2549" t="s">
        <v>21803</v>
      </c>
      <c r="D2549" s="23"/>
      <c r="E2549" t="s">
        <v>1530</v>
      </c>
      <c r="F2549" t="s">
        <v>1386</v>
      </c>
      <c r="G2549">
        <v>12323</v>
      </c>
      <c r="H2549" s="23"/>
    </row>
    <row r="2550" spans="1:8" x14ac:dyDescent="0.25">
      <c r="A2550">
        <v>1165</v>
      </c>
      <c r="B2550" t="s">
        <v>21804</v>
      </c>
      <c r="C2550" t="s">
        <v>21804</v>
      </c>
      <c r="D2550" s="23"/>
      <c r="E2550" t="s">
        <v>1430</v>
      </c>
      <c r="F2550" t="s">
        <v>1415</v>
      </c>
      <c r="G2550">
        <v>2441</v>
      </c>
      <c r="H2550" s="23"/>
    </row>
    <row r="2551" spans="1:8" x14ac:dyDescent="0.25">
      <c r="A2551">
        <v>896</v>
      </c>
      <c r="B2551" t="s">
        <v>21805</v>
      </c>
      <c r="C2551" t="s">
        <v>21805</v>
      </c>
      <c r="D2551" s="23"/>
      <c r="E2551" t="s">
        <v>2817</v>
      </c>
      <c r="F2551" t="s">
        <v>1386</v>
      </c>
      <c r="G2551">
        <v>2172</v>
      </c>
      <c r="H2551" s="23"/>
    </row>
    <row r="2552" spans="1:8" x14ac:dyDescent="0.25">
      <c r="A2552">
        <v>877</v>
      </c>
      <c r="B2552" t="s">
        <v>21806</v>
      </c>
      <c r="C2552" t="s">
        <v>21806</v>
      </c>
      <c r="D2552" s="23"/>
      <c r="E2552" t="s">
        <v>1572</v>
      </c>
      <c r="F2552" t="s">
        <v>1386</v>
      </c>
      <c r="G2552">
        <v>2153</v>
      </c>
      <c r="H2552" s="23"/>
    </row>
    <row r="2553" spans="1:8" x14ac:dyDescent="0.25">
      <c r="A2553">
        <v>3348</v>
      </c>
      <c r="B2553" t="s">
        <v>4819</v>
      </c>
      <c r="C2553" t="s">
        <v>4820</v>
      </c>
      <c r="D2553" s="23">
        <v>7254989000109</v>
      </c>
      <c r="E2553" t="s">
        <v>2555</v>
      </c>
      <c r="F2553" t="s">
        <v>1386</v>
      </c>
      <c r="G2553">
        <v>4624</v>
      </c>
      <c r="H2553" s="23">
        <v>161452779</v>
      </c>
    </row>
    <row r="2554" spans="1:8" x14ac:dyDescent="0.25">
      <c r="A2554">
        <v>8003</v>
      </c>
      <c r="B2554" t="s">
        <v>21807</v>
      </c>
      <c r="C2554" t="s">
        <v>21808</v>
      </c>
      <c r="D2554" s="23"/>
      <c r="E2554" t="s">
        <v>1422</v>
      </c>
      <c r="F2554" t="s">
        <v>1386</v>
      </c>
      <c r="G2554">
        <v>6164</v>
      </c>
      <c r="H2554" s="23"/>
    </row>
    <row r="2555" spans="1:8" x14ac:dyDescent="0.25">
      <c r="A2555">
        <v>12144</v>
      </c>
      <c r="B2555" t="s">
        <v>4821</v>
      </c>
      <c r="C2555" t="s">
        <v>4822</v>
      </c>
      <c r="D2555" s="23">
        <v>30322550000198</v>
      </c>
      <c r="E2555" t="s">
        <v>1572</v>
      </c>
      <c r="F2555" t="s">
        <v>1386</v>
      </c>
      <c r="G2555">
        <v>18727</v>
      </c>
      <c r="H2555" s="23" t="s">
        <v>1438</v>
      </c>
    </row>
    <row r="2556" spans="1:8" x14ac:dyDescent="0.25">
      <c r="A2556">
        <v>8062</v>
      </c>
      <c r="B2556" t="s">
        <v>21809</v>
      </c>
      <c r="C2556" t="s">
        <v>21809</v>
      </c>
      <c r="D2556" s="23"/>
      <c r="E2556" t="s">
        <v>1812</v>
      </c>
      <c r="F2556" t="s">
        <v>1386</v>
      </c>
      <c r="G2556">
        <v>12358</v>
      </c>
      <c r="H2556" s="23"/>
    </row>
    <row r="2557" spans="1:8" x14ac:dyDescent="0.25">
      <c r="A2557">
        <v>11771</v>
      </c>
      <c r="B2557" t="s">
        <v>21810</v>
      </c>
      <c r="C2557" t="s">
        <v>21811</v>
      </c>
      <c r="D2557" s="23"/>
      <c r="E2557" t="s">
        <v>1723</v>
      </c>
      <c r="F2557" t="s">
        <v>1386</v>
      </c>
      <c r="G2557">
        <v>5432</v>
      </c>
      <c r="H2557" s="23"/>
    </row>
    <row r="2558" spans="1:8" x14ac:dyDescent="0.25">
      <c r="A2558">
        <v>7037</v>
      </c>
      <c r="B2558" t="s">
        <v>21812</v>
      </c>
      <c r="C2558" t="s">
        <v>21813</v>
      </c>
      <c r="D2558" s="23"/>
      <c r="E2558" t="s">
        <v>1422</v>
      </c>
      <c r="F2558" t="s">
        <v>1386</v>
      </c>
      <c r="G2558">
        <v>5731</v>
      </c>
      <c r="H2558" s="23"/>
    </row>
    <row r="2559" spans="1:8" x14ac:dyDescent="0.25">
      <c r="A2559">
        <v>2553</v>
      </c>
      <c r="B2559" t="s">
        <v>4823</v>
      </c>
      <c r="C2559" t="s">
        <v>4824</v>
      </c>
      <c r="D2559" s="23">
        <v>3613509000106</v>
      </c>
      <c r="E2559" t="s">
        <v>2555</v>
      </c>
      <c r="F2559" t="s">
        <v>1386</v>
      </c>
      <c r="G2559">
        <v>3829</v>
      </c>
      <c r="H2559" s="23">
        <v>161266118</v>
      </c>
    </row>
    <row r="2560" spans="1:8" x14ac:dyDescent="0.25">
      <c r="A2560">
        <v>9012</v>
      </c>
      <c r="B2560" t="s">
        <v>21814</v>
      </c>
      <c r="C2560" t="s">
        <v>21814</v>
      </c>
      <c r="D2560" s="23"/>
      <c r="E2560" t="s">
        <v>1906</v>
      </c>
      <c r="F2560" t="s">
        <v>1386</v>
      </c>
      <c r="G2560">
        <v>13544</v>
      </c>
      <c r="H2560" s="23"/>
    </row>
    <row r="2561" spans="1:8" x14ac:dyDescent="0.25">
      <c r="A2561">
        <v>8206</v>
      </c>
      <c r="B2561" t="s">
        <v>4825</v>
      </c>
      <c r="C2561" t="s">
        <v>4825</v>
      </c>
      <c r="D2561" s="23">
        <v>22100214000172</v>
      </c>
      <c r="E2561" t="s">
        <v>1452</v>
      </c>
      <c r="F2561" t="s">
        <v>1386</v>
      </c>
      <c r="G2561">
        <v>12475</v>
      </c>
      <c r="H2561" s="23">
        <v>162491999</v>
      </c>
    </row>
    <row r="2562" spans="1:8" x14ac:dyDescent="0.25">
      <c r="A2562">
        <v>8920</v>
      </c>
      <c r="B2562" t="s">
        <v>4826</v>
      </c>
      <c r="C2562" t="s">
        <v>4826</v>
      </c>
      <c r="D2562" s="23">
        <v>11044396000195</v>
      </c>
      <c r="E2562" t="s">
        <v>1823</v>
      </c>
      <c r="F2562" t="s">
        <v>1386</v>
      </c>
      <c r="G2562">
        <v>13456</v>
      </c>
      <c r="H2562" s="23">
        <v>161624570</v>
      </c>
    </row>
    <row r="2563" spans="1:8" x14ac:dyDescent="0.25">
      <c r="A2563">
        <v>1981</v>
      </c>
      <c r="B2563" t="s">
        <v>4827</v>
      </c>
      <c r="C2563" t="s">
        <v>4828</v>
      </c>
      <c r="D2563" s="23">
        <v>1488064000146</v>
      </c>
      <c r="E2563" t="s">
        <v>1422</v>
      </c>
      <c r="F2563" t="s">
        <v>1386</v>
      </c>
      <c r="G2563">
        <v>3257</v>
      </c>
      <c r="H2563" s="23">
        <v>161138004</v>
      </c>
    </row>
    <row r="2564" spans="1:8" x14ac:dyDescent="0.25">
      <c r="A2564">
        <v>8769</v>
      </c>
      <c r="B2564" t="s">
        <v>4829</v>
      </c>
      <c r="C2564" t="s">
        <v>4829</v>
      </c>
      <c r="D2564" s="23">
        <v>15354473000164</v>
      </c>
      <c r="E2564" t="s">
        <v>4830</v>
      </c>
      <c r="F2564" t="s">
        <v>1407</v>
      </c>
      <c r="G2564">
        <v>13266</v>
      </c>
      <c r="H2564" s="23">
        <v>65982487</v>
      </c>
    </row>
    <row r="2565" spans="1:8" x14ac:dyDescent="0.25">
      <c r="A2565">
        <v>11312</v>
      </c>
      <c r="B2565" t="s">
        <v>4831</v>
      </c>
      <c r="C2565" t="s">
        <v>4831</v>
      </c>
      <c r="D2565" s="23">
        <v>27964149000147</v>
      </c>
      <c r="E2565" t="s">
        <v>1424</v>
      </c>
      <c r="F2565" t="s">
        <v>1390</v>
      </c>
      <c r="G2565">
        <v>17169</v>
      </c>
      <c r="H2565" s="23" t="s">
        <v>1438</v>
      </c>
    </row>
    <row r="2566" spans="1:8" x14ac:dyDescent="0.25">
      <c r="A2566">
        <v>15082</v>
      </c>
      <c r="B2566" t="s">
        <v>4832</v>
      </c>
      <c r="D2566" s="23">
        <v>52337960000145</v>
      </c>
      <c r="E2566" t="s">
        <v>1422</v>
      </c>
      <c r="F2566" t="s">
        <v>1386</v>
      </c>
      <c r="G2566">
        <v>23917</v>
      </c>
      <c r="H2566" s="23">
        <v>164771697</v>
      </c>
    </row>
    <row r="2567" spans="1:8" x14ac:dyDescent="0.25">
      <c r="A2567">
        <v>7259</v>
      </c>
      <c r="B2567" t="s">
        <v>4833</v>
      </c>
      <c r="C2567" t="s">
        <v>4833</v>
      </c>
      <c r="D2567" s="23">
        <v>14730842000103</v>
      </c>
      <c r="E2567" t="s">
        <v>1440</v>
      </c>
      <c r="F2567" t="s">
        <v>1386</v>
      </c>
      <c r="G2567">
        <v>11196</v>
      </c>
      <c r="H2567" s="23">
        <v>161990819</v>
      </c>
    </row>
    <row r="2568" spans="1:8" x14ac:dyDescent="0.25">
      <c r="A2568">
        <v>14883</v>
      </c>
      <c r="B2568" t="s">
        <v>4834</v>
      </c>
      <c r="C2568" t="s">
        <v>4834</v>
      </c>
      <c r="D2568" s="23">
        <v>29303650000198</v>
      </c>
      <c r="E2568" t="s">
        <v>1397</v>
      </c>
      <c r="F2568" t="s">
        <v>1398</v>
      </c>
      <c r="G2568">
        <v>23319</v>
      </c>
      <c r="H2568" s="23">
        <v>204849047</v>
      </c>
    </row>
    <row r="2569" spans="1:8" x14ac:dyDescent="0.25">
      <c r="A2569">
        <v>2741</v>
      </c>
      <c r="B2569" t="s">
        <v>4835</v>
      </c>
      <c r="C2569" t="s">
        <v>4836</v>
      </c>
      <c r="D2569" s="23">
        <v>4204477000140</v>
      </c>
      <c r="E2569" t="s">
        <v>1510</v>
      </c>
      <c r="F2569" t="s">
        <v>1386</v>
      </c>
      <c r="G2569">
        <v>4017</v>
      </c>
      <c r="H2569" s="23">
        <v>161309550</v>
      </c>
    </row>
    <row r="2570" spans="1:8" x14ac:dyDescent="0.25">
      <c r="A2570">
        <v>8154</v>
      </c>
      <c r="B2570" t="s">
        <v>21815</v>
      </c>
      <c r="C2570" t="s">
        <v>21816</v>
      </c>
      <c r="D2570" s="23"/>
      <c r="E2570" t="s">
        <v>1422</v>
      </c>
      <c r="F2570" t="s">
        <v>1386</v>
      </c>
      <c r="G2570">
        <v>11864</v>
      </c>
      <c r="H2570" s="23"/>
    </row>
    <row r="2571" spans="1:8" x14ac:dyDescent="0.25">
      <c r="A2571">
        <v>8199</v>
      </c>
      <c r="B2571" t="s">
        <v>4837</v>
      </c>
      <c r="C2571" t="s">
        <v>4837</v>
      </c>
      <c r="D2571" s="23">
        <v>3494244000166</v>
      </c>
      <c r="E2571" t="s">
        <v>2306</v>
      </c>
      <c r="F2571" t="s">
        <v>1386</v>
      </c>
      <c r="G2571">
        <v>12469</v>
      </c>
      <c r="H2571" s="23">
        <v>161264492</v>
      </c>
    </row>
    <row r="2572" spans="1:8" x14ac:dyDescent="0.25">
      <c r="A2572">
        <v>39</v>
      </c>
      <c r="B2572" t="s">
        <v>4838</v>
      </c>
      <c r="D2572" s="23"/>
      <c r="E2572" t="s">
        <v>1422</v>
      </c>
      <c r="F2572" t="s">
        <v>1386</v>
      </c>
      <c r="G2572">
        <v>1315</v>
      </c>
      <c r="H2572" s="23"/>
    </row>
    <row r="2573" spans="1:8" x14ac:dyDescent="0.25">
      <c r="A2573">
        <v>10135</v>
      </c>
      <c r="B2573" t="s">
        <v>21817</v>
      </c>
      <c r="C2573" t="s">
        <v>21817</v>
      </c>
      <c r="D2573" s="23"/>
      <c r="E2573" t="s">
        <v>1583</v>
      </c>
      <c r="F2573" t="s">
        <v>1386</v>
      </c>
      <c r="G2573">
        <v>15143</v>
      </c>
      <c r="H2573" s="23"/>
    </row>
    <row r="2574" spans="1:8" x14ac:dyDescent="0.25">
      <c r="A2574">
        <v>8465</v>
      </c>
      <c r="B2574" t="s">
        <v>21818</v>
      </c>
      <c r="C2574" t="s">
        <v>21819</v>
      </c>
      <c r="D2574" s="23"/>
      <c r="E2574" t="s">
        <v>1530</v>
      </c>
      <c r="F2574" t="s">
        <v>1386</v>
      </c>
      <c r="G2574">
        <v>9177</v>
      </c>
      <c r="H2574" s="23"/>
    </row>
    <row r="2575" spans="1:8" x14ac:dyDescent="0.25">
      <c r="A2575">
        <v>671</v>
      </c>
      <c r="B2575" t="s">
        <v>21820</v>
      </c>
      <c r="C2575" t="s">
        <v>21821</v>
      </c>
      <c r="D2575" s="23"/>
      <c r="E2575" t="s">
        <v>1723</v>
      </c>
      <c r="F2575" t="s">
        <v>1386</v>
      </c>
      <c r="G2575">
        <v>5668</v>
      </c>
      <c r="H2575" s="23"/>
    </row>
    <row r="2576" spans="1:8" x14ac:dyDescent="0.25">
      <c r="A2576">
        <v>5674</v>
      </c>
      <c r="B2576" t="s">
        <v>4839</v>
      </c>
      <c r="C2576" t="s">
        <v>4840</v>
      </c>
      <c r="D2576" s="23">
        <v>2105990000158</v>
      </c>
      <c r="E2576" t="s">
        <v>1734</v>
      </c>
      <c r="F2576" t="s">
        <v>1390</v>
      </c>
      <c r="G2576">
        <v>8721</v>
      </c>
      <c r="H2576" s="23" t="s">
        <v>1438</v>
      </c>
    </row>
    <row r="2577" spans="1:8" x14ac:dyDescent="0.25">
      <c r="A2577">
        <v>11782</v>
      </c>
      <c r="B2577" t="s">
        <v>21822</v>
      </c>
      <c r="C2577" t="s">
        <v>21823</v>
      </c>
      <c r="D2577" s="23"/>
      <c r="E2577" t="s">
        <v>1422</v>
      </c>
      <c r="F2577" t="s">
        <v>1386</v>
      </c>
      <c r="G2577">
        <v>17957</v>
      </c>
      <c r="H2577" s="23"/>
    </row>
    <row r="2578" spans="1:8" x14ac:dyDescent="0.25">
      <c r="A2578">
        <v>5190</v>
      </c>
      <c r="B2578" t="s">
        <v>21824</v>
      </c>
      <c r="C2578" t="s">
        <v>21824</v>
      </c>
      <c r="D2578" s="23"/>
      <c r="E2578" t="s">
        <v>2050</v>
      </c>
      <c r="F2578" t="s">
        <v>1386</v>
      </c>
      <c r="G2578">
        <v>8238</v>
      </c>
      <c r="H2578" s="23"/>
    </row>
    <row r="2579" spans="1:8" x14ac:dyDescent="0.25">
      <c r="A2579">
        <v>4081</v>
      </c>
      <c r="B2579" t="s">
        <v>4841</v>
      </c>
      <c r="C2579" t="s">
        <v>4842</v>
      </c>
      <c r="D2579" s="23">
        <v>9502644000152</v>
      </c>
      <c r="E2579" t="s">
        <v>2266</v>
      </c>
      <c r="F2579" t="s">
        <v>1386</v>
      </c>
      <c r="G2579">
        <v>5357</v>
      </c>
      <c r="H2579" s="23" t="s">
        <v>4843</v>
      </c>
    </row>
    <row r="2580" spans="1:8" x14ac:dyDescent="0.25">
      <c r="A2580">
        <v>6248</v>
      </c>
      <c r="B2580" t="s">
        <v>4844</v>
      </c>
      <c r="C2580" t="s">
        <v>4844</v>
      </c>
      <c r="D2580" s="23">
        <v>18323822000179</v>
      </c>
      <c r="E2580" t="s">
        <v>1385</v>
      </c>
      <c r="F2580" t="s">
        <v>1386</v>
      </c>
      <c r="G2580">
        <v>9778</v>
      </c>
      <c r="H2580" s="23">
        <v>162160917</v>
      </c>
    </row>
    <row r="2581" spans="1:8" x14ac:dyDescent="0.25">
      <c r="A2581">
        <v>3177</v>
      </c>
      <c r="B2581" t="s">
        <v>4845</v>
      </c>
      <c r="C2581" t="s">
        <v>4846</v>
      </c>
      <c r="D2581" s="23">
        <v>6156456000121</v>
      </c>
      <c r="E2581" t="s">
        <v>1921</v>
      </c>
      <c r="F2581" t="s">
        <v>1386</v>
      </c>
      <c r="G2581">
        <v>4453</v>
      </c>
      <c r="H2581" s="23">
        <v>161424910</v>
      </c>
    </row>
    <row r="2582" spans="1:8" x14ac:dyDescent="0.25">
      <c r="A2582">
        <v>1928</v>
      </c>
      <c r="B2582" t="s">
        <v>4847</v>
      </c>
      <c r="C2582" t="s">
        <v>4848</v>
      </c>
      <c r="D2582" s="23">
        <v>13788458000107</v>
      </c>
      <c r="E2582" t="s">
        <v>1385</v>
      </c>
      <c r="F2582" t="s">
        <v>1386</v>
      </c>
      <c r="G2582">
        <v>3204</v>
      </c>
      <c r="H2582" s="23">
        <v>161840469</v>
      </c>
    </row>
    <row r="2583" spans="1:8" x14ac:dyDescent="0.25">
      <c r="A2583">
        <v>12988</v>
      </c>
      <c r="B2583" t="s">
        <v>21825</v>
      </c>
      <c r="C2583" t="s">
        <v>21825</v>
      </c>
      <c r="D2583" s="23"/>
      <c r="E2583" t="s">
        <v>1422</v>
      </c>
      <c r="F2583" t="s">
        <v>1386</v>
      </c>
      <c r="G2583">
        <v>20039</v>
      </c>
      <c r="H2583" s="23"/>
    </row>
    <row r="2584" spans="1:8" x14ac:dyDescent="0.25">
      <c r="A2584">
        <v>13242</v>
      </c>
      <c r="B2584" t="s">
        <v>21826</v>
      </c>
      <c r="C2584" t="s">
        <v>21827</v>
      </c>
      <c r="D2584" s="23"/>
      <c r="E2584" t="s">
        <v>1541</v>
      </c>
      <c r="F2584" t="s">
        <v>1386</v>
      </c>
      <c r="G2584">
        <v>20439</v>
      </c>
      <c r="H2584" s="23"/>
    </row>
    <row r="2585" spans="1:8" x14ac:dyDescent="0.25">
      <c r="A2585">
        <v>1800</v>
      </c>
      <c r="B2585" t="s">
        <v>4849</v>
      </c>
      <c r="C2585" t="s">
        <v>4850</v>
      </c>
      <c r="D2585" s="23">
        <v>12797537000103</v>
      </c>
      <c r="E2585" t="s">
        <v>1385</v>
      </c>
      <c r="F2585" t="s">
        <v>1386</v>
      </c>
      <c r="G2585">
        <v>3076</v>
      </c>
      <c r="H2585" s="23" t="s">
        <v>4851</v>
      </c>
    </row>
    <row r="2586" spans="1:8" x14ac:dyDescent="0.25">
      <c r="A2586">
        <v>13814</v>
      </c>
      <c r="B2586" t="s">
        <v>4852</v>
      </c>
      <c r="C2586" t="s">
        <v>4852</v>
      </c>
      <c r="D2586" s="23">
        <v>48799558000105</v>
      </c>
      <c r="E2586" t="s">
        <v>2454</v>
      </c>
      <c r="F2586" t="s">
        <v>1386</v>
      </c>
      <c r="G2586">
        <v>21524</v>
      </c>
      <c r="H2586" s="23">
        <v>164512411</v>
      </c>
    </row>
    <row r="2587" spans="1:8" x14ac:dyDescent="0.25">
      <c r="A2587">
        <v>13532</v>
      </c>
      <c r="B2587" t="s">
        <v>4853</v>
      </c>
      <c r="C2587" t="s">
        <v>4854</v>
      </c>
      <c r="D2587" s="23">
        <v>28941483000148</v>
      </c>
      <c r="E2587" t="s">
        <v>1505</v>
      </c>
      <c r="F2587" t="s">
        <v>1390</v>
      </c>
      <c r="G2587">
        <v>21143</v>
      </c>
      <c r="H2587" s="23">
        <v>118677731112</v>
      </c>
    </row>
    <row r="2588" spans="1:8" x14ac:dyDescent="0.25">
      <c r="A2588">
        <v>15298</v>
      </c>
      <c r="B2588" t="s">
        <v>4855</v>
      </c>
      <c r="C2588" t="s">
        <v>4856</v>
      </c>
      <c r="D2588" s="23">
        <v>2601396000158</v>
      </c>
      <c r="E2588" t="s">
        <v>1385</v>
      </c>
      <c r="F2588" t="s">
        <v>1386</v>
      </c>
      <c r="G2588">
        <v>24432</v>
      </c>
      <c r="H2588" s="23" t="s">
        <v>1438</v>
      </c>
    </row>
    <row r="2589" spans="1:8" x14ac:dyDescent="0.25">
      <c r="A2589">
        <v>13749</v>
      </c>
      <c r="B2589" t="s">
        <v>4857</v>
      </c>
      <c r="D2589" s="23">
        <v>17196582000126</v>
      </c>
      <c r="E2589" t="s">
        <v>1424</v>
      </c>
      <c r="F2589" t="s">
        <v>1390</v>
      </c>
      <c r="G2589">
        <v>21437</v>
      </c>
      <c r="H2589" s="23">
        <v>145823169115</v>
      </c>
    </row>
    <row r="2590" spans="1:8" x14ac:dyDescent="0.25">
      <c r="A2590">
        <v>14244</v>
      </c>
      <c r="B2590" t="s">
        <v>4858</v>
      </c>
      <c r="C2590" t="s">
        <v>4859</v>
      </c>
      <c r="D2590" s="23">
        <v>2261874000128</v>
      </c>
      <c r="E2590" t="s">
        <v>1397</v>
      </c>
      <c r="F2590" t="s">
        <v>1398</v>
      </c>
      <c r="G2590">
        <v>22403</v>
      </c>
      <c r="H2590" s="23">
        <v>200795767</v>
      </c>
    </row>
    <row r="2591" spans="1:8" x14ac:dyDescent="0.25">
      <c r="A2591">
        <v>7552</v>
      </c>
      <c r="B2591" t="s">
        <v>4860</v>
      </c>
      <c r="C2591" t="s">
        <v>4861</v>
      </c>
      <c r="D2591" s="23">
        <v>2118261000136</v>
      </c>
      <c r="E2591" t="s">
        <v>1385</v>
      </c>
      <c r="F2591" t="s">
        <v>1386</v>
      </c>
      <c r="G2591">
        <v>11490</v>
      </c>
      <c r="H2591" s="23" t="s">
        <v>1438</v>
      </c>
    </row>
    <row r="2592" spans="1:8" x14ac:dyDescent="0.25">
      <c r="A2592">
        <v>11940</v>
      </c>
      <c r="B2592" t="s">
        <v>4862</v>
      </c>
      <c r="C2592" t="s">
        <v>4863</v>
      </c>
      <c r="D2592" s="23">
        <v>10325391000178</v>
      </c>
      <c r="E2592" t="s">
        <v>1385</v>
      </c>
      <c r="F2592" t="s">
        <v>1386</v>
      </c>
      <c r="G2592">
        <v>18343</v>
      </c>
      <c r="H2592" s="23" t="s">
        <v>1438</v>
      </c>
    </row>
    <row r="2593" spans="1:8" x14ac:dyDescent="0.25">
      <c r="A2593">
        <v>15751</v>
      </c>
      <c r="B2593" t="s">
        <v>4864</v>
      </c>
      <c r="C2593" t="s">
        <v>4865</v>
      </c>
      <c r="D2593" s="23">
        <v>3175710000140</v>
      </c>
      <c r="E2593" t="s">
        <v>1385</v>
      </c>
      <c r="F2593" t="s">
        <v>1386</v>
      </c>
      <c r="G2593">
        <v>25042</v>
      </c>
      <c r="H2593" s="23" t="s">
        <v>1438</v>
      </c>
    </row>
    <row r="2594" spans="1:8" x14ac:dyDescent="0.25">
      <c r="A2594">
        <v>3083</v>
      </c>
      <c r="B2594" t="s">
        <v>4866</v>
      </c>
      <c r="C2594" t="s">
        <v>4867</v>
      </c>
      <c r="D2594" s="23">
        <v>5808760000143</v>
      </c>
      <c r="E2594" t="s">
        <v>1422</v>
      </c>
      <c r="F2594" t="s">
        <v>1386</v>
      </c>
      <c r="G2594">
        <v>4359</v>
      </c>
      <c r="H2594" s="23" t="s">
        <v>2239</v>
      </c>
    </row>
    <row r="2595" spans="1:8" x14ac:dyDescent="0.25">
      <c r="A2595">
        <v>15828</v>
      </c>
      <c r="B2595" t="s">
        <v>21828</v>
      </c>
      <c r="C2595" t="s">
        <v>21829</v>
      </c>
      <c r="D2595" s="23">
        <v>51832823000114</v>
      </c>
      <c r="E2595" t="s">
        <v>1422</v>
      </c>
      <c r="F2595" t="s">
        <v>1386</v>
      </c>
      <c r="G2595">
        <v>25164</v>
      </c>
      <c r="H2595" s="23" t="s">
        <v>1438</v>
      </c>
    </row>
    <row r="2596" spans="1:8" x14ac:dyDescent="0.25">
      <c r="A2596">
        <v>14510</v>
      </c>
      <c r="B2596" t="s">
        <v>4868</v>
      </c>
      <c r="C2596" t="s">
        <v>4869</v>
      </c>
      <c r="D2596" s="23">
        <v>2535281000102</v>
      </c>
      <c r="E2596" t="s">
        <v>1385</v>
      </c>
      <c r="F2596" t="s">
        <v>1386</v>
      </c>
      <c r="G2596">
        <v>22856</v>
      </c>
      <c r="H2596" s="23" t="s">
        <v>1438</v>
      </c>
    </row>
    <row r="2597" spans="1:8" x14ac:dyDescent="0.25">
      <c r="A2597">
        <v>4272</v>
      </c>
      <c r="B2597" t="s">
        <v>4870</v>
      </c>
      <c r="C2597" t="s">
        <v>4871</v>
      </c>
      <c r="D2597" s="23">
        <v>1704313000193</v>
      </c>
      <c r="E2597" t="s">
        <v>1385</v>
      </c>
      <c r="F2597" t="s">
        <v>1386</v>
      </c>
      <c r="G2597">
        <v>6856</v>
      </c>
      <c r="H2597" s="23">
        <v>161170838</v>
      </c>
    </row>
    <row r="2598" spans="1:8" x14ac:dyDescent="0.25">
      <c r="A2598">
        <v>15505</v>
      </c>
      <c r="B2598" t="s">
        <v>4872</v>
      </c>
      <c r="C2598" t="s">
        <v>4873</v>
      </c>
      <c r="D2598" s="23">
        <v>28573361000146</v>
      </c>
      <c r="E2598" t="s">
        <v>1385</v>
      </c>
      <c r="F2598" t="s">
        <v>1386</v>
      </c>
      <c r="G2598">
        <v>24712</v>
      </c>
      <c r="H2598" s="23" t="s">
        <v>1438</v>
      </c>
    </row>
    <row r="2599" spans="1:8" x14ac:dyDescent="0.25">
      <c r="A2599">
        <v>9123</v>
      </c>
      <c r="B2599" t="s">
        <v>4874</v>
      </c>
      <c r="C2599" t="s">
        <v>4875</v>
      </c>
      <c r="D2599" s="23">
        <v>25348719000149</v>
      </c>
      <c r="E2599" t="s">
        <v>1385</v>
      </c>
      <c r="F2599" t="s">
        <v>1386</v>
      </c>
      <c r="G2599">
        <v>13637</v>
      </c>
      <c r="H2599" s="23" t="s">
        <v>1438</v>
      </c>
    </row>
    <row r="2600" spans="1:8" x14ac:dyDescent="0.25">
      <c r="A2600">
        <v>13936</v>
      </c>
      <c r="B2600" t="s">
        <v>4876</v>
      </c>
      <c r="C2600" t="s">
        <v>4876</v>
      </c>
      <c r="D2600" s="23">
        <v>31281672000146</v>
      </c>
      <c r="E2600" t="s">
        <v>1385</v>
      </c>
      <c r="F2600" t="s">
        <v>1386</v>
      </c>
      <c r="G2600">
        <v>21718</v>
      </c>
      <c r="H2600" s="23" t="s">
        <v>1438</v>
      </c>
    </row>
    <row r="2601" spans="1:8" x14ac:dyDescent="0.25">
      <c r="A2601">
        <v>5644</v>
      </c>
      <c r="B2601" t="s">
        <v>4877</v>
      </c>
      <c r="C2601" t="s">
        <v>4877</v>
      </c>
      <c r="D2601" s="23">
        <v>9136540000171</v>
      </c>
      <c r="E2601" t="s">
        <v>1385</v>
      </c>
      <c r="F2601" t="s">
        <v>1386</v>
      </c>
      <c r="G2601">
        <v>8697</v>
      </c>
      <c r="H2601" s="23" t="s">
        <v>1438</v>
      </c>
    </row>
    <row r="2602" spans="1:8" x14ac:dyDescent="0.25">
      <c r="A2602">
        <v>10733</v>
      </c>
      <c r="B2602" t="s">
        <v>4878</v>
      </c>
      <c r="C2602" t="s">
        <v>4879</v>
      </c>
      <c r="D2602" s="23">
        <v>8299927000186</v>
      </c>
      <c r="E2602" t="s">
        <v>1572</v>
      </c>
      <c r="F2602" t="s">
        <v>1386</v>
      </c>
      <c r="G2602">
        <v>16156</v>
      </c>
      <c r="H2602" s="23" t="s">
        <v>1438</v>
      </c>
    </row>
    <row r="2603" spans="1:8" x14ac:dyDescent="0.25">
      <c r="A2603">
        <v>6661</v>
      </c>
      <c r="B2603" t="s">
        <v>4880</v>
      </c>
      <c r="C2603" t="s">
        <v>4880</v>
      </c>
      <c r="D2603" s="23">
        <v>1907072000180</v>
      </c>
      <c r="E2603" t="s">
        <v>1385</v>
      </c>
      <c r="F2603" t="s">
        <v>1386</v>
      </c>
      <c r="G2603">
        <v>10196</v>
      </c>
      <c r="H2603" s="23" t="s">
        <v>1438</v>
      </c>
    </row>
    <row r="2604" spans="1:8" x14ac:dyDescent="0.25">
      <c r="A2604">
        <v>15887</v>
      </c>
      <c r="B2604" t="s">
        <v>21830</v>
      </c>
      <c r="D2604" s="23">
        <v>30583258000129</v>
      </c>
      <c r="E2604" t="s">
        <v>1505</v>
      </c>
      <c r="F2604" t="s">
        <v>1390</v>
      </c>
      <c r="G2604">
        <v>25345</v>
      </c>
      <c r="H2604" s="23">
        <v>797429021111</v>
      </c>
    </row>
    <row r="2605" spans="1:8" x14ac:dyDescent="0.25">
      <c r="A2605">
        <v>10332</v>
      </c>
      <c r="B2605" t="s">
        <v>4881</v>
      </c>
      <c r="C2605" t="s">
        <v>4882</v>
      </c>
      <c r="D2605" s="23">
        <v>8323040000186</v>
      </c>
      <c r="E2605" t="s">
        <v>1385</v>
      </c>
      <c r="F2605" t="s">
        <v>1386</v>
      </c>
      <c r="G2605">
        <v>15592</v>
      </c>
      <c r="H2605" s="23" t="s">
        <v>1438</v>
      </c>
    </row>
    <row r="2606" spans="1:8" x14ac:dyDescent="0.25">
      <c r="A2606">
        <v>3256</v>
      </c>
      <c r="B2606" t="s">
        <v>4883</v>
      </c>
      <c r="C2606" t="s">
        <v>4884</v>
      </c>
      <c r="D2606" s="23">
        <v>6960482000108</v>
      </c>
      <c r="E2606" t="s">
        <v>4885</v>
      </c>
      <c r="F2606" t="s">
        <v>1386</v>
      </c>
      <c r="G2606">
        <v>4532</v>
      </c>
      <c r="H2606" s="23" t="s">
        <v>4886</v>
      </c>
    </row>
    <row r="2607" spans="1:8" x14ac:dyDescent="0.25">
      <c r="A2607">
        <v>210</v>
      </c>
      <c r="B2607" t="s">
        <v>21831</v>
      </c>
      <c r="C2607" t="s">
        <v>21831</v>
      </c>
      <c r="D2607" s="23"/>
      <c r="E2607" t="s">
        <v>4224</v>
      </c>
      <c r="F2607" t="s">
        <v>1386</v>
      </c>
      <c r="G2607">
        <v>1486</v>
      </c>
      <c r="H2607" s="23"/>
    </row>
    <row r="2608" spans="1:8" x14ac:dyDescent="0.25">
      <c r="A2608">
        <v>6710</v>
      </c>
      <c r="B2608" t="s">
        <v>21832</v>
      </c>
      <c r="C2608" t="s">
        <v>21833</v>
      </c>
      <c r="D2608" s="23"/>
      <c r="E2608" t="s">
        <v>1422</v>
      </c>
      <c r="F2608" t="s">
        <v>1386</v>
      </c>
      <c r="G2608">
        <v>5556</v>
      </c>
      <c r="H2608" s="23"/>
    </row>
    <row r="2609" spans="1:8" x14ac:dyDescent="0.25">
      <c r="A2609">
        <v>3694</v>
      </c>
      <c r="B2609" t="s">
        <v>4887</v>
      </c>
      <c r="C2609" t="s">
        <v>4888</v>
      </c>
      <c r="D2609" s="23">
        <v>8710600000155</v>
      </c>
      <c r="E2609" t="s">
        <v>1409</v>
      </c>
      <c r="F2609" t="s">
        <v>1386</v>
      </c>
      <c r="G2609">
        <v>4970</v>
      </c>
      <c r="H2609" s="23">
        <v>160532485</v>
      </c>
    </row>
    <row r="2610" spans="1:8" x14ac:dyDescent="0.25">
      <c r="A2610">
        <v>5680</v>
      </c>
      <c r="B2610" t="s">
        <v>21834</v>
      </c>
      <c r="C2610" t="s">
        <v>21835</v>
      </c>
      <c r="D2610" s="23"/>
      <c r="E2610" t="s">
        <v>1422</v>
      </c>
      <c r="F2610" t="s">
        <v>1386</v>
      </c>
      <c r="G2610">
        <v>5455</v>
      </c>
      <c r="H2610" s="23"/>
    </row>
    <row r="2611" spans="1:8" x14ac:dyDescent="0.25">
      <c r="A2611">
        <v>10399</v>
      </c>
      <c r="B2611" t="s">
        <v>4889</v>
      </c>
      <c r="C2611" t="s">
        <v>4889</v>
      </c>
      <c r="D2611" s="23">
        <v>24374302000198</v>
      </c>
      <c r="E2611" t="s">
        <v>2357</v>
      </c>
      <c r="F2611" t="s">
        <v>1386</v>
      </c>
      <c r="G2611">
        <v>15696</v>
      </c>
      <c r="H2611" s="23">
        <v>162768206</v>
      </c>
    </row>
    <row r="2612" spans="1:8" x14ac:dyDescent="0.25">
      <c r="A2612">
        <v>2596</v>
      </c>
      <c r="B2612" t="s">
        <v>4890</v>
      </c>
      <c r="C2612" t="s">
        <v>4891</v>
      </c>
      <c r="D2612" s="23">
        <v>3840430000100</v>
      </c>
      <c r="E2612" t="s">
        <v>1851</v>
      </c>
      <c r="F2612" t="s">
        <v>1386</v>
      </c>
      <c r="G2612">
        <v>3872</v>
      </c>
      <c r="H2612" s="23">
        <v>161283870</v>
      </c>
    </row>
    <row r="2613" spans="1:8" x14ac:dyDescent="0.25">
      <c r="A2613">
        <v>839</v>
      </c>
      <c r="B2613" t="s">
        <v>21836</v>
      </c>
      <c r="C2613" t="s">
        <v>21836</v>
      </c>
      <c r="D2613" s="23"/>
      <c r="E2613" t="s">
        <v>1385</v>
      </c>
      <c r="F2613" t="s">
        <v>1386</v>
      </c>
      <c r="G2613">
        <v>5598</v>
      </c>
      <c r="H2613" s="23"/>
    </row>
    <row r="2614" spans="1:8" x14ac:dyDescent="0.25">
      <c r="A2614">
        <v>8383</v>
      </c>
      <c r="B2614" t="s">
        <v>21837</v>
      </c>
      <c r="C2614" t="s">
        <v>21838</v>
      </c>
      <c r="D2614" s="23"/>
      <c r="E2614" t="s">
        <v>1422</v>
      </c>
      <c r="F2614" t="s">
        <v>1386</v>
      </c>
      <c r="G2614">
        <v>12650</v>
      </c>
      <c r="H2614" s="23"/>
    </row>
    <row r="2615" spans="1:8" x14ac:dyDescent="0.25">
      <c r="A2615">
        <v>8074</v>
      </c>
      <c r="B2615" t="s">
        <v>4892</v>
      </c>
      <c r="C2615" t="s">
        <v>4892</v>
      </c>
      <c r="D2615" s="23">
        <v>5366296000182</v>
      </c>
      <c r="E2615" t="s">
        <v>1583</v>
      </c>
      <c r="F2615" t="s">
        <v>1386</v>
      </c>
      <c r="G2615">
        <v>12368</v>
      </c>
      <c r="H2615" s="23">
        <v>163286140</v>
      </c>
    </row>
    <row r="2616" spans="1:8" x14ac:dyDescent="0.25">
      <c r="A2616">
        <v>11925</v>
      </c>
      <c r="B2616" t="s">
        <v>4893</v>
      </c>
      <c r="C2616" t="s">
        <v>4894</v>
      </c>
      <c r="D2616" s="23">
        <v>27040576000139</v>
      </c>
      <c r="E2616" t="s">
        <v>2170</v>
      </c>
      <c r="F2616" t="s">
        <v>1415</v>
      </c>
      <c r="G2616">
        <v>18324</v>
      </c>
      <c r="H2616" s="23" t="s">
        <v>1438</v>
      </c>
    </row>
    <row r="2617" spans="1:8" x14ac:dyDescent="0.25">
      <c r="A2617">
        <v>15412</v>
      </c>
      <c r="B2617" t="s">
        <v>4895</v>
      </c>
      <c r="C2617" t="s">
        <v>4896</v>
      </c>
      <c r="D2617" s="23">
        <v>58095139000146</v>
      </c>
      <c r="E2617" t="s">
        <v>1527</v>
      </c>
      <c r="F2617" t="s">
        <v>1386</v>
      </c>
      <c r="G2617">
        <v>24579</v>
      </c>
      <c r="H2617" s="23">
        <v>165116501</v>
      </c>
    </row>
    <row r="2618" spans="1:8" x14ac:dyDescent="0.25">
      <c r="A2618">
        <v>9852</v>
      </c>
      <c r="B2618" t="s">
        <v>4897</v>
      </c>
      <c r="C2618" t="s">
        <v>4898</v>
      </c>
      <c r="D2618" s="23">
        <v>5092927000384</v>
      </c>
      <c r="E2618" t="s">
        <v>3243</v>
      </c>
      <c r="F2618" t="s">
        <v>1415</v>
      </c>
      <c r="G2618">
        <v>14582</v>
      </c>
      <c r="H2618" s="23">
        <v>70697310</v>
      </c>
    </row>
    <row r="2619" spans="1:8" x14ac:dyDescent="0.25">
      <c r="A2619">
        <v>2928</v>
      </c>
      <c r="B2619" t="s">
        <v>4899</v>
      </c>
      <c r="C2619" t="s">
        <v>4900</v>
      </c>
      <c r="D2619" s="23">
        <v>5092927000112</v>
      </c>
      <c r="E2619" t="s">
        <v>1430</v>
      </c>
      <c r="F2619" t="s">
        <v>1415</v>
      </c>
      <c r="G2619">
        <v>4204</v>
      </c>
      <c r="H2619" s="23">
        <v>29260590</v>
      </c>
    </row>
    <row r="2620" spans="1:8" x14ac:dyDescent="0.25">
      <c r="A2620">
        <v>5062</v>
      </c>
      <c r="B2620" t="s">
        <v>4901</v>
      </c>
      <c r="C2620" t="s">
        <v>4901</v>
      </c>
      <c r="D2620" s="23">
        <v>5951386000564</v>
      </c>
      <c r="E2620" t="s">
        <v>1424</v>
      </c>
      <c r="F2620" t="s">
        <v>1390</v>
      </c>
      <c r="G2620">
        <v>8100</v>
      </c>
      <c r="H2620" s="23" t="s">
        <v>1438</v>
      </c>
    </row>
    <row r="2621" spans="1:8" x14ac:dyDescent="0.25">
      <c r="A2621">
        <v>14414</v>
      </c>
      <c r="B2621" t="s">
        <v>4902</v>
      </c>
      <c r="C2621" t="s">
        <v>4903</v>
      </c>
      <c r="D2621" s="23">
        <v>28494952000128</v>
      </c>
      <c r="E2621" t="s">
        <v>4119</v>
      </c>
      <c r="F2621" t="s">
        <v>1415</v>
      </c>
      <c r="G2621">
        <v>22706</v>
      </c>
      <c r="H2621" s="23">
        <v>73400360</v>
      </c>
    </row>
    <row r="2622" spans="1:8" x14ac:dyDescent="0.25">
      <c r="A2622">
        <v>8709</v>
      </c>
      <c r="B2622" t="s">
        <v>4904</v>
      </c>
      <c r="C2622" t="s">
        <v>4905</v>
      </c>
      <c r="D2622" s="23">
        <v>23239843000140</v>
      </c>
      <c r="E2622" t="s">
        <v>1505</v>
      </c>
      <c r="F2622" t="s">
        <v>1390</v>
      </c>
      <c r="G2622">
        <v>13217</v>
      </c>
      <c r="H2622" s="23">
        <v>797156976110</v>
      </c>
    </row>
    <row r="2623" spans="1:8" x14ac:dyDescent="0.25">
      <c r="A2623">
        <v>3144</v>
      </c>
      <c r="B2623" t="s">
        <v>4906</v>
      </c>
      <c r="C2623" t="s">
        <v>4907</v>
      </c>
      <c r="D2623" s="23">
        <v>60850617000128</v>
      </c>
      <c r="E2623" t="s">
        <v>3865</v>
      </c>
      <c r="F2623" t="s">
        <v>1639</v>
      </c>
      <c r="G2623">
        <v>4420</v>
      </c>
      <c r="H2623" s="23">
        <v>1862724480085</v>
      </c>
    </row>
    <row r="2624" spans="1:8" x14ac:dyDescent="0.25">
      <c r="A2624">
        <v>9779</v>
      </c>
      <c r="B2624" t="s">
        <v>4908</v>
      </c>
      <c r="C2624" t="s">
        <v>4909</v>
      </c>
      <c r="D2624" s="23">
        <v>7170938014078</v>
      </c>
      <c r="E2624" t="s">
        <v>3897</v>
      </c>
      <c r="F2624" t="s">
        <v>1390</v>
      </c>
      <c r="G2624">
        <v>14510</v>
      </c>
      <c r="H2624" s="23">
        <v>407375713110</v>
      </c>
    </row>
    <row r="2625" spans="1:8" x14ac:dyDescent="0.25">
      <c r="A2625">
        <v>4688</v>
      </c>
      <c r="B2625" t="s">
        <v>4910</v>
      </c>
      <c r="C2625">
        <v>162003021</v>
      </c>
      <c r="D2625" s="23">
        <v>15378556000193</v>
      </c>
      <c r="E2625" t="s">
        <v>1385</v>
      </c>
      <c r="F2625" t="s">
        <v>1386</v>
      </c>
      <c r="G2625">
        <v>7257</v>
      </c>
      <c r="H2625" s="23" t="s">
        <v>1438</v>
      </c>
    </row>
    <row r="2626" spans="1:8" x14ac:dyDescent="0.25">
      <c r="A2626">
        <v>15201</v>
      </c>
      <c r="B2626" t="s">
        <v>4911</v>
      </c>
      <c r="C2626" t="s">
        <v>4912</v>
      </c>
      <c r="D2626" s="23">
        <v>11169030000223</v>
      </c>
      <c r="E2626" t="s">
        <v>2141</v>
      </c>
      <c r="F2626" t="s">
        <v>1415</v>
      </c>
      <c r="G2626">
        <v>24291</v>
      </c>
      <c r="H2626" s="23">
        <v>63656124</v>
      </c>
    </row>
    <row r="2627" spans="1:8" x14ac:dyDescent="0.25">
      <c r="A2627">
        <v>3411</v>
      </c>
      <c r="B2627" t="s">
        <v>4913</v>
      </c>
      <c r="C2627" t="s">
        <v>4914</v>
      </c>
      <c r="D2627" s="23">
        <v>753906000187</v>
      </c>
      <c r="E2627" t="s">
        <v>4209</v>
      </c>
      <c r="F2627" t="s">
        <v>1386</v>
      </c>
      <c r="G2627">
        <v>4687</v>
      </c>
      <c r="H2627" s="23">
        <v>160973406</v>
      </c>
    </row>
    <row r="2628" spans="1:8" x14ac:dyDescent="0.25">
      <c r="A2628">
        <v>11838</v>
      </c>
      <c r="B2628" t="s">
        <v>4915</v>
      </c>
      <c r="C2628" t="s">
        <v>4916</v>
      </c>
      <c r="D2628" s="23">
        <v>36375379000161</v>
      </c>
      <c r="E2628" t="s">
        <v>1541</v>
      </c>
      <c r="F2628" t="s">
        <v>1386</v>
      </c>
      <c r="G2628">
        <v>18208</v>
      </c>
      <c r="H2628" s="23">
        <v>163659354</v>
      </c>
    </row>
    <row r="2629" spans="1:8" x14ac:dyDescent="0.25">
      <c r="A2629">
        <v>11938</v>
      </c>
      <c r="B2629" t="s">
        <v>4917</v>
      </c>
      <c r="C2629" t="s">
        <v>4918</v>
      </c>
      <c r="D2629" s="23">
        <v>7329386000129</v>
      </c>
      <c r="E2629" t="s">
        <v>4711</v>
      </c>
      <c r="F2629" t="s">
        <v>1407</v>
      </c>
      <c r="G2629">
        <v>18340</v>
      </c>
      <c r="H2629" s="23">
        <v>60954434</v>
      </c>
    </row>
    <row r="2630" spans="1:8" x14ac:dyDescent="0.25">
      <c r="A2630">
        <v>4465</v>
      </c>
      <c r="B2630" t="s">
        <v>4919</v>
      </c>
      <c r="C2630" t="s">
        <v>4920</v>
      </c>
      <c r="D2630" s="23">
        <v>58248352000906</v>
      </c>
      <c r="E2630" t="s">
        <v>1430</v>
      </c>
      <c r="F2630" t="s">
        <v>1415</v>
      </c>
      <c r="G2630">
        <v>7055</v>
      </c>
      <c r="H2630" s="23" t="s">
        <v>1438</v>
      </c>
    </row>
    <row r="2631" spans="1:8" x14ac:dyDescent="0.25">
      <c r="A2631">
        <v>7839</v>
      </c>
      <c r="B2631" t="s">
        <v>4921</v>
      </c>
      <c r="C2631" t="s">
        <v>4922</v>
      </c>
      <c r="D2631" s="23">
        <v>16491631000190</v>
      </c>
      <c r="E2631" t="s">
        <v>4923</v>
      </c>
      <c r="F2631" t="s">
        <v>1444</v>
      </c>
      <c r="G2631">
        <v>12149</v>
      </c>
      <c r="H2631" s="23">
        <v>27946075</v>
      </c>
    </row>
    <row r="2632" spans="1:8" x14ac:dyDescent="0.25">
      <c r="A2632">
        <v>4842</v>
      </c>
      <c r="B2632" t="s">
        <v>4924</v>
      </c>
      <c r="C2632" t="s">
        <v>4925</v>
      </c>
      <c r="D2632" s="23">
        <v>24257461000102</v>
      </c>
      <c r="E2632" t="s">
        <v>1430</v>
      </c>
      <c r="F2632" t="s">
        <v>1415</v>
      </c>
      <c r="G2632">
        <v>7664</v>
      </c>
      <c r="H2632" s="23" t="s">
        <v>1438</v>
      </c>
    </row>
    <row r="2633" spans="1:8" x14ac:dyDescent="0.25">
      <c r="A2633">
        <v>1419</v>
      </c>
      <c r="B2633" t="s">
        <v>4926</v>
      </c>
      <c r="C2633" t="s">
        <v>4927</v>
      </c>
      <c r="D2633" s="23">
        <v>10779478000115</v>
      </c>
      <c r="E2633" t="s">
        <v>1507</v>
      </c>
      <c r="F2633" t="s">
        <v>1415</v>
      </c>
      <c r="G2633">
        <v>2695</v>
      </c>
      <c r="H2633" s="23">
        <v>136093</v>
      </c>
    </row>
    <row r="2634" spans="1:8" x14ac:dyDescent="0.25">
      <c r="A2634">
        <v>15497</v>
      </c>
      <c r="B2634" t="s">
        <v>4928</v>
      </c>
      <c r="C2634" t="s">
        <v>4929</v>
      </c>
      <c r="D2634" s="23">
        <v>58430551000175</v>
      </c>
      <c r="E2634" t="s">
        <v>1507</v>
      </c>
      <c r="F2634" t="s">
        <v>1415</v>
      </c>
      <c r="G2634">
        <v>24701</v>
      </c>
      <c r="H2634" s="23">
        <v>121310248</v>
      </c>
    </row>
    <row r="2635" spans="1:8" x14ac:dyDescent="0.25">
      <c r="A2635">
        <v>8373</v>
      </c>
      <c r="B2635" t="s">
        <v>4930</v>
      </c>
      <c r="C2635" t="s">
        <v>4931</v>
      </c>
      <c r="D2635" s="23">
        <v>56720543000138</v>
      </c>
      <c r="E2635" t="s">
        <v>4685</v>
      </c>
      <c r="F2635" t="s">
        <v>1390</v>
      </c>
      <c r="G2635">
        <v>12630</v>
      </c>
      <c r="H2635" s="23">
        <v>606001556114</v>
      </c>
    </row>
    <row r="2636" spans="1:8" x14ac:dyDescent="0.25">
      <c r="A2636">
        <v>4878</v>
      </c>
      <c r="B2636" t="s">
        <v>4932</v>
      </c>
      <c r="C2636" t="s">
        <v>4933</v>
      </c>
      <c r="D2636" s="23">
        <v>10947745000116</v>
      </c>
      <c r="E2636" t="s">
        <v>1385</v>
      </c>
      <c r="F2636" t="s">
        <v>1386</v>
      </c>
      <c r="G2636">
        <v>7824</v>
      </c>
      <c r="H2636" s="23">
        <v>160384575</v>
      </c>
    </row>
    <row r="2637" spans="1:8" x14ac:dyDescent="0.25">
      <c r="A2637">
        <v>12833</v>
      </c>
      <c r="B2637" t="s">
        <v>4934</v>
      </c>
      <c r="D2637" s="23">
        <v>17281973000149</v>
      </c>
      <c r="E2637" t="s">
        <v>2487</v>
      </c>
      <c r="F2637" t="s">
        <v>1639</v>
      </c>
      <c r="G2637">
        <v>19867</v>
      </c>
      <c r="H2637" s="23">
        <v>620010610064</v>
      </c>
    </row>
    <row r="2638" spans="1:8" x14ac:dyDescent="0.25">
      <c r="A2638">
        <v>12389</v>
      </c>
      <c r="B2638" t="s">
        <v>4935</v>
      </c>
      <c r="C2638" t="s">
        <v>4936</v>
      </c>
      <c r="D2638" s="23">
        <v>5776910000184</v>
      </c>
      <c r="E2638" t="s">
        <v>3854</v>
      </c>
      <c r="F2638" t="s">
        <v>1610</v>
      </c>
      <c r="G2638">
        <v>18995</v>
      </c>
      <c r="H2638" s="23">
        <v>254611311</v>
      </c>
    </row>
    <row r="2639" spans="1:8" x14ac:dyDescent="0.25">
      <c r="A2639">
        <v>5555</v>
      </c>
      <c r="B2639" t="s">
        <v>4937</v>
      </c>
      <c r="C2639" t="s">
        <v>4938</v>
      </c>
      <c r="D2639" s="23">
        <v>4518685000113</v>
      </c>
      <c r="E2639" t="s">
        <v>4939</v>
      </c>
      <c r="F2639" t="s">
        <v>1444</v>
      </c>
      <c r="G2639">
        <v>8616</v>
      </c>
      <c r="H2639" s="23">
        <v>8394637</v>
      </c>
    </row>
    <row r="2640" spans="1:8" x14ac:dyDescent="0.25">
      <c r="A2640">
        <v>13669</v>
      </c>
      <c r="B2640" t="s">
        <v>4940</v>
      </c>
      <c r="D2640" s="23">
        <v>46020863000121</v>
      </c>
      <c r="E2640" t="s">
        <v>2374</v>
      </c>
      <c r="F2640" t="s">
        <v>1390</v>
      </c>
      <c r="G2640">
        <v>21306</v>
      </c>
      <c r="H2640" s="23">
        <v>244111876113</v>
      </c>
    </row>
    <row r="2641" spans="1:8" x14ac:dyDescent="0.25">
      <c r="A2641">
        <v>10912</v>
      </c>
      <c r="B2641" t="s">
        <v>4941</v>
      </c>
      <c r="C2641" t="s">
        <v>4942</v>
      </c>
      <c r="D2641" s="23">
        <v>13360054000100</v>
      </c>
      <c r="E2641" t="s">
        <v>1417</v>
      </c>
      <c r="F2641" t="s">
        <v>1418</v>
      </c>
      <c r="G2641">
        <v>16587</v>
      </c>
      <c r="H2641" s="23">
        <v>79317624</v>
      </c>
    </row>
    <row r="2642" spans="1:8" x14ac:dyDescent="0.25">
      <c r="A2642">
        <v>6157</v>
      </c>
      <c r="B2642" t="s">
        <v>4943</v>
      </c>
      <c r="D2642" s="23"/>
      <c r="E2642" t="s">
        <v>1422</v>
      </c>
      <c r="F2642" t="s">
        <v>1386</v>
      </c>
      <c r="G2642">
        <v>9644</v>
      </c>
      <c r="H2642" s="23"/>
    </row>
    <row r="2643" spans="1:8" x14ac:dyDescent="0.25">
      <c r="A2643">
        <v>14680</v>
      </c>
      <c r="B2643" t="s">
        <v>4944</v>
      </c>
      <c r="C2643" t="s">
        <v>4944</v>
      </c>
      <c r="D2643" s="23">
        <v>52520741000105</v>
      </c>
      <c r="E2643" t="s">
        <v>1385</v>
      </c>
      <c r="F2643" t="s">
        <v>1386</v>
      </c>
      <c r="G2643">
        <v>23111</v>
      </c>
      <c r="H2643" s="23">
        <v>164784870</v>
      </c>
    </row>
    <row r="2644" spans="1:8" x14ac:dyDescent="0.25">
      <c r="A2644">
        <v>2652</v>
      </c>
      <c r="B2644" t="s">
        <v>4945</v>
      </c>
      <c r="C2644" t="s">
        <v>4946</v>
      </c>
      <c r="D2644" s="23">
        <v>40939563000164</v>
      </c>
      <c r="E2644" t="s">
        <v>2148</v>
      </c>
      <c r="F2644" t="s">
        <v>1386</v>
      </c>
      <c r="G2644">
        <v>3928</v>
      </c>
      <c r="H2644" s="23">
        <v>160948800</v>
      </c>
    </row>
    <row r="2645" spans="1:8" x14ac:dyDescent="0.25">
      <c r="A2645">
        <v>7840</v>
      </c>
      <c r="B2645" t="s">
        <v>4947</v>
      </c>
      <c r="C2645" t="s">
        <v>4947</v>
      </c>
      <c r="D2645" s="23">
        <v>19557169000175</v>
      </c>
      <c r="E2645" t="s">
        <v>1476</v>
      </c>
      <c r="F2645" t="s">
        <v>1415</v>
      </c>
      <c r="G2645">
        <v>12150</v>
      </c>
      <c r="H2645" s="23">
        <v>56183801</v>
      </c>
    </row>
    <row r="2646" spans="1:8" x14ac:dyDescent="0.25">
      <c r="A2646">
        <v>8290</v>
      </c>
      <c r="B2646" t="s">
        <v>4948</v>
      </c>
      <c r="C2646" t="s">
        <v>4948</v>
      </c>
      <c r="D2646" s="23">
        <v>4095679000109</v>
      </c>
      <c r="E2646" t="s">
        <v>1424</v>
      </c>
      <c r="F2646" t="s">
        <v>1390</v>
      </c>
      <c r="G2646">
        <v>12558</v>
      </c>
      <c r="H2646" s="23">
        <v>255168545111</v>
      </c>
    </row>
    <row r="2647" spans="1:8" x14ac:dyDescent="0.25">
      <c r="A2647">
        <v>3558</v>
      </c>
      <c r="B2647" t="s">
        <v>4949</v>
      </c>
      <c r="C2647" t="s">
        <v>4950</v>
      </c>
      <c r="D2647" s="23">
        <v>8192388000181</v>
      </c>
      <c r="E2647" t="s">
        <v>4951</v>
      </c>
      <c r="F2647" t="s">
        <v>1415</v>
      </c>
      <c r="G2647">
        <v>4834</v>
      </c>
      <c r="H2647" s="23">
        <v>18132003405946</v>
      </c>
    </row>
    <row r="2648" spans="1:8" x14ac:dyDescent="0.25">
      <c r="A2648">
        <v>4908</v>
      </c>
      <c r="B2648" t="s">
        <v>4952</v>
      </c>
      <c r="C2648">
        <v>487030648116</v>
      </c>
      <c r="D2648" s="23">
        <v>13093645000168</v>
      </c>
      <c r="E2648" t="s">
        <v>4953</v>
      </c>
      <c r="F2648" t="s">
        <v>1390</v>
      </c>
      <c r="G2648">
        <v>7899</v>
      </c>
      <c r="H2648" s="23" t="s">
        <v>1438</v>
      </c>
    </row>
    <row r="2649" spans="1:8" x14ac:dyDescent="0.25">
      <c r="A2649">
        <v>1471</v>
      </c>
      <c r="B2649" t="s">
        <v>4954</v>
      </c>
      <c r="C2649" t="s">
        <v>4955</v>
      </c>
      <c r="D2649" s="23">
        <v>10907669000115</v>
      </c>
      <c r="E2649" t="s">
        <v>4956</v>
      </c>
      <c r="F2649" t="s">
        <v>1415</v>
      </c>
      <c r="G2649">
        <v>2747</v>
      </c>
      <c r="H2649" s="23">
        <v>38106159</v>
      </c>
    </row>
    <row r="2650" spans="1:8" x14ac:dyDescent="0.25">
      <c r="A2650">
        <v>1382</v>
      </c>
      <c r="B2650" t="s">
        <v>4957</v>
      </c>
      <c r="C2650" t="s">
        <v>4958</v>
      </c>
      <c r="D2650" s="23">
        <v>10702102000102</v>
      </c>
      <c r="E2650" t="s">
        <v>2138</v>
      </c>
      <c r="F2650" t="s">
        <v>1386</v>
      </c>
      <c r="G2650">
        <v>2658</v>
      </c>
      <c r="H2650" s="23">
        <v>161605524</v>
      </c>
    </row>
    <row r="2651" spans="1:8" x14ac:dyDescent="0.25">
      <c r="A2651">
        <v>1297</v>
      </c>
      <c r="B2651" t="s">
        <v>4959</v>
      </c>
      <c r="C2651" t="s">
        <v>4960</v>
      </c>
      <c r="D2651" s="23">
        <v>10452213000299</v>
      </c>
      <c r="E2651" t="s">
        <v>1424</v>
      </c>
      <c r="F2651" t="s">
        <v>1390</v>
      </c>
      <c r="G2651">
        <v>2573</v>
      </c>
      <c r="H2651" s="23">
        <v>148693460110</v>
      </c>
    </row>
    <row r="2652" spans="1:8" x14ac:dyDescent="0.25">
      <c r="A2652">
        <v>2717</v>
      </c>
      <c r="B2652" t="s">
        <v>4961</v>
      </c>
      <c r="C2652" t="s">
        <v>4962</v>
      </c>
      <c r="D2652" s="23">
        <v>41211194000151</v>
      </c>
      <c r="E2652" t="s">
        <v>1732</v>
      </c>
      <c r="F2652" t="s">
        <v>1386</v>
      </c>
      <c r="G2652">
        <v>3993</v>
      </c>
      <c r="H2652" s="23" t="s">
        <v>4963</v>
      </c>
    </row>
    <row r="2653" spans="1:8" x14ac:dyDescent="0.25">
      <c r="A2653">
        <v>2144</v>
      </c>
      <c r="B2653" t="s">
        <v>4964</v>
      </c>
      <c r="C2653" t="s">
        <v>4965</v>
      </c>
      <c r="D2653" s="23">
        <v>24107047000117</v>
      </c>
      <c r="E2653" t="s">
        <v>1409</v>
      </c>
      <c r="F2653" t="s">
        <v>1386</v>
      </c>
      <c r="G2653">
        <v>3420</v>
      </c>
      <c r="H2653" s="23">
        <v>160818290</v>
      </c>
    </row>
    <row r="2654" spans="1:8" x14ac:dyDescent="0.25">
      <c r="A2654">
        <v>2658</v>
      </c>
      <c r="B2654" t="s">
        <v>4966</v>
      </c>
      <c r="C2654" t="s">
        <v>4967</v>
      </c>
      <c r="D2654" s="23">
        <v>40951386000131</v>
      </c>
      <c r="E2654" t="s">
        <v>2357</v>
      </c>
      <c r="F2654" t="s">
        <v>1386</v>
      </c>
      <c r="G2654">
        <v>3934</v>
      </c>
      <c r="H2654" s="23">
        <v>160935172</v>
      </c>
    </row>
    <row r="2655" spans="1:8" x14ac:dyDescent="0.25">
      <c r="A2655">
        <v>2424</v>
      </c>
      <c r="B2655" t="s">
        <v>4968</v>
      </c>
      <c r="C2655" t="s">
        <v>4969</v>
      </c>
      <c r="D2655" s="23">
        <v>3364070000117</v>
      </c>
      <c r="E2655" t="s">
        <v>1409</v>
      </c>
      <c r="F2655" t="s">
        <v>1386</v>
      </c>
      <c r="G2655">
        <v>3700</v>
      </c>
      <c r="H2655" s="23">
        <v>161309267</v>
      </c>
    </row>
    <row r="2656" spans="1:8" x14ac:dyDescent="0.25">
      <c r="A2656">
        <v>11017</v>
      </c>
      <c r="B2656" t="s">
        <v>4970</v>
      </c>
      <c r="C2656" t="s">
        <v>4971</v>
      </c>
      <c r="D2656" s="23">
        <v>10604614000136</v>
      </c>
      <c r="E2656" t="s">
        <v>3991</v>
      </c>
      <c r="F2656" t="s">
        <v>1398</v>
      </c>
      <c r="G2656">
        <v>16807</v>
      </c>
      <c r="H2656" s="23">
        <v>202182355</v>
      </c>
    </row>
    <row r="2657" spans="1:8" x14ac:dyDescent="0.25">
      <c r="A2657">
        <v>2475</v>
      </c>
      <c r="B2657" t="s">
        <v>4972</v>
      </c>
      <c r="C2657" t="s">
        <v>4973</v>
      </c>
      <c r="D2657" s="23">
        <v>35066604000115</v>
      </c>
      <c r="E2657" t="s">
        <v>1406</v>
      </c>
      <c r="F2657" t="s">
        <v>1407</v>
      </c>
      <c r="G2657">
        <v>3751</v>
      </c>
      <c r="H2657" s="23">
        <v>62055208</v>
      </c>
    </row>
    <row r="2658" spans="1:8" x14ac:dyDescent="0.25">
      <c r="A2658">
        <v>3636</v>
      </c>
      <c r="B2658" t="s">
        <v>4974</v>
      </c>
      <c r="C2658" t="s">
        <v>4975</v>
      </c>
      <c r="D2658" s="23">
        <v>8475380000122</v>
      </c>
      <c r="E2658" t="s">
        <v>1409</v>
      </c>
      <c r="F2658" t="s">
        <v>1386</v>
      </c>
      <c r="G2658">
        <v>4912</v>
      </c>
      <c r="H2658" s="23">
        <v>161504922</v>
      </c>
    </row>
    <row r="2659" spans="1:8" x14ac:dyDescent="0.25">
      <c r="A2659">
        <v>2047</v>
      </c>
      <c r="B2659" t="s">
        <v>4976</v>
      </c>
      <c r="C2659" t="s">
        <v>4977</v>
      </c>
      <c r="D2659" s="23">
        <v>2018294000104</v>
      </c>
      <c r="E2659" t="s">
        <v>1409</v>
      </c>
      <c r="F2659" t="s">
        <v>1386</v>
      </c>
      <c r="G2659">
        <v>3323</v>
      </c>
      <c r="H2659" s="23">
        <v>161171435</v>
      </c>
    </row>
    <row r="2660" spans="1:8" x14ac:dyDescent="0.25">
      <c r="A2660">
        <v>5808</v>
      </c>
      <c r="B2660" t="s">
        <v>4978</v>
      </c>
      <c r="C2660" t="s">
        <v>4979</v>
      </c>
      <c r="D2660" s="23">
        <v>89286116003753</v>
      </c>
      <c r="E2660" t="s">
        <v>3862</v>
      </c>
      <c r="F2660" t="s">
        <v>1619</v>
      </c>
      <c r="G2660">
        <v>8818</v>
      </c>
      <c r="H2660" s="23">
        <v>910317933</v>
      </c>
    </row>
    <row r="2661" spans="1:8" x14ac:dyDescent="0.25">
      <c r="A2661">
        <v>9137</v>
      </c>
      <c r="B2661" t="s">
        <v>4980</v>
      </c>
      <c r="C2661" t="s">
        <v>4980</v>
      </c>
      <c r="D2661" s="23">
        <v>7979109000161</v>
      </c>
      <c r="E2661" t="s">
        <v>1483</v>
      </c>
      <c r="F2661" t="s">
        <v>1398</v>
      </c>
      <c r="G2661">
        <v>13650</v>
      </c>
      <c r="H2661" s="23">
        <v>202025071</v>
      </c>
    </row>
    <row r="2662" spans="1:8" x14ac:dyDescent="0.25">
      <c r="A2662">
        <v>10004</v>
      </c>
      <c r="B2662" t="s">
        <v>4981</v>
      </c>
      <c r="C2662" t="s">
        <v>4981</v>
      </c>
      <c r="D2662" s="23">
        <v>26073725000101</v>
      </c>
      <c r="E2662" t="s">
        <v>1409</v>
      </c>
      <c r="F2662" t="s">
        <v>1386</v>
      </c>
      <c r="G2662">
        <v>14781</v>
      </c>
      <c r="H2662" s="23">
        <v>162802021</v>
      </c>
    </row>
    <row r="2663" spans="1:8" x14ac:dyDescent="0.25">
      <c r="A2663">
        <v>8394</v>
      </c>
      <c r="B2663" t="s">
        <v>4982</v>
      </c>
      <c r="C2663" t="s">
        <v>4982</v>
      </c>
      <c r="D2663" s="23">
        <v>23708372000172</v>
      </c>
      <c r="E2663" t="s">
        <v>1385</v>
      </c>
      <c r="F2663" t="s">
        <v>1386</v>
      </c>
      <c r="G2663">
        <v>12665</v>
      </c>
      <c r="H2663" s="23" t="s">
        <v>4983</v>
      </c>
    </row>
    <row r="2664" spans="1:8" x14ac:dyDescent="0.25">
      <c r="A2664">
        <v>8659</v>
      </c>
      <c r="B2664" t="s">
        <v>4984</v>
      </c>
      <c r="C2664" t="s">
        <v>4985</v>
      </c>
      <c r="D2664" s="23">
        <v>24834176000107</v>
      </c>
      <c r="E2664" t="s">
        <v>1385</v>
      </c>
      <c r="F2664" t="s">
        <v>1386</v>
      </c>
      <c r="G2664">
        <v>13169</v>
      </c>
      <c r="H2664" s="23">
        <v>162737254</v>
      </c>
    </row>
    <row r="2665" spans="1:8" x14ac:dyDescent="0.25">
      <c r="A2665">
        <v>5714</v>
      </c>
      <c r="B2665" t="s">
        <v>4986</v>
      </c>
      <c r="C2665" t="s">
        <v>4987</v>
      </c>
      <c r="D2665" s="23">
        <v>17341076000183</v>
      </c>
      <c r="E2665" t="s">
        <v>2148</v>
      </c>
      <c r="F2665" t="s">
        <v>1386</v>
      </c>
      <c r="G2665">
        <v>8747</v>
      </c>
      <c r="H2665" s="23">
        <v>162079630</v>
      </c>
    </row>
    <row r="2666" spans="1:8" x14ac:dyDescent="0.25">
      <c r="A2666">
        <v>5713</v>
      </c>
      <c r="B2666" t="s">
        <v>4988</v>
      </c>
      <c r="C2666" t="s">
        <v>4989</v>
      </c>
      <c r="D2666" s="23">
        <v>17762671000192</v>
      </c>
      <c r="E2666" t="s">
        <v>1409</v>
      </c>
      <c r="F2666" t="s">
        <v>1386</v>
      </c>
      <c r="G2666">
        <v>8746</v>
      </c>
      <c r="H2666" s="23">
        <v>162111592</v>
      </c>
    </row>
    <row r="2667" spans="1:8" x14ac:dyDescent="0.25">
      <c r="A2667">
        <v>12797</v>
      </c>
      <c r="B2667" t="s">
        <v>4990</v>
      </c>
      <c r="C2667" t="s">
        <v>4991</v>
      </c>
      <c r="D2667" s="23">
        <v>41204413000175</v>
      </c>
      <c r="E2667" t="s">
        <v>1527</v>
      </c>
      <c r="F2667" t="s">
        <v>1386</v>
      </c>
      <c r="G2667">
        <v>19834</v>
      </c>
      <c r="H2667" s="23" t="s">
        <v>4992</v>
      </c>
    </row>
    <row r="2668" spans="1:8" x14ac:dyDescent="0.25">
      <c r="A2668">
        <v>10007</v>
      </c>
      <c r="B2668" t="s">
        <v>4993</v>
      </c>
      <c r="C2668" t="s">
        <v>4994</v>
      </c>
      <c r="D2668" s="23">
        <v>24668170000107</v>
      </c>
      <c r="E2668" t="s">
        <v>1385</v>
      </c>
      <c r="F2668" t="s">
        <v>1386</v>
      </c>
      <c r="G2668">
        <v>14787</v>
      </c>
      <c r="H2668" s="23">
        <v>162937695</v>
      </c>
    </row>
    <row r="2669" spans="1:8" x14ac:dyDescent="0.25">
      <c r="A2669">
        <v>8589</v>
      </c>
      <c r="B2669" t="s">
        <v>4995</v>
      </c>
      <c r="C2669" t="s">
        <v>4995</v>
      </c>
      <c r="D2669" s="23">
        <v>55972954000158</v>
      </c>
      <c r="E2669" t="s">
        <v>1505</v>
      </c>
      <c r="F2669" t="s">
        <v>1390</v>
      </c>
      <c r="G2669">
        <v>13103</v>
      </c>
      <c r="H2669" s="23">
        <v>582002131117</v>
      </c>
    </row>
    <row r="2670" spans="1:8" x14ac:dyDescent="0.25">
      <c r="A2670">
        <v>9134</v>
      </c>
      <c r="B2670" t="s">
        <v>4996</v>
      </c>
      <c r="C2670" t="s">
        <v>4996</v>
      </c>
      <c r="D2670" s="23">
        <v>7979109000242</v>
      </c>
      <c r="E2670" t="s">
        <v>1483</v>
      </c>
      <c r="F2670" t="s">
        <v>1398</v>
      </c>
      <c r="G2670">
        <v>13647</v>
      </c>
      <c r="H2670" s="23">
        <v>204133220</v>
      </c>
    </row>
    <row r="2671" spans="1:8" x14ac:dyDescent="0.25">
      <c r="A2671">
        <v>9824</v>
      </c>
      <c r="B2671" t="s">
        <v>4997</v>
      </c>
      <c r="C2671" t="s">
        <v>909</v>
      </c>
      <c r="D2671" s="23">
        <v>28750642000127</v>
      </c>
      <c r="E2671" t="s">
        <v>1430</v>
      </c>
      <c r="F2671" t="s">
        <v>1415</v>
      </c>
      <c r="G2671">
        <v>14554</v>
      </c>
      <c r="H2671" s="23">
        <v>73930911</v>
      </c>
    </row>
    <row r="2672" spans="1:8" x14ac:dyDescent="0.25">
      <c r="A2672">
        <v>5493</v>
      </c>
      <c r="B2672" t="s">
        <v>4998</v>
      </c>
      <c r="C2672" t="s">
        <v>4999</v>
      </c>
      <c r="D2672" s="23">
        <v>15591813000170</v>
      </c>
      <c r="E2672" t="s">
        <v>2281</v>
      </c>
      <c r="F2672" t="s">
        <v>1386</v>
      </c>
      <c r="G2672">
        <v>8558</v>
      </c>
      <c r="H2672" s="23">
        <v>162000480</v>
      </c>
    </row>
    <row r="2673" spans="1:8" x14ac:dyDescent="0.25">
      <c r="A2673">
        <v>10760</v>
      </c>
      <c r="B2673" t="s">
        <v>5000</v>
      </c>
      <c r="C2673" t="s">
        <v>5001</v>
      </c>
      <c r="D2673" s="23">
        <v>32285120000179</v>
      </c>
      <c r="E2673" t="s">
        <v>1507</v>
      </c>
      <c r="F2673" t="s">
        <v>1415</v>
      </c>
      <c r="G2673">
        <v>16192</v>
      </c>
      <c r="H2673" s="23">
        <v>80646522</v>
      </c>
    </row>
    <row r="2674" spans="1:8" x14ac:dyDescent="0.25">
      <c r="A2674">
        <v>11832</v>
      </c>
      <c r="B2674" t="s">
        <v>5002</v>
      </c>
      <c r="C2674" t="s">
        <v>5002</v>
      </c>
      <c r="D2674" s="23">
        <v>35932997000100</v>
      </c>
      <c r="E2674" t="s">
        <v>1397</v>
      </c>
      <c r="F2674" t="s">
        <v>1398</v>
      </c>
      <c r="G2674">
        <v>18199</v>
      </c>
      <c r="H2674" s="23">
        <v>205341810</v>
      </c>
    </row>
    <row r="2675" spans="1:8" x14ac:dyDescent="0.25">
      <c r="A2675">
        <v>13559</v>
      </c>
      <c r="B2675" t="s">
        <v>5003</v>
      </c>
      <c r="C2675" t="s">
        <v>5004</v>
      </c>
      <c r="D2675" s="23">
        <v>45987005020385</v>
      </c>
      <c r="E2675" t="s">
        <v>1430</v>
      </c>
      <c r="F2675" t="s">
        <v>1415</v>
      </c>
      <c r="G2675">
        <v>21167</v>
      </c>
      <c r="H2675" s="23">
        <v>29625351</v>
      </c>
    </row>
    <row r="2676" spans="1:8" x14ac:dyDescent="0.25">
      <c r="A2676">
        <v>12516</v>
      </c>
      <c r="B2676" t="s">
        <v>5005</v>
      </c>
      <c r="C2676" t="s">
        <v>5005</v>
      </c>
      <c r="D2676" s="23">
        <v>24262211000160</v>
      </c>
      <c r="E2676" t="s">
        <v>5006</v>
      </c>
      <c r="F2676" t="s">
        <v>1398</v>
      </c>
      <c r="G2676">
        <v>19434</v>
      </c>
      <c r="H2676" s="23">
        <v>204457262</v>
      </c>
    </row>
    <row r="2677" spans="1:8" x14ac:dyDescent="0.25">
      <c r="A2677">
        <v>5696</v>
      </c>
      <c r="B2677" t="s">
        <v>5007</v>
      </c>
      <c r="C2677" t="s">
        <v>5007</v>
      </c>
      <c r="D2677" s="23">
        <v>3808548000150</v>
      </c>
      <c r="E2677" t="s">
        <v>2323</v>
      </c>
      <c r="F2677" t="s">
        <v>1692</v>
      </c>
      <c r="G2677">
        <v>8734</v>
      </c>
      <c r="H2677" s="23">
        <v>9021125455</v>
      </c>
    </row>
    <row r="2678" spans="1:8" x14ac:dyDescent="0.25">
      <c r="A2678">
        <v>9741</v>
      </c>
      <c r="B2678" t="s">
        <v>5008</v>
      </c>
      <c r="C2678" t="s">
        <v>5008</v>
      </c>
      <c r="D2678" s="23">
        <v>28850627000150</v>
      </c>
      <c r="E2678" t="s">
        <v>5009</v>
      </c>
      <c r="F2678" t="s">
        <v>1415</v>
      </c>
      <c r="G2678">
        <v>14472</v>
      </c>
      <c r="H2678" s="23">
        <v>74148893</v>
      </c>
    </row>
    <row r="2679" spans="1:8" x14ac:dyDescent="0.25">
      <c r="A2679">
        <v>7967</v>
      </c>
      <c r="B2679" t="s">
        <v>5010</v>
      </c>
      <c r="C2679" t="s">
        <v>5010</v>
      </c>
      <c r="D2679" s="23">
        <v>14581295000141</v>
      </c>
      <c r="E2679" t="s">
        <v>3261</v>
      </c>
      <c r="F2679" t="s">
        <v>1398</v>
      </c>
      <c r="G2679">
        <v>12272</v>
      </c>
      <c r="H2679" s="23">
        <v>202603741</v>
      </c>
    </row>
    <row r="2680" spans="1:8" x14ac:dyDescent="0.25">
      <c r="A2680">
        <v>10272</v>
      </c>
      <c r="B2680" t="s">
        <v>5011</v>
      </c>
      <c r="C2680" t="s">
        <v>5012</v>
      </c>
      <c r="D2680" s="23">
        <v>20236902000139</v>
      </c>
      <c r="E2680" t="s">
        <v>1574</v>
      </c>
      <c r="F2680" t="s">
        <v>1398</v>
      </c>
      <c r="G2680">
        <v>15494</v>
      </c>
      <c r="H2680" s="23">
        <v>204088593</v>
      </c>
    </row>
    <row r="2681" spans="1:8" x14ac:dyDescent="0.25">
      <c r="A2681">
        <v>11531</v>
      </c>
      <c r="B2681" t="s">
        <v>5013</v>
      </c>
      <c r="C2681" t="s">
        <v>5013</v>
      </c>
      <c r="D2681" s="23">
        <v>23533035000353</v>
      </c>
      <c r="E2681" t="s">
        <v>1465</v>
      </c>
      <c r="F2681" t="s">
        <v>1398</v>
      </c>
      <c r="G2681">
        <v>17476</v>
      </c>
      <c r="H2681" s="23">
        <v>205339123</v>
      </c>
    </row>
    <row r="2682" spans="1:8" x14ac:dyDescent="0.25">
      <c r="A2682">
        <v>9264</v>
      </c>
      <c r="B2682" t="s">
        <v>5014</v>
      </c>
      <c r="C2682" t="s">
        <v>5014</v>
      </c>
      <c r="D2682" s="23">
        <v>23533035000191</v>
      </c>
      <c r="E2682" t="s">
        <v>1574</v>
      </c>
      <c r="F2682" t="s">
        <v>1398</v>
      </c>
      <c r="G2682">
        <v>13756</v>
      </c>
      <c r="H2682" s="23">
        <v>204390397</v>
      </c>
    </row>
    <row r="2683" spans="1:8" x14ac:dyDescent="0.25">
      <c r="A2683">
        <v>15581</v>
      </c>
      <c r="B2683" t="s">
        <v>5015</v>
      </c>
      <c r="C2683" t="s">
        <v>5015</v>
      </c>
      <c r="D2683" s="23">
        <v>29987064000100</v>
      </c>
      <c r="E2683" t="s">
        <v>1406</v>
      </c>
      <c r="F2683" t="s">
        <v>1407</v>
      </c>
      <c r="G2683">
        <v>24837</v>
      </c>
      <c r="H2683" s="23">
        <v>67634788</v>
      </c>
    </row>
    <row r="2684" spans="1:8" x14ac:dyDescent="0.25">
      <c r="A2684">
        <v>1287</v>
      </c>
      <c r="B2684" t="s">
        <v>5016</v>
      </c>
      <c r="C2684" t="s">
        <v>5017</v>
      </c>
      <c r="D2684" s="23">
        <v>10408838000172</v>
      </c>
      <c r="E2684" t="s">
        <v>1409</v>
      </c>
      <c r="F2684" t="s">
        <v>1386</v>
      </c>
      <c r="G2684">
        <v>2563</v>
      </c>
      <c r="H2684" s="23">
        <v>161586031</v>
      </c>
    </row>
    <row r="2685" spans="1:8" x14ac:dyDescent="0.25">
      <c r="A2685">
        <v>11821</v>
      </c>
      <c r="B2685" t="s">
        <v>5018</v>
      </c>
      <c r="C2685" t="s">
        <v>5019</v>
      </c>
      <c r="D2685" s="23">
        <v>24584971000194</v>
      </c>
      <c r="E2685" t="s">
        <v>5020</v>
      </c>
      <c r="F2685" t="s">
        <v>1398</v>
      </c>
      <c r="G2685">
        <v>18190</v>
      </c>
      <c r="H2685" s="23">
        <v>201203251</v>
      </c>
    </row>
    <row r="2686" spans="1:8" x14ac:dyDescent="0.25">
      <c r="A2686">
        <v>9690</v>
      </c>
      <c r="B2686" t="s">
        <v>5021</v>
      </c>
      <c r="C2686" t="s">
        <v>5021</v>
      </c>
      <c r="D2686" s="23">
        <v>28664202000157</v>
      </c>
      <c r="E2686" t="s">
        <v>5022</v>
      </c>
      <c r="F2686" t="s">
        <v>1415</v>
      </c>
      <c r="G2686">
        <v>14388</v>
      </c>
      <c r="H2686" s="23">
        <v>73712922</v>
      </c>
    </row>
    <row r="2687" spans="1:8" x14ac:dyDescent="0.25">
      <c r="A2687">
        <v>3275</v>
      </c>
      <c r="B2687" t="s">
        <v>5023</v>
      </c>
      <c r="C2687" t="s">
        <v>5024</v>
      </c>
      <c r="D2687" s="23">
        <v>70095104000102</v>
      </c>
      <c r="E2687" t="s">
        <v>1723</v>
      </c>
      <c r="F2687" t="s">
        <v>1386</v>
      </c>
      <c r="G2687">
        <v>4551</v>
      </c>
      <c r="H2687" s="23" t="s">
        <v>5025</v>
      </c>
    </row>
    <row r="2688" spans="1:8" x14ac:dyDescent="0.25">
      <c r="A2688">
        <v>7261</v>
      </c>
      <c r="B2688" t="s">
        <v>5026</v>
      </c>
      <c r="C2688" t="s">
        <v>5026</v>
      </c>
      <c r="D2688" s="23">
        <v>20617493000110</v>
      </c>
      <c r="E2688" t="s">
        <v>4571</v>
      </c>
      <c r="F2688" t="s">
        <v>1457</v>
      </c>
      <c r="G2688">
        <v>11198</v>
      </c>
      <c r="H2688" s="23">
        <v>195431685</v>
      </c>
    </row>
    <row r="2689" spans="1:8" x14ac:dyDescent="0.25">
      <c r="A2689">
        <v>4009</v>
      </c>
      <c r="B2689" t="s">
        <v>5027</v>
      </c>
      <c r="C2689" t="s">
        <v>5028</v>
      </c>
      <c r="D2689" s="23">
        <v>9335050000102</v>
      </c>
      <c r="E2689" t="s">
        <v>1586</v>
      </c>
      <c r="F2689" t="s">
        <v>1587</v>
      </c>
      <c r="G2689">
        <v>5285</v>
      </c>
      <c r="H2689" s="23">
        <v>160116040</v>
      </c>
    </row>
    <row r="2690" spans="1:8" x14ac:dyDescent="0.25">
      <c r="A2690">
        <v>1278</v>
      </c>
      <c r="B2690" t="s">
        <v>5029</v>
      </c>
      <c r="C2690" t="s">
        <v>5030</v>
      </c>
      <c r="D2690" s="23">
        <v>10356680000134</v>
      </c>
      <c r="E2690" t="s">
        <v>1385</v>
      </c>
      <c r="F2690" t="s">
        <v>1386</v>
      </c>
      <c r="G2690">
        <v>2554</v>
      </c>
      <c r="H2690" s="23">
        <v>161582575</v>
      </c>
    </row>
    <row r="2691" spans="1:8" x14ac:dyDescent="0.25">
      <c r="A2691">
        <v>10644</v>
      </c>
      <c r="B2691" t="s">
        <v>5031</v>
      </c>
      <c r="C2691" t="s">
        <v>5031</v>
      </c>
      <c r="D2691" s="23">
        <v>30091580000130</v>
      </c>
      <c r="E2691" t="s">
        <v>1397</v>
      </c>
      <c r="F2691" t="s">
        <v>1398</v>
      </c>
      <c r="G2691">
        <v>16022</v>
      </c>
      <c r="H2691" s="23">
        <v>204905303</v>
      </c>
    </row>
    <row r="2692" spans="1:8" x14ac:dyDescent="0.25">
      <c r="A2692">
        <v>10649</v>
      </c>
      <c r="B2692" t="s">
        <v>5032</v>
      </c>
      <c r="C2692" t="s">
        <v>5033</v>
      </c>
      <c r="D2692" s="23">
        <v>10289670000123</v>
      </c>
      <c r="E2692" t="s">
        <v>1397</v>
      </c>
      <c r="F2692" t="s">
        <v>1398</v>
      </c>
      <c r="G2692">
        <v>16051</v>
      </c>
      <c r="H2692" s="23">
        <v>202151085</v>
      </c>
    </row>
    <row r="2693" spans="1:8" x14ac:dyDescent="0.25">
      <c r="A2693">
        <v>6893</v>
      </c>
      <c r="B2693" t="s">
        <v>5034</v>
      </c>
      <c r="C2693" t="s">
        <v>5034</v>
      </c>
      <c r="D2693" s="23">
        <v>11784640000156</v>
      </c>
      <c r="E2693" t="s">
        <v>1572</v>
      </c>
      <c r="F2693" t="s">
        <v>1386</v>
      </c>
      <c r="G2693">
        <v>10860</v>
      </c>
      <c r="H2693" s="23">
        <v>161726780</v>
      </c>
    </row>
    <row r="2694" spans="1:8" x14ac:dyDescent="0.25">
      <c r="A2694">
        <v>7399</v>
      </c>
      <c r="B2694" t="s">
        <v>5035</v>
      </c>
      <c r="C2694" t="s">
        <v>5035</v>
      </c>
      <c r="D2694" s="23">
        <v>21053524000110</v>
      </c>
      <c r="E2694" t="s">
        <v>1397</v>
      </c>
      <c r="F2694" t="s">
        <v>1398</v>
      </c>
      <c r="G2694">
        <v>11318</v>
      </c>
      <c r="H2694" s="23">
        <v>204160022</v>
      </c>
    </row>
    <row r="2695" spans="1:8" x14ac:dyDescent="0.25">
      <c r="A2695">
        <v>13390</v>
      </c>
      <c r="B2695" t="s">
        <v>5035</v>
      </c>
      <c r="C2695" t="s">
        <v>5035</v>
      </c>
      <c r="D2695" s="23">
        <v>21053524000382</v>
      </c>
      <c r="E2695" t="s">
        <v>1465</v>
      </c>
      <c r="F2695" t="s">
        <v>1398</v>
      </c>
      <c r="G2695">
        <v>20950</v>
      </c>
      <c r="H2695" s="23">
        <v>205942784</v>
      </c>
    </row>
    <row r="2696" spans="1:8" x14ac:dyDescent="0.25">
      <c r="A2696">
        <v>8490</v>
      </c>
      <c r="B2696" t="s">
        <v>5036</v>
      </c>
      <c r="C2696" t="s">
        <v>5036</v>
      </c>
      <c r="D2696" s="23">
        <v>21053524000200</v>
      </c>
      <c r="E2696" t="s">
        <v>1465</v>
      </c>
      <c r="F2696" t="s">
        <v>1398</v>
      </c>
      <c r="G2696">
        <v>12974</v>
      </c>
      <c r="H2696" s="23">
        <v>204454930</v>
      </c>
    </row>
    <row r="2697" spans="1:8" x14ac:dyDescent="0.25">
      <c r="A2697">
        <v>8742</v>
      </c>
      <c r="B2697" t="s">
        <v>5037</v>
      </c>
      <c r="C2697" t="s">
        <v>5037</v>
      </c>
      <c r="D2697" s="23">
        <v>3647964000114</v>
      </c>
      <c r="E2697" t="s">
        <v>1688</v>
      </c>
      <c r="F2697" t="s">
        <v>1386</v>
      </c>
      <c r="G2697">
        <v>13242</v>
      </c>
      <c r="H2697" s="23">
        <v>161281214</v>
      </c>
    </row>
    <row r="2698" spans="1:8" x14ac:dyDescent="0.25">
      <c r="A2698">
        <v>3084</v>
      </c>
      <c r="B2698" t="s">
        <v>5038</v>
      </c>
      <c r="C2698" t="s">
        <v>5039</v>
      </c>
      <c r="D2698" s="23">
        <v>5812909000168</v>
      </c>
      <c r="E2698" t="s">
        <v>1385</v>
      </c>
      <c r="F2698" t="s">
        <v>1386</v>
      </c>
      <c r="G2698">
        <v>4360</v>
      </c>
      <c r="H2698" s="23">
        <v>161391940</v>
      </c>
    </row>
    <row r="2699" spans="1:8" x14ac:dyDescent="0.25">
      <c r="A2699">
        <v>1621</v>
      </c>
      <c r="B2699" t="s">
        <v>5040</v>
      </c>
      <c r="C2699" t="s">
        <v>5041</v>
      </c>
      <c r="D2699" s="23">
        <v>11590851000158</v>
      </c>
      <c r="E2699" t="s">
        <v>1385</v>
      </c>
      <c r="F2699" t="s">
        <v>1386</v>
      </c>
      <c r="G2699">
        <v>2897</v>
      </c>
      <c r="H2699" s="23">
        <v>161651631</v>
      </c>
    </row>
    <row r="2700" spans="1:8" x14ac:dyDescent="0.25">
      <c r="A2700">
        <v>1592</v>
      </c>
      <c r="B2700" t="s">
        <v>5042</v>
      </c>
      <c r="C2700" t="s">
        <v>5043</v>
      </c>
      <c r="D2700" s="23">
        <v>11463226000145</v>
      </c>
      <c r="E2700" t="s">
        <v>1406</v>
      </c>
      <c r="F2700" t="s">
        <v>1407</v>
      </c>
      <c r="G2700">
        <v>2868</v>
      </c>
      <c r="H2700" s="23" t="s">
        <v>5044</v>
      </c>
    </row>
    <row r="2701" spans="1:8" x14ac:dyDescent="0.25">
      <c r="A2701">
        <v>6410</v>
      </c>
      <c r="B2701" t="s">
        <v>5045</v>
      </c>
      <c r="C2701" t="s">
        <v>5045</v>
      </c>
      <c r="D2701" s="23">
        <v>9148787000299</v>
      </c>
      <c r="E2701" t="s">
        <v>1385</v>
      </c>
      <c r="F2701" t="s">
        <v>1386</v>
      </c>
      <c r="G2701">
        <v>9956</v>
      </c>
      <c r="H2701" s="23">
        <v>162183976</v>
      </c>
    </row>
    <row r="2702" spans="1:8" x14ac:dyDescent="0.25">
      <c r="A2702">
        <v>3900</v>
      </c>
      <c r="B2702" t="s">
        <v>5046</v>
      </c>
      <c r="C2702" t="s">
        <v>5047</v>
      </c>
      <c r="D2702" s="23">
        <v>9148787000108</v>
      </c>
      <c r="E2702" t="s">
        <v>1385</v>
      </c>
      <c r="F2702" t="s">
        <v>1386</v>
      </c>
      <c r="G2702">
        <v>5176</v>
      </c>
      <c r="H2702" s="23">
        <v>161538452</v>
      </c>
    </row>
    <row r="2703" spans="1:8" x14ac:dyDescent="0.25">
      <c r="A2703">
        <v>2109</v>
      </c>
      <c r="B2703" t="s">
        <v>5048</v>
      </c>
      <c r="C2703" t="s">
        <v>5049</v>
      </c>
      <c r="D2703" s="23">
        <v>2330757000179</v>
      </c>
      <c r="E2703" t="s">
        <v>1385</v>
      </c>
      <c r="F2703" t="s">
        <v>1386</v>
      </c>
      <c r="G2703">
        <v>3385</v>
      </c>
      <c r="H2703" s="23">
        <v>161188753</v>
      </c>
    </row>
    <row r="2704" spans="1:8" x14ac:dyDescent="0.25">
      <c r="A2704">
        <v>7425</v>
      </c>
      <c r="B2704" t="s">
        <v>5050</v>
      </c>
      <c r="C2704" t="s">
        <v>5050</v>
      </c>
      <c r="D2704" s="23">
        <v>5510666000103</v>
      </c>
      <c r="E2704" t="s">
        <v>1541</v>
      </c>
      <c r="F2704" t="s">
        <v>1386</v>
      </c>
      <c r="G2704">
        <v>11341</v>
      </c>
      <c r="H2704" s="23">
        <v>161382398</v>
      </c>
    </row>
    <row r="2705" spans="1:8" x14ac:dyDescent="0.25">
      <c r="A2705">
        <v>3312</v>
      </c>
      <c r="B2705" t="s">
        <v>5051</v>
      </c>
      <c r="C2705" t="s">
        <v>5052</v>
      </c>
      <c r="D2705" s="23">
        <v>7104064000181</v>
      </c>
      <c r="E2705" t="s">
        <v>1385</v>
      </c>
      <c r="F2705" t="s">
        <v>1386</v>
      </c>
      <c r="G2705">
        <v>4588</v>
      </c>
      <c r="H2705" s="23">
        <v>161437192</v>
      </c>
    </row>
    <row r="2706" spans="1:8" x14ac:dyDescent="0.25">
      <c r="A2706">
        <v>1308</v>
      </c>
      <c r="B2706" t="s">
        <v>5053</v>
      </c>
      <c r="C2706" t="s">
        <v>5054</v>
      </c>
      <c r="D2706" s="23">
        <v>10473388000100</v>
      </c>
      <c r="E2706" t="s">
        <v>1823</v>
      </c>
      <c r="F2706" t="s">
        <v>1386</v>
      </c>
      <c r="G2706">
        <v>2584</v>
      </c>
      <c r="H2706" s="23">
        <v>161595391</v>
      </c>
    </row>
    <row r="2707" spans="1:8" x14ac:dyDescent="0.25">
      <c r="A2707">
        <v>14149</v>
      </c>
      <c r="B2707" t="s">
        <v>5055</v>
      </c>
      <c r="C2707" t="s">
        <v>5056</v>
      </c>
      <c r="D2707" s="23">
        <v>48672498000165</v>
      </c>
      <c r="E2707" t="s">
        <v>1385</v>
      </c>
      <c r="F2707" t="s">
        <v>1386</v>
      </c>
      <c r="G2707">
        <v>22013</v>
      </c>
      <c r="H2707" s="23">
        <v>164503960</v>
      </c>
    </row>
    <row r="2708" spans="1:8" x14ac:dyDescent="0.25">
      <c r="A2708">
        <v>1387</v>
      </c>
      <c r="B2708" t="s">
        <v>5057</v>
      </c>
      <c r="C2708" t="s">
        <v>5058</v>
      </c>
      <c r="D2708" s="23">
        <v>10711706000115</v>
      </c>
      <c r="E2708" t="s">
        <v>1409</v>
      </c>
      <c r="F2708" t="s">
        <v>1386</v>
      </c>
      <c r="G2708">
        <v>2663</v>
      </c>
      <c r="H2708" s="23">
        <v>161605311</v>
      </c>
    </row>
    <row r="2709" spans="1:8" x14ac:dyDescent="0.25">
      <c r="A2709">
        <v>2348</v>
      </c>
      <c r="B2709" t="s">
        <v>5059</v>
      </c>
      <c r="C2709" t="s">
        <v>5060</v>
      </c>
      <c r="D2709" s="23">
        <v>3109785000123</v>
      </c>
      <c r="E2709" t="s">
        <v>1385</v>
      </c>
      <c r="F2709" t="s">
        <v>1386</v>
      </c>
      <c r="G2709">
        <v>3624</v>
      </c>
      <c r="H2709" s="23">
        <v>161242952</v>
      </c>
    </row>
    <row r="2710" spans="1:8" x14ac:dyDescent="0.25">
      <c r="A2710">
        <v>10362</v>
      </c>
      <c r="B2710" t="s">
        <v>5061</v>
      </c>
      <c r="C2710" t="s">
        <v>5062</v>
      </c>
      <c r="D2710" s="23">
        <v>14825226000136</v>
      </c>
      <c r="E2710" t="s">
        <v>5063</v>
      </c>
      <c r="F2710" t="s">
        <v>1398</v>
      </c>
      <c r="G2710">
        <v>15636</v>
      </c>
      <c r="H2710" s="23">
        <v>202628582</v>
      </c>
    </row>
    <row r="2711" spans="1:8" x14ac:dyDescent="0.25">
      <c r="A2711">
        <v>8595</v>
      </c>
      <c r="B2711" t="s">
        <v>5064</v>
      </c>
      <c r="C2711" t="s">
        <v>5065</v>
      </c>
      <c r="D2711" s="23">
        <v>25194743000170</v>
      </c>
      <c r="E2711" t="s">
        <v>5066</v>
      </c>
      <c r="F2711" t="s">
        <v>1587</v>
      </c>
      <c r="G2711">
        <v>13109</v>
      </c>
      <c r="H2711" s="23">
        <v>244823910</v>
      </c>
    </row>
    <row r="2712" spans="1:8" x14ac:dyDescent="0.25">
      <c r="A2712">
        <v>3971</v>
      </c>
      <c r="B2712" t="s">
        <v>5067</v>
      </c>
      <c r="C2712" t="s">
        <v>5068</v>
      </c>
      <c r="D2712" s="23">
        <v>9295304000106</v>
      </c>
      <c r="E2712" t="s">
        <v>1385</v>
      </c>
      <c r="F2712" t="s">
        <v>1386</v>
      </c>
      <c r="G2712">
        <v>5247</v>
      </c>
      <c r="H2712" s="23">
        <v>161396054</v>
      </c>
    </row>
    <row r="2713" spans="1:8" x14ac:dyDescent="0.25">
      <c r="A2713">
        <v>2806</v>
      </c>
      <c r="B2713" t="s">
        <v>5069</v>
      </c>
      <c r="C2713" t="s">
        <v>5070</v>
      </c>
      <c r="D2713" s="23">
        <v>4577325000192</v>
      </c>
      <c r="E2713" t="s">
        <v>1385</v>
      </c>
      <c r="F2713" t="s">
        <v>1386</v>
      </c>
      <c r="G2713">
        <v>4082</v>
      </c>
      <c r="H2713" s="23">
        <v>161323774</v>
      </c>
    </row>
    <row r="2714" spans="1:8" x14ac:dyDescent="0.25">
      <c r="A2714">
        <v>8934</v>
      </c>
      <c r="B2714" t="s">
        <v>5071</v>
      </c>
      <c r="C2714" t="s">
        <v>5072</v>
      </c>
      <c r="D2714" s="23">
        <v>24059658000137</v>
      </c>
      <c r="E2714" t="s">
        <v>1409</v>
      </c>
      <c r="F2714" t="s">
        <v>1386</v>
      </c>
      <c r="G2714">
        <v>13474</v>
      </c>
      <c r="H2714" s="23">
        <v>162674414</v>
      </c>
    </row>
    <row r="2715" spans="1:8" x14ac:dyDescent="0.25">
      <c r="A2715">
        <v>4007</v>
      </c>
      <c r="B2715" t="s">
        <v>5073</v>
      </c>
      <c r="C2715" t="s">
        <v>5074</v>
      </c>
      <c r="D2715" s="23">
        <v>9332219000162</v>
      </c>
      <c r="E2715" t="s">
        <v>1409</v>
      </c>
      <c r="F2715" t="s">
        <v>1386</v>
      </c>
      <c r="G2715">
        <v>5283</v>
      </c>
      <c r="H2715" s="23">
        <v>161552587</v>
      </c>
    </row>
    <row r="2716" spans="1:8" x14ac:dyDescent="0.25">
      <c r="A2716">
        <v>6487</v>
      </c>
      <c r="B2716" t="s">
        <v>5075</v>
      </c>
      <c r="C2716" t="s">
        <v>5076</v>
      </c>
      <c r="D2716" s="23">
        <v>9382946000134</v>
      </c>
      <c r="E2716" t="s">
        <v>1409</v>
      </c>
      <c r="F2716" t="s">
        <v>1386</v>
      </c>
      <c r="G2716">
        <v>10024</v>
      </c>
      <c r="H2716" s="23">
        <v>160204968</v>
      </c>
    </row>
    <row r="2717" spans="1:8" x14ac:dyDescent="0.25">
      <c r="A2717">
        <v>3966</v>
      </c>
      <c r="B2717" t="s">
        <v>5077</v>
      </c>
      <c r="C2717" t="s">
        <v>5078</v>
      </c>
      <c r="D2717" s="23">
        <v>9287657000156</v>
      </c>
      <c r="E2717" t="s">
        <v>5079</v>
      </c>
      <c r="F2717" t="s">
        <v>1386</v>
      </c>
      <c r="G2717">
        <v>5242</v>
      </c>
      <c r="H2717" s="23">
        <v>160785200</v>
      </c>
    </row>
    <row r="2718" spans="1:8" x14ac:dyDescent="0.25">
      <c r="A2718">
        <v>1479</v>
      </c>
      <c r="B2718" t="s">
        <v>5080</v>
      </c>
      <c r="C2718" t="s">
        <v>5081</v>
      </c>
      <c r="D2718" s="23">
        <v>10943371000160</v>
      </c>
      <c r="E2718" t="s">
        <v>2891</v>
      </c>
      <c r="F2718" t="s">
        <v>1386</v>
      </c>
      <c r="G2718">
        <v>2755</v>
      </c>
      <c r="H2718" s="23">
        <v>160367662</v>
      </c>
    </row>
    <row r="2719" spans="1:8" x14ac:dyDescent="0.25">
      <c r="A2719">
        <v>1511</v>
      </c>
      <c r="B2719" t="s">
        <v>5082</v>
      </c>
      <c r="C2719" t="s">
        <v>5083</v>
      </c>
      <c r="D2719" s="23">
        <v>1106071000136</v>
      </c>
      <c r="E2719" t="s">
        <v>1678</v>
      </c>
      <c r="F2719" t="s">
        <v>1386</v>
      </c>
      <c r="G2719">
        <v>2787</v>
      </c>
      <c r="H2719" s="23">
        <v>161113788</v>
      </c>
    </row>
    <row r="2720" spans="1:8" x14ac:dyDescent="0.25">
      <c r="A2720">
        <v>3158</v>
      </c>
      <c r="B2720" t="s">
        <v>5084</v>
      </c>
      <c r="C2720" t="s">
        <v>5085</v>
      </c>
      <c r="D2720" s="23">
        <v>6115797000159</v>
      </c>
      <c r="E2720" t="s">
        <v>1409</v>
      </c>
      <c r="F2720" t="s">
        <v>1386</v>
      </c>
      <c r="G2720">
        <v>4434</v>
      </c>
      <c r="H2720" s="23">
        <v>161413668</v>
      </c>
    </row>
    <row r="2721" spans="1:8" x14ac:dyDescent="0.25">
      <c r="A2721">
        <v>9056</v>
      </c>
      <c r="B2721" t="s">
        <v>5086</v>
      </c>
      <c r="C2721" t="s">
        <v>5086</v>
      </c>
      <c r="D2721" s="23">
        <v>70322490000128</v>
      </c>
      <c r="E2721" t="s">
        <v>1397</v>
      </c>
      <c r="F2721" t="s">
        <v>1398</v>
      </c>
      <c r="G2721">
        <v>13583</v>
      </c>
      <c r="H2721" s="23" t="s">
        <v>5087</v>
      </c>
    </row>
    <row r="2722" spans="1:8" x14ac:dyDescent="0.25">
      <c r="A2722">
        <v>13917</v>
      </c>
      <c r="B2722" t="s">
        <v>5088</v>
      </c>
      <c r="C2722" t="s">
        <v>5088</v>
      </c>
      <c r="D2722" s="23">
        <v>13866767000140</v>
      </c>
      <c r="E2722" t="s">
        <v>1385</v>
      </c>
      <c r="F2722" t="s">
        <v>1386</v>
      </c>
      <c r="G2722">
        <v>21686</v>
      </c>
      <c r="H2722" s="23">
        <v>161886663</v>
      </c>
    </row>
    <row r="2723" spans="1:8" x14ac:dyDescent="0.25">
      <c r="A2723">
        <v>10694</v>
      </c>
      <c r="B2723" t="s">
        <v>5089</v>
      </c>
      <c r="C2723" t="s">
        <v>5090</v>
      </c>
      <c r="D2723" s="23">
        <v>4806084000106</v>
      </c>
      <c r="E2723" t="s">
        <v>1851</v>
      </c>
      <c r="F2723" t="s">
        <v>1386</v>
      </c>
      <c r="G2723">
        <v>16107</v>
      </c>
      <c r="H2723" s="23">
        <v>161337228</v>
      </c>
    </row>
    <row r="2724" spans="1:8" x14ac:dyDescent="0.25">
      <c r="A2724">
        <v>6682</v>
      </c>
      <c r="B2724" t="s">
        <v>5091</v>
      </c>
      <c r="C2724" t="s">
        <v>5092</v>
      </c>
      <c r="D2724" s="23">
        <v>6211266000160</v>
      </c>
      <c r="E2724" t="s">
        <v>1385</v>
      </c>
      <c r="F2724" t="s">
        <v>1386</v>
      </c>
      <c r="G2724">
        <v>10225</v>
      </c>
      <c r="H2724" s="23">
        <v>161417183</v>
      </c>
    </row>
    <row r="2725" spans="1:8" x14ac:dyDescent="0.25">
      <c r="A2725">
        <v>15299</v>
      </c>
      <c r="B2725" t="s">
        <v>5093</v>
      </c>
      <c r="C2725" t="s">
        <v>5093</v>
      </c>
      <c r="D2725" s="23">
        <v>9602079000103</v>
      </c>
      <c r="E2725" t="s">
        <v>1385</v>
      </c>
      <c r="F2725" t="s">
        <v>1386</v>
      </c>
      <c r="G2725">
        <v>24434</v>
      </c>
      <c r="H2725" s="23">
        <v>160316162</v>
      </c>
    </row>
    <row r="2726" spans="1:8" x14ac:dyDescent="0.25">
      <c r="A2726">
        <v>14500</v>
      </c>
      <c r="B2726" t="s">
        <v>5094</v>
      </c>
      <c r="C2726" t="s">
        <v>5095</v>
      </c>
      <c r="D2726" s="23">
        <v>8118432000103</v>
      </c>
      <c r="E2726" t="s">
        <v>1430</v>
      </c>
      <c r="F2726" t="s">
        <v>1415</v>
      </c>
      <c r="G2726">
        <v>22839</v>
      </c>
      <c r="H2726" s="23">
        <v>8695202</v>
      </c>
    </row>
    <row r="2727" spans="1:8" x14ac:dyDescent="0.25">
      <c r="A2727">
        <v>8596</v>
      </c>
      <c r="B2727" t="s">
        <v>5096</v>
      </c>
      <c r="C2727" t="s">
        <v>5096</v>
      </c>
      <c r="D2727" s="23">
        <v>12500204000170</v>
      </c>
      <c r="E2727" t="s">
        <v>1409</v>
      </c>
      <c r="F2727" t="s">
        <v>1386</v>
      </c>
      <c r="G2727">
        <v>13110</v>
      </c>
      <c r="H2727" s="23">
        <v>161739652</v>
      </c>
    </row>
    <row r="2728" spans="1:8" x14ac:dyDescent="0.25">
      <c r="A2728">
        <v>12449</v>
      </c>
      <c r="B2728" t="s">
        <v>5097</v>
      </c>
      <c r="C2728">
        <v>635084720113</v>
      </c>
      <c r="D2728" s="23">
        <v>62262175000477</v>
      </c>
      <c r="E2728" t="s">
        <v>2234</v>
      </c>
      <c r="F2728" t="s">
        <v>1390</v>
      </c>
      <c r="G2728">
        <v>19076</v>
      </c>
      <c r="H2728" s="23" t="s">
        <v>1438</v>
      </c>
    </row>
    <row r="2729" spans="1:8" x14ac:dyDescent="0.25">
      <c r="A2729">
        <v>6559</v>
      </c>
      <c r="B2729" t="s">
        <v>5098</v>
      </c>
      <c r="C2729" t="s">
        <v>5099</v>
      </c>
      <c r="D2729" s="23">
        <v>1804161000109</v>
      </c>
      <c r="E2729" t="s">
        <v>1527</v>
      </c>
      <c r="F2729" t="s">
        <v>1386</v>
      </c>
      <c r="G2729">
        <v>10087</v>
      </c>
      <c r="H2729" s="23">
        <v>161158684</v>
      </c>
    </row>
    <row r="2730" spans="1:8" x14ac:dyDescent="0.25">
      <c r="A2730">
        <v>3812</v>
      </c>
      <c r="B2730" t="s">
        <v>5100</v>
      </c>
      <c r="C2730" t="s">
        <v>5101</v>
      </c>
      <c r="D2730" s="23">
        <v>8982027000139</v>
      </c>
      <c r="E2730" t="s">
        <v>1487</v>
      </c>
      <c r="F2730" t="s">
        <v>1386</v>
      </c>
      <c r="G2730">
        <v>5088</v>
      </c>
      <c r="H2730" s="23">
        <v>160583802</v>
      </c>
    </row>
    <row r="2731" spans="1:8" x14ac:dyDescent="0.25">
      <c r="A2731">
        <v>6087</v>
      </c>
      <c r="B2731" t="s">
        <v>5102</v>
      </c>
      <c r="C2731" t="s">
        <v>5103</v>
      </c>
      <c r="D2731" s="23">
        <v>10249679000100</v>
      </c>
      <c r="E2731" t="s">
        <v>1510</v>
      </c>
      <c r="F2731" t="s">
        <v>1386</v>
      </c>
      <c r="G2731">
        <v>9558</v>
      </c>
      <c r="H2731" s="23">
        <v>161576150</v>
      </c>
    </row>
    <row r="2732" spans="1:8" x14ac:dyDescent="0.25">
      <c r="A2732">
        <v>7252</v>
      </c>
      <c r="B2732" t="s">
        <v>5104</v>
      </c>
      <c r="C2732" t="s">
        <v>5105</v>
      </c>
      <c r="D2732" s="23">
        <v>18009128000181</v>
      </c>
      <c r="E2732" t="s">
        <v>1700</v>
      </c>
      <c r="F2732" t="s">
        <v>1386</v>
      </c>
      <c r="G2732">
        <v>11189</v>
      </c>
      <c r="H2732" s="23">
        <v>162136811</v>
      </c>
    </row>
    <row r="2733" spans="1:8" x14ac:dyDescent="0.25">
      <c r="A2733">
        <v>4380</v>
      </c>
      <c r="B2733" t="s">
        <v>5106</v>
      </c>
      <c r="C2733" t="s">
        <v>5107</v>
      </c>
      <c r="D2733" s="23">
        <v>61234985007460</v>
      </c>
      <c r="E2733" t="s">
        <v>1541</v>
      </c>
      <c r="F2733" t="s">
        <v>1386</v>
      </c>
      <c r="G2733">
        <v>6969</v>
      </c>
      <c r="H2733" s="23" t="s">
        <v>1438</v>
      </c>
    </row>
    <row r="2734" spans="1:8" x14ac:dyDescent="0.25">
      <c r="A2734">
        <v>13937</v>
      </c>
      <c r="B2734" t="s">
        <v>5108</v>
      </c>
      <c r="C2734" t="s">
        <v>5108</v>
      </c>
      <c r="D2734" s="23">
        <v>30330363000156</v>
      </c>
      <c r="E2734" t="s">
        <v>4625</v>
      </c>
      <c r="F2734" t="s">
        <v>1386</v>
      </c>
      <c r="G2734">
        <v>21719</v>
      </c>
      <c r="H2734" s="23">
        <v>163151865</v>
      </c>
    </row>
    <row r="2735" spans="1:8" x14ac:dyDescent="0.25">
      <c r="A2735">
        <v>4837</v>
      </c>
      <c r="B2735" t="s">
        <v>5109</v>
      </c>
      <c r="C2735" t="s">
        <v>5110</v>
      </c>
      <c r="D2735" s="23">
        <v>57158057000130</v>
      </c>
      <c r="E2735" t="s">
        <v>1424</v>
      </c>
      <c r="F2735" t="s">
        <v>1390</v>
      </c>
      <c r="G2735">
        <v>7647</v>
      </c>
      <c r="H2735" s="23">
        <v>111775231117</v>
      </c>
    </row>
    <row r="2736" spans="1:8" x14ac:dyDescent="0.25">
      <c r="A2736">
        <v>6848</v>
      </c>
      <c r="B2736" t="s">
        <v>5109</v>
      </c>
      <c r="C2736" t="s">
        <v>5109</v>
      </c>
      <c r="D2736" s="23">
        <v>57158057000645</v>
      </c>
      <c r="E2736" t="s">
        <v>1417</v>
      </c>
      <c r="F2736" t="s">
        <v>1418</v>
      </c>
      <c r="G2736">
        <v>10821</v>
      </c>
      <c r="H2736" s="23">
        <v>78542322</v>
      </c>
    </row>
    <row r="2737" spans="1:8" x14ac:dyDescent="0.25">
      <c r="A2737">
        <v>3062</v>
      </c>
      <c r="B2737" t="s">
        <v>5111</v>
      </c>
      <c r="C2737" t="s">
        <v>5112</v>
      </c>
      <c r="D2737" s="23">
        <v>57158057000726</v>
      </c>
      <c r="E2737" t="s">
        <v>1507</v>
      </c>
      <c r="F2737" t="s">
        <v>1415</v>
      </c>
      <c r="G2737">
        <v>4338</v>
      </c>
      <c r="H2737" s="23">
        <v>44298935</v>
      </c>
    </row>
    <row r="2738" spans="1:8" x14ac:dyDescent="0.25">
      <c r="A2738">
        <v>9344</v>
      </c>
      <c r="B2738" t="s">
        <v>5113</v>
      </c>
      <c r="C2738" t="s">
        <v>5114</v>
      </c>
      <c r="D2738" s="23">
        <v>46938924000134</v>
      </c>
      <c r="E2738" t="s">
        <v>1505</v>
      </c>
      <c r="F2738" t="s">
        <v>1390</v>
      </c>
      <c r="G2738">
        <v>13832</v>
      </c>
      <c r="H2738" s="23">
        <v>582078796114</v>
      </c>
    </row>
    <row r="2739" spans="1:8" x14ac:dyDescent="0.25">
      <c r="A2739">
        <v>3660</v>
      </c>
      <c r="B2739" t="s">
        <v>5115</v>
      </c>
      <c r="C2739" t="s">
        <v>5116</v>
      </c>
      <c r="D2739" s="23">
        <v>8588369000179</v>
      </c>
      <c r="E2739" t="s">
        <v>1527</v>
      </c>
      <c r="F2739" t="s">
        <v>1386</v>
      </c>
      <c r="G2739">
        <v>4936</v>
      </c>
      <c r="H2739" s="23">
        <v>161517609</v>
      </c>
    </row>
    <row r="2740" spans="1:8" x14ac:dyDescent="0.25">
      <c r="A2740">
        <v>13558</v>
      </c>
      <c r="B2740" t="s">
        <v>5117</v>
      </c>
      <c r="C2740" t="s">
        <v>5118</v>
      </c>
      <c r="D2740" s="23">
        <v>35659234000391</v>
      </c>
      <c r="E2740" t="s">
        <v>1397</v>
      </c>
      <c r="F2740" t="s">
        <v>1398</v>
      </c>
      <c r="G2740">
        <v>21165</v>
      </c>
      <c r="H2740" s="23">
        <v>204921740</v>
      </c>
    </row>
    <row r="2741" spans="1:8" x14ac:dyDescent="0.25">
      <c r="A2741">
        <v>15213</v>
      </c>
      <c r="B2741" t="s">
        <v>5119</v>
      </c>
      <c r="C2741" t="s">
        <v>5119</v>
      </c>
      <c r="D2741" s="23">
        <v>11495038000107</v>
      </c>
      <c r="E2741" t="s">
        <v>5120</v>
      </c>
      <c r="F2741" t="s">
        <v>1386</v>
      </c>
      <c r="G2741">
        <v>24310</v>
      </c>
      <c r="H2741" s="23">
        <v>161687784</v>
      </c>
    </row>
    <row r="2742" spans="1:8" x14ac:dyDescent="0.25">
      <c r="A2742">
        <v>11027</v>
      </c>
      <c r="B2742" t="s">
        <v>5121</v>
      </c>
      <c r="C2742" t="s">
        <v>5121</v>
      </c>
      <c r="D2742" s="23">
        <v>32329577000138</v>
      </c>
      <c r="E2742" t="s">
        <v>1397</v>
      </c>
      <c r="F2742" t="s">
        <v>1398</v>
      </c>
      <c r="G2742">
        <v>16819</v>
      </c>
      <c r="H2742" s="23">
        <v>205068901</v>
      </c>
    </row>
    <row r="2743" spans="1:8" x14ac:dyDescent="0.25">
      <c r="A2743">
        <v>8817</v>
      </c>
      <c r="B2743" t="s">
        <v>5122</v>
      </c>
      <c r="C2743" t="s">
        <v>5122</v>
      </c>
      <c r="D2743" s="23">
        <v>2017860000163</v>
      </c>
      <c r="E2743" t="s">
        <v>1406</v>
      </c>
      <c r="F2743" t="s">
        <v>1407</v>
      </c>
      <c r="G2743">
        <v>13333</v>
      </c>
      <c r="H2743" s="23">
        <v>64326080</v>
      </c>
    </row>
    <row r="2744" spans="1:8" x14ac:dyDescent="0.25">
      <c r="A2744">
        <v>9131</v>
      </c>
      <c r="B2744" t="s">
        <v>5123</v>
      </c>
      <c r="C2744" t="s">
        <v>5123</v>
      </c>
      <c r="D2744" s="23">
        <v>7021738000184</v>
      </c>
      <c r="E2744" t="s">
        <v>2306</v>
      </c>
      <c r="F2744" t="s">
        <v>1398</v>
      </c>
      <c r="G2744">
        <v>13644</v>
      </c>
      <c r="H2744" s="23">
        <v>202000575</v>
      </c>
    </row>
    <row r="2745" spans="1:8" x14ac:dyDescent="0.25">
      <c r="A2745">
        <v>3370</v>
      </c>
      <c r="B2745" t="s">
        <v>5124</v>
      </c>
      <c r="C2745" t="s">
        <v>5125</v>
      </c>
      <c r="D2745" s="23">
        <v>7369685001088</v>
      </c>
      <c r="E2745" t="s">
        <v>1527</v>
      </c>
      <c r="F2745" t="s">
        <v>1386</v>
      </c>
      <c r="G2745">
        <v>4646</v>
      </c>
      <c r="H2745" s="23">
        <v>161302009</v>
      </c>
    </row>
    <row r="2746" spans="1:8" x14ac:dyDescent="0.25">
      <c r="A2746">
        <v>9744</v>
      </c>
      <c r="B2746" t="s">
        <v>5126</v>
      </c>
      <c r="C2746" t="s">
        <v>5126</v>
      </c>
      <c r="D2746" s="23">
        <v>28858208000165</v>
      </c>
      <c r="E2746" t="s">
        <v>5127</v>
      </c>
      <c r="F2746" t="s">
        <v>1415</v>
      </c>
      <c r="G2746">
        <v>14475</v>
      </c>
      <c r="H2746" s="23">
        <v>74151258</v>
      </c>
    </row>
    <row r="2747" spans="1:8" x14ac:dyDescent="0.25">
      <c r="A2747">
        <v>10022</v>
      </c>
      <c r="B2747" t="s">
        <v>5128</v>
      </c>
      <c r="C2747" t="s">
        <v>5128</v>
      </c>
      <c r="D2747" s="23">
        <v>19650457000170</v>
      </c>
      <c r="E2747" t="s">
        <v>1397</v>
      </c>
      <c r="F2747" t="s">
        <v>1398</v>
      </c>
      <c r="G2747">
        <v>14819</v>
      </c>
      <c r="H2747" s="23">
        <v>204034957</v>
      </c>
    </row>
    <row r="2748" spans="1:8" x14ac:dyDescent="0.25">
      <c r="A2748">
        <v>11169</v>
      </c>
      <c r="B2748" t="s">
        <v>5129</v>
      </c>
      <c r="C2748" t="s">
        <v>5129</v>
      </c>
      <c r="D2748" s="23">
        <v>35654425000107</v>
      </c>
      <c r="E2748" t="s">
        <v>4065</v>
      </c>
      <c r="F2748" t="s">
        <v>1398</v>
      </c>
      <c r="G2748">
        <v>16982</v>
      </c>
      <c r="H2748" s="23">
        <v>200345125</v>
      </c>
    </row>
    <row r="2749" spans="1:8" x14ac:dyDescent="0.25">
      <c r="A2749">
        <v>3568</v>
      </c>
      <c r="B2749" t="s">
        <v>5130</v>
      </c>
      <c r="C2749" t="s">
        <v>5131</v>
      </c>
      <c r="D2749" s="23">
        <v>8232897000190</v>
      </c>
      <c r="E2749" t="s">
        <v>1527</v>
      </c>
      <c r="F2749" t="s">
        <v>1386</v>
      </c>
      <c r="G2749">
        <v>4844</v>
      </c>
      <c r="H2749" s="23">
        <v>161502830</v>
      </c>
    </row>
    <row r="2750" spans="1:8" x14ac:dyDescent="0.25">
      <c r="A2750">
        <v>8366</v>
      </c>
      <c r="B2750" t="s">
        <v>5132</v>
      </c>
      <c r="C2750" t="s">
        <v>5133</v>
      </c>
      <c r="D2750" s="23">
        <v>70045992000159</v>
      </c>
      <c r="E2750" t="s">
        <v>1483</v>
      </c>
      <c r="F2750" t="s">
        <v>1398</v>
      </c>
      <c r="G2750">
        <v>12625</v>
      </c>
      <c r="H2750" s="23">
        <v>200407805</v>
      </c>
    </row>
    <row r="2751" spans="1:8" x14ac:dyDescent="0.25">
      <c r="A2751">
        <v>8328</v>
      </c>
      <c r="B2751" t="s">
        <v>5134</v>
      </c>
      <c r="C2751" t="s">
        <v>5135</v>
      </c>
      <c r="D2751" s="23">
        <v>70045992000230</v>
      </c>
      <c r="E2751" t="s">
        <v>1483</v>
      </c>
      <c r="F2751" t="s">
        <v>1398</v>
      </c>
      <c r="G2751">
        <v>12591</v>
      </c>
      <c r="H2751" s="23">
        <v>202759253</v>
      </c>
    </row>
    <row r="2752" spans="1:8" x14ac:dyDescent="0.25">
      <c r="A2752">
        <v>2407</v>
      </c>
      <c r="B2752" t="s">
        <v>5136</v>
      </c>
      <c r="C2752" t="s">
        <v>5137</v>
      </c>
      <c r="D2752" s="23">
        <v>3328462000120</v>
      </c>
      <c r="E2752" t="s">
        <v>1572</v>
      </c>
      <c r="F2752" t="s">
        <v>1386</v>
      </c>
      <c r="G2752">
        <v>3683</v>
      </c>
      <c r="H2752" s="23">
        <v>160495105</v>
      </c>
    </row>
    <row r="2753" spans="1:8" x14ac:dyDescent="0.25">
      <c r="A2753">
        <v>1468</v>
      </c>
      <c r="B2753" t="s">
        <v>5138</v>
      </c>
      <c r="C2753" t="s">
        <v>5139</v>
      </c>
      <c r="D2753" s="23">
        <v>10902764000126</v>
      </c>
      <c r="E2753" t="s">
        <v>1385</v>
      </c>
      <c r="F2753" t="s">
        <v>1386</v>
      </c>
      <c r="G2753">
        <v>2744</v>
      </c>
      <c r="H2753" s="23">
        <v>161615848</v>
      </c>
    </row>
    <row r="2754" spans="1:8" x14ac:dyDescent="0.25">
      <c r="A2754">
        <v>11861</v>
      </c>
      <c r="B2754" t="s">
        <v>5140</v>
      </c>
      <c r="C2754" t="s">
        <v>5140</v>
      </c>
      <c r="D2754" s="23">
        <v>41136094000108</v>
      </c>
      <c r="E2754" t="s">
        <v>1409</v>
      </c>
      <c r="F2754" t="s">
        <v>1386</v>
      </c>
      <c r="G2754">
        <v>18236</v>
      </c>
      <c r="H2754" s="23">
        <v>160989078</v>
      </c>
    </row>
    <row r="2755" spans="1:8" x14ac:dyDescent="0.25">
      <c r="A2755">
        <v>1327</v>
      </c>
      <c r="B2755" t="s">
        <v>5141</v>
      </c>
      <c r="C2755" t="s">
        <v>5142</v>
      </c>
      <c r="D2755" s="23">
        <v>10526552000191</v>
      </c>
      <c r="E2755" t="s">
        <v>1541</v>
      </c>
      <c r="F2755" t="s">
        <v>1386</v>
      </c>
      <c r="G2755">
        <v>2603</v>
      </c>
      <c r="H2755" s="23">
        <v>161594603</v>
      </c>
    </row>
    <row r="2756" spans="1:8" x14ac:dyDescent="0.25">
      <c r="A2756">
        <v>11507</v>
      </c>
      <c r="B2756" t="s">
        <v>5143</v>
      </c>
      <c r="C2756" t="s">
        <v>5144</v>
      </c>
      <c r="D2756" s="23">
        <v>8308397000195</v>
      </c>
      <c r="E2756" t="s">
        <v>5145</v>
      </c>
      <c r="F2756" t="s">
        <v>1398</v>
      </c>
      <c r="G2756">
        <v>17451</v>
      </c>
      <c r="H2756" s="23">
        <v>201051222</v>
      </c>
    </row>
    <row r="2757" spans="1:8" x14ac:dyDescent="0.25">
      <c r="A2757">
        <v>10241</v>
      </c>
      <c r="B2757" t="s">
        <v>5146</v>
      </c>
      <c r="C2757" t="s">
        <v>5147</v>
      </c>
      <c r="D2757" s="23">
        <v>3014241000188</v>
      </c>
      <c r="E2757" t="s">
        <v>1409</v>
      </c>
      <c r="F2757" t="s">
        <v>1386</v>
      </c>
      <c r="G2757">
        <v>15452</v>
      </c>
      <c r="H2757" s="23">
        <v>161233562</v>
      </c>
    </row>
    <row r="2758" spans="1:8" x14ac:dyDescent="0.25">
      <c r="A2758">
        <v>15588</v>
      </c>
      <c r="B2758" t="s">
        <v>5148</v>
      </c>
      <c r="C2758" t="s">
        <v>5149</v>
      </c>
      <c r="D2758" s="23">
        <v>33312587000123</v>
      </c>
      <c r="E2758" t="s">
        <v>1397</v>
      </c>
      <c r="F2758" t="s">
        <v>1398</v>
      </c>
      <c r="G2758">
        <v>24845</v>
      </c>
      <c r="H2758" s="23">
        <v>205138705</v>
      </c>
    </row>
    <row r="2759" spans="1:8" x14ac:dyDescent="0.25">
      <c r="A2759">
        <v>2621</v>
      </c>
      <c r="B2759" t="s">
        <v>5150</v>
      </c>
      <c r="C2759" t="s">
        <v>5151</v>
      </c>
      <c r="D2759" s="23">
        <v>3972119000114</v>
      </c>
      <c r="E2759" t="s">
        <v>1385</v>
      </c>
      <c r="F2759" t="s">
        <v>1386</v>
      </c>
      <c r="G2759">
        <v>3897</v>
      </c>
      <c r="H2759" s="23">
        <v>161287590</v>
      </c>
    </row>
    <row r="2760" spans="1:8" x14ac:dyDescent="0.25">
      <c r="A2760">
        <v>4885</v>
      </c>
      <c r="B2760" t="s">
        <v>5152</v>
      </c>
      <c r="C2760" t="s">
        <v>5153</v>
      </c>
      <c r="D2760" s="23">
        <v>10582311000160</v>
      </c>
      <c r="E2760" t="s">
        <v>1642</v>
      </c>
      <c r="F2760" t="s">
        <v>1415</v>
      </c>
      <c r="G2760">
        <v>7848</v>
      </c>
      <c r="H2760" s="23">
        <v>39049973</v>
      </c>
    </row>
    <row r="2761" spans="1:8" x14ac:dyDescent="0.25">
      <c r="A2761">
        <v>2956</v>
      </c>
      <c r="B2761" t="s">
        <v>5154</v>
      </c>
      <c r="C2761" t="s">
        <v>5155</v>
      </c>
      <c r="D2761" s="23">
        <v>5234667000172</v>
      </c>
      <c r="E2761" t="s">
        <v>1385</v>
      </c>
      <c r="F2761" t="s">
        <v>1386</v>
      </c>
      <c r="G2761">
        <v>4232</v>
      </c>
      <c r="H2761" s="23">
        <v>161360300</v>
      </c>
    </row>
    <row r="2762" spans="1:8" x14ac:dyDescent="0.25">
      <c r="A2762">
        <v>12180</v>
      </c>
      <c r="B2762" t="s">
        <v>5156</v>
      </c>
      <c r="C2762" t="s">
        <v>5157</v>
      </c>
      <c r="D2762" s="23">
        <v>37318626000150</v>
      </c>
      <c r="E2762" t="s">
        <v>5158</v>
      </c>
      <c r="F2762" t="s">
        <v>1398</v>
      </c>
      <c r="G2762">
        <v>18771</v>
      </c>
      <c r="H2762" s="23">
        <v>205440134</v>
      </c>
    </row>
    <row r="2763" spans="1:8" x14ac:dyDescent="0.25">
      <c r="A2763">
        <v>8417</v>
      </c>
      <c r="B2763" t="s">
        <v>5159</v>
      </c>
      <c r="C2763" t="s">
        <v>5160</v>
      </c>
      <c r="D2763" s="23">
        <v>22734200000100</v>
      </c>
      <c r="E2763" t="s">
        <v>1541</v>
      </c>
      <c r="F2763" t="s">
        <v>1386</v>
      </c>
      <c r="G2763">
        <v>12741</v>
      </c>
      <c r="H2763" s="23">
        <v>162651287</v>
      </c>
    </row>
    <row r="2764" spans="1:8" x14ac:dyDescent="0.25">
      <c r="A2764">
        <v>8829</v>
      </c>
      <c r="B2764" t="s">
        <v>5161</v>
      </c>
      <c r="C2764" t="s">
        <v>5162</v>
      </c>
      <c r="D2764" s="23">
        <v>12704689000203</v>
      </c>
      <c r="E2764" t="s">
        <v>5163</v>
      </c>
      <c r="F2764" t="s">
        <v>1407</v>
      </c>
      <c r="G2764">
        <v>13351</v>
      </c>
      <c r="H2764" s="23">
        <v>64159710</v>
      </c>
    </row>
    <row r="2765" spans="1:8" x14ac:dyDescent="0.25">
      <c r="A2765">
        <v>10721</v>
      </c>
      <c r="B2765" t="s">
        <v>5164</v>
      </c>
      <c r="C2765" t="s">
        <v>5164</v>
      </c>
      <c r="D2765" s="23">
        <v>28438728000119</v>
      </c>
      <c r="E2765" t="s">
        <v>1385</v>
      </c>
      <c r="F2765" t="s">
        <v>1386</v>
      </c>
      <c r="G2765">
        <v>16144</v>
      </c>
      <c r="H2765" s="23">
        <v>162995962</v>
      </c>
    </row>
    <row r="2766" spans="1:8" x14ac:dyDescent="0.25">
      <c r="A2766">
        <v>3270</v>
      </c>
      <c r="B2766" t="s">
        <v>5165</v>
      </c>
      <c r="C2766" t="s">
        <v>5166</v>
      </c>
      <c r="D2766" s="23">
        <v>70042064000130</v>
      </c>
      <c r="E2766" t="s">
        <v>1397</v>
      </c>
      <c r="F2766" t="s">
        <v>1398</v>
      </c>
      <c r="G2766">
        <v>4546</v>
      </c>
      <c r="H2766" s="23">
        <v>200835459</v>
      </c>
    </row>
    <row r="2767" spans="1:8" x14ac:dyDescent="0.25">
      <c r="A2767">
        <v>11609</v>
      </c>
      <c r="B2767" t="s">
        <v>5167</v>
      </c>
      <c r="C2767" t="s">
        <v>5167</v>
      </c>
      <c r="D2767" s="23">
        <v>8227811000131</v>
      </c>
      <c r="E2767" t="s">
        <v>5168</v>
      </c>
      <c r="F2767" t="s">
        <v>1398</v>
      </c>
      <c r="G2767">
        <v>17552</v>
      </c>
      <c r="H2767" s="23">
        <v>200193147</v>
      </c>
    </row>
    <row r="2768" spans="1:8" x14ac:dyDescent="0.25">
      <c r="A2768">
        <v>7223</v>
      </c>
      <c r="B2768" t="s">
        <v>5169</v>
      </c>
      <c r="C2768" t="s">
        <v>5170</v>
      </c>
      <c r="D2768" s="23">
        <v>5541737000135</v>
      </c>
      <c r="E2768" t="s">
        <v>1397</v>
      </c>
      <c r="F2768" t="s">
        <v>1398</v>
      </c>
      <c r="G2768">
        <v>11168</v>
      </c>
      <c r="H2768" s="23">
        <v>200937928</v>
      </c>
    </row>
    <row r="2769" spans="1:8" x14ac:dyDescent="0.25">
      <c r="A2769">
        <v>3951</v>
      </c>
      <c r="B2769" t="s">
        <v>5171</v>
      </c>
      <c r="C2769" t="s">
        <v>5172</v>
      </c>
      <c r="D2769" s="23">
        <v>9264680000125</v>
      </c>
      <c r="E2769" t="s">
        <v>2334</v>
      </c>
      <c r="F2769" t="s">
        <v>1386</v>
      </c>
      <c r="G2769">
        <v>5227</v>
      </c>
      <c r="H2769" s="23">
        <v>160788846</v>
      </c>
    </row>
    <row r="2770" spans="1:8" x14ac:dyDescent="0.25">
      <c r="A2770">
        <v>4105</v>
      </c>
      <c r="B2770" t="s">
        <v>5173</v>
      </c>
      <c r="C2770" t="s">
        <v>5174</v>
      </c>
      <c r="D2770" s="23">
        <v>9605716000197</v>
      </c>
      <c r="E2770" t="s">
        <v>1385</v>
      </c>
      <c r="F2770" t="s">
        <v>1386</v>
      </c>
      <c r="G2770">
        <v>5381</v>
      </c>
      <c r="H2770" s="23">
        <v>161567266</v>
      </c>
    </row>
    <row r="2771" spans="1:8" x14ac:dyDescent="0.25">
      <c r="A2771">
        <v>12874</v>
      </c>
      <c r="B2771" t="s">
        <v>5175</v>
      </c>
      <c r="C2771" t="s">
        <v>5176</v>
      </c>
      <c r="D2771" s="23">
        <v>40204369000130</v>
      </c>
      <c r="E2771" t="s">
        <v>1397</v>
      </c>
      <c r="F2771" t="s">
        <v>1398</v>
      </c>
      <c r="G2771">
        <v>19918</v>
      </c>
      <c r="H2771" s="23">
        <v>205620213</v>
      </c>
    </row>
    <row r="2772" spans="1:8" x14ac:dyDescent="0.25">
      <c r="A2772">
        <v>6818</v>
      </c>
      <c r="B2772" t="s">
        <v>5177</v>
      </c>
      <c r="C2772" t="s">
        <v>5178</v>
      </c>
      <c r="D2772" s="23">
        <v>5959479000454</v>
      </c>
      <c r="E2772" t="s">
        <v>1574</v>
      </c>
      <c r="F2772" t="s">
        <v>1398</v>
      </c>
      <c r="G2772">
        <v>10771</v>
      </c>
      <c r="H2772" s="23" t="s">
        <v>5180</v>
      </c>
    </row>
    <row r="2773" spans="1:8" x14ac:dyDescent="0.25">
      <c r="A2773">
        <v>15888</v>
      </c>
      <c r="B2773" t="s">
        <v>5177</v>
      </c>
      <c r="C2773" t="s">
        <v>21839</v>
      </c>
      <c r="D2773" s="23">
        <v>5959479001426</v>
      </c>
      <c r="E2773" t="s">
        <v>1465</v>
      </c>
      <c r="F2773" t="s">
        <v>1398</v>
      </c>
      <c r="G2773">
        <v>25359</v>
      </c>
      <c r="H2773" s="23">
        <v>206170459</v>
      </c>
    </row>
    <row r="2774" spans="1:8" x14ac:dyDescent="0.25">
      <c r="A2774">
        <v>10034</v>
      </c>
      <c r="B2774" t="s">
        <v>5177</v>
      </c>
      <c r="C2774" t="s">
        <v>5177</v>
      </c>
      <c r="D2774" s="23">
        <v>5959479000969</v>
      </c>
      <c r="E2774" t="s">
        <v>1465</v>
      </c>
      <c r="F2774" t="s">
        <v>1398</v>
      </c>
      <c r="G2774">
        <v>14842</v>
      </c>
      <c r="H2774" s="23">
        <v>204897351</v>
      </c>
    </row>
    <row r="2775" spans="1:8" x14ac:dyDescent="0.25">
      <c r="A2775">
        <v>9769</v>
      </c>
      <c r="B2775" t="s">
        <v>5177</v>
      </c>
      <c r="C2775" t="s">
        <v>5178</v>
      </c>
      <c r="D2775" s="23">
        <v>5959479000616</v>
      </c>
      <c r="E2775" t="s">
        <v>4001</v>
      </c>
      <c r="F2775" t="s">
        <v>1398</v>
      </c>
      <c r="G2775">
        <v>14501</v>
      </c>
      <c r="H2775" s="23">
        <v>204818230</v>
      </c>
    </row>
    <row r="2776" spans="1:8" x14ac:dyDescent="0.25">
      <c r="A2776">
        <v>9768</v>
      </c>
      <c r="B2776" t="s">
        <v>5177</v>
      </c>
      <c r="C2776" t="s">
        <v>5178</v>
      </c>
      <c r="D2776" s="23">
        <v>5959479000705</v>
      </c>
      <c r="E2776" t="s">
        <v>3641</v>
      </c>
      <c r="F2776" t="s">
        <v>1398</v>
      </c>
      <c r="G2776">
        <v>14500</v>
      </c>
      <c r="H2776" s="23">
        <v>204818249</v>
      </c>
    </row>
    <row r="2777" spans="1:8" x14ac:dyDescent="0.25">
      <c r="A2777">
        <v>10464</v>
      </c>
      <c r="B2777" t="s">
        <v>5177</v>
      </c>
      <c r="C2777" t="s">
        <v>5179</v>
      </c>
      <c r="D2777" s="23">
        <v>5959479001183</v>
      </c>
      <c r="E2777" t="s">
        <v>1465</v>
      </c>
      <c r="F2777" t="s">
        <v>1398</v>
      </c>
      <c r="G2777">
        <v>15792</v>
      </c>
      <c r="H2777" s="23">
        <v>205037038</v>
      </c>
    </row>
    <row r="2778" spans="1:8" x14ac:dyDescent="0.25">
      <c r="A2778">
        <v>10463</v>
      </c>
      <c r="B2778" t="s">
        <v>5177</v>
      </c>
      <c r="C2778" t="s">
        <v>5179</v>
      </c>
      <c r="D2778" s="23">
        <v>5959479001264</v>
      </c>
      <c r="E2778" t="s">
        <v>1465</v>
      </c>
      <c r="F2778" t="s">
        <v>1398</v>
      </c>
      <c r="G2778">
        <v>15791</v>
      </c>
      <c r="H2778" s="23">
        <v>205037046</v>
      </c>
    </row>
    <row r="2779" spans="1:8" x14ac:dyDescent="0.25">
      <c r="A2779">
        <v>15897</v>
      </c>
      <c r="B2779" t="s">
        <v>5177</v>
      </c>
      <c r="C2779" t="s">
        <v>5178</v>
      </c>
      <c r="D2779" s="23">
        <v>5959479001000</v>
      </c>
      <c r="E2779" t="s">
        <v>1574</v>
      </c>
      <c r="F2779" t="s">
        <v>1398</v>
      </c>
      <c r="G2779">
        <v>25376</v>
      </c>
      <c r="H2779" s="23">
        <v>204965047</v>
      </c>
    </row>
    <row r="2780" spans="1:8" x14ac:dyDescent="0.25">
      <c r="A2780">
        <v>3118</v>
      </c>
      <c r="B2780" t="s">
        <v>5181</v>
      </c>
      <c r="C2780" t="s">
        <v>5182</v>
      </c>
      <c r="D2780" s="23">
        <v>5959479000292</v>
      </c>
      <c r="E2780" t="s">
        <v>1397</v>
      </c>
      <c r="F2780" t="s">
        <v>1398</v>
      </c>
      <c r="G2780">
        <v>4394</v>
      </c>
      <c r="H2780" s="23">
        <v>200969145</v>
      </c>
    </row>
    <row r="2781" spans="1:8" x14ac:dyDescent="0.25">
      <c r="A2781">
        <v>3117</v>
      </c>
      <c r="B2781" t="s">
        <v>5181</v>
      </c>
      <c r="C2781" t="s">
        <v>5182</v>
      </c>
      <c r="D2781" s="23">
        <v>5959479000101</v>
      </c>
      <c r="E2781" t="s">
        <v>1397</v>
      </c>
      <c r="F2781" t="s">
        <v>1398</v>
      </c>
      <c r="G2781">
        <v>4393</v>
      </c>
      <c r="H2781" s="23">
        <v>200967142</v>
      </c>
    </row>
    <row r="2782" spans="1:8" x14ac:dyDescent="0.25">
      <c r="A2782">
        <v>3119</v>
      </c>
      <c r="B2782" t="s">
        <v>5181</v>
      </c>
      <c r="C2782" t="s">
        <v>5183</v>
      </c>
      <c r="D2782" s="23">
        <v>5959479000373</v>
      </c>
      <c r="E2782" t="s">
        <v>1397</v>
      </c>
      <c r="F2782" t="s">
        <v>1398</v>
      </c>
      <c r="G2782">
        <v>4395</v>
      </c>
      <c r="H2782" s="23">
        <v>202396118</v>
      </c>
    </row>
    <row r="2783" spans="1:8" x14ac:dyDescent="0.25">
      <c r="A2783">
        <v>8437</v>
      </c>
      <c r="B2783" t="s">
        <v>5184</v>
      </c>
      <c r="C2783" t="s">
        <v>5184</v>
      </c>
      <c r="D2783" s="23">
        <v>20173542000173</v>
      </c>
      <c r="E2783" t="s">
        <v>1385</v>
      </c>
      <c r="F2783" t="s">
        <v>1386</v>
      </c>
      <c r="G2783">
        <v>12786</v>
      </c>
      <c r="H2783" s="23">
        <v>162738242</v>
      </c>
    </row>
    <row r="2784" spans="1:8" x14ac:dyDescent="0.25">
      <c r="A2784">
        <v>5947</v>
      </c>
      <c r="B2784" t="s">
        <v>5185</v>
      </c>
      <c r="C2784" t="s">
        <v>5186</v>
      </c>
      <c r="D2784" s="23">
        <v>2038306000324</v>
      </c>
      <c r="E2784" t="s">
        <v>2199</v>
      </c>
      <c r="F2784" t="s">
        <v>1639</v>
      </c>
      <c r="G2784">
        <v>8982</v>
      </c>
      <c r="H2784" s="23" t="s">
        <v>5187</v>
      </c>
    </row>
    <row r="2785" spans="1:8" x14ac:dyDescent="0.25">
      <c r="A2785">
        <v>1569</v>
      </c>
      <c r="B2785" t="s">
        <v>5188</v>
      </c>
      <c r="C2785" t="s">
        <v>5189</v>
      </c>
      <c r="D2785" s="23">
        <v>11334941000188</v>
      </c>
      <c r="E2785" t="s">
        <v>5190</v>
      </c>
      <c r="F2785" t="s">
        <v>1407</v>
      </c>
      <c r="G2785">
        <v>2845</v>
      </c>
      <c r="H2785" s="23">
        <v>63891425</v>
      </c>
    </row>
    <row r="2786" spans="1:8" x14ac:dyDescent="0.25">
      <c r="A2786">
        <v>1408</v>
      </c>
      <c r="B2786" t="s">
        <v>5191</v>
      </c>
      <c r="C2786" t="s">
        <v>5192</v>
      </c>
      <c r="D2786" s="23">
        <v>1075962000172</v>
      </c>
      <c r="E2786" t="s">
        <v>1385</v>
      </c>
      <c r="F2786" t="s">
        <v>1386</v>
      </c>
      <c r="G2786">
        <v>2684</v>
      </c>
      <c r="H2786" s="23">
        <v>161113419</v>
      </c>
    </row>
    <row r="2787" spans="1:8" x14ac:dyDescent="0.25">
      <c r="A2787">
        <v>1482</v>
      </c>
      <c r="B2787" t="s">
        <v>5193</v>
      </c>
      <c r="C2787" t="s">
        <v>5194</v>
      </c>
      <c r="D2787" s="23">
        <v>10953671000120</v>
      </c>
      <c r="E2787" t="s">
        <v>4571</v>
      </c>
      <c r="F2787" t="s">
        <v>1457</v>
      </c>
      <c r="G2787">
        <v>2758</v>
      </c>
      <c r="H2787" s="23">
        <v>194701158</v>
      </c>
    </row>
    <row r="2788" spans="1:8" x14ac:dyDescent="0.25">
      <c r="A2788">
        <v>12647</v>
      </c>
      <c r="B2788" t="s">
        <v>5195</v>
      </c>
      <c r="C2788" t="s">
        <v>5195</v>
      </c>
      <c r="D2788" s="23">
        <v>39606316000167</v>
      </c>
      <c r="E2788" t="s">
        <v>1409</v>
      </c>
      <c r="F2788" t="s">
        <v>1386</v>
      </c>
      <c r="G2788">
        <v>19673</v>
      </c>
      <c r="H2788" s="23" t="s">
        <v>5196</v>
      </c>
    </row>
    <row r="2789" spans="1:8" x14ac:dyDescent="0.25">
      <c r="A2789">
        <v>13498</v>
      </c>
      <c r="B2789" t="s">
        <v>5197</v>
      </c>
      <c r="C2789" t="s">
        <v>5197</v>
      </c>
      <c r="D2789" s="23">
        <v>45948691000198</v>
      </c>
      <c r="E2789" t="s">
        <v>5198</v>
      </c>
      <c r="F2789" t="s">
        <v>1386</v>
      </c>
      <c r="G2789">
        <v>21094</v>
      </c>
      <c r="H2789" s="23">
        <v>164299459</v>
      </c>
    </row>
    <row r="2790" spans="1:8" x14ac:dyDescent="0.25">
      <c r="A2790">
        <v>7742</v>
      </c>
      <c r="B2790" t="s">
        <v>5199</v>
      </c>
      <c r="C2790" t="s">
        <v>5199</v>
      </c>
      <c r="D2790" s="23">
        <v>22922387000176</v>
      </c>
      <c r="E2790" t="s">
        <v>1642</v>
      </c>
      <c r="F2790" t="s">
        <v>1415</v>
      </c>
      <c r="G2790">
        <v>12055</v>
      </c>
      <c r="H2790" s="23">
        <v>63354110</v>
      </c>
    </row>
    <row r="2791" spans="1:8" x14ac:dyDescent="0.25">
      <c r="A2791">
        <v>5732</v>
      </c>
      <c r="B2791" t="s">
        <v>5200</v>
      </c>
      <c r="C2791" t="s">
        <v>5200</v>
      </c>
      <c r="D2791" s="23">
        <v>8226759000280</v>
      </c>
      <c r="E2791" t="s">
        <v>1385</v>
      </c>
      <c r="F2791" t="s">
        <v>1386</v>
      </c>
      <c r="G2791">
        <v>8758</v>
      </c>
      <c r="H2791" s="23" t="s">
        <v>5201</v>
      </c>
    </row>
    <row r="2792" spans="1:8" x14ac:dyDescent="0.25">
      <c r="A2792">
        <v>8613</v>
      </c>
      <c r="B2792" t="s">
        <v>5202</v>
      </c>
      <c r="C2792" t="s">
        <v>5202</v>
      </c>
      <c r="D2792" s="23">
        <v>8226759000360</v>
      </c>
      <c r="E2792" t="s">
        <v>1385</v>
      </c>
      <c r="F2792" t="s">
        <v>1386</v>
      </c>
      <c r="G2792">
        <v>13124</v>
      </c>
      <c r="H2792" s="23">
        <v>162782187</v>
      </c>
    </row>
    <row r="2793" spans="1:8" x14ac:dyDescent="0.25">
      <c r="A2793">
        <v>3566</v>
      </c>
      <c r="B2793" t="s">
        <v>5203</v>
      </c>
      <c r="C2793" t="s">
        <v>5204</v>
      </c>
      <c r="D2793" s="23">
        <v>8226759000107</v>
      </c>
      <c r="E2793" t="s">
        <v>1385</v>
      </c>
      <c r="F2793" t="s">
        <v>1386</v>
      </c>
      <c r="G2793">
        <v>4842</v>
      </c>
      <c r="H2793" s="23">
        <v>161493122</v>
      </c>
    </row>
    <row r="2794" spans="1:8" x14ac:dyDescent="0.25">
      <c r="A2794">
        <v>1314</v>
      </c>
      <c r="B2794" t="s">
        <v>5205</v>
      </c>
      <c r="C2794" t="s">
        <v>5206</v>
      </c>
      <c r="D2794" s="23">
        <v>10487725000100</v>
      </c>
      <c r="E2794" t="s">
        <v>5190</v>
      </c>
      <c r="F2794" t="s">
        <v>1407</v>
      </c>
      <c r="G2794">
        <v>2590</v>
      </c>
      <c r="H2794" s="23">
        <v>63728630</v>
      </c>
    </row>
    <row r="2795" spans="1:8" x14ac:dyDescent="0.25">
      <c r="A2795">
        <v>13616</v>
      </c>
      <c r="B2795" t="s">
        <v>5207</v>
      </c>
      <c r="C2795" t="s">
        <v>5207</v>
      </c>
      <c r="D2795" s="23">
        <v>13146046000165</v>
      </c>
      <c r="E2795" t="s">
        <v>2029</v>
      </c>
      <c r="F2795" t="s">
        <v>1386</v>
      </c>
      <c r="G2795">
        <v>21245</v>
      </c>
      <c r="H2795" s="23">
        <v>161796982</v>
      </c>
    </row>
    <row r="2796" spans="1:8" x14ac:dyDescent="0.25">
      <c r="A2796">
        <v>3227</v>
      </c>
      <c r="B2796" t="s">
        <v>5208</v>
      </c>
      <c r="C2796" t="s">
        <v>5209</v>
      </c>
      <c r="D2796" s="23">
        <v>6556060000171</v>
      </c>
      <c r="E2796" t="s">
        <v>2170</v>
      </c>
      <c r="F2796" t="s">
        <v>1415</v>
      </c>
      <c r="G2796">
        <v>4503</v>
      </c>
      <c r="H2796" s="23">
        <v>31407170</v>
      </c>
    </row>
    <row r="2797" spans="1:8" x14ac:dyDescent="0.25">
      <c r="A2797">
        <v>13124</v>
      </c>
      <c r="B2797" t="s">
        <v>5210</v>
      </c>
      <c r="C2797" t="s">
        <v>5210</v>
      </c>
      <c r="D2797" s="23">
        <v>10700961000405</v>
      </c>
      <c r="E2797" t="s">
        <v>5211</v>
      </c>
      <c r="F2797" t="s">
        <v>1398</v>
      </c>
      <c r="G2797">
        <v>20297</v>
      </c>
      <c r="H2797" s="23">
        <v>205907938</v>
      </c>
    </row>
    <row r="2798" spans="1:8" x14ac:dyDescent="0.25">
      <c r="A2798">
        <v>11852</v>
      </c>
      <c r="B2798" t="s">
        <v>5210</v>
      </c>
      <c r="C2798" t="s">
        <v>5210</v>
      </c>
      <c r="D2798" s="23">
        <v>10700961000324</v>
      </c>
      <c r="E2798" t="s">
        <v>1397</v>
      </c>
      <c r="F2798" t="s">
        <v>1398</v>
      </c>
      <c r="G2798">
        <v>18221</v>
      </c>
      <c r="H2798" s="23">
        <v>200261436</v>
      </c>
    </row>
    <row r="2799" spans="1:8" x14ac:dyDescent="0.25">
      <c r="A2799">
        <v>1381</v>
      </c>
      <c r="B2799" t="s">
        <v>5212</v>
      </c>
      <c r="C2799" t="s">
        <v>5213</v>
      </c>
      <c r="D2799" s="23">
        <v>10700961000243</v>
      </c>
      <c r="E2799" t="s">
        <v>5214</v>
      </c>
      <c r="F2799" t="s">
        <v>1398</v>
      </c>
      <c r="G2799">
        <v>2657</v>
      </c>
      <c r="H2799" s="23">
        <v>200261428</v>
      </c>
    </row>
    <row r="2800" spans="1:8" x14ac:dyDescent="0.25">
      <c r="A2800">
        <v>9494</v>
      </c>
      <c r="B2800" t="s">
        <v>5215</v>
      </c>
      <c r="C2800" t="s">
        <v>5216</v>
      </c>
      <c r="D2800" s="23">
        <v>2815643000119</v>
      </c>
      <c r="E2800" t="s">
        <v>2487</v>
      </c>
      <c r="F2800" t="s">
        <v>1639</v>
      </c>
      <c r="G2800">
        <v>14150</v>
      </c>
      <c r="H2800" s="23" t="s">
        <v>1438</v>
      </c>
    </row>
    <row r="2801" spans="1:8" x14ac:dyDescent="0.25">
      <c r="A2801">
        <v>13501</v>
      </c>
      <c r="B2801" t="s">
        <v>5217</v>
      </c>
      <c r="C2801" t="s">
        <v>5218</v>
      </c>
      <c r="D2801" s="23">
        <v>23162486000160</v>
      </c>
      <c r="E2801" t="s">
        <v>1483</v>
      </c>
      <c r="F2801" t="s">
        <v>1398</v>
      </c>
      <c r="G2801">
        <v>21098</v>
      </c>
      <c r="H2801" s="23">
        <v>204354110</v>
      </c>
    </row>
    <row r="2802" spans="1:8" x14ac:dyDescent="0.25">
      <c r="A2802">
        <v>8517</v>
      </c>
      <c r="B2802" t="s">
        <v>5219</v>
      </c>
      <c r="C2802" t="s">
        <v>5220</v>
      </c>
      <c r="D2802" s="23">
        <v>21779165000183</v>
      </c>
      <c r="E2802" t="s">
        <v>2527</v>
      </c>
      <c r="F2802" t="s">
        <v>1386</v>
      </c>
      <c r="G2802">
        <v>13012</v>
      </c>
      <c r="H2802" s="23">
        <v>162467125</v>
      </c>
    </row>
    <row r="2803" spans="1:8" x14ac:dyDescent="0.25">
      <c r="A2803">
        <v>8800</v>
      </c>
      <c r="B2803" t="s">
        <v>5221</v>
      </c>
      <c r="C2803" t="s">
        <v>5222</v>
      </c>
      <c r="D2803" s="23">
        <v>7735621000162</v>
      </c>
      <c r="E2803" t="s">
        <v>1465</v>
      </c>
      <c r="F2803" t="s">
        <v>1398</v>
      </c>
      <c r="G2803">
        <v>13289</v>
      </c>
      <c r="H2803" s="23">
        <v>202012069</v>
      </c>
    </row>
    <row r="2804" spans="1:8" x14ac:dyDescent="0.25">
      <c r="A2804">
        <v>13526</v>
      </c>
      <c r="B2804" t="s">
        <v>5223</v>
      </c>
      <c r="C2804" t="s">
        <v>5224</v>
      </c>
      <c r="D2804" s="23">
        <v>47434236000108</v>
      </c>
      <c r="E2804" t="s">
        <v>1527</v>
      </c>
      <c r="F2804" t="s">
        <v>1386</v>
      </c>
      <c r="G2804">
        <v>21134</v>
      </c>
      <c r="H2804" s="23">
        <v>164412190</v>
      </c>
    </row>
    <row r="2805" spans="1:8" x14ac:dyDescent="0.25">
      <c r="A2805">
        <v>7856</v>
      </c>
      <c r="B2805" t="s">
        <v>5225</v>
      </c>
      <c r="C2805" t="s">
        <v>5226</v>
      </c>
      <c r="D2805" s="23">
        <v>20755386000159</v>
      </c>
      <c r="E2805" t="s">
        <v>5227</v>
      </c>
      <c r="F2805" t="s">
        <v>1398</v>
      </c>
      <c r="G2805">
        <v>12164</v>
      </c>
      <c r="H2805" s="23">
        <v>204131219</v>
      </c>
    </row>
    <row r="2806" spans="1:8" x14ac:dyDescent="0.25">
      <c r="A2806">
        <v>3075</v>
      </c>
      <c r="B2806" t="s">
        <v>5228</v>
      </c>
      <c r="C2806" t="s">
        <v>5229</v>
      </c>
      <c r="D2806" s="23">
        <v>5774170000147</v>
      </c>
      <c r="E2806" t="s">
        <v>1527</v>
      </c>
      <c r="F2806" t="s">
        <v>1386</v>
      </c>
      <c r="G2806">
        <v>4351</v>
      </c>
      <c r="H2806" s="23">
        <v>161394736</v>
      </c>
    </row>
    <row r="2807" spans="1:8" x14ac:dyDescent="0.25">
      <c r="A2807">
        <v>13758</v>
      </c>
      <c r="B2807" t="s">
        <v>5230</v>
      </c>
      <c r="C2807" t="s">
        <v>5230</v>
      </c>
      <c r="D2807" s="23">
        <v>46640711000121</v>
      </c>
      <c r="E2807" t="s">
        <v>1744</v>
      </c>
      <c r="F2807" t="s">
        <v>1386</v>
      </c>
      <c r="G2807">
        <v>21449</v>
      </c>
      <c r="H2807" s="23">
        <v>164352503</v>
      </c>
    </row>
    <row r="2808" spans="1:8" x14ac:dyDescent="0.25">
      <c r="A2808">
        <v>11663</v>
      </c>
      <c r="B2808" t="s">
        <v>5231</v>
      </c>
      <c r="C2808" t="s">
        <v>5231</v>
      </c>
      <c r="D2808" s="23">
        <v>10279041000112</v>
      </c>
      <c r="E2808" t="s">
        <v>1409</v>
      </c>
      <c r="F2808" t="s">
        <v>1386</v>
      </c>
      <c r="G2808">
        <v>17594</v>
      </c>
      <c r="H2808" s="23">
        <v>161578055</v>
      </c>
    </row>
    <row r="2809" spans="1:8" x14ac:dyDescent="0.25">
      <c r="A2809">
        <v>2559</v>
      </c>
      <c r="B2809" t="s">
        <v>5232</v>
      </c>
      <c r="C2809" t="s">
        <v>5233</v>
      </c>
      <c r="D2809" s="23">
        <v>3639521000181</v>
      </c>
      <c r="E2809" t="s">
        <v>1816</v>
      </c>
      <c r="F2809" t="s">
        <v>1386</v>
      </c>
      <c r="G2809">
        <v>3835</v>
      </c>
      <c r="H2809" s="23">
        <v>161267637</v>
      </c>
    </row>
    <row r="2810" spans="1:8" x14ac:dyDescent="0.25">
      <c r="A2810">
        <v>1446</v>
      </c>
      <c r="B2810" t="s">
        <v>5234</v>
      </c>
      <c r="C2810" t="s">
        <v>5235</v>
      </c>
      <c r="D2810" s="23">
        <v>10827323000107</v>
      </c>
      <c r="E2810" t="s">
        <v>1385</v>
      </c>
      <c r="F2810" t="s">
        <v>1386</v>
      </c>
      <c r="G2810">
        <v>2722</v>
      </c>
      <c r="H2810" s="23">
        <v>161611737</v>
      </c>
    </row>
    <row r="2811" spans="1:8" x14ac:dyDescent="0.25">
      <c r="A2811">
        <v>12646</v>
      </c>
      <c r="B2811" t="s">
        <v>5236</v>
      </c>
      <c r="C2811" t="s">
        <v>5236</v>
      </c>
      <c r="D2811" s="23">
        <v>29326062000170</v>
      </c>
      <c r="E2811" t="s">
        <v>1385</v>
      </c>
      <c r="F2811" t="s">
        <v>1386</v>
      </c>
      <c r="G2811">
        <v>19672</v>
      </c>
      <c r="H2811" s="23">
        <v>163966532</v>
      </c>
    </row>
    <row r="2812" spans="1:8" x14ac:dyDescent="0.25">
      <c r="A2812">
        <v>14408</v>
      </c>
      <c r="B2812" t="s">
        <v>5237</v>
      </c>
      <c r="C2812" t="s">
        <v>5238</v>
      </c>
      <c r="D2812" s="23">
        <v>804749000191</v>
      </c>
      <c r="E2812" t="s">
        <v>1732</v>
      </c>
      <c r="F2812" t="s">
        <v>1386</v>
      </c>
      <c r="G2812">
        <v>22692</v>
      </c>
      <c r="H2812" s="23">
        <v>161102972</v>
      </c>
    </row>
    <row r="2813" spans="1:8" x14ac:dyDescent="0.25">
      <c r="A2813">
        <v>9268</v>
      </c>
      <c r="B2813" t="s">
        <v>5239</v>
      </c>
      <c r="C2813" t="s">
        <v>5239</v>
      </c>
      <c r="D2813" s="23">
        <v>3606321000122</v>
      </c>
      <c r="E2813" t="s">
        <v>1732</v>
      </c>
      <c r="F2813" t="s">
        <v>1386</v>
      </c>
      <c r="G2813">
        <v>13760</v>
      </c>
      <c r="H2813" s="23">
        <v>161266436</v>
      </c>
    </row>
    <row r="2814" spans="1:8" x14ac:dyDescent="0.25">
      <c r="A2814">
        <v>7101</v>
      </c>
      <c r="B2814" t="s">
        <v>5240</v>
      </c>
      <c r="C2814" t="s">
        <v>5241</v>
      </c>
      <c r="D2814" s="23">
        <v>12885800000116</v>
      </c>
      <c r="E2814" t="s">
        <v>4830</v>
      </c>
      <c r="F2814" t="s">
        <v>1407</v>
      </c>
      <c r="G2814">
        <v>11072</v>
      </c>
      <c r="H2814" s="23">
        <v>64201082</v>
      </c>
    </row>
    <row r="2815" spans="1:8" x14ac:dyDescent="0.25">
      <c r="A2815">
        <v>9617</v>
      </c>
      <c r="B2815" t="s">
        <v>5242</v>
      </c>
      <c r="C2815" t="s">
        <v>5242</v>
      </c>
      <c r="D2815" s="23">
        <v>23332534000110</v>
      </c>
      <c r="E2815" t="s">
        <v>1409</v>
      </c>
      <c r="F2815" t="s">
        <v>1386</v>
      </c>
      <c r="G2815">
        <v>14314</v>
      </c>
      <c r="H2815" s="23">
        <v>162609515</v>
      </c>
    </row>
    <row r="2816" spans="1:8" x14ac:dyDescent="0.25">
      <c r="A2816">
        <v>11172</v>
      </c>
      <c r="B2816" t="s">
        <v>5243</v>
      </c>
      <c r="C2816" t="s">
        <v>5244</v>
      </c>
      <c r="D2816" s="23">
        <v>28347405000110</v>
      </c>
      <c r="E2816" t="s">
        <v>1422</v>
      </c>
      <c r="F2816" t="s">
        <v>1386</v>
      </c>
      <c r="G2816">
        <v>16985</v>
      </c>
      <c r="H2816" s="23">
        <v>163031290</v>
      </c>
    </row>
    <row r="2817" spans="1:8" x14ac:dyDescent="0.25">
      <c r="A2817">
        <v>1792</v>
      </c>
      <c r="B2817" t="s">
        <v>5245</v>
      </c>
      <c r="C2817" t="s">
        <v>5246</v>
      </c>
      <c r="D2817" s="23">
        <v>12731410000191</v>
      </c>
      <c r="E2817" t="s">
        <v>2357</v>
      </c>
      <c r="F2817" t="s">
        <v>1386</v>
      </c>
      <c r="G2817">
        <v>3068</v>
      </c>
      <c r="H2817" s="23">
        <v>160419506</v>
      </c>
    </row>
    <row r="2818" spans="1:8" x14ac:dyDescent="0.25">
      <c r="A2818">
        <v>13712</v>
      </c>
      <c r="B2818" t="s">
        <v>5247</v>
      </c>
      <c r="C2818" t="s">
        <v>5248</v>
      </c>
      <c r="D2818" s="23">
        <v>29062252000127</v>
      </c>
      <c r="E2818" t="s">
        <v>1385</v>
      </c>
      <c r="F2818" t="s">
        <v>1386</v>
      </c>
      <c r="G2818">
        <v>21361</v>
      </c>
      <c r="H2818" s="23">
        <v>163052891</v>
      </c>
    </row>
    <row r="2819" spans="1:8" x14ac:dyDescent="0.25">
      <c r="A2819">
        <v>9833</v>
      </c>
      <c r="B2819" t="s">
        <v>5249</v>
      </c>
      <c r="C2819" t="s">
        <v>5250</v>
      </c>
      <c r="D2819" s="23">
        <v>23159661000160</v>
      </c>
      <c r="E2819" t="s">
        <v>1409</v>
      </c>
      <c r="F2819" t="s">
        <v>1386</v>
      </c>
      <c r="G2819">
        <v>14562</v>
      </c>
      <c r="H2819" s="23">
        <v>162645538</v>
      </c>
    </row>
    <row r="2820" spans="1:8" x14ac:dyDescent="0.25">
      <c r="A2820">
        <v>10068</v>
      </c>
      <c r="B2820" t="s">
        <v>5251</v>
      </c>
      <c r="C2820" t="s">
        <v>5252</v>
      </c>
      <c r="D2820" s="23">
        <v>16700564000177</v>
      </c>
      <c r="E2820" t="s">
        <v>1385</v>
      </c>
      <c r="F2820" t="s">
        <v>1386</v>
      </c>
      <c r="G2820">
        <v>14912</v>
      </c>
      <c r="H2820" s="23">
        <v>162194749</v>
      </c>
    </row>
    <row r="2821" spans="1:8" x14ac:dyDescent="0.25">
      <c r="A2821">
        <v>14423</v>
      </c>
      <c r="B2821" t="s">
        <v>5253</v>
      </c>
      <c r="C2821" t="s">
        <v>5254</v>
      </c>
      <c r="D2821" s="23">
        <v>8526451000250</v>
      </c>
      <c r="E2821" t="s">
        <v>1385</v>
      </c>
      <c r="F2821" t="s">
        <v>1386</v>
      </c>
      <c r="G2821">
        <v>22720</v>
      </c>
      <c r="H2821" s="23">
        <v>160899370</v>
      </c>
    </row>
    <row r="2822" spans="1:8" x14ac:dyDescent="0.25">
      <c r="A2822">
        <v>13227</v>
      </c>
      <c r="B2822" t="s">
        <v>5255</v>
      </c>
      <c r="D2822" s="23">
        <v>60418480000137</v>
      </c>
      <c r="E2822" t="s">
        <v>1424</v>
      </c>
      <c r="F2822" t="s">
        <v>1390</v>
      </c>
      <c r="G2822">
        <v>20426</v>
      </c>
      <c r="H2822" s="23">
        <v>103971364114</v>
      </c>
    </row>
    <row r="2823" spans="1:8" x14ac:dyDescent="0.25">
      <c r="A2823">
        <v>9304</v>
      </c>
      <c r="B2823" t="s">
        <v>5256</v>
      </c>
      <c r="C2823" t="s">
        <v>5257</v>
      </c>
      <c r="D2823" s="23">
        <v>17214962000146</v>
      </c>
      <c r="E2823" t="s">
        <v>1430</v>
      </c>
      <c r="F2823" t="s">
        <v>1415</v>
      </c>
      <c r="G2823">
        <v>13795</v>
      </c>
      <c r="H2823" s="23">
        <v>50931636</v>
      </c>
    </row>
    <row r="2824" spans="1:8" x14ac:dyDescent="0.25">
      <c r="A2824">
        <v>1680</v>
      </c>
      <c r="B2824" t="s">
        <v>5258</v>
      </c>
      <c r="C2824" t="s">
        <v>5259</v>
      </c>
      <c r="D2824" s="23">
        <v>11967315000129</v>
      </c>
      <c r="E2824" t="s">
        <v>3858</v>
      </c>
      <c r="F2824" t="s">
        <v>1444</v>
      </c>
      <c r="G2824">
        <v>2956</v>
      </c>
      <c r="H2824" s="23">
        <v>87885761</v>
      </c>
    </row>
    <row r="2825" spans="1:8" x14ac:dyDescent="0.25">
      <c r="A2825">
        <v>1539</v>
      </c>
      <c r="B2825" t="s">
        <v>5260</v>
      </c>
      <c r="C2825" t="s">
        <v>5261</v>
      </c>
      <c r="D2825" s="23">
        <v>11178878000138</v>
      </c>
      <c r="E2825" t="s">
        <v>1430</v>
      </c>
      <c r="F2825" t="s">
        <v>1415</v>
      </c>
      <c r="G2825">
        <v>2815</v>
      </c>
      <c r="H2825" s="23" t="s">
        <v>5262</v>
      </c>
    </row>
    <row r="2826" spans="1:8" x14ac:dyDescent="0.25">
      <c r="A2826">
        <v>8628</v>
      </c>
      <c r="B2826" t="s">
        <v>5263</v>
      </c>
      <c r="C2826" t="s">
        <v>5264</v>
      </c>
      <c r="D2826" s="23">
        <v>23475727000120</v>
      </c>
      <c r="E2826" t="s">
        <v>1385</v>
      </c>
      <c r="F2826" t="s">
        <v>1386</v>
      </c>
      <c r="G2826">
        <v>13139</v>
      </c>
      <c r="H2826" s="23">
        <v>162617402</v>
      </c>
    </row>
    <row r="2827" spans="1:8" x14ac:dyDescent="0.25">
      <c r="A2827">
        <v>7483</v>
      </c>
      <c r="B2827" t="s">
        <v>5265</v>
      </c>
      <c r="C2827" t="s">
        <v>5266</v>
      </c>
      <c r="D2827" s="23">
        <v>22219914000180</v>
      </c>
      <c r="E2827" t="s">
        <v>1385</v>
      </c>
      <c r="F2827" t="s">
        <v>1386</v>
      </c>
      <c r="G2827">
        <v>11407</v>
      </c>
      <c r="H2827" s="23">
        <v>162509731</v>
      </c>
    </row>
    <row r="2828" spans="1:8" x14ac:dyDescent="0.25">
      <c r="A2828">
        <v>14383</v>
      </c>
      <c r="B2828" t="s">
        <v>5267</v>
      </c>
      <c r="C2828" t="s">
        <v>5267</v>
      </c>
      <c r="D2828" s="23">
        <v>51468081000190</v>
      </c>
      <c r="E2828" t="s">
        <v>2281</v>
      </c>
      <c r="F2828" t="s">
        <v>1386</v>
      </c>
      <c r="G2828">
        <v>22644</v>
      </c>
      <c r="H2828" s="23">
        <v>164708464</v>
      </c>
    </row>
    <row r="2829" spans="1:8" x14ac:dyDescent="0.25">
      <c r="A2829">
        <v>11687</v>
      </c>
      <c r="B2829" t="s">
        <v>5268</v>
      </c>
      <c r="C2829" t="s">
        <v>5269</v>
      </c>
      <c r="D2829" s="23">
        <v>9359097000106</v>
      </c>
      <c r="E2829" t="s">
        <v>1409</v>
      </c>
      <c r="F2829" t="s">
        <v>1386</v>
      </c>
      <c r="G2829">
        <v>17615</v>
      </c>
      <c r="H2829" s="23">
        <v>161552560</v>
      </c>
    </row>
    <row r="2830" spans="1:8" x14ac:dyDescent="0.25">
      <c r="A2830">
        <v>9635</v>
      </c>
      <c r="B2830" t="s">
        <v>5270</v>
      </c>
      <c r="C2830" t="s">
        <v>5270</v>
      </c>
      <c r="D2830" s="23">
        <v>10399159000184</v>
      </c>
      <c r="E2830" t="s">
        <v>4263</v>
      </c>
      <c r="F2830" t="s">
        <v>1386</v>
      </c>
      <c r="G2830">
        <v>14333</v>
      </c>
      <c r="H2830" s="23">
        <v>161586082</v>
      </c>
    </row>
    <row r="2831" spans="1:8" x14ac:dyDescent="0.25">
      <c r="A2831">
        <v>15383</v>
      </c>
      <c r="B2831" t="s">
        <v>5271</v>
      </c>
      <c r="C2831" t="s">
        <v>5271</v>
      </c>
      <c r="D2831" s="23">
        <v>21571621000103</v>
      </c>
      <c r="E2831" t="s">
        <v>1976</v>
      </c>
      <c r="F2831" t="s">
        <v>1390</v>
      </c>
      <c r="G2831">
        <v>24551</v>
      </c>
      <c r="H2831" s="23">
        <v>353529602112</v>
      </c>
    </row>
    <row r="2832" spans="1:8" x14ac:dyDescent="0.25">
      <c r="A2832">
        <v>10012</v>
      </c>
      <c r="B2832" t="s">
        <v>5272</v>
      </c>
      <c r="C2832" t="s">
        <v>5273</v>
      </c>
      <c r="D2832" s="23">
        <v>23533035000272</v>
      </c>
      <c r="E2832" t="s">
        <v>1574</v>
      </c>
      <c r="F2832" t="s">
        <v>1398</v>
      </c>
      <c r="G2832">
        <v>14797</v>
      </c>
      <c r="H2832" s="23">
        <v>204845084</v>
      </c>
    </row>
    <row r="2833" spans="1:8" x14ac:dyDescent="0.25">
      <c r="A2833">
        <v>1415</v>
      </c>
      <c r="B2833" t="s">
        <v>5274</v>
      </c>
      <c r="C2833" t="s">
        <v>5275</v>
      </c>
      <c r="D2833" s="23">
        <v>10771004000127</v>
      </c>
      <c r="E2833" t="s">
        <v>1385</v>
      </c>
      <c r="F2833" t="s">
        <v>1386</v>
      </c>
      <c r="G2833">
        <v>2691</v>
      </c>
      <c r="H2833" s="23">
        <v>160970440</v>
      </c>
    </row>
    <row r="2834" spans="1:8" x14ac:dyDescent="0.25">
      <c r="A2834">
        <v>8856</v>
      </c>
      <c r="B2834" t="s">
        <v>5276</v>
      </c>
      <c r="C2834" t="s">
        <v>5277</v>
      </c>
      <c r="D2834" s="23">
        <v>24883319000170</v>
      </c>
      <c r="E2834" t="s">
        <v>1851</v>
      </c>
      <c r="F2834" t="s">
        <v>1386</v>
      </c>
      <c r="G2834">
        <v>13376</v>
      </c>
      <c r="H2834" s="23">
        <v>162745680</v>
      </c>
    </row>
    <row r="2835" spans="1:8" x14ac:dyDescent="0.25">
      <c r="A2835">
        <v>1519</v>
      </c>
      <c r="B2835" t="s">
        <v>5278</v>
      </c>
      <c r="C2835" t="s">
        <v>5279</v>
      </c>
      <c r="D2835" s="23">
        <v>11100199000146</v>
      </c>
      <c r="E2835" t="s">
        <v>1527</v>
      </c>
      <c r="F2835" t="s">
        <v>1386</v>
      </c>
      <c r="G2835">
        <v>2795</v>
      </c>
      <c r="H2835" s="23">
        <v>161628850</v>
      </c>
    </row>
    <row r="2836" spans="1:8" x14ac:dyDescent="0.25">
      <c r="A2836">
        <v>3014</v>
      </c>
      <c r="B2836" t="s">
        <v>5280</v>
      </c>
      <c r="C2836" t="s">
        <v>5281</v>
      </c>
      <c r="D2836" s="23">
        <v>5486933000154</v>
      </c>
      <c r="E2836" t="s">
        <v>1397</v>
      </c>
      <c r="F2836" t="s">
        <v>1398</v>
      </c>
      <c r="G2836">
        <v>4290</v>
      </c>
      <c r="H2836" s="23">
        <v>200932560</v>
      </c>
    </row>
    <row r="2837" spans="1:8" x14ac:dyDescent="0.25">
      <c r="A2837">
        <v>6358</v>
      </c>
      <c r="B2837" t="s">
        <v>5282</v>
      </c>
      <c r="C2837" t="s">
        <v>5283</v>
      </c>
      <c r="D2837" s="23">
        <v>24313827000385</v>
      </c>
      <c r="E2837" t="s">
        <v>1500</v>
      </c>
      <c r="F2837" t="s">
        <v>1415</v>
      </c>
      <c r="G2837">
        <v>9900</v>
      </c>
      <c r="H2837" s="23">
        <v>18235239</v>
      </c>
    </row>
    <row r="2838" spans="1:8" x14ac:dyDescent="0.25">
      <c r="A2838">
        <v>15006</v>
      </c>
      <c r="B2838" t="s">
        <v>5284</v>
      </c>
      <c r="D2838" s="23">
        <v>10640121000151</v>
      </c>
      <c r="E2838" t="s">
        <v>5285</v>
      </c>
      <c r="F2838" t="s">
        <v>1390</v>
      </c>
      <c r="G2838">
        <v>23632</v>
      </c>
      <c r="H2838" s="23">
        <v>461117816116</v>
      </c>
    </row>
    <row r="2839" spans="1:8" x14ac:dyDescent="0.25">
      <c r="A2839">
        <v>7178</v>
      </c>
      <c r="B2839" t="s">
        <v>5286</v>
      </c>
      <c r="C2839" t="s">
        <v>5287</v>
      </c>
      <c r="D2839" s="23">
        <v>11699378000737</v>
      </c>
      <c r="E2839" t="s">
        <v>2711</v>
      </c>
      <c r="F2839" t="s">
        <v>1415</v>
      </c>
      <c r="G2839">
        <v>11122</v>
      </c>
      <c r="H2839" s="23">
        <v>6391508</v>
      </c>
    </row>
    <row r="2840" spans="1:8" x14ac:dyDescent="0.25">
      <c r="A2840">
        <v>12351</v>
      </c>
      <c r="B2840" t="s">
        <v>5288</v>
      </c>
      <c r="C2840" t="s">
        <v>5288</v>
      </c>
      <c r="D2840" s="23">
        <v>4833180000143</v>
      </c>
      <c r="E2840" t="s">
        <v>1742</v>
      </c>
      <c r="F2840" t="s">
        <v>1386</v>
      </c>
      <c r="G2840">
        <v>18952</v>
      </c>
      <c r="H2840" s="23">
        <v>161343473</v>
      </c>
    </row>
    <row r="2841" spans="1:8" x14ac:dyDescent="0.25">
      <c r="A2841">
        <v>9879</v>
      </c>
      <c r="B2841" t="s">
        <v>5289</v>
      </c>
      <c r="C2841" t="s">
        <v>5289</v>
      </c>
      <c r="D2841" s="23">
        <v>8309772000111</v>
      </c>
      <c r="E2841" t="s">
        <v>1487</v>
      </c>
      <c r="F2841" t="s">
        <v>1386</v>
      </c>
      <c r="G2841">
        <v>14616</v>
      </c>
      <c r="H2841" s="23" t="s">
        <v>1438</v>
      </c>
    </row>
    <row r="2842" spans="1:8" x14ac:dyDescent="0.25">
      <c r="A2842">
        <v>2122</v>
      </c>
      <c r="B2842" t="s">
        <v>5290</v>
      </c>
      <c r="C2842" t="s">
        <v>5291</v>
      </c>
      <c r="D2842" s="23">
        <v>2343132000141</v>
      </c>
      <c r="E2842" t="s">
        <v>1527</v>
      </c>
      <c r="F2842" t="s">
        <v>1386</v>
      </c>
      <c r="G2842">
        <v>3398</v>
      </c>
      <c r="H2842" s="23" t="s">
        <v>3079</v>
      </c>
    </row>
    <row r="2843" spans="1:8" x14ac:dyDescent="0.25">
      <c r="A2843">
        <v>13110</v>
      </c>
      <c r="B2843" t="s">
        <v>5292</v>
      </c>
      <c r="C2843" t="s">
        <v>5293</v>
      </c>
      <c r="D2843" s="23">
        <v>10842672000360</v>
      </c>
      <c r="E2843" t="s">
        <v>5294</v>
      </c>
      <c r="F2843" t="s">
        <v>1415</v>
      </c>
      <c r="G2843">
        <v>20272</v>
      </c>
      <c r="H2843" s="23">
        <v>1309668</v>
      </c>
    </row>
    <row r="2844" spans="1:8" x14ac:dyDescent="0.25">
      <c r="A2844">
        <v>3</v>
      </c>
      <c r="B2844" t="s">
        <v>5295</v>
      </c>
      <c r="C2844" t="s">
        <v>5296</v>
      </c>
      <c r="D2844" s="23">
        <v>9427600000105</v>
      </c>
      <c r="E2844" t="s">
        <v>1541</v>
      </c>
      <c r="F2844" t="s">
        <v>1386</v>
      </c>
      <c r="G2844">
        <v>1279</v>
      </c>
      <c r="H2844" s="23" t="s">
        <v>5297</v>
      </c>
    </row>
    <row r="2845" spans="1:8" x14ac:dyDescent="0.25">
      <c r="A2845">
        <v>2226</v>
      </c>
      <c r="B2845" t="s">
        <v>5298</v>
      </c>
      <c r="C2845" t="s">
        <v>5299</v>
      </c>
      <c r="D2845" s="23">
        <v>26461699024527</v>
      </c>
      <c r="E2845" t="s">
        <v>4754</v>
      </c>
      <c r="F2845" t="s">
        <v>4755</v>
      </c>
      <c r="G2845">
        <v>3502</v>
      </c>
      <c r="H2845" s="23" t="s">
        <v>5300</v>
      </c>
    </row>
    <row r="2846" spans="1:8" x14ac:dyDescent="0.25">
      <c r="A2846">
        <v>2232</v>
      </c>
      <c r="B2846" t="s">
        <v>5301</v>
      </c>
      <c r="C2846" t="s">
        <v>5303</v>
      </c>
      <c r="D2846" s="23">
        <v>26461699026570</v>
      </c>
      <c r="E2846" t="s">
        <v>1397</v>
      </c>
      <c r="F2846" t="s">
        <v>1398</v>
      </c>
      <c r="G2846">
        <v>3508</v>
      </c>
      <c r="H2846" s="23">
        <v>200309447</v>
      </c>
    </row>
    <row r="2847" spans="1:8" x14ac:dyDescent="0.25">
      <c r="A2847">
        <v>2227</v>
      </c>
      <c r="B2847" t="s">
        <v>5301</v>
      </c>
      <c r="C2847" t="s">
        <v>5302</v>
      </c>
      <c r="D2847" s="23">
        <v>26461699024870</v>
      </c>
      <c r="E2847" t="s">
        <v>2202</v>
      </c>
      <c r="F2847" t="s">
        <v>1462</v>
      </c>
      <c r="G2847">
        <v>3503</v>
      </c>
      <c r="H2847" s="23">
        <v>121128512</v>
      </c>
    </row>
    <row r="2848" spans="1:8" x14ac:dyDescent="0.25">
      <c r="A2848">
        <v>2234</v>
      </c>
      <c r="B2848" t="s">
        <v>5304</v>
      </c>
      <c r="C2848" t="s">
        <v>5305</v>
      </c>
      <c r="D2848" s="23">
        <v>26461699026732</v>
      </c>
      <c r="E2848" t="s">
        <v>1992</v>
      </c>
      <c r="F2848" t="s">
        <v>1587</v>
      </c>
      <c r="G2848">
        <v>3510</v>
      </c>
      <c r="H2848" s="23">
        <v>240787218</v>
      </c>
    </row>
    <row r="2849" spans="1:8" x14ac:dyDescent="0.25">
      <c r="A2849">
        <v>2235</v>
      </c>
      <c r="B2849" t="s">
        <v>5306</v>
      </c>
      <c r="C2849" t="s">
        <v>4662</v>
      </c>
      <c r="D2849" s="23">
        <v>26461699026813</v>
      </c>
      <c r="E2849" t="s">
        <v>1385</v>
      </c>
      <c r="F2849" t="s">
        <v>1386</v>
      </c>
      <c r="G2849">
        <v>3511</v>
      </c>
      <c r="H2849" s="23" t="s">
        <v>5307</v>
      </c>
    </row>
    <row r="2850" spans="1:8" x14ac:dyDescent="0.25">
      <c r="A2850">
        <v>2233</v>
      </c>
      <c r="B2850" t="s">
        <v>5308</v>
      </c>
      <c r="C2850" t="s">
        <v>5309</v>
      </c>
      <c r="D2850" s="23">
        <v>26461699026651</v>
      </c>
      <c r="E2850" t="s">
        <v>1430</v>
      </c>
      <c r="F2850" t="s">
        <v>1415</v>
      </c>
      <c r="G2850">
        <v>3509</v>
      </c>
      <c r="H2850" s="23">
        <v>17039517</v>
      </c>
    </row>
    <row r="2851" spans="1:8" x14ac:dyDescent="0.25">
      <c r="A2851">
        <v>3800</v>
      </c>
      <c r="B2851" t="s">
        <v>5310</v>
      </c>
      <c r="C2851" t="s">
        <v>5311</v>
      </c>
      <c r="D2851" s="23">
        <v>8974214000170</v>
      </c>
      <c r="E2851" t="s">
        <v>1572</v>
      </c>
      <c r="F2851" t="s">
        <v>1386</v>
      </c>
      <c r="G2851">
        <v>5076</v>
      </c>
      <c r="H2851" s="23">
        <v>160090393</v>
      </c>
    </row>
    <row r="2852" spans="1:8" x14ac:dyDescent="0.25">
      <c r="A2852">
        <v>8179</v>
      </c>
      <c r="B2852" t="s">
        <v>5312</v>
      </c>
      <c r="C2852" t="s">
        <v>5312</v>
      </c>
      <c r="D2852" s="23">
        <v>33592510042400</v>
      </c>
      <c r="E2852" t="s">
        <v>2202</v>
      </c>
      <c r="F2852" t="s">
        <v>1462</v>
      </c>
      <c r="G2852">
        <v>12456</v>
      </c>
      <c r="H2852" s="23">
        <v>120916010</v>
      </c>
    </row>
    <row r="2853" spans="1:8" x14ac:dyDescent="0.25">
      <c r="A2853">
        <v>14253</v>
      </c>
      <c r="B2853" t="s">
        <v>5313</v>
      </c>
      <c r="C2853" t="s">
        <v>5314</v>
      </c>
      <c r="D2853" s="23">
        <v>31812396000103</v>
      </c>
      <c r="E2853" t="s">
        <v>1541</v>
      </c>
      <c r="F2853" t="s">
        <v>1386</v>
      </c>
      <c r="G2853">
        <v>22433</v>
      </c>
      <c r="H2853" s="23">
        <v>163263043</v>
      </c>
    </row>
    <row r="2854" spans="1:8" x14ac:dyDescent="0.25">
      <c r="A2854">
        <v>1599</v>
      </c>
      <c r="B2854" t="s">
        <v>5315</v>
      </c>
      <c r="C2854" t="s">
        <v>5316</v>
      </c>
      <c r="D2854" s="23">
        <v>11493786000142</v>
      </c>
      <c r="E2854" t="s">
        <v>1992</v>
      </c>
      <c r="F2854" t="s">
        <v>1587</v>
      </c>
      <c r="G2854">
        <v>2875</v>
      </c>
      <c r="H2854" s="23">
        <v>242220614</v>
      </c>
    </row>
    <row r="2855" spans="1:8" x14ac:dyDescent="0.25">
      <c r="A2855">
        <v>8300</v>
      </c>
      <c r="B2855" t="s">
        <v>5317</v>
      </c>
      <c r="C2855" t="s">
        <v>5318</v>
      </c>
      <c r="D2855" s="23">
        <v>20737709000181</v>
      </c>
      <c r="E2855" t="s">
        <v>1541</v>
      </c>
      <c r="F2855" t="s">
        <v>1386</v>
      </c>
      <c r="G2855">
        <v>12568</v>
      </c>
      <c r="H2855" s="23">
        <v>162373813</v>
      </c>
    </row>
    <row r="2856" spans="1:8" x14ac:dyDescent="0.25">
      <c r="A2856">
        <v>2236</v>
      </c>
      <c r="B2856" t="s">
        <v>5319</v>
      </c>
      <c r="C2856" t="s">
        <v>5320</v>
      </c>
      <c r="D2856" s="23">
        <v>2650313000110</v>
      </c>
      <c r="E2856" t="s">
        <v>1476</v>
      </c>
      <c r="F2856" t="s">
        <v>1415</v>
      </c>
      <c r="G2856">
        <v>3512</v>
      </c>
      <c r="H2856" s="23">
        <v>18109002613803</v>
      </c>
    </row>
    <row r="2857" spans="1:8" x14ac:dyDescent="0.25">
      <c r="A2857">
        <v>9343</v>
      </c>
      <c r="B2857" t="s">
        <v>5321</v>
      </c>
      <c r="C2857" t="s">
        <v>5321</v>
      </c>
      <c r="D2857" s="23">
        <v>18677173000104</v>
      </c>
      <c r="E2857" t="s">
        <v>2225</v>
      </c>
      <c r="F2857" t="s">
        <v>1386</v>
      </c>
      <c r="G2857">
        <v>13831</v>
      </c>
      <c r="H2857" s="23">
        <v>162621469</v>
      </c>
    </row>
    <row r="2858" spans="1:8" x14ac:dyDescent="0.25">
      <c r="A2858">
        <v>15215</v>
      </c>
      <c r="B2858" t="s">
        <v>5322</v>
      </c>
      <c r="C2858" t="s">
        <v>5322</v>
      </c>
      <c r="D2858" s="23">
        <v>57238055000151</v>
      </c>
      <c r="E2858" t="s">
        <v>4625</v>
      </c>
      <c r="F2858" t="s">
        <v>1386</v>
      </c>
      <c r="G2858">
        <v>24318</v>
      </c>
      <c r="H2858" s="23">
        <v>165061774</v>
      </c>
    </row>
    <row r="2859" spans="1:8" x14ac:dyDescent="0.25">
      <c r="A2859">
        <v>1306</v>
      </c>
      <c r="B2859" t="s">
        <v>5323</v>
      </c>
      <c r="C2859" t="s">
        <v>5327</v>
      </c>
      <c r="D2859" s="23">
        <v>10472482000640</v>
      </c>
      <c r="E2859" t="s">
        <v>1583</v>
      </c>
      <c r="F2859" t="s">
        <v>1386</v>
      </c>
      <c r="G2859">
        <v>2582</v>
      </c>
      <c r="H2859" s="23">
        <v>161834590</v>
      </c>
    </row>
    <row r="2860" spans="1:8" x14ac:dyDescent="0.25">
      <c r="A2860">
        <v>1305</v>
      </c>
      <c r="B2860" t="s">
        <v>5323</v>
      </c>
      <c r="C2860" t="s">
        <v>5324</v>
      </c>
      <c r="D2860" s="23">
        <v>10472482000560</v>
      </c>
      <c r="E2860" t="s">
        <v>1921</v>
      </c>
      <c r="F2860" t="s">
        <v>1386</v>
      </c>
      <c r="G2860">
        <v>2581</v>
      </c>
      <c r="H2860" s="23" t="s">
        <v>5326</v>
      </c>
    </row>
    <row r="2861" spans="1:8" x14ac:dyDescent="0.25">
      <c r="A2861">
        <v>1304</v>
      </c>
      <c r="B2861" t="s">
        <v>5323</v>
      </c>
      <c r="C2861" t="s">
        <v>5325</v>
      </c>
      <c r="D2861" s="23">
        <v>10472482000489</v>
      </c>
      <c r="E2861" t="s">
        <v>1744</v>
      </c>
      <c r="F2861" t="s">
        <v>1386</v>
      </c>
      <c r="G2861">
        <v>2580</v>
      </c>
      <c r="H2861" s="23">
        <v>161752713</v>
      </c>
    </row>
    <row r="2862" spans="1:8" x14ac:dyDescent="0.25">
      <c r="A2862">
        <v>1303</v>
      </c>
      <c r="B2862" t="s">
        <v>5323</v>
      </c>
      <c r="C2862" t="s">
        <v>5324</v>
      </c>
      <c r="D2862" s="23">
        <v>10472482000306</v>
      </c>
      <c r="E2862" t="s">
        <v>1921</v>
      </c>
      <c r="F2862" t="s">
        <v>1386</v>
      </c>
      <c r="G2862">
        <v>2579</v>
      </c>
      <c r="H2862" s="23">
        <v>161673279</v>
      </c>
    </row>
    <row r="2863" spans="1:8" x14ac:dyDescent="0.25">
      <c r="A2863">
        <v>1302</v>
      </c>
      <c r="B2863" t="s">
        <v>5323</v>
      </c>
      <c r="C2863" t="s">
        <v>5324</v>
      </c>
      <c r="D2863" s="23">
        <v>10472482000217</v>
      </c>
      <c r="E2863" t="s">
        <v>1921</v>
      </c>
      <c r="F2863" t="s">
        <v>1386</v>
      </c>
      <c r="G2863">
        <v>2578</v>
      </c>
      <c r="H2863" s="23">
        <v>161619029</v>
      </c>
    </row>
    <row r="2864" spans="1:8" x14ac:dyDescent="0.25">
      <c r="A2864">
        <v>1301</v>
      </c>
      <c r="B2864" t="s">
        <v>5323</v>
      </c>
      <c r="C2864" t="s">
        <v>5324</v>
      </c>
      <c r="D2864" s="23">
        <v>10472482000136</v>
      </c>
      <c r="E2864" t="s">
        <v>1921</v>
      </c>
      <c r="F2864" t="s">
        <v>1386</v>
      </c>
      <c r="G2864">
        <v>2577</v>
      </c>
      <c r="H2864" s="23">
        <v>161593046</v>
      </c>
    </row>
    <row r="2865" spans="1:8" x14ac:dyDescent="0.25">
      <c r="A2865">
        <v>15230</v>
      </c>
      <c r="B2865" t="s">
        <v>5328</v>
      </c>
      <c r="C2865" t="s">
        <v>5328</v>
      </c>
      <c r="D2865" s="23">
        <v>53466468000132</v>
      </c>
      <c r="E2865" t="s">
        <v>1921</v>
      </c>
      <c r="F2865" t="s">
        <v>1386</v>
      </c>
      <c r="G2865">
        <v>24332</v>
      </c>
      <c r="H2865" s="23" t="s">
        <v>5329</v>
      </c>
    </row>
    <row r="2866" spans="1:8" x14ac:dyDescent="0.25">
      <c r="A2866">
        <v>13811</v>
      </c>
      <c r="B2866" t="s">
        <v>5330</v>
      </c>
      <c r="C2866" t="s">
        <v>5331</v>
      </c>
      <c r="D2866" s="23">
        <v>46619190000120</v>
      </c>
      <c r="E2866" t="s">
        <v>2218</v>
      </c>
      <c r="F2866" t="s">
        <v>1398</v>
      </c>
      <c r="G2866">
        <v>21522</v>
      </c>
      <c r="H2866" s="23">
        <v>206083556</v>
      </c>
    </row>
    <row r="2867" spans="1:8" x14ac:dyDescent="0.25">
      <c r="A2867">
        <v>13893</v>
      </c>
      <c r="B2867" t="s">
        <v>5330</v>
      </c>
      <c r="C2867" t="s">
        <v>5331</v>
      </c>
      <c r="D2867" s="23">
        <v>46619190000201</v>
      </c>
      <c r="E2867" t="s">
        <v>2218</v>
      </c>
      <c r="F2867" t="s">
        <v>1398</v>
      </c>
      <c r="G2867">
        <v>21651</v>
      </c>
      <c r="H2867" s="23">
        <v>206085559</v>
      </c>
    </row>
    <row r="2868" spans="1:8" x14ac:dyDescent="0.25">
      <c r="A2868">
        <v>15081</v>
      </c>
      <c r="B2868" t="s">
        <v>5332</v>
      </c>
      <c r="C2868" t="s">
        <v>5332</v>
      </c>
      <c r="D2868" s="23">
        <v>2699167000380</v>
      </c>
      <c r="E2868" t="s">
        <v>1443</v>
      </c>
      <c r="F2868" t="s">
        <v>1444</v>
      </c>
      <c r="G2868">
        <v>23915</v>
      </c>
      <c r="H2868" s="23">
        <v>51079152</v>
      </c>
    </row>
    <row r="2869" spans="1:8" x14ac:dyDescent="0.25">
      <c r="A2869">
        <v>3204</v>
      </c>
      <c r="B2869" t="s">
        <v>5333</v>
      </c>
      <c r="C2869" t="s">
        <v>5334</v>
      </c>
      <c r="D2869" s="23">
        <v>6267838000122</v>
      </c>
      <c r="E2869" t="s">
        <v>1422</v>
      </c>
      <c r="F2869" t="s">
        <v>1386</v>
      </c>
      <c r="G2869">
        <v>4480</v>
      </c>
      <c r="H2869" s="23" t="s">
        <v>2239</v>
      </c>
    </row>
    <row r="2870" spans="1:8" x14ac:dyDescent="0.25">
      <c r="A2870">
        <v>2139</v>
      </c>
      <c r="B2870" t="s">
        <v>5335</v>
      </c>
      <c r="C2870" t="s">
        <v>5336</v>
      </c>
      <c r="D2870" s="23">
        <v>24098782000101</v>
      </c>
      <c r="E2870" t="s">
        <v>1385</v>
      </c>
      <c r="F2870" t="s">
        <v>1386</v>
      </c>
      <c r="G2870">
        <v>3415</v>
      </c>
      <c r="H2870" s="23">
        <v>160960860</v>
      </c>
    </row>
    <row r="2871" spans="1:8" x14ac:dyDescent="0.25">
      <c r="A2871">
        <v>12574</v>
      </c>
      <c r="B2871" t="s">
        <v>5337</v>
      </c>
      <c r="C2871" t="s">
        <v>5337</v>
      </c>
      <c r="D2871" s="23">
        <v>10474806000175</v>
      </c>
      <c r="E2871" t="s">
        <v>1385</v>
      </c>
      <c r="F2871" t="s">
        <v>1386</v>
      </c>
      <c r="G2871">
        <v>19568</v>
      </c>
      <c r="H2871" s="23" t="s">
        <v>1438</v>
      </c>
    </row>
    <row r="2872" spans="1:8" x14ac:dyDescent="0.25">
      <c r="A2872">
        <v>8436</v>
      </c>
      <c r="B2872" t="s">
        <v>5338</v>
      </c>
      <c r="C2872" t="s">
        <v>5339</v>
      </c>
      <c r="D2872" s="23">
        <v>2430055000167</v>
      </c>
      <c r="E2872" t="s">
        <v>1385</v>
      </c>
      <c r="F2872" t="s">
        <v>1386</v>
      </c>
      <c r="G2872">
        <v>12775</v>
      </c>
      <c r="H2872" s="23" t="s">
        <v>1438</v>
      </c>
    </row>
    <row r="2873" spans="1:8" x14ac:dyDescent="0.25">
      <c r="A2873">
        <v>11713</v>
      </c>
      <c r="B2873" t="s">
        <v>5340</v>
      </c>
      <c r="C2873" t="s">
        <v>5340</v>
      </c>
      <c r="D2873" s="23">
        <v>5343207000182</v>
      </c>
      <c r="E2873" t="s">
        <v>5341</v>
      </c>
      <c r="F2873" t="s">
        <v>1457</v>
      </c>
      <c r="G2873">
        <v>17683</v>
      </c>
      <c r="H2873" s="23">
        <v>194024709</v>
      </c>
    </row>
    <row r="2874" spans="1:8" x14ac:dyDescent="0.25">
      <c r="A2874">
        <v>15882</v>
      </c>
      <c r="B2874" t="s">
        <v>21840</v>
      </c>
      <c r="C2874" t="s">
        <v>21840</v>
      </c>
      <c r="D2874" s="23">
        <v>5248755000395</v>
      </c>
      <c r="E2874" t="s">
        <v>3261</v>
      </c>
      <c r="F2874" t="s">
        <v>1398</v>
      </c>
      <c r="G2874">
        <v>25338</v>
      </c>
      <c r="H2874" s="23">
        <v>206916353</v>
      </c>
    </row>
    <row r="2875" spans="1:8" x14ac:dyDescent="0.25">
      <c r="A2875">
        <v>10284</v>
      </c>
      <c r="B2875" t="s">
        <v>5342</v>
      </c>
      <c r="C2875" t="s">
        <v>5342</v>
      </c>
      <c r="D2875" s="23">
        <v>5248755000204</v>
      </c>
      <c r="E2875" t="s">
        <v>3261</v>
      </c>
      <c r="F2875" t="s">
        <v>1398</v>
      </c>
      <c r="G2875">
        <v>15513</v>
      </c>
      <c r="H2875" s="23">
        <v>204996155</v>
      </c>
    </row>
    <row r="2876" spans="1:8" x14ac:dyDescent="0.25">
      <c r="A2876">
        <v>2962</v>
      </c>
      <c r="B2876" t="s">
        <v>5343</v>
      </c>
      <c r="C2876" t="s">
        <v>5344</v>
      </c>
      <c r="D2876" s="23">
        <v>5248755000123</v>
      </c>
      <c r="E2876" t="s">
        <v>1397</v>
      </c>
      <c r="F2876" t="s">
        <v>1398</v>
      </c>
      <c r="G2876">
        <v>4238</v>
      </c>
      <c r="H2876" s="23" t="s">
        <v>5345</v>
      </c>
    </row>
    <row r="2877" spans="1:8" x14ac:dyDescent="0.25">
      <c r="A2877">
        <v>5961</v>
      </c>
      <c r="B2877" t="s">
        <v>5346</v>
      </c>
      <c r="C2877" t="s">
        <v>5347</v>
      </c>
      <c r="D2877" s="23">
        <v>60659166000146</v>
      </c>
      <c r="E2877" t="s">
        <v>1424</v>
      </c>
      <c r="F2877" t="s">
        <v>1390</v>
      </c>
      <c r="G2877">
        <v>9054</v>
      </c>
      <c r="H2877" s="23">
        <v>298012193117</v>
      </c>
    </row>
    <row r="2878" spans="1:8" x14ac:dyDescent="0.25">
      <c r="A2878">
        <v>15604</v>
      </c>
      <c r="B2878" t="s">
        <v>5348</v>
      </c>
      <c r="C2878" t="s">
        <v>5349</v>
      </c>
      <c r="D2878" s="23">
        <v>57277537000110</v>
      </c>
      <c r="E2878" t="s">
        <v>5350</v>
      </c>
      <c r="F2878" t="s">
        <v>1390</v>
      </c>
      <c r="G2878">
        <v>24869</v>
      </c>
      <c r="H2878" s="23">
        <v>298514979117</v>
      </c>
    </row>
    <row r="2879" spans="1:8" x14ac:dyDescent="0.25">
      <c r="A2879">
        <v>13176</v>
      </c>
      <c r="B2879" t="s">
        <v>5351</v>
      </c>
      <c r="C2879" t="s">
        <v>5352</v>
      </c>
      <c r="D2879" s="23">
        <v>34719208000187</v>
      </c>
      <c r="E2879" t="s">
        <v>1507</v>
      </c>
      <c r="F2879" t="s">
        <v>1415</v>
      </c>
      <c r="G2879">
        <v>20362</v>
      </c>
      <c r="H2879" s="23">
        <v>84654872</v>
      </c>
    </row>
    <row r="2880" spans="1:8" x14ac:dyDescent="0.25">
      <c r="A2880">
        <v>15522</v>
      </c>
      <c r="B2880" t="s">
        <v>5353</v>
      </c>
      <c r="C2880" t="s">
        <v>5354</v>
      </c>
      <c r="D2880" s="23">
        <v>35721008000121</v>
      </c>
      <c r="E2880" t="s">
        <v>1385</v>
      </c>
      <c r="F2880" t="s">
        <v>1386</v>
      </c>
      <c r="G2880">
        <v>24744</v>
      </c>
      <c r="H2880" s="23" t="s">
        <v>1438</v>
      </c>
    </row>
    <row r="2881" spans="1:8" x14ac:dyDescent="0.25">
      <c r="A2881">
        <v>4993</v>
      </c>
      <c r="B2881" t="s">
        <v>5355</v>
      </c>
      <c r="C2881" t="s">
        <v>5356</v>
      </c>
      <c r="D2881" s="23">
        <v>10879721000177</v>
      </c>
      <c r="E2881" t="s">
        <v>1430</v>
      </c>
      <c r="F2881" t="s">
        <v>1415</v>
      </c>
      <c r="G2881">
        <v>8019</v>
      </c>
      <c r="H2881" s="23">
        <v>38105500</v>
      </c>
    </row>
    <row r="2882" spans="1:8" x14ac:dyDescent="0.25">
      <c r="A2882">
        <v>4819</v>
      </c>
      <c r="B2882" t="s">
        <v>5357</v>
      </c>
      <c r="C2882" t="s">
        <v>5356</v>
      </c>
      <c r="D2882" s="23">
        <v>24388555000110</v>
      </c>
      <c r="E2882" t="s">
        <v>1430</v>
      </c>
      <c r="F2882" t="s">
        <v>1415</v>
      </c>
      <c r="G2882">
        <v>7553</v>
      </c>
      <c r="H2882" s="23">
        <v>38105500</v>
      </c>
    </row>
    <row r="2883" spans="1:8" x14ac:dyDescent="0.25">
      <c r="A2883">
        <v>7898</v>
      </c>
      <c r="B2883" t="s">
        <v>5358</v>
      </c>
      <c r="C2883" t="s">
        <v>5359</v>
      </c>
      <c r="D2883" s="23">
        <v>9192105000164</v>
      </c>
      <c r="E2883" t="s">
        <v>1385</v>
      </c>
      <c r="F2883" t="s">
        <v>1386</v>
      </c>
      <c r="G2883">
        <v>12211</v>
      </c>
      <c r="H2883" s="23">
        <v>160759552</v>
      </c>
    </row>
    <row r="2884" spans="1:8" x14ac:dyDescent="0.25">
      <c r="A2884">
        <v>2264</v>
      </c>
      <c r="B2884" t="s">
        <v>5360</v>
      </c>
      <c r="C2884" t="s">
        <v>5361</v>
      </c>
      <c r="D2884" s="23">
        <v>27701564005258</v>
      </c>
      <c r="E2884" t="s">
        <v>1385</v>
      </c>
      <c r="F2884" t="s">
        <v>1386</v>
      </c>
      <c r="G2884">
        <v>3540</v>
      </c>
      <c r="H2884" s="23">
        <v>160164540</v>
      </c>
    </row>
    <row r="2885" spans="1:8" x14ac:dyDescent="0.25">
      <c r="A2885">
        <v>10210</v>
      </c>
      <c r="B2885" t="s">
        <v>5362</v>
      </c>
      <c r="C2885" t="s">
        <v>5363</v>
      </c>
      <c r="D2885" s="23">
        <v>20539172000145</v>
      </c>
      <c r="E2885" t="s">
        <v>1851</v>
      </c>
      <c r="F2885" t="s">
        <v>1386</v>
      </c>
      <c r="G2885">
        <v>15407</v>
      </c>
      <c r="H2885" s="23">
        <v>162733364</v>
      </c>
    </row>
    <row r="2886" spans="1:8" x14ac:dyDescent="0.25">
      <c r="A2886">
        <v>15813</v>
      </c>
      <c r="B2886" t="s">
        <v>5364</v>
      </c>
      <c r="D2886" s="23">
        <v>4117852000114</v>
      </c>
      <c r="E2886" t="s">
        <v>1543</v>
      </c>
      <c r="F2886" t="s">
        <v>1390</v>
      </c>
      <c r="G2886">
        <v>25135</v>
      </c>
      <c r="H2886" s="23">
        <v>669506558112</v>
      </c>
    </row>
    <row r="2887" spans="1:8" x14ac:dyDescent="0.25">
      <c r="A2887">
        <v>15739</v>
      </c>
      <c r="B2887" t="s">
        <v>5364</v>
      </c>
      <c r="D2887" s="23">
        <v>4117852000548</v>
      </c>
      <c r="E2887" t="s">
        <v>5365</v>
      </c>
      <c r="F2887" t="s">
        <v>3547</v>
      </c>
      <c r="G2887">
        <v>25029</v>
      </c>
      <c r="H2887" s="23">
        <v>83881522</v>
      </c>
    </row>
    <row r="2888" spans="1:8" x14ac:dyDescent="0.25">
      <c r="A2888">
        <v>13970</v>
      </c>
      <c r="B2888" t="s">
        <v>5366</v>
      </c>
      <c r="C2888" t="s">
        <v>5366</v>
      </c>
      <c r="D2888" s="23">
        <v>49414652000161</v>
      </c>
      <c r="E2888" t="s">
        <v>1385</v>
      </c>
      <c r="F2888" t="s">
        <v>1386</v>
      </c>
      <c r="G2888">
        <v>21764</v>
      </c>
      <c r="H2888" s="23" t="s">
        <v>1438</v>
      </c>
    </row>
    <row r="2889" spans="1:8" x14ac:dyDescent="0.25">
      <c r="A2889">
        <v>10787</v>
      </c>
      <c r="B2889" t="s">
        <v>5367</v>
      </c>
      <c r="C2889" t="s">
        <v>5368</v>
      </c>
      <c r="D2889" s="23">
        <v>24507931000149</v>
      </c>
      <c r="E2889" t="s">
        <v>1385</v>
      </c>
      <c r="F2889" t="s">
        <v>1386</v>
      </c>
      <c r="G2889">
        <v>16234</v>
      </c>
      <c r="H2889" s="23" t="s">
        <v>1438</v>
      </c>
    </row>
    <row r="2890" spans="1:8" x14ac:dyDescent="0.25">
      <c r="A2890">
        <v>12802</v>
      </c>
      <c r="B2890" t="s">
        <v>5369</v>
      </c>
      <c r="C2890" t="s">
        <v>5370</v>
      </c>
      <c r="D2890" s="23">
        <v>40975526000101</v>
      </c>
      <c r="E2890" t="s">
        <v>1385</v>
      </c>
      <c r="F2890" t="s">
        <v>1386</v>
      </c>
      <c r="G2890">
        <v>19840</v>
      </c>
      <c r="H2890" s="23" t="s">
        <v>1438</v>
      </c>
    </row>
    <row r="2891" spans="1:8" x14ac:dyDescent="0.25">
      <c r="A2891">
        <v>14096</v>
      </c>
      <c r="B2891" t="s">
        <v>5371</v>
      </c>
      <c r="C2891" t="s">
        <v>5372</v>
      </c>
      <c r="D2891" s="23">
        <v>9192816000139</v>
      </c>
      <c r="E2891" t="s">
        <v>1385</v>
      </c>
      <c r="F2891" t="s">
        <v>1386</v>
      </c>
      <c r="G2891">
        <v>21884</v>
      </c>
      <c r="H2891" s="23" t="s">
        <v>1438</v>
      </c>
    </row>
    <row r="2892" spans="1:8" x14ac:dyDescent="0.25">
      <c r="A2892">
        <v>12804</v>
      </c>
      <c r="B2892" t="s">
        <v>5373</v>
      </c>
      <c r="C2892" t="s">
        <v>5374</v>
      </c>
      <c r="D2892" s="23">
        <v>637685000181</v>
      </c>
      <c r="E2892" t="s">
        <v>1385</v>
      </c>
      <c r="F2892" t="s">
        <v>1386</v>
      </c>
      <c r="G2892">
        <v>19842</v>
      </c>
      <c r="H2892" s="23" t="s">
        <v>1438</v>
      </c>
    </row>
    <row r="2893" spans="1:8" x14ac:dyDescent="0.25">
      <c r="A2893">
        <v>13969</v>
      </c>
      <c r="B2893" t="s">
        <v>5375</v>
      </c>
      <c r="C2893" t="s">
        <v>5375</v>
      </c>
      <c r="D2893" s="23">
        <v>24489080000159</v>
      </c>
      <c r="E2893" t="s">
        <v>1385</v>
      </c>
      <c r="F2893" t="s">
        <v>1386</v>
      </c>
      <c r="G2893">
        <v>21763</v>
      </c>
      <c r="H2893" s="23" t="s">
        <v>1438</v>
      </c>
    </row>
    <row r="2894" spans="1:8" x14ac:dyDescent="0.25">
      <c r="A2894">
        <v>12803</v>
      </c>
      <c r="B2894" t="s">
        <v>5376</v>
      </c>
      <c r="C2894" t="s">
        <v>5377</v>
      </c>
      <c r="D2894" s="23">
        <v>35506831000114</v>
      </c>
      <c r="E2894" t="s">
        <v>1385</v>
      </c>
      <c r="F2894" t="s">
        <v>1386</v>
      </c>
      <c r="G2894">
        <v>19841</v>
      </c>
      <c r="H2894" s="23" t="s">
        <v>1438</v>
      </c>
    </row>
    <row r="2895" spans="1:8" x14ac:dyDescent="0.25">
      <c r="A2895">
        <v>12806</v>
      </c>
      <c r="B2895" t="s">
        <v>5378</v>
      </c>
      <c r="C2895" t="s">
        <v>5379</v>
      </c>
      <c r="D2895" s="23">
        <v>41139601000167</v>
      </c>
      <c r="E2895" t="s">
        <v>1385</v>
      </c>
      <c r="F2895" t="s">
        <v>1386</v>
      </c>
      <c r="G2895">
        <v>19844</v>
      </c>
      <c r="H2895" s="23" t="s">
        <v>1438</v>
      </c>
    </row>
    <row r="2896" spans="1:8" x14ac:dyDescent="0.25">
      <c r="A2896">
        <v>5610</v>
      </c>
      <c r="B2896" t="s">
        <v>5380</v>
      </c>
      <c r="C2896" t="s">
        <v>5380</v>
      </c>
      <c r="D2896" s="23">
        <v>1638892000113</v>
      </c>
      <c r="E2896" t="s">
        <v>1385</v>
      </c>
      <c r="F2896" t="s">
        <v>1386</v>
      </c>
      <c r="G2896">
        <v>8667</v>
      </c>
      <c r="H2896" s="23" t="s">
        <v>1438</v>
      </c>
    </row>
    <row r="2897" spans="1:8" x14ac:dyDescent="0.25">
      <c r="A2897">
        <v>6447</v>
      </c>
      <c r="B2897" t="s">
        <v>5381</v>
      </c>
      <c r="C2897" t="s">
        <v>5382</v>
      </c>
      <c r="D2897" s="23">
        <v>35506864000164</v>
      </c>
      <c r="E2897" t="s">
        <v>1385</v>
      </c>
      <c r="F2897" t="s">
        <v>1386</v>
      </c>
      <c r="G2897">
        <v>9988</v>
      </c>
      <c r="H2897" s="23" t="s">
        <v>1438</v>
      </c>
    </row>
    <row r="2898" spans="1:8" x14ac:dyDescent="0.25">
      <c r="A2898">
        <v>12805</v>
      </c>
      <c r="B2898" t="s">
        <v>5383</v>
      </c>
      <c r="C2898" t="s">
        <v>5384</v>
      </c>
      <c r="D2898" s="23">
        <v>4898035000140</v>
      </c>
      <c r="E2898" t="s">
        <v>1385</v>
      </c>
      <c r="F2898" t="s">
        <v>1386</v>
      </c>
      <c r="G2898">
        <v>19843</v>
      </c>
      <c r="H2898" s="23" t="s">
        <v>1438</v>
      </c>
    </row>
    <row r="2899" spans="1:8" x14ac:dyDescent="0.25">
      <c r="A2899">
        <v>13175</v>
      </c>
      <c r="B2899" t="s">
        <v>5385</v>
      </c>
      <c r="D2899" s="23">
        <v>9721533000137</v>
      </c>
      <c r="E2899" t="s">
        <v>1675</v>
      </c>
      <c r="F2899" t="s">
        <v>1390</v>
      </c>
      <c r="G2899">
        <v>20361</v>
      </c>
      <c r="H2899" s="23">
        <v>664164231114</v>
      </c>
    </row>
    <row r="2900" spans="1:8" x14ac:dyDescent="0.25">
      <c r="A2900">
        <v>14392</v>
      </c>
      <c r="B2900" t="s">
        <v>5386</v>
      </c>
      <c r="D2900" s="23">
        <v>5293966000188</v>
      </c>
      <c r="E2900" t="s">
        <v>1435</v>
      </c>
      <c r="F2900" t="s">
        <v>1390</v>
      </c>
      <c r="G2900">
        <v>22660</v>
      </c>
      <c r="H2900" s="23">
        <v>336697876110</v>
      </c>
    </row>
    <row r="2901" spans="1:8" x14ac:dyDescent="0.25">
      <c r="A2901">
        <v>8555</v>
      </c>
      <c r="B2901" t="s">
        <v>5387</v>
      </c>
      <c r="C2901" t="s">
        <v>5388</v>
      </c>
      <c r="D2901" s="23">
        <v>7030427000181</v>
      </c>
      <c r="E2901" t="s">
        <v>1385</v>
      </c>
      <c r="F2901" t="s">
        <v>1386</v>
      </c>
      <c r="G2901">
        <v>13054</v>
      </c>
      <c r="H2901" s="23">
        <v>161434312</v>
      </c>
    </row>
    <row r="2902" spans="1:8" x14ac:dyDescent="0.25">
      <c r="A2902">
        <v>13992</v>
      </c>
      <c r="B2902" t="s">
        <v>5389</v>
      </c>
      <c r="D2902" s="23">
        <v>46017097000146</v>
      </c>
      <c r="E2902" t="s">
        <v>1424</v>
      </c>
      <c r="F2902" t="s">
        <v>1390</v>
      </c>
      <c r="G2902">
        <v>21791</v>
      </c>
      <c r="H2902" s="23">
        <v>799745686111</v>
      </c>
    </row>
    <row r="2903" spans="1:8" x14ac:dyDescent="0.25">
      <c r="A2903">
        <v>5820</v>
      </c>
      <c r="B2903" t="s">
        <v>5390</v>
      </c>
      <c r="C2903" t="s">
        <v>5391</v>
      </c>
      <c r="D2903" s="23">
        <v>9465329000100</v>
      </c>
      <c r="E2903" t="s">
        <v>1430</v>
      </c>
      <c r="F2903" t="s">
        <v>1415</v>
      </c>
      <c r="G2903">
        <v>8821</v>
      </c>
      <c r="H2903" s="23">
        <v>16270665</v>
      </c>
    </row>
    <row r="2904" spans="1:8" x14ac:dyDescent="0.25">
      <c r="A2904">
        <v>5621</v>
      </c>
      <c r="B2904" t="s">
        <v>5392</v>
      </c>
      <c r="C2904" t="s">
        <v>5393</v>
      </c>
      <c r="D2904" s="23">
        <v>33582750000178</v>
      </c>
      <c r="E2904" t="s">
        <v>2670</v>
      </c>
      <c r="F2904" t="s">
        <v>2671</v>
      </c>
      <c r="G2904">
        <v>8677</v>
      </c>
      <c r="H2904" s="23" t="s">
        <v>1438</v>
      </c>
    </row>
    <row r="2905" spans="1:8" x14ac:dyDescent="0.25">
      <c r="A2905">
        <v>3007</v>
      </c>
      <c r="B2905" t="s">
        <v>5394</v>
      </c>
      <c r="C2905" t="s">
        <v>5395</v>
      </c>
      <c r="D2905" s="23">
        <v>54599501000165</v>
      </c>
      <c r="E2905" t="s">
        <v>1424</v>
      </c>
      <c r="F2905" t="s">
        <v>1390</v>
      </c>
      <c r="G2905">
        <v>4283</v>
      </c>
      <c r="H2905" s="23">
        <v>111271580116</v>
      </c>
    </row>
    <row r="2906" spans="1:8" x14ac:dyDescent="0.25">
      <c r="A2906">
        <v>12001</v>
      </c>
      <c r="B2906" t="s">
        <v>5396</v>
      </c>
      <c r="C2906" t="s">
        <v>5397</v>
      </c>
      <c r="D2906" s="23">
        <v>38374064000125</v>
      </c>
      <c r="E2906" t="s">
        <v>1424</v>
      </c>
      <c r="F2906" t="s">
        <v>1390</v>
      </c>
      <c r="G2906">
        <v>18439</v>
      </c>
      <c r="H2906" s="23" t="s">
        <v>1438</v>
      </c>
    </row>
    <row r="2907" spans="1:8" x14ac:dyDescent="0.25">
      <c r="A2907">
        <v>3239</v>
      </c>
      <c r="B2907" t="s">
        <v>5398</v>
      </c>
      <c r="C2907" t="s">
        <v>5399</v>
      </c>
      <c r="D2907" s="23">
        <v>6845408001031</v>
      </c>
      <c r="E2907" t="s">
        <v>1385</v>
      </c>
      <c r="F2907" t="s">
        <v>1386</v>
      </c>
      <c r="G2907">
        <v>4515</v>
      </c>
      <c r="H2907" s="23"/>
    </row>
    <row r="2908" spans="1:8" x14ac:dyDescent="0.25">
      <c r="A2908">
        <v>15700</v>
      </c>
      <c r="B2908" t="s">
        <v>5400</v>
      </c>
      <c r="C2908" t="s">
        <v>5401</v>
      </c>
      <c r="D2908" s="23">
        <v>10689545000100</v>
      </c>
      <c r="E2908" t="s">
        <v>1385</v>
      </c>
      <c r="F2908" t="s">
        <v>1386</v>
      </c>
      <c r="G2908">
        <v>24982</v>
      </c>
      <c r="H2908" s="23" t="s">
        <v>1438</v>
      </c>
    </row>
    <row r="2909" spans="1:8" x14ac:dyDescent="0.25">
      <c r="A2909">
        <v>3514</v>
      </c>
      <c r="B2909" t="s">
        <v>5402</v>
      </c>
      <c r="C2909" t="s">
        <v>5403</v>
      </c>
      <c r="D2909" s="23">
        <v>7971772000110</v>
      </c>
      <c r="E2909" t="s">
        <v>1723</v>
      </c>
      <c r="F2909" t="s">
        <v>1386</v>
      </c>
      <c r="G2909">
        <v>4790</v>
      </c>
      <c r="H2909" s="23">
        <v>161515690</v>
      </c>
    </row>
    <row r="2910" spans="1:8" x14ac:dyDescent="0.25">
      <c r="A2910">
        <v>11924</v>
      </c>
      <c r="B2910" t="s">
        <v>5404</v>
      </c>
      <c r="C2910" t="s">
        <v>5405</v>
      </c>
      <c r="D2910" s="23">
        <v>22586276000136</v>
      </c>
      <c r="E2910" t="s">
        <v>1385</v>
      </c>
      <c r="F2910" t="s">
        <v>1386</v>
      </c>
      <c r="G2910">
        <v>18322</v>
      </c>
      <c r="H2910" s="23" t="s">
        <v>1438</v>
      </c>
    </row>
    <row r="2911" spans="1:8" x14ac:dyDescent="0.25">
      <c r="A2911">
        <v>14341</v>
      </c>
      <c r="B2911" t="s">
        <v>5406</v>
      </c>
      <c r="C2911" t="s">
        <v>5407</v>
      </c>
      <c r="D2911" s="23">
        <v>22313160000123</v>
      </c>
      <c r="E2911" t="s">
        <v>1992</v>
      </c>
      <c r="F2911" t="s">
        <v>1587</v>
      </c>
      <c r="G2911">
        <v>22594</v>
      </c>
      <c r="H2911" s="23">
        <v>244235198</v>
      </c>
    </row>
    <row r="2912" spans="1:8" x14ac:dyDescent="0.25">
      <c r="A2912">
        <v>9383</v>
      </c>
      <c r="B2912" t="s">
        <v>5408</v>
      </c>
      <c r="C2912" t="s">
        <v>5409</v>
      </c>
      <c r="D2912" s="23">
        <v>16741821000119</v>
      </c>
      <c r="E2912" t="s">
        <v>1385</v>
      </c>
      <c r="F2912" t="s">
        <v>1386</v>
      </c>
      <c r="G2912">
        <v>13861</v>
      </c>
      <c r="H2912" s="23" t="s">
        <v>1438</v>
      </c>
    </row>
    <row r="2913" spans="1:8" x14ac:dyDescent="0.25">
      <c r="A2913">
        <v>9976</v>
      </c>
      <c r="B2913" t="s">
        <v>5410</v>
      </c>
      <c r="C2913" t="s">
        <v>5411</v>
      </c>
      <c r="D2913" s="23">
        <v>29098865000114</v>
      </c>
      <c r="E2913" t="s">
        <v>1422</v>
      </c>
      <c r="F2913" t="s">
        <v>1386</v>
      </c>
      <c r="G2913">
        <v>14717</v>
      </c>
      <c r="H2913" s="23" t="s">
        <v>1438</v>
      </c>
    </row>
    <row r="2914" spans="1:8" x14ac:dyDescent="0.25">
      <c r="A2914">
        <v>12759</v>
      </c>
      <c r="B2914" t="s">
        <v>5412</v>
      </c>
      <c r="C2914" t="s">
        <v>5413</v>
      </c>
      <c r="D2914" s="23">
        <v>2522820000179</v>
      </c>
      <c r="E2914" t="s">
        <v>1422</v>
      </c>
      <c r="F2914" t="s">
        <v>1386</v>
      </c>
      <c r="G2914">
        <v>19792</v>
      </c>
      <c r="H2914" s="23" t="s">
        <v>1438</v>
      </c>
    </row>
    <row r="2915" spans="1:8" x14ac:dyDescent="0.25">
      <c r="A2915">
        <v>10651</v>
      </c>
      <c r="B2915" t="s">
        <v>5414</v>
      </c>
      <c r="C2915" t="s">
        <v>5415</v>
      </c>
      <c r="D2915" s="23">
        <v>30871497000184</v>
      </c>
      <c r="E2915" t="s">
        <v>2670</v>
      </c>
      <c r="F2915" t="s">
        <v>2671</v>
      </c>
      <c r="G2915">
        <v>16058</v>
      </c>
      <c r="H2915" s="23" t="s">
        <v>1438</v>
      </c>
    </row>
    <row r="2916" spans="1:8" x14ac:dyDescent="0.25">
      <c r="A2916">
        <v>14762</v>
      </c>
      <c r="B2916" t="s">
        <v>5416</v>
      </c>
      <c r="C2916" t="s">
        <v>5417</v>
      </c>
      <c r="D2916" s="23">
        <v>9795881000159</v>
      </c>
      <c r="E2916" t="s">
        <v>1430</v>
      </c>
      <c r="F2916" t="s">
        <v>1415</v>
      </c>
      <c r="G2916">
        <v>23204</v>
      </c>
      <c r="H2916" s="23" t="s">
        <v>1438</v>
      </c>
    </row>
    <row r="2917" spans="1:8" x14ac:dyDescent="0.25">
      <c r="A2917">
        <v>5531</v>
      </c>
      <c r="B2917" t="s">
        <v>5418</v>
      </c>
      <c r="C2917" t="s">
        <v>5419</v>
      </c>
      <c r="D2917" s="23">
        <v>9249137000159</v>
      </c>
      <c r="E2917" t="s">
        <v>1385</v>
      </c>
      <c r="F2917" t="s">
        <v>1386</v>
      </c>
      <c r="G2917">
        <v>8595</v>
      </c>
      <c r="H2917" s="23" t="s">
        <v>1438</v>
      </c>
    </row>
    <row r="2918" spans="1:8" x14ac:dyDescent="0.25">
      <c r="A2918">
        <v>5532</v>
      </c>
      <c r="B2918" t="s">
        <v>5420</v>
      </c>
      <c r="C2918" t="s">
        <v>5421</v>
      </c>
      <c r="D2918" s="23">
        <v>63002141000163</v>
      </c>
      <c r="E2918" t="s">
        <v>1385</v>
      </c>
      <c r="F2918" t="s">
        <v>1386</v>
      </c>
      <c r="G2918">
        <v>8596</v>
      </c>
      <c r="H2918" s="23" t="s">
        <v>1438</v>
      </c>
    </row>
    <row r="2919" spans="1:8" x14ac:dyDescent="0.25">
      <c r="A2919">
        <v>5527</v>
      </c>
      <c r="B2919" t="s">
        <v>5422</v>
      </c>
      <c r="C2919" t="s">
        <v>5423</v>
      </c>
      <c r="D2919" s="23">
        <v>8667024000100</v>
      </c>
      <c r="E2919" t="s">
        <v>1385</v>
      </c>
      <c r="F2919" t="s">
        <v>1386</v>
      </c>
      <c r="G2919">
        <v>8591</v>
      </c>
      <c r="H2919" s="23" t="s">
        <v>1438</v>
      </c>
    </row>
    <row r="2920" spans="1:8" x14ac:dyDescent="0.25">
      <c r="A2920">
        <v>13919</v>
      </c>
      <c r="B2920" t="s">
        <v>5424</v>
      </c>
      <c r="C2920" t="s">
        <v>5425</v>
      </c>
      <c r="D2920" s="23">
        <v>8338774000139</v>
      </c>
      <c r="E2920" t="s">
        <v>1385</v>
      </c>
      <c r="F2920" t="s">
        <v>1386</v>
      </c>
      <c r="G2920">
        <v>21694</v>
      </c>
      <c r="H2920" s="23" t="s">
        <v>1438</v>
      </c>
    </row>
    <row r="2921" spans="1:8" x14ac:dyDescent="0.25">
      <c r="A2921">
        <v>5530</v>
      </c>
      <c r="B2921" t="s">
        <v>5426</v>
      </c>
      <c r="C2921" t="s">
        <v>5427</v>
      </c>
      <c r="D2921" s="23">
        <v>6186786000160</v>
      </c>
      <c r="E2921" t="s">
        <v>1385</v>
      </c>
      <c r="F2921" t="s">
        <v>1386</v>
      </c>
      <c r="G2921">
        <v>8594</v>
      </c>
      <c r="H2921" s="23"/>
    </row>
    <row r="2922" spans="1:8" x14ac:dyDescent="0.25">
      <c r="A2922">
        <v>47</v>
      </c>
      <c r="B2922" t="s">
        <v>5428</v>
      </c>
      <c r="D2922" s="23"/>
      <c r="E2922" t="s">
        <v>1422</v>
      </c>
      <c r="F2922" t="s">
        <v>1386</v>
      </c>
      <c r="G2922">
        <v>1323</v>
      </c>
      <c r="H2922" s="23"/>
    </row>
    <row r="2923" spans="1:8" x14ac:dyDescent="0.25">
      <c r="A2923">
        <v>15931</v>
      </c>
      <c r="B2923" t="s">
        <v>21841</v>
      </c>
      <c r="C2923" t="s">
        <v>21842</v>
      </c>
      <c r="D2923" s="23">
        <v>41148313000179</v>
      </c>
      <c r="E2923" t="s">
        <v>1541</v>
      </c>
      <c r="F2923" t="s">
        <v>1386</v>
      </c>
      <c r="G2923">
        <v>25632</v>
      </c>
      <c r="H2923" s="23" t="s">
        <v>1438</v>
      </c>
    </row>
    <row r="2924" spans="1:8" x14ac:dyDescent="0.25">
      <c r="A2924">
        <v>11795</v>
      </c>
      <c r="B2924" t="s">
        <v>5429</v>
      </c>
      <c r="C2924" t="s">
        <v>5430</v>
      </c>
      <c r="D2924" s="23">
        <v>27256096000100</v>
      </c>
      <c r="E2924" t="s">
        <v>1422</v>
      </c>
      <c r="F2924" t="s">
        <v>1386</v>
      </c>
      <c r="G2924">
        <v>18106</v>
      </c>
      <c r="H2924" s="23" t="s">
        <v>1438</v>
      </c>
    </row>
    <row r="2925" spans="1:8" x14ac:dyDescent="0.25">
      <c r="A2925">
        <v>5775</v>
      </c>
      <c r="B2925" t="s">
        <v>5431</v>
      </c>
      <c r="C2925" t="s">
        <v>5431</v>
      </c>
      <c r="D2925" s="23">
        <v>3417975000108</v>
      </c>
      <c r="E2925" t="s">
        <v>1385</v>
      </c>
      <c r="F2925" t="s">
        <v>1386</v>
      </c>
      <c r="G2925">
        <v>8786</v>
      </c>
      <c r="H2925" s="23" t="s">
        <v>1438</v>
      </c>
    </row>
    <row r="2926" spans="1:8" x14ac:dyDescent="0.25">
      <c r="A2926">
        <v>12809</v>
      </c>
      <c r="B2926" t="s">
        <v>5432</v>
      </c>
      <c r="C2926" t="s">
        <v>5433</v>
      </c>
      <c r="D2926" s="23">
        <v>34746434000157</v>
      </c>
      <c r="E2926" t="s">
        <v>1527</v>
      </c>
      <c r="F2926" t="s">
        <v>1386</v>
      </c>
      <c r="G2926">
        <v>19847</v>
      </c>
      <c r="H2926" s="23" t="s">
        <v>1438</v>
      </c>
    </row>
    <row r="2927" spans="1:8" x14ac:dyDescent="0.25">
      <c r="A2927">
        <v>13335</v>
      </c>
      <c r="B2927" t="s">
        <v>5434</v>
      </c>
      <c r="C2927" t="s">
        <v>5435</v>
      </c>
      <c r="D2927" s="23">
        <v>14038059000183</v>
      </c>
      <c r="E2927" t="s">
        <v>5436</v>
      </c>
      <c r="F2927" t="s">
        <v>1610</v>
      </c>
      <c r="G2927">
        <v>20798</v>
      </c>
      <c r="H2927" s="23">
        <v>256476730</v>
      </c>
    </row>
    <row r="2928" spans="1:8" x14ac:dyDescent="0.25">
      <c r="A2928">
        <v>13413</v>
      </c>
      <c r="B2928" t="s">
        <v>5437</v>
      </c>
      <c r="C2928" t="s">
        <v>5438</v>
      </c>
      <c r="D2928" s="23">
        <v>11617634000104</v>
      </c>
      <c r="E2928" t="s">
        <v>1422</v>
      </c>
      <c r="F2928" t="s">
        <v>1386</v>
      </c>
      <c r="G2928">
        <v>20981</v>
      </c>
      <c r="H2928" s="23" t="s">
        <v>1438</v>
      </c>
    </row>
    <row r="2929" spans="1:8" x14ac:dyDescent="0.25">
      <c r="A2929">
        <v>8363</v>
      </c>
      <c r="B2929" t="s">
        <v>5439</v>
      </c>
      <c r="C2929" t="s">
        <v>5440</v>
      </c>
      <c r="D2929" s="23">
        <v>3179746000100</v>
      </c>
      <c r="E2929" t="s">
        <v>1385</v>
      </c>
      <c r="F2929" t="s">
        <v>1386</v>
      </c>
      <c r="G2929">
        <v>12621</v>
      </c>
      <c r="H2929" s="23">
        <v>161242987</v>
      </c>
    </row>
    <row r="2930" spans="1:8" x14ac:dyDescent="0.25">
      <c r="A2930">
        <v>7979</v>
      </c>
      <c r="B2930" t="s">
        <v>5441</v>
      </c>
      <c r="C2930" t="s">
        <v>5442</v>
      </c>
      <c r="D2930" s="23">
        <v>6267222000151</v>
      </c>
      <c r="E2930" t="s">
        <v>1385</v>
      </c>
      <c r="F2930" t="s">
        <v>1386</v>
      </c>
      <c r="G2930">
        <v>12284</v>
      </c>
      <c r="H2930" s="23">
        <v>161420729</v>
      </c>
    </row>
    <row r="2931" spans="1:8" x14ac:dyDescent="0.25">
      <c r="A2931">
        <v>9158</v>
      </c>
      <c r="B2931" t="s">
        <v>5443</v>
      </c>
      <c r="C2931" t="s">
        <v>5443</v>
      </c>
      <c r="D2931" s="23">
        <v>23708289000101</v>
      </c>
      <c r="E2931" t="s">
        <v>1397</v>
      </c>
      <c r="F2931" t="s">
        <v>1398</v>
      </c>
      <c r="G2931">
        <v>13668</v>
      </c>
      <c r="H2931" s="23" t="s">
        <v>1438</v>
      </c>
    </row>
    <row r="2932" spans="1:8" x14ac:dyDescent="0.25">
      <c r="A2932">
        <v>13742</v>
      </c>
      <c r="B2932" t="s">
        <v>5444</v>
      </c>
      <c r="C2932" t="s">
        <v>5444</v>
      </c>
      <c r="D2932" s="23">
        <v>41343629000111</v>
      </c>
      <c r="E2932" t="s">
        <v>1533</v>
      </c>
      <c r="F2932" t="s">
        <v>1386</v>
      </c>
      <c r="G2932">
        <v>21417</v>
      </c>
      <c r="H2932" s="23" t="s">
        <v>1438</v>
      </c>
    </row>
    <row r="2933" spans="1:8" x14ac:dyDescent="0.25">
      <c r="A2933">
        <v>15525</v>
      </c>
      <c r="B2933" t="s">
        <v>5445</v>
      </c>
      <c r="C2933" t="s">
        <v>5446</v>
      </c>
      <c r="D2933" s="23">
        <v>10916727000177</v>
      </c>
      <c r="E2933" t="s">
        <v>1618</v>
      </c>
      <c r="F2933" t="s">
        <v>1619</v>
      </c>
      <c r="G2933">
        <v>24749</v>
      </c>
      <c r="H2933" s="23" t="s">
        <v>1438</v>
      </c>
    </row>
    <row r="2934" spans="1:8" x14ac:dyDescent="0.25">
      <c r="A2934">
        <v>10809</v>
      </c>
      <c r="B2934" t="s">
        <v>5447</v>
      </c>
      <c r="C2934" t="s">
        <v>5447</v>
      </c>
      <c r="D2934" s="23">
        <v>93039550000103</v>
      </c>
      <c r="E2934" t="s">
        <v>2706</v>
      </c>
      <c r="F2934" t="s">
        <v>1619</v>
      </c>
      <c r="G2934">
        <v>16265</v>
      </c>
      <c r="H2934" s="23">
        <v>290186935</v>
      </c>
    </row>
    <row r="2935" spans="1:8" x14ac:dyDescent="0.25">
      <c r="A2935">
        <v>9029</v>
      </c>
      <c r="B2935" t="s">
        <v>5448</v>
      </c>
      <c r="C2935" t="s">
        <v>5449</v>
      </c>
      <c r="D2935" s="23">
        <v>23730031000101</v>
      </c>
      <c r="E2935" t="s">
        <v>1642</v>
      </c>
      <c r="F2935" t="s">
        <v>1415</v>
      </c>
      <c r="G2935">
        <v>13561</v>
      </c>
      <c r="H2935" s="23" t="s">
        <v>1438</v>
      </c>
    </row>
    <row r="2936" spans="1:8" x14ac:dyDescent="0.25">
      <c r="A2936">
        <v>14640</v>
      </c>
      <c r="B2936" t="s">
        <v>5450</v>
      </c>
      <c r="C2936" t="s">
        <v>5451</v>
      </c>
      <c r="D2936" s="23">
        <v>35247719000106</v>
      </c>
      <c r="E2936" t="s">
        <v>1430</v>
      </c>
      <c r="F2936" t="s">
        <v>1415</v>
      </c>
      <c r="G2936">
        <v>23060</v>
      </c>
      <c r="H2936" s="23">
        <v>85511030</v>
      </c>
    </row>
    <row r="2937" spans="1:8" x14ac:dyDescent="0.25">
      <c r="A2937">
        <v>1341</v>
      </c>
      <c r="B2937" t="s">
        <v>5452</v>
      </c>
      <c r="C2937" t="s">
        <v>5453</v>
      </c>
      <c r="D2937" s="23">
        <v>10575114000113</v>
      </c>
      <c r="E2937" t="s">
        <v>1385</v>
      </c>
      <c r="F2937" t="s">
        <v>1386</v>
      </c>
      <c r="G2937">
        <v>2617</v>
      </c>
      <c r="H2937" s="23">
        <v>161597955</v>
      </c>
    </row>
    <row r="2938" spans="1:8" x14ac:dyDescent="0.25">
      <c r="A2938">
        <v>6075</v>
      </c>
      <c r="B2938" t="s">
        <v>5454</v>
      </c>
      <c r="C2938" t="s">
        <v>5455</v>
      </c>
      <c r="D2938" s="23">
        <v>7464569000157</v>
      </c>
      <c r="E2938" t="s">
        <v>1642</v>
      </c>
      <c r="F2938" t="s">
        <v>1415</v>
      </c>
      <c r="G2938">
        <v>9545</v>
      </c>
      <c r="H2938" s="23" t="s">
        <v>1438</v>
      </c>
    </row>
    <row r="2939" spans="1:8" x14ac:dyDescent="0.25">
      <c r="A2939">
        <v>14991</v>
      </c>
      <c r="B2939" t="s">
        <v>5456</v>
      </c>
      <c r="C2939" t="s">
        <v>5457</v>
      </c>
      <c r="D2939" s="23">
        <v>8562870000832</v>
      </c>
      <c r="E2939" t="s">
        <v>5458</v>
      </c>
      <c r="F2939" t="s">
        <v>1880</v>
      </c>
      <c r="G2939">
        <v>23561</v>
      </c>
      <c r="H2939" s="23">
        <v>200884204</v>
      </c>
    </row>
    <row r="2940" spans="1:8" x14ac:dyDescent="0.25">
      <c r="A2940">
        <v>15008</v>
      </c>
      <c r="B2940" t="s">
        <v>5459</v>
      </c>
      <c r="D2940" s="23">
        <v>8562870000670</v>
      </c>
      <c r="E2940" t="s">
        <v>5460</v>
      </c>
      <c r="F2940" t="s">
        <v>1390</v>
      </c>
      <c r="G2940">
        <v>23635</v>
      </c>
      <c r="H2940" s="23">
        <v>445039196116</v>
      </c>
    </row>
    <row r="2941" spans="1:8" x14ac:dyDescent="0.25">
      <c r="A2941">
        <v>13663</v>
      </c>
      <c r="B2941" t="s">
        <v>5461</v>
      </c>
      <c r="C2941" t="s">
        <v>5462</v>
      </c>
      <c r="D2941" s="23">
        <v>20277884000214</v>
      </c>
      <c r="E2941" t="s">
        <v>5463</v>
      </c>
      <c r="F2941" t="s">
        <v>1587</v>
      </c>
      <c r="G2941">
        <v>21295</v>
      </c>
      <c r="H2941" s="23">
        <v>244459290</v>
      </c>
    </row>
    <row r="2942" spans="1:8" x14ac:dyDescent="0.25">
      <c r="A2942">
        <v>7534</v>
      </c>
      <c r="B2942" t="s">
        <v>5464</v>
      </c>
      <c r="C2942" t="s">
        <v>5465</v>
      </c>
      <c r="D2942" s="23">
        <v>3347747000109</v>
      </c>
      <c r="E2942" t="s">
        <v>5466</v>
      </c>
      <c r="F2942" t="s">
        <v>1880</v>
      </c>
      <c r="G2942">
        <v>11467</v>
      </c>
      <c r="H2942" s="23">
        <v>101477864</v>
      </c>
    </row>
    <row r="2943" spans="1:8" x14ac:dyDescent="0.25">
      <c r="A2943">
        <v>2201</v>
      </c>
      <c r="B2943" t="s">
        <v>5467</v>
      </c>
      <c r="C2943" t="s">
        <v>5468</v>
      </c>
      <c r="D2943" s="23">
        <v>2485475000140</v>
      </c>
      <c r="E2943" t="s">
        <v>2411</v>
      </c>
      <c r="F2943" t="s">
        <v>1386</v>
      </c>
      <c r="G2943">
        <v>3477</v>
      </c>
      <c r="H2943" s="23">
        <v>161202829</v>
      </c>
    </row>
    <row r="2944" spans="1:8" x14ac:dyDescent="0.25">
      <c r="A2944">
        <v>13954</v>
      </c>
      <c r="B2944" t="s">
        <v>5469</v>
      </c>
      <c r="C2944" t="s">
        <v>4912</v>
      </c>
      <c r="D2944" s="23">
        <v>11169030000142</v>
      </c>
      <c r="E2944" t="s">
        <v>1430</v>
      </c>
      <c r="F2944" t="s">
        <v>1415</v>
      </c>
      <c r="G2944">
        <v>21741</v>
      </c>
      <c r="H2944" s="23">
        <v>39096386</v>
      </c>
    </row>
    <row r="2945" spans="1:8" x14ac:dyDescent="0.25">
      <c r="A2945">
        <v>13955</v>
      </c>
      <c r="B2945" t="s">
        <v>5470</v>
      </c>
      <c r="C2945" t="s">
        <v>4912</v>
      </c>
      <c r="D2945" s="23">
        <v>11169030000304</v>
      </c>
      <c r="E2945" t="s">
        <v>1541</v>
      </c>
      <c r="F2945" t="s">
        <v>1386</v>
      </c>
      <c r="G2945">
        <v>21742</v>
      </c>
      <c r="H2945" s="23">
        <v>164352481</v>
      </c>
    </row>
    <row r="2946" spans="1:8" x14ac:dyDescent="0.25">
      <c r="A2946">
        <v>13817</v>
      </c>
      <c r="B2946" t="s">
        <v>5471</v>
      </c>
      <c r="C2946" t="s">
        <v>5472</v>
      </c>
      <c r="D2946" s="23">
        <v>3237583010120</v>
      </c>
      <c r="E2946" t="s">
        <v>1385</v>
      </c>
      <c r="F2946" t="s">
        <v>1386</v>
      </c>
      <c r="G2946">
        <v>21528</v>
      </c>
      <c r="H2946" s="23">
        <v>164427503</v>
      </c>
    </row>
    <row r="2947" spans="1:8" x14ac:dyDescent="0.25">
      <c r="A2947">
        <v>14296</v>
      </c>
      <c r="B2947" t="s">
        <v>5473</v>
      </c>
      <c r="D2947" s="23">
        <v>62238043002020</v>
      </c>
      <c r="E2947" t="s">
        <v>1435</v>
      </c>
      <c r="F2947" t="s">
        <v>1390</v>
      </c>
      <c r="G2947">
        <v>22538</v>
      </c>
      <c r="H2947" s="23">
        <v>127808524112</v>
      </c>
    </row>
    <row r="2948" spans="1:8" x14ac:dyDescent="0.25">
      <c r="A2948">
        <v>9447</v>
      </c>
      <c r="B2948" t="s">
        <v>5474</v>
      </c>
      <c r="C2948" t="s">
        <v>5475</v>
      </c>
      <c r="D2948" s="23">
        <v>62238043001562</v>
      </c>
      <c r="E2948" t="s">
        <v>1507</v>
      </c>
      <c r="F2948" t="s">
        <v>1415</v>
      </c>
      <c r="G2948">
        <v>13922</v>
      </c>
      <c r="H2948" s="23">
        <v>71470310</v>
      </c>
    </row>
    <row r="2949" spans="1:8" x14ac:dyDescent="0.25">
      <c r="A2949">
        <v>9448</v>
      </c>
      <c r="B2949" t="s">
        <v>5476</v>
      </c>
      <c r="C2949" t="s">
        <v>5475</v>
      </c>
      <c r="D2949" s="23">
        <v>62238043000167</v>
      </c>
      <c r="E2949" t="s">
        <v>5350</v>
      </c>
      <c r="F2949" t="s">
        <v>1390</v>
      </c>
      <c r="G2949">
        <v>13923</v>
      </c>
      <c r="H2949" s="23">
        <v>298073235112</v>
      </c>
    </row>
    <row r="2950" spans="1:8" x14ac:dyDescent="0.25">
      <c r="A2950">
        <v>2377</v>
      </c>
      <c r="B2950" t="s">
        <v>5477</v>
      </c>
      <c r="C2950" t="s">
        <v>5478</v>
      </c>
      <c r="D2950" s="23">
        <v>3237583004588</v>
      </c>
      <c r="E2950" t="s">
        <v>2205</v>
      </c>
      <c r="F2950" t="s">
        <v>1415</v>
      </c>
      <c r="G2950">
        <v>3653</v>
      </c>
      <c r="H2950" s="23">
        <v>19179600</v>
      </c>
    </row>
    <row r="2951" spans="1:8" x14ac:dyDescent="0.25">
      <c r="A2951">
        <v>9100</v>
      </c>
      <c r="B2951" t="s">
        <v>5479</v>
      </c>
      <c r="C2951" t="s">
        <v>5479</v>
      </c>
      <c r="D2951" s="23">
        <v>9136342000108</v>
      </c>
      <c r="E2951" t="s">
        <v>1385</v>
      </c>
      <c r="F2951" t="s">
        <v>1386</v>
      </c>
      <c r="G2951">
        <v>13614</v>
      </c>
      <c r="H2951" s="23" t="s">
        <v>1438</v>
      </c>
    </row>
    <row r="2952" spans="1:8" x14ac:dyDescent="0.25">
      <c r="A2952">
        <v>6195</v>
      </c>
      <c r="B2952" t="s">
        <v>5480</v>
      </c>
      <c r="C2952" t="s">
        <v>5481</v>
      </c>
      <c r="D2952" s="23">
        <v>35437714000146</v>
      </c>
      <c r="E2952" t="s">
        <v>1385</v>
      </c>
      <c r="F2952" t="s">
        <v>1386</v>
      </c>
      <c r="G2952">
        <v>9733</v>
      </c>
      <c r="H2952" s="23">
        <v>160884748</v>
      </c>
    </row>
    <row r="2953" spans="1:8" x14ac:dyDescent="0.25">
      <c r="A2953">
        <v>14613</v>
      </c>
      <c r="B2953" t="s">
        <v>5482</v>
      </c>
      <c r="C2953" t="s">
        <v>5482</v>
      </c>
      <c r="D2953" s="23">
        <v>56786908000127</v>
      </c>
      <c r="E2953" t="s">
        <v>1505</v>
      </c>
      <c r="F2953" t="s">
        <v>1390</v>
      </c>
      <c r="G2953">
        <v>23010</v>
      </c>
      <c r="H2953" s="23" t="s">
        <v>1438</v>
      </c>
    </row>
    <row r="2954" spans="1:8" x14ac:dyDescent="0.25">
      <c r="A2954">
        <v>15118</v>
      </c>
      <c r="B2954" t="s">
        <v>5483</v>
      </c>
      <c r="C2954" t="s">
        <v>917</v>
      </c>
      <c r="D2954" s="23">
        <v>44646422000104</v>
      </c>
      <c r="E2954" t="s">
        <v>1505</v>
      </c>
      <c r="F2954" t="s">
        <v>1390</v>
      </c>
      <c r="G2954">
        <v>24007</v>
      </c>
      <c r="H2954" s="23">
        <v>797831707111</v>
      </c>
    </row>
    <row r="2955" spans="1:8" x14ac:dyDescent="0.25">
      <c r="A2955">
        <v>8099</v>
      </c>
      <c r="B2955" t="s">
        <v>5484</v>
      </c>
      <c r="C2955" t="s">
        <v>5485</v>
      </c>
      <c r="D2955" s="23">
        <v>8579484000187</v>
      </c>
      <c r="E2955" t="s">
        <v>1385</v>
      </c>
      <c r="F2955" t="s">
        <v>1386</v>
      </c>
      <c r="G2955">
        <v>12390</v>
      </c>
      <c r="H2955" s="23" t="s">
        <v>1438</v>
      </c>
    </row>
    <row r="2956" spans="1:8" x14ac:dyDescent="0.25">
      <c r="A2956">
        <v>8851</v>
      </c>
      <c r="B2956" t="s">
        <v>5486</v>
      </c>
      <c r="C2956" t="s">
        <v>5487</v>
      </c>
      <c r="D2956" s="23">
        <v>4376062000153</v>
      </c>
      <c r="E2956" t="s">
        <v>1385</v>
      </c>
      <c r="F2956" t="s">
        <v>1386</v>
      </c>
      <c r="G2956">
        <v>13371</v>
      </c>
      <c r="H2956" s="23" t="s">
        <v>1438</v>
      </c>
    </row>
    <row r="2957" spans="1:8" x14ac:dyDescent="0.25">
      <c r="A2957">
        <v>3231</v>
      </c>
      <c r="B2957" t="s">
        <v>5488</v>
      </c>
      <c r="C2957" t="s">
        <v>5489</v>
      </c>
      <c r="D2957" s="23">
        <v>66018441000129</v>
      </c>
      <c r="E2957" t="s">
        <v>1424</v>
      </c>
      <c r="F2957" t="s">
        <v>1390</v>
      </c>
      <c r="G2957">
        <v>4507</v>
      </c>
      <c r="H2957" s="23" t="s">
        <v>5490</v>
      </c>
    </row>
    <row r="2958" spans="1:8" x14ac:dyDescent="0.25">
      <c r="A2958">
        <v>14061</v>
      </c>
      <c r="B2958" t="s">
        <v>5491</v>
      </c>
      <c r="C2958" t="s">
        <v>5492</v>
      </c>
      <c r="D2958" s="23">
        <v>13801757000126</v>
      </c>
      <c r="E2958" t="s">
        <v>5285</v>
      </c>
      <c r="F2958" t="s">
        <v>1390</v>
      </c>
      <c r="G2958">
        <v>21843</v>
      </c>
      <c r="H2958" s="23" t="s">
        <v>1438</v>
      </c>
    </row>
    <row r="2959" spans="1:8" x14ac:dyDescent="0.25">
      <c r="A2959">
        <v>10522</v>
      </c>
      <c r="B2959" t="s">
        <v>5493</v>
      </c>
      <c r="C2959" t="s">
        <v>5494</v>
      </c>
      <c r="D2959" s="23">
        <v>62188255000187</v>
      </c>
      <c r="E2959" t="s">
        <v>1424</v>
      </c>
      <c r="F2959" t="s">
        <v>1390</v>
      </c>
      <c r="G2959">
        <v>15880</v>
      </c>
      <c r="H2959" s="23">
        <v>112617347119</v>
      </c>
    </row>
    <row r="2960" spans="1:8" x14ac:dyDescent="0.25">
      <c r="A2960">
        <v>10503</v>
      </c>
      <c r="B2960" t="s">
        <v>5495</v>
      </c>
      <c r="C2960" t="s">
        <v>5495</v>
      </c>
      <c r="D2960" s="23">
        <v>10318094000103</v>
      </c>
      <c r="E2960" t="s">
        <v>1424</v>
      </c>
      <c r="F2960" t="s">
        <v>1390</v>
      </c>
      <c r="G2960">
        <v>15858</v>
      </c>
      <c r="H2960" s="23">
        <v>148282958116</v>
      </c>
    </row>
    <row r="2961" spans="1:8" x14ac:dyDescent="0.25">
      <c r="A2961">
        <v>12973</v>
      </c>
      <c r="B2961" t="s">
        <v>5496</v>
      </c>
      <c r="C2961" t="s">
        <v>5497</v>
      </c>
      <c r="D2961" s="23">
        <v>22369025000108</v>
      </c>
      <c r="E2961" t="s">
        <v>2487</v>
      </c>
      <c r="F2961" t="s">
        <v>1639</v>
      </c>
      <c r="G2961">
        <v>20014</v>
      </c>
      <c r="H2961" s="23">
        <v>25512860062</v>
      </c>
    </row>
    <row r="2962" spans="1:8" x14ac:dyDescent="0.25">
      <c r="A2962">
        <v>13154</v>
      </c>
      <c r="B2962" t="s">
        <v>5498</v>
      </c>
      <c r="D2962" s="23">
        <v>14197209000363</v>
      </c>
      <c r="E2962" t="s">
        <v>5499</v>
      </c>
      <c r="F2962" t="s">
        <v>1390</v>
      </c>
      <c r="G2962">
        <v>20329</v>
      </c>
      <c r="H2962" s="23">
        <v>305057059115</v>
      </c>
    </row>
    <row r="2963" spans="1:8" x14ac:dyDescent="0.25">
      <c r="A2963">
        <v>4510</v>
      </c>
      <c r="B2963" t="s">
        <v>5500</v>
      </c>
      <c r="C2963" t="s">
        <v>5501</v>
      </c>
      <c r="D2963" s="23">
        <v>14197209000100</v>
      </c>
      <c r="E2963" t="s">
        <v>1424</v>
      </c>
      <c r="F2963" t="s">
        <v>1390</v>
      </c>
      <c r="G2963">
        <v>7102</v>
      </c>
      <c r="H2963" s="23">
        <v>305052767119</v>
      </c>
    </row>
    <row r="2964" spans="1:8" x14ac:dyDescent="0.25">
      <c r="A2964">
        <v>15331</v>
      </c>
      <c r="B2964" t="s">
        <v>5502</v>
      </c>
      <c r="C2964" t="s">
        <v>5502</v>
      </c>
      <c r="D2964" s="23">
        <v>57809805000106</v>
      </c>
      <c r="E2964" t="s">
        <v>1530</v>
      </c>
      <c r="F2964" t="s">
        <v>1386</v>
      </c>
      <c r="G2964">
        <v>24484</v>
      </c>
      <c r="H2964" s="23" t="s">
        <v>1438</v>
      </c>
    </row>
    <row r="2965" spans="1:8" x14ac:dyDescent="0.25">
      <c r="A2965">
        <v>4095</v>
      </c>
      <c r="B2965" t="s">
        <v>5503</v>
      </c>
      <c r="C2965" t="s">
        <v>5504</v>
      </c>
      <c r="D2965" s="23">
        <v>9584694000126</v>
      </c>
      <c r="E2965" t="s">
        <v>5505</v>
      </c>
      <c r="F2965" t="s">
        <v>1415</v>
      </c>
      <c r="G2965">
        <v>5371</v>
      </c>
      <c r="H2965" s="23">
        <v>36626830</v>
      </c>
    </row>
    <row r="2966" spans="1:8" x14ac:dyDescent="0.25">
      <c r="A2966">
        <v>6161</v>
      </c>
      <c r="B2966" t="s">
        <v>5506</v>
      </c>
      <c r="C2966" t="s">
        <v>5507</v>
      </c>
      <c r="D2966" s="23">
        <v>10793008000297</v>
      </c>
      <c r="E2966" t="s">
        <v>1930</v>
      </c>
      <c r="F2966" t="s">
        <v>1390</v>
      </c>
      <c r="G2966">
        <v>9675</v>
      </c>
      <c r="H2966" s="23">
        <v>278161705110</v>
      </c>
    </row>
    <row r="2967" spans="1:8" x14ac:dyDescent="0.25">
      <c r="A2967">
        <v>1427</v>
      </c>
      <c r="B2967" t="s">
        <v>5508</v>
      </c>
      <c r="C2967" t="s">
        <v>5509</v>
      </c>
      <c r="D2967" s="23">
        <v>10793008000106</v>
      </c>
      <c r="E2967" t="s">
        <v>1430</v>
      </c>
      <c r="F2967" t="s">
        <v>1415</v>
      </c>
      <c r="G2967">
        <v>2703</v>
      </c>
      <c r="H2967" s="23">
        <v>71960</v>
      </c>
    </row>
    <row r="2968" spans="1:8" x14ac:dyDescent="0.25">
      <c r="A2968">
        <v>8009</v>
      </c>
      <c r="B2968" t="s">
        <v>5510</v>
      </c>
      <c r="C2968" t="s">
        <v>5511</v>
      </c>
      <c r="D2968" s="23">
        <v>10793008000610</v>
      </c>
      <c r="E2968" t="s">
        <v>1930</v>
      </c>
      <c r="F2968" t="s">
        <v>1390</v>
      </c>
      <c r="G2968">
        <v>12311</v>
      </c>
      <c r="H2968" s="23">
        <v>278044017110</v>
      </c>
    </row>
    <row r="2969" spans="1:8" x14ac:dyDescent="0.25">
      <c r="A2969">
        <v>1611</v>
      </c>
      <c r="B2969" t="s">
        <v>5512</v>
      </c>
      <c r="C2969" t="s">
        <v>5513</v>
      </c>
      <c r="D2969" s="23">
        <v>11522372000102</v>
      </c>
      <c r="E2969" t="s">
        <v>1430</v>
      </c>
      <c r="F2969" t="s">
        <v>1415</v>
      </c>
      <c r="G2969">
        <v>2887</v>
      </c>
      <c r="H2969" s="23">
        <v>7058101</v>
      </c>
    </row>
    <row r="2970" spans="1:8" x14ac:dyDescent="0.25">
      <c r="A2970">
        <v>222</v>
      </c>
      <c r="B2970" t="s">
        <v>21843</v>
      </c>
      <c r="C2970" t="s">
        <v>21843</v>
      </c>
      <c r="D2970" s="23"/>
      <c r="E2970" t="s">
        <v>1848</v>
      </c>
      <c r="F2970" t="s">
        <v>1386</v>
      </c>
      <c r="G2970">
        <v>1498</v>
      </c>
      <c r="H2970" s="23"/>
    </row>
    <row r="2971" spans="1:8" x14ac:dyDescent="0.25">
      <c r="A2971">
        <v>10093</v>
      </c>
      <c r="B2971" t="s">
        <v>21844</v>
      </c>
      <c r="C2971" t="s">
        <v>21844</v>
      </c>
      <c r="D2971" s="23"/>
      <c r="E2971" t="s">
        <v>1530</v>
      </c>
      <c r="F2971" t="s">
        <v>1386</v>
      </c>
      <c r="G2971">
        <v>14979</v>
      </c>
      <c r="H2971" s="23"/>
    </row>
    <row r="2972" spans="1:8" x14ac:dyDescent="0.25">
      <c r="A2972">
        <v>205</v>
      </c>
      <c r="B2972" t="s">
        <v>21845</v>
      </c>
      <c r="C2972" t="s">
        <v>21845</v>
      </c>
      <c r="D2972" s="23"/>
      <c r="E2972" t="s">
        <v>4224</v>
      </c>
      <c r="F2972" t="s">
        <v>1386</v>
      </c>
      <c r="G2972">
        <v>1481</v>
      </c>
      <c r="H2972" s="23"/>
    </row>
    <row r="2973" spans="1:8" x14ac:dyDescent="0.25">
      <c r="A2973">
        <v>8258</v>
      </c>
      <c r="B2973" t="s">
        <v>5514</v>
      </c>
      <c r="C2973" t="s">
        <v>5515</v>
      </c>
      <c r="D2973" s="23">
        <v>21391428000182</v>
      </c>
      <c r="E2973" t="s">
        <v>1409</v>
      </c>
      <c r="F2973" t="s">
        <v>1386</v>
      </c>
      <c r="G2973">
        <v>12520</v>
      </c>
      <c r="H2973" s="23">
        <v>162427158</v>
      </c>
    </row>
    <row r="2974" spans="1:8" x14ac:dyDescent="0.25">
      <c r="A2974">
        <v>11458</v>
      </c>
      <c r="B2974" t="s">
        <v>5516</v>
      </c>
      <c r="C2974" t="s">
        <v>5516</v>
      </c>
      <c r="D2974" s="23">
        <v>9537092000118</v>
      </c>
      <c r="E2974" t="s">
        <v>1385</v>
      </c>
      <c r="F2974" t="s">
        <v>1386</v>
      </c>
      <c r="G2974">
        <v>17396</v>
      </c>
      <c r="H2974" s="23" t="s">
        <v>1438</v>
      </c>
    </row>
    <row r="2975" spans="1:8" x14ac:dyDescent="0.25">
      <c r="A2975">
        <v>4752</v>
      </c>
      <c r="B2975" t="s">
        <v>5517</v>
      </c>
      <c r="C2975" t="s">
        <v>5518</v>
      </c>
      <c r="D2975" s="23">
        <v>67731091000106</v>
      </c>
      <c r="E2975" t="s">
        <v>1909</v>
      </c>
      <c r="F2975" t="s">
        <v>1390</v>
      </c>
      <c r="G2975">
        <v>7334</v>
      </c>
      <c r="H2975" s="23">
        <v>233071520117</v>
      </c>
    </row>
    <row r="2976" spans="1:8" x14ac:dyDescent="0.25">
      <c r="A2976">
        <v>4893</v>
      </c>
      <c r="B2976" t="s">
        <v>5519</v>
      </c>
      <c r="C2976" t="s">
        <v>5518</v>
      </c>
      <c r="D2976" s="23">
        <v>8984318000166</v>
      </c>
      <c r="E2976" t="s">
        <v>1877</v>
      </c>
      <c r="F2976" t="s">
        <v>1587</v>
      </c>
      <c r="G2976">
        <v>7864</v>
      </c>
      <c r="H2976" s="23">
        <v>242009611</v>
      </c>
    </row>
    <row r="2977" spans="1:8" x14ac:dyDescent="0.25">
      <c r="A2977">
        <v>3198</v>
      </c>
      <c r="B2977" t="s">
        <v>5520</v>
      </c>
      <c r="C2977" t="s">
        <v>5521</v>
      </c>
      <c r="D2977" s="23">
        <v>6251089000145</v>
      </c>
      <c r="E2977" t="s">
        <v>1385</v>
      </c>
      <c r="F2977" t="s">
        <v>1386</v>
      </c>
      <c r="G2977">
        <v>4474</v>
      </c>
      <c r="H2977" s="23">
        <v>161419631</v>
      </c>
    </row>
    <row r="2978" spans="1:8" x14ac:dyDescent="0.25">
      <c r="A2978">
        <v>8965</v>
      </c>
      <c r="B2978" t="s">
        <v>5522</v>
      </c>
      <c r="C2978" t="s">
        <v>5523</v>
      </c>
      <c r="D2978" s="23">
        <v>50937564001014</v>
      </c>
      <c r="E2978" t="s">
        <v>1424</v>
      </c>
      <c r="F2978" t="s">
        <v>1390</v>
      </c>
      <c r="G2978">
        <v>13503</v>
      </c>
      <c r="H2978" s="23">
        <v>407525575114</v>
      </c>
    </row>
    <row r="2979" spans="1:8" x14ac:dyDescent="0.25">
      <c r="A2979">
        <v>5803</v>
      </c>
      <c r="B2979" t="s">
        <v>5524</v>
      </c>
      <c r="C2979" t="s">
        <v>5525</v>
      </c>
      <c r="D2979" s="23">
        <v>12543589000153</v>
      </c>
      <c r="E2979" t="s">
        <v>1430</v>
      </c>
      <c r="F2979" t="s">
        <v>1415</v>
      </c>
      <c r="G2979">
        <v>8809</v>
      </c>
      <c r="H2979" s="23">
        <v>41489160</v>
      </c>
    </row>
    <row r="2980" spans="1:8" x14ac:dyDescent="0.25">
      <c r="A2980">
        <v>13223</v>
      </c>
      <c r="B2980" t="s">
        <v>5526</v>
      </c>
      <c r="C2980" t="s">
        <v>5526</v>
      </c>
      <c r="D2980" s="23">
        <v>45462544000103</v>
      </c>
      <c r="E2980" t="s">
        <v>1397</v>
      </c>
      <c r="F2980" t="s">
        <v>1398</v>
      </c>
      <c r="G2980">
        <v>20422</v>
      </c>
      <c r="H2980" s="23">
        <v>206003102</v>
      </c>
    </row>
    <row r="2981" spans="1:8" x14ac:dyDescent="0.25">
      <c r="A2981">
        <v>2395</v>
      </c>
      <c r="B2981" t="s">
        <v>5527</v>
      </c>
      <c r="C2981" t="s">
        <v>5528</v>
      </c>
      <c r="D2981" s="23">
        <v>33000092001300</v>
      </c>
      <c r="E2981" t="s">
        <v>1527</v>
      </c>
      <c r="F2981" t="s">
        <v>1386</v>
      </c>
      <c r="G2981">
        <v>3671</v>
      </c>
      <c r="H2981" s="23" t="s">
        <v>5529</v>
      </c>
    </row>
    <row r="2982" spans="1:8" x14ac:dyDescent="0.25">
      <c r="A2982">
        <v>14838</v>
      </c>
      <c r="B2982" t="s">
        <v>5530</v>
      </c>
      <c r="C2982" t="s">
        <v>5531</v>
      </c>
      <c r="D2982" s="23">
        <v>33000092011870</v>
      </c>
      <c r="E2982" t="s">
        <v>1500</v>
      </c>
      <c r="F2982" t="s">
        <v>1415</v>
      </c>
      <c r="G2982">
        <v>23281</v>
      </c>
      <c r="H2982" s="23">
        <v>60542853</v>
      </c>
    </row>
    <row r="2983" spans="1:8" x14ac:dyDescent="0.25">
      <c r="A2983">
        <v>12380</v>
      </c>
      <c r="B2983" t="s">
        <v>5530</v>
      </c>
      <c r="C2983" t="s">
        <v>5531</v>
      </c>
      <c r="D2983" s="23">
        <v>33000092003850</v>
      </c>
      <c r="E2983" t="s">
        <v>1417</v>
      </c>
      <c r="F2983" t="s">
        <v>1418</v>
      </c>
      <c r="G2983">
        <v>18985</v>
      </c>
      <c r="H2983" s="23">
        <v>81873879</v>
      </c>
    </row>
    <row r="2984" spans="1:8" x14ac:dyDescent="0.25">
      <c r="A2984">
        <v>14361</v>
      </c>
      <c r="B2984" t="s">
        <v>5532</v>
      </c>
      <c r="C2984" t="s">
        <v>5531</v>
      </c>
      <c r="D2984" s="23">
        <v>33000092014038</v>
      </c>
      <c r="E2984" t="s">
        <v>1507</v>
      </c>
      <c r="F2984" t="s">
        <v>1415</v>
      </c>
      <c r="G2984">
        <v>22620</v>
      </c>
      <c r="H2984" s="23" t="s">
        <v>1438</v>
      </c>
    </row>
    <row r="2985" spans="1:8" x14ac:dyDescent="0.25">
      <c r="A2985">
        <v>2713</v>
      </c>
      <c r="B2985" t="s">
        <v>5533</v>
      </c>
      <c r="C2985" t="s">
        <v>5534</v>
      </c>
      <c r="D2985" s="23">
        <v>41208133000135</v>
      </c>
      <c r="E2985" t="s">
        <v>1487</v>
      </c>
      <c r="F2985" t="s">
        <v>1386</v>
      </c>
      <c r="G2985">
        <v>3989</v>
      </c>
      <c r="H2985" s="23">
        <v>161012540</v>
      </c>
    </row>
    <row r="2986" spans="1:8" x14ac:dyDescent="0.25">
      <c r="A2986">
        <v>5722</v>
      </c>
      <c r="B2986" t="s">
        <v>21846</v>
      </c>
      <c r="C2986" t="s">
        <v>21847</v>
      </c>
      <c r="D2986" s="23"/>
      <c r="E2986" t="s">
        <v>1422</v>
      </c>
      <c r="F2986" t="s">
        <v>1386</v>
      </c>
      <c r="G2986">
        <v>5755</v>
      </c>
      <c r="H2986" s="23"/>
    </row>
    <row r="2987" spans="1:8" x14ac:dyDescent="0.25">
      <c r="A2987">
        <v>4810</v>
      </c>
      <c r="B2987" t="s">
        <v>21848</v>
      </c>
      <c r="C2987" t="s">
        <v>21848</v>
      </c>
      <c r="D2987" s="23"/>
      <c r="E2987" t="s">
        <v>1732</v>
      </c>
      <c r="F2987" t="s">
        <v>1386</v>
      </c>
      <c r="G2987">
        <v>7493</v>
      </c>
      <c r="H2987" s="23"/>
    </row>
    <row r="2988" spans="1:8" x14ac:dyDescent="0.25">
      <c r="A2988">
        <v>13981</v>
      </c>
      <c r="B2988" t="s">
        <v>5535</v>
      </c>
      <c r="C2988" t="s">
        <v>5535</v>
      </c>
      <c r="D2988" s="23">
        <v>31951883000220</v>
      </c>
      <c r="E2988" t="s">
        <v>1789</v>
      </c>
      <c r="F2988" t="s">
        <v>1386</v>
      </c>
      <c r="G2988">
        <v>21778</v>
      </c>
      <c r="H2988" s="23">
        <v>164602003</v>
      </c>
    </row>
    <row r="2989" spans="1:8" x14ac:dyDescent="0.25">
      <c r="A2989">
        <v>11436</v>
      </c>
      <c r="B2989" t="s">
        <v>5535</v>
      </c>
      <c r="C2989" t="s">
        <v>5536</v>
      </c>
      <c r="D2989" s="23">
        <v>31951883000149</v>
      </c>
      <c r="E2989" t="s">
        <v>1510</v>
      </c>
      <c r="F2989" t="s">
        <v>1386</v>
      </c>
      <c r="G2989">
        <v>17369</v>
      </c>
      <c r="H2989" s="23">
        <v>163276978</v>
      </c>
    </row>
    <row r="2990" spans="1:8" x14ac:dyDescent="0.25">
      <c r="A2990">
        <v>3070</v>
      </c>
      <c r="B2990" t="s">
        <v>5537</v>
      </c>
      <c r="C2990" t="s">
        <v>5538</v>
      </c>
      <c r="D2990" s="23">
        <v>5748743000168</v>
      </c>
      <c r="E2990" t="s">
        <v>1430</v>
      </c>
      <c r="F2990" t="s">
        <v>1415</v>
      </c>
      <c r="G2990">
        <v>4346</v>
      </c>
      <c r="H2990" s="23" t="s">
        <v>5539</v>
      </c>
    </row>
    <row r="2991" spans="1:8" x14ac:dyDescent="0.25">
      <c r="A2991">
        <v>10314</v>
      </c>
      <c r="B2991" t="s">
        <v>5540</v>
      </c>
      <c r="C2991" t="s">
        <v>5541</v>
      </c>
      <c r="D2991" s="23">
        <v>12610016000103</v>
      </c>
      <c r="E2991" t="s">
        <v>4065</v>
      </c>
      <c r="F2991" t="s">
        <v>1398</v>
      </c>
      <c r="G2991">
        <v>15565</v>
      </c>
      <c r="H2991" s="23">
        <v>202389847</v>
      </c>
    </row>
    <row r="2992" spans="1:8" x14ac:dyDescent="0.25">
      <c r="A2992">
        <v>11352</v>
      </c>
      <c r="B2992" t="s">
        <v>5542</v>
      </c>
      <c r="C2992" t="s">
        <v>5543</v>
      </c>
      <c r="D2992" s="23">
        <v>30653337000169</v>
      </c>
      <c r="E2992" t="s">
        <v>1409</v>
      </c>
      <c r="F2992" t="s">
        <v>1386</v>
      </c>
      <c r="G2992">
        <v>17230</v>
      </c>
      <c r="H2992" s="23">
        <v>163178780</v>
      </c>
    </row>
    <row r="2993" spans="1:8" x14ac:dyDescent="0.25">
      <c r="A2993">
        <v>12984</v>
      </c>
      <c r="B2993" t="s">
        <v>5544</v>
      </c>
      <c r="C2993" t="s">
        <v>5545</v>
      </c>
      <c r="D2993" s="23">
        <v>24216228000181</v>
      </c>
      <c r="E2993" t="s">
        <v>1385</v>
      </c>
      <c r="F2993" t="s">
        <v>1386</v>
      </c>
      <c r="G2993">
        <v>20031</v>
      </c>
      <c r="H2993" s="23">
        <v>161201636</v>
      </c>
    </row>
    <row r="2994" spans="1:8" x14ac:dyDescent="0.25">
      <c r="A2994">
        <v>3436</v>
      </c>
      <c r="B2994" t="s">
        <v>5546</v>
      </c>
      <c r="C2994" t="s">
        <v>5547</v>
      </c>
      <c r="D2994" s="23">
        <v>7663140000431</v>
      </c>
      <c r="E2994" t="s">
        <v>1385</v>
      </c>
      <c r="F2994" t="s">
        <v>1386</v>
      </c>
      <c r="G2994">
        <v>4712</v>
      </c>
      <c r="H2994" s="23">
        <v>161469531</v>
      </c>
    </row>
    <row r="2995" spans="1:8" x14ac:dyDescent="0.25">
      <c r="A2995">
        <v>1428</v>
      </c>
      <c r="B2995" t="s">
        <v>5548</v>
      </c>
      <c r="C2995" t="s">
        <v>5549</v>
      </c>
      <c r="D2995" s="23">
        <v>10797765000158</v>
      </c>
      <c r="E2995" t="s">
        <v>1385</v>
      </c>
      <c r="F2995" t="s">
        <v>1386</v>
      </c>
      <c r="G2995">
        <v>2704</v>
      </c>
      <c r="H2995" s="23">
        <v>161609376</v>
      </c>
    </row>
    <row r="2996" spans="1:8" x14ac:dyDescent="0.25">
      <c r="A2996">
        <v>10443</v>
      </c>
      <c r="B2996" t="s">
        <v>5550</v>
      </c>
      <c r="C2996" t="s">
        <v>5551</v>
      </c>
      <c r="D2996" s="23">
        <v>28676098000110</v>
      </c>
      <c r="E2996" t="s">
        <v>1848</v>
      </c>
      <c r="F2996" t="s">
        <v>1386</v>
      </c>
      <c r="G2996">
        <v>15762</v>
      </c>
      <c r="H2996" s="23">
        <v>163227608</v>
      </c>
    </row>
    <row r="2997" spans="1:8" x14ac:dyDescent="0.25">
      <c r="A2997">
        <v>10101</v>
      </c>
      <c r="B2997" t="s">
        <v>5552</v>
      </c>
      <c r="C2997" t="s">
        <v>5553</v>
      </c>
      <c r="D2997" s="23">
        <v>7809930000130</v>
      </c>
      <c r="E2997" t="s">
        <v>1424</v>
      </c>
      <c r="F2997" t="s">
        <v>1390</v>
      </c>
      <c r="G2997">
        <v>14992</v>
      </c>
      <c r="H2997" s="23">
        <v>117213183119</v>
      </c>
    </row>
    <row r="2998" spans="1:8" x14ac:dyDescent="0.25">
      <c r="A2998">
        <v>9766</v>
      </c>
      <c r="B2998" t="s">
        <v>5554</v>
      </c>
      <c r="C2998" t="s">
        <v>5554</v>
      </c>
      <c r="D2998" s="23">
        <v>4973790000142</v>
      </c>
      <c r="E2998" t="s">
        <v>2374</v>
      </c>
      <c r="F2998" t="s">
        <v>1390</v>
      </c>
      <c r="G2998">
        <v>14498</v>
      </c>
      <c r="H2998" s="23">
        <v>244925224119</v>
      </c>
    </row>
    <row r="2999" spans="1:8" x14ac:dyDescent="0.25">
      <c r="A2999">
        <v>9116</v>
      </c>
      <c r="B2999" t="s">
        <v>5555</v>
      </c>
      <c r="C2999" t="s">
        <v>5555</v>
      </c>
      <c r="D2999" s="23">
        <v>2150562000147</v>
      </c>
      <c r="E2999" t="s">
        <v>1861</v>
      </c>
      <c r="F2999" t="s">
        <v>1390</v>
      </c>
      <c r="G2999">
        <v>13630</v>
      </c>
      <c r="H2999" s="23" t="s">
        <v>1438</v>
      </c>
    </row>
    <row r="3000" spans="1:8" x14ac:dyDescent="0.25">
      <c r="A3000">
        <v>12314</v>
      </c>
      <c r="B3000" t="s">
        <v>5556</v>
      </c>
      <c r="C3000" t="s">
        <v>5557</v>
      </c>
      <c r="D3000" s="23">
        <v>17994632000110</v>
      </c>
      <c r="E3000" t="s">
        <v>1424</v>
      </c>
      <c r="F3000" t="s">
        <v>1390</v>
      </c>
      <c r="G3000">
        <v>18912</v>
      </c>
      <c r="H3000" s="23">
        <v>142325033119</v>
      </c>
    </row>
    <row r="3001" spans="1:8" x14ac:dyDescent="0.25">
      <c r="A3001">
        <v>12453</v>
      </c>
      <c r="B3001" t="s">
        <v>5558</v>
      </c>
      <c r="C3001" t="s">
        <v>5559</v>
      </c>
      <c r="D3001" s="23">
        <v>37653575000113</v>
      </c>
      <c r="E3001" t="s">
        <v>1424</v>
      </c>
      <c r="F3001" t="s">
        <v>1390</v>
      </c>
      <c r="G3001">
        <v>19106</v>
      </c>
      <c r="H3001" s="23">
        <v>129220533116</v>
      </c>
    </row>
    <row r="3002" spans="1:8" x14ac:dyDescent="0.25">
      <c r="A3002">
        <v>6201</v>
      </c>
      <c r="B3002" t="s">
        <v>5560</v>
      </c>
      <c r="C3002" t="s">
        <v>5561</v>
      </c>
      <c r="D3002" s="23">
        <v>7174991000410</v>
      </c>
      <c r="E3002" t="s">
        <v>1992</v>
      </c>
      <c r="F3002" t="s">
        <v>1587</v>
      </c>
      <c r="G3002">
        <v>9739</v>
      </c>
      <c r="H3002" s="23">
        <v>242908349</v>
      </c>
    </row>
    <row r="3003" spans="1:8" x14ac:dyDescent="0.25">
      <c r="A3003">
        <v>6054</v>
      </c>
      <c r="B3003" t="s">
        <v>5560</v>
      </c>
      <c r="C3003" t="s">
        <v>5560</v>
      </c>
      <c r="D3003" s="23">
        <v>7174991000178</v>
      </c>
      <c r="E3003" t="s">
        <v>1650</v>
      </c>
      <c r="F3003" t="s">
        <v>1390</v>
      </c>
      <c r="G3003">
        <v>9448</v>
      </c>
      <c r="H3003" s="23">
        <v>181319616110</v>
      </c>
    </row>
    <row r="3004" spans="1:8" x14ac:dyDescent="0.25">
      <c r="A3004">
        <v>3896</v>
      </c>
      <c r="B3004" t="s">
        <v>5562</v>
      </c>
      <c r="C3004" t="s">
        <v>5563</v>
      </c>
      <c r="D3004" s="23">
        <v>9140492000195</v>
      </c>
      <c r="E3004" t="s">
        <v>1385</v>
      </c>
      <c r="F3004" t="s">
        <v>1386</v>
      </c>
      <c r="G3004">
        <v>5172</v>
      </c>
      <c r="H3004" s="23" t="s">
        <v>3079</v>
      </c>
    </row>
    <row r="3005" spans="1:8" x14ac:dyDescent="0.25">
      <c r="A3005">
        <v>3017</v>
      </c>
      <c r="B3005" t="s">
        <v>5564</v>
      </c>
      <c r="C3005" t="s">
        <v>5565</v>
      </c>
      <c r="D3005" s="23">
        <v>5505984000186</v>
      </c>
      <c r="E3005" t="s">
        <v>1572</v>
      </c>
      <c r="F3005" t="s">
        <v>1386</v>
      </c>
      <c r="G3005">
        <v>4293</v>
      </c>
      <c r="H3005" s="23">
        <v>161381995</v>
      </c>
    </row>
    <row r="3006" spans="1:8" x14ac:dyDescent="0.25">
      <c r="A3006">
        <v>11377</v>
      </c>
      <c r="B3006" t="s">
        <v>5566</v>
      </c>
      <c r="C3006" t="s">
        <v>5567</v>
      </c>
      <c r="D3006" s="23">
        <v>32277729000104</v>
      </c>
      <c r="E3006" t="s">
        <v>1385</v>
      </c>
      <c r="F3006" t="s">
        <v>1386</v>
      </c>
      <c r="G3006">
        <v>17282</v>
      </c>
      <c r="H3006" s="23">
        <v>163362092</v>
      </c>
    </row>
    <row r="3007" spans="1:8" x14ac:dyDescent="0.25">
      <c r="A3007">
        <v>9790</v>
      </c>
      <c r="B3007" t="s">
        <v>5568</v>
      </c>
      <c r="C3007" t="s">
        <v>5569</v>
      </c>
      <c r="D3007" s="23">
        <v>61355186000196</v>
      </c>
      <c r="E3007" t="s">
        <v>1424</v>
      </c>
      <c r="F3007" t="s">
        <v>1390</v>
      </c>
      <c r="G3007">
        <v>14522</v>
      </c>
      <c r="H3007" s="23">
        <v>104858906118</v>
      </c>
    </row>
    <row r="3008" spans="1:8" x14ac:dyDescent="0.25">
      <c r="A3008">
        <v>2043</v>
      </c>
      <c r="B3008" t="s">
        <v>5570</v>
      </c>
      <c r="C3008" t="s">
        <v>5571</v>
      </c>
      <c r="D3008" s="23">
        <v>1968816000176</v>
      </c>
      <c r="E3008" t="s">
        <v>2050</v>
      </c>
      <c r="F3008" t="s">
        <v>1386</v>
      </c>
      <c r="G3008">
        <v>3319</v>
      </c>
      <c r="H3008" s="23" t="s">
        <v>5572</v>
      </c>
    </row>
    <row r="3009" spans="1:8" x14ac:dyDescent="0.25">
      <c r="A3009">
        <v>10636</v>
      </c>
      <c r="B3009" t="s">
        <v>5573</v>
      </c>
      <c r="C3009" t="s">
        <v>5573</v>
      </c>
      <c r="D3009" s="23">
        <v>17101542000153</v>
      </c>
      <c r="E3009" t="s">
        <v>2230</v>
      </c>
      <c r="F3009" t="s">
        <v>1398</v>
      </c>
      <c r="G3009">
        <v>16014</v>
      </c>
      <c r="H3009" s="23">
        <v>202780279</v>
      </c>
    </row>
    <row r="3010" spans="1:8" x14ac:dyDescent="0.25">
      <c r="A3010">
        <v>449</v>
      </c>
      <c r="B3010" t="s">
        <v>21849</v>
      </c>
      <c r="C3010" t="s">
        <v>21849</v>
      </c>
      <c r="D3010" s="23"/>
      <c r="E3010" t="s">
        <v>1422</v>
      </c>
      <c r="F3010" t="s">
        <v>1386</v>
      </c>
      <c r="G3010">
        <v>1725</v>
      </c>
      <c r="H3010" s="23"/>
    </row>
    <row r="3011" spans="1:8" x14ac:dyDescent="0.25">
      <c r="A3011">
        <v>3963</v>
      </c>
      <c r="B3011" t="s">
        <v>5574</v>
      </c>
      <c r="C3011" t="s">
        <v>5575</v>
      </c>
      <c r="D3011" s="23">
        <v>9284109000172</v>
      </c>
      <c r="E3011" t="s">
        <v>4677</v>
      </c>
      <c r="F3011" t="s">
        <v>1386</v>
      </c>
      <c r="G3011">
        <v>5239</v>
      </c>
      <c r="H3011" s="23">
        <v>161551580</v>
      </c>
    </row>
    <row r="3012" spans="1:8" x14ac:dyDescent="0.25">
      <c r="A3012">
        <v>11251</v>
      </c>
      <c r="B3012" t="s">
        <v>21850</v>
      </c>
      <c r="C3012" t="s">
        <v>21850</v>
      </c>
      <c r="D3012" s="23"/>
      <c r="E3012" t="s">
        <v>1422</v>
      </c>
      <c r="F3012" t="s">
        <v>1386</v>
      </c>
      <c r="G3012">
        <v>17088</v>
      </c>
      <c r="H3012" s="23"/>
    </row>
    <row r="3013" spans="1:8" x14ac:dyDescent="0.25">
      <c r="A3013">
        <v>4911</v>
      </c>
      <c r="B3013" t="s">
        <v>5576</v>
      </c>
      <c r="C3013" t="s">
        <v>5577</v>
      </c>
      <c r="D3013" s="23">
        <v>8017479000180</v>
      </c>
      <c r="E3013" t="s">
        <v>1430</v>
      </c>
      <c r="F3013" t="s">
        <v>1415</v>
      </c>
      <c r="G3013">
        <v>7902</v>
      </c>
      <c r="H3013" s="23">
        <v>33856397</v>
      </c>
    </row>
    <row r="3014" spans="1:8" x14ac:dyDescent="0.25">
      <c r="A3014">
        <v>10299</v>
      </c>
      <c r="B3014" t="s">
        <v>5578</v>
      </c>
      <c r="C3014" t="s">
        <v>5578</v>
      </c>
      <c r="D3014" s="23">
        <v>24710435000198</v>
      </c>
      <c r="E3014" t="s">
        <v>1452</v>
      </c>
      <c r="F3014" t="s">
        <v>1386</v>
      </c>
      <c r="G3014">
        <v>15536</v>
      </c>
      <c r="H3014" s="23">
        <v>162714041</v>
      </c>
    </row>
    <row r="3015" spans="1:8" x14ac:dyDescent="0.25">
      <c r="A3015">
        <v>9327</v>
      </c>
      <c r="B3015" t="s">
        <v>21851</v>
      </c>
      <c r="C3015" t="s">
        <v>21852</v>
      </c>
      <c r="D3015" s="23"/>
      <c r="E3015" t="s">
        <v>1422</v>
      </c>
      <c r="F3015" t="s">
        <v>1386</v>
      </c>
      <c r="G3015">
        <v>9620</v>
      </c>
      <c r="H3015" s="23"/>
    </row>
    <row r="3016" spans="1:8" x14ac:dyDescent="0.25">
      <c r="A3016">
        <v>487</v>
      </c>
      <c r="B3016" t="s">
        <v>21853</v>
      </c>
      <c r="C3016" t="s">
        <v>21853</v>
      </c>
      <c r="D3016" s="23"/>
      <c r="E3016" t="s">
        <v>1422</v>
      </c>
      <c r="F3016" t="s">
        <v>1386</v>
      </c>
      <c r="G3016">
        <v>1763</v>
      </c>
      <c r="H3016" s="23"/>
    </row>
    <row r="3017" spans="1:8" x14ac:dyDescent="0.25">
      <c r="A3017">
        <v>9936</v>
      </c>
      <c r="B3017" t="s">
        <v>5579</v>
      </c>
      <c r="C3017" t="s">
        <v>5579</v>
      </c>
      <c r="D3017" s="23">
        <v>949809000164</v>
      </c>
      <c r="E3017" t="s">
        <v>1385</v>
      </c>
      <c r="F3017" t="s">
        <v>1386</v>
      </c>
      <c r="G3017">
        <v>14668</v>
      </c>
      <c r="H3017" s="23">
        <v>161137555</v>
      </c>
    </row>
    <row r="3018" spans="1:8" x14ac:dyDescent="0.25">
      <c r="A3018">
        <v>5353</v>
      </c>
      <c r="B3018" t="s">
        <v>5580</v>
      </c>
      <c r="C3018" t="s">
        <v>5580</v>
      </c>
      <c r="D3018" s="23">
        <v>15784771000194</v>
      </c>
      <c r="E3018" t="s">
        <v>5581</v>
      </c>
      <c r="F3018" t="s">
        <v>1386</v>
      </c>
      <c r="G3018">
        <v>8386</v>
      </c>
      <c r="H3018" s="23" t="s">
        <v>1438</v>
      </c>
    </row>
    <row r="3019" spans="1:8" x14ac:dyDescent="0.25">
      <c r="A3019">
        <v>11906</v>
      </c>
      <c r="B3019" t="s">
        <v>5582</v>
      </c>
      <c r="C3019" t="s">
        <v>5582</v>
      </c>
      <c r="D3019" s="23">
        <v>32359197000146</v>
      </c>
      <c r="E3019" t="s">
        <v>1385</v>
      </c>
      <c r="F3019" t="s">
        <v>1386</v>
      </c>
      <c r="G3019">
        <v>18298</v>
      </c>
      <c r="H3019" s="23">
        <v>163305382</v>
      </c>
    </row>
    <row r="3020" spans="1:8" x14ac:dyDescent="0.25">
      <c r="A3020">
        <v>3446</v>
      </c>
      <c r="B3020" t="s">
        <v>5583</v>
      </c>
      <c r="C3020" t="s">
        <v>5584</v>
      </c>
      <c r="D3020" s="23">
        <v>7698213000188</v>
      </c>
      <c r="E3020" t="s">
        <v>1906</v>
      </c>
      <c r="F3020" t="s">
        <v>1386</v>
      </c>
      <c r="G3020">
        <v>4722</v>
      </c>
      <c r="H3020" s="23">
        <v>161474462</v>
      </c>
    </row>
    <row r="3021" spans="1:8" x14ac:dyDescent="0.25">
      <c r="A3021">
        <v>12808</v>
      </c>
      <c r="B3021" t="s">
        <v>21854</v>
      </c>
      <c r="C3021" t="s">
        <v>21854</v>
      </c>
      <c r="D3021" s="23"/>
      <c r="E3021" t="s">
        <v>1385</v>
      </c>
      <c r="F3021" t="s">
        <v>1386</v>
      </c>
      <c r="G3021">
        <v>19846</v>
      </c>
      <c r="H3021" s="23"/>
    </row>
    <row r="3022" spans="1:8" x14ac:dyDescent="0.25">
      <c r="A3022">
        <v>11774</v>
      </c>
      <c r="B3022" t="s">
        <v>5585</v>
      </c>
      <c r="C3022" t="s">
        <v>5585</v>
      </c>
      <c r="D3022" s="23">
        <v>34871169000139</v>
      </c>
      <c r="E3022" t="s">
        <v>1385</v>
      </c>
      <c r="F3022" t="s">
        <v>1386</v>
      </c>
      <c r="G3022">
        <v>18056</v>
      </c>
      <c r="H3022" s="23">
        <v>163490848</v>
      </c>
    </row>
    <row r="3023" spans="1:8" x14ac:dyDescent="0.25">
      <c r="A3023">
        <v>15775</v>
      </c>
      <c r="B3023" t="s">
        <v>5586</v>
      </c>
      <c r="D3023" s="23">
        <v>17498242000150</v>
      </c>
      <c r="E3023" t="s">
        <v>5587</v>
      </c>
      <c r="F3023" t="s">
        <v>1390</v>
      </c>
      <c r="G3023">
        <v>25082</v>
      </c>
      <c r="H3023" s="23">
        <v>257027406116</v>
      </c>
    </row>
    <row r="3024" spans="1:8" x14ac:dyDescent="0.25">
      <c r="A3024">
        <v>12858</v>
      </c>
      <c r="B3024" t="s">
        <v>21855</v>
      </c>
      <c r="C3024" t="s">
        <v>21856</v>
      </c>
      <c r="D3024" s="23"/>
      <c r="E3024" t="s">
        <v>1422</v>
      </c>
      <c r="F3024" t="s">
        <v>1386</v>
      </c>
      <c r="G3024">
        <v>14391</v>
      </c>
      <c r="H3024" s="23"/>
    </row>
    <row r="3025" spans="1:8" x14ac:dyDescent="0.25">
      <c r="A3025">
        <v>4895</v>
      </c>
      <c r="B3025" t="s">
        <v>21857</v>
      </c>
      <c r="C3025" t="s">
        <v>21857</v>
      </c>
      <c r="D3025" s="23"/>
      <c r="E3025" t="s">
        <v>1578</v>
      </c>
      <c r="F3025" t="s">
        <v>1386</v>
      </c>
      <c r="G3025">
        <v>7880</v>
      </c>
      <c r="H3025" s="23"/>
    </row>
    <row r="3026" spans="1:8" x14ac:dyDescent="0.25">
      <c r="A3026">
        <v>6023</v>
      </c>
      <c r="B3026" t="s">
        <v>21858</v>
      </c>
      <c r="C3026" t="s">
        <v>21859</v>
      </c>
      <c r="D3026" s="23"/>
      <c r="E3026" t="s">
        <v>1422</v>
      </c>
      <c r="F3026" t="s">
        <v>1386</v>
      </c>
      <c r="G3026">
        <v>6781</v>
      </c>
      <c r="H3026" s="23"/>
    </row>
    <row r="3027" spans="1:8" x14ac:dyDescent="0.25">
      <c r="A3027">
        <v>767</v>
      </c>
      <c r="B3027" t="s">
        <v>21860</v>
      </c>
      <c r="C3027" t="s">
        <v>21860</v>
      </c>
      <c r="D3027" s="23"/>
      <c r="E3027" t="s">
        <v>1422</v>
      </c>
      <c r="F3027" t="s">
        <v>1386</v>
      </c>
      <c r="G3027">
        <v>2043</v>
      </c>
      <c r="H3027" s="23"/>
    </row>
    <row r="3028" spans="1:8" x14ac:dyDescent="0.25">
      <c r="A3028">
        <v>5870</v>
      </c>
      <c r="B3028" t="s">
        <v>21861</v>
      </c>
      <c r="C3028" t="s">
        <v>21861</v>
      </c>
      <c r="D3028" s="23"/>
      <c r="E3028" t="s">
        <v>1422</v>
      </c>
      <c r="F3028" t="s">
        <v>1386</v>
      </c>
      <c r="G3028">
        <v>987</v>
      </c>
      <c r="H3028" s="23"/>
    </row>
    <row r="3029" spans="1:8" x14ac:dyDescent="0.25">
      <c r="A3029">
        <v>9216</v>
      </c>
      <c r="B3029" t="s">
        <v>21862</v>
      </c>
      <c r="C3029" t="s">
        <v>21859</v>
      </c>
      <c r="D3029" s="23"/>
      <c r="E3029" t="s">
        <v>1422</v>
      </c>
      <c r="F3029" t="s">
        <v>1386</v>
      </c>
      <c r="G3029">
        <v>231</v>
      </c>
      <c r="H3029" s="23"/>
    </row>
    <row r="3030" spans="1:8" x14ac:dyDescent="0.25">
      <c r="A3030">
        <v>652</v>
      </c>
      <c r="B3030" t="s">
        <v>21863</v>
      </c>
      <c r="C3030" t="s">
        <v>21863</v>
      </c>
      <c r="D3030" s="23"/>
      <c r="E3030" t="s">
        <v>1541</v>
      </c>
      <c r="F3030" t="s">
        <v>1386</v>
      </c>
      <c r="G3030">
        <v>1928</v>
      </c>
      <c r="H3030" s="23"/>
    </row>
    <row r="3031" spans="1:8" x14ac:dyDescent="0.25">
      <c r="A3031">
        <v>9346</v>
      </c>
      <c r="B3031" t="s">
        <v>5588</v>
      </c>
      <c r="C3031" t="s">
        <v>5588</v>
      </c>
      <c r="D3031" s="23">
        <v>27064193000109</v>
      </c>
      <c r="E3031" t="s">
        <v>1851</v>
      </c>
      <c r="F3031" t="s">
        <v>1386</v>
      </c>
      <c r="G3031">
        <v>13834</v>
      </c>
      <c r="H3031" s="23">
        <v>162882700</v>
      </c>
    </row>
    <row r="3032" spans="1:8" x14ac:dyDescent="0.25">
      <c r="A3032">
        <v>5681</v>
      </c>
      <c r="B3032" t="s">
        <v>21864</v>
      </c>
      <c r="C3032" t="s">
        <v>21865</v>
      </c>
      <c r="D3032" s="23"/>
      <c r="E3032" t="s">
        <v>1422</v>
      </c>
      <c r="F3032" t="s">
        <v>1386</v>
      </c>
      <c r="G3032">
        <v>6281</v>
      </c>
      <c r="H3032" s="23"/>
    </row>
    <row r="3033" spans="1:8" x14ac:dyDescent="0.25">
      <c r="A3033">
        <v>6734</v>
      </c>
      <c r="B3033" t="s">
        <v>21866</v>
      </c>
      <c r="C3033" t="s">
        <v>21865</v>
      </c>
      <c r="D3033" s="23"/>
      <c r="E3033" t="s">
        <v>1422</v>
      </c>
      <c r="F3033" t="s">
        <v>1386</v>
      </c>
      <c r="G3033">
        <v>5499</v>
      </c>
      <c r="H3033" s="23"/>
    </row>
    <row r="3034" spans="1:8" x14ac:dyDescent="0.25">
      <c r="A3034">
        <v>1018</v>
      </c>
      <c r="B3034" t="s">
        <v>21867</v>
      </c>
      <c r="C3034" t="s">
        <v>21867</v>
      </c>
      <c r="D3034" s="23"/>
      <c r="E3034" t="s">
        <v>1507</v>
      </c>
      <c r="F3034" t="s">
        <v>1415</v>
      </c>
      <c r="G3034">
        <v>2294</v>
      </c>
      <c r="H3034" s="23"/>
    </row>
    <row r="3035" spans="1:8" x14ac:dyDescent="0.25">
      <c r="A3035">
        <v>11831</v>
      </c>
      <c r="B3035" t="s">
        <v>5589</v>
      </c>
      <c r="C3035" t="s">
        <v>5589</v>
      </c>
      <c r="D3035" s="23">
        <v>14297990000186</v>
      </c>
      <c r="E3035" t="s">
        <v>1952</v>
      </c>
      <c r="F3035" t="s">
        <v>1386</v>
      </c>
      <c r="G3035">
        <v>18198</v>
      </c>
      <c r="H3035" s="23">
        <v>161883516</v>
      </c>
    </row>
    <row r="3036" spans="1:8" x14ac:dyDescent="0.25">
      <c r="A3036">
        <v>3306</v>
      </c>
      <c r="B3036" t="s">
        <v>5590</v>
      </c>
      <c r="C3036" t="s">
        <v>5591</v>
      </c>
      <c r="D3036" s="23">
        <v>7062257000117</v>
      </c>
      <c r="E3036" t="s">
        <v>2652</v>
      </c>
      <c r="F3036" t="s">
        <v>1386</v>
      </c>
      <c r="G3036">
        <v>4582</v>
      </c>
      <c r="H3036" s="23">
        <v>161437605</v>
      </c>
    </row>
    <row r="3037" spans="1:8" x14ac:dyDescent="0.25">
      <c r="A3037">
        <v>2797</v>
      </c>
      <c r="B3037" t="s">
        <v>5592</v>
      </c>
      <c r="C3037" t="s">
        <v>5593</v>
      </c>
      <c r="D3037" s="23">
        <v>4513400000151</v>
      </c>
      <c r="E3037" t="s">
        <v>1422</v>
      </c>
      <c r="F3037" t="s">
        <v>1386</v>
      </c>
      <c r="G3037">
        <v>4073</v>
      </c>
      <c r="H3037" s="23">
        <v>161322328</v>
      </c>
    </row>
    <row r="3038" spans="1:8" x14ac:dyDescent="0.25">
      <c r="A3038">
        <v>9160</v>
      </c>
      <c r="B3038" t="s">
        <v>21868</v>
      </c>
      <c r="C3038" t="s">
        <v>21865</v>
      </c>
      <c r="D3038" s="23"/>
      <c r="E3038" t="s">
        <v>1723</v>
      </c>
      <c r="F3038" t="s">
        <v>1386</v>
      </c>
      <c r="G3038">
        <v>11041</v>
      </c>
      <c r="H3038" s="23"/>
    </row>
    <row r="3039" spans="1:8" x14ac:dyDescent="0.25">
      <c r="A3039">
        <v>4933</v>
      </c>
      <c r="B3039" t="s">
        <v>5594</v>
      </c>
      <c r="C3039" t="s">
        <v>5594</v>
      </c>
      <c r="D3039" s="23">
        <v>3013769000132</v>
      </c>
      <c r="E3039" t="s">
        <v>1422</v>
      </c>
      <c r="F3039" t="s">
        <v>1386</v>
      </c>
      <c r="G3039">
        <v>7920</v>
      </c>
      <c r="H3039" s="23" t="s">
        <v>1438</v>
      </c>
    </row>
    <row r="3040" spans="1:8" x14ac:dyDescent="0.25">
      <c r="A3040">
        <v>806</v>
      </c>
      <c r="B3040" t="s">
        <v>21869</v>
      </c>
      <c r="C3040" t="s">
        <v>5594</v>
      </c>
      <c r="D3040" s="23"/>
      <c r="E3040" t="s">
        <v>1422</v>
      </c>
      <c r="F3040" t="s">
        <v>1386</v>
      </c>
      <c r="G3040">
        <v>2082</v>
      </c>
      <c r="H3040" s="23"/>
    </row>
    <row r="3041" spans="1:8" x14ac:dyDescent="0.25">
      <c r="A3041">
        <v>675</v>
      </c>
      <c r="B3041" t="s">
        <v>21870</v>
      </c>
      <c r="C3041" t="s">
        <v>21870</v>
      </c>
      <c r="D3041" s="23"/>
      <c r="E3041" t="s">
        <v>1851</v>
      </c>
      <c r="F3041" t="s">
        <v>1386</v>
      </c>
      <c r="G3041">
        <v>1951</v>
      </c>
      <c r="H3041" s="23"/>
    </row>
    <row r="3042" spans="1:8" x14ac:dyDescent="0.25">
      <c r="A3042">
        <v>8573</v>
      </c>
      <c r="B3042" t="s">
        <v>21871</v>
      </c>
      <c r="C3042" t="s">
        <v>21871</v>
      </c>
      <c r="D3042" s="23"/>
      <c r="E3042" t="s">
        <v>1397</v>
      </c>
      <c r="F3042" t="s">
        <v>1398</v>
      </c>
      <c r="G3042">
        <v>13075</v>
      </c>
      <c r="H3042" s="23"/>
    </row>
    <row r="3043" spans="1:8" x14ac:dyDescent="0.25">
      <c r="A3043">
        <v>8845</v>
      </c>
      <c r="B3043" t="s">
        <v>5595</v>
      </c>
      <c r="C3043" t="s">
        <v>5595</v>
      </c>
      <c r="D3043" s="23">
        <v>25081745000153</v>
      </c>
      <c r="E3043" t="s">
        <v>1744</v>
      </c>
      <c r="F3043" t="s">
        <v>1386</v>
      </c>
      <c r="G3043">
        <v>13367</v>
      </c>
      <c r="H3043" s="23">
        <v>162748230</v>
      </c>
    </row>
    <row r="3044" spans="1:8" x14ac:dyDescent="0.25">
      <c r="A3044">
        <v>13921</v>
      </c>
      <c r="B3044" t="s">
        <v>5596</v>
      </c>
      <c r="C3044" t="s">
        <v>5596</v>
      </c>
      <c r="D3044" s="23">
        <v>26632239000178</v>
      </c>
      <c r="E3044" t="s">
        <v>2050</v>
      </c>
      <c r="F3044" t="s">
        <v>1386</v>
      </c>
      <c r="G3044">
        <v>21696</v>
      </c>
      <c r="H3044" s="23">
        <v>163322899</v>
      </c>
    </row>
    <row r="3045" spans="1:8" x14ac:dyDescent="0.25">
      <c r="A3045">
        <v>2078</v>
      </c>
      <c r="B3045" t="s">
        <v>5597</v>
      </c>
      <c r="C3045" t="s">
        <v>5598</v>
      </c>
      <c r="D3045" s="23">
        <v>2146390000138</v>
      </c>
      <c r="E3045" t="s">
        <v>1385</v>
      </c>
      <c r="F3045" t="s">
        <v>1386</v>
      </c>
      <c r="G3045">
        <v>3354</v>
      </c>
      <c r="H3045" s="23">
        <v>161181392</v>
      </c>
    </row>
    <row r="3046" spans="1:8" x14ac:dyDescent="0.25">
      <c r="A3046">
        <v>10145</v>
      </c>
      <c r="B3046" t="s">
        <v>5599</v>
      </c>
      <c r="C3046" t="s">
        <v>5599</v>
      </c>
      <c r="D3046" s="23">
        <v>15090894000125</v>
      </c>
      <c r="E3046" t="s">
        <v>1385</v>
      </c>
      <c r="F3046" t="s">
        <v>1386</v>
      </c>
      <c r="G3046">
        <v>15174</v>
      </c>
      <c r="H3046" s="23">
        <v>162708130</v>
      </c>
    </row>
    <row r="3047" spans="1:8" x14ac:dyDescent="0.25">
      <c r="A3047">
        <v>2525</v>
      </c>
      <c r="B3047" t="s">
        <v>5600</v>
      </c>
      <c r="C3047" t="s">
        <v>5601</v>
      </c>
      <c r="D3047" s="23">
        <v>35505536000143</v>
      </c>
      <c r="E3047" t="s">
        <v>2148</v>
      </c>
      <c r="F3047" t="s">
        <v>1386</v>
      </c>
      <c r="G3047">
        <v>3801</v>
      </c>
      <c r="H3047" s="23">
        <v>160898102</v>
      </c>
    </row>
    <row r="3048" spans="1:8" x14ac:dyDescent="0.25">
      <c r="A3048">
        <v>5570</v>
      </c>
      <c r="B3048" t="s">
        <v>5602</v>
      </c>
      <c r="C3048" t="s">
        <v>5602</v>
      </c>
      <c r="D3048" s="23">
        <v>17345022000196</v>
      </c>
      <c r="E3048" t="s">
        <v>5603</v>
      </c>
      <c r="F3048" t="s">
        <v>1386</v>
      </c>
      <c r="G3048">
        <v>8631</v>
      </c>
      <c r="H3048" s="23">
        <v>162082339</v>
      </c>
    </row>
    <row r="3049" spans="1:8" x14ac:dyDescent="0.25">
      <c r="A3049">
        <v>10059</v>
      </c>
      <c r="B3049" t="s">
        <v>5604</v>
      </c>
      <c r="C3049" t="s">
        <v>5605</v>
      </c>
      <c r="D3049" s="23">
        <v>6023566000115</v>
      </c>
      <c r="E3049" t="s">
        <v>5606</v>
      </c>
      <c r="F3049" t="s">
        <v>1390</v>
      </c>
      <c r="G3049">
        <v>14884</v>
      </c>
      <c r="H3049" s="23">
        <v>562187571111</v>
      </c>
    </row>
    <row r="3050" spans="1:8" x14ac:dyDescent="0.25">
      <c r="A3050">
        <v>4783</v>
      </c>
      <c r="B3050" t="s">
        <v>5607</v>
      </c>
      <c r="C3050" t="s">
        <v>5608</v>
      </c>
      <c r="D3050" s="23">
        <v>11540762000105</v>
      </c>
      <c r="E3050" t="s">
        <v>1430</v>
      </c>
      <c r="F3050" t="s">
        <v>1415</v>
      </c>
      <c r="G3050">
        <v>7424</v>
      </c>
      <c r="H3050" s="23">
        <v>13413082</v>
      </c>
    </row>
    <row r="3051" spans="1:8" x14ac:dyDescent="0.25">
      <c r="A3051">
        <v>10859</v>
      </c>
      <c r="B3051" t="s">
        <v>5609</v>
      </c>
      <c r="C3051" t="s">
        <v>5610</v>
      </c>
      <c r="D3051" s="23">
        <v>3708046000409</v>
      </c>
      <c r="E3051" t="s">
        <v>1465</v>
      </c>
      <c r="F3051" t="s">
        <v>1398</v>
      </c>
      <c r="G3051">
        <v>16441</v>
      </c>
      <c r="H3051" s="23">
        <v>204883903</v>
      </c>
    </row>
    <row r="3052" spans="1:8" x14ac:dyDescent="0.25">
      <c r="A3052">
        <v>4961</v>
      </c>
      <c r="B3052" t="s">
        <v>5611</v>
      </c>
      <c r="C3052" t="s">
        <v>5612</v>
      </c>
      <c r="D3052" s="23">
        <v>5000474000157</v>
      </c>
      <c r="E3052" t="s">
        <v>1430</v>
      </c>
      <c r="F3052" t="s">
        <v>1415</v>
      </c>
      <c r="G3052">
        <v>7983</v>
      </c>
      <c r="H3052" s="23">
        <v>29211387</v>
      </c>
    </row>
    <row r="3053" spans="1:8" x14ac:dyDescent="0.25">
      <c r="A3053">
        <v>5935</v>
      </c>
      <c r="B3053" t="s">
        <v>5613</v>
      </c>
      <c r="C3053" t="s">
        <v>5614</v>
      </c>
      <c r="D3053" s="23">
        <v>37048543000199</v>
      </c>
      <c r="E3053" t="s">
        <v>3519</v>
      </c>
      <c r="F3053" t="s">
        <v>1880</v>
      </c>
      <c r="G3053">
        <v>8933</v>
      </c>
      <c r="H3053" s="23">
        <v>102427887</v>
      </c>
    </row>
    <row r="3054" spans="1:8" x14ac:dyDescent="0.25">
      <c r="A3054">
        <v>1548</v>
      </c>
      <c r="B3054" t="s">
        <v>5615</v>
      </c>
      <c r="C3054" t="s">
        <v>5616</v>
      </c>
      <c r="D3054" s="23">
        <v>11230679000121</v>
      </c>
      <c r="E3054" t="s">
        <v>1430</v>
      </c>
      <c r="F3054" t="s">
        <v>1415</v>
      </c>
      <c r="G3054">
        <v>2824</v>
      </c>
      <c r="H3054" s="23">
        <v>5684650</v>
      </c>
    </row>
    <row r="3055" spans="1:8" x14ac:dyDescent="0.25">
      <c r="A3055">
        <v>8481</v>
      </c>
      <c r="B3055" t="s">
        <v>5617</v>
      </c>
      <c r="C3055" t="s">
        <v>5617</v>
      </c>
      <c r="D3055" s="23">
        <v>3937452000192</v>
      </c>
      <c r="E3055" t="s">
        <v>5618</v>
      </c>
      <c r="F3055" t="s">
        <v>1880</v>
      </c>
      <c r="G3055">
        <v>12955</v>
      </c>
      <c r="H3055" s="23">
        <v>103435026</v>
      </c>
    </row>
    <row r="3056" spans="1:8" x14ac:dyDescent="0.25">
      <c r="A3056">
        <v>12774</v>
      </c>
      <c r="B3056" t="s">
        <v>5619</v>
      </c>
      <c r="C3056" t="s">
        <v>5620</v>
      </c>
      <c r="D3056" s="23">
        <v>7411076000159</v>
      </c>
      <c r="E3056" t="s">
        <v>2323</v>
      </c>
      <c r="F3056" t="s">
        <v>1692</v>
      </c>
      <c r="G3056">
        <v>19813</v>
      </c>
      <c r="H3056" s="23">
        <v>9034083409</v>
      </c>
    </row>
    <row r="3057" spans="1:8" x14ac:dyDescent="0.25">
      <c r="A3057">
        <v>13140</v>
      </c>
      <c r="B3057" t="s">
        <v>5621</v>
      </c>
      <c r="C3057" t="s">
        <v>5621</v>
      </c>
      <c r="D3057" s="23">
        <v>28798846000138</v>
      </c>
      <c r="E3057" t="s">
        <v>1385</v>
      </c>
      <c r="F3057" t="s">
        <v>1386</v>
      </c>
      <c r="G3057">
        <v>20316</v>
      </c>
      <c r="H3057" s="23">
        <v>163026246</v>
      </c>
    </row>
    <row r="3058" spans="1:8" x14ac:dyDescent="0.25">
      <c r="A3058">
        <v>5423</v>
      </c>
      <c r="B3058" t="s">
        <v>5622</v>
      </c>
      <c r="C3058" t="s">
        <v>5623</v>
      </c>
      <c r="D3058" s="23">
        <v>1958002000150</v>
      </c>
      <c r="E3058" t="s">
        <v>1734</v>
      </c>
      <c r="F3058" t="s">
        <v>1390</v>
      </c>
      <c r="G3058">
        <v>8495</v>
      </c>
      <c r="H3058" s="23" t="s">
        <v>1438</v>
      </c>
    </row>
    <row r="3059" spans="1:8" x14ac:dyDescent="0.25">
      <c r="A3059">
        <v>5240</v>
      </c>
      <c r="B3059" t="s">
        <v>5624</v>
      </c>
      <c r="C3059" t="s">
        <v>5625</v>
      </c>
      <c r="D3059" s="23">
        <v>7073039000188</v>
      </c>
      <c r="E3059" t="s">
        <v>1430</v>
      </c>
      <c r="F3059" t="s">
        <v>1415</v>
      </c>
      <c r="G3059">
        <v>8278</v>
      </c>
      <c r="H3059" s="23" t="s">
        <v>1438</v>
      </c>
    </row>
    <row r="3060" spans="1:8" x14ac:dyDescent="0.25">
      <c r="A3060">
        <v>11718</v>
      </c>
      <c r="B3060" t="s">
        <v>5626</v>
      </c>
      <c r="C3060" t="s">
        <v>5627</v>
      </c>
      <c r="D3060" s="23">
        <v>2730015000130</v>
      </c>
      <c r="E3060" t="s">
        <v>1527</v>
      </c>
      <c r="F3060" t="s">
        <v>1386</v>
      </c>
      <c r="G3060">
        <v>17706</v>
      </c>
      <c r="H3060" s="23">
        <v>162454155</v>
      </c>
    </row>
    <row r="3061" spans="1:8" x14ac:dyDescent="0.25">
      <c r="A3061">
        <v>15124</v>
      </c>
      <c r="B3061" t="s">
        <v>5628</v>
      </c>
      <c r="D3061" s="23">
        <v>76840537000121</v>
      </c>
      <c r="E3061" t="s">
        <v>3543</v>
      </c>
      <c r="F3061" t="s">
        <v>1610</v>
      </c>
      <c r="G3061">
        <v>24021</v>
      </c>
      <c r="H3061" s="23">
        <v>250661721</v>
      </c>
    </row>
    <row r="3062" spans="1:8" x14ac:dyDescent="0.25">
      <c r="A3062">
        <v>4694</v>
      </c>
      <c r="B3062" t="s">
        <v>5629</v>
      </c>
      <c r="C3062" t="s">
        <v>5630</v>
      </c>
      <c r="D3062" s="23">
        <v>9064895000100</v>
      </c>
      <c r="E3062" t="s">
        <v>1430</v>
      </c>
      <c r="F3062" t="s">
        <v>1415</v>
      </c>
      <c r="G3062">
        <v>7263</v>
      </c>
      <c r="H3062" s="23">
        <v>35653949</v>
      </c>
    </row>
    <row r="3063" spans="1:8" x14ac:dyDescent="0.25">
      <c r="A3063">
        <v>2397</v>
      </c>
      <c r="B3063" t="s">
        <v>5631</v>
      </c>
      <c r="C3063" t="s">
        <v>5632</v>
      </c>
      <c r="D3063" s="23">
        <v>33042730004100</v>
      </c>
      <c r="E3063" t="s">
        <v>1507</v>
      </c>
      <c r="F3063" t="s">
        <v>1415</v>
      </c>
      <c r="G3063">
        <v>3673</v>
      </c>
      <c r="H3063" s="23">
        <v>43891748</v>
      </c>
    </row>
    <row r="3064" spans="1:8" x14ac:dyDescent="0.25">
      <c r="A3064">
        <v>12863</v>
      </c>
      <c r="B3064" t="s">
        <v>5633</v>
      </c>
      <c r="C3064" t="s">
        <v>5634</v>
      </c>
      <c r="D3064" s="23">
        <v>9509535000167</v>
      </c>
      <c r="E3064" t="s">
        <v>3261</v>
      </c>
      <c r="F3064" t="s">
        <v>1407</v>
      </c>
      <c r="G3064">
        <v>19897</v>
      </c>
      <c r="H3064" s="23" t="s">
        <v>1438</v>
      </c>
    </row>
    <row r="3065" spans="1:8" x14ac:dyDescent="0.25">
      <c r="A3065">
        <v>1369</v>
      </c>
      <c r="B3065" t="s">
        <v>5635</v>
      </c>
      <c r="C3065" t="s">
        <v>5636</v>
      </c>
      <c r="D3065" s="23">
        <v>10659351000162</v>
      </c>
      <c r="E3065" t="s">
        <v>1430</v>
      </c>
      <c r="F3065" t="s">
        <v>1415</v>
      </c>
      <c r="G3065">
        <v>2645</v>
      </c>
      <c r="H3065" s="23">
        <v>37732722</v>
      </c>
    </row>
    <row r="3066" spans="1:8" x14ac:dyDescent="0.25">
      <c r="A3066">
        <v>5700</v>
      </c>
      <c r="B3066" t="s">
        <v>5637</v>
      </c>
      <c r="C3066" t="s">
        <v>5638</v>
      </c>
      <c r="D3066" s="23">
        <v>2128068000186</v>
      </c>
      <c r="E3066" t="s">
        <v>5639</v>
      </c>
      <c r="F3066" t="s">
        <v>1880</v>
      </c>
      <c r="G3066">
        <v>8736</v>
      </c>
      <c r="H3066" s="23" t="s">
        <v>1438</v>
      </c>
    </row>
    <row r="3067" spans="1:8" x14ac:dyDescent="0.25">
      <c r="A3067">
        <v>11596</v>
      </c>
      <c r="B3067" t="s">
        <v>5640</v>
      </c>
      <c r="C3067" t="s">
        <v>5641</v>
      </c>
      <c r="D3067" s="23">
        <v>13099820000124</v>
      </c>
      <c r="E3067" t="s">
        <v>1564</v>
      </c>
      <c r="F3067" t="s">
        <v>1386</v>
      </c>
      <c r="G3067">
        <v>17540</v>
      </c>
      <c r="H3067" s="23" t="s">
        <v>1438</v>
      </c>
    </row>
    <row r="3068" spans="1:8" x14ac:dyDescent="0.25">
      <c r="A3068">
        <v>15594</v>
      </c>
      <c r="B3068" t="s">
        <v>5642</v>
      </c>
      <c r="D3068" s="23">
        <v>34925849000864</v>
      </c>
      <c r="E3068" t="s">
        <v>4119</v>
      </c>
      <c r="F3068" t="s">
        <v>1415</v>
      </c>
      <c r="G3068">
        <v>24853</v>
      </c>
      <c r="H3068" s="23">
        <v>109241673</v>
      </c>
    </row>
    <row r="3069" spans="1:8" x14ac:dyDescent="0.25">
      <c r="A3069">
        <v>12234</v>
      </c>
      <c r="B3069" t="s">
        <v>5643</v>
      </c>
      <c r="C3069" t="s">
        <v>5644</v>
      </c>
      <c r="D3069" s="23">
        <v>34925849000198</v>
      </c>
      <c r="E3069" t="s">
        <v>1992</v>
      </c>
      <c r="F3069" t="s">
        <v>1587</v>
      </c>
      <c r="G3069">
        <v>18827</v>
      </c>
      <c r="H3069" s="23">
        <v>243189354</v>
      </c>
    </row>
    <row r="3070" spans="1:8" x14ac:dyDescent="0.25">
      <c r="A3070">
        <v>12287</v>
      </c>
      <c r="B3070" t="s">
        <v>5645</v>
      </c>
      <c r="C3070" t="s">
        <v>5646</v>
      </c>
      <c r="D3070" s="23">
        <v>37093320000143</v>
      </c>
      <c r="E3070" t="s">
        <v>1397</v>
      </c>
      <c r="F3070" t="s">
        <v>1398</v>
      </c>
      <c r="G3070">
        <v>18883</v>
      </c>
      <c r="H3070" s="23" t="s">
        <v>1438</v>
      </c>
    </row>
    <row r="3071" spans="1:8" x14ac:dyDescent="0.25">
      <c r="A3071">
        <v>13121</v>
      </c>
      <c r="B3071" t="s">
        <v>5647</v>
      </c>
      <c r="C3071" t="s">
        <v>5647</v>
      </c>
      <c r="D3071" s="23">
        <v>29542624000899</v>
      </c>
      <c r="E3071" t="s">
        <v>1422</v>
      </c>
      <c r="F3071" t="s">
        <v>1386</v>
      </c>
      <c r="G3071">
        <v>20287</v>
      </c>
      <c r="H3071" s="23">
        <v>164027491</v>
      </c>
    </row>
    <row r="3072" spans="1:8" x14ac:dyDescent="0.25">
      <c r="A3072">
        <v>5522</v>
      </c>
      <c r="B3072" t="s">
        <v>5648</v>
      </c>
      <c r="C3072" t="s">
        <v>5649</v>
      </c>
      <c r="D3072" s="23">
        <v>56993512000150</v>
      </c>
      <c r="E3072" t="s">
        <v>1883</v>
      </c>
      <c r="F3072" t="s">
        <v>1390</v>
      </c>
      <c r="G3072">
        <v>8587</v>
      </c>
      <c r="H3072" s="23">
        <v>286022941118</v>
      </c>
    </row>
    <row r="3073" spans="1:8" x14ac:dyDescent="0.25">
      <c r="A3073">
        <v>14346</v>
      </c>
      <c r="B3073" t="s">
        <v>5650</v>
      </c>
      <c r="C3073" t="s">
        <v>5651</v>
      </c>
      <c r="D3073" s="23">
        <v>36453329000155</v>
      </c>
      <c r="E3073" t="s">
        <v>1424</v>
      </c>
      <c r="F3073" t="s">
        <v>1390</v>
      </c>
      <c r="G3073">
        <v>22603</v>
      </c>
      <c r="H3073" s="23">
        <v>128940931113</v>
      </c>
    </row>
    <row r="3074" spans="1:8" x14ac:dyDescent="0.25">
      <c r="A3074">
        <v>13278</v>
      </c>
      <c r="B3074" t="s">
        <v>5652</v>
      </c>
      <c r="C3074" t="s">
        <v>5653</v>
      </c>
      <c r="D3074" s="23">
        <v>42763782000160</v>
      </c>
      <c r="E3074" t="s">
        <v>1992</v>
      </c>
      <c r="F3074" t="s">
        <v>1587</v>
      </c>
      <c r="G3074">
        <v>20506</v>
      </c>
      <c r="H3074" s="23" t="s">
        <v>1438</v>
      </c>
    </row>
    <row r="3075" spans="1:8" x14ac:dyDescent="0.25">
      <c r="A3075">
        <v>15086</v>
      </c>
      <c r="B3075" t="s">
        <v>5654</v>
      </c>
      <c r="C3075" t="s">
        <v>5654</v>
      </c>
      <c r="D3075" s="23">
        <v>10963727000128</v>
      </c>
      <c r="E3075" t="s">
        <v>1409</v>
      </c>
      <c r="F3075" t="s">
        <v>1386</v>
      </c>
      <c r="G3075">
        <v>23946</v>
      </c>
      <c r="H3075" s="23" t="s">
        <v>5655</v>
      </c>
    </row>
    <row r="3076" spans="1:8" x14ac:dyDescent="0.25">
      <c r="A3076">
        <v>10743</v>
      </c>
      <c r="B3076" t="s">
        <v>5656</v>
      </c>
      <c r="C3076" t="s">
        <v>5657</v>
      </c>
      <c r="D3076" s="23">
        <v>35656545000135</v>
      </c>
      <c r="E3076" t="s">
        <v>5006</v>
      </c>
      <c r="F3076" t="s">
        <v>1398</v>
      </c>
      <c r="G3076">
        <v>16168</v>
      </c>
      <c r="H3076" s="23">
        <v>201216833</v>
      </c>
    </row>
    <row r="3077" spans="1:8" x14ac:dyDescent="0.25">
      <c r="A3077">
        <v>7749</v>
      </c>
      <c r="B3077" t="s">
        <v>5658</v>
      </c>
      <c r="C3077" t="s">
        <v>5658</v>
      </c>
      <c r="D3077" s="23">
        <v>20643752000188</v>
      </c>
      <c r="E3077" t="s">
        <v>4571</v>
      </c>
      <c r="F3077" t="s">
        <v>1457</v>
      </c>
      <c r="G3077">
        <v>12062</v>
      </c>
      <c r="H3077" s="23">
        <v>195433017</v>
      </c>
    </row>
    <row r="3078" spans="1:8" x14ac:dyDescent="0.25">
      <c r="A3078">
        <v>7285</v>
      </c>
      <c r="B3078" t="s">
        <v>5659</v>
      </c>
      <c r="C3078" t="s">
        <v>5659</v>
      </c>
      <c r="D3078" s="23">
        <v>5861303000112</v>
      </c>
      <c r="E3078" t="s">
        <v>4072</v>
      </c>
      <c r="F3078" t="s">
        <v>1415</v>
      </c>
      <c r="G3078">
        <v>11216</v>
      </c>
      <c r="H3078" s="23" t="s">
        <v>1438</v>
      </c>
    </row>
    <row r="3079" spans="1:8" x14ac:dyDescent="0.25">
      <c r="A3079">
        <v>8023</v>
      </c>
      <c r="B3079" t="s">
        <v>5660</v>
      </c>
      <c r="C3079" t="s">
        <v>5660</v>
      </c>
      <c r="D3079" s="23">
        <v>4983035000149</v>
      </c>
      <c r="E3079" t="s">
        <v>3258</v>
      </c>
      <c r="F3079" t="s">
        <v>1398</v>
      </c>
      <c r="G3079">
        <v>12324</v>
      </c>
      <c r="H3079" s="23">
        <v>200921002</v>
      </c>
    </row>
    <row r="3080" spans="1:8" x14ac:dyDescent="0.25">
      <c r="A3080">
        <v>1591</v>
      </c>
      <c r="B3080" t="s">
        <v>5661</v>
      </c>
      <c r="C3080" t="s">
        <v>5662</v>
      </c>
      <c r="D3080" s="23">
        <v>11462797000165</v>
      </c>
      <c r="E3080" t="s">
        <v>1385</v>
      </c>
      <c r="F3080" t="s">
        <v>1386</v>
      </c>
      <c r="G3080">
        <v>2867</v>
      </c>
      <c r="H3080" s="23">
        <v>161646387</v>
      </c>
    </row>
    <row r="3081" spans="1:8" x14ac:dyDescent="0.25">
      <c r="A3081">
        <v>15827</v>
      </c>
      <c r="B3081" t="s">
        <v>21872</v>
      </c>
      <c r="C3081" t="s">
        <v>21873</v>
      </c>
      <c r="D3081" s="23">
        <v>12593965000114</v>
      </c>
      <c r="E3081" t="s">
        <v>1430</v>
      </c>
      <c r="F3081" t="s">
        <v>1444</v>
      </c>
      <c r="G3081">
        <v>25160</v>
      </c>
      <c r="H3081" s="23">
        <v>41827317</v>
      </c>
    </row>
    <row r="3082" spans="1:8" x14ac:dyDescent="0.25">
      <c r="A3082">
        <v>3213</v>
      </c>
      <c r="B3082" t="s">
        <v>5663</v>
      </c>
      <c r="C3082" t="s">
        <v>5664</v>
      </c>
      <c r="D3082" s="23">
        <v>6312488000179</v>
      </c>
      <c r="E3082" t="s">
        <v>1723</v>
      </c>
      <c r="F3082" t="s">
        <v>1386</v>
      </c>
      <c r="G3082">
        <v>4489</v>
      </c>
      <c r="H3082" s="23">
        <v>161763596</v>
      </c>
    </row>
    <row r="3083" spans="1:8" x14ac:dyDescent="0.25">
      <c r="A3083">
        <v>5486</v>
      </c>
      <c r="B3083" t="s">
        <v>5665</v>
      </c>
      <c r="C3083" t="s">
        <v>5666</v>
      </c>
      <c r="D3083" s="23">
        <v>7408338000126</v>
      </c>
      <c r="E3083" t="s">
        <v>1385</v>
      </c>
      <c r="F3083" t="s">
        <v>1386</v>
      </c>
      <c r="G3083">
        <v>8552</v>
      </c>
      <c r="H3083" s="23">
        <v>161452388</v>
      </c>
    </row>
    <row r="3084" spans="1:8" x14ac:dyDescent="0.25">
      <c r="A3084">
        <v>4922</v>
      </c>
      <c r="B3084" t="s">
        <v>5667</v>
      </c>
      <c r="C3084" t="s">
        <v>5667</v>
      </c>
      <c r="D3084" s="23">
        <v>5587145000154</v>
      </c>
      <c r="E3084" t="s">
        <v>1430</v>
      </c>
      <c r="F3084" t="s">
        <v>1415</v>
      </c>
      <c r="G3084">
        <v>7913</v>
      </c>
      <c r="H3084" s="23">
        <v>33277362</v>
      </c>
    </row>
    <row r="3085" spans="1:8" x14ac:dyDescent="0.25">
      <c r="A3085">
        <v>13068</v>
      </c>
      <c r="B3085" t="s">
        <v>5668</v>
      </c>
      <c r="C3085" t="s">
        <v>5668</v>
      </c>
      <c r="D3085" s="23">
        <v>12089203000185</v>
      </c>
      <c r="E3085" t="s">
        <v>1397</v>
      </c>
      <c r="F3085" t="s">
        <v>1398</v>
      </c>
      <c r="G3085">
        <v>20194</v>
      </c>
      <c r="H3085" s="23">
        <v>202332373</v>
      </c>
    </row>
    <row r="3086" spans="1:8" x14ac:dyDescent="0.25">
      <c r="A3086">
        <v>9627</v>
      </c>
      <c r="B3086" t="s">
        <v>5669</v>
      </c>
      <c r="C3086" t="s">
        <v>5670</v>
      </c>
      <c r="D3086" s="23">
        <v>25126709000169</v>
      </c>
      <c r="E3086" t="s">
        <v>1510</v>
      </c>
      <c r="F3086" t="s">
        <v>1386</v>
      </c>
      <c r="G3086">
        <v>14325</v>
      </c>
      <c r="H3086" s="23">
        <v>162773080</v>
      </c>
    </row>
    <row r="3087" spans="1:8" x14ac:dyDescent="0.25">
      <c r="A3087">
        <v>13797</v>
      </c>
      <c r="B3087" t="s">
        <v>5671</v>
      </c>
      <c r="C3087" t="s">
        <v>5672</v>
      </c>
      <c r="D3087" s="23">
        <v>27273371000101</v>
      </c>
      <c r="E3087" t="s">
        <v>1572</v>
      </c>
      <c r="F3087" t="s">
        <v>1386</v>
      </c>
      <c r="G3087">
        <v>21494</v>
      </c>
      <c r="H3087" s="23">
        <v>162909322</v>
      </c>
    </row>
    <row r="3088" spans="1:8" x14ac:dyDescent="0.25">
      <c r="A3088">
        <v>10122</v>
      </c>
      <c r="B3088" t="s">
        <v>5673</v>
      </c>
      <c r="C3088" t="s">
        <v>5674</v>
      </c>
      <c r="D3088" s="23">
        <v>26674415000134</v>
      </c>
      <c r="E3088" t="s">
        <v>2667</v>
      </c>
      <c r="F3088" t="s">
        <v>1390</v>
      </c>
      <c r="G3088">
        <v>15066</v>
      </c>
      <c r="H3088" s="23">
        <v>535685547110</v>
      </c>
    </row>
    <row r="3089" spans="1:8" x14ac:dyDescent="0.25">
      <c r="A3089">
        <v>8678</v>
      </c>
      <c r="B3089" t="s">
        <v>21874</v>
      </c>
      <c r="C3089" t="s">
        <v>21874</v>
      </c>
      <c r="D3089" s="23"/>
      <c r="E3089" t="s">
        <v>1530</v>
      </c>
      <c r="F3089" t="s">
        <v>1386</v>
      </c>
      <c r="G3089">
        <v>13189</v>
      </c>
      <c r="H3089" s="23"/>
    </row>
    <row r="3090" spans="1:8" x14ac:dyDescent="0.25">
      <c r="A3090">
        <v>7363</v>
      </c>
      <c r="B3090" t="s">
        <v>5675</v>
      </c>
      <c r="C3090" t="s">
        <v>5676</v>
      </c>
      <c r="D3090" s="23">
        <v>3876012000849</v>
      </c>
      <c r="E3090" t="s">
        <v>1541</v>
      </c>
      <c r="F3090" t="s">
        <v>1386</v>
      </c>
      <c r="G3090">
        <v>11284</v>
      </c>
      <c r="H3090" s="23">
        <v>161825451</v>
      </c>
    </row>
    <row r="3091" spans="1:8" x14ac:dyDescent="0.25">
      <c r="A3091">
        <v>6056</v>
      </c>
      <c r="B3091" t="s">
        <v>5675</v>
      </c>
      <c r="C3091" t="s">
        <v>5675</v>
      </c>
      <c r="D3091" s="23">
        <v>3876012000172</v>
      </c>
      <c r="E3091" t="s">
        <v>1507</v>
      </c>
      <c r="F3091" t="s">
        <v>1415</v>
      </c>
      <c r="G3091">
        <v>9493</v>
      </c>
      <c r="H3091" s="23">
        <v>30927048</v>
      </c>
    </row>
    <row r="3092" spans="1:8" x14ac:dyDescent="0.25">
      <c r="A3092">
        <v>6967</v>
      </c>
      <c r="B3092" t="s">
        <v>5677</v>
      </c>
      <c r="C3092" t="s">
        <v>5677</v>
      </c>
      <c r="D3092" s="23">
        <v>8284782000140</v>
      </c>
      <c r="E3092" t="s">
        <v>1541</v>
      </c>
      <c r="F3092" t="s">
        <v>1386</v>
      </c>
      <c r="G3092">
        <v>10957</v>
      </c>
      <c r="H3092" s="23">
        <v>161497845</v>
      </c>
    </row>
    <row r="3093" spans="1:8" x14ac:dyDescent="0.25">
      <c r="A3093">
        <v>7231</v>
      </c>
      <c r="B3093" t="s">
        <v>5678</v>
      </c>
      <c r="C3093" t="s">
        <v>5679</v>
      </c>
      <c r="D3093" s="23">
        <v>2830307000145</v>
      </c>
      <c r="E3093" t="s">
        <v>1430</v>
      </c>
      <c r="F3093" t="s">
        <v>1415</v>
      </c>
      <c r="G3093">
        <v>11174</v>
      </c>
      <c r="H3093" s="23">
        <v>25408194</v>
      </c>
    </row>
    <row r="3094" spans="1:8" x14ac:dyDescent="0.25">
      <c r="A3094">
        <v>7678</v>
      </c>
      <c r="B3094" t="s">
        <v>5678</v>
      </c>
      <c r="C3094" t="s">
        <v>5679</v>
      </c>
      <c r="D3094" s="23">
        <v>2830307000498</v>
      </c>
      <c r="E3094" t="s">
        <v>1541</v>
      </c>
      <c r="F3094" t="s">
        <v>1386</v>
      </c>
      <c r="G3094">
        <v>11987</v>
      </c>
      <c r="H3094" s="23">
        <v>162557035</v>
      </c>
    </row>
    <row r="3095" spans="1:8" x14ac:dyDescent="0.25">
      <c r="A3095">
        <v>12394</v>
      </c>
      <c r="B3095" t="s">
        <v>5680</v>
      </c>
      <c r="C3095" t="s">
        <v>5680</v>
      </c>
      <c r="D3095" s="23">
        <v>11789210000127</v>
      </c>
      <c r="E3095" t="s">
        <v>4065</v>
      </c>
      <c r="F3095" t="s">
        <v>1398</v>
      </c>
      <c r="G3095">
        <v>19002</v>
      </c>
      <c r="H3095" s="23">
        <v>202293475</v>
      </c>
    </row>
    <row r="3096" spans="1:8" x14ac:dyDescent="0.25">
      <c r="A3096">
        <v>11413</v>
      </c>
      <c r="B3096" t="s">
        <v>5681</v>
      </c>
      <c r="C3096" t="s">
        <v>5682</v>
      </c>
      <c r="D3096" s="23">
        <v>62150040000177</v>
      </c>
      <c r="E3096" t="s">
        <v>1435</v>
      </c>
      <c r="F3096" t="s">
        <v>1390</v>
      </c>
      <c r="G3096">
        <v>17339</v>
      </c>
      <c r="H3096" s="23">
        <v>336271122119</v>
      </c>
    </row>
    <row r="3097" spans="1:8" x14ac:dyDescent="0.25">
      <c r="A3097">
        <v>15240</v>
      </c>
      <c r="B3097" t="s">
        <v>21875</v>
      </c>
      <c r="C3097" t="s">
        <v>21875</v>
      </c>
      <c r="D3097" s="23"/>
      <c r="E3097" t="s">
        <v>1718</v>
      </c>
      <c r="F3097" t="s">
        <v>1386</v>
      </c>
      <c r="G3097">
        <v>24343</v>
      </c>
      <c r="H3097" s="23"/>
    </row>
    <row r="3098" spans="1:8" x14ac:dyDescent="0.25">
      <c r="A3098">
        <v>15105</v>
      </c>
      <c r="B3098" t="s">
        <v>5683</v>
      </c>
      <c r="C3098" t="s">
        <v>5683</v>
      </c>
      <c r="D3098" s="23">
        <v>45451999000123</v>
      </c>
      <c r="E3098" t="s">
        <v>5684</v>
      </c>
      <c r="F3098" t="s">
        <v>1398</v>
      </c>
      <c r="G3098">
        <v>23987</v>
      </c>
      <c r="H3098" s="23">
        <v>206002696</v>
      </c>
    </row>
    <row r="3099" spans="1:8" x14ac:dyDescent="0.25">
      <c r="A3099">
        <v>15155</v>
      </c>
      <c r="B3099" t="s">
        <v>5685</v>
      </c>
      <c r="C3099" t="s">
        <v>5685</v>
      </c>
      <c r="D3099" s="23">
        <v>33011499000191</v>
      </c>
      <c r="E3099" t="s">
        <v>1672</v>
      </c>
      <c r="F3099" t="s">
        <v>1398</v>
      </c>
      <c r="G3099">
        <v>24175</v>
      </c>
      <c r="H3099" s="23">
        <v>205117635</v>
      </c>
    </row>
    <row r="3100" spans="1:8" x14ac:dyDescent="0.25">
      <c r="A3100">
        <v>5806</v>
      </c>
      <c r="B3100" t="s">
        <v>5686</v>
      </c>
      <c r="C3100" t="s">
        <v>5687</v>
      </c>
      <c r="D3100" s="23">
        <v>9086419000182</v>
      </c>
      <c r="E3100" t="s">
        <v>2667</v>
      </c>
      <c r="F3100" t="s">
        <v>1390</v>
      </c>
      <c r="G3100">
        <v>8812</v>
      </c>
      <c r="H3100" s="23">
        <v>535424585114</v>
      </c>
    </row>
    <row r="3101" spans="1:8" x14ac:dyDescent="0.25">
      <c r="A3101">
        <v>9549</v>
      </c>
      <c r="B3101" t="s">
        <v>5688</v>
      </c>
      <c r="C3101" t="s">
        <v>5688</v>
      </c>
      <c r="D3101" s="23">
        <v>18435162000118</v>
      </c>
      <c r="E3101" t="s">
        <v>2253</v>
      </c>
      <c r="F3101" t="s">
        <v>1386</v>
      </c>
      <c r="G3101">
        <v>14246</v>
      </c>
      <c r="H3101" s="23">
        <v>162163509</v>
      </c>
    </row>
    <row r="3102" spans="1:8" x14ac:dyDescent="0.25">
      <c r="A3102">
        <v>8611</v>
      </c>
      <c r="B3102" t="s">
        <v>5689</v>
      </c>
      <c r="C3102" t="s">
        <v>5689</v>
      </c>
      <c r="D3102" s="23">
        <v>13097775000179</v>
      </c>
      <c r="E3102" t="s">
        <v>5690</v>
      </c>
      <c r="F3102" t="s">
        <v>1415</v>
      </c>
      <c r="G3102">
        <v>13122</v>
      </c>
      <c r="H3102" s="23">
        <v>42993105</v>
      </c>
    </row>
    <row r="3103" spans="1:8" x14ac:dyDescent="0.25">
      <c r="A3103">
        <v>3585</v>
      </c>
      <c r="B3103" t="s">
        <v>5691</v>
      </c>
      <c r="C3103" t="s">
        <v>5692</v>
      </c>
      <c r="D3103" s="23">
        <v>8296455000108</v>
      </c>
      <c r="E3103" t="s">
        <v>2415</v>
      </c>
      <c r="F3103" t="s">
        <v>1386</v>
      </c>
      <c r="G3103">
        <v>4861</v>
      </c>
      <c r="H3103" s="23">
        <v>161497136</v>
      </c>
    </row>
    <row r="3104" spans="1:8" x14ac:dyDescent="0.25">
      <c r="A3104">
        <v>3687</v>
      </c>
      <c r="B3104" t="s">
        <v>5693</v>
      </c>
      <c r="C3104" t="s">
        <v>5694</v>
      </c>
      <c r="D3104" s="23">
        <v>8690237000153</v>
      </c>
      <c r="E3104" t="s">
        <v>1385</v>
      </c>
      <c r="F3104" t="s">
        <v>1386</v>
      </c>
      <c r="G3104">
        <v>4963</v>
      </c>
      <c r="H3104" s="23">
        <v>161512585</v>
      </c>
    </row>
    <row r="3105" spans="1:8" x14ac:dyDescent="0.25">
      <c r="A3105">
        <v>3840</v>
      </c>
      <c r="B3105" t="s">
        <v>5695</v>
      </c>
      <c r="C3105" t="s">
        <v>5696</v>
      </c>
      <c r="D3105" s="23">
        <v>9061398000140</v>
      </c>
      <c r="E3105" t="s">
        <v>1452</v>
      </c>
      <c r="F3105" t="s">
        <v>1386</v>
      </c>
      <c r="G3105">
        <v>5116</v>
      </c>
      <c r="H3105" s="23" t="s">
        <v>5697</v>
      </c>
    </row>
    <row r="3106" spans="1:8" x14ac:dyDescent="0.25">
      <c r="A3106">
        <v>2172</v>
      </c>
      <c r="B3106" t="s">
        <v>5698</v>
      </c>
      <c r="C3106" t="s">
        <v>5699</v>
      </c>
      <c r="D3106" s="23">
        <v>24287252000292</v>
      </c>
      <c r="E3106" t="s">
        <v>2652</v>
      </c>
      <c r="F3106" t="s">
        <v>1386</v>
      </c>
      <c r="G3106">
        <v>3448</v>
      </c>
      <c r="H3106" s="23">
        <v>161410375</v>
      </c>
    </row>
    <row r="3107" spans="1:8" x14ac:dyDescent="0.25">
      <c r="A3107">
        <v>7011</v>
      </c>
      <c r="B3107" t="s">
        <v>21876</v>
      </c>
      <c r="C3107" t="s">
        <v>21877</v>
      </c>
      <c r="D3107" s="23"/>
      <c r="E3107" t="s">
        <v>1422</v>
      </c>
      <c r="F3107" t="s">
        <v>1386</v>
      </c>
      <c r="G3107">
        <v>9466</v>
      </c>
      <c r="H3107" s="23"/>
    </row>
    <row r="3108" spans="1:8" x14ac:dyDescent="0.25">
      <c r="A3108">
        <v>10547</v>
      </c>
      <c r="B3108" t="s">
        <v>5700</v>
      </c>
      <c r="C3108" t="s">
        <v>5700</v>
      </c>
      <c r="D3108" s="23">
        <v>28164967000128</v>
      </c>
      <c r="E3108" t="s">
        <v>1409</v>
      </c>
      <c r="F3108" t="s">
        <v>1386</v>
      </c>
      <c r="G3108">
        <v>15912</v>
      </c>
      <c r="H3108" s="23">
        <v>162979177</v>
      </c>
    </row>
    <row r="3109" spans="1:8" x14ac:dyDescent="0.25">
      <c r="A3109">
        <v>13631</v>
      </c>
      <c r="B3109" t="s">
        <v>21878</v>
      </c>
      <c r="C3109" t="s">
        <v>21879</v>
      </c>
      <c r="D3109" s="23"/>
      <c r="E3109" t="s">
        <v>1422</v>
      </c>
      <c r="F3109" t="s">
        <v>1386</v>
      </c>
      <c r="G3109">
        <v>946</v>
      </c>
      <c r="H3109" s="23"/>
    </row>
    <row r="3110" spans="1:8" x14ac:dyDescent="0.25">
      <c r="A3110">
        <v>3509</v>
      </c>
      <c r="B3110" t="s">
        <v>5701</v>
      </c>
      <c r="C3110" t="s">
        <v>5699</v>
      </c>
      <c r="D3110" s="23">
        <v>7955943000117</v>
      </c>
      <c r="E3110" t="s">
        <v>2306</v>
      </c>
      <c r="F3110" t="s">
        <v>1386</v>
      </c>
      <c r="G3110">
        <v>4785</v>
      </c>
      <c r="H3110" s="23">
        <v>161486991</v>
      </c>
    </row>
    <row r="3111" spans="1:8" x14ac:dyDescent="0.25">
      <c r="A3111">
        <v>4044</v>
      </c>
      <c r="B3111" t="s">
        <v>5702</v>
      </c>
      <c r="C3111" t="s">
        <v>5703</v>
      </c>
      <c r="D3111" s="23">
        <v>9391852000121</v>
      </c>
      <c r="E3111" t="s">
        <v>1385</v>
      </c>
      <c r="F3111" t="s">
        <v>1386</v>
      </c>
      <c r="G3111">
        <v>5320</v>
      </c>
      <c r="H3111" s="23">
        <v>161554890</v>
      </c>
    </row>
    <row r="3112" spans="1:8" x14ac:dyDescent="0.25">
      <c r="A3112">
        <v>2293</v>
      </c>
      <c r="B3112" t="s">
        <v>5704</v>
      </c>
      <c r="C3112" t="s">
        <v>5705</v>
      </c>
      <c r="D3112" s="23">
        <v>2932021000170</v>
      </c>
      <c r="E3112" t="s">
        <v>2281</v>
      </c>
      <c r="F3112" t="s">
        <v>1386</v>
      </c>
      <c r="G3112">
        <v>3569</v>
      </c>
      <c r="H3112" s="23">
        <v>160433436</v>
      </c>
    </row>
    <row r="3113" spans="1:8" x14ac:dyDescent="0.25">
      <c r="A3113">
        <v>1009</v>
      </c>
      <c r="B3113" t="s">
        <v>21880</v>
      </c>
      <c r="C3113" t="s">
        <v>21880</v>
      </c>
      <c r="D3113" s="23"/>
      <c r="E3113" t="s">
        <v>1533</v>
      </c>
      <c r="F3113" t="s">
        <v>1386</v>
      </c>
      <c r="G3113">
        <v>2285</v>
      </c>
      <c r="H3113" s="23"/>
    </row>
    <row r="3114" spans="1:8" x14ac:dyDescent="0.25">
      <c r="A3114">
        <v>846</v>
      </c>
      <c r="B3114" t="s">
        <v>21881</v>
      </c>
      <c r="C3114" t="s">
        <v>21881</v>
      </c>
      <c r="D3114" s="23"/>
      <c r="E3114" t="s">
        <v>1533</v>
      </c>
      <c r="F3114" t="s">
        <v>1386</v>
      </c>
      <c r="G3114">
        <v>2122</v>
      </c>
      <c r="H3114" s="23"/>
    </row>
    <row r="3115" spans="1:8" x14ac:dyDescent="0.25">
      <c r="A3115">
        <v>15307</v>
      </c>
      <c r="B3115" t="s">
        <v>21882</v>
      </c>
      <c r="C3115" t="s">
        <v>21877</v>
      </c>
      <c r="D3115" s="23"/>
      <c r="E3115" t="s">
        <v>1530</v>
      </c>
      <c r="F3115" t="s">
        <v>1386</v>
      </c>
      <c r="G3115">
        <v>961</v>
      </c>
      <c r="H3115" s="23"/>
    </row>
    <row r="3116" spans="1:8" x14ac:dyDescent="0.25">
      <c r="A3116">
        <v>3995</v>
      </c>
      <c r="B3116" t="s">
        <v>5706</v>
      </c>
      <c r="C3116" t="s">
        <v>5699</v>
      </c>
      <c r="D3116" s="23">
        <v>9318278000186</v>
      </c>
      <c r="E3116" t="s">
        <v>2148</v>
      </c>
      <c r="F3116" t="s">
        <v>1386</v>
      </c>
      <c r="G3116">
        <v>5271</v>
      </c>
      <c r="H3116" s="23">
        <v>161568467</v>
      </c>
    </row>
    <row r="3117" spans="1:8" x14ac:dyDescent="0.25">
      <c r="A3117">
        <v>3899</v>
      </c>
      <c r="B3117" t="s">
        <v>5707</v>
      </c>
      <c r="C3117" t="s">
        <v>5699</v>
      </c>
      <c r="D3117" s="23">
        <v>9145394000140</v>
      </c>
      <c r="E3117" t="s">
        <v>2549</v>
      </c>
      <c r="F3117" t="s">
        <v>1386</v>
      </c>
      <c r="G3117">
        <v>5175</v>
      </c>
      <c r="H3117" s="23">
        <v>161554679</v>
      </c>
    </row>
    <row r="3118" spans="1:8" x14ac:dyDescent="0.25">
      <c r="A3118">
        <v>6407</v>
      </c>
      <c r="B3118" t="s">
        <v>5708</v>
      </c>
      <c r="C3118" t="s">
        <v>5708</v>
      </c>
      <c r="D3118" s="23">
        <v>3345327000193</v>
      </c>
      <c r="E3118" t="s">
        <v>5198</v>
      </c>
      <c r="F3118" t="s">
        <v>1386</v>
      </c>
      <c r="G3118">
        <v>9953</v>
      </c>
      <c r="H3118" s="23">
        <v>161249612</v>
      </c>
    </row>
    <row r="3119" spans="1:8" x14ac:dyDescent="0.25">
      <c r="A3119">
        <v>645</v>
      </c>
      <c r="B3119" t="s">
        <v>21883</v>
      </c>
      <c r="C3119" t="s">
        <v>21883</v>
      </c>
      <c r="D3119" s="23"/>
      <c r="E3119" t="s">
        <v>15174</v>
      </c>
      <c r="F3119" t="s">
        <v>1386</v>
      </c>
      <c r="G3119">
        <v>1921</v>
      </c>
      <c r="H3119" s="23"/>
    </row>
    <row r="3120" spans="1:8" x14ac:dyDescent="0.25">
      <c r="A3120">
        <v>3700</v>
      </c>
      <c r="B3120" t="s">
        <v>5709</v>
      </c>
      <c r="C3120" t="s">
        <v>5710</v>
      </c>
      <c r="D3120" s="23">
        <v>8727620000139</v>
      </c>
      <c r="E3120" t="s">
        <v>2281</v>
      </c>
      <c r="F3120" t="s">
        <v>1386</v>
      </c>
      <c r="G3120">
        <v>4976</v>
      </c>
      <c r="H3120" s="23">
        <v>160059232</v>
      </c>
    </row>
    <row r="3121" spans="1:8" x14ac:dyDescent="0.25">
      <c r="A3121">
        <v>13985</v>
      </c>
      <c r="B3121" t="s">
        <v>21884</v>
      </c>
      <c r="C3121" t="s">
        <v>21879</v>
      </c>
      <c r="D3121" s="23"/>
      <c r="E3121" t="s">
        <v>1422</v>
      </c>
      <c r="F3121" t="s">
        <v>1386</v>
      </c>
      <c r="G3121">
        <v>15</v>
      </c>
      <c r="H3121" s="23"/>
    </row>
    <row r="3122" spans="1:8" x14ac:dyDescent="0.25">
      <c r="A3122">
        <v>4471</v>
      </c>
      <c r="B3122" t="s">
        <v>5711</v>
      </c>
      <c r="C3122" t="s">
        <v>5712</v>
      </c>
      <c r="D3122" s="23">
        <v>8927664000102</v>
      </c>
      <c r="E3122" t="s">
        <v>1583</v>
      </c>
      <c r="F3122" t="s">
        <v>1386</v>
      </c>
      <c r="G3122">
        <v>7062</v>
      </c>
      <c r="H3122" s="23" t="s">
        <v>5713</v>
      </c>
    </row>
    <row r="3123" spans="1:8" x14ac:dyDescent="0.25">
      <c r="A3123">
        <v>849</v>
      </c>
      <c r="B3123" t="s">
        <v>21885</v>
      </c>
      <c r="C3123" t="s">
        <v>21885</v>
      </c>
      <c r="D3123" s="23"/>
      <c r="E3123" t="s">
        <v>1385</v>
      </c>
      <c r="F3123" t="s">
        <v>1386</v>
      </c>
      <c r="G3123">
        <v>2125</v>
      </c>
      <c r="H3123" s="23"/>
    </row>
    <row r="3124" spans="1:8" x14ac:dyDescent="0.25">
      <c r="A3124">
        <v>9515</v>
      </c>
      <c r="B3124" t="s">
        <v>5714</v>
      </c>
      <c r="C3124" t="s">
        <v>5715</v>
      </c>
      <c r="D3124" s="23">
        <v>62158480000170</v>
      </c>
      <c r="E3124" t="s">
        <v>1886</v>
      </c>
      <c r="F3124" t="s">
        <v>1390</v>
      </c>
      <c r="G3124">
        <v>14204</v>
      </c>
      <c r="H3124" s="23">
        <v>492547041117</v>
      </c>
    </row>
    <row r="3125" spans="1:8" x14ac:dyDescent="0.25">
      <c r="A3125">
        <v>7978</v>
      </c>
      <c r="B3125" t="s">
        <v>5716</v>
      </c>
      <c r="C3125" t="s">
        <v>5716</v>
      </c>
      <c r="D3125" s="23">
        <v>35484278000166</v>
      </c>
      <c r="E3125" t="s">
        <v>2513</v>
      </c>
      <c r="F3125" t="s">
        <v>1415</v>
      </c>
      <c r="G3125">
        <v>12283</v>
      </c>
      <c r="H3125" s="23">
        <v>16382382</v>
      </c>
    </row>
    <row r="3126" spans="1:8" x14ac:dyDescent="0.25">
      <c r="A3126">
        <v>1883</v>
      </c>
      <c r="B3126" t="s">
        <v>5717</v>
      </c>
      <c r="C3126" t="s">
        <v>5718</v>
      </c>
      <c r="D3126" s="23">
        <v>13291014000153</v>
      </c>
      <c r="E3126" t="s">
        <v>1409</v>
      </c>
      <c r="F3126" t="s">
        <v>1386</v>
      </c>
      <c r="G3126">
        <v>3159</v>
      </c>
      <c r="H3126" s="23">
        <v>161798799</v>
      </c>
    </row>
    <row r="3127" spans="1:8" x14ac:dyDescent="0.25">
      <c r="A3127">
        <v>7919</v>
      </c>
      <c r="B3127" t="s">
        <v>21886</v>
      </c>
      <c r="C3127" t="s">
        <v>21887</v>
      </c>
      <c r="D3127" s="23"/>
      <c r="E3127" t="s">
        <v>1422</v>
      </c>
      <c r="F3127" t="s">
        <v>1386</v>
      </c>
      <c r="G3127">
        <v>12230</v>
      </c>
      <c r="H3127" s="23"/>
    </row>
    <row r="3128" spans="1:8" x14ac:dyDescent="0.25">
      <c r="A3128">
        <v>12533</v>
      </c>
      <c r="B3128" t="s">
        <v>21888</v>
      </c>
      <c r="C3128" t="s">
        <v>21889</v>
      </c>
      <c r="D3128" s="23"/>
      <c r="E3128" t="s">
        <v>1723</v>
      </c>
      <c r="F3128" t="s">
        <v>1386</v>
      </c>
      <c r="G3128">
        <v>16604</v>
      </c>
      <c r="H3128" s="23"/>
    </row>
    <row r="3129" spans="1:8" x14ac:dyDescent="0.25">
      <c r="A3129">
        <v>6256</v>
      </c>
      <c r="B3129" t="s">
        <v>5719</v>
      </c>
      <c r="C3129" t="s">
        <v>5719</v>
      </c>
      <c r="D3129" s="23">
        <v>12719213000157</v>
      </c>
      <c r="E3129" t="s">
        <v>5720</v>
      </c>
      <c r="F3129" t="s">
        <v>1415</v>
      </c>
      <c r="G3129">
        <v>9786</v>
      </c>
      <c r="H3129" s="23">
        <v>51361302</v>
      </c>
    </row>
    <row r="3130" spans="1:8" x14ac:dyDescent="0.25">
      <c r="A3130">
        <v>15428</v>
      </c>
      <c r="B3130" t="s">
        <v>21890</v>
      </c>
      <c r="C3130" t="s">
        <v>21891</v>
      </c>
      <c r="D3130" s="23"/>
      <c r="E3130" t="s">
        <v>1583</v>
      </c>
      <c r="F3130" t="s">
        <v>1386</v>
      </c>
      <c r="G3130">
        <v>9166</v>
      </c>
      <c r="H3130" s="23"/>
    </row>
    <row r="3131" spans="1:8" x14ac:dyDescent="0.25">
      <c r="A3131">
        <v>12817</v>
      </c>
      <c r="B3131" t="s">
        <v>21892</v>
      </c>
      <c r="C3131" t="s">
        <v>21893</v>
      </c>
      <c r="D3131" s="23"/>
      <c r="E3131" t="s">
        <v>1422</v>
      </c>
      <c r="F3131" t="s">
        <v>1386</v>
      </c>
      <c r="G3131">
        <v>1160</v>
      </c>
      <c r="H3131" s="23"/>
    </row>
    <row r="3132" spans="1:8" x14ac:dyDescent="0.25">
      <c r="A3132">
        <v>14555</v>
      </c>
      <c r="B3132" t="s">
        <v>5721</v>
      </c>
      <c r="C3132" t="s">
        <v>5721</v>
      </c>
      <c r="D3132" s="23">
        <v>40542622000166</v>
      </c>
      <c r="E3132" t="s">
        <v>1385</v>
      </c>
      <c r="F3132" t="s">
        <v>1386</v>
      </c>
      <c r="G3132">
        <v>22914</v>
      </c>
      <c r="H3132" s="23">
        <v>163908745</v>
      </c>
    </row>
    <row r="3133" spans="1:8" x14ac:dyDescent="0.25">
      <c r="A3133">
        <v>9167</v>
      </c>
      <c r="B3133" t="s">
        <v>21894</v>
      </c>
      <c r="C3133" t="s">
        <v>21894</v>
      </c>
      <c r="D3133" s="23"/>
      <c r="E3133" t="s">
        <v>1830</v>
      </c>
      <c r="F3133" t="s">
        <v>1386</v>
      </c>
      <c r="G3133">
        <v>13675</v>
      </c>
      <c r="H3133" s="23"/>
    </row>
    <row r="3134" spans="1:8" x14ac:dyDescent="0.25">
      <c r="A3134">
        <v>10221</v>
      </c>
      <c r="B3134" t="s">
        <v>21895</v>
      </c>
      <c r="C3134" t="s">
        <v>21895</v>
      </c>
      <c r="D3134" s="23"/>
      <c r="E3134" t="s">
        <v>1848</v>
      </c>
      <c r="F3134" t="s">
        <v>1386</v>
      </c>
      <c r="G3134">
        <v>15419</v>
      </c>
      <c r="H3134" s="23"/>
    </row>
    <row r="3135" spans="1:8" x14ac:dyDescent="0.25">
      <c r="A3135">
        <v>6293</v>
      </c>
      <c r="B3135" t="s">
        <v>5722</v>
      </c>
      <c r="C3135" t="s">
        <v>5723</v>
      </c>
      <c r="D3135" s="23">
        <v>10374121000157</v>
      </c>
      <c r="E3135" t="s">
        <v>1583</v>
      </c>
      <c r="F3135" t="s">
        <v>1386</v>
      </c>
      <c r="G3135">
        <v>9838</v>
      </c>
      <c r="H3135" s="23" t="s">
        <v>5724</v>
      </c>
    </row>
    <row r="3136" spans="1:8" x14ac:dyDescent="0.25">
      <c r="A3136">
        <v>11803</v>
      </c>
      <c r="B3136" t="s">
        <v>5725</v>
      </c>
      <c r="C3136" t="s">
        <v>5726</v>
      </c>
      <c r="D3136" s="23">
        <v>10243877000167</v>
      </c>
      <c r="E3136" t="s">
        <v>1578</v>
      </c>
      <c r="F3136" t="s">
        <v>1386</v>
      </c>
      <c r="G3136">
        <v>18119</v>
      </c>
      <c r="H3136" s="23" t="s">
        <v>1438</v>
      </c>
    </row>
    <row r="3137" spans="1:8" x14ac:dyDescent="0.25">
      <c r="A3137">
        <v>5399</v>
      </c>
      <c r="B3137" t="s">
        <v>21896</v>
      </c>
      <c r="C3137" t="s">
        <v>21896</v>
      </c>
      <c r="D3137" s="23"/>
      <c r="E3137" t="s">
        <v>1422</v>
      </c>
      <c r="F3137" t="s">
        <v>1386</v>
      </c>
      <c r="G3137">
        <v>8470</v>
      </c>
      <c r="H3137" s="23"/>
    </row>
    <row r="3138" spans="1:8" x14ac:dyDescent="0.25">
      <c r="A3138">
        <v>1206</v>
      </c>
      <c r="B3138" t="s">
        <v>21897</v>
      </c>
      <c r="C3138" t="s">
        <v>21897</v>
      </c>
      <c r="D3138" s="23"/>
      <c r="E3138" t="s">
        <v>1385</v>
      </c>
      <c r="F3138" t="s">
        <v>1386</v>
      </c>
      <c r="G3138">
        <v>5954</v>
      </c>
      <c r="H3138" s="23"/>
    </row>
    <row r="3139" spans="1:8" x14ac:dyDescent="0.25">
      <c r="A3139">
        <v>3612</v>
      </c>
      <c r="B3139" t="s">
        <v>5727</v>
      </c>
      <c r="C3139" t="s">
        <v>5728</v>
      </c>
      <c r="D3139" s="23">
        <v>8370857000105</v>
      </c>
      <c r="E3139" t="s">
        <v>1422</v>
      </c>
      <c r="F3139" t="s">
        <v>1386</v>
      </c>
      <c r="G3139">
        <v>4888</v>
      </c>
      <c r="H3139" s="23">
        <v>161501737</v>
      </c>
    </row>
    <row r="3140" spans="1:8" x14ac:dyDescent="0.25">
      <c r="A3140">
        <v>11410</v>
      </c>
      <c r="B3140" t="s">
        <v>5729</v>
      </c>
      <c r="C3140" t="s">
        <v>5729</v>
      </c>
      <c r="D3140" s="23">
        <v>6265288000102</v>
      </c>
      <c r="E3140" t="s">
        <v>1921</v>
      </c>
      <c r="F3140" t="s">
        <v>1386</v>
      </c>
      <c r="G3140">
        <v>17334</v>
      </c>
      <c r="H3140" s="23">
        <v>161529100</v>
      </c>
    </row>
    <row r="3141" spans="1:8" x14ac:dyDescent="0.25">
      <c r="A3141">
        <v>15538</v>
      </c>
      <c r="B3141" t="s">
        <v>21898</v>
      </c>
      <c r="C3141" t="s">
        <v>21898</v>
      </c>
      <c r="D3141" s="23"/>
      <c r="E3141" t="s">
        <v>1422</v>
      </c>
      <c r="F3141" t="s">
        <v>1386</v>
      </c>
      <c r="G3141">
        <v>24769</v>
      </c>
      <c r="H3141" s="23"/>
    </row>
    <row r="3142" spans="1:8" x14ac:dyDescent="0.25">
      <c r="A3142">
        <v>14897</v>
      </c>
      <c r="B3142" t="s">
        <v>21899</v>
      </c>
      <c r="C3142" t="s">
        <v>21900</v>
      </c>
      <c r="D3142" s="23"/>
      <c r="E3142" t="s">
        <v>1422</v>
      </c>
      <c r="F3142" t="s">
        <v>1386</v>
      </c>
      <c r="G3142">
        <v>10608</v>
      </c>
      <c r="H3142" s="23"/>
    </row>
    <row r="3143" spans="1:8" x14ac:dyDescent="0.25">
      <c r="A3143">
        <v>12421</v>
      </c>
      <c r="B3143" t="s">
        <v>5730</v>
      </c>
      <c r="C3143" t="s">
        <v>5731</v>
      </c>
      <c r="D3143" s="23">
        <v>40866578000140</v>
      </c>
      <c r="E3143" t="s">
        <v>1385</v>
      </c>
      <c r="F3143" t="s">
        <v>1386</v>
      </c>
      <c r="G3143">
        <v>19028</v>
      </c>
      <c r="H3143" s="23" t="s">
        <v>1438</v>
      </c>
    </row>
    <row r="3144" spans="1:8" x14ac:dyDescent="0.25">
      <c r="A3144">
        <v>12419</v>
      </c>
      <c r="B3144" t="s">
        <v>21901</v>
      </c>
      <c r="C3144" t="s">
        <v>21902</v>
      </c>
      <c r="D3144" s="23"/>
      <c r="E3144" t="s">
        <v>2050</v>
      </c>
      <c r="F3144" t="s">
        <v>1386</v>
      </c>
      <c r="G3144">
        <v>13962</v>
      </c>
      <c r="H3144" s="23"/>
    </row>
    <row r="3145" spans="1:8" x14ac:dyDescent="0.25">
      <c r="A3145">
        <v>7248</v>
      </c>
      <c r="B3145" t="s">
        <v>5732</v>
      </c>
      <c r="C3145" t="s">
        <v>5732</v>
      </c>
      <c r="D3145" s="23">
        <v>10898196000137</v>
      </c>
      <c r="E3145" t="s">
        <v>1397</v>
      </c>
      <c r="F3145" t="s">
        <v>1398</v>
      </c>
      <c r="G3145">
        <v>11187</v>
      </c>
      <c r="H3145" s="23">
        <v>202210111</v>
      </c>
    </row>
    <row r="3146" spans="1:8" x14ac:dyDescent="0.25">
      <c r="A3146">
        <v>12799</v>
      </c>
      <c r="B3146" t="s">
        <v>5733</v>
      </c>
      <c r="C3146" t="s">
        <v>5733</v>
      </c>
      <c r="D3146" s="23">
        <v>36616750000130</v>
      </c>
      <c r="E3146" t="s">
        <v>1385</v>
      </c>
      <c r="F3146" t="s">
        <v>1386</v>
      </c>
      <c r="G3146">
        <v>19836</v>
      </c>
      <c r="H3146" s="23">
        <v>163648379</v>
      </c>
    </row>
    <row r="3147" spans="1:8" x14ac:dyDescent="0.25">
      <c r="A3147">
        <v>9165</v>
      </c>
      <c r="B3147" t="s">
        <v>21903</v>
      </c>
      <c r="C3147" t="s">
        <v>21903</v>
      </c>
      <c r="D3147" s="23"/>
      <c r="E3147" t="s">
        <v>10712</v>
      </c>
      <c r="F3147" t="s">
        <v>1386</v>
      </c>
      <c r="G3147">
        <v>13673</v>
      </c>
      <c r="H3147" s="23"/>
    </row>
    <row r="3148" spans="1:8" x14ac:dyDescent="0.25">
      <c r="A3148">
        <v>9228</v>
      </c>
      <c r="B3148" t="s">
        <v>21903</v>
      </c>
      <c r="C3148" t="s">
        <v>21903</v>
      </c>
      <c r="D3148" s="23"/>
      <c r="E3148" t="s">
        <v>1742</v>
      </c>
      <c r="F3148" t="s">
        <v>1386</v>
      </c>
      <c r="G3148">
        <v>13723</v>
      </c>
      <c r="H3148" s="23"/>
    </row>
    <row r="3149" spans="1:8" x14ac:dyDescent="0.25">
      <c r="A3149">
        <v>12583</v>
      </c>
      <c r="B3149" t="s">
        <v>21904</v>
      </c>
      <c r="C3149" t="s">
        <v>21891</v>
      </c>
      <c r="D3149" s="23"/>
      <c r="E3149" t="s">
        <v>1422</v>
      </c>
      <c r="F3149" t="s">
        <v>1386</v>
      </c>
      <c r="G3149">
        <v>5921</v>
      </c>
      <c r="H3149" s="23"/>
    </row>
    <row r="3150" spans="1:8" x14ac:dyDescent="0.25">
      <c r="A3150">
        <v>3710</v>
      </c>
      <c r="B3150" t="s">
        <v>5734</v>
      </c>
      <c r="C3150" t="s">
        <v>5734</v>
      </c>
      <c r="D3150" s="23">
        <v>8752560000104</v>
      </c>
      <c r="E3150" t="s">
        <v>1533</v>
      </c>
      <c r="F3150" t="s">
        <v>1386</v>
      </c>
      <c r="G3150">
        <v>4986</v>
      </c>
      <c r="H3150" s="23">
        <v>160723310</v>
      </c>
    </row>
    <row r="3151" spans="1:8" x14ac:dyDescent="0.25">
      <c r="A3151">
        <v>1971</v>
      </c>
      <c r="B3151" t="s">
        <v>5735</v>
      </c>
      <c r="C3151" t="s">
        <v>5736</v>
      </c>
      <c r="D3151" s="23">
        <v>14581147000127</v>
      </c>
      <c r="E3151" t="s">
        <v>1385</v>
      </c>
      <c r="F3151" t="s">
        <v>1386</v>
      </c>
      <c r="G3151">
        <v>3247</v>
      </c>
      <c r="H3151" s="23">
        <v>161893511</v>
      </c>
    </row>
    <row r="3152" spans="1:8" x14ac:dyDescent="0.25">
      <c r="A3152">
        <v>11417</v>
      </c>
      <c r="B3152" t="s">
        <v>5737</v>
      </c>
      <c r="C3152" t="s">
        <v>5737</v>
      </c>
      <c r="D3152" s="23">
        <v>24246558000110</v>
      </c>
      <c r="E3152" t="s">
        <v>1700</v>
      </c>
      <c r="F3152" t="s">
        <v>1386</v>
      </c>
      <c r="G3152">
        <v>17344</v>
      </c>
      <c r="H3152" s="23">
        <v>162674350</v>
      </c>
    </row>
    <row r="3153" spans="1:8" x14ac:dyDescent="0.25">
      <c r="A3153">
        <v>15564</v>
      </c>
      <c r="B3153" t="s">
        <v>5738</v>
      </c>
      <c r="C3153" t="s">
        <v>5739</v>
      </c>
      <c r="D3153" s="23">
        <v>57017908000125</v>
      </c>
      <c r="E3153" t="s">
        <v>1385</v>
      </c>
      <c r="F3153" t="s">
        <v>1386</v>
      </c>
      <c r="G3153">
        <v>24811</v>
      </c>
      <c r="H3153" s="23" t="s">
        <v>1438</v>
      </c>
    </row>
    <row r="3154" spans="1:8" x14ac:dyDescent="0.25">
      <c r="A3154">
        <v>7556</v>
      </c>
      <c r="B3154" t="s">
        <v>5740</v>
      </c>
      <c r="C3154" t="s">
        <v>5740</v>
      </c>
      <c r="D3154" s="23">
        <v>14386974000160</v>
      </c>
      <c r="E3154" t="s">
        <v>1385</v>
      </c>
      <c r="F3154" t="s">
        <v>1386</v>
      </c>
      <c r="G3154">
        <v>11495</v>
      </c>
      <c r="H3154" s="23">
        <v>161890695</v>
      </c>
    </row>
    <row r="3155" spans="1:8" x14ac:dyDescent="0.25">
      <c r="A3155">
        <v>2825</v>
      </c>
      <c r="B3155" t="s">
        <v>5741</v>
      </c>
      <c r="C3155" t="s">
        <v>5742</v>
      </c>
      <c r="D3155" s="23">
        <v>4628255000154</v>
      </c>
      <c r="E3155" t="s">
        <v>2652</v>
      </c>
      <c r="F3155" t="s">
        <v>1386</v>
      </c>
      <c r="G3155">
        <v>4101</v>
      </c>
      <c r="H3155" s="23">
        <v>161336884</v>
      </c>
    </row>
    <row r="3156" spans="1:8" x14ac:dyDescent="0.25">
      <c r="A3156">
        <v>5092</v>
      </c>
      <c r="B3156" t="s">
        <v>5743</v>
      </c>
      <c r="C3156" t="s">
        <v>5744</v>
      </c>
      <c r="D3156" s="23">
        <v>11192030000163</v>
      </c>
      <c r="E3156" t="s">
        <v>1409</v>
      </c>
      <c r="F3156" t="s">
        <v>1386</v>
      </c>
      <c r="G3156">
        <v>8131</v>
      </c>
      <c r="H3156" s="23">
        <v>161638597</v>
      </c>
    </row>
    <row r="3157" spans="1:8" x14ac:dyDescent="0.25">
      <c r="A3157">
        <v>4674</v>
      </c>
      <c r="B3157" t="s">
        <v>5745</v>
      </c>
      <c r="C3157" t="s">
        <v>5746</v>
      </c>
      <c r="D3157" s="23">
        <v>15987562000148</v>
      </c>
      <c r="E3157" t="s">
        <v>1744</v>
      </c>
      <c r="F3157" t="s">
        <v>1386</v>
      </c>
      <c r="G3157">
        <v>7243</v>
      </c>
      <c r="H3157" s="23">
        <v>162007477</v>
      </c>
    </row>
    <row r="3158" spans="1:8" x14ac:dyDescent="0.25">
      <c r="A3158">
        <v>13244</v>
      </c>
      <c r="B3158" t="s">
        <v>21905</v>
      </c>
      <c r="C3158" t="s">
        <v>21906</v>
      </c>
      <c r="D3158" s="23"/>
      <c r="E3158" t="s">
        <v>1385</v>
      </c>
      <c r="F3158" t="s">
        <v>1386</v>
      </c>
      <c r="G3158">
        <v>20442</v>
      </c>
      <c r="H3158" s="23"/>
    </row>
    <row r="3159" spans="1:8" x14ac:dyDescent="0.25">
      <c r="A3159">
        <v>1343</v>
      </c>
      <c r="B3159" t="s">
        <v>5747</v>
      </c>
      <c r="C3159" t="s">
        <v>5748</v>
      </c>
      <c r="D3159" s="23">
        <v>10575714000181</v>
      </c>
      <c r="E3159" t="s">
        <v>1572</v>
      </c>
      <c r="F3159" t="s">
        <v>1386</v>
      </c>
      <c r="G3159">
        <v>2619</v>
      </c>
      <c r="H3159" s="23">
        <v>161598951</v>
      </c>
    </row>
    <row r="3160" spans="1:8" x14ac:dyDescent="0.25">
      <c r="A3160">
        <v>400</v>
      </c>
      <c r="B3160" t="s">
        <v>21907</v>
      </c>
      <c r="C3160" t="s">
        <v>21907</v>
      </c>
      <c r="D3160" s="23"/>
      <c r="E3160" t="s">
        <v>1723</v>
      </c>
      <c r="F3160" t="s">
        <v>1386</v>
      </c>
      <c r="G3160">
        <v>1676</v>
      </c>
      <c r="H3160" s="23"/>
    </row>
    <row r="3161" spans="1:8" x14ac:dyDescent="0.25">
      <c r="A3161">
        <v>10626</v>
      </c>
      <c r="B3161" t="s">
        <v>5749</v>
      </c>
      <c r="C3161" t="s">
        <v>5750</v>
      </c>
      <c r="D3161" s="23">
        <v>32051847000191</v>
      </c>
      <c r="E3161" t="s">
        <v>1422</v>
      </c>
      <c r="F3161" t="s">
        <v>1386</v>
      </c>
      <c r="G3161">
        <v>16002</v>
      </c>
      <c r="H3161" s="23">
        <v>163282951</v>
      </c>
    </row>
    <row r="3162" spans="1:8" x14ac:dyDescent="0.25">
      <c r="A3162">
        <v>7927</v>
      </c>
      <c r="B3162" t="s">
        <v>21908</v>
      </c>
      <c r="C3162" t="s">
        <v>21908</v>
      </c>
      <c r="D3162" s="23"/>
      <c r="E3162" t="s">
        <v>1422</v>
      </c>
      <c r="F3162" t="s">
        <v>1386</v>
      </c>
      <c r="G3162">
        <v>12237</v>
      </c>
      <c r="H3162" s="23"/>
    </row>
    <row r="3163" spans="1:8" x14ac:dyDescent="0.25">
      <c r="A3163">
        <v>15097</v>
      </c>
      <c r="B3163" t="s">
        <v>5751</v>
      </c>
      <c r="D3163" s="23">
        <v>4755239000122</v>
      </c>
      <c r="E3163" t="s">
        <v>1385</v>
      </c>
      <c r="F3163" t="s">
        <v>1386</v>
      </c>
      <c r="G3163">
        <v>23975</v>
      </c>
      <c r="H3163" s="23">
        <v>161331696</v>
      </c>
    </row>
    <row r="3164" spans="1:8" x14ac:dyDescent="0.25">
      <c r="A3164">
        <v>1023</v>
      </c>
      <c r="B3164" t="s">
        <v>21909</v>
      </c>
      <c r="C3164" t="s">
        <v>21909</v>
      </c>
      <c r="D3164" s="23"/>
      <c r="E3164" t="s">
        <v>1527</v>
      </c>
      <c r="F3164" t="s">
        <v>1386</v>
      </c>
      <c r="G3164">
        <v>2299</v>
      </c>
      <c r="H3164" s="23"/>
    </row>
    <row r="3165" spans="1:8" x14ac:dyDescent="0.25">
      <c r="A3165">
        <v>1940</v>
      </c>
      <c r="B3165" t="s">
        <v>5752</v>
      </c>
      <c r="C3165" t="s">
        <v>5753</v>
      </c>
      <c r="D3165" s="23">
        <v>13921806000164</v>
      </c>
      <c r="E3165" t="s">
        <v>1505</v>
      </c>
      <c r="F3165" t="s">
        <v>1390</v>
      </c>
      <c r="G3165">
        <v>3216</v>
      </c>
      <c r="H3165" s="23">
        <v>582557658118</v>
      </c>
    </row>
    <row r="3166" spans="1:8" x14ac:dyDescent="0.25">
      <c r="A3166">
        <v>12350</v>
      </c>
      <c r="B3166" t="s">
        <v>5754</v>
      </c>
      <c r="C3166" t="s">
        <v>5754</v>
      </c>
      <c r="D3166" s="23">
        <v>37825107000189</v>
      </c>
      <c r="E3166" t="s">
        <v>1422</v>
      </c>
      <c r="F3166" t="s">
        <v>1386</v>
      </c>
      <c r="G3166">
        <v>18951</v>
      </c>
      <c r="H3166" s="23">
        <v>163705658</v>
      </c>
    </row>
    <row r="3167" spans="1:8" x14ac:dyDescent="0.25">
      <c r="A3167">
        <v>3492</v>
      </c>
      <c r="B3167" t="s">
        <v>5755</v>
      </c>
      <c r="C3167" t="s">
        <v>5756</v>
      </c>
      <c r="D3167" s="23">
        <v>7877700000108</v>
      </c>
      <c r="E3167" t="s">
        <v>2711</v>
      </c>
      <c r="F3167" t="s">
        <v>1415</v>
      </c>
      <c r="G3167">
        <v>4768</v>
      </c>
      <c r="H3167" s="23">
        <v>33631638</v>
      </c>
    </row>
    <row r="3168" spans="1:8" x14ac:dyDescent="0.25">
      <c r="A3168">
        <v>15593</v>
      </c>
      <c r="B3168" t="s">
        <v>21910</v>
      </c>
      <c r="C3168" t="s">
        <v>21911</v>
      </c>
      <c r="D3168" s="23"/>
      <c r="E3168" t="s">
        <v>1422</v>
      </c>
      <c r="F3168" t="s">
        <v>1386</v>
      </c>
      <c r="G3168">
        <v>7468</v>
      </c>
      <c r="H3168" s="23"/>
    </row>
    <row r="3169" spans="1:8" x14ac:dyDescent="0.25">
      <c r="A3169">
        <v>6222</v>
      </c>
      <c r="B3169" t="s">
        <v>21912</v>
      </c>
      <c r="C3169" t="s">
        <v>21912</v>
      </c>
      <c r="D3169" s="23"/>
      <c r="E3169" t="s">
        <v>2050</v>
      </c>
      <c r="F3169" t="s">
        <v>1386</v>
      </c>
      <c r="G3169">
        <v>9754</v>
      </c>
      <c r="H3169" s="23"/>
    </row>
    <row r="3170" spans="1:8" x14ac:dyDescent="0.25">
      <c r="A3170">
        <v>13897</v>
      </c>
      <c r="B3170" t="s">
        <v>21913</v>
      </c>
      <c r="C3170" t="s">
        <v>21913</v>
      </c>
      <c r="D3170" s="23"/>
      <c r="E3170" t="s">
        <v>1422</v>
      </c>
      <c r="F3170" t="s">
        <v>1386</v>
      </c>
      <c r="G3170">
        <v>21656</v>
      </c>
      <c r="H3170" s="23"/>
    </row>
    <row r="3171" spans="1:8" x14ac:dyDescent="0.25">
      <c r="A3171">
        <v>8566</v>
      </c>
      <c r="B3171" t="s">
        <v>21914</v>
      </c>
      <c r="C3171" t="s">
        <v>21914</v>
      </c>
      <c r="D3171" s="23"/>
      <c r="E3171" t="s">
        <v>1422</v>
      </c>
      <c r="F3171" t="s">
        <v>1386</v>
      </c>
      <c r="G3171">
        <v>13068</v>
      </c>
      <c r="H3171" s="23"/>
    </row>
    <row r="3172" spans="1:8" x14ac:dyDescent="0.25">
      <c r="A3172">
        <v>8774</v>
      </c>
      <c r="B3172" t="s">
        <v>21915</v>
      </c>
      <c r="C3172" t="s">
        <v>21916</v>
      </c>
      <c r="D3172" s="23"/>
      <c r="E3172" t="s">
        <v>1422</v>
      </c>
      <c r="F3172" t="s">
        <v>1386</v>
      </c>
      <c r="G3172">
        <v>11734</v>
      </c>
      <c r="H3172" s="23"/>
    </row>
    <row r="3173" spans="1:8" x14ac:dyDescent="0.25">
      <c r="A3173">
        <v>7400</v>
      </c>
      <c r="B3173" t="s">
        <v>21917</v>
      </c>
      <c r="C3173" t="s">
        <v>21917</v>
      </c>
      <c r="D3173" s="23"/>
      <c r="E3173" t="s">
        <v>2050</v>
      </c>
      <c r="F3173" t="s">
        <v>1386</v>
      </c>
      <c r="G3173">
        <v>11319</v>
      </c>
      <c r="H3173" s="23"/>
    </row>
    <row r="3174" spans="1:8" x14ac:dyDescent="0.25">
      <c r="A3174">
        <v>9781</v>
      </c>
      <c r="B3174" t="s">
        <v>5757</v>
      </c>
      <c r="C3174" t="s">
        <v>5758</v>
      </c>
      <c r="D3174" s="23">
        <v>25217364000159</v>
      </c>
      <c r="E3174" t="s">
        <v>1578</v>
      </c>
      <c r="F3174" t="s">
        <v>1386</v>
      </c>
      <c r="G3174">
        <v>14513</v>
      </c>
      <c r="H3174" s="23">
        <v>162791631</v>
      </c>
    </row>
    <row r="3175" spans="1:8" x14ac:dyDescent="0.25">
      <c r="A3175">
        <v>11990</v>
      </c>
      <c r="B3175" t="s">
        <v>5759</v>
      </c>
      <c r="C3175" t="s">
        <v>5760</v>
      </c>
      <c r="D3175" s="23">
        <v>37988799000186</v>
      </c>
      <c r="E3175" t="s">
        <v>1385</v>
      </c>
      <c r="F3175" t="s">
        <v>1386</v>
      </c>
      <c r="G3175">
        <v>18424</v>
      </c>
      <c r="H3175" s="23" t="s">
        <v>1438</v>
      </c>
    </row>
    <row r="3176" spans="1:8" x14ac:dyDescent="0.25">
      <c r="A3176">
        <v>9086</v>
      </c>
      <c r="B3176" t="s">
        <v>5761</v>
      </c>
      <c r="C3176" t="s">
        <v>5761</v>
      </c>
      <c r="D3176" s="23">
        <v>17641898000180</v>
      </c>
      <c r="E3176" t="s">
        <v>1465</v>
      </c>
      <c r="F3176" t="s">
        <v>1398</v>
      </c>
      <c r="G3176">
        <v>13606</v>
      </c>
      <c r="H3176" s="23" t="s">
        <v>1438</v>
      </c>
    </row>
    <row r="3177" spans="1:8" x14ac:dyDescent="0.25">
      <c r="A3177">
        <v>12032</v>
      </c>
      <c r="B3177" t="s">
        <v>5762</v>
      </c>
      <c r="C3177" t="s">
        <v>5763</v>
      </c>
      <c r="D3177" s="23">
        <v>12110462000140</v>
      </c>
      <c r="E3177" t="s">
        <v>1409</v>
      </c>
      <c r="F3177" t="s">
        <v>1386</v>
      </c>
      <c r="G3177">
        <v>18554</v>
      </c>
      <c r="H3177" s="23">
        <v>161944833</v>
      </c>
    </row>
    <row r="3178" spans="1:8" x14ac:dyDescent="0.25">
      <c r="A3178">
        <v>14378</v>
      </c>
      <c r="B3178" t="s">
        <v>5764</v>
      </c>
      <c r="C3178" t="s">
        <v>5764</v>
      </c>
      <c r="D3178" s="23">
        <v>51428426000181</v>
      </c>
      <c r="E3178" t="s">
        <v>1744</v>
      </c>
      <c r="F3178" t="s">
        <v>1386</v>
      </c>
      <c r="G3178">
        <v>22638</v>
      </c>
      <c r="H3178" s="23">
        <v>164705414</v>
      </c>
    </row>
    <row r="3179" spans="1:8" x14ac:dyDescent="0.25">
      <c r="A3179">
        <v>3193</v>
      </c>
      <c r="B3179" t="s">
        <v>5765</v>
      </c>
      <c r="C3179" t="s">
        <v>5766</v>
      </c>
      <c r="D3179" s="23">
        <v>6232259000144</v>
      </c>
      <c r="E3179" t="s">
        <v>1572</v>
      </c>
      <c r="F3179" t="s">
        <v>1386</v>
      </c>
      <c r="G3179">
        <v>4469</v>
      </c>
      <c r="H3179" s="23">
        <v>161422870</v>
      </c>
    </row>
    <row r="3180" spans="1:8" x14ac:dyDescent="0.25">
      <c r="A3180">
        <v>14444</v>
      </c>
      <c r="B3180" t="s">
        <v>21918</v>
      </c>
      <c r="C3180" t="s">
        <v>21919</v>
      </c>
      <c r="D3180" s="23"/>
      <c r="E3180" t="s">
        <v>1422</v>
      </c>
      <c r="F3180" t="s">
        <v>1386</v>
      </c>
      <c r="G3180">
        <v>22561</v>
      </c>
      <c r="H3180" s="23"/>
    </row>
    <row r="3181" spans="1:8" x14ac:dyDescent="0.25">
      <c r="A3181">
        <v>13289</v>
      </c>
      <c r="B3181" t="s">
        <v>5767</v>
      </c>
      <c r="C3181" t="s">
        <v>5767</v>
      </c>
      <c r="D3181" s="23">
        <v>9092586000217</v>
      </c>
      <c r="E3181" t="s">
        <v>1385</v>
      </c>
      <c r="F3181" t="s">
        <v>1386</v>
      </c>
      <c r="G3181">
        <v>20543</v>
      </c>
      <c r="H3181" s="23">
        <v>160701015</v>
      </c>
    </row>
    <row r="3182" spans="1:8" x14ac:dyDescent="0.25">
      <c r="A3182">
        <v>4126</v>
      </c>
      <c r="B3182" t="s">
        <v>5768</v>
      </c>
      <c r="C3182" t="s">
        <v>5769</v>
      </c>
      <c r="D3182" s="23">
        <v>9912207000107</v>
      </c>
      <c r="E3182" t="s">
        <v>1409</v>
      </c>
      <c r="F3182" t="s">
        <v>1386</v>
      </c>
      <c r="G3182">
        <v>5402</v>
      </c>
      <c r="H3182" s="23">
        <v>161571930</v>
      </c>
    </row>
    <row r="3183" spans="1:8" x14ac:dyDescent="0.25">
      <c r="A3183">
        <v>14535</v>
      </c>
      <c r="B3183" t="s">
        <v>5770</v>
      </c>
      <c r="C3183" t="s">
        <v>5770</v>
      </c>
      <c r="D3183" s="23">
        <v>9149197000108</v>
      </c>
      <c r="E3183" t="s">
        <v>4795</v>
      </c>
      <c r="F3183" t="s">
        <v>1386</v>
      </c>
      <c r="G3183">
        <v>22890</v>
      </c>
      <c r="H3183" s="23">
        <v>161542395</v>
      </c>
    </row>
    <row r="3184" spans="1:8" x14ac:dyDescent="0.25">
      <c r="A3184">
        <v>9620</v>
      </c>
      <c r="B3184" t="s">
        <v>5771</v>
      </c>
      <c r="C3184" t="s">
        <v>5771</v>
      </c>
      <c r="D3184" s="23">
        <v>6167850000165</v>
      </c>
      <c r="E3184" t="s">
        <v>1484</v>
      </c>
      <c r="F3184" t="s">
        <v>1398</v>
      </c>
      <c r="G3184">
        <v>14317</v>
      </c>
      <c r="H3184" s="23">
        <v>200963910</v>
      </c>
    </row>
    <row r="3185" spans="1:8" x14ac:dyDescent="0.25">
      <c r="A3185">
        <v>3499</v>
      </c>
      <c r="B3185" t="s">
        <v>5772</v>
      </c>
      <c r="C3185" t="s">
        <v>5773</v>
      </c>
      <c r="D3185" s="23">
        <v>7902674000120</v>
      </c>
      <c r="E3185" t="s">
        <v>1527</v>
      </c>
      <c r="F3185" t="s">
        <v>1386</v>
      </c>
      <c r="G3185">
        <v>4775</v>
      </c>
      <c r="H3185" s="23" t="s">
        <v>2239</v>
      </c>
    </row>
    <row r="3186" spans="1:8" x14ac:dyDescent="0.25">
      <c r="A3186">
        <v>9822</v>
      </c>
      <c r="B3186" t="s">
        <v>21920</v>
      </c>
      <c r="C3186" t="s">
        <v>21920</v>
      </c>
      <c r="D3186" s="23"/>
      <c r="E3186" t="s">
        <v>1422</v>
      </c>
      <c r="F3186" t="s">
        <v>1386</v>
      </c>
      <c r="G3186">
        <v>14552</v>
      </c>
      <c r="H3186" s="23"/>
    </row>
    <row r="3187" spans="1:8" x14ac:dyDescent="0.25">
      <c r="A3187">
        <v>9365</v>
      </c>
      <c r="B3187" t="s">
        <v>5774</v>
      </c>
      <c r="C3187" t="s">
        <v>2274</v>
      </c>
      <c r="D3187" s="23">
        <v>24519156000141</v>
      </c>
      <c r="E3187" t="s">
        <v>1430</v>
      </c>
      <c r="F3187" t="s">
        <v>1415</v>
      </c>
      <c r="G3187">
        <v>13851</v>
      </c>
      <c r="H3187" s="23">
        <v>71485341</v>
      </c>
    </row>
    <row r="3188" spans="1:8" x14ac:dyDescent="0.25">
      <c r="A3188">
        <v>15455</v>
      </c>
      <c r="B3188" t="s">
        <v>21921</v>
      </c>
      <c r="C3188" t="s">
        <v>21921</v>
      </c>
      <c r="D3188" s="23"/>
      <c r="E3188" t="s">
        <v>1718</v>
      </c>
      <c r="F3188" t="s">
        <v>1386</v>
      </c>
      <c r="G3188">
        <v>24638</v>
      </c>
      <c r="H3188" s="23"/>
    </row>
    <row r="3189" spans="1:8" x14ac:dyDescent="0.25">
      <c r="A3189">
        <v>1187</v>
      </c>
      <c r="B3189" t="s">
        <v>21922</v>
      </c>
      <c r="C3189" t="s">
        <v>21922</v>
      </c>
      <c r="D3189" s="23"/>
      <c r="E3189" t="s">
        <v>1642</v>
      </c>
      <c r="F3189" t="s">
        <v>1415</v>
      </c>
      <c r="G3189">
        <v>2463</v>
      </c>
      <c r="H3189" s="23"/>
    </row>
    <row r="3190" spans="1:8" x14ac:dyDescent="0.25">
      <c r="A3190">
        <v>5946</v>
      </c>
      <c r="B3190" t="s">
        <v>5775</v>
      </c>
      <c r="C3190" t="s">
        <v>5775</v>
      </c>
      <c r="D3190" s="23">
        <v>18304462000168</v>
      </c>
      <c r="E3190" t="s">
        <v>2148</v>
      </c>
      <c r="F3190" t="s">
        <v>1386</v>
      </c>
      <c r="G3190">
        <v>8981</v>
      </c>
      <c r="H3190" s="23">
        <v>162159803</v>
      </c>
    </row>
    <row r="3191" spans="1:8" x14ac:dyDescent="0.25">
      <c r="A3191">
        <v>3616</v>
      </c>
      <c r="B3191" t="s">
        <v>5776</v>
      </c>
      <c r="C3191" t="s">
        <v>5776</v>
      </c>
      <c r="D3191" s="23">
        <v>8381848000110</v>
      </c>
      <c r="E3191" t="s">
        <v>1397</v>
      </c>
      <c r="F3191" t="s">
        <v>1398</v>
      </c>
      <c r="G3191">
        <v>4892</v>
      </c>
      <c r="H3191" s="23" t="s">
        <v>5777</v>
      </c>
    </row>
    <row r="3192" spans="1:8" x14ac:dyDescent="0.25">
      <c r="A3192">
        <v>13815</v>
      </c>
      <c r="B3192" t="s">
        <v>5776</v>
      </c>
      <c r="C3192" t="s">
        <v>5778</v>
      </c>
      <c r="D3192" s="23">
        <v>8381848000705</v>
      </c>
      <c r="E3192" t="s">
        <v>1397</v>
      </c>
      <c r="F3192" t="s">
        <v>1398</v>
      </c>
      <c r="G3192">
        <v>21525</v>
      </c>
      <c r="H3192" s="23">
        <v>204615321</v>
      </c>
    </row>
    <row r="3193" spans="1:8" x14ac:dyDescent="0.25">
      <c r="A3193">
        <v>2605</v>
      </c>
      <c r="B3193" t="s">
        <v>5779</v>
      </c>
      <c r="C3193" t="s">
        <v>5780</v>
      </c>
      <c r="D3193" s="23">
        <v>3866200000110</v>
      </c>
      <c r="E3193" t="s">
        <v>1397</v>
      </c>
      <c r="F3193" t="s">
        <v>1398</v>
      </c>
      <c r="G3193">
        <v>3881</v>
      </c>
      <c r="H3193" s="23" t="s">
        <v>5781</v>
      </c>
    </row>
    <row r="3194" spans="1:8" x14ac:dyDescent="0.25">
      <c r="A3194">
        <v>3229</v>
      </c>
      <c r="B3194" t="s">
        <v>5782</v>
      </c>
      <c r="C3194" t="s">
        <v>5783</v>
      </c>
      <c r="D3194" s="23">
        <v>65649154000154</v>
      </c>
      <c r="E3194" t="s">
        <v>2193</v>
      </c>
      <c r="F3194" t="s">
        <v>1390</v>
      </c>
      <c r="G3194">
        <v>4505</v>
      </c>
      <c r="H3194" s="23">
        <v>206097921117</v>
      </c>
    </row>
    <row r="3195" spans="1:8" x14ac:dyDescent="0.25">
      <c r="A3195">
        <v>9411</v>
      </c>
      <c r="B3195" t="s">
        <v>5784</v>
      </c>
      <c r="C3195" t="s">
        <v>5785</v>
      </c>
      <c r="D3195" s="23">
        <v>11485884000138</v>
      </c>
      <c r="E3195" t="s">
        <v>5786</v>
      </c>
      <c r="F3195" t="s">
        <v>1619</v>
      </c>
      <c r="G3195">
        <v>13890</v>
      </c>
      <c r="H3195" s="23" t="s">
        <v>5787</v>
      </c>
    </row>
    <row r="3196" spans="1:8" x14ac:dyDescent="0.25">
      <c r="A3196">
        <v>3252</v>
      </c>
      <c r="B3196" t="s">
        <v>5788</v>
      </c>
      <c r="C3196" t="s">
        <v>5789</v>
      </c>
      <c r="D3196" s="23">
        <v>6942483000120</v>
      </c>
      <c r="E3196" t="s">
        <v>1397</v>
      </c>
      <c r="F3196" t="s">
        <v>1398</v>
      </c>
      <c r="G3196">
        <v>4528</v>
      </c>
      <c r="H3196" s="23" t="s">
        <v>5790</v>
      </c>
    </row>
    <row r="3197" spans="1:8" x14ac:dyDescent="0.25">
      <c r="A3197">
        <v>15861</v>
      </c>
      <c r="B3197" t="s">
        <v>21923</v>
      </c>
      <c r="C3197" t="s">
        <v>21923</v>
      </c>
      <c r="D3197" s="23">
        <v>44710875000152</v>
      </c>
      <c r="E3197" t="s">
        <v>1422</v>
      </c>
      <c r="F3197" t="s">
        <v>1386</v>
      </c>
      <c r="G3197">
        <v>25242</v>
      </c>
      <c r="H3197" s="23" t="s">
        <v>1438</v>
      </c>
    </row>
    <row r="3198" spans="1:8" x14ac:dyDescent="0.25">
      <c r="A3198">
        <v>5156</v>
      </c>
      <c r="B3198" t="s">
        <v>5791</v>
      </c>
      <c r="C3198" t="s">
        <v>5792</v>
      </c>
      <c r="D3198" s="23">
        <v>11884890000168</v>
      </c>
      <c r="E3198" t="s">
        <v>1430</v>
      </c>
      <c r="F3198" t="s">
        <v>1415</v>
      </c>
      <c r="G3198">
        <v>8206</v>
      </c>
      <c r="H3198" s="23">
        <v>3988880</v>
      </c>
    </row>
    <row r="3199" spans="1:8" x14ac:dyDescent="0.25">
      <c r="A3199">
        <v>8450</v>
      </c>
      <c r="B3199" t="s">
        <v>21924</v>
      </c>
      <c r="C3199" t="s">
        <v>21925</v>
      </c>
      <c r="D3199" s="23"/>
      <c r="E3199" t="s">
        <v>1422</v>
      </c>
      <c r="F3199" t="s">
        <v>1386</v>
      </c>
      <c r="G3199">
        <v>9998</v>
      </c>
      <c r="H3199" s="23"/>
    </row>
    <row r="3200" spans="1:8" x14ac:dyDescent="0.25">
      <c r="A3200">
        <v>12945</v>
      </c>
      <c r="B3200" t="s">
        <v>21926</v>
      </c>
      <c r="C3200" t="s">
        <v>21927</v>
      </c>
      <c r="D3200" s="23"/>
      <c r="E3200" t="s">
        <v>1422</v>
      </c>
      <c r="F3200" t="s">
        <v>1386</v>
      </c>
      <c r="G3200">
        <v>11713</v>
      </c>
      <c r="H3200" s="23"/>
    </row>
    <row r="3201" spans="1:8" x14ac:dyDescent="0.25">
      <c r="A3201">
        <v>14014</v>
      </c>
      <c r="B3201" t="s">
        <v>21928</v>
      </c>
      <c r="C3201" t="s">
        <v>21925</v>
      </c>
      <c r="D3201" s="23"/>
      <c r="E3201" t="s">
        <v>1564</v>
      </c>
      <c r="F3201" t="s">
        <v>1386</v>
      </c>
      <c r="G3201">
        <v>19481</v>
      </c>
      <c r="H3201" s="23"/>
    </row>
    <row r="3202" spans="1:8" x14ac:dyDescent="0.25">
      <c r="A3202">
        <v>13</v>
      </c>
      <c r="B3202" t="s">
        <v>5793</v>
      </c>
      <c r="D3202" s="23"/>
      <c r="E3202" t="s">
        <v>1422</v>
      </c>
      <c r="F3202" t="s">
        <v>1386</v>
      </c>
      <c r="G3202">
        <v>1289</v>
      </c>
      <c r="H3202" s="23"/>
    </row>
    <row r="3203" spans="1:8" x14ac:dyDescent="0.25">
      <c r="A3203">
        <v>11240</v>
      </c>
      <c r="B3203" t="s">
        <v>21929</v>
      </c>
      <c r="C3203" t="s">
        <v>21929</v>
      </c>
      <c r="D3203" s="23"/>
      <c r="E3203" t="s">
        <v>1422</v>
      </c>
      <c r="F3203" t="s">
        <v>1386</v>
      </c>
      <c r="G3203">
        <v>17073</v>
      </c>
      <c r="H3203" s="23"/>
    </row>
    <row r="3204" spans="1:8" x14ac:dyDescent="0.25">
      <c r="A3204">
        <v>13796</v>
      </c>
      <c r="B3204" t="s">
        <v>21930</v>
      </c>
      <c r="C3204" t="s">
        <v>21931</v>
      </c>
      <c r="D3204" s="23"/>
      <c r="E3204" t="s">
        <v>1422</v>
      </c>
      <c r="F3204" t="s">
        <v>1386</v>
      </c>
      <c r="G3204">
        <v>19450</v>
      </c>
      <c r="H3204" s="23"/>
    </row>
    <row r="3205" spans="1:8" x14ac:dyDescent="0.25">
      <c r="A3205">
        <v>12946</v>
      </c>
      <c r="B3205" t="s">
        <v>21932</v>
      </c>
      <c r="C3205" t="s">
        <v>21933</v>
      </c>
      <c r="D3205" s="23"/>
      <c r="E3205" t="s">
        <v>1422</v>
      </c>
      <c r="F3205" t="s">
        <v>1386</v>
      </c>
      <c r="G3205">
        <v>15330</v>
      </c>
      <c r="H3205" s="23"/>
    </row>
    <row r="3206" spans="1:8" x14ac:dyDescent="0.25">
      <c r="A3206">
        <v>66</v>
      </c>
      <c r="B3206" t="s">
        <v>5794</v>
      </c>
      <c r="D3206" s="23"/>
      <c r="E3206" t="s">
        <v>1422</v>
      </c>
      <c r="F3206" t="s">
        <v>1386</v>
      </c>
      <c r="G3206">
        <v>1342</v>
      </c>
      <c r="H3206" s="23"/>
    </row>
    <row r="3207" spans="1:8" x14ac:dyDescent="0.25">
      <c r="A3207">
        <v>7062</v>
      </c>
      <c r="B3207" t="s">
        <v>21934</v>
      </c>
      <c r="C3207" t="s">
        <v>21933</v>
      </c>
      <c r="D3207" s="23"/>
      <c r="E3207" t="s">
        <v>1422</v>
      </c>
      <c r="F3207" t="s">
        <v>1386</v>
      </c>
      <c r="G3207">
        <v>972</v>
      </c>
      <c r="H3207" s="23"/>
    </row>
    <row r="3208" spans="1:8" x14ac:dyDescent="0.25">
      <c r="A3208">
        <v>4115</v>
      </c>
      <c r="B3208" t="s">
        <v>5795</v>
      </c>
      <c r="C3208" t="s">
        <v>5796</v>
      </c>
      <c r="D3208" s="23">
        <v>9647781000185</v>
      </c>
      <c r="E3208" t="s">
        <v>1385</v>
      </c>
      <c r="F3208" t="s">
        <v>1386</v>
      </c>
      <c r="G3208">
        <v>5391</v>
      </c>
      <c r="H3208" s="23">
        <v>161569684</v>
      </c>
    </row>
    <row r="3209" spans="1:8" x14ac:dyDescent="0.25">
      <c r="A3209">
        <v>13766</v>
      </c>
      <c r="B3209" t="s">
        <v>21935</v>
      </c>
      <c r="C3209" t="s">
        <v>21936</v>
      </c>
      <c r="D3209" s="23"/>
      <c r="E3209" t="s">
        <v>1530</v>
      </c>
      <c r="F3209" t="s">
        <v>1386</v>
      </c>
      <c r="G3209">
        <v>21460</v>
      </c>
      <c r="H3209" s="23"/>
    </row>
    <row r="3210" spans="1:8" x14ac:dyDescent="0.25">
      <c r="A3210">
        <v>15079</v>
      </c>
      <c r="B3210" t="s">
        <v>5797</v>
      </c>
      <c r="C3210" t="s">
        <v>5797</v>
      </c>
      <c r="D3210" s="23">
        <v>48668619000103</v>
      </c>
      <c r="E3210" t="s">
        <v>1452</v>
      </c>
      <c r="F3210" t="s">
        <v>1386</v>
      </c>
      <c r="G3210">
        <v>23913</v>
      </c>
      <c r="H3210" s="23" t="s">
        <v>5798</v>
      </c>
    </row>
    <row r="3211" spans="1:8" x14ac:dyDescent="0.25">
      <c r="A3211">
        <v>7525</v>
      </c>
      <c r="B3211" t="s">
        <v>5799</v>
      </c>
      <c r="C3211" t="s">
        <v>5799</v>
      </c>
      <c r="D3211" s="23">
        <v>49327943000201</v>
      </c>
      <c r="E3211" t="s">
        <v>5800</v>
      </c>
      <c r="F3211" t="s">
        <v>1390</v>
      </c>
      <c r="G3211">
        <v>11455</v>
      </c>
      <c r="H3211" s="23">
        <v>398067583115</v>
      </c>
    </row>
    <row r="3212" spans="1:8" x14ac:dyDescent="0.25">
      <c r="A3212">
        <v>2888</v>
      </c>
      <c r="B3212" t="s">
        <v>5801</v>
      </c>
      <c r="C3212" t="s">
        <v>5802</v>
      </c>
      <c r="D3212" s="23">
        <v>49327943001437</v>
      </c>
      <c r="E3212" t="s">
        <v>2193</v>
      </c>
      <c r="F3212" t="s">
        <v>1390</v>
      </c>
      <c r="G3212">
        <v>4164</v>
      </c>
      <c r="H3212" s="23">
        <v>206109326118</v>
      </c>
    </row>
    <row r="3213" spans="1:8" x14ac:dyDescent="0.25">
      <c r="A3213">
        <v>12130</v>
      </c>
      <c r="B3213" t="s">
        <v>5803</v>
      </c>
      <c r="C3213" t="s">
        <v>5803</v>
      </c>
      <c r="D3213" s="23">
        <v>37707302000104</v>
      </c>
      <c r="E3213" t="s">
        <v>5804</v>
      </c>
      <c r="F3213" t="s">
        <v>1386</v>
      </c>
      <c r="G3213">
        <v>18706</v>
      </c>
      <c r="H3213" s="23">
        <v>163699542</v>
      </c>
    </row>
    <row r="3214" spans="1:8" x14ac:dyDescent="0.25">
      <c r="A3214">
        <v>4255</v>
      </c>
      <c r="B3214" t="s">
        <v>21937</v>
      </c>
      <c r="C3214" t="s">
        <v>21938</v>
      </c>
      <c r="D3214" s="23"/>
      <c r="E3214" t="s">
        <v>2050</v>
      </c>
      <c r="F3214" t="s">
        <v>1386</v>
      </c>
      <c r="G3214">
        <v>1863</v>
      </c>
      <c r="H3214" s="23"/>
    </row>
    <row r="3215" spans="1:8" x14ac:dyDescent="0.25">
      <c r="A3215">
        <v>1253</v>
      </c>
      <c r="B3215" t="s">
        <v>5805</v>
      </c>
      <c r="C3215" t="s">
        <v>5806</v>
      </c>
      <c r="D3215" s="23">
        <v>10262580000149</v>
      </c>
      <c r="E3215" t="s">
        <v>1385</v>
      </c>
      <c r="F3215" t="s">
        <v>1386</v>
      </c>
      <c r="G3215">
        <v>2529</v>
      </c>
      <c r="H3215" s="23">
        <v>161576702</v>
      </c>
    </row>
    <row r="3216" spans="1:8" x14ac:dyDescent="0.25">
      <c r="A3216">
        <v>2896</v>
      </c>
      <c r="B3216" t="s">
        <v>5807</v>
      </c>
      <c r="C3216" t="s">
        <v>5808</v>
      </c>
      <c r="D3216" s="23">
        <v>4966863000179</v>
      </c>
      <c r="E3216" t="s">
        <v>1385</v>
      </c>
      <c r="F3216" t="s">
        <v>1386</v>
      </c>
      <c r="G3216">
        <v>4172</v>
      </c>
      <c r="H3216" s="23">
        <v>161345506</v>
      </c>
    </row>
    <row r="3217" spans="1:8" x14ac:dyDescent="0.25">
      <c r="A3217">
        <v>9758</v>
      </c>
      <c r="B3217" t="s">
        <v>5809</v>
      </c>
      <c r="C3217" t="s">
        <v>5810</v>
      </c>
      <c r="D3217" s="23">
        <v>22967449000166</v>
      </c>
      <c r="E3217" t="s">
        <v>1385</v>
      </c>
      <c r="F3217" t="s">
        <v>1386</v>
      </c>
      <c r="G3217">
        <v>14490</v>
      </c>
      <c r="H3217" s="23">
        <v>162576641</v>
      </c>
    </row>
    <row r="3218" spans="1:8" x14ac:dyDescent="0.25">
      <c r="A3218">
        <v>12308</v>
      </c>
      <c r="B3218" t="s">
        <v>21939</v>
      </c>
      <c r="C3218" t="s">
        <v>21940</v>
      </c>
      <c r="D3218" s="23"/>
      <c r="E3218" t="s">
        <v>1723</v>
      </c>
      <c r="F3218" t="s">
        <v>1386</v>
      </c>
      <c r="G3218">
        <v>17936</v>
      </c>
      <c r="H3218" s="23"/>
    </row>
    <row r="3219" spans="1:8" x14ac:dyDescent="0.25">
      <c r="A3219">
        <v>14477</v>
      </c>
      <c r="B3219" t="s">
        <v>5811</v>
      </c>
      <c r="C3219" t="s">
        <v>5811</v>
      </c>
      <c r="D3219" s="23">
        <v>6004471000154</v>
      </c>
      <c r="E3219" t="s">
        <v>1483</v>
      </c>
      <c r="F3219" t="s">
        <v>1398</v>
      </c>
      <c r="G3219">
        <v>22801</v>
      </c>
      <c r="H3219" s="23">
        <v>200962280</v>
      </c>
    </row>
    <row r="3220" spans="1:8" x14ac:dyDescent="0.25">
      <c r="A3220">
        <v>11167</v>
      </c>
      <c r="B3220" t="s">
        <v>5812</v>
      </c>
      <c r="C3220" t="s">
        <v>5813</v>
      </c>
      <c r="D3220" s="23">
        <v>20754393000136</v>
      </c>
      <c r="E3220" t="s">
        <v>2667</v>
      </c>
      <c r="F3220" t="s">
        <v>1390</v>
      </c>
      <c r="G3220">
        <v>16976</v>
      </c>
      <c r="H3220" s="23">
        <v>535536338110</v>
      </c>
    </row>
    <row r="3221" spans="1:8" x14ac:dyDescent="0.25">
      <c r="A3221">
        <v>11237</v>
      </c>
      <c r="B3221" t="s">
        <v>5814</v>
      </c>
      <c r="C3221" t="s">
        <v>5814</v>
      </c>
      <c r="D3221" s="23">
        <v>32861511000194</v>
      </c>
      <c r="E3221" t="s">
        <v>1430</v>
      </c>
      <c r="F3221" t="s">
        <v>1415</v>
      </c>
      <c r="G3221">
        <v>17070</v>
      </c>
      <c r="H3221" s="23" t="s">
        <v>1438</v>
      </c>
    </row>
    <row r="3222" spans="1:8" x14ac:dyDescent="0.25">
      <c r="A3222">
        <v>14961</v>
      </c>
      <c r="B3222" t="s">
        <v>5815</v>
      </c>
      <c r="C3222" t="s">
        <v>5816</v>
      </c>
      <c r="D3222" s="23">
        <v>52739780000190</v>
      </c>
      <c r="E3222" t="s">
        <v>1642</v>
      </c>
      <c r="F3222" t="s">
        <v>1415</v>
      </c>
      <c r="G3222">
        <v>23464</v>
      </c>
      <c r="H3222" s="23" t="s">
        <v>1438</v>
      </c>
    </row>
    <row r="3223" spans="1:8" x14ac:dyDescent="0.25">
      <c r="A3223">
        <v>7394</v>
      </c>
      <c r="B3223" t="s">
        <v>5817</v>
      </c>
      <c r="C3223" t="s">
        <v>5817</v>
      </c>
      <c r="D3223" s="23">
        <v>10144646000104</v>
      </c>
      <c r="E3223" t="s">
        <v>1406</v>
      </c>
      <c r="F3223" t="s">
        <v>1407</v>
      </c>
      <c r="G3223">
        <v>11313</v>
      </c>
      <c r="H3223" s="23">
        <v>63653460</v>
      </c>
    </row>
    <row r="3224" spans="1:8" x14ac:dyDescent="0.25">
      <c r="A3224">
        <v>7474</v>
      </c>
      <c r="B3224" t="s">
        <v>5818</v>
      </c>
      <c r="C3224" t="s">
        <v>5819</v>
      </c>
      <c r="D3224" s="23">
        <v>10499468000126</v>
      </c>
      <c r="E3224" t="s">
        <v>4072</v>
      </c>
      <c r="F3224" t="s">
        <v>1415</v>
      </c>
      <c r="G3224">
        <v>11394</v>
      </c>
      <c r="H3224" s="23">
        <v>37393685</v>
      </c>
    </row>
    <row r="3225" spans="1:8" x14ac:dyDescent="0.25">
      <c r="A3225">
        <v>9864</v>
      </c>
      <c r="B3225" t="s">
        <v>5820</v>
      </c>
      <c r="C3225" t="s">
        <v>5820</v>
      </c>
      <c r="D3225" s="23">
        <v>15587288000110</v>
      </c>
      <c r="E3225" t="s">
        <v>2433</v>
      </c>
      <c r="F3225" t="s">
        <v>1386</v>
      </c>
      <c r="G3225">
        <v>14604</v>
      </c>
      <c r="H3225" s="23">
        <v>162018320</v>
      </c>
    </row>
    <row r="3226" spans="1:8" x14ac:dyDescent="0.25">
      <c r="A3226">
        <v>2540</v>
      </c>
      <c r="B3226" t="s">
        <v>5821</v>
      </c>
      <c r="C3226" t="s">
        <v>5822</v>
      </c>
      <c r="D3226" s="23">
        <v>3568543000106</v>
      </c>
      <c r="E3226" t="s">
        <v>1430</v>
      </c>
      <c r="F3226" t="s">
        <v>1415</v>
      </c>
      <c r="G3226">
        <v>3816</v>
      </c>
      <c r="H3226" s="23" t="s">
        <v>2239</v>
      </c>
    </row>
    <row r="3227" spans="1:8" x14ac:dyDescent="0.25">
      <c r="A3227">
        <v>3458</v>
      </c>
      <c r="B3227" t="s">
        <v>5823</v>
      </c>
      <c r="C3227" t="s">
        <v>5824</v>
      </c>
      <c r="D3227" s="23">
        <v>7747406000181</v>
      </c>
      <c r="E3227" t="s">
        <v>1397</v>
      </c>
      <c r="F3227" t="s">
        <v>1398</v>
      </c>
      <c r="G3227">
        <v>4734</v>
      </c>
      <c r="H3227" s="23" t="s">
        <v>5825</v>
      </c>
    </row>
    <row r="3228" spans="1:8" x14ac:dyDescent="0.25">
      <c r="A3228">
        <v>7177</v>
      </c>
      <c r="B3228" t="s">
        <v>5826</v>
      </c>
      <c r="C3228" t="s">
        <v>5827</v>
      </c>
      <c r="D3228" s="23">
        <v>20559716000130</v>
      </c>
      <c r="E3228" t="s">
        <v>1422</v>
      </c>
      <c r="F3228" t="s">
        <v>1386</v>
      </c>
      <c r="G3228">
        <v>11121</v>
      </c>
      <c r="H3228" s="23">
        <v>162356625</v>
      </c>
    </row>
    <row r="3229" spans="1:8" x14ac:dyDescent="0.25">
      <c r="A3229">
        <v>13741</v>
      </c>
      <c r="B3229" t="s">
        <v>5828</v>
      </c>
      <c r="C3229" t="s">
        <v>5829</v>
      </c>
      <c r="D3229" s="23">
        <v>23045823000139</v>
      </c>
      <c r="E3229" t="s">
        <v>1385</v>
      </c>
      <c r="F3229" t="s">
        <v>1386</v>
      </c>
      <c r="G3229">
        <v>21416</v>
      </c>
      <c r="H3229" s="23" t="s">
        <v>1438</v>
      </c>
    </row>
    <row r="3230" spans="1:8" x14ac:dyDescent="0.25">
      <c r="A3230">
        <v>1315</v>
      </c>
      <c r="B3230" t="s">
        <v>5830</v>
      </c>
      <c r="C3230" t="s">
        <v>5831</v>
      </c>
      <c r="D3230" s="23">
        <v>10488331000176</v>
      </c>
      <c r="E3230" t="s">
        <v>1394</v>
      </c>
      <c r="F3230" t="s">
        <v>1386</v>
      </c>
      <c r="G3230">
        <v>2591</v>
      </c>
      <c r="H3230" s="23">
        <v>161591868</v>
      </c>
    </row>
    <row r="3231" spans="1:8" x14ac:dyDescent="0.25">
      <c r="A3231">
        <v>14702</v>
      </c>
      <c r="B3231" t="s">
        <v>5832</v>
      </c>
      <c r="C3231" t="s">
        <v>5833</v>
      </c>
      <c r="D3231" s="23">
        <v>25077870000190</v>
      </c>
      <c r="E3231" t="s">
        <v>1732</v>
      </c>
      <c r="F3231" t="s">
        <v>1386</v>
      </c>
      <c r="G3231">
        <v>23152</v>
      </c>
      <c r="H3231" s="23">
        <v>162747519</v>
      </c>
    </row>
    <row r="3232" spans="1:8" x14ac:dyDescent="0.25">
      <c r="A3232">
        <v>14937</v>
      </c>
      <c r="B3232" t="s">
        <v>5834</v>
      </c>
      <c r="C3232" t="s">
        <v>5835</v>
      </c>
      <c r="D3232" s="23">
        <v>33144104000129</v>
      </c>
      <c r="E3232" t="s">
        <v>1385</v>
      </c>
      <c r="F3232" t="s">
        <v>1386</v>
      </c>
      <c r="G3232">
        <v>23383</v>
      </c>
      <c r="H3232" s="23">
        <v>163393320</v>
      </c>
    </row>
    <row r="3233" spans="1:8" x14ac:dyDescent="0.25">
      <c r="A3233">
        <v>1645</v>
      </c>
      <c r="B3233" t="s">
        <v>5836</v>
      </c>
      <c r="C3233" t="s">
        <v>5837</v>
      </c>
      <c r="D3233" s="23">
        <v>11767263000147</v>
      </c>
      <c r="E3233" t="s">
        <v>1527</v>
      </c>
      <c r="F3233" t="s">
        <v>1386</v>
      </c>
      <c r="G3233">
        <v>2921</v>
      </c>
      <c r="H3233" s="23">
        <v>161684084</v>
      </c>
    </row>
    <row r="3234" spans="1:8" x14ac:dyDescent="0.25">
      <c r="A3234">
        <v>13057</v>
      </c>
      <c r="B3234" t="s">
        <v>5838</v>
      </c>
      <c r="C3234" t="s">
        <v>5838</v>
      </c>
      <c r="D3234" s="23">
        <v>44887975000159</v>
      </c>
      <c r="E3234" t="s">
        <v>1527</v>
      </c>
      <c r="F3234" t="s">
        <v>1386</v>
      </c>
      <c r="G3234">
        <v>20163</v>
      </c>
      <c r="H3234" s="23">
        <v>164223037</v>
      </c>
    </row>
    <row r="3235" spans="1:8" x14ac:dyDescent="0.25">
      <c r="A3235">
        <v>3025</v>
      </c>
      <c r="B3235" t="s">
        <v>5839</v>
      </c>
      <c r="C3235" t="s">
        <v>5840</v>
      </c>
      <c r="D3235" s="23">
        <v>5530728000149</v>
      </c>
      <c r="E3235" t="s">
        <v>1430</v>
      </c>
      <c r="F3235" t="s">
        <v>1415</v>
      </c>
      <c r="G3235">
        <v>4301</v>
      </c>
      <c r="H3235" s="23">
        <v>30156530</v>
      </c>
    </row>
    <row r="3236" spans="1:8" x14ac:dyDescent="0.25">
      <c r="A3236">
        <v>4422</v>
      </c>
      <c r="B3236" t="s">
        <v>5841</v>
      </c>
      <c r="C3236" t="s">
        <v>5842</v>
      </c>
      <c r="D3236" s="23">
        <v>50109271001472</v>
      </c>
      <c r="E3236" t="s">
        <v>2667</v>
      </c>
      <c r="F3236" t="s">
        <v>1390</v>
      </c>
      <c r="G3236">
        <v>7008</v>
      </c>
      <c r="H3236" s="23">
        <v>535240207111</v>
      </c>
    </row>
    <row r="3237" spans="1:8" x14ac:dyDescent="0.25">
      <c r="A3237">
        <v>2912</v>
      </c>
      <c r="B3237" t="s">
        <v>5843</v>
      </c>
      <c r="C3237" t="s">
        <v>5844</v>
      </c>
      <c r="D3237" s="23">
        <v>50109271001634</v>
      </c>
      <c r="E3237" t="s">
        <v>1675</v>
      </c>
      <c r="F3237" t="s">
        <v>1390</v>
      </c>
      <c r="G3237">
        <v>4188</v>
      </c>
      <c r="H3237" s="23">
        <v>664065020113</v>
      </c>
    </row>
    <row r="3238" spans="1:8" x14ac:dyDescent="0.25">
      <c r="A3238">
        <v>2911</v>
      </c>
      <c r="B3238" t="s">
        <v>5843</v>
      </c>
      <c r="C3238" t="s">
        <v>5844</v>
      </c>
      <c r="D3238" s="23">
        <v>50109271001553</v>
      </c>
      <c r="E3238" t="s">
        <v>1992</v>
      </c>
      <c r="F3238" t="s">
        <v>1587</v>
      </c>
      <c r="G3238">
        <v>4187</v>
      </c>
      <c r="H3238" s="23">
        <v>240975456</v>
      </c>
    </row>
    <row r="3239" spans="1:8" x14ac:dyDescent="0.25">
      <c r="A3239">
        <v>7673</v>
      </c>
      <c r="B3239" t="s">
        <v>5845</v>
      </c>
      <c r="C3239" t="s">
        <v>5842</v>
      </c>
      <c r="D3239" s="23">
        <v>50109271000158</v>
      </c>
      <c r="E3239" t="s">
        <v>2667</v>
      </c>
      <c r="F3239" t="s">
        <v>1390</v>
      </c>
      <c r="G3239">
        <v>11981</v>
      </c>
      <c r="H3239" s="23">
        <v>535055924110</v>
      </c>
    </row>
    <row r="3240" spans="1:8" x14ac:dyDescent="0.25">
      <c r="A3240">
        <v>2910</v>
      </c>
      <c r="B3240" t="s">
        <v>5846</v>
      </c>
      <c r="C3240" t="s">
        <v>5844</v>
      </c>
      <c r="D3240" s="23">
        <v>50109271001391</v>
      </c>
      <c r="E3240" t="s">
        <v>2667</v>
      </c>
      <c r="F3240" t="s">
        <v>1390</v>
      </c>
      <c r="G3240">
        <v>4186</v>
      </c>
      <c r="H3240" s="23">
        <v>535240216112</v>
      </c>
    </row>
    <row r="3241" spans="1:8" x14ac:dyDescent="0.25">
      <c r="A3241">
        <v>3494</v>
      </c>
      <c r="B3241" t="s">
        <v>5847</v>
      </c>
      <c r="C3241" t="s">
        <v>5848</v>
      </c>
      <c r="D3241" s="23">
        <v>788033000148</v>
      </c>
      <c r="E3241" t="s">
        <v>1430</v>
      </c>
      <c r="F3241" t="s">
        <v>1415</v>
      </c>
      <c r="G3241">
        <v>4770</v>
      </c>
      <c r="H3241" s="23">
        <v>21619905</v>
      </c>
    </row>
    <row r="3242" spans="1:8" x14ac:dyDescent="0.25">
      <c r="A3242">
        <v>6258</v>
      </c>
      <c r="B3242" t="s">
        <v>5849</v>
      </c>
      <c r="C3242" t="s">
        <v>5850</v>
      </c>
      <c r="D3242" s="23">
        <v>9350715000149</v>
      </c>
      <c r="E3242" t="s">
        <v>1583</v>
      </c>
      <c r="F3242" t="s">
        <v>1386</v>
      </c>
      <c r="G3242">
        <v>9788</v>
      </c>
      <c r="H3242" s="23">
        <v>161555292</v>
      </c>
    </row>
    <row r="3243" spans="1:8" x14ac:dyDescent="0.25">
      <c r="A3243">
        <v>1996</v>
      </c>
      <c r="B3243" t="s">
        <v>5851</v>
      </c>
      <c r="C3243" t="s">
        <v>5852</v>
      </c>
      <c r="D3243" s="23">
        <v>1575747000130</v>
      </c>
      <c r="E3243" t="s">
        <v>1385</v>
      </c>
      <c r="F3243" t="s">
        <v>1386</v>
      </c>
      <c r="G3243">
        <v>3272</v>
      </c>
      <c r="H3243" s="23">
        <v>161142710</v>
      </c>
    </row>
    <row r="3244" spans="1:8" x14ac:dyDescent="0.25">
      <c r="A3244">
        <v>6352</v>
      </c>
      <c r="B3244" t="s">
        <v>5853</v>
      </c>
      <c r="C3244" t="s">
        <v>5854</v>
      </c>
      <c r="D3244" s="23">
        <v>10870447000175</v>
      </c>
      <c r="E3244" t="s">
        <v>1921</v>
      </c>
      <c r="F3244" t="s">
        <v>1386</v>
      </c>
      <c r="G3244">
        <v>9893</v>
      </c>
      <c r="H3244" s="23">
        <v>161617042</v>
      </c>
    </row>
    <row r="3245" spans="1:8" x14ac:dyDescent="0.25">
      <c r="A3245">
        <v>10392</v>
      </c>
      <c r="B3245" t="s">
        <v>5855</v>
      </c>
      <c r="C3245" t="s">
        <v>5856</v>
      </c>
      <c r="D3245" s="23">
        <v>72381189001001</v>
      </c>
      <c r="E3245" t="s">
        <v>5857</v>
      </c>
      <c r="F3245" t="s">
        <v>1390</v>
      </c>
      <c r="G3245">
        <v>15686</v>
      </c>
      <c r="H3245" s="23">
        <v>748241245113</v>
      </c>
    </row>
    <row r="3246" spans="1:8" x14ac:dyDescent="0.25">
      <c r="A3246">
        <v>7585</v>
      </c>
      <c r="B3246" t="s">
        <v>5858</v>
      </c>
      <c r="C3246" t="s">
        <v>5858</v>
      </c>
      <c r="D3246" s="23">
        <v>72381189000897</v>
      </c>
      <c r="E3246" t="s">
        <v>2323</v>
      </c>
      <c r="F3246" t="s">
        <v>1692</v>
      </c>
      <c r="G3246">
        <v>11673</v>
      </c>
      <c r="H3246" s="23" t="s">
        <v>1438</v>
      </c>
    </row>
    <row r="3247" spans="1:8" x14ac:dyDescent="0.25">
      <c r="A3247">
        <v>3343</v>
      </c>
      <c r="B3247" t="s">
        <v>5859</v>
      </c>
      <c r="C3247" t="s">
        <v>5860</v>
      </c>
      <c r="D3247" s="23">
        <v>72381189000110</v>
      </c>
      <c r="E3247" t="s">
        <v>3307</v>
      </c>
      <c r="F3247" t="s">
        <v>1619</v>
      </c>
      <c r="G3247">
        <v>4619</v>
      </c>
      <c r="H3247" s="23">
        <v>2670013494</v>
      </c>
    </row>
    <row r="3248" spans="1:8" x14ac:dyDescent="0.25">
      <c r="A3248">
        <v>3344</v>
      </c>
      <c r="B3248" t="s">
        <v>5859</v>
      </c>
      <c r="C3248" t="s">
        <v>5861</v>
      </c>
      <c r="D3248" s="23">
        <v>72381189000625</v>
      </c>
      <c r="E3248" t="s">
        <v>5857</v>
      </c>
      <c r="F3248" t="s">
        <v>1390</v>
      </c>
      <c r="G3248">
        <v>4620</v>
      </c>
      <c r="H3248" s="23">
        <v>748130921116</v>
      </c>
    </row>
    <row r="3249" spans="1:8" x14ac:dyDescent="0.25">
      <c r="A3249">
        <v>6741</v>
      </c>
      <c r="B3249" t="s">
        <v>21941</v>
      </c>
      <c r="C3249" t="s">
        <v>21941</v>
      </c>
      <c r="D3249" s="23"/>
      <c r="E3249" t="s">
        <v>1422</v>
      </c>
      <c r="F3249" t="s">
        <v>1386</v>
      </c>
      <c r="G3249">
        <v>10392</v>
      </c>
      <c r="H3249" s="23"/>
    </row>
    <row r="3250" spans="1:8" x14ac:dyDescent="0.25">
      <c r="A3250">
        <v>5798</v>
      </c>
      <c r="B3250" t="s">
        <v>5862</v>
      </c>
      <c r="C3250" t="s">
        <v>5862</v>
      </c>
      <c r="D3250" s="23">
        <v>17512503000149</v>
      </c>
      <c r="E3250" t="s">
        <v>1409</v>
      </c>
      <c r="F3250" t="s">
        <v>1386</v>
      </c>
      <c r="G3250">
        <v>8804</v>
      </c>
      <c r="H3250" s="23">
        <v>162092083</v>
      </c>
    </row>
    <row r="3251" spans="1:8" x14ac:dyDescent="0.25">
      <c r="A3251">
        <v>15661</v>
      </c>
      <c r="B3251" t="s">
        <v>5863</v>
      </c>
      <c r="C3251" t="s">
        <v>5864</v>
      </c>
      <c r="D3251" s="23">
        <v>7854519000186</v>
      </c>
      <c r="E3251" t="s">
        <v>1385</v>
      </c>
      <c r="F3251" t="s">
        <v>1386</v>
      </c>
      <c r="G3251">
        <v>24937</v>
      </c>
      <c r="H3251" s="23" t="s">
        <v>1438</v>
      </c>
    </row>
    <row r="3252" spans="1:8" x14ac:dyDescent="0.25">
      <c r="A3252">
        <v>6021</v>
      </c>
      <c r="B3252" t="s">
        <v>5865</v>
      </c>
      <c r="C3252" t="s">
        <v>5865</v>
      </c>
      <c r="D3252" s="23">
        <v>2980212000108</v>
      </c>
      <c r="E3252" t="s">
        <v>1385</v>
      </c>
      <c r="F3252" t="s">
        <v>1386</v>
      </c>
      <c r="G3252">
        <v>9341</v>
      </c>
      <c r="H3252" s="23">
        <v>161229212</v>
      </c>
    </row>
    <row r="3253" spans="1:8" x14ac:dyDescent="0.25">
      <c r="A3253">
        <v>15114</v>
      </c>
      <c r="B3253" t="s">
        <v>5866</v>
      </c>
      <c r="C3253" t="s">
        <v>5867</v>
      </c>
      <c r="D3253" s="23">
        <v>34677410000193</v>
      </c>
      <c r="E3253" t="s">
        <v>1691</v>
      </c>
      <c r="F3253" t="s">
        <v>1692</v>
      </c>
      <c r="G3253">
        <v>24001</v>
      </c>
      <c r="H3253" s="23">
        <v>9082982849</v>
      </c>
    </row>
    <row r="3254" spans="1:8" x14ac:dyDescent="0.25">
      <c r="A3254">
        <v>11070</v>
      </c>
      <c r="B3254" t="s">
        <v>5868</v>
      </c>
      <c r="C3254" t="s">
        <v>5868</v>
      </c>
      <c r="D3254" s="23">
        <v>26992011000199</v>
      </c>
      <c r="E3254" t="s">
        <v>5690</v>
      </c>
      <c r="F3254" t="s">
        <v>1415</v>
      </c>
      <c r="G3254">
        <v>16875</v>
      </c>
      <c r="H3254" s="23">
        <v>70593612</v>
      </c>
    </row>
    <row r="3255" spans="1:8" x14ac:dyDescent="0.25">
      <c r="A3255">
        <v>7926</v>
      </c>
      <c r="B3255" t="s">
        <v>5869</v>
      </c>
      <c r="C3255" t="s">
        <v>5869</v>
      </c>
      <c r="D3255" s="23">
        <v>21513311000124</v>
      </c>
      <c r="E3255" t="s">
        <v>1409</v>
      </c>
      <c r="F3255" t="s">
        <v>1386</v>
      </c>
      <c r="G3255">
        <v>12236</v>
      </c>
      <c r="H3255" s="23">
        <v>162438273</v>
      </c>
    </row>
    <row r="3256" spans="1:8" x14ac:dyDescent="0.25">
      <c r="A3256">
        <v>13053</v>
      </c>
      <c r="B3256" t="s">
        <v>5870</v>
      </c>
      <c r="C3256" t="s">
        <v>5871</v>
      </c>
      <c r="D3256" s="23">
        <v>41559524000102</v>
      </c>
      <c r="E3256" t="s">
        <v>1385</v>
      </c>
      <c r="F3256" t="s">
        <v>1386</v>
      </c>
      <c r="G3256">
        <v>20152</v>
      </c>
      <c r="H3256" s="23">
        <v>163956324</v>
      </c>
    </row>
    <row r="3257" spans="1:8" x14ac:dyDescent="0.25">
      <c r="A3257">
        <v>3811</v>
      </c>
      <c r="B3257" t="s">
        <v>5872</v>
      </c>
      <c r="C3257" t="s">
        <v>5873</v>
      </c>
      <c r="D3257" s="23">
        <v>8981771000119</v>
      </c>
      <c r="E3257" t="s">
        <v>1487</v>
      </c>
      <c r="F3257" t="s">
        <v>1386</v>
      </c>
      <c r="G3257">
        <v>5087</v>
      </c>
      <c r="H3257" s="23">
        <v>160115183</v>
      </c>
    </row>
    <row r="3258" spans="1:8" x14ac:dyDescent="0.25">
      <c r="A3258">
        <v>2913</v>
      </c>
      <c r="B3258" t="s">
        <v>5874</v>
      </c>
      <c r="C3258" t="s">
        <v>5875</v>
      </c>
      <c r="D3258" s="23">
        <v>5013322000199</v>
      </c>
      <c r="E3258" t="s">
        <v>1385</v>
      </c>
      <c r="F3258" t="s">
        <v>1386</v>
      </c>
      <c r="G3258">
        <v>4189</v>
      </c>
      <c r="H3258" s="23" t="s">
        <v>5876</v>
      </c>
    </row>
    <row r="3259" spans="1:8" x14ac:dyDescent="0.25">
      <c r="A3259">
        <v>2529</v>
      </c>
      <c r="B3259" t="s">
        <v>5877</v>
      </c>
      <c r="C3259" t="s">
        <v>5878</v>
      </c>
      <c r="D3259" s="23">
        <v>35571199000192</v>
      </c>
      <c r="E3259" t="s">
        <v>1385</v>
      </c>
      <c r="F3259" t="s">
        <v>1386</v>
      </c>
      <c r="G3259">
        <v>3805</v>
      </c>
      <c r="H3259" s="23">
        <v>160900760</v>
      </c>
    </row>
    <row r="3260" spans="1:8" x14ac:dyDescent="0.25">
      <c r="A3260">
        <v>15033</v>
      </c>
      <c r="B3260" t="s">
        <v>5879</v>
      </c>
      <c r="D3260" s="23">
        <v>20675025000100</v>
      </c>
      <c r="E3260" t="s">
        <v>5786</v>
      </c>
      <c r="F3260" t="s">
        <v>1619</v>
      </c>
      <c r="G3260">
        <v>23762</v>
      </c>
      <c r="H3260" s="23">
        <v>1650177116</v>
      </c>
    </row>
    <row r="3261" spans="1:8" x14ac:dyDescent="0.25">
      <c r="A3261">
        <v>10800</v>
      </c>
      <c r="B3261" t="s">
        <v>5880</v>
      </c>
      <c r="C3261" t="s">
        <v>5880</v>
      </c>
      <c r="D3261" s="23">
        <v>23546329000158</v>
      </c>
      <c r="E3261" t="s">
        <v>1422</v>
      </c>
      <c r="F3261" t="s">
        <v>1386</v>
      </c>
      <c r="G3261">
        <v>16255</v>
      </c>
      <c r="H3261" s="23" t="s">
        <v>1438</v>
      </c>
    </row>
    <row r="3262" spans="1:8" x14ac:dyDescent="0.25">
      <c r="A3262">
        <v>12651</v>
      </c>
      <c r="B3262" t="s">
        <v>21942</v>
      </c>
      <c r="C3262" t="s">
        <v>21943</v>
      </c>
      <c r="D3262" s="23"/>
      <c r="E3262" t="s">
        <v>1422</v>
      </c>
      <c r="F3262" t="s">
        <v>1386</v>
      </c>
      <c r="G3262">
        <v>5700</v>
      </c>
      <c r="H3262" s="23"/>
    </row>
    <row r="3263" spans="1:8" x14ac:dyDescent="0.25">
      <c r="A3263">
        <v>7977</v>
      </c>
      <c r="B3263" t="s">
        <v>5881</v>
      </c>
      <c r="C3263" t="s">
        <v>5882</v>
      </c>
      <c r="D3263" s="23">
        <v>23703582000178</v>
      </c>
      <c r="E3263" t="s">
        <v>1385</v>
      </c>
      <c r="F3263" t="s">
        <v>1386</v>
      </c>
      <c r="G3263">
        <v>12282</v>
      </c>
      <c r="H3263" s="23">
        <v>162628854</v>
      </c>
    </row>
    <row r="3264" spans="1:8" x14ac:dyDescent="0.25">
      <c r="A3264">
        <v>8212</v>
      </c>
      <c r="B3264" t="s">
        <v>5883</v>
      </c>
      <c r="C3264" t="s">
        <v>5883</v>
      </c>
      <c r="D3264" s="23">
        <v>24026358000151</v>
      </c>
      <c r="E3264" t="s">
        <v>2454</v>
      </c>
      <c r="F3264" t="s">
        <v>1386</v>
      </c>
      <c r="G3264">
        <v>12481</v>
      </c>
      <c r="H3264" s="23">
        <v>162656165</v>
      </c>
    </row>
    <row r="3265" spans="1:8" x14ac:dyDescent="0.25">
      <c r="A3265">
        <v>15248</v>
      </c>
      <c r="B3265" t="s">
        <v>21944</v>
      </c>
      <c r="C3265" t="s">
        <v>21944</v>
      </c>
      <c r="D3265" s="23"/>
      <c r="E3265" t="s">
        <v>4732</v>
      </c>
      <c r="F3265" t="s">
        <v>1386</v>
      </c>
      <c r="G3265">
        <v>24355</v>
      </c>
      <c r="H3265" s="23"/>
    </row>
    <row r="3266" spans="1:8" x14ac:dyDescent="0.25">
      <c r="A3266">
        <v>6046</v>
      </c>
      <c r="B3266" t="s">
        <v>5884</v>
      </c>
      <c r="C3266" t="s">
        <v>5884</v>
      </c>
      <c r="D3266" s="23">
        <v>5814659000103</v>
      </c>
      <c r="E3266" t="s">
        <v>4001</v>
      </c>
      <c r="F3266" t="s">
        <v>1398</v>
      </c>
      <c r="G3266">
        <v>9420</v>
      </c>
      <c r="H3266" s="23" t="s">
        <v>5885</v>
      </c>
    </row>
    <row r="3267" spans="1:8" x14ac:dyDescent="0.25">
      <c r="A3267">
        <v>12289</v>
      </c>
      <c r="B3267" t="s">
        <v>5886</v>
      </c>
      <c r="C3267" t="s">
        <v>5886</v>
      </c>
      <c r="D3267" s="23">
        <v>5814659000286</v>
      </c>
      <c r="E3267" t="s">
        <v>3641</v>
      </c>
      <c r="F3267" t="s">
        <v>1398</v>
      </c>
      <c r="G3267">
        <v>18886</v>
      </c>
      <c r="H3267" s="23">
        <v>204809339</v>
      </c>
    </row>
    <row r="3268" spans="1:8" x14ac:dyDescent="0.25">
      <c r="A3268">
        <v>6888</v>
      </c>
      <c r="B3268" t="s">
        <v>21945</v>
      </c>
      <c r="C3268" t="s">
        <v>21945</v>
      </c>
      <c r="D3268" s="23"/>
      <c r="E3268" t="s">
        <v>1422</v>
      </c>
      <c r="F3268" t="s">
        <v>1386</v>
      </c>
      <c r="G3268">
        <v>10852</v>
      </c>
      <c r="H3268" s="23"/>
    </row>
    <row r="3269" spans="1:8" x14ac:dyDescent="0.25">
      <c r="A3269">
        <v>13643</v>
      </c>
      <c r="B3269" t="s">
        <v>21946</v>
      </c>
      <c r="C3269" t="s">
        <v>21946</v>
      </c>
      <c r="D3269" s="23"/>
      <c r="E3269" t="s">
        <v>1530</v>
      </c>
      <c r="F3269" t="s">
        <v>1386</v>
      </c>
      <c r="G3269">
        <v>21266</v>
      </c>
      <c r="H3269" s="23"/>
    </row>
    <row r="3270" spans="1:8" x14ac:dyDescent="0.25">
      <c r="A3270">
        <v>1656</v>
      </c>
      <c r="B3270" t="s">
        <v>5887</v>
      </c>
      <c r="C3270" t="s">
        <v>5888</v>
      </c>
      <c r="D3270" s="23">
        <v>11849156000168</v>
      </c>
      <c r="E3270" t="s">
        <v>1409</v>
      </c>
      <c r="F3270" t="s">
        <v>1386</v>
      </c>
      <c r="G3270">
        <v>2932</v>
      </c>
      <c r="H3270" s="23">
        <v>161674062</v>
      </c>
    </row>
    <row r="3271" spans="1:8" x14ac:dyDescent="0.25">
      <c r="A3271">
        <v>12660</v>
      </c>
      <c r="B3271" t="s">
        <v>21947</v>
      </c>
      <c r="C3271" t="s">
        <v>21948</v>
      </c>
      <c r="D3271" s="23"/>
      <c r="E3271" t="s">
        <v>1422</v>
      </c>
      <c r="F3271" t="s">
        <v>1386</v>
      </c>
      <c r="G3271">
        <v>19250</v>
      </c>
      <c r="H3271" s="23"/>
    </row>
    <row r="3272" spans="1:8" x14ac:dyDescent="0.25">
      <c r="A3272">
        <v>1153</v>
      </c>
      <c r="B3272" t="s">
        <v>21949</v>
      </c>
      <c r="C3272" t="s">
        <v>21949</v>
      </c>
      <c r="D3272" s="23"/>
      <c r="E3272" t="s">
        <v>1527</v>
      </c>
      <c r="F3272" t="s">
        <v>1386</v>
      </c>
      <c r="G3272">
        <v>2429</v>
      </c>
      <c r="H3272" s="23"/>
    </row>
    <row r="3273" spans="1:8" x14ac:dyDescent="0.25">
      <c r="A3273">
        <v>10668</v>
      </c>
      <c r="B3273" t="s">
        <v>21950</v>
      </c>
      <c r="C3273" t="s">
        <v>21950</v>
      </c>
      <c r="D3273" s="23"/>
      <c r="E3273" t="s">
        <v>1541</v>
      </c>
      <c r="F3273" t="s">
        <v>1386</v>
      </c>
      <c r="G3273">
        <v>16077</v>
      </c>
      <c r="H3273" s="23"/>
    </row>
    <row r="3274" spans="1:8" x14ac:dyDescent="0.25">
      <c r="A3274">
        <v>11119</v>
      </c>
      <c r="B3274" t="s">
        <v>5889</v>
      </c>
      <c r="C3274" t="s">
        <v>5889</v>
      </c>
      <c r="D3274" s="23">
        <v>34539563000174</v>
      </c>
      <c r="E3274" t="s">
        <v>1572</v>
      </c>
      <c r="F3274" t="s">
        <v>1386</v>
      </c>
      <c r="G3274">
        <v>16922</v>
      </c>
      <c r="H3274" s="23">
        <v>163468575</v>
      </c>
    </row>
    <row r="3275" spans="1:8" x14ac:dyDescent="0.25">
      <c r="A3275">
        <v>14234</v>
      </c>
      <c r="B3275" t="s">
        <v>5890</v>
      </c>
      <c r="C3275" t="s">
        <v>5891</v>
      </c>
      <c r="D3275" s="23">
        <v>22042248000158</v>
      </c>
      <c r="E3275" t="s">
        <v>4037</v>
      </c>
      <c r="F3275" t="s">
        <v>1444</v>
      </c>
      <c r="G3275">
        <v>22395</v>
      </c>
      <c r="H3275" s="23">
        <v>123272526</v>
      </c>
    </row>
    <row r="3276" spans="1:8" x14ac:dyDescent="0.25">
      <c r="A3276">
        <v>5650</v>
      </c>
      <c r="B3276" t="s">
        <v>21951</v>
      </c>
      <c r="C3276" t="s">
        <v>21951</v>
      </c>
      <c r="D3276" s="23"/>
      <c r="E3276" t="s">
        <v>1792</v>
      </c>
      <c r="F3276" t="s">
        <v>1386</v>
      </c>
      <c r="G3276">
        <v>8702</v>
      </c>
      <c r="H3276" s="23"/>
    </row>
    <row r="3277" spans="1:8" x14ac:dyDescent="0.25">
      <c r="A3277">
        <v>3777</v>
      </c>
      <c r="B3277" t="s">
        <v>5892</v>
      </c>
      <c r="C3277" t="s">
        <v>5893</v>
      </c>
      <c r="D3277" s="23">
        <v>8938000000149</v>
      </c>
      <c r="E3277" t="s">
        <v>5894</v>
      </c>
      <c r="F3277" t="s">
        <v>1386</v>
      </c>
      <c r="G3277">
        <v>5053</v>
      </c>
      <c r="H3277" s="23">
        <v>160432650</v>
      </c>
    </row>
    <row r="3278" spans="1:8" x14ac:dyDescent="0.25">
      <c r="A3278">
        <v>2358</v>
      </c>
      <c r="B3278" t="s">
        <v>5895</v>
      </c>
      <c r="C3278" t="s">
        <v>5893</v>
      </c>
      <c r="D3278" s="23">
        <v>3141904000125</v>
      </c>
      <c r="E3278" t="s">
        <v>1952</v>
      </c>
      <c r="F3278" t="s">
        <v>1386</v>
      </c>
      <c r="G3278">
        <v>3634</v>
      </c>
      <c r="H3278" s="23">
        <v>161162460</v>
      </c>
    </row>
    <row r="3279" spans="1:8" x14ac:dyDescent="0.25">
      <c r="A3279">
        <v>8538</v>
      </c>
      <c r="B3279" t="s">
        <v>21952</v>
      </c>
      <c r="C3279" t="s">
        <v>21952</v>
      </c>
      <c r="D3279" s="23"/>
      <c r="E3279" t="s">
        <v>1578</v>
      </c>
      <c r="F3279" t="s">
        <v>1386</v>
      </c>
      <c r="G3279">
        <v>13041</v>
      </c>
      <c r="H3279" s="23"/>
    </row>
    <row r="3280" spans="1:8" x14ac:dyDescent="0.25">
      <c r="A3280">
        <v>14053</v>
      </c>
      <c r="B3280" t="s">
        <v>5896</v>
      </c>
      <c r="D3280" s="23">
        <v>11601888000134</v>
      </c>
      <c r="E3280" t="s">
        <v>1675</v>
      </c>
      <c r="F3280" t="s">
        <v>1390</v>
      </c>
      <c r="G3280">
        <v>21835</v>
      </c>
      <c r="H3280" s="23">
        <v>664175330110</v>
      </c>
    </row>
    <row r="3281" spans="1:8" x14ac:dyDescent="0.25">
      <c r="A3281">
        <v>7427</v>
      </c>
      <c r="B3281" t="s">
        <v>5897</v>
      </c>
      <c r="C3281" t="s">
        <v>5898</v>
      </c>
      <c r="D3281" s="23">
        <v>14174461000195</v>
      </c>
      <c r="E3281" t="s">
        <v>1385</v>
      </c>
      <c r="F3281" t="s">
        <v>1386</v>
      </c>
      <c r="G3281">
        <v>11342</v>
      </c>
      <c r="H3281" s="23" t="s">
        <v>1438</v>
      </c>
    </row>
    <row r="3282" spans="1:8" x14ac:dyDescent="0.25">
      <c r="A3282">
        <v>15461</v>
      </c>
      <c r="B3282" t="s">
        <v>5899</v>
      </c>
      <c r="C3282" t="s">
        <v>5900</v>
      </c>
      <c r="D3282" s="23">
        <v>25214371000105</v>
      </c>
      <c r="E3282" t="s">
        <v>2472</v>
      </c>
      <c r="F3282" t="s">
        <v>1415</v>
      </c>
      <c r="G3282">
        <v>24650</v>
      </c>
      <c r="H3282" s="23" t="s">
        <v>1438</v>
      </c>
    </row>
    <row r="3283" spans="1:8" x14ac:dyDescent="0.25">
      <c r="A3283">
        <v>1988</v>
      </c>
      <c r="B3283" t="s">
        <v>5901</v>
      </c>
      <c r="C3283" t="s">
        <v>5902</v>
      </c>
      <c r="D3283" s="23">
        <v>1507286000169</v>
      </c>
      <c r="E3283" t="s">
        <v>3863</v>
      </c>
      <c r="F3283" t="s">
        <v>1390</v>
      </c>
      <c r="G3283">
        <v>3264</v>
      </c>
      <c r="H3283" s="23">
        <v>647685478114</v>
      </c>
    </row>
    <row r="3284" spans="1:8" x14ac:dyDescent="0.25">
      <c r="A3284">
        <v>5285</v>
      </c>
      <c r="B3284" t="s">
        <v>5903</v>
      </c>
      <c r="C3284" t="s">
        <v>5903</v>
      </c>
      <c r="D3284" s="23">
        <v>4528825000134</v>
      </c>
      <c r="E3284" t="s">
        <v>1385</v>
      </c>
      <c r="F3284" t="s">
        <v>1386</v>
      </c>
      <c r="G3284">
        <v>8325</v>
      </c>
      <c r="H3284" s="23">
        <v>161320902</v>
      </c>
    </row>
    <row r="3285" spans="1:8" x14ac:dyDescent="0.25">
      <c r="A3285">
        <v>5630</v>
      </c>
      <c r="B3285" t="s">
        <v>5904</v>
      </c>
      <c r="C3285" t="s">
        <v>5905</v>
      </c>
      <c r="D3285" s="23">
        <v>5623406000144</v>
      </c>
      <c r="E3285" t="s">
        <v>1527</v>
      </c>
      <c r="F3285" t="s">
        <v>1386</v>
      </c>
      <c r="G3285">
        <v>8686</v>
      </c>
      <c r="H3285" s="23" t="s">
        <v>1438</v>
      </c>
    </row>
    <row r="3286" spans="1:8" x14ac:dyDescent="0.25">
      <c r="A3286">
        <v>9222</v>
      </c>
      <c r="B3286" t="s">
        <v>5906</v>
      </c>
      <c r="C3286" t="s">
        <v>5907</v>
      </c>
      <c r="D3286" s="23">
        <v>8285769000105</v>
      </c>
      <c r="E3286" t="s">
        <v>1397</v>
      </c>
      <c r="F3286" t="s">
        <v>1398</v>
      </c>
      <c r="G3286">
        <v>13719</v>
      </c>
      <c r="H3286" s="23" t="s">
        <v>1438</v>
      </c>
    </row>
    <row r="3287" spans="1:8" x14ac:dyDescent="0.25">
      <c r="A3287">
        <v>4482</v>
      </c>
      <c r="B3287" t="s">
        <v>5908</v>
      </c>
      <c r="C3287" t="s">
        <v>5908</v>
      </c>
      <c r="D3287" s="23">
        <v>9188376000146</v>
      </c>
      <c r="E3287" t="s">
        <v>1385</v>
      </c>
      <c r="F3287" t="s">
        <v>1386</v>
      </c>
      <c r="G3287">
        <v>7073</v>
      </c>
      <c r="H3287" s="23" t="s">
        <v>1438</v>
      </c>
    </row>
    <row r="3288" spans="1:8" x14ac:dyDescent="0.25">
      <c r="A3288">
        <v>8627</v>
      </c>
      <c r="B3288" t="s">
        <v>5909</v>
      </c>
      <c r="C3288" t="s">
        <v>5910</v>
      </c>
      <c r="D3288" s="23">
        <v>9753781000160</v>
      </c>
      <c r="E3288" t="s">
        <v>1430</v>
      </c>
      <c r="F3288" t="s">
        <v>1415</v>
      </c>
      <c r="G3288">
        <v>13138</v>
      </c>
      <c r="H3288" s="23" t="s">
        <v>1438</v>
      </c>
    </row>
    <row r="3289" spans="1:8" x14ac:dyDescent="0.25">
      <c r="A3289">
        <v>15123</v>
      </c>
      <c r="B3289" t="s">
        <v>5911</v>
      </c>
      <c r="C3289" t="s">
        <v>5912</v>
      </c>
      <c r="D3289" s="23">
        <v>78206513000140</v>
      </c>
      <c r="E3289" t="s">
        <v>2323</v>
      </c>
      <c r="F3289" t="s">
        <v>1692</v>
      </c>
      <c r="G3289">
        <v>24019</v>
      </c>
      <c r="H3289" s="23" t="s">
        <v>1438</v>
      </c>
    </row>
    <row r="3290" spans="1:8" x14ac:dyDescent="0.25">
      <c r="A3290">
        <v>13863</v>
      </c>
      <c r="B3290" t="s">
        <v>5913</v>
      </c>
      <c r="C3290" t="s">
        <v>5914</v>
      </c>
      <c r="D3290" s="23">
        <v>15519361000116</v>
      </c>
      <c r="E3290" t="s">
        <v>1424</v>
      </c>
      <c r="F3290" t="s">
        <v>1390</v>
      </c>
      <c r="G3290">
        <v>21610</v>
      </c>
      <c r="H3290" s="23" t="s">
        <v>1438</v>
      </c>
    </row>
    <row r="3291" spans="1:8" x14ac:dyDescent="0.25">
      <c r="A3291">
        <v>10820</v>
      </c>
      <c r="B3291" t="s">
        <v>5915</v>
      </c>
      <c r="C3291" t="s">
        <v>5916</v>
      </c>
      <c r="D3291" s="23">
        <v>460828000122</v>
      </c>
      <c r="E3291" t="s">
        <v>1883</v>
      </c>
      <c r="F3291" t="s">
        <v>1390</v>
      </c>
      <c r="G3291">
        <v>16280</v>
      </c>
      <c r="H3291" s="23">
        <v>286378151118</v>
      </c>
    </row>
    <row r="3292" spans="1:8" x14ac:dyDescent="0.25">
      <c r="A3292">
        <v>2351</v>
      </c>
      <c r="B3292" t="s">
        <v>5917</v>
      </c>
      <c r="C3292" t="s">
        <v>5918</v>
      </c>
      <c r="D3292" s="23">
        <v>3119163000186</v>
      </c>
      <c r="E3292" t="s">
        <v>5919</v>
      </c>
      <c r="F3292" t="s">
        <v>1386</v>
      </c>
      <c r="G3292">
        <v>3627</v>
      </c>
      <c r="H3292" s="23">
        <v>161106668</v>
      </c>
    </row>
    <row r="3293" spans="1:8" x14ac:dyDescent="0.25">
      <c r="A3293">
        <v>10224</v>
      </c>
      <c r="B3293" t="s">
        <v>5920</v>
      </c>
      <c r="C3293" t="s">
        <v>5920</v>
      </c>
      <c r="D3293" s="23">
        <v>31165724000119</v>
      </c>
      <c r="E3293" t="s">
        <v>2148</v>
      </c>
      <c r="F3293" t="s">
        <v>1386</v>
      </c>
      <c r="G3293">
        <v>15424</v>
      </c>
      <c r="H3293" s="23">
        <v>163213283</v>
      </c>
    </row>
    <row r="3294" spans="1:8" x14ac:dyDescent="0.25">
      <c r="A3294">
        <v>2647</v>
      </c>
      <c r="B3294" t="s">
        <v>5921</v>
      </c>
      <c r="C3294" t="s">
        <v>5922</v>
      </c>
      <c r="D3294" s="23">
        <v>4084904000101</v>
      </c>
      <c r="E3294" t="s">
        <v>1409</v>
      </c>
      <c r="F3294" t="s">
        <v>1386</v>
      </c>
      <c r="G3294">
        <v>3923</v>
      </c>
      <c r="H3294" s="23">
        <v>161300375</v>
      </c>
    </row>
    <row r="3295" spans="1:8" x14ac:dyDescent="0.25">
      <c r="A3295">
        <v>13769</v>
      </c>
      <c r="B3295" t="s">
        <v>5923</v>
      </c>
      <c r="C3295" t="s">
        <v>5924</v>
      </c>
      <c r="D3295" s="23">
        <v>45910533000149</v>
      </c>
      <c r="E3295" t="s">
        <v>1635</v>
      </c>
      <c r="F3295" t="s">
        <v>1390</v>
      </c>
      <c r="G3295">
        <v>21466</v>
      </c>
      <c r="H3295" s="23" t="s">
        <v>1438</v>
      </c>
    </row>
    <row r="3296" spans="1:8" x14ac:dyDescent="0.25">
      <c r="A3296">
        <v>11614</v>
      </c>
      <c r="B3296" t="s">
        <v>5925</v>
      </c>
      <c r="C3296" t="s">
        <v>1037</v>
      </c>
      <c r="D3296" s="23">
        <v>26757376000210</v>
      </c>
      <c r="E3296" t="s">
        <v>1541</v>
      </c>
      <c r="F3296" t="s">
        <v>1386</v>
      </c>
      <c r="G3296">
        <v>17557</v>
      </c>
      <c r="H3296" s="23">
        <v>163497621</v>
      </c>
    </row>
    <row r="3297" spans="1:8" x14ac:dyDescent="0.25">
      <c r="A3297">
        <v>8454</v>
      </c>
      <c r="B3297" t="s">
        <v>5926</v>
      </c>
      <c r="C3297" t="s">
        <v>5927</v>
      </c>
      <c r="D3297" s="23">
        <v>13713404000174</v>
      </c>
      <c r="E3297" t="s">
        <v>1992</v>
      </c>
      <c r="F3297" t="s">
        <v>1587</v>
      </c>
      <c r="G3297">
        <v>12859</v>
      </c>
      <c r="H3297" s="23">
        <v>242478646</v>
      </c>
    </row>
    <row r="3298" spans="1:8" x14ac:dyDescent="0.25">
      <c r="A3298">
        <v>10714</v>
      </c>
      <c r="B3298" t="s">
        <v>5928</v>
      </c>
      <c r="C3298" t="s">
        <v>1037</v>
      </c>
      <c r="D3298" s="23">
        <v>26757376000139</v>
      </c>
      <c r="E3298" t="s">
        <v>1483</v>
      </c>
      <c r="F3298" t="s">
        <v>1398</v>
      </c>
      <c r="G3298">
        <v>16135</v>
      </c>
      <c r="H3298" s="23" t="s">
        <v>5929</v>
      </c>
    </row>
    <row r="3299" spans="1:8" x14ac:dyDescent="0.25">
      <c r="A3299">
        <v>5879</v>
      </c>
      <c r="B3299" t="s">
        <v>5930</v>
      </c>
      <c r="C3299" t="s">
        <v>5931</v>
      </c>
      <c r="D3299" s="23">
        <v>18275076000195</v>
      </c>
      <c r="E3299" t="s">
        <v>1430</v>
      </c>
      <c r="F3299" t="s">
        <v>1415</v>
      </c>
      <c r="G3299">
        <v>8876</v>
      </c>
      <c r="H3299" s="23" t="s">
        <v>5932</v>
      </c>
    </row>
    <row r="3300" spans="1:8" x14ac:dyDescent="0.25">
      <c r="A3300">
        <v>12297</v>
      </c>
      <c r="B3300" t="s">
        <v>5933</v>
      </c>
      <c r="C3300" t="s">
        <v>5933</v>
      </c>
      <c r="D3300" s="23">
        <v>34215902000167</v>
      </c>
      <c r="E3300" t="s">
        <v>4263</v>
      </c>
      <c r="F3300" t="s">
        <v>1386</v>
      </c>
      <c r="G3300">
        <v>18893</v>
      </c>
      <c r="H3300" s="23">
        <v>163452504</v>
      </c>
    </row>
    <row r="3301" spans="1:8" x14ac:dyDescent="0.25">
      <c r="A3301">
        <v>6176</v>
      </c>
      <c r="B3301" t="s">
        <v>5934</v>
      </c>
      <c r="C3301" t="s">
        <v>5935</v>
      </c>
      <c r="D3301" s="23">
        <v>13390425000104</v>
      </c>
      <c r="E3301" t="s">
        <v>5936</v>
      </c>
      <c r="F3301" t="s">
        <v>1390</v>
      </c>
      <c r="G3301">
        <v>9705</v>
      </c>
      <c r="H3301" s="23">
        <v>687073854110</v>
      </c>
    </row>
    <row r="3302" spans="1:8" x14ac:dyDescent="0.25">
      <c r="A3302">
        <v>11972</v>
      </c>
      <c r="B3302" t="s">
        <v>5937</v>
      </c>
      <c r="C3302" t="s">
        <v>5937</v>
      </c>
      <c r="D3302" s="23">
        <v>5420249000170</v>
      </c>
      <c r="E3302" t="s">
        <v>5936</v>
      </c>
      <c r="F3302" t="s">
        <v>1390</v>
      </c>
      <c r="G3302">
        <v>18403</v>
      </c>
      <c r="H3302" s="23">
        <v>24339407</v>
      </c>
    </row>
    <row r="3303" spans="1:8" x14ac:dyDescent="0.25">
      <c r="A3303">
        <v>3641</v>
      </c>
      <c r="B3303" t="s">
        <v>5938</v>
      </c>
      <c r="C3303" t="s">
        <v>5939</v>
      </c>
      <c r="D3303" s="23">
        <v>84944297000214</v>
      </c>
      <c r="E3303" t="s">
        <v>5940</v>
      </c>
      <c r="F3303" t="s">
        <v>1692</v>
      </c>
      <c r="G3303">
        <v>4917</v>
      </c>
      <c r="H3303" s="23" t="s">
        <v>5941</v>
      </c>
    </row>
    <row r="3304" spans="1:8" x14ac:dyDescent="0.25">
      <c r="A3304">
        <v>7662</v>
      </c>
      <c r="B3304" t="s">
        <v>5942</v>
      </c>
      <c r="C3304" t="s">
        <v>5943</v>
      </c>
      <c r="D3304" s="23">
        <v>58890252003058</v>
      </c>
      <c r="E3304" t="s">
        <v>1430</v>
      </c>
      <c r="F3304" t="s">
        <v>1415</v>
      </c>
      <c r="G3304">
        <v>11958</v>
      </c>
      <c r="H3304" s="23">
        <v>18100102706232</v>
      </c>
    </row>
    <row r="3305" spans="1:8" x14ac:dyDescent="0.25">
      <c r="A3305">
        <v>10759</v>
      </c>
      <c r="B3305" t="s">
        <v>5944</v>
      </c>
      <c r="C3305" t="s">
        <v>5943</v>
      </c>
      <c r="D3305" s="23">
        <v>58890252000113</v>
      </c>
      <c r="E3305" t="s">
        <v>1424</v>
      </c>
      <c r="F3305" t="s">
        <v>1390</v>
      </c>
      <c r="G3305">
        <v>16188</v>
      </c>
      <c r="H3305" s="23" t="s">
        <v>1438</v>
      </c>
    </row>
    <row r="3306" spans="1:8" x14ac:dyDescent="0.25">
      <c r="A3306">
        <v>9754</v>
      </c>
      <c r="B3306" t="s">
        <v>5945</v>
      </c>
      <c r="C3306" t="s">
        <v>5943</v>
      </c>
      <c r="D3306" s="23">
        <v>58890252000202</v>
      </c>
      <c r="E3306" t="s">
        <v>1417</v>
      </c>
      <c r="F3306" t="s">
        <v>1418</v>
      </c>
      <c r="G3306">
        <v>14485</v>
      </c>
      <c r="H3306" s="23">
        <v>81239592</v>
      </c>
    </row>
    <row r="3307" spans="1:8" x14ac:dyDescent="0.25">
      <c r="A3307">
        <v>14530</v>
      </c>
      <c r="B3307" t="s">
        <v>5946</v>
      </c>
      <c r="C3307" t="s">
        <v>5946</v>
      </c>
      <c r="D3307" s="23">
        <v>17590550000100</v>
      </c>
      <c r="E3307" t="s">
        <v>5947</v>
      </c>
      <c r="F3307" t="s">
        <v>1407</v>
      </c>
      <c r="G3307">
        <v>22885</v>
      </c>
      <c r="H3307" s="23">
        <v>65070666</v>
      </c>
    </row>
    <row r="3308" spans="1:8" x14ac:dyDescent="0.25">
      <c r="A3308">
        <v>10828</v>
      </c>
      <c r="B3308" t="s">
        <v>5948</v>
      </c>
      <c r="C3308" t="s">
        <v>5949</v>
      </c>
      <c r="D3308" s="23">
        <v>60863818000160</v>
      </c>
      <c r="E3308" t="s">
        <v>1424</v>
      </c>
      <c r="F3308" t="s">
        <v>1390</v>
      </c>
      <c r="G3308">
        <v>16294</v>
      </c>
      <c r="H3308" s="23">
        <v>100438104113</v>
      </c>
    </row>
    <row r="3309" spans="1:8" x14ac:dyDescent="0.25">
      <c r="A3309">
        <v>11648</v>
      </c>
      <c r="B3309" t="s">
        <v>5950</v>
      </c>
      <c r="C3309" t="s">
        <v>5950</v>
      </c>
      <c r="D3309" s="23">
        <v>18429520000180</v>
      </c>
      <c r="E3309" t="s">
        <v>1483</v>
      </c>
      <c r="F3309" t="s">
        <v>1398</v>
      </c>
      <c r="G3309">
        <v>17583</v>
      </c>
      <c r="H3309" s="23">
        <v>202896587</v>
      </c>
    </row>
    <row r="3310" spans="1:8" x14ac:dyDescent="0.25">
      <c r="A3310">
        <v>5405</v>
      </c>
      <c r="B3310" t="s">
        <v>5951</v>
      </c>
      <c r="C3310" t="s">
        <v>5952</v>
      </c>
      <c r="D3310" s="23">
        <v>149703000186</v>
      </c>
      <c r="E3310" t="s">
        <v>1385</v>
      </c>
      <c r="F3310" t="s">
        <v>1386</v>
      </c>
      <c r="G3310">
        <v>8475</v>
      </c>
      <c r="H3310" s="23" t="s">
        <v>1438</v>
      </c>
    </row>
    <row r="3311" spans="1:8" x14ac:dyDescent="0.25">
      <c r="A3311">
        <v>15199</v>
      </c>
      <c r="B3311" t="s">
        <v>5953</v>
      </c>
      <c r="C3311" t="s">
        <v>5954</v>
      </c>
      <c r="D3311" s="23">
        <v>22110478000107</v>
      </c>
      <c r="E3311" t="s">
        <v>1385</v>
      </c>
      <c r="F3311" t="s">
        <v>1386</v>
      </c>
      <c r="G3311">
        <v>24288</v>
      </c>
      <c r="H3311" s="23" t="s">
        <v>1438</v>
      </c>
    </row>
    <row r="3312" spans="1:8" x14ac:dyDescent="0.25">
      <c r="A3312">
        <v>3451</v>
      </c>
      <c r="B3312" t="s">
        <v>5955</v>
      </c>
      <c r="C3312" t="s">
        <v>5956</v>
      </c>
      <c r="D3312" s="23">
        <v>7716792000144</v>
      </c>
      <c r="E3312" t="s">
        <v>1483</v>
      </c>
      <c r="F3312" t="s">
        <v>1398</v>
      </c>
      <c r="G3312">
        <v>4727</v>
      </c>
      <c r="H3312" s="23" t="s">
        <v>5957</v>
      </c>
    </row>
    <row r="3313" spans="1:8" x14ac:dyDescent="0.25">
      <c r="A3313">
        <v>6551</v>
      </c>
      <c r="B3313" t="s">
        <v>5958</v>
      </c>
      <c r="C3313" t="s">
        <v>5958</v>
      </c>
      <c r="D3313" s="23">
        <v>19734171000172</v>
      </c>
      <c r="E3313" t="s">
        <v>1385</v>
      </c>
      <c r="F3313" t="s">
        <v>1386</v>
      </c>
      <c r="G3313">
        <v>10081</v>
      </c>
      <c r="H3313" s="23">
        <v>162282060</v>
      </c>
    </row>
    <row r="3314" spans="1:8" x14ac:dyDescent="0.25">
      <c r="A3314">
        <v>7187</v>
      </c>
      <c r="B3314" t="s">
        <v>5959</v>
      </c>
      <c r="C3314" t="s">
        <v>5960</v>
      </c>
      <c r="D3314" s="23">
        <v>21379612000107</v>
      </c>
      <c r="E3314" t="s">
        <v>5961</v>
      </c>
      <c r="F3314" t="s">
        <v>1444</v>
      </c>
      <c r="G3314">
        <v>11129</v>
      </c>
      <c r="H3314" s="23">
        <v>120798779</v>
      </c>
    </row>
    <row r="3315" spans="1:8" x14ac:dyDescent="0.25">
      <c r="A3315">
        <v>13527</v>
      </c>
      <c r="B3315" t="s">
        <v>5962</v>
      </c>
      <c r="C3315" t="s">
        <v>5963</v>
      </c>
      <c r="D3315" s="23">
        <v>10739860000367</v>
      </c>
      <c r="E3315" t="s">
        <v>1851</v>
      </c>
      <c r="F3315" t="s">
        <v>1386</v>
      </c>
      <c r="G3315">
        <v>21136</v>
      </c>
      <c r="H3315" s="23">
        <v>161091555</v>
      </c>
    </row>
    <row r="3316" spans="1:8" x14ac:dyDescent="0.25">
      <c r="A3316">
        <v>15484</v>
      </c>
      <c r="B3316" t="s">
        <v>5964</v>
      </c>
      <c r="C3316" t="s">
        <v>5964</v>
      </c>
      <c r="D3316" s="23">
        <v>48393717000177</v>
      </c>
      <c r="E3316" t="s">
        <v>1422</v>
      </c>
      <c r="F3316" t="s">
        <v>1386</v>
      </c>
      <c r="G3316">
        <v>24681</v>
      </c>
      <c r="H3316" s="23" t="s">
        <v>1438</v>
      </c>
    </row>
    <row r="3317" spans="1:8" x14ac:dyDescent="0.25">
      <c r="A3317">
        <v>10139</v>
      </c>
      <c r="B3317" t="s">
        <v>5965</v>
      </c>
      <c r="C3317" t="s">
        <v>5965</v>
      </c>
      <c r="D3317" s="23">
        <v>18342062000147</v>
      </c>
      <c r="E3317" t="s">
        <v>1789</v>
      </c>
      <c r="F3317" t="s">
        <v>1386</v>
      </c>
      <c r="G3317">
        <v>15155</v>
      </c>
      <c r="H3317" s="23">
        <v>162160097</v>
      </c>
    </row>
    <row r="3318" spans="1:8" x14ac:dyDescent="0.25">
      <c r="A3318">
        <v>14930</v>
      </c>
      <c r="B3318" t="s">
        <v>21953</v>
      </c>
      <c r="C3318" t="s">
        <v>21954</v>
      </c>
      <c r="D3318" s="23"/>
      <c r="E3318" t="s">
        <v>1422</v>
      </c>
      <c r="F3318" t="s">
        <v>1386</v>
      </c>
      <c r="G3318">
        <v>11841</v>
      </c>
      <c r="H3318" s="23"/>
    </row>
    <row r="3319" spans="1:8" x14ac:dyDescent="0.25">
      <c r="A3319">
        <v>4188</v>
      </c>
      <c r="B3319" t="s">
        <v>21955</v>
      </c>
      <c r="C3319" t="s">
        <v>21955</v>
      </c>
      <c r="D3319" s="23"/>
      <c r="E3319" t="s">
        <v>1422</v>
      </c>
      <c r="F3319" t="s">
        <v>1386</v>
      </c>
      <c r="G3319">
        <v>6824</v>
      </c>
      <c r="H3319" s="23"/>
    </row>
    <row r="3320" spans="1:8" x14ac:dyDescent="0.25">
      <c r="A3320">
        <v>10510</v>
      </c>
      <c r="B3320" t="s">
        <v>5966</v>
      </c>
      <c r="C3320" t="s">
        <v>5966</v>
      </c>
      <c r="D3320" s="23">
        <v>31896266000198</v>
      </c>
      <c r="E3320" t="s">
        <v>1385</v>
      </c>
      <c r="F3320" t="s">
        <v>1386</v>
      </c>
      <c r="G3320">
        <v>15866</v>
      </c>
      <c r="H3320" s="23">
        <v>163269807</v>
      </c>
    </row>
    <row r="3321" spans="1:8" x14ac:dyDescent="0.25">
      <c r="A3321">
        <v>11381</v>
      </c>
      <c r="B3321" t="s">
        <v>5967</v>
      </c>
      <c r="C3321" t="s">
        <v>5967</v>
      </c>
      <c r="D3321" s="23">
        <v>21232542000160</v>
      </c>
      <c r="E3321" t="s">
        <v>1385</v>
      </c>
      <c r="F3321" t="s">
        <v>1386</v>
      </c>
      <c r="G3321">
        <v>17291</v>
      </c>
      <c r="H3321" s="23">
        <v>162463421</v>
      </c>
    </row>
    <row r="3322" spans="1:8" x14ac:dyDescent="0.25">
      <c r="A3322">
        <v>9907</v>
      </c>
      <c r="B3322" t="s">
        <v>5968</v>
      </c>
      <c r="C3322" t="s">
        <v>5968</v>
      </c>
      <c r="D3322" s="23">
        <v>28649527000160</v>
      </c>
      <c r="E3322" t="s">
        <v>1906</v>
      </c>
      <c r="F3322" t="s">
        <v>1386</v>
      </c>
      <c r="G3322">
        <v>14641</v>
      </c>
      <c r="H3322" s="23">
        <v>163023697</v>
      </c>
    </row>
    <row r="3323" spans="1:8" x14ac:dyDescent="0.25">
      <c r="A3323">
        <v>8274</v>
      </c>
      <c r="B3323" t="s">
        <v>5969</v>
      </c>
      <c r="C3323" t="s">
        <v>5969</v>
      </c>
      <c r="D3323" s="23">
        <v>20847691000170</v>
      </c>
      <c r="E3323" t="s">
        <v>1385</v>
      </c>
      <c r="F3323" t="s">
        <v>1386</v>
      </c>
      <c r="G3323">
        <v>12541</v>
      </c>
      <c r="H3323" s="23">
        <v>162395302</v>
      </c>
    </row>
    <row r="3324" spans="1:8" x14ac:dyDescent="0.25">
      <c r="A3324">
        <v>7899</v>
      </c>
      <c r="B3324" t="s">
        <v>21956</v>
      </c>
      <c r="C3324" t="s">
        <v>21954</v>
      </c>
      <c r="D3324" s="23"/>
      <c r="E3324" t="s">
        <v>1422</v>
      </c>
      <c r="F3324" t="s">
        <v>1386</v>
      </c>
      <c r="G3324">
        <v>11902</v>
      </c>
      <c r="H3324" s="23"/>
    </row>
    <row r="3325" spans="1:8" x14ac:dyDescent="0.25">
      <c r="A3325">
        <v>12935</v>
      </c>
      <c r="B3325" t="s">
        <v>21957</v>
      </c>
      <c r="C3325" t="s">
        <v>21954</v>
      </c>
      <c r="D3325" s="23"/>
      <c r="E3325" t="s">
        <v>1723</v>
      </c>
      <c r="F3325" t="s">
        <v>1386</v>
      </c>
      <c r="G3325">
        <v>18076</v>
      </c>
      <c r="H3325" s="23"/>
    </row>
    <row r="3326" spans="1:8" x14ac:dyDescent="0.25">
      <c r="A3326">
        <v>13083</v>
      </c>
      <c r="B3326" t="s">
        <v>5970</v>
      </c>
      <c r="C3326" t="s">
        <v>5971</v>
      </c>
      <c r="D3326" s="23">
        <v>29060826000128</v>
      </c>
      <c r="E3326" t="s">
        <v>1385</v>
      </c>
      <c r="F3326" t="s">
        <v>1386</v>
      </c>
      <c r="G3326">
        <v>20241</v>
      </c>
      <c r="H3326" s="23">
        <v>163909636</v>
      </c>
    </row>
    <row r="3327" spans="1:8" x14ac:dyDescent="0.25">
      <c r="A3327">
        <v>8973</v>
      </c>
      <c r="B3327" t="s">
        <v>21958</v>
      </c>
      <c r="C3327" t="s">
        <v>21959</v>
      </c>
      <c r="D3327" s="23"/>
      <c r="E3327" t="s">
        <v>1385</v>
      </c>
      <c r="F3327" t="s">
        <v>1386</v>
      </c>
      <c r="G3327">
        <v>13511</v>
      </c>
      <c r="H3327" s="23"/>
    </row>
    <row r="3328" spans="1:8" x14ac:dyDescent="0.25">
      <c r="A3328">
        <v>14399</v>
      </c>
      <c r="B3328" t="s">
        <v>5972</v>
      </c>
      <c r="C3328" t="s">
        <v>5973</v>
      </c>
      <c r="D3328" s="23">
        <v>47908106000151</v>
      </c>
      <c r="E3328" t="s">
        <v>1487</v>
      </c>
      <c r="F3328" t="s">
        <v>1386</v>
      </c>
      <c r="G3328">
        <v>22667</v>
      </c>
      <c r="H3328" s="23" t="s">
        <v>5974</v>
      </c>
    </row>
    <row r="3329" spans="1:8" x14ac:dyDescent="0.25">
      <c r="A3329">
        <v>9381</v>
      </c>
      <c r="B3329" t="s">
        <v>5975</v>
      </c>
      <c r="C3329" t="s">
        <v>5975</v>
      </c>
      <c r="D3329" s="23">
        <v>27495382000128</v>
      </c>
      <c r="E3329" t="s">
        <v>2005</v>
      </c>
      <c r="F3329" t="s">
        <v>1386</v>
      </c>
      <c r="G3329">
        <v>13859</v>
      </c>
      <c r="H3329" s="23">
        <v>162917910</v>
      </c>
    </row>
    <row r="3330" spans="1:8" x14ac:dyDescent="0.25">
      <c r="A3330">
        <v>11246</v>
      </c>
      <c r="B3330" t="s">
        <v>5976</v>
      </c>
      <c r="C3330" t="s">
        <v>5977</v>
      </c>
      <c r="D3330" s="23">
        <v>10783750000130</v>
      </c>
      <c r="E3330" t="s">
        <v>1851</v>
      </c>
      <c r="F3330" t="s">
        <v>1386</v>
      </c>
      <c r="G3330">
        <v>17082</v>
      </c>
      <c r="H3330" s="23">
        <v>161609015</v>
      </c>
    </row>
    <row r="3331" spans="1:8" x14ac:dyDescent="0.25">
      <c r="A3331">
        <v>10674</v>
      </c>
      <c r="B3331" t="s">
        <v>5978</v>
      </c>
      <c r="C3331" t="s">
        <v>5978</v>
      </c>
      <c r="D3331" s="23">
        <v>28623119000130</v>
      </c>
      <c r="E3331" t="s">
        <v>1385</v>
      </c>
      <c r="F3331" t="s">
        <v>1386</v>
      </c>
      <c r="G3331">
        <v>16085</v>
      </c>
      <c r="H3331" s="23">
        <v>163009996</v>
      </c>
    </row>
    <row r="3332" spans="1:8" x14ac:dyDescent="0.25">
      <c r="A3332">
        <v>3712</v>
      </c>
      <c r="B3332" t="s">
        <v>5979</v>
      </c>
      <c r="C3332" t="s">
        <v>5980</v>
      </c>
      <c r="D3332" s="23">
        <v>8767634000186</v>
      </c>
      <c r="E3332" t="s">
        <v>1430</v>
      </c>
      <c r="F3332" t="s">
        <v>1415</v>
      </c>
      <c r="G3332">
        <v>4988</v>
      </c>
      <c r="H3332" s="23" t="s">
        <v>5981</v>
      </c>
    </row>
    <row r="3333" spans="1:8" x14ac:dyDescent="0.25">
      <c r="A3333">
        <v>11889</v>
      </c>
      <c r="B3333" t="s">
        <v>5982</v>
      </c>
      <c r="C3333" t="s">
        <v>5983</v>
      </c>
      <c r="D3333" s="23">
        <v>10594811000111</v>
      </c>
      <c r="E3333" t="s">
        <v>1430</v>
      </c>
      <c r="F3333" t="s">
        <v>1415</v>
      </c>
      <c r="G3333">
        <v>18274</v>
      </c>
      <c r="H3333" s="23" t="s">
        <v>1438</v>
      </c>
    </row>
    <row r="3334" spans="1:8" x14ac:dyDescent="0.25">
      <c r="A3334">
        <v>11888</v>
      </c>
      <c r="B3334" t="s">
        <v>5984</v>
      </c>
      <c r="C3334" t="s">
        <v>5983</v>
      </c>
      <c r="D3334" s="23">
        <v>10782589000180</v>
      </c>
      <c r="E3334" t="s">
        <v>1430</v>
      </c>
      <c r="F3334" t="s">
        <v>1415</v>
      </c>
      <c r="G3334">
        <v>18273</v>
      </c>
      <c r="H3334" s="23">
        <v>32808</v>
      </c>
    </row>
    <row r="3335" spans="1:8" x14ac:dyDescent="0.25">
      <c r="A3335">
        <v>14390</v>
      </c>
      <c r="B3335" t="s">
        <v>5985</v>
      </c>
      <c r="C3335" t="s">
        <v>5985</v>
      </c>
      <c r="D3335" s="23">
        <v>7393256000155</v>
      </c>
      <c r="E3335" t="s">
        <v>1417</v>
      </c>
      <c r="F3335" t="s">
        <v>1418</v>
      </c>
      <c r="G3335">
        <v>22656</v>
      </c>
      <c r="H3335" s="23">
        <v>77923306</v>
      </c>
    </row>
    <row r="3336" spans="1:8" x14ac:dyDescent="0.25">
      <c r="A3336">
        <v>10867</v>
      </c>
      <c r="B3336" t="s">
        <v>5986</v>
      </c>
      <c r="C3336" t="s">
        <v>5987</v>
      </c>
      <c r="D3336" s="23">
        <v>15357089000115</v>
      </c>
      <c r="E3336" t="s">
        <v>3920</v>
      </c>
      <c r="F3336" t="s">
        <v>1619</v>
      </c>
      <c r="G3336">
        <v>16462</v>
      </c>
      <c r="H3336" s="23">
        <v>1770216607</v>
      </c>
    </row>
    <row r="3337" spans="1:8" x14ac:dyDescent="0.25">
      <c r="A3337">
        <v>12448</v>
      </c>
      <c r="B3337" t="s">
        <v>5988</v>
      </c>
      <c r="C3337" t="s">
        <v>5989</v>
      </c>
      <c r="D3337" s="23">
        <v>60160546000131</v>
      </c>
      <c r="E3337" t="s">
        <v>1424</v>
      </c>
      <c r="F3337" t="s">
        <v>1390</v>
      </c>
      <c r="G3337">
        <v>19075</v>
      </c>
      <c r="H3337" s="23">
        <v>112303849116</v>
      </c>
    </row>
    <row r="3338" spans="1:8" x14ac:dyDescent="0.25">
      <c r="A3338">
        <v>6192</v>
      </c>
      <c r="B3338" t="s">
        <v>5990</v>
      </c>
      <c r="C3338" t="s">
        <v>5991</v>
      </c>
      <c r="D3338" s="23">
        <v>64580368000159</v>
      </c>
      <c r="E3338" t="s">
        <v>1424</v>
      </c>
      <c r="F3338" t="s">
        <v>1390</v>
      </c>
      <c r="G3338">
        <v>9725</v>
      </c>
      <c r="H3338" s="23">
        <v>112995857110</v>
      </c>
    </row>
    <row r="3339" spans="1:8" x14ac:dyDescent="0.25">
      <c r="A3339">
        <v>15125</v>
      </c>
      <c r="B3339" t="s">
        <v>5992</v>
      </c>
      <c r="D3339" s="23">
        <v>14447680000109</v>
      </c>
      <c r="E3339" t="s">
        <v>1424</v>
      </c>
      <c r="F3339" t="s">
        <v>1390</v>
      </c>
      <c r="G3339">
        <v>24022</v>
      </c>
      <c r="H3339" s="23">
        <v>146601727118</v>
      </c>
    </row>
    <row r="3340" spans="1:8" x14ac:dyDescent="0.25">
      <c r="A3340">
        <v>13470</v>
      </c>
      <c r="B3340" t="s">
        <v>5993</v>
      </c>
      <c r="D3340" s="23">
        <v>8165429000140</v>
      </c>
      <c r="E3340" t="s">
        <v>1424</v>
      </c>
      <c r="F3340" t="s">
        <v>1390</v>
      </c>
      <c r="G3340">
        <v>21057</v>
      </c>
      <c r="H3340" s="23">
        <v>147154938110</v>
      </c>
    </row>
    <row r="3341" spans="1:8" x14ac:dyDescent="0.25">
      <c r="A3341">
        <v>13448</v>
      </c>
      <c r="B3341" t="s">
        <v>5994</v>
      </c>
      <c r="C3341" t="s">
        <v>5995</v>
      </c>
      <c r="D3341" s="23">
        <v>34761709000121</v>
      </c>
      <c r="E3341" t="s">
        <v>1385</v>
      </c>
      <c r="F3341" t="s">
        <v>1386</v>
      </c>
      <c r="G3341">
        <v>21031</v>
      </c>
      <c r="H3341" s="23">
        <v>163792453</v>
      </c>
    </row>
    <row r="3342" spans="1:8" x14ac:dyDescent="0.25">
      <c r="A3342">
        <v>12213</v>
      </c>
      <c r="B3342" t="s">
        <v>5996</v>
      </c>
      <c r="C3342" t="s">
        <v>5996</v>
      </c>
      <c r="D3342" s="23">
        <v>40188626000198</v>
      </c>
      <c r="E3342" t="s">
        <v>1385</v>
      </c>
      <c r="F3342" t="s">
        <v>1386</v>
      </c>
      <c r="G3342">
        <v>18807</v>
      </c>
      <c r="H3342" s="23" t="s">
        <v>1438</v>
      </c>
    </row>
    <row r="3343" spans="1:8" x14ac:dyDescent="0.25">
      <c r="A3343">
        <v>14313</v>
      </c>
      <c r="B3343" t="s">
        <v>5997</v>
      </c>
      <c r="C3343" t="s">
        <v>5998</v>
      </c>
      <c r="D3343" s="23">
        <v>1970368000307</v>
      </c>
      <c r="E3343" t="s">
        <v>5999</v>
      </c>
      <c r="F3343" t="s">
        <v>1390</v>
      </c>
      <c r="G3343">
        <v>22566</v>
      </c>
      <c r="H3343" s="23">
        <v>156025409112</v>
      </c>
    </row>
    <row r="3344" spans="1:8" x14ac:dyDescent="0.25">
      <c r="A3344">
        <v>9975</v>
      </c>
      <c r="B3344" t="s">
        <v>6000</v>
      </c>
      <c r="C3344" t="s">
        <v>6000</v>
      </c>
      <c r="D3344" s="23">
        <v>29365181000131</v>
      </c>
      <c r="E3344" t="s">
        <v>6001</v>
      </c>
      <c r="F3344" t="s">
        <v>1386</v>
      </c>
      <c r="G3344">
        <v>14712</v>
      </c>
      <c r="H3344" s="23">
        <v>163075727</v>
      </c>
    </row>
    <row r="3345" spans="1:8" x14ac:dyDescent="0.25">
      <c r="A3345">
        <v>7373</v>
      </c>
      <c r="B3345" t="s">
        <v>6002</v>
      </c>
      <c r="C3345" t="s">
        <v>21960</v>
      </c>
      <c r="D3345" s="23"/>
      <c r="E3345" t="s">
        <v>1572</v>
      </c>
      <c r="F3345" t="s">
        <v>1386</v>
      </c>
      <c r="G3345">
        <v>5546</v>
      </c>
      <c r="H3345" s="23"/>
    </row>
    <row r="3346" spans="1:8" x14ac:dyDescent="0.25">
      <c r="A3346">
        <v>4548</v>
      </c>
      <c r="B3346" t="s">
        <v>6002</v>
      </c>
      <c r="D3346" s="23"/>
      <c r="E3346" t="s">
        <v>1572</v>
      </c>
      <c r="F3346" t="s">
        <v>1386</v>
      </c>
      <c r="G3346">
        <v>7135</v>
      </c>
      <c r="H3346" s="23"/>
    </row>
    <row r="3347" spans="1:8" x14ac:dyDescent="0.25">
      <c r="A3347">
        <v>14817</v>
      </c>
      <c r="B3347" t="s">
        <v>21961</v>
      </c>
      <c r="C3347" t="s">
        <v>21962</v>
      </c>
      <c r="D3347" s="23"/>
      <c r="E3347" t="s">
        <v>2549</v>
      </c>
      <c r="F3347" t="s">
        <v>1386</v>
      </c>
      <c r="G3347">
        <v>9316</v>
      </c>
      <c r="H3347" s="23"/>
    </row>
    <row r="3348" spans="1:8" x14ac:dyDescent="0.25">
      <c r="A3348">
        <v>8287</v>
      </c>
      <c r="B3348" t="s">
        <v>6003</v>
      </c>
      <c r="C3348" t="s">
        <v>6003</v>
      </c>
      <c r="D3348" s="23">
        <v>24552975000190</v>
      </c>
      <c r="E3348" t="s">
        <v>1921</v>
      </c>
      <c r="F3348" t="s">
        <v>1386</v>
      </c>
      <c r="G3348">
        <v>12555</v>
      </c>
      <c r="H3348" s="23">
        <v>162698739</v>
      </c>
    </row>
    <row r="3349" spans="1:8" x14ac:dyDescent="0.25">
      <c r="A3349">
        <v>12277</v>
      </c>
      <c r="B3349" t="s">
        <v>6004</v>
      </c>
      <c r="C3349" t="s">
        <v>6004</v>
      </c>
      <c r="D3349" s="23">
        <v>7275128000107</v>
      </c>
      <c r="E3349" t="s">
        <v>2148</v>
      </c>
      <c r="F3349" t="s">
        <v>1386</v>
      </c>
      <c r="G3349">
        <v>18873</v>
      </c>
      <c r="H3349" s="23">
        <v>161445926</v>
      </c>
    </row>
    <row r="3350" spans="1:8" x14ac:dyDescent="0.25">
      <c r="A3350">
        <v>552</v>
      </c>
      <c r="B3350" t="s">
        <v>21963</v>
      </c>
      <c r="C3350" t="s">
        <v>21963</v>
      </c>
      <c r="D3350" s="23"/>
      <c r="E3350" t="s">
        <v>2050</v>
      </c>
      <c r="F3350" t="s">
        <v>1386</v>
      </c>
      <c r="G3350">
        <v>1828</v>
      </c>
      <c r="H3350" s="23"/>
    </row>
    <row r="3351" spans="1:8" x14ac:dyDescent="0.25">
      <c r="A3351">
        <v>6676</v>
      </c>
      <c r="B3351" t="s">
        <v>6005</v>
      </c>
      <c r="C3351" t="s">
        <v>6005</v>
      </c>
      <c r="D3351" s="23">
        <v>24593949000100</v>
      </c>
      <c r="E3351" t="s">
        <v>3991</v>
      </c>
      <c r="F3351" t="s">
        <v>1398</v>
      </c>
      <c r="G3351">
        <v>10220</v>
      </c>
      <c r="H3351" s="23">
        <v>201454203</v>
      </c>
    </row>
    <row r="3352" spans="1:8" x14ac:dyDescent="0.25">
      <c r="A3352">
        <v>6662</v>
      </c>
      <c r="B3352" t="s">
        <v>6005</v>
      </c>
      <c r="C3352" t="s">
        <v>6005</v>
      </c>
      <c r="D3352" s="23">
        <v>24593949000291</v>
      </c>
      <c r="E3352" t="s">
        <v>3991</v>
      </c>
      <c r="F3352" t="s">
        <v>1398</v>
      </c>
      <c r="G3352">
        <v>10197</v>
      </c>
      <c r="H3352" s="23">
        <v>202922081</v>
      </c>
    </row>
    <row r="3353" spans="1:8" x14ac:dyDescent="0.25">
      <c r="A3353">
        <v>8580</v>
      </c>
      <c r="B3353" t="s">
        <v>6006</v>
      </c>
      <c r="C3353" t="s">
        <v>6007</v>
      </c>
      <c r="D3353" s="23">
        <v>61099008003671</v>
      </c>
      <c r="E3353" t="s">
        <v>3367</v>
      </c>
      <c r="F3353" t="s">
        <v>1639</v>
      </c>
      <c r="G3353">
        <v>13082</v>
      </c>
      <c r="H3353" s="23">
        <v>620123340208</v>
      </c>
    </row>
    <row r="3354" spans="1:8" x14ac:dyDescent="0.25">
      <c r="A3354">
        <v>5751</v>
      </c>
      <c r="B3354" t="s">
        <v>6008</v>
      </c>
      <c r="C3354" t="s">
        <v>6009</v>
      </c>
      <c r="D3354" s="23">
        <v>61099008000141</v>
      </c>
      <c r="E3354" t="s">
        <v>1424</v>
      </c>
      <c r="F3354" t="s">
        <v>1390</v>
      </c>
      <c r="G3354">
        <v>8765</v>
      </c>
      <c r="H3354" s="23">
        <v>105903231114</v>
      </c>
    </row>
    <row r="3355" spans="1:8" x14ac:dyDescent="0.25">
      <c r="A3355">
        <v>10676</v>
      </c>
      <c r="B3355" t="s">
        <v>6010</v>
      </c>
      <c r="C3355" t="s">
        <v>6011</v>
      </c>
      <c r="D3355" s="23">
        <v>32104928000102</v>
      </c>
      <c r="E3355" t="s">
        <v>1385</v>
      </c>
      <c r="F3355" t="s">
        <v>1386</v>
      </c>
      <c r="G3355">
        <v>16087</v>
      </c>
      <c r="H3355" s="23">
        <v>163286949</v>
      </c>
    </row>
    <row r="3356" spans="1:8" x14ac:dyDescent="0.25">
      <c r="A3356">
        <v>2346</v>
      </c>
      <c r="B3356" t="s">
        <v>6012</v>
      </c>
      <c r="C3356" t="s">
        <v>6013</v>
      </c>
      <c r="D3356" s="23">
        <v>3109132000144</v>
      </c>
      <c r="E3356" t="s">
        <v>1789</v>
      </c>
      <c r="F3356" t="s">
        <v>1386</v>
      </c>
      <c r="G3356">
        <v>3622</v>
      </c>
      <c r="H3356" s="23">
        <v>161141218</v>
      </c>
    </row>
    <row r="3357" spans="1:8" x14ac:dyDescent="0.25">
      <c r="A3357">
        <v>14943</v>
      </c>
      <c r="B3357" t="s">
        <v>6014</v>
      </c>
      <c r="C3357" t="s">
        <v>6015</v>
      </c>
      <c r="D3357" s="23">
        <v>6913480002616</v>
      </c>
      <c r="E3357" t="s">
        <v>1888</v>
      </c>
      <c r="F3357" t="s">
        <v>1610</v>
      </c>
      <c r="G3357">
        <v>23419</v>
      </c>
      <c r="H3357" s="23">
        <v>260765929</v>
      </c>
    </row>
    <row r="3358" spans="1:8" x14ac:dyDescent="0.25">
      <c r="A3358">
        <v>14289</v>
      </c>
      <c r="B3358" t="s">
        <v>6016</v>
      </c>
      <c r="C3358" t="s">
        <v>6017</v>
      </c>
      <c r="D3358" s="23">
        <v>6913480000320</v>
      </c>
      <c r="E3358" t="s">
        <v>3880</v>
      </c>
      <c r="F3358" t="s">
        <v>3547</v>
      </c>
      <c r="G3358">
        <v>22520</v>
      </c>
      <c r="H3358" s="23">
        <v>82295859</v>
      </c>
    </row>
    <row r="3359" spans="1:8" x14ac:dyDescent="0.25">
      <c r="A3359">
        <v>4442</v>
      </c>
      <c r="B3359" t="s">
        <v>6018</v>
      </c>
      <c r="C3359" t="s">
        <v>6019</v>
      </c>
      <c r="D3359" s="23">
        <v>6913480000834</v>
      </c>
      <c r="E3359" t="s">
        <v>1507</v>
      </c>
      <c r="F3359" t="s">
        <v>1415</v>
      </c>
      <c r="G3359">
        <v>7032</v>
      </c>
      <c r="H3359" s="23">
        <v>37389491</v>
      </c>
    </row>
    <row r="3360" spans="1:8" x14ac:dyDescent="0.25">
      <c r="A3360">
        <v>11789</v>
      </c>
      <c r="B3360" t="s">
        <v>6020</v>
      </c>
      <c r="C3360" t="s">
        <v>6021</v>
      </c>
      <c r="D3360" s="23">
        <v>6913480001563</v>
      </c>
      <c r="E3360" t="s">
        <v>1635</v>
      </c>
      <c r="F3360" t="s">
        <v>1390</v>
      </c>
      <c r="G3360">
        <v>18084</v>
      </c>
      <c r="H3360" s="23">
        <v>417582321112</v>
      </c>
    </row>
    <row r="3361" spans="1:8" x14ac:dyDescent="0.25">
      <c r="A3361">
        <v>3179</v>
      </c>
      <c r="B3361" t="s">
        <v>6022</v>
      </c>
      <c r="C3361" t="s">
        <v>6023</v>
      </c>
      <c r="D3361" s="23">
        <v>6166794000306</v>
      </c>
      <c r="E3361" t="s">
        <v>1430</v>
      </c>
      <c r="F3361" t="s">
        <v>1415</v>
      </c>
      <c r="G3361">
        <v>4455</v>
      </c>
      <c r="H3361" s="23">
        <v>39199193</v>
      </c>
    </row>
    <row r="3362" spans="1:8" x14ac:dyDescent="0.25">
      <c r="A3362">
        <v>10687</v>
      </c>
      <c r="B3362" t="s">
        <v>6024</v>
      </c>
      <c r="C3362" t="s">
        <v>6025</v>
      </c>
      <c r="D3362" s="23">
        <v>431274000640</v>
      </c>
      <c r="E3362" t="s">
        <v>1385</v>
      </c>
      <c r="F3362" t="s">
        <v>1386</v>
      </c>
      <c r="G3362">
        <v>16100</v>
      </c>
      <c r="H3362" s="23">
        <v>161119298</v>
      </c>
    </row>
    <row r="3363" spans="1:8" x14ac:dyDescent="0.25">
      <c r="A3363">
        <v>10693</v>
      </c>
      <c r="B3363" t="s">
        <v>6024</v>
      </c>
      <c r="C3363" t="s">
        <v>6025</v>
      </c>
      <c r="D3363" s="23">
        <v>431274000992</v>
      </c>
      <c r="E3363" t="s">
        <v>1385</v>
      </c>
      <c r="F3363" t="s">
        <v>1386</v>
      </c>
      <c r="G3363">
        <v>16105</v>
      </c>
      <c r="H3363" s="23">
        <v>162643055</v>
      </c>
    </row>
    <row r="3364" spans="1:8" x14ac:dyDescent="0.25">
      <c r="A3364">
        <v>2766</v>
      </c>
      <c r="B3364" t="s">
        <v>6026</v>
      </c>
      <c r="C3364" t="s">
        <v>6027</v>
      </c>
      <c r="D3364" s="23">
        <v>431274000488</v>
      </c>
      <c r="E3364" t="s">
        <v>1527</v>
      </c>
      <c r="F3364" t="s">
        <v>1386</v>
      </c>
      <c r="G3364">
        <v>4042</v>
      </c>
      <c r="H3364" s="23" t="s">
        <v>6028</v>
      </c>
    </row>
    <row r="3365" spans="1:8" x14ac:dyDescent="0.25">
      <c r="A3365">
        <v>12409</v>
      </c>
      <c r="B3365" t="s">
        <v>6029</v>
      </c>
      <c r="C3365" t="s">
        <v>6030</v>
      </c>
      <c r="D3365" s="23">
        <v>431274000135</v>
      </c>
      <c r="E3365" t="s">
        <v>1385</v>
      </c>
      <c r="F3365" t="s">
        <v>1386</v>
      </c>
      <c r="G3365">
        <v>19015</v>
      </c>
      <c r="H3365" s="23">
        <v>161076025</v>
      </c>
    </row>
    <row r="3366" spans="1:8" x14ac:dyDescent="0.25">
      <c r="A3366">
        <v>7630</v>
      </c>
      <c r="B3366" t="s">
        <v>21964</v>
      </c>
      <c r="C3366" t="s">
        <v>21964</v>
      </c>
      <c r="D3366" s="23"/>
      <c r="E3366" t="s">
        <v>1541</v>
      </c>
      <c r="F3366" t="s">
        <v>1386</v>
      </c>
      <c r="G3366">
        <v>11881</v>
      </c>
      <c r="H3366" s="23"/>
    </row>
    <row r="3367" spans="1:8" x14ac:dyDescent="0.25">
      <c r="A3367">
        <v>709</v>
      </c>
      <c r="B3367" t="s">
        <v>21965</v>
      </c>
      <c r="C3367" t="s">
        <v>21965</v>
      </c>
      <c r="D3367" s="23"/>
      <c r="E3367" t="s">
        <v>1541</v>
      </c>
      <c r="F3367" t="s">
        <v>1386</v>
      </c>
      <c r="G3367">
        <v>1985</v>
      </c>
      <c r="H3367" s="23"/>
    </row>
    <row r="3368" spans="1:8" x14ac:dyDescent="0.25">
      <c r="A3368">
        <v>13378</v>
      </c>
      <c r="B3368" t="s">
        <v>6031</v>
      </c>
      <c r="C3368" t="s">
        <v>6032</v>
      </c>
      <c r="D3368" s="23">
        <v>3912589000192</v>
      </c>
      <c r="E3368" t="s">
        <v>1417</v>
      </c>
      <c r="F3368" t="s">
        <v>1418</v>
      </c>
      <c r="G3368">
        <v>20933</v>
      </c>
      <c r="H3368" s="23">
        <v>77058516</v>
      </c>
    </row>
    <row r="3369" spans="1:8" x14ac:dyDescent="0.25">
      <c r="A3369">
        <v>12878</v>
      </c>
      <c r="B3369" t="s">
        <v>6033</v>
      </c>
      <c r="C3369" t="s">
        <v>655</v>
      </c>
      <c r="D3369" s="23">
        <v>56124506000248</v>
      </c>
      <c r="E3369" t="s">
        <v>1505</v>
      </c>
      <c r="F3369" t="s">
        <v>1390</v>
      </c>
      <c r="G3369">
        <v>19923</v>
      </c>
      <c r="H3369" s="23">
        <v>582475100112</v>
      </c>
    </row>
    <row r="3370" spans="1:8" x14ac:dyDescent="0.25">
      <c r="A3370">
        <v>3044</v>
      </c>
      <c r="B3370" t="s">
        <v>6034</v>
      </c>
      <c r="C3370" t="s">
        <v>6035</v>
      </c>
      <c r="D3370" s="23">
        <v>56124506000167</v>
      </c>
      <c r="E3370" t="s">
        <v>1505</v>
      </c>
      <c r="F3370" t="s">
        <v>1390</v>
      </c>
      <c r="G3370">
        <v>4320</v>
      </c>
      <c r="H3370" s="23">
        <v>582196993114</v>
      </c>
    </row>
    <row r="3371" spans="1:8" x14ac:dyDescent="0.25">
      <c r="A3371">
        <v>4736</v>
      </c>
      <c r="B3371" t="s">
        <v>6036</v>
      </c>
      <c r="C3371" t="s">
        <v>6037</v>
      </c>
      <c r="D3371" s="23">
        <v>62522453000135</v>
      </c>
      <c r="E3371" t="s">
        <v>5350</v>
      </c>
      <c r="F3371" t="s">
        <v>1390</v>
      </c>
      <c r="G3371">
        <v>7310</v>
      </c>
      <c r="H3371" s="23">
        <v>298007491110</v>
      </c>
    </row>
    <row r="3372" spans="1:8" x14ac:dyDescent="0.25">
      <c r="A3372">
        <v>7812</v>
      </c>
      <c r="B3372" t="s">
        <v>6038</v>
      </c>
      <c r="C3372" t="s">
        <v>6038</v>
      </c>
      <c r="D3372" s="23">
        <v>21878120000166</v>
      </c>
      <c r="E3372" t="s">
        <v>1572</v>
      </c>
      <c r="F3372" t="s">
        <v>1386</v>
      </c>
      <c r="G3372">
        <v>12121</v>
      </c>
      <c r="H3372" s="23">
        <v>162470088</v>
      </c>
    </row>
    <row r="3373" spans="1:8" x14ac:dyDescent="0.25">
      <c r="A3373">
        <v>4256</v>
      </c>
      <c r="B3373" t="s">
        <v>21966</v>
      </c>
      <c r="C3373" t="s">
        <v>21966</v>
      </c>
      <c r="D3373" s="23"/>
      <c r="E3373" t="s">
        <v>1422</v>
      </c>
      <c r="F3373" t="s">
        <v>1386</v>
      </c>
      <c r="G3373">
        <v>1873</v>
      </c>
      <c r="H3373" s="23"/>
    </row>
    <row r="3374" spans="1:8" x14ac:dyDescent="0.25">
      <c r="A3374">
        <v>13773</v>
      </c>
      <c r="B3374" t="s">
        <v>21967</v>
      </c>
      <c r="C3374" t="s">
        <v>21967</v>
      </c>
      <c r="D3374" s="23"/>
      <c r="E3374" t="s">
        <v>2050</v>
      </c>
      <c r="F3374" t="s">
        <v>1386</v>
      </c>
      <c r="G3374">
        <v>21472</v>
      </c>
      <c r="H3374" s="23"/>
    </row>
    <row r="3375" spans="1:8" x14ac:dyDescent="0.25">
      <c r="A3375">
        <v>15590</v>
      </c>
      <c r="B3375" t="s">
        <v>6039</v>
      </c>
      <c r="C3375" t="s">
        <v>6040</v>
      </c>
      <c r="D3375" s="23">
        <v>24923560000186</v>
      </c>
      <c r="E3375" t="s">
        <v>6041</v>
      </c>
      <c r="F3375" t="s">
        <v>1398</v>
      </c>
      <c r="G3375">
        <v>24848</v>
      </c>
      <c r="H3375" s="23">
        <v>204514401</v>
      </c>
    </row>
    <row r="3376" spans="1:8" x14ac:dyDescent="0.25">
      <c r="A3376">
        <v>4773</v>
      </c>
      <c r="B3376" t="s">
        <v>6042</v>
      </c>
      <c r="C3376" t="s">
        <v>6043</v>
      </c>
      <c r="D3376" s="23">
        <v>6951916000103</v>
      </c>
      <c r="E3376" t="s">
        <v>2433</v>
      </c>
      <c r="F3376" t="s">
        <v>1386</v>
      </c>
      <c r="G3376">
        <v>7402</v>
      </c>
      <c r="H3376" s="23">
        <v>161434371</v>
      </c>
    </row>
    <row r="3377" spans="1:8" x14ac:dyDescent="0.25">
      <c r="A3377">
        <v>8651</v>
      </c>
      <c r="B3377" t="s">
        <v>21968</v>
      </c>
      <c r="C3377" t="s">
        <v>21968</v>
      </c>
      <c r="D3377" s="23"/>
      <c r="E3377" t="s">
        <v>1385</v>
      </c>
      <c r="F3377" t="s">
        <v>1386</v>
      </c>
      <c r="G3377">
        <v>13161</v>
      </c>
      <c r="H3377" s="23"/>
    </row>
    <row r="3378" spans="1:8" x14ac:dyDescent="0.25">
      <c r="A3378">
        <v>12461</v>
      </c>
      <c r="B3378" t="s">
        <v>21969</v>
      </c>
      <c r="C3378" t="s">
        <v>21970</v>
      </c>
      <c r="D3378" s="23"/>
      <c r="E3378" t="s">
        <v>1422</v>
      </c>
      <c r="F3378" t="s">
        <v>1386</v>
      </c>
      <c r="G3378">
        <v>218</v>
      </c>
      <c r="H3378" s="23"/>
    </row>
    <row r="3379" spans="1:8" x14ac:dyDescent="0.25">
      <c r="A3379">
        <v>13738</v>
      </c>
      <c r="B3379" t="s">
        <v>21971</v>
      </c>
      <c r="C3379" t="s">
        <v>21972</v>
      </c>
      <c r="D3379" s="23"/>
      <c r="E3379" t="s">
        <v>1422</v>
      </c>
      <c r="F3379" t="s">
        <v>1386</v>
      </c>
      <c r="G3379">
        <v>16433</v>
      </c>
      <c r="H3379" s="23"/>
    </row>
    <row r="3380" spans="1:8" x14ac:dyDescent="0.25">
      <c r="A3380">
        <v>12791</v>
      </c>
      <c r="B3380" t="s">
        <v>21973</v>
      </c>
      <c r="C3380" t="s">
        <v>21973</v>
      </c>
      <c r="D3380" s="23"/>
      <c r="E3380" t="s">
        <v>1385</v>
      </c>
      <c r="F3380" t="s">
        <v>1386</v>
      </c>
      <c r="G3380">
        <v>19830</v>
      </c>
      <c r="H3380" s="23"/>
    </row>
    <row r="3381" spans="1:8" x14ac:dyDescent="0.25">
      <c r="A3381">
        <v>9172</v>
      </c>
      <c r="B3381" t="s">
        <v>21974</v>
      </c>
      <c r="C3381" t="s">
        <v>21974</v>
      </c>
      <c r="D3381" s="23"/>
      <c r="E3381" t="s">
        <v>1952</v>
      </c>
      <c r="F3381" t="s">
        <v>1386</v>
      </c>
      <c r="G3381">
        <v>13681</v>
      </c>
      <c r="H3381" s="23"/>
    </row>
    <row r="3382" spans="1:8" x14ac:dyDescent="0.25">
      <c r="A3382">
        <v>6449</v>
      </c>
      <c r="B3382" t="s">
        <v>21975</v>
      </c>
      <c r="C3382" t="s">
        <v>21975</v>
      </c>
      <c r="D3382" s="23"/>
      <c r="E3382" t="s">
        <v>2050</v>
      </c>
      <c r="F3382" t="s">
        <v>1386</v>
      </c>
      <c r="G3382">
        <v>9990</v>
      </c>
      <c r="H3382" s="23"/>
    </row>
    <row r="3383" spans="1:8" x14ac:dyDescent="0.25">
      <c r="A3383">
        <v>14705</v>
      </c>
      <c r="B3383" t="s">
        <v>21976</v>
      </c>
      <c r="C3383" t="s">
        <v>21977</v>
      </c>
      <c r="D3383" s="23"/>
      <c r="E3383" t="s">
        <v>1723</v>
      </c>
      <c r="F3383" t="s">
        <v>1386</v>
      </c>
      <c r="G3383">
        <v>22133</v>
      </c>
      <c r="H3383" s="23"/>
    </row>
    <row r="3384" spans="1:8" x14ac:dyDescent="0.25">
      <c r="A3384">
        <v>13743</v>
      </c>
      <c r="B3384" t="s">
        <v>21978</v>
      </c>
      <c r="C3384" t="s">
        <v>21978</v>
      </c>
      <c r="D3384" s="23"/>
      <c r="E3384" t="s">
        <v>1530</v>
      </c>
      <c r="F3384" t="s">
        <v>1386</v>
      </c>
      <c r="G3384">
        <v>21421</v>
      </c>
      <c r="H3384" s="23"/>
    </row>
    <row r="3385" spans="1:8" x14ac:dyDescent="0.25">
      <c r="A3385">
        <v>756</v>
      </c>
      <c r="B3385" t="s">
        <v>21979</v>
      </c>
      <c r="C3385" t="s">
        <v>21979</v>
      </c>
      <c r="D3385" s="23"/>
      <c r="E3385" t="s">
        <v>1385</v>
      </c>
      <c r="F3385" t="s">
        <v>1386</v>
      </c>
      <c r="G3385">
        <v>2032</v>
      </c>
      <c r="H3385" s="23"/>
    </row>
    <row r="3386" spans="1:8" x14ac:dyDescent="0.25">
      <c r="A3386">
        <v>6527</v>
      </c>
      <c r="B3386" t="s">
        <v>21980</v>
      </c>
      <c r="C3386" t="s">
        <v>21980</v>
      </c>
      <c r="D3386" s="23"/>
      <c r="E3386" t="s">
        <v>1583</v>
      </c>
      <c r="F3386" t="s">
        <v>1386</v>
      </c>
      <c r="G3386">
        <v>10058</v>
      </c>
      <c r="H3386" s="23"/>
    </row>
    <row r="3387" spans="1:8" x14ac:dyDescent="0.25">
      <c r="A3387">
        <v>8356</v>
      </c>
      <c r="B3387" t="s">
        <v>6044</v>
      </c>
      <c r="C3387" t="s">
        <v>6044</v>
      </c>
      <c r="D3387" s="23">
        <v>22914800000150</v>
      </c>
      <c r="E3387" t="s">
        <v>3991</v>
      </c>
      <c r="F3387" t="s">
        <v>1398</v>
      </c>
      <c r="G3387">
        <v>12611</v>
      </c>
      <c r="H3387" s="23">
        <v>204331315</v>
      </c>
    </row>
    <row r="3388" spans="1:8" x14ac:dyDescent="0.25">
      <c r="A3388">
        <v>8786</v>
      </c>
      <c r="B3388" t="s">
        <v>21981</v>
      </c>
      <c r="C3388" t="s">
        <v>21981</v>
      </c>
      <c r="D3388" s="23"/>
      <c r="E3388" t="s">
        <v>1583</v>
      </c>
      <c r="F3388" t="s">
        <v>1692</v>
      </c>
      <c r="G3388">
        <v>13279</v>
      </c>
      <c r="H3388" s="23"/>
    </row>
    <row r="3389" spans="1:8" x14ac:dyDescent="0.25">
      <c r="A3389">
        <v>3185</v>
      </c>
      <c r="B3389" t="s">
        <v>6045</v>
      </c>
      <c r="C3389" t="s">
        <v>6046</v>
      </c>
      <c r="D3389" s="23">
        <v>6197476000140</v>
      </c>
      <c r="E3389" t="s">
        <v>1851</v>
      </c>
      <c r="F3389" t="s">
        <v>1386</v>
      </c>
      <c r="G3389">
        <v>4461</v>
      </c>
      <c r="H3389" s="23">
        <v>161418015</v>
      </c>
    </row>
    <row r="3390" spans="1:8" x14ac:dyDescent="0.25">
      <c r="A3390">
        <v>1662</v>
      </c>
      <c r="B3390" t="s">
        <v>6047</v>
      </c>
      <c r="C3390" t="s">
        <v>6048</v>
      </c>
      <c r="D3390" s="23">
        <v>11885897000102</v>
      </c>
      <c r="E3390" t="s">
        <v>1385</v>
      </c>
      <c r="F3390" t="s">
        <v>1386</v>
      </c>
      <c r="G3390">
        <v>2938</v>
      </c>
      <c r="H3390" s="23">
        <v>161688055</v>
      </c>
    </row>
    <row r="3391" spans="1:8" x14ac:dyDescent="0.25">
      <c r="A3391">
        <v>949</v>
      </c>
      <c r="B3391" t="s">
        <v>6047</v>
      </c>
      <c r="C3391" t="s">
        <v>6047</v>
      </c>
      <c r="D3391" s="23"/>
      <c r="E3391" t="s">
        <v>1385</v>
      </c>
      <c r="F3391" t="s">
        <v>1386</v>
      </c>
      <c r="G3391">
        <v>2225</v>
      </c>
      <c r="H3391" s="23"/>
    </row>
    <row r="3392" spans="1:8" x14ac:dyDescent="0.25">
      <c r="A3392">
        <v>4654</v>
      </c>
      <c r="B3392" t="s">
        <v>6049</v>
      </c>
      <c r="C3392" t="s">
        <v>1085</v>
      </c>
      <c r="D3392" s="23">
        <v>2631392000112</v>
      </c>
      <c r="E3392" t="s">
        <v>2170</v>
      </c>
      <c r="F3392" t="s">
        <v>1415</v>
      </c>
      <c r="G3392">
        <v>7233</v>
      </c>
      <c r="H3392" s="23">
        <v>25105108</v>
      </c>
    </row>
    <row r="3393" spans="1:8" x14ac:dyDescent="0.25">
      <c r="A3393">
        <v>4576</v>
      </c>
      <c r="B3393" t="s">
        <v>6050</v>
      </c>
      <c r="C3393" t="s">
        <v>6051</v>
      </c>
      <c r="D3393" s="23">
        <v>3860274000149</v>
      </c>
      <c r="E3393" t="s">
        <v>1883</v>
      </c>
      <c r="F3393" t="s">
        <v>1390</v>
      </c>
      <c r="G3393">
        <v>7154</v>
      </c>
      <c r="H3393" s="23">
        <v>286205841113</v>
      </c>
    </row>
    <row r="3394" spans="1:8" x14ac:dyDescent="0.25">
      <c r="A3394">
        <v>7229</v>
      </c>
      <c r="B3394" t="s">
        <v>6052</v>
      </c>
      <c r="C3394" t="s">
        <v>6052</v>
      </c>
      <c r="D3394" s="23">
        <v>41080722000938</v>
      </c>
      <c r="E3394" t="s">
        <v>2218</v>
      </c>
      <c r="F3394" t="s">
        <v>1398</v>
      </c>
      <c r="G3394">
        <v>11172</v>
      </c>
      <c r="H3394" s="23">
        <v>204037026</v>
      </c>
    </row>
    <row r="3395" spans="1:8" x14ac:dyDescent="0.25">
      <c r="A3395">
        <v>2679</v>
      </c>
      <c r="B3395" t="s">
        <v>6053</v>
      </c>
      <c r="C3395" t="s">
        <v>6054</v>
      </c>
      <c r="D3395" s="23">
        <v>41080722000504</v>
      </c>
      <c r="E3395" t="s">
        <v>1527</v>
      </c>
      <c r="F3395" t="s">
        <v>1386</v>
      </c>
      <c r="G3395">
        <v>3955</v>
      </c>
      <c r="H3395" s="23" t="s">
        <v>6055</v>
      </c>
    </row>
    <row r="3396" spans="1:8" x14ac:dyDescent="0.25">
      <c r="A3396">
        <v>2678</v>
      </c>
      <c r="B3396" t="s">
        <v>6053</v>
      </c>
      <c r="C3396" t="s">
        <v>6056</v>
      </c>
      <c r="D3396" s="23">
        <v>41080722000180</v>
      </c>
      <c r="E3396" t="s">
        <v>2205</v>
      </c>
      <c r="F3396" t="s">
        <v>1415</v>
      </c>
      <c r="G3396">
        <v>3954</v>
      </c>
      <c r="H3396" s="23">
        <v>18154501842064</v>
      </c>
    </row>
    <row r="3397" spans="1:8" x14ac:dyDescent="0.25">
      <c r="A3397">
        <v>13341</v>
      </c>
      <c r="B3397" t="s">
        <v>6057</v>
      </c>
      <c r="C3397" t="s">
        <v>107</v>
      </c>
      <c r="D3397" s="23">
        <v>14439362000350</v>
      </c>
      <c r="E3397" t="s">
        <v>1734</v>
      </c>
      <c r="F3397" t="s">
        <v>1390</v>
      </c>
      <c r="G3397">
        <v>20847</v>
      </c>
      <c r="H3397" s="23">
        <v>177170931110</v>
      </c>
    </row>
    <row r="3398" spans="1:8" x14ac:dyDescent="0.25">
      <c r="A3398">
        <v>10543</v>
      </c>
      <c r="B3398" t="s">
        <v>6058</v>
      </c>
      <c r="C3398" t="s">
        <v>6059</v>
      </c>
      <c r="D3398" s="23">
        <v>7059130000149</v>
      </c>
      <c r="E3398" t="s">
        <v>2706</v>
      </c>
      <c r="F3398" t="s">
        <v>1619</v>
      </c>
      <c r="G3398">
        <v>15908</v>
      </c>
      <c r="H3398" s="23">
        <v>290430372</v>
      </c>
    </row>
    <row r="3399" spans="1:8" x14ac:dyDescent="0.25">
      <c r="A3399">
        <v>7262</v>
      </c>
      <c r="B3399" t="s">
        <v>6060</v>
      </c>
      <c r="C3399" t="s">
        <v>6060</v>
      </c>
      <c r="D3399" s="23">
        <v>21448498000120</v>
      </c>
      <c r="E3399" t="s">
        <v>6061</v>
      </c>
      <c r="F3399" t="s">
        <v>1444</v>
      </c>
      <c r="G3399">
        <v>11199</v>
      </c>
      <c r="H3399" s="23">
        <v>121085427</v>
      </c>
    </row>
    <row r="3400" spans="1:8" x14ac:dyDescent="0.25">
      <c r="A3400">
        <v>14755</v>
      </c>
      <c r="B3400" t="s">
        <v>6062</v>
      </c>
      <c r="D3400" s="23">
        <v>54565635000165</v>
      </c>
      <c r="E3400" t="s">
        <v>6063</v>
      </c>
      <c r="F3400" t="s">
        <v>1390</v>
      </c>
      <c r="G3400">
        <v>23200</v>
      </c>
      <c r="H3400" s="23">
        <v>482007657114</v>
      </c>
    </row>
    <row r="3401" spans="1:8" x14ac:dyDescent="0.25">
      <c r="A3401">
        <v>3387</v>
      </c>
      <c r="B3401" t="s">
        <v>6064</v>
      </c>
      <c r="C3401" t="s">
        <v>6065</v>
      </c>
      <c r="D3401" s="23">
        <v>7471702000100</v>
      </c>
      <c r="E3401" t="s">
        <v>6066</v>
      </c>
      <c r="F3401" t="s">
        <v>1398</v>
      </c>
      <c r="G3401">
        <v>4663</v>
      </c>
      <c r="H3401" s="23">
        <v>202000214</v>
      </c>
    </row>
    <row r="3402" spans="1:8" x14ac:dyDescent="0.25">
      <c r="A3402">
        <v>1793</v>
      </c>
      <c r="B3402" t="s">
        <v>6067</v>
      </c>
      <c r="C3402" t="s">
        <v>6068</v>
      </c>
      <c r="D3402" s="23">
        <v>12731535000111</v>
      </c>
      <c r="E3402" t="s">
        <v>1409</v>
      </c>
      <c r="F3402" t="s">
        <v>1386</v>
      </c>
      <c r="G3402">
        <v>3069</v>
      </c>
      <c r="H3402" s="23">
        <v>160442192</v>
      </c>
    </row>
    <row r="3403" spans="1:8" x14ac:dyDescent="0.25">
      <c r="A3403">
        <v>1794</v>
      </c>
      <c r="B3403" t="s">
        <v>6067</v>
      </c>
      <c r="C3403" t="s">
        <v>6068</v>
      </c>
      <c r="D3403" s="23">
        <v>12731535000383</v>
      </c>
      <c r="E3403" t="s">
        <v>1409</v>
      </c>
      <c r="F3403" t="s">
        <v>1386</v>
      </c>
      <c r="G3403">
        <v>3070</v>
      </c>
      <c r="H3403" s="23">
        <v>161828540</v>
      </c>
    </row>
    <row r="3404" spans="1:8" x14ac:dyDescent="0.25">
      <c r="A3404">
        <v>3560</v>
      </c>
      <c r="B3404" t="s">
        <v>6069</v>
      </c>
      <c r="C3404" t="s">
        <v>6070</v>
      </c>
      <c r="D3404" s="23">
        <v>8208024000142</v>
      </c>
      <c r="E3404" t="s">
        <v>1572</v>
      </c>
      <c r="F3404" t="s">
        <v>1386</v>
      </c>
      <c r="G3404">
        <v>4836</v>
      </c>
      <c r="H3404" s="23">
        <v>161492061</v>
      </c>
    </row>
    <row r="3405" spans="1:8" x14ac:dyDescent="0.25">
      <c r="A3405">
        <v>6011</v>
      </c>
      <c r="B3405" t="s">
        <v>6071</v>
      </c>
      <c r="C3405" t="s">
        <v>6071</v>
      </c>
      <c r="D3405" s="23">
        <v>9320761000448</v>
      </c>
      <c r="E3405" t="s">
        <v>1397</v>
      </c>
      <c r="F3405" t="s">
        <v>1398</v>
      </c>
      <c r="G3405">
        <v>9305</v>
      </c>
      <c r="H3405" s="23">
        <v>202876055</v>
      </c>
    </row>
    <row r="3406" spans="1:8" x14ac:dyDescent="0.25">
      <c r="A3406">
        <v>3997</v>
      </c>
      <c r="B3406" t="s">
        <v>6072</v>
      </c>
      <c r="C3406" t="s">
        <v>6073</v>
      </c>
      <c r="D3406" s="23">
        <v>9320761000103</v>
      </c>
      <c r="E3406" t="s">
        <v>1397</v>
      </c>
      <c r="F3406" t="s">
        <v>1398</v>
      </c>
      <c r="G3406">
        <v>5273</v>
      </c>
      <c r="H3406" s="23">
        <v>202107450</v>
      </c>
    </row>
    <row r="3407" spans="1:8" x14ac:dyDescent="0.25">
      <c r="A3407">
        <v>6275</v>
      </c>
      <c r="B3407" t="s">
        <v>6074</v>
      </c>
      <c r="C3407" t="s">
        <v>6075</v>
      </c>
      <c r="D3407" s="23">
        <v>17329213000164</v>
      </c>
      <c r="E3407" t="s">
        <v>6076</v>
      </c>
      <c r="F3407" t="s">
        <v>1386</v>
      </c>
      <c r="G3407">
        <v>9818</v>
      </c>
      <c r="H3407" s="23">
        <v>162082134</v>
      </c>
    </row>
    <row r="3408" spans="1:8" x14ac:dyDescent="0.25">
      <c r="A3408">
        <v>4132</v>
      </c>
      <c r="B3408" t="s">
        <v>6077</v>
      </c>
      <c r="C3408" t="s">
        <v>6077</v>
      </c>
      <c r="D3408" s="23">
        <v>6241841000177</v>
      </c>
      <c r="E3408" t="s">
        <v>1465</v>
      </c>
      <c r="F3408" t="s">
        <v>1398</v>
      </c>
      <c r="G3408">
        <v>5408</v>
      </c>
      <c r="H3408" s="23">
        <v>200968653</v>
      </c>
    </row>
    <row r="3409" spans="1:8" x14ac:dyDescent="0.25">
      <c r="A3409">
        <v>6253</v>
      </c>
      <c r="B3409" t="s">
        <v>6078</v>
      </c>
      <c r="C3409" t="s">
        <v>6078</v>
      </c>
      <c r="D3409" s="23">
        <v>2513637000107</v>
      </c>
      <c r="E3409" t="s">
        <v>1385</v>
      </c>
      <c r="F3409" t="s">
        <v>1386</v>
      </c>
      <c r="G3409">
        <v>9783</v>
      </c>
      <c r="H3409" s="23">
        <v>161453716</v>
      </c>
    </row>
    <row r="3410" spans="1:8" x14ac:dyDescent="0.25">
      <c r="A3410">
        <v>2750</v>
      </c>
      <c r="B3410" t="s">
        <v>6079</v>
      </c>
      <c r="C3410" t="s">
        <v>6080</v>
      </c>
      <c r="D3410" s="23">
        <v>4245815000191</v>
      </c>
      <c r="E3410" t="s">
        <v>3109</v>
      </c>
      <c r="F3410" t="s">
        <v>1386</v>
      </c>
      <c r="G3410">
        <v>4026</v>
      </c>
      <c r="H3410" s="23" t="s">
        <v>6081</v>
      </c>
    </row>
    <row r="3411" spans="1:8" x14ac:dyDescent="0.25">
      <c r="A3411">
        <v>3356</v>
      </c>
      <c r="B3411" t="s">
        <v>6082</v>
      </c>
      <c r="C3411" t="s">
        <v>6083</v>
      </c>
      <c r="D3411" s="23">
        <v>7301609000301</v>
      </c>
      <c r="E3411" t="s">
        <v>1507</v>
      </c>
      <c r="F3411" t="s">
        <v>1415</v>
      </c>
      <c r="G3411">
        <v>4632</v>
      </c>
      <c r="H3411" s="23" t="s">
        <v>6084</v>
      </c>
    </row>
    <row r="3412" spans="1:8" x14ac:dyDescent="0.25">
      <c r="A3412">
        <v>6426</v>
      </c>
      <c r="B3412" t="s">
        <v>6085</v>
      </c>
      <c r="C3412" t="s">
        <v>6086</v>
      </c>
      <c r="D3412" s="23">
        <v>961039000175</v>
      </c>
      <c r="E3412" t="s">
        <v>1700</v>
      </c>
      <c r="F3412" t="s">
        <v>1386</v>
      </c>
      <c r="G3412">
        <v>9967</v>
      </c>
      <c r="H3412" s="23">
        <v>162238339</v>
      </c>
    </row>
    <row r="3413" spans="1:8" x14ac:dyDescent="0.25">
      <c r="A3413">
        <v>12743</v>
      </c>
      <c r="B3413" t="s">
        <v>6087</v>
      </c>
      <c r="C3413" t="s">
        <v>6087</v>
      </c>
      <c r="D3413" s="23">
        <v>36079832000192</v>
      </c>
      <c r="E3413" t="s">
        <v>1409</v>
      </c>
      <c r="F3413" t="s">
        <v>1386</v>
      </c>
      <c r="G3413">
        <v>19778</v>
      </c>
      <c r="H3413" s="23">
        <v>163582840</v>
      </c>
    </row>
    <row r="3414" spans="1:8" x14ac:dyDescent="0.25">
      <c r="A3414">
        <v>10635</v>
      </c>
      <c r="B3414" t="s">
        <v>6088</v>
      </c>
      <c r="C3414" t="s">
        <v>6088</v>
      </c>
      <c r="D3414" s="23">
        <v>8561064000173</v>
      </c>
      <c r="E3414" t="s">
        <v>6066</v>
      </c>
      <c r="F3414" t="s">
        <v>1398</v>
      </c>
      <c r="G3414">
        <v>16013</v>
      </c>
      <c r="H3414" s="23">
        <v>204670098</v>
      </c>
    </row>
    <row r="3415" spans="1:8" x14ac:dyDescent="0.25">
      <c r="A3415">
        <v>8050</v>
      </c>
      <c r="B3415" t="s">
        <v>6089</v>
      </c>
      <c r="C3415" t="s">
        <v>6090</v>
      </c>
      <c r="D3415" s="23">
        <v>61490561007628</v>
      </c>
      <c r="E3415" t="s">
        <v>1406</v>
      </c>
      <c r="F3415" t="s">
        <v>1407</v>
      </c>
      <c r="G3415">
        <v>12348</v>
      </c>
      <c r="H3415" s="23">
        <v>61809314</v>
      </c>
    </row>
    <row r="3416" spans="1:8" x14ac:dyDescent="0.25">
      <c r="A3416">
        <v>11306</v>
      </c>
      <c r="B3416" t="s">
        <v>6091</v>
      </c>
      <c r="C3416" t="s">
        <v>6093</v>
      </c>
      <c r="D3416" s="23">
        <v>61490561009752</v>
      </c>
      <c r="E3416" t="s">
        <v>1385</v>
      </c>
      <c r="F3416" t="s">
        <v>1386</v>
      </c>
      <c r="G3416">
        <v>17161</v>
      </c>
      <c r="H3416" s="23">
        <v>163468826</v>
      </c>
    </row>
    <row r="3417" spans="1:8" x14ac:dyDescent="0.25">
      <c r="A3417">
        <v>3170</v>
      </c>
      <c r="B3417" t="s">
        <v>6091</v>
      </c>
      <c r="C3417" t="s">
        <v>6092</v>
      </c>
      <c r="D3417" s="23">
        <v>61490561007113</v>
      </c>
      <c r="E3417" t="s">
        <v>1430</v>
      </c>
      <c r="F3417" t="s">
        <v>1415</v>
      </c>
      <c r="G3417">
        <v>4446</v>
      </c>
      <c r="H3417" s="23">
        <v>26617994</v>
      </c>
    </row>
    <row r="3418" spans="1:8" x14ac:dyDescent="0.25">
      <c r="A3418">
        <v>13329</v>
      </c>
      <c r="B3418" t="s">
        <v>6094</v>
      </c>
      <c r="C3418" t="s">
        <v>6095</v>
      </c>
      <c r="D3418" s="23">
        <v>46453483000180</v>
      </c>
      <c r="E3418" t="s">
        <v>6096</v>
      </c>
      <c r="F3418" t="s">
        <v>1418</v>
      </c>
      <c r="G3418">
        <v>20785</v>
      </c>
      <c r="H3418" s="23">
        <v>12484844</v>
      </c>
    </row>
    <row r="3419" spans="1:8" x14ac:dyDescent="0.25">
      <c r="A3419">
        <v>3998</v>
      </c>
      <c r="B3419" t="s">
        <v>6097</v>
      </c>
      <c r="C3419" t="s">
        <v>6098</v>
      </c>
      <c r="D3419" s="23">
        <v>9320761000286</v>
      </c>
      <c r="E3419" t="s">
        <v>1465</v>
      </c>
      <c r="F3419" t="s">
        <v>1398</v>
      </c>
      <c r="G3419">
        <v>5274</v>
      </c>
      <c r="H3419" s="23">
        <v>202413101</v>
      </c>
    </row>
    <row r="3420" spans="1:8" x14ac:dyDescent="0.25">
      <c r="A3420">
        <v>2835</v>
      </c>
      <c r="B3420" t="s">
        <v>6099</v>
      </c>
      <c r="C3420" t="s">
        <v>6100</v>
      </c>
      <c r="D3420" s="23">
        <v>4678560000150</v>
      </c>
      <c r="E3420" t="s">
        <v>1409</v>
      </c>
      <c r="F3420" t="s">
        <v>1386</v>
      </c>
      <c r="G3420">
        <v>4111</v>
      </c>
      <c r="H3420" s="23">
        <v>161336558</v>
      </c>
    </row>
    <row r="3421" spans="1:8" x14ac:dyDescent="0.25">
      <c r="A3421">
        <v>10062</v>
      </c>
      <c r="B3421" t="s">
        <v>6101</v>
      </c>
      <c r="C3421" t="s">
        <v>6102</v>
      </c>
      <c r="D3421" s="23">
        <v>12373400000202</v>
      </c>
      <c r="E3421" t="s">
        <v>5227</v>
      </c>
      <c r="F3421" t="s">
        <v>1398</v>
      </c>
      <c r="G3421">
        <v>14900</v>
      </c>
      <c r="H3421" s="23">
        <v>204930839</v>
      </c>
    </row>
    <row r="3422" spans="1:8" x14ac:dyDescent="0.25">
      <c r="A3422">
        <v>8278</v>
      </c>
      <c r="B3422" t="s">
        <v>6101</v>
      </c>
      <c r="C3422" t="s">
        <v>6103</v>
      </c>
      <c r="D3422" s="23">
        <v>12373400000121</v>
      </c>
      <c r="E3422" t="s">
        <v>5227</v>
      </c>
      <c r="F3422" t="s">
        <v>1398</v>
      </c>
      <c r="G3422">
        <v>12545</v>
      </c>
      <c r="H3422" s="23">
        <v>202361403</v>
      </c>
    </row>
    <row r="3423" spans="1:8" x14ac:dyDescent="0.25">
      <c r="A3423">
        <v>13638</v>
      </c>
      <c r="B3423" t="s">
        <v>6104</v>
      </c>
      <c r="C3423" t="s">
        <v>6104</v>
      </c>
      <c r="D3423" s="23">
        <v>14327565000192</v>
      </c>
      <c r="E3423" t="s">
        <v>1406</v>
      </c>
      <c r="F3423" t="s">
        <v>1407</v>
      </c>
      <c r="G3423">
        <v>21261</v>
      </c>
      <c r="H3423" s="23">
        <v>65998138</v>
      </c>
    </row>
    <row r="3424" spans="1:8" x14ac:dyDescent="0.25">
      <c r="A3424">
        <v>14068</v>
      </c>
      <c r="B3424" t="s">
        <v>6105</v>
      </c>
      <c r="C3424" t="s">
        <v>6105</v>
      </c>
      <c r="D3424" s="23">
        <v>40915521000193</v>
      </c>
      <c r="E3424" t="s">
        <v>6106</v>
      </c>
      <c r="F3424" t="s">
        <v>1444</v>
      </c>
      <c r="G3424">
        <v>21849</v>
      </c>
      <c r="H3424" s="23">
        <v>176809526</v>
      </c>
    </row>
    <row r="3425" spans="1:8" x14ac:dyDescent="0.25">
      <c r="A3425">
        <v>13220</v>
      </c>
      <c r="B3425" t="s">
        <v>6107</v>
      </c>
      <c r="C3425" t="s">
        <v>6108</v>
      </c>
      <c r="D3425" s="23">
        <v>5255141000411</v>
      </c>
      <c r="E3425" t="s">
        <v>1417</v>
      </c>
      <c r="F3425" t="s">
        <v>1418</v>
      </c>
      <c r="G3425">
        <v>20419</v>
      </c>
      <c r="H3425" s="23">
        <v>11113184</v>
      </c>
    </row>
    <row r="3426" spans="1:8" x14ac:dyDescent="0.25">
      <c r="A3426">
        <v>1333</v>
      </c>
      <c r="B3426" t="s">
        <v>6109</v>
      </c>
      <c r="C3426" t="s">
        <v>6110</v>
      </c>
      <c r="D3426" s="23">
        <v>10559383000277</v>
      </c>
      <c r="E3426" t="s">
        <v>1642</v>
      </c>
      <c r="F3426" t="s">
        <v>1415</v>
      </c>
      <c r="G3426">
        <v>2609</v>
      </c>
      <c r="H3426" s="23" t="s">
        <v>6111</v>
      </c>
    </row>
    <row r="3427" spans="1:8" x14ac:dyDescent="0.25">
      <c r="A3427">
        <v>1332</v>
      </c>
      <c r="B3427" t="s">
        <v>6109</v>
      </c>
      <c r="C3427" t="s">
        <v>6110</v>
      </c>
      <c r="D3427" s="23">
        <v>10559383000196</v>
      </c>
      <c r="E3427" t="s">
        <v>1430</v>
      </c>
      <c r="F3427" t="s">
        <v>1415</v>
      </c>
      <c r="G3427">
        <v>2608</v>
      </c>
      <c r="H3427" s="23">
        <v>11314435</v>
      </c>
    </row>
    <row r="3428" spans="1:8" x14ac:dyDescent="0.25">
      <c r="A3428">
        <v>2469</v>
      </c>
      <c r="B3428" t="s">
        <v>6112</v>
      </c>
      <c r="C3428" t="s">
        <v>6112</v>
      </c>
      <c r="D3428" s="23">
        <v>3470288000156</v>
      </c>
      <c r="E3428" t="s">
        <v>1409</v>
      </c>
      <c r="F3428" t="s">
        <v>1386</v>
      </c>
      <c r="G3428">
        <v>3745</v>
      </c>
      <c r="H3428" s="23">
        <v>161256155</v>
      </c>
    </row>
    <row r="3429" spans="1:8" x14ac:dyDescent="0.25">
      <c r="A3429">
        <v>2337</v>
      </c>
      <c r="B3429" t="s">
        <v>6113</v>
      </c>
      <c r="C3429" t="s">
        <v>6114</v>
      </c>
      <c r="D3429" s="23">
        <v>3088926000179</v>
      </c>
      <c r="E3429" t="s">
        <v>1465</v>
      </c>
      <c r="F3429" t="s">
        <v>1398</v>
      </c>
      <c r="G3429">
        <v>3613</v>
      </c>
      <c r="H3429" s="23">
        <v>200821067</v>
      </c>
    </row>
    <row r="3430" spans="1:8" x14ac:dyDescent="0.25">
      <c r="A3430">
        <v>11072</v>
      </c>
      <c r="B3430" t="s">
        <v>6115</v>
      </c>
      <c r="C3430" t="s">
        <v>6116</v>
      </c>
      <c r="D3430" s="23">
        <v>27499145000135</v>
      </c>
      <c r="E3430" t="s">
        <v>2433</v>
      </c>
      <c r="F3430" t="s">
        <v>1386</v>
      </c>
      <c r="G3430">
        <v>16876</v>
      </c>
      <c r="H3430" s="23">
        <v>163031479</v>
      </c>
    </row>
    <row r="3431" spans="1:8" x14ac:dyDescent="0.25">
      <c r="A3431">
        <v>8724</v>
      </c>
      <c r="B3431" t="s">
        <v>6117</v>
      </c>
      <c r="C3431" t="s">
        <v>6117</v>
      </c>
      <c r="D3431" s="23">
        <v>19447850000160</v>
      </c>
      <c r="E3431" t="s">
        <v>1385</v>
      </c>
      <c r="F3431" t="s">
        <v>1386</v>
      </c>
      <c r="G3431">
        <v>13228</v>
      </c>
      <c r="H3431" s="23">
        <v>162361734</v>
      </c>
    </row>
    <row r="3432" spans="1:8" x14ac:dyDescent="0.25">
      <c r="A3432">
        <v>1545</v>
      </c>
      <c r="B3432" t="s">
        <v>6118</v>
      </c>
      <c r="C3432" t="s">
        <v>6119</v>
      </c>
      <c r="D3432" s="23">
        <v>11208403000147</v>
      </c>
      <c r="E3432" t="s">
        <v>1385</v>
      </c>
      <c r="F3432" t="s">
        <v>1386</v>
      </c>
      <c r="G3432">
        <v>2821</v>
      </c>
      <c r="H3432" s="23" t="s">
        <v>6120</v>
      </c>
    </row>
    <row r="3433" spans="1:8" x14ac:dyDescent="0.25">
      <c r="A3433">
        <v>3333</v>
      </c>
      <c r="B3433" t="s">
        <v>6121</v>
      </c>
      <c r="C3433" t="s">
        <v>6122</v>
      </c>
      <c r="D3433" s="23">
        <v>7190090000170</v>
      </c>
      <c r="E3433" t="s">
        <v>1385</v>
      </c>
      <c r="F3433" t="s">
        <v>1386</v>
      </c>
      <c r="G3433">
        <v>4609</v>
      </c>
      <c r="H3433" s="23" t="s">
        <v>6123</v>
      </c>
    </row>
    <row r="3434" spans="1:8" x14ac:dyDescent="0.25">
      <c r="A3434">
        <v>8677</v>
      </c>
      <c r="B3434" t="s">
        <v>6124</v>
      </c>
      <c r="C3434" t="s">
        <v>6124</v>
      </c>
      <c r="D3434" s="23">
        <v>14523230000140</v>
      </c>
      <c r="E3434" t="s">
        <v>5947</v>
      </c>
      <c r="F3434" t="s">
        <v>1407</v>
      </c>
      <c r="G3434">
        <v>13188</v>
      </c>
      <c r="H3434" s="23">
        <v>65826620</v>
      </c>
    </row>
    <row r="3435" spans="1:8" x14ac:dyDescent="0.25">
      <c r="A3435">
        <v>14375</v>
      </c>
      <c r="B3435" t="s">
        <v>6125</v>
      </c>
      <c r="C3435" t="s">
        <v>6125</v>
      </c>
      <c r="D3435" s="23">
        <v>43151872000163</v>
      </c>
      <c r="E3435" t="s">
        <v>1385</v>
      </c>
      <c r="F3435" t="s">
        <v>1386</v>
      </c>
      <c r="G3435">
        <v>22635</v>
      </c>
      <c r="H3435" s="23">
        <v>164087354</v>
      </c>
    </row>
    <row r="3436" spans="1:8" x14ac:dyDescent="0.25">
      <c r="A3436">
        <v>1697</v>
      </c>
      <c r="B3436" t="s">
        <v>6126</v>
      </c>
      <c r="C3436" t="s">
        <v>6127</v>
      </c>
      <c r="D3436" s="23">
        <v>11995951000164</v>
      </c>
      <c r="E3436" t="s">
        <v>2170</v>
      </c>
      <c r="F3436" t="s">
        <v>1415</v>
      </c>
      <c r="G3436">
        <v>2973</v>
      </c>
      <c r="H3436" s="23">
        <v>40341399</v>
      </c>
    </row>
    <row r="3437" spans="1:8" x14ac:dyDescent="0.25">
      <c r="A3437">
        <v>4864</v>
      </c>
      <c r="B3437" t="s">
        <v>6128</v>
      </c>
      <c r="C3437" t="s">
        <v>6129</v>
      </c>
      <c r="D3437" s="23">
        <v>1334720000156</v>
      </c>
      <c r="E3437" t="s">
        <v>1650</v>
      </c>
      <c r="F3437" t="s">
        <v>1390</v>
      </c>
      <c r="G3437">
        <v>7755</v>
      </c>
      <c r="H3437" s="23">
        <v>181120085119</v>
      </c>
    </row>
    <row r="3438" spans="1:8" x14ac:dyDescent="0.25">
      <c r="A3438">
        <v>10142</v>
      </c>
      <c r="B3438" t="s">
        <v>6130</v>
      </c>
      <c r="C3438" t="s">
        <v>6130</v>
      </c>
      <c r="D3438" s="23">
        <v>8281240000113</v>
      </c>
      <c r="E3438" t="s">
        <v>6131</v>
      </c>
      <c r="F3438" t="s">
        <v>1398</v>
      </c>
      <c r="G3438">
        <v>15162</v>
      </c>
      <c r="H3438" s="23">
        <v>202039072</v>
      </c>
    </row>
    <row r="3439" spans="1:8" x14ac:dyDescent="0.25">
      <c r="A3439">
        <v>2520</v>
      </c>
      <c r="B3439" t="s">
        <v>6132</v>
      </c>
      <c r="C3439" t="s">
        <v>6133</v>
      </c>
      <c r="D3439" s="23">
        <v>35499144000119</v>
      </c>
      <c r="E3439" t="s">
        <v>2433</v>
      </c>
      <c r="F3439" t="s">
        <v>1386</v>
      </c>
      <c r="G3439">
        <v>3796</v>
      </c>
      <c r="H3439" s="23">
        <v>160891051</v>
      </c>
    </row>
    <row r="3440" spans="1:8" x14ac:dyDescent="0.25">
      <c r="A3440">
        <v>12591</v>
      </c>
      <c r="B3440" t="s">
        <v>6134</v>
      </c>
      <c r="C3440" t="s">
        <v>6134</v>
      </c>
      <c r="D3440" s="23">
        <v>37747445000140</v>
      </c>
      <c r="E3440" t="s">
        <v>1409</v>
      </c>
      <c r="F3440" t="s">
        <v>1386</v>
      </c>
      <c r="G3440">
        <v>19596</v>
      </c>
      <c r="H3440" s="23">
        <v>163759413</v>
      </c>
    </row>
    <row r="3441" spans="1:8" x14ac:dyDescent="0.25">
      <c r="A3441">
        <v>2263</v>
      </c>
      <c r="B3441" t="s">
        <v>6135</v>
      </c>
      <c r="C3441" t="s">
        <v>6136</v>
      </c>
      <c r="D3441" s="23">
        <v>2748512000166</v>
      </c>
      <c r="E3441" t="s">
        <v>2449</v>
      </c>
      <c r="F3441" t="s">
        <v>1407</v>
      </c>
      <c r="G3441">
        <v>3539</v>
      </c>
      <c r="H3441" s="23">
        <v>62711156</v>
      </c>
    </row>
    <row r="3442" spans="1:8" x14ac:dyDescent="0.25">
      <c r="A3442">
        <v>11809</v>
      </c>
      <c r="B3442" t="s">
        <v>6137</v>
      </c>
      <c r="C3442" t="s">
        <v>6137</v>
      </c>
      <c r="D3442" s="23">
        <v>36433875000124</v>
      </c>
      <c r="E3442" t="s">
        <v>1527</v>
      </c>
      <c r="F3442" t="s">
        <v>1386</v>
      </c>
      <c r="G3442">
        <v>18128</v>
      </c>
      <c r="H3442" s="23">
        <v>163618550</v>
      </c>
    </row>
    <row r="3443" spans="1:8" x14ac:dyDescent="0.25">
      <c r="A3443">
        <v>15139</v>
      </c>
      <c r="B3443" t="s">
        <v>6138</v>
      </c>
      <c r="C3443" t="s">
        <v>6139</v>
      </c>
      <c r="D3443" s="23">
        <v>21776022000118</v>
      </c>
      <c r="E3443" t="s">
        <v>1385</v>
      </c>
      <c r="F3443" t="s">
        <v>1386</v>
      </c>
      <c r="G3443">
        <v>24079</v>
      </c>
      <c r="H3443" s="23">
        <v>164972030</v>
      </c>
    </row>
    <row r="3444" spans="1:8" x14ac:dyDescent="0.25">
      <c r="A3444">
        <v>275</v>
      </c>
      <c r="B3444" t="s">
        <v>21982</v>
      </c>
      <c r="C3444" t="s">
        <v>21982</v>
      </c>
      <c r="D3444" s="23"/>
      <c r="E3444" t="s">
        <v>2050</v>
      </c>
      <c r="F3444" t="s">
        <v>1386</v>
      </c>
      <c r="G3444">
        <v>1551</v>
      </c>
      <c r="H3444" s="23"/>
    </row>
    <row r="3445" spans="1:8" x14ac:dyDescent="0.25">
      <c r="A3445">
        <v>3923</v>
      </c>
      <c r="B3445" t="s">
        <v>6140</v>
      </c>
      <c r="C3445" t="s">
        <v>6141</v>
      </c>
      <c r="D3445" s="23">
        <v>9210100000117</v>
      </c>
      <c r="E3445" t="s">
        <v>1921</v>
      </c>
      <c r="F3445" t="s">
        <v>1386</v>
      </c>
      <c r="G3445">
        <v>5199</v>
      </c>
      <c r="H3445" s="23">
        <v>161559034</v>
      </c>
    </row>
    <row r="3446" spans="1:8" x14ac:dyDescent="0.25">
      <c r="A3446">
        <v>12280</v>
      </c>
      <c r="B3446" t="s">
        <v>6142</v>
      </c>
      <c r="C3446" t="s">
        <v>6142</v>
      </c>
      <c r="D3446" s="23">
        <v>23159539000193</v>
      </c>
      <c r="E3446" t="s">
        <v>1385</v>
      </c>
      <c r="F3446" t="s">
        <v>1386</v>
      </c>
      <c r="G3446">
        <v>18876</v>
      </c>
      <c r="H3446" s="23">
        <v>162580126</v>
      </c>
    </row>
    <row r="3447" spans="1:8" x14ac:dyDescent="0.25">
      <c r="A3447">
        <v>5084</v>
      </c>
      <c r="B3447" t="s">
        <v>6143</v>
      </c>
      <c r="C3447" t="s">
        <v>6143</v>
      </c>
      <c r="D3447" s="23">
        <v>14394333000157</v>
      </c>
      <c r="E3447" t="s">
        <v>1409</v>
      </c>
      <c r="F3447" t="s">
        <v>1386</v>
      </c>
      <c r="G3447">
        <v>8122</v>
      </c>
      <c r="H3447" s="23">
        <v>161890687</v>
      </c>
    </row>
    <row r="3448" spans="1:8" x14ac:dyDescent="0.25">
      <c r="A3448">
        <v>1405</v>
      </c>
      <c r="B3448" t="s">
        <v>6144</v>
      </c>
      <c r="C3448" t="s">
        <v>6145</v>
      </c>
      <c r="D3448" s="23">
        <v>10758548000159</v>
      </c>
      <c r="E3448" t="s">
        <v>1409</v>
      </c>
      <c r="F3448" t="s">
        <v>1386</v>
      </c>
      <c r="G3448">
        <v>2681</v>
      </c>
      <c r="H3448" s="23">
        <v>160282098</v>
      </c>
    </row>
    <row r="3449" spans="1:8" x14ac:dyDescent="0.25">
      <c r="A3449">
        <v>6964</v>
      </c>
      <c r="B3449" t="s">
        <v>6146</v>
      </c>
      <c r="C3449" t="s">
        <v>6146</v>
      </c>
      <c r="D3449" s="23">
        <v>2020403000128</v>
      </c>
      <c r="E3449" t="s">
        <v>2433</v>
      </c>
      <c r="F3449" t="s">
        <v>1386</v>
      </c>
      <c r="G3449">
        <v>10954</v>
      </c>
      <c r="H3449" s="23">
        <v>161404391</v>
      </c>
    </row>
    <row r="3450" spans="1:8" x14ac:dyDescent="0.25">
      <c r="A3450">
        <v>12456</v>
      </c>
      <c r="B3450" t="s">
        <v>6147</v>
      </c>
      <c r="C3450" t="s">
        <v>6148</v>
      </c>
      <c r="D3450" s="23">
        <v>35396779000190</v>
      </c>
      <c r="E3450" t="s">
        <v>1430</v>
      </c>
      <c r="F3450" t="s">
        <v>1415</v>
      </c>
      <c r="G3450">
        <v>19116</v>
      </c>
      <c r="H3450" s="23">
        <v>16289846</v>
      </c>
    </row>
    <row r="3451" spans="1:8" x14ac:dyDescent="0.25">
      <c r="A3451">
        <v>10968</v>
      </c>
      <c r="B3451" t="s">
        <v>6149</v>
      </c>
      <c r="C3451" t="s">
        <v>6149</v>
      </c>
      <c r="D3451" s="23">
        <v>23245594000104</v>
      </c>
      <c r="E3451" t="s">
        <v>1452</v>
      </c>
      <c r="F3451" t="s">
        <v>1386</v>
      </c>
      <c r="G3451">
        <v>16709</v>
      </c>
      <c r="H3451" s="23">
        <v>162586302</v>
      </c>
    </row>
    <row r="3452" spans="1:8" x14ac:dyDescent="0.25">
      <c r="A3452">
        <v>11389</v>
      </c>
      <c r="B3452" t="s">
        <v>6150</v>
      </c>
      <c r="C3452" t="s">
        <v>6151</v>
      </c>
      <c r="D3452" s="23">
        <v>27938392000190</v>
      </c>
      <c r="E3452" t="s">
        <v>1385</v>
      </c>
      <c r="F3452" t="s">
        <v>1386</v>
      </c>
      <c r="G3452">
        <v>17302</v>
      </c>
      <c r="H3452" s="23">
        <v>163005222</v>
      </c>
    </row>
    <row r="3453" spans="1:8" x14ac:dyDescent="0.25">
      <c r="A3453">
        <v>9960</v>
      </c>
      <c r="B3453" t="s">
        <v>6152</v>
      </c>
      <c r="C3453" t="s">
        <v>6152</v>
      </c>
      <c r="D3453" s="23">
        <v>10629022000179</v>
      </c>
      <c r="E3453" t="s">
        <v>2050</v>
      </c>
      <c r="F3453" t="s">
        <v>1386</v>
      </c>
      <c r="G3453">
        <v>14692</v>
      </c>
      <c r="H3453" s="23">
        <v>162717083</v>
      </c>
    </row>
    <row r="3454" spans="1:8" x14ac:dyDescent="0.25">
      <c r="A3454">
        <v>11484</v>
      </c>
      <c r="B3454" t="s">
        <v>6153</v>
      </c>
      <c r="C3454" t="s">
        <v>6154</v>
      </c>
      <c r="D3454" s="23">
        <v>36699207000143</v>
      </c>
      <c r="E3454" t="s">
        <v>1527</v>
      </c>
      <c r="F3454" t="s">
        <v>1386</v>
      </c>
      <c r="G3454">
        <v>17425</v>
      </c>
      <c r="H3454" s="23">
        <v>163624623</v>
      </c>
    </row>
    <row r="3455" spans="1:8" x14ac:dyDescent="0.25">
      <c r="A3455">
        <v>6270</v>
      </c>
      <c r="B3455" t="s">
        <v>6155</v>
      </c>
      <c r="C3455" t="s">
        <v>6156</v>
      </c>
      <c r="D3455" s="23">
        <v>4566342000205</v>
      </c>
      <c r="E3455" t="s">
        <v>1385</v>
      </c>
      <c r="F3455" t="s">
        <v>1386</v>
      </c>
      <c r="G3455">
        <v>9814</v>
      </c>
      <c r="H3455" s="23" t="s">
        <v>1438</v>
      </c>
    </row>
    <row r="3456" spans="1:8" x14ac:dyDescent="0.25">
      <c r="A3456">
        <v>15398</v>
      </c>
      <c r="B3456" t="s">
        <v>21983</v>
      </c>
      <c r="C3456" t="s">
        <v>21984</v>
      </c>
      <c r="D3456" s="23"/>
      <c r="E3456" t="s">
        <v>1422</v>
      </c>
      <c r="F3456" t="s">
        <v>1386</v>
      </c>
      <c r="G3456">
        <v>6005</v>
      </c>
      <c r="H3456" s="23"/>
    </row>
    <row r="3457" spans="1:8" x14ac:dyDescent="0.25">
      <c r="A3457">
        <v>12890</v>
      </c>
      <c r="B3457" t="s">
        <v>21985</v>
      </c>
      <c r="C3457" t="s">
        <v>21986</v>
      </c>
      <c r="D3457" s="23"/>
      <c r="E3457" t="s">
        <v>1385</v>
      </c>
      <c r="F3457" t="s">
        <v>1386</v>
      </c>
      <c r="G3457">
        <v>12433</v>
      </c>
      <c r="H3457" s="23"/>
    </row>
    <row r="3458" spans="1:8" x14ac:dyDescent="0.25">
      <c r="A3458">
        <v>12968</v>
      </c>
      <c r="B3458" t="s">
        <v>21987</v>
      </c>
      <c r="C3458" t="s">
        <v>21987</v>
      </c>
      <c r="D3458" s="23"/>
      <c r="E3458" t="s">
        <v>1564</v>
      </c>
      <c r="F3458" t="s">
        <v>1386</v>
      </c>
      <c r="G3458">
        <v>20003</v>
      </c>
      <c r="H3458" s="23"/>
    </row>
    <row r="3459" spans="1:8" x14ac:dyDescent="0.25">
      <c r="A3459">
        <v>4145</v>
      </c>
      <c r="B3459" t="s">
        <v>6158</v>
      </c>
      <c r="C3459" t="s">
        <v>6158</v>
      </c>
      <c r="D3459" s="23"/>
      <c r="E3459" t="s">
        <v>1422</v>
      </c>
      <c r="F3459" t="s">
        <v>1386</v>
      </c>
      <c r="G3459">
        <v>6811</v>
      </c>
      <c r="H3459" s="23"/>
    </row>
    <row r="3460" spans="1:8" x14ac:dyDescent="0.25">
      <c r="A3460">
        <v>13422</v>
      </c>
      <c r="B3460" t="s">
        <v>6157</v>
      </c>
      <c r="C3460" t="s">
        <v>6158</v>
      </c>
      <c r="D3460" s="23">
        <v>47112863000114</v>
      </c>
      <c r="E3460" t="s">
        <v>1422</v>
      </c>
      <c r="F3460" t="s">
        <v>1386</v>
      </c>
      <c r="G3460">
        <v>20994</v>
      </c>
      <c r="H3460" s="23" t="s">
        <v>1438</v>
      </c>
    </row>
    <row r="3461" spans="1:8" x14ac:dyDescent="0.25">
      <c r="A3461">
        <v>377</v>
      </c>
      <c r="B3461" t="s">
        <v>21988</v>
      </c>
      <c r="C3461" t="s">
        <v>21988</v>
      </c>
      <c r="D3461" s="23"/>
      <c r="E3461" t="s">
        <v>1805</v>
      </c>
      <c r="F3461" t="s">
        <v>1386</v>
      </c>
      <c r="G3461">
        <v>1653</v>
      </c>
      <c r="H3461" s="23"/>
    </row>
    <row r="3462" spans="1:8" x14ac:dyDescent="0.25">
      <c r="A3462">
        <v>7560</v>
      </c>
      <c r="B3462" t="s">
        <v>6159</v>
      </c>
      <c r="C3462" t="s">
        <v>6159</v>
      </c>
      <c r="D3462" s="23">
        <v>15296248000119</v>
      </c>
      <c r="E3462" t="s">
        <v>1723</v>
      </c>
      <c r="F3462" t="s">
        <v>1386</v>
      </c>
      <c r="G3462">
        <v>11500</v>
      </c>
      <c r="H3462" s="23">
        <v>161963986</v>
      </c>
    </row>
    <row r="3463" spans="1:8" x14ac:dyDescent="0.25">
      <c r="A3463">
        <v>15129</v>
      </c>
      <c r="B3463" t="s">
        <v>6160</v>
      </c>
      <c r="C3463" t="s">
        <v>6161</v>
      </c>
      <c r="D3463" s="23">
        <v>49062971000155</v>
      </c>
      <c r="E3463" t="s">
        <v>1422</v>
      </c>
      <c r="F3463" t="s">
        <v>1386</v>
      </c>
      <c r="G3463">
        <v>24030</v>
      </c>
      <c r="H3463" s="23" t="s">
        <v>1438</v>
      </c>
    </row>
    <row r="3464" spans="1:8" x14ac:dyDescent="0.25">
      <c r="A3464">
        <v>1464</v>
      </c>
      <c r="B3464" t="s">
        <v>6162</v>
      </c>
      <c r="C3464" t="s">
        <v>6163</v>
      </c>
      <c r="D3464" s="23">
        <v>10898109000222</v>
      </c>
      <c r="E3464" t="s">
        <v>6164</v>
      </c>
      <c r="F3464" t="s">
        <v>1398</v>
      </c>
      <c r="G3464">
        <v>2740</v>
      </c>
      <c r="H3464" s="23">
        <v>202391787</v>
      </c>
    </row>
    <row r="3465" spans="1:8" x14ac:dyDescent="0.25">
      <c r="A3465">
        <v>1463</v>
      </c>
      <c r="B3465" t="s">
        <v>6165</v>
      </c>
      <c r="C3465" t="s">
        <v>6166</v>
      </c>
      <c r="D3465" s="23">
        <v>10898109000141</v>
      </c>
      <c r="E3465" t="s">
        <v>1409</v>
      </c>
      <c r="F3465" t="s">
        <v>1386</v>
      </c>
      <c r="G3465">
        <v>2739</v>
      </c>
      <c r="H3465" s="23">
        <v>161616585</v>
      </c>
    </row>
    <row r="3466" spans="1:8" x14ac:dyDescent="0.25">
      <c r="A3466">
        <v>15856</v>
      </c>
      <c r="B3466" t="s">
        <v>21989</v>
      </c>
      <c r="D3466" s="23">
        <v>35055576000130</v>
      </c>
      <c r="E3466" t="s">
        <v>9158</v>
      </c>
      <c r="F3466" t="s">
        <v>1390</v>
      </c>
      <c r="G3466">
        <v>25232</v>
      </c>
      <c r="H3466" s="23">
        <v>546252451114</v>
      </c>
    </row>
    <row r="3467" spans="1:8" x14ac:dyDescent="0.25">
      <c r="A3467">
        <v>15291</v>
      </c>
      <c r="B3467" t="s">
        <v>6167</v>
      </c>
      <c r="D3467" s="23">
        <v>24453053000126</v>
      </c>
      <c r="E3467" t="s">
        <v>1424</v>
      </c>
      <c r="F3467" t="s">
        <v>1390</v>
      </c>
      <c r="G3467">
        <v>24423</v>
      </c>
      <c r="H3467" s="23">
        <v>141563933111</v>
      </c>
    </row>
    <row r="3468" spans="1:8" x14ac:dyDescent="0.25">
      <c r="A3468">
        <v>11934</v>
      </c>
      <c r="B3468" t="s">
        <v>6168</v>
      </c>
      <c r="C3468" t="s">
        <v>6168</v>
      </c>
      <c r="D3468" s="23">
        <v>24334945000108</v>
      </c>
      <c r="E3468" t="s">
        <v>2449</v>
      </c>
      <c r="F3468" t="s">
        <v>1407</v>
      </c>
      <c r="G3468">
        <v>18335</v>
      </c>
      <c r="H3468" s="23">
        <v>64933423</v>
      </c>
    </row>
    <row r="3469" spans="1:8" x14ac:dyDescent="0.25">
      <c r="A3469">
        <v>2009</v>
      </c>
      <c r="B3469" t="s">
        <v>6169</v>
      </c>
      <c r="C3469" t="s">
        <v>6170</v>
      </c>
      <c r="D3469" s="23">
        <v>1683489000106</v>
      </c>
      <c r="E3469" t="s">
        <v>1675</v>
      </c>
      <c r="F3469" t="s">
        <v>1390</v>
      </c>
      <c r="G3469">
        <v>3285</v>
      </c>
      <c r="H3469" s="23">
        <v>664057063118</v>
      </c>
    </row>
    <row r="3470" spans="1:8" x14ac:dyDescent="0.25">
      <c r="A3470">
        <v>14804</v>
      </c>
      <c r="B3470" t="s">
        <v>6171</v>
      </c>
      <c r="D3470" s="23">
        <v>46947853000136</v>
      </c>
      <c r="E3470" t="s">
        <v>1424</v>
      </c>
      <c r="F3470" t="s">
        <v>1390</v>
      </c>
      <c r="G3470">
        <v>23252</v>
      </c>
      <c r="H3470" s="23">
        <v>136361538112</v>
      </c>
    </row>
    <row r="3471" spans="1:8" x14ac:dyDescent="0.25">
      <c r="A3471">
        <v>15221</v>
      </c>
      <c r="B3471" t="s">
        <v>6172</v>
      </c>
      <c r="C3471" t="s">
        <v>6173</v>
      </c>
      <c r="D3471" s="23">
        <v>25021356000132</v>
      </c>
      <c r="E3471" t="s">
        <v>1424</v>
      </c>
      <c r="F3471" t="s">
        <v>1390</v>
      </c>
      <c r="G3471">
        <v>24327</v>
      </c>
      <c r="H3471" s="23" t="s">
        <v>1438</v>
      </c>
    </row>
    <row r="3472" spans="1:8" x14ac:dyDescent="0.25">
      <c r="A3472">
        <v>1431</v>
      </c>
      <c r="B3472" t="s">
        <v>6174</v>
      </c>
      <c r="C3472" t="s">
        <v>6175</v>
      </c>
      <c r="D3472" s="23">
        <v>10800823000155</v>
      </c>
      <c r="E3472" t="s">
        <v>1385</v>
      </c>
      <c r="F3472" t="s">
        <v>1386</v>
      </c>
      <c r="G3472">
        <v>2707</v>
      </c>
      <c r="H3472" s="23">
        <v>161619223</v>
      </c>
    </row>
    <row r="3473" spans="1:8" x14ac:dyDescent="0.25">
      <c r="A3473">
        <v>9347</v>
      </c>
      <c r="B3473" t="s">
        <v>6176</v>
      </c>
      <c r="C3473" t="s">
        <v>6177</v>
      </c>
      <c r="D3473" s="23">
        <v>14176700000146</v>
      </c>
      <c r="E3473" t="s">
        <v>1430</v>
      </c>
      <c r="F3473" t="s">
        <v>1415</v>
      </c>
      <c r="G3473">
        <v>13835</v>
      </c>
      <c r="H3473" s="23">
        <v>45487367</v>
      </c>
    </row>
    <row r="3474" spans="1:8" x14ac:dyDescent="0.25">
      <c r="A3474">
        <v>13715</v>
      </c>
      <c r="B3474" t="s">
        <v>6178</v>
      </c>
      <c r="C3474" t="s">
        <v>6178</v>
      </c>
      <c r="D3474" s="23">
        <v>27847551000222</v>
      </c>
      <c r="E3474" t="s">
        <v>1952</v>
      </c>
      <c r="F3474" t="s">
        <v>1386</v>
      </c>
      <c r="G3474">
        <v>21374</v>
      </c>
      <c r="H3474" s="23">
        <v>164165991</v>
      </c>
    </row>
    <row r="3475" spans="1:8" x14ac:dyDescent="0.25">
      <c r="A3475">
        <v>10489</v>
      </c>
      <c r="B3475" t="s">
        <v>6178</v>
      </c>
      <c r="C3475" t="s">
        <v>6178</v>
      </c>
      <c r="D3475" s="23">
        <v>27847551000141</v>
      </c>
      <c r="E3475" t="s">
        <v>3584</v>
      </c>
      <c r="F3475" t="s">
        <v>1386</v>
      </c>
      <c r="G3475">
        <v>15827</v>
      </c>
      <c r="H3475" s="23">
        <v>162946805</v>
      </c>
    </row>
    <row r="3476" spans="1:8" x14ac:dyDescent="0.25">
      <c r="A3476">
        <v>11644</v>
      </c>
      <c r="B3476" t="s">
        <v>6179</v>
      </c>
      <c r="C3476" t="s">
        <v>6180</v>
      </c>
      <c r="D3476" s="23">
        <v>1928075018228</v>
      </c>
      <c r="E3476" t="s">
        <v>1385</v>
      </c>
      <c r="F3476" t="s">
        <v>1386</v>
      </c>
      <c r="G3476">
        <v>17581</v>
      </c>
      <c r="H3476" s="23">
        <v>163651779</v>
      </c>
    </row>
    <row r="3477" spans="1:8" x14ac:dyDescent="0.25">
      <c r="A3477">
        <v>11661</v>
      </c>
      <c r="B3477" t="s">
        <v>6179</v>
      </c>
      <c r="C3477" t="s">
        <v>6179</v>
      </c>
      <c r="D3477" s="23">
        <v>1928075017760</v>
      </c>
      <c r="E3477" t="s">
        <v>1397</v>
      </c>
      <c r="F3477" t="s">
        <v>1398</v>
      </c>
      <c r="G3477">
        <v>17591</v>
      </c>
      <c r="H3477" s="23">
        <v>205398553</v>
      </c>
    </row>
    <row r="3478" spans="1:8" x14ac:dyDescent="0.25">
      <c r="A3478">
        <v>13015</v>
      </c>
      <c r="B3478" t="s">
        <v>6179</v>
      </c>
      <c r="C3478" t="s">
        <v>6181</v>
      </c>
      <c r="D3478" s="23">
        <v>1928075020800</v>
      </c>
      <c r="E3478" t="s">
        <v>1409</v>
      </c>
      <c r="F3478" t="s">
        <v>1386</v>
      </c>
      <c r="G3478">
        <v>20105</v>
      </c>
      <c r="H3478" s="23">
        <v>164125035</v>
      </c>
    </row>
    <row r="3479" spans="1:8" x14ac:dyDescent="0.25">
      <c r="A3479">
        <v>7304</v>
      </c>
      <c r="B3479" t="s">
        <v>6182</v>
      </c>
      <c r="C3479" t="s">
        <v>6182</v>
      </c>
      <c r="D3479" s="23">
        <v>15353294000102</v>
      </c>
      <c r="E3479" t="s">
        <v>1851</v>
      </c>
      <c r="F3479" t="s">
        <v>1386</v>
      </c>
      <c r="G3479">
        <v>11231</v>
      </c>
      <c r="H3479" s="23" t="s">
        <v>6183</v>
      </c>
    </row>
    <row r="3480" spans="1:8" x14ac:dyDescent="0.25">
      <c r="A3480">
        <v>6396</v>
      </c>
      <c r="B3480" t="s">
        <v>6184</v>
      </c>
      <c r="C3480" t="s">
        <v>6185</v>
      </c>
      <c r="D3480" s="23">
        <v>71321251000116</v>
      </c>
      <c r="E3480" t="s">
        <v>1675</v>
      </c>
      <c r="F3480" t="s">
        <v>1390</v>
      </c>
      <c r="G3480">
        <v>9942</v>
      </c>
      <c r="H3480" s="23">
        <v>664001857117</v>
      </c>
    </row>
    <row r="3481" spans="1:8" x14ac:dyDescent="0.25">
      <c r="A3481">
        <v>9556</v>
      </c>
      <c r="B3481" t="s">
        <v>6186</v>
      </c>
      <c r="C3481" t="s">
        <v>6187</v>
      </c>
      <c r="D3481" s="23">
        <v>10658188000113</v>
      </c>
      <c r="E3481" t="s">
        <v>1385</v>
      </c>
      <c r="F3481" t="s">
        <v>1386</v>
      </c>
      <c r="G3481">
        <v>14253</v>
      </c>
      <c r="H3481" s="23" t="s">
        <v>1438</v>
      </c>
    </row>
    <row r="3482" spans="1:8" x14ac:dyDescent="0.25">
      <c r="A3482">
        <v>4811</v>
      </c>
      <c r="B3482" t="s">
        <v>6188</v>
      </c>
      <c r="C3482" t="s">
        <v>6189</v>
      </c>
      <c r="D3482" s="23">
        <v>4746926000181</v>
      </c>
      <c r="E3482" t="s">
        <v>1424</v>
      </c>
      <c r="F3482" t="s">
        <v>1390</v>
      </c>
      <c r="G3482">
        <v>7542</v>
      </c>
      <c r="H3482" s="23">
        <v>582635905111</v>
      </c>
    </row>
    <row r="3483" spans="1:8" x14ac:dyDescent="0.25">
      <c r="A3483">
        <v>14628</v>
      </c>
      <c r="B3483" t="s">
        <v>6190</v>
      </c>
      <c r="C3483" t="s">
        <v>6191</v>
      </c>
      <c r="D3483" s="23">
        <v>14003704000122</v>
      </c>
      <c r="E3483" t="s">
        <v>1430</v>
      </c>
      <c r="F3483" t="s">
        <v>1415</v>
      </c>
      <c r="G3483">
        <v>23035</v>
      </c>
      <c r="H3483" s="23">
        <v>70811709</v>
      </c>
    </row>
    <row r="3484" spans="1:8" x14ac:dyDescent="0.25">
      <c r="A3484">
        <v>9278</v>
      </c>
      <c r="B3484" t="s">
        <v>6192</v>
      </c>
      <c r="C3484" t="s">
        <v>6193</v>
      </c>
      <c r="D3484" s="23">
        <v>68927490000100</v>
      </c>
      <c r="E3484" t="s">
        <v>1648</v>
      </c>
      <c r="F3484" t="s">
        <v>1390</v>
      </c>
      <c r="G3484">
        <v>13769</v>
      </c>
      <c r="H3484" s="23">
        <v>454123726112</v>
      </c>
    </row>
    <row r="3485" spans="1:8" x14ac:dyDescent="0.25">
      <c r="A3485">
        <v>15167</v>
      </c>
      <c r="B3485" t="s">
        <v>6194</v>
      </c>
      <c r="C3485" t="s">
        <v>6195</v>
      </c>
      <c r="D3485" s="23">
        <v>30280822000134</v>
      </c>
      <c r="E3485" t="s">
        <v>1541</v>
      </c>
      <c r="F3485" t="s">
        <v>1386</v>
      </c>
      <c r="G3485">
        <v>24228</v>
      </c>
      <c r="H3485" s="23" t="s">
        <v>1438</v>
      </c>
    </row>
    <row r="3486" spans="1:8" x14ac:dyDescent="0.25">
      <c r="A3486">
        <v>13761</v>
      </c>
      <c r="B3486" t="s">
        <v>6196</v>
      </c>
      <c r="C3486" t="s">
        <v>6196</v>
      </c>
      <c r="D3486" s="23">
        <v>45113436000125</v>
      </c>
      <c r="E3486" t="s">
        <v>1385</v>
      </c>
      <c r="F3486" t="s">
        <v>1386</v>
      </c>
      <c r="G3486">
        <v>21454</v>
      </c>
      <c r="H3486" s="23">
        <v>164236449</v>
      </c>
    </row>
    <row r="3487" spans="1:8" x14ac:dyDescent="0.25">
      <c r="A3487">
        <v>9816</v>
      </c>
      <c r="B3487" t="s">
        <v>6197</v>
      </c>
      <c r="C3487" t="s">
        <v>6197</v>
      </c>
      <c r="D3487" s="23">
        <v>8672606000185</v>
      </c>
      <c r="E3487" t="s">
        <v>6198</v>
      </c>
      <c r="F3487" t="s">
        <v>1390</v>
      </c>
      <c r="G3487">
        <v>14546</v>
      </c>
      <c r="H3487" s="23">
        <v>205070045113</v>
      </c>
    </row>
    <row r="3488" spans="1:8" x14ac:dyDescent="0.25">
      <c r="A3488">
        <v>14464</v>
      </c>
      <c r="B3488" t="s">
        <v>6199</v>
      </c>
      <c r="C3488" t="s">
        <v>6200</v>
      </c>
      <c r="D3488" s="23">
        <v>8672606000266</v>
      </c>
      <c r="E3488" t="s">
        <v>6201</v>
      </c>
      <c r="F3488" t="s">
        <v>1587</v>
      </c>
      <c r="G3488">
        <v>22781</v>
      </c>
      <c r="H3488" s="23">
        <v>240408330</v>
      </c>
    </row>
    <row r="3489" spans="1:8" x14ac:dyDescent="0.25">
      <c r="A3489">
        <v>9747</v>
      </c>
      <c r="B3489" t="s">
        <v>6202</v>
      </c>
      <c r="C3489" t="s">
        <v>6203</v>
      </c>
      <c r="D3489" s="23">
        <v>4892707000100</v>
      </c>
      <c r="E3489" t="s">
        <v>2670</v>
      </c>
      <c r="F3489" t="s">
        <v>2671</v>
      </c>
      <c r="G3489">
        <v>14478</v>
      </c>
      <c r="H3489" s="23" t="s">
        <v>1438</v>
      </c>
    </row>
    <row r="3490" spans="1:8" x14ac:dyDescent="0.25">
      <c r="A3490">
        <v>9340</v>
      </c>
      <c r="B3490" t="s">
        <v>6204</v>
      </c>
      <c r="C3490" t="s">
        <v>6205</v>
      </c>
      <c r="D3490" s="23">
        <v>12535230000134</v>
      </c>
      <c r="E3490" t="s">
        <v>6206</v>
      </c>
      <c r="F3490" t="s">
        <v>1462</v>
      </c>
      <c r="G3490">
        <v>13826</v>
      </c>
      <c r="H3490" s="23">
        <v>123420237</v>
      </c>
    </row>
    <row r="3491" spans="1:8" x14ac:dyDescent="0.25">
      <c r="A3491">
        <v>8795</v>
      </c>
      <c r="B3491" t="s">
        <v>6207</v>
      </c>
      <c r="C3491" t="s">
        <v>6208</v>
      </c>
      <c r="D3491" s="23">
        <v>12437421000163</v>
      </c>
      <c r="E3491" t="s">
        <v>1397</v>
      </c>
      <c r="F3491" t="s">
        <v>1398</v>
      </c>
      <c r="G3491">
        <v>13285</v>
      </c>
      <c r="H3491" s="23">
        <v>202369161</v>
      </c>
    </row>
    <row r="3492" spans="1:8" x14ac:dyDescent="0.25">
      <c r="A3492">
        <v>9441</v>
      </c>
      <c r="B3492" t="s">
        <v>6209</v>
      </c>
      <c r="C3492" t="s">
        <v>6208</v>
      </c>
      <c r="D3492" s="23">
        <v>27685349000160</v>
      </c>
      <c r="E3492" t="s">
        <v>1397</v>
      </c>
      <c r="F3492" t="s">
        <v>1398</v>
      </c>
      <c r="G3492">
        <v>13915</v>
      </c>
      <c r="H3492" s="23">
        <v>204707820</v>
      </c>
    </row>
    <row r="3493" spans="1:8" x14ac:dyDescent="0.25">
      <c r="A3493">
        <v>12203</v>
      </c>
      <c r="B3493" t="s">
        <v>6210</v>
      </c>
      <c r="C3493" t="s">
        <v>6210</v>
      </c>
      <c r="D3493" s="23">
        <v>8637640000380</v>
      </c>
      <c r="E3493" t="s">
        <v>2255</v>
      </c>
      <c r="F3493" t="s">
        <v>1386</v>
      </c>
      <c r="G3493">
        <v>18798</v>
      </c>
      <c r="H3493" s="23">
        <v>162494165</v>
      </c>
    </row>
    <row r="3494" spans="1:8" x14ac:dyDescent="0.25">
      <c r="A3494">
        <v>9580</v>
      </c>
      <c r="B3494" t="s">
        <v>6210</v>
      </c>
      <c r="C3494" t="s">
        <v>6210</v>
      </c>
      <c r="D3494" s="23">
        <v>8637640000208</v>
      </c>
      <c r="E3494" t="s">
        <v>2255</v>
      </c>
      <c r="F3494" t="s">
        <v>1386</v>
      </c>
      <c r="G3494">
        <v>14276</v>
      </c>
      <c r="H3494" s="23">
        <v>162238851</v>
      </c>
    </row>
    <row r="3495" spans="1:8" x14ac:dyDescent="0.25">
      <c r="A3495">
        <v>9582</v>
      </c>
      <c r="B3495" t="s">
        <v>6210</v>
      </c>
      <c r="C3495" t="s">
        <v>6210</v>
      </c>
      <c r="D3495" s="23">
        <v>8637640000542</v>
      </c>
      <c r="E3495" t="s">
        <v>6211</v>
      </c>
      <c r="F3495" t="s">
        <v>1386</v>
      </c>
      <c r="G3495">
        <v>14278</v>
      </c>
      <c r="H3495" s="23">
        <v>162762283</v>
      </c>
    </row>
    <row r="3496" spans="1:8" x14ac:dyDescent="0.25">
      <c r="A3496">
        <v>9583</v>
      </c>
      <c r="B3496" t="s">
        <v>6210</v>
      </c>
      <c r="C3496" t="s">
        <v>6210</v>
      </c>
      <c r="D3496" s="23">
        <v>8637640000623</v>
      </c>
      <c r="E3496" t="s">
        <v>2255</v>
      </c>
      <c r="F3496" t="s">
        <v>1386</v>
      </c>
      <c r="G3496">
        <v>14279</v>
      </c>
      <c r="H3496" s="23">
        <v>162748728</v>
      </c>
    </row>
    <row r="3497" spans="1:8" x14ac:dyDescent="0.25">
      <c r="A3497">
        <v>9581</v>
      </c>
      <c r="B3497" t="s">
        <v>6212</v>
      </c>
      <c r="C3497" t="s">
        <v>6212</v>
      </c>
      <c r="D3497" s="23">
        <v>8637640000119</v>
      </c>
      <c r="E3497" t="s">
        <v>2255</v>
      </c>
      <c r="F3497" t="s">
        <v>1386</v>
      </c>
      <c r="G3497">
        <v>14277</v>
      </c>
      <c r="H3497" s="23">
        <v>161555705</v>
      </c>
    </row>
    <row r="3498" spans="1:8" x14ac:dyDescent="0.25">
      <c r="A3498">
        <v>10089</v>
      </c>
      <c r="B3498" t="s">
        <v>6213</v>
      </c>
      <c r="C3498" t="s">
        <v>6213</v>
      </c>
      <c r="D3498" s="23">
        <v>7556165000193</v>
      </c>
      <c r="E3498" t="s">
        <v>1638</v>
      </c>
      <c r="F3498" t="s">
        <v>1386</v>
      </c>
      <c r="G3498">
        <v>14960</v>
      </c>
      <c r="H3498" s="23">
        <v>161515010</v>
      </c>
    </row>
    <row r="3499" spans="1:8" x14ac:dyDescent="0.25">
      <c r="A3499">
        <v>12433</v>
      </c>
      <c r="B3499" t="s">
        <v>6214</v>
      </c>
      <c r="C3499" t="s">
        <v>6215</v>
      </c>
      <c r="D3499" s="23">
        <v>9278824000364</v>
      </c>
      <c r="E3499" t="s">
        <v>1385</v>
      </c>
      <c r="F3499" t="s">
        <v>1386</v>
      </c>
      <c r="G3499">
        <v>19049</v>
      </c>
      <c r="H3499" s="23" t="s">
        <v>1438</v>
      </c>
    </row>
    <row r="3500" spans="1:8" x14ac:dyDescent="0.25">
      <c r="A3500">
        <v>15083</v>
      </c>
      <c r="B3500" t="s">
        <v>6216</v>
      </c>
      <c r="D3500" s="23">
        <v>26771739000190</v>
      </c>
      <c r="E3500" t="s">
        <v>1424</v>
      </c>
      <c r="F3500" t="s">
        <v>1390</v>
      </c>
      <c r="G3500">
        <v>23925</v>
      </c>
      <c r="H3500" s="23">
        <v>126370872114</v>
      </c>
    </row>
    <row r="3501" spans="1:8" x14ac:dyDescent="0.25">
      <c r="A3501">
        <v>11588</v>
      </c>
      <c r="B3501" t="s">
        <v>6217</v>
      </c>
      <c r="C3501" t="s">
        <v>6218</v>
      </c>
      <c r="D3501" s="23">
        <v>12649349000308</v>
      </c>
      <c r="E3501" t="s">
        <v>1397</v>
      </c>
      <c r="F3501" t="s">
        <v>1398</v>
      </c>
      <c r="G3501">
        <v>17533</v>
      </c>
      <c r="H3501" s="23">
        <v>205017720</v>
      </c>
    </row>
    <row r="3502" spans="1:8" x14ac:dyDescent="0.25">
      <c r="A3502">
        <v>5125</v>
      </c>
      <c r="B3502" t="s">
        <v>6219</v>
      </c>
      <c r="C3502" t="s">
        <v>6220</v>
      </c>
      <c r="D3502" s="23">
        <v>11088985000175</v>
      </c>
      <c r="E3502" t="s">
        <v>1691</v>
      </c>
      <c r="F3502" t="s">
        <v>1692</v>
      </c>
      <c r="G3502">
        <v>8169</v>
      </c>
      <c r="H3502" s="23">
        <v>9049227067</v>
      </c>
    </row>
    <row r="3503" spans="1:8" x14ac:dyDescent="0.25">
      <c r="A3503">
        <v>15795</v>
      </c>
      <c r="B3503" t="s">
        <v>6221</v>
      </c>
      <c r="C3503" t="s">
        <v>6221</v>
      </c>
      <c r="D3503" s="23">
        <v>34202587000133</v>
      </c>
      <c r="E3503" t="s">
        <v>1409</v>
      </c>
      <c r="F3503" t="s">
        <v>1386</v>
      </c>
      <c r="G3503">
        <v>25109</v>
      </c>
      <c r="H3503" s="23" t="s">
        <v>6222</v>
      </c>
    </row>
    <row r="3504" spans="1:8" x14ac:dyDescent="0.25">
      <c r="A3504">
        <v>1885</v>
      </c>
      <c r="B3504" t="s">
        <v>6223</v>
      </c>
      <c r="C3504" t="s">
        <v>6224</v>
      </c>
      <c r="D3504" s="23">
        <v>13323657000131</v>
      </c>
      <c r="E3504" t="s">
        <v>6225</v>
      </c>
      <c r="F3504" t="s">
        <v>1390</v>
      </c>
      <c r="G3504">
        <v>3161</v>
      </c>
      <c r="H3504" s="23" t="s">
        <v>6226</v>
      </c>
    </row>
    <row r="3505" spans="1:8" x14ac:dyDescent="0.25">
      <c r="A3505">
        <v>12770</v>
      </c>
      <c r="B3505" t="s">
        <v>6227</v>
      </c>
      <c r="C3505" t="s">
        <v>6228</v>
      </c>
      <c r="D3505" s="23">
        <v>7947526000122</v>
      </c>
      <c r="E3505" t="s">
        <v>1406</v>
      </c>
      <c r="F3505" t="s">
        <v>1407</v>
      </c>
      <c r="G3505">
        <v>19807</v>
      </c>
      <c r="H3505" s="23">
        <v>61529427</v>
      </c>
    </row>
    <row r="3506" spans="1:8" x14ac:dyDescent="0.25">
      <c r="A3506">
        <v>4183</v>
      </c>
      <c r="B3506" t="s">
        <v>21990</v>
      </c>
      <c r="C3506" t="s">
        <v>21990</v>
      </c>
      <c r="D3506" s="23"/>
      <c r="E3506" t="s">
        <v>1422</v>
      </c>
      <c r="F3506" t="s">
        <v>1386</v>
      </c>
      <c r="G3506">
        <v>1433</v>
      </c>
      <c r="H3506" s="23"/>
    </row>
    <row r="3507" spans="1:8" x14ac:dyDescent="0.25">
      <c r="A3507">
        <v>1351</v>
      </c>
      <c r="B3507" t="s">
        <v>6229</v>
      </c>
      <c r="C3507" t="s">
        <v>6230</v>
      </c>
      <c r="D3507" s="23">
        <v>10608357000100</v>
      </c>
      <c r="E3507" t="s">
        <v>1385</v>
      </c>
      <c r="F3507" t="s">
        <v>1386</v>
      </c>
      <c r="G3507">
        <v>2627</v>
      </c>
      <c r="H3507" s="23">
        <v>161598706</v>
      </c>
    </row>
    <row r="3508" spans="1:8" x14ac:dyDescent="0.25">
      <c r="A3508">
        <v>3447</v>
      </c>
      <c r="B3508" t="s">
        <v>6231</v>
      </c>
      <c r="C3508" t="s">
        <v>6232</v>
      </c>
      <c r="D3508" s="23">
        <v>7698666000104</v>
      </c>
      <c r="E3508" t="s">
        <v>1397</v>
      </c>
      <c r="F3508" t="s">
        <v>1398</v>
      </c>
      <c r="G3508">
        <v>4723</v>
      </c>
      <c r="H3508" s="23">
        <v>202014070</v>
      </c>
    </row>
    <row r="3509" spans="1:8" x14ac:dyDescent="0.25">
      <c r="A3509">
        <v>13707</v>
      </c>
      <c r="B3509" t="s">
        <v>6233</v>
      </c>
      <c r="C3509" t="s">
        <v>6233</v>
      </c>
      <c r="D3509" s="23">
        <v>24346700000109</v>
      </c>
      <c r="E3509" t="s">
        <v>1732</v>
      </c>
      <c r="F3509" t="s">
        <v>1386</v>
      </c>
      <c r="G3509">
        <v>21354</v>
      </c>
      <c r="H3509" s="23">
        <v>162683456</v>
      </c>
    </row>
    <row r="3510" spans="1:8" x14ac:dyDescent="0.25">
      <c r="A3510">
        <v>12236</v>
      </c>
      <c r="B3510" t="s">
        <v>6233</v>
      </c>
      <c r="C3510" t="s">
        <v>6233</v>
      </c>
      <c r="D3510" s="23"/>
      <c r="E3510" t="s">
        <v>1732</v>
      </c>
      <c r="F3510" t="s">
        <v>1386</v>
      </c>
      <c r="G3510">
        <v>18829</v>
      </c>
      <c r="H3510" s="23"/>
    </row>
    <row r="3511" spans="1:8" x14ac:dyDescent="0.25">
      <c r="A3511">
        <v>4156</v>
      </c>
      <c r="B3511" t="s">
        <v>21991</v>
      </c>
      <c r="C3511" t="s">
        <v>21991</v>
      </c>
      <c r="D3511" s="23"/>
      <c r="E3511" t="s">
        <v>2050</v>
      </c>
      <c r="F3511" t="s">
        <v>1386</v>
      </c>
      <c r="G3511">
        <v>1816</v>
      </c>
      <c r="H3511" s="23"/>
    </row>
    <row r="3512" spans="1:8" x14ac:dyDescent="0.25">
      <c r="A3512">
        <v>1034</v>
      </c>
      <c r="B3512" t="s">
        <v>21992</v>
      </c>
      <c r="C3512" t="s">
        <v>21992</v>
      </c>
      <c r="D3512" s="23"/>
      <c r="E3512" t="s">
        <v>1792</v>
      </c>
      <c r="F3512" t="s">
        <v>1386</v>
      </c>
      <c r="G3512">
        <v>2310</v>
      </c>
      <c r="H3512" s="23"/>
    </row>
    <row r="3513" spans="1:8" x14ac:dyDescent="0.25">
      <c r="A3513">
        <v>9060</v>
      </c>
      <c r="B3513" t="s">
        <v>21993</v>
      </c>
      <c r="C3513" t="s">
        <v>21993</v>
      </c>
      <c r="D3513" s="23"/>
      <c r="E3513" t="s">
        <v>2253</v>
      </c>
      <c r="F3513" t="s">
        <v>1386</v>
      </c>
      <c r="G3513">
        <v>13585</v>
      </c>
      <c r="H3513" s="23"/>
    </row>
    <row r="3514" spans="1:8" x14ac:dyDescent="0.25">
      <c r="A3514">
        <v>8776</v>
      </c>
      <c r="B3514" t="s">
        <v>21994</v>
      </c>
      <c r="C3514" t="s">
        <v>21995</v>
      </c>
      <c r="D3514" s="23"/>
      <c r="E3514" t="s">
        <v>1564</v>
      </c>
      <c r="F3514" t="s">
        <v>1386</v>
      </c>
      <c r="G3514">
        <v>9174</v>
      </c>
      <c r="H3514" s="23"/>
    </row>
    <row r="3515" spans="1:8" x14ac:dyDescent="0.25">
      <c r="A3515">
        <v>8492</v>
      </c>
      <c r="B3515" t="s">
        <v>6234</v>
      </c>
      <c r="C3515" t="s">
        <v>6234</v>
      </c>
      <c r="D3515" s="23">
        <v>6139666000101</v>
      </c>
      <c r="E3515" t="s">
        <v>1688</v>
      </c>
      <c r="F3515" t="s">
        <v>1386</v>
      </c>
      <c r="G3515">
        <v>12976</v>
      </c>
      <c r="H3515" s="23">
        <v>160817919</v>
      </c>
    </row>
    <row r="3516" spans="1:8" x14ac:dyDescent="0.25">
      <c r="A3516">
        <v>9658</v>
      </c>
      <c r="B3516" t="s">
        <v>6235</v>
      </c>
      <c r="C3516" t="s">
        <v>6235</v>
      </c>
      <c r="D3516" s="23">
        <v>27250108000199</v>
      </c>
      <c r="E3516" t="s">
        <v>2891</v>
      </c>
      <c r="F3516" t="s">
        <v>1386</v>
      </c>
      <c r="G3516">
        <v>14355</v>
      </c>
      <c r="H3516" s="23">
        <v>162897901</v>
      </c>
    </row>
    <row r="3517" spans="1:8" x14ac:dyDescent="0.25">
      <c r="A3517">
        <v>12764</v>
      </c>
      <c r="B3517" t="s">
        <v>21996</v>
      </c>
      <c r="C3517" t="s">
        <v>21997</v>
      </c>
      <c r="D3517" s="23"/>
      <c r="E3517" t="s">
        <v>1422</v>
      </c>
      <c r="F3517" t="s">
        <v>1386</v>
      </c>
      <c r="G3517">
        <v>15107</v>
      </c>
      <c r="H3517" s="23"/>
    </row>
    <row r="3518" spans="1:8" x14ac:dyDescent="0.25">
      <c r="A3518">
        <v>13412</v>
      </c>
      <c r="B3518" t="s">
        <v>21998</v>
      </c>
      <c r="C3518" t="s">
        <v>21998</v>
      </c>
      <c r="D3518" s="23"/>
      <c r="E3518" t="s">
        <v>1723</v>
      </c>
      <c r="F3518" t="s">
        <v>1386</v>
      </c>
      <c r="G3518">
        <v>20980</v>
      </c>
      <c r="H3518" s="23"/>
    </row>
    <row r="3519" spans="1:8" x14ac:dyDescent="0.25">
      <c r="A3519">
        <v>358</v>
      </c>
      <c r="B3519" t="s">
        <v>21999</v>
      </c>
      <c r="C3519" t="s">
        <v>21999</v>
      </c>
      <c r="D3519" s="23"/>
      <c r="E3519" t="s">
        <v>1422</v>
      </c>
      <c r="F3519" t="s">
        <v>1386</v>
      </c>
      <c r="G3519">
        <v>1634</v>
      </c>
      <c r="H3519" s="23"/>
    </row>
    <row r="3520" spans="1:8" x14ac:dyDescent="0.25">
      <c r="A3520">
        <v>6416</v>
      </c>
      <c r="B3520" t="s">
        <v>6236</v>
      </c>
      <c r="C3520" t="s">
        <v>6237</v>
      </c>
      <c r="D3520" s="23">
        <v>61476420000133</v>
      </c>
      <c r="E3520" t="s">
        <v>1424</v>
      </c>
      <c r="F3520" t="s">
        <v>1390</v>
      </c>
      <c r="G3520">
        <v>9960</v>
      </c>
      <c r="H3520" s="23">
        <v>102577227118</v>
      </c>
    </row>
    <row r="3521" spans="1:8" x14ac:dyDescent="0.25">
      <c r="A3521">
        <v>10374</v>
      </c>
      <c r="B3521" t="s">
        <v>6238</v>
      </c>
      <c r="C3521" t="s">
        <v>6239</v>
      </c>
      <c r="D3521" s="23">
        <v>10541270000163</v>
      </c>
      <c r="E3521" t="s">
        <v>3543</v>
      </c>
      <c r="F3521" t="s">
        <v>1610</v>
      </c>
      <c r="G3521">
        <v>15656</v>
      </c>
      <c r="H3521" s="23">
        <v>255757514</v>
      </c>
    </row>
    <row r="3522" spans="1:8" x14ac:dyDescent="0.25">
      <c r="A3522">
        <v>8332</v>
      </c>
      <c r="B3522" t="s">
        <v>6240</v>
      </c>
      <c r="C3522" t="s">
        <v>6240</v>
      </c>
      <c r="D3522" s="23">
        <v>66707654000168</v>
      </c>
      <c r="E3522" t="s">
        <v>2667</v>
      </c>
      <c r="F3522" t="s">
        <v>1390</v>
      </c>
      <c r="G3522">
        <v>12595</v>
      </c>
      <c r="H3522" s="23">
        <v>535163898114</v>
      </c>
    </row>
    <row r="3523" spans="1:8" x14ac:dyDescent="0.25">
      <c r="A3523">
        <v>11681</v>
      </c>
      <c r="B3523" t="s">
        <v>6241</v>
      </c>
      <c r="C3523" t="s">
        <v>6242</v>
      </c>
      <c r="D3523" s="23">
        <v>32317618000176</v>
      </c>
      <c r="E3523" t="s">
        <v>6164</v>
      </c>
      <c r="F3523" t="s">
        <v>1398</v>
      </c>
      <c r="G3523">
        <v>17609</v>
      </c>
      <c r="H3523" s="23">
        <v>205067859</v>
      </c>
    </row>
    <row r="3524" spans="1:8" x14ac:dyDescent="0.25">
      <c r="A3524">
        <v>8193</v>
      </c>
      <c r="B3524" t="s">
        <v>22000</v>
      </c>
      <c r="C3524" t="s">
        <v>22001</v>
      </c>
      <c r="D3524" s="23"/>
      <c r="E3524" t="s">
        <v>1422</v>
      </c>
      <c r="F3524" t="s">
        <v>1386</v>
      </c>
      <c r="G3524">
        <v>5760</v>
      </c>
      <c r="H3524" s="23"/>
    </row>
    <row r="3525" spans="1:8" x14ac:dyDescent="0.25">
      <c r="A3525">
        <v>13752</v>
      </c>
      <c r="B3525" t="s">
        <v>6243</v>
      </c>
      <c r="C3525" t="s">
        <v>6243</v>
      </c>
      <c r="D3525" s="23">
        <v>8733556000107</v>
      </c>
      <c r="E3525" t="s">
        <v>3910</v>
      </c>
      <c r="F3525" t="s">
        <v>1444</v>
      </c>
      <c r="G3525">
        <v>21441</v>
      </c>
      <c r="H3525" s="23">
        <v>73634433</v>
      </c>
    </row>
    <row r="3526" spans="1:8" x14ac:dyDescent="0.25">
      <c r="A3526">
        <v>8080</v>
      </c>
      <c r="B3526" t="s">
        <v>6244</v>
      </c>
      <c r="C3526" t="s">
        <v>6245</v>
      </c>
      <c r="D3526" s="23">
        <v>16098138000105</v>
      </c>
      <c r="E3526" t="s">
        <v>1409</v>
      </c>
      <c r="F3526" t="s">
        <v>1386</v>
      </c>
      <c r="G3526">
        <v>12373</v>
      </c>
      <c r="H3526" s="23" t="s">
        <v>1438</v>
      </c>
    </row>
    <row r="3527" spans="1:8" x14ac:dyDescent="0.25">
      <c r="A3527">
        <v>2020</v>
      </c>
      <c r="B3527" t="s">
        <v>6246</v>
      </c>
      <c r="C3527" t="s">
        <v>6247</v>
      </c>
      <c r="D3527" s="23">
        <v>1781436000209</v>
      </c>
      <c r="E3527" t="s">
        <v>1385</v>
      </c>
      <c r="F3527" t="s">
        <v>1386</v>
      </c>
      <c r="G3527">
        <v>3296</v>
      </c>
      <c r="H3527" s="23">
        <v>161265138</v>
      </c>
    </row>
    <row r="3528" spans="1:8" x14ac:dyDescent="0.25">
      <c r="A3528">
        <v>10200</v>
      </c>
      <c r="B3528" t="s">
        <v>6248</v>
      </c>
      <c r="C3528" t="s">
        <v>6249</v>
      </c>
      <c r="D3528" s="23">
        <v>1781436000128</v>
      </c>
      <c r="E3528" t="s">
        <v>1430</v>
      </c>
      <c r="F3528" t="s">
        <v>1415</v>
      </c>
      <c r="G3528">
        <v>15392</v>
      </c>
      <c r="H3528" s="23">
        <v>23388587</v>
      </c>
    </row>
    <row r="3529" spans="1:8" x14ac:dyDescent="0.25">
      <c r="A3529">
        <v>12919</v>
      </c>
      <c r="B3529" t="s">
        <v>6250</v>
      </c>
      <c r="C3529" t="s">
        <v>6251</v>
      </c>
      <c r="D3529" s="23">
        <v>214410000135</v>
      </c>
      <c r="E3529" t="s">
        <v>6252</v>
      </c>
      <c r="F3529" t="s">
        <v>1390</v>
      </c>
      <c r="G3529">
        <v>19959</v>
      </c>
      <c r="H3529" s="23">
        <v>391037518116</v>
      </c>
    </row>
    <row r="3530" spans="1:8" x14ac:dyDescent="0.25">
      <c r="A3530">
        <v>1894</v>
      </c>
      <c r="B3530" t="s">
        <v>6253</v>
      </c>
      <c r="C3530" t="s">
        <v>6254</v>
      </c>
      <c r="D3530" s="23">
        <v>13443687000181</v>
      </c>
      <c r="E3530" t="s">
        <v>1409</v>
      </c>
      <c r="F3530" t="s">
        <v>1386</v>
      </c>
      <c r="G3530">
        <v>3170</v>
      </c>
      <c r="H3530" s="23" t="s">
        <v>6255</v>
      </c>
    </row>
    <row r="3531" spans="1:8" x14ac:dyDescent="0.25">
      <c r="A3531">
        <v>6238</v>
      </c>
      <c r="B3531" t="s">
        <v>6256</v>
      </c>
      <c r="C3531" t="s">
        <v>6257</v>
      </c>
      <c r="D3531" s="23">
        <v>1761414000104</v>
      </c>
      <c r="E3531" t="s">
        <v>1424</v>
      </c>
      <c r="F3531" t="s">
        <v>1390</v>
      </c>
      <c r="G3531">
        <v>9769</v>
      </c>
      <c r="H3531" s="23">
        <v>417140667114</v>
      </c>
    </row>
    <row r="3532" spans="1:8" x14ac:dyDescent="0.25">
      <c r="A3532">
        <v>13084</v>
      </c>
      <c r="B3532" t="s">
        <v>6258</v>
      </c>
      <c r="C3532" t="s">
        <v>6259</v>
      </c>
      <c r="D3532" s="23">
        <v>394494010441</v>
      </c>
      <c r="E3532" t="s">
        <v>2670</v>
      </c>
      <c r="F3532" t="s">
        <v>2671</v>
      </c>
      <c r="G3532">
        <v>20242</v>
      </c>
      <c r="H3532" s="23" t="s">
        <v>1438</v>
      </c>
    </row>
    <row r="3533" spans="1:8" x14ac:dyDescent="0.25">
      <c r="A3533">
        <v>12961</v>
      </c>
      <c r="B3533" t="s">
        <v>6260</v>
      </c>
      <c r="D3533" s="23">
        <v>14430103000104</v>
      </c>
      <c r="E3533" t="s">
        <v>6261</v>
      </c>
      <c r="F3533" t="s">
        <v>1610</v>
      </c>
      <c r="G3533">
        <v>19995</v>
      </c>
      <c r="H3533" s="23">
        <v>256539472</v>
      </c>
    </row>
    <row r="3534" spans="1:8" x14ac:dyDescent="0.25">
      <c r="A3534">
        <v>6797</v>
      </c>
      <c r="B3534" t="s">
        <v>6262</v>
      </c>
      <c r="C3534" t="s">
        <v>6262</v>
      </c>
      <c r="D3534" s="23">
        <v>18133981000100</v>
      </c>
      <c r="E3534" t="s">
        <v>1851</v>
      </c>
      <c r="F3534" t="s">
        <v>1386</v>
      </c>
      <c r="G3534">
        <v>10713</v>
      </c>
      <c r="H3534" s="23">
        <v>162150962</v>
      </c>
    </row>
    <row r="3535" spans="1:8" x14ac:dyDescent="0.25">
      <c r="A3535">
        <v>13673</v>
      </c>
      <c r="B3535" t="s">
        <v>6263</v>
      </c>
      <c r="C3535" t="s">
        <v>6264</v>
      </c>
      <c r="D3535" s="23">
        <v>37010056000137</v>
      </c>
      <c r="E3535" t="s">
        <v>1385</v>
      </c>
      <c r="F3535" t="s">
        <v>1386</v>
      </c>
      <c r="G3535">
        <v>21310</v>
      </c>
      <c r="H3535" s="23" t="s">
        <v>1438</v>
      </c>
    </row>
    <row r="3536" spans="1:8" x14ac:dyDescent="0.25">
      <c r="A3536">
        <v>9329</v>
      </c>
      <c r="B3536" t="s">
        <v>6265</v>
      </c>
      <c r="C3536" t="s">
        <v>6266</v>
      </c>
      <c r="D3536" s="23">
        <v>26322336000164</v>
      </c>
      <c r="E3536" t="s">
        <v>1430</v>
      </c>
      <c r="F3536" t="s">
        <v>1415</v>
      </c>
      <c r="G3536">
        <v>13816</v>
      </c>
      <c r="H3536" s="23" t="s">
        <v>1438</v>
      </c>
    </row>
    <row r="3537" spans="1:8" x14ac:dyDescent="0.25">
      <c r="A3537">
        <v>12050</v>
      </c>
      <c r="B3537" t="s">
        <v>6267</v>
      </c>
      <c r="C3537" t="s">
        <v>6268</v>
      </c>
      <c r="D3537" s="23">
        <v>27613731000169</v>
      </c>
      <c r="E3537" t="s">
        <v>1424</v>
      </c>
      <c r="F3537" t="s">
        <v>1390</v>
      </c>
      <c r="G3537">
        <v>18588</v>
      </c>
      <c r="H3537" s="23">
        <v>398120182114</v>
      </c>
    </row>
    <row r="3538" spans="1:8" x14ac:dyDescent="0.25">
      <c r="A3538">
        <v>9454</v>
      </c>
      <c r="B3538" t="s">
        <v>6269</v>
      </c>
      <c r="C3538" t="s">
        <v>6270</v>
      </c>
      <c r="D3538" s="23">
        <v>27114442000115</v>
      </c>
      <c r="E3538" t="s">
        <v>5857</v>
      </c>
      <c r="F3538" t="s">
        <v>1390</v>
      </c>
      <c r="G3538">
        <v>13957</v>
      </c>
      <c r="H3538" s="23">
        <v>748228898110</v>
      </c>
    </row>
    <row r="3539" spans="1:8" x14ac:dyDescent="0.25">
      <c r="A3539">
        <v>12985</v>
      </c>
      <c r="B3539" t="s">
        <v>6271</v>
      </c>
      <c r="C3539" t="s">
        <v>6271</v>
      </c>
      <c r="D3539" s="23">
        <v>9290385000143</v>
      </c>
      <c r="E3539" t="s">
        <v>1409</v>
      </c>
      <c r="F3539" t="s">
        <v>1386</v>
      </c>
      <c r="G3539">
        <v>20032</v>
      </c>
      <c r="H3539" s="23">
        <v>161549284</v>
      </c>
    </row>
    <row r="3540" spans="1:8" x14ac:dyDescent="0.25">
      <c r="A3540">
        <v>7775</v>
      </c>
      <c r="B3540" t="s">
        <v>6272</v>
      </c>
      <c r="C3540" t="s">
        <v>6272</v>
      </c>
      <c r="D3540" s="23">
        <v>5622001000272</v>
      </c>
      <c r="E3540" t="s">
        <v>1397</v>
      </c>
      <c r="F3540" t="s">
        <v>1398</v>
      </c>
      <c r="G3540">
        <v>12090</v>
      </c>
      <c r="H3540" s="23">
        <v>204304431</v>
      </c>
    </row>
    <row r="3541" spans="1:8" x14ac:dyDescent="0.25">
      <c r="A3541">
        <v>6083</v>
      </c>
      <c r="B3541" t="s">
        <v>6273</v>
      </c>
      <c r="C3541" t="s">
        <v>6274</v>
      </c>
      <c r="D3541" s="23">
        <v>68170398000148</v>
      </c>
      <c r="E3541" t="s">
        <v>1424</v>
      </c>
      <c r="F3541" t="s">
        <v>1390</v>
      </c>
      <c r="G3541">
        <v>9553</v>
      </c>
      <c r="H3541" s="23" t="s">
        <v>6275</v>
      </c>
    </row>
    <row r="3542" spans="1:8" x14ac:dyDescent="0.25">
      <c r="A3542">
        <v>11354</v>
      </c>
      <c r="B3542" t="s">
        <v>22002</v>
      </c>
      <c r="C3542" t="s">
        <v>22003</v>
      </c>
      <c r="D3542" s="23"/>
      <c r="E3542" t="s">
        <v>1422</v>
      </c>
      <c r="F3542" t="s">
        <v>1386</v>
      </c>
      <c r="G3542">
        <v>15370</v>
      </c>
      <c r="H3542" s="23"/>
    </row>
    <row r="3543" spans="1:8" x14ac:dyDescent="0.25">
      <c r="A3543">
        <v>13200</v>
      </c>
      <c r="B3543" t="s">
        <v>6276</v>
      </c>
      <c r="C3543" t="s">
        <v>6277</v>
      </c>
      <c r="D3543" s="23">
        <v>39935802000129</v>
      </c>
      <c r="E3543" t="s">
        <v>1385</v>
      </c>
      <c r="F3543" t="s">
        <v>1386</v>
      </c>
      <c r="G3543">
        <v>20393</v>
      </c>
      <c r="H3543" s="23" t="s">
        <v>6278</v>
      </c>
    </row>
    <row r="3544" spans="1:8" x14ac:dyDescent="0.25">
      <c r="A3544">
        <v>12981</v>
      </c>
      <c r="B3544" t="s">
        <v>6279</v>
      </c>
      <c r="C3544" t="s">
        <v>6280</v>
      </c>
      <c r="D3544" s="23">
        <v>23503716000298</v>
      </c>
      <c r="E3544" t="s">
        <v>1430</v>
      </c>
      <c r="F3544" t="s">
        <v>1415</v>
      </c>
      <c r="G3544">
        <v>20025</v>
      </c>
      <c r="H3544" s="23">
        <v>99455471</v>
      </c>
    </row>
    <row r="3545" spans="1:8" x14ac:dyDescent="0.25">
      <c r="A3545">
        <v>10357</v>
      </c>
      <c r="B3545" t="s">
        <v>6279</v>
      </c>
      <c r="C3545" t="s">
        <v>6280</v>
      </c>
      <c r="D3545" s="23">
        <v>23503716000107</v>
      </c>
      <c r="E3545" t="s">
        <v>1675</v>
      </c>
      <c r="F3545" t="s">
        <v>1390</v>
      </c>
      <c r="G3545">
        <v>15631</v>
      </c>
      <c r="H3545" s="23">
        <v>664216506110</v>
      </c>
    </row>
    <row r="3546" spans="1:8" x14ac:dyDescent="0.25">
      <c r="A3546">
        <v>7794</v>
      </c>
      <c r="B3546" t="s">
        <v>6281</v>
      </c>
      <c r="C3546" t="s">
        <v>6281</v>
      </c>
      <c r="D3546" s="23">
        <v>13962265000112</v>
      </c>
      <c r="E3546" t="s">
        <v>1406</v>
      </c>
      <c r="F3546" t="s">
        <v>1407</v>
      </c>
      <c r="G3546">
        <v>12109</v>
      </c>
      <c r="H3546" s="23">
        <v>65696824</v>
      </c>
    </row>
    <row r="3547" spans="1:8" x14ac:dyDescent="0.25">
      <c r="A3547">
        <v>14462</v>
      </c>
      <c r="B3547" t="s">
        <v>6282</v>
      </c>
      <c r="C3547" t="s">
        <v>6282</v>
      </c>
      <c r="D3547" s="23">
        <v>7817316000209</v>
      </c>
      <c r="E3547" t="s">
        <v>5190</v>
      </c>
      <c r="F3547" t="s">
        <v>1407</v>
      </c>
      <c r="G3547">
        <v>22779</v>
      </c>
      <c r="H3547" s="23">
        <v>67279953</v>
      </c>
    </row>
    <row r="3548" spans="1:8" x14ac:dyDescent="0.25">
      <c r="A3548">
        <v>14448</v>
      </c>
      <c r="B3548" t="s">
        <v>6283</v>
      </c>
      <c r="C3548" t="s">
        <v>6283</v>
      </c>
      <c r="D3548" s="23">
        <v>7817316000381</v>
      </c>
      <c r="E3548" t="s">
        <v>2433</v>
      </c>
      <c r="F3548" t="s">
        <v>1386</v>
      </c>
      <c r="G3548">
        <v>22754</v>
      </c>
      <c r="H3548" s="23">
        <v>163133964</v>
      </c>
    </row>
    <row r="3549" spans="1:8" x14ac:dyDescent="0.25">
      <c r="A3549">
        <v>14449</v>
      </c>
      <c r="B3549" t="s">
        <v>6283</v>
      </c>
      <c r="C3549" t="s">
        <v>6284</v>
      </c>
      <c r="D3549" s="23">
        <v>7817316000462</v>
      </c>
      <c r="E3549" t="s">
        <v>6285</v>
      </c>
      <c r="F3549" t="s">
        <v>1386</v>
      </c>
      <c r="G3549">
        <v>22755</v>
      </c>
      <c r="H3549" s="23">
        <v>163973725</v>
      </c>
    </row>
    <row r="3550" spans="1:8" x14ac:dyDescent="0.25">
      <c r="A3550">
        <v>14490</v>
      </c>
      <c r="B3550" t="s">
        <v>6283</v>
      </c>
      <c r="C3550" t="s">
        <v>6283</v>
      </c>
      <c r="D3550" s="23">
        <v>7817316000624</v>
      </c>
      <c r="E3550" t="s">
        <v>5198</v>
      </c>
      <c r="F3550" t="s">
        <v>1386</v>
      </c>
      <c r="G3550">
        <v>22824</v>
      </c>
      <c r="H3550" s="23">
        <v>164558853</v>
      </c>
    </row>
    <row r="3551" spans="1:8" x14ac:dyDescent="0.25">
      <c r="A3551">
        <v>9593</v>
      </c>
      <c r="B3551" t="s">
        <v>6283</v>
      </c>
      <c r="C3551" t="s">
        <v>6286</v>
      </c>
      <c r="D3551" s="23">
        <v>7817316000110</v>
      </c>
      <c r="E3551" t="s">
        <v>2433</v>
      </c>
      <c r="F3551" t="s">
        <v>1386</v>
      </c>
      <c r="G3551">
        <v>14289</v>
      </c>
      <c r="H3551" s="23">
        <v>161502318</v>
      </c>
    </row>
    <row r="3552" spans="1:8" x14ac:dyDescent="0.25">
      <c r="A3552">
        <v>8443</v>
      </c>
      <c r="B3552" t="s">
        <v>6287</v>
      </c>
      <c r="C3552" t="s">
        <v>6287</v>
      </c>
      <c r="D3552" s="23">
        <v>8811051000105</v>
      </c>
      <c r="E3552" t="s">
        <v>2170</v>
      </c>
      <c r="F3552" t="s">
        <v>1415</v>
      </c>
      <c r="G3552">
        <v>12798</v>
      </c>
      <c r="H3552" s="23">
        <v>10556400</v>
      </c>
    </row>
    <row r="3553" spans="1:8" x14ac:dyDescent="0.25">
      <c r="A3553">
        <v>13127</v>
      </c>
      <c r="B3553" t="s">
        <v>6288</v>
      </c>
      <c r="C3553" t="s">
        <v>6288</v>
      </c>
      <c r="D3553" s="23">
        <v>8797179000161</v>
      </c>
      <c r="E3553" t="s">
        <v>2433</v>
      </c>
      <c r="F3553" t="s">
        <v>1386</v>
      </c>
      <c r="G3553">
        <v>20301</v>
      </c>
      <c r="H3553" s="23">
        <v>161518931</v>
      </c>
    </row>
    <row r="3554" spans="1:8" x14ac:dyDescent="0.25">
      <c r="A3554">
        <v>6280</v>
      </c>
      <c r="B3554" t="s">
        <v>6289</v>
      </c>
      <c r="C3554" t="s">
        <v>6289</v>
      </c>
      <c r="D3554" s="23">
        <v>16778436000146</v>
      </c>
      <c r="E3554" t="s">
        <v>2170</v>
      </c>
      <c r="F3554" t="s">
        <v>1415</v>
      </c>
      <c r="G3554">
        <v>9822</v>
      </c>
      <c r="H3554" s="23">
        <v>49898566</v>
      </c>
    </row>
    <row r="3555" spans="1:8" x14ac:dyDescent="0.25">
      <c r="A3555">
        <v>15044</v>
      </c>
      <c r="B3555" t="s">
        <v>6290</v>
      </c>
      <c r="C3555" t="s">
        <v>6291</v>
      </c>
      <c r="D3555" s="23">
        <v>11371869000169</v>
      </c>
      <c r="E3555" t="s">
        <v>1586</v>
      </c>
      <c r="F3555" t="s">
        <v>1587</v>
      </c>
      <c r="G3555">
        <v>23792</v>
      </c>
      <c r="H3555" s="23">
        <v>242212530</v>
      </c>
    </row>
    <row r="3556" spans="1:8" x14ac:dyDescent="0.25">
      <c r="A3556">
        <v>8885</v>
      </c>
      <c r="B3556" t="s">
        <v>6292</v>
      </c>
      <c r="C3556" t="s">
        <v>6292</v>
      </c>
      <c r="D3556" s="23">
        <v>7279252000140</v>
      </c>
      <c r="E3556" t="s">
        <v>2087</v>
      </c>
      <c r="F3556" t="s">
        <v>1415</v>
      </c>
      <c r="G3556">
        <v>13425</v>
      </c>
      <c r="H3556" s="23">
        <v>32325304</v>
      </c>
    </row>
    <row r="3557" spans="1:8" x14ac:dyDescent="0.25">
      <c r="A3557">
        <v>2510</v>
      </c>
      <c r="B3557" t="s">
        <v>6293</v>
      </c>
      <c r="C3557" t="s">
        <v>6294</v>
      </c>
      <c r="D3557" s="23">
        <v>35440890000137</v>
      </c>
      <c r="E3557" t="s">
        <v>1487</v>
      </c>
      <c r="F3557" t="s">
        <v>1386</v>
      </c>
      <c r="G3557">
        <v>3786</v>
      </c>
      <c r="H3557" s="23">
        <v>160853826</v>
      </c>
    </row>
    <row r="3558" spans="1:8" x14ac:dyDescent="0.25">
      <c r="A3558">
        <v>2429</v>
      </c>
      <c r="B3558" t="s">
        <v>6295</v>
      </c>
      <c r="C3558" t="s">
        <v>6296</v>
      </c>
      <c r="D3558" s="23">
        <v>3371824000166</v>
      </c>
      <c r="E3558" t="s">
        <v>1823</v>
      </c>
      <c r="F3558" t="s">
        <v>1386</v>
      </c>
      <c r="G3558">
        <v>3705</v>
      </c>
      <c r="H3558" s="23">
        <v>161250084</v>
      </c>
    </row>
    <row r="3559" spans="1:8" x14ac:dyDescent="0.25">
      <c r="A3559">
        <v>3482</v>
      </c>
      <c r="B3559" t="s">
        <v>6297</v>
      </c>
      <c r="C3559" t="s">
        <v>6298</v>
      </c>
      <c r="D3559" s="23">
        <v>7836882000179</v>
      </c>
      <c r="E3559" t="s">
        <v>4209</v>
      </c>
      <c r="F3559" t="s">
        <v>1386</v>
      </c>
      <c r="G3559">
        <v>4758</v>
      </c>
      <c r="H3559" s="23">
        <v>161483909</v>
      </c>
    </row>
    <row r="3560" spans="1:8" x14ac:dyDescent="0.25">
      <c r="A3560">
        <v>14252</v>
      </c>
      <c r="B3560" t="s">
        <v>6299</v>
      </c>
      <c r="C3560" t="s">
        <v>6300</v>
      </c>
      <c r="D3560" s="23">
        <v>5092901000760</v>
      </c>
      <c r="E3560" t="s">
        <v>1385</v>
      </c>
      <c r="F3560" t="s">
        <v>1386</v>
      </c>
      <c r="G3560">
        <v>22431</v>
      </c>
      <c r="H3560" s="23">
        <v>161599788</v>
      </c>
    </row>
    <row r="3561" spans="1:8" x14ac:dyDescent="0.25">
      <c r="A3561">
        <v>12891</v>
      </c>
      <c r="B3561" t="s">
        <v>6301</v>
      </c>
      <c r="C3561" t="s">
        <v>6302</v>
      </c>
      <c r="D3561" s="23">
        <v>5092901000689</v>
      </c>
      <c r="E3561" t="s">
        <v>1430</v>
      </c>
      <c r="F3561" t="s">
        <v>1415</v>
      </c>
      <c r="G3561">
        <v>19938</v>
      </c>
      <c r="H3561" s="23">
        <v>37519298</v>
      </c>
    </row>
    <row r="3562" spans="1:8" x14ac:dyDescent="0.25">
      <c r="A3562">
        <v>15909</v>
      </c>
      <c r="B3562" t="s">
        <v>22004</v>
      </c>
      <c r="D3562" s="23">
        <v>23500590000117</v>
      </c>
      <c r="E3562" t="s">
        <v>17324</v>
      </c>
      <c r="F3562" t="s">
        <v>1390</v>
      </c>
      <c r="G3562">
        <v>25411</v>
      </c>
      <c r="H3562" s="23">
        <v>675261020115</v>
      </c>
    </row>
    <row r="3563" spans="1:8" x14ac:dyDescent="0.25">
      <c r="A3563">
        <v>6767</v>
      </c>
      <c r="B3563" t="s">
        <v>6303</v>
      </c>
      <c r="C3563" t="s">
        <v>6304</v>
      </c>
      <c r="D3563" s="23">
        <v>18611534000110</v>
      </c>
      <c r="E3563" t="s">
        <v>1430</v>
      </c>
      <c r="F3563" t="s">
        <v>1415</v>
      </c>
      <c r="G3563">
        <v>10496</v>
      </c>
      <c r="H3563" s="23">
        <v>53953053</v>
      </c>
    </row>
    <row r="3564" spans="1:8" x14ac:dyDescent="0.25">
      <c r="A3564">
        <v>15399</v>
      </c>
      <c r="B3564" t="s">
        <v>6305</v>
      </c>
      <c r="D3564" s="23">
        <v>55955793000194</v>
      </c>
      <c r="E3564" t="s">
        <v>1505</v>
      </c>
      <c r="F3564" t="s">
        <v>1390</v>
      </c>
      <c r="G3564">
        <v>24565</v>
      </c>
      <c r="H3564" s="23">
        <v>582006030113</v>
      </c>
    </row>
    <row r="3565" spans="1:8" x14ac:dyDescent="0.25">
      <c r="A3565">
        <v>15171</v>
      </c>
      <c r="B3565" t="s">
        <v>6306</v>
      </c>
      <c r="D3565" s="23">
        <v>57948762000131</v>
      </c>
      <c r="E3565" t="s">
        <v>1389</v>
      </c>
      <c r="F3565" t="s">
        <v>1390</v>
      </c>
      <c r="G3565">
        <v>24238</v>
      </c>
      <c r="H3565" s="23">
        <v>241018927119</v>
      </c>
    </row>
    <row r="3566" spans="1:8" x14ac:dyDescent="0.25">
      <c r="A3566">
        <v>1017</v>
      </c>
      <c r="B3566" t="s">
        <v>22005</v>
      </c>
      <c r="C3566" t="s">
        <v>22005</v>
      </c>
      <c r="D3566" s="23"/>
      <c r="E3566" t="s">
        <v>1422</v>
      </c>
      <c r="F3566" t="s">
        <v>1386</v>
      </c>
      <c r="G3566">
        <v>2293</v>
      </c>
      <c r="H3566" s="23"/>
    </row>
    <row r="3567" spans="1:8" x14ac:dyDescent="0.25">
      <c r="A3567">
        <v>7019</v>
      </c>
      <c r="B3567" t="s">
        <v>6307</v>
      </c>
      <c r="C3567" t="s">
        <v>6307</v>
      </c>
      <c r="D3567" s="23">
        <v>35437276000116</v>
      </c>
      <c r="E3567" t="s">
        <v>2148</v>
      </c>
      <c r="F3567" t="s">
        <v>1386</v>
      </c>
      <c r="G3567">
        <v>11003</v>
      </c>
      <c r="H3567" s="23">
        <v>160872111</v>
      </c>
    </row>
    <row r="3568" spans="1:8" x14ac:dyDescent="0.25">
      <c r="A3568">
        <v>9874</v>
      </c>
      <c r="B3568" t="s">
        <v>6308</v>
      </c>
      <c r="C3568" t="s">
        <v>6308</v>
      </c>
      <c r="D3568" s="23">
        <v>50970342000374</v>
      </c>
      <c r="E3568" t="s">
        <v>1424</v>
      </c>
      <c r="F3568" t="s">
        <v>1390</v>
      </c>
      <c r="G3568">
        <v>14611</v>
      </c>
      <c r="H3568" s="23">
        <v>116368616112</v>
      </c>
    </row>
    <row r="3569" spans="1:8" x14ac:dyDescent="0.25">
      <c r="A3569">
        <v>2930</v>
      </c>
      <c r="B3569" t="s">
        <v>6308</v>
      </c>
      <c r="C3569" t="s">
        <v>6309</v>
      </c>
      <c r="D3569" s="23">
        <v>50970342000536</v>
      </c>
      <c r="E3569" t="s">
        <v>1435</v>
      </c>
      <c r="F3569" t="s">
        <v>1390</v>
      </c>
      <c r="G3569">
        <v>4206</v>
      </c>
      <c r="H3569" s="23">
        <v>336927506115</v>
      </c>
    </row>
    <row r="3570" spans="1:8" x14ac:dyDescent="0.25">
      <c r="A3570">
        <v>3437</v>
      </c>
      <c r="B3570" t="s">
        <v>6310</v>
      </c>
      <c r="C3570" t="s">
        <v>6311</v>
      </c>
      <c r="D3570" s="23">
        <v>7664813000125</v>
      </c>
      <c r="E3570" t="s">
        <v>6076</v>
      </c>
      <c r="F3570" t="s">
        <v>1386</v>
      </c>
      <c r="G3570">
        <v>4713</v>
      </c>
      <c r="H3570" s="23">
        <v>161472419</v>
      </c>
    </row>
    <row r="3571" spans="1:8" x14ac:dyDescent="0.25">
      <c r="A3571">
        <v>4191</v>
      </c>
      <c r="B3571" t="s">
        <v>6312</v>
      </c>
      <c r="C3571" t="s">
        <v>6313</v>
      </c>
      <c r="D3571" s="23">
        <v>144910000148</v>
      </c>
      <c r="E3571" t="s">
        <v>1430</v>
      </c>
      <c r="F3571" t="s">
        <v>1415</v>
      </c>
      <c r="G3571">
        <v>6831</v>
      </c>
      <c r="H3571" s="23">
        <v>20385870</v>
      </c>
    </row>
    <row r="3572" spans="1:8" x14ac:dyDescent="0.25">
      <c r="A3572">
        <v>14183</v>
      </c>
      <c r="B3572" t="s">
        <v>6314</v>
      </c>
      <c r="C3572" t="s">
        <v>6315</v>
      </c>
      <c r="D3572" s="23">
        <v>11761774000151</v>
      </c>
      <c r="E3572" t="s">
        <v>1409</v>
      </c>
      <c r="F3572" t="s">
        <v>1386</v>
      </c>
      <c r="G3572">
        <v>22117</v>
      </c>
      <c r="H3572" s="23">
        <v>161673260</v>
      </c>
    </row>
    <row r="3573" spans="1:8" x14ac:dyDescent="0.25">
      <c r="A3573">
        <v>3648</v>
      </c>
      <c r="B3573" t="s">
        <v>6316</v>
      </c>
      <c r="C3573" t="s">
        <v>6317</v>
      </c>
      <c r="D3573" s="23">
        <v>85328854000154</v>
      </c>
      <c r="E3573" t="s">
        <v>6318</v>
      </c>
      <c r="F3573" t="s">
        <v>1610</v>
      </c>
      <c r="G3573">
        <v>4924</v>
      </c>
      <c r="H3573" s="23">
        <v>252482964</v>
      </c>
    </row>
    <row r="3574" spans="1:8" x14ac:dyDescent="0.25">
      <c r="A3574">
        <v>8411</v>
      </c>
      <c r="B3574" t="s">
        <v>6319</v>
      </c>
      <c r="C3574" t="s">
        <v>6320</v>
      </c>
      <c r="D3574" s="23">
        <v>18296153000193</v>
      </c>
      <c r="E3574" t="s">
        <v>1385</v>
      </c>
      <c r="F3574" t="s">
        <v>1386</v>
      </c>
      <c r="G3574">
        <v>12719</v>
      </c>
      <c r="H3574" s="23">
        <v>162676697</v>
      </c>
    </row>
    <row r="3575" spans="1:8" x14ac:dyDescent="0.25">
      <c r="A3575">
        <v>11766</v>
      </c>
      <c r="B3575" t="s">
        <v>22006</v>
      </c>
      <c r="C3575" t="s">
        <v>22006</v>
      </c>
      <c r="D3575" s="23"/>
      <c r="E3575" t="s">
        <v>1422</v>
      </c>
      <c r="F3575" t="s">
        <v>1386</v>
      </c>
      <c r="G3575">
        <v>18046</v>
      </c>
      <c r="H3575" s="23"/>
    </row>
    <row r="3576" spans="1:8" x14ac:dyDescent="0.25">
      <c r="A3576">
        <v>15014</v>
      </c>
      <c r="B3576" t="s">
        <v>6321</v>
      </c>
      <c r="C3576" t="s">
        <v>6322</v>
      </c>
      <c r="D3576" s="23">
        <v>46940039000190</v>
      </c>
      <c r="E3576" t="s">
        <v>6323</v>
      </c>
      <c r="F3576" t="s">
        <v>1390</v>
      </c>
      <c r="G3576">
        <v>23665</v>
      </c>
      <c r="H3576" s="23">
        <v>208158412112</v>
      </c>
    </row>
    <row r="3577" spans="1:8" x14ac:dyDescent="0.25">
      <c r="A3577">
        <v>3907</v>
      </c>
      <c r="B3577" t="s">
        <v>6324</v>
      </c>
      <c r="C3577" t="s">
        <v>6325</v>
      </c>
      <c r="D3577" s="23">
        <v>9167028000192</v>
      </c>
      <c r="E3577" t="s">
        <v>3261</v>
      </c>
      <c r="F3577" t="s">
        <v>1398</v>
      </c>
      <c r="G3577">
        <v>5183</v>
      </c>
      <c r="H3577" s="23">
        <v>202088138</v>
      </c>
    </row>
    <row r="3578" spans="1:8" x14ac:dyDescent="0.25">
      <c r="A3578">
        <v>13268</v>
      </c>
      <c r="B3578" t="s">
        <v>6326</v>
      </c>
      <c r="C3578" t="s">
        <v>6326</v>
      </c>
      <c r="D3578" s="23">
        <v>12252843000164</v>
      </c>
      <c r="E3578" t="s">
        <v>1500</v>
      </c>
      <c r="F3578" t="s">
        <v>1415</v>
      </c>
      <c r="G3578">
        <v>20490</v>
      </c>
      <c r="H3578" s="23">
        <v>40783812</v>
      </c>
    </row>
    <row r="3579" spans="1:8" x14ac:dyDescent="0.25">
      <c r="A3579">
        <v>7335</v>
      </c>
      <c r="B3579" t="s">
        <v>6327</v>
      </c>
      <c r="C3579" t="s">
        <v>6327</v>
      </c>
      <c r="D3579" s="23">
        <v>7276480000167</v>
      </c>
      <c r="E3579" t="s">
        <v>6328</v>
      </c>
      <c r="F3579" t="s">
        <v>1398</v>
      </c>
      <c r="G3579">
        <v>11263</v>
      </c>
      <c r="H3579" s="23">
        <v>200993755</v>
      </c>
    </row>
    <row r="3580" spans="1:8" x14ac:dyDescent="0.25">
      <c r="A3580">
        <v>13446</v>
      </c>
      <c r="B3580" t="s">
        <v>6329</v>
      </c>
      <c r="C3580" t="s">
        <v>6330</v>
      </c>
      <c r="D3580" s="23">
        <v>5586809000160</v>
      </c>
      <c r="E3580" t="s">
        <v>1424</v>
      </c>
      <c r="F3580" t="s">
        <v>1390</v>
      </c>
      <c r="G3580">
        <v>21029</v>
      </c>
      <c r="H3580" s="23">
        <v>116646927114</v>
      </c>
    </row>
    <row r="3581" spans="1:8" x14ac:dyDescent="0.25">
      <c r="A3581">
        <v>3782</v>
      </c>
      <c r="B3581" t="s">
        <v>6331</v>
      </c>
      <c r="C3581" t="s">
        <v>6332</v>
      </c>
      <c r="D3581" s="23">
        <v>8957326000113</v>
      </c>
      <c r="E3581" t="s">
        <v>1409</v>
      </c>
      <c r="F3581" t="s">
        <v>1386</v>
      </c>
      <c r="G3581">
        <v>5058</v>
      </c>
      <c r="H3581" s="23">
        <v>160658101</v>
      </c>
    </row>
    <row r="3582" spans="1:8" x14ac:dyDescent="0.25">
      <c r="A3582">
        <v>12522</v>
      </c>
      <c r="B3582" t="s">
        <v>6333</v>
      </c>
      <c r="C3582" t="s">
        <v>6334</v>
      </c>
      <c r="D3582" s="23">
        <v>4842391000142</v>
      </c>
      <c r="E3582" t="s">
        <v>1397</v>
      </c>
      <c r="F3582" t="s">
        <v>1398</v>
      </c>
      <c r="G3582">
        <v>19448</v>
      </c>
      <c r="H3582" s="23">
        <v>200904027</v>
      </c>
    </row>
    <row r="3583" spans="1:8" x14ac:dyDescent="0.25">
      <c r="A3583">
        <v>14785</v>
      </c>
      <c r="B3583" t="s">
        <v>6335</v>
      </c>
      <c r="C3583" t="s">
        <v>6335</v>
      </c>
      <c r="D3583" s="23">
        <v>39628001000110</v>
      </c>
      <c r="E3583" t="s">
        <v>1527</v>
      </c>
      <c r="F3583" t="s">
        <v>1386</v>
      </c>
      <c r="G3583">
        <v>23234</v>
      </c>
      <c r="H3583" s="23">
        <v>163811130</v>
      </c>
    </row>
    <row r="3584" spans="1:8" x14ac:dyDescent="0.25">
      <c r="A3584">
        <v>14240</v>
      </c>
      <c r="B3584" t="s">
        <v>6336</v>
      </c>
      <c r="C3584" t="s">
        <v>6336</v>
      </c>
      <c r="D3584" s="23">
        <v>14134102000104</v>
      </c>
      <c r="E3584" t="s">
        <v>1397</v>
      </c>
      <c r="F3584" t="s">
        <v>1398</v>
      </c>
      <c r="G3584">
        <v>22401</v>
      </c>
      <c r="H3584" s="23">
        <v>202557448</v>
      </c>
    </row>
    <row r="3585" spans="1:8" x14ac:dyDescent="0.25">
      <c r="A3585">
        <v>15340</v>
      </c>
      <c r="B3585" t="s">
        <v>6337</v>
      </c>
      <c r="C3585" t="s">
        <v>6337</v>
      </c>
      <c r="D3585" s="23">
        <v>26621855000123</v>
      </c>
      <c r="E3585" t="s">
        <v>1385</v>
      </c>
      <c r="F3585" t="s">
        <v>1386</v>
      </c>
      <c r="G3585">
        <v>24495</v>
      </c>
      <c r="H3585" s="23">
        <v>162841744</v>
      </c>
    </row>
    <row r="3586" spans="1:8" x14ac:dyDescent="0.25">
      <c r="A3586">
        <v>9624</v>
      </c>
      <c r="B3586" t="s">
        <v>6338</v>
      </c>
      <c r="C3586" t="s">
        <v>6339</v>
      </c>
      <c r="D3586" s="23">
        <v>8894809000116</v>
      </c>
      <c r="E3586" t="s">
        <v>1430</v>
      </c>
      <c r="F3586" t="s">
        <v>1415</v>
      </c>
      <c r="G3586">
        <v>14322</v>
      </c>
      <c r="H3586" s="23">
        <v>59813105</v>
      </c>
    </row>
    <row r="3587" spans="1:8" x14ac:dyDescent="0.25">
      <c r="A3587">
        <v>7210</v>
      </c>
      <c r="B3587" t="s">
        <v>6340</v>
      </c>
      <c r="C3587" t="s">
        <v>6340</v>
      </c>
      <c r="D3587" s="23">
        <v>11055155000141</v>
      </c>
      <c r="E3587" t="s">
        <v>1397</v>
      </c>
      <c r="F3587" t="s">
        <v>1398</v>
      </c>
      <c r="G3587">
        <v>11155</v>
      </c>
      <c r="H3587" s="23">
        <v>202224074</v>
      </c>
    </row>
    <row r="3588" spans="1:8" x14ac:dyDescent="0.25">
      <c r="A3588">
        <v>11362</v>
      </c>
      <c r="B3588" t="s">
        <v>6341</v>
      </c>
      <c r="C3588" t="s">
        <v>6342</v>
      </c>
      <c r="D3588" s="23">
        <v>14601088000101</v>
      </c>
      <c r="E3588" t="s">
        <v>2087</v>
      </c>
      <c r="F3588" t="s">
        <v>1415</v>
      </c>
      <c r="G3588">
        <v>17241</v>
      </c>
      <c r="H3588" s="23">
        <v>47644982</v>
      </c>
    </row>
    <row r="3589" spans="1:8" x14ac:dyDescent="0.25">
      <c r="A3589">
        <v>11406</v>
      </c>
      <c r="B3589" t="s">
        <v>6343</v>
      </c>
      <c r="C3589" t="s">
        <v>6344</v>
      </c>
      <c r="D3589" s="23">
        <v>28332101000189</v>
      </c>
      <c r="E3589" t="s">
        <v>1430</v>
      </c>
      <c r="F3589" t="s">
        <v>1415</v>
      </c>
      <c r="G3589">
        <v>17323</v>
      </c>
      <c r="H3589" s="23" t="s">
        <v>1438</v>
      </c>
    </row>
    <row r="3590" spans="1:8" x14ac:dyDescent="0.25">
      <c r="A3590">
        <v>15580</v>
      </c>
      <c r="B3590" t="s">
        <v>6345</v>
      </c>
      <c r="C3590" t="s">
        <v>6345</v>
      </c>
      <c r="D3590" s="23">
        <v>58218551000106</v>
      </c>
      <c r="E3590" t="s">
        <v>1700</v>
      </c>
      <c r="F3590" t="s">
        <v>1386</v>
      </c>
      <c r="G3590">
        <v>24835</v>
      </c>
      <c r="H3590" s="23">
        <v>165126167</v>
      </c>
    </row>
    <row r="3591" spans="1:8" x14ac:dyDescent="0.25">
      <c r="A3591">
        <v>6033</v>
      </c>
      <c r="B3591" t="s">
        <v>6346</v>
      </c>
      <c r="C3591" t="s">
        <v>6347</v>
      </c>
      <c r="D3591" s="23">
        <v>6314005000175</v>
      </c>
      <c r="E3591" t="s">
        <v>6348</v>
      </c>
      <c r="F3591" t="s">
        <v>1390</v>
      </c>
      <c r="G3591">
        <v>9392</v>
      </c>
      <c r="H3591" s="23">
        <v>387112147119</v>
      </c>
    </row>
    <row r="3592" spans="1:8" x14ac:dyDescent="0.25">
      <c r="A3592">
        <v>10011</v>
      </c>
      <c r="B3592" t="s">
        <v>6349</v>
      </c>
      <c r="C3592" t="s">
        <v>6350</v>
      </c>
      <c r="D3592" s="23">
        <v>29842735000144</v>
      </c>
      <c r="E3592" t="s">
        <v>6351</v>
      </c>
      <c r="F3592" t="s">
        <v>1415</v>
      </c>
      <c r="G3592">
        <v>14796</v>
      </c>
      <c r="H3592" s="23" t="s">
        <v>1438</v>
      </c>
    </row>
    <row r="3593" spans="1:8" x14ac:dyDescent="0.25">
      <c r="A3593">
        <v>8277</v>
      </c>
      <c r="B3593" t="s">
        <v>6352</v>
      </c>
      <c r="C3593" t="s">
        <v>6352</v>
      </c>
      <c r="D3593" s="23">
        <v>35281187000476</v>
      </c>
      <c r="E3593" t="s">
        <v>6041</v>
      </c>
      <c r="F3593" t="s">
        <v>1398</v>
      </c>
      <c r="G3593">
        <v>12544</v>
      </c>
      <c r="H3593" s="23">
        <v>200835262</v>
      </c>
    </row>
    <row r="3594" spans="1:8" x14ac:dyDescent="0.25">
      <c r="A3594">
        <v>8747</v>
      </c>
      <c r="B3594" t="s">
        <v>6353</v>
      </c>
      <c r="C3594" t="s">
        <v>6353</v>
      </c>
      <c r="D3594" s="23">
        <v>22264409000239</v>
      </c>
      <c r="E3594" t="s">
        <v>3247</v>
      </c>
      <c r="F3594" t="s">
        <v>1407</v>
      </c>
      <c r="G3594">
        <v>13247</v>
      </c>
      <c r="H3594" s="23">
        <v>64568695</v>
      </c>
    </row>
    <row r="3595" spans="1:8" x14ac:dyDescent="0.25">
      <c r="A3595">
        <v>15093</v>
      </c>
      <c r="B3595" t="s">
        <v>6354</v>
      </c>
      <c r="C3595" t="s">
        <v>6355</v>
      </c>
      <c r="D3595" s="23">
        <v>46959967000104</v>
      </c>
      <c r="E3595" t="s">
        <v>1397</v>
      </c>
      <c r="F3595" t="s">
        <v>1398</v>
      </c>
      <c r="G3595">
        <v>23968</v>
      </c>
      <c r="H3595" s="23">
        <v>206132484</v>
      </c>
    </row>
    <row r="3596" spans="1:8" x14ac:dyDescent="0.25">
      <c r="A3596">
        <v>15043</v>
      </c>
      <c r="B3596" t="s">
        <v>6356</v>
      </c>
      <c r="C3596" t="s">
        <v>6357</v>
      </c>
      <c r="D3596" s="23">
        <v>50169308000133</v>
      </c>
      <c r="E3596" t="s">
        <v>1422</v>
      </c>
      <c r="F3596" t="s">
        <v>1386</v>
      </c>
      <c r="G3596">
        <v>23783</v>
      </c>
      <c r="H3596" s="23">
        <v>164619720</v>
      </c>
    </row>
    <row r="3597" spans="1:8" x14ac:dyDescent="0.25">
      <c r="A3597">
        <v>15282</v>
      </c>
      <c r="B3597" t="s">
        <v>6358</v>
      </c>
      <c r="C3597" t="s">
        <v>6359</v>
      </c>
      <c r="D3597" s="23">
        <v>46138319001070</v>
      </c>
      <c r="E3597" t="s">
        <v>1507</v>
      </c>
      <c r="F3597" t="s">
        <v>1415</v>
      </c>
      <c r="G3597">
        <v>24409</v>
      </c>
      <c r="H3597" s="23">
        <v>79124631</v>
      </c>
    </row>
    <row r="3598" spans="1:8" x14ac:dyDescent="0.25">
      <c r="A3598">
        <v>3731</v>
      </c>
      <c r="B3598" t="s">
        <v>6360</v>
      </c>
      <c r="C3598" t="s">
        <v>6361</v>
      </c>
      <c r="D3598" s="23">
        <v>8811556000170</v>
      </c>
      <c r="E3598" t="s">
        <v>1409</v>
      </c>
      <c r="F3598" t="s">
        <v>1386</v>
      </c>
      <c r="G3598">
        <v>5007</v>
      </c>
      <c r="H3598" s="23">
        <v>160081505</v>
      </c>
    </row>
    <row r="3599" spans="1:8" x14ac:dyDescent="0.25">
      <c r="A3599">
        <v>13381</v>
      </c>
      <c r="B3599" t="s">
        <v>6362</v>
      </c>
      <c r="C3599" t="s">
        <v>6363</v>
      </c>
      <c r="D3599" s="23">
        <v>28326443000196</v>
      </c>
      <c r="E3599" t="s">
        <v>6364</v>
      </c>
      <c r="F3599" t="s">
        <v>3547</v>
      </c>
      <c r="G3599">
        <v>20936</v>
      </c>
      <c r="H3599" s="23">
        <v>83339647</v>
      </c>
    </row>
    <row r="3600" spans="1:8" x14ac:dyDescent="0.25">
      <c r="A3600">
        <v>8639</v>
      </c>
      <c r="B3600" t="s">
        <v>6365</v>
      </c>
      <c r="C3600" t="s">
        <v>6365</v>
      </c>
      <c r="D3600" s="23">
        <v>22287942000135</v>
      </c>
      <c r="E3600" t="s">
        <v>1430</v>
      </c>
      <c r="F3600" t="s">
        <v>1415</v>
      </c>
      <c r="G3600">
        <v>13149</v>
      </c>
      <c r="H3600" s="23">
        <v>62023306</v>
      </c>
    </row>
    <row r="3601" spans="1:8" x14ac:dyDescent="0.25">
      <c r="A3601">
        <v>13668</v>
      </c>
      <c r="B3601" t="s">
        <v>6366</v>
      </c>
      <c r="D3601" s="23">
        <v>35200064000110</v>
      </c>
      <c r="E3601" t="s">
        <v>1762</v>
      </c>
      <c r="F3601" t="s">
        <v>1390</v>
      </c>
      <c r="G3601">
        <v>21305</v>
      </c>
      <c r="H3601" s="23">
        <v>442456195113</v>
      </c>
    </row>
    <row r="3602" spans="1:8" x14ac:dyDescent="0.25">
      <c r="A3602">
        <v>10593</v>
      </c>
      <c r="B3602" t="s">
        <v>6367</v>
      </c>
      <c r="C3602" t="s">
        <v>6367</v>
      </c>
      <c r="D3602" s="23">
        <v>4467183000100</v>
      </c>
      <c r="E3602" t="s">
        <v>1483</v>
      </c>
      <c r="F3602" t="s">
        <v>1398</v>
      </c>
      <c r="G3602">
        <v>15961</v>
      </c>
      <c r="H3602" s="23" t="s">
        <v>1438</v>
      </c>
    </row>
    <row r="3603" spans="1:8" x14ac:dyDescent="0.25">
      <c r="A3603">
        <v>15265</v>
      </c>
      <c r="B3603" t="s">
        <v>6368</v>
      </c>
      <c r="D3603" s="23">
        <v>11995604000565</v>
      </c>
      <c r="E3603" t="s">
        <v>1430</v>
      </c>
      <c r="F3603" t="s">
        <v>1415</v>
      </c>
      <c r="G3603">
        <v>24382</v>
      </c>
      <c r="H3603" s="23">
        <v>69760420</v>
      </c>
    </row>
    <row r="3604" spans="1:8" x14ac:dyDescent="0.25">
      <c r="A3604">
        <v>15274</v>
      </c>
      <c r="B3604" t="s">
        <v>6369</v>
      </c>
      <c r="C3604" t="s">
        <v>6369</v>
      </c>
      <c r="D3604" s="23">
        <v>11387823000219</v>
      </c>
      <c r="E3604" t="s">
        <v>2050</v>
      </c>
      <c r="F3604" t="s">
        <v>1386</v>
      </c>
      <c r="G3604">
        <v>24396</v>
      </c>
      <c r="H3604" s="23">
        <v>164658440</v>
      </c>
    </row>
    <row r="3605" spans="1:8" x14ac:dyDescent="0.25">
      <c r="A3605">
        <v>9820</v>
      </c>
      <c r="B3605" t="s">
        <v>6370</v>
      </c>
      <c r="C3605" t="s">
        <v>6371</v>
      </c>
      <c r="D3605" s="23">
        <v>15087610000141</v>
      </c>
      <c r="E3605" t="s">
        <v>1430</v>
      </c>
      <c r="F3605" t="s">
        <v>1415</v>
      </c>
      <c r="G3605">
        <v>14550</v>
      </c>
      <c r="H3605" s="23">
        <v>47647817</v>
      </c>
    </row>
    <row r="3606" spans="1:8" x14ac:dyDescent="0.25">
      <c r="A3606">
        <v>7072</v>
      </c>
      <c r="B3606" t="s">
        <v>6372</v>
      </c>
      <c r="C3606" t="s">
        <v>6373</v>
      </c>
      <c r="D3606" s="23">
        <v>13569712000259</v>
      </c>
      <c r="E3606" t="s">
        <v>1527</v>
      </c>
      <c r="F3606" t="s">
        <v>1386</v>
      </c>
      <c r="G3606">
        <v>11048</v>
      </c>
      <c r="H3606" s="23">
        <v>162107170</v>
      </c>
    </row>
    <row r="3607" spans="1:8" x14ac:dyDescent="0.25">
      <c r="A3607">
        <v>7097</v>
      </c>
      <c r="B3607" t="s">
        <v>6374</v>
      </c>
      <c r="C3607" t="s">
        <v>6374</v>
      </c>
      <c r="D3607" s="23">
        <v>19643617000153</v>
      </c>
      <c r="E3607" t="s">
        <v>1430</v>
      </c>
      <c r="F3607" t="s">
        <v>1415</v>
      </c>
      <c r="G3607">
        <v>11068</v>
      </c>
      <c r="H3607" s="23">
        <v>56299001</v>
      </c>
    </row>
    <row r="3608" spans="1:8" x14ac:dyDescent="0.25">
      <c r="A3608">
        <v>12832</v>
      </c>
      <c r="B3608" t="s">
        <v>6375</v>
      </c>
      <c r="C3608" t="s">
        <v>6376</v>
      </c>
      <c r="D3608" s="23">
        <v>35272303000148</v>
      </c>
      <c r="E3608" t="s">
        <v>1430</v>
      </c>
      <c r="F3608" t="s">
        <v>1415</v>
      </c>
      <c r="G3608">
        <v>19866</v>
      </c>
      <c r="H3608" s="23">
        <v>85521264</v>
      </c>
    </row>
    <row r="3609" spans="1:8" x14ac:dyDescent="0.25">
      <c r="A3609">
        <v>8086</v>
      </c>
      <c r="B3609" t="s">
        <v>6377</v>
      </c>
      <c r="C3609" t="s">
        <v>6378</v>
      </c>
      <c r="D3609" s="23">
        <v>12409475000115</v>
      </c>
      <c r="E3609" t="s">
        <v>2994</v>
      </c>
      <c r="F3609" t="s">
        <v>1390</v>
      </c>
      <c r="G3609">
        <v>12380</v>
      </c>
      <c r="H3609" s="23">
        <v>182078296116</v>
      </c>
    </row>
    <row r="3610" spans="1:8" x14ac:dyDescent="0.25">
      <c r="A3610">
        <v>9384</v>
      </c>
      <c r="B3610" t="s">
        <v>6379</v>
      </c>
      <c r="C3610" t="s">
        <v>6380</v>
      </c>
      <c r="D3610" s="23">
        <v>57754285000254</v>
      </c>
      <c r="E3610" t="s">
        <v>1385</v>
      </c>
      <c r="F3610" t="s">
        <v>1386</v>
      </c>
      <c r="G3610">
        <v>13862</v>
      </c>
      <c r="H3610" s="23" t="s">
        <v>1438</v>
      </c>
    </row>
    <row r="3611" spans="1:8" x14ac:dyDescent="0.25">
      <c r="A3611">
        <v>6919</v>
      </c>
      <c r="B3611" t="s">
        <v>6381</v>
      </c>
      <c r="C3611" t="s">
        <v>6380</v>
      </c>
      <c r="D3611" s="23">
        <v>57754285000173</v>
      </c>
      <c r="E3611" t="s">
        <v>1385</v>
      </c>
      <c r="F3611" t="s">
        <v>1386</v>
      </c>
      <c r="G3611">
        <v>10882</v>
      </c>
      <c r="H3611" s="23" t="s">
        <v>1438</v>
      </c>
    </row>
    <row r="3612" spans="1:8" x14ac:dyDescent="0.25">
      <c r="A3612">
        <v>6933</v>
      </c>
      <c r="B3612" t="s">
        <v>6382</v>
      </c>
      <c r="C3612" t="s">
        <v>6383</v>
      </c>
      <c r="D3612" s="23">
        <v>7707669000167</v>
      </c>
      <c r="E3612" t="s">
        <v>6384</v>
      </c>
      <c r="F3612" t="s">
        <v>1418</v>
      </c>
      <c r="G3612">
        <v>10896</v>
      </c>
      <c r="H3612" s="23" t="s">
        <v>1438</v>
      </c>
    </row>
    <row r="3613" spans="1:8" x14ac:dyDescent="0.25">
      <c r="A3613">
        <v>3489</v>
      </c>
      <c r="B3613" t="s">
        <v>6385</v>
      </c>
      <c r="C3613" t="s">
        <v>6386</v>
      </c>
      <c r="D3613" s="23">
        <v>7872117000104</v>
      </c>
      <c r="E3613" t="s">
        <v>6384</v>
      </c>
      <c r="F3613" t="s">
        <v>1418</v>
      </c>
      <c r="G3613">
        <v>4765</v>
      </c>
      <c r="H3613" s="23" t="s">
        <v>2239</v>
      </c>
    </row>
    <row r="3614" spans="1:8" x14ac:dyDescent="0.25">
      <c r="A3614">
        <v>7030</v>
      </c>
      <c r="B3614" t="s">
        <v>6387</v>
      </c>
      <c r="C3614" t="s">
        <v>6388</v>
      </c>
      <c r="D3614" s="23">
        <v>536772003672</v>
      </c>
      <c r="E3614" t="s">
        <v>1992</v>
      </c>
      <c r="F3614" t="s">
        <v>1587</v>
      </c>
      <c r="G3614">
        <v>11014</v>
      </c>
      <c r="H3614" s="23">
        <v>242679994</v>
      </c>
    </row>
    <row r="3615" spans="1:8" x14ac:dyDescent="0.25">
      <c r="A3615">
        <v>13008</v>
      </c>
      <c r="B3615" t="s">
        <v>6389</v>
      </c>
      <c r="C3615" t="s">
        <v>6389</v>
      </c>
      <c r="D3615" s="23">
        <v>7769414000390</v>
      </c>
      <c r="E3615" t="s">
        <v>6390</v>
      </c>
      <c r="F3615" t="s">
        <v>1415</v>
      </c>
      <c r="G3615">
        <v>20090</v>
      </c>
      <c r="H3615" s="23">
        <v>72297638</v>
      </c>
    </row>
    <row r="3616" spans="1:8" x14ac:dyDescent="0.25">
      <c r="A3616">
        <v>14063</v>
      </c>
      <c r="B3616" t="s">
        <v>6391</v>
      </c>
      <c r="D3616" s="23">
        <v>20347813000160</v>
      </c>
      <c r="E3616" t="s">
        <v>3865</v>
      </c>
      <c r="F3616" t="s">
        <v>1639</v>
      </c>
      <c r="G3616">
        <v>21845</v>
      </c>
      <c r="H3616" s="23">
        <v>23683240083</v>
      </c>
    </row>
    <row r="3617" spans="1:8" x14ac:dyDescent="0.25">
      <c r="A3617">
        <v>10263</v>
      </c>
      <c r="B3617" t="s">
        <v>6392</v>
      </c>
      <c r="C3617" t="s">
        <v>6392</v>
      </c>
      <c r="D3617" s="23">
        <v>5352237000155</v>
      </c>
      <c r="E3617" t="s">
        <v>1424</v>
      </c>
      <c r="F3617" t="s">
        <v>1390</v>
      </c>
      <c r="G3617">
        <v>15482</v>
      </c>
      <c r="H3617" s="23">
        <v>116824658114</v>
      </c>
    </row>
    <row r="3618" spans="1:8" x14ac:dyDescent="0.25">
      <c r="A3618">
        <v>12271</v>
      </c>
      <c r="B3618" t="s">
        <v>6393</v>
      </c>
      <c r="C3618" t="s">
        <v>6394</v>
      </c>
      <c r="D3618" s="23">
        <v>7187676000185</v>
      </c>
      <c r="E3618" t="s">
        <v>1505</v>
      </c>
      <c r="F3618" t="s">
        <v>1390</v>
      </c>
      <c r="G3618">
        <v>18866</v>
      </c>
      <c r="H3618" s="23">
        <v>582679104119</v>
      </c>
    </row>
    <row r="3619" spans="1:8" x14ac:dyDescent="0.25">
      <c r="A3619">
        <v>12962</v>
      </c>
      <c r="B3619" t="s">
        <v>6395</v>
      </c>
      <c r="C3619" t="s">
        <v>6396</v>
      </c>
      <c r="D3619" s="23">
        <v>35409118000152</v>
      </c>
      <c r="E3619" t="s">
        <v>1422</v>
      </c>
      <c r="F3619" t="s">
        <v>1386</v>
      </c>
      <c r="G3619">
        <v>19996</v>
      </c>
      <c r="H3619" s="23">
        <v>163618046</v>
      </c>
    </row>
    <row r="3620" spans="1:8" x14ac:dyDescent="0.25">
      <c r="A3620">
        <v>13191</v>
      </c>
      <c r="B3620" t="s">
        <v>6397</v>
      </c>
      <c r="C3620" t="s">
        <v>6398</v>
      </c>
      <c r="D3620" s="23">
        <v>45237129000156</v>
      </c>
      <c r="E3620" t="s">
        <v>1541</v>
      </c>
      <c r="F3620" t="s">
        <v>1386</v>
      </c>
      <c r="G3620">
        <v>20383</v>
      </c>
      <c r="H3620" s="23">
        <v>164244107</v>
      </c>
    </row>
    <row r="3621" spans="1:8" x14ac:dyDescent="0.25">
      <c r="A3621">
        <v>13311</v>
      </c>
      <c r="B3621" t="s">
        <v>6399</v>
      </c>
      <c r="D3621" s="23">
        <v>8695023000170</v>
      </c>
      <c r="E3621" t="s">
        <v>1895</v>
      </c>
      <c r="F3621" t="s">
        <v>1390</v>
      </c>
      <c r="G3621">
        <v>20694</v>
      </c>
      <c r="H3621" s="23">
        <v>626428332115</v>
      </c>
    </row>
    <row r="3622" spans="1:8" x14ac:dyDescent="0.25">
      <c r="A3622">
        <v>9672</v>
      </c>
      <c r="B3622" t="s">
        <v>6400</v>
      </c>
      <c r="D3622" s="23"/>
      <c r="E3622" t="s">
        <v>6401</v>
      </c>
      <c r="F3622" t="s">
        <v>1536</v>
      </c>
      <c r="G3622">
        <v>14370</v>
      </c>
      <c r="H3622" s="23"/>
    </row>
    <row r="3623" spans="1:8" x14ac:dyDescent="0.25">
      <c r="A3623">
        <v>5373</v>
      </c>
      <c r="B3623" t="s">
        <v>6402</v>
      </c>
      <c r="D3623" s="23"/>
      <c r="E3623" t="s">
        <v>6403</v>
      </c>
      <c r="F3623" t="s">
        <v>1536</v>
      </c>
      <c r="G3623">
        <v>8407</v>
      </c>
      <c r="H3623" s="23"/>
    </row>
    <row r="3624" spans="1:8" x14ac:dyDescent="0.25">
      <c r="A3624">
        <v>10172</v>
      </c>
      <c r="B3624" t="s">
        <v>6404</v>
      </c>
      <c r="C3624" t="s">
        <v>6405</v>
      </c>
      <c r="D3624" s="23">
        <v>3108865000245</v>
      </c>
      <c r="E3624" t="s">
        <v>1409</v>
      </c>
      <c r="F3624" t="s">
        <v>1386</v>
      </c>
      <c r="G3624">
        <v>15310</v>
      </c>
      <c r="H3624" s="23">
        <v>163166307</v>
      </c>
    </row>
    <row r="3625" spans="1:8" x14ac:dyDescent="0.25">
      <c r="A3625">
        <v>6947</v>
      </c>
      <c r="B3625" t="s">
        <v>6404</v>
      </c>
      <c r="C3625" t="s">
        <v>6405</v>
      </c>
      <c r="D3625" s="23">
        <v>3108865000164</v>
      </c>
      <c r="E3625" t="s">
        <v>2225</v>
      </c>
      <c r="F3625" t="s">
        <v>1386</v>
      </c>
      <c r="G3625">
        <v>10904</v>
      </c>
      <c r="H3625" s="23">
        <v>161141889</v>
      </c>
    </row>
    <row r="3626" spans="1:8" x14ac:dyDescent="0.25">
      <c r="A3626">
        <v>919</v>
      </c>
      <c r="B3626" t="s">
        <v>22007</v>
      </c>
      <c r="C3626" t="s">
        <v>22008</v>
      </c>
      <c r="D3626" s="23"/>
      <c r="E3626" t="s">
        <v>1385</v>
      </c>
      <c r="F3626" t="s">
        <v>1386</v>
      </c>
      <c r="G3626">
        <v>2195</v>
      </c>
      <c r="H3626" s="23"/>
    </row>
    <row r="3627" spans="1:8" x14ac:dyDescent="0.25">
      <c r="A3627">
        <v>13427</v>
      </c>
      <c r="B3627" t="s">
        <v>22009</v>
      </c>
      <c r="C3627" t="s">
        <v>22009</v>
      </c>
      <c r="D3627" s="23"/>
      <c r="E3627" t="s">
        <v>1385</v>
      </c>
      <c r="F3627" t="s">
        <v>1386</v>
      </c>
      <c r="G3627">
        <v>21001</v>
      </c>
      <c r="H3627" s="23"/>
    </row>
    <row r="3628" spans="1:8" x14ac:dyDescent="0.25">
      <c r="A3628">
        <v>7648</v>
      </c>
      <c r="B3628" t="s">
        <v>6406</v>
      </c>
      <c r="C3628" t="s">
        <v>6407</v>
      </c>
      <c r="D3628" s="23">
        <v>9523596000189</v>
      </c>
      <c r="E3628" t="s">
        <v>1430</v>
      </c>
      <c r="F3628" t="s">
        <v>1415</v>
      </c>
      <c r="G3628">
        <v>11937</v>
      </c>
      <c r="H3628" s="23">
        <v>54418380</v>
      </c>
    </row>
    <row r="3629" spans="1:8" x14ac:dyDescent="0.25">
      <c r="A3629">
        <v>6121</v>
      </c>
      <c r="B3629" t="s">
        <v>6408</v>
      </c>
      <c r="D3629" s="23"/>
      <c r="E3629" t="s">
        <v>1422</v>
      </c>
      <c r="F3629" t="s">
        <v>1386</v>
      </c>
      <c r="G3629">
        <v>9566</v>
      </c>
      <c r="H3629" s="23"/>
    </row>
    <row r="3630" spans="1:8" x14ac:dyDescent="0.25">
      <c r="A3630">
        <v>1212</v>
      </c>
      <c r="B3630" t="s">
        <v>22010</v>
      </c>
      <c r="C3630" t="s">
        <v>22010</v>
      </c>
      <c r="D3630" s="23"/>
      <c r="E3630" t="s">
        <v>1422</v>
      </c>
      <c r="F3630" t="s">
        <v>1386</v>
      </c>
      <c r="G3630">
        <v>2488</v>
      </c>
      <c r="H3630" s="23"/>
    </row>
    <row r="3631" spans="1:8" x14ac:dyDescent="0.25">
      <c r="A3631">
        <v>1944</v>
      </c>
      <c r="B3631" t="s">
        <v>6409</v>
      </c>
      <c r="C3631" t="s">
        <v>6410</v>
      </c>
      <c r="D3631" s="23">
        <v>13995891000105</v>
      </c>
      <c r="E3631" t="s">
        <v>3858</v>
      </c>
      <c r="F3631" t="s">
        <v>1444</v>
      </c>
      <c r="G3631">
        <v>3220</v>
      </c>
      <c r="H3631" s="23">
        <v>96768800</v>
      </c>
    </row>
    <row r="3632" spans="1:8" x14ac:dyDescent="0.25">
      <c r="A3632">
        <v>5752</v>
      </c>
      <c r="B3632" t="s">
        <v>6411</v>
      </c>
      <c r="C3632" t="s">
        <v>6411</v>
      </c>
      <c r="D3632" s="23">
        <v>17327783000115</v>
      </c>
      <c r="E3632" t="s">
        <v>1921</v>
      </c>
      <c r="F3632" t="s">
        <v>1386</v>
      </c>
      <c r="G3632">
        <v>8766</v>
      </c>
      <c r="H3632" s="23">
        <v>162079524</v>
      </c>
    </row>
    <row r="3633" spans="1:8" x14ac:dyDescent="0.25">
      <c r="A3633">
        <v>1547</v>
      </c>
      <c r="B3633" t="s">
        <v>6412</v>
      </c>
      <c r="C3633" t="s">
        <v>6413</v>
      </c>
      <c r="D3633" s="23">
        <v>11227050000122</v>
      </c>
      <c r="E3633" t="s">
        <v>1572</v>
      </c>
      <c r="F3633" t="s">
        <v>1386</v>
      </c>
      <c r="G3633">
        <v>2823</v>
      </c>
      <c r="H3633" s="23">
        <v>161637302</v>
      </c>
    </row>
    <row r="3634" spans="1:8" x14ac:dyDescent="0.25">
      <c r="A3634">
        <v>10988</v>
      </c>
      <c r="B3634" t="s">
        <v>6414</v>
      </c>
      <c r="C3634" t="s">
        <v>6414</v>
      </c>
      <c r="D3634" s="23">
        <v>12725747000196</v>
      </c>
      <c r="E3634" t="s">
        <v>1385</v>
      </c>
      <c r="F3634" t="s">
        <v>1386</v>
      </c>
      <c r="G3634">
        <v>16734</v>
      </c>
      <c r="H3634" s="23">
        <v>161755330</v>
      </c>
    </row>
    <row r="3635" spans="1:8" x14ac:dyDescent="0.25">
      <c r="A3635">
        <v>1871</v>
      </c>
      <c r="B3635" t="s">
        <v>6415</v>
      </c>
      <c r="C3635" t="s">
        <v>6416</v>
      </c>
      <c r="D3635" s="23">
        <v>13101834000135</v>
      </c>
      <c r="E3635" t="s">
        <v>1422</v>
      </c>
      <c r="F3635" t="s">
        <v>1386</v>
      </c>
      <c r="G3635">
        <v>3147</v>
      </c>
      <c r="H3635" s="23">
        <v>161783996</v>
      </c>
    </row>
    <row r="3636" spans="1:8" x14ac:dyDescent="0.25">
      <c r="A3636">
        <v>14168</v>
      </c>
      <c r="B3636" t="s">
        <v>6417</v>
      </c>
      <c r="C3636" t="s">
        <v>6418</v>
      </c>
      <c r="D3636" s="23">
        <v>7049469000164</v>
      </c>
      <c r="E3636" t="s">
        <v>6419</v>
      </c>
      <c r="F3636" t="s">
        <v>1639</v>
      </c>
      <c r="G3636">
        <v>22081</v>
      </c>
      <c r="H3636" s="23">
        <v>10076550036</v>
      </c>
    </row>
    <row r="3637" spans="1:8" x14ac:dyDescent="0.25">
      <c r="A3637">
        <v>246</v>
      </c>
      <c r="B3637" t="s">
        <v>22011</v>
      </c>
      <c r="C3637" t="s">
        <v>22011</v>
      </c>
      <c r="D3637" s="23"/>
      <c r="E3637" t="s">
        <v>1533</v>
      </c>
      <c r="F3637" t="s">
        <v>1386</v>
      </c>
      <c r="G3637">
        <v>1522</v>
      </c>
      <c r="H3637" s="23"/>
    </row>
    <row r="3638" spans="1:8" x14ac:dyDescent="0.25">
      <c r="A3638">
        <v>8748</v>
      </c>
      <c r="B3638" t="s">
        <v>22012</v>
      </c>
      <c r="C3638" t="s">
        <v>22012</v>
      </c>
      <c r="D3638" s="23"/>
      <c r="E3638" t="s">
        <v>4939</v>
      </c>
      <c r="F3638" t="s">
        <v>1444</v>
      </c>
      <c r="G3638">
        <v>13248</v>
      </c>
      <c r="H3638" s="23"/>
    </row>
    <row r="3639" spans="1:8" x14ac:dyDescent="0.25">
      <c r="A3639">
        <v>12669</v>
      </c>
      <c r="B3639" t="s">
        <v>6420</v>
      </c>
      <c r="C3639" t="s">
        <v>6420</v>
      </c>
      <c r="D3639" s="23">
        <v>1230722000103</v>
      </c>
      <c r="E3639" t="s">
        <v>1572</v>
      </c>
      <c r="F3639" t="s">
        <v>1386</v>
      </c>
      <c r="G3639">
        <v>19693</v>
      </c>
      <c r="H3639" s="23">
        <v>161130275</v>
      </c>
    </row>
    <row r="3640" spans="1:8" x14ac:dyDescent="0.25">
      <c r="A3640">
        <v>7639</v>
      </c>
      <c r="B3640" t="s">
        <v>6421</v>
      </c>
      <c r="C3640" t="s">
        <v>6421</v>
      </c>
      <c r="D3640" s="23">
        <v>1768619000103</v>
      </c>
      <c r="E3640" t="s">
        <v>1700</v>
      </c>
      <c r="F3640" t="s">
        <v>1386</v>
      </c>
      <c r="G3640">
        <v>11923</v>
      </c>
      <c r="H3640" s="23">
        <v>161157343</v>
      </c>
    </row>
    <row r="3641" spans="1:8" x14ac:dyDescent="0.25">
      <c r="A3641">
        <v>7038</v>
      </c>
      <c r="B3641" t="s">
        <v>22013</v>
      </c>
      <c r="C3641" t="s">
        <v>22014</v>
      </c>
      <c r="D3641" s="23"/>
      <c r="E3641" t="s">
        <v>1723</v>
      </c>
      <c r="F3641" t="s">
        <v>1386</v>
      </c>
      <c r="G3641">
        <v>5416</v>
      </c>
      <c r="H3641" s="23"/>
    </row>
    <row r="3642" spans="1:8" x14ac:dyDescent="0.25">
      <c r="A3642">
        <v>5511</v>
      </c>
      <c r="B3642" t="s">
        <v>6422</v>
      </c>
      <c r="C3642" t="s">
        <v>6422</v>
      </c>
      <c r="D3642" s="23">
        <v>9126822000198</v>
      </c>
      <c r="E3642" t="s">
        <v>1385</v>
      </c>
      <c r="F3642" t="s">
        <v>1386</v>
      </c>
      <c r="G3642">
        <v>8575</v>
      </c>
      <c r="H3642" s="23">
        <v>160087929</v>
      </c>
    </row>
    <row r="3643" spans="1:8" x14ac:dyDescent="0.25">
      <c r="A3643">
        <v>12976</v>
      </c>
      <c r="B3643" t="s">
        <v>22015</v>
      </c>
      <c r="C3643" t="s">
        <v>22015</v>
      </c>
      <c r="D3643" s="23"/>
      <c r="E3643" t="s">
        <v>1816</v>
      </c>
      <c r="F3643" t="s">
        <v>1386</v>
      </c>
      <c r="G3643">
        <v>20020</v>
      </c>
      <c r="H3643" s="23"/>
    </row>
    <row r="3644" spans="1:8" x14ac:dyDescent="0.25">
      <c r="A3644">
        <v>15321</v>
      </c>
      <c r="B3644" t="s">
        <v>6423</v>
      </c>
      <c r="C3644" t="s">
        <v>6423</v>
      </c>
      <c r="D3644" s="23">
        <v>6925397000109</v>
      </c>
      <c r="E3644" t="s">
        <v>4625</v>
      </c>
      <c r="F3644" t="s">
        <v>1386</v>
      </c>
      <c r="G3644">
        <v>24463</v>
      </c>
      <c r="H3644" s="23">
        <v>161439683</v>
      </c>
    </row>
    <row r="3645" spans="1:8" x14ac:dyDescent="0.25">
      <c r="A3645">
        <v>2935</v>
      </c>
      <c r="B3645" t="s">
        <v>6424</v>
      </c>
      <c r="C3645" t="s">
        <v>6425</v>
      </c>
      <c r="D3645" s="23">
        <v>5127243000109</v>
      </c>
      <c r="E3645" t="s">
        <v>1440</v>
      </c>
      <c r="F3645" t="s">
        <v>1386</v>
      </c>
      <c r="G3645">
        <v>4211</v>
      </c>
      <c r="H3645" s="23">
        <v>161365639</v>
      </c>
    </row>
    <row r="3646" spans="1:8" x14ac:dyDescent="0.25">
      <c r="A3646">
        <v>7253</v>
      </c>
      <c r="B3646" t="s">
        <v>6426</v>
      </c>
      <c r="C3646" t="s">
        <v>6426</v>
      </c>
      <c r="D3646" s="23">
        <v>9236474000101</v>
      </c>
      <c r="E3646" t="s">
        <v>1385</v>
      </c>
      <c r="F3646" t="s">
        <v>1386</v>
      </c>
      <c r="G3646">
        <v>11190</v>
      </c>
      <c r="H3646" s="23" t="s">
        <v>1438</v>
      </c>
    </row>
    <row r="3647" spans="1:8" x14ac:dyDescent="0.25">
      <c r="A3647">
        <v>9127</v>
      </c>
      <c r="B3647" t="s">
        <v>22016</v>
      </c>
      <c r="C3647" t="s">
        <v>22016</v>
      </c>
      <c r="D3647" s="23"/>
      <c r="E3647" t="s">
        <v>2138</v>
      </c>
      <c r="F3647" t="s">
        <v>1386</v>
      </c>
      <c r="G3647">
        <v>13641</v>
      </c>
      <c r="H3647" s="23"/>
    </row>
    <row r="3648" spans="1:8" x14ac:dyDescent="0.25">
      <c r="A3648">
        <v>1051</v>
      </c>
      <c r="B3648" t="s">
        <v>22017</v>
      </c>
      <c r="C3648" t="s">
        <v>22017</v>
      </c>
      <c r="D3648" s="23"/>
      <c r="E3648" t="s">
        <v>2148</v>
      </c>
      <c r="F3648" t="s">
        <v>1386</v>
      </c>
      <c r="G3648">
        <v>2327</v>
      </c>
      <c r="H3648" s="23"/>
    </row>
    <row r="3649" spans="1:8" x14ac:dyDescent="0.25">
      <c r="A3649">
        <v>11598</v>
      </c>
      <c r="B3649" t="s">
        <v>6427</v>
      </c>
      <c r="C3649" t="s">
        <v>6427</v>
      </c>
      <c r="D3649" s="23">
        <v>29159020000191</v>
      </c>
      <c r="E3649" t="s">
        <v>1385</v>
      </c>
      <c r="F3649" t="s">
        <v>1386</v>
      </c>
      <c r="G3649">
        <v>17542</v>
      </c>
      <c r="H3649" s="23" t="s">
        <v>1438</v>
      </c>
    </row>
    <row r="3650" spans="1:8" x14ac:dyDescent="0.25">
      <c r="A3650">
        <v>7328</v>
      </c>
      <c r="B3650" t="s">
        <v>6428</v>
      </c>
      <c r="C3650" t="s">
        <v>6428</v>
      </c>
      <c r="D3650" s="23">
        <v>17675853000126</v>
      </c>
      <c r="E3650" t="s">
        <v>2334</v>
      </c>
      <c r="F3650" t="s">
        <v>1386</v>
      </c>
      <c r="G3650">
        <v>11256</v>
      </c>
      <c r="H3650" s="23">
        <v>162106530</v>
      </c>
    </row>
    <row r="3651" spans="1:8" x14ac:dyDescent="0.25">
      <c r="A3651">
        <v>2823</v>
      </c>
      <c r="B3651" t="s">
        <v>6429</v>
      </c>
      <c r="C3651" t="s">
        <v>6430</v>
      </c>
      <c r="D3651" s="23">
        <v>4620235000137</v>
      </c>
      <c r="E3651" t="s">
        <v>1487</v>
      </c>
      <c r="F3651" t="s">
        <v>1386</v>
      </c>
      <c r="G3651">
        <v>4099</v>
      </c>
      <c r="H3651" s="23" t="s">
        <v>6431</v>
      </c>
    </row>
    <row r="3652" spans="1:8" x14ac:dyDescent="0.25">
      <c r="A3652">
        <v>12147</v>
      </c>
      <c r="B3652" t="s">
        <v>6432</v>
      </c>
      <c r="C3652" t="s">
        <v>6432</v>
      </c>
      <c r="D3652" s="23">
        <v>30656247000121</v>
      </c>
      <c r="E3652" t="s">
        <v>1385</v>
      </c>
      <c r="F3652" t="s">
        <v>1386</v>
      </c>
      <c r="G3652">
        <v>18732</v>
      </c>
      <c r="H3652" s="23">
        <v>163178020</v>
      </c>
    </row>
    <row r="3653" spans="1:8" x14ac:dyDescent="0.25">
      <c r="A3653">
        <v>3223</v>
      </c>
      <c r="B3653" t="s">
        <v>6433</v>
      </c>
      <c r="C3653" t="s">
        <v>6434</v>
      </c>
      <c r="D3653" s="23">
        <v>6536906000101</v>
      </c>
      <c r="E3653" t="s">
        <v>1541</v>
      </c>
      <c r="F3653" t="s">
        <v>1386</v>
      </c>
      <c r="G3653">
        <v>4499</v>
      </c>
      <c r="H3653" s="23">
        <v>161432930</v>
      </c>
    </row>
    <row r="3654" spans="1:8" x14ac:dyDescent="0.25">
      <c r="A3654">
        <v>4402</v>
      </c>
      <c r="B3654" t="s">
        <v>6435</v>
      </c>
      <c r="C3654" t="s">
        <v>6436</v>
      </c>
      <c r="D3654" s="23">
        <v>7491530000129</v>
      </c>
      <c r="E3654" t="s">
        <v>1430</v>
      </c>
      <c r="F3654" t="s">
        <v>1415</v>
      </c>
      <c r="G3654">
        <v>6992</v>
      </c>
      <c r="H3654" s="23" t="s">
        <v>1438</v>
      </c>
    </row>
    <row r="3655" spans="1:8" x14ac:dyDescent="0.25">
      <c r="A3655">
        <v>10844</v>
      </c>
      <c r="B3655" t="s">
        <v>6437</v>
      </c>
      <c r="C3655" t="s">
        <v>6438</v>
      </c>
      <c r="D3655" s="23">
        <v>27992112000122</v>
      </c>
      <c r="E3655" t="s">
        <v>1430</v>
      </c>
      <c r="F3655" t="s">
        <v>1415</v>
      </c>
      <c r="G3655">
        <v>16364</v>
      </c>
      <c r="H3655" s="23" t="s">
        <v>1438</v>
      </c>
    </row>
    <row r="3656" spans="1:8" x14ac:dyDescent="0.25">
      <c r="A3656">
        <v>10537</v>
      </c>
      <c r="B3656" t="s">
        <v>6439</v>
      </c>
      <c r="C3656" t="s">
        <v>6439</v>
      </c>
      <c r="D3656" s="23">
        <v>14130004000107</v>
      </c>
      <c r="E3656" t="s">
        <v>1385</v>
      </c>
      <c r="F3656" t="s">
        <v>1386</v>
      </c>
      <c r="G3656">
        <v>15899</v>
      </c>
      <c r="H3656" s="23">
        <v>161871607</v>
      </c>
    </row>
    <row r="3657" spans="1:8" x14ac:dyDescent="0.25">
      <c r="A3657">
        <v>6590</v>
      </c>
      <c r="B3657" t="s">
        <v>6440</v>
      </c>
      <c r="C3657" t="s">
        <v>6440</v>
      </c>
      <c r="D3657" s="23">
        <v>19069899000127</v>
      </c>
      <c r="E3657" t="s">
        <v>1700</v>
      </c>
      <c r="F3657" t="s">
        <v>1386</v>
      </c>
      <c r="G3657">
        <v>10127</v>
      </c>
      <c r="H3657" s="23">
        <v>162242506</v>
      </c>
    </row>
    <row r="3658" spans="1:8" x14ac:dyDescent="0.25">
      <c r="A3658">
        <v>6150</v>
      </c>
      <c r="B3658" t="s">
        <v>6441</v>
      </c>
      <c r="C3658" t="s">
        <v>6441</v>
      </c>
      <c r="D3658" s="23">
        <v>16634067000118</v>
      </c>
      <c r="E3658" t="s">
        <v>1564</v>
      </c>
      <c r="F3658" t="s">
        <v>1386</v>
      </c>
      <c r="G3658">
        <v>9621</v>
      </c>
      <c r="H3658" s="23" t="s">
        <v>1438</v>
      </c>
    </row>
    <row r="3659" spans="1:8" x14ac:dyDescent="0.25">
      <c r="A3659">
        <v>10128</v>
      </c>
      <c r="B3659" t="s">
        <v>6442</v>
      </c>
      <c r="C3659" t="s">
        <v>6443</v>
      </c>
      <c r="D3659" s="23">
        <v>24185610000175</v>
      </c>
      <c r="E3659" t="s">
        <v>2167</v>
      </c>
      <c r="F3659" t="s">
        <v>1587</v>
      </c>
      <c r="G3659">
        <v>15086</v>
      </c>
      <c r="H3659" s="23">
        <v>244531560</v>
      </c>
    </row>
    <row r="3660" spans="1:8" x14ac:dyDescent="0.25">
      <c r="A3660">
        <v>4034</v>
      </c>
      <c r="B3660" t="s">
        <v>6444</v>
      </c>
      <c r="C3660" t="s">
        <v>6445</v>
      </c>
      <c r="D3660" s="23">
        <v>9381491000132</v>
      </c>
      <c r="E3660" t="s">
        <v>6446</v>
      </c>
      <c r="F3660" t="s">
        <v>1386</v>
      </c>
      <c r="G3660">
        <v>5310</v>
      </c>
      <c r="H3660" s="23">
        <v>161562213</v>
      </c>
    </row>
    <row r="3661" spans="1:8" x14ac:dyDescent="0.25">
      <c r="A3661">
        <v>858</v>
      </c>
      <c r="B3661" t="s">
        <v>22018</v>
      </c>
      <c r="C3661" t="s">
        <v>22018</v>
      </c>
      <c r="D3661" s="23"/>
      <c r="E3661" t="s">
        <v>1533</v>
      </c>
      <c r="F3661" t="s">
        <v>1386</v>
      </c>
      <c r="G3661">
        <v>2134</v>
      </c>
      <c r="H3661" s="23"/>
    </row>
    <row r="3662" spans="1:8" x14ac:dyDescent="0.25">
      <c r="A3662">
        <v>8470</v>
      </c>
      <c r="B3662" t="s">
        <v>6447</v>
      </c>
      <c r="C3662" t="s">
        <v>6448</v>
      </c>
      <c r="D3662" s="23">
        <v>22160093000154</v>
      </c>
      <c r="E3662" t="s">
        <v>1422</v>
      </c>
      <c r="F3662" t="s">
        <v>1386</v>
      </c>
      <c r="G3662">
        <v>12937</v>
      </c>
      <c r="H3662" s="23">
        <v>162501137</v>
      </c>
    </row>
    <row r="3663" spans="1:8" x14ac:dyDescent="0.25">
      <c r="A3663">
        <v>4030</v>
      </c>
      <c r="B3663" t="s">
        <v>6449</v>
      </c>
      <c r="C3663" t="s">
        <v>6450</v>
      </c>
      <c r="D3663" s="23">
        <v>9377500000111</v>
      </c>
      <c r="E3663" t="s">
        <v>1583</v>
      </c>
      <c r="F3663" t="s">
        <v>1386</v>
      </c>
      <c r="G3663">
        <v>5306</v>
      </c>
      <c r="H3663" s="23">
        <v>161557422</v>
      </c>
    </row>
    <row r="3664" spans="1:8" x14ac:dyDescent="0.25">
      <c r="A3664">
        <v>6923</v>
      </c>
      <c r="B3664" t="s">
        <v>6451</v>
      </c>
      <c r="C3664" t="s">
        <v>6451</v>
      </c>
      <c r="D3664" s="23">
        <v>13262147000100</v>
      </c>
      <c r="E3664" t="s">
        <v>1572</v>
      </c>
      <c r="F3664" t="s">
        <v>1386</v>
      </c>
      <c r="G3664">
        <v>10885</v>
      </c>
      <c r="H3664" s="23">
        <v>161797458</v>
      </c>
    </row>
    <row r="3665" spans="1:8" x14ac:dyDescent="0.25">
      <c r="A3665">
        <v>12532</v>
      </c>
      <c r="B3665" t="s">
        <v>22019</v>
      </c>
      <c r="C3665" t="s">
        <v>22020</v>
      </c>
      <c r="D3665" s="23"/>
      <c r="E3665" t="s">
        <v>1792</v>
      </c>
      <c r="F3665" t="s">
        <v>1386</v>
      </c>
      <c r="G3665">
        <v>14130</v>
      </c>
      <c r="H3665" s="23"/>
    </row>
    <row r="3666" spans="1:8" x14ac:dyDescent="0.25">
      <c r="A3666">
        <v>13567</v>
      </c>
      <c r="B3666" t="s">
        <v>6452</v>
      </c>
      <c r="C3666" t="s">
        <v>6452</v>
      </c>
      <c r="D3666" s="23">
        <v>3150800000187</v>
      </c>
      <c r="E3666" t="s">
        <v>1487</v>
      </c>
      <c r="F3666" t="s">
        <v>1386</v>
      </c>
      <c r="G3666">
        <v>21180</v>
      </c>
      <c r="H3666" s="23">
        <v>160333164</v>
      </c>
    </row>
    <row r="3667" spans="1:8" x14ac:dyDescent="0.25">
      <c r="A3667">
        <v>6329</v>
      </c>
      <c r="B3667" t="s">
        <v>6453</v>
      </c>
      <c r="C3667" t="s">
        <v>6454</v>
      </c>
      <c r="D3667" s="23">
        <v>8241045000160</v>
      </c>
      <c r="E3667" t="s">
        <v>3243</v>
      </c>
      <c r="F3667" t="s">
        <v>1415</v>
      </c>
      <c r="G3667">
        <v>9872</v>
      </c>
      <c r="H3667" s="23" t="s">
        <v>1438</v>
      </c>
    </row>
    <row r="3668" spans="1:8" x14ac:dyDescent="0.25">
      <c r="A3668">
        <v>3543</v>
      </c>
      <c r="B3668" t="s">
        <v>6455</v>
      </c>
      <c r="C3668" t="s">
        <v>6456</v>
      </c>
      <c r="D3668" s="23">
        <v>8108736000190</v>
      </c>
      <c r="E3668" t="s">
        <v>1385</v>
      </c>
      <c r="F3668" t="s">
        <v>1386</v>
      </c>
      <c r="G3668">
        <v>4819</v>
      </c>
      <c r="H3668" s="23">
        <v>161488633</v>
      </c>
    </row>
    <row r="3669" spans="1:8" x14ac:dyDescent="0.25">
      <c r="A3669">
        <v>6384</v>
      </c>
      <c r="B3669" t="s">
        <v>6457</v>
      </c>
      <c r="C3669" t="s">
        <v>6457</v>
      </c>
      <c r="D3669" s="23">
        <v>15256715000187</v>
      </c>
      <c r="E3669" t="s">
        <v>1789</v>
      </c>
      <c r="F3669" t="s">
        <v>1386</v>
      </c>
      <c r="G3669">
        <v>9926</v>
      </c>
      <c r="H3669" s="23">
        <v>161961681</v>
      </c>
    </row>
    <row r="3670" spans="1:8" x14ac:dyDescent="0.25">
      <c r="A3670">
        <v>15377</v>
      </c>
      <c r="B3670" t="s">
        <v>6458</v>
      </c>
      <c r="C3670" t="s">
        <v>6458</v>
      </c>
      <c r="D3670" s="23">
        <v>43699368000100</v>
      </c>
      <c r="E3670" t="s">
        <v>2299</v>
      </c>
      <c r="F3670" t="s">
        <v>1386</v>
      </c>
      <c r="G3670">
        <v>24542</v>
      </c>
      <c r="H3670" s="23">
        <v>164128794</v>
      </c>
    </row>
    <row r="3671" spans="1:8" x14ac:dyDescent="0.25">
      <c r="A3671">
        <v>14635</v>
      </c>
      <c r="B3671" t="s">
        <v>22021</v>
      </c>
      <c r="C3671" t="s">
        <v>22022</v>
      </c>
      <c r="D3671" s="23"/>
      <c r="E3671" t="s">
        <v>1530</v>
      </c>
      <c r="F3671" t="s">
        <v>1386</v>
      </c>
      <c r="G3671">
        <v>20986</v>
      </c>
      <c r="H3671" s="23"/>
    </row>
    <row r="3672" spans="1:8" x14ac:dyDescent="0.25">
      <c r="A3672">
        <v>14620</v>
      </c>
      <c r="B3672" t="s">
        <v>22023</v>
      </c>
      <c r="C3672" t="s">
        <v>22020</v>
      </c>
      <c r="D3672" s="23"/>
      <c r="E3672" t="s">
        <v>1723</v>
      </c>
      <c r="F3672" t="s">
        <v>1386</v>
      </c>
      <c r="G3672">
        <v>22675</v>
      </c>
      <c r="H3672" s="23"/>
    </row>
    <row r="3673" spans="1:8" x14ac:dyDescent="0.25">
      <c r="A3673">
        <v>4732</v>
      </c>
      <c r="B3673" t="s">
        <v>22024</v>
      </c>
      <c r="C3673" t="s">
        <v>22025</v>
      </c>
      <c r="D3673" s="23"/>
      <c r="E3673" t="s">
        <v>1422</v>
      </c>
      <c r="F3673" t="s">
        <v>1386</v>
      </c>
      <c r="G3673">
        <v>7303</v>
      </c>
      <c r="H3673" s="23"/>
    </row>
    <row r="3674" spans="1:8" x14ac:dyDescent="0.25">
      <c r="A3674">
        <v>5581</v>
      </c>
      <c r="B3674" t="s">
        <v>22026</v>
      </c>
      <c r="C3674" t="s">
        <v>22027</v>
      </c>
      <c r="D3674" s="23"/>
      <c r="E3674" t="s">
        <v>1422</v>
      </c>
      <c r="F3674" t="s">
        <v>1386</v>
      </c>
      <c r="G3674">
        <v>8640</v>
      </c>
      <c r="H3674" s="23"/>
    </row>
    <row r="3675" spans="1:8" x14ac:dyDescent="0.25">
      <c r="A3675">
        <v>12749</v>
      </c>
      <c r="B3675" t="s">
        <v>22028</v>
      </c>
      <c r="C3675" t="s">
        <v>22020</v>
      </c>
      <c r="D3675" s="23"/>
      <c r="E3675" t="s">
        <v>1792</v>
      </c>
      <c r="F3675" t="s">
        <v>1386</v>
      </c>
      <c r="G3675">
        <v>6511</v>
      </c>
      <c r="H3675" s="23"/>
    </row>
    <row r="3676" spans="1:8" x14ac:dyDescent="0.25">
      <c r="A3676">
        <v>2602</v>
      </c>
      <c r="B3676" t="s">
        <v>6459</v>
      </c>
      <c r="C3676" t="s">
        <v>6460</v>
      </c>
      <c r="D3676" s="23">
        <v>385620000196</v>
      </c>
      <c r="E3676" t="s">
        <v>4224</v>
      </c>
      <c r="F3676" t="s">
        <v>1386</v>
      </c>
      <c r="G3676">
        <v>3878</v>
      </c>
      <c r="H3676" s="23">
        <v>161072178</v>
      </c>
    </row>
    <row r="3677" spans="1:8" x14ac:dyDescent="0.25">
      <c r="A3677">
        <v>12013</v>
      </c>
      <c r="B3677" t="s">
        <v>22029</v>
      </c>
      <c r="C3677" t="s">
        <v>22030</v>
      </c>
      <c r="D3677" s="23"/>
      <c r="E3677" t="s">
        <v>3353</v>
      </c>
      <c r="F3677" t="s">
        <v>1386</v>
      </c>
      <c r="G3677">
        <v>18486</v>
      </c>
      <c r="H3677" s="23"/>
    </row>
    <row r="3678" spans="1:8" x14ac:dyDescent="0.25">
      <c r="A3678">
        <v>11656</v>
      </c>
      <c r="B3678" t="s">
        <v>22031</v>
      </c>
      <c r="C3678" t="s">
        <v>22020</v>
      </c>
      <c r="D3678" s="23"/>
      <c r="E3678" t="s">
        <v>1422</v>
      </c>
      <c r="F3678" t="s">
        <v>1386</v>
      </c>
      <c r="G3678">
        <v>9397</v>
      </c>
      <c r="H3678" s="23"/>
    </row>
    <row r="3679" spans="1:8" x14ac:dyDescent="0.25">
      <c r="A3679">
        <v>8259</v>
      </c>
      <c r="B3679" t="s">
        <v>6461</v>
      </c>
      <c r="C3679" t="s">
        <v>6462</v>
      </c>
      <c r="D3679" s="23">
        <v>20151246000171</v>
      </c>
      <c r="E3679" t="s">
        <v>1422</v>
      </c>
      <c r="F3679" t="s">
        <v>1386</v>
      </c>
      <c r="G3679">
        <v>12522</v>
      </c>
      <c r="H3679" s="23" t="s">
        <v>1438</v>
      </c>
    </row>
    <row r="3680" spans="1:8" x14ac:dyDescent="0.25">
      <c r="A3680">
        <v>15540</v>
      </c>
      <c r="B3680" t="s">
        <v>6463</v>
      </c>
      <c r="C3680" t="s">
        <v>6463</v>
      </c>
      <c r="D3680" s="23">
        <v>40712488000102</v>
      </c>
      <c r="E3680" t="s">
        <v>1385</v>
      </c>
      <c r="F3680" t="s">
        <v>1386</v>
      </c>
      <c r="G3680">
        <v>24773</v>
      </c>
      <c r="H3680" s="23">
        <v>163916845</v>
      </c>
    </row>
    <row r="3681" spans="1:8" x14ac:dyDescent="0.25">
      <c r="A3681">
        <v>15385</v>
      </c>
      <c r="B3681" t="s">
        <v>22032</v>
      </c>
      <c r="C3681" t="s">
        <v>22032</v>
      </c>
      <c r="D3681" s="23"/>
      <c r="E3681" t="s">
        <v>2138</v>
      </c>
      <c r="F3681" t="s">
        <v>1386</v>
      </c>
      <c r="G3681">
        <v>24553</v>
      </c>
      <c r="H3681" s="23"/>
    </row>
    <row r="3682" spans="1:8" x14ac:dyDescent="0.25">
      <c r="A3682">
        <v>15308</v>
      </c>
      <c r="B3682" t="s">
        <v>22033</v>
      </c>
      <c r="C3682" t="s">
        <v>22033</v>
      </c>
      <c r="D3682" s="23"/>
      <c r="E3682" t="s">
        <v>1921</v>
      </c>
      <c r="F3682" t="s">
        <v>1386</v>
      </c>
      <c r="G3682">
        <v>24444</v>
      </c>
      <c r="H3682" s="23"/>
    </row>
    <row r="3683" spans="1:8" x14ac:dyDescent="0.25">
      <c r="A3683">
        <v>2696</v>
      </c>
      <c r="B3683" t="s">
        <v>6464</v>
      </c>
      <c r="C3683" t="s">
        <v>6465</v>
      </c>
      <c r="D3683" s="23">
        <v>41148180000130</v>
      </c>
      <c r="E3683" t="s">
        <v>1541</v>
      </c>
      <c r="F3683" t="s">
        <v>1386</v>
      </c>
      <c r="G3683">
        <v>3972</v>
      </c>
      <c r="H3683" s="23">
        <v>160980160</v>
      </c>
    </row>
    <row r="3684" spans="1:8" x14ac:dyDescent="0.25">
      <c r="A3684">
        <v>6615</v>
      </c>
      <c r="B3684" t="s">
        <v>22034</v>
      </c>
      <c r="C3684" t="s">
        <v>22020</v>
      </c>
      <c r="D3684" s="23"/>
      <c r="E3684" t="s">
        <v>1530</v>
      </c>
      <c r="F3684" t="s">
        <v>1386</v>
      </c>
      <c r="G3684">
        <v>778</v>
      </c>
      <c r="H3684" s="23"/>
    </row>
    <row r="3685" spans="1:8" x14ac:dyDescent="0.25">
      <c r="A3685">
        <v>7469</v>
      </c>
      <c r="B3685" t="s">
        <v>6466</v>
      </c>
      <c r="C3685" t="s">
        <v>6466</v>
      </c>
      <c r="D3685" s="23">
        <v>21871951000106</v>
      </c>
      <c r="E3685" t="s">
        <v>1688</v>
      </c>
      <c r="F3685" t="s">
        <v>1386</v>
      </c>
      <c r="G3685">
        <v>11389</v>
      </c>
      <c r="H3685" s="23">
        <v>162467532</v>
      </c>
    </row>
    <row r="3686" spans="1:8" x14ac:dyDescent="0.25">
      <c r="A3686">
        <v>10222</v>
      </c>
      <c r="B3686" t="s">
        <v>22035</v>
      </c>
      <c r="C3686" t="s">
        <v>22035</v>
      </c>
      <c r="D3686" s="23"/>
      <c r="E3686" t="s">
        <v>1422</v>
      </c>
      <c r="F3686" t="s">
        <v>1386</v>
      </c>
      <c r="G3686">
        <v>15420</v>
      </c>
      <c r="H3686" s="23"/>
    </row>
    <row r="3687" spans="1:8" x14ac:dyDescent="0.25">
      <c r="A3687">
        <v>3837</v>
      </c>
      <c r="B3687" t="s">
        <v>6467</v>
      </c>
      <c r="C3687" t="s">
        <v>6468</v>
      </c>
      <c r="D3687" s="23">
        <v>9051564000128</v>
      </c>
      <c r="E3687" t="s">
        <v>1572</v>
      </c>
      <c r="F3687" t="s">
        <v>1386</v>
      </c>
      <c r="G3687">
        <v>5113</v>
      </c>
      <c r="H3687" s="23">
        <v>161541577</v>
      </c>
    </row>
    <row r="3688" spans="1:8" x14ac:dyDescent="0.25">
      <c r="A3688">
        <v>7410</v>
      </c>
      <c r="B3688" t="s">
        <v>22036</v>
      </c>
      <c r="C3688" t="s">
        <v>22020</v>
      </c>
      <c r="D3688" s="23"/>
      <c r="E3688" t="s">
        <v>1422</v>
      </c>
      <c r="F3688" t="s">
        <v>1386</v>
      </c>
      <c r="G3688">
        <v>5467</v>
      </c>
      <c r="H3688" s="23"/>
    </row>
    <row r="3689" spans="1:8" x14ac:dyDescent="0.25">
      <c r="A3689">
        <v>7300</v>
      </c>
      <c r="B3689" t="s">
        <v>22037</v>
      </c>
      <c r="C3689" t="s">
        <v>22037</v>
      </c>
      <c r="D3689" s="23"/>
      <c r="E3689" t="s">
        <v>1422</v>
      </c>
      <c r="F3689" t="s">
        <v>1386</v>
      </c>
      <c r="G3689">
        <v>11225</v>
      </c>
      <c r="H3689" s="23"/>
    </row>
    <row r="3690" spans="1:8" x14ac:dyDescent="0.25">
      <c r="A3690">
        <v>14163</v>
      </c>
      <c r="B3690" t="s">
        <v>6469</v>
      </c>
      <c r="C3690" t="s">
        <v>6469</v>
      </c>
      <c r="D3690" s="23">
        <v>31027224000110</v>
      </c>
      <c r="E3690" t="s">
        <v>1572</v>
      </c>
      <c r="F3690" t="s">
        <v>1386</v>
      </c>
      <c r="G3690">
        <v>22073</v>
      </c>
      <c r="H3690" s="23">
        <v>163712557</v>
      </c>
    </row>
    <row r="3691" spans="1:8" x14ac:dyDescent="0.25">
      <c r="A3691">
        <v>5887</v>
      </c>
      <c r="B3691" t="s">
        <v>6470</v>
      </c>
      <c r="C3691" t="s">
        <v>6470</v>
      </c>
      <c r="D3691" s="23">
        <v>17985015000159</v>
      </c>
      <c r="E3691" t="s">
        <v>1527</v>
      </c>
      <c r="F3691" t="s">
        <v>1386</v>
      </c>
      <c r="G3691">
        <v>8888</v>
      </c>
      <c r="H3691" s="23">
        <v>162150350</v>
      </c>
    </row>
    <row r="3692" spans="1:8" x14ac:dyDescent="0.25">
      <c r="A3692">
        <v>2946</v>
      </c>
      <c r="B3692" t="s">
        <v>6471</v>
      </c>
      <c r="C3692" t="s">
        <v>6472</v>
      </c>
      <c r="D3692" s="23">
        <v>5169403000182</v>
      </c>
      <c r="E3692" t="s">
        <v>1705</v>
      </c>
      <c r="F3692" t="s">
        <v>1386</v>
      </c>
      <c r="G3692">
        <v>4222</v>
      </c>
      <c r="H3692" s="23">
        <v>161370535</v>
      </c>
    </row>
    <row r="3693" spans="1:8" x14ac:dyDescent="0.25">
      <c r="A3693">
        <v>15512</v>
      </c>
      <c r="B3693" t="s">
        <v>6473</v>
      </c>
      <c r="C3693" t="s">
        <v>6474</v>
      </c>
      <c r="D3693" s="23">
        <v>44834348000150</v>
      </c>
      <c r="E3693" t="s">
        <v>1385</v>
      </c>
      <c r="F3693" t="s">
        <v>1386</v>
      </c>
      <c r="G3693">
        <v>24724</v>
      </c>
      <c r="H3693" s="23" t="s">
        <v>1438</v>
      </c>
    </row>
    <row r="3694" spans="1:8" x14ac:dyDescent="0.25">
      <c r="A3694">
        <v>3926</v>
      </c>
      <c r="B3694" t="s">
        <v>6475</v>
      </c>
      <c r="C3694" t="s">
        <v>6476</v>
      </c>
      <c r="D3694" s="23">
        <v>9217647000144</v>
      </c>
      <c r="E3694" t="s">
        <v>1487</v>
      </c>
      <c r="F3694" t="s">
        <v>1386</v>
      </c>
      <c r="G3694">
        <v>5202</v>
      </c>
      <c r="H3694" s="23">
        <v>160740185</v>
      </c>
    </row>
    <row r="3695" spans="1:8" x14ac:dyDescent="0.25">
      <c r="A3695">
        <v>9487</v>
      </c>
      <c r="B3695" t="s">
        <v>6477</v>
      </c>
      <c r="C3695" t="s">
        <v>6477</v>
      </c>
      <c r="D3695" s="23">
        <v>27837630000171</v>
      </c>
      <c r="E3695" t="s">
        <v>2549</v>
      </c>
      <c r="F3695" t="s">
        <v>1386</v>
      </c>
      <c r="G3695">
        <v>14105</v>
      </c>
      <c r="H3695" s="23">
        <v>162946589</v>
      </c>
    </row>
    <row r="3696" spans="1:8" x14ac:dyDescent="0.25">
      <c r="A3696">
        <v>2292</v>
      </c>
      <c r="B3696" t="s">
        <v>6478</v>
      </c>
      <c r="C3696" t="s">
        <v>6479</v>
      </c>
      <c r="D3696" s="23">
        <v>2930053000137</v>
      </c>
      <c r="E3696" t="s">
        <v>1385</v>
      </c>
      <c r="F3696" t="s">
        <v>1386</v>
      </c>
      <c r="G3696">
        <v>3568</v>
      </c>
      <c r="H3696" s="23">
        <v>161224903</v>
      </c>
    </row>
    <row r="3697" spans="1:8" x14ac:dyDescent="0.25">
      <c r="A3697">
        <v>1924</v>
      </c>
      <c r="B3697" t="s">
        <v>6480</v>
      </c>
      <c r="C3697" t="s">
        <v>6481</v>
      </c>
      <c r="D3697" s="23">
        <v>13782930000196</v>
      </c>
      <c r="E3697" t="s">
        <v>2454</v>
      </c>
      <c r="F3697" t="s">
        <v>1386</v>
      </c>
      <c r="G3697">
        <v>3200</v>
      </c>
      <c r="H3697" s="23" t="s">
        <v>6482</v>
      </c>
    </row>
    <row r="3698" spans="1:8" x14ac:dyDescent="0.25">
      <c r="A3698">
        <v>3060</v>
      </c>
      <c r="B3698" t="s">
        <v>6483</v>
      </c>
      <c r="C3698" t="s">
        <v>6484</v>
      </c>
      <c r="D3698" s="23">
        <v>5686940000108</v>
      </c>
      <c r="E3698" t="s">
        <v>1422</v>
      </c>
      <c r="F3698" t="s">
        <v>1386</v>
      </c>
      <c r="G3698">
        <v>4336</v>
      </c>
      <c r="H3698" s="23">
        <v>161393632</v>
      </c>
    </row>
    <row r="3699" spans="1:8" x14ac:dyDescent="0.25">
      <c r="A3699">
        <v>4998</v>
      </c>
      <c r="B3699" t="s">
        <v>6485</v>
      </c>
      <c r="C3699" t="s">
        <v>6485</v>
      </c>
      <c r="D3699" s="23">
        <v>2284924000192</v>
      </c>
      <c r="E3699" t="s">
        <v>1744</v>
      </c>
      <c r="F3699" t="s">
        <v>1386</v>
      </c>
      <c r="G3699">
        <v>8024</v>
      </c>
      <c r="H3699" s="23">
        <v>161230555</v>
      </c>
    </row>
    <row r="3700" spans="1:8" x14ac:dyDescent="0.25">
      <c r="A3700">
        <v>13826</v>
      </c>
      <c r="B3700" t="s">
        <v>6486</v>
      </c>
      <c r="C3700" t="s">
        <v>6487</v>
      </c>
      <c r="D3700" s="23">
        <v>44679086000104</v>
      </c>
      <c r="E3700" t="s">
        <v>1385</v>
      </c>
      <c r="F3700" t="s">
        <v>1386</v>
      </c>
      <c r="G3700">
        <v>21538</v>
      </c>
      <c r="H3700" s="23">
        <v>164205713</v>
      </c>
    </row>
    <row r="3701" spans="1:8" x14ac:dyDescent="0.25">
      <c r="A3701">
        <v>2290</v>
      </c>
      <c r="B3701" t="s">
        <v>6488</v>
      </c>
      <c r="C3701" t="s">
        <v>6489</v>
      </c>
      <c r="D3701" s="23">
        <v>2923585000147</v>
      </c>
      <c r="E3701" t="s">
        <v>1385</v>
      </c>
      <c r="F3701" t="s">
        <v>1386</v>
      </c>
      <c r="G3701">
        <v>3566</v>
      </c>
      <c r="H3701" s="23">
        <v>161226566</v>
      </c>
    </row>
    <row r="3702" spans="1:8" x14ac:dyDescent="0.25">
      <c r="A3702">
        <v>10953</v>
      </c>
      <c r="B3702" t="s">
        <v>6490</v>
      </c>
      <c r="C3702" t="s">
        <v>6490</v>
      </c>
      <c r="D3702" s="23">
        <v>29893400000155</v>
      </c>
      <c r="E3702" t="s">
        <v>1385</v>
      </c>
      <c r="F3702" t="s">
        <v>1386</v>
      </c>
      <c r="G3702">
        <v>16694</v>
      </c>
      <c r="H3702" s="23">
        <v>163120838</v>
      </c>
    </row>
    <row r="3703" spans="1:8" x14ac:dyDescent="0.25">
      <c r="A3703">
        <v>3919</v>
      </c>
      <c r="B3703" t="s">
        <v>6491</v>
      </c>
      <c r="C3703" t="s">
        <v>6492</v>
      </c>
      <c r="D3703" s="23">
        <v>9203195000141</v>
      </c>
      <c r="E3703" t="s">
        <v>1422</v>
      </c>
      <c r="F3703" t="s">
        <v>1386</v>
      </c>
      <c r="G3703">
        <v>5195</v>
      </c>
      <c r="H3703" s="23">
        <v>161544690</v>
      </c>
    </row>
    <row r="3704" spans="1:8" x14ac:dyDescent="0.25">
      <c r="A3704">
        <v>8918</v>
      </c>
      <c r="B3704" t="s">
        <v>6493</v>
      </c>
      <c r="C3704" t="s">
        <v>6494</v>
      </c>
      <c r="D3704" s="23">
        <v>20072510000181</v>
      </c>
      <c r="E3704" t="s">
        <v>1422</v>
      </c>
      <c r="F3704" t="s">
        <v>1386</v>
      </c>
      <c r="G3704">
        <v>13455</v>
      </c>
      <c r="H3704" s="23">
        <v>162343060</v>
      </c>
    </row>
    <row r="3705" spans="1:8" x14ac:dyDescent="0.25">
      <c r="A3705">
        <v>5968</v>
      </c>
      <c r="B3705" t="s">
        <v>6495</v>
      </c>
      <c r="C3705" t="s">
        <v>6495</v>
      </c>
      <c r="D3705" s="23">
        <v>17099897000155</v>
      </c>
      <c r="E3705" t="s">
        <v>1385</v>
      </c>
      <c r="F3705" t="s">
        <v>1386</v>
      </c>
      <c r="G3705">
        <v>9075</v>
      </c>
      <c r="H3705" s="23">
        <v>162058578</v>
      </c>
    </row>
    <row r="3706" spans="1:8" x14ac:dyDescent="0.25">
      <c r="A3706">
        <v>5174</v>
      </c>
      <c r="B3706" t="s">
        <v>22038</v>
      </c>
      <c r="C3706" t="s">
        <v>22038</v>
      </c>
      <c r="D3706" s="23"/>
      <c r="E3706" t="s">
        <v>2050</v>
      </c>
      <c r="F3706" t="s">
        <v>1386</v>
      </c>
      <c r="G3706">
        <v>8223</v>
      </c>
      <c r="H3706" s="23"/>
    </row>
    <row r="3707" spans="1:8" x14ac:dyDescent="0.25">
      <c r="A3707">
        <v>11396</v>
      </c>
      <c r="B3707" t="s">
        <v>6496</v>
      </c>
      <c r="C3707" t="s">
        <v>6497</v>
      </c>
      <c r="D3707" s="23">
        <v>32221186000103</v>
      </c>
      <c r="E3707" t="s">
        <v>1417</v>
      </c>
      <c r="F3707" t="s">
        <v>1418</v>
      </c>
      <c r="G3707">
        <v>17313</v>
      </c>
      <c r="H3707" s="23" t="s">
        <v>1438</v>
      </c>
    </row>
    <row r="3708" spans="1:8" x14ac:dyDescent="0.25">
      <c r="A3708">
        <v>4488</v>
      </c>
      <c r="B3708" t="s">
        <v>6498</v>
      </c>
      <c r="C3708" t="s">
        <v>6498</v>
      </c>
      <c r="D3708" s="23">
        <v>8703373000130</v>
      </c>
      <c r="E3708" t="s">
        <v>1409</v>
      </c>
      <c r="F3708" t="s">
        <v>1386</v>
      </c>
      <c r="G3708">
        <v>7079</v>
      </c>
      <c r="H3708" s="23" t="s">
        <v>1438</v>
      </c>
    </row>
    <row r="3709" spans="1:8" x14ac:dyDescent="0.25">
      <c r="A3709">
        <v>6784</v>
      </c>
      <c r="B3709" t="s">
        <v>22039</v>
      </c>
      <c r="C3709" t="s">
        <v>22040</v>
      </c>
      <c r="D3709" s="23"/>
      <c r="E3709" t="s">
        <v>1723</v>
      </c>
      <c r="F3709" t="s">
        <v>1386</v>
      </c>
      <c r="G3709">
        <v>5564</v>
      </c>
      <c r="H3709" s="23"/>
    </row>
    <row r="3710" spans="1:8" x14ac:dyDescent="0.25">
      <c r="A3710">
        <v>4258</v>
      </c>
      <c r="B3710" t="s">
        <v>22041</v>
      </c>
      <c r="C3710" t="s">
        <v>22041</v>
      </c>
      <c r="D3710" s="23"/>
      <c r="E3710" t="s">
        <v>1422</v>
      </c>
      <c r="F3710" t="s">
        <v>1386</v>
      </c>
      <c r="G3710">
        <v>1412</v>
      </c>
      <c r="H3710" s="23"/>
    </row>
    <row r="3711" spans="1:8" x14ac:dyDescent="0.25">
      <c r="A3711">
        <v>6354</v>
      </c>
      <c r="B3711" t="s">
        <v>22042</v>
      </c>
      <c r="C3711" t="s">
        <v>22040</v>
      </c>
      <c r="D3711" s="23"/>
      <c r="E3711" t="s">
        <v>1723</v>
      </c>
      <c r="F3711" t="s">
        <v>1386</v>
      </c>
      <c r="G3711">
        <v>5563</v>
      </c>
      <c r="H3711" s="23"/>
    </row>
    <row r="3712" spans="1:8" x14ac:dyDescent="0.25">
      <c r="A3712">
        <v>1231</v>
      </c>
      <c r="B3712" t="s">
        <v>22043</v>
      </c>
      <c r="C3712" t="s">
        <v>22043</v>
      </c>
      <c r="D3712" s="23"/>
      <c r="E3712" t="s">
        <v>1533</v>
      </c>
      <c r="F3712" t="s">
        <v>1386</v>
      </c>
      <c r="G3712">
        <v>2507</v>
      </c>
      <c r="H3712" s="23"/>
    </row>
    <row r="3713" spans="1:8" x14ac:dyDescent="0.25">
      <c r="A3713">
        <v>6045</v>
      </c>
      <c r="B3713" t="s">
        <v>22044</v>
      </c>
      <c r="C3713" t="s">
        <v>22045</v>
      </c>
      <c r="D3713" s="23"/>
      <c r="E3713" t="s">
        <v>1422</v>
      </c>
      <c r="F3713" t="s">
        <v>1386</v>
      </c>
      <c r="G3713">
        <v>6059</v>
      </c>
      <c r="H3713" s="23"/>
    </row>
    <row r="3714" spans="1:8" x14ac:dyDescent="0.25">
      <c r="A3714">
        <v>1325</v>
      </c>
      <c r="B3714" t="s">
        <v>6499</v>
      </c>
      <c r="C3714" t="s">
        <v>6500</v>
      </c>
      <c r="D3714" s="23">
        <v>10516930000156</v>
      </c>
      <c r="E3714" t="s">
        <v>1805</v>
      </c>
      <c r="F3714" t="s">
        <v>1386</v>
      </c>
      <c r="G3714">
        <v>2601</v>
      </c>
      <c r="H3714" s="23">
        <v>161594905</v>
      </c>
    </row>
    <row r="3715" spans="1:8" x14ac:dyDescent="0.25">
      <c r="A3715">
        <v>9072</v>
      </c>
      <c r="B3715" t="s">
        <v>22046</v>
      </c>
      <c r="C3715" t="s">
        <v>22046</v>
      </c>
      <c r="D3715" s="23"/>
      <c r="E3715" t="s">
        <v>22047</v>
      </c>
      <c r="F3715" t="s">
        <v>1415</v>
      </c>
      <c r="G3715">
        <v>13595</v>
      </c>
      <c r="H3715" s="23"/>
    </row>
    <row r="3716" spans="1:8" x14ac:dyDescent="0.25">
      <c r="A3716">
        <v>214</v>
      </c>
      <c r="B3716" t="s">
        <v>22048</v>
      </c>
      <c r="C3716" t="s">
        <v>22049</v>
      </c>
      <c r="D3716" s="23"/>
      <c r="E3716" t="s">
        <v>1723</v>
      </c>
      <c r="F3716" t="s">
        <v>1386</v>
      </c>
      <c r="G3716">
        <v>1490</v>
      </c>
      <c r="H3716" s="23"/>
    </row>
    <row r="3717" spans="1:8" x14ac:dyDescent="0.25">
      <c r="A3717">
        <v>8836</v>
      </c>
      <c r="B3717" t="s">
        <v>6501</v>
      </c>
      <c r="C3717" t="s">
        <v>6502</v>
      </c>
      <c r="D3717" s="23">
        <v>12251522000145</v>
      </c>
      <c r="E3717" t="s">
        <v>1422</v>
      </c>
      <c r="F3717" t="s">
        <v>1386</v>
      </c>
      <c r="G3717">
        <v>13358</v>
      </c>
      <c r="H3717" s="23">
        <v>161724531</v>
      </c>
    </row>
    <row r="3718" spans="1:8" x14ac:dyDescent="0.25">
      <c r="A3718">
        <v>8312</v>
      </c>
      <c r="B3718" t="s">
        <v>6503</v>
      </c>
      <c r="C3718" t="s">
        <v>6503</v>
      </c>
      <c r="D3718" s="23">
        <v>3042768000116</v>
      </c>
      <c r="E3718" t="s">
        <v>1487</v>
      </c>
      <c r="F3718" t="s">
        <v>1386</v>
      </c>
      <c r="G3718">
        <v>12581</v>
      </c>
      <c r="H3718" s="23">
        <v>161122990</v>
      </c>
    </row>
    <row r="3719" spans="1:8" x14ac:dyDescent="0.25">
      <c r="A3719">
        <v>596</v>
      </c>
      <c r="B3719" t="s">
        <v>22050</v>
      </c>
      <c r="C3719" t="s">
        <v>22050</v>
      </c>
      <c r="D3719" s="23"/>
      <c r="E3719" t="s">
        <v>2050</v>
      </c>
      <c r="F3719" t="s">
        <v>1386</v>
      </c>
      <c r="G3719">
        <v>1872</v>
      </c>
      <c r="H3719" s="23"/>
    </row>
    <row r="3720" spans="1:8" x14ac:dyDescent="0.25">
      <c r="A3720">
        <v>1328</v>
      </c>
      <c r="B3720" t="s">
        <v>6504</v>
      </c>
      <c r="C3720" t="s">
        <v>6505</v>
      </c>
      <c r="D3720" s="23">
        <v>10529213000169</v>
      </c>
      <c r="E3720" t="s">
        <v>1385</v>
      </c>
      <c r="F3720" t="s">
        <v>1386</v>
      </c>
      <c r="G3720">
        <v>2604</v>
      </c>
      <c r="H3720" s="23">
        <v>161594034</v>
      </c>
    </row>
    <row r="3721" spans="1:8" x14ac:dyDescent="0.25">
      <c r="A3721">
        <v>2834</v>
      </c>
      <c r="B3721" t="s">
        <v>6506</v>
      </c>
      <c r="C3721" t="s">
        <v>6507</v>
      </c>
      <c r="D3721" s="23">
        <v>4678002000195</v>
      </c>
      <c r="E3721" t="s">
        <v>1723</v>
      </c>
      <c r="F3721" t="s">
        <v>1386</v>
      </c>
      <c r="G3721">
        <v>4110</v>
      </c>
      <c r="H3721" s="23">
        <v>161332269</v>
      </c>
    </row>
    <row r="3722" spans="1:8" x14ac:dyDescent="0.25">
      <c r="A3722">
        <v>5934</v>
      </c>
      <c r="B3722" t="s">
        <v>6508</v>
      </c>
      <c r="C3722" t="s">
        <v>6508</v>
      </c>
      <c r="D3722" s="23">
        <v>10968202000185</v>
      </c>
      <c r="E3722" t="s">
        <v>1823</v>
      </c>
      <c r="F3722" t="s">
        <v>1386</v>
      </c>
      <c r="G3722">
        <v>8932</v>
      </c>
      <c r="H3722" s="23">
        <v>161622089</v>
      </c>
    </row>
    <row r="3723" spans="1:8" x14ac:dyDescent="0.25">
      <c r="A3723">
        <v>9081</v>
      </c>
      <c r="B3723" t="s">
        <v>22051</v>
      </c>
      <c r="C3723" t="s">
        <v>22052</v>
      </c>
      <c r="D3723" s="23"/>
      <c r="E3723" t="s">
        <v>1422</v>
      </c>
      <c r="F3723" t="s">
        <v>1386</v>
      </c>
      <c r="G3723">
        <v>12146</v>
      </c>
      <c r="H3723" s="23"/>
    </row>
    <row r="3724" spans="1:8" x14ac:dyDescent="0.25">
      <c r="A3724">
        <v>15526</v>
      </c>
      <c r="B3724" t="s">
        <v>6509</v>
      </c>
      <c r="C3724" t="s">
        <v>6509</v>
      </c>
      <c r="D3724" s="23">
        <v>47428171000180</v>
      </c>
      <c r="E3724" t="s">
        <v>1510</v>
      </c>
      <c r="F3724" t="s">
        <v>1386</v>
      </c>
      <c r="G3724">
        <v>24750</v>
      </c>
      <c r="H3724" s="23">
        <v>164412000</v>
      </c>
    </row>
    <row r="3725" spans="1:8" x14ac:dyDescent="0.25">
      <c r="A3725">
        <v>4157</v>
      </c>
      <c r="B3725" t="s">
        <v>22053</v>
      </c>
      <c r="C3725" t="s">
        <v>22053</v>
      </c>
      <c r="D3725" s="23"/>
      <c r="E3725" t="s">
        <v>2050</v>
      </c>
      <c r="F3725" t="s">
        <v>1386</v>
      </c>
      <c r="G3725">
        <v>1540</v>
      </c>
      <c r="H3725" s="23"/>
    </row>
    <row r="3726" spans="1:8" x14ac:dyDescent="0.25">
      <c r="A3726">
        <v>3055</v>
      </c>
      <c r="B3726" t="s">
        <v>6510</v>
      </c>
      <c r="C3726" t="s">
        <v>6511</v>
      </c>
      <c r="D3726" s="23">
        <v>5666688000167</v>
      </c>
      <c r="E3726" t="s">
        <v>1422</v>
      </c>
      <c r="F3726" t="s">
        <v>1386</v>
      </c>
      <c r="G3726">
        <v>4331</v>
      </c>
      <c r="H3726" s="23" t="s">
        <v>2239</v>
      </c>
    </row>
    <row r="3727" spans="1:8" x14ac:dyDescent="0.25">
      <c r="A3727">
        <v>14291</v>
      </c>
      <c r="B3727" t="s">
        <v>6512</v>
      </c>
      <c r="C3727" t="s">
        <v>6513</v>
      </c>
      <c r="D3727" s="23">
        <v>50946974000130</v>
      </c>
      <c r="E3727" t="s">
        <v>1572</v>
      </c>
      <c r="F3727" t="s">
        <v>1386</v>
      </c>
      <c r="G3727">
        <v>22529</v>
      </c>
      <c r="H3727" s="23" t="s">
        <v>1438</v>
      </c>
    </row>
    <row r="3728" spans="1:8" x14ac:dyDescent="0.25">
      <c r="A3728">
        <v>3497</v>
      </c>
      <c r="B3728" t="s">
        <v>6514</v>
      </c>
      <c r="C3728" t="s">
        <v>6515</v>
      </c>
      <c r="D3728" s="23">
        <v>7889526000113</v>
      </c>
      <c r="E3728" t="s">
        <v>1572</v>
      </c>
      <c r="F3728" t="s">
        <v>1386</v>
      </c>
      <c r="G3728">
        <v>4773</v>
      </c>
      <c r="H3728" s="23">
        <v>161480020</v>
      </c>
    </row>
    <row r="3729" spans="1:8" x14ac:dyDescent="0.25">
      <c r="A3729">
        <v>3396</v>
      </c>
      <c r="B3729" t="s">
        <v>6516</v>
      </c>
      <c r="C3729" t="s">
        <v>6517</v>
      </c>
      <c r="D3729" s="23">
        <v>7513356000178</v>
      </c>
      <c r="E3729" t="s">
        <v>1422</v>
      </c>
      <c r="F3729" t="s">
        <v>1386</v>
      </c>
      <c r="G3729">
        <v>4672</v>
      </c>
      <c r="H3729" s="23">
        <v>161465692</v>
      </c>
    </row>
    <row r="3730" spans="1:8" x14ac:dyDescent="0.25">
      <c r="A3730">
        <v>3569</v>
      </c>
      <c r="B3730" t="s">
        <v>6518</v>
      </c>
      <c r="C3730" t="s">
        <v>6519</v>
      </c>
      <c r="D3730" s="23">
        <v>8233825000168</v>
      </c>
      <c r="E3730" t="s">
        <v>1385</v>
      </c>
      <c r="F3730" t="s">
        <v>1386</v>
      </c>
      <c r="G3730">
        <v>4845</v>
      </c>
      <c r="H3730" s="23">
        <v>161493130</v>
      </c>
    </row>
    <row r="3731" spans="1:8" x14ac:dyDescent="0.25">
      <c r="A3731">
        <v>12590</v>
      </c>
      <c r="B3731" t="s">
        <v>6520</v>
      </c>
      <c r="C3731" t="s">
        <v>6520</v>
      </c>
      <c r="D3731" s="23">
        <v>15153187000130</v>
      </c>
      <c r="E3731" t="s">
        <v>1530</v>
      </c>
      <c r="F3731" t="s">
        <v>1386</v>
      </c>
      <c r="G3731">
        <v>19594</v>
      </c>
      <c r="H3731" s="23" t="s">
        <v>6521</v>
      </c>
    </row>
    <row r="3732" spans="1:8" x14ac:dyDescent="0.25">
      <c r="A3732">
        <v>7974</v>
      </c>
      <c r="B3732" t="s">
        <v>6522</v>
      </c>
      <c r="C3732" t="s">
        <v>6522</v>
      </c>
      <c r="D3732" s="23">
        <v>23445428000143</v>
      </c>
      <c r="E3732" t="s">
        <v>1385</v>
      </c>
      <c r="F3732" t="s">
        <v>1386</v>
      </c>
      <c r="G3732">
        <v>12279</v>
      </c>
      <c r="H3732" s="23">
        <v>162617860</v>
      </c>
    </row>
    <row r="3733" spans="1:8" x14ac:dyDescent="0.25">
      <c r="A3733">
        <v>7245</v>
      </c>
      <c r="B3733" t="s">
        <v>22054</v>
      </c>
      <c r="C3733" t="s">
        <v>22054</v>
      </c>
      <c r="D3733" s="23"/>
      <c r="E3733" t="s">
        <v>1422</v>
      </c>
      <c r="F3733" t="s">
        <v>1386</v>
      </c>
      <c r="G3733">
        <v>11184</v>
      </c>
      <c r="H3733" s="23"/>
    </row>
    <row r="3734" spans="1:8" x14ac:dyDescent="0.25">
      <c r="A3734">
        <v>15255</v>
      </c>
      <c r="B3734" t="s">
        <v>6523</v>
      </c>
      <c r="D3734" s="23">
        <v>2685933000195</v>
      </c>
      <c r="E3734" t="s">
        <v>1424</v>
      </c>
      <c r="F3734" t="s">
        <v>1390</v>
      </c>
      <c r="G3734">
        <v>24364</v>
      </c>
      <c r="H3734" s="23">
        <v>115233930115</v>
      </c>
    </row>
    <row r="3735" spans="1:8" x14ac:dyDescent="0.25">
      <c r="A3735">
        <v>12284</v>
      </c>
      <c r="B3735" t="s">
        <v>22055</v>
      </c>
      <c r="C3735" t="s">
        <v>6529</v>
      </c>
      <c r="D3735" s="23"/>
      <c r="E3735" t="s">
        <v>2050</v>
      </c>
      <c r="F3735" t="s">
        <v>1386</v>
      </c>
      <c r="G3735">
        <v>10653</v>
      </c>
      <c r="H3735" s="23"/>
    </row>
    <row r="3736" spans="1:8" x14ac:dyDescent="0.25">
      <c r="A3736">
        <v>922</v>
      </c>
      <c r="B3736" t="s">
        <v>22056</v>
      </c>
      <c r="C3736" t="s">
        <v>22056</v>
      </c>
      <c r="D3736" s="23"/>
      <c r="E3736" t="s">
        <v>2009</v>
      </c>
      <c r="F3736" t="s">
        <v>1386</v>
      </c>
      <c r="G3736">
        <v>2198</v>
      </c>
      <c r="H3736" s="23"/>
    </row>
    <row r="3737" spans="1:8" x14ac:dyDescent="0.25">
      <c r="A3737">
        <v>8309</v>
      </c>
      <c r="B3737" t="s">
        <v>6524</v>
      </c>
      <c r="C3737" t="s">
        <v>6525</v>
      </c>
      <c r="D3737" s="23">
        <v>7599023000103</v>
      </c>
      <c r="E3737" t="s">
        <v>1385</v>
      </c>
      <c r="F3737" t="s">
        <v>1386</v>
      </c>
      <c r="G3737">
        <v>12578</v>
      </c>
      <c r="H3737" s="23" t="s">
        <v>1438</v>
      </c>
    </row>
    <row r="3738" spans="1:8" x14ac:dyDescent="0.25">
      <c r="A3738">
        <v>13088</v>
      </c>
      <c r="B3738" t="s">
        <v>22057</v>
      </c>
      <c r="C3738" t="s">
        <v>6529</v>
      </c>
      <c r="D3738" s="23"/>
      <c r="E3738" t="s">
        <v>3083</v>
      </c>
      <c r="F3738" t="s">
        <v>1386</v>
      </c>
      <c r="G3738">
        <v>9690</v>
      </c>
      <c r="H3738" s="23"/>
    </row>
    <row r="3739" spans="1:8" x14ac:dyDescent="0.25">
      <c r="A3739">
        <v>7250</v>
      </c>
      <c r="B3739" t="s">
        <v>22058</v>
      </c>
      <c r="C3739" t="s">
        <v>6529</v>
      </c>
      <c r="D3739" s="23"/>
      <c r="E3739" t="s">
        <v>1422</v>
      </c>
      <c r="F3739" t="s">
        <v>1386</v>
      </c>
      <c r="G3739">
        <v>5533</v>
      </c>
      <c r="H3739" s="23"/>
    </row>
    <row r="3740" spans="1:8" x14ac:dyDescent="0.25">
      <c r="A3740">
        <v>12382</v>
      </c>
      <c r="B3740" t="s">
        <v>22059</v>
      </c>
      <c r="C3740" t="s">
        <v>6529</v>
      </c>
      <c r="D3740" s="23"/>
      <c r="E3740" t="s">
        <v>1422</v>
      </c>
      <c r="F3740" t="s">
        <v>1386</v>
      </c>
      <c r="G3740">
        <v>10500</v>
      </c>
      <c r="H3740" s="23"/>
    </row>
    <row r="3741" spans="1:8" x14ac:dyDescent="0.25">
      <c r="A3741">
        <v>2250</v>
      </c>
      <c r="B3741" t="s">
        <v>6526</v>
      </c>
      <c r="C3741" t="s">
        <v>6527</v>
      </c>
      <c r="D3741" s="23">
        <v>268682000118</v>
      </c>
      <c r="E3741" t="s">
        <v>1409</v>
      </c>
      <c r="F3741" t="s">
        <v>1386</v>
      </c>
      <c r="G3741">
        <v>3526</v>
      </c>
      <c r="H3741" s="23">
        <v>160397405</v>
      </c>
    </row>
    <row r="3742" spans="1:8" x14ac:dyDescent="0.25">
      <c r="A3742">
        <v>7532</v>
      </c>
      <c r="B3742" t="s">
        <v>6528</v>
      </c>
      <c r="C3742" t="s">
        <v>6529</v>
      </c>
      <c r="D3742" s="23">
        <v>15696110000107</v>
      </c>
      <c r="E3742" t="s">
        <v>1422</v>
      </c>
      <c r="F3742" t="s">
        <v>1386</v>
      </c>
      <c r="G3742">
        <v>11465</v>
      </c>
      <c r="H3742" s="23" t="s">
        <v>1438</v>
      </c>
    </row>
    <row r="3743" spans="1:8" x14ac:dyDescent="0.25">
      <c r="A3743">
        <v>4102</v>
      </c>
      <c r="B3743" t="s">
        <v>6530</v>
      </c>
      <c r="C3743" t="s">
        <v>6527</v>
      </c>
      <c r="D3743" s="23">
        <v>9600922000104</v>
      </c>
      <c r="E3743" t="s">
        <v>1530</v>
      </c>
      <c r="F3743" t="s">
        <v>1386</v>
      </c>
      <c r="G3743">
        <v>5378</v>
      </c>
      <c r="H3743" s="23" t="s">
        <v>6531</v>
      </c>
    </row>
    <row r="3744" spans="1:8" x14ac:dyDescent="0.25">
      <c r="A3744">
        <v>150</v>
      </c>
      <c r="B3744" t="s">
        <v>22060</v>
      </c>
      <c r="C3744" t="s">
        <v>22060</v>
      </c>
      <c r="D3744" s="23"/>
      <c r="E3744" t="s">
        <v>1422</v>
      </c>
      <c r="F3744" t="s">
        <v>1386</v>
      </c>
      <c r="G3744">
        <v>1426</v>
      </c>
      <c r="H3744" s="23"/>
    </row>
    <row r="3745" spans="1:8" x14ac:dyDescent="0.25">
      <c r="A3745">
        <v>2057</v>
      </c>
      <c r="B3745" t="s">
        <v>6532</v>
      </c>
      <c r="C3745" t="s">
        <v>6533</v>
      </c>
      <c r="D3745" s="23">
        <v>2048943000110</v>
      </c>
      <c r="E3745" t="s">
        <v>1422</v>
      </c>
      <c r="F3745" t="s">
        <v>1386</v>
      </c>
      <c r="G3745">
        <v>3333</v>
      </c>
      <c r="H3745" s="23">
        <v>161251854</v>
      </c>
    </row>
    <row r="3746" spans="1:8" x14ac:dyDescent="0.25">
      <c r="A3746">
        <v>7227</v>
      </c>
      <c r="B3746" t="s">
        <v>22061</v>
      </c>
      <c r="C3746" t="s">
        <v>6529</v>
      </c>
      <c r="D3746" s="23"/>
      <c r="E3746" t="s">
        <v>1422</v>
      </c>
      <c r="F3746" t="s">
        <v>1386</v>
      </c>
      <c r="G3746">
        <v>10538</v>
      </c>
      <c r="H3746" s="23"/>
    </row>
    <row r="3747" spans="1:8" x14ac:dyDescent="0.25">
      <c r="A3747">
        <v>5920</v>
      </c>
      <c r="B3747" t="s">
        <v>6534</v>
      </c>
      <c r="C3747" t="s">
        <v>6534</v>
      </c>
      <c r="D3747" s="23">
        <v>17570875000121</v>
      </c>
      <c r="E3747" t="s">
        <v>1572</v>
      </c>
      <c r="F3747" t="s">
        <v>1386</v>
      </c>
      <c r="G3747">
        <v>8918</v>
      </c>
      <c r="H3747" s="23">
        <v>162130511</v>
      </c>
    </row>
    <row r="3748" spans="1:8" x14ac:dyDescent="0.25">
      <c r="A3748">
        <v>15094</v>
      </c>
      <c r="B3748" t="s">
        <v>22062</v>
      </c>
      <c r="C3748" t="s">
        <v>6529</v>
      </c>
      <c r="D3748" s="23"/>
      <c r="E3748" t="s">
        <v>1422</v>
      </c>
      <c r="F3748" t="s">
        <v>1386</v>
      </c>
      <c r="G3748">
        <v>64</v>
      </c>
      <c r="H3748" s="23"/>
    </row>
    <row r="3749" spans="1:8" x14ac:dyDescent="0.25">
      <c r="A3749">
        <v>8993</v>
      </c>
      <c r="B3749" t="s">
        <v>22063</v>
      </c>
      <c r="C3749" t="s">
        <v>22063</v>
      </c>
      <c r="D3749" s="23"/>
      <c r="E3749" t="s">
        <v>19385</v>
      </c>
      <c r="F3749" t="s">
        <v>1398</v>
      </c>
      <c r="G3749">
        <v>13527</v>
      </c>
      <c r="H3749" s="23"/>
    </row>
    <row r="3750" spans="1:8" x14ac:dyDescent="0.25">
      <c r="A3750">
        <v>171</v>
      </c>
      <c r="B3750" t="s">
        <v>22064</v>
      </c>
      <c r="C3750" t="s">
        <v>22064</v>
      </c>
      <c r="D3750" s="23"/>
      <c r="E3750" t="s">
        <v>1723</v>
      </c>
      <c r="F3750" t="s">
        <v>1386</v>
      </c>
      <c r="G3750">
        <v>1447</v>
      </c>
      <c r="H3750" s="23"/>
    </row>
    <row r="3751" spans="1:8" x14ac:dyDescent="0.25">
      <c r="A3751">
        <v>13726</v>
      </c>
      <c r="B3751" t="s">
        <v>6535</v>
      </c>
      <c r="C3751" t="s">
        <v>6535</v>
      </c>
      <c r="D3751" s="23">
        <v>47975505000135</v>
      </c>
      <c r="E3751" t="s">
        <v>1409</v>
      </c>
      <c r="F3751" t="s">
        <v>1386</v>
      </c>
      <c r="G3751">
        <v>21383</v>
      </c>
      <c r="H3751" s="23">
        <v>164450602</v>
      </c>
    </row>
    <row r="3752" spans="1:8" x14ac:dyDescent="0.25">
      <c r="A3752">
        <v>14243</v>
      </c>
      <c r="B3752" t="s">
        <v>22065</v>
      </c>
      <c r="C3752" t="s">
        <v>6529</v>
      </c>
      <c r="D3752" s="23"/>
      <c r="E3752" t="s">
        <v>1422</v>
      </c>
      <c r="F3752" t="s">
        <v>1386</v>
      </c>
      <c r="G3752">
        <v>20801</v>
      </c>
      <c r="H3752" s="23"/>
    </row>
    <row r="3753" spans="1:8" x14ac:dyDescent="0.25">
      <c r="A3753">
        <v>7164</v>
      </c>
      <c r="B3753" t="s">
        <v>22066</v>
      </c>
      <c r="C3753" t="s">
        <v>22066</v>
      </c>
      <c r="D3753" s="23"/>
      <c r="E3753" t="s">
        <v>1851</v>
      </c>
      <c r="F3753" t="s">
        <v>1386</v>
      </c>
      <c r="G3753">
        <v>11113</v>
      </c>
      <c r="H3753" s="23"/>
    </row>
    <row r="3754" spans="1:8" x14ac:dyDescent="0.25">
      <c r="A3754">
        <v>1653</v>
      </c>
      <c r="B3754" t="s">
        <v>6536</v>
      </c>
      <c r="C3754" t="s">
        <v>6527</v>
      </c>
      <c r="D3754" s="23">
        <v>11826109000107</v>
      </c>
      <c r="E3754" t="s">
        <v>1705</v>
      </c>
      <c r="F3754" t="s">
        <v>1386</v>
      </c>
      <c r="G3754">
        <v>2929</v>
      </c>
      <c r="H3754" s="23">
        <v>161703798</v>
      </c>
    </row>
    <row r="3755" spans="1:8" x14ac:dyDescent="0.25">
      <c r="A3755">
        <v>13938</v>
      </c>
      <c r="B3755" t="s">
        <v>6537</v>
      </c>
      <c r="C3755" t="s">
        <v>6537</v>
      </c>
      <c r="D3755" s="23">
        <v>17427954000188</v>
      </c>
      <c r="E3755" t="s">
        <v>1510</v>
      </c>
      <c r="F3755" t="s">
        <v>1386</v>
      </c>
      <c r="G3755">
        <v>21723</v>
      </c>
      <c r="H3755" s="23">
        <v>162674155</v>
      </c>
    </row>
    <row r="3756" spans="1:8" x14ac:dyDescent="0.25">
      <c r="A3756">
        <v>4727</v>
      </c>
      <c r="B3756" t="s">
        <v>22067</v>
      </c>
      <c r="C3756" t="s">
        <v>22067</v>
      </c>
      <c r="D3756" s="23"/>
      <c r="E3756" t="s">
        <v>1527</v>
      </c>
      <c r="F3756" t="s">
        <v>1386</v>
      </c>
      <c r="G3756">
        <v>7295</v>
      </c>
      <c r="H3756" s="23"/>
    </row>
    <row r="3757" spans="1:8" x14ac:dyDescent="0.25">
      <c r="A3757">
        <v>2634</v>
      </c>
      <c r="B3757" t="s">
        <v>6538</v>
      </c>
      <c r="C3757" t="s">
        <v>6539</v>
      </c>
      <c r="D3757" s="23">
        <v>4067366000139</v>
      </c>
      <c r="E3757" t="s">
        <v>1385</v>
      </c>
      <c r="F3757" t="s">
        <v>1386</v>
      </c>
      <c r="G3757">
        <v>3910</v>
      </c>
      <c r="H3757" s="23">
        <v>161293069</v>
      </c>
    </row>
    <row r="3758" spans="1:8" x14ac:dyDescent="0.25">
      <c r="A3758">
        <v>13282</v>
      </c>
      <c r="B3758" t="s">
        <v>22068</v>
      </c>
      <c r="C3758" t="s">
        <v>22068</v>
      </c>
      <c r="D3758" s="23"/>
      <c r="E3758" t="s">
        <v>1385</v>
      </c>
      <c r="F3758" t="s">
        <v>1386</v>
      </c>
      <c r="G3758">
        <v>20522</v>
      </c>
      <c r="H3758" s="23"/>
    </row>
    <row r="3759" spans="1:8" x14ac:dyDescent="0.25">
      <c r="A3759">
        <v>11645</v>
      </c>
      <c r="B3759" t="s">
        <v>22069</v>
      </c>
      <c r="C3759" t="s">
        <v>22070</v>
      </c>
      <c r="D3759" s="23"/>
      <c r="E3759" t="s">
        <v>1723</v>
      </c>
      <c r="F3759" t="s">
        <v>1386</v>
      </c>
      <c r="G3759">
        <v>13119</v>
      </c>
      <c r="H3759" s="23"/>
    </row>
    <row r="3760" spans="1:8" x14ac:dyDescent="0.25">
      <c r="A3760">
        <v>203</v>
      </c>
      <c r="B3760" t="s">
        <v>22071</v>
      </c>
      <c r="C3760" t="s">
        <v>22071</v>
      </c>
      <c r="D3760" s="23"/>
      <c r="E3760" t="s">
        <v>1723</v>
      </c>
      <c r="F3760" t="s">
        <v>1386</v>
      </c>
      <c r="G3760">
        <v>1479</v>
      </c>
      <c r="H3760" s="23"/>
    </row>
    <row r="3761" spans="1:8" x14ac:dyDescent="0.25">
      <c r="A3761">
        <v>7140</v>
      </c>
      <c r="B3761" t="s">
        <v>22072</v>
      </c>
      <c r="C3761" t="s">
        <v>22073</v>
      </c>
      <c r="D3761" s="23"/>
      <c r="E3761" t="s">
        <v>1422</v>
      </c>
      <c r="F3761" t="s">
        <v>1386</v>
      </c>
      <c r="G3761">
        <v>21</v>
      </c>
      <c r="H3761" s="23"/>
    </row>
    <row r="3762" spans="1:8" x14ac:dyDescent="0.25">
      <c r="A3762">
        <v>7282</v>
      </c>
      <c r="B3762" t="s">
        <v>6540</v>
      </c>
      <c r="C3762" t="s">
        <v>6540</v>
      </c>
      <c r="D3762" s="23">
        <v>19883531000106</v>
      </c>
      <c r="E3762" t="s">
        <v>1732</v>
      </c>
      <c r="F3762" t="s">
        <v>1386</v>
      </c>
      <c r="G3762">
        <v>11213</v>
      </c>
      <c r="H3762" s="23">
        <v>162294212</v>
      </c>
    </row>
    <row r="3763" spans="1:8" x14ac:dyDescent="0.25">
      <c r="A3763">
        <v>3199</v>
      </c>
      <c r="B3763" t="s">
        <v>6541</v>
      </c>
      <c r="C3763" t="s">
        <v>6542</v>
      </c>
      <c r="D3763" s="23">
        <v>6251097000191</v>
      </c>
      <c r="E3763" t="s">
        <v>1385</v>
      </c>
      <c r="F3763" t="s">
        <v>1386</v>
      </c>
      <c r="G3763">
        <v>4475</v>
      </c>
      <c r="H3763" s="23">
        <v>161419542</v>
      </c>
    </row>
    <row r="3764" spans="1:8" x14ac:dyDescent="0.25">
      <c r="A3764">
        <v>13869</v>
      </c>
      <c r="B3764" t="s">
        <v>6543</v>
      </c>
      <c r="C3764" t="s">
        <v>6543</v>
      </c>
      <c r="D3764" s="23">
        <v>17433873000190</v>
      </c>
      <c r="E3764" t="s">
        <v>1541</v>
      </c>
      <c r="F3764" t="s">
        <v>1386</v>
      </c>
      <c r="G3764">
        <v>21624</v>
      </c>
      <c r="H3764" s="23">
        <v>162095554</v>
      </c>
    </row>
    <row r="3765" spans="1:8" x14ac:dyDescent="0.25">
      <c r="A3765">
        <v>13571</v>
      </c>
      <c r="B3765" t="s">
        <v>22074</v>
      </c>
      <c r="C3765" t="s">
        <v>22074</v>
      </c>
      <c r="D3765" s="23"/>
      <c r="E3765" t="s">
        <v>1385</v>
      </c>
      <c r="F3765" t="s">
        <v>1386</v>
      </c>
      <c r="G3765">
        <v>21186</v>
      </c>
      <c r="H3765" s="23"/>
    </row>
    <row r="3766" spans="1:8" x14ac:dyDescent="0.25">
      <c r="A3766">
        <v>13572</v>
      </c>
      <c r="B3766" t="s">
        <v>22074</v>
      </c>
      <c r="C3766" t="s">
        <v>22074</v>
      </c>
      <c r="D3766" s="23"/>
      <c r="E3766" t="s">
        <v>1385</v>
      </c>
      <c r="F3766" t="s">
        <v>1386</v>
      </c>
      <c r="G3766">
        <v>21187</v>
      </c>
      <c r="H3766" s="23"/>
    </row>
    <row r="3767" spans="1:8" x14ac:dyDescent="0.25">
      <c r="A3767">
        <v>3051</v>
      </c>
      <c r="B3767" t="s">
        <v>6544</v>
      </c>
      <c r="C3767" t="s">
        <v>6545</v>
      </c>
      <c r="D3767" s="23">
        <v>5630365000113</v>
      </c>
      <c r="E3767" t="s">
        <v>1385</v>
      </c>
      <c r="F3767" t="s">
        <v>1386</v>
      </c>
      <c r="G3767">
        <v>4327</v>
      </c>
      <c r="H3767" s="23">
        <v>161385265</v>
      </c>
    </row>
    <row r="3768" spans="1:8" x14ac:dyDescent="0.25">
      <c r="A3768">
        <v>2067</v>
      </c>
      <c r="B3768" t="s">
        <v>6546</v>
      </c>
      <c r="C3768" t="s">
        <v>6547</v>
      </c>
      <c r="D3768" s="23">
        <v>2087106000108</v>
      </c>
      <c r="E3768" t="s">
        <v>1385</v>
      </c>
      <c r="F3768" t="s">
        <v>1386</v>
      </c>
      <c r="G3768">
        <v>3343</v>
      </c>
      <c r="H3768" s="23">
        <v>161194311</v>
      </c>
    </row>
    <row r="3769" spans="1:8" x14ac:dyDescent="0.25">
      <c r="A3769">
        <v>9248</v>
      </c>
      <c r="B3769" t="s">
        <v>6548</v>
      </c>
      <c r="C3769" t="s">
        <v>6549</v>
      </c>
      <c r="D3769" s="23">
        <v>23947312000102</v>
      </c>
      <c r="E3769" t="s">
        <v>1422</v>
      </c>
      <c r="F3769" t="s">
        <v>1386</v>
      </c>
      <c r="G3769">
        <v>13741</v>
      </c>
      <c r="H3769" s="23">
        <v>162652011</v>
      </c>
    </row>
    <row r="3770" spans="1:8" x14ac:dyDescent="0.25">
      <c r="A3770">
        <v>7212</v>
      </c>
      <c r="B3770" t="s">
        <v>6550</v>
      </c>
      <c r="C3770" t="s">
        <v>6550</v>
      </c>
      <c r="D3770" s="23">
        <v>10307344000100</v>
      </c>
      <c r="E3770" t="s">
        <v>1397</v>
      </c>
      <c r="F3770" t="s">
        <v>1398</v>
      </c>
      <c r="G3770">
        <v>11157</v>
      </c>
      <c r="H3770" s="23">
        <v>202152987</v>
      </c>
    </row>
    <row r="3771" spans="1:8" x14ac:dyDescent="0.25">
      <c r="A3771">
        <v>7413</v>
      </c>
      <c r="B3771" t="s">
        <v>6551</v>
      </c>
      <c r="C3771" t="s">
        <v>6551</v>
      </c>
      <c r="D3771" s="23">
        <v>20226327000193</v>
      </c>
      <c r="E3771" t="s">
        <v>1409</v>
      </c>
      <c r="F3771" t="s">
        <v>1386</v>
      </c>
      <c r="G3771">
        <v>11331</v>
      </c>
      <c r="H3771" s="23">
        <v>162458665</v>
      </c>
    </row>
    <row r="3772" spans="1:8" x14ac:dyDescent="0.25">
      <c r="A3772">
        <v>6073</v>
      </c>
      <c r="B3772" t="s">
        <v>22075</v>
      </c>
      <c r="C3772" t="s">
        <v>22076</v>
      </c>
      <c r="D3772" s="23"/>
      <c r="E3772" t="s">
        <v>1723</v>
      </c>
      <c r="F3772" t="s">
        <v>1386</v>
      </c>
      <c r="G3772">
        <v>251</v>
      </c>
      <c r="H3772" s="23"/>
    </row>
    <row r="3773" spans="1:8" x14ac:dyDescent="0.25">
      <c r="A3773">
        <v>12561</v>
      </c>
      <c r="B3773" t="s">
        <v>22077</v>
      </c>
      <c r="C3773" t="s">
        <v>22078</v>
      </c>
      <c r="D3773" s="23"/>
      <c r="E3773" t="s">
        <v>1422</v>
      </c>
      <c r="F3773" t="s">
        <v>1386</v>
      </c>
      <c r="G3773">
        <v>11476</v>
      </c>
      <c r="H3773" s="23"/>
    </row>
    <row r="3774" spans="1:8" x14ac:dyDescent="0.25">
      <c r="A3774">
        <v>289</v>
      </c>
      <c r="B3774" t="s">
        <v>22079</v>
      </c>
      <c r="C3774" t="s">
        <v>22079</v>
      </c>
      <c r="D3774" s="23"/>
      <c r="E3774" t="s">
        <v>1792</v>
      </c>
      <c r="F3774" t="s">
        <v>1386</v>
      </c>
      <c r="G3774">
        <v>1565</v>
      </c>
      <c r="H3774" s="23"/>
    </row>
    <row r="3775" spans="1:8" x14ac:dyDescent="0.25">
      <c r="A3775">
        <v>11780</v>
      </c>
      <c r="B3775" t="s">
        <v>6552</v>
      </c>
      <c r="C3775" t="s">
        <v>6552</v>
      </c>
      <c r="D3775" s="23">
        <v>29913940000153</v>
      </c>
      <c r="E3775" t="s">
        <v>1385</v>
      </c>
      <c r="F3775" t="s">
        <v>1386</v>
      </c>
      <c r="G3775">
        <v>18067</v>
      </c>
      <c r="H3775" s="23">
        <v>163122989</v>
      </c>
    </row>
    <row r="3776" spans="1:8" x14ac:dyDescent="0.25">
      <c r="A3776">
        <v>9047</v>
      </c>
      <c r="B3776" t="s">
        <v>22080</v>
      </c>
      <c r="C3776" t="s">
        <v>22080</v>
      </c>
      <c r="D3776" s="23"/>
      <c r="E3776" t="s">
        <v>1921</v>
      </c>
      <c r="F3776" t="s">
        <v>1386</v>
      </c>
      <c r="G3776">
        <v>13576</v>
      </c>
      <c r="H3776" s="23"/>
    </row>
    <row r="3777" spans="1:8" x14ac:dyDescent="0.25">
      <c r="A3777">
        <v>316</v>
      </c>
      <c r="B3777" t="s">
        <v>22081</v>
      </c>
      <c r="C3777" t="s">
        <v>22081</v>
      </c>
      <c r="D3777" s="23"/>
      <c r="E3777" t="s">
        <v>1723</v>
      </c>
      <c r="F3777" t="s">
        <v>1386</v>
      </c>
      <c r="G3777">
        <v>1592</v>
      </c>
      <c r="H3777" s="23"/>
    </row>
    <row r="3778" spans="1:8" x14ac:dyDescent="0.25">
      <c r="A3778">
        <v>7489</v>
      </c>
      <c r="B3778" t="s">
        <v>22082</v>
      </c>
      <c r="C3778" t="s">
        <v>22078</v>
      </c>
      <c r="D3778" s="23"/>
      <c r="E3778" t="s">
        <v>1422</v>
      </c>
      <c r="F3778" t="s">
        <v>1386</v>
      </c>
      <c r="G3778">
        <v>46</v>
      </c>
      <c r="H3778" s="23"/>
    </row>
    <row r="3779" spans="1:8" x14ac:dyDescent="0.25">
      <c r="A3779">
        <v>274</v>
      </c>
      <c r="B3779" t="s">
        <v>22083</v>
      </c>
      <c r="C3779" t="s">
        <v>22083</v>
      </c>
      <c r="D3779" s="23"/>
      <c r="E3779" t="s">
        <v>2050</v>
      </c>
      <c r="F3779" t="s">
        <v>1386</v>
      </c>
      <c r="G3779">
        <v>1550</v>
      </c>
      <c r="H3779" s="23"/>
    </row>
    <row r="3780" spans="1:8" x14ac:dyDescent="0.25">
      <c r="A3780">
        <v>781</v>
      </c>
      <c r="B3780" t="s">
        <v>22084</v>
      </c>
      <c r="C3780" t="s">
        <v>22078</v>
      </c>
      <c r="D3780" s="23"/>
      <c r="E3780" t="s">
        <v>1530</v>
      </c>
      <c r="F3780" t="s">
        <v>1386</v>
      </c>
      <c r="G3780">
        <v>5583</v>
      </c>
      <c r="H3780" s="23"/>
    </row>
    <row r="3781" spans="1:8" x14ac:dyDescent="0.25">
      <c r="A3781">
        <v>3707</v>
      </c>
      <c r="B3781" t="s">
        <v>6553</v>
      </c>
      <c r="C3781" t="s">
        <v>6554</v>
      </c>
      <c r="D3781" s="23">
        <v>8743101000164</v>
      </c>
      <c r="E3781" t="s">
        <v>1572</v>
      </c>
      <c r="F3781" t="s">
        <v>1386</v>
      </c>
      <c r="G3781">
        <v>4983</v>
      </c>
      <c r="H3781" s="23">
        <v>161516645</v>
      </c>
    </row>
    <row r="3782" spans="1:8" x14ac:dyDescent="0.25">
      <c r="A3782">
        <v>8150</v>
      </c>
      <c r="B3782" t="s">
        <v>6555</v>
      </c>
      <c r="C3782" t="s">
        <v>6555</v>
      </c>
      <c r="D3782" s="23">
        <v>10598010000124</v>
      </c>
      <c r="E3782" t="s">
        <v>1789</v>
      </c>
      <c r="F3782" t="s">
        <v>1386</v>
      </c>
      <c r="G3782">
        <v>12424</v>
      </c>
      <c r="H3782" s="23">
        <v>161603866</v>
      </c>
    </row>
    <row r="3783" spans="1:8" x14ac:dyDescent="0.25">
      <c r="A3783">
        <v>9877</v>
      </c>
      <c r="B3783" t="s">
        <v>6556</v>
      </c>
      <c r="C3783" t="s">
        <v>6557</v>
      </c>
      <c r="D3783" s="23">
        <v>28379523000100</v>
      </c>
      <c r="E3783" t="s">
        <v>2205</v>
      </c>
      <c r="F3783" t="s">
        <v>1415</v>
      </c>
      <c r="G3783">
        <v>14614</v>
      </c>
      <c r="H3783" s="23">
        <v>73182435</v>
      </c>
    </row>
    <row r="3784" spans="1:8" x14ac:dyDescent="0.25">
      <c r="A3784">
        <v>5536</v>
      </c>
      <c r="B3784" t="s">
        <v>6558</v>
      </c>
      <c r="C3784" t="s">
        <v>6558</v>
      </c>
      <c r="D3784" s="23">
        <v>10158295000182</v>
      </c>
      <c r="E3784" t="s">
        <v>1578</v>
      </c>
      <c r="F3784" t="s">
        <v>1386</v>
      </c>
      <c r="G3784">
        <v>8601</v>
      </c>
      <c r="H3784" s="23">
        <v>161576524</v>
      </c>
    </row>
    <row r="3785" spans="1:8" x14ac:dyDescent="0.25">
      <c r="A3785">
        <v>9628</v>
      </c>
      <c r="B3785" t="s">
        <v>22085</v>
      </c>
      <c r="C3785" t="s">
        <v>22085</v>
      </c>
      <c r="D3785" s="23"/>
      <c r="E3785" t="s">
        <v>14768</v>
      </c>
      <c r="F3785" t="s">
        <v>1415</v>
      </c>
      <c r="G3785">
        <v>14326</v>
      </c>
      <c r="H3785" s="23"/>
    </row>
    <row r="3786" spans="1:8" x14ac:dyDescent="0.25">
      <c r="A3786">
        <v>8151</v>
      </c>
      <c r="B3786" t="s">
        <v>6559</v>
      </c>
      <c r="C3786" t="s">
        <v>6559</v>
      </c>
      <c r="D3786" s="23">
        <v>22045310000165</v>
      </c>
      <c r="E3786" t="s">
        <v>1700</v>
      </c>
      <c r="F3786" t="s">
        <v>1386</v>
      </c>
      <c r="G3786">
        <v>12425</v>
      </c>
      <c r="H3786" s="23">
        <v>162490119</v>
      </c>
    </row>
    <row r="3787" spans="1:8" x14ac:dyDescent="0.25">
      <c r="A3787">
        <v>11064</v>
      </c>
      <c r="B3787" t="s">
        <v>6560</v>
      </c>
      <c r="C3787" t="s">
        <v>6560</v>
      </c>
      <c r="D3787" s="23">
        <v>16989059000194</v>
      </c>
      <c r="E3787" t="s">
        <v>1385</v>
      </c>
      <c r="F3787" t="s">
        <v>1386</v>
      </c>
      <c r="G3787">
        <v>16869</v>
      </c>
      <c r="H3787" s="23">
        <v>162080395</v>
      </c>
    </row>
    <row r="3788" spans="1:8" x14ac:dyDescent="0.25">
      <c r="A3788">
        <v>5138</v>
      </c>
      <c r="B3788" t="s">
        <v>22086</v>
      </c>
      <c r="C3788" t="s">
        <v>22087</v>
      </c>
      <c r="D3788" s="23"/>
      <c r="E3788" t="s">
        <v>1422</v>
      </c>
      <c r="F3788" t="s">
        <v>1386</v>
      </c>
      <c r="G3788">
        <v>5612</v>
      </c>
      <c r="H3788" s="23"/>
    </row>
    <row r="3789" spans="1:8" x14ac:dyDescent="0.25">
      <c r="A3789">
        <v>7344</v>
      </c>
      <c r="B3789" t="s">
        <v>22088</v>
      </c>
      <c r="C3789" t="s">
        <v>22078</v>
      </c>
      <c r="D3789" s="23"/>
      <c r="E3789" t="s">
        <v>1422</v>
      </c>
      <c r="F3789" t="s">
        <v>1386</v>
      </c>
      <c r="G3789">
        <v>5648</v>
      </c>
      <c r="H3789" s="23"/>
    </row>
    <row r="3790" spans="1:8" x14ac:dyDescent="0.25">
      <c r="A3790">
        <v>9</v>
      </c>
      <c r="B3790" t="s">
        <v>6561</v>
      </c>
      <c r="D3790" s="23"/>
      <c r="E3790" t="s">
        <v>1422</v>
      </c>
      <c r="F3790" t="s">
        <v>1386</v>
      </c>
      <c r="G3790">
        <v>1285</v>
      </c>
      <c r="H3790" s="23"/>
    </row>
    <row r="3791" spans="1:8" x14ac:dyDescent="0.25">
      <c r="A3791">
        <v>6124</v>
      </c>
      <c r="B3791" t="s">
        <v>6562</v>
      </c>
      <c r="D3791" s="23"/>
      <c r="E3791" t="s">
        <v>1422</v>
      </c>
      <c r="F3791" t="s">
        <v>1386</v>
      </c>
      <c r="G3791">
        <v>9569</v>
      </c>
      <c r="H3791" s="23"/>
    </row>
    <row r="3792" spans="1:8" x14ac:dyDescent="0.25">
      <c r="A3792">
        <v>15869</v>
      </c>
      <c r="B3792" t="s">
        <v>22089</v>
      </c>
      <c r="D3792" s="23">
        <v>14822335000108</v>
      </c>
      <c r="E3792" t="s">
        <v>1422</v>
      </c>
      <c r="F3792" t="s">
        <v>1386</v>
      </c>
      <c r="G3792">
        <v>25263</v>
      </c>
      <c r="H3792" s="23">
        <v>161926096</v>
      </c>
    </row>
    <row r="3793" spans="1:8" x14ac:dyDescent="0.25">
      <c r="A3793">
        <v>13547</v>
      </c>
      <c r="B3793" t="s">
        <v>6563</v>
      </c>
      <c r="C3793" t="s">
        <v>6563</v>
      </c>
      <c r="D3793" s="23">
        <v>10509186000162</v>
      </c>
      <c r="E3793" t="s">
        <v>4263</v>
      </c>
      <c r="F3793" t="s">
        <v>1386</v>
      </c>
      <c r="G3793">
        <v>21152</v>
      </c>
      <c r="H3793" s="23">
        <v>161597262</v>
      </c>
    </row>
    <row r="3794" spans="1:8" x14ac:dyDescent="0.25">
      <c r="A3794">
        <v>4916</v>
      </c>
      <c r="B3794" t="s">
        <v>22090</v>
      </c>
      <c r="C3794" t="s">
        <v>22090</v>
      </c>
      <c r="D3794" s="23"/>
      <c r="E3794" t="s">
        <v>2490</v>
      </c>
      <c r="F3794" t="s">
        <v>1415</v>
      </c>
      <c r="G3794">
        <v>7907</v>
      </c>
      <c r="H3794" s="23"/>
    </row>
    <row r="3795" spans="1:8" x14ac:dyDescent="0.25">
      <c r="A3795">
        <v>1622</v>
      </c>
      <c r="B3795" t="s">
        <v>6564</v>
      </c>
      <c r="C3795" t="s">
        <v>6565</v>
      </c>
      <c r="D3795" s="23">
        <v>11593386000109</v>
      </c>
      <c r="E3795" t="s">
        <v>1394</v>
      </c>
      <c r="F3795" t="s">
        <v>1386</v>
      </c>
      <c r="G3795">
        <v>2898</v>
      </c>
      <c r="H3795" s="23">
        <v>161689787</v>
      </c>
    </row>
    <row r="3796" spans="1:8" x14ac:dyDescent="0.25">
      <c r="A3796">
        <v>8875</v>
      </c>
      <c r="B3796" t="s">
        <v>6566</v>
      </c>
      <c r="C3796" t="s">
        <v>6566</v>
      </c>
      <c r="D3796" s="23">
        <v>22937152000158</v>
      </c>
      <c r="E3796" t="s">
        <v>1964</v>
      </c>
      <c r="F3796" t="s">
        <v>1415</v>
      </c>
      <c r="G3796">
        <v>13397</v>
      </c>
      <c r="H3796" s="23">
        <v>63362210</v>
      </c>
    </row>
    <row r="3797" spans="1:8" x14ac:dyDescent="0.25">
      <c r="A3797">
        <v>4508</v>
      </c>
      <c r="B3797" t="s">
        <v>6567</v>
      </c>
      <c r="C3797" t="s">
        <v>6567</v>
      </c>
      <c r="D3797" s="23">
        <v>8930668000140</v>
      </c>
      <c r="E3797" t="s">
        <v>6568</v>
      </c>
      <c r="F3797" t="s">
        <v>1386</v>
      </c>
      <c r="G3797">
        <v>7100</v>
      </c>
      <c r="H3797" s="23">
        <v>160360960</v>
      </c>
    </row>
    <row r="3798" spans="1:8" x14ac:dyDescent="0.25">
      <c r="A3798">
        <v>11612</v>
      </c>
      <c r="B3798" t="s">
        <v>6569</v>
      </c>
      <c r="C3798" t="s">
        <v>910</v>
      </c>
      <c r="D3798" s="23">
        <v>20686942000182</v>
      </c>
      <c r="E3798" t="s">
        <v>1385</v>
      </c>
      <c r="F3798" t="s">
        <v>1386</v>
      </c>
      <c r="G3798">
        <v>17555</v>
      </c>
      <c r="H3798" s="23" t="s">
        <v>1438</v>
      </c>
    </row>
    <row r="3799" spans="1:8" x14ac:dyDescent="0.25">
      <c r="A3799">
        <v>2670</v>
      </c>
      <c r="B3799" t="s">
        <v>6570</v>
      </c>
      <c r="C3799" t="s">
        <v>6571</v>
      </c>
      <c r="D3799" s="23">
        <v>40977720000126</v>
      </c>
      <c r="E3799" t="s">
        <v>1422</v>
      </c>
      <c r="F3799" t="s">
        <v>1386</v>
      </c>
      <c r="G3799">
        <v>3946</v>
      </c>
      <c r="H3799" s="23">
        <v>160945755</v>
      </c>
    </row>
    <row r="3800" spans="1:8" x14ac:dyDescent="0.25">
      <c r="A3800">
        <v>8362</v>
      </c>
      <c r="B3800" t="s">
        <v>22091</v>
      </c>
      <c r="C3800" t="s">
        <v>22091</v>
      </c>
      <c r="D3800" s="23"/>
      <c r="E3800" t="s">
        <v>1422</v>
      </c>
      <c r="F3800" t="s">
        <v>1386</v>
      </c>
      <c r="G3800">
        <v>12620</v>
      </c>
      <c r="H3800" s="23"/>
    </row>
    <row r="3801" spans="1:8" x14ac:dyDescent="0.25">
      <c r="A3801">
        <v>1347</v>
      </c>
      <c r="B3801" t="s">
        <v>6572</v>
      </c>
      <c r="C3801" t="s">
        <v>6573</v>
      </c>
      <c r="D3801" s="23">
        <v>10584596000178</v>
      </c>
      <c r="E3801" t="s">
        <v>1385</v>
      </c>
      <c r="F3801" t="s">
        <v>1386</v>
      </c>
      <c r="G3801">
        <v>2623</v>
      </c>
      <c r="H3801" s="23">
        <v>161597050</v>
      </c>
    </row>
    <row r="3802" spans="1:8" x14ac:dyDescent="0.25">
      <c r="A3802">
        <v>7838</v>
      </c>
      <c r="B3802" t="s">
        <v>22092</v>
      </c>
      <c r="C3802" t="s">
        <v>22092</v>
      </c>
      <c r="D3802" s="23"/>
      <c r="E3802" t="s">
        <v>2050</v>
      </c>
      <c r="F3802" t="s">
        <v>1386</v>
      </c>
      <c r="G3802">
        <v>12148</v>
      </c>
      <c r="H3802" s="23"/>
    </row>
    <row r="3803" spans="1:8" x14ac:dyDescent="0.25">
      <c r="A3803">
        <v>3384</v>
      </c>
      <c r="B3803" t="s">
        <v>6574</v>
      </c>
      <c r="C3803" t="s">
        <v>6573</v>
      </c>
      <c r="D3803" s="23">
        <v>7469303000105</v>
      </c>
      <c r="E3803" t="s">
        <v>1422</v>
      </c>
      <c r="F3803" t="s">
        <v>1386</v>
      </c>
      <c r="G3803">
        <v>4660</v>
      </c>
      <c r="H3803" s="23" t="s">
        <v>6575</v>
      </c>
    </row>
    <row r="3804" spans="1:8" x14ac:dyDescent="0.25">
      <c r="A3804">
        <v>12726</v>
      </c>
      <c r="B3804" t="s">
        <v>6576</v>
      </c>
      <c r="C3804" t="s">
        <v>6576</v>
      </c>
      <c r="D3804" s="23">
        <v>37811663000104</v>
      </c>
      <c r="E3804" t="s">
        <v>1385</v>
      </c>
      <c r="F3804" t="s">
        <v>1386</v>
      </c>
      <c r="G3804">
        <v>19756</v>
      </c>
      <c r="H3804" s="23">
        <v>163708819</v>
      </c>
    </row>
    <row r="3805" spans="1:8" x14ac:dyDescent="0.25">
      <c r="A3805">
        <v>4082</v>
      </c>
      <c r="B3805" t="s">
        <v>6577</v>
      </c>
      <c r="C3805" t="s">
        <v>6578</v>
      </c>
      <c r="D3805" s="23">
        <v>9504350000160</v>
      </c>
      <c r="E3805" t="s">
        <v>1720</v>
      </c>
      <c r="F3805" t="s">
        <v>1386</v>
      </c>
      <c r="G3805">
        <v>5358</v>
      </c>
      <c r="H3805" s="23">
        <v>161574742</v>
      </c>
    </row>
    <row r="3806" spans="1:8" x14ac:dyDescent="0.25">
      <c r="A3806">
        <v>2866</v>
      </c>
      <c r="B3806" t="s">
        <v>6579</v>
      </c>
      <c r="C3806" t="s">
        <v>6580</v>
      </c>
      <c r="D3806" s="23">
        <v>4826826000165</v>
      </c>
      <c r="E3806" t="s">
        <v>1394</v>
      </c>
      <c r="F3806" t="s">
        <v>1386</v>
      </c>
      <c r="G3806">
        <v>4142</v>
      </c>
      <c r="H3806" s="23">
        <v>161347207</v>
      </c>
    </row>
    <row r="3807" spans="1:8" x14ac:dyDescent="0.25">
      <c r="A3807">
        <v>483</v>
      </c>
      <c r="B3807" t="s">
        <v>22093</v>
      </c>
      <c r="C3807" t="s">
        <v>22093</v>
      </c>
      <c r="D3807" s="23"/>
      <c r="E3807" t="s">
        <v>2050</v>
      </c>
      <c r="F3807" t="s">
        <v>1386</v>
      </c>
      <c r="G3807">
        <v>1759</v>
      </c>
      <c r="H3807" s="23"/>
    </row>
    <row r="3808" spans="1:8" x14ac:dyDescent="0.25">
      <c r="A3808">
        <v>1344</v>
      </c>
      <c r="B3808" t="s">
        <v>6581</v>
      </c>
      <c r="C3808" t="s">
        <v>6582</v>
      </c>
      <c r="D3808" s="23">
        <v>10577091000186</v>
      </c>
      <c r="E3808" t="s">
        <v>2433</v>
      </c>
      <c r="F3808" t="s">
        <v>1386</v>
      </c>
      <c r="G3808">
        <v>2620</v>
      </c>
      <c r="H3808" s="23">
        <v>161597165</v>
      </c>
    </row>
    <row r="3809" spans="1:8" x14ac:dyDescent="0.25">
      <c r="A3809">
        <v>2401</v>
      </c>
      <c r="B3809" t="s">
        <v>6583</v>
      </c>
      <c r="C3809" t="s">
        <v>6584</v>
      </c>
      <c r="D3809" s="23">
        <v>3306998000145</v>
      </c>
      <c r="E3809" t="s">
        <v>1848</v>
      </c>
      <c r="F3809" t="s">
        <v>1386</v>
      </c>
      <c r="G3809">
        <v>3677</v>
      </c>
      <c r="H3809" s="23">
        <v>161252630</v>
      </c>
    </row>
    <row r="3810" spans="1:8" x14ac:dyDescent="0.25">
      <c r="A3810">
        <v>14297</v>
      </c>
      <c r="B3810" t="s">
        <v>6585</v>
      </c>
      <c r="C3810" t="s">
        <v>6586</v>
      </c>
      <c r="D3810" s="23">
        <v>2598608000195</v>
      </c>
      <c r="E3810" t="s">
        <v>1385</v>
      </c>
      <c r="F3810" t="s">
        <v>1386</v>
      </c>
      <c r="G3810">
        <v>22539</v>
      </c>
      <c r="H3810" s="23" t="s">
        <v>1438</v>
      </c>
    </row>
    <row r="3811" spans="1:8" x14ac:dyDescent="0.25">
      <c r="A3811">
        <v>1631</v>
      </c>
      <c r="B3811" t="s">
        <v>6587</v>
      </c>
      <c r="C3811" t="s">
        <v>6588</v>
      </c>
      <c r="D3811" s="23">
        <v>11640684000102</v>
      </c>
      <c r="E3811" t="s">
        <v>1385</v>
      </c>
      <c r="F3811" t="s">
        <v>1386</v>
      </c>
      <c r="G3811">
        <v>2907</v>
      </c>
      <c r="H3811" s="23">
        <v>161653359</v>
      </c>
    </row>
    <row r="3812" spans="1:8" x14ac:dyDescent="0.25">
      <c r="A3812">
        <v>2628</v>
      </c>
      <c r="B3812" t="s">
        <v>6589</v>
      </c>
      <c r="C3812" t="s">
        <v>6590</v>
      </c>
      <c r="D3812" s="23">
        <v>4024193000171</v>
      </c>
      <c r="E3812" t="s">
        <v>1921</v>
      </c>
      <c r="F3812" t="s">
        <v>1386</v>
      </c>
      <c r="G3812">
        <v>3904</v>
      </c>
      <c r="H3812" s="23">
        <v>161296980</v>
      </c>
    </row>
    <row r="3813" spans="1:8" x14ac:dyDescent="0.25">
      <c r="A3813">
        <v>15401</v>
      </c>
      <c r="B3813" t="s">
        <v>22094</v>
      </c>
      <c r="C3813" t="s">
        <v>22095</v>
      </c>
      <c r="D3813" s="23"/>
      <c r="E3813" t="s">
        <v>1723</v>
      </c>
      <c r="F3813" t="s">
        <v>1386</v>
      </c>
      <c r="G3813">
        <v>23863</v>
      </c>
      <c r="H3813" s="23"/>
    </row>
    <row r="3814" spans="1:8" x14ac:dyDescent="0.25">
      <c r="A3814">
        <v>10157</v>
      </c>
      <c r="B3814" t="s">
        <v>6591</v>
      </c>
      <c r="C3814" t="s">
        <v>6592</v>
      </c>
      <c r="D3814" s="23">
        <v>13296077000100</v>
      </c>
      <c r="E3814" t="s">
        <v>1430</v>
      </c>
      <c r="F3814" t="s">
        <v>1415</v>
      </c>
      <c r="G3814">
        <v>15205</v>
      </c>
      <c r="H3814" s="23">
        <v>43468667</v>
      </c>
    </row>
    <row r="3815" spans="1:8" x14ac:dyDescent="0.25">
      <c r="A3815">
        <v>5262</v>
      </c>
      <c r="B3815" t="s">
        <v>22096</v>
      </c>
      <c r="C3815" t="s">
        <v>22097</v>
      </c>
      <c r="D3815" s="23"/>
      <c r="E3815" t="s">
        <v>1792</v>
      </c>
      <c r="F3815" t="s">
        <v>1386</v>
      </c>
      <c r="G3815">
        <v>6136</v>
      </c>
      <c r="H3815" s="23"/>
    </row>
    <row r="3816" spans="1:8" x14ac:dyDescent="0.25">
      <c r="A3816">
        <v>799</v>
      </c>
      <c r="B3816" t="s">
        <v>22098</v>
      </c>
      <c r="C3816" t="s">
        <v>22098</v>
      </c>
      <c r="D3816" s="23"/>
      <c r="E3816" t="s">
        <v>3476</v>
      </c>
      <c r="F3816" t="s">
        <v>1587</v>
      </c>
      <c r="G3816">
        <v>5510</v>
      </c>
      <c r="H3816" s="23"/>
    </row>
    <row r="3817" spans="1:8" x14ac:dyDescent="0.25">
      <c r="A3817">
        <v>4222</v>
      </c>
      <c r="B3817" t="s">
        <v>22099</v>
      </c>
      <c r="C3817" t="s">
        <v>22100</v>
      </c>
      <c r="D3817" s="23"/>
      <c r="E3817" t="s">
        <v>1422</v>
      </c>
      <c r="F3817" t="s">
        <v>1386</v>
      </c>
      <c r="G3817">
        <v>6844</v>
      </c>
      <c r="H3817" s="23"/>
    </row>
    <row r="3818" spans="1:8" x14ac:dyDescent="0.25">
      <c r="A3818">
        <v>6340</v>
      </c>
      <c r="B3818" t="s">
        <v>6593</v>
      </c>
      <c r="C3818" t="s">
        <v>6594</v>
      </c>
      <c r="D3818" s="23">
        <v>8756388000167</v>
      </c>
      <c r="E3818" t="s">
        <v>1385</v>
      </c>
      <c r="F3818" t="s">
        <v>1386</v>
      </c>
      <c r="G3818">
        <v>9883</v>
      </c>
      <c r="H3818" s="23">
        <v>161515797</v>
      </c>
    </row>
    <row r="3819" spans="1:8" x14ac:dyDescent="0.25">
      <c r="A3819">
        <v>2779</v>
      </c>
      <c r="B3819" t="s">
        <v>6595</v>
      </c>
      <c r="C3819" t="s">
        <v>6596</v>
      </c>
      <c r="D3819" s="23">
        <v>4429709000168</v>
      </c>
      <c r="E3819" t="s">
        <v>1720</v>
      </c>
      <c r="F3819" t="s">
        <v>1386</v>
      </c>
      <c r="G3819">
        <v>4055</v>
      </c>
      <c r="H3819" s="23">
        <v>161318541</v>
      </c>
    </row>
    <row r="3820" spans="1:8" x14ac:dyDescent="0.25">
      <c r="A3820">
        <v>6038</v>
      </c>
      <c r="B3820" t="s">
        <v>22101</v>
      </c>
      <c r="C3820" t="s">
        <v>22097</v>
      </c>
      <c r="D3820" s="23"/>
      <c r="E3820" t="s">
        <v>1723</v>
      </c>
      <c r="F3820" t="s">
        <v>1386</v>
      </c>
      <c r="G3820">
        <v>5939</v>
      </c>
      <c r="H3820" s="23"/>
    </row>
    <row r="3821" spans="1:8" x14ac:dyDescent="0.25">
      <c r="A3821">
        <v>2969</v>
      </c>
      <c r="B3821" t="s">
        <v>6597</v>
      </c>
      <c r="C3821" t="s">
        <v>6596</v>
      </c>
      <c r="D3821" s="23">
        <v>5270872000193</v>
      </c>
      <c r="E3821" t="s">
        <v>4224</v>
      </c>
      <c r="F3821" t="s">
        <v>1386</v>
      </c>
      <c r="G3821">
        <v>4245</v>
      </c>
      <c r="H3821" s="23">
        <v>161379338</v>
      </c>
    </row>
    <row r="3822" spans="1:8" x14ac:dyDescent="0.25">
      <c r="A3822">
        <v>14602</v>
      </c>
      <c r="B3822" t="s">
        <v>22102</v>
      </c>
      <c r="C3822" t="s">
        <v>22102</v>
      </c>
      <c r="D3822" s="23"/>
      <c r="E3822" t="s">
        <v>1921</v>
      </c>
      <c r="F3822" t="s">
        <v>1386</v>
      </c>
      <c r="G3822">
        <v>22987</v>
      </c>
      <c r="H3822" s="23"/>
    </row>
    <row r="3823" spans="1:8" x14ac:dyDescent="0.25">
      <c r="A3823">
        <v>12105</v>
      </c>
      <c r="B3823" t="s">
        <v>6598</v>
      </c>
      <c r="C3823" t="s">
        <v>6599</v>
      </c>
      <c r="D3823" s="23">
        <v>33072757000140</v>
      </c>
      <c r="E3823" t="s">
        <v>1385</v>
      </c>
      <c r="F3823" t="s">
        <v>1386</v>
      </c>
      <c r="G3823">
        <v>18676</v>
      </c>
      <c r="H3823" s="23" t="s">
        <v>1438</v>
      </c>
    </row>
    <row r="3824" spans="1:8" x14ac:dyDescent="0.25">
      <c r="A3824">
        <v>1151</v>
      </c>
      <c r="B3824" t="s">
        <v>22103</v>
      </c>
      <c r="C3824" t="s">
        <v>22103</v>
      </c>
      <c r="D3824" s="23"/>
      <c r="E3824" t="s">
        <v>1541</v>
      </c>
      <c r="F3824" t="s">
        <v>1386</v>
      </c>
      <c r="G3824">
        <v>2427</v>
      </c>
      <c r="H3824" s="23"/>
    </row>
    <row r="3825" spans="1:8" x14ac:dyDescent="0.25">
      <c r="A3825">
        <v>193</v>
      </c>
      <c r="B3825" t="s">
        <v>22104</v>
      </c>
      <c r="C3825" t="s">
        <v>22104</v>
      </c>
      <c r="D3825" s="23"/>
      <c r="E3825" t="s">
        <v>1422</v>
      </c>
      <c r="F3825" t="s">
        <v>1386</v>
      </c>
      <c r="G3825">
        <v>1469</v>
      </c>
      <c r="H3825" s="23"/>
    </row>
    <row r="3826" spans="1:8" x14ac:dyDescent="0.25">
      <c r="A3826">
        <v>11080</v>
      </c>
      <c r="B3826" t="s">
        <v>6600</v>
      </c>
      <c r="C3826" t="s">
        <v>6600</v>
      </c>
      <c r="D3826" s="23">
        <v>15221105000148</v>
      </c>
      <c r="E3826" t="s">
        <v>1385</v>
      </c>
      <c r="F3826" t="s">
        <v>1386</v>
      </c>
      <c r="G3826">
        <v>16883</v>
      </c>
      <c r="H3826" s="23">
        <v>161961410</v>
      </c>
    </row>
    <row r="3827" spans="1:8" x14ac:dyDescent="0.25">
      <c r="A3827">
        <v>10958</v>
      </c>
      <c r="B3827" t="s">
        <v>6601</v>
      </c>
      <c r="C3827" t="s">
        <v>6601</v>
      </c>
      <c r="D3827" s="23">
        <v>34003179000152</v>
      </c>
      <c r="E3827" t="s">
        <v>1385</v>
      </c>
      <c r="F3827" t="s">
        <v>1386</v>
      </c>
      <c r="G3827">
        <v>16699</v>
      </c>
      <c r="H3827" s="23">
        <v>163429146</v>
      </c>
    </row>
    <row r="3828" spans="1:8" x14ac:dyDescent="0.25">
      <c r="A3828">
        <v>11161</v>
      </c>
      <c r="B3828" t="s">
        <v>22105</v>
      </c>
      <c r="C3828" t="s">
        <v>22105</v>
      </c>
      <c r="D3828" s="23"/>
      <c r="E3828" t="s">
        <v>1422</v>
      </c>
      <c r="F3828" t="s">
        <v>1386</v>
      </c>
      <c r="G3828">
        <v>16738</v>
      </c>
      <c r="H3828" s="23"/>
    </row>
    <row r="3829" spans="1:8" x14ac:dyDescent="0.25">
      <c r="A3829">
        <v>4914</v>
      </c>
      <c r="B3829" t="s">
        <v>6602</v>
      </c>
      <c r="C3829" t="s">
        <v>6602</v>
      </c>
      <c r="D3829" s="23">
        <v>6942090000116</v>
      </c>
      <c r="E3829" t="s">
        <v>1723</v>
      </c>
      <c r="F3829" t="s">
        <v>1386</v>
      </c>
      <c r="G3829">
        <v>7905</v>
      </c>
      <c r="H3829" s="23" t="s">
        <v>1438</v>
      </c>
    </row>
    <row r="3830" spans="1:8" x14ac:dyDescent="0.25">
      <c r="A3830">
        <v>8159</v>
      </c>
      <c r="B3830" t="s">
        <v>6603</v>
      </c>
      <c r="C3830" t="s">
        <v>6603</v>
      </c>
      <c r="D3830" s="23">
        <v>14255131000124</v>
      </c>
      <c r="E3830" t="s">
        <v>1385</v>
      </c>
      <c r="F3830" t="s">
        <v>1386</v>
      </c>
      <c r="G3830">
        <v>12432</v>
      </c>
      <c r="H3830" s="23">
        <v>161882919</v>
      </c>
    </row>
    <row r="3831" spans="1:8" x14ac:dyDescent="0.25">
      <c r="A3831">
        <v>12218</v>
      </c>
      <c r="B3831" t="s">
        <v>6604</v>
      </c>
      <c r="C3831" t="s">
        <v>6604</v>
      </c>
      <c r="D3831" s="23">
        <v>20405279000109</v>
      </c>
      <c r="E3831" t="s">
        <v>1409</v>
      </c>
      <c r="F3831" t="s">
        <v>1386</v>
      </c>
      <c r="G3831">
        <v>18812</v>
      </c>
      <c r="H3831" s="23">
        <v>162344422</v>
      </c>
    </row>
    <row r="3832" spans="1:8" x14ac:dyDescent="0.25">
      <c r="A3832">
        <v>283</v>
      </c>
      <c r="B3832" t="s">
        <v>22106</v>
      </c>
      <c r="C3832" t="s">
        <v>22106</v>
      </c>
      <c r="D3832" s="23"/>
      <c r="E3832" t="s">
        <v>1422</v>
      </c>
      <c r="F3832" t="s">
        <v>1386</v>
      </c>
      <c r="G3832">
        <v>1559</v>
      </c>
      <c r="H3832" s="23"/>
    </row>
    <row r="3833" spans="1:8" x14ac:dyDescent="0.25">
      <c r="A3833">
        <v>10925</v>
      </c>
      <c r="B3833" t="s">
        <v>22107</v>
      </c>
      <c r="C3833" t="s">
        <v>22107</v>
      </c>
      <c r="D3833" s="23"/>
      <c r="E3833" t="s">
        <v>1422</v>
      </c>
      <c r="F3833" t="s">
        <v>1386</v>
      </c>
      <c r="G3833">
        <v>16613</v>
      </c>
      <c r="H3833" s="23"/>
    </row>
    <row r="3834" spans="1:8" x14ac:dyDescent="0.25">
      <c r="A3834">
        <v>12796</v>
      </c>
      <c r="B3834" t="s">
        <v>22108</v>
      </c>
      <c r="C3834" t="s">
        <v>22109</v>
      </c>
      <c r="D3834" s="23"/>
      <c r="E3834" t="s">
        <v>1723</v>
      </c>
      <c r="F3834" t="s">
        <v>1386</v>
      </c>
      <c r="G3834">
        <v>19552</v>
      </c>
      <c r="H3834" s="23"/>
    </row>
    <row r="3835" spans="1:8" x14ac:dyDescent="0.25">
      <c r="A3835">
        <v>14561</v>
      </c>
      <c r="B3835" t="s">
        <v>22110</v>
      </c>
      <c r="C3835" t="s">
        <v>22097</v>
      </c>
      <c r="D3835" s="23"/>
      <c r="E3835" t="s">
        <v>1422</v>
      </c>
      <c r="F3835" t="s">
        <v>1386</v>
      </c>
      <c r="G3835">
        <v>5999</v>
      </c>
      <c r="H3835" s="23"/>
    </row>
    <row r="3836" spans="1:8" x14ac:dyDescent="0.25">
      <c r="A3836">
        <v>1740</v>
      </c>
      <c r="B3836" t="s">
        <v>6605</v>
      </c>
      <c r="C3836" t="s">
        <v>6596</v>
      </c>
      <c r="D3836" s="23">
        <v>12306204000134</v>
      </c>
      <c r="E3836" t="s">
        <v>1422</v>
      </c>
      <c r="F3836" t="s">
        <v>1386</v>
      </c>
      <c r="G3836">
        <v>3016</v>
      </c>
      <c r="H3836" s="23">
        <v>161727441</v>
      </c>
    </row>
    <row r="3837" spans="1:8" x14ac:dyDescent="0.25">
      <c r="A3837">
        <v>268</v>
      </c>
      <c r="B3837" t="s">
        <v>22111</v>
      </c>
      <c r="C3837" t="s">
        <v>22111</v>
      </c>
      <c r="D3837" s="23"/>
      <c r="E3837" t="s">
        <v>2050</v>
      </c>
      <c r="F3837" t="s">
        <v>1386</v>
      </c>
      <c r="G3837">
        <v>1544</v>
      </c>
      <c r="H3837" s="23"/>
    </row>
    <row r="3838" spans="1:8" x14ac:dyDescent="0.25">
      <c r="A3838">
        <v>12748</v>
      </c>
      <c r="B3838" t="s">
        <v>22112</v>
      </c>
      <c r="C3838" t="s">
        <v>22109</v>
      </c>
      <c r="D3838" s="23"/>
      <c r="E3838" t="s">
        <v>1422</v>
      </c>
      <c r="F3838" t="s">
        <v>1386</v>
      </c>
      <c r="G3838">
        <v>6825</v>
      </c>
      <c r="H3838" s="23"/>
    </row>
    <row r="3839" spans="1:8" x14ac:dyDescent="0.25">
      <c r="A3839">
        <v>592</v>
      </c>
      <c r="B3839" t="s">
        <v>22113</v>
      </c>
      <c r="C3839" t="s">
        <v>22113</v>
      </c>
      <c r="D3839" s="23"/>
      <c r="E3839" t="s">
        <v>1422</v>
      </c>
      <c r="F3839" t="s">
        <v>1386</v>
      </c>
      <c r="G3839">
        <v>1868</v>
      </c>
      <c r="H3839" s="23"/>
    </row>
    <row r="3840" spans="1:8" x14ac:dyDescent="0.25">
      <c r="A3840">
        <v>5533</v>
      </c>
      <c r="B3840" t="s">
        <v>6606</v>
      </c>
      <c r="C3840" t="s">
        <v>6607</v>
      </c>
      <c r="D3840" s="23">
        <v>3507864000192</v>
      </c>
      <c r="E3840" t="s">
        <v>1578</v>
      </c>
      <c r="F3840" t="s">
        <v>1386</v>
      </c>
      <c r="G3840">
        <v>8598</v>
      </c>
      <c r="H3840" s="23">
        <v>161262988</v>
      </c>
    </row>
    <row r="3841" spans="1:8" x14ac:dyDescent="0.25">
      <c r="A3841">
        <v>914</v>
      </c>
      <c r="B3841" t="s">
        <v>22114</v>
      </c>
      <c r="C3841" t="s">
        <v>22114</v>
      </c>
      <c r="D3841" s="23"/>
      <c r="E3841" t="s">
        <v>1385</v>
      </c>
      <c r="F3841" t="s">
        <v>1386</v>
      </c>
      <c r="G3841">
        <v>2190</v>
      </c>
      <c r="H3841" s="23"/>
    </row>
    <row r="3842" spans="1:8" x14ac:dyDescent="0.25">
      <c r="A3842">
        <v>9728</v>
      </c>
      <c r="B3842" t="s">
        <v>6608</v>
      </c>
      <c r="C3842" t="s">
        <v>6608</v>
      </c>
      <c r="D3842" s="23">
        <v>26602944000122</v>
      </c>
      <c r="E3842" t="s">
        <v>1385</v>
      </c>
      <c r="F3842" t="s">
        <v>1386</v>
      </c>
      <c r="G3842">
        <v>14461</v>
      </c>
      <c r="H3842" s="23">
        <v>162840594</v>
      </c>
    </row>
    <row r="3843" spans="1:8" x14ac:dyDescent="0.25">
      <c r="A3843">
        <v>6688</v>
      </c>
      <c r="B3843" t="s">
        <v>6609</v>
      </c>
      <c r="C3843" t="s">
        <v>6609</v>
      </c>
      <c r="D3843" s="23">
        <v>15228751000137</v>
      </c>
      <c r="E3843" t="s">
        <v>1422</v>
      </c>
      <c r="F3843" t="s">
        <v>1386</v>
      </c>
      <c r="G3843">
        <v>10232</v>
      </c>
      <c r="H3843" s="23">
        <v>161974864</v>
      </c>
    </row>
    <row r="3844" spans="1:8" x14ac:dyDescent="0.25">
      <c r="A3844">
        <v>1090</v>
      </c>
      <c r="B3844" t="s">
        <v>22115</v>
      </c>
      <c r="C3844" t="s">
        <v>22115</v>
      </c>
      <c r="D3844" s="23"/>
      <c r="E3844" t="s">
        <v>1385</v>
      </c>
      <c r="F3844" t="s">
        <v>1386</v>
      </c>
      <c r="G3844">
        <v>5599</v>
      </c>
      <c r="H3844" s="23"/>
    </row>
    <row r="3845" spans="1:8" x14ac:dyDescent="0.25">
      <c r="A3845">
        <v>9014</v>
      </c>
      <c r="B3845" t="s">
        <v>22116</v>
      </c>
      <c r="C3845" t="s">
        <v>22116</v>
      </c>
      <c r="D3845" s="23"/>
      <c r="E3845" t="s">
        <v>2357</v>
      </c>
      <c r="F3845" t="s">
        <v>1386</v>
      </c>
      <c r="G3845">
        <v>13546</v>
      </c>
      <c r="H3845" s="23"/>
    </row>
    <row r="3846" spans="1:8" x14ac:dyDescent="0.25">
      <c r="A3846">
        <v>6141</v>
      </c>
      <c r="B3846" t="s">
        <v>22117</v>
      </c>
      <c r="C3846" t="s">
        <v>22117</v>
      </c>
      <c r="D3846" s="23"/>
      <c r="E3846" t="s">
        <v>2876</v>
      </c>
      <c r="F3846" t="s">
        <v>1386</v>
      </c>
      <c r="G3846">
        <v>9611</v>
      </c>
      <c r="H3846" s="23"/>
    </row>
    <row r="3847" spans="1:8" x14ac:dyDescent="0.25">
      <c r="A3847">
        <v>3450</v>
      </c>
      <c r="B3847" t="s">
        <v>6610</v>
      </c>
      <c r="C3847" t="s">
        <v>6611</v>
      </c>
      <c r="D3847" s="23">
        <v>7713943000100</v>
      </c>
      <c r="E3847" t="s">
        <v>2138</v>
      </c>
      <c r="F3847" t="s">
        <v>1386</v>
      </c>
      <c r="G3847">
        <v>4726</v>
      </c>
      <c r="H3847" s="23">
        <v>161473571</v>
      </c>
    </row>
    <row r="3848" spans="1:8" x14ac:dyDescent="0.25">
      <c r="A3848">
        <v>5974</v>
      </c>
      <c r="B3848" t="s">
        <v>6612</v>
      </c>
      <c r="C3848" t="s">
        <v>6613</v>
      </c>
      <c r="D3848" s="23">
        <v>4473634000112</v>
      </c>
      <c r="E3848" t="s">
        <v>2614</v>
      </c>
      <c r="F3848" t="s">
        <v>1386</v>
      </c>
      <c r="G3848">
        <v>9128</v>
      </c>
      <c r="H3848" s="23" t="s">
        <v>1438</v>
      </c>
    </row>
    <row r="3849" spans="1:8" x14ac:dyDescent="0.25">
      <c r="A3849">
        <v>14003</v>
      </c>
      <c r="B3849" t="s">
        <v>22118</v>
      </c>
      <c r="C3849" t="s">
        <v>22119</v>
      </c>
      <c r="D3849" s="23"/>
      <c r="E3849" t="s">
        <v>2050</v>
      </c>
      <c r="F3849" t="s">
        <v>1386</v>
      </c>
      <c r="G3849">
        <v>10377</v>
      </c>
      <c r="H3849" s="23"/>
    </row>
    <row r="3850" spans="1:8" x14ac:dyDescent="0.25">
      <c r="A3850">
        <v>5080</v>
      </c>
      <c r="B3850" t="s">
        <v>22120</v>
      </c>
      <c r="C3850" t="s">
        <v>22120</v>
      </c>
      <c r="D3850" s="23"/>
      <c r="E3850" t="s">
        <v>1672</v>
      </c>
      <c r="F3850" t="s">
        <v>1398</v>
      </c>
      <c r="G3850">
        <v>8118</v>
      </c>
      <c r="H3850" s="23"/>
    </row>
    <row r="3851" spans="1:8" x14ac:dyDescent="0.25">
      <c r="A3851">
        <v>14355</v>
      </c>
      <c r="B3851" t="s">
        <v>22121</v>
      </c>
      <c r="C3851" t="s">
        <v>22121</v>
      </c>
      <c r="D3851" s="23"/>
      <c r="E3851" t="s">
        <v>1385</v>
      </c>
      <c r="F3851" t="s">
        <v>1386</v>
      </c>
      <c r="G3851">
        <v>22609</v>
      </c>
      <c r="H3851" s="23"/>
    </row>
    <row r="3852" spans="1:8" x14ac:dyDescent="0.25">
      <c r="A3852">
        <v>3111</v>
      </c>
      <c r="B3852" t="s">
        <v>6614</v>
      </c>
      <c r="C3852" t="s">
        <v>6615</v>
      </c>
      <c r="D3852" s="23">
        <v>5945644000176</v>
      </c>
      <c r="E3852" t="s">
        <v>1700</v>
      </c>
      <c r="F3852" t="s">
        <v>1386</v>
      </c>
      <c r="G3852">
        <v>4387</v>
      </c>
      <c r="H3852" s="23">
        <v>160833400</v>
      </c>
    </row>
    <row r="3853" spans="1:8" x14ac:dyDescent="0.25">
      <c r="A3853">
        <v>10606</v>
      </c>
      <c r="B3853" t="s">
        <v>6616</v>
      </c>
      <c r="C3853" t="s">
        <v>6616</v>
      </c>
      <c r="D3853" s="23">
        <v>32730331000173</v>
      </c>
      <c r="E3853" t="s">
        <v>1700</v>
      </c>
      <c r="F3853" t="s">
        <v>1386</v>
      </c>
      <c r="G3853">
        <v>15978</v>
      </c>
      <c r="H3853" s="23">
        <v>163333432</v>
      </c>
    </row>
    <row r="3854" spans="1:8" x14ac:dyDescent="0.25">
      <c r="A3854">
        <v>15162</v>
      </c>
      <c r="B3854" t="s">
        <v>22122</v>
      </c>
      <c r="C3854" t="s">
        <v>22123</v>
      </c>
      <c r="D3854" s="23"/>
      <c r="E3854" t="s">
        <v>1422</v>
      </c>
      <c r="F3854" t="s">
        <v>1386</v>
      </c>
      <c r="G3854">
        <v>79</v>
      </c>
      <c r="H3854" s="23"/>
    </row>
    <row r="3855" spans="1:8" x14ac:dyDescent="0.25">
      <c r="A3855">
        <v>9644</v>
      </c>
      <c r="B3855" t="s">
        <v>6617</v>
      </c>
      <c r="C3855" t="s">
        <v>6618</v>
      </c>
      <c r="D3855" s="23">
        <v>18909286000198</v>
      </c>
      <c r="E3855" t="s">
        <v>1394</v>
      </c>
      <c r="F3855" t="s">
        <v>1386</v>
      </c>
      <c r="G3855">
        <v>14342</v>
      </c>
      <c r="H3855" s="23">
        <v>162204558</v>
      </c>
    </row>
    <row r="3856" spans="1:8" x14ac:dyDescent="0.25">
      <c r="A3856">
        <v>13415</v>
      </c>
      <c r="B3856" t="s">
        <v>6619</v>
      </c>
      <c r="C3856" t="s">
        <v>6620</v>
      </c>
      <c r="D3856" s="23">
        <v>24088287000111</v>
      </c>
      <c r="E3856" t="s">
        <v>1572</v>
      </c>
      <c r="F3856" t="s">
        <v>1386</v>
      </c>
      <c r="G3856">
        <v>20983</v>
      </c>
      <c r="H3856" s="23">
        <v>162661509</v>
      </c>
    </row>
    <row r="3857" spans="1:8" x14ac:dyDescent="0.25">
      <c r="A3857">
        <v>7374</v>
      </c>
      <c r="B3857" t="s">
        <v>22124</v>
      </c>
      <c r="C3857" t="s">
        <v>22124</v>
      </c>
      <c r="D3857" s="23"/>
      <c r="E3857" t="s">
        <v>1541</v>
      </c>
      <c r="F3857" t="s">
        <v>1386</v>
      </c>
      <c r="G3857">
        <v>6303</v>
      </c>
      <c r="H3857" s="23"/>
    </row>
    <row r="3858" spans="1:8" x14ac:dyDescent="0.25">
      <c r="A3858">
        <v>15278</v>
      </c>
      <c r="B3858" t="s">
        <v>22125</v>
      </c>
      <c r="C3858" t="s">
        <v>22125</v>
      </c>
      <c r="D3858" s="23"/>
      <c r="E3858" t="s">
        <v>2527</v>
      </c>
      <c r="F3858" t="s">
        <v>1386</v>
      </c>
      <c r="G3858">
        <v>24404</v>
      </c>
      <c r="H3858" s="23"/>
    </row>
    <row r="3859" spans="1:8" x14ac:dyDescent="0.25">
      <c r="A3859">
        <v>11902</v>
      </c>
      <c r="B3859" t="s">
        <v>6621</v>
      </c>
      <c r="C3859" t="s">
        <v>6621</v>
      </c>
      <c r="D3859" s="23">
        <v>16900191000188</v>
      </c>
      <c r="E3859" t="s">
        <v>1385</v>
      </c>
      <c r="F3859" t="s">
        <v>1386</v>
      </c>
      <c r="G3859">
        <v>18294</v>
      </c>
      <c r="H3859" s="23">
        <v>162042680</v>
      </c>
    </row>
    <row r="3860" spans="1:8" x14ac:dyDescent="0.25">
      <c r="A3860">
        <v>6531</v>
      </c>
      <c r="B3860" t="s">
        <v>22126</v>
      </c>
      <c r="C3860" t="s">
        <v>22126</v>
      </c>
      <c r="D3860" s="23"/>
      <c r="E3860" t="s">
        <v>1583</v>
      </c>
      <c r="F3860" t="s">
        <v>1386</v>
      </c>
      <c r="G3860">
        <v>10061</v>
      </c>
      <c r="H3860" s="23"/>
    </row>
    <row r="3861" spans="1:8" x14ac:dyDescent="0.25">
      <c r="A3861">
        <v>14247</v>
      </c>
      <c r="B3861" t="s">
        <v>6622</v>
      </c>
      <c r="C3861" t="s">
        <v>6622</v>
      </c>
      <c r="D3861" s="23">
        <v>41836803000168</v>
      </c>
      <c r="E3861" t="s">
        <v>1678</v>
      </c>
      <c r="F3861" t="s">
        <v>1386</v>
      </c>
      <c r="G3861">
        <v>22411</v>
      </c>
      <c r="H3861" s="23" t="s">
        <v>6623</v>
      </c>
    </row>
    <row r="3862" spans="1:8" x14ac:dyDescent="0.25">
      <c r="A3862">
        <v>3729</v>
      </c>
      <c r="B3862" t="s">
        <v>6624</v>
      </c>
      <c r="C3862" t="s">
        <v>6625</v>
      </c>
      <c r="D3862" s="23">
        <v>8808933000111</v>
      </c>
      <c r="E3862" t="s">
        <v>2454</v>
      </c>
      <c r="F3862" t="s">
        <v>1386</v>
      </c>
      <c r="G3862">
        <v>5005</v>
      </c>
      <c r="H3862" s="23">
        <v>160630240</v>
      </c>
    </row>
    <row r="3863" spans="1:8" x14ac:dyDescent="0.25">
      <c r="A3863">
        <v>10196</v>
      </c>
      <c r="B3863" t="s">
        <v>22127</v>
      </c>
      <c r="C3863" t="s">
        <v>22127</v>
      </c>
      <c r="D3863" s="23"/>
      <c r="E3863" t="s">
        <v>1422</v>
      </c>
      <c r="F3863" t="s">
        <v>1386</v>
      </c>
      <c r="G3863">
        <v>15385</v>
      </c>
      <c r="H3863" s="23"/>
    </row>
    <row r="3864" spans="1:8" x14ac:dyDescent="0.25">
      <c r="A3864">
        <v>1712</v>
      </c>
      <c r="B3864" t="s">
        <v>6626</v>
      </c>
      <c r="C3864" t="s">
        <v>6627</v>
      </c>
      <c r="D3864" s="23">
        <v>12059833000107</v>
      </c>
      <c r="E3864" t="s">
        <v>1385</v>
      </c>
      <c r="F3864" t="s">
        <v>1386</v>
      </c>
      <c r="G3864">
        <v>2988</v>
      </c>
      <c r="H3864" s="23">
        <v>161710697</v>
      </c>
    </row>
    <row r="3865" spans="1:8" x14ac:dyDescent="0.25">
      <c r="A3865">
        <v>4992</v>
      </c>
      <c r="B3865" t="s">
        <v>6628</v>
      </c>
      <c r="C3865" t="s">
        <v>6628</v>
      </c>
      <c r="D3865" s="23">
        <v>7754844000177</v>
      </c>
      <c r="E3865" t="s">
        <v>1422</v>
      </c>
      <c r="F3865" t="s">
        <v>1386</v>
      </c>
      <c r="G3865">
        <v>8018</v>
      </c>
      <c r="H3865" s="23">
        <v>161473385</v>
      </c>
    </row>
    <row r="3866" spans="1:8" x14ac:dyDescent="0.25">
      <c r="A3866">
        <v>10975</v>
      </c>
      <c r="B3866" t="s">
        <v>6629</v>
      </c>
      <c r="C3866" t="s">
        <v>6630</v>
      </c>
      <c r="D3866" s="23">
        <v>27327776000177</v>
      </c>
      <c r="E3866" t="s">
        <v>2050</v>
      </c>
      <c r="F3866" t="s">
        <v>1386</v>
      </c>
      <c r="G3866">
        <v>16716</v>
      </c>
      <c r="H3866" s="23" t="s">
        <v>1438</v>
      </c>
    </row>
    <row r="3867" spans="1:8" x14ac:dyDescent="0.25">
      <c r="A3867">
        <v>12131</v>
      </c>
      <c r="B3867" t="s">
        <v>6631</v>
      </c>
      <c r="C3867" t="s">
        <v>6631</v>
      </c>
      <c r="D3867" s="23">
        <v>13823282000179</v>
      </c>
      <c r="E3867" t="s">
        <v>1816</v>
      </c>
      <c r="F3867" t="s">
        <v>1386</v>
      </c>
      <c r="G3867">
        <v>18707</v>
      </c>
      <c r="H3867" s="23">
        <v>161842593</v>
      </c>
    </row>
    <row r="3868" spans="1:8" x14ac:dyDescent="0.25">
      <c r="A3868">
        <v>15456</v>
      </c>
      <c r="B3868" t="s">
        <v>6632</v>
      </c>
      <c r="C3868" t="s">
        <v>6633</v>
      </c>
      <c r="D3868" s="23">
        <v>42085922000199</v>
      </c>
      <c r="E3868" t="s">
        <v>1422</v>
      </c>
      <c r="F3868" t="s">
        <v>1386</v>
      </c>
      <c r="G3868">
        <v>24639</v>
      </c>
      <c r="H3868" s="23" t="s">
        <v>1438</v>
      </c>
    </row>
    <row r="3869" spans="1:8" x14ac:dyDescent="0.25">
      <c r="A3869">
        <v>15208</v>
      </c>
      <c r="B3869" t="s">
        <v>22128</v>
      </c>
      <c r="C3869" t="s">
        <v>22123</v>
      </c>
      <c r="D3869" s="23"/>
      <c r="E3869" t="s">
        <v>1422</v>
      </c>
      <c r="F3869" t="s">
        <v>1386</v>
      </c>
      <c r="G3869">
        <v>11847</v>
      </c>
      <c r="H3869" s="23"/>
    </row>
    <row r="3870" spans="1:8" x14ac:dyDescent="0.25">
      <c r="A3870">
        <v>15676</v>
      </c>
      <c r="B3870" t="s">
        <v>6634</v>
      </c>
      <c r="C3870" t="s">
        <v>6634</v>
      </c>
      <c r="D3870" s="23">
        <v>59826187000120</v>
      </c>
      <c r="E3870" t="s">
        <v>1530</v>
      </c>
      <c r="F3870" t="s">
        <v>1386</v>
      </c>
      <c r="G3870">
        <v>24955</v>
      </c>
      <c r="H3870" s="23" t="s">
        <v>1438</v>
      </c>
    </row>
    <row r="3871" spans="1:8" x14ac:dyDescent="0.25">
      <c r="A3871">
        <v>6250</v>
      </c>
      <c r="B3871" t="s">
        <v>6635</v>
      </c>
      <c r="C3871" t="s">
        <v>6636</v>
      </c>
      <c r="D3871" s="23">
        <v>14675970000100</v>
      </c>
      <c r="E3871" t="s">
        <v>1385</v>
      </c>
      <c r="F3871" t="s">
        <v>1386</v>
      </c>
      <c r="G3871">
        <v>9780</v>
      </c>
      <c r="H3871" s="23">
        <v>161912273</v>
      </c>
    </row>
    <row r="3872" spans="1:8" x14ac:dyDescent="0.25">
      <c r="A3872">
        <v>13465</v>
      </c>
      <c r="B3872" t="s">
        <v>6637</v>
      </c>
      <c r="C3872" t="s">
        <v>6637</v>
      </c>
      <c r="D3872" s="23">
        <v>37449155000110</v>
      </c>
      <c r="E3872" t="s">
        <v>3607</v>
      </c>
      <c r="F3872" t="s">
        <v>1386</v>
      </c>
      <c r="G3872">
        <v>21053</v>
      </c>
      <c r="H3872" s="23">
        <v>163675902</v>
      </c>
    </row>
    <row r="3873" spans="1:8" x14ac:dyDescent="0.25">
      <c r="A3873">
        <v>259</v>
      </c>
      <c r="B3873" t="s">
        <v>22129</v>
      </c>
      <c r="C3873" t="s">
        <v>22129</v>
      </c>
      <c r="D3873" s="23"/>
      <c r="E3873" t="s">
        <v>4224</v>
      </c>
      <c r="F3873" t="s">
        <v>1386</v>
      </c>
      <c r="G3873">
        <v>1535</v>
      </c>
      <c r="H3873" s="23"/>
    </row>
    <row r="3874" spans="1:8" x14ac:dyDescent="0.25">
      <c r="A3874">
        <v>63</v>
      </c>
      <c r="B3874" t="s">
        <v>6638</v>
      </c>
      <c r="D3874" s="23"/>
      <c r="E3874" t="s">
        <v>1422</v>
      </c>
      <c r="F3874" t="s">
        <v>1386</v>
      </c>
      <c r="G3874">
        <v>1339</v>
      </c>
      <c r="H3874" s="23"/>
    </row>
    <row r="3875" spans="1:8" x14ac:dyDescent="0.25">
      <c r="A3875">
        <v>5141</v>
      </c>
      <c r="B3875" t="s">
        <v>6639</v>
      </c>
      <c r="C3875" t="s">
        <v>6640</v>
      </c>
      <c r="D3875" s="23">
        <v>1500806000101</v>
      </c>
      <c r="E3875" t="s">
        <v>1430</v>
      </c>
      <c r="F3875" t="s">
        <v>1415</v>
      </c>
      <c r="G3875">
        <v>8181</v>
      </c>
      <c r="H3875" s="23">
        <v>22825509</v>
      </c>
    </row>
    <row r="3876" spans="1:8" x14ac:dyDescent="0.25">
      <c r="A3876">
        <v>3172</v>
      </c>
      <c r="B3876" t="s">
        <v>6641</v>
      </c>
      <c r="C3876" t="s">
        <v>6642</v>
      </c>
      <c r="D3876" s="23">
        <v>6150699000152</v>
      </c>
      <c r="E3876" t="s">
        <v>1527</v>
      </c>
      <c r="F3876" t="s">
        <v>1386</v>
      </c>
      <c r="G3876">
        <v>4448</v>
      </c>
      <c r="H3876" s="23">
        <v>161430619</v>
      </c>
    </row>
    <row r="3877" spans="1:8" x14ac:dyDescent="0.25">
      <c r="A3877">
        <v>1544</v>
      </c>
      <c r="B3877" t="s">
        <v>6643</v>
      </c>
      <c r="C3877" t="s">
        <v>6644</v>
      </c>
      <c r="D3877" s="23">
        <v>11201995000175</v>
      </c>
      <c r="E3877" t="s">
        <v>1744</v>
      </c>
      <c r="F3877" t="s">
        <v>1386</v>
      </c>
      <c r="G3877">
        <v>2820</v>
      </c>
      <c r="H3877" s="23">
        <v>161635580</v>
      </c>
    </row>
    <row r="3878" spans="1:8" x14ac:dyDescent="0.25">
      <c r="A3878">
        <v>2271</v>
      </c>
      <c r="B3878" t="s">
        <v>6645</v>
      </c>
      <c r="C3878" t="s">
        <v>6646</v>
      </c>
      <c r="D3878" s="23">
        <v>2797210000188</v>
      </c>
      <c r="E3878" t="s">
        <v>1700</v>
      </c>
      <c r="F3878" t="s">
        <v>1386</v>
      </c>
      <c r="G3878">
        <v>3547</v>
      </c>
      <c r="H3878" s="23">
        <v>161214614</v>
      </c>
    </row>
    <row r="3879" spans="1:8" x14ac:dyDescent="0.25">
      <c r="A3879">
        <v>13965</v>
      </c>
      <c r="B3879" t="s">
        <v>6647</v>
      </c>
      <c r="C3879" t="s">
        <v>6648</v>
      </c>
      <c r="D3879" s="23">
        <v>30229515000129</v>
      </c>
      <c r="E3879" t="s">
        <v>1530</v>
      </c>
      <c r="F3879" t="s">
        <v>1386</v>
      </c>
      <c r="G3879">
        <v>21758</v>
      </c>
      <c r="H3879" s="23">
        <v>163145520</v>
      </c>
    </row>
    <row r="3880" spans="1:8" x14ac:dyDescent="0.25">
      <c r="A3880">
        <v>14235</v>
      </c>
      <c r="B3880" t="s">
        <v>6649</v>
      </c>
      <c r="C3880" t="s">
        <v>6649</v>
      </c>
      <c r="D3880" s="23">
        <v>10777872000114</v>
      </c>
      <c r="E3880" t="s">
        <v>6650</v>
      </c>
      <c r="F3880" t="s">
        <v>1386</v>
      </c>
      <c r="G3880">
        <v>22396</v>
      </c>
      <c r="H3880" s="23">
        <v>160691532</v>
      </c>
    </row>
    <row r="3881" spans="1:8" x14ac:dyDescent="0.25">
      <c r="A3881">
        <v>1699</v>
      </c>
      <c r="B3881" t="s">
        <v>6651</v>
      </c>
      <c r="C3881" t="s">
        <v>6652</v>
      </c>
      <c r="D3881" s="23">
        <v>12022111000188</v>
      </c>
      <c r="E3881" t="s">
        <v>1422</v>
      </c>
      <c r="F3881" t="s">
        <v>1386</v>
      </c>
      <c r="G3881">
        <v>2975</v>
      </c>
      <c r="H3881" s="23">
        <v>161716342</v>
      </c>
    </row>
    <row r="3882" spans="1:8" x14ac:dyDescent="0.25">
      <c r="A3882">
        <v>13810</v>
      </c>
      <c r="B3882" t="s">
        <v>22130</v>
      </c>
      <c r="C3882" t="s">
        <v>22131</v>
      </c>
      <c r="D3882" s="23"/>
      <c r="E3882" t="s">
        <v>1792</v>
      </c>
      <c r="F3882" t="s">
        <v>1386</v>
      </c>
      <c r="G3882">
        <v>7719</v>
      </c>
      <c r="H3882" s="23"/>
    </row>
    <row r="3883" spans="1:8" x14ac:dyDescent="0.25">
      <c r="A3883">
        <v>11694</v>
      </c>
      <c r="B3883" t="s">
        <v>22132</v>
      </c>
      <c r="C3883" t="s">
        <v>22131</v>
      </c>
      <c r="D3883" s="23"/>
      <c r="E3883" t="s">
        <v>1422</v>
      </c>
      <c r="F3883" t="s">
        <v>1386</v>
      </c>
      <c r="G3883">
        <v>6000</v>
      </c>
      <c r="H3883" s="23"/>
    </row>
    <row r="3884" spans="1:8" x14ac:dyDescent="0.25">
      <c r="A3884">
        <v>7511</v>
      </c>
      <c r="B3884" t="s">
        <v>6653</v>
      </c>
      <c r="C3884" t="s">
        <v>6653</v>
      </c>
      <c r="D3884" s="23">
        <v>22248865000104</v>
      </c>
      <c r="E3884" t="s">
        <v>1732</v>
      </c>
      <c r="F3884" t="s">
        <v>1386</v>
      </c>
      <c r="G3884">
        <v>11435</v>
      </c>
      <c r="H3884" s="23">
        <v>162504128</v>
      </c>
    </row>
    <row r="3885" spans="1:8" x14ac:dyDescent="0.25">
      <c r="A3885">
        <v>1124</v>
      </c>
      <c r="B3885" t="s">
        <v>6653</v>
      </c>
      <c r="C3885" t="s">
        <v>22131</v>
      </c>
      <c r="D3885" s="23"/>
      <c r="E3885" t="s">
        <v>1422</v>
      </c>
      <c r="F3885" t="s">
        <v>1386</v>
      </c>
      <c r="G3885">
        <v>5502</v>
      </c>
      <c r="H3885" s="23"/>
    </row>
    <row r="3886" spans="1:8" x14ac:dyDescent="0.25">
      <c r="A3886">
        <v>4745</v>
      </c>
      <c r="B3886" t="s">
        <v>22133</v>
      </c>
      <c r="C3886" t="s">
        <v>22133</v>
      </c>
      <c r="D3886" s="23"/>
      <c r="E3886" t="s">
        <v>1422</v>
      </c>
      <c r="F3886" t="s">
        <v>1386</v>
      </c>
      <c r="G3886">
        <v>7324</v>
      </c>
      <c r="H3886" s="23"/>
    </row>
    <row r="3887" spans="1:8" x14ac:dyDescent="0.25">
      <c r="A3887">
        <v>3659</v>
      </c>
      <c r="B3887" t="s">
        <v>6654</v>
      </c>
      <c r="C3887" t="s">
        <v>6655</v>
      </c>
      <c r="D3887" s="23">
        <v>8581201000131</v>
      </c>
      <c r="E3887" t="s">
        <v>1921</v>
      </c>
      <c r="F3887" t="s">
        <v>1386</v>
      </c>
      <c r="G3887">
        <v>4935</v>
      </c>
      <c r="H3887" s="23" t="s">
        <v>6656</v>
      </c>
    </row>
    <row r="3888" spans="1:8" x14ac:dyDescent="0.25">
      <c r="A3888">
        <v>4158</v>
      </c>
      <c r="B3888" t="s">
        <v>22134</v>
      </c>
      <c r="C3888" t="s">
        <v>22134</v>
      </c>
      <c r="D3888" s="23"/>
      <c r="E3888" t="s">
        <v>2050</v>
      </c>
      <c r="F3888" t="s">
        <v>1386</v>
      </c>
      <c r="G3888">
        <v>1677</v>
      </c>
      <c r="H3888" s="23"/>
    </row>
    <row r="3889" spans="1:8" x14ac:dyDescent="0.25">
      <c r="A3889">
        <v>7051</v>
      </c>
      <c r="B3889" t="s">
        <v>22135</v>
      </c>
      <c r="C3889" t="s">
        <v>22135</v>
      </c>
      <c r="D3889" s="23"/>
      <c r="E3889" t="s">
        <v>2050</v>
      </c>
      <c r="F3889" t="s">
        <v>1386</v>
      </c>
      <c r="G3889">
        <v>11028</v>
      </c>
      <c r="H3889" s="23"/>
    </row>
    <row r="3890" spans="1:8" x14ac:dyDescent="0.25">
      <c r="A3890">
        <v>6770</v>
      </c>
      <c r="B3890" t="s">
        <v>6657</v>
      </c>
      <c r="C3890" t="s">
        <v>6657</v>
      </c>
      <c r="D3890" s="23">
        <v>20221455000144</v>
      </c>
      <c r="E3890" t="s">
        <v>1723</v>
      </c>
      <c r="F3890" t="s">
        <v>1386</v>
      </c>
      <c r="G3890">
        <v>10498</v>
      </c>
      <c r="H3890" s="23">
        <v>162356765</v>
      </c>
    </row>
    <row r="3891" spans="1:8" x14ac:dyDescent="0.25">
      <c r="A3891">
        <v>5348</v>
      </c>
      <c r="B3891" t="s">
        <v>22136</v>
      </c>
      <c r="C3891" t="s">
        <v>22136</v>
      </c>
      <c r="D3891" s="23"/>
      <c r="E3891" t="s">
        <v>1578</v>
      </c>
      <c r="F3891" t="s">
        <v>1386</v>
      </c>
      <c r="G3891">
        <v>8383</v>
      </c>
      <c r="H3891" s="23"/>
    </row>
    <row r="3892" spans="1:8" x14ac:dyDescent="0.25">
      <c r="A3892">
        <v>7763</v>
      </c>
      <c r="B3892" t="s">
        <v>22137</v>
      </c>
      <c r="C3892" t="s">
        <v>22131</v>
      </c>
      <c r="D3892" s="23"/>
      <c r="E3892" t="s">
        <v>1422</v>
      </c>
      <c r="F3892" t="s">
        <v>1386</v>
      </c>
      <c r="G3892">
        <v>85</v>
      </c>
      <c r="H3892" s="23"/>
    </row>
    <row r="3893" spans="1:8" x14ac:dyDescent="0.25">
      <c r="A3893">
        <v>12947</v>
      </c>
      <c r="B3893" t="s">
        <v>22138</v>
      </c>
      <c r="C3893" t="s">
        <v>22131</v>
      </c>
      <c r="D3893" s="23"/>
      <c r="E3893" t="s">
        <v>1583</v>
      </c>
      <c r="F3893" t="s">
        <v>1386</v>
      </c>
      <c r="G3893">
        <v>8980</v>
      </c>
      <c r="H3893" s="23"/>
    </row>
    <row r="3894" spans="1:8" x14ac:dyDescent="0.25">
      <c r="A3894">
        <v>8317</v>
      </c>
      <c r="B3894" t="s">
        <v>22139</v>
      </c>
      <c r="C3894" t="s">
        <v>22131</v>
      </c>
      <c r="D3894" s="23"/>
      <c r="E3894" t="s">
        <v>1422</v>
      </c>
      <c r="F3894" t="s">
        <v>1386</v>
      </c>
      <c r="G3894">
        <v>10780</v>
      </c>
      <c r="H3894" s="23"/>
    </row>
    <row r="3895" spans="1:8" x14ac:dyDescent="0.25">
      <c r="A3895">
        <v>8425</v>
      </c>
      <c r="B3895" t="s">
        <v>22140</v>
      </c>
      <c r="C3895" t="s">
        <v>22131</v>
      </c>
      <c r="D3895" s="23"/>
      <c r="E3895" t="s">
        <v>1530</v>
      </c>
      <c r="F3895" t="s">
        <v>1386</v>
      </c>
      <c r="G3895">
        <v>11383</v>
      </c>
      <c r="H3895" s="23"/>
    </row>
    <row r="3896" spans="1:8" x14ac:dyDescent="0.25">
      <c r="A3896">
        <v>8697</v>
      </c>
      <c r="B3896" t="s">
        <v>6658</v>
      </c>
      <c r="C3896" t="s">
        <v>6658</v>
      </c>
      <c r="D3896" s="23">
        <v>14967374000195</v>
      </c>
      <c r="E3896" t="s">
        <v>1541</v>
      </c>
      <c r="F3896" t="s">
        <v>1386</v>
      </c>
      <c r="G3896">
        <v>13205</v>
      </c>
      <c r="H3896" s="23">
        <v>161940862</v>
      </c>
    </row>
    <row r="3897" spans="1:8" x14ac:dyDescent="0.25">
      <c r="A3897">
        <v>3226</v>
      </c>
      <c r="B3897" t="s">
        <v>6659</v>
      </c>
      <c r="C3897" t="s">
        <v>6652</v>
      </c>
      <c r="D3897" s="23">
        <v>6538299000119</v>
      </c>
      <c r="E3897" t="s">
        <v>2862</v>
      </c>
      <c r="F3897" t="s">
        <v>1386</v>
      </c>
      <c r="G3897">
        <v>4502</v>
      </c>
      <c r="H3897" s="23">
        <v>161427766</v>
      </c>
    </row>
    <row r="3898" spans="1:8" x14ac:dyDescent="0.25">
      <c r="A3898">
        <v>5564</v>
      </c>
      <c r="B3898" t="s">
        <v>22141</v>
      </c>
      <c r="C3898" t="s">
        <v>22141</v>
      </c>
      <c r="D3898" s="23"/>
      <c r="E3898" t="s">
        <v>1533</v>
      </c>
      <c r="F3898" t="s">
        <v>1386</v>
      </c>
      <c r="G3898">
        <v>8626</v>
      </c>
      <c r="H3898" s="23"/>
    </row>
    <row r="3899" spans="1:8" x14ac:dyDescent="0.25">
      <c r="A3899">
        <v>549</v>
      </c>
      <c r="B3899" t="s">
        <v>22142</v>
      </c>
      <c r="C3899" t="s">
        <v>22142</v>
      </c>
      <c r="D3899" s="23"/>
      <c r="E3899" t="s">
        <v>1792</v>
      </c>
      <c r="F3899" t="s">
        <v>1386</v>
      </c>
      <c r="G3899">
        <v>1825</v>
      </c>
      <c r="H3899" s="23"/>
    </row>
    <row r="3900" spans="1:8" x14ac:dyDescent="0.25">
      <c r="A3900">
        <v>10074</v>
      </c>
      <c r="B3900" t="s">
        <v>22143</v>
      </c>
      <c r="C3900" t="s">
        <v>22143</v>
      </c>
      <c r="D3900" s="23"/>
      <c r="E3900" t="s">
        <v>1583</v>
      </c>
      <c r="F3900" t="s">
        <v>1386</v>
      </c>
      <c r="G3900">
        <v>14922</v>
      </c>
      <c r="H3900" s="23"/>
    </row>
    <row r="3901" spans="1:8" x14ac:dyDescent="0.25">
      <c r="A3901">
        <v>254</v>
      </c>
      <c r="B3901" t="s">
        <v>22144</v>
      </c>
      <c r="C3901" t="s">
        <v>22144</v>
      </c>
      <c r="D3901" s="23"/>
      <c r="E3901" t="s">
        <v>1422</v>
      </c>
      <c r="F3901" t="s">
        <v>1386</v>
      </c>
      <c r="G3901">
        <v>1530</v>
      </c>
      <c r="H3901" s="23"/>
    </row>
    <row r="3902" spans="1:8" x14ac:dyDescent="0.25">
      <c r="A3902">
        <v>10874</v>
      </c>
      <c r="B3902" t="s">
        <v>6660</v>
      </c>
      <c r="C3902" t="s">
        <v>6660</v>
      </c>
      <c r="D3902" s="23">
        <v>21025509000169</v>
      </c>
      <c r="E3902" t="s">
        <v>1385</v>
      </c>
      <c r="F3902" t="s">
        <v>1386</v>
      </c>
      <c r="G3902">
        <v>16470</v>
      </c>
      <c r="H3902" s="23">
        <v>162394250</v>
      </c>
    </row>
    <row r="3903" spans="1:8" x14ac:dyDescent="0.25">
      <c r="A3903">
        <v>5188</v>
      </c>
      <c r="B3903" t="s">
        <v>22145</v>
      </c>
      <c r="C3903" t="s">
        <v>22145</v>
      </c>
      <c r="D3903" s="23"/>
      <c r="E3903" t="s">
        <v>1422</v>
      </c>
      <c r="F3903" t="s">
        <v>1386</v>
      </c>
      <c r="G3903">
        <v>8236</v>
      </c>
      <c r="H3903" s="23"/>
    </row>
    <row r="3904" spans="1:8" x14ac:dyDescent="0.25">
      <c r="A3904">
        <v>11356</v>
      </c>
      <c r="B3904" t="s">
        <v>22146</v>
      </c>
      <c r="C3904" t="s">
        <v>22147</v>
      </c>
      <c r="D3904" s="23"/>
      <c r="E3904" t="s">
        <v>1422</v>
      </c>
      <c r="F3904" t="s">
        <v>1386</v>
      </c>
      <c r="G3904">
        <v>5661</v>
      </c>
      <c r="H3904" s="23"/>
    </row>
    <row r="3905" spans="1:8" x14ac:dyDescent="0.25">
      <c r="A3905">
        <v>12662</v>
      </c>
      <c r="B3905" t="s">
        <v>22148</v>
      </c>
      <c r="C3905" t="s">
        <v>22147</v>
      </c>
      <c r="D3905" s="23"/>
      <c r="E3905" t="s">
        <v>1422</v>
      </c>
      <c r="F3905" t="s">
        <v>1386</v>
      </c>
      <c r="G3905">
        <v>18289</v>
      </c>
      <c r="H3905" s="23"/>
    </row>
    <row r="3906" spans="1:8" x14ac:dyDescent="0.25">
      <c r="A3906">
        <v>4867</v>
      </c>
      <c r="B3906" t="s">
        <v>6661</v>
      </c>
      <c r="C3906" t="s">
        <v>6661</v>
      </c>
      <c r="D3906" s="23">
        <v>11820526000134</v>
      </c>
      <c r="E3906" t="s">
        <v>1422</v>
      </c>
      <c r="F3906" t="s">
        <v>1386</v>
      </c>
      <c r="G3906">
        <v>7778</v>
      </c>
      <c r="H3906" s="23">
        <v>161689221</v>
      </c>
    </row>
    <row r="3907" spans="1:8" x14ac:dyDescent="0.25">
      <c r="A3907">
        <v>10400</v>
      </c>
      <c r="B3907" t="s">
        <v>6662</v>
      </c>
      <c r="C3907" t="s">
        <v>6662</v>
      </c>
      <c r="D3907" s="23">
        <v>31679746000105</v>
      </c>
      <c r="E3907" t="s">
        <v>1422</v>
      </c>
      <c r="F3907" t="s">
        <v>1386</v>
      </c>
      <c r="G3907">
        <v>15698</v>
      </c>
      <c r="H3907" s="23">
        <v>163253617</v>
      </c>
    </row>
    <row r="3908" spans="1:8" x14ac:dyDescent="0.25">
      <c r="A3908">
        <v>10959</v>
      </c>
      <c r="B3908" t="s">
        <v>6663</v>
      </c>
      <c r="C3908" t="s">
        <v>6663</v>
      </c>
      <c r="D3908" s="23">
        <v>24154431000170</v>
      </c>
      <c r="E3908" t="s">
        <v>1385</v>
      </c>
      <c r="F3908" t="s">
        <v>1386</v>
      </c>
      <c r="G3908">
        <v>16700</v>
      </c>
      <c r="H3908" s="23">
        <v>162667272</v>
      </c>
    </row>
    <row r="3909" spans="1:8" x14ac:dyDescent="0.25">
      <c r="A3909">
        <v>921</v>
      </c>
      <c r="B3909" t="s">
        <v>22149</v>
      </c>
      <c r="C3909" t="s">
        <v>22149</v>
      </c>
      <c r="D3909" s="23"/>
      <c r="E3909" t="s">
        <v>1422</v>
      </c>
      <c r="F3909" t="s">
        <v>1386</v>
      </c>
      <c r="G3909">
        <v>2197</v>
      </c>
      <c r="H3909" s="23"/>
    </row>
    <row r="3910" spans="1:8" x14ac:dyDescent="0.25">
      <c r="A3910">
        <v>3259</v>
      </c>
      <c r="B3910" t="s">
        <v>6664</v>
      </c>
      <c r="C3910" t="s">
        <v>6665</v>
      </c>
      <c r="D3910" s="23">
        <v>6974895000141</v>
      </c>
      <c r="E3910" t="s">
        <v>2549</v>
      </c>
      <c r="F3910" t="s">
        <v>1386</v>
      </c>
      <c r="G3910">
        <v>4535</v>
      </c>
      <c r="H3910" s="23">
        <v>161437893</v>
      </c>
    </row>
    <row r="3911" spans="1:8" x14ac:dyDescent="0.25">
      <c r="A3911">
        <v>2568</v>
      </c>
      <c r="B3911" t="s">
        <v>6666</v>
      </c>
      <c r="C3911" t="s">
        <v>6667</v>
      </c>
      <c r="D3911" s="23">
        <v>3691704000146</v>
      </c>
      <c r="E3911" t="s">
        <v>4209</v>
      </c>
      <c r="F3911" t="s">
        <v>1386</v>
      </c>
      <c r="G3911">
        <v>3844</v>
      </c>
      <c r="H3911" s="23">
        <v>161275583</v>
      </c>
    </row>
    <row r="3912" spans="1:8" x14ac:dyDescent="0.25">
      <c r="A3912">
        <v>2023</v>
      </c>
      <c r="B3912" t="s">
        <v>6668</v>
      </c>
      <c r="C3912" t="s">
        <v>6668</v>
      </c>
      <c r="D3912" s="23">
        <v>1801715000106</v>
      </c>
      <c r="E3912" t="s">
        <v>1723</v>
      </c>
      <c r="F3912" t="s">
        <v>1386</v>
      </c>
      <c r="G3912">
        <v>3299</v>
      </c>
      <c r="H3912" s="23" t="s">
        <v>6669</v>
      </c>
    </row>
    <row r="3913" spans="1:8" x14ac:dyDescent="0.25">
      <c r="A3913">
        <v>2992</v>
      </c>
      <c r="B3913" t="s">
        <v>6670</v>
      </c>
      <c r="C3913" t="s">
        <v>6671</v>
      </c>
      <c r="D3913" s="23">
        <v>5403101000127</v>
      </c>
      <c r="E3913" t="s">
        <v>1851</v>
      </c>
      <c r="F3913" t="s">
        <v>1386</v>
      </c>
      <c r="G3913">
        <v>4268</v>
      </c>
      <c r="H3913" s="23">
        <v>160295840</v>
      </c>
    </row>
    <row r="3914" spans="1:8" x14ac:dyDescent="0.25">
      <c r="A3914">
        <v>4181</v>
      </c>
      <c r="B3914" t="s">
        <v>22150</v>
      </c>
      <c r="C3914" t="s">
        <v>22150</v>
      </c>
      <c r="D3914" s="23"/>
      <c r="E3914" t="s">
        <v>1422</v>
      </c>
      <c r="F3914" t="s">
        <v>1386</v>
      </c>
      <c r="G3914">
        <v>1922</v>
      </c>
      <c r="H3914" s="23"/>
    </row>
    <row r="3915" spans="1:8" x14ac:dyDescent="0.25">
      <c r="A3915">
        <v>15427</v>
      </c>
      <c r="B3915" t="s">
        <v>6672</v>
      </c>
      <c r="C3915" t="s">
        <v>6672</v>
      </c>
      <c r="D3915" s="23">
        <v>51345419000116</v>
      </c>
      <c r="E3915" t="s">
        <v>2087</v>
      </c>
      <c r="F3915" t="s">
        <v>1415</v>
      </c>
      <c r="G3915">
        <v>24607</v>
      </c>
      <c r="H3915" s="23">
        <v>111641900</v>
      </c>
    </row>
    <row r="3916" spans="1:8" x14ac:dyDescent="0.25">
      <c r="A3916">
        <v>11722</v>
      </c>
      <c r="B3916" t="s">
        <v>6673</v>
      </c>
      <c r="C3916" t="s">
        <v>6674</v>
      </c>
      <c r="D3916" s="23">
        <v>4543045000163</v>
      </c>
      <c r="E3916" t="s">
        <v>1424</v>
      </c>
      <c r="F3916" t="s">
        <v>1390</v>
      </c>
      <c r="G3916">
        <v>17724</v>
      </c>
      <c r="H3916" s="23">
        <v>116232184111</v>
      </c>
    </row>
    <row r="3917" spans="1:8" x14ac:dyDescent="0.25">
      <c r="A3917">
        <v>15075</v>
      </c>
      <c r="B3917" t="s">
        <v>6675</v>
      </c>
      <c r="C3917" t="s">
        <v>6676</v>
      </c>
      <c r="D3917" s="23">
        <v>47244651000190</v>
      </c>
      <c r="E3917" t="s">
        <v>1507</v>
      </c>
      <c r="F3917" t="s">
        <v>1415</v>
      </c>
      <c r="G3917">
        <v>23905</v>
      </c>
      <c r="H3917" s="23">
        <v>105367605</v>
      </c>
    </row>
    <row r="3918" spans="1:8" x14ac:dyDescent="0.25">
      <c r="A3918">
        <v>6189</v>
      </c>
      <c r="B3918" t="s">
        <v>6677</v>
      </c>
      <c r="C3918" t="s">
        <v>6678</v>
      </c>
      <c r="D3918" s="23">
        <v>650831000109</v>
      </c>
      <c r="E3918" t="s">
        <v>2323</v>
      </c>
      <c r="F3918" t="s">
        <v>1692</v>
      </c>
      <c r="G3918">
        <v>9722</v>
      </c>
      <c r="H3918" s="23">
        <v>1000587237</v>
      </c>
    </row>
    <row r="3919" spans="1:8" x14ac:dyDescent="0.25">
      <c r="A3919">
        <v>14724</v>
      </c>
      <c r="B3919" t="s">
        <v>6679</v>
      </c>
      <c r="C3919" t="s">
        <v>6680</v>
      </c>
      <c r="D3919" s="23">
        <v>28947597000103</v>
      </c>
      <c r="E3919" t="s">
        <v>1675</v>
      </c>
      <c r="F3919" t="s">
        <v>1390</v>
      </c>
      <c r="G3919">
        <v>23186</v>
      </c>
      <c r="H3919" s="23">
        <v>664211141116</v>
      </c>
    </row>
    <row r="3920" spans="1:8" x14ac:dyDescent="0.25">
      <c r="A3920">
        <v>4137</v>
      </c>
      <c r="B3920" t="s">
        <v>6681</v>
      </c>
      <c r="C3920" t="s">
        <v>6682</v>
      </c>
      <c r="D3920" s="23">
        <v>14190338000168</v>
      </c>
      <c r="E3920" t="s">
        <v>1734</v>
      </c>
      <c r="F3920" t="s">
        <v>1390</v>
      </c>
      <c r="G3920">
        <v>6800</v>
      </c>
      <c r="H3920" s="23" t="s">
        <v>1438</v>
      </c>
    </row>
    <row r="3921" spans="1:8" x14ac:dyDescent="0.25">
      <c r="A3921">
        <v>2714</v>
      </c>
      <c r="B3921" t="s">
        <v>6683</v>
      </c>
      <c r="C3921" t="s">
        <v>6684</v>
      </c>
      <c r="D3921" s="23">
        <v>41208729000135</v>
      </c>
      <c r="E3921" t="s">
        <v>1409</v>
      </c>
      <c r="F3921" t="s">
        <v>1386</v>
      </c>
      <c r="G3921">
        <v>3990</v>
      </c>
      <c r="H3921" s="23">
        <v>161019390</v>
      </c>
    </row>
    <row r="3922" spans="1:8" x14ac:dyDescent="0.25">
      <c r="A3922">
        <v>5885</v>
      </c>
      <c r="B3922" t="s">
        <v>6685</v>
      </c>
      <c r="C3922" t="s">
        <v>6686</v>
      </c>
      <c r="D3922" s="23">
        <v>8628833000103</v>
      </c>
      <c r="E3922" t="s">
        <v>1430</v>
      </c>
      <c r="F3922" t="s">
        <v>1415</v>
      </c>
      <c r="G3922">
        <v>8886</v>
      </c>
      <c r="H3922" s="23">
        <v>34879978</v>
      </c>
    </row>
    <row r="3923" spans="1:8" x14ac:dyDescent="0.25">
      <c r="A3923">
        <v>11539</v>
      </c>
      <c r="B3923" t="s">
        <v>6687</v>
      </c>
      <c r="C3923" t="s">
        <v>6688</v>
      </c>
      <c r="D3923" s="23">
        <v>16417234000250</v>
      </c>
      <c r="E3923" t="s">
        <v>1385</v>
      </c>
      <c r="F3923" t="s">
        <v>1386</v>
      </c>
      <c r="G3923">
        <v>17485</v>
      </c>
      <c r="H3923" s="23">
        <v>163351953</v>
      </c>
    </row>
    <row r="3924" spans="1:8" x14ac:dyDescent="0.25">
      <c r="A3924">
        <v>9440</v>
      </c>
      <c r="B3924" t="s">
        <v>6689</v>
      </c>
      <c r="C3924" t="s">
        <v>6690</v>
      </c>
      <c r="D3924" s="23">
        <v>22408414000197</v>
      </c>
      <c r="E3924" t="s">
        <v>6691</v>
      </c>
      <c r="F3924" t="s">
        <v>1390</v>
      </c>
      <c r="G3924">
        <v>13914</v>
      </c>
      <c r="H3924" s="23">
        <v>218015999117</v>
      </c>
    </row>
    <row r="3925" spans="1:8" x14ac:dyDescent="0.25">
      <c r="A3925">
        <v>13387</v>
      </c>
      <c r="B3925" t="s">
        <v>6692</v>
      </c>
      <c r="C3925" t="s">
        <v>6693</v>
      </c>
      <c r="D3925" s="23">
        <v>28357590000123</v>
      </c>
      <c r="E3925" t="s">
        <v>1417</v>
      </c>
      <c r="F3925" t="s">
        <v>1418</v>
      </c>
      <c r="G3925">
        <v>20944</v>
      </c>
      <c r="H3925" s="23">
        <v>87407608</v>
      </c>
    </row>
    <row r="3926" spans="1:8" x14ac:dyDescent="0.25">
      <c r="A3926">
        <v>11440</v>
      </c>
      <c r="B3926" t="s">
        <v>6694</v>
      </c>
      <c r="C3926" t="s">
        <v>6695</v>
      </c>
      <c r="D3926" s="23">
        <v>30429800000193</v>
      </c>
      <c r="E3926" t="s">
        <v>1385</v>
      </c>
      <c r="F3926" t="s">
        <v>1386</v>
      </c>
      <c r="G3926">
        <v>17371</v>
      </c>
      <c r="H3926" s="23">
        <v>163186235</v>
      </c>
    </row>
    <row r="3927" spans="1:8" x14ac:dyDescent="0.25">
      <c r="A3927">
        <v>4639</v>
      </c>
      <c r="B3927" t="s">
        <v>6696</v>
      </c>
      <c r="C3927" t="s">
        <v>6697</v>
      </c>
      <c r="D3927" s="23">
        <v>12704776000171</v>
      </c>
      <c r="E3927" t="s">
        <v>1385</v>
      </c>
      <c r="F3927" t="s">
        <v>1386</v>
      </c>
      <c r="G3927">
        <v>7216</v>
      </c>
      <c r="H3927" s="23" t="s">
        <v>1438</v>
      </c>
    </row>
    <row r="3928" spans="1:8" x14ac:dyDescent="0.25">
      <c r="A3928">
        <v>6934</v>
      </c>
      <c r="B3928" t="s">
        <v>6698</v>
      </c>
      <c r="C3928" t="s">
        <v>6699</v>
      </c>
      <c r="D3928" s="23">
        <v>13367288000189</v>
      </c>
      <c r="E3928" t="s">
        <v>1397</v>
      </c>
      <c r="F3928" t="s">
        <v>1398</v>
      </c>
      <c r="G3928">
        <v>10897</v>
      </c>
      <c r="H3928" s="23">
        <v>202471764</v>
      </c>
    </row>
    <row r="3929" spans="1:8" x14ac:dyDescent="0.25">
      <c r="A3929">
        <v>5693</v>
      </c>
      <c r="B3929" t="s">
        <v>6700</v>
      </c>
      <c r="C3929" t="s">
        <v>6700</v>
      </c>
      <c r="D3929" s="23">
        <v>17478492000128</v>
      </c>
      <c r="E3929" t="s">
        <v>1541</v>
      </c>
      <c r="F3929" t="s">
        <v>1386</v>
      </c>
      <c r="G3929">
        <v>8731</v>
      </c>
      <c r="H3929" s="23" t="s">
        <v>6701</v>
      </c>
    </row>
    <row r="3930" spans="1:8" x14ac:dyDescent="0.25">
      <c r="A3930">
        <v>4761</v>
      </c>
      <c r="B3930" t="s">
        <v>6702</v>
      </c>
      <c r="C3930" t="s">
        <v>6703</v>
      </c>
      <c r="D3930" s="23">
        <v>15090742000122</v>
      </c>
      <c r="E3930" t="s">
        <v>1541</v>
      </c>
      <c r="F3930" t="s">
        <v>1386</v>
      </c>
      <c r="G3930">
        <v>7354</v>
      </c>
      <c r="H3930" s="23">
        <v>161955398</v>
      </c>
    </row>
    <row r="3931" spans="1:8" x14ac:dyDescent="0.25">
      <c r="A3931">
        <v>2603</v>
      </c>
      <c r="B3931" t="s">
        <v>6704</v>
      </c>
      <c r="C3931" t="s">
        <v>6704</v>
      </c>
      <c r="D3931" s="23">
        <v>3859557000170</v>
      </c>
      <c r="E3931" t="s">
        <v>1533</v>
      </c>
      <c r="F3931" t="s">
        <v>1386</v>
      </c>
      <c r="G3931">
        <v>3879</v>
      </c>
      <c r="H3931" s="23">
        <v>161283845</v>
      </c>
    </row>
    <row r="3932" spans="1:8" x14ac:dyDescent="0.25">
      <c r="A3932">
        <v>5995</v>
      </c>
      <c r="B3932" t="s">
        <v>6705</v>
      </c>
      <c r="C3932" t="s">
        <v>6706</v>
      </c>
      <c r="D3932" s="23">
        <v>18553363000110</v>
      </c>
      <c r="E3932" t="s">
        <v>1422</v>
      </c>
      <c r="F3932" t="s">
        <v>1386</v>
      </c>
      <c r="G3932">
        <v>9215</v>
      </c>
      <c r="H3932" s="23" t="s">
        <v>1438</v>
      </c>
    </row>
    <row r="3933" spans="1:8" x14ac:dyDescent="0.25">
      <c r="A3933">
        <v>13420</v>
      </c>
      <c r="B3933" t="s">
        <v>6707</v>
      </c>
      <c r="C3933" t="s">
        <v>6708</v>
      </c>
      <c r="D3933" s="23">
        <v>47160807000155</v>
      </c>
      <c r="E3933" t="s">
        <v>1422</v>
      </c>
      <c r="F3933" t="s">
        <v>1386</v>
      </c>
      <c r="G3933">
        <v>20992</v>
      </c>
      <c r="H3933" s="23" t="s">
        <v>1438</v>
      </c>
    </row>
    <row r="3934" spans="1:8" x14ac:dyDescent="0.25">
      <c r="A3934">
        <v>658</v>
      </c>
      <c r="B3934" t="s">
        <v>22151</v>
      </c>
      <c r="C3934" t="s">
        <v>22151</v>
      </c>
      <c r="D3934" s="23"/>
      <c r="E3934" t="s">
        <v>1385</v>
      </c>
      <c r="F3934" t="s">
        <v>1386</v>
      </c>
      <c r="G3934">
        <v>1934</v>
      </c>
      <c r="H3934" s="23"/>
    </row>
    <row r="3935" spans="1:8" x14ac:dyDescent="0.25">
      <c r="A3935">
        <v>1392</v>
      </c>
      <c r="B3935" t="s">
        <v>6709</v>
      </c>
      <c r="C3935" t="s">
        <v>6710</v>
      </c>
      <c r="D3935" s="23">
        <v>10732851000182</v>
      </c>
      <c r="E3935" t="s">
        <v>2652</v>
      </c>
      <c r="F3935" t="s">
        <v>1386</v>
      </c>
      <c r="G3935">
        <v>2668</v>
      </c>
      <c r="H3935" s="23">
        <v>161622631</v>
      </c>
    </row>
    <row r="3936" spans="1:8" x14ac:dyDescent="0.25">
      <c r="A3936">
        <v>8352</v>
      </c>
      <c r="B3936" t="s">
        <v>6711</v>
      </c>
      <c r="C3936" t="s">
        <v>6712</v>
      </c>
      <c r="D3936" s="23">
        <v>2693749000278</v>
      </c>
      <c r="E3936" t="s">
        <v>1385</v>
      </c>
      <c r="F3936" t="s">
        <v>1386</v>
      </c>
      <c r="G3936">
        <v>12607</v>
      </c>
      <c r="H3936" s="23">
        <v>162435169</v>
      </c>
    </row>
    <row r="3937" spans="1:8" x14ac:dyDescent="0.25">
      <c r="A3937">
        <v>8457</v>
      </c>
      <c r="B3937" t="s">
        <v>6713</v>
      </c>
      <c r="C3937" t="s">
        <v>6714</v>
      </c>
      <c r="D3937" s="23">
        <v>13240426000164</v>
      </c>
      <c r="E3937" t="s">
        <v>1921</v>
      </c>
      <c r="F3937" t="s">
        <v>1386</v>
      </c>
      <c r="G3937">
        <v>12869</v>
      </c>
      <c r="H3937" s="23">
        <v>161800904</v>
      </c>
    </row>
    <row r="3938" spans="1:8" x14ac:dyDescent="0.25">
      <c r="A3938">
        <v>7529</v>
      </c>
      <c r="B3938" t="s">
        <v>6715</v>
      </c>
      <c r="C3938" t="s">
        <v>6715</v>
      </c>
      <c r="D3938" s="23">
        <v>20087517000177</v>
      </c>
      <c r="E3938" t="s">
        <v>1385</v>
      </c>
      <c r="F3938" t="s">
        <v>1386</v>
      </c>
      <c r="G3938">
        <v>11459</v>
      </c>
      <c r="H3938" s="23">
        <v>162323131</v>
      </c>
    </row>
    <row r="3939" spans="1:8" x14ac:dyDescent="0.25">
      <c r="A3939">
        <v>601</v>
      </c>
      <c r="B3939" t="s">
        <v>22152</v>
      </c>
      <c r="C3939" t="s">
        <v>22152</v>
      </c>
      <c r="D3939" s="23"/>
      <c r="E3939" t="s">
        <v>1422</v>
      </c>
      <c r="F3939" t="s">
        <v>1386</v>
      </c>
      <c r="G3939">
        <v>1877</v>
      </c>
      <c r="H3939" s="23"/>
    </row>
    <row r="3940" spans="1:8" x14ac:dyDescent="0.25">
      <c r="A3940">
        <v>12524</v>
      </c>
      <c r="B3940" t="s">
        <v>22153</v>
      </c>
      <c r="C3940" t="s">
        <v>22153</v>
      </c>
      <c r="D3940" s="23"/>
      <c r="E3940" t="s">
        <v>1422</v>
      </c>
      <c r="F3940" t="s">
        <v>1386</v>
      </c>
      <c r="G3940">
        <v>19470</v>
      </c>
      <c r="H3940" s="23"/>
    </row>
    <row r="3941" spans="1:8" x14ac:dyDescent="0.25">
      <c r="A3941">
        <v>7716</v>
      </c>
      <c r="B3941" t="s">
        <v>22154</v>
      </c>
      <c r="C3941" t="s">
        <v>22155</v>
      </c>
      <c r="D3941" s="23"/>
      <c r="E3941" t="s">
        <v>2050</v>
      </c>
      <c r="F3941" t="s">
        <v>1386</v>
      </c>
      <c r="G3941">
        <v>12035</v>
      </c>
      <c r="H3941" s="23"/>
    </row>
    <row r="3942" spans="1:8" x14ac:dyDescent="0.25">
      <c r="A3942">
        <v>7577</v>
      </c>
      <c r="B3942" t="s">
        <v>6716</v>
      </c>
      <c r="C3942" t="s">
        <v>6717</v>
      </c>
      <c r="D3942" s="23">
        <v>12723452000180</v>
      </c>
      <c r="E3942" t="s">
        <v>6718</v>
      </c>
      <c r="F3942" t="s">
        <v>1880</v>
      </c>
      <c r="G3942">
        <v>11620</v>
      </c>
      <c r="H3942" s="23">
        <v>104851112</v>
      </c>
    </row>
    <row r="3943" spans="1:8" x14ac:dyDescent="0.25">
      <c r="A3943">
        <v>8599</v>
      </c>
      <c r="B3943" t="s">
        <v>6719</v>
      </c>
      <c r="C3943" t="s">
        <v>6720</v>
      </c>
      <c r="D3943" s="23">
        <v>65002685000150</v>
      </c>
      <c r="E3943" t="s">
        <v>1424</v>
      </c>
      <c r="F3943" t="s">
        <v>1390</v>
      </c>
      <c r="G3943">
        <v>13111</v>
      </c>
      <c r="H3943" s="23">
        <v>113029972117</v>
      </c>
    </row>
    <row r="3944" spans="1:8" x14ac:dyDescent="0.25">
      <c r="A3944">
        <v>13125</v>
      </c>
      <c r="B3944" t="s">
        <v>6721</v>
      </c>
      <c r="D3944" s="23">
        <v>11051258000133</v>
      </c>
      <c r="E3944" t="s">
        <v>3374</v>
      </c>
      <c r="F3944" t="s">
        <v>1610</v>
      </c>
      <c r="G3944">
        <v>20299</v>
      </c>
      <c r="H3944" s="23">
        <v>255928955</v>
      </c>
    </row>
    <row r="3945" spans="1:8" x14ac:dyDescent="0.25">
      <c r="A3945">
        <v>1714</v>
      </c>
      <c r="B3945" t="s">
        <v>6722</v>
      </c>
      <c r="C3945" t="s">
        <v>6723</v>
      </c>
      <c r="D3945" s="23">
        <v>12080162000166</v>
      </c>
      <c r="E3945" t="s">
        <v>1742</v>
      </c>
      <c r="F3945" t="s">
        <v>1386</v>
      </c>
      <c r="G3945">
        <v>2990</v>
      </c>
      <c r="H3945" s="23">
        <v>161705413</v>
      </c>
    </row>
    <row r="3946" spans="1:8" x14ac:dyDescent="0.25">
      <c r="A3946">
        <v>8341</v>
      </c>
      <c r="B3946" t="s">
        <v>22156</v>
      </c>
      <c r="C3946" t="s">
        <v>22157</v>
      </c>
      <c r="D3946" s="23"/>
      <c r="E3946" t="s">
        <v>1422</v>
      </c>
      <c r="F3946" t="s">
        <v>1386</v>
      </c>
      <c r="G3946">
        <v>7668</v>
      </c>
      <c r="H3946" s="23"/>
    </row>
    <row r="3947" spans="1:8" x14ac:dyDescent="0.25">
      <c r="A3947">
        <v>6183</v>
      </c>
      <c r="B3947" t="s">
        <v>6724</v>
      </c>
      <c r="C3947" t="s">
        <v>6724</v>
      </c>
      <c r="D3947" s="23">
        <v>18686856000128</v>
      </c>
      <c r="E3947" t="s">
        <v>1530</v>
      </c>
      <c r="F3947" t="s">
        <v>1386</v>
      </c>
      <c r="G3947">
        <v>9712</v>
      </c>
      <c r="H3947" s="23">
        <v>162185995</v>
      </c>
    </row>
    <row r="3948" spans="1:8" x14ac:dyDescent="0.25">
      <c r="A3948">
        <v>2623</v>
      </c>
      <c r="B3948" t="s">
        <v>6725</v>
      </c>
      <c r="C3948" t="s">
        <v>6726</v>
      </c>
      <c r="D3948" s="23">
        <v>3978672000164</v>
      </c>
      <c r="E3948" t="s">
        <v>1385</v>
      </c>
      <c r="F3948" t="s">
        <v>1386</v>
      </c>
      <c r="G3948">
        <v>3899</v>
      </c>
      <c r="H3948" s="23">
        <v>161289711</v>
      </c>
    </row>
    <row r="3949" spans="1:8" x14ac:dyDescent="0.25">
      <c r="A3949">
        <v>1650</v>
      </c>
      <c r="B3949" t="s">
        <v>6727</v>
      </c>
      <c r="C3949" t="s">
        <v>6728</v>
      </c>
      <c r="D3949" s="23">
        <v>11811195000176</v>
      </c>
      <c r="E3949" t="s">
        <v>1385</v>
      </c>
      <c r="F3949" t="s">
        <v>1386</v>
      </c>
      <c r="G3949">
        <v>2926</v>
      </c>
      <c r="H3949" s="23" t="s">
        <v>6729</v>
      </c>
    </row>
    <row r="3950" spans="1:8" x14ac:dyDescent="0.25">
      <c r="A3950">
        <v>915</v>
      </c>
      <c r="B3950" t="s">
        <v>6727</v>
      </c>
      <c r="C3950" t="s">
        <v>6727</v>
      </c>
      <c r="D3950" s="23"/>
      <c r="E3950" t="s">
        <v>1385</v>
      </c>
      <c r="F3950" t="s">
        <v>1386</v>
      </c>
      <c r="G3950">
        <v>2191</v>
      </c>
      <c r="H3950" s="23"/>
    </row>
    <row r="3951" spans="1:8" x14ac:dyDescent="0.25">
      <c r="A3951">
        <v>14206</v>
      </c>
      <c r="B3951" t="s">
        <v>6730</v>
      </c>
      <c r="D3951" s="23">
        <v>62366026000105</v>
      </c>
      <c r="E3951" t="s">
        <v>1424</v>
      </c>
      <c r="F3951" t="s">
        <v>1390</v>
      </c>
      <c r="G3951">
        <v>22190</v>
      </c>
      <c r="H3951" s="23">
        <v>108051760119</v>
      </c>
    </row>
    <row r="3952" spans="1:8" x14ac:dyDescent="0.25">
      <c r="A3952">
        <v>5323</v>
      </c>
      <c r="B3952" t="s">
        <v>6731</v>
      </c>
      <c r="C3952" t="s">
        <v>6732</v>
      </c>
      <c r="D3952" s="23">
        <v>47674429000390</v>
      </c>
      <c r="E3952" t="s">
        <v>1424</v>
      </c>
      <c r="F3952" t="s">
        <v>1390</v>
      </c>
      <c r="G3952">
        <v>8359</v>
      </c>
      <c r="H3952" s="23">
        <v>112051770110</v>
      </c>
    </row>
    <row r="3953" spans="1:8" x14ac:dyDescent="0.25">
      <c r="A3953">
        <v>14957</v>
      </c>
      <c r="B3953" t="s">
        <v>6733</v>
      </c>
      <c r="D3953" s="23">
        <v>61310256000190</v>
      </c>
      <c r="E3953" t="s">
        <v>1435</v>
      </c>
      <c r="F3953" t="s">
        <v>1390</v>
      </c>
      <c r="G3953">
        <v>23459</v>
      </c>
      <c r="H3953" s="23">
        <v>336660095115</v>
      </c>
    </row>
    <row r="3954" spans="1:8" x14ac:dyDescent="0.25">
      <c r="A3954">
        <v>10576</v>
      </c>
      <c r="B3954" t="s">
        <v>6734</v>
      </c>
      <c r="C3954" t="s">
        <v>6735</v>
      </c>
      <c r="D3954" s="23">
        <v>54553342000168</v>
      </c>
      <c r="E3954" t="s">
        <v>1435</v>
      </c>
      <c r="F3954" t="s">
        <v>1390</v>
      </c>
      <c r="G3954">
        <v>15939</v>
      </c>
      <c r="H3954" s="23">
        <v>336094522118</v>
      </c>
    </row>
    <row r="3955" spans="1:8" x14ac:dyDescent="0.25">
      <c r="A3955">
        <v>11159</v>
      </c>
      <c r="B3955" t="s">
        <v>6736</v>
      </c>
      <c r="C3955" t="s">
        <v>6736</v>
      </c>
      <c r="D3955" s="23">
        <v>69897064000214</v>
      </c>
      <c r="E3955" t="s">
        <v>2711</v>
      </c>
      <c r="F3955" t="s">
        <v>1415</v>
      </c>
      <c r="G3955">
        <v>16970</v>
      </c>
      <c r="H3955" s="23">
        <v>71470239</v>
      </c>
    </row>
    <row r="3956" spans="1:8" x14ac:dyDescent="0.25">
      <c r="A3956">
        <v>7527</v>
      </c>
      <c r="B3956" t="s">
        <v>6737</v>
      </c>
      <c r="C3956" t="s">
        <v>6738</v>
      </c>
      <c r="D3956" s="23">
        <v>6236559000100</v>
      </c>
      <c r="E3956" t="s">
        <v>1507</v>
      </c>
      <c r="F3956" t="s">
        <v>1415</v>
      </c>
      <c r="G3956">
        <v>11457</v>
      </c>
      <c r="H3956" s="23" t="s">
        <v>6739</v>
      </c>
    </row>
    <row r="3957" spans="1:8" x14ac:dyDescent="0.25">
      <c r="A3957">
        <v>15863</v>
      </c>
      <c r="B3957" t="s">
        <v>22158</v>
      </c>
      <c r="D3957" s="23">
        <v>21993718000104</v>
      </c>
      <c r="E3957" t="s">
        <v>1930</v>
      </c>
      <c r="F3957" t="s">
        <v>1390</v>
      </c>
      <c r="G3957">
        <v>25255</v>
      </c>
      <c r="H3957" s="23">
        <v>278238805117</v>
      </c>
    </row>
    <row r="3958" spans="1:8" x14ac:dyDescent="0.25">
      <c r="A3958">
        <v>2945</v>
      </c>
      <c r="B3958" t="s">
        <v>6740</v>
      </c>
      <c r="C3958" t="s">
        <v>6741</v>
      </c>
      <c r="D3958" s="23">
        <v>51687713000106</v>
      </c>
      <c r="E3958" t="s">
        <v>1424</v>
      </c>
      <c r="F3958" t="s">
        <v>1390</v>
      </c>
      <c r="G3958">
        <v>4221</v>
      </c>
      <c r="H3958" s="23">
        <v>105551256112</v>
      </c>
    </row>
    <row r="3959" spans="1:8" x14ac:dyDescent="0.25">
      <c r="A3959">
        <v>5142</v>
      </c>
      <c r="B3959" t="s">
        <v>6742</v>
      </c>
      <c r="C3959" t="s">
        <v>6743</v>
      </c>
      <c r="D3959" s="23">
        <v>5012582000140</v>
      </c>
      <c r="E3959" t="s">
        <v>1430</v>
      </c>
      <c r="F3959" t="s">
        <v>1415</v>
      </c>
      <c r="G3959">
        <v>8182</v>
      </c>
      <c r="H3959" s="23">
        <v>29323428</v>
      </c>
    </row>
    <row r="3960" spans="1:8" x14ac:dyDescent="0.25">
      <c r="A3960">
        <v>9426</v>
      </c>
      <c r="B3960" t="s">
        <v>6744</v>
      </c>
      <c r="C3960" t="s">
        <v>6745</v>
      </c>
      <c r="D3960" s="23">
        <v>2746897000122</v>
      </c>
      <c r="E3960" t="s">
        <v>3863</v>
      </c>
      <c r="F3960" t="s">
        <v>1390</v>
      </c>
      <c r="G3960">
        <v>13906</v>
      </c>
      <c r="H3960" s="23">
        <v>647297219117</v>
      </c>
    </row>
    <row r="3961" spans="1:8" x14ac:dyDescent="0.25">
      <c r="A3961">
        <v>8115</v>
      </c>
      <c r="B3961" t="s">
        <v>6746</v>
      </c>
      <c r="C3961" t="s">
        <v>6747</v>
      </c>
      <c r="D3961" s="23">
        <v>70175260003875</v>
      </c>
      <c r="E3961" t="s">
        <v>1385</v>
      </c>
      <c r="F3961" t="s">
        <v>1386</v>
      </c>
      <c r="G3961">
        <v>12400</v>
      </c>
      <c r="H3961" s="23">
        <v>161471480</v>
      </c>
    </row>
    <row r="3962" spans="1:8" x14ac:dyDescent="0.25">
      <c r="A3962">
        <v>7816</v>
      </c>
      <c r="B3962" t="s">
        <v>6746</v>
      </c>
      <c r="C3962" t="s">
        <v>6746</v>
      </c>
      <c r="D3962" s="23">
        <v>70175260001317</v>
      </c>
      <c r="E3962" t="s">
        <v>1385</v>
      </c>
      <c r="F3962" t="s">
        <v>1386</v>
      </c>
      <c r="G3962">
        <v>12125</v>
      </c>
      <c r="H3962" s="23">
        <v>161323880</v>
      </c>
    </row>
    <row r="3963" spans="1:8" x14ac:dyDescent="0.25">
      <c r="A3963">
        <v>3262</v>
      </c>
      <c r="B3963" t="s">
        <v>6748</v>
      </c>
      <c r="C3963" t="s">
        <v>6749</v>
      </c>
      <c r="D3963" s="23">
        <v>69910180000145</v>
      </c>
      <c r="E3963" t="s">
        <v>1430</v>
      </c>
      <c r="F3963" t="s">
        <v>1415</v>
      </c>
      <c r="G3963">
        <v>4538</v>
      </c>
      <c r="H3963" s="23">
        <v>18981593</v>
      </c>
    </row>
    <row r="3964" spans="1:8" x14ac:dyDescent="0.25">
      <c r="A3964">
        <v>15752</v>
      </c>
      <c r="B3964" t="s">
        <v>6750</v>
      </c>
      <c r="C3964" t="s">
        <v>6751</v>
      </c>
      <c r="D3964" s="23">
        <v>1180000126</v>
      </c>
      <c r="E3964" t="s">
        <v>1417</v>
      </c>
      <c r="F3964" t="s">
        <v>1418</v>
      </c>
      <c r="G3964">
        <v>25043</v>
      </c>
      <c r="H3964" s="23" t="s">
        <v>1438</v>
      </c>
    </row>
    <row r="3965" spans="1:8" x14ac:dyDescent="0.25">
      <c r="A3965">
        <v>8468</v>
      </c>
      <c r="B3965" t="s">
        <v>6752</v>
      </c>
      <c r="C3965" t="s">
        <v>6753</v>
      </c>
      <c r="D3965" s="23">
        <v>6079126000180</v>
      </c>
      <c r="E3965" t="s">
        <v>1385</v>
      </c>
      <c r="F3965" t="s">
        <v>1386</v>
      </c>
      <c r="G3965">
        <v>12935</v>
      </c>
      <c r="H3965" s="23" t="s">
        <v>6754</v>
      </c>
    </row>
    <row r="3966" spans="1:8" x14ac:dyDescent="0.25">
      <c r="A3966">
        <v>13401</v>
      </c>
      <c r="B3966" t="s">
        <v>6755</v>
      </c>
      <c r="C3966" t="s">
        <v>6756</v>
      </c>
      <c r="D3966" s="23">
        <v>10553195000150</v>
      </c>
      <c r="E3966" t="s">
        <v>1385</v>
      </c>
      <c r="F3966" t="s">
        <v>1386</v>
      </c>
      <c r="G3966">
        <v>20965</v>
      </c>
      <c r="H3966" s="23">
        <v>161595260</v>
      </c>
    </row>
    <row r="3967" spans="1:8" x14ac:dyDescent="0.25">
      <c r="A3967">
        <v>12360</v>
      </c>
      <c r="B3967" t="s">
        <v>6757</v>
      </c>
      <c r="C3967" t="s">
        <v>6758</v>
      </c>
      <c r="D3967" s="23">
        <v>27771289000107</v>
      </c>
      <c r="E3967" t="s">
        <v>1430</v>
      </c>
      <c r="F3967" t="s">
        <v>1415</v>
      </c>
      <c r="G3967">
        <v>18962</v>
      </c>
      <c r="H3967" s="23">
        <v>72004126</v>
      </c>
    </row>
    <row r="3968" spans="1:8" x14ac:dyDescent="0.25">
      <c r="A3968">
        <v>1283</v>
      </c>
      <c r="B3968" t="s">
        <v>6759</v>
      </c>
      <c r="C3968" t="s">
        <v>6760</v>
      </c>
      <c r="D3968" s="23">
        <v>10378628000189</v>
      </c>
      <c r="E3968" t="s">
        <v>1541</v>
      </c>
      <c r="F3968" t="s">
        <v>1386</v>
      </c>
      <c r="G3968">
        <v>2559</v>
      </c>
      <c r="H3968" s="23">
        <v>160588952</v>
      </c>
    </row>
    <row r="3969" spans="1:8" x14ac:dyDescent="0.25">
      <c r="A3969">
        <v>2046</v>
      </c>
      <c r="B3969" t="s">
        <v>6761</v>
      </c>
      <c r="C3969" t="s">
        <v>6762</v>
      </c>
      <c r="D3969" s="23">
        <v>2011012000147</v>
      </c>
      <c r="E3969" t="s">
        <v>1465</v>
      </c>
      <c r="F3969" t="s">
        <v>1398</v>
      </c>
      <c r="G3969">
        <v>3322</v>
      </c>
      <c r="H3969" s="23">
        <v>200790250</v>
      </c>
    </row>
    <row r="3970" spans="1:8" x14ac:dyDescent="0.25">
      <c r="A3970">
        <v>5010</v>
      </c>
      <c r="B3970" t="s">
        <v>6763</v>
      </c>
      <c r="C3970" t="s">
        <v>6764</v>
      </c>
      <c r="D3970" s="23">
        <v>10366346000161</v>
      </c>
      <c r="E3970" t="s">
        <v>1851</v>
      </c>
      <c r="F3970" t="s">
        <v>1386</v>
      </c>
      <c r="G3970">
        <v>8036</v>
      </c>
      <c r="H3970" s="23" t="s">
        <v>1438</v>
      </c>
    </row>
    <row r="3971" spans="1:8" x14ac:dyDescent="0.25">
      <c r="A3971">
        <v>12639</v>
      </c>
      <c r="B3971" t="s">
        <v>6765</v>
      </c>
      <c r="C3971" t="s">
        <v>6766</v>
      </c>
      <c r="D3971" s="23">
        <v>42831680000135</v>
      </c>
      <c r="E3971" t="s">
        <v>1572</v>
      </c>
      <c r="F3971" t="s">
        <v>1386</v>
      </c>
      <c r="G3971">
        <v>19663</v>
      </c>
      <c r="H3971" s="23">
        <v>164063684</v>
      </c>
    </row>
    <row r="3972" spans="1:8" x14ac:dyDescent="0.25">
      <c r="A3972">
        <v>15912</v>
      </c>
      <c r="B3972" t="s">
        <v>22159</v>
      </c>
      <c r="C3972" t="s">
        <v>22160</v>
      </c>
      <c r="D3972" s="23">
        <v>33429210000159</v>
      </c>
      <c r="E3972" t="s">
        <v>1397</v>
      </c>
      <c r="F3972" t="s">
        <v>1398</v>
      </c>
      <c r="G3972">
        <v>25425</v>
      </c>
      <c r="H3972" s="23" t="s">
        <v>1438</v>
      </c>
    </row>
    <row r="3973" spans="1:8" x14ac:dyDescent="0.25">
      <c r="A3973">
        <v>12083</v>
      </c>
      <c r="B3973" t="s">
        <v>6767</v>
      </c>
      <c r="C3973" t="s">
        <v>6768</v>
      </c>
      <c r="D3973" s="23">
        <v>26133615000180</v>
      </c>
      <c r="E3973" t="s">
        <v>1385</v>
      </c>
      <c r="F3973" t="s">
        <v>1386</v>
      </c>
      <c r="G3973">
        <v>18637</v>
      </c>
      <c r="H3973" s="23">
        <v>162803184</v>
      </c>
    </row>
    <row r="3974" spans="1:8" x14ac:dyDescent="0.25">
      <c r="A3974">
        <v>7583</v>
      </c>
      <c r="B3974" t="s">
        <v>6769</v>
      </c>
      <c r="C3974" t="s">
        <v>6769</v>
      </c>
      <c r="D3974" s="23">
        <v>7566166000119</v>
      </c>
      <c r="E3974" t="s">
        <v>3865</v>
      </c>
      <c r="F3974" t="s">
        <v>1639</v>
      </c>
      <c r="G3974">
        <v>11669</v>
      </c>
      <c r="H3974" s="23">
        <v>623833680031</v>
      </c>
    </row>
    <row r="3975" spans="1:8" x14ac:dyDescent="0.25">
      <c r="A3975">
        <v>13594</v>
      </c>
      <c r="B3975" t="s">
        <v>6770</v>
      </c>
      <c r="C3975" t="s">
        <v>6771</v>
      </c>
      <c r="D3975" s="23">
        <v>11481280000113</v>
      </c>
      <c r="E3975" t="s">
        <v>1430</v>
      </c>
      <c r="F3975" t="s">
        <v>1415</v>
      </c>
      <c r="G3975">
        <v>21206</v>
      </c>
      <c r="H3975" s="23">
        <v>6580300</v>
      </c>
    </row>
    <row r="3976" spans="1:8" x14ac:dyDescent="0.25">
      <c r="A3976">
        <v>10060</v>
      </c>
      <c r="B3976" t="s">
        <v>6772</v>
      </c>
      <c r="C3976" t="s">
        <v>6773</v>
      </c>
      <c r="D3976" s="23">
        <v>76523554001964</v>
      </c>
      <c r="E3976" t="s">
        <v>1430</v>
      </c>
      <c r="F3976" t="s">
        <v>1415</v>
      </c>
      <c r="G3976">
        <v>14885</v>
      </c>
      <c r="H3976" s="23">
        <v>30791391</v>
      </c>
    </row>
    <row r="3977" spans="1:8" x14ac:dyDescent="0.25">
      <c r="A3977">
        <v>15528</v>
      </c>
      <c r="B3977" t="s">
        <v>6774</v>
      </c>
      <c r="C3977" t="s">
        <v>6775</v>
      </c>
      <c r="D3977" s="23">
        <v>2375199000591</v>
      </c>
      <c r="E3977" t="s">
        <v>1527</v>
      </c>
      <c r="F3977" t="s">
        <v>1386</v>
      </c>
      <c r="G3977">
        <v>24752</v>
      </c>
      <c r="H3977" s="23">
        <v>164358390</v>
      </c>
    </row>
    <row r="3978" spans="1:8" x14ac:dyDescent="0.25">
      <c r="A3978">
        <v>12227</v>
      </c>
      <c r="B3978" t="s">
        <v>6776</v>
      </c>
      <c r="C3978" t="s">
        <v>6777</v>
      </c>
      <c r="D3978" s="23">
        <v>10777991000177</v>
      </c>
      <c r="E3978" t="s">
        <v>1385</v>
      </c>
      <c r="F3978" t="s">
        <v>1386</v>
      </c>
      <c r="G3978">
        <v>18821</v>
      </c>
      <c r="H3978" s="23" t="s">
        <v>1438</v>
      </c>
    </row>
    <row r="3979" spans="1:8" x14ac:dyDescent="0.25">
      <c r="A3979">
        <v>12074</v>
      </c>
      <c r="B3979" t="s">
        <v>6778</v>
      </c>
      <c r="C3979" t="s">
        <v>6779</v>
      </c>
      <c r="D3979" s="23">
        <v>3852088000168</v>
      </c>
      <c r="E3979" t="s">
        <v>1675</v>
      </c>
      <c r="F3979" t="s">
        <v>1390</v>
      </c>
      <c r="G3979">
        <v>18623</v>
      </c>
      <c r="H3979" s="23">
        <v>664122334119</v>
      </c>
    </row>
    <row r="3980" spans="1:8" x14ac:dyDescent="0.25">
      <c r="A3980">
        <v>15151</v>
      </c>
      <c r="B3980" t="s">
        <v>6780</v>
      </c>
      <c r="D3980" s="23">
        <v>60848058000111</v>
      </c>
      <c r="E3980" t="s">
        <v>1424</v>
      </c>
      <c r="F3980" t="s">
        <v>1390</v>
      </c>
      <c r="G3980">
        <v>24156</v>
      </c>
      <c r="H3980" s="23">
        <v>105655308116</v>
      </c>
    </row>
    <row r="3981" spans="1:8" x14ac:dyDescent="0.25">
      <c r="A3981">
        <v>1613</v>
      </c>
      <c r="B3981" t="s">
        <v>6781</v>
      </c>
      <c r="C3981" t="s">
        <v>6782</v>
      </c>
      <c r="D3981" s="23">
        <v>11526506000155</v>
      </c>
      <c r="E3981" t="s">
        <v>1430</v>
      </c>
      <c r="F3981" t="s">
        <v>1415</v>
      </c>
      <c r="G3981">
        <v>2889</v>
      </c>
      <c r="H3981" s="23">
        <v>18100100733780</v>
      </c>
    </row>
    <row r="3982" spans="1:8" x14ac:dyDescent="0.25">
      <c r="A3982">
        <v>12282</v>
      </c>
      <c r="B3982" t="s">
        <v>6783</v>
      </c>
      <c r="C3982" t="s">
        <v>6784</v>
      </c>
      <c r="D3982" s="23">
        <v>15621036000160</v>
      </c>
      <c r="E3982" t="s">
        <v>2374</v>
      </c>
      <c r="F3982" t="s">
        <v>1390</v>
      </c>
      <c r="G3982">
        <v>18879</v>
      </c>
      <c r="H3982" s="23">
        <v>795265305112</v>
      </c>
    </row>
    <row r="3983" spans="1:8" x14ac:dyDescent="0.25">
      <c r="A3983">
        <v>5372</v>
      </c>
      <c r="B3983" t="s">
        <v>6785</v>
      </c>
      <c r="C3983" t="s">
        <v>6786</v>
      </c>
      <c r="D3983" s="23">
        <v>713384000190</v>
      </c>
      <c r="E3983" t="s">
        <v>1895</v>
      </c>
      <c r="F3983" t="s">
        <v>1390</v>
      </c>
      <c r="G3983">
        <v>8405</v>
      </c>
      <c r="H3983" s="23">
        <v>626306575110</v>
      </c>
    </row>
    <row r="3984" spans="1:8" x14ac:dyDescent="0.25">
      <c r="A3984">
        <v>4411</v>
      </c>
      <c r="B3984" t="s">
        <v>6787</v>
      </c>
      <c r="C3984" t="s">
        <v>6788</v>
      </c>
      <c r="D3984" s="23">
        <v>4912084000190</v>
      </c>
      <c r="E3984" t="s">
        <v>1424</v>
      </c>
      <c r="F3984" t="s">
        <v>1390</v>
      </c>
      <c r="G3984">
        <v>7000</v>
      </c>
      <c r="H3984" s="23">
        <v>286244085115</v>
      </c>
    </row>
    <row r="3985" spans="1:8" x14ac:dyDescent="0.25">
      <c r="A3985">
        <v>13497</v>
      </c>
      <c r="B3985" t="s">
        <v>6789</v>
      </c>
      <c r="C3985" t="s">
        <v>6790</v>
      </c>
      <c r="D3985" s="23">
        <v>23620292000160</v>
      </c>
      <c r="E3985" t="s">
        <v>1385</v>
      </c>
      <c r="F3985" t="s">
        <v>1386</v>
      </c>
      <c r="G3985">
        <v>21093</v>
      </c>
      <c r="H3985" s="23" t="s">
        <v>1438</v>
      </c>
    </row>
    <row r="3986" spans="1:8" x14ac:dyDescent="0.25">
      <c r="A3986">
        <v>9761</v>
      </c>
      <c r="B3986" t="s">
        <v>6791</v>
      </c>
      <c r="C3986" t="s">
        <v>6792</v>
      </c>
      <c r="D3986" s="23">
        <v>25197546000105</v>
      </c>
      <c r="E3986" t="s">
        <v>1851</v>
      </c>
      <c r="F3986" t="s">
        <v>1386</v>
      </c>
      <c r="G3986">
        <v>14493</v>
      </c>
      <c r="H3986" s="23">
        <v>162864582</v>
      </c>
    </row>
    <row r="3987" spans="1:8" x14ac:dyDescent="0.25">
      <c r="A3987">
        <v>14179</v>
      </c>
      <c r="B3987" t="s">
        <v>6793</v>
      </c>
      <c r="C3987" t="s">
        <v>6794</v>
      </c>
      <c r="D3987" s="23">
        <v>11333900000177</v>
      </c>
      <c r="E3987" t="s">
        <v>6795</v>
      </c>
      <c r="F3987" t="s">
        <v>1390</v>
      </c>
      <c r="G3987">
        <v>22108</v>
      </c>
      <c r="H3987" s="23">
        <v>519107091110</v>
      </c>
    </row>
    <row r="3988" spans="1:8" x14ac:dyDescent="0.25">
      <c r="A3988">
        <v>5622</v>
      </c>
      <c r="B3988" t="s">
        <v>6796</v>
      </c>
      <c r="C3988" t="s">
        <v>6797</v>
      </c>
      <c r="D3988" s="23">
        <v>29739737000102</v>
      </c>
      <c r="E3988" t="s">
        <v>2234</v>
      </c>
      <c r="F3988" t="s">
        <v>1390</v>
      </c>
      <c r="G3988">
        <v>8678</v>
      </c>
      <c r="H3988" s="23" t="s">
        <v>1438</v>
      </c>
    </row>
    <row r="3989" spans="1:8" x14ac:dyDescent="0.25">
      <c r="A3989">
        <v>10107</v>
      </c>
      <c r="B3989" t="s">
        <v>6798</v>
      </c>
      <c r="C3989" t="s">
        <v>6799</v>
      </c>
      <c r="D3989" s="23">
        <v>24693272000182</v>
      </c>
      <c r="E3989" t="s">
        <v>4615</v>
      </c>
      <c r="F3989" t="s">
        <v>1619</v>
      </c>
      <c r="G3989">
        <v>15024</v>
      </c>
      <c r="H3989" s="23">
        <v>240488067</v>
      </c>
    </row>
    <row r="3990" spans="1:8" x14ac:dyDescent="0.25">
      <c r="A3990">
        <v>15746</v>
      </c>
      <c r="B3990" t="s">
        <v>6800</v>
      </c>
      <c r="C3990" t="s">
        <v>6800</v>
      </c>
      <c r="D3990" s="23">
        <v>48969341000104</v>
      </c>
      <c r="E3990" t="s">
        <v>2706</v>
      </c>
      <c r="F3990" t="s">
        <v>1619</v>
      </c>
      <c r="G3990">
        <v>25035</v>
      </c>
      <c r="H3990" s="23">
        <v>290705606</v>
      </c>
    </row>
    <row r="3991" spans="1:8" x14ac:dyDescent="0.25">
      <c r="A3991">
        <v>6493</v>
      </c>
      <c r="B3991" t="s">
        <v>6801</v>
      </c>
      <c r="C3991" t="s">
        <v>6801</v>
      </c>
      <c r="D3991" s="23">
        <v>19546529000133</v>
      </c>
      <c r="E3991" t="s">
        <v>1422</v>
      </c>
      <c r="F3991" t="s">
        <v>1386</v>
      </c>
      <c r="G3991">
        <v>10030</v>
      </c>
      <c r="H3991" s="23">
        <v>162263783</v>
      </c>
    </row>
    <row r="3992" spans="1:8" x14ac:dyDescent="0.25">
      <c r="A3992">
        <v>8656</v>
      </c>
      <c r="B3992" t="s">
        <v>6802</v>
      </c>
      <c r="C3992" t="s">
        <v>6802</v>
      </c>
      <c r="D3992" s="23">
        <v>4797508000113</v>
      </c>
      <c r="E3992" t="s">
        <v>1409</v>
      </c>
      <c r="F3992" t="s">
        <v>1386</v>
      </c>
      <c r="G3992">
        <v>13166</v>
      </c>
      <c r="H3992" s="23">
        <v>161339646</v>
      </c>
    </row>
    <row r="3993" spans="1:8" x14ac:dyDescent="0.25">
      <c r="A3993">
        <v>13577</v>
      </c>
      <c r="B3993" t="s">
        <v>22161</v>
      </c>
      <c r="C3993" t="s">
        <v>22161</v>
      </c>
      <c r="D3993" s="23"/>
      <c r="E3993" t="s">
        <v>1385</v>
      </c>
      <c r="F3993" t="s">
        <v>1386</v>
      </c>
      <c r="G3993">
        <v>21192</v>
      </c>
      <c r="H3993" s="23"/>
    </row>
    <row r="3994" spans="1:8" x14ac:dyDescent="0.25">
      <c r="A3994">
        <v>9417</v>
      </c>
      <c r="B3994" t="s">
        <v>6803</v>
      </c>
      <c r="C3994" t="s">
        <v>6803</v>
      </c>
      <c r="D3994" s="23">
        <v>27904668000110</v>
      </c>
      <c r="E3994" t="s">
        <v>1422</v>
      </c>
      <c r="F3994" t="s">
        <v>1386</v>
      </c>
      <c r="G3994">
        <v>13896</v>
      </c>
      <c r="H3994" s="23" t="s">
        <v>1438</v>
      </c>
    </row>
    <row r="3995" spans="1:8" x14ac:dyDescent="0.25">
      <c r="A3995">
        <v>11332</v>
      </c>
      <c r="B3995" t="s">
        <v>6804</v>
      </c>
      <c r="C3995" t="s">
        <v>6804</v>
      </c>
      <c r="D3995" s="23">
        <v>32593520000141</v>
      </c>
      <c r="E3995" t="s">
        <v>1541</v>
      </c>
      <c r="F3995" t="s">
        <v>1386</v>
      </c>
      <c r="G3995">
        <v>17202</v>
      </c>
      <c r="H3995" s="23">
        <v>163324360</v>
      </c>
    </row>
    <row r="3996" spans="1:8" x14ac:dyDescent="0.25">
      <c r="A3996">
        <v>272</v>
      </c>
      <c r="B3996" t="s">
        <v>22162</v>
      </c>
      <c r="C3996" t="s">
        <v>22162</v>
      </c>
      <c r="D3996" s="23"/>
      <c r="E3996" t="s">
        <v>1578</v>
      </c>
      <c r="F3996" t="s">
        <v>1386</v>
      </c>
      <c r="G3996">
        <v>1548</v>
      </c>
      <c r="H3996" s="23"/>
    </row>
    <row r="3997" spans="1:8" x14ac:dyDescent="0.25">
      <c r="A3997">
        <v>9238</v>
      </c>
      <c r="B3997" t="s">
        <v>6805</v>
      </c>
      <c r="C3997" t="s">
        <v>6805</v>
      </c>
      <c r="D3997" s="23">
        <v>26919008000140</v>
      </c>
      <c r="E3997" t="s">
        <v>1527</v>
      </c>
      <c r="F3997" t="s">
        <v>1386</v>
      </c>
      <c r="G3997">
        <v>13731</v>
      </c>
      <c r="H3997" s="23">
        <v>162869380</v>
      </c>
    </row>
    <row r="3998" spans="1:8" x14ac:dyDescent="0.25">
      <c r="A3998">
        <v>7104</v>
      </c>
      <c r="B3998" t="s">
        <v>22163</v>
      </c>
      <c r="C3998" t="s">
        <v>22163</v>
      </c>
      <c r="D3998" s="23"/>
      <c r="E3998" t="s">
        <v>1422</v>
      </c>
      <c r="F3998" t="s">
        <v>1386</v>
      </c>
      <c r="G3998">
        <v>11075</v>
      </c>
      <c r="H3998" s="23"/>
    </row>
    <row r="3999" spans="1:8" x14ac:dyDescent="0.25">
      <c r="A3999">
        <v>14911</v>
      </c>
      <c r="B3999" t="s">
        <v>22164</v>
      </c>
      <c r="C3999" t="s">
        <v>22165</v>
      </c>
      <c r="D3999" s="23"/>
      <c r="E3999" t="s">
        <v>1541</v>
      </c>
      <c r="F3999" t="s">
        <v>1386</v>
      </c>
      <c r="G3999">
        <v>23352</v>
      </c>
      <c r="H3999" s="23"/>
    </row>
    <row r="4000" spans="1:8" x14ac:dyDescent="0.25">
      <c r="A4000">
        <v>6802</v>
      </c>
      <c r="B4000" t="s">
        <v>6806</v>
      </c>
      <c r="C4000" t="s">
        <v>6806</v>
      </c>
      <c r="D4000" s="23">
        <v>20612613000197</v>
      </c>
      <c r="E4000" t="s">
        <v>1583</v>
      </c>
      <c r="F4000" t="s">
        <v>1386</v>
      </c>
      <c r="G4000">
        <v>10734</v>
      </c>
      <c r="H4000" s="23" t="s">
        <v>1438</v>
      </c>
    </row>
    <row r="4001" spans="1:8" x14ac:dyDescent="0.25">
      <c r="A4001">
        <v>5534</v>
      </c>
      <c r="B4001" t="s">
        <v>6807</v>
      </c>
      <c r="C4001" t="s">
        <v>6807</v>
      </c>
      <c r="D4001" s="23">
        <v>10657262000187</v>
      </c>
      <c r="E4001" t="s">
        <v>1578</v>
      </c>
      <c r="F4001" t="s">
        <v>1386</v>
      </c>
      <c r="G4001">
        <v>8599</v>
      </c>
      <c r="H4001" s="23">
        <v>161603742</v>
      </c>
    </row>
    <row r="4002" spans="1:8" x14ac:dyDescent="0.25">
      <c r="A4002">
        <v>3113</v>
      </c>
      <c r="B4002" t="s">
        <v>6808</v>
      </c>
      <c r="C4002" t="s">
        <v>6809</v>
      </c>
      <c r="D4002" s="23">
        <v>5951340000111</v>
      </c>
      <c r="E4002" t="s">
        <v>6810</v>
      </c>
      <c r="F4002" t="s">
        <v>1386</v>
      </c>
      <c r="G4002">
        <v>4389</v>
      </c>
      <c r="H4002" s="23">
        <v>161407544</v>
      </c>
    </row>
    <row r="4003" spans="1:8" x14ac:dyDescent="0.25">
      <c r="A4003">
        <v>2936</v>
      </c>
      <c r="B4003" t="s">
        <v>6811</v>
      </c>
      <c r="C4003" t="s">
        <v>6812</v>
      </c>
      <c r="D4003" s="23">
        <v>5132807000100</v>
      </c>
      <c r="E4003" t="s">
        <v>1422</v>
      </c>
      <c r="F4003" t="s">
        <v>1386</v>
      </c>
      <c r="G4003">
        <v>4212</v>
      </c>
      <c r="H4003" s="23">
        <v>161597815</v>
      </c>
    </row>
    <row r="4004" spans="1:8" x14ac:dyDescent="0.25">
      <c r="A4004">
        <v>14798</v>
      </c>
      <c r="B4004" t="s">
        <v>6813</v>
      </c>
      <c r="C4004" t="s">
        <v>6814</v>
      </c>
      <c r="D4004" s="23">
        <v>70106950000180</v>
      </c>
      <c r="E4004" t="s">
        <v>1723</v>
      </c>
      <c r="F4004" t="s">
        <v>1386</v>
      </c>
      <c r="G4004">
        <v>23246</v>
      </c>
      <c r="H4004" s="23">
        <v>161020704</v>
      </c>
    </row>
    <row r="4005" spans="1:8" x14ac:dyDescent="0.25">
      <c r="A4005">
        <v>8012</v>
      </c>
      <c r="B4005" t="s">
        <v>22166</v>
      </c>
      <c r="C4005" t="s">
        <v>22166</v>
      </c>
      <c r="D4005" s="23"/>
      <c r="E4005" t="s">
        <v>1572</v>
      </c>
      <c r="F4005" t="s">
        <v>1386</v>
      </c>
      <c r="G4005">
        <v>12314</v>
      </c>
      <c r="H4005" s="23"/>
    </row>
    <row r="4006" spans="1:8" x14ac:dyDescent="0.25">
      <c r="A4006">
        <v>9998</v>
      </c>
      <c r="B4006" t="s">
        <v>6815</v>
      </c>
      <c r="C4006" t="s">
        <v>6815</v>
      </c>
      <c r="D4006" s="23">
        <v>14858985000103</v>
      </c>
      <c r="E4006" t="s">
        <v>1572</v>
      </c>
      <c r="F4006" t="s">
        <v>1386</v>
      </c>
      <c r="G4006">
        <v>14770</v>
      </c>
      <c r="H4006" s="23">
        <v>161931855</v>
      </c>
    </row>
    <row r="4007" spans="1:8" x14ac:dyDescent="0.25">
      <c r="A4007">
        <v>10177</v>
      </c>
      <c r="B4007" t="s">
        <v>6816</v>
      </c>
      <c r="C4007" t="s">
        <v>6816</v>
      </c>
      <c r="D4007" s="23">
        <v>30829809000191</v>
      </c>
      <c r="E4007" t="s">
        <v>1851</v>
      </c>
      <c r="F4007" t="s">
        <v>1386</v>
      </c>
      <c r="G4007">
        <v>15317</v>
      </c>
      <c r="H4007" s="23">
        <v>163190860</v>
      </c>
    </row>
    <row r="4008" spans="1:8" x14ac:dyDescent="0.25">
      <c r="A4008">
        <v>10397</v>
      </c>
      <c r="B4008" t="s">
        <v>6817</v>
      </c>
      <c r="C4008" t="s">
        <v>6817</v>
      </c>
      <c r="D4008" s="23">
        <v>31701300000121</v>
      </c>
      <c r="E4008" t="s">
        <v>2433</v>
      </c>
      <c r="F4008" t="s">
        <v>1386</v>
      </c>
      <c r="G4008">
        <v>15694</v>
      </c>
      <c r="H4008" s="23">
        <v>163254850</v>
      </c>
    </row>
    <row r="4009" spans="1:8" x14ac:dyDescent="0.25">
      <c r="A4009">
        <v>6683</v>
      </c>
      <c r="B4009" t="s">
        <v>22167</v>
      </c>
      <c r="C4009" t="s">
        <v>22167</v>
      </c>
      <c r="D4009" s="23"/>
      <c r="E4009" t="s">
        <v>1723</v>
      </c>
      <c r="F4009" t="s">
        <v>1386</v>
      </c>
      <c r="G4009">
        <v>7886</v>
      </c>
      <c r="H4009" s="23"/>
    </row>
    <row r="4010" spans="1:8" x14ac:dyDescent="0.25">
      <c r="A4010">
        <v>14844</v>
      </c>
      <c r="B4010" t="s">
        <v>22168</v>
      </c>
      <c r="C4010" t="s">
        <v>22169</v>
      </c>
      <c r="D4010" s="23"/>
      <c r="E4010" t="s">
        <v>1422</v>
      </c>
      <c r="F4010" t="s">
        <v>1386</v>
      </c>
      <c r="G4010">
        <v>5490</v>
      </c>
      <c r="H4010" s="23"/>
    </row>
    <row r="4011" spans="1:8" x14ac:dyDescent="0.25">
      <c r="A4011">
        <v>5005</v>
      </c>
      <c r="B4011" t="s">
        <v>22170</v>
      </c>
      <c r="C4011" t="s">
        <v>22170</v>
      </c>
      <c r="D4011" s="23"/>
      <c r="E4011" t="s">
        <v>2050</v>
      </c>
      <c r="F4011" t="s">
        <v>1386</v>
      </c>
      <c r="G4011">
        <v>8031</v>
      </c>
      <c r="H4011" s="23"/>
    </row>
    <row r="4012" spans="1:8" x14ac:dyDescent="0.25">
      <c r="A4012">
        <v>3086</v>
      </c>
      <c r="B4012" t="s">
        <v>6818</v>
      </c>
      <c r="C4012" t="s">
        <v>6819</v>
      </c>
      <c r="D4012" s="23">
        <v>5819154000123</v>
      </c>
      <c r="E4012" t="s">
        <v>1805</v>
      </c>
      <c r="F4012" t="s">
        <v>1386</v>
      </c>
      <c r="G4012">
        <v>4362</v>
      </c>
      <c r="H4012" s="23">
        <v>161399576</v>
      </c>
    </row>
    <row r="4013" spans="1:8" x14ac:dyDescent="0.25">
      <c r="A4013">
        <v>2761</v>
      </c>
      <c r="B4013" t="s">
        <v>6820</v>
      </c>
      <c r="C4013" t="s">
        <v>6821</v>
      </c>
      <c r="D4013" s="23">
        <v>4282736000150</v>
      </c>
      <c r="E4013" t="s">
        <v>2549</v>
      </c>
      <c r="F4013" t="s">
        <v>1386</v>
      </c>
      <c r="G4013">
        <v>4037</v>
      </c>
      <c r="H4013" s="23">
        <v>161308538</v>
      </c>
    </row>
    <row r="4014" spans="1:8" x14ac:dyDescent="0.25">
      <c r="A4014">
        <v>7168</v>
      </c>
      <c r="B4014" t="s">
        <v>22171</v>
      </c>
      <c r="C4014" t="s">
        <v>22171</v>
      </c>
      <c r="D4014" s="23"/>
      <c r="E4014" t="s">
        <v>1422</v>
      </c>
      <c r="F4014" t="s">
        <v>1386</v>
      </c>
      <c r="G4014">
        <v>5685</v>
      </c>
      <c r="H4014" s="23"/>
    </row>
    <row r="4015" spans="1:8" x14ac:dyDescent="0.25">
      <c r="A4015">
        <v>3739</v>
      </c>
      <c r="B4015" t="s">
        <v>6822</v>
      </c>
      <c r="C4015" t="s">
        <v>6823</v>
      </c>
      <c r="D4015" s="23">
        <v>8822062000190</v>
      </c>
      <c r="E4015" t="s">
        <v>2334</v>
      </c>
      <c r="F4015" t="s">
        <v>1386</v>
      </c>
      <c r="G4015">
        <v>5015</v>
      </c>
      <c r="H4015" s="23">
        <v>161533906</v>
      </c>
    </row>
    <row r="4016" spans="1:8" x14ac:dyDescent="0.25">
      <c r="A4016">
        <v>862</v>
      </c>
      <c r="B4016" t="s">
        <v>22172</v>
      </c>
      <c r="C4016" t="s">
        <v>22173</v>
      </c>
      <c r="D4016" s="23"/>
      <c r="E4016" t="s">
        <v>1723</v>
      </c>
      <c r="F4016" t="s">
        <v>1386</v>
      </c>
      <c r="G4016">
        <v>5923</v>
      </c>
      <c r="H4016" s="23"/>
    </row>
    <row r="4017" spans="1:8" x14ac:dyDescent="0.25">
      <c r="A4017">
        <v>7783</v>
      </c>
      <c r="B4017" t="s">
        <v>6824</v>
      </c>
      <c r="C4017" t="s">
        <v>6824</v>
      </c>
      <c r="D4017" s="23">
        <v>11706424000192</v>
      </c>
      <c r="E4017" t="s">
        <v>1732</v>
      </c>
      <c r="F4017" t="s">
        <v>1386</v>
      </c>
      <c r="G4017">
        <v>12098</v>
      </c>
      <c r="H4017" s="23">
        <v>161673716</v>
      </c>
    </row>
    <row r="4018" spans="1:8" x14ac:dyDescent="0.25">
      <c r="A4018">
        <v>4966</v>
      </c>
      <c r="B4018" t="s">
        <v>22174</v>
      </c>
      <c r="C4018" t="s">
        <v>22175</v>
      </c>
      <c r="D4018" s="23"/>
      <c r="E4018" t="s">
        <v>1422</v>
      </c>
      <c r="F4018" t="s">
        <v>1386</v>
      </c>
      <c r="G4018">
        <v>7988</v>
      </c>
      <c r="H4018" s="23"/>
    </row>
    <row r="4019" spans="1:8" x14ac:dyDescent="0.25">
      <c r="A4019">
        <v>1761</v>
      </c>
      <c r="B4019" t="s">
        <v>6825</v>
      </c>
      <c r="C4019" t="s">
        <v>6826</v>
      </c>
      <c r="D4019" s="23">
        <v>12505727000100</v>
      </c>
      <c r="E4019" t="s">
        <v>5190</v>
      </c>
      <c r="F4019" t="s">
        <v>1407</v>
      </c>
      <c r="G4019">
        <v>3037</v>
      </c>
      <c r="H4019" s="23" t="s">
        <v>6827</v>
      </c>
    </row>
    <row r="4020" spans="1:8" x14ac:dyDescent="0.25">
      <c r="A4020">
        <v>10242</v>
      </c>
      <c r="B4020" t="s">
        <v>22176</v>
      </c>
      <c r="C4020" t="s">
        <v>22176</v>
      </c>
      <c r="D4020" s="23"/>
      <c r="E4020" t="s">
        <v>1583</v>
      </c>
      <c r="F4020" t="s">
        <v>1386</v>
      </c>
      <c r="G4020">
        <v>15453</v>
      </c>
      <c r="H4020" s="23"/>
    </row>
    <row r="4021" spans="1:8" x14ac:dyDescent="0.25">
      <c r="A4021">
        <v>5941</v>
      </c>
      <c r="B4021" t="s">
        <v>22177</v>
      </c>
      <c r="C4021" t="s">
        <v>22177</v>
      </c>
      <c r="D4021" s="23"/>
      <c r="E4021" t="s">
        <v>4939</v>
      </c>
      <c r="F4021" t="s">
        <v>1444</v>
      </c>
      <c r="G4021">
        <v>8938</v>
      </c>
      <c r="H4021" s="23"/>
    </row>
    <row r="4022" spans="1:8" x14ac:dyDescent="0.25">
      <c r="A4022">
        <v>5471</v>
      </c>
      <c r="B4022" t="s">
        <v>22178</v>
      </c>
      <c r="C4022" t="s">
        <v>22179</v>
      </c>
      <c r="D4022" s="23"/>
      <c r="E4022" t="s">
        <v>1422</v>
      </c>
      <c r="F4022" t="s">
        <v>1386</v>
      </c>
      <c r="G4022">
        <v>1275</v>
      </c>
      <c r="H4022" s="23"/>
    </row>
    <row r="4023" spans="1:8" x14ac:dyDescent="0.25">
      <c r="A4023">
        <v>6940</v>
      </c>
      <c r="B4023" t="s">
        <v>6828</v>
      </c>
      <c r="C4023" t="s">
        <v>6828</v>
      </c>
      <c r="D4023" s="23">
        <v>19588226000183</v>
      </c>
      <c r="E4023" t="s">
        <v>6829</v>
      </c>
      <c r="F4023" t="s">
        <v>1415</v>
      </c>
      <c r="G4023">
        <v>10900</v>
      </c>
      <c r="H4023" s="23">
        <v>56267738</v>
      </c>
    </row>
    <row r="4024" spans="1:8" x14ac:dyDescent="0.25">
      <c r="A4024">
        <v>6411</v>
      </c>
      <c r="B4024" t="s">
        <v>22180</v>
      </c>
      <c r="C4024" t="s">
        <v>22180</v>
      </c>
      <c r="D4024" s="23"/>
      <c r="E4024" t="s">
        <v>1564</v>
      </c>
      <c r="F4024" t="s">
        <v>1386</v>
      </c>
      <c r="G4024">
        <v>9957</v>
      </c>
      <c r="H4024" s="23"/>
    </row>
    <row r="4025" spans="1:8" x14ac:dyDescent="0.25">
      <c r="A4025">
        <v>7270</v>
      </c>
      <c r="B4025" t="s">
        <v>6830</v>
      </c>
      <c r="C4025" t="s">
        <v>6830</v>
      </c>
      <c r="D4025" s="23">
        <v>10867015000105</v>
      </c>
      <c r="E4025" t="s">
        <v>6568</v>
      </c>
      <c r="F4025" t="s">
        <v>1386</v>
      </c>
      <c r="G4025">
        <v>11203</v>
      </c>
      <c r="H4025" s="23">
        <v>161617794</v>
      </c>
    </row>
    <row r="4026" spans="1:8" x14ac:dyDescent="0.25">
      <c r="A4026">
        <v>2989</v>
      </c>
      <c r="B4026" t="s">
        <v>6831</v>
      </c>
      <c r="C4026" t="s">
        <v>6832</v>
      </c>
      <c r="D4026" s="23">
        <v>536707000117</v>
      </c>
      <c r="E4026" t="s">
        <v>1744</v>
      </c>
      <c r="F4026" t="s">
        <v>1386</v>
      </c>
      <c r="G4026">
        <v>4265</v>
      </c>
      <c r="H4026" s="23">
        <v>161032508</v>
      </c>
    </row>
    <row r="4027" spans="1:8" x14ac:dyDescent="0.25">
      <c r="A4027">
        <v>9386</v>
      </c>
      <c r="B4027" t="s">
        <v>6833</v>
      </c>
      <c r="C4027" t="s">
        <v>6834</v>
      </c>
      <c r="D4027" s="23">
        <v>15155514000193</v>
      </c>
      <c r="E4027" t="s">
        <v>1385</v>
      </c>
      <c r="F4027" t="s">
        <v>1386</v>
      </c>
      <c r="G4027">
        <v>13866</v>
      </c>
      <c r="H4027" s="23">
        <v>162847297</v>
      </c>
    </row>
    <row r="4028" spans="1:8" x14ac:dyDescent="0.25">
      <c r="A4028">
        <v>9736</v>
      </c>
      <c r="B4028" t="s">
        <v>22181</v>
      </c>
      <c r="C4028" t="s">
        <v>22181</v>
      </c>
      <c r="D4028" s="23"/>
      <c r="E4028" t="s">
        <v>1422</v>
      </c>
      <c r="F4028" t="s">
        <v>1386</v>
      </c>
      <c r="G4028">
        <v>14467</v>
      </c>
      <c r="H4028" s="23"/>
    </row>
    <row r="4029" spans="1:8" x14ac:dyDescent="0.25">
      <c r="A4029">
        <v>7580</v>
      </c>
      <c r="B4029" t="s">
        <v>22182</v>
      </c>
      <c r="C4029" t="s">
        <v>22182</v>
      </c>
      <c r="D4029" s="23"/>
      <c r="E4029" t="s">
        <v>1723</v>
      </c>
      <c r="F4029" t="s">
        <v>1386</v>
      </c>
      <c r="G4029">
        <v>11634</v>
      </c>
      <c r="H4029" s="23"/>
    </row>
    <row r="4030" spans="1:8" x14ac:dyDescent="0.25">
      <c r="A4030">
        <v>10739</v>
      </c>
      <c r="B4030" t="s">
        <v>6835</v>
      </c>
      <c r="C4030" t="s">
        <v>6835</v>
      </c>
      <c r="D4030" s="23">
        <v>18789899000139</v>
      </c>
      <c r="E4030" t="s">
        <v>1840</v>
      </c>
      <c r="F4030" t="s">
        <v>1386</v>
      </c>
      <c r="G4030">
        <v>16162</v>
      </c>
      <c r="H4030" s="23">
        <v>162194110</v>
      </c>
    </row>
    <row r="4031" spans="1:8" x14ac:dyDescent="0.25">
      <c r="A4031">
        <v>9289</v>
      </c>
      <c r="B4031" t="s">
        <v>6836</v>
      </c>
      <c r="C4031" t="s">
        <v>6836</v>
      </c>
      <c r="D4031" s="23">
        <v>12353379000100</v>
      </c>
      <c r="E4031" t="s">
        <v>1533</v>
      </c>
      <c r="F4031" t="s">
        <v>1386</v>
      </c>
      <c r="G4031">
        <v>13783</v>
      </c>
      <c r="H4031" s="23">
        <v>161735592</v>
      </c>
    </row>
    <row r="4032" spans="1:8" x14ac:dyDescent="0.25">
      <c r="A4032">
        <v>2959</v>
      </c>
      <c r="B4032" t="s">
        <v>6837</v>
      </c>
      <c r="C4032" t="s">
        <v>6838</v>
      </c>
      <c r="D4032" s="23">
        <v>5238656000160</v>
      </c>
      <c r="E4032" t="s">
        <v>5894</v>
      </c>
      <c r="F4032" t="s">
        <v>1386</v>
      </c>
      <c r="G4032">
        <v>4235</v>
      </c>
      <c r="H4032" s="23">
        <v>161368581</v>
      </c>
    </row>
    <row r="4033" spans="1:8" x14ac:dyDescent="0.25">
      <c r="A4033">
        <v>11245</v>
      </c>
      <c r="B4033" t="s">
        <v>6839</v>
      </c>
      <c r="C4033" t="s">
        <v>6840</v>
      </c>
      <c r="D4033" s="23">
        <v>4330905000180</v>
      </c>
      <c r="E4033" t="s">
        <v>1762</v>
      </c>
      <c r="F4033" t="s">
        <v>1390</v>
      </c>
      <c r="G4033">
        <v>17079</v>
      </c>
      <c r="H4033" s="23">
        <v>442363249110</v>
      </c>
    </row>
    <row r="4034" spans="1:8" x14ac:dyDescent="0.25">
      <c r="A4034">
        <v>8238</v>
      </c>
      <c r="B4034" t="s">
        <v>6841</v>
      </c>
      <c r="C4034" t="s">
        <v>6842</v>
      </c>
      <c r="D4034" s="23">
        <v>13903543000160</v>
      </c>
      <c r="E4034" t="s">
        <v>1572</v>
      </c>
      <c r="F4034" t="s">
        <v>1386</v>
      </c>
      <c r="G4034">
        <v>12500</v>
      </c>
      <c r="H4034" s="23" t="s">
        <v>1438</v>
      </c>
    </row>
    <row r="4035" spans="1:8" x14ac:dyDescent="0.25">
      <c r="A4035">
        <v>939</v>
      </c>
      <c r="B4035" t="s">
        <v>22183</v>
      </c>
      <c r="C4035" t="s">
        <v>22183</v>
      </c>
      <c r="D4035" s="23"/>
      <c r="E4035" t="s">
        <v>1541</v>
      </c>
      <c r="F4035" t="s">
        <v>1386</v>
      </c>
      <c r="G4035">
        <v>2215</v>
      </c>
      <c r="H4035" s="23"/>
    </row>
    <row r="4036" spans="1:8" x14ac:dyDescent="0.25">
      <c r="A4036">
        <v>12302</v>
      </c>
      <c r="B4036" t="s">
        <v>6843</v>
      </c>
      <c r="C4036" t="s">
        <v>6843</v>
      </c>
      <c r="D4036" s="23">
        <v>1643510000140</v>
      </c>
      <c r="E4036" t="s">
        <v>1422</v>
      </c>
      <c r="F4036" t="s">
        <v>1386</v>
      </c>
      <c r="G4036">
        <v>18900</v>
      </c>
      <c r="H4036" s="23">
        <v>161227880</v>
      </c>
    </row>
    <row r="4037" spans="1:8" x14ac:dyDescent="0.25">
      <c r="A4037">
        <v>2879</v>
      </c>
      <c r="B4037" t="s">
        <v>6844</v>
      </c>
      <c r="C4037" t="s">
        <v>6845</v>
      </c>
      <c r="D4037" s="23">
        <v>4883368000104</v>
      </c>
      <c r="E4037" t="s">
        <v>4732</v>
      </c>
      <c r="F4037" t="s">
        <v>1386</v>
      </c>
      <c r="G4037">
        <v>4155</v>
      </c>
      <c r="H4037" s="23">
        <v>161347738</v>
      </c>
    </row>
    <row r="4038" spans="1:8" x14ac:dyDescent="0.25">
      <c r="A4038">
        <v>6221</v>
      </c>
      <c r="B4038" t="s">
        <v>6846</v>
      </c>
      <c r="C4038" t="s">
        <v>652</v>
      </c>
      <c r="D4038" s="23">
        <v>3723339000295</v>
      </c>
      <c r="E4038" t="s">
        <v>1385</v>
      </c>
      <c r="F4038" t="s">
        <v>1386</v>
      </c>
      <c r="G4038">
        <v>9753</v>
      </c>
      <c r="H4038" s="23">
        <v>161653804</v>
      </c>
    </row>
    <row r="4039" spans="1:8" x14ac:dyDescent="0.25">
      <c r="A4039">
        <v>6983</v>
      </c>
      <c r="B4039" t="s">
        <v>6846</v>
      </c>
      <c r="C4039" t="s">
        <v>6846</v>
      </c>
      <c r="D4039" s="23">
        <v>3723339000104</v>
      </c>
      <c r="E4039" t="s">
        <v>1385</v>
      </c>
      <c r="F4039" t="s">
        <v>1386</v>
      </c>
      <c r="G4039">
        <v>10969</v>
      </c>
      <c r="H4039" s="23">
        <v>161276210</v>
      </c>
    </row>
    <row r="4040" spans="1:8" x14ac:dyDescent="0.25">
      <c r="A4040">
        <v>5590</v>
      </c>
      <c r="B4040" t="s">
        <v>22184</v>
      </c>
      <c r="C4040" t="s">
        <v>22184</v>
      </c>
      <c r="D4040" s="23"/>
      <c r="E4040" t="s">
        <v>1385</v>
      </c>
      <c r="F4040" t="s">
        <v>1386</v>
      </c>
      <c r="G4040">
        <v>8648</v>
      </c>
      <c r="H4040" s="23"/>
    </row>
    <row r="4041" spans="1:8" x14ac:dyDescent="0.25">
      <c r="A4041">
        <v>3909</v>
      </c>
      <c r="B4041" t="s">
        <v>6847</v>
      </c>
      <c r="C4041" t="s">
        <v>6848</v>
      </c>
      <c r="D4041" s="23">
        <v>33213514000184</v>
      </c>
      <c r="E4041" t="s">
        <v>1533</v>
      </c>
      <c r="F4041" t="s">
        <v>1386</v>
      </c>
      <c r="G4041">
        <v>5185</v>
      </c>
      <c r="H4041" s="23">
        <v>163369674</v>
      </c>
    </row>
    <row r="4042" spans="1:8" x14ac:dyDescent="0.25">
      <c r="A4042">
        <v>11546</v>
      </c>
      <c r="B4042" t="s">
        <v>6849</v>
      </c>
      <c r="C4042" t="s">
        <v>6849</v>
      </c>
      <c r="D4042" s="23">
        <v>28510892000190</v>
      </c>
      <c r="E4042" t="s">
        <v>1723</v>
      </c>
      <c r="F4042" t="s">
        <v>1386</v>
      </c>
      <c r="G4042">
        <v>17491</v>
      </c>
      <c r="H4042" s="23">
        <v>163000719</v>
      </c>
    </row>
    <row r="4043" spans="1:8" x14ac:dyDescent="0.25">
      <c r="A4043">
        <v>7849</v>
      </c>
      <c r="B4043" t="s">
        <v>22185</v>
      </c>
      <c r="C4043" t="s">
        <v>22185</v>
      </c>
      <c r="D4043" s="23"/>
      <c r="E4043" t="s">
        <v>1430</v>
      </c>
      <c r="F4043" t="s">
        <v>1415</v>
      </c>
      <c r="G4043">
        <v>12159</v>
      </c>
      <c r="H4043" s="23"/>
    </row>
    <row r="4044" spans="1:8" x14ac:dyDescent="0.25">
      <c r="A4044">
        <v>359</v>
      </c>
      <c r="B4044" t="s">
        <v>22186</v>
      </c>
      <c r="C4044" t="s">
        <v>22186</v>
      </c>
      <c r="D4044" s="23"/>
      <c r="E4044" t="s">
        <v>2050</v>
      </c>
      <c r="F4044" t="s">
        <v>1386</v>
      </c>
      <c r="G4044">
        <v>1635</v>
      </c>
      <c r="H4044" s="23"/>
    </row>
    <row r="4045" spans="1:8" x14ac:dyDescent="0.25">
      <c r="A4045">
        <v>8077</v>
      </c>
      <c r="B4045" t="s">
        <v>6850</v>
      </c>
      <c r="C4045" t="s">
        <v>6850</v>
      </c>
      <c r="D4045" s="23">
        <v>12348368000124</v>
      </c>
      <c r="E4045" t="s">
        <v>2200</v>
      </c>
      <c r="F4045" t="s">
        <v>1457</v>
      </c>
      <c r="G4045">
        <v>12370</v>
      </c>
      <c r="H4045" s="23">
        <v>195705300</v>
      </c>
    </row>
    <row r="4046" spans="1:8" x14ac:dyDescent="0.25">
      <c r="A4046">
        <v>13211</v>
      </c>
      <c r="B4046" t="s">
        <v>6851</v>
      </c>
      <c r="C4046" t="s">
        <v>6852</v>
      </c>
      <c r="D4046" s="23">
        <v>12186380000180</v>
      </c>
      <c r="E4046" t="s">
        <v>2415</v>
      </c>
      <c r="F4046" t="s">
        <v>1386</v>
      </c>
      <c r="G4046">
        <v>20406</v>
      </c>
      <c r="H4046" s="23">
        <v>161921094</v>
      </c>
    </row>
    <row r="4047" spans="1:8" x14ac:dyDescent="0.25">
      <c r="A4047">
        <v>1875</v>
      </c>
      <c r="B4047" t="s">
        <v>6853</v>
      </c>
      <c r="C4047" t="s">
        <v>6854</v>
      </c>
      <c r="D4047" s="23">
        <v>13187495000151</v>
      </c>
      <c r="E4047" t="s">
        <v>1541</v>
      </c>
      <c r="F4047" t="s">
        <v>1386</v>
      </c>
      <c r="G4047">
        <v>3151</v>
      </c>
      <c r="H4047" s="23">
        <v>161791565</v>
      </c>
    </row>
    <row r="4048" spans="1:8" x14ac:dyDescent="0.25">
      <c r="A4048">
        <v>11429</v>
      </c>
      <c r="B4048" t="s">
        <v>6855</v>
      </c>
      <c r="C4048" t="s">
        <v>6856</v>
      </c>
      <c r="D4048" s="23">
        <v>2357659000125</v>
      </c>
      <c r="E4048" t="s">
        <v>1851</v>
      </c>
      <c r="F4048" t="s">
        <v>1386</v>
      </c>
      <c r="G4048">
        <v>17360</v>
      </c>
      <c r="H4048" s="23">
        <v>161235506</v>
      </c>
    </row>
    <row r="4049" spans="1:8" x14ac:dyDescent="0.25">
      <c r="A4049">
        <v>718</v>
      </c>
      <c r="B4049" t="s">
        <v>22187</v>
      </c>
      <c r="C4049" t="s">
        <v>22187</v>
      </c>
      <c r="D4049" s="23"/>
      <c r="E4049" t="s">
        <v>1385</v>
      </c>
      <c r="F4049" t="s">
        <v>1386</v>
      </c>
      <c r="G4049">
        <v>1994</v>
      </c>
      <c r="H4049" s="23"/>
    </row>
    <row r="4050" spans="1:8" x14ac:dyDescent="0.25">
      <c r="A4050">
        <v>6566</v>
      </c>
      <c r="B4050" t="s">
        <v>6857</v>
      </c>
      <c r="C4050" t="s">
        <v>6857</v>
      </c>
      <c r="D4050" s="23">
        <v>18833898000144</v>
      </c>
      <c r="E4050" t="s">
        <v>1789</v>
      </c>
      <c r="F4050" t="s">
        <v>1386</v>
      </c>
      <c r="G4050">
        <v>10095</v>
      </c>
      <c r="H4050" s="23">
        <v>162200242</v>
      </c>
    </row>
    <row r="4051" spans="1:8" x14ac:dyDescent="0.25">
      <c r="A4051">
        <v>10749</v>
      </c>
      <c r="B4051" t="s">
        <v>6858</v>
      </c>
      <c r="C4051" t="s">
        <v>6858</v>
      </c>
      <c r="D4051" s="23">
        <v>4816015000183</v>
      </c>
      <c r="E4051" t="s">
        <v>1409</v>
      </c>
      <c r="F4051" t="s">
        <v>1386</v>
      </c>
      <c r="G4051">
        <v>16177</v>
      </c>
      <c r="H4051" s="23">
        <v>161344607</v>
      </c>
    </row>
    <row r="4052" spans="1:8" x14ac:dyDescent="0.25">
      <c r="A4052">
        <v>4711</v>
      </c>
      <c r="B4052" t="s">
        <v>22188</v>
      </c>
      <c r="C4052" t="s">
        <v>22188</v>
      </c>
      <c r="D4052" s="23"/>
      <c r="E4052" t="s">
        <v>1422</v>
      </c>
      <c r="F4052" t="s">
        <v>1386</v>
      </c>
      <c r="G4052">
        <v>7282</v>
      </c>
      <c r="H4052" s="23"/>
    </row>
    <row r="4053" spans="1:8" x14ac:dyDescent="0.25">
      <c r="A4053">
        <v>3964</v>
      </c>
      <c r="B4053" t="s">
        <v>6859</v>
      </c>
      <c r="C4053" t="s">
        <v>6860</v>
      </c>
      <c r="D4053" s="23">
        <v>9286527000107</v>
      </c>
      <c r="E4053" t="s">
        <v>1385</v>
      </c>
      <c r="F4053" t="s">
        <v>1386</v>
      </c>
      <c r="G4053">
        <v>5240</v>
      </c>
      <c r="H4053" s="23">
        <v>160767512</v>
      </c>
    </row>
    <row r="4054" spans="1:8" x14ac:dyDescent="0.25">
      <c r="A4054">
        <v>4084</v>
      </c>
      <c r="B4054" t="s">
        <v>6861</v>
      </c>
      <c r="C4054" t="s">
        <v>6862</v>
      </c>
      <c r="D4054" s="23">
        <v>9518498000153</v>
      </c>
      <c r="E4054" t="s">
        <v>1744</v>
      </c>
      <c r="F4054" t="s">
        <v>1386</v>
      </c>
      <c r="G4054">
        <v>5360</v>
      </c>
      <c r="H4054" s="23">
        <v>161566243</v>
      </c>
    </row>
    <row r="4055" spans="1:8" x14ac:dyDescent="0.25">
      <c r="A4055">
        <v>10645</v>
      </c>
      <c r="B4055" t="s">
        <v>22189</v>
      </c>
      <c r="C4055" t="s">
        <v>22190</v>
      </c>
      <c r="D4055" s="23"/>
      <c r="E4055" t="s">
        <v>1572</v>
      </c>
      <c r="F4055" t="s">
        <v>1386</v>
      </c>
      <c r="G4055">
        <v>16023</v>
      </c>
      <c r="H4055" s="23"/>
    </row>
    <row r="4056" spans="1:8" x14ac:dyDescent="0.25">
      <c r="A4056">
        <v>11636</v>
      </c>
      <c r="B4056" t="s">
        <v>6863</v>
      </c>
      <c r="C4056" t="s">
        <v>6863</v>
      </c>
      <c r="D4056" s="23">
        <v>25354425000120</v>
      </c>
      <c r="E4056" t="s">
        <v>1452</v>
      </c>
      <c r="F4056" t="s">
        <v>1386</v>
      </c>
      <c r="G4056">
        <v>17579</v>
      </c>
      <c r="H4056" s="23">
        <v>162775849</v>
      </c>
    </row>
    <row r="4057" spans="1:8" x14ac:dyDescent="0.25">
      <c r="A4057">
        <v>3129</v>
      </c>
      <c r="B4057" t="s">
        <v>6864</v>
      </c>
      <c r="C4057" t="s">
        <v>6862</v>
      </c>
      <c r="D4057" s="23">
        <v>602087000177</v>
      </c>
      <c r="E4057" t="s">
        <v>6865</v>
      </c>
      <c r="F4057" t="s">
        <v>1462</v>
      </c>
      <c r="G4057">
        <v>4405</v>
      </c>
      <c r="H4057" s="23">
        <v>121438635</v>
      </c>
    </row>
    <row r="4058" spans="1:8" x14ac:dyDescent="0.25">
      <c r="A4058">
        <v>14793</v>
      </c>
      <c r="B4058" t="s">
        <v>6866</v>
      </c>
      <c r="C4058" t="s">
        <v>6866</v>
      </c>
      <c r="D4058" s="23">
        <v>49522958000131</v>
      </c>
      <c r="E4058" t="s">
        <v>1430</v>
      </c>
      <c r="F4058" t="s">
        <v>1415</v>
      </c>
      <c r="G4058">
        <v>23241</v>
      </c>
      <c r="H4058" s="23">
        <v>108969452</v>
      </c>
    </row>
    <row r="4059" spans="1:8" x14ac:dyDescent="0.25">
      <c r="A4059">
        <v>11089</v>
      </c>
      <c r="B4059" t="s">
        <v>6867</v>
      </c>
      <c r="C4059" t="s">
        <v>6867</v>
      </c>
      <c r="D4059" s="23">
        <v>30328166000100</v>
      </c>
      <c r="E4059" t="s">
        <v>1409</v>
      </c>
      <c r="F4059" t="s">
        <v>1386</v>
      </c>
      <c r="G4059">
        <v>16893</v>
      </c>
      <c r="H4059" s="23">
        <v>163151610</v>
      </c>
    </row>
    <row r="4060" spans="1:8" x14ac:dyDescent="0.25">
      <c r="A4060">
        <v>15886</v>
      </c>
      <c r="B4060" t="s">
        <v>22191</v>
      </c>
      <c r="C4060" t="s">
        <v>22191</v>
      </c>
      <c r="D4060" s="23"/>
      <c r="E4060" t="s">
        <v>1840</v>
      </c>
      <c r="F4060" t="s">
        <v>1386</v>
      </c>
      <c r="G4060">
        <v>25344</v>
      </c>
      <c r="H4060" s="23"/>
    </row>
    <row r="4061" spans="1:8" x14ac:dyDescent="0.25">
      <c r="A4061">
        <v>12243</v>
      </c>
      <c r="B4061" t="s">
        <v>6868</v>
      </c>
      <c r="C4061" t="s">
        <v>6869</v>
      </c>
      <c r="D4061" s="23">
        <v>64080021000147</v>
      </c>
      <c r="E4061" t="s">
        <v>6870</v>
      </c>
      <c r="F4061" t="s">
        <v>1390</v>
      </c>
      <c r="G4061">
        <v>18837</v>
      </c>
      <c r="H4061" s="23">
        <v>664036961119</v>
      </c>
    </row>
    <row r="4062" spans="1:8" x14ac:dyDescent="0.25">
      <c r="A4062">
        <v>2828</v>
      </c>
      <c r="B4062" t="s">
        <v>6871</v>
      </c>
      <c r="C4062" t="s">
        <v>6872</v>
      </c>
      <c r="D4062" s="23">
        <v>4654590000127</v>
      </c>
      <c r="E4062" t="s">
        <v>2205</v>
      </c>
      <c r="F4062" t="s">
        <v>1415</v>
      </c>
      <c r="G4062">
        <v>4104</v>
      </c>
      <c r="H4062" s="23" t="s">
        <v>6873</v>
      </c>
    </row>
    <row r="4063" spans="1:8" x14ac:dyDescent="0.25">
      <c r="A4063">
        <v>2829</v>
      </c>
      <c r="B4063" t="s">
        <v>6874</v>
      </c>
      <c r="C4063" t="s">
        <v>6872</v>
      </c>
      <c r="D4063" s="23">
        <v>4654590000399</v>
      </c>
      <c r="E4063" t="s">
        <v>1527</v>
      </c>
      <c r="F4063" t="s">
        <v>1386</v>
      </c>
      <c r="G4063">
        <v>4105</v>
      </c>
      <c r="H4063" s="23">
        <v>161508022</v>
      </c>
    </row>
    <row r="4064" spans="1:8" x14ac:dyDescent="0.25">
      <c r="A4064">
        <v>2005</v>
      </c>
      <c r="B4064" t="s">
        <v>6875</v>
      </c>
      <c r="C4064" t="s">
        <v>6876</v>
      </c>
      <c r="D4064" s="23">
        <v>1642981000133</v>
      </c>
      <c r="E4064" t="s">
        <v>1409</v>
      </c>
      <c r="F4064" t="s">
        <v>1386</v>
      </c>
      <c r="G4064">
        <v>3281</v>
      </c>
      <c r="H4064" s="23">
        <v>161153992</v>
      </c>
    </row>
    <row r="4065" spans="1:8" x14ac:dyDescent="0.25">
      <c r="A4065">
        <v>9703</v>
      </c>
      <c r="B4065" t="s">
        <v>22192</v>
      </c>
      <c r="C4065" t="s">
        <v>22192</v>
      </c>
      <c r="D4065" s="23"/>
      <c r="E4065" t="s">
        <v>1385</v>
      </c>
      <c r="F4065" t="s">
        <v>1386</v>
      </c>
      <c r="G4065">
        <v>14401</v>
      </c>
      <c r="H4065" s="23"/>
    </row>
    <row r="4066" spans="1:8" x14ac:dyDescent="0.25">
      <c r="A4066">
        <v>15293</v>
      </c>
      <c r="B4066" t="s">
        <v>22193</v>
      </c>
      <c r="C4066" t="s">
        <v>22194</v>
      </c>
      <c r="D4066" s="23"/>
      <c r="E4066" t="s">
        <v>1723</v>
      </c>
      <c r="F4066" t="s">
        <v>1386</v>
      </c>
      <c r="G4066">
        <v>5973</v>
      </c>
      <c r="H4066" s="23"/>
    </row>
    <row r="4067" spans="1:8" x14ac:dyDescent="0.25">
      <c r="A4067">
        <v>12005</v>
      </c>
      <c r="B4067" t="s">
        <v>6877</v>
      </c>
      <c r="C4067" t="s">
        <v>6878</v>
      </c>
      <c r="D4067" s="23">
        <v>3677066000109</v>
      </c>
      <c r="E4067" t="s">
        <v>2487</v>
      </c>
      <c r="F4067" t="s">
        <v>1639</v>
      </c>
      <c r="G4067">
        <v>18476</v>
      </c>
      <c r="H4067" s="23">
        <v>620711390052</v>
      </c>
    </row>
    <row r="4068" spans="1:8" x14ac:dyDescent="0.25">
      <c r="A4068">
        <v>11749</v>
      </c>
      <c r="B4068" t="s">
        <v>6879</v>
      </c>
      <c r="C4068" t="s">
        <v>6880</v>
      </c>
      <c r="D4068" s="23">
        <v>30272027000102</v>
      </c>
      <c r="E4068" t="s">
        <v>1435</v>
      </c>
      <c r="F4068" t="s">
        <v>1390</v>
      </c>
      <c r="G4068">
        <v>17924</v>
      </c>
      <c r="H4068" s="23">
        <v>796720130116</v>
      </c>
    </row>
    <row r="4069" spans="1:8" x14ac:dyDescent="0.25">
      <c r="A4069">
        <v>8646</v>
      </c>
      <c r="B4069" t="s">
        <v>6881</v>
      </c>
      <c r="C4069" t="s">
        <v>6881</v>
      </c>
      <c r="D4069" s="23">
        <v>4721514000197</v>
      </c>
      <c r="E4069" t="s">
        <v>2299</v>
      </c>
      <c r="F4069" t="s">
        <v>1386</v>
      </c>
      <c r="G4069">
        <v>13156</v>
      </c>
      <c r="H4069" s="23">
        <v>161338143</v>
      </c>
    </row>
    <row r="4070" spans="1:8" x14ac:dyDescent="0.25">
      <c r="A4070">
        <v>1137</v>
      </c>
      <c r="B4070" t="s">
        <v>22195</v>
      </c>
      <c r="C4070" t="s">
        <v>22195</v>
      </c>
      <c r="D4070" s="23"/>
      <c r="E4070" t="s">
        <v>6066</v>
      </c>
      <c r="F4070" t="s">
        <v>1398</v>
      </c>
      <c r="G4070">
        <v>2413</v>
      </c>
      <c r="H4070" s="23"/>
    </row>
    <row r="4071" spans="1:8" x14ac:dyDescent="0.25">
      <c r="A4071">
        <v>588</v>
      </c>
      <c r="B4071" t="s">
        <v>22196</v>
      </c>
      <c r="C4071" t="s">
        <v>22196</v>
      </c>
      <c r="D4071" s="23"/>
      <c r="E4071" t="s">
        <v>1422</v>
      </c>
      <c r="F4071" t="s">
        <v>1386</v>
      </c>
      <c r="G4071">
        <v>1864</v>
      </c>
      <c r="H4071" s="23"/>
    </row>
    <row r="4072" spans="1:8" x14ac:dyDescent="0.25">
      <c r="A4072">
        <v>5950</v>
      </c>
      <c r="B4072" t="s">
        <v>22197</v>
      </c>
      <c r="C4072" t="s">
        <v>22198</v>
      </c>
      <c r="D4072" s="23"/>
      <c r="E4072" t="s">
        <v>1422</v>
      </c>
      <c r="F4072" t="s">
        <v>1386</v>
      </c>
      <c r="G4072">
        <v>5818</v>
      </c>
      <c r="H4072" s="23"/>
    </row>
    <row r="4073" spans="1:8" x14ac:dyDescent="0.25">
      <c r="A4073">
        <v>11560</v>
      </c>
      <c r="B4073" t="s">
        <v>6882</v>
      </c>
      <c r="C4073" t="s">
        <v>6882</v>
      </c>
      <c r="D4073" s="23">
        <v>36834961000149</v>
      </c>
      <c r="E4073" t="s">
        <v>1409</v>
      </c>
      <c r="F4073" t="s">
        <v>1386</v>
      </c>
      <c r="G4073">
        <v>17509</v>
      </c>
      <c r="H4073" s="23">
        <v>163635854</v>
      </c>
    </row>
    <row r="4074" spans="1:8" x14ac:dyDescent="0.25">
      <c r="A4074">
        <v>8384</v>
      </c>
      <c r="B4074" t="s">
        <v>22199</v>
      </c>
      <c r="C4074" t="s">
        <v>22198</v>
      </c>
      <c r="D4074" s="23"/>
      <c r="E4074" t="s">
        <v>1723</v>
      </c>
      <c r="F4074" t="s">
        <v>1386</v>
      </c>
      <c r="G4074">
        <v>11950</v>
      </c>
      <c r="H4074" s="23"/>
    </row>
    <row r="4075" spans="1:8" x14ac:dyDescent="0.25">
      <c r="A4075">
        <v>6684</v>
      </c>
      <c r="B4075" t="s">
        <v>6883</v>
      </c>
      <c r="C4075" t="s">
        <v>6883</v>
      </c>
      <c r="D4075" s="23">
        <v>8257235000175</v>
      </c>
      <c r="E4075" t="s">
        <v>1385</v>
      </c>
      <c r="F4075" t="s">
        <v>1386</v>
      </c>
      <c r="G4075">
        <v>10228</v>
      </c>
      <c r="H4075" s="23">
        <v>161525164</v>
      </c>
    </row>
    <row r="4076" spans="1:8" x14ac:dyDescent="0.25">
      <c r="A4076">
        <v>1052</v>
      </c>
      <c r="B4076" t="s">
        <v>22200</v>
      </c>
      <c r="C4076" t="s">
        <v>22200</v>
      </c>
      <c r="D4076" s="23"/>
      <c r="E4076" t="s">
        <v>1385</v>
      </c>
      <c r="F4076" t="s">
        <v>1386</v>
      </c>
      <c r="G4076">
        <v>2328</v>
      </c>
      <c r="H4076" s="23"/>
    </row>
    <row r="4077" spans="1:8" x14ac:dyDescent="0.25">
      <c r="A4077">
        <v>630</v>
      </c>
      <c r="B4077" t="s">
        <v>22201</v>
      </c>
      <c r="C4077" t="s">
        <v>22201</v>
      </c>
      <c r="D4077" s="23"/>
      <c r="E4077" t="s">
        <v>1422</v>
      </c>
      <c r="F4077" t="s">
        <v>1386</v>
      </c>
      <c r="G4077">
        <v>1906</v>
      </c>
      <c r="H4077" s="23"/>
    </row>
    <row r="4078" spans="1:8" x14ac:dyDescent="0.25">
      <c r="A4078">
        <v>10156</v>
      </c>
      <c r="B4078" t="s">
        <v>6884</v>
      </c>
      <c r="C4078" t="s">
        <v>6885</v>
      </c>
      <c r="D4078" s="23">
        <v>13038084000102</v>
      </c>
      <c r="E4078" t="s">
        <v>1385</v>
      </c>
      <c r="F4078" t="s">
        <v>1386</v>
      </c>
      <c r="G4078">
        <v>15202</v>
      </c>
      <c r="H4078" s="23">
        <v>161780253</v>
      </c>
    </row>
    <row r="4079" spans="1:8" x14ac:dyDescent="0.25">
      <c r="A4079">
        <v>7860</v>
      </c>
      <c r="B4079" t="s">
        <v>22202</v>
      </c>
      <c r="C4079" t="s">
        <v>22202</v>
      </c>
      <c r="D4079" s="23"/>
      <c r="E4079" t="s">
        <v>1732</v>
      </c>
      <c r="F4079" t="s">
        <v>1386</v>
      </c>
      <c r="G4079">
        <v>12171</v>
      </c>
      <c r="H4079" s="23"/>
    </row>
    <row r="4080" spans="1:8" x14ac:dyDescent="0.25">
      <c r="A4080">
        <v>11090</v>
      </c>
      <c r="B4080" t="s">
        <v>6886</v>
      </c>
      <c r="C4080" t="s">
        <v>6886</v>
      </c>
      <c r="D4080" s="23">
        <v>32318916000180</v>
      </c>
      <c r="E4080" t="s">
        <v>1409</v>
      </c>
      <c r="F4080" t="s">
        <v>1386</v>
      </c>
      <c r="G4080">
        <v>16894</v>
      </c>
      <c r="H4080" s="23">
        <v>163301913</v>
      </c>
    </row>
    <row r="4081" spans="1:8" x14ac:dyDescent="0.25">
      <c r="A4081">
        <v>12656</v>
      </c>
      <c r="B4081" t="s">
        <v>22203</v>
      </c>
      <c r="C4081" t="s">
        <v>22204</v>
      </c>
      <c r="D4081" s="23"/>
      <c r="E4081" t="s">
        <v>1422</v>
      </c>
      <c r="F4081" t="s">
        <v>1386</v>
      </c>
      <c r="G4081">
        <v>11940</v>
      </c>
      <c r="H4081" s="23"/>
    </row>
    <row r="4082" spans="1:8" x14ac:dyDescent="0.25">
      <c r="A4082">
        <v>5908</v>
      </c>
      <c r="B4082" t="s">
        <v>6887</v>
      </c>
      <c r="C4082" t="s">
        <v>6888</v>
      </c>
      <c r="D4082" s="23">
        <v>17474640000136</v>
      </c>
      <c r="E4082" t="s">
        <v>1422</v>
      </c>
      <c r="F4082" t="s">
        <v>1386</v>
      </c>
      <c r="G4082">
        <v>8899</v>
      </c>
      <c r="H4082" s="23">
        <v>162098308</v>
      </c>
    </row>
    <row r="4083" spans="1:8" x14ac:dyDescent="0.25">
      <c r="A4083">
        <v>1693</v>
      </c>
      <c r="B4083" t="s">
        <v>6889</v>
      </c>
      <c r="C4083" t="s">
        <v>6890</v>
      </c>
      <c r="D4083" s="23">
        <v>11987971000193</v>
      </c>
      <c r="E4083" t="s">
        <v>1718</v>
      </c>
      <c r="F4083" t="s">
        <v>1386</v>
      </c>
      <c r="G4083">
        <v>2969</v>
      </c>
      <c r="H4083" s="23">
        <v>160378834</v>
      </c>
    </row>
    <row r="4084" spans="1:8" x14ac:dyDescent="0.25">
      <c r="A4084">
        <v>7217</v>
      </c>
      <c r="B4084" t="s">
        <v>6891</v>
      </c>
      <c r="C4084" t="s">
        <v>6891</v>
      </c>
      <c r="D4084" s="23">
        <v>10925028000193</v>
      </c>
      <c r="E4084" t="s">
        <v>1397</v>
      </c>
      <c r="F4084" t="s">
        <v>1398</v>
      </c>
      <c r="G4084">
        <v>11162</v>
      </c>
      <c r="H4084" s="23">
        <v>202212572</v>
      </c>
    </row>
    <row r="4085" spans="1:8" x14ac:dyDescent="0.25">
      <c r="A4085">
        <v>6149</v>
      </c>
      <c r="B4085" t="s">
        <v>22205</v>
      </c>
      <c r="C4085" t="s">
        <v>22205</v>
      </c>
      <c r="D4085" s="23"/>
      <c r="E4085" t="s">
        <v>1723</v>
      </c>
      <c r="F4085" t="s">
        <v>1386</v>
      </c>
      <c r="G4085">
        <v>8848</v>
      </c>
      <c r="H4085" s="23"/>
    </row>
    <row r="4086" spans="1:8" x14ac:dyDescent="0.25">
      <c r="A4086">
        <v>4547</v>
      </c>
      <c r="B4086" t="s">
        <v>22206</v>
      </c>
      <c r="C4086" t="s">
        <v>22206</v>
      </c>
      <c r="D4086" s="23"/>
      <c r="E4086" t="s">
        <v>1921</v>
      </c>
      <c r="F4086" t="s">
        <v>1386</v>
      </c>
      <c r="G4086">
        <v>7134</v>
      </c>
      <c r="H4086" s="23"/>
    </row>
    <row r="4087" spans="1:8" x14ac:dyDescent="0.25">
      <c r="A4087">
        <v>7039</v>
      </c>
      <c r="B4087" t="s">
        <v>22207</v>
      </c>
      <c r="C4087" t="s">
        <v>22208</v>
      </c>
      <c r="D4087" s="23"/>
      <c r="E4087" t="s">
        <v>1422</v>
      </c>
      <c r="F4087" t="s">
        <v>1386</v>
      </c>
      <c r="G4087">
        <v>5488</v>
      </c>
      <c r="H4087" s="23"/>
    </row>
    <row r="4088" spans="1:8" x14ac:dyDescent="0.25">
      <c r="A4088">
        <v>14269</v>
      </c>
      <c r="B4088" t="s">
        <v>22209</v>
      </c>
      <c r="C4088" t="s">
        <v>22210</v>
      </c>
      <c r="D4088" s="23"/>
      <c r="E4088" t="s">
        <v>1422</v>
      </c>
      <c r="F4088" t="s">
        <v>1386</v>
      </c>
      <c r="G4088">
        <v>6177</v>
      </c>
      <c r="H4088" s="23"/>
    </row>
    <row r="4089" spans="1:8" x14ac:dyDescent="0.25">
      <c r="A4089">
        <v>1673</v>
      </c>
      <c r="B4089" t="s">
        <v>6892</v>
      </c>
      <c r="C4089" t="s">
        <v>6893</v>
      </c>
      <c r="D4089" s="23">
        <v>11939602000125</v>
      </c>
      <c r="E4089" t="s">
        <v>2454</v>
      </c>
      <c r="F4089" t="s">
        <v>1386</v>
      </c>
      <c r="G4089">
        <v>2949</v>
      </c>
      <c r="H4089" s="23">
        <v>161695213</v>
      </c>
    </row>
    <row r="4090" spans="1:8" x14ac:dyDescent="0.25">
      <c r="A4090">
        <v>8385</v>
      </c>
      <c r="B4090" t="s">
        <v>22211</v>
      </c>
      <c r="C4090" t="s">
        <v>6900</v>
      </c>
      <c r="D4090" s="23"/>
      <c r="E4090" t="s">
        <v>1723</v>
      </c>
      <c r="F4090" t="s">
        <v>1386</v>
      </c>
      <c r="G4090">
        <v>5679</v>
      </c>
      <c r="H4090" s="23"/>
    </row>
    <row r="4091" spans="1:8" x14ac:dyDescent="0.25">
      <c r="A4091">
        <v>4121</v>
      </c>
      <c r="B4091" t="s">
        <v>6894</v>
      </c>
      <c r="C4091" t="s">
        <v>6895</v>
      </c>
      <c r="D4091" s="23">
        <v>97528513000101</v>
      </c>
      <c r="E4091" t="s">
        <v>1385</v>
      </c>
      <c r="F4091" t="s">
        <v>1386</v>
      </c>
      <c r="G4091">
        <v>5397</v>
      </c>
      <c r="H4091" s="23">
        <v>161855610</v>
      </c>
    </row>
    <row r="4092" spans="1:8" x14ac:dyDescent="0.25">
      <c r="A4092">
        <v>8664</v>
      </c>
      <c r="B4092" t="s">
        <v>22212</v>
      </c>
      <c r="C4092" t="s">
        <v>22212</v>
      </c>
      <c r="D4092" s="23"/>
      <c r="E4092" t="s">
        <v>1422</v>
      </c>
      <c r="F4092" t="s">
        <v>1386</v>
      </c>
      <c r="G4092">
        <v>13172</v>
      </c>
      <c r="H4092" s="23"/>
    </row>
    <row r="4093" spans="1:8" x14ac:dyDescent="0.25">
      <c r="A4093">
        <v>1021</v>
      </c>
      <c r="B4093" t="s">
        <v>22213</v>
      </c>
      <c r="C4093" t="s">
        <v>22213</v>
      </c>
      <c r="D4093" s="23"/>
      <c r="E4093" t="s">
        <v>1397</v>
      </c>
      <c r="F4093" t="s">
        <v>1398</v>
      </c>
      <c r="G4093">
        <v>2297</v>
      </c>
      <c r="H4093" s="23"/>
    </row>
    <row r="4094" spans="1:8" x14ac:dyDescent="0.25">
      <c r="A4094">
        <v>4766</v>
      </c>
      <c r="B4094" t="s">
        <v>22214</v>
      </c>
      <c r="C4094" t="s">
        <v>22214</v>
      </c>
      <c r="D4094" s="23"/>
      <c r="E4094" t="s">
        <v>1422</v>
      </c>
      <c r="F4094" t="s">
        <v>1386</v>
      </c>
      <c r="G4094">
        <v>7369</v>
      </c>
      <c r="H4094" s="23"/>
    </row>
    <row r="4095" spans="1:8" x14ac:dyDescent="0.25">
      <c r="A4095">
        <v>6395</v>
      </c>
      <c r="B4095" t="s">
        <v>6896</v>
      </c>
      <c r="C4095" t="s">
        <v>6896</v>
      </c>
      <c r="D4095" s="23">
        <v>16891846000107</v>
      </c>
      <c r="E4095" t="s">
        <v>1452</v>
      </c>
      <c r="F4095" t="s">
        <v>1386</v>
      </c>
      <c r="G4095">
        <v>9941</v>
      </c>
      <c r="H4095" s="23">
        <v>162040814</v>
      </c>
    </row>
    <row r="4096" spans="1:8" x14ac:dyDescent="0.25">
      <c r="A4096">
        <v>4845</v>
      </c>
      <c r="B4096" t="s">
        <v>22215</v>
      </c>
      <c r="C4096" t="s">
        <v>22216</v>
      </c>
      <c r="D4096" s="23"/>
      <c r="E4096" t="s">
        <v>1422</v>
      </c>
      <c r="F4096" t="s">
        <v>1386</v>
      </c>
      <c r="G4096">
        <v>7665</v>
      </c>
      <c r="H4096" s="23"/>
    </row>
    <row r="4097" spans="1:8" x14ac:dyDescent="0.25">
      <c r="A4097">
        <v>2466</v>
      </c>
      <c r="B4097" t="s">
        <v>6897</v>
      </c>
      <c r="C4097" t="s">
        <v>6898</v>
      </c>
      <c r="D4097" s="23">
        <v>3460905000132</v>
      </c>
      <c r="E4097" t="s">
        <v>1678</v>
      </c>
      <c r="F4097" t="s">
        <v>1386</v>
      </c>
      <c r="G4097">
        <v>3742</v>
      </c>
      <c r="H4097" s="23">
        <v>160403685</v>
      </c>
    </row>
    <row r="4098" spans="1:8" x14ac:dyDescent="0.25">
      <c r="A4098">
        <v>7544</v>
      </c>
      <c r="B4098" t="s">
        <v>6899</v>
      </c>
      <c r="C4098" t="s">
        <v>6900</v>
      </c>
      <c r="D4098" s="23">
        <v>17156269000164</v>
      </c>
      <c r="E4098" t="s">
        <v>1723</v>
      </c>
      <c r="F4098" t="s">
        <v>1386</v>
      </c>
      <c r="G4098">
        <v>11482</v>
      </c>
      <c r="H4098" s="23" t="s">
        <v>1438</v>
      </c>
    </row>
    <row r="4099" spans="1:8" x14ac:dyDescent="0.25">
      <c r="A4099">
        <v>10807</v>
      </c>
      <c r="B4099" t="s">
        <v>6901</v>
      </c>
      <c r="C4099" t="s">
        <v>6901</v>
      </c>
      <c r="D4099" s="23">
        <v>33627010000100</v>
      </c>
      <c r="E4099" t="s">
        <v>2148</v>
      </c>
      <c r="F4099" t="s">
        <v>1386</v>
      </c>
      <c r="G4099">
        <v>16263</v>
      </c>
      <c r="H4099" s="23">
        <v>163398798</v>
      </c>
    </row>
    <row r="4100" spans="1:8" x14ac:dyDescent="0.25">
      <c r="A4100">
        <v>13943</v>
      </c>
      <c r="B4100" t="s">
        <v>6902</v>
      </c>
      <c r="C4100" t="s">
        <v>6903</v>
      </c>
      <c r="D4100" s="23">
        <v>30766691000108</v>
      </c>
      <c r="E4100" t="s">
        <v>1385</v>
      </c>
      <c r="F4100" t="s">
        <v>1386</v>
      </c>
      <c r="G4100">
        <v>21729</v>
      </c>
      <c r="H4100" s="23">
        <v>163185581</v>
      </c>
    </row>
    <row r="4101" spans="1:8" x14ac:dyDescent="0.25">
      <c r="A4101">
        <v>5883</v>
      </c>
      <c r="B4101" t="s">
        <v>6904</v>
      </c>
      <c r="C4101" t="s">
        <v>6904</v>
      </c>
      <c r="D4101" s="23">
        <v>10454381000213</v>
      </c>
      <c r="E4101" t="s">
        <v>3519</v>
      </c>
      <c r="F4101" t="s">
        <v>1880</v>
      </c>
      <c r="G4101">
        <v>8884</v>
      </c>
      <c r="H4101" s="23">
        <v>104807741</v>
      </c>
    </row>
    <row r="4102" spans="1:8" x14ac:dyDescent="0.25">
      <c r="A4102">
        <v>5549</v>
      </c>
      <c r="B4102" t="s">
        <v>6905</v>
      </c>
      <c r="C4102" t="s">
        <v>6905</v>
      </c>
      <c r="D4102" s="23">
        <v>41384000190</v>
      </c>
      <c r="E4102" t="s">
        <v>3519</v>
      </c>
      <c r="F4102" t="s">
        <v>1880</v>
      </c>
      <c r="G4102">
        <v>8613</v>
      </c>
      <c r="H4102" s="23">
        <v>100486835</v>
      </c>
    </row>
    <row r="4103" spans="1:8" x14ac:dyDescent="0.25">
      <c r="A4103">
        <v>8586</v>
      </c>
      <c r="B4103" t="s">
        <v>6906</v>
      </c>
      <c r="C4103" t="s">
        <v>6907</v>
      </c>
      <c r="D4103" s="23">
        <v>21992946007164</v>
      </c>
      <c r="E4103" t="s">
        <v>1541</v>
      </c>
      <c r="F4103" t="s">
        <v>1386</v>
      </c>
      <c r="G4103">
        <v>13088</v>
      </c>
      <c r="H4103" s="23">
        <v>162530242</v>
      </c>
    </row>
    <row r="4104" spans="1:8" x14ac:dyDescent="0.25">
      <c r="A4104">
        <v>15042</v>
      </c>
      <c r="B4104" t="s">
        <v>6908</v>
      </c>
      <c r="C4104" t="s">
        <v>6909</v>
      </c>
      <c r="D4104" s="23">
        <v>10287853000100</v>
      </c>
      <c r="E4104" t="s">
        <v>1385</v>
      </c>
      <c r="F4104" t="s">
        <v>1386</v>
      </c>
      <c r="G4104">
        <v>23774</v>
      </c>
      <c r="H4104" s="23" t="s">
        <v>1438</v>
      </c>
    </row>
    <row r="4105" spans="1:8" x14ac:dyDescent="0.25">
      <c r="A4105">
        <v>15794</v>
      </c>
      <c r="B4105" t="s">
        <v>6910</v>
      </c>
      <c r="D4105" s="23">
        <v>57416854000170</v>
      </c>
      <c r="E4105" t="s">
        <v>6911</v>
      </c>
      <c r="F4105" t="s">
        <v>1390</v>
      </c>
      <c r="G4105">
        <v>25108</v>
      </c>
      <c r="H4105" s="23">
        <v>759025628112</v>
      </c>
    </row>
    <row r="4106" spans="1:8" x14ac:dyDescent="0.25">
      <c r="A4106">
        <v>5467</v>
      </c>
      <c r="B4106" t="s">
        <v>6912</v>
      </c>
      <c r="C4106" t="s">
        <v>6913</v>
      </c>
      <c r="D4106" s="23">
        <v>2533075000163</v>
      </c>
      <c r="E4106" t="s">
        <v>1500</v>
      </c>
      <c r="F4106" t="s">
        <v>1415</v>
      </c>
      <c r="G4106">
        <v>8530</v>
      </c>
      <c r="H4106" s="23">
        <v>25058193</v>
      </c>
    </row>
    <row r="4107" spans="1:8" x14ac:dyDescent="0.25">
      <c r="A4107">
        <v>5588</v>
      </c>
      <c r="B4107" t="s">
        <v>6914</v>
      </c>
      <c r="C4107" t="s">
        <v>6915</v>
      </c>
      <c r="D4107" s="23">
        <v>96207956000138</v>
      </c>
      <c r="E4107" t="s">
        <v>1424</v>
      </c>
      <c r="F4107" t="s">
        <v>1390</v>
      </c>
      <c r="G4107">
        <v>8646</v>
      </c>
      <c r="H4107" s="23">
        <v>260059021118</v>
      </c>
    </row>
    <row r="4108" spans="1:8" x14ac:dyDescent="0.25">
      <c r="A4108">
        <v>7316</v>
      </c>
      <c r="B4108" t="s">
        <v>6916</v>
      </c>
      <c r="C4108" t="s">
        <v>6917</v>
      </c>
      <c r="D4108" s="23">
        <v>58846510000164</v>
      </c>
      <c r="E4108" t="s">
        <v>1424</v>
      </c>
      <c r="F4108" t="s">
        <v>1390</v>
      </c>
      <c r="G4108">
        <v>11242</v>
      </c>
      <c r="H4108" s="23">
        <v>112053930116</v>
      </c>
    </row>
    <row r="4109" spans="1:8" x14ac:dyDescent="0.25">
      <c r="A4109">
        <v>15068</v>
      </c>
      <c r="B4109" t="s">
        <v>6918</v>
      </c>
      <c r="C4109" t="s">
        <v>6918</v>
      </c>
      <c r="D4109" s="23">
        <v>36450547000136</v>
      </c>
      <c r="E4109" t="s">
        <v>1385</v>
      </c>
      <c r="F4109" t="s">
        <v>1386</v>
      </c>
      <c r="G4109">
        <v>23860</v>
      </c>
      <c r="H4109" s="23">
        <v>164466339</v>
      </c>
    </row>
    <row r="4110" spans="1:8" x14ac:dyDescent="0.25">
      <c r="A4110">
        <v>6314</v>
      </c>
      <c r="B4110" t="s">
        <v>6919</v>
      </c>
      <c r="C4110" t="s">
        <v>6919</v>
      </c>
      <c r="D4110" s="23">
        <v>12224455000170</v>
      </c>
      <c r="E4110" t="s">
        <v>1409</v>
      </c>
      <c r="F4110" t="s">
        <v>1386</v>
      </c>
      <c r="G4110">
        <v>9859</v>
      </c>
      <c r="H4110" s="23">
        <v>161721184</v>
      </c>
    </row>
    <row r="4111" spans="1:8" x14ac:dyDescent="0.25">
      <c r="A4111">
        <v>8221</v>
      </c>
      <c r="B4111" t="s">
        <v>22217</v>
      </c>
      <c r="C4111" t="s">
        <v>22218</v>
      </c>
      <c r="D4111" s="23"/>
      <c r="E4111" t="s">
        <v>1422</v>
      </c>
      <c r="F4111" t="s">
        <v>1386</v>
      </c>
      <c r="G4111">
        <v>12278</v>
      </c>
      <c r="H4111" s="23"/>
    </row>
    <row r="4112" spans="1:8" x14ac:dyDescent="0.25">
      <c r="A4112">
        <v>9052</v>
      </c>
      <c r="B4112" t="s">
        <v>22219</v>
      </c>
      <c r="C4112" t="s">
        <v>22220</v>
      </c>
      <c r="D4112" s="23"/>
      <c r="E4112" t="s">
        <v>1422</v>
      </c>
      <c r="F4112" t="s">
        <v>1386</v>
      </c>
      <c r="G4112">
        <v>11062</v>
      </c>
      <c r="H4112" s="23"/>
    </row>
    <row r="4113" spans="1:8" x14ac:dyDescent="0.25">
      <c r="A4113">
        <v>9090</v>
      </c>
      <c r="B4113" t="s">
        <v>22221</v>
      </c>
      <c r="C4113" t="s">
        <v>22221</v>
      </c>
      <c r="D4113" s="23"/>
      <c r="E4113" t="s">
        <v>1385</v>
      </c>
      <c r="F4113" t="s">
        <v>1386</v>
      </c>
      <c r="G4113">
        <v>13607</v>
      </c>
      <c r="H4113" s="23"/>
    </row>
    <row r="4114" spans="1:8" x14ac:dyDescent="0.25">
      <c r="A4114">
        <v>3354</v>
      </c>
      <c r="B4114" t="s">
        <v>6920</v>
      </c>
      <c r="C4114" t="s">
        <v>6921</v>
      </c>
      <c r="D4114" s="23">
        <v>7287365000198</v>
      </c>
      <c r="E4114" t="s">
        <v>1385</v>
      </c>
      <c r="F4114" t="s">
        <v>1386</v>
      </c>
      <c r="G4114">
        <v>4630</v>
      </c>
      <c r="H4114" s="23">
        <v>161446280</v>
      </c>
    </row>
    <row r="4115" spans="1:8" x14ac:dyDescent="0.25">
      <c r="A4115">
        <v>9334</v>
      </c>
      <c r="B4115" t="s">
        <v>6922</v>
      </c>
      <c r="C4115" t="s">
        <v>6923</v>
      </c>
      <c r="D4115" s="23">
        <v>15176377000173</v>
      </c>
      <c r="E4115" t="s">
        <v>1397</v>
      </c>
      <c r="F4115" t="s">
        <v>1398</v>
      </c>
      <c r="G4115">
        <v>13822</v>
      </c>
      <c r="H4115" s="23" t="s">
        <v>1438</v>
      </c>
    </row>
    <row r="4116" spans="1:8" x14ac:dyDescent="0.25">
      <c r="A4116">
        <v>6465</v>
      </c>
      <c r="B4116" t="s">
        <v>22222</v>
      </c>
      <c r="C4116" t="s">
        <v>22220</v>
      </c>
      <c r="D4116" s="23"/>
      <c r="E4116" t="s">
        <v>1723</v>
      </c>
      <c r="F4116" t="s">
        <v>1386</v>
      </c>
      <c r="G4116">
        <v>9359</v>
      </c>
      <c r="H4116" s="23"/>
    </row>
    <row r="4117" spans="1:8" x14ac:dyDescent="0.25">
      <c r="A4117">
        <v>11255</v>
      </c>
      <c r="B4117" t="s">
        <v>22223</v>
      </c>
      <c r="C4117" t="s">
        <v>22223</v>
      </c>
      <c r="D4117" s="23"/>
      <c r="E4117" t="s">
        <v>1572</v>
      </c>
      <c r="F4117" t="s">
        <v>1386</v>
      </c>
      <c r="G4117">
        <v>17090</v>
      </c>
      <c r="H4117" s="23"/>
    </row>
    <row r="4118" spans="1:8" x14ac:dyDescent="0.25">
      <c r="A4118">
        <v>14</v>
      </c>
      <c r="B4118" t="s">
        <v>6924</v>
      </c>
      <c r="D4118" s="23"/>
      <c r="E4118" t="s">
        <v>1422</v>
      </c>
      <c r="F4118" t="s">
        <v>1386</v>
      </c>
      <c r="G4118">
        <v>1290</v>
      </c>
      <c r="H4118" s="23"/>
    </row>
    <row r="4119" spans="1:8" x14ac:dyDescent="0.25">
      <c r="A4119">
        <v>65</v>
      </c>
      <c r="B4119" t="s">
        <v>6925</v>
      </c>
      <c r="D4119" s="23"/>
      <c r="E4119" t="s">
        <v>1422</v>
      </c>
      <c r="F4119" t="s">
        <v>1386</v>
      </c>
      <c r="G4119">
        <v>1341</v>
      </c>
      <c r="H4119" s="23"/>
    </row>
    <row r="4120" spans="1:8" x14ac:dyDescent="0.25">
      <c r="A4120">
        <v>869</v>
      </c>
      <c r="B4120" t="s">
        <v>22224</v>
      </c>
      <c r="C4120" t="s">
        <v>22224</v>
      </c>
      <c r="D4120" s="23"/>
      <c r="E4120" t="s">
        <v>1484</v>
      </c>
      <c r="F4120" t="s">
        <v>1398</v>
      </c>
      <c r="G4120">
        <v>2145</v>
      </c>
      <c r="H4120" s="23"/>
    </row>
    <row r="4121" spans="1:8" x14ac:dyDescent="0.25">
      <c r="A4121">
        <v>2369</v>
      </c>
      <c r="B4121" t="s">
        <v>6926</v>
      </c>
      <c r="C4121" t="s">
        <v>6927</v>
      </c>
      <c r="D4121" s="23">
        <v>3194964000106</v>
      </c>
      <c r="E4121" t="s">
        <v>1578</v>
      </c>
      <c r="F4121" t="s">
        <v>1386</v>
      </c>
      <c r="G4121">
        <v>3645</v>
      </c>
      <c r="H4121" s="23">
        <v>161242421</v>
      </c>
    </row>
    <row r="4122" spans="1:8" x14ac:dyDescent="0.25">
      <c r="A4122">
        <v>3750</v>
      </c>
      <c r="B4122" t="s">
        <v>6928</v>
      </c>
      <c r="C4122" t="s">
        <v>6929</v>
      </c>
      <c r="D4122" s="23">
        <v>8855199000141</v>
      </c>
      <c r="E4122" t="s">
        <v>1507</v>
      </c>
      <c r="F4122" t="s">
        <v>1415</v>
      </c>
      <c r="G4122">
        <v>5026</v>
      </c>
      <c r="H4122" s="23">
        <v>13000675</v>
      </c>
    </row>
    <row r="4123" spans="1:8" x14ac:dyDescent="0.25">
      <c r="A4123">
        <v>9503</v>
      </c>
      <c r="B4123" t="s">
        <v>6930</v>
      </c>
      <c r="C4123" t="s">
        <v>6930</v>
      </c>
      <c r="D4123" s="23">
        <v>28106610000193</v>
      </c>
      <c r="E4123" t="s">
        <v>1385</v>
      </c>
      <c r="F4123" t="s">
        <v>1386</v>
      </c>
      <c r="G4123">
        <v>14191</v>
      </c>
      <c r="H4123" s="23">
        <v>162967527</v>
      </c>
    </row>
    <row r="4124" spans="1:8" x14ac:dyDescent="0.25">
      <c r="A4124">
        <v>10394</v>
      </c>
      <c r="B4124" t="s">
        <v>22225</v>
      </c>
      <c r="C4124" t="s">
        <v>22225</v>
      </c>
      <c r="D4124" s="23"/>
      <c r="E4124" t="s">
        <v>1385</v>
      </c>
      <c r="F4124" t="s">
        <v>1386</v>
      </c>
      <c r="G4124">
        <v>15689</v>
      </c>
      <c r="H4124" s="23"/>
    </row>
    <row r="4125" spans="1:8" x14ac:dyDescent="0.25">
      <c r="A4125">
        <v>15688</v>
      </c>
      <c r="B4125" t="s">
        <v>6931</v>
      </c>
      <c r="C4125" t="s">
        <v>6931</v>
      </c>
      <c r="D4125" s="23">
        <v>43708818000176</v>
      </c>
      <c r="E4125" t="s">
        <v>1385</v>
      </c>
      <c r="F4125" t="s">
        <v>1386</v>
      </c>
      <c r="G4125">
        <v>24969</v>
      </c>
      <c r="H4125" s="23">
        <v>164129308</v>
      </c>
    </row>
    <row r="4126" spans="1:8" x14ac:dyDescent="0.25">
      <c r="A4126">
        <v>2422</v>
      </c>
      <c r="B4126" t="s">
        <v>6932</v>
      </c>
      <c r="C4126" t="s">
        <v>6933</v>
      </c>
      <c r="D4126" s="23">
        <v>33530486003225</v>
      </c>
      <c r="E4126" t="s">
        <v>1385</v>
      </c>
      <c r="F4126" t="s">
        <v>1386</v>
      </c>
      <c r="G4126">
        <v>3698</v>
      </c>
      <c r="H4126" s="23">
        <v>160558921</v>
      </c>
    </row>
    <row r="4127" spans="1:8" x14ac:dyDescent="0.25">
      <c r="A4127">
        <v>8581</v>
      </c>
      <c r="B4127" t="s">
        <v>6934</v>
      </c>
      <c r="C4127" t="s">
        <v>6935</v>
      </c>
      <c r="D4127" s="23">
        <v>16066888001096</v>
      </c>
      <c r="E4127" t="s">
        <v>1500</v>
      </c>
      <c r="F4127" t="s">
        <v>1415</v>
      </c>
      <c r="G4127">
        <v>13083</v>
      </c>
      <c r="H4127" s="23">
        <v>31550487</v>
      </c>
    </row>
    <row r="4128" spans="1:8" x14ac:dyDescent="0.25">
      <c r="A4128">
        <v>6522</v>
      </c>
      <c r="B4128" t="s">
        <v>6936</v>
      </c>
      <c r="C4128" t="s">
        <v>6937</v>
      </c>
      <c r="D4128" s="23">
        <v>16066888000103</v>
      </c>
      <c r="E4128" t="s">
        <v>3910</v>
      </c>
      <c r="F4128" t="s">
        <v>1444</v>
      </c>
      <c r="G4128">
        <v>10053</v>
      </c>
      <c r="H4128" s="23">
        <v>25971736</v>
      </c>
    </row>
    <row r="4129" spans="1:8" x14ac:dyDescent="0.25">
      <c r="A4129">
        <v>3392</v>
      </c>
      <c r="B4129" t="s">
        <v>6938</v>
      </c>
      <c r="C4129" t="s">
        <v>6939</v>
      </c>
      <c r="D4129" s="23">
        <v>7498891000105</v>
      </c>
      <c r="E4129" t="s">
        <v>1465</v>
      </c>
      <c r="F4129" t="s">
        <v>1398</v>
      </c>
      <c r="G4129">
        <v>4668</v>
      </c>
      <c r="H4129" s="23">
        <v>202031578</v>
      </c>
    </row>
    <row r="4130" spans="1:8" x14ac:dyDescent="0.25">
      <c r="A4130">
        <v>4377</v>
      </c>
      <c r="B4130" t="s">
        <v>6940</v>
      </c>
      <c r="C4130" t="s">
        <v>6941</v>
      </c>
      <c r="D4130" s="23">
        <v>5814290000120</v>
      </c>
      <c r="E4130" t="s">
        <v>1424</v>
      </c>
      <c r="F4130" t="s">
        <v>1390</v>
      </c>
      <c r="G4130">
        <v>6966</v>
      </c>
      <c r="H4130" s="23">
        <v>116713100113</v>
      </c>
    </row>
    <row r="4131" spans="1:8" x14ac:dyDescent="0.25">
      <c r="A4131">
        <v>6611</v>
      </c>
      <c r="B4131" t="s">
        <v>6942</v>
      </c>
      <c r="C4131" t="s">
        <v>6942</v>
      </c>
      <c r="D4131" s="23">
        <v>17032389000150</v>
      </c>
      <c r="E4131" t="s">
        <v>1397</v>
      </c>
      <c r="F4131" t="s">
        <v>1398</v>
      </c>
      <c r="G4131">
        <v>10151</v>
      </c>
      <c r="H4131" s="23">
        <v>202773655</v>
      </c>
    </row>
    <row r="4132" spans="1:8" x14ac:dyDescent="0.25">
      <c r="A4132">
        <v>11485</v>
      </c>
      <c r="B4132" t="s">
        <v>6943</v>
      </c>
      <c r="C4132" t="s">
        <v>6944</v>
      </c>
      <c r="D4132" s="23">
        <v>33918870000101</v>
      </c>
      <c r="E4132" t="s">
        <v>2806</v>
      </c>
      <c r="F4132" t="s">
        <v>1386</v>
      </c>
      <c r="G4132">
        <v>17426</v>
      </c>
      <c r="H4132" s="23">
        <v>163432260</v>
      </c>
    </row>
    <row r="4133" spans="1:8" x14ac:dyDescent="0.25">
      <c r="A4133">
        <v>6485</v>
      </c>
      <c r="B4133" t="s">
        <v>6945</v>
      </c>
      <c r="C4133" t="s">
        <v>6946</v>
      </c>
      <c r="D4133" s="23">
        <v>17670145000100</v>
      </c>
      <c r="E4133" t="s">
        <v>1527</v>
      </c>
      <c r="F4133" t="s">
        <v>1386</v>
      </c>
      <c r="G4133">
        <v>10022</v>
      </c>
      <c r="H4133" s="23">
        <v>162108095</v>
      </c>
    </row>
    <row r="4134" spans="1:8" x14ac:dyDescent="0.25">
      <c r="A4134">
        <v>2854</v>
      </c>
      <c r="B4134" t="s">
        <v>6947</v>
      </c>
      <c r="C4134" t="s">
        <v>6948</v>
      </c>
      <c r="D4134" s="23">
        <v>4760600000109</v>
      </c>
      <c r="E4134" t="s">
        <v>1424</v>
      </c>
      <c r="F4134" t="s">
        <v>1390</v>
      </c>
      <c r="G4134">
        <v>4130</v>
      </c>
      <c r="H4134" s="23">
        <v>149577525118</v>
      </c>
    </row>
    <row r="4135" spans="1:8" x14ac:dyDescent="0.25">
      <c r="A4135">
        <v>11011</v>
      </c>
      <c r="B4135" t="s">
        <v>6949</v>
      </c>
      <c r="C4135" t="s">
        <v>6950</v>
      </c>
      <c r="D4135" s="23">
        <v>63503007007744</v>
      </c>
      <c r="E4135" t="s">
        <v>1541</v>
      </c>
      <c r="F4135" t="s">
        <v>1386</v>
      </c>
      <c r="G4135">
        <v>16798</v>
      </c>
      <c r="H4135" s="23">
        <v>163012873</v>
      </c>
    </row>
    <row r="4136" spans="1:8" x14ac:dyDescent="0.25">
      <c r="A4136">
        <v>14888</v>
      </c>
      <c r="B4136" t="s">
        <v>6951</v>
      </c>
      <c r="C4136" t="s">
        <v>6952</v>
      </c>
      <c r="D4136" s="23">
        <v>6626253095357</v>
      </c>
      <c r="E4136" t="s">
        <v>1422</v>
      </c>
      <c r="F4136" t="s">
        <v>1386</v>
      </c>
      <c r="G4136">
        <v>23325</v>
      </c>
      <c r="H4136" s="23">
        <v>162791712</v>
      </c>
    </row>
    <row r="4137" spans="1:8" x14ac:dyDescent="0.25">
      <c r="A4137">
        <v>5836</v>
      </c>
      <c r="B4137" t="s">
        <v>6953</v>
      </c>
      <c r="C4137" t="s">
        <v>6956</v>
      </c>
      <c r="D4137" s="23">
        <v>6626253012087</v>
      </c>
      <c r="E4137" t="s">
        <v>1385</v>
      </c>
      <c r="F4137" t="s">
        <v>1386</v>
      </c>
      <c r="G4137">
        <v>8824</v>
      </c>
      <c r="H4137" s="23" t="s">
        <v>1438</v>
      </c>
    </row>
    <row r="4138" spans="1:8" x14ac:dyDescent="0.25">
      <c r="A4138">
        <v>6154</v>
      </c>
      <c r="B4138" t="s">
        <v>6953</v>
      </c>
      <c r="C4138" t="s">
        <v>6954</v>
      </c>
      <c r="D4138" s="23">
        <v>6626253025570</v>
      </c>
      <c r="E4138" t="s">
        <v>1541</v>
      </c>
      <c r="F4138" t="s">
        <v>1386</v>
      </c>
      <c r="G4138">
        <v>9625</v>
      </c>
      <c r="H4138" s="23" t="s">
        <v>6955</v>
      </c>
    </row>
    <row r="4139" spans="1:8" x14ac:dyDescent="0.25">
      <c r="A4139">
        <v>11790</v>
      </c>
      <c r="B4139" t="s">
        <v>6957</v>
      </c>
      <c r="C4139" t="s">
        <v>6958</v>
      </c>
      <c r="D4139" s="23">
        <v>7371666000286</v>
      </c>
      <c r="E4139" t="s">
        <v>1507</v>
      </c>
      <c r="F4139" t="s">
        <v>1415</v>
      </c>
      <c r="G4139">
        <v>18086</v>
      </c>
      <c r="H4139" s="23">
        <v>63452804</v>
      </c>
    </row>
    <row r="4140" spans="1:8" x14ac:dyDescent="0.25">
      <c r="A4140">
        <v>5667</v>
      </c>
      <c r="B4140" t="s">
        <v>6959</v>
      </c>
      <c r="C4140" t="s">
        <v>6960</v>
      </c>
      <c r="D4140" s="23">
        <v>33530486000129</v>
      </c>
      <c r="E4140" t="s">
        <v>1417</v>
      </c>
      <c r="F4140" t="s">
        <v>1418</v>
      </c>
      <c r="G4140">
        <v>8716</v>
      </c>
      <c r="H4140" s="23">
        <v>81617341</v>
      </c>
    </row>
    <row r="4141" spans="1:8" x14ac:dyDescent="0.25">
      <c r="A4141">
        <v>7950</v>
      </c>
      <c r="B4141" t="s">
        <v>6961</v>
      </c>
      <c r="C4141" t="s">
        <v>6962</v>
      </c>
      <c r="D4141" s="23">
        <v>16624611028401</v>
      </c>
      <c r="E4141" t="s">
        <v>6963</v>
      </c>
      <c r="F4141" t="s">
        <v>3547</v>
      </c>
      <c r="G4141">
        <v>12255</v>
      </c>
      <c r="H4141" s="23">
        <v>81768281</v>
      </c>
    </row>
    <row r="4142" spans="1:8" x14ac:dyDescent="0.25">
      <c r="A4142">
        <v>13146</v>
      </c>
      <c r="B4142" t="s">
        <v>6964</v>
      </c>
      <c r="C4142" t="s">
        <v>6965</v>
      </c>
      <c r="D4142" s="23">
        <v>8510158000113</v>
      </c>
      <c r="E4142" t="s">
        <v>1465</v>
      </c>
      <c r="F4142" t="s">
        <v>1398</v>
      </c>
      <c r="G4142">
        <v>20323</v>
      </c>
      <c r="H4142" s="23">
        <v>200135457</v>
      </c>
    </row>
    <row r="4143" spans="1:8" x14ac:dyDescent="0.25">
      <c r="A4143">
        <v>4834</v>
      </c>
      <c r="B4143" t="s">
        <v>6966</v>
      </c>
      <c r="C4143" t="s">
        <v>6967</v>
      </c>
      <c r="D4143" s="23">
        <v>9138462000144</v>
      </c>
      <c r="E4143" t="s">
        <v>1385</v>
      </c>
      <c r="F4143" t="s">
        <v>1386</v>
      </c>
      <c r="G4143">
        <v>7640</v>
      </c>
      <c r="H4143" s="23">
        <v>160194709</v>
      </c>
    </row>
    <row r="4144" spans="1:8" x14ac:dyDescent="0.25">
      <c r="A4144">
        <v>4531</v>
      </c>
      <c r="B4144" t="s">
        <v>6968</v>
      </c>
      <c r="C4144" t="s">
        <v>6969</v>
      </c>
      <c r="D4144" s="23">
        <v>24294209000173</v>
      </c>
      <c r="E4144" t="s">
        <v>1385</v>
      </c>
      <c r="F4144" t="s">
        <v>1386</v>
      </c>
      <c r="G4144">
        <v>7128</v>
      </c>
      <c r="H4144" s="23">
        <v>161406548</v>
      </c>
    </row>
    <row r="4145" spans="1:8" x14ac:dyDescent="0.25">
      <c r="A4145">
        <v>7902</v>
      </c>
      <c r="B4145" t="s">
        <v>6970</v>
      </c>
      <c r="C4145" t="s">
        <v>6971</v>
      </c>
      <c r="D4145" s="23">
        <v>16624611009873</v>
      </c>
      <c r="E4145" t="s">
        <v>2487</v>
      </c>
      <c r="F4145" t="s">
        <v>1639</v>
      </c>
      <c r="G4145">
        <v>12214</v>
      </c>
      <c r="H4145" s="23">
        <v>621171860020</v>
      </c>
    </row>
    <row r="4146" spans="1:8" x14ac:dyDescent="0.25">
      <c r="A4146">
        <v>13847</v>
      </c>
      <c r="B4146" t="s">
        <v>6972</v>
      </c>
      <c r="C4146" t="s">
        <v>6973</v>
      </c>
      <c r="D4146" s="23">
        <v>39692798000115</v>
      </c>
      <c r="E4146" t="s">
        <v>1507</v>
      </c>
      <c r="F4146" t="s">
        <v>1415</v>
      </c>
      <c r="G4146">
        <v>21583</v>
      </c>
      <c r="H4146" s="23">
        <v>92293298</v>
      </c>
    </row>
    <row r="4147" spans="1:8" x14ac:dyDescent="0.25">
      <c r="A4147">
        <v>11691</v>
      </c>
      <c r="B4147" t="s">
        <v>6974</v>
      </c>
      <c r="C4147" t="s">
        <v>6975</v>
      </c>
      <c r="D4147" s="23">
        <v>9366790000106</v>
      </c>
      <c r="E4147" t="s">
        <v>1385</v>
      </c>
      <c r="F4147" t="s">
        <v>1386</v>
      </c>
      <c r="G4147">
        <v>17622</v>
      </c>
      <c r="H4147" s="23" t="s">
        <v>1438</v>
      </c>
    </row>
    <row r="4148" spans="1:8" x14ac:dyDescent="0.25">
      <c r="A4148">
        <v>3538</v>
      </c>
      <c r="B4148" t="s">
        <v>6976</v>
      </c>
      <c r="C4148" t="s">
        <v>6977</v>
      </c>
      <c r="D4148" s="23">
        <v>8050237000199</v>
      </c>
      <c r="E4148" t="s">
        <v>1385</v>
      </c>
      <c r="F4148" t="s">
        <v>1386</v>
      </c>
      <c r="G4148">
        <v>4814</v>
      </c>
      <c r="H4148" s="23" t="s">
        <v>6978</v>
      </c>
    </row>
    <row r="4149" spans="1:8" x14ac:dyDescent="0.25">
      <c r="A4149">
        <v>3527</v>
      </c>
      <c r="B4149" t="s">
        <v>6979</v>
      </c>
      <c r="C4149" t="s">
        <v>6980</v>
      </c>
      <c r="D4149" s="23">
        <v>8015091000140</v>
      </c>
      <c r="E4149" t="s">
        <v>1430</v>
      </c>
      <c r="F4149" t="s">
        <v>1415</v>
      </c>
      <c r="G4149">
        <v>4803</v>
      </c>
      <c r="H4149" s="23">
        <v>8067490</v>
      </c>
    </row>
    <row r="4150" spans="1:8" x14ac:dyDescent="0.25">
      <c r="A4150">
        <v>3528</v>
      </c>
      <c r="B4150" t="s">
        <v>6981</v>
      </c>
      <c r="C4150" t="s">
        <v>6982</v>
      </c>
      <c r="D4150" s="23">
        <v>8015091000221</v>
      </c>
      <c r="E4150" t="s">
        <v>1430</v>
      </c>
      <c r="F4150" t="s">
        <v>1415</v>
      </c>
      <c r="G4150">
        <v>4804</v>
      </c>
      <c r="H4150" s="23">
        <v>8516634</v>
      </c>
    </row>
    <row r="4151" spans="1:8" x14ac:dyDescent="0.25">
      <c r="A4151">
        <v>8214</v>
      </c>
      <c r="B4151" t="s">
        <v>6983</v>
      </c>
      <c r="C4151" t="s">
        <v>6984</v>
      </c>
      <c r="D4151" s="23">
        <v>7827271000164</v>
      </c>
      <c r="E4151" t="s">
        <v>1430</v>
      </c>
      <c r="F4151" t="s">
        <v>1415</v>
      </c>
      <c r="G4151">
        <v>12483</v>
      </c>
      <c r="H4151" s="23">
        <v>36120669</v>
      </c>
    </row>
    <row r="4152" spans="1:8" x14ac:dyDescent="0.25">
      <c r="A4152">
        <v>12102</v>
      </c>
      <c r="B4152" t="s">
        <v>6985</v>
      </c>
      <c r="C4152" t="s">
        <v>6986</v>
      </c>
      <c r="D4152" s="23">
        <v>34190533000103</v>
      </c>
      <c r="E4152" t="s">
        <v>1424</v>
      </c>
      <c r="F4152" t="s">
        <v>1390</v>
      </c>
      <c r="G4152">
        <v>18673</v>
      </c>
      <c r="H4152" s="23" t="s">
        <v>1438</v>
      </c>
    </row>
    <row r="4153" spans="1:8" x14ac:dyDescent="0.25">
      <c r="A4153">
        <v>8739</v>
      </c>
      <c r="B4153" t="s">
        <v>6987</v>
      </c>
      <c r="C4153" t="s">
        <v>6988</v>
      </c>
      <c r="D4153" s="23">
        <v>3045540000180</v>
      </c>
      <c r="E4153" t="s">
        <v>1424</v>
      </c>
      <c r="F4153" t="s">
        <v>1390</v>
      </c>
      <c r="G4153">
        <v>13240</v>
      </c>
      <c r="H4153" s="23">
        <v>149588883118</v>
      </c>
    </row>
    <row r="4154" spans="1:8" x14ac:dyDescent="0.25">
      <c r="A4154">
        <v>13500</v>
      </c>
      <c r="B4154" t="s">
        <v>6989</v>
      </c>
      <c r="C4154" t="s">
        <v>6990</v>
      </c>
      <c r="D4154" s="23">
        <v>11633734000124</v>
      </c>
      <c r="E4154" t="s">
        <v>1564</v>
      </c>
      <c r="F4154" t="s">
        <v>1386</v>
      </c>
      <c r="G4154">
        <v>21097</v>
      </c>
      <c r="H4154" s="23" t="s">
        <v>1438</v>
      </c>
    </row>
    <row r="4155" spans="1:8" x14ac:dyDescent="0.25">
      <c r="A4155">
        <v>9631</v>
      </c>
      <c r="B4155" t="s">
        <v>6991</v>
      </c>
      <c r="C4155" t="s">
        <v>6992</v>
      </c>
      <c r="D4155" s="23">
        <v>49423619000106</v>
      </c>
      <c r="E4155" t="s">
        <v>1424</v>
      </c>
      <c r="F4155" t="s">
        <v>1390</v>
      </c>
      <c r="G4155">
        <v>14329</v>
      </c>
      <c r="H4155" s="23">
        <v>114964657110</v>
      </c>
    </row>
    <row r="4156" spans="1:8" x14ac:dyDescent="0.25">
      <c r="A4156">
        <v>4294</v>
      </c>
      <c r="B4156" t="s">
        <v>6993</v>
      </c>
      <c r="C4156" t="s">
        <v>6994</v>
      </c>
      <c r="D4156" s="23">
        <v>9095183000140</v>
      </c>
      <c r="E4156" t="s">
        <v>1385</v>
      </c>
      <c r="F4156" t="s">
        <v>1386</v>
      </c>
      <c r="G4156">
        <v>6870</v>
      </c>
      <c r="H4156" s="23" t="s">
        <v>6995</v>
      </c>
    </row>
    <row r="4157" spans="1:8" x14ac:dyDescent="0.25">
      <c r="A4157">
        <v>4955</v>
      </c>
      <c r="B4157" t="s">
        <v>6996</v>
      </c>
      <c r="D4157" s="23"/>
      <c r="E4157" t="s">
        <v>6997</v>
      </c>
      <c r="F4157" t="s">
        <v>1536</v>
      </c>
      <c r="G4157">
        <v>7965</v>
      </c>
      <c r="H4157" s="23"/>
    </row>
    <row r="4158" spans="1:8" x14ac:dyDescent="0.25">
      <c r="A4158">
        <v>4956</v>
      </c>
      <c r="B4158" t="s">
        <v>6996</v>
      </c>
      <c r="D4158" s="23"/>
      <c r="E4158" t="s">
        <v>6997</v>
      </c>
      <c r="F4158" t="s">
        <v>1536</v>
      </c>
      <c r="G4158">
        <v>7969</v>
      </c>
      <c r="H4158" s="23"/>
    </row>
    <row r="4159" spans="1:8" x14ac:dyDescent="0.25">
      <c r="A4159">
        <v>3127</v>
      </c>
      <c r="B4159" t="s">
        <v>6998</v>
      </c>
      <c r="C4159" t="s">
        <v>6999</v>
      </c>
      <c r="D4159" s="23">
        <v>60014354000206</v>
      </c>
      <c r="E4159" t="s">
        <v>1424</v>
      </c>
      <c r="F4159" t="s">
        <v>1390</v>
      </c>
      <c r="G4159">
        <v>4403</v>
      </c>
      <c r="H4159" s="23">
        <v>148811000117</v>
      </c>
    </row>
    <row r="4160" spans="1:8" x14ac:dyDescent="0.25">
      <c r="A4160">
        <v>10244</v>
      </c>
      <c r="B4160" t="s">
        <v>7000</v>
      </c>
      <c r="C4160" t="s">
        <v>7000</v>
      </c>
      <c r="D4160" s="23">
        <v>22900409000105</v>
      </c>
      <c r="E4160" t="s">
        <v>1500</v>
      </c>
      <c r="F4160" t="s">
        <v>1415</v>
      </c>
      <c r="G4160">
        <v>15456</v>
      </c>
      <c r="H4160" s="23">
        <v>72519207</v>
      </c>
    </row>
    <row r="4161" spans="1:8" x14ac:dyDescent="0.25">
      <c r="A4161">
        <v>13622</v>
      </c>
      <c r="B4161" t="s">
        <v>7001</v>
      </c>
      <c r="C4161" t="s">
        <v>7001</v>
      </c>
      <c r="D4161" s="23">
        <v>9185485000100</v>
      </c>
      <c r="E4161" t="s">
        <v>1417</v>
      </c>
      <c r="F4161" t="s">
        <v>1418</v>
      </c>
      <c r="G4161">
        <v>21250</v>
      </c>
      <c r="H4161" s="23">
        <v>78426438</v>
      </c>
    </row>
    <row r="4162" spans="1:8" x14ac:dyDescent="0.25">
      <c r="A4162">
        <v>2523</v>
      </c>
      <c r="B4162" t="s">
        <v>7002</v>
      </c>
      <c r="C4162" t="s">
        <v>7003</v>
      </c>
      <c r="D4162" s="23">
        <v>35504133000180</v>
      </c>
      <c r="E4162" t="s">
        <v>2148</v>
      </c>
      <c r="F4162" t="s">
        <v>1386</v>
      </c>
      <c r="G4162">
        <v>3799</v>
      </c>
      <c r="H4162" s="23">
        <v>160872944</v>
      </c>
    </row>
    <row r="4163" spans="1:8" x14ac:dyDescent="0.25">
      <c r="A4163">
        <v>3061</v>
      </c>
      <c r="B4163" t="s">
        <v>7004</v>
      </c>
      <c r="C4163" t="s">
        <v>7005</v>
      </c>
      <c r="D4163" s="23">
        <v>5694833000202</v>
      </c>
      <c r="E4163" t="s">
        <v>2170</v>
      </c>
      <c r="F4163" t="s">
        <v>1415</v>
      </c>
      <c r="G4163">
        <v>4337</v>
      </c>
      <c r="H4163" s="23">
        <v>41435664</v>
      </c>
    </row>
    <row r="4164" spans="1:8" x14ac:dyDescent="0.25">
      <c r="A4164">
        <v>10058</v>
      </c>
      <c r="B4164" t="s">
        <v>7006</v>
      </c>
      <c r="C4164" t="s">
        <v>7007</v>
      </c>
      <c r="D4164" s="23">
        <v>15751561000108</v>
      </c>
      <c r="E4164" t="s">
        <v>1424</v>
      </c>
      <c r="F4164" t="s">
        <v>1390</v>
      </c>
      <c r="G4164">
        <v>14883</v>
      </c>
      <c r="H4164" s="23">
        <v>141324840110</v>
      </c>
    </row>
    <row r="4165" spans="1:8" x14ac:dyDescent="0.25">
      <c r="A4165">
        <v>8121</v>
      </c>
      <c r="B4165" t="s">
        <v>7008</v>
      </c>
      <c r="C4165" t="s">
        <v>7008</v>
      </c>
      <c r="D4165" s="23">
        <v>21598829000108</v>
      </c>
      <c r="E4165" t="s">
        <v>7009</v>
      </c>
      <c r="F4165" t="s">
        <v>1386</v>
      </c>
      <c r="G4165">
        <v>12406</v>
      </c>
      <c r="H4165" s="23">
        <v>162512783</v>
      </c>
    </row>
    <row r="4166" spans="1:8" x14ac:dyDescent="0.25">
      <c r="A4166">
        <v>8757</v>
      </c>
      <c r="B4166" t="s">
        <v>7010</v>
      </c>
      <c r="C4166" t="s">
        <v>7010</v>
      </c>
      <c r="D4166" s="23">
        <v>11463785000155</v>
      </c>
      <c r="E4166" t="s">
        <v>6066</v>
      </c>
      <c r="F4166" t="s">
        <v>1398</v>
      </c>
      <c r="G4166">
        <v>13258</v>
      </c>
      <c r="H4166" s="23">
        <v>202257142</v>
      </c>
    </row>
    <row r="4167" spans="1:8" x14ac:dyDescent="0.25">
      <c r="A4167">
        <v>14435</v>
      </c>
      <c r="B4167" t="s">
        <v>7011</v>
      </c>
      <c r="C4167" t="s">
        <v>7012</v>
      </c>
      <c r="D4167" s="23">
        <v>16825042000100</v>
      </c>
      <c r="E4167" t="s">
        <v>1385</v>
      </c>
      <c r="F4167" t="s">
        <v>1386</v>
      </c>
      <c r="G4167">
        <v>22742</v>
      </c>
      <c r="H4167" s="23" t="s">
        <v>1438</v>
      </c>
    </row>
    <row r="4168" spans="1:8" x14ac:dyDescent="0.25">
      <c r="A4168">
        <v>2185</v>
      </c>
      <c r="B4168" t="s">
        <v>7013</v>
      </c>
      <c r="C4168" t="s">
        <v>7014</v>
      </c>
      <c r="D4168" s="23">
        <v>24480485000126</v>
      </c>
      <c r="E4168" t="s">
        <v>1992</v>
      </c>
      <c r="F4168" t="s">
        <v>1587</v>
      </c>
      <c r="G4168">
        <v>3461</v>
      </c>
      <c r="H4168" s="23">
        <v>240764250</v>
      </c>
    </row>
    <row r="4169" spans="1:8" x14ac:dyDescent="0.25">
      <c r="A4169">
        <v>5104</v>
      </c>
      <c r="B4169" t="s">
        <v>7015</v>
      </c>
      <c r="C4169" t="s">
        <v>7016</v>
      </c>
      <c r="D4169" s="23">
        <v>3567560000200</v>
      </c>
      <c r="E4169" t="s">
        <v>1385</v>
      </c>
      <c r="F4169" t="s">
        <v>1386</v>
      </c>
      <c r="G4169">
        <v>8149</v>
      </c>
      <c r="H4169" s="23">
        <v>161268846</v>
      </c>
    </row>
    <row r="4170" spans="1:8" x14ac:dyDescent="0.25">
      <c r="A4170">
        <v>13359</v>
      </c>
      <c r="B4170" t="s">
        <v>7017</v>
      </c>
      <c r="C4170" t="s">
        <v>7018</v>
      </c>
      <c r="D4170" s="23">
        <v>18454741000108</v>
      </c>
      <c r="E4170" t="s">
        <v>1430</v>
      </c>
      <c r="F4170" t="s">
        <v>1415</v>
      </c>
      <c r="G4170">
        <v>20907</v>
      </c>
      <c r="H4170" s="23">
        <v>53619587</v>
      </c>
    </row>
    <row r="4171" spans="1:8" x14ac:dyDescent="0.25">
      <c r="A4171">
        <v>8226</v>
      </c>
      <c r="B4171" t="s">
        <v>7019</v>
      </c>
      <c r="C4171" t="s">
        <v>7019</v>
      </c>
      <c r="D4171" s="23">
        <v>19519624000148</v>
      </c>
      <c r="E4171" t="s">
        <v>1409</v>
      </c>
      <c r="F4171" t="s">
        <v>1386</v>
      </c>
      <c r="G4171">
        <v>12491</v>
      </c>
      <c r="H4171" s="23">
        <v>162260628</v>
      </c>
    </row>
    <row r="4172" spans="1:8" x14ac:dyDescent="0.25">
      <c r="A4172">
        <v>10696</v>
      </c>
      <c r="B4172" t="s">
        <v>22226</v>
      </c>
      <c r="C4172" t="s">
        <v>22226</v>
      </c>
      <c r="D4172" s="23"/>
      <c r="E4172" t="s">
        <v>21447</v>
      </c>
      <c r="F4172" t="s">
        <v>1587</v>
      </c>
      <c r="G4172">
        <v>16111</v>
      </c>
      <c r="H4172" s="23"/>
    </row>
    <row r="4173" spans="1:8" x14ac:dyDescent="0.25">
      <c r="A4173">
        <v>639</v>
      </c>
      <c r="B4173" t="s">
        <v>22227</v>
      </c>
      <c r="C4173" t="s">
        <v>22227</v>
      </c>
      <c r="D4173" s="23"/>
      <c r="E4173" t="s">
        <v>2050</v>
      </c>
      <c r="F4173" t="s">
        <v>1386</v>
      </c>
      <c r="G4173">
        <v>1915</v>
      </c>
      <c r="H4173" s="23"/>
    </row>
    <row r="4174" spans="1:8" x14ac:dyDescent="0.25">
      <c r="A4174">
        <v>1877</v>
      </c>
      <c r="B4174" t="s">
        <v>7020</v>
      </c>
      <c r="C4174" t="s">
        <v>7021</v>
      </c>
      <c r="D4174" s="23">
        <v>13188647000130</v>
      </c>
      <c r="E4174" t="s">
        <v>1921</v>
      </c>
      <c r="F4174" t="s">
        <v>1386</v>
      </c>
      <c r="G4174">
        <v>3153</v>
      </c>
      <c r="H4174" s="23">
        <v>161794491</v>
      </c>
    </row>
    <row r="4175" spans="1:8" x14ac:dyDescent="0.25">
      <c r="A4175">
        <v>257</v>
      </c>
      <c r="B4175" t="s">
        <v>22228</v>
      </c>
      <c r="C4175" t="s">
        <v>22228</v>
      </c>
      <c r="D4175" s="23"/>
      <c r="E4175" t="s">
        <v>4224</v>
      </c>
      <c r="F4175" t="s">
        <v>1386</v>
      </c>
      <c r="G4175">
        <v>1533</v>
      </c>
      <c r="H4175" s="23"/>
    </row>
    <row r="4176" spans="1:8" x14ac:dyDescent="0.25">
      <c r="A4176">
        <v>7562</v>
      </c>
      <c r="B4176" t="s">
        <v>7022</v>
      </c>
      <c r="C4176" t="s">
        <v>7023</v>
      </c>
      <c r="D4176" s="23">
        <v>20646737000193</v>
      </c>
      <c r="E4176" t="s">
        <v>3519</v>
      </c>
      <c r="F4176" t="s">
        <v>1880</v>
      </c>
      <c r="G4176">
        <v>11504</v>
      </c>
      <c r="H4176" s="23">
        <v>106120727</v>
      </c>
    </row>
    <row r="4177" spans="1:8" x14ac:dyDescent="0.25">
      <c r="A4177">
        <v>15180</v>
      </c>
      <c r="B4177" t="s">
        <v>7024</v>
      </c>
      <c r="D4177" s="23">
        <v>27986763000100</v>
      </c>
      <c r="E4177" t="s">
        <v>1424</v>
      </c>
      <c r="F4177" t="s">
        <v>1390</v>
      </c>
      <c r="G4177">
        <v>24249</v>
      </c>
      <c r="H4177" s="23">
        <v>118183074114</v>
      </c>
    </row>
    <row r="4178" spans="1:8" x14ac:dyDescent="0.25">
      <c r="A4178">
        <v>11077</v>
      </c>
      <c r="B4178" t="s">
        <v>7025</v>
      </c>
      <c r="C4178" t="s">
        <v>7026</v>
      </c>
      <c r="D4178" s="23">
        <v>20459859000170</v>
      </c>
      <c r="E4178" t="s">
        <v>1507</v>
      </c>
      <c r="F4178" t="s">
        <v>1415</v>
      </c>
      <c r="G4178">
        <v>16879</v>
      </c>
      <c r="H4178" s="23">
        <v>58126317</v>
      </c>
    </row>
    <row r="4179" spans="1:8" x14ac:dyDescent="0.25">
      <c r="A4179">
        <v>11319</v>
      </c>
      <c r="B4179" t="s">
        <v>7027</v>
      </c>
      <c r="C4179" t="s">
        <v>7028</v>
      </c>
      <c r="D4179" s="23">
        <v>23826769000169</v>
      </c>
      <c r="E4179" t="s">
        <v>1424</v>
      </c>
      <c r="F4179" t="s">
        <v>1390</v>
      </c>
      <c r="G4179">
        <v>17180</v>
      </c>
      <c r="H4179" s="23">
        <v>123462410114</v>
      </c>
    </row>
    <row r="4180" spans="1:8" x14ac:dyDescent="0.25">
      <c r="A4180">
        <v>7386</v>
      </c>
      <c r="B4180" t="s">
        <v>7029</v>
      </c>
      <c r="C4180" t="s">
        <v>7029</v>
      </c>
      <c r="D4180" s="23">
        <v>13091419000148</v>
      </c>
      <c r="E4180" t="s">
        <v>1572</v>
      </c>
      <c r="F4180" t="s">
        <v>1386</v>
      </c>
      <c r="G4180">
        <v>11306</v>
      </c>
      <c r="H4180" s="23">
        <v>161838430</v>
      </c>
    </row>
    <row r="4181" spans="1:8" x14ac:dyDescent="0.25">
      <c r="A4181">
        <v>11477</v>
      </c>
      <c r="B4181" t="s">
        <v>22229</v>
      </c>
      <c r="C4181" t="s">
        <v>22230</v>
      </c>
      <c r="D4181" s="23"/>
      <c r="E4181" t="s">
        <v>1422</v>
      </c>
      <c r="F4181" t="s">
        <v>1386</v>
      </c>
      <c r="G4181">
        <v>5871</v>
      </c>
      <c r="H4181" s="23"/>
    </row>
    <row r="4182" spans="1:8" x14ac:dyDescent="0.25">
      <c r="A4182">
        <v>10359</v>
      </c>
      <c r="B4182" t="s">
        <v>7030</v>
      </c>
      <c r="C4182" t="s">
        <v>7031</v>
      </c>
      <c r="D4182" s="23">
        <v>27463431000140</v>
      </c>
      <c r="E4182" t="s">
        <v>1424</v>
      </c>
      <c r="F4182" t="s">
        <v>1390</v>
      </c>
      <c r="G4182">
        <v>15632</v>
      </c>
      <c r="H4182" s="23">
        <v>492915315112</v>
      </c>
    </row>
    <row r="4183" spans="1:8" x14ac:dyDescent="0.25">
      <c r="A4183">
        <v>9800</v>
      </c>
      <c r="B4183" t="s">
        <v>22231</v>
      </c>
      <c r="C4183" t="s">
        <v>22231</v>
      </c>
      <c r="D4183" s="23"/>
      <c r="E4183" t="s">
        <v>2050</v>
      </c>
      <c r="F4183" t="s">
        <v>1386</v>
      </c>
      <c r="G4183">
        <v>14531</v>
      </c>
      <c r="H4183" s="23"/>
    </row>
    <row r="4184" spans="1:8" x14ac:dyDescent="0.25">
      <c r="A4184">
        <v>278</v>
      </c>
      <c r="B4184" t="s">
        <v>22232</v>
      </c>
      <c r="C4184" t="s">
        <v>22232</v>
      </c>
      <c r="D4184" s="23"/>
      <c r="E4184" t="s">
        <v>1422</v>
      </c>
      <c r="F4184" t="s">
        <v>1386</v>
      </c>
      <c r="G4184">
        <v>1554</v>
      </c>
      <c r="H4184" s="23"/>
    </row>
    <row r="4185" spans="1:8" x14ac:dyDescent="0.25">
      <c r="A4185">
        <v>10264</v>
      </c>
      <c r="B4185" t="s">
        <v>7032</v>
      </c>
      <c r="C4185" t="s">
        <v>7032</v>
      </c>
      <c r="D4185" s="23">
        <v>388857000120</v>
      </c>
      <c r="E4185" t="s">
        <v>2256</v>
      </c>
      <c r="F4185" t="s">
        <v>1386</v>
      </c>
      <c r="G4185">
        <v>15483</v>
      </c>
      <c r="H4185" s="23">
        <v>161066089</v>
      </c>
    </row>
    <row r="4186" spans="1:8" x14ac:dyDescent="0.25">
      <c r="A4186">
        <v>10168</v>
      </c>
      <c r="B4186" t="s">
        <v>7033</v>
      </c>
      <c r="C4186" t="s">
        <v>7034</v>
      </c>
      <c r="D4186" s="23">
        <v>2617709000166</v>
      </c>
      <c r="E4186" t="s">
        <v>1992</v>
      </c>
      <c r="F4186" t="s">
        <v>1587</v>
      </c>
      <c r="G4186">
        <v>15296</v>
      </c>
      <c r="H4186" s="23">
        <v>240943899</v>
      </c>
    </row>
    <row r="4187" spans="1:8" x14ac:dyDescent="0.25">
      <c r="A4187">
        <v>7415</v>
      </c>
      <c r="B4187" t="s">
        <v>7035</v>
      </c>
      <c r="C4187" t="s">
        <v>7036</v>
      </c>
      <c r="D4187" s="23">
        <v>2733866000137</v>
      </c>
      <c r="E4187" t="s">
        <v>1430</v>
      </c>
      <c r="F4187" t="s">
        <v>1415</v>
      </c>
      <c r="G4187">
        <v>11333</v>
      </c>
      <c r="H4187" s="23">
        <v>25127500</v>
      </c>
    </row>
    <row r="4188" spans="1:8" x14ac:dyDescent="0.25">
      <c r="A4188">
        <v>13199</v>
      </c>
      <c r="B4188" t="s">
        <v>7037</v>
      </c>
      <c r="C4188" t="s">
        <v>7038</v>
      </c>
      <c r="D4188" s="23">
        <v>46488482000171</v>
      </c>
      <c r="E4188" t="s">
        <v>1424</v>
      </c>
      <c r="F4188" t="s">
        <v>1390</v>
      </c>
      <c r="G4188">
        <v>20392</v>
      </c>
      <c r="H4188" s="23">
        <v>109248229119</v>
      </c>
    </row>
    <row r="4189" spans="1:8" x14ac:dyDescent="0.25">
      <c r="A4189">
        <v>15127</v>
      </c>
      <c r="B4189" t="s">
        <v>7039</v>
      </c>
      <c r="C4189" t="s">
        <v>906</v>
      </c>
      <c r="D4189" s="23">
        <v>77310589000159</v>
      </c>
      <c r="E4189" t="s">
        <v>1424</v>
      </c>
      <c r="F4189" t="s">
        <v>1390</v>
      </c>
      <c r="G4189">
        <v>24027</v>
      </c>
      <c r="H4189" s="23">
        <v>144410696117</v>
      </c>
    </row>
    <row r="4190" spans="1:8" x14ac:dyDescent="0.25">
      <c r="A4190">
        <v>6263</v>
      </c>
      <c r="B4190" t="s">
        <v>7040</v>
      </c>
      <c r="C4190" t="s">
        <v>7041</v>
      </c>
      <c r="D4190" s="23">
        <v>2115297000166</v>
      </c>
      <c r="E4190" t="s">
        <v>1675</v>
      </c>
      <c r="F4190" t="s">
        <v>1390</v>
      </c>
      <c r="G4190">
        <v>9795</v>
      </c>
      <c r="H4190" s="23">
        <v>664059492112</v>
      </c>
    </row>
    <row r="4191" spans="1:8" x14ac:dyDescent="0.25">
      <c r="A4191">
        <v>2998</v>
      </c>
      <c r="B4191" t="s">
        <v>7042</v>
      </c>
      <c r="C4191" t="s">
        <v>7043</v>
      </c>
      <c r="D4191" s="23">
        <v>54383500000189</v>
      </c>
      <c r="E4191" t="s">
        <v>2667</v>
      </c>
      <c r="F4191" t="s">
        <v>1390</v>
      </c>
      <c r="G4191">
        <v>4274</v>
      </c>
      <c r="H4191" s="23">
        <v>535004717113</v>
      </c>
    </row>
    <row r="4192" spans="1:8" x14ac:dyDescent="0.25">
      <c r="A4192">
        <v>13173</v>
      </c>
      <c r="B4192" t="s">
        <v>7044</v>
      </c>
      <c r="C4192" t="s">
        <v>7045</v>
      </c>
      <c r="D4192" s="23">
        <v>14197530000186</v>
      </c>
      <c r="E4192" t="s">
        <v>1430</v>
      </c>
      <c r="F4192" t="s">
        <v>1415</v>
      </c>
      <c r="G4192">
        <v>20359</v>
      </c>
      <c r="H4192" s="23" t="s">
        <v>1438</v>
      </c>
    </row>
    <row r="4193" spans="1:8" x14ac:dyDescent="0.25">
      <c r="A4193">
        <v>15485</v>
      </c>
      <c r="B4193" t="s">
        <v>7046</v>
      </c>
      <c r="C4193" t="s">
        <v>7046</v>
      </c>
      <c r="D4193" s="23">
        <v>52347616000137</v>
      </c>
      <c r="E4193" t="s">
        <v>1507</v>
      </c>
      <c r="F4193" t="s">
        <v>1415</v>
      </c>
      <c r="G4193">
        <v>24682</v>
      </c>
      <c r="H4193" s="23">
        <v>113198604</v>
      </c>
    </row>
    <row r="4194" spans="1:8" x14ac:dyDescent="0.25">
      <c r="A4194">
        <v>11876</v>
      </c>
      <c r="B4194" t="s">
        <v>7047</v>
      </c>
      <c r="C4194" t="s">
        <v>7048</v>
      </c>
      <c r="D4194" s="23">
        <v>35216775000183</v>
      </c>
      <c r="E4194" t="s">
        <v>1507</v>
      </c>
      <c r="F4194" t="s">
        <v>1415</v>
      </c>
      <c r="G4194">
        <v>18252</v>
      </c>
      <c r="H4194" s="23">
        <v>85642134</v>
      </c>
    </row>
    <row r="4195" spans="1:8" x14ac:dyDescent="0.25">
      <c r="A4195">
        <v>15745</v>
      </c>
      <c r="B4195" t="s">
        <v>7049</v>
      </c>
      <c r="C4195" t="s">
        <v>7049</v>
      </c>
      <c r="D4195" s="23">
        <v>40959911000246</v>
      </c>
      <c r="E4195" t="s">
        <v>1500</v>
      </c>
      <c r="F4195" t="s">
        <v>1415</v>
      </c>
      <c r="G4195">
        <v>25034</v>
      </c>
      <c r="H4195" s="23">
        <v>113361963</v>
      </c>
    </row>
    <row r="4196" spans="1:8" x14ac:dyDescent="0.25">
      <c r="A4196">
        <v>12948</v>
      </c>
      <c r="B4196" t="s">
        <v>22233</v>
      </c>
      <c r="C4196" t="s">
        <v>22234</v>
      </c>
      <c r="D4196" s="23"/>
      <c r="E4196" t="s">
        <v>1805</v>
      </c>
      <c r="F4196" t="s">
        <v>1386</v>
      </c>
      <c r="G4196">
        <v>19480</v>
      </c>
      <c r="H4196" s="23"/>
    </row>
    <row r="4197" spans="1:8" x14ac:dyDescent="0.25">
      <c r="A4197">
        <v>15241</v>
      </c>
      <c r="B4197" t="s">
        <v>22235</v>
      </c>
      <c r="C4197" t="s">
        <v>22235</v>
      </c>
      <c r="D4197" s="23"/>
      <c r="E4197" t="s">
        <v>1718</v>
      </c>
      <c r="F4197" t="s">
        <v>1386</v>
      </c>
      <c r="G4197">
        <v>24344</v>
      </c>
      <c r="H4197" s="23"/>
    </row>
    <row r="4198" spans="1:8" x14ac:dyDescent="0.25">
      <c r="A4198">
        <v>729</v>
      </c>
      <c r="B4198" t="s">
        <v>22236</v>
      </c>
      <c r="C4198" t="s">
        <v>22236</v>
      </c>
      <c r="D4198" s="23"/>
      <c r="E4198" t="s">
        <v>1385</v>
      </c>
      <c r="F4198" t="s">
        <v>1386</v>
      </c>
      <c r="G4198">
        <v>2005</v>
      </c>
      <c r="H4198" s="23"/>
    </row>
    <row r="4199" spans="1:8" x14ac:dyDescent="0.25">
      <c r="A4199">
        <v>7066</v>
      </c>
      <c r="B4199" t="s">
        <v>22237</v>
      </c>
      <c r="C4199" t="s">
        <v>22238</v>
      </c>
      <c r="D4199" s="23"/>
      <c r="E4199" t="s">
        <v>1422</v>
      </c>
      <c r="F4199" t="s">
        <v>1386</v>
      </c>
      <c r="G4199">
        <v>215</v>
      </c>
      <c r="H4199" s="23"/>
    </row>
    <row r="4200" spans="1:8" x14ac:dyDescent="0.25">
      <c r="A4200">
        <v>7654</v>
      </c>
      <c r="B4200" t="s">
        <v>7050</v>
      </c>
      <c r="C4200" t="s">
        <v>7050</v>
      </c>
      <c r="D4200" s="23">
        <v>22589415000185</v>
      </c>
      <c r="E4200" t="s">
        <v>1744</v>
      </c>
      <c r="F4200" t="s">
        <v>1386</v>
      </c>
      <c r="G4200">
        <v>11947</v>
      </c>
      <c r="H4200" s="23">
        <v>162561393</v>
      </c>
    </row>
    <row r="4201" spans="1:8" x14ac:dyDescent="0.25">
      <c r="A4201">
        <v>12603</v>
      </c>
      <c r="B4201" t="s">
        <v>22239</v>
      </c>
      <c r="C4201" t="s">
        <v>22240</v>
      </c>
      <c r="D4201" s="23"/>
      <c r="E4201" t="s">
        <v>2050</v>
      </c>
      <c r="F4201" t="s">
        <v>1386</v>
      </c>
      <c r="G4201">
        <v>492</v>
      </c>
      <c r="H4201" s="23"/>
    </row>
    <row r="4202" spans="1:8" x14ac:dyDescent="0.25">
      <c r="A4202">
        <v>7582</v>
      </c>
      <c r="B4202" t="s">
        <v>7051</v>
      </c>
      <c r="C4202" t="s">
        <v>7051</v>
      </c>
      <c r="D4202" s="23">
        <v>20946602000143</v>
      </c>
      <c r="E4202" t="s">
        <v>1430</v>
      </c>
      <c r="F4202" t="s">
        <v>1415</v>
      </c>
      <c r="G4202">
        <v>11668</v>
      </c>
      <c r="H4202" s="23"/>
    </row>
    <row r="4203" spans="1:8" x14ac:dyDescent="0.25">
      <c r="A4203">
        <v>14513</v>
      </c>
      <c r="B4203" t="s">
        <v>7052</v>
      </c>
      <c r="C4203" t="s">
        <v>7053</v>
      </c>
      <c r="D4203" s="23">
        <v>52267569000111</v>
      </c>
      <c r="E4203" t="s">
        <v>1422</v>
      </c>
      <c r="F4203" t="s">
        <v>1386</v>
      </c>
      <c r="G4203">
        <v>22862</v>
      </c>
      <c r="H4203" s="23">
        <v>164766812</v>
      </c>
    </row>
    <row r="4204" spans="1:8" x14ac:dyDescent="0.25">
      <c r="A4204">
        <v>1861</v>
      </c>
      <c r="B4204" t="s">
        <v>7054</v>
      </c>
      <c r="C4204" t="s">
        <v>7055</v>
      </c>
      <c r="D4204" s="23">
        <v>13005786000181</v>
      </c>
      <c r="E4204" t="s">
        <v>1541</v>
      </c>
      <c r="F4204" t="s">
        <v>1386</v>
      </c>
      <c r="G4204">
        <v>3137</v>
      </c>
      <c r="H4204" s="23">
        <v>161788947</v>
      </c>
    </row>
    <row r="4205" spans="1:8" x14ac:dyDescent="0.25">
      <c r="A4205">
        <v>672</v>
      </c>
      <c r="B4205" t="s">
        <v>22241</v>
      </c>
      <c r="C4205" t="s">
        <v>22241</v>
      </c>
      <c r="D4205" s="23"/>
      <c r="E4205" t="s">
        <v>1385</v>
      </c>
      <c r="F4205" t="s">
        <v>1386</v>
      </c>
      <c r="G4205">
        <v>1948</v>
      </c>
      <c r="H4205" s="23"/>
    </row>
    <row r="4206" spans="1:8" x14ac:dyDescent="0.25">
      <c r="A4206">
        <v>8043</v>
      </c>
      <c r="B4206" t="s">
        <v>22242</v>
      </c>
      <c r="C4206" t="s">
        <v>22243</v>
      </c>
      <c r="D4206" s="23"/>
      <c r="E4206" t="s">
        <v>1723</v>
      </c>
      <c r="F4206" t="s">
        <v>1386</v>
      </c>
      <c r="G4206">
        <v>6127</v>
      </c>
      <c r="H4206" s="23"/>
    </row>
    <row r="4207" spans="1:8" x14ac:dyDescent="0.25">
      <c r="A4207">
        <v>10353</v>
      </c>
      <c r="B4207" t="s">
        <v>7056</v>
      </c>
      <c r="C4207" t="s">
        <v>7057</v>
      </c>
      <c r="D4207" s="23">
        <v>3387988000181</v>
      </c>
      <c r="E4207" t="s">
        <v>1672</v>
      </c>
      <c r="F4207" t="s">
        <v>1398</v>
      </c>
      <c r="G4207">
        <v>15627</v>
      </c>
      <c r="H4207" s="23">
        <v>201414848</v>
      </c>
    </row>
    <row r="4208" spans="1:8" x14ac:dyDescent="0.25">
      <c r="A4208">
        <v>10716</v>
      </c>
      <c r="B4208" t="s">
        <v>7056</v>
      </c>
      <c r="C4208" t="s">
        <v>7057</v>
      </c>
      <c r="D4208" s="23">
        <v>3387988000343</v>
      </c>
      <c r="E4208" t="s">
        <v>1672</v>
      </c>
      <c r="F4208" t="s">
        <v>1398</v>
      </c>
      <c r="G4208">
        <v>16139</v>
      </c>
      <c r="H4208" s="23">
        <v>204903076</v>
      </c>
    </row>
    <row r="4209" spans="1:8" x14ac:dyDescent="0.25">
      <c r="A4209">
        <v>11706</v>
      </c>
      <c r="B4209" t="s">
        <v>22244</v>
      </c>
      <c r="C4209" t="s">
        <v>22245</v>
      </c>
      <c r="D4209" s="23"/>
      <c r="E4209" t="s">
        <v>1723</v>
      </c>
      <c r="F4209" t="s">
        <v>1386</v>
      </c>
      <c r="G4209">
        <v>6696</v>
      </c>
      <c r="H4209" s="23"/>
    </row>
    <row r="4210" spans="1:8" x14ac:dyDescent="0.25">
      <c r="A4210">
        <v>4609</v>
      </c>
      <c r="B4210" t="s">
        <v>7058</v>
      </c>
      <c r="C4210" t="s">
        <v>7058</v>
      </c>
      <c r="D4210" s="23">
        <v>15395666000163</v>
      </c>
      <c r="E4210" t="s">
        <v>1385</v>
      </c>
      <c r="F4210" t="s">
        <v>1386</v>
      </c>
      <c r="G4210">
        <v>7184</v>
      </c>
      <c r="H4210" s="23">
        <v>161974465</v>
      </c>
    </row>
    <row r="4211" spans="1:8" x14ac:dyDescent="0.25">
      <c r="A4211">
        <v>10863</v>
      </c>
      <c r="B4211" t="s">
        <v>22246</v>
      </c>
      <c r="C4211" t="s">
        <v>22246</v>
      </c>
      <c r="D4211" s="23"/>
      <c r="E4211" t="s">
        <v>1422</v>
      </c>
      <c r="F4211" t="s">
        <v>1386</v>
      </c>
      <c r="G4211">
        <v>16454</v>
      </c>
      <c r="H4211" s="23"/>
    </row>
    <row r="4212" spans="1:8" x14ac:dyDescent="0.25">
      <c r="A4212">
        <v>13676</v>
      </c>
      <c r="B4212" t="s">
        <v>7059</v>
      </c>
      <c r="C4212" t="s">
        <v>7060</v>
      </c>
      <c r="D4212" s="23">
        <v>48242009000135</v>
      </c>
      <c r="E4212" t="s">
        <v>1422</v>
      </c>
      <c r="F4212" t="s">
        <v>1386</v>
      </c>
      <c r="G4212">
        <v>21314</v>
      </c>
      <c r="H4212" s="23" t="s">
        <v>1438</v>
      </c>
    </row>
    <row r="4213" spans="1:8" x14ac:dyDescent="0.25">
      <c r="A4213">
        <v>3673</v>
      </c>
      <c r="B4213" t="s">
        <v>7061</v>
      </c>
      <c r="C4213" t="s">
        <v>7062</v>
      </c>
      <c r="D4213" s="23">
        <v>8642179000192</v>
      </c>
      <c r="E4213" t="s">
        <v>1924</v>
      </c>
      <c r="F4213" t="s">
        <v>1386</v>
      </c>
      <c r="G4213">
        <v>4949</v>
      </c>
      <c r="H4213" s="23">
        <v>161513204</v>
      </c>
    </row>
    <row r="4214" spans="1:8" x14ac:dyDescent="0.25">
      <c r="A4214">
        <v>10894</v>
      </c>
      <c r="B4214" t="s">
        <v>7063</v>
      </c>
      <c r="C4214" t="s">
        <v>7063</v>
      </c>
      <c r="D4214" s="23">
        <v>33050034000140</v>
      </c>
      <c r="E4214" t="s">
        <v>1385</v>
      </c>
      <c r="F4214" t="s">
        <v>1386</v>
      </c>
      <c r="G4214">
        <v>16560</v>
      </c>
      <c r="H4214" s="23">
        <v>163356939</v>
      </c>
    </row>
    <row r="4215" spans="1:8" x14ac:dyDescent="0.25">
      <c r="A4215">
        <v>7725</v>
      </c>
      <c r="B4215" t="s">
        <v>22247</v>
      </c>
      <c r="C4215" t="s">
        <v>22247</v>
      </c>
      <c r="D4215" s="23"/>
      <c r="E4215" t="s">
        <v>1541</v>
      </c>
      <c r="F4215" t="s">
        <v>1386</v>
      </c>
      <c r="G4215">
        <v>11618</v>
      </c>
      <c r="H4215" s="23"/>
    </row>
    <row r="4216" spans="1:8" x14ac:dyDescent="0.25">
      <c r="A4216">
        <v>14582</v>
      </c>
      <c r="B4216" t="s">
        <v>22248</v>
      </c>
      <c r="C4216" t="s">
        <v>22249</v>
      </c>
      <c r="D4216" s="23"/>
      <c r="E4216" t="s">
        <v>1422</v>
      </c>
      <c r="F4216" t="s">
        <v>1386</v>
      </c>
      <c r="G4216">
        <v>20636</v>
      </c>
      <c r="H4216" s="23"/>
    </row>
    <row r="4217" spans="1:8" x14ac:dyDescent="0.25">
      <c r="A4217">
        <v>3537</v>
      </c>
      <c r="B4217" t="s">
        <v>7064</v>
      </c>
      <c r="C4217" t="s">
        <v>7065</v>
      </c>
      <c r="D4217" s="23">
        <v>804736000112</v>
      </c>
      <c r="E4217" t="s">
        <v>1696</v>
      </c>
      <c r="F4217" t="s">
        <v>1386</v>
      </c>
      <c r="G4217">
        <v>4813</v>
      </c>
      <c r="H4217" s="23">
        <v>161098410</v>
      </c>
    </row>
    <row r="4218" spans="1:8" x14ac:dyDescent="0.25">
      <c r="A4218">
        <v>6821</v>
      </c>
      <c r="B4218" t="s">
        <v>7066</v>
      </c>
      <c r="C4218" t="s">
        <v>7066</v>
      </c>
      <c r="D4218" s="23">
        <v>20478276000197</v>
      </c>
      <c r="E4218" t="s">
        <v>2891</v>
      </c>
      <c r="F4218" t="s">
        <v>1386</v>
      </c>
      <c r="G4218">
        <v>10778</v>
      </c>
      <c r="H4218" s="23">
        <v>162352166</v>
      </c>
    </row>
    <row r="4219" spans="1:8" x14ac:dyDescent="0.25">
      <c r="A4219">
        <v>13759</v>
      </c>
      <c r="B4219" t="s">
        <v>7067</v>
      </c>
      <c r="C4219" t="s">
        <v>7067</v>
      </c>
      <c r="D4219" s="23">
        <v>44686591000178</v>
      </c>
      <c r="E4219" t="s">
        <v>2306</v>
      </c>
      <c r="F4219" t="s">
        <v>1386</v>
      </c>
      <c r="G4219">
        <v>21451</v>
      </c>
      <c r="H4219" s="23">
        <v>164206221</v>
      </c>
    </row>
    <row r="4220" spans="1:8" x14ac:dyDescent="0.25">
      <c r="A4220">
        <v>15224</v>
      </c>
      <c r="B4220" t="s">
        <v>7068</v>
      </c>
      <c r="C4220" t="s">
        <v>7069</v>
      </c>
      <c r="D4220" s="23">
        <v>43812489000109</v>
      </c>
      <c r="E4220" t="s">
        <v>1430</v>
      </c>
      <c r="F4220" t="s">
        <v>1415</v>
      </c>
      <c r="G4220">
        <v>24329</v>
      </c>
      <c r="H4220" s="23" t="s">
        <v>1438</v>
      </c>
    </row>
    <row r="4221" spans="1:8" x14ac:dyDescent="0.25">
      <c r="A4221">
        <v>12137</v>
      </c>
      <c r="B4221" t="s">
        <v>7070</v>
      </c>
      <c r="C4221" t="s">
        <v>7071</v>
      </c>
      <c r="D4221" s="23">
        <v>31273080000182</v>
      </c>
      <c r="E4221" t="s">
        <v>7072</v>
      </c>
      <c r="F4221" t="s">
        <v>1415</v>
      </c>
      <c r="G4221">
        <v>18715</v>
      </c>
      <c r="H4221" s="23">
        <v>82842450</v>
      </c>
    </row>
    <row r="4222" spans="1:8" x14ac:dyDescent="0.25">
      <c r="A4222">
        <v>11395</v>
      </c>
      <c r="B4222" t="s">
        <v>7073</v>
      </c>
      <c r="C4222" t="s">
        <v>7074</v>
      </c>
      <c r="D4222" s="23">
        <v>29003271000182</v>
      </c>
      <c r="E4222" t="s">
        <v>1397</v>
      </c>
      <c r="F4222" t="s">
        <v>1398</v>
      </c>
      <c r="G4222">
        <v>17310</v>
      </c>
      <c r="H4222" s="23" t="s">
        <v>1438</v>
      </c>
    </row>
    <row r="4223" spans="1:8" x14ac:dyDescent="0.25">
      <c r="A4223">
        <v>15330</v>
      </c>
      <c r="B4223" t="s">
        <v>22250</v>
      </c>
      <c r="C4223" t="s">
        <v>22250</v>
      </c>
      <c r="D4223" s="23"/>
      <c r="E4223" t="s">
        <v>1696</v>
      </c>
      <c r="F4223" t="s">
        <v>1386</v>
      </c>
      <c r="G4223">
        <v>24483</v>
      </c>
      <c r="H4223" s="23"/>
    </row>
    <row r="4224" spans="1:8" x14ac:dyDescent="0.25">
      <c r="A4224">
        <v>7466</v>
      </c>
      <c r="B4224" t="s">
        <v>22251</v>
      </c>
      <c r="C4224" t="s">
        <v>22252</v>
      </c>
      <c r="D4224" s="23"/>
      <c r="E4224" t="s">
        <v>1422</v>
      </c>
      <c r="F4224" t="s">
        <v>1386</v>
      </c>
      <c r="G4224">
        <v>10535</v>
      </c>
      <c r="H4224" s="23"/>
    </row>
    <row r="4225" spans="1:8" x14ac:dyDescent="0.25">
      <c r="A4225">
        <v>4841</v>
      </c>
      <c r="B4225" t="s">
        <v>22253</v>
      </c>
      <c r="C4225" t="s">
        <v>22253</v>
      </c>
      <c r="D4225" s="23"/>
      <c r="E4225" t="s">
        <v>2218</v>
      </c>
      <c r="F4225" t="s">
        <v>1398</v>
      </c>
      <c r="G4225">
        <v>7659</v>
      </c>
      <c r="H4225" s="23"/>
    </row>
    <row r="4226" spans="1:8" x14ac:dyDescent="0.25">
      <c r="A4226">
        <v>14124</v>
      </c>
      <c r="B4226" t="s">
        <v>7075</v>
      </c>
      <c r="C4226" t="s">
        <v>7076</v>
      </c>
      <c r="D4226" s="23">
        <v>48427601000101</v>
      </c>
      <c r="E4226" t="s">
        <v>1422</v>
      </c>
      <c r="F4226" t="s">
        <v>1386</v>
      </c>
      <c r="G4226">
        <v>21911</v>
      </c>
      <c r="H4226" s="23" t="s">
        <v>1438</v>
      </c>
    </row>
    <row r="4227" spans="1:8" x14ac:dyDescent="0.25">
      <c r="A4227">
        <v>6355</v>
      </c>
      <c r="B4227" t="s">
        <v>7077</v>
      </c>
      <c r="C4227" t="s">
        <v>7077</v>
      </c>
      <c r="D4227" s="23">
        <v>4488807000176</v>
      </c>
      <c r="E4227" t="s">
        <v>1513</v>
      </c>
      <c r="F4227" t="s">
        <v>1398</v>
      </c>
      <c r="G4227">
        <v>9895</v>
      </c>
      <c r="H4227" s="23">
        <v>200888250</v>
      </c>
    </row>
    <row r="4228" spans="1:8" x14ac:dyDescent="0.25">
      <c r="A4228">
        <v>9044</v>
      </c>
      <c r="B4228" t="s">
        <v>22254</v>
      </c>
      <c r="C4228" t="s">
        <v>22255</v>
      </c>
      <c r="D4228" s="23"/>
      <c r="E4228" t="s">
        <v>1422</v>
      </c>
      <c r="F4228" t="s">
        <v>1386</v>
      </c>
      <c r="G4228">
        <v>1155</v>
      </c>
      <c r="H4228" s="23"/>
    </row>
    <row r="4229" spans="1:8" x14ac:dyDescent="0.25">
      <c r="A4229">
        <v>7134</v>
      </c>
      <c r="B4229" t="s">
        <v>22256</v>
      </c>
      <c r="C4229" t="s">
        <v>22255</v>
      </c>
      <c r="D4229" s="23"/>
      <c r="E4229" t="s">
        <v>1723</v>
      </c>
      <c r="F4229" t="s">
        <v>1386</v>
      </c>
      <c r="G4229">
        <v>5857</v>
      </c>
      <c r="H4229" s="23"/>
    </row>
    <row r="4230" spans="1:8" x14ac:dyDescent="0.25">
      <c r="A4230">
        <v>1255</v>
      </c>
      <c r="B4230" t="s">
        <v>7078</v>
      </c>
      <c r="C4230" t="s">
        <v>7079</v>
      </c>
      <c r="D4230" s="23">
        <v>10271548000120</v>
      </c>
      <c r="E4230" t="s">
        <v>1527</v>
      </c>
      <c r="F4230" t="s">
        <v>1386</v>
      </c>
      <c r="G4230">
        <v>2531</v>
      </c>
      <c r="H4230" s="23">
        <v>161592341</v>
      </c>
    </row>
    <row r="4231" spans="1:8" x14ac:dyDescent="0.25">
      <c r="A4231">
        <v>6467</v>
      </c>
      <c r="B4231" t="s">
        <v>22257</v>
      </c>
      <c r="C4231" t="s">
        <v>22255</v>
      </c>
      <c r="D4231" s="23"/>
      <c r="E4231" t="s">
        <v>2050</v>
      </c>
      <c r="F4231" t="s">
        <v>1386</v>
      </c>
      <c r="G4231">
        <v>445</v>
      </c>
      <c r="H4231" s="23"/>
    </row>
    <row r="4232" spans="1:8" x14ac:dyDescent="0.25">
      <c r="A4232">
        <v>10777</v>
      </c>
      <c r="B4232" t="s">
        <v>7080</v>
      </c>
      <c r="C4232" t="s">
        <v>7080</v>
      </c>
      <c r="D4232" s="23">
        <v>18463891000188</v>
      </c>
      <c r="E4232" t="s">
        <v>1533</v>
      </c>
      <c r="F4232" t="s">
        <v>1386</v>
      </c>
      <c r="G4232">
        <v>16217</v>
      </c>
      <c r="H4232" s="23">
        <v>162167652</v>
      </c>
    </row>
    <row r="4233" spans="1:8" x14ac:dyDescent="0.25">
      <c r="A4233">
        <v>8292</v>
      </c>
      <c r="B4233" t="s">
        <v>7081</v>
      </c>
      <c r="C4233" t="s">
        <v>7081</v>
      </c>
      <c r="D4233" s="23">
        <v>24308701000150</v>
      </c>
      <c r="E4233" t="s">
        <v>1527</v>
      </c>
      <c r="F4233" t="s">
        <v>1386</v>
      </c>
      <c r="G4233">
        <v>12559</v>
      </c>
      <c r="H4233" s="23">
        <v>162679688</v>
      </c>
    </row>
    <row r="4234" spans="1:8" x14ac:dyDescent="0.25">
      <c r="A4234">
        <v>9085</v>
      </c>
      <c r="B4234" t="s">
        <v>22258</v>
      </c>
      <c r="C4234" t="s">
        <v>22258</v>
      </c>
      <c r="D4234" s="23"/>
      <c r="E4234" t="s">
        <v>1533</v>
      </c>
      <c r="F4234" t="s">
        <v>1386</v>
      </c>
      <c r="G4234">
        <v>13605</v>
      </c>
      <c r="H4234" s="23"/>
    </row>
    <row r="4235" spans="1:8" x14ac:dyDescent="0.25">
      <c r="A4235">
        <v>7820</v>
      </c>
      <c r="B4235" t="s">
        <v>22259</v>
      </c>
      <c r="C4235" t="s">
        <v>22255</v>
      </c>
      <c r="D4235" s="23"/>
      <c r="E4235" t="s">
        <v>1723</v>
      </c>
      <c r="F4235" t="s">
        <v>1386</v>
      </c>
      <c r="G4235">
        <v>11913</v>
      </c>
      <c r="H4235" s="23"/>
    </row>
    <row r="4236" spans="1:8" x14ac:dyDescent="0.25">
      <c r="A4236">
        <v>12128</v>
      </c>
      <c r="B4236" t="s">
        <v>22260</v>
      </c>
      <c r="C4236" t="s">
        <v>22260</v>
      </c>
      <c r="D4236" s="23"/>
      <c r="E4236" t="s">
        <v>2050</v>
      </c>
      <c r="F4236" t="s">
        <v>1386</v>
      </c>
      <c r="G4236">
        <v>18704</v>
      </c>
      <c r="H4236" s="23"/>
    </row>
    <row r="4237" spans="1:8" x14ac:dyDescent="0.25">
      <c r="A4237">
        <v>10033</v>
      </c>
      <c r="B4237" t="s">
        <v>22261</v>
      </c>
      <c r="C4237" t="s">
        <v>22261</v>
      </c>
      <c r="D4237" s="23"/>
      <c r="E4237" t="s">
        <v>1422</v>
      </c>
      <c r="F4237" t="s">
        <v>1386</v>
      </c>
      <c r="G4237">
        <v>14837</v>
      </c>
      <c r="H4237" s="23"/>
    </row>
    <row r="4238" spans="1:8" x14ac:dyDescent="0.25">
      <c r="A4238">
        <v>398</v>
      </c>
      <c r="B4238" t="s">
        <v>22262</v>
      </c>
      <c r="C4238" t="s">
        <v>22262</v>
      </c>
      <c r="D4238" s="23"/>
      <c r="E4238" t="s">
        <v>1723</v>
      </c>
      <c r="F4238" t="s">
        <v>1386</v>
      </c>
      <c r="G4238">
        <v>1674</v>
      </c>
      <c r="H4238" s="23"/>
    </row>
    <row r="4239" spans="1:8" x14ac:dyDescent="0.25">
      <c r="A4239">
        <v>5147</v>
      </c>
      <c r="B4239" t="s">
        <v>7082</v>
      </c>
      <c r="C4239" t="s">
        <v>7083</v>
      </c>
      <c r="D4239" s="23">
        <v>3582425000144</v>
      </c>
      <c r="E4239" t="s">
        <v>1430</v>
      </c>
      <c r="F4239" t="s">
        <v>1415</v>
      </c>
      <c r="G4239">
        <v>8188</v>
      </c>
      <c r="H4239" s="23">
        <v>26791919</v>
      </c>
    </row>
    <row r="4240" spans="1:8" x14ac:dyDescent="0.25">
      <c r="A4240">
        <v>742</v>
      </c>
      <c r="B4240" t="s">
        <v>22263</v>
      </c>
      <c r="C4240" t="s">
        <v>22263</v>
      </c>
      <c r="D4240" s="23"/>
      <c r="E4240" t="s">
        <v>1921</v>
      </c>
      <c r="F4240" t="s">
        <v>1386</v>
      </c>
      <c r="G4240">
        <v>2018</v>
      </c>
      <c r="H4240" s="23"/>
    </row>
    <row r="4241" spans="1:8" x14ac:dyDescent="0.25">
      <c r="A4241">
        <v>2500</v>
      </c>
      <c r="B4241" t="s">
        <v>7084</v>
      </c>
      <c r="C4241" t="s">
        <v>7085</v>
      </c>
      <c r="D4241" s="23">
        <v>35428051000101</v>
      </c>
      <c r="E4241" t="s">
        <v>1385</v>
      </c>
      <c r="F4241" t="s">
        <v>1386</v>
      </c>
      <c r="G4241">
        <v>3776</v>
      </c>
      <c r="H4241" s="23">
        <v>160867410</v>
      </c>
    </row>
    <row r="4242" spans="1:8" x14ac:dyDescent="0.25">
      <c r="A4242">
        <v>616</v>
      </c>
      <c r="B4242" t="s">
        <v>22264</v>
      </c>
      <c r="C4242" t="s">
        <v>22264</v>
      </c>
      <c r="D4242" s="23"/>
      <c r="E4242" t="s">
        <v>1422</v>
      </c>
      <c r="F4242" t="s">
        <v>1386</v>
      </c>
      <c r="G4242">
        <v>1892</v>
      </c>
      <c r="H4242" s="23"/>
    </row>
    <row r="4243" spans="1:8" x14ac:dyDescent="0.25">
      <c r="A4243">
        <v>8448</v>
      </c>
      <c r="B4243" t="s">
        <v>22265</v>
      </c>
      <c r="C4243" t="s">
        <v>22266</v>
      </c>
      <c r="D4243" s="23"/>
      <c r="E4243" t="s">
        <v>1530</v>
      </c>
      <c r="F4243" t="s">
        <v>1386</v>
      </c>
      <c r="G4243">
        <v>789</v>
      </c>
      <c r="H4243" s="23"/>
    </row>
    <row r="4244" spans="1:8" x14ac:dyDescent="0.25">
      <c r="A4244">
        <v>9176</v>
      </c>
      <c r="B4244" t="s">
        <v>22267</v>
      </c>
      <c r="C4244" t="s">
        <v>22266</v>
      </c>
      <c r="D4244" s="23"/>
      <c r="E4244" t="s">
        <v>1422</v>
      </c>
      <c r="F4244" t="s">
        <v>1386</v>
      </c>
      <c r="G4244">
        <v>6094</v>
      </c>
      <c r="H4244" s="23"/>
    </row>
    <row r="4245" spans="1:8" x14ac:dyDescent="0.25">
      <c r="A4245">
        <v>230</v>
      </c>
      <c r="B4245" t="s">
        <v>22268</v>
      </c>
      <c r="C4245" t="s">
        <v>22268</v>
      </c>
      <c r="D4245" s="23"/>
      <c r="E4245" t="s">
        <v>1812</v>
      </c>
      <c r="F4245" t="s">
        <v>1386</v>
      </c>
      <c r="G4245">
        <v>1506</v>
      </c>
      <c r="H4245" s="23"/>
    </row>
    <row r="4246" spans="1:8" x14ac:dyDescent="0.25">
      <c r="A4246">
        <v>11712</v>
      </c>
      <c r="B4246" t="s">
        <v>22269</v>
      </c>
      <c r="C4246" t="s">
        <v>22266</v>
      </c>
      <c r="D4246" s="23"/>
      <c r="E4246" t="s">
        <v>1422</v>
      </c>
      <c r="F4246" t="s">
        <v>1386</v>
      </c>
      <c r="G4246">
        <v>11908</v>
      </c>
      <c r="H4246" s="23"/>
    </row>
    <row r="4247" spans="1:8" x14ac:dyDescent="0.25">
      <c r="A4247">
        <v>9286</v>
      </c>
      <c r="B4247" t="s">
        <v>7086</v>
      </c>
      <c r="C4247" t="s">
        <v>7086</v>
      </c>
      <c r="D4247" s="23">
        <v>25163736000101</v>
      </c>
      <c r="E4247" t="s">
        <v>1422</v>
      </c>
      <c r="F4247" t="s">
        <v>1386</v>
      </c>
      <c r="G4247">
        <v>13780</v>
      </c>
      <c r="H4247" s="23">
        <v>162756313</v>
      </c>
    </row>
    <row r="4248" spans="1:8" x14ac:dyDescent="0.25">
      <c r="A4248">
        <v>5316</v>
      </c>
      <c r="B4248" t="s">
        <v>22270</v>
      </c>
      <c r="C4248" t="s">
        <v>22270</v>
      </c>
      <c r="D4248" s="23"/>
      <c r="E4248" t="s">
        <v>4001</v>
      </c>
      <c r="F4248" t="s">
        <v>1398</v>
      </c>
      <c r="G4248">
        <v>8352</v>
      </c>
      <c r="H4248" s="23"/>
    </row>
    <row r="4249" spans="1:8" x14ac:dyDescent="0.25">
      <c r="A4249">
        <v>8033</v>
      </c>
      <c r="B4249" t="s">
        <v>7087</v>
      </c>
      <c r="C4249" t="s">
        <v>7087</v>
      </c>
      <c r="D4249" s="23">
        <v>15531829000198</v>
      </c>
      <c r="E4249" t="s">
        <v>1385</v>
      </c>
      <c r="F4249" t="s">
        <v>1386</v>
      </c>
      <c r="G4249">
        <v>12334</v>
      </c>
      <c r="H4249" s="23">
        <v>161985203</v>
      </c>
    </row>
    <row r="4250" spans="1:8" x14ac:dyDescent="0.25">
      <c r="A4250">
        <v>10571</v>
      </c>
      <c r="B4250" t="s">
        <v>22271</v>
      </c>
      <c r="C4250" t="s">
        <v>22271</v>
      </c>
      <c r="D4250" s="23"/>
      <c r="E4250" t="s">
        <v>1422</v>
      </c>
      <c r="F4250" t="s">
        <v>1386</v>
      </c>
      <c r="G4250">
        <v>15932</v>
      </c>
      <c r="H4250" s="23"/>
    </row>
    <row r="4251" spans="1:8" x14ac:dyDescent="0.25">
      <c r="A4251">
        <v>338</v>
      </c>
      <c r="B4251" t="s">
        <v>22272</v>
      </c>
      <c r="C4251" t="s">
        <v>22272</v>
      </c>
      <c r="D4251" s="23"/>
      <c r="E4251" t="s">
        <v>3083</v>
      </c>
      <c r="F4251" t="s">
        <v>1386</v>
      </c>
      <c r="G4251">
        <v>1614</v>
      </c>
      <c r="H4251" s="23"/>
    </row>
    <row r="4252" spans="1:8" x14ac:dyDescent="0.25">
      <c r="A4252">
        <v>5721</v>
      </c>
      <c r="B4252" t="s">
        <v>22273</v>
      </c>
      <c r="C4252" t="s">
        <v>22266</v>
      </c>
      <c r="D4252" s="23"/>
      <c r="E4252" t="s">
        <v>1723</v>
      </c>
      <c r="F4252" t="s">
        <v>1386</v>
      </c>
      <c r="G4252">
        <v>5837</v>
      </c>
      <c r="H4252" s="23"/>
    </row>
    <row r="4253" spans="1:8" x14ac:dyDescent="0.25">
      <c r="A4253">
        <v>1069</v>
      </c>
      <c r="B4253" t="s">
        <v>22274</v>
      </c>
      <c r="C4253" t="s">
        <v>22274</v>
      </c>
      <c r="D4253" s="23"/>
      <c r="E4253" t="s">
        <v>1385</v>
      </c>
      <c r="F4253" t="s">
        <v>1386</v>
      </c>
      <c r="G4253">
        <v>2345</v>
      </c>
      <c r="H4253" s="23"/>
    </row>
    <row r="4254" spans="1:8" x14ac:dyDescent="0.25">
      <c r="A4254">
        <v>14382</v>
      </c>
      <c r="B4254" t="s">
        <v>22275</v>
      </c>
      <c r="C4254" t="s">
        <v>22266</v>
      </c>
      <c r="D4254" s="23"/>
      <c r="E4254" t="s">
        <v>1723</v>
      </c>
      <c r="F4254" t="s">
        <v>1386</v>
      </c>
      <c r="G4254">
        <v>16897</v>
      </c>
      <c r="H4254" s="23"/>
    </row>
    <row r="4255" spans="1:8" x14ac:dyDescent="0.25">
      <c r="A4255">
        <v>9946</v>
      </c>
      <c r="B4255" t="s">
        <v>22276</v>
      </c>
      <c r="C4255" t="s">
        <v>22276</v>
      </c>
      <c r="D4255" s="23"/>
      <c r="E4255" t="s">
        <v>1385</v>
      </c>
      <c r="F4255" t="s">
        <v>1386</v>
      </c>
      <c r="G4255">
        <v>14678</v>
      </c>
      <c r="H4255" s="23"/>
    </row>
    <row r="4256" spans="1:8" x14ac:dyDescent="0.25">
      <c r="A4256">
        <v>13393</v>
      </c>
      <c r="B4256" t="s">
        <v>7088</v>
      </c>
      <c r="C4256" t="s">
        <v>7089</v>
      </c>
      <c r="D4256" s="23">
        <v>43842493000110</v>
      </c>
      <c r="E4256" t="s">
        <v>1385</v>
      </c>
      <c r="F4256" t="s">
        <v>1386</v>
      </c>
      <c r="G4256">
        <v>20955</v>
      </c>
      <c r="H4256" s="23" t="s">
        <v>1438</v>
      </c>
    </row>
    <row r="4257" spans="1:8" x14ac:dyDescent="0.25">
      <c r="A4257">
        <v>9009</v>
      </c>
      <c r="B4257" t="s">
        <v>22277</v>
      </c>
      <c r="C4257" t="s">
        <v>22277</v>
      </c>
      <c r="D4257" s="23"/>
      <c r="E4257" t="s">
        <v>19385</v>
      </c>
      <c r="F4257" t="s">
        <v>1398</v>
      </c>
      <c r="G4257">
        <v>13541</v>
      </c>
      <c r="H4257" s="23"/>
    </row>
    <row r="4258" spans="1:8" x14ac:dyDescent="0.25">
      <c r="A4258">
        <v>13518</v>
      </c>
      <c r="B4258" t="s">
        <v>22278</v>
      </c>
      <c r="C4258" t="s">
        <v>22278</v>
      </c>
      <c r="D4258" s="23"/>
      <c r="E4258" t="s">
        <v>1723</v>
      </c>
      <c r="F4258" t="s">
        <v>1386</v>
      </c>
      <c r="G4258">
        <v>21124</v>
      </c>
      <c r="H4258" s="23"/>
    </row>
    <row r="4259" spans="1:8" x14ac:dyDescent="0.25">
      <c r="A4259">
        <v>8878</v>
      </c>
      <c r="B4259" t="s">
        <v>7090</v>
      </c>
      <c r="C4259" t="s">
        <v>7090</v>
      </c>
      <c r="D4259" s="23">
        <v>26305316000185</v>
      </c>
      <c r="E4259" t="s">
        <v>2107</v>
      </c>
      <c r="F4259" t="s">
        <v>1457</v>
      </c>
      <c r="G4259">
        <v>13412</v>
      </c>
      <c r="H4259" s="23">
        <v>195892194</v>
      </c>
    </row>
    <row r="4260" spans="1:8" x14ac:dyDescent="0.25">
      <c r="A4260">
        <v>11308</v>
      </c>
      <c r="B4260" t="s">
        <v>7091</v>
      </c>
      <c r="C4260" t="s">
        <v>7091</v>
      </c>
      <c r="D4260" s="23">
        <v>5886459000158</v>
      </c>
      <c r="E4260" t="s">
        <v>6164</v>
      </c>
      <c r="F4260" t="s">
        <v>1398</v>
      </c>
      <c r="G4260">
        <v>17163</v>
      </c>
      <c r="H4260" s="23">
        <v>201450704</v>
      </c>
    </row>
    <row r="4261" spans="1:8" x14ac:dyDescent="0.25">
      <c r="A4261">
        <v>5351</v>
      </c>
      <c r="B4261" t="s">
        <v>22279</v>
      </c>
      <c r="C4261" t="s">
        <v>22280</v>
      </c>
      <c r="D4261" s="23"/>
      <c r="E4261" t="s">
        <v>1422</v>
      </c>
      <c r="F4261" t="s">
        <v>1386</v>
      </c>
      <c r="G4261">
        <v>5835</v>
      </c>
      <c r="H4261" s="23"/>
    </row>
    <row r="4262" spans="1:8" x14ac:dyDescent="0.25">
      <c r="A4262">
        <v>8463</v>
      </c>
      <c r="B4262" t="s">
        <v>22281</v>
      </c>
      <c r="C4262" t="s">
        <v>22281</v>
      </c>
      <c r="D4262" s="23"/>
      <c r="E4262" t="s">
        <v>1718</v>
      </c>
      <c r="F4262" t="s">
        <v>1386</v>
      </c>
      <c r="G4262">
        <v>12884</v>
      </c>
      <c r="H4262" s="23"/>
    </row>
    <row r="4263" spans="1:8" x14ac:dyDescent="0.25">
      <c r="A4263">
        <v>4585</v>
      </c>
      <c r="B4263" t="s">
        <v>7092</v>
      </c>
      <c r="C4263" t="s">
        <v>7093</v>
      </c>
      <c r="D4263" s="23">
        <v>14898486000131</v>
      </c>
      <c r="E4263" t="s">
        <v>1452</v>
      </c>
      <c r="F4263" t="s">
        <v>1386</v>
      </c>
      <c r="G4263">
        <v>7163</v>
      </c>
      <c r="H4263" s="23">
        <v>161962327</v>
      </c>
    </row>
    <row r="4264" spans="1:8" x14ac:dyDescent="0.25">
      <c r="A4264">
        <v>6363</v>
      </c>
      <c r="B4264" t="s">
        <v>7094</v>
      </c>
      <c r="C4264" t="s">
        <v>7095</v>
      </c>
      <c r="D4264" s="23">
        <v>15387903000144</v>
      </c>
      <c r="E4264" t="s">
        <v>1385</v>
      </c>
      <c r="F4264" t="s">
        <v>1386</v>
      </c>
      <c r="G4264">
        <v>9905</v>
      </c>
      <c r="H4264" s="23" t="s">
        <v>1438</v>
      </c>
    </row>
    <row r="4265" spans="1:8" x14ac:dyDescent="0.25">
      <c r="A4265">
        <v>14431</v>
      </c>
      <c r="B4265" t="s">
        <v>22282</v>
      </c>
      <c r="C4265" t="s">
        <v>22283</v>
      </c>
      <c r="D4265" s="23"/>
      <c r="E4265" t="s">
        <v>1422</v>
      </c>
      <c r="F4265" t="s">
        <v>1386</v>
      </c>
      <c r="G4265">
        <v>22054</v>
      </c>
      <c r="H4265" s="23"/>
    </row>
    <row r="4266" spans="1:8" x14ac:dyDescent="0.25">
      <c r="A4266">
        <v>7278</v>
      </c>
      <c r="B4266" t="s">
        <v>22284</v>
      </c>
      <c r="C4266" t="s">
        <v>22285</v>
      </c>
      <c r="D4266" s="23"/>
      <c r="E4266" t="s">
        <v>1422</v>
      </c>
      <c r="F4266" t="s">
        <v>1386</v>
      </c>
      <c r="G4266">
        <v>9806</v>
      </c>
      <c r="H4266" s="23"/>
    </row>
    <row r="4267" spans="1:8" x14ac:dyDescent="0.25">
      <c r="A4267">
        <v>1625</v>
      </c>
      <c r="B4267" t="s">
        <v>7096</v>
      </c>
      <c r="C4267" t="s">
        <v>7097</v>
      </c>
      <c r="D4267" s="23">
        <v>1160365000146</v>
      </c>
      <c r="E4267" t="s">
        <v>1385</v>
      </c>
      <c r="F4267" t="s">
        <v>1386</v>
      </c>
      <c r="G4267">
        <v>2901</v>
      </c>
      <c r="H4267" s="23">
        <v>161138179</v>
      </c>
    </row>
    <row r="4268" spans="1:8" x14ac:dyDescent="0.25">
      <c r="A4268">
        <v>9700</v>
      </c>
      <c r="B4268" t="s">
        <v>7098</v>
      </c>
      <c r="C4268" t="s">
        <v>7098</v>
      </c>
      <c r="D4268" s="23">
        <v>28209250000155</v>
      </c>
      <c r="E4268" t="s">
        <v>1851</v>
      </c>
      <c r="F4268" t="s">
        <v>1386</v>
      </c>
      <c r="G4268">
        <v>14399</v>
      </c>
      <c r="H4268" s="23">
        <v>162974574</v>
      </c>
    </row>
    <row r="4269" spans="1:8" x14ac:dyDescent="0.25">
      <c r="A4269">
        <v>5740</v>
      </c>
      <c r="B4269" t="s">
        <v>22286</v>
      </c>
      <c r="C4269" t="s">
        <v>22287</v>
      </c>
      <c r="D4269" s="23"/>
      <c r="E4269" t="s">
        <v>1422</v>
      </c>
      <c r="F4269" t="s">
        <v>1386</v>
      </c>
      <c r="G4269">
        <v>5508</v>
      </c>
      <c r="H4269" s="23"/>
    </row>
    <row r="4270" spans="1:8" x14ac:dyDescent="0.25">
      <c r="A4270">
        <v>12043</v>
      </c>
      <c r="B4270" t="s">
        <v>22288</v>
      </c>
      <c r="C4270" t="s">
        <v>22287</v>
      </c>
      <c r="D4270" s="23"/>
      <c r="E4270" t="s">
        <v>1530</v>
      </c>
      <c r="F4270" t="s">
        <v>1386</v>
      </c>
      <c r="G4270">
        <v>14067</v>
      </c>
      <c r="H4270" s="23"/>
    </row>
    <row r="4271" spans="1:8" x14ac:dyDescent="0.25">
      <c r="A4271">
        <v>6305</v>
      </c>
      <c r="B4271" t="s">
        <v>22289</v>
      </c>
      <c r="C4271" t="s">
        <v>22289</v>
      </c>
      <c r="D4271" s="23"/>
      <c r="E4271" t="s">
        <v>1851</v>
      </c>
      <c r="F4271" t="s">
        <v>1386</v>
      </c>
      <c r="G4271">
        <v>9848</v>
      </c>
      <c r="H4271" s="23"/>
    </row>
    <row r="4272" spans="1:8" x14ac:dyDescent="0.25">
      <c r="A4272">
        <v>340</v>
      </c>
      <c r="B4272" t="s">
        <v>22290</v>
      </c>
      <c r="C4272" t="s">
        <v>22290</v>
      </c>
      <c r="D4272" s="23"/>
      <c r="E4272" t="s">
        <v>1385</v>
      </c>
      <c r="F4272" t="s">
        <v>1386</v>
      </c>
      <c r="G4272">
        <v>1616</v>
      </c>
      <c r="H4272" s="23"/>
    </row>
    <row r="4273" spans="1:8" x14ac:dyDescent="0.25">
      <c r="A4273">
        <v>1220</v>
      </c>
      <c r="B4273" t="s">
        <v>22291</v>
      </c>
      <c r="C4273" t="s">
        <v>22291</v>
      </c>
      <c r="D4273" s="23"/>
      <c r="E4273" t="s">
        <v>1541</v>
      </c>
      <c r="F4273" t="s">
        <v>1386</v>
      </c>
      <c r="G4273">
        <v>2496</v>
      </c>
      <c r="H4273" s="23"/>
    </row>
    <row r="4274" spans="1:8" x14ac:dyDescent="0.25">
      <c r="A4274">
        <v>185</v>
      </c>
      <c r="B4274" t="s">
        <v>22292</v>
      </c>
      <c r="C4274" t="s">
        <v>22292</v>
      </c>
      <c r="D4274" s="23"/>
      <c r="E4274" t="s">
        <v>1723</v>
      </c>
      <c r="F4274" t="s">
        <v>1386</v>
      </c>
      <c r="G4274">
        <v>1461</v>
      </c>
      <c r="H4274" s="23"/>
    </row>
    <row r="4275" spans="1:8" x14ac:dyDescent="0.25">
      <c r="A4275">
        <v>15579</v>
      </c>
      <c r="B4275" t="s">
        <v>22293</v>
      </c>
      <c r="C4275" t="s">
        <v>22294</v>
      </c>
      <c r="D4275" s="23"/>
      <c r="E4275" t="s">
        <v>1422</v>
      </c>
      <c r="F4275" t="s">
        <v>1386</v>
      </c>
      <c r="G4275">
        <v>15243</v>
      </c>
      <c r="H4275" s="23"/>
    </row>
    <row r="4276" spans="1:8" x14ac:dyDescent="0.25">
      <c r="A4276">
        <v>323</v>
      </c>
      <c r="B4276" t="s">
        <v>22295</v>
      </c>
      <c r="C4276" t="s">
        <v>22295</v>
      </c>
      <c r="D4276" s="23"/>
      <c r="E4276" t="s">
        <v>1422</v>
      </c>
      <c r="F4276" t="s">
        <v>1386</v>
      </c>
      <c r="G4276">
        <v>1599</v>
      </c>
      <c r="H4276" s="23"/>
    </row>
    <row r="4277" spans="1:8" x14ac:dyDescent="0.25">
      <c r="A4277">
        <v>386</v>
      </c>
      <c r="B4277" t="s">
        <v>22296</v>
      </c>
      <c r="C4277" t="s">
        <v>22296</v>
      </c>
      <c r="D4277" s="23"/>
      <c r="E4277" t="s">
        <v>1422</v>
      </c>
      <c r="F4277" t="s">
        <v>1386</v>
      </c>
      <c r="G4277">
        <v>1662</v>
      </c>
      <c r="H4277" s="23"/>
    </row>
    <row r="4278" spans="1:8" x14ac:dyDescent="0.25">
      <c r="A4278">
        <v>7462</v>
      </c>
      <c r="B4278" t="s">
        <v>7099</v>
      </c>
      <c r="C4278" t="s">
        <v>7100</v>
      </c>
      <c r="D4278" s="23">
        <v>17323294000195</v>
      </c>
      <c r="E4278" t="s">
        <v>5499</v>
      </c>
      <c r="F4278" t="s">
        <v>1390</v>
      </c>
      <c r="G4278">
        <v>11385</v>
      </c>
      <c r="H4278" s="23" t="s">
        <v>1438</v>
      </c>
    </row>
    <row r="4279" spans="1:8" x14ac:dyDescent="0.25">
      <c r="A4279">
        <v>9214</v>
      </c>
      <c r="B4279" t="s">
        <v>7101</v>
      </c>
      <c r="C4279" t="s">
        <v>7102</v>
      </c>
      <c r="D4279" s="23">
        <v>24435781000105</v>
      </c>
      <c r="E4279" t="s">
        <v>1409</v>
      </c>
      <c r="F4279" t="s">
        <v>1386</v>
      </c>
      <c r="G4279">
        <v>13713</v>
      </c>
      <c r="H4279" s="23">
        <v>162694563</v>
      </c>
    </row>
    <row r="4280" spans="1:8" x14ac:dyDescent="0.25">
      <c r="A4280">
        <v>10882</v>
      </c>
      <c r="B4280" t="s">
        <v>7103</v>
      </c>
      <c r="C4280" t="s">
        <v>7104</v>
      </c>
      <c r="D4280" s="23">
        <v>29003413000101</v>
      </c>
      <c r="E4280" t="s">
        <v>7105</v>
      </c>
      <c r="F4280" t="s">
        <v>1587</v>
      </c>
      <c r="G4280">
        <v>16544</v>
      </c>
      <c r="H4280" s="23">
        <v>247430579</v>
      </c>
    </row>
    <row r="4281" spans="1:8" x14ac:dyDescent="0.25">
      <c r="A4281">
        <v>15408</v>
      </c>
      <c r="B4281" t="s">
        <v>7106</v>
      </c>
      <c r="C4281" t="s">
        <v>7107</v>
      </c>
      <c r="D4281" s="23">
        <v>29799921000300</v>
      </c>
      <c r="E4281" t="s">
        <v>1976</v>
      </c>
      <c r="F4281" t="s">
        <v>1390</v>
      </c>
      <c r="G4281">
        <v>24570</v>
      </c>
      <c r="H4281" s="23">
        <v>353303525118</v>
      </c>
    </row>
    <row r="4282" spans="1:8" x14ac:dyDescent="0.25">
      <c r="A4282">
        <v>6795</v>
      </c>
      <c r="B4282" t="s">
        <v>7106</v>
      </c>
      <c r="C4282" t="s">
        <v>7108</v>
      </c>
      <c r="D4282" s="23">
        <v>29799921000652</v>
      </c>
      <c r="E4282" t="s">
        <v>3447</v>
      </c>
      <c r="F4282" t="s">
        <v>1444</v>
      </c>
      <c r="G4282">
        <v>10710</v>
      </c>
      <c r="H4282" s="23">
        <v>298894</v>
      </c>
    </row>
    <row r="4283" spans="1:8" x14ac:dyDescent="0.25">
      <c r="A4283">
        <v>2302</v>
      </c>
      <c r="B4283" t="s">
        <v>7109</v>
      </c>
      <c r="C4283" t="s">
        <v>7110</v>
      </c>
      <c r="D4283" s="23">
        <v>29799921000903</v>
      </c>
      <c r="E4283" t="s">
        <v>1430</v>
      </c>
      <c r="F4283" t="s">
        <v>1415</v>
      </c>
      <c r="G4283">
        <v>3578</v>
      </c>
      <c r="H4283" s="23" t="s">
        <v>7111</v>
      </c>
    </row>
    <row r="4284" spans="1:8" x14ac:dyDescent="0.25">
      <c r="A4284">
        <v>12024</v>
      </c>
      <c r="B4284" t="s">
        <v>7112</v>
      </c>
      <c r="C4284" t="s">
        <v>7112</v>
      </c>
      <c r="D4284" s="23">
        <v>2949141000261</v>
      </c>
      <c r="E4284" t="s">
        <v>1385</v>
      </c>
      <c r="F4284" t="s">
        <v>1386</v>
      </c>
      <c r="G4284">
        <v>18515</v>
      </c>
      <c r="H4284" s="23" t="s">
        <v>1438</v>
      </c>
    </row>
    <row r="4285" spans="1:8" x14ac:dyDescent="0.25">
      <c r="A4285">
        <v>11553</v>
      </c>
      <c r="B4285" t="s">
        <v>7113</v>
      </c>
      <c r="C4285" t="s">
        <v>7113</v>
      </c>
      <c r="D4285" s="23">
        <v>7587882000182</v>
      </c>
      <c r="E4285" t="s">
        <v>1422</v>
      </c>
      <c r="F4285" t="s">
        <v>1386</v>
      </c>
      <c r="G4285">
        <v>17500</v>
      </c>
      <c r="H4285" s="23" t="s">
        <v>1438</v>
      </c>
    </row>
    <row r="4286" spans="1:8" x14ac:dyDescent="0.25">
      <c r="A4286">
        <v>2035</v>
      </c>
      <c r="B4286" t="s">
        <v>7114</v>
      </c>
      <c r="C4286" t="s">
        <v>7115</v>
      </c>
      <c r="D4286" s="23">
        <v>1887385000113</v>
      </c>
      <c r="E4286" t="s">
        <v>1385</v>
      </c>
      <c r="F4286" t="s">
        <v>1386</v>
      </c>
      <c r="G4286">
        <v>3311</v>
      </c>
      <c r="H4286" s="23" t="s">
        <v>3079</v>
      </c>
    </row>
    <row r="4287" spans="1:8" x14ac:dyDescent="0.25">
      <c r="A4287">
        <v>2943</v>
      </c>
      <c r="B4287" t="s">
        <v>7116</v>
      </c>
      <c r="C4287" t="s">
        <v>7117</v>
      </c>
      <c r="D4287" s="23">
        <v>5164818000163</v>
      </c>
      <c r="E4287" t="s">
        <v>1422</v>
      </c>
      <c r="F4287" t="s">
        <v>1386</v>
      </c>
      <c r="G4287">
        <v>4219</v>
      </c>
      <c r="H4287" s="23"/>
    </row>
    <row r="4288" spans="1:8" x14ac:dyDescent="0.25">
      <c r="A4288">
        <v>12431</v>
      </c>
      <c r="B4288" t="s">
        <v>7118</v>
      </c>
      <c r="C4288" t="s">
        <v>7119</v>
      </c>
      <c r="D4288" s="23">
        <v>27093867000195</v>
      </c>
      <c r="E4288" t="s">
        <v>1385</v>
      </c>
      <c r="F4288" t="s">
        <v>1386</v>
      </c>
      <c r="G4288">
        <v>19047</v>
      </c>
      <c r="H4288" s="23" t="s">
        <v>1438</v>
      </c>
    </row>
    <row r="4289" spans="1:8" x14ac:dyDescent="0.25">
      <c r="A4289">
        <v>11101</v>
      </c>
      <c r="B4289" t="s">
        <v>7120</v>
      </c>
      <c r="C4289" t="s">
        <v>7121</v>
      </c>
      <c r="D4289" s="23">
        <v>9145598000181</v>
      </c>
      <c r="E4289" t="s">
        <v>1895</v>
      </c>
      <c r="F4289" t="s">
        <v>1390</v>
      </c>
      <c r="G4289">
        <v>16901</v>
      </c>
      <c r="H4289" s="23">
        <v>626744270114</v>
      </c>
    </row>
    <row r="4290" spans="1:8" x14ac:dyDescent="0.25">
      <c r="A4290">
        <v>4764</v>
      </c>
      <c r="B4290" t="s">
        <v>7122</v>
      </c>
      <c r="C4290" t="s">
        <v>7122</v>
      </c>
      <c r="D4290" s="23">
        <v>16560577000198</v>
      </c>
      <c r="E4290" t="s">
        <v>1830</v>
      </c>
      <c r="F4290" t="s">
        <v>1386</v>
      </c>
      <c r="G4290">
        <v>7367</v>
      </c>
      <c r="H4290" s="23">
        <v>162014864</v>
      </c>
    </row>
    <row r="4291" spans="1:8" x14ac:dyDescent="0.25">
      <c r="A4291">
        <v>6268</v>
      </c>
      <c r="B4291" t="s">
        <v>7123</v>
      </c>
      <c r="C4291" t="s">
        <v>7124</v>
      </c>
      <c r="D4291" s="23">
        <v>70095716000103</v>
      </c>
      <c r="E4291" t="s">
        <v>1385</v>
      </c>
      <c r="F4291" t="s">
        <v>1386</v>
      </c>
      <c r="G4291">
        <v>9812</v>
      </c>
      <c r="H4291" s="23" t="s">
        <v>1438</v>
      </c>
    </row>
    <row r="4292" spans="1:8" x14ac:dyDescent="0.25">
      <c r="A4292">
        <v>10550</v>
      </c>
      <c r="B4292" t="s">
        <v>7125</v>
      </c>
      <c r="C4292" t="s">
        <v>7126</v>
      </c>
      <c r="D4292" s="23">
        <v>22445672000143</v>
      </c>
      <c r="E4292" t="s">
        <v>1385</v>
      </c>
      <c r="F4292" t="s">
        <v>1386</v>
      </c>
      <c r="G4292">
        <v>15914</v>
      </c>
      <c r="H4292" s="23">
        <v>162533063</v>
      </c>
    </row>
    <row r="4293" spans="1:8" x14ac:dyDescent="0.25">
      <c r="A4293">
        <v>14505</v>
      </c>
      <c r="B4293" t="s">
        <v>7127</v>
      </c>
      <c r="C4293" t="s">
        <v>7128</v>
      </c>
      <c r="D4293" s="23">
        <v>74134354000165</v>
      </c>
      <c r="E4293" t="s">
        <v>2212</v>
      </c>
      <c r="F4293" t="s">
        <v>1407</v>
      </c>
      <c r="G4293">
        <v>22850</v>
      </c>
      <c r="H4293" s="23">
        <v>69056650</v>
      </c>
    </row>
    <row r="4294" spans="1:8" x14ac:dyDescent="0.25">
      <c r="A4294">
        <v>2530</v>
      </c>
      <c r="B4294" t="s">
        <v>7129</v>
      </c>
      <c r="C4294" t="s">
        <v>7130</v>
      </c>
      <c r="D4294" s="23">
        <v>35571843000122</v>
      </c>
      <c r="E4294" t="s">
        <v>1385</v>
      </c>
      <c r="F4294" t="s">
        <v>1386</v>
      </c>
      <c r="G4294">
        <v>3806</v>
      </c>
      <c r="H4294" s="23">
        <v>160918502</v>
      </c>
    </row>
    <row r="4295" spans="1:8" x14ac:dyDescent="0.25">
      <c r="A4295">
        <v>9773</v>
      </c>
      <c r="B4295" t="s">
        <v>7131</v>
      </c>
      <c r="C4295" t="s">
        <v>7131</v>
      </c>
      <c r="D4295" s="23">
        <v>28799842000174</v>
      </c>
      <c r="E4295" t="s">
        <v>1851</v>
      </c>
      <c r="F4295" t="s">
        <v>1386</v>
      </c>
      <c r="G4295">
        <v>14505</v>
      </c>
      <c r="H4295" s="23">
        <v>163026335</v>
      </c>
    </row>
    <row r="4296" spans="1:8" x14ac:dyDescent="0.25">
      <c r="A4296">
        <v>2564</v>
      </c>
      <c r="B4296" t="s">
        <v>7132</v>
      </c>
      <c r="C4296" t="s">
        <v>7133</v>
      </c>
      <c r="D4296" s="23">
        <v>3666136000123</v>
      </c>
      <c r="E4296" t="s">
        <v>1430</v>
      </c>
      <c r="F4296" t="s">
        <v>1415</v>
      </c>
      <c r="G4296">
        <v>3840</v>
      </c>
      <c r="H4296" s="23" t="s">
        <v>7134</v>
      </c>
    </row>
    <row r="4297" spans="1:8" x14ac:dyDescent="0.25">
      <c r="A4297">
        <v>11226</v>
      </c>
      <c r="B4297" t="s">
        <v>7135</v>
      </c>
      <c r="C4297" t="s">
        <v>7136</v>
      </c>
      <c r="D4297" s="23">
        <v>4110142000162</v>
      </c>
      <c r="E4297" t="s">
        <v>7137</v>
      </c>
      <c r="F4297" t="s">
        <v>1390</v>
      </c>
      <c r="G4297">
        <v>17057</v>
      </c>
      <c r="H4297" s="23">
        <v>720063797115</v>
      </c>
    </row>
    <row r="4298" spans="1:8" x14ac:dyDescent="0.25">
      <c r="A4298">
        <v>14457</v>
      </c>
      <c r="B4298" t="s">
        <v>7138</v>
      </c>
      <c r="C4298" t="s">
        <v>7138</v>
      </c>
      <c r="D4298" s="23">
        <v>11839532000133</v>
      </c>
      <c r="E4298" t="s">
        <v>1385</v>
      </c>
      <c r="F4298" t="s">
        <v>1386</v>
      </c>
      <c r="G4298">
        <v>22775</v>
      </c>
      <c r="H4298" s="23">
        <v>161684688</v>
      </c>
    </row>
    <row r="4299" spans="1:8" x14ac:dyDescent="0.25">
      <c r="A4299">
        <v>11752</v>
      </c>
      <c r="B4299" t="s">
        <v>22297</v>
      </c>
      <c r="C4299" t="s">
        <v>22297</v>
      </c>
      <c r="D4299" s="23"/>
      <c r="E4299" t="s">
        <v>1982</v>
      </c>
      <c r="F4299" t="s">
        <v>1386</v>
      </c>
      <c r="G4299">
        <v>17973</v>
      </c>
      <c r="H4299" s="23"/>
    </row>
    <row r="4300" spans="1:8" x14ac:dyDescent="0.25">
      <c r="A4300">
        <v>444</v>
      </c>
      <c r="B4300" t="s">
        <v>22298</v>
      </c>
      <c r="C4300" t="s">
        <v>22299</v>
      </c>
      <c r="D4300" s="23"/>
      <c r="E4300" t="s">
        <v>1723</v>
      </c>
      <c r="F4300" t="s">
        <v>1386</v>
      </c>
      <c r="G4300">
        <v>1720</v>
      </c>
      <c r="H4300" s="23"/>
    </row>
    <row r="4301" spans="1:8" x14ac:dyDescent="0.25">
      <c r="A4301">
        <v>445</v>
      </c>
      <c r="B4301" t="s">
        <v>22300</v>
      </c>
      <c r="C4301" t="s">
        <v>22301</v>
      </c>
      <c r="D4301" s="23"/>
      <c r="E4301" t="s">
        <v>1723</v>
      </c>
      <c r="F4301" t="s">
        <v>1386</v>
      </c>
      <c r="G4301">
        <v>1721</v>
      </c>
      <c r="H4301" s="23"/>
    </row>
    <row r="4302" spans="1:8" x14ac:dyDescent="0.25">
      <c r="A4302">
        <v>14371</v>
      </c>
      <c r="B4302" t="s">
        <v>7139</v>
      </c>
      <c r="C4302" t="s">
        <v>7140</v>
      </c>
      <c r="D4302" s="23">
        <v>27546538000152</v>
      </c>
      <c r="E4302" t="s">
        <v>1385</v>
      </c>
      <c r="F4302" t="s">
        <v>1386</v>
      </c>
      <c r="G4302">
        <v>22631</v>
      </c>
      <c r="H4302" s="23">
        <v>164395210</v>
      </c>
    </row>
    <row r="4303" spans="1:8" x14ac:dyDescent="0.25">
      <c r="A4303">
        <v>2918</v>
      </c>
      <c r="B4303" t="s">
        <v>7141</v>
      </c>
      <c r="C4303" t="s">
        <v>7142</v>
      </c>
      <c r="D4303" s="23">
        <v>50391929000248</v>
      </c>
      <c r="E4303" t="s">
        <v>1430</v>
      </c>
      <c r="F4303" t="s">
        <v>1415</v>
      </c>
      <c r="G4303">
        <v>4194</v>
      </c>
      <c r="H4303" s="23">
        <v>20316046</v>
      </c>
    </row>
    <row r="4304" spans="1:8" x14ac:dyDescent="0.25">
      <c r="A4304">
        <v>4884</v>
      </c>
      <c r="B4304" t="s">
        <v>7143</v>
      </c>
      <c r="C4304" t="s">
        <v>7144</v>
      </c>
      <c r="D4304" s="23">
        <v>5268218000145</v>
      </c>
      <c r="E4304" t="s">
        <v>1430</v>
      </c>
      <c r="F4304" t="s">
        <v>1415</v>
      </c>
      <c r="G4304">
        <v>7847</v>
      </c>
      <c r="H4304" s="23">
        <v>29764475</v>
      </c>
    </row>
    <row r="4305" spans="1:8" x14ac:dyDescent="0.25">
      <c r="A4305">
        <v>2394</v>
      </c>
      <c r="B4305" t="s">
        <v>7145</v>
      </c>
      <c r="C4305" t="s">
        <v>7146</v>
      </c>
      <c r="D4305" s="23">
        <v>33000092000916</v>
      </c>
      <c r="E4305" t="s">
        <v>1406</v>
      </c>
      <c r="F4305" t="s">
        <v>1407</v>
      </c>
      <c r="G4305">
        <v>3670</v>
      </c>
      <c r="H4305" s="23" t="s">
        <v>7147</v>
      </c>
    </row>
    <row r="4306" spans="1:8" x14ac:dyDescent="0.25">
      <c r="A4306">
        <v>3843</v>
      </c>
      <c r="B4306" t="s">
        <v>7148</v>
      </c>
      <c r="C4306" t="s">
        <v>7149</v>
      </c>
      <c r="D4306" s="23">
        <v>9068132000120</v>
      </c>
      <c r="E4306" t="s">
        <v>1452</v>
      </c>
      <c r="F4306" t="s">
        <v>1386</v>
      </c>
      <c r="G4306">
        <v>5119</v>
      </c>
      <c r="H4306" s="23" t="s">
        <v>7150</v>
      </c>
    </row>
    <row r="4307" spans="1:8" x14ac:dyDescent="0.25">
      <c r="A4307">
        <v>7720</v>
      </c>
      <c r="B4307" t="s">
        <v>7151</v>
      </c>
      <c r="C4307" t="s">
        <v>7152</v>
      </c>
      <c r="D4307" s="23">
        <v>11184785000701</v>
      </c>
      <c r="E4307" t="s">
        <v>1642</v>
      </c>
      <c r="F4307" t="s">
        <v>1415</v>
      </c>
      <c r="G4307">
        <v>12039</v>
      </c>
      <c r="H4307" s="23" t="s">
        <v>1438</v>
      </c>
    </row>
    <row r="4308" spans="1:8" x14ac:dyDescent="0.25">
      <c r="A4308">
        <v>6483</v>
      </c>
      <c r="B4308" t="s">
        <v>22302</v>
      </c>
      <c r="C4308" t="s">
        <v>22302</v>
      </c>
      <c r="D4308" s="23"/>
      <c r="E4308" t="s">
        <v>2050</v>
      </c>
      <c r="F4308" t="s">
        <v>1386</v>
      </c>
      <c r="G4308">
        <v>10020</v>
      </c>
      <c r="H4308" s="23"/>
    </row>
    <row r="4309" spans="1:8" x14ac:dyDescent="0.25">
      <c r="A4309">
        <v>590</v>
      </c>
      <c r="B4309" t="s">
        <v>22303</v>
      </c>
      <c r="C4309" t="s">
        <v>22303</v>
      </c>
      <c r="D4309" s="23"/>
      <c r="E4309" t="s">
        <v>2050</v>
      </c>
      <c r="F4309" t="s">
        <v>1386</v>
      </c>
      <c r="G4309">
        <v>1866</v>
      </c>
      <c r="H4309" s="23"/>
    </row>
    <row r="4310" spans="1:8" x14ac:dyDescent="0.25">
      <c r="A4310">
        <v>2955</v>
      </c>
      <c r="B4310" t="s">
        <v>7153</v>
      </c>
      <c r="C4310" t="s">
        <v>7154</v>
      </c>
      <c r="D4310" s="23">
        <v>5218701000115</v>
      </c>
      <c r="E4310" t="s">
        <v>1718</v>
      </c>
      <c r="F4310" t="s">
        <v>1386</v>
      </c>
      <c r="G4310">
        <v>4231</v>
      </c>
      <c r="H4310" s="23">
        <v>161364586</v>
      </c>
    </row>
    <row r="4311" spans="1:8" x14ac:dyDescent="0.25">
      <c r="A4311">
        <v>11489</v>
      </c>
      <c r="B4311" t="s">
        <v>7155</v>
      </c>
      <c r="C4311" t="s">
        <v>7155</v>
      </c>
      <c r="D4311" s="23">
        <v>31352075000165</v>
      </c>
      <c r="E4311" t="s">
        <v>1723</v>
      </c>
      <c r="F4311" t="s">
        <v>1386</v>
      </c>
      <c r="G4311">
        <v>17431</v>
      </c>
      <c r="H4311" s="23">
        <v>163227802</v>
      </c>
    </row>
    <row r="4312" spans="1:8" x14ac:dyDescent="0.25">
      <c r="A4312">
        <v>2125</v>
      </c>
      <c r="B4312" t="s">
        <v>7156</v>
      </c>
      <c r="C4312" t="s">
        <v>7157</v>
      </c>
      <c r="D4312" s="23">
        <v>2349763000178</v>
      </c>
      <c r="E4312" t="s">
        <v>1385</v>
      </c>
      <c r="F4312" t="s">
        <v>1386</v>
      </c>
      <c r="G4312">
        <v>3401</v>
      </c>
      <c r="H4312" s="23" t="s">
        <v>7158</v>
      </c>
    </row>
    <row r="4313" spans="1:8" x14ac:dyDescent="0.25">
      <c r="A4313">
        <v>1976</v>
      </c>
      <c r="B4313" t="s">
        <v>7159</v>
      </c>
      <c r="C4313" t="s">
        <v>7160</v>
      </c>
      <c r="D4313" s="23">
        <v>14719277000183</v>
      </c>
      <c r="E4313" t="s">
        <v>1385</v>
      </c>
      <c r="F4313" t="s">
        <v>1386</v>
      </c>
      <c r="G4313">
        <v>3252</v>
      </c>
      <c r="H4313" s="23">
        <v>161918492</v>
      </c>
    </row>
    <row r="4314" spans="1:8" x14ac:dyDescent="0.25">
      <c r="A4314">
        <v>1991</v>
      </c>
      <c r="B4314" t="s">
        <v>7161</v>
      </c>
      <c r="C4314" t="s">
        <v>7162</v>
      </c>
      <c r="D4314" s="23">
        <v>15170428000150</v>
      </c>
      <c r="E4314" t="s">
        <v>1742</v>
      </c>
      <c r="F4314" t="s">
        <v>1386</v>
      </c>
      <c r="G4314">
        <v>3267</v>
      </c>
      <c r="H4314" s="23">
        <v>161958850</v>
      </c>
    </row>
    <row r="4315" spans="1:8" x14ac:dyDescent="0.25">
      <c r="A4315">
        <v>9351</v>
      </c>
      <c r="B4315" t="s">
        <v>7163</v>
      </c>
      <c r="C4315" t="s">
        <v>7164</v>
      </c>
      <c r="D4315" s="23">
        <v>49732175006628</v>
      </c>
      <c r="E4315" t="s">
        <v>1385</v>
      </c>
      <c r="F4315" t="s">
        <v>1386</v>
      </c>
      <c r="G4315">
        <v>13837</v>
      </c>
      <c r="H4315" s="23">
        <v>162443528</v>
      </c>
    </row>
    <row r="4316" spans="1:8" x14ac:dyDescent="0.25">
      <c r="A4316">
        <v>6234</v>
      </c>
      <c r="B4316" t="s">
        <v>7165</v>
      </c>
      <c r="C4316" t="s">
        <v>7165</v>
      </c>
      <c r="D4316" s="23">
        <v>18098482000120</v>
      </c>
      <c r="E4316" t="s">
        <v>3641</v>
      </c>
      <c r="F4316" t="s">
        <v>1398</v>
      </c>
      <c r="G4316">
        <v>9765</v>
      </c>
      <c r="H4316" s="23">
        <v>202869199</v>
      </c>
    </row>
    <row r="4317" spans="1:8" x14ac:dyDescent="0.25">
      <c r="A4317">
        <v>6846</v>
      </c>
      <c r="B4317" t="s">
        <v>7166</v>
      </c>
      <c r="C4317" t="s">
        <v>7166</v>
      </c>
      <c r="D4317" s="23">
        <v>12925586000184</v>
      </c>
      <c r="E4317" t="s">
        <v>1675</v>
      </c>
      <c r="F4317" t="s">
        <v>1390</v>
      </c>
      <c r="G4317">
        <v>10819</v>
      </c>
      <c r="H4317" s="23">
        <v>664068989111</v>
      </c>
    </row>
    <row r="4318" spans="1:8" x14ac:dyDescent="0.25">
      <c r="A4318">
        <v>9564</v>
      </c>
      <c r="B4318" t="s">
        <v>7167</v>
      </c>
      <c r="C4318" t="s">
        <v>7168</v>
      </c>
      <c r="D4318" s="23">
        <v>11578572000179</v>
      </c>
      <c r="E4318" t="s">
        <v>7169</v>
      </c>
      <c r="F4318" t="s">
        <v>1398</v>
      </c>
      <c r="G4318">
        <v>14262</v>
      </c>
      <c r="H4318" s="23" t="s">
        <v>7170</v>
      </c>
    </row>
    <row r="4319" spans="1:8" x14ac:dyDescent="0.25">
      <c r="A4319">
        <v>1619</v>
      </c>
      <c r="B4319" t="s">
        <v>7171</v>
      </c>
      <c r="C4319" t="s">
        <v>7172</v>
      </c>
      <c r="D4319" s="23">
        <v>11578572000330</v>
      </c>
      <c r="E4319" t="s">
        <v>3083</v>
      </c>
      <c r="F4319" t="s">
        <v>1386</v>
      </c>
      <c r="G4319">
        <v>2895</v>
      </c>
      <c r="H4319" s="23">
        <v>160248884</v>
      </c>
    </row>
    <row r="4320" spans="1:8" x14ac:dyDescent="0.25">
      <c r="A4320">
        <v>1618</v>
      </c>
      <c r="B4320" t="s">
        <v>7171</v>
      </c>
      <c r="C4320" t="s">
        <v>7172</v>
      </c>
      <c r="D4320" s="23">
        <v>11578572000250</v>
      </c>
      <c r="E4320" t="s">
        <v>7169</v>
      </c>
      <c r="F4320" t="s">
        <v>1398</v>
      </c>
      <c r="G4320">
        <v>2894</v>
      </c>
      <c r="H4320" s="23">
        <v>200162748</v>
      </c>
    </row>
    <row r="4321" spans="1:8" x14ac:dyDescent="0.25">
      <c r="A4321">
        <v>10921</v>
      </c>
      <c r="B4321" t="s">
        <v>7173</v>
      </c>
      <c r="C4321" t="s">
        <v>7174</v>
      </c>
      <c r="D4321" s="23">
        <v>24683087000298</v>
      </c>
      <c r="E4321" t="s">
        <v>1435</v>
      </c>
      <c r="F4321" t="s">
        <v>1390</v>
      </c>
      <c r="G4321">
        <v>16602</v>
      </c>
      <c r="H4321" s="23">
        <v>796608020114</v>
      </c>
    </row>
    <row r="4322" spans="1:8" x14ac:dyDescent="0.25">
      <c r="A4322">
        <v>15480</v>
      </c>
      <c r="B4322" t="s">
        <v>7175</v>
      </c>
      <c r="C4322" t="s">
        <v>7175</v>
      </c>
      <c r="D4322" s="23">
        <v>58229508000146</v>
      </c>
      <c r="E4322" t="s">
        <v>1409</v>
      </c>
      <c r="F4322" t="s">
        <v>1386</v>
      </c>
      <c r="G4322">
        <v>24676</v>
      </c>
      <c r="H4322" s="23">
        <v>165128380</v>
      </c>
    </row>
    <row r="4323" spans="1:8" x14ac:dyDescent="0.25">
      <c r="A4323">
        <v>10913</v>
      </c>
      <c r="B4323" t="s">
        <v>7176</v>
      </c>
      <c r="C4323" t="s">
        <v>7177</v>
      </c>
      <c r="D4323" s="23">
        <v>10368118000120</v>
      </c>
      <c r="E4323" t="s">
        <v>2059</v>
      </c>
      <c r="F4323" t="s">
        <v>1610</v>
      </c>
      <c r="G4323">
        <v>16588</v>
      </c>
      <c r="H4323" s="23">
        <v>257935975</v>
      </c>
    </row>
    <row r="4324" spans="1:8" x14ac:dyDescent="0.25">
      <c r="A4324">
        <v>11487</v>
      </c>
      <c r="B4324" t="s">
        <v>7178</v>
      </c>
      <c r="C4324" t="s">
        <v>7179</v>
      </c>
      <c r="D4324" s="23">
        <v>2968656000470</v>
      </c>
      <c r="E4324" t="s">
        <v>1397</v>
      </c>
      <c r="F4324" t="s">
        <v>1398</v>
      </c>
      <c r="G4324">
        <v>17429</v>
      </c>
      <c r="H4324" s="23">
        <v>202885984</v>
      </c>
    </row>
    <row r="4325" spans="1:8" x14ac:dyDescent="0.25">
      <c r="A4325">
        <v>11399</v>
      </c>
      <c r="B4325" t="s">
        <v>7180</v>
      </c>
      <c r="C4325" t="s">
        <v>7180</v>
      </c>
      <c r="D4325" s="23">
        <v>2968656000632</v>
      </c>
      <c r="E4325" t="s">
        <v>1484</v>
      </c>
      <c r="F4325" t="s">
        <v>1398</v>
      </c>
      <c r="G4325">
        <v>17317</v>
      </c>
      <c r="H4325" s="23">
        <v>204913675</v>
      </c>
    </row>
    <row r="4326" spans="1:8" x14ac:dyDescent="0.25">
      <c r="A4326">
        <v>11361</v>
      </c>
      <c r="B4326" t="s">
        <v>7180</v>
      </c>
      <c r="C4326" t="s">
        <v>7180</v>
      </c>
      <c r="D4326" s="23">
        <v>2968656000551</v>
      </c>
      <c r="E4326" t="s">
        <v>1483</v>
      </c>
      <c r="F4326" t="s">
        <v>1398</v>
      </c>
      <c r="G4326">
        <v>17238</v>
      </c>
      <c r="H4326" s="23">
        <v>204414075</v>
      </c>
    </row>
    <row r="4327" spans="1:8" x14ac:dyDescent="0.25">
      <c r="A4327">
        <v>11363</v>
      </c>
      <c r="B4327" t="s">
        <v>7180</v>
      </c>
      <c r="C4327" t="s">
        <v>7180</v>
      </c>
      <c r="D4327" s="23">
        <v>2968656000128</v>
      </c>
      <c r="E4327" t="s">
        <v>1397</v>
      </c>
      <c r="F4327" t="s">
        <v>1398</v>
      </c>
      <c r="G4327">
        <v>17243</v>
      </c>
      <c r="H4327" s="23">
        <v>200818856</v>
      </c>
    </row>
    <row r="4328" spans="1:8" x14ac:dyDescent="0.25">
      <c r="A4328">
        <v>11340</v>
      </c>
      <c r="B4328" t="s">
        <v>7181</v>
      </c>
      <c r="C4328" t="s">
        <v>7182</v>
      </c>
      <c r="D4328" s="23">
        <v>2968656000209</v>
      </c>
      <c r="E4328" t="s">
        <v>1397</v>
      </c>
      <c r="F4328" t="s">
        <v>1398</v>
      </c>
      <c r="G4328">
        <v>17211</v>
      </c>
      <c r="H4328" s="23">
        <v>202010031</v>
      </c>
    </row>
    <row r="4329" spans="1:8" x14ac:dyDescent="0.25">
      <c r="A4329">
        <v>4483</v>
      </c>
      <c r="B4329" t="s">
        <v>7183</v>
      </c>
      <c r="C4329" t="s">
        <v>7184</v>
      </c>
      <c r="D4329" s="23">
        <v>10635012000146</v>
      </c>
      <c r="E4329" t="s">
        <v>2472</v>
      </c>
      <c r="F4329" t="s">
        <v>1415</v>
      </c>
      <c r="G4329">
        <v>7074</v>
      </c>
      <c r="H4329" s="23" t="s">
        <v>1438</v>
      </c>
    </row>
    <row r="4330" spans="1:8" x14ac:dyDescent="0.25">
      <c r="A4330">
        <v>10371</v>
      </c>
      <c r="B4330" t="s">
        <v>7185</v>
      </c>
      <c r="C4330" t="s">
        <v>7186</v>
      </c>
      <c r="D4330" s="23">
        <v>3899222000186</v>
      </c>
      <c r="E4330" t="s">
        <v>1424</v>
      </c>
      <c r="F4330" t="s">
        <v>1390</v>
      </c>
      <c r="G4330">
        <v>15653</v>
      </c>
      <c r="H4330" s="23">
        <v>146341168111</v>
      </c>
    </row>
    <row r="4331" spans="1:8" x14ac:dyDescent="0.25">
      <c r="A4331">
        <v>12830</v>
      </c>
      <c r="B4331" t="s">
        <v>7187</v>
      </c>
      <c r="C4331" t="s">
        <v>7187</v>
      </c>
      <c r="D4331" s="23">
        <v>41934482000134</v>
      </c>
      <c r="E4331" t="s">
        <v>2193</v>
      </c>
      <c r="F4331" t="s">
        <v>1390</v>
      </c>
      <c r="G4331">
        <v>19864</v>
      </c>
      <c r="H4331" s="23" t="s">
        <v>1438</v>
      </c>
    </row>
    <row r="4332" spans="1:8" x14ac:dyDescent="0.25">
      <c r="A4332">
        <v>14524</v>
      </c>
      <c r="B4332" t="s">
        <v>7188</v>
      </c>
      <c r="C4332" t="s">
        <v>7189</v>
      </c>
      <c r="D4332" s="23">
        <v>41368792000139</v>
      </c>
      <c r="E4332" t="s">
        <v>7190</v>
      </c>
      <c r="F4332" t="s">
        <v>2216</v>
      </c>
      <c r="G4332">
        <v>22875</v>
      </c>
      <c r="H4332" s="23">
        <v>271761466</v>
      </c>
    </row>
    <row r="4333" spans="1:8" x14ac:dyDescent="0.25">
      <c r="A4333">
        <v>7645</v>
      </c>
      <c r="B4333" t="s">
        <v>7191</v>
      </c>
      <c r="C4333" t="s">
        <v>7191</v>
      </c>
      <c r="D4333" s="23">
        <v>11612152000161</v>
      </c>
      <c r="E4333" t="s">
        <v>1409</v>
      </c>
      <c r="F4333" t="s">
        <v>1386</v>
      </c>
      <c r="G4333">
        <v>11932</v>
      </c>
      <c r="H4333" s="23">
        <v>161658040</v>
      </c>
    </row>
    <row r="4334" spans="1:8" x14ac:dyDescent="0.25">
      <c r="A4334">
        <v>4920</v>
      </c>
      <c r="B4334" t="s">
        <v>7192</v>
      </c>
      <c r="C4334" t="s">
        <v>7193</v>
      </c>
      <c r="D4334" s="23">
        <v>4956720000186</v>
      </c>
      <c r="E4334" t="s">
        <v>1385</v>
      </c>
      <c r="F4334" t="s">
        <v>1386</v>
      </c>
      <c r="G4334">
        <v>7911</v>
      </c>
      <c r="H4334" s="23" t="s">
        <v>1438</v>
      </c>
    </row>
    <row r="4335" spans="1:8" x14ac:dyDescent="0.25">
      <c r="A4335">
        <v>6564</v>
      </c>
      <c r="B4335" t="s">
        <v>7194</v>
      </c>
      <c r="C4335" t="s">
        <v>7195</v>
      </c>
      <c r="D4335" s="23">
        <v>803795000176</v>
      </c>
      <c r="E4335" t="s">
        <v>1527</v>
      </c>
      <c r="F4335" t="s">
        <v>1386</v>
      </c>
      <c r="G4335">
        <v>10092</v>
      </c>
      <c r="H4335" s="23">
        <v>161096620</v>
      </c>
    </row>
    <row r="4336" spans="1:8" x14ac:dyDescent="0.25">
      <c r="A4336">
        <v>11717</v>
      </c>
      <c r="B4336" t="s">
        <v>7196</v>
      </c>
      <c r="C4336" t="s">
        <v>7197</v>
      </c>
      <c r="D4336" s="23">
        <v>19056198000153</v>
      </c>
      <c r="E4336" t="s">
        <v>5618</v>
      </c>
      <c r="F4336" t="s">
        <v>1880</v>
      </c>
      <c r="G4336">
        <v>17705</v>
      </c>
      <c r="H4336" s="23">
        <v>107413361</v>
      </c>
    </row>
    <row r="4337" spans="1:8" x14ac:dyDescent="0.25">
      <c r="A4337">
        <v>7867</v>
      </c>
      <c r="B4337" t="s">
        <v>7198</v>
      </c>
      <c r="C4337" t="s">
        <v>7198</v>
      </c>
      <c r="D4337" s="23">
        <v>14203892000132</v>
      </c>
      <c r="E4337" t="s">
        <v>1851</v>
      </c>
      <c r="F4337" t="s">
        <v>1386</v>
      </c>
      <c r="G4337">
        <v>12176</v>
      </c>
      <c r="H4337" s="23">
        <v>161879098</v>
      </c>
    </row>
    <row r="4338" spans="1:8" x14ac:dyDescent="0.25">
      <c r="A4338">
        <v>965</v>
      </c>
      <c r="B4338" t="s">
        <v>22304</v>
      </c>
      <c r="C4338" t="s">
        <v>22304</v>
      </c>
      <c r="D4338" s="23"/>
      <c r="E4338" t="s">
        <v>1851</v>
      </c>
      <c r="F4338" t="s">
        <v>1386</v>
      </c>
      <c r="G4338">
        <v>2241</v>
      </c>
      <c r="H4338" s="23"/>
    </row>
    <row r="4339" spans="1:8" x14ac:dyDescent="0.25">
      <c r="A4339">
        <v>13513</v>
      </c>
      <c r="B4339" t="s">
        <v>7199</v>
      </c>
      <c r="C4339" t="s">
        <v>7199</v>
      </c>
      <c r="D4339" s="23">
        <v>30330354000165</v>
      </c>
      <c r="E4339" t="s">
        <v>1385</v>
      </c>
      <c r="F4339" t="s">
        <v>1386</v>
      </c>
      <c r="G4339">
        <v>21120</v>
      </c>
      <c r="H4339" s="23">
        <v>163152780</v>
      </c>
    </row>
    <row r="4340" spans="1:8" x14ac:dyDescent="0.25">
      <c r="A4340">
        <v>5007</v>
      </c>
      <c r="B4340" t="s">
        <v>7200</v>
      </c>
      <c r="C4340" t="s">
        <v>7201</v>
      </c>
      <c r="D4340" s="23">
        <v>7853038000156</v>
      </c>
      <c r="E4340" t="s">
        <v>1430</v>
      </c>
      <c r="F4340" t="s">
        <v>1415</v>
      </c>
      <c r="G4340">
        <v>8033</v>
      </c>
      <c r="H4340" s="23">
        <v>33931275</v>
      </c>
    </row>
    <row r="4341" spans="1:8" x14ac:dyDescent="0.25">
      <c r="A4341">
        <v>8200</v>
      </c>
      <c r="B4341" t="s">
        <v>7202</v>
      </c>
      <c r="C4341" t="s">
        <v>7202</v>
      </c>
      <c r="D4341" s="23">
        <v>15609421000191</v>
      </c>
      <c r="E4341" t="s">
        <v>1452</v>
      </c>
      <c r="F4341" t="s">
        <v>1386</v>
      </c>
      <c r="G4341">
        <v>12470</v>
      </c>
      <c r="H4341" s="23">
        <v>161992137</v>
      </c>
    </row>
    <row r="4342" spans="1:8" x14ac:dyDescent="0.25">
      <c r="A4342">
        <v>13842</v>
      </c>
      <c r="B4342" t="s">
        <v>7203</v>
      </c>
      <c r="C4342" t="s">
        <v>7203</v>
      </c>
      <c r="D4342" s="23">
        <v>39554964000117</v>
      </c>
      <c r="E4342" t="s">
        <v>1409</v>
      </c>
      <c r="F4342" t="s">
        <v>1386</v>
      </c>
      <c r="G4342">
        <v>21569</v>
      </c>
      <c r="H4342" s="23">
        <v>163829306</v>
      </c>
    </row>
    <row r="4343" spans="1:8" x14ac:dyDescent="0.25">
      <c r="A4343">
        <v>9312</v>
      </c>
      <c r="B4343" t="s">
        <v>7204</v>
      </c>
      <c r="C4343" t="s">
        <v>7205</v>
      </c>
      <c r="D4343" s="23">
        <v>7086342000115</v>
      </c>
      <c r="E4343" t="s">
        <v>1742</v>
      </c>
      <c r="F4343" t="s">
        <v>1386</v>
      </c>
      <c r="G4343">
        <v>13802</v>
      </c>
      <c r="H4343" s="23" t="s">
        <v>1438</v>
      </c>
    </row>
    <row r="4344" spans="1:8" x14ac:dyDescent="0.25">
      <c r="A4344">
        <v>12831</v>
      </c>
      <c r="B4344" t="s">
        <v>7206</v>
      </c>
      <c r="C4344" t="s">
        <v>7207</v>
      </c>
      <c r="D4344" s="23">
        <v>3661185000173</v>
      </c>
      <c r="E4344" t="s">
        <v>1385</v>
      </c>
      <c r="F4344" t="s">
        <v>1386</v>
      </c>
      <c r="G4344">
        <v>19865</v>
      </c>
      <c r="H4344" s="23">
        <v>161962513</v>
      </c>
    </row>
    <row r="4345" spans="1:8" x14ac:dyDescent="0.25">
      <c r="A4345">
        <v>10428</v>
      </c>
      <c r="B4345" t="s">
        <v>22305</v>
      </c>
      <c r="C4345" t="s">
        <v>22305</v>
      </c>
      <c r="D4345" s="23"/>
      <c r="E4345" t="s">
        <v>1583</v>
      </c>
      <c r="F4345" t="s">
        <v>1386</v>
      </c>
      <c r="G4345">
        <v>15734</v>
      </c>
      <c r="H4345" s="23"/>
    </row>
    <row r="4346" spans="1:8" x14ac:dyDescent="0.25">
      <c r="A4346">
        <v>3300</v>
      </c>
      <c r="B4346" t="s">
        <v>7208</v>
      </c>
      <c r="C4346" t="s">
        <v>7209</v>
      </c>
      <c r="D4346" s="23">
        <v>70321450000161</v>
      </c>
      <c r="E4346" t="s">
        <v>1452</v>
      </c>
      <c r="F4346" t="s">
        <v>1386</v>
      </c>
      <c r="G4346">
        <v>4576</v>
      </c>
      <c r="H4346" s="23">
        <v>161348572</v>
      </c>
    </row>
    <row r="4347" spans="1:8" x14ac:dyDescent="0.25">
      <c r="A4347">
        <v>1459</v>
      </c>
      <c r="B4347" t="s">
        <v>7210</v>
      </c>
      <c r="C4347" t="s">
        <v>7211</v>
      </c>
      <c r="D4347" s="23">
        <v>10866328000149</v>
      </c>
      <c r="E4347" t="s">
        <v>1572</v>
      </c>
      <c r="F4347" t="s">
        <v>1386</v>
      </c>
      <c r="G4347">
        <v>2735</v>
      </c>
      <c r="H4347" s="23">
        <v>161617786</v>
      </c>
    </row>
    <row r="4348" spans="1:8" x14ac:dyDescent="0.25">
      <c r="A4348">
        <v>8799</v>
      </c>
      <c r="B4348" t="s">
        <v>22306</v>
      </c>
      <c r="C4348" t="s">
        <v>22307</v>
      </c>
      <c r="D4348" s="23"/>
      <c r="E4348" t="s">
        <v>1422</v>
      </c>
      <c r="F4348" t="s">
        <v>1386</v>
      </c>
      <c r="G4348">
        <v>9152</v>
      </c>
      <c r="H4348" s="23"/>
    </row>
    <row r="4349" spans="1:8" x14ac:dyDescent="0.25">
      <c r="A4349">
        <v>11668</v>
      </c>
      <c r="B4349" t="s">
        <v>22308</v>
      </c>
      <c r="C4349" t="s">
        <v>22307</v>
      </c>
      <c r="D4349" s="23"/>
      <c r="E4349" t="s">
        <v>1422</v>
      </c>
      <c r="F4349" t="s">
        <v>1386</v>
      </c>
      <c r="G4349">
        <v>15064</v>
      </c>
      <c r="H4349" s="23"/>
    </row>
    <row r="4350" spans="1:8" x14ac:dyDescent="0.25">
      <c r="A4350">
        <v>6897</v>
      </c>
      <c r="B4350" t="s">
        <v>22309</v>
      </c>
      <c r="C4350" t="s">
        <v>22307</v>
      </c>
      <c r="D4350" s="23"/>
      <c r="E4350" t="s">
        <v>1422</v>
      </c>
      <c r="F4350" t="s">
        <v>1386</v>
      </c>
      <c r="G4350">
        <v>7807</v>
      </c>
      <c r="H4350" s="23"/>
    </row>
    <row r="4351" spans="1:8" x14ac:dyDescent="0.25">
      <c r="A4351">
        <v>861</v>
      </c>
      <c r="B4351" t="s">
        <v>22310</v>
      </c>
      <c r="C4351" t="s">
        <v>22310</v>
      </c>
      <c r="D4351" s="23"/>
      <c r="E4351" t="s">
        <v>1430</v>
      </c>
      <c r="F4351" t="s">
        <v>1415</v>
      </c>
      <c r="G4351">
        <v>2137</v>
      </c>
      <c r="H4351" s="23"/>
    </row>
    <row r="4352" spans="1:8" x14ac:dyDescent="0.25">
      <c r="A4352">
        <v>7858</v>
      </c>
      <c r="B4352" t="s">
        <v>7212</v>
      </c>
      <c r="C4352" t="s">
        <v>7213</v>
      </c>
      <c r="D4352" s="23">
        <v>5065874000140</v>
      </c>
      <c r="E4352" t="s">
        <v>2299</v>
      </c>
      <c r="F4352" t="s">
        <v>1386</v>
      </c>
      <c r="G4352">
        <v>12169</v>
      </c>
      <c r="H4352" s="23">
        <v>161357350</v>
      </c>
    </row>
    <row r="4353" spans="1:8" x14ac:dyDescent="0.25">
      <c r="A4353">
        <v>11552</v>
      </c>
      <c r="B4353" t="s">
        <v>7214</v>
      </c>
      <c r="C4353" t="s">
        <v>7215</v>
      </c>
      <c r="D4353" s="23">
        <v>27392768000104</v>
      </c>
      <c r="E4353" t="s">
        <v>1385</v>
      </c>
      <c r="F4353" t="s">
        <v>1386</v>
      </c>
      <c r="G4353">
        <v>17499</v>
      </c>
      <c r="H4353" s="23" t="s">
        <v>1438</v>
      </c>
    </row>
    <row r="4354" spans="1:8" x14ac:dyDescent="0.25">
      <c r="A4354">
        <v>10577</v>
      </c>
      <c r="B4354" t="s">
        <v>7216</v>
      </c>
      <c r="C4354" t="s">
        <v>7216</v>
      </c>
      <c r="D4354" s="23">
        <v>32422981000151</v>
      </c>
      <c r="E4354" t="s">
        <v>1906</v>
      </c>
      <c r="F4354" t="s">
        <v>1386</v>
      </c>
      <c r="G4354">
        <v>15941</v>
      </c>
      <c r="H4354" s="23">
        <v>163328072</v>
      </c>
    </row>
    <row r="4355" spans="1:8" x14ac:dyDescent="0.25">
      <c r="A4355">
        <v>7073</v>
      </c>
      <c r="B4355" t="s">
        <v>22311</v>
      </c>
      <c r="C4355" t="s">
        <v>22311</v>
      </c>
      <c r="D4355" s="23"/>
      <c r="E4355" t="s">
        <v>1422</v>
      </c>
      <c r="F4355" t="s">
        <v>1386</v>
      </c>
      <c r="G4355">
        <v>11049</v>
      </c>
      <c r="H4355" s="23"/>
    </row>
    <row r="4356" spans="1:8" x14ac:dyDescent="0.25">
      <c r="A4356">
        <v>4937</v>
      </c>
      <c r="B4356" t="s">
        <v>22312</v>
      </c>
      <c r="C4356" t="s">
        <v>22313</v>
      </c>
      <c r="D4356" s="23"/>
      <c r="E4356" t="s">
        <v>1422</v>
      </c>
      <c r="F4356" t="s">
        <v>1386</v>
      </c>
      <c r="G4356">
        <v>6347</v>
      </c>
      <c r="H4356" s="23"/>
    </row>
    <row r="4357" spans="1:8" x14ac:dyDescent="0.25">
      <c r="A4357">
        <v>526</v>
      </c>
      <c r="B4357" t="s">
        <v>22314</v>
      </c>
      <c r="C4357" t="s">
        <v>22314</v>
      </c>
      <c r="D4357" s="23"/>
      <c r="E4357" t="s">
        <v>2050</v>
      </c>
      <c r="F4357" t="s">
        <v>1386</v>
      </c>
      <c r="G4357">
        <v>1802</v>
      </c>
      <c r="H4357" s="23"/>
    </row>
    <row r="4358" spans="1:8" x14ac:dyDescent="0.25">
      <c r="A4358">
        <v>7841</v>
      </c>
      <c r="B4358" t="s">
        <v>7217</v>
      </c>
      <c r="C4358" t="s">
        <v>7217</v>
      </c>
      <c r="D4358" s="23">
        <v>21301941000135</v>
      </c>
      <c r="E4358" t="s">
        <v>2299</v>
      </c>
      <c r="F4358" t="s">
        <v>1386</v>
      </c>
      <c r="G4358">
        <v>12151</v>
      </c>
      <c r="H4358" s="23">
        <v>162418000</v>
      </c>
    </row>
    <row r="4359" spans="1:8" x14ac:dyDescent="0.25">
      <c r="A4359">
        <v>1830</v>
      </c>
      <c r="B4359" t="s">
        <v>7218</v>
      </c>
      <c r="C4359" t="s">
        <v>7219</v>
      </c>
      <c r="D4359" s="23">
        <v>12939930000194</v>
      </c>
      <c r="E4359" t="s">
        <v>2047</v>
      </c>
      <c r="F4359" t="s">
        <v>1386</v>
      </c>
      <c r="G4359">
        <v>3106</v>
      </c>
      <c r="H4359" s="23">
        <v>160831938</v>
      </c>
    </row>
    <row r="4360" spans="1:8" x14ac:dyDescent="0.25">
      <c r="A4360">
        <v>2686</v>
      </c>
      <c r="B4360" t="s">
        <v>7220</v>
      </c>
      <c r="C4360" t="s">
        <v>7219</v>
      </c>
      <c r="D4360" s="23">
        <v>41132895000103</v>
      </c>
      <c r="E4360" t="s">
        <v>2138</v>
      </c>
      <c r="F4360" t="s">
        <v>1386</v>
      </c>
      <c r="G4360">
        <v>3962</v>
      </c>
      <c r="H4360" s="23">
        <v>160977371</v>
      </c>
    </row>
    <row r="4361" spans="1:8" x14ac:dyDescent="0.25">
      <c r="A4361">
        <v>9878</v>
      </c>
      <c r="B4361" t="s">
        <v>7221</v>
      </c>
      <c r="C4361" t="s">
        <v>7222</v>
      </c>
      <c r="D4361" s="23">
        <v>27721390000145</v>
      </c>
      <c r="E4361" t="s">
        <v>4119</v>
      </c>
      <c r="F4361" t="s">
        <v>1415</v>
      </c>
      <c r="G4361">
        <v>14615</v>
      </c>
      <c r="H4361" s="23" t="s">
        <v>7223</v>
      </c>
    </row>
    <row r="4362" spans="1:8" x14ac:dyDescent="0.25">
      <c r="A4362">
        <v>7192</v>
      </c>
      <c r="B4362" t="s">
        <v>7224</v>
      </c>
      <c r="C4362" t="s">
        <v>7224</v>
      </c>
      <c r="D4362" s="23">
        <v>40998668000194</v>
      </c>
      <c r="E4362" t="s">
        <v>1397</v>
      </c>
      <c r="F4362" t="s">
        <v>1398</v>
      </c>
      <c r="G4362">
        <v>11134</v>
      </c>
      <c r="H4362" s="23">
        <v>201244594</v>
      </c>
    </row>
    <row r="4363" spans="1:8" x14ac:dyDescent="0.25">
      <c r="A4363">
        <v>10928</v>
      </c>
      <c r="B4363" t="s">
        <v>7225</v>
      </c>
      <c r="C4363" t="s">
        <v>7225</v>
      </c>
      <c r="D4363" s="23">
        <v>7743423000140</v>
      </c>
      <c r="E4363" t="s">
        <v>1992</v>
      </c>
      <c r="F4363" t="s">
        <v>1587</v>
      </c>
      <c r="G4363">
        <v>16632</v>
      </c>
      <c r="H4363" s="23">
        <v>241056934</v>
      </c>
    </row>
    <row r="4364" spans="1:8" x14ac:dyDescent="0.25">
      <c r="A4364">
        <v>15696</v>
      </c>
      <c r="B4364" t="s">
        <v>7226</v>
      </c>
      <c r="D4364" s="23">
        <v>48562352000167</v>
      </c>
      <c r="E4364" t="s">
        <v>3880</v>
      </c>
      <c r="F4364" t="s">
        <v>3547</v>
      </c>
      <c r="G4364">
        <v>24978</v>
      </c>
      <c r="H4364" s="23">
        <v>83994475</v>
      </c>
    </row>
    <row r="4365" spans="1:8" x14ac:dyDescent="0.25">
      <c r="A4365">
        <v>14173</v>
      </c>
      <c r="B4365" t="s">
        <v>7227</v>
      </c>
      <c r="D4365" s="23">
        <v>10560660000180</v>
      </c>
      <c r="E4365" t="s">
        <v>2234</v>
      </c>
      <c r="F4365" t="s">
        <v>1390</v>
      </c>
      <c r="G4365">
        <v>22099</v>
      </c>
      <c r="H4365" s="23">
        <v>799644719111</v>
      </c>
    </row>
    <row r="4366" spans="1:8" x14ac:dyDescent="0.25">
      <c r="A4366">
        <v>10935</v>
      </c>
      <c r="B4366" t="s">
        <v>7228</v>
      </c>
      <c r="C4366" t="s">
        <v>7229</v>
      </c>
      <c r="D4366" s="23">
        <v>4371929000188</v>
      </c>
      <c r="E4366" t="s">
        <v>1883</v>
      </c>
      <c r="F4366" t="s">
        <v>1390</v>
      </c>
      <c r="G4366">
        <v>16660</v>
      </c>
      <c r="H4366" s="23">
        <v>286235059115</v>
      </c>
    </row>
    <row r="4367" spans="1:8" x14ac:dyDescent="0.25">
      <c r="A4367">
        <v>7235</v>
      </c>
      <c r="B4367" t="s">
        <v>7230</v>
      </c>
      <c r="C4367" t="s">
        <v>7231</v>
      </c>
      <c r="D4367" s="23">
        <v>7308402000105</v>
      </c>
      <c r="E4367" t="s">
        <v>3910</v>
      </c>
      <c r="F4367" t="s">
        <v>1444</v>
      </c>
      <c r="G4367">
        <v>11178</v>
      </c>
      <c r="H4367" s="23">
        <v>66637367</v>
      </c>
    </row>
    <row r="4368" spans="1:8" x14ac:dyDescent="0.25">
      <c r="A4368">
        <v>7159</v>
      </c>
      <c r="B4368" t="s">
        <v>7232</v>
      </c>
      <c r="C4368" t="s">
        <v>7233</v>
      </c>
      <c r="D4368" s="23">
        <v>16370393000165</v>
      </c>
      <c r="E4368" t="s">
        <v>1422</v>
      </c>
      <c r="F4368" t="s">
        <v>1386</v>
      </c>
      <c r="G4368">
        <v>11108</v>
      </c>
      <c r="H4368" s="23">
        <v>162020961</v>
      </c>
    </row>
    <row r="4369" spans="1:8" x14ac:dyDescent="0.25">
      <c r="A4369">
        <v>3595</v>
      </c>
      <c r="B4369" t="s">
        <v>7234</v>
      </c>
      <c r="C4369" t="s">
        <v>7235</v>
      </c>
      <c r="D4369" s="23">
        <v>8322789000109</v>
      </c>
      <c r="E4369" t="s">
        <v>1385</v>
      </c>
      <c r="F4369" t="s">
        <v>1386</v>
      </c>
      <c r="G4369">
        <v>4871</v>
      </c>
      <c r="H4369" s="23">
        <v>161511120</v>
      </c>
    </row>
    <row r="4370" spans="1:8" x14ac:dyDescent="0.25">
      <c r="A4370">
        <v>3005</v>
      </c>
      <c r="B4370" t="s">
        <v>7236</v>
      </c>
      <c r="C4370" t="s">
        <v>7237</v>
      </c>
      <c r="D4370" s="23">
        <v>5457016000141</v>
      </c>
      <c r="E4370" t="s">
        <v>1385</v>
      </c>
      <c r="F4370" t="s">
        <v>1386</v>
      </c>
      <c r="G4370">
        <v>4281</v>
      </c>
      <c r="H4370" s="23">
        <v>161380093</v>
      </c>
    </row>
    <row r="4371" spans="1:8" x14ac:dyDescent="0.25">
      <c r="A4371">
        <v>2885</v>
      </c>
      <c r="B4371" t="s">
        <v>7238</v>
      </c>
      <c r="C4371" t="s">
        <v>7239</v>
      </c>
      <c r="D4371" s="23">
        <v>4911445000184</v>
      </c>
      <c r="E4371" t="s">
        <v>2148</v>
      </c>
      <c r="F4371" t="s">
        <v>1386</v>
      </c>
      <c r="G4371">
        <v>4161</v>
      </c>
      <c r="H4371" s="23">
        <v>161348971</v>
      </c>
    </row>
    <row r="4372" spans="1:8" x14ac:dyDescent="0.25">
      <c r="A4372">
        <v>827</v>
      </c>
      <c r="B4372" t="s">
        <v>22315</v>
      </c>
      <c r="C4372" t="s">
        <v>22315</v>
      </c>
      <c r="D4372" s="23"/>
      <c r="E4372" t="s">
        <v>1564</v>
      </c>
      <c r="F4372" t="s">
        <v>1386</v>
      </c>
      <c r="G4372">
        <v>2103</v>
      </c>
      <c r="H4372" s="23"/>
    </row>
    <row r="4373" spans="1:8" x14ac:dyDescent="0.25">
      <c r="A4373">
        <v>3327</v>
      </c>
      <c r="B4373" t="s">
        <v>7240</v>
      </c>
      <c r="C4373" t="s">
        <v>7241</v>
      </c>
      <c r="D4373" s="23">
        <v>7173650000188</v>
      </c>
      <c r="E4373" t="s">
        <v>1422</v>
      </c>
      <c r="F4373" t="s">
        <v>1386</v>
      </c>
      <c r="G4373">
        <v>4603</v>
      </c>
      <c r="H4373" s="23">
        <v>161471595</v>
      </c>
    </row>
    <row r="4374" spans="1:8" x14ac:dyDescent="0.25">
      <c r="A4374">
        <v>2354</v>
      </c>
      <c r="B4374" t="s">
        <v>7242</v>
      </c>
      <c r="C4374" t="s">
        <v>7243</v>
      </c>
      <c r="D4374" s="23">
        <v>3131875000110</v>
      </c>
      <c r="E4374" t="s">
        <v>2614</v>
      </c>
      <c r="F4374" t="s">
        <v>1386</v>
      </c>
      <c r="G4374">
        <v>3630</v>
      </c>
      <c r="H4374" s="23">
        <v>161027091</v>
      </c>
    </row>
    <row r="4375" spans="1:8" x14ac:dyDescent="0.25">
      <c r="A4375">
        <v>14041</v>
      </c>
      <c r="B4375" t="s">
        <v>22316</v>
      </c>
      <c r="C4375" t="s">
        <v>22317</v>
      </c>
      <c r="D4375" s="23"/>
      <c r="E4375" t="s">
        <v>1422</v>
      </c>
      <c r="F4375" t="s">
        <v>1386</v>
      </c>
      <c r="G4375">
        <v>11649</v>
      </c>
      <c r="H4375" s="23"/>
    </row>
    <row r="4376" spans="1:8" x14ac:dyDescent="0.25">
      <c r="A4376">
        <v>1833</v>
      </c>
      <c r="B4376" t="s">
        <v>7244</v>
      </c>
      <c r="C4376" t="s">
        <v>7243</v>
      </c>
      <c r="D4376" s="23">
        <v>12941878000100</v>
      </c>
      <c r="E4376" t="s">
        <v>1696</v>
      </c>
      <c r="F4376" t="s">
        <v>1386</v>
      </c>
      <c r="G4376">
        <v>3109</v>
      </c>
      <c r="H4376" s="23">
        <v>160366810</v>
      </c>
    </row>
    <row r="4377" spans="1:8" x14ac:dyDescent="0.25">
      <c r="A4377">
        <v>7609</v>
      </c>
      <c r="B4377" t="s">
        <v>7245</v>
      </c>
      <c r="C4377" t="s">
        <v>7245</v>
      </c>
      <c r="D4377" s="23">
        <v>5977893000143</v>
      </c>
      <c r="E4377" t="s">
        <v>1700</v>
      </c>
      <c r="F4377" t="s">
        <v>1386</v>
      </c>
      <c r="G4377">
        <v>11778</v>
      </c>
      <c r="H4377" s="23">
        <v>161205500</v>
      </c>
    </row>
    <row r="4378" spans="1:8" x14ac:dyDescent="0.25">
      <c r="A4378">
        <v>8883</v>
      </c>
      <c r="B4378" t="s">
        <v>22318</v>
      </c>
      <c r="C4378" t="s">
        <v>22318</v>
      </c>
      <c r="D4378" s="23"/>
      <c r="E4378" t="s">
        <v>1452</v>
      </c>
      <c r="F4378" t="s">
        <v>1386</v>
      </c>
      <c r="G4378">
        <v>13417</v>
      </c>
      <c r="H4378" s="23"/>
    </row>
    <row r="4379" spans="1:8" x14ac:dyDescent="0.25">
      <c r="A4379">
        <v>11936</v>
      </c>
      <c r="B4379" t="s">
        <v>7246</v>
      </c>
      <c r="C4379" t="s">
        <v>7247</v>
      </c>
      <c r="D4379" s="23">
        <v>36937725000158</v>
      </c>
      <c r="E4379" t="s">
        <v>2711</v>
      </c>
      <c r="F4379" t="s">
        <v>1415</v>
      </c>
      <c r="G4379">
        <v>18338</v>
      </c>
      <c r="H4379" s="23">
        <v>88464806</v>
      </c>
    </row>
    <row r="4380" spans="1:8" x14ac:dyDescent="0.25">
      <c r="A4380">
        <v>6064</v>
      </c>
      <c r="B4380" t="s">
        <v>22319</v>
      </c>
      <c r="C4380" t="s">
        <v>22320</v>
      </c>
      <c r="D4380" s="23"/>
      <c r="E4380" t="s">
        <v>1583</v>
      </c>
      <c r="F4380" t="s">
        <v>1692</v>
      </c>
      <c r="G4380">
        <v>6048</v>
      </c>
      <c r="H4380" s="23"/>
    </row>
    <row r="4381" spans="1:8" x14ac:dyDescent="0.25">
      <c r="A4381">
        <v>9095</v>
      </c>
      <c r="B4381" t="s">
        <v>22321</v>
      </c>
      <c r="C4381" t="s">
        <v>22322</v>
      </c>
      <c r="D4381" s="23"/>
      <c r="E4381" t="s">
        <v>1422</v>
      </c>
      <c r="F4381" t="s">
        <v>1386</v>
      </c>
      <c r="G4381">
        <v>1039</v>
      </c>
      <c r="H4381" s="23"/>
    </row>
    <row r="4382" spans="1:8" x14ac:dyDescent="0.25">
      <c r="A4382">
        <v>15786</v>
      </c>
      <c r="B4382" t="s">
        <v>7248</v>
      </c>
      <c r="C4382" t="s">
        <v>7248</v>
      </c>
      <c r="D4382" s="23">
        <v>8312332000113</v>
      </c>
      <c r="E4382" t="s">
        <v>4232</v>
      </c>
      <c r="F4382" t="s">
        <v>1386</v>
      </c>
      <c r="G4382">
        <v>25095</v>
      </c>
      <c r="H4382" s="23">
        <v>160175470</v>
      </c>
    </row>
    <row r="4383" spans="1:8" x14ac:dyDescent="0.25">
      <c r="A4383">
        <v>3579</v>
      </c>
      <c r="B4383" t="s">
        <v>7249</v>
      </c>
      <c r="C4383" t="s">
        <v>7250</v>
      </c>
      <c r="D4383" s="23">
        <v>8278512000126</v>
      </c>
      <c r="E4383" t="s">
        <v>1530</v>
      </c>
      <c r="F4383" t="s">
        <v>1386</v>
      </c>
      <c r="G4383">
        <v>4855</v>
      </c>
      <c r="H4383" s="23">
        <v>161503357</v>
      </c>
    </row>
    <row r="4384" spans="1:8" x14ac:dyDescent="0.25">
      <c r="A4384">
        <v>7023</v>
      </c>
      <c r="B4384" t="s">
        <v>7251</v>
      </c>
      <c r="C4384" t="s">
        <v>7251</v>
      </c>
      <c r="D4384" s="23">
        <v>3352303000161</v>
      </c>
      <c r="E4384" t="s">
        <v>7252</v>
      </c>
      <c r="F4384" t="s">
        <v>1386</v>
      </c>
      <c r="G4384">
        <v>11007</v>
      </c>
      <c r="H4384" s="23">
        <v>161248721</v>
      </c>
    </row>
    <row r="4385" spans="1:8" x14ac:dyDescent="0.25">
      <c r="A4385">
        <v>9819</v>
      </c>
      <c r="B4385" t="s">
        <v>7253</v>
      </c>
      <c r="C4385" t="s">
        <v>7253</v>
      </c>
      <c r="D4385" s="23">
        <v>28999388000103</v>
      </c>
      <c r="E4385" t="s">
        <v>1906</v>
      </c>
      <c r="F4385" t="s">
        <v>1386</v>
      </c>
      <c r="G4385">
        <v>14549</v>
      </c>
      <c r="H4385" s="23">
        <v>163053154</v>
      </c>
    </row>
    <row r="4386" spans="1:8" x14ac:dyDescent="0.25">
      <c r="A4386">
        <v>10690</v>
      </c>
      <c r="B4386" t="s">
        <v>22323</v>
      </c>
      <c r="C4386" t="s">
        <v>22320</v>
      </c>
      <c r="D4386" s="23"/>
      <c r="E4386" t="s">
        <v>1422</v>
      </c>
      <c r="F4386" t="s">
        <v>1386</v>
      </c>
      <c r="G4386">
        <v>6121</v>
      </c>
      <c r="H4386" s="23"/>
    </row>
    <row r="4387" spans="1:8" x14ac:dyDescent="0.25">
      <c r="A4387">
        <v>9096</v>
      </c>
      <c r="B4387" t="s">
        <v>22324</v>
      </c>
      <c r="C4387" t="s">
        <v>22320</v>
      </c>
      <c r="D4387" s="23"/>
      <c r="E4387" t="s">
        <v>1422</v>
      </c>
      <c r="F4387" t="s">
        <v>1386</v>
      </c>
      <c r="G4387">
        <v>10799</v>
      </c>
      <c r="H4387" s="23"/>
    </row>
    <row r="4388" spans="1:8" x14ac:dyDescent="0.25">
      <c r="A4388">
        <v>5582</v>
      </c>
      <c r="B4388" t="s">
        <v>22325</v>
      </c>
      <c r="C4388" t="s">
        <v>22326</v>
      </c>
      <c r="D4388" s="23"/>
      <c r="E4388" t="s">
        <v>1422</v>
      </c>
      <c r="F4388" t="s">
        <v>1386</v>
      </c>
      <c r="G4388">
        <v>5586</v>
      </c>
      <c r="H4388" s="23"/>
    </row>
    <row r="4389" spans="1:8" x14ac:dyDescent="0.25">
      <c r="A4389">
        <v>6110</v>
      </c>
      <c r="B4389" t="s">
        <v>22327</v>
      </c>
      <c r="C4389" t="s">
        <v>22328</v>
      </c>
      <c r="D4389" s="23"/>
      <c r="E4389" t="s">
        <v>1422</v>
      </c>
      <c r="F4389" t="s">
        <v>1386</v>
      </c>
      <c r="G4389">
        <v>5442</v>
      </c>
      <c r="H4389" s="23"/>
    </row>
    <row r="4390" spans="1:8" x14ac:dyDescent="0.25">
      <c r="A4390">
        <v>4583</v>
      </c>
      <c r="B4390" t="s">
        <v>7254</v>
      </c>
      <c r="C4390" t="s">
        <v>7255</v>
      </c>
      <c r="D4390" s="23">
        <v>8293293000154</v>
      </c>
      <c r="E4390" t="s">
        <v>1572</v>
      </c>
      <c r="F4390" t="s">
        <v>1386</v>
      </c>
      <c r="G4390">
        <v>7161</v>
      </c>
      <c r="H4390" s="23">
        <v>161523188</v>
      </c>
    </row>
    <row r="4391" spans="1:8" x14ac:dyDescent="0.25">
      <c r="A4391">
        <v>7745</v>
      </c>
      <c r="B4391" t="s">
        <v>7256</v>
      </c>
      <c r="C4391" t="s">
        <v>7256</v>
      </c>
      <c r="D4391" s="23">
        <v>17150561000170</v>
      </c>
      <c r="E4391" t="s">
        <v>1409</v>
      </c>
      <c r="F4391" t="s">
        <v>1386</v>
      </c>
      <c r="G4391">
        <v>12058</v>
      </c>
      <c r="H4391" s="23">
        <v>162060076</v>
      </c>
    </row>
    <row r="4392" spans="1:8" x14ac:dyDescent="0.25">
      <c r="A4392">
        <v>5932</v>
      </c>
      <c r="B4392" t="s">
        <v>22329</v>
      </c>
      <c r="C4392" t="s">
        <v>22329</v>
      </c>
      <c r="D4392" s="23"/>
      <c r="E4392" t="s">
        <v>1452</v>
      </c>
      <c r="F4392" t="s">
        <v>1386</v>
      </c>
      <c r="G4392">
        <v>8930</v>
      </c>
      <c r="H4392" s="23"/>
    </row>
    <row r="4393" spans="1:8" x14ac:dyDescent="0.25">
      <c r="A4393">
        <v>7959</v>
      </c>
      <c r="B4393" t="s">
        <v>7257</v>
      </c>
      <c r="C4393" t="s">
        <v>7258</v>
      </c>
      <c r="D4393" s="23">
        <v>15338345000208</v>
      </c>
      <c r="E4393" t="s">
        <v>1507</v>
      </c>
      <c r="F4393" t="s">
        <v>1415</v>
      </c>
      <c r="G4393">
        <v>12264</v>
      </c>
      <c r="H4393" s="23">
        <v>54821002</v>
      </c>
    </row>
    <row r="4394" spans="1:8" x14ac:dyDescent="0.25">
      <c r="A4394">
        <v>11259</v>
      </c>
      <c r="B4394" t="s">
        <v>7259</v>
      </c>
      <c r="C4394" t="s">
        <v>7259</v>
      </c>
      <c r="D4394" s="23">
        <v>34646073000177</v>
      </c>
      <c r="E4394" t="s">
        <v>1385</v>
      </c>
      <c r="F4394" t="s">
        <v>1386</v>
      </c>
      <c r="G4394">
        <v>17096</v>
      </c>
      <c r="H4394" s="23">
        <v>163473986</v>
      </c>
    </row>
    <row r="4395" spans="1:8" x14ac:dyDescent="0.25">
      <c r="A4395">
        <v>13392</v>
      </c>
      <c r="B4395" t="s">
        <v>22330</v>
      </c>
      <c r="C4395" t="s">
        <v>22331</v>
      </c>
      <c r="D4395" s="23"/>
      <c r="E4395" t="s">
        <v>1742</v>
      </c>
      <c r="F4395" t="s">
        <v>1386</v>
      </c>
      <c r="G4395">
        <v>20952</v>
      </c>
      <c r="H4395" s="23"/>
    </row>
    <row r="4396" spans="1:8" x14ac:dyDescent="0.25">
      <c r="A4396">
        <v>2355</v>
      </c>
      <c r="B4396" t="s">
        <v>7260</v>
      </c>
      <c r="C4396" t="s">
        <v>7261</v>
      </c>
      <c r="D4396" s="23">
        <v>3132338000195</v>
      </c>
      <c r="E4396" t="s">
        <v>5581</v>
      </c>
      <c r="F4396" t="s">
        <v>1386</v>
      </c>
      <c r="G4396">
        <v>3631</v>
      </c>
      <c r="H4396" s="23">
        <v>161119190</v>
      </c>
    </row>
    <row r="4397" spans="1:8" x14ac:dyDescent="0.25">
      <c r="A4397">
        <v>912</v>
      </c>
      <c r="B4397" t="s">
        <v>22332</v>
      </c>
      <c r="C4397" t="s">
        <v>22333</v>
      </c>
      <c r="D4397" s="23"/>
      <c r="E4397" t="s">
        <v>1572</v>
      </c>
      <c r="F4397" t="s">
        <v>1386</v>
      </c>
      <c r="G4397">
        <v>2188</v>
      </c>
      <c r="H4397" s="23"/>
    </row>
    <row r="4398" spans="1:8" x14ac:dyDescent="0.25">
      <c r="A4398">
        <v>3421</v>
      </c>
      <c r="B4398" t="s">
        <v>7262</v>
      </c>
      <c r="C4398" t="s">
        <v>7263</v>
      </c>
      <c r="D4398" s="23">
        <v>7602512000177</v>
      </c>
      <c r="E4398" t="s">
        <v>4732</v>
      </c>
      <c r="F4398" t="s">
        <v>1386</v>
      </c>
      <c r="G4398">
        <v>4697</v>
      </c>
      <c r="H4398" s="23">
        <v>161474470</v>
      </c>
    </row>
    <row r="4399" spans="1:8" x14ac:dyDescent="0.25">
      <c r="A4399">
        <v>8615</v>
      </c>
      <c r="B4399" t="s">
        <v>7264</v>
      </c>
      <c r="C4399" t="s">
        <v>7264</v>
      </c>
      <c r="D4399" s="23">
        <v>19867168000127</v>
      </c>
      <c r="E4399" t="s">
        <v>1530</v>
      </c>
      <c r="F4399" t="s">
        <v>1386</v>
      </c>
      <c r="G4399">
        <v>13126</v>
      </c>
      <c r="H4399" s="23">
        <v>162292287</v>
      </c>
    </row>
    <row r="4400" spans="1:8" x14ac:dyDescent="0.25">
      <c r="A4400">
        <v>1595</v>
      </c>
      <c r="B4400" t="s">
        <v>7265</v>
      </c>
      <c r="C4400" t="s">
        <v>7266</v>
      </c>
      <c r="D4400" s="23">
        <v>11469497000108</v>
      </c>
      <c r="E4400" t="s">
        <v>1678</v>
      </c>
      <c r="F4400" t="s">
        <v>1386</v>
      </c>
      <c r="G4400">
        <v>2871</v>
      </c>
      <c r="H4400" s="23">
        <v>161687172</v>
      </c>
    </row>
    <row r="4401" spans="1:8" x14ac:dyDescent="0.25">
      <c r="A4401">
        <v>4259</v>
      </c>
      <c r="B4401" t="s">
        <v>22334</v>
      </c>
      <c r="C4401" t="s">
        <v>22334</v>
      </c>
      <c r="D4401" s="23"/>
      <c r="E4401" t="s">
        <v>2050</v>
      </c>
      <c r="F4401" t="s">
        <v>1386</v>
      </c>
      <c r="G4401">
        <v>1870</v>
      </c>
      <c r="H4401" s="23"/>
    </row>
    <row r="4402" spans="1:8" x14ac:dyDescent="0.25">
      <c r="A4402">
        <v>9112</v>
      </c>
      <c r="B4402" t="s">
        <v>22335</v>
      </c>
      <c r="C4402" t="s">
        <v>22335</v>
      </c>
      <c r="D4402" s="23"/>
      <c r="E4402" t="s">
        <v>2138</v>
      </c>
      <c r="F4402" t="s">
        <v>1386</v>
      </c>
      <c r="G4402">
        <v>13626</v>
      </c>
      <c r="H4402" s="23"/>
    </row>
    <row r="4403" spans="1:8" x14ac:dyDescent="0.25">
      <c r="A4403">
        <v>6313</v>
      </c>
      <c r="B4403" t="s">
        <v>7267</v>
      </c>
      <c r="C4403" t="s">
        <v>7268</v>
      </c>
      <c r="D4403" s="23">
        <v>18587545000101</v>
      </c>
      <c r="E4403" t="s">
        <v>1430</v>
      </c>
      <c r="F4403" t="s">
        <v>1415</v>
      </c>
      <c r="G4403">
        <v>9858</v>
      </c>
      <c r="H4403" s="23">
        <v>53935071</v>
      </c>
    </row>
    <row r="4404" spans="1:8" x14ac:dyDescent="0.25">
      <c r="A4404">
        <v>13788</v>
      </c>
      <c r="B4404" t="s">
        <v>7269</v>
      </c>
      <c r="C4404" t="s">
        <v>7269</v>
      </c>
      <c r="D4404" s="23">
        <v>48588309000170</v>
      </c>
      <c r="E4404" t="s">
        <v>1452</v>
      </c>
      <c r="F4404" t="s">
        <v>1386</v>
      </c>
      <c r="G4404">
        <v>21489</v>
      </c>
      <c r="H4404" s="23">
        <v>164495789</v>
      </c>
    </row>
    <row r="4405" spans="1:8" x14ac:dyDescent="0.25">
      <c r="A4405">
        <v>7937</v>
      </c>
      <c r="B4405" t="s">
        <v>22336</v>
      </c>
      <c r="C4405" t="s">
        <v>7268</v>
      </c>
      <c r="D4405" s="23"/>
      <c r="E4405" t="s">
        <v>1422</v>
      </c>
      <c r="F4405" t="s">
        <v>1386</v>
      </c>
      <c r="G4405">
        <v>10701</v>
      </c>
      <c r="H4405" s="23"/>
    </row>
    <row r="4406" spans="1:8" x14ac:dyDescent="0.25">
      <c r="A4406">
        <v>8420</v>
      </c>
      <c r="B4406" t="s">
        <v>22337</v>
      </c>
      <c r="C4406" t="s">
        <v>7268</v>
      </c>
      <c r="D4406" s="23"/>
      <c r="E4406" t="s">
        <v>1422</v>
      </c>
      <c r="F4406" t="s">
        <v>1386</v>
      </c>
      <c r="G4406">
        <v>6455</v>
      </c>
      <c r="H4406" s="23"/>
    </row>
    <row r="4407" spans="1:8" x14ac:dyDescent="0.25">
      <c r="A4407">
        <v>8421</v>
      </c>
      <c r="B4407" t="s">
        <v>22338</v>
      </c>
      <c r="C4407" t="s">
        <v>22338</v>
      </c>
      <c r="D4407" s="23"/>
      <c r="E4407" t="s">
        <v>1530</v>
      </c>
      <c r="F4407" t="s">
        <v>1386</v>
      </c>
      <c r="G4407">
        <v>6078</v>
      </c>
      <c r="H4407" s="23"/>
    </row>
    <row r="4408" spans="1:8" x14ac:dyDescent="0.25">
      <c r="A4408">
        <v>14698</v>
      </c>
      <c r="B4408" t="s">
        <v>7270</v>
      </c>
      <c r="C4408" t="s">
        <v>7271</v>
      </c>
      <c r="D4408" s="23">
        <v>48578228000190</v>
      </c>
      <c r="E4408" t="s">
        <v>1385</v>
      </c>
      <c r="F4408" t="s">
        <v>1386</v>
      </c>
      <c r="G4408">
        <v>23140</v>
      </c>
      <c r="H4408" s="23" t="s">
        <v>1438</v>
      </c>
    </row>
    <row r="4409" spans="1:8" x14ac:dyDescent="0.25">
      <c r="A4409">
        <v>14088</v>
      </c>
      <c r="B4409" t="s">
        <v>7272</v>
      </c>
      <c r="C4409" t="s">
        <v>7272</v>
      </c>
      <c r="D4409" s="23">
        <v>46926821000154</v>
      </c>
      <c r="E4409" t="s">
        <v>2891</v>
      </c>
      <c r="F4409" t="s">
        <v>1386</v>
      </c>
      <c r="G4409">
        <v>21871</v>
      </c>
      <c r="H4409" s="23" t="s">
        <v>7273</v>
      </c>
    </row>
    <row r="4410" spans="1:8" x14ac:dyDescent="0.25">
      <c r="A4410">
        <v>7667</v>
      </c>
      <c r="B4410" t="s">
        <v>7274</v>
      </c>
      <c r="C4410" t="s">
        <v>7275</v>
      </c>
      <c r="D4410" s="23">
        <v>21064673000185</v>
      </c>
      <c r="E4410" t="s">
        <v>1385</v>
      </c>
      <c r="F4410" t="s">
        <v>1386</v>
      </c>
      <c r="G4410">
        <v>11970</v>
      </c>
      <c r="H4410" s="23">
        <v>162406703</v>
      </c>
    </row>
    <row r="4411" spans="1:8" x14ac:dyDescent="0.25">
      <c r="A4411">
        <v>9389</v>
      </c>
      <c r="B4411" t="s">
        <v>7276</v>
      </c>
      <c r="C4411" t="s">
        <v>7277</v>
      </c>
      <c r="D4411" s="23">
        <v>10992603000170</v>
      </c>
      <c r="E4411" t="s">
        <v>1430</v>
      </c>
      <c r="F4411" t="s">
        <v>1415</v>
      </c>
      <c r="G4411">
        <v>13869</v>
      </c>
      <c r="H4411" s="23">
        <v>38323419</v>
      </c>
    </row>
    <row r="4412" spans="1:8" x14ac:dyDescent="0.25">
      <c r="A4412">
        <v>12576</v>
      </c>
      <c r="B4412" t="s">
        <v>7278</v>
      </c>
      <c r="C4412" t="s">
        <v>7279</v>
      </c>
      <c r="D4412" s="23">
        <v>23956281000156</v>
      </c>
      <c r="E4412" t="s">
        <v>1385</v>
      </c>
      <c r="F4412" t="s">
        <v>1386</v>
      </c>
      <c r="G4412">
        <v>19575</v>
      </c>
      <c r="H4412" s="23">
        <v>162655096</v>
      </c>
    </row>
    <row r="4413" spans="1:8" x14ac:dyDescent="0.25">
      <c r="A4413">
        <v>3590</v>
      </c>
      <c r="B4413" t="s">
        <v>7280</v>
      </c>
      <c r="C4413" t="s">
        <v>7281</v>
      </c>
      <c r="D4413" s="23">
        <v>8309659000136</v>
      </c>
      <c r="E4413" t="s">
        <v>1385</v>
      </c>
      <c r="F4413" t="s">
        <v>1386</v>
      </c>
      <c r="G4413">
        <v>4866</v>
      </c>
      <c r="H4413" s="23">
        <v>161498272</v>
      </c>
    </row>
    <row r="4414" spans="1:8" x14ac:dyDescent="0.25">
      <c r="A4414">
        <v>7175</v>
      </c>
      <c r="B4414" t="s">
        <v>7282</v>
      </c>
      <c r="C4414" t="s">
        <v>7283</v>
      </c>
      <c r="D4414" s="23">
        <v>7391673000673</v>
      </c>
      <c r="E4414" t="s">
        <v>1430</v>
      </c>
      <c r="F4414" t="s">
        <v>1415</v>
      </c>
      <c r="G4414">
        <v>11120</v>
      </c>
      <c r="H4414" s="23" t="s">
        <v>1438</v>
      </c>
    </row>
    <row r="4415" spans="1:8" x14ac:dyDescent="0.25">
      <c r="A4415">
        <v>7258</v>
      </c>
      <c r="B4415" t="s">
        <v>7284</v>
      </c>
      <c r="C4415" t="s">
        <v>7285</v>
      </c>
      <c r="D4415" s="23">
        <v>7391673000401</v>
      </c>
      <c r="E4415" t="s">
        <v>1430</v>
      </c>
      <c r="F4415" t="s">
        <v>1415</v>
      </c>
      <c r="G4415">
        <v>11195</v>
      </c>
      <c r="H4415" s="23">
        <v>41400364</v>
      </c>
    </row>
    <row r="4416" spans="1:8" x14ac:dyDescent="0.25">
      <c r="A4416">
        <v>13819</v>
      </c>
      <c r="B4416" t="s">
        <v>7286</v>
      </c>
      <c r="D4416" s="23">
        <v>13600433000120</v>
      </c>
      <c r="E4416" t="s">
        <v>1505</v>
      </c>
      <c r="F4416" t="s">
        <v>1390</v>
      </c>
      <c r="G4416">
        <v>21530</v>
      </c>
      <c r="H4416" s="23">
        <v>582546949110</v>
      </c>
    </row>
    <row r="4417" spans="1:8" x14ac:dyDescent="0.25">
      <c r="A4417">
        <v>12320</v>
      </c>
      <c r="B4417" t="s">
        <v>7287</v>
      </c>
      <c r="C4417" t="s">
        <v>7288</v>
      </c>
      <c r="D4417" s="23">
        <v>57017162000150</v>
      </c>
      <c r="E4417" t="s">
        <v>1505</v>
      </c>
      <c r="F4417" t="s">
        <v>1390</v>
      </c>
      <c r="G4417">
        <v>18921</v>
      </c>
      <c r="H4417" s="23">
        <v>582212580111</v>
      </c>
    </row>
    <row r="4418" spans="1:8" x14ac:dyDescent="0.25">
      <c r="A4418">
        <v>15343</v>
      </c>
      <c r="B4418" t="s">
        <v>22339</v>
      </c>
      <c r="C4418" t="s">
        <v>22339</v>
      </c>
      <c r="D4418" s="23"/>
      <c r="E4418" t="s">
        <v>2817</v>
      </c>
      <c r="F4418" t="s">
        <v>1386</v>
      </c>
      <c r="G4418">
        <v>24502</v>
      </c>
      <c r="H4418" s="23"/>
    </row>
    <row r="4419" spans="1:8" x14ac:dyDescent="0.25">
      <c r="A4419">
        <v>602</v>
      </c>
      <c r="B4419" t="s">
        <v>22340</v>
      </c>
      <c r="C4419" t="s">
        <v>22341</v>
      </c>
      <c r="D4419" s="23"/>
      <c r="E4419" t="s">
        <v>1422</v>
      </c>
      <c r="F4419" t="s">
        <v>1386</v>
      </c>
      <c r="G4419">
        <v>1878</v>
      </c>
      <c r="H4419" s="23"/>
    </row>
    <row r="4420" spans="1:8" x14ac:dyDescent="0.25">
      <c r="A4420">
        <v>6495</v>
      </c>
      <c r="B4420" t="s">
        <v>22342</v>
      </c>
      <c r="C4420" t="s">
        <v>22342</v>
      </c>
      <c r="D4420" s="23"/>
      <c r="E4420" t="s">
        <v>1422</v>
      </c>
      <c r="F4420" t="s">
        <v>1386</v>
      </c>
      <c r="G4420">
        <v>10032</v>
      </c>
      <c r="H4420" s="23"/>
    </row>
    <row r="4421" spans="1:8" x14ac:dyDescent="0.25">
      <c r="A4421">
        <v>11005</v>
      </c>
      <c r="B4421" t="s">
        <v>7289</v>
      </c>
      <c r="C4421" t="s">
        <v>7289</v>
      </c>
      <c r="D4421" s="23">
        <v>1834475000499</v>
      </c>
      <c r="E4421" t="s">
        <v>1507</v>
      </c>
      <c r="F4421" t="s">
        <v>1415</v>
      </c>
      <c r="G4421">
        <v>16784</v>
      </c>
      <c r="H4421" s="23">
        <v>26551527</v>
      </c>
    </row>
    <row r="4422" spans="1:8" x14ac:dyDescent="0.25">
      <c r="A4422">
        <v>4651</v>
      </c>
      <c r="B4422" t="s">
        <v>7290</v>
      </c>
      <c r="C4422" t="s">
        <v>7291</v>
      </c>
      <c r="D4422" s="23">
        <v>24113805000100</v>
      </c>
      <c r="E4422" t="s">
        <v>1572</v>
      </c>
      <c r="F4422" t="s">
        <v>1386</v>
      </c>
      <c r="G4422">
        <v>7218</v>
      </c>
      <c r="H4422" s="23" t="s">
        <v>1438</v>
      </c>
    </row>
    <row r="4423" spans="1:8" x14ac:dyDescent="0.25">
      <c r="A4423">
        <v>10287</v>
      </c>
      <c r="B4423" t="s">
        <v>7292</v>
      </c>
      <c r="C4423" t="s">
        <v>7292</v>
      </c>
      <c r="D4423" s="23">
        <v>11155780000599</v>
      </c>
      <c r="E4423" t="s">
        <v>1397</v>
      </c>
      <c r="F4423" t="s">
        <v>1398</v>
      </c>
      <c r="G4423">
        <v>15516</v>
      </c>
      <c r="H4423" s="23">
        <v>202626059</v>
      </c>
    </row>
    <row r="4424" spans="1:8" x14ac:dyDescent="0.25">
      <c r="A4424">
        <v>1532</v>
      </c>
      <c r="B4424" t="s">
        <v>7293</v>
      </c>
      <c r="C4424" t="s">
        <v>7294</v>
      </c>
      <c r="D4424" s="23">
        <v>11155780000165</v>
      </c>
      <c r="E4424" t="s">
        <v>1465</v>
      </c>
      <c r="F4424" t="s">
        <v>1398</v>
      </c>
      <c r="G4424">
        <v>2808</v>
      </c>
      <c r="H4424" s="23">
        <v>202231828</v>
      </c>
    </row>
    <row r="4425" spans="1:8" x14ac:dyDescent="0.25">
      <c r="A4425">
        <v>1533</v>
      </c>
      <c r="B4425" t="s">
        <v>7293</v>
      </c>
      <c r="C4425" t="s">
        <v>7295</v>
      </c>
      <c r="D4425" s="23">
        <v>11155780000246</v>
      </c>
      <c r="E4425" t="s">
        <v>1397</v>
      </c>
      <c r="F4425" t="s">
        <v>1398</v>
      </c>
      <c r="G4425">
        <v>2809</v>
      </c>
      <c r="H4425" s="23" t="s">
        <v>7296</v>
      </c>
    </row>
    <row r="4426" spans="1:8" x14ac:dyDescent="0.25">
      <c r="A4426">
        <v>1534</v>
      </c>
      <c r="B4426" t="s">
        <v>7293</v>
      </c>
      <c r="C4426" t="s">
        <v>7297</v>
      </c>
      <c r="D4426" s="23">
        <v>11155780000327</v>
      </c>
      <c r="E4426" t="s">
        <v>1397</v>
      </c>
      <c r="F4426" t="s">
        <v>1398</v>
      </c>
      <c r="G4426">
        <v>2810</v>
      </c>
      <c r="H4426" s="23" t="s">
        <v>7298</v>
      </c>
    </row>
    <row r="4427" spans="1:8" x14ac:dyDescent="0.25">
      <c r="A4427">
        <v>1535</v>
      </c>
      <c r="B4427" t="s">
        <v>7299</v>
      </c>
      <c r="C4427" t="s">
        <v>7300</v>
      </c>
      <c r="D4427" s="23">
        <v>11155780000408</v>
      </c>
      <c r="E4427" t="s">
        <v>1397</v>
      </c>
      <c r="F4427" t="s">
        <v>1398</v>
      </c>
      <c r="G4427">
        <v>2811</v>
      </c>
      <c r="H4427" s="23">
        <v>202615367</v>
      </c>
    </row>
    <row r="4428" spans="1:8" x14ac:dyDescent="0.25">
      <c r="A4428">
        <v>13822</v>
      </c>
      <c r="B4428" t="s">
        <v>7301</v>
      </c>
      <c r="C4428" t="s">
        <v>7301</v>
      </c>
      <c r="D4428" s="23">
        <v>50386473000147</v>
      </c>
      <c r="E4428" t="s">
        <v>6252</v>
      </c>
      <c r="F4428" t="s">
        <v>1390</v>
      </c>
      <c r="G4428">
        <v>21534</v>
      </c>
      <c r="H4428" s="23">
        <v>391007673119</v>
      </c>
    </row>
    <row r="4429" spans="1:8" x14ac:dyDescent="0.25">
      <c r="A4429">
        <v>15439</v>
      </c>
      <c r="B4429" t="s">
        <v>7302</v>
      </c>
      <c r="C4429" t="s">
        <v>7302</v>
      </c>
      <c r="D4429" s="23">
        <v>12387803000120</v>
      </c>
      <c r="E4429" t="s">
        <v>5940</v>
      </c>
      <c r="F4429" t="s">
        <v>1692</v>
      </c>
      <c r="G4429">
        <v>24621</v>
      </c>
      <c r="H4429" s="23">
        <v>9053023298</v>
      </c>
    </row>
    <row r="4430" spans="1:8" x14ac:dyDescent="0.25">
      <c r="A4430">
        <v>13724</v>
      </c>
      <c r="B4430" t="s">
        <v>7303</v>
      </c>
      <c r="C4430" t="s">
        <v>7304</v>
      </c>
      <c r="D4430" s="23">
        <v>5364830000111</v>
      </c>
      <c r="E4430" t="s">
        <v>1430</v>
      </c>
      <c r="F4430" t="s">
        <v>1415</v>
      </c>
      <c r="G4430">
        <v>21381</v>
      </c>
      <c r="H4430" s="23" t="s">
        <v>1438</v>
      </c>
    </row>
    <row r="4431" spans="1:8" x14ac:dyDescent="0.25">
      <c r="A4431">
        <v>12960</v>
      </c>
      <c r="B4431" t="s">
        <v>22343</v>
      </c>
      <c r="C4431" t="s">
        <v>22343</v>
      </c>
      <c r="D4431" s="23"/>
      <c r="E4431" t="s">
        <v>7477</v>
      </c>
      <c r="F4431" t="s">
        <v>1386</v>
      </c>
      <c r="G4431">
        <v>19994</v>
      </c>
      <c r="H4431" s="23"/>
    </row>
    <row r="4432" spans="1:8" x14ac:dyDescent="0.25">
      <c r="A4432">
        <v>15115</v>
      </c>
      <c r="B4432" t="s">
        <v>7305</v>
      </c>
      <c r="C4432" t="s">
        <v>7306</v>
      </c>
      <c r="D4432" s="23">
        <v>17988610000300</v>
      </c>
      <c r="E4432" t="s">
        <v>3871</v>
      </c>
      <c r="F4432" t="s">
        <v>1639</v>
      </c>
      <c r="G4432">
        <v>24002</v>
      </c>
      <c r="H4432" s="23">
        <v>21369050135</v>
      </c>
    </row>
    <row r="4433" spans="1:8" x14ac:dyDescent="0.25">
      <c r="A4433">
        <v>15184</v>
      </c>
      <c r="B4433" t="s">
        <v>7305</v>
      </c>
      <c r="C4433" t="s">
        <v>7307</v>
      </c>
      <c r="D4433" s="23">
        <v>17988610000148</v>
      </c>
      <c r="E4433" t="s">
        <v>3871</v>
      </c>
      <c r="F4433" t="s">
        <v>1639</v>
      </c>
      <c r="G4433">
        <v>24263</v>
      </c>
      <c r="H4433" s="23">
        <v>21369050054</v>
      </c>
    </row>
    <row r="4434" spans="1:8" x14ac:dyDescent="0.25">
      <c r="A4434">
        <v>9486</v>
      </c>
      <c r="B4434" t="s">
        <v>22344</v>
      </c>
      <c r="C4434" t="s">
        <v>22344</v>
      </c>
      <c r="D4434" s="23"/>
      <c r="E4434" t="s">
        <v>1564</v>
      </c>
      <c r="F4434" t="s">
        <v>1386</v>
      </c>
      <c r="G4434">
        <v>14100</v>
      </c>
      <c r="H4434" s="23"/>
    </row>
    <row r="4435" spans="1:8" x14ac:dyDescent="0.25">
      <c r="A4435">
        <v>12729</v>
      </c>
      <c r="B4435" t="s">
        <v>22345</v>
      </c>
      <c r="C4435" t="s">
        <v>22346</v>
      </c>
      <c r="D4435" s="23"/>
      <c r="E4435" t="s">
        <v>1723</v>
      </c>
      <c r="F4435" t="s">
        <v>1386</v>
      </c>
      <c r="G4435">
        <v>19582</v>
      </c>
      <c r="H4435" s="23"/>
    </row>
    <row r="4436" spans="1:8" x14ac:dyDescent="0.25">
      <c r="A4436">
        <v>11887</v>
      </c>
      <c r="B4436" t="s">
        <v>22347</v>
      </c>
      <c r="C4436" t="s">
        <v>22347</v>
      </c>
      <c r="D4436" s="23"/>
      <c r="E4436" t="s">
        <v>1578</v>
      </c>
      <c r="F4436" t="s">
        <v>1386</v>
      </c>
      <c r="G4436">
        <v>18271</v>
      </c>
      <c r="H4436" s="23"/>
    </row>
    <row r="4437" spans="1:8" x14ac:dyDescent="0.25">
      <c r="A4437">
        <v>4699</v>
      </c>
      <c r="B4437" t="s">
        <v>7308</v>
      </c>
      <c r="C4437" t="s">
        <v>7308</v>
      </c>
      <c r="D4437" s="23">
        <v>7020016000105</v>
      </c>
      <c r="E4437" t="s">
        <v>1422</v>
      </c>
      <c r="F4437" t="s">
        <v>1386</v>
      </c>
      <c r="G4437">
        <v>7271</v>
      </c>
      <c r="H4437" s="23">
        <v>161439675</v>
      </c>
    </row>
    <row r="4438" spans="1:8" x14ac:dyDescent="0.25">
      <c r="A4438">
        <v>13844</v>
      </c>
      <c r="B4438" t="s">
        <v>7309</v>
      </c>
      <c r="C4438" t="s">
        <v>7310</v>
      </c>
      <c r="D4438" s="23">
        <v>44415907000197</v>
      </c>
      <c r="E4438" t="s">
        <v>1424</v>
      </c>
      <c r="F4438" t="s">
        <v>1390</v>
      </c>
      <c r="G4438">
        <v>21571</v>
      </c>
      <c r="H4438" s="23">
        <v>133615282113</v>
      </c>
    </row>
    <row r="4439" spans="1:8" x14ac:dyDescent="0.25">
      <c r="A4439">
        <v>4800</v>
      </c>
      <c r="B4439" t="s">
        <v>7311</v>
      </c>
      <c r="C4439" t="s">
        <v>7312</v>
      </c>
      <c r="D4439" s="23">
        <v>11727405000142</v>
      </c>
      <c r="E4439" t="s">
        <v>1424</v>
      </c>
      <c r="F4439" t="s">
        <v>1390</v>
      </c>
      <c r="G4439">
        <v>7458</v>
      </c>
      <c r="H4439" s="23">
        <v>147090790113</v>
      </c>
    </row>
    <row r="4440" spans="1:8" x14ac:dyDescent="0.25">
      <c r="A4440">
        <v>8798</v>
      </c>
      <c r="B4440" t="s">
        <v>7313</v>
      </c>
      <c r="C4440" t="s">
        <v>7313</v>
      </c>
      <c r="D4440" s="23">
        <v>14785642000158</v>
      </c>
      <c r="E4440" t="s">
        <v>1483</v>
      </c>
      <c r="F4440" t="s">
        <v>1398</v>
      </c>
      <c r="G4440">
        <v>13288</v>
      </c>
      <c r="H4440" s="23">
        <v>202624030</v>
      </c>
    </row>
    <row r="4441" spans="1:8" x14ac:dyDescent="0.25">
      <c r="A4441">
        <v>2168</v>
      </c>
      <c r="B4441" t="s">
        <v>7314</v>
      </c>
      <c r="C4441" t="s">
        <v>7315</v>
      </c>
      <c r="D4441" s="23">
        <v>24279390000149</v>
      </c>
      <c r="E4441" t="s">
        <v>1385</v>
      </c>
      <c r="F4441" t="s">
        <v>1386</v>
      </c>
      <c r="G4441">
        <v>3444</v>
      </c>
      <c r="H4441" s="23">
        <v>160835208</v>
      </c>
    </row>
    <row r="4442" spans="1:8" x14ac:dyDescent="0.25">
      <c r="A4442">
        <v>14841</v>
      </c>
      <c r="B4442" t="s">
        <v>7316</v>
      </c>
      <c r="C4442" t="s">
        <v>7317</v>
      </c>
      <c r="D4442" s="23">
        <v>54801526000108</v>
      </c>
      <c r="E4442" t="s">
        <v>1422</v>
      </c>
      <c r="F4442" t="s">
        <v>1386</v>
      </c>
      <c r="G4442">
        <v>23284</v>
      </c>
      <c r="H4442" s="23">
        <v>164937439</v>
      </c>
    </row>
    <row r="4443" spans="1:8" x14ac:dyDescent="0.25">
      <c r="A4443">
        <v>2591</v>
      </c>
      <c r="B4443" t="s">
        <v>7318</v>
      </c>
      <c r="C4443" t="s">
        <v>7318</v>
      </c>
      <c r="D4443" s="23">
        <v>3805391000100</v>
      </c>
      <c r="E4443" t="s">
        <v>2614</v>
      </c>
      <c r="F4443" t="s">
        <v>1386</v>
      </c>
      <c r="G4443">
        <v>3867</v>
      </c>
      <c r="H4443" s="23">
        <v>161282261</v>
      </c>
    </row>
    <row r="4444" spans="1:8" x14ac:dyDescent="0.25">
      <c r="A4444">
        <v>3818</v>
      </c>
      <c r="B4444" t="s">
        <v>7319</v>
      </c>
      <c r="C4444" t="s">
        <v>7320</v>
      </c>
      <c r="D4444" s="23">
        <v>9003237000109</v>
      </c>
      <c r="E4444" t="s">
        <v>1700</v>
      </c>
      <c r="F4444" t="s">
        <v>1386</v>
      </c>
      <c r="G4444">
        <v>5094</v>
      </c>
      <c r="H4444" s="23">
        <v>160151058</v>
      </c>
    </row>
    <row r="4445" spans="1:8" x14ac:dyDescent="0.25">
      <c r="A4445">
        <v>5246</v>
      </c>
      <c r="B4445" t="s">
        <v>7321</v>
      </c>
      <c r="C4445" t="s">
        <v>7321</v>
      </c>
      <c r="D4445" s="23">
        <v>9003237000281</v>
      </c>
      <c r="E4445" t="s">
        <v>1720</v>
      </c>
      <c r="F4445" t="s">
        <v>1386</v>
      </c>
      <c r="G4445">
        <v>8285</v>
      </c>
      <c r="H4445" s="23">
        <v>161959326</v>
      </c>
    </row>
    <row r="4446" spans="1:8" x14ac:dyDescent="0.25">
      <c r="A4446">
        <v>13313</v>
      </c>
      <c r="B4446" t="s">
        <v>7322</v>
      </c>
      <c r="C4446" t="s">
        <v>7322</v>
      </c>
      <c r="D4446" s="23">
        <v>41715058000107</v>
      </c>
      <c r="E4446" t="s">
        <v>3261</v>
      </c>
      <c r="F4446" t="s">
        <v>1398</v>
      </c>
      <c r="G4446">
        <v>20696</v>
      </c>
      <c r="H4446" s="23">
        <v>205729282</v>
      </c>
    </row>
    <row r="4447" spans="1:8" x14ac:dyDescent="0.25">
      <c r="A4447">
        <v>10071</v>
      </c>
      <c r="B4447" t="s">
        <v>7323</v>
      </c>
      <c r="C4447" t="s">
        <v>7323</v>
      </c>
      <c r="D4447" s="23">
        <v>7272868000190</v>
      </c>
      <c r="E4447" t="s">
        <v>7324</v>
      </c>
      <c r="F4447" t="s">
        <v>1398</v>
      </c>
      <c r="G4447">
        <v>14915</v>
      </c>
      <c r="H4447" s="23">
        <v>200996541</v>
      </c>
    </row>
    <row r="4448" spans="1:8" x14ac:dyDescent="0.25">
      <c r="A4448">
        <v>9605</v>
      </c>
      <c r="B4448" t="s">
        <v>7325</v>
      </c>
      <c r="C4448" t="s">
        <v>7325</v>
      </c>
      <c r="D4448" s="23">
        <v>70026240000140</v>
      </c>
      <c r="E4448" t="s">
        <v>1397</v>
      </c>
      <c r="F4448" t="s">
        <v>1398</v>
      </c>
      <c r="G4448">
        <v>14300</v>
      </c>
      <c r="H4448" s="23">
        <v>200877887</v>
      </c>
    </row>
    <row r="4449" spans="1:8" x14ac:dyDescent="0.25">
      <c r="A4449">
        <v>8624</v>
      </c>
      <c r="B4449" t="s">
        <v>7326</v>
      </c>
      <c r="C4449" t="s">
        <v>7327</v>
      </c>
      <c r="D4449" s="23">
        <v>25297609000103</v>
      </c>
      <c r="E4449" t="s">
        <v>7328</v>
      </c>
      <c r="F4449" t="s">
        <v>1457</v>
      </c>
      <c r="G4449">
        <v>13135</v>
      </c>
      <c r="H4449" s="23">
        <v>195805704</v>
      </c>
    </row>
    <row r="4450" spans="1:8" x14ac:dyDescent="0.25">
      <c r="A4450">
        <v>3216</v>
      </c>
      <c r="B4450" t="s">
        <v>7329</v>
      </c>
      <c r="C4450" t="s">
        <v>7330</v>
      </c>
      <c r="D4450" s="23">
        <v>63320246000160</v>
      </c>
      <c r="E4450" t="s">
        <v>1406</v>
      </c>
      <c r="F4450" t="s">
        <v>1407</v>
      </c>
      <c r="G4450">
        <v>4492</v>
      </c>
      <c r="H4450" s="23" t="s">
        <v>7331</v>
      </c>
    </row>
    <row r="4451" spans="1:8" x14ac:dyDescent="0.25">
      <c r="A4451">
        <v>7153</v>
      </c>
      <c r="B4451" t="s">
        <v>7332</v>
      </c>
      <c r="C4451" t="s">
        <v>7332</v>
      </c>
      <c r="D4451" s="23">
        <v>8978536000198</v>
      </c>
      <c r="E4451" t="s">
        <v>1397</v>
      </c>
      <c r="F4451" t="s">
        <v>1398</v>
      </c>
      <c r="G4451">
        <v>11104</v>
      </c>
      <c r="H4451" s="23">
        <v>202060969</v>
      </c>
    </row>
    <row r="4452" spans="1:8" x14ac:dyDescent="0.25">
      <c r="A4452">
        <v>14711</v>
      </c>
      <c r="B4452" t="s">
        <v>7333</v>
      </c>
      <c r="C4452" t="s">
        <v>7334</v>
      </c>
      <c r="D4452" s="23">
        <v>53629766000104</v>
      </c>
      <c r="E4452" t="s">
        <v>1940</v>
      </c>
      <c r="F4452" t="s">
        <v>1398</v>
      </c>
      <c r="G4452">
        <v>23169</v>
      </c>
      <c r="H4452" s="23">
        <v>206524803</v>
      </c>
    </row>
    <row r="4453" spans="1:8" x14ac:dyDescent="0.25">
      <c r="A4453">
        <v>10924</v>
      </c>
      <c r="B4453" t="s">
        <v>7335</v>
      </c>
      <c r="C4453" t="s">
        <v>7336</v>
      </c>
      <c r="D4453" s="23">
        <v>20997600000183</v>
      </c>
      <c r="E4453" t="s">
        <v>3991</v>
      </c>
      <c r="F4453" t="s">
        <v>1398</v>
      </c>
      <c r="G4453">
        <v>16612</v>
      </c>
      <c r="H4453" s="23">
        <v>204154170</v>
      </c>
    </row>
    <row r="4454" spans="1:8" x14ac:dyDescent="0.25">
      <c r="A4454">
        <v>8735</v>
      </c>
      <c r="B4454" t="s">
        <v>7337</v>
      </c>
      <c r="C4454" t="s">
        <v>7337</v>
      </c>
      <c r="D4454" s="23">
        <v>25258181000181</v>
      </c>
      <c r="E4454" t="s">
        <v>1406</v>
      </c>
      <c r="F4454" t="s">
        <v>1407</v>
      </c>
      <c r="G4454">
        <v>13235</v>
      </c>
      <c r="H4454" s="23">
        <v>65365950</v>
      </c>
    </row>
    <row r="4455" spans="1:8" x14ac:dyDescent="0.25">
      <c r="A4455">
        <v>11124</v>
      </c>
      <c r="B4455" t="s">
        <v>7338</v>
      </c>
      <c r="C4455" t="s">
        <v>7339</v>
      </c>
      <c r="D4455" s="23">
        <v>22160608000116</v>
      </c>
      <c r="E4455" t="s">
        <v>1484</v>
      </c>
      <c r="F4455" t="s">
        <v>1398</v>
      </c>
      <c r="G4455">
        <v>16928</v>
      </c>
      <c r="H4455" s="23">
        <v>204259975</v>
      </c>
    </row>
    <row r="4456" spans="1:8" x14ac:dyDescent="0.25">
      <c r="A4456">
        <v>13772</v>
      </c>
      <c r="B4456" t="s">
        <v>7340</v>
      </c>
      <c r="C4456" t="s">
        <v>7340</v>
      </c>
      <c r="D4456" s="23">
        <v>11008923000106</v>
      </c>
      <c r="E4456" t="s">
        <v>1406</v>
      </c>
      <c r="F4456" t="s">
        <v>1407</v>
      </c>
      <c r="G4456">
        <v>21470</v>
      </c>
      <c r="H4456" s="23">
        <v>63825503</v>
      </c>
    </row>
    <row r="4457" spans="1:8" x14ac:dyDescent="0.25">
      <c r="A4457">
        <v>2611</v>
      </c>
      <c r="B4457" t="s">
        <v>7341</v>
      </c>
      <c r="C4457" t="s">
        <v>7342</v>
      </c>
      <c r="D4457" s="23">
        <v>3906631000405</v>
      </c>
      <c r="E4457" t="s">
        <v>1397</v>
      </c>
      <c r="F4457" t="s">
        <v>1398</v>
      </c>
      <c r="G4457">
        <v>3887</v>
      </c>
      <c r="H4457" s="23" t="s">
        <v>7343</v>
      </c>
    </row>
    <row r="4458" spans="1:8" x14ac:dyDescent="0.25">
      <c r="A4458">
        <v>7197</v>
      </c>
      <c r="B4458" t="s">
        <v>7344</v>
      </c>
      <c r="C4458" t="s">
        <v>7344</v>
      </c>
      <c r="D4458" s="23">
        <v>4833345000187</v>
      </c>
      <c r="E4458" t="s">
        <v>1397</v>
      </c>
      <c r="F4458" t="s">
        <v>1398</v>
      </c>
      <c r="G4458">
        <v>11139</v>
      </c>
      <c r="H4458" s="23">
        <v>200904019</v>
      </c>
    </row>
    <row r="4459" spans="1:8" x14ac:dyDescent="0.25">
      <c r="A4459">
        <v>3251</v>
      </c>
      <c r="B4459" t="s">
        <v>7345</v>
      </c>
      <c r="C4459" t="s">
        <v>7346</v>
      </c>
      <c r="D4459" s="23">
        <v>69423911000128</v>
      </c>
      <c r="E4459" t="s">
        <v>7347</v>
      </c>
      <c r="F4459" t="s">
        <v>1462</v>
      </c>
      <c r="G4459">
        <v>4527</v>
      </c>
      <c r="H4459" s="23">
        <v>122302990</v>
      </c>
    </row>
    <row r="4460" spans="1:8" x14ac:dyDescent="0.25">
      <c r="A4460">
        <v>14028</v>
      </c>
      <c r="B4460" t="s">
        <v>7348</v>
      </c>
      <c r="C4460" t="s">
        <v>7348</v>
      </c>
      <c r="D4460" s="23">
        <v>20228129000169</v>
      </c>
      <c r="E4460" t="s">
        <v>1422</v>
      </c>
      <c r="F4460" t="s">
        <v>1386</v>
      </c>
      <c r="G4460">
        <v>21817</v>
      </c>
      <c r="H4460" s="23">
        <v>162355726</v>
      </c>
    </row>
    <row r="4461" spans="1:8" x14ac:dyDescent="0.25">
      <c r="A4461">
        <v>7280</v>
      </c>
      <c r="B4461" t="s">
        <v>7349</v>
      </c>
      <c r="C4461" t="s">
        <v>7350</v>
      </c>
      <c r="D4461" s="23">
        <v>57140733000149</v>
      </c>
      <c r="E4461" t="s">
        <v>6348</v>
      </c>
      <c r="F4461" t="s">
        <v>1390</v>
      </c>
      <c r="G4461">
        <v>11211</v>
      </c>
      <c r="H4461" s="23">
        <v>387059088110</v>
      </c>
    </row>
    <row r="4462" spans="1:8" x14ac:dyDescent="0.25">
      <c r="A4462">
        <v>13238</v>
      </c>
      <c r="B4462" t="s">
        <v>7351</v>
      </c>
      <c r="C4462" t="s">
        <v>7351</v>
      </c>
      <c r="D4462" s="23">
        <v>40349857000136</v>
      </c>
      <c r="E4462" t="s">
        <v>2415</v>
      </c>
      <c r="F4462" t="s">
        <v>1386</v>
      </c>
      <c r="G4462">
        <v>20435</v>
      </c>
      <c r="H4462" s="23">
        <v>163850194</v>
      </c>
    </row>
    <row r="4463" spans="1:8" x14ac:dyDescent="0.25">
      <c r="A4463">
        <v>5282</v>
      </c>
      <c r="B4463" t="s">
        <v>7352</v>
      </c>
      <c r="C4463" t="s">
        <v>7352</v>
      </c>
      <c r="D4463" s="23">
        <v>15418898000190</v>
      </c>
      <c r="E4463" t="s">
        <v>2230</v>
      </c>
      <c r="F4463" t="s">
        <v>1415</v>
      </c>
      <c r="G4463">
        <v>8322</v>
      </c>
      <c r="H4463" s="23">
        <v>48484113</v>
      </c>
    </row>
    <row r="4464" spans="1:8" x14ac:dyDescent="0.25">
      <c r="A4464">
        <v>3536</v>
      </c>
      <c r="B4464" t="s">
        <v>7353</v>
      </c>
      <c r="C4464" t="s">
        <v>7354</v>
      </c>
      <c r="D4464" s="23">
        <v>8041792000154</v>
      </c>
      <c r="E4464" t="s">
        <v>1720</v>
      </c>
      <c r="F4464" t="s">
        <v>1386</v>
      </c>
      <c r="G4464">
        <v>4812</v>
      </c>
      <c r="H4464" s="23">
        <v>161486320</v>
      </c>
    </row>
    <row r="4465" spans="1:8" x14ac:dyDescent="0.25">
      <c r="A4465">
        <v>7893</v>
      </c>
      <c r="B4465" t="s">
        <v>7355</v>
      </c>
      <c r="C4465" t="s">
        <v>7355</v>
      </c>
      <c r="D4465" s="23">
        <v>18776428000196</v>
      </c>
      <c r="E4465" t="s">
        <v>6066</v>
      </c>
      <c r="F4465" t="s">
        <v>1398</v>
      </c>
      <c r="G4465">
        <v>12204</v>
      </c>
      <c r="H4465" s="23">
        <v>202932753</v>
      </c>
    </row>
    <row r="4466" spans="1:8" x14ac:dyDescent="0.25">
      <c r="A4466">
        <v>8614</v>
      </c>
      <c r="B4466" t="s">
        <v>7356</v>
      </c>
      <c r="C4466" t="s">
        <v>7356</v>
      </c>
      <c r="D4466" s="23">
        <v>24722117000147</v>
      </c>
      <c r="E4466" t="s">
        <v>7357</v>
      </c>
      <c r="F4466" t="s">
        <v>1407</v>
      </c>
      <c r="G4466">
        <v>13125</v>
      </c>
      <c r="H4466" s="23">
        <v>64966984</v>
      </c>
    </row>
    <row r="4467" spans="1:8" x14ac:dyDescent="0.25">
      <c r="A4467">
        <v>14440</v>
      </c>
      <c r="B4467" t="s">
        <v>7358</v>
      </c>
      <c r="C4467" t="s">
        <v>7358</v>
      </c>
      <c r="D4467" s="23">
        <v>8360893000198</v>
      </c>
      <c r="E4467" t="s">
        <v>1409</v>
      </c>
      <c r="F4467" t="s">
        <v>1386</v>
      </c>
      <c r="G4467">
        <v>22747</v>
      </c>
      <c r="H4467" s="23">
        <v>160246911</v>
      </c>
    </row>
    <row r="4468" spans="1:8" x14ac:dyDescent="0.25">
      <c r="A4468">
        <v>2836</v>
      </c>
      <c r="B4468" t="s">
        <v>7359</v>
      </c>
      <c r="C4468" t="s">
        <v>7360</v>
      </c>
      <c r="D4468" s="23">
        <v>4680580000166</v>
      </c>
      <c r="E4468" t="s">
        <v>1921</v>
      </c>
      <c r="F4468" t="s">
        <v>1386</v>
      </c>
      <c r="G4468">
        <v>4112</v>
      </c>
      <c r="H4468" s="23">
        <v>161334563</v>
      </c>
    </row>
    <row r="4469" spans="1:8" x14ac:dyDescent="0.25">
      <c r="A4469">
        <v>13816</v>
      </c>
      <c r="B4469" t="s">
        <v>7361</v>
      </c>
      <c r="C4469" t="s">
        <v>7361</v>
      </c>
      <c r="D4469" s="23">
        <v>46622230000193</v>
      </c>
      <c r="E4469" t="s">
        <v>1397</v>
      </c>
      <c r="F4469" t="s">
        <v>1398</v>
      </c>
      <c r="G4469">
        <v>21526</v>
      </c>
      <c r="H4469" s="23">
        <v>206081790</v>
      </c>
    </row>
    <row r="4470" spans="1:8" x14ac:dyDescent="0.25">
      <c r="A4470">
        <v>11527</v>
      </c>
      <c r="B4470" t="s">
        <v>7362</v>
      </c>
      <c r="C4470" t="s">
        <v>7363</v>
      </c>
      <c r="D4470" s="23">
        <v>10776406000114</v>
      </c>
      <c r="E4470" t="s">
        <v>1397</v>
      </c>
      <c r="F4470" t="s">
        <v>1398</v>
      </c>
      <c r="G4470">
        <v>17472</v>
      </c>
      <c r="H4470" s="23">
        <v>202198863</v>
      </c>
    </row>
    <row r="4471" spans="1:8" x14ac:dyDescent="0.25">
      <c r="A4471">
        <v>8163</v>
      </c>
      <c r="B4471" t="s">
        <v>7364</v>
      </c>
      <c r="C4471" t="s">
        <v>7365</v>
      </c>
      <c r="D4471" s="23">
        <v>18712472000132</v>
      </c>
      <c r="E4471" t="s">
        <v>1385</v>
      </c>
      <c r="F4471" t="s">
        <v>1386</v>
      </c>
      <c r="G4471">
        <v>12436</v>
      </c>
      <c r="H4471" s="23" t="s">
        <v>7366</v>
      </c>
    </row>
    <row r="4472" spans="1:8" x14ac:dyDescent="0.25">
      <c r="A4472">
        <v>6571</v>
      </c>
      <c r="B4472" t="s">
        <v>7367</v>
      </c>
      <c r="C4472" t="s">
        <v>7368</v>
      </c>
      <c r="D4472" s="23">
        <v>15331311000100</v>
      </c>
      <c r="E4472" t="s">
        <v>4685</v>
      </c>
      <c r="F4472" t="s">
        <v>1390</v>
      </c>
      <c r="G4472">
        <v>10106</v>
      </c>
      <c r="H4472" s="23">
        <v>606109988116</v>
      </c>
    </row>
    <row r="4473" spans="1:8" x14ac:dyDescent="0.25">
      <c r="A4473">
        <v>7272</v>
      </c>
      <c r="B4473" t="s">
        <v>22348</v>
      </c>
      <c r="C4473" t="s">
        <v>22349</v>
      </c>
      <c r="D4473" s="23"/>
      <c r="E4473" t="s">
        <v>1422</v>
      </c>
      <c r="F4473" t="s">
        <v>1386</v>
      </c>
      <c r="G4473">
        <v>5773</v>
      </c>
      <c r="H4473" s="23"/>
    </row>
    <row r="4474" spans="1:8" x14ac:dyDescent="0.25">
      <c r="A4474">
        <v>3542</v>
      </c>
      <c r="B4474" t="s">
        <v>7369</v>
      </c>
      <c r="C4474" t="s">
        <v>7370</v>
      </c>
      <c r="D4474" s="23">
        <v>8107273000141</v>
      </c>
      <c r="E4474" t="s">
        <v>1572</v>
      </c>
      <c r="F4474" t="s">
        <v>1386</v>
      </c>
      <c r="G4474">
        <v>4818</v>
      </c>
      <c r="H4474" s="23">
        <v>161489540</v>
      </c>
    </row>
    <row r="4475" spans="1:8" x14ac:dyDescent="0.25">
      <c r="A4475">
        <v>11556</v>
      </c>
      <c r="B4475" t="s">
        <v>7371</v>
      </c>
      <c r="C4475" t="s">
        <v>7371</v>
      </c>
      <c r="D4475" s="23">
        <v>35188839000180</v>
      </c>
      <c r="E4475" t="s">
        <v>1527</v>
      </c>
      <c r="F4475" t="s">
        <v>1386</v>
      </c>
      <c r="G4475">
        <v>17505</v>
      </c>
      <c r="H4475" s="23">
        <v>163547513</v>
      </c>
    </row>
    <row r="4476" spans="1:8" x14ac:dyDescent="0.25">
      <c r="A4476">
        <v>6328</v>
      </c>
      <c r="B4476" t="s">
        <v>22350</v>
      </c>
      <c r="C4476" t="s">
        <v>22350</v>
      </c>
      <c r="D4476" s="23"/>
      <c r="E4476" t="s">
        <v>2050</v>
      </c>
      <c r="F4476" t="s">
        <v>1386</v>
      </c>
      <c r="G4476">
        <v>9871</v>
      </c>
      <c r="H4476" s="23"/>
    </row>
    <row r="4477" spans="1:8" x14ac:dyDescent="0.25">
      <c r="A4477">
        <v>14987</v>
      </c>
      <c r="B4477" t="s">
        <v>22351</v>
      </c>
      <c r="C4477" t="s">
        <v>22351</v>
      </c>
      <c r="D4477" s="23"/>
      <c r="E4477" t="s">
        <v>1723</v>
      </c>
      <c r="F4477" t="s">
        <v>1386</v>
      </c>
      <c r="G4477">
        <v>23550</v>
      </c>
      <c r="H4477" s="23"/>
    </row>
    <row r="4478" spans="1:8" x14ac:dyDescent="0.25">
      <c r="A4478">
        <v>8351</v>
      </c>
      <c r="B4478" t="s">
        <v>7372</v>
      </c>
      <c r="C4478" t="s">
        <v>7372</v>
      </c>
      <c r="D4478" s="23">
        <v>24635751000142</v>
      </c>
      <c r="E4478" t="s">
        <v>1409</v>
      </c>
      <c r="F4478" t="s">
        <v>1386</v>
      </c>
      <c r="G4478">
        <v>12606</v>
      </c>
      <c r="H4478" s="23">
        <v>162712901</v>
      </c>
    </row>
    <row r="4479" spans="1:8" x14ac:dyDescent="0.25">
      <c r="A4479">
        <v>11056</v>
      </c>
      <c r="B4479" t="s">
        <v>7373</v>
      </c>
      <c r="C4479" t="s">
        <v>7373</v>
      </c>
      <c r="D4479" s="23">
        <v>33523104000130</v>
      </c>
      <c r="E4479" t="s">
        <v>1385</v>
      </c>
      <c r="F4479" t="s">
        <v>1386</v>
      </c>
      <c r="G4479">
        <v>16861</v>
      </c>
      <c r="H4479" s="23">
        <v>163392471</v>
      </c>
    </row>
    <row r="4480" spans="1:8" x14ac:dyDescent="0.25">
      <c r="A4480">
        <v>11759</v>
      </c>
      <c r="B4480" t="s">
        <v>7374</v>
      </c>
      <c r="C4480" t="s">
        <v>7374</v>
      </c>
      <c r="D4480" s="23">
        <v>20060485000116</v>
      </c>
      <c r="E4480" t="s">
        <v>1578</v>
      </c>
      <c r="F4480" t="s">
        <v>1386</v>
      </c>
      <c r="G4480">
        <v>18032</v>
      </c>
      <c r="H4480" s="23">
        <v>162317654</v>
      </c>
    </row>
    <row r="4481" spans="1:8" x14ac:dyDescent="0.25">
      <c r="A4481">
        <v>10884</v>
      </c>
      <c r="B4481" t="s">
        <v>7375</v>
      </c>
      <c r="C4481" t="s">
        <v>7376</v>
      </c>
      <c r="D4481" s="23">
        <v>11936284000149</v>
      </c>
      <c r="E4481" t="s">
        <v>1430</v>
      </c>
      <c r="F4481" t="s">
        <v>1415</v>
      </c>
      <c r="G4481">
        <v>16546</v>
      </c>
      <c r="H4481" s="23">
        <v>39912884</v>
      </c>
    </row>
    <row r="4482" spans="1:8" x14ac:dyDescent="0.25">
      <c r="A4482">
        <v>9670</v>
      </c>
      <c r="B4482" t="s">
        <v>7377</v>
      </c>
      <c r="C4482" t="s">
        <v>7377</v>
      </c>
      <c r="D4482" s="23">
        <v>27606957000132</v>
      </c>
      <c r="E4482" t="s">
        <v>1906</v>
      </c>
      <c r="F4482" t="s">
        <v>1386</v>
      </c>
      <c r="G4482">
        <v>14368</v>
      </c>
      <c r="H4482" s="23">
        <v>162969740</v>
      </c>
    </row>
    <row r="4483" spans="1:8" x14ac:dyDescent="0.25">
      <c r="A4483">
        <v>9522</v>
      </c>
      <c r="B4483" t="s">
        <v>7378</v>
      </c>
      <c r="C4483" t="s">
        <v>7378</v>
      </c>
      <c r="D4483" s="23">
        <v>27924751000150</v>
      </c>
      <c r="E4483" t="s">
        <v>1675</v>
      </c>
      <c r="F4483" t="s">
        <v>1386</v>
      </c>
      <c r="G4483">
        <v>14218</v>
      </c>
      <c r="H4483" s="23" t="s">
        <v>1438</v>
      </c>
    </row>
    <row r="4484" spans="1:8" x14ac:dyDescent="0.25">
      <c r="A4484">
        <v>14794</v>
      </c>
      <c r="B4484" t="s">
        <v>7379</v>
      </c>
      <c r="C4484" t="s">
        <v>7378</v>
      </c>
      <c r="D4484" s="23">
        <v>18922643000158</v>
      </c>
      <c r="E4484" t="s">
        <v>1422</v>
      </c>
      <c r="F4484" t="s">
        <v>1386</v>
      </c>
      <c r="G4484">
        <v>23242</v>
      </c>
      <c r="H4484" s="23" t="s">
        <v>1438</v>
      </c>
    </row>
    <row r="4485" spans="1:8" x14ac:dyDescent="0.25">
      <c r="A4485">
        <v>9699</v>
      </c>
      <c r="B4485" t="s">
        <v>7379</v>
      </c>
      <c r="C4485" t="s">
        <v>7379</v>
      </c>
      <c r="D4485" s="23"/>
      <c r="E4485" t="s">
        <v>1422</v>
      </c>
      <c r="F4485" t="s">
        <v>1386</v>
      </c>
      <c r="G4485">
        <v>14398</v>
      </c>
      <c r="H4485" s="23"/>
    </row>
    <row r="4486" spans="1:8" x14ac:dyDescent="0.25">
      <c r="A4486">
        <v>9118</v>
      </c>
      <c r="B4486" t="s">
        <v>22352</v>
      </c>
      <c r="C4486" t="s">
        <v>22352</v>
      </c>
      <c r="D4486" s="23"/>
      <c r="E4486" t="s">
        <v>2138</v>
      </c>
      <c r="F4486" t="s">
        <v>1386</v>
      </c>
      <c r="G4486">
        <v>13632</v>
      </c>
      <c r="H4486" s="23"/>
    </row>
    <row r="4487" spans="1:8" x14ac:dyDescent="0.25">
      <c r="A4487">
        <v>15271</v>
      </c>
      <c r="B4487" t="s">
        <v>7380</v>
      </c>
      <c r="C4487" t="s">
        <v>7380</v>
      </c>
      <c r="D4487" s="23">
        <v>11106391000140</v>
      </c>
      <c r="E4487" t="s">
        <v>1732</v>
      </c>
      <c r="F4487" t="s">
        <v>1386</v>
      </c>
      <c r="G4487">
        <v>24393</v>
      </c>
      <c r="H4487" s="23">
        <v>161687733</v>
      </c>
    </row>
    <row r="4488" spans="1:8" x14ac:dyDescent="0.25">
      <c r="A4488">
        <v>8155</v>
      </c>
      <c r="B4488" t="s">
        <v>22353</v>
      </c>
      <c r="C4488" t="s">
        <v>22354</v>
      </c>
      <c r="D4488" s="23"/>
      <c r="E4488" t="s">
        <v>1422</v>
      </c>
      <c r="F4488" t="s">
        <v>1386</v>
      </c>
      <c r="G4488">
        <v>1175</v>
      </c>
      <c r="H4488" s="23"/>
    </row>
    <row r="4489" spans="1:8" x14ac:dyDescent="0.25">
      <c r="A4489">
        <v>9932</v>
      </c>
      <c r="B4489" t="s">
        <v>22355</v>
      </c>
      <c r="C4489" t="s">
        <v>22354</v>
      </c>
      <c r="D4489" s="23"/>
      <c r="E4489" t="s">
        <v>1422</v>
      </c>
      <c r="F4489" t="s">
        <v>1386</v>
      </c>
      <c r="G4489">
        <v>7486</v>
      </c>
      <c r="H4489" s="23"/>
    </row>
    <row r="4490" spans="1:8" x14ac:dyDescent="0.25">
      <c r="A4490">
        <v>13848</v>
      </c>
      <c r="B4490" t="s">
        <v>22356</v>
      </c>
      <c r="C4490" t="s">
        <v>22356</v>
      </c>
      <c r="D4490" s="23"/>
      <c r="E4490" t="s">
        <v>1422</v>
      </c>
      <c r="F4490" t="s">
        <v>1386</v>
      </c>
      <c r="G4490">
        <v>21584</v>
      </c>
      <c r="H4490" s="23"/>
    </row>
    <row r="4491" spans="1:8" x14ac:dyDescent="0.25">
      <c r="A4491">
        <v>10897</v>
      </c>
      <c r="B4491" t="s">
        <v>7381</v>
      </c>
      <c r="C4491" t="s">
        <v>7381</v>
      </c>
      <c r="D4491" s="23">
        <v>24885542000157</v>
      </c>
      <c r="E4491" t="s">
        <v>1385</v>
      </c>
      <c r="F4491" t="s">
        <v>1386</v>
      </c>
      <c r="G4491">
        <v>16563</v>
      </c>
      <c r="H4491" s="23">
        <v>162729383</v>
      </c>
    </row>
    <row r="4492" spans="1:8" x14ac:dyDescent="0.25">
      <c r="A4492">
        <v>14583</v>
      </c>
      <c r="B4492" t="s">
        <v>22357</v>
      </c>
      <c r="C4492" t="s">
        <v>22358</v>
      </c>
      <c r="D4492" s="23"/>
      <c r="E4492" t="s">
        <v>1422</v>
      </c>
      <c r="F4492" t="s">
        <v>1386</v>
      </c>
      <c r="G4492">
        <v>12774</v>
      </c>
      <c r="H4492" s="23"/>
    </row>
    <row r="4493" spans="1:8" x14ac:dyDescent="0.25">
      <c r="A4493">
        <v>12192</v>
      </c>
      <c r="B4493" t="s">
        <v>22359</v>
      </c>
      <c r="C4493" t="s">
        <v>22354</v>
      </c>
      <c r="D4493" s="23"/>
      <c r="E4493" t="s">
        <v>1422</v>
      </c>
      <c r="F4493" t="s">
        <v>1386</v>
      </c>
      <c r="G4493">
        <v>9056</v>
      </c>
      <c r="H4493" s="23"/>
    </row>
    <row r="4494" spans="1:8" x14ac:dyDescent="0.25">
      <c r="A4494">
        <v>11672</v>
      </c>
      <c r="B4494" t="s">
        <v>22360</v>
      </c>
      <c r="C4494" t="s">
        <v>22361</v>
      </c>
      <c r="D4494" s="23"/>
      <c r="E4494" t="s">
        <v>1422</v>
      </c>
      <c r="F4494" t="s">
        <v>1386</v>
      </c>
      <c r="G4494">
        <v>7931</v>
      </c>
      <c r="H4494" s="23"/>
    </row>
    <row r="4495" spans="1:8" x14ac:dyDescent="0.25">
      <c r="A4495">
        <v>13404</v>
      </c>
      <c r="B4495" t="s">
        <v>7382</v>
      </c>
      <c r="C4495" t="s">
        <v>7383</v>
      </c>
      <c r="D4495" s="23">
        <v>44496674000102</v>
      </c>
      <c r="E4495" t="s">
        <v>1385</v>
      </c>
      <c r="F4495" t="s">
        <v>1386</v>
      </c>
      <c r="G4495">
        <v>20969</v>
      </c>
      <c r="H4495" s="23" t="s">
        <v>1438</v>
      </c>
    </row>
    <row r="4496" spans="1:8" x14ac:dyDescent="0.25">
      <c r="A4496">
        <v>3643</v>
      </c>
      <c r="B4496" t="s">
        <v>7384</v>
      </c>
      <c r="C4496" t="s">
        <v>7385</v>
      </c>
      <c r="D4496" s="23">
        <v>8512430000102</v>
      </c>
      <c r="E4496" t="s">
        <v>1572</v>
      </c>
      <c r="F4496" t="s">
        <v>1386</v>
      </c>
      <c r="G4496">
        <v>4919</v>
      </c>
      <c r="H4496" s="23" t="s">
        <v>7386</v>
      </c>
    </row>
    <row r="4497" spans="1:8" x14ac:dyDescent="0.25">
      <c r="A4497">
        <v>15235</v>
      </c>
      <c r="B4497" t="s">
        <v>22362</v>
      </c>
      <c r="C4497" t="s">
        <v>22362</v>
      </c>
      <c r="D4497" s="23"/>
      <c r="E4497" t="s">
        <v>1385</v>
      </c>
      <c r="F4497" t="s">
        <v>1386</v>
      </c>
      <c r="G4497">
        <v>24334</v>
      </c>
      <c r="H4497" s="23"/>
    </row>
    <row r="4498" spans="1:8" x14ac:dyDescent="0.25">
      <c r="A4498">
        <v>3466</v>
      </c>
      <c r="B4498" t="s">
        <v>7387</v>
      </c>
      <c r="C4498" t="s">
        <v>7388</v>
      </c>
      <c r="D4498" s="23">
        <v>7797254000121</v>
      </c>
      <c r="E4498" t="s">
        <v>1385</v>
      </c>
      <c r="F4498" t="s">
        <v>1386</v>
      </c>
      <c r="G4498">
        <v>4742</v>
      </c>
      <c r="H4498" s="23">
        <v>161476511</v>
      </c>
    </row>
    <row r="4499" spans="1:8" x14ac:dyDescent="0.25">
      <c r="A4499">
        <v>6968</v>
      </c>
      <c r="B4499" t="s">
        <v>22363</v>
      </c>
      <c r="C4499" t="s">
        <v>22363</v>
      </c>
      <c r="D4499" s="23"/>
      <c r="E4499" t="s">
        <v>1422</v>
      </c>
      <c r="F4499" t="s">
        <v>1386</v>
      </c>
      <c r="G4499">
        <v>10958</v>
      </c>
      <c r="H4499" s="23"/>
    </row>
    <row r="4500" spans="1:8" x14ac:dyDescent="0.25">
      <c r="A4500">
        <v>13108</v>
      </c>
      <c r="B4500" t="s">
        <v>22364</v>
      </c>
      <c r="C4500" t="s">
        <v>22365</v>
      </c>
      <c r="D4500" s="23"/>
      <c r="E4500" t="s">
        <v>1422</v>
      </c>
      <c r="F4500" t="s">
        <v>1386</v>
      </c>
      <c r="G4500">
        <v>9516</v>
      </c>
      <c r="H4500" s="23"/>
    </row>
    <row r="4501" spans="1:8" x14ac:dyDescent="0.25">
      <c r="A4501">
        <v>12230</v>
      </c>
      <c r="B4501" t="s">
        <v>22366</v>
      </c>
      <c r="C4501" t="s">
        <v>22367</v>
      </c>
      <c r="D4501" s="23"/>
      <c r="E4501" t="s">
        <v>1422</v>
      </c>
      <c r="F4501" t="s">
        <v>1386</v>
      </c>
      <c r="G4501">
        <v>5572</v>
      </c>
      <c r="H4501" s="23"/>
    </row>
    <row r="4502" spans="1:8" x14ac:dyDescent="0.25">
      <c r="A4502">
        <v>5393</v>
      </c>
      <c r="B4502" t="s">
        <v>7389</v>
      </c>
      <c r="C4502" t="s">
        <v>7390</v>
      </c>
      <c r="D4502" s="23">
        <v>17153656000147</v>
      </c>
      <c r="E4502" t="s">
        <v>1385</v>
      </c>
      <c r="F4502" t="s">
        <v>1386</v>
      </c>
      <c r="G4502">
        <v>8463</v>
      </c>
      <c r="H4502" s="23">
        <v>162068999</v>
      </c>
    </row>
    <row r="4503" spans="1:8" x14ac:dyDescent="0.25">
      <c r="A4503">
        <v>7040</v>
      </c>
      <c r="B4503" t="s">
        <v>22368</v>
      </c>
      <c r="C4503" t="s">
        <v>22369</v>
      </c>
      <c r="D4503" s="23"/>
      <c r="E4503" t="s">
        <v>1422</v>
      </c>
      <c r="F4503" t="s">
        <v>1386</v>
      </c>
      <c r="G4503">
        <v>6106</v>
      </c>
      <c r="H4503" s="23"/>
    </row>
    <row r="4504" spans="1:8" x14ac:dyDescent="0.25">
      <c r="A4504">
        <v>6702</v>
      </c>
      <c r="B4504" t="s">
        <v>7391</v>
      </c>
      <c r="C4504" t="s">
        <v>7391</v>
      </c>
      <c r="D4504" s="23">
        <v>19581152000153</v>
      </c>
      <c r="E4504" t="s">
        <v>1422</v>
      </c>
      <c r="F4504" t="s">
        <v>1386</v>
      </c>
      <c r="G4504">
        <v>10255</v>
      </c>
      <c r="H4504" s="23">
        <v>162281706</v>
      </c>
    </row>
    <row r="4505" spans="1:8" x14ac:dyDescent="0.25">
      <c r="A4505">
        <v>14102</v>
      </c>
      <c r="B4505" t="s">
        <v>22370</v>
      </c>
      <c r="C4505" t="s">
        <v>22365</v>
      </c>
      <c r="D4505" s="23"/>
      <c r="E4505" t="s">
        <v>1422</v>
      </c>
      <c r="F4505" t="s">
        <v>1386</v>
      </c>
      <c r="G4505">
        <v>139</v>
      </c>
      <c r="H4505" s="23"/>
    </row>
    <row r="4506" spans="1:8" x14ac:dyDescent="0.25">
      <c r="A4506">
        <v>2313</v>
      </c>
      <c r="B4506" t="s">
        <v>7392</v>
      </c>
      <c r="C4506" t="s">
        <v>7393</v>
      </c>
      <c r="D4506" s="23">
        <v>3039929000112</v>
      </c>
      <c r="E4506" t="s">
        <v>1921</v>
      </c>
      <c r="F4506" t="s">
        <v>1386</v>
      </c>
      <c r="G4506">
        <v>3589</v>
      </c>
      <c r="H4506" s="23">
        <v>161240089</v>
      </c>
    </row>
    <row r="4507" spans="1:8" x14ac:dyDescent="0.25">
      <c r="A4507">
        <v>1541</v>
      </c>
      <c r="B4507" t="s">
        <v>7394</v>
      </c>
      <c r="C4507" t="s">
        <v>7393</v>
      </c>
      <c r="D4507" s="23">
        <v>11185322000179</v>
      </c>
      <c r="E4507" t="s">
        <v>1487</v>
      </c>
      <c r="F4507" t="s">
        <v>1386</v>
      </c>
      <c r="G4507">
        <v>2817</v>
      </c>
      <c r="H4507" s="23">
        <v>161634753</v>
      </c>
    </row>
    <row r="4508" spans="1:8" x14ac:dyDescent="0.25">
      <c r="A4508">
        <v>9501</v>
      </c>
      <c r="B4508" t="s">
        <v>7395</v>
      </c>
      <c r="C4508" t="s">
        <v>7395</v>
      </c>
      <c r="D4508" s="23">
        <v>8171285000135</v>
      </c>
      <c r="E4508" t="s">
        <v>1720</v>
      </c>
      <c r="F4508" t="s">
        <v>1386</v>
      </c>
      <c r="G4508">
        <v>14189</v>
      </c>
      <c r="H4508" s="23">
        <v>161490883</v>
      </c>
    </row>
    <row r="4509" spans="1:8" x14ac:dyDescent="0.25">
      <c r="A4509">
        <v>9260</v>
      </c>
      <c r="B4509" t="s">
        <v>22371</v>
      </c>
      <c r="C4509" t="s">
        <v>22371</v>
      </c>
      <c r="D4509" s="23"/>
      <c r="E4509" t="s">
        <v>1527</v>
      </c>
      <c r="F4509" t="s">
        <v>1386</v>
      </c>
      <c r="G4509">
        <v>13753</v>
      </c>
      <c r="H4509" s="23"/>
    </row>
    <row r="4510" spans="1:8" x14ac:dyDescent="0.25">
      <c r="A4510">
        <v>13823</v>
      </c>
      <c r="B4510" t="s">
        <v>22372</v>
      </c>
      <c r="C4510" t="s">
        <v>22372</v>
      </c>
      <c r="D4510" s="23"/>
      <c r="E4510" t="s">
        <v>1422</v>
      </c>
      <c r="F4510" t="s">
        <v>1386</v>
      </c>
      <c r="G4510">
        <v>21535</v>
      </c>
      <c r="H4510" s="23"/>
    </row>
    <row r="4511" spans="1:8" x14ac:dyDescent="0.25">
      <c r="A4511">
        <v>4543</v>
      </c>
      <c r="B4511" t="s">
        <v>22373</v>
      </c>
      <c r="C4511" t="s">
        <v>22373</v>
      </c>
      <c r="D4511" s="23"/>
      <c r="E4511" t="s">
        <v>3476</v>
      </c>
      <c r="F4511" t="s">
        <v>1587</v>
      </c>
      <c r="G4511">
        <v>5964</v>
      </c>
      <c r="H4511" s="23"/>
    </row>
    <row r="4512" spans="1:8" x14ac:dyDescent="0.25">
      <c r="A4512">
        <v>11794</v>
      </c>
      <c r="B4512" t="s">
        <v>7396</v>
      </c>
      <c r="C4512" t="s">
        <v>7396</v>
      </c>
      <c r="D4512" s="23">
        <v>16539994000159</v>
      </c>
      <c r="E4512" t="s">
        <v>1541</v>
      </c>
      <c r="F4512" t="s">
        <v>1386</v>
      </c>
      <c r="G4512">
        <v>18090</v>
      </c>
      <c r="H4512" s="23">
        <v>162010737</v>
      </c>
    </row>
    <row r="4513" spans="1:8" x14ac:dyDescent="0.25">
      <c r="A4513">
        <v>893</v>
      </c>
      <c r="B4513" t="s">
        <v>22374</v>
      </c>
      <c r="C4513" t="s">
        <v>22365</v>
      </c>
      <c r="D4513" s="23"/>
      <c r="E4513" t="s">
        <v>1723</v>
      </c>
      <c r="F4513" t="s">
        <v>1386</v>
      </c>
      <c r="G4513">
        <v>5687</v>
      </c>
      <c r="H4513" s="23"/>
    </row>
    <row r="4514" spans="1:8" x14ac:dyDescent="0.25">
      <c r="A4514">
        <v>11763</v>
      </c>
      <c r="B4514" t="s">
        <v>7397</v>
      </c>
      <c r="C4514" t="s">
        <v>7398</v>
      </c>
      <c r="D4514" s="23">
        <v>27106957000173</v>
      </c>
      <c r="E4514" t="s">
        <v>1723</v>
      </c>
      <c r="F4514" t="s">
        <v>1386</v>
      </c>
      <c r="G4514">
        <v>18034</v>
      </c>
      <c r="H4514" s="23" t="s">
        <v>7399</v>
      </c>
    </row>
    <row r="4515" spans="1:8" x14ac:dyDescent="0.25">
      <c r="A4515">
        <v>13703</v>
      </c>
      <c r="B4515" t="s">
        <v>7400</v>
      </c>
      <c r="C4515" t="s">
        <v>7401</v>
      </c>
      <c r="D4515" s="23">
        <v>25433626000112</v>
      </c>
      <c r="E4515" t="s">
        <v>1541</v>
      </c>
      <c r="F4515" t="s">
        <v>1386</v>
      </c>
      <c r="G4515">
        <v>21351</v>
      </c>
      <c r="H4515" s="23" t="s">
        <v>1438</v>
      </c>
    </row>
    <row r="4516" spans="1:8" x14ac:dyDescent="0.25">
      <c r="A4516">
        <v>9114</v>
      </c>
      <c r="B4516" t="s">
        <v>22375</v>
      </c>
      <c r="C4516" t="s">
        <v>22375</v>
      </c>
      <c r="D4516" s="23"/>
      <c r="E4516" t="s">
        <v>2138</v>
      </c>
      <c r="F4516" t="s">
        <v>1386</v>
      </c>
      <c r="G4516">
        <v>13628</v>
      </c>
      <c r="H4516" s="23"/>
    </row>
    <row r="4517" spans="1:8" x14ac:dyDescent="0.25">
      <c r="A4517">
        <v>8501</v>
      </c>
      <c r="B4517" t="s">
        <v>22376</v>
      </c>
      <c r="C4517" t="s">
        <v>22376</v>
      </c>
      <c r="D4517" s="23"/>
      <c r="E4517" t="s">
        <v>2490</v>
      </c>
      <c r="F4517" t="s">
        <v>1415</v>
      </c>
      <c r="G4517">
        <v>12987</v>
      </c>
      <c r="H4517" s="23"/>
    </row>
    <row r="4518" spans="1:8" x14ac:dyDescent="0.25">
      <c r="A4518">
        <v>979</v>
      </c>
      <c r="B4518" t="s">
        <v>22377</v>
      </c>
      <c r="C4518" t="s">
        <v>22377</v>
      </c>
      <c r="D4518" s="23"/>
      <c r="E4518" t="s">
        <v>1397</v>
      </c>
      <c r="F4518" t="s">
        <v>1398</v>
      </c>
      <c r="G4518">
        <v>2255</v>
      </c>
      <c r="H4518" s="23"/>
    </row>
    <row r="4519" spans="1:8" x14ac:dyDescent="0.25">
      <c r="A4519">
        <v>2382</v>
      </c>
      <c r="B4519" t="s">
        <v>7402</v>
      </c>
      <c r="C4519" t="s">
        <v>7393</v>
      </c>
      <c r="D4519" s="23">
        <v>3252035000106</v>
      </c>
      <c r="E4519" t="s">
        <v>6446</v>
      </c>
      <c r="F4519" t="s">
        <v>1386</v>
      </c>
      <c r="G4519">
        <v>3658</v>
      </c>
      <c r="H4519" s="23">
        <v>161242030</v>
      </c>
    </row>
    <row r="4520" spans="1:8" x14ac:dyDescent="0.25">
      <c r="A4520">
        <v>9827</v>
      </c>
      <c r="B4520" t="s">
        <v>7403</v>
      </c>
      <c r="C4520" t="s">
        <v>7403</v>
      </c>
      <c r="D4520" s="23">
        <v>17226736000185</v>
      </c>
      <c r="E4520" t="s">
        <v>1385</v>
      </c>
      <c r="F4520" t="s">
        <v>1386</v>
      </c>
      <c r="G4520">
        <v>14557</v>
      </c>
      <c r="H4520" s="23">
        <v>162070721</v>
      </c>
    </row>
    <row r="4521" spans="1:8" x14ac:dyDescent="0.25">
      <c r="A4521">
        <v>15908</v>
      </c>
      <c r="B4521" t="s">
        <v>22378</v>
      </c>
      <c r="C4521" t="s">
        <v>22379</v>
      </c>
      <c r="D4521" s="23">
        <v>32550612000144</v>
      </c>
      <c r="E4521" t="s">
        <v>22380</v>
      </c>
      <c r="F4521" t="s">
        <v>1390</v>
      </c>
      <c r="G4521">
        <v>25405</v>
      </c>
      <c r="H4521" s="23">
        <v>543042289115</v>
      </c>
    </row>
    <row r="4522" spans="1:8" x14ac:dyDescent="0.25">
      <c r="A4522">
        <v>11637</v>
      </c>
      <c r="B4522" t="s">
        <v>22381</v>
      </c>
      <c r="C4522" t="s">
        <v>22382</v>
      </c>
      <c r="D4522" s="23"/>
      <c r="E4522" t="s">
        <v>1422</v>
      </c>
      <c r="F4522" t="s">
        <v>1386</v>
      </c>
      <c r="G4522">
        <v>11725</v>
      </c>
      <c r="H4522" s="23"/>
    </row>
    <row r="4523" spans="1:8" x14ac:dyDescent="0.25">
      <c r="A4523">
        <v>8879</v>
      </c>
      <c r="B4523" t="s">
        <v>22383</v>
      </c>
      <c r="C4523" t="s">
        <v>22383</v>
      </c>
      <c r="D4523" s="23"/>
      <c r="E4523" t="s">
        <v>1492</v>
      </c>
      <c r="F4523" t="s">
        <v>1398</v>
      </c>
      <c r="G4523">
        <v>13413</v>
      </c>
      <c r="H4523" s="23"/>
    </row>
    <row r="4524" spans="1:8" x14ac:dyDescent="0.25">
      <c r="A4524">
        <v>9070</v>
      </c>
      <c r="B4524" t="s">
        <v>22384</v>
      </c>
      <c r="C4524" t="s">
        <v>22384</v>
      </c>
      <c r="D4524" s="23"/>
      <c r="E4524" t="s">
        <v>2411</v>
      </c>
      <c r="F4524" t="s">
        <v>1386</v>
      </c>
      <c r="G4524">
        <v>13593</v>
      </c>
      <c r="H4524" s="23"/>
    </row>
    <row r="4525" spans="1:8" x14ac:dyDescent="0.25">
      <c r="A4525">
        <v>12727</v>
      </c>
      <c r="B4525" t="s">
        <v>7404</v>
      </c>
      <c r="C4525" t="s">
        <v>7404</v>
      </c>
      <c r="D4525" s="23">
        <v>38268607000120</v>
      </c>
      <c r="E4525" t="s">
        <v>1385</v>
      </c>
      <c r="F4525" t="s">
        <v>1386</v>
      </c>
      <c r="G4525">
        <v>19757</v>
      </c>
      <c r="H4525" s="23">
        <v>163744548</v>
      </c>
    </row>
    <row r="4526" spans="1:8" x14ac:dyDescent="0.25">
      <c r="A4526">
        <v>6303</v>
      </c>
      <c r="B4526" t="s">
        <v>22385</v>
      </c>
      <c r="C4526" t="s">
        <v>22385</v>
      </c>
      <c r="D4526" s="23"/>
      <c r="E4526" t="s">
        <v>2050</v>
      </c>
      <c r="F4526" t="s">
        <v>1386</v>
      </c>
      <c r="G4526">
        <v>9846</v>
      </c>
      <c r="H4526" s="23"/>
    </row>
    <row r="4527" spans="1:8" x14ac:dyDescent="0.25">
      <c r="A4527">
        <v>15919</v>
      </c>
      <c r="B4527" t="s">
        <v>22386</v>
      </c>
      <c r="C4527" t="s">
        <v>22386</v>
      </c>
      <c r="D4527" s="23"/>
      <c r="E4527" t="s">
        <v>1723</v>
      </c>
      <c r="F4527" t="s">
        <v>1386</v>
      </c>
      <c r="G4527">
        <v>25469</v>
      </c>
      <c r="H4527" s="23"/>
    </row>
    <row r="4528" spans="1:8" x14ac:dyDescent="0.25">
      <c r="A4528">
        <v>10685</v>
      </c>
      <c r="B4528" t="s">
        <v>7405</v>
      </c>
      <c r="C4528" t="s">
        <v>7405</v>
      </c>
      <c r="D4528" s="23">
        <v>12535876000111</v>
      </c>
      <c r="E4528" t="s">
        <v>1385</v>
      </c>
      <c r="F4528" t="s">
        <v>1386</v>
      </c>
      <c r="G4528">
        <v>16098</v>
      </c>
      <c r="H4528" s="23">
        <v>161747728</v>
      </c>
    </row>
    <row r="4529" spans="1:8" x14ac:dyDescent="0.25">
      <c r="A4529">
        <v>353</v>
      </c>
      <c r="B4529" t="s">
        <v>22387</v>
      </c>
      <c r="C4529" t="s">
        <v>22387</v>
      </c>
      <c r="D4529" s="23"/>
      <c r="E4529" t="s">
        <v>2050</v>
      </c>
      <c r="F4529" t="s">
        <v>1386</v>
      </c>
      <c r="G4529">
        <v>1629</v>
      </c>
      <c r="H4529" s="23"/>
    </row>
    <row r="4530" spans="1:8" x14ac:dyDescent="0.25">
      <c r="A4530">
        <v>270</v>
      </c>
      <c r="B4530" t="s">
        <v>22388</v>
      </c>
      <c r="C4530" t="s">
        <v>22388</v>
      </c>
      <c r="D4530" s="23"/>
      <c r="E4530" t="s">
        <v>4224</v>
      </c>
      <c r="F4530" t="s">
        <v>1386</v>
      </c>
      <c r="G4530">
        <v>1546</v>
      </c>
      <c r="H4530" s="23"/>
    </row>
    <row r="4531" spans="1:8" x14ac:dyDescent="0.25">
      <c r="A4531">
        <v>15243</v>
      </c>
      <c r="B4531" t="s">
        <v>7406</v>
      </c>
      <c r="C4531" t="s">
        <v>7406</v>
      </c>
      <c r="D4531" s="23">
        <v>40973209000156</v>
      </c>
      <c r="E4531" t="s">
        <v>1409</v>
      </c>
      <c r="F4531" t="s">
        <v>1386</v>
      </c>
      <c r="G4531">
        <v>24346</v>
      </c>
      <c r="H4531" s="23">
        <v>164222081</v>
      </c>
    </row>
    <row r="4532" spans="1:8" x14ac:dyDescent="0.25">
      <c r="A4532">
        <v>8483</v>
      </c>
      <c r="B4532" t="s">
        <v>7407</v>
      </c>
      <c r="C4532" t="s">
        <v>7408</v>
      </c>
      <c r="D4532" s="23">
        <v>3678300000112</v>
      </c>
      <c r="E4532" t="s">
        <v>1385</v>
      </c>
      <c r="F4532" t="s">
        <v>1386</v>
      </c>
      <c r="G4532">
        <v>12957</v>
      </c>
      <c r="H4532" s="23" t="s">
        <v>1438</v>
      </c>
    </row>
    <row r="4533" spans="1:8" x14ac:dyDescent="0.25">
      <c r="A4533">
        <v>13020</v>
      </c>
      <c r="B4533" t="s">
        <v>7409</v>
      </c>
      <c r="C4533" t="s">
        <v>7410</v>
      </c>
      <c r="D4533" s="23">
        <v>61140000000181</v>
      </c>
      <c r="E4533" t="s">
        <v>1424</v>
      </c>
      <c r="F4533" t="s">
        <v>1390</v>
      </c>
      <c r="G4533">
        <v>20111</v>
      </c>
      <c r="H4533" s="23">
        <v>100466580116</v>
      </c>
    </row>
    <row r="4534" spans="1:8" x14ac:dyDescent="0.25">
      <c r="A4534">
        <v>1418</v>
      </c>
      <c r="B4534" t="s">
        <v>7411</v>
      </c>
      <c r="C4534" t="s">
        <v>7412</v>
      </c>
      <c r="D4534" s="23">
        <v>10774255000165</v>
      </c>
      <c r="E4534" t="s">
        <v>1507</v>
      </c>
      <c r="F4534" t="s">
        <v>1415</v>
      </c>
      <c r="G4534">
        <v>2694</v>
      </c>
      <c r="H4534" s="23">
        <v>133663</v>
      </c>
    </row>
    <row r="4535" spans="1:8" x14ac:dyDescent="0.25">
      <c r="A4535">
        <v>6074</v>
      </c>
      <c r="B4535" t="s">
        <v>7413</v>
      </c>
      <c r="C4535" t="s">
        <v>7414</v>
      </c>
      <c r="D4535" s="23">
        <v>9124280000114</v>
      </c>
      <c r="E4535" t="s">
        <v>1527</v>
      </c>
      <c r="F4535" t="s">
        <v>1386</v>
      </c>
      <c r="G4535">
        <v>9543</v>
      </c>
      <c r="H4535" s="23">
        <v>160773520</v>
      </c>
    </row>
    <row r="4536" spans="1:8" x14ac:dyDescent="0.25">
      <c r="A4536">
        <v>665</v>
      </c>
      <c r="B4536" t="s">
        <v>22389</v>
      </c>
      <c r="C4536" t="s">
        <v>22389</v>
      </c>
      <c r="D4536" s="23"/>
      <c r="E4536" t="s">
        <v>1527</v>
      </c>
      <c r="F4536" t="s">
        <v>1386</v>
      </c>
      <c r="G4536">
        <v>1941</v>
      </c>
      <c r="H4536" s="23"/>
    </row>
    <row r="4537" spans="1:8" x14ac:dyDescent="0.25">
      <c r="A4537">
        <v>11855</v>
      </c>
      <c r="B4537" t="s">
        <v>7415</v>
      </c>
      <c r="C4537" t="s">
        <v>7416</v>
      </c>
      <c r="D4537" s="23">
        <v>33434359000126</v>
      </c>
      <c r="E4537" t="s">
        <v>1385</v>
      </c>
      <c r="F4537" t="s">
        <v>1386</v>
      </c>
      <c r="G4537">
        <v>18228</v>
      </c>
      <c r="H4537" s="23" t="s">
        <v>1438</v>
      </c>
    </row>
    <row r="4538" spans="1:8" x14ac:dyDescent="0.25">
      <c r="A4538">
        <v>4023</v>
      </c>
      <c r="B4538" t="s">
        <v>7417</v>
      </c>
      <c r="C4538" t="s">
        <v>7418</v>
      </c>
      <c r="D4538" s="23">
        <v>9368458000172</v>
      </c>
      <c r="E4538" t="s">
        <v>1533</v>
      </c>
      <c r="F4538" t="s">
        <v>1386</v>
      </c>
      <c r="G4538">
        <v>5299</v>
      </c>
      <c r="H4538" s="23">
        <v>161558917</v>
      </c>
    </row>
    <row r="4539" spans="1:8" x14ac:dyDescent="0.25">
      <c r="A4539">
        <v>7920</v>
      </c>
      <c r="B4539" t="s">
        <v>7419</v>
      </c>
      <c r="C4539" t="s">
        <v>7419</v>
      </c>
      <c r="D4539" s="23">
        <v>17333219000105</v>
      </c>
      <c r="E4539" t="s">
        <v>7420</v>
      </c>
      <c r="F4539" t="s">
        <v>1444</v>
      </c>
      <c r="G4539">
        <v>12231</v>
      </c>
      <c r="H4539" s="23">
        <v>105909628</v>
      </c>
    </row>
    <row r="4540" spans="1:8" x14ac:dyDescent="0.25">
      <c r="A4540">
        <v>13540</v>
      </c>
      <c r="B4540" t="s">
        <v>22390</v>
      </c>
      <c r="C4540" t="s">
        <v>22391</v>
      </c>
      <c r="D4540" s="23"/>
      <c r="E4540" t="s">
        <v>1422</v>
      </c>
      <c r="F4540" t="s">
        <v>1386</v>
      </c>
      <c r="G4540">
        <v>11610</v>
      </c>
      <c r="H4540" s="23"/>
    </row>
    <row r="4541" spans="1:8" x14ac:dyDescent="0.25">
      <c r="A4541">
        <v>11210</v>
      </c>
      <c r="B4541" t="s">
        <v>22392</v>
      </c>
      <c r="C4541" t="s">
        <v>22392</v>
      </c>
      <c r="D4541" s="23"/>
      <c r="E4541" t="s">
        <v>1723</v>
      </c>
      <c r="F4541" t="s">
        <v>1386</v>
      </c>
      <c r="G4541">
        <v>17037</v>
      </c>
      <c r="H4541" s="23"/>
    </row>
    <row r="4542" spans="1:8" x14ac:dyDescent="0.25">
      <c r="A4542">
        <v>27</v>
      </c>
      <c r="B4542" t="s">
        <v>7421</v>
      </c>
      <c r="D4542" s="23"/>
      <c r="E4542" t="s">
        <v>1422</v>
      </c>
      <c r="F4542" t="s">
        <v>1386</v>
      </c>
      <c r="G4542">
        <v>1303</v>
      </c>
      <c r="H4542" s="23"/>
    </row>
    <row r="4543" spans="1:8" x14ac:dyDescent="0.25">
      <c r="A4543">
        <v>13852</v>
      </c>
      <c r="B4543" t="s">
        <v>7422</v>
      </c>
      <c r="C4543" t="s">
        <v>7422</v>
      </c>
      <c r="D4543" s="23">
        <v>28176135000121</v>
      </c>
      <c r="E4543" t="s">
        <v>1397</v>
      </c>
      <c r="F4543" t="s">
        <v>1398</v>
      </c>
      <c r="G4543">
        <v>21589</v>
      </c>
      <c r="H4543" s="23" t="s">
        <v>1438</v>
      </c>
    </row>
    <row r="4544" spans="1:8" x14ac:dyDescent="0.25">
      <c r="A4544">
        <v>7032</v>
      </c>
      <c r="B4544" t="s">
        <v>7423</v>
      </c>
      <c r="C4544" t="s">
        <v>7423</v>
      </c>
      <c r="D4544" s="23">
        <v>10346984000110</v>
      </c>
      <c r="E4544" t="s">
        <v>1430</v>
      </c>
      <c r="F4544" t="s">
        <v>1415</v>
      </c>
      <c r="G4544">
        <v>11016</v>
      </c>
      <c r="H4544" s="23">
        <v>37037110</v>
      </c>
    </row>
    <row r="4545" spans="1:8" x14ac:dyDescent="0.25">
      <c r="A4545">
        <v>15452</v>
      </c>
      <c r="B4545" t="s">
        <v>7424</v>
      </c>
      <c r="C4545" t="s">
        <v>7425</v>
      </c>
      <c r="D4545" s="23">
        <v>46565343000102</v>
      </c>
      <c r="E4545" t="s">
        <v>1483</v>
      </c>
      <c r="F4545" t="s">
        <v>1398</v>
      </c>
      <c r="G4545">
        <v>24634</v>
      </c>
      <c r="H4545" s="23">
        <v>206077912</v>
      </c>
    </row>
    <row r="4546" spans="1:8" x14ac:dyDescent="0.25">
      <c r="A4546">
        <v>14652</v>
      </c>
      <c r="B4546" t="s">
        <v>7426</v>
      </c>
      <c r="C4546" t="s">
        <v>7427</v>
      </c>
      <c r="D4546" s="23">
        <v>39288106000178</v>
      </c>
      <c r="E4546" t="s">
        <v>1507</v>
      </c>
      <c r="F4546" t="s">
        <v>1415</v>
      </c>
      <c r="G4546">
        <v>23073</v>
      </c>
      <c r="H4546" s="23">
        <v>91553091</v>
      </c>
    </row>
    <row r="4547" spans="1:8" x14ac:dyDescent="0.25">
      <c r="A4547">
        <v>7892</v>
      </c>
      <c r="B4547" t="s">
        <v>7428</v>
      </c>
      <c r="C4547" t="s">
        <v>7429</v>
      </c>
      <c r="D4547" s="23">
        <v>4566260000180</v>
      </c>
      <c r="E4547" t="s">
        <v>1430</v>
      </c>
      <c r="F4547" t="s">
        <v>1415</v>
      </c>
      <c r="G4547">
        <v>12203</v>
      </c>
      <c r="H4547" s="23">
        <v>28538412</v>
      </c>
    </row>
    <row r="4548" spans="1:8" x14ac:dyDescent="0.25">
      <c r="A4548">
        <v>6705</v>
      </c>
      <c r="B4548" t="s">
        <v>7430</v>
      </c>
      <c r="C4548" t="s">
        <v>7431</v>
      </c>
      <c r="D4548" s="23">
        <v>7594719000147</v>
      </c>
      <c r="E4548" t="s">
        <v>1430</v>
      </c>
      <c r="F4548" t="s">
        <v>1415</v>
      </c>
      <c r="G4548">
        <v>10260</v>
      </c>
      <c r="H4548" s="23">
        <v>33037051</v>
      </c>
    </row>
    <row r="4549" spans="1:8" x14ac:dyDescent="0.25">
      <c r="A4549">
        <v>15595</v>
      </c>
      <c r="B4549" t="s">
        <v>7432</v>
      </c>
      <c r="C4549" t="s">
        <v>7433</v>
      </c>
      <c r="D4549" s="23">
        <v>53263498000141</v>
      </c>
      <c r="E4549" t="s">
        <v>2170</v>
      </c>
      <c r="F4549" t="s">
        <v>1415</v>
      </c>
      <c r="G4549">
        <v>24854</v>
      </c>
      <c r="H4549" s="23">
        <v>115867376</v>
      </c>
    </row>
    <row r="4550" spans="1:8" x14ac:dyDescent="0.25">
      <c r="A4550">
        <v>5238</v>
      </c>
      <c r="B4550" t="s">
        <v>7434</v>
      </c>
      <c r="C4550" t="s">
        <v>7435</v>
      </c>
      <c r="D4550" s="23">
        <v>5574966000156</v>
      </c>
      <c r="E4550" t="s">
        <v>1507</v>
      </c>
      <c r="F4550" t="s">
        <v>1415</v>
      </c>
      <c r="G4550">
        <v>8276</v>
      </c>
      <c r="H4550" s="23">
        <v>30048214</v>
      </c>
    </row>
    <row r="4551" spans="1:8" x14ac:dyDescent="0.25">
      <c r="A4551">
        <v>2790</v>
      </c>
      <c r="B4551" t="s">
        <v>7436</v>
      </c>
      <c r="C4551" t="s">
        <v>7437</v>
      </c>
      <c r="D4551" s="23">
        <v>4471605000111</v>
      </c>
      <c r="E4551" t="s">
        <v>1530</v>
      </c>
      <c r="F4551" t="s">
        <v>1386</v>
      </c>
      <c r="G4551">
        <v>4066</v>
      </c>
      <c r="H4551" s="23">
        <v>161319432</v>
      </c>
    </row>
    <row r="4552" spans="1:8" x14ac:dyDescent="0.25">
      <c r="A4552">
        <v>8849</v>
      </c>
      <c r="B4552" t="s">
        <v>7438</v>
      </c>
      <c r="C4552" t="s">
        <v>7438</v>
      </c>
      <c r="D4552" s="23">
        <v>26183279000180</v>
      </c>
      <c r="E4552" t="s">
        <v>1385</v>
      </c>
      <c r="F4552" t="s">
        <v>1386</v>
      </c>
      <c r="G4552">
        <v>13370</v>
      </c>
      <c r="H4552" s="23">
        <v>162807155</v>
      </c>
    </row>
    <row r="4553" spans="1:8" x14ac:dyDescent="0.25">
      <c r="A4553">
        <v>4410</v>
      </c>
      <c r="B4553" t="s">
        <v>7439</v>
      </c>
      <c r="D4553" s="23"/>
      <c r="E4553" t="s">
        <v>1385</v>
      </c>
      <c r="F4553" t="s">
        <v>1386</v>
      </c>
      <c r="G4553">
        <v>6998</v>
      </c>
      <c r="H4553" s="23"/>
    </row>
    <row r="4554" spans="1:8" x14ac:dyDescent="0.25">
      <c r="A4554">
        <v>7906</v>
      </c>
      <c r="B4554" t="s">
        <v>7440</v>
      </c>
      <c r="C4554" t="s">
        <v>7441</v>
      </c>
      <c r="D4554" s="23">
        <v>3703181000100</v>
      </c>
      <c r="E4554" t="s">
        <v>1385</v>
      </c>
      <c r="F4554" t="s">
        <v>1386</v>
      </c>
      <c r="G4554">
        <v>12218</v>
      </c>
      <c r="H4554" s="23">
        <v>161273262</v>
      </c>
    </row>
    <row r="4555" spans="1:8" x14ac:dyDescent="0.25">
      <c r="A4555">
        <v>14504</v>
      </c>
      <c r="B4555" t="s">
        <v>7442</v>
      </c>
      <c r="C4555" t="s">
        <v>7443</v>
      </c>
      <c r="D4555" s="23">
        <v>7736144000150</v>
      </c>
      <c r="E4555" t="s">
        <v>1618</v>
      </c>
      <c r="F4555" t="s">
        <v>1619</v>
      </c>
      <c r="G4555">
        <v>22849</v>
      </c>
      <c r="H4555" s="23">
        <v>963111817</v>
      </c>
    </row>
    <row r="4556" spans="1:8" x14ac:dyDescent="0.25">
      <c r="A4556">
        <v>9570</v>
      </c>
      <c r="B4556" t="s">
        <v>22393</v>
      </c>
      <c r="C4556" t="s">
        <v>22394</v>
      </c>
      <c r="D4556" s="23"/>
      <c r="E4556" t="s">
        <v>1422</v>
      </c>
      <c r="F4556" t="s">
        <v>1386</v>
      </c>
      <c r="G4556">
        <v>6179</v>
      </c>
      <c r="H4556" s="23"/>
    </row>
    <row r="4557" spans="1:8" x14ac:dyDescent="0.25">
      <c r="A4557">
        <v>13453</v>
      </c>
      <c r="B4557" t="s">
        <v>7444</v>
      </c>
      <c r="C4557" t="s">
        <v>7445</v>
      </c>
      <c r="D4557" s="23">
        <v>44482593000145</v>
      </c>
      <c r="E4557" t="s">
        <v>1851</v>
      </c>
      <c r="F4557" t="s">
        <v>1386</v>
      </c>
      <c r="G4557">
        <v>21041</v>
      </c>
      <c r="H4557" s="23">
        <v>164190252</v>
      </c>
    </row>
    <row r="4558" spans="1:8" x14ac:dyDescent="0.25">
      <c r="A4558">
        <v>4838</v>
      </c>
      <c r="B4558" t="s">
        <v>7446</v>
      </c>
      <c r="C4558" t="s">
        <v>7446</v>
      </c>
      <c r="D4558" s="23">
        <v>5380369000271</v>
      </c>
      <c r="E4558" t="s">
        <v>1527</v>
      </c>
      <c r="F4558" t="s">
        <v>1386</v>
      </c>
      <c r="G4558">
        <v>7651</v>
      </c>
      <c r="H4558" s="23">
        <v>161407587</v>
      </c>
    </row>
    <row r="4559" spans="1:8" x14ac:dyDescent="0.25">
      <c r="A4559">
        <v>15152</v>
      </c>
      <c r="B4559" t="s">
        <v>7446</v>
      </c>
      <c r="C4559" t="s">
        <v>7446</v>
      </c>
      <c r="D4559" s="23">
        <v>5380369000433</v>
      </c>
      <c r="E4559" t="s">
        <v>4711</v>
      </c>
      <c r="F4559" t="s">
        <v>1407</v>
      </c>
      <c r="G4559">
        <v>24169</v>
      </c>
      <c r="H4559" s="23">
        <v>69263671</v>
      </c>
    </row>
    <row r="4560" spans="1:8" x14ac:dyDescent="0.25">
      <c r="A4560">
        <v>10556</v>
      </c>
      <c r="B4560" t="s">
        <v>7446</v>
      </c>
      <c r="C4560" t="s">
        <v>7446</v>
      </c>
      <c r="D4560" s="23">
        <v>5380369000190</v>
      </c>
      <c r="E4560" t="s">
        <v>1483</v>
      </c>
      <c r="F4560" t="s">
        <v>1398</v>
      </c>
      <c r="G4560">
        <v>15919</v>
      </c>
      <c r="H4560" s="23">
        <v>200930273</v>
      </c>
    </row>
    <row r="4561" spans="1:8" x14ac:dyDescent="0.25">
      <c r="A4561">
        <v>7045</v>
      </c>
      <c r="B4561" t="s">
        <v>7446</v>
      </c>
      <c r="C4561" t="s">
        <v>7446</v>
      </c>
      <c r="D4561" s="23">
        <v>5380369000352</v>
      </c>
      <c r="E4561" t="s">
        <v>2218</v>
      </c>
      <c r="F4561" t="s">
        <v>1398</v>
      </c>
      <c r="G4561">
        <v>11021</v>
      </c>
      <c r="H4561" s="23">
        <v>202036928</v>
      </c>
    </row>
    <row r="4562" spans="1:8" x14ac:dyDescent="0.25">
      <c r="A4562">
        <v>7046</v>
      </c>
      <c r="B4562" t="s">
        <v>7446</v>
      </c>
      <c r="C4562" t="s">
        <v>7446</v>
      </c>
      <c r="D4562" s="23">
        <v>5380369000603</v>
      </c>
      <c r="E4562" t="s">
        <v>2205</v>
      </c>
      <c r="F4562" t="s">
        <v>1415</v>
      </c>
      <c r="G4562">
        <v>11022</v>
      </c>
      <c r="H4562" s="23">
        <v>48100404</v>
      </c>
    </row>
    <row r="4563" spans="1:8" x14ac:dyDescent="0.25">
      <c r="A4563">
        <v>7149</v>
      </c>
      <c r="B4563" t="s">
        <v>7447</v>
      </c>
      <c r="C4563" t="s">
        <v>7448</v>
      </c>
      <c r="D4563" s="23">
        <v>4887278000183</v>
      </c>
      <c r="E4563" t="s">
        <v>3920</v>
      </c>
      <c r="F4563" t="s">
        <v>1619</v>
      </c>
      <c r="G4563">
        <v>11101</v>
      </c>
      <c r="H4563" s="23">
        <v>1770139734</v>
      </c>
    </row>
    <row r="4564" spans="1:8" x14ac:dyDescent="0.25">
      <c r="A4564">
        <v>10689</v>
      </c>
      <c r="B4564" t="s">
        <v>7449</v>
      </c>
      <c r="C4564" t="s">
        <v>7449</v>
      </c>
      <c r="D4564" s="23">
        <v>12919734000824</v>
      </c>
      <c r="E4564" t="s">
        <v>1409</v>
      </c>
      <c r="F4564" t="s">
        <v>1386</v>
      </c>
      <c r="G4564">
        <v>16102</v>
      </c>
      <c r="H4564" s="23">
        <v>162786549</v>
      </c>
    </row>
    <row r="4565" spans="1:8" x14ac:dyDescent="0.25">
      <c r="A4565">
        <v>1816</v>
      </c>
      <c r="B4565" t="s">
        <v>7450</v>
      </c>
      <c r="C4565" t="s">
        <v>7451</v>
      </c>
      <c r="D4565" s="23">
        <v>12919734000310</v>
      </c>
      <c r="E4565" t="s">
        <v>1409</v>
      </c>
      <c r="F4565" t="s">
        <v>1386</v>
      </c>
      <c r="G4565">
        <v>3092</v>
      </c>
      <c r="H4565" s="23">
        <v>161020160</v>
      </c>
    </row>
    <row r="4566" spans="1:8" x14ac:dyDescent="0.25">
      <c r="A4566">
        <v>1817</v>
      </c>
      <c r="B4566" t="s">
        <v>7452</v>
      </c>
      <c r="C4566" t="s">
        <v>7451</v>
      </c>
      <c r="D4566" s="23">
        <v>12919734000581</v>
      </c>
      <c r="E4566" t="s">
        <v>1409</v>
      </c>
      <c r="F4566" t="s">
        <v>1386</v>
      </c>
      <c r="G4566">
        <v>3093</v>
      </c>
      <c r="H4566" s="23">
        <v>161136915</v>
      </c>
    </row>
    <row r="4567" spans="1:8" x14ac:dyDescent="0.25">
      <c r="A4567">
        <v>1815</v>
      </c>
      <c r="B4567" t="s">
        <v>7452</v>
      </c>
      <c r="C4567" t="s">
        <v>7453</v>
      </c>
      <c r="D4567" s="23">
        <v>12919734000158</v>
      </c>
      <c r="E4567" t="s">
        <v>1409</v>
      </c>
      <c r="F4567" t="s">
        <v>1386</v>
      </c>
      <c r="G4567">
        <v>3091</v>
      </c>
      <c r="H4567" s="23">
        <v>160492661</v>
      </c>
    </row>
    <row r="4568" spans="1:8" x14ac:dyDescent="0.25">
      <c r="A4568">
        <v>14868</v>
      </c>
      <c r="B4568" t="s">
        <v>7454</v>
      </c>
      <c r="C4568" t="s">
        <v>7455</v>
      </c>
      <c r="D4568" s="23">
        <v>35135186000170</v>
      </c>
      <c r="E4568" t="s">
        <v>7456</v>
      </c>
      <c r="F4568" t="s">
        <v>1639</v>
      </c>
      <c r="G4568">
        <v>23308</v>
      </c>
      <c r="H4568" s="23" t="s">
        <v>1438</v>
      </c>
    </row>
    <row r="4569" spans="1:8" x14ac:dyDescent="0.25">
      <c r="A4569">
        <v>11607</v>
      </c>
      <c r="B4569" t="s">
        <v>7457</v>
      </c>
      <c r="C4569" t="s">
        <v>7458</v>
      </c>
      <c r="D4569" s="23">
        <v>36430738000136</v>
      </c>
      <c r="E4569" t="s">
        <v>1385</v>
      </c>
      <c r="F4569" t="s">
        <v>1386</v>
      </c>
      <c r="G4569">
        <v>17550</v>
      </c>
      <c r="H4569" s="23">
        <v>163618089</v>
      </c>
    </row>
    <row r="4570" spans="1:8" x14ac:dyDescent="0.25">
      <c r="A4570">
        <v>14332</v>
      </c>
      <c r="B4570" t="s">
        <v>7459</v>
      </c>
      <c r="D4570" s="23">
        <v>36239430000108</v>
      </c>
      <c r="E4570" t="s">
        <v>7460</v>
      </c>
      <c r="F4570" t="s">
        <v>1390</v>
      </c>
      <c r="G4570">
        <v>22585</v>
      </c>
      <c r="H4570" s="23">
        <v>260251952110</v>
      </c>
    </row>
    <row r="4571" spans="1:8" x14ac:dyDescent="0.25">
      <c r="A4571">
        <v>15336</v>
      </c>
      <c r="B4571" t="s">
        <v>7461</v>
      </c>
      <c r="C4571" t="s">
        <v>7461</v>
      </c>
      <c r="D4571" s="23">
        <v>24171697000121</v>
      </c>
      <c r="E4571" t="s">
        <v>1409</v>
      </c>
      <c r="F4571" t="s">
        <v>1386</v>
      </c>
      <c r="G4571">
        <v>24491</v>
      </c>
      <c r="H4571" s="23" t="s">
        <v>7462</v>
      </c>
    </row>
    <row r="4572" spans="1:8" x14ac:dyDescent="0.25">
      <c r="A4572">
        <v>7773</v>
      </c>
      <c r="B4572" t="s">
        <v>7463</v>
      </c>
      <c r="C4572" t="s">
        <v>7463</v>
      </c>
      <c r="D4572" s="23">
        <v>7126577000193</v>
      </c>
      <c r="E4572" t="s">
        <v>1385</v>
      </c>
      <c r="F4572" t="s">
        <v>1386</v>
      </c>
      <c r="G4572">
        <v>12088</v>
      </c>
      <c r="H4572" s="23" t="s">
        <v>1438</v>
      </c>
    </row>
    <row r="4573" spans="1:8" x14ac:dyDescent="0.25">
      <c r="A4573">
        <v>6077</v>
      </c>
      <c r="B4573" t="s">
        <v>7464</v>
      </c>
      <c r="C4573" t="s">
        <v>7465</v>
      </c>
      <c r="D4573" s="23">
        <v>9530987000120</v>
      </c>
      <c r="E4573" t="s">
        <v>3641</v>
      </c>
      <c r="F4573" t="s">
        <v>1398</v>
      </c>
      <c r="G4573">
        <v>9547</v>
      </c>
      <c r="H4573" s="23" t="s">
        <v>1438</v>
      </c>
    </row>
    <row r="4574" spans="1:8" x14ac:dyDescent="0.25">
      <c r="A4574">
        <v>7224</v>
      </c>
      <c r="B4574" t="s">
        <v>7466</v>
      </c>
      <c r="C4574" t="s">
        <v>7467</v>
      </c>
      <c r="D4574" s="23">
        <v>17489583000169</v>
      </c>
      <c r="E4574" t="s">
        <v>7460</v>
      </c>
      <c r="F4574" t="s">
        <v>1390</v>
      </c>
      <c r="G4574">
        <v>11169</v>
      </c>
      <c r="H4574" s="23">
        <v>260105399111</v>
      </c>
    </row>
    <row r="4575" spans="1:8" x14ac:dyDescent="0.25">
      <c r="A4575">
        <v>3260</v>
      </c>
      <c r="B4575" t="s">
        <v>7468</v>
      </c>
      <c r="C4575" t="s">
        <v>7469</v>
      </c>
      <c r="D4575" s="23">
        <v>6984541000188</v>
      </c>
      <c r="E4575" t="s">
        <v>1583</v>
      </c>
      <c r="F4575" t="s">
        <v>1386</v>
      </c>
      <c r="G4575">
        <v>4536</v>
      </c>
      <c r="H4575" s="23">
        <v>161433260</v>
      </c>
    </row>
    <row r="4576" spans="1:8" x14ac:dyDescent="0.25">
      <c r="A4576">
        <v>12168</v>
      </c>
      <c r="B4576" t="s">
        <v>7470</v>
      </c>
      <c r="C4576" t="s">
        <v>7470</v>
      </c>
      <c r="D4576" s="23">
        <v>40584381000118</v>
      </c>
      <c r="E4576" t="s">
        <v>1385</v>
      </c>
      <c r="F4576" t="s">
        <v>1386</v>
      </c>
      <c r="G4576">
        <v>18757</v>
      </c>
      <c r="H4576" s="23">
        <v>163881731</v>
      </c>
    </row>
    <row r="4577" spans="1:8" x14ac:dyDescent="0.25">
      <c r="A4577">
        <v>5900</v>
      </c>
      <c r="B4577" t="s">
        <v>7470</v>
      </c>
      <c r="C4577" t="s">
        <v>7470</v>
      </c>
      <c r="D4577" s="23">
        <v>17275723000104</v>
      </c>
      <c r="E4577" t="s">
        <v>1385</v>
      </c>
      <c r="F4577" t="s">
        <v>1386</v>
      </c>
      <c r="G4577">
        <v>8892</v>
      </c>
      <c r="H4577" s="23">
        <v>162073810</v>
      </c>
    </row>
    <row r="4578" spans="1:8" x14ac:dyDescent="0.25">
      <c r="A4578">
        <v>15000</v>
      </c>
      <c r="B4578" t="s">
        <v>7471</v>
      </c>
      <c r="C4578" t="s">
        <v>7471</v>
      </c>
      <c r="D4578" s="23">
        <v>19394460000170</v>
      </c>
      <c r="E4578" t="s">
        <v>2711</v>
      </c>
      <c r="F4578" t="s">
        <v>1415</v>
      </c>
      <c r="G4578">
        <v>23585</v>
      </c>
      <c r="H4578" s="23">
        <v>55786200</v>
      </c>
    </row>
    <row r="4579" spans="1:8" x14ac:dyDescent="0.25">
      <c r="A4579">
        <v>7078</v>
      </c>
      <c r="B4579" t="s">
        <v>7472</v>
      </c>
      <c r="C4579" t="s">
        <v>7473</v>
      </c>
      <c r="D4579" s="23">
        <v>70163043000173</v>
      </c>
      <c r="E4579" t="s">
        <v>1483</v>
      </c>
      <c r="F4579" t="s">
        <v>1398</v>
      </c>
      <c r="G4579">
        <v>11054</v>
      </c>
      <c r="H4579" s="23">
        <v>200713671</v>
      </c>
    </row>
    <row r="4580" spans="1:8" x14ac:dyDescent="0.25">
      <c r="A4580">
        <v>5292</v>
      </c>
      <c r="B4580" t="s">
        <v>7474</v>
      </c>
      <c r="C4580" t="s">
        <v>7474</v>
      </c>
      <c r="D4580" s="23">
        <v>6227464000111</v>
      </c>
      <c r="E4580" t="s">
        <v>1385</v>
      </c>
      <c r="F4580" t="s">
        <v>1386</v>
      </c>
      <c r="G4580">
        <v>8332</v>
      </c>
      <c r="H4580" s="23" t="s">
        <v>1438</v>
      </c>
    </row>
    <row r="4581" spans="1:8" x14ac:dyDescent="0.25">
      <c r="A4581">
        <v>5682</v>
      </c>
      <c r="B4581" t="s">
        <v>7475</v>
      </c>
      <c r="C4581" t="s">
        <v>7476</v>
      </c>
      <c r="D4581" s="23">
        <v>14461459000105</v>
      </c>
      <c r="E4581" t="s">
        <v>7477</v>
      </c>
      <c r="F4581" t="s">
        <v>1386</v>
      </c>
      <c r="G4581">
        <v>8723</v>
      </c>
      <c r="H4581" s="23">
        <v>161928340</v>
      </c>
    </row>
    <row r="4582" spans="1:8" x14ac:dyDescent="0.25">
      <c r="A4582">
        <v>8239</v>
      </c>
      <c r="B4582" t="s">
        <v>7478</v>
      </c>
      <c r="C4582" t="s">
        <v>7479</v>
      </c>
      <c r="D4582" s="23">
        <v>54406327000197</v>
      </c>
      <c r="E4582" t="s">
        <v>7480</v>
      </c>
      <c r="F4582" t="s">
        <v>1390</v>
      </c>
      <c r="G4582">
        <v>12501</v>
      </c>
      <c r="H4582" s="23">
        <v>588016073114</v>
      </c>
    </row>
    <row r="4583" spans="1:8" x14ac:dyDescent="0.25">
      <c r="A4583">
        <v>3885</v>
      </c>
      <c r="B4583" t="s">
        <v>7481</v>
      </c>
      <c r="D4583" s="23">
        <v>9140351000172</v>
      </c>
      <c r="E4583" t="s">
        <v>1385</v>
      </c>
      <c r="F4583" t="s">
        <v>1386</v>
      </c>
      <c r="G4583">
        <v>5161</v>
      </c>
      <c r="H4583" s="23"/>
    </row>
    <row r="4584" spans="1:8" x14ac:dyDescent="0.25">
      <c r="A4584">
        <v>4986</v>
      </c>
      <c r="B4584" t="s">
        <v>7482</v>
      </c>
      <c r="C4584" t="s">
        <v>7482</v>
      </c>
      <c r="D4584" s="23">
        <v>9248659000136</v>
      </c>
      <c r="E4584" t="s">
        <v>1401</v>
      </c>
      <c r="F4584" t="s">
        <v>1386</v>
      </c>
      <c r="G4584">
        <v>8013</v>
      </c>
      <c r="H4584" s="23">
        <v>160217040</v>
      </c>
    </row>
    <row r="4585" spans="1:8" x14ac:dyDescent="0.25">
      <c r="A4585">
        <v>162</v>
      </c>
      <c r="B4585" t="s">
        <v>7483</v>
      </c>
      <c r="C4585" t="s">
        <v>7483</v>
      </c>
      <c r="D4585" s="23">
        <v>1778112000130</v>
      </c>
      <c r="E4585" t="s">
        <v>1422</v>
      </c>
      <c r="F4585" t="s">
        <v>1386</v>
      </c>
      <c r="G4585">
        <v>1438</v>
      </c>
      <c r="H4585" s="23" t="s">
        <v>7484</v>
      </c>
    </row>
    <row r="4586" spans="1:8" x14ac:dyDescent="0.25">
      <c r="A4586">
        <v>8139</v>
      </c>
      <c r="B4586" t="s">
        <v>7485</v>
      </c>
      <c r="C4586" t="s">
        <v>7485</v>
      </c>
      <c r="D4586" s="23">
        <v>10231426000100</v>
      </c>
      <c r="E4586" t="s">
        <v>2487</v>
      </c>
      <c r="F4586" t="s">
        <v>1639</v>
      </c>
      <c r="G4586">
        <v>12416</v>
      </c>
      <c r="H4586" s="23" t="s">
        <v>1438</v>
      </c>
    </row>
    <row r="4587" spans="1:8" x14ac:dyDescent="0.25">
      <c r="A4587">
        <v>12321</v>
      </c>
      <c r="B4587" t="s">
        <v>7486</v>
      </c>
      <c r="C4587" t="s">
        <v>7487</v>
      </c>
      <c r="D4587" s="23">
        <v>15728422000236</v>
      </c>
      <c r="E4587" t="s">
        <v>1385</v>
      </c>
      <c r="F4587" t="s">
        <v>1386</v>
      </c>
      <c r="G4587">
        <v>18922</v>
      </c>
      <c r="H4587" s="23" t="s">
        <v>1438</v>
      </c>
    </row>
    <row r="4588" spans="1:8" x14ac:dyDescent="0.25">
      <c r="A4588">
        <v>10745</v>
      </c>
      <c r="B4588" t="s">
        <v>7488</v>
      </c>
      <c r="C4588" t="s">
        <v>7489</v>
      </c>
      <c r="D4588" s="23">
        <v>3034446000206</v>
      </c>
      <c r="E4588" t="s">
        <v>7490</v>
      </c>
      <c r="F4588" t="s">
        <v>1398</v>
      </c>
      <c r="G4588">
        <v>16170</v>
      </c>
      <c r="H4588" s="23">
        <v>200874012</v>
      </c>
    </row>
    <row r="4589" spans="1:8" x14ac:dyDescent="0.25">
      <c r="A4589">
        <v>9829</v>
      </c>
      <c r="B4589" t="s">
        <v>7491</v>
      </c>
      <c r="C4589" t="s">
        <v>7492</v>
      </c>
      <c r="D4589" s="23">
        <v>16701716003686</v>
      </c>
      <c r="E4589" t="s">
        <v>1964</v>
      </c>
      <c r="F4589" t="s">
        <v>1415</v>
      </c>
      <c r="G4589">
        <v>14559</v>
      </c>
      <c r="H4589" s="23">
        <v>53213106</v>
      </c>
    </row>
    <row r="4590" spans="1:8" x14ac:dyDescent="0.25">
      <c r="A4590">
        <v>13046</v>
      </c>
      <c r="B4590" t="s">
        <v>7493</v>
      </c>
      <c r="C4590" t="s">
        <v>7493</v>
      </c>
      <c r="D4590" s="23">
        <v>30927428000226</v>
      </c>
      <c r="E4590" t="s">
        <v>1507</v>
      </c>
      <c r="F4590" t="s">
        <v>1415</v>
      </c>
      <c r="G4590">
        <v>20143</v>
      </c>
      <c r="H4590" s="23">
        <v>82664412</v>
      </c>
    </row>
    <row r="4591" spans="1:8" x14ac:dyDescent="0.25">
      <c r="A4591">
        <v>6002</v>
      </c>
      <c r="B4591" t="s">
        <v>7494</v>
      </c>
      <c r="C4591" t="s">
        <v>7495</v>
      </c>
      <c r="D4591" s="23">
        <v>11094577000126</v>
      </c>
      <c r="E4591" t="s">
        <v>1385</v>
      </c>
      <c r="F4591" t="s">
        <v>1386</v>
      </c>
      <c r="G4591">
        <v>9234</v>
      </c>
      <c r="H4591" s="23" t="s">
        <v>1438</v>
      </c>
    </row>
    <row r="4592" spans="1:8" x14ac:dyDescent="0.25">
      <c r="A4592">
        <v>14185</v>
      </c>
      <c r="B4592" t="s">
        <v>7496</v>
      </c>
      <c r="C4592" t="s">
        <v>7497</v>
      </c>
      <c r="D4592" s="23">
        <v>44922521000171</v>
      </c>
      <c r="E4592" t="s">
        <v>1422</v>
      </c>
      <c r="F4592" t="s">
        <v>1386</v>
      </c>
      <c r="G4592">
        <v>22129</v>
      </c>
      <c r="H4592" s="23">
        <v>164221794</v>
      </c>
    </row>
    <row r="4593" spans="1:8" x14ac:dyDescent="0.25">
      <c r="A4593">
        <v>3364</v>
      </c>
      <c r="B4593" t="s">
        <v>7498</v>
      </c>
      <c r="C4593" t="s">
        <v>7499</v>
      </c>
      <c r="D4593" s="23">
        <v>7335928000176</v>
      </c>
      <c r="E4593" t="s">
        <v>2374</v>
      </c>
      <c r="F4593" t="s">
        <v>1390</v>
      </c>
      <c r="G4593">
        <v>4640</v>
      </c>
      <c r="H4593" s="23" t="s">
        <v>2239</v>
      </c>
    </row>
    <row r="4594" spans="1:8" x14ac:dyDescent="0.25">
      <c r="A4594">
        <v>11162</v>
      </c>
      <c r="B4594" t="s">
        <v>7500</v>
      </c>
      <c r="C4594" t="s">
        <v>7500</v>
      </c>
      <c r="D4594" s="23">
        <v>9379116000239</v>
      </c>
      <c r="E4594" t="s">
        <v>1409</v>
      </c>
      <c r="F4594" t="s">
        <v>1386</v>
      </c>
      <c r="G4594">
        <v>16971</v>
      </c>
      <c r="H4594" s="23">
        <v>160309182</v>
      </c>
    </row>
    <row r="4595" spans="1:8" x14ac:dyDescent="0.25">
      <c r="A4595">
        <v>11184</v>
      </c>
      <c r="B4595" t="s">
        <v>7500</v>
      </c>
      <c r="C4595" t="s">
        <v>7500</v>
      </c>
      <c r="D4595" s="23">
        <v>9379116000310</v>
      </c>
      <c r="E4595" t="s">
        <v>1409</v>
      </c>
      <c r="F4595" t="s">
        <v>1386</v>
      </c>
      <c r="G4595">
        <v>17004</v>
      </c>
      <c r="H4595" s="23">
        <v>160309166</v>
      </c>
    </row>
    <row r="4596" spans="1:8" x14ac:dyDescent="0.25">
      <c r="A4596">
        <v>9630</v>
      </c>
      <c r="B4596" t="s">
        <v>7501</v>
      </c>
      <c r="C4596" t="s">
        <v>7502</v>
      </c>
      <c r="D4596" s="23">
        <v>8560005000180</v>
      </c>
      <c r="E4596" t="s">
        <v>1385</v>
      </c>
      <c r="F4596" t="s">
        <v>1386</v>
      </c>
      <c r="G4596">
        <v>14328</v>
      </c>
      <c r="H4596" s="23"/>
    </row>
    <row r="4597" spans="1:8" x14ac:dyDescent="0.25">
      <c r="A4597">
        <v>11987</v>
      </c>
      <c r="B4597" t="s">
        <v>7503</v>
      </c>
      <c r="C4597" t="s">
        <v>7504</v>
      </c>
      <c r="D4597" s="23">
        <v>8858250000179</v>
      </c>
      <c r="E4597" t="s">
        <v>1409</v>
      </c>
      <c r="F4597" t="s">
        <v>1386</v>
      </c>
      <c r="G4597">
        <v>18422</v>
      </c>
      <c r="H4597" s="23" t="s">
        <v>1438</v>
      </c>
    </row>
    <row r="4598" spans="1:8" x14ac:dyDescent="0.25">
      <c r="A4598">
        <v>2286</v>
      </c>
      <c r="B4598" t="s">
        <v>7505</v>
      </c>
      <c r="C4598" t="s">
        <v>7505</v>
      </c>
      <c r="D4598" s="23">
        <v>2909530000182</v>
      </c>
      <c r="E4598" t="s">
        <v>1500</v>
      </c>
      <c r="F4598" t="s">
        <v>1415</v>
      </c>
      <c r="G4598">
        <v>3562</v>
      </c>
      <c r="H4598" s="23">
        <v>26047365</v>
      </c>
    </row>
    <row r="4599" spans="1:8" x14ac:dyDescent="0.25">
      <c r="A4599">
        <v>2287</v>
      </c>
      <c r="B4599" t="s">
        <v>7505</v>
      </c>
      <c r="C4599" t="s">
        <v>7506</v>
      </c>
      <c r="D4599" s="23">
        <v>2909530000697</v>
      </c>
      <c r="E4599" t="s">
        <v>1527</v>
      </c>
      <c r="F4599" t="s">
        <v>1386</v>
      </c>
      <c r="G4599">
        <v>3563</v>
      </c>
      <c r="H4599" s="23">
        <v>161323529</v>
      </c>
    </row>
    <row r="4600" spans="1:8" x14ac:dyDescent="0.25">
      <c r="A4600">
        <v>9069</v>
      </c>
      <c r="B4600" t="s">
        <v>7507</v>
      </c>
      <c r="C4600" t="s">
        <v>7508</v>
      </c>
      <c r="D4600" s="23">
        <v>791658000240</v>
      </c>
      <c r="E4600" t="s">
        <v>1430</v>
      </c>
      <c r="F4600" t="s">
        <v>1415</v>
      </c>
      <c r="G4600">
        <v>13592</v>
      </c>
      <c r="H4600" s="23">
        <v>36568376</v>
      </c>
    </row>
    <row r="4601" spans="1:8" x14ac:dyDescent="0.25">
      <c r="A4601">
        <v>6382</v>
      </c>
      <c r="B4601" t="s">
        <v>7507</v>
      </c>
      <c r="C4601" t="s">
        <v>7508</v>
      </c>
      <c r="D4601" s="23">
        <v>791658000169</v>
      </c>
      <c r="E4601" t="s">
        <v>7509</v>
      </c>
      <c r="F4601" t="s">
        <v>1415</v>
      </c>
      <c r="G4601">
        <v>9924</v>
      </c>
      <c r="H4601" s="23">
        <v>33944415</v>
      </c>
    </row>
    <row r="4602" spans="1:8" x14ac:dyDescent="0.25">
      <c r="A4602">
        <v>15338</v>
      </c>
      <c r="B4602" t="s">
        <v>7510</v>
      </c>
      <c r="C4602" t="s">
        <v>7511</v>
      </c>
      <c r="D4602" s="23">
        <v>17393961000106</v>
      </c>
      <c r="E4602" t="s">
        <v>2199</v>
      </c>
      <c r="F4602" t="s">
        <v>1639</v>
      </c>
      <c r="G4602">
        <v>24493</v>
      </c>
      <c r="H4602" s="23">
        <v>20816650004</v>
      </c>
    </row>
    <row r="4603" spans="1:8" x14ac:dyDescent="0.25">
      <c r="A4603">
        <v>10823</v>
      </c>
      <c r="B4603" t="s">
        <v>7512</v>
      </c>
      <c r="C4603" t="s">
        <v>7513</v>
      </c>
      <c r="D4603" s="23">
        <v>22602642000101</v>
      </c>
      <c r="E4603" t="s">
        <v>7514</v>
      </c>
      <c r="F4603" t="s">
        <v>1587</v>
      </c>
      <c r="G4603">
        <v>16282</v>
      </c>
      <c r="H4603" s="23">
        <v>244301476</v>
      </c>
    </row>
    <row r="4604" spans="1:8" x14ac:dyDescent="0.25">
      <c r="A4604">
        <v>10933</v>
      </c>
      <c r="B4604" t="s">
        <v>7515</v>
      </c>
      <c r="C4604" t="s">
        <v>7516</v>
      </c>
      <c r="D4604" s="23">
        <v>26287977000125</v>
      </c>
      <c r="E4604" t="s">
        <v>1385</v>
      </c>
      <c r="F4604" t="s">
        <v>1386</v>
      </c>
      <c r="G4604">
        <v>16658</v>
      </c>
      <c r="H4604" s="23">
        <v>162978910</v>
      </c>
    </row>
    <row r="4605" spans="1:8" x14ac:dyDescent="0.25">
      <c r="A4605">
        <v>3732</v>
      </c>
      <c r="B4605" t="s">
        <v>7517</v>
      </c>
      <c r="C4605" t="s">
        <v>7518</v>
      </c>
      <c r="D4605" s="23">
        <v>8814071000130</v>
      </c>
      <c r="E4605" t="s">
        <v>1409</v>
      </c>
      <c r="F4605" t="s">
        <v>1386</v>
      </c>
      <c r="G4605">
        <v>5008</v>
      </c>
      <c r="H4605" s="23" t="s">
        <v>7519</v>
      </c>
    </row>
    <row r="4606" spans="1:8" x14ac:dyDescent="0.25">
      <c r="A4606">
        <v>13980</v>
      </c>
      <c r="B4606" t="s">
        <v>7520</v>
      </c>
      <c r="C4606" t="s">
        <v>7520</v>
      </c>
      <c r="D4606" s="23">
        <v>40742688000108</v>
      </c>
      <c r="E4606" t="s">
        <v>1541</v>
      </c>
      <c r="F4606" t="s">
        <v>1386</v>
      </c>
      <c r="G4606">
        <v>21777</v>
      </c>
      <c r="H4606" s="23">
        <v>163924210</v>
      </c>
    </row>
    <row r="4607" spans="1:8" x14ac:dyDescent="0.25">
      <c r="A4607">
        <v>11296</v>
      </c>
      <c r="B4607" t="s">
        <v>22395</v>
      </c>
      <c r="C4607" t="s">
        <v>22395</v>
      </c>
      <c r="D4607" s="23"/>
      <c r="E4607" t="s">
        <v>1527</v>
      </c>
      <c r="F4607" t="s">
        <v>1386</v>
      </c>
      <c r="G4607">
        <v>17145</v>
      </c>
      <c r="H4607" s="23"/>
    </row>
    <row r="4608" spans="1:8" x14ac:dyDescent="0.25">
      <c r="A4608">
        <v>15145</v>
      </c>
      <c r="B4608" t="s">
        <v>7521</v>
      </c>
      <c r="C4608" t="s">
        <v>7522</v>
      </c>
      <c r="D4608" s="23">
        <v>48270871000151</v>
      </c>
      <c r="E4608" t="s">
        <v>1541</v>
      </c>
      <c r="F4608" t="s">
        <v>1386</v>
      </c>
      <c r="G4608">
        <v>24124</v>
      </c>
      <c r="H4608" s="23" t="s">
        <v>1438</v>
      </c>
    </row>
    <row r="4609" spans="1:8" x14ac:dyDescent="0.25">
      <c r="A4609">
        <v>8880</v>
      </c>
      <c r="B4609" t="s">
        <v>22396</v>
      </c>
      <c r="C4609" t="s">
        <v>22396</v>
      </c>
      <c r="D4609" s="23"/>
      <c r="E4609" t="s">
        <v>1385</v>
      </c>
      <c r="F4609" t="s">
        <v>1386</v>
      </c>
      <c r="G4609">
        <v>13414</v>
      </c>
      <c r="H4609" s="23"/>
    </row>
    <row r="4610" spans="1:8" x14ac:dyDescent="0.25">
      <c r="A4610">
        <v>7669</v>
      </c>
      <c r="B4610" t="s">
        <v>22397</v>
      </c>
      <c r="C4610" t="s">
        <v>22397</v>
      </c>
      <c r="D4610" s="23"/>
      <c r="E4610" t="s">
        <v>1530</v>
      </c>
      <c r="F4610" t="s">
        <v>1386</v>
      </c>
      <c r="G4610">
        <v>11976</v>
      </c>
      <c r="H4610" s="23"/>
    </row>
    <row r="4611" spans="1:8" x14ac:dyDescent="0.25">
      <c r="A4611">
        <v>5453</v>
      </c>
      <c r="B4611" t="s">
        <v>7523</v>
      </c>
      <c r="C4611" t="s">
        <v>7523</v>
      </c>
      <c r="D4611" s="23">
        <v>15263894000180</v>
      </c>
      <c r="E4611" t="s">
        <v>1385</v>
      </c>
      <c r="F4611" t="s">
        <v>1386</v>
      </c>
      <c r="G4611">
        <v>8522</v>
      </c>
      <c r="H4611" s="23">
        <v>162026471</v>
      </c>
    </row>
    <row r="4612" spans="1:8" x14ac:dyDescent="0.25">
      <c r="A4612">
        <v>6419</v>
      </c>
      <c r="B4612" t="s">
        <v>22398</v>
      </c>
      <c r="C4612" t="s">
        <v>22399</v>
      </c>
      <c r="D4612" s="23"/>
      <c r="E4612" t="s">
        <v>1422</v>
      </c>
      <c r="F4612" t="s">
        <v>1386</v>
      </c>
      <c r="G4612">
        <v>6568</v>
      </c>
      <c r="H4612" s="23"/>
    </row>
    <row r="4613" spans="1:8" x14ac:dyDescent="0.25">
      <c r="A4613">
        <v>13044</v>
      </c>
      <c r="B4613" t="s">
        <v>7524</v>
      </c>
      <c r="C4613" t="s">
        <v>7525</v>
      </c>
      <c r="D4613" s="23">
        <v>34902620000138</v>
      </c>
      <c r="E4613" t="s">
        <v>1992</v>
      </c>
      <c r="F4613" t="s">
        <v>1587</v>
      </c>
      <c r="G4613">
        <v>20141</v>
      </c>
      <c r="H4613" s="23">
        <v>1855383047</v>
      </c>
    </row>
    <row r="4614" spans="1:8" x14ac:dyDescent="0.25">
      <c r="A4614">
        <v>7301</v>
      </c>
      <c r="B4614" t="s">
        <v>22400</v>
      </c>
      <c r="C4614" t="s">
        <v>22401</v>
      </c>
      <c r="D4614" s="23"/>
      <c r="E4614" t="s">
        <v>1385</v>
      </c>
      <c r="F4614" t="s">
        <v>1386</v>
      </c>
      <c r="G4614">
        <v>10980</v>
      </c>
      <c r="H4614" s="23"/>
    </row>
    <row r="4615" spans="1:8" x14ac:dyDescent="0.25">
      <c r="A4615">
        <v>11202</v>
      </c>
      <c r="B4615" t="s">
        <v>7526</v>
      </c>
      <c r="C4615" t="s">
        <v>7526</v>
      </c>
      <c r="D4615" s="23">
        <v>34948007000151</v>
      </c>
      <c r="E4615" t="s">
        <v>2433</v>
      </c>
      <c r="F4615" t="s">
        <v>1386</v>
      </c>
      <c r="G4615">
        <v>17025</v>
      </c>
      <c r="H4615" s="23">
        <v>163496897</v>
      </c>
    </row>
    <row r="4616" spans="1:8" x14ac:dyDescent="0.25">
      <c r="A4616">
        <v>11334</v>
      </c>
      <c r="B4616" t="s">
        <v>22402</v>
      </c>
      <c r="C4616" t="s">
        <v>22403</v>
      </c>
      <c r="D4616" s="23"/>
      <c r="E4616" t="s">
        <v>1422</v>
      </c>
      <c r="F4616" t="s">
        <v>1386</v>
      </c>
      <c r="G4616">
        <v>16487</v>
      </c>
      <c r="H4616" s="23"/>
    </row>
    <row r="4617" spans="1:8" x14ac:dyDescent="0.25">
      <c r="A4617">
        <v>7755</v>
      </c>
      <c r="B4617" t="s">
        <v>7527</v>
      </c>
      <c r="C4617" t="s">
        <v>7527</v>
      </c>
      <c r="D4617" s="23">
        <v>18517238000154</v>
      </c>
      <c r="E4617" t="s">
        <v>1452</v>
      </c>
      <c r="F4617" t="s">
        <v>1386</v>
      </c>
      <c r="G4617">
        <v>12068</v>
      </c>
      <c r="H4617" s="23">
        <v>162191260</v>
      </c>
    </row>
    <row r="4618" spans="1:8" x14ac:dyDescent="0.25">
      <c r="A4618">
        <v>10270</v>
      </c>
      <c r="B4618" t="s">
        <v>7528</v>
      </c>
      <c r="C4618" t="s">
        <v>7528</v>
      </c>
      <c r="D4618" s="23">
        <v>21601300000104</v>
      </c>
      <c r="E4618" t="s">
        <v>1744</v>
      </c>
      <c r="F4618" t="s">
        <v>1386</v>
      </c>
      <c r="G4618">
        <v>15491</v>
      </c>
      <c r="H4618" s="23">
        <v>162444290</v>
      </c>
    </row>
    <row r="4619" spans="1:8" x14ac:dyDescent="0.25">
      <c r="A4619">
        <v>8002</v>
      </c>
      <c r="B4619" t="s">
        <v>22404</v>
      </c>
      <c r="C4619" t="s">
        <v>22404</v>
      </c>
      <c r="D4619" s="23"/>
      <c r="E4619" t="s">
        <v>1564</v>
      </c>
      <c r="F4619" t="s">
        <v>1386</v>
      </c>
      <c r="G4619">
        <v>12305</v>
      </c>
      <c r="H4619" s="23"/>
    </row>
    <row r="4620" spans="1:8" x14ac:dyDescent="0.25">
      <c r="A4620">
        <v>8652</v>
      </c>
      <c r="B4620" t="s">
        <v>7529</v>
      </c>
      <c r="C4620" t="s">
        <v>7529</v>
      </c>
      <c r="D4620" s="23">
        <v>22315292000194</v>
      </c>
      <c r="E4620" t="s">
        <v>1823</v>
      </c>
      <c r="F4620" t="s">
        <v>1386</v>
      </c>
      <c r="G4620">
        <v>13162</v>
      </c>
      <c r="H4620" s="23">
        <v>162506120</v>
      </c>
    </row>
    <row r="4621" spans="1:8" x14ac:dyDescent="0.25">
      <c r="A4621">
        <v>9918</v>
      </c>
      <c r="B4621" t="s">
        <v>7530</v>
      </c>
      <c r="C4621" t="s">
        <v>7531</v>
      </c>
      <c r="D4621" s="23">
        <v>22602978000166</v>
      </c>
      <c r="E4621" t="s">
        <v>1851</v>
      </c>
      <c r="F4621" t="s">
        <v>1386</v>
      </c>
      <c r="G4621">
        <v>14652</v>
      </c>
      <c r="H4621" s="23">
        <v>162548370</v>
      </c>
    </row>
    <row r="4622" spans="1:8" x14ac:dyDescent="0.25">
      <c r="A4622">
        <v>2001</v>
      </c>
      <c r="B4622" t="s">
        <v>7532</v>
      </c>
      <c r="C4622" t="s">
        <v>7533</v>
      </c>
      <c r="D4622" s="23">
        <v>1632416000195</v>
      </c>
      <c r="E4622" t="s">
        <v>1385</v>
      </c>
      <c r="F4622" t="s">
        <v>1386</v>
      </c>
      <c r="G4622">
        <v>3277</v>
      </c>
      <c r="H4622" s="23" t="s">
        <v>7534</v>
      </c>
    </row>
    <row r="4623" spans="1:8" x14ac:dyDescent="0.25">
      <c r="A4623">
        <v>14936</v>
      </c>
      <c r="B4623" t="s">
        <v>7535</v>
      </c>
      <c r="C4623" t="s">
        <v>7536</v>
      </c>
      <c r="D4623" s="23">
        <v>24486549000104</v>
      </c>
      <c r="E4623" t="s">
        <v>1505</v>
      </c>
      <c r="F4623" t="s">
        <v>1390</v>
      </c>
      <c r="G4623">
        <v>23382</v>
      </c>
      <c r="H4623" s="23">
        <v>797196667111</v>
      </c>
    </row>
    <row r="4624" spans="1:8" x14ac:dyDescent="0.25">
      <c r="A4624">
        <v>3121</v>
      </c>
      <c r="B4624" t="s">
        <v>7537</v>
      </c>
      <c r="C4624" t="s">
        <v>7538</v>
      </c>
      <c r="D4624" s="23">
        <v>59720862000131</v>
      </c>
      <c r="E4624" t="s">
        <v>1424</v>
      </c>
      <c r="F4624" t="s">
        <v>1390</v>
      </c>
      <c r="G4624">
        <v>4397</v>
      </c>
      <c r="H4624" s="23">
        <v>112253762112</v>
      </c>
    </row>
    <row r="4625" spans="1:8" x14ac:dyDescent="0.25">
      <c r="A4625">
        <v>14204</v>
      </c>
      <c r="B4625" t="s">
        <v>7539</v>
      </c>
      <c r="C4625" t="s">
        <v>7539</v>
      </c>
      <c r="D4625" s="23">
        <v>32977510000100</v>
      </c>
      <c r="E4625" t="s">
        <v>1527</v>
      </c>
      <c r="F4625" t="s">
        <v>1386</v>
      </c>
      <c r="G4625">
        <v>22185</v>
      </c>
      <c r="H4625" s="23">
        <v>163351546</v>
      </c>
    </row>
    <row r="4626" spans="1:8" x14ac:dyDescent="0.25">
      <c r="A4626">
        <v>6178</v>
      </c>
      <c r="B4626" t="s">
        <v>7540</v>
      </c>
      <c r="C4626" t="s">
        <v>7540</v>
      </c>
      <c r="D4626" s="23">
        <v>17908998000120</v>
      </c>
      <c r="E4626" t="s">
        <v>4001</v>
      </c>
      <c r="F4626" t="s">
        <v>1398</v>
      </c>
      <c r="G4626">
        <v>9707</v>
      </c>
      <c r="H4626" s="23">
        <v>202852385</v>
      </c>
    </row>
    <row r="4627" spans="1:8" x14ac:dyDescent="0.25">
      <c r="A4627">
        <v>1429</v>
      </c>
      <c r="B4627" t="s">
        <v>7541</v>
      </c>
      <c r="C4627" t="s">
        <v>7542</v>
      </c>
      <c r="D4627" s="23">
        <v>10798427000130</v>
      </c>
      <c r="E4627" t="s">
        <v>1385</v>
      </c>
      <c r="F4627" t="s">
        <v>1386</v>
      </c>
      <c r="G4627">
        <v>2705</v>
      </c>
      <c r="H4627" s="23">
        <v>161609406</v>
      </c>
    </row>
    <row r="4628" spans="1:8" x14ac:dyDescent="0.25">
      <c r="A4628">
        <v>5689</v>
      </c>
      <c r="B4628" t="s">
        <v>7543</v>
      </c>
      <c r="C4628" t="s">
        <v>7544</v>
      </c>
      <c r="D4628" s="23">
        <v>12458218000173</v>
      </c>
      <c r="E4628" t="s">
        <v>1527</v>
      </c>
      <c r="F4628" t="s">
        <v>1386</v>
      </c>
      <c r="G4628">
        <v>8730</v>
      </c>
      <c r="H4628" s="23">
        <v>161740871</v>
      </c>
    </row>
    <row r="4629" spans="1:8" x14ac:dyDescent="0.25">
      <c r="A4629">
        <v>9986</v>
      </c>
      <c r="B4629" t="s">
        <v>7545</v>
      </c>
      <c r="C4629" t="s">
        <v>7545</v>
      </c>
      <c r="D4629" s="23">
        <v>25263669000105</v>
      </c>
      <c r="E4629" t="s">
        <v>3519</v>
      </c>
      <c r="F4629" t="s">
        <v>1880</v>
      </c>
      <c r="G4629">
        <v>14754</v>
      </c>
      <c r="H4629" s="23">
        <v>106695916</v>
      </c>
    </row>
    <row r="4630" spans="1:8" x14ac:dyDescent="0.25">
      <c r="A4630">
        <v>6204</v>
      </c>
      <c r="B4630" t="s">
        <v>7546</v>
      </c>
      <c r="C4630" t="s">
        <v>7547</v>
      </c>
      <c r="D4630" s="23">
        <v>4643859000170</v>
      </c>
      <c r="E4630" t="s">
        <v>1409</v>
      </c>
      <c r="F4630" t="s">
        <v>1386</v>
      </c>
      <c r="G4630">
        <v>9742</v>
      </c>
      <c r="H4630" s="23">
        <v>161336043</v>
      </c>
    </row>
    <row r="4631" spans="1:8" x14ac:dyDescent="0.25">
      <c r="A4631">
        <v>14683</v>
      </c>
      <c r="B4631" t="s">
        <v>7548</v>
      </c>
      <c r="C4631" t="s">
        <v>7549</v>
      </c>
      <c r="D4631" s="23">
        <v>45615184000132</v>
      </c>
      <c r="E4631" t="s">
        <v>6225</v>
      </c>
      <c r="F4631" t="s">
        <v>1390</v>
      </c>
      <c r="G4631">
        <v>23114</v>
      </c>
      <c r="H4631" s="23">
        <v>639001305110</v>
      </c>
    </row>
    <row r="4632" spans="1:8" x14ac:dyDescent="0.25">
      <c r="A4632">
        <v>1229</v>
      </c>
      <c r="B4632" t="s">
        <v>22405</v>
      </c>
      <c r="C4632" t="s">
        <v>22405</v>
      </c>
      <c r="D4632" s="23"/>
      <c r="E4632" t="s">
        <v>1422</v>
      </c>
      <c r="F4632" t="s">
        <v>1386</v>
      </c>
      <c r="G4632">
        <v>2505</v>
      </c>
      <c r="H4632" s="23"/>
    </row>
    <row r="4633" spans="1:8" x14ac:dyDescent="0.25">
      <c r="A4633">
        <v>4910</v>
      </c>
      <c r="B4633" t="s">
        <v>7550</v>
      </c>
      <c r="C4633" t="s">
        <v>7551</v>
      </c>
      <c r="D4633" s="23">
        <v>9540552000167</v>
      </c>
      <c r="E4633" t="s">
        <v>1430</v>
      </c>
      <c r="F4633" t="s">
        <v>1444</v>
      </c>
      <c r="G4633">
        <v>7901</v>
      </c>
      <c r="H4633" s="23">
        <v>36558303</v>
      </c>
    </row>
    <row r="4634" spans="1:8" x14ac:dyDescent="0.25">
      <c r="A4634">
        <v>3838</v>
      </c>
      <c r="B4634" t="s">
        <v>7552</v>
      </c>
      <c r="C4634" t="s">
        <v>7553</v>
      </c>
      <c r="D4634" s="23">
        <v>9057961000107</v>
      </c>
      <c r="E4634" t="s">
        <v>1385</v>
      </c>
      <c r="F4634" t="s">
        <v>1386</v>
      </c>
      <c r="G4634">
        <v>5114</v>
      </c>
      <c r="H4634" s="23" t="s">
        <v>7554</v>
      </c>
    </row>
    <row r="4635" spans="1:8" x14ac:dyDescent="0.25">
      <c r="A4635">
        <v>2654</v>
      </c>
      <c r="B4635" t="s">
        <v>7555</v>
      </c>
      <c r="C4635" t="s">
        <v>7556</v>
      </c>
      <c r="D4635" s="23">
        <v>40941700000103</v>
      </c>
      <c r="E4635" t="s">
        <v>1385</v>
      </c>
      <c r="F4635" t="s">
        <v>1386</v>
      </c>
      <c r="G4635">
        <v>3930</v>
      </c>
      <c r="H4635" s="23" t="s">
        <v>7557</v>
      </c>
    </row>
    <row r="4636" spans="1:8" x14ac:dyDescent="0.25">
      <c r="A4636">
        <v>7507</v>
      </c>
      <c r="B4636" t="s">
        <v>7558</v>
      </c>
      <c r="C4636" t="s">
        <v>7559</v>
      </c>
      <c r="D4636" s="23">
        <v>20401459000104</v>
      </c>
      <c r="E4636" t="s">
        <v>1465</v>
      </c>
      <c r="F4636" t="s">
        <v>1398</v>
      </c>
      <c r="G4636">
        <v>11431</v>
      </c>
      <c r="H4636" s="23" t="s">
        <v>7560</v>
      </c>
    </row>
    <row r="4637" spans="1:8" x14ac:dyDescent="0.25">
      <c r="A4637">
        <v>10051</v>
      </c>
      <c r="B4637" t="s">
        <v>7561</v>
      </c>
      <c r="C4637" t="s">
        <v>7562</v>
      </c>
      <c r="D4637" s="23">
        <v>8602332000158</v>
      </c>
      <c r="E4637" t="s">
        <v>1642</v>
      </c>
      <c r="F4637" t="s">
        <v>1415</v>
      </c>
      <c r="G4637">
        <v>14872</v>
      </c>
      <c r="H4637" s="23">
        <v>58512381</v>
      </c>
    </row>
    <row r="4638" spans="1:8" x14ac:dyDescent="0.25">
      <c r="A4638">
        <v>11998</v>
      </c>
      <c r="B4638" t="s">
        <v>7563</v>
      </c>
      <c r="C4638" t="s">
        <v>7564</v>
      </c>
      <c r="D4638" s="23">
        <v>51328243000194</v>
      </c>
      <c r="E4638" t="s">
        <v>2667</v>
      </c>
      <c r="F4638" t="s">
        <v>1390</v>
      </c>
      <c r="G4638">
        <v>18435</v>
      </c>
      <c r="H4638" s="23">
        <v>535307091113</v>
      </c>
    </row>
    <row r="4639" spans="1:8" x14ac:dyDescent="0.25">
      <c r="A4639">
        <v>1288</v>
      </c>
      <c r="B4639" t="s">
        <v>7565</v>
      </c>
      <c r="C4639" t="s">
        <v>7566</v>
      </c>
      <c r="D4639" s="23">
        <v>10413668000114</v>
      </c>
      <c r="E4639" t="s">
        <v>1385</v>
      </c>
      <c r="F4639" t="s">
        <v>1386</v>
      </c>
      <c r="G4639">
        <v>2564</v>
      </c>
      <c r="H4639" s="23">
        <v>161586112</v>
      </c>
    </row>
    <row r="4640" spans="1:8" x14ac:dyDescent="0.25">
      <c r="A4640">
        <v>1185</v>
      </c>
      <c r="B4640" t="s">
        <v>22406</v>
      </c>
      <c r="C4640" t="s">
        <v>22406</v>
      </c>
      <c r="D4640" s="23"/>
      <c r="E4640" t="s">
        <v>1583</v>
      </c>
      <c r="F4640" t="s">
        <v>1386</v>
      </c>
      <c r="G4640">
        <v>2461</v>
      </c>
      <c r="H4640" s="23"/>
    </row>
    <row r="4641" spans="1:8" x14ac:dyDescent="0.25">
      <c r="A4641">
        <v>5462</v>
      </c>
      <c r="B4641" t="s">
        <v>22407</v>
      </c>
      <c r="C4641" t="s">
        <v>22408</v>
      </c>
      <c r="D4641" s="23"/>
      <c r="E4641" t="s">
        <v>1385</v>
      </c>
      <c r="F4641" t="s">
        <v>1386</v>
      </c>
      <c r="G4641">
        <v>5690</v>
      </c>
      <c r="H4641" s="23"/>
    </row>
    <row r="4642" spans="1:8" x14ac:dyDescent="0.25">
      <c r="A4642">
        <v>14030</v>
      </c>
      <c r="B4642" t="s">
        <v>7567</v>
      </c>
      <c r="C4642" t="s">
        <v>7567</v>
      </c>
      <c r="D4642" s="23">
        <v>8966895000125</v>
      </c>
      <c r="E4642" t="s">
        <v>2148</v>
      </c>
      <c r="F4642" t="s">
        <v>1386</v>
      </c>
      <c r="G4642">
        <v>21819</v>
      </c>
      <c r="H4642" s="23">
        <v>161536905</v>
      </c>
    </row>
    <row r="4643" spans="1:8" x14ac:dyDescent="0.25">
      <c r="A4643">
        <v>4675</v>
      </c>
      <c r="B4643" t="s">
        <v>7568</v>
      </c>
      <c r="C4643" t="s">
        <v>7568</v>
      </c>
      <c r="D4643" s="23">
        <v>12455108000158</v>
      </c>
      <c r="E4643" t="s">
        <v>1394</v>
      </c>
      <c r="F4643" t="s">
        <v>1386</v>
      </c>
      <c r="G4643">
        <v>7245</v>
      </c>
      <c r="H4643" s="23">
        <v>161762522</v>
      </c>
    </row>
    <row r="4644" spans="1:8" x14ac:dyDescent="0.25">
      <c r="A4644">
        <v>11776</v>
      </c>
      <c r="B4644" t="s">
        <v>7569</v>
      </c>
      <c r="C4644" t="s">
        <v>7570</v>
      </c>
      <c r="D4644" s="23">
        <v>13339259000103</v>
      </c>
      <c r="E4644" t="s">
        <v>1422</v>
      </c>
      <c r="F4644" t="s">
        <v>1386</v>
      </c>
      <c r="G4644">
        <v>18060</v>
      </c>
      <c r="H4644" s="23">
        <v>161802672</v>
      </c>
    </row>
    <row r="4645" spans="1:8" x14ac:dyDescent="0.25">
      <c r="A4645">
        <v>4204</v>
      </c>
      <c r="B4645" t="s">
        <v>22409</v>
      </c>
      <c r="C4645" t="s">
        <v>22410</v>
      </c>
      <c r="D4645" s="23"/>
      <c r="E4645" t="s">
        <v>1723</v>
      </c>
      <c r="F4645" t="s">
        <v>1386</v>
      </c>
      <c r="G4645">
        <v>5481</v>
      </c>
      <c r="H4645" s="23"/>
    </row>
    <row r="4646" spans="1:8" x14ac:dyDescent="0.25">
      <c r="A4646">
        <v>13488</v>
      </c>
      <c r="B4646" t="s">
        <v>22411</v>
      </c>
      <c r="C4646" t="s">
        <v>22408</v>
      </c>
      <c r="D4646" s="23"/>
      <c r="E4646" t="s">
        <v>1422</v>
      </c>
      <c r="F4646" t="s">
        <v>1386</v>
      </c>
      <c r="G4646">
        <v>13402</v>
      </c>
      <c r="H4646" s="23"/>
    </row>
    <row r="4647" spans="1:8" x14ac:dyDescent="0.25">
      <c r="A4647">
        <v>7298</v>
      </c>
      <c r="B4647" t="s">
        <v>22412</v>
      </c>
      <c r="C4647" t="s">
        <v>22408</v>
      </c>
      <c r="D4647" s="23"/>
      <c r="E4647" t="s">
        <v>1422</v>
      </c>
      <c r="F4647" t="s">
        <v>1386</v>
      </c>
      <c r="G4647">
        <v>10683</v>
      </c>
      <c r="H4647" s="23"/>
    </row>
    <row r="4648" spans="1:8" x14ac:dyDescent="0.25">
      <c r="A4648">
        <v>2636</v>
      </c>
      <c r="B4648" t="s">
        <v>7571</v>
      </c>
      <c r="C4648" t="s">
        <v>7572</v>
      </c>
      <c r="D4648" s="23">
        <v>40759581000164</v>
      </c>
      <c r="E4648" t="s">
        <v>4001</v>
      </c>
      <c r="F4648" t="s">
        <v>1398</v>
      </c>
      <c r="G4648">
        <v>3912</v>
      </c>
      <c r="H4648" s="23" t="s">
        <v>7574</v>
      </c>
    </row>
    <row r="4649" spans="1:8" x14ac:dyDescent="0.25">
      <c r="A4649">
        <v>2638</v>
      </c>
      <c r="B4649" t="s">
        <v>7571</v>
      </c>
      <c r="C4649" t="s">
        <v>7572</v>
      </c>
      <c r="D4649" s="23">
        <v>40759581000326</v>
      </c>
      <c r="E4649" t="s">
        <v>3991</v>
      </c>
      <c r="F4649" t="s">
        <v>1398</v>
      </c>
      <c r="G4649">
        <v>3914</v>
      </c>
      <c r="H4649" s="23" t="s">
        <v>7573</v>
      </c>
    </row>
    <row r="4650" spans="1:8" x14ac:dyDescent="0.25">
      <c r="A4650">
        <v>2637</v>
      </c>
      <c r="B4650" t="s">
        <v>7575</v>
      </c>
      <c r="C4650" t="s">
        <v>7572</v>
      </c>
      <c r="D4650" s="23">
        <v>40759581000245</v>
      </c>
      <c r="E4650" t="s">
        <v>3641</v>
      </c>
      <c r="F4650" t="s">
        <v>1398</v>
      </c>
      <c r="G4650">
        <v>3913</v>
      </c>
      <c r="H4650" s="23">
        <v>200735454</v>
      </c>
    </row>
    <row r="4651" spans="1:8" x14ac:dyDescent="0.25">
      <c r="A4651">
        <v>5367</v>
      </c>
      <c r="B4651" t="s">
        <v>7576</v>
      </c>
      <c r="C4651" t="s">
        <v>7577</v>
      </c>
      <c r="D4651" s="23">
        <v>5979762000103</v>
      </c>
      <c r="E4651" t="s">
        <v>1530</v>
      </c>
      <c r="F4651" t="s">
        <v>1386</v>
      </c>
      <c r="G4651">
        <v>8400</v>
      </c>
      <c r="H4651" s="23">
        <v>161408052</v>
      </c>
    </row>
    <row r="4652" spans="1:8" x14ac:dyDescent="0.25">
      <c r="A4652">
        <v>11179</v>
      </c>
      <c r="B4652" t="s">
        <v>7578</v>
      </c>
      <c r="C4652" t="s">
        <v>7578</v>
      </c>
      <c r="D4652" s="23">
        <v>1961103000180</v>
      </c>
      <c r="E4652" t="s">
        <v>1409</v>
      </c>
      <c r="F4652" t="s">
        <v>1386</v>
      </c>
      <c r="G4652">
        <v>16997</v>
      </c>
      <c r="H4652" s="23">
        <v>161210465</v>
      </c>
    </row>
    <row r="4653" spans="1:8" x14ac:dyDescent="0.25">
      <c r="A4653">
        <v>10481</v>
      </c>
      <c r="B4653" t="s">
        <v>7579</v>
      </c>
      <c r="C4653" t="s">
        <v>7579</v>
      </c>
      <c r="D4653" s="23">
        <v>32140495000140</v>
      </c>
      <c r="E4653" t="s">
        <v>2050</v>
      </c>
      <c r="F4653" t="s">
        <v>1386</v>
      </c>
      <c r="G4653">
        <v>15817</v>
      </c>
      <c r="H4653" s="23">
        <v>163288984</v>
      </c>
    </row>
    <row r="4654" spans="1:8" x14ac:dyDescent="0.25">
      <c r="A4654">
        <v>1210</v>
      </c>
      <c r="B4654" t="s">
        <v>22413</v>
      </c>
      <c r="C4654" t="s">
        <v>22413</v>
      </c>
      <c r="D4654" s="23"/>
      <c r="E4654" t="s">
        <v>1430</v>
      </c>
      <c r="F4654" t="s">
        <v>1415</v>
      </c>
      <c r="G4654">
        <v>2486</v>
      </c>
      <c r="H4654" s="23"/>
    </row>
    <row r="4655" spans="1:8" x14ac:dyDescent="0.25">
      <c r="A4655">
        <v>1490</v>
      </c>
      <c r="B4655" t="s">
        <v>7580</v>
      </c>
      <c r="C4655" t="s">
        <v>7581</v>
      </c>
      <c r="D4655" s="23">
        <v>10979980000170</v>
      </c>
      <c r="E4655" t="s">
        <v>2891</v>
      </c>
      <c r="F4655" t="s">
        <v>1386</v>
      </c>
      <c r="G4655">
        <v>2766</v>
      </c>
      <c r="H4655" s="23">
        <v>161621740</v>
      </c>
    </row>
    <row r="4656" spans="1:8" x14ac:dyDescent="0.25">
      <c r="A4656">
        <v>419</v>
      </c>
      <c r="B4656" t="s">
        <v>22414</v>
      </c>
      <c r="C4656" t="s">
        <v>22414</v>
      </c>
      <c r="D4656" s="23"/>
      <c r="E4656" t="s">
        <v>1422</v>
      </c>
      <c r="F4656" t="s">
        <v>1386</v>
      </c>
      <c r="G4656">
        <v>1695</v>
      </c>
      <c r="H4656" s="23"/>
    </row>
    <row r="4657" spans="1:8" x14ac:dyDescent="0.25">
      <c r="A4657">
        <v>6479</v>
      </c>
      <c r="B4657" t="s">
        <v>22415</v>
      </c>
      <c r="C4657" t="s">
        <v>22415</v>
      </c>
      <c r="D4657" s="23"/>
      <c r="E4657" t="s">
        <v>1583</v>
      </c>
      <c r="F4657" t="s">
        <v>1386</v>
      </c>
      <c r="G4657">
        <v>10016</v>
      </c>
      <c r="H4657" s="23"/>
    </row>
    <row r="4658" spans="1:8" x14ac:dyDescent="0.25">
      <c r="A4658">
        <v>892</v>
      </c>
      <c r="B4658" t="s">
        <v>22416</v>
      </c>
      <c r="C4658" t="s">
        <v>22416</v>
      </c>
      <c r="D4658" s="23"/>
      <c r="E4658" t="s">
        <v>1385</v>
      </c>
      <c r="F4658" t="s">
        <v>1386</v>
      </c>
      <c r="G4658">
        <v>2168</v>
      </c>
      <c r="H4658" s="23"/>
    </row>
    <row r="4659" spans="1:8" x14ac:dyDescent="0.25">
      <c r="A4659">
        <v>5203</v>
      </c>
      <c r="B4659" t="s">
        <v>22417</v>
      </c>
      <c r="C4659" t="s">
        <v>22418</v>
      </c>
      <c r="D4659" s="23"/>
      <c r="E4659" t="s">
        <v>1422</v>
      </c>
      <c r="F4659" t="s">
        <v>1386</v>
      </c>
      <c r="G4659">
        <v>7255</v>
      </c>
      <c r="H4659" s="23"/>
    </row>
    <row r="4660" spans="1:8" x14ac:dyDescent="0.25">
      <c r="A4660">
        <v>14084</v>
      </c>
      <c r="B4660" t="s">
        <v>22419</v>
      </c>
      <c r="C4660" t="s">
        <v>22420</v>
      </c>
      <c r="D4660" s="23"/>
      <c r="E4660" t="s">
        <v>1723</v>
      </c>
      <c r="F4660" t="s">
        <v>1386</v>
      </c>
      <c r="G4660">
        <v>21115</v>
      </c>
      <c r="H4660" s="23"/>
    </row>
    <row r="4661" spans="1:8" x14ac:dyDescent="0.25">
      <c r="A4661">
        <v>12080</v>
      </c>
      <c r="B4661" t="s">
        <v>7582</v>
      </c>
      <c r="C4661" t="s">
        <v>7582</v>
      </c>
      <c r="D4661" s="23">
        <v>39446818000178</v>
      </c>
      <c r="E4661" t="s">
        <v>1816</v>
      </c>
      <c r="F4661" t="s">
        <v>1386</v>
      </c>
      <c r="G4661">
        <v>18631</v>
      </c>
      <c r="H4661" s="23">
        <v>163790531</v>
      </c>
    </row>
    <row r="4662" spans="1:8" x14ac:dyDescent="0.25">
      <c r="A4662">
        <v>6062</v>
      </c>
      <c r="B4662" t="s">
        <v>22421</v>
      </c>
      <c r="C4662" t="s">
        <v>22420</v>
      </c>
      <c r="D4662" s="23"/>
      <c r="E4662" t="s">
        <v>1422</v>
      </c>
      <c r="F4662" t="s">
        <v>1386</v>
      </c>
      <c r="G4662">
        <v>5666</v>
      </c>
      <c r="H4662" s="23"/>
    </row>
    <row r="4663" spans="1:8" x14ac:dyDescent="0.25">
      <c r="A4663">
        <v>505</v>
      </c>
      <c r="B4663" t="s">
        <v>22422</v>
      </c>
      <c r="C4663" t="s">
        <v>22422</v>
      </c>
      <c r="D4663" s="23"/>
      <c r="E4663" t="s">
        <v>1583</v>
      </c>
      <c r="F4663" t="s">
        <v>1386</v>
      </c>
      <c r="G4663">
        <v>1781</v>
      </c>
      <c r="H4663" s="23"/>
    </row>
    <row r="4664" spans="1:8" x14ac:dyDescent="0.25">
      <c r="A4664">
        <v>14319</v>
      </c>
      <c r="B4664" t="s">
        <v>22423</v>
      </c>
      <c r="C4664" t="s">
        <v>22423</v>
      </c>
      <c r="D4664" s="23"/>
      <c r="E4664" t="s">
        <v>1530</v>
      </c>
      <c r="F4664" t="s">
        <v>1386</v>
      </c>
      <c r="G4664">
        <v>22570</v>
      </c>
      <c r="H4664" s="23"/>
    </row>
    <row r="4665" spans="1:8" x14ac:dyDescent="0.25">
      <c r="A4665">
        <v>13876</v>
      </c>
      <c r="B4665" t="s">
        <v>22424</v>
      </c>
      <c r="C4665" t="s">
        <v>22424</v>
      </c>
      <c r="D4665" s="23"/>
      <c r="E4665" t="s">
        <v>1385</v>
      </c>
      <c r="F4665" t="s">
        <v>1386</v>
      </c>
      <c r="G4665">
        <v>21631</v>
      </c>
      <c r="H4665" s="23"/>
    </row>
    <row r="4666" spans="1:8" x14ac:dyDescent="0.25">
      <c r="A4666">
        <v>2985</v>
      </c>
      <c r="B4666" t="s">
        <v>7583</v>
      </c>
      <c r="C4666" t="s">
        <v>7584</v>
      </c>
      <c r="D4666" s="23">
        <v>5335916000116</v>
      </c>
      <c r="E4666" t="s">
        <v>1541</v>
      </c>
      <c r="F4666" t="s">
        <v>1386</v>
      </c>
      <c r="G4666">
        <v>4261</v>
      </c>
      <c r="H4666" s="23">
        <v>161386253</v>
      </c>
    </row>
    <row r="4667" spans="1:8" x14ac:dyDescent="0.25">
      <c r="A4667">
        <v>667</v>
      </c>
      <c r="B4667" t="s">
        <v>22425</v>
      </c>
      <c r="C4667" t="s">
        <v>22425</v>
      </c>
      <c r="D4667" s="23"/>
      <c r="E4667" t="s">
        <v>1723</v>
      </c>
      <c r="F4667" t="s">
        <v>1386</v>
      </c>
      <c r="G4667">
        <v>1943</v>
      </c>
      <c r="H4667" s="23"/>
    </row>
    <row r="4668" spans="1:8" x14ac:dyDescent="0.25">
      <c r="A4668">
        <v>13339</v>
      </c>
      <c r="B4668" t="s">
        <v>22426</v>
      </c>
      <c r="C4668" t="s">
        <v>22426</v>
      </c>
      <c r="D4668" s="23"/>
      <c r="E4668" t="s">
        <v>1385</v>
      </c>
      <c r="F4668" t="s">
        <v>1386</v>
      </c>
      <c r="G4668">
        <v>20845</v>
      </c>
      <c r="H4668" s="23"/>
    </row>
    <row r="4669" spans="1:8" x14ac:dyDescent="0.25">
      <c r="A4669">
        <v>15106</v>
      </c>
      <c r="B4669" t="s">
        <v>7585</v>
      </c>
      <c r="C4669" t="s">
        <v>7586</v>
      </c>
      <c r="D4669" s="23">
        <v>52864809000165</v>
      </c>
      <c r="E4669" t="s">
        <v>1618</v>
      </c>
      <c r="F4669" t="s">
        <v>1619</v>
      </c>
      <c r="G4669">
        <v>23988</v>
      </c>
      <c r="H4669" s="23" t="s">
        <v>1438</v>
      </c>
    </row>
    <row r="4670" spans="1:8" x14ac:dyDescent="0.25">
      <c r="A4670">
        <v>14048</v>
      </c>
      <c r="B4670" t="s">
        <v>7587</v>
      </c>
      <c r="C4670" t="s">
        <v>7586</v>
      </c>
      <c r="D4670" s="23">
        <v>40621835000183</v>
      </c>
      <c r="E4670" t="s">
        <v>1888</v>
      </c>
      <c r="F4670" t="s">
        <v>1610</v>
      </c>
      <c r="G4670">
        <v>21829</v>
      </c>
      <c r="H4670" s="23" t="s">
        <v>1438</v>
      </c>
    </row>
    <row r="4671" spans="1:8" x14ac:dyDescent="0.25">
      <c r="A4671">
        <v>12276</v>
      </c>
      <c r="B4671" t="s">
        <v>22427</v>
      </c>
      <c r="C4671" t="s">
        <v>22427</v>
      </c>
      <c r="D4671" s="23"/>
      <c r="E4671" t="s">
        <v>1732</v>
      </c>
      <c r="F4671" t="s">
        <v>1386</v>
      </c>
      <c r="G4671">
        <v>18872</v>
      </c>
      <c r="H4671" s="23"/>
    </row>
    <row r="4672" spans="1:8" x14ac:dyDescent="0.25">
      <c r="A4672">
        <v>12483</v>
      </c>
      <c r="B4672" t="s">
        <v>22428</v>
      </c>
      <c r="C4672" t="s">
        <v>22428</v>
      </c>
      <c r="D4672" s="23"/>
      <c r="E4672" t="s">
        <v>1385</v>
      </c>
      <c r="F4672" t="s">
        <v>1386</v>
      </c>
      <c r="G4672">
        <v>6911</v>
      </c>
      <c r="H4672" s="23"/>
    </row>
    <row r="4673" spans="1:8" x14ac:dyDescent="0.25">
      <c r="A4673">
        <v>2033</v>
      </c>
      <c r="B4673" t="s">
        <v>7588</v>
      </c>
      <c r="C4673" t="s">
        <v>7589</v>
      </c>
      <c r="D4673" s="23">
        <v>1870018000107</v>
      </c>
      <c r="E4673" t="s">
        <v>1422</v>
      </c>
      <c r="F4673" t="s">
        <v>1386</v>
      </c>
      <c r="G4673">
        <v>3309</v>
      </c>
      <c r="H4673" s="23" t="s">
        <v>7590</v>
      </c>
    </row>
    <row r="4674" spans="1:8" x14ac:dyDescent="0.25">
      <c r="A4674">
        <v>910</v>
      </c>
      <c r="B4674" t="s">
        <v>22429</v>
      </c>
      <c r="C4674" t="s">
        <v>22429</v>
      </c>
      <c r="D4674" s="23"/>
      <c r="E4674" t="s">
        <v>2050</v>
      </c>
      <c r="F4674" t="s">
        <v>1386</v>
      </c>
      <c r="G4674">
        <v>2186</v>
      </c>
      <c r="H4674" s="23"/>
    </row>
    <row r="4675" spans="1:8" x14ac:dyDescent="0.25">
      <c r="A4675">
        <v>1317</v>
      </c>
      <c r="B4675" t="s">
        <v>7591</v>
      </c>
      <c r="C4675" t="s">
        <v>7581</v>
      </c>
      <c r="D4675" s="23">
        <v>10499687000105</v>
      </c>
      <c r="E4675" t="s">
        <v>1409</v>
      </c>
      <c r="F4675" t="s">
        <v>1386</v>
      </c>
      <c r="G4675">
        <v>2593</v>
      </c>
      <c r="H4675" s="23">
        <v>161591914</v>
      </c>
    </row>
    <row r="4676" spans="1:8" x14ac:dyDescent="0.25">
      <c r="A4676">
        <v>9299</v>
      </c>
      <c r="B4676" t="s">
        <v>22430</v>
      </c>
      <c r="C4676" t="s">
        <v>22420</v>
      </c>
      <c r="D4676" s="23"/>
      <c r="E4676" t="s">
        <v>1422</v>
      </c>
      <c r="F4676" t="s">
        <v>1386</v>
      </c>
      <c r="G4676">
        <v>5878</v>
      </c>
      <c r="H4676" s="23"/>
    </row>
    <row r="4677" spans="1:8" x14ac:dyDescent="0.25">
      <c r="A4677">
        <v>4159</v>
      </c>
      <c r="B4677" t="s">
        <v>22431</v>
      </c>
      <c r="C4677" t="s">
        <v>22431</v>
      </c>
      <c r="D4677" s="23"/>
      <c r="E4677" t="s">
        <v>1422</v>
      </c>
      <c r="F4677" t="s">
        <v>1386</v>
      </c>
      <c r="G4677">
        <v>1898</v>
      </c>
      <c r="H4677" s="23"/>
    </row>
    <row r="4678" spans="1:8" x14ac:dyDescent="0.25">
      <c r="A4678">
        <v>1089</v>
      </c>
      <c r="B4678" t="s">
        <v>22432</v>
      </c>
      <c r="C4678" t="s">
        <v>22432</v>
      </c>
      <c r="D4678" s="23"/>
      <c r="E4678" t="s">
        <v>18065</v>
      </c>
      <c r="F4678" t="s">
        <v>1398</v>
      </c>
      <c r="G4678">
        <v>2365</v>
      </c>
      <c r="H4678" s="23"/>
    </row>
    <row r="4679" spans="1:8" x14ac:dyDescent="0.25">
      <c r="A4679">
        <v>12337</v>
      </c>
      <c r="B4679" t="s">
        <v>7592</v>
      </c>
      <c r="C4679" t="s">
        <v>7592</v>
      </c>
      <c r="D4679" s="23">
        <v>18920791000133</v>
      </c>
      <c r="E4679" t="s">
        <v>1688</v>
      </c>
      <c r="F4679" t="s">
        <v>1386</v>
      </c>
      <c r="G4679">
        <v>18938</v>
      </c>
      <c r="H4679" s="23">
        <v>162203632</v>
      </c>
    </row>
    <row r="4680" spans="1:8" x14ac:dyDescent="0.25">
      <c r="A4680">
        <v>8272</v>
      </c>
      <c r="B4680" t="s">
        <v>7593</v>
      </c>
      <c r="C4680" t="s">
        <v>7594</v>
      </c>
      <c r="D4680" s="23">
        <v>3531847000190</v>
      </c>
      <c r="E4680" t="s">
        <v>1990</v>
      </c>
      <c r="F4680" t="s">
        <v>1390</v>
      </c>
      <c r="G4680">
        <v>12540</v>
      </c>
      <c r="H4680" s="23">
        <v>399043020119</v>
      </c>
    </row>
    <row r="4681" spans="1:8" x14ac:dyDescent="0.25">
      <c r="A4681">
        <v>5613</v>
      </c>
      <c r="B4681" t="s">
        <v>7595</v>
      </c>
      <c r="C4681" t="s">
        <v>7596</v>
      </c>
      <c r="D4681" s="23">
        <v>55765309000164</v>
      </c>
      <c r="E4681" t="s">
        <v>1883</v>
      </c>
      <c r="F4681" t="s">
        <v>1390</v>
      </c>
      <c r="G4681">
        <v>8670</v>
      </c>
      <c r="H4681" s="23">
        <v>286120233118</v>
      </c>
    </row>
    <row r="4682" spans="1:8" x14ac:dyDescent="0.25">
      <c r="A4682">
        <v>15628</v>
      </c>
      <c r="B4682" t="s">
        <v>7597</v>
      </c>
      <c r="C4682" t="s">
        <v>7598</v>
      </c>
      <c r="D4682" s="23">
        <v>30657312000133</v>
      </c>
      <c r="E4682" t="s">
        <v>3865</v>
      </c>
      <c r="F4682" t="s">
        <v>1639</v>
      </c>
      <c r="G4682">
        <v>24901</v>
      </c>
      <c r="H4682" s="23">
        <v>32085650090</v>
      </c>
    </row>
    <row r="4683" spans="1:8" x14ac:dyDescent="0.25">
      <c r="A4683">
        <v>3374</v>
      </c>
      <c r="B4683" t="s">
        <v>7599</v>
      </c>
      <c r="C4683" t="s">
        <v>7600</v>
      </c>
      <c r="D4683" s="23">
        <v>7397747000174</v>
      </c>
      <c r="E4683" t="s">
        <v>1424</v>
      </c>
      <c r="F4683" t="s">
        <v>1390</v>
      </c>
      <c r="G4683">
        <v>4650</v>
      </c>
      <c r="H4683" s="23" t="s">
        <v>7601</v>
      </c>
    </row>
    <row r="4684" spans="1:8" x14ac:dyDescent="0.25">
      <c r="A4684">
        <v>10035</v>
      </c>
      <c r="B4684" t="s">
        <v>7602</v>
      </c>
      <c r="C4684" t="s">
        <v>7603</v>
      </c>
      <c r="D4684" s="23">
        <v>28844953000155</v>
      </c>
      <c r="E4684" t="s">
        <v>1385</v>
      </c>
      <c r="F4684" t="s">
        <v>1386</v>
      </c>
      <c r="G4684">
        <v>14844</v>
      </c>
      <c r="H4684" s="23">
        <v>163031541</v>
      </c>
    </row>
    <row r="4685" spans="1:8" x14ac:dyDescent="0.25">
      <c r="A4685">
        <v>7460</v>
      </c>
      <c r="B4685" t="s">
        <v>7604</v>
      </c>
      <c r="C4685" t="s">
        <v>7605</v>
      </c>
      <c r="D4685" s="23">
        <v>10619199000194</v>
      </c>
      <c r="E4685" t="s">
        <v>1385</v>
      </c>
      <c r="F4685" t="s">
        <v>1386</v>
      </c>
      <c r="G4685">
        <v>11379</v>
      </c>
      <c r="H4685" s="23" t="s">
        <v>1438</v>
      </c>
    </row>
    <row r="4686" spans="1:8" x14ac:dyDescent="0.25">
      <c r="A4686">
        <v>3832</v>
      </c>
      <c r="B4686" t="s">
        <v>7606</v>
      </c>
      <c r="C4686" t="s">
        <v>7607</v>
      </c>
      <c r="D4686" s="23">
        <v>9036500000158</v>
      </c>
      <c r="E4686" t="s">
        <v>1430</v>
      </c>
      <c r="F4686" t="s">
        <v>1415</v>
      </c>
      <c r="G4686">
        <v>5108</v>
      </c>
      <c r="H4686" s="23" t="s">
        <v>7608</v>
      </c>
    </row>
    <row r="4687" spans="1:8" x14ac:dyDescent="0.25">
      <c r="A4687">
        <v>15777</v>
      </c>
      <c r="B4687" t="s">
        <v>7609</v>
      </c>
      <c r="D4687" s="23">
        <v>76639285000177</v>
      </c>
      <c r="E4687" t="s">
        <v>2323</v>
      </c>
      <c r="F4687" t="s">
        <v>1692</v>
      </c>
      <c r="G4687">
        <v>25085</v>
      </c>
      <c r="H4687" s="23">
        <v>9055005033</v>
      </c>
    </row>
    <row r="4688" spans="1:8" x14ac:dyDescent="0.25">
      <c r="A4688">
        <v>14366</v>
      </c>
      <c r="B4688" t="s">
        <v>7610</v>
      </c>
      <c r="D4688" s="23">
        <v>3426623000380</v>
      </c>
      <c r="E4688" t="s">
        <v>7611</v>
      </c>
      <c r="F4688" t="s">
        <v>1390</v>
      </c>
      <c r="G4688">
        <v>22623</v>
      </c>
      <c r="H4688" s="23">
        <v>416131822119</v>
      </c>
    </row>
    <row r="4689" spans="1:8" x14ac:dyDescent="0.25">
      <c r="A4689">
        <v>6815</v>
      </c>
      <c r="B4689" t="s">
        <v>7612</v>
      </c>
      <c r="C4689" t="s">
        <v>7612</v>
      </c>
      <c r="D4689" s="23">
        <v>14338833000171</v>
      </c>
      <c r="E4689" t="s">
        <v>3519</v>
      </c>
      <c r="F4689" t="s">
        <v>1880</v>
      </c>
      <c r="G4689">
        <v>10766</v>
      </c>
      <c r="H4689" s="23">
        <v>105138363</v>
      </c>
    </row>
    <row r="4690" spans="1:8" x14ac:dyDescent="0.25">
      <c r="A4690">
        <v>10920</v>
      </c>
      <c r="B4690" t="s">
        <v>7613</v>
      </c>
      <c r="C4690" t="s">
        <v>7614</v>
      </c>
      <c r="D4690" s="23">
        <v>92664028003833</v>
      </c>
      <c r="E4690" t="s">
        <v>3858</v>
      </c>
      <c r="F4690" t="s">
        <v>1444</v>
      </c>
      <c r="G4690">
        <v>16601</v>
      </c>
      <c r="H4690" s="23">
        <v>63266540</v>
      </c>
    </row>
    <row r="4691" spans="1:8" x14ac:dyDescent="0.25">
      <c r="A4691">
        <v>5078</v>
      </c>
      <c r="B4691" t="s">
        <v>7615</v>
      </c>
      <c r="C4691" t="s">
        <v>7616</v>
      </c>
      <c r="D4691" s="23">
        <v>92664028005615</v>
      </c>
      <c r="E4691" t="s">
        <v>1507</v>
      </c>
      <c r="F4691" t="s">
        <v>1415</v>
      </c>
      <c r="G4691">
        <v>8116</v>
      </c>
      <c r="H4691" s="23" t="s">
        <v>1438</v>
      </c>
    </row>
    <row r="4692" spans="1:8" x14ac:dyDescent="0.25">
      <c r="A4692">
        <v>11151</v>
      </c>
      <c r="B4692" t="s">
        <v>7617</v>
      </c>
      <c r="C4692" t="s">
        <v>7618</v>
      </c>
      <c r="D4692" s="23">
        <v>92664028002438</v>
      </c>
      <c r="E4692" t="s">
        <v>2323</v>
      </c>
      <c r="F4692" t="s">
        <v>1692</v>
      </c>
      <c r="G4692">
        <v>16962</v>
      </c>
      <c r="H4692" s="23">
        <v>9018559606</v>
      </c>
    </row>
    <row r="4693" spans="1:8" x14ac:dyDescent="0.25">
      <c r="A4693">
        <v>15602</v>
      </c>
      <c r="B4693" t="s">
        <v>7619</v>
      </c>
      <c r="C4693" t="s">
        <v>7620</v>
      </c>
      <c r="D4693" s="23">
        <v>12855223000110</v>
      </c>
      <c r="E4693" t="s">
        <v>3884</v>
      </c>
      <c r="F4693" t="s">
        <v>1390</v>
      </c>
      <c r="G4693">
        <v>24865</v>
      </c>
      <c r="H4693" s="23">
        <v>513071138113</v>
      </c>
    </row>
    <row r="4694" spans="1:8" x14ac:dyDescent="0.25">
      <c r="A4694">
        <v>4740</v>
      </c>
      <c r="B4694" t="s">
        <v>7621</v>
      </c>
      <c r="C4694" t="s">
        <v>7622</v>
      </c>
      <c r="D4694" s="23">
        <v>7618615000125</v>
      </c>
      <c r="E4694" t="s">
        <v>4037</v>
      </c>
      <c r="F4694" t="s">
        <v>1444</v>
      </c>
      <c r="G4694">
        <v>7316</v>
      </c>
      <c r="H4694" s="23">
        <v>67190145</v>
      </c>
    </row>
    <row r="4695" spans="1:8" x14ac:dyDescent="0.25">
      <c r="A4695">
        <v>8762</v>
      </c>
      <c r="B4695" t="s">
        <v>7623</v>
      </c>
      <c r="C4695" t="s">
        <v>7624</v>
      </c>
      <c r="D4695" s="23">
        <v>25038367000125</v>
      </c>
      <c r="E4695" t="s">
        <v>3858</v>
      </c>
      <c r="F4695" t="s">
        <v>1444</v>
      </c>
      <c r="G4695">
        <v>13262</v>
      </c>
      <c r="H4695" s="23">
        <v>133468555</v>
      </c>
    </row>
    <row r="4696" spans="1:8" x14ac:dyDescent="0.25">
      <c r="A4696">
        <v>4829</v>
      </c>
      <c r="B4696" t="s">
        <v>7625</v>
      </c>
      <c r="C4696" t="s">
        <v>1033</v>
      </c>
      <c r="D4696" s="23">
        <v>2316250000160</v>
      </c>
      <c r="E4696" t="s">
        <v>1385</v>
      </c>
      <c r="F4696" t="s">
        <v>1386</v>
      </c>
      <c r="G4696">
        <v>7584</v>
      </c>
      <c r="H4696" s="23">
        <v>161187137</v>
      </c>
    </row>
    <row r="4697" spans="1:8" x14ac:dyDescent="0.25">
      <c r="A4697">
        <v>8476</v>
      </c>
      <c r="B4697" t="s">
        <v>7626</v>
      </c>
      <c r="C4697" t="s">
        <v>7627</v>
      </c>
      <c r="D4697" s="23">
        <v>13505283000175</v>
      </c>
      <c r="E4697" t="s">
        <v>3863</v>
      </c>
      <c r="F4697" t="s">
        <v>1390</v>
      </c>
      <c r="G4697">
        <v>12945</v>
      </c>
      <c r="H4697" s="23">
        <v>647773916115</v>
      </c>
    </row>
    <row r="4698" spans="1:8" x14ac:dyDescent="0.25">
      <c r="A4698">
        <v>2196</v>
      </c>
      <c r="B4698" t="s">
        <v>7628</v>
      </c>
      <c r="C4698" t="s">
        <v>7629</v>
      </c>
      <c r="D4698" s="23">
        <v>24513541000181</v>
      </c>
      <c r="E4698" t="s">
        <v>2817</v>
      </c>
      <c r="F4698" t="s">
        <v>1386</v>
      </c>
      <c r="G4698">
        <v>3472</v>
      </c>
      <c r="H4698" s="23">
        <v>160862280</v>
      </c>
    </row>
    <row r="4699" spans="1:8" x14ac:dyDescent="0.25">
      <c r="A4699">
        <v>11743</v>
      </c>
      <c r="B4699" t="s">
        <v>7630</v>
      </c>
      <c r="C4699" t="s">
        <v>7631</v>
      </c>
      <c r="D4699" s="23">
        <v>10230480002427</v>
      </c>
      <c r="E4699" t="s">
        <v>1385</v>
      </c>
      <c r="F4699" t="s">
        <v>1386</v>
      </c>
      <c r="G4699">
        <v>17850</v>
      </c>
      <c r="H4699" s="23">
        <v>163217211</v>
      </c>
    </row>
    <row r="4700" spans="1:8" x14ac:dyDescent="0.25">
      <c r="A4700">
        <v>11744</v>
      </c>
      <c r="B4700" t="s">
        <v>7630</v>
      </c>
      <c r="C4700" t="s">
        <v>7630</v>
      </c>
      <c r="D4700" s="23">
        <v>10230480000483</v>
      </c>
      <c r="E4700" t="s">
        <v>1430</v>
      </c>
      <c r="F4700" t="s">
        <v>1415</v>
      </c>
      <c r="G4700">
        <v>17851</v>
      </c>
      <c r="H4700" s="23">
        <v>1060384</v>
      </c>
    </row>
    <row r="4701" spans="1:8" x14ac:dyDescent="0.25">
      <c r="A4701">
        <v>10174</v>
      </c>
      <c r="B4701" t="s">
        <v>7632</v>
      </c>
      <c r="C4701" t="s">
        <v>7633</v>
      </c>
      <c r="D4701" s="23">
        <v>29401896000100</v>
      </c>
      <c r="E4701" t="s">
        <v>1992</v>
      </c>
      <c r="F4701" t="s">
        <v>1587</v>
      </c>
      <c r="G4701">
        <v>15313</v>
      </c>
      <c r="H4701" s="23" t="s">
        <v>1438</v>
      </c>
    </row>
    <row r="4702" spans="1:8" x14ac:dyDescent="0.25">
      <c r="A4702">
        <v>14493</v>
      </c>
      <c r="B4702" t="s">
        <v>7634</v>
      </c>
      <c r="D4702" s="23">
        <v>10311350000122</v>
      </c>
      <c r="E4702" t="s">
        <v>7635</v>
      </c>
      <c r="F4702" t="s">
        <v>1390</v>
      </c>
      <c r="G4702">
        <v>22828</v>
      </c>
      <c r="H4702" s="23">
        <v>312034593110</v>
      </c>
    </row>
    <row r="4703" spans="1:8" x14ac:dyDescent="0.25">
      <c r="A4703">
        <v>10056</v>
      </c>
      <c r="B4703" t="s">
        <v>7636</v>
      </c>
      <c r="C4703" t="s">
        <v>7637</v>
      </c>
      <c r="D4703" s="23">
        <v>61021259000103</v>
      </c>
      <c r="E4703" t="s">
        <v>1505</v>
      </c>
      <c r="F4703" t="s">
        <v>1390</v>
      </c>
      <c r="G4703">
        <v>14881</v>
      </c>
      <c r="H4703" s="23">
        <v>582256505118</v>
      </c>
    </row>
    <row r="4704" spans="1:8" x14ac:dyDescent="0.25">
      <c r="A4704">
        <v>12694</v>
      </c>
      <c r="B4704" t="s">
        <v>7638</v>
      </c>
      <c r="C4704" t="s">
        <v>7639</v>
      </c>
      <c r="D4704" s="23">
        <v>33059859000125</v>
      </c>
      <c r="E4704" t="s">
        <v>1430</v>
      </c>
      <c r="F4704" t="s">
        <v>1415</v>
      </c>
      <c r="G4704">
        <v>19718</v>
      </c>
      <c r="H4704" s="23">
        <v>81952775</v>
      </c>
    </row>
    <row r="4705" spans="1:8" x14ac:dyDescent="0.25">
      <c r="A4705">
        <v>7470</v>
      </c>
      <c r="B4705" t="s">
        <v>7640</v>
      </c>
      <c r="C4705" t="s">
        <v>7641</v>
      </c>
      <c r="D4705" s="23">
        <v>2114381000165</v>
      </c>
      <c r="E4705" t="s">
        <v>1675</v>
      </c>
      <c r="F4705" t="s">
        <v>1390</v>
      </c>
      <c r="G4705">
        <v>11390</v>
      </c>
      <c r="H4705" s="23">
        <v>664058681119</v>
      </c>
    </row>
    <row r="4706" spans="1:8" x14ac:dyDescent="0.25">
      <c r="A4706">
        <v>14242</v>
      </c>
      <c r="B4706" t="s">
        <v>7642</v>
      </c>
      <c r="D4706" s="23">
        <v>33264709000153</v>
      </c>
      <c r="E4706" t="s">
        <v>1675</v>
      </c>
      <c r="F4706" t="s">
        <v>1390</v>
      </c>
      <c r="G4706">
        <v>22402</v>
      </c>
      <c r="H4706" s="23">
        <v>664235193116</v>
      </c>
    </row>
    <row r="4707" spans="1:8" x14ac:dyDescent="0.25">
      <c r="A4707">
        <v>3369</v>
      </c>
      <c r="B4707" t="s">
        <v>7643</v>
      </c>
      <c r="C4707" t="s">
        <v>7644</v>
      </c>
      <c r="D4707" s="23">
        <v>73674202000273</v>
      </c>
      <c r="E4707" t="s">
        <v>1430</v>
      </c>
      <c r="F4707" t="s">
        <v>1415</v>
      </c>
      <c r="G4707">
        <v>4645</v>
      </c>
      <c r="H4707" s="23">
        <v>19474512</v>
      </c>
    </row>
    <row r="4708" spans="1:8" x14ac:dyDescent="0.25">
      <c r="A4708">
        <v>11168</v>
      </c>
      <c r="B4708" t="s">
        <v>7645</v>
      </c>
      <c r="C4708" t="s">
        <v>7646</v>
      </c>
      <c r="D4708" s="23">
        <v>22266175004680</v>
      </c>
      <c r="E4708" t="s">
        <v>2371</v>
      </c>
      <c r="F4708" t="s">
        <v>1444</v>
      </c>
      <c r="G4708">
        <v>16977</v>
      </c>
      <c r="H4708" s="23">
        <v>96501291</v>
      </c>
    </row>
    <row r="4709" spans="1:8" x14ac:dyDescent="0.25">
      <c r="A4709">
        <v>2093</v>
      </c>
      <c r="B4709" t="s">
        <v>7647</v>
      </c>
      <c r="C4709" t="s">
        <v>7648</v>
      </c>
      <c r="D4709" s="23">
        <v>22266175002989</v>
      </c>
      <c r="E4709" t="s">
        <v>7649</v>
      </c>
      <c r="F4709" t="s">
        <v>2216</v>
      </c>
      <c r="G4709">
        <v>3369</v>
      </c>
      <c r="H4709" s="23" t="s">
        <v>7650</v>
      </c>
    </row>
    <row r="4710" spans="1:8" x14ac:dyDescent="0.25">
      <c r="A4710">
        <v>14437</v>
      </c>
      <c r="B4710" t="s">
        <v>7651</v>
      </c>
      <c r="C4710" t="s">
        <v>7652</v>
      </c>
      <c r="D4710" s="23">
        <v>22266175001311</v>
      </c>
      <c r="E4710" t="s">
        <v>3884</v>
      </c>
      <c r="F4710" t="s">
        <v>1390</v>
      </c>
      <c r="G4710">
        <v>22744</v>
      </c>
      <c r="H4710" s="23" t="s">
        <v>1438</v>
      </c>
    </row>
    <row r="4711" spans="1:8" x14ac:dyDescent="0.25">
      <c r="A4711">
        <v>11997</v>
      </c>
      <c r="B4711" t="s">
        <v>7653</v>
      </c>
      <c r="C4711" t="s">
        <v>7653</v>
      </c>
      <c r="D4711" s="23">
        <v>5571228000406</v>
      </c>
      <c r="E4711" t="s">
        <v>3634</v>
      </c>
      <c r="F4711" t="s">
        <v>1444</v>
      </c>
      <c r="G4711">
        <v>18434</v>
      </c>
      <c r="H4711" s="23">
        <v>106474350</v>
      </c>
    </row>
    <row r="4712" spans="1:8" x14ac:dyDescent="0.25">
      <c r="A4712">
        <v>12028</v>
      </c>
      <c r="B4712" t="s">
        <v>7654</v>
      </c>
      <c r="C4712" t="s">
        <v>7655</v>
      </c>
      <c r="D4712" s="23">
        <v>8068476000176</v>
      </c>
      <c r="E4712" t="s">
        <v>3447</v>
      </c>
      <c r="F4712" t="s">
        <v>1444</v>
      </c>
      <c r="G4712">
        <v>18522</v>
      </c>
      <c r="H4712" s="23">
        <v>69222228</v>
      </c>
    </row>
    <row r="4713" spans="1:8" x14ac:dyDescent="0.25">
      <c r="A4713">
        <v>11086</v>
      </c>
      <c r="B4713" t="s">
        <v>7656</v>
      </c>
      <c r="C4713" t="s">
        <v>7657</v>
      </c>
      <c r="D4713" s="23">
        <v>2119258000218</v>
      </c>
      <c r="E4713" t="s">
        <v>2371</v>
      </c>
      <c r="F4713" t="s">
        <v>1444</v>
      </c>
      <c r="G4713">
        <v>16889</v>
      </c>
      <c r="H4713" s="23">
        <v>47640612</v>
      </c>
    </row>
    <row r="4714" spans="1:8" x14ac:dyDescent="0.25">
      <c r="A4714">
        <v>8244</v>
      </c>
      <c r="B4714" t="s">
        <v>7658</v>
      </c>
      <c r="C4714" t="s">
        <v>7658</v>
      </c>
      <c r="D4714" s="23">
        <v>8659656000122</v>
      </c>
      <c r="E4714" t="s">
        <v>1675</v>
      </c>
      <c r="F4714" t="s">
        <v>1390</v>
      </c>
      <c r="G4714">
        <v>12504</v>
      </c>
      <c r="H4714" s="23">
        <v>664153373111</v>
      </c>
    </row>
    <row r="4715" spans="1:8" x14ac:dyDescent="0.25">
      <c r="A4715">
        <v>11380</v>
      </c>
      <c r="B4715" t="s">
        <v>7659</v>
      </c>
      <c r="C4715" t="s">
        <v>7660</v>
      </c>
      <c r="D4715" s="23">
        <v>27667992000161</v>
      </c>
      <c r="E4715" t="s">
        <v>1424</v>
      </c>
      <c r="F4715" t="s">
        <v>1390</v>
      </c>
      <c r="G4715">
        <v>17290</v>
      </c>
      <c r="H4715" s="23">
        <v>797606670116</v>
      </c>
    </row>
    <row r="4716" spans="1:8" x14ac:dyDescent="0.25">
      <c r="A4716">
        <v>2917</v>
      </c>
      <c r="B4716" t="s">
        <v>7661</v>
      </c>
      <c r="C4716" t="s">
        <v>7662</v>
      </c>
      <c r="D4716" s="23">
        <v>50391929000167</v>
      </c>
      <c r="E4716" t="s">
        <v>1675</v>
      </c>
      <c r="F4716" t="s">
        <v>1390</v>
      </c>
      <c r="G4716">
        <v>4193</v>
      </c>
      <c r="H4716" s="23">
        <v>664016580118</v>
      </c>
    </row>
    <row r="4717" spans="1:8" x14ac:dyDescent="0.25">
      <c r="A4717">
        <v>9542</v>
      </c>
      <c r="B4717" t="s">
        <v>7663</v>
      </c>
      <c r="C4717" t="s">
        <v>7663</v>
      </c>
      <c r="D4717" s="23">
        <v>26580343000166</v>
      </c>
      <c r="E4717" t="s">
        <v>1505</v>
      </c>
      <c r="F4717" t="s">
        <v>1390</v>
      </c>
      <c r="G4717">
        <v>14237</v>
      </c>
      <c r="H4717" s="23">
        <v>797377857116</v>
      </c>
    </row>
    <row r="4718" spans="1:8" x14ac:dyDescent="0.25">
      <c r="A4718">
        <v>8361</v>
      </c>
      <c r="B4718" t="s">
        <v>7664</v>
      </c>
      <c r="C4718" t="s">
        <v>7665</v>
      </c>
      <c r="D4718" s="23">
        <v>3107506000192</v>
      </c>
      <c r="E4718" t="s">
        <v>4037</v>
      </c>
      <c r="F4718" t="s">
        <v>1444</v>
      </c>
      <c r="G4718">
        <v>12619</v>
      </c>
      <c r="H4718" s="23">
        <v>51538558</v>
      </c>
    </row>
    <row r="4719" spans="1:8" x14ac:dyDescent="0.25">
      <c r="A4719">
        <v>5289</v>
      </c>
      <c r="B4719" t="s">
        <v>7666</v>
      </c>
      <c r="C4719" t="s">
        <v>7667</v>
      </c>
      <c r="D4719" s="23">
        <v>9144437000173</v>
      </c>
      <c r="E4719" t="s">
        <v>1385</v>
      </c>
      <c r="F4719" t="s">
        <v>1386</v>
      </c>
      <c r="G4719">
        <v>8329</v>
      </c>
      <c r="H4719" s="23" t="s">
        <v>1438</v>
      </c>
    </row>
    <row r="4720" spans="1:8" x14ac:dyDescent="0.25">
      <c r="A4720">
        <v>4825</v>
      </c>
      <c r="B4720" t="s">
        <v>7668</v>
      </c>
      <c r="C4720" t="s">
        <v>7669</v>
      </c>
      <c r="D4720" s="23">
        <v>5514766000108</v>
      </c>
      <c r="E4720" t="s">
        <v>7670</v>
      </c>
      <c r="F4720" t="s">
        <v>1587</v>
      </c>
      <c r="G4720">
        <v>7568</v>
      </c>
      <c r="H4720" s="23" t="s">
        <v>1438</v>
      </c>
    </row>
    <row r="4721" spans="1:8" x14ac:dyDescent="0.25">
      <c r="A4721">
        <v>10608</v>
      </c>
      <c r="B4721" t="s">
        <v>7671</v>
      </c>
      <c r="C4721" t="s">
        <v>7671</v>
      </c>
      <c r="D4721" s="23">
        <v>24261520000116</v>
      </c>
      <c r="E4721" t="s">
        <v>1723</v>
      </c>
      <c r="F4721" t="s">
        <v>1386</v>
      </c>
      <c r="G4721">
        <v>15980</v>
      </c>
      <c r="H4721" s="23" t="s">
        <v>1438</v>
      </c>
    </row>
    <row r="4722" spans="1:8" x14ac:dyDescent="0.25">
      <c r="A4722">
        <v>12467</v>
      </c>
      <c r="B4722" t="s">
        <v>7672</v>
      </c>
      <c r="C4722" t="s">
        <v>7673</v>
      </c>
      <c r="D4722" s="23">
        <v>41568022000130</v>
      </c>
      <c r="E4722" t="s">
        <v>6201</v>
      </c>
      <c r="F4722" t="s">
        <v>1587</v>
      </c>
      <c r="G4722">
        <v>19213</v>
      </c>
      <c r="H4722" s="23">
        <v>240008146</v>
      </c>
    </row>
    <row r="4723" spans="1:8" x14ac:dyDescent="0.25">
      <c r="A4723">
        <v>5753</v>
      </c>
      <c r="B4723" t="s">
        <v>7674</v>
      </c>
      <c r="C4723" t="s">
        <v>7674</v>
      </c>
      <c r="D4723" s="23">
        <v>1857278000142</v>
      </c>
      <c r="E4723" t="s">
        <v>1385</v>
      </c>
      <c r="F4723" t="s">
        <v>1386</v>
      </c>
      <c r="G4723">
        <v>8767</v>
      </c>
      <c r="H4723" s="23">
        <v>161161057</v>
      </c>
    </row>
    <row r="4724" spans="1:8" x14ac:dyDescent="0.25">
      <c r="A4724">
        <v>2759</v>
      </c>
      <c r="B4724" t="s">
        <v>7675</v>
      </c>
      <c r="C4724" t="s">
        <v>7676</v>
      </c>
      <c r="D4724" s="23">
        <v>4275741000136</v>
      </c>
      <c r="E4724" t="s">
        <v>1385</v>
      </c>
      <c r="F4724" t="s">
        <v>1386</v>
      </c>
      <c r="G4724">
        <v>4035</v>
      </c>
      <c r="H4724" s="23" t="s">
        <v>7677</v>
      </c>
    </row>
    <row r="4725" spans="1:8" x14ac:dyDescent="0.25">
      <c r="A4725">
        <v>12447</v>
      </c>
      <c r="B4725" t="s">
        <v>7678</v>
      </c>
      <c r="C4725" t="s">
        <v>7679</v>
      </c>
      <c r="D4725" s="23">
        <v>21045275000111</v>
      </c>
      <c r="E4725" t="s">
        <v>1883</v>
      </c>
      <c r="F4725" t="s">
        <v>1390</v>
      </c>
      <c r="G4725">
        <v>19072</v>
      </c>
      <c r="H4725" s="23">
        <v>286369445113</v>
      </c>
    </row>
    <row r="4726" spans="1:8" x14ac:dyDescent="0.25">
      <c r="A4726">
        <v>3334</v>
      </c>
      <c r="B4726" t="s">
        <v>7680</v>
      </c>
      <c r="C4726" t="s">
        <v>7681</v>
      </c>
      <c r="D4726" s="23">
        <v>7191818000188</v>
      </c>
      <c r="E4726" t="s">
        <v>3641</v>
      </c>
      <c r="F4726" t="s">
        <v>1398</v>
      </c>
      <c r="G4726">
        <v>4610</v>
      </c>
      <c r="H4726" s="23">
        <v>200987640</v>
      </c>
    </row>
    <row r="4727" spans="1:8" x14ac:dyDescent="0.25">
      <c r="A4727">
        <v>6959</v>
      </c>
      <c r="B4727" t="s">
        <v>7682</v>
      </c>
      <c r="C4727" t="s">
        <v>7683</v>
      </c>
      <c r="D4727" s="23">
        <v>3083850000270</v>
      </c>
      <c r="E4727" t="s">
        <v>1507</v>
      </c>
      <c r="F4727" t="s">
        <v>1415</v>
      </c>
      <c r="G4727">
        <v>10941</v>
      </c>
      <c r="H4727" s="23">
        <v>26893401</v>
      </c>
    </row>
    <row r="4728" spans="1:8" x14ac:dyDescent="0.25">
      <c r="A4728">
        <v>3323</v>
      </c>
      <c r="B4728" t="s">
        <v>7684</v>
      </c>
      <c r="C4728" t="s">
        <v>7685</v>
      </c>
      <c r="D4728" s="23">
        <v>7157805000192</v>
      </c>
      <c r="E4728" t="s">
        <v>1385</v>
      </c>
      <c r="F4728" t="s">
        <v>1386</v>
      </c>
      <c r="G4728">
        <v>4599</v>
      </c>
      <c r="H4728" s="23">
        <v>161440916</v>
      </c>
    </row>
    <row r="4729" spans="1:8" x14ac:dyDescent="0.25">
      <c r="A4729">
        <v>5863</v>
      </c>
      <c r="B4729" t="s">
        <v>7686</v>
      </c>
      <c r="C4729" t="s">
        <v>7687</v>
      </c>
      <c r="D4729" s="23">
        <v>11679123000117</v>
      </c>
      <c r="E4729" t="s">
        <v>3243</v>
      </c>
      <c r="F4729" t="s">
        <v>1415</v>
      </c>
      <c r="G4729">
        <v>8838</v>
      </c>
      <c r="H4729" s="23">
        <v>18113000778060</v>
      </c>
    </row>
    <row r="4730" spans="1:8" x14ac:dyDescent="0.25">
      <c r="A4730">
        <v>5792</v>
      </c>
      <c r="B4730" t="s">
        <v>7688</v>
      </c>
      <c r="C4730" t="s">
        <v>7689</v>
      </c>
      <c r="D4730" s="23">
        <v>12941720000130</v>
      </c>
      <c r="E4730" t="s">
        <v>2415</v>
      </c>
      <c r="F4730" t="s">
        <v>1386</v>
      </c>
      <c r="G4730">
        <v>8797</v>
      </c>
      <c r="H4730" s="23">
        <v>160812216</v>
      </c>
    </row>
    <row r="4731" spans="1:8" x14ac:dyDescent="0.25">
      <c r="A4731">
        <v>8633</v>
      </c>
      <c r="B4731" t="s">
        <v>7690</v>
      </c>
      <c r="C4731" t="s">
        <v>7691</v>
      </c>
      <c r="D4731" s="23">
        <v>21949316000102</v>
      </c>
      <c r="E4731" t="s">
        <v>1385</v>
      </c>
      <c r="F4731" t="s">
        <v>1386</v>
      </c>
      <c r="G4731">
        <v>13143</v>
      </c>
      <c r="H4731" s="23">
        <v>162641370</v>
      </c>
    </row>
    <row r="4732" spans="1:8" x14ac:dyDescent="0.25">
      <c r="A4732">
        <v>5790</v>
      </c>
      <c r="B4732" t="s">
        <v>7692</v>
      </c>
      <c r="C4732" t="s">
        <v>7693</v>
      </c>
      <c r="D4732" s="23">
        <v>17690758000100</v>
      </c>
      <c r="E4732" t="s">
        <v>1541</v>
      </c>
      <c r="F4732" t="s">
        <v>1386</v>
      </c>
      <c r="G4732">
        <v>8795</v>
      </c>
      <c r="H4732" s="23">
        <v>162114630</v>
      </c>
    </row>
    <row r="4733" spans="1:8" x14ac:dyDescent="0.25">
      <c r="A4733">
        <v>5295</v>
      </c>
      <c r="B4733" t="s">
        <v>7694</v>
      </c>
      <c r="C4733" t="s">
        <v>7695</v>
      </c>
      <c r="D4733" s="23">
        <v>8744768000181</v>
      </c>
      <c r="E4733" t="s">
        <v>1964</v>
      </c>
      <c r="F4733" t="s">
        <v>1415</v>
      </c>
      <c r="G4733">
        <v>8334</v>
      </c>
      <c r="H4733" s="23">
        <v>34917659</v>
      </c>
    </row>
    <row r="4734" spans="1:8" x14ac:dyDescent="0.25">
      <c r="A4734">
        <v>11126</v>
      </c>
      <c r="B4734" t="s">
        <v>7696</v>
      </c>
      <c r="C4734" t="s">
        <v>7697</v>
      </c>
      <c r="D4734" s="23">
        <v>11111419000137</v>
      </c>
      <c r="E4734" t="s">
        <v>1498</v>
      </c>
      <c r="F4734" t="s">
        <v>1398</v>
      </c>
      <c r="G4734">
        <v>16930</v>
      </c>
      <c r="H4734" s="23">
        <v>202228185</v>
      </c>
    </row>
    <row r="4735" spans="1:8" x14ac:dyDescent="0.25">
      <c r="A4735">
        <v>13452</v>
      </c>
      <c r="B4735" t="s">
        <v>7698</v>
      </c>
      <c r="C4735" t="s">
        <v>7698</v>
      </c>
      <c r="D4735" s="23">
        <v>47162804000150</v>
      </c>
      <c r="E4735" t="s">
        <v>1541</v>
      </c>
      <c r="F4735" t="s">
        <v>1386</v>
      </c>
      <c r="G4735">
        <v>21040</v>
      </c>
      <c r="H4735" s="23">
        <v>164391037</v>
      </c>
    </row>
    <row r="4736" spans="1:8" x14ac:dyDescent="0.25">
      <c r="A4736">
        <v>15069</v>
      </c>
      <c r="B4736" t="s">
        <v>7699</v>
      </c>
      <c r="C4736" t="s">
        <v>7699</v>
      </c>
      <c r="D4736" s="23">
        <v>41298294000167</v>
      </c>
      <c r="E4736" t="s">
        <v>1533</v>
      </c>
      <c r="F4736" t="s">
        <v>1386</v>
      </c>
      <c r="G4736">
        <v>23877</v>
      </c>
      <c r="H4736" s="23" t="s">
        <v>7700</v>
      </c>
    </row>
    <row r="4737" spans="1:8" x14ac:dyDescent="0.25">
      <c r="A4737">
        <v>11796</v>
      </c>
      <c r="B4737" t="s">
        <v>7701</v>
      </c>
      <c r="C4737" t="s">
        <v>7701</v>
      </c>
      <c r="D4737" s="23">
        <v>21008044000138</v>
      </c>
      <c r="E4737" t="s">
        <v>1422</v>
      </c>
      <c r="F4737" t="s">
        <v>1386</v>
      </c>
      <c r="G4737">
        <v>18107</v>
      </c>
      <c r="H4737" s="23">
        <v>162394446</v>
      </c>
    </row>
    <row r="4738" spans="1:8" x14ac:dyDescent="0.25">
      <c r="A4738">
        <v>8760</v>
      </c>
      <c r="B4738" t="s">
        <v>7702</v>
      </c>
      <c r="C4738" t="s">
        <v>7703</v>
      </c>
      <c r="D4738" s="23">
        <v>18693914000140</v>
      </c>
      <c r="E4738" t="s">
        <v>1430</v>
      </c>
      <c r="F4738" t="s">
        <v>1415</v>
      </c>
      <c r="G4738">
        <v>13261</v>
      </c>
      <c r="H4738" s="23">
        <v>54144159</v>
      </c>
    </row>
    <row r="4739" spans="1:8" x14ac:dyDescent="0.25">
      <c r="A4739">
        <v>11355</v>
      </c>
      <c r="B4739" t="s">
        <v>22433</v>
      </c>
      <c r="C4739" t="s">
        <v>22434</v>
      </c>
      <c r="D4739" s="23"/>
      <c r="E4739" t="s">
        <v>7169</v>
      </c>
      <c r="F4739" t="s">
        <v>1398</v>
      </c>
      <c r="G4739">
        <v>10733</v>
      </c>
      <c r="H4739" s="23"/>
    </row>
    <row r="4740" spans="1:8" x14ac:dyDescent="0.25">
      <c r="A4740">
        <v>4725</v>
      </c>
      <c r="B4740" t="s">
        <v>7704</v>
      </c>
      <c r="C4740" t="s">
        <v>7705</v>
      </c>
      <c r="D4740" s="23">
        <v>53933768000184</v>
      </c>
      <c r="E4740" t="s">
        <v>7706</v>
      </c>
      <c r="F4740" t="s">
        <v>1390</v>
      </c>
      <c r="G4740">
        <v>7292</v>
      </c>
      <c r="H4740" s="23">
        <v>282026108110</v>
      </c>
    </row>
    <row r="4741" spans="1:8" x14ac:dyDescent="0.25">
      <c r="A4741">
        <v>13171</v>
      </c>
      <c r="B4741" t="s">
        <v>7707</v>
      </c>
      <c r="D4741" s="23">
        <v>64690654000177</v>
      </c>
      <c r="E4741" t="s">
        <v>7708</v>
      </c>
      <c r="F4741" t="s">
        <v>1390</v>
      </c>
      <c r="G4741">
        <v>20354</v>
      </c>
      <c r="H4741" s="23">
        <v>668039014113</v>
      </c>
    </row>
    <row r="4742" spans="1:8" x14ac:dyDescent="0.25">
      <c r="A4742">
        <v>12446</v>
      </c>
      <c r="B4742" t="s">
        <v>7709</v>
      </c>
      <c r="C4742" t="s">
        <v>7710</v>
      </c>
      <c r="D4742" s="23">
        <v>35715234000957</v>
      </c>
      <c r="E4742" t="s">
        <v>1409</v>
      </c>
      <c r="F4742" t="s">
        <v>1386</v>
      </c>
      <c r="G4742">
        <v>19069</v>
      </c>
      <c r="H4742" s="23">
        <v>161446086</v>
      </c>
    </row>
    <row r="4743" spans="1:8" x14ac:dyDescent="0.25">
      <c r="A4743">
        <v>9855</v>
      </c>
      <c r="B4743" t="s">
        <v>7711</v>
      </c>
      <c r="C4743" t="s">
        <v>1034</v>
      </c>
      <c r="D4743" s="23">
        <v>35715234000876</v>
      </c>
      <c r="E4743" t="s">
        <v>1385</v>
      </c>
      <c r="F4743" t="s">
        <v>1386</v>
      </c>
      <c r="G4743">
        <v>14591</v>
      </c>
      <c r="H4743" s="23">
        <v>161445462</v>
      </c>
    </row>
    <row r="4744" spans="1:8" x14ac:dyDescent="0.25">
      <c r="A4744">
        <v>12755</v>
      </c>
      <c r="B4744" t="s">
        <v>7712</v>
      </c>
      <c r="C4744" t="s">
        <v>7713</v>
      </c>
      <c r="D4744" s="23">
        <v>26575618000173</v>
      </c>
      <c r="E4744" t="s">
        <v>1505</v>
      </c>
      <c r="F4744" t="s">
        <v>1390</v>
      </c>
      <c r="G4744">
        <v>19786</v>
      </c>
      <c r="H4744" s="23">
        <v>797248142111</v>
      </c>
    </row>
    <row r="4745" spans="1:8" x14ac:dyDescent="0.25">
      <c r="A4745">
        <v>1997</v>
      </c>
      <c r="B4745" t="s">
        <v>7714</v>
      </c>
      <c r="C4745" t="s">
        <v>7715</v>
      </c>
      <c r="D4745" s="23">
        <v>1588500000159</v>
      </c>
      <c r="E4745" t="s">
        <v>1510</v>
      </c>
      <c r="F4745" t="s">
        <v>1386</v>
      </c>
      <c r="G4745">
        <v>3273</v>
      </c>
      <c r="H4745" s="23">
        <v>161150543</v>
      </c>
    </row>
    <row r="4746" spans="1:8" x14ac:dyDescent="0.25">
      <c r="A4746">
        <v>7092</v>
      </c>
      <c r="B4746" t="s">
        <v>22435</v>
      </c>
      <c r="C4746" t="s">
        <v>22436</v>
      </c>
      <c r="D4746" s="23"/>
      <c r="E4746" t="s">
        <v>1422</v>
      </c>
      <c r="F4746" t="s">
        <v>1386</v>
      </c>
      <c r="G4746">
        <v>937</v>
      </c>
      <c r="H4746" s="23"/>
    </row>
    <row r="4747" spans="1:8" x14ac:dyDescent="0.25">
      <c r="A4747">
        <v>4796</v>
      </c>
      <c r="B4747" t="s">
        <v>7716</v>
      </c>
      <c r="C4747" t="s">
        <v>7717</v>
      </c>
      <c r="D4747" s="23">
        <v>3226136000374</v>
      </c>
      <c r="E4747" t="s">
        <v>1505</v>
      </c>
      <c r="F4747" t="s">
        <v>1390</v>
      </c>
      <c r="G4747">
        <v>7451</v>
      </c>
      <c r="H4747" s="23">
        <v>581001169114</v>
      </c>
    </row>
    <row r="4748" spans="1:8" x14ac:dyDescent="0.25">
      <c r="A4748">
        <v>7484</v>
      </c>
      <c r="B4748" t="s">
        <v>7718</v>
      </c>
      <c r="C4748" t="s">
        <v>7718</v>
      </c>
      <c r="D4748" s="23">
        <v>33257650000176</v>
      </c>
      <c r="E4748" t="s">
        <v>1675</v>
      </c>
      <c r="F4748" t="s">
        <v>1390</v>
      </c>
      <c r="G4748">
        <v>11408</v>
      </c>
      <c r="H4748" s="23">
        <v>664147188111</v>
      </c>
    </row>
    <row r="4749" spans="1:8" x14ac:dyDescent="0.25">
      <c r="A4749">
        <v>8731</v>
      </c>
      <c r="B4749" t="s">
        <v>7719</v>
      </c>
      <c r="C4749" t="s">
        <v>7719</v>
      </c>
      <c r="D4749" s="23">
        <v>8857072000161</v>
      </c>
      <c r="E4749" t="s">
        <v>1385</v>
      </c>
      <c r="F4749" t="s">
        <v>1386</v>
      </c>
      <c r="G4749">
        <v>13231</v>
      </c>
      <c r="H4749" s="23" t="s">
        <v>1438</v>
      </c>
    </row>
    <row r="4750" spans="1:8" x14ac:dyDescent="0.25">
      <c r="A4750">
        <v>8075</v>
      </c>
      <c r="B4750" t="s">
        <v>7720</v>
      </c>
      <c r="C4750" t="s">
        <v>168</v>
      </c>
      <c r="D4750" s="23">
        <v>23099528000165</v>
      </c>
      <c r="E4750" t="s">
        <v>1422</v>
      </c>
      <c r="F4750" t="s">
        <v>1386</v>
      </c>
      <c r="G4750">
        <v>12369</v>
      </c>
      <c r="H4750" s="23">
        <v>162621485</v>
      </c>
    </row>
    <row r="4751" spans="1:8" x14ac:dyDescent="0.25">
      <c r="A4751">
        <v>2610</v>
      </c>
      <c r="B4751" t="s">
        <v>7721</v>
      </c>
      <c r="C4751" t="s">
        <v>7722</v>
      </c>
      <c r="D4751" s="23">
        <v>3906631000324</v>
      </c>
      <c r="E4751" t="s">
        <v>1397</v>
      </c>
      <c r="F4751" t="s">
        <v>1398</v>
      </c>
      <c r="G4751">
        <v>3886</v>
      </c>
      <c r="H4751" s="23">
        <v>202031721</v>
      </c>
    </row>
    <row r="4752" spans="1:8" x14ac:dyDescent="0.25">
      <c r="A4752">
        <v>2609</v>
      </c>
      <c r="B4752" t="s">
        <v>7721</v>
      </c>
      <c r="C4752" t="s">
        <v>7723</v>
      </c>
      <c r="D4752" s="23">
        <v>3906631000243</v>
      </c>
      <c r="E4752" t="s">
        <v>1465</v>
      </c>
      <c r="F4752" t="s">
        <v>1398</v>
      </c>
      <c r="G4752">
        <v>3885</v>
      </c>
      <c r="H4752" s="23">
        <v>202004287</v>
      </c>
    </row>
    <row r="4753" spans="1:8" x14ac:dyDescent="0.25">
      <c r="A4753">
        <v>10972</v>
      </c>
      <c r="B4753" t="s">
        <v>7724</v>
      </c>
      <c r="C4753" t="s">
        <v>7724</v>
      </c>
      <c r="D4753" s="23">
        <v>17509299000107</v>
      </c>
      <c r="E4753" t="s">
        <v>2527</v>
      </c>
      <c r="F4753" t="s">
        <v>1386</v>
      </c>
      <c r="G4753">
        <v>16712</v>
      </c>
      <c r="H4753" s="23">
        <v>163190119</v>
      </c>
    </row>
    <row r="4754" spans="1:8" x14ac:dyDescent="0.25">
      <c r="A4754">
        <v>14385</v>
      </c>
      <c r="B4754" t="s">
        <v>7725</v>
      </c>
      <c r="C4754" t="s">
        <v>7725</v>
      </c>
      <c r="D4754" s="23">
        <v>18233211002779</v>
      </c>
      <c r="E4754" t="s">
        <v>1594</v>
      </c>
      <c r="F4754" t="s">
        <v>1390</v>
      </c>
      <c r="G4754">
        <v>22649</v>
      </c>
      <c r="H4754" s="23">
        <v>209688318110</v>
      </c>
    </row>
    <row r="4755" spans="1:8" x14ac:dyDescent="0.25">
      <c r="A4755">
        <v>14487</v>
      </c>
      <c r="B4755" t="s">
        <v>7726</v>
      </c>
      <c r="C4755" t="s">
        <v>7727</v>
      </c>
      <c r="D4755" s="23">
        <v>51451762000145</v>
      </c>
      <c r="E4755" t="s">
        <v>1430</v>
      </c>
      <c r="F4755" t="s">
        <v>1415</v>
      </c>
      <c r="G4755">
        <v>22820</v>
      </c>
      <c r="H4755" s="23">
        <v>111766010</v>
      </c>
    </row>
    <row r="4756" spans="1:8" x14ac:dyDescent="0.25">
      <c r="A4756">
        <v>4924</v>
      </c>
      <c r="B4756" t="s">
        <v>7728</v>
      </c>
      <c r="C4756" t="s">
        <v>7729</v>
      </c>
      <c r="D4756" s="23">
        <v>84864248000190</v>
      </c>
      <c r="E4756" t="s">
        <v>2323</v>
      </c>
      <c r="F4756" t="s">
        <v>1692</v>
      </c>
      <c r="G4756">
        <v>7915</v>
      </c>
      <c r="H4756" s="23">
        <v>1018622838</v>
      </c>
    </row>
    <row r="4757" spans="1:8" x14ac:dyDescent="0.25">
      <c r="A4757">
        <v>7623</v>
      </c>
      <c r="B4757" t="s">
        <v>7730</v>
      </c>
      <c r="C4757" t="s">
        <v>7730</v>
      </c>
      <c r="D4757" s="23">
        <v>22759264000166</v>
      </c>
      <c r="E4757" t="s">
        <v>1409</v>
      </c>
      <c r="F4757" t="s">
        <v>1386</v>
      </c>
      <c r="G4757">
        <v>11848</v>
      </c>
      <c r="H4757" s="23">
        <v>162552190</v>
      </c>
    </row>
    <row r="4758" spans="1:8" x14ac:dyDescent="0.25">
      <c r="A4758">
        <v>6444</v>
      </c>
      <c r="B4758" t="s">
        <v>22437</v>
      </c>
      <c r="C4758" t="s">
        <v>22437</v>
      </c>
      <c r="D4758" s="23"/>
      <c r="E4758" t="s">
        <v>1583</v>
      </c>
      <c r="F4758" t="s">
        <v>1386</v>
      </c>
      <c r="G4758">
        <v>9984</v>
      </c>
      <c r="H4758" s="23"/>
    </row>
    <row r="4759" spans="1:8" x14ac:dyDescent="0.25">
      <c r="A4759">
        <v>467</v>
      </c>
      <c r="B4759" t="s">
        <v>22438</v>
      </c>
      <c r="C4759" t="s">
        <v>22438</v>
      </c>
      <c r="D4759" s="23"/>
      <c r="E4759" t="s">
        <v>1422</v>
      </c>
      <c r="F4759" t="s">
        <v>1386</v>
      </c>
      <c r="G4759">
        <v>1743</v>
      </c>
      <c r="H4759" s="23"/>
    </row>
    <row r="4760" spans="1:8" x14ac:dyDescent="0.25">
      <c r="A4760">
        <v>7915</v>
      </c>
      <c r="B4760" t="s">
        <v>7731</v>
      </c>
      <c r="C4760" t="s">
        <v>7732</v>
      </c>
      <c r="D4760" s="23">
        <v>19576846000100</v>
      </c>
      <c r="E4760" t="s">
        <v>1723</v>
      </c>
      <c r="F4760" t="s">
        <v>1386</v>
      </c>
      <c r="G4760">
        <v>12227</v>
      </c>
      <c r="H4760" s="23">
        <v>162266960</v>
      </c>
    </row>
    <row r="4761" spans="1:8" x14ac:dyDescent="0.25">
      <c r="A4761">
        <v>15226</v>
      </c>
      <c r="B4761" t="s">
        <v>22439</v>
      </c>
      <c r="C4761" t="s">
        <v>22440</v>
      </c>
      <c r="D4761" s="23"/>
      <c r="E4761" t="s">
        <v>1422</v>
      </c>
      <c r="F4761" t="s">
        <v>1386</v>
      </c>
      <c r="G4761">
        <v>19483</v>
      </c>
      <c r="H4761" s="23"/>
    </row>
    <row r="4762" spans="1:8" x14ac:dyDescent="0.25">
      <c r="A4762">
        <v>15280</v>
      </c>
      <c r="B4762" t="s">
        <v>7733</v>
      </c>
      <c r="C4762" t="s">
        <v>7733</v>
      </c>
      <c r="D4762" s="23">
        <v>45200040000204</v>
      </c>
      <c r="E4762" t="s">
        <v>1394</v>
      </c>
      <c r="F4762" t="s">
        <v>1386</v>
      </c>
      <c r="G4762">
        <v>24407</v>
      </c>
      <c r="H4762" s="23">
        <v>165041528</v>
      </c>
    </row>
    <row r="4763" spans="1:8" x14ac:dyDescent="0.25">
      <c r="A4763">
        <v>13391</v>
      </c>
      <c r="B4763" t="s">
        <v>7733</v>
      </c>
      <c r="C4763" t="s">
        <v>7733</v>
      </c>
      <c r="D4763" s="23">
        <v>45200040000115</v>
      </c>
      <c r="E4763" t="s">
        <v>1440</v>
      </c>
      <c r="F4763" t="s">
        <v>1386</v>
      </c>
      <c r="G4763">
        <v>20951</v>
      </c>
      <c r="H4763" s="23">
        <v>164243615</v>
      </c>
    </row>
    <row r="4764" spans="1:8" x14ac:dyDescent="0.25">
      <c r="A4764">
        <v>7057</v>
      </c>
      <c r="B4764" t="s">
        <v>7734</v>
      </c>
      <c r="C4764" t="s">
        <v>7735</v>
      </c>
      <c r="D4764" s="23">
        <v>20162106000107</v>
      </c>
      <c r="E4764" t="s">
        <v>1744</v>
      </c>
      <c r="F4764" t="s">
        <v>1386</v>
      </c>
      <c r="G4764">
        <v>11035</v>
      </c>
      <c r="H4764" s="23">
        <v>162323980</v>
      </c>
    </row>
    <row r="4765" spans="1:8" x14ac:dyDescent="0.25">
      <c r="A4765">
        <v>1349</v>
      </c>
      <c r="B4765" t="s">
        <v>7736</v>
      </c>
      <c r="C4765" t="s">
        <v>7737</v>
      </c>
      <c r="D4765" s="23">
        <v>10593492000120</v>
      </c>
      <c r="E4765" t="s">
        <v>1572</v>
      </c>
      <c r="F4765" t="s">
        <v>1386</v>
      </c>
      <c r="G4765">
        <v>2625</v>
      </c>
      <c r="H4765" s="23">
        <v>161600077</v>
      </c>
    </row>
    <row r="4766" spans="1:8" x14ac:dyDescent="0.25">
      <c r="A4766">
        <v>4261</v>
      </c>
      <c r="B4766" t="s">
        <v>22441</v>
      </c>
      <c r="C4766" t="s">
        <v>22441</v>
      </c>
      <c r="D4766" s="23"/>
      <c r="E4766" t="s">
        <v>1572</v>
      </c>
      <c r="F4766" t="s">
        <v>1386</v>
      </c>
      <c r="G4766">
        <v>1390</v>
      </c>
      <c r="H4766" s="23"/>
    </row>
    <row r="4767" spans="1:8" x14ac:dyDescent="0.25">
      <c r="A4767">
        <v>15448</v>
      </c>
      <c r="B4767" t="s">
        <v>22442</v>
      </c>
      <c r="C4767" t="s">
        <v>22443</v>
      </c>
      <c r="D4767" s="23"/>
      <c r="E4767" t="s">
        <v>1422</v>
      </c>
      <c r="F4767" t="s">
        <v>1386</v>
      </c>
      <c r="G4767">
        <v>172</v>
      </c>
      <c r="H4767" s="23"/>
    </row>
    <row r="4768" spans="1:8" x14ac:dyDescent="0.25">
      <c r="A4768">
        <v>8588</v>
      </c>
      <c r="B4768" t="s">
        <v>22444</v>
      </c>
      <c r="C4768" t="s">
        <v>22445</v>
      </c>
      <c r="D4768" s="23"/>
      <c r="E4768" t="s">
        <v>1530</v>
      </c>
      <c r="F4768" t="s">
        <v>1386</v>
      </c>
      <c r="G4768">
        <v>301</v>
      </c>
      <c r="H4768" s="23"/>
    </row>
    <row r="4769" spans="1:8" x14ac:dyDescent="0.25">
      <c r="A4769">
        <v>12150</v>
      </c>
      <c r="B4769" t="s">
        <v>22446</v>
      </c>
      <c r="C4769" t="s">
        <v>22447</v>
      </c>
      <c r="D4769" s="23"/>
      <c r="E4769" t="s">
        <v>1422</v>
      </c>
      <c r="F4769" t="s">
        <v>1386</v>
      </c>
      <c r="G4769">
        <v>6453</v>
      </c>
      <c r="H4769" s="23"/>
    </row>
    <row r="4770" spans="1:8" x14ac:dyDescent="0.25">
      <c r="A4770">
        <v>15519</v>
      </c>
      <c r="B4770" t="s">
        <v>22448</v>
      </c>
      <c r="C4770" t="s">
        <v>22448</v>
      </c>
      <c r="D4770" s="23"/>
      <c r="E4770" t="s">
        <v>1422</v>
      </c>
      <c r="F4770" t="s">
        <v>1386</v>
      </c>
      <c r="G4770">
        <v>24742</v>
      </c>
      <c r="H4770" s="23"/>
    </row>
    <row r="4771" spans="1:8" x14ac:dyDescent="0.25">
      <c r="A4771">
        <v>3736</v>
      </c>
      <c r="B4771" t="s">
        <v>7738</v>
      </c>
      <c r="C4771" t="s">
        <v>7739</v>
      </c>
      <c r="D4771" s="23">
        <v>8817997000189</v>
      </c>
      <c r="E4771" t="s">
        <v>1422</v>
      </c>
      <c r="F4771" t="s">
        <v>1386</v>
      </c>
      <c r="G4771">
        <v>5012</v>
      </c>
      <c r="H4771" s="23">
        <v>161522041</v>
      </c>
    </row>
    <row r="4772" spans="1:8" x14ac:dyDescent="0.25">
      <c r="A4772">
        <v>382</v>
      </c>
      <c r="B4772" t="s">
        <v>22449</v>
      </c>
      <c r="C4772" t="s">
        <v>22449</v>
      </c>
      <c r="D4772" s="23"/>
      <c r="E4772" t="s">
        <v>1422</v>
      </c>
      <c r="F4772" t="s">
        <v>1386</v>
      </c>
      <c r="G4772">
        <v>1658</v>
      </c>
      <c r="H4772" s="23"/>
    </row>
    <row r="4773" spans="1:8" x14ac:dyDescent="0.25">
      <c r="A4773">
        <v>10669</v>
      </c>
      <c r="B4773" t="s">
        <v>22450</v>
      </c>
      <c r="C4773" t="s">
        <v>22451</v>
      </c>
      <c r="D4773" s="23"/>
      <c r="E4773" t="s">
        <v>1385</v>
      </c>
      <c r="F4773" t="s">
        <v>1386</v>
      </c>
      <c r="G4773">
        <v>16078</v>
      </c>
      <c r="H4773" s="23"/>
    </row>
    <row r="4774" spans="1:8" x14ac:dyDescent="0.25">
      <c r="A4774">
        <v>12513</v>
      </c>
      <c r="B4774" t="s">
        <v>7740</v>
      </c>
      <c r="C4774" t="s">
        <v>7741</v>
      </c>
      <c r="D4774" s="23">
        <v>42584125000156</v>
      </c>
      <c r="E4774" t="s">
        <v>1851</v>
      </c>
      <c r="F4774" t="s">
        <v>1386</v>
      </c>
      <c r="G4774">
        <v>19424</v>
      </c>
      <c r="H4774" s="23">
        <v>164028501</v>
      </c>
    </row>
    <row r="4775" spans="1:8" x14ac:dyDescent="0.25">
      <c r="A4775">
        <v>3297</v>
      </c>
      <c r="B4775" t="s">
        <v>7742</v>
      </c>
      <c r="C4775" t="s">
        <v>7743</v>
      </c>
      <c r="D4775" s="23">
        <v>7020021000118</v>
      </c>
      <c r="E4775" t="s">
        <v>2050</v>
      </c>
      <c r="F4775" t="s">
        <v>1386</v>
      </c>
      <c r="G4775">
        <v>4573</v>
      </c>
      <c r="H4775" s="23">
        <v>161435955</v>
      </c>
    </row>
    <row r="4776" spans="1:8" x14ac:dyDescent="0.25">
      <c r="A4776">
        <v>15707</v>
      </c>
      <c r="B4776" t="s">
        <v>22452</v>
      </c>
      <c r="C4776" t="s">
        <v>22447</v>
      </c>
      <c r="D4776" s="23"/>
      <c r="E4776" t="s">
        <v>1422</v>
      </c>
      <c r="F4776" t="s">
        <v>1386</v>
      </c>
      <c r="G4776">
        <v>6107</v>
      </c>
      <c r="H4776" s="23"/>
    </row>
    <row r="4777" spans="1:8" x14ac:dyDescent="0.25">
      <c r="A4777">
        <v>2404</v>
      </c>
      <c r="B4777" t="s">
        <v>7744</v>
      </c>
      <c r="C4777" t="s">
        <v>7745</v>
      </c>
      <c r="D4777" s="23">
        <v>3313923000191</v>
      </c>
      <c r="E4777" t="s">
        <v>2555</v>
      </c>
      <c r="F4777" t="s">
        <v>1386</v>
      </c>
      <c r="G4777">
        <v>3680</v>
      </c>
      <c r="H4777" s="23">
        <v>161247377</v>
      </c>
    </row>
    <row r="4778" spans="1:8" x14ac:dyDescent="0.25">
      <c r="A4778">
        <v>5046</v>
      </c>
      <c r="B4778" t="s">
        <v>7746</v>
      </c>
      <c r="C4778" t="s">
        <v>7746</v>
      </c>
      <c r="D4778" s="23">
        <v>16754594000166</v>
      </c>
      <c r="E4778" t="s">
        <v>1678</v>
      </c>
      <c r="F4778" t="s">
        <v>1386</v>
      </c>
      <c r="G4778">
        <v>8083</v>
      </c>
      <c r="H4778" s="23">
        <v>162027788</v>
      </c>
    </row>
    <row r="4779" spans="1:8" x14ac:dyDescent="0.25">
      <c r="A4779">
        <v>8562</v>
      </c>
      <c r="B4779" t="s">
        <v>22453</v>
      </c>
      <c r="C4779" t="s">
        <v>22453</v>
      </c>
      <c r="D4779" s="23"/>
      <c r="E4779" t="s">
        <v>1422</v>
      </c>
      <c r="F4779" t="s">
        <v>1386</v>
      </c>
      <c r="G4779">
        <v>13061</v>
      </c>
      <c r="H4779" s="23"/>
    </row>
    <row r="4780" spans="1:8" x14ac:dyDescent="0.25">
      <c r="A4780">
        <v>15643</v>
      </c>
      <c r="B4780" t="s">
        <v>7747</v>
      </c>
      <c r="C4780" t="s">
        <v>7747</v>
      </c>
      <c r="D4780" s="23">
        <v>24288912000179</v>
      </c>
      <c r="E4780" t="s">
        <v>2614</v>
      </c>
      <c r="F4780" t="s">
        <v>1386</v>
      </c>
      <c r="G4780">
        <v>24914</v>
      </c>
      <c r="H4780" s="23">
        <v>160896282</v>
      </c>
    </row>
    <row r="4781" spans="1:8" x14ac:dyDescent="0.25">
      <c r="A4781">
        <v>534</v>
      </c>
      <c r="B4781" t="s">
        <v>22454</v>
      </c>
      <c r="C4781" t="s">
        <v>22454</v>
      </c>
      <c r="D4781" s="23"/>
      <c r="E4781" t="s">
        <v>7914</v>
      </c>
      <c r="F4781" t="s">
        <v>1386</v>
      </c>
      <c r="G4781">
        <v>1810</v>
      </c>
      <c r="H4781" s="23"/>
    </row>
    <row r="4782" spans="1:8" x14ac:dyDescent="0.25">
      <c r="A4782">
        <v>12929</v>
      </c>
      <c r="B4782" t="s">
        <v>22455</v>
      </c>
      <c r="C4782" t="s">
        <v>22456</v>
      </c>
      <c r="D4782" s="23"/>
      <c r="E4782" t="s">
        <v>1572</v>
      </c>
      <c r="F4782" t="s">
        <v>1386</v>
      </c>
      <c r="G4782">
        <v>19970</v>
      </c>
      <c r="H4782" s="23"/>
    </row>
    <row r="4783" spans="1:8" x14ac:dyDescent="0.25">
      <c r="A4783">
        <v>4584</v>
      </c>
      <c r="B4783" t="s">
        <v>7748</v>
      </c>
      <c r="C4783" t="s">
        <v>7748</v>
      </c>
      <c r="D4783" s="23">
        <v>13995548000160</v>
      </c>
      <c r="E4783" t="s">
        <v>1924</v>
      </c>
      <c r="F4783" t="s">
        <v>1386</v>
      </c>
      <c r="G4783">
        <v>7162</v>
      </c>
      <c r="H4783" s="23">
        <v>161879993</v>
      </c>
    </row>
    <row r="4784" spans="1:8" x14ac:dyDescent="0.25">
      <c r="A4784">
        <v>14007</v>
      </c>
      <c r="B4784" t="s">
        <v>22457</v>
      </c>
      <c r="C4784" t="s">
        <v>22458</v>
      </c>
      <c r="D4784" s="23"/>
      <c r="E4784" t="s">
        <v>2050</v>
      </c>
      <c r="F4784" t="s">
        <v>1386</v>
      </c>
      <c r="G4784">
        <v>7483</v>
      </c>
      <c r="H4784" s="23"/>
    </row>
    <row r="4785" spans="1:8" x14ac:dyDescent="0.25">
      <c r="A4785">
        <v>3678</v>
      </c>
      <c r="B4785" t="s">
        <v>7749</v>
      </c>
      <c r="C4785" t="s">
        <v>7745</v>
      </c>
      <c r="D4785" s="23">
        <v>8661237000125</v>
      </c>
      <c r="E4785" t="s">
        <v>1705</v>
      </c>
      <c r="F4785" t="s">
        <v>1386</v>
      </c>
      <c r="G4785">
        <v>4954</v>
      </c>
      <c r="H4785" s="23">
        <v>161513840</v>
      </c>
    </row>
    <row r="4786" spans="1:8" x14ac:dyDescent="0.25">
      <c r="A4786">
        <v>3443</v>
      </c>
      <c r="B4786" t="s">
        <v>7750</v>
      </c>
      <c r="C4786" t="s">
        <v>7751</v>
      </c>
      <c r="D4786" s="23">
        <v>768459000130</v>
      </c>
      <c r="E4786" t="s">
        <v>2555</v>
      </c>
      <c r="F4786" t="s">
        <v>1386</v>
      </c>
      <c r="G4786">
        <v>4719</v>
      </c>
      <c r="H4786" s="23">
        <v>161093159</v>
      </c>
    </row>
    <row r="4787" spans="1:8" x14ac:dyDescent="0.25">
      <c r="A4787">
        <v>11996</v>
      </c>
      <c r="B4787" t="s">
        <v>22459</v>
      </c>
      <c r="C4787" t="s">
        <v>22459</v>
      </c>
      <c r="D4787" s="23"/>
      <c r="E4787" t="s">
        <v>1385</v>
      </c>
      <c r="F4787" t="s">
        <v>1386</v>
      </c>
      <c r="G4787">
        <v>18431</v>
      </c>
      <c r="H4787" s="23"/>
    </row>
    <row r="4788" spans="1:8" x14ac:dyDescent="0.25">
      <c r="A4788">
        <v>15373</v>
      </c>
      <c r="B4788" t="s">
        <v>22460</v>
      </c>
      <c r="C4788" t="s">
        <v>22461</v>
      </c>
      <c r="D4788" s="23"/>
      <c r="E4788" t="s">
        <v>1530</v>
      </c>
      <c r="F4788" t="s">
        <v>1386</v>
      </c>
      <c r="G4788">
        <v>19436</v>
      </c>
      <c r="H4788" s="23"/>
    </row>
    <row r="4789" spans="1:8" x14ac:dyDescent="0.25">
      <c r="A4789">
        <v>10824</v>
      </c>
      <c r="B4789" t="s">
        <v>7752</v>
      </c>
      <c r="C4789" t="s">
        <v>7753</v>
      </c>
      <c r="D4789" s="23">
        <v>22086483000121</v>
      </c>
      <c r="E4789" t="s">
        <v>2706</v>
      </c>
      <c r="F4789" t="s">
        <v>1619</v>
      </c>
      <c r="G4789">
        <v>16283</v>
      </c>
      <c r="H4789" s="23" t="s">
        <v>1438</v>
      </c>
    </row>
    <row r="4790" spans="1:8" x14ac:dyDescent="0.25">
      <c r="A4790">
        <v>3526</v>
      </c>
      <c r="B4790" t="s">
        <v>7754</v>
      </c>
      <c r="C4790" t="s">
        <v>7755</v>
      </c>
      <c r="D4790" s="23">
        <v>8014022000112</v>
      </c>
      <c r="E4790" t="s">
        <v>1417</v>
      </c>
      <c r="F4790" t="s">
        <v>1418</v>
      </c>
      <c r="G4790">
        <v>4802</v>
      </c>
      <c r="H4790" s="23" t="s">
        <v>2239</v>
      </c>
    </row>
    <row r="4791" spans="1:8" x14ac:dyDescent="0.25">
      <c r="A4791">
        <v>5180</v>
      </c>
      <c r="B4791" t="s">
        <v>7756</v>
      </c>
      <c r="C4791" t="s">
        <v>7757</v>
      </c>
      <c r="D4791" s="23">
        <v>2250540000159</v>
      </c>
      <c r="E4791" t="s">
        <v>1409</v>
      </c>
      <c r="F4791" t="s">
        <v>1386</v>
      </c>
      <c r="G4791">
        <v>8229</v>
      </c>
      <c r="H4791" s="23">
        <v>161184855</v>
      </c>
    </row>
    <row r="4792" spans="1:8" x14ac:dyDescent="0.25">
      <c r="A4792">
        <v>10343</v>
      </c>
      <c r="B4792" t="s">
        <v>7758</v>
      </c>
      <c r="C4792" t="s">
        <v>7759</v>
      </c>
      <c r="D4792" s="23">
        <v>7756105000114</v>
      </c>
      <c r="E4792" t="s">
        <v>7760</v>
      </c>
      <c r="F4792" t="s">
        <v>1610</v>
      </c>
      <c r="G4792">
        <v>15610</v>
      </c>
      <c r="H4792" s="23">
        <v>255117957</v>
      </c>
    </row>
    <row r="4793" spans="1:8" x14ac:dyDescent="0.25">
      <c r="A4793">
        <v>11883</v>
      </c>
      <c r="B4793" t="s">
        <v>7761</v>
      </c>
      <c r="C4793" t="s">
        <v>7762</v>
      </c>
      <c r="D4793" s="23">
        <v>8692584000115</v>
      </c>
      <c r="E4793" t="s">
        <v>5211</v>
      </c>
      <c r="F4793" t="s">
        <v>1398</v>
      </c>
      <c r="G4793">
        <v>18263</v>
      </c>
      <c r="H4793" s="23">
        <v>200214292</v>
      </c>
    </row>
    <row r="4794" spans="1:8" x14ac:dyDescent="0.25">
      <c r="A4794">
        <v>7774</v>
      </c>
      <c r="B4794" t="s">
        <v>22462</v>
      </c>
      <c r="C4794" t="s">
        <v>22463</v>
      </c>
      <c r="D4794" s="23"/>
      <c r="E4794" t="s">
        <v>1385</v>
      </c>
      <c r="F4794" t="s">
        <v>1386</v>
      </c>
      <c r="G4794">
        <v>12089</v>
      </c>
      <c r="H4794" s="23"/>
    </row>
    <row r="4795" spans="1:8" x14ac:dyDescent="0.25">
      <c r="A4795">
        <v>6955</v>
      </c>
      <c r="B4795" t="s">
        <v>7763</v>
      </c>
      <c r="C4795" t="s">
        <v>7764</v>
      </c>
      <c r="D4795" s="23">
        <v>7582991000107</v>
      </c>
      <c r="E4795" t="s">
        <v>6348</v>
      </c>
      <c r="F4795" t="s">
        <v>1390</v>
      </c>
      <c r="G4795">
        <v>10939</v>
      </c>
      <c r="H4795" s="23" t="s">
        <v>1438</v>
      </c>
    </row>
    <row r="4796" spans="1:8" x14ac:dyDescent="0.25">
      <c r="A4796">
        <v>10146</v>
      </c>
      <c r="B4796" t="s">
        <v>7765</v>
      </c>
      <c r="C4796" t="s">
        <v>7766</v>
      </c>
      <c r="D4796" s="23">
        <v>1234750000190</v>
      </c>
      <c r="E4796" t="s">
        <v>3873</v>
      </c>
      <c r="F4796" t="s">
        <v>1610</v>
      </c>
      <c r="G4796">
        <v>15182</v>
      </c>
      <c r="H4796" s="23">
        <v>253327490</v>
      </c>
    </row>
    <row r="4797" spans="1:8" x14ac:dyDescent="0.25">
      <c r="A4797">
        <v>8377</v>
      </c>
      <c r="B4797" t="s">
        <v>7767</v>
      </c>
      <c r="C4797" t="s">
        <v>7768</v>
      </c>
      <c r="D4797" s="23">
        <v>3622327000193</v>
      </c>
      <c r="E4797" t="s">
        <v>1507</v>
      </c>
      <c r="F4797" t="s">
        <v>1415</v>
      </c>
      <c r="G4797">
        <v>12634</v>
      </c>
      <c r="H4797" s="23">
        <v>27021343</v>
      </c>
    </row>
    <row r="4798" spans="1:8" x14ac:dyDescent="0.25">
      <c r="A4798">
        <v>13774</v>
      </c>
      <c r="B4798" t="s">
        <v>7769</v>
      </c>
      <c r="D4798" s="23">
        <v>2370758000570</v>
      </c>
      <c r="E4798" t="s">
        <v>3880</v>
      </c>
      <c r="F4798" t="s">
        <v>3547</v>
      </c>
      <c r="G4798">
        <v>21473</v>
      </c>
      <c r="H4798" s="23">
        <v>83683607</v>
      </c>
    </row>
    <row r="4799" spans="1:8" x14ac:dyDescent="0.25">
      <c r="A4799">
        <v>2869</v>
      </c>
      <c r="B4799" t="s">
        <v>7770</v>
      </c>
      <c r="C4799" t="s">
        <v>7771</v>
      </c>
      <c r="D4799" s="23">
        <v>484554000101</v>
      </c>
      <c r="E4799" t="s">
        <v>1430</v>
      </c>
      <c r="F4799" t="s">
        <v>1415</v>
      </c>
      <c r="G4799">
        <v>4145</v>
      </c>
      <c r="H4799" s="23">
        <v>21176906</v>
      </c>
    </row>
    <row r="4800" spans="1:8" x14ac:dyDescent="0.25">
      <c r="A4800">
        <v>11209</v>
      </c>
      <c r="B4800" t="s">
        <v>7772</v>
      </c>
      <c r="C4800" t="s">
        <v>7773</v>
      </c>
      <c r="D4800" s="23">
        <v>4136367000783</v>
      </c>
      <c r="E4800" t="s">
        <v>3871</v>
      </c>
      <c r="F4800" t="s">
        <v>1639</v>
      </c>
      <c r="G4800">
        <v>17034</v>
      </c>
      <c r="H4800" s="23">
        <v>7011223690122</v>
      </c>
    </row>
    <row r="4801" spans="1:8" x14ac:dyDescent="0.25">
      <c r="A4801">
        <v>15164</v>
      </c>
      <c r="B4801" t="s">
        <v>7774</v>
      </c>
      <c r="C4801" t="s">
        <v>7775</v>
      </c>
      <c r="D4801" s="23">
        <v>1521460000128</v>
      </c>
      <c r="E4801" t="s">
        <v>1675</v>
      </c>
      <c r="F4801" t="s">
        <v>1390</v>
      </c>
      <c r="G4801">
        <v>24215</v>
      </c>
      <c r="H4801" s="23">
        <v>664056518114</v>
      </c>
    </row>
    <row r="4802" spans="1:8" x14ac:dyDescent="0.25">
      <c r="A4802">
        <v>15400</v>
      </c>
      <c r="B4802" t="s">
        <v>7776</v>
      </c>
      <c r="D4802" s="23">
        <v>11370064000109</v>
      </c>
      <c r="E4802" t="s">
        <v>1505</v>
      </c>
      <c r="F4802" t="s">
        <v>1390</v>
      </c>
      <c r="G4802">
        <v>24566</v>
      </c>
      <c r="H4802" s="23">
        <v>582832213118</v>
      </c>
    </row>
    <row r="4803" spans="1:8" x14ac:dyDescent="0.25">
      <c r="A4803">
        <v>10410</v>
      </c>
      <c r="B4803" t="s">
        <v>7777</v>
      </c>
      <c r="C4803" t="s">
        <v>7777</v>
      </c>
      <c r="D4803" s="23">
        <v>7760179000124</v>
      </c>
      <c r="E4803" t="s">
        <v>1424</v>
      </c>
      <c r="F4803" t="s">
        <v>1390</v>
      </c>
      <c r="G4803">
        <v>15701</v>
      </c>
      <c r="H4803" s="23">
        <v>148067719111</v>
      </c>
    </row>
    <row r="4804" spans="1:8" x14ac:dyDescent="0.25">
      <c r="A4804">
        <v>5671</v>
      </c>
      <c r="B4804" t="s">
        <v>7778</v>
      </c>
      <c r="C4804" t="s">
        <v>7779</v>
      </c>
      <c r="D4804" s="23">
        <v>11691797000137</v>
      </c>
      <c r="E4804" t="s">
        <v>1642</v>
      </c>
      <c r="F4804" t="s">
        <v>1415</v>
      </c>
      <c r="G4804">
        <v>8718</v>
      </c>
      <c r="H4804" s="23">
        <v>8754063</v>
      </c>
    </row>
    <row r="4805" spans="1:8" x14ac:dyDescent="0.25">
      <c r="A4805">
        <v>14700</v>
      </c>
      <c r="B4805" t="s">
        <v>7780</v>
      </c>
      <c r="C4805" t="s">
        <v>7780</v>
      </c>
      <c r="D4805" s="23">
        <v>2765856000183</v>
      </c>
      <c r="E4805" t="s">
        <v>2059</v>
      </c>
      <c r="F4805" t="s">
        <v>1610</v>
      </c>
      <c r="G4805">
        <v>23146</v>
      </c>
      <c r="H4805" s="23" t="s">
        <v>1438</v>
      </c>
    </row>
    <row r="4806" spans="1:8" x14ac:dyDescent="0.25">
      <c r="A4806">
        <v>9612</v>
      </c>
      <c r="B4806" t="s">
        <v>7781</v>
      </c>
      <c r="C4806" t="s">
        <v>7782</v>
      </c>
      <c r="D4806" s="23">
        <v>4523462000144</v>
      </c>
      <c r="E4806" t="s">
        <v>4037</v>
      </c>
      <c r="F4806" t="s">
        <v>1444</v>
      </c>
      <c r="G4806">
        <v>14308</v>
      </c>
      <c r="H4806" s="23">
        <v>55610463</v>
      </c>
    </row>
    <row r="4807" spans="1:8" x14ac:dyDescent="0.25">
      <c r="A4807">
        <v>15494</v>
      </c>
      <c r="B4807" t="s">
        <v>7781</v>
      </c>
      <c r="C4807" t="s">
        <v>7781</v>
      </c>
      <c r="D4807" s="23">
        <v>4523462000225</v>
      </c>
      <c r="E4807" t="s">
        <v>1424</v>
      </c>
      <c r="F4807" t="s">
        <v>1390</v>
      </c>
      <c r="G4807">
        <v>24698</v>
      </c>
      <c r="H4807" s="23">
        <v>117229113112</v>
      </c>
    </row>
    <row r="4808" spans="1:8" x14ac:dyDescent="0.25">
      <c r="A4808">
        <v>11037</v>
      </c>
      <c r="B4808" t="s">
        <v>7783</v>
      </c>
      <c r="C4808" t="s">
        <v>7784</v>
      </c>
      <c r="D4808" s="23">
        <v>8289097000106</v>
      </c>
      <c r="E4808" t="s">
        <v>1618</v>
      </c>
      <c r="F4808" t="s">
        <v>1619</v>
      </c>
      <c r="G4808">
        <v>16833</v>
      </c>
      <c r="H4808" s="23">
        <v>963149644</v>
      </c>
    </row>
    <row r="4809" spans="1:8" x14ac:dyDescent="0.25">
      <c r="A4809">
        <v>15548</v>
      </c>
      <c r="B4809" t="s">
        <v>7785</v>
      </c>
      <c r="C4809" t="s">
        <v>7785</v>
      </c>
      <c r="D4809" s="23">
        <v>57045739000137</v>
      </c>
      <c r="E4809" t="s">
        <v>1385</v>
      </c>
      <c r="F4809" t="s">
        <v>1386</v>
      </c>
      <c r="G4809">
        <v>24784</v>
      </c>
      <c r="H4809" s="23" t="s">
        <v>1438</v>
      </c>
    </row>
    <row r="4810" spans="1:8" x14ac:dyDescent="0.25">
      <c r="A4810">
        <v>14993</v>
      </c>
      <c r="B4810" t="s">
        <v>7786</v>
      </c>
      <c r="D4810" s="23">
        <v>38503987000210</v>
      </c>
      <c r="E4810" t="s">
        <v>1409</v>
      </c>
      <c r="F4810" t="s">
        <v>1386</v>
      </c>
      <c r="G4810">
        <v>23565</v>
      </c>
      <c r="H4810" s="23">
        <v>164087478</v>
      </c>
    </row>
    <row r="4811" spans="1:8" x14ac:dyDescent="0.25">
      <c r="A4811">
        <v>13887</v>
      </c>
      <c r="B4811" t="s">
        <v>7787</v>
      </c>
      <c r="C4811" t="s">
        <v>7788</v>
      </c>
      <c r="D4811" s="23">
        <v>19377865000280</v>
      </c>
      <c r="E4811" t="s">
        <v>1409</v>
      </c>
      <c r="F4811" t="s">
        <v>1386</v>
      </c>
      <c r="G4811">
        <v>21646</v>
      </c>
      <c r="H4811" s="23">
        <v>163458510</v>
      </c>
    </row>
    <row r="4812" spans="1:8" x14ac:dyDescent="0.25">
      <c r="A4812">
        <v>13305</v>
      </c>
      <c r="B4812" t="s">
        <v>7789</v>
      </c>
      <c r="C4812" t="s">
        <v>7790</v>
      </c>
      <c r="D4812" s="23">
        <v>29911559000236</v>
      </c>
      <c r="E4812" t="s">
        <v>4396</v>
      </c>
      <c r="F4812" t="s">
        <v>1418</v>
      </c>
      <c r="G4812">
        <v>20637</v>
      </c>
      <c r="H4812" s="23">
        <v>77326138</v>
      </c>
    </row>
    <row r="4813" spans="1:8" x14ac:dyDescent="0.25">
      <c r="A4813">
        <v>13303</v>
      </c>
      <c r="B4813" t="s">
        <v>7789</v>
      </c>
      <c r="C4813" t="s">
        <v>7791</v>
      </c>
      <c r="D4813" s="23">
        <v>29911559001127</v>
      </c>
      <c r="E4813" t="s">
        <v>6096</v>
      </c>
      <c r="F4813" t="s">
        <v>1418</v>
      </c>
      <c r="G4813">
        <v>20622</v>
      </c>
      <c r="H4813" s="23">
        <v>86859017</v>
      </c>
    </row>
    <row r="4814" spans="1:8" x14ac:dyDescent="0.25">
      <c r="A4814">
        <v>7452</v>
      </c>
      <c r="B4814" t="s">
        <v>7792</v>
      </c>
      <c r="C4814" t="s">
        <v>7793</v>
      </c>
      <c r="D4814" s="23">
        <v>7197718000169</v>
      </c>
      <c r="E4814" t="s">
        <v>1406</v>
      </c>
      <c r="F4814" t="s">
        <v>1407</v>
      </c>
      <c r="G4814">
        <v>11374</v>
      </c>
      <c r="H4814" s="23">
        <v>61031518</v>
      </c>
    </row>
    <row r="4815" spans="1:8" x14ac:dyDescent="0.25">
      <c r="A4815">
        <v>3337</v>
      </c>
      <c r="B4815" t="s">
        <v>7794</v>
      </c>
      <c r="C4815" t="s">
        <v>7795</v>
      </c>
      <c r="D4815" s="23">
        <v>7197718000835</v>
      </c>
      <c r="E4815" t="s">
        <v>1409</v>
      </c>
      <c r="F4815" t="s">
        <v>1386</v>
      </c>
      <c r="G4815">
        <v>4613</v>
      </c>
      <c r="H4815" s="23" t="s">
        <v>7796</v>
      </c>
    </row>
    <row r="4816" spans="1:8" x14ac:dyDescent="0.25">
      <c r="A4816">
        <v>14085</v>
      </c>
      <c r="B4816" t="s">
        <v>7797</v>
      </c>
      <c r="C4816" t="s">
        <v>7798</v>
      </c>
      <c r="D4816" s="23">
        <v>7197718000916</v>
      </c>
      <c r="E4816" t="s">
        <v>1465</v>
      </c>
      <c r="F4816" t="s">
        <v>1398</v>
      </c>
      <c r="G4816">
        <v>21868</v>
      </c>
      <c r="H4816" s="23" t="s">
        <v>1438</v>
      </c>
    </row>
    <row r="4817" spans="1:8" x14ac:dyDescent="0.25">
      <c r="A4817">
        <v>9462</v>
      </c>
      <c r="B4817" t="s">
        <v>7799</v>
      </c>
      <c r="C4817" t="s">
        <v>7800</v>
      </c>
      <c r="D4817" s="23">
        <v>76499938000160</v>
      </c>
      <c r="E4817" t="s">
        <v>2323</v>
      </c>
      <c r="F4817" t="s">
        <v>1692</v>
      </c>
      <c r="G4817">
        <v>14002</v>
      </c>
      <c r="H4817" s="23" t="s">
        <v>7801</v>
      </c>
    </row>
    <row r="4818" spans="1:8" x14ac:dyDescent="0.25">
      <c r="A4818">
        <v>7970</v>
      </c>
      <c r="B4818" t="s">
        <v>7802</v>
      </c>
      <c r="C4818" t="s">
        <v>7800</v>
      </c>
      <c r="D4818" s="23">
        <v>76499938000240</v>
      </c>
      <c r="E4818" t="s">
        <v>2323</v>
      </c>
      <c r="F4818" t="s">
        <v>1692</v>
      </c>
      <c r="G4818">
        <v>12274</v>
      </c>
      <c r="H4818" s="23">
        <v>9064166201</v>
      </c>
    </row>
    <row r="4819" spans="1:8" x14ac:dyDescent="0.25">
      <c r="A4819">
        <v>9639</v>
      </c>
      <c r="B4819" t="s">
        <v>7803</v>
      </c>
      <c r="C4819" t="s">
        <v>7804</v>
      </c>
      <c r="D4819" s="23">
        <v>35433226000160</v>
      </c>
      <c r="E4819" t="s">
        <v>1385</v>
      </c>
      <c r="F4819" t="s">
        <v>1386</v>
      </c>
      <c r="G4819">
        <v>14337</v>
      </c>
      <c r="H4819" s="23">
        <v>160889022</v>
      </c>
    </row>
    <row r="4820" spans="1:8" x14ac:dyDescent="0.25">
      <c r="A4820">
        <v>2426</v>
      </c>
      <c r="B4820" t="s">
        <v>7805</v>
      </c>
      <c r="C4820" t="s">
        <v>7806</v>
      </c>
      <c r="D4820" s="23">
        <v>3365727000160</v>
      </c>
      <c r="E4820" t="s">
        <v>2148</v>
      </c>
      <c r="F4820" t="s">
        <v>1386</v>
      </c>
      <c r="G4820">
        <v>3702</v>
      </c>
      <c r="H4820" s="23">
        <v>161252354</v>
      </c>
    </row>
    <row r="4821" spans="1:8" x14ac:dyDescent="0.25">
      <c r="A4821">
        <v>11999</v>
      </c>
      <c r="B4821" t="s">
        <v>7807</v>
      </c>
      <c r="C4821" t="s">
        <v>7808</v>
      </c>
      <c r="D4821" s="23">
        <v>23820027000126</v>
      </c>
      <c r="E4821" t="s">
        <v>1422</v>
      </c>
      <c r="F4821" t="s">
        <v>1386</v>
      </c>
      <c r="G4821">
        <v>18436</v>
      </c>
      <c r="H4821" s="23">
        <v>162662955</v>
      </c>
    </row>
    <row r="4822" spans="1:8" x14ac:dyDescent="0.25">
      <c r="A4822">
        <v>15486</v>
      </c>
      <c r="B4822" t="s">
        <v>7809</v>
      </c>
      <c r="C4822" t="s">
        <v>7810</v>
      </c>
      <c r="D4822" s="23">
        <v>13752178000483</v>
      </c>
      <c r="E4822" t="s">
        <v>1385</v>
      </c>
      <c r="F4822" t="s">
        <v>1386</v>
      </c>
      <c r="G4822">
        <v>24684</v>
      </c>
      <c r="H4822" s="23">
        <v>164847340</v>
      </c>
    </row>
    <row r="4823" spans="1:8" x14ac:dyDescent="0.25">
      <c r="A4823">
        <v>12435</v>
      </c>
      <c r="B4823" t="s">
        <v>7811</v>
      </c>
      <c r="C4823" t="s">
        <v>7812</v>
      </c>
      <c r="D4823" s="23">
        <v>35028285000153</v>
      </c>
      <c r="E4823" t="s">
        <v>1385</v>
      </c>
      <c r="F4823" t="s">
        <v>1386</v>
      </c>
      <c r="G4823">
        <v>19052</v>
      </c>
      <c r="H4823" s="23" t="s">
        <v>7813</v>
      </c>
    </row>
    <row r="4824" spans="1:8" x14ac:dyDescent="0.25">
      <c r="A4824">
        <v>13722</v>
      </c>
      <c r="B4824" t="s">
        <v>7814</v>
      </c>
      <c r="C4824" t="s">
        <v>7815</v>
      </c>
      <c r="D4824" s="23">
        <v>19843121000123</v>
      </c>
      <c r="E4824" t="s">
        <v>1385</v>
      </c>
      <c r="F4824" t="s">
        <v>1386</v>
      </c>
      <c r="G4824">
        <v>21379</v>
      </c>
      <c r="H4824" s="23" t="s">
        <v>1438</v>
      </c>
    </row>
    <row r="4825" spans="1:8" x14ac:dyDescent="0.25">
      <c r="A4825">
        <v>6863</v>
      </c>
      <c r="B4825" t="s">
        <v>7816</v>
      </c>
      <c r="C4825" t="s">
        <v>7817</v>
      </c>
      <c r="D4825" s="23">
        <v>18120288000101</v>
      </c>
      <c r="E4825" t="s">
        <v>1385</v>
      </c>
      <c r="F4825" t="s">
        <v>1386</v>
      </c>
      <c r="G4825">
        <v>10826</v>
      </c>
      <c r="H4825" s="23" t="s">
        <v>1438</v>
      </c>
    </row>
    <row r="4826" spans="1:8" x14ac:dyDescent="0.25">
      <c r="A4826">
        <v>10427</v>
      </c>
      <c r="B4826" t="s">
        <v>7818</v>
      </c>
      <c r="C4826" t="s">
        <v>7819</v>
      </c>
      <c r="D4826" s="23">
        <v>30191409000101</v>
      </c>
      <c r="E4826" t="s">
        <v>1385</v>
      </c>
      <c r="F4826" t="s">
        <v>1386</v>
      </c>
      <c r="G4826">
        <v>15732</v>
      </c>
      <c r="H4826" s="23">
        <v>163160678</v>
      </c>
    </row>
    <row r="4827" spans="1:8" x14ac:dyDescent="0.25">
      <c r="A4827">
        <v>7509</v>
      </c>
      <c r="B4827" t="s">
        <v>7820</v>
      </c>
      <c r="C4827" t="s">
        <v>7821</v>
      </c>
      <c r="D4827" s="23">
        <v>8263965000189</v>
      </c>
      <c r="E4827" t="s">
        <v>1385</v>
      </c>
      <c r="F4827" t="s">
        <v>1386</v>
      </c>
      <c r="G4827">
        <v>11433</v>
      </c>
      <c r="H4827" s="23">
        <v>161494994</v>
      </c>
    </row>
    <row r="4828" spans="1:8" x14ac:dyDescent="0.25">
      <c r="A4828">
        <v>5472</v>
      </c>
      <c r="B4828" t="s">
        <v>7822</v>
      </c>
      <c r="C4828" t="s">
        <v>7823</v>
      </c>
      <c r="D4828" s="23">
        <v>8090445000111</v>
      </c>
      <c r="E4828" t="s">
        <v>3865</v>
      </c>
      <c r="F4828" t="s">
        <v>1639</v>
      </c>
      <c r="G4828">
        <v>8533</v>
      </c>
      <c r="H4828" s="23">
        <v>11035120097</v>
      </c>
    </row>
    <row r="4829" spans="1:8" x14ac:dyDescent="0.25">
      <c r="A4829">
        <v>13563</v>
      </c>
      <c r="B4829" t="s">
        <v>7824</v>
      </c>
      <c r="C4829" t="s">
        <v>7825</v>
      </c>
      <c r="D4829" s="23">
        <v>15719265000111</v>
      </c>
      <c r="E4829" t="s">
        <v>1465</v>
      </c>
      <c r="F4829" t="s">
        <v>1398</v>
      </c>
      <c r="G4829">
        <v>21176</v>
      </c>
      <c r="H4829" s="23">
        <v>202710629</v>
      </c>
    </row>
    <row r="4830" spans="1:8" x14ac:dyDescent="0.25">
      <c r="A4830">
        <v>11472</v>
      </c>
      <c r="B4830" t="s">
        <v>7824</v>
      </c>
      <c r="C4830" t="s">
        <v>7825</v>
      </c>
      <c r="D4830" s="23">
        <v>15719265000200</v>
      </c>
      <c r="E4830" t="s">
        <v>1465</v>
      </c>
      <c r="F4830" t="s">
        <v>1398</v>
      </c>
      <c r="G4830">
        <v>17412</v>
      </c>
      <c r="H4830" s="23" t="s">
        <v>1438</v>
      </c>
    </row>
    <row r="4831" spans="1:8" x14ac:dyDescent="0.25">
      <c r="A4831">
        <v>2558</v>
      </c>
      <c r="B4831" t="s">
        <v>7826</v>
      </c>
      <c r="C4831" t="s">
        <v>7827</v>
      </c>
      <c r="D4831" s="23">
        <v>3632755000105</v>
      </c>
      <c r="E4831" t="s">
        <v>1385</v>
      </c>
      <c r="F4831" t="s">
        <v>1386</v>
      </c>
      <c r="G4831">
        <v>3834</v>
      </c>
      <c r="H4831" s="23">
        <v>161268900</v>
      </c>
    </row>
    <row r="4832" spans="1:8" x14ac:dyDescent="0.25">
      <c r="A4832">
        <v>14326</v>
      </c>
      <c r="B4832" t="s">
        <v>7828</v>
      </c>
      <c r="D4832" s="23">
        <v>54216882000156</v>
      </c>
      <c r="E4832" t="s">
        <v>1930</v>
      </c>
      <c r="F4832" t="s">
        <v>1390</v>
      </c>
      <c r="G4832">
        <v>22580</v>
      </c>
      <c r="H4832" s="23">
        <v>278058978113</v>
      </c>
    </row>
    <row r="4833" spans="1:8" x14ac:dyDescent="0.25">
      <c r="A4833">
        <v>11409</v>
      </c>
      <c r="B4833" t="s">
        <v>7829</v>
      </c>
      <c r="C4833" t="s">
        <v>7830</v>
      </c>
      <c r="D4833" s="23">
        <v>21516384000170</v>
      </c>
      <c r="E4833" t="s">
        <v>1484</v>
      </c>
      <c r="F4833" t="s">
        <v>1398</v>
      </c>
      <c r="G4833">
        <v>17332</v>
      </c>
      <c r="H4833" s="23">
        <v>204201063</v>
      </c>
    </row>
    <row r="4834" spans="1:8" x14ac:dyDescent="0.25">
      <c r="A4834">
        <v>9084</v>
      </c>
      <c r="B4834" t="s">
        <v>7831</v>
      </c>
      <c r="C4834" t="s">
        <v>7831</v>
      </c>
      <c r="D4834" s="23">
        <v>11974953000177</v>
      </c>
      <c r="E4834" t="s">
        <v>1465</v>
      </c>
      <c r="F4834" t="s">
        <v>1398</v>
      </c>
      <c r="G4834">
        <v>13604</v>
      </c>
      <c r="H4834" s="23">
        <v>200944975</v>
      </c>
    </row>
    <row r="4835" spans="1:8" x14ac:dyDescent="0.25">
      <c r="A4835">
        <v>9120</v>
      </c>
      <c r="B4835" t="s">
        <v>22464</v>
      </c>
      <c r="C4835" t="s">
        <v>22464</v>
      </c>
      <c r="D4835" s="23"/>
      <c r="E4835" t="s">
        <v>2350</v>
      </c>
      <c r="F4835" t="s">
        <v>1386</v>
      </c>
      <c r="G4835">
        <v>13634</v>
      </c>
      <c r="H4835" s="23"/>
    </row>
    <row r="4836" spans="1:8" x14ac:dyDescent="0.25">
      <c r="A4836">
        <v>10718</v>
      </c>
      <c r="B4836" t="s">
        <v>7832</v>
      </c>
      <c r="C4836" t="s">
        <v>7833</v>
      </c>
      <c r="D4836" s="23">
        <v>70324744000147</v>
      </c>
      <c r="E4836" t="s">
        <v>3994</v>
      </c>
      <c r="F4836" t="s">
        <v>1398</v>
      </c>
      <c r="G4836">
        <v>16141</v>
      </c>
      <c r="H4836" s="23">
        <v>201345935</v>
      </c>
    </row>
    <row r="4837" spans="1:8" x14ac:dyDescent="0.25">
      <c r="A4837">
        <v>13562</v>
      </c>
      <c r="B4837" t="s">
        <v>7834</v>
      </c>
      <c r="C4837" t="s">
        <v>7834</v>
      </c>
      <c r="D4837" s="23">
        <v>43124662000186</v>
      </c>
      <c r="E4837" t="s">
        <v>1851</v>
      </c>
      <c r="F4837" t="s">
        <v>1386</v>
      </c>
      <c r="G4837">
        <v>21175</v>
      </c>
      <c r="H4837" s="23">
        <v>164077987</v>
      </c>
    </row>
    <row r="4838" spans="1:8" x14ac:dyDescent="0.25">
      <c r="A4838">
        <v>6778</v>
      </c>
      <c r="B4838" t="s">
        <v>7835</v>
      </c>
      <c r="C4838" t="s">
        <v>7835</v>
      </c>
      <c r="D4838" s="23">
        <v>20346008000111</v>
      </c>
      <c r="E4838" t="s">
        <v>1700</v>
      </c>
      <c r="F4838" t="s">
        <v>1386</v>
      </c>
      <c r="G4838">
        <v>10545</v>
      </c>
      <c r="H4838" s="23">
        <v>162341890</v>
      </c>
    </row>
    <row r="4839" spans="1:8" x14ac:dyDescent="0.25">
      <c r="A4839">
        <v>7652</v>
      </c>
      <c r="B4839" t="s">
        <v>7836</v>
      </c>
      <c r="C4839" t="s">
        <v>7836</v>
      </c>
      <c r="D4839" s="23">
        <v>18799063000115</v>
      </c>
      <c r="E4839" t="s">
        <v>2299</v>
      </c>
      <c r="F4839" t="s">
        <v>1386</v>
      </c>
      <c r="G4839">
        <v>11945</v>
      </c>
      <c r="H4839" s="23">
        <v>162195745</v>
      </c>
    </row>
    <row r="4840" spans="1:8" x14ac:dyDescent="0.25">
      <c r="A4840">
        <v>7966</v>
      </c>
      <c r="B4840" t="s">
        <v>7837</v>
      </c>
      <c r="C4840" t="s">
        <v>7837</v>
      </c>
      <c r="D4840" s="23">
        <v>23479501000106</v>
      </c>
      <c r="E4840" t="s">
        <v>1452</v>
      </c>
      <c r="F4840" t="s">
        <v>1386</v>
      </c>
      <c r="G4840">
        <v>12271</v>
      </c>
      <c r="H4840" s="23">
        <v>162608802</v>
      </c>
    </row>
    <row r="4841" spans="1:8" x14ac:dyDescent="0.25">
      <c r="A4841">
        <v>654</v>
      </c>
      <c r="B4841" t="s">
        <v>22465</v>
      </c>
      <c r="C4841" t="s">
        <v>22465</v>
      </c>
      <c r="D4841" s="23"/>
      <c r="E4841" t="s">
        <v>1385</v>
      </c>
      <c r="F4841" t="s">
        <v>1386</v>
      </c>
      <c r="G4841">
        <v>1930</v>
      </c>
      <c r="H4841" s="23"/>
    </row>
    <row r="4842" spans="1:8" x14ac:dyDescent="0.25">
      <c r="A4842">
        <v>6969</v>
      </c>
      <c r="B4842" t="s">
        <v>7838</v>
      </c>
      <c r="C4842" t="s">
        <v>7838</v>
      </c>
      <c r="D4842" s="23">
        <v>5694918000100</v>
      </c>
      <c r="E4842" t="s">
        <v>2170</v>
      </c>
      <c r="F4842" t="s">
        <v>1386</v>
      </c>
      <c r="G4842">
        <v>10959</v>
      </c>
      <c r="H4842" s="23">
        <v>161394566</v>
      </c>
    </row>
    <row r="4843" spans="1:8" x14ac:dyDescent="0.25">
      <c r="A4843">
        <v>5985</v>
      </c>
      <c r="B4843" t="s">
        <v>7839</v>
      </c>
      <c r="C4843" t="s">
        <v>7840</v>
      </c>
      <c r="D4843" s="23">
        <v>17293802000130</v>
      </c>
      <c r="E4843" t="s">
        <v>1527</v>
      </c>
      <c r="F4843" t="s">
        <v>1386</v>
      </c>
      <c r="G4843">
        <v>9167</v>
      </c>
      <c r="H4843" s="23">
        <v>162150830</v>
      </c>
    </row>
    <row r="4844" spans="1:8" x14ac:dyDescent="0.25">
      <c r="A4844">
        <v>1309</v>
      </c>
      <c r="B4844" t="s">
        <v>7841</v>
      </c>
      <c r="C4844" t="s">
        <v>7842</v>
      </c>
      <c r="D4844" s="23">
        <v>10474007000107</v>
      </c>
      <c r="E4844" t="s">
        <v>1823</v>
      </c>
      <c r="F4844" t="s">
        <v>1386</v>
      </c>
      <c r="G4844">
        <v>2585</v>
      </c>
      <c r="H4844" s="23">
        <v>161591558</v>
      </c>
    </row>
    <row r="4845" spans="1:8" x14ac:dyDescent="0.25">
      <c r="A4845">
        <v>3468</v>
      </c>
      <c r="B4845" t="s">
        <v>7843</v>
      </c>
      <c r="C4845" t="s">
        <v>7842</v>
      </c>
      <c r="D4845" s="23">
        <v>7800945000137</v>
      </c>
      <c r="E4845" t="s">
        <v>1789</v>
      </c>
      <c r="F4845" t="s">
        <v>1386</v>
      </c>
      <c r="G4845">
        <v>4744</v>
      </c>
      <c r="H4845" s="23" t="s">
        <v>7844</v>
      </c>
    </row>
    <row r="4846" spans="1:8" x14ac:dyDescent="0.25">
      <c r="A4846">
        <v>10525</v>
      </c>
      <c r="B4846" t="s">
        <v>7845</v>
      </c>
      <c r="C4846" t="s">
        <v>7845</v>
      </c>
      <c r="D4846" s="23">
        <v>32395768000106</v>
      </c>
      <c r="E4846" t="s">
        <v>1385</v>
      </c>
      <c r="F4846" t="s">
        <v>1386</v>
      </c>
      <c r="G4846">
        <v>15884</v>
      </c>
      <c r="H4846" s="23">
        <v>163308462</v>
      </c>
    </row>
    <row r="4847" spans="1:8" x14ac:dyDescent="0.25">
      <c r="A4847">
        <v>15095</v>
      </c>
      <c r="B4847" t="s">
        <v>7846</v>
      </c>
      <c r="D4847" s="23">
        <v>15303697000147</v>
      </c>
      <c r="E4847" t="s">
        <v>3175</v>
      </c>
      <c r="F4847" t="s">
        <v>1386</v>
      </c>
      <c r="G4847">
        <v>23970</v>
      </c>
      <c r="H4847" s="23">
        <v>161966675</v>
      </c>
    </row>
    <row r="4848" spans="1:8" x14ac:dyDescent="0.25">
      <c r="A4848">
        <v>15245</v>
      </c>
      <c r="B4848" t="s">
        <v>22466</v>
      </c>
      <c r="C4848" t="s">
        <v>22466</v>
      </c>
      <c r="D4848" s="23"/>
      <c r="E4848" t="s">
        <v>2806</v>
      </c>
      <c r="F4848" t="s">
        <v>1386</v>
      </c>
      <c r="G4848">
        <v>24349</v>
      </c>
      <c r="H4848" s="23"/>
    </row>
    <row r="4849" spans="1:8" x14ac:dyDescent="0.25">
      <c r="A4849">
        <v>12066</v>
      </c>
      <c r="B4849" t="s">
        <v>22467</v>
      </c>
      <c r="C4849" t="s">
        <v>22468</v>
      </c>
      <c r="D4849" s="23"/>
      <c r="E4849" t="s">
        <v>1541</v>
      </c>
      <c r="F4849" t="s">
        <v>1386</v>
      </c>
      <c r="G4849">
        <v>6898</v>
      </c>
      <c r="H4849" s="23"/>
    </row>
    <row r="4850" spans="1:8" x14ac:dyDescent="0.25">
      <c r="A4850">
        <v>2107</v>
      </c>
      <c r="B4850" t="s">
        <v>7847</v>
      </c>
      <c r="C4850" t="s">
        <v>7848</v>
      </c>
      <c r="D4850" s="23">
        <v>2328653000120</v>
      </c>
      <c r="E4850" t="s">
        <v>1487</v>
      </c>
      <c r="F4850" t="s">
        <v>1386</v>
      </c>
      <c r="G4850">
        <v>3383</v>
      </c>
      <c r="H4850" s="23">
        <v>161189121</v>
      </c>
    </row>
    <row r="4851" spans="1:8" x14ac:dyDescent="0.25">
      <c r="A4851">
        <v>1670</v>
      </c>
      <c r="B4851" t="s">
        <v>7849</v>
      </c>
      <c r="C4851" t="s">
        <v>7848</v>
      </c>
      <c r="D4851" s="23">
        <v>119225000161</v>
      </c>
      <c r="E4851" t="s">
        <v>2357</v>
      </c>
      <c r="F4851" t="s">
        <v>1386</v>
      </c>
      <c r="G4851">
        <v>2946</v>
      </c>
      <c r="H4851" s="23">
        <v>161501966</v>
      </c>
    </row>
    <row r="4852" spans="1:8" x14ac:dyDescent="0.25">
      <c r="A4852">
        <v>11787</v>
      </c>
      <c r="B4852" t="s">
        <v>7850</v>
      </c>
      <c r="C4852" t="s">
        <v>7850</v>
      </c>
      <c r="D4852" s="23">
        <v>35492239000100</v>
      </c>
      <c r="E4852" t="s">
        <v>1385</v>
      </c>
      <c r="F4852" t="s">
        <v>1386</v>
      </c>
      <c r="G4852">
        <v>18082</v>
      </c>
      <c r="H4852" s="23">
        <v>163538158</v>
      </c>
    </row>
    <row r="4853" spans="1:8" x14ac:dyDescent="0.25">
      <c r="A4853">
        <v>8386</v>
      </c>
      <c r="B4853" t="s">
        <v>22469</v>
      </c>
      <c r="C4853" t="s">
        <v>22470</v>
      </c>
      <c r="D4853" s="23"/>
      <c r="E4853" t="s">
        <v>1422</v>
      </c>
      <c r="F4853" t="s">
        <v>1386</v>
      </c>
      <c r="G4853">
        <v>6016</v>
      </c>
      <c r="H4853" s="23"/>
    </row>
    <row r="4854" spans="1:8" x14ac:dyDescent="0.25">
      <c r="A4854">
        <v>8756</v>
      </c>
      <c r="B4854" t="s">
        <v>7851</v>
      </c>
      <c r="C4854" t="s">
        <v>7851</v>
      </c>
      <c r="D4854" s="23">
        <v>15292826000149</v>
      </c>
      <c r="E4854" t="s">
        <v>1422</v>
      </c>
      <c r="F4854" t="s">
        <v>1386</v>
      </c>
      <c r="G4854">
        <v>13256</v>
      </c>
      <c r="H4854" s="23">
        <v>161963170</v>
      </c>
    </row>
    <row r="4855" spans="1:8" x14ac:dyDescent="0.25">
      <c r="A4855">
        <v>5958</v>
      </c>
      <c r="B4855" t="s">
        <v>22471</v>
      </c>
      <c r="C4855" t="s">
        <v>22471</v>
      </c>
      <c r="D4855" s="23"/>
      <c r="E4855" t="s">
        <v>1422</v>
      </c>
      <c r="F4855" t="s">
        <v>1386</v>
      </c>
      <c r="G4855">
        <v>9051</v>
      </c>
      <c r="H4855" s="23"/>
    </row>
    <row r="4856" spans="1:8" x14ac:dyDescent="0.25">
      <c r="A4856">
        <v>10321</v>
      </c>
      <c r="B4856" t="s">
        <v>22472</v>
      </c>
      <c r="C4856" t="s">
        <v>22472</v>
      </c>
      <c r="D4856" s="23"/>
      <c r="E4856" t="s">
        <v>2050</v>
      </c>
      <c r="F4856" t="s">
        <v>1386</v>
      </c>
      <c r="G4856">
        <v>15575</v>
      </c>
      <c r="H4856" s="23"/>
    </row>
    <row r="4857" spans="1:8" x14ac:dyDescent="0.25">
      <c r="A4857">
        <v>1898</v>
      </c>
      <c r="B4857" t="s">
        <v>7852</v>
      </c>
      <c r="C4857" t="s">
        <v>7853</v>
      </c>
      <c r="D4857" s="23">
        <v>13486513000104</v>
      </c>
      <c r="E4857" t="s">
        <v>2862</v>
      </c>
      <c r="F4857" t="s">
        <v>1386</v>
      </c>
      <c r="G4857">
        <v>3174</v>
      </c>
      <c r="H4857" s="23">
        <v>161813879</v>
      </c>
    </row>
    <row r="4858" spans="1:8" x14ac:dyDescent="0.25">
      <c r="A4858">
        <v>11991</v>
      </c>
      <c r="B4858" t="s">
        <v>7854</v>
      </c>
      <c r="C4858" t="s">
        <v>7854</v>
      </c>
      <c r="D4858" s="23">
        <v>38146553000120</v>
      </c>
      <c r="E4858" t="s">
        <v>1578</v>
      </c>
      <c r="F4858" t="s">
        <v>1386</v>
      </c>
      <c r="G4858">
        <v>18425</v>
      </c>
      <c r="H4858" s="23">
        <v>163735450</v>
      </c>
    </row>
    <row r="4859" spans="1:8" x14ac:dyDescent="0.25">
      <c r="A4859">
        <v>5421</v>
      </c>
      <c r="B4859" t="s">
        <v>22473</v>
      </c>
      <c r="C4859" t="s">
        <v>22473</v>
      </c>
      <c r="D4859" s="23"/>
      <c r="E4859" t="s">
        <v>2670</v>
      </c>
      <c r="F4859" t="s">
        <v>2671</v>
      </c>
      <c r="G4859">
        <v>8493</v>
      </c>
      <c r="H4859" s="23"/>
    </row>
    <row r="4860" spans="1:8" x14ac:dyDescent="0.25">
      <c r="A4860">
        <v>7934</v>
      </c>
      <c r="B4860" t="s">
        <v>22474</v>
      </c>
      <c r="C4860" t="s">
        <v>22475</v>
      </c>
      <c r="D4860" s="23"/>
      <c r="E4860" t="s">
        <v>1723</v>
      </c>
      <c r="F4860" t="s">
        <v>1386</v>
      </c>
      <c r="G4860">
        <v>10520</v>
      </c>
      <c r="H4860" s="23"/>
    </row>
    <row r="4861" spans="1:8" x14ac:dyDescent="0.25">
      <c r="A4861">
        <v>3690</v>
      </c>
      <c r="B4861" t="s">
        <v>7855</v>
      </c>
      <c r="C4861" t="s">
        <v>7856</v>
      </c>
      <c r="D4861" s="23">
        <v>8700286000120</v>
      </c>
      <c r="E4861" t="s">
        <v>2549</v>
      </c>
      <c r="F4861" t="s">
        <v>1386</v>
      </c>
      <c r="G4861">
        <v>4966</v>
      </c>
      <c r="H4861" s="23" t="s">
        <v>7857</v>
      </c>
    </row>
    <row r="4862" spans="1:8" x14ac:dyDescent="0.25">
      <c r="A4862">
        <v>14720</v>
      </c>
      <c r="B4862" t="s">
        <v>22476</v>
      </c>
      <c r="C4862" t="s">
        <v>22476</v>
      </c>
      <c r="D4862" s="23"/>
      <c r="E4862" t="s">
        <v>22477</v>
      </c>
      <c r="F4862" t="s">
        <v>2216</v>
      </c>
      <c r="G4862">
        <v>23180</v>
      </c>
      <c r="H4862" s="23"/>
    </row>
    <row r="4863" spans="1:8" x14ac:dyDescent="0.25">
      <c r="A4863">
        <v>7435</v>
      </c>
      <c r="B4863" t="s">
        <v>7858</v>
      </c>
      <c r="C4863" t="s">
        <v>7858</v>
      </c>
      <c r="D4863" s="23">
        <v>22078328000163</v>
      </c>
      <c r="E4863" t="s">
        <v>2555</v>
      </c>
      <c r="F4863" t="s">
        <v>1386</v>
      </c>
      <c r="G4863">
        <v>11349</v>
      </c>
      <c r="H4863" s="23">
        <v>162487312</v>
      </c>
    </row>
    <row r="4864" spans="1:8" x14ac:dyDescent="0.25">
      <c r="A4864">
        <v>5056</v>
      </c>
      <c r="B4864" t="s">
        <v>7859</v>
      </c>
      <c r="C4864" t="s">
        <v>7860</v>
      </c>
      <c r="D4864" s="23">
        <v>3570071000118</v>
      </c>
      <c r="E4864" t="s">
        <v>1422</v>
      </c>
      <c r="F4864" t="s">
        <v>1386</v>
      </c>
      <c r="G4864">
        <v>8093</v>
      </c>
      <c r="H4864" s="23">
        <v>161415202</v>
      </c>
    </row>
    <row r="4865" spans="1:8" x14ac:dyDescent="0.25">
      <c r="A4865">
        <v>2186</v>
      </c>
      <c r="B4865" t="s">
        <v>7861</v>
      </c>
      <c r="C4865" t="s">
        <v>7862</v>
      </c>
      <c r="D4865" s="23">
        <v>2448664000143</v>
      </c>
      <c r="E4865" t="s">
        <v>5581</v>
      </c>
      <c r="F4865" t="s">
        <v>1386</v>
      </c>
      <c r="G4865">
        <v>3462</v>
      </c>
      <c r="H4865" s="23">
        <v>161197639</v>
      </c>
    </row>
    <row r="4866" spans="1:8" x14ac:dyDescent="0.25">
      <c r="A4866">
        <v>10602</v>
      </c>
      <c r="B4866" t="s">
        <v>7863</v>
      </c>
      <c r="C4866" t="s">
        <v>7863</v>
      </c>
      <c r="D4866" s="23">
        <v>32788527000119</v>
      </c>
      <c r="E4866" t="s">
        <v>1924</v>
      </c>
      <c r="F4866" t="s">
        <v>1386</v>
      </c>
      <c r="G4866">
        <v>15972</v>
      </c>
      <c r="H4866" s="23">
        <v>163338337</v>
      </c>
    </row>
    <row r="4867" spans="1:8" x14ac:dyDescent="0.25">
      <c r="A4867">
        <v>2522</v>
      </c>
      <c r="B4867" t="s">
        <v>7864</v>
      </c>
      <c r="C4867" t="s">
        <v>7865</v>
      </c>
      <c r="D4867" s="23">
        <v>35501543000177</v>
      </c>
      <c r="E4867" t="s">
        <v>1385</v>
      </c>
      <c r="F4867" t="s">
        <v>1386</v>
      </c>
      <c r="G4867">
        <v>3798</v>
      </c>
      <c r="H4867" s="23" t="s">
        <v>7866</v>
      </c>
    </row>
    <row r="4868" spans="1:8" x14ac:dyDescent="0.25">
      <c r="A4868">
        <v>2381</v>
      </c>
      <c r="B4868" t="s">
        <v>7867</v>
      </c>
      <c r="C4868" t="s">
        <v>7862</v>
      </c>
      <c r="D4868" s="23">
        <v>324604000193</v>
      </c>
      <c r="E4868" t="s">
        <v>1422</v>
      </c>
      <c r="F4868" t="s">
        <v>1386</v>
      </c>
      <c r="G4868">
        <v>3657</v>
      </c>
      <c r="H4868" s="23" t="s">
        <v>7868</v>
      </c>
    </row>
    <row r="4869" spans="1:8" x14ac:dyDescent="0.25">
      <c r="A4869">
        <v>2058</v>
      </c>
      <c r="B4869" t="s">
        <v>7869</v>
      </c>
      <c r="C4869" t="s">
        <v>7862</v>
      </c>
      <c r="D4869" s="23">
        <v>2059358000115</v>
      </c>
      <c r="E4869" t="s">
        <v>2433</v>
      </c>
      <c r="F4869" t="s">
        <v>1386</v>
      </c>
      <c r="G4869">
        <v>3334</v>
      </c>
      <c r="H4869" s="23">
        <v>161173209</v>
      </c>
    </row>
    <row r="4870" spans="1:8" x14ac:dyDescent="0.25">
      <c r="A4870">
        <v>4031</v>
      </c>
      <c r="B4870" t="s">
        <v>7870</v>
      </c>
      <c r="C4870" t="s">
        <v>7862</v>
      </c>
      <c r="D4870" s="23">
        <v>9379119000191</v>
      </c>
      <c r="E4870" t="s">
        <v>1452</v>
      </c>
      <c r="F4870" t="s">
        <v>1386</v>
      </c>
      <c r="G4870">
        <v>5307</v>
      </c>
      <c r="H4870" s="23" t="s">
        <v>7871</v>
      </c>
    </row>
    <row r="4871" spans="1:8" x14ac:dyDescent="0.25">
      <c r="A4871">
        <v>2947</v>
      </c>
      <c r="B4871" t="s">
        <v>7872</v>
      </c>
      <c r="C4871" t="s">
        <v>7873</v>
      </c>
      <c r="D4871" s="23">
        <v>518303000109</v>
      </c>
      <c r="E4871" t="s">
        <v>1452</v>
      </c>
      <c r="F4871" t="s">
        <v>1386</v>
      </c>
      <c r="G4871">
        <v>4223</v>
      </c>
      <c r="H4871" s="23">
        <v>161043321</v>
      </c>
    </row>
    <row r="4872" spans="1:8" x14ac:dyDescent="0.25">
      <c r="A4872">
        <v>7111</v>
      </c>
      <c r="B4872" t="s">
        <v>7874</v>
      </c>
      <c r="C4872" t="s">
        <v>7874</v>
      </c>
      <c r="D4872" s="23">
        <v>4815693000121</v>
      </c>
      <c r="E4872" t="s">
        <v>1385</v>
      </c>
      <c r="F4872" t="s">
        <v>1386</v>
      </c>
      <c r="G4872">
        <v>11083</v>
      </c>
      <c r="H4872" s="23">
        <v>161337538</v>
      </c>
    </row>
    <row r="4873" spans="1:8" x14ac:dyDescent="0.25">
      <c r="A4873">
        <v>10613</v>
      </c>
      <c r="B4873" t="s">
        <v>7875</v>
      </c>
      <c r="C4873" t="s">
        <v>7875</v>
      </c>
      <c r="D4873" s="23">
        <v>32334829000117</v>
      </c>
      <c r="E4873" t="s">
        <v>1385</v>
      </c>
      <c r="F4873" t="s">
        <v>1386</v>
      </c>
      <c r="G4873">
        <v>15986</v>
      </c>
      <c r="H4873" s="23">
        <v>163303673</v>
      </c>
    </row>
    <row r="4874" spans="1:8" x14ac:dyDescent="0.25">
      <c r="A4874">
        <v>1342</v>
      </c>
      <c r="B4874" t="s">
        <v>7876</v>
      </c>
      <c r="C4874" t="s">
        <v>7877</v>
      </c>
      <c r="D4874" s="23">
        <v>10575169000123</v>
      </c>
      <c r="E4874" t="s">
        <v>1851</v>
      </c>
      <c r="F4874" t="s">
        <v>1386</v>
      </c>
      <c r="G4874">
        <v>2618</v>
      </c>
      <c r="H4874" s="23">
        <v>161599850</v>
      </c>
    </row>
    <row r="4875" spans="1:8" x14ac:dyDescent="0.25">
      <c r="A4875">
        <v>1605</v>
      </c>
      <c r="B4875" t="s">
        <v>7878</v>
      </c>
      <c r="C4875" t="s">
        <v>7862</v>
      </c>
      <c r="D4875" s="23">
        <v>11504946000101</v>
      </c>
      <c r="E4875" t="s">
        <v>1744</v>
      </c>
      <c r="F4875" t="s">
        <v>1386</v>
      </c>
      <c r="G4875">
        <v>2881</v>
      </c>
      <c r="H4875" s="23">
        <v>161651305</v>
      </c>
    </row>
    <row r="4876" spans="1:8" x14ac:dyDescent="0.25">
      <c r="A4876">
        <v>7751</v>
      </c>
      <c r="B4876" t="s">
        <v>7879</v>
      </c>
      <c r="C4876" t="s">
        <v>7879</v>
      </c>
      <c r="D4876" s="23">
        <v>20381795000132</v>
      </c>
      <c r="E4876" t="s">
        <v>1409</v>
      </c>
      <c r="F4876" t="s">
        <v>1386</v>
      </c>
      <c r="G4876">
        <v>12064</v>
      </c>
      <c r="H4876" s="23">
        <v>162342896</v>
      </c>
    </row>
    <row r="4877" spans="1:8" x14ac:dyDescent="0.25">
      <c r="A4877">
        <v>7094</v>
      </c>
      <c r="B4877" t="s">
        <v>7880</v>
      </c>
      <c r="C4877" t="s">
        <v>7880</v>
      </c>
      <c r="D4877" s="23">
        <v>3406066000174</v>
      </c>
      <c r="E4877" t="s">
        <v>1397</v>
      </c>
      <c r="F4877" t="s">
        <v>1398</v>
      </c>
      <c r="G4877">
        <v>11065</v>
      </c>
      <c r="H4877" s="23">
        <v>200834665</v>
      </c>
    </row>
    <row r="4878" spans="1:8" x14ac:dyDescent="0.25">
      <c r="A4878">
        <v>923</v>
      </c>
      <c r="B4878" t="s">
        <v>22478</v>
      </c>
      <c r="C4878" t="s">
        <v>22478</v>
      </c>
      <c r="D4878" s="23"/>
      <c r="E4878" t="s">
        <v>22479</v>
      </c>
      <c r="F4878" t="s">
        <v>1407</v>
      </c>
      <c r="G4878">
        <v>2199</v>
      </c>
      <c r="H4878" s="23"/>
    </row>
    <row r="4879" spans="1:8" x14ac:dyDescent="0.25">
      <c r="A4879">
        <v>1026</v>
      </c>
      <c r="B4879" t="s">
        <v>22480</v>
      </c>
      <c r="C4879" t="s">
        <v>22480</v>
      </c>
      <c r="D4879" s="23"/>
      <c r="E4879" t="s">
        <v>1406</v>
      </c>
      <c r="F4879" t="s">
        <v>1407</v>
      </c>
      <c r="G4879">
        <v>2302</v>
      </c>
      <c r="H4879" s="23"/>
    </row>
    <row r="4880" spans="1:8" x14ac:dyDescent="0.25">
      <c r="A4880">
        <v>5487</v>
      </c>
      <c r="B4880" t="s">
        <v>22481</v>
      </c>
      <c r="C4880" t="s">
        <v>22481</v>
      </c>
      <c r="D4880" s="23"/>
      <c r="E4880" t="s">
        <v>1409</v>
      </c>
      <c r="F4880" t="s">
        <v>1386</v>
      </c>
      <c r="G4880">
        <v>8553</v>
      </c>
      <c r="H4880" s="23"/>
    </row>
    <row r="4881" spans="1:8" x14ac:dyDescent="0.25">
      <c r="A4881">
        <v>9830</v>
      </c>
      <c r="B4881" t="s">
        <v>22482</v>
      </c>
      <c r="C4881" t="s">
        <v>22483</v>
      </c>
      <c r="D4881" s="23"/>
      <c r="E4881" t="s">
        <v>1530</v>
      </c>
      <c r="F4881" t="s">
        <v>1386</v>
      </c>
      <c r="G4881">
        <v>7214</v>
      </c>
      <c r="H4881" s="23"/>
    </row>
    <row r="4882" spans="1:8" x14ac:dyDescent="0.25">
      <c r="A4882">
        <v>4968</v>
      </c>
      <c r="B4882" t="s">
        <v>22484</v>
      </c>
      <c r="C4882" t="s">
        <v>22484</v>
      </c>
      <c r="D4882" s="23"/>
      <c r="E4882" t="s">
        <v>1422</v>
      </c>
      <c r="F4882" t="s">
        <v>1386</v>
      </c>
      <c r="G4882">
        <v>7992</v>
      </c>
      <c r="H4882" s="23"/>
    </row>
    <row r="4883" spans="1:8" x14ac:dyDescent="0.25">
      <c r="A4883">
        <v>3826</v>
      </c>
      <c r="B4883" t="s">
        <v>7881</v>
      </c>
      <c r="C4883" t="s">
        <v>7882</v>
      </c>
      <c r="D4883" s="23">
        <v>9022389000140</v>
      </c>
      <c r="E4883" t="s">
        <v>7883</v>
      </c>
      <c r="F4883" t="s">
        <v>1386</v>
      </c>
      <c r="G4883">
        <v>5102</v>
      </c>
      <c r="H4883" s="23" t="s">
        <v>7884</v>
      </c>
    </row>
    <row r="4884" spans="1:8" x14ac:dyDescent="0.25">
      <c r="A4884">
        <v>4015</v>
      </c>
      <c r="B4884" t="s">
        <v>7885</v>
      </c>
      <c r="C4884" t="s">
        <v>7886</v>
      </c>
      <c r="D4884" s="23">
        <v>9354770000107</v>
      </c>
      <c r="E4884" t="s">
        <v>1409</v>
      </c>
      <c r="F4884" t="s">
        <v>1386</v>
      </c>
      <c r="G4884">
        <v>5291</v>
      </c>
      <c r="H4884" s="23">
        <v>160936730</v>
      </c>
    </row>
    <row r="4885" spans="1:8" x14ac:dyDescent="0.25">
      <c r="A4885">
        <v>3203</v>
      </c>
      <c r="B4885" t="s">
        <v>7887</v>
      </c>
      <c r="C4885" t="s">
        <v>7886</v>
      </c>
      <c r="D4885" s="23">
        <v>6265304000167</v>
      </c>
      <c r="E4885" t="s">
        <v>1385</v>
      </c>
      <c r="F4885" t="s">
        <v>1386</v>
      </c>
      <c r="G4885">
        <v>4479</v>
      </c>
      <c r="H4885" s="23" t="s">
        <v>7888</v>
      </c>
    </row>
    <row r="4886" spans="1:8" x14ac:dyDescent="0.25">
      <c r="A4886">
        <v>6675</v>
      </c>
      <c r="B4886" t="s">
        <v>22485</v>
      </c>
      <c r="C4886" t="s">
        <v>22485</v>
      </c>
      <c r="D4886" s="23"/>
      <c r="E4886" t="s">
        <v>1385</v>
      </c>
      <c r="F4886" t="s">
        <v>1386</v>
      </c>
      <c r="G4886">
        <v>10217</v>
      </c>
      <c r="H4886" s="23"/>
    </row>
    <row r="4887" spans="1:8" x14ac:dyDescent="0.25">
      <c r="A4887">
        <v>6776</v>
      </c>
      <c r="B4887" t="s">
        <v>22486</v>
      </c>
      <c r="C4887" t="s">
        <v>22486</v>
      </c>
      <c r="D4887" s="23"/>
      <c r="E4887" t="s">
        <v>1723</v>
      </c>
      <c r="F4887" t="s">
        <v>1386</v>
      </c>
      <c r="G4887">
        <v>10525</v>
      </c>
      <c r="H4887" s="23"/>
    </row>
    <row r="4888" spans="1:8" x14ac:dyDescent="0.25">
      <c r="A4888">
        <v>1095</v>
      </c>
      <c r="B4888" t="s">
        <v>22487</v>
      </c>
      <c r="C4888" t="s">
        <v>22487</v>
      </c>
      <c r="D4888" s="23"/>
      <c r="E4888" t="s">
        <v>22488</v>
      </c>
      <c r="F4888" t="s">
        <v>1398</v>
      </c>
      <c r="G4888">
        <v>2371</v>
      </c>
      <c r="H4888" s="23"/>
    </row>
    <row r="4889" spans="1:8" x14ac:dyDescent="0.25">
      <c r="A4889">
        <v>5641</v>
      </c>
      <c r="B4889" t="s">
        <v>22489</v>
      </c>
      <c r="C4889" t="s">
        <v>22490</v>
      </c>
      <c r="D4889" s="23"/>
      <c r="E4889" t="s">
        <v>1422</v>
      </c>
      <c r="F4889" t="s">
        <v>1386</v>
      </c>
      <c r="G4889">
        <v>22</v>
      </c>
      <c r="H4889" s="23"/>
    </row>
    <row r="4890" spans="1:8" x14ac:dyDescent="0.25">
      <c r="A4890">
        <v>11817</v>
      </c>
      <c r="B4890" t="s">
        <v>7889</v>
      </c>
      <c r="C4890" t="s">
        <v>7890</v>
      </c>
      <c r="D4890" s="23">
        <v>26885132000131</v>
      </c>
      <c r="E4890" t="s">
        <v>4001</v>
      </c>
      <c r="F4890" t="s">
        <v>1398</v>
      </c>
      <c r="G4890">
        <v>18175</v>
      </c>
      <c r="H4890" s="23" t="s">
        <v>1438</v>
      </c>
    </row>
    <row r="4891" spans="1:8" x14ac:dyDescent="0.25">
      <c r="A4891">
        <v>7257</v>
      </c>
      <c r="B4891" t="s">
        <v>22491</v>
      </c>
      <c r="C4891" t="s">
        <v>22491</v>
      </c>
      <c r="D4891" s="23"/>
      <c r="E4891" t="s">
        <v>1397</v>
      </c>
      <c r="F4891" t="s">
        <v>1398</v>
      </c>
      <c r="G4891">
        <v>11194</v>
      </c>
      <c r="H4891" s="23"/>
    </row>
    <row r="4892" spans="1:8" x14ac:dyDescent="0.25">
      <c r="A4892">
        <v>9198</v>
      </c>
      <c r="B4892" t="s">
        <v>7891</v>
      </c>
      <c r="C4892" t="s">
        <v>7891</v>
      </c>
      <c r="D4892" s="23">
        <v>70108774000116</v>
      </c>
      <c r="E4892" t="s">
        <v>1385</v>
      </c>
      <c r="F4892" t="s">
        <v>1386</v>
      </c>
      <c r="G4892">
        <v>13701</v>
      </c>
      <c r="H4892" s="23">
        <v>161022154</v>
      </c>
    </row>
    <row r="4893" spans="1:8" x14ac:dyDescent="0.25">
      <c r="A4893">
        <v>1063</v>
      </c>
      <c r="B4893" t="s">
        <v>22492</v>
      </c>
      <c r="C4893" t="s">
        <v>22492</v>
      </c>
      <c r="D4893" s="23"/>
      <c r="E4893" t="s">
        <v>6066</v>
      </c>
      <c r="F4893" t="s">
        <v>1398</v>
      </c>
      <c r="G4893">
        <v>2339</v>
      </c>
      <c r="H4893" s="23"/>
    </row>
    <row r="4894" spans="1:8" x14ac:dyDescent="0.25">
      <c r="A4894">
        <v>617</v>
      </c>
      <c r="B4894" t="s">
        <v>22493</v>
      </c>
      <c r="C4894" t="s">
        <v>22493</v>
      </c>
      <c r="D4894" s="23"/>
      <c r="E4894" t="s">
        <v>2050</v>
      </c>
      <c r="F4894" t="s">
        <v>1386</v>
      </c>
      <c r="G4894">
        <v>1893</v>
      </c>
      <c r="H4894" s="23"/>
    </row>
    <row r="4895" spans="1:8" x14ac:dyDescent="0.25">
      <c r="A4895">
        <v>4399</v>
      </c>
      <c r="B4895" t="s">
        <v>22494</v>
      </c>
      <c r="C4895" t="s">
        <v>22495</v>
      </c>
      <c r="D4895" s="23"/>
      <c r="E4895" t="s">
        <v>1422</v>
      </c>
      <c r="F4895" t="s">
        <v>1386</v>
      </c>
      <c r="G4895">
        <v>6419</v>
      </c>
      <c r="H4895" s="23"/>
    </row>
    <row r="4896" spans="1:8" x14ac:dyDescent="0.25">
      <c r="A4896">
        <v>4598</v>
      </c>
      <c r="B4896" t="s">
        <v>7892</v>
      </c>
      <c r="C4896" t="s">
        <v>7892</v>
      </c>
      <c r="D4896" s="23">
        <v>12459716000130</v>
      </c>
      <c r="E4896" t="s">
        <v>1409</v>
      </c>
      <c r="F4896" t="s">
        <v>1386</v>
      </c>
      <c r="G4896">
        <v>7173</v>
      </c>
      <c r="H4896" s="23" t="s">
        <v>1438</v>
      </c>
    </row>
    <row r="4897" spans="1:8" x14ac:dyDescent="0.25">
      <c r="A4897">
        <v>4260</v>
      </c>
      <c r="B4897" t="s">
        <v>22496</v>
      </c>
      <c r="C4897" t="s">
        <v>22496</v>
      </c>
      <c r="D4897" s="23"/>
      <c r="E4897" t="s">
        <v>2050</v>
      </c>
      <c r="F4897" t="s">
        <v>1386</v>
      </c>
      <c r="G4897">
        <v>1909</v>
      </c>
      <c r="H4897" s="23"/>
    </row>
    <row r="4898" spans="1:8" x14ac:dyDescent="0.25">
      <c r="A4898">
        <v>10750</v>
      </c>
      <c r="B4898" t="s">
        <v>7893</v>
      </c>
      <c r="C4898" t="s">
        <v>7893</v>
      </c>
      <c r="D4898" s="23">
        <v>41137928000108</v>
      </c>
      <c r="E4898" t="s">
        <v>1409</v>
      </c>
      <c r="F4898" t="s">
        <v>1386</v>
      </c>
      <c r="G4898">
        <v>16178</v>
      </c>
      <c r="H4898" s="23">
        <v>160985706</v>
      </c>
    </row>
    <row r="4899" spans="1:8" x14ac:dyDescent="0.25">
      <c r="A4899">
        <v>9455</v>
      </c>
      <c r="B4899" t="s">
        <v>7894</v>
      </c>
      <c r="C4899" t="s">
        <v>7894</v>
      </c>
      <c r="D4899" s="23">
        <v>27549788000146</v>
      </c>
      <c r="E4899" t="s">
        <v>1541</v>
      </c>
      <c r="F4899" t="s">
        <v>1386</v>
      </c>
      <c r="G4899">
        <v>13975</v>
      </c>
      <c r="H4899" s="23">
        <v>162922868</v>
      </c>
    </row>
    <row r="4900" spans="1:8" x14ac:dyDescent="0.25">
      <c r="A4900">
        <v>801</v>
      </c>
      <c r="B4900" t="s">
        <v>22497</v>
      </c>
      <c r="C4900" t="s">
        <v>22497</v>
      </c>
      <c r="D4900" s="23"/>
      <c r="E4900" t="s">
        <v>22488</v>
      </c>
      <c r="F4900" t="s">
        <v>1398</v>
      </c>
      <c r="G4900">
        <v>2077</v>
      </c>
      <c r="H4900" s="23"/>
    </row>
    <row r="4901" spans="1:8" x14ac:dyDescent="0.25">
      <c r="A4901">
        <v>9128</v>
      </c>
      <c r="B4901" t="s">
        <v>22498</v>
      </c>
      <c r="C4901" t="s">
        <v>22498</v>
      </c>
      <c r="D4901" s="23"/>
      <c r="E4901" t="s">
        <v>3584</v>
      </c>
      <c r="F4901" t="s">
        <v>1386</v>
      </c>
      <c r="G4901">
        <v>13642</v>
      </c>
      <c r="H4901" s="23"/>
    </row>
    <row r="4902" spans="1:8" x14ac:dyDescent="0.25">
      <c r="A4902">
        <v>8859</v>
      </c>
      <c r="B4902" t="s">
        <v>22499</v>
      </c>
      <c r="C4902" t="s">
        <v>22499</v>
      </c>
      <c r="D4902" s="23"/>
      <c r="E4902" t="s">
        <v>1492</v>
      </c>
      <c r="F4902" t="s">
        <v>1398</v>
      </c>
      <c r="G4902">
        <v>13380</v>
      </c>
      <c r="H4902" s="23"/>
    </row>
    <row r="4903" spans="1:8" x14ac:dyDescent="0.25">
      <c r="A4903">
        <v>8882</v>
      </c>
      <c r="B4903" t="s">
        <v>22500</v>
      </c>
      <c r="C4903" t="s">
        <v>22500</v>
      </c>
      <c r="D4903" s="23"/>
      <c r="E4903" t="s">
        <v>3994</v>
      </c>
      <c r="F4903" t="s">
        <v>1398</v>
      </c>
      <c r="G4903">
        <v>13416</v>
      </c>
      <c r="H4903" s="23"/>
    </row>
    <row r="4904" spans="1:8" x14ac:dyDescent="0.25">
      <c r="A4904">
        <v>867</v>
      </c>
      <c r="B4904" t="s">
        <v>22501</v>
      </c>
      <c r="C4904" t="s">
        <v>22501</v>
      </c>
      <c r="D4904" s="23"/>
      <c r="E4904" t="s">
        <v>1385</v>
      </c>
      <c r="F4904" t="s">
        <v>1386</v>
      </c>
      <c r="G4904">
        <v>2143</v>
      </c>
      <c r="H4904" s="23"/>
    </row>
    <row r="4905" spans="1:8" x14ac:dyDescent="0.25">
      <c r="A4905">
        <v>2140</v>
      </c>
      <c r="B4905" t="s">
        <v>7895</v>
      </c>
      <c r="C4905" t="s">
        <v>7896</v>
      </c>
      <c r="D4905" s="23">
        <v>24100786000187</v>
      </c>
      <c r="E4905" t="s">
        <v>1385</v>
      </c>
      <c r="F4905" t="s">
        <v>1386</v>
      </c>
      <c r="G4905">
        <v>3416</v>
      </c>
      <c r="H4905" s="23">
        <v>160816092</v>
      </c>
    </row>
    <row r="4906" spans="1:8" x14ac:dyDescent="0.25">
      <c r="A4906">
        <v>10726</v>
      </c>
      <c r="B4906" t="s">
        <v>7897</v>
      </c>
      <c r="C4906" t="s">
        <v>7898</v>
      </c>
      <c r="D4906" s="23">
        <v>4445142000113</v>
      </c>
      <c r="E4906" t="s">
        <v>7899</v>
      </c>
      <c r="F4906" t="s">
        <v>1398</v>
      </c>
      <c r="G4906">
        <v>16149</v>
      </c>
      <c r="H4906" s="23">
        <v>200885910</v>
      </c>
    </row>
    <row r="4907" spans="1:8" x14ac:dyDescent="0.25">
      <c r="A4907">
        <v>8843</v>
      </c>
      <c r="B4907" t="s">
        <v>7900</v>
      </c>
      <c r="C4907" t="s">
        <v>7901</v>
      </c>
      <c r="D4907" s="23">
        <v>24828326000170</v>
      </c>
      <c r="E4907" t="s">
        <v>7902</v>
      </c>
      <c r="F4907" t="s">
        <v>1415</v>
      </c>
      <c r="G4907">
        <v>13366</v>
      </c>
      <c r="H4907" s="23">
        <v>67390676</v>
      </c>
    </row>
    <row r="4908" spans="1:8" x14ac:dyDescent="0.25">
      <c r="A4908">
        <v>8770</v>
      </c>
      <c r="B4908" t="s">
        <v>7903</v>
      </c>
      <c r="C4908" t="s">
        <v>7903</v>
      </c>
      <c r="D4908" s="23">
        <v>9294307000117</v>
      </c>
      <c r="E4908" t="s">
        <v>1409</v>
      </c>
      <c r="F4908" t="s">
        <v>1386</v>
      </c>
      <c r="G4908">
        <v>13267</v>
      </c>
      <c r="H4908" s="23">
        <v>160779278</v>
      </c>
    </row>
    <row r="4909" spans="1:8" x14ac:dyDescent="0.25">
      <c r="A4909">
        <v>13953</v>
      </c>
      <c r="B4909" t="s">
        <v>22502</v>
      </c>
      <c r="C4909" t="s">
        <v>22502</v>
      </c>
      <c r="D4909" s="23"/>
      <c r="E4909" t="s">
        <v>1385</v>
      </c>
      <c r="F4909" t="s">
        <v>1386</v>
      </c>
      <c r="G4909">
        <v>21740</v>
      </c>
      <c r="H4909" s="23"/>
    </row>
    <row r="4910" spans="1:8" x14ac:dyDescent="0.25">
      <c r="A4910">
        <v>9962</v>
      </c>
      <c r="B4910" t="s">
        <v>7904</v>
      </c>
      <c r="C4910" t="s">
        <v>7905</v>
      </c>
      <c r="D4910" s="23">
        <v>9396722000181</v>
      </c>
      <c r="E4910" t="s">
        <v>7906</v>
      </c>
      <c r="F4910" t="s">
        <v>1398</v>
      </c>
      <c r="G4910">
        <v>14694</v>
      </c>
      <c r="H4910" s="23">
        <v>201098539</v>
      </c>
    </row>
    <row r="4911" spans="1:8" x14ac:dyDescent="0.25">
      <c r="A4911">
        <v>8858</v>
      </c>
      <c r="B4911" t="s">
        <v>22503</v>
      </c>
      <c r="C4911" t="s">
        <v>22503</v>
      </c>
      <c r="D4911" s="23"/>
      <c r="E4911" t="s">
        <v>21334</v>
      </c>
      <c r="F4911" t="s">
        <v>1398</v>
      </c>
      <c r="G4911">
        <v>13378</v>
      </c>
      <c r="H4911" s="23"/>
    </row>
    <row r="4912" spans="1:8" x14ac:dyDescent="0.25">
      <c r="A4912">
        <v>2616</v>
      </c>
      <c r="B4912" t="s">
        <v>7907</v>
      </c>
      <c r="C4912" t="s">
        <v>7908</v>
      </c>
      <c r="D4912" s="23">
        <v>3944810000194</v>
      </c>
      <c r="E4912" t="s">
        <v>2334</v>
      </c>
      <c r="F4912" t="s">
        <v>1386</v>
      </c>
      <c r="G4912">
        <v>3892</v>
      </c>
      <c r="H4912" s="23">
        <v>161323324</v>
      </c>
    </row>
    <row r="4913" spans="1:8" x14ac:dyDescent="0.25">
      <c r="A4913">
        <v>3817</v>
      </c>
      <c r="B4913" t="s">
        <v>7909</v>
      </c>
      <c r="C4913" t="s">
        <v>7908</v>
      </c>
      <c r="D4913" s="23">
        <v>8997660000109</v>
      </c>
      <c r="E4913" t="s">
        <v>1700</v>
      </c>
      <c r="F4913" t="s">
        <v>1386</v>
      </c>
      <c r="G4913">
        <v>5093</v>
      </c>
      <c r="H4913" s="23">
        <v>160636493</v>
      </c>
    </row>
    <row r="4914" spans="1:8" x14ac:dyDescent="0.25">
      <c r="A4914">
        <v>7610</v>
      </c>
      <c r="B4914" t="s">
        <v>7910</v>
      </c>
      <c r="C4914" t="s">
        <v>7910</v>
      </c>
      <c r="D4914" s="23">
        <v>41799089000185</v>
      </c>
      <c r="E4914" t="s">
        <v>1700</v>
      </c>
      <c r="F4914" t="s">
        <v>1386</v>
      </c>
      <c r="G4914">
        <v>11779</v>
      </c>
      <c r="H4914" s="23">
        <v>163975280</v>
      </c>
    </row>
    <row r="4915" spans="1:8" x14ac:dyDescent="0.25">
      <c r="A4915">
        <v>2307</v>
      </c>
      <c r="B4915" t="s">
        <v>7911</v>
      </c>
      <c r="C4915" t="s">
        <v>7912</v>
      </c>
      <c r="D4915" s="23">
        <v>3010628000166</v>
      </c>
      <c r="E4915" t="s">
        <v>2281</v>
      </c>
      <c r="F4915" t="s">
        <v>1386</v>
      </c>
      <c r="G4915">
        <v>3583</v>
      </c>
      <c r="H4915" s="23">
        <v>161231446</v>
      </c>
    </row>
    <row r="4916" spans="1:8" x14ac:dyDescent="0.25">
      <c r="A4916">
        <v>841</v>
      </c>
      <c r="B4916" t="s">
        <v>22504</v>
      </c>
      <c r="C4916" t="s">
        <v>22504</v>
      </c>
      <c r="D4916" s="23"/>
      <c r="E4916" t="s">
        <v>1805</v>
      </c>
      <c r="F4916" t="s">
        <v>1386</v>
      </c>
      <c r="G4916">
        <v>2117</v>
      </c>
      <c r="H4916" s="23"/>
    </row>
    <row r="4917" spans="1:8" x14ac:dyDescent="0.25">
      <c r="A4917">
        <v>12789</v>
      </c>
      <c r="B4917" t="s">
        <v>22505</v>
      </c>
      <c r="C4917" t="s">
        <v>22505</v>
      </c>
      <c r="D4917" s="23"/>
      <c r="E4917" t="s">
        <v>1385</v>
      </c>
      <c r="F4917" t="s">
        <v>1386</v>
      </c>
      <c r="G4917">
        <v>19828</v>
      </c>
      <c r="H4917" s="23"/>
    </row>
    <row r="4918" spans="1:8" x14ac:dyDescent="0.25">
      <c r="A4918">
        <v>6810</v>
      </c>
      <c r="B4918" t="s">
        <v>22506</v>
      </c>
      <c r="C4918" t="s">
        <v>22483</v>
      </c>
      <c r="D4918" s="23"/>
      <c r="E4918" t="s">
        <v>1422</v>
      </c>
      <c r="F4918" t="s">
        <v>1386</v>
      </c>
      <c r="G4918">
        <v>5537</v>
      </c>
      <c r="H4918" s="23"/>
    </row>
    <row r="4919" spans="1:8" x14ac:dyDescent="0.25">
      <c r="A4919">
        <v>13657</v>
      </c>
      <c r="B4919" t="s">
        <v>22507</v>
      </c>
      <c r="C4919" t="s">
        <v>7916</v>
      </c>
      <c r="D4919" s="23"/>
      <c r="E4919" t="s">
        <v>1385</v>
      </c>
      <c r="F4919" t="s">
        <v>1386</v>
      </c>
      <c r="G4919">
        <v>21287</v>
      </c>
      <c r="H4919" s="23"/>
    </row>
    <row r="4920" spans="1:8" x14ac:dyDescent="0.25">
      <c r="A4920">
        <v>2613</v>
      </c>
      <c r="B4920" t="s">
        <v>7913</v>
      </c>
      <c r="C4920" t="s">
        <v>7908</v>
      </c>
      <c r="D4920" s="23">
        <v>3914325000178</v>
      </c>
      <c r="E4920" t="s">
        <v>7914</v>
      </c>
      <c r="F4920" t="s">
        <v>1386</v>
      </c>
      <c r="G4920">
        <v>3889</v>
      </c>
      <c r="H4920" s="23">
        <v>160374278</v>
      </c>
    </row>
    <row r="4921" spans="1:8" x14ac:dyDescent="0.25">
      <c r="A4921">
        <v>14167</v>
      </c>
      <c r="B4921" t="s">
        <v>22508</v>
      </c>
      <c r="C4921" t="s">
        <v>22508</v>
      </c>
      <c r="D4921" s="23"/>
      <c r="E4921" t="s">
        <v>1385</v>
      </c>
      <c r="F4921" t="s">
        <v>1386</v>
      </c>
      <c r="G4921">
        <v>6908</v>
      </c>
      <c r="H4921" s="23"/>
    </row>
    <row r="4922" spans="1:8" x14ac:dyDescent="0.25">
      <c r="A4922">
        <v>13357</v>
      </c>
      <c r="B4922" t="s">
        <v>7915</v>
      </c>
      <c r="C4922" t="s">
        <v>7916</v>
      </c>
      <c r="D4922" s="23">
        <v>36530373000111</v>
      </c>
      <c r="E4922" t="s">
        <v>1422</v>
      </c>
      <c r="F4922" t="s">
        <v>1386</v>
      </c>
      <c r="G4922">
        <v>20902</v>
      </c>
      <c r="H4922" s="23" t="s">
        <v>1438</v>
      </c>
    </row>
    <row r="4923" spans="1:8" x14ac:dyDescent="0.25">
      <c r="A4923">
        <v>3512</v>
      </c>
      <c r="B4923" t="s">
        <v>7917</v>
      </c>
      <c r="C4923" t="s">
        <v>7908</v>
      </c>
      <c r="D4923" s="23">
        <v>7970780000141</v>
      </c>
      <c r="E4923" t="s">
        <v>1675</v>
      </c>
      <c r="F4923" t="s">
        <v>1386</v>
      </c>
      <c r="G4923">
        <v>4788</v>
      </c>
      <c r="H4923" s="23" t="s">
        <v>7918</v>
      </c>
    </row>
    <row r="4924" spans="1:8" x14ac:dyDescent="0.25">
      <c r="A4924">
        <v>1880</v>
      </c>
      <c r="B4924" t="s">
        <v>7919</v>
      </c>
      <c r="C4924" t="s">
        <v>7920</v>
      </c>
      <c r="D4924" s="23">
        <v>1320935000118</v>
      </c>
      <c r="E4924" t="s">
        <v>1385</v>
      </c>
      <c r="F4924" t="s">
        <v>1386</v>
      </c>
      <c r="G4924">
        <v>3156</v>
      </c>
      <c r="H4924" s="23">
        <v>161203280</v>
      </c>
    </row>
    <row r="4925" spans="1:8" x14ac:dyDescent="0.25">
      <c r="A4925">
        <v>9520</v>
      </c>
      <c r="B4925" t="s">
        <v>7921</v>
      </c>
      <c r="C4925" t="s">
        <v>7922</v>
      </c>
      <c r="D4925" s="23">
        <v>2368787000174</v>
      </c>
      <c r="E4925" t="s">
        <v>1385</v>
      </c>
      <c r="F4925" t="s">
        <v>1386</v>
      </c>
      <c r="G4925">
        <v>14216</v>
      </c>
      <c r="H4925" s="23">
        <v>161195695</v>
      </c>
    </row>
    <row r="4926" spans="1:8" x14ac:dyDescent="0.25">
      <c r="A4926">
        <v>890</v>
      </c>
      <c r="B4926" t="s">
        <v>22509</v>
      </c>
      <c r="C4926" t="s">
        <v>22510</v>
      </c>
      <c r="D4926" s="23"/>
      <c r="E4926" t="s">
        <v>19385</v>
      </c>
      <c r="F4926" t="s">
        <v>1398</v>
      </c>
      <c r="G4926">
        <v>2166</v>
      </c>
      <c r="H4926" s="23"/>
    </row>
    <row r="4927" spans="1:8" x14ac:dyDescent="0.25">
      <c r="A4927">
        <v>9281</v>
      </c>
      <c r="B4927" t="s">
        <v>22511</v>
      </c>
      <c r="C4927" t="s">
        <v>22511</v>
      </c>
      <c r="D4927" s="23"/>
      <c r="E4927" t="s">
        <v>3684</v>
      </c>
      <c r="F4927" t="s">
        <v>1415</v>
      </c>
      <c r="G4927">
        <v>13773</v>
      </c>
      <c r="H4927" s="23"/>
    </row>
    <row r="4928" spans="1:8" x14ac:dyDescent="0.25">
      <c r="A4928">
        <v>1073</v>
      </c>
      <c r="B4928" t="s">
        <v>22512</v>
      </c>
      <c r="C4928" t="s">
        <v>22512</v>
      </c>
      <c r="D4928" s="23"/>
      <c r="E4928" t="s">
        <v>1385</v>
      </c>
      <c r="F4928" t="s">
        <v>1386</v>
      </c>
      <c r="G4928">
        <v>2349</v>
      </c>
      <c r="H4928" s="23"/>
    </row>
    <row r="4929" spans="1:8" x14ac:dyDescent="0.25">
      <c r="A4929">
        <v>3073</v>
      </c>
      <c r="B4929" t="s">
        <v>7923</v>
      </c>
      <c r="C4929" t="s">
        <v>7924</v>
      </c>
      <c r="D4929" s="23">
        <v>5768292000120</v>
      </c>
      <c r="E4929" t="s">
        <v>1816</v>
      </c>
      <c r="F4929" t="s">
        <v>1386</v>
      </c>
      <c r="G4929">
        <v>4349</v>
      </c>
      <c r="H4929" s="23">
        <v>161040292</v>
      </c>
    </row>
    <row r="4930" spans="1:8" x14ac:dyDescent="0.25">
      <c r="A4930">
        <v>11909</v>
      </c>
      <c r="B4930" t="s">
        <v>7925</v>
      </c>
      <c r="C4930" t="s">
        <v>7925</v>
      </c>
      <c r="D4930" s="23">
        <v>20624985000133</v>
      </c>
      <c r="E4930" t="s">
        <v>1385</v>
      </c>
      <c r="F4930" t="s">
        <v>1386</v>
      </c>
      <c r="G4930">
        <v>18301</v>
      </c>
      <c r="H4930" s="23">
        <v>162361297</v>
      </c>
    </row>
    <row r="4931" spans="1:8" x14ac:dyDescent="0.25">
      <c r="A4931">
        <v>11416</v>
      </c>
      <c r="B4931" t="s">
        <v>7926</v>
      </c>
      <c r="C4931" t="s">
        <v>7926</v>
      </c>
      <c r="D4931" s="23">
        <v>758570000145</v>
      </c>
      <c r="E4931" t="s">
        <v>1487</v>
      </c>
      <c r="F4931" t="s">
        <v>1386</v>
      </c>
      <c r="G4931">
        <v>17343</v>
      </c>
      <c r="H4931" s="23">
        <v>161093922</v>
      </c>
    </row>
    <row r="4932" spans="1:8" x14ac:dyDescent="0.25">
      <c r="A4932">
        <v>14608</v>
      </c>
      <c r="B4932" t="s">
        <v>22513</v>
      </c>
      <c r="C4932" t="s">
        <v>22483</v>
      </c>
      <c r="D4932" s="23"/>
      <c r="E4932" t="s">
        <v>1422</v>
      </c>
      <c r="F4932" t="s">
        <v>1386</v>
      </c>
      <c r="G4932">
        <v>7972</v>
      </c>
      <c r="H4932" s="23"/>
    </row>
    <row r="4933" spans="1:8" x14ac:dyDescent="0.25">
      <c r="A4933">
        <v>5266</v>
      </c>
      <c r="B4933" t="s">
        <v>22514</v>
      </c>
      <c r="C4933" t="s">
        <v>22514</v>
      </c>
      <c r="D4933" s="23"/>
      <c r="E4933" t="s">
        <v>1397</v>
      </c>
      <c r="F4933" t="s">
        <v>1398</v>
      </c>
      <c r="G4933">
        <v>8308</v>
      </c>
      <c r="H4933" s="23"/>
    </row>
    <row r="4934" spans="1:8" x14ac:dyDescent="0.25">
      <c r="A4934">
        <v>10872</v>
      </c>
      <c r="B4934" t="s">
        <v>7927</v>
      </c>
      <c r="C4934" t="s">
        <v>7927</v>
      </c>
      <c r="D4934" s="23">
        <v>11811562000131</v>
      </c>
      <c r="E4934" t="s">
        <v>1385</v>
      </c>
      <c r="F4934" t="s">
        <v>1386</v>
      </c>
      <c r="G4934">
        <v>16467</v>
      </c>
      <c r="H4934" s="23">
        <v>161677410</v>
      </c>
    </row>
    <row r="4935" spans="1:8" x14ac:dyDescent="0.25">
      <c r="A4935">
        <v>1661</v>
      </c>
      <c r="B4935" t="s">
        <v>7928</v>
      </c>
      <c r="C4935" t="s">
        <v>7929</v>
      </c>
      <c r="D4935" s="23">
        <v>11883817000171</v>
      </c>
      <c r="E4935" t="s">
        <v>1385</v>
      </c>
      <c r="F4935" t="s">
        <v>1386</v>
      </c>
      <c r="G4935">
        <v>2937</v>
      </c>
      <c r="H4935" s="23" t="s">
        <v>7930</v>
      </c>
    </row>
    <row r="4936" spans="1:8" x14ac:dyDescent="0.25">
      <c r="A4936">
        <v>3085</v>
      </c>
      <c r="B4936" t="s">
        <v>7931</v>
      </c>
      <c r="C4936" t="s">
        <v>7932</v>
      </c>
      <c r="D4936" s="23">
        <v>5816614000160</v>
      </c>
      <c r="E4936" t="s">
        <v>2806</v>
      </c>
      <c r="F4936" t="s">
        <v>1386</v>
      </c>
      <c r="G4936">
        <v>4361</v>
      </c>
      <c r="H4936" s="23">
        <v>161410677</v>
      </c>
    </row>
    <row r="4937" spans="1:8" x14ac:dyDescent="0.25">
      <c r="A4937">
        <v>1707</v>
      </c>
      <c r="B4937" t="s">
        <v>7933</v>
      </c>
      <c r="C4937" t="s">
        <v>7934</v>
      </c>
      <c r="D4937" s="23">
        <v>12024802000110</v>
      </c>
      <c r="E4937" t="s">
        <v>2687</v>
      </c>
      <c r="F4937" t="s">
        <v>1386</v>
      </c>
      <c r="G4937">
        <v>2983</v>
      </c>
      <c r="H4937" s="23" t="s">
        <v>7935</v>
      </c>
    </row>
    <row r="4938" spans="1:8" x14ac:dyDescent="0.25">
      <c r="A4938">
        <v>2393</v>
      </c>
      <c r="B4938" t="s">
        <v>7936</v>
      </c>
      <c r="C4938" t="s">
        <v>7937</v>
      </c>
      <c r="D4938" s="23">
        <v>3288488000192</v>
      </c>
      <c r="E4938" t="s">
        <v>1385</v>
      </c>
      <c r="F4938" t="s">
        <v>1386</v>
      </c>
      <c r="G4938">
        <v>3669</v>
      </c>
      <c r="H4938" s="23">
        <v>161249205</v>
      </c>
    </row>
    <row r="4939" spans="1:8" x14ac:dyDescent="0.25">
      <c r="A4939">
        <v>8250</v>
      </c>
      <c r="B4939" t="s">
        <v>7938</v>
      </c>
      <c r="C4939" t="s">
        <v>7938</v>
      </c>
      <c r="D4939" s="23">
        <v>24506540000100</v>
      </c>
      <c r="E4939" t="s">
        <v>1385</v>
      </c>
      <c r="F4939" t="s">
        <v>1386</v>
      </c>
      <c r="G4939">
        <v>12509</v>
      </c>
      <c r="H4939" s="23">
        <v>162695470</v>
      </c>
    </row>
    <row r="4940" spans="1:8" x14ac:dyDescent="0.25">
      <c r="A4940">
        <v>13063</v>
      </c>
      <c r="B4940" t="s">
        <v>22515</v>
      </c>
      <c r="C4940" t="s">
        <v>22483</v>
      </c>
      <c r="D4940" s="23"/>
      <c r="E4940" t="s">
        <v>1530</v>
      </c>
      <c r="F4940" t="s">
        <v>1386</v>
      </c>
      <c r="G4940">
        <v>10629</v>
      </c>
      <c r="H4940" s="23"/>
    </row>
    <row r="4941" spans="1:8" x14ac:dyDescent="0.25">
      <c r="A4941">
        <v>5847</v>
      </c>
      <c r="B4941" t="s">
        <v>22516</v>
      </c>
      <c r="C4941" t="s">
        <v>22483</v>
      </c>
      <c r="D4941" s="23"/>
      <c r="E4941" t="s">
        <v>1723</v>
      </c>
      <c r="F4941" t="s">
        <v>1386</v>
      </c>
      <c r="G4941">
        <v>5765</v>
      </c>
      <c r="H4941" s="23"/>
    </row>
    <row r="4942" spans="1:8" x14ac:dyDescent="0.25">
      <c r="A4942">
        <v>2892</v>
      </c>
      <c r="B4942" t="s">
        <v>7939</v>
      </c>
      <c r="C4942" t="s">
        <v>7940</v>
      </c>
      <c r="D4942" s="23">
        <v>4946111000146</v>
      </c>
      <c r="E4942" t="s">
        <v>1452</v>
      </c>
      <c r="F4942" t="s">
        <v>1386</v>
      </c>
      <c r="G4942">
        <v>4168</v>
      </c>
      <c r="H4942" s="23">
        <v>161348602</v>
      </c>
    </row>
    <row r="4943" spans="1:8" x14ac:dyDescent="0.25">
      <c r="A4943">
        <v>8815</v>
      </c>
      <c r="B4943" t="s">
        <v>7941</v>
      </c>
      <c r="C4943" t="s">
        <v>7941</v>
      </c>
      <c r="D4943" s="23">
        <v>26170054000199</v>
      </c>
      <c r="E4943" t="s">
        <v>2876</v>
      </c>
      <c r="F4943" t="s">
        <v>1386</v>
      </c>
      <c r="G4943">
        <v>13323</v>
      </c>
      <c r="H4943" s="23">
        <v>162800762</v>
      </c>
    </row>
    <row r="4944" spans="1:8" x14ac:dyDescent="0.25">
      <c r="A4944">
        <v>2174</v>
      </c>
      <c r="B4944" t="s">
        <v>7942</v>
      </c>
      <c r="C4944" t="s">
        <v>7943</v>
      </c>
      <c r="D4944" s="23">
        <v>24292765000100</v>
      </c>
      <c r="E4944" t="s">
        <v>5581</v>
      </c>
      <c r="F4944" t="s">
        <v>1386</v>
      </c>
      <c r="G4944">
        <v>3450</v>
      </c>
      <c r="H4944" s="23">
        <v>160830451</v>
      </c>
    </row>
    <row r="4945" spans="1:8" x14ac:dyDescent="0.25">
      <c r="A4945">
        <v>1057</v>
      </c>
      <c r="B4945" t="s">
        <v>22517</v>
      </c>
      <c r="C4945" t="s">
        <v>22517</v>
      </c>
      <c r="D4945" s="23"/>
      <c r="E4945" t="s">
        <v>1723</v>
      </c>
      <c r="F4945" t="s">
        <v>1386</v>
      </c>
      <c r="G4945">
        <v>2333</v>
      </c>
      <c r="H4945" s="23"/>
    </row>
    <row r="4946" spans="1:8" x14ac:dyDescent="0.25">
      <c r="A4946">
        <v>593</v>
      </c>
      <c r="B4946" t="s">
        <v>22518</v>
      </c>
      <c r="C4946" t="s">
        <v>22519</v>
      </c>
      <c r="D4946" s="23"/>
      <c r="E4946" t="s">
        <v>2050</v>
      </c>
      <c r="F4946" t="s">
        <v>1386</v>
      </c>
      <c r="G4946">
        <v>1869</v>
      </c>
      <c r="H4946" s="23"/>
    </row>
    <row r="4947" spans="1:8" x14ac:dyDescent="0.25">
      <c r="A4947">
        <v>12157</v>
      </c>
      <c r="B4947" t="s">
        <v>22518</v>
      </c>
      <c r="C4947" t="s">
        <v>22518</v>
      </c>
      <c r="D4947" s="23"/>
      <c r="E4947" t="s">
        <v>2050</v>
      </c>
      <c r="F4947" t="s">
        <v>1386</v>
      </c>
      <c r="G4947">
        <v>18742</v>
      </c>
      <c r="H4947" s="23"/>
    </row>
    <row r="4948" spans="1:8" x14ac:dyDescent="0.25">
      <c r="A4948">
        <v>11931</v>
      </c>
      <c r="B4948" t="s">
        <v>7944</v>
      </c>
      <c r="C4948" t="s">
        <v>7945</v>
      </c>
      <c r="D4948" s="23">
        <v>67230714000167</v>
      </c>
      <c r="E4948" t="s">
        <v>1435</v>
      </c>
      <c r="F4948" t="s">
        <v>1390</v>
      </c>
      <c r="G4948">
        <v>18332</v>
      </c>
      <c r="H4948" s="23" t="s">
        <v>1438</v>
      </c>
    </row>
    <row r="4949" spans="1:8" x14ac:dyDescent="0.25">
      <c r="A4949">
        <v>9059</v>
      </c>
      <c r="B4949" t="s">
        <v>22520</v>
      </c>
      <c r="C4949" t="s">
        <v>22483</v>
      </c>
      <c r="D4949" s="23"/>
      <c r="E4949" t="s">
        <v>1422</v>
      </c>
      <c r="F4949" t="s">
        <v>1386</v>
      </c>
      <c r="G4949">
        <v>5588</v>
      </c>
      <c r="H4949" s="23"/>
    </row>
    <row r="4950" spans="1:8" x14ac:dyDescent="0.25">
      <c r="A4950">
        <v>12783</v>
      </c>
      <c r="B4950" t="s">
        <v>22521</v>
      </c>
      <c r="C4950" t="s">
        <v>22483</v>
      </c>
      <c r="D4950" s="23"/>
      <c r="E4950" t="s">
        <v>1422</v>
      </c>
      <c r="F4950" t="s">
        <v>1386</v>
      </c>
      <c r="G4950">
        <v>5531</v>
      </c>
      <c r="H4950" s="23"/>
    </row>
    <row r="4951" spans="1:8" x14ac:dyDescent="0.25">
      <c r="A4951">
        <v>7225</v>
      </c>
      <c r="B4951" t="s">
        <v>22522</v>
      </c>
      <c r="C4951" t="s">
        <v>22522</v>
      </c>
      <c r="D4951" s="23"/>
      <c r="E4951" t="s">
        <v>2009</v>
      </c>
      <c r="F4951" t="s">
        <v>1386</v>
      </c>
      <c r="G4951">
        <v>11170</v>
      </c>
      <c r="H4951" s="23"/>
    </row>
    <row r="4952" spans="1:8" x14ac:dyDescent="0.25">
      <c r="A4952">
        <v>9342</v>
      </c>
      <c r="B4952" t="s">
        <v>7946</v>
      </c>
      <c r="C4952" t="s">
        <v>7946</v>
      </c>
      <c r="D4952" s="23">
        <v>18641154000128</v>
      </c>
      <c r="E4952" t="s">
        <v>6201</v>
      </c>
      <c r="F4952" t="s">
        <v>1587</v>
      </c>
      <c r="G4952">
        <v>13829</v>
      </c>
      <c r="H4952" s="23">
        <v>242901891</v>
      </c>
    </row>
    <row r="4953" spans="1:8" x14ac:dyDescent="0.25">
      <c r="A4953">
        <v>298</v>
      </c>
      <c r="B4953" t="s">
        <v>22523</v>
      </c>
      <c r="C4953" t="s">
        <v>22523</v>
      </c>
      <c r="D4953" s="23"/>
      <c r="E4953" t="s">
        <v>1422</v>
      </c>
      <c r="F4953" t="s">
        <v>1386</v>
      </c>
      <c r="G4953">
        <v>1574</v>
      </c>
      <c r="H4953" s="23"/>
    </row>
    <row r="4954" spans="1:8" x14ac:dyDescent="0.25">
      <c r="A4954">
        <v>1028</v>
      </c>
      <c r="B4954" t="s">
        <v>22524</v>
      </c>
      <c r="C4954" t="s">
        <v>22524</v>
      </c>
      <c r="D4954" s="23"/>
      <c r="E4954" t="s">
        <v>1385</v>
      </c>
      <c r="F4954" t="s">
        <v>1386</v>
      </c>
      <c r="G4954">
        <v>2304</v>
      </c>
      <c r="H4954" s="23"/>
    </row>
    <row r="4955" spans="1:8" x14ac:dyDescent="0.25">
      <c r="A4955">
        <v>779</v>
      </c>
      <c r="B4955" t="s">
        <v>22525</v>
      </c>
      <c r="C4955" t="s">
        <v>22525</v>
      </c>
      <c r="D4955" s="23"/>
      <c r="E4955" t="s">
        <v>1385</v>
      </c>
      <c r="F4955" t="s">
        <v>1386</v>
      </c>
      <c r="G4955">
        <v>2055</v>
      </c>
      <c r="H4955" s="23"/>
    </row>
    <row r="4956" spans="1:8" x14ac:dyDescent="0.25">
      <c r="A4956">
        <v>161</v>
      </c>
      <c r="B4956" t="s">
        <v>22526</v>
      </c>
      <c r="C4956" t="s">
        <v>22526</v>
      </c>
      <c r="D4956" s="23"/>
      <c r="E4956" t="s">
        <v>2050</v>
      </c>
      <c r="F4956" t="s">
        <v>1386</v>
      </c>
      <c r="G4956">
        <v>1437</v>
      </c>
      <c r="H4956" s="23"/>
    </row>
    <row r="4957" spans="1:8" x14ac:dyDescent="0.25">
      <c r="A4957">
        <v>11516</v>
      </c>
      <c r="B4957" t="s">
        <v>7947</v>
      </c>
      <c r="C4957" t="s">
        <v>7947</v>
      </c>
      <c r="D4957" s="23">
        <v>1723871000104</v>
      </c>
      <c r="E4957" t="s">
        <v>2256</v>
      </c>
      <c r="F4957" t="s">
        <v>1386</v>
      </c>
      <c r="G4957">
        <v>17460</v>
      </c>
      <c r="H4957" s="23">
        <v>161026796</v>
      </c>
    </row>
    <row r="4958" spans="1:8" x14ac:dyDescent="0.25">
      <c r="A4958">
        <v>288</v>
      </c>
      <c r="B4958" t="s">
        <v>22527</v>
      </c>
      <c r="C4958" t="s">
        <v>22527</v>
      </c>
      <c r="D4958" s="23"/>
      <c r="E4958" t="s">
        <v>2050</v>
      </c>
      <c r="F4958" t="s">
        <v>1386</v>
      </c>
      <c r="G4958">
        <v>1564</v>
      </c>
      <c r="H4958" s="23"/>
    </row>
    <row r="4959" spans="1:8" x14ac:dyDescent="0.25">
      <c r="A4959">
        <v>2792</v>
      </c>
      <c r="B4959" t="s">
        <v>7948</v>
      </c>
      <c r="C4959" t="s">
        <v>7949</v>
      </c>
      <c r="D4959" s="23">
        <v>4489517000147</v>
      </c>
      <c r="E4959" t="s">
        <v>1385</v>
      </c>
      <c r="F4959" t="s">
        <v>1386</v>
      </c>
      <c r="G4959">
        <v>4068</v>
      </c>
      <c r="H4959" s="23">
        <v>161316581</v>
      </c>
    </row>
    <row r="4960" spans="1:8" x14ac:dyDescent="0.25">
      <c r="A4960">
        <v>5823</v>
      </c>
      <c r="B4960" t="s">
        <v>22528</v>
      </c>
      <c r="C4960" t="s">
        <v>22528</v>
      </c>
      <c r="D4960" s="23"/>
      <c r="E4960" t="s">
        <v>8858</v>
      </c>
      <c r="F4960" t="s">
        <v>1398</v>
      </c>
      <c r="G4960">
        <v>8823</v>
      </c>
      <c r="H4960" s="23"/>
    </row>
    <row r="4961" spans="1:8" x14ac:dyDescent="0.25">
      <c r="A4961">
        <v>1912</v>
      </c>
      <c r="B4961" t="s">
        <v>7950</v>
      </c>
      <c r="C4961" t="s">
        <v>7951</v>
      </c>
      <c r="D4961" s="23">
        <v>1363011000107</v>
      </c>
      <c r="E4961" t="s">
        <v>2806</v>
      </c>
      <c r="F4961" t="s">
        <v>1386</v>
      </c>
      <c r="G4961">
        <v>3188</v>
      </c>
      <c r="H4961" s="23">
        <v>160325269</v>
      </c>
    </row>
    <row r="4962" spans="1:8" x14ac:dyDescent="0.25">
      <c r="A4962">
        <v>9231</v>
      </c>
      <c r="B4962" t="s">
        <v>22529</v>
      </c>
      <c r="C4962" t="s">
        <v>22529</v>
      </c>
      <c r="D4962" s="23"/>
      <c r="E4962" t="s">
        <v>1385</v>
      </c>
      <c r="F4962" t="s">
        <v>1386</v>
      </c>
      <c r="G4962">
        <v>13725</v>
      </c>
      <c r="H4962" s="23"/>
    </row>
    <row r="4963" spans="1:8" x14ac:dyDescent="0.25">
      <c r="A4963">
        <v>3552</v>
      </c>
      <c r="B4963" t="s">
        <v>7952</v>
      </c>
      <c r="C4963" t="s">
        <v>7953</v>
      </c>
      <c r="D4963" s="23">
        <v>816856000130</v>
      </c>
      <c r="E4963" t="s">
        <v>2433</v>
      </c>
      <c r="F4963" t="s">
        <v>1386</v>
      </c>
      <c r="G4963">
        <v>4828</v>
      </c>
      <c r="H4963" s="23">
        <v>160374391</v>
      </c>
    </row>
    <row r="4964" spans="1:8" x14ac:dyDescent="0.25">
      <c r="A4964">
        <v>9043</v>
      </c>
      <c r="B4964" t="s">
        <v>22530</v>
      </c>
      <c r="C4964" t="s">
        <v>22530</v>
      </c>
      <c r="D4964" s="23"/>
      <c r="E4964" t="s">
        <v>12183</v>
      </c>
      <c r="F4964" t="s">
        <v>1398</v>
      </c>
      <c r="G4964">
        <v>13573</v>
      </c>
      <c r="H4964" s="23"/>
    </row>
    <row r="4965" spans="1:8" x14ac:dyDescent="0.25">
      <c r="A4965">
        <v>1024</v>
      </c>
      <c r="B4965" t="s">
        <v>22531</v>
      </c>
      <c r="C4965" t="s">
        <v>22531</v>
      </c>
      <c r="D4965" s="23"/>
      <c r="E4965" t="s">
        <v>4065</v>
      </c>
      <c r="F4965" t="s">
        <v>1398</v>
      </c>
      <c r="G4965">
        <v>2300</v>
      </c>
      <c r="H4965" s="23"/>
    </row>
    <row r="4966" spans="1:8" x14ac:dyDescent="0.25">
      <c r="A4966">
        <v>7571</v>
      </c>
      <c r="B4966" t="s">
        <v>22532</v>
      </c>
      <c r="C4966" t="s">
        <v>22532</v>
      </c>
      <c r="D4966" s="23"/>
      <c r="E4966" t="s">
        <v>1510</v>
      </c>
      <c r="F4966" t="s">
        <v>1386</v>
      </c>
      <c r="G4966">
        <v>11597</v>
      </c>
      <c r="H4966" s="23"/>
    </row>
    <row r="4967" spans="1:8" x14ac:dyDescent="0.25">
      <c r="A4967">
        <v>2075</v>
      </c>
      <c r="B4967" t="s">
        <v>7954</v>
      </c>
      <c r="C4967" t="s">
        <v>7955</v>
      </c>
      <c r="D4967" s="23">
        <v>2128800000118</v>
      </c>
      <c r="E4967" t="s">
        <v>2266</v>
      </c>
      <c r="F4967" t="s">
        <v>1386</v>
      </c>
      <c r="G4967">
        <v>3351</v>
      </c>
      <c r="H4967" s="23">
        <v>161180191</v>
      </c>
    </row>
    <row r="4968" spans="1:8" x14ac:dyDescent="0.25">
      <c r="A4968">
        <v>8327</v>
      </c>
      <c r="B4968" t="s">
        <v>22533</v>
      </c>
      <c r="C4968" t="s">
        <v>22483</v>
      </c>
      <c r="D4968" s="23"/>
      <c r="E4968" t="s">
        <v>1422</v>
      </c>
      <c r="F4968" t="s">
        <v>1386</v>
      </c>
      <c r="G4968">
        <v>11971</v>
      </c>
      <c r="H4968" s="23"/>
    </row>
    <row r="4969" spans="1:8" x14ac:dyDescent="0.25">
      <c r="A4969">
        <v>7113</v>
      </c>
      <c r="B4969" t="s">
        <v>22534</v>
      </c>
      <c r="C4969" t="s">
        <v>22483</v>
      </c>
      <c r="D4969" s="23"/>
      <c r="E4969" t="s">
        <v>1564</v>
      </c>
      <c r="F4969" t="s">
        <v>1386</v>
      </c>
      <c r="G4969">
        <v>9220</v>
      </c>
      <c r="H4969" s="23"/>
    </row>
    <row r="4970" spans="1:8" x14ac:dyDescent="0.25">
      <c r="A4970">
        <v>2999</v>
      </c>
      <c r="B4970" t="s">
        <v>7956</v>
      </c>
      <c r="C4970" t="s">
        <v>7957</v>
      </c>
      <c r="D4970" s="23">
        <v>5439027000107</v>
      </c>
      <c r="E4970" t="s">
        <v>2876</v>
      </c>
      <c r="F4970" t="s">
        <v>1386</v>
      </c>
      <c r="G4970">
        <v>4275</v>
      </c>
      <c r="H4970" s="23" t="s">
        <v>7958</v>
      </c>
    </row>
    <row r="4971" spans="1:8" x14ac:dyDescent="0.25">
      <c r="A4971">
        <v>3381</v>
      </c>
      <c r="B4971" t="s">
        <v>7959</v>
      </c>
      <c r="C4971" t="s">
        <v>7908</v>
      </c>
      <c r="D4971" s="23">
        <v>7426454000178</v>
      </c>
      <c r="E4971" t="s">
        <v>4014</v>
      </c>
      <c r="F4971" t="s">
        <v>1386</v>
      </c>
      <c r="G4971">
        <v>4657</v>
      </c>
      <c r="H4971" s="23">
        <v>161473423</v>
      </c>
    </row>
    <row r="4972" spans="1:8" x14ac:dyDescent="0.25">
      <c r="A4972">
        <v>4896</v>
      </c>
      <c r="B4972" t="s">
        <v>22535</v>
      </c>
      <c r="C4972" t="s">
        <v>22535</v>
      </c>
      <c r="D4972" s="23"/>
      <c r="E4972" t="s">
        <v>1385</v>
      </c>
      <c r="F4972" t="s">
        <v>1386</v>
      </c>
      <c r="G4972">
        <v>7882</v>
      </c>
      <c r="H4972" s="23"/>
    </row>
    <row r="4973" spans="1:8" x14ac:dyDescent="0.25">
      <c r="A4973">
        <v>7894</v>
      </c>
      <c r="B4973" t="s">
        <v>7960</v>
      </c>
      <c r="C4973" t="s">
        <v>7960</v>
      </c>
      <c r="D4973" s="23">
        <v>15155560000192</v>
      </c>
      <c r="E4973" t="s">
        <v>5581</v>
      </c>
      <c r="F4973" t="s">
        <v>1386</v>
      </c>
      <c r="G4973">
        <v>12205</v>
      </c>
      <c r="H4973" s="23">
        <v>161956122</v>
      </c>
    </row>
    <row r="4974" spans="1:8" x14ac:dyDescent="0.25">
      <c r="A4974">
        <v>4262</v>
      </c>
      <c r="B4974" t="s">
        <v>22536</v>
      </c>
      <c r="C4974" t="s">
        <v>22536</v>
      </c>
      <c r="D4974" s="23"/>
      <c r="E4974" t="s">
        <v>1422</v>
      </c>
      <c r="F4974" t="s">
        <v>1386</v>
      </c>
      <c r="G4974">
        <v>1547</v>
      </c>
      <c r="H4974" s="23"/>
    </row>
    <row r="4975" spans="1:8" x14ac:dyDescent="0.25">
      <c r="A4975">
        <v>14220</v>
      </c>
      <c r="B4975" t="s">
        <v>22537</v>
      </c>
      <c r="C4975" t="s">
        <v>22483</v>
      </c>
      <c r="D4975" s="23"/>
      <c r="E4975" t="s">
        <v>1723</v>
      </c>
      <c r="F4975" t="s">
        <v>1386</v>
      </c>
      <c r="G4975">
        <v>15131</v>
      </c>
      <c r="H4975" s="23"/>
    </row>
    <row r="4976" spans="1:8" x14ac:dyDescent="0.25">
      <c r="A4976">
        <v>1201</v>
      </c>
      <c r="B4976" t="s">
        <v>22538</v>
      </c>
      <c r="C4976" t="s">
        <v>22538</v>
      </c>
      <c r="D4976" s="23"/>
      <c r="E4976" t="s">
        <v>1583</v>
      </c>
      <c r="F4976" t="s">
        <v>1386</v>
      </c>
      <c r="G4976">
        <v>2477</v>
      </c>
      <c r="H4976" s="23"/>
    </row>
    <row r="4977" spans="1:8" x14ac:dyDescent="0.25">
      <c r="A4977">
        <v>12636</v>
      </c>
      <c r="B4977" t="s">
        <v>22539</v>
      </c>
      <c r="C4977" t="s">
        <v>22539</v>
      </c>
      <c r="D4977" s="23"/>
      <c r="E4977" t="s">
        <v>1487</v>
      </c>
      <c r="F4977" t="s">
        <v>1386</v>
      </c>
      <c r="G4977">
        <v>19661</v>
      </c>
      <c r="H4977" s="23"/>
    </row>
    <row r="4978" spans="1:8" x14ac:dyDescent="0.25">
      <c r="A4978">
        <v>5336</v>
      </c>
      <c r="B4978" t="s">
        <v>22540</v>
      </c>
      <c r="C4978" t="s">
        <v>22540</v>
      </c>
      <c r="D4978" s="23"/>
      <c r="E4978" t="s">
        <v>1816</v>
      </c>
      <c r="F4978" t="s">
        <v>1386</v>
      </c>
      <c r="G4978">
        <v>8371</v>
      </c>
      <c r="H4978" s="23"/>
    </row>
    <row r="4979" spans="1:8" x14ac:dyDescent="0.25">
      <c r="A4979">
        <v>5040</v>
      </c>
      <c r="B4979" t="s">
        <v>22541</v>
      </c>
      <c r="C4979" t="s">
        <v>22541</v>
      </c>
      <c r="D4979" s="23"/>
      <c r="E4979" t="s">
        <v>8859</v>
      </c>
      <c r="F4979" t="s">
        <v>1398</v>
      </c>
      <c r="G4979">
        <v>8077</v>
      </c>
      <c r="H4979" s="23"/>
    </row>
    <row r="4980" spans="1:8" x14ac:dyDescent="0.25">
      <c r="A4980">
        <v>7782</v>
      </c>
      <c r="B4980" t="s">
        <v>7961</v>
      </c>
      <c r="C4980" t="s">
        <v>7961</v>
      </c>
      <c r="D4980" s="23">
        <v>8714339000161</v>
      </c>
      <c r="E4980" t="s">
        <v>2299</v>
      </c>
      <c r="F4980" t="s">
        <v>1386</v>
      </c>
      <c r="G4980">
        <v>12097</v>
      </c>
      <c r="H4980" s="23">
        <v>160102162</v>
      </c>
    </row>
    <row r="4981" spans="1:8" x14ac:dyDescent="0.25">
      <c r="A4981">
        <v>7676</v>
      </c>
      <c r="B4981" t="s">
        <v>7962</v>
      </c>
      <c r="C4981" t="s">
        <v>7962</v>
      </c>
      <c r="D4981" s="23">
        <v>6535087000188</v>
      </c>
      <c r="E4981" t="s">
        <v>1906</v>
      </c>
      <c r="F4981" t="s">
        <v>1386</v>
      </c>
      <c r="G4981">
        <v>11984</v>
      </c>
      <c r="H4981" s="23">
        <v>161459358</v>
      </c>
    </row>
    <row r="4982" spans="1:8" x14ac:dyDescent="0.25">
      <c r="A4982">
        <v>5933</v>
      </c>
      <c r="B4982" t="s">
        <v>7963</v>
      </c>
      <c r="C4982" t="s">
        <v>7963</v>
      </c>
      <c r="D4982" s="23">
        <v>17728702000199</v>
      </c>
      <c r="E4982" t="s">
        <v>1452</v>
      </c>
      <c r="F4982" t="s">
        <v>1386</v>
      </c>
      <c r="G4982">
        <v>8931</v>
      </c>
      <c r="H4982" s="23">
        <v>162111363</v>
      </c>
    </row>
    <row r="4983" spans="1:8" x14ac:dyDescent="0.25">
      <c r="A4983">
        <v>4046</v>
      </c>
      <c r="B4983" t="s">
        <v>7964</v>
      </c>
      <c r="C4983" t="s">
        <v>7965</v>
      </c>
      <c r="D4983" s="23">
        <v>9400946000110</v>
      </c>
      <c r="E4983" t="s">
        <v>1397</v>
      </c>
      <c r="F4983" t="s">
        <v>1398</v>
      </c>
      <c r="G4983">
        <v>5322</v>
      </c>
      <c r="H4983" s="23">
        <v>200405802</v>
      </c>
    </row>
    <row r="4984" spans="1:8" x14ac:dyDescent="0.25">
      <c r="A4984">
        <v>9637</v>
      </c>
      <c r="B4984" t="s">
        <v>7966</v>
      </c>
      <c r="C4984" t="s">
        <v>7967</v>
      </c>
      <c r="D4984" s="23">
        <v>20392344000109</v>
      </c>
      <c r="E4984" t="s">
        <v>1527</v>
      </c>
      <c r="F4984" t="s">
        <v>1386</v>
      </c>
      <c r="G4984">
        <v>14335</v>
      </c>
      <c r="H4984" s="23">
        <v>162344686</v>
      </c>
    </row>
    <row r="4985" spans="1:8" x14ac:dyDescent="0.25">
      <c r="A4985">
        <v>9206</v>
      </c>
      <c r="B4985" t="s">
        <v>7968</v>
      </c>
      <c r="C4985" t="s">
        <v>7968</v>
      </c>
      <c r="D4985" s="23">
        <v>8701780000109</v>
      </c>
      <c r="E4985" t="s">
        <v>1406</v>
      </c>
      <c r="F4985" t="s">
        <v>1407</v>
      </c>
      <c r="G4985">
        <v>13707</v>
      </c>
      <c r="H4985" s="23">
        <v>62138421</v>
      </c>
    </row>
    <row r="4986" spans="1:8" x14ac:dyDescent="0.25">
      <c r="A4986">
        <v>1083</v>
      </c>
      <c r="B4986" t="s">
        <v>22542</v>
      </c>
      <c r="C4986" t="s">
        <v>22542</v>
      </c>
      <c r="D4986" s="23"/>
      <c r="E4986" t="s">
        <v>2009</v>
      </c>
      <c r="F4986" t="s">
        <v>1386</v>
      </c>
      <c r="G4986">
        <v>2359</v>
      </c>
      <c r="H4986" s="23"/>
    </row>
    <row r="4987" spans="1:8" x14ac:dyDescent="0.25">
      <c r="A4987">
        <v>653</v>
      </c>
      <c r="B4987" t="s">
        <v>22543</v>
      </c>
      <c r="C4987" t="s">
        <v>22543</v>
      </c>
      <c r="D4987" s="23"/>
      <c r="E4987" t="s">
        <v>1385</v>
      </c>
      <c r="F4987" t="s">
        <v>1386</v>
      </c>
      <c r="G4987">
        <v>1929</v>
      </c>
      <c r="H4987" s="23"/>
    </row>
    <row r="4988" spans="1:8" x14ac:dyDescent="0.25">
      <c r="A4988">
        <v>2625</v>
      </c>
      <c r="B4988" t="s">
        <v>7969</v>
      </c>
      <c r="C4988" t="s">
        <v>7908</v>
      </c>
      <c r="D4988" s="23">
        <v>3987249000120</v>
      </c>
      <c r="E4988" t="s">
        <v>4677</v>
      </c>
      <c r="F4988" t="s">
        <v>1386</v>
      </c>
      <c r="G4988">
        <v>3901</v>
      </c>
      <c r="H4988" s="23">
        <v>160943175</v>
      </c>
    </row>
    <row r="4989" spans="1:8" x14ac:dyDescent="0.25">
      <c r="A4989">
        <v>2305</v>
      </c>
      <c r="B4989" t="s">
        <v>7970</v>
      </c>
      <c r="C4989" t="s">
        <v>7971</v>
      </c>
      <c r="D4989" s="23">
        <v>2998332000132</v>
      </c>
      <c r="E4989" t="s">
        <v>4263</v>
      </c>
      <c r="F4989" t="s">
        <v>1386</v>
      </c>
      <c r="G4989">
        <v>3581</v>
      </c>
      <c r="H4989" s="23">
        <v>161231837</v>
      </c>
    </row>
    <row r="4990" spans="1:8" x14ac:dyDescent="0.25">
      <c r="A4990">
        <v>492</v>
      </c>
      <c r="B4990" t="s">
        <v>22544</v>
      </c>
      <c r="C4990" t="s">
        <v>22544</v>
      </c>
      <c r="D4990" s="23"/>
      <c r="E4990" t="s">
        <v>1422</v>
      </c>
      <c r="F4990" t="s">
        <v>1386</v>
      </c>
      <c r="G4990">
        <v>1768</v>
      </c>
      <c r="H4990" s="23"/>
    </row>
    <row r="4991" spans="1:8" x14ac:dyDescent="0.25">
      <c r="A4991">
        <v>9138</v>
      </c>
      <c r="B4991" t="s">
        <v>22545</v>
      </c>
      <c r="C4991" t="s">
        <v>22483</v>
      </c>
      <c r="D4991" s="23"/>
      <c r="E4991" t="s">
        <v>4001</v>
      </c>
      <c r="F4991" t="s">
        <v>1398</v>
      </c>
      <c r="G4991">
        <v>10135</v>
      </c>
      <c r="H4991" s="23"/>
    </row>
    <row r="4992" spans="1:8" x14ac:dyDescent="0.25">
      <c r="A4992">
        <v>4263</v>
      </c>
      <c r="B4992" t="s">
        <v>22546</v>
      </c>
      <c r="C4992" t="s">
        <v>22546</v>
      </c>
      <c r="D4992" s="23"/>
      <c r="E4992" t="s">
        <v>1422</v>
      </c>
      <c r="F4992" t="s">
        <v>1386</v>
      </c>
      <c r="G4992">
        <v>1821</v>
      </c>
      <c r="H4992" s="23"/>
    </row>
    <row r="4993" spans="1:8" x14ac:dyDescent="0.25">
      <c r="A4993">
        <v>12200</v>
      </c>
      <c r="B4993" t="s">
        <v>7972</v>
      </c>
      <c r="C4993" t="s">
        <v>7972</v>
      </c>
      <c r="D4993" s="23">
        <v>27121859000105</v>
      </c>
      <c r="E4993" t="s">
        <v>1578</v>
      </c>
      <c r="F4993" t="s">
        <v>1386</v>
      </c>
      <c r="G4993">
        <v>18791</v>
      </c>
      <c r="H4993" s="23">
        <v>162887663</v>
      </c>
    </row>
    <row r="4994" spans="1:8" x14ac:dyDescent="0.25">
      <c r="A4994">
        <v>9144</v>
      </c>
      <c r="B4994" t="s">
        <v>22547</v>
      </c>
      <c r="C4994" t="s">
        <v>22547</v>
      </c>
      <c r="D4994" s="23"/>
      <c r="E4994" t="s">
        <v>22548</v>
      </c>
      <c r="F4994" t="s">
        <v>1398</v>
      </c>
      <c r="G4994">
        <v>13656</v>
      </c>
      <c r="H4994" s="23"/>
    </row>
    <row r="4995" spans="1:8" x14ac:dyDescent="0.25">
      <c r="A4995">
        <v>7202</v>
      </c>
      <c r="B4995" t="s">
        <v>7973</v>
      </c>
      <c r="C4995" t="s">
        <v>7973</v>
      </c>
      <c r="D4995" s="23">
        <v>9392648000125</v>
      </c>
      <c r="E4995" t="s">
        <v>3261</v>
      </c>
      <c r="F4995" t="s">
        <v>1398</v>
      </c>
      <c r="G4995">
        <v>11144</v>
      </c>
      <c r="H4995" s="23">
        <v>201098245</v>
      </c>
    </row>
    <row r="4996" spans="1:8" x14ac:dyDescent="0.25">
      <c r="A4996">
        <v>4567</v>
      </c>
      <c r="B4996" t="s">
        <v>22549</v>
      </c>
      <c r="C4996" t="s">
        <v>22549</v>
      </c>
      <c r="D4996" s="23"/>
      <c r="E4996" t="s">
        <v>1732</v>
      </c>
      <c r="F4996" t="s">
        <v>1386</v>
      </c>
      <c r="G4996">
        <v>7145</v>
      </c>
      <c r="H4996" s="23"/>
    </row>
    <row r="4997" spans="1:8" x14ac:dyDescent="0.25">
      <c r="A4997">
        <v>8381</v>
      </c>
      <c r="B4997" t="s">
        <v>22550</v>
      </c>
      <c r="C4997" t="s">
        <v>22550</v>
      </c>
      <c r="D4997" s="23"/>
      <c r="E4997" t="s">
        <v>1578</v>
      </c>
      <c r="F4997" t="s">
        <v>1386</v>
      </c>
      <c r="G4997">
        <v>12648</v>
      </c>
      <c r="H4997" s="23"/>
    </row>
    <row r="4998" spans="1:8" x14ac:dyDescent="0.25">
      <c r="A4998">
        <v>8749</v>
      </c>
      <c r="B4998" t="s">
        <v>22551</v>
      </c>
      <c r="C4998" t="s">
        <v>22551</v>
      </c>
      <c r="D4998" s="23"/>
      <c r="E4998" t="s">
        <v>3261</v>
      </c>
      <c r="F4998" t="s">
        <v>1398</v>
      </c>
      <c r="G4998">
        <v>13249</v>
      </c>
      <c r="H4998" s="23"/>
    </row>
    <row r="4999" spans="1:8" x14ac:dyDescent="0.25">
      <c r="A4999">
        <v>14571</v>
      </c>
      <c r="B4999" t="s">
        <v>7974</v>
      </c>
      <c r="C4999" t="s">
        <v>7975</v>
      </c>
      <c r="D4999" s="23">
        <v>3315336000131</v>
      </c>
      <c r="E4999" t="s">
        <v>7976</v>
      </c>
      <c r="F4999" t="s">
        <v>1407</v>
      </c>
      <c r="G4999">
        <v>22929</v>
      </c>
      <c r="H4999" s="23">
        <v>66681081</v>
      </c>
    </row>
    <row r="5000" spans="1:8" x14ac:dyDescent="0.25">
      <c r="A5000">
        <v>352</v>
      </c>
      <c r="B5000" t="s">
        <v>22552</v>
      </c>
      <c r="C5000" t="s">
        <v>22552</v>
      </c>
      <c r="D5000" s="23"/>
      <c r="E5000" t="s">
        <v>1422</v>
      </c>
      <c r="F5000" t="s">
        <v>1386</v>
      </c>
      <c r="G5000">
        <v>1628</v>
      </c>
      <c r="H5000" s="23"/>
    </row>
    <row r="5001" spans="1:8" x14ac:dyDescent="0.25">
      <c r="A5001">
        <v>2166</v>
      </c>
      <c r="B5001" t="s">
        <v>7977</v>
      </c>
      <c r="C5001" t="s">
        <v>7978</v>
      </c>
      <c r="D5001" s="23">
        <v>24225302000126</v>
      </c>
      <c r="E5001" t="s">
        <v>4677</v>
      </c>
      <c r="F5001" t="s">
        <v>1386</v>
      </c>
      <c r="G5001">
        <v>3442</v>
      </c>
      <c r="H5001" s="23">
        <v>160312930</v>
      </c>
    </row>
    <row r="5002" spans="1:8" x14ac:dyDescent="0.25">
      <c r="A5002">
        <v>2435</v>
      </c>
      <c r="B5002" t="s">
        <v>7979</v>
      </c>
      <c r="C5002" t="s">
        <v>7980</v>
      </c>
      <c r="D5002" s="23">
        <v>3402589000142</v>
      </c>
      <c r="E5002" t="s">
        <v>2256</v>
      </c>
      <c r="F5002" t="s">
        <v>1386</v>
      </c>
      <c r="G5002">
        <v>3711</v>
      </c>
      <c r="H5002" s="23" t="s">
        <v>7981</v>
      </c>
    </row>
    <row r="5003" spans="1:8" x14ac:dyDescent="0.25">
      <c r="A5003">
        <v>3842</v>
      </c>
      <c r="B5003" t="s">
        <v>7982</v>
      </c>
      <c r="C5003" t="s">
        <v>7983</v>
      </c>
      <c r="D5003" s="23">
        <v>9062708000141</v>
      </c>
      <c r="E5003" t="s">
        <v>1527</v>
      </c>
      <c r="F5003" t="s">
        <v>1386</v>
      </c>
      <c r="G5003">
        <v>5118</v>
      </c>
      <c r="H5003" s="23" t="s">
        <v>7984</v>
      </c>
    </row>
    <row r="5004" spans="1:8" x14ac:dyDescent="0.25">
      <c r="A5004">
        <v>7935</v>
      </c>
      <c r="B5004" t="s">
        <v>22553</v>
      </c>
      <c r="C5004" t="s">
        <v>22554</v>
      </c>
      <c r="D5004" s="23"/>
      <c r="E5004" t="s">
        <v>1422</v>
      </c>
      <c r="F5004" t="s">
        <v>1386</v>
      </c>
      <c r="G5004">
        <v>9805</v>
      </c>
      <c r="H5004" s="23"/>
    </row>
    <row r="5005" spans="1:8" x14ac:dyDescent="0.25">
      <c r="A5005">
        <v>10705</v>
      </c>
      <c r="B5005" t="s">
        <v>7985</v>
      </c>
      <c r="C5005" t="s">
        <v>7985</v>
      </c>
      <c r="D5005" s="23">
        <v>10143615000120</v>
      </c>
      <c r="E5005" t="s">
        <v>7986</v>
      </c>
      <c r="F5005" t="s">
        <v>1386</v>
      </c>
      <c r="G5005">
        <v>16121</v>
      </c>
      <c r="H5005" s="23">
        <v>161571727</v>
      </c>
    </row>
    <row r="5006" spans="1:8" x14ac:dyDescent="0.25">
      <c r="A5006">
        <v>15390</v>
      </c>
      <c r="B5006" t="s">
        <v>22555</v>
      </c>
      <c r="C5006" t="s">
        <v>22556</v>
      </c>
      <c r="D5006" s="23"/>
      <c r="E5006" t="s">
        <v>16008</v>
      </c>
      <c r="F5006" t="s">
        <v>1386</v>
      </c>
      <c r="G5006">
        <v>24558</v>
      </c>
      <c r="H5006" s="23"/>
    </row>
    <row r="5007" spans="1:8" x14ac:dyDescent="0.25">
      <c r="A5007">
        <v>4351</v>
      </c>
      <c r="B5007" t="s">
        <v>7987</v>
      </c>
      <c r="C5007" t="s">
        <v>7988</v>
      </c>
      <c r="D5007" s="23">
        <v>72695075000145</v>
      </c>
      <c r="E5007" t="s">
        <v>3863</v>
      </c>
      <c r="F5007" t="s">
        <v>1390</v>
      </c>
      <c r="G5007">
        <v>6931</v>
      </c>
      <c r="H5007" s="23">
        <v>647329398115</v>
      </c>
    </row>
    <row r="5008" spans="1:8" x14ac:dyDescent="0.25">
      <c r="A5008">
        <v>4398</v>
      </c>
      <c r="B5008" t="s">
        <v>22557</v>
      </c>
      <c r="C5008" t="s">
        <v>22557</v>
      </c>
      <c r="D5008" s="23"/>
      <c r="E5008" t="s">
        <v>1385</v>
      </c>
      <c r="F5008" t="s">
        <v>1386</v>
      </c>
      <c r="G5008">
        <v>5710</v>
      </c>
      <c r="H5008" s="23"/>
    </row>
    <row r="5009" spans="1:8" x14ac:dyDescent="0.25">
      <c r="A5009">
        <v>13790</v>
      </c>
      <c r="B5009" t="s">
        <v>22558</v>
      </c>
      <c r="C5009" t="s">
        <v>22558</v>
      </c>
      <c r="D5009" s="23"/>
      <c r="E5009" t="s">
        <v>1812</v>
      </c>
      <c r="F5009" t="s">
        <v>1386</v>
      </c>
      <c r="G5009">
        <v>21491</v>
      </c>
      <c r="H5009" s="23"/>
    </row>
    <row r="5010" spans="1:8" x14ac:dyDescent="0.25">
      <c r="A5010">
        <v>14405</v>
      </c>
      <c r="B5010" t="s">
        <v>7989</v>
      </c>
      <c r="C5010" t="s">
        <v>7990</v>
      </c>
      <c r="D5010" s="23">
        <v>36632245000260</v>
      </c>
      <c r="E5010" t="s">
        <v>1385</v>
      </c>
      <c r="F5010" t="s">
        <v>1386</v>
      </c>
      <c r="G5010">
        <v>22688</v>
      </c>
      <c r="H5010" s="23">
        <v>163903107</v>
      </c>
    </row>
    <row r="5011" spans="1:8" x14ac:dyDescent="0.25">
      <c r="A5011">
        <v>10258</v>
      </c>
      <c r="B5011" t="s">
        <v>7991</v>
      </c>
      <c r="C5011" t="s">
        <v>7991</v>
      </c>
      <c r="D5011" s="23">
        <v>26741586000210</v>
      </c>
      <c r="E5011" t="s">
        <v>1385</v>
      </c>
      <c r="F5011" t="s">
        <v>1386</v>
      </c>
      <c r="G5011">
        <v>15476</v>
      </c>
      <c r="H5011" s="23">
        <v>163198420</v>
      </c>
    </row>
    <row r="5012" spans="1:8" x14ac:dyDescent="0.25">
      <c r="A5012">
        <v>9175</v>
      </c>
      <c r="B5012" t="s">
        <v>7991</v>
      </c>
      <c r="C5012" t="s">
        <v>7991</v>
      </c>
      <c r="D5012" s="23">
        <v>26741586000139</v>
      </c>
      <c r="E5012" t="s">
        <v>1385</v>
      </c>
      <c r="F5012" t="s">
        <v>1386</v>
      </c>
      <c r="G5012">
        <v>13683</v>
      </c>
      <c r="H5012" s="23">
        <v>162860080</v>
      </c>
    </row>
    <row r="5013" spans="1:8" x14ac:dyDescent="0.25">
      <c r="A5013">
        <v>8334</v>
      </c>
      <c r="B5013" t="s">
        <v>7992</v>
      </c>
      <c r="C5013" t="s">
        <v>7993</v>
      </c>
      <c r="D5013" s="23">
        <v>15288437000140</v>
      </c>
      <c r="E5013" t="s">
        <v>1409</v>
      </c>
      <c r="F5013" t="s">
        <v>1386</v>
      </c>
      <c r="G5013">
        <v>12597</v>
      </c>
      <c r="H5013" s="23">
        <v>161963021</v>
      </c>
    </row>
    <row r="5014" spans="1:8" x14ac:dyDescent="0.25">
      <c r="A5014">
        <v>3304</v>
      </c>
      <c r="B5014" t="s">
        <v>7994</v>
      </c>
      <c r="C5014" t="s">
        <v>7995</v>
      </c>
      <c r="D5014" s="23">
        <v>7049606000160</v>
      </c>
      <c r="E5014" t="s">
        <v>4711</v>
      </c>
      <c r="F5014" t="s">
        <v>1407</v>
      </c>
      <c r="G5014">
        <v>4580</v>
      </c>
      <c r="H5014" s="23">
        <v>67002153</v>
      </c>
    </row>
    <row r="5015" spans="1:8" x14ac:dyDescent="0.25">
      <c r="A5015">
        <v>9005</v>
      </c>
      <c r="B5015" t="s">
        <v>7996</v>
      </c>
      <c r="C5015" t="s">
        <v>7996</v>
      </c>
      <c r="D5015" s="23">
        <v>6699156000199</v>
      </c>
      <c r="E5015" t="s">
        <v>5227</v>
      </c>
      <c r="F5015" t="s">
        <v>1398</v>
      </c>
      <c r="G5015">
        <v>13537</v>
      </c>
      <c r="H5015" s="23">
        <v>201453746</v>
      </c>
    </row>
    <row r="5016" spans="1:8" x14ac:dyDescent="0.25">
      <c r="A5016">
        <v>3901</v>
      </c>
      <c r="B5016" t="s">
        <v>7997</v>
      </c>
      <c r="C5016" t="s">
        <v>7998</v>
      </c>
      <c r="D5016" s="23">
        <v>9151606000100</v>
      </c>
      <c r="E5016" t="s">
        <v>7914</v>
      </c>
      <c r="F5016" t="s">
        <v>1386</v>
      </c>
      <c r="G5016">
        <v>5177</v>
      </c>
      <c r="H5016" s="23">
        <v>160234913</v>
      </c>
    </row>
    <row r="5017" spans="1:8" x14ac:dyDescent="0.25">
      <c r="A5017">
        <v>2048</v>
      </c>
      <c r="B5017" t="s">
        <v>7999</v>
      </c>
      <c r="C5017" t="s">
        <v>8000</v>
      </c>
      <c r="D5017" s="23">
        <v>2019254000187</v>
      </c>
      <c r="E5017" t="s">
        <v>1385</v>
      </c>
      <c r="F5017" t="s">
        <v>1386</v>
      </c>
      <c r="G5017">
        <v>3324</v>
      </c>
      <c r="H5017" s="23" t="s">
        <v>3079</v>
      </c>
    </row>
    <row r="5018" spans="1:8" x14ac:dyDescent="0.25">
      <c r="A5018">
        <v>13049</v>
      </c>
      <c r="B5018" t="s">
        <v>22559</v>
      </c>
      <c r="C5018" t="s">
        <v>22559</v>
      </c>
      <c r="D5018" s="23"/>
      <c r="E5018" t="s">
        <v>2336</v>
      </c>
      <c r="F5018" t="s">
        <v>1386</v>
      </c>
      <c r="G5018">
        <v>20147</v>
      </c>
      <c r="H5018" s="23"/>
    </row>
    <row r="5019" spans="1:8" x14ac:dyDescent="0.25">
      <c r="A5019">
        <v>1335</v>
      </c>
      <c r="B5019" t="s">
        <v>8001</v>
      </c>
      <c r="C5019" t="s">
        <v>8002</v>
      </c>
      <c r="D5019" s="23">
        <v>10564673000128</v>
      </c>
      <c r="E5019" t="s">
        <v>1409</v>
      </c>
      <c r="F5019" t="s">
        <v>1386</v>
      </c>
      <c r="G5019">
        <v>2611</v>
      </c>
      <c r="H5019" s="23">
        <v>161596096</v>
      </c>
    </row>
    <row r="5020" spans="1:8" x14ac:dyDescent="0.25">
      <c r="A5020">
        <v>9871</v>
      </c>
      <c r="B5020" t="s">
        <v>8003</v>
      </c>
      <c r="C5020" t="s">
        <v>8003</v>
      </c>
      <c r="D5020" s="23">
        <v>70305016000198</v>
      </c>
      <c r="E5020" t="s">
        <v>1483</v>
      </c>
      <c r="F5020" t="s">
        <v>1398</v>
      </c>
      <c r="G5020">
        <v>14609</v>
      </c>
      <c r="H5020" s="23">
        <v>202170241</v>
      </c>
    </row>
    <row r="5021" spans="1:8" x14ac:dyDescent="0.25">
      <c r="A5021">
        <v>12665</v>
      </c>
      <c r="B5021" t="s">
        <v>8004</v>
      </c>
      <c r="C5021" t="s">
        <v>8005</v>
      </c>
      <c r="D5021" s="23">
        <v>27152469000100</v>
      </c>
      <c r="E5021" t="s">
        <v>1530</v>
      </c>
      <c r="F5021" t="s">
        <v>1386</v>
      </c>
      <c r="G5021">
        <v>19687</v>
      </c>
      <c r="H5021" s="23">
        <v>162890397</v>
      </c>
    </row>
    <row r="5022" spans="1:8" x14ac:dyDescent="0.25">
      <c r="A5022">
        <v>2364</v>
      </c>
      <c r="B5022" t="s">
        <v>8006</v>
      </c>
      <c r="C5022" t="s">
        <v>8007</v>
      </c>
      <c r="D5022" s="23">
        <v>3168488000159</v>
      </c>
      <c r="E5022" t="s">
        <v>1541</v>
      </c>
      <c r="F5022" t="s">
        <v>1386</v>
      </c>
      <c r="G5022">
        <v>3640</v>
      </c>
      <c r="H5022" s="23">
        <v>161245196</v>
      </c>
    </row>
    <row r="5023" spans="1:8" x14ac:dyDescent="0.25">
      <c r="A5023">
        <v>10922</v>
      </c>
      <c r="B5023" t="s">
        <v>8008</v>
      </c>
      <c r="C5023" t="s">
        <v>8009</v>
      </c>
      <c r="D5023" s="23">
        <v>60848660000159</v>
      </c>
      <c r="E5023" t="s">
        <v>1424</v>
      </c>
      <c r="F5023" t="s">
        <v>1390</v>
      </c>
      <c r="G5023">
        <v>16609</v>
      </c>
      <c r="H5023" s="23">
        <v>104224224115</v>
      </c>
    </row>
    <row r="5024" spans="1:8" x14ac:dyDescent="0.25">
      <c r="A5024">
        <v>5701</v>
      </c>
      <c r="B5024" t="s">
        <v>8010</v>
      </c>
      <c r="C5024" t="s">
        <v>8011</v>
      </c>
      <c r="D5024" s="23">
        <v>10756310000194</v>
      </c>
      <c r="E5024" t="s">
        <v>1385</v>
      </c>
      <c r="F5024" t="s">
        <v>1386</v>
      </c>
      <c r="G5024">
        <v>8737</v>
      </c>
      <c r="H5024" s="23" t="s">
        <v>1438</v>
      </c>
    </row>
    <row r="5025" spans="1:8" x14ac:dyDescent="0.25">
      <c r="A5025">
        <v>8348</v>
      </c>
      <c r="B5025" t="s">
        <v>8012</v>
      </c>
      <c r="C5025" t="s">
        <v>8013</v>
      </c>
      <c r="D5025" s="23">
        <v>63466403000140</v>
      </c>
      <c r="E5025" t="s">
        <v>3261</v>
      </c>
      <c r="F5025" t="s">
        <v>1407</v>
      </c>
      <c r="G5025">
        <v>12603</v>
      </c>
      <c r="H5025" s="23">
        <v>63452197</v>
      </c>
    </row>
    <row r="5026" spans="1:8" x14ac:dyDescent="0.25">
      <c r="A5026">
        <v>12293</v>
      </c>
      <c r="B5026" t="s">
        <v>8014</v>
      </c>
      <c r="C5026" t="s">
        <v>8015</v>
      </c>
      <c r="D5026" s="23">
        <v>50859446000144</v>
      </c>
      <c r="E5026" t="s">
        <v>1424</v>
      </c>
      <c r="F5026" t="s">
        <v>1390</v>
      </c>
      <c r="G5026">
        <v>18890</v>
      </c>
      <c r="H5026" s="23">
        <v>111186732112</v>
      </c>
    </row>
    <row r="5027" spans="1:8" x14ac:dyDescent="0.25">
      <c r="A5027">
        <v>524</v>
      </c>
      <c r="B5027" t="s">
        <v>22560</v>
      </c>
      <c r="C5027" t="s">
        <v>22560</v>
      </c>
      <c r="D5027" s="23"/>
      <c r="E5027" t="s">
        <v>1422</v>
      </c>
      <c r="F5027" t="s">
        <v>1386</v>
      </c>
      <c r="G5027">
        <v>1800</v>
      </c>
      <c r="H5027" s="23"/>
    </row>
    <row r="5028" spans="1:8" x14ac:dyDescent="0.25">
      <c r="A5028">
        <v>2618</v>
      </c>
      <c r="B5028" t="s">
        <v>8016</v>
      </c>
      <c r="C5028" t="s">
        <v>8017</v>
      </c>
      <c r="D5028" s="23">
        <v>3954356000152</v>
      </c>
      <c r="E5028" t="s">
        <v>1430</v>
      </c>
      <c r="F5028" t="s">
        <v>1415</v>
      </c>
      <c r="G5028">
        <v>3894</v>
      </c>
      <c r="H5028" s="23">
        <v>27378683</v>
      </c>
    </row>
    <row r="5029" spans="1:8" x14ac:dyDescent="0.25">
      <c r="A5029">
        <v>13607</v>
      </c>
      <c r="B5029" t="s">
        <v>8018</v>
      </c>
      <c r="C5029" t="s">
        <v>8018</v>
      </c>
      <c r="D5029" s="23">
        <v>3954356000314</v>
      </c>
      <c r="E5029" t="s">
        <v>4711</v>
      </c>
      <c r="F5029" t="s">
        <v>1407</v>
      </c>
      <c r="G5029">
        <v>21235</v>
      </c>
      <c r="H5029" s="23">
        <v>62999702</v>
      </c>
    </row>
    <row r="5030" spans="1:8" x14ac:dyDescent="0.25">
      <c r="A5030">
        <v>10431</v>
      </c>
      <c r="B5030" t="s">
        <v>8019</v>
      </c>
      <c r="C5030" t="s">
        <v>8019</v>
      </c>
      <c r="D5030" s="23">
        <v>88490610000161</v>
      </c>
      <c r="E5030" t="s">
        <v>8020</v>
      </c>
      <c r="F5030" t="s">
        <v>1619</v>
      </c>
      <c r="G5030">
        <v>15740</v>
      </c>
      <c r="H5030" s="23">
        <v>650026195</v>
      </c>
    </row>
    <row r="5031" spans="1:8" x14ac:dyDescent="0.25">
      <c r="A5031">
        <v>3954</v>
      </c>
      <c r="B5031" t="s">
        <v>8021</v>
      </c>
      <c r="C5031" t="s">
        <v>8022</v>
      </c>
      <c r="D5031" s="23">
        <v>92660406000976</v>
      </c>
      <c r="E5031" t="s">
        <v>1385</v>
      </c>
      <c r="F5031" t="s">
        <v>1386</v>
      </c>
      <c r="G5031">
        <v>5230</v>
      </c>
      <c r="H5031" s="23">
        <v>161452906</v>
      </c>
    </row>
    <row r="5032" spans="1:8" x14ac:dyDescent="0.25">
      <c r="A5032">
        <v>7887</v>
      </c>
      <c r="B5032" t="s">
        <v>8023</v>
      </c>
      <c r="C5032" t="s">
        <v>8024</v>
      </c>
      <c r="D5032" s="23">
        <v>92660406002677</v>
      </c>
      <c r="E5032" t="s">
        <v>1385</v>
      </c>
      <c r="F5032" t="s">
        <v>1386</v>
      </c>
      <c r="G5032">
        <v>12199</v>
      </c>
      <c r="H5032" s="23">
        <v>162387423</v>
      </c>
    </row>
    <row r="5033" spans="1:8" x14ac:dyDescent="0.25">
      <c r="A5033">
        <v>15536</v>
      </c>
      <c r="B5033" t="s">
        <v>8023</v>
      </c>
      <c r="C5033" t="s">
        <v>8024</v>
      </c>
      <c r="D5033" s="23">
        <v>92660406001514</v>
      </c>
      <c r="E5033" t="s">
        <v>2323</v>
      </c>
      <c r="F5033" t="s">
        <v>1692</v>
      </c>
      <c r="G5033">
        <v>24766</v>
      </c>
      <c r="H5033" s="23">
        <v>9046854451</v>
      </c>
    </row>
    <row r="5034" spans="1:8" x14ac:dyDescent="0.25">
      <c r="A5034">
        <v>11858</v>
      </c>
      <c r="B5034" t="s">
        <v>8025</v>
      </c>
      <c r="C5034" t="s">
        <v>8026</v>
      </c>
      <c r="D5034" s="23">
        <v>36313549000183</v>
      </c>
      <c r="E5034" t="s">
        <v>1385</v>
      </c>
      <c r="F5034" t="s">
        <v>1386</v>
      </c>
      <c r="G5034">
        <v>18232</v>
      </c>
      <c r="H5034" s="23">
        <v>163605130</v>
      </c>
    </row>
    <row r="5035" spans="1:8" x14ac:dyDescent="0.25">
      <c r="A5035">
        <v>9071</v>
      </c>
      <c r="B5035" t="s">
        <v>8027</v>
      </c>
      <c r="C5035" t="s">
        <v>8027</v>
      </c>
      <c r="D5035" s="23">
        <v>8905569000108</v>
      </c>
      <c r="E5035" t="s">
        <v>8028</v>
      </c>
      <c r="F5035" t="s">
        <v>1427</v>
      </c>
      <c r="G5035">
        <v>13594</v>
      </c>
      <c r="H5035" s="23">
        <v>152628533</v>
      </c>
    </row>
    <row r="5036" spans="1:8" x14ac:dyDescent="0.25">
      <c r="A5036">
        <v>3418</v>
      </c>
      <c r="B5036" t="s">
        <v>8029</v>
      </c>
      <c r="C5036" t="s">
        <v>8030</v>
      </c>
      <c r="D5036" s="23">
        <v>7594885000143</v>
      </c>
      <c r="E5036" t="s">
        <v>1452</v>
      </c>
      <c r="F5036" t="s">
        <v>1386</v>
      </c>
      <c r="G5036">
        <v>4694</v>
      </c>
      <c r="H5036" s="23">
        <v>161469442</v>
      </c>
    </row>
    <row r="5037" spans="1:8" x14ac:dyDescent="0.25">
      <c r="A5037">
        <v>10053</v>
      </c>
      <c r="B5037" t="s">
        <v>8031</v>
      </c>
      <c r="C5037" t="s">
        <v>8031</v>
      </c>
      <c r="D5037" s="23">
        <v>10508296000100</v>
      </c>
      <c r="E5037" t="s">
        <v>1465</v>
      </c>
      <c r="F5037" t="s">
        <v>1398</v>
      </c>
      <c r="G5037">
        <v>14878</v>
      </c>
      <c r="H5037" s="23">
        <v>202172040</v>
      </c>
    </row>
    <row r="5038" spans="1:8" x14ac:dyDescent="0.25">
      <c r="A5038">
        <v>11518</v>
      </c>
      <c r="B5038" t="s">
        <v>8032</v>
      </c>
      <c r="C5038" t="s">
        <v>8032</v>
      </c>
      <c r="D5038" s="23">
        <v>15681444000107</v>
      </c>
      <c r="E5038" t="s">
        <v>1638</v>
      </c>
      <c r="F5038" t="s">
        <v>1386</v>
      </c>
      <c r="G5038">
        <v>17462</v>
      </c>
      <c r="H5038" s="23">
        <v>161999930</v>
      </c>
    </row>
    <row r="5039" spans="1:8" x14ac:dyDescent="0.25">
      <c r="A5039">
        <v>9310</v>
      </c>
      <c r="B5039" t="s">
        <v>8033</v>
      </c>
      <c r="C5039" t="s">
        <v>8033</v>
      </c>
      <c r="D5039" s="23">
        <v>17959320000176</v>
      </c>
      <c r="E5039" t="s">
        <v>1385</v>
      </c>
      <c r="F5039" t="s">
        <v>1386</v>
      </c>
      <c r="G5039">
        <v>13800</v>
      </c>
      <c r="H5039" s="23">
        <v>162129181</v>
      </c>
    </row>
    <row r="5040" spans="1:8" x14ac:dyDescent="0.25">
      <c r="A5040">
        <v>6475</v>
      </c>
      <c r="B5040" t="s">
        <v>8034</v>
      </c>
      <c r="C5040" t="s">
        <v>8034</v>
      </c>
      <c r="D5040" s="23">
        <v>10332508000140</v>
      </c>
      <c r="E5040" t="s">
        <v>4396</v>
      </c>
      <c r="F5040" t="s">
        <v>1418</v>
      </c>
      <c r="G5040">
        <v>10013</v>
      </c>
      <c r="H5040" s="23" t="s">
        <v>1438</v>
      </c>
    </row>
    <row r="5041" spans="1:8" x14ac:dyDescent="0.25">
      <c r="A5041">
        <v>12965</v>
      </c>
      <c r="B5041" t="s">
        <v>8035</v>
      </c>
      <c r="D5041" s="23">
        <v>13602940000100</v>
      </c>
      <c r="E5041" t="s">
        <v>8036</v>
      </c>
      <c r="F5041" t="s">
        <v>1692</v>
      </c>
      <c r="G5041">
        <v>20000</v>
      </c>
      <c r="H5041" s="23">
        <v>9056480126</v>
      </c>
    </row>
    <row r="5042" spans="1:8" x14ac:dyDescent="0.25">
      <c r="A5042">
        <v>2024</v>
      </c>
      <c r="B5042" t="s">
        <v>8037</v>
      </c>
      <c r="C5042" t="s">
        <v>8038</v>
      </c>
      <c r="D5042" s="23">
        <v>1812521000106</v>
      </c>
      <c r="E5042" t="s">
        <v>1409</v>
      </c>
      <c r="F5042" t="s">
        <v>1386</v>
      </c>
      <c r="G5042">
        <v>3300</v>
      </c>
      <c r="H5042" s="23">
        <v>161159915</v>
      </c>
    </row>
    <row r="5043" spans="1:8" x14ac:dyDescent="0.25">
      <c r="A5043">
        <v>13118</v>
      </c>
      <c r="B5043" t="s">
        <v>8039</v>
      </c>
      <c r="D5043" s="23">
        <v>35841110000160</v>
      </c>
      <c r="E5043" t="s">
        <v>1465</v>
      </c>
      <c r="F5043" t="s">
        <v>1398</v>
      </c>
      <c r="G5043">
        <v>20283</v>
      </c>
      <c r="H5043" s="23">
        <v>205334857</v>
      </c>
    </row>
    <row r="5044" spans="1:8" x14ac:dyDescent="0.25">
      <c r="A5044">
        <v>809</v>
      </c>
      <c r="B5044" t="s">
        <v>22561</v>
      </c>
      <c r="C5044" t="s">
        <v>22561</v>
      </c>
      <c r="D5044" s="23"/>
      <c r="E5044" t="s">
        <v>1385</v>
      </c>
      <c r="F5044" t="s">
        <v>1386</v>
      </c>
      <c r="G5044">
        <v>2085</v>
      </c>
      <c r="H5044" s="23"/>
    </row>
    <row r="5045" spans="1:8" x14ac:dyDescent="0.25">
      <c r="A5045">
        <v>6708</v>
      </c>
      <c r="B5045" t="s">
        <v>8040</v>
      </c>
      <c r="C5045" t="s">
        <v>8041</v>
      </c>
      <c r="D5045" s="23">
        <v>8181087000152</v>
      </c>
      <c r="E5045" t="s">
        <v>2527</v>
      </c>
      <c r="F5045" t="s">
        <v>1386</v>
      </c>
      <c r="G5045">
        <v>10267</v>
      </c>
      <c r="H5045" s="23">
        <v>161502466</v>
      </c>
    </row>
    <row r="5046" spans="1:8" x14ac:dyDescent="0.25">
      <c r="A5046">
        <v>9625</v>
      </c>
      <c r="B5046" t="s">
        <v>8042</v>
      </c>
      <c r="C5046" t="s">
        <v>8043</v>
      </c>
      <c r="D5046" s="23">
        <v>24632451000100</v>
      </c>
      <c r="E5046" t="s">
        <v>1424</v>
      </c>
      <c r="F5046" t="s">
        <v>1390</v>
      </c>
      <c r="G5046">
        <v>14323</v>
      </c>
      <c r="H5046" s="23" t="s">
        <v>1438</v>
      </c>
    </row>
    <row r="5047" spans="1:8" x14ac:dyDescent="0.25">
      <c r="A5047">
        <v>3956</v>
      </c>
      <c r="B5047" t="s">
        <v>8044</v>
      </c>
      <c r="C5047" t="s">
        <v>8045</v>
      </c>
      <c r="D5047" s="23">
        <v>9268517000130</v>
      </c>
      <c r="E5047" t="s">
        <v>1385</v>
      </c>
      <c r="F5047" t="s">
        <v>1386</v>
      </c>
      <c r="G5047">
        <v>5232</v>
      </c>
      <c r="H5047" s="23">
        <v>160685354</v>
      </c>
    </row>
    <row r="5048" spans="1:8" x14ac:dyDescent="0.25">
      <c r="A5048">
        <v>11360</v>
      </c>
      <c r="B5048" t="s">
        <v>8046</v>
      </c>
      <c r="C5048" t="s">
        <v>8047</v>
      </c>
      <c r="D5048" s="23">
        <v>33700940000142</v>
      </c>
      <c r="E5048" t="s">
        <v>1435</v>
      </c>
      <c r="F5048" t="s">
        <v>1390</v>
      </c>
      <c r="G5048">
        <v>17237</v>
      </c>
      <c r="H5048" s="23">
        <v>796904765118</v>
      </c>
    </row>
    <row r="5049" spans="1:8" x14ac:dyDescent="0.25">
      <c r="A5049">
        <v>7696</v>
      </c>
      <c r="B5049" t="s">
        <v>8048</v>
      </c>
      <c r="C5049" t="s">
        <v>8048</v>
      </c>
      <c r="D5049" s="23">
        <v>43995646000169</v>
      </c>
      <c r="E5049" t="s">
        <v>2193</v>
      </c>
      <c r="F5049" t="s">
        <v>1390</v>
      </c>
      <c r="G5049">
        <v>12016</v>
      </c>
      <c r="H5049" s="23">
        <v>206126870111</v>
      </c>
    </row>
    <row r="5050" spans="1:8" x14ac:dyDescent="0.25">
      <c r="A5050">
        <v>13508</v>
      </c>
      <c r="B5050" t="s">
        <v>8049</v>
      </c>
      <c r="C5050" t="s">
        <v>8050</v>
      </c>
      <c r="D5050" s="23">
        <v>4821013000182</v>
      </c>
      <c r="E5050" t="s">
        <v>8051</v>
      </c>
      <c r="F5050" t="s">
        <v>1444</v>
      </c>
      <c r="G5050">
        <v>21110</v>
      </c>
      <c r="H5050" s="23">
        <v>23445615</v>
      </c>
    </row>
    <row r="5051" spans="1:8" x14ac:dyDescent="0.25">
      <c r="A5051">
        <v>9922</v>
      </c>
      <c r="B5051" t="s">
        <v>8052</v>
      </c>
      <c r="C5051" t="s">
        <v>8053</v>
      </c>
      <c r="D5051" s="23">
        <v>12361958000197</v>
      </c>
      <c r="E5051" t="s">
        <v>1430</v>
      </c>
      <c r="F5051" t="s">
        <v>1415</v>
      </c>
      <c r="G5051">
        <v>14656</v>
      </c>
      <c r="H5051" s="23" t="s">
        <v>1438</v>
      </c>
    </row>
    <row r="5052" spans="1:8" x14ac:dyDescent="0.25">
      <c r="A5052">
        <v>4696</v>
      </c>
      <c r="B5052" t="s">
        <v>8054</v>
      </c>
      <c r="C5052" t="s">
        <v>8055</v>
      </c>
      <c r="D5052" s="23">
        <v>38894796000146</v>
      </c>
      <c r="E5052" t="s">
        <v>1424</v>
      </c>
      <c r="F5052" t="s">
        <v>1390</v>
      </c>
      <c r="G5052">
        <v>7268</v>
      </c>
      <c r="H5052" s="23" t="s">
        <v>1438</v>
      </c>
    </row>
    <row r="5053" spans="1:8" x14ac:dyDescent="0.25">
      <c r="A5053">
        <v>3786</v>
      </c>
      <c r="B5053" t="s">
        <v>8056</v>
      </c>
      <c r="C5053" t="s">
        <v>8057</v>
      </c>
      <c r="D5053" s="23">
        <v>8961997000158</v>
      </c>
      <c r="E5053" t="s">
        <v>1430</v>
      </c>
      <c r="F5053" t="s">
        <v>1415</v>
      </c>
      <c r="G5053">
        <v>5062</v>
      </c>
      <c r="H5053" s="23" t="s">
        <v>2239</v>
      </c>
    </row>
    <row r="5054" spans="1:8" x14ac:dyDescent="0.25">
      <c r="A5054">
        <v>12829</v>
      </c>
      <c r="B5054" t="s">
        <v>8058</v>
      </c>
      <c r="C5054" t="s">
        <v>8059</v>
      </c>
      <c r="D5054" s="23">
        <v>48659502000155</v>
      </c>
      <c r="E5054" t="s">
        <v>2667</v>
      </c>
      <c r="F5054" t="s">
        <v>1390</v>
      </c>
      <c r="G5054">
        <v>19863</v>
      </c>
      <c r="H5054" s="23" t="s">
        <v>1438</v>
      </c>
    </row>
    <row r="5055" spans="1:8" x14ac:dyDescent="0.25">
      <c r="A5055">
        <v>7958</v>
      </c>
      <c r="B5055" t="s">
        <v>8060</v>
      </c>
      <c r="C5055" t="s">
        <v>8060</v>
      </c>
      <c r="D5055" s="23">
        <v>9433715000102</v>
      </c>
      <c r="E5055" t="s">
        <v>1572</v>
      </c>
      <c r="F5055" t="s">
        <v>1386</v>
      </c>
      <c r="G5055">
        <v>12261</v>
      </c>
      <c r="H5055" s="23" t="s">
        <v>1438</v>
      </c>
    </row>
    <row r="5056" spans="1:8" x14ac:dyDescent="0.25">
      <c r="A5056">
        <v>11459</v>
      </c>
      <c r="B5056" t="s">
        <v>8061</v>
      </c>
      <c r="C5056" t="s">
        <v>8061</v>
      </c>
      <c r="D5056" s="23">
        <v>40980914000180</v>
      </c>
      <c r="E5056" t="s">
        <v>1385</v>
      </c>
      <c r="F5056" t="s">
        <v>1386</v>
      </c>
      <c r="G5056">
        <v>17397</v>
      </c>
      <c r="H5056" s="23" t="s">
        <v>1438</v>
      </c>
    </row>
    <row r="5057" spans="1:8" x14ac:dyDescent="0.25">
      <c r="A5057">
        <v>3867</v>
      </c>
      <c r="B5057" t="s">
        <v>8062</v>
      </c>
      <c r="C5057" t="s">
        <v>8063</v>
      </c>
      <c r="D5057" s="23">
        <v>9112236000194</v>
      </c>
      <c r="E5057" t="s">
        <v>1385</v>
      </c>
      <c r="F5057" t="s">
        <v>1386</v>
      </c>
      <c r="G5057">
        <v>5143</v>
      </c>
      <c r="H5057" s="23"/>
    </row>
    <row r="5058" spans="1:8" x14ac:dyDescent="0.25">
      <c r="A5058">
        <v>5396</v>
      </c>
      <c r="B5058" t="s">
        <v>8064</v>
      </c>
      <c r="C5058" t="s">
        <v>8064</v>
      </c>
      <c r="D5058" s="23">
        <v>5548171000173</v>
      </c>
      <c r="E5058" t="s">
        <v>1385</v>
      </c>
      <c r="F5058" t="s">
        <v>1386</v>
      </c>
      <c r="G5058">
        <v>8466</v>
      </c>
      <c r="H5058" s="23" t="s">
        <v>1438</v>
      </c>
    </row>
    <row r="5059" spans="1:8" x14ac:dyDescent="0.25">
      <c r="A5059">
        <v>8145</v>
      </c>
      <c r="B5059" t="s">
        <v>8065</v>
      </c>
      <c r="C5059" t="s">
        <v>8065</v>
      </c>
      <c r="D5059" s="23">
        <v>61665527000120</v>
      </c>
      <c r="E5059" t="s">
        <v>1675</v>
      </c>
      <c r="F5059" t="s">
        <v>1390</v>
      </c>
      <c r="G5059">
        <v>12421</v>
      </c>
      <c r="H5059" s="23">
        <v>664032948110</v>
      </c>
    </row>
    <row r="5060" spans="1:8" x14ac:dyDescent="0.25">
      <c r="A5060">
        <v>14912</v>
      </c>
      <c r="B5060" t="s">
        <v>8066</v>
      </c>
      <c r="C5060" t="s">
        <v>8067</v>
      </c>
      <c r="D5060" s="23">
        <v>54500986000198</v>
      </c>
      <c r="E5060" t="s">
        <v>1992</v>
      </c>
      <c r="F5060" t="s">
        <v>1587</v>
      </c>
      <c r="G5060">
        <v>23353</v>
      </c>
      <c r="H5060" s="23">
        <v>241232732</v>
      </c>
    </row>
    <row r="5061" spans="1:8" x14ac:dyDescent="0.25">
      <c r="A5061">
        <v>8051</v>
      </c>
      <c r="B5061" t="s">
        <v>8068</v>
      </c>
      <c r="C5061" t="s">
        <v>8068</v>
      </c>
      <c r="D5061" s="23">
        <v>2483898000121</v>
      </c>
      <c r="E5061" t="s">
        <v>1675</v>
      </c>
      <c r="F5061" t="s">
        <v>1390</v>
      </c>
      <c r="G5061">
        <v>12349</v>
      </c>
      <c r="H5061" s="23">
        <v>664064334112</v>
      </c>
    </row>
    <row r="5062" spans="1:8" x14ac:dyDescent="0.25">
      <c r="A5062">
        <v>13973</v>
      </c>
      <c r="B5062" t="s">
        <v>8069</v>
      </c>
      <c r="C5062" t="s">
        <v>8069</v>
      </c>
      <c r="D5062" s="23">
        <v>13522944000170</v>
      </c>
      <c r="E5062" t="s">
        <v>1507</v>
      </c>
      <c r="F5062" t="s">
        <v>1415</v>
      </c>
      <c r="G5062">
        <v>21770</v>
      </c>
      <c r="H5062" s="23">
        <v>43882323</v>
      </c>
    </row>
    <row r="5063" spans="1:8" x14ac:dyDescent="0.25">
      <c r="A5063">
        <v>1476</v>
      </c>
      <c r="B5063" t="s">
        <v>8070</v>
      </c>
      <c r="C5063" t="s">
        <v>8071</v>
      </c>
      <c r="D5063" s="23">
        <v>10937886000158</v>
      </c>
      <c r="E5063" t="s">
        <v>1992</v>
      </c>
      <c r="F5063" t="s">
        <v>1587</v>
      </c>
      <c r="G5063">
        <v>2752</v>
      </c>
      <c r="H5063" s="23" t="s">
        <v>8072</v>
      </c>
    </row>
    <row r="5064" spans="1:8" x14ac:dyDescent="0.25">
      <c r="A5064">
        <v>2650</v>
      </c>
      <c r="B5064" t="s">
        <v>8073</v>
      </c>
      <c r="C5064" t="s">
        <v>8074</v>
      </c>
      <c r="D5064" s="23">
        <v>40924227000148</v>
      </c>
      <c r="E5064" t="s">
        <v>1992</v>
      </c>
      <c r="F5064" t="s">
        <v>1587</v>
      </c>
      <c r="G5064">
        <v>3926</v>
      </c>
      <c r="H5064" s="23">
        <v>240820975</v>
      </c>
    </row>
    <row r="5065" spans="1:8" x14ac:dyDescent="0.25">
      <c r="A5065">
        <v>11497</v>
      </c>
      <c r="B5065" t="s">
        <v>8075</v>
      </c>
      <c r="C5065" t="s">
        <v>8075</v>
      </c>
      <c r="D5065" s="23">
        <v>11594437000117</v>
      </c>
      <c r="E5065" t="s">
        <v>2687</v>
      </c>
      <c r="F5065" t="s">
        <v>1386</v>
      </c>
      <c r="G5065">
        <v>17439</v>
      </c>
      <c r="H5065" s="23" t="s">
        <v>1438</v>
      </c>
    </row>
    <row r="5066" spans="1:8" x14ac:dyDescent="0.25">
      <c r="A5066">
        <v>11555</v>
      </c>
      <c r="B5066" t="s">
        <v>8076</v>
      </c>
      <c r="C5066" t="s">
        <v>8077</v>
      </c>
      <c r="D5066" s="23">
        <v>13923732000103</v>
      </c>
      <c r="E5066" t="s">
        <v>2549</v>
      </c>
      <c r="F5066" t="s">
        <v>1386</v>
      </c>
      <c r="G5066">
        <v>17502</v>
      </c>
      <c r="H5066" s="23" t="s">
        <v>1438</v>
      </c>
    </row>
    <row r="5067" spans="1:8" x14ac:dyDescent="0.25">
      <c r="A5067">
        <v>11455</v>
      </c>
      <c r="B5067" t="s">
        <v>8078</v>
      </c>
      <c r="C5067" t="s">
        <v>8078</v>
      </c>
      <c r="D5067" s="23">
        <v>11685421000110</v>
      </c>
      <c r="E5067" t="s">
        <v>1541</v>
      </c>
      <c r="F5067" t="s">
        <v>1386</v>
      </c>
      <c r="G5067">
        <v>17393</v>
      </c>
      <c r="H5067" s="23" t="s">
        <v>1438</v>
      </c>
    </row>
    <row r="5068" spans="1:8" x14ac:dyDescent="0.25">
      <c r="A5068">
        <v>11448</v>
      </c>
      <c r="B5068" t="s">
        <v>8079</v>
      </c>
      <c r="C5068" t="s">
        <v>8080</v>
      </c>
      <c r="D5068" s="23">
        <v>17945598000194</v>
      </c>
      <c r="E5068" t="s">
        <v>2005</v>
      </c>
      <c r="F5068" t="s">
        <v>1386</v>
      </c>
      <c r="G5068">
        <v>17386</v>
      </c>
      <c r="H5068" s="23" t="s">
        <v>1438</v>
      </c>
    </row>
    <row r="5069" spans="1:8" x14ac:dyDescent="0.25">
      <c r="A5069">
        <v>11479</v>
      </c>
      <c r="B5069" t="s">
        <v>8081</v>
      </c>
      <c r="C5069" t="s">
        <v>8081</v>
      </c>
      <c r="D5069" s="23">
        <v>10486210000195</v>
      </c>
      <c r="E5069" t="s">
        <v>1578</v>
      </c>
      <c r="F5069" t="s">
        <v>1386</v>
      </c>
      <c r="G5069">
        <v>17419</v>
      </c>
      <c r="H5069" s="23" t="s">
        <v>1438</v>
      </c>
    </row>
    <row r="5070" spans="1:8" x14ac:dyDescent="0.25">
      <c r="A5070">
        <v>11442</v>
      </c>
      <c r="B5070" t="s">
        <v>8082</v>
      </c>
      <c r="C5070" t="s">
        <v>8082</v>
      </c>
      <c r="D5070" s="23">
        <v>8674396000164</v>
      </c>
      <c r="E5070" t="s">
        <v>1422</v>
      </c>
      <c r="F5070" t="s">
        <v>1386</v>
      </c>
      <c r="G5070">
        <v>17374</v>
      </c>
      <c r="H5070" s="23" t="s">
        <v>1438</v>
      </c>
    </row>
    <row r="5071" spans="1:8" x14ac:dyDescent="0.25">
      <c r="A5071">
        <v>11470</v>
      </c>
      <c r="B5071" t="s">
        <v>8083</v>
      </c>
      <c r="C5071" t="s">
        <v>8084</v>
      </c>
      <c r="D5071" s="23">
        <v>11975244000106</v>
      </c>
      <c r="E5071" t="s">
        <v>8085</v>
      </c>
      <c r="F5071" t="s">
        <v>1398</v>
      </c>
      <c r="G5071">
        <v>17410</v>
      </c>
      <c r="H5071" s="23" t="s">
        <v>1438</v>
      </c>
    </row>
    <row r="5072" spans="1:8" x14ac:dyDescent="0.25">
      <c r="A5072">
        <v>11511</v>
      </c>
      <c r="B5072" t="s">
        <v>8086</v>
      </c>
      <c r="C5072" t="s">
        <v>8086</v>
      </c>
      <c r="D5072" s="23">
        <v>12457150000108</v>
      </c>
      <c r="E5072" t="s">
        <v>1723</v>
      </c>
      <c r="F5072" t="s">
        <v>1386</v>
      </c>
      <c r="G5072">
        <v>17455</v>
      </c>
      <c r="H5072" s="23" t="s">
        <v>1438</v>
      </c>
    </row>
    <row r="5073" spans="1:8" x14ac:dyDescent="0.25">
      <c r="A5073">
        <v>11462</v>
      </c>
      <c r="B5073" t="s">
        <v>8087</v>
      </c>
      <c r="C5073" t="s">
        <v>8087</v>
      </c>
      <c r="D5073" s="23">
        <v>8730943000181</v>
      </c>
      <c r="E5073" t="s">
        <v>1530</v>
      </c>
      <c r="F5073" t="s">
        <v>1386</v>
      </c>
      <c r="G5073">
        <v>17402</v>
      </c>
      <c r="H5073" s="23" t="s">
        <v>1438</v>
      </c>
    </row>
    <row r="5074" spans="1:8" x14ac:dyDescent="0.25">
      <c r="A5074">
        <v>5540</v>
      </c>
      <c r="B5074" t="s">
        <v>8088</v>
      </c>
      <c r="C5074" t="s">
        <v>8089</v>
      </c>
      <c r="D5074" s="23">
        <v>2645310000199</v>
      </c>
      <c r="E5074" t="s">
        <v>2670</v>
      </c>
      <c r="F5074" t="s">
        <v>2671</v>
      </c>
      <c r="G5074">
        <v>8605</v>
      </c>
      <c r="H5074" s="23" t="s">
        <v>1438</v>
      </c>
    </row>
    <row r="5075" spans="1:8" x14ac:dyDescent="0.25">
      <c r="A5075">
        <v>13830</v>
      </c>
      <c r="B5075" t="s">
        <v>8090</v>
      </c>
      <c r="C5075" t="s">
        <v>8091</v>
      </c>
      <c r="D5075" s="23">
        <v>15635871000159</v>
      </c>
      <c r="E5075" t="s">
        <v>1583</v>
      </c>
      <c r="F5075" t="s">
        <v>1386</v>
      </c>
      <c r="G5075">
        <v>21553</v>
      </c>
      <c r="H5075" s="23" t="s">
        <v>1438</v>
      </c>
    </row>
    <row r="5076" spans="1:8" x14ac:dyDescent="0.25">
      <c r="A5076">
        <v>6018</v>
      </c>
      <c r="B5076" t="s">
        <v>8092</v>
      </c>
      <c r="C5076" t="s">
        <v>8093</v>
      </c>
      <c r="D5076" s="23">
        <v>4811883000170</v>
      </c>
      <c r="E5076" t="s">
        <v>1385</v>
      </c>
      <c r="F5076" t="s">
        <v>1386</v>
      </c>
      <c r="G5076">
        <v>9331</v>
      </c>
      <c r="H5076" s="23" t="s">
        <v>1438</v>
      </c>
    </row>
    <row r="5077" spans="1:8" x14ac:dyDescent="0.25">
      <c r="A5077">
        <v>10679</v>
      </c>
      <c r="B5077" t="s">
        <v>8094</v>
      </c>
      <c r="C5077" t="s">
        <v>8094</v>
      </c>
      <c r="D5077" s="23">
        <v>18721843000142</v>
      </c>
      <c r="E5077" t="s">
        <v>1424</v>
      </c>
      <c r="F5077" t="s">
        <v>1390</v>
      </c>
      <c r="G5077">
        <v>16091</v>
      </c>
      <c r="H5077" s="23" t="s">
        <v>1438</v>
      </c>
    </row>
    <row r="5078" spans="1:8" x14ac:dyDescent="0.25">
      <c r="A5078">
        <v>13653</v>
      </c>
      <c r="B5078" t="s">
        <v>8095</v>
      </c>
      <c r="D5078" s="23">
        <v>43998375000103</v>
      </c>
      <c r="E5078" t="s">
        <v>1424</v>
      </c>
      <c r="F5078" t="s">
        <v>1390</v>
      </c>
      <c r="G5078">
        <v>21282</v>
      </c>
      <c r="H5078" s="23">
        <v>133287569117</v>
      </c>
    </row>
    <row r="5079" spans="1:8" x14ac:dyDescent="0.25">
      <c r="A5079">
        <v>7514</v>
      </c>
      <c r="B5079" t="s">
        <v>8096</v>
      </c>
      <c r="C5079" t="s">
        <v>8097</v>
      </c>
      <c r="D5079" s="23">
        <v>5075835000124</v>
      </c>
      <c r="E5079" t="s">
        <v>1424</v>
      </c>
      <c r="F5079" t="s">
        <v>1390</v>
      </c>
      <c r="G5079">
        <v>11443</v>
      </c>
      <c r="H5079" s="23">
        <v>116374271111</v>
      </c>
    </row>
    <row r="5080" spans="1:8" x14ac:dyDescent="0.25">
      <c r="A5080">
        <v>13432</v>
      </c>
      <c r="B5080" t="s">
        <v>8098</v>
      </c>
      <c r="C5080" t="s">
        <v>8098</v>
      </c>
      <c r="D5080" s="23">
        <v>38109536000112</v>
      </c>
      <c r="E5080" t="s">
        <v>1385</v>
      </c>
      <c r="F5080" t="s">
        <v>1386</v>
      </c>
      <c r="G5080">
        <v>21012</v>
      </c>
      <c r="H5080" s="23">
        <v>163738777</v>
      </c>
    </row>
    <row r="5081" spans="1:8" x14ac:dyDescent="0.25">
      <c r="A5081">
        <v>11132</v>
      </c>
      <c r="B5081" t="s">
        <v>8099</v>
      </c>
      <c r="C5081" t="s">
        <v>8100</v>
      </c>
      <c r="D5081" s="23">
        <v>18228553000161</v>
      </c>
      <c r="E5081" t="s">
        <v>1527</v>
      </c>
      <c r="F5081" t="s">
        <v>1386</v>
      </c>
      <c r="G5081">
        <v>16938</v>
      </c>
      <c r="H5081" s="23">
        <v>162373198</v>
      </c>
    </row>
    <row r="5082" spans="1:8" x14ac:dyDescent="0.25">
      <c r="A5082">
        <v>13857</v>
      </c>
      <c r="B5082" t="s">
        <v>8101</v>
      </c>
      <c r="C5082" t="s">
        <v>8102</v>
      </c>
      <c r="D5082" s="23">
        <v>6942472000140</v>
      </c>
      <c r="E5082" t="s">
        <v>1424</v>
      </c>
      <c r="F5082" t="s">
        <v>1390</v>
      </c>
      <c r="G5082">
        <v>21601</v>
      </c>
      <c r="H5082" s="23" t="s">
        <v>1438</v>
      </c>
    </row>
    <row r="5083" spans="1:8" x14ac:dyDescent="0.25">
      <c r="A5083">
        <v>1737</v>
      </c>
      <c r="B5083" t="s">
        <v>8103</v>
      </c>
      <c r="C5083" t="s">
        <v>8104</v>
      </c>
      <c r="D5083" s="23">
        <v>12264566000100</v>
      </c>
      <c r="E5083" t="s">
        <v>1397</v>
      </c>
      <c r="F5083" t="s">
        <v>1398</v>
      </c>
      <c r="G5083">
        <v>3013</v>
      </c>
      <c r="H5083" s="23">
        <v>202350363</v>
      </c>
    </row>
    <row r="5084" spans="1:8" x14ac:dyDescent="0.25">
      <c r="A5084">
        <v>11857</v>
      </c>
      <c r="B5084" t="s">
        <v>8105</v>
      </c>
      <c r="C5084" t="s">
        <v>8105</v>
      </c>
      <c r="D5084" s="23">
        <v>9419392000526</v>
      </c>
      <c r="E5084" t="s">
        <v>1397</v>
      </c>
      <c r="F5084" t="s">
        <v>1398</v>
      </c>
      <c r="G5084">
        <v>18231</v>
      </c>
      <c r="H5084" s="23">
        <v>205411959</v>
      </c>
    </row>
    <row r="5085" spans="1:8" x14ac:dyDescent="0.25">
      <c r="A5085">
        <v>8208</v>
      </c>
      <c r="B5085" t="s">
        <v>8105</v>
      </c>
      <c r="C5085" t="s">
        <v>8105</v>
      </c>
      <c r="D5085" s="23">
        <v>9419392000445</v>
      </c>
      <c r="E5085" t="s">
        <v>1492</v>
      </c>
      <c r="F5085" t="s">
        <v>1398</v>
      </c>
      <c r="G5085">
        <v>12477</v>
      </c>
      <c r="H5085" s="23">
        <v>204131979</v>
      </c>
    </row>
    <row r="5086" spans="1:8" x14ac:dyDescent="0.25">
      <c r="A5086">
        <v>4053</v>
      </c>
      <c r="B5086" t="s">
        <v>8106</v>
      </c>
      <c r="C5086" t="s">
        <v>8107</v>
      </c>
      <c r="D5086" s="23">
        <v>9419392000283</v>
      </c>
      <c r="E5086" t="s">
        <v>1465</v>
      </c>
      <c r="F5086" t="s">
        <v>1398</v>
      </c>
      <c r="G5086">
        <v>5329</v>
      </c>
      <c r="H5086" s="23">
        <v>202469026</v>
      </c>
    </row>
    <row r="5087" spans="1:8" x14ac:dyDescent="0.25">
      <c r="A5087">
        <v>4052</v>
      </c>
      <c r="B5087" t="s">
        <v>8106</v>
      </c>
      <c r="C5087" t="s">
        <v>8107</v>
      </c>
      <c r="D5087" s="23">
        <v>9419392000100</v>
      </c>
      <c r="E5087" t="s">
        <v>1513</v>
      </c>
      <c r="F5087" t="s">
        <v>1398</v>
      </c>
      <c r="G5087">
        <v>5328</v>
      </c>
      <c r="H5087" s="23" t="s">
        <v>8108</v>
      </c>
    </row>
    <row r="5088" spans="1:8" x14ac:dyDescent="0.25">
      <c r="A5088">
        <v>10421</v>
      </c>
      <c r="B5088" t="s">
        <v>8109</v>
      </c>
      <c r="C5088" t="s">
        <v>8110</v>
      </c>
      <c r="D5088" s="23">
        <v>10703449000170</v>
      </c>
      <c r="E5088" t="s">
        <v>2667</v>
      </c>
      <c r="F5088" t="s">
        <v>1390</v>
      </c>
      <c r="G5088">
        <v>15721</v>
      </c>
      <c r="H5088" s="23">
        <v>535457386118</v>
      </c>
    </row>
    <row r="5089" spans="1:8" x14ac:dyDescent="0.25">
      <c r="A5089">
        <v>9966</v>
      </c>
      <c r="B5089" t="s">
        <v>8111</v>
      </c>
      <c r="C5089" t="s">
        <v>8112</v>
      </c>
      <c r="D5089" s="23">
        <v>4057403000128</v>
      </c>
      <c r="E5089" t="s">
        <v>1403</v>
      </c>
      <c r="F5089" t="s">
        <v>1398</v>
      </c>
      <c r="G5089">
        <v>14698</v>
      </c>
      <c r="H5089" s="23">
        <v>200866770</v>
      </c>
    </row>
    <row r="5090" spans="1:8" x14ac:dyDescent="0.25">
      <c r="A5090">
        <v>7395</v>
      </c>
      <c r="B5090" t="s">
        <v>8113</v>
      </c>
      <c r="C5090" t="s">
        <v>8113</v>
      </c>
      <c r="D5090" s="23">
        <v>12325108000133</v>
      </c>
      <c r="E5090" t="s">
        <v>1397</v>
      </c>
      <c r="F5090" t="s">
        <v>1398</v>
      </c>
      <c r="G5090">
        <v>11314</v>
      </c>
      <c r="H5090" s="23">
        <v>202356515</v>
      </c>
    </row>
    <row r="5091" spans="1:8" x14ac:dyDescent="0.25">
      <c r="A5091">
        <v>6910</v>
      </c>
      <c r="B5091" t="s">
        <v>8114</v>
      </c>
      <c r="C5091" t="s">
        <v>8115</v>
      </c>
      <c r="D5091" s="23">
        <v>24093213000173</v>
      </c>
      <c r="E5091" t="s">
        <v>1507</v>
      </c>
      <c r="F5091" t="s">
        <v>1415</v>
      </c>
      <c r="G5091">
        <v>10876</v>
      </c>
      <c r="H5091" s="23" t="s">
        <v>1438</v>
      </c>
    </row>
    <row r="5092" spans="1:8" x14ac:dyDescent="0.25">
      <c r="A5092">
        <v>8630</v>
      </c>
      <c r="B5092" t="s">
        <v>8116</v>
      </c>
      <c r="C5092" t="s">
        <v>8116</v>
      </c>
      <c r="D5092" s="23">
        <v>24912993000136</v>
      </c>
      <c r="E5092" t="s">
        <v>8117</v>
      </c>
      <c r="F5092" t="s">
        <v>1398</v>
      </c>
      <c r="G5092">
        <v>13141</v>
      </c>
      <c r="H5092" s="23">
        <v>204513545</v>
      </c>
    </row>
    <row r="5093" spans="1:8" x14ac:dyDescent="0.25">
      <c r="A5093">
        <v>9132</v>
      </c>
      <c r="B5093" t="s">
        <v>8118</v>
      </c>
      <c r="C5093" t="s">
        <v>8118</v>
      </c>
      <c r="D5093" s="23">
        <v>10881608000126</v>
      </c>
      <c r="E5093" t="s">
        <v>5227</v>
      </c>
      <c r="F5093" t="s">
        <v>1398</v>
      </c>
      <c r="G5093">
        <v>13645</v>
      </c>
      <c r="H5093" s="23">
        <v>202208672</v>
      </c>
    </row>
    <row r="5094" spans="1:8" x14ac:dyDescent="0.25">
      <c r="A5094">
        <v>8834</v>
      </c>
      <c r="B5094" t="s">
        <v>8119</v>
      </c>
      <c r="C5094" t="s">
        <v>8119</v>
      </c>
      <c r="D5094" s="23">
        <v>24243948000136</v>
      </c>
      <c r="E5094" t="s">
        <v>1409</v>
      </c>
      <c r="F5094" t="s">
        <v>1386</v>
      </c>
      <c r="G5094">
        <v>13356</v>
      </c>
      <c r="H5094" s="23">
        <v>162704810</v>
      </c>
    </row>
    <row r="5095" spans="1:8" x14ac:dyDescent="0.25">
      <c r="A5095">
        <v>13240</v>
      </c>
      <c r="B5095" t="s">
        <v>8120</v>
      </c>
      <c r="C5095" t="s">
        <v>8120</v>
      </c>
      <c r="D5095" s="23">
        <v>27896374000274</v>
      </c>
      <c r="E5095" t="s">
        <v>8121</v>
      </c>
      <c r="F5095" t="s">
        <v>1398</v>
      </c>
      <c r="G5095">
        <v>20437</v>
      </c>
      <c r="H5095" s="23">
        <v>205701841</v>
      </c>
    </row>
    <row r="5096" spans="1:8" x14ac:dyDescent="0.25">
      <c r="A5096">
        <v>12674</v>
      </c>
      <c r="B5096" t="s">
        <v>8122</v>
      </c>
      <c r="C5096" t="s">
        <v>8122</v>
      </c>
      <c r="D5096" s="23">
        <v>7973007000562</v>
      </c>
      <c r="E5096" t="s">
        <v>4001</v>
      </c>
      <c r="F5096" t="s">
        <v>1398</v>
      </c>
      <c r="G5096">
        <v>19700</v>
      </c>
      <c r="H5096" s="23">
        <v>205457690</v>
      </c>
    </row>
    <row r="5097" spans="1:8" x14ac:dyDescent="0.25">
      <c r="A5097">
        <v>3515</v>
      </c>
      <c r="B5097" t="s">
        <v>8122</v>
      </c>
      <c r="C5097" t="s">
        <v>8122</v>
      </c>
      <c r="D5097" s="23">
        <v>7973007000139</v>
      </c>
      <c r="E5097" t="s">
        <v>3648</v>
      </c>
      <c r="F5097" t="s">
        <v>1398</v>
      </c>
      <c r="G5097">
        <v>4791</v>
      </c>
      <c r="H5097" s="23">
        <v>204003652</v>
      </c>
    </row>
    <row r="5098" spans="1:8" x14ac:dyDescent="0.25">
      <c r="A5098">
        <v>7242</v>
      </c>
      <c r="B5098" t="s">
        <v>8122</v>
      </c>
      <c r="C5098" t="s">
        <v>8122</v>
      </c>
      <c r="D5098" s="23">
        <v>7973007000481</v>
      </c>
      <c r="E5098" t="s">
        <v>4001</v>
      </c>
      <c r="F5098" t="s">
        <v>1398</v>
      </c>
      <c r="G5098">
        <v>11183</v>
      </c>
      <c r="H5098" s="23">
        <v>204193613</v>
      </c>
    </row>
    <row r="5099" spans="1:8" x14ac:dyDescent="0.25">
      <c r="A5099">
        <v>8825</v>
      </c>
      <c r="B5099" t="s">
        <v>8122</v>
      </c>
      <c r="C5099" t="s">
        <v>8122</v>
      </c>
      <c r="D5099" s="23">
        <v>7973007000210</v>
      </c>
      <c r="E5099" t="s">
        <v>1397</v>
      </c>
      <c r="F5099" t="s">
        <v>1398</v>
      </c>
      <c r="G5099">
        <v>13346</v>
      </c>
      <c r="H5099" s="23">
        <v>202090736</v>
      </c>
    </row>
    <row r="5100" spans="1:8" x14ac:dyDescent="0.25">
      <c r="A5100">
        <v>14100</v>
      </c>
      <c r="B5100" t="s">
        <v>8122</v>
      </c>
      <c r="C5100" t="s">
        <v>8122</v>
      </c>
      <c r="D5100" s="23">
        <v>7973007000643</v>
      </c>
      <c r="E5100" t="s">
        <v>1397</v>
      </c>
      <c r="F5100" t="s">
        <v>1398</v>
      </c>
      <c r="G5100">
        <v>21889</v>
      </c>
      <c r="H5100" s="23">
        <v>205642110</v>
      </c>
    </row>
    <row r="5101" spans="1:8" x14ac:dyDescent="0.25">
      <c r="A5101">
        <v>7076</v>
      </c>
      <c r="B5101" t="s">
        <v>8122</v>
      </c>
      <c r="C5101" t="s">
        <v>8122</v>
      </c>
      <c r="D5101" s="23">
        <v>7973007000309</v>
      </c>
      <c r="E5101" t="s">
        <v>3641</v>
      </c>
      <c r="F5101" t="s">
        <v>1398</v>
      </c>
      <c r="G5101">
        <v>11052</v>
      </c>
      <c r="H5101" s="23">
        <v>202228240</v>
      </c>
    </row>
    <row r="5102" spans="1:8" x14ac:dyDescent="0.25">
      <c r="A5102">
        <v>14105</v>
      </c>
      <c r="B5102" t="s">
        <v>8122</v>
      </c>
      <c r="C5102" t="s">
        <v>8122</v>
      </c>
      <c r="D5102" s="23">
        <v>7973007000724</v>
      </c>
      <c r="E5102" t="s">
        <v>1513</v>
      </c>
      <c r="F5102" t="s">
        <v>1398</v>
      </c>
      <c r="G5102">
        <v>21893</v>
      </c>
      <c r="H5102" s="23">
        <v>206029420</v>
      </c>
    </row>
    <row r="5103" spans="1:8" x14ac:dyDescent="0.25">
      <c r="A5103">
        <v>15194</v>
      </c>
      <c r="B5103" t="s">
        <v>8122</v>
      </c>
      <c r="C5103" t="s">
        <v>8122</v>
      </c>
      <c r="D5103" s="23">
        <v>7973007000996</v>
      </c>
      <c r="E5103" t="s">
        <v>3641</v>
      </c>
      <c r="F5103" t="s">
        <v>1398</v>
      </c>
      <c r="G5103">
        <v>24279</v>
      </c>
      <c r="H5103" s="23">
        <v>206279132</v>
      </c>
    </row>
    <row r="5104" spans="1:8" x14ac:dyDescent="0.25">
      <c r="A5104">
        <v>6341</v>
      </c>
      <c r="B5104" t="s">
        <v>8123</v>
      </c>
      <c r="C5104" t="s">
        <v>8123</v>
      </c>
      <c r="D5104" s="23">
        <v>18647643000197</v>
      </c>
      <c r="E5104" t="s">
        <v>1409</v>
      </c>
      <c r="F5104" t="s">
        <v>1386</v>
      </c>
      <c r="G5104">
        <v>9884</v>
      </c>
      <c r="H5104" s="23">
        <v>162180632</v>
      </c>
    </row>
    <row r="5105" spans="1:8" x14ac:dyDescent="0.25">
      <c r="A5105">
        <v>5171</v>
      </c>
      <c r="B5105" t="s">
        <v>8124</v>
      </c>
      <c r="C5105" t="s">
        <v>8125</v>
      </c>
      <c r="D5105" s="23">
        <v>16910932000101</v>
      </c>
      <c r="E5105" t="s">
        <v>2167</v>
      </c>
      <c r="F5105" t="s">
        <v>1587</v>
      </c>
      <c r="G5105">
        <v>8220</v>
      </c>
      <c r="H5105" s="23">
        <v>242735630</v>
      </c>
    </row>
    <row r="5106" spans="1:8" x14ac:dyDescent="0.25">
      <c r="A5106">
        <v>9270</v>
      </c>
      <c r="B5106" t="s">
        <v>8126</v>
      </c>
      <c r="C5106" t="s">
        <v>8127</v>
      </c>
      <c r="D5106" s="23">
        <v>26498524000148</v>
      </c>
      <c r="E5106" t="s">
        <v>4951</v>
      </c>
      <c r="F5106" t="s">
        <v>1415</v>
      </c>
      <c r="G5106">
        <v>13762</v>
      </c>
      <c r="H5106" s="23">
        <v>69744904</v>
      </c>
    </row>
    <row r="5107" spans="1:8" x14ac:dyDescent="0.25">
      <c r="A5107">
        <v>12146</v>
      </c>
      <c r="B5107" t="s">
        <v>8128</v>
      </c>
      <c r="C5107" t="s">
        <v>8129</v>
      </c>
      <c r="D5107" s="23">
        <v>12403943000144</v>
      </c>
      <c r="E5107" t="s">
        <v>3855</v>
      </c>
      <c r="F5107" t="s">
        <v>1692</v>
      </c>
      <c r="G5107">
        <v>18731</v>
      </c>
      <c r="H5107" s="23" t="s">
        <v>8130</v>
      </c>
    </row>
    <row r="5108" spans="1:8" x14ac:dyDescent="0.25">
      <c r="A5108">
        <v>15154</v>
      </c>
      <c r="B5108" t="s">
        <v>8131</v>
      </c>
      <c r="C5108" t="s">
        <v>8131</v>
      </c>
      <c r="D5108" s="23">
        <v>54805471000104</v>
      </c>
      <c r="E5108" t="s">
        <v>1430</v>
      </c>
      <c r="F5108" t="s">
        <v>1415</v>
      </c>
      <c r="G5108">
        <v>24172</v>
      </c>
      <c r="H5108" s="23">
        <v>116742453</v>
      </c>
    </row>
    <row r="5109" spans="1:8" x14ac:dyDescent="0.25">
      <c r="A5109">
        <v>5388</v>
      </c>
      <c r="B5109" t="s">
        <v>8132</v>
      </c>
      <c r="C5109" t="s">
        <v>8132</v>
      </c>
      <c r="D5109" s="23">
        <v>10939490000140</v>
      </c>
      <c r="E5109" t="s">
        <v>1385</v>
      </c>
      <c r="F5109" t="s">
        <v>1386</v>
      </c>
      <c r="G5109">
        <v>8458</v>
      </c>
      <c r="H5109" s="23">
        <v>161807291</v>
      </c>
    </row>
    <row r="5110" spans="1:8" x14ac:dyDescent="0.25">
      <c r="A5110">
        <v>6764</v>
      </c>
      <c r="B5110" t="s">
        <v>8133</v>
      </c>
      <c r="C5110" t="s">
        <v>8134</v>
      </c>
      <c r="D5110" s="23">
        <v>20298067000161</v>
      </c>
      <c r="E5110" t="s">
        <v>1385</v>
      </c>
      <c r="F5110" t="s">
        <v>1386</v>
      </c>
      <c r="G5110">
        <v>10489</v>
      </c>
      <c r="H5110" s="23">
        <v>162339305</v>
      </c>
    </row>
    <row r="5111" spans="1:8" x14ac:dyDescent="0.25">
      <c r="A5111">
        <v>8755</v>
      </c>
      <c r="B5111" t="s">
        <v>22562</v>
      </c>
      <c r="C5111" t="s">
        <v>22562</v>
      </c>
      <c r="D5111" s="23"/>
      <c r="E5111" t="s">
        <v>1422</v>
      </c>
      <c r="F5111" t="s">
        <v>1386</v>
      </c>
      <c r="G5111">
        <v>13255</v>
      </c>
      <c r="H5111" s="23"/>
    </row>
    <row r="5112" spans="1:8" x14ac:dyDescent="0.25">
      <c r="A5112">
        <v>2392</v>
      </c>
      <c r="B5112" t="s">
        <v>8135</v>
      </c>
      <c r="C5112" t="s">
        <v>8136</v>
      </c>
      <c r="D5112" s="23">
        <v>3288471000135</v>
      </c>
      <c r="E5112" t="s">
        <v>1385</v>
      </c>
      <c r="F5112" t="s">
        <v>1386</v>
      </c>
      <c r="G5112">
        <v>3668</v>
      </c>
      <c r="H5112" s="23">
        <v>161248543</v>
      </c>
    </row>
    <row r="5113" spans="1:8" x14ac:dyDescent="0.25">
      <c r="A5113">
        <v>11068</v>
      </c>
      <c r="B5113" t="s">
        <v>8137</v>
      </c>
      <c r="C5113" t="s">
        <v>8137</v>
      </c>
      <c r="D5113" s="23">
        <v>33893569000182</v>
      </c>
      <c r="E5113" t="s">
        <v>1385</v>
      </c>
      <c r="F5113" t="s">
        <v>1386</v>
      </c>
      <c r="G5113">
        <v>16873</v>
      </c>
      <c r="H5113" s="23">
        <v>163421625</v>
      </c>
    </row>
    <row r="5114" spans="1:8" x14ac:dyDescent="0.25">
      <c r="A5114">
        <v>4177</v>
      </c>
      <c r="B5114" t="s">
        <v>22563</v>
      </c>
      <c r="C5114" t="s">
        <v>22564</v>
      </c>
      <c r="D5114" s="23"/>
      <c r="E5114" t="s">
        <v>1422</v>
      </c>
      <c r="F5114" t="s">
        <v>1386</v>
      </c>
      <c r="G5114">
        <v>1386</v>
      </c>
      <c r="H5114" s="23"/>
    </row>
    <row r="5115" spans="1:8" x14ac:dyDescent="0.25">
      <c r="A5115">
        <v>8545</v>
      </c>
      <c r="B5115" t="s">
        <v>8138</v>
      </c>
      <c r="C5115" t="s">
        <v>8139</v>
      </c>
      <c r="D5115" s="23">
        <v>21591536000107</v>
      </c>
      <c r="E5115" t="s">
        <v>2527</v>
      </c>
      <c r="F5115" t="s">
        <v>1386</v>
      </c>
      <c r="G5115">
        <v>13047</v>
      </c>
      <c r="H5115" s="23" t="s">
        <v>1438</v>
      </c>
    </row>
    <row r="5116" spans="1:8" x14ac:dyDescent="0.25">
      <c r="A5116">
        <v>14609</v>
      </c>
      <c r="B5116" t="s">
        <v>22565</v>
      </c>
      <c r="C5116" t="s">
        <v>22566</v>
      </c>
      <c r="D5116" s="23"/>
      <c r="E5116" t="s">
        <v>1723</v>
      </c>
      <c r="F5116" t="s">
        <v>1386</v>
      </c>
      <c r="G5116">
        <v>16651</v>
      </c>
      <c r="H5116" s="23"/>
    </row>
    <row r="5117" spans="1:8" x14ac:dyDescent="0.25">
      <c r="A5117">
        <v>6668</v>
      </c>
      <c r="B5117" t="s">
        <v>8140</v>
      </c>
      <c r="C5117" t="s">
        <v>8140</v>
      </c>
      <c r="D5117" s="23">
        <v>20165413000133</v>
      </c>
      <c r="E5117" t="s">
        <v>1422</v>
      </c>
      <c r="F5117" t="s">
        <v>1386</v>
      </c>
      <c r="G5117">
        <v>10202</v>
      </c>
      <c r="H5117" s="23">
        <v>162325029</v>
      </c>
    </row>
    <row r="5118" spans="1:8" x14ac:dyDescent="0.25">
      <c r="A5118">
        <v>13491</v>
      </c>
      <c r="B5118" t="s">
        <v>22567</v>
      </c>
      <c r="C5118" t="s">
        <v>22567</v>
      </c>
      <c r="D5118" s="23"/>
      <c r="E5118" t="s">
        <v>1572</v>
      </c>
      <c r="F5118" t="s">
        <v>1386</v>
      </c>
      <c r="G5118">
        <v>21084</v>
      </c>
      <c r="H5118" s="23"/>
    </row>
    <row r="5119" spans="1:8" x14ac:dyDescent="0.25">
      <c r="A5119">
        <v>10747</v>
      </c>
      <c r="B5119" t="s">
        <v>8141</v>
      </c>
      <c r="C5119" t="s">
        <v>8142</v>
      </c>
      <c r="D5119" s="23">
        <v>8708127000171</v>
      </c>
      <c r="E5119" t="s">
        <v>8143</v>
      </c>
      <c r="F5119" t="s">
        <v>1398</v>
      </c>
      <c r="G5119">
        <v>16175</v>
      </c>
      <c r="H5119" s="23">
        <v>204017378</v>
      </c>
    </row>
    <row r="5120" spans="1:8" x14ac:dyDescent="0.25">
      <c r="A5120">
        <v>5777</v>
      </c>
      <c r="B5120" t="s">
        <v>8144</v>
      </c>
      <c r="C5120" t="s">
        <v>8144</v>
      </c>
      <c r="D5120" s="23">
        <v>17904589000155</v>
      </c>
      <c r="E5120" t="s">
        <v>1533</v>
      </c>
      <c r="F5120" t="s">
        <v>1386</v>
      </c>
      <c r="G5120">
        <v>8788</v>
      </c>
      <c r="H5120" s="23">
        <v>162125364</v>
      </c>
    </row>
    <row r="5121" spans="1:8" x14ac:dyDescent="0.25">
      <c r="A5121">
        <v>1839</v>
      </c>
      <c r="B5121" t="s">
        <v>8145</v>
      </c>
      <c r="C5121" t="s">
        <v>8146</v>
      </c>
      <c r="D5121" s="23">
        <v>12997691000129</v>
      </c>
      <c r="E5121" t="s">
        <v>1440</v>
      </c>
      <c r="F5121" t="s">
        <v>1386</v>
      </c>
      <c r="G5121">
        <v>3115</v>
      </c>
      <c r="H5121" s="23">
        <v>161782809</v>
      </c>
    </row>
    <row r="5122" spans="1:8" x14ac:dyDescent="0.25">
      <c r="A5122">
        <v>15605</v>
      </c>
      <c r="B5122" t="s">
        <v>8147</v>
      </c>
      <c r="C5122" t="s">
        <v>8147</v>
      </c>
      <c r="D5122" s="23">
        <v>58637946000143</v>
      </c>
      <c r="E5122" t="s">
        <v>1906</v>
      </c>
      <c r="F5122" t="s">
        <v>1386</v>
      </c>
      <c r="G5122">
        <v>24870</v>
      </c>
      <c r="H5122" s="23">
        <v>165154640</v>
      </c>
    </row>
    <row r="5123" spans="1:8" x14ac:dyDescent="0.25">
      <c r="A5123">
        <v>4704</v>
      </c>
      <c r="B5123" t="s">
        <v>8148</v>
      </c>
      <c r="C5123" t="s">
        <v>8149</v>
      </c>
      <c r="D5123" s="23">
        <v>8417568000467</v>
      </c>
      <c r="E5123" t="s">
        <v>1385</v>
      </c>
      <c r="F5123" t="s">
        <v>1386</v>
      </c>
      <c r="G5123">
        <v>7275</v>
      </c>
      <c r="H5123" s="23">
        <v>161514480</v>
      </c>
    </row>
    <row r="5124" spans="1:8" x14ac:dyDescent="0.25">
      <c r="A5124">
        <v>15586</v>
      </c>
      <c r="B5124" t="s">
        <v>8150</v>
      </c>
      <c r="C5124" t="s">
        <v>8150</v>
      </c>
      <c r="D5124" s="23">
        <v>44762344000103</v>
      </c>
      <c r="E5124" t="s">
        <v>8151</v>
      </c>
      <c r="F5124" t="s">
        <v>1407</v>
      </c>
      <c r="G5124">
        <v>24842</v>
      </c>
      <c r="H5124" s="23">
        <v>70381445</v>
      </c>
    </row>
    <row r="5125" spans="1:8" x14ac:dyDescent="0.25">
      <c r="A5125">
        <v>14603</v>
      </c>
      <c r="B5125" t="s">
        <v>8152</v>
      </c>
      <c r="C5125" t="s">
        <v>8153</v>
      </c>
      <c r="D5125" s="23">
        <v>30509551000146</v>
      </c>
      <c r="E5125" t="s">
        <v>5581</v>
      </c>
      <c r="F5125" t="s">
        <v>1386</v>
      </c>
      <c r="G5125">
        <v>22988</v>
      </c>
      <c r="H5125" s="23" t="s">
        <v>1438</v>
      </c>
    </row>
    <row r="5126" spans="1:8" x14ac:dyDescent="0.25">
      <c r="A5126">
        <v>11618</v>
      </c>
      <c r="B5126" t="s">
        <v>8154</v>
      </c>
      <c r="C5126" t="s">
        <v>8155</v>
      </c>
      <c r="D5126" s="23">
        <v>7087863000197</v>
      </c>
      <c r="E5126" t="s">
        <v>1385</v>
      </c>
      <c r="F5126" t="s">
        <v>1386</v>
      </c>
      <c r="G5126">
        <v>17561</v>
      </c>
      <c r="H5126" s="23" t="s">
        <v>1438</v>
      </c>
    </row>
    <row r="5127" spans="1:8" x14ac:dyDescent="0.25">
      <c r="A5127">
        <v>10076</v>
      </c>
      <c r="B5127" t="s">
        <v>8156</v>
      </c>
      <c r="C5127" t="s">
        <v>8157</v>
      </c>
      <c r="D5127" s="23">
        <v>69954311000196</v>
      </c>
      <c r="E5127" t="s">
        <v>1430</v>
      </c>
      <c r="F5127" t="s">
        <v>1415</v>
      </c>
      <c r="G5127">
        <v>14925</v>
      </c>
      <c r="H5127" s="23">
        <v>57763925</v>
      </c>
    </row>
    <row r="5128" spans="1:8" x14ac:dyDescent="0.25">
      <c r="A5128">
        <v>5096</v>
      </c>
      <c r="B5128" t="s">
        <v>8158</v>
      </c>
      <c r="C5128" t="s">
        <v>1364</v>
      </c>
      <c r="D5128" s="23">
        <v>4866656000223</v>
      </c>
      <c r="E5128" t="s">
        <v>1385</v>
      </c>
      <c r="F5128" t="s">
        <v>1386</v>
      </c>
      <c r="G5128">
        <v>8135</v>
      </c>
      <c r="H5128" s="23">
        <v>161395260</v>
      </c>
    </row>
    <row r="5129" spans="1:8" x14ac:dyDescent="0.25">
      <c r="A5129">
        <v>11282</v>
      </c>
      <c r="B5129" t="s">
        <v>8159</v>
      </c>
      <c r="C5129" t="s">
        <v>8160</v>
      </c>
      <c r="D5129" s="23">
        <v>50432715000191</v>
      </c>
      <c r="E5129" t="s">
        <v>1973</v>
      </c>
      <c r="F5129" t="s">
        <v>1390</v>
      </c>
      <c r="G5129">
        <v>17127</v>
      </c>
      <c r="H5129" s="23">
        <v>441000620114</v>
      </c>
    </row>
    <row r="5130" spans="1:8" x14ac:dyDescent="0.25">
      <c r="A5130">
        <v>1177</v>
      </c>
      <c r="B5130" t="s">
        <v>22568</v>
      </c>
      <c r="C5130" t="s">
        <v>22568</v>
      </c>
      <c r="D5130" s="23"/>
      <c r="E5130" t="s">
        <v>1422</v>
      </c>
      <c r="F5130" t="s">
        <v>1386</v>
      </c>
      <c r="G5130">
        <v>2453</v>
      </c>
      <c r="H5130" s="23"/>
    </row>
    <row r="5131" spans="1:8" x14ac:dyDescent="0.25">
      <c r="A5131">
        <v>2473</v>
      </c>
      <c r="B5131" t="s">
        <v>8161</v>
      </c>
      <c r="C5131" t="s">
        <v>8162</v>
      </c>
      <c r="D5131" s="23">
        <v>34996868000105</v>
      </c>
      <c r="E5131" t="s">
        <v>4711</v>
      </c>
      <c r="F5131" t="s">
        <v>1407</v>
      </c>
      <c r="G5131">
        <v>3749</v>
      </c>
      <c r="H5131" s="23" t="s">
        <v>8163</v>
      </c>
    </row>
    <row r="5132" spans="1:8" x14ac:dyDescent="0.25">
      <c r="A5132">
        <v>8620</v>
      </c>
      <c r="B5132" t="s">
        <v>8164</v>
      </c>
      <c r="C5132" t="s">
        <v>8165</v>
      </c>
      <c r="D5132" s="23">
        <v>4933915000100</v>
      </c>
      <c r="E5132" t="s">
        <v>3543</v>
      </c>
      <c r="F5132" t="s">
        <v>1610</v>
      </c>
      <c r="G5132">
        <v>13131</v>
      </c>
      <c r="H5132" s="23">
        <v>254356800</v>
      </c>
    </row>
    <row r="5133" spans="1:8" x14ac:dyDescent="0.25">
      <c r="A5133">
        <v>5510</v>
      </c>
      <c r="B5133" t="s">
        <v>8166</v>
      </c>
      <c r="C5133" t="s">
        <v>8167</v>
      </c>
      <c r="D5133" s="23">
        <v>41160920000154</v>
      </c>
      <c r="E5133" t="s">
        <v>1541</v>
      </c>
      <c r="F5133" t="s">
        <v>1386</v>
      </c>
      <c r="G5133">
        <v>8573</v>
      </c>
      <c r="H5133" s="23">
        <v>161646093</v>
      </c>
    </row>
    <row r="5134" spans="1:8" x14ac:dyDescent="0.25">
      <c r="A5134">
        <v>12113</v>
      </c>
      <c r="B5134" t="s">
        <v>8168</v>
      </c>
      <c r="C5134" t="s">
        <v>8169</v>
      </c>
      <c r="D5134" s="23">
        <v>9416421000172</v>
      </c>
      <c r="E5134" t="s">
        <v>1397</v>
      </c>
      <c r="F5134" t="s">
        <v>1398</v>
      </c>
      <c r="G5134">
        <v>18686</v>
      </c>
      <c r="H5134" s="23">
        <v>200278002</v>
      </c>
    </row>
    <row r="5135" spans="1:8" x14ac:dyDescent="0.25">
      <c r="A5135">
        <v>2016</v>
      </c>
      <c r="B5135" t="s">
        <v>8170</v>
      </c>
      <c r="C5135" t="s">
        <v>8170</v>
      </c>
      <c r="D5135" s="23">
        <v>172808000156</v>
      </c>
      <c r="E5135" t="s">
        <v>1430</v>
      </c>
      <c r="F5135" t="s">
        <v>1415</v>
      </c>
      <c r="G5135">
        <v>3292</v>
      </c>
      <c r="H5135" s="23">
        <v>20373783</v>
      </c>
    </row>
    <row r="5136" spans="1:8" x14ac:dyDescent="0.25">
      <c r="A5136">
        <v>12520</v>
      </c>
      <c r="B5136" t="s">
        <v>8171</v>
      </c>
      <c r="C5136" t="s">
        <v>8172</v>
      </c>
      <c r="D5136" s="23">
        <v>11060932000570</v>
      </c>
      <c r="E5136" t="s">
        <v>1500</v>
      </c>
      <c r="F5136" t="s">
        <v>1415</v>
      </c>
      <c r="G5136">
        <v>19446</v>
      </c>
      <c r="H5136" s="23">
        <v>93567979</v>
      </c>
    </row>
    <row r="5137" spans="1:8" x14ac:dyDescent="0.25">
      <c r="A5137">
        <v>15855</v>
      </c>
      <c r="B5137" t="s">
        <v>22569</v>
      </c>
      <c r="C5137" t="s">
        <v>22569</v>
      </c>
      <c r="D5137" s="23">
        <v>47993239000173</v>
      </c>
      <c r="E5137" t="s">
        <v>7509</v>
      </c>
      <c r="F5137" t="s">
        <v>1415</v>
      </c>
      <c r="G5137">
        <v>25231</v>
      </c>
      <c r="H5137" s="23">
        <v>106522302</v>
      </c>
    </row>
    <row r="5138" spans="1:8" x14ac:dyDescent="0.25">
      <c r="A5138">
        <v>15800</v>
      </c>
      <c r="B5138" t="s">
        <v>8173</v>
      </c>
      <c r="C5138" t="s">
        <v>8174</v>
      </c>
      <c r="D5138" s="23">
        <v>30720450000110</v>
      </c>
      <c r="E5138" t="s">
        <v>1385</v>
      </c>
      <c r="F5138" t="s">
        <v>1386</v>
      </c>
      <c r="G5138">
        <v>25117</v>
      </c>
      <c r="H5138" s="23" t="s">
        <v>1438</v>
      </c>
    </row>
    <row r="5139" spans="1:8" x14ac:dyDescent="0.25">
      <c r="A5139">
        <v>6390</v>
      </c>
      <c r="B5139" t="s">
        <v>8175</v>
      </c>
      <c r="C5139" t="s">
        <v>8175</v>
      </c>
      <c r="D5139" s="23">
        <v>9408388000139</v>
      </c>
      <c r="E5139" t="s">
        <v>1921</v>
      </c>
      <c r="F5139" t="s">
        <v>1386</v>
      </c>
      <c r="G5139">
        <v>9936</v>
      </c>
      <c r="H5139" s="23">
        <v>161559336</v>
      </c>
    </row>
    <row r="5140" spans="1:8" x14ac:dyDescent="0.25">
      <c r="A5140">
        <v>9588</v>
      </c>
      <c r="B5140" t="s">
        <v>8176</v>
      </c>
      <c r="C5140" t="s">
        <v>8177</v>
      </c>
      <c r="D5140" s="23">
        <v>18804360000101</v>
      </c>
      <c r="E5140" t="s">
        <v>1424</v>
      </c>
      <c r="F5140" t="s">
        <v>1390</v>
      </c>
      <c r="G5140">
        <v>14284</v>
      </c>
      <c r="H5140" s="23">
        <v>141534604110</v>
      </c>
    </row>
    <row r="5141" spans="1:8" x14ac:dyDescent="0.25">
      <c r="A5141">
        <v>15150</v>
      </c>
      <c r="B5141" t="s">
        <v>8178</v>
      </c>
      <c r="C5141" t="s">
        <v>8178</v>
      </c>
      <c r="D5141" s="23">
        <v>11027721000101</v>
      </c>
      <c r="E5141" t="s">
        <v>1805</v>
      </c>
      <c r="F5141" t="s">
        <v>1386</v>
      </c>
      <c r="G5141">
        <v>24155</v>
      </c>
      <c r="H5141" s="23">
        <v>162914210</v>
      </c>
    </row>
    <row r="5142" spans="1:8" x14ac:dyDescent="0.25">
      <c r="A5142">
        <v>15128</v>
      </c>
      <c r="B5142" t="s">
        <v>8179</v>
      </c>
      <c r="C5142" t="s">
        <v>8180</v>
      </c>
      <c r="D5142" s="23">
        <v>12340807000152</v>
      </c>
      <c r="E5142" t="s">
        <v>8181</v>
      </c>
      <c r="F5142" t="s">
        <v>1415</v>
      </c>
      <c r="G5142">
        <v>24029</v>
      </c>
      <c r="H5142" s="23" t="s">
        <v>1438</v>
      </c>
    </row>
    <row r="5143" spans="1:8" x14ac:dyDescent="0.25">
      <c r="A5143">
        <v>11520</v>
      </c>
      <c r="B5143" t="s">
        <v>8182</v>
      </c>
      <c r="C5143" t="s">
        <v>8183</v>
      </c>
      <c r="D5143" s="23">
        <v>8048153000463</v>
      </c>
      <c r="E5143" t="s">
        <v>1385</v>
      </c>
      <c r="F5143" t="s">
        <v>1386</v>
      </c>
      <c r="G5143">
        <v>17464</v>
      </c>
      <c r="H5143" s="23">
        <v>163174717</v>
      </c>
    </row>
    <row r="5144" spans="1:8" x14ac:dyDescent="0.25">
      <c r="A5144">
        <v>13092</v>
      </c>
      <c r="B5144" t="s">
        <v>8184</v>
      </c>
      <c r="C5144" t="s">
        <v>8185</v>
      </c>
      <c r="D5144" s="23">
        <v>44718737000110</v>
      </c>
      <c r="E5144" t="s">
        <v>8186</v>
      </c>
      <c r="F5144" t="s">
        <v>1880</v>
      </c>
      <c r="G5144">
        <v>20249</v>
      </c>
      <c r="H5144" s="23" t="s">
        <v>1438</v>
      </c>
    </row>
    <row r="5145" spans="1:8" x14ac:dyDescent="0.25">
      <c r="A5145">
        <v>6339</v>
      </c>
      <c r="B5145" t="s">
        <v>8187</v>
      </c>
      <c r="C5145" t="s">
        <v>8188</v>
      </c>
      <c r="D5145" s="23">
        <v>2580209000288</v>
      </c>
      <c r="E5145" t="s">
        <v>1422</v>
      </c>
      <c r="F5145" t="s">
        <v>1386</v>
      </c>
      <c r="G5145">
        <v>9882</v>
      </c>
      <c r="H5145" s="23">
        <v>162005016</v>
      </c>
    </row>
    <row r="5146" spans="1:8" x14ac:dyDescent="0.25">
      <c r="A5146">
        <v>14176</v>
      </c>
      <c r="B5146" t="s">
        <v>8189</v>
      </c>
      <c r="C5146" t="s">
        <v>8190</v>
      </c>
      <c r="D5146" s="23">
        <v>7955100000463</v>
      </c>
      <c r="E5146" t="s">
        <v>2087</v>
      </c>
      <c r="F5146" t="s">
        <v>1415</v>
      </c>
      <c r="G5146">
        <v>22102</v>
      </c>
      <c r="H5146" s="23">
        <v>101698810</v>
      </c>
    </row>
    <row r="5147" spans="1:8" x14ac:dyDescent="0.25">
      <c r="A5147">
        <v>7984</v>
      </c>
      <c r="B5147" t="s">
        <v>8191</v>
      </c>
      <c r="C5147" t="s">
        <v>8191</v>
      </c>
      <c r="D5147" s="23">
        <v>5101354000146</v>
      </c>
      <c r="E5147" t="s">
        <v>1430</v>
      </c>
      <c r="F5147" t="s">
        <v>1415</v>
      </c>
      <c r="G5147">
        <v>12289</v>
      </c>
      <c r="H5147" s="23">
        <v>29346398</v>
      </c>
    </row>
    <row r="5148" spans="1:8" x14ac:dyDescent="0.25">
      <c r="A5148">
        <v>13510</v>
      </c>
      <c r="B5148" t="s">
        <v>8192</v>
      </c>
      <c r="C5148" t="s">
        <v>8192</v>
      </c>
      <c r="D5148" s="23">
        <v>45477853000157</v>
      </c>
      <c r="E5148" t="s">
        <v>1385</v>
      </c>
      <c r="F5148" t="s">
        <v>1386</v>
      </c>
      <c r="G5148">
        <v>21113</v>
      </c>
      <c r="H5148" s="23">
        <v>164265643</v>
      </c>
    </row>
    <row r="5149" spans="1:8" x14ac:dyDescent="0.25">
      <c r="A5149">
        <v>6481</v>
      </c>
      <c r="B5149" t="s">
        <v>8193</v>
      </c>
      <c r="C5149" t="s">
        <v>8194</v>
      </c>
      <c r="D5149" s="23">
        <v>10886435000139</v>
      </c>
      <c r="E5149" t="s">
        <v>1409</v>
      </c>
      <c r="F5149" t="s">
        <v>1386</v>
      </c>
      <c r="G5149">
        <v>10018</v>
      </c>
      <c r="H5149" s="23">
        <v>161614957</v>
      </c>
    </row>
    <row r="5150" spans="1:8" x14ac:dyDescent="0.25">
      <c r="A5150">
        <v>4698</v>
      </c>
      <c r="B5150" t="s">
        <v>8195</v>
      </c>
      <c r="C5150" t="s">
        <v>8196</v>
      </c>
      <c r="D5150" s="23">
        <v>1009681000898</v>
      </c>
      <c r="E5150" t="s">
        <v>1430</v>
      </c>
      <c r="F5150" t="s">
        <v>1415</v>
      </c>
      <c r="G5150">
        <v>7270</v>
      </c>
      <c r="H5150" s="23">
        <v>60259</v>
      </c>
    </row>
    <row r="5151" spans="1:8" x14ac:dyDescent="0.25">
      <c r="A5151">
        <v>1236</v>
      </c>
      <c r="B5151" t="s">
        <v>8197</v>
      </c>
      <c r="C5151" t="s">
        <v>8198</v>
      </c>
      <c r="D5151" s="23">
        <v>1009681000383</v>
      </c>
      <c r="E5151" t="s">
        <v>1430</v>
      </c>
      <c r="F5151" t="s">
        <v>1415</v>
      </c>
      <c r="G5151">
        <v>2512</v>
      </c>
      <c r="H5151" s="23">
        <v>60259</v>
      </c>
    </row>
    <row r="5152" spans="1:8" x14ac:dyDescent="0.25">
      <c r="A5152">
        <v>9885</v>
      </c>
      <c r="B5152" t="s">
        <v>22570</v>
      </c>
      <c r="C5152" t="s">
        <v>22570</v>
      </c>
      <c r="D5152" s="23"/>
      <c r="E5152" t="s">
        <v>1422</v>
      </c>
      <c r="F5152" t="s">
        <v>1386</v>
      </c>
      <c r="G5152">
        <v>14622</v>
      </c>
      <c r="H5152" s="23"/>
    </row>
    <row r="5153" spans="1:8" x14ac:dyDescent="0.25">
      <c r="A5153">
        <v>13187</v>
      </c>
      <c r="B5153" t="s">
        <v>22571</v>
      </c>
      <c r="C5153" t="s">
        <v>22572</v>
      </c>
      <c r="D5153" s="23"/>
      <c r="E5153" t="s">
        <v>1422</v>
      </c>
      <c r="F5153" t="s">
        <v>1386</v>
      </c>
      <c r="G5153">
        <v>11878</v>
      </c>
      <c r="H5153" s="23"/>
    </row>
    <row r="5154" spans="1:8" x14ac:dyDescent="0.25">
      <c r="A5154">
        <v>2855</v>
      </c>
      <c r="B5154" t="s">
        <v>8199</v>
      </c>
      <c r="C5154" t="s">
        <v>8200</v>
      </c>
      <c r="D5154" s="23">
        <v>4783877000157</v>
      </c>
      <c r="E5154" t="s">
        <v>1723</v>
      </c>
      <c r="F5154" t="s">
        <v>1386</v>
      </c>
      <c r="G5154">
        <v>4131</v>
      </c>
      <c r="H5154" s="23" t="s">
        <v>8201</v>
      </c>
    </row>
    <row r="5155" spans="1:8" x14ac:dyDescent="0.25">
      <c r="A5155">
        <v>13245</v>
      </c>
      <c r="B5155" t="s">
        <v>8202</v>
      </c>
      <c r="C5155" t="s">
        <v>8203</v>
      </c>
      <c r="D5155" s="23">
        <v>14773753000144</v>
      </c>
      <c r="E5155" t="s">
        <v>1385</v>
      </c>
      <c r="F5155" t="s">
        <v>1386</v>
      </c>
      <c r="G5155">
        <v>20443</v>
      </c>
      <c r="H5155" s="23">
        <v>161916651</v>
      </c>
    </row>
    <row r="5156" spans="1:8" x14ac:dyDescent="0.25">
      <c r="A5156">
        <v>1214</v>
      </c>
      <c r="B5156" t="s">
        <v>22573</v>
      </c>
      <c r="C5156" t="s">
        <v>22573</v>
      </c>
      <c r="D5156" s="23"/>
      <c r="E5156" t="s">
        <v>1385</v>
      </c>
      <c r="F5156" t="s">
        <v>1386</v>
      </c>
      <c r="G5156">
        <v>2490</v>
      </c>
      <c r="H5156" s="23"/>
    </row>
    <row r="5157" spans="1:8" x14ac:dyDescent="0.25">
      <c r="A5157">
        <v>8518</v>
      </c>
      <c r="B5157" t="s">
        <v>8204</v>
      </c>
      <c r="C5157" t="s">
        <v>8204</v>
      </c>
      <c r="D5157" s="23">
        <v>20984567000157</v>
      </c>
      <c r="E5157" t="s">
        <v>1678</v>
      </c>
      <c r="F5157" t="s">
        <v>1386</v>
      </c>
      <c r="G5157">
        <v>13013</v>
      </c>
      <c r="H5157" s="23">
        <v>162387830</v>
      </c>
    </row>
    <row r="5158" spans="1:8" x14ac:dyDescent="0.25">
      <c r="A5158">
        <v>11217</v>
      </c>
      <c r="B5158" t="s">
        <v>8205</v>
      </c>
      <c r="C5158" t="s">
        <v>8205</v>
      </c>
      <c r="D5158" s="23">
        <v>13231235000136</v>
      </c>
      <c r="E5158" t="s">
        <v>1385</v>
      </c>
      <c r="F5158" t="s">
        <v>1386</v>
      </c>
      <c r="G5158">
        <v>17045</v>
      </c>
      <c r="H5158" s="23">
        <v>161795757</v>
      </c>
    </row>
    <row r="5159" spans="1:8" x14ac:dyDescent="0.25">
      <c r="A5159">
        <v>13237</v>
      </c>
      <c r="B5159" t="s">
        <v>22574</v>
      </c>
      <c r="C5159" t="s">
        <v>22575</v>
      </c>
      <c r="D5159" s="23"/>
      <c r="E5159" t="s">
        <v>1723</v>
      </c>
      <c r="F5159" t="s">
        <v>1386</v>
      </c>
      <c r="G5159">
        <v>16631</v>
      </c>
      <c r="H5159" s="23"/>
    </row>
    <row r="5160" spans="1:8" x14ac:dyDescent="0.25">
      <c r="A5160">
        <v>9374</v>
      </c>
      <c r="B5160" t="s">
        <v>22576</v>
      </c>
      <c r="C5160" t="s">
        <v>22577</v>
      </c>
      <c r="D5160" s="23"/>
      <c r="E5160" t="s">
        <v>1422</v>
      </c>
      <c r="F5160" t="s">
        <v>1386</v>
      </c>
      <c r="G5160">
        <v>295</v>
      </c>
      <c r="H5160" s="23"/>
    </row>
    <row r="5161" spans="1:8" x14ac:dyDescent="0.25">
      <c r="A5161">
        <v>6181</v>
      </c>
      <c r="B5161" t="s">
        <v>22578</v>
      </c>
      <c r="C5161" t="s">
        <v>22578</v>
      </c>
      <c r="D5161" s="23"/>
      <c r="E5161" t="s">
        <v>1422</v>
      </c>
      <c r="F5161" t="s">
        <v>1386</v>
      </c>
      <c r="G5161">
        <v>9709</v>
      </c>
      <c r="H5161" s="23"/>
    </row>
    <row r="5162" spans="1:8" x14ac:dyDescent="0.25">
      <c r="A5162">
        <v>9480</v>
      </c>
      <c r="B5162" t="s">
        <v>8206</v>
      </c>
      <c r="C5162" t="s">
        <v>8206</v>
      </c>
      <c r="D5162" s="23">
        <v>19437479000156</v>
      </c>
      <c r="E5162" t="s">
        <v>1385</v>
      </c>
      <c r="F5162" t="s">
        <v>1386</v>
      </c>
      <c r="G5162">
        <v>14091</v>
      </c>
      <c r="H5162" s="23">
        <v>162253184</v>
      </c>
    </row>
    <row r="5163" spans="1:8" x14ac:dyDescent="0.25">
      <c r="A5163">
        <v>5597</v>
      </c>
      <c r="B5163" t="s">
        <v>22579</v>
      </c>
      <c r="C5163" t="s">
        <v>22579</v>
      </c>
      <c r="D5163" s="23"/>
      <c r="E5163" t="s">
        <v>4939</v>
      </c>
      <c r="F5163" t="s">
        <v>1444</v>
      </c>
      <c r="G5163">
        <v>8655</v>
      </c>
      <c r="H5163" s="23"/>
    </row>
    <row r="5164" spans="1:8" x14ac:dyDescent="0.25">
      <c r="A5164">
        <v>747</v>
      </c>
      <c r="B5164" t="s">
        <v>22580</v>
      </c>
      <c r="C5164" t="s">
        <v>22580</v>
      </c>
      <c r="D5164" s="23"/>
      <c r="E5164" t="s">
        <v>1385</v>
      </c>
      <c r="F5164" t="s">
        <v>1386</v>
      </c>
      <c r="G5164">
        <v>2023</v>
      </c>
      <c r="H5164" s="23"/>
    </row>
    <row r="5165" spans="1:8" x14ac:dyDescent="0.25">
      <c r="A5165">
        <v>13554</v>
      </c>
      <c r="B5165" t="s">
        <v>8207</v>
      </c>
      <c r="C5165" t="s">
        <v>8208</v>
      </c>
      <c r="D5165" s="23">
        <v>23467219000109</v>
      </c>
      <c r="E5165" t="s">
        <v>1492</v>
      </c>
      <c r="F5165" t="s">
        <v>1398</v>
      </c>
      <c r="G5165">
        <v>21161</v>
      </c>
      <c r="H5165" s="23">
        <v>204683572</v>
      </c>
    </row>
    <row r="5166" spans="1:8" x14ac:dyDescent="0.25">
      <c r="A5166">
        <v>2378</v>
      </c>
      <c r="B5166" t="s">
        <v>8209</v>
      </c>
      <c r="C5166" t="s">
        <v>8210</v>
      </c>
      <c r="D5166" s="23">
        <v>3238340000143</v>
      </c>
      <c r="E5166" t="s">
        <v>2970</v>
      </c>
      <c r="F5166" t="s">
        <v>1386</v>
      </c>
      <c r="G5166">
        <v>3654</v>
      </c>
      <c r="H5166" s="23">
        <v>161245412</v>
      </c>
    </row>
    <row r="5167" spans="1:8" x14ac:dyDescent="0.25">
      <c r="A5167">
        <v>4772</v>
      </c>
      <c r="B5167" t="s">
        <v>22581</v>
      </c>
      <c r="C5167" t="s">
        <v>22582</v>
      </c>
      <c r="D5167" s="23"/>
      <c r="E5167" t="s">
        <v>1422</v>
      </c>
      <c r="F5167" t="s">
        <v>1386</v>
      </c>
      <c r="G5167">
        <v>7396</v>
      </c>
      <c r="H5167" s="23"/>
    </row>
    <row r="5168" spans="1:8" x14ac:dyDescent="0.25">
      <c r="A5168">
        <v>8955</v>
      </c>
      <c r="B5168" t="s">
        <v>22583</v>
      </c>
      <c r="C5168" t="s">
        <v>22584</v>
      </c>
      <c r="D5168" s="23"/>
      <c r="E5168" t="s">
        <v>1422</v>
      </c>
      <c r="F5168" t="s">
        <v>1386</v>
      </c>
      <c r="G5168">
        <v>9278</v>
      </c>
      <c r="H5168" s="23"/>
    </row>
    <row r="5169" spans="1:8" x14ac:dyDescent="0.25">
      <c r="A5169">
        <v>9775</v>
      </c>
      <c r="B5169" t="s">
        <v>22585</v>
      </c>
      <c r="C5169" t="s">
        <v>22584</v>
      </c>
      <c r="D5169" s="23"/>
      <c r="E5169" t="s">
        <v>1422</v>
      </c>
      <c r="F5169" t="s">
        <v>1386</v>
      </c>
      <c r="G5169">
        <v>6035</v>
      </c>
      <c r="H5169" s="23"/>
    </row>
    <row r="5170" spans="1:8" x14ac:dyDescent="0.25">
      <c r="A5170">
        <v>15004</v>
      </c>
      <c r="B5170" t="s">
        <v>8211</v>
      </c>
      <c r="C5170" t="s">
        <v>8211</v>
      </c>
      <c r="D5170" s="23">
        <v>9216474000301</v>
      </c>
      <c r="E5170" t="s">
        <v>3083</v>
      </c>
      <c r="F5170" t="s">
        <v>1386</v>
      </c>
      <c r="G5170">
        <v>23629</v>
      </c>
      <c r="H5170" s="23">
        <v>160875277</v>
      </c>
    </row>
    <row r="5171" spans="1:8" x14ac:dyDescent="0.25">
      <c r="A5171">
        <v>5663</v>
      </c>
      <c r="B5171" t="s">
        <v>22586</v>
      </c>
      <c r="C5171" t="s">
        <v>22586</v>
      </c>
      <c r="D5171" s="23"/>
      <c r="E5171" t="s">
        <v>1583</v>
      </c>
      <c r="F5171" t="s">
        <v>1386</v>
      </c>
      <c r="G5171">
        <v>8713</v>
      </c>
      <c r="H5171" s="23"/>
    </row>
    <row r="5172" spans="1:8" x14ac:dyDescent="0.25">
      <c r="A5172">
        <v>8966</v>
      </c>
      <c r="B5172" t="s">
        <v>22587</v>
      </c>
      <c r="C5172" t="s">
        <v>22587</v>
      </c>
      <c r="D5172" s="23"/>
      <c r="E5172" t="s">
        <v>3083</v>
      </c>
      <c r="F5172" t="s">
        <v>1386</v>
      </c>
      <c r="G5172">
        <v>13504</v>
      </c>
      <c r="H5172" s="23"/>
    </row>
    <row r="5173" spans="1:8" x14ac:dyDescent="0.25">
      <c r="A5173">
        <v>14328</v>
      </c>
      <c r="B5173" t="s">
        <v>8212</v>
      </c>
      <c r="C5173" t="s">
        <v>8212</v>
      </c>
      <c r="D5173" s="23">
        <v>30840548000100</v>
      </c>
      <c r="E5173" t="s">
        <v>1424</v>
      </c>
      <c r="F5173" t="s">
        <v>1390</v>
      </c>
      <c r="G5173">
        <v>22582</v>
      </c>
      <c r="H5173" s="23">
        <v>136061320113</v>
      </c>
    </row>
    <row r="5174" spans="1:8" x14ac:dyDescent="0.25">
      <c r="A5174">
        <v>8811</v>
      </c>
      <c r="B5174" t="s">
        <v>8213</v>
      </c>
      <c r="C5174" t="s">
        <v>8214</v>
      </c>
      <c r="D5174" s="23">
        <v>2180624000678</v>
      </c>
      <c r="E5174" t="s">
        <v>1507</v>
      </c>
      <c r="F5174" t="s">
        <v>1415</v>
      </c>
      <c r="G5174">
        <v>13299</v>
      </c>
      <c r="H5174" s="23">
        <v>62504088</v>
      </c>
    </row>
    <row r="5175" spans="1:8" x14ac:dyDescent="0.25">
      <c r="A5175">
        <v>9423</v>
      </c>
      <c r="B5175" t="s">
        <v>8215</v>
      </c>
      <c r="C5175" t="s">
        <v>8214</v>
      </c>
      <c r="D5175" s="23">
        <v>2180624000163</v>
      </c>
      <c r="E5175" t="s">
        <v>3319</v>
      </c>
      <c r="F5175" t="s">
        <v>1639</v>
      </c>
      <c r="G5175">
        <v>13903</v>
      </c>
      <c r="H5175" s="23" t="s">
        <v>8216</v>
      </c>
    </row>
    <row r="5176" spans="1:8" x14ac:dyDescent="0.25">
      <c r="A5176">
        <v>11493</v>
      </c>
      <c r="B5176" t="s">
        <v>8217</v>
      </c>
      <c r="C5176" t="s">
        <v>8217</v>
      </c>
      <c r="D5176" s="23">
        <v>994571000512</v>
      </c>
      <c r="E5176" t="s">
        <v>7480</v>
      </c>
      <c r="F5176" t="s">
        <v>1390</v>
      </c>
      <c r="G5176">
        <v>17435</v>
      </c>
      <c r="H5176" s="23">
        <v>588041004116</v>
      </c>
    </row>
    <row r="5177" spans="1:8" x14ac:dyDescent="0.25">
      <c r="A5177">
        <v>4469</v>
      </c>
      <c r="B5177" t="s">
        <v>8218</v>
      </c>
      <c r="C5177" t="s">
        <v>8219</v>
      </c>
      <c r="D5177" s="23">
        <v>994571000199</v>
      </c>
      <c r="E5177" t="s">
        <v>2667</v>
      </c>
      <c r="F5177" t="s">
        <v>1390</v>
      </c>
      <c r="G5177">
        <v>7060</v>
      </c>
      <c r="H5177" s="23">
        <v>535387138115</v>
      </c>
    </row>
    <row r="5178" spans="1:8" x14ac:dyDescent="0.25">
      <c r="A5178">
        <v>10662</v>
      </c>
      <c r="B5178" t="s">
        <v>8220</v>
      </c>
      <c r="C5178" t="s">
        <v>8221</v>
      </c>
      <c r="D5178" s="23">
        <v>15644843000289</v>
      </c>
      <c r="E5178" t="s">
        <v>7480</v>
      </c>
      <c r="F5178" t="s">
        <v>1390</v>
      </c>
      <c r="G5178">
        <v>16070</v>
      </c>
      <c r="H5178" s="23">
        <v>588024856114</v>
      </c>
    </row>
    <row r="5179" spans="1:8" x14ac:dyDescent="0.25">
      <c r="A5179">
        <v>5253</v>
      </c>
      <c r="B5179" t="s">
        <v>8222</v>
      </c>
      <c r="C5179" t="s">
        <v>8223</v>
      </c>
      <c r="D5179" s="23">
        <v>5395607000131</v>
      </c>
      <c r="E5179" t="s">
        <v>3897</v>
      </c>
      <c r="F5179" t="s">
        <v>1390</v>
      </c>
      <c r="G5179">
        <v>8291</v>
      </c>
      <c r="H5179" s="23">
        <v>407403451110</v>
      </c>
    </row>
    <row r="5180" spans="1:8" x14ac:dyDescent="0.25">
      <c r="A5180">
        <v>6678</v>
      </c>
      <c r="B5180" t="s">
        <v>8224</v>
      </c>
      <c r="C5180" t="s">
        <v>8225</v>
      </c>
      <c r="D5180" s="23">
        <v>12121427000127</v>
      </c>
      <c r="E5180" t="s">
        <v>1424</v>
      </c>
      <c r="F5180" t="s">
        <v>1390</v>
      </c>
      <c r="G5180">
        <v>10222</v>
      </c>
      <c r="H5180" s="23">
        <v>142473282110</v>
      </c>
    </row>
    <row r="5181" spans="1:8" x14ac:dyDescent="0.25">
      <c r="A5181">
        <v>172</v>
      </c>
      <c r="B5181" t="s">
        <v>22588</v>
      </c>
      <c r="C5181" t="s">
        <v>22588</v>
      </c>
      <c r="D5181" s="23"/>
      <c r="E5181" t="s">
        <v>2050</v>
      </c>
      <c r="F5181" t="s">
        <v>1386</v>
      </c>
      <c r="G5181">
        <v>1448</v>
      </c>
      <c r="H5181" s="23"/>
    </row>
    <row r="5182" spans="1:8" x14ac:dyDescent="0.25">
      <c r="A5182">
        <v>5352</v>
      </c>
      <c r="B5182" t="s">
        <v>22589</v>
      </c>
      <c r="C5182" t="s">
        <v>22590</v>
      </c>
      <c r="D5182" s="23"/>
      <c r="E5182" t="s">
        <v>1422</v>
      </c>
      <c r="F5182" t="s">
        <v>1386</v>
      </c>
      <c r="G5182">
        <v>1069</v>
      </c>
      <c r="H5182" s="23"/>
    </row>
    <row r="5183" spans="1:8" x14ac:dyDescent="0.25">
      <c r="A5183">
        <v>6505</v>
      </c>
      <c r="B5183" t="s">
        <v>8226</v>
      </c>
      <c r="C5183" t="s">
        <v>8226</v>
      </c>
      <c r="D5183" s="23">
        <v>17265460000144</v>
      </c>
      <c r="E5183" t="s">
        <v>2253</v>
      </c>
      <c r="F5183" t="s">
        <v>1386</v>
      </c>
      <c r="G5183">
        <v>10042</v>
      </c>
      <c r="H5183" s="23">
        <v>162073860</v>
      </c>
    </row>
    <row r="5184" spans="1:8" x14ac:dyDescent="0.25">
      <c r="A5184">
        <v>13434</v>
      </c>
      <c r="B5184" t="s">
        <v>8227</v>
      </c>
      <c r="C5184" t="s">
        <v>8227</v>
      </c>
      <c r="D5184" s="23">
        <v>19646259000132</v>
      </c>
      <c r="E5184" t="s">
        <v>1678</v>
      </c>
      <c r="F5184" t="s">
        <v>1386</v>
      </c>
      <c r="G5184">
        <v>21015</v>
      </c>
      <c r="H5184" s="23">
        <v>162276338</v>
      </c>
    </row>
    <row r="5185" spans="1:8" x14ac:dyDescent="0.25">
      <c r="A5185">
        <v>2104</v>
      </c>
      <c r="B5185" t="s">
        <v>8228</v>
      </c>
      <c r="C5185" t="s">
        <v>8229</v>
      </c>
      <c r="D5185" s="23">
        <v>2287678000122</v>
      </c>
      <c r="E5185" t="s">
        <v>1385</v>
      </c>
      <c r="F5185" t="s">
        <v>1386</v>
      </c>
      <c r="G5185">
        <v>3380</v>
      </c>
      <c r="H5185" s="23">
        <v>161188885</v>
      </c>
    </row>
    <row r="5186" spans="1:8" x14ac:dyDescent="0.25">
      <c r="A5186">
        <v>6377</v>
      </c>
      <c r="B5186" t="s">
        <v>22591</v>
      </c>
      <c r="C5186" t="s">
        <v>22591</v>
      </c>
      <c r="D5186" s="23"/>
      <c r="E5186" t="s">
        <v>1422</v>
      </c>
      <c r="F5186" t="s">
        <v>1386</v>
      </c>
      <c r="G5186">
        <v>9919</v>
      </c>
      <c r="H5186" s="23"/>
    </row>
    <row r="5187" spans="1:8" x14ac:dyDescent="0.25">
      <c r="A5187">
        <v>5255</v>
      </c>
      <c r="B5187" t="s">
        <v>22592</v>
      </c>
      <c r="C5187" t="s">
        <v>22592</v>
      </c>
      <c r="D5187" s="23"/>
      <c r="E5187" t="s">
        <v>1723</v>
      </c>
      <c r="F5187" t="s">
        <v>1386</v>
      </c>
      <c r="G5187">
        <v>205</v>
      </c>
      <c r="H5187" s="23"/>
    </row>
    <row r="5188" spans="1:8" x14ac:dyDescent="0.25">
      <c r="A5188">
        <v>3792</v>
      </c>
      <c r="B5188" t="s">
        <v>8230</v>
      </c>
      <c r="C5188" t="s">
        <v>8231</v>
      </c>
      <c r="D5188" s="23">
        <v>8971163000123</v>
      </c>
      <c r="E5188" t="s">
        <v>1541</v>
      </c>
      <c r="F5188" t="s">
        <v>1386</v>
      </c>
      <c r="G5188">
        <v>5068</v>
      </c>
      <c r="H5188" s="23">
        <v>161540970</v>
      </c>
    </row>
    <row r="5189" spans="1:8" x14ac:dyDescent="0.25">
      <c r="A5189">
        <v>7737</v>
      </c>
      <c r="B5189" t="s">
        <v>22593</v>
      </c>
      <c r="C5189" t="s">
        <v>22594</v>
      </c>
      <c r="D5189" s="23"/>
      <c r="E5189" t="s">
        <v>2711</v>
      </c>
      <c r="F5189" t="s">
        <v>1415</v>
      </c>
      <c r="G5189">
        <v>12045</v>
      </c>
      <c r="H5189" s="23"/>
    </row>
    <row r="5190" spans="1:8" x14ac:dyDescent="0.25">
      <c r="A5190">
        <v>15742</v>
      </c>
      <c r="B5190" t="s">
        <v>22595</v>
      </c>
      <c r="C5190" t="s">
        <v>22595</v>
      </c>
      <c r="D5190" s="23"/>
      <c r="E5190" t="s">
        <v>1723</v>
      </c>
      <c r="F5190" t="s">
        <v>1386</v>
      </c>
      <c r="G5190">
        <v>25031</v>
      </c>
      <c r="H5190" s="23"/>
    </row>
    <row r="5191" spans="1:8" x14ac:dyDescent="0.25">
      <c r="A5191">
        <v>10673</v>
      </c>
      <c r="B5191" t="s">
        <v>8232</v>
      </c>
      <c r="C5191" t="s">
        <v>8232</v>
      </c>
      <c r="D5191" s="23">
        <v>29928209000100</v>
      </c>
      <c r="E5191" t="s">
        <v>1385</v>
      </c>
      <c r="F5191" t="s">
        <v>1386</v>
      </c>
      <c r="G5191">
        <v>16084</v>
      </c>
      <c r="H5191" s="23">
        <v>163123888</v>
      </c>
    </row>
    <row r="5192" spans="1:8" x14ac:dyDescent="0.25">
      <c r="A5192">
        <v>10683</v>
      </c>
      <c r="B5192" t="s">
        <v>8233</v>
      </c>
      <c r="C5192" t="s">
        <v>8233</v>
      </c>
      <c r="D5192" s="23">
        <v>32013219000111</v>
      </c>
      <c r="E5192" t="s">
        <v>1385</v>
      </c>
      <c r="F5192" t="s">
        <v>1386</v>
      </c>
      <c r="G5192">
        <v>16096</v>
      </c>
      <c r="H5192" s="23">
        <v>163278733</v>
      </c>
    </row>
    <row r="5193" spans="1:8" x14ac:dyDescent="0.25">
      <c r="A5193">
        <v>8156</v>
      </c>
      <c r="B5193" t="s">
        <v>8234</v>
      </c>
      <c r="C5193" t="s">
        <v>8234</v>
      </c>
      <c r="D5193" s="23">
        <v>24178789000133</v>
      </c>
      <c r="E5193" t="s">
        <v>1952</v>
      </c>
      <c r="F5193" t="s">
        <v>1386</v>
      </c>
      <c r="G5193">
        <v>12429</v>
      </c>
      <c r="H5193" s="23">
        <v>162674392</v>
      </c>
    </row>
    <row r="5194" spans="1:8" x14ac:dyDescent="0.25">
      <c r="A5194">
        <v>8445</v>
      </c>
      <c r="B5194" t="s">
        <v>8235</v>
      </c>
      <c r="C5194" t="s">
        <v>8235</v>
      </c>
      <c r="D5194" s="23">
        <v>23097420000133</v>
      </c>
      <c r="E5194" t="s">
        <v>1564</v>
      </c>
      <c r="F5194" t="s">
        <v>1386</v>
      </c>
      <c r="G5194">
        <v>12840</v>
      </c>
      <c r="H5194" s="23">
        <v>162575289</v>
      </c>
    </row>
    <row r="5195" spans="1:8" x14ac:dyDescent="0.25">
      <c r="A5195">
        <v>2556</v>
      </c>
      <c r="B5195" t="s">
        <v>8236</v>
      </c>
      <c r="C5195" t="s">
        <v>8236</v>
      </c>
      <c r="D5195" s="23">
        <v>3615988000191</v>
      </c>
      <c r="E5195" t="s">
        <v>1678</v>
      </c>
      <c r="F5195" t="s">
        <v>1386</v>
      </c>
      <c r="G5195">
        <v>3832</v>
      </c>
      <c r="H5195" s="23">
        <v>161271863</v>
      </c>
    </row>
    <row r="5196" spans="1:8" x14ac:dyDescent="0.25">
      <c r="A5196">
        <v>14566</v>
      </c>
      <c r="B5196" t="s">
        <v>22596</v>
      </c>
      <c r="C5196" t="s">
        <v>22597</v>
      </c>
      <c r="D5196" s="23"/>
      <c r="E5196" t="s">
        <v>4119</v>
      </c>
      <c r="F5196" t="s">
        <v>1415</v>
      </c>
      <c r="G5196">
        <v>20355</v>
      </c>
      <c r="H5196" s="23"/>
    </row>
    <row r="5197" spans="1:8" x14ac:dyDescent="0.25">
      <c r="A5197">
        <v>6998</v>
      </c>
      <c r="B5197" t="s">
        <v>22598</v>
      </c>
      <c r="C5197" t="s">
        <v>22597</v>
      </c>
      <c r="D5197" s="23"/>
      <c r="E5197" t="s">
        <v>1723</v>
      </c>
      <c r="F5197" t="s">
        <v>1386</v>
      </c>
      <c r="G5197">
        <v>5981</v>
      </c>
      <c r="H5197" s="23"/>
    </row>
    <row r="5198" spans="1:8" x14ac:dyDescent="0.25">
      <c r="A5198">
        <v>11263</v>
      </c>
      <c r="B5198" t="s">
        <v>8237</v>
      </c>
      <c r="C5198" t="s">
        <v>8238</v>
      </c>
      <c r="D5198" s="23">
        <v>30687039000190</v>
      </c>
      <c r="E5198" t="s">
        <v>1541</v>
      </c>
      <c r="F5198" t="s">
        <v>1386</v>
      </c>
      <c r="G5198">
        <v>17102</v>
      </c>
      <c r="H5198" s="23" t="s">
        <v>1438</v>
      </c>
    </row>
    <row r="5199" spans="1:8" x14ac:dyDescent="0.25">
      <c r="A5199">
        <v>13578</v>
      </c>
      <c r="B5199" t="s">
        <v>8239</v>
      </c>
      <c r="C5199" t="s">
        <v>4331</v>
      </c>
      <c r="D5199" s="23">
        <v>47837421000135</v>
      </c>
      <c r="E5199" t="s">
        <v>3991</v>
      </c>
      <c r="F5199" t="s">
        <v>1398</v>
      </c>
      <c r="G5199">
        <v>21194</v>
      </c>
      <c r="H5199" s="23">
        <v>206160259</v>
      </c>
    </row>
    <row r="5200" spans="1:8" x14ac:dyDescent="0.25">
      <c r="A5200">
        <v>7611</v>
      </c>
      <c r="B5200" t="s">
        <v>8240</v>
      </c>
      <c r="C5200" t="s">
        <v>8240</v>
      </c>
      <c r="D5200" s="23">
        <v>19703474000128</v>
      </c>
      <c r="E5200" t="s">
        <v>1700</v>
      </c>
      <c r="F5200" t="s">
        <v>1386</v>
      </c>
      <c r="G5200">
        <v>11780</v>
      </c>
      <c r="H5200" s="23">
        <v>162279205</v>
      </c>
    </row>
    <row r="5201" spans="1:8" x14ac:dyDescent="0.25">
      <c r="A5201">
        <v>14433</v>
      </c>
      <c r="B5201" t="s">
        <v>8241</v>
      </c>
      <c r="C5201" t="s">
        <v>8241</v>
      </c>
      <c r="D5201" s="23">
        <v>29841614000188</v>
      </c>
      <c r="E5201" t="s">
        <v>2806</v>
      </c>
      <c r="F5201" t="s">
        <v>1386</v>
      </c>
      <c r="G5201">
        <v>22737</v>
      </c>
      <c r="H5201" s="23">
        <v>163117381</v>
      </c>
    </row>
    <row r="5202" spans="1:8" x14ac:dyDescent="0.25">
      <c r="A5202">
        <v>6534</v>
      </c>
      <c r="B5202" t="s">
        <v>22599</v>
      </c>
      <c r="C5202" t="s">
        <v>22599</v>
      </c>
      <c r="D5202" s="23"/>
      <c r="E5202" t="s">
        <v>2050</v>
      </c>
      <c r="F5202" t="s">
        <v>1386</v>
      </c>
      <c r="G5202">
        <v>10064</v>
      </c>
      <c r="H5202" s="23"/>
    </row>
    <row r="5203" spans="1:8" x14ac:dyDescent="0.25">
      <c r="A5203">
        <v>6599</v>
      </c>
      <c r="B5203" t="s">
        <v>22600</v>
      </c>
      <c r="C5203" t="s">
        <v>22601</v>
      </c>
      <c r="D5203" s="23"/>
      <c r="E5203" t="s">
        <v>1723</v>
      </c>
      <c r="F5203" t="s">
        <v>1386</v>
      </c>
      <c r="G5203">
        <v>6119</v>
      </c>
      <c r="H5203" s="23"/>
    </row>
    <row r="5204" spans="1:8" x14ac:dyDescent="0.25">
      <c r="A5204">
        <v>6997</v>
      </c>
      <c r="B5204" t="s">
        <v>22602</v>
      </c>
      <c r="C5204" t="s">
        <v>22602</v>
      </c>
      <c r="D5204" s="23"/>
      <c r="E5204" t="s">
        <v>1583</v>
      </c>
      <c r="F5204" t="s">
        <v>1386</v>
      </c>
      <c r="G5204">
        <v>10985</v>
      </c>
      <c r="H5204" s="23"/>
    </row>
    <row r="5205" spans="1:8" x14ac:dyDescent="0.25">
      <c r="A5205">
        <v>5601</v>
      </c>
      <c r="B5205" t="s">
        <v>22603</v>
      </c>
      <c r="C5205" t="s">
        <v>22603</v>
      </c>
      <c r="D5205" s="23"/>
      <c r="E5205" t="s">
        <v>4939</v>
      </c>
      <c r="F5205" t="s">
        <v>1444</v>
      </c>
      <c r="G5205">
        <v>8659</v>
      </c>
      <c r="H5205" s="23"/>
    </row>
    <row r="5206" spans="1:8" x14ac:dyDescent="0.25">
      <c r="A5206">
        <v>1233</v>
      </c>
      <c r="B5206" t="s">
        <v>22604</v>
      </c>
      <c r="C5206" t="s">
        <v>22604</v>
      </c>
      <c r="D5206" s="23"/>
      <c r="E5206" t="s">
        <v>1805</v>
      </c>
      <c r="F5206" t="s">
        <v>1386</v>
      </c>
      <c r="G5206">
        <v>2509</v>
      </c>
      <c r="H5206" s="23"/>
    </row>
    <row r="5207" spans="1:8" x14ac:dyDescent="0.25">
      <c r="A5207">
        <v>2897</v>
      </c>
      <c r="B5207" t="s">
        <v>8242</v>
      </c>
      <c r="C5207" t="s">
        <v>8243</v>
      </c>
      <c r="D5207" s="23">
        <v>4980297000150</v>
      </c>
      <c r="E5207" t="s">
        <v>1385</v>
      </c>
      <c r="F5207" t="s">
        <v>1386</v>
      </c>
      <c r="G5207">
        <v>4173</v>
      </c>
      <c r="H5207" s="23">
        <v>161345875</v>
      </c>
    </row>
    <row r="5208" spans="1:8" x14ac:dyDescent="0.25">
      <c r="A5208">
        <v>711</v>
      </c>
      <c r="B5208" t="s">
        <v>22605</v>
      </c>
      <c r="C5208" t="s">
        <v>22605</v>
      </c>
      <c r="D5208" s="23"/>
      <c r="E5208" t="s">
        <v>22606</v>
      </c>
      <c r="F5208" t="s">
        <v>1415</v>
      </c>
      <c r="G5208">
        <v>1987</v>
      </c>
      <c r="H5208" s="23"/>
    </row>
    <row r="5209" spans="1:8" x14ac:dyDescent="0.25">
      <c r="A5209">
        <v>8752</v>
      </c>
      <c r="B5209" t="s">
        <v>8244</v>
      </c>
      <c r="C5209" t="s">
        <v>8244</v>
      </c>
      <c r="D5209" s="23">
        <v>21983957000175</v>
      </c>
      <c r="E5209" t="s">
        <v>2225</v>
      </c>
      <c r="F5209" t="s">
        <v>1386</v>
      </c>
      <c r="G5209">
        <v>13252</v>
      </c>
      <c r="H5209" s="23">
        <v>162533101</v>
      </c>
    </row>
    <row r="5210" spans="1:8" x14ac:dyDescent="0.25">
      <c r="A5210">
        <v>15902</v>
      </c>
      <c r="B5210" t="s">
        <v>22607</v>
      </c>
      <c r="C5210" t="s">
        <v>22607</v>
      </c>
      <c r="D5210" s="23"/>
      <c r="E5210" t="s">
        <v>4001</v>
      </c>
      <c r="F5210" t="s">
        <v>1398</v>
      </c>
      <c r="G5210">
        <v>25388</v>
      </c>
      <c r="H5210" s="23"/>
    </row>
    <row r="5211" spans="1:8" x14ac:dyDescent="0.25">
      <c r="A5211">
        <v>2126</v>
      </c>
      <c r="B5211" t="s">
        <v>8245</v>
      </c>
      <c r="C5211" t="s">
        <v>8246</v>
      </c>
      <c r="D5211" s="23">
        <v>2351767000190</v>
      </c>
      <c r="E5211" t="s">
        <v>1409</v>
      </c>
      <c r="F5211" t="s">
        <v>1386</v>
      </c>
      <c r="G5211">
        <v>3402</v>
      </c>
      <c r="H5211" s="23">
        <v>161209726</v>
      </c>
    </row>
    <row r="5212" spans="1:8" x14ac:dyDescent="0.25">
      <c r="A5212">
        <v>7517</v>
      </c>
      <c r="B5212" t="s">
        <v>8247</v>
      </c>
      <c r="C5212" t="s">
        <v>8247</v>
      </c>
      <c r="D5212" s="23">
        <v>3851633000100</v>
      </c>
      <c r="E5212" t="s">
        <v>1723</v>
      </c>
      <c r="F5212" t="s">
        <v>1386</v>
      </c>
      <c r="G5212">
        <v>11447</v>
      </c>
      <c r="H5212" s="23">
        <v>161761674</v>
      </c>
    </row>
    <row r="5213" spans="1:8" x14ac:dyDescent="0.25">
      <c r="A5213">
        <v>15346</v>
      </c>
      <c r="B5213" t="s">
        <v>8248</v>
      </c>
      <c r="C5213" t="s">
        <v>8249</v>
      </c>
      <c r="D5213" s="23">
        <v>43705072000147</v>
      </c>
      <c r="E5213" t="s">
        <v>1385</v>
      </c>
      <c r="F5213" t="s">
        <v>1386</v>
      </c>
      <c r="G5213">
        <v>24505</v>
      </c>
      <c r="H5213" s="23" t="s">
        <v>1438</v>
      </c>
    </row>
    <row r="5214" spans="1:8" x14ac:dyDescent="0.25">
      <c r="A5214">
        <v>14644</v>
      </c>
      <c r="B5214" t="s">
        <v>691</v>
      </c>
      <c r="C5214" t="s">
        <v>8250</v>
      </c>
      <c r="D5214" s="23">
        <v>49465446000776</v>
      </c>
      <c r="E5214" t="s">
        <v>3863</v>
      </c>
      <c r="F5214" t="s">
        <v>1390</v>
      </c>
      <c r="G5214">
        <v>23064</v>
      </c>
      <c r="H5214" s="23">
        <v>647118449111</v>
      </c>
    </row>
    <row r="5215" spans="1:8" x14ac:dyDescent="0.25">
      <c r="A5215">
        <v>15334</v>
      </c>
      <c r="B5215" t="s">
        <v>8251</v>
      </c>
      <c r="C5215" t="s">
        <v>8252</v>
      </c>
      <c r="D5215" s="23">
        <v>38449307000147</v>
      </c>
      <c r="E5215" t="s">
        <v>1435</v>
      </c>
      <c r="F5215" t="s">
        <v>1390</v>
      </c>
      <c r="G5215">
        <v>24488</v>
      </c>
      <c r="H5215" s="23">
        <v>127210266119</v>
      </c>
    </row>
    <row r="5216" spans="1:8" x14ac:dyDescent="0.25">
      <c r="A5216">
        <v>6251</v>
      </c>
      <c r="B5216" t="s">
        <v>8253</v>
      </c>
      <c r="C5216" t="s">
        <v>8254</v>
      </c>
      <c r="D5216" s="23">
        <v>5887687000142</v>
      </c>
      <c r="E5216" t="s">
        <v>1385</v>
      </c>
      <c r="F5216" t="s">
        <v>1386</v>
      </c>
      <c r="G5216">
        <v>9781</v>
      </c>
      <c r="H5216" s="23" t="s">
        <v>1438</v>
      </c>
    </row>
    <row r="5217" spans="1:8" x14ac:dyDescent="0.25">
      <c r="A5217">
        <v>12183</v>
      </c>
      <c r="B5217" t="s">
        <v>8255</v>
      </c>
      <c r="C5217" t="s">
        <v>8255</v>
      </c>
      <c r="D5217" s="23">
        <v>21985583000127</v>
      </c>
      <c r="E5217" t="s">
        <v>1465</v>
      </c>
      <c r="F5217" t="s">
        <v>1398</v>
      </c>
      <c r="G5217">
        <v>18774</v>
      </c>
      <c r="H5217" s="23">
        <v>204246920</v>
      </c>
    </row>
    <row r="5218" spans="1:8" x14ac:dyDescent="0.25">
      <c r="A5218">
        <v>12785</v>
      </c>
      <c r="B5218" t="s">
        <v>22608</v>
      </c>
      <c r="C5218" t="s">
        <v>22609</v>
      </c>
      <c r="D5218" s="23"/>
      <c r="E5218" t="s">
        <v>1723</v>
      </c>
      <c r="F5218" t="s">
        <v>1386</v>
      </c>
      <c r="G5218">
        <v>5899</v>
      </c>
      <c r="H5218" s="23"/>
    </row>
    <row r="5219" spans="1:8" x14ac:dyDescent="0.25">
      <c r="A5219">
        <v>13881</v>
      </c>
      <c r="B5219" t="s">
        <v>8256</v>
      </c>
      <c r="C5219" t="s">
        <v>8257</v>
      </c>
      <c r="D5219" s="23">
        <v>48415391000131</v>
      </c>
      <c r="E5219" t="s">
        <v>1541</v>
      </c>
      <c r="F5219" t="s">
        <v>1386</v>
      </c>
      <c r="G5219">
        <v>21639</v>
      </c>
      <c r="H5219" s="23" t="s">
        <v>1438</v>
      </c>
    </row>
    <row r="5220" spans="1:8" x14ac:dyDescent="0.25">
      <c r="A5220">
        <v>12807</v>
      </c>
      <c r="B5220" t="s">
        <v>22610</v>
      </c>
      <c r="C5220" t="s">
        <v>22610</v>
      </c>
      <c r="D5220" s="23"/>
      <c r="E5220" t="s">
        <v>1385</v>
      </c>
      <c r="F5220" t="s">
        <v>1386</v>
      </c>
      <c r="G5220">
        <v>19845</v>
      </c>
      <c r="H5220" s="23"/>
    </row>
    <row r="5221" spans="1:8" x14ac:dyDescent="0.25">
      <c r="A5221">
        <v>7896</v>
      </c>
      <c r="B5221" t="s">
        <v>22611</v>
      </c>
      <c r="C5221" t="s">
        <v>22611</v>
      </c>
      <c r="D5221" s="23"/>
      <c r="E5221" t="s">
        <v>1792</v>
      </c>
      <c r="F5221" t="s">
        <v>1386</v>
      </c>
      <c r="G5221">
        <v>12207</v>
      </c>
      <c r="H5221" s="23"/>
    </row>
    <row r="5222" spans="1:8" x14ac:dyDescent="0.25">
      <c r="A5222">
        <v>10466</v>
      </c>
      <c r="B5222" t="s">
        <v>8258</v>
      </c>
      <c r="C5222" t="s">
        <v>8259</v>
      </c>
      <c r="D5222" s="23">
        <v>19886635000166</v>
      </c>
      <c r="E5222" t="s">
        <v>1422</v>
      </c>
      <c r="F5222" t="s">
        <v>1386</v>
      </c>
      <c r="G5222">
        <v>15794</v>
      </c>
      <c r="H5222" s="23" t="s">
        <v>1438</v>
      </c>
    </row>
    <row r="5223" spans="1:8" x14ac:dyDescent="0.25">
      <c r="A5223">
        <v>15511</v>
      </c>
      <c r="B5223" t="s">
        <v>8258</v>
      </c>
      <c r="C5223" t="s">
        <v>8258</v>
      </c>
      <c r="D5223" s="23"/>
      <c r="E5223" t="s">
        <v>1422</v>
      </c>
      <c r="F5223" t="s">
        <v>1386</v>
      </c>
      <c r="G5223">
        <v>24720</v>
      </c>
      <c r="H5223" s="23"/>
    </row>
    <row r="5224" spans="1:8" x14ac:dyDescent="0.25">
      <c r="A5224">
        <v>4614</v>
      </c>
      <c r="B5224" t="s">
        <v>8260</v>
      </c>
      <c r="C5224" t="s">
        <v>8260</v>
      </c>
      <c r="D5224" s="23">
        <v>14921538000143</v>
      </c>
      <c r="E5224" t="s">
        <v>1385</v>
      </c>
      <c r="F5224" t="s">
        <v>1386</v>
      </c>
      <c r="G5224">
        <v>7189</v>
      </c>
      <c r="H5224" s="23">
        <v>161932045</v>
      </c>
    </row>
    <row r="5225" spans="1:8" x14ac:dyDescent="0.25">
      <c r="A5225">
        <v>6492</v>
      </c>
      <c r="B5225" t="s">
        <v>22612</v>
      </c>
      <c r="C5225" t="s">
        <v>22612</v>
      </c>
      <c r="D5225" s="23"/>
      <c r="E5225" t="s">
        <v>7009</v>
      </c>
      <c r="F5225" t="s">
        <v>1386</v>
      </c>
      <c r="G5225">
        <v>10029</v>
      </c>
      <c r="H5225" s="23"/>
    </row>
    <row r="5226" spans="1:8" x14ac:dyDescent="0.25">
      <c r="A5226">
        <v>3906</v>
      </c>
      <c r="B5226" t="s">
        <v>8261</v>
      </c>
      <c r="C5226" t="s">
        <v>8262</v>
      </c>
      <c r="D5226" s="23">
        <v>9163386000127</v>
      </c>
      <c r="E5226" t="s">
        <v>1385</v>
      </c>
      <c r="F5226" t="s">
        <v>1386</v>
      </c>
      <c r="G5226">
        <v>5182</v>
      </c>
      <c r="H5226" s="23">
        <v>161544614</v>
      </c>
    </row>
    <row r="5227" spans="1:8" x14ac:dyDescent="0.25">
      <c r="A5227">
        <v>8958</v>
      </c>
      <c r="B5227" t="s">
        <v>22613</v>
      </c>
      <c r="C5227" t="s">
        <v>22613</v>
      </c>
      <c r="D5227" s="23"/>
      <c r="E5227" t="s">
        <v>3991</v>
      </c>
      <c r="F5227" t="s">
        <v>1398</v>
      </c>
      <c r="G5227">
        <v>13495</v>
      </c>
      <c r="H5227" s="23"/>
    </row>
    <row r="5228" spans="1:8" x14ac:dyDescent="0.25">
      <c r="A5228">
        <v>2213</v>
      </c>
      <c r="B5228" t="s">
        <v>8263</v>
      </c>
      <c r="C5228" t="s">
        <v>8264</v>
      </c>
      <c r="D5228" s="23">
        <v>2578963000100</v>
      </c>
      <c r="E5228" t="s">
        <v>1394</v>
      </c>
      <c r="F5228" t="s">
        <v>1386</v>
      </c>
      <c r="G5228">
        <v>3489</v>
      </c>
      <c r="H5228" s="23">
        <v>161206131</v>
      </c>
    </row>
    <row r="5229" spans="1:8" x14ac:dyDescent="0.25">
      <c r="A5229">
        <v>9124</v>
      </c>
      <c r="B5229" t="s">
        <v>22614</v>
      </c>
      <c r="C5229" t="s">
        <v>22614</v>
      </c>
      <c r="D5229" s="23"/>
      <c r="E5229" t="s">
        <v>2255</v>
      </c>
      <c r="F5229" t="s">
        <v>1386</v>
      </c>
      <c r="G5229">
        <v>13638</v>
      </c>
      <c r="H5229" s="23"/>
    </row>
    <row r="5230" spans="1:8" x14ac:dyDescent="0.25">
      <c r="A5230">
        <v>2762</v>
      </c>
      <c r="B5230" t="s">
        <v>8265</v>
      </c>
      <c r="C5230" t="s">
        <v>8266</v>
      </c>
      <c r="D5230" s="23">
        <v>4285222000159</v>
      </c>
      <c r="E5230" t="s">
        <v>1732</v>
      </c>
      <c r="F5230" t="s">
        <v>1386</v>
      </c>
      <c r="G5230">
        <v>4038</v>
      </c>
      <c r="H5230" s="23">
        <v>161309666</v>
      </c>
    </row>
    <row r="5231" spans="1:8" x14ac:dyDescent="0.25">
      <c r="A5231">
        <v>7612</v>
      </c>
      <c r="B5231" t="s">
        <v>8267</v>
      </c>
      <c r="C5231" t="s">
        <v>8267</v>
      </c>
      <c r="D5231" s="23">
        <v>35495043000170</v>
      </c>
      <c r="E5231" t="s">
        <v>1700</v>
      </c>
      <c r="F5231" t="s">
        <v>1386</v>
      </c>
      <c r="G5231">
        <v>11781</v>
      </c>
      <c r="H5231" s="23">
        <v>160231809</v>
      </c>
    </row>
    <row r="5232" spans="1:8" x14ac:dyDescent="0.25">
      <c r="A5232">
        <v>7807</v>
      </c>
      <c r="B5232" t="s">
        <v>22615</v>
      </c>
      <c r="C5232" t="s">
        <v>22616</v>
      </c>
      <c r="D5232" s="23"/>
      <c r="E5232" t="s">
        <v>1583</v>
      </c>
      <c r="F5232" t="s">
        <v>1386</v>
      </c>
      <c r="G5232">
        <v>9322</v>
      </c>
      <c r="H5232" s="23"/>
    </row>
    <row r="5233" spans="1:8" x14ac:dyDescent="0.25">
      <c r="A5233">
        <v>13977</v>
      </c>
      <c r="B5233" t="s">
        <v>22617</v>
      </c>
      <c r="C5233" t="s">
        <v>22618</v>
      </c>
      <c r="D5233" s="23"/>
      <c r="E5233" t="s">
        <v>1422</v>
      </c>
      <c r="F5233" t="s">
        <v>1386</v>
      </c>
      <c r="G5233">
        <v>13405</v>
      </c>
      <c r="H5233" s="23"/>
    </row>
    <row r="5234" spans="1:8" x14ac:dyDescent="0.25">
      <c r="A5234">
        <v>9211</v>
      </c>
      <c r="B5234" t="s">
        <v>22619</v>
      </c>
      <c r="C5234" t="s">
        <v>22619</v>
      </c>
      <c r="D5234" s="23"/>
      <c r="E5234" t="s">
        <v>1723</v>
      </c>
      <c r="F5234" t="s">
        <v>1386</v>
      </c>
      <c r="G5234">
        <v>13710</v>
      </c>
      <c r="H5234" s="23"/>
    </row>
    <row r="5235" spans="1:8" x14ac:dyDescent="0.25">
      <c r="A5235">
        <v>14131</v>
      </c>
      <c r="B5235" t="s">
        <v>22620</v>
      </c>
      <c r="C5235" t="s">
        <v>22621</v>
      </c>
      <c r="D5235" s="23"/>
      <c r="E5235" t="s">
        <v>1422</v>
      </c>
      <c r="F5235" t="s">
        <v>1386</v>
      </c>
      <c r="G5235">
        <v>11507</v>
      </c>
      <c r="H5235" s="23"/>
    </row>
    <row r="5236" spans="1:8" x14ac:dyDescent="0.25">
      <c r="A5236">
        <v>6699</v>
      </c>
      <c r="B5236" t="s">
        <v>8268</v>
      </c>
      <c r="C5236" t="s">
        <v>8269</v>
      </c>
      <c r="D5236" s="23">
        <v>5879695000147</v>
      </c>
      <c r="E5236" t="s">
        <v>2234</v>
      </c>
      <c r="F5236" t="s">
        <v>1390</v>
      </c>
      <c r="G5236">
        <v>10244</v>
      </c>
      <c r="H5236" s="23">
        <v>635489298111</v>
      </c>
    </row>
    <row r="5237" spans="1:8" x14ac:dyDescent="0.25">
      <c r="A5237">
        <v>11533</v>
      </c>
      <c r="B5237" t="s">
        <v>8270</v>
      </c>
      <c r="C5237" t="s">
        <v>8271</v>
      </c>
      <c r="D5237" s="23">
        <v>32279367000182</v>
      </c>
      <c r="E5237" t="s">
        <v>1507</v>
      </c>
      <c r="F5237" t="s">
        <v>1415</v>
      </c>
      <c r="G5237">
        <v>17478</v>
      </c>
      <c r="H5237" s="23">
        <v>80643507</v>
      </c>
    </row>
    <row r="5238" spans="1:8" x14ac:dyDescent="0.25">
      <c r="A5238">
        <v>5741</v>
      </c>
      <c r="B5238" t="s">
        <v>22622</v>
      </c>
      <c r="C5238" t="s">
        <v>22623</v>
      </c>
      <c r="D5238" s="23"/>
      <c r="E5238" t="s">
        <v>1422</v>
      </c>
      <c r="F5238" t="s">
        <v>1386</v>
      </c>
      <c r="G5238">
        <v>6250</v>
      </c>
      <c r="H5238" s="23"/>
    </row>
    <row r="5239" spans="1:8" x14ac:dyDescent="0.25">
      <c r="A5239">
        <v>2800</v>
      </c>
      <c r="B5239" t="s">
        <v>8272</v>
      </c>
      <c r="C5239" t="s">
        <v>8273</v>
      </c>
      <c r="D5239" s="23">
        <v>4535694000112</v>
      </c>
      <c r="E5239" t="s">
        <v>1385</v>
      </c>
      <c r="F5239" t="s">
        <v>1386</v>
      </c>
      <c r="G5239">
        <v>4076</v>
      </c>
      <c r="H5239" s="23">
        <v>161321208</v>
      </c>
    </row>
    <row r="5240" spans="1:8" x14ac:dyDescent="0.25">
      <c r="A5240">
        <v>3214</v>
      </c>
      <c r="B5240" t="s">
        <v>8274</v>
      </c>
      <c r="C5240" t="s">
        <v>8275</v>
      </c>
      <c r="D5240" s="23">
        <v>6327386000127</v>
      </c>
      <c r="E5240" t="s">
        <v>1422</v>
      </c>
      <c r="F5240" t="s">
        <v>1386</v>
      </c>
      <c r="G5240">
        <v>4490</v>
      </c>
      <c r="H5240" s="23">
        <v>161427189</v>
      </c>
    </row>
    <row r="5241" spans="1:8" x14ac:dyDescent="0.25">
      <c r="A5241">
        <v>1345</v>
      </c>
      <c r="B5241" t="s">
        <v>8276</v>
      </c>
      <c r="C5241" t="s">
        <v>8275</v>
      </c>
      <c r="D5241" s="23">
        <v>10580866000172</v>
      </c>
      <c r="E5241" t="s">
        <v>1744</v>
      </c>
      <c r="F5241" t="s">
        <v>1386</v>
      </c>
      <c r="G5241">
        <v>2621</v>
      </c>
      <c r="H5241" s="23">
        <v>161600751</v>
      </c>
    </row>
    <row r="5242" spans="1:8" x14ac:dyDescent="0.25">
      <c r="A5242">
        <v>2721</v>
      </c>
      <c r="B5242" t="s">
        <v>8277</v>
      </c>
      <c r="C5242" t="s">
        <v>8278</v>
      </c>
      <c r="D5242" s="23">
        <v>41218827000153</v>
      </c>
      <c r="E5242" t="s">
        <v>2891</v>
      </c>
      <c r="F5242" t="s">
        <v>1386</v>
      </c>
      <c r="G5242">
        <v>3997</v>
      </c>
      <c r="H5242" s="23">
        <v>160949408</v>
      </c>
    </row>
    <row r="5243" spans="1:8" x14ac:dyDescent="0.25">
      <c r="A5243">
        <v>14769</v>
      </c>
      <c r="B5243" t="s">
        <v>22624</v>
      </c>
      <c r="C5243" t="s">
        <v>22624</v>
      </c>
      <c r="D5243" s="23"/>
      <c r="E5243" t="s">
        <v>2148</v>
      </c>
      <c r="F5243" t="s">
        <v>1386</v>
      </c>
      <c r="G5243">
        <v>23216</v>
      </c>
      <c r="H5243" s="23"/>
    </row>
    <row r="5244" spans="1:8" x14ac:dyDescent="0.25">
      <c r="A5244">
        <v>2536</v>
      </c>
      <c r="B5244" t="s">
        <v>8279</v>
      </c>
      <c r="C5244" t="s">
        <v>8280</v>
      </c>
      <c r="D5244" s="23">
        <v>35588441000130</v>
      </c>
      <c r="E5244" t="s">
        <v>1385</v>
      </c>
      <c r="F5244" t="s">
        <v>1386</v>
      </c>
      <c r="G5244">
        <v>3812</v>
      </c>
      <c r="H5244" s="23">
        <v>160912709</v>
      </c>
    </row>
    <row r="5245" spans="1:8" x14ac:dyDescent="0.25">
      <c r="A5245">
        <v>805</v>
      </c>
      <c r="B5245" t="s">
        <v>22625</v>
      </c>
      <c r="C5245" t="s">
        <v>22625</v>
      </c>
      <c r="D5245" s="23"/>
      <c r="E5245" t="s">
        <v>2148</v>
      </c>
      <c r="F5245" t="s">
        <v>1386</v>
      </c>
      <c r="G5245">
        <v>2081</v>
      </c>
      <c r="H5245" s="23"/>
    </row>
    <row r="5246" spans="1:8" x14ac:dyDescent="0.25">
      <c r="A5246">
        <v>412</v>
      </c>
      <c r="B5246" t="s">
        <v>22626</v>
      </c>
      <c r="C5246" t="s">
        <v>22626</v>
      </c>
      <c r="D5246" s="23"/>
      <c r="E5246" t="s">
        <v>1422</v>
      </c>
      <c r="F5246" t="s">
        <v>1386</v>
      </c>
      <c r="G5246">
        <v>1688</v>
      </c>
      <c r="H5246" s="23"/>
    </row>
    <row r="5247" spans="1:8" x14ac:dyDescent="0.25">
      <c r="A5247">
        <v>15555</v>
      </c>
      <c r="B5247" t="s">
        <v>22627</v>
      </c>
      <c r="C5247" t="s">
        <v>22627</v>
      </c>
      <c r="D5247" s="23"/>
      <c r="E5247" t="s">
        <v>2050</v>
      </c>
      <c r="F5247" t="s">
        <v>1386</v>
      </c>
      <c r="G5247">
        <v>24791</v>
      </c>
      <c r="H5247" s="23"/>
    </row>
    <row r="5248" spans="1:8" x14ac:dyDescent="0.25">
      <c r="A5248">
        <v>660</v>
      </c>
      <c r="B5248" t="s">
        <v>22628</v>
      </c>
      <c r="C5248" t="s">
        <v>22628</v>
      </c>
      <c r="D5248" s="23"/>
      <c r="E5248" t="s">
        <v>1385</v>
      </c>
      <c r="F5248" t="s">
        <v>1386</v>
      </c>
      <c r="G5248">
        <v>1936</v>
      </c>
      <c r="H5248" s="23"/>
    </row>
    <row r="5249" spans="1:8" x14ac:dyDescent="0.25">
      <c r="A5249">
        <v>346</v>
      </c>
      <c r="B5249" t="s">
        <v>22629</v>
      </c>
      <c r="C5249" t="s">
        <v>22629</v>
      </c>
      <c r="D5249" s="23"/>
      <c r="E5249" t="s">
        <v>1422</v>
      </c>
      <c r="F5249" t="s">
        <v>1386</v>
      </c>
      <c r="G5249">
        <v>1622</v>
      </c>
      <c r="H5249" s="23"/>
    </row>
    <row r="5250" spans="1:8" x14ac:dyDescent="0.25">
      <c r="A5250">
        <v>11726</v>
      </c>
      <c r="B5250" t="s">
        <v>22630</v>
      </c>
      <c r="C5250" t="s">
        <v>22631</v>
      </c>
      <c r="D5250" s="23"/>
      <c r="E5250" t="s">
        <v>1530</v>
      </c>
      <c r="F5250" t="s">
        <v>1386</v>
      </c>
      <c r="G5250">
        <v>12534</v>
      </c>
      <c r="H5250" s="23"/>
    </row>
    <row r="5251" spans="1:8" x14ac:dyDescent="0.25">
      <c r="A5251">
        <v>13188</v>
      </c>
      <c r="B5251" t="s">
        <v>22632</v>
      </c>
      <c r="C5251" t="s">
        <v>22633</v>
      </c>
      <c r="D5251" s="23"/>
      <c r="E5251" t="s">
        <v>1385</v>
      </c>
      <c r="F5251" t="s">
        <v>1386</v>
      </c>
      <c r="G5251">
        <v>20378</v>
      </c>
      <c r="H5251" s="23"/>
    </row>
    <row r="5252" spans="1:8" x14ac:dyDescent="0.25">
      <c r="A5252">
        <v>4111</v>
      </c>
      <c r="B5252" t="s">
        <v>8281</v>
      </c>
      <c r="C5252" t="s">
        <v>8282</v>
      </c>
      <c r="D5252" s="23">
        <v>9634889000133</v>
      </c>
      <c r="E5252" t="s">
        <v>2334</v>
      </c>
      <c r="F5252" t="s">
        <v>1386</v>
      </c>
      <c r="G5252">
        <v>5387</v>
      </c>
      <c r="H5252" s="23">
        <v>161074235</v>
      </c>
    </row>
    <row r="5253" spans="1:8" x14ac:dyDescent="0.25">
      <c r="A5253">
        <v>239</v>
      </c>
      <c r="B5253" t="s">
        <v>22634</v>
      </c>
      <c r="C5253" t="s">
        <v>22634</v>
      </c>
      <c r="D5253" s="23"/>
      <c r="E5253" t="s">
        <v>2050</v>
      </c>
      <c r="F5253" t="s">
        <v>1386</v>
      </c>
      <c r="G5253">
        <v>1515</v>
      </c>
      <c r="H5253" s="23"/>
    </row>
    <row r="5254" spans="1:8" x14ac:dyDescent="0.25">
      <c r="A5254">
        <v>2357</v>
      </c>
      <c r="B5254" t="s">
        <v>8283</v>
      </c>
      <c r="C5254" t="s">
        <v>8284</v>
      </c>
      <c r="D5254" s="23">
        <v>3139120000162</v>
      </c>
      <c r="E5254" t="s">
        <v>1385</v>
      </c>
      <c r="F5254" t="s">
        <v>1386</v>
      </c>
      <c r="G5254">
        <v>3633</v>
      </c>
      <c r="H5254" s="23">
        <v>161268412</v>
      </c>
    </row>
    <row r="5255" spans="1:8" x14ac:dyDescent="0.25">
      <c r="A5255">
        <v>1074</v>
      </c>
      <c r="B5255" t="s">
        <v>22635</v>
      </c>
      <c r="C5255" t="s">
        <v>22635</v>
      </c>
      <c r="D5255" s="23"/>
      <c r="E5255" t="s">
        <v>1583</v>
      </c>
      <c r="F5255" t="s">
        <v>1386</v>
      </c>
      <c r="G5255">
        <v>2350</v>
      </c>
      <c r="H5255" s="23"/>
    </row>
    <row r="5256" spans="1:8" x14ac:dyDescent="0.25">
      <c r="A5256">
        <v>1084</v>
      </c>
      <c r="B5256" t="s">
        <v>22636</v>
      </c>
      <c r="C5256" t="s">
        <v>22636</v>
      </c>
      <c r="D5256" s="23"/>
      <c r="E5256" t="s">
        <v>1385</v>
      </c>
      <c r="F5256" t="s">
        <v>1386</v>
      </c>
      <c r="G5256">
        <v>2360</v>
      </c>
      <c r="H5256" s="23"/>
    </row>
    <row r="5257" spans="1:8" x14ac:dyDescent="0.25">
      <c r="A5257">
        <v>13974</v>
      </c>
      <c r="B5257" t="s">
        <v>8285</v>
      </c>
      <c r="C5257" t="s">
        <v>8285</v>
      </c>
      <c r="D5257" s="23">
        <v>985040000130</v>
      </c>
      <c r="E5257" t="s">
        <v>8286</v>
      </c>
      <c r="F5257" t="s">
        <v>1386</v>
      </c>
      <c r="G5257">
        <v>21771</v>
      </c>
      <c r="H5257" s="23">
        <v>160302099</v>
      </c>
    </row>
    <row r="5258" spans="1:8" x14ac:dyDescent="0.25">
      <c r="A5258">
        <v>8060</v>
      </c>
      <c r="B5258" t="s">
        <v>8287</v>
      </c>
      <c r="C5258" t="s">
        <v>8287</v>
      </c>
      <c r="D5258" s="23">
        <v>23628786000191</v>
      </c>
      <c r="E5258" t="s">
        <v>1906</v>
      </c>
      <c r="F5258" t="s">
        <v>1386</v>
      </c>
      <c r="G5258">
        <v>12356</v>
      </c>
      <c r="H5258" s="23">
        <v>162622783</v>
      </c>
    </row>
    <row r="5259" spans="1:8" x14ac:dyDescent="0.25">
      <c r="A5259">
        <v>5435</v>
      </c>
      <c r="B5259" t="s">
        <v>8288</v>
      </c>
      <c r="C5259" t="s">
        <v>8288</v>
      </c>
      <c r="D5259" s="23">
        <v>7484234000109</v>
      </c>
      <c r="E5259" t="s">
        <v>1921</v>
      </c>
      <c r="F5259" t="s">
        <v>1386</v>
      </c>
      <c r="G5259">
        <v>8505</v>
      </c>
      <c r="H5259" s="23">
        <v>161944787</v>
      </c>
    </row>
    <row r="5260" spans="1:8" x14ac:dyDescent="0.25">
      <c r="A5260">
        <v>15389</v>
      </c>
      <c r="B5260" t="s">
        <v>22637</v>
      </c>
      <c r="C5260" t="s">
        <v>22637</v>
      </c>
      <c r="D5260" s="23"/>
      <c r="E5260" t="s">
        <v>22638</v>
      </c>
      <c r="F5260" t="s">
        <v>1386</v>
      </c>
      <c r="G5260">
        <v>24557</v>
      </c>
      <c r="H5260" s="23"/>
    </row>
    <row r="5261" spans="1:8" x14ac:dyDescent="0.25">
      <c r="A5261">
        <v>6607</v>
      </c>
      <c r="B5261" t="s">
        <v>8289</v>
      </c>
      <c r="C5261" t="s">
        <v>8289</v>
      </c>
      <c r="D5261" s="23">
        <v>13638732000153</v>
      </c>
      <c r="E5261" t="s">
        <v>1675</v>
      </c>
      <c r="F5261" t="s">
        <v>1386</v>
      </c>
      <c r="G5261">
        <v>10147</v>
      </c>
      <c r="H5261" s="23">
        <v>161826628</v>
      </c>
    </row>
    <row r="5262" spans="1:8" x14ac:dyDescent="0.25">
      <c r="A5262">
        <v>13007</v>
      </c>
      <c r="B5262" t="s">
        <v>22639</v>
      </c>
      <c r="C5262" t="s">
        <v>22639</v>
      </c>
      <c r="D5262" s="23"/>
      <c r="E5262" t="s">
        <v>1578</v>
      </c>
      <c r="F5262" t="s">
        <v>1386</v>
      </c>
      <c r="G5262">
        <v>20087</v>
      </c>
      <c r="H5262" s="23"/>
    </row>
    <row r="5263" spans="1:8" x14ac:dyDescent="0.25">
      <c r="A5263">
        <v>6389</v>
      </c>
      <c r="B5263" t="s">
        <v>22640</v>
      </c>
      <c r="C5263" t="s">
        <v>22640</v>
      </c>
      <c r="D5263" s="23"/>
      <c r="E5263" t="s">
        <v>1422</v>
      </c>
      <c r="F5263" t="s">
        <v>1386</v>
      </c>
      <c r="G5263">
        <v>9934</v>
      </c>
      <c r="H5263" s="23"/>
    </row>
    <row r="5264" spans="1:8" x14ac:dyDescent="0.25">
      <c r="A5264">
        <v>10514</v>
      </c>
      <c r="B5264" t="s">
        <v>8290</v>
      </c>
      <c r="C5264" t="s">
        <v>8290</v>
      </c>
      <c r="D5264" s="23">
        <v>26516504000152</v>
      </c>
      <c r="E5264" t="s">
        <v>1385</v>
      </c>
      <c r="F5264" t="s">
        <v>1386</v>
      </c>
      <c r="G5264">
        <v>15871</v>
      </c>
      <c r="H5264" s="23">
        <v>162831374</v>
      </c>
    </row>
    <row r="5265" spans="1:8" x14ac:dyDescent="0.25">
      <c r="A5265">
        <v>1378</v>
      </c>
      <c r="B5265" t="s">
        <v>8291</v>
      </c>
      <c r="C5265" t="s">
        <v>8292</v>
      </c>
      <c r="D5265" s="23">
        <v>10695211000140</v>
      </c>
      <c r="E5265" t="s">
        <v>1397</v>
      </c>
      <c r="F5265" t="s">
        <v>1398</v>
      </c>
      <c r="G5265">
        <v>2654</v>
      </c>
      <c r="H5265" s="23" t="s">
        <v>8293</v>
      </c>
    </row>
    <row r="5266" spans="1:8" x14ac:dyDescent="0.25">
      <c r="A5266">
        <v>13294</v>
      </c>
      <c r="B5266" t="s">
        <v>8294</v>
      </c>
      <c r="C5266" t="s">
        <v>8294</v>
      </c>
      <c r="D5266" s="23">
        <v>10695211000301</v>
      </c>
      <c r="E5266" t="s">
        <v>3261</v>
      </c>
      <c r="F5266" t="s">
        <v>1398</v>
      </c>
      <c r="G5266">
        <v>20576</v>
      </c>
      <c r="H5266" s="23">
        <v>206036817</v>
      </c>
    </row>
    <row r="5267" spans="1:8" x14ac:dyDescent="0.25">
      <c r="A5267">
        <v>4676</v>
      </c>
      <c r="B5267" t="s">
        <v>22641</v>
      </c>
      <c r="C5267" t="s">
        <v>22642</v>
      </c>
      <c r="D5267" s="23"/>
      <c r="E5267" t="s">
        <v>1530</v>
      </c>
      <c r="F5267" t="s">
        <v>1386</v>
      </c>
      <c r="G5267">
        <v>736</v>
      </c>
      <c r="H5267" s="23"/>
    </row>
    <row r="5268" spans="1:8" x14ac:dyDescent="0.25">
      <c r="A5268">
        <v>3035</v>
      </c>
      <c r="B5268" t="s">
        <v>8295</v>
      </c>
      <c r="C5268" t="s">
        <v>8296</v>
      </c>
      <c r="D5268" s="23">
        <v>5591690000114</v>
      </c>
      <c r="E5268" t="s">
        <v>1816</v>
      </c>
      <c r="F5268" t="s">
        <v>1386</v>
      </c>
      <c r="G5268">
        <v>4311</v>
      </c>
      <c r="H5268" s="23">
        <v>161072143</v>
      </c>
    </row>
    <row r="5269" spans="1:8" x14ac:dyDescent="0.25">
      <c r="A5269">
        <v>817</v>
      </c>
      <c r="B5269" t="s">
        <v>22643</v>
      </c>
      <c r="C5269" t="s">
        <v>22643</v>
      </c>
      <c r="D5269" s="23"/>
      <c r="E5269" t="s">
        <v>1422</v>
      </c>
      <c r="F5269" t="s">
        <v>1386</v>
      </c>
      <c r="G5269">
        <v>2093</v>
      </c>
      <c r="H5269" s="23"/>
    </row>
    <row r="5270" spans="1:8" x14ac:dyDescent="0.25">
      <c r="A5270">
        <v>2445</v>
      </c>
      <c r="B5270" t="s">
        <v>8297</v>
      </c>
      <c r="C5270" t="s">
        <v>8298</v>
      </c>
      <c r="D5270" s="23">
        <v>3419698000172</v>
      </c>
      <c r="E5270" t="s">
        <v>1718</v>
      </c>
      <c r="F5270" t="s">
        <v>1386</v>
      </c>
      <c r="G5270">
        <v>3721</v>
      </c>
      <c r="H5270" s="23">
        <v>161258107</v>
      </c>
    </row>
    <row r="5271" spans="1:8" x14ac:dyDescent="0.25">
      <c r="A5271">
        <v>9812</v>
      </c>
      <c r="B5271" t="s">
        <v>8299</v>
      </c>
      <c r="C5271" t="s">
        <v>8299</v>
      </c>
      <c r="D5271" s="23">
        <v>1583150000723</v>
      </c>
      <c r="E5271" t="s">
        <v>4711</v>
      </c>
      <c r="F5271" t="s">
        <v>1407</v>
      </c>
      <c r="G5271">
        <v>14542</v>
      </c>
      <c r="H5271" s="23">
        <v>65909801</v>
      </c>
    </row>
    <row r="5272" spans="1:8" x14ac:dyDescent="0.25">
      <c r="A5272">
        <v>1995</v>
      </c>
      <c r="B5272" t="s">
        <v>8300</v>
      </c>
      <c r="C5272" t="s">
        <v>8301</v>
      </c>
      <c r="D5272" s="23">
        <v>15531000158</v>
      </c>
      <c r="E5272" t="s">
        <v>1424</v>
      </c>
      <c r="F5272" t="s">
        <v>1390</v>
      </c>
      <c r="G5272">
        <v>3271</v>
      </c>
      <c r="H5272" s="23">
        <v>114099200110</v>
      </c>
    </row>
    <row r="5273" spans="1:8" x14ac:dyDescent="0.25">
      <c r="A5273">
        <v>9150</v>
      </c>
      <c r="B5273" t="s">
        <v>22644</v>
      </c>
      <c r="C5273" t="s">
        <v>22644</v>
      </c>
      <c r="D5273" s="23"/>
      <c r="E5273" t="s">
        <v>1696</v>
      </c>
      <c r="F5273" t="s">
        <v>1386</v>
      </c>
      <c r="G5273">
        <v>13662</v>
      </c>
      <c r="H5273" s="23"/>
    </row>
    <row r="5274" spans="1:8" x14ac:dyDescent="0.25">
      <c r="A5274">
        <v>5839</v>
      </c>
      <c r="B5274" t="s">
        <v>8302</v>
      </c>
      <c r="C5274" t="s">
        <v>8303</v>
      </c>
      <c r="D5274" s="23">
        <v>7358761022561</v>
      </c>
      <c r="E5274" t="s">
        <v>1527</v>
      </c>
      <c r="F5274" t="s">
        <v>1386</v>
      </c>
      <c r="G5274">
        <v>8829</v>
      </c>
      <c r="H5274" s="23">
        <v>161302009</v>
      </c>
    </row>
    <row r="5275" spans="1:8" x14ac:dyDescent="0.25">
      <c r="A5275">
        <v>6730</v>
      </c>
      <c r="B5275" t="s">
        <v>8304</v>
      </c>
      <c r="C5275" t="s">
        <v>8304</v>
      </c>
      <c r="D5275" s="23">
        <v>7358761026710</v>
      </c>
      <c r="E5275" t="s">
        <v>1507</v>
      </c>
      <c r="F5275" t="s">
        <v>1415</v>
      </c>
      <c r="G5275">
        <v>10370</v>
      </c>
      <c r="H5275" s="23">
        <v>28499689</v>
      </c>
    </row>
    <row r="5276" spans="1:8" x14ac:dyDescent="0.25">
      <c r="A5276">
        <v>8401</v>
      </c>
      <c r="B5276" t="s">
        <v>8305</v>
      </c>
      <c r="C5276" t="s">
        <v>8306</v>
      </c>
      <c r="D5276" s="23">
        <v>7358761027016</v>
      </c>
      <c r="E5276" t="s">
        <v>1430</v>
      </c>
      <c r="F5276" t="s">
        <v>1415</v>
      </c>
      <c r="G5276">
        <v>12692</v>
      </c>
      <c r="H5276" s="23">
        <v>1909266</v>
      </c>
    </row>
    <row r="5277" spans="1:8" x14ac:dyDescent="0.25">
      <c r="A5277">
        <v>10451</v>
      </c>
      <c r="B5277" t="s">
        <v>8307</v>
      </c>
      <c r="C5277" t="s">
        <v>8308</v>
      </c>
      <c r="D5277" s="23">
        <v>87848222000147</v>
      </c>
      <c r="E5277" t="s">
        <v>8309</v>
      </c>
      <c r="F5277" t="s">
        <v>1619</v>
      </c>
      <c r="G5277">
        <v>15776</v>
      </c>
      <c r="H5277" s="23">
        <v>100011225</v>
      </c>
    </row>
    <row r="5278" spans="1:8" x14ac:dyDescent="0.25">
      <c r="A5278">
        <v>7914</v>
      </c>
      <c r="B5278" t="s">
        <v>8310</v>
      </c>
      <c r="C5278" t="s">
        <v>8310</v>
      </c>
      <c r="D5278" s="23">
        <v>22319188000178</v>
      </c>
      <c r="E5278" t="s">
        <v>1700</v>
      </c>
      <c r="F5278" t="s">
        <v>1386</v>
      </c>
      <c r="G5278">
        <v>12226</v>
      </c>
      <c r="H5278" s="23">
        <v>162506740</v>
      </c>
    </row>
    <row r="5279" spans="1:8" x14ac:dyDescent="0.25">
      <c r="A5279">
        <v>10786</v>
      </c>
      <c r="B5279" t="s">
        <v>8311</v>
      </c>
      <c r="C5279" t="s">
        <v>8312</v>
      </c>
      <c r="D5279" s="23">
        <v>4377451000101</v>
      </c>
      <c r="E5279" t="s">
        <v>1992</v>
      </c>
      <c r="F5279" t="s">
        <v>1587</v>
      </c>
      <c r="G5279">
        <v>16233</v>
      </c>
      <c r="H5279" s="23">
        <v>242305644</v>
      </c>
    </row>
    <row r="5280" spans="1:8" x14ac:dyDescent="0.25">
      <c r="A5280">
        <v>3924</v>
      </c>
      <c r="B5280" t="s">
        <v>8313</v>
      </c>
      <c r="C5280" t="s">
        <v>8314</v>
      </c>
      <c r="D5280" s="23">
        <v>9210363000126</v>
      </c>
      <c r="E5280" t="s">
        <v>1385</v>
      </c>
      <c r="F5280" t="s">
        <v>1386</v>
      </c>
      <c r="G5280">
        <v>5200</v>
      </c>
      <c r="H5280" s="23">
        <v>161543367</v>
      </c>
    </row>
    <row r="5281" spans="1:8" x14ac:dyDescent="0.25">
      <c r="A5281">
        <v>8947</v>
      </c>
      <c r="B5281" t="s">
        <v>22645</v>
      </c>
      <c r="C5281" t="s">
        <v>22645</v>
      </c>
      <c r="D5281" s="23"/>
      <c r="E5281" t="s">
        <v>1921</v>
      </c>
      <c r="F5281" t="s">
        <v>1386</v>
      </c>
      <c r="G5281">
        <v>13486</v>
      </c>
      <c r="H5281" s="23"/>
    </row>
    <row r="5282" spans="1:8" x14ac:dyDescent="0.25">
      <c r="A5282">
        <v>11683</v>
      </c>
      <c r="B5282" t="s">
        <v>22646</v>
      </c>
      <c r="C5282" t="s">
        <v>22647</v>
      </c>
      <c r="D5282" s="23"/>
      <c r="E5282" t="s">
        <v>1422</v>
      </c>
      <c r="F5282" t="s">
        <v>1386</v>
      </c>
      <c r="G5282">
        <v>17611</v>
      </c>
      <c r="H5282" s="23"/>
    </row>
    <row r="5283" spans="1:8" x14ac:dyDescent="0.25">
      <c r="A5283">
        <v>11542</v>
      </c>
      <c r="B5283" t="s">
        <v>8315</v>
      </c>
      <c r="C5283" t="s">
        <v>8316</v>
      </c>
      <c r="D5283" s="23">
        <v>33011328000162</v>
      </c>
      <c r="E5283" t="s">
        <v>1422</v>
      </c>
      <c r="F5283" t="s">
        <v>1386</v>
      </c>
      <c r="G5283">
        <v>17488</v>
      </c>
      <c r="H5283" s="23">
        <v>163354677</v>
      </c>
    </row>
    <row r="5284" spans="1:8" x14ac:dyDescent="0.25">
      <c r="A5284">
        <v>11746</v>
      </c>
      <c r="B5284" t="s">
        <v>8317</v>
      </c>
      <c r="C5284" t="s">
        <v>8318</v>
      </c>
      <c r="D5284" s="23">
        <v>12080247000225</v>
      </c>
      <c r="E5284" t="s">
        <v>3083</v>
      </c>
      <c r="F5284" t="s">
        <v>1386</v>
      </c>
      <c r="G5284">
        <v>17865</v>
      </c>
      <c r="H5284" s="23">
        <v>162123400</v>
      </c>
    </row>
    <row r="5285" spans="1:8" x14ac:dyDescent="0.25">
      <c r="A5285">
        <v>14434</v>
      </c>
      <c r="B5285" t="s">
        <v>8319</v>
      </c>
      <c r="C5285" t="s">
        <v>8319</v>
      </c>
      <c r="D5285" s="23">
        <v>35652076000186</v>
      </c>
      <c r="E5285" t="s">
        <v>2806</v>
      </c>
      <c r="F5285" t="s">
        <v>1386</v>
      </c>
      <c r="G5285">
        <v>22738</v>
      </c>
      <c r="H5285" s="23">
        <v>163551189</v>
      </c>
    </row>
    <row r="5286" spans="1:8" x14ac:dyDescent="0.25">
      <c r="A5286">
        <v>2971</v>
      </c>
      <c r="B5286" t="s">
        <v>8320</v>
      </c>
      <c r="C5286" t="s">
        <v>8321</v>
      </c>
      <c r="D5286" s="23">
        <v>5273205000164</v>
      </c>
      <c r="E5286" t="s">
        <v>2614</v>
      </c>
      <c r="F5286" t="s">
        <v>1386</v>
      </c>
      <c r="G5286">
        <v>4247</v>
      </c>
      <c r="H5286" s="23">
        <v>161366139</v>
      </c>
    </row>
    <row r="5287" spans="1:8" x14ac:dyDescent="0.25">
      <c r="A5287">
        <v>4387</v>
      </c>
      <c r="B5287" t="s">
        <v>22648</v>
      </c>
      <c r="C5287" t="s">
        <v>22648</v>
      </c>
      <c r="D5287" s="23"/>
      <c r="E5287" t="s">
        <v>2009</v>
      </c>
      <c r="F5287" t="s">
        <v>1386</v>
      </c>
      <c r="G5287">
        <v>6980</v>
      </c>
      <c r="H5287" s="23"/>
    </row>
    <row r="5288" spans="1:8" x14ac:dyDescent="0.25">
      <c r="A5288">
        <v>4905</v>
      </c>
      <c r="B5288" t="s">
        <v>8322</v>
      </c>
      <c r="C5288" t="s">
        <v>8323</v>
      </c>
      <c r="D5288" s="23">
        <v>14095979000133</v>
      </c>
      <c r="E5288" t="s">
        <v>8324</v>
      </c>
      <c r="F5288" t="s">
        <v>1390</v>
      </c>
      <c r="G5288">
        <v>7896</v>
      </c>
      <c r="H5288" s="23">
        <v>646043950113</v>
      </c>
    </row>
    <row r="5289" spans="1:8" x14ac:dyDescent="0.25">
      <c r="A5289">
        <v>11212</v>
      </c>
      <c r="B5289" t="s">
        <v>8325</v>
      </c>
      <c r="C5289" t="s">
        <v>8325</v>
      </c>
      <c r="D5289" s="23">
        <v>5864021000179</v>
      </c>
      <c r="E5289" t="s">
        <v>1465</v>
      </c>
      <c r="F5289" t="s">
        <v>1398</v>
      </c>
      <c r="G5289">
        <v>17040</v>
      </c>
      <c r="H5289" s="23">
        <v>200947184</v>
      </c>
    </row>
    <row r="5290" spans="1:8" x14ac:dyDescent="0.25">
      <c r="A5290">
        <v>13292</v>
      </c>
      <c r="B5290" t="s">
        <v>8326</v>
      </c>
      <c r="C5290" t="s">
        <v>8326</v>
      </c>
      <c r="D5290" s="23">
        <v>7355724000105</v>
      </c>
      <c r="E5290" t="s">
        <v>4602</v>
      </c>
      <c r="F5290" t="s">
        <v>1386</v>
      </c>
      <c r="G5290">
        <v>20559</v>
      </c>
      <c r="H5290" s="23">
        <v>161454739</v>
      </c>
    </row>
    <row r="5291" spans="1:8" x14ac:dyDescent="0.25">
      <c r="A5291">
        <v>12493</v>
      </c>
      <c r="B5291" t="s">
        <v>8327</v>
      </c>
      <c r="C5291" t="s">
        <v>8328</v>
      </c>
      <c r="D5291" s="23">
        <v>14014800000176</v>
      </c>
      <c r="E5291" t="s">
        <v>3447</v>
      </c>
      <c r="F5291" t="s">
        <v>1444</v>
      </c>
      <c r="G5291">
        <v>19352</v>
      </c>
      <c r="H5291" s="23">
        <v>96847768</v>
      </c>
    </row>
    <row r="5292" spans="1:8" x14ac:dyDescent="0.25">
      <c r="A5292">
        <v>7818</v>
      </c>
      <c r="B5292" t="s">
        <v>22649</v>
      </c>
      <c r="C5292" t="s">
        <v>22650</v>
      </c>
      <c r="D5292" s="23"/>
      <c r="E5292" t="s">
        <v>1422</v>
      </c>
      <c r="F5292" t="s">
        <v>1386</v>
      </c>
      <c r="G5292">
        <v>11975</v>
      </c>
      <c r="H5292" s="23"/>
    </row>
    <row r="5293" spans="1:8" x14ac:dyDescent="0.25">
      <c r="A5293">
        <v>3279</v>
      </c>
      <c r="B5293" t="s">
        <v>8329</v>
      </c>
      <c r="C5293" t="s">
        <v>8330</v>
      </c>
      <c r="D5293" s="23">
        <v>70100110000100</v>
      </c>
      <c r="E5293" t="s">
        <v>1510</v>
      </c>
      <c r="F5293" t="s">
        <v>1386</v>
      </c>
      <c r="G5293">
        <v>4555</v>
      </c>
      <c r="H5293" s="23">
        <v>161046568</v>
      </c>
    </row>
    <row r="5294" spans="1:8" x14ac:dyDescent="0.25">
      <c r="A5294">
        <v>902</v>
      </c>
      <c r="B5294" t="s">
        <v>22651</v>
      </c>
      <c r="C5294" t="s">
        <v>22651</v>
      </c>
      <c r="D5294" s="23"/>
      <c r="E5294" t="s">
        <v>1422</v>
      </c>
      <c r="F5294" t="s">
        <v>1386</v>
      </c>
      <c r="G5294">
        <v>2178</v>
      </c>
      <c r="H5294" s="23"/>
    </row>
    <row r="5295" spans="1:8" x14ac:dyDescent="0.25">
      <c r="A5295">
        <v>11702</v>
      </c>
      <c r="B5295" t="s">
        <v>22652</v>
      </c>
      <c r="C5295" t="s">
        <v>22652</v>
      </c>
      <c r="D5295" s="23"/>
      <c r="E5295" t="s">
        <v>1723</v>
      </c>
      <c r="F5295" t="s">
        <v>1386</v>
      </c>
      <c r="G5295">
        <v>17647</v>
      </c>
      <c r="H5295" s="23"/>
    </row>
    <row r="5296" spans="1:8" x14ac:dyDescent="0.25">
      <c r="A5296">
        <v>14547</v>
      </c>
      <c r="B5296" t="s">
        <v>22653</v>
      </c>
      <c r="C5296" t="s">
        <v>22654</v>
      </c>
      <c r="D5296" s="23"/>
      <c r="E5296" t="s">
        <v>1422</v>
      </c>
      <c r="F5296" t="s">
        <v>1386</v>
      </c>
      <c r="G5296">
        <v>7758</v>
      </c>
      <c r="H5296" s="23"/>
    </row>
    <row r="5297" spans="1:8" x14ac:dyDescent="0.25">
      <c r="A5297">
        <v>6029</v>
      </c>
      <c r="B5297" t="s">
        <v>22655</v>
      </c>
      <c r="C5297" t="s">
        <v>22655</v>
      </c>
      <c r="D5297" s="23"/>
      <c r="E5297" t="s">
        <v>2050</v>
      </c>
      <c r="F5297" t="s">
        <v>1386</v>
      </c>
      <c r="G5297">
        <v>9356</v>
      </c>
      <c r="H5297" s="23"/>
    </row>
    <row r="5298" spans="1:8" x14ac:dyDescent="0.25">
      <c r="A5298">
        <v>10637</v>
      </c>
      <c r="B5298" t="s">
        <v>22656</v>
      </c>
      <c r="C5298" t="s">
        <v>22656</v>
      </c>
      <c r="D5298" s="23"/>
      <c r="E5298" t="s">
        <v>1422</v>
      </c>
      <c r="F5298" t="s">
        <v>1386</v>
      </c>
      <c r="G5298">
        <v>16015</v>
      </c>
      <c r="H5298" s="23"/>
    </row>
    <row r="5299" spans="1:8" x14ac:dyDescent="0.25">
      <c r="A5299">
        <v>10460</v>
      </c>
      <c r="B5299" t="s">
        <v>22657</v>
      </c>
      <c r="C5299" t="s">
        <v>22657</v>
      </c>
      <c r="D5299" s="23"/>
      <c r="E5299" t="s">
        <v>22658</v>
      </c>
      <c r="F5299" t="s">
        <v>1444</v>
      </c>
      <c r="G5299">
        <v>15787</v>
      </c>
      <c r="H5299" s="23"/>
    </row>
    <row r="5300" spans="1:8" x14ac:dyDescent="0.25">
      <c r="A5300">
        <v>9442</v>
      </c>
      <c r="B5300" t="s">
        <v>22659</v>
      </c>
      <c r="C5300" t="s">
        <v>22660</v>
      </c>
      <c r="D5300" s="23"/>
      <c r="E5300" t="s">
        <v>1422</v>
      </c>
      <c r="F5300" t="s">
        <v>1386</v>
      </c>
      <c r="G5300">
        <v>12761</v>
      </c>
      <c r="H5300" s="23"/>
    </row>
    <row r="5301" spans="1:8" x14ac:dyDescent="0.25">
      <c r="A5301">
        <v>13010</v>
      </c>
      <c r="B5301" t="s">
        <v>8331</v>
      </c>
      <c r="C5301" t="s">
        <v>8331</v>
      </c>
      <c r="D5301" s="23">
        <v>7586455000180</v>
      </c>
      <c r="E5301" t="s">
        <v>1638</v>
      </c>
      <c r="F5301" t="s">
        <v>1386</v>
      </c>
      <c r="G5301">
        <v>20097</v>
      </c>
      <c r="H5301" s="23">
        <v>161463568</v>
      </c>
    </row>
    <row r="5302" spans="1:8" x14ac:dyDescent="0.25">
      <c r="A5302">
        <v>14428</v>
      </c>
      <c r="B5302" t="s">
        <v>8332</v>
      </c>
      <c r="C5302" t="s">
        <v>8333</v>
      </c>
      <c r="D5302" s="23">
        <v>37607632000128</v>
      </c>
      <c r="E5302" t="s">
        <v>8334</v>
      </c>
      <c r="F5302" t="s">
        <v>1415</v>
      </c>
      <c r="G5302">
        <v>22732</v>
      </c>
      <c r="H5302" s="23">
        <v>89473841</v>
      </c>
    </row>
    <row r="5303" spans="1:8" x14ac:dyDescent="0.25">
      <c r="A5303">
        <v>1191</v>
      </c>
      <c r="B5303" t="s">
        <v>22661</v>
      </c>
      <c r="C5303" t="s">
        <v>22661</v>
      </c>
      <c r="D5303" s="23"/>
      <c r="E5303" t="s">
        <v>1385</v>
      </c>
      <c r="F5303" t="s">
        <v>1386</v>
      </c>
      <c r="G5303">
        <v>2467</v>
      </c>
      <c r="H5303" s="23"/>
    </row>
    <row r="5304" spans="1:8" x14ac:dyDescent="0.25">
      <c r="A5304">
        <v>9513</v>
      </c>
      <c r="B5304" t="s">
        <v>8335</v>
      </c>
      <c r="C5304" t="s">
        <v>8336</v>
      </c>
      <c r="D5304" s="23">
        <v>17254999000106</v>
      </c>
      <c r="E5304" t="s">
        <v>1424</v>
      </c>
      <c r="F5304" t="s">
        <v>1390</v>
      </c>
      <c r="G5304">
        <v>14202</v>
      </c>
      <c r="H5304" s="23">
        <v>126106181118</v>
      </c>
    </row>
    <row r="5305" spans="1:8" x14ac:dyDescent="0.25">
      <c r="A5305">
        <v>9514</v>
      </c>
      <c r="B5305" t="s">
        <v>8337</v>
      </c>
      <c r="C5305" t="s">
        <v>8338</v>
      </c>
      <c r="D5305" s="23">
        <v>1669707000158</v>
      </c>
      <c r="E5305" t="s">
        <v>1424</v>
      </c>
      <c r="F5305" t="s">
        <v>1390</v>
      </c>
      <c r="G5305">
        <v>14203</v>
      </c>
      <c r="H5305" s="23">
        <v>126545032119</v>
      </c>
    </row>
    <row r="5306" spans="1:8" x14ac:dyDescent="0.25">
      <c r="A5306">
        <v>12617</v>
      </c>
      <c r="B5306" t="s">
        <v>8339</v>
      </c>
      <c r="C5306" t="s">
        <v>8339</v>
      </c>
      <c r="D5306" s="23">
        <v>21181866000116</v>
      </c>
      <c r="E5306" t="s">
        <v>1397</v>
      </c>
      <c r="F5306" t="s">
        <v>1398</v>
      </c>
      <c r="G5306">
        <v>19635</v>
      </c>
      <c r="H5306" s="23" t="s">
        <v>1438</v>
      </c>
    </row>
    <row r="5307" spans="1:8" x14ac:dyDescent="0.25">
      <c r="A5307">
        <v>10246</v>
      </c>
      <c r="B5307" t="s">
        <v>8340</v>
      </c>
      <c r="C5307" t="s">
        <v>8341</v>
      </c>
      <c r="D5307" s="23">
        <v>5824013000107</v>
      </c>
      <c r="E5307" t="s">
        <v>1424</v>
      </c>
      <c r="F5307" t="s">
        <v>1390</v>
      </c>
      <c r="G5307">
        <v>15458</v>
      </c>
      <c r="H5307" s="23">
        <v>116654901118</v>
      </c>
    </row>
    <row r="5308" spans="1:8" x14ac:dyDescent="0.25">
      <c r="A5308">
        <v>9453</v>
      </c>
      <c r="B5308" t="s">
        <v>8342</v>
      </c>
      <c r="C5308" t="s">
        <v>8342</v>
      </c>
      <c r="D5308" s="23">
        <v>26678485000160</v>
      </c>
      <c r="E5308" t="s">
        <v>1465</v>
      </c>
      <c r="F5308" t="s">
        <v>1398</v>
      </c>
      <c r="G5308">
        <v>13955</v>
      </c>
      <c r="H5308" s="23">
        <v>204620430</v>
      </c>
    </row>
    <row r="5309" spans="1:8" x14ac:dyDescent="0.25">
      <c r="A5309">
        <v>6656</v>
      </c>
      <c r="B5309" t="s">
        <v>8343</v>
      </c>
      <c r="C5309" t="s">
        <v>8344</v>
      </c>
      <c r="D5309" s="23">
        <v>1044283000136</v>
      </c>
      <c r="E5309" t="s">
        <v>2087</v>
      </c>
      <c r="F5309" t="s">
        <v>1415</v>
      </c>
      <c r="G5309">
        <v>10191</v>
      </c>
      <c r="H5309" s="23" t="s">
        <v>1438</v>
      </c>
    </row>
    <row r="5310" spans="1:8" x14ac:dyDescent="0.25">
      <c r="A5310">
        <v>1445</v>
      </c>
      <c r="B5310" t="s">
        <v>8345</v>
      </c>
      <c r="C5310" t="s">
        <v>8346</v>
      </c>
      <c r="D5310" s="23">
        <v>10826747000157</v>
      </c>
      <c r="E5310" t="s">
        <v>1385</v>
      </c>
      <c r="F5310" t="s">
        <v>1386</v>
      </c>
      <c r="G5310">
        <v>2721</v>
      </c>
      <c r="H5310" s="23" t="s">
        <v>8347</v>
      </c>
    </row>
    <row r="5311" spans="1:8" x14ac:dyDescent="0.25">
      <c r="A5311">
        <v>6065</v>
      </c>
      <c r="B5311" t="s">
        <v>22662</v>
      </c>
      <c r="C5311" t="s">
        <v>22663</v>
      </c>
      <c r="D5311" s="23"/>
      <c r="E5311" t="s">
        <v>1422</v>
      </c>
      <c r="F5311" t="s">
        <v>1386</v>
      </c>
      <c r="G5311">
        <v>6309</v>
      </c>
      <c r="H5311" s="23"/>
    </row>
    <row r="5312" spans="1:8" x14ac:dyDescent="0.25">
      <c r="A5312">
        <v>2105</v>
      </c>
      <c r="B5312" t="s">
        <v>8348</v>
      </c>
      <c r="C5312" t="s">
        <v>8349</v>
      </c>
      <c r="D5312" s="23">
        <v>2311353000138</v>
      </c>
      <c r="E5312" t="s">
        <v>4732</v>
      </c>
      <c r="F5312" t="s">
        <v>1386</v>
      </c>
      <c r="G5312">
        <v>3381</v>
      </c>
      <c r="H5312" s="23">
        <v>161219284</v>
      </c>
    </row>
    <row r="5313" spans="1:8" x14ac:dyDescent="0.25">
      <c r="A5313">
        <v>12920</v>
      </c>
      <c r="B5313" t="s">
        <v>8350</v>
      </c>
      <c r="C5313" t="s">
        <v>8351</v>
      </c>
      <c r="D5313" s="23">
        <v>35721163000148</v>
      </c>
      <c r="E5313" t="s">
        <v>1385</v>
      </c>
      <c r="F5313" t="s">
        <v>1386</v>
      </c>
      <c r="G5313">
        <v>19960</v>
      </c>
      <c r="H5313" s="23">
        <v>163564043</v>
      </c>
    </row>
    <row r="5314" spans="1:8" x14ac:dyDescent="0.25">
      <c r="A5314">
        <v>1330</v>
      </c>
      <c r="B5314" t="s">
        <v>8352</v>
      </c>
      <c r="C5314" t="s">
        <v>8353</v>
      </c>
      <c r="D5314" s="23">
        <v>10545844000171</v>
      </c>
      <c r="E5314" t="s">
        <v>8354</v>
      </c>
      <c r="F5314" t="s">
        <v>1386</v>
      </c>
      <c r="G5314">
        <v>2606</v>
      </c>
      <c r="H5314" s="23">
        <v>40276988</v>
      </c>
    </row>
    <row r="5315" spans="1:8" x14ac:dyDescent="0.25">
      <c r="A5315">
        <v>13610</v>
      </c>
      <c r="B5315" t="s">
        <v>8355</v>
      </c>
      <c r="C5315" t="s">
        <v>8356</v>
      </c>
      <c r="D5315" s="23">
        <v>3024275000153</v>
      </c>
      <c r="E5315" t="s">
        <v>1435</v>
      </c>
      <c r="F5315" t="s">
        <v>1390</v>
      </c>
      <c r="G5315">
        <v>21238</v>
      </c>
      <c r="H5315" s="23">
        <v>336483565116</v>
      </c>
    </row>
    <row r="5316" spans="1:8" x14ac:dyDescent="0.25">
      <c r="A5316">
        <v>4731</v>
      </c>
      <c r="B5316" t="s">
        <v>8357</v>
      </c>
      <c r="C5316" t="s">
        <v>8358</v>
      </c>
      <c r="D5316" s="23">
        <v>9243094000102</v>
      </c>
      <c r="E5316" t="s">
        <v>1385</v>
      </c>
      <c r="F5316" t="s">
        <v>1386</v>
      </c>
      <c r="G5316">
        <v>7302</v>
      </c>
      <c r="H5316" s="23" t="s">
        <v>1438</v>
      </c>
    </row>
    <row r="5317" spans="1:8" x14ac:dyDescent="0.25">
      <c r="A5317">
        <v>13438</v>
      </c>
      <c r="B5317" t="s">
        <v>8359</v>
      </c>
      <c r="D5317" s="23">
        <v>29347356000188</v>
      </c>
      <c r="E5317" t="s">
        <v>1422</v>
      </c>
      <c r="F5317" t="s">
        <v>1386</v>
      </c>
      <c r="G5317">
        <v>21019</v>
      </c>
      <c r="H5317" s="23">
        <v>163074402</v>
      </c>
    </row>
    <row r="5318" spans="1:8" x14ac:dyDescent="0.25">
      <c r="A5318">
        <v>5959</v>
      </c>
      <c r="B5318" t="s">
        <v>8360</v>
      </c>
      <c r="C5318" t="s">
        <v>8361</v>
      </c>
      <c r="D5318" s="23">
        <v>4767300000151</v>
      </c>
      <c r="E5318" t="s">
        <v>1675</v>
      </c>
      <c r="F5318" t="s">
        <v>1390</v>
      </c>
      <c r="G5318">
        <v>9052</v>
      </c>
      <c r="H5318" s="23">
        <v>664128174114</v>
      </c>
    </row>
    <row r="5319" spans="1:8" x14ac:dyDescent="0.25">
      <c r="A5319">
        <v>10515</v>
      </c>
      <c r="B5319" t="s">
        <v>8362</v>
      </c>
      <c r="C5319" t="s">
        <v>8362</v>
      </c>
      <c r="D5319" s="23">
        <v>2491867000112</v>
      </c>
      <c r="E5319" t="s">
        <v>1385</v>
      </c>
      <c r="F5319" t="s">
        <v>1386</v>
      </c>
      <c r="G5319">
        <v>15872</v>
      </c>
      <c r="H5319" s="23">
        <v>161201210</v>
      </c>
    </row>
    <row r="5320" spans="1:8" x14ac:dyDescent="0.25">
      <c r="A5320">
        <v>11062</v>
      </c>
      <c r="B5320" t="s">
        <v>8363</v>
      </c>
      <c r="C5320" t="s">
        <v>8363</v>
      </c>
      <c r="D5320" s="23">
        <v>34324512000125</v>
      </c>
      <c r="E5320" t="s">
        <v>1385</v>
      </c>
      <c r="F5320" t="s">
        <v>1386</v>
      </c>
      <c r="G5320">
        <v>16867</v>
      </c>
      <c r="H5320" s="23">
        <v>163451133</v>
      </c>
    </row>
    <row r="5321" spans="1:8" x14ac:dyDescent="0.25">
      <c r="A5321">
        <v>8938</v>
      </c>
      <c r="B5321" t="s">
        <v>8364</v>
      </c>
      <c r="C5321" t="s">
        <v>8364</v>
      </c>
      <c r="D5321" s="23">
        <v>26498377000106</v>
      </c>
      <c r="E5321" t="s">
        <v>1533</v>
      </c>
      <c r="F5321" t="s">
        <v>1386</v>
      </c>
      <c r="G5321">
        <v>13478</v>
      </c>
      <c r="H5321" s="23">
        <v>162830122</v>
      </c>
    </row>
    <row r="5322" spans="1:8" x14ac:dyDescent="0.25">
      <c r="A5322">
        <v>1931</v>
      </c>
      <c r="B5322" t="s">
        <v>8365</v>
      </c>
      <c r="C5322" t="s">
        <v>8366</v>
      </c>
      <c r="D5322" s="23">
        <v>13856461000102</v>
      </c>
      <c r="E5322" t="s">
        <v>1675</v>
      </c>
      <c r="F5322" t="s">
        <v>1386</v>
      </c>
      <c r="G5322">
        <v>3207</v>
      </c>
      <c r="H5322" s="23" t="s">
        <v>8367</v>
      </c>
    </row>
    <row r="5323" spans="1:8" x14ac:dyDescent="0.25">
      <c r="A5323">
        <v>14120</v>
      </c>
      <c r="B5323" t="s">
        <v>22664</v>
      </c>
      <c r="C5323" t="s">
        <v>22665</v>
      </c>
      <c r="D5323" s="23"/>
      <c r="E5323" t="s">
        <v>1422</v>
      </c>
      <c r="F5323" t="s">
        <v>1386</v>
      </c>
      <c r="G5323">
        <v>20859</v>
      </c>
      <c r="H5323" s="23"/>
    </row>
    <row r="5324" spans="1:8" x14ac:dyDescent="0.25">
      <c r="A5324">
        <v>3766</v>
      </c>
      <c r="B5324" t="s">
        <v>8368</v>
      </c>
      <c r="C5324" t="s">
        <v>8369</v>
      </c>
      <c r="D5324" s="23">
        <v>8897133000114</v>
      </c>
      <c r="E5324" t="s">
        <v>4224</v>
      </c>
      <c r="F5324" t="s">
        <v>1386</v>
      </c>
      <c r="G5324">
        <v>5042</v>
      </c>
      <c r="H5324" s="23">
        <v>161531474</v>
      </c>
    </row>
    <row r="5325" spans="1:8" x14ac:dyDescent="0.25">
      <c r="A5325">
        <v>10892</v>
      </c>
      <c r="B5325" t="s">
        <v>8370</v>
      </c>
      <c r="C5325" t="s">
        <v>8370</v>
      </c>
      <c r="D5325" s="23">
        <v>11351144000109</v>
      </c>
      <c r="E5325" t="s">
        <v>1385</v>
      </c>
      <c r="F5325" t="s">
        <v>1386</v>
      </c>
      <c r="G5325">
        <v>16558</v>
      </c>
      <c r="H5325" s="23">
        <v>161641547</v>
      </c>
    </row>
    <row r="5326" spans="1:8" x14ac:dyDescent="0.25">
      <c r="A5326">
        <v>6361</v>
      </c>
      <c r="B5326" t="s">
        <v>22666</v>
      </c>
      <c r="C5326" t="s">
        <v>22666</v>
      </c>
      <c r="D5326" s="23"/>
      <c r="E5326" t="s">
        <v>1422</v>
      </c>
      <c r="F5326" t="s">
        <v>1386</v>
      </c>
      <c r="G5326">
        <v>9903</v>
      </c>
      <c r="H5326" s="23"/>
    </row>
    <row r="5327" spans="1:8" x14ac:dyDescent="0.25">
      <c r="A5327">
        <v>6432</v>
      </c>
      <c r="B5327" t="s">
        <v>22667</v>
      </c>
      <c r="C5327" t="s">
        <v>22667</v>
      </c>
      <c r="D5327" s="23"/>
      <c r="E5327" t="s">
        <v>1527</v>
      </c>
      <c r="F5327" t="s">
        <v>1386</v>
      </c>
      <c r="G5327">
        <v>9975</v>
      </c>
      <c r="H5327" s="23"/>
    </row>
    <row r="5328" spans="1:8" x14ac:dyDescent="0.25">
      <c r="A5328">
        <v>1079</v>
      </c>
      <c r="B5328" t="s">
        <v>22668</v>
      </c>
      <c r="C5328" t="s">
        <v>22668</v>
      </c>
      <c r="D5328" s="23"/>
      <c r="E5328" t="s">
        <v>1385</v>
      </c>
      <c r="F5328" t="s">
        <v>1386</v>
      </c>
      <c r="G5328">
        <v>2355</v>
      </c>
      <c r="H5328" s="23"/>
    </row>
    <row r="5329" spans="1:8" x14ac:dyDescent="0.25">
      <c r="A5329">
        <v>15378</v>
      </c>
      <c r="B5329" t="s">
        <v>22669</v>
      </c>
      <c r="C5329" t="s">
        <v>22669</v>
      </c>
      <c r="D5329" s="23"/>
      <c r="E5329" t="s">
        <v>1805</v>
      </c>
      <c r="F5329" t="s">
        <v>1386</v>
      </c>
      <c r="G5329">
        <v>24543</v>
      </c>
      <c r="H5329" s="23"/>
    </row>
    <row r="5330" spans="1:8" x14ac:dyDescent="0.25">
      <c r="A5330">
        <v>2691</v>
      </c>
      <c r="B5330" t="s">
        <v>8371</v>
      </c>
      <c r="C5330" t="s">
        <v>8372</v>
      </c>
      <c r="D5330" s="23">
        <v>41137464000121</v>
      </c>
      <c r="E5330" t="s">
        <v>1718</v>
      </c>
      <c r="F5330" t="s">
        <v>1386</v>
      </c>
      <c r="G5330">
        <v>3967</v>
      </c>
      <c r="H5330" s="23">
        <v>160994500</v>
      </c>
    </row>
    <row r="5331" spans="1:8" x14ac:dyDescent="0.25">
      <c r="A5331">
        <v>12228</v>
      </c>
      <c r="B5331" t="s">
        <v>22670</v>
      </c>
      <c r="C5331" t="s">
        <v>22671</v>
      </c>
      <c r="D5331" s="23"/>
      <c r="E5331" t="s">
        <v>1723</v>
      </c>
      <c r="F5331" t="s">
        <v>1386</v>
      </c>
      <c r="G5331">
        <v>5780</v>
      </c>
      <c r="H5331" s="23"/>
    </row>
    <row r="5332" spans="1:8" x14ac:dyDescent="0.25">
      <c r="A5332">
        <v>8631</v>
      </c>
      <c r="B5332" t="s">
        <v>22672</v>
      </c>
      <c r="C5332" t="s">
        <v>22673</v>
      </c>
      <c r="D5332" s="23"/>
      <c r="E5332" t="s">
        <v>1422</v>
      </c>
      <c r="F5332" t="s">
        <v>1386</v>
      </c>
      <c r="G5332">
        <v>5628</v>
      </c>
      <c r="H5332" s="23"/>
    </row>
    <row r="5333" spans="1:8" x14ac:dyDescent="0.25">
      <c r="A5333">
        <v>5349</v>
      </c>
      <c r="B5333" t="s">
        <v>22674</v>
      </c>
      <c r="C5333" t="s">
        <v>22674</v>
      </c>
      <c r="D5333" s="23"/>
      <c r="E5333" t="s">
        <v>1805</v>
      </c>
      <c r="F5333" t="s">
        <v>1386</v>
      </c>
      <c r="G5333">
        <v>8384</v>
      </c>
      <c r="H5333" s="23"/>
    </row>
    <row r="5334" spans="1:8" x14ac:dyDescent="0.25">
      <c r="A5334">
        <v>6546</v>
      </c>
      <c r="B5334" t="s">
        <v>22675</v>
      </c>
      <c r="C5334" t="s">
        <v>22671</v>
      </c>
      <c r="D5334" s="23"/>
      <c r="E5334" t="s">
        <v>1422</v>
      </c>
      <c r="F5334" t="s">
        <v>1386</v>
      </c>
      <c r="G5334">
        <v>10077</v>
      </c>
      <c r="H5334" s="23"/>
    </row>
    <row r="5335" spans="1:8" x14ac:dyDescent="0.25">
      <c r="A5335">
        <v>4765</v>
      </c>
      <c r="B5335" t="s">
        <v>8373</v>
      </c>
      <c r="C5335" t="s">
        <v>8373</v>
      </c>
      <c r="D5335" s="23">
        <v>14851755000104</v>
      </c>
      <c r="E5335" t="s">
        <v>1744</v>
      </c>
      <c r="F5335" t="s">
        <v>1386</v>
      </c>
      <c r="G5335">
        <v>7368</v>
      </c>
      <c r="H5335" s="23">
        <v>161930255</v>
      </c>
    </row>
    <row r="5336" spans="1:8" x14ac:dyDescent="0.25">
      <c r="A5336">
        <v>430</v>
      </c>
      <c r="B5336" t="s">
        <v>22676</v>
      </c>
      <c r="C5336" t="s">
        <v>22676</v>
      </c>
      <c r="D5336" s="23"/>
      <c r="E5336" t="s">
        <v>1578</v>
      </c>
      <c r="F5336" t="s">
        <v>1386</v>
      </c>
      <c r="G5336">
        <v>1706</v>
      </c>
      <c r="H5336" s="23"/>
    </row>
    <row r="5337" spans="1:8" x14ac:dyDescent="0.25">
      <c r="A5337">
        <v>15318</v>
      </c>
      <c r="B5337" t="s">
        <v>22677</v>
      </c>
      <c r="C5337" t="s">
        <v>22677</v>
      </c>
      <c r="D5337" s="23"/>
      <c r="E5337" t="s">
        <v>1718</v>
      </c>
      <c r="F5337" t="s">
        <v>1386</v>
      </c>
      <c r="G5337">
        <v>24460</v>
      </c>
      <c r="H5337" s="23"/>
    </row>
    <row r="5338" spans="1:8" x14ac:dyDescent="0.25">
      <c r="A5338">
        <v>894</v>
      </c>
      <c r="B5338" t="s">
        <v>22678</v>
      </c>
      <c r="C5338" t="s">
        <v>22678</v>
      </c>
      <c r="D5338" s="23"/>
      <c r="E5338" t="s">
        <v>1572</v>
      </c>
      <c r="F5338" t="s">
        <v>1386</v>
      </c>
      <c r="G5338">
        <v>2170</v>
      </c>
      <c r="H5338" s="23"/>
    </row>
    <row r="5339" spans="1:8" x14ac:dyDescent="0.25">
      <c r="A5339">
        <v>14563</v>
      </c>
      <c r="B5339" t="s">
        <v>22679</v>
      </c>
      <c r="C5339" t="s">
        <v>22671</v>
      </c>
      <c r="D5339" s="23"/>
      <c r="E5339" t="s">
        <v>1422</v>
      </c>
      <c r="F5339" t="s">
        <v>1386</v>
      </c>
      <c r="G5339">
        <v>22424</v>
      </c>
      <c r="H5339" s="23"/>
    </row>
    <row r="5340" spans="1:8" x14ac:dyDescent="0.25">
      <c r="A5340">
        <v>11398</v>
      </c>
      <c r="B5340" t="s">
        <v>22680</v>
      </c>
      <c r="C5340" t="s">
        <v>22681</v>
      </c>
      <c r="D5340" s="23"/>
      <c r="E5340" t="s">
        <v>1422</v>
      </c>
      <c r="F5340" t="s">
        <v>1386</v>
      </c>
      <c r="G5340">
        <v>100</v>
      </c>
      <c r="H5340" s="23"/>
    </row>
    <row r="5341" spans="1:8" x14ac:dyDescent="0.25">
      <c r="A5341">
        <v>9731</v>
      </c>
      <c r="B5341" t="s">
        <v>22682</v>
      </c>
      <c r="C5341" t="s">
        <v>22682</v>
      </c>
      <c r="D5341" s="23"/>
      <c r="E5341" t="s">
        <v>1422</v>
      </c>
      <c r="F5341" t="s">
        <v>1386</v>
      </c>
      <c r="G5341">
        <v>9156</v>
      </c>
      <c r="H5341" s="23"/>
    </row>
    <row r="5342" spans="1:8" x14ac:dyDescent="0.25">
      <c r="A5342">
        <v>7700</v>
      </c>
      <c r="B5342" t="s">
        <v>8374</v>
      </c>
      <c r="C5342" t="s">
        <v>8374</v>
      </c>
      <c r="D5342" s="23">
        <v>16560970000181</v>
      </c>
      <c r="E5342" t="s">
        <v>1574</v>
      </c>
      <c r="F5342" t="s">
        <v>1398</v>
      </c>
      <c r="G5342">
        <v>12021</v>
      </c>
      <c r="H5342" s="23">
        <v>202733750</v>
      </c>
    </row>
    <row r="5343" spans="1:8" x14ac:dyDescent="0.25">
      <c r="A5343">
        <v>2386</v>
      </c>
      <c r="B5343" t="s">
        <v>8375</v>
      </c>
      <c r="C5343" t="s">
        <v>8376</v>
      </c>
      <c r="D5343" s="23">
        <v>3271011000102</v>
      </c>
      <c r="E5343" t="s">
        <v>1527</v>
      </c>
      <c r="F5343" t="s">
        <v>1386</v>
      </c>
      <c r="G5343">
        <v>3662</v>
      </c>
      <c r="H5343" s="23">
        <v>161251897</v>
      </c>
    </row>
    <row r="5344" spans="1:8" x14ac:dyDescent="0.25">
      <c r="A5344">
        <v>5673</v>
      </c>
      <c r="B5344" t="s">
        <v>22683</v>
      </c>
      <c r="C5344" t="s">
        <v>22683</v>
      </c>
      <c r="D5344" s="23"/>
      <c r="E5344" t="s">
        <v>4939</v>
      </c>
      <c r="F5344" t="s">
        <v>1444</v>
      </c>
      <c r="G5344">
        <v>8720</v>
      </c>
      <c r="H5344" s="23"/>
    </row>
    <row r="5345" spans="1:8" x14ac:dyDescent="0.25">
      <c r="A5345">
        <v>7151</v>
      </c>
      <c r="B5345" t="s">
        <v>22684</v>
      </c>
      <c r="C5345" t="s">
        <v>22685</v>
      </c>
      <c r="D5345" s="23"/>
      <c r="E5345" t="s">
        <v>1422</v>
      </c>
      <c r="F5345" t="s">
        <v>1386</v>
      </c>
      <c r="G5345">
        <v>9158</v>
      </c>
      <c r="H5345" s="23"/>
    </row>
    <row r="5346" spans="1:8" x14ac:dyDescent="0.25">
      <c r="A5346">
        <v>13781</v>
      </c>
      <c r="B5346" t="s">
        <v>8377</v>
      </c>
      <c r="C5346" t="s">
        <v>8378</v>
      </c>
      <c r="D5346" s="23">
        <v>48104795000104</v>
      </c>
      <c r="E5346" t="s">
        <v>1527</v>
      </c>
      <c r="F5346" t="s">
        <v>1386</v>
      </c>
      <c r="G5346">
        <v>21481</v>
      </c>
      <c r="H5346" s="23">
        <v>164460365</v>
      </c>
    </row>
    <row r="5347" spans="1:8" x14ac:dyDescent="0.25">
      <c r="A5347">
        <v>10896</v>
      </c>
      <c r="B5347" t="s">
        <v>8379</v>
      </c>
      <c r="C5347" t="s">
        <v>8379</v>
      </c>
      <c r="D5347" s="23">
        <v>32199591000164</v>
      </c>
      <c r="E5347" t="s">
        <v>1385</v>
      </c>
      <c r="F5347" t="s">
        <v>1386</v>
      </c>
      <c r="G5347">
        <v>16562</v>
      </c>
      <c r="H5347" s="23">
        <v>163293090</v>
      </c>
    </row>
    <row r="5348" spans="1:8" x14ac:dyDescent="0.25">
      <c r="A5348">
        <v>743</v>
      </c>
      <c r="B5348" t="s">
        <v>22686</v>
      </c>
      <c r="C5348" t="s">
        <v>22686</v>
      </c>
      <c r="D5348" s="23"/>
      <c r="E5348" t="s">
        <v>1385</v>
      </c>
      <c r="F5348" t="s">
        <v>1386</v>
      </c>
      <c r="G5348">
        <v>2019</v>
      </c>
      <c r="H5348" s="23"/>
    </row>
    <row r="5349" spans="1:8" x14ac:dyDescent="0.25">
      <c r="A5349">
        <v>1700</v>
      </c>
      <c r="B5349" t="s">
        <v>8380</v>
      </c>
      <c r="C5349" t="s">
        <v>8381</v>
      </c>
      <c r="D5349" s="23">
        <v>12023650000131</v>
      </c>
      <c r="E5349" t="s">
        <v>2281</v>
      </c>
      <c r="F5349" t="s">
        <v>1386</v>
      </c>
      <c r="G5349">
        <v>2976</v>
      </c>
      <c r="H5349" s="23">
        <v>161691161</v>
      </c>
    </row>
    <row r="5350" spans="1:8" x14ac:dyDescent="0.25">
      <c r="A5350">
        <v>15204</v>
      </c>
      <c r="B5350" t="s">
        <v>22687</v>
      </c>
      <c r="C5350" t="s">
        <v>22687</v>
      </c>
      <c r="D5350" s="23"/>
      <c r="E5350" t="s">
        <v>1696</v>
      </c>
      <c r="F5350" t="s">
        <v>1386</v>
      </c>
      <c r="G5350">
        <v>24299</v>
      </c>
      <c r="H5350" s="23"/>
    </row>
    <row r="5351" spans="1:8" x14ac:dyDescent="0.25">
      <c r="A5351">
        <v>12492</v>
      </c>
      <c r="B5351" t="s">
        <v>22688</v>
      </c>
      <c r="C5351" t="s">
        <v>22689</v>
      </c>
      <c r="D5351" s="23"/>
      <c r="E5351" t="s">
        <v>1422</v>
      </c>
      <c r="F5351" t="s">
        <v>1386</v>
      </c>
      <c r="G5351">
        <v>13771</v>
      </c>
      <c r="H5351" s="23"/>
    </row>
    <row r="5352" spans="1:8" x14ac:dyDescent="0.25">
      <c r="A5352">
        <v>6379</v>
      </c>
      <c r="B5352" t="s">
        <v>22690</v>
      </c>
      <c r="C5352" t="s">
        <v>22690</v>
      </c>
      <c r="D5352" s="23"/>
      <c r="E5352" t="s">
        <v>1422</v>
      </c>
      <c r="F5352" t="s">
        <v>1386</v>
      </c>
      <c r="G5352">
        <v>9921</v>
      </c>
      <c r="H5352" s="23"/>
    </row>
    <row r="5353" spans="1:8" x14ac:dyDescent="0.25">
      <c r="A5353">
        <v>2859</v>
      </c>
      <c r="B5353" t="s">
        <v>8382</v>
      </c>
      <c r="C5353" t="s">
        <v>8383</v>
      </c>
      <c r="D5353" s="23">
        <v>4801770000194</v>
      </c>
      <c r="E5353" t="s">
        <v>1830</v>
      </c>
      <c r="F5353" t="s">
        <v>1386</v>
      </c>
      <c r="G5353">
        <v>4135</v>
      </c>
      <c r="H5353" s="23">
        <v>161338763</v>
      </c>
    </row>
    <row r="5354" spans="1:8" x14ac:dyDescent="0.25">
      <c r="A5354">
        <v>4875</v>
      </c>
      <c r="B5354" t="s">
        <v>22691</v>
      </c>
      <c r="C5354" t="s">
        <v>22691</v>
      </c>
      <c r="D5354" s="23"/>
      <c r="E5354" t="s">
        <v>1422</v>
      </c>
      <c r="F5354" t="s">
        <v>1386</v>
      </c>
      <c r="G5354">
        <v>7814</v>
      </c>
      <c r="H5354" s="23"/>
    </row>
    <row r="5355" spans="1:8" x14ac:dyDescent="0.25">
      <c r="A5355">
        <v>144</v>
      </c>
      <c r="B5355" t="s">
        <v>22692</v>
      </c>
      <c r="C5355" t="s">
        <v>22692</v>
      </c>
      <c r="D5355" s="23"/>
      <c r="E5355" t="s">
        <v>1723</v>
      </c>
      <c r="F5355" t="s">
        <v>1386</v>
      </c>
      <c r="G5355">
        <v>1420</v>
      </c>
      <c r="H5355" s="23"/>
    </row>
    <row r="5356" spans="1:8" x14ac:dyDescent="0.25">
      <c r="A5356">
        <v>4843</v>
      </c>
      <c r="B5356" t="s">
        <v>22693</v>
      </c>
      <c r="C5356" t="s">
        <v>22694</v>
      </c>
      <c r="D5356" s="23"/>
      <c r="E5356" t="s">
        <v>1422</v>
      </c>
      <c r="F5356" t="s">
        <v>1386</v>
      </c>
      <c r="G5356">
        <v>62</v>
      </c>
      <c r="H5356" s="23"/>
    </row>
    <row r="5357" spans="1:8" x14ac:dyDescent="0.25">
      <c r="A5357">
        <v>7268</v>
      </c>
      <c r="B5357" t="s">
        <v>22695</v>
      </c>
      <c r="C5357" t="s">
        <v>22696</v>
      </c>
      <c r="D5357" s="23"/>
      <c r="E5357" t="s">
        <v>1541</v>
      </c>
      <c r="F5357" t="s">
        <v>1386</v>
      </c>
      <c r="G5357">
        <v>5733</v>
      </c>
      <c r="H5357" s="23"/>
    </row>
    <row r="5358" spans="1:8" x14ac:dyDescent="0.25">
      <c r="A5358">
        <v>10632</v>
      </c>
      <c r="B5358" t="s">
        <v>8384</v>
      </c>
      <c r="C5358" t="s">
        <v>8384</v>
      </c>
      <c r="D5358" s="23">
        <v>32463584000128</v>
      </c>
      <c r="E5358" t="s">
        <v>1678</v>
      </c>
      <c r="F5358" t="s">
        <v>1386</v>
      </c>
      <c r="G5358">
        <v>16010</v>
      </c>
      <c r="H5358" s="23">
        <v>163314250</v>
      </c>
    </row>
    <row r="5359" spans="1:8" x14ac:dyDescent="0.25">
      <c r="A5359">
        <v>1462</v>
      </c>
      <c r="B5359" t="s">
        <v>8385</v>
      </c>
      <c r="C5359" t="s">
        <v>8383</v>
      </c>
      <c r="D5359" s="23">
        <v>10893764000107</v>
      </c>
      <c r="E5359" t="s">
        <v>1409</v>
      </c>
      <c r="F5359" t="s">
        <v>1386</v>
      </c>
      <c r="G5359">
        <v>2738</v>
      </c>
      <c r="H5359" s="23">
        <v>161615643</v>
      </c>
    </row>
    <row r="5360" spans="1:8" x14ac:dyDescent="0.25">
      <c r="A5360">
        <v>15178</v>
      </c>
      <c r="B5360" t="s">
        <v>8386</v>
      </c>
      <c r="C5360" t="s">
        <v>8387</v>
      </c>
      <c r="D5360" s="23">
        <v>13167781000155</v>
      </c>
      <c r="E5360" t="s">
        <v>1385</v>
      </c>
      <c r="F5360" t="s">
        <v>1386</v>
      </c>
      <c r="G5360">
        <v>24244</v>
      </c>
      <c r="H5360" s="23">
        <v>161788742</v>
      </c>
    </row>
    <row r="5361" spans="1:8" x14ac:dyDescent="0.25">
      <c r="A5361">
        <v>15190</v>
      </c>
      <c r="B5361" t="s">
        <v>22697</v>
      </c>
      <c r="C5361" t="s">
        <v>22697</v>
      </c>
      <c r="D5361" s="23"/>
      <c r="E5361" t="s">
        <v>1385</v>
      </c>
      <c r="F5361" t="s">
        <v>1386</v>
      </c>
      <c r="G5361">
        <v>24270</v>
      </c>
      <c r="H5361" s="23"/>
    </row>
    <row r="5362" spans="1:8" x14ac:dyDescent="0.25">
      <c r="A5362">
        <v>15606</v>
      </c>
      <c r="B5362" t="s">
        <v>22698</v>
      </c>
      <c r="C5362" t="s">
        <v>22698</v>
      </c>
      <c r="D5362" s="23"/>
      <c r="E5362" t="s">
        <v>1422</v>
      </c>
      <c r="F5362" t="s">
        <v>1386</v>
      </c>
      <c r="G5362">
        <v>24871</v>
      </c>
      <c r="H5362" s="23"/>
    </row>
    <row r="5363" spans="1:8" x14ac:dyDescent="0.25">
      <c r="A5363">
        <v>2827</v>
      </c>
      <c r="B5363" t="s">
        <v>8388</v>
      </c>
      <c r="C5363" t="s">
        <v>8389</v>
      </c>
      <c r="D5363" s="23">
        <v>4646571000159</v>
      </c>
      <c r="E5363" t="s">
        <v>1705</v>
      </c>
      <c r="F5363" t="s">
        <v>1386</v>
      </c>
      <c r="G5363">
        <v>4103</v>
      </c>
      <c r="H5363" s="23">
        <v>161332064</v>
      </c>
    </row>
    <row r="5364" spans="1:8" x14ac:dyDescent="0.25">
      <c r="A5364">
        <v>3575</v>
      </c>
      <c r="B5364" t="s">
        <v>8390</v>
      </c>
      <c r="C5364" t="s">
        <v>8389</v>
      </c>
      <c r="D5364" s="23">
        <v>8261906000171</v>
      </c>
      <c r="E5364" t="s">
        <v>2050</v>
      </c>
      <c r="F5364" t="s">
        <v>1386</v>
      </c>
      <c r="G5364">
        <v>4851</v>
      </c>
      <c r="H5364" s="23" t="s">
        <v>8391</v>
      </c>
    </row>
    <row r="5365" spans="1:8" x14ac:dyDescent="0.25">
      <c r="A5365">
        <v>11901</v>
      </c>
      <c r="B5365" t="s">
        <v>8392</v>
      </c>
      <c r="C5365" t="s">
        <v>8392</v>
      </c>
      <c r="D5365" s="23">
        <v>26765549000160</v>
      </c>
      <c r="E5365" t="s">
        <v>1385</v>
      </c>
      <c r="F5365" t="s">
        <v>1386</v>
      </c>
      <c r="G5365">
        <v>18293</v>
      </c>
      <c r="H5365" s="23">
        <v>162855001</v>
      </c>
    </row>
    <row r="5366" spans="1:8" x14ac:dyDescent="0.25">
      <c r="A5366">
        <v>2724</v>
      </c>
      <c r="B5366" t="s">
        <v>8393</v>
      </c>
      <c r="C5366" t="s">
        <v>8394</v>
      </c>
      <c r="D5366" s="23">
        <v>41224759000135</v>
      </c>
      <c r="E5366" t="s">
        <v>1527</v>
      </c>
      <c r="F5366" t="s">
        <v>1386</v>
      </c>
      <c r="G5366">
        <v>4000</v>
      </c>
      <c r="H5366" s="23">
        <v>161031072</v>
      </c>
    </row>
    <row r="5367" spans="1:8" x14ac:dyDescent="0.25">
      <c r="A5367">
        <v>9173</v>
      </c>
      <c r="B5367" t="s">
        <v>22699</v>
      </c>
      <c r="C5367" t="s">
        <v>22699</v>
      </c>
      <c r="D5367" s="23"/>
      <c r="E5367" t="s">
        <v>6066</v>
      </c>
      <c r="F5367" t="s">
        <v>1398</v>
      </c>
      <c r="G5367">
        <v>13682</v>
      </c>
      <c r="H5367" s="23"/>
    </row>
    <row r="5368" spans="1:8" x14ac:dyDescent="0.25">
      <c r="A5368">
        <v>5861</v>
      </c>
      <c r="B5368" t="s">
        <v>22700</v>
      </c>
      <c r="C5368" t="s">
        <v>22701</v>
      </c>
      <c r="D5368" s="23"/>
      <c r="E5368" t="s">
        <v>1422</v>
      </c>
      <c r="F5368" t="s">
        <v>1386</v>
      </c>
      <c r="G5368">
        <v>5766</v>
      </c>
      <c r="H5368" s="23"/>
    </row>
    <row r="5369" spans="1:8" x14ac:dyDescent="0.25">
      <c r="A5369">
        <v>3737</v>
      </c>
      <c r="B5369" t="s">
        <v>8395</v>
      </c>
      <c r="C5369" t="s">
        <v>8389</v>
      </c>
      <c r="D5369" s="23">
        <v>8819160000179</v>
      </c>
      <c r="E5369" t="s">
        <v>1394</v>
      </c>
      <c r="F5369" t="s">
        <v>1386</v>
      </c>
      <c r="G5369">
        <v>5013</v>
      </c>
      <c r="H5369" s="23">
        <v>161522297</v>
      </c>
    </row>
    <row r="5370" spans="1:8" x14ac:dyDescent="0.25">
      <c r="A5370">
        <v>8946</v>
      </c>
      <c r="B5370" t="s">
        <v>22702</v>
      </c>
      <c r="C5370" t="s">
        <v>22702</v>
      </c>
      <c r="D5370" s="23"/>
      <c r="E5370" t="s">
        <v>1740</v>
      </c>
      <c r="F5370" t="s">
        <v>1386</v>
      </c>
      <c r="G5370">
        <v>13485</v>
      </c>
      <c r="H5370" s="23"/>
    </row>
    <row r="5371" spans="1:8" x14ac:dyDescent="0.25">
      <c r="A5371">
        <v>15782</v>
      </c>
      <c r="B5371" t="s">
        <v>22703</v>
      </c>
      <c r="C5371" t="s">
        <v>22703</v>
      </c>
      <c r="D5371" s="23"/>
      <c r="E5371" t="s">
        <v>2817</v>
      </c>
      <c r="F5371" t="s">
        <v>1386</v>
      </c>
      <c r="G5371">
        <v>25092</v>
      </c>
      <c r="H5371" s="23"/>
    </row>
    <row r="5372" spans="1:8" x14ac:dyDescent="0.25">
      <c r="A5372">
        <v>10725</v>
      </c>
      <c r="B5372" t="s">
        <v>8396</v>
      </c>
      <c r="C5372" t="s">
        <v>8397</v>
      </c>
      <c r="D5372" s="23">
        <v>4982974000179</v>
      </c>
      <c r="E5372" t="s">
        <v>5211</v>
      </c>
      <c r="F5372" t="s">
        <v>1398</v>
      </c>
      <c r="G5372">
        <v>16148</v>
      </c>
      <c r="H5372" s="23">
        <v>200911724</v>
      </c>
    </row>
    <row r="5373" spans="1:8" x14ac:dyDescent="0.25">
      <c r="A5373">
        <v>2370</v>
      </c>
      <c r="B5373" t="s">
        <v>8398</v>
      </c>
      <c r="C5373" t="s">
        <v>8389</v>
      </c>
      <c r="D5373" s="23">
        <v>3203987000130</v>
      </c>
      <c r="E5373" t="s">
        <v>1409</v>
      </c>
      <c r="F5373" t="s">
        <v>1386</v>
      </c>
      <c r="G5373">
        <v>3646</v>
      </c>
      <c r="H5373" s="23">
        <v>161245951</v>
      </c>
    </row>
    <row r="5374" spans="1:8" x14ac:dyDescent="0.25">
      <c r="A5374">
        <v>11370</v>
      </c>
      <c r="B5374" t="s">
        <v>22704</v>
      </c>
      <c r="C5374" t="s">
        <v>22704</v>
      </c>
      <c r="D5374" s="23"/>
      <c r="E5374" t="s">
        <v>1583</v>
      </c>
      <c r="F5374" t="s">
        <v>1386</v>
      </c>
      <c r="G5374">
        <v>17261</v>
      </c>
      <c r="H5374" s="23"/>
    </row>
    <row r="5375" spans="1:8" x14ac:dyDescent="0.25">
      <c r="A5375">
        <v>5023</v>
      </c>
      <c r="B5375" t="s">
        <v>8399</v>
      </c>
      <c r="C5375" t="s">
        <v>8400</v>
      </c>
      <c r="D5375" s="23">
        <v>10916658000100</v>
      </c>
      <c r="E5375" t="s">
        <v>1430</v>
      </c>
      <c r="F5375" t="s">
        <v>1415</v>
      </c>
      <c r="G5375">
        <v>8056</v>
      </c>
      <c r="H5375" s="23" t="s">
        <v>1438</v>
      </c>
    </row>
    <row r="5376" spans="1:8" x14ac:dyDescent="0.25">
      <c r="A5376">
        <v>12537</v>
      </c>
      <c r="B5376" t="s">
        <v>22705</v>
      </c>
      <c r="C5376" t="s">
        <v>22701</v>
      </c>
      <c r="D5376" s="23"/>
      <c r="E5376" t="s">
        <v>1422</v>
      </c>
      <c r="F5376" t="s">
        <v>1386</v>
      </c>
      <c r="G5376">
        <v>10696</v>
      </c>
      <c r="H5376" s="23"/>
    </row>
    <row r="5377" spans="1:8" x14ac:dyDescent="0.25">
      <c r="A5377">
        <v>11633</v>
      </c>
      <c r="B5377" t="s">
        <v>8401</v>
      </c>
      <c r="C5377" t="s">
        <v>8402</v>
      </c>
      <c r="D5377" s="23">
        <v>11848646000140</v>
      </c>
      <c r="E5377" t="s">
        <v>1964</v>
      </c>
      <c r="F5377" t="s">
        <v>1415</v>
      </c>
      <c r="G5377">
        <v>17576</v>
      </c>
      <c r="H5377" s="23">
        <v>39951944</v>
      </c>
    </row>
    <row r="5378" spans="1:8" x14ac:dyDescent="0.25">
      <c r="A5378">
        <v>11736</v>
      </c>
      <c r="B5378" t="s">
        <v>8403</v>
      </c>
      <c r="C5378" t="s">
        <v>8404</v>
      </c>
      <c r="D5378" s="23">
        <v>9111139000420</v>
      </c>
      <c r="E5378" t="s">
        <v>1397</v>
      </c>
      <c r="F5378" t="s">
        <v>1398</v>
      </c>
      <c r="G5378">
        <v>17786</v>
      </c>
      <c r="H5378" s="23">
        <v>204984041</v>
      </c>
    </row>
    <row r="5379" spans="1:8" x14ac:dyDescent="0.25">
      <c r="A5379">
        <v>14443</v>
      </c>
      <c r="B5379" t="s">
        <v>22706</v>
      </c>
      <c r="C5379" t="s">
        <v>22706</v>
      </c>
      <c r="D5379" s="23"/>
      <c r="E5379" t="s">
        <v>1578</v>
      </c>
      <c r="F5379" t="s">
        <v>1386</v>
      </c>
      <c r="G5379">
        <v>22750</v>
      </c>
      <c r="H5379" s="23"/>
    </row>
    <row r="5380" spans="1:8" x14ac:dyDescent="0.25">
      <c r="A5380">
        <v>12560</v>
      </c>
      <c r="B5380" t="s">
        <v>22707</v>
      </c>
      <c r="C5380" t="s">
        <v>22708</v>
      </c>
      <c r="D5380" s="23"/>
      <c r="E5380" t="s">
        <v>1583</v>
      </c>
      <c r="F5380" t="s">
        <v>1386</v>
      </c>
      <c r="G5380">
        <v>221</v>
      </c>
      <c r="H5380" s="23"/>
    </row>
    <row r="5381" spans="1:8" x14ac:dyDescent="0.25">
      <c r="A5381">
        <v>735</v>
      </c>
      <c r="B5381" t="s">
        <v>22709</v>
      </c>
      <c r="C5381" t="s">
        <v>22709</v>
      </c>
      <c r="D5381" s="23"/>
      <c r="E5381" t="s">
        <v>4939</v>
      </c>
      <c r="F5381" t="s">
        <v>1444</v>
      </c>
      <c r="G5381">
        <v>2011</v>
      </c>
      <c r="H5381" s="23"/>
    </row>
    <row r="5382" spans="1:8" x14ac:dyDescent="0.25">
      <c r="A5382">
        <v>3076</v>
      </c>
      <c r="B5382" t="s">
        <v>8405</v>
      </c>
      <c r="C5382" t="s">
        <v>8406</v>
      </c>
      <c r="D5382" s="23">
        <v>5774441000164</v>
      </c>
      <c r="E5382" t="s">
        <v>1385</v>
      </c>
      <c r="F5382" t="s">
        <v>1386</v>
      </c>
      <c r="G5382">
        <v>4352</v>
      </c>
      <c r="H5382" s="23">
        <v>161391206</v>
      </c>
    </row>
    <row r="5383" spans="1:8" x14ac:dyDescent="0.25">
      <c r="A5383">
        <v>8828</v>
      </c>
      <c r="B5383" t="s">
        <v>8407</v>
      </c>
      <c r="C5383" t="s">
        <v>8407</v>
      </c>
      <c r="D5383" s="23">
        <v>20615764000107</v>
      </c>
      <c r="E5383" t="s">
        <v>1422</v>
      </c>
      <c r="F5383" t="s">
        <v>1386</v>
      </c>
      <c r="G5383">
        <v>13350</v>
      </c>
      <c r="H5383" s="23">
        <v>162359527</v>
      </c>
    </row>
    <row r="5384" spans="1:8" x14ac:dyDescent="0.25">
      <c r="A5384">
        <v>741</v>
      </c>
      <c r="B5384" t="s">
        <v>22710</v>
      </c>
      <c r="C5384" t="s">
        <v>22710</v>
      </c>
      <c r="D5384" s="23"/>
      <c r="E5384" t="s">
        <v>1422</v>
      </c>
      <c r="F5384" t="s">
        <v>1386</v>
      </c>
      <c r="G5384">
        <v>2017</v>
      </c>
      <c r="H5384" s="23"/>
    </row>
    <row r="5385" spans="1:8" x14ac:dyDescent="0.25">
      <c r="A5385">
        <v>992</v>
      </c>
      <c r="B5385" t="s">
        <v>22711</v>
      </c>
      <c r="C5385" t="s">
        <v>22711</v>
      </c>
      <c r="D5385" s="23"/>
      <c r="E5385" t="s">
        <v>1385</v>
      </c>
      <c r="F5385" t="s">
        <v>1386</v>
      </c>
      <c r="G5385">
        <v>2268</v>
      </c>
      <c r="H5385" s="23"/>
    </row>
    <row r="5386" spans="1:8" x14ac:dyDescent="0.25">
      <c r="A5386">
        <v>3657</v>
      </c>
      <c r="B5386" t="s">
        <v>8408</v>
      </c>
      <c r="C5386" t="s">
        <v>8409</v>
      </c>
      <c r="D5386" s="23">
        <v>8579845000195</v>
      </c>
      <c r="E5386" t="s">
        <v>1510</v>
      </c>
      <c r="F5386" t="s">
        <v>1386</v>
      </c>
      <c r="G5386">
        <v>4933</v>
      </c>
      <c r="H5386" s="23">
        <v>161510183</v>
      </c>
    </row>
    <row r="5387" spans="1:8" x14ac:dyDescent="0.25">
      <c r="A5387">
        <v>6436</v>
      </c>
      <c r="B5387" t="s">
        <v>22712</v>
      </c>
      <c r="C5387" t="s">
        <v>22708</v>
      </c>
      <c r="D5387" s="23"/>
      <c r="E5387" t="s">
        <v>1530</v>
      </c>
      <c r="F5387" t="s">
        <v>1386</v>
      </c>
      <c r="G5387">
        <v>7929</v>
      </c>
      <c r="H5387" s="23"/>
    </row>
    <row r="5388" spans="1:8" x14ac:dyDescent="0.25">
      <c r="A5388">
        <v>13632</v>
      </c>
      <c r="B5388" t="s">
        <v>22713</v>
      </c>
      <c r="C5388" t="s">
        <v>22708</v>
      </c>
      <c r="D5388" s="23"/>
      <c r="E5388" t="s">
        <v>1583</v>
      </c>
      <c r="F5388" t="s">
        <v>1386</v>
      </c>
      <c r="G5388">
        <v>13007</v>
      </c>
      <c r="H5388" s="23"/>
    </row>
    <row r="5389" spans="1:8" x14ac:dyDescent="0.25">
      <c r="A5389">
        <v>13151</v>
      </c>
      <c r="B5389" t="s">
        <v>22714</v>
      </c>
      <c r="C5389" t="s">
        <v>22708</v>
      </c>
      <c r="D5389" s="23"/>
      <c r="E5389" t="s">
        <v>1723</v>
      </c>
      <c r="F5389" t="s">
        <v>1386</v>
      </c>
      <c r="G5389">
        <v>14127</v>
      </c>
      <c r="H5389" s="23"/>
    </row>
    <row r="5390" spans="1:8" x14ac:dyDescent="0.25">
      <c r="A5390">
        <v>4665</v>
      </c>
      <c r="B5390" t="s">
        <v>22715</v>
      </c>
      <c r="C5390" t="s">
        <v>22716</v>
      </c>
      <c r="D5390" s="23"/>
      <c r="E5390" t="s">
        <v>1422</v>
      </c>
      <c r="F5390" t="s">
        <v>1386</v>
      </c>
      <c r="G5390">
        <v>63</v>
      </c>
      <c r="H5390" s="23"/>
    </row>
    <row r="5391" spans="1:8" x14ac:dyDescent="0.25">
      <c r="A5391">
        <v>1106</v>
      </c>
      <c r="B5391" t="s">
        <v>22717</v>
      </c>
      <c r="C5391" t="s">
        <v>22717</v>
      </c>
      <c r="D5391" s="23"/>
      <c r="E5391" t="s">
        <v>1541</v>
      </c>
      <c r="F5391" t="s">
        <v>1386</v>
      </c>
      <c r="G5391">
        <v>2382</v>
      </c>
      <c r="H5391" s="23"/>
    </row>
    <row r="5392" spans="1:8" x14ac:dyDescent="0.25">
      <c r="A5392">
        <v>5103</v>
      </c>
      <c r="B5392" t="s">
        <v>8410</v>
      </c>
      <c r="C5392" t="s">
        <v>8410</v>
      </c>
      <c r="D5392" s="23">
        <v>11227736000113</v>
      </c>
      <c r="E5392" t="s">
        <v>1723</v>
      </c>
      <c r="F5392" t="s">
        <v>1386</v>
      </c>
      <c r="G5392">
        <v>8140</v>
      </c>
      <c r="H5392" s="23">
        <v>161184405</v>
      </c>
    </row>
    <row r="5393" spans="1:8" x14ac:dyDescent="0.25">
      <c r="A5393">
        <v>4594</v>
      </c>
      <c r="B5393" t="s">
        <v>22718</v>
      </c>
      <c r="C5393" t="s">
        <v>22719</v>
      </c>
      <c r="D5393" s="23"/>
      <c r="E5393" t="s">
        <v>1422</v>
      </c>
      <c r="F5393" t="s">
        <v>1386</v>
      </c>
      <c r="G5393">
        <v>5500</v>
      </c>
      <c r="H5393" s="23"/>
    </row>
    <row r="5394" spans="1:8" x14ac:dyDescent="0.25">
      <c r="A5394">
        <v>10296</v>
      </c>
      <c r="B5394" t="s">
        <v>22720</v>
      </c>
      <c r="C5394" t="s">
        <v>22720</v>
      </c>
      <c r="D5394" s="23"/>
      <c r="E5394" t="s">
        <v>3371</v>
      </c>
      <c r="F5394" t="s">
        <v>1386</v>
      </c>
      <c r="G5394">
        <v>15528</v>
      </c>
      <c r="H5394" s="23"/>
    </row>
    <row r="5395" spans="1:8" x14ac:dyDescent="0.25">
      <c r="A5395">
        <v>1019</v>
      </c>
      <c r="B5395" t="s">
        <v>22721</v>
      </c>
      <c r="C5395" t="s">
        <v>22722</v>
      </c>
      <c r="D5395" s="23"/>
      <c r="E5395" t="s">
        <v>1723</v>
      </c>
      <c r="F5395" t="s">
        <v>1386</v>
      </c>
      <c r="G5395">
        <v>120</v>
      </c>
      <c r="H5395" s="23"/>
    </row>
    <row r="5396" spans="1:8" x14ac:dyDescent="0.25">
      <c r="A5396">
        <v>12869</v>
      </c>
      <c r="B5396" t="s">
        <v>8411</v>
      </c>
      <c r="C5396" t="s">
        <v>8412</v>
      </c>
      <c r="D5396" s="23">
        <v>40107779000163</v>
      </c>
      <c r="E5396" t="s">
        <v>1385</v>
      </c>
      <c r="F5396" t="s">
        <v>1386</v>
      </c>
      <c r="G5396">
        <v>19907</v>
      </c>
      <c r="H5396" s="23">
        <v>163886016</v>
      </c>
    </row>
    <row r="5397" spans="1:8" x14ac:dyDescent="0.25">
      <c r="A5397">
        <v>11338</v>
      </c>
      <c r="B5397" t="s">
        <v>22723</v>
      </c>
      <c r="C5397" t="s">
        <v>22723</v>
      </c>
      <c r="D5397" s="23"/>
      <c r="E5397" t="s">
        <v>1385</v>
      </c>
      <c r="F5397" t="s">
        <v>1386</v>
      </c>
      <c r="G5397">
        <v>17209</v>
      </c>
      <c r="H5397" s="23"/>
    </row>
    <row r="5398" spans="1:8" x14ac:dyDescent="0.25">
      <c r="A5398">
        <v>12730</v>
      </c>
      <c r="B5398" t="s">
        <v>22724</v>
      </c>
      <c r="C5398" t="s">
        <v>22725</v>
      </c>
      <c r="D5398" s="23"/>
      <c r="E5398" t="s">
        <v>1422</v>
      </c>
      <c r="F5398" t="s">
        <v>1386</v>
      </c>
      <c r="G5398">
        <v>19393</v>
      </c>
      <c r="H5398" s="23"/>
    </row>
    <row r="5399" spans="1:8" x14ac:dyDescent="0.25">
      <c r="A5399">
        <v>176</v>
      </c>
      <c r="B5399" t="s">
        <v>22726</v>
      </c>
      <c r="C5399" t="s">
        <v>22726</v>
      </c>
      <c r="D5399" s="23"/>
      <c r="E5399" t="s">
        <v>2050</v>
      </c>
      <c r="F5399" t="s">
        <v>1386</v>
      </c>
      <c r="G5399">
        <v>1452</v>
      </c>
      <c r="H5399" s="23"/>
    </row>
    <row r="5400" spans="1:8" x14ac:dyDescent="0.25">
      <c r="A5400">
        <v>868</v>
      </c>
      <c r="B5400" t="s">
        <v>22727</v>
      </c>
      <c r="C5400" t="s">
        <v>22727</v>
      </c>
      <c r="D5400" s="23"/>
      <c r="E5400" t="s">
        <v>2005</v>
      </c>
      <c r="F5400" t="s">
        <v>1386</v>
      </c>
      <c r="G5400">
        <v>2144</v>
      </c>
      <c r="H5400" s="23"/>
    </row>
    <row r="5401" spans="1:8" x14ac:dyDescent="0.25">
      <c r="A5401">
        <v>7522</v>
      </c>
      <c r="B5401" t="s">
        <v>8413</v>
      </c>
      <c r="C5401" t="s">
        <v>8413</v>
      </c>
      <c r="D5401" s="23">
        <v>20135790000120</v>
      </c>
      <c r="E5401" t="s">
        <v>2005</v>
      </c>
      <c r="F5401" t="s">
        <v>1386</v>
      </c>
      <c r="G5401">
        <v>11452</v>
      </c>
      <c r="H5401" s="23">
        <v>162369280</v>
      </c>
    </row>
    <row r="5402" spans="1:8" x14ac:dyDescent="0.25">
      <c r="A5402">
        <v>15374</v>
      </c>
      <c r="B5402" t="s">
        <v>22728</v>
      </c>
      <c r="C5402" t="s">
        <v>22729</v>
      </c>
      <c r="D5402" s="23"/>
      <c r="E5402" t="s">
        <v>2549</v>
      </c>
      <c r="F5402" t="s">
        <v>1386</v>
      </c>
      <c r="G5402">
        <v>22717</v>
      </c>
      <c r="H5402" s="23"/>
    </row>
    <row r="5403" spans="1:8" x14ac:dyDescent="0.25">
      <c r="A5403">
        <v>3749</v>
      </c>
      <c r="B5403" t="s">
        <v>8414</v>
      </c>
      <c r="C5403" t="s">
        <v>8415</v>
      </c>
      <c r="D5403" s="23">
        <v>8853400000151</v>
      </c>
      <c r="E5403" t="s">
        <v>1440</v>
      </c>
      <c r="F5403" t="s">
        <v>1386</v>
      </c>
      <c r="G5403">
        <v>5025</v>
      </c>
      <c r="H5403" s="23">
        <v>160128463</v>
      </c>
    </row>
    <row r="5404" spans="1:8" x14ac:dyDescent="0.25">
      <c r="A5404">
        <v>3520</v>
      </c>
      <c r="B5404" t="s">
        <v>8416</v>
      </c>
      <c r="C5404" t="s">
        <v>8417</v>
      </c>
      <c r="D5404" s="23">
        <v>7989785000116</v>
      </c>
      <c r="E5404" t="s">
        <v>1422</v>
      </c>
      <c r="F5404" t="s">
        <v>1386</v>
      </c>
      <c r="G5404">
        <v>4796</v>
      </c>
      <c r="H5404" s="23">
        <v>161487289</v>
      </c>
    </row>
    <row r="5405" spans="1:8" x14ac:dyDescent="0.25">
      <c r="A5405">
        <v>14394</v>
      </c>
      <c r="B5405" t="s">
        <v>8418</v>
      </c>
      <c r="C5405" t="s">
        <v>8419</v>
      </c>
      <c r="D5405" s="23">
        <v>42699434000171</v>
      </c>
      <c r="E5405" t="s">
        <v>1422</v>
      </c>
      <c r="F5405" t="s">
        <v>1386</v>
      </c>
      <c r="G5405">
        <v>22662</v>
      </c>
      <c r="H5405" s="23">
        <v>164037799</v>
      </c>
    </row>
    <row r="5406" spans="1:8" x14ac:dyDescent="0.25">
      <c r="A5406">
        <v>1127</v>
      </c>
      <c r="B5406" t="s">
        <v>22730</v>
      </c>
      <c r="C5406" t="s">
        <v>22730</v>
      </c>
      <c r="D5406" s="23"/>
      <c r="E5406" t="s">
        <v>1385</v>
      </c>
      <c r="F5406" t="s">
        <v>1386</v>
      </c>
      <c r="G5406">
        <v>2403</v>
      </c>
      <c r="H5406" s="23"/>
    </row>
    <row r="5407" spans="1:8" x14ac:dyDescent="0.25">
      <c r="A5407">
        <v>3176</v>
      </c>
      <c r="B5407" t="s">
        <v>8420</v>
      </c>
      <c r="C5407" t="s">
        <v>8421</v>
      </c>
      <c r="D5407" s="23">
        <v>6155091000110</v>
      </c>
      <c r="E5407" t="s">
        <v>2281</v>
      </c>
      <c r="F5407" t="s">
        <v>1386</v>
      </c>
      <c r="G5407">
        <v>4452</v>
      </c>
      <c r="H5407" s="23">
        <v>161419623</v>
      </c>
    </row>
    <row r="5408" spans="1:8" x14ac:dyDescent="0.25">
      <c r="A5408">
        <v>8721</v>
      </c>
      <c r="B5408" t="s">
        <v>22731</v>
      </c>
      <c r="C5408" t="s">
        <v>22731</v>
      </c>
      <c r="D5408" s="23"/>
      <c r="E5408" t="s">
        <v>2009</v>
      </c>
      <c r="F5408" t="s">
        <v>1386</v>
      </c>
      <c r="G5408">
        <v>13225</v>
      </c>
      <c r="H5408" s="23"/>
    </row>
    <row r="5409" spans="1:8" x14ac:dyDescent="0.25">
      <c r="A5409">
        <v>3321</v>
      </c>
      <c r="B5409" t="s">
        <v>8422</v>
      </c>
      <c r="C5409" t="s">
        <v>8423</v>
      </c>
      <c r="D5409" s="23">
        <v>7155946000176</v>
      </c>
      <c r="E5409" t="s">
        <v>1830</v>
      </c>
      <c r="F5409" t="s">
        <v>1386</v>
      </c>
      <c r="G5409">
        <v>4597</v>
      </c>
      <c r="H5409" s="23">
        <v>161446558</v>
      </c>
    </row>
    <row r="5410" spans="1:8" x14ac:dyDescent="0.25">
      <c r="A5410">
        <v>10580</v>
      </c>
      <c r="B5410" t="s">
        <v>8424</v>
      </c>
      <c r="C5410" t="s">
        <v>8425</v>
      </c>
      <c r="D5410" s="23">
        <v>107130000128</v>
      </c>
      <c r="E5410" t="s">
        <v>1440</v>
      </c>
      <c r="F5410" t="s">
        <v>1610</v>
      </c>
      <c r="G5410">
        <v>15944</v>
      </c>
      <c r="H5410" s="23">
        <v>252769813</v>
      </c>
    </row>
    <row r="5411" spans="1:8" x14ac:dyDescent="0.25">
      <c r="A5411">
        <v>12667</v>
      </c>
      <c r="B5411" t="s">
        <v>8426</v>
      </c>
      <c r="C5411" t="s">
        <v>8427</v>
      </c>
      <c r="D5411" s="23">
        <v>26575839000141</v>
      </c>
      <c r="E5411" t="s">
        <v>1492</v>
      </c>
      <c r="F5411" t="s">
        <v>1398</v>
      </c>
      <c r="G5411">
        <v>19690</v>
      </c>
      <c r="H5411" s="23">
        <v>204611075</v>
      </c>
    </row>
    <row r="5412" spans="1:8" x14ac:dyDescent="0.25">
      <c r="A5412">
        <v>13024</v>
      </c>
      <c r="B5412" t="s">
        <v>22732</v>
      </c>
      <c r="C5412" t="s">
        <v>22733</v>
      </c>
      <c r="D5412" s="23"/>
      <c r="E5412" t="s">
        <v>1723</v>
      </c>
      <c r="F5412" t="s">
        <v>1386</v>
      </c>
      <c r="G5412">
        <v>14240</v>
      </c>
      <c r="H5412" s="23"/>
    </row>
    <row r="5413" spans="1:8" x14ac:dyDescent="0.25">
      <c r="A5413">
        <v>12949</v>
      </c>
      <c r="B5413" t="s">
        <v>22734</v>
      </c>
      <c r="C5413" t="s">
        <v>22735</v>
      </c>
      <c r="D5413" s="23"/>
      <c r="E5413" t="s">
        <v>1723</v>
      </c>
      <c r="F5413" t="s">
        <v>1386</v>
      </c>
      <c r="G5413">
        <v>11700</v>
      </c>
      <c r="H5413" s="23"/>
    </row>
    <row r="5414" spans="1:8" x14ac:dyDescent="0.25">
      <c r="A5414">
        <v>3974</v>
      </c>
      <c r="B5414" t="s">
        <v>8428</v>
      </c>
      <c r="C5414" t="s">
        <v>8429</v>
      </c>
      <c r="D5414" s="23">
        <v>9295633000149</v>
      </c>
      <c r="E5414" t="s">
        <v>4677</v>
      </c>
      <c r="F5414" t="s">
        <v>1386</v>
      </c>
      <c r="G5414">
        <v>5250</v>
      </c>
      <c r="H5414" s="23">
        <v>161550550</v>
      </c>
    </row>
    <row r="5415" spans="1:8" x14ac:dyDescent="0.25">
      <c r="A5415">
        <v>1247</v>
      </c>
      <c r="B5415" t="s">
        <v>8430</v>
      </c>
      <c r="C5415" t="s">
        <v>8431</v>
      </c>
      <c r="D5415" s="23">
        <v>10212693000130</v>
      </c>
      <c r="E5415" t="s">
        <v>1406</v>
      </c>
      <c r="F5415" t="s">
        <v>1407</v>
      </c>
      <c r="G5415">
        <v>2523</v>
      </c>
      <c r="H5415" s="23">
        <v>63657503</v>
      </c>
    </row>
    <row r="5416" spans="1:8" x14ac:dyDescent="0.25">
      <c r="A5416">
        <v>13366</v>
      </c>
      <c r="B5416" t="s">
        <v>8432</v>
      </c>
      <c r="C5416" t="s">
        <v>8433</v>
      </c>
      <c r="D5416" s="23">
        <v>44406092000180</v>
      </c>
      <c r="E5416" t="s">
        <v>1385</v>
      </c>
      <c r="F5416" t="s">
        <v>1386</v>
      </c>
      <c r="G5416">
        <v>20919</v>
      </c>
      <c r="H5416" s="23">
        <v>164185860</v>
      </c>
    </row>
    <row r="5417" spans="1:8" x14ac:dyDescent="0.25">
      <c r="A5417">
        <v>14097</v>
      </c>
      <c r="B5417" t="s">
        <v>8434</v>
      </c>
      <c r="C5417" t="s">
        <v>8435</v>
      </c>
      <c r="D5417" s="23">
        <v>49327974000173</v>
      </c>
      <c r="E5417" t="s">
        <v>1385</v>
      </c>
      <c r="F5417" t="s">
        <v>1386</v>
      </c>
      <c r="G5417">
        <v>21885</v>
      </c>
      <c r="H5417" s="23">
        <v>164556796</v>
      </c>
    </row>
    <row r="5418" spans="1:8" x14ac:dyDescent="0.25">
      <c r="A5418">
        <v>10751</v>
      </c>
      <c r="B5418" t="s">
        <v>8436</v>
      </c>
      <c r="C5418" t="s">
        <v>8436</v>
      </c>
      <c r="D5418" s="23">
        <v>4325632000186</v>
      </c>
      <c r="E5418" t="s">
        <v>1409</v>
      </c>
      <c r="F5418" t="s">
        <v>1386</v>
      </c>
      <c r="G5418">
        <v>16180</v>
      </c>
      <c r="H5418" s="23">
        <v>161326587</v>
      </c>
    </row>
    <row r="5419" spans="1:8" x14ac:dyDescent="0.25">
      <c r="A5419">
        <v>10136</v>
      </c>
      <c r="B5419" t="s">
        <v>8437</v>
      </c>
      <c r="C5419" t="s">
        <v>8438</v>
      </c>
      <c r="D5419" s="23">
        <v>30760137000105</v>
      </c>
      <c r="E5419" t="s">
        <v>1385</v>
      </c>
      <c r="F5419" t="s">
        <v>1386</v>
      </c>
      <c r="G5419">
        <v>15144</v>
      </c>
      <c r="H5419" s="23" t="s">
        <v>1438</v>
      </c>
    </row>
    <row r="5420" spans="1:8" x14ac:dyDescent="0.25">
      <c r="A5420">
        <v>5460</v>
      </c>
      <c r="B5420" t="s">
        <v>8439</v>
      </c>
      <c r="C5420" t="s">
        <v>8439</v>
      </c>
      <c r="D5420" s="23">
        <v>16904770000107</v>
      </c>
      <c r="E5420" t="s">
        <v>1385</v>
      </c>
      <c r="F5420" t="s">
        <v>1386</v>
      </c>
      <c r="G5420">
        <v>8527</v>
      </c>
      <c r="H5420" s="23">
        <v>162050402</v>
      </c>
    </row>
    <row r="5421" spans="1:8" x14ac:dyDescent="0.25">
      <c r="A5421">
        <v>6898</v>
      </c>
      <c r="B5421" t="s">
        <v>22736</v>
      </c>
      <c r="C5421" t="s">
        <v>22737</v>
      </c>
      <c r="D5421" s="23"/>
      <c r="E5421" t="s">
        <v>2050</v>
      </c>
      <c r="F5421" t="s">
        <v>1386</v>
      </c>
      <c r="G5421">
        <v>10863</v>
      </c>
      <c r="H5421" s="23"/>
    </row>
    <row r="5422" spans="1:8" x14ac:dyDescent="0.25">
      <c r="A5422">
        <v>15179</v>
      </c>
      <c r="B5422" t="s">
        <v>8440</v>
      </c>
      <c r="C5422" t="s">
        <v>8441</v>
      </c>
      <c r="D5422" s="23">
        <v>19608023000101</v>
      </c>
      <c r="E5422" t="s">
        <v>4396</v>
      </c>
      <c r="F5422" t="s">
        <v>1418</v>
      </c>
      <c r="G5422">
        <v>24247</v>
      </c>
      <c r="H5422" s="23" t="s">
        <v>1438</v>
      </c>
    </row>
    <row r="5423" spans="1:8" x14ac:dyDescent="0.25">
      <c r="A5423">
        <v>1219</v>
      </c>
      <c r="B5423" t="s">
        <v>22738</v>
      </c>
      <c r="C5423" t="s">
        <v>22738</v>
      </c>
      <c r="D5423" s="23"/>
      <c r="E5423" t="s">
        <v>1385</v>
      </c>
      <c r="F5423" t="s">
        <v>1386</v>
      </c>
      <c r="G5423">
        <v>2495</v>
      </c>
      <c r="H5423" s="23"/>
    </row>
    <row r="5424" spans="1:8" x14ac:dyDescent="0.25">
      <c r="A5424">
        <v>7503</v>
      </c>
      <c r="B5424" t="s">
        <v>8442</v>
      </c>
      <c r="C5424" t="s">
        <v>8442</v>
      </c>
      <c r="D5424" s="23">
        <v>21620479000139</v>
      </c>
      <c r="E5424" t="s">
        <v>1385</v>
      </c>
      <c r="F5424" t="s">
        <v>1386</v>
      </c>
      <c r="G5424">
        <v>11427</v>
      </c>
      <c r="H5424" s="23">
        <v>162446420</v>
      </c>
    </row>
    <row r="5425" spans="1:8" x14ac:dyDescent="0.25">
      <c r="A5425">
        <v>13091</v>
      </c>
      <c r="B5425" t="s">
        <v>8443</v>
      </c>
      <c r="C5425" t="s">
        <v>8443</v>
      </c>
      <c r="D5425" s="23">
        <v>12497281000119</v>
      </c>
      <c r="E5425" t="s">
        <v>1422</v>
      </c>
      <c r="F5425" t="s">
        <v>1386</v>
      </c>
      <c r="G5425">
        <v>20248</v>
      </c>
      <c r="H5425" s="23">
        <v>161745695</v>
      </c>
    </row>
    <row r="5426" spans="1:8" x14ac:dyDescent="0.25">
      <c r="A5426">
        <v>7832</v>
      </c>
      <c r="B5426" t="s">
        <v>8444</v>
      </c>
      <c r="C5426" t="s">
        <v>8445</v>
      </c>
      <c r="D5426" s="23">
        <v>14483252000123</v>
      </c>
      <c r="E5426" t="s">
        <v>1385</v>
      </c>
      <c r="F5426" t="s">
        <v>1386</v>
      </c>
      <c r="G5426">
        <v>12140</v>
      </c>
      <c r="H5426" s="23">
        <v>162080590</v>
      </c>
    </row>
    <row r="5427" spans="1:8" x14ac:dyDescent="0.25">
      <c r="A5427">
        <v>5376</v>
      </c>
      <c r="B5427" t="s">
        <v>8446</v>
      </c>
      <c r="C5427" t="s">
        <v>8446</v>
      </c>
      <c r="D5427" s="23">
        <v>11929531000180</v>
      </c>
      <c r="E5427" t="s">
        <v>1578</v>
      </c>
      <c r="F5427" t="s">
        <v>1386</v>
      </c>
      <c r="G5427">
        <v>8410</v>
      </c>
      <c r="H5427" s="23">
        <v>161690980</v>
      </c>
    </row>
    <row r="5428" spans="1:8" x14ac:dyDescent="0.25">
      <c r="A5428">
        <v>3486</v>
      </c>
      <c r="B5428" t="s">
        <v>8447</v>
      </c>
      <c r="C5428" t="s">
        <v>8448</v>
      </c>
      <c r="D5428" s="23">
        <v>7856509000180</v>
      </c>
      <c r="E5428" t="s">
        <v>1541</v>
      </c>
      <c r="F5428" t="s">
        <v>1386</v>
      </c>
      <c r="G5428">
        <v>4762</v>
      </c>
      <c r="H5428" s="23">
        <v>161480098</v>
      </c>
    </row>
    <row r="5429" spans="1:8" x14ac:dyDescent="0.25">
      <c r="A5429">
        <v>10597</v>
      </c>
      <c r="B5429" t="s">
        <v>8449</v>
      </c>
      <c r="C5429" t="s">
        <v>8450</v>
      </c>
      <c r="D5429" s="23">
        <v>11793324000140</v>
      </c>
      <c r="E5429" t="s">
        <v>1476</v>
      </c>
      <c r="F5429" t="s">
        <v>1415</v>
      </c>
      <c r="G5429">
        <v>15966</v>
      </c>
      <c r="H5429" s="23">
        <v>39644260</v>
      </c>
    </row>
    <row r="5430" spans="1:8" x14ac:dyDescent="0.25">
      <c r="A5430">
        <v>1957</v>
      </c>
      <c r="B5430" t="s">
        <v>8451</v>
      </c>
      <c r="C5430" t="s">
        <v>8452</v>
      </c>
      <c r="D5430" s="23">
        <v>14224437000113</v>
      </c>
      <c r="E5430" t="s">
        <v>1385</v>
      </c>
      <c r="F5430" t="s">
        <v>1386</v>
      </c>
      <c r="G5430">
        <v>3233</v>
      </c>
      <c r="H5430" s="23">
        <v>161922864</v>
      </c>
    </row>
    <row r="5431" spans="1:8" x14ac:dyDescent="0.25">
      <c r="A5431">
        <v>5319</v>
      </c>
      <c r="B5431" t="s">
        <v>22739</v>
      </c>
      <c r="C5431" t="s">
        <v>22740</v>
      </c>
      <c r="D5431" s="23"/>
      <c r="E5431" t="s">
        <v>1422</v>
      </c>
      <c r="F5431" t="s">
        <v>1386</v>
      </c>
      <c r="G5431">
        <v>5454</v>
      </c>
      <c r="H5431" s="23"/>
    </row>
    <row r="5432" spans="1:8" x14ac:dyDescent="0.25">
      <c r="A5432">
        <v>1115</v>
      </c>
      <c r="B5432" t="s">
        <v>22741</v>
      </c>
      <c r="C5432" t="s">
        <v>22741</v>
      </c>
      <c r="D5432" s="23"/>
      <c r="E5432" t="s">
        <v>1851</v>
      </c>
      <c r="F5432" t="s">
        <v>1386</v>
      </c>
      <c r="G5432">
        <v>2391</v>
      </c>
      <c r="H5432" s="23"/>
    </row>
    <row r="5433" spans="1:8" x14ac:dyDescent="0.25">
      <c r="A5433">
        <v>6310</v>
      </c>
      <c r="B5433" t="s">
        <v>8453</v>
      </c>
      <c r="C5433" t="s">
        <v>8453</v>
      </c>
      <c r="D5433" s="23">
        <v>15592485000127</v>
      </c>
      <c r="E5433" t="s">
        <v>1572</v>
      </c>
      <c r="F5433" t="s">
        <v>1386</v>
      </c>
      <c r="G5433">
        <v>9855</v>
      </c>
      <c r="H5433" s="23">
        <v>161994520</v>
      </c>
    </row>
    <row r="5434" spans="1:8" x14ac:dyDescent="0.25">
      <c r="A5434">
        <v>2987</v>
      </c>
      <c r="B5434" t="s">
        <v>8454</v>
      </c>
      <c r="C5434" t="s">
        <v>8455</v>
      </c>
      <c r="D5434" s="23">
        <v>5360549000100</v>
      </c>
      <c r="E5434" t="s">
        <v>1385</v>
      </c>
      <c r="F5434" t="s">
        <v>1386</v>
      </c>
      <c r="G5434">
        <v>4263</v>
      </c>
      <c r="H5434" s="23">
        <v>161372414</v>
      </c>
    </row>
    <row r="5435" spans="1:8" x14ac:dyDescent="0.25">
      <c r="A5435">
        <v>1172</v>
      </c>
      <c r="B5435" t="s">
        <v>22742</v>
      </c>
      <c r="C5435" t="s">
        <v>22742</v>
      </c>
      <c r="D5435" s="23"/>
      <c r="E5435" t="s">
        <v>1385</v>
      </c>
      <c r="F5435" t="s">
        <v>1386</v>
      </c>
      <c r="G5435">
        <v>2448</v>
      </c>
      <c r="H5435" s="23"/>
    </row>
    <row r="5436" spans="1:8" x14ac:dyDescent="0.25">
      <c r="A5436">
        <v>11669</v>
      </c>
      <c r="B5436" t="s">
        <v>22743</v>
      </c>
      <c r="C5436" t="s">
        <v>22744</v>
      </c>
      <c r="D5436" s="23"/>
      <c r="E5436" t="s">
        <v>1792</v>
      </c>
      <c r="F5436" t="s">
        <v>1386</v>
      </c>
      <c r="G5436">
        <v>11845</v>
      </c>
      <c r="H5436" s="23"/>
    </row>
    <row r="5437" spans="1:8" x14ac:dyDescent="0.25">
      <c r="A5437">
        <v>6831</v>
      </c>
      <c r="B5437" t="s">
        <v>8456</v>
      </c>
      <c r="C5437" t="s">
        <v>8457</v>
      </c>
      <c r="D5437" s="23">
        <v>17271757000112</v>
      </c>
      <c r="E5437" t="s">
        <v>1723</v>
      </c>
      <c r="F5437" t="s">
        <v>1386</v>
      </c>
      <c r="G5437">
        <v>10790</v>
      </c>
      <c r="H5437" s="23" t="s">
        <v>1438</v>
      </c>
    </row>
    <row r="5438" spans="1:8" x14ac:dyDescent="0.25">
      <c r="A5438">
        <v>3992</v>
      </c>
      <c r="B5438" t="s">
        <v>8458</v>
      </c>
      <c r="C5438" t="s">
        <v>8459</v>
      </c>
      <c r="D5438" s="23">
        <v>9315883000101</v>
      </c>
      <c r="E5438" t="s">
        <v>2281</v>
      </c>
      <c r="F5438" t="s">
        <v>1386</v>
      </c>
      <c r="G5438">
        <v>5268</v>
      </c>
      <c r="H5438" s="23">
        <v>161558038</v>
      </c>
    </row>
    <row r="5439" spans="1:8" x14ac:dyDescent="0.25">
      <c r="A5439">
        <v>14878</v>
      </c>
      <c r="B5439" t="s">
        <v>8460</v>
      </c>
      <c r="C5439" t="s">
        <v>8460</v>
      </c>
      <c r="D5439" s="23">
        <v>33436326000115</v>
      </c>
      <c r="E5439" t="s">
        <v>1385</v>
      </c>
      <c r="F5439" t="s">
        <v>1386</v>
      </c>
      <c r="G5439">
        <v>23316</v>
      </c>
      <c r="H5439" s="23">
        <v>163386110</v>
      </c>
    </row>
    <row r="5440" spans="1:8" x14ac:dyDescent="0.25">
      <c r="A5440">
        <v>10346</v>
      </c>
      <c r="B5440" t="s">
        <v>8461</v>
      </c>
      <c r="C5440" t="s">
        <v>8461</v>
      </c>
      <c r="D5440" s="23">
        <v>30619406000118</v>
      </c>
      <c r="E5440" t="s">
        <v>2711</v>
      </c>
      <c r="F5440" t="s">
        <v>1415</v>
      </c>
      <c r="G5440">
        <v>15619</v>
      </c>
      <c r="H5440" s="23" t="s">
        <v>1438</v>
      </c>
    </row>
    <row r="5441" spans="1:8" x14ac:dyDescent="0.25">
      <c r="A5441">
        <v>5917</v>
      </c>
      <c r="B5441" t="s">
        <v>8462</v>
      </c>
      <c r="C5441" t="s">
        <v>8463</v>
      </c>
      <c r="D5441" s="23">
        <v>1313326000131</v>
      </c>
      <c r="E5441" t="s">
        <v>6911</v>
      </c>
      <c r="F5441" t="s">
        <v>1390</v>
      </c>
      <c r="G5441">
        <v>8913</v>
      </c>
      <c r="H5441" s="23">
        <v>759055651112</v>
      </c>
    </row>
    <row r="5442" spans="1:8" x14ac:dyDescent="0.25">
      <c r="A5442">
        <v>13504</v>
      </c>
      <c r="B5442" t="s">
        <v>8464</v>
      </c>
      <c r="C5442" t="s">
        <v>8464</v>
      </c>
      <c r="D5442" s="23">
        <v>28473054000193</v>
      </c>
      <c r="E5442" t="s">
        <v>1816</v>
      </c>
      <c r="F5442" t="s">
        <v>1386</v>
      </c>
      <c r="G5442">
        <v>21105</v>
      </c>
      <c r="H5442" s="23">
        <v>163008388</v>
      </c>
    </row>
    <row r="5443" spans="1:8" x14ac:dyDescent="0.25">
      <c r="A5443">
        <v>12616</v>
      </c>
      <c r="B5443" t="s">
        <v>8465</v>
      </c>
      <c r="C5443" t="s">
        <v>8466</v>
      </c>
      <c r="D5443" s="23">
        <v>8062761000180</v>
      </c>
      <c r="E5443" t="s">
        <v>8467</v>
      </c>
      <c r="F5443" t="s">
        <v>1639</v>
      </c>
      <c r="G5443">
        <v>19630</v>
      </c>
      <c r="H5443" s="23">
        <v>22328690068</v>
      </c>
    </row>
    <row r="5444" spans="1:8" x14ac:dyDescent="0.25">
      <c r="A5444">
        <v>955</v>
      </c>
      <c r="B5444" t="s">
        <v>22745</v>
      </c>
      <c r="C5444" t="s">
        <v>22745</v>
      </c>
      <c r="D5444" s="23"/>
      <c r="E5444" t="s">
        <v>1385</v>
      </c>
      <c r="F5444" t="s">
        <v>1386</v>
      </c>
      <c r="G5444">
        <v>2231</v>
      </c>
      <c r="H5444" s="23"/>
    </row>
    <row r="5445" spans="1:8" x14ac:dyDescent="0.25">
      <c r="A5445">
        <v>14127</v>
      </c>
      <c r="B5445" t="s">
        <v>22746</v>
      </c>
      <c r="C5445" t="s">
        <v>22746</v>
      </c>
      <c r="D5445" s="23"/>
      <c r="E5445" t="s">
        <v>1385</v>
      </c>
      <c r="F5445" t="s">
        <v>1386</v>
      </c>
      <c r="G5445">
        <v>21913</v>
      </c>
      <c r="H5445" s="23"/>
    </row>
    <row r="5446" spans="1:8" x14ac:dyDescent="0.25">
      <c r="A5446">
        <v>13048</v>
      </c>
      <c r="B5446" t="s">
        <v>22747</v>
      </c>
      <c r="C5446" t="s">
        <v>22747</v>
      </c>
      <c r="D5446" s="23"/>
      <c r="E5446" t="s">
        <v>2336</v>
      </c>
      <c r="F5446" t="s">
        <v>1386</v>
      </c>
      <c r="G5446">
        <v>20146</v>
      </c>
      <c r="H5446" s="23"/>
    </row>
    <row r="5447" spans="1:8" x14ac:dyDescent="0.25">
      <c r="A5447">
        <v>754</v>
      </c>
      <c r="B5447" t="s">
        <v>22748</v>
      </c>
      <c r="C5447" t="s">
        <v>22748</v>
      </c>
      <c r="D5447" s="23"/>
      <c r="E5447" t="s">
        <v>1385</v>
      </c>
      <c r="F5447" t="s">
        <v>1386</v>
      </c>
      <c r="G5447">
        <v>2030</v>
      </c>
      <c r="H5447" s="23"/>
    </row>
    <row r="5448" spans="1:8" x14ac:dyDescent="0.25">
      <c r="A5448">
        <v>13684</v>
      </c>
      <c r="B5448" t="s">
        <v>8468</v>
      </c>
      <c r="C5448" t="s">
        <v>8468</v>
      </c>
      <c r="D5448" s="23">
        <v>20821231000254</v>
      </c>
      <c r="E5448" t="s">
        <v>1385</v>
      </c>
      <c r="F5448" t="s">
        <v>1386</v>
      </c>
      <c r="G5448">
        <v>21332</v>
      </c>
      <c r="H5448" s="23" t="s">
        <v>1438</v>
      </c>
    </row>
    <row r="5449" spans="1:8" x14ac:dyDescent="0.25">
      <c r="A5449">
        <v>2876</v>
      </c>
      <c r="B5449" t="s">
        <v>8469</v>
      </c>
      <c r="C5449" t="s">
        <v>8470</v>
      </c>
      <c r="D5449" s="23">
        <v>4875608000110</v>
      </c>
      <c r="E5449" t="s">
        <v>1700</v>
      </c>
      <c r="F5449" t="s">
        <v>1386</v>
      </c>
      <c r="G5449">
        <v>4152</v>
      </c>
      <c r="H5449" s="23">
        <v>161344046</v>
      </c>
    </row>
    <row r="5450" spans="1:8" x14ac:dyDescent="0.25">
      <c r="A5450">
        <v>1049</v>
      </c>
      <c r="B5450" t="s">
        <v>22749</v>
      </c>
      <c r="C5450" t="s">
        <v>22749</v>
      </c>
      <c r="D5450" s="23"/>
      <c r="E5450" t="s">
        <v>1583</v>
      </c>
      <c r="F5450" t="s">
        <v>1386</v>
      </c>
      <c r="G5450">
        <v>2325</v>
      </c>
      <c r="H5450" s="23"/>
    </row>
    <row r="5451" spans="1:8" x14ac:dyDescent="0.25">
      <c r="A5451">
        <v>5013</v>
      </c>
      <c r="B5451" t="s">
        <v>22750</v>
      </c>
      <c r="C5451" t="s">
        <v>22750</v>
      </c>
      <c r="D5451" s="23"/>
      <c r="E5451" t="s">
        <v>1921</v>
      </c>
      <c r="F5451" t="s">
        <v>1386</v>
      </c>
      <c r="G5451">
        <v>8039</v>
      </c>
      <c r="H5451" s="23"/>
    </row>
    <row r="5452" spans="1:8" x14ac:dyDescent="0.25">
      <c r="A5452">
        <v>663</v>
      </c>
      <c r="B5452" t="s">
        <v>22751</v>
      </c>
      <c r="C5452" t="s">
        <v>22751</v>
      </c>
      <c r="D5452" s="23"/>
      <c r="E5452" t="s">
        <v>1541</v>
      </c>
      <c r="F5452" t="s">
        <v>1386</v>
      </c>
      <c r="G5452">
        <v>1939</v>
      </c>
      <c r="H5452" s="23"/>
    </row>
    <row r="5453" spans="1:8" x14ac:dyDescent="0.25">
      <c r="A5453">
        <v>5780</v>
      </c>
      <c r="B5453" t="s">
        <v>22752</v>
      </c>
      <c r="C5453" t="s">
        <v>22753</v>
      </c>
      <c r="D5453" s="23"/>
      <c r="E5453" t="s">
        <v>1385</v>
      </c>
      <c r="F5453" t="s">
        <v>1386</v>
      </c>
      <c r="G5453">
        <v>8791</v>
      </c>
      <c r="H5453" s="23"/>
    </row>
    <row r="5454" spans="1:8" x14ac:dyDescent="0.25">
      <c r="A5454">
        <v>5882</v>
      </c>
      <c r="B5454" t="s">
        <v>22754</v>
      </c>
      <c r="C5454" t="s">
        <v>22754</v>
      </c>
      <c r="D5454" s="23"/>
      <c r="E5454" t="s">
        <v>1397</v>
      </c>
      <c r="F5454" t="s">
        <v>1398</v>
      </c>
      <c r="G5454">
        <v>8881</v>
      </c>
      <c r="H5454" s="23"/>
    </row>
    <row r="5455" spans="1:8" x14ac:dyDescent="0.25">
      <c r="A5455">
        <v>7450</v>
      </c>
      <c r="B5455" t="s">
        <v>8471</v>
      </c>
      <c r="C5455" t="s">
        <v>8471</v>
      </c>
      <c r="D5455" s="23">
        <v>22237169000100</v>
      </c>
      <c r="E5455" t="s">
        <v>1385</v>
      </c>
      <c r="F5455" t="s">
        <v>1386</v>
      </c>
      <c r="G5455">
        <v>11365</v>
      </c>
      <c r="H5455" s="23">
        <v>162502494</v>
      </c>
    </row>
    <row r="5456" spans="1:8" x14ac:dyDescent="0.25">
      <c r="A5456">
        <v>14227</v>
      </c>
      <c r="B5456" t="s">
        <v>8472</v>
      </c>
      <c r="C5456" t="s">
        <v>8473</v>
      </c>
      <c r="D5456" s="23">
        <v>51339580000187</v>
      </c>
      <c r="E5456" t="s">
        <v>1422</v>
      </c>
      <c r="F5456" t="s">
        <v>1386</v>
      </c>
      <c r="G5456">
        <v>22385</v>
      </c>
      <c r="H5456" s="23">
        <v>164699287</v>
      </c>
    </row>
    <row r="5457" spans="1:8" x14ac:dyDescent="0.25">
      <c r="A5457">
        <v>4416</v>
      </c>
      <c r="B5457" t="s">
        <v>8474</v>
      </c>
      <c r="C5457" t="s">
        <v>8475</v>
      </c>
      <c r="D5457" s="23">
        <v>13242948000103</v>
      </c>
      <c r="E5457" t="s">
        <v>1424</v>
      </c>
      <c r="F5457" t="s">
        <v>1390</v>
      </c>
      <c r="G5457">
        <v>7005</v>
      </c>
      <c r="H5457" s="23">
        <v>206162333110</v>
      </c>
    </row>
    <row r="5458" spans="1:8" x14ac:dyDescent="0.25">
      <c r="A5458">
        <v>6240</v>
      </c>
      <c r="B5458" t="s">
        <v>8476</v>
      </c>
      <c r="C5458" t="s">
        <v>8477</v>
      </c>
      <c r="D5458" s="23">
        <v>945958001208</v>
      </c>
      <c r="E5458" t="s">
        <v>1385</v>
      </c>
      <c r="F5458" t="s">
        <v>1386</v>
      </c>
      <c r="G5458">
        <v>9771</v>
      </c>
      <c r="H5458" s="23">
        <v>162069588</v>
      </c>
    </row>
    <row r="5459" spans="1:8" x14ac:dyDescent="0.25">
      <c r="A5459">
        <v>15013</v>
      </c>
      <c r="B5459" t="s">
        <v>8478</v>
      </c>
      <c r="D5459" s="23">
        <v>945958002018</v>
      </c>
      <c r="E5459" t="s">
        <v>2059</v>
      </c>
      <c r="F5459" t="s">
        <v>1610</v>
      </c>
      <c r="G5459">
        <v>23655</v>
      </c>
      <c r="H5459" s="23">
        <v>261418246</v>
      </c>
    </row>
    <row r="5460" spans="1:8" x14ac:dyDescent="0.25">
      <c r="A5460">
        <v>9493</v>
      </c>
      <c r="B5460" t="s">
        <v>8479</v>
      </c>
      <c r="C5460" t="s">
        <v>8480</v>
      </c>
      <c r="D5460" s="23">
        <v>945958000236</v>
      </c>
      <c r="E5460" t="s">
        <v>1976</v>
      </c>
      <c r="F5460" t="s">
        <v>1390</v>
      </c>
      <c r="G5460">
        <v>14144</v>
      </c>
      <c r="H5460" s="23">
        <v>353258956117</v>
      </c>
    </row>
    <row r="5461" spans="1:8" x14ac:dyDescent="0.25">
      <c r="A5461">
        <v>9677</v>
      </c>
      <c r="B5461" t="s">
        <v>8479</v>
      </c>
      <c r="C5461" t="s">
        <v>8479</v>
      </c>
      <c r="D5461" s="23">
        <v>945958000902</v>
      </c>
      <c r="E5461" t="s">
        <v>4923</v>
      </c>
      <c r="F5461" t="s">
        <v>1444</v>
      </c>
      <c r="G5461">
        <v>14375</v>
      </c>
      <c r="H5461" s="23">
        <v>7165740</v>
      </c>
    </row>
    <row r="5462" spans="1:8" x14ac:dyDescent="0.25">
      <c r="A5462">
        <v>4069</v>
      </c>
      <c r="B5462" t="s">
        <v>8481</v>
      </c>
      <c r="C5462" t="s">
        <v>8482</v>
      </c>
      <c r="D5462" s="23">
        <v>945958000155</v>
      </c>
      <c r="E5462" t="s">
        <v>1424</v>
      </c>
      <c r="F5462" t="s">
        <v>1390</v>
      </c>
      <c r="G5462">
        <v>5345</v>
      </c>
      <c r="H5462" s="23">
        <v>114505731114</v>
      </c>
    </row>
    <row r="5463" spans="1:8" x14ac:dyDescent="0.25">
      <c r="A5463">
        <v>8860</v>
      </c>
      <c r="B5463" t="s">
        <v>8483</v>
      </c>
      <c r="C5463" t="s">
        <v>8484</v>
      </c>
      <c r="D5463" s="23">
        <v>66110404001118</v>
      </c>
      <c r="E5463" t="s">
        <v>1851</v>
      </c>
      <c r="F5463" t="s">
        <v>1386</v>
      </c>
      <c r="G5463">
        <v>13381</v>
      </c>
      <c r="H5463" s="23">
        <v>161774164</v>
      </c>
    </row>
    <row r="5464" spans="1:8" x14ac:dyDescent="0.25">
      <c r="A5464">
        <v>13665</v>
      </c>
      <c r="B5464" t="s">
        <v>8485</v>
      </c>
      <c r="C5464" t="s">
        <v>8486</v>
      </c>
      <c r="D5464" s="23">
        <v>32537358000144</v>
      </c>
      <c r="E5464" t="s">
        <v>1430</v>
      </c>
      <c r="F5464" t="s">
        <v>1415</v>
      </c>
      <c r="G5464">
        <v>21298</v>
      </c>
      <c r="H5464" s="23">
        <v>89920376</v>
      </c>
    </row>
    <row r="5465" spans="1:8" x14ac:dyDescent="0.25">
      <c r="A5465">
        <v>9799</v>
      </c>
      <c r="B5465" t="s">
        <v>8487</v>
      </c>
      <c r="C5465" t="s">
        <v>8488</v>
      </c>
      <c r="D5465" s="23">
        <v>9528356000177</v>
      </c>
      <c r="E5465" t="s">
        <v>1424</v>
      </c>
      <c r="F5465" t="s">
        <v>1390</v>
      </c>
      <c r="G5465">
        <v>14530</v>
      </c>
      <c r="H5465" s="23">
        <v>206418560110</v>
      </c>
    </row>
    <row r="5466" spans="1:8" x14ac:dyDescent="0.25">
      <c r="A5466">
        <v>8439</v>
      </c>
      <c r="B5466" t="s">
        <v>8489</v>
      </c>
      <c r="C5466" t="s">
        <v>8489</v>
      </c>
      <c r="D5466" s="23">
        <v>24253101000132</v>
      </c>
      <c r="E5466" t="s">
        <v>6066</v>
      </c>
      <c r="F5466" t="s">
        <v>1398</v>
      </c>
      <c r="G5466">
        <v>12788</v>
      </c>
      <c r="H5466" s="23">
        <v>204456380</v>
      </c>
    </row>
    <row r="5467" spans="1:8" x14ac:dyDescent="0.25">
      <c r="A5467">
        <v>7362</v>
      </c>
      <c r="B5467" t="s">
        <v>8490</v>
      </c>
      <c r="C5467" t="s">
        <v>8490</v>
      </c>
      <c r="D5467" s="23">
        <v>10248311000128</v>
      </c>
      <c r="E5467" t="s">
        <v>1406</v>
      </c>
      <c r="F5467" t="s">
        <v>1407</v>
      </c>
      <c r="G5467">
        <v>11283</v>
      </c>
      <c r="H5467" s="23">
        <v>63667614</v>
      </c>
    </row>
    <row r="5468" spans="1:8" x14ac:dyDescent="0.25">
      <c r="A5468">
        <v>6826</v>
      </c>
      <c r="B5468" t="s">
        <v>8491</v>
      </c>
      <c r="C5468" t="s">
        <v>8492</v>
      </c>
      <c r="D5468" s="23">
        <v>10468747000122</v>
      </c>
      <c r="E5468" t="s">
        <v>1883</v>
      </c>
      <c r="F5468" t="s">
        <v>1390</v>
      </c>
      <c r="G5468">
        <v>10786</v>
      </c>
      <c r="H5468" s="23">
        <v>286293936115</v>
      </c>
    </row>
    <row r="5469" spans="1:8" x14ac:dyDescent="0.25">
      <c r="A5469">
        <v>3408</v>
      </c>
      <c r="B5469" t="s">
        <v>8493</v>
      </c>
      <c r="C5469" t="s">
        <v>8494</v>
      </c>
      <c r="D5469" s="23">
        <v>7533311000165</v>
      </c>
      <c r="E5469" t="s">
        <v>1700</v>
      </c>
      <c r="F5469" t="s">
        <v>1386</v>
      </c>
      <c r="G5469">
        <v>4684</v>
      </c>
      <c r="H5469" s="23">
        <v>161459935</v>
      </c>
    </row>
    <row r="5470" spans="1:8" x14ac:dyDescent="0.25">
      <c r="A5470">
        <v>6744</v>
      </c>
      <c r="B5470" t="s">
        <v>8495</v>
      </c>
      <c r="C5470" t="s">
        <v>8496</v>
      </c>
      <c r="D5470" s="23">
        <v>3807819000153</v>
      </c>
      <c r="E5470" t="s">
        <v>1424</v>
      </c>
      <c r="F5470" t="s">
        <v>1390</v>
      </c>
      <c r="G5470">
        <v>10400</v>
      </c>
      <c r="H5470" s="23">
        <v>217059050112</v>
      </c>
    </row>
    <row r="5471" spans="1:8" x14ac:dyDescent="0.25">
      <c r="A5471">
        <v>2831</v>
      </c>
      <c r="B5471" t="s">
        <v>8497</v>
      </c>
      <c r="C5471" t="s">
        <v>8498</v>
      </c>
      <c r="D5471" s="23">
        <v>4672547000194</v>
      </c>
      <c r="E5471" t="s">
        <v>1385</v>
      </c>
      <c r="F5471" t="s">
        <v>1386</v>
      </c>
      <c r="G5471">
        <v>4107</v>
      </c>
      <c r="H5471" s="23">
        <v>161330142</v>
      </c>
    </row>
    <row r="5472" spans="1:8" x14ac:dyDescent="0.25">
      <c r="A5472">
        <v>1556</v>
      </c>
      <c r="B5472" t="s">
        <v>8499</v>
      </c>
      <c r="C5472" t="s">
        <v>8500</v>
      </c>
      <c r="D5472" s="23">
        <v>11287886000112</v>
      </c>
      <c r="E5472" t="s">
        <v>1385</v>
      </c>
      <c r="F5472" t="s">
        <v>1386</v>
      </c>
      <c r="G5472">
        <v>2832</v>
      </c>
      <c r="H5472" s="23"/>
    </row>
    <row r="5473" spans="1:8" x14ac:dyDescent="0.25">
      <c r="A5473">
        <v>6202</v>
      </c>
      <c r="B5473" t="s">
        <v>8501</v>
      </c>
      <c r="C5473" t="s">
        <v>8501</v>
      </c>
      <c r="D5473" s="23">
        <v>8369051000105</v>
      </c>
      <c r="E5473" t="s">
        <v>1406</v>
      </c>
      <c r="F5473" t="s">
        <v>1407</v>
      </c>
      <c r="G5473">
        <v>9740</v>
      </c>
      <c r="H5473" s="23">
        <v>62011650</v>
      </c>
    </row>
    <row r="5474" spans="1:8" x14ac:dyDescent="0.25">
      <c r="A5474">
        <v>5068</v>
      </c>
      <c r="B5474" t="s">
        <v>8502</v>
      </c>
      <c r="C5474" t="s">
        <v>8502</v>
      </c>
      <c r="D5474" s="23">
        <v>12895167000147</v>
      </c>
      <c r="E5474" t="s">
        <v>1430</v>
      </c>
      <c r="F5474" t="s">
        <v>1415</v>
      </c>
      <c r="G5474">
        <v>8106</v>
      </c>
      <c r="H5474" s="23">
        <v>42365724</v>
      </c>
    </row>
    <row r="5475" spans="1:8" x14ac:dyDescent="0.25">
      <c r="A5475">
        <v>12071</v>
      </c>
      <c r="B5475" t="s">
        <v>8503</v>
      </c>
      <c r="C5475" t="s">
        <v>8503</v>
      </c>
      <c r="D5475" s="23">
        <v>39875077000140</v>
      </c>
      <c r="E5475" t="s">
        <v>1430</v>
      </c>
      <c r="F5475" t="s">
        <v>1415</v>
      </c>
      <c r="G5475">
        <v>18621</v>
      </c>
      <c r="H5475" s="23">
        <v>92639186</v>
      </c>
    </row>
    <row r="5476" spans="1:8" x14ac:dyDescent="0.25">
      <c r="A5476">
        <v>5718</v>
      </c>
      <c r="B5476" t="s">
        <v>8504</v>
      </c>
      <c r="C5476" t="s">
        <v>8505</v>
      </c>
      <c r="D5476" s="23">
        <v>9313972000100</v>
      </c>
      <c r="E5476" t="s">
        <v>1642</v>
      </c>
      <c r="F5476" t="s">
        <v>1415</v>
      </c>
      <c r="G5476">
        <v>8751</v>
      </c>
      <c r="H5476" s="23" t="s">
        <v>1438</v>
      </c>
    </row>
    <row r="5477" spans="1:8" x14ac:dyDescent="0.25">
      <c r="A5477">
        <v>11122</v>
      </c>
      <c r="B5477" t="s">
        <v>8506</v>
      </c>
      <c r="C5477" t="s">
        <v>8507</v>
      </c>
      <c r="D5477" s="23">
        <v>7955100000200</v>
      </c>
      <c r="E5477" t="s">
        <v>1992</v>
      </c>
      <c r="F5477" t="s">
        <v>1587</v>
      </c>
      <c r="G5477">
        <v>16926</v>
      </c>
      <c r="H5477" s="23">
        <v>242428185</v>
      </c>
    </row>
    <row r="5478" spans="1:8" x14ac:dyDescent="0.25">
      <c r="A5478">
        <v>12299</v>
      </c>
      <c r="B5478" t="s">
        <v>8508</v>
      </c>
      <c r="C5478" t="s">
        <v>8509</v>
      </c>
      <c r="D5478" s="23">
        <v>12382211000115</v>
      </c>
      <c r="E5478" t="s">
        <v>1895</v>
      </c>
      <c r="F5478" t="s">
        <v>1390</v>
      </c>
      <c r="G5478">
        <v>18895</v>
      </c>
      <c r="H5478" s="23">
        <v>626083831118</v>
      </c>
    </row>
    <row r="5479" spans="1:8" x14ac:dyDescent="0.25">
      <c r="A5479">
        <v>13583</v>
      </c>
      <c r="B5479" t="s">
        <v>8510</v>
      </c>
      <c r="C5479" t="s">
        <v>8511</v>
      </c>
      <c r="D5479" s="23">
        <v>23518647000377</v>
      </c>
      <c r="E5479" t="s">
        <v>1430</v>
      </c>
      <c r="F5479" t="s">
        <v>1415</v>
      </c>
      <c r="G5479">
        <v>21197</v>
      </c>
      <c r="H5479" s="23">
        <v>105290637</v>
      </c>
    </row>
    <row r="5480" spans="1:8" x14ac:dyDescent="0.25">
      <c r="A5480">
        <v>10529</v>
      </c>
      <c r="B5480" t="s">
        <v>8512</v>
      </c>
      <c r="C5480" t="s">
        <v>8513</v>
      </c>
      <c r="D5480" s="23">
        <v>23518647000105</v>
      </c>
      <c r="E5480" t="s">
        <v>1424</v>
      </c>
      <c r="F5480" t="s">
        <v>1390</v>
      </c>
      <c r="G5480">
        <v>15888</v>
      </c>
      <c r="H5480" s="23">
        <v>140162651119</v>
      </c>
    </row>
    <row r="5481" spans="1:8" x14ac:dyDescent="0.25">
      <c r="A5481">
        <v>11194</v>
      </c>
      <c r="B5481" t="s">
        <v>8514</v>
      </c>
      <c r="C5481" t="s">
        <v>8514</v>
      </c>
      <c r="D5481" s="23">
        <v>31896653000124</v>
      </c>
      <c r="E5481" t="s">
        <v>7009</v>
      </c>
      <c r="F5481" t="s">
        <v>1386</v>
      </c>
      <c r="G5481">
        <v>17014</v>
      </c>
      <c r="H5481" s="23">
        <v>163300976</v>
      </c>
    </row>
    <row r="5482" spans="1:8" x14ac:dyDescent="0.25">
      <c r="A5482">
        <v>1550</v>
      </c>
      <c r="B5482" t="s">
        <v>8515</v>
      </c>
      <c r="C5482" t="s">
        <v>8516</v>
      </c>
      <c r="D5482" s="23">
        <v>11245458000127</v>
      </c>
      <c r="E5482" t="s">
        <v>1465</v>
      </c>
      <c r="F5482" t="s">
        <v>1398</v>
      </c>
      <c r="G5482">
        <v>2826</v>
      </c>
      <c r="H5482" s="23">
        <v>202239500</v>
      </c>
    </row>
    <row r="5483" spans="1:8" x14ac:dyDescent="0.25">
      <c r="A5483">
        <v>15667</v>
      </c>
      <c r="B5483" t="s">
        <v>8517</v>
      </c>
      <c r="D5483" s="23">
        <v>39982883000118</v>
      </c>
      <c r="E5483" t="s">
        <v>8518</v>
      </c>
      <c r="F5483" t="s">
        <v>1880</v>
      </c>
      <c r="G5483">
        <v>24943</v>
      </c>
      <c r="H5483" s="23">
        <v>108181243</v>
      </c>
    </row>
    <row r="5484" spans="1:8" x14ac:dyDescent="0.25">
      <c r="A5484">
        <v>6220</v>
      </c>
      <c r="B5484" t="s">
        <v>8519</v>
      </c>
      <c r="C5484" t="s">
        <v>8520</v>
      </c>
      <c r="D5484" s="23">
        <v>5831064000158</v>
      </c>
      <c r="E5484" t="s">
        <v>8521</v>
      </c>
      <c r="F5484" t="s">
        <v>1407</v>
      </c>
      <c r="G5484">
        <v>9752</v>
      </c>
      <c r="H5484" s="23">
        <v>66870259</v>
      </c>
    </row>
    <row r="5485" spans="1:8" x14ac:dyDescent="0.25">
      <c r="A5485">
        <v>14992</v>
      </c>
      <c r="B5485" t="s">
        <v>8522</v>
      </c>
      <c r="D5485" s="23">
        <v>33820177000193</v>
      </c>
      <c r="E5485" t="s">
        <v>8523</v>
      </c>
      <c r="F5485" t="s">
        <v>1880</v>
      </c>
      <c r="G5485">
        <v>23562</v>
      </c>
      <c r="H5485" s="23">
        <v>107659263</v>
      </c>
    </row>
    <row r="5486" spans="1:8" x14ac:dyDescent="0.25">
      <c r="A5486">
        <v>3441</v>
      </c>
      <c r="B5486" t="s">
        <v>8524</v>
      </c>
      <c r="C5486" t="s">
        <v>8525</v>
      </c>
      <c r="D5486" s="23">
        <v>7684377000156</v>
      </c>
      <c r="E5486" t="s">
        <v>1385</v>
      </c>
      <c r="F5486" t="s">
        <v>1386</v>
      </c>
      <c r="G5486">
        <v>4717</v>
      </c>
      <c r="H5486" s="23">
        <v>161468632</v>
      </c>
    </row>
    <row r="5487" spans="1:8" x14ac:dyDescent="0.25">
      <c r="A5487">
        <v>13080</v>
      </c>
      <c r="B5487" t="s">
        <v>8526</v>
      </c>
      <c r="C5487" t="s">
        <v>8526</v>
      </c>
      <c r="D5487" s="23">
        <v>7575651001554</v>
      </c>
      <c r="E5487" t="s">
        <v>1435</v>
      </c>
      <c r="F5487" t="s">
        <v>1390</v>
      </c>
      <c r="G5487">
        <v>20239</v>
      </c>
      <c r="H5487" s="23">
        <v>336798868117</v>
      </c>
    </row>
    <row r="5488" spans="1:8" x14ac:dyDescent="0.25">
      <c r="A5488">
        <v>12545</v>
      </c>
      <c r="B5488" t="s">
        <v>8527</v>
      </c>
      <c r="C5488" t="s">
        <v>8528</v>
      </c>
      <c r="D5488" s="23">
        <v>29788820000171</v>
      </c>
      <c r="E5488" t="s">
        <v>1507</v>
      </c>
      <c r="F5488" t="s">
        <v>1415</v>
      </c>
      <c r="G5488">
        <v>19538</v>
      </c>
      <c r="H5488" s="23">
        <v>76062813</v>
      </c>
    </row>
    <row r="5489" spans="1:8" x14ac:dyDescent="0.25">
      <c r="A5489">
        <v>14324</v>
      </c>
      <c r="B5489" t="s">
        <v>8529</v>
      </c>
      <c r="C5489" t="s">
        <v>8530</v>
      </c>
      <c r="D5489" s="23">
        <v>61457941000143</v>
      </c>
      <c r="E5489" t="s">
        <v>1424</v>
      </c>
      <c r="F5489" t="s">
        <v>1390</v>
      </c>
      <c r="G5489">
        <v>22577</v>
      </c>
      <c r="H5489" s="23">
        <v>105826803116</v>
      </c>
    </row>
    <row r="5490" spans="1:8" x14ac:dyDescent="0.25">
      <c r="A5490">
        <v>8502</v>
      </c>
      <c r="B5490" t="s">
        <v>8531</v>
      </c>
      <c r="C5490" t="s">
        <v>8532</v>
      </c>
      <c r="D5490" s="23">
        <v>18408457000103</v>
      </c>
      <c r="E5490" t="s">
        <v>3827</v>
      </c>
      <c r="F5490" t="s">
        <v>1880</v>
      </c>
      <c r="G5490">
        <v>12988</v>
      </c>
      <c r="H5490" s="23">
        <v>105825611</v>
      </c>
    </row>
    <row r="5491" spans="1:8" x14ac:dyDescent="0.25">
      <c r="A5491">
        <v>2738</v>
      </c>
      <c r="B5491" t="s">
        <v>8533</v>
      </c>
      <c r="C5491" t="s">
        <v>8534</v>
      </c>
      <c r="D5491" s="23">
        <v>4172287000198</v>
      </c>
      <c r="E5491" t="s">
        <v>1385</v>
      </c>
      <c r="F5491" t="s">
        <v>1386</v>
      </c>
      <c r="G5491">
        <v>4014</v>
      </c>
      <c r="H5491" s="23">
        <v>161299237</v>
      </c>
    </row>
    <row r="5492" spans="1:8" x14ac:dyDescent="0.25">
      <c r="A5492">
        <v>4918</v>
      </c>
      <c r="B5492" t="s">
        <v>8535</v>
      </c>
      <c r="C5492" t="s">
        <v>8536</v>
      </c>
      <c r="D5492" s="23">
        <v>6156430000183</v>
      </c>
      <c r="E5492" t="s">
        <v>1422</v>
      </c>
      <c r="F5492" t="s">
        <v>1386</v>
      </c>
      <c r="G5492">
        <v>7909</v>
      </c>
      <c r="H5492" s="23" t="s">
        <v>8537</v>
      </c>
    </row>
    <row r="5493" spans="1:8" x14ac:dyDescent="0.25">
      <c r="A5493">
        <v>4622</v>
      </c>
      <c r="B5493" t="s">
        <v>8538</v>
      </c>
      <c r="C5493" t="s">
        <v>8538</v>
      </c>
      <c r="D5493" s="23">
        <v>14909712000132</v>
      </c>
      <c r="E5493" t="s">
        <v>6568</v>
      </c>
      <c r="F5493" t="s">
        <v>1386</v>
      </c>
      <c r="G5493">
        <v>7195</v>
      </c>
      <c r="H5493" s="23">
        <v>161997287</v>
      </c>
    </row>
    <row r="5494" spans="1:8" x14ac:dyDescent="0.25">
      <c r="A5494">
        <v>15359</v>
      </c>
      <c r="B5494" t="s">
        <v>8539</v>
      </c>
      <c r="C5494" t="s">
        <v>8539</v>
      </c>
      <c r="D5494" s="23">
        <v>37961648000134</v>
      </c>
      <c r="E5494" t="s">
        <v>1409</v>
      </c>
      <c r="F5494" t="s">
        <v>1386</v>
      </c>
      <c r="G5494">
        <v>24522</v>
      </c>
      <c r="H5494" s="23" t="s">
        <v>8540</v>
      </c>
    </row>
    <row r="5495" spans="1:8" x14ac:dyDescent="0.25">
      <c r="A5495">
        <v>15913</v>
      </c>
      <c r="B5495" t="s">
        <v>22755</v>
      </c>
      <c r="D5495" s="23">
        <v>6298134000117</v>
      </c>
      <c r="E5495" t="s">
        <v>2234</v>
      </c>
      <c r="F5495" t="s">
        <v>1390</v>
      </c>
      <c r="G5495">
        <v>25430</v>
      </c>
      <c r="H5495" s="23">
        <v>635499647114</v>
      </c>
    </row>
    <row r="5496" spans="1:8" x14ac:dyDescent="0.25">
      <c r="A5496">
        <v>9619</v>
      </c>
      <c r="B5496" t="s">
        <v>8541</v>
      </c>
      <c r="C5496" t="s">
        <v>8542</v>
      </c>
      <c r="D5496" s="23">
        <v>2233622000276</v>
      </c>
      <c r="E5496" t="s">
        <v>1409</v>
      </c>
      <c r="F5496" t="s">
        <v>1386</v>
      </c>
      <c r="G5496">
        <v>14316</v>
      </c>
      <c r="H5496" s="23">
        <v>161184162</v>
      </c>
    </row>
    <row r="5497" spans="1:8" x14ac:dyDescent="0.25">
      <c r="A5497">
        <v>6170</v>
      </c>
      <c r="B5497" t="s">
        <v>8543</v>
      </c>
      <c r="C5497" t="s">
        <v>8544</v>
      </c>
      <c r="D5497" s="23">
        <v>16846421000178</v>
      </c>
      <c r="E5497" t="s">
        <v>1792</v>
      </c>
      <c r="F5497" t="s">
        <v>1386</v>
      </c>
      <c r="G5497">
        <v>9699</v>
      </c>
      <c r="H5497" s="23">
        <v>162059493</v>
      </c>
    </row>
    <row r="5498" spans="1:8" x14ac:dyDescent="0.25">
      <c r="A5498">
        <v>8826</v>
      </c>
      <c r="B5498" t="s">
        <v>8545</v>
      </c>
      <c r="C5498" t="s">
        <v>8546</v>
      </c>
      <c r="D5498" s="23">
        <v>22619196000130</v>
      </c>
      <c r="E5498" t="s">
        <v>1406</v>
      </c>
      <c r="F5498" t="s">
        <v>1407</v>
      </c>
      <c r="G5498">
        <v>13348</v>
      </c>
      <c r="H5498" s="23">
        <v>64607860</v>
      </c>
    </row>
    <row r="5499" spans="1:8" x14ac:dyDescent="0.25">
      <c r="A5499">
        <v>14969</v>
      </c>
      <c r="B5499" t="s">
        <v>8547</v>
      </c>
      <c r="C5499" t="s">
        <v>8548</v>
      </c>
      <c r="D5499" s="23">
        <v>46378127011931</v>
      </c>
      <c r="E5499" t="s">
        <v>1385</v>
      </c>
      <c r="F5499" t="s">
        <v>1386</v>
      </c>
      <c r="G5499">
        <v>23477</v>
      </c>
      <c r="H5499" s="23">
        <v>164755250</v>
      </c>
    </row>
    <row r="5500" spans="1:8" x14ac:dyDescent="0.25">
      <c r="A5500">
        <v>8560</v>
      </c>
      <c r="B5500" t="s">
        <v>8549</v>
      </c>
      <c r="C5500" t="s">
        <v>8550</v>
      </c>
      <c r="D5500" s="23">
        <v>20771810000159</v>
      </c>
      <c r="E5500" t="s">
        <v>2711</v>
      </c>
      <c r="F5500" t="s">
        <v>1415</v>
      </c>
      <c r="G5500">
        <v>13059</v>
      </c>
      <c r="H5500" s="23">
        <v>58694714</v>
      </c>
    </row>
    <row r="5501" spans="1:8" x14ac:dyDescent="0.25">
      <c r="A5501">
        <v>12824</v>
      </c>
      <c r="B5501" t="s">
        <v>8551</v>
      </c>
      <c r="C5501" t="s">
        <v>8551</v>
      </c>
      <c r="D5501" s="23">
        <v>31840290000105</v>
      </c>
      <c r="E5501" t="s">
        <v>1385</v>
      </c>
      <c r="F5501" t="s">
        <v>1386</v>
      </c>
      <c r="G5501">
        <v>19859</v>
      </c>
      <c r="H5501" s="23">
        <v>163268274</v>
      </c>
    </row>
    <row r="5502" spans="1:8" x14ac:dyDescent="0.25">
      <c r="A5502">
        <v>12187</v>
      </c>
      <c r="B5502" t="s">
        <v>8552</v>
      </c>
      <c r="C5502" t="s">
        <v>8552</v>
      </c>
      <c r="D5502" s="23">
        <v>29926499000144</v>
      </c>
      <c r="E5502" t="s">
        <v>1465</v>
      </c>
      <c r="F5502" t="s">
        <v>1398</v>
      </c>
      <c r="G5502">
        <v>18777</v>
      </c>
      <c r="H5502" s="23">
        <v>204894565</v>
      </c>
    </row>
    <row r="5503" spans="1:8" x14ac:dyDescent="0.25">
      <c r="A5503">
        <v>6387</v>
      </c>
      <c r="B5503" t="s">
        <v>22756</v>
      </c>
      <c r="C5503" t="s">
        <v>22756</v>
      </c>
      <c r="D5503" s="23"/>
      <c r="E5503" t="s">
        <v>1385</v>
      </c>
      <c r="F5503" t="s">
        <v>1386</v>
      </c>
      <c r="G5503">
        <v>9929</v>
      </c>
      <c r="H5503" s="23"/>
    </row>
    <row r="5504" spans="1:8" x14ac:dyDescent="0.25">
      <c r="A5504">
        <v>1033</v>
      </c>
      <c r="B5504" t="s">
        <v>22757</v>
      </c>
      <c r="C5504" t="s">
        <v>22757</v>
      </c>
      <c r="D5504" s="23"/>
      <c r="E5504" t="s">
        <v>1385</v>
      </c>
      <c r="F5504" t="s">
        <v>1386</v>
      </c>
      <c r="G5504">
        <v>2309</v>
      </c>
      <c r="H5504" s="23"/>
    </row>
    <row r="5505" spans="1:8" x14ac:dyDescent="0.25">
      <c r="A5505">
        <v>3548</v>
      </c>
      <c r="B5505" t="s">
        <v>8553</v>
      </c>
      <c r="C5505" t="s">
        <v>8554</v>
      </c>
      <c r="D5505" s="23">
        <v>8145801000157</v>
      </c>
      <c r="E5505" t="s">
        <v>1921</v>
      </c>
      <c r="F5505" t="s">
        <v>1386</v>
      </c>
      <c r="G5505">
        <v>4824</v>
      </c>
      <c r="H5505" s="23">
        <v>161492339</v>
      </c>
    </row>
    <row r="5506" spans="1:8" x14ac:dyDescent="0.25">
      <c r="A5506">
        <v>9170</v>
      </c>
      <c r="B5506" t="s">
        <v>8555</v>
      </c>
      <c r="C5506" t="s">
        <v>8555</v>
      </c>
      <c r="D5506" s="23">
        <v>8540403000135</v>
      </c>
      <c r="E5506" t="s">
        <v>1385</v>
      </c>
      <c r="F5506" t="s">
        <v>1386</v>
      </c>
      <c r="G5506">
        <v>13679</v>
      </c>
      <c r="H5506" s="23">
        <v>160241855</v>
      </c>
    </row>
    <row r="5507" spans="1:8" x14ac:dyDescent="0.25">
      <c r="A5507">
        <v>13846</v>
      </c>
      <c r="B5507" t="s">
        <v>8556</v>
      </c>
      <c r="C5507" t="s">
        <v>8557</v>
      </c>
      <c r="D5507" s="23">
        <v>38820287000179</v>
      </c>
      <c r="E5507" t="s">
        <v>1507</v>
      </c>
      <c r="F5507" t="s">
        <v>1415</v>
      </c>
      <c r="G5507">
        <v>21579</v>
      </c>
      <c r="H5507" s="23" t="s">
        <v>1438</v>
      </c>
    </row>
    <row r="5508" spans="1:8" x14ac:dyDescent="0.25">
      <c r="A5508">
        <v>1575</v>
      </c>
      <c r="B5508" t="s">
        <v>8558</v>
      </c>
      <c r="C5508" t="s">
        <v>8559</v>
      </c>
      <c r="D5508" s="23">
        <v>11358671000145</v>
      </c>
      <c r="E5508" t="s">
        <v>1527</v>
      </c>
      <c r="F5508" t="s">
        <v>1386</v>
      </c>
      <c r="G5508">
        <v>2851</v>
      </c>
      <c r="H5508" s="23">
        <v>161645909</v>
      </c>
    </row>
    <row r="5509" spans="1:8" x14ac:dyDescent="0.25">
      <c r="A5509">
        <v>15252</v>
      </c>
      <c r="B5509" t="s">
        <v>8560</v>
      </c>
      <c r="C5509" t="s">
        <v>8560</v>
      </c>
      <c r="D5509" s="23">
        <v>14839227000130</v>
      </c>
      <c r="E5509" t="s">
        <v>5919</v>
      </c>
      <c r="F5509" t="s">
        <v>1386</v>
      </c>
      <c r="G5509">
        <v>24360</v>
      </c>
      <c r="H5509" s="23">
        <v>161931774</v>
      </c>
    </row>
    <row r="5510" spans="1:8" x14ac:dyDescent="0.25">
      <c r="A5510">
        <v>10539</v>
      </c>
      <c r="B5510" t="s">
        <v>8561</v>
      </c>
      <c r="C5510" t="s">
        <v>8562</v>
      </c>
      <c r="D5510" s="23">
        <v>44471407000253</v>
      </c>
      <c r="E5510" t="s">
        <v>1500</v>
      </c>
      <c r="F5510" t="s">
        <v>1415</v>
      </c>
      <c r="G5510">
        <v>15902</v>
      </c>
      <c r="H5510" s="23" t="s">
        <v>8563</v>
      </c>
    </row>
    <row r="5511" spans="1:8" x14ac:dyDescent="0.25">
      <c r="A5511">
        <v>3247</v>
      </c>
      <c r="B5511" t="s">
        <v>8564</v>
      </c>
      <c r="C5511" t="s">
        <v>8565</v>
      </c>
      <c r="D5511" s="23">
        <v>6907856000121</v>
      </c>
      <c r="E5511" t="s">
        <v>1409</v>
      </c>
      <c r="F5511" t="s">
        <v>1386</v>
      </c>
      <c r="G5511">
        <v>4523</v>
      </c>
      <c r="H5511" s="23">
        <v>161428053</v>
      </c>
    </row>
    <row r="5512" spans="1:8" x14ac:dyDescent="0.25">
      <c r="A5512">
        <v>15450</v>
      </c>
      <c r="B5512" t="s">
        <v>8566</v>
      </c>
      <c r="C5512" t="s">
        <v>8566</v>
      </c>
      <c r="D5512" s="23">
        <v>12727145001654</v>
      </c>
      <c r="E5512" t="s">
        <v>8567</v>
      </c>
      <c r="F5512" t="s">
        <v>1457</v>
      </c>
      <c r="G5512">
        <v>24631</v>
      </c>
      <c r="H5512" s="23">
        <v>194943119</v>
      </c>
    </row>
    <row r="5513" spans="1:8" x14ac:dyDescent="0.25">
      <c r="A5513">
        <v>14768</v>
      </c>
      <c r="B5513" t="s">
        <v>8568</v>
      </c>
      <c r="C5513" t="s">
        <v>8569</v>
      </c>
      <c r="D5513" s="23">
        <v>54429435000185</v>
      </c>
      <c r="E5513" t="s">
        <v>1422</v>
      </c>
      <c r="F5513" t="s">
        <v>1386</v>
      </c>
      <c r="G5513">
        <v>23215</v>
      </c>
      <c r="H5513" s="23">
        <v>164914366</v>
      </c>
    </row>
    <row r="5514" spans="1:8" x14ac:dyDescent="0.25">
      <c r="A5514">
        <v>3769</v>
      </c>
      <c r="B5514" t="s">
        <v>8570</v>
      </c>
      <c r="C5514" t="s">
        <v>8571</v>
      </c>
      <c r="D5514" s="23">
        <v>8902894000117</v>
      </c>
      <c r="E5514" t="s">
        <v>1742</v>
      </c>
      <c r="F5514" t="s">
        <v>1386</v>
      </c>
      <c r="G5514">
        <v>5045</v>
      </c>
      <c r="H5514" s="23">
        <v>161536581</v>
      </c>
    </row>
    <row r="5515" spans="1:8" x14ac:dyDescent="0.25">
      <c r="A5515">
        <v>13879</v>
      </c>
      <c r="B5515" t="s">
        <v>8572</v>
      </c>
      <c r="C5515" t="s">
        <v>8573</v>
      </c>
      <c r="D5515" s="23">
        <v>7658544000194</v>
      </c>
      <c r="E5515" t="s">
        <v>2193</v>
      </c>
      <c r="F5515" t="s">
        <v>1390</v>
      </c>
      <c r="G5515">
        <v>21636</v>
      </c>
      <c r="H5515" s="23" t="s">
        <v>1438</v>
      </c>
    </row>
    <row r="5516" spans="1:8" x14ac:dyDescent="0.25">
      <c r="A5516">
        <v>12930</v>
      </c>
      <c r="B5516" t="s">
        <v>8574</v>
      </c>
      <c r="C5516" t="s">
        <v>8575</v>
      </c>
      <c r="D5516" s="23">
        <v>26949199000192</v>
      </c>
      <c r="E5516" t="s">
        <v>1430</v>
      </c>
      <c r="F5516" t="s">
        <v>1415</v>
      </c>
      <c r="G5516">
        <v>19971</v>
      </c>
      <c r="H5516" s="23">
        <v>73715786</v>
      </c>
    </row>
    <row r="5517" spans="1:8" x14ac:dyDescent="0.25">
      <c r="A5517">
        <v>13123</v>
      </c>
      <c r="B5517" t="s">
        <v>8576</v>
      </c>
      <c r="C5517" t="s">
        <v>8576</v>
      </c>
      <c r="D5517" s="23">
        <v>39492107000130</v>
      </c>
      <c r="E5517" t="s">
        <v>1417</v>
      </c>
      <c r="F5517" t="s">
        <v>1418</v>
      </c>
      <c r="G5517">
        <v>20291</v>
      </c>
      <c r="H5517" s="23" t="s">
        <v>1438</v>
      </c>
    </row>
    <row r="5518" spans="1:8" x14ac:dyDescent="0.25">
      <c r="A5518">
        <v>7671</v>
      </c>
      <c r="B5518" t="s">
        <v>8577</v>
      </c>
      <c r="C5518" t="s">
        <v>8578</v>
      </c>
      <c r="D5518" s="23">
        <v>19376322000168</v>
      </c>
      <c r="E5518" t="s">
        <v>8523</v>
      </c>
      <c r="F5518" t="s">
        <v>1880</v>
      </c>
      <c r="G5518">
        <v>11979</v>
      </c>
      <c r="H5518" s="23">
        <v>105862126</v>
      </c>
    </row>
    <row r="5519" spans="1:8" x14ac:dyDescent="0.25">
      <c r="A5519">
        <v>14262</v>
      </c>
      <c r="B5519" t="s">
        <v>8579</v>
      </c>
      <c r="C5519" t="s">
        <v>8580</v>
      </c>
      <c r="D5519" s="23">
        <v>3873642000193</v>
      </c>
      <c r="E5519" t="s">
        <v>1505</v>
      </c>
      <c r="F5519" t="s">
        <v>1390</v>
      </c>
      <c r="G5519">
        <v>22470</v>
      </c>
      <c r="H5519" s="23">
        <v>797975596110</v>
      </c>
    </row>
    <row r="5520" spans="1:8" x14ac:dyDescent="0.25">
      <c r="A5520">
        <v>6281</v>
      </c>
      <c r="B5520" t="s">
        <v>22758</v>
      </c>
      <c r="C5520" t="s">
        <v>22758</v>
      </c>
      <c r="D5520" s="23"/>
      <c r="E5520" t="s">
        <v>4001</v>
      </c>
      <c r="F5520" t="s">
        <v>1398</v>
      </c>
      <c r="G5520">
        <v>9823</v>
      </c>
      <c r="H5520" s="23"/>
    </row>
    <row r="5521" spans="1:8" x14ac:dyDescent="0.25">
      <c r="A5521">
        <v>2782</v>
      </c>
      <c r="B5521" t="s">
        <v>8581</v>
      </c>
      <c r="C5521" t="s">
        <v>8582</v>
      </c>
      <c r="D5521" s="23">
        <v>4436991000100</v>
      </c>
      <c r="E5521" t="s">
        <v>1409</v>
      </c>
      <c r="F5521" t="s">
        <v>1386</v>
      </c>
      <c r="G5521">
        <v>4058</v>
      </c>
      <c r="H5521" s="23">
        <v>161348823</v>
      </c>
    </row>
    <row r="5522" spans="1:8" x14ac:dyDescent="0.25">
      <c r="A5522">
        <v>15860</v>
      </c>
      <c r="B5522" t="s">
        <v>22759</v>
      </c>
      <c r="D5522" s="23">
        <v>33736822000194</v>
      </c>
      <c r="E5522" t="s">
        <v>1675</v>
      </c>
      <c r="F5522" t="s">
        <v>1390</v>
      </c>
      <c r="G5522">
        <v>25237</v>
      </c>
      <c r="H5522" s="23">
        <v>664237489112</v>
      </c>
    </row>
    <row r="5523" spans="1:8" x14ac:dyDescent="0.25">
      <c r="A5523">
        <v>14374</v>
      </c>
      <c r="B5523" t="s">
        <v>8583</v>
      </c>
      <c r="C5523" t="s">
        <v>8584</v>
      </c>
      <c r="D5523" s="23">
        <v>33041260173182</v>
      </c>
      <c r="E5523" t="s">
        <v>1422</v>
      </c>
      <c r="F5523" t="s">
        <v>1386</v>
      </c>
      <c r="G5523">
        <v>22634</v>
      </c>
      <c r="H5523" s="23">
        <v>163241554</v>
      </c>
    </row>
    <row r="5524" spans="1:8" x14ac:dyDescent="0.25">
      <c r="A5524">
        <v>14812</v>
      </c>
      <c r="B5524" t="s">
        <v>8585</v>
      </c>
      <c r="C5524" t="s">
        <v>8586</v>
      </c>
      <c r="D5524" s="23">
        <v>33041260145642</v>
      </c>
      <c r="E5524" t="s">
        <v>1527</v>
      </c>
      <c r="F5524" t="s">
        <v>1386</v>
      </c>
      <c r="G5524">
        <v>23261</v>
      </c>
      <c r="H5524" s="23">
        <v>162209550</v>
      </c>
    </row>
    <row r="5525" spans="1:8" x14ac:dyDescent="0.25">
      <c r="A5525">
        <v>14813</v>
      </c>
      <c r="B5525" t="s">
        <v>8585</v>
      </c>
      <c r="C5525" t="s">
        <v>8584</v>
      </c>
      <c r="D5525" s="23">
        <v>33041260151456</v>
      </c>
      <c r="E5525" t="s">
        <v>1385</v>
      </c>
      <c r="F5525" t="s">
        <v>1386</v>
      </c>
      <c r="G5525">
        <v>23262</v>
      </c>
      <c r="H5525" s="23">
        <v>162383649</v>
      </c>
    </row>
    <row r="5526" spans="1:8" x14ac:dyDescent="0.25">
      <c r="A5526">
        <v>14719</v>
      </c>
      <c r="B5526" t="s">
        <v>8585</v>
      </c>
      <c r="C5526" t="s">
        <v>8585</v>
      </c>
      <c r="D5526" s="23">
        <v>33041260080338</v>
      </c>
      <c r="E5526" t="s">
        <v>8587</v>
      </c>
      <c r="F5526" t="s">
        <v>1418</v>
      </c>
      <c r="G5526">
        <v>23177</v>
      </c>
      <c r="H5526" s="23">
        <v>79835137</v>
      </c>
    </row>
    <row r="5527" spans="1:8" x14ac:dyDescent="0.25">
      <c r="A5527">
        <v>15200</v>
      </c>
      <c r="B5527" t="s">
        <v>8585</v>
      </c>
      <c r="C5527" t="s">
        <v>8584</v>
      </c>
      <c r="D5527" s="23">
        <v>33041260162229</v>
      </c>
      <c r="E5527" t="s">
        <v>1385</v>
      </c>
      <c r="F5527" t="s">
        <v>1386</v>
      </c>
      <c r="G5527">
        <v>24290</v>
      </c>
      <c r="H5527" s="23">
        <v>162662300</v>
      </c>
    </row>
    <row r="5528" spans="1:8" x14ac:dyDescent="0.25">
      <c r="A5528">
        <v>15326</v>
      </c>
      <c r="B5528" t="s">
        <v>8585</v>
      </c>
      <c r="C5528" t="s">
        <v>8584</v>
      </c>
      <c r="D5528" s="23">
        <v>33041260048604</v>
      </c>
      <c r="E5528" t="s">
        <v>1417</v>
      </c>
      <c r="F5528" t="s">
        <v>1418</v>
      </c>
      <c r="G5528">
        <v>24474</v>
      </c>
      <c r="H5528" s="23">
        <v>77617566</v>
      </c>
    </row>
    <row r="5529" spans="1:8" x14ac:dyDescent="0.25">
      <c r="A5529">
        <v>15651</v>
      </c>
      <c r="B5529" t="s">
        <v>8585</v>
      </c>
      <c r="C5529" t="s">
        <v>8585</v>
      </c>
      <c r="D5529" s="23">
        <v>33041260174588</v>
      </c>
      <c r="E5529" t="s">
        <v>1500</v>
      </c>
      <c r="F5529" t="s">
        <v>1415</v>
      </c>
      <c r="G5529">
        <v>24928</v>
      </c>
      <c r="H5529" s="23">
        <v>79712495</v>
      </c>
    </row>
    <row r="5530" spans="1:8" x14ac:dyDescent="0.25">
      <c r="A5530">
        <v>9828</v>
      </c>
      <c r="B5530" t="s">
        <v>8588</v>
      </c>
      <c r="C5530" t="s">
        <v>8589</v>
      </c>
      <c r="D5530" s="23">
        <v>7583037000139</v>
      </c>
      <c r="E5530" t="s">
        <v>1385</v>
      </c>
      <c r="F5530" t="s">
        <v>1386</v>
      </c>
      <c r="G5530">
        <v>14558</v>
      </c>
      <c r="H5530" s="23">
        <v>161462421</v>
      </c>
    </row>
    <row r="5531" spans="1:8" x14ac:dyDescent="0.25">
      <c r="A5531">
        <v>11740</v>
      </c>
      <c r="B5531" t="s">
        <v>8590</v>
      </c>
      <c r="C5531" t="s">
        <v>8590</v>
      </c>
      <c r="D5531" s="23">
        <v>6913871000182</v>
      </c>
      <c r="E5531" t="s">
        <v>1527</v>
      </c>
      <c r="F5531" t="s">
        <v>1386</v>
      </c>
      <c r="G5531">
        <v>17799</v>
      </c>
      <c r="H5531" s="23">
        <v>161428690</v>
      </c>
    </row>
    <row r="5532" spans="1:8" x14ac:dyDescent="0.25">
      <c r="A5532">
        <v>10079</v>
      </c>
      <c r="B5532" t="s">
        <v>8591</v>
      </c>
      <c r="C5532" t="s">
        <v>8592</v>
      </c>
      <c r="D5532" s="23">
        <v>2856019000160</v>
      </c>
      <c r="E5532" t="s">
        <v>1424</v>
      </c>
      <c r="F5532" t="s">
        <v>1390</v>
      </c>
      <c r="G5532">
        <v>14941</v>
      </c>
      <c r="H5532" s="23">
        <v>115336604117</v>
      </c>
    </row>
    <row r="5533" spans="1:8" x14ac:dyDescent="0.25">
      <c r="A5533">
        <v>7071</v>
      </c>
      <c r="B5533" t="s">
        <v>8593</v>
      </c>
      <c r="C5533" t="s">
        <v>8594</v>
      </c>
      <c r="D5533" s="23">
        <v>19197796000142</v>
      </c>
      <c r="E5533" t="s">
        <v>1397</v>
      </c>
      <c r="F5533" t="s">
        <v>1398</v>
      </c>
      <c r="G5533">
        <v>11046</v>
      </c>
      <c r="H5533" s="23">
        <v>202970434</v>
      </c>
    </row>
    <row r="5534" spans="1:8" x14ac:dyDescent="0.25">
      <c r="A5534">
        <v>2039</v>
      </c>
      <c r="B5534" t="s">
        <v>8595</v>
      </c>
      <c r="C5534" t="s">
        <v>8596</v>
      </c>
      <c r="D5534" s="23">
        <v>193378000159</v>
      </c>
      <c r="E5534" t="s">
        <v>8597</v>
      </c>
      <c r="F5534" t="s">
        <v>1415</v>
      </c>
      <c r="G5534">
        <v>3315</v>
      </c>
      <c r="H5534" s="23">
        <v>20601670</v>
      </c>
    </row>
    <row r="5535" spans="1:8" x14ac:dyDescent="0.25">
      <c r="A5535">
        <v>14655</v>
      </c>
      <c r="B5535" t="s">
        <v>8598</v>
      </c>
      <c r="C5535" t="s">
        <v>8599</v>
      </c>
      <c r="D5535" s="23">
        <v>52267767000185</v>
      </c>
      <c r="E5535" t="s">
        <v>1430</v>
      </c>
      <c r="F5535" t="s">
        <v>1415</v>
      </c>
      <c r="G5535">
        <v>23075</v>
      </c>
      <c r="H5535" s="23">
        <v>113078978</v>
      </c>
    </row>
    <row r="5536" spans="1:8" x14ac:dyDescent="0.25">
      <c r="A5536">
        <v>14451</v>
      </c>
      <c r="B5536" t="s">
        <v>8600</v>
      </c>
      <c r="C5536" t="s">
        <v>8601</v>
      </c>
      <c r="D5536" s="23">
        <v>49751827000126</v>
      </c>
      <c r="E5536" t="s">
        <v>1541</v>
      </c>
      <c r="F5536" t="s">
        <v>1386</v>
      </c>
      <c r="G5536">
        <v>22757</v>
      </c>
      <c r="H5536" s="23">
        <v>164590641</v>
      </c>
    </row>
    <row r="5537" spans="1:8" x14ac:dyDescent="0.25">
      <c r="A5537">
        <v>14339</v>
      </c>
      <c r="B5537" t="s">
        <v>8602</v>
      </c>
      <c r="D5537" s="23">
        <v>30678026000154</v>
      </c>
      <c r="E5537" t="s">
        <v>1424</v>
      </c>
      <c r="F5537" t="s">
        <v>1390</v>
      </c>
      <c r="G5537">
        <v>22591</v>
      </c>
      <c r="H5537" s="23">
        <v>134357287118</v>
      </c>
    </row>
    <row r="5538" spans="1:8" x14ac:dyDescent="0.25">
      <c r="A5538">
        <v>5543</v>
      </c>
      <c r="B5538" t="s">
        <v>8603</v>
      </c>
      <c r="C5538" t="s">
        <v>8604</v>
      </c>
      <c r="D5538" s="23">
        <v>53197141000102</v>
      </c>
      <c r="E5538" t="s">
        <v>1424</v>
      </c>
      <c r="F5538" t="s">
        <v>1390</v>
      </c>
      <c r="G5538">
        <v>8608</v>
      </c>
      <c r="H5538" s="23" t="s">
        <v>1438</v>
      </c>
    </row>
    <row r="5539" spans="1:8" x14ac:dyDescent="0.25">
      <c r="A5539">
        <v>6136</v>
      </c>
      <c r="B5539" t="s">
        <v>8605</v>
      </c>
      <c r="C5539" t="s">
        <v>8606</v>
      </c>
      <c r="D5539" s="23">
        <v>8971424000105</v>
      </c>
      <c r="E5539" t="s">
        <v>1642</v>
      </c>
      <c r="F5539" t="s">
        <v>1415</v>
      </c>
      <c r="G5539">
        <v>9597</v>
      </c>
      <c r="H5539" s="23" t="s">
        <v>8607</v>
      </c>
    </row>
    <row r="5540" spans="1:8" x14ac:dyDescent="0.25">
      <c r="A5540">
        <v>14193</v>
      </c>
      <c r="B5540" t="s">
        <v>8608</v>
      </c>
      <c r="C5540" t="s">
        <v>8608</v>
      </c>
      <c r="D5540" s="23">
        <v>44293105000151</v>
      </c>
      <c r="E5540" t="s">
        <v>6328</v>
      </c>
      <c r="F5540" t="s">
        <v>1398</v>
      </c>
      <c r="G5540">
        <v>22150</v>
      </c>
      <c r="H5540" s="23">
        <v>205921175</v>
      </c>
    </row>
    <row r="5541" spans="1:8" x14ac:dyDescent="0.25">
      <c r="A5541">
        <v>3977</v>
      </c>
      <c r="B5541" t="s">
        <v>8609</v>
      </c>
      <c r="C5541" t="s">
        <v>8610</v>
      </c>
      <c r="D5541" s="23">
        <v>9300137000136</v>
      </c>
      <c r="E5541" t="s">
        <v>3863</v>
      </c>
      <c r="F5541" t="s">
        <v>1390</v>
      </c>
      <c r="G5541">
        <v>5253</v>
      </c>
      <c r="H5541" s="23">
        <v>647521908112</v>
      </c>
    </row>
    <row r="5542" spans="1:8" x14ac:dyDescent="0.25">
      <c r="A5542">
        <v>11970</v>
      </c>
      <c r="B5542" t="s">
        <v>8611</v>
      </c>
      <c r="C5542" t="s">
        <v>8612</v>
      </c>
      <c r="D5542" s="23">
        <v>38267255000198</v>
      </c>
      <c r="E5542" t="s">
        <v>8613</v>
      </c>
      <c r="F5542" t="s">
        <v>1390</v>
      </c>
      <c r="G5542">
        <v>18401</v>
      </c>
      <c r="H5542" s="23" t="s">
        <v>1438</v>
      </c>
    </row>
    <row r="5543" spans="1:8" x14ac:dyDescent="0.25">
      <c r="A5543">
        <v>9610</v>
      </c>
      <c r="B5543" t="s">
        <v>8614</v>
      </c>
      <c r="C5543" t="s">
        <v>8615</v>
      </c>
      <c r="D5543" s="23">
        <v>7564043000149</v>
      </c>
      <c r="E5543" t="s">
        <v>8616</v>
      </c>
      <c r="F5543" t="s">
        <v>1587</v>
      </c>
      <c r="G5543">
        <v>14306</v>
      </c>
      <c r="H5543" s="23">
        <v>242172059</v>
      </c>
    </row>
    <row r="5544" spans="1:8" x14ac:dyDescent="0.25">
      <c r="A5544">
        <v>6284</v>
      </c>
      <c r="B5544" t="s">
        <v>8617</v>
      </c>
      <c r="C5544" t="s">
        <v>8618</v>
      </c>
      <c r="D5544" s="23">
        <v>6877748000153</v>
      </c>
      <c r="E5544" t="s">
        <v>8616</v>
      </c>
      <c r="F5544" t="s">
        <v>1587</v>
      </c>
      <c r="G5544">
        <v>9827</v>
      </c>
      <c r="H5544" s="23">
        <v>241043611</v>
      </c>
    </row>
    <row r="5545" spans="1:8" x14ac:dyDescent="0.25">
      <c r="A5545">
        <v>9810</v>
      </c>
      <c r="B5545" t="s">
        <v>8619</v>
      </c>
      <c r="C5545" t="s">
        <v>8620</v>
      </c>
      <c r="D5545" s="23">
        <v>12412994000132</v>
      </c>
      <c r="E5545" t="s">
        <v>2323</v>
      </c>
      <c r="F5545" t="s">
        <v>1692</v>
      </c>
      <c r="G5545">
        <v>14540</v>
      </c>
      <c r="H5545" s="23">
        <v>9061123374</v>
      </c>
    </row>
    <row r="5546" spans="1:8" x14ac:dyDescent="0.25">
      <c r="A5546">
        <v>14545</v>
      </c>
      <c r="B5546" t="s">
        <v>8621</v>
      </c>
      <c r="C5546" t="s">
        <v>8622</v>
      </c>
      <c r="D5546" s="23">
        <v>8707061000103</v>
      </c>
      <c r="E5546" t="s">
        <v>1406</v>
      </c>
      <c r="F5546" t="s">
        <v>1407</v>
      </c>
      <c r="G5546">
        <v>22902</v>
      </c>
      <c r="H5546" s="23">
        <v>62060503</v>
      </c>
    </row>
    <row r="5547" spans="1:8" x14ac:dyDescent="0.25">
      <c r="A5547">
        <v>2054</v>
      </c>
      <c r="B5547" t="s">
        <v>8623</v>
      </c>
      <c r="C5547" t="s">
        <v>8624</v>
      </c>
      <c r="D5547" s="23">
        <v>2037822000172</v>
      </c>
      <c r="E5547" t="s">
        <v>1397</v>
      </c>
      <c r="F5547" t="s">
        <v>1398</v>
      </c>
      <c r="G5547">
        <v>3330</v>
      </c>
      <c r="H5547" s="23">
        <v>200787934</v>
      </c>
    </row>
    <row r="5548" spans="1:8" x14ac:dyDescent="0.25">
      <c r="A5548">
        <v>11135</v>
      </c>
      <c r="B5548" t="s">
        <v>8625</v>
      </c>
      <c r="C5548" t="s">
        <v>8626</v>
      </c>
      <c r="D5548" s="23">
        <v>21613960000105</v>
      </c>
      <c r="E5548" t="s">
        <v>2433</v>
      </c>
      <c r="F5548" t="s">
        <v>1386</v>
      </c>
      <c r="G5548">
        <v>16942</v>
      </c>
      <c r="H5548" s="23">
        <v>162463219</v>
      </c>
    </row>
    <row r="5549" spans="1:8" x14ac:dyDescent="0.25">
      <c r="A5549">
        <v>8840</v>
      </c>
      <c r="B5549" t="s">
        <v>8627</v>
      </c>
      <c r="C5549" t="s">
        <v>8627</v>
      </c>
      <c r="D5549" s="23">
        <v>12727145000410</v>
      </c>
      <c r="E5549" t="s">
        <v>1397</v>
      </c>
      <c r="F5549" t="s">
        <v>1398</v>
      </c>
      <c r="G5549">
        <v>13363</v>
      </c>
      <c r="H5549" s="23">
        <v>200794566</v>
      </c>
    </row>
    <row r="5550" spans="1:8" x14ac:dyDescent="0.25">
      <c r="A5550">
        <v>11201</v>
      </c>
      <c r="B5550" t="s">
        <v>8627</v>
      </c>
      <c r="C5550" t="s">
        <v>8627</v>
      </c>
      <c r="D5550" s="23">
        <v>12727145000682</v>
      </c>
      <c r="E5550" t="s">
        <v>1921</v>
      </c>
      <c r="F5550" t="s">
        <v>1386</v>
      </c>
      <c r="G5550">
        <v>17024</v>
      </c>
      <c r="H5550" s="23">
        <v>161468284</v>
      </c>
    </row>
    <row r="5551" spans="1:8" x14ac:dyDescent="0.25">
      <c r="A5551">
        <v>15418</v>
      </c>
      <c r="B5551" t="s">
        <v>8627</v>
      </c>
      <c r="C5551" t="s">
        <v>8627</v>
      </c>
      <c r="D5551" s="23">
        <v>12727145001301</v>
      </c>
      <c r="E5551" t="s">
        <v>1422</v>
      </c>
      <c r="F5551" t="s">
        <v>1386</v>
      </c>
      <c r="G5551">
        <v>24593</v>
      </c>
      <c r="H5551" s="23">
        <v>163363021</v>
      </c>
    </row>
    <row r="5552" spans="1:8" x14ac:dyDescent="0.25">
      <c r="A5552">
        <v>8841</v>
      </c>
      <c r="B5552" t="s">
        <v>8627</v>
      </c>
      <c r="C5552" t="s">
        <v>8627</v>
      </c>
      <c r="D5552" s="23">
        <v>12727145000178</v>
      </c>
      <c r="E5552" t="s">
        <v>1921</v>
      </c>
      <c r="F5552" t="s">
        <v>1386</v>
      </c>
      <c r="G5552">
        <v>13364</v>
      </c>
      <c r="H5552" s="23">
        <v>160466016</v>
      </c>
    </row>
    <row r="5553" spans="1:8" x14ac:dyDescent="0.25">
      <c r="A5553">
        <v>2886</v>
      </c>
      <c r="B5553" t="s">
        <v>8628</v>
      </c>
      <c r="C5553" t="s">
        <v>8629</v>
      </c>
      <c r="D5553" s="23">
        <v>4913930000197</v>
      </c>
      <c r="E5553" t="s">
        <v>1430</v>
      </c>
      <c r="F5553" t="s">
        <v>1415</v>
      </c>
      <c r="G5553">
        <v>4162</v>
      </c>
      <c r="H5553" s="23">
        <v>28967968</v>
      </c>
    </row>
    <row r="5554" spans="1:8" x14ac:dyDescent="0.25">
      <c r="A5554">
        <v>14908</v>
      </c>
      <c r="B5554" t="s">
        <v>8630</v>
      </c>
      <c r="C5554" t="s">
        <v>8631</v>
      </c>
      <c r="D5554" s="23">
        <v>24483944000125</v>
      </c>
      <c r="E5554" t="s">
        <v>1851</v>
      </c>
      <c r="F5554" t="s">
        <v>1386</v>
      </c>
      <c r="G5554">
        <v>23347</v>
      </c>
      <c r="H5554" s="23">
        <v>162712553</v>
      </c>
    </row>
    <row r="5555" spans="1:8" x14ac:dyDescent="0.25">
      <c r="A5555">
        <v>8018</v>
      </c>
      <c r="B5555" t="s">
        <v>8632</v>
      </c>
      <c r="C5555" t="s">
        <v>8633</v>
      </c>
      <c r="D5555" s="23">
        <v>13277149000164</v>
      </c>
      <c r="E5555" t="s">
        <v>1430</v>
      </c>
      <c r="F5555" t="s">
        <v>1415</v>
      </c>
      <c r="G5555">
        <v>12319</v>
      </c>
      <c r="H5555" s="23" t="s">
        <v>1438</v>
      </c>
    </row>
    <row r="5556" spans="1:8" x14ac:dyDescent="0.25">
      <c r="A5556">
        <v>10437</v>
      </c>
      <c r="B5556" t="s">
        <v>8634</v>
      </c>
      <c r="C5556" t="s">
        <v>8635</v>
      </c>
      <c r="D5556" s="23">
        <v>31572706000151</v>
      </c>
      <c r="E5556" t="s">
        <v>1430</v>
      </c>
      <c r="F5556" t="s">
        <v>1415</v>
      </c>
      <c r="G5556">
        <v>15749</v>
      </c>
      <c r="H5556" s="23" t="s">
        <v>1438</v>
      </c>
    </row>
    <row r="5557" spans="1:8" x14ac:dyDescent="0.25">
      <c r="A5557">
        <v>8428</v>
      </c>
      <c r="B5557" t="s">
        <v>8636</v>
      </c>
      <c r="C5557" t="s">
        <v>8637</v>
      </c>
      <c r="D5557" s="23">
        <v>6887530000180</v>
      </c>
      <c r="E5557" t="s">
        <v>2706</v>
      </c>
      <c r="F5557" t="s">
        <v>1619</v>
      </c>
      <c r="G5557">
        <v>12760</v>
      </c>
      <c r="H5557" s="23" t="s">
        <v>8638</v>
      </c>
    </row>
    <row r="5558" spans="1:8" x14ac:dyDescent="0.25">
      <c r="A5558">
        <v>11748</v>
      </c>
      <c r="B5558" t="s">
        <v>8639</v>
      </c>
      <c r="C5558" t="s">
        <v>8639</v>
      </c>
      <c r="D5558" s="23">
        <v>16980570000125</v>
      </c>
      <c r="E5558" t="s">
        <v>1385</v>
      </c>
      <c r="F5558" t="s">
        <v>1386</v>
      </c>
      <c r="G5558">
        <v>17900</v>
      </c>
      <c r="H5558" s="23">
        <v>162068760</v>
      </c>
    </row>
    <row r="5559" spans="1:8" x14ac:dyDescent="0.25">
      <c r="A5559">
        <v>14650</v>
      </c>
      <c r="B5559" t="s">
        <v>22760</v>
      </c>
      <c r="C5559" t="s">
        <v>22760</v>
      </c>
      <c r="D5559" s="23"/>
      <c r="E5559" t="s">
        <v>2415</v>
      </c>
      <c r="F5559" t="s">
        <v>1386</v>
      </c>
      <c r="G5559">
        <v>23070</v>
      </c>
      <c r="H5559" s="23"/>
    </row>
    <row r="5560" spans="1:8" x14ac:dyDescent="0.25">
      <c r="A5560">
        <v>12008</v>
      </c>
      <c r="B5560" t="s">
        <v>8640</v>
      </c>
      <c r="C5560" t="s">
        <v>8641</v>
      </c>
      <c r="D5560" s="23">
        <v>24216269000178</v>
      </c>
      <c r="E5560" t="s">
        <v>1385</v>
      </c>
      <c r="F5560" t="s">
        <v>1386</v>
      </c>
      <c r="G5560">
        <v>18479</v>
      </c>
      <c r="H5560" s="23" t="s">
        <v>1438</v>
      </c>
    </row>
    <row r="5561" spans="1:8" x14ac:dyDescent="0.25">
      <c r="A5561">
        <v>968</v>
      </c>
      <c r="B5561" t="s">
        <v>22761</v>
      </c>
      <c r="C5561" t="s">
        <v>22761</v>
      </c>
      <c r="D5561" s="23"/>
      <c r="E5561" t="s">
        <v>1385</v>
      </c>
      <c r="F5561" t="s">
        <v>1386</v>
      </c>
      <c r="G5561">
        <v>2244</v>
      </c>
      <c r="H5561" s="23"/>
    </row>
    <row r="5562" spans="1:8" x14ac:dyDescent="0.25">
      <c r="A5562">
        <v>9355</v>
      </c>
      <c r="B5562" t="s">
        <v>8642</v>
      </c>
      <c r="C5562" t="s">
        <v>8643</v>
      </c>
      <c r="D5562" s="23">
        <v>24926923000137</v>
      </c>
      <c r="E5562" t="s">
        <v>1527</v>
      </c>
      <c r="F5562" t="s">
        <v>1386</v>
      </c>
      <c r="G5562">
        <v>13841</v>
      </c>
      <c r="H5562" s="23">
        <v>162733011</v>
      </c>
    </row>
    <row r="5563" spans="1:8" x14ac:dyDescent="0.25">
      <c r="A5563">
        <v>2506</v>
      </c>
      <c r="B5563" t="s">
        <v>8644</v>
      </c>
      <c r="C5563" t="s">
        <v>8645</v>
      </c>
      <c r="D5563" s="23">
        <v>35433960000120</v>
      </c>
      <c r="E5563" t="s">
        <v>1385</v>
      </c>
      <c r="F5563" t="s">
        <v>1386</v>
      </c>
      <c r="G5563">
        <v>3782</v>
      </c>
      <c r="H5563" s="23">
        <v>160923301</v>
      </c>
    </row>
    <row r="5564" spans="1:8" x14ac:dyDescent="0.25">
      <c r="A5564">
        <v>13697</v>
      </c>
      <c r="B5564" t="s">
        <v>8646</v>
      </c>
      <c r="C5564" t="s">
        <v>8646</v>
      </c>
      <c r="D5564" s="23">
        <v>36141538000163</v>
      </c>
      <c r="E5564" t="s">
        <v>1720</v>
      </c>
      <c r="F5564" t="s">
        <v>1386</v>
      </c>
      <c r="G5564">
        <v>21341</v>
      </c>
      <c r="H5564" s="23">
        <v>163587752</v>
      </c>
    </row>
    <row r="5565" spans="1:8" x14ac:dyDescent="0.25">
      <c r="A5565">
        <v>5495</v>
      </c>
      <c r="B5565" t="s">
        <v>22762</v>
      </c>
      <c r="C5565" t="s">
        <v>22763</v>
      </c>
      <c r="D5565" s="23"/>
      <c r="E5565" t="s">
        <v>1422</v>
      </c>
      <c r="F5565" t="s">
        <v>1386</v>
      </c>
      <c r="G5565">
        <v>7834</v>
      </c>
      <c r="H5565" s="23"/>
    </row>
    <row r="5566" spans="1:8" x14ac:dyDescent="0.25">
      <c r="A5566">
        <v>368</v>
      </c>
      <c r="B5566" t="s">
        <v>22764</v>
      </c>
      <c r="C5566" t="s">
        <v>22764</v>
      </c>
      <c r="D5566" s="23"/>
      <c r="E5566" t="s">
        <v>1422</v>
      </c>
      <c r="F5566" t="s">
        <v>1386</v>
      </c>
      <c r="G5566">
        <v>1644</v>
      </c>
      <c r="H5566" s="23"/>
    </row>
    <row r="5567" spans="1:8" x14ac:dyDescent="0.25">
      <c r="A5567">
        <v>7128</v>
      </c>
      <c r="B5567" t="s">
        <v>8647</v>
      </c>
      <c r="C5567" t="s">
        <v>8647</v>
      </c>
      <c r="D5567" s="23">
        <v>15872077000129</v>
      </c>
      <c r="E5567" t="s">
        <v>4119</v>
      </c>
      <c r="F5567" t="s">
        <v>1415</v>
      </c>
      <c r="G5567">
        <v>11090</v>
      </c>
      <c r="H5567" s="23">
        <v>49965506</v>
      </c>
    </row>
    <row r="5568" spans="1:8" x14ac:dyDescent="0.25">
      <c r="A5568">
        <v>7188</v>
      </c>
      <c r="B5568" t="s">
        <v>22765</v>
      </c>
      <c r="C5568" t="s">
        <v>22765</v>
      </c>
      <c r="D5568" s="23"/>
      <c r="E5568" t="s">
        <v>4119</v>
      </c>
      <c r="F5568" t="s">
        <v>1415</v>
      </c>
      <c r="G5568">
        <v>11130</v>
      </c>
      <c r="H5568" s="23"/>
    </row>
    <row r="5569" spans="1:8" x14ac:dyDescent="0.25">
      <c r="A5569">
        <v>13808</v>
      </c>
      <c r="B5569" t="s">
        <v>22766</v>
      </c>
      <c r="C5569" t="s">
        <v>22767</v>
      </c>
      <c r="D5569" s="23"/>
      <c r="E5569" t="s">
        <v>8334</v>
      </c>
      <c r="F5569" t="s">
        <v>1880</v>
      </c>
      <c r="G5569">
        <v>20229</v>
      </c>
      <c r="H5569" s="23"/>
    </row>
    <row r="5570" spans="1:8" x14ac:dyDescent="0.25">
      <c r="A5570">
        <v>15429</v>
      </c>
      <c r="B5570" t="s">
        <v>8648</v>
      </c>
      <c r="C5570" t="s">
        <v>8648</v>
      </c>
      <c r="D5570" s="23">
        <v>46125378000112</v>
      </c>
      <c r="E5570" t="s">
        <v>1572</v>
      </c>
      <c r="F5570" t="s">
        <v>1386</v>
      </c>
      <c r="G5570">
        <v>24608</v>
      </c>
      <c r="H5570" s="23">
        <v>164318402</v>
      </c>
    </row>
    <row r="5571" spans="1:8" x14ac:dyDescent="0.25">
      <c r="A5571">
        <v>15709</v>
      </c>
      <c r="B5571" t="s">
        <v>22768</v>
      </c>
      <c r="C5571" t="s">
        <v>22769</v>
      </c>
      <c r="D5571" s="23"/>
      <c r="E5571" t="s">
        <v>1723</v>
      </c>
      <c r="F5571" t="s">
        <v>1386</v>
      </c>
      <c r="G5571">
        <v>24804</v>
      </c>
      <c r="H5571" s="23"/>
    </row>
    <row r="5572" spans="1:8" x14ac:dyDescent="0.25">
      <c r="A5572">
        <v>258</v>
      </c>
      <c r="B5572" t="s">
        <v>22770</v>
      </c>
      <c r="C5572" t="s">
        <v>22770</v>
      </c>
      <c r="D5572" s="23"/>
      <c r="E5572" t="s">
        <v>4224</v>
      </c>
      <c r="F5572" t="s">
        <v>1386</v>
      </c>
      <c r="G5572">
        <v>1534</v>
      </c>
      <c r="H5572" s="23"/>
    </row>
    <row r="5573" spans="1:8" x14ac:dyDescent="0.25">
      <c r="A5573">
        <v>5270</v>
      </c>
      <c r="B5573" t="s">
        <v>8649</v>
      </c>
      <c r="C5573" t="s">
        <v>8650</v>
      </c>
      <c r="D5573" s="23">
        <v>12418563000183</v>
      </c>
      <c r="E5573" t="s">
        <v>1541</v>
      </c>
      <c r="F5573" t="s">
        <v>1386</v>
      </c>
      <c r="G5573">
        <v>8311</v>
      </c>
      <c r="H5573" s="23">
        <v>161912850</v>
      </c>
    </row>
    <row r="5574" spans="1:8" x14ac:dyDescent="0.25">
      <c r="A5574">
        <v>10997</v>
      </c>
      <c r="B5574" t="s">
        <v>22771</v>
      </c>
      <c r="C5574" t="s">
        <v>22771</v>
      </c>
      <c r="D5574" s="23"/>
      <c r="E5574" t="s">
        <v>1921</v>
      </c>
      <c r="F5574" t="s">
        <v>1386</v>
      </c>
      <c r="G5574">
        <v>16770</v>
      </c>
      <c r="H5574" s="23"/>
    </row>
    <row r="5575" spans="1:8" x14ac:dyDescent="0.25">
      <c r="A5575">
        <v>991</v>
      </c>
      <c r="B5575" t="s">
        <v>22772</v>
      </c>
      <c r="C5575" t="s">
        <v>22772</v>
      </c>
      <c r="D5575" s="23"/>
      <c r="E5575" t="s">
        <v>4319</v>
      </c>
      <c r="F5575" t="s">
        <v>1386</v>
      </c>
      <c r="G5575">
        <v>2267</v>
      </c>
      <c r="H5575" s="23"/>
    </row>
    <row r="5576" spans="1:8" x14ac:dyDescent="0.25">
      <c r="A5576">
        <v>6589</v>
      </c>
      <c r="B5576" t="s">
        <v>8651</v>
      </c>
      <c r="C5576" t="s">
        <v>8651</v>
      </c>
      <c r="D5576" s="23">
        <v>7225183000192</v>
      </c>
      <c r="E5576" t="s">
        <v>7460</v>
      </c>
      <c r="F5576" t="s">
        <v>1390</v>
      </c>
      <c r="G5576">
        <v>10125</v>
      </c>
      <c r="H5576" s="23">
        <v>260165648115</v>
      </c>
    </row>
    <row r="5577" spans="1:8" x14ac:dyDescent="0.25">
      <c r="A5577">
        <v>12732</v>
      </c>
      <c r="B5577" t="s">
        <v>8652</v>
      </c>
      <c r="C5577" t="s">
        <v>8653</v>
      </c>
      <c r="D5577" s="23">
        <v>29302348000549</v>
      </c>
      <c r="E5577" t="s">
        <v>1500</v>
      </c>
      <c r="F5577" t="s">
        <v>1415</v>
      </c>
      <c r="G5577">
        <v>19762</v>
      </c>
      <c r="H5577" s="23">
        <v>83103279</v>
      </c>
    </row>
    <row r="5578" spans="1:8" x14ac:dyDescent="0.25">
      <c r="A5578">
        <v>12718</v>
      </c>
      <c r="B5578" t="s">
        <v>8654</v>
      </c>
      <c r="C5578" t="s">
        <v>8655</v>
      </c>
      <c r="D5578" s="23">
        <v>29302348000387</v>
      </c>
      <c r="E5578" t="s">
        <v>4005</v>
      </c>
      <c r="F5578" t="s">
        <v>1390</v>
      </c>
      <c r="G5578">
        <v>19748</v>
      </c>
      <c r="H5578" s="23">
        <v>241106454112</v>
      </c>
    </row>
    <row r="5579" spans="1:8" x14ac:dyDescent="0.25">
      <c r="A5579">
        <v>8025</v>
      </c>
      <c r="B5579" t="s">
        <v>8656</v>
      </c>
      <c r="C5579" t="s">
        <v>8657</v>
      </c>
      <c r="D5579" s="23">
        <v>10971978000154</v>
      </c>
      <c r="E5579" t="s">
        <v>1385</v>
      </c>
      <c r="F5579" t="s">
        <v>1386</v>
      </c>
      <c r="G5579">
        <v>12326</v>
      </c>
      <c r="H5579" s="23" t="s">
        <v>1438</v>
      </c>
    </row>
    <row r="5580" spans="1:8" x14ac:dyDescent="0.25">
      <c r="A5580">
        <v>14415</v>
      </c>
      <c r="B5580" t="s">
        <v>8658</v>
      </c>
      <c r="C5580" t="s">
        <v>8659</v>
      </c>
      <c r="D5580" s="23">
        <v>16367819000474</v>
      </c>
      <c r="E5580" t="s">
        <v>1385</v>
      </c>
      <c r="F5580" t="s">
        <v>1386</v>
      </c>
      <c r="G5580">
        <v>22707</v>
      </c>
      <c r="H5580" s="23">
        <v>163268398</v>
      </c>
    </row>
    <row r="5581" spans="1:8" x14ac:dyDescent="0.25">
      <c r="A5581">
        <v>13994</v>
      </c>
      <c r="B5581" t="s">
        <v>8660</v>
      </c>
      <c r="C5581" t="s">
        <v>8660</v>
      </c>
      <c r="D5581" s="23">
        <v>22446060000175</v>
      </c>
      <c r="E5581" t="s">
        <v>7477</v>
      </c>
      <c r="F5581" t="s">
        <v>1386</v>
      </c>
      <c r="G5581">
        <v>21794</v>
      </c>
      <c r="H5581" s="23">
        <v>162533578</v>
      </c>
    </row>
    <row r="5582" spans="1:8" x14ac:dyDescent="0.25">
      <c r="A5582">
        <v>9157</v>
      </c>
      <c r="B5582" t="s">
        <v>22773</v>
      </c>
      <c r="C5582" t="s">
        <v>22773</v>
      </c>
      <c r="D5582" s="23"/>
      <c r="E5582" t="s">
        <v>2138</v>
      </c>
      <c r="F5582" t="s">
        <v>1386</v>
      </c>
      <c r="G5582">
        <v>13667</v>
      </c>
      <c r="H5582" s="23"/>
    </row>
    <row r="5583" spans="1:8" x14ac:dyDescent="0.25">
      <c r="A5583">
        <v>13564</v>
      </c>
      <c r="B5583" t="s">
        <v>22774</v>
      </c>
      <c r="C5583" t="s">
        <v>22774</v>
      </c>
      <c r="D5583" s="23"/>
      <c r="E5583" t="s">
        <v>1572</v>
      </c>
      <c r="F5583" t="s">
        <v>1386</v>
      </c>
      <c r="G5583">
        <v>21177</v>
      </c>
      <c r="H5583" s="23"/>
    </row>
    <row r="5584" spans="1:8" x14ac:dyDescent="0.25">
      <c r="A5584">
        <v>11404</v>
      </c>
      <c r="B5584" t="s">
        <v>8661</v>
      </c>
      <c r="C5584" t="s">
        <v>8661</v>
      </c>
      <c r="D5584" s="23">
        <v>31805611000130</v>
      </c>
      <c r="E5584" t="s">
        <v>1732</v>
      </c>
      <c r="F5584" t="s">
        <v>1386</v>
      </c>
      <c r="G5584">
        <v>17321</v>
      </c>
      <c r="H5584" s="23">
        <v>163262640</v>
      </c>
    </row>
    <row r="5585" spans="1:8" x14ac:dyDescent="0.25">
      <c r="A5585">
        <v>15100</v>
      </c>
      <c r="B5585" t="s">
        <v>22775</v>
      </c>
      <c r="C5585" t="s">
        <v>22776</v>
      </c>
      <c r="D5585" s="23"/>
      <c r="E5585" t="s">
        <v>1723</v>
      </c>
      <c r="F5585" t="s">
        <v>1386</v>
      </c>
      <c r="G5585">
        <v>15238</v>
      </c>
      <c r="H5585" s="23"/>
    </row>
    <row r="5586" spans="1:8" x14ac:dyDescent="0.25">
      <c r="A5586">
        <v>12082</v>
      </c>
      <c r="B5586" t="s">
        <v>22777</v>
      </c>
      <c r="C5586" t="s">
        <v>22777</v>
      </c>
      <c r="D5586" s="23"/>
      <c r="E5586" t="s">
        <v>2050</v>
      </c>
      <c r="F5586" t="s">
        <v>1386</v>
      </c>
      <c r="G5586">
        <v>18634</v>
      </c>
      <c r="H5586" s="23"/>
    </row>
    <row r="5587" spans="1:8" x14ac:dyDescent="0.25">
      <c r="A5587">
        <v>15873</v>
      </c>
      <c r="B5587" t="s">
        <v>22778</v>
      </c>
      <c r="C5587" t="s">
        <v>22778</v>
      </c>
      <c r="D5587" s="23">
        <v>61043879000143</v>
      </c>
      <c r="E5587" t="s">
        <v>2876</v>
      </c>
      <c r="F5587" t="s">
        <v>1386</v>
      </c>
      <c r="G5587">
        <v>25281</v>
      </c>
      <c r="H5587" s="23">
        <v>165314338</v>
      </c>
    </row>
    <row r="5588" spans="1:8" x14ac:dyDescent="0.25">
      <c r="A5588">
        <v>12132</v>
      </c>
      <c r="B5588" t="s">
        <v>8662</v>
      </c>
      <c r="C5588" t="s">
        <v>8662</v>
      </c>
      <c r="D5588" s="23">
        <v>52326571000114</v>
      </c>
      <c r="E5588" t="s">
        <v>2253</v>
      </c>
      <c r="F5588" t="s">
        <v>1386</v>
      </c>
      <c r="G5588">
        <v>18708</v>
      </c>
      <c r="H5588" s="23">
        <v>164770933</v>
      </c>
    </row>
    <row r="5589" spans="1:8" x14ac:dyDescent="0.25">
      <c r="A5589">
        <v>15756</v>
      </c>
      <c r="B5589" t="s">
        <v>8663</v>
      </c>
      <c r="C5589" t="s">
        <v>8664</v>
      </c>
      <c r="D5589" s="23">
        <v>56304810000196</v>
      </c>
      <c r="E5589" t="s">
        <v>1385</v>
      </c>
      <c r="F5589" t="s">
        <v>1386</v>
      </c>
      <c r="G5589">
        <v>25047</v>
      </c>
      <c r="H5589" s="23" t="s">
        <v>1438</v>
      </c>
    </row>
    <row r="5590" spans="1:8" x14ac:dyDescent="0.25">
      <c r="A5590">
        <v>11339</v>
      </c>
      <c r="B5590" t="s">
        <v>22779</v>
      </c>
      <c r="C5590" t="s">
        <v>22779</v>
      </c>
      <c r="D5590" s="23"/>
      <c r="E5590" t="s">
        <v>1530</v>
      </c>
      <c r="F5590" t="s">
        <v>1386</v>
      </c>
      <c r="G5590">
        <v>17210</v>
      </c>
      <c r="H5590" s="23"/>
    </row>
    <row r="5591" spans="1:8" x14ac:dyDescent="0.25">
      <c r="A5591">
        <v>8715</v>
      </c>
      <c r="B5591" t="s">
        <v>22780</v>
      </c>
      <c r="C5591" t="s">
        <v>22781</v>
      </c>
      <c r="D5591" s="23"/>
      <c r="E5591" t="s">
        <v>1564</v>
      </c>
      <c r="F5591" t="s">
        <v>1386</v>
      </c>
      <c r="G5591">
        <v>13219</v>
      </c>
      <c r="H5591" s="23"/>
    </row>
    <row r="5592" spans="1:8" x14ac:dyDescent="0.25">
      <c r="A5592">
        <v>8322</v>
      </c>
      <c r="B5592" t="s">
        <v>8665</v>
      </c>
      <c r="C5592" t="s">
        <v>8665</v>
      </c>
      <c r="D5592" s="23">
        <v>2527107000118</v>
      </c>
      <c r="E5592" t="s">
        <v>8666</v>
      </c>
      <c r="F5592" t="s">
        <v>1390</v>
      </c>
      <c r="G5592">
        <v>12586</v>
      </c>
      <c r="H5592" s="23">
        <v>465012823116</v>
      </c>
    </row>
    <row r="5593" spans="1:8" x14ac:dyDescent="0.25">
      <c r="A5593">
        <v>13405</v>
      </c>
      <c r="B5593" t="s">
        <v>8667</v>
      </c>
      <c r="C5593" t="s">
        <v>8667</v>
      </c>
      <c r="D5593" s="23">
        <v>15834731000100</v>
      </c>
      <c r="E5593" t="s">
        <v>2092</v>
      </c>
      <c r="F5593" t="s">
        <v>1619</v>
      </c>
      <c r="G5593">
        <v>20970</v>
      </c>
      <c r="H5593" s="23">
        <v>1240288406</v>
      </c>
    </row>
    <row r="5594" spans="1:8" x14ac:dyDescent="0.25">
      <c r="A5594">
        <v>11235</v>
      </c>
      <c r="B5594" t="s">
        <v>8668</v>
      </c>
      <c r="C5594" t="s">
        <v>8668</v>
      </c>
      <c r="D5594" s="23">
        <v>20555904000514</v>
      </c>
      <c r="E5594" t="s">
        <v>1397</v>
      </c>
      <c r="F5594" t="s">
        <v>1398</v>
      </c>
      <c r="G5594">
        <v>17068</v>
      </c>
      <c r="H5594" s="23">
        <v>204829771</v>
      </c>
    </row>
    <row r="5595" spans="1:8" x14ac:dyDescent="0.25">
      <c r="A5595">
        <v>11236</v>
      </c>
      <c r="B5595" t="s">
        <v>8668</v>
      </c>
      <c r="C5595" t="s">
        <v>8668</v>
      </c>
      <c r="D5595" s="23">
        <v>20555904000190</v>
      </c>
      <c r="E5595" t="s">
        <v>1484</v>
      </c>
      <c r="F5595" t="s">
        <v>1398</v>
      </c>
      <c r="G5595">
        <v>17069</v>
      </c>
      <c r="H5595" s="23">
        <v>204114357</v>
      </c>
    </row>
    <row r="5596" spans="1:8" x14ac:dyDescent="0.25">
      <c r="A5596">
        <v>8350</v>
      </c>
      <c r="B5596" t="s">
        <v>8669</v>
      </c>
      <c r="C5596" t="s">
        <v>8670</v>
      </c>
      <c r="D5596" s="23">
        <v>10629714000117</v>
      </c>
      <c r="E5596" t="s">
        <v>1430</v>
      </c>
      <c r="F5596" t="s">
        <v>1415</v>
      </c>
      <c r="G5596">
        <v>12605</v>
      </c>
      <c r="H5596" s="23">
        <v>37647539</v>
      </c>
    </row>
    <row r="5597" spans="1:8" x14ac:dyDescent="0.25">
      <c r="A5597">
        <v>14978</v>
      </c>
      <c r="B5597" t="s">
        <v>8671</v>
      </c>
      <c r="C5597" t="s">
        <v>8672</v>
      </c>
      <c r="D5597" s="23">
        <v>10629714000206</v>
      </c>
      <c r="E5597" t="s">
        <v>3083</v>
      </c>
      <c r="F5597" t="s">
        <v>1386</v>
      </c>
      <c r="G5597">
        <v>23534</v>
      </c>
      <c r="H5597" s="23">
        <v>164749233</v>
      </c>
    </row>
    <row r="5598" spans="1:8" x14ac:dyDescent="0.25">
      <c r="A5598">
        <v>8634</v>
      </c>
      <c r="B5598" t="s">
        <v>8673</v>
      </c>
      <c r="C5598" t="s">
        <v>8674</v>
      </c>
      <c r="D5598" s="23">
        <v>15014692000102</v>
      </c>
      <c r="E5598" t="s">
        <v>1465</v>
      </c>
      <c r="F5598" t="s">
        <v>1398</v>
      </c>
      <c r="G5598">
        <v>13144</v>
      </c>
      <c r="H5598" s="23">
        <v>202646157</v>
      </c>
    </row>
    <row r="5599" spans="1:8" x14ac:dyDescent="0.25">
      <c r="A5599">
        <v>15549</v>
      </c>
      <c r="B5599" t="s">
        <v>8675</v>
      </c>
      <c r="C5599" t="s">
        <v>8675</v>
      </c>
      <c r="D5599" s="23">
        <v>10948040001357</v>
      </c>
      <c r="E5599" t="s">
        <v>1385</v>
      </c>
      <c r="F5599" t="s">
        <v>1386</v>
      </c>
      <c r="G5599">
        <v>24785</v>
      </c>
      <c r="H5599" s="23">
        <v>164607595</v>
      </c>
    </row>
    <row r="5600" spans="1:8" x14ac:dyDescent="0.25">
      <c r="A5600">
        <v>6044</v>
      </c>
      <c r="B5600" t="s">
        <v>8675</v>
      </c>
      <c r="C5600" t="s">
        <v>8676</v>
      </c>
      <c r="D5600" s="23">
        <v>10948040000113</v>
      </c>
      <c r="E5600" t="s">
        <v>1385</v>
      </c>
      <c r="F5600" t="s">
        <v>1386</v>
      </c>
      <c r="G5600">
        <v>9419</v>
      </c>
      <c r="H5600" s="23">
        <v>160365597</v>
      </c>
    </row>
    <row r="5601" spans="1:8" x14ac:dyDescent="0.25">
      <c r="A5601">
        <v>9256</v>
      </c>
      <c r="B5601" t="s">
        <v>8677</v>
      </c>
      <c r="C5601" t="s">
        <v>8677</v>
      </c>
      <c r="D5601" s="23">
        <v>15151279000181</v>
      </c>
      <c r="E5601" t="s">
        <v>1397</v>
      </c>
      <c r="F5601" t="s">
        <v>1398</v>
      </c>
      <c r="G5601">
        <v>13749</v>
      </c>
      <c r="H5601" s="23">
        <v>202658309</v>
      </c>
    </row>
    <row r="5602" spans="1:8" x14ac:dyDescent="0.25">
      <c r="A5602">
        <v>14191</v>
      </c>
      <c r="B5602" t="s">
        <v>8678</v>
      </c>
      <c r="C5602" t="s">
        <v>8679</v>
      </c>
      <c r="D5602" s="23">
        <v>18943697000108</v>
      </c>
      <c r="E5602" t="s">
        <v>8680</v>
      </c>
      <c r="F5602" t="s">
        <v>1390</v>
      </c>
      <c r="G5602">
        <v>22148</v>
      </c>
      <c r="H5602" s="23">
        <v>681027131117</v>
      </c>
    </row>
    <row r="5603" spans="1:8" x14ac:dyDescent="0.25">
      <c r="A5603">
        <v>10361</v>
      </c>
      <c r="B5603" t="s">
        <v>8681</v>
      </c>
      <c r="C5603" t="s">
        <v>8682</v>
      </c>
      <c r="D5603" s="23">
        <v>8251415000140</v>
      </c>
      <c r="E5603" t="s">
        <v>5211</v>
      </c>
      <c r="F5603" t="s">
        <v>1398</v>
      </c>
      <c r="G5603">
        <v>15635</v>
      </c>
      <c r="H5603" s="23">
        <v>200201913</v>
      </c>
    </row>
    <row r="5604" spans="1:8" x14ac:dyDescent="0.25">
      <c r="A5604">
        <v>7536</v>
      </c>
      <c r="B5604" t="s">
        <v>8683</v>
      </c>
      <c r="C5604" t="s">
        <v>8683</v>
      </c>
      <c r="D5604" s="23">
        <v>20611953000101</v>
      </c>
      <c r="E5604" t="s">
        <v>8523</v>
      </c>
      <c r="F5604" t="s">
        <v>1880</v>
      </c>
      <c r="G5604">
        <v>11469</v>
      </c>
      <c r="H5604" s="23">
        <v>106074717</v>
      </c>
    </row>
    <row r="5605" spans="1:8" x14ac:dyDescent="0.25">
      <c r="A5605">
        <v>10354</v>
      </c>
      <c r="B5605" t="s">
        <v>8684</v>
      </c>
      <c r="C5605" t="s">
        <v>8685</v>
      </c>
      <c r="D5605" s="23">
        <v>40769416000193</v>
      </c>
      <c r="E5605" t="s">
        <v>2184</v>
      </c>
      <c r="F5605" t="s">
        <v>1398</v>
      </c>
      <c r="G5605">
        <v>15628</v>
      </c>
      <c r="H5605" s="23">
        <v>200351672</v>
      </c>
    </row>
    <row r="5606" spans="1:8" x14ac:dyDescent="0.25">
      <c r="A5606">
        <v>6886</v>
      </c>
      <c r="B5606" t="s">
        <v>8686</v>
      </c>
      <c r="C5606" t="s">
        <v>8686</v>
      </c>
      <c r="D5606" s="23">
        <v>15454187000170</v>
      </c>
      <c r="E5606" t="s">
        <v>1406</v>
      </c>
      <c r="F5606" t="s">
        <v>1407</v>
      </c>
      <c r="G5606">
        <v>10850</v>
      </c>
      <c r="H5606" s="23">
        <v>67095046</v>
      </c>
    </row>
    <row r="5607" spans="1:8" x14ac:dyDescent="0.25">
      <c r="A5607">
        <v>13035</v>
      </c>
      <c r="B5607" t="s">
        <v>8687</v>
      </c>
      <c r="C5607" t="s">
        <v>8687</v>
      </c>
      <c r="D5607" s="23">
        <v>31613472000143</v>
      </c>
      <c r="E5607" t="s">
        <v>1564</v>
      </c>
      <c r="F5607" t="s">
        <v>1386</v>
      </c>
      <c r="G5607">
        <v>20129</v>
      </c>
      <c r="H5607" s="23">
        <v>164166289</v>
      </c>
    </row>
    <row r="5608" spans="1:8" x14ac:dyDescent="0.25">
      <c r="A5608">
        <v>9712</v>
      </c>
      <c r="B5608" t="s">
        <v>8688</v>
      </c>
      <c r="C5608" t="s">
        <v>8688</v>
      </c>
      <c r="D5608" s="23">
        <v>17091575000240</v>
      </c>
      <c r="E5608" t="s">
        <v>8689</v>
      </c>
      <c r="F5608" t="s">
        <v>1398</v>
      </c>
      <c r="G5608">
        <v>14410</v>
      </c>
      <c r="H5608" s="23">
        <v>204657598</v>
      </c>
    </row>
    <row r="5609" spans="1:8" x14ac:dyDescent="0.25">
      <c r="A5609">
        <v>8901</v>
      </c>
      <c r="B5609" t="s">
        <v>8690</v>
      </c>
      <c r="C5609" t="s">
        <v>8690</v>
      </c>
      <c r="D5609" s="23">
        <v>17091575000160</v>
      </c>
      <c r="E5609" t="s">
        <v>8691</v>
      </c>
      <c r="F5609" t="s">
        <v>1398</v>
      </c>
      <c r="G5609">
        <v>13440</v>
      </c>
      <c r="H5609" s="23">
        <v>202779068</v>
      </c>
    </row>
    <row r="5610" spans="1:8" x14ac:dyDescent="0.25">
      <c r="A5610">
        <v>10542</v>
      </c>
      <c r="B5610" t="s">
        <v>8692</v>
      </c>
      <c r="C5610" t="s">
        <v>8692</v>
      </c>
      <c r="D5610" s="23">
        <v>124733000138</v>
      </c>
      <c r="E5610" t="s">
        <v>3855</v>
      </c>
      <c r="F5610" t="s">
        <v>1692</v>
      </c>
      <c r="G5610">
        <v>15907</v>
      </c>
      <c r="H5610" s="23">
        <v>9011316783</v>
      </c>
    </row>
    <row r="5611" spans="1:8" x14ac:dyDescent="0.25">
      <c r="A5611">
        <v>11320</v>
      </c>
      <c r="B5611" t="s">
        <v>8693</v>
      </c>
      <c r="C5611" t="s">
        <v>8694</v>
      </c>
      <c r="D5611" s="23">
        <v>35481374000150</v>
      </c>
      <c r="E5611" t="s">
        <v>1385</v>
      </c>
      <c r="F5611" t="s">
        <v>1386</v>
      </c>
      <c r="G5611">
        <v>17185</v>
      </c>
      <c r="H5611" s="23" t="s">
        <v>1438</v>
      </c>
    </row>
    <row r="5612" spans="1:8" x14ac:dyDescent="0.25">
      <c r="A5612">
        <v>11008</v>
      </c>
      <c r="B5612" t="s">
        <v>8695</v>
      </c>
      <c r="C5612" t="s">
        <v>8694</v>
      </c>
      <c r="D5612" s="23">
        <v>32898552000155</v>
      </c>
      <c r="E5612" t="s">
        <v>1385</v>
      </c>
      <c r="F5612" t="s">
        <v>1386</v>
      </c>
      <c r="G5612">
        <v>16792</v>
      </c>
      <c r="H5612" s="23" t="s">
        <v>1438</v>
      </c>
    </row>
    <row r="5613" spans="1:8" x14ac:dyDescent="0.25">
      <c r="A5613">
        <v>10099</v>
      </c>
      <c r="B5613" t="s">
        <v>8696</v>
      </c>
      <c r="C5613" t="s">
        <v>8697</v>
      </c>
      <c r="D5613" s="23">
        <v>6182847000110</v>
      </c>
      <c r="E5613" t="s">
        <v>4119</v>
      </c>
      <c r="F5613" t="s">
        <v>1415</v>
      </c>
      <c r="G5613">
        <v>14988</v>
      </c>
      <c r="H5613" s="23" t="s">
        <v>1438</v>
      </c>
    </row>
    <row r="5614" spans="1:8" x14ac:dyDescent="0.25">
      <c r="A5614">
        <v>2028</v>
      </c>
      <c r="B5614" t="s">
        <v>8698</v>
      </c>
      <c r="C5614" t="s">
        <v>8699</v>
      </c>
      <c r="D5614" s="23">
        <v>1848195000197</v>
      </c>
      <c r="E5614" t="s">
        <v>1385</v>
      </c>
      <c r="F5614" t="s">
        <v>1386</v>
      </c>
      <c r="G5614">
        <v>3304</v>
      </c>
      <c r="H5614" s="23" t="s">
        <v>8700</v>
      </c>
    </row>
    <row r="5615" spans="1:8" x14ac:dyDescent="0.25">
      <c r="A5615">
        <v>13883</v>
      </c>
      <c r="B5615" t="s">
        <v>22782</v>
      </c>
      <c r="C5615" t="s">
        <v>22782</v>
      </c>
      <c r="D5615" s="23"/>
      <c r="E5615" t="s">
        <v>1385</v>
      </c>
      <c r="F5615" t="s">
        <v>1386</v>
      </c>
      <c r="G5615">
        <v>21641</v>
      </c>
      <c r="H5615" s="23"/>
    </row>
    <row r="5616" spans="1:8" x14ac:dyDescent="0.25">
      <c r="A5616">
        <v>5030</v>
      </c>
      <c r="B5616" t="s">
        <v>8701</v>
      </c>
      <c r="C5616" t="s">
        <v>8702</v>
      </c>
      <c r="D5616" s="23">
        <v>60867520000128</v>
      </c>
      <c r="E5616" t="s">
        <v>1430</v>
      </c>
      <c r="F5616" t="s">
        <v>1415</v>
      </c>
      <c r="G5616">
        <v>8068</v>
      </c>
      <c r="H5616" s="23" t="s">
        <v>8703</v>
      </c>
    </row>
    <row r="5617" spans="1:8" x14ac:dyDescent="0.25">
      <c r="A5617">
        <v>8085</v>
      </c>
      <c r="B5617" t="s">
        <v>22783</v>
      </c>
      <c r="C5617" t="s">
        <v>22783</v>
      </c>
      <c r="D5617" s="23"/>
      <c r="E5617" t="s">
        <v>2549</v>
      </c>
      <c r="F5617" t="s">
        <v>1386</v>
      </c>
      <c r="G5617">
        <v>12379</v>
      </c>
      <c r="H5617" s="23"/>
    </row>
    <row r="5618" spans="1:8" x14ac:dyDescent="0.25">
      <c r="A5618">
        <v>10611</v>
      </c>
      <c r="B5618" t="s">
        <v>8704</v>
      </c>
      <c r="C5618" t="s">
        <v>8705</v>
      </c>
      <c r="D5618" s="23">
        <v>60616869000197</v>
      </c>
      <c r="E5618" t="s">
        <v>1635</v>
      </c>
      <c r="F5618" t="s">
        <v>1390</v>
      </c>
      <c r="G5618">
        <v>15984</v>
      </c>
      <c r="H5618" s="23" t="s">
        <v>1438</v>
      </c>
    </row>
    <row r="5619" spans="1:8" x14ac:dyDescent="0.25">
      <c r="A5619">
        <v>8861</v>
      </c>
      <c r="B5619" t="s">
        <v>8706</v>
      </c>
      <c r="C5619" t="s">
        <v>8707</v>
      </c>
      <c r="D5619" s="23">
        <v>7175849000145</v>
      </c>
      <c r="E5619" t="s">
        <v>2193</v>
      </c>
      <c r="F5619" t="s">
        <v>1390</v>
      </c>
      <c r="G5619">
        <v>13382</v>
      </c>
      <c r="H5619" s="23">
        <v>206323912114</v>
      </c>
    </row>
    <row r="5620" spans="1:8" x14ac:dyDescent="0.25">
      <c r="A5620">
        <v>10706</v>
      </c>
      <c r="B5620" t="s">
        <v>22784</v>
      </c>
      <c r="C5620" t="s">
        <v>22784</v>
      </c>
      <c r="D5620" s="23"/>
      <c r="E5620" t="s">
        <v>1422</v>
      </c>
      <c r="F5620" t="s">
        <v>1386</v>
      </c>
      <c r="G5620">
        <v>16123</v>
      </c>
      <c r="H5620" s="23"/>
    </row>
    <row r="5621" spans="1:8" x14ac:dyDescent="0.25">
      <c r="A5621">
        <v>7325</v>
      </c>
      <c r="B5621" t="s">
        <v>8708</v>
      </c>
      <c r="C5621" t="s">
        <v>8709</v>
      </c>
      <c r="D5621" s="23">
        <v>63554067000198</v>
      </c>
      <c r="E5621" t="s">
        <v>1406</v>
      </c>
      <c r="F5621" t="s">
        <v>1407</v>
      </c>
      <c r="G5621">
        <v>11253</v>
      </c>
      <c r="H5621" s="23" t="s">
        <v>1438</v>
      </c>
    </row>
    <row r="5622" spans="1:8" x14ac:dyDescent="0.25">
      <c r="A5622">
        <v>12502</v>
      </c>
      <c r="B5622" t="s">
        <v>8710</v>
      </c>
      <c r="C5622" t="s">
        <v>8710</v>
      </c>
      <c r="D5622" s="23">
        <v>33207016000129</v>
      </c>
      <c r="E5622" t="s">
        <v>1541</v>
      </c>
      <c r="F5622" t="s">
        <v>1386</v>
      </c>
      <c r="G5622">
        <v>19412</v>
      </c>
      <c r="H5622" s="23">
        <v>163415005</v>
      </c>
    </row>
    <row r="5623" spans="1:8" x14ac:dyDescent="0.25">
      <c r="A5623">
        <v>4954</v>
      </c>
      <c r="B5623" t="s">
        <v>8711</v>
      </c>
      <c r="C5623" t="s">
        <v>8712</v>
      </c>
      <c r="D5623" s="23">
        <v>8432018000174</v>
      </c>
      <c r="E5623" t="s">
        <v>1424</v>
      </c>
      <c r="F5623" t="s">
        <v>1390</v>
      </c>
      <c r="G5623">
        <v>7964</v>
      </c>
      <c r="H5623" s="23">
        <v>149501741114</v>
      </c>
    </row>
    <row r="5624" spans="1:8" x14ac:dyDescent="0.25">
      <c r="A5624">
        <v>8471</v>
      </c>
      <c r="B5624" t="s">
        <v>8713</v>
      </c>
      <c r="C5624" t="s">
        <v>8712</v>
      </c>
      <c r="D5624" s="23">
        <v>6154351000133</v>
      </c>
      <c r="E5624" t="s">
        <v>1424</v>
      </c>
      <c r="F5624" t="s">
        <v>1390</v>
      </c>
      <c r="G5624">
        <v>12940</v>
      </c>
      <c r="H5624" s="23">
        <v>117098418115</v>
      </c>
    </row>
    <row r="5625" spans="1:8" x14ac:dyDescent="0.25">
      <c r="A5625">
        <v>9930</v>
      </c>
      <c r="B5625" t="s">
        <v>8714</v>
      </c>
      <c r="C5625" t="s">
        <v>8715</v>
      </c>
      <c r="D5625" s="23">
        <v>57169815000116</v>
      </c>
      <c r="E5625" t="s">
        <v>1505</v>
      </c>
      <c r="F5625" t="s">
        <v>1390</v>
      </c>
      <c r="G5625">
        <v>14663</v>
      </c>
      <c r="H5625" s="23" t="s">
        <v>1438</v>
      </c>
    </row>
    <row r="5626" spans="1:8" x14ac:dyDescent="0.25">
      <c r="A5626">
        <v>12145</v>
      </c>
      <c r="B5626" t="s">
        <v>8716</v>
      </c>
      <c r="C5626" t="s">
        <v>8716</v>
      </c>
      <c r="D5626" s="23">
        <v>23625285000151</v>
      </c>
      <c r="E5626" t="s">
        <v>1409</v>
      </c>
      <c r="F5626" t="s">
        <v>1386</v>
      </c>
      <c r="G5626">
        <v>18729</v>
      </c>
      <c r="H5626" s="23">
        <v>162622511</v>
      </c>
    </row>
    <row r="5627" spans="1:8" x14ac:dyDescent="0.25">
      <c r="A5627">
        <v>843</v>
      </c>
      <c r="B5627" t="s">
        <v>22785</v>
      </c>
      <c r="C5627" t="s">
        <v>22785</v>
      </c>
      <c r="D5627" s="23"/>
      <c r="E5627" t="s">
        <v>1409</v>
      </c>
      <c r="F5627" t="s">
        <v>1386</v>
      </c>
      <c r="G5627">
        <v>2119</v>
      </c>
      <c r="H5627" s="23"/>
    </row>
    <row r="5628" spans="1:8" x14ac:dyDescent="0.25">
      <c r="A5628">
        <v>11343</v>
      </c>
      <c r="B5628" t="s">
        <v>22786</v>
      </c>
      <c r="C5628" t="s">
        <v>22786</v>
      </c>
      <c r="D5628" s="23"/>
      <c r="E5628" t="s">
        <v>3991</v>
      </c>
      <c r="F5628" t="s">
        <v>1398</v>
      </c>
      <c r="G5628">
        <v>17217</v>
      </c>
      <c r="H5628" s="23"/>
    </row>
    <row r="5629" spans="1:8" x14ac:dyDescent="0.25">
      <c r="A5629">
        <v>315</v>
      </c>
      <c r="B5629" t="s">
        <v>22787</v>
      </c>
      <c r="C5629" t="s">
        <v>22787</v>
      </c>
      <c r="D5629" s="23"/>
      <c r="E5629" t="s">
        <v>1385</v>
      </c>
      <c r="F5629" t="s">
        <v>1386</v>
      </c>
      <c r="G5629">
        <v>1591</v>
      </c>
      <c r="H5629" s="23"/>
    </row>
    <row r="5630" spans="1:8" x14ac:dyDescent="0.25">
      <c r="A5630">
        <v>9159</v>
      </c>
      <c r="B5630" t="s">
        <v>22788</v>
      </c>
      <c r="C5630" t="s">
        <v>22788</v>
      </c>
      <c r="D5630" s="23"/>
      <c r="E5630" t="s">
        <v>2411</v>
      </c>
      <c r="F5630" t="s">
        <v>1386</v>
      </c>
      <c r="G5630">
        <v>13669</v>
      </c>
      <c r="H5630" s="23"/>
    </row>
    <row r="5631" spans="1:8" x14ac:dyDescent="0.25">
      <c r="A5631">
        <v>500</v>
      </c>
      <c r="B5631" t="s">
        <v>22789</v>
      </c>
      <c r="C5631" t="s">
        <v>22789</v>
      </c>
      <c r="D5631" s="23"/>
      <c r="E5631" t="s">
        <v>1530</v>
      </c>
      <c r="F5631" t="s">
        <v>1386</v>
      </c>
      <c r="G5631">
        <v>1776</v>
      </c>
      <c r="H5631" s="23"/>
    </row>
    <row r="5632" spans="1:8" x14ac:dyDescent="0.25">
      <c r="A5632">
        <v>8835</v>
      </c>
      <c r="B5632" t="s">
        <v>8717</v>
      </c>
      <c r="C5632" t="s">
        <v>8717</v>
      </c>
      <c r="D5632" s="23">
        <v>71677629000119</v>
      </c>
      <c r="E5632" t="s">
        <v>6348</v>
      </c>
      <c r="F5632" t="s">
        <v>1390</v>
      </c>
      <c r="G5632">
        <v>13357</v>
      </c>
      <c r="H5632" s="23">
        <v>387166840113</v>
      </c>
    </row>
    <row r="5633" spans="1:8" x14ac:dyDescent="0.25">
      <c r="A5633">
        <v>12889</v>
      </c>
      <c r="B5633" t="s">
        <v>8718</v>
      </c>
      <c r="C5633" t="s">
        <v>8718</v>
      </c>
      <c r="D5633" s="23">
        <v>35285106000163</v>
      </c>
      <c r="E5633" t="s">
        <v>2138</v>
      </c>
      <c r="F5633" t="s">
        <v>1386</v>
      </c>
      <c r="G5633">
        <v>19936</v>
      </c>
      <c r="H5633" s="23">
        <v>163547475</v>
      </c>
    </row>
    <row r="5634" spans="1:8" x14ac:dyDescent="0.25">
      <c r="A5634">
        <v>10081</v>
      </c>
      <c r="B5634" t="s">
        <v>8719</v>
      </c>
      <c r="C5634" t="s">
        <v>8720</v>
      </c>
      <c r="D5634" s="23">
        <v>5072493000199</v>
      </c>
      <c r="E5634" t="s">
        <v>1424</v>
      </c>
      <c r="F5634" t="s">
        <v>1390</v>
      </c>
      <c r="G5634">
        <v>14946</v>
      </c>
      <c r="H5634" s="23" t="s">
        <v>3387</v>
      </c>
    </row>
    <row r="5635" spans="1:8" x14ac:dyDescent="0.25">
      <c r="A5635">
        <v>7697</v>
      </c>
      <c r="B5635" t="s">
        <v>8721</v>
      </c>
      <c r="C5635" t="s">
        <v>8721</v>
      </c>
      <c r="D5635" s="23">
        <v>20873342000123</v>
      </c>
      <c r="E5635" t="s">
        <v>1385</v>
      </c>
      <c r="F5635" t="s">
        <v>1386</v>
      </c>
      <c r="G5635">
        <v>12017</v>
      </c>
      <c r="H5635" s="23">
        <v>162450591</v>
      </c>
    </row>
    <row r="5636" spans="1:8" x14ac:dyDescent="0.25">
      <c r="A5636">
        <v>10817</v>
      </c>
      <c r="B5636" t="s">
        <v>8722</v>
      </c>
      <c r="C5636" t="s">
        <v>8722</v>
      </c>
      <c r="D5636" s="23">
        <v>802005918</v>
      </c>
      <c r="E5636" t="s">
        <v>1572</v>
      </c>
      <c r="F5636" t="s">
        <v>1386</v>
      </c>
      <c r="G5636">
        <v>16276</v>
      </c>
      <c r="H5636" s="23">
        <v>162342691</v>
      </c>
    </row>
    <row r="5637" spans="1:8" x14ac:dyDescent="0.25">
      <c r="A5637">
        <v>3532</v>
      </c>
      <c r="B5637" t="s">
        <v>8723</v>
      </c>
      <c r="C5637" t="s">
        <v>8724</v>
      </c>
      <c r="D5637" s="23">
        <v>802000797</v>
      </c>
      <c r="E5637" t="s">
        <v>1385</v>
      </c>
      <c r="F5637" t="s">
        <v>1386</v>
      </c>
      <c r="G5637">
        <v>4808</v>
      </c>
      <c r="H5637" s="23">
        <v>160360242</v>
      </c>
    </row>
    <row r="5638" spans="1:8" x14ac:dyDescent="0.25">
      <c r="A5638">
        <v>8305</v>
      </c>
      <c r="B5638" t="s">
        <v>8725</v>
      </c>
      <c r="C5638" t="s">
        <v>8726</v>
      </c>
      <c r="D5638" s="23">
        <v>802005756</v>
      </c>
      <c r="E5638" t="s">
        <v>1921</v>
      </c>
      <c r="F5638" t="s">
        <v>1386</v>
      </c>
      <c r="G5638">
        <v>12573</v>
      </c>
      <c r="H5638" s="23">
        <v>162183461</v>
      </c>
    </row>
    <row r="5639" spans="1:8" x14ac:dyDescent="0.25">
      <c r="A5639">
        <v>9589</v>
      </c>
      <c r="B5639" t="s">
        <v>8727</v>
      </c>
      <c r="C5639" t="s">
        <v>8728</v>
      </c>
      <c r="D5639" s="23">
        <v>24617997000191</v>
      </c>
      <c r="E5639" t="s">
        <v>1385</v>
      </c>
      <c r="F5639" t="s">
        <v>1386</v>
      </c>
      <c r="G5639">
        <v>14285</v>
      </c>
      <c r="H5639" s="23">
        <v>162884770</v>
      </c>
    </row>
    <row r="5640" spans="1:8" x14ac:dyDescent="0.25">
      <c r="A5640">
        <v>2519</v>
      </c>
      <c r="B5640" t="s">
        <v>8729</v>
      </c>
      <c r="C5640" t="s">
        <v>8730</v>
      </c>
      <c r="D5640" s="23">
        <v>35497429000110</v>
      </c>
      <c r="E5640" t="s">
        <v>1385</v>
      </c>
      <c r="F5640" t="s">
        <v>1386</v>
      </c>
      <c r="G5640">
        <v>3795</v>
      </c>
      <c r="H5640" s="23" t="s">
        <v>8731</v>
      </c>
    </row>
    <row r="5641" spans="1:8" x14ac:dyDescent="0.25">
      <c r="A5641">
        <v>10974</v>
      </c>
      <c r="B5641" t="s">
        <v>8732</v>
      </c>
      <c r="C5641" t="s">
        <v>8733</v>
      </c>
      <c r="D5641" s="23">
        <v>14830104000138</v>
      </c>
      <c r="E5641" t="s">
        <v>1385</v>
      </c>
      <c r="F5641" t="s">
        <v>1386</v>
      </c>
      <c r="G5641">
        <v>16713</v>
      </c>
      <c r="H5641" s="23" t="s">
        <v>1438</v>
      </c>
    </row>
    <row r="5642" spans="1:8" x14ac:dyDescent="0.25">
      <c r="A5642">
        <v>12097</v>
      </c>
      <c r="B5642" t="s">
        <v>8734</v>
      </c>
      <c r="C5642" t="s">
        <v>8735</v>
      </c>
      <c r="D5642" s="23">
        <v>29980158007917</v>
      </c>
      <c r="E5642" t="s">
        <v>1397</v>
      </c>
      <c r="F5642" t="s">
        <v>1398</v>
      </c>
      <c r="G5642">
        <v>18660</v>
      </c>
      <c r="H5642" s="23" t="s">
        <v>1438</v>
      </c>
    </row>
    <row r="5643" spans="1:8" x14ac:dyDescent="0.25">
      <c r="A5643">
        <v>8548</v>
      </c>
      <c r="B5643" t="s">
        <v>8736</v>
      </c>
      <c r="C5643" t="s">
        <v>1857</v>
      </c>
      <c r="D5643" s="23">
        <v>2864261000932</v>
      </c>
      <c r="E5643" t="s">
        <v>1397</v>
      </c>
      <c r="F5643" t="s">
        <v>1398</v>
      </c>
      <c r="G5643">
        <v>13050</v>
      </c>
      <c r="H5643" s="23">
        <v>202037215</v>
      </c>
    </row>
    <row r="5644" spans="1:8" x14ac:dyDescent="0.25">
      <c r="A5644">
        <v>12037</v>
      </c>
      <c r="B5644" t="s">
        <v>8736</v>
      </c>
      <c r="C5644" t="s">
        <v>1857</v>
      </c>
      <c r="D5644" s="23">
        <v>2864261000428</v>
      </c>
      <c r="E5644" t="s">
        <v>1430</v>
      </c>
      <c r="F5644" t="s">
        <v>1415</v>
      </c>
      <c r="G5644">
        <v>18566</v>
      </c>
      <c r="H5644" s="23">
        <v>33207828</v>
      </c>
    </row>
    <row r="5645" spans="1:8" x14ac:dyDescent="0.25">
      <c r="A5645">
        <v>13257</v>
      </c>
      <c r="B5645" t="s">
        <v>8737</v>
      </c>
      <c r="C5645" t="s">
        <v>8738</v>
      </c>
      <c r="D5645" s="23">
        <v>2864261003362</v>
      </c>
      <c r="E5645" t="s">
        <v>1409</v>
      </c>
      <c r="F5645" t="s">
        <v>1386</v>
      </c>
      <c r="G5645">
        <v>20454</v>
      </c>
      <c r="H5645" s="23">
        <v>164236546</v>
      </c>
    </row>
    <row r="5646" spans="1:8" x14ac:dyDescent="0.25">
      <c r="A5646">
        <v>15416</v>
      </c>
      <c r="B5646" t="s">
        <v>8739</v>
      </c>
      <c r="C5646" t="s">
        <v>8740</v>
      </c>
      <c r="D5646" s="23">
        <v>2864261002633</v>
      </c>
      <c r="E5646" t="s">
        <v>1476</v>
      </c>
      <c r="F5646" t="s">
        <v>1415</v>
      </c>
      <c r="G5646">
        <v>24584</v>
      </c>
      <c r="H5646" s="23">
        <v>85027499</v>
      </c>
    </row>
    <row r="5647" spans="1:8" x14ac:dyDescent="0.25">
      <c r="A5647">
        <v>11769</v>
      </c>
      <c r="B5647" t="s">
        <v>8741</v>
      </c>
      <c r="C5647" t="s">
        <v>8738</v>
      </c>
      <c r="D5647" s="23">
        <v>2864261002552</v>
      </c>
      <c r="E5647" t="s">
        <v>1642</v>
      </c>
      <c r="F5647" t="s">
        <v>1415</v>
      </c>
      <c r="G5647">
        <v>18052</v>
      </c>
      <c r="H5647" s="23">
        <v>84836717</v>
      </c>
    </row>
    <row r="5648" spans="1:8" x14ac:dyDescent="0.25">
      <c r="A5648">
        <v>7621</v>
      </c>
      <c r="B5648" t="s">
        <v>8742</v>
      </c>
      <c r="C5648" t="s">
        <v>8743</v>
      </c>
      <c r="D5648" s="23">
        <v>3184317000113</v>
      </c>
      <c r="E5648" t="s">
        <v>1424</v>
      </c>
      <c r="F5648" t="s">
        <v>1390</v>
      </c>
      <c r="G5648">
        <v>11812</v>
      </c>
      <c r="H5648" s="23">
        <v>241024280114</v>
      </c>
    </row>
    <row r="5649" spans="1:8" x14ac:dyDescent="0.25">
      <c r="A5649">
        <v>12007</v>
      </c>
      <c r="B5649" t="s">
        <v>8744</v>
      </c>
      <c r="C5649" t="s">
        <v>8745</v>
      </c>
      <c r="D5649" s="23">
        <v>15762247000201</v>
      </c>
      <c r="E5649" t="s">
        <v>1500</v>
      </c>
      <c r="F5649" t="s">
        <v>1415</v>
      </c>
      <c r="G5649">
        <v>18478</v>
      </c>
      <c r="H5649" s="23">
        <v>73295043</v>
      </c>
    </row>
    <row r="5650" spans="1:8" x14ac:dyDescent="0.25">
      <c r="A5650">
        <v>14489</v>
      </c>
      <c r="B5650" t="s">
        <v>8746</v>
      </c>
      <c r="C5650" t="s">
        <v>8747</v>
      </c>
      <c r="D5650" s="23">
        <v>30640459000110</v>
      </c>
      <c r="E5650" t="s">
        <v>1385</v>
      </c>
      <c r="F5650" t="s">
        <v>1386</v>
      </c>
      <c r="G5650">
        <v>22823</v>
      </c>
      <c r="H5650" s="23"/>
    </row>
    <row r="5651" spans="1:8" x14ac:dyDescent="0.25">
      <c r="A5651">
        <v>11918</v>
      </c>
      <c r="B5651" t="s">
        <v>8748</v>
      </c>
      <c r="C5651" t="s">
        <v>8748</v>
      </c>
      <c r="D5651" s="23">
        <v>29537710000137</v>
      </c>
      <c r="E5651" t="s">
        <v>1409</v>
      </c>
      <c r="F5651" t="s">
        <v>1386</v>
      </c>
      <c r="G5651">
        <v>18313</v>
      </c>
      <c r="H5651" s="23">
        <v>163092672</v>
      </c>
    </row>
    <row r="5652" spans="1:8" x14ac:dyDescent="0.25">
      <c r="A5652">
        <v>9894</v>
      </c>
      <c r="B5652" t="s">
        <v>22790</v>
      </c>
      <c r="C5652" t="s">
        <v>22790</v>
      </c>
      <c r="D5652" s="23"/>
      <c r="E5652" t="s">
        <v>1385</v>
      </c>
      <c r="F5652" t="s">
        <v>1386</v>
      </c>
      <c r="G5652">
        <v>14629</v>
      </c>
      <c r="H5652" s="23"/>
    </row>
    <row r="5653" spans="1:8" x14ac:dyDescent="0.25">
      <c r="A5653">
        <v>3978</v>
      </c>
      <c r="B5653" t="s">
        <v>8749</v>
      </c>
      <c r="C5653" t="s">
        <v>8750</v>
      </c>
      <c r="D5653" s="23">
        <v>9300505000146</v>
      </c>
      <c r="E5653" t="s">
        <v>1409</v>
      </c>
      <c r="F5653" t="s">
        <v>1386</v>
      </c>
      <c r="G5653">
        <v>5254</v>
      </c>
      <c r="H5653" s="23">
        <v>161591817</v>
      </c>
    </row>
    <row r="5654" spans="1:8" x14ac:dyDescent="0.25">
      <c r="A5654">
        <v>6521</v>
      </c>
      <c r="B5654" t="s">
        <v>8751</v>
      </c>
      <c r="C5654" t="s">
        <v>8752</v>
      </c>
      <c r="D5654" s="23">
        <v>17820696000103</v>
      </c>
      <c r="E5654" t="s">
        <v>1422</v>
      </c>
      <c r="F5654" t="s">
        <v>1386</v>
      </c>
      <c r="G5654">
        <v>10052</v>
      </c>
      <c r="H5654" s="23">
        <v>162118821</v>
      </c>
    </row>
    <row r="5655" spans="1:8" x14ac:dyDescent="0.25">
      <c r="A5655">
        <v>13642</v>
      </c>
      <c r="B5655" t="s">
        <v>8753</v>
      </c>
      <c r="C5655" t="s">
        <v>8754</v>
      </c>
      <c r="D5655" s="23">
        <v>11013206000172</v>
      </c>
      <c r="E5655" t="s">
        <v>8689</v>
      </c>
      <c r="F5655" t="s">
        <v>1398</v>
      </c>
      <c r="G5655">
        <v>21264</v>
      </c>
      <c r="H5655" s="23">
        <v>202221199</v>
      </c>
    </row>
    <row r="5656" spans="1:8" x14ac:dyDescent="0.25">
      <c r="A5656">
        <v>1512</v>
      </c>
      <c r="B5656" t="s">
        <v>8755</v>
      </c>
      <c r="C5656" t="s">
        <v>8756</v>
      </c>
      <c r="D5656" s="23">
        <v>11061369000120</v>
      </c>
      <c r="E5656" t="s">
        <v>1744</v>
      </c>
      <c r="F5656" t="s">
        <v>1386</v>
      </c>
      <c r="G5656">
        <v>2788</v>
      </c>
      <c r="H5656" s="23">
        <v>161642659</v>
      </c>
    </row>
    <row r="5657" spans="1:8" x14ac:dyDescent="0.25">
      <c r="A5657">
        <v>6755</v>
      </c>
      <c r="B5657" t="s">
        <v>22791</v>
      </c>
      <c r="C5657" t="s">
        <v>22792</v>
      </c>
      <c r="D5657" s="23"/>
      <c r="E5657" t="s">
        <v>1583</v>
      </c>
      <c r="F5657" t="s">
        <v>1386</v>
      </c>
      <c r="G5657">
        <v>5698</v>
      </c>
      <c r="H5657" s="23"/>
    </row>
    <row r="5658" spans="1:8" x14ac:dyDescent="0.25">
      <c r="A5658">
        <v>12116</v>
      </c>
      <c r="B5658" t="s">
        <v>8757</v>
      </c>
      <c r="C5658" t="s">
        <v>8757</v>
      </c>
      <c r="D5658" s="23">
        <v>34811702000177</v>
      </c>
      <c r="E5658" t="s">
        <v>1430</v>
      </c>
      <c r="F5658" t="s">
        <v>1415</v>
      </c>
      <c r="G5658">
        <v>18689</v>
      </c>
      <c r="H5658" s="23">
        <v>84855690</v>
      </c>
    </row>
    <row r="5659" spans="1:8" x14ac:dyDescent="0.25">
      <c r="A5659">
        <v>6245</v>
      </c>
      <c r="B5659" t="s">
        <v>8758</v>
      </c>
      <c r="C5659" t="s">
        <v>8758</v>
      </c>
      <c r="D5659" s="23">
        <v>15689943000140</v>
      </c>
      <c r="E5659" t="s">
        <v>1696</v>
      </c>
      <c r="F5659" t="s">
        <v>1386</v>
      </c>
      <c r="G5659">
        <v>9776</v>
      </c>
      <c r="H5659" s="23">
        <v>162042043</v>
      </c>
    </row>
    <row r="5660" spans="1:8" x14ac:dyDescent="0.25">
      <c r="A5660">
        <v>683</v>
      </c>
      <c r="B5660" t="s">
        <v>22793</v>
      </c>
      <c r="C5660" t="s">
        <v>22793</v>
      </c>
      <c r="D5660" s="23"/>
      <c r="E5660" t="s">
        <v>1385</v>
      </c>
      <c r="F5660" t="s">
        <v>1386</v>
      </c>
      <c r="G5660">
        <v>1959</v>
      </c>
      <c r="H5660" s="23"/>
    </row>
    <row r="5661" spans="1:8" x14ac:dyDescent="0.25">
      <c r="A5661">
        <v>6626</v>
      </c>
      <c r="B5661" t="s">
        <v>8759</v>
      </c>
      <c r="C5661" t="s">
        <v>8759</v>
      </c>
      <c r="D5661" s="23">
        <v>17900434000140</v>
      </c>
      <c r="E5661" t="s">
        <v>1723</v>
      </c>
      <c r="F5661" t="s">
        <v>1386</v>
      </c>
      <c r="G5661">
        <v>10163</v>
      </c>
      <c r="H5661" s="23">
        <v>162123850</v>
      </c>
    </row>
    <row r="5662" spans="1:8" x14ac:dyDescent="0.25">
      <c r="A5662">
        <v>15534</v>
      </c>
      <c r="B5662" t="s">
        <v>8760</v>
      </c>
      <c r="C5662" t="s">
        <v>8761</v>
      </c>
      <c r="D5662" s="23">
        <v>58717742000112</v>
      </c>
      <c r="E5662" t="s">
        <v>1385</v>
      </c>
      <c r="F5662" t="s">
        <v>1386</v>
      </c>
      <c r="G5662">
        <v>24764</v>
      </c>
      <c r="H5662" s="23" t="s">
        <v>1438</v>
      </c>
    </row>
    <row r="5663" spans="1:8" x14ac:dyDescent="0.25">
      <c r="A5663">
        <v>2329</v>
      </c>
      <c r="B5663" t="s">
        <v>8762</v>
      </c>
      <c r="C5663" t="s">
        <v>8763</v>
      </c>
      <c r="D5663" s="23">
        <v>3070371000138</v>
      </c>
      <c r="E5663" t="s">
        <v>1452</v>
      </c>
      <c r="F5663" t="s">
        <v>1386</v>
      </c>
      <c r="G5663">
        <v>3605</v>
      </c>
      <c r="H5663" s="23" t="s">
        <v>8764</v>
      </c>
    </row>
    <row r="5664" spans="1:8" x14ac:dyDescent="0.25">
      <c r="A5664">
        <v>7041</v>
      </c>
      <c r="B5664" t="s">
        <v>22794</v>
      </c>
      <c r="C5664" t="s">
        <v>22792</v>
      </c>
      <c r="D5664" s="23"/>
      <c r="E5664" t="s">
        <v>1723</v>
      </c>
      <c r="F5664" t="s">
        <v>1386</v>
      </c>
      <c r="G5664">
        <v>6439</v>
      </c>
      <c r="H5664" s="23"/>
    </row>
    <row r="5665" spans="1:8" x14ac:dyDescent="0.25">
      <c r="A5665">
        <v>9140</v>
      </c>
      <c r="B5665" t="s">
        <v>22795</v>
      </c>
      <c r="C5665" t="s">
        <v>22795</v>
      </c>
      <c r="D5665" s="23"/>
      <c r="E5665" t="s">
        <v>2225</v>
      </c>
      <c r="F5665" t="s">
        <v>1386</v>
      </c>
      <c r="G5665">
        <v>13652</v>
      </c>
      <c r="H5665" s="23"/>
    </row>
    <row r="5666" spans="1:8" x14ac:dyDescent="0.25">
      <c r="A5666">
        <v>1194</v>
      </c>
      <c r="B5666" t="s">
        <v>22796</v>
      </c>
      <c r="C5666" t="s">
        <v>22796</v>
      </c>
      <c r="D5666" s="23"/>
      <c r="E5666" t="s">
        <v>1385</v>
      </c>
      <c r="F5666" t="s">
        <v>1386</v>
      </c>
      <c r="G5666">
        <v>2470</v>
      </c>
      <c r="H5666" s="23"/>
    </row>
    <row r="5667" spans="1:8" x14ac:dyDescent="0.25">
      <c r="A5667">
        <v>5591</v>
      </c>
      <c r="B5667" t="s">
        <v>22797</v>
      </c>
      <c r="C5667" t="s">
        <v>22797</v>
      </c>
      <c r="D5667" s="23"/>
      <c r="E5667" t="s">
        <v>1385</v>
      </c>
      <c r="F5667" t="s">
        <v>1386</v>
      </c>
      <c r="G5667">
        <v>8649</v>
      </c>
      <c r="H5667" s="23"/>
    </row>
    <row r="5668" spans="1:8" x14ac:dyDescent="0.25">
      <c r="A5668">
        <v>5236</v>
      </c>
      <c r="B5668" t="s">
        <v>22798</v>
      </c>
      <c r="C5668" t="s">
        <v>22798</v>
      </c>
      <c r="D5668" s="23"/>
      <c r="E5668" t="s">
        <v>1572</v>
      </c>
      <c r="F5668" t="s">
        <v>1415</v>
      </c>
      <c r="G5668">
        <v>6768</v>
      </c>
      <c r="H5668" s="23"/>
    </row>
    <row r="5669" spans="1:8" x14ac:dyDescent="0.25">
      <c r="A5669">
        <v>5362</v>
      </c>
      <c r="B5669" t="s">
        <v>22799</v>
      </c>
      <c r="C5669" t="s">
        <v>22799</v>
      </c>
      <c r="D5669" s="23"/>
      <c r="E5669" t="s">
        <v>1430</v>
      </c>
      <c r="F5669" t="s">
        <v>1415</v>
      </c>
      <c r="G5669">
        <v>8395</v>
      </c>
      <c r="H5669" s="23"/>
    </row>
    <row r="5670" spans="1:8" x14ac:dyDescent="0.25">
      <c r="A5670">
        <v>13139</v>
      </c>
      <c r="B5670" t="s">
        <v>8765</v>
      </c>
      <c r="C5670" t="s">
        <v>8765</v>
      </c>
      <c r="D5670" s="23">
        <v>19919985000181</v>
      </c>
      <c r="E5670" t="s">
        <v>1385</v>
      </c>
      <c r="F5670" t="s">
        <v>1386</v>
      </c>
      <c r="G5670">
        <v>20315</v>
      </c>
      <c r="H5670" s="23">
        <v>162298323</v>
      </c>
    </row>
    <row r="5671" spans="1:8" x14ac:dyDescent="0.25">
      <c r="A5671">
        <v>5106</v>
      </c>
      <c r="B5671" t="s">
        <v>22800</v>
      </c>
      <c r="C5671" t="s">
        <v>22800</v>
      </c>
      <c r="D5671" s="23"/>
      <c r="E5671" t="s">
        <v>1385</v>
      </c>
      <c r="F5671" t="s">
        <v>1386</v>
      </c>
      <c r="G5671">
        <v>8151</v>
      </c>
      <c r="H5671" s="23"/>
    </row>
    <row r="5672" spans="1:8" x14ac:dyDescent="0.25">
      <c r="A5672">
        <v>11325</v>
      </c>
      <c r="B5672" t="s">
        <v>8766</v>
      </c>
      <c r="C5672" t="s">
        <v>8767</v>
      </c>
      <c r="D5672" s="23">
        <v>22293109000105</v>
      </c>
      <c r="E5672" t="s">
        <v>1385</v>
      </c>
      <c r="F5672" t="s">
        <v>1386</v>
      </c>
      <c r="G5672">
        <v>17192</v>
      </c>
      <c r="H5672" s="23" t="s">
        <v>1438</v>
      </c>
    </row>
    <row r="5673" spans="1:8" x14ac:dyDescent="0.25">
      <c r="A5673">
        <v>15565</v>
      </c>
      <c r="B5673" t="s">
        <v>8766</v>
      </c>
      <c r="C5673" t="s">
        <v>22801</v>
      </c>
      <c r="D5673" s="23"/>
      <c r="E5673" t="s">
        <v>1723</v>
      </c>
      <c r="F5673" t="s">
        <v>1386</v>
      </c>
      <c r="G5673">
        <v>20161</v>
      </c>
      <c r="H5673" s="23"/>
    </row>
    <row r="5674" spans="1:8" x14ac:dyDescent="0.25">
      <c r="A5674">
        <v>568</v>
      </c>
      <c r="B5674" t="s">
        <v>22802</v>
      </c>
      <c r="C5674" t="s">
        <v>22802</v>
      </c>
      <c r="D5674" s="23"/>
      <c r="E5674" t="s">
        <v>1583</v>
      </c>
      <c r="F5674" t="s">
        <v>1386</v>
      </c>
      <c r="G5674">
        <v>1844</v>
      </c>
      <c r="H5674" s="23"/>
    </row>
    <row r="5675" spans="1:8" x14ac:dyDescent="0.25">
      <c r="A5675">
        <v>11318</v>
      </c>
      <c r="B5675" t="s">
        <v>8768</v>
      </c>
      <c r="C5675" t="s">
        <v>8769</v>
      </c>
      <c r="D5675" s="23">
        <v>4784364000160</v>
      </c>
      <c r="E5675" t="s">
        <v>1635</v>
      </c>
      <c r="F5675" t="s">
        <v>1390</v>
      </c>
      <c r="G5675">
        <v>17179</v>
      </c>
      <c r="H5675" s="23">
        <v>417231849110</v>
      </c>
    </row>
    <row r="5676" spans="1:8" x14ac:dyDescent="0.25">
      <c r="A5676">
        <v>8314</v>
      </c>
      <c r="B5676" t="s">
        <v>22803</v>
      </c>
      <c r="C5676" t="s">
        <v>22803</v>
      </c>
      <c r="D5676" s="23"/>
      <c r="E5676" t="s">
        <v>1723</v>
      </c>
      <c r="F5676" t="s">
        <v>1386</v>
      </c>
      <c r="G5676">
        <v>6123</v>
      </c>
      <c r="H5676" s="23"/>
    </row>
    <row r="5677" spans="1:8" x14ac:dyDescent="0.25">
      <c r="A5677">
        <v>7305</v>
      </c>
      <c r="B5677" t="s">
        <v>22804</v>
      </c>
      <c r="C5677" t="s">
        <v>22804</v>
      </c>
      <c r="D5677" s="23"/>
      <c r="E5677" t="s">
        <v>1583</v>
      </c>
      <c r="F5677" t="s">
        <v>1386</v>
      </c>
      <c r="G5677">
        <v>11232</v>
      </c>
      <c r="H5677" s="23"/>
    </row>
    <row r="5678" spans="1:8" x14ac:dyDescent="0.25">
      <c r="A5678">
        <v>6219</v>
      </c>
      <c r="B5678" t="s">
        <v>8770</v>
      </c>
      <c r="C5678" t="s">
        <v>8771</v>
      </c>
      <c r="D5678" s="23">
        <v>1403788000140</v>
      </c>
      <c r="E5678" t="s">
        <v>8772</v>
      </c>
      <c r="F5678" t="s">
        <v>1390</v>
      </c>
      <c r="G5678">
        <v>9751</v>
      </c>
      <c r="H5678" s="23">
        <v>116297009113</v>
      </c>
    </row>
    <row r="5679" spans="1:8" x14ac:dyDescent="0.25">
      <c r="A5679">
        <v>13928</v>
      </c>
      <c r="B5679" t="s">
        <v>8773</v>
      </c>
      <c r="C5679" t="s">
        <v>8774</v>
      </c>
      <c r="D5679" s="23">
        <v>35414077000192</v>
      </c>
      <c r="E5679" t="s">
        <v>1430</v>
      </c>
      <c r="F5679" t="s">
        <v>1415</v>
      </c>
      <c r="G5679">
        <v>21703</v>
      </c>
      <c r="H5679" s="23" t="s">
        <v>1438</v>
      </c>
    </row>
    <row r="5680" spans="1:8" x14ac:dyDescent="0.25">
      <c r="A5680">
        <v>9511</v>
      </c>
      <c r="B5680" t="s">
        <v>22805</v>
      </c>
      <c r="C5680" t="s">
        <v>22805</v>
      </c>
      <c r="D5680" s="23"/>
      <c r="E5680" t="s">
        <v>1422</v>
      </c>
      <c r="F5680" t="s">
        <v>1386</v>
      </c>
      <c r="G5680">
        <v>14200</v>
      </c>
      <c r="H5680" s="23"/>
    </row>
    <row r="5681" spans="1:8" x14ac:dyDescent="0.25">
      <c r="A5681">
        <v>15117</v>
      </c>
      <c r="B5681" t="s">
        <v>22806</v>
      </c>
      <c r="C5681" t="s">
        <v>22807</v>
      </c>
      <c r="D5681" s="23"/>
      <c r="E5681" t="s">
        <v>1422</v>
      </c>
      <c r="F5681" t="s">
        <v>1386</v>
      </c>
      <c r="G5681">
        <v>16037</v>
      </c>
      <c r="H5681" s="23"/>
    </row>
    <row r="5682" spans="1:8" x14ac:dyDescent="0.25">
      <c r="A5682">
        <v>14730</v>
      </c>
      <c r="B5682" t="s">
        <v>8775</v>
      </c>
      <c r="D5682" s="23">
        <v>27951855000154</v>
      </c>
      <c r="E5682" t="s">
        <v>1397</v>
      </c>
      <c r="F5682" t="s">
        <v>1398</v>
      </c>
      <c r="G5682">
        <v>23187</v>
      </c>
      <c r="H5682" s="23">
        <v>204732999</v>
      </c>
    </row>
    <row r="5683" spans="1:8" x14ac:dyDescent="0.25">
      <c r="A5683">
        <v>943</v>
      </c>
      <c r="B5683" t="s">
        <v>22808</v>
      </c>
      <c r="C5683" t="s">
        <v>22808</v>
      </c>
      <c r="D5683" s="23"/>
      <c r="E5683" t="s">
        <v>1385</v>
      </c>
      <c r="F5683" t="s">
        <v>1386</v>
      </c>
      <c r="G5683">
        <v>2219</v>
      </c>
      <c r="H5683" s="23"/>
    </row>
    <row r="5684" spans="1:8" x14ac:dyDescent="0.25">
      <c r="A5684">
        <v>1777</v>
      </c>
      <c r="B5684" t="s">
        <v>8776</v>
      </c>
      <c r="C5684" t="s">
        <v>8777</v>
      </c>
      <c r="D5684" s="23">
        <v>12619821000190</v>
      </c>
      <c r="E5684" t="s">
        <v>1723</v>
      </c>
      <c r="F5684" t="s">
        <v>1386</v>
      </c>
      <c r="G5684">
        <v>3053</v>
      </c>
      <c r="H5684" s="23" t="s">
        <v>8778</v>
      </c>
    </row>
    <row r="5685" spans="1:8" x14ac:dyDescent="0.25">
      <c r="A5685">
        <v>1080</v>
      </c>
      <c r="B5685" t="s">
        <v>22809</v>
      </c>
      <c r="C5685" t="s">
        <v>22809</v>
      </c>
      <c r="D5685" s="23"/>
      <c r="E5685" t="s">
        <v>1723</v>
      </c>
      <c r="F5685" t="s">
        <v>1386</v>
      </c>
      <c r="G5685">
        <v>2356</v>
      </c>
      <c r="H5685" s="23"/>
    </row>
    <row r="5686" spans="1:8" x14ac:dyDescent="0.25">
      <c r="A5686">
        <v>5034</v>
      </c>
      <c r="B5686" t="s">
        <v>22810</v>
      </c>
      <c r="C5686" t="s">
        <v>22810</v>
      </c>
      <c r="D5686" s="23"/>
      <c r="E5686" t="s">
        <v>1723</v>
      </c>
      <c r="F5686" t="s">
        <v>1386</v>
      </c>
      <c r="G5686">
        <v>5589</v>
      </c>
      <c r="H5686" s="23"/>
    </row>
    <row r="5687" spans="1:8" x14ac:dyDescent="0.25">
      <c r="A5687">
        <v>13680</v>
      </c>
      <c r="B5687" t="s">
        <v>22811</v>
      </c>
      <c r="C5687" t="s">
        <v>22811</v>
      </c>
      <c r="D5687" s="23"/>
      <c r="E5687" t="s">
        <v>3083</v>
      </c>
      <c r="F5687" t="s">
        <v>1386</v>
      </c>
      <c r="G5687">
        <v>21324</v>
      </c>
      <c r="H5687" s="23"/>
    </row>
    <row r="5688" spans="1:8" x14ac:dyDescent="0.25">
      <c r="A5688">
        <v>11175</v>
      </c>
      <c r="B5688" t="s">
        <v>8779</v>
      </c>
      <c r="C5688" t="s">
        <v>8779</v>
      </c>
      <c r="D5688" s="23">
        <v>18661945000110</v>
      </c>
      <c r="E5688" t="s">
        <v>1385</v>
      </c>
      <c r="F5688" t="s">
        <v>1386</v>
      </c>
      <c r="G5688">
        <v>16989</v>
      </c>
      <c r="H5688" s="23" t="s">
        <v>1438</v>
      </c>
    </row>
    <row r="5689" spans="1:8" x14ac:dyDescent="0.25">
      <c r="A5689">
        <v>13414</v>
      </c>
      <c r="B5689" t="s">
        <v>8780</v>
      </c>
      <c r="C5689" t="s">
        <v>8781</v>
      </c>
      <c r="D5689" s="23">
        <v>58613142000104</v>
      </c>
      <c r="E5689" t="s">
        <v>7460</v>
      </c>
      <c r="F5689" t="s">
        <v>1390</v>
      </c>
      <c r="G5689">
        <v>20982</v>
      </c>
      <c r="H5689" s="23">
        <v>260043472110</v>
      </c>
    </row>
    <row r="5690" spans="1:8" x14ac:dyDescent="0.25">
      <c r="A5690">
        <v>3307</v>
      </c>
      <c r="B5690" t="s">
        <v>8782</v>
      </c>
      <c r="C5690" t="s">
        <v>8783</v>
      </c>
      <c r="D5690" s="23">
        <v>7062432000176</v>
      </c>
      <c r="E5690" t="s">
        <v>1691</v>
      </c>
      <c r="F5690" t="s">
        <v>1692</v>
      </c>
      <c r="G5690">
        <v>4583</v>
      </c>
      <c r="H5690" s="23">
        <v>9032546371</v>
      </c>
    </row>
    <row r="5691" spans="1:8" x14ac:dyDescent="0.25">
      <c r="A5691">
        <v>1731</v>
      </c>
      <c r="B5691" t="s">
        <v>8784</v>
      </c>
      <c r="C5691" t="s">
        <v>8785</v>
      </c>
      <c r="D5691" s="23">
        <v>12232378000108</v>
      </c>
      <c r="E5691" t="s">
        <v>1422</v>
      </c>
      <c r="F5691" t="s">
        <v>1386</v>
      </c>
      <c r="G5691">
        <v>3007</v>
      </c>
      <c r="H5691" s="23">
        <v>161729150</v>
      </c>
    </row>
    <row r="5692" spans="1:8" x14ac:dyDescent="0.25">
      <c r="A5692">
        <v>8530</v>
      </c>
      <c r="B5692" t="s">
        <v>8786</v>
      </c>
      <c r="C5692" t="s">
        <v>8787</v>
      </c>
      <c r="D5692" s="23">
        <v>733251000185</v>
      </c>
      <c r="E5692" t="s">
        <v>1422</v>
      </c>
      <c r="F5692" t="s">
        <v>1386</v>
      </c>
      <c r="G5692">
        <v>13034</v>
      </c>
      <c r="H5692" s="23" t="s">
        <v>1438</v>
      </c>
    </row>
    <row r="5693" spans="1:8" x14ac:dyDescent="0.25">
      <c r="A5693">
        <v>8140</v>
      </c>
      <c r="B5693" t="s">
        <v>22812</v>
      </c>
      <c r="C5693" t="s">
        <v>22812</v>
      </c>
      <c r="D5693" s="23"/>
      <c r="E5693" t="s">
        <v>4001</v>
      </c>
      <c r="F5693" t="s">
        <v>1398</v>
      </c>
      <c r="G5693">
        <v>12417</v>
      </c>
      <c r="H5693" s="23"/>
    </row>
    <row r="5694" spans="1:8" x14ac:dyDescent="0.25">
      <c r="A5694">
        <v>6177</v>
      </c>
      <c r="B5694" t="s">
        <v>22813</v>
      </c>
      <c r="C5694" t="s">
        <v>22813</v>
      </c>
      <c r="D5694" s="23"/>
      <c r="E5694" t="s">
        <v>1583</v>
      </c>
      <c r="F5694" t="s">
        <v>1386</v>
      </c>
      <c r="G5694">
        <v>9706</v>
      </c>
      <c r="H5694" s="23"/>
    </row>
    <row r="5695" spans="1:8" x14ac:dyDescent="0.25">
      <c r="A5695">
        <v>6287</v>
      </c>
      <c r="B5695" t="s">
        <v>8788</v>
      </c>
      <c r="C5695" t="s">
        <v>8788</v>
      </c>
      <c r="D5695" s="23">
        <v>17934745000120</v>
      </c>
      <c r="E5695" t="s">
        <v>1385</v>
      </c>
      <c r="F5695" t="s">
        <v>1386</v>
      </c>
      <c r="G5695">
        <v>9834</v>
      </c>
      <c r="H5695" s="23">
        <v>162129262</v>
      </c>
    </row>
    <row r="5696" spans="1:8" x14ac:dyDescent="0.25">
      <c r="A5696">
        <v>4989</v>
      </c>
      <c r="B5696" t="s">
        <v>22814</v>
      </c>
      <c r="C5696" t="s">
        <v>22814</v>
      </c>
      <c r="D5696" s="23"/>
      <c r="E5696" t="s">
        <v>1401</v>
      </c>
      <c r="F5696" t="s">
        <v>1386</v>
      </c>
      <c r="G5696">
        <v>8015</v>
      </c>
      <c r="H5696" s="23"/>
    </row>
    <row r="5697" spans="1:8" x14ac:dyDescent="0.25">
      <c r="A5697">
        <v>981</v>
      </c>
      <c r="B5697" t="s">
        <v>22815</v>
      </c>
      <c r="C5697" t="s">
        <v>22815</v>
      </c>
      <c r="D5697" s="23"/>
      <c r="E5697" t="s">
        <v>1385</v>
      </c>
      <c r="F5697" t="s">
        <v>1386</v>
      </c>
      <c r="G5697">
        <v>2257</v>
      </c>
      <c r="H5697" s="23"/>
    </row>
    <row r="5698" spans="1:8" x14ac:dyDescent="0.25">
      <c r="A5698">
        <v>12841</v>
      </c>
      <c r="B5698" t="s">
        <v>22816</v>
      </c>
      <c r="C5698" t="s">
        <v>22817</v>
      </c>
      <c r="D5698" s="23"/>
      <c r="E5698" t="s">
        <v>1422</v>
      </c>
      <c r="F5698" t="s">
        <v>1386</v>
      </c>
      <c r="G5698">
        <v>9602</v>
      </c>
      <c r="H5698" s="23"/>
    </row>
    <row r="5699" spans="1:8" x14ac:dyDescent="0.25">
      <c r="A5699">
        <v>5645</v>
      </c>
      <c r="B5699" t="s">
        <v>22818</v>
      </c>
      <c r="C5699" t="s">
        <v>22819</v>
      </c>
      <c r="D5699" s="23"/>
      <c r="E5699" t="s">
        <v>1385</v>
      </c>
      <c r="F5699" t="s">
        <v>1386</v>
      </c>
      <c r="G5699">
        <v>6735</v>
      </c>
      <c r="H5699" s="23"/>
    </row>
    <row r="5700" spans="1:8" x14ac:dyDescent="0.25">
      <c r="A5700">
        <v>8688</v>
      </c>
      <c r="B5700" t="s">
        <v>22820</v>
      </c>
      <c r="C5700" t="s">
        <v>22821</v>
      </c>
      <c r="D5700" s="23"/>
      <c r="E5700" t="s">
        <v>1422</v>
      </c>
      <c r="F5700" t="s">
        <v>1386</v>
      </c>
      <c r="G5700">
        <v>12208</v>
      </c>
      <c r="H5700" s="23"/>
    </row>
    <row r="5701" spans="1:8" x14ac:dyDescent="0.25">
      <c r="A5701">
        <v>1258</v>
      </c>
      <c r="B5701" t="s">
        <v>8789</v>
      </c>
      <c r="C5701" t="s">
        <v>8790</v>
      </c>
      <c r="D5701" s="23">
        <v>10285266000181</v>
      </c>
      <c r="E5701" t="s">
        <v>1541</v>
      </c>
      <c r="F5701" t="s">
        <v>1386</v>
      </c>
      <c r="G5701">
        <v>2534</v>
      </c>
      <c r="H5701" s="23">
        <v>161583199</v>
      </c>
    </row>
    <row r="5702" spans="1:8" x14ac:dyDescent="0.25">
      <c r="A5702">
        <v>8648</v>
      </c>
      <c r="B5702" t="s">
        <v>8791</v>
      </c>
      <c r="C5702" t="s">
        <v>8791</v>
      </c>
      <c r="D5702" s="23">
        <v>25305607000100</v>
      </c>
      <c r="E5702" t="s">
        <v>2200</v>
      </c>
      <c r="F5702" t="s">
        <v>1457</v>
      </c>
      <c r="G5702">
        <v>13158</v>
      </c>
      <c r="H5702" s="23">
        <v>195808649</v>
      </c>
    </row>
    <row r="5703" spans="1:8" x14ac:dyDescent="0.25">
      <c r="A5703">
        <v>2026</v>
      </c>
      <c r="B5703" t="s">
        <v>8792</v>
      </c>
      <c r="C5703" t="s">
        <v>8793</v>
      </c>
      <c r="D5703" s="23">
        <v>1832968000147</v>
      </c>
      <c r="E5703" t="s">
        <v>2817</v>
      </c>
      <c r="F5703" t="s">
        <v>1386</v>
      </c>
      <c r="G5703">
        <v>3302</v>
      </c>
      <c r="H5703" s="23">
        <v>161165192</v>
      </c>
    </row>
    <row r="5704" spans="1:8" x14ac:dyDescent="0.25">
      <c r="A5704">
        <v>9396</v>
      </c>
      <c r="B5704" t="s">
        <v>22822</v>
      </c>
      <c r="C5704" t="s">
        <v>22822</v>
      </c>
      <c r="D5704" s="23"/>
      <c r="E5704" t="s">
        <v>1385</v>
      </c>
      <c r="F5704" t="s">
        <v>1386</v>
      </c>
      <c r="G5704">
        <v>13874</v>
      </c>
      <c r="H5704" s="23"/>
    </row>
    <row r="5705" spans="1:8" x14ac:dyDescent="0.25">
      <c r="A5705">
        <v>4450</v>
      </c>
      <c r="B5705" t="s">
        <v>8794</v>
      </c>
      <c r="C5705" t="s">
        <v>8795</v>
      </c>
      <c r="D5705" s="23">
        <v>9054156000120</v>
      </c>
      <c r="E5705" t="s">
        <v>1500</v>
      </c>
      <c r="F5705" t="s">
        <v>1415</v>
      </c>
      <c r="G5705">
        <v>7040</v>
      </c>
      <c r="H5705" s="23" t="s">
        <v>1438</v>
      </c>
    </row>
    <row r="5706" spans="1:8" x14ac:dyDescent="0.25">
      <c r="A5706">
        <v>1958</v>
      </c>
      <c r="B5706" t="s">
        <v>8796</v>
      </c>
      <c r="C5706" t="s">
        <v>8797</v>
      </c>
      <c r="D5706" s="23">
        <v>14243883000175</v>
      </c>
      <c r="E5706" t="s">
        <v>1409</v>
      </c>
      <c r="F5706" t="s">
        <v>1386</v>
      </c>
      <c r="G5706">
        <v>3234</v>
      </c>
      <c r="H5706" s="23">
        <v>161877460</v>
      </c>
    </row>
    <row r="5707" spans="1:8" x14ac:dyDescent="0.25">
      <c r="A5707">
        <v>1713</v>
      </c>
      <c r="B5707" t="s">
        <v>8798</v>
      </c>
      <c r="C5707" t="s">
        <v>8799</v>
      </c>
      <c r="D5707" s="23">
        <v>12066021000199</v>
      </c>
      <c r="E5707" t="s">
        <v>4830</v>
      </c>
      <c r="F5707" t="s">
        <v>1407</v>
      </c>
      <c r="G5707">
        <v>2989</v>
      </c>
      <c r="H5707" s="23">
        <v>64027279</v>
      </c>
    </row>
    <row r="5708" spans="1:8" x14ac:dyDescent="0.25">
      <c r="A5708">
        <v>4748</v>
      </c>
      <c r="B5708" t="s">
        <v>8800</v>
      </c>
      <c r="C5708" t="s">
        <v>8800</v>
      </c>
      <c r="D5708" s="23">
        <v>53276010000110</v>
      </c>
      <c r="E5708" t="s">
        <v>3897</v>
      </c>
      <c r="F5708" t="s">
        <v>1390</v>
      </c>
      <c r="G5708">
        <v>7327</v>
      </c>
      <c r="H5708" s="23">
        <v>407087160115</v>
      </c>
    </row>
    <row r="5709" spans="1:8" x14ac:dyDescent="0.25">
      <c r="A5709">
        <v>4805</v>
      </c>
      <c r="B5709" t="s">
        <v>8801</v>
      </c>
      <c r="C5709" t="s">
        <v>8802</v>
      </c>
      <c r="D5709" s="23">
        <v>6639294000182</v>
      </c>
      <c r="E5709" t="s">
        <v>1527</v>
      </c>
      <c r="F5709" t="s">
        <v>1386</v>
      </c>
      <c r="G5709">
        <v>7471</v>
      </c>
      <c r="H5709" s="23" t="s">
        <v>1438</v>
      </c>
    </row>
    <row r="5710" spans="1:8" x14ac:dyDescent="0.25">
      <c r="A5710">
        <v>15532</v>
      </c>
      <c r="B5710" t="s">
        <v>8803</v>
      </c>
      <c r="C5710" t="s">
        <v>8804</v>
      </c>
      <c r="D5710" s="23">
        <v>26942653000183</v>
      </c>
      <c r="E5710" t="s">
        <v>1409</v>
      </c>
      <c r="F5710" t="s">
        <v>1386</v>
      </c>
      <c r="G5710">
        <v>24757</v>
      </c>
      <c r="H5710" s="23" t="s">
        <v>1438</v>
      </c>
    </row>
    <row r="5711" spans="1:8" x14ac:dyDescent="0.25">
      <c r="A5711">
        <v>15584</v>
      </c>
      <c r="B5711" t="s">
        <v>8805</v>
      </c>
      <c r="D5711" s="23">
        <v>24553349000119</v>
      </c>
      <c r="E5711" t="s">
        <v>1430</v>
      </c>
      <c r="F5711" t="s">
        <v>1444</v>
      </c>
      <c r="G5711">
        <v>24840</v>
      </c>
      <c r="H5711" s="23">
        <v>17775051</v>
      </c>
    </row>
    <row r="5712" spans="1:8" x14ac:dyDescent="0.25">
      <c r="A5712">
        <v>11286</v>
      </c>
      <c r="B5712" t="s">
        <v>8806</v>
      </c>
      <c r="C5712" t="s">
        <v>8806</v>
      </c>
      <c r="D5712" s="23">
        <v>29597129000100</v>
      </c>
      <c r="E5712" t="s">
        <v>1409</v>
      </c>
      <c r="F5712" t="s">
        <v>1386</v>
      </c>
      <c r="G5712">
        <v>17131</v>
      </c>
      <c r="H5712" s="23">
        <v>163097488</v>
      </c>
    </row>
    <row r="5713" spans="1:8" x14ac:dyDescent="0.25">
      <c r="A5713">
        <v>13828</v>
      </c>
      <c r="B5713" t="s">
        <v>8807</v>
      </c>
      <c r="C5713" t="s">
        <v>8808</v>
      </c>
      <c r="D5713" s="23">
        <v>30148805000148</v>
      </c>
      <c r="E5713" t="s">
        <v>3374</v>
      </c>
      <c r="F5713" t="s">
        <v>1610</v>
      </c>
      <c r="G5713">
        <v>21540</v>
      </c>
      <c r="H5713" s="23" t="s">
        <v>1438</v>
      </c>
    </row>
    <row r="5714" spans="1:8" x14ac:dyDescent="0.25">
      <c r="A5714">
        <v>14662</v>
      </c>
      <c r="B5714" t="s">
        <v>8809</v>
      </c>
      <c r="C5714" t="s">
        <v>8809</v>
      </c>
      <c r="D5714" s="23">
        <v>7556298000160</v>
      </c>
      <c r="E5714" t="s">
        <v>1430</v>
      </c>
      <c r="F5714" t="s">
        <v>1415</v>
      </c>
      <c r="G5714">
        <v>23085</v>
      </c>
      <c r="H5714" s="23">
        <v>53934008</v>
      </c>
    </row>
    <row r="5715" spans="1:8" x14ac:dyDescent="0.25">
      <c r="A5715">
        <v>2582</v>
      </c>
      <c r="B5715" t="s">
        <v>8810</v>
      </c>
      <c r="C5715" t="s">
        <v>8811</v>
      </c>
      <c r="D5715" s="23">
        <v>3767250000140</v>
      </c>
      <c r="E5715" t="s">
        <v>1992</v>
      </c>
      <c r="F5715" t="s">
        <v>1587</v>
      </c>
      <c r="G5715">
        <v>3858</v>
      </c>
      <c r="H5715" s="23">
        <v>240983726</v>
      </c>
    </row>
    <row r="5716" spans="1:8" x14ac:dyDescent="0.25">
      <c r="A5716">
        <v>15573</v>
      </c>
      <c r="B5716" t="s">
        <v>8812</v>
      </c>
      <c r="C5716" t="s">
        <v>1088</v>
      </c>
      <c r="D5716" s="23">
        <v>44357085002693</v>
      </c>
      <c r="E5716" t="s">
        <v>1507</v>
      </c>
      <c r="F5716" t="s">
        <v>1415</v>
      </c>
      <c r="G5716">
        <v>24828</v>
      </c>
      <c r="H5716" s="23">
        <v>111603307</v>
      </c>
    </row>
    <row r="5717" spans="1:8" x14ac:dyDescent="0.25">
      <c r="A5717">
        <v>4359</v>
      </c>
      <c r="B5717" t="s">
        <v>8813</v>
      </c>
      <c r="C5717" t="s">
        <v>8814</v>
      </c>
      <c r="D5717" s="23">
        <v>5440239000104</v>
      </c>
      <c r="E5717" t="s">
        <v>1430</v>
      </c>
      <c r="F5717" t="s">
        <v>1415</v>
      </c>
      <c r="G5717">
        <v>6942</v>
      </c>
      <c r="H5717" s="23">
        <v>29836999</v>
      </c>
    </row>
    <row r="5718" spans="1:8" x14ac:dyDescent="0.25">
      <c r="A5718">
        <v>3140</v>
      </c>
      <c r="B5718" t="s">
        <v>8815</v>
      </c>
      <c r="C5718" t="s">
        <v>8816</v>
      </c>
      <c r="D5718" s="23">
        <v>6076888000122</v>
      </c>
      <c r="E5718" t="s">
        <v>1385</v>
      </c>
      <c r="F5718" t="s">
        <v>1386</v>
      </c>
      <c r="G5718">
        <v>4416</v>
      </c>
      <c r="H5718" s="23" t="s">
        <v>8817</v>
      </c>
    </row>
    <row r="5719" spans="1:8" x14ac:dyDescent="0.25">
      <c r="A5719">
        <v>12737</v>
      </c>
      <c r="B5719" t="s">
        <v>8818</v>
      </c>
      <c r="C5719" t="s">
        <v>8819</v>
      </c>
      <c r="D5719" s="23">
        <v>41137856000190</v>
      </c>
      <c r="E5719" t="s">
        <v>1430</v>
      </c>
      <c r="F5719" t="s">
        <v>1415</v>
      </c>
      <c r="G5719">
        <v>19769</v>
      </c>
      <c r="H5719" s="23">
        <v>94988005</v>
      </c>
    </row>
    <row r="5720" spans="1:8" x14ac:dyDescent="0.25">
      <c r="A5720">
        <v>13149</v>
      </c>
      <c r="B5720" t="s">
        <v>8820</v>
      </c>
      <c r="C5720" t="s">
        <v>8821</v>
      </c>
      <c r="D5720" s="23">
        <v>33511683000109</v>
      </c>
      <c r="E5720" t="s">
        <v>1430</v>
      </c>
      <c r="F5720" t="s">
        <v>1415</v>
      </c>
      <c r="G5720">
        <v>20326</v>
      </c>
      <c r="H5720" s="23" t="s">
        <v>1438</v>
      </c>
    </row>
    <row r="5721" spans="1:8" x14ac:dyDescent="0.25">
      <c r="A5721">
        <v>12330</v>
      </c>
      <c r="B5721" t="s">
        <v>8822</v>
      </c>
      <c r="C5721" t="s">
        <v>8823</v>
      </c>
      <c r="D5721" s="23">
        <v>24077521000105</v>
      </c>
      <c r="E5721" t="s">
        <v>1507</v>
      </c>
      <c r="F5721" t="s">
        <v>1415</v>
      </c>
      <c r="G5721">
        <v>18932</v>
      </c>
      <c r="H5721" s="23">
        <v>14105985</v>
      </c>
    </row>
    <row r="5722" spans="1:8" x14ac:dyDescent="0.25">
      <c r="A5722">
        <v>2092</v>
      </c>
      <c r="B5722" t="s">
        <v>8824</v>
      </c>
      <c r="C5722" t="s">
        <v>8825</v>
      </c>
      <c r="D5722" s="23">
        <v>2222953000120</v>
      </c>
      <c r="E5722" t="s">
        <v>1430</v>
      </c>
      <c r="F5722" t="s">
        <v>1415</v>
      </c>
      <c r="G5722">
        <v>3368</v>
      </c>
      <c r="H5722" s="23" t="s">
        <v>8826</v>
      </c>
    </row>
    <row r="5723" spans="1:8" x14ac:dyDescent="0.25">
      <c r="A5723">
        <v>8046</v>
      </c>
      <c r="B5723" t="s">
        <v>8827</v>
      </c>
      <c r="C5723" t="s">
        <v>8828</v>
      </c>
      <c r="D5723" s="23">
        <v>66610916000171</v>
      </c>
      <c r="E5723" t="s">
        <v>1424</v>
      </c>
      <c r="F5723" t="s">
        <v>1390</v>
      </c>
      <c r="G5723">
        <v>12344</v>
      </c>
      <c r="H5723" s="23">
        <v>113228488116</v>
      </c>
    </row>
    <row r="5724" spans="1:8" x14ac:dyDescent="0.25">
      <c r="A5724">
        <v>5215</v>
      </c>
      <c r="B5724" t="s">
        <v>8829</v>
      </c>
      <c r="C5724" t="s">
        <v>8830</v>
      </c>
      <c r="D5724" s="23">
        <v>9540637000145</v>
      </c>
      <c r="E5724" t="s">
        <v>1430</v>
      </c>
      <c r="F5724" t="s">
        <v>1415</v>
      </c>
      <c r="G5724">
        <v>8255</v>
      </c>
      <c r="H5724" s="23">
        <v>36573299</v>
      </c>
    </row>
    <row r="5725" spans="1:8" x14ac:dyDescent="0.25">
      <c r="A5725">
        <v>4782</v>
      </c>
      <c r="B5725" t="s">
        <v>8831</v>
      </c>
      <c r="C5725" t="s">
        <v>8832</v>
      </c>
      <c r="D5725" s="23">
        <v>5042124000153</v>
      </c>
      <c r="E5725" t="s">
        <v>1430</v>
      </c>
      <c r="F5725" t="s">
        <v>1415</v>
      </c>
      <c r="G5725">
        <v>7423</v>
      </c>
      <c r="H5725" s="23">
        <v>29164958</v>
      </c>
    </row>
    <row r="5726" spans="1:8" x14ac:dyDescent="0.25">
      <c r="A5726">
        <v>9548</v>
      </c>
      <c r="B5726" t="s">
        <v>8833</v>
      </c>
      <c r="C5726" t="s">
        <v>8834</v>
      </c>
      <c r="D5726" s="23">
        <v>24349910000142</v>
      </c>
      <c r="E5726" t="s">
        <v>1430</v>
      </c>
      <c r="F5726" t="s">
        <v>1415</v>
      </c>
      <c r="G5726">
        <v>14244</v>
      </c>
      <c r="H5726" s="23">
        <v>66434262</v>
      </c>
    </row>
    <row r="5727" spans="1:8" x14ac:dyDescent="0.25">
      <c r="A5727">
        <v>12373</v>
      </c>
      <c r="B5727" t="s">
        <v>8835</v>
      </c>
      <c r="C5727" t="s">
        <v>8836</v>
      </c>
      <c r="D5727" s="23">
        <v>67793281000158</v>
      </c>
      <c r="E5727" t="s">
        <v>3863</v>
      </c>
      <c r="F5727" t="s">
        <v>1390</v>
      </c>
      <c r="G5727">
        <v>18978</v>
      </c>
      <c r="H5727" s="23">
        <v>647393900110</v>
      </c>
    </row>
    <row r="5728" spans="1:8" x14ac:dyDescent="0.25">
      <c r="A5728">
        <v>3724</v>
      </c>
      <c r="B5728" t="s">
        <v>8837</v>
      </c>
      <c r="C5728" t="s">
        <v>8838</v>
      </c>
      <c r="D5728" s="23">
        <v>879217000113</v>
      </c>
      <c r="E5728" t="s">
        <v>1541</v>
      </c>
      <c r="F5728" t="s">
        <v>1386</v>
      </c>
      <c r="G5728">
        <v>5000</v>
      </c>
      <c r="H5728" s="23" t="s">
        <v>8839</v>
      </c>
    </row>
    <row r="5729" spans="1:8" x14ac:dyDescent="0.25">
      <c r="A5729">
        <v>10857</v>
      </c>
      <c r="B5729" t="s">
        <v>8840</v>
      </c>
      <c r="C5729" t="s">
        <v>8841</v>
      </c>
      <c r="D5729" s="23">
        <v>9286165000146</v>
      </c>
      <c r="E5729" t="s">
        <v>1430</v>
      </c>
      <c r="F5729" t="s">
        <v>1415</v>
      </c>
      <c r="G5729">
        <v>16438</v>
      </c>
      <c r="H5729" s="23">
        <v>36117790</v>
      </c>
    </row>
    <row r="5730" spans="1:8" x14ac:dyDescent="0.25">
      <c r="A5730">
        <v>4901</v>
      </c>
      <c r="B5730" t="s">
        <v>8842</v>
      </c>
      <c r="C5730" t="s">
        <v>8843</v>
      </c>
      <c r="D5730" s="23">
        <v>48613327000165</v>
      </c>
      <c r="E5730" t="s">
        <v>8324</v>
      </c>
      <c r="F5730" t="s">
        <v>1390</v>
      </c>
      <c r="G5730">
        <v>7892</v>
      </c>
      <c r="H5730" s="23">
        <v>646013411110</v>
      </c>
    </row>
    <row r="5731" spans="1:8" x14ac:dyDescent="0.25">
      <c r="A5731">
        <v>5942</v>
      </c>
      <c r="B5731" t="s">
        <v>8844</v>
      </c>
      <c r="C5731" t="s">
        <v>8845</v>
      </c>
      <c r="D5731" s="23">
        <v>69939239000128</v>
      </c>
      <c r="E5731" t="s">
        <v>1507</v>
      </c>
      <c r="F5731" t="s">
        <v>1415</v>
      </c>
      <c r="G5731">
        <v>8968</v>
      </c>
      <c r="H5731" s="23">
        <v>19198736</v>
      </c>
    </row>
    <row r="5732" spans="1:8" x14ac:dyDescent="0.25">
      <c r="A5732">
        <v>6386</v>
      </c>
      <c r="B5732" t="s">
        <v>8846</v>
      </c>
      <c r="C5732" t="s">
        <v>8846</v>
      </c>
      <c r="D5732" s="23">
        <v>8648768000188</v>
      </c>
      <c r="E5732" t="s">
        <v>1642</v>
      </c>
      <c r="F5732" t="s">
        <v>1415</v>
      </c>
      <c r="G5732">
        <v>9928</v>
      </c>
      <c r="H5732" s="23">
        <v>9344616</v>
      </c>
    </row>
    <row r="5733" spans="1:8" x14ac:dyDescent="0.25">
      <c r="A5733">
        <v>14679</v>
      </c>
      <c r="B5733" t="s">
        <v>8847</v>
      </c>
      <c r="D5733" s="23">
        <v>8876033000101</v>
      </c>
      <c r="E5733" t="s">
        <v>1430</v>
      </c>
      <c r="F5733" t="s">
        <v>1415</v>
      </c>
      <c r="G5733">
        <v>23110</v>
      </c>
      <c r="H5733" s="23">
        <v>35147300</v>
      </c>
    </row>
    <row r="5734" spans="1:8" x14ac:dyDescent="0.25">
      <c r="A5734">
        <v>10066</v>
      </c>
      <c r="B5734" t="s">
        <v>8848</v>
      </c>
      <c r="C5734" t="s">
        <v>8849</v>
      </c>
      <c r="D5734" s="23">
        <v>6311956000190</v>
      </c>
      <c r="E5734" t="s">
        <v>1435</v>
      </c>
      <c r="F5734" t="s">
        <v>1390</v>
      </c>
      <c r="G5734">
        <v>14908</v>
      </c>
      <c r="H5734" s="23">
        <v>336869082113</v>
      </c>
    </row>
    <row r="5735" spans="1:8" x14ac:dyDescent="0.25">
      <c r="A5735">
        <v>12333</v>
      </c>
      <c r="B5735" t="s">
        <v>8850</v>
      </c>
      <c r="C5735" t="s">
        <v>8850</v>
      </c>
      <c r="D5735" s="23">
        <v>41421800000163</v>
      </c>
      <c r="E5735" t="s">
        <v>1527</v>
      </c>
      <c r="F5735" t="s">
        <v>1386</v>
      </c>
      <c r="G5735">
        <v>18935</v>
      </c>
      <c r="H5735" s="23">
        <v>163945942</v>
      </c>
    </row>
    <row r="5736" spans="1:8" x14ac:dyDescent="0.25">
      <c r="A5736">
        <v>15481</v>
      </c>
      <c r="B5736" t="s">
        <v>22823</v>
      </c>
      <c r="C5736" t="s">
        <v>22824</v>
      </c>
      <c r="D5736" s="23"/>
      <c r="E5736" t="s">
        <v>1723</v>
      </c>
      <c r="F5736" t="s">
        <v>1386</v>
      </c>
      <c r="G5736">
        <v>24679</v>
      </c>
      <c r="H5736" s="23"/>
    </row>
    <row r="5737" spans="1:8" x14ac:dyDescent="0.25">
      <c r="A5737">
        <v>4527</v>
      </c>
      <c r="B5737" t="s">
        <v>8851</v>
      </c>
      <c r="C5737" t="s">
        <v>8852</v>
      </c>
      <c r="D5737" s="23">
        <v>15454632000100</v>
      </c>
      <c r="E5737" t="s">
        <v>1744</v>
      </c>
      <c r="F5737" t="s">
        <v>1386</v>
      </c>
      <c r="G5737">
        <v>7124</v>
      </c>
      <c r="H5737" s="23">
        <v>161979220</v>
      </c>
    </row>
    <row r="5738" spans="1:8" x14ac:dyDescent="0.25">
      <c r="A5738">
        <v>1168</v>
      </c>
      <c r="B5738" t="s">
        <v>22825</v>
      </c>
      <c r="C5738" t="s">
        <v>22825</v>
      </c>
      <c r="D5738" s="23"/>
      <c r="E5738" t="s">
        <v>1527</v>
      </c>
      <c r="F5738" t="s">
        <v>1386</v>
      </c>
      <c r="G5738">
        <v>2444</v>
      </c>
      <c r="H5738" s="23"/>
    </row>
    <row r="5739" spans="1:8" x14ac:dyDescent="0.25">
      <c r="A5739">
        <v>2908</v>
      </c>
      <c r="B5739" t="s">
        <v>8853</v>
      </c>
      <c r="C5739" t="s">
        <v>8854</v>
      </c>
      <c r="D5739" s="23">
        <v>5008302000120</v>
      </c>
      <c r="E5739" t="s">
        <v>1422</v>
      </c>
      <c r="F5739" t="s">
        <v>1386</v>
      </c>
      <c r="G5739">
        <v>4184</v>
      </c>
      <c r="H5739" s="23" t="s">
        <v>8855</v>
      </c>
    </row>
    <row r="5740" spans="1:8" x14ac:dyDescent="0.25">
      <c r="A5740">
        <v>11243</v>
      </c>
      <c r="B5740" t="s">
        <v>22826</v>
      </c>
      <c r="C5740" t="s">
        <v>22827</v>
      </c>
      <c r="D5740" s="23"/>
      <c r="E5740" t="s">
        <v>1385</v>
      </c>
      <c r="F5740" t="s">
        <v>1386</v>
      </c>
      <c r="G5740">
        <v>17076</v>
      </c>
      <c r="H5740" s="23"/>
    </row>
    <row r="5741" spans="1:8" x14ac:dyDescent="0.25">
      <c r="A5741">
        <v>5617</v>
      </c>
      <c r="B5741" t="s">
        <v>22828</v>
      </c>
      <c r="C5741" t="s">
        <v>22828</v>
      </c>
      <c r="D5741" s="23"/>
      <c r="E5741" t="s">
        <v>1385</v>
      </c>
      <c r="F5741" t="s">
        <v>1386</v>
      </c>
      <c r="G5741">
        <v>6889</v>
      </c>
      <c r="H5741" s="23"/>
    </row>
    <row r="5742" spans="1:8" x14ac:dyDescent="0.25">
      <c r="A5742">
        <v>8978</v>
      </c>
      <c r="B5742" t="s">
        <v>22829</v>
      </c>
      <c r="C5742" t="s">
        <v>22829</v>
      </c>
      <c r="D5742" s="23"/>
      <c r="E5742" t="s">
        <v>4677</v>
      </c>
      <c r="F5742" t="s">
        <v>1386</v>
      </c>
      <c r="G5742">
        <v>13516</v>
      </c>
      <c r="H5742" s="23"/>
    </row>
    <row r="5743" spans="1:8" x14ac:dyDescent="0.25">
      <c r="A5743">
        <v>14631</v>
      </c>
      <c r="B5743" t="s">
        <v>22830</v>
      </c>
      <c r="C5743" t="s">
        <v>22831</v>
      </c>
      <c r="D5743" s="23"/>
      <c r="E5743" t="s">
        <v>1723</v>
      </c>
      <c r="F5743" t="s">
        <v>1386</v>
      </c>
      <c r="G5743">
        <v>5782</v>
      </c>
      <c r="H5743" s="23"/>
    </row>
    <row r="5744" spans="1:8" x14ac:dyDescent="0.25">
      <c r="A5744">
        <v>11685</v>
      </c>
      <c r="B5744" t="s">
        <v>8856</v>
      </c>
      <c r="C5744" t="s">
        <v>8856</v>
      </c>
      <c r="D5744" s="23">
        <v>7522026000149</v>
      </c>
      <c r="E5744" t="s">
        <v>1483</v>
      </c>
      <c r="F5744" t="s">
        <v>1398</v>
      </c>
      <c r="G5744">
        <v>17613</v>
      </c>
      <c r="H5744" s="23">
        <v>202012760</v>
      </c>
    </row>
    <row r="5745" spans="1:8" x14ac:dyDescent="0.25">
      <c r="A5745">
        <v>8268</v>
      </c>
      <c r="B5745" t="s">
        <v>8857</v>
      </c>
      <c r="C5745" t="s">
        <v>8857</v>
      </c>
      <c r="D5745" s="23">
        <v>10670811000404</v>
      </c>
      <c r="E5745" t="s">
        <v>5168</v>
      </c>
      <c r="F5745" t="s">
        <v>1398</v>
      </c>
      <c r="G5745">
        <v>12536</v>
      </c>
      <c r="H5745" s="23">
        <v>202872661</v>
      </c>
    </row>
    <row r="5746" spans="1:8" x14ac:dyDescent="0.25">
      <c r="A5746">
        <v>8269</v>
      </c>
      <c r="B5746" t="s">
        <v>8857</v>
      </c>
      <c r="C5746" t="s">
        <v>8857</v>
      </c>
      <c r="D5746" s="23">
        <v>10670811000234</v>
      </c>
      <c r="E5746" t="s">
        <v>8859</v>
      </c>
      <c r="F5746" t="s">
        <v>1398</v>
      </c>
      <c r="G5746">
        <v>12537</v>
      </c>
      <c r="H5746" s="23">
        <v>202478700</v>
      </c>
    </row>
    <row r="5747" spans="1:8" x14ac:dyDescent="0.25">
      <c r="A5747">
        <v>9953</v>
      </c>
      <c r="B5747" t="s">
        <v>8857</v>
      </c>
      <c r="C5747" t="s">
        <v>8857</v>
      </c>
      <c r="D5747" s="23">
        <v>10670811000820</v>
      </c>
      <c r="E5747" t="s">
        <v>2148</v>
      </c>
      <c r="F5747" t="s">
        <v>1386</v>
      </c>
      <c r="G5747">
        <v>14684</v>
      </c>
      <c r="H5747" s="23">
        <v>162918429</v>
      </c>
    </row>
    <row r="5748" spans="1:8" x14ac:dyDescent="0.25">
      <c r="A5748">
        <v>10579</v>
      </c>
      <c r="B5748" t="s">
        <v>8857</v>
      </c>
      <c r="C5748" t="s">
        <v>8857</v>
      </c>
      <c r="D5748" s="23">
        <v>10670811000900</v>
      </c>
      <c r="E5748" t="s">
        <v>1483</v>
      </c>
      <c r="F5748" t="s">
        <v>1398</v>
      </c>
      <c r="G5748">
        <v>15943</v>
      </c>
      <c r="H5748" s="23">
        <v>205033350</v>
      </c>
    </row>
    <row r="5749" spans="1:8" x14ac:dyDescent="0.25">
      <c r="A5749">
        <v>9943</v>
      </c>
      <c r="B5749" t="s">
        <v>8857</v>
      </c>
      <c r="C5749" t="s">
        <v>8857</v>
      </c>
      <c r="D5749" s="23">
        <v>10670811000749</v>
      </c>
      <c r="E5749" t="s">
        <v>2255</v>
      </c>
      <c r="F5749" t="s">
        <v>1386</v>
      </c>
      <c r="G5749">
        <v>14675</v>
      </c>
      <c r="H5749" s="23">
        <v>162391420</v>
      </c>
    </row>
    <row r="5750" spans="1:8" x14ac:dyDescent="0.25">
      <c r="A5750">
        <v>10795</v>
      </c>
      <c r="B5750" t="s">
        <v>8857</v>
      </c>
      <c r="C5750" t="s">
        <v>8857</v>
      </c>
      <c r="D5750" s="23">
        <v>10670811001044</v>
      </c>
      <c r="E5750" t="s">
        <v>1403</v>
      </c>
      <c r="F5750" t="s">
        <v>1398</v>
      </c>
      <c r="G5750">
        <v>16249</v>
      </c>
      <c r="H5750" s="23">
        <v>205079873</v>
      </c>
    </row>
    <row r="5751" spans="1:8" x14ac:dyDescent="0.25">
      <c r="A5751">
        <v>9942</v>
      </c>
      <c r="B5751" t="s">
        <v>8857</v>
      </c>
      <c r="C5751" t="s">
        <v>8857</v>
      </c>
      <c r="D5751" s="23">
        <v>10670811000668</v>
      </c>
      <c r="E5751" t="s">
        <v>5198</v>
      </c>
      <c r="F5751" t="s">
        <v>1386</v>
      </c>
      <c r="G5751">
        <v>14674</v>
      </c>
      <c r="H5751" s="23">
        <v>162230826</v>
      </c>
    </row>
    <row r="5752" spans="1:8" x14ac:dyDescent="0.25">
      <c r="A5752">
        <v>7482</v>
      </c>
      <c r="B5752" t="s">
        <v>8857</v>
      </c>
      <c r="C5752" t="s">
        <v>8857</v>
      </c>
      <c r="D5752" s="23">
        <v>10670811000153</v>
      </c>
      <c r="E5752" t="s">
        <v>1465</v>
      </c>
      <c r="F5752" t="s">
        <v>1398</v>
      </c>
      <c r="G5752">
        <v>11404</v>
      </c>
      <c r="H5752" s="23">
        <v>202189139</v>
      </c>
    </row>
    <row r="5753" spans="1:8" x14ac:dyDescent="0.25">
      <c r="A5753">
        <v>7942</v>
      </c>
      <c r="B5753" t="s">
        <v>8857</v>
      </c>
      <c r="C5753" t="s">
        <v>8857</v>
      </c>
      <c r="D5753" s="23">
        <v>10670811000587</v>
      </c>
      <c r="E5753" t="s">
        <v>8858</v>
      </c>
      <c r="F5753" t="s">
        <v>1398</v>
      </c>
      <c r="G5753">
        <v>12247</v>
      </c>
      <c r="H5753" s="23">
        <v>202874087</v>
      </c>
    </row>
    <row r="5754" spans="1:8" x14ac:dyDescent="0.25">
      <c r="A5754">
        <v>10793</v>
      </c>
      <c r="B5754" t="s">
        <v>8857</v>
      </c>
      <c r="C5754" t="s">
        <v>8857</v>
      </c>
      <c r="D5754" s="23">
        <v>10670811001125</v>
      </c>
      <c r="E5754" t="s">
        <v>1483</v>
      </c>
      <c r="F5754" t="s">
        <v>1398</v>
      </c>
      <c r="G5754">
        <v>16247</v>
      </c>
      <c r="H5754" s="23">
        <v>205079881</v>
      </c>
    </row>
    <row r="5755" spans="1:8" x14ac:dyDescent="0.25">
      <c r="A5755">
        <v>12099</v>
      </c>
      <c r="B5755" t="s">
        <v>8860</v>
      </c>
      <c r="C5755" t="s">
        <v>8860</v>
      </c>
      <c r="D5755" s="23">
        <v>36040965000155</v>
      </c>
      <c r="E5755" t="s">
        <v>2256</v>
      </c>
      <c r="F5755" t="s">
        <v>1386</v>
      </c>
      <c r="G5755">
        <v>18669</v>
      </c>
      <c r="H5755" s="23">
        <v>163598894</v>
      </c>
    </row>
    <row r="5756" spans="1:8" x14ac:dyDescent="0.25">
      <c r="A5756">
        <v>8833</v>
      </c>
      <c r="B5756" t="s">
        <v>8861</v>
      </c>
      <c r="C5756" t="s">
        <v>8862</v>
      </c>
      <c r="D5756" s="23">
        <v>7230199000193</v>
      </c>
      <c r="E5756" t="s">
        <v>1397</v>
      </c>
      <c r="F5756" t="s">
        <v>1398</v>
      </c>
      <c r="G5756">
        <v>13355</v>
      </c>
      <c r="H5756" s="23">
        <v>200992457</v>
      </c>
    </row>
    <row r="5757" spans="1:8" x14ac:dyDescent="0.25">
      <c r="A5757">
        <v>3549</v>
      </c>
      <c r="B5757" t="s">
        <v>8863</v>
      </c>
      <c r="C5757" t="s">
        <v>8864</v>
      </c>
      <c r="D5757" s="23">
        <v>8151219000101</v>
      </c>
      <c r="E5757" t="s">
        <v>1430</v>
      </c>
      <c r="F5757" t="s">
        <v>1415</v>
      </c>
      <c r="G5757">
        <v>4825</v>
      </c>
      <c r="H5757" s="23">
        <v>8802645</v>
      </c>
    </row>
    <row r="5758" spans="1:8" x14ac:dyDescent="0.25">
      <c r="A5758">
        <v>7540</v>
      </c>
      <c r="B5758" t="s">
        <v>8865</v>
      </c>
      <c r="C5758" t="s">
        <v>8866</v>
      </c>
      <c r="D5758" s="23">
        <v>8151219000284</v>
      </c>
      <c r="E5758" t="s">
        <v>1430</v>
      </c>
      <c r="F5758" t="s">
        <v>1415</v>
      </c>
      <c r="G5758">
        <v>11477</v>
      </c>
      <c r="H5758" s="23">
        <v>34060677</v>
      </c>
    </row>
    <row r="5759" spans="1:8" x14ac:dyDescent="0.25">
      <c r="A5759">
        <v>10794</v>
      </c>
      <c r="B5759" t="s">
        <v>8867</v>
      </c>
      <c r="C5759" t="s">
        <v>8867</v>
      </c>
      <c r="D5759" s="23">
        <v>10670811001206</v>
      </c>
      <c r="E5759" t="s">
        <v>1483</v>
      </c>
      <c r="F5759" t="s">
        <v>1398</v>
      </c>
      <c r="G5759">
        <v>16248</v>
      </c>
      <c r="H5759" s="23">
        <v>205079890</v>
      </c>
    </row>
    <row r="5760" spans="1:8" x14ac:dyDescent="0.25">
      <c r="A5760">
        <v>11677</v>
      </c>
      <c r="B5760" t="s">
        <v>8868</v>
      </c>
      <c r="C5760" t="s">
        <v>8869</v>
      </c>
      <c r="D5760" s="23">
        <v>21396630000105</v>
      </c>
      <c r="E5760" t="s">
        <v>8870</v>
      </c>
      <c r="F5760" t="s">
        <v>1390</v>
      </c>
      <c r="G5760">
        <v>17605</v>
      </c>
      <c r="H5760" s="23">
        <v>521074727110</v>
      </c>
    </row>
    <row r="5761" spans="1:8" x14ac:dyDescent="0.25">
      <c r="A5761">
        <v>9079</v>
      </c>
      <c r="B5761" t="s">
        <v>22832</v>
      </c>
      <c r="C5761" t="s">
        <v>22832</v>
      </c>
      <c r="D5761" s="23"/>
      <c r="E5761" t="s">
        <v>2350</v>
      </c>
      <c r="F5761" t="s">
        <v>1386</v>
      </c>
      <c r="G5761">
        <v>13600</v>
      </c>
      <c r="H5761" s="23"/>
    </row>
    <row r="5762" spans="1:8" x14ac:dyDescent="0.25">
      <c r="A5762">
        <v>10171</v>
      </c>
      <c r="B5762" t="s">
        <v>8871</v>
      </c>
      <c r="C5762" t="s">
        <v>8872</v>
      </c>
      <c r="D5762" s="23">
        <v>793483000200</v>
      </c>
      <c r="E5762" t="s">
        <v>3910</v>
      </c>
      <c r="F5762" t="s">
        <v>1444</v>
      </c>
      <c r="G5762">
        <v>15306</v>
      </c>
      <c r="H5762" s="23">
        <v>114573009</v>
      </c>
    </row>
    <row r="5763" spans="1:8" x14ac:dyDescent="0.25">
      <c r="A5763">
        <v>10201</v>
      </c>
      <c r="B5763" t="s">
        <v>8873</v>
      </c>
      <c r="C5763" t="s">
        <v>8874</v>
      </c>
      <c r="D5763" s="23">
        <v>793483000129</v>
      </c>
      <c r="E5763" t="s">
        <v>8875</v>
      </c>
      <c r="F5763" t="s">
        <v>1444</v>
      </c>
      <c r="G5763">
        <v>15394</v>
      </c>
      <c r="H5763" s="23">
        <v>42863773</v>
      </c>
    </row>
    <row r="5764" spans="1:8" x14ac:dyDescent="0.25">
      <c r="A5764">
        <v>10779</v>
      </c>
      <c r="B5764" t="s">
        <v>8876</v>
      </c>
      <c r="C5764" t="s">
        <v>8877</v>
      </c>
      <c r="D5764" s="23">
        <v>19512555000140</v>
      </c>
      <c r="E5764" t="s">
        <v>1430</v>
      </c>
      <c r="F5764" t="s">
        <v>1415</v>
      </c>
      <c r="G5764">
        <v>16219</v>
      </c>
      <c r="H5764" s="23">
        <v>56116608</v>
      </c>
    </row>
    <row r="5765" spans="1:8" x14ac:dyDescent="0.25">
      <c r="A5765">
        <v>13316</v>
      </c>
      <c r="B5765" t="s">
        <v>8878</v>
      </c>
      <c r="D5765" s="23">
        <v>4322650000104</v>
      </c>
      <c r="E5765" t="s">
        <v>2234</v>
      </c>
      <c r="F5765" t="s">
        <v>1390</v>
      </c>
      <c r="G5765">
        <v>20712</v>
      </c>
      <c r="H5765" s="23">
        <v>635451139110</v>
      </c>
    </row>
    <row r="5766" spans="1:8" x14ac:dyDescent="0.25">
      <c r="A5766">
        <v>8177</v>
      </c>
      <c r="B5766" t="s">
        <v>8879</v>
      </c>
      <c r="C5766" t="s">
        <v>8880</v>
      </c>
      <c r="D5766" s="23">
        <v>23340347000189</v>
      </c>
      <c r="E5766" t="s">
        <v>1385</v>
      </c>
      <c r="F5766" t="s">
        <v>1386</v>
      </c>
      <c r="G5766">
        <v>12450</v>
      </c>
      <c r="H5766" s="23">
        <v>162609167</v>
      </c>
    </row>
    <row r="5767" spans="1:8" x14ac:dyDescent="0.25">
      <c r="A5767">
        <v>13036</v>
      </c>
      <c r="B5767" t="s">
        <v>8881</v>
      </c>
      <c r="C5767" t="s">
        <v>8882</v>
      </c>
      <c r="D5767" s="23">
        <v>25432423000101</v>
      </c>
      <c r="E5767" t="s">
        <v>1385</v>
      </c>
      <c r="F5767" t="s">
        <v>1386</v>
      </c>
      <c r="G5767">
        <v>20130</v>
      </c>
      <c r="H5767" s="23" t="s">
        <v>1438</v>
      </c>
    </row>
    <row r="5768" spans="1:8" x14ac:dyDescent="0.25">
      <c r="A5768">
        <v>4952</v>
      </c>
      <c r="B5768" t="s">
        <v>8883</v>
      </c>
      <c r="C5768" t="s">
        <v>8884</v>
      </c>
      <c r="D5768" s="23">
        <v>10437924000103</v>
      </c>
      <c r="E5768" t="s">
        <v>1650</v>
      </c>
      <c r="F5768" t="s">
        <v>1390</v>
      </c>
      <c r="G5768">
        <v>7959</v>
      </c>
      <c r="H5768" s="23">
        <v>181356423112</v>
      </c>
    </row>
    <row r="5769" spans="1:8" x14ac:dyDescent="0.25">
      <c r="A5769">
        <v>5966</v>
      </c>
      <c r="B5769" t="s">
        <v>8885</v>
      </c>
      <c r="C5769" t="s">
        <v>8886</v>
      </c>
      <c r="D5769" s="23">
        <v>340320000190</v>
      </c>
      <c r="E5769" t="s">
        <v>1424</v>
      </c>
      <c r="F5769" t="s">
        <v>1390</v>
      </c>
      <c r="G5769">
        <v>9061</v>
      </c>
      <c r="H5769" s="23">
        <v>653061384115</v>
      </c>
    </row>
    <row r="5770" spans="1:8" x14ac:dyDescent="0.25">
      <c r="A5770">
        <v>15825</v>
      </c>
      <c r="B5770" t="s">
        <v>22833</v>
      </c>
      <c r="C5770" t="s">
        <v>22834</v>
      </c>
      <c r="D5770" s="23">
        <v>18037433000187</v>
      </c>
      <c r="E5770" t="s">
        <v>8888</v>
      </c>
      <c r="F5770" t="s">
        <v>1457</v>
      </c>
      <c r="G5770">
        <v>25152</v>
      </c>
      <c r="H5770" s="23">
        <v>195150309</v>
      </c>
    </row>
    <row r="5771" spans="1:8" x14ac:dyDescent="0.25">
      <c r="A5771">
        <v>14508</v>
      </c>
      <c r="B5771" t="s">
        <v>8887</v>
      </c>
      <c r="C5771" t="s">
        <v>8887</v>
      </c>
      <c r="D5771" s="23">
        <v>34152320000189</v>
      </c>
      <c r="E5771" t="s">
        <v>8888</v>
      </c>
      <c r="F5771" t="s">
        <v>1457</v>
      </c>
      <c r="G5771">
        <v>22854</v>
      </c>
      <c r="H5771" s="23">
        <v>196469660</v>
      </c>
    </row>
    <row r="5772" spans="1:8" x14ac:dyDescent="0.25">
      <c r="A5772">
        <v>14507</v>
      </c>
      <c r="B5772" t="s">
        <v>8889</v>
      </c>
      <c r="C5772" t="s">
        <v>8889</v>
      </c>
      <c r="D5772" s="23">
        <v>15043641000109</v>
      </c>
      <c r="E5772" t="s">
        <v>8888</v>
      </c>
      <c r="F5772" t="s">
        <v>1457</v>
      </c>
      <c r="G5772">
        <v>22853</v>
      </c>
      <c r="H5772" s="23">
        <v>194966020</v>
      </c>
    </row>
    <row r="5773" spans="1:8" x14ac:dyDescent="0.25">
      <c r="A5773">
        <v>6780</v>
      </c>
      <c r="B5773" t="s">
        <v>8890</v>
      </c>
      <c r="C5773" t="s">
        <v>8891</v>
      </c>
      <c r="D5773" s="23">
        <v>50255025000104</v>
      </c>
      <c r="E5773" t="s">
        <v>1597</v>
      </c>
      <c r="F5773" t="s">
        <v>1390</v>
      </c>
      <c r="G5773">
        <v>10561</v>
      </c>
      <c r="H5773" s="23">
        <v>219007020118</v>
      </c>
    </row>
    <row r="5774" spans="1:8" x14ac:dyDescent="0.25">
      <c r="A5774">
        <v>5801</v>
      </c>
      <c r="B5774" t="s">
        <v>8892</v>
      </c>
      <c r="C5774" t="s">
        <v>8893</v>
      </c>
      <c r="D5774" s="23">
        <v>31937352000100</v>
      </c>
      <c r="E5774" t="s">
        <v>1417</v>
      </c>
      <c r="F5774" t="s">
        <v>1418</v>
      </c>
      <c r="G5774">
        <v>8807</v>
      </c>
      <c r="H5774" s="23" t="s">
        <v>1438</v>
      </c>
    </row>
    <row r="5775" spans="1:8" x14ac:dyDescent="0.25">
      <c r="A5775">
        <v>13078</v>
      </c>
      <c r="B5775" t="s">
        <v>8894</v>
      </c>
      <c r="C5775" t="s">
        <v>8895</v>
      </c>
      <c r="D5775" s="23">
        <v>29054810000102</v>
      </c>
      <c r="E5775" t="s">
        <v>1973</v>
      </c>
      <c r="F5775" t="s">
        <v>1390</v>
      </c>
      <c r="G5775">
        <v>20237</v>
      </c>
      <c r="H5775" s="23">
        <v>441127295110</v>
      </c>
    </row>
    <row r="5776" spans="1:8" x14ac:dyDescent="0.25">
      <c r="A5776">
        <v>12664</v>
      </c>
      <c r="B5776" t="s">
        <v>8896</v>
      </c>
      <c r="C5776" t="s">
        <v>8897</v>
      </c>
      <c r="D5776" s="23">
        <v>17331730000178</v>
      </c>
      <c r="E5776" t="s">
        <v>3648</v>
      </c>
      <c r="F5776" t="s">
        <v>1398</v>
      </c>
      <c r="G5776">
        <v>19686</v>
      </c>
      <c r="H5776" s="23">
        <v>202801918</v>
      </c>
    </row>
    <row r="5777" spans="1:8" x14ac:dyDescent="0.25">
      <c r="A5777">
        <v>11733</v>
      </c>
      <c r="B5777" t="s">
        <v>8898</v>
      </c>
      <c r="C5777" t="s">
        <v>8899</v>
      </c>
      <c r="D5777" s="23">
        <v>43085349000186</v>
      </c>
      <c r="E5777" t="s">
        <v>1990</v>
      </c>
      <c r="F5777" t="s">
        <v>1390</v>
      </c>
      <c r="G5777">
        <v>17764</v>
      </c>
      <c r="H5777" s="23">
        <v>399011554110</v>
      </c>
    </row>
    <row r="5778" spans="1:8" x14ac:dyDescent="0.25">
      <c r="A5778">
        <v>7551</v>
      </c>
      <c r="B5778" t="s">
        <v>8900</v>
      </c>
      <c r="C5778" t="s">
        <v>8901</v>
      </c>
      <c r="D5778" s="23">
        <v>9464629000167</v>
      </c>
      <c r="E5778" t="s">
        <v>1430</v>
      </c>
      <c r="F5778" t="s">
        <v>1444</v>
      </c>
      <c r="G5778">
        <v>11489</v>
      </c>
      <c r="H5778" s="23" t="s">
        <v>1438</v>
      </c>
    </row>
    <row r="5779" spans="1:8" x14ac:dyDescent="0.25">
      <c r="A5779">
        <v>229</v>
      </c>
      <c r="B5779" t="s">
        <v>22835</v>
      </c>
      <c r="C5779" t="s">
        <v>22835</v>
      </c>
      <c r="D5779" s="23"/>
      <c r="E5779" t="s">
        <v>4224</v>
      </c>
      <c r="F5779" t="s">
        <v>1386</v>
      </c>
      <c r="G5779">
        <v>1505</v>
      </c>
      <c r="H5779" s="23"/>
    </row>
    <row r="5780" spans="1:8" x14ac:dyDescent="0.25">
      <c r="A5780">
        <v>5627</v>
      </c>
      <c r="B5780" t="s">
        <v>8902</v>
      </c>
      <c r="C5780" t="s">
        <v>8903</v>
      </c>
      <c r="D5780" s="23">
        <v>7877167000184</v>
      </c>
      <c r="E5780" t="s">
        <v>1505</v>
      </c>
      <c r="F5780" t="s">
        <v>1390</v>
      </c>
      <c r="G5780">
        <v>8683</v>
      </c>
      <c r="H5780" s="23" t="s">
        <v>1438</v>
      </c>
    </row>
    <row r="5781" spans="1:8" x14ac:dyDescent="0.25">
      <c r="A5781">
        <v>8904</v>
      </c>
      <c r="B5781" t="s">
        <v>8904</v>
      </c>
      <c r="C5781" t="s">
        <v>8905</v>
      </c>
      <c r="D5781" s="23">
        <v>5790220000180</v>
      </c>
      <c r="E5781" t="s">
        <v>8906</v>
      </c>
      <c r="F5781" t="s">
        <v>1390</v>
      </c>
      <c r="G5781">
        <v>13441</v>
      </c>
      <c r="H5781" s="23">
        <v>341070423112</v>
      </c>
    </row>
    <row r="5782" spans="1:8" x14ac:dyDescent="0.25">
      <c r="A5782">
        <v>10630</v>
      </c>
      <c r="B5782" t="s">
        <v>8907</v>
      </c>
      <c r="C5782" t="s">
        <v>8908</v>
      </c>
      <c r="D5782" s="23">
        <v>32387173000109</v>
      </c>
      <c r="E5782" t="s">
        <v>8906</v>
      </c>
      <c r="F5782" t="s">
        <v>1390</v>
      </c>
      <c r="G5782">
        <v>16007</v>
      </c>
      <c r="H5782" s="23">
        <v>341035103110</v>
      </c>
    </row>
    <row r="5783" spans="1:8" x14ac:dyDescent="0.25">
      <c r="A5783">
        <v>7911</v>
      </c>
      <c r="B5783" t="s">
        <v>22836</v>
      </c>
      <c r="C5783" t="s">
        <v>22837</v>
      </c>
      <c r="D5783" s="23"/>
      <c r="E5783" t="s">
        <v>1422</v>
      </c>
      <c r="F5783" t="s">
        <v>1386</v>
      </c>
      <c r="G5783">
        <v>5417</v>
      </c>
      <c r="H5783" s="23"/>
    </row>
    <row r="5784" spans="1:8" x14ac:dyDescent="0.25">
      <c r="A5784">
        <v>12241</v>
      </c>
      <c r="B5784" t="s">
        <v>8909</v>
      </c>
      <c r="C5784" t="s">
        <v>8909</v>
      </c>
      <c r="D5784" s="23">
        <v>32597034000100</v>
      </c>
      <c r="E5784" t="s">
        <v>1409</v>
      </c>
      <c r="F5784" t="s">
        <v>1386</v>
      </c>
      <c r="G5784">
        <v>18833</v>
      </c>
      <c r="H5784" s="23">
        <v>163328013</v>
      </c>
    </row>
    <row r="5785" spans="1:8" x14ac:dyDescent="0.25">
      <c r="A5785">
        <v>15133</v>
      </c>
      <c r="B5785" t="s">
        <v>8910</v>
      </c>
      <c r="C5785" t="s">
        <v>8911</v>
      </c>
      <c r="D5785" s="23">
        <v>40939944000143</v>
      </c>
      <c r="E5785" t="s">
        <v>1385</v>
      </c>
      <c r="F5785" t="s">
        <v>1386</v>
      </c>
      <c r="G5785">
        <v>24058</v>
      </c>
      <c r="H5785" s="23" t="s">
        <v>1438</v>
      </c>
    </row>
    <row r="5786" spans="1:8" x14ac:dyDescent="0.25">
      <c r="A5786">
        <v>13081</v>
      </c>
      <c r="B5786" t="s">
        <v>8912</v>
      </c>
      <c r="C5786" t="s">
        <v>8913</v>
      </c>
      <c r="D5786" s="23">
        <v>1817749000199</v>
      </c>
      <c r="E5786" t="s">
        <v>1385</v>
      </c>
      <c r="F5786" t="s">
        <v>1386</v>
      </c>
      <c r="G5786">
        <v>20240</v>
      </c>
      <c r="H5786" s="23" t="s">
        <v>1438</v>
      </c>
    </row>
    <row r="5787" spans="1:8" x14ac:dyDescent="0.25">
      <c r="A5787">
        <v>3680</v>
      </c>
      <c r="B5787" t="s">
        <v>8914</v>
      </c>
      <c r="C5787" t="s">
        <v>8915</v>
      </c>
      <c r="D5787" s="23">
        <v>8667206000181</v>
      </c>
      <c r="E5787" t="s">
        <v>1385</v>
      </c>
      <c r="F5787" t="s">
        <v>1386</v>
      </c>
      <c r="G5787">
        <v>4956</v>
      </c>
      <c r="H5787" s="23"/>
    </row>
    <row r="5788" spans="1:8" x14ac:dyDescent="0.25">
      <c r="A5788">
        <v>10805</v>
      </c>
      <c r="B5788" t="s">
        <v>8916</v>
      </c>
      <c r="C5788" t="s">
        <v>8916</v>
      </c>
      <c r="D5788" s="23">
        <v>9129222000183</v>
      </c>
      <c r="E5788" t="s">
        <v>1385</v>
      </c>
      <c r="F5788" t="s">
        <v>1386</v>
      </c>
      <c r="G5788">
        <v>16261</v>
      </c>
      <c r="H5788" s="23" t="s">
        <v>1438</v>
      </c>
    </row>
    <row r="5789" spans="1:8" x14ac:dyDescent="0.25">
      <c r="A5789">
        <v>3869</v>
      </c>
      <c r="B5789" t="s">
        <v>8917</v>
      </c>
      <c r="C5789" t="s">
        <v>8918</v>
      </c>
      <c r="D5789" s="23">
        <v>9114612000180</v>
      </c>
      <c r="E5789" t="s">
        <v>1385</v>
      </c>
      <c r="F5789" t="s">
        <v>1386</v>
      </c>
      <c r="G5789">
        <v>5145</v>
      </c>
      <c r="H5789" s="23" t="s">
        <v>2239</v>
      </c>
    </row>
    <row r="5790" spans="1:8" x14ac:dyDescent="0.25">
      <c r="A5790">
        <v>6323</v>
      </c>
      <c r="B5790" t="s">
        <v>8919</v>
      </c>
      <c r="C5790" t="s">
        <v>8919</v>
      </c>
      <c r="D5790" s="23">
        <v>11154212000140</v>
      </c>
      <c r="E5790" t="s">
        <v>1732</v>
      </c>
      <c r="F5790" t="s">
        <v>1386</v>
      </c>
      <c r="G5790">
        <v>9866</v>
      </c>
      <c r="H5790" s="23">
        <v>162048211</v>
      </c>
    </row>
    <row r="5791" spans="1:8" x14ac:dyDescent="0.25">
      <c r="A5791">
        <v>10841</v>
      </c>
      <c r="B5791" t="s">
        <v>8920</v>
      </c>
      <c r="C5791" t="s">
        <v>8921</v>
      </c>
      <c r="D5791" s="23">
        <v>8817801000156</v>
      </c>
      <c r="E5791" t="s">
        <v>8922</v>
      </c>
      <c r="F5791" t="s">
        <v>1415</v>
      </c>
      <c r="G5791">
        <v>16361</v>
      </c>
      <c r="H5791" s="23" t="s">
        <v>1438</v>
      </c>
    </row>
    <row r="5792" spans="1:8" x14ac:dyDescent="0.25">
      <c r="A5792">
        <v>10868</v>
      </c>
      <c r="B5792" t="s">
        <v>8923</v>
      </c>
      <c r="C5792" t="s">
        <v>8924</v>
      </c>
      <c r="D5792" s="23">
        <v>31069036000155</v>
      </c>
      <c r="E5792" t="s">
        <v>1422</v>
      </c>
      <c r="F5792" t="s">
        <v>1386</v>
      </c>
      <c r="G5792">
        <v>16463</v>
      </c>
      <c r="H5792" s="23" t="s">
        <v>1438</v>
      </c>
    </row>
    <row r="5793" spans="1:8" x14ac:dyDescent="0.25">
      <c r="A5793">
        <v>11303</v>
      </c>
      <c r="B5793" t="s">
        <v>8925</v>
      </c>
      <c r="C5793" t="s">
        <v>8926</v>
      </c>
      <c r="D5793" s="23">
        <v>14577914000124</v>
      </c>
      <c r="E5793" t="s">
        <v>1385</v>
      </c>
      <c r="F5793" t="s">
        <v>1386</v>
      </c>
      <c r="G5793">
        <v>17158</v>
      </c>
      <c r="H5793" s="23" t="s">
        <v>1438</v>
      </c>
    </row>
    <row r="5794" spans="1:8" x14ac:dyDescent="0.25">
      <c r="A5794">
        <v>7533</v>
      </c>
      <c r="B5794" t="s">
        <v>8927</v>
      </c>
      <c r="C5794" t="s">
        <v>8928</v>
      </c>
      <c r="D5794" s="23">
        <v>9967852013962</v>
      </c>
      <c r="E5794" t="s">
        <v>2667</v>
      </c>
      <c r="F5794" t="s">
        <v>1390</v>
      </c>
      <c r="G5794">
        <v>11466</v>
      </c>
      <c r="H5794" s="23">
        <v>535404041110</v>
      </c>
    </row>
    <row r="5795" spans="1:8" x14ac:dyDescent="0.25">
      <c r="A5795">
        <v>11082</v>
      </c>
      <c r="B5795" t="s">
        <v>8927</v>
      </c>
      <c r="C5795" t="s">
        <v>8927</v>
      </c>
      <c r="D5795" s="23">
        <v>9967852006168</v>
      </c>
      <c r="E5795" t="s">
        <v>2670</v>
      </c>
      <c r="F5795" t="s">
        <v>2671</v>
      </c>
      <c r="G5795">
        <v>16885</v>
      </c>
      <c r="H5795" s="23">
        <v>742277200369</v>
      </c>
    </row>
    <row r="5796" spans="1:8" x14ac:dyDescent="0.25">
      <c r="A5796">
        <v>8024</v>
      </c>
      <c r="B5796" t="s">
        <v>8929</v>
      </c>
      <c r="C5796" t="s">
        <v>8930</v>
      </c>
      <c r="D5796" s="23">
        <v>9967852009507</v>
      </c>
      <c r="E5796" t="s">
        <v>1424</v>
      </c>
      <c r="F5796" t="s">
        <v>1390</v>
      </c>
      <c r="G5796">
        <v>12325</v>
      </c>
      <c r="H5796" s="23" t="s">
        <v>1438</v>
      </c>
    </row>
    <row r="5797" spans="1:8" x14ac:dyDescent="0.25">
      <c r="A5797">
        <v>1994</v>
      </c>
      <c r="B5797" t="s">
        <v>8931</v>
      </c>
      <c r="C5797" t="s">
        <v>8932</v>
      </c>
      <c r="D5797" s="23">
        <v>1524633000161</v>
      </c>
      <c r="E5797" t="s">
        <v>1385</v>
      </c>
      <c r="F5797" t="s">
        <v>1386</v>
      </c>
      <c r="G5797">
        <v>3270</v>
      </c>
      <c r="H5797" s="23">
        <v>161141315</v>
      </c>
    </row>
    <row r="5798" spans="1:8" x14ac:dyDescent="0.25">
      <c r="A5798">
        <v>7790</v>
      </c>
      <c r="B5798" t="s">
        <v>8933</v>
      </c>
      <c r="C5798" t="s">
        <v>8933</v>
      </c>
      <c r="D5798" s="23">
        <v>12425347000165</v>
      </c>
      <c r="E5798" t="s">
        <v>1700</v>
      </c>
      <c r="F5798" t="s">
        <v>1386</v>
      </c>
      <c r="G5798">
        <v>12105</v>
      </c>
      <c r="H5798" s="23">
        <v>161738575</v>
      </c>
    </row>
    <row r="5799" spans="1:8" x14ac:dyDescent="0.25">
      <c r="A5799">
        <v>10837</v>
      </c>
      <c r="B5799" t="s">
        <v>8934</v>
      </c>
      <c r="C5799" t="s">
        <v>8934</v>
      </c>
      <c r="D5799" s="23">
        <v>248915000110</v>
      </c>
      <c r="E5799" t="s">
        <v>1675</v>
      </c>
      <c r="F5799" t="s">
        <v>1390</v>
      </c>
      <c r="G5799">
        <v>16313</v>
      </c>
      <c r="H5799" s="23">
        <v>664050802116</v>
      </c>
    </row>
    <row r="5800" spans="1:8" x14ac:dyDescent="0.25">
      <c r="A5800">
        <v>7941</v>
      </c>
      <c r="B5800" t="s">
        <v>8935</v>
      </c>
      <c r="C5800" t="s">
        <v>8935</v>
      </c>
      <c r="D5800" s="23">
        <v>22225975000150</v>
      </c>
      <c r="E5800" t="s">
        <v>4056</v>
      </c>
      <c r="F5800" t="s">
        <v>1398</v>
      </c>
      <c r="G5800">
        <v>12246</v>
      </c>
      <c r="H5800" s="23">
        <v>204265762</v>
      </c>
    </row>
    <row r="5801" spans="1:8" x14ac:dyDescent="0.25">
      <c r="A5801">
        <v>3264</v>
      </c>
      <c r="B5801" t="s">
        <v>8936</v>
      </c>
      <c r="C5801" t="s">
        <v>8937</v>
      </c>
      <c r="D5801" s="23">
        <v>6992962000150</v>
      </c>
      <c r="E5801" t="s">
        <v>1430</v>
      </c>
      <c r="F5801" t="s">
        <v>1415</v>
      </c>
      <c r="G5801">
        <v>4540</v>
      </c>
      <c r="H5801" s="23" t="s">
        <v>8938</v>
      </c>
    </row>
    <row r="5802" spans="1:8" x14ac:dyDescent="0.25">
      <c r="A5802">
        <v>12429</v>
      </c>
      <c r="B5802" t="s">
        <v>8939</v>
      </c>
      <c r="C5802" t="s">
        <v>8940</v>
      </c>
      <c r="D5802" s="23">
        <v>96377494000105</v>
      </c>
      <c r="E5802" t="s">
        <v>2950</v>
      </c>
      <c r="F5802" t="s">
        <v>1390</v>
      </c>
      <c r="G5802">
        <v>19044</v>
      </c>
      <c r="H5802" s="23">
        <v>581034730111</v>
      </c>
    </row>
    <row r="5803" spans="1:8" x14ac:dyDescent="0.25">
      <c r="A5803">
        <v>11153</v>
      </c>
      <c r="B5803" t="s">
        <v>8941</v>
      </c>
      <c r="C5803" t="s">
        <v>8941</v>
      </c>
      <c r="D5803" s="23">
        <v>23019447000108</v>
      </c>
      <c r="E5803" t="s">
        <v>1385</v>
      </c>
      <c r="F5803" t="s">
        <v>1386</v>
      </c>
      <c r="G5803">
        <v>16964</v>
      </c>
      <c r="H5803" s="23">
        <v>162644558</v>
      </c>
    </row>
    <row r="5804" spans="1:8" x14ac:dyDescent="0.25">
      <c r="A5804">
        <v>6016</v>
      </c>
      <c r="B5804" t="s">
        <v>8942</v>
      </c>
      <c r="C5804" t="s">
        <v>8943</v>
      </c>
      <c r="D5804" s="23">
        <v>14856443000193</v>
      </c>
      <c r="E5804" t="s">
        <v>1385</v>
      </c>
      <c r="F5804" t="s">
        <v>1386</v>
      </c>
      <c r="G5804">
        <v>9328</v>
      </c>
      <c r="H5804" s="23" t="s">
        <v>8944</v>
      </c>
    </row>
    <row r="5805" spans="1:8" x14ac:dyDescent="0.25">
      <c r="A5805">
        <v>4853</v>
      </c>
      <c r="B5805" t="s">
        <v>8945</v>
      </c>
      <c r="C5805" t="s">
        <v>8946</v>
      </c>
      <c r="D5805" s="23">
        <v>10673116000145</v>
      </c>
      <c r="E5805" t="s">
        <v>1385</v>
      </c>
      <c r="F5805" t="s">
        <v>1386</v>
      </c>
      <c r="G5805">
        <v>7704</v>
      </c>
      <c r="H5805" s="23" t="s">
        <v>1438</v>
      </c>
    </row>
    <row r="5806" spans="1:8" x14ac:dyDescent="0.25">
      <c r="A5806">
        <v>6453</v>
      </c>
      <c r="B5806" t="s">
        <v>8947</v>
      </c>
      <c r="C5806" t="s">
        <v>8947</v>
      </c>
      <c r="D5806" s="23">
        <v>19113860000160</v>
      </c>
      <c r="E5806" t="s">
        <v>1452</v>
      </c>
      <c r="F5806" t="s">
        <v>1386</v>
      </c>
      <c r="G5806">
        <v>9994</v>
      </c>
      <c r="H5806" s="23">
        <v>162221541</v>
      </c>
    </row>
    <row r="5807" spans="1:8" x14ac:dyDescent="0.25">
      <c r="A5807">
        <v>578</v>
      </c>
      <c r="B5807" t="s">
        <v>22838</v>
      </c>
      <c r="C5807" t="s">
        <v>22838</v>
      </c>
      <c r="D5807" s="23"/>
      <c r="E5807" t="s">
        <v>1422</v>
      </c>
      <c r="F5807" t="s">
        <v>1386</v>
      </c>
      <c r="G5807">
        <v>1854</v>
      </c>
      <c r="H5807" s="23"/>
    </row>
    <row r="5808" spans="1:8" x14ac:dyDescent="0.25">
      <c r="A5808">
        <v>13561</v>
      </c>
      <c r="B5808" t="s">
        <v>8948</v>
      </c>
      <c r="C5808" t="s">
        <v>8948</v>
      </c>
      <c r="D5808" s="23">
        <v>47933733000142</v>
      </c>
      <c r="E5808" t="s">
        <v>1385</v>
      </c>
      <c r="F5808" t="s">
        <v>1386</v>
      </c>
      <c r="G5808">
        <v>21172</v>
      </c>
      <c r="H5808" s="23">
        <v>164447636</v>
      </c>
    </row>
    <row r="5809" spans="1:8" x14ac:dyDescent="0.25">
      <c r="A5809">
        <v>15668</v>
      </c>
      <c r="B5809" t="s">
        <v>22839</v>
      </c>
      <c r="C5809" t="s">
        <v>22839</v>
      </c>
      <c r="D5809" s="23"/>
      <c r="E5809" t="s">
        <v>1583</v>
      </c>
      <c r="F5809" t="s">
        <v>1386</v>
      </c>
      <c r="G5809">
        <v>24944</v>
      </c>
      <c r="H5809" s="23"/>
    </row>
    <row r="5810" spans="1:8" x14ac:dyDescent="0.25">
      <c r="A5810">
        <v>13283</v>
      </c>
      <c r="B5810" t="s">
        <v>22840</v>
      </c>
      <c r="C5810" t="s">
        <v>22841</v>
      </c>
      <c r="D5810" s="23"/>
      <c r="E5810" t="s">
        <v>1422</v>
      </c>
      <c r="F5810" t="s">
        <v>1386</v>
      </c>
      <c r="G5810">
        <v>20528</v>
      </c>
      <c r="H5810" s="23"/>
    </row>
    <row r="5811" spans="1:8" x14ac:dyDescent="0.25">
      <c r="A5811">
        <v>11930</v>
      </c>
      <c r="B5811" t="s">
        <v>22842</v>
      </c>
      <c r="C5811" t="s">
        <v>22842</v>
      </c>
      <c r="D5811" s="23"/>
      <c r="E5811" t="s">
        <v>1792</v>
      </c>
      <c r="F5811" t="s">
        <v>1386</v>
      </c>
      <c r="G5811">
        <v>18331</v>
      </c>
      <c r="H5811" s="23"/>
    </row>
    <row r="5812" spans="1:8" x14ac:dyDescent="0.25">
      <c r="A5812">
        <v>4182</v>
      </c>
      <c r="B5812" t="s">
        <v>22843</v>
      </c>
      <c r="C5812" t="s">
        <v>22843</v>
      </c>
      <c r="D5812" s="23"/>
      <c r="E5812" t="s">
        <v>2050</v>
      </c>
      <c r="F5812" t="s">
        <v>1386</v>
      </c>
      <c r="G5812">
        <v>1456</v>
      </c>
      <c r="H5812" s="23"/>
    </row>
    <row r="5813" spans="1:8" x14ac:dyDescent="0.25">
      <c r="A5813">
        <v>5085</v>
      </c>
      <c r="B5813" t="s">
        <v>8949</v>
      </c>
      <c r="C5813" t="s">
        <v>8950</v>
      </c>
      <c r="D5813" s="23">
        <v>41094350000141</v>
      </c>
      <c r="E5813" t="s">
        <v>1507</v>
      </c>
      <c r="F5813" t="s">
        <v>1415</v>
      </c>
      <c r="G5813">
        <v>8123</v>
      </c>
      <c r="H5813" s="23">
        <v>23376570</v>
      </c>
    </row>
    <row r="5814" spans="1:8" x14ac:dyDescent="0.25">
      <c r="A5814">
        <v>13230</v>
      </c>
      <c r="B5814" t="s">
        <v>8951</v>
      </c>
      <c r="C5814" t="s">
        <v>8951</v>
      </c>
      <c r="D5814" s="23">
        <v>38225235000154</v>
      </c>
      <c r="E5814" t="s">
        <v>2306</v>
      </c>
      <c r="F5814" t="s">
        <v>1386</v>
      </c>
      <c r="G5814">
        <v>20429</v>
      </c>
      <c r="H5814" s="23">
        <v>163741999</v>
      </c>
    </row>
    <row r="5815" spans="1:8" x14ac:dyDescent="0.25">
      <c r="A5815">
        <v>4162</v>
      </c>
      <c r="B5815" t="s">
        <v>22844</v>
      </c>
      <c r="C5815" t="s">
        <v>22844</v>
      </c>
      <c r="D5815" s="23"/>
      <c r="E5815" t="s">
        <v>2050</v>
      </c>
      <c r="F5815" t="s">
        <v>1386</v>
      </c>
      <c r="G5815">
        <v>1597</v>
      </c>
      <c r="H5815" s="23"/>
    </row>
    <row r="5816" spans="1:8" x14ac:dyDescent="0.25">
      <c r="A5816">
        <v>7193</v>
      </c>
      <c r="B5816" t="s">
        <v>8952</v>
      </c>
      <c r="C5816" t="s">
        <v>8952</v>
      </c>
      <c r="D5816" s="23">
        <v>9105537000190</v>
      </c>
      <c r="E5816" t="s">
        <v>1397</v>
      </c>
      <c r="F5816" t="s">
        <v>1398</v>
      </c>
      <c r="G5816">
        <v>11135</v>
      </c>
      <c r="H5816" s="23">
        <v>200234994</v>
      </c>
    </row>
    <row r="5817" spans="1:8" x14ac:dyDescent="0.25">
      <c r="A5817">
        <v>9261</v>
      </c>
      <c r="B5817" t="s">
        <v>22845</v>
      </c>
      <c r="C5817" t="s">
        <v>22845</v>
      </c>
      <c r="D5817" s="23"/>
      <c r="E5817" t="s">
        <v>1422</v>
      </c>
      <c r="F5817" t="s">
        <v>1386</v>
      </c>
      <c r="G5817">
        <v>5602</v>
      </c>
      <c r="H5817" s="23"/>
    </row>
    <row r="5818" spans="1:8" x14ac:dyDescent="0.25">
      <c r="A5818">
        <v>811</v>
      </c>
      <c r="B5818" t="s">
        <v>22846</v>
      </c>
      <c r="C5818" t="s">
        <v>22846</v>
      </c>
      <c r="D5818" s="23"/>
      <c r="E5818" t="s">
        <v>1422</v>
      </c>
      <c r="F5818" t="s">
        <v>1386</v>
      </c>
      <c r="G5818">
        <v>2087</v>
      </c>
      <c r="H5818" s="23"/>
    </row>
    <row r="5819" spans="1:8" x14ac:dyDescent="0.25">
      <c r="A5819">
        <v>11534</v>
      </c>
      <c r="B5819" t="s">
        <v>8953</v>
      </c>
      <c r="C5819" t="s">
        <v>8953</v>
      </c>
      <c r="D5819" s="23">
        <v>18967438000109</v>
      </c>
      <c r="E5819" t="s">
        <v>1921</v>
      </c>
      <c r="F5819" t="s">
        <v>1386</v>
      </c>
      <c r="G5819">
        <v>17479</v>
      </c>
      <c r="H5819" s="23">
        <v>162220154</v>
      </c>
    </row>
    <row r="5820" spans="1:8" x14ac:dyDescent="0.25">
      <c r="A5820">
        <v>5729</v>
      </c>
      <c r="B5820" t="s">
        <v>22847</v>
      </c>
      <c r="C5820" t="s">
        <v>22847</v>
      </c>
      <c r="D5820" s="23"/>
      <c r="E5820" t="s">
        <v>1422</v>
      </c>
      <c r="F5820" t="s">
        <v>1386</v>
      </c>
      <c r="G5820">
        <v>8756</v>
      </c>
      <c r="H5820" s="23"/>
    </row>
    <row r="5821" spans="1:8" x14ac:dyDescent="0.25">
      <c r="A5821">
        <v>786</v>
      </c>
      <c r="B5821" t="s">
        <v>22848</v>
      </c>
      <c r="C5821" t="s">
        <v>22848</v>
      </c>
      <c r="D5821" s="23"/>
      <c r="E5821" t="s">
        <v>2253</v>
      </c>
      <c r="F5821" t="s">
        <v>1386</v>
      </c>
      <c r="G5821">
        <v>6891</v>
      </c>
      <c r="H5821" s="23"/>
    </row>
    <row r="5822" spans="1:8" x14ac:dyDescent="0.25">
      <c r="A5822">
        <v>1176</v>
      </c>
      <c r="B5822" t="s">
        <v>22849</v>
      </c>
      <c r="C5822" t="s">
        <v>22849</v>
      </c>
      <c r="D5822" s="23"/>
      <c r="E5822" t="s">
        <v>1385</v>
      </c>
      <c r="F5822" t="s">
        <v>1386</v>
      </c>
      <c r="G5822">
        <v>2452</v>
      </c>
      <c r="H5822" s="23"/>
    </row>
    <row r="5823" spans="1:8" x14ac:dyDescent="0.25">
      <c r="A5823">
        <v>10151</v>
      </c>
      <c r="B5823" t="s">
        <v>8954</v>
      </c>
      <c r="C5823" t="s">
        <v>8954</v>
      </c>
      <c r="D5823" s="23">
        <v>30299243000133</v>
      </c>
      <c r="E5823" t="s">
        <v>1483</v>
      </c>
      <c r="F5823" t="s">
        <v>1398</v>
      </c>
      <c r="G5823">
        <v>15197</v>
      </c>
      <c r="H5823" s="23">
        <v>204919975</v>
      </c>
    </row>
    <row r="5824" spans="1:8" x14ac:dyDescent="0.25">
      <c r="A5824">
        <v>10871</v>
      </c>
      <c r="B5824" t="s">
        <v>8955</v>
      </c>
      <c r="C5824" t="s">
        <v>8955</v>
      </c>
      <c r="D5824" s="23">
        <v>29482192000100</v>
      </c>
      <c r="E5824" t="s">
        <v>1385</v>
      </c>
      <c r="F5824" t="s">
        <v>1386</v>
      </c>
      <c r="G5824">
        <v>16466</v>
      </c>
      <c r="H5824" s="23">
        <v>163088144</v>
      </c>
    </row>
    <row r="5825" spans="1:8" x14ac:dyDescent="0.25">
      <c r="A5825">
        <v>967</v>
      </c>
      <c r="B5825" t="s">
        <v>8956</v>
      </c>
      <c r="C5825" t="s">
        <v>8956</v>
      </c>
      <c r="D5825" s="23"/>
      <c r="E5825" t="s">
        <v>1385</v>
      </c>
      <c r="F5825" t="s">
        <v>1386</v>
      </c>
      <c r="G5825">
        <v>2243</v>
      </c>
      <c r="H5825" s="23"/>
    </row>
    <row r="5826" spans="1:8" x14ac:dyDescent="0.25">
      <c r="A5826">
        <v>1905</v>
      </c>
      <c r="B5826" t="s">
        <v>8956</v>
      </c>
      <c r="C5826" t="s">
        <v>8957</v>
      </c>
      <c r="D5826" s="23">
        <v>13562081000165</v>
      </c>
      <c r="E5826" t="s">
        <v>1385</v>
      </c>
      <c r="F5826" t="s">
        <v>1386</v>
      </c>
      <c r="G5826">
        <v>3181</v>
      </c>
      <c r="H5826" s="23">
        <v>161821510</v>
      </c>
    </row>
    <row r="5827" spans="1:8" x14ac:dyDescent="0.25">
      <c r="A5827">
        <v>7296</v>
      </c>
      <c r="B5827" t="s">
        <v>8958</v>
      </c>
      <c r="C5827" t="s">
        <v>8959</v>
      </c>
      <c r="D5827" s="23">
        <v>57014896000185</v>
      </c>
      <c r="E5827" t="s">
        <v>6348</v>
      </c>
      <c r="F5827" t="s">
        <v>1390</v>
      </c>
      <c r="G5827">
        <v>11223</v>
      </c>
      <c r="H5827" s="23">
        <v>38721924312</v>
      </c>
    </row>
    <row r="5828" spans="1:8" x14ac:dyDescent="0.25">
      <c r="A5828">
        <v>5468</v>
      </c>
      <c r="B5828" t="s">
        <v>8960</v>
      </c>
      <c r="C5828" t="s">
        <v>8961</v>
      </c>
      <c r="D5828" s="23">
        <v>9100404000121</v>
      </c>
      <c r="E5828" t="s">
        <v>1417</v>
      </c>
      <c r="F5828" t="s">
        <v>1418</v>
      </c>
      <c r="G5828">
        <v>8531</v>
      </c>
      <c r="H5828" s="23">
        <v>78380993</v>
      </c>
    </row>
    <row r="5829" spans="1:8" x14ac:dyDescent="0.25">
      <c r="A5829">
        <v>8907</v>
      </c>
      <c r="B5829" t="s">
        <v>8962</v>
      </c>
      <c r="C5829" t="s">
        <v>8963</v>
      </c>
      <c r="D5829" s="23">
        <v>9911866000129</v>
      </c>
      <c r="E5829" t="s">
        <v>8964</v>
      </c>
      <c r="F5829" t="s">
        <v>1398</v>
      </c>
      <c r="G5829">
        <v>13444</v>
      </c>
      <c r="H5829" s="23">
        <v>202140555</v>
      </c>
    </row>
    <row r="5830" spans="1:8" x14ac:dyDescent="0.25">
      <c r="A5830">
        <v>10055</v>
      </c>
      <c r="B5830" t="s">
        <v>8965</v>
      </c>
      <c r="C5830" t="s">
        <v>8966</v>
      </c>
      <c r="D5830" s="23">
        <v>5434625000185</v>
      </c>
      <c r="E5830" t="s">
        <v>8967</v>
      </c>
      <c r="F5830" t="s">
        <v>1398</v>
      </c>
      <c r="G5830">
        <v>14880</v>
      </c>
      <c r="H5830" s="23">
        <v>200932489</v>
      </c>
    </row>
    <row r="5831" spans="1:8" x14ac:dyDescent="0.25">
      <c r="A5831">
        <v>8773</v>
      </c>
      <c r="B5831" t="s">
        <v>8968</v>
      </c>
      <c r="C5831" t="s">
        <v>8968</v>
      </c>
      <c r="D5831" s="23">
        <v>2834171000303</v>
      </c>
      <c r="E5831" t="s">
        <v>5947</v>
      </c>
      <c r="F5831" t="s">
        <v>1407</v>
      </c>
      <c r="G5831">
        <v>13270</v>
      </c>
      <c r="H5831" s="23">
        <v>64559521</v>
      </c>
    </row>
    <row r="5832" spans="1:8" x14ac:dyDescent="0.25">
      <c r="A5832">
        <v>9135</v>
      </c>
      <c r="B5832" t="s">
        <v>8968</v>
      </c>
      <c r="C5832" t="s">
        <v>8968</v>
      </c>
      <c r="D5832" s="23">
        <v>2834171000141</v>
      </c>
      <c r="E5832" t="s">
        <v>1483</v>
      </c>
      <c r="F5832" t="s">
        <v>1398</v>
      </c>
      <c r="G5832">
        <v>13648</v>
      </c>
      <c r="H5832" s="23">
        <v>200815270</v>
      </c>
    </row>
    <row r="5833" spans="1:8" x14ac:dyDescent="0.25">
      <c r="A5833">
        <v>12254</v>
      </c>
      <c r="B5833" t="s">
        <v>8969</v>
      </c>
      <c r="C5833" t="s">
        <v>8969</v>
      </c>
      <c r="D5833" s="23">
        <v>36779252000108</v>
      </c>
      <c r="E5833" t="s">
        <v>1397</v>
      </c>
      <c r="F5833" t="s">
        <v>1398</v>
      </c>
      <c r="G5833">
        <v>18848</v>
      </c>
      <c r="H5833" s="23">
        <v>205400388</v>
      </c>
    </row>
    <row r="5834" spans="1:8" x14ac:dyDescent="0.25">
      <c r="A5834">
        <v>6380</v>
      </c>
      <c r="B5834" t="s">
        <v>8970</v>
      </c>
      <c r="C5834" t="s">
        <v>8970</v>
      </c>
      <c r="D5834" s="23">
        <v>8475580000185</v>
      </c>
      <c r="E5834" t="s">
        <v>1906</v>
      </c>
      <c r="F5834" t="s">
        <v>1386</v>
      </c>
      <c r="G5834">
        <v>9922</v>
      </c>
      <c r="H5834" s="23">
        <v>161506836</v>
      </c>
    </row>
    <row r="5835" spans="1:8" x14ac:dyDescent="0.25">
      <c r="A5835">
        <v>12286</v>
      </c>
      <c r="B5835" t="s">
        <v>8971</v>
      </c>
      <c r="C5835" t="s">
        <v>8971</v>
      </c>
      <c r="D5835" s="23">
        <v>28845815000190</v>
      </c>
      <c r="E5835" t="s">
        <v>8972</v>
      </c>
      <c r="F5835" t="s">
        <v>1398</v>
      </c>
      <c r="G5835">
        <v>18882</v>
      </c>
      <c r="H5835" s="23">
        <v>204809290</v>
      </c>
    </row>
    <row r="5836" spans="1:8" x14ac:dyDescent="0.25">
      <c r="A5836">
        <v>10720</v>
      </c>
      <c r="B5836" t="s">
        <v>8973</v>
      </c>
      <c r="C5836" t="s">
        <v>8974</v>
      </c>
      <c r="D5836" s="23">
        <v>593058000196</v>
      </c>
      <c r="E5836" t="s">
        <v>1672</v>
      </c>
      <c r="F5836" t="s">
        <v>1398</v>
      </c>
      <c r="G5836">
        <v>16143</v>
      </c>
      <c r="H5836" s="23">
        <v>200378589</v>
      </c>
    </row>
    <row r="5837" spans="1:8" x14ac:dyDescent="0.25">
      <c r="A5837">
        <v>12242</v>
      </c>
      <c r="B5837" t="s">
        <v>8975</v>
      </c>
      <c r="C5837" t="s">
        <v>8975</v>
      </c>
      <c r="D5837" s="23">
        <v>4228626000100</v>
      </c>
      <c r="E5837" t="s">
        <v>1406</v>
      </c>
      <c r="F5837" t="s">
        <v>1407</v>
      </c>
      <c r="G5837">
        <v>18836</v>
      </c>
      <c r="H5837" s="23">
        <v>63060574</v>
      </c>
    </row>
    <row r="5838" spans="1:8" x14ac:dyDescent="0.25">
      <c r="A5838">
        <v>5477</v>
      </c>
      <c r="B5838" t="s">
        <v>8976</v>
      </c>
      <c r="C5838" t="s">
        <v>8977</v>
      </c>
      <c r="D5838" s="23">
        <v>15218760000147</v>
      </c>
      <c r="E5838" t="s">
        <v>1430</v>
      </c>
      <c r="F5838" t="s">
        <v>1415</v>
      </c>
      <c r="G5838">
        <v>8537</v>
      </c>
      <c r="H5838" s="23">
        <v>48083712</v>
      </c>
    </row>
    <row r="5839" spans="1:8" x14ac:dyDescent="0.25">
      <c r="A5839">
        <v>1966</v>
      </c>
      <c r="B5839" t="s">
        <v>8978</v>
      </c>
      <c r="C5839" t="s">
        <v>8979</v>
      </c>
      <c r="D5839" s="23">
        <v>1446719000113</v>
      </c>
      <c r="E5839" t="s">
        <v>1385</v>
      </c>
      <c r="F5839" t="s">
        <v>1386</v>
      </c>
      <c r="G5839">
        <v>3242</v>
      </c>
      <c r="H5839" s="23">
        <v>161143113</v>
      </c>
    </row>
    <row r="5840" spans="1:8" x14ac:dyDescent="0.25">
      <c r="A5840">
        <v>13198</v>
      </c>
      <c r="B5840" t="s">
        <v>8980</v>
      </c>
      <c r="C5840" t="s">
        <v>8981</v>
      </c>
      <c r="D5840" s="23">
        <v>1446719000385</v>
      </c>
      <c r="E5840" t="s">
        <v>1574</v>
      </c>
      <c r="F5840" t="s">
        <v>1398</v>
      </c>
      <c r="G5840">
        <v>20391</v>
      </c>
      <c r="H5840" s="23">
        <v>202598624</v>
      </c>
    </row>
    <row r="5841" spans="1:8" x14ac:dyDescent="0.25">
      <c r="A5841">
        <v>1600</v>
      </c>
      <c r="B5841" t="s">
        <v>8982</v>
      </c>
      <c r="C5841" t="s">
        <v>8983</v>
      </c>
      <c r="D5841" s="23">
        <v>11496761000100</v>
      </c>
      <c r="E5841" t="s">
        <v>1385</v>
      </c>
      <c r="F5841" t="s">
        <v>1386</v>
      </c>
      <c r="G5841">
        <v>2876</v>
      </c>
      <c r="H5841" s="23">
        <v>161648843</v>
      </c>
    </row>
    <row r="5842" spans="1:8" x14ac:dyDescent="0.25">
      <c r="A5842">
        <v>11055</v>
      </c>
      <c r="B5842" t="s">
        <v>8984</v>
      </c>
      <c r="C5842" t="s">
        <v>8985</v>
      </c>
      <c r="D5842" s="23">
        <v>20065050000164</v>
      </c>
      <c r="E5842" t="s">
        <v>1385</v>
      </c>
      <c r="F5842" t="s">
        <v>1386</v>
      </c>
      <c r="G5842">
        <v>16860</v>
      </c>
      <c r="H5842" s="23">
        <v>162315376</v>
      </c>
    </row>
    <row r="5843" spans="1:8" x14ac:dyDescent="0.25">
      <c r="A5843">
        <v>12111</v>
      </c>
      <c r="B5843" t="s">
        <v>8986</v>
      </c>
      <c r="C5843" t="s">
        <v>8986</v>
      </c>
      <c r="D5843" s="23">
        <v>9114430000109</v>
      </c>
      <c r="E5843" t="s">
        <v>1385</v>
      </c>
      <c r="F5843" t="s">
        <v>1386</v>
      </c>
      <c r="G5843">
        <v>18682</v>
      </c>
      <c r="H5843" s="23" t="s">
        <v>1438</v>
      </c>
    </row>
    <row r="5844" spans="1:8" x14ac:dyDescent="0.25">
      <c r="A5844">
        <v>6762</v>
      </c>
      <c r="B5844" t="s">
        <v>8987</v>
      </c>
      <c r="D5844" s="23">
        <v>8509149000102</v>
      </c>
      <c r="E5844" t="s">
        <v>1723</v>
      </c>
      <c r="F5844" t="s">
        <v>1386</v>
      </c>
      <c r="G5844">
        <v>10472</v>
      </c>
      <c r="H5844" s="23">
        <v>161553370</v>
      </c>
    </row>
    <row r="5845" spans="1:8" x14ac:dyDescent="0.25">
      <c r="A5845">
        <v>6359</v>
      </c>
      <c r="B5845" t="s">
        <v>8988</v>
      </c>
      <c r="C5845" t="s">
        <v>8989</v>
      </c>
      <c r="D5845" s="23">
        <v>1783579000179</v>
      </c>
      <c r="E5845" t="s">
        <v>1424</v>
      </c>
      <c r="F5845" t="s">
        <v>1390</v>
      </c>
      <c r="G5845">
        <v>9901</v>
      </c>
      <c r="H5845" s="23">
        <v>115072314114</v>
      </c>
    </row>
    <row r="5846" spans="1:8" x14ac:dyDescent="0.25">
      <c r="A5846">
        <v>13762</v>
      </c>
      <c r="B5846" t="s">
        <v>8990</v>
      </c>
      <c r="C5846" t="s">
        <v>8991</v>
      </c>
      <c r="D5846" s="23">
        <v>4220031000109</v>
      </c>
      <c r="E5846" t="s">
        <v>8992</v>
      </c>
      <c r="F5846" t="s">
        <v>1390</v>
      </c>
      <c r="G5846">
        <v>21455</v>
      </c>
      <c r="H5846" s="23">
        <v>379163767110</v>
      </c>
    </row>
    <row r="5847" spans="1:8" x14ac:dyDescent="0.25">
      <c r="A5847">
        <v>5767</v>
      </c>
      <c r="B5847" t="s">
        <v>8993</v>
      </c>
      <c r="C5847" t="s">
        <v>8993</v>
      </c>
      <c r="D5847" s="23">
        <v>8601783000170</v>
      </c>
      <c r="E5847" t="s">
        <v>1385</v>
      </c>
      <c r="F5847" t="s">
        <v>1386</v>
      </c>
      <c r="G5847">
        <v>8780</v>
      </c>
      <c r="H5847" s="23">
        <v>160269008</v>
      </c>
    </row>
    <row r="5848" spans="1:8" x14ac:dyDescent="0.25">
      <c r="A5848">
        <v>8058</v>
      </c>
      <c r="B5848" t="s">
        <v>8994</v>
      </c>
      <c r="C5848" t="s">
        <v>8993</v>
      </c>
      <c r="D5848" s="23">
        <v>23722530000149</v>
      </c>
      <c r="E5848" t="s">
        <v>1385</v>
      </c>
      <c r="F5848" t="s">
        <v>1386</v>
      </c>
      <c r="G5848">
        <v>12354</v>
      </c>
      <c r="H5848" s="23">
        <v>162631359</v>
      </c>
    </row>
    <row r="5849" spans="1:8" x14ac:dyDescent="0.25">
      <c r="A5849">
        <v>13821</v>
      </c>
      <c r="B5849" t="s">
        <v>8995</v>
      </c>
      <c r="C5849" t="s">
        <v>8995</v>
      </c>
      <c r="D5849" s="23">
        <v>49871213000188</v>
      </c>
      <c r="E5849" t="s">
        <v>8996</v>
      </c>
      <c r="F5849" t="s">
        <v>1390</v>
      </c>
      <c r="G5849">
        <v>21533</v>
      </c>
      <c r="H5849" s="23">
        <v>671195894118</v>
      </c>
    </row>
    <row r="5850" spans="1:8" x14ac:dyDescent="0.25">
      <c r="A5850">
        <v>10336</v>
      </c>
      <c r="B5850" t="s">
        <v>8997</v>
      </c>
      <c r="C5850" t="s">
        <v>8998</v>
      </c>
      <c r="D5850" s="23">
        <v>12585704000152</v>
      </c>
      <c r="E5850" t="s">
        <v>3910</v>
      </c>
      <c r="F5850" t="s">
        <v>1444</v>
      </c>
      <c r="G5850">
        <v>15597</v>
      </c>
      <c r="H5850" s="23" t="s">
        <v>1438</v>
      </c>
    </row>
    <row r="5851" spans="1:8" x14ac:dyDescent="0.25">
      <c r="A5851">
        <v>14249</v>
      </c>
      <c r="B5851" t="s">
        <v>8999</v>
      </c>
      <c r="D5851" s="23">
        <v>1305124000148</v>
      </c>
      <c r="E5851" t="s">
        <v>3910</v>
      </c>
      <c r="F5851" t="s">
        <v>1444</v>
      </c>
      <c r="G5851">
        <v>22413</v>
      </c>
      <c r="H5851" s="23">
        <v>45644700</v>
      </c>
    </row>
    <row r="5852" spans="1:8" x14ac:dyDescent="0.25">
      <c r="A5852">
        <v>3735</v>
      </c>
      <c r="B5852" t="s">
        <v>9000</v>
      </c>
      <c r="C5852" t="s">
        <v>9001</v>
      </c>
      <c r="D5852" s="23">
        <v>8816654000108</v>
      </c>
      <c r="E5852" t="s">
        <v>1409</v>
      </c>
      <c r="F5852" t="s">
        <v>1386</v>
      </c>
      <c r="G5852">
        <v>5011</v>
      </c>
      <c r="H5852" s="23">
        <v>160082056</v>
      </c>
    </row>
    <row r="5853" spans="1:8" x14ac:dyDescent="0.25">
      <c r="A5853">
        <v>3022</v>
      </c>
      <c r="B5853" t="s">
        <v>9002</v>
      </c>
      <c r="C5853" t="s">
        <v>9003</v>
      </c>
      <c r="D5853" s="23">
        <v>5524572001327</v>
      </c>
      <c r="E5853" t="s">
        <v>2170</v>
      </c>
      <c r="F5853" t="s">
        <v>1415</v>
      </c>
      <c r="G5853">
        <v>4298</v>
      </c>
      <c r="H5853" s="23">
        <v>37098926</v>
      </c>
    </row>
    <row r="5854" spans="1:8" x14ac:dyDescent="0.25">
      <c r="A5854">
        <v>5804</v>
      </c>
      <c r="B5854" t="s">
        <v>9004</v>
      </c>
      <c r="C5854" t="s">
        <v>9005</v>
      </c>
      <c r="D5854" s="23">
        <v>10944308000149</v>
      </c>
      <c r="E5854" t="s">
        <v>3920</v>
      </c>
      <c r="F5854" t="s">
        <v>1619</v>
      </c>
      <c r="G5854">
        <v>8810</v>
      </c>
      <c r="H5854" s="23">
        <v>1770184390</v>
      </c>
    </row>
    <row r="5855" spans="1:8" x14ac:dyDescent="0.25">
      <c r="A5855">
        <v>15202</v>
      </c>
      <c r="B5855" t="s">
        <v>9006</v>
      </c>
      <c r="C5855" t="s">
        <v>9007</v>
      </c>
      <c r="D5855" s="23">
        <v>32218972000143</v>
      </c>
      <c r="E5855" t="s">
        <v>1403</v>
      </c>
      <c r="F5855" t="s">
        <v>1398</v>
      </c>
      <c r="G5855">
        <v>24295</v>
      </c>
      <c r="H5855" s="23">
        <v>205060269</v>
      </c>
    </row>
    <row r="5856" spans="1:8" x14ac:dyDescent="0.25">
      <c r="A5856">
        <v>3562</v>
      </c>
      <c r="B5856" t="s">
        <v>9008</v>
      </c>
      <c r="C5856" t="s">
        <v>9009</v>
      </c>
      <c r="D5856" s="23">
        <v>8215157000146</v>
      </c>
      <c r="E5856" t="s">
        <v>2170</v>
      </c>
      <c r="F5856" t="s">
        <v>1415</v>
      </c>
      <c r="G5856">
        <v>4838</v>
      </c>
      <c r="H5856" s="23">
        <v>34338381</v>
      </c>
    </row>
    <row r="5857" spans="1:8" x14ac:dyDescent="0.25">
      <c r="A5857">
        <v>15617</v>
      </c>
      <c r="B5857" t="s">
        <v>9010</v>
      </c>
      <c r="C5857" t="s">
        <v>9011</v>
      </c>
      <c r="D5857" s="23">
        <v>42876814000134</v>
      </c>
      <c r="E5857" t="s">
        <v>1572</v>
      </c>
      <c r="F5857" t="s">
        <v>1386</v>
      </c>
      <c r="G5857">
        <v>24888</v>
      </c>
      <c r="H5857" s="23">
        <v>164064028</v>
      </c>
    </row>
    <row r="5858" spans="1:8" x14ac:dyDescent="0.25">
      <c r="A5858">
        <v>6039</v>
      </c>
      <c r="B5858" t="s">
        <v>9012</v>
      </c>
      <c r="C5858" t="s">
        <v>657</v>
      </c>
      <c r="D5858" s="23">
        <v>8661479000119</v>
      </c>
      <c r="E5858" t="s">
        <v>1409</v>
      </c>
      <c r="F5858" t="s">
        <v>1386</v>
      </c>
      <c r="G5858">
        <v>9411</v>
      </c>
      <c r="H5858" s="23" t="s">
        <v>9013</v>
      </c>
    </row>
    <row r="5859" spans="1:8" x14ac:dyDescent="0.25">
      <c r="A5859">
        <v>8638</v>
      </c>
      <c r="B5859" t="s">
        <v>9014</v>
      </c>
      <c r="C5859" t="s">
        <v>9015</v>
      </c>
      <c r="D5859" s="23">
        <v>4509437000106</v>
      </c>
      <c r="E5859" t="s">
        <v>1409</v>
      </c>
      <c r="F5859" t="s">
        <v>1386</v>
      </c>
      <c r="G5859">
        <v>13148</v>
      </c>
      <c r="H5859" s="23">
        <v>161332897</v>
      </c>
    </row>
    <row r="5860" spans="1:8" x14ac:dyDescent="0.25">
      <c r="A5860">
        <v>2101</v>
      </c>
      <c r="B5860" t="s">
        <v>9016</v>
      </c>
      <c r="C5860" t="s">
        <v>9017</v>
      </c>
      <c r="D5860" s="23">
        <v>2284921000159</v>
      </c>
      <c r="E5860" t="s">
        <v>1921</v>
      </c>
      <c r="F5860" t="s">
        <v>1386</v>
      </c>
      <c r="G5860">
        <v>3377</v>
      </c>
      <c r="H5860" s="23">
        <v>161191690</v>
      </c>
    </row>
    <row r="5861" spans="1:8" x14ac:dyDescent="0.25">
      <c r="A5861">
        <v>13551</v>
      </c>
      <c r="B5861" t="s">
        <v>9018</v>
      </c>
      <c r="C5861" t="s">
        <v>9018</v>
      </c>
      <c r="D5861" s="23">
        <v>12788405000115</v>
      </c>
      <c r="E5861" t="s">
        <v>2323</v>
      </c>
      <c r="F5861" t="s">
        <v>1692</v>
      </c>
      <c r="G5861">
        <v>21158</v>
      </c>
      <c r="H5861" s="23">
        <v>9054890386</v>
      </c>
    </row>
    <row r="5862" spans="1:8" x14ac:dyDescent="0.25">
      <c r="A5862">
        <v>9073</v>
      </c>
      <c r="B5862" t="s">
        <v>22850</v>
      </c>
      <c r="C5862" t="s">
        <v>22850</v>
      </c>
      <c r="D5862" s="23"/>
      <c r="E5862" t="s">
        <v>2072</v>
      </c>
      <c r="F5862" t="s">
        <v>1386</v>
      </c>
      <c r="G5862">
        <v>13596</v>
      </c>
      <c r="H5862" s="23"/>
    </row>
    <row r="5863" spans="1:8" x14ac:dyDescent="0.25">
      <c r="A5863">
        <v>10856</v>
      </c>
      <c r="B5863" t="s">
        <v>9019</v>
      </c>
      <c r="C5863" t="s">
        <v>9020</v>
      </c>
      <c r="D5863" s="23">
        <v>29969703000104</v>
      </c>
      <c r="E5863" t="s">
        <v>1507</v>
      </c>
      <c r="F5863" t="s">
        <v>1415</v>
      </c>
      <c r="G5863">
        <v>16437</v>
      </c>
      <c r="H5863" s="23">
        <v>76323986</v>
      </c>
    </row>
    <row r="5864" spans="1:8" x14ac:dyDescent="0.25">
      <c r="A5864">
        <v>4872</v>
      </c>
      <c r="B5864" t="s">
        <v>9021</v>
      </c>
      <c r="C5864" t="s">
        <v>9022</v>
      </c>
      <c r="D5864" s="23">
        <v>2263430000121</v>
      </c>
      <c r="E5864" t="s">
        <v>1424</v>
      </c>
      <c r="F5864" t="s">
        <v>1390</v>
      </c>
      <c r="G5864">
        <v>7811</v>
      </c>
      <c r="H5864" s="23">
        <v>115139349110</v>
      </c>
    </row>
    <row r="5865" spans="1:8" x14ac:dyDescent="0.25">
      <c r="A5865">
        <v>13786</v>
      </c>
      <c r="B5865" t="s">
        <v>9021</v>
      </c>
      <c r="D5865" s="23">
        <v>2263430000393</v>
      </c>
      <c r="E5865" t="s">
        <v>1888</v>
      </c>
      <c r="F5865" t="s">
        <v>1610</v>
      </c>
      <c r="G5865">
        <v>21487</v>
      </c>
      <c r="H5865" s="23">
        <v>256424691</v>
      </c>
    </row>
    <row r="5866" spans="1:8" x14ac:dyDescent="0.25">
      <c r="A5866">
        <v>15711</v>
      </c>
      <c r="B5866" t="s">
        <v>9023</v>
      </c>
      <c r="D5866" s="23">
        <v>19811058000739</v>
      </c>
      <c r="E5866" t="s">
        <v>1638</v>
      </c>
      <c r="F5866" t="s">
        <v>1639</v>
      </c>
      <c r="G5866">
        <v>24990</v>
      </c>
      <c r="H5866" s="23">
        <v>4110266240264</v>
      </c>
    </row>
    <row r="5867" spans="1:8" x14ac:dyDescent="0.25">
      <c r="A5867">
        <v>3519</v>
      </c>
      <c r="B5867" t="s">
        <v>9024</v>
      </c>
      <c r="C5867" t="s">
        <v>9024</v>
      </c>
      <c r="D5867" s="23">
        <v>7981383000175</v>
      </c>
      <c r="E5867" t="s">
        <v>1409</v>
      </c>
      <c r="F5867" t="s">
        <v>1386</v>
      </c>
      <c r="G5867">
        <v>4795</v>
      </c>
      <c r="H5867" s="23">
        <v>161483852</v>
      </c>
    </row>
    <row r="5868" spans="1:8" x14ac:dyDescent="0.25">
      <c r="A5868">
        <v>9287</v>
      </c>
      <c r="B5868" t="s">
        <v>9025</v>
      </c>
      <c r="C5868" t="s">
        <v>9025</v>
      </c>
      <c r="D5868" s="23">
        <v>21288926000102</v>
      </c>
      <c r="E5868" t="s">
        <v>1430</v>
      </c>
      <c r="F5868" t="s">
        <v>1415</v>
      </c>
      <c r="G5868">
        <v>13781</v>
      </c>
      <c r="H5868" s="23">
        <v>160127033</v>
      </c>
    </row>
    <row r="5869" spans="1:8" x14ac:dyDescent="0.25">
      <c r="A5869">
        <v>13687</v>
      </c>
      <c r="B5869" t="s">
        <v>9026</v>
      </c>
      <c r="C5869" t="s">
        <v>9027</v>
      </c>
      <c r="D5869" s="23">
        <v>31599920000100</v>
      </c>
      <c r="E5869" t="s">
        <v>1385</v>
      </c>
      <c r="F5869" t="s">
        <v>1386</v>
      </c>
      <c r="G5869">
        <v>21335</v>
      </c>
      <c r="H5869" s="23" t="s">
        <v>1438</v>
      </c>
    </row>
    <row r="5870" spans="1:8" x14ac:dyDescent="0.25">
      <c r="A5870">
        <v>13031</v>
      </c>
      <c r="B5870" t="s">
        <v>9028</v>
      </c>
      <c r="C5870" t="s">
        <v>9028</v>
      </c>
      <c r="D5870" s="23">
        <v>44128789000136</v>
      </c>
      <c r="E5870" t="s">
        <v>2555</v>
      </c>
      <c r="F5870" t="s">
        <v>1386</v>
      </c>
      <c r="G5870">
        <v>20120</v>
      </c>
      <c r="H5870" s="23">
        <v>164164308</v>
      </c>
    </row>
    <row r="5871" spans="1:8" x14ac:dyDescent="0.25">
      <c r="A5871">
        <v>8948</v>
      </c>
      <c r="B5871" t="s">
        <v>22851</v>
      </c>
      <c r="C5871" t="s">
        <v>22851</v>
      </c>
      <c r="D5871" s="23"/>
      <c r="E5871" t="s">
        <v>1513</v>
      </c>
      <c r="F5871" t="s">
        <v>1398</v>
      </c>
      <c r="G5871">
        <v>13487</v>
      </c>
      <c r="H5871" s="23"/>
    </row>
    <row r="5872" spans="1:8" x14ac:dyDescent="0.25">
      <c r="A5872">
        <v>11540</v>
      </c>
      <c r="B5872" t="s">
        <v>9029</v>
      </c>
      <c r="C5872" t="s">
        <v>9029</v>
      </c>
      <c r="D5872" s="23">
        <v>28438874000144</v>
      </c>
      <c r="E5872" t="s">
        <v>1385</v>
      </c>
      <c r="F5872" t="s">
        <v>1386</v>
      </c>
      <c r="G5872">
        <v>17486</v>
      </c>
      <c r="H5872" s="23" t="s">
        <v>1438</v>
      </c>
    </row>
    <row r="5873" spans="1:8" x14ac:dyDescent="0.25">
      <c r="A5873">
        <v>12383</v>
      </c>
      <c r="B5873" t="s">
        <v>9030</v>
      </c>
      <c r="C5873" t="s">
        <v>9030</v>
      </c>
      <c r="D5873" s="23">
        <v>9253568002990</v>
      </c>
      <c r="E5873" t="s">
        <v>1723</v>
      </c>
      <c r="F5873" t="s">
        <v>1386</v>
      </c>
      <c r="G5873">
        <v>18989</v>
      </c>
      <c r="H5873" s="23" t="s">
        <v>1438</v>
      </c>
    </row>
    <row r="5874" spans="1:8" x14ac:dyDescent="0.25">
      <c r="A5874">
        <v>6965</v>
      </c>
      <c r="B5874" t="s">
        <v>9031</v>
      </c>
      <c r="C5874" t="s">
        <v>9032</v>
      </c>
      <c r="D5874" s="23">
        <v>13485912000142</v>
      </c>
      <c r="E5874" t="s">
        <v>1527</v>
      </c>
      <c r="F5874" t="s">
        <v>1386</v>
      </c>
      <c r="G5874">
        <v>10955</v>
      </c>
      <c r="H5874" s="23" t="s">
        <v>1438</v>
      </c>
    </row>
    <row r="5875" spans="1:8" x14ac:dyDescent="0.25">
      <c r="A5875">
        <v>6216</v>
      </c>
      <c r="B5875" t="s">
        <v>9033</v>
      </c>
      <c r="C5875" t="s">
        <v>9034</v>
      </c>
      <c r="D5875" s="23">
        <v>10483027000136</v>
      </c>
      <c r="E5875" t="s">
        <v>1385</v>
      </c>
      <c r="F5875" t="s">
        <v>1386</v>
      </c>
      <c r="G5875">
        <v>9748</v>
      </c>
      <c r="H5875" s="23" t="s">
        <v>1438</v>
      </c>
    </row>
    <row r="5876" spans="1:8" x14ac:dyDescent="0.25">
      <c r="A5876">
        <v>6233</v>
      </c>
      <c r="B5876" t="s">
        <v>9035</v>
      </c>
      <c r="C5876" t="s">
        <v>9036</v>
      </c>
      <c r="D5876" s="23">
        <v>9140351006103</v>
      </c>
      <c r="E5876" t="s">
        <v>1385</v>
      </c>
      <c r="F5876" t="s">
        <v>1386</v>
      </c>
      <c r="G5876">
        <v>9764</v>
      </c>
      <c r="H5876" s="23" t="s">
        <v>1438</v>
      </c>
    </row>
    <row r="5877" spans="1:8" x14ac:dyDescent="0.25">
      <c r="A5877">
        <v>8930</v>
      </c>
      <c r="B5877" t="s">
        <v>9037</v>
      </c>
      <c r="C5877" t="s">
        <v>9037</v>
      </c>
      <c r="D5877" s="23">
        <v>61142550000130</v>
      </c>
      <c r="E5877" t="s">
        <v>1543</v>
      </c>
      <c r="F5877" t="s">
        <v>1390</v>
      </c>
      <c r="G5877">
        <v>13467</v>
      </c>
      <c r="H5877" s="23">
        <v>669173647119</v>
      </c>
    </row>
    <row r="5878" spans="1:8" x14ac:dyDescent="0.25">
      <c r="A5878">
        <v>15778</v>
      </c>
      <c r="B5878" t="s">
        <v>9038</v>
      </c>
      <c r="D5878" s="23">
        <v>55064661000172</v>
      </c>
      <c r="E5878" t="s">
        <v>9039</v>
      </c>
      <c r="F5878" t="s">
        <v>1390</v>
      </c>
      <c r="G5878">
        <v>25086</v>
      </c>
      <c r="H5878" s="23">
        <v>438042664110</v>
      </c>
    </row>
    <row r="5879" spans="1:8" x14ac:dyDescent="0.25">
      <c r="A5879">
        <v>10474</v>
      </c>
      <c r="B5879" t="s">
        <v>22852</v>
      </c>
      <c r="C5879" t="s">
        <v>22852</v>
      </c>
      <c r="D5879" s="23"/>
      <c r="E5879" t="s">
        <v>1583</v>
      </c>
      <c r="F5879" t="s">
        <v>1692</v>
      </c>
      <c r="G5879">
        <v>15805</v>
      </c>
      <c r="H5879" s="23"/>
    </row>
    <row r="5880" spans="1:8" x14ac:dyDescent="0.25">
      <c r="A5880">
        <v>6406</v>
      </c>
      <c r="B5880" t="s">
        <v>9040</v>
      </c>
      <c r="C5880" t="s">
        <v>9040</v>
      </c>
      <c r="D5880" s="23">
        <v>4034623000136</v>
      </c>
      <c r="E5880" t="s">
        <v>6211</v>
      </c>
      <c r="F5880" t="s">
        <v>1386</v>
      </c>
      <c r="G5880">
        <v>9952</v>
      </c>
      <c r="H5880" s="23">
        <v>161292909</v>
      </c>
    </row>
    <row r="5881" spans="1:8" x14ac:dyDescent="0.25">
      <c r="A5881">
        <v>8056</v>
      </c>
      <c r="B5881" t="s">
        <v>9041</v>
      </c>
      <c r="C5881" t="s">
        <v>9042</v>
      </c>
      <c r="D5881" s="23">
        <v>609256000109</v>
      </c>
      <c r="E5881" t="s">
        <v>1533</v>
      </c>
      <c r="F5881" t="s">
        <v>1386</v>
      </c>
      <c r="G5881">
        <v>12353</v>
      </c>
      <c r="H5881" s="23">
        <v>161082106</v>
      </c>
    </row>
    <row r="5882" spans="1:8" x14ac:dyDescent="0.25">
      <c r="A5882">
        <v>3734</v>
      </c>
      <c r="B5882" t="s">
        <v>9043</v>
      </c>
      <c r="C5882" t="s">
        <v>9044</v>
      </c>
      <c r="D5882" s="23">
        <v>8815060000174</v>
      </c>
      <c r="E5882" t="s">
        <v>1409</v>
      </c>
      <c r="F5882" t="s">
        <v>1386</v>
      </c>
      <c r="G5882">
        <v>5010</v>
      </c>
      <c r="H5882" s="23">
        <v>160160766</v>
      </c>
    </row>
    <row r="5883" spans="1:8" x14ac:dyDescent="0.25">
      <c r="A5883">
        <v>13795</v>
      </c>
      <c r="B5883" t="s">
        <v>9045</v>
      </c>
      <c r="C5883" t="s">
        <v>9046</v>
      </c>
      <c r="D5883" s="23">
        <v>21606958000109</v>
      </c>
      <c r="E5883" t="s">
        <v>1527</v>
      </c>
      <c r="F5883" t="s">
        <v>1386</v>
      </c>
      <c r="G5883">
        <v>21493</v>
      </c>
      <c r="H5883" s="23" t="s">
        <v>1438</v>
      </c>
    </row>
    <row r="5884" spans="1:8" x14ac:dyDescent="0.25">
      <c r="A5884">
        <v>1762</v>
      </c>
      <c r="B5884" t="s">
        <v>9047</v>
      </c>
      <c r="C5884" t="s">
        <v>9048</v>
      </c>
      <c r="D5884" s="23">
        <v>12518362000158</v>
      </c>
      <c r="E5884" t="s">
        <v>2009</v>
      </c>
      <c r="F5884" t="s">
        <v>1386</v>
      </c>
      <c r="G5884">
        <v>3038</v>
      </c>
      <c r="H5884" s="23">
        <v>161751296</v>
      </c>
    </row>
    <row r="5885" spans="1:8" x14ac:dyDescent="0.25">
      <c r="A5885">
        <v>6006</v>
      </c>
      <c r="B5885" t="s">
        <v>9049</v>
      </c>
      <c r="C5885" t="s">
        <v>9050</v>
      </c>
      <c r="D5885" s="23">
        <v>18563947000176</v>
      </c>
      <c r="E5885" t="s">
        <v>1564</v>
      </c>
      <c r="F5885" t="s">
        <v>1386</v>
      </c>
      <c r="G5885">
        <v>9277</v>
      </c>
      <c r="H5885" s="23" t="s">
        <v>1438</v>
      </c>
    </row>
    <row r="5886" spans="1:8" x14ac:dyDescent="0.25">
      <c r="A5886">
        <v>7956</v>
      </c>
      <c r="B5886" t="s">
        <v>22853</v>
      </c>
      <c r="C5886" t="s">
        <v>22853</v>
      </c>
      <c r="D5886" s="23"/>
      <c r="E5886" t="s">
        <v>1564</v>
      </c>
      <c r="F5886" t="s">
        <v>1386</v>
      </c>
      <c r="G5886">
        <v>12259</v>
      </c>
      <c r="H5886" s="23"/>
    </row>
    <row r="5887" spans="1:8" x14ac:dyDescent="0.25">
      <c r="A5887">
        <v>10719</v>
      </c>
      <c r="B5887" t="s">
        <v>9051</v>
      </c>
      <c r="C5887" t="s">
        <v>9052</v>
      </c>
      <c r="D5887" s="23">
        <v>8808541000152</v>
      </c>
      <c r="E5887" t="s">
        <v>9053</v>
      </c>
      <c r="F5887" t="s">
        <v>1398</v>
      </c>
      <c r="G5887">
        <v>16142</v>
      </c>
      <c r="H5887" s="23">
        <v>202052834</v>
      </c>
    </row>
    <row r="5888" spans="1:8" x14ac:dyDescent="0.25">
      <c r="A5888">
        <v>4058</v>
      </c>
      <c r="B5888" t="s">
        <v>9054</v>
      </c>
      <c r="C5888" t="s">
        <v>9055</v>
      </c>
      <c r="D5888" s="23">
        <v>9428541000190</v>
      </c>
      <c r="E5888" t="s">
        <v>1541</v>
      </c>
      <c r="F5888" t="s">
        <v>1386</v>
      </c>
      <c r="G5888">
        <v>5334</v>
      </c>
      <c r="H5888" s="23">
        <v>160104360</v>
      </c>
    </row>
    <row r="5889" spans="1:8" x14ac:dyDescent="0.25">
      <c r="A5889">
        <v>13113</v>
      </c>
      <c r="B5889" t="s">
        <v>9056</v>
      </c>
      <c r="C5889" t="s">
        <v>9057</v>
      </c>
      <c r="D5889" s="23">
        <v>9223519000103</v>
      </c>
      <c r="E5889" t="s">
        <v>1385</v>
      </c>
      <c r="F5889" t="s">
        <v>1386</v>
      </c>
      <c r="G5889">
        <v>20276</v>
      </c>
      <c r="H5889" s="23" t="s">
        <v>1438</v>
      </c>
    </row>
    <row r="5890" spans="1:8" x14ac:dyDescent="0.25">
      <c r="A5890">
        <v>12411</v>
      </c>
      <c r="B5890" t="s">
        <v>9058</v>
      </c>
      <c r="C5890" t="s">
        <v>9059</v>
      </c>
      <c r="D5890" s="23">
        <v>49293194000150</v>
      </c>
      <c r="E5890" t="s">
        <v>1424</v>
      </c>
      <c r="F5890" t="s">
        <v>1390</v>
      </c>
      <c r="G5890">
        <v>19017</v>
      </c>
      <c r="H5890" s="23">
        <v>109862292110</v>
      </c>
    </row>
    <row r="5891" spans="1:8" x14ac:dyDescent="0.25">
      <c r="A5891">
        <v>1781</v>
      </c>
      <c r="B5891" t="s">
        <v>9060</v>
      </c>
      <c r="C5891" t="s">
        <v>9061</v>
      </c>
      <c r="D5891" s="23">
        <v>12670550000105</v>
      </c>
      <c r="E5891" t="s">
        <v>1409</v>
      </c>
      <c r="F5891" t="s">
        <v>1386</v>
      </c>
      <c r="G5891">
        <v>3057</v>
      </c>
      <c r="H5891" s="23">
        <v>160475422</v>
      </c>
    </row>
    <row r="5892" spans="1:8" x14ac:dyDescent="0.25">
      <c r="A5892">
        <v>2702</v>
      </c>
      <c r="B5892" t="s">
        <v>9062</v>
      </c>
      <c r="C5892" t="s">
        <v>9063</v>
      </c>
      <c r="D5892" s="23">
        <v>41196486000162</v>
      </c>
      <c r="E5892" t="s">
        <v>1541</v>
      </c>
      <c r="F5892" t="s">
        <v>1386</v>
      </c>
      <c r="G5892">
        <v>3978</v>
      </c>
      <c r="H5892" s="23">
        <v>160986192</v>
      </c>
    </row>
    <row r="5893" spans="1:8" x14ac:dyDescent="0.25">
      <c r="A5893">
        <v>8235</v>
      </c>
      <c r="B5893" t="s">
        <v>9064</v>
      </c>
      <c r="C5893" t="s">
        <v>9065</v>
      </c>
      <c r="D5893" s="23">
        <v>51482776000126</v>
      </c>
      <c r="E5893" t="s">
        <v>9066</v>
      </c>
      <c r="F5893" t="s">
        <v>1390</v>
      </c>
      <c r="G5893">
        <v>12498</v>
      </c>
      <c r="H5893" s="23">
        <v>374016845118</v>
      </c>
    </row>
    <row r="5894" spans="1:8" x14ac:dyDescent="0.25">
      <c r="A5894">
        <v>1346</v>
      </c>
      <c r="B5894" t="s">
        <v>9067</v>
      </c>
      <c r="C5894" t="s">
        <v>9068</v>
      </c>
      <c r="D5894" s="23">
        <v>10582062000102</v>
      </c>
      <c r="E5894" t="s">
        <v>1430</v>
      </c>
      <c r="F5894" t="s">
        <v>1415</v>
      </c>
      <c r="G5894">
        <v>2622</v>
      </c>
      <c r="H5894" s="23">
        <v>11687037</v>
      </c>
    </row>
    <row r="5895" spans="1:8" x14ac:dyDescent="0.25">
      <c r="A5895">
        <v>4755</v>
      </c>
      <c r="B5895" t="s">
        <v>9069</v>
      </c>
      <c r="C5895" t="s">
        <v>9070</v>
      </c>
      <c r="D5895" s="23">
        <v>8960328000161</v>
      </c>
      <c r="E5895" t="s">
        <v>1430</v>
      </c>
      <c r="F5895" t="s">
        <v>1415</v>
      </c>
      <c r="G5895">
        <v>7339</v>
      </c>
      <c r="H5895" s="23">
        <v>35360500</v>
      </c>
    </row>
    <row r="5896" spans="1:8" x14ac:dyDescent="0.25">
      <c r="A5896">
        <v>14103</v>
      </c>
      <c r="B5896" t="s">
        <v>9071</v>
      </c>
      <c r="D5896" s="23">
        <v>88613922000115</v>
      </c>
      <c r="E5896" t="s">
        <v>2193</v>
      </c>
      <c r="F5896" t="s">
        <v>1390</v>
      </c>
      <c r="G5896">
        <v>21891</v>
      </c>
      <c r="H5896" s="23">
        <v>206415287110</v>
      </c>
    </row>
    <row r="5897" spans="1:8" x14ac:dyDescent="0.25">
      <c r="A5897">
        <v>6824</v>
      </c>
      <c r="B5897" t="s">
        <v>9072</v>
      </c>
      <c r="C5897" t="s">
        <v>9073</v>
      </c>
      <c r="D5897" s="23">
        <v>9093386000106</v>
      </c>
      <c r="E5897" t="s">
        <v>1385</v>
      </c>
      <c r="F5897" t="s">
        <v>1386</v>
      </c>
      <c r="G5897">
        <v>10784</v>
      </c>
      <c r="H5897" s="23">
        <v>160088658</v>
      </c>
    </row>
    <row r="5898" spans="1:8" x14ac:dyDescent="0.25">
      <c r="A5898">
        <v>5904</v>
      </c>
      <c r="B5898" t="s">
        <v>22854</v>
      </c>
      <c r="C5898" t="s">
        <v>22855</v>
      </c>
      <c r="D5898" s="23"/>
      <c r="E5898" t="s">
        <v>1422</v>
      </c>
      <c r="F5898" t="s">
        <v>1386</v>
      </c>
      <c r="G5898">
        <v>5618</v>
      </c>
      <c r="H5898" s="23"/>
    </row>
    <row r="5899" spans="1:8" x14ac:dyDescent="0.25">
      <c r="A5899">
        <v>12004</v>
      </c>
      <c r="B5899" t="s">
        <v>9074</v>
      </c>
      <c r="C5899" t="s">
        <v>9075</v>
      </c>
      <c r="D5899" s="23">
        <v>52223914000204</v>
      </c>
      <c r="E5899" t="s">
        <v>1424</v>
      </c>
      <c r="F5899" t="s">
        <v>1390</v>
      </c>
      <c r="G5899">
        <v>18473</v>
      </c>
      <c r="H5899" s="23">
        <v>149609320119</v>
      </c>
    </row>
    <row r="5900" spans="1:8" x14ac:dyDescent="0.25">
      <c r="A5900">
        <v>12033</v>
      </c>
      <c r="B5900" t="s">
        <v>9074</v>
      </c>
      <c r="C5900" t="s">
        <v>9076</v>
      </c>
      <c r="D5900" s="23">
        <v>52223914000115</v>
      </c>
      <c r="E5900" t="s">
        <v>1424</v>
      </c>
      <c r="F5900" t="s">
        <v>1390</v>
      </c>
      <c r="G5900">
        <v>18555</v>
      </c>
      <c r="H5900" s="23">
        <v>111386350119</v>
      </c>
    </row>
    <row r="5901" spans="1:8" x14ac:dyDescent="0.25">
      <c r="A5901">
        <v>5605</v>
      </c>
      <c r="B5901" t="s">
        <v>9077</v>
      </c>
      <c r="C5901" t="s">
        <v>9078</v>
      </c>
      <c r="D5901" s="23">
        <v>70119953000159</v>
      </c>
      <c r="E5901" t="s">
        <v>1385</v>
      </c>
      <c r="F5901" t="s">
        <v>1386</v>
      </c>
      <c r="G5901">
        <v>8663</v>
      </c>
      <c r="H5901" s="23" t="s">
        <v>1438</v>
      </c>
    </row>
    <row r="5902" spans="1:8" x14ac:dyDescent="0.25">
      <c r="A5902">
        <v>6367</v>
      </c>
      <c r="B5902" t="s">
        <v>9079</v>
      </c>
      <c r="C5902" t="s">
        <v>9080</v>
      </c>
      <c r="D5902" s="23">
        <v>92804541000190</v>
      </c>
      <c r="E5902" t="s">
        <v>1618</v>
      </c>
      <c r="F5902" t="s">
        <v>1619</v>
      </c>
      <c r="G5902">
        <v>9909</v>
      </c>
      <c r="H5902" s="23">
        <v>960060065</v>
      </c>
    </row>
    <row r="5903" spans="1:8" x14ac:dyDescent="0.25">
      <c r="A5903">
        <v>1886</v>
      </c>
      <c r="B5903" t="s">
        <v>9081</v>
      </c>
      <c r="C5903" t="s">
        <v>9082</v>
      </c>
      <c r="D5903" s="23">
        <v>13330186000199</v>
      </c>
      <c r="E5903" t="s">
        <v>1700</v>
      </c>
      <c r="F5903" t="s">
        <v>1386</v>
      </c>
      <c r="G5903">
        <v>3162</v>
      </c>
      <c r="H5903" s="23" t="s">
        <v>9083</v>
      </c>
    </row>
    <row r="5904" spans="1:8" x14ac:dyDescent="0.25">
      <c r="A5904">
        <v>10813</v>
      </c>
      <c r="B5904" t="s">
        <v>9084</v>
      </c>
      <c r="C5904" t="s">
        <v>9084</v>
      </c>
      <c r="D5904" s="23">
        <v>25300205000113</v>
      </c>
      <c r="E5904" t="s">
        <v>1541</v>
      </c>
      <c r="F5904" t="s">
        <v>1386</v>
      </c>
      <c r="G5904">
        <v>16269</v>
      </c>
      <c r="H5904" s="23">
        <v>162850794</v>
      </c>
    </row>
    <row r="5905" spans="1:8" x14ac:dyDescent="0.25">
      <c r="A5905">
        <v>6719</v>
      </c>
      <c r="B5905" t="s">
        <v>9085</v>
      </c>
      <c r="C5905" t="s">
        <v>9085</v>
      </c>
      <c r="D5905" s="23">
        <v>17295638000108</v>
      </c>
      <c r="E5905" t="s">
        <v>1424</v>
      </c>
      <c r="F5905" t="s">
        <v>1390</v>
      </c>
      <c r="G5905">
        <v>10336</v>
      </c>
      <c r="H5905" s="23">
        <v>145880890119</v>
      </c>
    </row>
    <row r="5906" spans="1:8" x14ac:dyDescent="0.25">
      <c r="A5906">
        <v>10812</v>
      </c>
      <c r="B5906" t="s">
        <v>9086</v>
      </c>
      <c r="C5906" t="s">
        <v>9086</v>
      </c>
      <c r="D5906" s="23">
        <v>5902302000179</v>
      </c>
      <c r="E5906" t="s">
        <v>1541</v>
      </c>
      <c r="F5906" t="s">
        <v>1386</v>
      </c>
      <c r="G5906">
        <v>16268</v>
      </c>
      <c r="H5906" s="23">
        <v>161405150</v>
      </c>
    </row>
    <row r="5907" spans="1:8" x14ac:dyDescent="0.25">
      <c r="A5907">
        <v>3217</v>
      </c>
      <c r="B5907" t="s">
        <v>9087</v>
      </c>
      <c r="C5907" t="s">
        <v>9088</v>
      </c>
      <c r="D5907" s="23">
        <v>6343541000107</v>
      </c>
      <c r="E5907" t="s">
        <v>1385</v>
      </c>
      <c r="F5907" t="s">
        <v>1386</v>
      </c>
      <c r="G5907">
        <v>4493</v>
      </c>
      <c r="H5907" s="23">
        <v>161424147</v>
      </c>
    </row>
    <row r="5908" spans="1:8" x14ac:dyDescent="0.25">
      <c r="A5908">
        <v>12396</v>
      </c>
      <c r="B5908" t="s">
        <v>9089</v>
      </c>
      <c r="C5908" t="s">
        <v>658</v>
      </c>
      <c r="D5908" s="23">
        <v>20812769000111</v>
      </c>
      <c r="E5908" t="s">
        <v>1505</v>
      </c>
      <c r="F5908" t="s">
        <v>1390</v>
      </c>
      <c r="G5908">
        <v>19007</v>
      </c>
      <c r="H5908" s="23">
        <v>797071794115</v>
      </c>
    </row>
    <row r="5909" spans="1:8" x14ac:dyDescent="0.25">
      <c r="A5909">
        <v>14629</v>
      </c>
      <c r="B5909" t="s">
        <v>9090</v>
      </c>
      <c r="C5909" t="s">
        <v>9091</v>
      </c>
      <c r="D5909" s="23">
        <v>20812769000200</v>
      </c>
      <c r="E5909" t="s">
        <v>9092</v>
      </c>
      <c r="F5909" t="s">
        <v>1880</v>
      </c>
      <c r="G5909">
        <v>23040</v>
      </c>
      <c r="H5909" s="23">
        <v>109537718</v>
      </c>
    </row>
    <row r="5910" spans="1:8" x14ac:dyDescent="0.25">
      <c r="A5910">
        <v>6813</v>
      </c>
      <c r="B5910" t="s">
        <v>9093</v>
      </c>
      <c r="C5910" t="s">
        <v>9094</v>
      </c>
      <c r="D5910" s="23">
        <v>10164010000116</v>
      </c>
      <c r="E5910" t="s">
        <v>2490</v>
      </c>
      <c r="F5910" t="s">
        <v>1415</v>
      </c>
      <c r="G5910">
        <v>10764</v>
      </c>
      <c r="H5910" s="23">
        <v>1845004</v>
      </c>
    </row>
    <row r="5911" spans="1:8" x14ac:dyDescent="0.25">
      <c r="A5911">
        <v>7052</v>
      </c>
      <c r="B5911" t="s">
        <v>9095</v>
      </c>
      <c r="C5911" t="s">
        <v>9095</v>
      </c>
      <c r="D5911" s="23">
        <v>61068656000130</v>
      </c>
      <c r="E5911" t="s">
        <v>1424</v>
      </c>
      <c r="F5911" t="s">
        <v>1390</v>
      </c>
      <c r="G5911">
        <v>11029</v>
      </c>
      <c r="H5911" s="23">
        <v>102115766110</v>
      </c>
    </row>
    <row r="5912" spans="1:8" x14ac:dyDescent="0.25">
      <c r="A5912">
        <v>6721</v>
      </c>
      <c r="B5912" t="s">
        <v>9096</v>
      </c>
      <c r="C5912" t="s">
        <v>9096</v>
      </c>
      <c r="D5912" s="23">
        <v>117490000100</v>
      </c>
      <c r="E5912" t="s">
        <v>1430</v>
      </c>
      <c r="F5912" t="s">
        <v>1415</v>
      </c>
      <c r="G5912">
        <v>10354</v>
      </c>
      <c r="H5912" s="23" t="s">
        <v>1438</v>
      </c>
    </row>
    <row r="5913" spans="1:8" x14ac:dyDescent="0.25">
      <c r="A5913">
        <v>2770</v>
      </c>
      <c r="B5913" t="s">
        <v>9097</v>
      </c>
      <c r="C5913" t="s">
        <v>9098</v>
      </c>
      <c r="D5913" s="23">
        <v>4329357000179</v>
      </c>
      <c r="E5913" t="s">
        <v>1424</v>
      </c>
      <c r="F5913" t="s">
        <v>1390</v>
      </c>
      <c r="G5913">
        <v>4046</v>
      </c>
      <c r="H5913" s="23">
        <v>182142835116</v>
      </c>
    </row>
    <row r="5914" spans="1:8" x14ac:dyDescent="0.25">
      <c r="A5914">
        <v>13255</v>
      </c>
      <c r="B5914" t="s">
        <v>9099</v>
      </c>
      <c r="C5914" t="s">
        <v>9100</v>
      </c>
      <c r="D5914" s="23">
        <v>19593403000110</v>
      </c>
      <c r="E5914" t="s">
        <v>3880</v>
      </c>
      <c r="F5914" t="s">
        <v>3547</v>
      </c>
      <c r="G5914">
        <v>20453</v>
      </c>
      <c r="H5914" s="23">
        <v>83010211</v>
      </c>
    </row>
    <row r="5915" spans="1:8" x14ac:dyDescent="0.25">
      <c r="A5915">
        <v>1769</v>
      </c>
      <c r="B5915" t="s">
        <v>9101</v>
      </c>
      <c r="C5915" t="s">
        <v>9102</v>
      </c>
      <c r="D5915" s="23">
        <v>12606695000139</v>
      </c>
      <c r="E5915" t="s">
        <v>1510</v>
      </c>
      <c r="F5915" t="s">
        <v>1386</v>
      </c>
      <c r="G5915">
        <v>3045</v>
      </c>
      <c r="H5915" s="23">
        <v>160313422</v>
      </c>
    </row>
    <row r="5916" spans="1:8" x14ac:dyDescent="0.25">
      <c r="A5916">
        <v>6725</v>
      </c>
      <c r="B5916" t="s">
        <v>9103</v>
      </c>
      <c r="C5916" t="s">
        <v>9104</v>
      </c>
      <c r="D5916" s="23">
        <v>8439157000120</v>
      </c>
      <c r="E5916" t="s">
        <v>1385</v>
      </c>
      <c r="F5916" t="s">
        <v>1386</v>
      </c>
      <c r="G5916">
        <v>10356</v>
      </c>
      <c r="H5916" s="23">
        <v>161503926</v>
      </c>
    </row>
    <row r="5917" spans="1:8" x14ac:dyDescent="0.25">
      <c r="A5917">
        <v>11131</v>
      </c>
      <c r="B5917" t="s">
        <v>9105</v>
      </c>
      <c r="C5917" t="s">
        <v>9106</v>
      </c>
      <c r="D5917" s="23">
        <v>11513536000127</v>
      </c>
      <c r="E5917" t="s">
        <v>1541</v>
      </c>
      <c r="F5917" t="s">
        <v>1386</v>
      </c>
      <c r="G5917">
        <v>16937</v>
      </c>
      <c r="H5917" s="23">
        <v>162810482</v>
      </c>
    </row>
    <row r="5918" spans="1:8" x14ac:dyDescent="0.25">
      <c r="A5918">
        <v>12253</v>
      </c>
      <c r="B5918" t="s">
        <v>9107</v>
      </c>
      <c r="C5918" t="s">
        <v>9107</v>
      </c>
      <c r="D5918" s="23">
        <v>40639340000181</v>
      </c>
      <c r="E5918" t="s">
        <v>1422</v>
      </c>
      <c r="F5918" t="s">
        <v>1386</v>
      </c>
      <c r="G5918">
        <v>18847</v>
      </c>
      <c r="H5918" s="23">
        <v>163885222</v>
      </c>
    </row>
    <row r="5919" spans="1:8" x14ac:dyDescent="0.25">
      <c r="A5919">
        <v>5389</v>
      </c>
      <c r="B5919" t="s">
        <v>9108</v>
      </c>
      <c r="C5919" t="s">
        <v>9108</v>
      </c>
      <c r="D5919" s="23">
        <v>17239364000121</v>
      </c>
      <c r="E5919" t="s">
        <v>1385</v>
      </c>
      <c r="F5919" t="s">
        <v>1386</v>
      </c>
      <c r="G5919">
        <v>8459</v>
      </c>
      <c r="H5919" s="23">
        <v>162070233</v>
      </c>
    </row>
    <row r="5920" spans="1:8" x14ac:dyDescent="0.25">
      <c r="A5920">
        <v>885</v>
      </c>
      <c r="B5920" t="s">
        <v>22856</v>
      </c>
      <c r="C5920" t="s">
        <v>22856</v>
      </c>
      <c r="D5920" s="23"/>
      <c r="E5920" t="s">
        <v>1385</v>
      </c>
      <c r="F5920" t="s">
        <v>1386</v>
      </c>
      <c r="G5920">
        <v>2161</v>
      </c>
      <c r="H5920" s="23"/>
    </row>
    <row r="5921" spans="1:8" x14ac:dyDescent="0.25">
      <c r="A5921">
        <v>15458</v>
      </c>
      <c r="B5921" t="s">
        <v>9109</v>
      </c>
      <c r="C5921" t="s">
        <v>9109</v>
      </c>
      <c r="D5921" s="23">
        <v>45787018000113</v>
      </c>
      <c r="E5921" t="s">
        <v>1422</v>
      </c>
      <c r="F5921" t="s">
        <v>1386</v>
      </c>
      <c r="G5921">
        <v>24645</v>
      </c>
      <c r="H5921" s="23" t="s">
        <v>1438</v>
      </c>
    </row>
    <row r="5922" spans="1:8" x14ac:dyDescent="0.25">
      <c r="A5922">
        <v>15053</v>
      </c>
      <c r="B5922" t="s">
        <v>9110</v>
      </c>
      <c r="C5922" t="s">
        <v>9111</v>
      </c>
      <c r="D5922" s="23">
        <v>55767600000171</v>
      </c>
      <c r="E5922" t="s">
        <v>1430</v>
      </c>
      <c r="F5922" t="s">
        <v>1415</v>
      </c>
      <c r="G5922">
        <v>23828</v>
      </c>
      <c r="H5922" s="23" t="s">
        <v>1438</v>
      </c>
    </row>
    <row r="5923" spans="1:8" x14ac:dyDescent="0.25">
      <c r="A5923">
        <v>2758</v>
      </c>
      <c r="B5923" t="s">
        <v>9112</v>
      </c>
      <c r="C5923" t="s">
        <v>9113</v>
      </c>
      <c r="D5923" s="23">
        <v>4275267000142</v>
      </c>
      <c r="E5923" t="s">
        <v>2652</v>
      </c>
      <c r="F5923" t="s">
        <v>1386</v>
      </c>
      <c r="G5923">
        <v>4034</v>
      </c>
      <c r="H5923" s="23">
        <v>161317553</v>
      </c>
    </row>
    <row r="5924" spans="1:8" x14ac:dyDescent="0.25">
      <c r="A5924">
        <v>8754</v>
      </c>
      <c r="B5924" t="s">
        <v>9114</v>
      </c>
      <c r="C5924" t="s">
        <v>9115</v>
      </c>
      <c r="D5924" s="23">
        <v>4283165000330</v>
      </c>
      <c r="E5924" t="s">
        <v>9116</v>
      </c>
      <c r="F5924" t="s">
        <v>1390</v>
      </c>
      <c r="G5924">
        <v>13253</v>
      </c>
      <c r="H5924" s="23">
        <v>714127556111</v>
      </c>
    </row>
    <row r="5925" spans="1:8" x14ac:dyDescent="0.25">
      <c r="A5925">
        <v>2284</v>
      </c>
      <c r="B5925" t="s">
        <v>9117</v>
      </c>
      <c r="C5925" t="s">
        <v>9118</v>
      </c>
      <c r="D5925" s="23">
        <v>28996478000132</v>
      </c>
      <c r="E5925" t="s">
        <v>8587</v>
      </c>
      <c r="F5925" t="s">
        <v>1418</v>
      </c>
      <c r="G5925">
        <v>3560</v>
      </c>
      <c r="H5925" s="23">
        <v>82754539</v>
      </c>
    </row>
    <row r="5926" spans="1:8" x14ac:dyDescent="0.25">
      <c r="A5926">
        <v>1264</v>
      </c>
      <c r="B5926" t="s">
        <v>9119</v>
      </c>
      <c r="C5926" t="s">
        <v>9120</v>
      </c>
      <c r="D5926" s="23">
        <v>10311817000134</v>
      </c>
      <c r="E5926" t="s">
        <v>1430</v>
      </c>
      <c r="F5926" t="s">
        <v>1415</v>
      </c>
      <c r="G5926">
        <v>2540</v>
      </c>
      <c r="H5926" s="23" t="s">
        <v>9121</v>
      </c>
    </row>
    <row r="5927" spans="1:8" x14ac:dyDescent="0.25">
      <c r="A5927">
        <v>10027</v>
      </c>
      <c r="B5927" t="s">
        <v>9122</v>
      </c>
      <c r="C5927" t="s">
        <v>9123</v>
      </c>
      <c r="D5927" s="23">
        <v>26060435000115</v>
      </c>
      <c r="E5927" t="s">
        <v>7480</v>
      </c>
      <c r="F5927" t="s">
        <v>1390</v>
      </c>
      <c r="G5927">
        <v>14829</v>
      </c>
      <c r="H5927" s="23">
        <v>588032158118</v>
      </c>
    </row>
    <row r="5928" spans="1:8" x14ac:dyDescent="0.25">
      <c r="A5928">
        <v>5293</v>
      </c>
      <c r="B5928" t="s">
        <v>9124</v>
      </c>
      <c r="C5928" t="s">
        <v>9125</v>
      </c>
      <c r="D5928" s="23">
        <v>4265923000126</v>
      </c>
      <c r="E5928" t="s">
        <v>1422</v>
      </c>
      <c r="F5928" t="s">
        <v>1386</v>
      </c>
      <c r="G5928">
        <v>8333</v>
      </c>
      <c r="H5928" s="23">
        <v>161316760</v>
      </c>
    </row>
    <row r="5929" spans="1:8" x14ac:dyDescent="0.25">
      <c r="A5929">
        <v>1763</v>
      </c>
      <c r="B5929" t="s">
        <v>9126</v>
      </c>
      <c r="C5929" t="s">
        <v>9127</v>
      </c>
      <c r="D5929" s="23">
        <v>12520229000136</v>
      </c>
      <c r="E5929" t="s">
        <v>3679</v>
      </c>
      <c r="F5929" t="s">
        <v>1415</v>
      </c>
      <c r="G5929">
        <v>3039</v>
      </c>
      <c r="H5929" s="23">
        <v>202376176</v>
      </c>
    </row>
    <row r="5930" spans="1:8" x14ac:dyDescent="0.25">
      <c r="A5930">
        <v>1391</v>
      </c>
      <c r="B5930" t="s">
        <v>9128</v>
      </c>
      <c r="C5930" t="s">
        <v>9129</v>
      </c>
      <c r="D5930" s="23">
        <v>10732741000110</v>
      </c>
      <c r="E5930" t="s">
        <v>2148</v>
      </c>
      <c r="F5930" t="s">
        <v>1386</v>
      </c>
      <c r="G5930">
        <v>2667</v>
      </c>
      <c r="H5930" s="23">
        <v>160689333</v>
      </c>
    </row>
    <row r="5931" spans="1:8" x14ac:dyDescent="0.25">
      <c r="A5931">
        <v>2444</v>
      </c>
      <c r="B5931" t="s">
        <v>9130</v>
      </c>
      <c r="C5931" t="s">
        <v>9131</v>
      </c>
      <c r="D5931" s="23">
        <v>34185751000141</v>
      </c>
      <c r="E5931" t="s">
        <v>9132</v>
      </c>
      <c r="F5931" t="s">
        <v>1444</v>
      </c>
      <c r="G5931">
        <v>3720</v>
      </c>
      <c r="H5931" s="23">
        <v>98741591</v>
      </c>
    </row>
    <row r="5932" spans="1:8" x14ac:dyDescent="0.25">
      <c r="A5932">
        <v>1814</v>
      </c>
      <c r="B5932" t="s">
        <v>9133</v>
      </c>
      <c r="C5932" t="s">
        <v>9134</v>
      </c>
      <c r="D5932" s="23">
        <v>1291841000168</v>
      </c>
      <c r="E5932" t="s">
        <v>1409</v>
      </c>
      <c r="F5932" t="s">
        <v>1386</v>
      </c>
      <c r="G5932">
        <v>3090</v>
      </c>
      <c r="H5932" s="23">
        <v>161125808</v>
      </c>
    </row>
    <row r="5933" spans="1:8" x14ac:dyDescent="0.25">
      <c r="A5933">
        <v>2175</v>
      </c>
      <c r="B5933" t="s">
        <v>9135</v>
      </c>
      <c r="C5933" t="s">
        <v>9136</v>
      </c>
      <c r="D5933" s="23">
        <v>24293854000171</v>
      </c>
      <c r="E5933" t="s">
        <v>2433</v>
      </c>
      <c r="F5933" t="s">
        <v>1386</v>
      </c>
      <c r="G5933">
        <v>3451</v>
      </c>
      <c r="H5933" s="23">
        <v>160844568</v>
      </c>
    </row>
    <row r="5934" spans="1:8" x14ac:dyDescent="0.25">
      <c r="A5934">
        <v>2387</v>
      </c>
      <c r="B5934" t="s">
        <v>9137</v>
      </c>
      <c r="C5934" t="s">
        <v>9138</v>
      </c>
      <c r="D5934" s="23">
        <v>32780025000141</v>
      </c>
      <c r="E5934" t="s">
        <v>3991</v>
      </c>
      <c r="F5934" t="s">
        <v>1398</v>
      </c>
      <c r="G5934">
        <v>3663</v>
      </c>
      <c r="H5934" s="23" t="s">
        <v>9139</v>
      </c>
    </row>
    <row r="5935" spans="1:8" x14ac:dyDescent="0.25">
      <c r="A5935">
        <v>2698</v>
      </c>
      <c r="B5935" t="s">
        <v>9140</v>
      </c>
      <c r="C5935" t="s">
        <v>9141</v>
      </c>
      <c r="D5935" s="23">
        <v>41151051000100</v>
      </c>
      <c r="E5935" t="s">
        <v>1851</v>
      </c>
      <c r="F5935" t="s">
        <v>1386</v>
      </c>
      <c r="G5935">
        <v>3974</v>
      </c>
      <c r="H5935" s="23">
        <v>160985978</v>
      </c>
    </row>
    <row r="5936" spans="1:8" x14ac:dyDescent="0.25">
      <c r="A5936">
        <v>7283</v>
      </c>
      <c r="B5936" t="s">
        <v>9142</v>
      </c>
      <c r="C5936" t="s">
        <v>9142</v>
      </c>
      <c r="D5936" s="23">
        <v>48785003279</v>
      </c>
      <c r="E5936" t="s">
        <v>1572</v>
      </c>
      <c r="F5936" t="s">
        <v>1386</v>
      </c>
      <c r="G5936">
        <v>11214</v>
      </c>
      <c r="H5936" s="23">
        <v>160027845</v>
      </c>
    </row>
    <row r="5937" spans="1:8" x14ac:dyDescent="0.25">
      <c r="A5937">
        <v>1930</v>
      </c>
      <c r="B5937" t="s">
        <v>9143</v>
      </c>
      <c r="C5937" t="s">
        <v>9144</v>
      </c>
      <c r="D5937" s="23">
        <v>1379987000160</v>
      </c>
      <c r="E5937" t="s">
        <v>1976</v>
      </c>
      <c r="F5937" t="s">
        <v>1390</v>
      </c>
      <c r="G5937">
        <v>3206</v>
      </c>
      <c r="H5937" s="23">
        <v>353077951110</v>
      </c>
    </row>
    <row r="5938" spans="1:8" x14ac:dyDescent="0.25">
      <c r="A5938">
        <v>2566</v>
      </c>
      <c r="B5938" t="s">
        <v>9145</v>
      </c>
      <c r="C5938" t="s">
        <v>9146</v>
      </c>
      <c r="D5938" s="23">
        <v>3674228000155</v>
      </c>
      <c r="E5938" t="s">
        <v>2433</v>
      </c>
      <c r="F5938" t="s">
        <v>1386</v>
      </c>
      <c r="G5938">
        <v>3842</v>
      </c>
      <c r="H5938" s="23">
        <v>161272533</v>
      </c>
    </row>
    <row r="5939" spans="1:8" x14ac:dyDescent="0.25">
      <c r="A5939">
        <v>2474</v>
      </c>
      <c r="B5939" t="s">
        <v>9147</v>
      </c>
      <c r="C5939" t="s">
        <v>9148</v>
      </c>
      <c r="D5939" s="23">
        <v>35044791000136</v>
      </c>
      <c r="E5939" t="s">
        <v>8521</v>
      </c>
      <c r="F5939" t="s">
        <v>1407</v>
      </c>
      <c r="G5939">
        <v>3750</v>
      </c>
      <c r="H5939" s="23" t="s">
        <v>9149</v>
      </c>
    </row>
    <row r="5940" spans="1:8" x14ac:dyDescent="0.25">
      <c r="A5940">
        <v>12368</v>
      </c>
      <c r="B5940" t="s">
        <v>9150</v>
      </c>
      <c r="C5940" t="s">
        <v>9151</v>
      </c>
      <c r="D5940" s="23">
        <v>57362956000150</v>
      </c>
      <c r="E5940" t="s">
        <v>1594</v>
      </c>
      <c r="F5940" t="s">
        <v>1390</v>
      </c>
      <c r="G5940">
        <v>18973</v>
      </c>
      <c r="H5940" s="23">
        <v>209104291111</v>
      </c>
    </row>
    <row r="5941" spans="1:8" x14ac:dyDescent="0.25">
      <c r="A5941">
        <v>1411</v>
      </c>
      <c r="B5941" t="s">
        <v>9152</v>
      </c>
      <c r="C5941" t="s">
        <v>9153</v>
      </c>
      <c r="D5941" s="23">
        <v>10767726000108</v>
      </c>
      <c r="E5941" t="s">
        <v>1424</v>
      </c>
      <c r="F5941" t="s">
        <v>1390</v>
      </c>
      <c r="G5941">
        <v>2687</v>
      </c>
      <c r="H5941" s="23">
        <v>664169483117</v>
      </c>
    </row>
    <row r="5942" spans="1:8" x14ac:dyDescent="0.25">
      <c r="A5942">
        <v>1239</v>
      </c>
      <c r="B5942" t="s">
        <v>9154</v>
      </c>
      <c r="C5942" t="s">
        <v>9155</v>
      </c>
      <c r="D5942" s="23">
        <v>10166353000110</v>
      </c>
      <c r="E5942" t="s">
        <v>7902</v>
      </c>
      <c r="F5942" t="s">
        <v>1415</v>
      </c>
      <c r="G5942">
        <v>2515</v>
      </c>
      <c r="H5942" s="23">
        <v>1725297</v>
      </c>
    </row>
    <row r="5943" spans="1:8" x14ac:dyDescent="0.25">
      <c r="A5943">
        <v>14956</v>
      </c>
      <c r="B5943" t="s">
        <v>9156</v>
      </c>
      <c r="C5943" t="s">
        <v>9157</v>
      </c>
      <c r="D5943" s="23">
        <v>48063416000185</v>
      </c>
      <c r="E5943" t="s">
        <v>9158</v>
      </c>
      <c r="F5943" t="s">
        <v>1390</v>
      </c>
      <c r="G5943">
        <v>23453</v>
      </c>
      <c r="H5943" s="23">
        <v>546013076110</v>
      </c>
    </row>
    <row r="5944" spans="1:8" x14ac:dyDescent="0.25">
      <c r="A5944">
        <v>3192</v>
      </c>
      <c r="B5944" t="s">
        <v>9159</v>
      </c>
      <c r="C5944" t="s">
        <v>9160</v>
      </c>
      <c r="D5944" s="23">
        <v>6231341000154</v>
      </c>
      <c r="E5944" t="s">
        <v>4885</v>
      </c>
      <c r="F5944" t="s">
        <v>1386</v>
      </c>
      <c r="G5944">
        <v>4468</v>
      </c>
      <c r="H5944" s="23">
        <v>161422330</v>
      </c>
    </row>
    <row r="5945" spans="1:8" x14ac:dyDescent="0.25">
      <c r="A5945">
        <v>3862</v>
      </c>
      <c r="B5945" t="s">
        <v>9161</v>
      </c>
      <c r="C5945" t="s">
        <v>9162</v>
      </c>
      <c r="D5945" s="23">
        <v>9095258000193</v>
      </c>
      <c r="E5945" t="s">
        <v>1385</v>
      </c>
      <c r="F5945" t="s">
        <v>1386</v>
      </c>
      <c r="G5945">
        <v>5138</v>
      </c>
      <c r="H5945" s="23">
        <v>160140030</v>
      </c>
    </row>
    <row r="5946" spans="1:8" x14ac:dyDescent="0.25">
      <c r="A5946">
        <v>1543</v>
      </c>
      <c r="B5946" t="s">
        <v>9163</v>
      </c>
      <c r="C5946" t="s">
        <v>9164</v>
      </c>
      <c r="D5946" s="23">
        <v>11194040000138</v>
      </c>
      <c r="E5946" t="s">
        <v>1476</v>
      </c>
      <c r="F5946" t="s">
        <v>1415</v>
      </c>
      <c r="G5946">
        <v>2819</v>
      </c>
      <c r="H5946" s="23">
        <v>18109000576978</v>
      </c>
    </row>
    <row r="5947" spans="1:8" x14ac:dyDescent="0.25">
      <c r="A5947">
        <v>3280</v>
      </c>
      <c r="B5947" t="s">
        <v>9165</v>
      </c>
      <c r="C5947" t="s">
        <v>9165</v>
      </c>
      <c r="D5947" s="23">
        <v>70101563000151</v>
      </c>
      <c r="E5947" t="s">
        <v>1700</v>
      </c>
      <c r="F5947" t="s">
        <v>1386</v>
      </c>
      <c r="G5947">
        <v>4556</v>
      </c>
      <c r="H5947" s="23">
        <v>161019064</v>
      </c>
    </row>
    <row r="5948" spans="1:8" x14ac:dyDescent="0.25">
      <c r="A5948">
        <v>15024</v>
      </c>
      <c r="B5948" t="s">
        <v>9166</v>
      </c>
      <c r="C5948" t="s">
        <v>9167</v>
      </c>
      <c r="D5948" s="23">
        <v>2748342000110</v>
      </c>
      <c r="E5948" t="s">
        <v>1949</v>
      </c>
      <c r="F5948" t="s">
        <v>1444</v>
      </c>
      <c r="G5948">
        <v>23720</v>
      </c>
      <c r="H5948" s="23">
        <v>85451953</v>
      </c>
    </row>
    <row r="5949" spans="1:8" x14ac:dyDescent="0.25">
      <c r="A5949">
        <v>10170</v>
      </c>
      <c r="B5949" t="s">
        <v>9168</v>
      </c>
      <c r="C5949" t="s">
        <v>9169</v>
      </c>
      <c r="D5949" s="23">
        <v>27253559000180</v>
      </c>
      <c r="E5949" t="s">
        <v>1385</v>
      </c>
      <c r="F5949" t="s">
        <v>1386</v>
      </c>
      <c r="G5949">
        <v>15305</v>
      </c>
      <c r="H5949" s="23">
        <v>162896239</v>
      </c>
    </row>
    <row r="5950" spans="1:8" x14ac:dyDescent="0.25">
      <c r="A5950">
        <v>2169</v>
      </c>
      <c r="B5950" t="s">
        <v>9170</v>
      </c>
      <c r="C5950" t="s">
        <v>9171</v>
      </c>
      <c r="D5950" s="23">
        <v>24281065000110</v>
      </c>
      <c r="E5950" t="s">
        <v>1572</v>
      </c>
      <c r="F5950" t="s">
        <v>1386</v>
      </c>
      <c r="G5950">
        <v>3445</v>
      </c>
      <c r="H5950" s="23">
        <v>160828163</v>
      </c>
    </row>
    <row r="5951" spans="1:8" x14ac:dyDescent="0.25">
      <c r="A5951">
        <v>8663</v>
      </c>
      <c r="B5951" t="s">
        <v>9172</v>
      </c>
      <c r="C5951" t="s">
        <v>9173</v>
      </c>
      <c r="D5951" s="23">
        <v>7566374000118</v>
      </c>
      <c r="E5951" t="s">
        <v>2029</v>
      </c>
      <c r="F5951" t="s">
        <v>1386</v>
      </c>
      <c r="G5951">
        <v>13171</v>
      </c>
      <c r="H5951" s="23">
        <v>161462472</v>
      </c>
    </row>
    <row r="5952" spans="1:8" x14ac:dyDescent="0.25">
      <c r="A5952">
        <v>6050</v>
      </c>
      <c r="B5952" t="s">
        <v>9174</v>
      </c>
      <c r="C5952" t="s">
        <v>9175</v>
      </c>
      <c r="D5952" s="23">
        <v>84431352000191</v>
      </c>
      <c r="E5952" t="s">
        <v>3543</v>
      </c>
      <c r="F5952" t="s">
        <v>1610</v>
      </c>
      <c r="G5952">
        <v>9431</v>
      </c>
      <c r="H5952" s="23">
        <v>250130750</v>
      </c>
    </row>
    <row r="5953" spans="1:8" x14ac:dyDescent="0.25">
      <c r="A5953">
        <v>7281</v>
      </c>
      <c r="B5953" t="s">
        <v>9176</v>
      </c>
      <c r="C5953" t="s">
        <v>9177</v>
      </c>
      <c r="D5953" s="23">
        <v>53934147000115</v>
      </c>
      <c r="E5953" t="s">
        <v>1635</v>
      </c>
      <c r="F5953" t="s">
        <v>1390</v>
      </c>
      <c r="G5953">
        <v>11212</v>
      </c>
      <c r="H5953" s="23">
        <v>417060194116</v>
      </c>
    </row>
    <row r="5954" spans="1:8" x14ac:dyDescent="0.25">
      <c r="A5954">
        <v>3619</v>
      </c>
      <c r="B5954" t="s">
        <v>22857</v>
      </c>
      <c r="C5954" t="s">
        <v>9178</v>
      </c>
      <c r="D5954" s="23">
        <v>8388946000189</v>
      </c>
      <c r="E5954" t="s">
        <v>1572</v>
      </c>
      <c r="F5954" t="s">
        <v>1386</v>
      </c>
      <c r="G5954">
        <v>4895</v>
      </c>
      <c r="H5954" s="23">
        <v>161511996</v>
      </c>
    </row>
    <row r="5955" spans="1:8" x14ac:dyDescent="0.25">
      <c r="A5955">
        <v>6405</v>
      </c>
      <c r="B5955" t="s">
        <v>9179</v>
      </c>
      <c r="C5955" t="s">
        <v>9179</v>
      </c>
      <c r="D5955" s="23">
        <v>10353883000177</v>
      </c>
      <c r="E5955" t="s">
        <v>5198</v>
      </c>
      <c r="F5955" t="s">
        <v>1386</v>
      </c>
      <c r="G5955">
        <v>9951</v>
      </c>
      <c r="H5955" s="23">
        <v>161753337</v>
      </c>
    </row>
    <row r="5956" spans="1:8" x14ac:dyDescent="0.25">
      <c r="A5956">
        <v>7761</v>
      </c>
      <c r="B5956" t="s">
        <v>9180</v>
      </c>
      <c r="C5956" t="s">
        <v>9180</v>
      </c>
      <c r="D5956" s="23">
        <v>14226202000160</v>
      </c>
      <c r="E5956" t="s">
        <v>3994</v>
      </c>
      <c r="F5956" t="s">
        <v>1398</v>
      </c>
      <c r="G5956">
        <v>12079</v>
      </c>
      <c r="H5956" s="23">
        <v>202566846</v>
      </c>
    </row>
    <row r="5957" spans="1:8" x14ac:dyDescent="0.25">
      <c r="A5957">
        <v>13940</v>
      </c>
      <c r="B5957" t="s">
        <v>9181</v>
      </c>
      <c r="C5957" t="s">
        <v>9183</v>
      </c>
      <c r="D5957" s="23">
        <v>2767842000360</v>
      </c>
      <c r="E5957" t="s">
        <v>1672</v>
      </c>
      <c r="F5957" t="s">
        <v>1398</v>
      </c>
      <c r="G5957">
        <v>21726</v>
      </c>
      <c r="H5957" s="23">
        <v>205078443</v>
      </c>
    </row>
    <row r="5958" spans="1:8" x14ac:dyDescent="0.25">
      <c r="A5958">
        <v>12167</v>
      </c>
      <c r="B5958" t="s">
        <v>9181</v>
      </c>
      <c r="C5958" t="s">
        <v>9182</v>
      </c>
      <c r="D5958" s="23">
        <v>2767842000107</v>
      </c>
      <c r="E5958" t="s">
        <v>1672</v>
      </c>
      <c r="F5958" t="s">
        <v>1398</v>
      </c>
      <c r="G5958">
        <v>18756</v>
      </c>
      <c r="H5958" s="23">
        <v>200816195</v>
      </c>
    </row>
    <row r="5959" spans="1:8" x14ac:dyDescent="0.25">
      <c r="A5959">
        <v>1410</v>
      </c>
      <c r="B5959" t="s">
        <v>9184</v>
      </c>
      <c r="C5959" t="s">
        <v>9185</v>
      </c>
      <c r="D5959" s="23">
        <v>10766020000121</v>
      </c>
      <c r="E5959" t="s">
        <v>1385</v>
      </c>
      <c r="F5959" t="s">
        <v>1386</v>
      </c>
      <c r="G5959">
        <v>2686</v>
      </c>
      <c r="H5959" s="23">
        <v>160376661</v>
      </c>
    </row>
    <row r="5960" spans="1:8" x14ac:dyDescent="0.25">
      <c r="A5960">
        <v>1823</v>
      </c>
      <c r="B5960" t="s">
        <v>9186</v>
      </c>
      <c r="C5960" t="s">
        <v>9187</v>
      </c>
      <c r="D5960" s="23">
        <v>12924858000121</v>
      </c>
      <c r="E5960" t="s">
        <v>1385</v>
      </c>
      <c r="F5960" t="s">
        <v>1386</v>
      </c>
      <c r="G5960">
        <v>3099</v>
      </c>
      <c r="H5960" s="23">
        <v>160467420</v>
      </c>
    </row>
    <row r="5961" spans="1:8" x14ac:dyDescent="0.25">
      <c r="A5961">
        <v>8888</v>
      </c>
      <c r="B5961" t="s">
        <v>9188</v>
      </c>
      <c r="C5961" t="s">
        <v>9189</v>
      </c>
      <c r="D5961" s="23">
        <v>15034297000183</v>
      </c>
      <c r="E5961" t="s">
        <v>1385</v>
      </c>
      <c r="F5961" t="s">
        <v>1386</v>
      </c>
      <c r="G5961">
        <v>13430</v>
      </c>
      <c r="H5961" s="23">
        <v>161965717</v>
      </c>
    </row>
    <row r="5962" spans="1:8" x14ac:dyDescent="0.25">
      <c r="A5962">
        <v>8112</v>
      </c>
      <c r="B5962" t="s">
        <v>9190</v>
      </c>
      <c r="C5962" t="s">
        <v>9191</v>
      </c>
      <c r="D5962" s="23">
        <v>5005018000108</v>
      </c>
      <c r="E5962" t="s">
        <v>2299</v>
      </c>
      <c r="F5962" t="s">
        <v>1386</v>
      </c>
      <c r="G5962">
        <v>12399</v>
      </c>
      <c r="H5962" s="23">
        <v>161360688</v>
      </c>
    </row>
    <row r="5963" spans="1:8" x14ac:dyDescent="0.25">
      <c r="A5963">
        <v>3649</v>
      </c>
      <c r="B5963" t="s">
        <v>9192</v>
      </c>
      <c r="C5963" t="s">
        <v>9193</v>
      </c>
      <c r="D5963" s="23">
        <v>8540320000146</v>
      </c>
      <c r="E5963" t="s">
        <v>1385</v>
      </c>
      <c r="F5963" t="s">
        <v>1386</v>
      </c>
      <c r="G5963">
        <v>4925</v>
      </c>
      <c r="H5963" s="23">
        <v>160241871</v>
      </c>
    </row>
    <row r="5964" spans="1:8" x14ac:dyDescent="0.25">
      <c r="A5964">
        <v>2015</v>
      </c>
      <c r="B5964" t="s">
        <v>9194</v>
      </c>
      <c r="C5964" t="s">
        <v>9195</v>
      </c>
      <c r="D5964" s="23">
        <v>1726935000112</v>
      </c>
      <c r="E5964" t="s">
        <v>1385</v>
      </c>
      <c r="F5964" t="s">
        <v>1386</v>
      </c>
      <c r="G5964">
        <v>3291</v>
      </c>
      <c r="H5964" s="23">
        <v>161154085</v>
      </c>
    </row>
    <row r="5965" spans="1:8" x14ac:dyDescent="0.25">
      <c r="A5965">
        <v>2777</v>
      </c>
      <c r="B5965" t="s">
        <v>9196</v>
      </c>
      <c r="C5965" t="s">
        <v>9197</v>
      </c>
      <c r="D5965" s="23">
        <v>4408503000151</v>
      </c>
      <c r="E5965" t="s">
        <v>1385</v>
      </c>
      <c r="F5965" t="s">
        <v>1386</v>
      </c>
      <c r="G5965">
        <v>4053</v>
      </c>
      <c r="H5965" s="23">
        <v>161312250</v>
      </c>
    </row>
    <row r="5966" spans="1:8" x14ac:dyDescent="0.25">
      <c r="A5966">
        <v>12063</v>
      </c>
      <c r="B5966" t="s">
        <v>9198</v>
      </c>
      <c r="C5966" t="s">
        <v>9199</v>
      </c>
      <c r="D5966" s="23">
        <v>20497946000112</v>
      </c>
      <c r="E5966" t="s">
        <v>1385</v>
      </c>
      <c r="F5966" t="s">
        <v>1386</v>
      </c>
      <c r="G5966">
        <v>18614</v>
      </c>
      <c r="H5966" s="23">
        <v>162399049</v>
      </c>
    </row>
    <row r="5967" spans="1:8" x14ac:dyDescent="0.25">
      <c r="A5967">
        <v>3530</v>
      </c>
      <c r="B5967" t="s">
        <v>9200</v>
      </c>
      <c r="C5967" t="s">
        <v>9201</v>
      </c>
      <c r="D5967" s="23">
        <v>8016929000110</v>
      </c>
      <c r="E5967" t="s">
        <v>1385</v>
      </c>
      <c r="F5967" t="s">
        <v>1386</v>
      </c>
      <c r="G5967">
        <v>4806</v>
      </c>
      <c r="H5967" s="23">
        <v>161485863</v>
      </c>
    </row>
    <row r="5968" spans="1:8" x14ac:dyDescent="0.25">
      <c r="A5968">
        <v>7698</v>
      </c>
      <c r="B5968" t="s">
        <v>9202</v>
      </c>
      <c r="C5968" t="s">
        <v>9203</v>
      </c>
      <c r="D5968" s="23">
        <v>7986212000139</v>
      </c>
      <c r="E5968" t="s">
        <v>1430</v>
      </c>
      <c r="F5968" t="s">
        <v>1415</v>
      </c>
      <c r="G5968">
        <v>12018</v>
      </c>
      <c r="H5968" s="23">
        <v>33796718</v>
      </c>
    </row>
    <row r="5969" spans="1:8" x14ac:dyDescent="0.25">
      <c r="A5969">
        <v>5064</v>
      </c>
      <c r="B5969" t="s">
        <v>9204</v>
      </c>
      <c r="C5969" t="s">
        <v>9205</v>
      </c>
      <c r="D5969" s="23">
        <v>10822903000101</v>
      </c>
      <c r="E5969" t="s">
        <v>2148</v>
      </c>
      <c r="F5969" t="s">
        <v>1386</v>
      </c>
      <c r="G5969">
        <v>8102</v>
      </c>
      <c r="H5969" s="23">
        <v>161622402</v>
      </c>
    </row>
    <row r="5970" spans="1:8" x14ac:dyDescent="0.25">
      <c r="A5970">
        <v>4039</v>
      </c>
      <c r="B5970" t="s">
        <v>9206</v>
      </c>
      <c r="C5970" t="s">
        <v>9207</v>
      </c>
      <c r="D5970" s="23">
        <v>9386913000162</v>
      </c>
      <c r="E5970" t="s">
        <v>2256</v>
      </c>
      <c r="F5970" t="s">
        <v>1386</v>
      </c>
      <c r="G5970">
        <v>5315</v>
      </c>
      <c r="H5970" s="23">
        <v>160797667</v>
      </c>
    </row>
    <row r="5971" spans="1:8" x14ac:dyDescent="0.25">
      <c r="A5971">
        <v>2285</v>
      </c>
      <c r="B5971" t="s">
        <v>9208</v>
      </c>
      <c r="C5971" t="s">
        <v>9209</v>
      </c>
      <c r="D5971" s="23">
        <v>28996478000213</v>
      </c>
      <c r="E5971" t="s">
        <v>1417</v>
      </c>
      <c r="F5971" t="s">
        <v>1418</v>
      </c>
      <c r="G5971">
        <v>3561</v>
      </c>
      <c r="H5971" s="23">
        <v>81955530</v>
      </c>
    </row>
    <row r="5972" spans="1:8" x14ac:dyDescent="0.25">
      <c r="A5972">
        <v>11118</v>
      </c>
      <c r="B5972" t="s">
        <v>9210</v>
      </c>
      <c r="C5972" t="s">
        <v>9211</v>
      </c>
      <c r="D5972" s="23">
        <v>4904376000181</v>
      </c>
      <c r="E5972" t="s">
        <v>1422</v>
      </c>
      <c r="F5972" t="s">
        <v>1386</v>
      </c>
      <c r="G5972">
        <v>16920</v>
      </c>
      <c r="H5972" s="23">
        <v>161353274</v>
      </c>
    </row>
    <row r="5973" spans="1:8" x14ac:dyDescent="0.25">
      <c r="A5973">
        <v>13385</v>
      </c>
      <c r="B5973" t="s">
        <v>9212</v>
      </c>
      <c r="D5973" s="23">
        <v>13122423000126</v>
      </c>
      <c r="E5973" t="s">
        <v>1424</v>
      </c>
      <c r="F5973" t="s">
        <v>1390</v>
      </c>
      <c r="G5973">
        <v>20942</v>
      </c>
      <c r="H5973" s="23">
        <v>119003168112</v>
      </c>
    </row>
    <row r="5974" spans="1:8" x14ac:dyDescent="0.25">
      <c r="A5974">
        <v>9560</v>
      </c>
      <c r="B5974" t="s">
        <v>9213</v>
      </c>
      <c r="C5974" t="s">
        <v>9214</v>
      </c>
      <c r="D5974" s="23">
        <v>10800603000121</v>
      </c>
      <c r="E5974" t="s">
        <v>1527</v>
      </c>
      <c r="F5974" t="s">
        <v>1386</v>
      </c>
      <c r="G5974">
        <v>14257</v>
      </c>
      <c r="H5974" s="23">
        <v>161612610</v>
      </c>
    </row>
    <row r="5975" spans="1:8" x14ac:dyDescent="0.25">
      <c r="A5975">
        <v>6139</v>
      </c>
      <c r="B5975" t="s">
        <v>9215</v>
      </c>
      <c r="C5975" t="s">
        <v>9216</v>
      </c>
      <c r="D5975" s="23">
        <v>14461311000162</v>
      </c>
      <c r="E5975" t="s">
        <v>1385</v>
      </c>
      <c r="F5975" t="s">
        <v>1386</v>
      </c>
      <c r="G5975">
        <v>9609</v>
      </c>
      <c r="H5975" s="23" t="s">
        <v>9217</v>
      </c>
    </row>
    <row r="5976" spans="1:8" x14ac:dyDescent="0.25">
      <c r="A5976">
        <v>7228</v>
      </c>
      <c r="B5976" t="s">
        <v>9218</v>
      </c>
      <c r="C5976" t="s">
        <v>9219</v>
      </c>
      <c r="D5976" s="23">
        <v>8508093000171</v>
      </c>
      <c r="E5976" t="s">
        <v>1397</v>
      </c>
      <c r="F5976" t="s">
        <v>1398</v>
      </c>
      <c r="G5976">
        <v>11171</v>
      </c>
      <c r="H5976" s="23">
        <v>202037096</v>
      </c>
    </row>
    <row r="5977" spans="1:8" x14ac:dyDescent="0.25">
      <c r="A5977">
        <v>7098</v>
      </c>
      <c r="B5977" t="s">
        <v>9220</v>
      </c>
      <c r="C5977" t="s">
        <v>9221</v>
      </c>
      <c r="D5977" s="23">
        <v>16620743000102</v>
      </c>
      <c r="E5977" t="s">
        <v>1678</v>
      </c>
      <c r="F5977" t="s">
        <v>1386</v>
      </c>
      <c r="G5977">
        <v>11069</v>
      </c>
      <c r="H5977" s="23">
        <v>162032943</v>
      </c>
    </row>
    <row r="5978" spans="1:8" x14ac:dyDescent="0.25">
      <c r="A5978">
        <v>12049</v>
      </c>
      <c r="B5978" t="s">
        <v>9222</v>
      </c>
      <c r="C5978" t="s">
        <v>9223</v>
      </c>
      <c r="D5978" s="23">
        <v>38903749000111</v>
      </c>
      <c r="E5978" t="s">
        <v>1385</v>
      </c>
      <c r="F5978" t="s">
        <v>1386</v>
      </c>
      <c r="G5978">
        <v>18586</v>
      </c>
      <c r="H5978" s="23">
        <v>163772541</v>
      </c>
    </row>
    <row r="5979" spans="1:8" x14ac:dyDescent="0.25">
      <c r="A5979">
        <v>15612</v>
      </c>
      <c r="B5979" t="s">
        <v>9224</v>
      </c>
      <c r="C5979" t="s">
        <v>9224</v>
      </c>
      <c r="D5979" s="23">
        <v>18933138000109</v>
      </c>
      <c r="E5979" t="s">
        <v>1723</v>
      </c>
      <c r="F5979" t="s">
        <v>1386</v>
      </c>
      <c r="G5979">
        <v>24880</v>
      </c>
      <c r="H5979" s="23">
        <v>162276893</v>
      </c>
    </row>
    <row r="5980" spans="1:8" x14ac:dyDescent="0.25">
      <c r="A5980">
        <v>12053</v>
      </c>
      <c r="B5980" t="s">
        <v>9225</v>
      </c>
      <c r="C5980" t="s">
        <v>9226</v>
      </c>
      <c r="D5980" s="23">
        <v>644565000101</v>
      </c>
      <c r="E5980" t="s">
        <v>1732</v>
      </c>
      <c r="F5980" t="s">
        <v>1386</v>
      </c>
      <c r="G5980">
        <v>18592</v>
      </c>
      <c r="H5980" s="23">
        <v>161083960</v>
      </c>
    </row>
    <row r="5981" spans="1:8" x14ac:dyDescent="0.25">
      <c r="A5981">
        <v>15890</v>
      </c>
      <c r="B5981" t="s">
        <v>22858</v>
      </c>
      <c r="C5981" t="s">
        <v>22859</v>
      </c>
      <c r="D5981" s="23">
        <v>8177750000145</v>
      </c>
      <c r="E5981" t="s">
        <v>6164</v>
      </c>
      <c r="F5981" t="s">
        <v>1398</v>
      </c>
      <c r="G5981">
        <v>25362</v>
      </c>
      <c r="H5981" s="23">
        <v>200068806</v>
      </c>
    </row>
    <row r="5982" spans="1:8" x14ac:dyDescent="0.25">
      <c r="A5982">
        <v>1444</v>
      </c>
      <c r="B5982" t="s">
        <v>9227</v>
      </c>
      <c r="C5982" t="s">
        <v>9228</v>
      </c>
      <c r="D5982" s="23">
        <v>10825230000305</v>
      </c>
      <c r="E5982" t="s">
        <v>4069</v>
      </c>
      <c r="F5982" t="s">
        <v>1415</v>
      </c>
      <c r="G5982">
        <v>2720</v>
      </c>
      <c r="H5982" s="23" t="s">
        <v>9229</v>
      </c>
    </row>
    <row r="5983" spans="1:8" x14ac:dyDescent="0.25">
      <c r="A5983">
        <v>5519</v>
      </c>
      <c r="B5983" t="s">
        <v>9230</v>
      </c>
      <c r="C5983" t="s">
        <v>9230</v>
      </c>
      <c r="D5983" s="23">
        <v>12931265000192</v>
      </c>
      <c r="E5983" t="s">
        <v>9231</v>
      </c>
      <c r="F5983" t="s">
        <v>1418</v>
      </c>
      <c r="G5983">
        <v>8585</v>
      </c>
      <c r="H5983" s="23">
        <v>79237841</v>
      </c>
    </row>
    <row r="5984" spans="1:8" x14ac:dyDescent="0.25">
      <c r="A5984">
        <v>7504</v>
      </c>
      <c r="B5984" t="s">
        <v>9232</v>
      </c>
      <c r="C5984" t="s">
        <v>9233</v>
      </c>
      <c r="D5984" s="23">
        <v>1730891000102</v>
      </c>
      <c r="E5984" t="s">
        <v>1869</v>
      </c>
      <c r="F5984" t="s">
        <v>1692</v>
      </c>
      <c r="G5984">
        <v>11428</v>
      </c>
      <c r="H5984" s="23" t="s">
        <v>9234</v>
      </c>
    </row>
    <row r="5985" spans="1:8" x14ac:dyDescent="0.25">
      <c r="A5985">
        <v>11050</v>
      </c>
      <c r="B5985" t="s">
        <v>9235</v>
      </c>
      <c r="C5985" t="s">
        <v>9236</v>
      </c>
      <c r="D5985" s="23">
        <v>60874724000439</v>
      </c>
      <c r="E5985" t="s">
        <v>1424</v>
      </c>
      <c r="F5985" t="s">
        <v>1390</v>
      </c>
      <c r="G5985">
        <v>16853</v>
      </c>
      <c r="H5985" s="23">
        <v>148041028111</v>
      </c>
    </row>
    <row r="5986" spans="1:8" x14ac:dyDescent="0.25">
      <c r="A5986">
        <v>11893</v>
      </c>
      <c r="B5986" t="s">
        <v>9235</v>
      </c>
      <c r="C5986" t="s">
        <v>9237</v>
      </c>
      <c r="D5986" s="23">
        <v>60874724000196</v>
      </c>
      <c r="E5986" t="s">
        <v>1424</v>
      </c>
      <c r="F5986" t="s">
        <v>1390</v>
      </c>
      <c r="G5986">
        <v>18278</v>
      </c>
      <c r="H5986" s="23">
        <v>100660172115</v>
      </c>
    </row>
    <row r="5987" spans="1:8" x14ac:dyDescent="0.25">
      <c r="A5987">
        <v>3797</v>
      </c>
      <c r="B5987" t="s">
        <v>9238</v>
      </c>
      <c r="C5987" t="s">
        <v>9239</v>
      </c>
      <c r="D5987" s="23">
        <v>8972622000193</v>
      </c>
      <c r="E5987" t="s">
        <v>1385</v>
      </c>
      <c r="F5987" t="s">
        <v>1386</v>
      </c>
      <c r="G5987">
        <v>5073</v>
      </c>
      <c r="H5987" s="23">
        <v>160661447</v>
      </c>
    </row>
    <row r="5988" spans="1:8" x14ac:dyDescent="0.25">
      <c r="A5988">
        <v>8369</v>
      </c>
      <c r="B5988" t="s">
        <v>9240</v>
      </c>
      <c r="C5988" t="s">
        <v>9241</v>
      </c>
      <c r="D5988" s="23">
        <v>24786198000149</v>
      </c>
      <c r="E5988" t="s">
        <v>1642</v>
      </c>
      <c r="F5988" t="s">
        <v>1415</v>
      </c>
      <c r="G5988">
        <v>12627</v>
      </c>
      <c r="H5988" s="23">
        <v>67294014</v>
      </c>
    </row>
    <row r="5989" spans="1:8" x14ac:dyDescent="0.25">
      <c r="A5989">
        <v>2951</v>
      </c>
      <c r="B5989" t="s">
        <v>9242</v>
      </c>
      <c r="C5989" t="s">
        <v>9243</v>
      </c>
      <c r="D5989" s="23">
        <v>52045523000158</v>
      </c>
      <c r="E5989" t="s">
        <v>9039</v>
      </c>
      <c r="F5989" t="s">
        <v>1390</v>
      </c>
      <c r="G5989">
        <v>4227</v>
      </c>
      <c r="H5989" s="23">
        <v>438000562116</v>
      </c>
    </row>
    <row r="5990" spans="1:8" x14ac:dyDescent="0.25">
      <c r="A5990">
        <v>2952</v>
      </c>
      <c r="B5990" t="s">
        <v>9242</v>
      </c>
      <c r="C5990" t="s">
        <v>9243</v>
      </c>
      <c r="D5990" s="23">
        <v>52045523000239</v>
      </c>
      <c r="E5990" t="s">
        <v>1430</v>
      </c>
      <c r="F5990" t="s">
        <v>1415</v>
      </c>
      <c r="G5990">
        <v>4228</v>
      </c>
      <c r="H5990" s="23">
        <v>25588583</v>
      </c>
    </row>
    <row r="5991" spans="1:8" x14ac:dyDescent="0.25">
      <c r="A5991">
        <v>9199</v>
      </c>
      <c r="B5991" t="s">
        <v>9244</v>
      </c>
      <c r="C5991" t="s">
        <v>9245</v>
      </c>
      <c r="D5991" s="23">
        <v>54368212000317</v>
      </c>
      <c r="E5991" t="s">
        <v>3865</v>
      </c>
      <c r="F5991" t="s">
        <v>1639</v>
      </c>
      <c r="G5991">
        <v>13702</v>
      </c>
      <c r="H5991" s="23">
        <v>18807040018</v>
      </c>
    </row>
    <row r="5992" spans="1:8" x14ac:dyDescent="0.25">
      <c r="A5992">
        <v>9449</v>
      </c>
      <c r="B5992" t="s">
        <v>9246</v>
      </c>
      <c r="C5992" t="s">
        <v>9247</v>
      </c>
      <c r="D5992" s="23">
        <v>6179494000108</v>
      </c>
      <c r="E5992" t="s">
        <v>1574</v>
      </c>
      <c r="F5992" t="s">
        <v>1398</v>
      </c>
      <c r="G5992">
        <v>13924</v>
      </c>
      <c r="H5992" s="23">
        <v>200970909</v>
      </c>
    </row>
    <row r="5993" spans="1:8" x14ac:dyDescent="0.25">
      <c r="A5993">
        <v>6332</v>
      </c>
      <c r="B5993" t="s">
        <v>9248</v>
      </c>
      <c r="C5993" t="s">
        <v>9249</v>
      </c>
      <c r="D5993" s="23">
        <v>52547163000192</v>
      </c>
      <c r="E5993" t="s">
        <v>9250</v>
      </c>
      <c r="F5993" t="s">
        <v>1390</v>
      </c>
      <c r="G5993">
        <v>9875</v>
      </c>
      <c r="H5993" s="23">
        <v>672034486110</v>
      </c>
    </row>
    <row r="5994" spans="1:8" x14ac:dyDescent="0.25">
      <c r="A5994">
        <v>6779</v>
      </c>
      <c r="B5994" t="s">
        <v>9251</v>
      </c>
      <c r="C5994" t="s">
        <v>9252</v>
      </c>
      <c r="D5994" s="23">
        <v>5757746000168</v>
      </c>
      <c r="E5994" t="s">
        <v>1409</v>
      </c>
      <c r="F5994" t="s">
        <v>1386</v>
      </c>
      <c r="G5994">
        <v>10560</v>
      </c>
      <c r="H5994" s="23">
        <v>161387047</v>
      </c>
    </row>
    <row r="5995" spans="1:8" x14ac:dyDescent="0.25">
      <c r="A5995">
        <v>5008</v>
      </c>
      <c r="B5995" t="s">
        <v>9253</v>
      </c>
      <c r="C5995" t="s">
        <v>9254</v>
      </c>
      <c r="D5995" s="23">
        <v>8382693000136</v>
      </c>
      <c r="E5995" t="s">
        <v>1385</v>
      </c>
      <c r="F5995" t="s">
        <v>1386</v>
      </c>
      <c r="G5995">
        <v>8034</v>
      </c>
      <c r="H5995" s="23" t="s">
        <v>1438</v>
      </c>
    </row>
    <row r="5996" spans="1:8" x14ac:dyDescent="0.25">
      <c r="A5996">
        <v>9092</v>
      </c>
      <c r="B5996" t="s">
        <v>9255</v>
      </c>
      <c r="C5996" t="s">
        <v>9255</v>
      </c>
      <c r="D5996" s="23">
        <v>19326915000110</v>
      </c>
      <c r="E5996" t="s">
        <v>1851</v>
      </c>
      <c r="F5996" t="s">
        <v>1386</v>
      </c>
      <c r="G5996">
        <v>13609</v>
      </c>
      <c r="H5996" s="23">
        <v>162244835</v>
      </c>
    </row>
    <row r="5997" spans="1:8" x14ac:dyDescent="0.25">
      <c r="A5997">
        <v>1160</v>
      </c>
      <c r="B5997" t="s">
        <v>22860</v>
      </c>
      <c r="C5997" t="s">
        <v>22860</v>
      </c>
      <c r="D5997" s="23"/>
      <c r="E5997" t="s">
        <v>1385</v>
      </c>
      <c r="F5997" t="s">
        <v>1386</v>
      </c>
      <c r="G5997">
        <v>2436</v>
      </c>
      <c r="H5997" s="23"/>
    </row>
    <row r="5998" spans="1:8" x14ac:dyDescent="0.25">
      <c r="A5998">
        <v>11331</v>
      </c>
      <c r="B5998" t="s">
        <v>9256</v>
      </c>
      <c r="C5998" t="s">
        <v>9257</v>
      </c>
      <c r="D5998" s="23">
        <v>33205757000170</v>
      </c>
      <c r="E5998" t="s">
        <v>1385</v>
      </c>
      <c r="F5998" t="s">
        <v>1386</v>
      </c>
      <c r="G5998">
        <v>17201</v>
      </c>
      <c r="H5998" s="23">
        <v>163369321</v>
      </c>
    </row>
    <row r="5999" spans="1:8" x14ac:dyDescent="0.25">
      <c r="A5999">
        <v>2349</v>
      </c>
      <c r="B5999" t="s">
        <v>9258</v>
      </c>
      <c r="C5999" t="s">
        <v>9259</v>
      </c>
      <c r="D5999" s="23">
        <v>3112662000141</v>
      </c>
      <c r="E5999" t="s">
        <v>1816</v>
      </c>
      <c r="F5999" t="s">
        <v>1386</v>
      </c>
      <c r="G5999">
        <v>3625</v>
      </c>
      <c r="H5999" s="23">
        <v>161055788</v>
      </c>
    </row>
    <row r="6000" spans="1:8" x14ac:dyDescent="0.25">
      <c r="A6000">
        <v>10085</v>
      </c>
      <c r="B6000" t="s">
        <v>9260</v>
      </c>
      <c r="C6000" t="s">
        <v>9261</v>
      </c>
      <c r="D6000" s="23">
        <v>14733395000146</v>
      </c>
      <c r="E6000" t="s">
        <v>1385</v>
      </c>
      <c r="F6000" t="s">
        <v>1386</v>
      </c>
      <c r="G6000">
        <v>14952</v>
      </c>
      <c r="H6000" s="23" t="s">
        <v>1438</v>
      </c>
    </row>
    <row r="6001" spans="1:8" x14ac:dyDescent="0.25">
      <c r="A6001">
        <v>10754</v>
      </c>
      <c r="B6001" t="s">
        <v>9262</v>
      </c>
      <c r="C6001" t="s">
        <v>9263</v>
      </c>
      <c r="D6001" s="23">
        <v>10969860000191</v>
      </c>
      <c r="E6001" t="s">
        <v>2374</v>
      </c>
      <c r="F6001" t="s">
        <v>1692</v>
      </c>
      <c r="G6001">
        <v>16184</v>
      </c>
      <c r="H6001" s="23" t="s">
        <v>1438</v>
      </c>
    </row>
    <row r="6002" spans="1:8" x14ac:dyDescent="0.25">
      <c r="A6002">
        <v>7651</v>
      </c>
      <c r="B6002" t="s">
        <v>9264</v>
      </c>
      <c r="C6002" t="s">
        <v>9265</v>
      </c>
      <c r="D6002" s="23">
        <v>12182308000184</v>
      </c>
      <c r="E6002" t="s">
        <v>1385</v>
      </c>
      <c r="F6002" t="s">
        <v>1386</v>
      </c>
      <c r="G6002">
        <v>11944</v>
      </c>
      <c r="H6002" s="23" t="s">
        <v>1438</v>
      </c>
    </row>
    <row r="6003" spans="1:8" x14ac:dyDescent="0.25">
      <c r="A6003">
        <v>2925</v>
      </c>
      <c r="B6003" t="s">
        <v>9266</v>
      </c>
      <c r="C6003" t="s">
        <v>9267</v>
      </c>
      <c r="D6003" s="23">
        <v>5080834000178</v>
      </c>
      <c r="E6003" t="s">
        <v>1385</v>
      </c>
      <c r="F6003" t="s">
        <v>1386</v>
      </c>
      <c r="G6003">
        <v>4201</v>
      </c>
      <c r="H6003" s="23">
        <v>161353932</v>
      </c>
    </row>
    <row r="6004" spans="1:8" x14ac:dyDescent="0.25">
      <c r="A6004">
        <v>2667</v>
      </c>
      <c r="B6004" t="s">
        <v>9268</v>
      </c>
      <c r="C6004" t="s">
        <v>9269</v>
      </c>
      <c r="D6004" s="23">
        <v>40971525000199</v>
      </c>
      <c r="E6004" t="s">
        <v>1385</v>
      </c>
      <c r="F6004" t="s">
        <v>1386</v>
      </c>
      <c r="G6004">
        <v>3943</v>
      </c>
      <c r="H6004" s="23" t="s">
        <v>2239</v>
      </c>
    </row>
    <row r="6005" spans="1:8" x14ac:dyDescent="0.25">
      <c r="A6005">
        <v>6163</v>
      </c>
      <c r="B6005" t="s">
        <v>9270</v>
      </c>
      <c r="C6005" t="s">
        <v>9270</v>
      </c>
      <c r="D6005" s="23">
        <v>24280034000145</v>
      </c>
      <c r="E6005" t="s">
        <v>1572</v>
      </c>
      <c r="F6005" t="s">
        <v>1386</v>
      </c>
      <c r="G6005">
        <v>9689</v>
      </c>
      <c r="H6005" s="23">
        <v>160920736</v>
      </c>
    </row>
    <row r="6006" spans="1:8" x14ac:dyDescent="0.25">
      <c r="A6006">
        <v>11850</v>
      </c>
      <c r="B6006" t="s">
        <v>9271</v>
      </c>
      <c r="C6006" t="s">
        <v>9271</v>
      </c>
      <c r="D6006" s="23">
        <v>31652358000203</v>
      </c>
      <c r="E6006" t="s">
        <v>1385</v>
      </c>
      <c r="F6006" t="s">
        <v>1386</v>
      </c>
      <c r="G6006">
        <v>18218</v>
      </c>
      <c r="H6006" s="23" t="s">
        <v>9272</v>
      </c>
    </row>
    <row r="6007" spans="1:8" x14ac:dyDescent="0.25">
      <c r="A6007">
        <v>12309</v>
      </c>
      <c r="B6007" t="s">
        <v>9273</v>
      </c>
      <c r="C6007" t="s">
        <v>9274</v>
      </c>
      <c r="D6007" s="23">
        <v>31652358000394</v>
      </c>
      <c r="E6007" t="s">
        <v>1385</v>
      </c>
      <c r="F6007" t="s">
        <v>1386</v>
      </c>
      <c r="G6007">
        <v>18906</v>
      </c>
      <c r="H6007" s="23">
        <v>163835462</v>
      </c>
    </row>
    <row r="6008" spans="1:8" x14ac:dyDescent="0.25">
      <c r="A6008">
        <v>5254</v>
      </c>
      <c r="B6008" t="s">
        <v>9275</v>
      </c>
      <c r="C6008" t="s">
        <v>9275</v>
      </c>
      <c r="D6008" s="23">
        <v>1771935000215</v>
      </c>
      <c r="E6008" t="s">
        <v>2193</v>
      </c>
      <c r="F6008" t="s">
        <v>1390</v>
      </c>
      <c r="G6008">
        <v>8292</v>
      </c>
      <c r="H6008" s="23">
        <v>206074912112</v>
      </c>
    </row>
    <row r="6009" spans="1:8" x14ac:dyDescent="0.25">
      <c r="A6009">
        <v>12705</v>
      </c>
      <c r="B6009" t="s">
        <v>9276</v>
      </c>
      <c r="C6009" t="s">
        <v>9276</v>
      </c>
      <c r="D6009" s="23">
        <v>30934844000170</v>
      </c>
      <c r="E6009" t="s">
        <v>1572</v>
      </c>
      <c r="F6009" t="s">
        <v>1386</v>
      </c>
      <c r="G6009">
        <v>19731</v>
      </c>
      <c r="H6009" s="23">
        <v>163199418</v>
      </c>
    </row>
    <row r="6010" spans="1:8" x14ac:dyDescent="0.25">
      <c r="A6010">
        <v>13983</v>
      </c>
      <c r="B6010" t="s">
        <v>9277</v>
      </c>
      <c r="C6010" t="s">
        <v>9278</v>
      </c>
      <c r="D6010" s="23">
        <v>12215954000109</v>
      </c>
      <c r="E6010" t="s">
        <v>8996</v>
      </c>
      <c r="F6010" t="s">
        <v>1390</v>
      </c>
      <c r="G6010">
        <v>21782</v>
      </c>
      <c r="H6010" s="23">
        <v>671002925112</v>
      </c>
    </row>
    <row r="6011" spans="1:8" x14ac:dyDescent="0.25">
      <c r="A6011">
        <v>5146</v>
      </c>
      <c r="B6011" t="s">
        <v>9279</v>
      </c>
      <c r="C6011" t="s">
        <v>9280</v>
      </c>
      <c r="D6011" s="23">
        <v>662270000320</v>
      </c>
      <c r="E6011" t="s">
        <v>8587</v>
      </c>
      <c r="F6011" t="s">
        <v>1418</v>
      </c>
      <c r="G6011">
        <v>8187</v>
      </c>
      <c r="H6011" s="23" t="s">
        <v>1438</v>
      </c>
    </row>
    <row r="6012" spans="1:8" x14ac:dyDescent="0.25">
      <c r="A6012">
        <v>11767</v>
      </c>
      <c r="B6012" t="s">
        <v>9281</v>
      </c>
      <c r="C6012" t="s">
        <v>9282</v>
      </c>
      <c r="D6012" s="23">
        <v>14663159000109</v>
      </c>
      <c r="E6012" t="s">
        <v>1675</v>
      </c>
      <c r="F6012" t="s">
        <v>1390</v>
      </c>
      <c r="G6012">
        <v>18047</v>
      </c>
      <c r="H6012" s="23">
        <v>664078910114</v>
      </c>
    </row>
    <row r="6013" spans="1:8" x14ac:dyDescent="0.25">
      <c r="A6013">
        <v>15361</v>
      </c>
      <c r="B6013" t="s">
        <v>9283</v>
      </c>
      <c r="C6013" t="s">
        <v>9284</v>
      </c>
      <c r="D6013" s="23">
        <v>51529159000139</v>
      </c>
      <c r="E6013" t="s">
        <v>1642</v>
      </c>
      <c r="F6013" t="s">
        <v>1415</v>
      </c>
      <c r="G6013">
        <v>24526</v>
      </c>
      <c r="H6013" s="23">
        <v>111929920</v>
      </c>
    </row>
    <row r="6014" spans="1:8" x14ac:dyDescent="0.25">
      <c r="A6014">
        <v>15635</v>
      </c>
      <c r="B6014" t="s">
        <v>9285</v>
      </c>
      <c r="C6014" t="s">
        <v>9286</v>
      </c>
      <c r="D6014" s="23">
        <v>23063809000168</v>
      </c>
      <c r="E6014" t="s">
        <v>9287</v>
      </c>
      <c r="F6014" t="s">
        <v>1444</v>
      </c>
      <c r="G6014">
        <v>24908</v>
      </c>
      <c r="H6014" s="23">
        <v>126666698</v>
      </c>
    </row>
    <row r="6015" spans="1:8" x14ac:dyDescent="0.25">
      <c r="A6015">
        <v>15652</v>
      </c>
      <c r="B6015" t="s">
        <v>9288</v>
      </c>
      <c r="C6015" t="s">
        <v>9286</v>
      </c>
      <c r="D6015" s="23">
        <v>23063809000249</v>
      </c>
      <c r="E6015" t="s">
        <v>9289</v>
      </c>
      <c r="F6015" t="s">
        <v>2216</v>
      </c>
      <c r="G6015">
        <v>24929</v>
      </c>
      <c r="H6015" s="23">
        <v>271570393</v>
      </c>
    </row>
    <row r="6016" spans="1:8" x14ac:dyDescent="0.25">
      <c r="A6016">
        <v>14670</v>
      </c>
      <c r="B6016" t="s">
        <v>9290</v>
      </c>
      <c r="D6016" s="23">
        <v>40788918000161</v>
      </c>
      <c r="E6016" t="s">
        <v>1424</v>
      </c>
      <c r="F6016" t="s">
        <v>1390</v>
      </c>
      <c r="G6016">
        <v>23095</v>
      </c>
      <c r="H6016" s="23">
        <v>130590465117</v>
      </c>
    </row>
    <row r="6017" spans="1:8" x14ac:dyDescent="0.25">
      <c r="A6017">
        <v>10223</v>
      </c>
      <c r="B6017" t="s">
        <v>9291</v>
      </c>
      <c r="C6017" t="s">
        <v>9292</v>
      </c>
      <c r="D6017" s="23">
        <v>10786650000168</v>
      </c>
      <c r="E6017" t="s">
        <v>1886</v>
      </c>
      <c r="F6017" t="s">
        <v>1390</v>
      </c>
      <c r="G6017">
        <v>15422</v>
      </c>
      <c r="H6017" s="23">
        <v>492396762111</v>
      </c>
    </row>
    <row r="6018" spans="1:8" x14ac:dyDescent="0.25">
      <c r="A6018">
        <v>14913</v>
      </c>
      <c r="B6018" t="s">
        <v>9293</v>
      </c>
      <c r="C6018" t="s">
        <v>9294</v>
      </c>
      <c r="D6018" s="23">
        <v>38799321000170</v>
      </c>
      <c r="E6018" t="s">
        <v>1507</v>
      </c>
      <c r="F6018" t="s">
        <v>1415</v>
      </c>
      <c r="G6018">
        <v>23354</v>
      </c>
      <c r="H6018" s="23">
        <v>91292603</v>
      </c>
    </row>
    <row r="6019" spans="1:8" x14ac:dyDescent="0.25">
      <c r="A6019">
        <v>13539</v>
      </c>
      <c r="B6019" t="s">
        <v>9295</v>
      </c>
      <c r="D6019" s="23">
        <v>19583510000167</v>
      </c>
      <c r="E6019" t="s">
        <v>9296</v>
      </c>
      <c r="F6019" t="s">
        <v>1390</v>
      </c>
      <c r="G6019">
        <v>21148</v>
      </c>
      <c r="H6019" s="23">
        <v>323014701119</v>
      </c>
    </row>
    <row r="6020" spans="1:8" x14ac:dyDescent="0.25">
      <c r="A6020">
        <v>4677</v>
      </c>
      <c r="B6020" t="s">
        <v>9297</v>
      </c>
      <c r="C6020" t="s">
        <v>9298</v>
      </c>
      <c r="D6020" s="23">
        <v>49934250000198</v>
      </c>
      <c r="E6020" t="s">
        <v>2234</v>
      </c>
      <c r="F6020" t="s">
        <v>1390</v>
      </c>
      <c r="G6020">
        <v>7246</v>
      </c>
      <c r="H6020" s="23">
        <v>635511052117</v>
      </c>
    </row>
    <row r="6021" spans="1:8" x14ac:dyDescent="0.25">
      <c r="A6021">
        <v>11701</v>
      </c>
      <c r="B6021" t="s">
        <v>9299</v>
      </c>
      <c r="C6021" t="s">
        <v>9300</v>
      </c>
      <c r="D6021" s="23">
        <v>36524688000156</v>
      </c>
      <c r="E6021" t="s">
        <v>2667</v>
      </c>
      <c r="F6021" t="s">
        <v>1390</v>
      </c>
      <c r="G6021">
        <v>17643</v>
      </c>
      <c r="H6021" s="23">
        <v>535788870111</v>
      </c>
    </row>
    <row r="6022" spans="1:8" x14ac:dyDescent="0.25">
      <c r="A6022">
        <v>5918</v>
      </c>
      <c r="B6022" t="s">
        <v>9301</v>
      </c>
      <c r="C6022" t="s">
        <v>9302</v>
      </c>
      <c r="D6022" s="23">
        <v>15533125000154</v>
      </c>
      <c r="E6022" t="s">
        <v>1424</v>
      </c>
      <c r="F6022" t="s">
        <v>1390</v>
      </c>
      <c r="G6022">
        <v>8914</v>
      </c>
      <c r="H6022" s="23">
        <v>312042470119</v>
      </c>
    </row>
    <row r="6023" spans="1:8" x14ac:dyDescent="0.25">
      <c r="A6023">
        <v>12118</v>
      </c>
      <c r="B6023" t="s">
        <v>9303</v>
      </c>
      <c r="C6023" t="s">
        <v>9304</v>
      </c>
      <c r="D6023" s="23">
        <v>8480722000100</v>
      </c>
      <c r="E6023" t="s">
        <v>1424</v>
      </c>
      <c r="F6023" t="s">
        <v>1390</v>
      </c>
      <c r="G6023">
        <v>18691</v>
      </c>
      <c r="H6023" s="23">
        <v>149523569119</v>
      </c>
    </row>
    <row r="6024" spans="1:8" x14ac:dyDescent="0.25">
      <c r="A6024">
        <v>4447</v>
      </c>
      <c r="B6024" t="s">
        <v>9305</v>
      </c>
      <c r="C6024" t="s">
        <v>9306</v>
      </c>
      <c r="D6024" s="23">
        <v>8199032000170</v>
      </c>
      <c r="E6024" t="s">
        <v>1424</v>
      </c>
      <c r="F6024" t="s">
        <v>1390</v>
      </c>
      <c r="G6024">
        <v>7037</v>
      </c>
      <c r="H6024" s="23" t="s">
        <v>1438</v>
      </c>
    </row>
    <row r="6025" spans="1:8" x14ac:dyDescent="0.25">
      <c r="A6025">
        <v>15035</v>
      </c>
      <c r="B6025" t="s">
        <v>9307</v>
      </c>
      <c r="C6025" t="s">
        <v>9308</v>
      </c>
      <c r="D6025" s="23">
        <v>50902605000146</v>
      </c>
      <c r="E6025" t="s">
        <v>1430</v>
      </c>
      <c r="F6025" t="s">
        <v>1415</v>
      </c>
      <c r="G6025">
        <v>23764</v>
      </c>
      <c r="H6025" s="23">
        <v>110987322</v>
      </c>
    </row>
    <row r="6026" spans="1:8" x14ac:dyDescent="0.25">
      <c r="A6026">
        <v>5366</v>
      </c>
      <c r="B6026" t="s">
        <v>9309</v>
      </c>
      <c r="C6026" t="s">
        <v>9310</v>
      </c>
      <c r="D6026" s="23">
        <v>6237268000128</v>
      </c>
      <c r="E6026" t="s">
        <v>2667</v>
      </c>
      <c r="F6026" t="s">
        <v>1390</v>
      </c>
      <c r="G6026">
        <v>8399</v>
      </c>
      <c r="H6026" s="23">
        <v>535362890115</v>
      </c>
    </row>
    <row r="6027" spans="1:8" x14ac:dyDescent="0.25">
      <c r="A6027">
        <v>6262</v>
      </c>
      <c r="B6027" t="s">
        <v>9311</v>
      </c>
      <c r="C6027" t="s">
        <v>9312</v>
      </c>
      <c r="D6027" s="23">
        <v>67423111000343</v>
      </c>
      <c r="E6027" t="s">
        <v>1424</v>
      </c>
      <c r="F6027" t="s">
        <v>1390</v>
      </c>
      <c r="G6027">
        <v>9794</v>
      </c>
      <c r="H6027" s="23">
        <v>142032230112</v>
      </c>
    </row>
    <row r="6028" spans="1:8" x14ac:dyDescent="0.25">
      <c r="A6028">
        <v>3235</v>
      </c>
      <c r="B6028" t="s">
        <v>9313</v>
      </c>
      <c r="C6028" t="s">
        <v>9314</v>
      </c>
      <c r="D6028" s="23">
        <v>67423111000181</v>
      </c>
      <c r="E6028" t="s">
        <v>1424</v>
      </c>
      <c r="F6028" t="s">
        <v>1390</v>
      </c>
      <c r="G6028">
        <v>4511</v>
      </c>
      <c r="H6028" s="23">
        <v>113341363111</v>
      </c>
    </row>
    <row r="6029" spans="1:8" x14ac:dyDescent="0.25">
      <c r="A6029">
        <v>5915</v>
      </c>
      <c r="B6029" t="s">
        <v>9315</v>
      </c>
      <c r="C6029" t="s">
        <v>9316</v>
      </c>
      <c r="D6029" s="23">
        <v>12554355000101</v>
      </c>
      <c r="E6029" t="s">
        <v>2667</v>
      </c>
      <c r="F6029" t="s">
        <v>1390</v>
      </c>
      <c r="G6029">
        <v>8911</v>
      </c>
      <c r="H6029" s="23">
        <v>535063262118</v>
      </c>
    </row>
    <row r="6030" spans="1:8" x14ac:dyDescent="0.25">
      <c r="A6030">
        <v>9835</v>
      </c>
      <c r="B6030" t="s">
        <v>9317</v>
      </c>
      <c r="C6030" t="s">
        <v>9318</v>
      </c>
      <c r="D6030" s="23">
        <v>9258462000188</v>
      </c>
      <c r="E6030" t="s">
        <v>1424</v>
      </c>
      <c r="F6030" t="s">
        <v>1407</v>
      </c>
      <c r="G6030">
        <v>14564</v>
      </c>
      <c r="H6030" s="23" t="s">
        <v>1438</v>
      </c>
    </row>
    <row r="6031" spans="1:8" x14ac:dyDescent="0.25">
      <c r="A6031">
        <v>4463</v>
      </c>
      <c r="B6031" t="s">
        <v>9319</v>
      </c>
      <c r="C6031" t="s">
        <v>9319</v>
      </c>
      <c r="D6031" s="23">
        <v>49934250000864</v>
      </c>
      <c r="E6031" t="s">
        <v>1507</v>
      </c>
      <c r="F6031" t="s">
        <v>1415</v>
      </c>
      <c r="G6031">
        <v>7053</v>
      </c>
      <c r="H6031" s="23">
        <v>2022745</v>
      </c>
    </row>
    <row r="6032" spans="1:8" x14ac:dyDescent="0.25">
      <c r="A6032">
        <v>4670</v>
      </c>
      <c r="B6032" t="s">
        <v>9320</v>
      </c>
      <c r="C6032" t="s">
        <v>9321</v>
      </c>
      <c r="D6032" s="23">
        <v>49934250001321</v>
      </c>
      <c r="E6032" t="s">
        <v>2950</v>
      </c>
      <c r="F6032" t="s">
        <v>1390</v>
      </c>
      <c r="G6032">
        <v>7239</v>
      </c>
      <c r="H6032" s="23">
        <v>581149680116</v>
      </c>
    </row>
    <row r="6033" spans="1:8" x14ac:dyDescent="0.25">
      <c r="A6033">
        <v>15136</v>
      </c>
      <c r="B6033" t="s">
        <v>9322</v>
      </c>
      <c r="D6033" s="23">
        <v>49934250001402</v>
      </c>
      <c r="E6033" t="s">
        <v>2950</v>
      </c>
      <c r="F6033" t="s">
        <v>1390</v>
      </c>
      <c r="G6033">
        <v>24064</v>
      </c>
      <c r="H6033" s="23">
        <v>581119596115</v>
      </c>
    </row>
    <row r="6034" spans="1:8" x14ac:dyDescent="0.25">
      <c r="A6034">
        <v>12215</v>
      </c>
      <c r="B6034" t="s">
        <v>9323</v>
      </c>
      <c r="C6034" t="s">
        <v>9323</v>
      </c>
      <c r="D6034" s="23">
        <v>17417075000175</v>
      </c>
      <c r="E6034" t="s">
        <v>1385</v>
      </c>
      <c r="F6034" t="s">
        <v>1386</v>
      </c>
      <c r="G6034">
        <v>18809</v>
      </c>
      <c r="H6034" s="23" t="s">
        <v>1438</v>
      </c>
    </row>
    <row r="6035" spans="1:8" x14ac:dyDescent="0.25">
      <c r="A6035">
        <v>12768</v>
      </c>
      <c r="B6035" t="s">
        <v>9324</v>
      </c>
      <c r="C6035" t="s">
        <v>9325</v>
      </c>
      <c r="D6035" s="23">
        <v>18536788000110</v>
      </c>
      <c r="E6035" t="s">
        <v>1541</v>
      </c>
      <c r="F6035" t="s">
        <v>1386</v>
      </c>
      <c r="G6035">
        <v>19803</v>
      </c>
      <c r="H6035" s="23" t="s">
        <v>1438</v>
      </c>
    </row>
    <row r="6036" spans="1:8" x14ac:dyDescent="0.25">
      <c r="A6036">
        <v>4390</v>
      </c>
      <c r="B6036" t="s">
        <v>9326</v>
      </c>
      <c r="C6036" t="s">
        <v>9327</v>
      </c>
      <c r="D6036" s="23">
        <v>3659166000102</v>
      </c>
      <c r="E6036" t="s">
        <v>2670</v>
      </c>
      <c r="F6036" t="s">
        <v>2671</v>
      </c>
      <c r="G6036">
        <v>6982</v>
      </c>
      <c r="H6036" s="23" t="s">
        <v>1438</v>
      </c>
    </row>
    <row r="6037" spans="1:8" x14ac:dyDescent="0.25">
      <c r="A6037">
        <v>6131</v>
      </c>
      <c r="B6037" t="s">
        <v>9328</v>
      </c>
      <c r="C6037" t="s">
        <v>9329</v>
      </c>
      <c r="D6037" s="23">
        <v>9138975000155</v>
      </c>
      <c r="E6037" t="s">
        <v>1385</v>
      </c>
      <c r="F6037" t="s">
        <v>1386</v>
      </c>
      <c r="G6037">
        <v>9582</v>
      </c>
      <c r="H6037" s="23" t="s">
        <v>1438</v>
      </c>
    </row>
    <row r="6038" spans="1:8" x14ac:dyDescent="0.25">
      <c r="A6038">
        <v>4903</v>
      </c>
      <c r="B6038" t="s">
        <v>9330</v>
      </c>
      <c r="C6038" t="s">
        <v>9331</v>
      </c>
      <c r="D6038" s="23">
        <v>9193681000126</v>
      </c>
      <c r="E6038" t="s">
        <v>1385</v>
      </c>
      <c r="F6038" t="s">
        <v>1386</v>
      </c>
      <c r="G6038">
        <v>7894</v>
      </c>
      <c r="H6038" s="23" t="s">
        <v>1438</v>
      </c>
    </row>
    <row r="6039" spans="1:8" x14ac:dyDescent="0.25">
      <c r="A6039">
        <v>12012</v>
      </c>
      <c r="B6039" t="s">
        <v>9332</v>
      </c>
      <c r="C6039" t="s">
        <v>9333</v>
      </c>
      <c r="D6039" s="23">
        <v>3057240000110</v>
      </c>
      <c r="E6039" t="s">
        <v>1385</v>
      </c>
      <c r="F6039" t="s">
        <v>1386</v>
      </c>
      <c r="G6039">
        <v>18485</v>
      </c>
      <c r="H6039" s="23" t="s">
        <v>1438</v>
      </c>
    </row>
    <row r="6040" spans="1:8" x14ac:dyDescent="0.25">
      <c r="A6040">
        <v>4734</v>
      </c>
      <c r="B6040" t="s">
        <v>9334</v>
      </c>
      <c r="C6040" t="s">
        <v>9334</v>
      </c>
      <c r="D6040" s="23">
        <v>9142183000154</v>
      </c>
      <c r="E6040" t="s">
        <v>1385</v>
      </c>
      <c r="F6040" t="s">
        <v>1386</v>
      </c>
      <c r="G6040">
        <v>7306</v>
      </c>
      <c r="H6040" s="23" t="s">
        <v>1438</v>
      </c>
    </row>
    <row r="6041" spans="1:8" x14ac:dyDescent="0.25">
      <c r="A6041">
        <v>11502</v>
      </c>
      <c r="B6041" t="s">
        <v>9335</v>
      </c>
      <c r="C6041" t="s">
        <v>9336</v>
      </c>
      <c r="D6041" s="23">
        <v>10783898000760</v>
      </c>
      <c r="E6041" t="s">
        <v>5919</v>
      </c>
      <c r="F6041" t="s">
        <v>1386</v>
      </c>
      <c r="G6041">
        <v>17446</v>
      </c>
      <c r="H6041" s="23" t="s">
        <v>1438</v>
      </c>
    </row>
    <row r="6042" spans="1:8" x14ac:dyDescent="0.25">
      <c r="A6042">
        <v>10376</v>
      </c>
      <c r="B6042" t="s">
        <v>9337</v>
      </c>
      <c r="C6042" t="s">
        <v>9338</v>
      </c>
      <c r="D6042" s="23">
        <v>10877412001563</v>
      </c>
      <c r="E6042" t="s">
        <v>1513</v>
      </c>
      <c r="F6042" t="s">
        <v>1398</v>
      </c>
      <c r="G6042">
        <v>15659</v>
      </c>
      <c r="H6042" s="23" t="s">
        <v>1438</v>
      </c>
    </row>
    <row r="6043" spans="1:8" x14ac:dyDescent="0.25">
      <c r="A6043">
        <v>14849</v>
      </c>
      <c r="B6043" t="s">
        <v>9339</v>
      </c>
      <c r="C6043" t="s">
        <v>9340</v>
      </c>
      <c r="D6043" s="23">
        <v>5574910000282</v>
      </c>
      <c r="E6043" t="s">
        <v>1385</v>
      </c>
      <c r="F6043" t="s">
        <v>1386</v>
      </c>
      <c r="G6043">
        <v>23290</v>
      </c>
      <c r="H6043" s="23" t="s">
        <v>1438</v>
      </c>
    </row>
    <row r="6044" spans="1:8" x14ac:dyDescent="0.25">
      <c r="A6044">
        <v>7657</v>
      </c>
      <c r="B6044" t="s">
        <v>9341</v>
      </c>
      <c r="C6044" t="s">
        <v>9342</v>
      </c>
      <c r="D6044" s="23">
        <v>7001150000169</v>
      </c>
      <c r="E6044" t="s">
        <v>3894</v>
      </c>
      <c r="F6044" t="s">
        <v>1692</v>
      </c>
      <c r="G6044">
        <v>11952</v>
      </c>
      <c r="H6044" s="23" t="s">
        <v>1438</v>
      </c>
    </row>
    <row r="6045" spans="1:8" x14ac:dyDescent="0.25">
      <c r="A6045">
        <v>3588</v>
      </c>
      <c r="B6045" t="s">
        <v>9343</v>
      </c>
      <c r="C6045" t="s">
        <v>9344</v>
      </c>
      <c r="D6045" s="23">
        <v>8301608000168</v>
      </c>
      <c r="E6045" t="s">
        <v>1385</v>
      </c>
      <c r="F6045" t="s">
        <v>1386</v>
      </c>
      <c r="G6045">
        <v>4864</v>
      </c>
      <c r="H6045" s="23" t="s">
        <v>3079</v>
      </c>
    </row>
    <row r="6046" spans="1:8" x14ac:dyDescent="0.25">
      <c r="A6046">
        <v>3763</v>
      </c>
      <c r="B6046" t="s">
        <v>9345</v>
      </c>
      <c r="C6046" t="s">
        <v>9346</v>
      </c>
      <c r="D6046" s="23">
        <v>8896185000176</v>
      </c>
      <c r="E6046" t="s">
        <v>1422</v>
      </c>
      <c r="F6046" t="s">
        <v>1386</v>
      </c>
      <c r="G6046">
        <v>5039</v>
      </c>
      <c r="H6046" s="23" t="s">
        <v>2239</v>
      </c>
    </row>
    <row r="6047" spans="1:8" x14ac:dyDescent="0.25">
      <c r="A6047">
        <v>4136</v>
      </c>
      <c r="B6047" t="s">
        <v>9347</v>
      </c>
      <c r="C6047" t="s">
        <v>9348</v>
      </c>
      <c r="D6047" s="23">
        <v>29979036000140</v>
      </c>
      <c r="E6047" t="s">
        <v>1385</v>
      </c>
      <c r="F6047" t="s">
        <v>1386</v>
      </c>
      <c r="G6047">
        <v>5411</v>
      </c>
      <c r="H6047" s="23" t="s">
        <v>1438</v>
      </c>
    </row>
    <row r="6048" spans="1:8" x14ac:dyDescent="0.25">
      <c r="A6048">
        <v>15422</v>
      </c>
      <c r="B6048" t="s">
        <v>9349</v>
      </c>
      <c r="C6048" t="s">
        <v>9349</v>
      </c>
      <c r="D6048" s="23">
        <v>37723661000236</v>
      </c>
      <c r="E6048" t="s">
        <v>1385</v>
      </c>
      <c r="F6048" t="s">
        <v>1386</v>
      </c>
      <c r="G6048">
        <v>24598</v>
      </c>
      <c r="H6048" s="23" t="s">
        <v>1438</v>
      </c>
    </row>
    <row r="6049" spans="1:8" x14ac:dyDescent="0.25">
      <c r="A6049">
        <v>9122</v>
      </c>
      <c r="B6049" t="s">
        <v>9350</v>
      </c>
      <c r="C6049" t="s">
        <v>9351</v>
      </c>
      <c r="D6049" s="23">
        <v>9124165000140</v>
      </c>
      <c r="E6049" t="s">
        <v>1385</v>
      </c>
      <c r="F6049" t="s">
        <v>1386</v>
      </c>
      <c r="G6049">
        <v>13636</v>
      </c>
      <c r="H6049" s="23" t="s">
        <v>1438</v>
      </c>
    </row>
    <row r="6050" spans="1:8" x14ac:dyDescent="0.25">
      <c r="A6050">
        <v>15344</v>
      </c>
      <c r="B6050" t="s">
        <v>9352</v>
      </c>
      <c r="C6050" t="s">
        <v>9353</v>
      </c>
      <c r="D6050" s="23">
        <v>2120773000137</v>
      </c>
      <c r="E6050" t="s">
        <v>2374</v>
      </c>
      <c r="F6050" t="s">
        <v>1390</v>
      </c>
      <c r="G6050">
        <v>24503</v>
      </c>
      <c r="H6050" s="23">
        <v>244605638110</v>
      </c>
    </row>
    <row r="6051" spans="1:8" x14ac:dyDescent="0.25">
      <c r="A6051">
        <v>5277</v>
      </c>
      <c r="B6051" t="s">
        <v>9354</v>
      </c>
      <c r="C6051" t="s">
        <v>9355</v>
      </c>
      <c r="D6051" s="23">
        <v>53775862000152</v>
      </c>
      <c r="E6051" t="s">
        <v>1424</v>
      </c>
      <c r="F6051" t="s">
        <v>1390</v>
      </c>
      <c r="G6051">
        <v>8319</v>
      </c>
      <c r="H6051" s="23">
        <v>111093664118</v>
      </c>
    </row>
    <row r="6052" spans="1:8" x14ac:dyDescent="0.25">
      <c r="A6052">
        <v>5395</v>
      </c>
      <c r="B6052" t="s">
        <v>9356</v>
      </c>
      <c r="C6052" t="s">
        <v>9356</v>
      </c>
      <c r="D6052" s="23">
        <v>667046000169</v>
      </c>
      <c r="E6052" t="s">
        <v>1992</v>
      </c>
      <c r="F6052" t="s">
        <v>1587</v>
      </c>
      <c r="G6052">
        <v>8465</v>
      </c>
      <c r="H6052" s="23">
        <v>241014824</v>
      </c>
    </row>
    <row r="6053" spans="1:8" x14ac:dyDescent="0.25">
      <c r="A6053">
        <v>6560</v>
      </c>
      <c r="B6053" t="s">
        <v>9357</v>
      </c>
      <c r="C6053" t="s">
        <v>9358</v>
      </c>
      <c r="D6053" s="23">
        <v>3857930000405</v>
      </c>
      <c r="E6053" t="s">
        <v>1385</v>
      </c>
      <c r="F6053" t="s">
        <v>1386</v>
      </c>
      <c r="G6053">
        <v>10088</v>
      </c>
      <c r="H6053" s="23">
        <v>161617727</v>
      </c>
    </row>
    <row r="6054" spans="1:8" x14ac:dyDescent="0.25">
      <c r="A6054">
        <v>7516</v>
      </c>
      <c r="B6054" t="s">
        <v>9359</v>
      </c>
      <c r="C6054" t="s">
        <v>9359</v>
      </c>
      <c r="D6054" s="23">
        <v>46754545000194</v>
      </c>
      <c r="E6054" t="s">
        <v>9360</v>
      </c>
      <c r="F6054" t="s">
        <v>1390</v>
      </c>
      <c r="G6054">
        <v>11446</v>
      </c>
      <c r="H6054" s="23">
        <v>491005087115</v>
      </c>
    </row>
    <row r="6055" spans="1:8" x14ac:dyDescent="0.25">
      <c r="A6055">
        <v>15792</v>
      </c>
      <c r="B6055" t="s">
        <v>9361</v>
      </c>
      <c r="D6055" s="23">
        <v>9490988000199</v>
      </c>
      <c r="E6055" t="s">
        <v>1430</v>
      </c>
      <c r="F6055" t="s">
        <v>1444</v>
      </c>
      <c r="G6055">
        <v>25106</v>
      </c>
      <c r="H6055" s="23">
        <v>10925376</v>
      </c>
    </row>
    <row r="6056" spans="1:8" x14ac:dyDescent="0.25">
      <c r="A6056">
        <v>6703</v>
      </c>
      <c r="B6056" t="s">
        <v>9362</v>
      </c>
      <c r="C6056" t="s">
        <v>9363</v>
      </c>
      <c r="D6056" s="23">
        <v>1030396000182</v>
      </c>
      <c r="E6056" t="s">
        <v>1430</v>
      </c>
      <c r="F6056" t="s">
        <v>1415</v>
      </c>
      <c r="G6056">
        <v>10257</v>
      </c>
      <c r="H6056" s="23">
        <v>22051651</v>
      </c>
    </row>
    <row r="6057" spans="1:8" x14ac:dyDescent="0.25">
      <c r="A6057">
        <v>13597</v>
      </c>
      <c r="B6057" t="s">
        <v>9364</v>
      </c>
      <c r="C6057" t="s">
        <v>9365</v>
      </c>
      <c r="D6057" s="23">
        <v>21591368000141</v>
      </c>
      <c r="E6057" t="s">
        <v>1430</v>
      </c>
      <c r="F6057" t="s">
        <v>1415</v>
      </c>
      <c r="G6057">
        <v>21211</v>
      </c>
      <c r="H6057" s="23">
        <v>60541709</v>
      </c>
    </row>
    <row r="6058" spans="1:8" x14ac:dyDescent="0.25">
      <c r="A6058">
        <v>7006</v>
      </c>
      <c r="B6058" t="s">
        <v>9366</v>
      </c>
      <c r="C6058" t="s">
        <v>9367</v>
      </c>
      <c r="D6058" s="23">
        <v>62258884009192</v>
      </c>
      <c r="E6058" t="s">
        <v>1385</v>
      </c>
      <c r="F6058" t="s">
        <v>1386</v>
      </c>
      <c r="G6058">
        <v>10991</v>
      </c>
      <c r="H6058" s="23">
        <v>162231415</v>
      </c>
    </row>
    <row r="6059" spans="1:8" x14ac:dyDescent="0.25">
      <c r="A6059">
        <v>5840</v>
      </c>
      <c r="B6059" t="s">
        <v>9368</v>
      </c>
      <c r="C6059" t="s">
        <v>9369</v>
      </c>
      <c r="D6059" s="23">
        <v>8608558000166</v>
      </c>
      <c r="E6059" t="s">
        <v>3447</v>
      </c>
      <c r="F6059" t="s">
        <v>1444</v>
      </c>
      <c r="G6059">
        <v>8830</v>
      </c>
      <c r="H6059" s="23" t="s">
        <v>1438</v>
      </c>
    </row>
    <row r="6060" spans="1:8" x14ac:dyDescent="0.25">
      <c r="A6060">
        <v>6697</v>
      </c>
      <c r="B6060" t="s">
        <v>9370</v>
      </c>
      <c r="C6060" t="s">
        <v>9371</v>
      </c>
      <c r="D6060" s="23">
        <v>13056260000120</v>
      </c>
      <c r="E6060" t="s">
        <v>1430</v>
      </c>
      <c r="F6060" t="s">
        <v>1415</v>
      </c>
      <c r="G6060">
        <v>10242</v>
      </c>
      <c r="H6060" s="23">
        <v>43014801</v>
      </c>
    </row>
    <row r="6061" spans="1:8" x14ac:dyDescent="0.25">
      <c r="A6061">
        <v>1983</v>
      </c>
      <c r="B6061" t="s">
        <v>9372</v>
      </c>
      <c r="C6061" t="s">
        <v>9373</v>
      </c>
      <c r="D6061" s="23">
        <v>1490787000180</v>
      </c>
      <c r="E6061" t="s">
        <v>9374</v>
      </c>
      <c r="F6061" t="s">
        <v>1415</v>
      </c>
      <c r="G6061">
        <v>3259</v>
      </c>
      <c r="H6061" s="23">
        <v>27413004</v>
      </c>
    </row>
    <row r="6062" spans="1:8" x14ac:dyDescent="0.25">
      <c r="A6062">
        <v>15694</v>
      </c>
      <c r="B6062" t="s">
        <v>9375</v>
      </c>
      <c r="C6062" t="s">
        <v>9376</v>
      </c>
      <c r="D6062" s="23">
        <v>58085046000130</v>
      </c>
      <c r="E6062" t="s">
        <v>1527</v>
      </c>
      <c r="F6062" t="s">
        <v>1386</v>
      </c>
      <c r="G6062">
        <v>24976</v>
      </c>
      <c r="H6062" s="23">
        <v>165116293</v>
      </c>
    </row>
    <row r="6063" spans="1:8" x14ac:dyDescent="0.25">
      <c r="A6063">
        <v>10016</v>
      </c>
      <c r="B6063" t="s">
        <v>9377</v>
      </c>
      <c r="C6063" t="s">
        <v>9378</v>
      </c>
      <c r="D6063" s="23">
        <v>27023800000184</v>
      </c>
      <c r="E6063" t="s">
        <v>1992</v>
      </c>
      <c r="F6063" t="s">
        <v>1587</v>
      </c>
      <c r="G6063">
        <v>14806</v>
      </c>
      <c r="H6063" s="23">
        <v>247260274</v>
      </c>
    </row>
    <row r="6064" spans="1:8" x14ac:dyDescent="0.25">
      <c r="A6064">
        <v>2944</v>
      </c>
      <c r="B6064" t="s">
        <v>9379</v>
      </c>
      <c r="C6064" t="s">
        <v>9380</v>
      </c>
      <c r="D6064" s="23">
        <v>5165665000500</v>
      </c>
      <c r="E6064" t="s">
        <v>9381</v>
      </c>
      <c r="F6064" t="s">
        <v>1407</v>
      </c>
      <c r="G6064">
        <v>4220</v>
      </c>
      <c r="H6064" s="23">
        <v>62143573</v>
      </c>
    </row>
    <row r="6065" spans="1:8" x14ac:dyDescent="0.25">
      <c r="A6065">
        <v>10106</v>
      </c>
      <c r="B6065" t="s">
        <v>9382</v>
      </c>
      <c r="C6065" t="s">
        <v>9383</v>
      </c>
      <c r="D6065" s="23">
        <v>1987706000151</v>
      </c>
      <c r="E6065" t="s">
        <v>9384</v>
      </c>
      <c r="F6065" t="s">
        <v>1390</v>
      </c>
      <c r="G6065">
        <v>15022</v>
      </c>
      <c r="H6065" s="23">
        <v>335106216118</v>
      </c>
    </row>
    <row r="6066" spans="1:8" x14ac:dyDescent="0.25">
      <c r="A6066">
        <v>3012</v>
      </c>
      <c r="B6066" t="s">
        <v>9385</v>
      </c>
      <c r="C6066" t="s">
        <v>9373</v>
      </c>
      <c r="D6066" s="23">
        <v>5482553000141</v>
      </c>
      <c r="E6066" t="s">
        <v>1430</v>
      </c>
      <c r="F6066" t="s">
        <v>1415</v>
      </c>
      <c r="G6066">
        <v>4288</v>
      </c>
      <c r="H6066" s="23">
        <v>30078202</v>
      </c>
    </row>
    <row r="6067" spans="1:8" x14ac:dyDescent="0.25">
      <c r="A6067">
        <v>4680</v>
      </c>
      <c r="B6067" t="s">
        <v>9386</v>
      </c>
      <c r="C6067" t="s">
        <v>9387</v>
      </c>
      <c r="D6067" s="23">
        <v>49940992000126</v>
      </c>
      <c r="E6067" t="s">
        <v>1424</v>
      </c>
      <c r="F6067" t="s">
        <v>1390</v>
      </c>
      <c r="G6067">
        <v>7249</v>
      </c>
      <c r="H6067" s="23">
        <v>109990538119</v>
      </c>
    </row>
    <row r="6068" spans="1:8" x14ac:dyDescent="0.25">
      <c r="A6068">
        <v>12295</v>
      </c>
      <c r="B6068" t="s">
        <v>9388</v>
      </c>
      <c r="C6068" t="s">
        <v>9389</v>
      </c>
      <c r="D6068" s="23">
        <v>91233635000275</v>
      </c>
      <c r="E6068" t="s">
        <v>1976</v>
      </c>
      <c r="F6068" t="s">
        <v>1390</v>
      </c>
      <c r="G6068">
        <v>18892</v>
      </c>
      <c r="H6068" s="23">
        <v>353139850113</v>
      </c>
    </row>
    <row r="6069" spans="1:8" x14ac:dyDescent="0.25">
      <c r="A6069">
        <v>2751</v>
      </c>
      <c r="B6069" t="s">
        <v>9390</v>
      </c>
      <c r="C6069" t="s">
        <v>9391</v>
      </c>
      <c r="D6069" s="23">
        <v>42565697001089</v>
      </c>
      <c r="E6069" t="s">
        <v>1430</v>
      </c>
      <c r="F6069" t="s">
        <v>1415</v>
      </c>
      <c r="G6069">
        <v>4027</v>
      </c>
      <c r="H6069" s="23" t="s">
        <v>2239</v>
      </c>
    </row>
    <row r="6070" spans="1:8" x14ac:dyDescent="0.25">
      <c r="A6070">
        <v>14135</v>
      </c>
      <c r="B6070" t="s">
        <v>9392</v>
      </c>
      <c r="D6070" s="23">
        <v>9258355000150</v>
      </c>
      <c r="E6070" t="s">
        <v>1505</v>
      </c>
      <c r="F6070" t="s">
        <v>1390</v>
      </c>
      <c r="G6070">
        <v>21916</v>
      </c>
      <c r="H6070" s="23">
        <v>797479302119</v>
      </c>
    </row>
    <row r="6071" spans="1:8" x14ac:dyDescent="0.25">
      <c r="A6071">
        <v>8570</v>
      </c>
      <c r="B6071" t="s">
        <v>9393</v>
      </c>
      <c r="C6071" t="s">
        <v>9394</v>
      </c>
      <c r="D6071" s="23">
        <v>2133334000169</v>
      </c>
      <c r="E6071" t="s">
        <v>1505</v>
      </c>
      <c r="F6071" t="s">
        <v>1390</v>
      </c>
      <c r="G6071">
        <v>13073</v>
      </c>
      <c r="H6071" s="23">
        <v>582450792117</v>
      </c>
    </row>
    <row r="6072" spans="1:8" x14ac:dyDescent="0.25">
      <c r="A6072">
        <v>8412</v>
      </c>
      <c r="B6072" t="s">
        <v>9395</v>
      </c>
      <c r="C6072" t="s">
        <v>9396</v>
      </c>
      <c r="D6072" s="23">
        <v>43217850000159</v>
      </c>
      <c r="E6072" t="s">
        <v>1424</v>
      </c>
      <c r="F6072" t="s">
        <v>1390</v>
      </c>
      <c r="G6072">
        <v>12721</v>
      </c>
      <c r="H6072" s="23">
        <v>110804619110</v>
      </c>
    </row>
    <row r="6073" spans="1:8" x14ac:dyDescent="0.25">
      <c r="A6073">
        <v>14871</v>
      </c>
      <c r="B6073" t="s">
        <v>9397</v>
      </c>
      <c r="D6073" s="23">
        <v>42158771000151</v>
      </c>
      <c r="E6073" t="s">
        <v>3519</v>
      </c>
      <c r="F6073" t="s">
        <v>1880</v>
      </c>
      <c r="G6073">
        <v>23310</v>
      </c>
      <c r="H6073" s="23">
        <v>108465918</v>
      </c>
    </row>
    <row r="6074" spans="1:8" x14ac:dyDescent="0.25">
      <c r="A6074">
        <v>10485</v>
      </c>
      <c r="B6074" t="s">
        <v>9398</v>
      </c>
      <c r="C6074" t="s">
        <v>9398</v>
      </c>
      <c r="D6074" s="23">
        <v>21221769000100</v>
      </c>
      <c r="E6074" t="s">
        <v>1422</v>
      </c>
      <c r="F6074" t="s">
        <v>1386</v>
      </c>
      <c r="G6074">
        <v>15823</v>
      </c>
      <c r="H6074" s="23">
        <v>163170860</v>
      </c>
    </row>
    <row r="6075" spans="1:8" x14ac:dyDescent="0.25">
      <c r="A6075">
        <v>975</v>
      </c>
      <c r="B6075" t="s">
        <v>22861</v>
      </c>
      <c r="C6075" t="s">
        <v>22861</v>
      </c>
      <c r="D6075" s="23"/>
      <c r="E6075" t="s">
        <v>1385</v>
      </c>
      <c r="F6075" t="s">
        <v>1386</v>
      </c>
      <c r="G6075">
        <v>2251</v>
      </c>
      <c r="H6075" s="23"/>
    </row>
    <row r="6076" spans="1:8" x14ac:dyDescent="0.25">
      <c r="A6076">
        <v>8004</v>
      </c>
      <c r="B6076" t="s">
        <v>9399</v>
      </c>
      <c r="C6076" t="s">
        <v>9399</v>
      </c>
      <c r="D6076" s="23">
        <v>437598000180</v>
      </c>
      <c r="E6076" t="s">
        <v>2255</v>
      </c>
      <c r="F6076" t="s">
        <v>1386</v>
      </c>
      <c r="G6076">
        <v>12306</v>
      </c>
      <c r="H6076" s="23">
        <v>161078451</v>
      </c>
    </row>
    <row r="6077" spans="1:8" x14ac:dyDescent="0.25">
      <c r="A6077">
        <v>12974</v>
      </c>
      <c r="B6077" t="s">
        <v>9400</v>
      </c>
      <c r="C6077" t="s">
        <v>9400</v>
      </c>
      <c r="D6077" s="23">
        <v>16716954000216</v>
      </c>
      <c r="E6077" t="s">
        <v>1465</v>
      </c>
      <c r="F6077" t="s">
        <v>1398</v>
      </c>
      <c r="G6077">
        <v>20017</v>
      </c>
      <c r="H6077" s="23">
        <v>205864350</v>
      </c>
    </row>
    <row r="6078" spans="1:8" x14ac:dyDescent="0.25">
      <c r="A6078">
        <v>7485</v>
      </c>
      <c r="B6078" t="s">
        <v>9401</v>
      </c>
      <c r="C6078" t="s">
        <v>9401</v>
      </c>
      <c r="D6078" s="23">
        <v>16716954000135</v>
      </c>
      <c r="E6078" t="s">
        <v>1465</v>
      </c>
      <c r="F6078" t="s">
        <v>1398</v>
      </c>
      <c r="G6078">
        <v>11409</v>
      </c>
      <c r="H6078" s="23">
        <v>202747352</v>
      </c>
    </row>
    <row r="6079" spans="1:8" x14ac:dyDescent="0.25">
      <c r="A6079">
        <v>1242</v>
      </c>
      <c r="B6079" t="s">
        <v>9402</v>
      </c>
      <c r="C6079" t="s">
        <v>9403</v>
      </c>
      <c r="D6079" s="23">
        <v>10175742000101</v>
      </c>
      <c r="E6079" t="s">
        <v>1530</v>
      </c>
      <c r="F6079" t="s">
        <v>1386</v>
      </c>
      <c r="G6079">
        <v>2518</v>
      </c>
      <c r="H6079" s="23">
        <v>161572855</v>
      </c>
    </row>
    <row r="6080" spans="1:8" x14ac:dyDescent="0.25">
      <c r="A6080">
        <v>1832</v>
      </c>
      <c r="B6080" t="s">
        <v>9404</v>
      </c>
      <c r="C6080" t="s">
        <v>9405</v>
      </c>
      <c r="D6080" s="23">
        <v>12941159000190</v>
      </c>
      <c r="E6080" t="s">
        <v>1409</v>
      </c>
      <c r="F6080" t="s">
        <v>1386</v>
      </c>
      <c r="G6080">
        <v>3108</v>
      </c>
      <c r="H6080" s="23">
        <v>160803411</v>
      </c>
    </row>
    <row r="6081" spans="1:8" x14ac:dyDescent="0.25">
      <c r="A6081">
        <v>3547</v>
      </c>
      <c r="B6081" t="s">
        <v>9406</v>
      </c>
      <c r="C6081" t="s">
        <v>9407</v>
      </c>
      <c r="D6081" s="23">
        <v>81361644000107</v>
      </c>
      <c r="E6081" t="s">
        <v>2315</v>
      </c>
      <c r="F6081" t="s">
        <v>1610</v>
      </c>
      <c r="G6081">
        <v>4823</v>
      </c>
      <c r="H6081" s="23">
        <v>251856925</v>
      </c>
    </row>
    <row r="6082" spans="1:8" x14ac:dyDescent="0.25">
      <c r="A6082">
        <v>2980</v>
      </c>
      <c r="B6082" t="s">
        <v>9408</v>
      </c>
      <c r="C6082" t="s">
        <v>9407</v>
      </c>
      <c r="D6082" s="23">
        <v>5314128000143</v>
      </c>
      <c r="E6082" t="s">
        <v>2315</v>
      </c>
      <c r="F6082" t="s">
        <v>1610</v>
      </c>
      <c r="G6082">
        <v>4256</v>
      </c>
      <c r="H6082" s="23" t="s">
        <v>2239</v>
      </c>
    </row>
    <row r="6083" spans="1:8" x14ac:dyDescent="0.25">
      <c r="A6083">
        <v>2979</v>
      </c>
      <c r="B6083" t="s">
        <v>9409</v>
      </c>
      <c r="C6083" t="s">
        <v>9407</v>
      </c>
      <c r="D6083" s="23">
        <v>5314071000182</v>
      </c>
      <c r="E6083" t="s">
        <v>2315</v>
      </c>
      <c r="F6083" t="s">
        <v>1610</v>
      </c>
      <c r="G6083">
        <v>4255</v>
      </c>
      <c r="H6083" s="23">
        <v>254474357</v>
      </c>
    </row>
    <row r="6084" spans="1:8" x14ac:dyDescent="0.25">
      <c r="A6084">
        <v>13337</v>
      </c>
      <c r="B6084" t="s">
        <v>9410</v>
      </c>
      <c r="D6084" s="23">
        <v>16708116000110</v>
      </c>
      <c r="E6084" t="s">
        <v>1505</v>
      </c>
      <c r="F6084" t="s">
        <v>1390</v>
      </c>
      <c r="G6084">
        <v>20819</v>
      </c>
      <c r="H6084" s="23">
        <v>582918720110</v>
      </c>
    </row>
    <row r="6085" spans="1:8" x14ac:dyDescent="0.25">
      <c r="A6085">
        <v>10078</v>
      </c>
      <c r="B6085" t="s">
        <v>9411</v>
      </c>
      <c r="C6085" t="s">
        <v>9412</v>
      </c>
      <c r="D6085" s="23">
        <v>62462676000154</v>
      </c>
      <c r="E6085" t="s">
        <v>1424</v>
      </c>
      <c r="F6085" t="s">
        <v>1390</v>
      </c>
      <c r="G6085">
        <v>14940</v>
      </c>
      <c r="H6085" s="23">
        <v>108111902119</v>
      </c>
    </row>
    <row r="6086" spans="1:8" x14ac:dyDescent="0.25">
      <c r="A6086">
        <v>5478</v>
      </c>
      <c r="B6086" t="s">
        <v>9413</v>
      </c>
      <c r="D6086" s="23"/>
      <c r="E6086" t="s">
        <v>9414</v>
      </c>
      <c r="F6086" t="s">
        <v>1536</v>
      </c>
      <c r="G6086">
        <v>8542</v>
      </c>
      <c r="H6086" s="23"/>
    </row>
    <row r="6087" spans="1:8" x14ac:dyDescent="0.25">
      <c r="A6087">
        <v>9555</v>
      </c>
      <c r="B6087" t="s">
        <v>9415</v>
      </c>
      <c r="C6087" t="s">
        <v>9416</v>
      </c>
      <c r="D6087" s="23">
        <v>21814567001909</v>
      </c>
      <c r="E6087" t="s">
        <v>1430</v>
      </c>
      <c r="F6087" t="s">
        <v>1415</v>
      </c>
      <c r="G6087">
        <v>14252</v>
      </c>
      <c r="H6087" s="23">
        <v>71373381</v>
      </c>
    </row>
    <row r="6088" spans="1:8" x14ac:dyDescent="0.25">
      <c r="A6088">
        <v>8959</v>
      </c>
      <c r="B6088" t="s">
        <v>9417</v>
      </c>
      <c r="C6088" t="s">
        <v>9417</v>
      </c>
      <c r="D6088" s="23">
        <v>33337122013377</v>
      </c>
      <c r="E6088" t="s">
        <v>2200</v>
      </c>
      <c r="F6088" t="s">
        <v>1457</v>
      </c>
      <c r="G6088">
        <v>13497</v>
      </c>
      <c r="H6088" s="23">
        <v>194058107</v>
      </c>
    </row>
    <row r="6089" spans="1:8" x14ac:dyDescent="0.25">
      <c r="A6089">
        <v>2410</v>
      </c>
      <c r="B6089" t="s">
        <v>9418</v>
      </c>
      <c r="C6089" t="s">
        <v>9419</v>
      </c>
      <c r="D6089" s="23">
        <v>33337122007059</v>
      </c>
      <c r="E6089" t="s">
        <v>1992</v>
      </c>
      <c r="F6089" t="s">
        <v>1587</v>
      </c>
      <c r="G6089">
        <v>3686</v>
      </c>
      <c r="H6089" s="23">
        <v>240015509</v>
      </c>
    </row>
    <row r="6090" spans="1:8" x14ac:dyDescent="0.25">
      <c r="A6090">
        <v>2411</v>
      </c>
      <c r="B6090" t="s">
        <v>9420</v>
      </c>
      <c r="C6090" t="s">
        <v>9421</v>
      </c>
      <c r="D6090" s="23">
        <v>33337122013962</v>
      </c>
      <c r="E6090" t="s">
        <v>2218</v>
      </c>
      <c r="F6090" t="s">
        <v>1398</v>
      </c>
      <c r="G6090">
        <v>3687</v>
      </c>
      <c r="H6090" s="23" t="s">
        <v>9422</v>
      </c>
    </row>
    <row r="6091" spans="1:8" x14ac:dyDescent="0.25">
      <c r="A6091">
        <v>2412</v>
      </c>
      <c r="B6091" t="s">
        <v>9420</v>
      </c>
      <c r="C6091" t="s">
        <v>9426</v>
      </c>
      <c r="D6091" s="23">
        <v>33337122018417</v>
      </c>
      <c r="E6091" t="s">
        <v>1527</v>
      </c>
      <c r="F6091" t="s">
        <v>1386</v>
      </c>
      <c r="G6091">
        <v>3688</v>
      </c>
      <c r="H6091" s="23" t="s">
        <v>9427</v>
      </c>
    </row>
    <row r="6092" spans="1:8" x14ac:dyDescent="0.25">
      <c r="A6092">
        <v>2409</v>
      </c>
      <c r="B6092" t="s">
        <v>9420</v>
      </c>
      <c r="C6092" t="s">
        <v>9425</v>
      </c>
      <c r="D6092" s="23">
        <v>33337122004890</v>
      </c>
      <c r="E6092" t="s">
        <v>1406</v>
      </c>
      <c r="F6092" t="s">
        <v>1407</v>
      </c>
      <c r="G6092">
        <v>3685</v>
      </c>
      <c r="H6092" s="23">
        <v>61035980</v>
      </c>
    </row>
    <row r="6093" spans="1:8" x14ac:dyDescent="0.25">
      <c r="A6093">
        <v>2413</v>
      </c>
      <c r="B6093" t="s">
        <v>9420</v>
      </c>
      <c r="C6093" t="s">
        <v>9423</v>
      </c>
      <c r="D6093" s="23">
        <v>33337122020314</v>
      </c>
      <c r="E6093" t="s">
        <v>2205</v>
      </c>
      <c r="F6093" t="s">
        <v>1415</v>
      </c>
      <c r="G6093">
        <v>3689</v>
      </c>
      <c r="H6093" s="23" t="s">
        <v>9424</v>
      </c>
    </row>
    <row r="6094" spans="1:8" x14ac:dyDescent="0.25">
      <c r="A6094">
        <v>13787</v>
      </c>
      <c r="B6094" t="s">
        <v>9428</v>
      </c>
      <c r="C6094" t="s">
        <v>9429</v>
      </c>
      <c r="D6094" s="23">
        <v>14677338000197</v>
      </c>
      <c r="E6094" t="s">
        <v>1476</v>
      </c>
      <c r="F6094" t="s">
        <v>1415</v>
      </c>
      <c r="G6094">
        <v>21488</v>
      </c>
      <c r="H6094" s="23">
        <v>46750290</v>
      </c>
    </row>
    <row r="6095" spans="1:8" x14ac:dyDescent="0.25">
      <c r="A6095">
        <v>6205</v>
      </c>
      <c r="B6095" t="s">
        <v>9430</v>
      </c>
      <c r="C6095" t="s">
        <v>9431</v>
      </c>
      <c r="D6095" s="23">
        <v>10343295000152</v>
      </c>
      <c r="E6095" t="s">
        <v>2415</v>
      </c>
      <c r="F6095" t="s">
        <v>1386</v>
      </c>
      <c r="G6095">
        <v>9743</v>
      </c>
      <c r="H6095" s="23">
        <v>161589529</v>
      </c>
    </row>
    <row r="6096" spans="1:8" x14ac:dyDescent="0.25">
      <c r="A6096">
        <v>14692</v>
      </c>
      <c r="B6096" t="s">
        <v>9432</v>
      </c>
      <c r="D6096" s="23">
        <v>6905487000219</v>
      </c>
      <c r="E6096" t="s">
        <v>1982</v>
      </c>
      <c r="F6096" t="s">
        <v>1386</v>
      </c>
      <c r="G6096">
        <v>23131</v>
      </c>
      <c r="H6096" s="23">
        <v>161990711</v>
      </c>
    </row>
    <row r="6097" spans="1:8" x14ac:dyDescent="0.25">
      <c r="A6097">
        <v>6830</v>
      </c>
      <c r="B6097" t="s">
        <v>9433</v>
      </c>
      <c r="C6097" t="s">
        <v>9433</v>
      </c>
      <c r="D6097" s="23">
        <v>13447981000161</v>
      </c>
      <c r="E6097" t="s">
        <v>1430</v>
      </c>
      <c r="F6097" t="s">
        <v>1415</v>
      </c>
      <c r="G6097">
        <v>10789</v>
      </c>
      <c r="H6097" s="23" t="s">
        <v>1438</v>
      </c>
    </row>
    <row r="6098" spans="1:8" x14ac:dyDescent="0.25">
      <c r="A6098">
        <v>15112</v>
      </c>
      <c r="B6098" t="s">
        <v>9434</v>
      </c>
      <c r="C6098" t="s">
        <v>9435</v>
      </c>
      <c r="D6098" s="23">
        <v>18150679000160</v>
      </c>
      <c r="E6098" t="s">
        <v>3858</v>
      </c>
      <c r="F6098" t="s">
        <v>1444</v>
      </c>
      <c r="G6098">
        <v>23991</v>
      </c>
      <c r="H6098" s="23">
        <v>109086420</v>
      </c>
    </row>
    <row r="6099" spans="1:8" x14ac:dyDescent="0.25">
      <c r="A6099">
        <v>6427</v>
      </c>
      <c r="B6099" t="s">
        <v>9436</v>
      </c>
      <c r="C6099" t="s">
        <v>9437</v>
      </c>
      <c r="D6099" s="23">
        <v>13359753000130</v>
      </c>
      <c r="E6099" t="s">
        <v>1430</v>
      </c>
      <c r="F6099" t="s">
        <v>1415</v>
      </c>
      <c r="G6099">
        <v>9968</v>
      </c>
      <c r="H6099" s="23">
        <v>43612610</v>
      </c>
    </row>
    <row r="6100" spans="1:8" x14ac:dyDescent="0.25">
      <c r="A6100">
        <v>4279</v>
      </c>
      <c r="B6100" t="s">
        <v>22862</v>
      </c>
      <c r="C6100" t="s">
        <v>22863</v>
      </c>
      <c r="D6100" s="23"/>
      <c r="E6100" t="s">
        <v>1385</v>
      </c>
      <c r="F6100" t="s">
        <v>1386</v>
      </c>
      <c r="G6100">
        <v>5421</v>
      </c>
      <c r="H6100" s="23"/>
    </row>
    <row r="6101" spans="1:8" x14ac:dyDescent="0.25">
      <c r="A6101">
        <v>10155</v>
      </c>
      <c r="B6101" t="s">
        <v>9438</v>
      </c>
      <c r="C6101" t="s">
        <v>9438</v>
      </c>
      <c r="D6101" s="23">
        <v>12807822000168</v>
      </c>
      <c r="E6101" t="s">
        <v>3243</v>
      </c>
      <c r="F6101" t="s">
        <v>1415</v>
      </c>
      <c r="G6101">
        <v>15201</v>
      </c>
      <c r="H6101" s="23">
        <v>15301869</v>
      </c>
    </row>
    <row r="6102" spans="1:8" x14ac:dyDescent="0.25">
      <c r="A6102">
        <v>8262</v>
      </c>
      <c r="B6102" t="s">
        <v>9439</v>
      </c>
      <c r="C6102" t="s">
        <v>9439</v>
      </c>
      <c r="D6102" s="23">
        <v>10936355000140</v>
      </c>
      <c r="E6102" t="s">
        <v>1487</v>
      </c>
      <c r="F6102" t="s">
        <v>1386</v>
      </c>
      <c r="G6102">
        <v>12525</v>
      </c>
      <c r="H6102" s="23">
        <v>161622097</v>
      </c>
    </row>
    <row r="6103" spans="1:8" x14ac:dyDescent="0.25">
      <c r="A6103">
        <v>14187</v>
      </c>
      <c r="B6103" t="s">
        <v>9440</v>
      </c>
      <c r="C6103" t="s">
        <v>9440</v>
      </c>
      <c r="D6103" s="23">
        <v>18903729000133</v>
      </c>
      <c r="E6103" t="s">
        <v>2454</v>
      </c>
      <c r="F6103" t="s">
        <v>1386</v>
      </c>
      <c r="G6103">
        <v>22135</v>
      </c>
      <c r="H6103" s="23">
        <v>162204841</v>
      </c>
    </row>
    <row r="6104" spans="1:8" x14ac:dyDescent="0.25">
      <c r="A6104">
        <v>4060</v>
      </c>
      <c r="B6104" t="s">
        <v>9441</v>
      </c>
      <c r="C6104" t="s">
        <v>9442</v>
      </c>
      <c r="D6104" s="23">
        <v>9434396000150</v>
      </c>
      <c r="E6104" t="s">
        <v>1385</v>
      </c>
      <c r="F6104" t="s">
        <v>1386</v>
      </c>
      <c r="G6104">
        <v>5336</v>
      </c>
      <c r="H6104" s="23">
        <v>161556701</v>
      </c>
    </row>
    <row r="6105" spans="1:8" x14ac:dyDescent="0.25">
      <c r="A6105">
        <v>12263</v>
      </c>
      <c r="B6105" t="s">
        <v>9443</v>
      </c>
      <c r="C6105" t="s">
        <v>9444</v>
      </c>
      <c r="D6105" s="23">
        <v>27467383000169</v>
      </c>
      <c r="E6105" t="s">
        <v>1921</v>
      </c>
      <c r="F6105" t="s">
        <v>1386</v>
      </c>
      <c r="G6105">
        <v>18858</v>
      </c>
      <c r="H6105" s="23" t="s">
        <v>1438</v>
      </c>
    </row>
    <row r="6106" spans="1:8" x14ac:dyDescent="0.25">
      <c r="A6106">
        <v>1099</v>
      </c>
      <c r="B6106" t="s">
        <v>22864</v>
      </c>
      <c r="C6106" t="s">
        <v>22864</v>
      </c>
      <c r="D6106" s="23"/>
      <c r="E6106" t="s">
        <v>1541</v>
      </c>
      <c r="F6106" t="s">
        <v>1386</v>
      </c>
      <c r="G6106">
        <v>2375</v>
      </c>
      <c r="H6106" s="23"/>
    </row>
    <row r="6107" spans="1:8" x14ac:dyDescent="0.25">
      <c r="A6107">
        <v>5300</v>
      </c>
      <c r="B6107" t="s">
        <v>22865</v>
      </c>
      <c r="C6107" t="s">
        <v>22865</v>
      </c>
      <c r="D6107" s="23"/>
      <c r="E6107" t="s">
        <v>1422</v>
      </c>
      <c r="F6107" t="s">
        <v>1386</v>
      </c>
      <c r="G6107">
        <v>1022</v>
      </c>
      <c r="H6107" s="23"/>
    </row>
    <row r="6108" spans="1:8" x14ac:dyDescent="0.25">
      <c r="A6108">
        <v>13165</v>
      </c>
      <c r="B6108" t="s">
        <v>9445</v>
      </c>
      <c r="D6108" s="23">
        <v>5317917000138</v>
      </c>
      <c r="E6108" t="s">
        <v>1734</v>
      </c>
      <c r="F6108" t="s">
        <v>1390</v>
      </c>
      <c r="G6108">
        <v>20345</v>
      </c>
      <c r="H6108" s="23">
        <v>177220033110</v>
      </c>
    </row>
    <row r="6109" spans="1:8" x14ac:dyDescent="0.25">
      <c r="A6109">
        <v>9202</v>
      </c>
      <c r="B6109" t="s">
        <v>22866</v>
      </c>
      <c r="C6109" t="s">
        <v>22867</v>
      </c>
      <c r="D6109" s="23"/>
      <c r="E6109" t="s">
        <v>1385</v>
      </c>
      <c r="F6109" t="s">
        <v>1386</v>
      </c>
      <c r="G6109">
        <v>6915</v>
      </c>
      <c r="H6109" s="23"/>
    </row>
    <row r="6110" spans="1:8" x14ac:dyDescent="0.25">
      <c r="A6110">
        <v>1690</v>
      </c>
      <c r="B6110" t="s">
        <v>9446</v>
      </c>
      <c r="C6110" t="s">
        <v>9447</v>
      </c>
      <c r="D6110" s="23">
        <v>11987232000100</v>
      </c>
      <c r="E6110" t="s">
        <v>2549</v>
      </c>
      <c r="F6110" t="s">
        <v>1386</v>
      </c>
      <c r="G6110">
        <v>2966</v>
      </c>
      <c r="H6110" s="23">
        <v>161694543</v>
      </c>
    </row>
    <row r="6111" spans="1:8" x14ac:dyDescent="0.25">
      <c r="A6111">
        <v>8210</v>
      </c>
      <c r="B6111" t="s">
        <v>22868</v>
      </c>
      <c r="C6111" t="s">
        <v>22868</v>
      </c>
      <c r="D6111" s="23"/>
      <c r="E6111" t="s">
        <v>1422</v>
      </c>
      <c r="F6111" t="s">
        <v>1386</v>
      </c>
      <c r="G6111">
        <v>12479</v>
      </c>
      <c r="H6111" s="23"/>
    </row>
    <row r="6112" spans="1:8" x14ac:dyDescent="0.25">
      <c r="A6112">
        <v>1503</v>
      </c>
      <c r="B6112" t="s">
        <v>9448</v>
      </c>
      <c r="C6112" t="s">
        <v>9449</v>
      </c>
      <c r="D6112" s="23">
        <v>11019444000195</v>
      </c>
      <c r="E6112" t="s">
        <v>1700</v>
      </c>
      <c r="F6112" t="s">
        <v>1386</v>
      </c>
      <c r="G6112">
        <v>2779</v>
      </c>
      <c r="H6112" s="23">
        <v>161190251</v>
      </c>
    </row>
    <row r="6113" spans="1:8" x14ac:dyDescent="0.25">
      <c r="A6113">
        <v>31</v>
      </c>
      <c r="B6113" t="s">
        <v>9450</v>
      </c>
      <c r="D6113" s="23"/>
      <c r="E6113" t="s">
        <v>1422</v>
      </c>
      <c r="F6113" t="s">
        <v>1386</v>
      </c>
      <c r="G6113">
        <v>1307</v>
      </c>
      <c r="H6113" s="23"/>
    </row>
    <row r="6114" spans="1:8" x14ac:dyDescent="0.25">
      <c r="A6114">
        <v>9506</v>
      </c>
      <c r="B6114" t="s">
        <v>9451</v>
      </c>
      <c r="C6114" t="s">
        <v>9451</v>
      </c>
      <c r="D6114" s="23">
        <v>16812308000171</v>
      </c>
      <c r="E6114" t="s">
        <v>1452</v>
      </c>
      <c r="F6114" t="s">
        <v>1386</v>
      </c>
      <c r="G6114">
        <v>14194</v>
      </c>
      <c r="H6114" s="23">
        <v>162033907</v>
      </c>
    </row>
    <row r="6115" spans="1:8" x14ac:dyDescent="0.25">
      <c r="A6115">
        <v>10140</v>
      </c>
      <c r="B6115" t="s">
        <v>9452</v>
      </c>
      <c r="C6115" t="s">
        <v>9452</v>
      </c>
      <c r="D6115" s="23">
        <v>26489415000164</v>
      </c>
      <c r="E6115" t="s">
        <v>1452</v>
      </c>
      <c r="F6115" t="s">
        <v>1386</v>
      </c>
      <c r="G6115">
        <v>15156</v>
      </c>
      <c r="H6115" s="23">
        <v>162829345</v>
      </c>
    </row>
    <row r="6116" spans="1:8" x14ac:dyDescent="0.25">
      <c r="A6116">
        <v>7205</v>
      </c>
      <c r="B6116" t="s">
        <v>9453</v>
      </c>
      <c r="C6116" t="s">
        <v>9453</v>
      </c>
      <c r="D6116" s="23">
        <v>40802613000167</v>
      </c>
      <c r="E6116" t="s">
        <v>1397</v>
      </c>
      <c r="F6116" t="s">
        <v>1398</v>
      </c>
      <c r="G6116">
        <v>11147</v>
      </c>
      <c r="H6116" s="23">
        <v>202090140</v>
      </c>
    </row>
    <row r="6117" spans="1:8" x14ac:dyDescent="0.25">
      <c r="A6117">
        <v>13754</v>
      </c>
      <c r="B6117" t="s">
        <v>9454</v>
      </c>
      <c r="D6117" s="23">
        <v>24101169000104</v>
      </c>
      <c r="E6117" t="s">
        <v>2667</v>
      </c>
      <c r="F6117" t="s">
        <v>1390</v>
      </c>
      <c r="G6117">
        <v>21443</v>
      </c>
      <c r="H6117" s="23">
        <v>535595715119</v>
      </c>
    </row>
    <row r="6118" spans="1:8" x14ac:dyDescent="0.25">
      <c r="A6118">
        <v>1199</v>
      </c>
      <c r="B6118" t="s">
        <v>22869</v>
      </c>
      <c r="C6118" t="s">
        <v>22869</v>
      </c>
      <c r="D6118" s="23"/>
      <c r="E6118" t="s">
        <v>1385</v>
      </c>
      <c r="F6118" t="s">
        <v>1386</v>
      </c>
      <c r="G6118">
        <v>2475</v>
      </c>
      <c r="H6118" s="23"/>
    </row>
    <row r="6119" spans="1:8" x14ac:dyDescent="0.25">
      <c r="A6119">
        <v>8257</v>
      </c>
      <c r="B6119" t="s">
        <v>9455</v>
      </c>
      <c r="C6119" t="s">
        <v>9455</v>
      </c>
      <c r="D6119" s="23">
        <v>16895095000199</v>
      </c>
      <c r="E6119" t="s">
        <v>1409</v>
      </c>
      <c r="F6119" t="s">
        <v>1386</v>
      </c>
      <c r="G6119">
        <v>12519</v>
      </c>
      <c r="H6119" s="23">
        <v>162041691</v>
      </c>
    </row>
    <row r="6120" spans="1:8" x14ac:dyDescent="0.25">
      <c r="A6120">
        <v>761</v>
      </c>
      <c r="B6120" t="s">
        <v>22870</v>
      </c>
      <c r="C6120" t="s">
        <v>22870</v>
      </c>
      <c r="D6120" s="23"/>
      <c r="E6120" t="s">
        <v>6201</v>
      </c>
      <c r="F6120" t="s">
        <v>1587</v>
      </c>
      <c r="G6120">
        <v>6037</v>
      </c>
      <c r="H6120" s="23"/>
    </row>
    <row r="6121" spans="1:8" x14ac:dyDescent="0.25">
      <c r="A6121">
        <v>2824</v>
      </c>
      <c r="B6121" t="s">
        <v>9456</v>
      </c>
      <c r="C6121" t="s">
        <v>9457</v>
      </c>
      <c r="D6121" s="23">
        <v>4621016000172</v>
      </c>
      <c r="E6121" t="s">
        <v>1430</v>
      </c>
      <c r="F6121" t="s">
        <v>1415</v>
      </c>
      <c r="G6121">
        <v>4100</v>
      </c>
      <c r="H6121" s="23">
        <v>28550110</v>
      </c>
    </row>
    <row r="6122" spans="1:8" x14ac:dyDescent="0.25">
      <c r="A6122">
        <v>10215</v>
      </c>
      <c r="B6122" t="s">
        <v>22871</v>
      </c>
      <c r="C6122" t="s">
        <v>22871</v>
      </c>
      <c r="D6122" s="23"/>
      <c r="E6122" t="s">
        <v>7009</v>
      </c>
      <c r="F6122" t="s">
        <v>1386</v>
      </c>
      <c r="G6122">
        <v>15413</v>
      </c>
      <c r="H6122" s="23"/>
    </row>
    <row r="6123" spans="1:8" x14ac:dyDescent="0.25">
      <c r="A6123">
        <v>2489</v>
      </c>
      <c r="B6123" t="s">
        <v>9458</v>
      </c>
      <c r="C6123" t="s">
        <v>9459</v>
      </c>
      <c r="D6123" s="23">
        <v>35320753000169</v>
      </c>
      <c r="E6123" t="s">
        <v>1476</v>
      </c>
      <c r="F6123" t="s">
        <v>1415</v>
      </c>
      <c r="G6123">
        <v>3765</v>
      </c>
      <c r="H6123" s="23">
        <v>31643302</v>
      </c>
    </row>
    <row r="6124" spans="1:8" x14ac:dyDescent="0.25">
      <c r="A6124">
        <v>13041</v>
      </c>
      <c r="B6124" t="s">
        <v>9460</v>
      </c>
      <c r="C6124" t="s">
        <v>9461</v>
      </c>
      <c r="D6124" s="23">
        <v>88623996000132</v>
      </c>
      <c r="E6124" t="s">
        <v>2706</v>
      </c>
      <c r="F6124" t="s">
        <v>1619</v>
      </c>
      <c r="G6124">
        <v>20136</v>
      </c>
      <c r="H6124" s="23">
        <v>290024714</v>
      </c>
    </row>
    <row r="6125" spans="1:8" x14ac:dyDescent="0.25">
      <c r="A6125">
        <v>4344</v>
      </c>
      <c r="B6125" t="s">
        <v>9462</v>
      </c>
      <c r="C6125" t="s">
        <v>9463</v>
      </c>
      <c r="D6125" s="23">
        <v>11172415000169</v>
      </c>
      <c r="E6125" t="s">
        <v>1465</v>
      </c>
      <c r="F6125" t="s">
        <v>1398</v>
      </c>
      <c r="G6125">
        <v>6923</v>
      </c>
      <c r="H6125" s="23">
        <v>202233405</v>
      </c>
    </row>
    <row r="6126" spans="1:8" x14ac:dyDescent="0.25">
      <c r="A6126">
        <v>4042</v>
      </c>
      <c r="B6126" t="s">
        <v>9464</v>
      </c>
      <c r="C6126" t="s">
        <v>9465</v>
      </c>
      <c r="D6126" s="23">
        <v>9387754000200</v>
      </c>
      <c r="E6126" t="s">
        <v>1422</v>
      </c>
      <c r="F6126" t="s">
        <v>1386</v>
      </c>
      <c r="G6126">
        <v>5318</v>
      </c>
      <c r="H6126" s="23">
        <v>161776949</v>
      </c>
    </row>
    <row r="6127" spans="1:8" x14ac:dyDescent="0.25">
      <c r="A6127">
        <v>4041</v>
      </c>
      <c r="B6127" t="s">
        <v>9466</v>
      </c>
      <c r="C6127" t="s">
        <v>9467</v>
      </c>
      <c r="D6127" s="23">
        <v>9387754000110</v>
      </c>
      <c r="E6127" t="s">
        <v>1422</v>
      </c>
      <c r="F6127" t="s">
        <v>1386</v>
      </c>
      <c r="G6127">
        <v>5317</v>
      </c>
      <c r="H6127" s="23">
        <v>160114675</v>
      </c>
    </row>
    <row r="6128" spans="1:8" x14ac:dyDescent="0.25">
      <c r="A6128">
        <v>1407</v>
      </c>
      <c r="B6128" t="s">
        <v>9468</v>
      </c>
      <c r="C6128" t="s">
        <v>9469</v>
      </c>
      <c r="D6128" s="23">
        <v>10759231000137</v>
      </c>
      <c r="E6128" t="s">
        <v>1696</v>
      </c>
      <c r="F6128" t="s">
        <v>1386</v>
      </c>
      <c r="G6128">
        <v>2683</v>
      </c>
      <c r="H6128" s="23">
        <v>160290791</v>
      </c>
    </row>
    <row r="6129" spans="1:8" x14ac:dyDescent="0.25">
      <c r="A6129">
        <v>3953</v>
      </c>
      <c r="B6129" t="s">
        <v>9470</v>
      </c>
      <c r="C6129" t="s">
        <v>9471</v>
      </c>
      <c r="D6129" s="23">
        <v>9264953000131</v>
      </c>
      <c r="E6129" t="s">
        <v>1452</v>
      </c>
      <c r="F6129" t="s">
        <v>1386</v>
      </c>
      <c r="G6129">
        <v>5229</v>
      </c>
      <c r="H6129" s="23">
        <v>160754470</v>
      </c>
    </row>
    <row r="6130" spans="1:8" x14ac:dyDescent="0.25">
      <c r="A6130">
        <v>11808</v>
      </c>
      <c r="B6130" t="s">
        <v>9472</v>
      </c>
      <c r="C6130" t="s">
        <v>9473</v>
      </c>
      <c r="D6130" s="23">
        <v>13207763000150</v>
      </c>
      <c r="E6130" t="s">
        <v>1422</v>
      </c>
      <c r="F6130" t="s">
        <v>1386</v>
      </c>
      <c r="G6130">
        <v>18127</v>
      </c>
      <c r="H6130" s="23">
        <v>161804683</v>
      </c>
    </row>
    <row r="6131" spans="1:8" x14ac:dyDescent="0.25">
      <c r="A6131">
        <v>13369</v>
      </c>
      <c r="B6131" t="s">
        <v>9474</v>
      </c>
      <c r="C6131" t="s">
        <v>9475</v>
      </c>
      <c r="D6131" s="23">
        <v>76430438007770</v>
      </c>
      <c r="E6131" t="s">
        <v>9476</v>
      </c>
      <c r="F6131" t="s">
        <v>1692</v>
      </c>
      <c r="G6131">
        <v>20923</v>
      </c>
      <c r="H6131" s="23">
        <v>9073495277</v>
      </c>
    </row>
    <row r="6132" spans="1:8" x14ac:dyDescent="0.25">
      <c r="A6132">
        <v>4421</v>
      </c>
      <c r="B6132" t="s">
        <v>9477</v>
      </c>
      <c r="C6132" t="s">
        <v>9477</v>
      </c>
      <c r="D6132" s="23">
        <v>15427983000114</v>
      </c>
      <c r="E6132" t="s">
        <v>1921</v>
      </c>
      <c r="F6132" t="s">
        <v>1386</v>
      </c>
      <c r="G6132">
        <v>7007</v>
      </c>
      <c r="H6132" s="23">
        <v>161978177</v>
      </c>
    </row>
    <row r="6133" spans="1:8" x14ac:dyDescent="0.25">
      <c r="A6133">
        <v>9601</v>
      </c>
      <c r="B6133" t="s">
        <v>9478</v>
      </c>
      <c r="C6133" t="s">
        <v>9478</v>
      </c>
      <c r="D6133" s="23">
        <v>27810347000156</v>
      </c>
      <c r="E6133" t="s">
        <v>1385</v>
      </c>
      <c r="F6133" t="s">
        <v>1386</v>
      </c>
      <c r="G6133">
        <v>14296</v>
      </c>
      <c r="H6133" s="23">
        <v>162969767</v>
      </c>
    </row>
    <row r="6134" spans="1:8" x14ac:dyDescent="0.25">
      <c r="A6134">
        <v>6605</v>
      </c>
      <c r="B6134" t="s">
        <v>9479</v>
      </c>
      <c r="C6134" t="s">
        <v>9480</v>
      </c>
      <c r="D6134" s="23">
        <v>9034485000290</v>
      </c>
      <c r="E6134" t="s">
        <v>1385</v>
      </c>
      <c r="F6134" t="s">
        <v>1386</v>
      </c>
      <c r="G6134">
        <v>10145</v>
      </c>
      <c r="H6134" s="23">
        <v>162159820</v>
      </c>
    </row>
    <row r="6135" spans="1:8" x14ac:dyDescent="0.25">
      <c r="A6135">
        <v>11679</v>
      </c>
      <c r="B6135" t="s">
        <v>9481</v>
      </c>
      <c r="C6135" t="s">
        <v>9482</v>
      </c>
      <c r="D6135" s="23">
        <v>18595179000132</v>
      </c>
      <c r="E6135" t="s">
        <v>1385</v>
      </c>
      <c r="F6135" t="s">
        <v>1386</v>
      </c>
      <c r="G6135">
        <v>17607</v>
      </c>
      <c r="H6135" s="23" t="s">
        <v>1438</v>
      </c>
    </row>
    <row r="6136" spans="1:8" x14ac:dyDescent="0.25">
      <c r="A6136">
        <v>14983</v>
      </c>
      <c r="B6136" t="s">
        <v>9483</v>
      </c>
      <c r="C6136" t="s">
        <v>9484</v>
      </c>
      <c r="D6136" s="23">
        <v>34467042000159</v>
      </c>
      <c r="E6136" t="s">
        <v>1505</v>
      </c>
      <c r="F6136" t="s">
        <v>1390</v>
      </c>
      <c r="G6136">
        <v>23542</v>
      </c>
      <c r="H6136" s="23">
        <v>797511535118</v>
      </c>
    </row>
    <row r="6137" spans="1:8" x14ac:dyDescent="0.25">
      <c r="A6137">
        <v>9935</v>
      </c>
      <c r="B6137" t="s">
        <v>9485</v>
      </c>
      <c r="C6137" t="s">
        <v>9486</v>
      </c>
      <c r="D6137" s="23">
        <v>29285097000108</v>
      </c>
      <c r="E6137" t="s">
        <v>1422</v>
      </c>
      <c r="F6137" t="s">
        <v>1386</v>
      </c>
      <c r="G6137">
        <v>14667</v>
      </c>
      <c r="H6137" s="23">
        <v>163072329</v>
      </c>
    </row>
    <row r="6138" spans="1:8" x14ac:dyDescent="0.25">
      <c r="A6138">
        <v>8857</v>
      </c>
      <c r="B6138" t="s">
        <v>9487</v>
      </c>
      <c r="C6138" t="s">
        <v>9487</v>
      </c>
      <c r="D6138" s="23">
        <v>54732722000160</v>
      </c>
      <c r="E6138" t="s">
        <v>2193</v>
      </c>
      <c r="F6138" t="s">
        <v>1390</v>
      </c>
      <c r="G6138">
        <v>13377</v>
      </c>
      <c r="H6138" s="23">
        <v>206032068116</v>
      </c>
    </row>
    <row r="6139" spans="1:8" x14ac:dyDescent="0.25">
      <c r="A6139">
        <v>3342</v>
      </c>
      <c r="B6139" t="s">
        <v>9488</v>
      </c>
      <c r="C6139" t="s">
        <v>9489</v>
      </c>
      <c r="D6139" s="23">
        <v>72360084000185</v>
      </c>
      <c r="E6139" t="s">
        <v>8036</v>
      </c>
      <c r="F6139" t="s">
        <v>1692</v>
      </c>
      <c r="G6139">
        <v>4618</v>
      </c>
      <c r="H6139" s="23" t="s">
        <v>9490</v>
      </c>
    </row>
    <row r="6140" spans="1:8" x14ac:dyDescent="0.25">
      <c r="A6140">
        <v>20</v>
      </c>
      <c r="B6140" t="s">
        <v>9491</v>
      </c>
      <c r="D6140" s="23"/>
      <c r="E6140" t="s">
        <v>1422</v>
      </c>
      <c r="F6140" t="s">
        <v>1386</v>
      </c>
      <c r="G6140">
        <v>1296</v>
      </c>
      <c r="H6140" s="23"/>
    </row>
    <row r="6141" spans="1:8" x14ac:dyDescent="0.25">
      <c r="A6141">
        <v>21</v>
      </c>
      <c r="B6141" t="s">
        <v>9492</v>
      </c>
      <c r="D6141" s="23"/>
      <c r="E6141" t="s">
        <v>1422</v>
      </c>
      <c r="F6141" t="s">
        <v>1386</v>
      </c>
      <c r="G6141">
        <v>1297</v>
      </c>
      <c r="H6141" s="23"/>
    </row>
    <row r="6142" spans="1:8" x14ac:dyDescent="0.25">
      <c r="A6142">
        <v>43</v>
      </c>
      <c r="B6142" t="s">
        <v>9493</v>
      </c>
      <c r="D6142" s="23"/>
      <c r="E6142" t="s">
        <v>1422</v>
      </c>
      <c r="F6142" t="s">
        <v>1386</v>
      </c>
      <c r="G6142">
        <v>1319</v>
      </c>
      <c r="H6142" s="23"/>
    </row>
    <row r="6143" spans="1:8" x14ac:dyDescent="0.25">
      <c r="A6143">
        <v>45</v>
      </c>
      <c r="B6143" t="s">
        <v>9494</v>
      </c>
      <c r="D6143" s="23"/>
      <c r="E6143" t="s">
        <v>1422</v>
      </c>
      <c r="F6143" t="s">
        <v>1386</v>
      </c>
      <c r="G6143">
        <v>1321</v>
      </c>
      <c r="H6143" s="23"/>
    </row>
    <row r="6144" spans="1:8" x14ac:dyDescent="0.25">
      <c r="A6144">
        <v>18</v>
      </c>
      <c r="B6144" t="s">
        <v>9495</v>
      </c>
      <c r="D6144" s="23"/>
      <c r="E6144" t="s">
        <v>1422</v>
      </c>
      <c r="F6144" t="s">
        <v>1386</v>
      </c>
      <c r="G6144">
        <v>1294</v>
      </c>
      <c r="H6144" s="23"/>
    </row>
    <row r="6145" spans="1:8" x14ac:dyDescent="0.25">
      <c r="A6145">
        <v>22</v>
      </c>
      <c r="B6145" t="s">
        <v>9496</v>
      </c>
      <c r="D6145" s="23"/>
      <c r="E6145" t="s">
        <v>1422</v>
      </c>
      <c r="F6145" t="s">
        <v>1386</v>
      </c>
      <c r="G6145">
        <v>1298</v>
      </c>
      <c r="H6145" s="23"/>
    </row>
    <row r="6146" spans="1:8" x14ac:dyDescent="0.25">
      <c r="A6146">
        <v>29</v>
      </c>
      <c r="B6146" t="s">
        <v>9497</v>
      </c>
      <c r="D6146" s="23"/>
      <c r="E6146" t="s">
        <v>1422</v>
      </c>
      <c r="F6146" t="s">
        <v>1386</v>
      </c>
      <c r="G6146">
        <v>1305</v>
      </c>
      <c r="H6146" s="23"/>
    </row>
    <row r="6147" spans="1:8" x14ac:dyDescent="0.25">
      <c r="A6147">
        <v>42</v>
      </c>
      <c r="B6147" t="s">
        <v>9498</v>
      </c>
      <c r="D6147" s="23"/>
      <c r="E6147" t="s">
        <v>1422</v>
      </c>
      <c r="F6147" t="s">
        <v>1386</v>
      </c>
      <c r="G6147">
        <v>1318</v>
      </c>
      <c r="H6147" s="23"/>
    </row>
    <row r="6148" spans="1:8" x14ac:dyDescent="0.25">
      <c r="A6148">
        <v>44</v>
      </c>
      <c r="B6148" t="s">
        <v>9499</v>
      </c>
      <c r="D6148" s="23"/>
      <c r="E6148" t="s">
        <v>1422</v>
      </c>
      <c r="F6148" t="s">
        <v>1386</v>
      </c>
      <c r="G6148">
        <v>1320</v>
      </c>
      <c r="H6148" s="23"/>
    </row>
    <row r="6149" spans="1:8" x14ac:dyDescent="0.25">
      <c r="A6149">
        <v>46</v>
      </c>
      <c r="B6149" t="s">
        <v>9500</v>
      </c>
      <c r="D6149" s="23"/>
      <c r="E6149" t="s">
        <v>1422</v>
      </c>
      <c r="F6149" t="s">
        <v>1386</v>
      </c>
      <c r="G6149">
        <v>1322</v>
      </c>
      <c r="H6149" s="23"/>
    </row>
    <row r="6150" spans="1:8" x14ac:dyDescent="0.25">
      <c r="A6150">
        <v>19</v>
      </c>
      <c r="B6150" t="s">
        <v>9501</v>
      </c>
      <c r="D6150" s="23"/>
      <c r="E6150" t="s">
        <v>1422</v>
      </c>
      <c r="F6150" t="s">
        <v>1386</v>
      </c>
      <c r="G6150">
        <v>1295</v>
      </c>
      <c r="H6150" s="23"/>
    </row>
    <row r="6151" spans="1:8" x14ac:dyDescent="0.25">
      <c r="A6151">
        <v>15294</v>
      </c>
      <c r="B6151" t="s">
        <v>9502</v>
      </c>
      <c r="C6151" t="s">
        <v>9503</v>
      </c>
      <c r="D6151" s="23">
        <v>15546407000196</v>
      </c>
      <c r="E6151" t="s">
        <v>5587</v>
      </c>
      <c r="F6151" t="s">
        <v>1390</v>
      </c>
      <c r="G6151">
        <v>24429</v>
      </c>
      <c r="H6151" s="23">
        <v>257030328110</v>
      </c>
    </row>
    <row r="6152" spans="1:8" x14ac:dyDescent="0.25">
      <c r="A6152">
        <v>12700</v>
      </c>
      <c r="B6152" t="s">
        <v>9504</v>
      </c>
      <c r="C6152" t="s">
        <v>9505</v>
      </c>
      <c r="D6152" s="23">
        <v>3427949000160</v>
      </c>
      <c r="E6152" t="s">
        <v>2667</v>
      </c>
      <c r="F6152" t="s">
        <v>1390</v>
      </c>
      <c r="G6152">
        <v>19726</v>
      </c>
      <c r="H6152" s="23" t="s">
        <v>1438</v>
      </c>
    </row>
    <row r="6153" spans="1:8" x14ac:dyDescent="0.25">
      <c r="A6153">
        <v>3720</v>
      </c>
      <c r="B6153" t="s">
        <v>9506</v>
      </c>
      <c r="C6153" t="s">
        <v>9507</v>
      </c>
      <c r="D6153" s="23">
        <v>8786003000104</v>
      </c>
      <c r="E6153" t="s">
        <v>1385</v>
      </c>
      <c r="F6153" t="s">
        <v>1386</v>
      </c>
      <c r="G6153">
        <v>4996</v>
      </c>
      <c r="H6153" s="23">
        <v>161518460</v>
      </c>
    </row>
    <row r="6154" spans="1:8" x14ac:dyDescent="0.25">
      <c r="A6154">
        <v>14541</v>
      </c>
      <c r="B6154" t="s">
        <v>9508</v>
      </c>
      <c r="D6154" s="23">
        <v>57496580000177</v>
      </c>
      <c r="E6154" t="s">
        <v>1895</v>
      </c>
      <c r="F6154" t="s">
        <v>1390</v>
      </c>
      <c r="G6154">
        <v>22897</v>
      </c>
      <c r="H6154" s="23">
        <v>626027286118</v>
      </c>
    </row>
    <row r="6155" spans="1:8" x14ac:dyDescent="0.25">
      <c r="A6155">
        <v>4404</v>
      </c>
      <c r="B6155" t="s">
        <v>9509</v>
      </c>
      <c r="C6155" t="s">
        <v>9510</v>
      </c>
      <c r="D6155" s="23">
        <v>42423079000103</v>
      </c>
      <c r="E6155" t="s">
        <v>1424</v>
      </c>
      <c r="F6155" t="s">
        <v>1390</v>
      </c>
      <c r="G6155">
        <v>6994</v>
      </c>
      <c r="H6155" s="23">
        <v>108265547113</v>
      </c>
    </row>
    <row r="6156" spans="1:8" x14ac:dyDescent="0.25">
      <c r="A6156">
        <v>10646</v>
      </c>
      <c r="B6156" t="s">
        <v>9511</v>
      </c>
      <c r="C6156" t="s">
        <v>9512</v>
      </c>
      <c r="D6156" s="23">
        <v>14447972000133</v>
      </c>
      <c r="E6156" t="s">
        <v>1507</v>
      </c>
      <c r="F6156" t="s">
        <v>1415</v>
      </c>
      <c r="G6156">
        <v>16026</v>
      </c>
      <c r="H6156" s="23" t="s">
        <v>1438</v>
      </c>
    </row>
    <row r="6157" spans="1:8" x14ac:dyDescent="0.25">
      <c r="A6157">
        <v>10971</v>
      </c>
      <c r="B6157" t="s">
        <v>22872</v>
      </c>
      <c r="C6157" t="s">
        <v>22873</v>
      </c>
      <c r="D6157" s="23"/>
      <c r="E6157" t="s">
        <v>1422</v>
      </c>
      <c r="F6157" t="s">
        <v>1386</v>
      </c>
      <c r="G6157">
        <v>16211</v>
      </c>
      <c r="H6157" s="23"/>
    </row>
    <row r="6158" spans="1:8" x14ac:dyDescent="0.25">
      <c r="A6158">
        <v>8432</v>
      </c>
      <c r="B6158" t="s">
        <v>22874</v>
      </c>
      <c r="C6158" t="s">
        <v>22874</v>
      </c>
      <c r="D6158" s="23"/>
      <c r="E6158" t="s">
        <v>3641</v>
      </c>
      <c r="F6158" t="s">
        <v>1398</v>
      </c>
      <c r="G6158">
        <v>12764</v>
      </c>
      <c r="H6158" s="23"/>
    </row>
    <row r="6159" spans="1:8" x14ac:dyDescent="0.25">
      <c r="A6159">
        <v>3056</v>
      </c>
      <c r="B6159" t="s">
        <v>9513</v>
      </c>
      <c r="C6159" t="s">
        <v>9514</v>
      </c>
      <c r="D6159" s="23">
        <v>5672179000147</v>
      </c>
      <c r="E6159" t="s">
        <v>1385</v>
      </c>
      <c r="F6159" t="s">
        <v>1386</v>
      </c>
      <c r="G6159">
        <v>4332</v>
      </c>
      <c r="H6159" s="23">
        <v>161389945</v>
      </c>
    </row>
    <row r="6160" spans="1:8" x14ac:dyDescent="0.25">
      <c r="A6160">
        <v>2630</v>
      </c>
      <c r="B6160" t="s">
        <v>9515</v>
      </c>
      <c r="C6160" t="s">
        <v>9516</v>
      </c>
      <c r="D6160" s="23">
        <v>4037472000170</v>
      </c>
      <c r="E6160" t="s">
        <v>1541</v>
      </c>
      <c r="F6160" t="s">
        <v>1386</v>
      </c>
      <c r="G6160">
        <v>3906</v>
      </c>
      <c r="H6160" s="23">
        <v>161289100</v>
      </c>
    </row>
    <row r="6161" spans="1:8" x14ac:dyDescent="0.25">
      <c r="A6161">
        <v>10130</v>
      </c>
      <c r="B6161" t="s">
        <v>9517</v>
      </c>
      <c r="C6161" t="s">
        <v>9517</v>
      </c>
      <c r="D6161" s="23">
        <v>29724031000177</v>
      </c>
      <c r="E6161" t="s">
        <v>2299</v>
      </c>
      <c r="F6161" t="s">
        <v>1386</v>
      </c>
      <c r="G6161">
        <v>15109</v>
      </c>
      <c r="H6161" s="23">
        <v>163107572</v>
      </c>
    </row>
    <row r="6162" spans="1:8" x14ac:dyDescent="0.25">
      <c r="A6162">
        <v>4519</v>
      </c>
      <c r="B6162" t="s">
        <v>9518</v>
      </c>
      <c r="C6162" t="s">
        <v>9519</v>
      </c>
      <c r="D6162" s="23">
        <v>14315229000120</v>
      </c>
      <c r="E6162" t="s">
        <v>1541</v>
      </c>
      <c r="F6162" t="s">
        <v>1386</v>
      </c>
      <c r="G6162">
        <v>7117</v>
      </c>
      <c r="H6162" s="23">
        <v>161893449</v>
      </c>
    </row>
    <row r="6163" spans="1:8" x14ac:dyDescent="0.25">
      <c r="A6163">
        <v>15113</v>
      </c>
      <c r="B6163" t="s">
        <v>9520</v>
      </c>
      <c r="D6163" s="23">
        <v>30733876000108</v>
      </c>
      <c r="E6163" t="s">
        <v>3006</v>
      </c>
      <c r="F6163" t="s">
        <v>1390</v>
      </c>
      <c r="G6163">
        <v>23992</v>
      </c>
      <c r="H6163" s="23">
        <v>633809505112</v>
      </c>
    </row>
    <row r="6164" spans="1:8" x14ac:dyDescent="0.25">
      <c r="A6164">
        <v>418</v>
      </c>
      <c r="B6164" t="s">
        <v>22875</v>
      </c>
      <c r="C6164" t="s">
        <v>22876</v>
      </c>
      <c r="D6164" s="23"/>
      <c r="E6164" t="s">
        <v>1422</v>
      </c>
      <c r="F6164" t="s">
        <v>1386</v>
      </c>
      <c r="G6164">
        <v>1694</v>
      </c>
      <c r="H6164" s="23"/>
    </row>
    <row r="6165" spans="1:8" x14ac:dyDescent="0.25">
      <c r="A6165">
        <v>1280</v>
      </c>
      <c r="B6165" t="s">
        <v>9521</v>
      </c>
      <c r="C6165" t="s">
        <v>9522</v>
      </c>
      <c r="D6165" s="23">
        <v>10362636000137</v>
      </c>
      <c r="E6165" t="s">
        <v>1924</v>
      </c>
      <c r="F6165" t="s">
        <v>1386</v>
      </c>
      <c r="G6165">
        <v>2556</v>
      </c>
      <c r="H6165" s="23">
        <v>161586660</v>
      </c>
    </row>
    <row r="6166" spans="1:8" x14ac:dyDescent="0.25">
      <c r="A6166">
        <v>11731</v>
      </c>
      <c r="B6166" t="s">
        <v>22877</v>
      </c>
      <c r="C6166" t="s">
        <v>22877</v>
      </c>
      <c r="D6166" s="23"/>
      <c r="E6166" t="s">
        <v>1385</v>
      </c>
      <c r="F6166" t="s">
        <v>1386</v>
      </c>
      <c r="G6166">
        <v>17751</v>
      </c>
      <c r="H6166" s="23"/>
    </row>
    <row r="6167" spans="1:8" x14ac:dyDescent="0.25">
      <c r="A6167">
        <v>8850</v>
      </c>
      <c r="B6167" t="s">
        <v>22878</v>
      </c>
      <c r="C6167" t="s">
        <v>22879</v>
      </c>
      <c r="D6167" s="23"/>
      <c r="E6167" t="s">
        <v>1422</v>
      </c>
      <c r="F6167" t="s">
        <v>1386</v>
      </c>
      <c r="G6167">
        <v>12902</v>
      </c>
      <c r="H6167" s="23"/>
    </row>
    <row r="6168" spans="1:8" x14ac:dyDescent="0.25">
      <c r="A6168">
        <v>12582</v>
      </c>
      <c r="B6168" t="s">
        <v>22880</v>
      </c>
      <c r="C6168" t="s">
        <v>22881</v>
      </c>
      <c r="D6168" s="23"/>
      <c r="E6168" t="s">
        <v>1422</v>
      </c>
      <c r="F6168" t="s">
        <v>1386</v>
      </c>
      <c r="G6168">
        <v>9230</v>
      </c>
      <c r="H6168" s="23"/>
    </row>
    <row r="6169" spans="1:8" x14ac:dyDescent="0.25">
      <c r="A6169">
        <v>8847</v>
      </c>
      <c r="B6169" t="s">
        <v>22882</v>
      </c>
      <c r="C6169" t="s">
        <v>22883</v>
      </c>
      <c r="D6169" s="23"/>
      <c r="E6169" t="s">
        <v>1422</v>
      </c>
      <c r="F6169" t="s">
        <v>1386</v>
      </c>
      <c r="G6169">
        <v>10931</v>
      </c>
      <c r="H6169" s="23"/>
    </row>
    <row r="6170" spans="1:8" x14ac:dyDescent="0.25">
      <c r="A6170">
        <v>6345</v>
      </c>
      <c r="B6170" t="s">
        <v>9523</v>
      </c>
      <c r="C6170" t="s">
        <v>9523</v>
      </c>
      <c r="D6170" s="23">
        <v>12846179000181</v>
      </c>
      <c r="E6170" t="s">
        <v>2454</v>
      </c>
      <c r="F6170" t="s">
        <v>1386</v>
      </c>
      <c r="G6170">
        <v>9888</v>
      </c>
      <c r="H6170" s="23">
        <v>161768610</v>
      </c>
    </row>
    <row r="6171" spans="1:8" x14ac:dyDescent="0.25">
      <c r="A6171">
        <v>12534</v>
      </c>
      <c r="B6171" t="s">
        <v>22884</v>
      </c>
      <c r="C6171" t="s">
        <v>22885</v>
      </c>
      <c r="D6171" s="23"/>
      <c r="E6171" t="s">
        <v>1422</v>
      </c>
      <c r="F6171" t="s">
        <v>1386</v>
      </c>
      <c r="G6171">
        <v>18960</v>
      </c>
      <c r="H6171" s="23"/>
    </row>
    <row r="6172" spans="1:8" x14ac:dyDescent="0.25">
      <c r="A6172">
        <v>7251</v>
      </c>
      <c r="B6172" t="s">
        <v>22886</v>
      </c>
      <c r="C6172" t="s">
        <v>22887</v>
      </c>
      <c r="D6172" s="23"/>
      <c r="E6172" t="s">
        <v>1422</v>
      </c>
      <c r="F6172" t="s">
        <v>1386</v>
      </c>
      <c r="G6172">
        <v>10688</v>
      </c>
      <c r="H6172" s="23"/>
    </row>
    <row r="6173" spans="1:8" x14ac:dyDescent="0.25">
      <c r="A6173">
        <v>8006</v>
      </c>
      <c r="B6173" t="s">
        <v>22888</v>
      </c>
      <c r="C6173" t="s">
        <v>22888</v>
      </c>
      <c r="D6173" s="23"/>
      <c r="E6173" t="s">
        <v>7009</v>
      </c>
      <c r="F6173" t="s">
        <v>1386</v>
      </c>
      <c r="G6173">
        <v>12308</v>
      </c>
      <c r="H6173" s="23"/>
    </row>
    <row r="6174" spans="1:8" x14ac:dyDescent="0.25">
      <c r="A6174">
        <v>15362</v>
      </c>
      <c r="B6174" t="s">
        <v>22889</v>
      </c>
      <c r="C6174" t="s">
        <v>22889</v>
      </c>
      <c r="D6174" s="23"/>
      <c r="E6174" t="s">
        <v>1718</v>
      </c>
      <c r="F6174" t="s">
        <v>1386</v>
      </c>
      <c r="G6174">
        <v>24527</v>
      </c>
      <c r="H6174" s="23"/>
    </row>
    <row r="6175" spans="1:8" x14ac:dyDescent="0.25">
      <c r="A6175">
        <v>6326</v>
      </c>
      <c r="B6175" t="s">
        <v>9524</v>
      </c>
      <c r="C6175" t="s">
        <v>9524</v>
      </c>
      <c r="D6175" s="23">
        <v>4933300000184</v>
      </c>
      <c r="E6175" t="s">
        <v>1487</v>
      </c>
      <c r="F6175" t="s">
        <v>1386</v>
      </c>
      <c r="G6175">
        <v>9869</v>
      </c>
      <c r="H6175" s="23">
        <v>161348475</v>
      </c>
    </row>
    <row r="6176" spans="1:8" x14ac:dyDescent="0.25">
      <c r="A6176">
        <v>2581</v>
      </c>
      <c r="B6176" t="s">
        <v>9525</v>
      </c>
      <c r="C6176" t="s">
        <v>9526</v>
      </c>
      <c r="D6176" s="23">
        <v>3766564000128</v>
      </c>
      <c r="E6176" t="s">
        <v>2281</v>
      </c>
      <c r="F6176" t="s">
        <v>1386</v>
      </c>
      <c r="G6176">
        <v>3857</v>
      </c>
      <c r="H6176" s="23">
        <v>161290868</v>
      </c>
    </row>
    <row r="6177" spans="1:8" x14ac:dyDescent="0.25">
      <c r="A6177">
        <v>15217</v>
      </c>
      <c r="B6177" t="s">
        <v>9527</v>
      </c>
      <c r="C6177" t="s">
        <v>9528</v>
      </c>
      <c r="D6177" s="23">
        <v>50133585000196</v>
      </c>
      <c r="E6177" t="s">
        <v>1422</v>
      </c>
      <c r="F6177" t="s">
        <v>1386</v>
      </c>
      <c r="G6177">
        <v>24322</v>
      </c>
      <c r="H6177" s="23" t="s">
        <v>1438</v>
      </c>
    </row>
    <row r="6178" spans="1:8" x14ac:dyDescent="0.25">
      <c r="A6178">
        <v>954</v>
      </c>
      <c r="B6178" t="s">
        <v>22890</v>
      </c>
      <c r="C6178" t="s">
        <v>22890</v>
      </c>
      <c r="D6178" s="23"/>
      <c r="E6178" t="s">
        <v>1385</v>
      </c>
      <c r="F6178" t="s">
        <v>1386</v>
      </c>
      <c r="G6178">
        <v>2230</v>
      </c>
      <c r="H6178" s="23"/>
    </row>
    <row r="6179" spans="1:8" x14ac:dyDescent="0.25">
      <c r="A6179">
        <v>11848</v>
      </c>
      <c r="B6179" t="s">
        <v>22891</v>
      </c>
      <c r="C6179" t="s">
        <v>22891</v>
      </c>
      <c r="D6179" s="23"/>
      <c r="E6179" t="s">
        <v>2050</v>
      </c>
      <c r="F6179" t="s">
        <v>1386</v>
      </c>
      <c r="G6179">
        <v>18217</v>
      </c>
      <c r="H6179" s="23"/>
    </row>
    <row r="6180" spans="1:8" x14ac:dyDescent="0.25">
      <c r="A6180">
        <v>9821</v>
      </c>
      <c r="B6180" t="s">
        <v>9529</v>
      </c>
      <c r="C6180" t="s">
        <v>9529</v>
      </c>
      <c r="D6180" s="23">
        <v>13694271000136</v>
      </c>
      <c r="E6180" t="s">
        <v>1483</v>
      </c>
      <c r="F6180" t="s">
        <v>1398</v>
      </c>
      <c r="G6180">
        <v>14551</v>
      </c>
      <c r="H6180" s="23">
        <v>202503631</v>
      </c>
    </row>
    <row r="6181" spans="1:8" x14ac:dyDescent="0.25">
      <c r="A6181">
        <v>2953</v>
      </c>
      <c r="B6181" t="s">
        <v>9530</v>
      </c>
      <c r="C6181" t="s">
        <v>9531</v>
      </c>
      <c r="D6181" s="23">
        <v>5205144000106</v>
      </c>
      <c r="E6181" t="s">
        <v>1409</v>
      </c>
      <c r="F6181" t="s">
        <v>1386</v>
      </c>
      <c r="G6181">
        <v>4229</v>
      </c>
      <c r="H6181" s="23" t="s">
        <v>9532</v>
      </c>
    </row>
    <row r="6182" spans="1:8" x14ac:dyDescent="0.25">
      <c r="A6182">
        <v>6047</v>
      </c>
      <c r="B6182" t="s">
        <v>22892</v>
      </c>
      <c r="C6182" t="s">
        <v>22892</v>
      </c>
      <c r="D6182" s="23"/>
      <c r="E6182" t="s">
        <v>1385</v>
      </c>
      <c r="F6182" t="s">
        <v>1386</v>
      </c>
      <c r="G6182">
        <v>9428</v>
      </c>
      <c r="H6182" s="23"/>
    </row>
    <row r="6183" spans="1:8" x14ac:dyDescent="0.25">
      <c r="A6183">
        <v>12408</v>
      </c>
      <c r="B6183" t="s">
        <v>9533</v>
      </c>
      <c r="C6183" t="s">
        <v>9534</v>
      </c>
      <c r="D6183" s="23">
        <v>21544035000161</v>
      </c>
      <c r="E6183" t="s">
        <v>1505</v>
      </c>
      <c r="F6183" t="s">
        <v>1390</v>
      </c>
      <c r="G6183">
        <v>19014</v>
      </c>
      <c r="H6183" s="23">
        <v>797662125112</v>
      </c>
    </row>
    <row r="6184" spans="1:8" x14ac:dyDescent="0.25">
      <c r="A6184">
        <v>3245</v>
      </c>
      <c r="B6184" t="s">
        <v>9535</v>
      </c>
      <c r="C6184" t="s">
        <v>9536</v>
      </c>
      <c r="D6184" s="23">
        <v>6889074000107</v>
      </c>
      <c r="E6184" t="s">
        <v>2454</v>
      </c>
      <c r="F6184" t="s">
        <v>1386</v>
      </c>
      <c r="G6184">
        <v>4521</v>
      </c>
      <c r="H6184" s="23">
        <v>161432921</v>
      </c>
    </row>
    <row r="6185" spans="1:8" x14ac:dyDescent="0.25">
      <c r="A6185">
        <v>9298</v>
      </c>
      <c r="B6185" t="s">
        <v>22893</v>
      </c>
      <c r="C6185" t="s">
        <v>22894</v>
      </c>
      <c r="D6185" s="23"/>
      <c r="E6185" t="s">
        <v>1422</v>
      </c>
      <c r="F6185" t="s">
        <v>1386</v>
      </c>
      <c r="G6185">
        <v>7729</v>
      </c>
      <c r="H6185" s="23"/>
    </row>
    <row r="6186" spans="1:8" x14ac:dyDescent="0.25">
      <c r="A6186">
        <v>7338</v>
      </c>
      <c r="B6186" t="s">
        <v>9537</v>
      </c>
      <c r="C6186" t="s">
        <v>9537</v>
      </c>
      <c r="D6186" s="23">
        <v>21517331000173</v>
      </c>
      <c r="E6186" t="s">
        <v>1527</v>
      </c>
      <c r="F6186" t="s">
        <v>1386</v>
      </c>
      <c r="G6186">
        <v>11266</v>
      </c>
      <c r="H6186" s="23">
        <v>162436963</v>
      </c>
    </row>
    <row r="6187" spans="1:8" x14ac:dyDescent="0.25">
      <c r="A6187">
        <v>14042</v>
      </c>
      <c r="B6187" t="s">
        <v>22895</v>
      </c>
      <c r="C6187" t="s">
        <v>22894</v>
      </c>
      <c r="D6187" s="23"/>
      <c r="E6187" t="s">
        <v>1422</v>
      </c>
      <c r="F6187" t="s">
        <v>1386</v>
      </c>
      <c r="G6187">
        <v>10499</v>
      </c>
      <c r="H6187" s="23"/>
    </row>
    <row r="6188" spans="1:8" x14ac:dyDescent="0.25">
      <c r="A6188">
        <v>3366</v>
      </c>
      <c r="B6188" t="s">
        <v>9538</v>
      </c>
      <c r="C6188" t="s">
        <v>9539</v>
      </c>
      <c r="D6188" s="23">
        <v>7351096000181</v>
      </c>
      <c r="E6188" t="s">
        <v>1385</v>
      </c>
      <c r="F6188" t="s">
        <v>1386</v>
      </c>
      <c r="G6188">
        <v>4642</v>
      </c>
      <c r="H6188" s="23">
        <v>161449794</v>
      </c>
    </row>
    <row r="6189" spans="1:8" x14ac:dyDescent="0.25">
      <c r="A6189">
        <v>14890</v>
      </c>
      <c r="B6189" t="s">
        <v>9540</v>
      </c>
      <c r="C6189" t="s">
        <v>9541</v>
      </c>
      <c r="D6189" s="23">
        <v>186370000165</v>
      </c>
      <c r="E6189" t="s">
        <v>1430</v>
      </c>
      <c r="F6189" t="s">
        <v>1415</v>
      </c>
      <c r="G6189">
        <v>23327</v>
      </c>
      <c r="H6189" s="23">
        <v>54599660</v>
      </c>
    </row>
    <row r="6190" spans="1:8" x14ac:dyDescent="0.25">
      <c r="A6190">
        <v>5928</v>
      </c>
      <c r="B6190" t="s">
        <v>9542</v>
      </c>
      <c r="C6190" t="s">
        <v>9543</v>
      </c>
      <c r="D6190" s="23">
        <v>10836802000190</v>
      </c>
      <c r="E6190" t="s">
        <v>1430</v>
      </c>
      <c r="F6190" t="s">
        <v>1415</v>
      </c>
      <c r="G6190">
        <v>8926</v>
      </c>
      <c r="H6190" s="23">
        <v>37977326</v>
      </c>
    </row>
    <row r="6191" spans="1:8" x14ac:dyDescent="0.25">
      <c r="A6191">
        <v>13858</v>
      </c>
      <c r="B6191" t="s">
        <v>9544</v>
      </c>
      <c r="C6191" t="s">
        <v>9545</v>
      </c>
      <c r="D6191" s="23">
        <v>39403457000182</v>
      </c>
      <c r="E6191" t="s">
        <v>1385</v>
      </c>
      <c r="F6191" t="s">
        <v>1386</v>
      </c>
      <c r="G6191">
        <v>21603</v>
      </c>
      <c r="H6191" s="23" t="s">
        <v>1438</v>
      </c>
    </row>
    <row r="6192" spans="1:8" x14ac:dyDescent="0.25">
      <c r="A6192">
        <v>11346</v>
      </c>
      <c r="B6192" t="s">
        <v>9546</v>
      </c>
      <c r="C6192" t="s">
        <v>9547</v>
      </c>
      <c r="D6192" s="23">
        <v>7080889000103</v>
      </c>
      <c r="E6192" t="s">
        <v>1385</v>
      </c>
      <c r="F6192" t="s">
        <v>1386</v>
      </c>
      <c r="G6192">
        <v>17224</v>
      </c>
      <c r="H6192" s="23" t="s">
        <v>1438</v>
      </c>
    </row>
    <row r="6193" spans="1:8" x14ac:dyDescent="0.25">
      <c r="A6193">
        <v>1104</v>
      </c>
      <c r="B6193" t="s">
        <v>22896</v>
      </c>
      <c r="C6193" t="s">
        <v>22896</v>
      </c>
      <c r="D6193" s="23"/>
      <c r="E6193" t="s">
        <v>1572</v>
      </c>
      <c r="F6193" t="s">
        <v>1386</v>
      </c>
      <c r="G6193">
        <v>2380</v>
      </c>
      <c r="H6193" s="23"/>
    </row>
    <row r="6194" spans="1:8" x14ac:dyDescent="0.25">
      <c r="A6194">
        <v>6771</v>
      </c>
      <c r="B6194" t="s">
        <v>22897</v>
      </c>
      <c r="C6194" t="s">
        <v>22898</v>
      </c>
      <c r="D6194" s="23"/>
      <c r="E6194" t="s">
        <v>1723</v>
      </c>
      <c r="F6194" t="s">
        <v>1386</v>
      </c>
      <c r="G6194">
        <v>6272</v>
      </c>
      <c r="H6194" s="23"/>
    </row>
    <row r="6195" spans="1:8" x14ac:dyDescent="0.25">
      <c r="A6195">
        <v>1375</v>
      </c>
      <c r="B6195" t="s">
        <v>9548</v>
      </c>
      <c r="C6195" t="s">
        <v>9549</v>
      </c>
      <c r="D6195" s="23">
        <v>10678302000177</v>
      </c>
      <c r="E6195" t="s">
        <v>1744</v>
      </c>
      <c r="F6195" t="s">
        <v>1386</v>
      </c>
      <c r="G6195">
        <v>2651</v>
      </c>
      <c r="H6195" s="23">
        <v>161605184</v>
      </c>
    </row>
    <row r="6196" spans="1:8" x14ac:dyDescent="0.25">
      <c r="A6196">
        <v>8325</v>
      </c>
      <c r="B6196" t="s">
        <v>9550</v>
      </c>
      <c r="C6196" t="s">
        <v>9551</v>
      </c>
      <c r="D6196" s="23">
        <v>69907541000285</v>
      </c>
      <c r="E6196" t="s">
        <v>1424</v>
      </c>
      <c r="F6196" t="s">
        <v>1390</v>
      </c>
      <c r="G6196">
        <v>12589</v>
      </c>
      <c r="H6196" s="23">
        <v>115267490112</v>
      </c>
    </row>
    <row r="6197" spans="1:8" x14ac:dyDescent="0.25">
      <c r="A6197">
        <v>14076</v>
      </c>
      <c r="B6197" t="s">
        <v>9552</v>
      </c>
      <c r="D6197" s="23">
        <v>3196632000160</v>
      </c>
      <c r="E6197" t="s">
        <v>1930</v>
      </c>
      <c r="F6197" t="s">
        <v>1390</v>
      </c>
      <c r="G6197">
        <v>21858</v>
      </c>
      <c r="H6197" s="23">
        <v>278145719110</v>
      </c>
    </row>
    <row r="6198" spans="1:8" x14ac:dyDescent="0.25">
      <c r="A6198">
        <v>6614</v>
      </c>
      <c r="B6198" t="s">
        <v>9553</v>
      </c>
      <c r="C6198" t="s">
        <v>9554</v>
      </c>
      <c r="D6198" s="23">
        <v>61523452000142</v>
      </c>
      <c r="E6198" t="s">
        <v>1930</v>
      </c>
      <c r="F6198" t="s">
        <v>1390</v>
      </c>
      <c r="G6198">
        <v>10156</v>
      </c>
      <c r="H6198" s="23">
        <v>278287921117</v>
      </c>
    </row>
    <row r="6199" spans="1:8" x14ac:dyDescent="0.25">
      <c r="A6199">
        <v>5386</v>
      </c>
      <c r="B6199" t="s">
        <v>9555</v>
      </c>
      <c r="C6199" t="s">
        <v>9556</v>
      </c>
      <c r="D6199" s="23">
        <v>4995001000174</v>
      </c>
      <c r="E6199" t="s">
        <v>1507</v>
      </c>
      <c r="F6199" t="s">
        <v>1415</v>
      </c>
      <c r="G6199">
        <v>8456</v>
      </c>
      <c r="H6199" s="23" t="s">
        <v>1438</v>
      </c>
    </row>
    <row r="6200" spans="1:8" x14ac:dyDescent="0.25">
      <c r="A6200">
        <v>2029</v>
      </c>
      <c r="B6200" t="s">
        <v>9557</v>
      </c>
      <c r="C6200" t="s">
        <v>9558</v>
      </c>
      <c r="D6200" s="23">
        <v>1848793000166</v>
      </c>
      <c r="E6200" t="s">
        <v>1385</v>
      </c>
      <c r="F6200" t="s">
        <v>1386</v>
      </c>
      <c r="G6200">
        <v>3305</v>
      </c>
      <c r="H6200" s="23">
        <v>161159885</v>
      </c>
    </row>
    <row r="6201" spans="1:8" x14ac:dyDescent="0.25">
      <c r="A6201">
        <v>9108</v>
      </c>
      <c r="B6201" t="s">
        <v>22899</v>
      </c>
      <c r="C6201" t="s">
        <v>22899</v>
      </c>
      <c r="D6201" s="23"/>
      <c r="E6201" t="s">
        <v>1533</v>
      </c>
      <c r="F6201" t="s">
        <v>1386</v>
      </c>
      <c r="G6201">
        <v>13622</v>
      </c>
      <c r="H6201" s="23"/>
    </row>
    <row r="6202" spans="1:8" x14ac:dyDescent="0.25">
      <c r="A6202">
        <v>10333</v>
      </c>
      <c r="B6202" t="s">
        <v>9559</v>
      </c>
      <c r="C6202" t="s">
        <v>9560</v>
      </c>
      <c r="D6202" s="23">
        <v>27976433000133</v>
      </c>
      <c r="E6202" t="s">
        <v>1422</v>
      </c>
      <c r="F6202" t="s">
        <v>1386</v>
      </c>
      <c r="G6202">
        <v>15593</v>
      </c>
      <c r="H6202" s="23" t="s">
        <v>1438</v>
      </c>
    </row>
    <row r="6203" spans="1:8" x14ac:dyDescent="0.25">
      <c r="A6203">
        <v>12269</v>
      </c>
      <c r="B6203" t="s">
        <v>22900</v>
      </c>
      <c r="C6203" t="s">
        <v>22901</v>
      </c>
      <c r="D6203" s="23"/>
      <c r="E6203" t="s">
        <v>1385</v>
      </c>
      <c r="F6203" t="s">
        <v>1386</v>
      </c>
      <c r="G6203">
        <v>18374</v>
      </c>
      <c r="H6203" s="23"/>
    </row>
    <row r="6204" spans="1:8" x14ac:dyDescent="0.25">
      <c r="A6204">
        <v>9863</v>
      </c>
      <c r="B6204" t="s">
        <v>9561</v>
      </c>
      <c r="C6204" t="s">
        <v>911</v>
      </c>
      <c r="D6204" s="23">
        <v>5355114000178</v>
      </c>
      <c r="E6204" t="s">
        <v>1424</v>
      </c>
      <c r="F6204" t="s">
        <v>1390</v>
      </c>
      <c r="G6204">
        <v>14603</v>
      </c>
      <c r="H6204" s="23">
        <v>116483451112</v>
      </c>
    </row>
    <row r="6205" spans="1:8" x14ac:dyDescent="0.25">
      <c r="A6205">
        <v>15187</v>
      </c>
      <c r="B6205" t="s">
        <v>9562</v>
      </c>
      <c r="D6205" s="23">
        <v>1149960000180</v>
      </c>
      <c r="E6205" t="s">
        <v>1424</v>
      </c>
      <c r="F6205" t="s">
        <v>1390</v>
      </c>
      <c r="G6205">
        <v>24266</v>
      </c>
      <c r="H6205" s="23">
        <v>114650990111</v>
      </c>
    </row>
    <row r="6206" spans="1:8" x14ac:dyDescent="0.25">
      <c r="A6206">
        <v>6446</v>
      </c>
      <c r="B6206" t="s">
        <v>22902</v>
      </c>
      <c r="C6206" t="s">
        <v>22902</v>
      </c>
      <c r="D6206" s="23"/>
      <c r="E6206" t="s">
        <v>1385</v>
      </c>
      <c r="F6206" t="s">
        <v>1386</v>
      </c>
      <c r="G6206">
        <v>9987</v>
      </c>
      <c r="H6206" s="23"/>
    </row>
    <row r="6207" spans="1:8" x14ac:dyDescent="0.25">
      <c r="A6207">
        <v>9817</v>
      </c>
      <c r="B6207" t="s">
        <v>9563</v>
      </c>
      <c r="C6207" t="s">
        <v>9563</v>
      </c>
      <c r="D6207" s="23">
        <v>9530246000140</v>
      </c>
      <c r="E6207" t="s">
        <v>3641</v>
      </c>
      <c r="F6207" t="s">
        <v>1398</v>
      </c>
      <c r="G6207">
        <v>14547</v>
      </c>
      <c r="H6207" s="23">
        <v>202126927</v>
      </c>
    </row>
    <row r="6208" spans="1:8" x14ac:dyDescent="0.25">
      <c r="A6208">
        <v>1267</v>
      </c>
      <c r="B6208" t="s">
        <v>9564</v>
      </c>
      <c r="C6208" t="s">
        <v>9565</v>
      </c>
      <c r="D6208" s="23">
        <v>10318806000771</v>
      </c>
      <c r="E6208" t="s">
        <v>1385</v>
      </c>
      <c r="F6208" t="s">
        <v>1386</v>
      </c>
      <c r="G6208">
        <v>2543</v>
      </c>
      <c r="H6208" s="23">
        <v>161443869</v>
      </c>
    </row>
    <row r="6209" spans="1:8" x14ac:dyDescent="0.25">
      <c r="A6209">
        <v>5866</v>
      </c>
      <c r="B6209" t="s">
        <v>9566</v>
      </c>
      <c r="C6209" t="s">
        <v>9567</v>
      </c>
      <c r="D6209" s="23">
        <v>59592469000100</v>
      </c>
      <c r="E6209" t="s">
        <v>1424</v>
      </c>
      <c r="F6209" t="s">
        <v>1390</v>
      </c>
      <c r="G6209">
        <v>8842</v>
      </c>
      <c r="H6209" s="23">
        <v>112183931110</v>
      </c>
    </row>
    <row r="6210" spans="1:8" x14ac:dyDescent="0.25">
      <c r="A6210">
        <v>4286</v>
      </c>
      <c r="B6210" t="s">
        <v>9568</v>
      </c>
      <c r="C6210" t="s">
        <v>9569</v>
      </c>
      <c r="D6210" s="23">
        <v>8816067000100</v>
      </c>
      <c r="E6210" t="s">
        <v>1424</v>
      </c>
      <c r="F6210" t="s">
        <v>1390</v>
      </c>
      <c r="G6210">
        <v>6864</v>
      </c>
      <c r="H6210" s="23" t="s">
        <v>1438</v>
      </c>
    </row>
    <row r="6211" spans="1:8" x14ac:dyDescent="0.25">
      <c r="A6211">
        <v>10190</v>
      </c>
      <c r="B6211" t="s">
        <v>9570</v>
      </c>
      <c r="C6211" t="s">
        <v>9571</v>
      </c>
      <c r="D6211" s="23">
        <v>41152521000141</v>
      </c>
      <c r="E6211" t="s">
        <v>1385</v>
      </c>
      <c r="F6211" t="s">
        <v>1386</v>
      </c>
      <c r="G6211">
        <v>15379</v>
      </c>
      <c r="H6211" s="23">
        <v>160983215</v>
      </c>
    </row>
    <row r="6212" spans="1:8" x14ac:dyDescent="0.25">
      <c r="A6212">
        <v>10426</v>
      </c>
      <c r="B6212" t="s">
        <v>9572</v>
      </c>
      <c r="C6212" t="s">
        <v>9573</v>
      </c>
      <c r="D6212" s="23">
        <v>5774391000115</v>
      </c>
      <c r="E6212" t="s">
        <v>1430</v>
      </c>
      <c r="F6212" t="s">
        <v>1415</v>
      </c>
      <c r="G6212">
        <v>15730</v>
      </c>
      <c r="H6212" s="23" t="s">
        <v>1438</v>
      </c>
    </row>
    <row r="6213" spans="1:8" x14ac:dyDescent="0.25">
      <c r="A6213">
        <v>10604</v>
      </c>
      <c r="B6213" t="s">
        <v>9574</v>
      </c>
      <c r="C6213" t="s">
        <v>9574</v>
      </c>
      <c r="D6213" s="23">
        <v>13052289000134</v>
      </c>
      <c r="E6213" t="s">
        <v>1572</v>
      </c>
      <c r="F6213" t="s">
        <v>1386</v>
      </c>
      <c r="G6213">
        <v>15974</v>
      </c>
      <c r="H6213" s="23">
        <v>161868886</v>
      </c>
    </row>
    <row r="6214" spans="1:8" x14ac:dyDescent="0.25">
      <c r="A6214">
        <v>13469</v>
      </c>
      <c r="B6214" t="s">
        <v>22903</v>
      </c>
      <c r="C6214" t="s">
        <v>22904</v>
      </c>
      <c r="D6214" s="23"/>
      <c r="E6214" t="s">
        <v>1422</v>
      </c>
      <c r="F6214" t="s">
        <v>1386</v>
      </c>
      <c r="G6214">
        <v>18092</v>
      </c>
      <c r="H6214" s="23"/>
    </row>
    <row r="6215" spans="1:8" x14ac:dyDescent="0.25">
      <c r="A6215">
        <v>11565</v>
      </c>
      <c r="B6215" t="s">
        <v>9575</v>
      </c>
      <c r="C6215" t="s">
        <v>9575</v>
      </c>
      <c r="D6215" s="23">
        <v>24834306000101</v>
      </c>
      <c r="E6215" t="s">
        <v>1409</v>
      </c>
      <c r="F6215" t="s">
        <v>1386</v>
      </c>
      <c r="G6215">
        <v>17512</v>
      </c>
      <c r="H6215" s="23">
        <v>162739966</v>
      </c>
    </row>
    <row r="6216" spans="1:8" x14ac:dyDescent="0.25">
      <c r="A6216">
        <v>10301</v>
      </c>
      <c r="B6216" t="s">
        <v>9576</v>
      </c>
      <c r="C6216" t="s">
        <v>9577</v>
      </c>
      <c r="D6216" s="23">
        <v>18141871000352</v>
      </c>
      <c r="E6216" t="s">
        <v>7009</v>
      </c>
      <c r="F6216" t="s">
        <v>1386</v>
      </c>
      <c r="G6216">
        <v>15550</v>
      </c>
      <c r="H6216" s="23">
        <v>162355483</v>
      </c>
    </row>
    <row r="6217" spans="1:8" x14ac:dyDescent="0.25">
      <c r="A6217">
        <v>1741</v>
      </c>
      <c r="B6217" t="s">
        <v>9578</v>
      </c>
      <c r="C6217" t="s">
        <v>9579</v>
      </c>
      <c r="D6217" s="23">
        <v>1231256000172</v>
      </c>
      <c r="E6217" t="s">
        <v>1424</v>
      </c>
      <c r="F6217" t="s">
        <v>1390</v>
      </c>
      <c r="G6217">
        <v>3017</v>
      </c>
      <c r="H6217" s="23">
        <v>114595340119</v>
      </c>
    </row>
    <row r="6218" spans="1:8" x14ac:dyDescent="0.25">
      <c r="A6218">
        <v>13122</v>
      </c>
      <c r="B6218" t="s">
        <v>9580</v>
      </c>
      <c r="C6218" t="s">
        <v>9581</v>
      </c>
      <c r="D6218" s="23">
        <v>41000789000168</v>
      </c>
      <c r="E6218" t="s">
        <v>1385</v>
      </c>
      <c r="F6218" t="s">
        <v>1386</v>
      </c>
      <c r="G6218">
        <v>20290</v>
      </c>
      <c r="H6218" s="23" t="s">
        <v>1438</v>
      </c>
    </row>
    <row r="6219" spans="1:8" x14ac:dyDescent="0.25">
      <c r="A6219">
        <v>15324</v>
      </c>
      <c r="B6219" t="s">
        <v>22905</v>
      </c>
      <c r="C6219" t="s">
        <v>22906</v>
      </c>
      <c r="D6219" s="23"/>
      <c r="E6219" t="s">
        <v>1723</v>
      </c>
      <c r="F6219" t="s">
        <v>1386</v>
      </c>
      <c r="G6219">
        <v>21005</v>
      </c>
      <c r="H6219" s="23"/>
    </row>
    <row r="6220" spans="1:8" x14ac:dyDescent="0.25">
      <c r="A6220">
        <v>13750</v>
      </c>
      <c r="B6220" t="s">
        <v>9582</v>
      </c>
      <c r="C6220" t="s">
        <v>9583</v>
      </c>
      <c r="D6220" s="23">
        <v>45464422000156</v>
      </c>
      <c r="E6220" t="s">
        <v>1572</v>
      </c>
      <c r="F6220" t="s">
        <v>1386</v>
      </c>
      <c r="G6220">
        <v>21439</v>
      </c>
      <c r="H6220" s="23">
        <v>164265090</v>
      </c>
    </row>
    <row r="6221" spans="1:8" x14ac:dyDescent="0.25">
      <c r="A6221">
        <v>1147</v>
      </c>
      <c r="B6221" t="s">
        <v>22907</v>
      </c>
      <c r="C6221" t="s">
        <v>22907</v>
      </c>
      <c r="D6221" s="23"/>
      <c r="E6221" t="s">
        <v>7009</v>
      </c>
      <c r="F6221" t="s">
        <v>1386</v>
      </c>
      <c r="G6221">
        <v>2423</v>
      </c>
      <c r="H6221" s="23"/>
    </row>
    <row r="6222" spans="1:8" x14ac:dyDescent="0.25">
      <c r="A6222">
        <v>8276</v>
      </c>
      <c r="B6222" t="s">
        <v>9584</v>
      </c>
      <c r="C6222" t="s">
        <v>9584</v>
      </c>
      <c r="D6222" s="23">
        <v>24473949000177</v>
      </c>
      <c r="E6222" t="s">
        <v>2415</v>
      </c>
      <c r="F6222" t="s">
        <v>1386</v>
      </c>
      <c r="G6222">
        <v>12543</v>
      </c>
      <c r="H6222" s="23">
        <v>162700830</v>
      </c>
    </row>
    <row r="6223" spans="1:8" x14ac:dyDescent="0.25">
      <c r="A6223">
        <v>10273</v>
      </c>
      <c r="B6223" t="s">
        <v>22908</v>
      </c>
      <c r="C6223" t="s">
        <v>22908</v>
      </c>
      <c r="D6223" s="23"/>
      <c r="E6223" t="s">
        <v>1422</v>
      </c>
      <c r="F6223" t="s">
        <v>1386</v>
      </c>
      <c r="G6223">
        <v>15495</v>
      </c>
      <c r="H6223" s="23"/>
    </row>
    <row r="6224" spans="1:8" x14ac:dyDescent="0.25">
      <c r="A6224">
        <v>14207</v>
      </c>
      <c r="B6224" t="s">
        <v>9585</v>
      </c>
      <c r="C6224" t="s">
        <v>9586</v>
      </c>
      <c r="D6224" s="23">
        <v>24810388000154</v>
      </c>
      <c r="E6224" t="s">
        <v>1385</v>
      </c>
      <c r="F6224" t="s">
        <v>1386</v>
      </c>
      <c r="G6224">
        <v>22214</v>
      </c>
      <c r="H6224" s="23">
        <v>162724039</v>
      </c>
    </row>
    <row r="6225" spans="1:8" x14ac:dyDescent="0.25">
      <c r="A6225">
        <v>775</v>
      </c>
      <c r="B6225" t="s">
        <v>22909</v>
      </c>
      <c r="C6225" t="s">
        <v>22909</v>
      </c>
      <c r="D6225" s="23"/>
      <c r="E6225" t="s">
        <v>1422</v>
      </c>
      <c r="F6225" t="s">
        <v>1386</v>
      </c>
      <c r="G6225">
        <v>5437</v>
      </c>
      <c r="H6225" s="23"/>
    </row>
    <row r="6226" spans="1:8" x14ac:dyDescent="0.25">
      <c r="A6226">
        <v>7042</v>
      </c>
      <c r="B6226" t="s">
        <v>22910</v>
      </c>
      <c r="C6226" t="s">
        <v>22911</v>
      </c>
      <c r="D6226" s="23"/>
      <c r="E6226" t="s">
        <v>1422</v>
      </c>
      <c r="F6226" t="s">
        <v>1386</v>
      </c>
      <c r="G6226">
        <v>5650</v>
      </c>
      <c r="H6226" s="23"/>
    </row>
    <row r="6227" spans="1:8" x14ac:dyDescent="0.25">
      <c r="A6227">
        <v>12870</v>
      </c>
      <c r="B6227" t="s">
        <v>22912</v>
      </c>
      <c r="C6227" t="s">
        <v>22912</v>
      </c>
      <c r="D6227" s="23"/>
      <c r="E6227" t="s">
        <v>1921</v>
      </c>
      <c r="F6227" t="s">
        <v>1386</v>
      </c>
      <c r="G6227">
        <v>19908</v>
      </c>
      <c r="H6227" s="23"/>
    </row>
    <row r="6228" spans="1:8" x14ac:dyDescent="0.25">
      <c r="A6228">
        <v>15575</v>
      </c>
      <c r="B6228" t="s">
        <v>22913</v>
      </c>
      <c r="C6228" t="s">
        <v>22913</v>
      </c>
      <c r="D6228" s="23"/>
      <c r="E6228" t="s">
        <v>2005</v>
      </c>
      <c r="F6228" t="s">
        <v>1386</v>
      </c>
      <c r="G6228">
        <v>24830</v>
      </c>
      <c r="H6228" s="23"/>
    </row>
    <row r="6229" spans="1:8" x14ac:dyDescent="0.25">
      <c r="A6229">
        <v>6804</v>
      </c>
      <c r="B6229" t="s">
        <v>22914</v>
      </c>
      <c r="C6229" t="s">
        <v>22915</v>
      </c>
      <c r="D6229" s="23"/>
      <c r="E6229" t="s">
        <v>2050</v>
      </c>
      <c r="F6229" t="s">
        <v>1386</v>
      </c>
      <c r="G6229">
        <v>7437</v>
      </c>
      <c r="H6229" s="23"/>
    </row>
    <row r="6230" spans="1:8" x14ac:dyDescent="0.25">
      <c r="A6230">
        <v>4751</v>
      </c>
      <c r="B6230" t="s">
        <v>9587</v>
      </c>
      <c r="C6230" t="s">
        <v>9587</v>
      </c>
      <c r="D6230" s="23">
        <v>8204297000119</v>
      </c>
      <c r="E6230" t="s">
        <v>1541</v>
      </c>
      <c r="F6230" t="s">
        <v>1386</v>
      </c>
      <c r="G6230">
        <v>7330</v>
      </c>
      <c r="H6230" s="23">
        <v>161501443</v>
      </c>
    </row>
    <row r="6231" spans="1:8" x14ac:dyDescent="0.25">
      <c r="A6231">
        <v>3454</v>
      </c>
      <c r="B6231" t="s">
        <v>9588</v>
      </c>
      <c r="C6231" t="s">
        <v>9589</v>
      </c>
      <c r="D6231" s="23">
        <v>7732840000198</v>
      </c>
      <c r="E6231" t="s">
        <v>1533</v>
      </c>
      <c r="F6231" t="s">
        <v>1386</v>
      </c>
      <c r="G6231">
        <v>4730</v>
      </c>
      <c r="H6231" s="23">
        <v>161473474</v>
      </c>
    </row>
    <row r="6232" spans="1:8" x14ac:dyDescent="0.25">
      <c r="A6232">
        <v>12794</v>
      </c>
      <c r="B6232" t="s">
        <v>22916</v>
      </c>
      <c r="C6232" t="s">
        <v>22916</v>
      </c>
      <c r="D6232" s="23"/>
      <c r="E6232" t="s">
        <v>1385</v>
      </c>
      <c r="F6232" t="s">
        <v>1386</v>
      </c>
      <c r="G6232">
        <v>19833</v>
      </c>
      <c r="H6232" s="23"/>
    </row>
    <row r="6233" spans="1:8" x14ac:dyDescent="0.25">
      <c r="A6233">
        <v>3480</v>
      </c>
      <c r="B6233" t="s">
        <v>9590</v>
      </c>
      <c r="C6233" t="s">
        <v>9591</v>
      </c>
      <c r="D6233" s="23">
        <v>7834786000191</v>
      </c>
      <c r="E6233" t="s">
        <v>1705</v>
      </c>
      <c r="F6233" t="s">
        <v>1386</v>
      </c>
      <c r="G6233">
        <v>4756</v>
      </c>
      <c r="H6233" s="23">
        <v>161480195</v>
      </c>
    </row>
    <row r="6234" spans="1:8" x14ac:dyDescent="0.25">
      <c r="A6234">
        <v>11538</v>
      </c>
      <c r="B6234" t="s">
        <v>9592</v>
      </c>
      <c r="C6234" t="s">
        <v>9592</v>
      </c>
      <c r="D6234" s="23">
        <v>11112654000123</v>
      </c>
      <c r="E6234" t="s">
        <v>1422</v>
      </c>
      <c r="F6234" t="s">
        <v>1386</v>
      </c>
      <c r="G6234">
        <v>17483</v>
      </c>
      <c r="H6234" s="23">
        <v>161628940</v>
      </c>
    </row>
    <row r="6235" spans="1:8" x14ac:dyDescent="0.25">
      <c r="A6235">
        <v>4207</v>
      </c>
      <c r="B6235" t="s">
        <v>22917</v>
      </c>
      <c r="C6235" t="s">
        <v>22918</v>
      </c>
      <c r="D6235" s="23"/>
      <c r="E6235" t="s">
        <v>1422</v>
      </c>
      <c r="F6235" t="s">
        <v>1386</v>
      </c>
      <c r="G6235">
        <v>5616</v>
      </c>
      <c r="H6235" s="23"/>
    </row>
    <row r="6236" spans="1:8" x14ac:dyDescent="0.25">
      <c r="A6236">
        <v>7084</v>
      </c>
      <c r="B6236" t="s">
        <v>22919</v>
      </c>
      <c r="C6236" t="s">
        <v>22919</v>
      </c>
      <c r="D6236" s="23"/>
      <c r="E6236" t="s">
        <v>1422</v>
      </c>
      <c r="F6236" t="s">
        <v>1386</v>
      </c>
      <c r="G6236">
        <v>11061</v>
      </c>
      <c r="H6236" s="23"/>
    </row>
    <row r="6237" spans="1:8" x14ac:dyDescent="0.25">
      <c r="A6237">
        <v>9867</v>
      </c>
      <c r="B6237" t="s">
        <v>22920</v>
      </c>
      <c r="C6237" t="s">
        <v>22921</v>
      </c>
      <c r="D6237" s="23"/>
      <c r="E6237" t="s">
        <v>1422</v>
      </c>
      <c r="F6237" t="s">
        <v>1386</v>
      </c>
      <c r="G6237">
        <v>14110</v>
      </c>
      <c r="H6237" s="23"/>
    </row>
    <row r="6238" spans="1:8" x14ac:dyDescent="0.25">
      <c r="A6238">
        <v>11180</v>
      </c>
      <c r="B6238" t="s">
        <v>9593</v>
      </c>
      <c r="C6238" t="s">
        <v>9593</v>
      </c>
      <c r="D6238" s="23">
        <v>30881265000107</v>
      </c>
      <c r="E6238" t="s">
        <v>2050</v>
      </c>
      <c r="F6238" t="s">
        <v>1386</v>
      </c>
      <c r="G6238">
        <v>16998</v>
      </c>
      <c r="H6238" s="23">
        <v>163203628</v>
      </c>
    </row>
    <row r="6239" spans="1:8" x14ac:dyDescent="0.25">
      <c r="A6239">
        <v>5247</v>
      </c>
      <c r="B6239" t="s">
        <v>22922</v>
      </c>
      <c r="C6239" t="s">
        <v>22922</v>
      </c>
      <c r="D6239" s="23"/>
      <c r="E6239" t="s">
        <v>1422</v>
      </c>
      <c r="F6239" t="s">
        <v>1386</v>
      </c>
      <c r="G6239">
        <v>8282</v>
      </c>
      <c r="H6239" s="23"/>
    </row>
    <row r="6240" spans="1:8" x14ac:dyDescent="0.25">
      <c r="A6240">
        <v>244</v>
      </c>
      <c r="B6240" t="s">
        <v>22923</v>
      </c>
      <c r="C6240" t="s">
        <v>22923</v>
      </c>
      <c r="D6240" s="23"/>
      <c r="E6240" t="s">
        <v>1533</v>
      </c>
      <c r="F6240" t="s">
        <v>1386</v>
      </c>
      <c r="G6240">
        <v>1520</v>
      </c>
      <c r="H6240" s="23"/>
    </row>
    <row r="6241" spans="1:8" x14ac:dyDescent="0.25">
      <c r="A6241">
        <v>6015</v>
      </c>
      <c r="B6241" t="s">
        <v>22924</v>
      </c>
      <c r="C6241" t="s">
        <v>22924</v>
      </c>
      <c r="D6241" s="23"/>
      <c r="E6241" t="s">
        <v>1430</v>
      </c>
      <c r="F6241" t="s">
        <v>1415</v>
      </c>
      <c r="G6241">
        <v>9325</v>
      </c>
      <c r="H6241" s="23"/>
    </row>
    <row r="6242" spans="1:8" x14ac:dyDescent="0.25">
      <c r="A6242">
        <v>5984</v>
      </c>
      <c r="B6242" t="s">
        <v>22925</v>
      </c>
      <c r="C6242" t="s">
        <v>22926</v>
      </c>
      <c r="D6242" s="23"/>
      <c r="E6242" t="s">
        <v>1422</v>
      </c>
      <c r="F6242" t="s">
        <v>1386</v>
      </c>
      <c r="G6242">
        <v>5606</v>
      </c>
      <c r="H6242" s="23"/>
    </row>
    <row r="6243" spans="1:8" x14ac:dyDescent="0.25">
      <c r="A6243">
        <v>14893</v>
      </c>
      <c r="B6243" t="s">
        <v>22927</v>
      </c>
      <c r="C6243" t="s">
        <v>22928</v>
      </c>
      <c r="D6243" s="23"/>
      <c r="E6243" t="s">
        <v>1422</v>
      </c>
      <c r="F6243" t="s">
        <v>1386</v>
      </c>
      <c r="G6243">
        <v>16493</v>
      </c>
      <c r="H6243" s="23"/>
    </row>
    <row r="6244" spans="1:8" x14ac:dyDescent="0.25">
      <c r="A6244">
        <v>10552</v>
      </c>
      <c r="B6244" t="s">
        <v>9594</v>
      </c>
      <c r="C6244" t="s">
        <v>9594</v>
      </c>
      <c r="D6244" s="23">
        <v>26448446000177</v>
      </c>
      <c r="E6244" t="s">
        <v>2050</v>
      </c>
      <c r="F6244" t="s">
        <v>1386</v>
      </c>
      <c r="G6244">
        <v>15916</v>
      </c>
      <c r="H6244" s="23">
        <v>162824513</v>
      </c>
    </row>
    <row r="6245" spans="1:8" x14ac:dyDescent="0.25">
      <c r="A6245">
        <v>9641</v>
      </c>
      <c r="B6245" t="s">
        <v>9595</v>
      </c>
      <c r="C6245" t="s">
        <v>9595</v>
      </c>
      <c r="D6245" s="23">
        <v>1071792000158</v>
      </c>
      <c r="E6245" t="s">
        <v>2281</v>
      </c>
      <c r="F6245" t="s">
        <v>1386</v>
      </c>
      <c r="G6245">
        <v>14339</v>
      </c>
      <c r="H6245" s="23">
        <v>161078087</v>
      </c>
    </row>
    <row r="6246" spans="1:8" x14ac:dyDescent="0.25">
      <c r="A6246">
        <v>740</v>
      </c>
      <c r="B6246" t="s">
        <v>22929</v>
      </c>
      <c r="C6246" t="s">
        <v>22929</v>
      </c>
      <c r="D6246" s="23"/>
      <c r="E6246" t="s">
        <v>6568</v>
      </c>
      <c r="F6246" t="s">
        <v>1386</v>
      </c>
      <c r="G6246">
        <v>2016</v>
      </c>
      <c r="H6246" s="23"/>
    </row>
    <row r="6247" spans="1:8" x14ac:dyDescent="0.25">
      <c r="A6247">
        <v>3175</v>
      </c>
      <c r="B6247" t="s">
        <v>9596</v>
      </c>
      <c r="C6247" t="s">
        <v>9597</v>
      </c>
      <c r="D6247" s="23">
        <v>6155079000106</v>
      </c>
      <c r="E6247" t="s">
        <v>1541</v>
      </c>
      <c r="F6247" t="s">
        <v>1386</v>
      </c>
      <c r="G6247">
        <v>4451</v>
      </c>
      <c r="H6247" s="23">
        <v>161448240</v>
      </c>
    </row>
    <row r="6248" spans="1:8" x14ac:dyDescent="0.25">
      <c r="A6248">
        <v>746</v>
      </c>
      <c r="B6248" t="s">
        <v>9596</v>
      </c>
      <c r="C6248" t="s">
        <v>9596</v>
      </c>
      <c r="D6248" s="23"/>
      <c r="E6248" t="s">
        <v>1541</v>
      </c>
      <c r="F6248" t="s">
        <v>1386</v>
      </c>
      <c r="G6248">
        <v>2022</v>
      </c>
      <c r="H6248" s="23"/>
    </row>
    <row r="6249" spans="1:8" x14ac:dyDescent="0.25">
      <c r="A6249">
        <v>1406</v>
      </c>
      <c r="B6249" t="s">
        <v>9598</v>
      </c>
      <c r="C6249" t="s">
        <v>9599</v>
      </c>
      <c r="D6249" s="23">
        <v>10759200000186</v>
      </c>
      <c r="E6249" t="s">
        <v>1572</v>
      </c>
      <c r="F6249" t="s">
        <v>1386</v>
      </c>
      <c r="G6249">
        <v>2682</v>
      </c>
      <c r="H6249" s="23">
        <v>161608485</v>
      </c>
    </row>
    <row r="6250" spans="1:8" x14ac:dyDescent="0.25">
      <c r="A6250">
        <v>8604</v>
      </c>
      <c r="B6250" t="s">
        <v>22930</v>
      </c>
      <c r="C6250" t="s">
        <v>22930</v>
      </c>
      <c r="D6250" s="23"/>
      <c r="E6250" t="s">
        <v>1422</v>
      </c>
      <c r="F6250" t="s">
        <v>1386</v>
      </c>
      <c r="G6250">
        <v>13115</v>
      </c>
      <c r="H6250" s="23"/>
    </row>
    <row r="6251" spans="1:8" x14ac:dyDescent="0.25">
      <c r="A6251">
        <v>8603</v>
      </c>
      <c r="B6251" t="s">
        <v>22931</v>
      </c>
      <c r="C6251" t="s">
        <v>22932</v>
      </c>
      <c r="D6251" s="23"/>
      <c r="E6251" t="s">
        <v>1422</v>
      </c>
      <c r="F6251" t="s">
        <v>1386</v>
      </c>
      <c r="G6251">
        <v>9479</v>
      </c>
      <c r="H6251" s="23"/>
    </row>
    <row r="6252" spans="1:8" x14ac:dyDescent="0.25">
      <c r="A6252">
        <v>4747</v>
      </c>
      <c r="B6252" t="s">
        <v>22933</v>
      </c>
      <c r="C6252" t="s">
        <v>22933</v>
      </c>
      <c r="D6252" s="23"/>
      <c r="E6252" t="s">
        <v>1385</v>
      </c>
      <c r="F6252" t="s">
        <v>1386</v>
      </c>
      <c r="G6252">
        <v>7326</v>
      </c>
      <c r="H6252" s="23"/>
    </row>
    <row r="6253" spans="1:8" x14ac:dyDescent="0.25">
      <c r="A6253">
        <v>946</v>
      </c>
      <c r="B6253" t="s">
        <v>22934</v>
      </c>
      <c r="C6253" t="s">
        <v>22934</v>
      </c>
      <c r="D6253" s="23"/>
      <c r="E6253" t="s">
        <v>1533</v>
      </c>
      <c r="F6253" t="s">
        <v>1386</v>
      </c>
      <c r="G6253">
        <v>2222</v>
      </c>
      <c r="H6253" s="23"/>
    </row>
    <row r="6254" spans="1:8" x14ac:dyDescent="0.25">
      <c r="A6254">
        <v>11885</v>
      </c>
      <c r="B6254" t="s">
        <v>22935</v>
      </c>
      <c r="C6254" t="s">
        <v>22935</v>
      </c>
      <c r="D6254" s="23"/>
      <c r="E6254" t="s">
        <v>1723</v>
      </c>
      <c r="F6254" t="s">
        <v>1386</v>
      </c>
      <c r="G6254">
        <v>18269</v>
      </c>
      <c r="H6254" s="23"/>
    </row>
    <row r="6255" spans="1:8" x14ac:dyDescent="0.25">
      <c r="A6255">
        <v>1082</v>
      </c>
      <c r="B6255" t="s">
        <v>22936</v>
      </c>
      <c r="C6255" t="s">
        <v>22932</v>
      </c>
      <c r="D6255" s="23"/>
      <c r="E6255" t="s">
        <v>1422</v>
      </c>
      <c r="F6255" t="s">
        <v>1386</v>
      </c>
      <c r="G6255">
        <v>5486</v>
      </c>
      <c r="H6255" s="23"/>
    </row>
    <row r="6256" spans="1:8" x14ac:dyDescent="0.25">
      <c r="A6256">
        <v>10369</v>
      </c>
      <c r="B6256" t="s">
        <v>22937</v>
      </c>
      <c r="C6256" t="s">
        <v>22937</v>
      </c>
      <c r="D6256" s="23"/>
      <c r="E6256" t="s">
        <v>1723</v>
      </c>
      <c r="F6256" t="s">
        <v>1386</v>
      </c>
      <c r="G6256">
        <v>15651</v>
      </c>
      <c r="H6256" s="23"/>
    </row>
    <row r="6257" spans="1:8" x14ac:dyDescent="0.25">
      <c r="A6257">
        <v>881</v>
      </c>
      <c r="B6257" t="s">
        <v>22938</v>
      </c>
      <c r="C6257" t="s">
        <v>22938</v>
      </c>
      <c r="D6257" s="23"/>
      <c r="E6257" t="s">
        <v>1723</v>
      </c>
      <c r="F6257" t="s">
        <v>1386</v>
      </c>
      <c r="G6257">
        <v>5522</v>
      </c>
      <c r="H6257" s="23"/>
    </row>
    <row r="6258" spans="1:8" x14ac:dyDescent="0.25">
      <c r="A6258">
        <v>5438</v>
      </c>
      <c r="B6258" t="s">
        <v>22939</v>
      </c>
      <c r="C6258" t="s">
        <v>22939</v>
      </c>
      <c r="D6258" s="23"/>
      <c r="E6258" t="s">
        <v>1385</v>
      </c>
      <c r="F6258" t="s">
        <v>1386</v>
      </c>
      <c r="G6258">
        <v>8508</v>
      </c>
      <c r="H6258" s="23"/>
    </row>
    <row r="6259" spans="1:8" x14ac:dyDescent="0.25">
      <c r="A6259">
        <v>14781</v>
      </c>
      <c r="B6259" t="s">
        <v>22940</v>
      </c>
      <c r="C6259" t="s">
        <v>22932</v>
      </c>
      <c r="D6259" s="23"/>
      <c r="E6259" t="s">
        <v>1530</v>
      </c>
      <c r="F6259" t="s">
        <v>1386</v>
      </c>
      <c r="G6259">
        <v>16757</v>
      </c>
      <c r="H6259" s="23"/>
    </row>
    <row r="6260" spans="1:8" x14ac:dyDescent="0.25">
      <c r="A6260">
        <v>2626</v>
      </c>
      <c r="B6260" t="s">
        <v>9600</v>
      </c>
      <c r="C6260" t="s">
        <v>9597</v>
      </c>
      <c r="D6260" s="23">
        <v>3988101000100</v>
      </c>
      <c r="E6260" t="s">
        <v>9601</v>
      </c>
      <c r="F6260" t="s">
        <v>1386</v>
      </c>
      <c r="G6260">
        <v>3902</v>
      </c>
      <c r="H6260" s="23">
        <v>161291414</v>
      </c>
    </row>
    <row r="6261" spans="1:8" x14ac:dyDescent="0.25">
      <c r="A6261">
        <v>371</v>
      </c>
      <c r="B6261" t="s">
        <v>22941</v>
      </c>
      <c r="C6261" t="s">
        <v>22941</v>
      </c>
      <c r="D6261" s="23"/>
      <c r="E6261" t="s">
        <v>1422</v>
      </c>
      <c r="F6261" t="s">
        <v>1386</v>
      </c>
      <c r="G6261">
        <v>1647</v>
      </c>
      <c r="H6261" s="23"/>
    </row>
    <row r="6262" spans="1:8" x14ac:dyDescent="0.25">
      <c r="A6262">
        <v>443</v>
      </c>
      <c r="B6262" t="s">
        <v>9602</v>
      </c>
      <c r="C6262" t="s">
        <v>9602</v>
      </c>
      <c r="D6262" s="23"/>
      <c r="E6262" t="s">
        <v>1422</v>
      </c>
      <c r="F6262" t="s">
        <v>1386</v>
      </c>
      <c r="G6262">
        <v>1719</v>
      </c>
      <c r="H6262" s="23"/>
    </row>
    <row r="6263" spans="1:8" x14ac:dyDescent="0.25">
      <c r="A6263">
        <v>4138</v>
      </c>
      <c r="B6263" t="s">
        <v>9602</v>
      </c>
      <c r="C6263" t="s">
        <v>9603</v>
      </c>
      <c r="D6263" s="23">
        <v>11941410000153</v>
      </c>
      <c r="E6263" t="s">
        <v>1422</v>
      </c>
      <c r="F6263" t="s">
        <v>1386</v>
      </c>
      <c r="G6263">
        <v>6803</v>
      </c>
      <c r="H6263" s="23" t="s">
        <v>1438</v>
      </c>
    </row>
    <row r="6264" spans="1:8" x14ac:dyDescent="0.25">
      <c r="A6264">
        <v>286</v>
      </c>
      <c r="B6264" t="s">
        <v>22942</v>
      </c>
      <c r="C6264" t="s">
        <v>22932</v>
      </c>
      <c r="D6264" s="23"/>
      <c r="E6264" t="s">
        <v>1723</v>
      </c>
      <c r="F6264" t="s">
        <v>1386</v>
      </c>
      <c r="G6264">
        <v>1562</v>
      </c>
      <c r="H6264" s="23"/>
    </row>
    <row r="6265" spans="1:8" x14ac:dyDescent="0.25">
      <c r="A6265">
        <v>10488</v>
      </c>
      <c r="B6265" t="s">
        <v>22943</v>
      </c>
      <c r="C6265" t="s">
        <v>22932</v>
      </c>
      <c r="D6265" s="23"/>
      <c r="E6265" t="s">
        <v>1422</v>
      </c>
      <c r="F6265" t="s">
        <v>1386</v>
      </c>
      <c r="G6265">
        <v>1253</v>
      </c>
      <c r="H6265" s="23"/>
    </row>
    <row r="6266" spans="1:8" x14ac:dyDescent="0.25">
      <c r="A6266">
        <v>2622</v>
      </c>
      <c r="B6266" t="s">
        <v>9604</v>
      </c>
      <c r="C6266" t="s">
        <v>9605</v>
      </c>
      <c r="D6266" s="23">
        <v>3973711000130</v>
      </c>
      <c r="E6266" t="s">
        <v>1385</v>
      </c>
      <c r="F6266" t="s">
        <v>1386</v>
      </c>
      <c r="G6266">
        <v>3898</v>
      </c>
      <c r="H6266" s="23">
        <v>161287646</v>
      </c>
    </row>
    <row r="6267" spans="1:8" x14ac:dyDescent="0.25">
      <c r="A6267">
        <v>10835</v>
      </c>
      <c r="B6267" t="s">
        <v>22944</v>
      </c>
      <c r="C6267" t="s">
        <v>22944</v>
      </c>
      <c r="D6267" s="23"/>
      <c r="E6267" t="s">
        <v>1422</v>
      </c>
      <c r="F6267" t="s">
        <v>1386</v>
      </c>
      <c r="G6267">
        <v>16304</v>
      </c>
      <c r="H6267" s="23"/>
    </row>
    <row r="6268" spans="1:8" x14ac:dyDescent="0.25">
      <c r="A6268">
        <v>8791</v>
      </c>
      <c r="B6268" t="s">
        <v>9606</v>
      </c>
      <c r="C6268" t="s">
        <v>9606</v>
      </c>
      <c r="D6268" s="23">
        <v>25966989000113</v>
      </c>
      <c r="E6268" t="s">
        <v>1906</v>
      </c>
      <c r="F6268" t="s">
        <v>1386</v>
      </c>
      <c r="G6268">
        <v>13282</v>
      </c>
      <c r="H6268" s="23">
        <v>162784155</v>
      </c>
    </row>
    <row r="6269" spans="1:8" x14ac:dyDescent="0.25">
      <c r="A6269">
        <v>7854</v>
      </c>
      <c r="B6269" t="s">
        <v>22945</v>
      </c>
      <c r="C6269" t="s">
        <v>22946</v>
      </c>
      <c r="D6269" s="23"/>
      <c r="E6269" t="s">
        <v>1422</v>
      </c>
      <c r="F6269" t="s">
        <v>1386</v>
      </c>
      <c r="G6269">
        <v>11865</v>
      </c>
      <c r="H6269" s="23"/>
    </row>
    <row r="6270" spans="1:8" x14ac:dyDescent="0.25">
      <c r="A6270">
        <v>7706</v>
      </c>
      <c r="B6270" t="s">
        <v>9607</v>
      </c>
      <c r="C6270" t="s">
        <v>9607</v>
      </c>
      <c r="D6270" s="23">
        <v>14406172000174</v>
      </c>
      <c r="E6270" t="s">
        <v>1397</v>
      </c>
      <c r="F6270" t="s">
        <v>1398</v>
      </c>
      <c r="G6270">
        <v>12025</v>
      </c>
      <c r="H6270" s="23">
        <v>202585115</v>
      </c>
    </row>
    <row r="6271" spans="1:8" x14ac:dyDescent="0.25">
      <c r="A6271">
        <v>2208</v>
      </c>
      <c r="B6271" t="s">
        <v>9608</v>
      </c>
      <c r="C6271" t="s">
        <v>9609</v>
      </c>
      <c r="D6271" s="23">
        <v>2532413000142</v>
      </c>
      <c r="E6271" t="s">
        <v>1723</v>
      </c>
      <c r="F6271" t="s">
        <v>1386</v>
      </c>
      <c r="G6271">
        <v>3484</v>
      </c>
      <c r="H6271" s="23" t="s">
        <v>9610</v>
      </c>
    </row>
    <row r="6272" spans="1:8" x14ac:dyDescent="0.25">
      <c r="A6272">
        <v>7801</v>
      </c>
      <c r="B6272" t="s">
        <v>9611</v>
      </c>
      <c r="C6272" t="s">
        <v>9612</v>
      </c>
      <c r="D6272" s="23">
        <v>1819081000119</v>
      </c>
      <c r="E6272" t="s">
        <v>1541</v>
      </c>
      <c r="F6272" t="s">
        <v>1386</v>
      </c>
      <c r="G6272">
        <v>12115</v>
      </c>
      <c r="H6272" s="23" t="s">
        <v>1438</v>
      </c>
    </row>
    <row r="6273" spans="1:8" x14ac:dyDescent="0.25">
      <c r="A6273">
        <v>3352</v>
      </c>
      <c r="B6273" t="s">
        <v>9613</v>
      </c>
      <c r="C6273" t="s">
        <v>9614</v>
      </c>
      <c r="D6273" s="23">
        <v>7285464000130</v>
      </c>
      <c r="E6273" t="s">
        <v>1670</v>
      </c>
      <c r="F6273" t="s">
        <v>1386</v>
      </c>
      <c r="G6273">
        <v>4628</v>
      </c>
      <c r="H6273" s="23">
        <v>161451624</v>
      </c>
    </row>
    <row r="6274" spans="1:8" x14ac:dyDescent="0.25">
      <c r="A6274">
        <v>9504</v>
      </c>
      <c r="B6274" t="s">
        <v>22947</v>
      </c>
      <c r="C6274" t="s">
        <v>22947</v>
      </c>
      <c r="D6274" s="23"/>
      <c r="E6274" t="s">
        <v>1422</v>
      </c>
      <c r="F6274" t="s">
        <v>1386</v>
      </c>
      <c r="G6274">
        <v>14192</v>
      </c>
      <c r="H6274" s="23"/>
    </row>
    <row r="6275" spans="1:8" x14ac:dyDescent="0.25">
      <c r="A6275">
        <v>11657</v>
      </c>
      <c r="B6275" t="s">
        <v>22948</v>
      </c>
      <c r="C6275" t="s">
        <v>22949</v>
      </c>
      <c r="D6275" s="23"/>
      <c r="E6275" t="s">
        <v>1422</v>
      </c>
      <c r="F6275" t="s">
        <v>1386</v>
      </c>
      <c r="G6275">
        <v>159</v>
      </c>
      <c r="H6275" s="23"/>
    </row>
    <row r="6276" spans="1:8" x14ac:dyDescent="0.25">
      <c r="A6276">
        <v>14472</v>
      </c>
      <c r="B6276" t="s">
        <v>22950</v>
      </c>
      <c r="C6276" t="s">
        <v>22950</v>
      </c>
      <c r="D6276" s="23"/>
      <c r="E6276" t="s">
        <v>1422</v>
      </c>
      <c r="F6276" t="s">
        <v>1386</v>
      </c>
      <c r="G6276">
        <v>933</v>
      </c>
      <c r="H6276" s="23"/>
    </row>
    <row r="6277" spans="1:8" x14ac:dyDescent="0.25">
      <c r="A6277">
        <v>4264</v>
      </c>
      <c r="B6277" t="s">
        <v>22951</v>
      </c>
      <c r="C6277" t="s">
        <v>22952</v>
      </c>
      <c r="D6277" s="23"/>
      <c r="E6277" t="s">
        <v>1723</v>
      </c>
      <c r="F6277" t="s">
        <v>1386</v>
      </c>
      <c r="G6277">
        <v>960</v>
      </c>
      <c r="H6277" s="23"/>
    </row>
    <row r="6278" spans="1:8" x14ac:dyDescent="0.25">
      <c r="A6278">
        <v>12745</v>
      </c>
      <c r="B6278" t="s">
        <v>22953</v>
      </c>
      <c r="C6278" t="s">
        <v>22949</v>
      </c>
      <c r="D6278" s="23"/>
      <c r="E6278" t="s">
        <v>1422</v>
      </c>
      <c r="F6278" t="s">
        <v>1386</v>
      </c>
      <c r="G6278">
        <v>14122</v>
      </c>
      <c r="H6278" s="23"/>
    </row>
    <row r="6279" spans="1:8" x14ac:dyDescent="0.25">
      <c r="A6279">
        <v>7418</v>
      </c>
      <c r="B6279" t="s">
        <v>9615</v>
      </c>
      <c r="C6279" t="s">
        <v>9616</v>
      </c>
      <c r="D6279" s="23">
        <v>19913940000108</v>
      </c>
      <c r="E6279" t="s">
        <v>1723</v>
      </c>
      <c r="F6279" t="s">
        <v>1386</v>
      </c>
      <c r="G6279">
        <v>11336</v>
      </c>
      <c r="H6279" s="23" t="s">
        <v>1438</v>
      </c>
    </row>
    <row r="6280" spans="1:8" x14ac:dyDescent="0.25">
      <c r="A6280">
        <v>15734</v>
      </c>
      <c r="B6280" t="s">
        <v>9617</v>
      </c>
      <c r="C6280" t="s">
        <v>9618</v>
      </c>
      <c r="D6280" s="23">
        <v>46729154000110</v>
      </c>
      <c r="E6280" t="s">
        <v>1385</v>
      </c>
      <c r="F6280" t="s">
        <v>1386</v>
      </c>
      <c r="G6280">
        <v>25023</v>
      </c>
      <c r="H6280" s="23">
        <v>164362827</v>
      </c>
    </row>
    <row r="6281" spans="1:8" x14ac:dyDescent="0.25">
      <c r="A6281">
        <v>4828</v>
      </c>
      <c r="B6281" t="s">
        <v>9619</v>
      </c>
      <c r="C6281" t="s">
        <v>9619</v>
      </c>
      <c r="D6281" s="23">
        <v>15228958000101</v>
      </c>
      <c r="E6281" t="s">
        <v>2050</v>
      </c>
      <c r="F6281" t="s">
        <v>1386</v>
      </c>
      <c r="G6281">
        <v>7581</v>
      </c>
      <c r="H6281" s="23">
        <v>161971270</v>
      </c>
    </row>
    <row r="6282" spans="1:8" x14ac:dyDescent="0.25">
      <c r="A6282">
        <v>12206</v>
      </c>
      <c r="B6282" t="s">
        <v>9620</v>
      </c>
      <c r="C6282" t="s">
        <v>9620</v>
      </c>
      <c r="D6282" s="23">
        <v>40466339000100</v>
      </c>
      <c r="E6282" t="s">
        <v>1385</v>
      </c>
      <c r="F6282" t="s">
        <v>1386</v>
      </c>
      <c r="G6282">
        <v>18801</v>
      </c>
      <c r="H6282" s="23">
        <v>163872040</v>
      </c>
    </row>
    <row r="6283" spans="1:8" x14ac:dyDescent="0.25">
      <c r="A6283">
        <v>5989</v>
      </c>
      <c r="B6283" t="s">
        <v>9621</v>
      </c>
      <c r="C6283" t="s">
        <v>9621</v>
      </c>
      <c r="D6283" s="23">
        <v>2249098000140</v>
      </c>
      <c r="E6283" t="s">
        <v>1541</v>
      </c>
      <c r="F6283" t="s">
        <v>1386</v>
      </c>
      <c r="G6283">
        <v>9207</v>
      </c>
      <c r="H6283" s="23">
        <v>161182666</v>
      </c>
    </row>
    <row r="6284" spans="1:8" x14ac:dyDescent="0.25">
      <c r="A6284">
        <v>4581</v>
      </c>
      <c r="B6284" t="s">
        <v>9622</v>
      </c>
      <c r="C6284" t="s">
        <v>9623</v>
      </c>
      <c r="D6284" s="23">
        <v>13492792000100</v>
      </c>
      <c r="E6284" t="s">
        <v>2614</v>
      </c>
      <c r="F6284" t="s">
        <v>1386</v>
      </c>
      <c r="G6284">
        <v>7159</v>
      </c>
      <c r="H6284" s="23">
        <v>161822401</v>
      </c>
    </row>
    <row r="6285" spans="1:8" x14ac:dyDescent="0.25">
      <c r="A6285">
        <v>5749</v>
      </c>
      <c r="B6285" t="s">
        <v>9624</v>
      </c>
      <c r="C6285" t="s">
        <v>9625</v>
      </c>
      <c r="D6285" s="23">
        <v>15146879000151</v>
      </c>
      <c r="E6285" t="s">
        <v>1541</v>
      </c>
      <c r="F6285" t="s">
        <v>1386</v>
      </c>
      <c r="G6285">
        <v>8763</v>
      </c>
      <c r="H6285" s="23">
        <v>161983529</v>
      </c>
    </row>
    <row r="6286" spans="1:8" x14ac:dyDescent="0.25">
      <c r="A6286">
        <v>13264</v>
      </c>
      <c r="B6286" t="s">
        <v>22954</v>
      </c>
      <c r="C6286" t="s">
        <v>22954</v>
      </c>
      <c r="D6286" s="23"/>
      <c r="E6286" t="s">
        <v>1422</v>
      </c>
      <c r="F6286" t="s">
        <v>1386</v>
      </c>
      <c r="G6286">
        <v>20471</v>
      </c>
      <c r="H6286" s="23"/>
    </row>
    <row r="6287" spans="1:8" x14ac:dyDescent="0.25">
      <c r="A6287">
        <v>7100</v>
      </c>
      <c r="B6287" t="s">
        <v>9626</v>
      </c>
      <c r="C6287" t="s">
        <v>9626</v>
      </c>
      <c r="D6287" s="23">
        <v>6326786000118</v>
      </c>
      <c r="E6287" t="s">
        <v>1397</v>
      </c>
      <c r="F6287" t="s">
        <v>1398</v>
      </c>
      <c r="G6287">
        <v>11071</v>
      </c>
      <c r="H6287" s="23">
        <v>200971158</v>
      </c>
    </row>
    <row r="6288" spans="1:8" x14ac:dyDescent="0.25">
      <c r="A6288">
        <v>634</v>
      </c>
      <c r="B6288" t="s">
        <v>22955</v>
      </c>
      <c r="C6288" t="s">
        <v>22955</v>
      </c>
      <c r="D6288" s="23"/>
      <c r="E6288" t="s">
        <v>1422</v>
      </c>
      <c r="F6288" t="s">
        <v>1386</v>
      </c>
      <c r="G6288">
        <v>1910</v>
      </c>
      <c r="H6288" s="23"/>
    </row>
    <row r="6289" spans="1:8" x14ac:dyDescent="0.25">
      <c r="A6289">
        <v>1485</v>
      </c>
      <c r="B6289" t="s">
        <v>9627</v>
      </c>
      <c r="C6289" t="s">
        <v>9628</v>
      </c>
      <c r="D6289" s="23">
        <v>10961321000106</v>
      </c>
      <c r="E6289" t="s">
        <v>1440</v>
      </c>
      <c r="F6289" t="s">
        <v>1386</v>
      </c>
      <c r="G6289">
        <v>2761</v>
      </c>
      <c r="H6289" s="23">
        <v>161619568</v>
      </c>
    </row>
    <row r="6290" spans="1:8" x14ac:dyDescent="0.25">
      <c r="A6290">
        <v>13273</v>
      </c>
      <c r="B6290" t="s">
        <v>22956</v>
      </c>
      <c r="C6290" t="s">
        <v>22956</v>
      </c>
      <c r="D6290" s="23"/>
      <c r="E6290" t="s">
        <v>1583</v>
      </c>
      <c r="F6290" t="s">
        <v>1386</v>
      </c>
      <c r="G6290">
        <v>20496</v>
      </c>
      <c r="H6290" s="23"/>
    </row>
    <row r="6291" spans="1:8" x14ac:dyDescent="0.25">
      <c r="A6291">
        <v>7391</v>
      </c>
      <c r="B6291" t="s">
        <v>22957</v>
      </c>
      <c r="C6291" t="s">
        <v>22958</v>
      </c>
      <c r="D6291" s="23"/>
      <c r="E6291" t="s">
        <v>4001</v>
      </c>
      <c r="F6291" t="s">
        <v>1398</v>
      </c>
      <c r="G6291">
        <v>8213</v>
      </c>
      <c r="H6291" s="23"/>
    </row>
    <row r="6292" spans="1:8" x14ac:dyDescent="0.25">
      <c r="A6292">
        <v>7467</v>
      </c>
      <c r="B6292" t="s">
        <v>22959</v>
      </c>
      <c r="C6292" t="s">
        <v>22958</v>
      </c>
      <c r="D6292" s="23"/>
      <c r="E6292" t="s">
        <v>1422</v>
      </c>
      <c r="F6292" t="s">
        <v>1386</v>
      </c>
      <c r="G6292">
        <v>6029</v>
      </c>
      <c r="H6292" s="23"/>
    </row>
    <row r="6293" spans="1:8" x14ac:dyDescent="0.25">
      <c r="A6293">
        <v>14211</v>
      </c>
      <c r="B6293" t="s">
        <v>9629</v>
      </c>
      <c r="C6293" t="s">
        <v>9629</v>
      </c>
      <c r="D6293" s="23">
        <v>46512613000109</v>
      </c>
      <c r="E6293" t="s">
        <v>1385</v>
      </c>
      <c r="F6293" t="s">
        <v>1386</v>
      </c>
      <c r="G6293">
        <v>22226</v>
      </c>
      <c r="H6293" s="23">
        <v>164347666</v>
      </c>
    </row>
    <row r="6294" spans="1:8" x14ac:dyDescent="0.25">
      <c r="A6294">
        <v>7392</v>
      </c>
      <c r="B6294" t="s">
        <v>22960</v>
      </c>
      <c r="C6294" t="s">
        <v>22961</v>
      </c>
      <c r="D6294" s="23"/>
      <c r="E6294" t="s">
        <v>1541</v>
      </c>
      <c r="F6294" t="s">
        <v>1386</v>
      </c>
      <c r="G6294">
        <v>11311</v>
      </c>
      <c r="H6294" s="23"/>
    </row>
    <row r="6295" spans="1:8" x14ac:dyDescent="0.25">
      <c r="A6295">
        <v>11805</v>
      </c>
      <c r="B6295" t="s">
        <v>9630</v>
      </c>
      <c r="C6295" t="s">
        <v>9630</v>
      </c>
      <c r="D6295" s="23">
        <v>35487321000147</v>
      </c>
      <c r="E6295" t="s">
        <v>1422</v>
      </c>
      <c r="F6295" t="s">
        <v>1386</v>
      </c>
      <c r="G6295">
        <v>18121</v>
      </c>
      <c r="H6295" s="23" t="s">
        <v>1438</v>
      </c>
    </row>
    <row r="6296" spans="1:8" x14ac:dyDescent="0.25">
      <c r="A6296">
        <v>12857</v>
      </c>
      <c r="B6296" t="s">
        <v>22962</v>
      </c>
      <c r="C6296" t="s">
        <v>22963</v>
      </c>
      <c r="D6296" s="23"/>
      <c r="E6296" t="s">
        <v>1422</v>
      </c>
      <c r="F6296" t="s">
        <v>1386</v>
      </c>
      <c r="G6296">
        <v>7209</v>
      </c>
      <c r="H6296" s="23"/>
    </row>
    <row r="6297" spans="1:8" x14ac:dyDescent="0.25">
      <c r="A6297">
        <v>10950</v>
      </c>
      <c r="B6297" t="s">
        <v>9631</v>
      </c>
      <c r="C6297" t="s">
        <v>9632</v>
      </c>
      <c r="D6297" s="23">
        <v>26837256000141</v>
      </c>
      <c r="E6297" t="s">
        <v>2193</v>
      </c>
      <c r="F6297" t="s">
        <v>1390</v>
      </c>
      <c r="G6297">
        <v>16691</v>
      </c>
      <c r="H6297" s="23">
        <v>206443290118</v>
      </c>
    </row>
    <row r="6298" spans="1:8" x14ac:dyDescent="0.25">
      <c r="A6298">
        <v>1546</v>
      </c>
      <c r="B6298" t="s">
        <v>9633</v>
      </c>
      <c r="C6298" t="s">
        <v>9634</v>
      </c>
      <c r="D6298" s="23">
        <v>11225239000186</v>
      </c>
      <c r="E6298" t="s">
        <v>1385</v>
      </c>
      <c r="F6298" t="s">
        <v>1386</v>
      </c>
      <c r="G6298">
        <v>2822</v>
      </c>
      <c r="H6298" s="23">
        <v>161636888</v>
      </c>
    </row>
    <row r="6299" spans="1:8" x14ac:dyDescent="0.25">
      <c r="A6299">
        <v>6072</v>
      </c>
      <c r="B6299" t="s">
        <v>9635</v>
      </c>
      <c r="C6299" t="s">
        <v>9636</v>
      </c>
      <c r="D6299" s="23">
        <v>17279981000150</v>
      </c>
      <c r="E6299" t="s">
        <v>1385</v>
      </c>
      <c r="F6299" t="s">
        <v>1386</v>
      </c>
      <c r="G6299">
        <v>9541</v>
      </c>
      <c r="H6299" s="23" t="s">
        <v>1438</v>
      </c>
    </row>
    <row r="6300" spans="1:8" x14ac:dyDescent="0.25">
      <c r="A6300">
        <v>6941</v>
      </c>
      <c r="B6300" t="s">
        <v>9637</v>
      </c>
      <c r="C6300" t="s">
        <v>9638</v>
      </c>
      <c r="D6300" s="23">
        <v>19242559000156</v>
      </c>
      <c r="E6300" t="s">
        <v>1527</v>
      </c>
      <c r="F6300" t="s">
        <v>1386</v>
      </c>
      <c r="G6300">
        <v>10901</v>
      </c>
      <c r="H6300" s="23">
        <v>162250401</v>
      </c>
    </row>
    <row r="6301" spans="1:8" x14ac:dyDescent="0.25">
      <c r="A6301">
        <v>8107</v>
      </c>
      <c r="B6301" t="s">
        <v>9639</v>
      </c>
      <c r="C6301" t="s">
        <v>9640</v>
      </c>
      <c r="D6301" s="23">
        <v>21779341000187</v>
      </c>
      <c r="E6301" t="s">
        <v>2817</v>
      </c>
      <c r="F6301" t="s">
        <v>1386</v>
      </c>
      <c r="G6301">
        <v>12397</v>
      </c>
      <c r="H6301" s="23">
        <v>162463197</v>
      </c>
    </row>
    <row r="6302" spans="1:8" x14ac:dyDescent="0.25">
      <c r="A6302">
        <v>8593</v>
      </c>
      <c r="B6302" t="s">
        <v>9641</v>
      </c>
      <c r="C6302" t="s">
        <v>9641</v>
      </c>
      <c r="D6302" s="23">
        <v>8029497000182</v>
      </c>
      <c r="E6302" t="s">
        <v>1406</v>
      </c>
      <c r="F6302" t="s">
        <v>1407</v>
      </c>
      <c r="G6302">
        <v>13107</v>
      </c>
      <c r="H6302" s="23">
        <v>61954969</v>
      </c>
    </row>
    <row r="6303" spans="1:8" x14ac:dyDescent="0.25">
      <c r="A6303">
        <v>14021</v>
      </c>
      <c r="B6303" t="s">
        <v>9642</v>
      </c>
      <c r="C6303" t="s">
        <v>9642</v>
      </c>
      <c r="D6303" s="23">
        <v>24622067000126</v>
      </c>
      <c r="E6303" t="s">
        <v>5684</v>
      </c>
      <c r="F6303" t="s">
        <v>1398</v>
      </c>
      <c r="G6303">
        <v>21812</v>
      </c>
      <c r="H6303" s="23">
        <v>204486424</v>
      </c>
    </row>
    <row r="6304" spans="1:8" x14ac:dyDescent="0.25">
      <c r="A6304">
        <v>10650</v>
      </c>
      <c r="B6304" t="s">
        <v>9643</v>
      </c>
      <c r="C6304" t="s">
        <v>9643</v>
      </c>
      <c r="D6304" s="23">
        <v>24587610000100</v>
      </c>
      <c r="E6304" t="s">
        <v>4014</v>
      </c>
      <c r="F6304" t="s">
        <v>1398</v>
      </c>
      <c r="G6304">
        <v>16056</v>
      </c>
      <c r="H6304" s="23" t="s">
        <v>9644</v>
      </c>
    </row>
    <row r="6305" spans="1:8" x14ac:dyDescent="0.25">
      <c r="A6305">
        <v>12255</v>
      </c>
      <c r="B6305" t="s">
        <v>9645</v>
      </c>
      <c r="C6305" t="s">
        <v>9645</v>
      </c>
      <c r="D6305" s="23">
        <v>41031198000158</v>
      </c>
      <c r="E6305" t="s">
        <v>1720</v>
      </c>
      <c r="F6305" t="s">
        <v>1386</v>
      </c>
      <c r="G6305">
        <v>18850</v>
      </c>
      <c r="H6305" s="23">
        <v>163923639</v>
      </c>
    </row>
    <row r="6306" spans="1:8" x14ac:dyDescent="0.25">
      <c r="A6306">
        <v>2748</v>
      </c>
      <c r="B6306" t="s">
        <v>9646</v>
      </c>
      <c r="C6306" t="s">
        <v>9647</v>
      </c>
      <c r="D6306" s="23">
        <v>4242781000181</v>
      </c>
      <c r="E6306" t="s">
        <v>2184</v>
      </c>
      <c r="F6306" t="s">
        <v>1398</v>
      </c>
      <c r="G6306">
        <v>4024</v>
      </c>
      <c r="H6306" s="23">
        <v>200878697</v>
      </c>
    </row>
    <row r="6307" spans="1:8" x14ac:dyDescent="0.25">
      <c r="A6307">
        <v>12494</v>
      </c>
      <c r="B6307" t="s">
        <v>9648</v>
      </c>
      <c r="C6307" t="s">
        <v>9648</v>
      </c>
      <c r="D6307" s="23">
        <v>8593592000104</v>
      </c>
      <c r="E6307" t="s">
        <v>1397</v>
      </c>
      <c r="F6307" t="s">
        <v>1398</v>
      </c>
      <c r="G6307">
        <v>19385</v>
      </c>
      <c r="H6307" s="23">
        <v>201028174</v>
      </c>
    </row>
    <row r="6308" spans="1:8" x14ac:dyDescent="0.25">
      <c r="A6308">
        <v>2323</v>
      </c>
      <c r="B6308" t="s">
        <v>9649</v>
      </c>
      <c r="C6308" t="s">
        <v>9647</v>
      </c>
      <c r="D6308" s="23">
        <v>3060489000185</v>
      </c>
      <c r="E6308" t="s">
        <v>1700</v>
      </c>
      <c r="F6308" t="s">
        <v>1386</v>
      </c>
      <c r="G6308">
        <v>3599</v>
      </c>
      <c r="H6308" s="23">
        <v>160355737</v>
      </c>
    </row>
    <row r="6309" spans="1:8" x14ac:dyDescent="0.25">
      <c r="A6309">
        <v>11244</v>
      </c>
      <c r="B6309" t="s">
        <v>9650</v>
      </c>
      <c r="C6309" t="s">
        <v>9651</v>
      </c>
      <c r="D6309" s="23">
        <v>10760171000172</v>
      </c>
      <c r="E6309" t="s">
        <v>1409</v>
      </c>
      <c r="F6309" t="s">
        <v>1386</v>
      </c>
      <c r="G6309">
        <v>17078</v>
      </c>
      <c r="H6309" s="23">
        <v>160786754</v>
      </c>
    </row>
    <row r="6310" spans="1:8" x14ac:dyDescent="0.25">
      <c r="A6310">
        <v>6812</v>
      </c>
      <c r="B6310" t="s">
        <v>9652</v>
      </c>
      <c r="C6310" t="s">
        <v>9653</v>
      </c>
      <c r="D6310" s="23">
        <v>10760171000253</v>
      </c>
      <c r="E6310" t="s">
        <v>1385</v>
      </c>
      <c r="F6310" t="s">
        <v>1386</v>
      </c>
      <c r="G6310">
        <v>10763</v>
      </c>
      <c r="H6310" s="23">
        <v>160930936</v>
      </c>
    </row>
    <row r="6311" spans="1:8" x14ac:dyDescent="0.25">
      <c r="A6311">
        <v>9398</v>
      </c>
      <c r="B6311" t="s">
        <v>9654</v>
      </c>
      <c r="C6311" t="s">
        <v>9654</v>
      </c>
      <c r="D6311" s="23">
        <v>27806010000175</v>
      </c>
      <c r="E6311" t="s">
        <v>9655</v>
      </c>
      <c r="F6311" t="s">
        <v>1427</v>
      </c>
      <c r="G6311">
        <v>13875</v>
      </c>
      <c r="H6311" s="23">
        <v>155645064</v>
      </c>
    </row>
    <row r="6312" spans="1:8" x14ac:dyDescent="0.25">
      <c r="A6312">
        <v>1945</v>
      </c>
      <c r="B6312" t="s">
        <v>9656</v>
      </c>
      <c r="C6312" t="s">
        <v>9657</v>
      </c>
      <c r="D6312" s="23">
        <v>14059471000180</v>
      </c>
      <c r="E6312" t="s">
        <v>3996</v>
      </c>
      <c r="F6312" t="s">
        <v>1444</v>
      </c>
      <c r="G6312">
        <v>3221</v>
      </c>
      <c r="H6312" s="23">
        <v>3640674</v>
      </c>
    </row>
    <row r="6313" spans="1:8" x14ac:dyDescent="0.25">
      <c r="A6313">
        <v>2593</v>
      </c>
      <c r="B6313" t="s">
        <v>9658</v>
      </c>
      <c r="C6313" t="s">
        <v>9659</v>
      </c>
      <c r="D6313" s="23">
        <v>3814611000161</v>
      </c>
      <c r="E6313" t="s">
        <v>1440</v>
      </c>
      <c r="F6313" t="s">
        <v>1386</v>
      </c>
      <c r="G6313">
        <v>3869</v>
      </c>
      <c r="H6313" s="23">
        <v>161282547</v>
      </c>
    </row>
    <row r="6314" spans="1:8" x14ac:dyDescent="0.25">
      <c r="A6314">
        <v>9967</v>
      </c>
      <c r="B6314" t="s">
        <v>9660</v>
      </c>
      <c r="C6314" t="s">
        <v>9661</v>
      </c>
      <c r="D6314" s="23">
        <v>5443636000121</v>
      </c>
      <c r="E6314" t="s">
        <v>9662</v>
      </c>
      <c r="F6314" t="s">
        <v>1398</v>
      </c>
      <c r="G6314">
        <v>14699</v>
      </c>
      <c r="H6314" s="23">
        <v>204006600</v>
      </c>
    </row>
    <row r="6315" spans="1:8" x14ac:dyDescent="0.25">
      <c r="A6315">
        <v>4100</v>
      </c>
      <c r="B6315" t="s">
        <v>9663</v>
      </c>
      <c r="C6315" t="s">
        <v>9664</v>
      </c>
      <c r="D6315" s="23">
        <v>9598754000160</v>
      </c>
      <c r="E6315" t="s">
        <v>2433</v>
      </c>
      <c r="F6315" t="s">
        <v>1386</v>
      </c>
      <c r="G6315">
        <v>5376</v>
      </c>
      <c r="H6315" s="23">
        <v>161592546</v>
      </c>
    </row>
    <row r="6316" spans="1:8" x14ac:dyDescent="0.25">
      <c r="A6316">
        <v>5026</v>
      </c>
      <c r="B6316" t="s">
        <v>9665</v>
      </c>
      <c r="C6316" t="s">
        <v>9665</v>
      </c>
      <c r="D6316" s="23">
        <v>4690432000122</v>
      </c>
      <c r="E6316" t="s">
        <v>1498</v>
      </c>
      <c r="F6316" t="s">
        <v>1398</v>
      </c>
      <c r="G6316">
        <v>8064</v>
      </c>
      <c r="H6316" s="23">
        <v>200896130</v>
      </c>
    </row>
    <row r="6317" spans="1:8" x14ac:dyDescent="0.25">
      <c r="A6317">
        <v>7486</v>
      </c>
      <c r="B6317" t="s">
        <v>9666</v>
      </c>
      <c r="C6317" t="s">
        <v>9666</v>
      </c>
      <c r="D6317" s="23">
        <v>5577281000163</v>
      </c>
      <c r="E6317" t="s">
        <v>1397</v>
      </c>
      <c r="F6317" t="s">
        <v>1398</v>
      </c>
      <c r="G6317">
        <v>11410</v>
      </c>
      <c r="H6317" s="23">
        <v>204012589</v>
      </c>
    </row>
    <row r="6318" spans="1:8" x14ac:dyDescent="0.25">
      <c r="A6318">
        <v>2706</v>
      </c>
      <c r="B6318" t="s">
        <v>9667</v>
      </c>
      <c r="C6318" t="s">
        <v>9668</v>
      </c>
      <c r="D6318" s="23">
        <v>412030000105</v>
      </c>
      <c r="E6318" t="s">
        <v>1409</v>
      </c>
      <c r="F6318" t="s">
        <v>1386</v>
      </c>
      <c r="G6318">
        <v>3982</v>
      </c>
      <c r="H6318" s="23">
        <v>161100317</v>
      </c>
    </row>
    <row r="6319" spans="1:8" x14ac:dyDescent="0.25">
      <c r="A6319">
        <v>3201</v>
      </c>
      <c r="B6319" t="s">
        <v>9669</v>
      </c>
      <c r="C6319" t="s">
        <v>9670</v>
      </c>
      <c r="D6319" s="23">
        <v>6259548000137</v>
      </c>
      <c r="E6319" t="s">
        <v>1700</v>
      </c>
      <c r="F6319" t="s">
        <v>1386</v>
      </c>
      <c r="G6319">
        <v>4477</v>
      </c>
      <c r="H6319" s="23">
        <v>160444691</v>
      </c>
    </row>
    <row r="6320" spans="1:8" x14ac:dyDescent="0.25">
      <c r="A6320">
        <v>2459</v>
      </c>
      <c r="B6320" t="s">
        <v>9671</v>
      </c>
      <c r="C6320" t="s">
        <v>9672</v>
      </c>
      <c r="D6320" s="23">
        <v>3433427000171</v>
      </c>
      <c r="E6320" t="s">
        <v>1397</v>
      </c>
      <c r="F6320" t="s">
        <v>1398</v>
      </c>
      <c r="G6320">
        <v>3735</v>
      </c>
      <c r="H6320" s="23">
        <v>200899961</v>
      </c>
    </row>
    <row r="6321" spans="1:8" x14ac:dyDescent="0.25">
      <c r="A6321">
        <v>14810</v>
      </c>
      <c r="B6321" t="s">
        <v>9673</v>
      </c>
      <c r="C6321" t="s">
        <v>9674</v>
      </c>
      <c r="D6321" s="23">
        <v>1949433000150</v>
      </c>
      <c r="E6321" t="s">
        <v>1507</v>
      </c>
      <c r="F6321" t="s">
        <v>1415</v>
      </c>
      <c r="G6321">
        <v>23258</v>
      </c>
      <c r="H6321" s="23" t="s">
        <v>1438</v>
      </c>
    </row>
    <row r="6322" spans="1:8" x14ac:dyDescent="0.25">
      <c r="A6322">
        <v>10167</v>
      </c>
      <c r="B6322" t="s">
        <v>9675</v>
      </c>
      <c r="C6322" t="s">
        <v>9676</v>
      </c>
      <c r="D6322" s="23">
        <v>22129975000157</v>
      </c>
      <c r="E6322" t="s">
        <v>1385</v>
      </c>
      <c r="F6322" t="s">
        <v>1386</v>
      </c>
      <c r="G6322">
        <v>15293</v>
      </c>
      <c r="H6322" s="23" t="s">
        <v>1438</v>
      </c>
    </row>
    <row r="6323" spans="1:8" x14ac:dyDescent="0.25">
      <c r="A6323">
        <v>15149</v>
      </c>
      <c r="B6323" t="s">
        <v>9677</v>
      </c>
      <c r="C6323" t="s">
        <v>9677</v>
      </c>
      <c r="D6323" s="23">
        <v>54825184000158</v>
      </c>
      <c r="E6323" t="s">
        <v>1385</v>
      </c>
      <c r="F6323" t="s">
        <v>1386</v>
      </c>
      <c r="G6323">
        <v>24150</v>
      </c>
      <c r="H6323" s="23">
        <v>164938940</v>
      </c>
    </row>
    <row r="6324" spans="1:8" x14ac:dyDescent="0.25">
      <c r="A6324">
        <v>4806</v>
      </c>
      <c r="B6324" t="s">
        <v>9678</v>
      </c>
      <c r="C6324" t="s">
        <v>9679</v>
      </c>
      <c r="D6324" s="23">
        <v>9238106000100</v>
      </c>
      <c r="E6324" t="s">
        <v>1385</v>
      </c>
      <c r="F6324" t="s">
        <v>1386</v>
      </c>
      <c r="G6324">
        <v>7472</v>
      </c>
      <c r="H6324" s="23">
        <v>160752043</v>
      </c>
    </row>
    <row r="6325" spans="1:8" x14ac:dyDescent="0.25">
      <c r="A6325">
        <v>14123</v>
      </c>
      <c r="B6325" t="s">
        <v>9680</v>
      </c>
      <c r="C6325" t="s">
        <v>9681</v>
      </c>
      <c r="D6325" s="23">
        <v>35826315000177</v>
      </c>
      <c r="E6325" t="s">
        <v>1385</v>
      </c>
      <c r="F6325" t="s">
        <v>1386</v>
      </c>
      <c r="G6325">
        <v>21910</v>
      </c>
      <c r="H6325" s="23" t="s">
        <v>1438</v>
      </c>
    </row>
    <row r="6326" spans="1:8" x14ac:dyDescent="0.25">
      <c r="A6326">
        <v>4352</v>
      </c>
      <c r="B6326" t="s">
        <v>9682</v>
      </c>
      <c r="C6326" t="s">
        <v>9683</v>
      </c>
      <c r="D6326" s="23">
        <v>9256546000697</v>
      </c>
      <c r="E6326" t="s">
        <v>1385</v>
      </c>
      <c r="F6326" t="s">
        <v>1386</v>
      </c>
      <c r="G6326">
        <v>6932</v>
      </c>
      <c r="H6326" s="23">
        <v>161481930</v>
      </c>
    </row>
    <row r="6327" spans="1:8" x14ac:dyDescent="0.25">
      <c r="A6327">
        <v>3165</v>
      </c>
      <c r="B6327" t="s">
        <v>9684</v>
      </c>
      <c r="C6327" t="s">
        <v>9685</v>
      </c>
      <c r="D6327" s="23">
        <v>6131215000128</v>
      </c>
      <c r="E6327" t="s">
        <v>1409</v>
      </c>
      <c r="F6327" t="s">
        <v>1386</v>
      </c>
      <c r="G6327">
        <v>4441</v>
      </c>
      <c r="H6327" s="23">
        <v>161414168</v>
      </c>
    </row>
    <row r="6328" spans="1:8" x14ac:dyDescent="0.25">
      <c r="A6328">
        <v>12139</v>
      </c>
      <c r="B6328" t="s">
        <v>9686</v>
      </c>
      <c r="C6328" t="s">
        <v>9687</v>
      </c>
      <c r="D6328" s="23">
        <v>8338205000193</v>
      </c>
      <c r="E6328" t="s">
        <v>1492</v>
      </c>
      <c r="F6328" t="s">
        <v>1398</v>
      </c>
      <c r="G6328">
        <v>18722</v>
      </c>
      <c r="H6328" s="23">
        <v>204009316</v>
      </c>
    </row>
    <row r="6329" spans="1:8" x14ac:dyDescent="0.25">
      <c r="A6329">
        <v>9968</v>
      </c>
      <c r="B6329" t="s">
        <v>9688</v>
      </c>
      <c r="C6329" t="s">
        <v>9689</v>
      </c>
      <c r="D6329" s="23">
        <v>1878243000190</v>
      </c>
      <c r="E6329" t="s">
        <v>5158</v>
      </c>
      <c r="F6329" t="s">
        <v>1398</v>
      </c>
      <c r="G6329">
        <v>14700</v>
      </c>
      <c r="H6329" s="23">
        <v>201378990</v>
      </c>
    </row>
    <row r="6330" spans="1:8" x14ac:dyDescent="0.25">
      <c r="A6330">
        <v>8911</v>
      </c>
      <c r="B6330" t="s">
        <v>9690</v>
      </c>
      <c r="C6330" t="s">
        <v>9691</v>
      </c>
      <c r="D6330" s="23">
        <v>1992430000108</v>
      </c>
      <c r="E6330" t="s">
        <v>1483</v>
      </c>
      <c r="F6330" t="s">
        <v>1398</v>
      </c>
      <c r="G6330">
        <v>13448</v>
      </c>
      <c r="H6330" s="23">
        <v>202278883</v>
      </c>
    </row>
    <row r="6331" spans="1:8" x14ac:dyDescent="0.25">
      <c r="A6331">
        <v>9969</v>
      </c>
      <c r="B6331" t="s">
        <v>9692</v>
      </c>
      <c r="C6331" t="s">
        <v>9693</v>
      </c>
      <c r="D6331" s="23">
        <v>8005241000135</v>
      </c>
      <c r="E6331" t="s">
        <v>9694</v>
      </c>
      <c r="F6331" t="s">
        <v>1398</v>
      </c>
      <c r="G6331">
        <v>14701</v>
      </c>
      <c r="H6331" s="23">
        <v>200563670</v>
      </c>
    </row>
    <row r="6332" spans="1:8" x14ac:dyDescent="0.25">
      <c r="A6332">
        <v>10491</v>
      </c>
      <c r="B6332" t="s">
        <v>9695</v>
      </c>
      <c r="C6332" t="s">
        <v>9696</v>
      </c>
      <c r="D6332" s="23">
        <v>24775327000101</v>
      </c>
      <c r="E6332" t="s">
        <v>2087</v>
      </c>
      <c r="F6332" t="s">
        <v>1415</v>
      </c>
      <c r="G6332">
        <v>15834</v>
      </c>
      <c r="H6332" s="23">
        <v>67283594</v>
      </c>
    </row>
    <row r="6333" spans="1:8" x14ac:dyDescent="0.25">
      <c r="A6333">
        <v>3644</v>
      </c>
      <c r="B6333" t="s">
        <v>9697</v>
      </c>
      <c r="C6333" t="s">
        <v>9698</v>
      </c>
      <c r="D6333" s="23">
        <v>8514010000157</v>
      </c>
      <c r="E6333" t="s">
        <v>1385</v>
      </c>
      <c r="F6333" t="s">
        <v>1386</v>
      </c>
      <c r="G6333">
        <v>4920</v>
      </c>
      <c r="H6333" s="23">
        <v>161072216</v>
      </c>
    </row>
    <row r="6334" spans="1:8" x14ac:dyDescent="0.25">
      <c r="A6334">
        <v>11379</v>
      </c>
      <c r="B6334" t="s">
        <v>9699</v>
      </c>
      <c r="C6334" t="s">
        <v>9699</v>
      </c>
      <c r="D6334" s="23">
        <v>35842765000153</v>
      </c>
      <c r="E6334" t="s">
        <v>1440</v>
      </c>
      <c r="F6334" t="s">
        <v>1386</v>
      </c>
      <c r="G6334">
        <v>17289</v>
      </c>
      <c r="H6334" s="23">
        <v>163574600</v>
      </c>
    </row>
    <row r="6335" spans="1:8" x14ac:dyDescent="0.25">
      <c r="A6335">
        <v>5047</v>
      </c>
      <c r="B6335" t="s">
        <v>9700</v>
      </c>
      <c r="C6335" t="s">
        <v>9700</v>
      </c>
      <c r="D6335" s="23">
        <v>7911341000168</v>
      </c>
      <c r="E6335" t="s">
        <v>1440</v>
      </c>
      <c r="F6335" t="s">
        <v>1386</v>
      </c>
      <c r="G6335">
        <v>8084</v>
      </c>
      <c r="H6335" s="23">
        <v>161482325</v>
      </c>
    </row>
    <row r="6336" spans="1:8" x14ac:dyDescent="0.25">
      <c r="A6336">
        <v>2599</v>
      </c>
      <c r="B6336" t="s">
        <v>9701</v>
      </c>
      <c r="C6336" t="s">
        <v>9702</v>
      </c>
      <c r="D6336" s="23">
        <v>3846280000141</v>
      </c>
      <c r="E6336" t="s">
        <v>1921</v>
      </c>
      <c r="F6336" t="s">
        <v>1386</v>
      </c>
      <c r="G6336">
        <v>3875</v>
      </c>
      <c r="H6336" s="23">
        <v>160973929</v>
      </c>
    </row>
    <row r="6337" spans="1:8" x14ac:dyDescent="0.25">
      <c r="A6337">
        <v>3677</v>
      </c>
      <c r="B6337" t="s">
        <v>9703</v>
      </c>
      <c r="C6337" t="s">
        <v>9704</v>
      </c>
      <c r="D6337" s="23">
        <v>865670000170</v>
      </c>
      <c r="E6337" t="s">
        <v>1924</v>
      </c>
      <c r="F6337" t="s">
        <v>1386</v>
      </c>
      <c r="G6337">
        <v>4953</v>
      </c>
      <c r="H6337" s="23">
        <v>161098860</v>
      </c>
    </row>
    <row r="6338" spans="1:8" x14ac:dyDescent="0.25">
      <c r="A6338">
        <v>8602</v>
      </c>
      <c r="B6338" t="s">
        <v>9705</v>
      </c>
      <c r="C6338" t="s">
        <v>9705</v>
      </c>
      <c r="D6338" s="23">
        <v>24492126000199</v>
      </c>
      <c r="E6338" t="s">
        <v>1409</v>
      </c>
      <c r="F6338" t="s">
        <v>1386</v>
      </c>
      <c r="G6338">
        <v>13114</v>
      </c>
      <c r="H6338" s="23">
        <v>160855152</v>
      </c>
    </row>
    <row r="6339" spans="1:8" x14ac:dyDescent="0.25">
      <c r="A6339">
        <v>7948</v>
      </c>
      <c r="B6339" t="s">
        <v>9706</v>
      </c>
      <c r="C6339" t="s">
        <v>9706</v>
      </c>
      <c r="D6339" s="23">
        <v>5693083000165</v>
      </c>
      <c r="E6339" t="s">
        <v>9707</v>
      </c>
      <c r="F6339" t="s">
        <v>1415</v>
      </c>
      <c r="G6339">
        <v>12253</v>
      </c>
      <c r="H6339" s="23">
        <v>30227224</v>
      </c>
    </row>
    <row r="6340" spans="1:8" x14ac:dyDescent="0.25">
      <c r="A6340">
        <v>10732</v>
      </c>
      <c r="B6340" t="s">
        <v>9708</v>
      </c>
      <c r="C6340" t="s">
        <v>9709</v>
      </c>
      <c r="D6340" s="23">
        <v>26255664000195</v>
      </c>
      <c r="E6340" t="s">
        <v>1484</v>
      </c>
      <c r="F6340" t="s">
        <v>1398</v>
      </c>
      <c r="G6340">
        <v>16155</v>
      </c>
      <c r="H6340" s="23">
        <v>204583055</v>
      </c>
    </row>
    <row r="6341" spans="1:8" x14ac:dyDescent="0.25">
      <c r="A6341">
        <v>7821</v>
      </c>
      <c r="B6341" t="s">
        <v>9710</v>
      </c>
      <c r="C6341" t="s">
        <v>9710</v>
      </c>
      <c r="D6341" s="23">
        <v>1318867000152</v>
      </c>
      <c r="E6341" t="s">
        <v>1574</v>
      </c>
      <c r="F6341" t="s">
        <v>1398</v>
      </c>
      <c r="G6341">
        <v>12127</v>
      </c>
      <c r="H6341" s="23">
        <v>200858874</v>
      </c>
    </row>
    <row r="6342" spans="1:8" x14ac:dyDescent="0.25">
      <c r="A6342">
        <v>14325</v>
      </c>
      <c r="B6342" t="s">
        <v>9711</v>
      </c>
      <c r="C6342" t="s">
        <v>9712</v>
      </c>
      <c r="D6342" s="23">
        <v>11449012000114</v>
      </c>
      <c r="E6342" t="s">
        <v>1397</v>
      </c>
      <c r="F6342" t="s">
        <v>1398</v>
      </c>
      <c r="G6342">
        <v>22578</v>
      </c>
      <c r="H6342" s="23">
        <v>202255891</v>
      </c>
    </row>
    <row r="6343" spans="1:8" x14ac:dyDescent="0.25">
      <c r="A6343">
        <v>11444</v>
      </c>
      <c r="B6343" t="s">
        <v>9713</v>
      </c>
      <c r="C6343" t="s">
        <v>9714</v>
      </c>
      <c r="D6343" s="23">
        <v>40791980001001</v>
      </c>
      <c r="E6343" t="s">
        <v>3991</v>
      </c>
      <c r="F6343" t="s">
        <v>1398</v>
      </c>
      <c r="G6343">
        <v>17376</v>
      </c>
      <c r="H6343" s="23">
        <v>205022375</v>
      </c>
    </row>
    <row r="6344" spans="1:8" x14ac:dyDescent="0.25">
      <c r="A6344">
        <v>14314</v>
      </c>
      <c r="B6344" t="s">
        <v>9713</v>
      </c>
      <c r="C6344" t="s">
        <v>9713</v>
      </c>
      <c r="D6344" s="23">
        <v>40791980001184</v>
      </c>
      <c r="E6344" t="s">
        <v>4065</v>
      </c>
      <c r="F6344" t="s">
        <v>1398</v>
      </c>
      <c r="G6344">
        <v>22568</v>
      </c>
      <c r="H6344" s="23">
        <v>206364601</v>
      </c>
    </row>
    <row r="6345" spans="1:8" x14ac:dyDescent="0.25">
      <c r="A6345">
        <v>11031</v>
      </c>
      <c r="B6345" t="s">
        <v>9713</v>
      </c>
      <c r="C6345" t="s">
        <v>9713</v>
      </c>
      <c r="D6345" s="23">
        <v>40791980000889</v>
      </c>
      <c r="E6345" t="s">
        <v>3991</v>
      </c>
      <c r="F6345" t="s">
        <v>1398</v>
      </c>
      <c r="G6345">
        <v>16826</v>
      </c>
      <c r="H6345" s="23">
        <v>204766664</v>
      </c>
    </row>
    <row r="6346" spans="1:8" x14ac:dyDescent="0.25">
      <c r="A6346">
        <v>2641</v>
      </c>
      <c r="B6346" t="s">
        <v>9715</v>
      </c>
      <c r="C6346" t="s">
        <v>9718</v>
      </c>
      <c r="D6346" s="23">
        <v>40791980000102</v>
      </c>
      <c r="E6346" t="s">
        <v>1397</v>
      </c>
      <c r="F6346" t="s">
        <v>1398</v>
      </c>
      <c r="G6346">
        <v>3917</v>
      </c>
      <c r="H6346" s="23" t="s">
        <v>9719</v>
      </c>
    </row>
    <row r="6347" spans="1:8" x14ac:dyDescent="0.25">
      <c r="A6347">
        <v>2642</v>
      </c>
      <c r="B6347" t="s">
        <v>9715</v>
      </c>
      <c r="C6347" t="s">
        <v>9716</v>
      </c>
      <c r="D6347" s="23">
        <v>40791980000536</v>
      </c>
      <c r="E6347" t="s">
        <v>8858</v>
      </c>
      <c r="F6347" t="s">
        <v>1398</v>
      </c>
      <c r="G6347">
        <v>3918</v>
      </c>
      <c r="H6347" s="23" t="s">
        <v>9717</v>
      </c>
    </row>
    <row r="6348" spans="1:8" x14ac:dyDescent="0.25">
      <c r="A6348">
        <v>2643</v>
      </c>
      <c r="B6348" t="s">
        <v>9720</v>
      </c>
      <c r="C6348" t="s">
        <v>9721</v>
      </c>
      <c r="D6348" s="23">
        <v>40791980000706</v>
      </c>
      <c r="E6348" t="s">
        <v>4065</v>
      </c>
      <c r="F6348" t="s">
        <v>1398</v>
      </c>
      <c r="G6348">
        <v>3919</v>
      </c>
      <c r="H6348" s="23">
        <v>202221822</v>
      </c>
    </row>
    <row r="6349" spans="1:8" x14ac:dyDescent="0.25">
      <c r="A6349">
        <v>10165</v>
      </c>
      <c r="B6349" t="s">
        <v>9722</v>
      </c>
      <c r="C6349" t="s">
        <v>9722</v>
      </c>
      <c r="D6349" s="23">
        <v>40791980000960</v>
      </c>
      <c r="E6349" t="s">
        <v>1397</v>
      </c>
      <c r="F6349" t="s">
        <v>1398</v>
      </c>
      <c r="G6349">
        <v>15288</v>
      </c>
      <c r="H6349" s="23">
        <v>204940249</v>
      </c>
    </row>
    <row r="6350" spans="1:8" x14ac:dyDescent="0.25">
      <c r="A6350">
        <v>11403</v>
      </c>
      <c r="B6350" t="s">
        <v>9723</v>
      </c>
      <c r="C6350" t="s">
        <v>9724</v>
      </c>
      <c r="D6350" s="23">
        <v>31508665000134</v>
      </c>
      <c r="E6350" t="s">
        <v>1465</v>
      </c>
      <c r="F6350" t="s">
        <v>1398</v>
      </c>
      <c r="G6350">
        <v>17320</v>
      </c>
      <c r="H6350" s="23">
        <v>205006540</v>
      </c>
    </row>
    <row r="6351" spans="1:8" x14ac:dyDescent="0.25">
      <c r="A6351">
        <v>7319</v>
      </c>
      <c r="B6351" t="s">
        <v>9725</v>
      </c>
      <c r="C6351" t="s">
        <v>9726</v>
      </c>
      <c r="D6351" s="23">
        <v>21017759000157</v>
      </c>
      <c r="E6351" t="s">
        <v>1397</v>
      </c>
      <c r="F6351" t="s">
        <v>1398</v>
      </c>
      <c r="G6351">
        <v>11247</v>
      </c>
      <c r="H6351" s="23">
        <v>204156378</v>
      </c>
    </row>
    <row r="6352" spans="1:8" x14ac:dyDescent="0.25">
      <c r="A6352">
        <v>8832</v>
      </c>
      <c r="B6352" t="s">
        <v>9727</v>
      </c>
      <c r="C6352" t="s">
        <v>9727</v>
      </c>
      <c r="D6352" s="23">
        <v>11070436000173</v>
      </c>
      <c r="E6352" t="s">
        <v>1406</v>
      </c>
      <c r="F6352" t="s">
        <v>1407</v>
      </c>
      <c r="G6352">
        <v>13354</v>
      </c>
      <c r="H6352" s="23">
        <v>63843722</v>
      </c>
    </row>
    <row r="6353" spans="1:8" x14ac:dyDescent="0.25">
      <c r="A6353">
        <v>7211</v>
      </c>
      <c r="B6353" t="s">
        <v>9728</v>
      </c>
      <c r="C6353" t="s">
        <v>9728</v>
      </c>
      <c r="D6353" s="23">
        <v>10938345000144</v>
      </c>
      <c r="E6353" t="s">
        <v>1397</v>
      </c>
      <c r="F6353" t="s">
        <v>1398</v>
      </c>
      <c r="G6353">
        <v>11156</v>
      </c>
      <c r="H6353" s="23">
        <v>202213684</v>
      </c>
    </row>
    <row r="6354" spans="1:8" x14ac:dyDescent="0.25">
      <c r="A6354">
        <v>3937</v>
      </c>
      <c r="B6354" t="s">
        <v>9729</v>
      </c>
      <c r="C6354" t="s">
        <v>9730</v>
      </c>
      <c r="D6354" s="23">
        <v>9242455000198</v>
      </c>
      <c r="E6354" t="s">
        <v>1385</v>
      </c>
      <c r="F6354" t="s">
        <v>1386</v>
      </c>
      <c r="G6354">
        <v>5213</v>
      </c>
      <c r="H6354" s="23">
        <v>161545246</v>
      </c>
    </row>
    <row r="6355" spans="1:8" x14ac:dyDescent="0.25">
      <c r="A6355">
        <v>14293</v>
      </c>
      <c r="B6355" t="s">
        <v>9731</v>
      </c>
      <c r="C6355" t="s">
        <v>9731</v>
      </c>
      <c r="D6355" s="23">
        <v>19859623000142</v>
      </c>
      <c r="E6355" t="s">
        <v>4065</v>
      </c>
      <c r="F6355" t="s">
        <v>1398</v>
      </c>
      <c r="G6355">
        <v>22531</v>
      </c>
      <c r="H6355" s="23">
        <v>204053412</v>
      </c>
    </row>
    <row r="6356" spans="1:8" x14ac:dyDescent="0.25">
      <c r="A6356">
        <v>13729</v>
      </c>
      <c r="B6356" t="s">
        <v>9732</v>
      </c>
      <c r="C6356" t="s">
        <v>9732</v>
      </c>
      <c r="D6356" s="23">
        <v>2464910000150</v>
      </c>
      <c r="E6356" t="s">
        <v>6164</v>
      </c>
      <c r="F6356" t="s">
        <v>1398</v>
      </c>
      <c r="G6356">
        <v>21386</v>
      </c>
      <c r="H6356" s="23">
        <v>201397153</v>
      </c>
    </row>
    <row r="6357" spans="1:8" x14ac:dyDescent="0.25">
      <c r="A6357">
        <v>5748</v>
      </c>
      <c r="B6357" t="s">
        <v>9733</v>
      </c>
      <c r="C6357" t="s">
        <v>9734</v>
      </c>
      <c r="D6357" s="23">
        <v>11620260000186</v>
      </c>
      <c r="E6357" t="s">
        <v>1642</v>
      </c>
      <c r="F6357" t="s">
        <v>1415</v>
      </c>
      <c r="G6357">
        <v>8762</v>
      </c>
      <c r="H6357" s="23">
        <v>39302890</v>
      </c>
    </row>
    <row r="6358" spans="1:8" x14ac:dyDescent="0.25">
      <c r="A6358">
        <v>13450</v>
      </c>
      <c r="B6358" t="s">
        <v>9735</v>
      </c>
      <c r="C6358" t="s">
        <v>9736</v>
      </c>
      <c r="D6358" s="23">
        <v>36522722000153</v>
      </c>
      <c r="E6358" t="s">
        <v>3863</v>
      </c>
      <c r="F6358" t="s">
        <v>1390</v>
      </c>
      <c r="G6358">
        <v>21033</v>
      </c>
      <c r="H6358" s="23">
        <v>124109528119</v>
      </c>
    </row>
    <row r="6359" spans="1:8" x14ac:dyDescent="0.25">
      <c r="A6359">
        <v>8765</v>
      </c>
      <c r="B6359" t="s">
        <v>9737</v>
      </c>
      <c r="C6359" t="s">
        <v>9737</v>
      </c>
      <c r="D6359" s="23">
        <v>23335283000128</v>
      </c>
      <c r="E6359" t="s">
        <v>9738</v>
      </c>
      <c r="F6359" t="s">
        <v>1462</v>
      </c>
      <c r="G6359">
        <v>13264</v>
      </c>
      <c r="H6359" s="23">
        <v>124757014</v>
      </c>
    </row>
    <row r="6360" spans="1:8" x14ac:dyDescent="0.25">
      <c r="A6360">
        <v>7422</v>
      </c>
      <c r="B6360" t="s">
        <v>9739</v>
      </c>
      <c r="C6360" t="s">
        <v>9739</v>
      </c>
      <c r="D6360" s="23">
        <v>20111458000125</v>
      </c>
      <c r="E6360" t="s">
        <v>3109</v>
      </c>
      <c r="F6360" t="s">
        <v>1386</v>
      </c>
      <c r="G6360">
        <v>11339</v>
      </c>
      <c r="H6360" s="23">
        <v>162310706</v>
      </c>
    </row>
    <row r="6361" spans="1:8" x14ac:dyDescent="0.25">
      <c r="A6361">
        <v>9996</v>
      </c>
      <c r="B6361" t="s">
        <v>9740</v>
      </c>
      <c r="C6361" t="s">
        <v>9741</v>
      </c>
      <c r="D6361" s="23">
        <v>10592283000161</v>
      </c>
      <c r="E6361" t="s">
        <v>8964</v>
      </c>
      <c r="F6361" t="s">
        <v>1398</v>
      </c>
      <c r="G6361">
        <v>14768</v>
      </c>
      <c r="H6361" s="23">
        <v>202180700</v>
      </c>
    </row>
    <row r="6362" spans="1:8" x14ac:dyDescent="0.25">
      <c r="A6362">
        <v>14538</v>
      </c>
      <c r="B6362" t="s">
        <v>9742</v>
      </c>
      <c r="C6362" t="s">
        <v>9742</v>
      </c>
      <c r="D6362" s="23">
        <v>9355546000130</v>
      </c>
      <c r="E6362" t="s">
        <v>1409</v>
      </c>
      <c r="F6362" t="s">
        <v>1386</v>
      </c>
      <c r="G6362">
        <v>22894</v>
      </c>
      <c r="H6362" s="23">
        <v>160081408</v>
      </c>
    </row>
    <row r="6363" spans="1:8" x14ac:dyDescent="0.25">
      <c r="A6363">
        <v>14539</v>
      </c>
      <c r="B6363" t="s">
        <v>9742</v>
      </c>
      <c r="C6363" t="s">
        <v>9742</v>
      </c>
      <c r="D6363" s="23">
        <v>9355546000482</v>
      </c>
      <c r="E6363" t="s">
        <v>2138</v>
      </c>
      <c r="F6363" t="s">
        <v>1386</v>
      </c>
      <c r="G6363">
        <v>22895</v>
      </c>
      <c r="H6363" s="23">
        <v>160310105</v>
      </c>
    </row>
    <row r="6364" spans="1:8" x14ac:dyDescent="0.25">
      <c r="A6364">
        <v>11248</v>
      </c>
      <c r="B6364" t="s">
        <v>9743</v>
      </c>
      <c r="C6364" t="s">
        <v>9743</v>
      </c>
      <c r="D6364" s="23">
        <v>22635310000115</v>
      </c>
      <c r="E6364" t="s">
        <v>1385</v>
      </c>
      <c r="F6364" t="s">
        <v>1386</v>
      </c>
      <c r="G6364">
        <v>17085</v>
      </c>
      <c r="H6364" s="23">
        <v>162594038</v>
      </c>
    </row>
    <row r="6365" spans="1:8" x14ac:dyDescent="0.25">
      <c r="A6365">
        <v>10409</v>
      </c>
      <c r="B6365" t="s">
        <v>9744</v>
      </c>
      <c r="C6365" t="s">
        <v>9745</v>
      </c>
      <c r="D6365" s="23">
        <v>8167180000102</v>
      </c>
      <c r="E6365" t="s">
        <v>9746</v>
      </c>
      <c r="F6365" t="s">
        <v>1390</v>
      </c>
      <c r="G6365">
        <v>15700</v>
      </c>
      <c r="H6365" s="23">
        <v>217061472117</v>
      </c>
    </row>
    <row r="6366" spans="1:8" x14ac:dyDescent="0.25">
      <c r="A6366">
        <v>2561</v>
      </c>
      <c r="B6366" t="s">
        <v>9747</v>
      </c>
      <c r="C6366" t="s">
        <v>9748</v>
      </c>
      <c r="D6366" s="23">
        <v>3660189000137</v>
      </c>
      <c r="E6366" t="s">
        <v>1452</v>
      </c>
      <c r="F6366" t="s">
        <v>1386</v>
      </c>
      <c r="G6366">
        <v>3837</v>
      </c>
      <c r="H6366" s="23">
        <v>161270468</v>
      </c>
    </row>
    <row r="6367" spans="1:8" x14ac:dyDescent="0.25">
      <c r="A6367">
        <v>14522</v>
      </c>
      <c r="B6367" t="s">
        <v>9749</v>
      </c>
      <c r="C6367" t="s">
        <v>9749</v>
      </c>
      <c r="D6367" s="23">
        <v>24489734000144</v>
      </c>
      <c r="E6367" t="s">
        <v>2138</v>
      </c>
      <c r="F6367" t="s">
        <v>1386</v>
      </c>
      <c r="G6367">
        <v>22872</v>
      </c>
      <c r="H6367" s="23" t="s">
        <v>9750</v>
      </c>
    </row>
    <row r="6368" spans="1:8" x14ac:dyDescent="0.25">
      <c r="A6368">
        <v>3743</v>
      </c>
      <c r="B6368" t="s">
        <v>9751</v>
      </c>
      <c r="C6368" t="s">
        <v>9752</v>
      </c>
      <c r="D6368" s="23">
        <v>8838252000104</v>
      </c>
      <c r="E6368" t="s">
        <v>1409</v>
      </c>
      <c r="F6368" t="s">
        <v>1386</v>
      </c>
      <c r="G6368">
        <v>5019</v>
      </c>
      <c r="H6368" s="23">
        <v>160302749</v>
      </c>
    </row>
    <row r="6369" spans="1:8" x14ac:dyDescent="0.25">
      <c r="A6369">
        <v>12472</v>
      </c>
      <c r="B6369" t="s">
        <v>9753</v>
      </c>
      <c r="C6369" t="s">
        <v>9753</v>
      </c>
      <c r="D6369" s="23">
        <v>42001803000100</v>
      </c>
      <c r="E6369" t="s">
        <v>1851</v>
      </c>
      <c r="F6369" t="s">
        <v>1386</v>
      </c>
      <c r="G6369">
        <v>19224</v>
      </c>
      <c r="H6369" s="23">
        <v>163987130</v>
      </c>
    </row>
    <row r="6370" spans="1:8" x14ac:dyDescent="0.25">
      <c r="A6370">
        <v>2716</v>
      </c>
      <c r="B6370" t="s">
        <v>9754</v>
      </c>
      <c r="C6370" t="s">
        <v>9755</v>
      </c>
      <c r="D6370" s="23">
        <v>41209826000142</v>
      </c>
      <c r="E6370" t="s">
        <v>1510</v>
      </c>
      <c r="F6370" t="s">
        <v>1386</v>
      </c>
      <c r="G6370">
        <v>3992</v>
      </c>
      <c r="H6370" s="23">
        <v>161025420</v>
      </c>
    </row>
    <row r="6371" spans="1:8" x14ac:dyDescent="0.25">
      <c r="A6371">
        <v>12257</v>
      </c>
      <c r="B6371" t="s">
        <v>9756</v>
      </c>
      <c r="C6371" t="s">
        <v>9756</v>
      </c>
      <c r="D6371" s="23">
        <v>40440337000134</v>
      </c>
      <c r="E6371" t="s">
        <v>3261</v>
      </c>
      <c r="F6371" t="s">
        <v>1398</v>
      </c>
      <c r="G6371">
        <v>18852</v>
      </c>
      <c r="H6371" s="23">
        <v>205639003</v>
      </c>
    </row>
    <row r="6372" spans="1:8" x14ac:dyDescent="0.25">
      <c r="A6372">
        <v>13477</v>
      </c>
      <c r="B6372" t="s">
        <v>9757</v>
      </c>
      <c r="C6372" t="s">
        <v>9758</v>
      </c>
      <c r="D6372" s="23">
        <v>40440337000215</v>
      </c>
      <c r="E6372" t="s">
        <v>1397</v>
      </c>
      <c r="F6372" t="s">
        <v>1398</v>
      </c>
      <c r="G6372">
        <v>21068</v>
      </c>
      <c r="H6372" s="23">
        <v>205706568</v>
      </c>
    </row>
    <row r="6373" spans="1:8" x14ac:dyDescent="0.25">
      <c r="A6373">
        <v>10765</v>
      </c>
      <c r="B6373" t="s">
        <v>9759</v>
      </c>
      <c r="C6373" t="s">
        <v>9760</v>
      </c>
      <c r="D6373" s="23">
        <v>26242827000103</v>
      </c>
      <c r="E6373" t="s">
        <v>1507</v>
      </c>
      <c r="F6373" t="s">
        <v>1415</v>
      </c>
      <c r="G6373">
        <v>16200</v>
      </c>
      <c r="H6373" s="23" t="s">
        <v>1438</v>
      </c>
    </row>
    <row r="6374" spans="1:8" x14ac:dyDescent="0.25">
      <c r="A6374">
        <v>11157</v>
      </c>
      <c r="B6374" t="s">
        <v>9761</v>
      </c>
      <c r="C6374" t="s">
        <v>9761</v>
      </c>
      <c r="D6374" s="23">
        <v>41118415000141</v>
      </c>
      <c r="E6374" t="s">
        <v>1385</v>
      </c>
      <c r="F6374" t="s">
        <v>1386</v>
      </c>
      <c r="G6374">
        <v>16968</v>
      </c>
      <c r="H6374" s="23">
        <v>160953243</v>
      </c>
    </row>
    <row r="6375" spans="1:8" x14ac:dyDescent="0.25">
      <c r="A6375">
        <v>10008</v>
      </c>
      <c r="B6375" t="s">
        <v>9762</v>
      </c>
      <c r="C6375" t="s">
        <v>9763</v>
      </c>
      <c r="D6375" s="23">
        <v>5286366000192</v>
      </c>
      <c r="E6375" t="s">
        <v>5198</v>
      </c>
      <c r="F6375" t="s">
        <v>1386</v>
      </c>
      <c r="G6375">
        <v>14788</v>
      </c>
      <c r="H6375" s="23">
        <v>161399975</v>
      </c>
    </row>
    <row r="6376" spans="1:8" x14ac:dyDescent="0.25">
      <c r="A6376">
        <v>9866</v>
      </c>
      <c r="B6376" t="s">
        <v>9764</v>
      </c>
      <c r="C6376" t="s">
        <v>9764</v>
      </c>
      <c r="D6376" s="23">
        <v>22606469000101</v>
      </c>
      <c r="E6376" t="s">
        <v>1484</v>
      </c>
      <c r="F6376" t="s">
        <v>1398</v>
      </c>
      <c r="G6376">
        <v>14606</v>
      </c>
      <c r="H6376" s="23">
        <v>204302790</v>
      </c>
    </row>
    <row r="6377" spans="1:8" x14ac:dyDescent="0.25">
      <c r="A6377">
        <v>1401</v>
      </c>
      <c r="B6377" t="s">
        <v>9765</v>
      </c>
      <c r="C6377" t="s">
        <v>9766</v>
      </c>
      <c r="D6377" s="23">
        <v>10752426000155</v>
      </c>
      <c r="E6377" t="s">
        <v>1541</v>
      </c>
      <c r="F6377" t="s">
        <v>1386</v>
      </c>
      <c r="G6377">
        <v>2677</v>
      </c>
      <c r="H6377" s="23">
        <v>160327091</v>
      </c>
    </row>
    <row r="6378" spans="1:8" x14ac:dyDescent="0.25">
      <c r="A6378">
        <v>10511</v>
      </c>
      <c r="B6378" t="s">
        <v>9767</v>
      </c>
      <c r="C6378" t="s">
        <v>9767</v>
      </c>
      <c r="D6378" s="23">
        <v>31872883000153</v>
      </c>
      <c r="E6378" t="s">
        <v>1851</v>
      </c>
      <c r="F6378" t="s">
        <v>1386</v>
      </c>
      <c r="G6378">
        <v>15867</v>
      </c>
      <c r="H6378" s="23">
        <v>163268185</v>
      </c>
    </row>
    <row r="6379" spans="1:8" x14ac:dyDescent="0.25">
      <c r="A6379">
        <v>1567</v>
      </c>
      <c r="B6379" t="s">
        <v>9768</v>
      </c>
      <c r="C6379" t="s">
        <v>9769</v>
      </c>
      <c r="D6379" s="23">
        <v>11328255000102</v>
      </c>
      <c r="E6379" t="s">
        <v>9770</v>
      </c>
      <c r="F6379" t="s">
        <v>1407</v>
      </c>
      <c r="G6379">
        <v>2843</v>
      </c>
      <c r="H6379" s="23">
        <v>63875888</v>
      </c>
    </row>
    <row r="6380" spans="1:8" x14ac:dyDescent="0.25">
      <c r="A6380">
        <v>12634</v>
      </c>
      <c r="B6380" t="s">
        <v>9771</v>
      </c>
      <c r="C6380" t="s">
        <v>9771</v>
      </c>
      <c r="D6380" s="23">
        <v>7763880000440</v>
      </c>
      <c r="E6380" t="s">
        <v>6066</v>
      </c>
      <c r="F6380" t="s">
        <v>1398</v>
      </c>
      <c r="G6380">
        <v>19656</v>
      </c>
      <c r="H6380" s="23">
        <v>205467199</v>
      </c>
    </row>
    <row r="6381" spans="1:8" x14ac:dyDescent="0.25">
      <c r="A6381">
        <v>1681</v>
      </c>
      <c r="B6381" t="s">
        <v>9772</v>
      </c>
      <c r="C6381" t="s">
        <v>9773</v>
      </c>
      <c r="D6381" s="23">
        <v>11969866000121</v>
      </c>
      <c r="E6381" t="s">
        <v>2212</v>
      </c>
      <c r="F6381" t="s">
        <v>1407</v>
      </c>
      <c r="G6381">
        <v>2957</v>
      </c>
      <c r="H6381" s="23" t="s">
        <v>9774</v>
      </c>
    </row>
    <row r="6382" spans="1:8" x14ac:dyDescent="0.25">
      <c r="A6382">
        <v>11475</v>
      </c>
      <c r="B6382" t="s">
        <v>9775</v>
      </c>
      <c r="C6382" t="s">
        <v>9776</v>
      </c>
      <c r="D6382" s="23">
        <v>36160807000139</v>
      </c>
      <c r="E6382" t="s">
        <v>9777</v>
      </c>
      <c r="F6382" t="s">
        <v>1398</v>
      </c>
      <c r="G6382">
        <v>17415</v>
      </c>
      <c r="H6382" s="23">
        <v>205358250</v>
      </c>
    </row>
    <row r="6383" spans="1:8" x14ac:dyDescent="0.25">
      <c r="A6383">
        <v>14503</v>
      </c>
      <c r="B6383" t="s">
        <v>9778</v>
      </c>
      <c r="C6383" t="s">
        <v>9776</v>
      </c>
      <c r="D6383" s="23">
        <v>36160807000309</v>
      </c>
      <c r="E6383" t="s">
        <v>9779</v>
      </c>
      <c r="F6383" t="s">
        <v>1398</v>
      </c>
      <c r="G6383">
        <v>22845</v>
      </c>
      <c r="H6383" s="23">
        <v>206452314</v>
      </c>
    </row>
    <row r="6384" spans="1:8" x14ac:dyDescent="0.25">
      <c r="A6384">
        <v>12358</v>
      </c>
      <c r="B6384" t="s">
        <v>9780</v>
      </c>
      <c r="C6384" t="s">
        <v>9781</v>
      </c>
      <c r="D6384" s="23">
        <v>8836110000108</v>
      </c>
      <c r="E6384" t="s">
        <v>3243</v>
      </c>
      <c r="F6384" t="s">
        <v>1415</v>
      </c>
      <c r="G6384">
        <v>18957</v>
      </c>
      <c r="H6384" s="23">
        <v>35120371</v>
      </c>
    </row>
    <row r="6385" spans="1:8" x14ac:dyDescent="0.25">
      <c r="A6385">
        <v>9680</v>
      </c>
      <c r="B6385" t="s">
        <v>9782</v>
      </c>
      <c r="C6385" t="s">
        <v>9784</v>
      </c>
      <c r="D6385" s="23">
        <v>24994424000268</v>
      </c>
      <c r="E6385" t="s">
        <v>2487</v>
      </c>
      <c r="F6385" t="s">
        <v>1639</v>
      </c>
      <c r="G6385">
        <v>14378</v>
      </c>
      <c r="H6385" s="23">
        <v>28153350030</v>
      </c>
    </row>
    <row r="6386" spans="1:8" x14ac:dyDescent="0.25">
      <c r="A6386">
        <v>13528</v>
      </c>
      <c r="B6386" t="s">
        <v>9782</v>
      </c>
      <c r="C6386" t="s">
        <v>9783</v>
      </c>
      <c r="D6386" s="23">
        <v>24994424000691</v>
      </c>
      <c r="E6386" t="s">
        <v>1424</v>
      </c>
      <c r="F6386" t="s">
        <v>1390</v>
      </c>
      <c r="G6386">
        <v>21137</v>
      </c>
      <c r="H6386" s="23">
        <v>129520500116</v>
      </c>
    </row>
    <row r="6387" spans="1:8" x14ac:dyDescent="0.25">
      <c r="A6387">
        <v>14468</v>
      </c>
      <c r="B6387" t="s">
        <v>9782</v>
      </c>
      <c r="C6387" t="s">
        <v>9782</v>
      </c>
      <c r="D6387" s="23">
        <v>24994424000500</v>
      </c>
      <c r="E6387" t="s">
        <v>2670</v>
      </c>
      <c r="F6387" t="s">
        <v>2671</v>
      </c>
      <c r="G6387">
        <v>22783</v>
      </c>
      <c r="H6387" s="23">
        <v>798313900120</v>
      </c>
    </row>
    <row r="6388" spans="1:8" x14ac:dyDescent="0.25">
      <c r="A6388">
        <v>13507</v>
      </c>
      <c r="B6388" t="s">
        <v>9785</v>
      </c>
      <c r="C6388" t="s">
        <v>9786</v>
      </c>
      <c r="D6388" s="23">
        <v>24994424000187</v>
      </c>
      <c r="E6388" t="s">
        <v>1409</v>
      </c>
      <c r="F6388" t="s">
        <v>1386</v>
      </c>
      <c r="G6388">
        <v>21109</v>
      </c>
      <c r="H6388" s="23">
        <v>162757301</v>
      </c>
    </row>
    <row r="6389" spans="1:8" x14ac:dyDescent="0.25">
      <c r="A6389">
        <v>7922</v>
      </c>
      <c r="B6389" t="s">
        <v>9787</v>
      </c>
      <c r="C6389" t="s">
        <v>9788</v>
      </c>
      <c r="D6389" s="23">
        <v>38936787000170</v>
      </c>
      <c r="E6389" t="s">
        <v>1886</v>
      </c>
      <c r="F6389" t="s">
        <v>1390</v>
      </c>
      <c r="G6389">
        <v>12233</v>
      </c>
      <c r="H6389" s="23">
        <v>492217167117</v>
      </c>
    </row>
    <row r="6390" spans="1:8" x14ac:dyDescent="0.25">
      <c r="A6390">
        <v>11933</v>
      </c>
      <c r="B6390" t="s">
        <v>9789</v>
      </c>
      <c r="C6390" t="s">
        <v>9790</v>
      </c>
      <c r="D6390" s="23">
        <v>2859267000164</v>
      </c>
      <c r="E6390" t="s">
        <v>1430</v>
      </c>
      <c r="F6390" t="s">
        <v>1415</v>
      </c>
      <c r="G6390">
        <v>18334</v>
      </c>
      <c r="H6390" s="23" t="s">
        <v>1438</v>
      </c>
    </row>
    <row r="6391" spans="1:8" x14ac:dyDescent="0.25">
      <c r="A6391">
        <v>12252</v>
      </c>
      <c r="B6391" t="s">
        <v>9791</v>
      </c>
      <c r="C6391" t="s">
        <v>9791</v>
      </c>
      <c r="D6391" s="23">
        <v>40601255000124</v>
      </c>
      <c r="E6391" t="s">
        <v>1572</v>
      </c>
      <c r="F6391" t="s">
        <v>1386</v>
      </c>
      <c r="G6391">
        <v>18846</v>
      </c>
      <c r="H6391" s="23">
        <v>163908575</v>
      </c>
    </row>
    <row r="6392" spans="1:8" x14ac:dyDescent="0.25">
      <c r="A6392">
        <v>14509</v>
      </c>
      <c r="B6392" t="s">
        <v>9792</v>
      </c>
      <c r="C6392" t="s">
        <v>9792</v>
      </c>
      <c r="D6392" s="23">
        <v>10360680000531</v>
      </c>
      <c r="E6392" t="s">
        <v>1955</v>
      </c>
      <c r="F6392" t="s">
        <v>1407</v>
      </c>
      <c r="G6392">
        <v>22855</v>
      </c>
      <c r="H6392" s="23">
        <v>70684383</v>
      </c>
    </row>
    <row r="6393" spans="1:8" x14ac:dyDescent="0.25">
      <c r="A6393">
        <v>11594</v>
      </c>
      <c r="B6393" t="s">
        <v>9793</v>
      </c>
      <c r="C6393" t="s">
        <v>9794</v>
      </c>
      <c r="D6393" s="23">
        <v>12044488000138</v>
      </c>
      <c r="E6393" t="s">
        <v>1422</v>
      </c>
      <c r="F6393" t="s">
        <v>1386</v>
      </c>
      <c r="G6393">
        <v>17538</v>
      </c>
      <c r="H6393" s="23">
        <v>161712401</v>
      </c>
    </row>
    <row r="6394" spans="1:8" x14ac:dyDescent="0.25">
      <c r="A6394">
        <v>2768</v>
      </c>
      <c r="B6394" t="s">
        <v>9795</v>
      </c>
      <c r="C6394" t="s">
        <v>9796</v>
      </c>
      <c r="D6394" s="23">
        <v>4324494000110</v>
      </c>
      <c r="E6394" t="s">
        <v>1385</v>
      </c>
      <c r="F6394" t="s">
        <v>1386</v>
      </c>
      <c r="G6394">
        <v>4044</v>
      </c>
      <c r="H6394" s="23">
        <v>161305350</v>
      </c>
    </row>
    <row r="6395" spans="1:8" x14ac:dyDescent="0.25">
      <c r="A6395">
        <v>2769</v>
      </c>
      <c r="B6395" t="s">
        <v>9797</v>
      </c>
      <c r="C6395" t="s">
        <v>9798</v>
      </c>
      <c r="D6395" s="23">
        <v>4324494000463</v>
      </c>
      <c r="E6395" t="s">
        <v>1385</v>
      </c>
      <c r="F6395" t="s">
        <v>1386</v>
      </c>
      <c r="G6395">
        <v>4045</v>
      </c>
      <c r="H6395" s="23">
        <v>161433421</v>
      </c>
    </row>
    <row r="6396" spans="1:8" x14ac:dyDescent="0.25">
      <c r="A6396">
        <v>10724</v>
      </c>
      <c r="B6396" t="s">
        <v>9799</v>
      </c>
      <c r="C6396" t="s">
        <v>9800</v>
      </c>
      <c r="D6396" s="23">
        <v>5904437000173</v>
      </c>
      <c r="E6396" t="s">
        <v>9801</v>
      </c>
      <c r="F6396" t="s">
        <v>1398</v>
      </c>
      <c r="G6396">
        <v>16147</v>
      </c>
      <c r="H6396" s="23">
        <v>201450526</v>
      </c>
    </row>
    <row r="6397" spans="1:8" x14ac:dyDescent="0.25">
      <c r="A6397">
        <v>11464</v>
      </c>
      <c r="B6397" t="s">
        <v>9802</v>
      </c>
      <c r="C6397" t="s">
        <v>9802</v>
      </c>
      <c r="D6397" s="23">
        <v>35475568000143</v>
      </c>
      <c r="E6397" t="s">
        <v>8964</v>
      </c>
      <c r="F6397" t="s">
        <v>1398</v>
      </c>
      <c r="G6397">
        <v>17404</v>
      </c>
      <c r="H6397" s="23">
        <v>205305407</v>
      </c>
    </row>
    <row r="6398" spans="1:8" x14ac:dyDescent="0.25">
      <c r="A6398">
        <v>10634</v>
      </c>
      <c r="B6398" t="s">
        <v>9803</v>
      </c>
      <c r="C6398" t="s">
        <v>9804</v>
      </c>
      <c r="D6398" s="23">
        <v>31785266000110</v>
      </c>
      <c r="E6398" t="s">
        <v>1397</v>
      </c>
      <c r="F6398" t="s">
        <v>1398</v>
      </c>
      <c r="G6398">
        <v>16012</v>
      </c>
      <c r="H6398" s="23">
        <v>205026974</v>
      </c>
    </row>
    <row r="6399" spans="1:8" x14ac:dyDescent="0.25">
      <c r="A6399">
        <v>14736</v>
      </c>
      <c r="B6399" t="s">
        <v>9805</v>
      </c>
      <c r="C6399" t="s">
        <v>9805</v>
      </c>
      <c r="D6399" s="23">
        <v>47586254000105</v>
      </c>
      <c r="E6399" t="s">
        <v>2527</v>
      </c>
      <c r="F6399" t="s">
        <v>1386</v>
      </c>
      <c r="G6399">
        <v>23192</v>
      </c>
      <c r="H6399" s="23" t="s">
        <v>1438</v>
      </c>
    </row>
    <row r="6400" spans="1:8" x14ac:dyDescent="0.25">
      <c r="A6400">
        <v>10306</v>
      </c>
      <c r="B6400" t="s">
        <v>9806</v>
      </c>
      <c r="C6400" t="s">
        <v>9807</v>
      </c>
      <c r="D6400" s="23">
        <v>10208761000197</v>
      </c>
      <c r="E6400" t="s">
        <v>1424</v>
      </c>
      <c r="F6400" t="s">
        <v>1390</v>
      </c>
      <c r="G6400">
        <v>15555</v>
      </c>
      <c r="H6400" s="23">
        <v>148213450115</v>
      </c>
    </row>
    <row r="6401" spans="1:8" x14ac:dyDescent="0.25">
      <c r="A6401">
        <v>1965</v>
      </c>
      <c r="B6401" t="s">
        <v>9808</v>
      </c>
      <c r="C6401" t="s">
        <v>9809</v>
      </c>
      <c r="D6401" s="23">
        <v>14451467000162</v>
      </c>
      <c r="E6401" t="s">
        <v>1527</v>
      </c>
      <c r="F6401" t="s">
        <v>1386</v>
      </c>
      <c r="G6401">
        <v>3241</v>
      </c>
      <c r="H6401" s="23">
        <v>161897096</v>
      </c>
    </row>
    <row r="6402" spans="1:8" x14ac:dyDescent="0.25">
      <c r="A6402">
        <v>8207</v>
      </c>
      <c r="B6402" t="s">
        <v>9810</v>
      </c>
      <c r="C6402" t="s">
        <v>9811</v>
      </c>
      <c r="D6402" s="23">
        <v>1482680000190</v>
      </c>
      <c r="E6402" t="s">
        <v>9812</v>
      </c>
      <c r="F6402" t="s">
        <v>1390</v>
      </c>
      <c r="G6402">
        <v>12476</v>
      </c>
      <c r="H6402" s="23">
        <v>495063009113</v>
      </c>
    </row>
    <row r="6403" spans="1:8" x14ac:dyDescent="0.25">
      <c r="A6403">
        <v>3143</v>
      </c>
      <c r="B6403" t="s">
        <v>9813</v>
      </c>
      <c r="C6403" t="s">
        <v>9814</v>
      </c>
      <c r="D6403" s="23">
        <v>6084276000181</v>
      </c>
      <c r="E6403" t="s">
        <v>1422</v>
      </c>
      <c r="F6403" t="s">
        <v>1386</v>
      </c>
      <c r="G6403">
        <v>4419</v>
      </c>
      <c r="H6403" s="23">
        <v>161414303</v>
      </c>
    </row>
    <row r="6404" spans="1:8" x14ac:dyDescent="0.25">
      <c r="A6404">
        <v>240</v>
      </c>
      <c r="B6404" t="s">
        <v>22964</v>
      </c>
      <c r="C6404" t="s">
        <v>22964</v>
      </c>
      <c r="D6404" s="23"/>
      <c r="E6404" t="s">
        <v>1723</v>
      </c>
      <c r="F6404" t="s">
        <v>1386</v>
      </c>
      <c r="G6404">
        <v>1516</v>
      </c>
      <c r="H6404" s="23"/>
    </row>
    <row r="6405" spans="1:8" x14ac:dyDescent="0.25">
      <c r="A6405">
        <v>6160</v>
      </c>
      <c r="B6405" t="s">
        <v>9815</v>
      </c>
      <c r="C6405" t="s">
        <v>9816</v>
      </c>
      <c r="D6405" s="23">
        <v>13438691000151</v>
      </c>
      <c r="E6405" t="s">
        <v>1583</v>
      </c>
      <c r="F6405" t="s">
        <v>1386</v>
      </c>
      <c r="G6405">
        <v>9671</v>
      </c>
      <c r="H6405" s="23">
        <v>161820190</v>
      </c>
    </row>
    <row r="6406" spans="1:8" x14ac:dyDescent="0.25">
      <c r="A6406">
        <v>9262</v>
      </c>
      <c r="B6406" t="s">
        <v>9817</v>
      </c>
      <c r="C6406" t="s">
        <v>9817</v>
      </c>
      <c r="D6406" s="23">
        <v>27059129000121</v>
      </c>
      <c r="E6406" t="s">
        <v>1452</v>
      </c>
      <c r="F6406" t="s">
        <v>1386</v>
      </c>
      <c r="G6406">
        <v>13754</v>
      </c>
      <c r="H6406" s="23">
        <v>162882475</v>
      </c>
    </row>
    <row r="6407" spans="1:8" x14ac:dyDescent="0.25">
      <c r="A6407">
        <v>3637</v>
      </c>
      <c r="B6407" t="s">
        <v>9818</v>
      </c>
      <c r="C6407" t="s">
        <v>9819</v>
      </c>
      <c r="D6407" s="23">
        <v>848032000141</v>
      </c>
      <c r="E6407" t="s">
        <v>1409</v>
      </c>
      <c r="F6407" t="s">
        <v>1386</v>
      </c>
      <c r="G6407">
        <v>4913</v>
      </c>
      <c r="H6407" s="23">
        <v>161090192</v>
      </c>
    </row>
    <row r="6408" spans="1:8" x14ac:dyDescent="0.25">
      <c r="A6408">
        <v>2062</v>
      </c>
      <c r="B6408" t="s">
        <v>9820</v>
      </c>
      <c r="C6408" t="s">
        <v>9821</v>
      </c>
      <c r="D6408" s="23">
        <v>2066277000142</v>
      </c>
      <c r="E6408" t="s">
        <v>1422</v>
      </c>
      <c r="F6408" t="s">
        <v>1386</v>
      </c>
      <c r="G6408">
        <v>3338</v>
      </c>
      <c r="H6408" s="23">
        <v>161170692</v>
      </c>
    </row>
    <row r="6409" spans="1:8" x14ac:dyDescent="0.25">
      <c r="A6409">
        <v>8679</v>
      </c>
      <c r="B6409" t="s">
        <v>9822</v>
      </c>
      <c r="C6409" t="s">
        <v>9823</v>
      </c>
      <c r="D6409" s="23">
        <v>25079230000119</v>
      </c>
      <c r="E6409" t="s">
        <v>1409</v>
      </c>
      <c r="F6409" t="s">
        <v>1386</v>
      </c>
      <c r="G6409">
        <v>13192</v>
      </c>
      <c r="H6409" s="23">
        <v>162752407</v>
      </c>
    </row>
    <row r="6410" spans="1:8" x14ac:dyDescent="0.25">
      <c r="A6410">
        <v>9707</v>
      </c>
      <c r="B6410" t="s">
        <v>9824</v>
      </c>
      <c r="C6410" t="s">
        <v>9824</v>
      </c>
      <c r="D6410" s="23">
        <v>27489983000128</v>
      </c>
      <c r="E6410" t="s">
        <v>2253</v>
      </c>
      <c r="F6410" t="s">
        <v>1386</v>
      </c>
      <c r="G6410">
        <v>14405</v>
      </c>
      <c r="H6410" s="23">
        <v>162925182</v>
      </c>
    </row>
    <row r="6411" spans="1:8" x14ac:dyDescent="0.25">
      <c r="A6411">
        <v>1365</v>
      </c>
      <c r="B6411" t="s">
        <v>9825</v>
      </c>
      <c r="C6411" t="s">
        <v>9826</v>
      </c>
      <c r="D6411" s="23">
        <v>10649431000137</v>
      </c>
      <c r="E6411" t="s">
        <v>1409</v>
      </c>
      <c r="F6411" t="s">
        <v>1386</v>
      </c>
      <c r="G6411">
        <v>2641</v>
      </c>
      <c r="H6411" s="23" t="s">
        <v>9827</v>
      </c>
    </row>
    <row r="6412" spans="1:8" x14ac:dyDescent="0.25">
      <c r="A6412">
        <v>3150</v>
      </c>
      <c r="B6412" t="s">
        <v>9828</v>
      </c>
      <c r="C6412" t="s">
        <v>9829</v>
      </c>
      <c r="D6412" s="23">
        <v>6092215000166</v>
      </c>
      <c r="E6412" t="s">
        <v>1812</v>
      </c>
      <c r="F6412" t="s">
        <v>1386</v>
      </c>
      <c r="G6412">
        <v>4426</v>
      </c>
      <c r="H6412" s="23">
        <v>161413749</v>
      </c>
    </row>
    <row r="6413" spans="1:8" x14ac:dyDescent="0.25">
      <c r="A6413">
        <v>1910</v>
      </c>
      <c r="B6413" t="s">
        <v>9830</v>
      </c>
      <c r="C6413" t="s">
        <v>9831</v>
      </c>
      <c r="D6413" s="23">
        <v>13618082000184</v>
      </c>
      <c r="E6413" t="s">
        <v>1385</v>
      </c>
      <c r="F6413" t="s">
        <v>1386</v>
      </c>
      <c r="G6413">
        <v>3186</v>
      </c>
      <c r="H6413" s="23">
        <v>161824919</v>
      </c>
    </row>
    <row r="6414" spans="1:8" x14ac:dyDescent="0.25">
      <c r="A6414">
        <v>15220</v>
      </c>
      <c r="B6414" t="s">
        <v>9832</v>
      </c>
      <c r="D6414" s="23">
        <v>31622433000102</v>
      </c>
      <c r="E6414" t="s">
        <v>1385</v>
      </c>
      <c r="F6414" t="s">
        <v>1386</v>
      </c>
      <c r="G6414">
        <v>24325</v>
      </c>
      <c r="H6414" s="23">
        <v>163333700</v>
      </c>
    </row>
    <row r="6415" spans="1:8" x14ac:dyDescent="0.25">
      <c r="A6415">
        <v>11695</v>
      </c>
      <c r="B6415" t="s">
        <v>22965</v>
      </c>
      <c r="C6415" t="s">
        <v>21954</v>
      </c>
      <c r="D6415" s="23"/>
      <c r="E6415" t="s">
        <v>1723</v>
      </c>
      <c r="F6415" t="s">
        <v>1386</v>
      </c>
      <c r="G6415">
        <v>6528</v>
      </c>
      <c r="H6415" s="23"/>
    </row>
    <row r="6416" spans="1:8" x14ac:dyDescent="0.25">
      <c r="A6416">
        <v>6433</v>
      </c>
      <c r="B6416" t="s">
        <v>22966</v>
      </c>
      <c r="C6416" t="s">
        <v>22966</v>
      </c>
      <c r="D6416" s="23"/>
      <c r="E6416" t="s">
        <v>1422</v>
      </c>
      <c r="F6416" t="s">
        <v>1386</v>
      </c>
      <c r="G6416">
        <v>6321</v>
      </c>
      <c r="H6416" s="23"/>
    </row>
    <row r="6417" spans="1:8" x14ac:dyDescent="0.25">
      <c r="A6417">
        <v>821</v>
      </c>
      <c r="B6417" t="s">
        <v>22967</v>
      </c>
      <c r="C6417" t="s">
        <v>22967</v>
      </c>
      <c r="D6417" s="23"/>
      <c r="E6417" t="s">
        <v>1385</v>
      </c>
      <c r="F6417" t="s">
        <v>1386</v>
      </c>
      <c r="G6417">
        <v>2097</v>
      </c>
      <c r="H6417" s="23"/>
    </row>
    <row r="6418" spans="1:8" x14ac:dyDescent="0.25">
      <c r="A6418">
        <v>1989</v>
      </c>
      <c r="B6418" t="s">
        <v>9833</v>
      </c>
      <c r="C6418" t="s">
        <v>9834</v>
      </c>
      <c r="D6418" s="23">
        <v>15134748000154</v>
      </c>
      <c r="E6418" t="s">
        <v>1385</v>
      </c>
      <c r="F6418" t="s">
        <v>1386</v>
      </c>
      <c r="G6418">
        <v>3265</v>
      </c>
      <c r="H6418" s="23">
        <v>161953492</v>
      </c>
    </row>
    <row r="6419" spans="1:8" x14ac:dyDescent="0.25">
      <c r="A6419">
        <v>3751</v>
      </c>
      <c r="B6419" t="s">
        <v>9835</v>
      </c>
      <c r="C6419" t="s">
        <v>9836</v>
      </c>
      <c r="D6419" s="23">
        <v>8856287000168</v>
      </c>
      <c r="E6419" t="s">
        <v>1422</v>
      </c>
      <c r="F6419" t="s">
        <v>1386</v>
      </c>
      <c r="G6419">
        <v>5027</v>
      </c>
      <c r="H6419" s="23">
        <v>161524826</v>
      </c>
    </row>
    <row r="6420" spans="1:8" x14ac:dyDescent="0.25">
      <c r="A6420">
        <v>3650</v>
      </c>
      <c r="B6420" t="s">
        <v>9837</v>
      </c>
      <c r="C6420" t="s">
        <v>9838</v>
      </c>
      <c r="D6420" s="23">
        <v>8543010000185</v>
      </c>
      <c r="E6420" t="s">
        <v>1422</v>
      </c>
      <c r="F6420" t="s">
        <v>1386</v>
      </c>
      <c r="G6420">
        <v>4926</v>
      </c>
      <c r="H6420" s="23" t="s">
        <v>9839</v>
      </c>
    </row>
    <row r="6421" spans="1:8" x14ac:dyDescent="0.25">
      <c r="A6421">
        <v>10969</v>
      </c>
      <c r="B6421" t="s">
        <v>22968</v>
      </c>
      <c r="C6421" t="s">
        <v>22968</v>
      </c>
      <c r="D6421" s="23"/>
      <c r="E6421" t="s">
        <v>1527</v>
      </c>
      <c r="F6421" t="s">
        <v>1386</v>
      </c>
      <c r="G6421">
        <v>16710</v>
      </c>
      <c r="H6421" s="23"/>
    </row>
    <row r="6422" spans="1:8" x14ac:dyDescent="0.25">
      <c r="A6422">
        <v>1067</v>
      </c>
      <c r="B6422" t="s">
        <v>22969</v>
      </c>
      <c r="C6422" t="s">
        <v>22969</v>
      </c>
      <c r="D6422" s="23"/>
      <c r="E6422" t="s">
        <v>1385</v>
      </c>
      <c r="F6422" t="s">
        <v>1386</v>
      </c>
      <c r="G6422">
        <v>2343</v>
      </c>
      <c r="H6422" s="23"/>
    </row>
    <row r="6423" spans="1:8" x14ac:dyDescent="0.25">
      <c r="A6423">
        <v>2617</v>
      </c>
      <c r="B6423" t="s">
        <v>9840</v>
      </c>
      <c r="C6423" t="s">
        <v>9841</v>
      </c>
      <c r="D6423" s="23">
        <v>395042000179</v>
      </c>
      <c r="E6423" t="s">
        <v>1385</v>
      </c>
      <c r="F6423" t="s">
        <v>1386</v>
      </c>
      <c r="G6423">
        <v>3893</v>
      </c>
      <c r="H6423" s="23">
        <v>161086772</v>
      </c>
    </row>
    <row r="6424" spans="1:8" x14ac:dyDescent="0.25">
      <c r="A6424">
        <v>5260</v>
      </c>
      <c r="B6424" t="s">
        <v>22970</v>
      </c>
      <c r="C6424" t="s">
        <v>22970</v>
      </c>
      <c r="D6424" s="23"/>
      <c r="E6424" t="s">
        <v>12142</v>
      </c>
      <c r="F6424" t="s">
        <v>1386</v>
      </c>
      <c r="G6424">
        <v>8304</v>
      </c>
      <c r="H6424" s="23"/>
    </row>
    <row r="6425" spans="1:8" x14ac:dyDescent="0.25">
      <c r="A6425">
        <v>13871</v>
      </c>
      <c r="B6425" t="s">
        <v>9842</v>
      </c>
      <c r="C6425" t="s">
        <v>9843</v>
      </c>
      <c r="D6425" s="23">
        <v>4884082001026</v>
      </c>
      <c r="E6425" t="s">
        <v>3519</v>
      </c>
      <c r="F6425" t="s">
        <v>1880</v>
      </c>
      <c r="G6425">
        <v>21626</v>
      </c>
      <c r="H6425" s="23">
        <v>105443956</v>
      </c>
    </row>
    <row r="6426" spans="1:8" x14ac:dyDescent="0.25">
      <c r="A6426">
        <v>14706</v>
      </c>
      <c r="B6426" t="s">
        <v>9844</v>
      </c>
      <c r="C6426" t="s">
        <v>9844</v>
      </c>
      <c r="D6426" s="23">
        <v>48159627000116</v>
      </c>
      <c r="E6426" t="s">
        <v>1409</v>
      </c>
      <c r="F6426" t="s">
        <v>1386</v>
      </c>
      <c r="G6426">
        <v>23160</v>
      </c>
      <c r="H6426" s="23">
        <v>164464123</v>
      </c>
    </row>
    <row r="6427" spans="1:8" x14ac:dyDescent="0.25">
      <c r="A6427">
        <v>12788</v>
      </c>
      <c r="B6427" t="s">
        <v>22971</v>
      </c>
      <c r="C6427" t="s">
        <v>22971</v>
      </c>
      <c r="D6427" s="23"/>
      <c r="E6427" t="s">
        <v>1385</v>
      </c>
      <c r="F6427" t="s">
        <v>1386</v>
      </c>
      <c r="G6427">
        <v>19827</v>
      </c>
      <c r="H6427" s="23"/>
    </row>
    <row r="6428" spans="1:8" x14ac:dyDescent="0.25">
      <c r="A6428">
        <v>3444</v>
      </c>
      <c r="B6428" t="s">
        <v>9845</v>
      </c>
      <c r="C6428" t="s">
        <v>9846</v>
      </c>
      <c r="D6428" s="23">
        <v>7687086000111</v>
      </c>
      <c r="E6428" t="s">
        <v>1409</v>
      </c>
      <c r="F6428" t="s">
        <v>1386</v>
      </c>
      <c r="G6428">
        <v>4720</v>
      </c>
      <c r="H6428" s="23">
        <v>161470505</v>
      </c>
    </row>
    <row r="6429" spans="1:8" x14ac:dyDescent="0.25">
      <c r="A6429">
        <v>10791</v>
      </c>
      <c r="B6429" t="s">
        <v>22972</v>
      </c>
      <c r="C6429" t="s">
        <v>22972</v>
      </c>
      <c r="D6429" s="23"/>
      <c r="E6429" t="s">
        <v>2050</v>
      </c>
      <c r="F6429" t="s">
        <v>1386</v>
      </c>
      <c r="G6429">
        <v>16241</v>
      </c>
      <c r="H6429" s="23"/>
    </row>
    <row r="6430" spans="1:8" x14ac:dyDescent="0.25">
      <c r="A6430">
        <v>15325</v>
      </c>
      <c r="B6430" t="s">
        <v>9847</v>
      </c>
      <c r="C6430" t="s">
        <v>9848</v>
      </c>
      <c r="D6430" s="23">
        <v>4884082000135</v>
      </c>
      <c r="E6430" t="s">
        <v>1424</v>
      </c>
      <c r="F6430" t="s">
        <v>1390</v>
      </c>
      <c r="G6430">
        <v>24472</v>
      </c>
      <c r="H6430" s="23">
        <v>149744148111</v>
      </c>
    </row>
    <row r="6431" spans="1:8" x14ac:dyDescent="0.25">
      <c r="A6431">
        <v>12548</v>
      </c>
      <c r="B6431" t="s">
        <v>9847</v>
      </c>
      <c r="C6431" t="s">
        <v>9848</v>
      </c>
      <c r="D6431" s="23">
        <v>4884082001379</v>
      </c>
      <c r="E6431" t="s">
        <v>1618</v>
      </c>
      <c r="F6431" t="s">
        <v>1619</v>
      </c>
      <c r="G6431">
        <v>19541</v>
      </c>
      <c r="H6431" s="23">
        <v>963340506</v>
      </c>
    </row>
    <row r="6432" spans="1:8" x14ac:dyDescent="0.25">
      <c r="A6432">
        <v>9020</v>
      </c>
      <c r="B6432" t="s">
        <v>22973</v>
      </c>
      <c r="C6432" t="s">
        <v>22973</v>
      </c>
      <c r="D6432" s="23"/>
      <c r="E6432" t="s">
        <v>7899</v>
      </c>
      <c r="F6432" t="s">
        <v>1398</v>
      </c>
      <c r="G6432">
        <v>13552</v>
      </c>
      <c r="H6432" s="23"/>
    </row>
    <row r="6433" spans="1:8" x14ac:dyDescent="0.25">
      <c r="A6433">
        <v>15767</v>
      </c>
      <c r="B6433" t="s">
        <v>22974</v>
      </c>
      <c r="C6433" t="s">
        <v>22974</v>
      </c>
      <c r="D6433" s="23"/>
      <c r="E6433" t="s">
        <v>1385</v>
      </c>
      <c r="F6433" t="s">
        <v>1386</v>
      </c>
      <c r="G6433">
        <v>25067</v>
      </c>
      <c r="H6433" s="23"/>
    </row>
    <row r="6434" spans="1:8" x14ac:dyDescent="0.25">
      <c r="A6434">
        <v>15726</v>
      </c>
      <c r="B6434" t="s">
        <v>9849</v>
      </c>
      <c r="C6434" t="s">
        <v>9849</v>
      </c>
      <c r="D6434" s="23">
        <v>33940690000118</v>
      </c>
      <c r="E6434" t="s">
        <v>2306</v>
      </c>
      <c r="F6434" t="s">
        <v>1386</v>
      </c>
      <c r="G6434">
        <v>25013</v>
      </c>
      <c r="H6434" s="23" t="s">
        <v>9850</v>
      </c>
    </row>
    <row r="6435" spans="1:8" x14ac:dyDescent="0.25">
      <c r="A6435">
        <v>6347</v>
      </c>
      <c r="B6435" t="s">
        <v>9851</v>
      </c>
      <c r="C6435" t="s">
        <v>9852</v>
      </c>
      <c r="D6435" s="23">
        <v>70317532000213</v>
      </c>
      <c r="E6435" t="s">
        <v>1465</v>
      </c>
      <c r="F6435" t="s">
        <v>1398</v>
      </c>
      <c r="G6435">
        <v>9889</v>
      </c>
      <c r="H6435" s="23">
        <v>200778285</v>
      </c>
    </row>
    <row r="6436" spans="1:8" x14ac:dyDescent="0.25">
      <c r="A6436">
        <v>12256</v>
      </c>
      <c r="B6436" t="s">
        <v>9853</v>
      </c>
      <c r="C6436" t="s">
        <v>9854</v>
      </c>
      <c r="D6436" s="23">
        <v>4969182000245</v>
      </c>
      <c r="E6436" t="s">
        <v>1678</v>
      </c>
      <c r="F6436" t="s">
        <v>1386</v>
      </c>
      <c r="G6436">
        <v>18851</v>
      </c>
      <c r="H6436" s="23">
        <v>161421784</v>
      </c>
    </row>
    <row r="6437" spans="1:8" x14ac:dyDescent="0.25">
      <c r="A6437">
        <v>13429</v>
      </c>
      <c r="B6437" t="s">
        <v>9855</v>
      </c>
      <c r="C6437" t="s">
        <v>9856</v>
      </c>
      <c r="D6437" s="23">
        <v>46948757000102</v>
      </c>
      <c r="E6437" t="s">
        <v>8922</v>
      </c>
      <c r="F6437" t="s">
        <v>1415</v>
      </c>
      <c r="G6437">
        <v>21006</v>
      </c>
      <c r="H6437" s="23" t="s">
        <v>9857</v>
      </c>
    </row>
    <row r="6438" spans="1:8" x14ac:dyDescent="0.25">
      <c r="A6438">
        <v>9988</v>
      </c>
      <c r="B6438" t="s">
        <v>9858</v>
      </c>
      <c r="C6438" t="s">
        <v>9858</v>
      </c>
      <c r="D6438" s="23">
        <v>815532000187</v>
      </c>
      <c r="E6438" t="s">
        <v>1430</v>
      </c>
      <c r="F6438" t="s">
        <v>1444</v>
      </c>
      <c r="G6438">
        <v>14756</v>
      </c>
      <c r="H6438" s="23">
        <v>21628149</v>
      </c>
    </row>
    <row r="6439" spans="1:8" x14ac:dyDescent="0.25">
      <c r="A6439">
        <v>6153</v>
      </c>
      <c r="B6439" t="s">
        <v>9859</v>
      </c>
      <c r="C6439" t="s">
        <v>9859</v>
      </c>
      <c r="D6439" s="23">
        <v>17099323000187</v>
      </c>
      <c r="E6439" t="s">
        <v>1385</v>
      </c>
      <c r="F6439" t="s">
        <v>1386</v>
      </c>
      <c r="G6439">
        <v>9624</v>
      </c>
      <c r="H6439" s="23">
        <v>162066155</v>
      </c>
    </row>
    <row r="6440" spans="1:8" x14ac:dyDescent="0.25">
      <c r="A6440">
        <v>6000</v>
      </c>
      <c r="B6440" t="s">
        <v>9860</v>
      </c>
      <c r="C6440" t="s">
        <v>9860</v>
      </c>
      <c r="D6440" s="23">
        <v>18182373000196</v>
      </c>
      <c r="E6440" t="s">
        <v>1541</v>
      </c>
      <c r="F6440" t="s">
        <v>1386</v>
      </c>
      <c r="G6440">
        <v>9226</v>
      </c>
      <c r="H6440" s="23">
        <v>162145721</v>
      </c>
    </row>
    <row r="6441" spans="1:8" x14ac:dyDescent="0.25">
      <c r="A6441">
        <v>11793</v>
      </c>
      <c r="B6441" t="s">
        <v>9861</v>
      </c>
      <c r="C6441" t="s">
        <v>9861</v>
      </c>
      <c r="D6441" s="23">
        <v>30478690000150</v>
      </c>
      <c r="E6441" t="s">
        <v>1385</v>
      </c>
      <c r="F6441" t="s">
        <v>1386</v>
      </c>
      <c r="G6441">
        <v>18089</v>
      </c>
      <c r="H6441" s="23">
        <v>163163928</v>
      </c>
    </row>
    <row r="6442" spans="1:8" x14ac:dyDescent="0.25">
      <c r="A6442">
        <v>6791</v>
      </c>
      <c r="B6442" t="s">
        <v>22975</v>
      </c>
      <c r="C6442" t="s">
        <v>22976</v>
      </c>
      <c r="D6442" s="23"/>
      <c r="E6442" t="s">
        <v>1385</v>
      </c>
      <c r="F6442" t="s">
        <v>1386</v>
      </c>
      <c r="G6442">
        <v>5906</v>
      </c>
      <c r="H6442" s="23"/>
    </row>
    <row r="6443" spans="1:8" x14ac:dyDescent="0.25">
      <c r="A6443">
        <v>8625</v>
      </c>
      <c r="B6443" t="s">
        <v>9862</v>
      </c>
      <c r="C6443" t="s">
        <v>9862</v>
      </c>
      <c r="D6443" s="23">
        <v>25262948000146</v>
      </c>
      <c r="E6443" t="s">
        <v>1700</v>
      </c>
      <c r="F6443" t="s">
        <v>1386</v>
      </c>
      <c r="G6443">
        <v>13136</v>
      </c>
      <c r="H6443" s="23">
        <v>162766637</v>
      </c>
    </row>
    <row r="6444" spans="1:8" x14ac:dyDescent="0.25">
      <c r="A6444">
        <v>8253</v>
      </c>
      <c r="B6444" t="s">
        <v>22977</v>
      </c>
      <c r="C6444" t="s">
        <v>22976</v>
      </c>
      <c r="D6444" s="23"/>
      <c r="E6444" t="s">
        <v>1723</v>
      </c>
      <c r="F6444" t="s">
        <v>1386</v>
      </c>
      <c r="G6444">
        <v>5617</v>
      </c>
      <c r="H6444" s="23"/>
    </row>
    <row r="6445" spans="1:8" x14ac:dyDescent="0.25">
      <c r="A6445">
        <v>1070</v>
      </c>
      <c r="B6445" t="s">
        <v>22978</v>
      </c>
      <c r="C6445" t="s">
        <v>22978</v>
      </c>
      <c r="D6445" s="23"/>
      <c r="E6445" t="s">
        <v>1385</v>
      </c>
      <c r="F6445" t="s">
        <v>1386</v>
      </c>
      <c r="G6445">
        <v>2346</v>
      </c>
      <c r="H6445" s="23"/>
    </row>
    <row r="6446" spans="1:8" x14ac:dyDescent="0.25">
      <c r="A6446">
        <v>13588</v>
      </c>
      <c r="B6446" t="s">
        <v>22979</v>
      </c>
      <c r="C6446" t="s">
        <v>22976</v>
      </c>
      <c r="D6446" s="23"/>
      <c r="E6446" t="s">
        <v>1723</v>
      </c>
      <c r="F6446" t="s">
        <v>1386</v>
      </c>
      <c r="G6446">
        <v>11772</v>
      </c>
      <c r="H6446" s="23"/>
    </row>
    <row r="6447" spans="1:8" x14ac:dyDescent="0.25">
      <c r="A6447">
        <v>15490</v>
      </c>
      <c r="B6447" t="s">
        <v>22980</v>
      </c>
      <c r="C6447" t="s">
        <v>22980</v>
      </c>
      <c r="D6447" s="23"/>
      <c r="E6447" t="s">
        <v>1921</v>
      </c>
      <c r="F6447" t="s">
        <v>1386</v>
      </c>
      <c r="G6447">
        <v>24692</v>
      </c>
      <c r="H6447" s="23"/>
    </row>
    <row r="6448" spans="1:8" x14ac:dyDescent="0.25">
      <c r="A6448">
        <v>5063</v>
      </c>
      <c r="B6448" t="s">
        <v>22981</v>
      </c>
      <c r="C6448" t="s">
        <v>22981</v>
      </c>
      <c r="D6448" s="23"/>
      <c r="E6448" t="s">
        <v>1672</v>
      </c>
      <c r="F6448" t="s">
        <v>1398</v>
      </c>
      <c r="G6448">
        <v>8101</v>
      </c>
      <c r="H6448" s="23"/>
    </row>
    <row r="6449" spans="1:8" x14ac:dyDescent="0.25">
      <c r="A6449">
        <v>6790</v>
      </c>
      <c r="B6449" t="s">
        <v>22982</v>
      </c>
      <c r="C6449" t="s">
        <v>22976</v>
      </c>
      <c r="D6449" s="23"/>
      <c r="E6449" t="s">
        <v>1541</v>
      </c>
      <c r="F6449" t="s">
        <v>1386</v>
      </c>
      <c r="G6449">
        <v>5902</v>
      </c>
      <c r="H6449" s="23"/>
    </row>
    <row r="6450" spans="1:8" x14ac:dyDescent="0.25">
      <c r="A6450">
        <v>9629</v>
      </c>
      <c r="B6450" t="s">
        <v>22983</v>
      </c>
      <c r="C6450" t="s">
        <v>22983</v>
      </c>
      <c r="D6450" s="23"/>
      <c r="E6450" t="s">
        <v>1422</v>
      </c>
      <c r="F6450" t="s">
        <v>1386</v>
      </c>
      <c r="G6450">
        <v>14327</v>
      </c>
      <c r="H6450" s="23"/>
    </row>
    <row r="6451" spans="1:8" x14ac:dyDescent="0.25">
      <c r="A6451">
        <v>7148</v>
      </c>
      <c r="B6451" t="s">
        <v>22984</v>
      </c>
      <c r="C6451" t="s">
        <v>22985</v>
      </c>
      <c r="D6451" s="23"/>
      <c r="E6451" t="s">
        <v>1723</v>
      </c>
      <c r="F6451" t="s">
        <v>1386</v>
      </c>
      <c r="G6451">
        <v>5708</v>
      </c>
      <c r="H6451" s="23"/>
    </row>
    <row r="6452" spans="1:8" x14ac:dyDescent="0.25">
      <c r="A6452">
        <v>5100</v>
      </c>
      <c r="B6452" t="s">
        <v>22986</v>
      </c>
      <c r="C6452" t="s">
        <v>22985</v>
      </c>
      <c r="D6452" s="23"/>
      <c r="E6452" t="s">
        <v>1530</v>
      </c>
      <c r="F6452" t="s">
        <v>1386</v>
      </c>
      <c r="G6452">
        <v>5787</v>
      </c>
      <c r="H6452" s="23"/>
    </row>
    <row r="6453" spans="1:8" x14ac:dyDescent="0.25">
      <c r="A6453">
        <v>14150</v>
      </c>
      <c r="B6453" t="s">
        <v>22987</v>
      </c>
      <c r="C6453" t="s">
        <v>22976</v>
      </c>
      <c r="D6453" s="23"/>
      <c r="E6453" t="s">
        <v>1422</v>
      </c>
      <c r="F6453" t="s">
        <v>1386</v>
      </c>
      <c r="G6453">
        <v>14197</v>
      </c>
      <c r="H6453" s="23"/>
    </row>
    <row r="6454" spans="1:8" x14ac:dyDescent="0.25">
      <c r="A6454">
        <v>8219</v>
      </c>
      <c r="B6454" t="s">
        <v>9863</v>
      </c>
      <c r="C6454" t="s">
        <v>9863</v>
      </c>
      <c r="D6454" s="23">
        <v>24120508000191</v>
      </c>
      <c r="E6454" t="s">
        <v>1385</v>
      </c>
      <c r="F6454" t="s">
        <v>1386</v>
      </c>
      <c r="G6454">
        <v>12487</v>
      </c>
      <c r="H6454" s="23">
        <v>162665792</v>
      </c>
    </row>
    <row r="6455" spans="1:8" x14ac:dyDescent="0.25">
      <c r="A6455">
        <v>15446</v>
      </c>
      <c r="B6455" t="s">
        <v>22988</v>
      </c>
      <c r="C6455" t="s">
        <v>22989</v>
      </c>
      <c r="D6455" s="23"/>
      <c r="E6455" t="s">
        <v>1742</v>
      </c>
      <c r="F6455" t="s">
        <v>1386</v>
      </c>
      <c r="G6455">
        <v>24629</v>
      </c>
      <c r="H6455" s="23"/>
    </row>
    <row r="6456" spans="1:8" x14ac:dyDescent="0.25">
      <c r="A6456">
        <v>4931</v>
      </c>
      <c r="B6456" t="s">
        <v>22990</v>
      </c>
      <c r="C6456" t="s">
        <v>22976</v>
      </c>
      <c r="D6456" s="23"/>
      <c r="E6456" t="s">
        <v>1723</v>
      </c>
      <c r="F6456" t="s">
        <v>1386</v>
      </c>
      <c r="G6456">
        <v>6626</v>
      </c>
      <c r="H6456" s="23"/>
    </row>
    <row r="6457" spans="1:8" x14ac:dyDescent="0.25">
      <c r="A6457">
        <v>12905</v>
      </c>
      <c r="B6457" t="s">
        <v>22991</v>
      </c>
      <c r="C6457" t="s">
        <v>22991</v>
      </c>
      <c r="D6457" s="23"/>
      <c r="E6457" t="s">
        <v>6328</v>
      </c>
      <c r="F6457" t="s">
        <v>1398</v>
      </c>
      <c r="G6457">
        <v>19950</v>
      </c>
      <c r="H6457" s="23"/>
    </row>
    <row r="6458" spans="1:8" x14ac:dyDescent="0.25">
      <c r="A6458">
        <v>3852</v>
      </c>
      <c r="B6458" t="s">
        <v>9864</v>
      </c>
      <c r="C6458" t="s">
        <v>9865</v>
      </c>
      <c r="D6458" s="23">
        <v>9085461000189</v>
      </c>
      <c r="E6458" t="s">
        <v>1572</v>
      </c>
      <c r="F6458" t="s">
        <v>1386</v>
      </c>
      <c r="G6458">
        <v>5128</v>
      </c>
      <c r="H6458" s="23">
        <v>161549039</v>
      </c>
    </row>
    <row r="6459" spans="1:8" x14ac:dyDescent="0.25">
      <c r="A6459">
        <v>11587</v>
      </c>
      <c r="B6459" t="s">
        <v>22992</v>
      </c>
      <c r="C6459" t="s">
        <v>22976</v>
      </c>
      <c r="D6459" s="23"/>
      <c r="E6459" t="s">
        <v>1583</v>
      </c>
      <c r="F6459" t="s">
        <v>1386</v>
      </c>
      <c r="G6459">
        <v>5840</v>
      </c>
      <c r="H6459" s="23"/>
    </row>
    <row r="6460" spans="1:8" x14ac:dyDescent="0.25">
      <c r="A6460">
        <v>3942</v>
      </c>
      <c r="B6460" t="s">
        <v>9866</v>
      </c>
      <c r="C6460" t="s">
        <v>9867</v>
      </c>
      <c r="D6460" s="23">
        <v>9255085000123</v>
      </c>
      <c r="E6460" t="s">
        <v>4732</v>
      </c>
      <c r="F6460" t="s">
        <v>1386</v>
      </c>
      <c r="G6460">
        <v>5218</v>
      </c>
      <c r="H6460" s="23">
        <v>161548920</v>
      </c>
    </row>
    <row r="6461" spans="1:8" x14ac:dyDescent="0.25">
      <c r="A6461">
        <v>5669</v>
      </c>
      <c r="B6461" t="s">
        <v>22993</v>
      </c>
      <c r="C6461" t="s">
        <v>22985</v>
      </c>
      <c r="D6461" s="23"/>
      <c r="E6461" t="s">
        <v>1422</v>
      </c>
      <c r="F6461" t="s">
        <v>1386</v>
      </c>
      <c r="G6461">
        <v>6614</v>
      </c>
      <c r="H6461" s="23"/>
    </row>
    <row r="6462" spans="1:8" x14ac:dyDescent="0.25">
      <c r="A6462">
        <v>14071</v>
      </c>
      <c r="B6462" t="s">
        <v>22994</v>
      </c>
      <c r="C6462" t="s">
        <v>22985</v>
      </c>
      <c r="D6462" s="23"/>
      <c r="E6462" t="s">
        <v>1723</v>
      </c>
      <c r="F6462" t="s">
        <v>1386</v>
      </c>
      <c r="G6462">
        <v>6007</v>
      </c>
      <c r="H6462" s="23"/>
    </row>
    <row r="6463" spans="1:8" x14ac:dyDescent="0.25">
      <c r="A6463">
        <v>836</v>
      </c>
      <c r="B6463" t="s">
        <v>22995</v>
      </c>
      <c r="C6463" t="s">
        <v>22995</v>
      </c>
      <c r="D6463" s="23"/>
      <c r="E6463" t="s">
        <v>1385</v>
      </c>
      <c r="F6463" t="s">
        <v>1386</v>
      </c>
      <c r="G6463">
        <v>2112</v>
      </c>
      <c r="H6463" s="23"/>
    </row>
    <row r="6464" spans="1:8" x14ac:dyDescent="0.25">
      <c r="A6464">
        <v>13089</v>
      </c>
      <c r="B6464" t="s">
        <v>9868</v>
      </c>
      <c r="C6464" t="s">
        <v>9869</v>
      </c>
      <c r="D6464" s="23">
        <v>15429854000165</v>
      </c>
      <c r="E6464" t="s">
        <v>1409</v>
      </c>
      <c r="F6464" t="s">
        <v>1386</v>
      </c>
      <c r="G6464">
        <v>20246</v>
      </c>
      <c r="H6464" s="23">
        <v>165223588</v>
      </c>
    </row>
    <row r="6465" spans="1:8" x14ac:dyDescent="0.25">
      <c r="A6465">
        <v>11916</v>
      </c>
      <c r="B6465" t="s">
        <v>22996</v>
      </c>
      <c r="C6465" t="s">
        <v>22997</v>
      </c>
      <c r="D6465" s="23"/>
      <c r="E6465" t="s">
        <v>1422</v>
      </c>
      <c r="F6465" t="s">
        <v>1386</v>
      </c>
      <c r="G6465">
        <v>7865</v>
      </c>
      <c r="H6465" s="23"/>
    </row>
    <row r="6466" spans="1:8" x14ac:dyDescent="0.25">
      <c r="A6466">
        <v>3765</v>
      </c>
      <c r="B6466" t="s">
        <v>9870</v>
      </c>
      <c r="C6466" t="s">
        <v>9871</v>
      </c>
      <c r="D6466" s="23">
        <v>8897128000101</v>
      </c>
      <c r="E6466" t="s">
        <v>1921</v>
      </c>
      <c r="F6466" t="s">
        <v>1386</v>
      </c>
      <c r="G6466">
        <v>5041</v>
      </c>
      <c r="H6466" s="23">
        <v>161526071</v>
      </c>
    </row>
    <row r="6467" spans="1:8" x14ac:dyDescent="0.25">
      <c r="A6467">
        <v>14951</v>
      </c>
      <c r="B6467" t="s">
        <v>9872</v>
      </c>
      <c r="C6467" t="s">
        <v>9872</v>
      </c>
      <c r="D6467" s="23">
        <v>8897128000373</v>
      </c>
      <c r="E6467" t="s">
        <v>1812</v>
      </c>
      <c r="F6467" t="s">
        <v>1386</v>
      </c>
      <c r="G6467">
        <v>23442</v>
      </c>
      <c r="H6467" s="23">
        <v>164049142</v>
      </c>
    </row>
    <row r="6468" spans="1:8" x14ac:dyDescent="0.25">
      <c r="A6468">
        <v>12903</v>
      </c>
      <c r="B6468" t="s">
        <v>9873</v>
      </c>
      <c r="C6468" t="s">
        <v>9873</v>
      </c>
      <c r="D6468" s="23">
        <v>12838902000180</v>
      </c>
      <c r="E6468" t="s">
        <v>1723</v>
      </c>
      <c r="F6468" t="s">
        <v>1386</v>
      </c>
      <c r="G6468">
        <v>19948</v>
      </c>
      <c r="H6468" s="23" t="s">
        <v>1438</v>
      </c>
    </row>
    <row r="6469" spans="1:8" x14ac:dyDescent="0.25">
      <c r="A6469">
        <v>978</v>
      </c>
      <c r="B6469" t="s">
        <v>22998</v>
      </c>
      <c r="C6469" t="s">
        <v>22999</v>
      </c>
      <c r="D6469" s="23"/>
      <c r="E6469" t="s">
        <v>1723</v>
      </c>
      <c r="F6469" t="s">
        <v>1386</v>
      </c>
      <c r="G6469">
        <v>2254</v>
      </c>
      <c r="H6469" s="23"/>
    </row>
    <row r="6470" spans="1:8" x14ac:dyDescent="0.25">
      <c r="A6470">
        <v>10121</v>
      </c>
      <c r="B6470" t="s">
        <v>23000</v>
      </c>
      <c r="C6470" t="s">
        <v>23001</v>
      </c>
      <c r="D6470" s="23"/>
      <c r="E6470" t="s">
        <v>1723</v>
      </c>
      <c r="F6470" t="s">
        <v>1386</v>
      </c>
      <c r="G6470">
        <v>8937</v>
      </c>
      <c r="H6470" s="23"/>
    </row>
    <row r="6471" spans="1:8" x14ac:dyDescent="0.25">
      <c r="A6471">
        <v>12353</v>
      </c>
      <c r="B6471" t="s">
        <v>23002</v>
      </c>
      <c r="C6471" t="s">
        <v>23001</v>
      </c>
      <c r="D6471" s="23"/>
      <c r="E6471" t="s">
        <v>1422</v>
      </c>
      <c r="F6471" t="s">
        <v>1386</v>
      </c>
      <c r="G6471">
        <v>6066</v>
      </c>
      <c r="H6471" s="23"/>
    </row>
    <row r="6472" spans="1:8" x14ac:dyDescent="0.25">
      <c r="A6472">
        <v>293</v>
      </c>
      <c r="B6472" t="s">
        <v>23003</v>
      </c>
      <c r="C6472" t="s">
        <v>23003</v>
      </c>
      <c r="D6472" s="23"/>
      <c r="E6472" t="s">
        <v>1792</v>
      </c>
      <c r="F6472" t="s">
        <v>1386</v>
      </c>
      <c r="G6472">
        <v>1569</v>
      </c>
      <c r="H6472" s="23"/>
    </row>
    <row r="6473" spans="1:8" x14ac:dyDescent="0.25">
      <c r="A6473">
        <v>1884</v>
      </c>
      <c r="B6473" t="s">
        <v>9874</v>
      </c>
      <c r="C6473" t="s">
        <v>9875</v>
      </c>
      <c r="D6473" s="23">
        <v>13292302000122</v>
      </c>
      <c r="E6473" t="s">
        <v>1500</v>
      </c>
      <c r="F6473" t="s">
        <v>1415</v>
      </c>
      <c r="G6473">
        <v>3160</v>
      </c>
      <c r="H6473" s="23">
        <v>43584730</v>
      </c>
    </row>
    <row r="6474" spans="1:8" x14ac:dyDescent="0.25">
      <c r="A6474">
        <v>3703</v>
      </c>
      <c r="B6474" t="s">
        <v>9876</v>
      </c>
      <c r="C6474" t="s">
        <v>9875</v>
      </c>
      <c r="D6474" s="23">
        <v>8731952000197</v>
      </c>
      <c r="E6474" t="s">
        <v>9877</v>
      </c>
      <c r="F6474" t="s">
        <v>1386</v>
      </c>
      <c r="G6474">
        <v>4979</v>
      </c>
      <c r="H6474" s="23">
        <v>160717337</v>
      </c>
    </row>
    <row r="6475" spans="1:8" x14ac:dyDescent="0.25">
      <c r="A6475">
        <v>9892</v>
      </c>
      <c r="B6475" t="s">
        <v>9878</v>
      </c>
      <c r="C6475" t="s">
        <v>9878</v>
      </c>
      <c r="D6475" s="23">
        <v>7893345000160</v>
      </c>
      <c r="E6475" t="s">
        <v>1409</v>
      </c>
      <c r="F6475" t="s">
        <v>1386</v>
      </c>
      <c r="G6475">
        <v>14628</v>
      </c>
      <c r="H6475" s="23">
        <v>161479758</v>
      </c>
    </row>
    <row r="6476" spans="1:8" x14ac:dyDescent="0.25">
      <c r="A6476">
        <v>311</v>
      </c>
      <c r="B6476" t="s">
        <v>23004</v>
      </c>
      <c r="C6476" t="s">
        <v>23004</v>
      </c>
      <c r="D6476" s="23"/>
      <c r="E6476" t="s">
        <v>1792</v>
      </c>
      <c r="F6476" t="s">
        <v>1386</v>
      </c>
      <c r="G6476">
        <v>1587</v>
      </c>
      <c r="H6476" s="23"/>
    </row>
    <row r="6477" spans="1:8" x14ac:dyDescent="0.25">
      <c r="A6477">
        <v>13204</v>
      </c>
      <c r="B6477" t="s">
        <v>9879</v>
      </c>
      <c r="C6477" t="s">
        <v>9880</v>
      </c>
      <c r="D6477" s="23">
        <v>37713243000187</v>
      </c>
      <c r="E6477" t="s">
        <v>1430</v>
      </c>
      <c r="F6477" t="s">
        <v>1415</v>
      </c>
      <c r="G6477">
        <v>20395</v>
      </c>
      <c r="H6477" s="23">
        <v>89673859</v>
      </c>
    </row>
    <row r="6478" spans="1:8" x14ac:dyDescent="0.25">
      <c r="A6478">
        <v>973</v>
      </c>
      <c r="B6478" t="s">
        <v>23005</v>
      </c>
      <c r="C6478" t="s">
        <v>23006</v>
      </c>
      <c r="D6478" s="23"/>
      <c r="E6478" t="s">
        <v>1422</v>
      </c>
      <c r="F6478" t="s">
        <v>1386</v>
      </c>
      <c r="G6478">
        <v>2249</v>
      </c>
      <c r="H6478" s="23"/>
    </row>
    <row r="6479" spans="1:8" x14ac:dyDescent="0.25">
      <c r="A6479">
        <v>5430</v>
      </c>
      <c r="B6479" t="s">
        <v>23007</v>
      </c>
      <c r="C6479" t="s">
        <v>23008</v>
      </c>
      <c r="D6479" s="23"/>
      <c r="E6479" t="s">
        <v>1723</v>
      </c>
      <c r="F6479" t="s">
        <v>1386</v>
      </c>
      <c r="G6479">
        <v>5535</v>
      </c>
      <c r="H6479" s="23"/>
    </row>
    <row r="6480" spans="1:8" x14ac:dyDescent="0.25">
      <c r="A6480">
        <v>13082</v>
      </c>
      <c r="B6480" t="s">
        <v>23009</v>
      </c>
      <c r="C6480" t="s">
        <v>23010</v>
      </c>
      <c r="D6480" s="23"/>
      <c r="E6480" t="s">
        <v>1723</v>
      </c>
      <c r="F6480" t="s">
        <v>1386</v>
      </c>
      <c r="G6480">
        <v>5955</v>
      </c>
      <c r="H6480" s="23"/>
    </row>
    <row r="6481" spans="1:8" x14ac:dyDescent="0.25">
      <c r="A6481">
        <v>385</v>
      </c>
      <c r="B6481" t="s">
        <v>23011</v>
      </c>
      <c r="C6481" t="s">
        <v>23011</v>
      </c>
      <c r="D6481" s="23"/>
      <c r="E6481" t="s">
        <v>1578</v>
      </c>
      <c r="F6481" t="s">
        <v>1386</v>
      </c>
      <c r="G6481">
        <v>1661</v>
      </c>
      <c r="H6481" s="23"/>
    </row>
    <row r="6482" spans="1:8" x14ac:dyDescent="0.25">
      <c r="A6482">
        <v>15064</v>
      </c>
      <c r="B6482" t="s">
        <v>9881</v>
      </c>
      <c r="C6482" t="s">
        <v>9882</v>
      </c>
      <c r="D6482" s="23">
        <v>2635522000195</v>
      </c>
      <c r="E6482" t="s">
        <v>9883</v>
      </c>
      <c r="F6482" t="s">
        <v>1880</v>
      </c>
      <c r="G6482">
        <v>23851</v>
      </c>
      <c r="H6482" s="23" t="s">
        <v>1438</v>
      </c>
    </row>
    <row r="6483" spans="1:8" x14ac:dyDescent="0.25">
      <c r="A6483">
        <v>15066</v>
      </c>
      <c r="B6483" t="s">
        <v>9884</v>
      </c>
      <c r="D6483" s="23">
        <v>2635522004930</v>
      </c>
      <c r="E6483" t="s">
        <v>9883</v>
      </c>
      <c r="F6483" t="s">
        <v>1880</v>
      </c>
      <c r="G6483">
        <v>23853</v>
      </c>
      <c r="H6483" s="23">
        <v>104131969</v>
      </c>
    </row>
    <row r="6484" spans="1:8" x14ac:dyDescent="0.25">
      <c r="A6484">
        <v>11575</v>
      </c>
      <c r="B6484" t="s">
        <v>9885</v>
      </c>
      <c r="C6484" t="s">
        <v>9886</v>
      </c>
      <c r="D6484" s="23">
        <v>20147617004309</v>
      </c>
      <c r="E6484" t="s">
        <v>3447</v>
      </c>
      <c r="F6484" t="s">
        <v>1444</v>
      </c>
      <c r="G6484">
        <v>17520</v>
      </c>
      <c r="H6484" s="23">
        <v>103189080</v>
      </c>
    </row>
    <row r="6485" spans="1:8" x14ac:dyDescent="0.25">
      <c r="A6485">
        <v>9375</v>
      </c>
      <c r="B6485" t="s">
        <v>9887</v>
      </c>
      <c r="C6485" t="s">
        <v>9886</v>
      </c>
      <c r="D6485" s="23">
        <v>20147617001970</v>
      </c>
      <c r="E6485" t="s">
        <v>2323</v>
      </c>
      <c r="F6485" t="s">
        <v>1692</v>
      </c>
      <c r="G6485">
        <v>13857</v>
      </c>
      <c r="H6485" s="23">
        <v>1017624322</v>
      </c>
    </row>
    <row r="6486" spans="1:8" x14ac:dyDescent="0.25">
      <c r="A6486">
        <v>15473</v>
      </c>
      <c r="B6486" t="s">
        <v>9888</v>
      </c>
      <c r="C6486" t="s">
        <v>9889</v>
      </c>
      <c r="D6486" s="23">
        <v>20147617003671</v>
      </c>
      <c r="E6486" t="s">
        <v>2029</v>
      </c>
      <c r="F6486" t="s">
        <v>1880</v>
      </c>
      <c r="G6486">
        <v>24667</v>
      </c>
      <c r="H6486" s="23">
        <v>104831669</v>
      </c>
    </row>
    <row r="6487" spans="1:8" x14ac:dyDescent="0.25">
      <c r="A6487">
        <v>2331</v>
      </c>
      <c r="B6487" t="s">
        <v>9890</v>
      </c>
      <c r="C6487" t="s">
        <v>9891</v>
      </c>
      <c r="D6487" s="23">
        <v>3077735000101</v>
      </c>
      <c r="E6487" t="s">
        <v>1385</v>
      </c>
      <c r="F6487" t="s">
        <v>1386</v>
      </c>
      <c r="G6487">
        <v>3607</v>
      </c>
      <c r="H6487" s="23" t="s">
        <v>9892</v>
      </c>
    </row>
    <row r="6488" spans="1:8" x14ac:dyDescent="0.25">
      <c r="A6488">
        <v>10700</v>
      </c>
      <c r="B6488" t="s">
        <v>9893</v>
      </c>
      <c r="C6488" t="s">
        <v>9893</v>
      </c>
      <c r="D6488" s="23">
        <v>26047336000101</v>
      </c>
      <c r="E6488" t="s">
        <v>2652</v>
      </c>
      <c r="F6488" t="s">
        <v>1386</v>
      </c>
      <c r="G6488">
        <v>16116</v>
      </c>
      <c r="H6488" s="23">
        <v>162790945</v>
      </c>
    </row>
    <row r="6489" spans="1:8" x14ac:dyDescent="0.25">
      <c r="A6489">
        <v>8513</v>
      </c>
      <c r="B6489" t="s">
        <v>9894</v>
      </c>
      <c r="C6489" t="s">
        <v>9895</v>
      </c>
      <c r="D6489" s="23">
        <v>24379495000170</v>
      </c>
      <c r="E6489" t="s">
        <v>3519</v>
      </c>
      <c r="F6489" t="s">
        <v>1880</v>
      </c>
      <c r="G6489">
        <v>12998</v>
      </c>
      <c r="H6489" s="23">
        <v>106559656</v>
      </c>
    </row>
    <row r="6490" spans="1:8" x14ac:dyDescent="0.25">
      <c r="A6490">
        <v>14649</v>
      </c>
      <c r="B6490" t="s">
        <v>9896</v>
      </c>
      <c r="D6490" s="23">
        <v>81595191000183</v>
      </c>
      <c r="E6490" t="s">
        <v>3543</v>
      </c>
      <c r="F6490" t="s">
        <v>1610</v>
      </c>
      <c r="G6490">
        <v>23069</v>
      </c>
      <c r="H6490" s="23">
        <v>251932125</v>
      </c>
    </row>
    <row r="6491" spans="1:8" x14ac:dyDescent="0.25">
      <c r="A6491">
        <v>15583</v>
      </c>
      <c r="B6491" t="s">
        <v>9897</v>
      </c>
      <c r="C6491" t="s">
        <v>9898</v>
      </c>
      <c r="D6491" s="23">
        <v>2432534000112</v>
      </c>
      <c r="E6491" t="s">
        <v>1385</v>
      </c>
      <c r="F6491" t="s">
        <v>1386</v>
      </c>
      <c r="G6491">
        <v>24839</v>
      </c>
      <c r="H6491" s="23" t="s">
        <v>1438</v>
      </c>
    </row>
    <row r="6492" spans="1:8" x14ac:dyDescent="0.25">
      <c r="A6492">
        <v>8030</v>
      </c>
      <c r="B6492" t="s">
        <v>9899</v>
      </c>
      <c r="C6492" t="s">
        <v>9899</v>
      </c>
      <c r="D6492" s="23">
        <v>15020029000102</v>
      </c>
      <c r="E6492" t="s">
        <v>1452</v>
      </c>
      <c r="F6492" t="s">
        <v>1386</v>
      </c>
      <c r="G6492">
        <v>12331</v>
      </c>
      <c r="H6492" s="23">
        <v>161942407</v>
      </c>
    </row>
    <row r="6493" spans="1:8" x14ac:dyDescent="0.25">
      <c r="A6493">
        <v>14756</v>
      </c>
      <c r="B6493" t="s">
        <v>23012</v>
      </c>
      <c r="C6493" t="s">
        <v>23013</v>
      </c>
      <c r="D6493" s="23"/>
      <c r="E6493" t="s">
        <v>1422</v>
      </c>
      <c r="F6493" t="s">
        <v>1386</v>
      </c>
      <c r="G6493">
        <v>16649</v>
      </c>
      <c r="H6493" s="23"/>
    </row>
    <row r="6494" spans="1:8" x14ac:dyDescent="0.25">
      <c r="A6494">
        <v>7659</v>
      </c>
      <c r="B6494" t="s">
        <v>9900</v>
      </c>
      <c r="C6494" t="s">
        <v>9901</v>
      </c>
      <c r="D6494" s="23">
        <v>17960087000141</v>
      </c>
      <c r="E6494" t="s">
        <v>1385</v>
      </c>
      <c r="F6494" t="s">
        <v>1386</v>
      </c>
      <c r="G6494">
        <v>11954</v>
      </c>
      <c r="H6494" s="23" t="s">
        <v>1438</v>
      </c>
    </row>
    <row r="6495" spans="1:8" x14ac:dyDescent="0.25">
      <c r="A6495">
        <v>14246</v>
      </c>
      <c r="B6495" t="s">
        <v>23014</v>
      </c>
      <c r="C6495" t="s">
        <v>23014</v>
      </c>
      <c r="D6495" s="23"/>
      <c r="E6495" t="s">
        <v>1422</v>
      </c>
      <c r="F6495" t="s">
        <v>1386</v>
      </c>
      <c r="G6495">
        <v>22408</v>
      </c>
      <c r="H6495" s="23"/>
    </row>
    <row r="6496" spans="1:8" x14ac:dyDescent="0.25">
      <c r="A6496">
        <v>5789</v>
      </c>
      <c r="B6496" t="s">
        <v>9902</v>
      </c>
      <c r="C6496" t="s">
        <v>9902</v>
      </c>
      <c r="D6496" s="23">
        <v>10830858000137</v>
      </c>
      <c r="E6496" t="s">
        <v>1385</v>
      </c>
      <c r="F6496" t="s">
        <v>1386</v>
      </c>
      <c r="G6496">
        <v>8794</v>
      </c>
      <c r="H6496" s="23">
        <v>161612350</v>
      </c>
    </row>
    <row r="6497" spans="1:8" x14ac:dyDescent="0.25">
      <c r="A6497">
        <v>9979</v>
      </c>
      <c r="B6497" t="s">
        <v>9903</v>
      </c>
      <c r="C6497" t="s">
        <v>9903</v>
      </c>
      <c r="D6497" s="23">
        <v>25177483000125</v>
      </c>
      <c r="E6497" t="s">
        <v>1385</v>
      </c>
      <c r="F6497" t="s">
        <v>1386</v>
      </c>
      <c r="G6497">
        <v>14739</v>
      </c>
      <c r="H6497" s="23">
        <v>162759010</v>
      </c>
    </row>
    <row r="6498" spans="1:8" x14ac:dyDescent="0.25">
      <c r="A6498">
        <v>9485</v>
      </c>
      <c r="B6498" t="s">
        <v>9904</v>
      </c>
      <c r="C6498" t="s">
        <v>9904</v>
      </c>
      <c r="D6498" s="23">
        <v>22776354000165</v>
      </c>
      <c r="E6498" t="s">
        <v>2253</v>
      </c>
      <c r="F6498" t="s">
        <v>1386</v>
      </c>
      <c r="G6498">
        <v>14096</v>
      </c>
      <c r="H6498" s="23">
        <v>162546254</v>
      </c>
    </row>
    <row r="6499" spans="1:8" x14ac:dyDescent="0.25">
      <c r="A6499">
        <v>4641</v>
      </c>
      <c r="B6499" t="s">
        <v>9905</v>
      </c>
      <c r="C6499" t="s">
        <v>9905</v>
      </c>
      <c r="D6499" s="23">
        <v>15000082000141</v>
      </c>
      <c r="E6499" t="s">
        <v>1385</v>
      </c>
      <c r="F6499" t="s">
        <v>1386</v>
      </c>
      <c r="G6499">
        <v>7219</v>
      </c>
      <c r="H6499" s="23">
        <v>161943748</v>
      </c>
    </row>
    <row r="6500" spans="1:8" x14ac:dyDescent="0.25">
      <c r="A6500">
        <v>8585</v>
      </c>
      <c r="B6500" t="s">
        <v>9906</v>
      </c>
      <c r="C6500" t="s">
        <v>9906</v>
      </c>
      <c r="D6500" s="23">
        <v>23288933000121</v>
      </c>
      <c r="E6500" t="s">
        <v>1385</v>
      </c>
      <c r="F6500" t="s">
        <v>1386</v>
      </c>
      <c r="G6500">
        <v>13087</v>
      </c>
      <c r="H6500" s="23">
        <v>162590377</v>
      </c>
    </row>
    <row r="6501" spans="1:8" x14ac:dyDescent="0.25">
      <c r="A6501">
        <v>7031</v>
      </c>
      <c r="B6501" t="s">
        <v>9907</v>
      </c>
      <c r="C6501" t="s">
        <v>9908</v>
      </c>
      <c r="D6501" s="23">
        <v>12590349000100</v>
      </c>
      <c r="E6501" t="s">
        <v>1572</v>
      </c>
      <c r="F6501" t="s">
        <v>1386</v>
      </c>
      <c r="G6501">
        <v>11015</v>
      </c>
      <c r="H6501" s="23">
        <v>161745563</v>
      </c>
    </row>
    <row r="6502" spans="1:8" x14ac:dyDescent="0.25">
      <c r="A6502">
        <v>12387</v>
      </c>
      <c r="B6502" t="s">
        <v>9909</v>
      </c>
      <c r="C6502" t="s">
        <v>9910</v>
      </c>
      <c r="D6502" s="23">
        <v>39444763000167</v>
      </c>
      <c r="E6502" t="s">
        <v>1385</v>
      </c>
      <c r="F6502" t="s">
        <v>1386</v>
      </c>
      <c r="G6502">
        <v>18992</v>
      </c>
      <c r="H6502" s="23" t="s">
        <v>1438</v>
      </c>
    </row>
    <row r="6503" spans="1:8" x14ac:dyDescent="0.25">
      <c r="A6503">
        <v>10141</v>
      </c>
      <c r="B6503" t="s">
        <v>9911</v>
      </c>
      <c r="C6503" t="s">
        <v>9911</v>
      </c>
      <c r="D6503" s="23">
        <v>22673278000162</v>
      </c>
      <c r="E6503" t="s">
        <v>2299</v>
      </c>
      <c r="F6503" t="s">
        <v>1386</v>
      </c>
      <c r="G6503">
        <v>15161</v>
      </c>
      <c r="H6503" s="23">
        <v>162565020</v>
      </c>
    </row>
    <row r="6504" spans="1:8" x14ac:dyDescent="0.25">
      <c r="A6504">
        <v>11046</v>
      </c>
      <c r="B6504" t="s">
        <v>23015</v>
      </c>
      <c r="C6504" t="s">
        <v>23015</v>
      </c>
      <c r="D6504" s="23"/>
      <c r="E6504" t="s">
        <v>1541</v>
      </c>
      <c r="F6504" t="s">
        <v>1386</v>
      </c>
      <c r="G6504">
        <v>16849</v>
      </c>
      <c r="H6504" s="23"/>
    </row>
    <row r="6505" spans="1:8" x14ac:dyDescent="0.25">
      <c r="A6505">
        <v>9246</v>
      </c>
      <c r="B6505" t="s">
        <v>9912</v>
      </c>
      <c r="C6505" t="s">
        <v>9912</v>
      </c>
      <c r="D6505" s="23">
        <v>27104073000180</v>
      </c>
      <c r="E6505" t="s">
        <v>1409</v>
      </c>
      <c r="F6505" t="s">
        <v>1386</v>
      </c>
      <c r="G6505">
        <v>13739</v>
      </c>
      <c r="H6505" s="23">
        <v>162896034</v>
      </c>
    </row>
    <row r="6506" spans="1:8" x14ac:dyDescent="0.25">
      <c r="A6506">
        <v>803</v>
      </c>
      <c r="B6506" t="s">
        <v>23016</v>
      </c>
      <c r="C6506" t="s">
        <v>23016</v>
      </c>
      <c r="D6506" s="23"/>
      <c r="E6506" t="s">
        <v>1397</v>
      </c>
      <c r="F6506" t="s">
        <v>1398</v>
      </c>
      <c r="G6506">
        <v>2079</v>
      </c>
      <c r="H6506" s="23"/>
    </row>
    <row r="6507" spans="1:8" x14ac:dyDescent="0.25">
      <c r="A6507">
        <v>8655</v>
      </c>
      <c r="B6507" t="s">
        <v>9913</v>
      </c>
      <c r="C6507" t="s">
        <v>9913</v>
      </c>
      <c r="D6507" s="23">
        <v>2639496000173</v>
      </c>
      <c r="E6507" t="s">
        <v>1409</v>
      </c>
      <c r="F6507" t="s">
        <v>1386</v>
      </c>
      <c r="G6507">
        <v>13164</v>
      </c>
      <c r="H6507" s="23">
        <v>161211682</v>
      </c>
    </row>
    <row r="6508" spans="1:8" x14ac:dyDescent="0.25">
      <c r="A6508">
        <v>15168</v>
      </c>
      <c r="B6508" t="s">
        <v>23017</v>
      </c>
      <c r="C6508" t="s">
        <v>23017</v>
      </c>
      <c r="D6508" s="23"/>
      <c r="E6508" t="s">
        <v>1422</v>
      </c>
      <c r="F6508" t="s">
        <v>1386</v>
      </c>
      <c r="G6508">
        <v>24229</v>
      </c>
      <c r="H6508" s="23"/>
    </row>
    <row r="6509" spans="1:8" x14ac:dyDescent="0.25">
      <c r="A6509">
        <v>8976</v>
      </c>
      <c r="B6509" t="s">
        <v>23018</v>
      </c>
      <c r="C6509" t="s">
        <v>23018</v>
      </c>
      <c r="D6509" s="23"/>
      <c r="E6509" t="s">
        <v>19385</v>
      </c>
      <c r="F6509" t="s">
        <v>1398</v>
      </c>
      <c r="G6509">
        <v>13514</v>
      </c>
      <c r="H6509" s="23"/>
    </row>
    <row r="6510" spans="1:8" x14ac:dyDescent="0.25">
      <c r="A6510">
        <v>1022</v>
      </c>
      <c r="B6510" t="s">
        <v>23019</v>
      </c>
      <c r="C6510" t="s">
        <v>23019</v>
      </c>
      <c r="D6510" s="23"/>
      <c r="E6510" t="s">
        <v>1513</v>
      </c>
      <c r="F6510" t="s">
        <v>1398</v>
      </c>
      <c r="G6510">
        <v>2298</v>
      </c>
      <c r="H6510" s="23"/>
    </row>
    <row r="6511" spans="1:8" x14ac:dyDescent="0.25">
      <c r="A6511">
        <v>6723</v>
      </c>
      <c r="B6511" t="s">
        <v>23020</v>
      </c>
      <c r="C6511" t="s">
        <v>23021</v>
      </c>
      <c r="D6511" s="23"/>
      <c r="E6511" t="s">
        <v>1422</v>
      </c>
      <c r="F6511" t="s">
        <v>1386</v>
      </c>
      <c r="G6511">
        <v>8882</v>
      </c>
      <c r="H6511" s="23"/>
    </row>
    <row r="6512" spans="1:8" x14ac:dyDescent="0.25">
      <c r="A6512">
        <v>828</v>
      </c>
      <c r="B6512" t="s">
        <v>23022</v>
      </c>
      <c r="C6512" t="s">
        <v>23022</v>
      </c>
      <c r="D6512" s="23"/>
      <c r="E6512" t="s">
        <v>1583</v>
      </c>
      <c r="F6512" t="s">
        <v>1386</v>
      </c>
      <c r="G6512">
        <v>2104</v>
      </c>
      <c r="H6512" s="23"/>
    </row>
    <row r="6513" spans="1:8" x14ac:dyDescent="0.25">
      <c r="A6513">
        <v>10767</v>
      </c>
      <c r="B6513" t="s">
        <v>9914</v>
      </c>
      <c r="C6513" t="s">
        <v>9915</v>
      </c>
      <c r="D6513" s="23">
        <v>21808212000170</v>
      </c>
      <c r="E6513" t="s">
        <v>9916</v>
      </c>
      <c r="F6513" t="s">
        <v>1415</v>
      </c>
      <c r="G6513">
        <v>16203</v>
      </c>
      <c r="H6513" s="23" t="s">
        <v>1438</v>
      </c>
    </row>
    <row r="6514" spans="1:8" x14ac:dyDescent="0.25">
      <c r="A6514">
        <v>5214</v>
      </c>
      <c r="B6514" t="s">
        <v>23023</v>
      </c>
      <c r="C6514" t="s">
        <v>23023</v>
      </c>
      <c r="D6514" s="23"/>
      <c r="E6514" t="s">
        <v>1541</v>
      </c>
      <c r="F6514" t="s">
        <v>1386</v>
      </c>
      <c r="G6514">
        <v>6773</v>
      </c>
      <c r="H6514" s="23"/>
    </row>
    <row r="6515" spans="1:8" x14ac:dyDescent="0.25">
      <c r="A6515">
        <v>661</v>
      </c>
      <c r="B6515" t="s">
        <v>23024</v>
      </c>
      <c r="C6515" t="s">
        <v>23024</v>
      </c>
      <c r="D6515" s="23"/>
      <c r="E6515" t="s">
        <v>1385</v>
      </c>
      <c r="F6515" t="s">
        <v>1386</v>
      </c>
      <c r="G6515">
        <v>1937</v>
      </c>
      <c r="H6515" s="23"/>
    </row>
    <row r="6516" spans="1:8" x14ac:dyDescent="0.25">
      <c r="A6516">
        <v>3361</v>
      </c>
      <c r="B6516" t="s">
        <v>9917</v>
      </c>
      <c r="C6516" t="s">
        <v>9918</v>
      </c>
      <c r="D6516" s="23">
        <v>7324828000144</v>
      </c>
      <c r="E6516" t="s">
        <v>1409</v>
      </c>
      <c r="F6516" t="s">
        <v>1386</v>
      </c>
      <c r="G6516">
        <v>4637</v>
      </c>
      <c r="H6516" s="23">
        <v>161448453</v>
      </c>
    </row>
    <row r="6517" spans="1:8" x14ac:dyDescent="0.25">
      <c r="A6517">
        <v>2438</v>
      </c>
      <c r="B6517" t="s">
        <v>9919</v>
      </c>
      <c r="C6517" t="s">
        <v>9920</v>
      </c>
      <c r="D6517" s="23">
        <v>3405630000134</v>
      </c>
      <c r="E6517" t="s">
        <v>1422</v>
      </c>
      <c r="F6517" t="s">
        <v>1386</v>
      </c>
      <c r="G6517">
        <v>3714</v>
      </c>
      <c r="H6517" s="23">
        <v>161255078</v>
      </c>
    </row>
    <row r="6518" spans="1:8" x14ac:dyDescent="0.25">
      <c r="A6518">
        <v>12303</v>
      </c>
      <c r="B6518" t="s">
        <v>9921</v>
      </c>
      <c r="C6518" t="s">
        <v>9921</v>
      </c>
      <c r="D6518" s="23">
        <v>35766511000101</v>
      </c>
      <c r="E6518" t="s">
        <v>1422</v>
      </c>
      <c r="F6518" t="s">
        <v>1386</v>
      </c>
      <c r="G6518">
        <v>18901</v>
      </c>
      <c r="H6518" s="23">
        <v>163613060</v>
      </c>
    </row>
    <row r="6519" spans="1:8" x14ac:dyDescent="0.25">
      <c r="A6519">
        <v>13799</v>
      </c>
      <c r="B6519" t="s">
        <v>23025</v>
      </c>
      <c r="C6519" t="s">
        <v>23025</v>
      </c>
      <c r="D6519" s="23"/>
      <c r="E6519" t="s">
        <v>1385</v>
      </c>
      <c r="F6519" t="s">
        <v>1386</v>
      </c>
      <c r="G6519">
        <v>21501</v>
      </c>
      <c r="H6519" s="23"/>
    </row>
    <row r="6520" spans="1:8" x14ac:dyDescent="0.25">
      <c r="A6520">
        <v>2974</v>
      </c>
      <c r="B6520" t="s">
        <v>9922</v>
      </c>
      <c r="C6520" t="s">
        <v>9923</v>
      </c>
      <c r="D6520" s="23">
        <v>5285113000102</v>
      </c>
      <c r="E6520" t="s">
        <v>1385</v>
      </c>
      <c r="F6520" t="s">
        <v>1386</v>
      </c>
      <c r="G6520">
        <v>4250</v>
      </c>
      <c r="H6520" s="23">
        <v>161369642</v>
      </c>
    </row>
    <row r="6521" spans="1:8" x14ac:dyDescent="0.25">
      <c r="A6521">
        <v>13093</v>
      </c>
      <c r="B6521" t="s">
        <v>9924</v>
      </c>
      <c r="C6521" t="s">
        <v>9924</v>
      </c>
      <c r="D6521" s="23">
        <v>43347499000110</v>
      </c>
      <c r="E6521" t="s">
        <v>2614</v>
      </c>
      <c r="F6521" t="s">
        <v>1386</v>
      </c>
      <c r="G6521">
        <v>20250</v>
      </c>
      <c r="H6521" s="23">
        <v>164153390</v>
      </c>
    </row>
    <row r="6522" spans="1:8" x14ac:dyDescent="0.25">
      <c r="A6522">
        <v>15657</v>
      </c>
      <c r="B6522" t="s">
        <v>9925</v>
      </c>
      <c r="C6522" t="s">
        <v>9925</v>
      </c>
      <c r="D6522" s="23">
        <v>53008606000130</v>
      </c>
      <c r="E6522" t="s">
        <v>1385</v>
      </c>
      <c r="F6522" t="s">
        <v>1386</v>
      </c>
      <c r="G6522">
        <v>24934</v>
      </c>
      <c r="H6522" s="23">
        <v>164821023</v>
      </c>
    </row>
    <row r="6523" spans="1:8" x14ac:dyDescent="0.25">
      <c r="A6523">
        <v>7012</v>
      </c>
      <c r="B6523" t="s">
        <v>23026</v>
      </c>
      <c r="C6523" t="s">
        <v>23026</v>
      </c>
      <c r="D6523" s="23"/>
      <c r="E6523" t="s">
        <v>2050</v>
      </c>
      <c r="F6523" t="s">
        <v>1386</v>
      </c>
      <c r="G6523">
        <v>10996</v>
      </c>
      <c r="H6523" s="23"/>
    </row>
    <row r="6524" spans="1:8" x14ac:dyDescent="0.25">
      <c r="A6524">
        <v>5446</v>
      </c>
      <c r="B6524" t="s">
        <v>9926</v>
      </c>
      <c r="C6524" t="s">
        <v>9927</v>
      </c>
      <c r="D6524" s="23">
        <v>16100276000181</v>
      </c>
      <c r="E6524" t="s">
        <v>1533</v>
      </c>
      <c r="F6524" t="s">
        <v>1386</v>
      </c>
      <c r="G6524">
        <v>8515</v>
      </c>
      <c r="H6524" s="23">
        <v>162007574</v>
      </c>
    </row>
    <row r="6525" spans="1:8" x14ac:dyDescent="0.25">
      <c r="A6525">
        <v>12572</v>
      </c>
      <c r="B6525" t="s">
        <v>23027</v>
      </c>
      <c r="C6525" t="s">
        <v>23028</v>
      </c>
      <c r="D6525" s="23"/>
      <c r="E6525" t="s">
        <v>1742</v>
      </c>
      <c r="F6525" t="s">
        <v>1386</v>
      </c>
      <c r="G6525">
        <v>19566</v>
      </c>
      <c r="H6525" s="23"/>
    </row>
    <row r="6526" spans="1:8" x14ac:dyDescent="0.25">
      <c r="A6526">
        <v>2365</v>
      </c>
      <c r="B6526" t="s">
        <v>9928</v>
      </c>
      <c r="C6526" t="s">
        <v>9929</v>
      </c>
      <c r="D6526" s="23">
        <v>3169542000180</v>
      </c>
      <c r="E6526" t="s">
        <v>1394</v>
      </c>
      <c r="F6526" t="s">
        <v>1386</v>
      </c>
      <c r="G6526">
        <v>3641</v>
      </c>
      <c r="H6526" s="23">
        <v>161245455</v>
      </c>
    </row>
    <row r="6527" spans="1:8" x14ac:dyDescent="0.25">
      <c r="A6527">
        <v>15058</v>
      </c>
      <c r="B6527" t="s">
        <v>9930</v>
      </c>
      <c r="C6527" t="s">
        <v>9931</v>
      </c>
      <c r="D6527" s="23">
        <v>17138615000181</v>
      </c>
      <c r="E6527" t="s">
        <v>1422</v>
      </c>
      <c r="F6527" t="s">
        <v>1386</v>
      </c>
      <c r="G6527">
        <v>23845</v>
      </c>
      <c r="H6527" s="23">
        <v>164629050</v>
      </c>
    </row>
    <row r="6528" spans="1:8" x14ac:dyDescent="0.25">
      <c r="A6528">
        <v>15495</v>
      </c>
      <c r="B6528" t="s">
        <v>23029</v>
      </c>
      <c r="C6528" t="s">
        <v>23029</v>
      </c>
      <c r="D6528" s="23"/>
      <c r="E6528" t="s">
        <v>1578</v>
      </c>
      <c r="F6528" t="s">
        <v>1386</v>
      </c>
      <c r="G6528">
        <v>24699</v>
      </c>
      <c r="H6528" s="23"/>
    </row>
    <row r="6529" spans="1:8" x14ac:dyDescent="0.25">
      <c r="A6529">
        <v>9156</v>
      </c>
      <c r="B6529" t="s">
        <v>9932</v>
      </c>
      <c r="C6529" t="s">
        <v>9932</v>
      </c>
      <c r="D6529" s="23">
        <v>26672628000127</v>
      </c>
      <c r="E6529" t="s">
        <v>1385</v>
      </c>
      <c r="F6529" t="s">
        <v>1386</v>
      </c>
      <c r="G6529">
        <v>13666</v>
      </c>
      <c r="H6529" s="23">
        <v>162845693</v>
      </c>
    </row>
    <row r="6530" spans="1:8" x14ac:dyDescent="0.25">
      <c r="A6530">
        <v>6825</v>
      </c>
      <c r="B6530" t="s">
        <v>23030</v>
      </c>
      <c r="C6530" t="s">
        <v>23031</v>
      </c>
      <c r="D6530" s="23"/>
      <c r="E6530" t="s">
        <v>1742</v>
      </c>
      <c r="F6530" t="s">
        <v>1386</v>
      </c>
      <c r="G6530">
        <v>10785</v>
      </c>
      <c r="H6530" s="23"/>
    </row>
    <row r="6531" spans="1:8" x14ac:dyDescent="0.25">
      <c r="A6531">
        <v>11812</v>
      </c>
      <c r="B6531" t="s">
        <v>23032</v>
      </c>
      <c r="C6531" t="s">
        <v>23031</v>
      </c>
      <c r="D6531" s="23"/>
      <c r="E6531" t="s">
        <v>1742</v>
      </c>
      <c r="F6531" t="s">
        <v>1386</v>
      </c>
      <c r="G6531">
        <v>18131</v>
      </c>
      <c r="H6531" s="23"/>
    </row>
    <row r="6532" spans="1:8" x14ac:dyDescent="0.25">
      <c r="A6532">
        <v>12649</v>
      </c>
      <c r="B6532" t="s">
        <v>9933</v>
      </c>
      <c r="C6532" t="s">
        <v>9933</v>
      </c>
      <c r="D6532" s="23">
        <v>39824044000171</v>
      </c>
      <c r="E6532" t="s">
        <v>1385</v>
      </c>
      <c r="F6532" t="s">
        <v>1386</v>
      </c>
      <c r="G6532">
        <v>19679</v>
      </c>
      <c r="H6532" s="23">
        <v>163819548</v>
      </c>
    </row>
    <row r="6533" spans="1:8" x14ac:dyDescent="0.25">
      <c r="A6533">
        <v>1016</v>
      </c>
      <c r="B6533" t="s">
        <v>23033</v>
      </c>
      <c r="C6533" t="s">
        <v>23034</v>
      </c>
      <c r="D6533" s="23"/>
      <c r="E6533" t="s">
        <v>1385</v>
      </c>
      <c r="F6533" t="s">
        <v>1386</v>
      </c>
      <c r="G6533">
        <v>5892</v>
      </c>
      <c r="H6533" s="23"/>
    </row>
    <row r="6534" spans="1:8" x14ac:dyDescent="0.25">
      <c r="A6534">
        <v>9718</v>
      </c>
      <c r="B6534" t="s">
        <v>23035</v>
      </c>
      <c r="C6534" t="s">
        <v>23036</v>
      </c>
      <c r="D6534" s="23"/>
      <c r="E6534" t="s">
        <v>1422</v>
      </c>
      <c r="F6534" t="s">
        <v>1386</v>
      </c>
      <c r="G6534">
        <v>14451</v>
      </c>
      <c r="H6534" s="23"/>
    </row>
    <row r="6535" spans="1:8" x14ac:dyDescent="0.25">
      <c r="A6535">
        <v>12914</v>
      </c>
      <c r="B6535" t="s">
        <v>23037</v>
      </c>
      <c r="C6535" t="s">
        <v>23038</v>
      </c>
      <c r="D6535" s="23"/>
      <c r="E6535" t="s">
        <v>1723</v>
      </c>
      <c r="F6535" t="s">
        <v>1386</v>
      </c>
      <c r="G6535">
        <v>19570</v>
      </c>
      <c r="H6535" s="23"/>
    </row>
    <row r="6536" spans="1:8" x14ac:dyDescent="0.25">
      <c r="A6536">
        <v>8289</v>
      </c>
      <c r="B6536" t="s">
        <v>9934</v>
      </c>
      <c r="C6536" t="s">
        <v>9934</v>
      </c>
      <c r="D6536" s="23">
        <v>760945000101</v>
      </c>
      <c r="E6536" t="s">
        <v>1385</v>
      </c>
      <c r="F6536" t="s">
        <v>1386</v>
      </c>
      <c r="G6536">
        <v>12557</v>
      </c>
      <c r="H6536" s="23">
        <v>161100651</v>
      </c>
    </row>
    <row r="6537" spans="1:8" x14ac:dyDescent="0.25">
      <c r="A6537">
        <v>11632</v>
      </c>
      <c r="B6537" t="s">
        <v>9935</v>
      </c>
      <c r="C6537" t="s">
        <v>9936</v>
      </c>
      <c r="D6537" s="23">
        <v>35931901000181</v>
      </c>
      <c r="E6537" t="s">
        <v>1422</v>
      </c>
      <c r="F6537" t="s">
        <v>1386</v>
      </c>
      <c r="G6537">
        <v>17573</v>
      </c>
      <c r="H6537" s="23">
        <v>163574871</v>
      </c>
    </row>
    <row r="6538" spans="1:8" x14ac:dyDescent="0.25">
      <c r="A6538">
        <v>4601</v>
      </c>
      <c r="B6538" t="s">
        <v>9937</v>
      </c>
      <c r="C6538" t="s">
        <v>9938</v>
      </c>
      <c r="D6538" s="23">
        <v>7656704000166</v>
      </c>
      <c r="E6538" t="s">
        <v>1422</v>
      </c>
      <c r="F6538" t="s">
        <v>1386</v>
      </c>
      <c r="G6538">
        <v>7176</v>
      </c>
      <c r="H6538" s="23">
        <v>161472516</v>
      </c>
    </row>
    <row r="6539" spans="1:8" x14ac:dyDescent="0.25">
      <c r="A6539">
        <v>5181</v>
      </c>
      <c r="B6539" t="s">
        <v>9939</v>
      </c>
      <c r="C6539" t="s">
        <v>9940</v>
      </c>
      <c r="D6539" s="23">
        <v>8627005000150</v>
      </c>
      <c r="E6539" t="s">
        <v>1866</v>
      </c>
      <c r="F6539" t="s">
        <v>1415</v>
      </c>
      <c r="G6539">
        <v>8230</v>
      </c>
      <c r="H6539" s="23">
        <v>34792856</v>
      </c>
    </row>
    <row r="6540" spans="1:8" x14ac:dyDescent="0.25">
      <c r="A6540">
        <v>394</v>
      </c>
      <c r="B6540" t="s">
        <v>9941</v>
      </c>
      <c r="C6540" t="s">
        <v>9941</v>
      </c>
      <c r="D6540" s="23">
        <v>9357997000106</v>
      </c>
      <c r="E6540" t="s">
        <v>1572</v>
      </c>
      <c r="F6540" t="s">
        <v>1386</v>
      </c>
      <c r="G6540">
        <v>1670</v>
      </c>
      <c r="H6540" s="23" t="s">
        <v>9942</v>
      </c>
    </row>
    <row r="6541" spans="1:8" x14ac:dyDescent="0.25">
      <c r="A6541">
        <v>10147</v>
      </c>
      <c r="B6541" t="s">
        <v>9941</v>
      </c>
      <c r="C6541" t="s">
        <v>9941</v>
      </c>
      <c r="D6541" s="23">
        <v>9357997000459</v>
      </c>
      <c r="E6541" t="s">
        <v>1572</v>
      </c>
      <c r="F6541" t="s">
        <v>1386</v>
      </c>
      <c r="G6541">
        <v>15188</v>
      </c>
      <c r="H6541" s="23">
        <v>163073031</v>
      </c>
    </row>
    <row r="6542" spans="1:8" x14ac:dyDescent="0.25">
      <c r="A6542">
        <v>14417</v>
      </c>
      <c r="B6542" t="s">
        <v>9943</v>
      </c>
      <c r="C6542" t="s">
        <v>9943</v>
      </c>
      <c r="D6542" s="23">
        <v>26799256000102</v>
      </c>
      <c r="E6542" t="s">
        <v>1409</v>
      </c>
      <c r="F6542" t="s">
        <v>1386</v>
      </c>
      <c r="G6542">
        <v>22709</v>
      </c>
      <c r="H6542" s="23">
        <v>162864515</v>
      </c>
    </row>
    <row r="6543" spans="1:8" x14ac:dyDescent="0.25">
      <c r="A6543">
        <v>8516</v>
      </c>
      <c r="B6543" t="s">
        <v>9944</v>
      </c>
      <c r="C6543" t="s">
        <v>9945</v>
      </c>
      <c r="D6543" s="23">
        <v>17428078000104</v>
      </c>
      <c r="E6543" t="s">
        <v>1385</v>
      </c>
      <c r="F6543" t="s">
        <v>1386</v>
      </c>
      <c r="G6543">
        <v>13004</v>
      </c>
      <c r="H6543" s="23">
        <v>162107196</v>
      </c>
    </row>
    <row r="6544" spans="1:8" x14ac:dyDescent="0.25">
      <c r="A6544">
        <v>1906</v>
      </c>
      <c r="B6544" t="s">
        <v>9946</v>
      </c>
      <c r="C6544" t="s">
        <v>9947</v>
      </c>
      <c r="D6544" s="23">
        <v>13569727000136</v>
      </c>
      <c r="E6544" t="s">
        <v>1696</v>
      </c>
      <c r="F6544" t="s">
        <v>1386</v>
      </c>
      <c r="G6544">
        <v>3182</v>
      </c>
      <c r="H6544" s="23" t="s">
        <v>9948</v>
      </c>
    </row>
    <row r="6545" spans="1:8" x14ac:dyDescent="0.25">
      <c r="A6545">
        <v>11853</v>
      </c>
      <c r="B6545" t="s">
        <v>9949</v>
      </c>
      <c r="C6545" t="s">
        <v>9949</v>
      </c>
      <c r="D6545" s="23">
        <v>20731491000158</v>
      </c>
      <c r="E6545" t="s">
        <v>2299</v>
      </c>
      <c r="F6545" t="s">
        <v>1386</v>
      </c>
      <c r="G6545">
        <v>18226</v>
      </c>
      <c r="H6545" s="23">
        <v>162371713</v>
      </c>
    </row>
    <row r="6546" spans="1:8" x14ac:dyDescent="0.25">
      <c r="A6546">
        <v>2465</v>
      </c>
      <c r="B6546" t="s">
        <v>9950</v>
      </c>
      <c r="C6546" t="s">
        <v>9951</v>
      </c>
      <c r="D6546" s="23">
        <v>3458381000145</v>
      </c>
      <c r="E6546" t="s">
        <v>9952</v>
      </c>
      <c r="F6546" t="s">
        <v>1415</v>
      </c>
      <c r="G6546">
        <v>3741</v>
      </c>
      <c r="H6546" s="23">
        <v>18562002644410</v>
      </c>
    </row>
    <row r="6547" spans="1:8" x14ac:dyDescent="0.25">
      <c r="A6547">
        <v>5569</v>
      </c>
      <c r="B6547" t="s">
        <v>9953</v>
      </c>
      <c r="C6547" t="s">
        <v>9954</v>
      </c>
      <c r="D6547" s="23">
        <v>17277896000153</v>
      </c>
      <c r="E6547" t="s">
        <v>1409</v>
      </c>
      <c r="F6547" t="s">
        <v>1386</v>
      </c>
      <c r="G6547">
        <v>8630</v>
      </c>
      <c r="H6547" s="23">
        <v>162074751</v>
      </c>
    </row>
    <row r="6548" spans="1:8" x14ac:dyDescent="0.25">
      <c r="A6548">
        <v>12288</v>
      </c>
      <c r="B6548" t="s">
        <v>9955</v>
      </c>
      <c r="C6548" t="s">
        <v>9956</v>
      </c>
      <c r="D6548" s="23">
        <v>32457264000165</v>
      </c>
      <c r="E6548" t="s">
        <v>3543</v>
      </c>
      <c r="F6548" t="s">
        <v>1610</v>
      </c>
      <c r="G6548">
        <v>18884</v>
      </c>
      <c r="H6548" s="23">
        <v>258939516</v>
      </c>
    </row>
    <row r="6549" spans="1:8" x14ac:dyDescent="0.25">
      <c r="A6549">
        <v>8014</v>
      </c>
      <c r="B6549" t="s">
        <v>9957</v>
      </c>
      <c r="C6549" t="s">
        <v>9958</v>
      </c>
      <c r="D6549" s="23">
        <v>993944000107</v>
      </c>
      <c r="E6549" t="s">
        <v>1574</v>
      </c>
      <c r="F6549" t="s">
        <v>1398</v>
      </c>
      <c r="G6549">
        <v>12316</v>
      </c>
      <c r="H6549" s="23" t="s">
        <v>9959</v>
      </c>
    </row>
    <row r="6550" spans="1:8" x14ac:dyDescent="0.25">
      <c r="A6550">
        <v>929</v>
      </c>
      <c r="B6550" t="s">
        <v>23039</v>
      </c>
      <c r="C6550" t="s">
        <v>23039</v>
      </c>
      <c r="D6550" s="23"/>
      <c r="E6550" t="s">
        <v>1541</v>
      </c>
      <c r="F6550" t="s">
        <v>1386</v>
      </c>
      <c r="G6550">
        <v>2205</v>
      </c>
      <c r="H6550" s="23"/>
    </row>
    <row r="6551" spans="1:8" x14ac:dyDescent="0.25">
      <c r="A6551">
        <v>10360</v>
      </c>
      <c r="B6551" t="s">
        <v>9960</v>
      </c>
      <c r="C6551" t="s">
        <v>9961</v>
      </c>
      <c r="D6551" s="23">
        <v>1592800000101</v>
      </c>
      <c r="E6551" t="s">
        <v>9801</v>
      </c>
      <c r="F6551" t="s">
        <v>1398</v>
      </c>
      <c r="G6551">
        <v>15634</v>
      </c>
      <c r="H6551" s="23">
        <v>200879693</v>
      </c>
    </row>
    <row r="6552" spans="1:8" x14ac:dyDescent="0.25">
      <c r="A6552">
        <v>510</v>
      </c>
      <c r="B6552" t="s">
        <v>23040</v>
      </c>
      <c r="C6552" t="s">
        <v>23040</v>
      </c>
      <c r="D6552" s="23"/>
      <c r="E6552" t="s">
        <v>2050</v>
      </c>
      <c r="F6552" t="s">
        <v>1386</v>
      </c>
      <c r="G6552">
        <v>1786</v>
      </c>
      <c r="H6552" s="23"/>
    </row>
    <row r="6553" spans="1:8" x14ac:dyDescent="0.25">
      <c r="A6553">
        <v>12751</v>
      </c>
      <c r="B6553" t="s">
        <v>23041</v>
      </c>
      <c r="C6553" t="s">
        <v>23042</v>
      </c>
      <c r="D6553" s="23"/>
      <c r="E6553" t="s">
        <v>2009</v>
      </c>
      <c r="F6553" t="s">
        <v>1386</v>
      </c>
      <c r="G6553">
        <v>19781</v>
      </c>
      <c r="H6553" s="23"/>
    </row>
    <row r="6554" spans="1:8" x14ac:dyDescent="0.25">
      <c r="A6554">
        <v>3072</v>
      </c>
      <c r="B6554" t="s">
        <v>9962</v>
      </c>
      <c r="C6554" t="s">
        <v>9963</v>
      </c>
      <c r="D6554" s="23">
        <v>5765860000130</v>
      </c>
      <c r="E6554" t="s">
        <v>1385</v>
      </c>
      <c r="F6554" t="s">
        <v>1386</v>
      </c>
      <c r="G6554">
        <v>4348</v>
      </c>
      <c r="H6554" s="23">
        <v>161391265</v>
      </c>
    </row>
    <row r="6555" spans="1:8" x14ac:dyDescent="0.25">
      <c r="A6555">
        <v>11366</v>
      </c>
      <c r="B6555" t="s">
        <v>9964</v>
      </c>
      <c r="C6555" t="s">
        <v>9964</v>
      </c>
      <c r="D6555" s="23">
        <v>30055861000138</v>
      </c>
      <c r="E6555" t="s">
        <v>2334</v>
      </c>
      <c r="F6555" t="s">
        <v>1386</v>
      </c>
      <c r="G6555">
        <v>17249</v>
      </c>
      <c r="H6555" s="23">
        <v>163133140</v>
      </c>
    </row>
    <row r="6556" spans="1:8" x14ac:dyDescent="0.25">
      <c r="A6556">
        <v>5835</v>
      </c>
      <c r="B6556" t="s">
        <v>23043</v>
      </c>
      <c r="C6556" t="s">
        <v>23044</v>
      </c>
      <c r="D6556" s="23"/>
      <c r="E6556" t="s">
        <v>1723</v>
      </c>
      <c r="F6556" t="s">
        <v>1386</v>
      </c>
      <c r="G6556">
        <v>5641</v>
      </c>
      <c r="H6556" s="23"/>
    </row>
    <row r="6557" spans="1:8" x14ac:dyDescent="0.25">
      <c r="A6557">
        <v>15388</v>
      </c>
      <c r="B6557" t="s">
        <v>23045</v>
      </c>
      <c r="C6557" t="s">
        <v>23045</v>
      </c>
      <c r="D6557" s="23"/>
      <c r="E6557" t="s">
        <v>2225</v>
      </c>
      <c r="F6557" t="s">
        <v>1386</v>
      </c>
      <c r="G6557">
        <v>24556</v>
      </c>
      <c r="H6557" s="23"/>
    </row>
    <row r="6558" spans="1:8" x14ac:dyDescent="0.25">
      <c r="A6558">
        <v>8335</v>
      </c>
      <c r="B6558" t="s">
        <v>23046</v>
      </c>
      <c r="C6558" t="s">
        <v>23044</v>
      </c>
      <c r="D6558" s="23"/>
      <c r="E6558" t="s">
        <v>1422</v>
      </c>
      <c r="F6558" t="s">
        <v>1386</v>
      </c>
      <c r="G6558">
        <v>10154</v>
      </c>
      <c r="H6558" s="23"/>
    </row>
    <row r="6559" spans="1:8" x14ac:dyDescent="0.25">
      <c r="A6559">
        <v>7564</v>
      </c>
      <c r="B6559" t="s">
        <v>23047</v>
      </c>
      <c r="C6559" t="s">
        <v>23047</v>
      </c>
      <c r="D6559" s="23"/>
      <c r="E6559" t="s">
        <v>1422</v>
      </c>
      <c r="F6559" t="s">
        <v>1386</v>
      </c>
      <c r="G6559">
        <v>11531</v>
      </c>
      <c r="H6559" s="23"/>
    </row>
    <row r="6560" spans="1:8" x14ac:dyDescent="0.25">
      <c r="A6560">
        <v>15173</v>
      </c>
      <c r="B6560" t="s">
        <v>23048</v>
      </c>
      <c r="C6560" t="s">
        <v>23049</v>
      </c>
      <c r="D6560" s="23"/>
      <c r="E6560" t="s">
        <v>1723</v>
      </c>
      <c r="F6560" t="s">
        <v>1386</v>
      </c>
      <c r="G6560">
        <v>10102</v>
      </c>
      <c r="H6560" s="23"/>
    </row>
    <row r="6561" spans="1:8" x14ac:dyDescent="0.25">
      <c r="A6561">
        <v>12324</v>
      </c>
      <c r="B6561" t="s">
        <v>9965</v>
      </c>
      <c r="C6561" t="s">
        <v>9965</v>
      </c>
      <c r="D6561" s="23">
        <v>39727628000129</v>
      </c>
      <c r="E6561" t="s">
        <v>2047</v>
      </c>
      <c r="F6561" t="s">
        <v>1386</v>
      </c>
      <c r="G6561">
        <v>18926</v>
      </c>
      <c r="H6561" s="23">
        <v>163812888</v>
      </c>
    </row>
    <row r="6562" spans="1:8" x14ac:dyDescent="0.25">
      <c r="A6562">
        <v>15769</v>
      </c>
      <c r="B6562" t="s">
        <v>9966</v>
      </c>
      <c r="D6562" s="23">
        <v>10928873000112</v>
      </c>
      <c r="E6562" t="s">
        <v>1385</v>
      </c>
      <c r="F6562" t="s">
        <v>1386</v>
      </c>
      <c r="G6562">
        <v>25071</v>
      </c>
      <c r="H6562" s="23">
        <v>161633080</v>
      </c>
    </row>
    <row r="6563" spans="1:8" x14ac:dyDescent="0.25">
      <c r="A6563">
        <v>15523</v>
      </c>
      <c r="B6563" t="s">
        <v>9967</v>
      </c>
      <c r="C6563" t="s">
        <v>9968</v>
      </c>
      <c r="D6563" s="23">
        <v>48134450000101</v>
      </c>
      <c r="E6563" t="s">
        <v>1385</v>
      </c>
      <c r="F6563" t="s">
        <v>1386</v>
      </c>
      <c r="G6563">
        <v>24746</v>
      </c>
      <c r="H6563" s="23">
        <v>164462058</v>
      </c>
    </row>
    <row r="6564" spans="1:8" x14ac:dyDescent="0.25">
      <c r="A6564">
        <v>12650</v>
      </c>
      <c r="B6564" t="s">
        <v>9969</v>
      </c>
      <c r="C6564" t="s">
        <v>9969</v>
      </c>
      <c r="D6564" s="23">
        <v>21636843000159</v>
      </c>
      <c r="E6564" t="s">
        <v>1385</v>
      </c>
      <c r="F6564" t="s">
        <v>1386</v>
      </c>
      <c r="G6564">
        <v>19680</v>
      </c>
      <c r="H6564" s="23">
        <v>162447990</v>
      </c>
    </row>
    <row r="6565" spans="1:8" x14ac:dyDescent="0.25">
      <c r="A6565">
        <v>8558</v>
      </c>
      <c r="B6565" t="s">
        <v>9970</v>
      </c>
      <c r="C6565" t="s">
        <v>9970</v>
      </c>
      <c r="D6565" s="23">
        <v>11125188000110</v>
      </c>
      <c r="E6565" t="s">
        <v>3083</v>
      </c>
      <c r="F6565" t="s">
        <v>1386</v>
      </c>
      <c r="G6565">
        <v>13057</v>
      </c>
      <c r="H6565" s="23">
        <v>162299494</v>
      </c>
    </row>
    <row r="6566" spans="1:8" x14ac:dyDescent="0.25">
      <c r="A6566">
        <v>5837</v>
      </c>
      <c r="B6566" t="s">
        <v>23050</v>
      </c>
      <c r="C6566" t="s">
        <v>23050</v>
      </c>
      <c r="D6566" s="23"/>
      <c r="E6566" t="s">
        <v>1422</v>
      </c>
      <c r="F6566" t="s">
        <v>1386</v>
      </c>
      <c r="G6566">
        <v>5888</v>
      </c>
      <c r="H6566" s="23"/>
    </row>
    <row r="6567" spans="1:8" x14ac:dyDescent="0.25">
      <c r="A6567">
        <v>10072</v>
      </c>
      <c r="B6567" t="s">
        <v>9971</v>
      </c>
      <c r="C6567" t="s">
        <v>9972</v>
      </c>
      <c r="D6567" s="23">
        <v>3846642000447</v>
      </c>
      <c r="E6567" t="s">
        <v>1424</v>
      </c>
      <c r="F6567" t="s">
        <v>1390</v>
      </c>
      <c r="G6567">
        <v>14916</v>
      </c>
      <c r="H6567" s="23">
        <v>147223433115</v>
      </c>
    </row>
    <row r="6568" spans="1:8" x14ac:dyDescent="0.25">
      <c r="A6568">
        <v>12486</v>
      </c>
      <c r="B6568" t="s">
        <v>9971</v>
      </c>
      <c r="C6568" t="s">
        <v>9972</v>
      </c>
      <c r="D6568" s="23">
        <v>3846642000528</v>
      </c>
      <c r="E6568" t="s">
        <v>1976</v>
      </c>
      <c r="F6568" t="s">
        <v>1390</v>
      </c>
      <c r="G6568">
        <v>19281</v>
      </c>
      <c r="H6568" s="23">
        <v>353174691111</v>
      </c>
    </row>
    <row r="6569" spans="1:8" x14ac:dyDescent="0.25">
      <c r="A6569">
        <v>4434</v>
      </c>
      <c r="B6569" t="s">
        <v>9973</v>
      </c>
      <c r="C6569" t="s">
        <v>9972</v>
      </c>
      <c r="D6569" s="23">
        <v>3846642000102</v>
      </c>
      <c r="E6569" t="s">
        <v>1424</v>
      </c>
      <c r="F6569" t="s">
        <v>1390</v>
      </c>
      <c r="G6569">
        <v>7024</v>
      </c>
      <c r="H6569" s="23">
        <v>115719976110</v>
      </c>
    </row>
    <row r="6570" spans="1:8" x14ac:dyDescent="0.25">
      <c r="A6570">
        <v>10163</v>
      </c>
      <c r="B6570" t="s">
        <v>9974</v>
      </c>
      <c r="C6570" t="s">
        <v>9975</v>
      </c>
      <c r="D6570" s="23">
        <v>24981200000130</v>
      </c>
      <c r="E6570" t="s">
        <v>1385</v>
      </c>
      <c r="F6570" t="s">
        <v>1386</v>
      </c>
      <c r="G6570">
        <v>15279</v>
      </c>
      <c r="H6570" s="23">
        <v>162738749</v>
      </c>
    </row>
    <row r="6571" spans="1:8" x14ac:dyDescent="0.25">
      <c r="A6571">
        <v>8520</v>
      </c>
      <c r="B6571" t="s">
        <v>9976</v>
      </c>
      <c r="C6571" t="s">
        <v>9977</v>
      </c>
      <c r="D6571" s="23">
        <v>7783656000258</v>
      </c>
      <c r="E6571" t="s">
        <v>4037</v>
      </c>
      <c r="F6571" t="s">
        <v>1444</v>
      </c>
      <c r="G6571">
        <v>13020</v>
      </c>
      <c r="H6571" s="23">
        <v>18859450</v>
      </c>
    </row>
    <row r="6572" spans="1:8" x14ac:dyDescent="0.25">
      <c r="A6572">
        <v>9989</v>
      </c>
      <c r="B6572" t="s">
        <v>9978</v>
      </c>
      <c r="C6572" t="s">
        <v>9978</v>
      </c>
      <c r="D6572" s="23">
        <v>37545050000598</v>
      </c>
      <c r="E6572" t="s">
        <v>1430</v>
      </c>
      <c r="F6572" t="s">
        <v>1415</v>
      </c>
      <c r="G6572">
        <v>14757</v>
      </c>
      <c r="H6572" s="23">
        <v>53405005</v>
      </c>
    </row>
    <row r="6573" spans="1:8" x14ac:dyDescent="0.25">
      <c r="A6573">
        <v>15073</v>
      </c>
      <c r="B6573" t="s">
        <v>9979</v>
      </c>
      <c r="C6573" t="s">
        <v>9980</v>
      </c>
      <c r="D6573" s="23">
        <v>6698707000108</v>
      </c>
      <c r="E6573" t="s">
        <v>1888</v>
      </c>
      <c r="F6573" t="s">
        <v>1610</v>
      </c>
      <c r="G6573">
        <v>23902</v>
      </c>
      <c r="H6573" s="23">
        <v>254956114</v>
      </c>
    </row>
    <row r="6574" spans="1:8" x14ac:dyDescent="0.25">
      <c r="A6574">
        <v>15074</v>
      </c>
      <c r="B6574" t="s">
        <v>9981</v>
      </c>
      <c r="C6574" t="s">
        <v>9982</v>
      </c>
      <c r="D6574" s="23">
        <v>6698707000361</v>
      </c>
      <c r="E6574" t="s">
        <v>1507</v>
      </c>
      <c r="F6574" t="s">
        <v>1415</v>
      </c>
      <c r="G6574">
        <v>23903</v>
      </c>
      <c r="H6574" s="23">
        <v>70064385</v>
      </c>
    </row>
    <row r="6575" spans="1:8" x14ac:dyDescent="0.25">
      <c r="A6575">
        <v>1585</v>
      </c>
      <c r="B6575" t="s">
        <v>9983</v>
      </c>
      <c r="C6575" t="s">
        <v>9984</v>
      </c>
      <c r="D6575" s="23">
        <v>11427572000178</v>
      </c>
      <c r="E6575" t="s">
        <v>2711</v>
      </c>
      <c r="F6575" t="s">
        <v>1415</v>
      </c>
      <c r="G6575">
        <v>2861</v>
      </c>
      <c r="H6575" s="23">
        <v>18195000639152</v>
      </c>
    </row>
    <row r="6576" spans="1:8" x14ac:dyDescent="0.25">
      <c r="A6576">
        <v>11629</v>
      </c>
      <c r="B6576" t="s">
        <v>9985</v>
      </c>
      <c r="C6576" t="s">
        <v>9986</v>
      </c>
      <c r="D6576" s="23">
        <v>33440664000120</v>
      </c>
      <c r="E6576" t="s">
        <v>2255</v>
      </c>
      <c r="F6576" t="s">
        <v>1386</v>
      </c>
      <c r="G6576">
        <v>17570</v>
      </c>
      <c r="H6576" s="23">
        <v>163432651</v>
      </c>
    </row>
    <row r="6577" spans="1:8" x14ac:dyDescent="0.25">
      <c r="A6577">
        <v>9586</v>
      </c>
      <c r="B6577" t="s">
        <v>9987</v>
      </c>
      <c r="C6577" t="s">
        <v>9987</v>
      </c>
      <c r="D6577" s="23">
        <v>10201992000179</v>
      </c>
      <c r="E6577" t="s">
        <v>1500</v>
      </c>
      <c r="F6577" t="s">
        <v>1415</v>
      </c>
      <c r="G6577">
        <v>14282</v>
      </c>
      <c r="H6577" s="23">
        <v>36823589</v>
      </c>
    </row>
    <row r="6578" spans="1:8" x14ac:dyDescent="0.25">
      <c r="A6578">
        <v>14995</v>
      </c>
      <c r="B6578" t="s">
        <v>9988</v>
      </c>
      <c r="C6578" t="s">
        <v>9988</v>
      </c>
      <c r="D6578" s="23">
        <v>47273070000187</v>
      </c>
      <c r="E6578" t="s">
        <v>2334</v>
      </c>
      <c r="F6578" t="s">
        <v>1386</v>
      </c>
      <c r="G6578">
        <v>23570</v>
      </c>
      <c r="H6578" s="23" t="s">
        <v>9989</v>
      </c>
    </row>
    <row r="6579" spans="1:8" x14ac:dyDescent="0.25">
      <c r="A6579">
        <v>6670</v>
      </c>
      <c r="B6579" t="s">
        <v>9990</v>
      </c>
      <c r="C6579" t="s">
        <v>9991</v>
      </c>
      <c r="D6579" s="23">
        <v>15264839000104</v>
      </c>
      <c r="E6579" t="s">
        <v>1424</v>
      </c>
      <c r="F6579" t="s">
        <v>1390</v>
      </c>
      <c r="G6579">
        <v>10208</v>
      </c>
      <c r="H6579" s="23">
        <v>145122490119</v>
      </c>
    </row>
    <row r="6580" spans="1:8" x14ac:dyDescent="0.25">
      <c r="A6580">
        <v>4347</v>
      </c>
      <c r="B6580" t="s">
        <v>9992</v>
      </c>
      <c r="C6580" t="s">
        <v>9993</v>
      </c>
      <c r="D6580" s="23">
        <v>8308229000108</v>
      </c>
      <c r="E6580" t="s">
        <v>1424</v>
      </c>
      <c r="F6580" t="s">
        <v>1390</v>
      </c>
      <c r="G6580">
        <v>6926</v>
      </c>
      <c r="H6580" s="23">
        <v>149432768119</v>
      </c>
    </row>
    <row r="6581" spans="1:8" x14ac:dyDescent="0.25">
      <c r="A6581">
        <v>15387</v>
      </c>
      <c r="B6581" t="s">
        <v>9994</v>
      </c>
      <c r="C6581" t="s">
        <v>9995</v>
      </c>
      <c r="D6581" s="23">
        <v>35222733000155</v>
      </c>
      <c r="E6581" t="s">
        <v>1851</v>
      </c>
      <c r="F6581" t="s">
        <v>1386</v>
      </c>
      <c r="G6581">
        <v>24555</v>
      </c>
      <c r="H6581" s="23">
        <v>163515255</v>
      </c>
    </row>
    <row r="6582" spans="1:8" x14ac:dyDescent="0.25">
      <c r="A6582">
        <v>13637</v>
      </c>
      <c r="B6582" t="s">
        <v>9996</v>
      </c>
      <c r="C6582" t="s">
        <v>9997</v>
      </c>
      <c r="D6582" s="23">
        <v>26181889000144</v>
      </c>
      <c r="E6582" t="s">
        <v>1851</v>
      </c>
      <c r="F6582" t="s">
        <v>1386</v>
      </c>
      <c r="G6582">
        <v>21259</v>
      </c>
      <c r="H6582" s="23">
        <v>162803583</v>
      </c>
    </row>
    <row r="6583" spans="1:8" x14ac:dyDescent="0.25">
      <c r="A6583">
        <v>11170</v>
      </c>
      <c r="B6583" t="s">
        <v>9998</v>
      </c>
      <c r="C6583" t="s">
        <v>9999</v>
      </c>
      <c r="D6583" s="23">
        <v>19278900000123</v>
      </c>
      <c r="E6583" t="s">
        <v>1578</v>
      </c>
      <c r="F6583" t="s">
        <v>1386</v>
      </c>
      <c r="G6583">
        <v>16983</v>
      </c>
      <c r="H6583" s="23">
        <v>162285574</v>
      </c>
    </row>
    <row r="6584" spans="1:8" x14ac:dyDescent="0.25">
      <c r="A6584">
        <v>15809</v>
      </c>
      <c r="B6584" t="s">
        <v>10000</v>
      </c>
      <c r="D6584" s="23">
        <v>40474671000109</v>
      </c>
      <c r="E6584" t="s">
        <v>8870</v>
      </c>
      <c r="F6584" t="s">
        <v>1390</v>
      </c>
      <c r="G6584">
        <v>25129</v>
      </c>
      <c r="H6584" s="23">
        <v>521170131113</v>
      </c>
    </row>
    <row r="6585" spans="1:8" x14ac:dyDescent="0.25">
      <c r="A6585">
        <v>5922</v>
      </c>
      <c r="B6585" t="s">
        <v>10001</v>
      </c>
      <c r="C6585" t="s">
        <v>10001</v>
      </c>
      <c r="D6585" s="23">
        <v>41142118000131</v>
      </c>
      <c r="E6585" t="s">
        <v>1385</v>
      </c>
      <c r="F6585" t="s">
        <v>1386</v>
      </c>
      <c r="G6585">
        <v>8920</v>
      </c>
      <c r="H6585" s="23">
        <v>160966990</v>
      </c>
    </row>
    <row r="6586" spans="1:8" x14ac:dyDescent="0.25">
      <c r="A6586">
        <v>13494</v>
      </c>
      <c r="B6586" t="s">
        <v>10002</v>
      </c>
      <c r="C6586" t="s">
        <v>10003</v>
      </c>
      <c r="D6586" s="23">
        <v>42878093000100</v>
      </c>
      <c r="E6586" t="s">
        <v>1700</v>
      </c>
      <c r="F6586" t="s">
        <v>1386</v>
      </c>
      <c r="G6586">
        <v>21087</v>
      </c>
      <c r="H6586" s="23">
        <v>164096353</v>
      </c>
    </row>
    <row r="6587" spans="1:8" x14ac:dyDescent="0.25">
      <c r="A6587">
        <v>4673</v>
      </c>
      <c r="B6587" t="s">
        <v>10004</v>
      </c>
      <c r="C6587" t="s">
        <v>10005</v>
      </c>
      <c r="D6587" s="23">
        <v>14161108000170</v>
      </c>
      <c r="E6587" t="s">
        <v>1642</v>
      </c>
      <c r="F6587" t="s">
        <v>1415</v>
      </c>
      <c r="G6587">
        <v>7242</v>
      </c>
      <c r="H6587" s="23" t="s">
        <v>1438</v>
      </c>
    </row>
    <row r="6588" spans="1:8" x14ac:dyDescent="0.25">
      <c r="A6588">
        <v>15851</v>
      </c>
      <c r="B6588" t="s">
        <v>23051</v>
      </c>
      <c r="C6588" t="s">
        <v>23051</v>
      </c>
      <c r="D6588" s="23">
        <v>10980079000118</v>
      </c>
      <c r="E6588" t="s">
        <v>10213</v>
      </c>
      <c r="F6588" t="s">
        <v>1386</v>
      </c>
      <c r="G6588">
        <v>25226</v>
      </c>
      <c r="H6588" s="23">
        <v>161632548</v>
      </c>
    </row>
    <row r="6589" spans="1:8" x14ac:dyDescent="0.25">
      <c r="A6589">
        <v>9611</v>
      </c>
      <c r="B6589" t="s">
        <v>10006</v>
      </c>
      <c r="C6589" t="s">
        <v>10007</v>
      </c>
      <c r="D6589" s="23">
        <v>8824171001119</v>
      </c>
      <c r="E6589" t="s">
        <v>1430</v>
      </c>
      <c r="F6589" t="s">
        <v>1415</v>
      </c>
      <c r="G6589">
        <v>14307</v>
      </c>
      <c r="H6589" s="23">
        <v>60770309</v>
      </c>
    </row>
    <row r="6590" spans="1:8" x14ac:dyDescent="0.25">
      <c r="A6590">
        <v>7424</v>
      </c>
      <c r="B6590" t="s">
        <v>10008</v>
      </c>
      <c r="C6590" t="s">
        <v>10008</v>
      </c>
      <c r="D6590" s="23">
        <v>15115535000185</v>
      </c>
      <c r="E6590" t="s">
        <v>1385</v>
      </c>
      <c r="F6590" t="s">
        <v>1386</v>
      </c>
      <c r="G6590">
        <v>11340</v>
      </c>
      <c r="H6590" s="23">
        <v>162002300</v>
      </c>
    </row>
    <row r="6591" spans="1:8" x14ac:dyDescent="0.25">
      <c r="A6591">
        <v>7443</v>
      </c>
      <c r="B6591" t="s">
        <v>10009</v>
      </c>
      <c r="C6591" t="s">
        <v>10010</v>
      </c>
      <c r="D6591" s="23">
        <v>817018000180</v>
      </c>
      <c r="E6591" t="s">
        <v>6096</v>
      </c>
      <c r="F6591" t="s">
        <v>1418</v>
      </c>
      <c r="G6591">
        <v>11355</v>
      </c>
      <c r="H6591" s="23">
        <v>85743716</v>
      </c>
    </row>
    <row r="6592" spans="1:8" x14ac:dyDescent="0.25">
      <c r="A6592">
        <v>2100</v>
      </c>
      <c r="B6592" t="s">
        <v>10011</v>
      </c>
      <c r="C6592" t="s">
        <v>10012</v>
      </c>
      <c r="D6592" s="23">
        <v>2284908000108</v>
      </c>
      <c r="E6592" t="s">
        <v>1385</v>
      </c>
      <c r="F6592" t="s">
        <v>1386</v>
      </c>
      <c r="G6592">
        <v>3376</v>
      </c>
      <c r="H6592" s="23">
        <v>160371066</v>
      </c>
    </row>
    <row r="6593" spans="1:8" x14ac:dyDescent="0.25">
      <c r="A6593">
        <v>9147</v>
      </c>
      <c r="B6593" t="s">
        <v>10013</v>
      </c>
      <c r="C6593" t="s">
        <v>10014</v>
      </c>
      <c r="D6593" s="23">
        <v>26743463000137</v>
      </c>
      <c r="E6593" t="s">
        <v>1744</v>
      </c>
      <c r="F6593" t="s">
        <v>1386</v>
      </c>
      <c r="G6593">
        <v>13659</v>
      </c>
      <c r="H6593" s="23">
        <v>162855850</v>
      </c>
    </row>
    <row r="6594" spans="1:8" x14ac:dyDescent="0.25">
      <c r="A6594">
        <v>15464</v>
      </c>
      <c r="B6594" t="s">
        <v>10015</v>
      </c>
      <c r="C6594" t="s">
        <v>10015</v>
      </c>
      <c r="D6594" s="23">
        <v>1705113000589</v>
      </c>
      <c r="E6594" t="s">
        <v>1385</v>
      </c>
      <c r="F6594" t="s">
        <v>1386</v>
      </c>
      <c r="G6594">
        <v>24653</v>
      </c>
      <c r="H6594" s="23">
        <v>165053216</v>
      </c>
    </row>
    <row r="6595" spans="1:8" x14ac:dyDescent="0.25">
      <c r="A6595">
        <v>1300</v>
      </c>
      <c r="B6595" t="s">
        <v>10016</v>
      </c>
      <c r="C6595" t="s">
        <v>10017</v>
      </c>
      <c r="D6595" s="23">
        <v>10470973000148</v>
      </c>
      <c r="E6595" t="s">
        <v>1385</v>
      </c>
      <c r="F6595" t="s">
        <v>1386</v>
      </c>
      <c r="G6595">
        <v>2576</v>
      </c>
      <c r="H6595" s="23">
        <v>161589669</v>
      </c>
    </row>
    <row r="6596" spans="1:8" x14ac:dyDescent="0.25">
      <c r="A6596">
        <v>8793</v>
      </c>
      <c r="B6596" t="s">
        <v>10018</v>
      </c>
      <c r="C6596" t="s">
        <v>10019</v>
      </c>
      <c r="D6596" s="23">
        <v>26079184000110</v>
      </c>
      <c r="E6596" t="s">
        <v>1430</v>
      </c>
      <c r="F6596" t="s">
        <v>1415</v>
      </c>
      <c r="G6596">
        <v>13284</v>
      </c>
      <c r="H6596" s="23">
        <v>68778775</v>
      </c>
    </row>
    <row r="6597" spans="1:8" x14ac:dyDescent="0.25">
      <c r="A6597">
        <v>14886</v>
      </c>
      <c r="B6597" t="s">
        <v>10020</v>
      </c>
      <c r="C6597" t="s">
        <v>10021</v>
      </c>
      <c r="D6597" s="23">
        <v>18748767000169</v>
      </c>
      <c r="E6597" t="s">
        <v>10022</v>
      </c>
      <c r="F6597" t="s">
        <v>1398</v>
      </c>
      <c r="G6597">
        <v>23323</v>
      </c>
      <c r="H6597" s="23">
        <v>202929230</v>
      </c>
    </row>
    <row r="6598" spans="1:8" x14ac:dyDescent="0.25">
      <c r="A6598">
        <v>3473</v>
      </c>
      <c r="B6598" t="s">
        <v>10023</v>
      </c>
      <c r="C6598" t="s">
        <v>10024</v>
      </c>
      <c r="D6598" s="23">
        <v>7805819000175</v>
      </c>
      <c r="E6598" t="s">
        <v>1572</v>
      </c>
      <c r="F6598" t="s">
        <v>1386</v>
      </c>
      <c r="G6598">
        <v>4749</v>
      </c>
      <c r="H6598" s="23">
        <v>161475981</v>
      </c>
    </row>
    <row r="6599" spans="1:8" x14ac:dyDescent="0.25">
      <c r="A6599">
        <v>5768</v>
      </c>
      <c r="B6599" t="s">
        <v>10025</v>
      </c>
      <c r="C6599" t="s">
        <v>10025</v>
      </c>
      <c r="D6599" s="23">
        <v>17899116000107</v>
      </c>
      <c r="E6599" t="s">
        <v>2047</v>
      </c>
      <c r="F6599" t="s">
        <v>1386</v>
      </c>
      <c r="G6599">
        <v>8781</v>
      </c>
      <c r="H6599" s="23">
        <v>162124155</v>
      </c>
    </row>
    <row r="6600" spans="1:8" x14ac:dyDescent="0.25">
      <c r="A6600">
        <v>11735</v>
      </c>
      <c r="B6600" t="s">
        <v>10025</v>
      </c>
      <c r="C6600" t="s">
        <v>10025</v>
      </c>
      <c r="D6600" s="23">
        <v>36939714000107</v>
      </c>
      <c r="E6600" t="s">
        <v>2047</v>
      </c>
      <c r="F6600" t="s">
        <v>1386</v>
      </c>
      <c r="G6600">
        <v>17766</v>
      </c>
      <c r="H6600" s="23">
        <v>163643296</v>
      </c>
    </row>
    <row r="6601" spans="1:8" x14ac:dyDescent="0.25">
      <c r="A6601">
        <v>1169</v>
      </c>
      <c r="B6601" t="s">
        <v>23052</v>
      </c>
      <c r="C6601" t="s">
        <v>23052</v>
      </c>
      <c r="D6601" s="23"/>
      <c r="E6601" t="s">
        <v>1541</v>
      </c>
      <c r="F6601" t="s">
        <v>1386</v>
      </c>
      <c r="G6601">
        <v>2445</v>
      </c>
      <c r="H6601" s="23"/>
    </row>
    <row r="6602" spans="1:8" x14ac:dyDescent="0.25">
      <c r="A6602">
        <v>13700</v>
      </c>
      <c r="B6602" t="s">
        <v>23053</v>
      </c>
      <c r="C6602" t="s">
        <v>23054</v>
      </c>
      <c r="D6602" s="23"/>
      <c r="E6602" t="s">
        <v>1723</v>
      </c>
      <c r="F6602" t="s">
        <v>1386</v>
      </c>
      <c r="G6602">
        <v>19117</v>
      </c>
      <c r="H6602" s="23"/>
    </row>
    <row r="6603" spans="1:8" x14ac:dyDescent="0.25">
      <c r="A6603">
        <v>8908</v>
      </c>
      <c r="B6603" t="s">
        <v>10026</v>
      </c>
      <c r="C6603" t="s">
        <v>10027</v>
      </c>
      <c r="D6603" s="23">
        <v>1433943000170</v>
      </c>
      <c r="E6603" t="s">
        <v>1483</v>
      </c>
      <c r="F6603" t="s">
        <v>1398</v>
      </c>
      <c r="G6603">
        <v>13445</v>
      </c>
      <c r="H6603" s="23">
        <v>201370018</v>
      </c>
    </row>
    <row r="6604" spans="1:8" x14ac:dyDescent="0.25">
      <c r="A6604">
        <v>10847</v>
      </c>
      <c r="B6604" t="s">
        <v>10028</v>
      </c>
      <c r="C6604" t="s">
        <v>10028</v>
      </c>
      <c r="D6604" s="23">
        <v>26550686000188</v>
      </c>
      <c r="E6604" t="s">
        <v>1452</v>
      </c>
      <c r="F6604" t="s">
        <v>1386</v>
      </c>
      <c r="G6604">
        <v>16390</v>
      </c>
      <c r="H6604" s="23">
        <v>162835116</v>
      </c>
    </row>
    <row r="6605" spans="1:8" x14ac:dyDescent="0.25">
      <c r="A6605">
        <v>12089</v>
      </c>
      <c r="B6605" t="s">
        <v>10029</v>
      </c>
      <c r="C6605" t="s">
        <v>10029</v>
      </c>
      <c r="D6605" s="23">
        <v>26490913000208</v>
      </c>
      <c r="E6605" t="s">
        <v>1533</v>
      </c>
      <c r="F6605" t="s">
        <v>1386</v>
      </c>
      <c r="G6605">
        <v>18644</v>
      </c>
      <c r="H6605" s="23">
        <v>163817120</v>
      </c>
    </row>
    <row r="6606" spans="1:8" x14ac:dyDescent="0.25">
      <c r="A6606">
        <v>8932</v>
      </c>
      <c r="B6606" t="s">
        <v>10030</v>
      </c>
      <c r="C6606" t="s">
        <v>10030</v>
      </c>
      <c r="D6606" s="23">
        <v>26490913000127</v>
      </c>
      <c r="E6606" t="s">
        <v>1533</v>
      </c>
      <c r="F6606" t="s">
        <v>1386</v>
      </c>
      <c r="G6606">
        <v>13472</v>
      </c>
      <c r="H6606" s="23">
        <v>162828829</v>
      </c>
    </row>
    <row r="6607" spans="1:8" x14ac:dyDescent="0.25">
      <c r="A6607">
        <v>1197</v>
      </c>
      <c r="B6607" t="s">
        <v>23055</v>
      </c>
      <c r="C6607" t="s">
        <v>23055</v>
      </c>
      <c r="D6607" s="23"/>
      <c r="E6607" t="s">
        <v>1385</v>
      </c>
      <c r="F6607" t="s">
        <v>1386</v>
      </c>
      <c r="G6607">
        <v>2473</v>
      </c>
      <c r="H6607" s="23"/>
    </row>
    <row r="6608" spans="1:8" x14ac:dyDescent="0.25">
      <c r="A6608">
        <v>12645</v>
      </c>
      <c r="B6608" t="s">
        <v>10031</v>
      </c>
      <c r="C6608" t="s">
        <v>10032</v>
      </c>
      <c r="D6608" s="23">
        <v>41047185000177</v>
      </c>
      <c r="E6608" t="s">
        <v>1823</v>
      </c>
      <c r="F6608" t="s">
        <v>1386</v>
      </c>
      <c r="G6608">
        <v>19671</v>
      </c>
      <c r="H6608" s="23">
        <v>163918414</v>
      </c>
    </row>
    <row r="6609" spans="1:8" x14ac:dyDescent="0.25">
      <c r="A6609">
        <v>7649</v>
      </c>
      <c r="B6609" t="s">
        <v>10033</v>
      </c>
      <c r="C6609" t="s">
        <v>10034</v>
      </c>
      <c r="D6609" s="23">
        <v>11270338000180</v>
      </c>
      <c r="E6609" t="s">
        <v>1422</v>
      </c>
      <c r="F6609" t="s">
        <v>1386</v>
      </c>
      <c r="G6609">
        <v>11938</v>
      </c>
      <c r="H6609" s="23" t="s">
        <v>1438</v>
      </c>
    </row>
    <row r="6610" spans="1:8" x14ac:dyDescent="0.25">
      <c r="A6610">
        <v>8761</v>
      </c>
      <c r="B6610" t="s">
        <v>23056</v>
      </c>
      <c r="C6610" t="s">
        <v>23057</v>
      </c>
      <c r="D6610" s="23"/>
      <c r="E6610" t="s">
        <v>1422</v>
      </c>
      <c r="F6610" t="s">
        <v>1386</v>
      </c>
      <c r="G6610">
        <v>11866</v>
      </c>
      <c r="H6610" s="23"/>
    </row>
    <row r="6611" spans="1:8" x14ac:dyDescent="0.25">
      <c r="A6611">
        <v>3194</v>
      </c>
      <c r="B6611" t="s">
        <v>10035</v>
      </c>
      <c r="C6611" t="s">
        <v>10036</v>
      </c>
      <c r="D6611" s="23">
        <v>6233114000168</v>
      </c>
      <c r="E6611" t="s">
        <v>1805</v>
      </c>
      <c r="F6611" t="s">
        <v>1386</v>
      </c>
      <c r="G6611">
        <v>4470</v>
      </c>
      <c r="H6611" s="23">
        <v>161424007</v>
      </c>
    </row>
    <row r="6612" spans="1:8" x14ac:dyDescent="0.25">
      <c r="A6612">
        <v>3362</v>
      </c>
      <c r="B6612" t="s">
        <v>10037</v>
      </c>
      <c r="C6612" t="s">
        <v>10038</v>
      </c>
      <c r="D6612" s="23">
        <v>7328227000100</v>
      </c>
      <c r="E6612" t="s">
        <v>2549</v>
      </c>
      <c r="F6612" t="s">
        <v>1386</v>
      </c>
      <c r="G6612">
        <v>4638</v>
      </c>
      <c r="H6612" s="23">
        <v>161452973</v>
      </c>
    </row>
    <row r="6613" spans="1:8" x14ac:dyDescent="0.25">
      <c r="A6613">
        <v>7345</v>
      </c>
      <c r="B6613" t="s">
        <v>23058</v>
      </c>
      <c r="C6613" t="s">
        <v>23059</v>
      </c>
      <c r="D6613" s="23"/>
      <c r="E6613" t="s">
        <v>1723</v>
      </c>
      <c r="F6613" t="s">
        <v>1386</v>
      </c>
      <c r="G6613">
        <v>10508</v>
      </c>
      <c r="H6613" s="23"/>
    </row>
    <row r="6614" spans="1:8" x14ac:dyDescent="0.25">
      <c r="A6614">
        <v>10398</v>
      </c>
      <c r="B6614" t="s">
        <v>23060</v>
      </c>
      <c r="C6614" t="s">
        <v>23060</v>
      </c>
      <c r="D6614" s="23"/>
      <c r="E6614" t="s">
        <v>1385</v>
      </c>
      <c r="F6614" t="s">
        <v>1386</v>
      </c>
      <c r="G6614">
        <v>15695</v>
      </c>
      <c r="H6614" s="23"/>
    </row>
    <row r="6615" spans="1:8" x14ac:dyDescent="0.25">
      <c r="A6615">
        <v>15542</v>
      </c>
      <c r="B6615" t="s">
        <v>10039</v>
      </c>
      <c r="C6615" t="s">
        <v>10039</v>
      </c>
      <c r="D6615" s="23">
        <v>41222326000140</v>
      </c>
      <c r="E6615" t="s">
        <v>1385</v>
      </c>
      <c r="F6615" t="s">
        <v>1386</v>
      </c>
      <c r="G6615">
        <v>24775</v>
      </c>
      <c r="H6615" s="23">
        <v>163932174</v>
      </c>
    </row>
    <row r="6616" spans="1:8" x14ac:dyDescent="0.25">
      <c r="A6616">
        <v>3828</v>
      </c>
      <c r="B6616" t="s">
        <v>10040</v>
      </c>
      <c r="C6616" t="s">
        <v>10041</v>
      </c>
      <c r="D6616" s="23">
        <v>9027793000107</v>
      </c>
      <c r="E6616" t="s">
        <v>1422</v>
      </c>
      <c r="F6616" t="s">
        <v>1386</v>
      </c>
      <c r="G6616">
        <v>5104</v>
      </c>
      <c r="H6616" s="23">
        <v>163131317</v>
      </c>
    </row>
    <row r="6617" spans="1:8" x14ac:dyDescent="0.25">
      <c r="A6617">
        <v>1152</v>
      </c>
      <c r="B6617" t="s">
        <v>23061</v>
      </c>
      <c r="C6617" t="s">
        <v>23061</v>
      </c>
      <c r="D6617" s="23"/>
      <c r="E6617" t="s">
        <v>1422</v>
      </c>
      <c r="F6617" t="s">
        <v>1386</v>
      </c>
      <c r="G6617">
        <v>2428</v>
      </c>
      <c r="H6617" s="23"/>
    </row>
    <row r="6618" spans="1:8" x14ac:dyDescent="0.25">
      <c r="A6618">
        <v>5448</v>
      </c>
      <c r="B6618" t="s">
        <v>10042</v>
      </c>
      <c r="C6618" t="s">
        <v>10043</v>
      </c>
      <c r="D6618" s="23">
        <v>15674917000149</v>
      </c>
      <c r="E6618" t="s">
        <v>2336</v>
      </c>
      <c r="F6618" t="s">
        <v>1386</v>
      </c>
      <c r="G6618">
        <v>8517</v>
      </c>
      <c r="H6618" s="23">
        <v>162050399</v>
      </c>
    </row>
    <row r="6619" spans="1:8" x14ac:dyDescent="0.25">
      <c r="A6619">
        <v>11000</v>
      </c>
      <c r="B6619" t="s">
        <v>23062</v>
      </c>
      <c r="C6619" t="s">
        <v>23063</v>
      </c>
      <c r="D6619" s="23"/>
      <c r="E6619" t="s">
        <v>1422</v>
      </c>
      <c r="F6619" t="s">
        <v>1386</v>
      </c>
      <c r="G6619">
        <v>16773</v>
      </c>
      <c r="H6619" s="23"/>
    </row>
    <row r="6620" spans="1:8" x14ac:dyDescent="0.25">
      <c r="A6620">
        <v>10640</v>
      </c>
      <c r="B6620" t="s">
        <v>10044</v>
      </c>
      <c r="C6620" t="s">
        <v>10045</v>
      </c>
      <c r="D6620" s="23">
        <v>30687119000145</v>
      </c>
      <c r="E6620" t="s">
        <v>1430</v>
      </c>
      <c r="F6620" t="s">
        <v>1415</v>
      </c>
      <c r="G6620">
        <v>16018</v>
      </c>
      <c r="H6620" s="23">
        <v>77731611</v>
      </c>
    </row>
    <row r="6621" spans="1:8" x14ac:dyDescent="0.25">
      <c r="A6621">
        <v>11642</v>
      </c>
      <c r="B6621" t="s">
        <v>23064</v>
      </c>
      <c r="C6621" t="s">
        <v>23065</v>
      </c>
      <c r="D6621" s="23"/>
      <c r="E6621" t="s">
        <v>1564</v>
      </c>
      <c r="F6621" t="s">
        <v>1386</v>
      </c>
      <c r="G6621">
        <v>9274</v>
      </c>
      <c r="H6621" s="23"/>
    </row>
    <row r="6622" spans="1:8" x14ac:dyDescent="0.25">
      <c r="A6622">
        <v>13286</v>
      </c>
      <c r="B6622" t="s">
        <v>10046</v>
      </c>
      <c r="C6622" t="s">
        <v>10046</v>
      </c>
      <c r="D6622" s="23">
        <v>37104311000100</v>
      </c>
      <c r="E6622" t="s">
        <v>1409</v>
      </c>
      <c r="F6622" t="s">
        <v>1386</v>
      </c>
      <c r="G6622">
        <v>20533</v>
      </c>
      <c r="H6622" s="23">
        <v>163655030</v>
      </c>
    </row>
    <row r="6623" spans="1:8" x14ac:dyDescent="0.25">
      <c r="A6623">
        <v>9825</v>
      </c>
      <c r="B6623" t="s">
        <v>10047</v>
      </c>
      <c r="C6623" t="s">
        <v>6494</v>
      </c>
      <c r="D6623" s="23">
        <v>13546208000152</v>
      </c>
      <c r="E6623" t="s">
        <v>2415</v>
      </c>
      <c r="F6623" t="s">
        <v>1386</v>
      </c>
      <c r="G6623">
        <v>14555</v>
      </c>
      <c r="H6623" s="23">
        <v>161831478</v>
      </c>
    </row>
    <row r="6624" spans="1:8" x14ac:dyDescent="0.25">
      <c r="A6624">
        <v>14669</v>
      </c>
      <c r="B6624" t="s">
        <v>23066</v>
      </c>
      <c r="C6624" t="s">
        <v>23066</v>
      </c>
      <c r="D6624" s="23"/>
      <c r="E6624" t="s">
        <v>15174</v>
      </c>
      <c r="F6624" t="s">
        <v>1386</v>
      </c>
      <c r="G6624">
        <v>23094</v>
      </c>
      <c r="H6624" s="23"/>
    </row>
    <row r="6625" spans="1:8" x14ac:dyDescent="0.25">
      <c r="A6625">
        <v>9433</v>
      </c>
      <c r="B6625" t="s">
        <v>23067</v>
      </c>
      <c r="C6625" t="s">
        <v>23068</v>
      </c>
      <c r="D6625" s="23"/>
      <c r="E6625" t="s">
        <v>1417</v>
      </c>
      <c r="F6625" t="s">
        <v>1418</v>
      </c>
      <c r="G6625">
        <v>13908</v>
      </c>
      <c r="H6625" s="23"/>
    </row>
    <row r="6626" spans="1:8" x14ac:dyDescent="0.25">
      <c r="A6626">
        <v>1447</v>
      </c>
      <c r="B6626" t="s">
        <v>10048</v>
      </c>
      <c r="C6626" t="s">
        <v>10049</v>
      </c>
      <c r="D6626" s="23">
        <v>10827351000124</v>
      </c>
      <c r="E6626" t="s">
        <v>2281</v>
      </c>
      <c r="F6626" t="s">
        <v>1386</v>
      </c>
      <c r="G6626">
        <v>2723</v>
      </c>
      <c r="H6626" s="23">
        <v>161615228</v>
      </c>
    </row>
    <row r="6627" spans="1:8" x14ac:dyDescent="0.25">
      <c r="A6627">
        <v>5945</v>
      </c>
      <c r="B6627" t="s">
        <v>23069</v>
      </c>
      <c r="C6627" t="s">
        <v>23070</v>
      </c>
      <c r="D6627" s="23"/>
      <c r="E6627" t="s">
        <v>1530</v>
      </c>
      <c r="F6627" t="s">
        <v>1386</v>
      </c>
      <c r="G6627">
        <v>5487</v>
      </c>
      <c r="H6627" s="23"/>
    </row>
    <row r="6628" spans="1:8" x14ac:dyDescent="0.25">
      <c r="A6628">
        <v>9263</v>
      </c>
      <c r="B6628" t="s">
        <v>10050</v>
      </c>
      <c r="C6628" t="s">
        <v>10050</v>
      </c>
      <c r="D6628" s="23">
        <v>22549051000100</v>
      </c>
      <c r="E6628" t="s">
        <v>2306</v>
      </c>
      <c r="F6628" t="s">
        <v>1386</v>
      </c>
      <c r="G6628">
        <v>13755</v>
      </c>
      <c r="H6628" s="23">
        <v>162527225</v>
      </c>
    </row>
    <row r="6629" spans="1:8" x14ac:dyDescent="0.25">
      <c r="A6629">
        <v>3653</v>
      </c>
      <c r="B6629" t="s">
        <v>10051</v>
      </c>
      <c r="C6629" t="s">
        <v>10052</v>
      </c>
      <c r="D6629" s="23">
        <v>8558108000106</v>
      </c>
      <c r="E6629" t="s">
        <v>1385</v>
      </c>
      <c r="F6629" t="s">
        <v>1386</v>
      </c>
      <c r="G6629">
        <v>4929</v>
      </c>
      <c r="H6629" s="23" t="s">
        <v>10053</v>
      </c>
    </row>
    <row r="6630" spans="1:8" x14ac:dyDescent="0.25">
      <c r="A6630">
        <v>2683</v>
      </c>
      <c r="B6630" t="s">
        <v>10054</v>
      </c>
      <c r="C6630" t="s">
        <v>10055</v>
      </c>
      <c r="D6630" s="23">
        <v>41119223000150</v>
      </c>
      <c r="E6630" t="s">
        <v>2281</v>
      </c>
      <c r="F6630" t="s">
        <v>1386</v>
      </c>
      <c r="G6630">
        <v>3959</v>
      </c>
      <c r="H6630" s="23">
        <v>160782090</v>
      </c>
    </row>
    <row r="6631" spans="1:8" x14ac:dyDescent="0.25">
      <c r="A6631">
        <v>5105</v>
      </c>
      <c r="B6631" t="s">
        <v>23071</v>
      </c>
      <c r="C6631" t="s">
        <v>23071</v>
      </c>
      <c r="D6631" s="23"/>
      <c r="E6631" t="s">
        <v>1385</v>
      </c>
      <c r="F6631" t="s">
        <v>1386</v>
      </c>
      <c r="G6631">
        <v>8150</v>
      </c>
      <c r="H6631" s="23"/>
    </row>
    <row r="6632" spans="1:8" x14ac:dyDescent="0.25">
      <c r="A6632">
        <v>3420</v>
      </c>
      <c r="B6632" t="s">
        <v>10056</v>
      </c>
      <c r="C6632" t="s">
        <v>10057</v>
      </c>
      <c r="D6632" s="23">
        <v>7600256000189</v>
      </c>
      <c r="E6632" t="s">
        <v>1385</v>
      </c>
      <c r="F6632" t="s">
        <v>1386</v>
      </c>
      <c r="G6632">
        <v>4696</v>
      </c>
      <c r="H6632" s="23" t="s">
        <v>10058</v>
      </c>
    </row>
    <row r="6633" spans="1:8" x14ac:dyDescent="0.25">
      <c r="A6633">
        <v>5756</v>
      </c>
      <c r="B6633" t="s">
        <v>23072</v>
      </c>
      <c r="C6633" t="s">
        <v>23072</v>
      </c>
      <c r="D6633" s="23"/>
      <c r="E6633" t="s">
        <v>4939</v>
      </c>
      <c r="F6633" t="s">
        <v>1444</v>
      </c>
      <c r="G6633">
        <v>8770</v>
      </c>
      <c r="H6633" s="23"/>
    </row>
    <row r="6634" spans="1:8" x14ac:dyDescent="0.25">
      <c r="A6634">
        <v>12852</v>
      </c>
      <c r="B6634" t="s">
        <v>10059</v>
      </c>
      <c r="C6634" t="s">
        <v>10059</v>
      </c>
      <c r="D6634" s="23">
        <v>32642083000109</v>
      </c>
      <c r="E6634" t="s">
        <v>1510</v>
      </c>
      <c r="F6634" t="s">
        <v>1386</v>
      </c>
      <c r="G6634">
        <v>19887</v>
      </c>
      <c r="H6634" s="23">
        <v>163327335</v>
      </c>
    </row>
    <row r="6635" spans="1:8" x14ac:dyDescent="0.25">
      <c r="A6635">
        <v>1562</v>
      </c>
      <c r="B6635" t="s">
        <v>10060</v>
      </c>
      <c r="C6635" t="s">
        <v>10061</v>
      </c>
      <c r="D6635" s="23">
        <v>11298926000121</v>
      </c>
      <c r="E6635" t="s">
        <v>2047</v>
      </c>
      <c r="F6635" t="s">
        <v>1386</v>
      </c>
      <c r="G6635">
        <v>2838</v>
      </c>
      <c r="H6635" s="23">
        <v>161652972</v>
      </c>
    </row>
    <row r="6636" spans="1:8" x14ac:dyDescent="0.25">
      <c r="A6636">
        <v>1536</v>
      </c>
      <c r="B6636" t="s">
        <v>10062</v>
      </c>
      <c r="C6636" t="s">
        <v>10063</v>
      </c>
      <c r="D6636" s="23">
        <v>11158489000140</v>
      </c>
      <c r="E6636" t="s">
        <v>1409</v>
      </c>
      <c r="F6636" t="s">
        <v>1386</v>
      </c>
      <c r="G6636">
        <v>2812</v>
      </c>
      <c r="H6636" s="23" t="s">
        <v>10064</v>
      </c>
    </row>
    <row r="6637" spans="1:8" x14ac:dyDescent="0.25">
      <c r="A6637">
        <v>3708</v>
      </c>
      <c r="B6637" t="s">
        <v>10065</v>
      </c>
      <c r="C6637" t="s">
        <v>10066</v>
      </c>
      <c r="D6637" s="23">
        <v>8749551000164</v>
      </c>
      <c r="E6637" t="s">
        <v>1430</v>
      </c>
      <c r="F6637" t="s">
        <v>1415</v>
      </c>
      <c r="G6637">
        <v>4984</v>
      </c>
      <c r="H6637" s="23" t="s">
        <v>10067</v>
      </c>
    </row>
    <row r="6638" spans="1:8" x14ac:dyDescent="0.25">
      <c r="A6638">
        <v>5736</v>
      </c>
      <c r="B6638" t="s">
        <v>23073</v>
      </c>
      <c r="C6638" t="s">
        <v>23073</v>
      </c>
      <c r="D6638" s="23"/>
      <c r="E6638" t="s">
        <v>1583</v>
      </c>
      <c r="F6638" t="s">
        <v>1386</v>
      </c>
      <c r="G6638">
        <v>8759</v>
      </c>
      <c r="H6638" s="23"/>
    </row>
    <row r="6639" spans="1:8" x14ac:dyDescent="0.25">
      <c r="A6639">
        <v>11003</v>
      </c>
      <c r="B6639" t="s">
        <v>10068</v>
      </c>
      <c r="C6639" t="s">
        <v>10069</v>
      </c>
      <c r="D6639" s="23">
        <v>18820004000181</v>
      </c>
      <c r="E6639" t="s">
        <v>1385</v>
      </c>
      <c r="F6639" t="s">
        <v>1386</v>
      </c>
      <c r="G6639">
        <v>16776</v>
      </c>
      <c r="H6639" s="23">
        <v>162195613</v>
      </c>
    </row>
    <row r="6640" spans="1:8" x14ac:dyDescent="0.25">
      <c r="A6640">
        <v>14671</v>
      </c>
      <c r="B6640" t="s">
        <v>23074</v>
      </c>
      <c r="C6640" t="s">
        <v>23074</v>
      </c>
      <c r="D6640" s="23"/>
      <c r="E6640" t="s">
        <v>2050</v>
      </c>
      <c r="F6640" t="s">
        <v>1386</v>
      </c>
      <c r="G6640">
        <v>23096</v>
      </c>
      <c r="H6640" s="23"/>
    </row>
    <row r="6641" spans="1:8" x14ac:dyDescent="0.25">
      <c r="A6641">
        <v>15469</v>
      </c>
      <c r="B6641" t="s">
        <v>23075</v>
      </c>
      <c r="C6641" t="s">
        <v>23076</v>
      </c>
      <c r="D6641" s="23"/>
      <c r="E6641" t="s">
        <v>1422</v>
      </c>
      <c r="F6641" t="s">
        <v>1386</v>
      </c>
      <c r="G6641">
        <v>16455</v>
      </c>
      <c r="H6641" s="23"/>
    </row>
    <row r="6642" spans="1:8" x14ac:dyDescent="0.25">
      <c r="A6642">
        <v>7814</v>
      </c>
      <c r="B6642" t="s">
        <v>10070</v>
      </c>
      <c r="C6642" t="s">
        <v>10070</v>
      </c>
      <c r="D6642" s="23">
        <v>20828394000188</v>
      </c>
      <c r="E6642" t="s">
        <v>1385</v>
      </c>
      <c r="F6642" t="s">
        <v>1386</v>
      </c>
      <c r="G6642">
        <v>12123</v>
      </c>
      <c r="H6642" s="23">
        <v>162376952</v>
      </c>
    </row>
    <row r="6643" spans="1:8" x14ac:dyDescent="0.25">
      <c r="A6643">
        <v>5036</v>
      </c>
      <c r="B6643" t="s">
        <v>10071</v>
      </c>
      <c r="C6643" t="s">
        <v>10071</v>
      </c>
      <c r="D6643" s="23">
        <v>15794913000102</v>
      </c>
      <c r="E6643" t="s">
        <v>1533</v>
      </c>
      <c r="F6643" t="s">
        <v>1386</v>
      </c>
      <c r="G6643">
        <v>8072</v>
      </c>
      <c r="H6643" s="23">
        <v>162003889</v>
      </c>
    </row>
    <row r="6644" spans="1:8" x14ac:dyDescent="0.25">
      <c r="A6644">
        <v>10236</v>
      </c>
      <c r="B6644" t="s">
        <v>10072</v>
      </c>
      <c r="C6644" t="s">
        <v>10072</v>
      </c>
      <c r="D6644" s="23">
        <v>28036683000156</v>
      </c>
      <c r="E6644" t="s">
        <v>1409</v>
      </c>
      <c r="F6644" t="s">
        <v>1386</v>
      </c>
      <c r="G6644">
        <v>15444</v>
      </c>
      <c r="H6644" s="23">
        <v>162959613</v>
      </c>
    </row>
    <row r="6645" spans="1:8" x14ac:dyDescent="0.25">
      <c r="A6645">
        <v>9595</v>
      </c>
      <c r="B6645" t="s">
        <v>10073</v>
      </c>
      <c r="C6645" t="s">
        <v>10073</v>
      </c>
      <c r="D6645" s="23">
        <v>6191792000105</v>
      </c>
      <c r="E6645" t="s">
        <v>1430</v>
      </c>
      <c r="F6645" t="s">
        <v>1415</v>
      </c>
      <c r="G6645">
        <v>14291</v>
      </c>
      <c r="H6645" s="23">
        <v>31143172</v>
      </c>
    </row>
    <row r="6646" spans="1:8" x14ac:dyDescent="0.25">
      <c r="A6646">
        <v>7578</v>
      </c>
      <c r="B6646" t="s">
        <v>10074</v>
      </c>
      <c r="C6646" t="s">
        <v>10074</v>
      </c>
      <c r="D6646" s="23">
        <v>9008073000102</v>
      </c>
      <c r="E6646" t="s">
        <v>1476</v>
      </c>
      <c r="F6646" t="s">
        <v>1415</v>
      </c>
      <c r="G6646">
        <v>11627</v>
      </c>
      <c r="H6646" s="23">
        <v>35548568</v>
      </c>
    </row>
    <row r="6647" spans="1:8" x14ac:dyDescent="0.25">
      <c r="A6647">
        <v>10615</v>
      </c>
      <c r="B6647" t="s">
        <v>10075</v>
      </c>
      <c r="C6647" t="s">
        <v>10075</v>
      </c>
      <c r="D6647" s="23">
        <v>21778760000102</v>
      </c>
      <c r="E6647" t="s">
        <v>1385</v>
      </c>
      <c r="F6647" t="s">
        <v>1386</v>
      </c>
      <c r="G6647">
        <v>15988</v>
      </c>
      <c r="H6647" s="23">
        <v>162471122</v>
      </c>
    </row>
    <row r="6648" spans="1:8" x14ac:dyDescent="0.25">
      <c r="A6648">
        <v>6518</v>
      </c>
      <c r="B6648" t="s">
        <v>10076</v>
      </c>
      <c r="C6648" t="s">
        <v>10076</v>
      </c>
      <c r="D6648" s="23">
        <v>6299269000369</v>
      </c>
      <c r="E6648" t="s">
        <v>1422</v>
      </c>
      <c r="F6648" t="s">
        <v>1386</v>
      </c>
      <c r="G6648">
        <v>10049</v>
      </c>
      <c r="H6648" s="23">
        <v>161442277</v>
      </c>
    </row>
    <row r="6649" spans="1:8" x14ac:dyDescent="0.25">
      <c r="A6649">
        <v>3211</v>
      </c>
      <c r="B6649" t="s">
        <v>10077</v>
      </c>
      <c r="C6649" t="s">
        <v>10078</v>
      </c>
      <c r="D6649" s="23">
        <v>6299269000105</v>
      </c>
      <c r="E6649" t="s">
        <v>1572</v>
      </c>
      <c r="F6649" t="s">
        <v>1386</v>
      </c>
      <c r="G6649">
        <v>4487</v>
      </c>
      <c r="H6649" s="23">
        <v>161429017</v>
      </c>
    </row>
    <row r="6650" spans="1:8" x14ac:dyDescent="0.25">
      <c r="A6650">
        <v>6853</v>
      </c>
      <c r="B6650" t="s">
        <v>10079</v>
      </c>
      <c r="C6650" t="s">
        <v>10079</v>
      </c>
      <c r="D6650" s="23">
        <v>14977572000130</v>
      </c>
      <c r="E6650" t="s">
        <v>1430</v>
      </c>
      <c r="F6650" t="s">
        <v>1444</v>
      </c>
      <c r="G6650">
        <v>10824</v>
      </c>
      <c r="H6650" s="23" t="s">
        <v>1438</v>
      </c>
    </row>
    <row r="6651" spans="1:8" x14ac:dyDescent="0.25">
      <c r="A6651">
        <v>13892</v>
      </c>
      <c r="B6651" t="s">
        <v>10080</v>
      </c>
      <c r="C6651" t="s">
        <v>10081</v>
      </c>
      <c r="D6651" s="23">
        <v>47760383000160</v>
      </c>
      <c r="E6651" t="s">
        <v>1744</v>
      </c>
      <c r="F6651" t="s">
        <v>1386</v>
      </c>
      <c r="G6651">
        <v>21650</v>
      </c>
      <c r="H6651" s="23" t="s">
        <v>1438</v>
      </c>
    </row>
    <row r="6652" spans="1:8" x14ac:dyDescent="0.25">
      <c r="A6652">
        <v>15203</v>
      </c>
      <c r="B6652" t="s">
        <v>10082</v>
      </c>
      <c r="C6652" t="s">
        <v>10082</v>
      </c>
      <c r="D6652" s="23">
        <v>16971910000151</v>
      </c>
      <c r="E6652" t="s">
        <v>1385</v>
      </c>
      <c r="F6652" t="s">
        <v>1386</v>
      </c>
      <c r="G6652">
        <v>24298</v>
      </c>
      <c r="H6652" s="23" t="s">
        <v>1438</v>
      </c>
    </row>
    <row r="6653" spans="1:8" x14ac:dyDescent="0.25">
      <c r="A6653">
        <v>6624</v>
      </c>
      <c r="B6653" t="s">
        <v>10083</v>
      </c>
      <c r="C6653" t="s">
        <v>10084</v>
      </c>
      <c r="D6653" s="23">
        <v>8708780000130</v>
      </c>
      <c r="E6653" t="s">
        <v>1505</v>
      </c>
      <c r="F6653" t="s">
        <v>1390</v>
      </c>
      <c r="G6653">
        <v>10160</v>
      </c>
      <c r="H6653" s="23">
        <v>582733410116</v>
      </c>
    </row>
    <row r="6654" spans="1:8" x14ac:dyDescent="0.25">
      <c r="A6654">
        <v>8577</v>
      </c>
      <c r="B6654" t="s">
        <v>10085</v>
      </c>
      <c r="C6654" t="s">
        <v>10085</v>
      </c>
      <c r="D6654" s="23">
        <v>19517891000186</v>
      </c>
      <c r="E6654" t="s">
        <v>1409</v>
      </c>
      <c r="F6654" t="s">
        <v>1386</v>
      </c>
      <c r="G6654">
        <v>13079</v>
      </c>
      <c r="H6654" s="23" t="s">
        <v>1438</v>
      </c>
    </row>
    <row r="6655" spans="1:8" x14ac:dyDescent="0.25">
      <c r="A6655">
        <v>14777</v>
      </c>
      <c r="B6655" t="s">
        <v>10086</v>
      </c>
      <c r="C6655" t="s">
        <v>10087</v>
      </c>
      <c r="D6655" s="23">
        <v>90278565000128</v>
      </c>
      <c r="E6655" t="s">
        <v>10088</v>
      </c>
      <c r="F6655" t="s">
        <v>1619</v>
      </c>
      <c r="G6655">
        <v>23228</v>
      </c>
      <c r="H6655" s="23">
        <v>1210054440</v>
      </c>
    </row>
    <row r="6656" spans="1:8" x14ac:dyDescent="0.25">
      <c r="A6656">
        <v>15570</v>
      </c>
      <c r="B6656" t="s">
        <v>10089</v>
      </c>
      <c r="C6656" t="s">
        <v>10089</v>
      </c>
      <c r="D6656" s="23">
        <v>44714801000194</v>
      </c>
      <c r="E6656" t="s">
        <v>4732</v>
      </c>
      <c r="F6656" t="s">
        <v>1386</v>
      </c>
      <c r="G6656">
        <v>24818</v>
      </c>
      <c r="H6656" s="23">
        <v>164204377</v>
      </c>
    </row>
    <row r="6657" spans="1:8" x14ac:dyDescent="0.25">
      <c r="A6657">
        <v>11109</v>
      </c>
      <c r="B6657" t="s">
        <v>10090</v>
      </c>
      <c r="C6657" t="s">
        <v>10091</v>
      </c>
      <c r="D6657" s="23">
        <v>18092640000134</v>
      </c>
      <c r="E6657" t="s">
        <v>9707</v>
      </c>
      <c r="F6657" t="s">
        <v>1415</v>
      </c>
      <c r="G6657">
        <v>16907</v>
      </c>
      <c r="H6657" s="23">
        <v>83800743</v>
      </c>
    </row>
    <row r="6658" spans="1:8" x14ac:dyDescent="0.25">
      <c r="A6658">
        <v>14402</v>
      </c>
      <c r="B6658" t="s">
        <v>23077</v>
      </c>
      <c r="C6658" t="s">
        <v>23078</v>
      </c>
      <c r="D6658" s="23"/>
      <c r="E6658" t="s">
        <v>1422</v>
      </c>
      <c r="F6658" t="s">
        <v>1386</v>
      </c>
      <c r="G6658">
        <v>20219</v>
      </c>
      <c r="H6658" s="23"/>
    </row>
    <row r="6659" spans="1:8" x14ac:dyDescent="0.25">
      <c r="A6659">
        <v>1630</v>
      </c>
      <c r="B6659" t="s">
        <v>10092</v>
      </c>
      <c r="C6659" t="s">
        <v>10093</v>
      </c>
      <c r="D6659" s="23">
        <v>11635928000169</v>
      </c>
      <c r="E6659" t="s">
        <v>3109</v>
      </c>
      <c r="F6659" t="s">
        <v>1386</v>
      </c>
      <c r="G6659">
        <v>2906</v>
      </c>
      <c r="H6659" s="23">
        <v>161661530</v>
      </c>
    </row>
    <row r="6660" spans="1:8" x14ac:dyDescent="0.25">
      <c r="A6660">
        <v>8645</v>
      </c>
      <c r="B6660" t="s">
        <v>10094</v>
      </c>
      <c r="C6660" t="s">
        <v>10094</v>
      </c>
      <c r="D6660" s="23">
        <v>25249968000187</v>
      </c>
      <c r="E6660" t="s">
        <v>4711</v>
      </c>
      <c r="F6660" t="s">
        <v>1407</v>
      </c>
      <c r="G6660">
        <v>13154</v>
      </c>
      <c r="H6660" s="23">
        <v>65364791</v>
      </c>
    </row>
    <row r="6661" spans="1:8" x14ac:dyDescent="0.25">
      <c r="A6661">
        <v>4075</v>
      </c>
      <c r="B6661" t="s">
        <v>10095</v>
      </c>
      <c r="C6661" t="s">
        <v>10096</v>
      </c>
      <c r="D6661" s="23">
        <v>9474803000152</v>
      </c>
      <c r="E6661" t="s">
        <v>1385</v>
      </c>
      <c r="F6661" t="s">
        <v>1386</v>
      </c>
      <c r="G6661">
        <v>5351</v>
      </c>
      <c r="H6661" s="23">
        <v>161559620</v>
      </c>
    </row>
    <row r="6662" spans="1:8" x14ac:dyDescent="0.25">
      <c r="A6662">
        <v>5916</v>
      </c>
      <c r="B6662" t="s">
        <v>10097</v>
      </c>
      <c r="C6662" t="s">
        <v>10098</v>
      </c>
      <c r="D6662" s="23">
        <v>7524885000177</v>
      </c>
      <c r="E6662" t="s">
        <v>2667</v>
      </c>
      <c r="F6662" t="s">
        <v>1390</v>
      </c>
      <c r="G6662">
        <v>8912</v>
      </c>
      <c r="H6662" s="23">
        <v>535380286111</v>
      </c>
    </row>
    <row r="6663" spans="1:8" x14ac:dyDescent="0.25">
      <c r="A6663">
        <v>10638</v>
      </c>
      <c r="B6663" t="s">
        <v>10099</v>
      </c>
      <c r="C6663" t="s">
        <v>10099</v>
      </c>
      <c r="D6663" s="23">
        <v>13020546000156</v>
      </c>
      <c r="E6663" t="s">
        <v>1572</v>
      </c>
      <c r="F6663" t="s">
        <v>1386</v>
      </c>
      <c r="G6663">
        <v>16016</v>
      </c>
      <c r="H6663" s="23">
        <v>161788300</v>
      </c>
    </row>
    <row r="6664" spans="1:8" x14ac:dyDescent="0.25">
      <c r="A6664">
        <v>15146</v>
      </c>
      <c r="B6664" t="s">
        <v>10100</v>
      </c>
      <c r="D6664" s="23">
        <v>26543450000114</v>
      </c>
      <c r="E6664" t="s">
        <v>1385</v>
      </c>
      <c r="F6664" t="s">
        <v>1386</v>
      </c>
      <c r="G6664">
        <v>24125</v>
      </c>
      <c r="H6664" s="23">
        <v>162837020</v>
      </c>
    </row>
    <row r="6665" spans="1:8" x14ac:dyDescent="0.25">
      <c r="A6665">
        <v>14667</v>
      </c>
      <c r="B6665" t="s">
        <v>10101</v>
      </c>
      <c r="C6665" t="s">
        <v>10102</v>
      </c>
      <c r="D6665" s="23">
        <v>52100650000102</v>
      </c>
      <c r="E6665" t="s">
        <v>1527</v>
      </c>
      <c r="F6665" t="s">
        <v>1386</v>
      </c>
      <c r="G6665">
        <v>23090</v>
      </c>
      <c r="H6665" s="23">
        <v>164754741</v>
      </c>
    </row>
    <row r="6666" spans="1:8" x14ac:dyDescent="0.25">
      <c r="A6666">
        <v>1668</v>
      </c>
      <c r="B6666" t="s">
        <v>10103</v>
      </c>
      <c r="C6666" t="s">
        <v>10104</v>
      </c>
      <c r="D6666" s="23">
        <v>11914102000139</v>
      </c>
      <c r="E6666" t="s">
        <v>1507</v>
      </c>
      <c r="F6666" t="s">
        <v>1415</v>
      </c>
      <c r="G6666">
        <v>2944</v>
      </c>
      <c r="H6666" s="23">
        <v>39896749</v>
      </c>
    </row>
    <row r="6667" spans="1:8" x14ac:dyDescent="0.25">
      <c r="A6667">
        <v>1870</v>
      </c>
      <c r="B6667" t="s">
        <v>10105</v>
      </c>
      <c r="C6667" t="s">
        <v>10106</v>
      </c>
      <c r="D6667" s="23">
        <v>13087320000172</v>
      </c>
      <c r="E6667" t="s">
        <v>1385</v>
      </c>
      <c r="F6667" t="s">
        <v>1386</v>
      </c>
      <c r="G6667">
        <v>3146</v>
      </c>
      <c r="H6667" s="23" t="s">
        <v>10107</v>
      </c>
    </row>
    <row r="6668" spans="1:8" x14ac:dyDescent="0.25">
      <c r="A6668">
        <v>13968</v>
      </c>
      <c r="B6668" t="s">
        <v>10108</v>
      </c>
      <c r="C6668" t="s">
        <v>10108</v>
      </c>
      <c r="D6668" s="23">
        <v>43711857000122</v>
      </c>
      <c r="E6668" t="s">
        <v>1409</v>
      </c>
      <c r="F6668" t="s">
        <v>1386</v>
      </c>
      <c r="G6668">
        <v>21762</v>
      </c>
      <c r="H6668" s="23">
        <v>164129561</v>
      </c>
    </row>
    <row r="6669" spans="1:8" x14ac:dyDescent="0.25">
      <c r="A6669">
        <v>15692</v>
      </c>
      <c r="B6669" t="s">
        <v>10109</v>
      </c>
      <c r="D6669" s="23">
        <v>49286420000175</v>
      </c>
      <c r="E6669" t="s">
        <v>1435</v>
      </c>
      <c r="F6669" t="s">
        <v>1390</v>
      </c>
      <c r="G6669">
        <v>24974</v>
      </c>
      <c r="H6669" s="23">
        <v>336101227113</v>
      </c>
    </row>
    <row r="6670" spans="1:8" x14ac:dyDescent="0.25">
      <c r="A6670">
        <v>14062</v>
      </c>
      <c r="B6670" t="s">
        <v>10110</v>
      </c>
      <c r="C6670" t="s">
        <v>10110</v>
      </c>
      <c r="D6670" s="23">
        <v>48334057000153</v>
      </c>
      <c r="E6670" t="s">
        <v>1921</v>
      </c>
      <c r="F6670" t="s">
        <v>1386</v>
      </c>
      <c r="G6670">
        <v>21844</v>
      </c>
      <c r="H6670" s="23">
        <v>164476857</v>
      </c>
    </row>
    <row r="6671" spans="1:8" x14ac:dyDescent="0.25">
      <c r="A6671">
        <v>13845</v>
      </c>
      <c r="B6671" t="s">
        <v>10111</v>
      </c>
      <c r="C6671" t="s">
        <v>10112</v>
      </c>
      <c r="D6671" s="23">
        <v>47502211000196</v>
      </c>
      <c r="E6671" t="s">
        <v>1465</v>
      </c>
      <c r="F6671" t="s">
        <v>1398</v>
      </c>
      <c r="G6671">
        <v>21575</v>
      </c>
      <c r="H6671" s="23">
        <v>206137737</v>
      </c>
    </row>
    <row r="6672" spans="1:8" x14ac:dyDescent="0.25">
      <c r="A6672">
        <v>3139</v>
      </c>
      <c r="B6672" t="s">
        <v>10113</v>
      </c>
      <c r="C6672" t="s">
        <v>10114</v>
      </c>
      <c r="D6672" s="23">
        <v>6069250000164</v>
      </c>
      <c r="E6672" t="s">
        <v>1385</v>
      </c>
      <c r="F6672" t="s">
        <v>1386</v>
      </c>
      <c r="G6672">
        <v>4415</v>
      </c>
      <c r="H6672" s="23">
        <v>161406912</v>
      </c>
    </row>
    <row r="6673" spans="1:8" x14ac:dyDescent="0.25">
      <c r="A6673">
        <v>13069</v>
      </c>
      <c r="B6673" t="s">
        <v>10115</v>
      </c>
      <c r="C6673" t="s">
        <v>10116</v>
      </c>
      <c r="D6673" s="23">
        <v>44886742000131</v>
      </c>
      <c r="E6673" t="s">
        <v>4168</v>
      </c>
      <c r="F6673" t="s">
        <v>4169</v>
      </c>
      <c r="G6673">
        <v>20195</v>
      </c>
      <c r="H6673" s="23" t="s">
        <v>1438</v>
      </c>
    </row>
    <row r="6674" spans="1:8" x14ac:dyDescent="0.25">
      <c r="A6674">
        <v>12329</v>
      </c>
      <c r="B6674" t="s">
        <v>10117</v>
      </c>
      <c r="C6674" t="s">
        <v>9958</v>
      </c>
      <c r="D6674" s="23">
        <v>23257928000151</v>
      </c>
      <c r="E6674" t="s">
        <v>1385</v>
      </c>
      <c r="F6674" t="s">
        <v>1386</v>
      </c>
      <c r="G6674">
        <v>18931</v>
      </c>
      <c r="H6674" s="23">
        <v>162660715</v>
      </c>
    </row>
    <row r="6675" spans="1:8" x14ac:dyDescent="0.25">
      <c r="A6675">
        <v>8578</v>
      </c>
      <c r="B6675" t="s">
        <v>10118</v>
      </c>
      <c r="C6675" t="s">
        <v>10119</v>
      </c>
      <c r="D6675" s="23">
        <v>6090659000162</v>
      </c>
      <c r="E6675" t="s">
        <v>4200</v>
      </c>
      <c r="F6675" t="s">
        <v>1415</v>
      </c>
      <c r="G6675">
        <v>13080</v>
      </c>
      <c r="H6675" s="23">
        <v>50522469</v>
      </c>
    </row>
    <row r="6676" spans="1:8" x14ac:dyDescent="0.25">
      <c r="A6676">
        <v>8263</v>
      </c>
      <c r="B6676" t="s">
        <v>10120</v>
      </c>
      <c r="C6676" t="s">
        <v>10121</v>
      </c>
      <c r="D6676" s="23">
        <v>13037865000174</v>
      </c>
      <c r="E6676" t="s">
        <v>1385</v>
      </c>
      <c r="F6676" t="s">
        <v>1386</v>
      </c>
      <c r="G6676">
        <v>12526</v>
      </c>
      <c r="H6676" s="23">
        <v>161779131</v>
      </c>
    </row>
    <row r="6677" spans="1:8" x14ac:dyDescent="0.25">
      <c r="A6677">
        <v>2074</v>
      </c>
      <c r="B6677" t="s">
        <v>10122</v>
      </c>
      <c r="C6677" t="s">
        <v>10123</v>
      </c>
      <c r="D6677" s="23">
        <v>2123320000164</v>
      </c>
      <c r="E6677" t="s">
        <v>1430</v>
      </c>
      <c r="F6677" t="s">
        <v>1415</v>
      </c>
      <c r="G6677">
        <v>3350</v>
      </c>
      <c r="H6677" s="23">
        <v>24029807</v>
      </c>
    </row>
    <row r="6678" spans="1:8" x14ac:dyDescent="0.25">
      <c r="A6678">
        <v>5314</v>
      </c>
      <c r="B6678" t="s">
        <v>10124</v>
      </c>
      <c r="C6678" t="s">
        <v>10125</v>
      </c>
      <c r="D6678" s="23">
        <v>8656418000163</v>
      </c>
      <c r="E6678" t="s">
        <v>10126</v>
      </c>
      <c r="F6678" t="s">
        <v>1390</v>
      </c>
      <c r="G6678">
        <v>8350</v>
      </c>
      <c r="H6678" s="23" t="s">
        <v>1438</v>
      </c>
    </row>
    <row r="6679" spans="1:8" x14ac:dyDescent="0.25">
      <c r="A6679">
        <v>13070</v>
      </c>
      <c r="B6679" t="s">
        <v>10127</v>
      </c>
      <c r="C6679" t="s">
        <v>10127</v>
      </c>
      <c r="D6679" s="23">
        <v>12409226000120</v>
      </c>
      <c r="E6679" t="s">
        <v>2170</v>
      </c>
      <c r="F6679" t="s">
        <v>1415</v>
      </c>
      <c r="G6679">
        <v>20213</v>
      </c>
      <c r="H6679" s="23" t="s">
        <v>1438</v>
      </c>
    </row>
    <row r="6680" spans="1:8" x14ac:dyDescent="0.25">
      <c r="A6680">
        <v>7680</v>
      </c>
      <c r="B6680" t="s">
        <v>10128</v>
      </c>
      <c r="C6680" t="s">
        <v>10129</v>
      </c>
      <c r="D6680" s="23">
        <v>5104151000103</v>
      </c>
      <c r="E6680" t="s">
        <v>1541</v>
      </c>
      <c r="F6680" t="s">
        <v>1386</v>
      </c>
      <c r="G6680">
        <v>11989</v>
      </c>
      <c r="H6680" s="23">
        <v>161358551</v>
      </c>
    </row>
    <row r="6681" spans="1:8" x14ac:dyDescent="0.25">
      <c r="A6681">
        <v>9667</v>
      </c>
      <c r="B6681" t="s">
        <v>10130</v>
      </c>
      <c r="C6681" t="s">
        <v>10130</v>
      </c>
      <c r="D6681" s="23">
        <v>14797154000160</v>
      </c>
      <c r="E6681" t="s">
        <v>1465</v>
      </c>
      <c r="F6681" t="s">
        <v>1398</v>
      </c>
      <c r="G6681">
        <v>14364</v>
      </c>
      <c r="H6681" s="23">
        <v>204741203</v>
      </c>
    </row>
    <row r="6682" spans="1:8" x14ac:dyDescent="0.25">
      <c r="A6682">
        <v>9559</v>
      </c>
      <c r="B6682" t="s">
        <v>10131</v>
      </c>
      <c r="C6682" t="s">
        <v>10132</v>
      </c>
      <c r="D6682" s="23">
        <v>12562516000109</v>
      </c>
      <c r="E6682" t="s">
        <v>1430</v>
      </c>
      <c r="F6682" t="s">
        <v>1415</v>
      </c>
      <c r="G6682">
        <v>14256</v>
      </c>
      <c r="H6682" s="23">
        <v>41479289</v>
      </c>
    </row>
    <row r="6683" spans="1:8" x14ac:dyDescent="0.25">
      <c r="A6683">
        <v>11899</v>
      </c>
      <c r="B6683" t="s">
        <v>10133</v>
      </c>
      <c r="C6683" t="s">
        <v>10134</v>
      </c>
      <c r="D6683" s="23">
        <v>12288835000178</v>
      </c>
      <c r="E6683" t="s">
        <v>1921</v>
      </c>
      <c r="F6683" t="s">
        <v>1386</v>
      </c>
      <c r="G6683">
        <v>18290</v>
      </c>
      <c r="H6683" s="23">
        <v>161740774</v>
      </c>
    </row>
    <row r="6684" spans="1:8" x14ac:dyDescent="0.25">
      <c r="A6684">
        <v>6793</v>
      </c>
      <c r="B6684" t="s">
        <v>10135</v>
      </c>
      <c r="C6684" t="s">
        <v>10135</v>
      </c>
      <c r="D6684" s="23">
        <v>18115119000175</v>
      </c>
      <c r="E6684" t="s">
        <v>1430</v>
      </c>
      <c r="F6684" t="s">
        <v>1415</v>
      </c>
      <c r="G6684">
        <v>10707</v>
      </c>
      <c r="H6684" s="23" t="s">
        <v>1438</v>
      </c>
    </row>
    <row r="6685" spans="1:8" x14ac:dyDescent="0.25">
      <c r="A6685">
        <v>11221</v>
      </c>
      <c r="B6685" t="s">
        <v>10136</v>
      </c>
      <c r="C6685" t="s">
        <v>10136</v>
      </c>
      <c r="D6685" s="23">
        <v>24005103000102</v>
      </c>
      <c r="E6685" t="s">
        <v>1385</v>
      </c>
      <c r="F6685" t="s">
        <v>1386</v>
      </c>
      <c r="G6685">
        <v>17049</v>
      </c>
      <c r="H6685" s="23">
        <v>162663463</v>
      </c>
    </row>
    <row r="6686" spans="1:8" x14ac:dyDescent="0.25">
      <c r="A6686">
        <v>11819</v>
      </c>
      <c r="B6686" t="s">
        <v>10137</v>
      </c>
      <c r="C6686" t="s">
        <v>10137</v>
      </c>
      <c r="D6686" s="23">
        <v>31923029000179</v>
      </c>
      <c r="E6686" t="s">
        <v>10138</v>
      </c>
      <c r="F6686" t="s">
        <v>1386</v>
      </c>
      <c r="G6686">
        <v>18184</v>
      </c>
      <c r="H6686" s="23">
        <v>163301034</v>
      </c>
    </row>
    <row r="6687" spans="1:8" x14ac:dyDescent="0.25">
      <c r="A6687">
        <v>9326</v>
      </c>
      <c r="B6687" t="s">
        <v>10139</v>
      </c>
      <c r="C6687" t="s">
        <v>10140</v>
      </c>
      <c r="D6687" s="23">
        <v>22095387000140</v>
      </c>
      <c r="E6687" t="s">
        <v>1430</v>
      </c>
      <c r="F6687" t="s">
        <v>1415</v>
      </c>
      <c r="G6687">
        <v>13814</v>
      </c>
      <c r="H6687" s="23">
        <v>61657611</v>
      </c>
    </row>
    <row r="6688" spans="1:8" x14ac:dyDescent="0.25">
      <c r="A6688">
        <v>4879</v>
      </c>
      <c r="B6688" t="s">
        <v>10141</v>
      </c>
      <c r="C6688" t="s">
        <v>10141</v>
      </c>
      <c r="D6688" s="23">
        <v>12455314000168</v>
      </c>
      <c r="E6688" t="s">
        <v>1510</v>
      </c>
      <c r="F6688" t="s">
        <v>1386</v>
      </c>
      <c r="G6688">
        <v>7825</v>
      </c>
      <c r="H6688" s="23">
        <v>161740049</v>
      </c>
    </row>
    <row r="6689" spans="1:8" x14ac:dyDescent="0.25">
      <c r="A6689">
        <v>3142</v>
      </c>
      <c r="B6689" t="s">
        <v>10142</v>
      </c>
      <c r="C6689" t="s">
        <v>10143</v>
      </c>
      <c r="D6689" s="23">
        <v>6078005000113</v>
      </c>
      <c r="E6689" t="s">
        <v>1422</v>
      </c>
      <c r="F6689" t="s">
        <v>1386</v>
      </c>
      <c r="G6689">
        <v>4418</v>
      </c>
      <c r="H6689" s="23">
        <v>161422810</v>
      </c>
    </row>
    <row r="6690" spans="1:8" x14ac:dyDescent="0.25">
      <c r="A6690">
        <v>4715</v>
      </c>
      <c r="B6690" t="s">
        <v>10144</v>
      </c>
      <c r="C6690" t="s">
        <v>10144</v>
      </c>
      <c r="D6690" s="23">
        <v>15557852000151</v>
      </c>
      <c r="E6690" t="s">
        <v>1385</v>
      </c>
      <c r="F6690" t="s">
        <v>1386</v>
      </c>
      <c r="G6690">
        <v>7286</v>
      </c>
      <c r="H6690" s="23">
        <v>161997538</v>
      </c>
    </row>
    <row r="6691" spans="1:8" x14ac:dyDescent="0.25">
      <c r="A6691">
        <v>13259</v>
      </c>
      <c r="B6691" t="s">
        <v>10145</v>
      </c>
      <c r="C6691" t="s">
        <v>10145</v>
      </c>
      <c r="D6691" s="23">
        <v>46140886000170</v>
      </c>
      <c r="E6691" t="s">
        <v>1487</v>
      </c>
      <c r="F6691" t="s">
        <v>1386</v>
      </c>
      <c r="G6691">
        <v>20457</v>
      </c>
      <c r="H6691" s="23">
        <v>164319247</v>
      </c>
    </row>
    <row r="6692" spans="1:8" x14ac:dyDescent="0.25">
      <c r="A6692">
        <v>7144</v>
      </c>
      <c r="B6692" t="s">
        <v>10146</v>
      </c>
      <c r="C6692" t="s">
        <v>10146</v>
      </c>
      <c r="D6692" s="23">
        <v>21249581000170</v>
      </c>
      <c r="E6692" t="s">
        <v>2047</v>
      </c>
      <c r="F6692" t="s">
        <v>1386</v>
      </c>
      <c r="G6692">
        <v>11098</v>
      </c>
      <c r="H6692" s="23">
        <v>162417039</v>
      </c>
    </row>
    <row r="6693" spans="1:8" x14ac:dyDescent="0.25">
      <c r="A6693">
        <v>3078</v>
      </c>
      <c r="B6693" t="s">
        <v>10147</v>
      </c>
      <c r="C6693" t="s">
        <v>10148</v>
      </c>
      <c r="D6693" s="23">
        <v>5788887000148</v>
      </c>
      <c r="E6693" t="s">
        <v>2454</v>
      </c>
      <c r="F6693" t="s">
        <v>1386</v>
      </c>
      <c r="G6693">
        <v>4354</v>
      </c>
      <c r="H6693" s="23">
        <v>161400418</v>
      </c>
    </row>
    <row r="6694" spans="1:8" x14ac:dyDescent="0.25">
      <c r="A6694">
        <v>1498</v>
      </c>
      <c r="B6694" t="s">
        <v>10149</v>
      </c>
      <c r="C6694" t="s">
        <v>10150</v>
      </c>
      <c r="D6694" s="23">
        <v>11009920000197</v>
      </c>
      <c r="E6694" t="s">
        <v>1409</v>
      </c>
      <c r="F6694" t="s">
        <v>1386</v>
      </c>
      <c r="G6694">
        <v>2774</v>
      </c>
      <c r="H6694" s="23">
        <v>161622372</v>
      </c>
    </row>
    <row r="6695" spans="1:8" x14ac:dyDescent="0.25">
      <c r="A6695">
        <v>12391</v>
      </c>
      <c r="B6695" t="s">
        <v>10151</v>
      </c>
      <c r="C6695" t="s">
        <v>10151</v>
      </c>
      <c r="D6695" s="23">
        <v>36417817000107</v>
      </c>
      <c r="E6695" t="s">
        <v>1700</v>
      </c>
      <c r="F6695" t="s">
        <v>1386</v>
      </c>
      <c r="G6695">
        <v>18997</v>
      </c>
      <c r="H6695" s="23">
        <v>163607117</v>
      </c>
    </row>
    <row r="6696" spans="1:8" x14ac:dyDescent="0.25">
      <c r="A6696">
        <v>10548</v>
      </c>
      <c r="B6696" t="s">
        <v>23079</v>
      </c>
      <c r="C6696" t="s">
        <v>23080</v>
      </c>
      <c r="D6696" s="23"/>
      <c r="E6696" t="s">
        <v>1583</v>
      </c>
      <c r="F6696" t="s">
        <v>1386</v>
      </c>
      <c r="G6696">
        <v>9189</v>
      </c>
      <c r="H6696" s="23"/>
    </row>
    <row r="6697" spans="1:8" x14ac:dyDescent="0.25">
      <c r="A6697">
        <v>8435</v>
      </c>
      <c r="B6697" t="s">
        <v>10152</v>
      </c>
      <c r="C6697" t="s">
        <v>10152</v>
      </c>
      <c r="D6697" s="23">
        <v>24444313000105</v>
      </c>
      <c r="E6697" t="s">
        <v>1541</v>
      </c>
      <c r="F6697" t="s">
        <v>1386</v>
      </c>
      <c r="G6697">
        <v>12770</v>
      </c>
      <c r="H6697" s="23">
        <v>162692773</v>
      </c>
    </row>
    <row r="6698" spans="1:8" x14ac:dyDescent="0.25">
      <c r="A6698">
        <v>2282</v>
      </c>
      <c r="B6698" t="s">
        <v>10153</v>
      </c>
      <c r="C6698" t="s">
        <v>10154</v>
      </c>
      <c r="D6698" s="23">
        <v>288609000108</v>
      </c>
      <c r="E6698" t="s">
        <v>1422</v>
      </c>
      <c r="F6698" t="s">
        <v>1386</v>
      </c>
      <c r="G6698">
        <v>3558</v>
      </c>
      <c r="H6698" s="23">
        <v>161057942</v>
      </c>
    </row>
    <row r="6699" spans="1:8" x14ac:dyDescent="0.25">
      <c r="A6699">
        <v>2535</v>
      </c>
      <c r="B6699" t="s">
        <v>10155</v>
      </c>
      <c r="C6699" t="s">
        <v>10156</v>
      </c>
      <c r="D6699" s="23">
        <v>35588391000191</v>
      </c>
      <c r="E6699" t="s">
        <v>1385</v>
      </c>
      <c r="F6699" t="s">
        <v>1386</v>
      </c>
      <c r="G6699">
        <v>3811</v>
      </c>
      <c r="H6699" s="23">
        <v>160918588</v>
      </c>
    </row>
    <row r="6700" spans="1:8" x14ac:dyDescent="0.25">
      <c r="A6700">
        <v>5411</v>
      </c>
      <c r="B6700" t="s">
        <v>10157</v>
      </c>
      <c r="C6700" t="s">
        <v>10157</v>
      </c>
      <c r="D6700" s="23">
        <v>13071248000195</v>
      </c>
      <c r="E6700" t="s">
        <v>1385</v>
      </c>
      <c r="F6700" t="s">
        <v>1386</v>
      </c>
      <c r="G6700">
        <v>8478</v>
      </c>
      <c r="H6700" s="23">
        <v>161781012</v>
      </c>
    </row>
    <row r="6701" spans="1:8" x14ac:dyDescent="0.25">
      <c r="A6701">
        <v>13553</v>
      </c>
      <c r="B6701" t="s">
        <v>10158</v>
      </c>
      <c r="C6701" t="s">
        <v>10158</v>
      </c>
      <c r="D6701" s="23">
        <v>41302203000110</v>
      </c>
      <c r="E6701" t="s">
        <v>1487</v>
      </c>
      <c r="F6701" t="s">
        <v>1386</v>
      </c>
      <c r="G6701">
        <v>21160</v>
      </c>
      <c r="H6701" s="23">
        <v>164161244</v>
      </c>
    </row>
    <row r="6702" spans="1:8" x14ac:dyDescent="0.25">
      <c r="A6702">
        <v>9391</v>
      </c>
      <c r="B6702" t="s">
        <v>23081</v>
      </c>
      <c r="C6702" t="s">
        <v>23082</v>
      </c>
      <c r="D6702" s="23"/>
      <c r="E6702" t="s">
        <v>1422</v>
      </c>
      <c r="F6702" t="s">
        <v>1386</v>
      </c>
      <c r="G6702">
        <v>9149</v>
      </c>
      <c r="H6702" s="23"/>
    </row>
    <row r="6703" spans="1:8" x14ac:dyDescent="0.25">
      <c r="A6703">
        <v>13201</v>
      </c>
      <c r="B6703" t="s">
        <v>23083</v>
      </c>
      <c r="C6703" t="s">
        <v>23084</v>
      </c>
      <c r="D6703" s="23"/>
      <c r="E6703" t="s">
        <v>1723</v>
      </c>
      <c r="F6703" t="s">
        <v>1386</v>
      </c>
      <c r="G6703">
        <v>7677</v>
      </c>
      <c r="H6703" s="23"/>
    </row>
    <row r="6704" spans="1:8" x14ac:dyDescent="0.25">
      <c r="A6704">
        <v>8921</v>
      </c>
      <c r="B6704" t="s">
        <v>10159</v>
      </c>
      <c r="C6704" t="s">
        <v>10159</v>
      </c>
      <c r="D6704" s="23">
        <v>23928164000189</v>
      </c>
      <c r="E6704" t="s">
        <v>1452</v>
      </c>
      <c r="F6704" t="s">
        <v>1386</v>
      </c>
      <c r="G6704">
        <v>13457</v>
      </c>
      <c r="H6704" s="23">
        <v>162647867</v>
      </c>
    </row>
    <row r="6705" spans="1:8" x14ac:dyDescent="0.25">
      <c r="A6705">
        <v>7554</v>
      </c>
      <c r="B6705" t="s">
        <v>10160</v>
      </c>
      <c r="C6705" t="s">
        <v>10161</v>
      </c>
      <c r="D6705" s="23">
        <v>19447335000180</v>
      </c>
      <c r="E6705" t="s">
        <v>1397</v>
      </c>
      <c r="F6705" t="s">
        <v>1398</v>
      </c>
      <c r="G6705">
        <v>11493</v>
      </c>
      <c r="H6705" s="23">
        <v>202994180</v>
      </c>
    </row>
    <row r="6706" spans="1:8" x14ac:dyDescent="0.25">
      <c r="A6706">
        <v>7082</v>
      </c>
      <c r="B6706" t="s">
        <v>10162</v>
      </c>
      <c r="C6706" t="s">
        <v>10162</v>
      </c>
      <c r="D6706" s="23">
        <v>599148000194</v>
      </c>
      <c r="E6706" t="s">
        <v>1385</v>
      </c>
      <c r="F6706" t="s">
        <v>1386</v>
      </c>
      <c r="G6706">
        <v>11059</v>
      </c>
      <c r="H6706" s="23">
        <v>161092144</v>
      </c>
    </row>
    <row r="6707" spans="1:8" x14ac:dyDescent="0.25">
      <c r="A6707">
        <v>10335</v>
      </c>
      <c r="B6707" t="s">
        <v>10163</v>
      </c>
      <c r="C6707" t="s">
        <v>10163</v>
      </c>
      <c r="D6707" s="23">
        <v>24784822000179</v>
      </c>
      <c r="E6707" t="s">
        <v>1578</v>
      </c>
      <c r="F6707" t="s">
        <v>1386</v>
      </c>
      <c r="G6707">
        <v>15596</v>
      </c>
      <c r="H6707" s="23">
        <v>162717881</v>
      </c>
    </row>
    <row r="6708" spans="1:8" x14ac:dyDescent="0.25">
      <c r="A6708">
        <v>479</v>
      </c>
      <c r="B6708" t="s">
        <v>23085</v>
      </c>
      <c r="C6708" t="s">
        <v>23085</v>
      </c>
      <c r="D6708" s="23"/>
      <c r="E6708" t="s">
        <v>2050</v>
      </c>
      <c r="F6708" t="s">
        <v>1386</v>
      </c>
      <c r="G6708">
        <v>1755</v>
      </c>
      <c r="H6708" s="23"/>
    </row>
    <row r="6709" spans="1:8" x14ac:dyDescent="0.25">
      <c r="A6709">
        <v>12827</v>
      </c>
      <c r="B6709" t="s">
        <v>10164</v>
      </c>
      <c r="C6709" t="s">
        <v>10164</v>
      </c>
      <c r="D6709" s="23">
        <v>16371819000103</v>
      </c>
      <c r="E6709" t="s">
        <v>2299</v>
      </c>
      <c r="F6709" t="s">
        <v>1386</v>
      </c>
      <c r="G6709">
        <v>19861</v>
      </c>
      <c r="H6709" s="23">
        <v>162029837</v>
      </c>
    </row>
    <row r="6710" spans="1:8" x14ac:dyDescent="0.25">
      <c r="A6710">
        <v>4059</v>
      </c>
      <c r="B6710" t="s">
        <v>10165</v>
      </c>
      <c r="C6710" t="s">
        <v>10166</v>
      </c>
      <c r="D6710" s="23">
        <v>9430380000179</v>
      </c>
      <c r="E6710" t="s">
        <v>1541</v>
      </c>
      <c r="F6710" t="s">
        <v>1386</v>
      </c>
      <c r="G6710">
        <v>5335</v>
      </c>
      <c r="H6710" s="23" t="s">
        <v>10167</v>
      </c>
    </row>
    <row r="6711" spans="1:8" x14ac:dyDescent="0.25">
      <c r="A6711">
        <v>5758</v>
      </c>
      <c r="B6711" t="s">
        <v>10168</v>
      </c>
      <c r="C6711" t="s">
        <v>10168</v>
      </c>
      <c r="D6711" s="23">
        <v>14158301000152</v>
      </c>
      <c r="E6711" t="s">
        <v>1732</v>
      </c>
      <c r="F6711" t="s">
        <v>1386</v>
      </c>
      <c r="G6711">
        <v>8772</v>
      </c>
      <c r="H6711" s="23">
        <v>161873910</v>
      </c>
    </row>
    <row r="6712" spans="1:8" x14ac:dyDescent="0.25">
      <c r="A6712">
        <v>14098</v>
      </c>
      <c r="B6712" t="s">
        <v>10169</v>
      </c>
      <c r="C6712" t="s">
        <v>10169</v>
      </c>
      <c r="D6712" s="23">
        <v>34356017000106</v>
      </c>
      <c r="E6712" t="s">
        <v>2306</v>
      </c>
      <c r="F6712" t="s">
        <v>1386</v>
      </c>
      <c r="G6712">
        <v>21886</v>
      </c>
      <c r="H6712" s="23">
        <v>163454132</v>
      </c>
    </row>
    <row r="6713" spans="1:8" x14ac:dyDescent="0.25">
      <c r="A6713">
        <v>7358</v>
      </c>
      <c r="B6713" t="s">
        <v>23086</v>
      </c>
      <c r="C6713" t="s">
        <v>23086</v>
      </c>
      <c r="D6713" s="23"/>
      <c r="E6713" t="s">
        <v>1385</v>
      </c>
      <c r="F6713" t="s">
        <v>1386</v>
      </c>
      <c r="G6713">
        <v>11279</v>
      </c>
      <c r="H6713" s="23"/>
    </row>
    <row r="6714" spans="1:8" x14ac:dyDescent="0.25">
      <c r="A6714">
        <v>10701</v>
      </c>
      <c r="B6714" t="s">
        <v>10170</v>
      </c>
      <c r="C6714" t="s">
        <v>10170</v>
      </c>
      <c r="D6714" s="23">
        <v>19122757000186</v>
      </c>
      <c r="E6714" t="s">
        <v>2652</v>
      </c>
      <c r="F6714" t="s">
        <v>1386</v>
      </c>
      <c r="G6714">
        <v>16117</v>
      </c>
      <c r="H6714" s="23">
        <v>162221177</v>
      </c>
    </row>
    <row r="6715" spans="1:8" x14ac:dyDescent="0.25">
      <c r="A6715">
        <v>9651</v>
      </c>
      <c r="B6715" t="s">
        <v>10171</v>
      </c>
      <c r="C6715" t="s">
        <v>10171</v>
      </c>
      <c r="D6715" s="23">
        <v>12014514000185</v>
      </c>
      <c r="E6715" t="s">
        <v>1742</v>
      </c>
      <c r="F6715" t="s">
        <v>1386</v>
      </c>
      <c r="G6715">
        <v>14348</v>
      </c>
      <c r="H6715" s="23">
        <v>161693601</v>
      </c>
    </row>
    <row r="6716" spans="1:8" x14ac:dyDescent="0.25">
      <c r="A6716">
        <v>8992</v>
      </c>
      <c r="B6716" t="s">
        <v>23087</v>
      </c>
      <c r="C6716" t="s">
        <v>23087</v>
      </c>
      <c r="D6716" s="23"/>
      <c r="E6716" t="s">
        <v>2225</v>
      </c>
      <c r="F6716" t="s">
        <v>1386</v>
      </c>
      <c r="G6716">
        <v>13526</v>
      </c>
      <c r="H6716" s="23"/>
    </row>
    <row r="6717" spans="1:8" x14ac:dyDescent="0.25">
      <c r="A6717">
        <v>9104</v>
      </c>
      <c r="B6717" t="s">
        <v>23088</v>
      </c>
      <c r="C6717" t="s">
        <v>23088</v>
      </c>
      <c r="D6717" s="23"/>
      <c r="E6717" t="s">
        <v>3250</v>
      </c>
      <c r="F6717" t="s">
        <v>1386</v>
      </c>
      <c r="G6717">
        <v>13618</v>
      </c>
      <c r="H6717" s="23"/>
    </row>
    <row r="6718" spans="1:8" x14ac:dyDescent="0.25">
      <c r="A6718">
        <v>13398</v>
      </c>
      <c r="B6718" t="s">
        <v>23089</v>
      </c>
      <c r="C6718" t="s">
        <v>23089</v>
      </c>
      <c r="D6718" s="23"/>
      <c r="E6718" t="s">
        <v>2050</v>
      </c>
      <c r="F6718" t="s">
        <v>1386</v>
      </c>
      <c r="G6718">
        <v>20959</v>
      </c>
      <c r="H6718" s="23"/>
    </row>
    <row r="6719" spans="1:8" x14ac:dyDescent="0.25">
      <c r="A6719">
        <v>2697</v>
      </c>
      <c r="B6719" t="s">
        <v>10172</v>
      </c>
      <c r="C6719" t="s">
        <v>10173</v>
      </c>
      <c r="D6719" s="23">
        <v>41150780000133</v>
      </c>
      <c r="E6719" t="s">
        <v>1385</v>
      </c>
      <c r="F6719" t="s">
        <v>1386</v>
      </c>
      <c r="G6719">
        <v>3973</v>
      </c>
      <c r="H6719" s="23">
        <v>160979587</v>
      </c>
    </row>
    <row r="6720" spans="1:8" x14ac:dyDescent="0.25">
      <c r="A6720">
        <v>8044</v>
      </c>
      <c r="B6720" t="s">
        <v>23090</v>
      </c>
      <c r="C6720" t="s">
        <v>23090</v>
      </c>
      <c r="D6720" s="23"/>
      <c r="E6720" t="s">
        <v>1385</v>
      </c>
      <c r="F6720" t="s">
        <v>1386</v>
      </c>
      <c r="G6720">
        <v>12342</v>
      </c>
      <c r="H6720" s="23"/>
    </row>
    <row r="6721" spans="1:8" x14ac:dyDescent="0.25">
      <c r="A6721">
        <v>11508</v>
      </c>
      <c r="B6721" t="s">
        <v>10174</v>
      </c>
      <c r="C6721" t="s">
        <v>10175</v>
      </c>
      <c r="D6721" s="23">
        <v>4141624000180</v>
      </c>
      <c r="E6721" t="s">
        <v>1484</v>
      </c>
      <c r="F6721" t="s">
        <v>1398</v>
      </c>
      <c r="G6721">
        <v>17452</v>
      </c>
      <c r="H6721" s="23">
        <v>200868950</v>
      </c>
    </row>
    <row r="6722" spans="1:8" x14ac:dyDescent="0.25">
      <c r="A6722">
        <v>1299</v>
      </c>
      <c r="B6722" t="s">
        <v>10176</v>
      </c>
      <c r="C6722" t="s">
        <v>10177</v>
      </c>
      <c r="D6722" s="23">
        <v>10460153000175</v>
      </c>
      <c r="E6722" t="s">
        <v>2357</v>
      </c>
      <c r="F6722" t="s">
        <v>1386</v>
      </c>
      <c r="G6722">
        <v>2575</v>
      </c>
      <c r="H6722" s="23">
        <v>161592465</v>
      </c>
    </row>
    <row r="6723" spans="1:8" x14ac:dyDescent="0.25">
      <c r="A6723">
        <v>12481</v>
      </c>
      <c r="B6723" t="s">
        <v>23091</v>
      </c>
      <c r="C6723" t="s">
        <v>23092</v>
      </c>
      <c r="D6723" s="23"/>
      <c r="E6723" t="s">
        <v>1805</v>
      </c>
      <c r="F6723" t="s">
        <v>1386</v>
      </c>
      <c r="G6723">
        <v>16670</v>
      </c>
      <c r="H6723" s="23"/>
    </row>
    <row r="6724" spans="1:8" x14ac:dyDescent="0.25">
      <c r="A6724">
        <v>12115</v>
      </c>
      <c r="B6724" t="s">
        <v>10178</v>
      </c>
      <c r="C6724" t="s">
        <v>10178</v>
      </c>
      <c r="D6724" s="23">
        <v>21032805000197</v>
      </c>
      <c r="E6724" t="s">
        <v>1583</v>
      </c>
      <c r="F6724" t="s">
        <v>1386</v>
      </c>
      <c r="G6724">
        <v>18688</v>
      </c>
      <c r="H6724" s="23" t="s">
        <v>1438</v>
      </c>
    </row>
    <row r="6725" spans="1:8" x14ac:dyDescent="0.25">
      <c r="A6725">
        <v>7944</v>
      </c>
      <c r="B6725" t="s">
        <v>23093</v>
      </c>
      <c r="C6725" t="s">
        <v>23093</v>
      </c>
      <c r="D6725" s="23"/>
      <c r="E6725" t="s">
        <v>1530</v>
      </c>
      <c r="F6725" t="s">
        <v>1386</v>
      </c>
      <c r="G6725">
        <v>12249</v>
      </c>
      <c r="H6725" s="23"/>
    </row>
    <row r="6726" spans="1:8" x14ac:dyDescent="0.25">
      <c r="A6726">
        <v>6667</v>
      </c>
      <c r="B6726" t="s">
        <v>23094</v>
      </c>
      <c r="C6726" t="s">
        <v>23095</v>
      </c>
      <c r="D6726" s="23"/>
      <c r="E6726" t="s">
        <v>1723</v>
      </c>
      <c r="F6726" t="s">
        <v>1386</v>
      </c>
      <c r="G6726">
        <v>9198</v>
      </c>
      <c r="H6726" s="23"/>
    </row>
    <row r="6727" spans="1:8" x14ac:dyDescent="0.25">
      <c r="A6727">
        <v>970</v>
      </c>
      <c r="B6727" t="s">
        <v>23096</v>
      </c>
      <c r="C6727" t="s">
        <v>23096</v>
      </c>
      <c r="D6727" s="23"/>
      <c r="E6727" t="s">
        <v>1700</v>
      </c>
      <c r="F6727" t="s">
        <v>1386</v>
      </c>
      <c r="G6727">
        <v>2246</v>
      </c>
      <c r="H6727" s="23"/>
    </row>
    <row r="6728" spans="1:8" x14ac:dyDescent="0.25">
      <c r="A6728">
        <v>4265</v>
      </c>
      <c r="B6728" t="s">
        <v>23097</v>
      </c>
      <c r="C6728" t="s">
        <v>23097</v>
      </c>
      <c r="D6728" s="23"/>
      <c r="E6728" t="s">
        <v>15174</v>
      </c>
      <c r="F6728" t="s">
        <v>1386</v>
      </c>
      <c r="G6728">
        <v>1908</v>
      </c>
      <c r="H6728" s="23"/>
    </row>
    <row r="6729" spans="1:8" x14ac:dyDescent="0.25">
      <c r="A6729">
        <v>6500</v>
      </c>
      <c r="B6729" t="s">
        <v>23098</v>
      </c>
      <c r="C6729" t="s">
        <v>23098</v>
      </c>
      <c r="D6729" s="23"/>
      <c r="E6729" t="s">
        <v>1583</v>
      </c>
      <c r="F6729" t="s">
        <v>1386</v>
      </c>
      <c r="G6729">
        <v>10036</v>
      </c>
      <c r="H6729" s="23"/>
    </row>
    <row r="6730" spans="1:8" x14ac:dyDescent="0.25">
      <c r="A6730">
        <v>947</v>
      </c>
      <c r="B6730" t="s">
        <v>23099</v>
      </c>
      <c r="C6730" t="s">
        <v>23099</v>
      </c>
      <c r="D6730" s="23"/>
      <c r="E6730" t="s">
        <v>1422</v>
      </c>
      <c r="F6730" t="s">
        <v>1386</v>
      </c>
      <c r="G6730">
        <v>6054</v>
      </c>
      <c r="H6730" s="23"/>
    </row>
    <row r="6731" spans="1:8" x14ac:dyDescent="0.25">
      <c r="A6731">
        <v>265</v>
      </c>
      <c r="B6731" t="s">
        <v>23100</v>
      </c>
      <c r="C6731" t="s">
        <v>23100</v>
      </c>
      <c r="D6731" s="23"/>
      <c r="E6731" t="s">
        <v>1578</v>
      </c>
      <c r="F6731" t="s">
        <v>1386</v>
      </c>
      <c r="G6731">
        <v>1541</v>
      </c>
      <c r="H6731" s="23"/>
    </row>
    <row r="6732" spans="1:8" x14ac:dyDescent="0.25">
      <c r="A6732">
        <v>491</v>
      </c>
      <c r="B6732" t="s">
        <v>23101</v>
      </c>
      <c r="C6732" t="s">
        <v>23101</v>
      </c>
      <c r="D6732" s="23"/>
      <c r="E6732" t="s">
        <v>2050</v>
      </c>
      <c r="F6732" t="s">
        <v>1386</v>
      </c>
      <c r="G6732">
        <v>1767</v>
      </c>
      <c r="H6732" s="23"/>
    </row>
    <row r="6733" spans="1:8" x14ac:dyDescent="0.25">
      <c r="A6733">
        <v>14966</v>
      </c>
      <c r="B6733" t="s">
        <v>23102</v>
      </c>
      <c r="C6733" t="s">
        <v>23102</v>
      </c>
      <c r="D6733" s="23"/>
      <c r="E6733" t="s">
        <v>1422</v>
      </c>
      <c r="F6733" t="s">
        <v>1386</v>
      </c>
      <c r="G6733">
        <v>1170</v>
      </c>
      <c r="H6733" s="23"/>
    </row>
    <row r="6734" spans="1:8" x14ac:dyDescent="0.25">
      <c r="A6734">
        <v>12196</v>
      </c>
      <c r="B6734" t="s">
        <v>23103</v>
      </c>
      <c r="C6734" t="s">
        <v>23103</v>
      </c>
      <c r="D6734" s="23"/>
      <c r="E6734" t="s">
        <v>4224</v>
      </c>
      <c r="F6734" t="s">
        <v>1386</v>
      </c>
      <c r="G6734">
        <v>18786</v>
      </c>
      <c r="H6734" s="23"/>
    </row>
    <row r="6735" spans="1:8" x14ac:dyDescent="0.25">
      <c r="A6735">
        <v>8814</v>
      </c>
      <c r="B6735" t="s">
        <v>10179</v>
      </c>
      <c r="C6735" t="s">
        <v>10179</v>
      </c>
      <c r="D6735" s="23">
        <v>23056180000129</v>
      </c>
      <c r="E6735" t="s">
        <v>1851</v>
      </c>
      <c r="F6735" t="s">
        <v>1386</v>
      </c>
      <c r="G6735">
        <v>13315</v>
      </c>
      <c r="H6735" s="23">
        <v>162570236</v>
      </c>
    </row>
    <row r="6736" spans="1:8" x14ac:dyDescent="0.25">
      <c r="A6736">
        <v>9842</v>
      </c>
      <c r="B6736" t="s">
        <v>23104</v>
      </c>
      <c r="C6736" t="s">
        <v>23105</v>
      </c>
      <c r="D6736" s="23"/>
      <c r="E6736" t="s">
        <v>1583</v>
      </c>
      <c r="F6736" t="s">
        <v>1386</v>
      </c>
      <c r="G6736">
        <v>14570</v>
      </c>
      <c r="H6736" s="23"/>
    </row>
    <row r="6737" spans="1:8" x14ac:dyDescent="0.25">
      <c r="A6737">
        <v>15899</v>
      </c>
      <c r="B6737" t="s">
        <v>23106</v>
      </c>
      <c r="D6737" s="23">
        <v>29422595000155</v>
      </c>
      <c r="E6737" t="s">
        <v>1792</v>
      </c>
      <c r="F6737" t="s">
        <v>1386</v>
      </c>
      <c r="G6737">
        <v>25380</v>
      </c>
      <c r="H6737" s="23">
        <v>163082731</v>
      </c>
    </row>
    <row r="6738" spans="1:8" x14ac:dyDescent="0.25">
      <c r="A6738">
        <v>12195</v>
      </c>
      <c r="B6738" t="s">
        <v>23107</v>
      </c>
      <c r="C6738" t="s">
        <v>23108</v>
      </c>
      <c r="D6738" s="23"/>
      <c r="E6738" t="s">
        <v>1422</v>
      </c>
      <c r="F6738" t="s">
        <v>1386</v>
      </c>
      <c r="G6738">
        <v>288</v>
      </c>
      <c r="H6738" s="23"/>
    </row>
    <row r="6739" spans="1:8" x14ac:dyDescent="0.25">
      <c r="A6739">
        <v>2334</v>
      </c>
      <c r="B6739" t="s">
        <v>10180</v>
      </c>
      <c r="C6739" t="s">
        <v>10181</v>
      </c>
      <c r="D6739" s="23">
        <v>3078096000107</v>
      </c>
      <c r="E6739" t="s">
        <v>2266</v>
      </c>
      <c r="F6739" t="s">
        <v>1386</v>
      </c>
      <c r="G6739">
        <v>3610</v>
      </c>
      <c r="H6739" s="23">
        <v>161057870</v>
      </c>
    </row>
    <row r="6740" spans="1:8" x14ac:dyDescent="0.25">
      <c r="A6740">
        <v>9178</v>
      </c>
      <c r="B6740" t="s">
        <v>23109</v>
      </c>
      <c r="C6740" t="s">
        <v>23109</v>
      </c>
      <c r="D6740" s="23"/>
      <c r="E6740" t="s">
        <v>23110</v>
      </c>
      <c r="F6740" t="s">
        <v>1398</v>
      </c>
      <c r="G6740">
        <v>13686</v>
      </c>
      <c r="H6740" s="23"/>
    </row>
    <row r="6741" spans="1:8" x14ac:dyDescent="0.25">
      <c r="A6741">
        <v>9959</v>
      </c>
      <c r="B6741" t="s">
        <v>23111</v>
      </c>
      <c r="C6741" t="s">
        <v>23111</v>
      </c>
      <c r="D6741" s="23"/>
      <c r="E6741" t="s">
        <v>1723</v>
      </c>
      <c r="F6741" t="s">
        <v>1386</v>
      </c>
      <c r="G6741">
        <v>14691</v>
      </c>
      <c r="H6741" s="23"/>
    </row>
    <row r="6742" spans="1:8" x14ac:dyDescent="0.25">
      <c r="A6742">
        <v>7129</v>
      </c>
      <c r="B6742" t="s">
        <v>23112</v>
      </c>
      <c r="C6742" t="s">
        <v>23113</v>
      </c>
      <c r="D6742" s="23"/>
      <c r="E6742" t="s">
        <v>3083</v>
      </c>
      <c r="F6742" t="s">
        <v>1386</v>
      </c>
      <c r="G6742">
        <v>11056</v>
      </c>
      <c r="H6742" s="23"/>
    </row>
    <row r="6743" spans="1:8" x14ac:dyDescent="0.25">
      <c r="A6743">
        <v>3805</v>
      </c>
      <c r="B6743" t="s">
        <v>10182</v>
      </c>
      <c r="C6743" t="s">
        <v>10183</v>
      </c>
      <c r="D6743" s="23">
        <v>8978288000185</v>
      </c>
      <c r="E6743" t="s">
        <v>1533</v>
      </c>
      <c r="F6743" t="s">
        <v>1386</v>
      </c>
      <c r="G6743">
        <v>5081</v>
      </c>
      <c r="H6743" s="23">
        <v>161119468</v>
      </c>
    </row>
    <row r="6744" spans="1:8" x14ac:dyDescent="0.25">
      <c r="A6744">
        <v>3938</v>
      </c>
      <c r="B6744" t="s">
        <v>10184</v>
      </c>
      <c r="C6744" t="s">
        <v>10185</v>
      </c>
      <c r="D6744" s="23">
        <v>9249135000160</v>
      </c>
      <c r="E6744" t="s">
        <v>1422</v>
      </c>
      <c r="F6744" t="s">
        <v>1386</v>
      </c>
      <c r="G6744">
        <v>5214</v>
      </c>
      <c r="H6744" s="23" t="s">
        <v>2239</v>
      </c>
    </row>
    <row r="6745" spans="1:8" x14ac:dyDescent="0.25">
      <c r="A6745">
        <v>14284</v>
      </c>
      <c r="B6745" t="s">
        <v>23114</v>
      </c>
      <c r="C6745" t="s">
        <v>23114</v>
      </c>
      <c r="D6745" s="23"/>
      <c r="E6745" t="s">
        <v>1723</v>
      </c>
      <c r="F6745" t="s">
        <v>1386</v>
      </c>
      <c r="G6745">
        <v>22509</v>
      </c>
      <c r="H6745" s="23"/>
    </row>
    <row r="6746" spans="1:8" x14ac:dyDescent="0.25">
      <c r="A6746">
        <v>1000</v>
      </c>
      <c r="B6746" t="s">
        <v>23115</v>
      </c>
      <c r="C6746" t="s">
        <v>23115</v>
      </c>
      <c r="D6746" s="23"/>
      <c r="E6746" t="s">
        <v>1422</v>
      </c>
      <c r="F6746" t="s">
        <v>1386</v>
      </c>
      <c r="G6746">
        <v>2276</v>
      </c>
      <c r="H6746" s="23"/>
    </row>
    <row r="6747" spans="1:8" x14ac:dyDescent="0.25">
      <c r="A6747">
        <v>188</v>
      </c>
      <c r="B6747" t="s">
        <v>23116</v>
      </c>
      <c r="C6747" t="s">
        <v>23116</v>
      </c>
      <c r="D6747" s="23"/>
      <c r="E6747" t="s">
        <v>4224</v>
      </c>
      <c r="F6747" t="s">
        <v>1386</v>
      </c>
      <c r="G6747">
        <v>1464</v>
      </c>
      <c r="H6747" s="23"/>
    </row>
    <row r="6748" spans="1:8" x14ac:dyDescent="0.25">
      <c r="A6748">
        <v>5022</v>
      </c>
      <c r="B6748" t="s">
        <v>10186</v>
      </c>
      <c r="C6748" t="s">
        <v>10187</v>
      </c>
      <c r="D6748" s="23">
        <v>4788632000112</v>
      </c>
      <c r="E6748" t="s">
        <v>1385</v>
      </c>
      <c r="F6748" t="s">
        <v>1386</v>
      </c>
      <c r="G6748">
        <v>8055</v>
      </c>
      <c r="H6748" s="23">
        <v>161335284</v>
      </c>
    </row>
    <row r="6749" spans="1:8" x14ac:dyDescent="0.25">
      <c r="A6749">
        <v>1053</v>
      </c>
      <c r="B6749" t="s">
        <v>23117</v>
      </c>
      <c r="C6749" t="s">
        <v>23117</v>
      </c>
      <c r="D6749" s="23"/>
      <c r="E6749" t="s">
        <v>1483</v>
      </c>
      <c r="F6749" t="s">
        <v>1398</v>
      </c>
      <c r="G6749">
        <v>2329</v>
      </c>
      <c r="H6749" s="23"/>
    </row>
    <row r="6750" spans="1:8" x14ac:dyDescent="0.25">
      <c r="A6750">
        <v>12323</v>
      </c>
      <c r="B6750" t="s">
        <v>23118</v>
      </c>
      <c r="C6750" t="s">
        <v>23119</v>
      </c>
      <c r="D6750" s="23"/>
      <c r="E6750" t="s">
        <v>1422</v>
      </c>
      <c r="F6750" t="s">
        <v>1386</v>
      </c>
      <c r="G6750">
        <v>17909</v>
      </c>
      <c r="H6750" s="23"/>
    </row>
    <row r="6751" spans="1:8" x14ac:dyDescent="0.25">
      <c r="A6751">
        <v>14079</v>
      </c>
      <c r="B6751" t="s">
        <v>23120</v>
      </c>
      <c r="C6751" t="s">
        <v>23120</v>
      </c>
      <c r="D6751" s="23"/>
      <c r="E6751" t="s">
        <v>1385</v>
      </c>
      <c r="F6751" t="s">
        <v>1386</v>
      </c>
      <c r="G6751">
        <v>21864</v>
      </c>
      <c r="H6751" s="23"/>
    </row>
    <row r="6752" spans="1:8" x14ac:dyDescent="0.25">
      <c r="A6752">
        <v>8994</v>
      </c>
      <c r="B6752" t="s">
        <v>23121</v>
      </c>
      <c r="C6752" t="s">
        <v>23121</v>
      </c>
      <c r="D6752" s="23"/>
      <c r="E6752" t="s">
        <v>23122</v>
      </c>
      <c r="F6752" t="s">
        <v>1398</v>
      </c>
      <c r="G6752">
        <v>13528</v>
      </c>
      <c r="H6752" s="23"/>
    </row>
    <row r="6753" spans="1:8" x14ac:dyDescent="0.25">
      <c r="A6753">
        <v>5330</v>
      </c>
      <c r="B6753" t="s">
        <v>23123</v>
      </c>
      <c r="C6753" t="s">
        <v>23123</v>
      </c>
      <c r="D6753" s="23"/>
      <c r="E6753" t="s">
        <v>1422</v>
      </c>
      <c r="F6753" t="s">
        <v>1386</v>
      </c>
      <c r="G6753">
        <v>8366</v>
      </c>
      <c r="H6753" s="23"/>
    </row>
    <row r="6754" spans="1:8" x14ac:dyDescent="0.25">
      <c r="A6754">
        <v>10254</v>
      </c>
      <c r="B6754" t="s">
        <v>23124</v>
      </c>
      <c r="C6754" t="s">
        <v>23113</v>
      </c>
      <c r="D6754" s="23"/>
      <c r="E6754" t="s">
        <v>1564</v>
      </c>
      <c r="F6754" t="s">
        <v>1386</v>
      </c>
      <c r="G6754">
        <v>15464</v>
      </c>
      <c r="H6754" s="23"/>
    </row>
    <row r="6755" spans="1:8" x14ac:dyDescent="0.25">
      <c r="A6755">
        <v>4266</v>
      </c>
      <c r="B6755" t="s">
        <v>23125</v>
      </c>
      <c r="C6755" t="s">
        <v>23125</v>
      </c>
      <c r="D6755" s="23"/>
      <c r="E6755" t="s">
        <v>1792</v>
      </c>
      <c r="F6755" t="s">
        <v>1386</v>
      </c>
      <c r="G6755">
        <v>1815</v>
      </c>
      <c r="H6755" s="23"/>
    </row>
    <row r="6756" spans="1:8" x14ac:dyDescent="0.25">
      <c r="A6756">
        <v>4267</v>
      </c>
      <c r="B6756" t="s">
        <v>23126</v>
      </c>
      <c r="C6756" t="s">
        <v>23113</v>
      </c>
      <c r="D6756" s="23"/>
      <c r="E6756" t="s">
        <v>1564</v>
      </c>
      <c r="F6756" t="s">
        <v>1386</v>
      </c>
      <c r="G6756">
        <v>6562</v>
      </c>
      <c r="H6756" s="23"/>
    </row>
    <row r="6757" spans="1:8" x14ac:dyDescent="0.25">
      <c r="A6757">
        <v>7913</v>
      </c>
      <c r="B6757" t="s">
        <v>23127</v>
      </c>
      <c r="C6757" t="s">
        <v>23127</v>
      </c>
      <c r="D6757" s="23"/>
      <c r="E6757" t="s">
        <v>1422</v>
      </c>
      <c r="F6757" t="s">
        <v>1386</v>
      </c>
      <c r="G6757">
        <v>12225</v>
      </c>
      <c r="H6757" s="23"/>
    </row>
    <row r="6758" spans="1:8" x14ac:dyDescent="0.25">
      <c r="A6758">
        <v>173</v>
      </c>
      <c r="B6758" t="s">
        <v>23128</v>
      </c>
      <c r="C6758" t="s">
        <v>23128</v>
      </c>
      <c r="D6758" s="23"/>
      <c r="E6758" t="s">
        <v>2050</v>
      </c>
      <c r="F6758" t="s">
        <v>1386</v>
      </c>
      <c r="G6758">
        <v>1449</v>
      </c>
      <c r="H6758" s="23"/>
    </row>
    <row r="6759" spans="1:8" x14ac:dyDescent="0.25">
      <c r="A6759">
        <v>2508</v>
      </c>
      <c r="B6759" t="s">
        <v>10188</v>
      </c>
      <c r="C6759" t="s">
        <v>10189</v>
      </c>
      <c r="D6759" s="23">
        <v>35434943000107</v>
      </c>
      <c r="E6759" t="s">
        <v>1723</v>
      </c>
      <c r="F6759" t="s">
        <v>1386</v>
      </c>
      <c r="G6759">
        <v>3784</v>
      </c>
      <c r="H6759" s="23">
        <v>160875145</v>
      </c>
    </row>
    <row r="6760" spans="1:8" x14ac:dyDescent="0.25">
      <c r="A6760">
        <v>9981</v>
      </c>
      <c r="B6760" t="s">
        <v>10190</v>
      </c>
      <c r="C6760" t="s">
        <v>10190</v>
      </c>
      <c r="D6760" s="23">
        <v>29175454000185</v>
      </c>
      <c r="E6760" t="s">
        <v>10191</v>
      </c>
      <c r="F6760" t="s">
        <v>1386</v>
      </c>
      <c r="G6760">
        <v>14743</v>
      </c>
      <c r="H6760" s="23">
        <v>163111634</v>
      </c>
    </row>
    <row r="6761" spans="1:8" x14ac:dyDescent="0.25">
      <c r="A6761">
        <v>7081</v>
      </c>
      <c r="B6761" t="s">
        <v>23129</v>
      </c>
      <c r="C6761" t="s">
        <v>23129</v>
      </c>
      <c r="D6761" s="23"/>
      <c r="E6761" t="s">
        <v>2230</v>
      </c>
      <c r="F6761" t="s">
        <v>1398</v>
      </c>
      <c r="G6761">
        <v>11058</v>
      </c>
      <c r="H6761" s="23"/>
    </row>
    <row r="6762" spans="1:8" x14ac:dyDescent="0.25">
      <c r="A6762">
        <v>6296</v>
      </c>
      <c r="B6762" t="s">
        <v>23130</v>
      </c>
      <c r="C6762" t="s">
        <v>23108</v>
      </c>
      <c r="D6762" s="23"/>
      <c r="E6762" t="s">
        <v>1422</v>
      </c>
      <c r="F6762" t="s">
        <v>1386</v>
      </c>
      <c r="G6762">
        <v>9841</v>
      </c>
      <c r="H6762" s="23"/>
    </row>
    <row r="6763" spans="1:8" x14ac:dyDescent="0.25">
      <c r="A6763">
        <v>1882</v>
      </c>
      <c r="B6763" t="s">
        <v>10192</v>
      </c>
      <c r="C6763" t="s">
        <v>10183</v>
      </c>
      <c r="D6763" s="23">
        <v>13271547000173</v>
      </c>
      <c r="E6763" t="s">
        <v>2138</v>
      </c>
      <c r="F6763" t="s">
        <v>1386</v>
      </c>
      <c r="G6763">
        <v>3158</v>
      </c>
      <c r="H6763" s="23">
        <v>161805337</v>
      </c>
    </row>
    <row r="6764" spans="1:8" x14ac:dyDescent="0.25">
      <c r="A6764">
        <v>704</v>
      </c>
      <c r="B6764" t="s">
        <v>23131</v>
      </c>
      <c r="C6764" t="s">
        <v>23131</v>
      </c>
      <c r="D6764" s="23"/>
      <c r="E6764" t="s">
        <v>4065</v>
      </c>
      <c r="F6764" t="s">
        <v>1398</v>
      </c>
      <c r="G6764">
        <v>1980</v>
      </c>
      <c r="H6764" s="23"/>
    </row>
    <row r="6765" spans="1:8" x14ac:dyDescent="0.25">
      <c r="A6765">
        <v>7408</v>
      </c>
      <c r="B6765" t="s">
        <v>10193</v>
      </c>
      <c r="C6765" t="s">
        <v>10193</v>
      </c>
      <c r="D6765" s="23">
        <v>18509290000169</v>
      </c>
      <c r="E6765" t="s">
        <v>2050</v>
      </c>
      <c r="F6765" t="s">
        <v>1386</v>
      </c>
      <c r="G6765">
        <v>11327</v>
      </c>
      <c r="H6765" s="23" t="s">
        <v>1438</v>
      </c>
    </row>
    <row r="6766" spans="1:8" x14ac:dyDescent="0.25">
      <c r="A6766">
        <v>5787</v>
      </c>
      <c r="B6766" t="s">
        <v>23132</v>
      </c>
      <c r="C6766" t="s">
        <v>23119</v>
      </c>
      <c r="D6766" s="23"/>
      <c r="E6766" t="s">
        <v>4001</v>
      </c>
      <c r="F6766" t="s">
        <v>1398</v>
      </c>
      <c r="G6766">
        <v>6475</v>
      </c>
      <c r="H6766" s="23"/>
    </row>
    <row r="6767" spans="1:8" x14ac:dyDescent="0.25">
      <c r="A6767">
        <v>8451</v>
      </c>
      <c r="B6767" t="s">
        <v>10194</v>
      </c>
      <c r="C6767" t="s">
        <v>10194</v>
      </c>
      <c r="D6767" s="23">
        <v>24561674000123</v>
      </c>
      <c r="E6767" t="s">
        <v>4224</v>
      </c>
      <c r="F6767" t="s">
        <v>1386</v>
      </c>
      <c r="G6767">
        <v>12855</v>
      </c>
      <c r="H6767" s="23">
        <v>162700024</v>
      </c>
    </row>
    <row r="6768" spans="1:8" x14ac:dyDescent="0.25">
      <c r="A6768">
        <v>11958</v>
      </c>
      <c r="B6768" t="s">
        <v>23133</v>
      </c>
      <c r="C6768" t="s">
        <v>23133</v>
      </c>
      <c r="D6768" s="23"/>
      <c r="E6768" t="s">
        <v>2050</v>
      </c>
      <c r="F6768" t="s">
        <v>1386</v>
      </c>
      <c r="G6768">
        <v>18368</v>
      </c>
      <c r="H6768" s="23"/>
    </row>
    <row r="6769" spans="1:8" x14ac:dyDescent="0.25">
      <c r="A6769">
        <v>5911</v>
      </c>
      <c r="B6769" t="s">
        <v>23134</v>
      </c>
      <c r="C6769" t="s">
        <v>23119</v>
      </c>
      <c r="D6769" s="23"/>
      <c r="E6769" t="s">
        <v>1422</v>
      </c>
      <c r="F6769" t="s">
        <v>1386</v>
      </c>
      <c r="G6769">
        <v>5764</v>
      </c>
      <c r="H6769" s="23"/>
    </row>
    <row r="6770" spans="1:8" x14ac:dyDescent="0.25">
      <c r="A6770">
        <v>2151</v>
      </c>
      <c r="B6770" t="s">
        <v>10195</v>
      </c>
      <c r="C6770" t="s">
        <v>10183</v>
      </c>
      <c r="D6770" s="23">
        <v>24117038000107</v>
      </c>
      <c r="E6770" t="s">
        <v>1527</v>
      </c>
      <c r="F6770" t="s">
        <v>1386</v>
      </c>
      <c r="G6770">
        <v>3427</v>
      </c>
      <c r="H6770" s="23">
        <v>160469074</v>
      </c>
    </row>
    <row r="6771" spans="1:8" x14ac:dyDescent="0.25">
      <c r="A6771">
        <v>5225</v>
      </c>
      <c r="B6771" t="s">
        <v>23135</v>
      </c>
      <c r="C6771" t="s">
        <v>23135</v>
      </c>
      <c r="D6771" s="23"/>
      <c r="E6771" t="s">
        <v>1583</v>
      </c>
      <c r="F6771" t="s">
        <v>1386</v>
      </c>
      <c r="G6771">
        <v>8265</v>
      </c>
      <c r="H6771" s="23"/>
    </row>
    <row r="6772" spans="1:8" x14ac:dyDescent="0.25">
      <c r="A6772">
        <v>7154</v>
      </c>
      <c r="B6772" t="s">
        <v>23136</v>
      </c>
      <c r="C6772" t="s">
        <v>23136</v>
      </c>
      <c r="D6772" s="23"/>
      <c r="E6772" t="s">
        <v>4072</v>
      </c>
      <c r="F6772" t="s">
        <v>1415</v>
      </c>
      <c r="G6772">
        <v>11105</v>
      </c>
      <c r="H6772" s="23"/>
    </row>
    <row r="6773" spans="1:8" x14ac:dyDescent="0.25">
      <c r="A6773">
        <v>4813</v>
      </c>
      <c r="B6773" t="s">
        <v>23137</v>
      </c>
      <c r="C6773" t="s">
        <v>23137</v>
      </c>
      <c r="D6773" s="23"/>
      <c r="E6773" t="s">
        <v>1422</v>
      </c>
      <c r="F6773" t="s">
        <v>1386</v>
      </c>
      <c r="G6773">
        <v>7546</v>
      </c>
      <c r="H6773" s="23"/>
    </row>
    <row r="6774" spans="1:8" x14ac:dyDescent="0.25">
      <c r="A6774">
        <v>847</v>
      </c>
      <c r="B6774" t="s">
        <v>23138</v>
      </c>
      <c r="C6774" t="s">
        <v>23139</v>
      </c>
      <c r="D6774" s="23"/>
      <c r="E6774" t="s">
        <v>1422</v>
      </c>
      <c r="F6774" t="s">
        <v>1386</v>
      </c>
      <c r="G6774">
        <v>2123</v>
      </c>
      <c r="H6774" s="23"/>
    </row>
    <row r="6775" spans="1:8" x14ac:dyDescent="0.25">
      <c r="A6775">
        <v>1865</v>
      </c>
      <c r="B6775" t="s">
        <v>10196</v>
      </c>
      <c r="C6775" t="s">
        <v>10197</v>
      </c>
      <c r="D6775" s="23">
        <v>13028027000134</v>
      </c>
      <c r="E6775" t="s">
        <v>2891</v>
      </c>
      <c r="F6775" t="s">
        <v>1386</v>
      </c>
      <c r="G6775">
        <v>3141</v>
      </c>
      <c r="H6775" s="23">
        <v>161779565</v>
      </c>
    </row>
    <row r="6776" spans="1:8" x14ac:dyDescent="0.25">
      <c r="A6776">
        <v>11900</v>
      </c>
      <c r="B6776" t="s">
        <v>10198</v>
      </c>
      <c r="C6776" t="s">
        <v>10198</v>
      </c>
      <c r="D6776" s="23">
        <v>35182684000174</v>
      </c>
      <c r="E6776" t="s">
        <v>1385</v>
      </c>
      <c r="F6776" t="s">
        <v>1386</v>
      </c>
      <c r="G6776">
        <v>18292</v>
      </c>
      <c r="H6776" s="23">
        <v>163510750</v>
      </c>
    </row>
    <row r="6777" spans="1:8" x14ac:dyDescent="0.25">
      <c r="A6777">
        <v>5769</v>
      </c>
      <c r="B6777" t="s">
        <v>23140</v>
      </c>
      <c r="C6777" t="s">
        <v>23141</v>
      </c>
      <c r="D6777" s="23"/>
      <c r="E6777" t="s">
        <v>1422</v>
      </c>
      <c r="F6777" t="s">
        <v>1386</v>
      </c>
      <c r="G6777">
        <v>5435</v>
      </c>
      <c r="H6777" s="23"/>
    </row>
    <row r="6778" spans="1:8" x14ac:dyDescent="0.25">
      <c r="A6778">
        <v>5196</v>
      </c>
      <c r="B6778" t="s">
        <v>23142</v>
      </c>
      <c r="C6778" t="s">
        <v>23143</v>
      </c>
      <c r="D6778" s="23"/>
      <c r="E6778" t="s">
        <v>1564</v>
      </c>
      <c r="F6778" t="s">
        <v>1386</v>
      </c>
      <c r="G6778">
        <v>8244</v>
      </c>
      <c r="H6778" s="23"/>
    </row>
    <row r="6779" spans="1:8" x14ac:dyDescent="0.25">
      <c r="A6779">
        <v>11813</v>
      </c>
      <c r="B6779" t="s">
        <v>10199</v>
      </c>
      <c r="C6779" t="s">
        <v>10199</v>
      </c>
      <c r="D6779" s="23">
        <v>19824567000100</v>
      </c>
      <c r="E6779" t="s">
        <v>2050</v>
      </c>
      <c r="F6779" t="s">
        <v>1386</v>
      </c>
      <c r="G6779">
        <v>18143</v>
      </c>
      <c r="H6779" s="23" t="s">
        <v>1438</v>
      </c>
    </row>
    <row r="6780" spans="1:8" x14ac:dyDescent="0.25">
      <c r="A6780">
        <v>778</v>
      </c>
      <c r="B6780" t="s">
        <v>23144</v>
      </c>
      <c r="C6780" t="s">
        <v>23144</v>
      </c>
      <c r="D6780" s="23"/>
      <c r="E6780" t="s">
        <v>2050</v>
      </c>
      <c r="F6780" t="s">
        <v>1386</v>
      </c>
      <c r="G6780">
        <v>2054</v>
      </c>
      <c r="H6780" s="23"/>
    </row>
    <row r="6781" spans="1:8" x14ac:dyDescent="0.25">
      <c r="A6781">
        <v>3162</v>
      </c>
      <c r="B6781" t="s">
        <v>10200</v>
      </c>
      <c r="C6781" t="s">
        <v>10201</v>
      </c>
      <c r="D6781" s="23">
        <v>6120055000111</v>
      </c>
      <c r="E6781" t="s">
        <v>1527</v>
      </c>
      <c r="F6781" t="s">
        <v>1386</v>
      </c>
      <c r="G6781">
        <v>4438</v>
      </c>
      <c r="H6781" s="23">
        <v>161417051</v>
      </c>
    </row>
    <row r="6782" spans="1:8" x14ac:dyDescent="0.25">
      <c r="A6782">
        <v>3851</v>
      </c>
      <c r="B6782" t="s">
        <v>10202</v>
      </c>
      <c r="C6782" t="s">
        <v>10201</v>
      </c>
      <c r="D6782" s="23">
        <v>9085426000160</v>
      </c>
      <c r="E6782" t="s">
        <v>1795</v>
      </c>
      <c r="F6782" t="s">
        <v>1386</v>
      </c>
      <c r="G6782">
        <v>5127</v>
      </c>
      <c r="H6782" s="23">
        <v>161539750</v>
      </c>
    </row>
    <row r="6783" spans="1:8" x14ac:dyDescent="0.25">
      <c r="A6783">
        <v>1987</v>
      </c>
      <c r="B6783" t="s">
        <v>10203</v>
      </c>
      <c r="C6783" t="s">
        <v>10204</v>
      </c>
      <c r="D6783" s="23">
        <v>15006317000102</v>
      </c>
      <c r="E6783" t="s">
        <v>1670</v>
      </c>
      <c r="F6783" t="s">
        <v>1386</v>
      </c>
      <c r="G6783">
        <v>3263</v>
      </c>
      <c r="H6783" s="23">
        <v>161943470</v>
      </c>
    </row>
    <row r="6784" spans="1:8" x14ac:dyDescent="0.25">
      <c r="A6784">
        <v>9675</v>
      </c>
      <c r="B6784" t="s">
        <v>10205</v>
      </c>
      <c r="C6784" t="s">
        <v>10205</v>
      </c>
      <c r="D6784" s="23">
        <v>26364484000141</v>
      </c>
      <c r="E6784" t="s">
        <v>1409</v>
      </c>
      <c r="F6784" t="s">
        <v>1386</v>
      </c>
      <c r="G6784">
        <v>14373</v>
      </c>
      <c r="H6784" s="23">
        <v>162817835</v>
      </c>
    </row>
    <row r="6785" spans="1:8" x14ac:dyDescent="0.25">
      <c r="A6785">
        <v>14110</v>
      </c>
      <c r="B6785" t="s">
        <v>10205</v>
      </c>
      <c r="C6785" t="s">
        <v>23095</v>
      </c>
      <c r="D6785" s="23"/>
      <c r="E6785" t="s">
        <v>1422</v>
      </c>
      <c r="F6785" t="s">
        <v>1386</v>
      </c>
      <c r="G6785">
        <v>147</v>
      </c>
      <c r="H6785" s="23"/>
    </row>
    <row r="6786" spans="1:8" x14ac:dyDescent="0.25">
      <c r="A6786">
        <v>8989</v>
      </c>
      <c r="B6786" t="s">
        <v>23145</v>
      </c>
      <c r="C6786" t="s">
        <v>23145</v>
      </c>
      <c r="D6786" s="23"/>
      <c r="E6786" t="s">
        <v>10339</v>
      </c>
      <c r="F6786" t="s">
        <v>1398</v>
      </c>
      <c r="G6786">
        <v>13524</v>
      </c>
      <c r="H6786" s="23"/>
    </row>
    <row r="6787" spans="1:8" x14ac:dyDescent="0.25">
      <c r="A6787">
        <v>6024</v>
      </c>
      <c r="B6787" t="s">
        <v>23146</v>
      </c>
      <c r="C6787" t="s">
        <v>23147</v>
      </c>
      <c r="D6787" s="23"/>
      <c r="E6787" t="s">
        <v>2050</v>
      </c>
      <c r="F6787" t="s">
        <v>1386</v>
      </c>
      <c r="G6787">
        <v>1265</v>
      </c>
      <c r="H6787" s="23"/>
    </row>
    <row r="6788" spans="1:8" x14ac:dyDescent="0.25">
      <c r="A6788">
        <v>9040</v>
      </c>
      <c r="B6788" t="s">
        <v>23148</v>
      </c>
      <c r="C6788" t="s">
        <v>23148</v>
      </c>
      <c r="D6788" s="23"/>
      <c r="E6788" t="s">
        <v>10712</v>
      </c>
      <c r="F6788" t="s">
        <v>1386</v>
      </c>
      <c r="G6788">
        <v>13570</v>
      </c>
      <c r="H6788" s="23"/>
    </row>
    <row r="6789" spans="1:8" x14ac:dyDescent="0.25">
      <c r="A6789">
        <v>334</v>
      </c>
      <c r="B6789" t="s">
        <v>23149</v>
      </c>
      <c r="C6789" t="s">
        <v>23149</v>
      </c>
      <c r="D6789" s="23"/>
      <c r="E6789" t="s">
        <v>2050</v>
      </c>
      <c r="F6789" t="s">
        <v>1386</v>
      </c>
      <c r="G6789">
        <v>1610</v>
      </c>
      <c r="H6789" s="23"/>
    </row>
    <row r="6790" spans="1:8" x14ac:dyDescent="0.25">
      <c r="A6790">
        <v>7788</v>
      </c>
      <c r="B6790" t="s">
        <v>10206</v>
      </c>
      <c r="C6790" t="s">
        <v>10206</v>
      </c>
      <c r="D6790" s="23">
        <v>16713094000186</v>
      </c>
      <c r="E6790" t="s">
        <v>1483</v>
      </c>
      <c r="F6790" t="s">
        <v>1398</v>
      </c>
      <c r="G6790">
        <v>12103</v>
      </c>
      <c r="H6790" s="23">
        <v>202746909</v>
      </c>
    </row>
    <row r="6791" spans="1:8" x14ac:dyDescent="0.25">
      <c r="A6791">
        <v>14712</v>
      </c>
      <c r="B6791" t="s">
        <v>10207</v>
      </c>
      <c r="C6791" t="s">
        <v>10208</v>
      </c>
      <c r="D6791" s="23">
        <v>41792988000156</v>
      </c>
      <c r="E6791" t="s">
        <v>1385</v>
      </c>
      <c r="F6791" t="s">
        <v>1386</v>
      </c>
      <c r="G6791">
        <v>23170</v>
      </c>
      <c r="H6791" s="23" t="s">
        <v>1438</v>
      </c>
    </row>
    <row r="6792" spans="1:8" x14ac:dyDescent="0.25">
      <c r="A6792">
        <v>10192</v>
      </c>
      <c r="B6792" t="s">
        <v>23150</v>
      </c>
      <c r="C6792" t="s">
        <v>23150</v>
      </c>
      <c r="D6792" s="23"/>
      <c r="E6792" t="s">
        <v>1723</v>
      </c>
      <c r="F6792" t="s">
        <v>1386</v>
      </c>
      <c r="G6792">
        <v>15381</v>
      </c>
      <c r="H6792" s="23"/>
    </row>
    <row r="6793" spans="1:8" x14ac:dyDescent="0.25">
      <c r="A6793">
        <v>14305</v>
      </c>
      <c r="B6793" t="s">
        <v>10209</v>
      </c>
      <c r="C6793" t="s">
        <v>10210</v>
      </c>
      <c r="D6793" s="23">
        <v>51443200000150</v>
      </c>
      <c r="E6793" t="s">
        <v>1530</v>
      </c>
      <c r="F6793" t="s">
        <v>1386</v>
      </c>
      <c r="G6793">
        <v>22552</v>
      </c>
      <c r="H6793" s="23" t="s">
        <v>1438</v>
      </c>
    </row>
    <row r="6794" spans="1:8" x14ac:dyDescent="0.25">
      <c r="A6794">
        <v>14848</v>
      </c>
      <c r="B6794" t="s">
        <v>23151</v>
      </c>
      <c r="C6794" t="s">
        <v>23152</v>
      </c>
      <c r="D6794" s="23"/>
      <c r="E6794" t="s">
        <v>1385</v>
      </c>
      <c r="F6794" t="s">
        <v>1386</v>
      </c>
      <c r="G6794">
        <v>23289</v>
      </c>
      <c r="H6794" s="23"/>
    </row>
    <row r="6795" spans="1:8" x14ac:dyDescent="0.25">
      <c r="A6795">
        <v>640</v>
      </c>
      <c r="B6795" t="s">
        <v>23153</v>
      </c>
      <c r="C6795" t="s">
        <v>23152</v>
      </c>
      <c r="D6795" s="23"/>
      <c r="E6795" t="s">
        <v>1422</v>
      </c>
      <c r="F6795" t="s">
        <v>1386</v>
      </c>
      <c r="G6795">
        <v>1916</v>
      </c>
      <c r="H6795" s="23"/>
    </row>
    <row r="6796" spans="1:8" x14ac:dyDescent="0.25">
      <c r="A6796">
        <v>6636</v>
      </c>
      <c r="B6796" t="s">
        <v>10211</v>
      </c>
      <c r="C6796" t="s">
        <v>10211</v>
      </c>
      <c r="D6796" s="23">
        <v>19541039000144</v>
      </c>
      <c r="E6796" t="s">
        <v>2334</v>
      </c>
      <c r="F6796" t="s">
        <v>1386</v>
      </c>
      <c r="G6796">
        <v>10176</v>
      </c>
      <c r="H6796" s="23">
        <v>162285353</v>
      </c>
    </row>
    <row r="6797" spans="1:8" x14ac:dyDescent="0.25">
      <c r="A6797">
        <v>14070</v>
      </c>
      <c r="B6797" t="s">
        <v>23154</v>
      </c>
      <c r="C6797" t="s">
        <v>23154</v>
      </c>
      <c r="D6797" s="23"/>
      <c r="E6797" t="s">
        <v>1385</v>
      </c>
      <c r="F6797" t="s">
        <v>1386</v>
      </c>
      <c r="G6797">
        <v>21851</v>
      </c>
      <c r="H6797" s="23"/>
    </row>
    <row r="6798" spans="1:8" x14ac:dyDescent="0.25">
      <c r="A6798">
        <v>5153</v>
      </c>
      <c r="B6798" t="s">
        <v>23155</v>
      </c>
      <c r="C6798" t="s">
        <v>23156</v>
      </c>
      <c r="D6798" s="23"/>
      <c r="E6798" t="s">
        <v>10213</v>
      </c>
      <c r="F6798" t="s">
        <v>1386</v>
      </c>
      <c r="G6798">
        <v>8203</v>
      </c>
      <c r="H6798" s="23"/>
    </row>
    <row r="6799" spans="1:8" x14ac:dyDescent="0.25">
      <c r="A6799">
        <v>14086</v>
      </c>
      <c r="B6799" t="s">
        <v>10212</v>
      </c>
      <c r="C6799" t="s">
        <v>10212</v>
      </c>
      <c r="D6799" s="23">
        <v>8904116000167</v>
      </c>
      <c r="E6799" t="s">
        <v>10213</v>
      </c>
      <c r="F6799" t="s">
        <v>1386</v>
      </c>
      <c r="G6799">
        <v>21869</v>
      </c>
      <c r="H6799" s="23" t="s">
        <v>10214</v>
      </c>
    </row>
    <row r="6800" spans="1:8" x14ac:dyDescent="0.25">
      <c r="A6800">
        <v>5724</v>
      </c>
      <c r="B6800" t="s">
        <v>23157</v>
      </c>
      <c r="C6800" t="s">
        <v>23158</v>
      </c>
      <c r="D6800" s="23"/>
      <c r="E6800" t="s">
        <v>1583</v>
      </c>
      <c r="F6800" t="s">
        <v>1386</v>
      </c>
      <c r="G6800">
        <v>5639</v>
      </c>
      <c r="H6800" s="23"/>
    </row>
    <row r="6801" spans="1:8" x14ac:dyDescent="0.25">
      <c r="A6801">
        <v>13104</v>
      </c>
      <c r="B6801" t="s">
        <v>23159</v>
      </c>
      <c r="C6801" t="s">
        <v>23160</v>
      </c>
      <c r="D6801" s="23"/>
      <c r="E6801" t="s">
        <v>1723</v>
      </c>
      <c r="F6801" t="s">
        <v>1386</v>
      </c>
      <c r="G6801">
        <v>20267</v>
      </c>
      <c r="H6801" s="23"/>
    </row>
    <row r="6802" spans="1:8" x14ac:dyDescent="0.25">
      <c r="A6802">
        <v>8594</v>
      </c>
      <c r="B6802" t="s">
        <v>23161</v>
      </c>
      <c r="C6802" t="s">
        <v>23161</v>
      </c>
      <c r="D6802" s="23"/>
      <c r="E6802" t="s">
        <v>1406</v>
      </c>
      <c r="F6802" t="s">
        <v>1407</v>
      </c>
      <c r="G6802">
        <v>13108</v>
      </c>
      <c r="H6802" s="23"/>
    </row>
    <row r="6803" spans="1:8" x14ac:dyDescent="0.25">
      <c r="A6803">
        <v>4268</v>
      </c>
      <c r="B6803" t="s">
        <v>23162</v>
      </c>
      <c r="C6803" t="s">
        <v>23162</v>
      </c>
      <c r="D6803" s="23"/>
      <c r="E6803" t="s">
        <v>1422</v>
      </c>
      <c r="F6803" t="s">
        <v>1386</v>
      </c>
      <c r="G6803">
        <v>1684</v>
      </c>
      <c r="H6803" s="23"/>
    </row>
    <row r="6804" spans="1:8" x14ac:dyDescent="0.25">
      <c r="A6804">
        <v>10492</v>
      </c>
      <c r="B6804" t="s">
        <v>23163</v>
      </c>
      <c r="C6804" t="s">
        <v>23163</v>
      </c>
      <c r="D6804" s="23"/>
      <c r="E6804" t="s">
        <v>1422</v>
      </c>
      <c r="F6804" t="s">
        <v>1386</v>
      </c>
      <c r="G6804">
        <v>15837</v>
      </c>
      <c r="H6804" s="23"/>
    </row>
    <row r="6805" spans="1:8" x14ac:dyDescent="0.25">
      <c r="A6805">
        <v>13753</v>
      </c>
      <c r="B6805" t="s">
        <v>10215</v>
      </c>
      <c r="C6805" t="s">
        <v>10215</v>
      </c>
      <c r="D6805" s="23">
        <v>15710439000185</v>
      </c>
      <c r="E6805" t="s">
        <v>1583</v>
      </c>
      <c r="F6805" t="s">
        <v>1386</v>
      </c>
      <c r="G6805">
        <v>21442</v>
      </c>
      <c r="H6805" s="23">
        <v>162053690</v>
      </c>
    </row>
    <row r="6806" spans="1:8" x14ac:dyDescent="0.25">
      <c r="A6806">
        <v>11700</v>
      </c>
      <c r="B6806" t="s">
        <v>10216</v>
      </c>
      <c r="C6806" t="s">
        <v>10216</v>
      </c>
      <c r="D6806" s="23">
        <v>37387997000194</v>
      </c>
      <c r="E6806" t="s">
        <v>1533</v>
      </c>
      <c r="F6806" t="s">
        <v>1386</v>
      </c>
      <c r="G6806">
        <v>17642</v>
      </c>
      <c r="H6806" s="23">
        <v>163674388</v>
      </c>
    </row>
    <row r="6807" spans="1:8" x14ac:dyDescent="0.25">
      <c r="A6807">
        <v>6619</v>
      </c>
      <c r="B6807" t="s">
        <v>23164</v>
      </c>
      <c r="C6807" t="s">
        <v>23095</v>
      </c>
      <c r="D6807" s="23"/>
      <c r="E6807" t="s">
        <v>1422</v>
      </c>
      <c r="F6807" t="s">
        <v>1386</v>
      </c>
      <c r="G6807">
        <v>5493</v>
      </c>
      <c r="H6807" s="23"/>
    </row>
    <row r="6808" spans="1:8" x14ac:dyDescent="0.25">
      <c r="A6808">
        <v>7817</v>
      </c>
      <c r="B6808" t="s">
        <v>23165</v>
      </c>
      <c r="C6808" t="s">
        <v>23165</v>
      </c>
      <c r="D6808" s="23"/>
      <c r="E6808" t="s">
        <v>1723</v>
      </c>
      <c r="F6808" t="s">
        <v>1386</v>
      </c>
      <c r="G6808">
        <v>12126</v>
      </c>
      <c r="H6808" s="23"/>
    </row>
    <row r="6809" spans="1:8" x14ac:dyDescent="0.25">
      <c r="A6809">
        <v>4164</v>
      </c>
      <c r="B6809" t="s">
        <v>23166</v>
      </c>
      <c r="C6809" t="s">
        <v>23166</v>
      </c>
      <c r="D6809" s="23"/>
      <c r="E6809" t="s">
        <v>1422</v>
      </c>
      <c r="F6809" t="s">
        <v>1386</v>
      </c>
      <c r="G6809">
        <v>1595</v>
      </c>
      <c r="H6809" s="23"/>
    </row>
    <row r="6810" spans="1:8" x14ac:dyDescent="0.25">
      <c r="A6810">
        <v>2737</v>
      </c>
      <c r="B6810" t="s">
        <v>10217</v>
      </c>
      <c r="C6810" t="s">
        <v>10218</v>
      </c>
      <c r="D6810" s="23">
        <v>4170386000130</v>
      </c>
      <c r="E6810" t="s">
        <v>1394</v>
      </c>
      <c r="F6810" t="s">
        <v>1386</v>
      </c>
      <c r="G6810">
        <v>4013</v>
      </c>
      <c r="H6810" s="23">
        <v>161309437</v>
      </c>
    </row>
    <row r="6811" spans="1:8" x14ac:dyDescent="0.25">
      <c r="A6811">
        <v>3041</v>
      </c>
      <c r="B6811" t="s">
        <v>10219</v>
      </c>
      <c r="C6811" t="s">
        <v>10220</v>
      </c>
      <c r="D6811" s="23">
        <v>5602989000127</v>
      </c>
      <c r="E6811" t="s">
        <v>3353</v>
      </c>
      <c r="F6811" t="s">
        <v>1386</v>
      </c>
      <c r="G6811">
        <v>4317</v>
      </c>
      <c r="H6811" s="23">
        <v>161389325</v>
      </c>
    </row>
    <row r="6812" spans="1:8" x14ac:dyDescent="0.25">
      <c r="A6812">
        <v>2149</v>
      </c>
      <c r="B6812" t="s">
        <v>10221</v>
      </c>
      <c r="C6812" t="s">
        <v>10220</v>
      </c>
      <c r="D6812" s="23">
        <v>24116618000180</v>
      </c>
      <c r="E6812" t="s">
        <v>2256</v>
      </c>
      <c r="F6812" t="s">
        <v>1386</v>
      </c>
      <c r="G6812">
        <v>3425</v>
      </c>
      <c r="H6812" s="23">
        <v>160816424</v>
      </c>
    </row>
    <row r="6813" spans="1:8" x14ac:dyDescent="0.25">
      <c r="A6813">
        <v>7277</v>
      </c>
      <c r="B6813" t="s">
        <v>10222</v>
      </c>
      <c r="C6813" t="s">
        <v>10222</v>
      </c>
      <c r="D6813" s="23">
        <v>12649349000138</v>
      </c>
      <c r="E6813" t="s">
        <v>1397</v>
      </c>
      <c r="F6813" t="s">
        <v>1398</v>
      </c>
      <c r="G6813">
        <v>11209</v>
      </c>
      <c r="H6813" s="23">
        <v>200333119</v>
      </c>
    </row>
    <row r="6814" spans="1:8" x14ac:dyDescent="0.25">
      <c r="A6814">
        <v>5998</v>
      </c>
      <c r="B6814" t="s">
        <v>23167</v>
      </c>
      <c r="C6814" t="s">
        <v>23168</v>
      </c>
      <c r="D6814" s="23"/>
      <c r="E6814" t="s">
        <v>1533</v>
      </c>
      <c r="F6814" t="s">
        <v>1386</v>
      </c>
      <c r="G6814">
        <v>6716</v>
      </c>
      <c r="H6814" s="23"/>
    </row>
    <row r="6815" spans="1:8" x14ac:dyDescent="0.25">
      <c r="A6815">
        <v>4770</v>
      </c>
      <c r="B6815" t="s">
        <v>23169</v>
      </c>
      <c r="C6815" t="s">
        <v>23169</v>
      </c>
      <c r="D6815" s="23"/>
      <c r="E6815" t="s">
        <v>1409</v>
      </c>
      <c r="F6815" t="s">
        <v>1386</v>
      </c>
      <c r="G6815">
        <v>7377</v>
      </c>
      <c r="H6815" s="23"/>
    </row>
    <row r="6816" spans="1:8" x14ac:dyDescent="0.25">
      <c r="A6816">
        <v>8302</v>
      </c>
      <c r="B6816" t="s">
        <v>10223</v>
      </c>
      <c r="C6816" t="s">
        <v>10223</v>
      </c>
      <c r="D6816" s="23">
        <v>4053128000174</v>
      </c>
      <c r="E6816" t="s">
        <v>1385</v>
      </c>
      <c r="F6816" t="s">
        <v>1386</v>
      </c>
      <c r="G6816">
        <v>12570</v>
      </c>
      <c r="H6816" s="23">
        <v>161289460</v>
      </c>
    </row>
    <row r="6817" spans="1:8" x14ac:dyDescent="0.25">
      <c r="A6817">
        <v>7874</v>
      </c>
      <c r="B6817" t="s">
        <v>23170</v>
      </c>
      <c r="C6817" t="s">
        <v>23170</v>
      </c>
      <c r="D6817" s="23"/>
      <c r="E6817" t="s">
        <v>3261</v>
      </c>
      <c r="F6817" t="s">
        <v>1398</v>
      </c>
      <c r="G6817">
        <v>12183</v>
      </c>
      <c r="H6817" s="23"/>
    </row>
    <row r="6818" spans="1:8" x14ac:dyDescent="0.25">
      <c r="A6818">
        <v>2063</v>
      </c>
      <c r="B6818" t="s">
        <v>10224</v>
      </c>
      <c r="C6818" t="s">
        <v>10225</v>
      </c>
      <c r="D6818" s="23">
        <v>2066372000146</v>
      </c>
      <c r="E6818" t="s">
        <v>1541</v>
      </c>
      <c r="F6818" t="s">
        <v>1386</v>
      </c>
      <c r="G6818">
        <v>3339</v>
      </c>
      <c r="H6818" s="23">
        <v>161177280</v>
      </c>
    </row>
    <row r="6819" spans="1:8" x14ac:dyDescent="0.25">
      <c r="A6819">
        <v>8215</v>
      </c>
      <c r="B6819" t="s">
        <v>10226</v>
      </c>
      <c r="C6819" t="s">
        <v>10226</v>
      </c>
      <c r="D6819" s="23">
        <v>12344862000110</v>
      </c>
      <c r="E6819" t="s">
        <v>1700</v>
      </c>
      <c r="F6819" t="s">
        <v>1386</v>
      </c>
      <c r="G6819">
        <v>12484</v>
      </c>
      <c r="H6819" s="23">
        <v>161736513</v>
      </c>
    </row>
    <row r="6820" spans="1:8" x14ac:dyDescent="0.25">
      <c r="A6820">
        <v>1688</v>
      </c>
      <c r="B6820" t="s">
        <v>10227</v>
      </c>
      <c r="C6820" t="s">
        <v>10228</v>
      </c>
      <c r="D6820" s="23">
        <v>11987146000199</v>
      </c>
      <c r="E6820" t="s">
        <v>1718</v>
      </c>
      <c r="F6820" t="s">
        <v>1386</v>
      </c>
      <c r="G6820">
        <v>2964</v>
      </c>
      <c r="H6820" s="23">
        <v>160367042</v>
      </c>
    </row>
    <row r="6821" spans="1:8" x14ac:dyDescent="0.25">
      <c r="A6821">
        <v>3424</v>
      </c>
      <c r="B6821" t="s">
        <v>10229</v>
      </c>
      <c r="C6821" t="s">
        <v>10230</v>
      </c>
      <c r="D6821" s="23">
        <v>7613109000143</v>
      </c>
      <c r="E6821" t="s">
        <v>1487</v>
      </c>
      <c r="F6821" t="s">
        <v>1386</v>
      </c>
      <c r="G6821">
        <v>4700</v>
      </c>
      <c r="H6821" s="23">
        <v>161466702</v>
      </c>
    </row>
    <row r="6822" spans="1:8" x14ac:dyDescent="0.25">
      <c r="A6822">
        <v>14421</v>
      </c>
      <c r="B6822" t="s">
        <v>23171</v>
      </c>
      <c r="C6822" t="s">
        <v>23095</v>
      </c>
      <c r="D6822" s="23"/>
      <c r="E6822" t="s">
        <v>1422</v>
      </c>
      <c r="F6822" t="s">
        <v>1386</v>
      </c>
      <c r="G6822">
        <v>5568</v>
      </c>
      <c r="H6822" s="23"/>
    </row>
    <row r="6823" spans="1:8" x14ac:dyDescent="0.25">
      <c r="A6823">
        <v>151</v>
      </c>
      <c r="B6823" t="s">
        <v>23172</v>
      </c>
      <c r="C6823" t="s">
        <v>23172</v>
      </c>
      <c r="D6823" s="23"/>
      <c r="E6823" t="s">
        <v>1385</v>
      </c>
      <c r="F6823" t="s">
        <v>1386</v>
      </c>
      <c r="G6823">
        <v>1427</v>
      </c>
      <c r="H6823" s="23"/>
    </row>
    <row r="6824" spans="1:8" x14ac:dyDescent="0.25">
      <c r="A6824">
        <v>367</v>
      </c>
      <c r="B6824" t="s">
        <v>23173</v>
      </c>
      <c r="C6824" t="s">
        <v>23173</v>
      </c>
      <c r="D6824" s="23"/>
      <c r="E6824" t="s">
        <v>1422</v>
      </c>
      <c r="F6824" t="s">
        <v>1386</v>
      </c>
      <c r="G6824">
        <v>1643</v>
      </c>
      <c r="H6824" s="23"/>
    </row>
    <row r="6825" spans="1:8" x14ac:dyDescent="0.25">
      <c r="A6825">
        <v>14056</v>
      </c>
      <c r="B6825" t="s">
        <v>23174</v>
      </c>
      <c r="C6825" t="s">
        <v>23092</v>
      </c>
      <c r="D6825" s="23"/>
      <c r="E6825" t="s">
        <v>1422</v>
      </c>
      <c r="F6825" t="s">
        <v>1386</v>
      </c>
      <c r="G6825">
        <v>6210</v>
      </c>
      <c r="H6825" s="23"/>
    </row>
    <row r="6826" spans="1:8" x14ac:dyDescent="0.25">
      <c r="A6826">
        <v>9025</v>
      </c>
      <c r="B6826" t="s">
        <v>23175</v>
      </c>
      <c r="C6826" t="s">
        <v>23176</v>
      </c>
      <c r="D6826" s="23"/>
      <c r="E6826" t="s">
        <v>1422</v>
      </c>
      <c r="F6826" t="s">
        <v>1386</v>
      </c>
      <c r="G6826">
        <v>13557</v>
      </c>
      <c r="H6826" s="23"/>
    </row>
    <row r="6827" spans="1:8" x14ac:dyDescent="0.25">
      <c r="A6827">
        <v>6644</v>
      </c>
      <c r="B6827" t="s">
        <v>23177</v>
      </c>
      <c r="C6827" t="s">
        <v>23176</v>
      </c>
      <c r="D6827" s="23"/>
      <c r="E6827" t="s">
        <v>2050</v>
      </c>
      <c r="F6827" t="s">
        <v>1386</v>
      </c>
      <c r="G6827">
        <v>7602</v>
      </c>
      <c r="H6827" s="23"/>
    </row>
    <row r="6828" spans="1:8" x14ac:dyDescent="0.25">
      <c r="A6828">
        <v>14920</v>
      </c>
      <c r="B6828" t="s">
        <v>23178</v>
      </c>
      <c r="C6828" t="s">
        <v>23178</v>
      </c>
      <c r="D6828" s="23"/>
      <c r="E6828" t="s">
        <v>1422</v>
      </c>
      <c r="F6828" t="s">
        <v>1386</v>
      </c>
      <c r="G6828">
        <v>23360</v>
      </c>
      <c r="H6828" s="23"/>
    </row>
    <row r="6829" spans="1:8" x14ac:dyDescent="0.25">
      <c r="A6829">
        <v>2497</v>
      </c>
      <c r="B6829" t="s">
        <v>10231</v>
      </c>
      <c r="C6829" t="s">
        <v>10232</v>
      </c>
      <c r="D6829" s="23">
        <v>35418813000180</v>
      </c>
      <c r="E6829" t="s">
        <v>2299</v>
      </c>
      <c r="F6829" t="s">
        <v>1386</v>
      </c>
      <c r="G6829">
        <v>3773</v>
      </c>
      <c r="H6829" s="23">
        <v>160871638</v>
      </c>
    </row>
    <row r="6830" spans="1:8" x14ac:dyDescent="0.25">
      <c r="A6830">
        <v>15892</v>
      </c>
      <c r="B6830" t="s">
        <v>23179</v>
      </c>
      <c r="C6830" t="s">
        <v>23179</v>
      </c>
      <c r="D6830" s="23"/>
      <c r="E6830" t="s">
        <v>1465</v>
      </c>
      <c r="F6830" t="s">
        <v>1398</v>
      </c>
      <c r="G6830">
        <v>25367</v>
      </c>
      <c r="H6830" s="23"/>
    </row>
    <row r="6831" spans="1:8" x14ac:dyDescent="0.25">
      <c r="A6831">
        <v>11014</v>
      </c>
      <c r="B6831" t="s">
        <v>10233</v>
      </c>
      <c r="C6831" t="s">
        <v>10233</v>
      </c>
      <c r="D6831" s="23">
        <v>2030159000184</v>
      </c>
      <c r="E6831" t="s">
        <v>4056</v>
      </c>
      <c r="F6831" t="s">
        <v>1398</v>
      </c>
      <c r="G6831">
        <v>16804</v>
      </c>
      <c r="H6831" s="23">
        <v>205201407</v>
      </c>
    </row>
    <row r="6832" spans="1:8" x14ac:dyDescent="0.25">
      <c r="A6832">
        <v>15314</v>
      </c>
      <c r="B6832" t="s">
        <v>23180</v>
      </c>
      <c r="C6832" t="s">
        <v>23180</v>
      </c>
      <c r="D6832" s="23"/>
      <c r="E6832" t="s">
        <v>3083</v>
      </c>
      <c r="F6832" t="s">
        <v>1386</v>
      </c>
      <c r="G6832">
        <v>24455</v>
      </c>
      <c r="H6832" s="23"/>
    </row>
    <row r="6833" spans="1:8" x14ac:dyDescent="0.25">
      <c r="A6833">
        <v>12685</v>
      </c>
      <c r="B6833" t="s">
        <v>23181</v>
      </c>
      <c r="C6833" t="s">
        <v>23182</v>
      </c>
      <c r="D6833" s="23"/>
      <c r="E6833" t="s">
        <v>1422</v>
      </c>
      <c r="F6833" t="s">
        <v>1386</v>
      </c>
      <c r="G6833">
        <v>5637</v>
      </c>
      <c r="H6833" s="23"/>
    </row>
    <row r="6834" spans="1:8" x14ac:dyDescent="0.25">
      <c r="A6834">
        <v>12154</v>
      </c>
      <c r="B6834" t="s">
        <v>23183</v>
      </c>
      <c r="C6834" t="s">
        <v>23183</v>
      </c>
      <c r="D6834" s="23"/>
      <c r="E6834" t="s">
        <v>2357</v>
      </c>
      <c r="F6834" t="s">
        <v>1386</v>
      </c>
      <c r="G6834">
        <v>18740</v>
      </c>
      <c r="H6834" s="23"/>
    </row>
    <row r="6835" spans="1:8" x14ac:dyDescent="0.25">
      <c r="A6835">
        <v>8743</v>
      </c>
      <c r="B6835" t="s">
        <v>10234</v>
      </c>
      <c r="C6835" t="s">
        <v>10234</v>
      </c>
      <c r="D6835" s="23">
        <v>11219710000123</v>
      </c>
      <c r="E6835" t="s">
        <v>1688</v>
      </c>
      <c r="F6835" t="s">
        <v>1386</v>
      </c>
      <c r="G6835">
        <v>13243</v>
      </c>
      <c r="H6835" s="23">
        <v>161637299</v>
      </c>
    </row>
    <row r="6836" spans="1:8" x14ac:dyDescent="0.25">
      <c r="A6836">
        <v>2993</v>
      </c>
      <c r="B6836" t="s">
        <v>10235</v>
      </c>
      <c r="C6836" t="s">
        <v>10236</v>
      </c>
      <c r="D6836" s="23">
        <v>5413303000150</v>
      </c>
      <c r="E6836" t="s">
        <v>1816</v>
      </c>
      <c r="F6836" t="s">
        <v>1386</v>
      </c>
      <c r="G6836">
        <v>4269</v>
      </c>
      <c r="H6836" s="23">
        <v>161377530</v>
      </c>
    </row>
    <row r="6837" spans="1:8" x14ac:dyDescent="0.25">
      <c r="A6837">
        <v>1058</v>
      </c>
      <c r="B6837" t="s">
        <v>23184</v>
      </c>
      <c r="C6837" t="s">
        <v>23184</v>
      </c>
      <c r="D6837" s="23"/>
      <c r="E6837" t="s">
        <v>1385</v>
      </c>
      <c r="F6837" t="s">
        <v>1386</v>
      </c>
      <c r="G6837">
        <v>2334</v>
      </c>
      <c r="H6837" s="23"/>
    </row>
    <row r="6838" spans="1:8" x14ac:dyDescent="0.25">
      <c r="A6838">
        <v>3878</v>
      </c>
      <c r="B6838" t="s">
        <v>10237</v>
      </c>
      <c r="C6838" t="s">
        <v>10238</v>
      </c>
      <c r="D6838" s="23">
        <v>9132481000163</v>
      </c>
      <c r="E6838" t="s">
        <v>1678</v>
      </c>
      <c r="F6838" t="s">
        <v>1386</v>
      </c>
      <c r="G6838">
        <v>5154</v>
      </c>
      <c r="H6838" s="23">
        <v>160231990</v>
      </c>
    </row>
    <row r="6839" spans="1:8" x14ac:dyDescent="0.25">
      <c r="A6839">
        <v>1775</v>
      </c>
      <c r="B6839" t="s">
        <v>10239</v>
      </c>
      <c r="C6839" t="s">
        <v>10240</v>
      </c>
      <c r="D6839" s="23">
        <v>12614509000103</v>
      </c>
      <c r="E6839" t="s">
        <v>1385</v>
      </c>
      <c r="F6839" t="s">
        <v>1386</v>
      </c>
      <c r="G6839">
        <v>3051</v>
      </c>
      <c r="H6839" s="23">
        <v>160386675</v>
      </c>
    </row>
    <row r="6840" spans="1:8" x14ac:dyDescent="0.25">
      <c r="A6840">
        <v>7771</v>
      </c>
      <c r="B6840" t="s">
        <v>23185</v>
      </c>
      <c r="C6840" t="s">
        <v>23185</v>
      </c>
      <c r="D6840" s="23"/>
      <c r="E6840" t="s">
        <v>1422</v>
      </c>
      <c r="F6840" t="s">
        <v>1386</v>
      </c>
      <c r="G6840">
        <v>12087</v>
      </c>
      <c r="H6840" s="23"/>
    </row>
    <row r="6841" spans="1:8" x14ac:dyDescent="0.25">
      <c r="A6841">
        <v>98</v>
      </c>
      <c r="B6841" t="s">
        <v>23186</v>
      </c>
      <c r="C6841" t="s">
        <v>23186</v>
      </c>
      <c r="D6841" s="23"/>
      <c r="E6841" t="s">
        <v>1583</v>
      </c>
      <c r="F6841" t="s">
        <v>1386</v>
      </c>
      <c r="G6841">
        <v>1374</v>
      </c>
      <c r="H6841" s="23"/>
    </row>
    <row r="6842" spans="1:8" x14ac:dyDescent="0.25">
      <c r="A6842">
        <v>8895</v>
      </c>
      <c r="B6842" t="s">
        <v>23187</v>
      </c>
      <c r="C6842" t="s">
        <v>23187</v>
      </c>
      <c r="D6842" s="23"/>
      <c r="E6842" t="s">
        <v>1422</v>
      </c>
      <c r="F6842" t="s">
        <v>1386</v>
      </c>
      <c r="G6842">
        <v>13435</v>
      </c>
      <c r="H6842" s="23"/>
    </row>
    <row r="6843" spans="1:8" x14ac:dyDescent="0.25">
      <c r="A6843">
        <v>13991</v>
      </c>
      <c r="B6843" t="s">
        <v>23188</v>
      </c>
      <c r="C6843" t="s">
        <v>23189</v>
      </c>
      <c r="D6843" s="23"/>
      <c r="E6843" t="s">
        <v>1422</v>
      </c>
      <c r="F6843" t="s">
        <v>1386</v>
      </c>
      <c r="G6843">
        <v>16627</v>
      </c>
      <c r="H6843" s="23"/>
    </row>
    <row r="6844" spans="1:8" x14ac:dyDescent="0.25">
      <c r="A6844">
        <v>2153</v>
      </c>
      <c r="B6844" t="s">
        <v>10241</v>
      </c>
      <c r="C6844" t="s">
        <v>10242</v>
      </c>
      <c r="D6844" s="23">
        <v>24119893000157</v>
      </c>
      <c r="E6844" t="s">
        <v>1541</v>
      </c>
      <c r="F6844" t="s">
        <v>1386</v>
      </c>
      <c r="G6844">
        <v>3429</v>
      </c>
      <c r="H6844" s="23" t="s">
        <v>10243</v>
      </c>
    </row>
    <row r="6845" spans="1:8" x14ac:dyDescent="0.25">
      <c r="A6845">
        <v>807</v>
      </c>
      <c r="B6845" t="s">
        <v>23190</v>
      </c>
      <c r="C6845" t="s">
        <v>23190</v>
      </c>
      <c r="D6845" s="23"/>
      <c r="E6845" t="s">
        <v>1732</v>
      </c>
      <c r="F6845" t="s">
        <v>1386</v>
      </c>
      <c r="G6845">
        <v>2083</v>
      </c>
      <c r="H6845" s="23"/>
    </row>
    <row r="6846" spans="1:8" x14ac:dyDescent="0.25">
      <c r="A6846">
        <v>2772</v>
      </c>
      <c r="B6846" t="s">
        <v>10244</v>
      </c>
      <c r="C6846" t="s">
        <v>10245</v>
      </c>
      <c r="D6846" s="23">
        <v>4341982000136</v>
      </c>
      <c r="E6846" t="s">
        <v>2281</v>
      </c>
      <c r="F6846" t="s">
        <v>1386</v>
      </c>
      <c r="G6846">
        <v>4048</v>
      </c>
      <c r="H6846" s="23">
        <v>161318100</v>
      </c>
    </row>
    <row r="6847" spans="1:8" x14ac:dyDescent="0.25">
      <c r="A6847">
        <v>206</v>
      </c>
      <c r="B6847" t="s">
        <v>23191</v>
      </c>
      <c r="C6847" t="s">
        <v>23191</v>
      </c>
      <c r="D6847" s="23"/>
      <c r="E6847" t="s">
        <v>1422</v>
      </c>
      <c r="F6847" t="s">
        <v>1386</v>
      </c>
      <c r="G6847">
        <v>1482</v>
      </c>
      <c r="H6847" s="23"/>
    </row>
    <row r="6848" spans="1:8" x14ac:dyDescent="0.25">
      <c r="A6848">
        <v>2720</v>
      </c>
      <c r="B6848" t="s">
        <v>10246</v>
      </c>
      <c r="C6848" t="s">
        <v>10245</v>
      </c>
      <c r="D6848" s="23">
        <v>41213521000104</v>
      </c>
      <c r="E6848" t="s">
        <v>2138</v>
      </c>
      <c r="F6848" t="s">
        <v>1386</v>
      </c>
      <c r="G6848">
        <v>3996</v>
      </c>
      <c r="H6848" s="23">
        <v>161007554</v>
      </c>
    </row>
    <row r="6849" spans="1:8" x14ac:dyDescent="0.25">
      <c r="A6849">
        <v>7964</v>
      </c>
      <c r="B6849" t="s">
        <v>10247</v>
      </c>
      <c r="C6849" t="s">
        <v>10247</v>
      </c>
      <c r="D6849" s="23">
        <v>14903234000153</v>
      </c>
      <c r="E6849" t="s">
        <v>1397</v>
      </c>
      <c r="F6849" t="s">
        <v>1398</v>
      </c>
      <c r="G6849">
        <v>12268</v>
      </c>
      <c r="H6849" s="23">
        <v>202635791</v>
      </c>
    </row>
    <row r="6850" spans="1:8" x14ac:dyDescent="0.25">
      <c r="A6850">
        <v>5192</v>
      </c>
      <c r="B6850" t="s">
        <v>10248</v>
      </c>
      <c r="C6850" t="s">
        <v>10248</v>
      </c>
      <c r="D6850" s="23">
        <v>15809951000183</v>
      </c>
      <c r="E6850" t="s">
        <v>1385</v>
      </c>
      <c r="F6850" t="s">
        <v>1386</v>
      </c>
      <c r="G6850">
        <v>8240</v>
      </c>
      <c r="H6850" s="23">
        <v>162004109</v>
      </c>
    </row>
    <row r="6851" spans="1:8" x14ac:dyDescent="0.25">
      <c r="A6851">
        <v>5119</v>
      </c>
      <c r="B6851" t="s">
        <v>23192</v>
      </c>
      <c r="C6851" t="s">
        <v>23192</v>
      </c>
      <c r="D6851" s="23"/>
      <c r="E6851" t="s">
        <v>1583</v>
      </c>
      <c r="F6851" t="s">
        <v>1386</v>
      </c>
      <c r="G6851">
        <v>8163</v>
      </c>
      <c r="H6851" s="23"/>
    </row>
    <row r="6852" spans="1:8" x14ac:dyDescent="0.25">
      <c r="A6852">
        <v>810</v>
      </c>
      <c r="B6852" t="s">
        <v>23193</v>
      </c>
      <c r="C6852" t="s">
        <v>23193</v>
      </c>
      <c r="D6852" s="23"/>
      <c r="E6852" t="s">
        <v>6865</v>
      </c>
      <c r="F6852" t="s">
        <v>1462</v>
      </c>
      <c r="G6852">
        <v>2086</v>
      </c>
      <c r="H6852" s="23"/>
    </row>
    <row r="6853" spans="1:8" x14ac:dyDescent="0.25">
      <c r="A6853">
        <v>9113</v>
      </c>
      <c r="B6853" t="s">
        <v>23194</v>
      </c>
      <c r="C6853" t="s">
        <v>23194</v>
      </c>
      <c r="D6853" s="23"/>
      <c r="E6853" t="s">
        <v>1572</v>
      </c>
      <c r="F6853" t="s">
        <v>1386</v>
      </c>
      <c r="G6853">
        <v>13627</v>
      </c>
      <c r="H6853" s="23"/>
    </row>
    <row r="6854" spans="1:8" x14ac:dyDescent="0.25">
      <c r="A6854">
        <v>580</v>
      </c>
      <c r="B6854" t="s">
        <v>23195</v>
      </c>
      <c r="C6854" t="s">
        <v>23195</v>
      </c>
      <c r="D6854" s="23"/>
      <c r="E6854" t="s">
        <v>1422</v>
      </c>
      <c r="F6854" t="s">
        <v>1386</v>
      </c>
      <c r="G6854">
        <v>1856</v>
      </c>
      <c r="H6854" s="23"/>
    </row>
    <row r="6855" spans="1:8" x14ac:dyDescent="0.25">
      <c r="A6855">
        <v>5474</v>
      </c>
      <c r="B6855" t="s">
        <v>23196</v>
      </c>
      <c r="C6855" t="s">
        <v>23197</v>
      </c>
      <c r="D6855" s="23"/>
      <c r="E6855" t="s">
        <v>1424</v>
      </c>
      <c r="F6855" t="s">
        <v>1390</v>
      </c>
      <c r="G6855">
        <v>8534</v>
      </c>
      <c r="H6855" s="23"/>
    </row>
    <row r="6856" spans="1:8" x14ac:dyDescent="0.25">
      <c r="A6856">
        <v>123</v>
      </c>
      <c r="B6856" t="s">
        <v>23198</v>
      </c>
      <c r="C6856" t="s">
        <v>23198</v>
      </c>
      <c r="D6856" s="23"/>
      <c r="E6856" t="s">
        <v>2050</v>
      </c>
      <c r="F6856" t="s">
        <v>1386</v>
      </c>
      <c r="G6856">
        <v>1399</v>
      </c>
      <c r="H6856" s="23"/>
    </row>
    <row r="6857" spans="1:8" x14ac:dyDescent="0.25">
      <c r="A6857">
        <v>10293</v>
      </c>
      <c r="B6857" t="s">
        <v>23199</v>
      </c>
      <c r="C6857" t="s">
        <v>23200</v>
      </c>
      <c r="D6857" s="23"/>
      <c r="E6857" t="s">
        <v>1422</v>
      </c>
      <c r="F6857" t="s">
        <v>1386</v>
      </c>
      <c r="G6857">
        <v>313</v>
      </c>
      <c r="H6857" s="23"/>
    </row>
    <row r="6858" spans="1:8" x14ac:dyDescent="0.25">
      <c r="A6858">
        <v>4269</v>
      </c>
      <c r="B6858" t="s">
        <v>23201</v>
      </c>
      <c r="C6858" t="s">
        <v>23201</v>
      </c>
      <c r="D6858" s="23"/>
      <c r="E6858" t="s">
        <v>1422</v>
      </c>
      <c r="F6858" t="s">
        <v>1386</v>
      </c>
      <c r="G6858">
        <v>1398</v>
      </c>
      <c r="H6858" s="23"/>
    </row>
    <row r="6859" spans="1:8" x14ac:dyDescent="0.25">
      <c r="A6859">
        <v>6957</v>
      </c>
      <c r="B6859" t="s">
        <v>23202</v>
      </c>
      <c r="C6859" t="s">
        <v>23095</v>
      </c>
      <c r="D6859" s="23"/>
      <c r="E6859" t="s">
        <v>1422</v>
      </c>
      <c r="F6859" t="s">
        <v>1386</v>
      </c>
      <c r="G6859">
        <v>10698</v>
      </c>
      <c r="H6859" s="23"/>
    </row>
    <row r="6860" spans="1:8" x14ac:dyDescent="0.25">
      <c r="A6860">
        <v>217</v>
      </c>
      <c r="B6860" t="s">
        <v>23203</v>
      </c>
      <c r="C6860" t="s">
        <v>23203</v>
      </c>
      <c r="D6860" s="23"/>
      <c r="E6860" t="s">
        <v>1723</v>
      </c>
      <c r="F6860" t="s">
        <v>1386</v>
      </c>
      <c r="G6860">
        <v>1493</v>
      </c>
      <c r="H6860" s="23"/>
    </row>
    <row r="6861" spans="1:8" x14ac:dyDescent="0.25">
      <c r="A6861">
        <v>9893</v>
      </c>
      <c r="B6861" t="s">
        <v>23204</v>
      </c>
      <c r="C6861" t="s">
        <v>23205</v>
      </c>
      <c r="D6861" s="23"/>
      <c r="E6861" t="s">
        <v>1530</v>
      </c>
      <c r="F6861" t="s">
        <v>1386</v>
      </c>
      <c r="G6861">
        <v>10774</v>
      </c>
      <c r="H6861" s="23"/>
    </row>
    <row r="6862" spans="1:8" x14ac:dyDescent="0.25">
      <c r="A6862">
        <v>11810</v>
      </c>
      <c r="B6862" t="s">
        <v>23206</v>
      </c>
      <c r="C6862" t="s">
        <v>23206</v>
      </c>
      <c r="D6862" s="23"/>
      <c r="E6862" t="s">
        <v>2009</v>
      </c>
      <c r="F6862" t="s">
        <v>1386</v>
      </c>
      <c r="G6862">
        <v>18129</v>
      </c>
      <c r="H6862" s="23"/>
    </row>
    <row r="6863" spans="1:8" x14ac:dyDescent="0.25">
      <c r="A6863">
        <v>1064</v>
      </c>
      <c r="B6863" t="s">
        <v>23207</v>
      </c>
      <c r="C6863" t="s">
        <v>23207</v>
      </c>
      <c r="D6863" s="23"/>
      <c r="E6863" t="s">
        <v>9092</v>
      </c>
      <c r="F6863" t="s">
        <v>1880</v>
      </c>
      <c r="G6863">
        <v>2340</v>
      </c>
      <c r="H6863" s="23"/>
    </row>
    <row r="6864" spans="1:8" x14ac:dyDescent="0.25">
      <c r="A6864">
        <v>9614</v>
      </c>
      <c r="B6864" t="s">
        <v>23208</v>
      </c>
      <c r="C6864" t="s">
        <v>23208</v>
      </c>
      <c r="D6864" s="23"/>
      <c r="E6864" t="s">
        <v>1422</v>
      </c>
      <c r="F6864" t="s">
        <v>1386</v>
      </c>
      <c r="G6864">
        <v>14311</v>
      </c>
      <c r="H6864" s="23"/>
    </row>
    <row r="6865" spans="1:8" x14ac:dyDescent="0.25">
      <c r="A6865">
        <v>3667</v>
      </c>
      <c r="B6865" t="s">
        <v>10249</v>
      </c>
      <c r="C6865" t="s">
        <v>10250</v>
      </c>
      <c r="D6865" s="23">
        <v>8605820000119</v>
      </c>
      <c r="E6865" t="s">
        <v>1422</v>
      </c>
      <c r="F6865" t="s">
        <v>1386</v>
      </c>
      <c r="G6865">
        <v>4943</v>
      </c>
      <c r="H6865" s="23">
        <v>161511317</v>
      </c>
    </row>
    <row r="6866" spans="1:8" x14ac:dyDescent="0.25">
      <c r="A6866">
        <v>4860</v>
      </c>
      <c r="B6866" t="s">
        <v>23209</v>
      </c>
      <c r="C6866" t="s">
        <v>23210</v>
      </c>
      <c r="D6866" s="23"/>
      <c r="E6866" t="s">
        <v>1422</v>
      </c>
      <c r="F6866" t="s">
        <v>1386</v>
      </c>
      <c r="G6866">
        <v>7739</v>
      </c>
      <c r="H6866" s="23"/>
    </row>
    <row r="6867" spans="1:8" x14ac:dyDescent="0.25">
      <c r="A6867">
        <v>14331</v>
      </c>
      <c r="B6867" t="s">
        <v>23211</v>
      </c>
      <c r="C6867" t="s">
        <v>23212</v>
      </c>
      <c r="D6867" s="23"/>
      <c r="E6867" t="s">
        <v>1723</v>
      </c>
      <c r="F6867" t="s">
        <v>1386</v>
      </c>
      <c r="G6867">
        <v>20289</v>
      </c>
      <c r="H6867" s="23"/>
    </row>
    <row r="6868" spans="1:8" x14ac:dyDescent="0.25">
      <c r="A6868">
        <v>9460</v>
      </c>
      <c r="B6868" t="s">
        <v>10251</v>
      </c>
      <c r="C6868" t="s">
        <v>10252</v>
      </c>
      <c r="D6868" s="23">
        <v>3756073000104</v>
      </c>
      <c r="E6868" t="s">
        <v>1422</v>
      </c>
      <c r="F6868" t="s">
        <v>1386</v>
      </c>
      <c r="G6868">
        <v>14001</v>
      </c>
      <c r="H6868" s="23" t="s">
        <v>1438</v>
      </c>
    </row>
    <row r="6869" spans="1:8" x14ac:dyDescent="0.25">
      <c r="A6869">
        <v>3847</v>
      </c>
      <c r="B6869" t="s">
        <v>10253</v>
      </c>
      <c r="C6869" t="s">
        <v>10254</v>
      </c>
      <c r="D6869" s="23">
        <v>9654330000175</v>
      </c>
      <c r="E6869" t="s">
        <v>1732</v>
      </c>
      <c r="F6869" t="s">
        <v>1386</v>
      </c>
      <c r="G6869">
        <v>5123</v>
      </c>
      <c r="H6869" s="23">
        <v>160706262</v>
      </c>
    </row>
    <row r="6870" spans="1:8" x14ac:dyDescent="0.25">
      <c r="A6870">
        <v>441</v>
      </c>
      <c r="B6870" t="s">
        <v>23213</v>
      </c>
      <c r="C6870" t="s">
        <v>23213</v>
      </c>
      <c r="D6870" s="23"/>
      <c r="E6870" t="s">
        <v>1530</v>
      </c>
      <c r="F6870" t="s">
        <v>1386</v>
      </c>
      <c r="G6870">
        <v>1717</v>
      </c>
      <c r="H6870" s="23"/>
    </row>
    <row r="6871" spans="1:8" x14ac:dyDescent="0.25">
      <c r="A6871">
        <v>8794</v>
      </c>
      <c r="B6871" t="s">
        <v>23214</v>
      </c>
      <c r="C6871" t="s">
        <v>23215</v>
      </c>
      <c r="D6871" s="23"/>
      <c r="E6871" t="s">
        <v>1422</v>
      </c>
      <c r="F6871" t="s">
        <v>1386</v>
      </c>
      <c r="G6871">
        <v>977</v>
      </c>
      <c r="H6871" s="23"/>
    </row>
    <row r="6872" spans="1:8" x14ac:dyDescent="0.25">
      <c r="A6872">
        <v>14594</v>
      </c>
      <c r="B6872" t="s">
        <v>23216</v>
      </c>
      <c r="C6872" t="s">
        <v>23217</v>
      </c>
      <c r="D6872" s="23"/>
      <c r="E6872" t="s">
        <v>1422</v>
      </c>
      <c r="F6872" t="s">
        <v>1386</v>
      </c>
      <c r="G6872">
        <v>16468</v>
      </c>
      <c r="H6872" s="23"/>
    </row>
    <row r="6873" spans="1:8" x14ac:dyDescent="0.25">
      <c r="A6873">
        <v>8280</v>
      </c>
      <c r="B6873" t="s">
        <v>23218</v>
      </c>
      <c r="C6873" t="s">
        <v>23218</v>
      </c>
      <c r="D6873" s="23"/>
      <c r="E6873" t="s">
        <v>1422</v>
      </c>
      <c r="F6873" t="s">
        <v>1386</v>
      </c>
      <c r="G6873">
        <v>12547</v>
      </c>
      <c r="H6873" s="23"/>
    </row>
    <row r="6874" spans="1:8" x14ac:dyDescent="0.25">
      <c r="A6874">
        <v>3219</v>
      </c>
      <c r="B6874" t="s">
        <v>10255</v>
      </c>
      <c r="C6874" t="s">
        <v>10256</v>
      </c>
      <c r="D6874" s="23">
        <v>642938000105</v>
      </c>
      <c r="E6874" t="s">
        <v>1805</v>
      </c>
      <c r="F6874" t="s">
        <v>1386</v>
      </c>
      <c r="G6874">
        <v>4495</v>
      </c>
      <c r="H6874" s="23">
        <v>161085237</v>
      </c>
    </row>
    <row r="6875" spans="1:8" x14ac:dyDescent="0.25">
      <c r="A6875">
        <v>3988</v>
      </c>
      <c r="B6875" t="s">
        <v>10257</v>
      </c>
      <c r="C6875" t="s">
        <v>10258</v>
      </c>
      <c r="D6875" s="23">
        <v>931313000163</v>
      </c>
      <c r="E6875" t="s">
        <v>1385</v>
      </c>
      <c r="F6875" t="s">
        <v>1386</v>
      </c>
      <c r="G6875">
        <v>5264</v>
      </c>
      <c r="H6875" s="23">
        <v>161115071</v>
      </c>
    </row>
    <row r="6876" spans="1:8" x14ac:dyDescent="0.25">
      <c r="A6876">
        <v>10257</v>
      </c>
      <c r="B6876" t="s">
        <v>23219</v>
      </c>
      <c r="C6876" t="s">
        <v>23220</v>
      </c>
      <c r="D6876" s="23"/>
      <c r="E6876" t="s">
        <v>1422</v>
      </c>
      <c r="F6876" t="s">
        <v>1386</v>
      </c>
      <c r="G6876">
        <v>15474</v>
      </c>
      <c r="H6876" s="23"/>
    </row>
    <row r="6877" spans="1:8" x14ac:dyDescent="0.25">
      <c r="A6877">
        <v>13580</v>
      </c>
      <c r="B6877" t="s">
        <v>23221</v>
      </c>
      <c r="C6877" t="s">
        <v>23222</v>
      </c>
      <c r="D6877" s="23"/>
      <c r="E6877" t="s">
        <v>1422</v>
      </c>
      <c r="F6877" t="s">
        <v>1386</v>
      </c>
      <c r="G6877">
        <v>6</v>
      </c>
      <c r="H6877" s="23"/>
    </row>
    <row r="6878" spans="1:8" x14ac:dyDescent="0.25">
      <c r="A6878">
        <v>5302</v>
      </c>
      <c r="B6878" t="s">
        <v>23223</v>
      </c>
      <c r="C6878" t="s">
        <v>23223</v>
      </c>
      <c r="D6878" s="23"/>
      <c r="E6878" t="s">
        <v>2050</v>
      </c>
      <c r="F6878" t="s">
        <v>1386</v>
      </c>
      <c r="G6878">
        <v>8339</v>
      </c>
      <c r="H6878" s="23"/>
    </row>
    <row r="6879" spans="1:8" x14ac:dyDescent="0.25">
      <c r="A6879">
        <v>5661</v>
      </c>
      <c r="B6879" t="s">
        <v>23224</v>
      </c>
      <c r="C6879" t="s">
        <v>23224</v>
      </c>
      <c r="D6879" s="23"/>
      <c r="E6879" t="s">
        <v>1465</v>
      </c>
      <c r="F6879" t="s">
        <v>1398</v>
      </c>
      <c r="G6879">
        <v>8711</v>
      </c>
      <c r="H6879" s="23"/>
    </row>
    <row r="6880" spans="1:8" x14ac:dyDescent="0.25">
      <c r="A6880">
        <v>9094</v>
      </c>
      <c r="B6880" t="s">
        <v>10259</v>
      </c>
      <c r="C6880" t="s">
        <v>10260</v>
      </c>
      <c r="D6880" s="23">
        <v>14249860000178</v>
      </c>
      <c r="E6880" t="s">
        <v>1385</v>
      </c>
      <c r="F6880" t="s">
        <v>1386</v>
      </c>
      <c r="G6880">
        <v>13611</v>
      </c>
      <c r="H6880" s="23" t="s">
        <v>1438</v>
      </c>
    </row>
    <row r="6881" spans="1:8" x14ac:dyDescent="0.25">
      <c r="A6881">
        <v>14529</v>
      </c>
      <c r="B6881" t="s">
        <v>23225</v>
      </c>
      <c r="C6881" t="s">
        <v>23226</v>
      </c>
      <c r="D6881" s="23"/>
      <c r="E6881" t="s">
        <v>1422</v>
      </c>
      <c r="F6881" t="s">
        <v>1386</v>
      </c>
      <c r="G6881">
        <v>10607</v>
      </c>
      <c r="H6881" s="23"/>
    </row>
    <row r="6882" spans="1:8" x14ac:dyDescent="0.25">
      <c r="A6882">
        <v>957</v>
      </c>
      <c r="B6882" t="s">
        <v>23227</v>
      </c>
      <c r="C6882" t="s">
        <v>23227</v>
      </c>
      <c r="D6882" s="23"/>
      <c r="E6882" t="s">
        <v>3648</v>
      </c>
      <c r="F6882" t="s">
        <v>1398</v>
      </c>
      <c r="G6882">
        <v>2233</v>
      </c>
      <c r="H6882" s="23"/>
    </row>
    <row r="6883" spans="1:8" x14ac:dyDescent="0.25">
      <c r="A6883">
        <v>11359</v>
      </c>
      <c r="B6883" t="s">
        <v>23228</v>
      </c>
      <c r="C6883" t="s">
        <v>23229</v>
      </c>
      <c r="D6883" s="23"/>
      <c r="E6883" t="s">
        <v>1422</v>
      </c>
      <c r="F6883" t="s">
        <v>1386</v>
      </c>
      <c r="G6883">
        <v>6408</v>
      </c>
      <c r="H6883" s="23"/>
    </row>
    <row r="6884" spans="1:8" x14ac:dyDescent="0.25">
      <c r="A6884">
        <v>15102</v>
      </c>
      <c r="B6884" t="s">
        <v>23230</v>
      </c>
      <c r="C6884" t="s">
        <v>23230</v>
      </c>
      <c r="D6884" s="23"/>
      <c r="E6884" t="s">
        <v>1840</v>
      </c>
      <c r="F6884" t="s">
        <v>1386</v>
      </c>
      <c r="G6884">
        <v>23981</v>
      </c>
      <c r="H6884" s="23"/>
    </row>
    <row r="6885" spans="1:8" x14ac:dyDescent="0.25">
      <c r="A6885">
        <v>2031</v>
      </c>
      <c r="B6885" t="s">
        <v>10261</v>
      </c>
      <c r="C6885" t="s">
        <v>10262</v>
      </c>
      <c r="D6885" s="23">
        <v>1866826000109</v>
      </c>
      <c r="E6885" t="s">
        <v>5894</v>
      </c>
      <c r="F6885" t="s">
        <v>1386</v>
      </c>
      <c r="G6885">
        <v>3307</v>
      </c>
      <c r="H6885" s="23">
        <v>161165516</v>
      </c>
    </row>
    <row r="6886" spans="1:8" x14ac:dyDescent="0.25">
      <c r="A6886">
        <v>9357</v>
      </c>
      <c r="B6886" t="s">
        <v>10263</v>
      </c>
      <c r="C6886" t="s">
        <v>10263</v>
      </c>
      <c r="D6886" s="23">
        <v>24073689000142</v>
      </c>
      <c r="E6886" t="s">
        <v>1723</v>
      </c>
      <c r="F6886" t="s">
        <v>1386</v>
      </c>
      <c r="G6886">
        <v>13843</v>
      </c>
      <c r="H6886" s="23">
        <v>162712391</v>
      </c>
    </row>
    <row r="6887" spans="1:8" x14ac:dyDescent="0.25">
      <c r="A6887">
        <v>15191</v>
      </c>
      <c r="B6887" t="s">
        <v>10264</v>
      </c>
      <c r="C6887" t="s">
        <v>10265</v>
      </c>
      <c r="D6887" s="23">
        <v>24769229000153</v>
      </c>
      <c r="E6887" t="s">
        <v>1921</v>
      </c>
      <c r="F6887" t="s">
        <v>1386</v>
      </c>
      <c r="G6887">
        <v>24271</v>
      </c>
      <c r="H6887" s="23" t="s">
        <v>1438</v>
      </c>
    </row>
    <row r="6888" spans="1:8" x14ac:dyDescent="0.25">
      <c r="A6888">
        <v>3824</v>
      </c>
      <c r="B6888" t="s">
        <v>10266</v>
      </c>
      <c r="C6888" t="s">
        <v>10267</v>
      </c>
      <c r="D6888" s="23">
        <v>9015009000140</v>
      </c>
      <c r="E6888" t="s">
        <v>4224</v>
      </c>
      <c r="F6888" t="s">
        <v>1386</v>
      </c>
      <c r="G6888">
        <v>5100</v>
      </c>
      <c r="H6888" s="23">
        <v>160034833</v>
      </c>
    </row>
    <row r="6889" spans="1:8" x14ac:dyDescent="0.25">
      <c r="A6889">
        <v>14750</v>
      </c>
      <c r="B6889" t="s">
        <v>10268</v>
      </c>
      <c r="C6889" t="s">
        <v>10269</v>
      </c>
      <c r="D6889" s="23">
        <v>43052934000180</v>
      </c>
      <c r="E6889" t="s">
        <v>1487</v>
      </c>
      <c r="F6889" t="s">
        <v>1386</v>
      </c>
      <c r="G6889">
        <v>23198</v>
      </c>
      <c r="H6889" s="23" t="s">
        <v>10270</v>
      </c>
    </row>
    <row r="6890" spans="1:8" x14ac:dyDescent="0.25">
      <c r="A6890">
        <v>14219</v>
      </c>
      <c r="B6890" t="s">
        <v>23231</v>
      </c>
      <c r="C6890" t="s">
        <v>23231</v>
      </c>
      <c r="D6890" s="23"/>
      <c r="E6890" t="s">
        <v>2050</v>
      </c>
      <c r="F6890" t="s">
        <v>1386</v>
      </c>
      <c r="G6890">
        <v>22306</v>
      </c>
      <c r="H6890" s="23"/>
    </row>
    <row r="6891" spans="1:8" x14ac:dyDescent="0.25">
      <c r="A6891">
        <v>883</v>
      </c>
      <c r="B6891" t="s">
        <v>23232</v>
      </c>
      <c r="C6891" t="s">
        <v>23233</v>
      </c>
      <c r="D6891" s="23"/>
      <c r="E6891" t="s">
        <v>1723</v>
      </c>
      <c r="F6891" t="s">
        <v>1386</v>
      </c>
      <c r="G6891">
        <v>6225</v>
      </c>
      <c r="H6891" s="23"/>
    </row>
    <row r="6892" spans="1:8" x14ac:dyDescent="0.25">
      <c r="A6892">
        <v>12932</v>
      </c>
      <c r="B6892" t="s">
        <v>10271</v>
      </c>
      <c r="C6892" t="s">
        <v>10272</v>
      </c>
      <c r="D6892" s="23">
        <v>44264674000179</v>
      </c>
      <c r="E6892" t="s">
        <v>10191</v>
      </c>
      <c r="F6892" t="s">
        <v>1415</v>
      </c>
      <c r="G6892">
        <v>19974</v>
      </c>
      <c r="H6892" s="23" t="s">
        <v>1438</v>
      </c>
    </row>
    <row r="6893" spans="1:8" x14ac:dyDescent="0.25">
      <c r="A6893">
        <v>299</v>
      </c>
      <c r="B6893" t="s">
        <v>23234</v>
      </c>
      <c r="C6893" t="s">
        <v>23234</v>
      </c>
      <c r="D6893" s="23"/>
      <c r="E6893" t="s">
        <v>1792</v>
      </c>
      <c r="F6893" t="s">
        <v>1386</v>
      </c>
      <c r="G6893">
        <v>1575</v>
      </c>
      <c r="H6893" s="23"/>
    </row>
    <row r="6894" spans="1:8" x14ac:dyDescent="0.25">
      <c r="A6894">
        <v>1183</v>
      </c>
      <c r="B6894" t="s">
        <v>23235</v>
      </c>
      <c r="C6894" t="s">
        <v>23235</v>
      </c>
      <c r="D6894" s="23"/>
      <c r="E6894" t="s">
        <v>1527</v>
      </c>
      <c r="F6894" t="s">
        <v>1386</v>
      </c>
      <c r="G6894">
        <v>2459</v>
      </c>
      <c r="H6894" s="23"/>
    </row>
    <row r="6895" spans="1:8" x14ac:dyDescent="0.25">
      <c r="A6895">
        <v>1717</v>
      </c>
      <c r="B6895" t="s">
        <v>10273</v>
      </c>
      <c r="C6895" t="s">
        <v>10274</v>
      </c>
      <c r="D6895" s="23">
        <v>12116701000170</v>
      </c>
      <c r="E6895" t="s">
        <v>1385</v>
      </c>
      <c r="F6895" t="s">
        <v>1386</v>
      </c>
      <c r="G6895">
        <v>2993</v>
      </c>
      <c r="H6895" s="23" t="s">
        <v>10275</v>
      </c>
    </row>
    <row r="6896" spans="1:8" x14ac:dyDescent="0.25">
      <c r="A6896">
        <v>4667</v>
      </c>
      <c r="B6896" t="s">
        <v>23236</v>
      </c>
      <c r="C6896" t="s">
        <v>23237</v>
      </c>
      <c r="D6896" s="23"/>
      <c r="E6896" t="s">
        <v>1723</v>
      </c>
      <c r="F6896" t="s">
        <v>1386</v>
      </c>
      <c r="G6896">
        <v>5715</v>
      </c>
      <c r="H6896" s="23"/>
    </row>
    <row r="6897" spans="1:8" x14ac:dyDescent="0.25">
      <c r="A6897">
        <v>13929</v>
      </c>
      <c r="B6897" t="s">
        <v>10276</v>
      </c>
      <c r="C6897" t="s">
        <v>10276</v>
      </c>
      <c r="D6897" s="23">
        <v>49359232000120</v>
      </c>
      <c r="E6897" t="s">
        <v>1385</v>
      </c>
      <c r="F6897" t="s">
        <v>1386</v>
      </c>
      <c r="G6897">
        <v>21704</v>
      </c>
      <c r="H6897" s="23">
        <v>164559493</v>
      </c>
    </row>
    <row r="6898" spans="1:8" x14ac:dyDescent="0.25">
      <c r="A6898">
        <v>9865</v>
      </c>
      <c r="B6898" t="s">
        <v>10277</v>
      </c>
      <c r="C6898" t="s">
        <v>10277</v>
      </c>
      <c r="D6898" s="23">
        <v>24105315000161</v>
      </c>
      <c r="E6898" t="s">
        <v>1385</v>
      </c>
      <c r="F6898" t="s">
        <v>1386</v>
      </c>
      <c r="G6898">
        <v>14605</v>
      </c>
      <c r="H6898" s="23">
        <v>162665636</v>
      </c>
    </row>
    <row r="6899" spans="1:8" x14ac:dyDescent="0.25">
      <c r="A6899">
        <v>5287</v>
      </c>
      <c r="B6899" t="s">
        <v>23238</v>
      </c>
      <c r="C6899" t="s">
        <v>23239</v>
      </c>
      <c r="D6899" s="23"/>
      <c r="E6899" t="s">
        <v>1530</v>
      </c>
      <c r="F6899" t="s">
        <v>1386</v>
      </c>
      <c r="G6899">
        <v>8327</v>
      </c>
      <c r="H6899" s="23"/>
    </row>
    <row r="6900" spans="1:8" x14ac:dyDescent="0.25">
      <c r="A6900">
        <v>7294</v>
      </c>
      <c r="B6900" t="s">
        <v>10278</v>
      </c>
      <c r="C6900" t="s">
        <v>10279</v>
      </c>
      <c r="D6900" s="23">
        <v>7202978000185</v>
      </c>
      <c r="E6900" t="s">
        <v>1385</v>
      </c>
      <c r="F6900" t="s">
        <v>1386</v>
      </c>
      <c r="G6900">
        <v>11221</v>
      </c>
      <c r="H6900" s="23" t="s">
        <v>10280</v>
      </c>
    </row>
    <row r="6901" spans="1:8" x14ac:dyDescent="0.25">
      <c r="A6901">
        <v>9297</v>
      </c>
      <c r="B6901" t="s">
        <v>23240</v>
      </c>
      <c r="C6901" t="s">
        <v>23240</v>
      </c>
      <c r="D6901" s="23"/>
      <c r="E6901" t="s">
        <v>1409</v>
      </c>
      <c r="F6901" t="s">
        <v>1386</v>
      </c>
      <c r="G6901">
        <v>13792</v>
      </c>
      <c r="H6901" s="23"/>
    </row>
    <row r="6902" spans="1:8" x14ac:dyDescent="0.25">
      <c r="A6902">
        <v>12746</v>
      </c>
      <c r="B6902" t="s">
        <v>23241</v>
      </c>
      <c r="C6902" t="s">
        <v>23237</v>
      </c>
      <c r="D6902" s="23"/>
      <c r="E6902" t="s">
        <v>1530</v>
      </c>
      <c r="F6902" t="s">
        <v>1386</v>
      </c>
      <c r="G6902">
        <v>10382</v>
      </c>
      <c r="H6902" s="23"/>
    </row>
    <row r="6903" spans="1:8" x14ac:dyDescent="0.25">
      <c r="A6903">
        <v>11630</v>
      </c>
      <c r="B6903" t="s">
        <v>23242</v>
      </c>
      <c r="C6903" t="s">
        <v>23242</v>
      </c>
      <c r="D6903" s="23"/>
      <c r="E6903" t="s">
        <v>1732</v>
      </c>
      <c r="F6903" t="s">
        <v>1386</v>
      </c>
      <c r="G6903">
        <v>17571</v>
      </c>
      <c r="H6903" s="23"/>
    </row>
    <row r="6904" spans="1:8" x14ac:dyDescent="0.25">
      <c r="A6904">
        <v>7718</v>
      </c>
      <c r="B6904" t="s">
        <v>10281</v>
      </c>
      <c r="C6904" t="s">
        <v>10282</v>
      </c>
      <c r="D6904" s="23">
        <v>22446050000130</v>
      </c>
      <c r="E6904" t="s">
        <v>1385</v>
      </c>
      <c r="F6904" t="s">
        <v>1386</v>
      </c>
      <c r="G6904">
        <v>12037</v>
      </c>
      <c r="H6904" s="23" t="s">
        <v>1438</v>
      </c>
    </row>
    <row r="6905" spans="1:8" x14ac:dyDescent="0.25">
      <c r="A6905">
        <v>4045</v>
      </c>
      <c r="B6905" t="s">
        <v>10283</v>
      </c>
      <c r="C6905" t="s">
        <v>10284</v>
      </c>
      <c r="D6905" s="23">
        <v>9398092000184</v>
      </c>
      <c r="E6905" t="s">
        <v>1744</v>
      </c>
      <c r="F6905" t="s">
        <v>1386</v>
      </c>
      <c r="G6905">
        <v>5321</v>
      </c>
      <c r="H6905" s="23">
        <v>160428033</v>
      </c>
    </row>
    <row r="6906" spans="1:8" x14ac:dyDescent="0.25">
      <c r="A6906">
        <v>14251</v>
      </c>
      <c r="B6906" t="s">
        <v>23243</v>
      </c>
      <c r="C6906" t="s">
        <v>23243</v>
      </c>
      <c r="D6906" s="23"/>
      <c r="E6906" t="s">
        <v>2050</v>
      </c>
      <c r="F6906" t="s">
        <v>1386</v>
      </c>
      <c r="G6906">
        <v>22423</v>
      </c>
      <c r="H6906" s="23"/>
    </row>
    <row r="6907" spans="1:8" x14ac:dyDescent="0.25">
      <c r="A6907">
        <v>6499</v>
      </c>
      <c r="B6907" t="s">
        <v>23244</v>
      </c>
      <c r="C6907" t="s">
        <v>23244</v>
      </c>
      <c r="D6907" s="23"/>
      <c r="E6907" t="s">
        <v>1583</v>
      </c>
      <c r="F6907" t="s">
        <v>1386</v>
      </c>
      <c r="G6907">
        <v>10035</v>
      </c>
      <c r="H6907" s="23"/>
    </row>
    <row r="6908" spans="1:8" x14ac:dyDescent="0.25">
      <c r="A6908">
        <v>14354</v>
      </c>
      <c r="B6908" t="s">
        <v>23245</v>
      </c>
      <c r="C6908" t="s">
        <v>23246</v>
      </c>
      <c r="D6908" s="23"/>
      <c r="E6908" t="s">
        <v>1792</v>
      </c>
      <c r="F6908" t="s">
        <v>1386</v>
      </c>
      <c r="G6908">
        <v>22513</v>
      </c>
      <c r="H6908" s="23"/>
    </row>
    <row r="6909" spans="1:8" x14ac:dyDescent="0.25">
      <c r="A6909">
        <v>312</v>
      </c>
      <c r="B6909" t="s">
        <v>23247</v>
      </c>
      <c r="C6909" t="s">
        <v>23247</v>
      </c>
      <c r="D6909" s="23"/>
      <c r="E6909" t="s">
        <v>1792</v>
      </c>
      <c r="F6909" t="s">
        <v>1386</v>
      </c>
      <c r="G6909">
        <v>1588</v>
      </c>
      <c r="H6909" s="23"/>
    </row>
    <row r="6910" spans="1:8" x14ac:dyDescent="0.25">
      <c r="A6910">
        <v>889</v>
      </c>
      <c r="B6910" t="s">
        <v>23248</v>
      </c>
      <c r="C6910" t="s">
        <v>23248</v>
      </c>
      <c r="D6910" s="23"/>
      <c r="E6910" t="s">
        <v>1422</v>
      </c>
      <c r="F6910" t="s">
        <v>1386</v>
      </c>
      <c r="G6910">
        <v>2165</v>
      </c>
      <c r="H6910" s="23"/>
    </row>
    <row r="6911" spans="1:8" x14ac:dyDescent="0.25">
      <c r="A6911">
        <v>1002</v>
      </c>
      <c r="B6911" t="s">
        <v>23248</v>
      </c>
      <c r="C6911" t="s">
        <v>23248</v>
      </c>
      <c r="D6911" s="23"/>
      <c r="E6911" t="s">
        <v>2527</v>
      </c>
      <c r="F6911" t="s">
        <v>1386</v>
      </c>
      <c r="G6911">
        <v>2278</v>
      </c>
      <c r="H6911" s="23"/>
    </row>
    <row r="6912" spans="1:8" x14ac:dyDescent="0.25">
      <c r="A6912">
        <v>3959</v>
      </c>
      <c r="B6912" t="s">
        <v>10285</v>
      </c>
      <c r="C6912" t="s">
        <v>10286</v>
      </c>
      <c r="D6912" s="23">
        <v>9272659000252</v>
      </c>
      <c r="E6912" t="s">
        <v>1744</v>
      </c>
      <c r="F6912" t="s">
        <v>1386</v>
      </c>
      <c r="G6912">
        <v>5235</v>
      </c>
      <c r="H6912" s="23">
        <v>160916470</v>
      </c>
    </row>
    <row r="6913" spans="1:8" x14ac:dyDescent="0.25">
      <c r="A6913">
        <v>7069</v>
      </c>
      <c r="B6913" t="s">
        <v>10287</v>
      </c>
      <c r="C6913" t="s">
        <v>10287</v>
      </c>
      <c r="D6913" s="23">
        <v>20622616000101</v>
      </c>
      <c r="E6913" t="s">
        <v>2555</v>
      </c>
      <c r="F6913" t="s">
        <v>1386</v>
      </c>
      <c r="G6913">
        <v>11044</v>
      </c>
      <c r="H6913" s="23">
        <v>162359586</v>
      </c>
    </row>
    <row r="6914" spans="1:8" x14ac:dyDescent="0.25">
      <c r="A6914">
        <v>9633</v>
      </c>
      <c r="B6914" t="s">
        <v>23249</v>
      </c>
      <c r="C6914" t="s">
        <v>23249</v>
      </c>
      <c r="D6914" s="23"/>
      <c r="E6914" t="s">
        <v>14768</v>
      </c>
      <c r="F6914" t="s">
        <v>1415</v>
      </c>
      <c r="G6914">
        <v>14331</v>
      </c>
      <c r="H6914" s="23"/>
    </row>
    <row r="6915" spans="1:8" x14ac:dyDescent="0.25">
      <c r="A6915">
        <v>11192</v>
      </c>
      <c r="B6915" t="s">
        <v>10288</v>
      </c>
      <c r="C6915" t="s">
        <v>10288</v>
      </c>
      <c r="D6915" s="23">
        <v>13508264000100</v>
      </c>
      <c r="E6915" t="s">
        <v>1385</v>
      </c>
      <c r="F6915" t="s">
        <v>1386</v>
      </c>
      <c r="G6915">
        <v>17012</v>
      </c>
      <c r="H6915" s="23">
        <v>161814700</v>
      </c>
    </row>
    <row r="6916" spans="1:8" x14ac:dyDescent="0.25">
      <c r="A6916">
        <v>831</v>
      </c>
      <c r="B6916" t="s">
        <v>23250</v>
      </c>
      <c r="C6916" t="s">
        <v>23251</v>
      </c>
      <c r="D6916" s="23"/>
      <c r="E6916" t="s">
        <v>1385</v>
      </c>
      <c r="F6916" t="s">
        <v>1386</v>
      </c>
      <c r="G6916">
        <v>5473</v>
      </c>
      <c r="H6916" s="23"/>
    </row>
    <row r="6917" spans="1:8" x14ac:dyDescent="0.25">
      <c r="A6917">
        <v>9571</v>
      </c>
      <c r="B6917" t="s">
        <v>10289</v>
      </c>
      <c r="C6917" t="s">
        <v>10290</v>
      </c>
      <c r="D6917" s="23">
        <v>8271314000130</v>
      </c>
      <c r="E6917" t="s">
        <v>1385</v>
      </c>
      <c r="F6917" t="s">
        <v>1386</v>
      </c>
      <c r="G6917">
        <v>14267</v>
      </c>
      <c r="H6917" s="23" t="s">
        <v>1438</v>
      </c>
    </row>
    <row r="6918" spans="1:8" x14ac:dyDescent="0.25">
      <c r="A6918">
        <v>6007</v>
      </c>
      <c r="B6918" t="s">
        <v>10291</v>
      </c>
      <c r="C6918" t="s">
        <v>10291</v>
      </c>
      <c r="D6918" s="23">
        <v>17471521000120</v>
      </c>
      <c r="E6918" t="s">
        <v>1578</v>
      </c>
      <c r="F6918" t="s">
        <v>1386</v>
      </c>
      <c r="G6918">
        <v>9296</v>
      </c>
      <c r="H6918" s="23">
        <v>162090366</v>
      </c>
    </row>
    <row r="6919" spans="1:8" x14ac:dyDescent="0.25">
      <c r="A6919">
        <v>13951</v>
      </c>
      <c r="B6919" t="s">
        <v>23252</v>
      </c>
      <c r="C6919" t="s">
        <v>23253</v>
      </c>
      <c r="D6919" s="23"/>
      <c r="E6919" t="s">
        <v>1422</v>
      </c>
      <c r="F6919" t="s">
        <v>1386</v>
      </c>
      <c r="G6919">
        <v>9854</v>
      </c>
      <c r="H6919" s="23"/>
    </row>
    <row r="6920" spans="1:8" x14ac:dyDescent="0.25">
      <c r="A6920">
        <v>11076</v>
      </c>
      <c r="B6920" t="s">
        <v>10292</v>
      </c>
      <c r="C6920" t="s">
        <v>10293</v>
      </c>
      <c r="D6920" s="23">
        <v>14576129000157</v>
      </c>
      <c r="E6920" t="s">
        <v>10294</v>
      </c>
      <c r="F6920" t="s">
        <v>1390</v>
      </c>
      <c r="G6920">
        <v>16878</v>
      </c>
      <c r="H6920" s="23">
        <v>392189056116</v>
      </c>
    </row>
    <row r="6921" spans="1:8" x14ac:dyDescent="0.25">
      <c r="A6921">
        <v>2297</v>
      </c>
      <c r="B6921" t="s">
        <v>10295</v>
      </c>
      <c r="C6921" t="s">
        <v>10296</v>
      </c>
      <c r="D6921" s="23">
        <v>2953786000197</v>
      </c>
      <c r="E6921" t="s">
        <v>1422</v>
      </c>
      <c r="F6921" t="s">
        <v>1386</v>
      </c>
      <c r="G6921">
        <v>3573</v>
      </c>
      <c r="H6921" s="23">
        <v>161234372</v>
      </c>
    </row>
    <row r="6922" spans="1:8" x14ac:dyDescent="0.25">
      <c r="A6922">
        <v>402</v>
      </c>
      <c r="B6922" t="s">
        <v>23254</v>
      </c>
      <c r="C6922" t="s">
        <v>23254</v>
      </c>
      <c r="D6922" s="23"/>
      <c r="E6922" t="s">
        <v>1583</v>
      </c>
      <c r="F6922" t="s">
        <v>1386</v>
      </c>
      <c r="G6922">
        <v>1678</v>
      </c>
      <c r="H6922" s="23"/>
    </row>
    <row r="6923" spans="1:8" x14ac:dyDescent="0.25">
      <c r="A6923">
        <v>4270</v>
      </c>
      <c r="B6923" t="s">
        <v>23255</v>
      </c>
      <c r="C6923" t="s">
        <v>23256</v>
      </c>
      <c r="D6923" s="23"/>
      <c r="E6923" t="s">
        <v>1578</v>
      </c>
      <c r="F6923" t="s">
        <v>1386</v>
      </c>
      <c r="G6923">
        <v>6854</v>
      </c>
      <c r="H6923" s="23"/>
    </row>
    <row r="6924" spans="1:8" x14ac:dyDescent="0.25">
      <c r="A6924">
        <v>9507</v>
      </c>
      <c r="B6924" t="s">
        <v>10297</v>
      </c>
      <c r="C6924" t="s">
        <v>10297</v>
      </c>
      <c r="D6924" s="23">
        <v>3734024000162</v>
      </c>
      <c r="E6924" t="s">
        <v>1527</v>
      </c>
      <c r="F6924" t="s">
        <v>1386</v>
      </c>
      <c r="G6924">
        <v>14195</v>
      </c>
      <c r="H6924" s="23">
        <v>161313396</v>
      </c>
    </row>
    <row r="6925" spans="1:8" x14ac:dyDescent="0.25">
      <c r="A6925">
        <v>8340</v>
      </c>
      <c r="B6925" t="s">
        <v>23257</v>
      </c>
      <c r="C6925" t="s">
        <v>23257</v>
      </c>
      <c r="D6925" s="23"/>
      <c r="E6925" t="s">
        <v>1723</v>
      </c>
      <c r="F6925" t="s">
        <v>1386</v>
      </c>
      <c r="G6925">
        <v>12602</v>
      </c>
      <c r="H6925" s="23"/>
    </row>
    <row r="6926" spans="1:8" x14ac:dyDescent="0.25">
      <c r="A6926">
        <v>5461</v>
      </c>
      <c r="B6926" t="s">
        <v>23258</v>
      </c>
      <c r="C6926" t="s">
        <v>23258</v>
      </c>
      <c r="D6926" s="23"/>
      <c r="E6926" t="s">
        <v>2253</v>
      </c>
      <c r="F6926" t="s">
        <v>1386</v>
      </c>
      <c r="G6926">
        <v>8528</v>
      </c>
      <c r="H6926" s="23"/>
    </row>
    <row r="6927" spans="1:8" x14ac:dyDescent="0.25">
      <c r="A6927">
        <v>2304</v>
      </c>
      <c r="B6927" t="s">
        <v>10298</v>
      </c>
      <c r="C6927" t="s">
        <v>10299</v>
      </c>
      <c r="D6927" s="23">
        <v>2990658000113</v>
      </c>
      <c r="E6927" t="s">
        <v>1541</v>
      </c>
      <c r="F6927" t="s">
        <v>1386</v>
      </c>
      <c r="G6927">
        <v>3580</v>
      </c>
      <c r="H6927" s="23" t="s">
        <v>10300</v>
      </c>
    </row>
    <row r="6928" spans="1:8" x14ac:dyDescent="0.25">
      <c r="A6928">
        <v>4166</v>
      </c>
      <c r="B6928" t="s">
        <v>23259</v>
      </c>
      <c r="C6928" t="s">
        <v>23259</v>
      </c>
      <c r="D6928" s="23"/>
      <c r="E6928" t="s">
        <v>2050</v>
      </c>
      <c r="F6928" t="s">
        <v>1386</v>
      </c>
      <c r="G6928">
        <v>6819</v>
      </c>
      <c r="H6928" s="23"/>
    </row>
    <row r="6929" spans="1:8" x14ac:dyDescent="0.25">
      <c r="A6929">
        <v>1583</v>
      </c>
      <c r="B6929" t="s">
        <v>10301</v>
      </c>
      <c r="C6929" t="s">
        <v>10302</v>
      </c>
      <c r="D6929" s="23">
        <v>11426416000192</v>
      </c>
      <c r="E6929" t="s">
        <v>1533</v>
      </c>
      <c r="F6929" t="s">
        <v>1386</v>
      </c>
      <c r="G6929">
        <v>2859</v>
      </c>
      <c r="H6929" s="23">
        <v>161647022</v>
      </c>
    </row>
    <row r="6930" spans="1:8" x14ac:dyDescent="0.25">
      <c r="A6930">
        <v>8031</v>
      </c>
      <c r="B6930" t="s">
        <v>10303</v>
      </c>
      <c r="C6930" t="s">
        <v>10303</v>
      </c>
      <c r="D6930" s="23">
        <v>18715919000127</v>
      </c>
      <c r="E6930" t="s">
        <v>1452</v>
      </c>
      <c r="F6930" t="s">
        <v>1386</v>
      </c>
      <c r="G6930">
        <v>12332</v>
      </c>
      <c r="H6930" s="23">
        <v>162189710</v>
      </c>
    </row>
    <row r="6931" spans="1:8" x14ac:dyDescent="0.25">
      <c r="A6931">
        <v>8565</v>
      </c>
      <c r="B6931" t="s">
        <v>23260</v>
      </c>
      <c r="C6931" t="s">
        <v>23260</v>
      </c>
      <c r="D6931" s="23"/>
      <c r="E6931" t="s">
        <v>1422</v>
      </c>
      <c r="F6931" t="s">
        <v>1386</v>
      </c>
      <c r="G6931">
        <v>13067</v>
      </c>
      <c r="H6931" s="23"/>
    </row>
    <row r="6932" spans="1:8" x14ac:dyDescent="0.25">
      <c r="A6932">
        <v>4988</v>
      </c>
      <c r="B6932" t="s">
        <v>23261</v>
      </c>
      <c r="C6932" t="s">
        <v>23261</v>
      </c>
      <c r="D6932" s="23"/>
      <c r="E6932" t="s">
        <v>1422</v>
      </c>
      <c r="F6932" t="s">
        <v>1386</v>
      </c>
      <c r="G6932">
        <v>6260</v>
      </c>
      <c r="H6932" s="23"/>
    </row>
    <row r="6933" spans="1:8" x14ac:dyDescent="0.25">
      <c r="A6933">
        <v>3417</v>
      </c>
      <c r="B6933" t="s">
        <v>10304</v>
      </c>
      <c r="C6933" t="s">
        <v>10305</v>
      </c>
      <c r="D6933" s="23">
        <v>7592386000117</v>
      </c>
      <c r="E6933" t="s">
        <v>1440</v>
      </c>
      <c r="F6933" t="s">
        <v>1386</v>
      </c>
      <c r="G6933">
        <v>4693</v>
      </c>
      <c r="H6933" s="23">
        <v>161468276</v>
      </c>
    </row>
    <row r="6934" spans="1:8" x14ac:dyDescent="0.25">
      <c r="A6934">
        <v>5483</v>
      </c>
      <c r="B6934" t="s">
        <v>23262</v>
      </c>
      <c r="C6934" t="s">
        <v>23262</v>
      </c>
      <c r="D6934" s="23"/>
      <c r="E6934" t="s">
        <v>1533</v>
      </c>
      <c r="F6934" t="s">
        <v>1386</v>
      </c>
      <c r="G6934">
        <v>8547</v>
      </c>
      <c r="H6934" s="23"/>
    </row>
    <row r="6935" spans="1:8" x14ac:dyDescent="0.25">
      <c r="A6935">
        <v>8142</v>
      </c>
      <c r="B6935" t="s">
        <v>10306</v>
      </c>
      <c r="C6935" t="s">
        <v>10306</v>
      </c>
      <c r="D6935" s="23">
        <v>22076735000131</v>
      </c>
      <c r="E6935" t="s">
        <v>1385</v>
      </c>
      <c r="F6935" t="s">
        <v>1386</v>
      </c>
      <c r="G6935">
        <v>12419</v>
      </c>
      <c r="H6935" s="23">
        <v>162501285</v>
      </c>
    </row>
    <row r="6936" spans="1:8" x14ac:dyDescent="0.25">
      <c r="A6936">
        <v>8375</v>
      </c>
      <c r="B6936" t="s">
        <v>23263</v>
      </c>
      <c r="C6936" t="s">
        <v>23263</v>
      </c>
      <c r="D6936" s="23"/>
      <c r="E6936" t="s">
        <v>1385</v>
      </c>
      <c r="F6936" t="s">
        <v>1386</v>
      </c>
      <c r="G6936">
        <v>12632</v>
      </c>
      <c r="H6936" s="23"/>
    </row>
    <row r="6937" spans="1:8" x14ac:dyDescent="0.25">
      <c r="A6937">
        <v>197</v>
      </c>
      <c r="B6937" t="s">
        <v>23264</v>
      </c>
      <c r="C6937" t="s">
        <v>23264</v>
      </c>
      <c r="D6937" s="23"/>
      <c r="E6937" t="s">
        <v>4224</v>
      </c>
      <c r="F6937" t="s">
        <v>1386</v>
      </c>
      <c r="G6937">
        <v>1473</v>
      </c>
      <c r="H6937" s="23"/>
    </row>
    <row r="6938" spans="1:8" x14ac:dyDescent="0.25">
      <c r="A6938">
        <v>3788</v>
      </c>
      <c r="B6938" t="s">
        <v>10307</v>
      </c>
      <c r="C6938" t="s">
        <v>10308</v>
      </c>
      <c r="D6938" s="23">
        <v>8963060000111</v>
      </c>
      <c r="E6938" t="s">
        <v>4209</v>
      </c>
      <c r="F6938" t="s">
        <v>1386</v>
      </c>
      <c r="G6938">
        <v>5064</v>
      </c>
      <c r="H6938" s="23">
        <v>161069967</v>
      </c>
    </row>
    <row r="6939" spans="1:8" x14ac:dyDescent="0.25">
      <c r="A6939">
        <v>689</v>
      </c>
      <c r="B6939" t="s">
        <v>23265</v>
      </c>
      <c r="C6939" t="s">
        <v>23265</v>
      </c>
      <c r="D6939" s="23"/>
      <c r="E6939" t="s">
        <v>5211</v>
      </c>
      <c r="F6939" t="s">
        <v>1398</v>
      </c>
      <c r="G6939">
        <v>1965</v>
      </c>
      <c r="H6939" s="23"/>
    </row>
    <row r="6940" spans="1:8" x14ac:dyDescent="0.25">
      <c r="A6940">
        <v>14067</v>
      </c>
      <c r="B6940" t="s">
        <v>10309</v>
      </c>
      <c r="C6940" t="s">
        <v>10309</v>
      </c>
      <c r="D6940" s="23">
        <v>34749751000127</v>
      </c>
      <c r="E6940" t="s">
        <v>1422</v>
      </c>
      <c r="F6940" t="s">
        <v>1386</v>
      </c>
      <c r="G6940">
        <v>21848</v>
      </c>
      <c r="H6940" s="23">
        <v>163485372</v>
      </c>
    </row>
    <row r="6941" spans="1:8" x14ac:dyDescent="0.25">
      <c r="A6941">
        <v>13109</v>
      </c>
      <c r="B6941" t="s">
        <v>23266</v>
      </c>
      <c r="C6941" t="s">
        <v>23266</v>
      </c>
      <c r="D6941" s="23"/>
      <c r="E6941" t="s">
        <v>1723</v>
      </c>
      <c r="F6941" t="s">
        <v>1386</v>
      </c>
      <c r="G6941">
        <v>20271</v>
      </c>
      <c r="H6941" s="23"/>
    </row>
    <row r="6942" spans="1:8" x14ac:dyDescent="0.25">
      <c r="A6942">
        <v>1027</v>
      </c>
      <c r="B6942" t="s">
        <v>23267</v>
      </c>
      <c r="C6942" t="s">
        <v>23267</v>
      </c>
      <c r="D6942" s="23"/>
      <c r="E6942" t="s">
        <v>1385</v>
      </c>
      <c r="F6942" t="s">
        <v>1386</v>
      </c>
      <c r="G6942">
        <v>2303</v>
      </c>
      <c r="H6942" s="23"/>
    </row>
    <row r="6943" spans="1:8" x14ac:dyDescent="0.25">
      <c r="A6943">
        <v>11465</v>
      </c>
      <c r="B6943" t="s">
        <v>10310</v>
      </c>
      <c r="C6943" t="s">
        <v>10310</v>
      </c>
      <c r="D6943" s="23">
        <v>35792924000152</v>
      </c>
      <c r="E6943" t="s">
        <v>7477</v>
      </c>
      <c r="F6943" t="s">
        <v>1386</v>
      </c>
      <c r="G6943">
        <v>17405</v>
      </c>
      <c r="H6943" s="23">
        <v>163561389</v>
      </c>
    </row>
    <row r="6944" spans="1:8" x14ac:dyDescent="0.25">
      <c r="A6944">
        <v>3696</v>
      </c>
      <c r="B6944" t="s">
        <v>10311</v>
      </c>
      <c r="C6944" t="s">
        <v>10312</v>
      </c>
      <c r="D6944" s="23">
        <v>8715278000157</v>
      </c>
      <c r="E6944" t="s">
        <v>1732</v>
      </c>
      <c r="F6944" t="s">
        <v>1386</v>
      </c>
      <c r="G6944">
        <v>4972</v>
      </c>
      <c r="H6944" s="23">
        <v>160106346</v>
      </c>
    </row>
    <row r="6945" spans="1:8" x14ac:dyDescent="0.25">
      <c r="A6945">
        <v>100</v>
      </c>
      <c r="B6945" t="s">
        <v>23268</v>
      </c>
      <c r="C6945" t="s">
        <v>23268</v>
      </c>
      <c r="D6945" s="23"/>
      <c r="E6945" t="s">
        <v>12094</v>
      </c>
      <c r="F6945" t="s">
        <v>1386</v>
      </c>
      <c r="G6945">
        <v>1376</v>
      </c>
      <c r="H6945" s="23"/>
    </row>
    <row r="6946" spans="1:8" x14ac:dyDescent="0.25">
      <c r="A6946">
        <v>10723</v>
      </c>
      <c r="B6946" t="s">
        <v>10313</v>
      </c>
      <c r="C6946" t="s">
        <v>10314</v>
      </c>
      <c r="D6946" s="23">
        <v>35294891000110</v>
      </c>
      <c r="E6946" t="s">
        <v>10315</v>
      </c>
      <c r="F6946" t="s">
        <v>1398</v>
      </c>
      <c r="G6946">
        <v>16146</v>
      </c>
      <c r="H6946" s="23">
        <v>201213150</v>
      </c>
    </row>
    <row r="6947" spans="1:8" x14ac:dyDescent="0.25">
      <c r="A6947">
        <v>3957</v>
      </c>
      <c r="B6947" t="s">
        <v>10316</v>
      </c>
      <c r="C6947" t="s">
        <v>10312</v>
      </c>
      <c r="D6947" s="23">
        <v>9269135000121</v>
      </c>
      <c r="E6947" t="s">
        <v>2148</v>
      </c>
      <c r="F6947" t="s">
        <v>1386</v>
      </c>
      <c r="G6947">
        <v>5233</v>
      </c>
      <c r="H6947" s="23">
        <v>160021545</v>
      </c>
    </row>
    <row r="6948" spans="1:8" x14ac:dyDescent="0.25">
      <c r="A6948">
        <v>251</v>
      </c>
      <c r="B6948" t="s">
        <v>23269</v>
      </c>
      <c r="C6948" t="s">
        <v>23269</v>
      </c>
      <c r="D6948" s="23"/>
      <c r="E6948" t="s">
        <v>1533</v>
      </c>
      <c r="F6948" t="s">
        <v>1386</v>
      </c>
      <c r="G6948">
        <v>1527</v>
      </c>
      <c r="H6948" s="23"/>
    </row>
    <row r="6949" spans="1:8" x14ac:dyDescent="0.25">
      <c r="A6949">
        <v>8218</v>
      </c>
      <c r="B6949" t="s">
        <v>10317</v>
      </c>
      <c r="C6949" t="s">
        <v>10318</v>
      </c>
      <c r="D6949" s="23">
        <v>2642982000140</v>
      </c>
      <c r="E6949" t="s">
        <v>1583</v>
      </c>
      <c r="F6949" t="s">
        <v>1386</v>
      </c>
      <c r="G6949">
        <v>12486</v>
      </c>
      <c r="H6949" s="23">
        <v>161206980</v>
      </c>
    </row>
    <row r="6950" spans="1:8" x14ac:dyDescent="0.25">
      <c r="A6950">
        <v>147</v>
      </c>
      <c r="B6950" t="s">
        <v>23270</v>
      </c>
      <c r="C6950" t="s">
        <v>23270</v>
      </c>
      <c r="D6950" s="23"/>
      <c r="E6950" t="s">
        <v>1422</v>
      </c>
      <c r="F6950" t="s">
        <v>1386</v>
      </c>
      <c r="G6950">
        <v>1423</v>
      </c>
      <c r="H6950" s="23"/>
    </row>
    <row r="6951" spans="1:8" x14ac:dyDescent="0.25">
      <c r="A6951">
        <v>3933</v>
      </c>
      <c r="B6951" t="s">
        <v>10319</v>
      </c>
      <c r="C6951" t="s">
        <v>10320</v>
      </c>
      <c r="D6951" s="23">
        <v>9236720000125</v>
      </c>
      <c r="E6951" t="s">
        <v>1385</v>
      </c>
      <c r="F6951" t="s">
        <v>1386</v>
      </c>
      <c r="G6951">
        <v>5209</v>
      </c>
      <c r="H6951" s="23" t="s">
        <v>10321</v>
      </c>
    </row>
    <row r="6952" spans="1:8" x14ac:dyDescent="0.25">
      <c r="A6952">
        <v>9107</v>
      </c>
      <c r="B6952" t="s">
        <v>23271</v>
      </c>
      <c r="C6952" t="s">
        <v>23271</v>
      </c>
      <c r="D6952" s="23"/>
      <c r="E6952" t="s">
        <v>1492</v>
      </c>
      <c r="F6952" t="s">
        <v>1398</v>
      </c>
      <c r="G6952">
        <v>13621</v>
      </c>
      <c r="H6952" s="23"/>
    </row>
    <row r="6953" spans="1:8" x14ac:dyDescent="0.25">
      <c r="A6953">
        <v>7729</v>
      </c>
      <c r="B6953" t="s">
        <v>23272</v>
      </c>
      <c r="C6953" t="s">
        <v>23273</v>
      </c>
      <c r="D6953" s="23"/>
      <c r="E6953" t="s">
        <v>1422</v>
      </c>
      <c r="F6953" t="s">
        <v>1386</v>
      </c>
      <c r="G6953">
        <v>12047</v>
      </c>
      <c r="H6953" s="23"/>
    </row>
    <row r="6954" spans="1:8" x14ac:dyDescent="0.25">
      <c r="A6954">
        <v>733</v>
      </c>
      <c r="B6954" t="s">
        <v>23274</v>
      </c>
      <c r="C6954" t="s">
        <v>23274</v>
      </c>
      <c r="D6954" s="23"/>
      <c r="E6954" t="s">
        <v>1422</v>
      </c>
      <c r="F6954" t="s">
        <v>1386</v>
      </c>
      <c r="G6954">
        <v>2009</v>
      </c>
      <c r="H6954" s="23"/>
    </row>
    <row r="6955" spans="1:8" x14ac:dyDescent="0.25">
      <c r="A6955">
        <v>2132</v>
      </c>
      <c r="B6955" t="s">
        <v>10322</v>
      </c>
      <c r="C6955" t="s">
        <v>10323</v>
      </c>
      <c r="D6955" s="23">
        <v>2378054000110</v>
      </c>
      <c r="E6955" t="s">
        <v>1424</v>
      </c>
      <c r="F6955" t="s">
        <v>1390</v>
      </c>
      <c r="G6955">
        <v>3408</v>
      </c>
      <c r="H6955" s="23" t="s">
        <v>2239</v>
      </c>
    </row>
    <row r="6956" spans="1:8" x14ac:dyDescent="0.25">
      <c r="A6956">
        <v>7403</v>
      </c>
      <c r="B6956" t="s">
        <v>10324</v>
      </c>
      <c r="C6956" t="s">
        <v>10325</v>
      </c>
      <c r="D6956" s="23">
        <v>276405000157</v>
      </c>
      <c r="E6956" t="s">
        <v>1424</v>
      </c>
      <c r="F6956" t="s">
        <v>1390</v>
      </c>
      <c r="G6956">
        <v>11322</v>
      </c>
      <c r="H6956" s="23" t="s">
        <v>1438</v>
      </c>
    </row>
    <row r="6957" spans="1:8" x14ac:dyDescent="0.25">
      <c r="A6957">
        <v>12535</v>
      </c>
      <c r="B6957" t="s">
        <v>23275</v>
      </c>
      <c r="C6957" t="s">
        <v>23276</v>
      </c>
      <c r="D6957" s="23"/>
      <c r="E6957" t="s">
        <v>1572</v>
      </c>
      <c r="F6957" t="s">
        <v>1386</v>
      </c>
      <c r="G6957">
        <v>6266</v>
      </c>
      <c r="H6957" s="23"/>
    </row>
    <row r="6958" spans="1:8" x14ac:dyDescent="0.25">
      <c r="A6958">
        <v>14432</v>
      </c>
      <c r="B6958" t="s">
        <v>23277</v>
      </c>
      <c r="C6958" t="s">
        <v>23278</v>
      </c>
      <c r="D6958" s="23"/>
      <c r="E6958" t="s">
        <v>1422</v>
      </c>
      <c r="F6958" t="s">
        <v>1386</v>
      </c>
      <c r="G6958">
        <v>17961</v>
      </c>
      <c r="H6958" s="23"/>
    </row>
    <row r="6959" spans="1:8" x14ac:dyDescent="0.25">
      <c r="A6959">
        <v>13695</v>
      </c>
      <c r="B6959" t="s">
        <v>23279</v>
      </c>
      <c r="C6959" t="s">
        <v>23280</v>
      </c>
      <c r="D6959" s="23"/>
      <c r="E6959" t="s">
        <v>1572</v>
      </c>
      <c r="F6959" t="s">
        <v>1386</v>
      </c>
      <c r="G6959">
        <v>16106</v>
      </c>
      <c r="H6959" s="23"/>
    </row>
    <row r="6960" spans="1:8" x14ac:dyDescent="0.25">
      <c r="A6960">
        <v>1720</v>
      </c>
      <c r="B6960" t="s">
        <v>10326</v>
      </c>
      <c r="C6960" t="s">
        <v>10327</v>
      </c>
      <c r="D6960" s="23">
        <v>12163349000123</v>
      </c>
      <c r="E6960" t="s">
        <v>1422</v>
      </c>
      <c r="F6960" t="s">
        <v>1386</v>
      </c>
      <c r="G6960">
        <v>2996</v>
      </c>
      <c r="H6960" s="23">
        <v>161717764</v>
      </c>
    </row>
    <row r="6961" spans="1:8" x14ac:dyDescent="0.25">
      <c r="A6961">
        <v>6063</v>
      </c>
      <c r="B6961" t="s">
        <v>23281</v>
      </c>
      <c r="C6961" t="s">
        <v>23282</v>
      </c>
      <c r="D6961" s="23"/>
      <c r="E6961" t="s">
        <v>1422</v>
      </c>
      <c r="F6961" t="s">
        <v>1386</v>
      </c>
      <c r="G6961">
        <v>5820</v>
      </c>
      <c r="H6961" s="23"/>
    </row>
    <row r="6962" spans="1:8" x14ac:dyDescent="0.25">
      <c r="A6962">
        <v>12950</v>
      </c>
      <c r="B6962" t="s">
        <v>23283</v>
      </c>
      <c r="C6962" t="s">
        <v>23282</v>
      </c>
      <c r="D6962" s="23"/>
      <c r="E6962" t="s">
        <v>1422</v>
      </c>
      <c r="F6962" t="s">
        <v>1386</v>
      </c>
      <c r="G6962">
        <v>19482</v>
      </c>
      <c r="H6962" s="23"/>
    </row>
    <row r="6963" spans="1:8" x14ac:dyDescent="0.25">
      <c r="A6963">
        <v>5137</v>
      </c>
      <c r="B6963" t="s">
        <v>23284</v>
      </c>
      <c r="C6963" t="s">
        <v>23284</v>
      </c>
      <c r="D6963" s="23"/>
      <c r="E6963" t="s">
        <v>1723</v>
      </c>
      <c r="F6963" t="s">
        <v>1386</v>
      </c>
      <c r="G6963">
        <v>8179</v>
      </c>
      <c r="H6963" s="23"/>
    </row>
    <row r="6964" spans="1:8" x14ac:dyDescent="0.25">
      <c r="A6964">
        <v>1245</v>
      </c>
      <c r="B6964" t="s">
        <v>10328</v>
      </c>
      <c r="C6964" t="s">
        <v>10329</v>
      </c>
      <c r="D6964" s="23">
        <v>10203904000178</v>
      </c>
      <c r="E6964" t="s">
        <v>1422</v>
      </c>
      <c r="F6964" t="s">
        <v>1386</v>
      </c>
      <c r="G6964">
        <v>2521</v>
      </c>
      <c r="H6964" s="23">
        <v>161584080</v>
      </c>
    </row>
    <row r="6965" spans="1:8" x14ac:dyDescent="0.25">
      <c r="A6965">
        <v>12354</v>
      </c>
      <c r="B6965" t="s">
        <v>23285</v>
      </c>
      <c r="C6965" t="s">
        <v>23286</v>
      </c>
      <c r="D6965" s="23"/>
      <c r="E6965" t="s">
        <v>1530</v>
      </c>
      <c r="F6965" t="s">
        <v>1386</v>
      </c>
      <c r="G6965">
        <v>15157</v>
      </c>
      <c r="H6965" s="23"/>
    </row>
    <row r="6966" spans="1:8" x14ac:dyDescent="0.25">
      <c r="A6966">
        <v>7990</v>
      </c>
      <c r="B6966" t="s">
        <v>23287</v>
      </c>
      <c r="C6966" t="s">
        <v>23288</v>
      </c>
      <c r="D6966" s="23"/>
      <c r="E6966" t="s">
        <v>1723</v>
      </c>
      <c r="F6966" t="s">
        <v>1386</v>
      </c>
      <c r="G6966">
        <v>6183</v>
      </c>
      <c r="H6966" s="23"/>
    </row>
    <row r="6967" spans="1:8" x14ac:dyDescent="0.25">
      <c r="A6967">
        <v>11053</v>
      </c>
      <c r="B6967" t="s">
        <v>10330</v>
      </c>
      <c r="C6967" t="s">
        <v>10330</v>
      </c>
      <c r="D6967" s="23">
        <v>34532668000100</v>
      </c>
      <c r="E6967" t="s">
        <v>2350</v>
      </c>
      <c r="F6967" t="s">
        <v>1386</v>
      </c>
      <c r="G6967">
        <v>16857</v>
      </c>
      <c r="H6967" s="23">
        <v>163468877</v>
      </c>
    </row>
    <row r="6968" spans="1:8" x14ac:dyDescent="0.25">
      <c r="A6968">
        <v>11108</v>
      </c>
      <c r="B6968" t="s">
        <v>10331</v>
      </c>
      <c r="C6968" t="s">
        <v>10331</v>
      </c>
      <c r="D6968" s="23">
        <v>34697605000103</v>
      </c>
      <c r="E6968" t="s">
        <v>2876</v>
      </c>
      <c r="F6968" t="s">
        <v>1386</v>
      </c>
      <c r="G6968">
        <v>16906</v>
      </c>
      <c r="H6968" s="23">
        <v>163485518</v>
      </c>
    </row>
    <row r="6969" spans="1:8" x14ac:dyDescent="0.25">
      <c r="A6969">
        <v>15182</v>
      </c>
      <c r="B6969" t="s">
        <v>23289</v>
      </c>
      <c r="C6969" t="s">
        <v>23289</v>
      </c>
      <c r="D6969" s="23"/>
      <c r="E6969" t="s">
        <v>1422</v>
      </c>
      <c r="F6969" t="s">
        <v>1386</v>
      </c>
      <c r="G6969">
        <v>24252</v>
      </c>
      <c r="H6969" s="23"/>
    </row>
    <row r="6970" spans="1:8" x14ac:dyDescent="0.25">
      <c r="A6970">
        <v>1065</v>
      </c>
      <c r="B6970" t="s">
        <v>23290</v>
      </c>
      <c r="C6970" t="s">
        <v>23291</v>
      </c>
      <c r="D6970" s="23"/>
      <c r="E6970" t="s">
        <v>1422</v>
      </c>
      <c r="F6970" t="s">
        <v>1386</v>
      </c>
      <c r="G6970">
        <v>5772</v>
      </c>
      <c r="H6970" s="23"/>
    </row>
    <row r="6971" spans="1:8" x14ac:dyDescent="0.25">
      <c r="A6971">
        <v>5398</v>
      </c>
      <c r="B6971" t="s">
        <v>23292</v>
      </c>
      <c r="C6971" t="s">
        <v>23292</v>
      </c>
      <c r="D6971" s="23"/>
      <c r="E6971" t="s">
        <v>1541</v>
      </c>
      <c r="F6971" t="s">
        <v>1386</v>
      </c>
      <c r="G6971">
        <v>8469</v>
      </c>
      <c r="H6971" s="23"/>
    </row>
    <row r="6972" spans="1:8" x14ac:dyDescent="0.25">
      <c r="A6972">
        <v>12837</v>
      </c>
      <c r="B6972" t="s">
        <v>10332</v>
      </c>
      <c r="C6972" t="s">
        <v>10332</v>
      </c>
      <c r="D6972" s="23">
        <v>34321978000177</v>
      </c>
      <c r="E6972" t="s">
        <v>1409</v>
      </c>
      <c r="F6972" t="s">
        <v>1386</v>
      </c>
      <c r="G6972">
        <v>19871</v>
      </c>
      <c r="H6972" s="23">
        <v>163469040</v>
      </c>
    </row>
    <row r="6973" spans="1:8" x14ac:dyDescent="0.25">
      <c r="A6973">
        <v>3345</v>
      </c>
      <c r="B6973" t="s">
        <v>10333</v>
      </c>
      <c r="C6973" t="s">
        <v>10334</v>
      </c>
      <c r="D6973" s="23">
        <v>7240602000165</v>
      </c>
      <c r="E6973" t="s">
        <v>1409</v>
      </c>
      <c r="F6973" t="s">
        <v>1386</v>
      </c>
      <c r="G6973">
        <v>4621</v>
      </c>
      <c r="H6973" s="23">
        <v>161447040</v>
      </c>
    </row>
    <row r="6974" spans="1:8" x14ac:dyDescent="0.25">
      <c r="A6974">
        <v>11616</v>
      </c>
      <c r="B6974" t="s">
        <v>10335</v>
      </c>
      <c r="C6974" t="s">
        <v>10336</v>
      </c>
      <c r="D6974" s="23">
        <v>11565658000167</v>
      </c>
      <c r="E6974" t="s">
        <v>1921</v>
      </c>
      <c r="F6974" t="s">
        <v>1386</v>
      </c>
      <c r="G6974">
        <v>17559</v>
      </c>
      <c r="H6974" s="23">
        <v>161655793</v>
      </c>
    </row>
    <row r="6975" spans="1:8" x14ac:dyDescent="0.25">
      <c r="A6975">
        <v>5408</v>
      </c>
      <c r="B6975" t="s">
        <v>23293</v>
      </c>
      <c r="C6975" t="s">
        <v>23294</v>
      </c>
      <c r="D6975" s="23"/>
      <c r="E6975" t="s">
        <v>1723</v>
      </c>
      <c r="F6975" t="s">
        <v>1386</v>
      </c>
      <c r="G6975">
        <v>5512</v>
      </c>
      <c r="H6975" s="23"/>
    </row>
    <row r="6976" spans="1:8" x14ac:dyDescent="0.25">
      <c r="A6976">
        <v>4587</v>
      </c>
      <c r="B6976" t="s">
        <v>23293</v>
      </c>
      <c r="C6976" t="s">
        <v>23295</v>
      </c>
      <c r="D6976" s="23"/>
      <c r="E6976" t="s">
        <v>1422</v>
      </c>
      <c r="F6976" t="s">
        <v>1386</v>
      </c>
      <c r="G6976">
        <v>7165</v>
      </c>
      <c r="H6976" s="23"/>
    </row>
    <row r="6977" spans="1:8" x14ac:dyDescent="0.25">
      <c r="A6977">
        <v>163</v>
      </c>
      <c r="B6977" t="s">
        <v>23296</v>
      </c>
      <c r="C6977" t="s">
        <v>23296</v>
      </c>
      <c r="D6977" s="23"/>
      <c r="E6977" t="s">
        <v>1422</v>
      </c>
      <c r="F6977" t="s">
        <v>1386</v>
      </c>
      <c r="G6977">
        <v>1439</v>
      </c>
      <c r="H6977" s="23"/>
    </row>
    <row r="6978" spans="1:8" x14ac:dyDescent="0.25">
      <c r="A6978">
        <v>13899</v>
      </c>
      <c r="B6978" t="s">
        <v>23297</v>
      </c>
      <c r="C6978" t="s">
        <v>23297</v>
      </c>
      <c r="D6978" s="23"/>
      <c r="E6978" t="s">
        <v>5285</v>
      </c>
      <c r="F6978" t="s">
        <v>1390</v>
      </c>
      <c r="G6978">
        <v>21657</v>
      </c>
      <c r="H6978" s="23"/>
    </row>
    <row r="6979" spans="1:8" x14ac:dyDescent="0.25">
      <c r="A6979">
        <v>7385</v>
      </c>
      <c r="B6979" t="s">
        <v>10337</v>
      </c>
      <c r="C6979" t="s">
        <v>10337</v>
      </c>
      <c r="D6979" s="23">
        <v>8964181000188</v>
      </c>
      <c r="E6979" t="s">
        <v>1409</v>
      </c>
      <c r="F6979" t="s">
        <v>1386</v>
      </c>
      <c r="G6979">
        <v>11305</v>
      </c>
      <c r="H6979" s="23">
        <v>160662443</v>
      </c>
    </row>
    <row r="6980" spans="1:8" x14ac:dyDescent="0.25">
      <c r="A6980">
        <v>9679</v>
      </c>
      <c r="B6980" t="s">
        <v>10338</v>
      </c>
      <c r="C6980" t="s">
        <v>10338</v>
      </c>
      <c r="D6980" s="23">
        <v>40776999000180</v>
      </c>
      <c r="E6980" t="s">
        <v>10339</v>
      </c>
      <c r="F6980" t="s">
        <v>1398</v>
      </c>
      <c r="G6980">
        <v>14377</v>
      </c>
      <c r="H6980" s="23">
        <v>201224828</v>
      </c>
    </row>
    <row r="6981" spans="1:8" x14ac:dyDescent="0.25">
      <c r="A6981">
        <v>5368</v>
      </c>
      <c r="B6981" t="s">
        <v>10340</v>
      </c>
      <c r="C6981" t="s">
        <v>10340</v>
      </c>
      <c r="D6981" s="23">
        <v>14951410000122</v>
      </c>
      <c r="E6981" t="s">
        <v>1530</v>
      </c>
      <c r="F6981" t="s">
        <v>1386</v>
      </c>
      <c r="G6981">
        <v>8401</v>
      </c>
      <c r="H6981" s="23">
        <v>161955681</v>
      </c>
    </row>
    <row r="6982" spans="1:8" x14ac:dyDescent="0.25">
      <c r="A6982">
        <v>7310</v>
      </c>
      <c r="B6982" t="s">
        <v>10341</v>
      </c>
      <c r="C6982" t="s">
        <v>10341</v>
      </c>
      <c r="D6982" s="23">
        <v>20427188000166</v>
      </c>
      <c r="E6982" t="s">
        <v>1678</v>
      </c>
      <c r="F6982" t="s">
        <v>1386</v>
      </c>
      <c r="G6982">
        <v>11236</v>
      </c>
      <c r="H6982" s="23">
        <v>162349378</v>
      </c>
    </row>
    <row r="6983" spans="1:8" x14ac:dyDescent="0.25">
      <c r="A6983">
        <v>9951</v>
      </c>
      <c r="B6983" t="s">
        <v>10342</v>
      </c>
      <c r="C6983" t="s">
        <v>10343</v>
      </c>
      <c r="D6983" s="23">
        <v>16994479000169</v>
      </c>
      <c r="E6983" t="s">
        <v>1385</v>
      </c>
      <c r="F6983" t="s">
        <v>1386</v>
      </c>
      <c r="G6983">
        <v>14682</v>
      </c>
      <c r="H6983" s="23" t="s">
        <v>1438</v>
      </c>
    </row>
    <row r="6984" spans="1:8" x14ac:dyDescent="0.25">
      <c r="A6984">
        <v>12519</v>
      </c>
      <c r="B6984" t="s">
        <v>10344</v>
      </c>
      <c r="C6984" t="s">
        <v>10344</v>
      </c>
      <c r="D6984" s="23">
        <v>37264184000107</v>
      </c>
      <c r="E6984" t="s">
        <v>10345</v>
      </c>
      <c r="F6984" t="s">
        <v>1398</v>
      </c>
      <c r="G6984">
        <v>19445</v>
      </c>
      <c r="H6984" s="23">
        <v>205436684</v>
      </c>
    </row>
    <row r="6985" spans="1:8" x14ac:dyDescent="0.25">
      <c r="A6985">
        <v>14846</v>
      </c>
      <c r="B6985" t="s">
        <v>10346</v>
      </c>
      <c r="C6985" t="s">
        <v>10346</v>
      </c>
      <c r="D6985" s="23">
        <v>52069245000179</v>
      </c>
      <c r="E6985" t="s">
        <v>1385</v>
      </c>
      <c r="F6985" t="s">
        <v>1386</v>
      </c>
      <c r="G6985">
        <v>23287</v>
      </c>
      <c r="H6985" s="23">
        <v>164752510</v>
      </c>
    </row>
    <row r="6986" spans="1:8" x14ac:dyDescent="0.25">
      <c r="A6986">
        <v>8379</v>
      </c>
      <c r="B6986" t="s">
        <v>23298</v>
      </c>
      <c r="C6986" t="s">
        <v>23298</v>
      </c>
      <c r="D6986" s="23"/>
      <c r="E6986" t="s">
        <v>1541</v>
      </c>
      <c r="F6986" t="s">
        <v>1386</v>
      </c>
      <c r="G6986">
        <v>12645</v>
      </c>
      <c r="H6986" s="23"/>
    </row>
    <row r="6987" spans="1:8" x14ac:dyDescent="0.25">
      <c r="A6987">
        <v>10965</v>
      </c>
      <c r="B6987" t="s">
        <v>23299</v>
      </c>
      <c r="C6987" t="s">
        <v>23300</v>
      </c>
      <c r="D6987" s="23"/>
      <c r="E6987" t="s">
        <v>1385</v>
      </c>
      <c r="F6987" t="s">
        <v>1386</v>
      </c>
      <c r="G6987">
        <v>16706</v>
      </c>
      <c r="H6987" s="23"/>
    </row>
    <row r="6988" spans="1:8" x14ac:dyDescent="0.25">
      <c r="A6988">
        <v>8426</v>
      </c>
      <c r="B6988" t="s">
        <v>10347</v>
      </c>
      <c r="C6988" t="s">
        <v>10347</v>
      </c>
      <c r="D6988" s="23">
        <v>1165739000116</v>
      </c>
      <c r="E6988" t="s">
        <v>1385</v>
      </c>
      <c r="F6988" t="s">
        <v>1386</v>
      </c>
      <c r="G6988">
        <v>12758</v>
      </c>
      <c r="H6988" s="23">
        <v>161662633</v>
      </c>
    </row>
    <row r="6989" spans="1:8" x14ac:dyDescent="0.25">
      <c r="A6989">
        <v>6799</v>
      </c>
      <c r="B6989" t="s">
        <v>10348</v>
      </c>
      <c r="C6989" t="s">
        <v>10348</v>
      </c>
      <c r="D6989" s="23">
        <v>14604817000183</v>
      </c>
      <c r="E6989" t="s">
        <v>1385</v>
      </c>
      <c r="F6989" t="s">
        <v>1386</v>
      </c>
      <c r="G6989">
        <v>10722</v>
      </c>
      <c r="H6989" s="23">
        <v>161907938</v>
      </c>
    </row>
    <row r="6990" spans="1:8" x14ac:dyDescent="0.25">
      <c r="A6990">
        <v>1038</v>
      </c>
      <c r="B6990" t="s">
        <v>23301</v>
      </c>
      <c r="C6990" t="s">
        <v>23301</v>
      </c>
      <c r="D6990" s="23"/>
      <c r="E6990" t="s">
        <v>1921</v>
      </c>
      <c r="F6990" t="s">
        <v>1386</v>
      </c>
      <c r="G6990">
        <v>2314</v>
      </c>
      <c r="H6990" s="23"/>
    </row>
    <row r="6991" spans="1:8" x14ac:dyDescent="0.25">
      <c r="A6991">
        <v>1948</v>
      </c>
      <c r="B6991" t="s">
        <v>10349</v>
      </c>
      <c r="C6991" t="s">
        <v>10350</v>
      </c>
      <c r="D6991" s="23">
        <v>14067772000155</v>
      </c>
      <c r="E6991" t="s">
        <v>2687</v>
      </c>
      <c r="F6991" t="s">
        <v>1386</v>
      </c>
      <c r="G6991">
        <v>3224</v>
      </c>
      <c r="H6991" s="23">
        <v>161864856</v>
      </c>
    </row>
    <row r="6992" spans="1:8" x14ac:dyDescent="0.25">
      <c r="A6992">
        <v>8005</v>
      </c>
      <c r="B6992" t="s">
        <v>10351</v>
      </c>
      <c r="C6992" t="s">
        <v>10351</v>
      </c>
      <c r="D6992" s="23">
        <v>13350785000174</v>
      </c>
      <c r="E6992" t="s">
        <v>2256</v>
      </c>
      <c r="F6992" t="s">
        <v>1386</v>
      </c>
      <c r="G6992">
        <v>12307</v>
      </c>
      <c r="H6992" s="23">
        <v>161828531</v>
      </c>
    </row>
    <row r="6993" spans="1:8" x14ac:dyDescent="0.25">
      <c r="A6993">
        <v>13728</v>
      </c>
      <c r="B6993" t="s">
        <v>10352</v>
      </c>
      <c r="C6993" t="s">
        <v>10353</v>
      </c>
      <c r="D6993" s="23">
        <v>26756358000132</v>
      </c>
      <c r="E6993" t="s">
        <v>1385</v>
      </c>
      <c r="F6993" t="s">
        <v>1386</v>
      </c>
      <c r="G6993">
        <v>21385</v>
      </c>
      <c r="H6993" s="23" t="s">
        <v>1438</v>
      </c>
    </row>
    <row r="6994" spans="1:8" x14ac:dyDescent="0.25">
      <c r="A6994">
        <v>7563</v>
      </c>
      <c r="B6994" t="s">
        <v>23302</v>
      </c>
      <c r="C6994" t="s">
        <v>23303</v>
      </c>
      <c r="D6994" s="23"/>
      <c r="E6994" t="s">
        <v>1422</v>
      </c>
      <c r="F6994" t="s">
        <v>1386</v>
      </c>
      <c r="G6994">
        <v>7722</v>
      </c>
      <c r="H6994" s="23"/>
    </row>
    <row r="6995" spans="1:8" x14ac:dyDescent="0.25">
      <c r="A6995">
        <v>14931</v>
      </c>
      <c r="B6995" t="s">
        <v>23304</v>
      </c>
      <c r="C6995" t="s">
        <v>23303</v>
      </c>
      <c r="D6995" s="23"/>
      <c r="E6995" t="s">
        <v>1422</v>
      </c>
      <c r="F6995" t="s">
        <v>1386</v>
      </c>
      <c r="G6995">
        <v>14590</v>
      </c>
      <c r="H6995" s="23"/>
    </row>
    <row r="6996" spans="1:8" x14ac:dyDescent="0.25">
      <c r="A6996">
        <v>6210</v>
      </c>
      <c r="B6996" t="s">
        <v>23305</v>
      </c>
      <c r="C6996" t="s">
        <v>23303</v>
      </c>
      <c r="D6996" s="23"/>
      <c r="E6996" t="s">
        <v>1723</v>
      </c>
      <c r="F6996" t="s">
        <v>1386</v>
      </c>
      <c r="G6996">
        <v>7728</v>
      </c>
      <c r="H6996" s="23"/>
    </row>
    <row r="6997" spans="1:8" x14ac:dyDescent="0.25">
      <c r="A6997">
        <v>14318</v>
      </c>
      <c r="B6997" t="s">
        <v>23306</v>
      </c>
      <c r="C6997" t="s">
        <v>23307</v>
      </c>
      <c r="D6997" s="23"/>
      <c r="E6997" t="s">
        <v>1723</v>
      </c>
      <c r="F6997" t="s">
        <v>1386</v>
      </c>
      <c r="G6997">
        <v>22461</v>
      </c>
      <c r="H6997" s="23"/>
    </row>
    <row r="6998" spans="1:8" x14ac:dyDescent="0.25">
      <c r="A6998">
        <v>5177</v>
      </c>
      <c r="B6998" t="s">
        <v>23308</v>
      </c>
      <c r="C6998" t="s">
        <v>23308</v>
      </c>
      <c r="D6998" s="23"/>
      <c r="E6998" t="s">
        <v>1465</v>
      </c>
      <c r="F6998" t="s">
        <v>1398</v>
      </c>
      <c r="G6998">
        <v>8226</v>
      </c>
      <c r="H6998" s="23"/>
    </row>
    <row r="6999" spans="1:8" x14ac:dyDescent="0.25">
      <c r="A6999">
        <v>12614</v>
      </c>
      <c r="B6999" t="s">
        <v>10354</v>
      </c>
      <c r="C6999" t="s">
        <v>10355</v>
      </c>
      <c r="D6999" s="23">
        <v>15488831000121</v>
      </c>
      <c r="E6999" t="s">
        <v>10356</v>
      </c>
      <c r="F6999" t="s">
        <v>1390</v>
      </c>
      <c r="G6999">
        <v>19628</v>
      </c>
      <c r="H6999" s="23">
        <v>747010045119</v>
      </c>
    </row>
    <row r="7000" spans="1:8" x14ac:dyDescent="0.25">
      <c r="A7000">
        <v>8775</v>
      </c>
      <c r="B7000" t="s">
        <v>23309</v>
      </c>
      <c r="C7000" t="s">
        <v>23310</v>
      </c>
      <c r="D7000" s="23"/>
      <c r="E7000" t="s">
        <v>1583</v>
      </c>
      <c r="F7000" t="s">
        <v>1386</v>
      </c>
      <c r="G7000">
        <v>6525</v>
      </c>
      <c r="H7000" s="23"/>
    </row>
    <row r="7001" spans="1:8" x14ac:dyDescent="0.25">
      <c r="A7001">
        <v>5964</v>
      </c>
      <c r="B7001" t="s">
        <v>10357</v>
      </c>
      <c r="C7001" t="s">
        <v>10358</v>
      </c>
      <c r="D7001" s="23">
        <v>15725263000135</v>
      </c>
      <c r="E7001" t="s">
        <v>1541</v>
      </c>
      <c r="F7001" t="s">
        <v>1386</v>
      </c>
      <c r="G7001">
        <v>9059</v>
      </c>
      <c r="H7001" s="23">
        <v>162010478</v>
      </c>
    </row>
    <row r="7002" spans="1:8" x14ac:dyDescent="0.25">
      <c r="A7002">
        <v>10267</v>
      </c>
      <c r="B7002" t="s">
        <v>10357</v>
      </c>
      <c r="C7002" t="s">
        <v>10357</v>
      </c>
      <c r="D7002" s="23"/>
      <c r="E7002" t="s">
        <v>1422</v>
      </c>
      <c r="F7002" t="s">
        <v>1386</v>
      </c>
      <c r="G7002">
        <v>15486</v>
      </c>
      <c r="H7002" s="23"/>
    </row>
    <row r="7003" spans="1:8" x14ac:dyDescent="0.25">
      <c r="A7003">
        <v>14790</v>
      </c>
      <c r="B7003" t="s">
        <v>23311</v>
      </c>
      <c r="C7003" t="s">
        <v>23312</v>
      </c>
      <c r="D7003" s="23"/>
      <c r="E7003" t="s">
        <v>1422</v>
      </c>
      <c r="F7003" t="s">
        <v>1386</v>
      </c>
      <c r="G7003">
        <v>13401</v>
      </c>
      <c r="H7003" s="23"/>
    </row>
    <row r="7004" spans="1:8" x14ac:dyDescent="0.25">
      <c r="A7004">
        <v>12733</v>
      </c>
      <c r="B7004" t="s">
        <v>10359</v>
      </c>
      <c r="C7004" t="s">
        <v>10359</v>
      </c>
      <c r="D7004" s="23">
        <v>18783452000152</v>
      </c>
      <c r="E7004" t="s">
        <v>1440</v>
      </c>
      <c r="F7004" t="s">
        <v>1386</v>
      </c>
      <c r="G7004">
        <v>19765</v>
      </c>
      <c r="H7004" s="23">
        <v>163236534</v>
      </c>
    </row>
    <row r="7005" spans="1:8" x14ac:dyDescent="0.25">
      <c r="A7005">
        <v>5762</v>
      </c>
      <c r="B7005" t="s">
        <v>23313</v>
      </c>
      <c r="C7005" t="s">
        <v>23313</v>
      </c>
      <c r="D7005" s="23"/>
      <c r="E7005" t="s">
        <v>1732</v>
      </c>
      <c r="F7005" t="s">
        <v>1386</v>
      </c>
      <c r="G7005">
        <v>8775</v>
      </c>
      <c r="H7005" s="23"/>
    </row>
    <row r="7006" spans="1:8" x14ac:dyDescent="0.25">
      <c r="A7006">
        <v>2002</v>
      </c>
      <c r="B7006" t="s">
        <v>10360</v>
      </c>
      <c r="C7006" t="s">
        <v>10361</v>
      </c>
      <c r="D7006" s="23">
        <v>1635654000154</v>
      </c>
      <c r="E7006" t="s">
        <v>1487</v>
      </c>
      <c r="F7006" t="s">
        <v>1386</v>
      </c>
      <c r="G7006">
        <v>3278</v>
      </c>
      <c r="H7006" s="23">
        <v>161148271</v>
      </c>
    </row>
    <row r="7007" spans="1:8" x14ac:dyDescent="0.25">
      <c r="A7007">
        <v>4689</v>
      </c>
      <c r="B7007" t="s">
        <v>10362</v>
      </c>
      <c r="C7007" t="s">
        <v>10362</v>
      </c>
      <c r="D7007" s="23">
        <v>14036111000162</v>
      </c>
      <c r="E7007" t="s">
        <v>1527</v>
      </c>
      <c r="F7007" t="s">
        <v>1386</v>
      </c>
      <c r="G7007">
        <v>7258</v>
      </c>
      <c r="H7007" s="23">
        <v>161860575</v>
      </c>
    </row>
    <row r="7008" spans="1:8" x14ac:dyDescent="0.25">
      <c r="A7008">
        <v>4516</v>
      </c>
      <c r="B7008" t="s">
        <v>10363</v>
      </c>
      <c r="C7008" t="s">
        <v>10364</v>
      </c>
      <c r="D7008" s="23">
        <v>11257815000177</v>
      </c>
      <c r="E7008" t="s">
        <v>1394</v>
      </c>
      <c r="F7008" t="s">
        <v>1386</v>
      </c>
      <c r="G7008">
        <v>7114</v>
      </c>
      <c r="H7008" s="23">
        <v>161689825</v>
      </c>
    </row>
    <row r="7009" spans="1:8" x14ac:dyDescent="0.25">
      <c r="A7009">
        <v>12710</v>
      </c>
      <c r="B7009" t="s">
        <v>10365</v>
      </c>
      <c r="C7009" t="s">
        <v>10366</v>
      </c>
      <c r="D7009" s="23">
        <v>42913027000115</v>
      </c>
      <c r="E7009" t="s">
        <v>1394</v>
      </c>
      <c r="F7009" t="s">
        <v>1386</v>
      </c>
      <c r="G7009">
        <v>19735</v>
      </c>
      <c r="H7009" s="23" t="s">
        <v>10367</v>
      </c>
    </row>
    <row r="7010" spans="1:8" x14ac:dyDescent="0.25">
      <c r="A7010">
        <v>14277</v>
      </c>
      <c r="B7010" t="s">
        <v>23314</v>
      </c>
      <c r="C7010" t="s">
        <v>23314</v>
      </c>
      <c r="D7010" s="23"/>
      <c r="E7010" t="s">
        <v>1422</v>
      </c>
      <c r="F7010" t="s">
        <v>1386</v>
      </c>
      <c r="G7010">
        <v>22496</v>
      </c>
      <c r="H7010" s="23"/>
    </row>
    <row r="7011" spans="1:8" x14ac:dyDescent="0.25">
      <c r="A7011">
        <v>9034</v>
      </c>
      <c r="B7011" t="s">
        <v>10368</v>
      </c>
      <c r="C7011" t="s">
        <v>10368</v>
      </c>
      <c r="D7011" s="23">
        <v>23528952000188</v>
      </c>
      <c r="E7011" t="s">
        <v>1487</v>
      </c>
      <c r="F7011" t="s">
        <v>1386</v>
      </c>
      <c r="G7011">
        <v>13565</v>
      </c>
      <c r="H7011" s="23">
        <v>162612613</v>
      </c>
    </row>
    <row r="7012" spans="1:8" x14ac:dyDescent="0.25">
      <c r="A7012">
        <v>723</v>
      </c>
      <c r="B7012" t="s">
        <v>23315</v>
      </c>
      <c r="C7012" t="s">
        <v>23315</v>
      </c>
      <c r="D7012" s="23"/>
      <c r="E7012" t="s">
        <v>1385</v>
      </c>
      <c r="F7012" t="s">
        <v>1386</v>
      </c>
      <c r="G7012">
        <v>5596</v>
      </c>
      <c r="H7012" s="23"/>
    </row>
    <row r="7013" spans="1:8" x14ac:dyDescent="0.25">
      <c r="A7013">
        <v>12845</v>
      </c>
      <c r="B7013" t="s">
        <v>23316</v>
      </c>
      <c r="C7013" t="s">
        <v>23317</v>
      </c>
      <c r="D7013" s="23"/>
      <c r="E7013" t="s">
        <v>1583</v>
      </c>
      <c r="F7013" t="s">
        <v>1386</v>
      </c>
      <c r="G7013">
        <v>18007</v>
      </c>
      <c r="H7013" s="23"/>
    </row>
    <row r="7014" spans="1:8" x14ac:dyDescent="0.25">
      <c r="A7014">
        <v>738</v>
      </c>
      <c r="B7014" t="s">
        <v>23318</v>
      </c>
      <c r="C7014" t="s">
        <v>23318</v>
      </c>
      <c r="D7014" s="23"/>
      <c r="E7014" t="s">
        <v>1385</v>
      </c>
      <c r="F7014" t="s">
        <v>1386</v>
      </c>
      <c r="G7014">
        <v>2014</v>
      </c>
      <c r="H7014" s="23"/>
    </row>
    <row r="7015" spans="1:8" x14ac:dyDescent="0.25">
      <c r="A7015">
        <v>6689</v>
      </c>
      <c r="B7015" t="s">
        <v>23319</v>
      </c>
      <c r="C7015" t="s">
        <v>23317</v>
      </c>
      <c r="D7015" s="23"/>
      <c r="E7015" t="s">
        <v>1422</v>
      </c>
      <c r="F7015" t="s">
        <v>1386</v>
      </c>
      <c r="G7015">
        <v>265</v>
      </c>
      <c r="H7015" s="23"/>
    </row>
    <row r="7016" spans="1:8" x14ac:dyDescent="0.25">
      <c r="A7016">
        <v>3351</v>
      </c>
      <c r="B7016" t="s">
        <v>10369</v>
      </c>
      <c r="C7016" t="s">
        <v>10370</v>
      </c>
      <c r="D7016" s="23">
        <v>7275419000103</v>
      </c>
      <c r="E7016" t="s">
        <v>1572</v>
      </c>
      <c r="F7016" t="s">
        <v>1386</v>
      </c>
      <c r="G7016">
        <v>4627</v>
      </c>
      <c r="H7016" s="23">
        <v>161446230</v>
      </c>
    </row>
    <row r="7017" spans="1:8" x14ac:dyDescent="0.25">
      <c r="A7017">
        <v>9372</v>
      </c>
      <c r="B7017" t="s">
        <v>23320</v>
      </c>
      <c r="C7017" t="s">
        <v>23317</v>
      </c>
      <c r="D7017" s="23"/>
      <c r="E7017" t="s">
        <v>1422</v>
      </c>
      <c r="F7017" t="s">
        <v>1386</v>
      </c>
      <c r="G7017">
        <v>5784</v>
      </c>
      <c r="H7017" s="23"/>
    </row>
    <row r="7018" spans="1:8" x14ac:dyDescent="0.25">
      <c r="A7018">
        <v>12843</v>
      </c>
      <c r="B7018" t="s">
        <v>23321</v>
      </c>
      <c r="C7018" t="s">
        <v>23322</v>
      </c>
      <c r="D7018" s="23"/>
      <c r="E7018" t="s">
        <v>1530</v>
      </c>
      <c r="F7018" t="s">
        <v>1386</v>
      </c>
      <c r="G7018">
        <v>15078</v>
      </c>
      <c r="H7018" s="23"/>
    </row>
    <row r="7019" spans="1:8" x14ac:dyDescent="0.25">
      <c r="A7019">
        <v>8388</v>
      </c>
      <c r="B7019" t="s">
        <v>23323</v>
      </c>
      <c r="C7019" t="s">
        <v>23317</v>
      </c>
      <c r="D7019" s="23"/>
      <c r="E7019" t="s">
        <v>1422</v>
      </c>
      <c r="F7019" t="s">
        <v>1386</v>
      </c>
      <c r="G7019">
        <v>5444</v>
      </c>
      <c r="H7019" s="23"/>
    </row>
    <row r="7020" spans="1:8" x14ac:dyDescent="0.25">
      <c r="A7020">
        <v>13455</v>
      </c>
      <c r="B7020" t="s">
        <v>23324</v>
      </c>
      <c r="C7020" t="s">
        <v>23324</v>
      </c>
      <c r="D7020" s="23"/>
      <c r="E7020" t="s">
        <v>2050</v>
      </c>
      <c r="F7020" t="s">
        <v>1386</v>
      </c>
      <c r="G7020">
        <v>21043</v>
      </c>
      <c r="H7020" s="23"/>
    </row>
    <row r="7021" spans="1:8" x14ac:dyDescent="0.25">
      <c r="A7021">
        <v>15503</v>
      </c>
      <c r="B7021" t="s">
        <v>23325</v>
      </c>
      <c r="C7021" t="s">
        <v>23326</v>
      </c>
      <c r="D7021" s="23"/>
      <c r="E7021" t="s">
        <v>1422</v>
      </c>
      <c r="F7021" t="s">
        <v>1386</v>
      </c>
      <c r="G7021">
        <v>9161</v>
      </c>
      <c r="H7021" s="23"/>
    </row>
    <row r="7022" spans="1:8" x14ac:dyDescent="0.25">
      <c r="A7022">
        <v>14843</v>
      </c>
      <c r="B7022" t="s">
        <v>23327</v>
      </c>
      <c r="C7022" t="s">
        <v>23328</v>
      </c>
      <c r="D7022" s="23"/>
      <c r="E7022" t="s">
        <v>1422</v>
      </c>
      <c r="F7022" t="s">
        <v>1386</v>
      </c>
      <c r="G7022">
        <v>23286</v>
      </c>
      <c r="H7022" s="23"/>
    </row>
    <row r="7023" spans="1:8" x14ac:dyDescent="0.25">
      <c r="A7023">
        <v>2909</v>
      </c>
      <c r="B7023" t="s">
        <v>10371</v>
      </c>
      <c r="C7023" t="s">
        <v>10372</v>
      </c>
      <c r="D7023" s="23">
        <v>5008959000197</v>
      </c>
      <c r="E7023" t="s">
        <v>1541</v>
      </c>
      <c r="F7023" t="s">
        <v>1386</v>
      </c>
      <c r="G7023">
        <v>4185</v>
      </c>
      <c r="H7023" s="23">
        <v>161351972</v>
      </c>
    </row>
    <row r="7024" spans="1:8" x14ac:dyDescent="0.25">
      <c r="A7024">
        <v>8876</v>
      </c>
      <c r="B7024" t="s">
        <v>10373</v>
      </c>
      <c r="C7024" t="s">
        <v>10374</v>
      </c>
      <c r="D7024" s="23">
        <v>23152548000152</v>
      </c>
      <c r="E7024" t="s">
        <v>1422</v>
      </c>
      <c r="F7024" t="s">
        <v>1386</v>
      </c>
      <c r="G7024">
        <v>13407</v>
      </c>
      <c r="H7024" s="23" t="s">
        <v>1438</v>
      </c>
    </row>
    <row r="7025" spans="1:8" x14ac:dyDescent="0.25">
      <c r="A7025">
        <v>3049</v>
      </c>
      <c r="B7025" t="s">
        <v>10375</v>
      </c>
      <c r="C7025" t="s">
        <v>10376</v>
      </c>
      <c r="D7025" s="23">
        <v>5623175000179</v>
      </c>
      <c r="E7025" t="s">
        <v>1385</v>
      </c>
      <c r="F7025" t="s">
        <v>1386</v>
      </c>
      <c r="G7025">
        <v>4325</v>
      </c>
      <c r="H7025" s="23">
        <v>161385125</v>
      </c>
    </row>
    <row r="7026" spans="1:8" x14ac:dyDescent="0.25">
      <c r="A7026">
        <v>8855</v>
      </c>
      <c r="B7026" t="s">
        <v>10377</v>
      </c>
      <c r="C7026" t="s">
        <v>10377</v>
      </c>
      <c r="D7026" s="23">
        <v>26167745000133</v>
      </c>
      <c r="E7026" t="s">
        <v>1397</v>
      </c>
      <c r="F7026" t="s">
        <v>1398</v>
      </c>
      <c r="G7026">
        <v>13374</v>
      </c>
      <c r="H7026" s="23">
        <v>204575664</v>
      </c>
    </row>
    <row r="7027" spans="1:8" x14ac:dyDescent="0.25">
      <c r="A7027">
        <v>14447</v>
      </c>
      <c r="B7027" t="s">
        <v>10378</v>
      </c>
      <c r="C7027" t="s">
        <v>10379</v>
      </c>
      <c r="D7027" s="23">
        <v>69968600000144</v>
      </c>
      <c r="E7027" t="s">
        <v>1430</v>
      </c>
      <c r="F7027" t="s">
        <v>1415</v>
      </c>
      <c r="G7027">
        <v>22753</v>
      </c>
      <c r="H7027" s="23">
        <v>19422121</v>
      </c>
    </row>
    <row r="7028" spans="1:8" x14ac:dyDescent="0.25">
      <c r="A7028">
        <v>4297</v>
      </c>
      <c r="B7028" t="s">
        <v>10380</v>
      </c>
      <c r="C7028" t="s">
        <v>10381</v>
      </c>
      <c r="D7028" s="23">
        <v>9295346000481</v>
      </c>
      <c r="E7028" t="s">
        <v>1385</v>
      </c>
      <c r="F7028" t="s">
        <v>1386</v>
      </c>
      <c r="G7028">
        <v>6872</v>
      </c>
      <c r="H7028" s="23" t="s">
        <v>1438</v>
      </c>
    </row>
    <row r="7029" spans="1:8" x14ac:dyDescent="0.25">
      <c r="A7029">
        <v>13328</v>
      </c>
      <c r="B7029" t="s">
        <v>10382</v>
      </c>
      <c r="C7029" t="s">
        <v>10383</v>
      </c>
      <c r="D7029" s="23">
        <v>36330870000176</v>
      </c>
      <c r="E7029" t="s">
        <v>1385</v>
      </c>
      <c r="F7029" t="s">
        <v>1386</v>
      </c>
      <c r="G7029">
        <v>20784</v>
      </c>
      <c r="H7029" s="23" t="s">
        <v>1438</v>
      </c>
    </row>
    <row r="7030" spans="1:8" x14ac:dyDescent="0.25">
      <c r="A7030">
        <v>9844</v>
      </c>
      <c r="B7030" t="s">
        <v>23329</v>
      </c>
      <c r="C7030" t="s">
        <v>23329</v>
      </c>
      <c r="D7030" s="23"/>
      <c r="E7030" t="s">
        <v>2050</v>
      </c>
      <c r="F7030" t="s">
        <v>1386</v>
      </c>
      <c r="G7030">
        <v>14571</v>
      </c>
      <c r="H7030" s="23"/>
    </row>
    <row r="7031" spans="1:8" x14ac:dyDescent="0.25">
      <c r="A7031">
        <v>7804</v>
      </c>
      <c r="B7031" t="s">
        <v>10384</v>
      </c>
      <c r="C7031" t="s">
        <v>10385</v>
      </c>
      <c r="D7031" s="23">
        <v>10616610000178</v>
      </c>
      <c r="E7031" t="s">
        <v>2497</v>
      </c>
      <c r="F7031" t="s">
        <v>1639</v>
      </c>
      <c r="G7031">
        <v>12118</v>
      </c>
      <c r="H7031" s="23">
        <v>11078830002</v>
      </c>
    </row>
    <row r="7032" spans="1:8" x14ac:dyDescent="0.25">
      <c r="A7032">
        <v>5938</v>
      </c>
      <c r="B7032" t="s">
        <v>10386</v>
      </c>
      <c r="C7032" t="s">
        <v>10387</v>
      </c>
      <c r="D7032" s="23">
        <v>5204509000170</v>
      </c>
      <c r="E7032" t="s">
        <v>1877</v>
      </c>
      <c r="F7032" t="s">
        <v>1587</v>
      </c>
      <c r="G7032">
        <v>8935</v>
      </c>
      <c r="H7032" s="23">
        <v>241023580</v>
      </c>
    </row>
    <row r="7033" spans="1:8" x14ac:dyDescent="0.25">
      <c r="A7033">
        <v>1175</v>
      </c>
      <c r="B7033" t="s">
        <v>23330</v>
      </c>
      <c r="C7033" t="s">
        <v>23330</v>
      </c>
      <c r="D7033" s="23"/>
      <c r="E7033" t="s">
        <v>1385</v>
      </c>
      <c r="F7033" t="s">
        <v>1386</v>
      </c>
      <c r="G7033">
        <v>2451</v>
      </c>
      <c r="H7033" s="23"/>
    </row>
    <row r="7034" spans="1:8" x14ac:dyDescent="0.25">
      <c r="A7034">
        <v>5524</v>
      </c>
      <c r="B7034" t="s">
        <v>10388</v>
      </c>
      <c r="C7034" t="s">
        <v>10388</v>
      </c>
      <c r="D7034" s="23">
        <v>17291384000141</v>
      </c>
      <c r="E7034" t="s">
        <v>1723</v>
      </c>
      <c r="F7034" t="s">
        <v>1386</v>
      </c>
      <c r="G7034">
        <v>8588</v>
      </c>
      <c r="H7034" s="23">
        <v>162075812</v>
      </c>
    </row>
    <row r="7035" spans="1:8" x14ac:dyDescent="0.25">
      <c r="A7035">
        <v>2362</v>
      </c>
      <c r="B7035" t="s">
        <v>10389</v>
      </c>
      <c r="C7035" t="s">
        <v>10390</v>
      </c>
      <c r="D7035" s="23">
        <v>3163908000104</v>
      </c>
      <c r="E7035" t="s">
        <v>1409</v>
      </c>
      <c r="F7035" t="s">
        <v>1386</v>
      </c>
      <c r="G7035">
        <v>3638</v>
      </c>
      <c r="H7035" s="23">
        <v>161248845</v>
      </c>
    </row>
    <row r="7036" spans="1:8" x14ac:dyDescent="0.25">
      <c r="A7036">
        <v>1329</v>
      </c>
      <c r="B7036" t="s">
        <v>10391</v>
      </c>
      <c r="C7036" t="s">
        <v>10392</v>
      </c>
      <c r="D7036" s="23">
        <v>10539889000133</v>
      </c>
      <c r="E7036" t="s">
        <v>1385</v>
      </c>
      <c r="F7036" t="s">
        <v>1386</v>
      </c>
      <c r="G7036">
        <v>2605</v>
      </c>
      <c r="H7036" s="23">
        <v>161593844</v>
      </c>
    </row>
    <row r="7037" spans="1:8" x14ac:dyDescent="0.25">
      <c r="A7037">
        <v>5375</v>
      </c>
      <c r="B7037" t="s">
        <v>23331</v>
      </c>
      <c r="C7037" t="s">
        <v>23331</v>
      </c>
      <c r="D7037" s="23"/>
      <c r="E7037" t="s">
        <v>1507</v>
      </c>
      <c r="F7037" t="s">
        <v>1415</v>
      </c>
      <c r="G7037">
        <v>8409</v>
      </c>
      <c r="H7037" s="23"/>
    </row>
    <row r="7038" spans="1:8" x14ac:dyDescent="0.25">
      <c r="A7038">
        <v>4142</v>
      </c>
      <c r="B7038" t="s">
        <v>10393</v>
      </c>
      <c r="C7038" t="s">
        <v>10394</v>
      </c>
      <c r="D7038" s="23">
        <v>24100133000106</v>
      </c>
      <c r="E7038" t="s">
        <v>1385</v>
      </c>
      <c r="F7038" t="s">
        <v>1386</v>
      </c>
      <c r="G7038">
        <v>6807</v>
      </c>
      <c r="H7038" s="23">
        <v>160806313</v>
      </c>
    </row>
    <row r="7039" spans="1:8" x14ac:dyDescent="0.25">
      <c r="A7039">
        <v>7710</v>
      </c>
      <c r="B7039" t="s">
        <v>10395</v>
      </c>
      <c r="C7039" t="s">
        <v>10396</v>
      </c>
      <c r="D7039" s="23">
        <v>15798918000103</v>
      </c>
      <c r="E7039" t="s">
        <v>1642</v>
      </c>
      <c r="F7039" t="s">
        <v>1415</v>
      </c>
      <c r="G7039">
        <v>12029</v>
      </c>
      <c r="H7039" s="23">
        <v>49134779</v>
      </c>
    </row>
    <row r="7040" spans="1:8" x14ac:dyDescent="0.25">
      <c r="A7040">
        <v>8196</v>
      </c>
      <c r="B7040" t="s">
        <v>10397</v>
      </c>
      <c r="C7040" t="s">
        <v>10397</v>
      </c>
      <c r="D7040" s="23">
        <v>17583924000160</v>
      </c>
      <c r="E7040" t="s">
        <v>2549</v>
      </c>
      <c r="F7040" t="s">
        <v>1386</v>
      </c>
      <c r="G7040">
        <v>12465</v>
      </c>
      <c r="H7040" s="23">
        <v>162098995</v>
      </c>
    </row>
    <row r="7041" spans="1:8" x14ac:dyDescent="0.25">
      <c r="A7041">
        <v>7115</v>
      </c>
      <c r="B7041" t="s">
        <v>23332</v>
      </c>
      <c r="C7041" t="s">
        <v>23332</v>
      </c>
      <c r="D7041" s="23"/>
      <c r="E7041" t="s">
        <v>12142</v>
      </c>
      <c r="F7041" t="s">
        <v>1386</v>
      </c>
      <c r="G7041">
        <v>11086</v>
      </c>
      <c r="H7041" s="23"/>
    </row>
    <row r="7042" spans="1:8" x14ac:dyDescent="0.25">
      <c r="A7042">
        <v>10870</v>
      </c>
      <c r="B7042" t="s">
        <v>23333</v>
      </c>
      <c r="C7042" t="s">
        <v>23333</v>
      </c>
      <c r="D7042" s="23"/>
      <c r="E7042" t="s">
        <v>1422</v>
      </c>
      <c r="F7042" t="s">
        <v>1386</v>
      </c>
      <c r="G7042">
        <v>16465</v>
      </c>
      <c r="H7042" s="23"/>
    </row>
    <row r="7043" spans="1:8" x14ac:dyDescent="0.25">
      <c r="A7043">
        <v>1174</v>
      </c>
      <c r="B7043" t="s">
        <v>23334</v>
      </c>
      <c r="C7043" t="s">
        <v>23335</v>
      </c>
      <c r="D7043" s="23"/>
      <c r="E7043" t="s">
        <v>1422</v>
      </c>
      <c r="F7043" t="s">
        <v>1386</v>
      </c>
      <c r="G7043">
        <v>6738</v>
      </c>
      <c r="H7043" s="23"/>
    </row>
    <row r="7044" spans="1:8" x14ac:dyDescent="0.25">
      <c r="A7044">
        <v>5727</v>
      </c>
      <c r="B7044" t="s">
        <v>23336</v>
      </c>
      <c r="C7044" t="s">
        <v>23336</v>
      </c>
      <c r="D7044" s="23"/>
      <c r="E7044" t="s">
        <v>1795</v>
      </c>
      <c r="F7044" t="s">
        <v>1386</v>
      </c>
      <c r="G7044">
        <v>8755</v>
      </c>
      <c r="H7044" s="23"/>
    </row>
    <row r="7045" spans="1:8" x14ac:dyDescent="0.25">
      <c r="A7045">
        <v>12819</v>
      </c>
      <c r="B7045" t="s">
        <v>23337</v>
      </c>
      <c r="C7045" t="s">
        <v>23338</v>
      </c>
      <c r="D7045" s="23"/>
      <c r="E7045" t="s">
        <v>1530</v>
      </c>
      <c r="F7045" t="s">
        <v>1386</v>
      </c>
      <c r="G7045">
        <v>15164</v>
      </c>
      <c r="H7045" s="23"/>
    </row>
    <row r="7046" spans="1:8" x14ac:dyDescent="0.25">
      <c r="A7046">
        <v>4049</v>
      </c>
      <c r="B7046" t="s">
        <v>10398</v>
      </c>
      <c r="C7046" t="s">
        <v>10399</v>
      </c>
      <c r="D7046" s="23">
        <v>9405937000111</v>
      </c>
      <c r="E7046" t="s">
        <v>2299</v>
      </c>
      <c r="F7046" t="s">
        <v>1386</v>
      </c>
      <c r="G7046">
        <v>5325</v>
      </c>
      <c r="H7046" s="23">
        <v>160229847</v>
      </c>
    </row>
    <row r="7047" spans="1:8" x14ac:dyDescent="0.25">
      <c r="A7047">
        <v>14695</v>
      </c>
      <c r="B7047" t="s">
        <v>10400</v>
      </c>
      <c r="C7047" t="s">
        <v>10400</v>
      </c>
      <c r="D7047" s="23">
        <v>49035260000191</v>
      </c>
      <c r="E7047" t="s">
        <v>1510</v>
      </c>
      <c r="F7047" t="s">
        <v>1386</v>
      </c>
      <c r="G7047">
        <v>23135</v>
      </c>
      <c r="H7047" s="23" t="s">
        <v>10401</v>
      </c>
    </row>
    <row r="7048" spans="1:8" x14ac:dyDescent="0.25">
      <c r="A7048">
        <v>11649</v>
      </c>
      <c r="B7048" t="s">
        <v>23339</v>
      </c>
      <c r="C7048" t="s">
        <v>23335</v>
      </c>
      <c r="D7048" s="23"/>
      <c r="E7048" t="s">
        <v>1422</v>
      </c>
      <c r="F7048" t="s">
        <v>1386</v>
      </c>
      <c r="G7048">
        <v>5845</v>
      </c>
      <c r="H7048" s="23"/>
    </row>
    <row r="7049" spans="1:8" x14ac:dyDescent="0.25">
      <c r="A7049">
        <v>8772</v>
      </c>
      <c r="B7049" t="s">
        <v>10402</v>
      </c>
      <c r="C7049" t="s">
        <v>10402</v>
      </c>
      <c r="D7049" s="23">
        <v>25049691000149</v>
      </c>
      <c r="E7049" t="s">
        <v>1578</v>
      </c>
      <c r="F7049" t="s">
        <v>1386</v>
      </c>
      <c r="G7049">
        <v>13269</v>
      </c>
      <c r="H7049" s="23">
        <v>162746407</v>
      </c>
    </row>
    <row r="7050" spans="1:8" x14ac:dyDescent="0.25">
      <c r="A7050">
        <v>7769</v>
      </c>
      <c r="B7050" t="s">
        <v>23340</v>
      </c>
      <c r="C7050" t="s">
        <v>23340</v>
      </c>
      <c r="D7050" s="23"/>
      <c r="E7050" t="s">
        <v>1723</v>
      </c>
      <c r="F7050" t="s">
        <v>1386</v>
      </c>
      <c r="G7050">
        <v>12086</v>
      </c>
      <c r="H7050" s="23"/>
    </row>
    <row r="7051" spans="1:8" x14ac:dyDescent="0.25">
      <c r="A7051">
        <v>6400</v>
      </c>
      <c r="B7051" t="s">
        <v>23341</v>
      </c>
      <c r="C7051" t="s">
        <v>23341</v>
      </c>
      <c r="D7051" s="23"/>
      <c r="E7051" t="s">
        <v>1792</v>
      </c>
      <c r="F7051" t="s">
        <v>1386</v>
      </c>
      <c r="G7051">
        <v>9946</v>
      </c>
      <c r="H7051" s="23"/>
    </row>
    <row r="7052" spans="1:8" x14ac:dyDescent="0.25">
      <c r="A7052">
        <v>960</v>
      </c>
      <c r="B7052" t="s">
        <v>23342</v>
      </c>
      <c r="C7052" t="s">
        <v>23343</v>
      </c>
      <c r="D7052" s="23"/>
      <c r="E7052" t="s">
        <v>1792</v>
      </c>
      <c r="F7052" t="s">
        <v>1386</v>
      </c>
      <c r="G7052">
        <v>82</v>
      </c>
      <c r="H7052" s="23"/>
    </row>
    <row r="7053" spans="1:8" x14ac:dyDescent="0.25">
      <c r="A7053">
        <v>1008</v>
      </c>
      <c r="B7053" t="s">
        <v>23344</v>
      </c>
      <c r="C7053" t="s">
        <v>23344</v>
      </c>
      <c r="D7053" s="23"/>
      <c r="E7053" t="s">
        <v>1422</v>
      </c>
      <c r="F7053" t="s">
        <v>1386</v>
      </c>
      <c r="G7053">
        <v>2284</v>
      </c>
      <c r="H7053" s="23"/>
    </row>
    <row r="7054" spans="1:8" x14ac:dyDescent="0.25">
      <c r="A7054">
        <v>15506</v>
      </c>
      <c r="B7054" t="s">
        <v>23345</v>
      </c>
      <c r="C7054" t="s">
        <v>23345</v>
      </c>
      <c r="D7054" s="23"/>
      <c r="E7054" t="s">
        <v>2336</v>
      </c>
      <c r="F7054" t="s">
        <v>1386</v>
      </c>
      <c r="G7054">
        <v>24714</v>
      </c>
      <c r="H7054" s="23"/>
    </row>
    <row r="7055" spans="1:8" x14ac:dyDescent="0.25">
      <c r="A7055">
        <v>13236</v>
      </c>
      <c r="B7055" t="s">
        <v>23346</v>
      </c>
      <c r="C7055" t="s">
        <v>23335</v>
      </c>
      <c r="D7055" s="23"/>
      <c r="E7055" t="s">
        <v>1422</v>
      </c>
      <c r="F7055" t="s">
        <v>1386</v>
      </c>
      <c r="G7055">
        <v>10537</v>
      </c>
      <c r="H7055" s="23"/>
    </row>
    <row r="7056" spans="1:8" x14ac:dyDescent="0.25">
      <c r="A7056">
        <v>10682</v>
      </c>
      <c r="B7056" t="s">
        <v>23347</v>
      </c>
      <c r="C7056" t="s">
        <v>23347</v>
      </c>
      <c r="D7056" s="23"/>
      <c r="E7056" t="s">
        <v>1422</v>
      </c>
      <c r="F7056" t="s">
        <v>1386</v>
      </c>
      <c r="G7056">
        <v>132</v>
      </c>
      <c r="H7056" s="23"/>
    </row>
    <row r="7057" spans="1:8" x14ac:dyDescent="0.25">
      <c r="A7057">
        <v>753</v>
      </c>
      <c r="B7057" t="s">
        <v>23348</v>
      </c>
      <c r="C7057" t="s">
        <v>23348</v>
      </c>
      <c r="D7057" s="23"/>
      <c r="E7057" t="s">
        <v>1385</v>
      </c>
      <c r="F7057" t="s">
        <v>1386</v>
      </c>
      <c r="G7057">
        <v>2029</v>
      </c>
      <c r="H7057" s="23"/>
    </row>
    <row r="7058" spans="1:8" x14ac:dyDescent="0.25">
      <c r="A7058">
        <v>2549</v>
      </c>
      <c r="B7058" t="s">
        <v>10403</v>
      </c>
      <c r="C7058" t="s">
        <v>10390</v>
      </c>
      <c r="D7058" s="23">
        <v>3603869000119</v>
      </c>
      <c r="E7058" t="s">
        <v>2549</v>
      </c>
      <c r="F7058" t="s">
        <v>1386</v>
      </c>
      <c r="G7058">
        <v>3825</v>
      </c>
      <c r="H7058" s="23">
        <v>161265847</v>
      </c>
    </row>
    <row r="7059" spans="1:8" x14ac:dyDescent="0.25">
      <c r="A7059">
        <v>8956</v>
      </c>
      <c r="B7059" t="s">
        <v>23349</v>
      </c>
      <c r="C7059" t="s">
        <v>23349</v>
      </c>
      <c r="D7059" s="23"/>
      <c r="E7059" t="s">
        <v>10727</v>
      </c>
      <c r="F7059" t="s">
        <v>1398</v>
      </c>
      <c r="G7059">
        <v>13493</v>
      </c>
      <c r="H7059" s="23"/>
    </row>
    <row r="7060" spans="1:8" x14ac:dyDescent="0.25">
      <c r="A7060">
        <v>4939</v>
      </c>
      <c r="B7060" t="s">
        <v>23350</v>
      </c>
      <c r="C7060" t="s">
        <v>23350</v>
      </c>
      <c r="D7060" s="23"/>
      <c r="E7060" t="s">
        <v>1572</v>
      </c>
      <c r="F7060" t="s">
        <v>1386</v>
      </c>
      <c r="G7060">
        <v>5590</v>
      </c>
      <c r="H7060" s="23"/>
    </row>
    <row r="7061" spans="1:8" x14ac:dyDescent="0.25">
      <c r="A7061">
        <v>9027</v>
      </c>
      <c r="B7061" t="s">
        <v>23351</v>
      </c>
      <c r="C7061" t="s">
        <v>23351</v>
      </c>
      <c r="D7061" s="23"/>
      <c r="E7061" t="s">
        <v>2891</v>
      </c>
      <c r="F7061" t="s">
        <v>1386</v>
      </c>
      <c r="G7061">
        <v>13559</v>
      </c>
      <c r="H7061" s="23"/>
    </row>
    <row r="7062" spans="1:8" x14ac:dyDescent="0.25">
      <c r="A7062">
        <v>4681</v>
      </c>
      <c r="B7062" t="s">
        <v>23352</v>
      </c>
      <c r="C7062" t="s">
        <v>23335</v>
      </c>
      <c r="D7062" s="23"/>
      <c r="E7062" t="s">
        <v>1422</v>
      </c>
      <c r="F7062" t="s">
        <v>1386</v>
      </c>
      <c r="G7062">
        <v>5575</v>
      </c>
      <c r="H7062" s="23"/>
    </row>
    <row r="7063" spans="1:8" x14ac:dyDescent="0.25">
      <c r="A7063">
        <v>1068</v>
      </c>
      <c r="B7063" t="s">
        <v>23353</v>
      </c>
      <c r="C7063" t="s">
        <v>23353</v>
      </c>
      <c r="D7063" s="23"/>
      <c r="E7063" t="s">
        <v>1385</v>
      </c>
      <c r="F7063" t="s">
        <v>1386</v>
      </c>
      <c r="G7063">
        <v>2344</v>
      </c>
      <c r="H7063" s="23"/>
    </row>
    <row r="7064" spans="1:8" x14ac:dyDescent="0.25">
      <c r="A7064">
        <v>4163</v>
      </c>
      <c r="B7064" t="s">
        <v>23354</v>
      </c>
      <c r="C7064" t="s">
        <v>23354</v>
      </c>
      <c r="D7064" s="23"/>
      <c r="E7064" t="s">
        <v>2050</v>
      </c>
      <c r="F7064" t="s">
        <v>1386</v>
      </c>
      <c r="G7064">
        <v>1475</v>
      </c>
      <c r="H7064" s="23"/>
    </row>
    <row r="7065" spans="1:8" x14ac:dyDescent="0.25">
      <c r="A7065">
        <v>1784</v>
      </c>
      <c r="B7065" t="s">
        <v>10404</v>
      </c>
      <c r="C7065" t="s">
        <v>10405</v>
      </c>
      <c r="D7065" s="23">
        <v>12676003000129</v>
      </c>
      <c r="E7065" t="s">
        <v>1385</v>
      </c>
      <c r="F7065" t="s">
        <v>1386</v>
      </c>
      <c r="G7065">
        <v>3060</v>
      </c>
      <c r="H7065" s="23">
        <v>160406692</v>
      </c>
    </row>
    <row r="7066" spans="1:8" x14ac:dyDescent="0.25">
      <c r="A7066">
        <v>9129</v>
      </c>
      <c r="B7066" t="s">
        <v>23355</v>
      </c>
      <c r="C7066" t="s">
        <v>23356</v>
      </c>
      <c r="D7066" s="23"/>
      <c r="E7066" t="s">
        <v>1422</v>
      </c>
      <c r="F7066" t="s">
        <v>1386</v>
      </c>
      <c r="G7066">
        <v>5684</v>
      </c>
      <c r="H7066" s="23"/>
    </row>
    <row r="7067" spans="1:8" x14ac:dyDescent="0.25">
      <c r="A7067">
        <v>4439</v>
      </c>
      <c r="B7067" t="s">
        <v>10406</v>
      </c>
      <c r="C7067" t="s">
        <v>10407</v>
      </c>
      <c r="D7067" s="23">
        <v>9111832000150</v>
      </c>
      <c r="E7067" t="s">
        <v>1385</v>
      </c>
      <c r="F7067" t="s">
        <v>1386</v>
      </c>
      <c r="G7067">
        <v>7029</v>
      </c>
      <c r="H7067" s="23">
        <v>160831431</v>
      </c>
    </row>
    <row r="7068" spans="1:8" x14ac:dyDescent="0.25">
      <c r="A7068">
        <v>11495</v>
      </c>
      <c r="B7068" t="s">
        <v>10408</v>
      </c>
      <c r="C7068" t="s">
        <v>10408</v>
      </c>
      <c r="D7068" s="23">
        <v>3619472000115</v>
      </c>
      <c r="E7068" t="s">
        <v>2806</v>
      </c>
      <c r="F7068" t="s">
        <v>1386</v>
      </c>
      <c r="G7068">
        <v>17437</v>
      </c>
      <c r="H7068" s="23">
        <v>161283195</v>
      </c>
    </row>
    <row r="7069" spans="1:8" x14ac:dyDescent="0.25">
      <c r="A7069">
        <v>6872</v>
      </c>
      <c r="B7069" t="s">
        <v>23357</v>
      </c>
      <c r="C7069" t="s">
        <v>23357</v>
      </c>
      <c r="D7069" s="23"/>
      <c r="E7069" t="s">
        <v>1723</v>
      </c>
      <c r="F7069" t="s">
        <v>1386</v>
      </c>
      <c r="G7069">
        <v>10838</v>
      </c>
      <c r="H7069" s="23"/>
    </row>
    <row r="7070" spans="1:8" x14ac:dyDescent="0.25">
      <c r="A7070">
        <v>696</v>
      </c>
      <c r="B7070" t="s">
        <v>23358</v>
      </c>
      <c r="C7070" t="s">
        <v>23358</v>
      </c>
      <c r="D7070" s="23"/>
      <c r="E7070" t="s">
        <v>1406</v>
      </c>
      <c r="F7070" t="s">
        <v>1407</v>
      </c>
      <c r="G7070">
        <v>1972</v>
      </c>
      <c r="H7070" s="23"/>
    </row>
    <row r="7071" spans="1:8" x14ac:dyDescent="0.25">
      <c r="A7071">
        <v>1588</v>
      </c>
      <c r="B7071" t="s">
        <v>10409</v>
      </c>
      <c r="C7071" t="s">
        <v>10410</v>
      </c>
      <c r="D7071" s="23">
        <v>11444921000160</v>
      </c>
      <c r="E7071" t="s">
        <v>1527</v>
      </c>
      <c r="F7071" t="s">
        <v>1386</v>
      </c>
      <c r="G7071">
        <v>2864</v>
      </c>
      <c r="H7071" s="23">
        <v>161650007</v>
      </c>
    </row>
    <row r="7072" spans="1:8" x14ac:dyDescent="0.25">
      <c r="A7072">
        <v>200</v>
      </c>
      <c r="B7072" t="s">
        <v>23359</v>
      </c>
      <c r="C7072" t="s">
        <v>23359</v>
      </c>
      <c r="D7072" s="23"/>
      <c r="E7072" t="s">
        <v>1422</v>
      </c>
      <c r="F7072" t="s">
        <v>1386</v>
      </c>
      <c r="G7072">
        <v>1476</v>
      </c>
      <c r="H7072" s="23"/>
    </row>
    <row r="7073" spans="1:8" x14ac:dyDescent="0.25">
      <c r="A7073">
        <v>1907</v>
      </c>
      <c r="B7073" t="s">
        <v>10411</v>
      </c>
      <c r="C7073" t="s">
        <v>10412</v>
      </c>
      <c r="D7073" s="23">
        <v>13599342000111</v>
      </c>
      <c r="E7073" t="s">
        <v>1449</v>
      </c>
      <c r="F7073" t="s">
        <v>1407</v>
      </c>
      <c r="G7073">
        <v>3183</v>
      </c>
      <c r="H7073" s="23">
        <v>65596110</v>
      </c>
    </row>
    <row r="7074" spans="1:8" x14ac:dyDescent="0.25">
      <c r="A7074">
        <v>4274</v>
      </c>
      <c r="B7074" t="s">
        <v>23360</v>
      </c>
      <c r="C7074" t="s">
        <v>23360</v>
      </c>
      <c r="D7074" s="23"/>
      <c r="E7074" t="s">
        <v>1422</v>
      </c>
      <c r="F7074" t="s">
        <v>1386</v>
      </c>
      <c r="G7074">
        <v>1406</v>
      </c>
      <c r="H7074" s="23"/>
    </row>
    <row r="7075" spans="1:8" x14ac:dyDescent="0.25">
      <c r="A7075">
        <v>273</v>
      </c>
      <c r="B7075" t="s">
        <v>23361</v>
      </c>
      <c r="C7075" t="s">
        <v>23361</v>
      </c>
      <c r="D7075" s="23"/>
      <c r="E7075" t="s">
        <v>1578</v>
      </c>
      <c r="F7075" t="s">
        <v>1386</v>
      </c>
      <c r="G7075">
        <v>1549</v>
      </c>
      <c r="H7075" s="23"/>
    </row>
    <row r="7076" spans="1:8" x14ac:dyDescent="0.25">
      <c r="A7076">
        <v>9284</v>
      </c>
      <c r="B7076" t="s">
        <v>10413</v>
      </c>
      <c r="C7076" t="s">
        <v>10413</v>
      </c>
      <c r="D7076" s="23">
        <v>15618959000162</v>
      </c>
      <c r="E7076" t="s">
        <v>1823</v>
      </c>
      <c r="F7076" t="s">
        <v>1386</v>
      </c>
      <c r="G7076">
        <v>13775</v>
      </c>
      <c r="H7076" s="23">
        <v>161993362</v>
      </c>
    </row>
    <row r="7077" spans="1:8" x14ac:dyDescent="0.25">
      <c r="A7077">
        <v>13793</v>
      </c>
      <c r="B7077" t="s">
        <v>23362</v>
      </c>
      <c r="C7077" t="s">
        <v>23362</v>
      </c>
      <c r="D7077" s="23"/>
      <c r="E7077" t="s">
        <v>1487</v>
      </c>
      <c r="F7077" t="s">
        <v>1386</v>
      </c>
      <c r="G7077">
        <v>15736</v>
      </c>
      <c r="H7077" s="23"/>
    </row>
    <row r="7078" spans="1:8" x14ac:dyDescent="0.25">
      <c r="A7078">
        <v>7049</v>
      </c>
      <c r="B7078" t="s">
        <v>23363</v>
      </c>
      <c r="C7078" t="s">
        <v>23363</v>
      </c>
      <c r="D7078" s="23"/>
      <c r="E7078" t="s">
        <v>2050</v>
      </c>
      <c r="F7078" t="s">
        <v>1386</v>
      </c>
      <c r="G7078">
        <v>11026</v>
      </c>
      <c r="H7078" s="23"/>
    </row>
    <row r="7079" spans="1:8" x14ac:dyDescent="0.25">
      <c r="A7079">
        <v>276</v>
      </c>
      <c r="B7079" t="s">
        <v>23364</v>
      </c>
      <c r="C7079" t="s">
        <v>23364</v>
      </c>
      <c r="D7079" s="23"/>
      <c r="E7079" t="s">
        <v>2050</v>
      </c>
      <c r="F7079" t="s">
        <v>1386</v>
      </c>
      <c r="G7079">
        <v>1552</v>
      </c>
      <c r="H7079" s="23"/>
    </row>
    <row r="7080" spans="1:8" x14ac:dyDescent="0.25">
      <c r="A7080">
        <v>4275</v>
      </c>
      <c r="B7080" t="s">
        <v>23365</v>
      </c>
      <c r="C7080" t="s">
        <v>23365</v>
      </c>
      <c r="D7080" s="23"/>
      <c r="E7080" t="s">
        <v>2050</v>
      </c>
      <c r="F7080" t="s">
        <v>1386</v>
      </c>
      <c r="G7080">
        <v>1860</v>
      </c>
      <c r="H7080" s="23"/>
    </row>
    <row r="7081" spans="1:8" x14ac:dyDescent="0.25">
      <c r="A7081">
        <v>154</v>
      </c>
      <c r="B7081" t="s">
        <v>23366</v>
      </c>
      <c r="C7081" t="s">
        <v>23366</v>
      </c>
      <c r="D7081" s="23"/>
      <c r="E7081" t="s">
        <v>2050</v>
      </c>
      <c r="F7081" t="s">
        <v>1386</v>
      </c>
      <c r="G7081">
        <v>1430</v>
      </c>
      <c r="H7081" s="23"/>
    </row>
    <row r="7082" spans="1:8" x14ac:dyDescent="0.25">
      <c r="A7082">
        <v>101</v>
      </c>
      <c r="B7082" t="s">
        <v>23367</v>
      </c>
      <c r="C7082" t="s">
        <v>23367</v>
      </c>
      <c r="D7082" s="23"/>
      <c r="E7082" t="s">
        <v>2050</v>
      </c>
      <c r="F7082" t="s">
        <v>1386</v>
      </c>
      <c r="G7082">
        <v>1377</v>
      </c>
      <c r="H7082" s="23"/>
    </row>
    <row r="7083" spans="1:8" x14ac:dyDescent="0.25">
      <c r="A7083">
        <v>290</v>
      </c>
      <c r="B7083" t="s">
        <v>23368</v>
      </c>
      <c r="C7083" t="s">
        <v>23368</v>
      </c>
      <c r="D7083" s="23"/>
      <c r="E7083" t="s">
        <v>1792</v>
      </c>
      <c r="F7083" t="s">
        <v>1386</v>
      </c>
      <c r="G7083">
        <v>1566</v>
      </c>
      <c r="H7083" s="23"/>
    </row>
    <row r="7084" spans="1:8" x14ac:dyDescent="0.25">
      <c r="A7084">
        <v>7545</v>
      </c>
      <c r="B7084" t="s">
        <v>23369</v>
      </c>
      <c r="C7084" t="s">
        <v>23369</v>
      </c>
      <c r="D7084" s="23"/>
      <c r="E7084" t="s">
        <v>1578</v>
      </c>
      <c r="F7084" t="s">
        <v>1386</v>
      </c>
      <c r="G7084">
        <v>11483</v>
      </c>
      <c r="H7084" s="23"/>
    </row>
    <row r="7085" spans="1:8" x14ac:dyDescent="0.25">
      <c r="A7085">
        <v>7992</v>
      </c>
      <c r="B7085" t="s">
        <v>23370</v>
      </c>
      <c r="C7085" t="s">
        <v>23371</v>
      </c>
      <c r="D7085" s="23"/>
      <c r="E7085" t="s">
        <v>1422</v>
      </c>
      <c r="F7085" t="s">
        <v>1386</v>
      </c>
      <c r="G7085">
        <v>10828</v>
      </c>
      <c r="H7085" s="23"/>
    </row>
    <row r="7086" spans="1:8" x14ac:dyDescent="0.25">
      <c r="A7086">
        <v>10050</v>
      </c>
      <c r="B7086" t="s">
        <v>10414</v>
      </c>
      <c r="C7086" t="s">
        <v>10414</v>
      </c>
      <c r="D7086" s="23">
        <v>19360620000160</v>
      </c>
      <c r="E7086" t="s">
        <v>1578</v>
      </c>
      <c r="F7086" t="s">
        <v>1386</v>
      </c>
      <c r="G7086">
        <v>14866</v>
      </c>
      <c r="H7086" s="23">
        <v>162256981</v>
      </c>
    </row>
    <row r="7087" spans="1:8" x14ac:dyDescent="0.25">
      <c r="A7087">
        <v>9296</v>
      </c>
      <c r="B7087" t="s">
        <v>10415</v>
      </c>
      <c r="C7087" t="s">
        <v>10415</v>
      </c>
      <c r="D7087" s="23">
        <v>11400639000180</v>
      </c>
      <c r="E7087" t="s">
        <v>2047</v>
      </c>
      <c r="F7087" t="s">
        <v>1386</v>
      </c>
      <c r="G7087">
        <v>13791</v>
      </c>
      <c r="H7087" s="23">
        <v>161647014</v>
      </c>
    </row>
    <row r="7088" spans="1:8" x14ac:dyDescent="0.25">
      <c r="A7088">
        <v>6737</v>
      </c>
      <c r="B7088" t="s">
        <v>23372</v>
      </c>
      <c r="C7088" t="s">
        <v>1832</v>
      </c>
      <c r="D7088" s="23"/>
      <c r="E7088" t="s">
        <v>1723</v>
      </c>
      <c r="F7088" t="s">
        <v>1386</v>
      </c>
      <c r="G7088">
        <v>5635</v>
      </c>
      <c r="H7088" s="23"/>
    </row>
    <row r="7089" spans="1:8" x14ac:dyDescent="0.25">
      <c r="A7089">
        <v>9550</v>
      </c>
      <c r="B7089" t="s">
        <v>10416</v>
      </c>
      <c r="C7089" t="s">
        <v>10416</v>
      </c>
      <c r="D7089" s="23">
        <v>18166597000104</v>
      </c>
      <c r="E7089" t="s">
        <v>2253</v>
      </c>
      <c r="F7089" t="s">
        <v>1386</v>
      </c>
      <c r="G7089">
        <v>14248</v>
      </c>
      <c r="H7089" s="23">
        <v>162147660</v>
      </c>
    </row>
    <row r="7090" spans="1:8" x14ac:dyDescent="0.25">
      <c r="A7090">
        <v>14980</v>
      </c>
      <c r="B7090" t="s">
        <v>10417</v>
      </c>
      <c r="D7090" s="23">
        <v>25239933000167</v>
      </c>
      <c r="E7090" t="s">
        <v>1385</v>
      </c>
      <c r="F7090" t="s">
        <v>1386</v>
      </c>
      <c r="G7090">
        <v>23536</v>
      </c>
      <c r="H7090" s="23">
        <v>162765053</v>
      </c>
    </row>
    <row r="7091" spans="1:8" x14ac:dyDescent="0.25">
      <c r="A7091">
        <v>15784</v>
      </c>
      <c r="B7091" t="s">
        <v>23373</v>
      </c>
      <c r="C7091" t="s">
        <v>23373</v>
      </c>
      <c r="D7091" s="23"/>
      <c r="E7091" t="s">
        <v>1723</v>
      </c>
      <c r="F7091" t="s">
        <v>1386</v>
      </c>
      <c r="G7091">
        <v>25094</v>
      </c>
      <c r="H7091" s="23"/>
    </row>
    <row r="7092" spans="1:8" x14ac:dyDescent="0.25">
      <c r="A7092">
        <v>5702</v>
      </c>
      <c r="B7092" t="s">
        <v>10418</v>
      </c>
      <c r="C7092" t="s">
        <v>10419</v>
      </c>
      <c r="D7092" s="23">
        <v>17578673000126</v>
      </c>
      <c r="E7092" t="s">
        <v>1816</v>
      </c>
      <c r="F7092" t="s">
        <v>1386</v>
      </c>
      <c r="G7092">
        <v>8738</v>
      </c>
      <c r="H7092" s="23">
        <v>162114613</v>
      </c>
    </row>
    <row r="7093" spans="1:8" x14ac:dyDescent="0.25">
      <c r="A7093">
        <v>1911</v>
      </c>
      <c r="B7093" t="s">
        <v>10420</v>
      </c>
      <c r="C7093" t="s">
        <v>10421</v>
      </c>
      <c r="D7093" s="23">
        <v>13622759000158</v>
      </c>
      <c r="E7093" t="s">
        <v>1696</v>
      </c>
      <c r="F7093" t="s">
        <v>1386</v>
      </c>
      <c r="G7093">
        <v>3187</v>
      </c>
      <c r="H7093" s="23" t="s">
        <v>10422</v>
      </c>
    </row>
    <row r="7094" spans="1:8" x14ac:dyDescent="0.25">
      <c r="A7094">
        <v>8413</v>
      </c>
      <c r="B7094" t="s">
        <v>23374</v>
      </c>
      <c r="C7094" t="s">
        <v>23375</v>
      </c>
      <c r="D7094" s="23"/>
      <c r="E7094" t="s">
        <v>1422</v>
      </c>
      <c r="F7094" t="s">
        <v>1386</v>
      </c>
      <c r="G7094">
        <v>7469</v>
      </c>
      <c r="H7094" s="23"/>
    </row>
    <row r="7095" spans="1:8" x14ac:dyDescent="0.25">
      <c r="A7095">
        <v>14786</v>
      </c>
      <c r="B7095" t="s">
        <v>23376</v>
      </c>
      <c r="C7095" t="s">
        <v>23377</v>
      </c>
      <c r="D7095" s="23"/>
      <c r="E7095" t="s">
        <v>1422</v>
      </c>
      <c r="F7095" t="s">
        <v>1386</v>
      </c>
      <c r="G7095">
        <v>10930</v>
      </c>
      <c r="H7095" s="23"/>
    </row>
    <row r="7096" spans="1:8" x14ac:dyDescent="0.25">
      <c r="A7096">
        <v>12530</v>
      </c>
      <c r="B7096" t="s">
        <v>23378</v>
      </c>
      <c r="C7096" t="s">
        <v>23377</v>
      </c>
      <c r="D7096" s="23"/>
      <c r="E7096" t="s">
        <v>1792</v>
      </c>
      <c r="F7096" t="s">
        <v>1386</v>
      </c>
      <c r="G7096">
        <v>17974</v>
      </c>
      <c r="H7096" s="23"/>
    </row>
    <row r="7097" spans="1:8" x14ac:dyDescent="0.25">
      <c r="A7097">
        <v>1942</v>
      </c>
      <c r="B7097" t="s">
        <v>10423</v>
      </c>
      <c r="C7097" t="s">
        <v>10424</v>
      </c>
      <c r="D7097" s="23">
        <v>13985757000123</v>
      </c>
      <c r="E7097" t="s">
        <v>10425</v>
      </c>
      <c r="F7097" t="s">
        <v>1386</v>
      </c>
      <c r="G7097">
        <v>3218</v>
      </c>
      <c r="H7097" s="23" t="s">
        <v>2239</v>
      </c>
    </row>
    <row r="7098" spans="1:8" x14ac:dyDescent="0.25">
      <c r="A7098">
        <v>13376</v>
      </c>
      <c r="B7098" t="s">
        <v>10426</v>
      </c>
      <c r="C7098" t="s">
        <v>10426</v>
      </c>
      <c r="D7098" s="23">
        <v>17032722000120</v>
      </c>
      <c r="E7098" t="s">
        <v>1906</v>
      </c>
      <c r="F7098" t="s">
        <v>1386</v>
      </c>
      <c r="G7098">
        <v>20931</v>
      </c>
      <c r="H7098" s="23">
        <v>163974233</v>
      </c>
    </row>
    <row r="7099" spans="1:8" x14ac:dyDescent="0.25">
      <c r="A7099">
        <v>12163</v>
      </c>
      <c r="B7099" t="s">
        <v>23379</v>
      </c>
      <c r="C7099" t="s">
        <v>23379</v>
      </c>
      <c r="D7099" s="23"/>
      <c r="E7099" t="s">
        <v>2009</v>
      </c>
      <c r="F7099" t="s">
        <v>1386</v>
      </c>
      <c r="G7099">
        <v>18752</v>
      </c>
      <c r="H7099" s="23"/>
    </row>
    <row r="7100" spans="1:8" x14ac:dyDescent="0.25">
      <c r="A7100">
        <v>15925</v>
      </c>
      <c r="B7100" t="s">
        <v>23380</v>
      </c>
      <c r="C7100" t="s">
        <v>23380</v>
      </c>
      <c r="D7100" s="23"/>
      <c r="E7100" t="s">
        <v>1385</v>
      </c>
      <c r="F7100" t="s">
        <v>1386</v>
      </c>
      <c r="G7100">
        <v>25521</v>
      </c>
      <c r="H7100" s="23"/>
    </row>
    <row r="7101" spans="1:8" x14ac:dyDescent="0.25">
      <c r="A7101">
        <v>8493</v>
      </c>
      <c r="B7101" t="s">
        <v>10427</v>
      </c>
      <c r="C7101" t="s">
        <v>10427</v>
      </c>
      <c r="D7101" s="23">
        <v>2203554000111</v>
      </c>
      <c r="E7101" t="s">
        <v>2225</v>
      </c>
      <c r="F7101" t="s">
        <v>1386</v>
      </c>
      <c r="G7101">
        <v>12977</v>
      </c>
      <c r="H7101" s="23">
        <v>161183069</v>
      </c>
    </row>
    <row r="7102" spans="1:8" x14ac:dyDescent="0.25">
      <c r="A7102">
        <v>12568</v>
      </c>
      <c r="B7102" t="s">
        <v>23381</v>
      </c>
      <c r="C7102" t="s">
        <v>23381</v>
      </c>
      <c r="D7102" s="23"/>
      <c r="E7102" t="s">
        <v>1578</v>
      </c>
      <c r="F7102" t="s">
        <v>1386</v>
      </c>
      <c r="G7102">
        <v>19562</v>
      </c>
      <c r="H7102" s="23"/>
    </row>
    <row r="7103" spans="1:8" x14ac:dyDescent="0.25">
      <c r="A7103">
        <v>5250</v>
      </c>
      <c r="B7103" t="s">
        <v>23381</v>
      </c>
      <c r="C7103" t="s">
        <v>23381</v>
      </c>
      <c r="D7103" s="23"/>
      <c r="E7103" t="s">
        <v>1572</v>
      </c>
      <c r="F7103" t="s">
        <v>1386</v>
      </c>
      <c r="G7103">
        <v>8288</v>
      </c>
      <c r="H7103" s="23"/>
    </row>
    <row r="7104" spans="1:8" x14ac:dyDescent="0.25">
      <c r="A7104">
        <v>14568</v>
      </c>
      <c r="B7104" t="s">
        <v>10428</v>
      </c>
      <c r="C7104" t="s">
        <v>10428</v>
      </c>
      <c r="D7104" s="23">
        <v>3361884000106</v>
      </c>
      <c r="E7104" t="s">
        <v>3684</v>
      </c>
      <c r="F7104" t="s">
        <v>1415</v>
      </c>
      <c r="G7104">
        <v>22926</v>
      </c>
      <c r="H7104" s="23">
        <v>26240602</v>
      </c>
    </row>
    <row r="7105" spans="1:8" x14ac:dyDescent="0.25">
      <c r="A7105">
        <v>15727</v>
      </c>
      <c r="B7105" t="s">
        <v>10429</v>
      </c>
      <c r="C7105" t="s">
        <v>10429</v>
      </c>
      <c r="D7105" s="23">
        <v>70102702000161</v>
      </c>
      <c r="E7105" t="s">
        <v>1469</v>
      </c>
      <c r="F7105" t="s">
        <v>1386</v>
      </c>
      <c r="G7105">
        <v>25014</v>
      </c>
      <c r="H7105" s="23" t="s">
        <v>10430</v>
      </c>
    </row>
    <row r="7106" spans="1:8" x14ac:dyDescent="0.25">
      <c r="A7106">
        <v>13608</v>
      </c>
      <c r="B7106" t="s">
        <v>10431</v>
      </c>
      <c r="C7106" t="s">
        <v>10431</v>
      </c>
      <c r="D7106" s="23">
        <v>4150725000117</v>
      </c>
      <c r="E7106" t="s">
        <v>4625</v>
      </c>
      <c r="F7106" t="s">
        <v>1386</v>
      </c>
      <c r="G7106">
        <v>21236</v>
      </c>
      <c r="H7106" s="23">
        <v>161302459</v>
      </c>
    </row>
    <row r="7107" spans="1:8" x14ac:dyDescent="0.25">
      <c r="A7107">
        <v>5340</v>
      </c>
      <c r="B7107" t="s">
        <v>10432</v>
      </c>
      <c r="C7107" t="s">
        <v>10432</v>
      </c>
      <c r="D7107" s="23">
        <v>17193774000189</v>
      </c>
      <c r="E7107" t="s">
        <v>1385</v>
      </c>
      <c r="F7107" t="s">
        <v>1386</v>
      </c>
      <c r="G7107">
        <v>8375</v>
      </c>
      <c r="H7107" s="23">
        <v>162066635</v>
      </c>
    </row>
    <row r="7108" spans="1:8" x14ac:dyDescent="0.25">
      <c r="A7108">
        <v>765</v>
      </c>
      <c r="B7108" t="s">
        <v>23382</v>
      </c>
      <c r="C7108" t="s">
        <v>23382</v>
      </c>
      <c r="D7108" s="23"/>
      <c r="E7108" t="s">
        <v>1409</v>
      </c>
      <c r="F7108" t="s">
        <v>1386</v>
      </c>
      <c r="G7108">
        <v>2041</v>
      </c>
      <c r="H7108" s="23"/>
    </row>
    <row r="7109" spans="1:8" x14ac:dyDescent="0.25">
      <c r="A7109">
        <v>1642</v>
      </c>
      <c r="B7109" t="s">
        <v>10433</v>
      </c>
      <c r="C7109" t="s">
        <v>10434</v>
      </c>
      <c r="D7109" s="23">
        <v>11747956000178</v>
      </c>
      <c r="E7109" t="s">
        <v>1578</v>
      </c>
      <c r="F7109" t="s">
        <v>1386</v>
      </c>
      <c r="G7109">
        <v>2918</v>
      </c>
      <c r="H7109" s="23">
        <v>161688543</v>
      </c>
    </row>
    <row r="7110" spans="1:8" x14ac:dyDescent="0.25">
      <c r="A7110">
        <v>5796</v>
      </c>
      <c r="B7110" t="s">
        <v>10435</v>
      </c>
      <c r="C7110" t="s">
        <v>10435</v>
      </c>
      <c r="D7110" s="23">
        <v>14943679000167</v>
      </c>
      <c r="E7110" t="s">
        <v>1452</v>
      </c>
      <c r="F7110" t="s">
        <v>1386</v>
      </c>
      <c r="G7110">
        <v>8801</v>
      </c>
      <c r="H7110" s="23">
        <v>161936245</v>
      </c>
    </row>
    <row r="7111" spans="1:8" x14ac:dyDescent="0.25">
      <c r="A7111">
        <v>13621</v>
      </c>
      <c r="B7111" t="s">
        <v>23383</v>
      </c>
      <c r="C7111" t="s">
        <v>23383</v>
      </c>
      <c r="D7111" s="23"/>
      <c r="E7111" t="s">
        <v>2050</v>
      </c>
      <c r="F7111" t="s">
        <v>1386</v>
      </c>
      <c r="G7111">
        <v>71</v>
      </c>
      <c r="H7111" s="23"/>
    </row>
    <row r="7112" spans="1:8" x14ac:dyDescent="0.25">
      <c r="A7112">
        <v>1282</v>
      </c>
      <c r="B7112" t="s">
        <v>10436</v>
      </c>
      <c r="C7112" t="s">
        <v>10437</v>
      </c>
      <c r="D7112" s="23">
        <v>10372139000110</v>
      </c>
      <c r="E7112" t="s">
        <v>1487</v>
      </c>
      <c r="F7112" t="s">
        <v>1386</v>
      </c>
      <c r="G7112">
        <v>2558</v>
      </c>
      <c r="H7112" s="23">
        <v>161592031</v>
      </c>
    </row>
    <row r="7113" spans="1:8" x14ac:dyDescent="0.25">
      <c r="A7113">
        <v>5931</v>
      </c>
      <c r="B7113" t="s">
        <v>23384</v>
      </c>
      <c r="C7113" t="s">
        <v>23385</v>
      </c>
      <c r="D7113" s="23"/>
      <c r="E7113" t="s">
        <v>1530</v>
      </c>
      <c r="F7113" t="s">
        <v>1386</v>
      </c>
      <c r="G7113">
        <v>8929</v>
      </c>
      <c r="H7113" s="23"/>
    </row>
    <row r="7114" spans="1:8" x14ac:dyDescent="0.25">
      <c r="A7114">
        <v>262</v>
      </c>
      <c r="B7114" t="s">
        <v>23386</v>
      </c>
      <c r="C7114" t="s">
        <v>23386</v>
      </c>
      <c r="D7114" s="23"/>
      <c r="E7114" t="s">
        <v>2050</v>
      </c>
      <c r="F7114" t="s">
        <v>1386</v>
      </c>
      <c r="G7114">
        <v>1538</v>
      </c>
      <c r="H7114" s="23"/>
    </row>
    <row r="7115" spans="1:8" x14ac:dyDescent="0.25">
      <c r="A7115">
        <v>5634</v>
      </c>
      <c r="B7115" t="s">
        <v>10438</v>
      </c>
      <c r="C7115" t="s">
        <v>10438</v>
      </c>
      <c r="D7115" s="23">
        <v>15596589000100</v>
      </c>
      <c r="E7115" t="s">
        <v>1533</v>
      </c>
      <c r="F7115" t="s">
        <v>1386</v>
      </c>
      <c r="G7115">
        <v>8690</v>
      </c>
      <c r="H7115" s="23">
        <v>161989667</v>
      </c>
    </row>
    <row r="7116" spans="1:8" x14ac:dyDescent="0.25">
      <c r="A7116">
        <v>5599</v>
      </c>
      <c r="B7116" t="s">
        <v>23387</v>
      </c>
      <c r="C7116" t="s">
        <v>23387</v>
      </c>
      <c r="D7116" s="23"/>
      <c r="E7116" t="s">
        <v>4939</v>
      </c>
      <c r="F7116" t="s">
        <v>1444</v>
      </c>
      <c r="G7116">
        <v>8657</v>
      </c>
      <c r="H7116" s="23"/>
    </row>
    <row r="7117" spans="1:8" x14ac:dyDescent="0.25">
      <c r="A7117">
        <v>15391</v>
      </c>
      <c r="B7117" t="s">
        <v>23388</v>
      </c>
      <c r="C7117" t="s">
        <v>23388</v>
      </c>
      <c r="D7117" s="23"/>
      <c r="E7117" t="s">
        <v>12142</v>
      </c>
      <c r="F7117" t="s">
        <v>1386</v>
      </c>
      <c r="G7117">
        <v>24559</v>
      </c>
      <c r="H7117" s="23"/>
    </row>
    <row r="7118" spans="1:8" x14ac:dyDescent="0.25">
      <c r="A7118">
        <v>3962</v>
      </c>
      <c r="B7118" t="s">
        <v>10439</v>
      </c>
      <c r="C7118" t="s">
        <v>10440</v>
      </c>
      <c r="D7118" s="23">
        <v>9284050000384</v>
      </c>
      <c r="E7118" t="s">
        <v>1385</v>
      </c>
      <c r="F7118" t="s">
        <v>1386</v>
      </c>
      <c r="G7118">
        <v>5238</v>
      </c>
      <c r="H7118" s="23">
        <v>160298873</v>
      </c>
    </row>
    <row r="7119" spans="1:8" x14ac:dyDescent="0.25">
      <c r="A7119">
        <v>4024</v>
      </c>
      <c r="B7119" t="s">
        <v>10441</v>
      </c>
      <c r="C7119" t="s">
        <v>10442</v>
      </c>
      <c r="D7119" s="23">
        <v>9368897000185</v>
      </c>
      <c r="E7119" t="s">
        <v>1409</v>
      </c>
      <c r="F7119" t="s">
        <v>1386</v>
      </c>
      <c r="G7119">
        <v>5300</v>
      </c>
      <c r="H7119" s="23">
        <v>161553770</v>
      </c>
    </row>
    <row r="7120" spans="1:8" x14ac:dyDescent="0.25">
      <c r="A7120">
        <v>4276</v>
      </c>
      <c r="B7120" t="s">
        <v>23389</v>
      </c>
      <c r="C7120" t="s">
        <v>23389</v>
      </c>
      <c r="D7120" s="23"/>
      <c r="E7120" t="s">
        <v>1422</v>
      </c>
      <c r="F7120" t="s">
        <v>1386</v>
      </c>
      <c r="G7120">
        <v>1762</v>
      </c>
      <c r="H7120" s="23"/>
    </row>
    <row r="7121" spans="1:8" x14ac:dyDescent="0.25">
      <c r="A7121">
        <v>11670</v>
      </c>
      <c r="B7121" t="s">
        <v>23390</v>
      </c>
      <c r="C7121" t="s">
        <v>23390</v>
      </c>
      <c r="D7121" s="23"/>
      <c r="E7121" t="s">
        <v>2299</v>
      </c>
      <c r="F7121" t="s">
        <v>1386</v>
      </c>
      <c r="G7121">
        <v>17600</v>
      </c>
      <c r="H7121" s="23"/>
    </row>
    <row r="7122" spans="1:8" x14ac:dyDescent="0.25">
      <c r="A7122">
        <v>9547</v>
      </c>
      <c r="B7122" t="s">
        <v>23391</v>
      </c>
      <c r="C7122" t="s">
        <v>23391</v>
      </c>
      <c r="D7122" s="23"/>
      <c r="E7122" t="s">
        <v>1430</v>
      </c>
      <c r="F7122" t="s">
        <v>1415</v>
      </c>
      <c r="G7122">
        <v>14243</v>
      </c>
      <c r="H7122" s="23"/>
    </row>
    <row r="7123" spans="1:8" x14ac:dyDescent="0.25">
      <c r="A7123">
        <v>1683</v>
      </c>
      <c r="B7123" t="s">
        <v>10443</v>
      </c>
      <c r="C7123" t="s">
        <v>10444</v>
      </c>
      <c r="D7123" s="23">
        <v>11983848000102</v>
      </c>
      <c r="E7123" t="s">
        <v>1385</v>
      </c>
      <c r="F7123" t="s">
        <v>1386</v>
      </c>
      <c r="G7123">
        <v>2959</v>
      </c>
      <c r="H7123" s="23">
        <v>160379334</v>
      </c>
    </row>
    <row r="7124" spans="1:8" x14ac:dyDescent="0.25">
      <c r="A7124">
        <v>14867</v>
      </c>
      <c r="B7124" t="s">
        <v>23392</v>
      </c>
      <c r="C7124" t="s">
        <v>23390</v>
      </c>
      <c r="D7124" s="23"/>
      <c r="E7124" t="s">
        <v>1530</v>
      </c>
      <c r="F7124" t="s">
        <v>1386</v>
      </c>
      <c r="G7124">
        <v>22079</v>
      </c>
      <c r="H7124" s="23"/>
    </row>
    <row r="7125" spans="1:8" x14ac:dyDescent="0.25">
      <c r="A7125">
        <v>3485</v>
      </c>
      <c r="B7125" t="s">
        <v>10445</v>
      </c>
      <c r="C7125" t="s">
        <v>10446</v>
      </c>
      <c r="D7125" s="23">
        <v>7846684000196</v>
      </c>
      <c r="E7125" t="s">
        <v>1385</v>
      </c>
      <c r="F7125" t="s">
        <v>1386</v>
      </c>
      <c r="G7125">
        <v>4761</v>
      </c>
      <c r="H7125" s="23" t="s">
        <v>10447</v>
      </c>
    </row>
    <row r="7126" spans="1:8" x14ac:dyDescent="0.25">
      <c r="A7126">
        <v>12786</v>
      </c>
      <c r="B7126" t="s">
        <v>23393</v>
      </c>
      <c r="C7126" t="s">
        <v>23393</v>
      </c>
      <c r="D7126" s="23"/>
      <c r="E7126" t="s">
        <v>1385</v>
      </c>
      <c r="F7126" t="s">
        <v>1386</v>
      </c>
      <c r="G7126">
        <v>19825</v>
      </c>
      <c r="H7126" s="23"/>
    </row>
    <row r="7127" spans="1:8" x14ac:dyDescent="0.25">
      <c r="A7127">
        <v>9126</v>
      </c>
      <c r="B7127" t="s">
        <v>23394</v>
      </c>
      <c r="C7127" t="s">
        <v>23394</v>
      </c>
      <c r="D7127" s="23"/>
      <c r="E7127" t="s">
        <v>1409</v>
      </c>
      <c r="F7127" t="s">
        <v>1386</v>
      </c>
      <c r="G7127">
        <v>13640</v>
      </c>
      <c r="H7127" s="23"/>
    </row>
    <row r="7128" spans="1:8" x14ac:dyDescent="0.25">
      <c r="A7128">
        <v>15866</v>
      </c>
      <c r="B7128" t="s">
        <v>23395</v>
      </c>
      <c r="C7128" t="s">
        <v>23396</v>
      </c>
      <c r="D7128" s="23"/>
      <c r="E7128" t="s">
        <v>1530</v>
      </c>
      <c r="F7128" t="s">
        <v>1386</v>
      </c>
      <c r="G7128">
        <v>22429</v>
      </c>
      <c r="H7128" s="23"/>
    </row>
    <row r="7129" spans="1:8" x14ac:dyDescent="0.25">
      <c r="A7129">
        <v>3524</v>
      </c>
      <c r="B7129" t="s">
        <v>10448</v>
      </c>
      <c r="C7129" t="s">
        <v>10449</v>
      </c>
      <c r="D7129" s="23">
        <v>8010473000181</v>
      </c>
      <c r="E7129" t="s">
        <v>1510</v>
      </c>
      <c r="F7129" t="s">
        <v>1386</v>
      </c>
      <c r="G7129">
        <v>4800</v>
      </c>
      <c r="H7129" s="23">
        <v>161487602</v>
      </c>
    </row>
    <row r="7130" spans="1:8" x14ac:dyDescent="0.25">
      <c r="A7130">
        <v>221</v>
      </c>
      <c r="B7130" t="s">
        <v>23397</v>
      </c>
      <c r="C7130" t="s">
        <v>23397</v>
      </c>
      <c r="D7130" s="23"/>
      <c r="E7130" t="s">
        <v>1533</v>
      </c>
      <c r="F7130" t="s">
        <v>1386</v>
      </c>
      <c r="G7130">
        <v>1497</v>
      </c>
      <c r="H7130" s="23"/>
    </row>
    <row r="7131" spans="1:8" x14ac:dyDescent="0.25">
      <c r="A7131">
        <v>2134</v>
      </c>
      <c r="B7131" t="s">
        <v>10450</v>
      </c>
      <c r="C7131" t="s">
        <v>10451</v>
      </c>
      <c r="D7131" s="23">
        <v>2407057000135</v>
      </c>
      <c r="E7131" t="s">
        <v>1385</v>
      </c>
      <c r="F7131" t="s">
        <v>1386</v>
      </c>
      <c r="G7131">
        <v>3410</v>
      </c>
      <c r="H7131" s="23">
        <v>161196225</v>
      </c>
    </row>
    <row r="7132" spans="1:8" x14ac:dyDescent="0.25">
      <c r="A7132">
        <v>12251</v>
      </c>
      <c r="B7132" t="s">
        <v>23398</v>
      </c>
      <c r="C7132" t="s">
        <v>23399</v>
      </c>
      <c r="D7132" s="23"/>
      <c r="E7132" t="s">
        <v>1422</v>
      </c>
      <c r="F7132" t="s">
        <v>1386</v>
      </c>
      <c r="G7132">
        <v>16637</v>
      </c>
      <c r="H7132" s="23"/>
    </row>
    <row r="7133" spans="1:8" x14ac:dyDescent="0.25">
      <c r="A7133">
        <v>10554</v>
      </c>
      <c r="B7133" t="s">
        <v>10452</v>
      </c>
      <c r="C7133" t="s">
        <v>10452</v>
      </c>
      <c r="D7133" s="23">
        <v>12040115000199</v>
      </c>
      <c r="E7133" t="s">
        <v>1385</v>
      </c>
      <c r="F7133" t="s">
        <v>1386</v>
      </c>
      <c r="G7133">
        <v>15918</v>
      </c>
      <c r="H7133" s="23">
        <v>161711740</v>
      </c>
    </row>
    <row r="7134" spans="1:8" x14ac:dyDescent="0.25">
      <c r="A7134">
        <v>12527</v>
      </c>
      <c r="B7134" t="s">
        <v>23400</v>
      </c>
      <c r="C7134" t="s">
        <v>23401</v>
      </c>
      <c r="D7134" s="23"/>
      <c r="E7134" t="s">
        <v>2050</v>
      </c>
      <c r="F7134" t="s">
        <v>1386</v>
      </c>
      <c r="G7134">
        <v>276</v>
      </c>
      <c r="H7134" s="23"/>
    </row>
    <row r="7135" spans="1:8" x14ac:dyDescent="0.25">
      <c r="A7135">
        <v>7837</v>
      </c>
      <c r="B7135" t="s">
        <v>23402</v>
      </c>
      <c r="C7135" t="s">
        <v>23401</v>
      </c>
      <c r="D7135" s="23"/>
      <c r="E7135" t="s">
        <v>1422</v>
      </c>
      <c r="F7135" t="s">
        <v>1386</v>
      </c>
      <c r="G7135">
        <v>5640</v>
      </c>
      <c r="H7135" s="23"/>
    </row>
    <row r="7136" spans="1:8" x14ac:dyDescent="0.25">
      <c r="A7136">
        <v>10583</v>
      </c>
      <c r="B7136" t="s">
        <v>10453</v>
      </c>
      <c r="C7136" t="s">
        <v>10453</v>
      </c>
      <c r="D7136" s="23">
        <v>22553169000101</v>
      </c>
      <c r="E7136" t="s">
        <v>1816</v>
      </c>
      <c r="F7136" t="s">
        <v>1386</v>
      </c>
      <c r="G7136">
        <v>15947</v>
      </c>
      <c r="H7136" s="23">
        <v>162526938</v>
      </c>
    </row>
    <row r="7137" spans="1:8" x14ac:dyDescent="0.25">
      <c r="A7137">
        <v>8494</v>
      </c>
      <c r="B7137" t="s">
        <v>10454</v>
      </c>
      <c r="C7137" t="s">
        <v>10454</v>
      </c>
      <c r="D7137" s="23">
        <v>24180478000109</v>
      </c>
      <c r="E7137" t="s">
        <v>2225</v>
      </c>
      <c r="F7137" t="s">
        <v>1386</v>
      </c>
      <c r="G7137">
        <v>12978</v>
      </c>
      <c r="H7137" s="23">
        <v>162669437</v>
      </c>
    </row>
    <row r="7138" spans="1:8" x14ac:dyDescent="0.25">
      <c r="A7138">
        <v>1399</v>
      </c>
      <c r="B7138" t="s">
        <v>10455</v>
      </c>
      <c r="C7138" t="s">
        <v>10456</v>
      </c>
      <c r="D7138" s="23">
        <v>10746671000150</v>
      </c>
      <c r="E7138" t="s">
        <v>2281</v>
      </c>
      <c r="F7138" t="s">
        <v>1386</v>
      </c>
      <c r="G7138">
        <v>2675</v>
      </c>
      <c r="H7138" s="23" t="s">
        <v>10457</v>
      </c>
    </row>
    <row r="7139" spans="1:8" x14ac:dyDescent="0.25">
      <c r="A7139">
        <v>3042</v>
      </c>
      <c r="B7139" t="s">
        <v>10458</v>
      </c>
      <c r="C7139" t="s">
        <v>10459</v>
      </c>
      <c r="D7139" s="23">
        <v>5605129000147</v>
      </c>
      <c r="E7139" t="s">
        <v>1533</v>
      </c>
      <c r="F7139" t="s">
        <v>1386</v>
      </c>
      <c r="G7139">
        <v>4318</v>
      </c>
      <c r="H7139" s="23">
        <v>161389260</v>
      </c>
    </row>
    <row r="7140" spans="1:8" x14ac:dyDescent="0.25">
      <c r="A7140">
        <v>5502</v>
      </c>
      <c r="B7140" t="s">
        <v>23403</v>
      </c>
      <c r="C7140" t="s">
        <v>23403</v>
      </c>
      <c r="D7140" s="23"/>
      <c r="E7140" t="s">
        <v>2050</v>
      </c>
      <c r="F7140" t="s">
        <v>1386</v>
      </c>
      <c r="G7140">
        <v>8566</v>
      </c>
      <c r="H7140" s="23"/>
    </row>
    <row r="7141" spans="1:8" x14ac:dyDescent="0.25">
      <c r="A7141">
        <v>12951</v>
      </c>
      <c r="B7141" t="s">
        <v>23403</v>
      </c>
      <c r="C7141" t="s">
        <v>23404</v>
      </c>
      <c r="D7141" s="23"/>
      <c r="E7141" t="s">
        <v>1422</v>
      </c>
      <c r="F7141" t="s">
        <v>1386</v>
      </c>
      <c r="G7141">
        <v>5877</v>
      </c>
      <c r="H7141" s="23"/>
    </row>
    <row r="7142" spans="1:8" x14ac:dyDescent="0.25">
      <c r="A7142">
        <v>7618</v>
      </c>
      <c r="B7142" t="s">
        <v>23405</v>
      </c>
      <c r="C7142" t="s">
        <v>23405</v>
      </c>
      <c r="D7142" s="23"/>
      <c r="E7142" t="s">
        <v>1422</v>
      </c>
      <c r="F7142" t="s">
        <v>1386</v>
      </c>
      <c r="G7142">
        <v>47</v>
      </c>
      <c r="H7142" s="23"/>
    </row>
    <row r="7143" spans="1:8" x14ac:dyDescent="0.25">
      <c r="A7143">
        <v>3756</v>
      </c>
      <c r="B7143" t="s">
        <v>10460</v>
      </c>
      <c r="C7143" t="s">
        <v>10461</v>
      </c>
      <c r="D7143" s="23">
        <v>8879158000195</v>
      </c>
      <c r="E7143" t="s">
        <v>1541</v>
      </c>
      <c r="F7143" t="s">
        <v>1386</v>
      </c>
      <c r="G7143">
        <v>5032</v>
      </c>
      <c r="H7143" s="23" t="s">
        <v>10462</v>
      </c>
    </row>
    <row r="7144" spans="1:8" x14ac:dyDescent="0.25">
      <c r="A7144">
        <v>720</v>
      </c>
      <c r="B7144" t="s">
        <v>23406</v>
      </c>
      <c r="C7144" t="s">
        <v>23406</v>
      </c>
      <c r="D7144" s="23"/>
      <c r="E7144" t="s">
        <v>1385</v>
      </c>
      <c r="F7144" t="s">
        <v>1386</v>
      </c>
      <c r="G7144">
        <v>1996</v>
      </c>
      <c r="H7144" s="23"/>
    </row>
    <row r="7145" spans="1:8" x14ac:dyDescent="0.25">
      <c r="A7145">
        <v>3438</v>
      </c>
      <c r="B7145" t="s">
        <v>10463</v>
      </c>
      <c r="C7145" t="s">
        <v>10464</v>
      </c>
      <c r="D7145" s="23">
        <v>7665294000110</v>
      </c>
      <c r="E7145" t="s">
        <v>1805</v>
      </c>
      <c r="F7145" t="s">
        <v>1386</v>
      </c>
      <c r="G7145">
        <v>4714</v>
      </c>
      <c r="H7145" s="23">
        <v>160407060</v>
      </c>
    </row>
    <row r="7146" spans="1:8" x14ac:dyDescent="0.25">
      <c r="A7146">
        <v>9908</v>
      </c>
      <c r="B7146" t="s">
        <v>10465</v>
      </c>
      <c r="C7146" t="s">
        <v>10465</v>
      </c>
      <c r="D7146" s="23">
        <v>29198753000135</v>
      </c>
      <c r="E7146" t="s">
        <v>2614</v>
      </c>
      <c r="F7146" t="s">
        <v>1386</v>
      </c>
      <c r="G7146">
        <v>14642</v>
      </c>
      <c r="H7146" s="23">
        <v>163062170</v>
      </c>
    </row>
    <row r="7147" spans="1:8" x14ac:dyDescent="0.25">
      <c r="A7147">
        <v>10330</v>
      </c>
      <c r="B7147" t="s">
        <v>23407</v>
      </c>
      <c r="C7147" t="s">
        <v>23407</v>
      </c>
      <c r="D7147" s="23"/>
      <c r="E7147" t="s">
        <v>1422</v>
      </c>
      <c r="F7147" t="s">
        <v>1386</v>
      </c>
      <c r="G7147">
        <v>5604</v>
      </c>
      <c r="H7147" s="23"/>
    </row>
    <row r="7148" spans="1:8" x14ac:dyDescent="0.25">
      <c r="A7148">
        <v>4868</v>
      </c>
      <c r="B7148" t="s">
        <v>10466</v>
      </c>
      <c r="C7148" t="s">
        <v>10466</v>
      </c>
      <c r="D7148" s="23">
        <v>13195246000108</v>
      </c>
      <c r="E7148" t="s">
        <v>1744</v>
      </c>
      <c r="F7148" t="s">
        <v>1386</v>
      </c>
      <c r="G7148">
        <v>7787</v>
      </c>
      <c r="H7148" s="23">
        <v>161792928</v>
      </c>
    </row>
    <row r="7149" spans="1:8" x14ac:dyDescent="0.25">
      <c r="A7149">
        <v>6757</v>
      </c>
      <c r="B7149" t="s">
        <v>23408</v>
      </c>
      <c r="C7149" t="s">
        <v>23408</v>
      </c>
      <c r="D7149" s="23"/>
      <c r="E7149" t="s">
        <v>1422</v>
      </c>
      <c r="F7149" t="s">
        <v>1386</v>
      </c>
      <c r="G7149">
        <v>952</v>
      </c>
      <c r="H7149" s="23"/>
    </row>
    <row r="7150" spans="1:8" x14ac:dyDescent="0.25">
      <c r="A7150">
        <v>4107</v>
      </c>
      <c r="B7150" t="s">
        <v>10467</v>
      </c>
      <c r="C7150" t="s">
        <v>10468</v>
      </c>
      <c r="D7150" s="23">
        <v>9613761000193</v>
      </c>
      <c r="E7150" t="s">
        <v>10469</v>
      </c>
      <c r="F7150" t="s">
        <v>1386</v>
      </c>
      <c r="G7150">
        <v>5383</v>
      </c>
      <c r="H7150" s="23">
        <v>160381681</v>
      </c>
    </row>
    <row r="7151" spans="1:8" x14ac:dyDescent="0.25">
      <c r="A7151">
        <v>575</v>
      </c>
      <c r="B7151" t="s">
        <v>23409</v>
      </c>
      <c r="C7151" t="s">
        <v>23409</v>
      </c>
      <c r="D7151" s="23"/>
      <c r="E7151" t="s">
        <v>2050</v>
      </c>
      <c r="F7151" t="s">
        <v>1386</v>
      </c>
      <c r="G7151">
        <v>1851</v>
      </c>
      <c r="H7151" s="23"/>
    </row>
    <row r="7152" spans="1:8" x14ac:dyDescent="0.25">
      <c r="A7152">
        <v>4686</v>
      </c>
      <c r="B7152" t="s">
        <v>23410</v>
      </c>
      <c r="C7152" t="s">
        <v>23410</v>
      </c>
      <c r="D7152" s="23"/>
      <c r="E7152" t="s">
        <v>2299</v>
      </c>
      <c r="F7152" t="s">
        <v>1386</v>
      </c>
      <c r="G7152">
        <v>7254</v>
      </c>
      <c r="H7152" s="23"/>
    </row>
    <row r="7153" spans="1:8" x14ac:dyDescent="0.25">
      <c r="A7153">
        <v>2279</v>
      </c>
      <c r="B7153" t="s">
        <v>10470</v>
      </c>
      <c r="C7153" t="s">
        <v>10471</v>
      </c>
      <c r="D7153" s="23">
        <v>285763000126</v>
      </c>
      <c r="E7153" t="s">
        <v>2050</v>
      </c>
      <c r="F7153" t="s">
        <v>1386</v>
      </c>
      <c r="G7153">
        <v>3555</v>
      </c>
      <c r="H7153" s="23">
        <v>161059031</v>
      </c>
    </row>
    <row r="7154" spans="1:8" x14ac:dyDescent="0.25">
      <c r="A7154">
        <v>12623</v>
      </c>
      <c r="B7154" t="s">
        <v>23411</v>
      </c>
      <c r="C7154" t="s">
        <v>23412</v>
      </c>
      <c r="D7154" s="23"/>
      <c r="E7154" t="s">
        <v>1422</v>
      </c>
      <c r="F7154" t="s">
        <v>1386</v>
      </c>
      <c r="G7154">
        <v>17496</v>
      </c>
      <c r="H7154" s="23"/>
    </row>
    <row r="7155" spans="1:8" x14ac:dyDescent="0.25">
      <c r="A7155">
        <v>13363</v>
      </c>
      <c r="B7155" t="s">
        <v>10472</v>
      </c>
      <c r="C7155" t="s">
        <v>10473</v>
      </c>
      <c r="D7155" s="23">
        <v>46918117000150</v>
      </c>
      <c r="E7155" t="s">
        <v>1422</v>
      </c>
      <c r="F7155" t="s">
        <v>1386</v>
      </c>
      <c r="G7155">
        <v>20909</v>
      </c>
      <c r="H7155" s="23" t="s">
        <v>1438</v>
      </c>
    </row>
    <row r="7156" spans="1:8" x14ac:dyDescent="0.25">
      <c r="A7156">
        <v>2194</v>
      </c>
      <c r="B7156" t="s">
        <v>10474</v>
      </c>
      <c r="C7156" t="s">
        <v>10475</v>
      </c>
      <c r="D7156" s="23">
        <v>24505174000174</v>
      </c>
      <c r="E7156" t="s">
        <v>1744</v>
      </c>
      <c r="F7156" t="s">
        <v>1386</v>
      </c>
      <c r="G7156">
        <v>3470</v>
      </c>
      <c r="H7156" s="23">
        <v>160428319</v>
      </c>
    </row>
    <row r="7157" spans="1:8" x14ac:dyDescent="0.25">
      <c r="A7157">
        <v>2883</v>
      </c>
      <c r="B7157" t="s">
        <v>10476</v>
      </c>
      <c r="C7157" t="s">
        <v>10477</v>
      </c>
      <c r="D7157" s="23">
        <v>4898357000190</v>
      </c>
      <c r="E7157" t="s">
        <v>1487</v>
      </c>
      <c r="F7157" t="s">
        <v>1386</v>
      </c>
      <c r="G7157">
        <v>4159</v>
      </c>
      <c r="H7157" s="23">
        <v>161344550</v>
      </c>
    </row>
    <row r="7158" spans="1:8" x14ac:dyDescent="0.25">
      <c r="A7158">
        <v>4078</v>
      </c>
      <c r="B7158" t="s">
        <v>10478</v>
      </c>
      <c r="C7158" t="s">
        <v>10479</v>
      </c>
      <c r="D7158" s="23">
        <v>9484776000107</v>
      </c>
      <c r="E7158" t="s">
        <v>1952</v>
      </c>
      <c r="F7158" t="s">
        <v>1386</v>
      </c>
      <c r="G7158">
        <v>5354</v>
      </c>
      <c r="H7158" s="23">
        <v>161564046</v>
      </c>
    </row>
    <row r="7159" spans="1:8" x14ac:dyDescent="0.25">
      <c r="A7159">
        <v>1742</v>
      </c>
      <c r="B7159" t="s">
        <v>10480</v>
      </c>
      <c r="C7159" t="s">
        <v>10456</v>
      </c>
      <c r="D7159" s="23">
        <v>12321083000108</v>
      </c>
      <c r="E7159" t="s">
        <v>1533</v>
      </c>
      <c r="F7159" t="s">
        <v>1386</v>
      </c>
      <c r="G7159">
        <v>3018</v>
      </c>
      <c r="H7159" s="23">
        <v>161726569</v>
      </c>
    </row>
    <row r="7160" spans="1:8" x14ac:dyDescent="0.25">
      <c r="A7160">
        <v>11943</v>
      </c>
      <c r="B7160" t="s">
        <v>23413</v>
      </c>
      <c r="C7160" t="s">
        <v>23414</v>
      </c>
      <c r="D7160" s="23"/>
      <c r="E7160" t="s">
        <v>2050</v>
      </c>
      <c r="F7160" t="s">
        <v>1386</v>
      </c>
      <c r="G7160">
        <v>432</v>
      </c>
      <c r="H7160" s="23"/>
    </row>
    <row r="7161" spans="1:8" x14ac:dyDescent="0.25">
      <c r="A7161">
        <v>12161</v>
      </c>
      <c r="B7161" t="s">
        <v>10481</v>
      </c>
      <c r="C7161" t="s">
        <v>10482</v>
      </c>
      <c r="D7161" s="23">
        <v>6298188000182</v>
      </c>
      <c r="E7161" t="s">
        <v>1723</v>
      </c>
      <c r="F7161" t="s">
        <v>1386</v>
      </c>
      <c r="G7161">
        <v>18746</v>
      </c>
      <c r="H7161" s="23" t="s">
        <v>1438</v>
      </c>
    </row>
    <row r="7162" spans="1:8" x14ac:dyDescent="0.25">
      <c r="A7162">
        <v>6051</v>
      </c>
      <c r="B7162" t="s">
        <v>10483</v>
      </c>
      <c r="C7162" t="s">
        <v>10483</v>
      </c>
      <c r="D7162" s="23">
        <v>13736861000184</v>
      </c>
      <c r="E7162" t="s">
        <v>2374</v>
      </c>
      <c r="F7162" t="s">
        <v>1390</v>
      </c>
      <c r="G7162">
        <v>9432</v>
      </c>
      <c r="H7162" s="23" t="s">
        <v>1438</v>
      </c>
    </row>
    <row r="7163" spans="1:8" x14ac:dyDescent="0.25">
      <c r="A7163">
        <v>2344</v>
      </c>
      <c r="B7163" t="s">
        <v>10484</v>
      </c>
      <c r="C7163" t="s">
        <v>10485</v>
      </c>
      <c r="D7163" s="23">
        <v>3102568000101</v>
      </c>
      <c r="E7163" t="s">
        <v>1394</v>
      </c>
      <c r="F7163" t="s">
        <v>1386</v>
      </c>
      <c r="G7163">
        <v>3620</v>
      </c>
      <c r="H7163" s="23">
        <v>161109640</v>
      </c>
    </row>
    <row r="7164" spans="1:8" x14ac:dyDescent="0.25">
      <c r="A7164">
        <v>191</v>
      </c>
      <c r="B7164" t="s">
        <v>23415</v>
      </c>
      <c r="C7164" t="s">
        <v>23415</v>
      </c>
      <c r="D7164" s="23"/>
      <c r="E7164" t="s">
        <v>1422</v>
      </c>
      <c r="F7164" t="s">
        <v>1386</v>
      </c>
      <c r="G7164">
        <v>1467</v>
      </c>
      <c r="H7164" s="23"/>
    </row>
    <row r="7165" spans="1:8" x14ac:dyDescent="0.25">
      <c r="A7165">
        <v>659</v>
      </c>
      <c r="B7165" t="s">
        <v>23416</v>
      </c>
      <c r="C7165" t="s">
        <v>23416</v>
      </c>
      <c r="D7165" s="23"/>
      <c r="E7165" t="s">
        <v>1924</v>
      </c>
      <c r="F7165" t="s">
        <v>1386</v>
      </c>
      <c r="G7165">
        <v>1935</v>
      </c>
      <c r="H7165" s="23"/>
    </row>
    <row r="7166" spans="1:8" x14ac:dyDescent="0.25">
      <c r="A7166">
        <v>10902</v>
      </c>
      <c r="B7166" t="s">
        <v>10486</v>
      </c>
      <c r="C7166" t="s">
        <v>10487</v>
      </c>
      <c r="D7166" s="23">
        <v>8342666000130</v>
      </c>
      <c r="E7166" t="s">
        <v>1670</v>
      </c>
      <c r="F7166" t="s">
        <v>1386</v>
      </c>
      <c r="G7166">
        <v>16574</v>
      </c>
      <c r="H7166" s="23">
        <v>161503969</v>
      </c>
    </row>
    <row r="7167" spans="1:8" x14ac:dyDescent="0.25">
      <c r="A7167">
        <v>6330</v>
      </c>
      <c r="B7167" t="s">
        <v>10488</v>
      </c>
      <c r="C7167" t="s">
        <v>10488</v>
      </c>
      <c r="D7167" s="23">
        <v>14416811000182</v>
      </c>
      <c r="E7167" t="s">
        <v>2253</v>
      </c>
      <c r="F7167" t="s">
        <v>1386</v>
      </c>
      <c r="G7167">
        <v>9873</v>
      </c>
      <c r="H7167" s="23">
        <v>161894739</v>
      </c>
    </row>
    <row r="7168" spans="1:8" x14ac:dyDescent="0.25">
      <c r="A7168">
        <v>9215</v>
      </c>
      <c r="B7168" t="s">
        <v>10489</v>
      </c>
      <c r="C7168" t="s">
        <v>10489</v>
      </c>
      <c r="D7168" s="23">
        <v>14357244000130</v>
      </c>
      <c r="E7168" t="s">
        <v>1385</v>
      </c>
      <c r="F7168" t="s">
        <v>1386</v>
      </c>
      <c r="G7168">
        <v>13714</v>
      </c>
      <c r="H7168" s="23">
        <v>161892205</v>
      </c>
    </row>
    <row r="7169" spans="1:8" x14ac:dyDescent="0.25">
      <c r="A7169">
        <v>6114</v>
      </c>
      <c r="B7169" t="s">
        <v>23417</v>
      </c>
      <c r="C7169" t="s">
        <v>23418</v>
      </c>
      <c r="D7169" s="23"/>
      <c r="E7169" t="s">
        <v>6201</v>
      </c>
      <c r="F7169" t="s">
        <v>1587</v>
      </c>
      <c r="G7169">
        <v>5749</v>
      </c>
      <c r="H7169" s="23"/>
    </row>
    <row r="7170" spans="1:8" x14ac:dyDescent="0.25">
      <c r="A7170">
        <v>1576</v>
      </c>
      <c r="B7170" t="s">
        <v>10490</v>
      </c>
      <c r="C7170" t="s">
        <v>10491</v>
      </c>
      <c r="D7170" s="23">
        <v>11378384000105</v>
      </c>
      <c r="E7170" t="s">
        <v>1921</v>
      </c>
      <c r="F7170" t="s">
        <v>1386</v>
      </c>
      <c r="G7170">
        <v>2852</v>
      </c>
      <c r="H7170" s="23">
        <v>161662587</v>
      </c>
    </row>
    <row r="7171" spans="1:8" x14ac:dyDescent="0.25">
      <c r="A7171">
        <v>7181</v>
      </c>
      <c r="B7171" t="s">
        <v>10492</v>
      </c>
      <c r="C7171" t="s">
        <v>10492</v>
      </c>
      <c r="D7171" s="23">
        <v>20223652000100</v>
      </c>
      <c r="E7171" t="s">
        <v>1385</v>
      </c>
      <c r="F7171" t="s">
        <v>1386</v>
      </c>
      <c r="G7171">
        <v>11125</v>
      </c>
      <c r="H7171" s="23">
        <v>162428928</v>
      </c>
    </row>
    <row r="7172" spans="1:8" x14ac:dyDescent="0.25">
      <c r="A7172">
        <v>12607</v>
      </c>
      <c r="B7172" t="s">
        <v>23419</v>
      </c>
      <c r="C7172" t="s">
        <v>23420</v>
      </c>
      <c r="D7172" s="23"/>
      <c r="E7172" t="s">
        <v>1723</v>
      </c>
      <c r="F7172" t="s">
        <v>1386</v>
      </c>
      <c r="G7172">
        <v>14006</v>
      </c>
      <c r="H7172" s="23"/>
    </row>
    <row r="7173" spans="1:8" x14ac:dyDescent="0.25">
      <c r="A7173">
        <v>397</v>
      </c>
      <c r="B7173" t="s">
        <v>23421</v>
      </c>
      <c r="C7173" t="s">
        <v>23421</v>
      </c>
      <c r="D7173" s="23"/>
      <c r="E7173" t="s">
        <v>2050</v>
      </c>
      <c r="F7173" t="s">
        <v>1386</v>
      </c>
      <c r="G7173">
        <v>1673</v>
      </c>
      <c r="H7173" s="23"/>
    </row>
    <row r="7174" spans="1:8" x14ac:dyDescent="0.25">
      <c r="A7174">
        <v>8720</v>
      </c>
      <c r="B7174" t="s">
        <v>23422</v>
      </c>
      <c r="C7174" t="s">
        <v>23422</v>
      </c>
      <c r="D7174" s="23"/>
      <c r="E7174" t="s">
        <v>1583</v>
      </c>
      <c r="F7174" t="s">
        <v>1386</v>
      </c>
      <c r="G7174">
        <v>13224</v>
      </c>
      <c r="H7174" s="23"/>
    </row>
    <row r="7175" spans="1:8" x14ac:dyDescent="0.25">
      <c r="A7175">
        <v>2150</v>
      </c>
      <c r="B7175" t="s">
        <v>10493</v>
      </c>
      <c r="C7175" t="s">
        <v>10494</v>
      </c>
      <c r="D7175" s="23">
        <v>24116733000154</v>
      </c>
      <c r="E7175" t="s">
        <v>1921</v>
      </c>
      <c r="F7175" t="s">
        <v>1386</v>
      </c>
      <c r="G7175">
        <v>3426</v>
      </c>
      <c r="H7175" s="23">
        <v>160846480</v>
      </c>
    </row>
    <row r="7176" spans="1:8" x14ac:dyDescent="0.25">
      <c r="A7176">
        <v>4991</v>
      </c>
      <c r="B7176" t="s">
        <v>23423</v>
      </c>
      <c r="C7176" t="s">
        <v>23423</v>
      </c>
      <c r="D7176" s="23"/>
      <c r="E7176" t="s">
        <v>1422</v>
      </c>
      <c r="F7176" t="s">
        <v>1386</v>
      </c>
      <c r="G7176">
        <v>8017</v>
      </c>
      <c r="H7176" s="23"/>
    </row>
    <row r="7177" spans="1:8" x14ac:dyDescent="0.25">
      <c r="A7177">
        <v>14922</v>
      </c>
      <c r="B7177" t="s">
        <v>23424</v>
      </c>
      <c r="C7177" t="s">
        <v>23425</v>
      </c>
      <c r="D7177" s="23"/>
      <c r="E7177" t="s">
        <v>1422</v>
      </c>
      <c r="F7177" t="s">
        <v>1386</v>
      </c>
      <c r="G7177">
        <v>280</v>
      </c>
      <c r="H7177" s="23"/>
    </row>
    <row r="7178" spans="1:8" x14ac:dyDescent="0.25">
      <c r="A7178">
        <v>2374</v>
      </c>
      <c r="B7178" t="s">
        <v>10495</v>
      </c>
      <c r="C7178" t="s">
        <v>10496</v>
      </c>
      <c r="D7178" s="23">
        <v>3221539000169</v>
      </c>
      <c r="E7178" t="s">
        <v>1700</v>
      </c>
      <c r="F7178" t="s">
        <v>1386</v>
      </c>
      <c r="G7178">
        <v>3650</v>
      </c>
      <c r="H7178" s="23">
        <v>161100210</v>
      </c>
    </row>
    <row r="7179" spans="1:8" x14ac:dyDescent="0.25">
      <c r="A7179">
        <v>2671</v>
      </c>
      <c r="B7179" t="s">
        <v>10497</v>
      </c>
      <c r="C7179" t="s">
        <v>10498</v>
      </c>
      <c r="D7179" s="23">
        <v>40978777000140</v>
      </c>
      <c r="E7179" t="s">
        <v>1422</v>
      </c>
      <c r="F7179" t="s">
        <v>1386</v>
      </c>
      <c r="G7179">
        <v>3947</v>
      </c>
      <c r="H7179" s="23">
        <v>160471427</v>
      </c>
    </row>
    <row r="7180" spans="1:8" x14ac:dyDescent="0.25">
      <c r="A7180">
        <v>7945</v>
      </c>
      <c r="B7180" t="s">
        <v>23426</v>
      </c>
      <c r="C7180" t="s">
        <v>23426</v>
      </c>
      <c r="D7180" s="23"/>
      <c r="E7180" t="s">
        <v>1507</v>
      </c>
      <c r="F7180" t="s">
        <v>1415</v>
      </c>
      <c r="G7180">
        <v>12250</v>
      </c>
      <c r="H7180" s="23"/>
    </row>
    <row r="7181" spans="1:8" x14ac:dyDescent="0.25">
      <c r="A7181">
        <v>15814</v>
      </c>
      <c r="B7181" t="s">
        <v>23427</v>
      </c>
      <c r="C7181" t="s">
        <v>23427</v>
      </c>
      <c r="D7181" s="23"/>
      <c r="E7181" t="s">
        <v>1530</v>
      </c>
      <c r="F7181" t="s">
        <v>1386</v>
      </c>
      <c r="G7181">
        <v>25138</v>
      </c>
      <c r="H7181" s="23"/>
    </row>
    <row r="7182" spans="1:8" x14ac:dyDescent="0.25">
      <c r="A7182">
        <v>681</v>
      </c>
      <c r="B7182" t="s">
        <v>23428</v>
      </c>
      <c r="C7182" t="s">
        <v>23428</v>
      </c>
      <c r="D7182" s="23"/>
      <c r="E7182" t="s">
        <v>1541</v>
      </c>
      <c r="F7182" t="s">
        <v>1386</v>
      </c>
      <c r="G7182">
        <v>1957</v>
      </c>
      <c r="H7182" s="23"/>
    </row>
    <row r="7183" spans="1:8" x14ac:dyDescent="0.25">
      <c r="A7183">
        <v>577</v>
      </c>
      <c r="B7183" t="s">
        <v>23429</v>
      </c>
      <c r="C7183" t="s">
        <v>23429</v>
      </c>
      <c r="D7183" s="23"/>
      <c r="E7183" t="s">
        <v>1723</v>
      </c>
      <c r="F7183" t="s">
        <v>1386</v>
      </c>
      <c r="G7183">
        <v>1853</v>
      </c>
      <c r="H7183" s="23"/>
    </row>
    <row r="7184" spans="1:8" x14ac:dyDescent="0.25">
      <c r="A7184">
        <v>9978</v>
      </c>
      <c r="B7184" t="s">
        <v>23430</v>
      </c>
      <c r="C7184" t="s">
        <v>23431</v>
      </c>
      <c r="D7184" s="23"/>
      <c r="E7184" t="s">
        <v>1723</v>
      </c>
      <c r="F7184" t="s">
        <v>1386</v>
      </c>
      <c r="G7184">
        <v>12077</v>
      </c>
      <c r="H7184" s="23"/>
    </row>
    <row r="7185" spans="1:8" x14ac:dyDescent="0.25">
      <c r="A7185">
        <v>884</v>
      </c>
      <c r="B7185" t="s">
        <v>23432</v>
      </c>
      <c r="C7185" t="s">
        <v>23432</v>
      </c>
      <c r="D7185" s="23"/>
      <c r="E7185" t="s">
        <v>1527</v>
      </c>
      <c r="F7185" t="s">
        <v>1386</v>
      </c>
      <c r="G7185">
        <v>2160</v>
      </c>
      <c r="H7185" s="23"/>
    </row>
    <row r="7186" spans="1:8" x14ac:dyDescent="0.25">
      <c r="A7186">
        <v>5284</v>
      </c>
      <c r="B7186" t="s">
        <v>23433</v>
      </c>
      <c r="C7186" t="s">
        <v>23433</v>
      </c>
      <c r="D7186" s="23"/>
      <c r="E7186" t="s">
        <v>1583</v>
      </c>
      <c r="F7186" t="s">
        <v>1386</v>
      </c>
      <c r="G7186">
        <v>8324</v>
      </c>
      <c r="H7186" s="23"/>
    </row>
    <row r="7187" spans="1:8" x14ac:dyDescent="0.25">
      <c r="A7187">
        <v>9464</v>
      </c>
      <c r="B7187" t="s">
        <v>10499</v>
      </c>
      <c r="C7187" t="s">
        <v>10500</v>
      </c>
      <c r="D7187" s="23">
        <v>27996074000186</v>
      </c>
      <c r="E7187" t="s">
        <v>1422</v>
      </c>
      <c r="F7187" t="s">
        <v>1386</v>
      </c>
      <c r="G7187">
        <v>14019</v>
      </c>
      <c r="H7187" s="23" t="s">
        <v>1438</v>
      </c>
    </row>
    <row r="7188" spans="1:8" x14ac:dyDescent="0.25">
      <c r="A7188">
        <v>10549</v>
      </c>
      <c r="B7188" t="s">
        <v>10501</v>
      </c>
      <c r="C7188" t="s">
        <v>10501</v>
      </c>
      <c r="D7188" s="23">
        <v>13830918000100</v>
      </c>
      <c r="E7188" t="s">
        <v>1851</v>
      </c>
      <c r="F7188" t="s">
        <v>1386</v>
      </c>
      <c r="G7188">
        <v>15913</v>
      </c>
      <c r="H7188" s="23">
        <v>162035519</v>
      </c>
    </row>
    <row r="7189" spans="1:8" x14ac:dyDescent="0.25">
      <c r="A7189">
        <v>6425</v>
      </c>
      <c r="B7189" t="s">
        <v>23434</v>
      </c>
      <c r="C7189" t="s">
        <v>23434</v>
      </c>
      <c r="D7189" s="23"/>
      <c r="E7189" t="s">
        <v>1541</v>
      </c>
      <c r="F7189" t="s">
        <v>1386</v>
      </c>
      <c r="G7189">
        <v>9966</v>
      </c>
      <c r="H7189" s="23"/>
    </row>
    <row r="7190" spans="1:8" x14ac:dyDescent="0.25">
      <c r="A7190">
        <v>2341</v>
      </c>
      <c r="B7190" t="s">
        <v>10502</v>
      </c>
      <c r="C7190" t="s">
        <v>10503</v>
      </c>
      <c r="D7190" s="23">
        <v>3094434000196</v>
      </c>
      <c r="E7190" t="s">
        <v>1409</v>
      </c>
      <c r="F7190" t="s">
        <v>1386</v>
      </c>
      <c r="G7190">
        <v>3617</v>
      </c>
      <c r="H7190" s="23">
        <v>161001416</v>
      </c>
    </row>
    <row r="7191" spans="1:8" x14ac:dyDescent="0.25">
      <c r="A7191">
        <v>6482</v>
      </c>
      <c r="B7191" t="s">
        <v>23435</v>
      </c>
      <c r="C7191" t="s">
        <v>23435</v>
      </c>
      <c r="D7191" s="23"/>
      <c r="E7191" t="s">
        <v>1583</v>
      </c>
      <c r="F7191" t="s">
        <v>1386</v>
      </c>
      <c r="G7191">
        <v>10019</v>
      </c>
      <c r="H7191" s="23"/>
    </row>
    <row r="7192" spans="1:8" x14ac:dyDescent="0.25">
      <c r="A7192">
        <v>1826</v>
      </c>
      <c r="B7192" t="s">
        <v>10504</v>
      </c>
      <c r="C7192" t="s">
        <v>10505</v>
      </c>
      <c r="D7192" s="23">
        <v>1292950000108</v>
      </c>
      <c r="E7192" t="s">
        <v>1385</v>
      </c>
      <c r="F7192" t="s">
        <v>1386</v>
      </c>
      <c r="G7192">
        <v>3102</v>
      </c>
      <c r="H7192" s="23">
        <v>161131093</v>
      </c>
    </row>
    <row r="7193" spans="1:8" x14ac:dyDescent="0.25">
      <c r="A7193">
        <v>13160</v>
      </c>
      <c r="B7193" t="s">
        <v>23436</v>
      </c>
      <c r="C7193" t="s">
        <v>23420</v>
      </c>
      <c r="D7193" s="23"/>
      <c r="E7193" t="s">
        <v>1723</v>
      </c>
      <c r="F7193" t="s">
        <v>1386</v>
      </c>
      <c r="G7193">
        <v>5567</v>
      </c>
      <c r="H7193" s="23"/>
    </row>
    <row r="7194" spans="1:8" x14ac:dyDescent="0.25">
      <c r="A7194">
        <v>3968</v>
      </c>
      <c r="B7194" t="s">
        <v>10506</v>
      </c>
      <c r="C7194" t="s">
        <v>10507</v>
      </c>
      <c r="D7194" s="23">
        <v>9289976000109</v>
      </c>
      <c r="E7194" t="s">
        <v>1409</v>
      </c>
      <c r="F7194" t="s">
        <v>1386</v>
      </c>
      <c r="G7194">
        <v>5244</v>
      </c>
      <c r="H7194" s="23">
        <v>160930324</v>
      </c>
    </row>
    <row r="7195" spans="1:8" x14ac:dyDescent="0.25">
      <c r="A7195">
        <v>9142</v>
      </c>
      <c r="B7195" t="s">
        <v>23437</v>
      </c>
      <c r="C7195" t="s">
        <v>23437</v>
      </c>
      <c r="D7195" s="23"/>
      <c r="E7195" t="s">
        <v>2138</v>
      </c>
      <c r="F7195" t="s">
        <v>1386</v>
      </c>
      <c r="G7195">
        <v>13654</v>
      </c>
      <c r="H7195" s="23"/>
    </row>
    <row r="7196" spans="1:8" x14ac:dyDescent="0.25">
      <c r="A7196">
        <v>6829</v>
      </c>
      <c r="B7196" t="s">
        <v>23438</v>
      </c>
      <c r="C7196" t="s">
        <v>23438</v>
      </c>
      <c r="D7196" s="23"/>
      <c r="E7196" t="s">
        <v>1422</v>
      </c>
      <c r="F7196" t="s">
        <v>1386</v>
      </c>
      <c r="G7196">
        <v>7599</v>
      </c>
      <c r="H7196" s="23"/>
    </row>
    <row r="7197" spans="1:8" x14ac:dyDescent="0.25">
      <c r="A7197">
        <v>15395</v>
      </c>
      <c r="B7197" t="s">
        <v>23439</v>
      </c>
      <c r="C7197" t="s">
        <v>23439</v>
      </c>
      <c r="D7197" s="23"/>
      <c r="E7197" t="s">
        <v>1530</v>
      </c>
      <c r="F7197" t="s">
        <v>1386</v>
      </c>
      <c r="G7197">
        <v>23654</v>
      </c>
      <c r="H7197" s="23"/>
    </row>
    <row r="7198" spans="1:8" x14ac:dyDescent="0.25">
      <c r="A7198">
        <v>2809</v>
      </c>
      <c r="B7198" t="s">
        <v>10508</v>
      </c>
      <c r="C7198" t="s">
        <v>10509</v>
      </c>
      <c r="D7198" s="23">
        <v>4594348000105</v>
      </c>
      <c r="E7198" t="s">
        <v>2266</v>
      </c>
      <c r="F7198" t="s">
        <v>1386</v>
      </c>
      <c r="G7198">
        <v>4085</v>
      </c>
      <c r="H7198" s="23">
        <v>161333346</v>
      </c>
    </row>
    <row r="7199" spans="1:8" x14ac:dyDescent="0.25">
      <c r="A7199">
        <v>945</v>
      </c>
      <c r="B7199" t="s">
        <v>23440</v>
      </c>
      <c r="C7199" t="s">
        <v>23440</v>
      </c>
      <c r="D7199" s="23"/>
      <c r="E7199" t="s">
        <v>1527</v>
      </c>
      <c r="F7199" t="s">
        <v>1386</v>
      </c>
      <c r="G7199">
        <v>2221</v>
      </c>
      <c r="H7199" s="23"/>
    </row>
    <row r="7200" spans="1:8" x14ac:dyDescent="0.25">
      <c r="A7200">
        <v>11052</v>
      </c>
      <c r="B7200" t="s">
        <v>10510</v>
      </c>
      <c r="C7200" t="s">
        <v>10511</v>
      </c>
      <c r="D7200" s="23">
        <v>34704480000193</v>
      </c>
      <c r="E7200" t="s">
        <v>1422</v>
      </c>
      <c r="F7200" t="s">
        <v>1386</v>
      </c>
      <c r="G7200">
        <v>16854</v>
      </c>
      <c r="H7200" s="23" t="s">
        <v>1438</v>
      </c>
    </row>
    <row r="7201" spans="1:8" x14ac:dyDescent="0.25">
      <c r="A7201">
        <v>4277</v>
      </c>
      <c r="B7201" t="s">
        <v>23441</v>
      </c>
      <c r="C7201" t="s">
        <v>23441</v>
      </c>
      <c r="D7201" s="23"/>
      <c r="E7201" t="s">
        <v>1422</v>
      </c>
      <c r="F7201" t="s">
        <v>1386</v>
      </c>
      <c r="G7201">
        <v>1809</v>
      </c>
      <c r="H7201" s="23"/>
    </row>
    <row r="7202" spans="1:8" x14ac:dyDescent="0.25">
      <c r="A7202">
        <v>9660</v>
      </c>
      <c r="B7202" t="s">
        <v>23442</v>
      </c>
      <c r="C7202" t="s">
        <v>23443</v>
      </c>
      <c r="D7202" s="23"/>
      <c r="E7202" t="s">
        <v>1422</v>
      </c>
      <c r="F7202" t="s">
        <v>1386</v>
      </c>
      <c r="G7202">
        <v>12924</v>
      </c>
      <c r="H7202" s="23"/>
    </row>
    <row r="7203" spans="1:8" x14ac:dyDescent="0.25">
      <c r="A7203">
        <v>4666</v>
      </c>
      <c r="B7203" t="s">
        <v>23444</v>
      </c>
      <c r="C7203" t="s">
        <v>23444</v>
      </c>
      <c r="D7203" s="23"/>
      <c r="E7203" t="s">
        <v>1422</v>
      </c>
      <c r="F7203" t="s">
        <v>1386</v>
      </c>
      <c r="G7203">
        <v>1242</v>
      </c>
      <c r="H7203" s="23"/>
    </row>
    <row r="7204" spans="1:8" x14ac:dyDescent="0.25">
      <c r="A7204">
        <v>2192</v>
      </c>
      <c r="B7204" t="s">
        <v>10512</v>
      </c>
      <c r="C7204" t="s">
        <v>10513</v>
      </c>
      <c r="D7204" s="23">
        <v>24502510000125</v>
      </c>
      <c r="E7204" t="s">
        <v>1812</v>
      </c>
      <c r="F7204" t="s">
        <v>1386</v>
      </c>
      <c r="G7204">
        <v>3468</v>
      </c>
      <c r="H7204" s="23">
        <v>160409659</v>
      </c>
    </row>
    <row r="7205" spans="1:8" x14ac:dyDescent="0.25">
      <c r="A7205">
        <v>7157</v>
      </c>
      <c r="B7205" t="s">
        <v>23445</v>
      </c>
      <c r="C7205" t="s">
        <v>23446</v>
      </c>
      <c r="D7205" s="23"/>
      <c r="E7205" t="s">
        <v>1723</v>
      </c>
      <c r="F7205" t="s">
        <v>1386</v>
      </c>
      <c r="G7205">
        <v>5740</v>
      </c>
      <c r="H7205" s="23"/>
    </row>
    <row r="7206" spans="1:8" x14ac:dyDescent="0.25">
      <c r="A7206">
        <v>574</v>
      </c>
      <c r="B7206" t="s">
        <v>23447</v>
      </c>
      <c r="C7206" t="s">
        <v>23447</v>
      </c>
      <c r="D7206" s="23"/>
      <c r="E7206" t="s">
        <v>2050</v>
      </c>
      <c r="F7206" t="s">
        <v>1386</v>
      </c>
      <c r="G7206">
        <v>1850</v>
      </c>
      <c r="H7206" s="23"/>
    </row>
    <row r="7207" spans="1:8" x14ac:dyDescent="0.25">
      <c r="A7207">
        <v>10736</v>
      </c>
      <c r="B7207" t="s">
        <v>10514</v>
      </c>
      <c r="C7207" t="s">
        <v>10515</v>
      </c>
      <c r="D7207" s="23">
        <v>8386401000133</v>
      </c>
      <c r="E7207" t="s">
        <v>3994</v>
      </c>
      <c r="F7207" t="s">
        <v>1398</v>
      </c>
      <c r="G7207">
        <v>16159</v>
      </c>
      <c r="H7207" s="23">
        <v>200879588</v>
      </c>
    </row>
    <row r="7208" spans="1:8" x14ac:dyDescent="0.25">
      <c r="A7208">
        <v>8254</v>
      </c>
      <c r="B7208" t="s">
        <v>23448</v>
      </c>
      <c r="C7208" t="s">
        <v>23448</v>
      </c>
      <c r="D7208" s="23"/>
      <c r="E7208" t="s">
        <v>1572</v>
      </c>
      <c r="F7208" t="s">
        <v>1386</v>
      </c>
      <c r="G7208">
        <v>12512</v>
      </c>
      <c r="H7208" s="23"/>
    </row>
    <row r="7209" spans="1:8" x14ac:dyDescent="0.25">
      <c r="A7209">
        <v>7555</v>
      </c>
      <c r="B7209" t="s">
        <v>10516</v>
      </c>
      <c r="C7209" t="s">
        <v>10516</v>
      </c>
      <c r="D7209" s="23">
        <v>8706277000146</v>
      </c>
      <c r="E7209" t="s">
        <v>1541</v>
      </c>
      <c r="F7209" t="s">
        <v>1386</v>
      </c>
      <c r="G7209">
        <v>11494</v>
      </c>
      <c r="H7209" s="23">
        <v>160608228</v>
      </c>
    </row>
    <row r="7210" spans="1:8" x14ac:dyDescent="0.25">
      <c r="A7210">
        <v>1584</v>
      </c>
      <c r="B7210" t="s">
        <v>10517</v>
      </c>
      <c r="C7210" t="s">
        <v>10518</v>
      </c>
      <c r="D7210" s="23">
        <v>11427141000101</v>
      </c>
      <c r="E7210" t="s">
        <v>2047</v>
      </c>
      <c r="F7210" t="s">
        <v>1386</v>
      </c>
      <c r="G7210">
        <v>2860</v>
      </c>
      <c r="H7210" s="23">
        <v>161645038</v>
      </c>
    </row>
    <row r="7211" spans="1:8" x14ac:dyDescent="0.25">
      <c r="A7211">
        <v>11386</v>
      </c>
      <c r="B7211" t="s">
        <v>23449</v>
      </c>
      <c r="C7211" t="s">
        <v>23449</v>
      </c>
      <c r="D7211" s="23"/>
      <c r="E7211" t="s">
        <v>1583</v>
      </c>
      <c r="F7211" t="s">
        <v>1386</v>
      </c>
      <c r="G7211">
        <v>17297</v>
      </c>
      <c r="H7211" s="23"/>
    </row>
    <row r="7212" spans="1:8" x14ac:dyDescent="0.25">
      <c r="A7212">
        <v>6165</v>
      </c>
      <c r="B7212" t="s">
        <v>23450</v>
      </c>
      <c r="C7212" t="s">
        <v>23450</v>
      </c>
      <c r="D7212" s="23"/>
      <c r="E7212" t="s">
        <v>1422</v>
      </c>
      <c r="F7212" t="s">
        <v>1386</v>
      </c>
      <c r="G7212">
        <v>9693</v>
      </c>
      <c r="H7212" s="23"/>
    </row>
    <row r="7213" spans="1:8" x14ac:dyDescent="0.25">
      <c r="A7213">
        <v>3774</v>
      </c>
      <c r="B7213" t="s">
        <v>10519</v>
      </c>
      <c r="C7213" t="s">
        <v>10520</v>
      </c>
      <c r="D7213" s="23">
        <v>8928357000146</v>
      </c>
      <c r="E7213" t="s">
        <v>1527</v>
      </c>
      <c r="F7213" t="s">
        <v>1386</v>
      </c>
      <c r="G7213">
        <v>5050</v>
      </c>
      <c r="H7213" s="23" t="s">
        <v>10521</v>
      </c>
    </row>
    <row r="7214" spans="1:8" x14ac:dyDescent="0.25">
      <c r="A7214">
        <v>15850</v>
      </c>
      <c r="B7214" t="s">
        <v>23451</v>
      </c>
      <c r="C7214" t="s">
        <v>23452</v>
      </c>
      <c r="D7214" s="23"/>
      <c r="E7214" t="s">
        <v>1422</v>
      </c>
      <c r="F7214" t="s">
        <v>1386</v>
      </c>
      <c r="G7214">
        <v>951</v>
      </c>
      <c r="H7214" s="23"/>
    </row>
    <row r="7215" spans="1:8" x14ac:dyDescent="0.25">
      <c r="A7215">
        <v>15545</v>
      </c>
      <c r="B7215" t="s">
        <v>10522</v>
      </c>
      <c r="C7215" t="s">
        <v>10522</v>
      </c>
      <c r="D7215" s="23">
        <v>46308282000190</v>
      </c>
      <c r="E7215" t="s">
        <v>1385</v>
      </c>
      <c r="F7215" t="s">
        <v>1386</v>
      </c>
      <c r="G7215">
        <v>24779</v>
      </c>
      <c r="H7215" s="23">
        <v>164332189</v>
      </c>
    </row>
    <row r="7216" spans="1:8" x14ac:dyDescent="0.25">
      <c r="A7216">
        <v>12140</v>
      </c>
      <c r="B7216" t="s">
        <v>23453</v>
      </c>
      <c r="C7216" t="s">
        <v>23454</v>
      </c>
      <c r="D7216" s="23"/>
      <c r="E7216" t="s">
        <v>1723</v>
      </c>
      <c r="F7216" t="s">
        <v>1386</v>
      </c>
      <c r="G7216">
        <v>12535</v>
      </c>
      <c r="H7216" s="23"/>
    </row>
    <row r="7217" spans="1:8" x14ac:dyDescent="0.25">
      <c r="A7217">
        <v>8485</v>
      </c>
      <c r="B7217" t="s">
        <v>23455</v>
      </c>
      <c r="C7217" t="s">
        <v>23455</v>
      </c>
      <c r="D7217" s="23"/>
      <c r="E7217" t="s">
        <v>1572</v>
      </c>
      <c r="F7217" t="s">
        <v>1386</v>
      </c>
      <c r="G7217">
        <v>12959</v>
      </c>
      <c r="H7217" s="23"/>
    </row>
    <row r="7218" spans="1:8" x14ac:dyDescent="0.25">
      <c r="A7218">
        <v>7118</v>
      </c>
      <c r="B7218" t="s">
        <v>10523</v>
      </c>
      <c r="C7218" t="s">
        <v>10523</v>
      </c>
      <c r="D7218" s="23">
        <v>12523926000140</v>
      </c>
      <c r="E7218" t="s">
        <v>4830</v>
      </c>
      <c r="F7218" t="s">
        <v>1407</v>
      </c>
      <c r="G7218">
        <v>11087</v>
      </c>
      <c r="H7218" s="23">
        <v>64102017</v>
      </c>
    </row>
    <row r="7219" spans="1:8" x14ac:dyDescent="0.25">
      <c r="A7219">
        <v>2311</v>
      </c>
      <c r="B7219" t="s">
        <v>10524</v>
      </c>
      <c r="C7219" t="s">
        <v>10525</v>
      </c>
      <c r="D7219" s="23">
        <v>3032264000115</v>
      </c>
      <c r="E7219" t="s">
        <v>1718</v>
      </c>
      <c r="F7219" t="s">
        <v>1386</v>
      </c>
      <c r="G7219">
        <v>3587</v>
      </c>
      <c r="H7219" s="23">
        <v>161147798</v>
      </c>
    </row>
    <row r="7220" spans="1:8" x14ac:dyDescent="0.25">
      <c r="A7220">
        <v>14418</v>
      </c>
      <c r="B7220" t="s">
        <v>23456</v>
      </c>
      <c r="C7220" t="s">
        <v>23457</v>
      </c>
      <c r="D7220" s="23"/>
      <c r="E7220" t="s">
        <v>1422</v>
      </c>
      <c r="F7220" t="s">
        <v>1386</v>
      </c>
      <c r="G7220">
        <v>5489</v>
      </c>
      <c r="H7220" s="23"/>
    </row>
    <row r="7221" spans="1:8" x14ac:dyDescent="0.25">
      <c r="A7221">
        <v>218</v>
      </c>
      <c r="B7221" t="s">
        <v>23458</v>
      </c>
      <c r="C7221" t="s">
        <v>23458</v>
      </c>
      <c r="D7221" s="23"/>
      <c r="E7221" t="s">
        <v>1723</v>
      </c>
      <c r="F7221" t="s">
        <v>1386</v>
      </c>
      <c r="G7221">
        <v>1494</v>
      </c>
      <c r="H7221" s="23"/>
    </row>
    <row r="7222" spans="1:8" x14ac:dyDescent="0.25">
      <c r="A7222">
        <v>9897</v>
      </c>
      <c r="B7222" t="s">
        <v>10526</v>
      </c>
      <c r="C7222" t="s">
        <v>10526</v>
      </c>
      <c r="D7222" s="23">
        <v>285796000176</v>
      </c>
      <c r="E7222" t="s">
        <v>1583</v>
      </c>
      <c r="F7222" t="s">
        <v>1386</v>
      </c>
      <c r="G7222">
        <v>14631</v>
      </c>
      <c r="H7222" s="23">
        <v>161968007</v>
      </c>
    </row>
    <row r="7223" spans="1:8" x14ac:dyDescent="0.25">
      <c r="A7223">
        <v>12762</v>
      </c>
      <c r="B7223" t="s">
        <v>23459</v>
      </c>
      <c r="C7223" t="s">
        <v>23460</v>
      </c>
      <c r="D7223" s="23"/>
      <c r="E7223" t="s">
        <v>1422</v>
      </c>
      <c r="F7223" t="s">
        <v>1386</v>
      </c>
      <c r="G7223">
        <v>5689</v>
      </c>
      <c r="H7223" s="23"/>
    </row>
    <row r="7224" spans="1:8" x14ac:dyDescent="0.25">
      <c r="A7224">
        <v>7185</v>
      </c>
      <c r="B7224" t="s">
        <v>23461</v>
      </c>
      <c r="C7224" t="s">
        <v>23462</v>
      </c>
      <c r="D7224" s="23"/>
      <c r="E7224" t="s">
        <v>1422</v>
      </c>
      <c r="F7224" t="s">
        <v>1386</v>
      </c>
      <c r="G7224">
        <v>6651</v>
      </c>
      <c r="H7224" s="23"/>
    </row>
    <row r="7225" spans="1:8" x14ac:dyDescent="0.25">
      <c r="A7225">
        <v>9523</v>
      </c>
      <c r="B7225" t="s">
        <v>10527</v>
      </c>
      <c r="C7225" t="s">
        <v>10527</v>
      </c>
      <c r="D7225" s="23">
        <v>28048685000165</v>
      </c>
      <c r="E7225" t="s">
        <v>1564</v>
      </c>
      <c r="F7225" t="s">
        <v>1386</v>
      </c>
      <c r="G7225">
        <v>14219</v>
      </c>
      <c r="H7225" s="23" t="s">
        <v>1438</v>
      </c>
    </row>
    <row r="7226" spans="1:8" x14ac:dyDescent="0.25">
      <c r="A7226">
        <v>12772</v>
      </c>
      <c r="B7226" t="s">
        <v>23463</v>
      </c>
      <c r="C7226" t="s">
        <v>23463</v>
      </c>
      <c r="D7226" s="23"/>
      <c r="E7226" t="s">
        <v>1723</v>
      </c>
      <c r="F7226" t="s">
        <v>1386</v>
      </c>
      <c r="G7226">
        <v>19809</v>
      </c>
      <c r="H7226" s="23"/>
    </row>
    <row r="7227" spans="1:8" x14ac:dyDescent="0.25">
      <c r="A7227">
        <v>7397</v>
      </c>
      <c r="B7227" t="s">
        <v>23464</v>
      </c>
      <c r="C7227" t="s">
        <v>23464</v>
      </c>
      <c r="D7227" s="23"/>
      <c r="E7227" t="s">
        <v>1572</v>
      </c>
      <c r="F7227" t="s">
        <v>1386</v>
      </c>
      <c r="G7227">
        <v>11316</v>
      </c>
      <c r="H7227" s="23"/>
    </row>
    <row r="7228" spans="1:8" x14ac:dyDescent="0.25">
      <c r="A7228">
        <v>5660</v>
      </c>
      <c r="B7228" t="s">
        <v>23465</v>
      </c>
      <c r="C7228" t="s">
        <v>23465</v>
      </c>
      <c r="D7228" s="23"/>
      <c r="E7228" t="s">
        <v>14150</v>
      </c>
      <c r="F7228" t="s">
        <v>1398</v>
      </c>
      <c r="G7228">
        <v>8710</v>
      </c>
      <c r="H7228" s="23"/>
    </row>
    <row r="7229" spans="1:8" x14ac:dyDescent="0.25">
      <c r="A7229">
        <v>5274</v>
      </c>
      <c r="B7229" t="s">
        <v>23466</v>
      </c>
      <c r="C7229" t="s">
        <v>23466</v>
      </c>
      <c r="D7229" s="23"/>
      <c r="E7229" t="s">
        <v>2050</v>
      </c>
      <c r="F7229" t="s">
        <v>1386</v>
      </c>
      <c r="G7229">
        <v>8315</v>
      </c>
      <c r="H7229" s="23"/>
    </row>
    <row r="7230" spans="1:8" x14ac:dyDescent="0.25">
      <c r="A7230">
        <v>3513</v>
      </c>
      <c r="B7230" t="s">
        <v>10528</v>
      </c>
      <c r="C7230" t="s">
        <v>10529</v>
      </c>
      <c r="D7230" s="23">
        <v>7970806000151</v>
      </c>
      <c r="E7230" t="s">
        <v>2266</v>
      </c>
      <c r="F7230" t="s">
        <v>1386</v>
      </c>
      <c r="G7230">
        <v>4789</v>
      </c>
      <c r="H7230" s="23" t="s">
        <v>10530</v>
      </c>
    </row>
    <row r="7231" spans="1:8" x14ac:dyDescent="0.25">
      <c r="A7231">
        <v>8870</v>
      </c>
      <c r="B7231" t="s">
        <v>23467</v>
      </c>
      <c r="C7231" t="s">
        <v>23467</v>
      </c>
      <c r="D7231" s="23"/>
      <c r="E7231" t="s">
        <v>1952</v>
      </c>
      <c r="F7231" t="s">
        <v>1386</v>
      </c>
      <c r="G7231">
        <v>13395</v>
      </c>
      <c r="H7231" s="23"/>
    </row>
    <row r="7232" spans="1:8" x14ac:dyDescent="0.25">
      <c r="A7232">
        <v>15566</v>
      </c>
      <c r="B7232" t="s">
        <v>10531</v>
      </c>
      <c r="C7232" t="s">
        <v>10532</v>
      </c>
      <c r="D7232" s="23">
        <v>17368053000162</v>
      </c>
      <c r="E7232" t="s">
        <v>1487</v>
      </c>
      <c r="F7232" t="s">
        <v>1386</v>
      </c>
      <c r="G7232">
        <v>24812</v>
      </c>
      <c r="H7232" s="23">
        <v>162084196</v>
      </c>
    </row>
    <row r="7233" spans="1:8" x14ac:dyDescent="0.25">
      <c r="A7233">
        <v>8660</v>
      </c>
      <c r="B7233" t="s">
        <v>23468</v>
      </c>
      <c r="C7233" t="s">
        <v>23462</v>
      </c>
      <c r="D7233" s="23"/>
      <c r="E7233" t="s">
        <v>1422</v>
      </c>
      <c r="F7233" t="s">
        <v>1386</v>
      </c>
      <c r="G7233">
        <v>6296</v>
      </c>
      <c r="H7233" s="23"/>
    </row>
    <row r="7234" spans="1:8" x14ac:dyDescent="0.25">
      <c r="A7234">
        <v>8837</v>
      </c>
      <c r="B7234" t="s">
        <v>10533</v>
      </c>
      <c r="C7234" t="s">
        <v>10533</v>
      </c>
      <c r="D7234" s="23">
        <v>24829243000103</v>
      </c>
      <c r="E7234" t="s">
        <v>1385</v>
      </c>
      <c r="F7234" t="s">
        <v>1386</v>
      </c>
      <c r="G7234">
        <v>13359</v>
      </c>
      <c r="H7234" s="23">
        <v>162725140</v>
      </c>
    </row>
    <row r="7235" spans="1:8" x14ac:dyDescent="0.25">
      <c r="A7235">
        <v>10906</v>
      </c>
      <c r="B7235" t="s">
        <v>10533</v>
      </c>
      <c r="C7235" t="s">
        <v>10533</v>
      </c>
      <c r="D7235" s="23"/>
      <c r="E7235" t="s">
        <v>1430</v>
      </c>
      <c r="F7235" t="s">
        <v>1415</v>
      </c>
      <c r="G7235">
        <v>16578</v>
      </c>
      <c r="H7235" s="23"/>
    </row>
    <row r="7236" spans="1:8" x14ac:dyDescent="0.25">
      <c r="A7236">
        <v>5183</v>
      </c>
      <c r="B7236" t="s">
        <v>10534</v>
      </c>
      <c r="C7236" t="s">
        <v>10535</v>
      </c>
      <c r="D7236" s="23">
        <v>24291940000145</v>
      </c>
      <c r="E7236" t="s">
        <v>1385</v>
      </c>
      <c r="F7236" t="s">
        <v>1386</v>
      </c>
      <c r="G7236">
        <v>8232</v>
      </c>
      <c r="H7236" s="23" t="s">
        <v>1438</v>
      </c>
    </row>
    <row r="7237" spans="1:8" x14ac:dyDescent="0.25">
      <c r="A7237">
        <v>3855</v>
      </c>
      <c r="B7237" t="s">
        <v>10536</v>
      </c>
      <c r="C7237" t="s">
        <v>10537</v>
      </c>
      <c r="D7237" s="23">
        <v>9089210000172</v>
      </c>
      <c r="E7237" t="s">
        <v>1564</v>
      </c>
      <c r="F7237" t="s">
        <v>1386</v>
      </c>
      <c r="G7237">
        <v>5131</v>
      </c>
      <c r="H7237" s="23">
        <v>160693756</v>
      </c>
    </row>
    <row r="7238" spans="1:8" x14ac:dyDescent="0.25">
      <c r="A7238">
        <v>9121</v>
      </c>
      <c r="B7238" t="s">
        <v>23469</v>
      </c>
      <c r="C7238" t="s">
        <v>23469</v>
      </c>
      <c r="D7238" s="23"/>
      <c r="E7238" t="s">
        <v>2876</v>
      </c>
      <c r="F7238" t="s">
        <v>1386</v>
      </c>
      <c r="G7238">
        <v>13635</v>
      </c>
      <c r="H7238" s="23"/>
    </row>
    <row r="7239" spans="1:8" x14ac:dyDescent="0.25">
      <c r="A7239">
        <v>6671</v>
      </c>
      <c r="B7239" t="s">
        <v>23470</v>
      </c>
      <c r="C7239" t="s">
        <v>23462</v>
      </c>
      <c r="D7239" s="23"/>
      <c r="E7239" t="s">
        <v>1422</v>
      </c>
      <c r="F7239" t="s">
        <v>1386</v>
      </c>
      <c r="G7239">
        <v>5962</v>
      </c>
      <c r="H7239" s="23"/>
    </row>
    <row r="7240" spans="1:8" x14ac:dyDescent="0.25">
      <c r="A7240">
        <v>7061</v>
      </c>
      <c r="B7240" t="s">
        <v>23471</v>
      </c>
      <c r="C7240" t="s">
        <v>23472</v>
      </c>
      <c r="D7240" s="23"/>
      <c r="E7240" t="s">
        <v>1422</v>
      </c>
      <c r="F7240" t="s">
        <v>1386</v>
      </c>
      <c r="G7240">
        <v>5581</v>
      </c>
      <c r="H7240" s="23"/>
    </row>
    <row r="7241" spans="1:8" x14ac:dyDescent="0.25">
      <c r="A7241">
        <v>13664</v>
      </c>
      <c r="B7241" t="s">
        <v>23473</v>
      </c>
      <c r="C7241" t="s">
        <v>23472</v>
      </c>
      <c r="D7241" s="23"/>
      <c r="E7241" t="s">
        <v>1723</v>
      </c>
      <c r="F7241" t="s">
        <v>1386</v>
      </c>
      <c r="G7241">
        <v>19486</v>
      </c>
      <c r="H7241" s="23"/>
    </row>
    <row r="7242" spans="1:8" x14ac:dyDescent="0.25">
      <c r="A7242">
        <v>2257</v>
      </c>
      <c r="B7242" t="s">
        <v>10538</v>
      </c>
      <c r="C7242" t="s">
        <v>10539</v>
      </c>
      <c r="D7242" s="23">
        <v>2717176000194</v>
      </c>
      <c r="E7242" t="s">
        <v>1952</v>
      </c>
      <c r="F7242" t="s">
        <v>1386</v>
      </c>
      <c r="G7242">
        <v>3533</v>
      </c>
      <c r="H7242" s="23">
        <v>161210201</v>
      </c>
    </row>
    <row r="7243" spans="1:8" x14ac:dyDescent="0.25">
      <c r="A7243">
        <v>620</v>
      </c>
      <c r="B7243" t="s">
        <v>23474</v>
      </c>
      <c r="C7243" t="s">
        <v>23474</v>
      </c>
      <c r="D7243" s="23"/>
      <c r="E7243" t="s">
        <v>2050</v>
      </c>
      <c r="F7243" t="s">
        <v>1386</v>
      </c>
      <c r="G7243">
        <v>1896</v>
      </c>
      <c r="H7243" s="23"/>
    </row>
    <row r="7244" spans="1:8" x14ac:dyDescent="0.25">
      <c r="A7244">
        <v>15504</v>
      </c>
      <c r="B7244" t="s">
        <v>23475</v>
      </c>
      <c r="C7244" t="s">
        <v>23475</v>
      </c>
      <c r="D7244" s="23"/>
      <c r="E7244" t="s">
        <v>2138</v>
      </c>
      <c r="F7244" t="s">
        <v>1386</v>
      </c>
      <c r="G7244">
        <v>24708</v>
      </c>
      <c r="H7244" s="23"/>
    </row>
    <row r="7245" spans="1:8" x14ac:dyDescent="0.25">
      <c r="A7245">
        <v>6413</v>
      </c>
      <c r="B7245" t="s">
        <v>23476</v>
      </c>
      <c r="C7245" t="s">
        <v>23472</v>
      </c>
      <c r="D7245" s="23"/>
      <c r="E7245" t="s">
        <v>1723</v>
      </c>
      <c r="F7245" t="s">
        <v>1386</v>
      </c>
      <c r="G7245">
        <v>5485</v>
      </c>
      <c r="H7245" s="23"/>
    </row>
    <row r="7246" spans="1:8" x14ac:dyDescent="0.25">
      <c r="A7246">
        <v>5926</v>
      </c>
      <c r="B7246" t="s">
        <v>10540</v>
      </c>
      <c r="C7246" t="s">
        <v>10540</v>
      </c>
      <c r="D7246" s="23">
        <v>12912678000120</v>
      </c>
      <c r="E7246" t="s">
        <v>1541</v>
      </c>
      <c r="F7246" t="s">
        <v>1386</v>
      </c>
      <c r="G7246">
        <v>8924</v>
      </c>
      <c r="H7246" s="23">
        <v>161773990</v>
      </c>
    </row>
    <row r="7247" spans="1:8" x14ac:dyDescent="0.25">
      <c r="A7247">
        <v>13473</v>
      </c>
      <c r="B7247" t="s">
        <v>10541</v>
      </c>
      <c r="C7247" t="s">
        <v>10541</v>
      </c>
      <c r="D7247" s="23">
        <v>29977481000171</v>
      </c>
      <c r="E7247" t="s">
        <v>1409</v>
      </c>
      <c r="F7247" t="s">
        <v>1386</v>
      </c>
      <c r="G7247">
        <v>21062</v>
      </c>
      <c r="H7247" s="23">
        <v>163127620</v>
      </c>
    </row>
    <row r="7248" spans="1:8" x14ac:dyDescent="0.25">
      <c r="A7248">
        <v>950</v>
      </c>
      <c r="B7248" t="s">
        <v>23477</v>
      </c>
      <c r="C7248" t="s">
        <v>23477</v>
      </c>
      <c r="D7248" s="23"/>
      <c r="E7248" t="s">
        <v>1385</v>
      </c>
      <c r="F7248" t="s">
        <v>1386</v>
      </c>
      <c r="G7248">
        <v>2226</v>
      </c>
      <c r="H7248" s="23"/>
    </row>
    <row r="7249" spans="1:8" x14ac:dyDescent="0.25">
      <c r="A7249">
        <v>15413</v>
      </c>
      <c r="B7249" t="s">
        <v>23478</v>
      </c>
      <c r="C7249" t="s">
        <v>23478</v>
      </c>
      <c r="D7249" s="23"/>
      <c r="E7249" t="s">
        <v>2072</v>
      </c>
      <c r="F7249" t="s">
        <v>1386</v>
      </c>
      <c r="G7249">
        <v>24581</v>
      </c>
      <c r="H7249" s="23"/>
    </row>
    <row r="7250" spans="1:8" x14ac:dyDescent="0.25">
      <c r="A7250">
        <v>6477</v>
      </c>
      <c r="B7250" t="s">
        <v>23478</v>
      </c>
      <c r="C7250" t="s">
        <v>23478</v>
      </c>
      <c r="D7250" s="23"/>
      <c r="E7250" t="s">
        <v>1422</v>
      </c>
      <c r="F7250" t="s">
        <v>1386</v>
      </c>
      <c r="G7250">
        <v>10014</v>
      </c>
      <c r="H7250" s="23"/>
    </row>
    <row r="7251" spans="1:8" x14ac:dyDescent="0.25">
      <c r="A7251">
        <v>11829</v>
      </c>
      <c r="B7251" t="s">
        <v>23479</v>
      </c>
      <c r="C7251" t="s">
        <v>23472</v>
      </c>
      <c r="D7251" s="23"/>
      <c r="E7251" t="s">
        <v>1430</v>
      </c>
      <c r="F7251" t="s">
        <v>1415</v>
      </c>
      <c r="G7251">
        <v>18103</v>
      </c>
      <c r="H7251" s="23"/>
    </row>
    <row r="7252" spans="1:8" x14ac:dyDescent="0.25">
      <c r="A7252">
        <v>1003</v>
      </c>
      <c r="B7252" t="s">
        <v>23480</v>
      </c>
      <c r="C7252" t="s">
        <v>23480</v>
      </c>
      <c r="D7252" s="23"/>
      <c r="E7252" t="s">
        <v>2281</v>
      </c>
      <c r="F7252" t="s">
        <v>1386</v>
      </c>
      <c r="G7252">
        <v>2279</v>
      </c>
      <c r="H7252" s="23"/>
    </row>
    <row r="7253" spans="1:8" x14ac:dyDescent="0.25">
      <c r="A7253">
        <v>432</v>
      </c>
      <c r="B7253" t="s">
        <v>23481</v>
      </c>
      <c r="C7253" t="s">
        <v>23481</v>
      </c>
      <c r="D7253" s="23"/>
      <c r="E7253" t="s">
        <v>1572</v>
      </c>
      <c r="F7253" t="s">
        <v>1386</v>
      </c>
      <c r="G7253">
        <v>1708</v>
      </c>
      <c r="H7253" s="23"/>
    </row>
    <row r="7254" spans="1:8" x14ac:dyDescent="0.25">
      <c r="A7254">
        <v>3155</v>
      </c>
      <c r="B7254" t="s">
        <v>10542</v>
      </c>
      <c r="C7254" t="s">
        <v>10543</v>
      </c>
      <c r="D7254" s="23">
        <v>6114270000100</v>
      </c>
      <c r="E7254" t="s">
        <v>1670</v>
      </c>
      <c r="F7254" t="s">
        <v>1386</v>
      </c>
      <c r="G7254">
        <v>4431</v>
      </c>
      <c r="H7254" s="23">
        <v>161423582</v>
      </c>
    </row>
    <row r="7255" spans="1:8" x14ac:dyDescent="0.25">
      <c r="A7255">
        <v>4167</v>
      </c>
      <c r="B7255" t="s">
        <v>23482</v>
      </c>
      <c r="C7255" t="s">
        <v>23482</v>
      </c>
      <c r="D7255" s="23"/>
      <c r="E7255" t="s">
        <v>1422</v>
      </c>
      <c r="F7255" t="s">
        <v>1386</v>
      </c>
      <c r="G7255">
        <v>1608</v>
      </c>
      <c r="H7255" s="23"/>
    </row>
    <row r="7256" spans="1:8" x14ac:dyDescent="0.25">
      <c r="A7256">
        <v>13302</v>
      </c>
      <c r="B7256" t="s">
        <v>23483</v>
      </c>
      <c r="C7256" t="s">
        <v>23484</v>
      </c>
      <c r="D7256" s="23"/>
      <c r="E7256" t="s">
        <v>7009</v>
      </c>
      <c r="F7256" t="s">
        <v>1386</v>
      </c>
      <c r="G7256">
        <v>20618</v>
      </c>
      <c r="H7256" s="23"/>
    </row>
    <row r="7257" spans="1:8" x14ac:dyDescent="0.25">
      <c r="A7257">
        <v>5406</v>
      </c>
      <c r="B7257" t="s">
        <v>23485</v>
      </c>
      <c r="C7257" t="s">
        <v>23472</v>
      </c>
      <c r="D7257" s="23"/>
      <c r="E7257" t="s">
        <v>1422</v>
      </c>
      <c r="F7257" t="s">
        <v>1386</v>
      </c>
      <c r="G7257">
        <v>1157</v>
      </c>
      <c r="H7257" s="23"/>
    </row>
    <row r="7258" spans="1:8" x14ac:dyDescent="0.25">
      <c r="A7258">
        <v>6109</v>
      </c>
      <c r="B7258" t="s">
        <v>23486</v>
      </c>
      <c r="C7258" t="s">
        <v>23462</v>
      </c>
      <c r="D7258" s="23"/>
      <c r="E7258" t="s">
        <v>1422</v>
      </c>
      <c r="F7258" t="s">
        <v>1386</v>
      </c>
      <c r="G7258">
        <v>5686</v>
      </c>
      <c r="H7258" s="23"/>
    </row>
    <row r="7259" spans="1:8" x14ac:dyDescent="0.25">
      <c r="A7259">
        <v>4526</v>
      </c>
      <c r="B7259" t="s">
        <v>23487</v>
      </c>
      <c r="C7259" t="s">
        <v>23487</v>
      </c>
      <c r="D7259" s="23"/>
      <c r="E7259" t="s">
        <v>1578</v>
      </c>
      <c r="F7259" t="s">
        <v>1386</v>
      </c>
      <c r="G7259">
        <v>6042</v>
      </c>
      <c r="H7259" s="23"/>
    </row>
    <row r="7260" spans="1:8" x14ac:dyDescent="0.25">
      <c r="A7260">
        <v>15529</v>
      </c>
      <c r="B7260" t="s">
        <v>10544</v>
      </c>
      <c r="C7260" t="s">
        <v>10545</v>
      </c>
      <c r="D7260" s="23">
        <v>54618540000162</v>
      </c>
      <c r="E7260" t="s">
        <v>1430</v>
      </c>
      <c r="F7260" t="s">
        <v>1415</v>
      </c>
      <c r="G7260">
        <v>24753</v>
      </c>
      <c r="H7260" s="23">
        <v>116474939</v>
      </c>
    </row>
    <row r="7261" spans="1:8" x14ac:dyDescent="0.25">
      <c r="A7261">
        <v>6013</v>
      </c>
      <c r="B7261" t="s">
        <v>23488</v>
      </c>
      <c r="C7261" t="s">
        <v>23488</v>
      </c>
      <c r="D7261" s="23"/>
      <c r="E7261" t="s">
        <v>1430</v>
      </c>
      <c r="F7261" t="s">
        <v>1415</v>
      </c>
      <c r="G7261">
        <v>9309</v>
      </c>
      <c r="H7261" s="23"/>
    </row>
    <row r="7262" spans="1:8" x14ac:dyDescent="0.25">
      <c r="A7262">
        <v>834</v>
      </c>
      <c r="B7262" t="s">
        <v>23489</v>
      </c>
      <c r="C7262" t="s">
        <v>23489</v>
      </c>
      <c r="D7262" s="23"/>
      <c r="E7262" t="s">
        <v>1744</v>
      </c>
      <c r="F7262" t="s">
        <v>1386</v>
      </c>
      <c r="G7262">
        <v>2110</v>
      </c>
      <c r="H7262" s="23"/>
    </row>
    <row r="7263" spans="1:8" x14ac:dyDescent="0.25">
      <c r="A7263">
        <v>15371</v>
      </c>
      <c r="B7263" t="s">
        <v>23490</v>
      </c>
      <c r="C7263" t="s">
        <v>23490</v>
      </c>
      <c r="D7263" s="23"/>
      <c r="E7263" t="s">
        <v>2555</v>
      </c>
      <c r="F7263" t="s">
        <v>1386</v>
      </c>
      <c r="G7263">
        <v>24538</v>
      </c>
      <c r="H7263" s="23"/>
    </row>
    <row r="7264" spans="1:8" x14ac:dyDescent="0.25">
      <c r="A7264">
        <v>11091</v>
      </c>
      <c r="B7264" t="s">
        <v>23491</v>
      </c>
      <c r="C7264" t="s">
        <v>10545</v>
      </c>
      <c r="D7264" s="23"/>
      <c r="E7264" t="s">
        <v>1723</v>
      </c>
      <c r="F7264" t="s">
        <v>1386</v>
      </c>
      <c r="G7264">
        <v>10938</v>
      </c>
      <c r="H7264" s="23"/>
    </row>
    <row r="7265" spans="1:8" x14ac:dyDescent="0.25">
      <c r="A7265">
        <v>337</v>
      </c>
      <c r="B7265" t="s">
        <v>23492</v>
      </c>
      <c r="C7265" t="s">
        <v>23492</v>
      </c>
      <c r="D7265" s="23"/>
      <c r="E7265" t="s">
        <v>1422</v>
      </c>
      <c r="F7265" t="s">
        <v>1386</v>
      </c>
      <c r="G7265">
        <v>1613</v>
      </c>
      <c r="H7265" s="23"/>
    </row>
    <row r="7266" spans="1:8" x14ac:dyDescent="0.25">
      <c r="A7266">
        <v>6915</v>
      </c>
      <c r="B7266" t="s">
        <v>23493</v>
      </c>
      <c r="C7266" t="s">
        <v>23462</v>
      </c>
      <c r="D7266" s="23"/>
      <c r="E7266" t="s">
        <v>1564</v>
      </c>
      <c r="F7266" t="s">
        <v>1386</v>
      </c>
      <c r="G7266">
        <v>626</v>
      </c>
      <c r="H7266" s="23"/>
    </row>
    <row r="7267" spans="1:8" x14ac:dyDescent="0.25">
      <c r="A7267">
        <v>7465</v>
      </c>
      <c r="B7267" t="s">
        <v>23494</v>
      </c>
      <c r="C7267" t="s">
        <v>10545</v>
      </c>
      <c r="D7267" s="23"/>
      <c r="E7267" t="s">
        <v>1422</v>
      </c>
      <c r="F7267" t="s">
        <v>1386</v>
      </c>
      <c r="G7267">
        <v>6756</v>
      </c>
      <c r="H7267" s="23"/>
    </row>
    <row r="7268" spans="1:8" x14ac:dyDescent="0.25">
      <c r="A7268">
        <v>9226</v>
      </c>
      <c r="B7268" t="s">
        <v>23495</v>
      </c>
      <c r="C7268" t="s">
        <v>23472</v>
      </c>
      <c r="D7268" s="23"/>
      <c r="E7268" t="s">
        <v>1422</v>
      </c>
      <c r="F7268" t="s">
        <v>1386</v>
      </c>
      <c r="G7268">
        <v>11955</v>
      </c>
      <c r="H7268" s="23"/>
    </row>
    <row r="7269" spans="1:8" x14ac:dyDescent="0.25">
      <c r="A7269">
        <v>15547</v>
      </c>
      <c r="B7269" t="s">
        <v>23496</v>
      </c>
      <c r="C7269" t="s">
        <v>23472</v>
      </c>
      <c r="D7269" s="23"/>
      <c r="E7269" t="s">
        <v>1530</v>
      </c>
      <c r="F7269" t="s">
        <v>1386</v>
      </c>
      <c r="G7269">
        <v>24035</v>
      </c>
      <c r="H7269" s="23"/>
    </row>
    <row r="7270" spans="1:8" x14ac:dyDescent="0.25">
      <c r="A7270">
        <v>11120</v>
      </c>
      <c r="B7270" t="s">
        <v>10546</v>
      </c>
      <c r="C7270" t="s">
        <v>10546</v>
      </c>
      <c r="D7270" s="23">
        <v>34753438000162</v>
      </c>
      <c r="E7270" t="s">
        <v>1385</v>
      </c>
      <c r="F7270" t="s">
        <v>1386</v>
      </c>
      <c r="G7270">
        <v>16924</v>
      </c>
      <c r="H7270" s="23">
        <v>163482330</v>
      </c>
    </row>
    <row r="7271" spans="1:8" x14ac:dyDescent="0.25">
      <c r="A7271">
        <v>12618</v>
      </c>
      <c r="B7271" t="s">
        <v>23497</v>
      </c>
      <c r="C7271" t="s">
        <v>23457</v>
      </c>
      <c r="D7271" s="23"/>
      <c r="E7271" t="s">
        <v>1422</v>
      </c>
      <c r="F7271" t="s">
        <v>1386</v>
      </c>
      <c r="G7271">
        <v>5543</v>
      </c>
      <c r="H7271" s="23"/>
    </row>
    <row r="7272" spans="1:8" x14ac:dyDescent="0.25">
      <c r="A7272">
        <v>11907</v>
      </c>
      <c r="B7272" t="s">
        <v>10547</v>
      </c>
      <c r="C7272" t="s">
        <v>10547</v>
      </c>
      <c r="D7272" s="23">
        <v>24824957000110</v>
      </c>
      <c r="E7272" t="s">
        <v>1385</v>
      </c>
      <c r="F7272" t="s">
        <v>1386</v>
      </c>
      <c r="G7272">
        <v>18299</v>
      </c>
      <c r="H7272" s="23">
        <v>162724926</v>
      </c>
    </row>
    <row r="7273" spans="1:8" x14ac:dyDescent="0.25">
      <c r="A7273">
        <v>8810</v>
      </c>
      <c r="B7273" t="s">
        <v>23498</v>
      </c>
      <c r="C7273" t="s">
        <v>10545</v>
      </c>
      <c r="D7273" s="23"/>
      <c r="E7273" t="s">
        <v>1422</v>
      </c>
      <c r="F7273" t="s">
        <v>1386</v>
      </c>
      <c r="G7273">
        <v>10473</v>
      </c>
      <c r="H7273" s="23"/>
    </row>
    <row r="7274" spans="1:8" x14ac:dyDescent="0.25">
      <c r="A7274">
        <v>15031</v>
      </c>
      <c r="B7274" t="s">
        <v>23499</v>
      </c>
      <c r="C7274" t="s">
        <v>23472</v>
      </c>
      <c r="D7274" s="23"/>
      <c r="E7274" t="s">
        <v>1723</v>
      </c>
      <c r="F7274" t="s">
        <v>1386</v>
      </c>
      <c r="G7274">
        <v>6698</v>
      </c>
      <c r="H7274" s="23"/>
    </row>
    <row r="7275" spans="1:8" x14ac:dyDescent="0.25">
      <c r="A7275">
        <v>15758</v>
      </c>
      <c r="B7275" t="s">
        <v>23500</v>
      </c>
      <c r="C7275" t="s">
        <v>23500</v>
      </c>
      <c r="D7275" s="23"/>
      <c r="E7275" t="s">
        <v>3083</v>
      </c>
      <c r="F7275" t="s">
        <v>1386</v>
      </c>
      <c r="G7275">
        <v>25048</v>
      </c>
      <c r="H7275" s="23"/>
    </row>
    <row r="7276" spans="1:8" x14ac:dyDescent="0.25">
      <c r="A7276">
        <v>9162</v>
      </c>
      <c r="B7276" t="s">
        <v>23501</v>
      </c>
      <c r="C7276" t="s">
        <v>23501</v>
      </c>
      <c r="D7276" s="23"/>
      <c r="E7276" t="s">
        <v>1638</v>
      </c>
      <c r="F7276" t="s">
        <v>1386</v>
      </c>
      <c r="G7276">
        <v>13670</v>
      </c>
      <c r="H7276" s="23"/>
    </row>
    <row r="7277" spans="1:8" x14ac:dyDescent="0.25">
      <c r="A7277">
        <v>7295</v>
      </c>
      <c r="B7277" t="s">
        <v>10548</v>
      </c>
      <c r="C7277" t="s">
        <v>10548</v>
      </c>
      <c r="D7277" s="23">
        <v>18191828000130</v>
      </c>
      <c r="E7277" t="s">
        <v>2454</v>
      </c>
      <c r="F7277" t="s">
        <v>1386</v>
      </c>
      <c r="G7277">
        <v>11222</v>
      </c>
      <c r="H7277" s="23">
        <v>162148127</v>
      </c>
    </row>
    <row r="7278" spans="1:8" x14ac:dyDescent="0.25">
      <c r="A7278">
        <v>370</v>
      </c>
      <c r="B7278" t="s">
        <v>23502</v>
      </c>
      <c r="C7278" t="s">
        <v>23502</v>
      </c>
      <c r="D7278" s="23"/>
      <c r="E7278" t="s">
        <v>1723</v>
      </c>
      <c r="F7278" t="s">
        <v>1386</v>
      </c>
      <c r="G7278">
        <v>1646</v>
      </c>
      <c r="H7278" s="23"/>
    </row>
    <row r="7279" spans="1:8" x14ac:dyDescent="0.25">
      <c r="A7279">
        <v>15363</v>
      </c>
      <c r="B7279" t="s">
        <v>23503</v>
      </c>
      <c r="C7279" t="s">
        <v>23503</v>
      </c>
      <c r="D7279" s="23"/>
      <c r="E7279" t="s">
        <v>1805</v>
      </c>
      <c r="F7279" t="s">
        <v>1386</v>
      </c>
      <c r="G7279">
        <v>24528</v>
      </c>
      <c r="H7279" s="23"/>
    </row>
    <row r="7280" spans="1:8" x14ac:dyDescent="0.25">
      <c r="A7280">
        <v>2189</v>
      </c>
      <c r="B7280" t="s">
        <v>10549</v>
      </c>
      <c r="C7280" t="s">
        <v>10550</v>
      </c>
      <c r="D7280" s="23">
        <v>24495996000111</v>
      </c>
      <c r="E7280" t="s">
        <v>1409</v>
      </c>
      <c r="F7280" t="s">
        <v>1386</v>
      </c>
      <c r="G7280">
        <v>3465</v>
      </c>
      <c r="H7280" s="23">
        <v>160855314</v>
      </c>
    </row>
    <row r="7281" spans="1:8" x14ac:dyDescent="0.25">
      <c r="A7281">
        <v>1665</v>
      </c>
      <c r="B7281" t="s">
        <v>10551</v>
      </c>
      <c r="C7281" t="s">
        <v>10552</v>
      </c>
      <c r="D7281" s="23">
        <v>11900081000100</v>
      </c>
      <c r="E7281" t="s">
        <v>1527</v>
      </c>
      <c r="F7281" t="s">
        <v>1386</v>
      </c>
      <c r="G7281">
        <v>2941</v>
      </c>
      <c r="H7281" s="23">
        <v>160363519</v>
      </c>
    </row>
    <row r="7282" spans="1:8" x14ac:dyDescent="0.25">
      <c r="A7282">
        <v>15904</v>
      </c>
      <c r="B7282" t="s">
        <v>23504</v>
      </c>
      <c r="C7282" t="s">
        <v>23505</v>
      </c>
      <c r="D7282" s="23"/>
      <c r="E7282" t="s">
        <v>1422</v>
      </c>
      <c r="F7282" t="s">
        <v>1386</v>
      </c>
      <c r="G7282">
        <v>23643</v>
      </c>
      <c r="H7282" s="23"/>
    </row>
    <row r="7283" spans="1:8" x14ac:dyDescent="0.25">
      <c r="A7283">
        <v>11048</v>
      </c>
      <c r="B7283" t="s">
        <v>10553</v>
      </c>
      <c r="C7283" t="s">
        <v>10553</v>
      </c>
      <c r="D7283" s="23">
        <v>32835165000170</v>
      </c>
      <c r="E7283" t="s">
        <v>1385</v>
      </c>
      <c r="F7283" t="s">
        <v>1386</v>
      </c>
      <c r="G7283">
        <v>16851</v>
      </c>
      <c r="H7283" s="23">
        <v>163342237</v>
      </c>
    </row>
    <row r="7284" spans="1:8" x14ac:dyDescent="0.25">
      <c r="A7284">
        <v>13962</v>
      </c>
      <c r="B7284" t="s">
        <v>23506</v>
      </c>
      <c r="C7284" t="s">
        <v>23507</v>
      </c>
      <c r="D7284" s="23"/>
      <c r="E7284" t="s">
        <v>1422</v>
      </c>
      <c r="F7284" t="s">
        <v>1386</v>
      </c>
      <c r="G7284">
        <v>6259</v>
      </c>
      <c r="H7284" s="23"/>
    </row>
    <row r="7285" spans="1:8" x14ac:dyDescent="0.25">
      <c r="A7285">
        <v>379</v>
      </c>
      <c r="B7285" t="s">
        <v>23508</v>
      </c>
      <c r="C7285" t="s">
        <v>23508</v>
      </c>
      <c r="D7285" s="23"/>
      <c r="E7285" t="s">
        <v>1422</v>
      </c>
      <c r="F7285" t="s">
        <v>1386</v>
      </c>
      <c r="G7285">
        <v>1655</v>
      </c>
      <c r="H7285" s="23"/>
    </row>
    <row r="7286" spans="1:8" x14ac:dyDescent="0.25">
      <c r="A7286">
        <v>1295</v>
      </c>
      <c r="B7286" t="s">
        <v>10554</v>
      </c>
      <c r="C7286" t="s">
        <v>10555</v>
      </c>
      <c r="D7286" s="23">
        <v>10445444000194</v>
      </c>
      <c r="E7286" t="s">
        <v>1578</v>
      </c>
      <c r="F7286" t="s">
        <v>1386</v>
      </c>
      <c r="G7286">
        <v>2571</v>
      </c>
      <c r="H7286" s="23">
        <v>161592171</v>
      </c>
    </row>
    <row r="7287" spans="1:8" x14ac:dyDescent="0.25">
      <c r="A7287">
        <v>1131</v>
      </c>
      <c r="B7287" t="s">
        <v>23509</v>
      </c>
      <c r="C7287" t="s">
        <v>23510</v>
      </c>
      <c r="D7287" s="23"/>
      <c r="E7287" t="s">
        <v>1422</v>
      </c>
      <c r="F7287" t="s">
        <v>1386</v>
      </c>
      <c r="G7287">
        <v>6302</v>
      </c>
      <c r="H7287" s="23"/>
    </row>
    <row r="7288" spans="1:8" x14ac:dyDescent="0.25">
      <c r="A7288">
        <v>13952</v>
      </c>
      <c r="B7288" t="s">
        <v>10556</v>
      </c>
      <c r="C7288" t="s">
        <v>10556</v>
      </c>
      <c r="D7288" s="23">
        <v>34514314000124</v>
      </c>
      <c r="E7288" t="s">
        <v>1848</v>
      </c>
      <c r="F7288" t="s">
        <v>1386</v>
      </c>
      <c r="G7288">
        <v>21738</v>
      </c>
      <c r="H7288" s="23">
        <v>163464570</v>
      </c>
    </row>
    <row r="7289" spans="1:8" x14ac:dyDescent="0.25">
      <c r="A7289">
        <v>10281</v>
      </c>
      <c r="B7289" t="s">
        <v>10557</v>
      </c>
      <c r="C7289" t="s">
        <v>10557</v>
      </c>
      <c r="D7289" s="23">
        <v>10172477000108</v>
      </c>
      <c r="E7289" t="s">
        <v>1385</v>
      </c>
      <c r="F7289" t="s">
        <v>1386</v>
      </c>
      <c r="G7289">
        <v>15510</v>
      </c>
      <c r="H7289" s="23">
        <v>161573924</v>
      </c>
    </row>
    <row r="7290" spans="1:8" x14ac:dyDescent="0.25">
      <c r="A7290">
        <v>2680</v>
      </c>
      <c r="B7290" t="s">
        <v>10558</v>
      </c>
      <c r="C7290" t="s">
        <v>10555</v>
      </c>
      <c r="D7290" s="23">
        <v>4109215000104</v>
      </c>
      <c r="E7290" t="s">
        <v>1533</v>
      </c>
      <c r="F7290" t="s">
        <v>1386</v>
      </c>
      <c r="G7290">
        <v>3956</v>
      </c>
      <c r="H7290" s="23">
        <v>161301142</v>
      </c>
    </row>
    <row r="7291" spans="1:8" x14ac:dyDescent="0.25">
      <c r="A7291">
        <v>15104</v>
      </c>
      <c r="B7291" t="s">
        <v>10559</v>
      </c>
      <c r="C7291" t="s">
        <v>10560</v>
      </c>
      <c r="D7291" s="23">
        <v>36463794000177</v>
      </c>
      <c r="E7291" t="s">
        <v>1385</v>
      </c>
      <c r="F7291" t="s">
        <v>1386</v>
      </c>
      <c r="G7291">
        <v>23983</v>
      </c>
      <c r="H7291" s="23">
        <v>163609918</v>
      </c>
    </row>
    <row r="7292" spans="1:8" x14ac:dyDescent="0.25">
      <c r="A7292">
        <v>6902</v>
      </c>
      <c r="B7292" t="s">
        <v>10561</v>
      </c>
      <c r="C7292" t="s">
        <v>10561</v>
      </c>
      <c r="D7292" s="23">
        <v>4889046000164</v>
      </c>
      <c r="E7292" t="s">
        <v>2357</v>
      </c>
      <c r="F7292" t="s">
        <v>1386</v>
      </c>
      <c r="G7292">
        <v>10869</v>
      </c>
      <c r="H7292" s="23">
        <v>161348513</v>
      </c>
    </row>
    <row r="7293" spans="1:8" x14ac:dyDescent="0.25">
      <c r="A7293">
        <v>9283</v>
      </c>
      <c r="B7293" t="s">
        <v>23511</v>
      </c>
      <c r="C7293" t="s">
        <v>23457</v>
      </c>
      <c r="D7293" s="23"/>
      <c r="E7293" t="s">
        <v>1422</v>
      </c>
      <c r="F7293" t="s">
        <v>1386</v>
      </c>
      <c r="G7293">
        <v>7</v>
      </c>
      <c r="H7293" s="23"/>
    </row>
    <row r="7294" spans="1:8" x14ac:dyDescent="0.25">
      <c r="A7294">
        <v>12810</v>
      </c>
      <c r="B7294" t="s">
        <v>23512</v>
      </c>
      <c r="C7294" t="s">
        <v>23512</v>
      </c>
      <c r="D7294" s="23"/>
      <c r="E7294" t="s">
        <v>1385</v>
      </c>
      <c r="F7294" t="s">
        <v>1386</v>
      </c>
      <c r="G7294">
        <v>19848</v>
      </c>
      <c r="H7294" s="23"/>
    </row>
    <row r="7295" spans="1:8" x14ac:dyDescent="0.25">
      <c r="A7295">
        <v>238</v>
      </c>
      <c r="B7295" t="s">
        <v>23513</v>
      </c>
      <c r="C7295" t="s">
        <v>23513</v>
      </c>
      <c r="D7295" s="23"/>
      <c r="E7295" t="s">
        <v>1533</v>
      </c>
      <c r="F7295" t="s">
        <v>1386</v>
      </c>
      <c r="G7295">
        <v>1514</v>
      </c>
      <c r="H7295" s="23"/>
    </row>
    <row r="7296" spans="1:8" x14ac:dyDescent="0.25">
      <c r="A7296">
        <v>2360</v>
      </c>
      <c r="B7296" t="s">
        <v>10562</v>
      </c>
      <c r="C7296" t="s">
        <v>10563</v>
      </c>
      <c r="D7296" s="23">
        <v>3150022000126</v>
      </c>
      <c r="E7296" t="s">
        <v>2148</v>
      </c>
      <c r="F7296" t="s">
        <v>1386</v>
      </c>
      <c r="G7296">
        <v>3636</v>
      </c>
      <c r="H7296" s="23">
        <v>160311217</v>
      </c>
    </row>
    <row r="7297" spans="1:8" x14ac:dyDescent="0.25">
      <c r="A7297">
        <v>12609</v>
      </c>
      <c r="B7297" t="s">
        <v>10564</v>
      </c>
      <c r="C7297" t="s">
        <v>10565</v>
      </c>
      <c r="D7297" s="23">
        <v>20285133000169</v>
      </c>
      <c r="E7297" t="s">
        <v>6328</v>
      </c>
      <c r="F7297" t="s">
        <v>1398</v>
      </c>
      <c r="G7297">
        <v>19616</v>
      </c>
      <c r="H7297" s="23">
        <v>204092760</v>
      </c>
    </row>
    <row r="7298" spans="1:8" x14ac:dyDescent="0.25">
      <c r="A7298">
        <v>9235</v>
      </c>
      <c r="B7298" t="s">
        <v>10566</v>
      </c>
      <c r="C7298" t="s">
        <v>10566</v>
      </c>
      <c r="D7298" s="23">
        <v>203838000182</v>
      </c>
      <c r="E7298" t="s">
        <v>1385</v>
      </c>
      <c r="F7298" t="s">
        <v>1386</v>
      </c>
      <c r="G7298">
        <v>13728</v>
      </c>
      <c r="H7298" s="23">
        <v>161057560</v>
      </c>
    </row>
    <row r="7299" spans="1:8" x14ac:dyDescent="0.25">
      <c r="A7299">
        <v>10086</v>
      </c>
      <c r="B7299" t="s">
        <v>10567</v>
      </c>
      <c r="C7299" t="s">
        <v>10567</v>
      </c>
      <c r="D7299" s="23">
        <v>29793599000140</v>
      </c>
      <c r="E7299" t="s">
        <v>1385</v>
      </c>
      <c r="F7299" t="s">
        <v>1386</v>
      </c>
      <c r="G7299">
        <v>14953</v>
      </c>
      <c r="H7299" s="23">
        <v>163143145</v>
      </c>
    </row>
    <row r="7300" spans="1:8" x14ac:dyDescent="0.25">
      <c r="A7300">
        <v>514</v>
      </c>
      <c r="B7300" t="s">
        <v>23514</v>
      </c>
      <c r="C7300" t="s">
        <v>23514</v>
      </c>
      <c r="D7300" s="23"/>
      <c r="E7300" t="s">
        <v>1422</v>
      </c>
      <c r="F7300" t="s">
        <v>1386</v>
      </c>
      <c r="G7300">
        <v>1790</v>
      </c>
      <c r="H7300" s="23"/>
    </row>
    <row r="7301" spans="1:8" x14ac:dyDescent="0.25">
      <c r="A7301">
        <v>5089</v>
      </c>
      <c r="B7301" t="s">
        <v>23515</v>
      </c>
      <c r="C7301" t="s">
        <v>23515</v>
      </c>
      <c r="D7301" s="23"/>
      <c r="E7301" t="s">
        <v>1422</v>
      </c>
      <c r="F7301" t="s">
        <v>1386</v>
      </c>
      <c r="G7301">
        <v>8127</v>
      </c>
      <c r="H7301" s="23"/>
    </row>
    <row r="7302" spans="1:8" x14ac:dyDescent="0.25">
      <c r="A7302">
        <v>2462</v>
      </c>
      <c r="B7302" t="s">
        <v>10568</v>
      </c>
      <c r="C7302" t="s">
        <v>10569</v>
      </c>
      <c r="D7302" s="23">
        <v>3447923000184</v>
      </c>
      <c r="E7302" t="s">
        <v>1385</v>
      </c>
      <c r="F7302" t="s">
        <v>1386</v>
      </c>
      <c r="G7302">
        <v>3738</v>
      </c>
      <c r="H7302" s="23">
        <v>161262406</v>
      </c>
    </row>
    <row r="7303" spans="1:8" x14ac:dyDescent="0.25">
      <c r="A7303">
        <v>13581</v>
      </c>
      <c r="B7303" t="s">
        <v>23516</v>
      </c>
      <c r="C7303" t="s">
        <v>23516</v>
      </c>
      <c r="D7303" s="23"/>
      <c r="E7303" t="s">
        <v>1422</v>
      </c>
      <c r="F7303" t="s">
        <v>1386</v>
      </c>
      <c r="G7303">
        <v>21195</v>
      </c>
      <c r="H7303" s="23"/>
    </row>
    <row r="7304" spans="1:8" x14ac:dyDescent="0.25">
      <c r="A7304">
        <v>1045</v>
      </c>
      <c r="B7304" t="s">
        <v>23517</v>
      </c>
      <c r="C7304" t="s">
        <v>23517</v>
      </c>
      <c r="D7304" s="23"/>
      <c r="E7304" t="s">
        <v>1530</v>
      </c>
      <c r="F7304" t="s">
        <v>1386</v>
      </c>
      <c r="G7304">
        <v>2321</v>
      </c>
      <c r="H7304" s="23"/>
    </row>
    <row r="7305" spans="1:8" x14ac:dyDescent="0.25">
      <c r="A7305">
        <v>2446</v>
      </c>
      <c r="B7305" t="s">
        <v>10570</v>
      </c>
      <c r="C7305" t="s">
        <v>10571</v>
      </c>
      <c r="D7305" s="23">
        <v>3420107000187</v>
      </c>
      <c r="E7305" t="s">
        <v>2687</v>
      </c>
      <c r="F7305" t="s">
        <v>1386</v>
      </c>
      <c r="G7305">
        <v>3722</v>
      </c>
      <c r="H7305" s="23" t="s">
        <v>10572</v>
      </c>
    </row>
    <row r="7306" spans="1:8" x14ac:dyDescent="0.25">
      <c r="A7306">
        <v>4278</v>
      </c>
      <c r="B7306" t="s">
        <v>23518</v>
      </c>
      <c r="C7306" t="s">
        <v>23518</v>
      </c>
      <c r="D7306" s="23"/>
      <c r="E7306" t="s">
        <v>1422</v>
      </c>
      <c r="F7306" t="s">
        <v>1386</v>
      </c>
      <c r="G7306">
        <v>1668</v>
      </c>
      <c r="H7306" s="23"/>
    </row>
    <row r="7307" spans="1:8" x14ac:dyDescent="0.25">
      <c r="A7307">
        <v>118</v>
      </c>
      <c r="B7307" t="s">
        <v>23519</v>
      </c>
      <c r="C7307" t="s">
        <v>23519</v>
      </c>
      <c r="D7307" s="23"/>
      <c r="E7307" t="s">
        <v>1422</v>
      </c>
      <c r="F7307" t="s">
        <v>1386</v>
      </c>
      <c r="G7307">
        <v>1394</v>
      </c>
      <c r="H7307" s="23"/>
    </row>
    <row r="7308" spans="1:8" x14ac:dyDescent="0.25">
      <c r="A7308">
        <v>9204</v>
      </c>
      <c r="B7308" t="s">
        <v>10573</v>
      </c>
      <c r="C7308" t="s">
        <v>10573</v>
      </c>
      <c r="D7308" s="23">
        <v>10249215000102</v>
      </c>
      <c r="E7308" t="s">
        <v>1452</v>
      </c>
      <c r="F7308" t="s">
        <v>1386</v>
      </c>
      <c r="G7308">
        <v>13706</v>
      </c>
      <c r="H7308" s="23">
        <v>161582427</v>
      </c>
    </row>
    <row r="7309" spans="1:8" x14ac:dyDescent="0.25">
      <c r="A7309">
        <v>12765</v>
      </c>
      <c r="B7309" t="s">
        <v>23520</v>
      </c>
      <c r="C7309" t="s">
        <v>23521</v>
      </c>
      <c r="D7309" s="23"/>
      <c r="E7309" t="s">
        <v>1422</v>
      </c>
      <c r="F7309" t="s">
        <v>1386</v>
      </c>
      <c r="G7309">
        <v>19356</v>
      </c>
      <c r="H7309" s="23"/>
    </row>
    <row r="7310" spans="1:8" x14ac:dyDescent="0.25">
      <c r="A7310">
        <v>13609</v>
      </c>
      <c r="B7310" t="s">
        <v>23522</v>
      </c>
      <c r="C7310" t="s">
        <v>23522</v>
      </c>
      <c r="D7310" s="23"/>
      <c r="E7310" t="s">
        <v>1422</v>
      </c>
      <c r="F7310" t="s">
        <v>1386</v>
      </c>
      <c r="G7310">
        <v>21237</v>
      </c>
      <c r="H7310" s="23"/>
    </row>
    <row r="7311" spans="1:8" x14ac:dyDescent="0.25">
      <c r="A7311">
        <v>10317</v>
      </c>
      <c r="B7311" t="s">
        <v>23523</v>
      </c>
      <c r="C7311" t="s">
        <v>23420</v>
      </c>
      <c r="D7311" s="23"/>
      <c r="E7311" t="s">
        <v>1422</v>
      </c>
      <c r="F7311" t="s">
        <v>1386</v>
      </c>
      <c r="G7311">
        <v>5498</v>
      </c>
      <c r="H7311" s="23"/>
    </row>
    <row r="7312" spans="1:8" x14ac:dyDescent="0.25">
      <c r="A7312">
        <v>874</v>
      </c>
      <c r="B7312" t="s">
        <v>23524</v>
      </c>
      <c r="C7312" t="s">
        <v>23524</v>
      </c>
      <c r="D7312" s="23"/>
      <c r="E7312" t="s">
        <v>1385</v>
      </c>
      <c r="F7312" t="s">
        <v>1386</v>
      </c>
      <c r="G7312">
        <v>2150</v>
      </c>
      <c r="H7312" s="23"/>
    </row>
    <row r="7313" spans="1:8" x14ac:dyDescent="0.25">
      <c r="A7313">
        <v>2102</v>
      </c>
      <c r="B7313" t="s">
        <v>10574</v>
      </c>
      <c r="C7313" t="s">
        <v>10575</v>
      </c>
      <c r="D7313" s="23">
        <v>2284929000115</v>
      </c>
      <c r="E7313" t="s">
        <v>1385</v>
      </c>
      <c r="F7313" t="s">
        <v>1386</v>
      </c>
      <c r="G7313">
        <v>3378</v>
      </c>
      <c r="H7313" s="23">
        <v>161600824</v>
      </c>
    </row>
    <row r="7314" spans="1:8" x14ac:dyDescent="0.25">
      <c r="A7314">
        <v>857</v>
      </c>
      <c r="B7314" t="s">
        <v>23525</v>
      </c>
      <c r="C7314" t="s">
        <v>23525</v>
      </c>
      <c r="D7314" s="23"/>
      <c r="E7314" t="s">
        <v>1792</v>
      </c>
      <c r="F7314" t="s">
        <v>1386</v>
      </c>
      <c r="G7314">
        <v>2133</v>
      </c>
      <c r="H7314" s="23"/>
    </row>
    <row r="7315" spans="1:8" x14ac:dyDescent="0.25">
      <c r="A7315">
        <v>4763</v>
      </c>
      <c r="B7315" t="s">
        <v>23526</v>
      </c>
      <c r="C7315" t="s">
        <v>23526</v>
      </c>
      <c r="D7315" s="23"/>
      <c r="E7315" t="s">
        <v>1564</v>
      </c>
      <c r="F7315" t="s">
        <v>1386</v>
      </c>
      <c r="G7315">
        <v>7364</v>
      </c>
      <c r="H7315" s="23"/>
    </row>
    <row r="7316" spans="1:8" x14ac:dyDescent="0.25">
      <c r="A7316">
        <v>1254</v>
      </c>
      <c r="B7316" t="s">
        <v>10576</v>
      </c>
      <c r="C7316" t="s">
        <v>10575</v>
      </c>
      <c r="D7316" s="23">
        <v>10267765000146</v>
      </c>
      <c r="E7316" t="s">
        <v>1670</v>
      </c>
      <c r="F7316" t="s">
        <v>1386</v>
      </c>
      <c r="G7316">
        <v>2530</v>
      </c>
      <c r="H7316" s="23">
        <v>161579698</v>
      </c>
    </row>
    <row r="7317" spans="1:8" x14ac:dyDescent="0.25">
      <c r="A7317">
        <v>517</v>
      </c>
      <c r="B7317" t="s">
        <v>23527</v>
      </c>
      <c r="C7317" t="s">
        <v>23527</v>
      </c>
      <c r="D7317" s="23"/>
      <c r="E7317" t="s">
        <v>2050</v>
      </c>
      <c r="F7317" t="s">
        <v>1386</v>
      </c>
      <c r="G7317">
        <v>1793</v>
      </c>
      <c r="H7317" s="23"/>
    </row>
    <row r="7318" spans="1:8" x14ac:dyDescent="0.25">
      <c r="A7318">
        <v>1977</v>
      </c>
      <c r="B7318" t="s">
        <v>10577</v>
      </c>
      <c r="C7318" t="s">
        <v>10578</v>
      </c>
      <c r="D7318" s="23">
        <v>14735098000130</v>
      </c>
      <c r="E7318" t="s">
        <v>1385</v>
      </c>
      <c r="F7318" t="s">
        <v>1386</v>
      </c>
      <c r="G7318">
        <v>3253</v>
      </c>
      <c r="H7318" s="23">
        <v>161918239</v>
      </c>
    </row>
    <row r="7319" spans="1:8" x14ac:dyDescent="0.25">
      <c r="A7319">
        <v>6680</v>
      </c>
      <c r="B7319" t="s">
        <v>23528</v>
      </c>
      <c r="C7319" t="s">
        <v>23529</v>
      </c>
      <c r="D7319" s="23"/>
      <c r="E7319" t="s">
        <v>1422</v>
      </c>
      <c r="F7319" t="s">
        <v>1386</v>
      </c>
      <c r="G7319">
        <v>7539</v>
      </c>
      <c r="H7319" s="23"/>
    </row>
    <row r="7320" spans="1:8" x14ac:dyDescent="0.25">
      <c r="A7320">
        <v>7637</v>
      </c>
      <c r="B7320" t="s">
        <v>10579</v>
      </c>
      <c r="C7320" t="s">
        <v>10579</v>
      </c>
      <c r="D7320" s="23">
        <v>8341877000158</v>
      </c>
      <c r="E7320" t="s">
        <v>1385</v>
      </c>
      <c r="F7320" t="s">
        <v>1386</v>
      </c>
      <c r="G7320">
        <v>11917</v>
      </c>
      <c r="H7320" s="23">
        <v>160193087</v>
      </c>
    </row>
    <row r="7321" spans="1:8" x14ac:dyDescent="0.25">
      <c r="A7321">
        <v>6212</v>
      </c>
      <c r="B7321" t="s">
        <v>23530</v>
      </c>
      <c r="C7321" t="s">
        <v>23457</v>
      </c>
      <c r="D7321" s="23"/>
      <c r="E7321" t="s">
        <v>1422</v>
      </c>
      <c r="F7321" t="s">
        <v>1386</v>
      </c>
      <c r="G7321">
        <v>9046</v>
      </c>
      <c r="H7321" s="23"/>
    </row>
    <row r="7322" spans="1:8" x14ac:dyDescent="0.25">
      <c r="A7322">
        <v>7203</v>
      </c>
      <c r="B7322" t="s">
        <v>10580</v>
      </c>
      <c r="C7322" t="s">
        <v>10580</v>
      </c>
      <c r="D7322" s="23">
        <v>17422498000183</v>
      </c>
      <c r="E7322" t="s">
        <v>2281</v>
      </c>
      <c r="F7322" t="s">
        <v>1386</v>
      </c>
      <c r="G7322">
        <v>11145</v>
      </c>
      <c r="H7322" s="23">
        <v>162085540</v>
      </c>
    </row>
    <row r="7323" spans="1:8" x14ac:dyDescent="0.25">
      <c r="A7323">
        <v>6701</v>
      </c>
      <c r="B7323" t="s">
        <v>23531</v>
      </c>
      <c r="C7323" t="s">
        <v>23531</v>
      </c>
      <c r="D7323" s="23"/>
      <c r="E7323" t="s">
        <v>1422</v>
      </c>
      <c r="F7323" t="s">
        <v>1386</v>
      </c>
      <c r="G7323">
        <v>7505</v>
      </c>
      <c r="H7323" s="23"/>
    </row>
    <row r="7324" spans="1:8" x14ac:dyDescent="0.25">
      <c r="A7324">
        <v>1035</v>
      </c>
      <c r="B7324" t="s">
        <v>23532</v>
      </c>
      <c r="C7324" t="s">
        <v>23532</v>
      </c>
      <c r="D7324" s="23"/>
      <c r="E7324" t="s">
        <v>1533</v>
      </c>
      <c r="F7324" t="s">
        <v>1386</v>
      </c>
      <c r="G7324">
        <v>2311</v>
      </c>
      <c r="H7324" s="23"/>
    </row>
    <row r="7325" spans="1:8" x14ac:dyDescent="0.25">
      <c r="A7325">
        <v>848</v>
      </c>
      <c r="B7325" t="s">
        <v>23533</v>
      </c>
      <c r="C7325" t="s">
        <v>23533</v>
      </c>
      <c r="D7325" s="23"/>
      <c r="E7325" t="s">
        <v>1385</v>
      </c>
      <c r="F7325" t="s">
        <v>1386</v>
      </c>
      <c r="G7325">
        <v>2124</v>
      </c>
      <c r="H7325" s="23"/>
    </row>
    <row r="7326" spans="1:8" x14ac:dyDescent="0.25">
      <c r="A7326">
        <v>477</v>
      </c>
      <c r="B7326" t="s">
        <v>23534</v>
      </c>
      <c r="C7326" t="s">
        <v>23534</v>
      </c>
      <c r="D7326" s="23"/>
      <c r="E7326" t="s">
        <v>2050</v>
      </c>
      <c r="F7326" t="s">
        <v>1386</v>
      </c>
      <c r="G7326">
        <v>1753</v>
      </c>
      <c r="H7326" s="23"/>
    </row>
    <row r="7327" spans="1:8" x14ac:dyDescent="0.25">
      <c r="A7327">
        <v>2013</v>
      </c>
      <c r="B7327" t="s">
        <v>10581</v>
      </c>
      <c r="C7327" t="s">
        <v>10582</v>
      </c>
      <c r="D7327" s="23">
        <v>1711135000128</v>
      </c>
      <c r="E7327" t="s">
        <v>1527</v>
      </c>
      <c r="F7327" t="s">
        <v>1386</v>
      </c>
      <c r="G7327">
        <v>3289</v>
      </c>
      <c r="H7327" s="23">
        <v>161150713</v>
      </c>
    </row>
    <row r="7328" spans="1:8" x14ac:dyDescent="0.25">
      <c r="A7328">
        <v>14025</v>
      </c>
      <c r="B7328" t="s">
        <v>23535</v>
      </c>
      <c r="C7328" t="s">
        <v>23536</v>
      </c>
      <c r="D7328" s="23"/>
      <c r="E7328" t="s">
        <v>1422</v>
      </c>
      <c r="F7328" t="s">
        <v>1386</v>
      </c>
      <c r="G7328">
        <v>14071</v>
      </c>
      <c r="H7328" s="23"/>
    </row>
    <row r="7329" spans="1:8" x14ac:dyDescent="0.25">
      <c r="A7329">
        <v>1633</v>
      </c>
      <c r="B7329" t="s">
        <v>10583</v>
      </c>
      <c r="C7329" t="s">
        <v>10582</v>
      </c>
      <c r="D7329" s="23">
        <v>11657371000167</v>
      </c>
      <c r="E7329" t="s">
        <v>1422</v>
      </c>
      <c r="F7329" t="s">
        <v>1386</v>
      </c>
      <c r="G7329">
        <v>2909</v>
      </c>
      <c r="H7329" s="23">
        <v>161688853</v>
      </c>
    </row>
    <row r="7330" spans="1:8" x14ac:dyDescent="0.25">
      <c r="A7330">
        <v>2379</v>
      </c>
      <c r="B7330" t="s">
        <v>10584</v>
      </c>
      <c r="C7330" t="s">
        <v>10585</v>
      </c>
      <c r="D7330" s="23">
        <v>3245019000196</v>
      </c>
      <c r="E7330" t="s">
        <v>2336</v>
      </c>
      <c r="F7330" t="s">
        <v>1386</v>
      </c>
      <c r="G7330">
        <v>3655</v>
      </c>
      <c r="H7330" s="23">
        <v>161245390</v>
      </c>
    </row>
    <row r="7331" spans="1:8" x14ac:dyDescent="0.25">
      <c r="A7331">
        <v>2548</v>
      </c>
      <c r="B7331" t="s">
        <v>10586</v>
      </c>
      <c r="C7331" t="s">
        <v>10587</v>
      </c>
      <c r="D7331" s="23">
        <v>360042000133</v>
      </c>
      <c r="E7331" t="s">
        <v>2047</v>
      </c>
      <c r="F7331" t="s">
        <v>1386</v>
      </c>
      <c r="G7331">
        <v>3824</v>
      </c>
      <c r="H7331" s="23">
        <v>161296785</v>
      </c>
    </row>
    <row r="7332" spans="1:8" x14ac:dyDescent="0.25">
      <c r="A7332">
        <v>3505</v>
      </c>
      <c r="B7332" t="s">
        <v>10588</v>
      </c>
      <c r="C7332" t="s">
        <v>10589</v>
      </c>
      <c r="D7332" s="23">
        <v>7934322000157</v>
      </c>
      <c r="E7332" t="s">
        <v>1385</v>
      </c>
      <c r="F7332" t="s">
        <v>1386</v>
      </c>
      <c r="G7332">
        <v>4781</v>
      </c>
      <c r="H7332" s="23">
        <v>161484638</v>
      </c>
    </row>
    <row r="7333" spans="1:8" x14ac:dyDescent="0.25">
      <c r="A7333">
        <v>2032</v>
      </c>
      <c r="B7333" t="s">
        <v>10590</v>
      </c>
      <c r="C7333" t="s">
        <v>10591</v>
      </c>
      <c r="D7333" s="23">
        <v>1870008000171</v>
      </c>
      <c r="E7333" t="s">
        <v>1385</v>
      </c>
      <c r="F7333" t="s">
        <v>1386</v>
      </c>
      <c r="G7333">
        <v>3308</v>
      </c>
      <c r="H7333" s="23">
        <v>161166482</v>
      </c>
    </row>
    <row r="7334" spans="1:8" x14ac:dyDescent="0.25">
      <c r="A7334">
        <v>3808</v>
      </c>
      <c r="B7334" t="s">
        <v>10592</v>
      </c>
      <c r="C7334" t="s">
        <v>10589</v>
      </c>
      <c r="D7334" s="23">
        <v>8979456000157</v>
      </c>
      <c r="E7334" t="s">
        <v>2009</v>
      </c>
      <c r="F7334" t="s">
        <v>1386</v>
      </c>
      <c r="G7334">
        <v>5084</v>
      </c>
      <c r="H7334" s="23">
        <v>160933404</v>
      </c>
    </row>
    <row r="7335" spans="1:8" x14ac:dyDescent="0.25">
      <c r="A7335">
        <v>5657</v>
      </c>
      <c r="B7335" t="s">
        <v>10593</v>
      </c>
      <c r="C7335" t="s">
        <v>10593</v>
      </c>
      <c r="D7335" s="23">
        <v>17078777000171</v>
      </c>
      <c r="E7335" t="s">
        <v>1533</v>
      </c>
      <c r="F7335" t="s">
        <v>1386</v>
      </c>
      <c r="G7335">
        <v>8707</v>
      </c>
      <c r="H7335" s="23">
        <v>162057687</v>
      </c>
    </row>
    <row r="7336" spans="1:8" x14ac:dyDescent="0.25">
      <c r="A7336">
        <v>2183</v>
      </c>
      <c r="B7336" t="s">
        <v>10594</v>
      </c>
      <c r="C7336" t="s">
        <v>10595</v>
      </c>
      <c r="D7336" s="23">
        <v>2433698000164</v>
      </c>
      <c r="E7336" t="s">
        <v>1732</v>
      </c>
      <c r="F7336" t="s">
        <v>1386</v>
      </c>
      <c r="G7336">
        <v>3459</v>
      </c>
      <c r="H7336" s="23">
        <v>161196446</v>
      </c>
    </row>
    <row r="7337" spans="1:8" x14ac:dyDescent="0.25">
      <c r="A7337">
        <v>7712</v>
      </c>
      <c r="B7337" t="s">
        <v>10596</v>
      </c>
      <c r="C7337" t="s">
        <v>10596</v>
      </c>
      <c r="D7337" s="23">
        <v>35513704000142</v>
      </c>
      <c r="E7337" t="s">
        <v>1430</v>
      </c>
      <c r="F7337" t="s">
        <v>1415</v>
      </c>
      <c r="G7337">
        <v>12031</v>
      </c>
      <c r="H7337" s="23">
        <v>17738440</v>
      </c>
    </row>
    <row r="7338" spans="1:8" x14ac:dyDescent="0.25">
      <c r="A7338">
        <v>2804</v>
      </c>
      <c r="B7338" t="s">
        <v>10597</v>
      </c>
      <c r="C7338" t="s">
        <v>10598</v>
      </c>
      <c r="D7338" s="23">
        <v>4568769000161</v>
      </c>
      <c r="E7338" t="s">
        <v>2614</v>
      </c>
      <c r="F7338" t="s">
        <v>1386</v>
      </c>
      <c r="G7338">
        <v>4080</v>
      </c>
      <c r="H7338" s="23">
        <v>161325343</v>
      </c>
    </row>
    <row r="7339" spans="1:8" x14ac:dyDescent="0.25">
      <c r="A7339">
        <v>728</v>
      </c>
      <c r="B7339" t="s">
        <v>23537</v>
      </c>
      <c r="C7339" t="s">
        <v>23537</v>
      </c>
      <c r="D7339" s="23"/>
      <c r="E7339" t="s">
        <v>1530</v>
      </c>
      <c r="F7339" t="s">
        <v>1386</v>
      </c>
      <c r="G7339">
        <v>2004</v>
      </c>
      <c r="H7339" s="23"/>
    </row>
    <row r="7340" spans="1:8" x14ac:dyDescent="0.25">
      <c r="A7340">
        <v>6597</v>
      </c>
      <c r="B7340" t="s">
        <v>10599</v>
      </c>
      <c r="C7340" t="s">
        <v>10599</v>
      </c>
      <c r="D7340" s="23">
        <v>13079372000105</v>
      </c>
      <c r="E7340" t="s">
        <v>1385</v>
      </c>
      <c r="F7340" t="s">
        <v>1386</v>
      </c>
      <c r="G7340">
        <v>10137</v>
      </c>
      <c r="H7340" s="23">
        <v>161782795</v>
      </c>
    </row>
    <row r="7341" spans="1:8" x14ac:dyDescent="0.25">
      <c r="A7341">
        <v>11301</v>
      </c>
      <c r="B7341" t="s">
        <v>10600</v>
      </c>
      <c r="C7341" t="s">
        <v>10600</v>
      </c>
      <c r="D7341" s="23">
        <v>34921249000151</v>
      </c>
      <c r="E7341" t="s">
        <v>1732</v>
      </c>
      <c r="F7341" t="s">
        <v>1386</v>
      </c>
      <c r="G7341">
        <v>17155</v>
      </c>
      <c r="H7341" s="23">
        <v>163494967</v>
      </c>
    </row>
    <row r="7342" spans="1:8" x14ac:dyDescent="0.25">
      <c r="A7342">
        <v>6855</v>
      </c>
      <c r="B7342" t="s">
        <v>23538</v>
      </c>
      <c r="C7342" t="s">
        <v>23457</v>
      </c>
      <c r="D7342" s="23"/>
      <c r="E7342" t="s">
        <v>1397</v>
      </c>
      <c r="F7342" t="s">
        <v>1398</v>
      </c>
      <c r="G7342">
        <v>10770</v>
      </c>
      <c r="H7342" s="23"/>
    </row>
    <row r="7343" spans="1:8" x14ac:dyDescent="0.25">
      <c r="A7343">
        <v>9370</v>
      </c>
      <c r="B7343" t="s">
        <v>10601</v>
      </c>
      <c r="C7343" t="s">
        <v>10601</v>
      </c>
      <c r="D7343" s="23">
        <v>26964425000104</v>
      </c>
      <c r="E7343" t="s">
        <v>1385</v>
      </c>
      <c r="F7343" t="s">
        <v>1386</v>
      </c>
      <c r="G7343">
        <v>13856</v>
      </c>
      <c r="H7343" s="23">
        <v>162874057</v>
      </c>
    </row>
    <row r="7344" spans="1:8" x14ac:dyDescent="0.25">
      <c r="A7344">
        <v>4025</v>
      </c>
      <c r="B7344" t="s">
        <v>10602</v>
      </c>
      <c r="C7344" t="s">
        <v>10603</v>
      </c>
      <c r="D7344" s="23">
        <v>9369048000146</v>
      </c>
      <c r="E7344" t="s">
        <v>1572</v>
      </c>
      <c r="F7344" t="s">
        <v>1386</v>
      </c>
      <c r="G7344">
        <v>5301</v>
      </c>
      <c r="H7344" s="23">
        <v>161553818</v>
      </c>
    </row>
    <row r="7345" spans="1:8" x14ac:dyDescent="0.25">
      <c r="A7345">
        <v>1999</v>
      </c>
      <c r="B7345" t="s">
        <v>10604</v>
      </c>
      <c r="C7345" t="s">
        <v>10605</v>
      </c>
      <c r="D7345" s="23">
        <v>1610180000196</v>
      </c>
      <c r="E7345" t="s">
        <v>1816</v>
      </c>
      <c r="F7345" t="s">
        <v>1386</v>
      </c>
      <c r="G7345">
        <v>3275</v>
      </c>
      <c r="H7345" s="23">
        <v>160983355</v>
      </c>
    </row>
    <row r="7346" spans="1:8" x14ac:dyDescent="0.25">
      <c r="A7346">
        <v>2594</v>
      </c>
      <c r="B7346" t="s">
        <v>10606</v>
      </c>
      <c r="C7346" t="s">
        <v>10607</v>
      </c>
      <c r="D7346" s="23">
        <v>3815970000133</v>
      </c>
      <c r="E7346" t="s">
        <v>1921</v>
      </c>
      <c r="F7346" t="s">
        <v>1386</v>
      </c>
      <c r="G7346">
        <v>3870</v>
      </c>
      <c r="H7346" s="23">
        <v>161025730</v>
      </c>
    </row>
    <row r="7347" spans="1:8" x14ac:dyDescent="0.25">
      <c r="A7347">
        <v>5112</v>
      </c>
      <c r="B7347" t="s">
        <v>23539</v>
      </c>
      <c r="C7347" t="s">
        <v>23539</v>
      </c>
      <c r="D7347" s="23"/>
      <c r="E7347" t="s">
        <v>1385</v>
      </c>
      <c r="F7347" t="s">
        <v>1386</v>
      </c>
      <c r="G7347">
        <v>8157</v>
      </c>
      <c r="H7347" s="23"/>
    </row>
    <row r="7348" spans="1:8" x14ac:dyDescent="0.25">
      <c r="A7348">
        <v>4289</v>
      </c>
      <c r="B7348" t="s">
        <v>23540</v>
      </c>
      <c r="C7348" t="s">
        <v>23540</v>
      </c>
      <c r="D7348" s="23"/>
      <c r="E7348" t="s">
        <v>2050</v>
      </c>
      <c r="F7348" t="s">
        <v>1386</v>
      </c>
      <c r="G7348">
        <v>1698</v>
      </c>
      <c r="H7348" s="23"/>
    </row>
    <row r="7349" spans="1:8" x14ac:dyDescent="0.25">
      <c r="A7349">
        <v>4291</v>
      </c>
      <c r="B7349" t="s">
        <v>23541</v>
      </c>
      <c r="C7349" t="s">
        <v>23541</v>
      </c>
      <c r="D7349" s="23"/>
      <c r="E7349" t="s">
        <v>2050</v>
      </c>
      <c r="F7349" t="s">
        <v>1386</v>
      </c>
      <c r="G7349">
        <v>1696</v>
      </c>
      <c r="H7349" s="23"/>
    </row>
    <row r="7350" spans="1:8" x14ac:dyDescent="0.25">
      <c r="A7350">
        <v>3246</v>
      </c>
      <c r="B7350" t="s">
        <v>10608</v>
      </c>
      <c r="C7350" t="s">
        <v>10609</v>
      </c>
      <c r="D7350" s="23">
        <v>6890285000160</v>
      </c>
      <c r="E7350" t="s">
        <v>2687</v>
      </c>
      <c r="F7350" t="s">
        <v>1386</v>
      </c>
      <c r="G7350">
        <v>4522</v>
      </c>
      <c r="H7350" s="23">
        <v>160699746</v>
      </c>
    </row>
    <row r="7351" spans="1:8" x14ac:dyDescent="0.25">
      <c r="A7351">
        <v>12901</v>
      </c>
      <c r="B7351" t="s">
        <v>23542</v>
      </c>
      <c r="C7351" t="s">
        <v>23542</v>
      </c>
      <c r="D7351" s="23"/>
      <c r="E7351" t="s">
        <v>1805</v>
      </c>
      <c r="F7351" t="s">
        <v>1386</v>
      </c>
      <c r="G7351">
        <v>19945</v>
      </c>
      <c r="H7351" s="23"/>
    </row>
    <row r="7352" spans="1:8" x14ac:dyDescent="0.25">
      <c r="A7352">
        <v>7147</v>
      </c>
      <c r="B7352" t="s">
        <v>23543</v>
      </c>
      <c r="C7352" t="s">
        <v>23543</v>
      </c>
      <c r="D7352" s="23"/>
      <c r="E7352" t="s">
        <v>2050</v>
      </c>
      <c r="F7352" t="s">
        <v>1386</v>
      </c>
      <c r="G7352">
        <v>1246</v>
      </c>
      <c r="H7352" s="23"/>
    </row>
    <row r="7353" spans="1:8" x14ac:dyDescent="0.25">
      <c r="A7353">
        <v>12463</v>
      </c>
      <c r="B7353" t="s">
        <v>23544</v>
      </c>
      <c r="C7353" t="s">
        <v>23545</v>
      </c>
      <c r="D7353" s="23"/>
      <c r="E7353" t="s">
        <v>1422</v>
      </c>
      <c r="F7353" t="s">
        <v>1386</v>
      </c>
      <c r="G7353">
        <v>12966</v>
      </c>
      <c r="H7353" s="23"/>
    </row>
    <row r="7354" spans="1:8" x14ac:dyDescent="0.25">
      <c r="A7354">
        <v>8949</v>
      </c>
      <c r="B7354" t="s">
        <v>10610</v>
      </c>
      <c r="C7354" t="s">
        <v>10610</v>
      </c>
      <c r="D7354" s="23">
        <v>18280822000139</v>
      </c>
      <c r="E7354" t="s">
        <v>1385</v>
      </c>
      <c r="F7354" t="s">
        <v>1386</v>
      </c>
      <c r="G7354">
        <v>13488</v>
      </c>
      <c r="H7354" s="23">
        <v>162155182</v>
      </c>
    </row>
    <row r="7355" spans="1:8" x14ac:dyDescent="0.25">
      <c r="A7355">
        <v>306</v>
      </c>
      <c r="B7355" t="s">
        <v>23546</v>
      </c>
      <c r="C7355" t="s">
        <v>23546</v>
      </c>
      <c r="D7355" s="23"/>
      <c r="E7355" t="s">
        <v>1792</v>
      </c>
      <c r="F7355" t="s">
        <v>1386</v>
      </c>
      <c r="G7355">
        <v>1582</v>
      </c>
      <c r="H7355" s="23"/>
    </row>
    <row r="7356" spans="1:8" x14ac:dyDescent="0.25">
      <c r="A7356">
        <v>119</v>
      </c>
      <c r="B7356" t="s">
        <v>23547</v>
      </c>
      <c r="C7356" t="s">
        <v>23547</v>
      </c>
      <c r="D7356" s="23"/>
      <c r="E7356" t="s">
        <v>1422</v>
      </c>
      <c r="F7356" t="s">
        <v>1386</v>
      </c>
      <c r="G7356">
        <v>1395</v>
      </c>
      <c r="H7356" s="23"/>
    </row>
    <row r="7357" spans="1:8" x14ac:dyDescent="0.25">
      <c r="A7357">
        <v>5898</v>
      </c>
      <c r="B7357" t="s">
        <v>10611</v>
      </c>
      <c r="C7357" t="s">
        <v>10611</v>
      </c>
      <c r="D7357" s="23">
        <v>2969405000168</v>
      </c>
      <c r="E7357" t="s">
        <v>2555</v>
      </c>
      <c r="F7357" t="s">
        <v>1386</v>
      </c>
      <c r="G7357">
        <v>8890</v>
      </c>
      <c r="H7357" s="23" t="s">
        <v>1438</v>
      </c>
    </row>
    <row r="7358" spans="1:8" x14ac:dyDescent="0.25">
      <c r="A7358">
        <v>7910</v>
      </c>
      <c r="B7358" t="s">
        <v>23548</v>
      </c>
      <c r="C7358" t="s">
        <v>23548</v>
      </c>
      <c r="D7358" s="23"/>
      <c r="E7358" t="s">
        <v>2050</v>
      </c>
      <c r="F7358" t="s">
        <v>1386</v>
      </c>
      <c r="G7358">
        <v>12222</v>
      </c>
      <c r="H7358" s="23"/>
    </row>
    <row r="7359" spans="1:8" x14ac:dyDescent="0.25">
      <c r="A7359">
        <v>15460</v>
      </c>
      <c r="B7359" t="s">
        <v>23549</v>
      </c>
      <c r="C7359" t="s">
        <v>23549</v>
      </c>
      <c r="D7359" s="23"/>
      <c r="E7359" t="s">
        <v>10746</v>
      </c>
      <c r="F7359" t="s">
        <v>1386</v>
      </c>
      <c r="G7359">
        <v>24649</v>
      </c>
      <c r="H7359" s="23"/>
    </row>
    <row r="7360" spans="1:8" x14ac:dyDescent="0.25">
      <c r="A7360">
        <v>7191</v>
      </c>
      <c r="B7360" t="s">
        <v>10612</v>
      </c>
      <c r="C7360" t="s">
        <v>10613</v>
      </c>
      <c r="D7360" s="23">
        <v>2910625000116</v>
      </c>
      <c r="E7360" t="s">
        <v>1397</v>
      </c>
      <c r="F7360" t="s">
        <v>1398</v>
      </c>
      <c r="G7360">
        <v>11133</v>
      </c>
      <c r="H7360" s="23">
        <v>200818562</v>
      </c>
    </row>
    <row r="7361" spans="1:8" x14ac:dyDescent="0.25">
      <c r="A7361">
        <v>8803</v>
      </c>
      <c r="B7361" t="s">
        <v>23550</v>
      </c>
      <c r="C7361" t="s">
        <v>23420</v>
      </c>
      <c r="D7361" s="23"/>
      <c r="E7361" t="s">
        <v>1422</v>
      </c>
      <c r="F7361" t="s">
        <v>1386</v>
      </c>
      <c r="G7361">
        <v>5652</v>
      </c>
      <c r="H7361" s="23"/>
    </row>
    <row r="7362" spans="1:8" x14ac:dyDescent="0.25">
      <c r="A7362">
        <v>8467</v>
      </c>
      <c r="B7362" t="s">
        <v>23551</v>
      </c>
      <c r="C7362" t="s">
        <v>23457</v>
      </c>
      <c r="D7362" s="23"/>
      <c r="E7362" t="s">
        <v>1723</v>
      </c>
      <c r="F7362" t="s">
        <v>1386</v>
      </c>
      <c r="G7362">
        <v>9985</v>
      </c>
      <c r="H7362" s="23"/>
    </row>
    <row r="7363" spans="1:8" x14ac:dyDescent="0.25">
      <c r="A7363">
        <v>10318</v>
      </c>
      <c r="B7363" t="s">
        <v>23552</v>
      </c>
      <c r="C7363" t="s">
        <v>23552</v>
      </c>
      <c r="D7363" s="23"/>
      <c r="E7363" t="s">
        <v>1583</v>
      </c>
      <c r="F7363" t="s">
        <v>1386</v>
      </c>
      <c r="G7363">
        <v>15569</v>
      </c>
      <c r="H7363" s="23"/>
    </row>
    <row r="7364" spans="1:8" x14ac:dyDescent="0.25">
      <c r="A7364">
        <v>4760</v>
      </c>
      <c r="B7364" t="s">
        <v>23553</v>
      </c>
      <c r="C7364" t="s">
        <v>23553</v>
      </c>
      <c r="D7364" s="23"/>
      <c r="E7364" t="s">
        <v>1732</v>
      </c>
      <c r="F7364" t="s">
        <v>1386</v>
      </c>
      <c r="G7364">
        <v>7353</v>
      </c>
      <c r="H7364" s="23"/>
    </row>
    <row r="7365" spans="1:8" x14ac:dyDescent="0.25">
      <c r="A7365">
        <v>5896</v>
      </c>
      <c r="B7365" t="s">
        <v>23554</v>
      </c>
      <c r="C7365" t="s">
        <v>23420</v>
      </c>
      <c r="D7365" s="23"/>
      <c r="E7365" t="s">
        <v>1422</v>
      </c>
      <c r="F7365" t="s">
        <v>1386</v>
      </c>
      <c r="G7365">
        <v>5507</v>
      </c>
      <c r="H7365" s="23"/>
    </row>
    <row r="7366" spans="1:8" x14ac:dyDescent="0.25">
      <c r="A7366">
        <v>11802</v>
      </c>
      <c r="B7366" t="s">
        <v>10614</v>
      </c>
      <c r="C7366" t="s">
        <v>10615</v>
      </c>
      <c r="D7366" s="23">
        <v>32194122000152</v>
      </c>
      <c r="E7366" t="s">
        <v>1583</v>
      </c>
      <c r="F7366" t="s">
        <v>1386</v>
      </c>
      <c r="G7366">
        <v>18118</v>
      </c>
      <c r="H7366" s="23" t="s">
        <v>3387</v>
      </c>
    </row>
    <row r="7367" spans="1:8" x14ac:dyDescent="0.25">
      <c r="A7367">
        <v>9688</v>
      </c>
      <c r="B7367" t="s">
        <v>10616</v>
      </c>
      <c r="C7367" t="s">
        <v>10616</v>
      </c>
      <c r="D7367" s="23">
        <v>7841644000151</v>
      </c>
      <c r="E7367" t="s">
        <v>1487</v>
      </c>
      <c r="F7367" t="s">
        <v>1386</v>
      </c>
      <c r="G7367">
        <v>14386</v>
      </c>
      <c r="H7367" s="23">
        <v>161477194</v>
      </c>
    </row>
    <row r="7368" spans="1:8" x14ac:dyDescent="0.25">
      <c r="A7368">
        <v>8952</v>
      </c>
      <c r="B7368" t="s">
        <v>23555</v>
      </c>
      <c r="C7368" t="s">
        <v>23529</v>
      </c>
      <c r="D7368" s="23"/>
      <c r="E7368" t="s">
        <v>1422</v>
      </c>
      <c r="F7368" t="s">
        <v>1386</v>
      </c>
      <c r="G7368">
        <v>1232</v>
      </c>
      <c r="H7368" s="23"/>
    </row>
    <row r="7369" spans="1:8" x14ac:dyDescent="0.25">
      <c r="A7369">
        <v>8266</v>
      </c>
      <c r="B7369" t="s">
        <v>10617</v>
      </c>
      <c r="C7369" t="s">
        <v>10617</v>
      </c>
      <c r="D7369" s="23">
        <v>24503985000136</v>
      </c>
      <c r="E7369" t="s">
        <v>1700</v>
      </c>
      <c r="F7369" t="s">
        <v>1386</v>
      </c>
      <c r="G7369">
        <v>12529</v>
      </c>
      <c r="H7369" s="23">
        <v>162694768</v>
      </c>
    </row>
    <row r="7370" spans="1:8" x14ac:dyDescent="0.25">
      <c r="A7370">
        <v>7636</v>
      </c>
      <c r="B7370" t="s">
        <v>23556</v>
      </c>
      <c r="C7370" t="s">
        <v>23557</v>
      </c>
      <c r="D7370" s="23"/>
      <c r="E7370" t="s">
        <v>1422</v>
      </c>
      <c r="F7370" t="s">
        <v>1386</v>
      </c>
      <c r="G7370">
        <v>5523</v>
      </c>
      <c r="H7370" s="23"/>
    </row>
    <row r="7371" spans="1:8" x14ac:dyDescent="0.25">
      <c r="A7371">
        <v>421</v>
      </c>
      <c r="B7371" t="s">
        <v>23558</v>
      </c>
      <c r="C7371" t="s">
        <v>23558</v>
      </c>
      <c r="D7371" s="23"/>
      <c r="E7371" t="s">
        <v>1422</v>
      </c>
      <c r="F7371" t="s">
        <v>1386</v>
      </c>
      <c r="G7371">
        <v>1697</v>
      </c>
      <c r="H7371" s="23"/>
    </row>
    <row r="7372" spans="1:8" x14ac:dyDescent="0.25">
      <c r="A7372">
        <v>607</v>
      </c>
      <c r="B7372" t="s">
        <v>23559</v>
      </c>
      <c r="C7372" t="s">
        <v>23559</v>
      </c>
      <c r="D7372" s="23"/>
      <c r="E7372" t="s">
        <v>1723</v>
      </c>
      <c r="F7372" t="s">
        <v>1386</v>
      </c>
      <c r="G7372">
        <v>1883</v>
      </c>
      <c r="H7372" s="23"/>
    </row>
    <row r="7373" spans="1:8" x14ac:dyDescent="0.25">
      <c r="A7373">
        <v>764</v>
      </c>
      <c r="B7373" t="s">
        <v>23560</v>
      </c>
      <c r="C7373" t="s">
        <v>23560</v>
      </c>
      <c r="D7373" s="23"/>
      <c r="E7373" t="s">
        <v>2009</v>
      </c>
      <c r="F7373" t="s">
        <v>1386</v>
      </c>
      <c r="G7373">
        <v>2040</v>
      </c>
      <c r="H7373" s="23"/>
    </row>
    <row r="7374" spans="1:8" x14ac:dyDescent="0.25">
      <c r="A7374">
        <v>4019</v>
      </c>
      <c r="B7374" t="s">
        <v>10618</v>
      </c>
      <c r="C7374" t="s">
        <v>10619</v>
      </c>
      <c r="D7374" s="23">
        <v>9359613000194</v>
      </c>
      <c r="E7374" t="s">
        <v>1385</v>
      </c>
      <c r="F7374" t="s">
        <v>1386</v>
      </c>
      <c r="G7374">
        <v>5295</v>
      </c>
      <c r="H7374" s="23">
        <v>160618053</v>
      </c>
    </row>
    <row r="7375" spans="1:8" x14ac:dyDescent="0.25">
      <c r="A7375">
        <v>7757</v>
      </c>
      <c r="B7375" t="s">
        <v>10620</v>
      </c>
      <c r="C7375" t="s">
        <v>10620</v>
      </c>
      <c r="D7375" s="23">
        <v>23018064000115</v>
      </c>
      <c r="E7375" t="s">
        <v>2299</v>
      </c>
      <c r="F7375" t="s">
        <v>1386</v>
      </c>
      <c r="G7375">
        <v>12071</v>
      </c>
      <c r="H7375" s="23">
        <v>162565348</v>
      </c>
    </row>
    <row r="7376" spans="1:8" x14ac:dyDescent="0.25">
      <c r="A7376">
        <v>10381</v>
      </c>
      <c r="B7376" t="s">
        <v>10621</v>
      </c>
      <c r="C7376" t="s">
        <v>10621</v>
      </c>
      <c r="D7376" s="23">
        <v>1144570000118</v>
      </c>
      <c r="E7376" t="s">
        <v>1527</v>
      </c>
      <c r="F7376" t="s">
        <v>1386</v>
      </c>
      <c r="G7376">
        <v>15665</v>
      </c>
      <c r="H7376" s="23">
        <v>161118186</v>
      </c>
    </row>
    <row r="7377" spans="1:8" x14ac:dyDescent="0.25">
      <c r="A7377">
        <v>11438</v>
      </c>
      <c r="B7377" t="s">
        <v>23561</v>
      </c>
      <c r="C7377" t="s">
        <v>23561</v>
      </c>
      <c r="D7377" s="23"/>
      <c r="E7377" t="s">
        <v>1422</v>
      </c>
      <c r="F7377" t="s">
        <v>1386</v>
      </c>
      <c r="G7377">
        <v>943</v>
      </c>
      <c r="H7377" s="23"/>
    </row>
    <row r="7378" spans="1:8" x14ac:dyDescent="0.25">
      <c r="A7378">
        <v>14031</v>
      </c>
      <c r="B7378" t="s">
        <v>10622</v>
      </c>
      <c r="C7378" t="s">
        <v>10623</v>
      </c>
      <c r="D7378" s="23">
        <v>35428044000100</v>
      </c>
      <c r="E7378" t="s">
        <v>1422</v>
      </c>
      <c r="F7378" t="s">
        <v>1386</v>
      </c>
      <c r="G7378">
        <v>21821</v>
      </c>
      <c r="H7378" s="23">
        <v>160875048</v>
      </c>
    </row>
    <row r="7379" spans="1:8" x14ac:dyDescent="0.25">
      <c r="A7379">
        <v>8961</v>
      </c>
      <c r="B7379" t="s">
        <v>10624</v>
      </c>
      <c r="C7379" t="s">
        <v>10624</v>
      </c>
      <c r="D7379" s="23">
        <v>12084368000164</v>
      </c>
      <c r="E7379" t="s">
        <v>1823</v>
      </c>
      <c r="F7379" t="s">
        <v>1386</v>
      </c>
      <c r="G7379">
        <v>13499</v>
      </c>
      <c r="H7379" s="23">
        <v>161708021</v>
      </c>
    </row>
    <row r="7380" spans="1:8" x14ac:dyDescent="0.25">
      <c r="A7380">
        <v>2210</v>
      </c>
      <c r="B7380" t="s">
        <v>10625</v>
      </c>
      <c r="C7380" t="s">
        <v>10626</v>
      </c>
      <c r="D7380" s="23">
        <v>2554073000150</v>
      </c>
      <c r="E7380" t="s">
        <v>1720</v>
      </c>
      <c r="F7380" t="s">
        <v>1386</v>
      </c>
      <c r="G7380">
        <v>3486</v>
      </c>
      <c r="H7380" s="23">
        <v>161204473</v>
      </c>
    </row>
    <row r="7381" spans="1:8" x14ac:dyDescent="0.25">
      <c r="A7381">
        <v>4005</v>
      </c>
      <c r="B7381" t="s">
        <v>10627</v>
      </c>
      <c r="C7381" t="s">
        <v>10626</v>
      </c>
      <c r="D7381" s="23">
        <v>9322819000140</v>
      </c>
      <c r="E7381" t="s">
        <v>1409</v>
      </c>
      <c r="F7381" t="s">
        <v>1386</v>
      </c>
      <c r="G7381">
        <v>5281</v>
      </c>
      <c r="H7381" s="23">
        <v>160564310</v>
      </c>
    </row>
    <row r="7382" spans="1:8" x14ac:dyDescent="0.25">
      <c r="A7382">
        <v>5018</v>
      </c>
      <c r="B7382" t="s">
        <v>23562</v>
      </c>
      <c r="C7382" t="s">
        <v>23563</v>
      </c>
      <c r="D7382" s="23"/>
      <c r="E7382" t="s">
        <v>9662</v>
      </c>
      <c r="F7382" t="s">
        <v>1398</v>
      </c>
      <c r="G7382">
        <v>8051</v>
      </c>
      <c r="H7382" s="23"/>
    </row>
    <row r="7383" spans="1:8" x14ac:dyDescent="0.25">
      <c r="A7383">
        <v>15530</v>
      </c>
      <c r="B7383" t="s">
        <v>23564</v>
      </c>
      <c r="C7383" t="s">
        <v>23565</v>
      </c>
      <c r="D7383" s="23"/>
      <c r="E7383" t="s">
        <v>3083</v>
      </c>
      <c r="F7383" t="s">
        <v>1386</v>
      </c>
      <c r="G7383">
        <v>24754</v>
      </c>
      <c r="H7383" s="23"/>
    </row>
    <row r="7384" spans="1:8" x14ac:dyDescent="0.25">
      <c r="A7384">
        <v>1043</v>
      </c>
      <c r="B7384" t="s">
        <v>23566</v>
      </c>
      <c r="C7384" t="s">
        <v>22078</v>
      </c>
      <c r="D7384" s="23"/>
      <c r="E7384" t="s">
        <v>1422</v>
      </c>
      <c r="F7384" t="s">
        <v>1386</v>
      </c>
      <c r="G7384">
        <v>6009</v>
      </c>
      <c r="H7384" s="23"/>
    </row>
    <row r="7385" spans="1:8" x14ac:dyDescent="0.25">
      <c r="A7385">
        <v>2216</v>
      </c>
      <c r="B7385" t="s">
        <v>10628</v>
      </c>
      <c r="C7385" t="s">
        <v>10629</v>
      </c>
      <c r="D7385" s="23">
        <v>2595292000188</v>
      </c>
      <c r="E7385" t="s">
        <v>1705</v>
      </c>
      <c r="F7385" t="s">
        <v>1386</v>
      </c>
      <c r="G7385">
        <v>3492</v>
      </c>
      <c r="H7385" s="23">
        <v>160431980</v>
      </c>
    </row>
    <row r="7386" spans="1:8" x14ac:dyDescent="0.25">
      <c r="A7386">
        <v>12775</v>
      </c>
      <c r="B7386" t="s">
        <v>23567</v>
      </c>
      <c r="C7386" t="s">
        <v>23567</v>
      </c>
      <c r="D7386" s="23"/>
      <c r="E7386" t="s">
        <v>2009</v>
      </c>
      <c r="F7386" t="s">
        <v>1386</v>
      </c>
      <c r="G7386">
        <v>19814</v>
      </c>
      <c r="H7386" s="23"/>
    </row>
    <row r="7387" spans="1:8" x14ac:dyDescent="0.25">
      <c r="A7387">
        <v>7886</v>
      </c>
      <c r="B7387" t="s">
        <v>10630</v>
      </c>
      <c r="C7387" t="s">
        <v>10630</v>
      </c>
      <c r="D7387" s="23">
        <v>23320540000158</v>
      </c>
      <c r="E7387" t="s">
        <v>10631</v>
      </c>
      <c r="F7387" t="s">
        <v>1415</v>
      </c>
      <c r="G7387">
        <v>12198</v>
      </c>
      <c r="H7387" s="23">
        <v>64311511</v>
      </c>
    </row>
    <row r="7388" spans="1:8" x14ac:dyDescent="0.25">
      <c r="A7388">
        <v>9193</v>
      </c>
      <c r="B7388" t="s">
        <v>23568</v>
      </c>
      <c r="C7388" t="s">
        <v>23568</v>
      </c>
      <c r="D7388" s="23"/>
      <c r="E7388" t="s">
        <v>2225</v>
      </c>
      <c r="F7388" t="s">
        <v>1386</v>
      </c>
      <c r="G7388">
        <v>13696</v>
      </c>
      <c r="H7388" s="23"/>
    </row>
    <row r="7389" spans="1:8" x14ac:dyDescent="0.25">
      <c r="A7389">
        <v>13926</v>
      </c>
      <c r="B7389" t="s">
        <v>10632</v>
      </c>
      <c r="C7389" t="s">
        <v>10632</v>
      </c>
      <c r="D7389" s="23">
        <v>35008712000131</v>
      </c>
      <c r="E7389" t="s">
        <v>2876</v>
      </c>
      <c r="F7389" t="s">
        <v>1386</v>
      </c>
      <c r="G7389">
        <v>21701</v>
      </c>
      <c r="H7389" s="23">
        <v>163542481</v>
      </c>
    </row>
    <row r="7390" spans="1:8" x14ac:dyDescent="0.25">
      <c r="A7390">
        <v>14743</v>
      </c>
      <c r="B7390" t="s">
        <v>23569</v>
      </c>
      <c r="C7390" t="s">
        <v>23569</v>
      </c>
      <c r="D7390" s="23"/>
      <c r="E7390" t="s">
        <v>10712</v>
      </c>
      <c r="F7390" t="s">
        <v>1386</v>
      </c>
      <c r="G7390">
        <v>23194</v>
      </c>
      <c r="H7390" s="23"/>
    </row>
    <row r="7391" spans="1:8" x14ac:dyDescent="0.25">
      <c r="A7391">
        <v>10197</v>
      </c>
      <c r="B7391" t="s">
        <v>23570</v>
      </c>
      <c r="C7391" t="s">
        <v>23570</v>
      </c>
      <c r="D7391" s="23"/>
      <c r="E7391" t="s">
        <v>1921</v>
      </c>
      <c r="F7391" t="s">
        <v>1386</v>
      </c>
      <c r="G7391">
        <v>15386</v>
      </c>
      <c r="H7391" s="23"/>
    </row>
    <row r="7392" spans="1:8" x14ac:dyDescent="0.25">
      <c r="A7392">
        <v>1032</v>
      </c>
      <c r="B7392" t="s">
        <v>23571</v>
      </c>
      <c r="C7392" t="s">
        <v>23571</v>
      </c>
      <c r="D7392" s="23"/>
      <c r="E7392" t="s">
        <v>1541</v>
      </c>
      <c r="F7392" t="s">
        <v>1386</v>
      </c>
      <c r="G7392">
        <v>2308</v>
      </c>
      <c r="H7392" s="23"/>
    </row>
    <row r="7393" spans="1:8" x14ac:dyDescent="0.25">
      <c r="A7393">
        <v>642</v>
      </c>
      <c r="B7393" t="s">
        <v>23572</v>
      </c>
      <c r="C7393" t="s">
        <v>23572</v>
      </c>
      <c r="D7393" s="23"/>
      <c r="E7393" t="s">
        <v>1422</v>
      </c>
      <c r="F7393" t="s">
        <v>1386</v>
      </c>
      <c r="G7393">
        <v>1918</v>
      </c>
      <c r="H7393" s="23"/>
    </row>
    <row r="7394" spans="1:8" x14ac:dyDescent="0.25">
      <c r="A7394">
        <v>12092</v>
      </c>
      <c r="B7394" t="s">
        <v>10633</v>
      </c>
      <c r="C7394" t="s">
        <v>10633</v>
      </c>
      <c r="D7394" s="23">
        <v>24498677000160</v>
      </c>
      <c r="E7394" t="s">
        <v>1851</v>
      </c>
      <c r="F7394" t="s">
        <v>1386</v>
      </c>
      <c r="G7394">
        <v>18649</v>
      </c>
      <c r="H7394" s="23" t="s">
        <v>1438</v>
      </c>
    </row>
    <row r="7395" spans="1:8" x14ac:dyDescent="0.25">
      <c r="A7395">
        <v>9694</v>
      </c>
      <c r="B7395" t="s">
        <v>23573</v>
      </c>
      <c r="C7395" t="s">
        <v>23573</v>
      </c>
      <c r="D7395" s="23"/>
      <c r="E7395" t="s">
        <v>1422</v>
      </c>
      <c r="F7395" t="s">
        <v>1386</v>
      </c>
      <c r="G7395">
        <v>14393</v>
      </c>
      <c r="H7395" s="23"/>
    </row>
    <row r="7396" spans="1:8" x14ac:dyDescent="0.25">
      <c r="A7396">
        <v>7256</v>
      </c>
      <c r="B7396" t="s">
        <v>23574</v>
      </c>
      <c r="C7396" t="s">
        <v>23574</v>
      </c>
      <c r="D7396" s="23"/>
      <c r="E7396" t="s">
        <v>16768</v>
      </c>
      <c r="F7396" t="s">
        <v>1692</v>
      </c>
      <c r="G7396">
        <v>11193</v>
      </c>
      <c r="H7396" s="23"/>
    </row>
    <row r="7397" spans="1:8" x14ac:dyDescent="0.25">
      <c r="A7397">
        <v>4900</v>
      </c>
      <c r="B7397" t="s">
        <v>10634</v>
      </c>
      <c r="C7397" t="s">
        <v>10634</v>
      </c>
      <c r="D7397" s="23">
        <v>9163932000120</v>
      </c>
      <c r="E7397" t="s">
        <v>1385</v>
      </c>
      <c r="F7397" t="s">
        <v>1386</v>
      </c>
      <c r="G7397">
        <v>7891</v>
      </c>
      <c r="H7397" s="23">
        <v>160298253</v>
      </c>
    </row>
    <row r="7398" spans="1:8" x14ac:dyDescent="0.25">
      <c r="A7398">
        <v>5239</v>
      </c>
      <c r="B7398" t="s">
        <v>23575</v>
      </c>
      <c r="C7398" t="s">
        <v>23575</v>
      </c>
      <c r="D7398" s="23"/>
      <c r="E7398" t="s">
        <v>1530</v>
      </c>
      <c r="F7398" t="s">
        <v>1386</v>
      </c>
      <c r="G7398">
        <v>8277</v>
      </c>
      <c r="H7398" s="23"/>
    </row>
    <row r="7399" spans="1:8" x14ac:dyDescent="0.25">
      <c r="A7399">
        <v>11523</v>
      </c>
      <c r="B7399" t="s">
        <v>10635</v>
      </c>
      <c r="C7399" t="s">
        <v>10635</v>
      </c>
      <c r="D7399" s="23">
        <v>28160962000127</v>
      </c>
      <c r="E7399" t="s">
        <v>1921</v>
      </c>
      <c r="F7399" t="s">
        <v>1386</v>
      </c>
      <c r="G7399">
        <v>17467</v>
      </c>
      <c r="H7399" s="23">
        <v>162971885</v>
      </c>
    </row>
    <row r="7400" spans="1:8" x14ac:dyDescent="0.25">
      <c r="A7400">
        <v>3790</v>
      </c>
      <c r="B7400" t="s">
        <v>10636</v>
      </c>
      <c r="C7400" t="s">
        <v>10637</v>
      </c>
      <c r="D7400" s="23">
        <v>8970428000179</v>
      </c>
      <c r="E7400" t="s">
        <v>1409</v>
      </c>
      <c r="F7400" t="s">
        <v>1386</v>
      </c>
      <c r="G7400">
        <v>5066</v>
      </c>
      <c r="H7400" s="23">
        <v>160968259</v>
      </c>
    </row>
    <row r="7401" spans="1:8" x14ac:dyDescent="0.25">
      <c r="A7401">
        <v>10030</v>
      </c>
      <c r="B7401" t="s">
        <v>10638</v>
      </c>
      <c r="C7401" t="s">
        <v>10638</v>
      </c>
      <c r="D7401" s="23">
        <v>29329834000127</v>
      </c>
      <c r="E7401" t="s">
        <v>1742</v>
      </c>
      <c r="F7401" t="s">
        <v>1386</v>
      </c>
      <c r="G7401">
        <v>14834</v>
      </c>
      <c r="H7401" s="23">
        <v>163078009</v>
      </c>
    </row>
    <row r="7402" spans="1:8" x14ac:dyDescent="0.25">
      <c r="A7402">
        <v>6466</v>
      </c>
      <c r="B7402" t="s">
        <v>23576</v>
      </c>
      <c r="C7402" t="s">
        <v>23577</v>
      </c>
      <c r="D7402" s="23"/>
      <c r="E7402" t="s">
        <v>1564</v>
      </c>
      <c r="F7402" t="s">
        <v>1386</v>
      </c>
      <c r="G7402">
        <v>649</v>
      </c>
      <c r="H7402" s="23"/>
    </row>
    <row r="7403" spans="1:8" x14ac:dyDescent="0.25">
      <c r="A7403">
        <v>3604</v>
      </c>
      <c r="B7403" t="s">
        <v>10639</v>
      </c>
      <c r="C7403" t="s">
        <v>10640</v>
      </c>
      <c r="D7403" s="23">
        <v>8336409000195</v>
      </c>
      <c r="E7403" t="s">
        <v>1452</v>
      </c>
      <c r="F7403" t="s">
        <v>1386</v>
      </c>
      <c r="G7403">
        <v>4880</v>
      </c>
      <c r="H7403" s="23">
        <v>161501303</v>
      </c>
    </row>
    <row r="7404" spans="1:8" x14ac:dyDescent="0.25">
      <c r="A7404">
        <v>3273</v>
      </c>
      <c r="B7404" t="s">
        <v>10641</v>
      </c>
      <c r="C7404" t="s">
        <v>10642</v>
      </c>
      <c r="D7404" s="23">
        <v>70093752000120</v>
      </c>
      <c r="E7404" t="s">
        <v>1385</v>
      </c>
      <c r="F7404" t="s">
        <v>1386</v>
      </c>
      <c r="G7404">
        <v>4549</v>
      </c>
      <c r="H7404" s="23">
        <v>161042333</v>
      </c>
    </row>
    <row r="7405" spans="1:8" x14ac:dyDescent="0.25">
      <c r="A7405">
        <v>10964</v>
      </c>
      <c r="B7405" t="s">
        <v>23578</v>
      </c>
      <c r="C7405" t="s">
        <v>23579</v>
      </c>
      <c r="D7405" s="23"/>
      <c r="E7405" t="s">
        <v>1422</v>
      </c>
      <c r="F7405" t="s">
        <v>1386</v>
      </c>
      <c r="G7405">
        <v>14037</v>
      </c>
      <c r="H7405" s="23"/>
    </row>
    <row r="7406" spans="1:8" x14ac:dyDescent="0.25">
      <c r="A7406">
        <v>2268</v>
      </c>
      <c r="B7406" t="s">
        <v>10643</v>
      </c>
      <c r="C7406" t="s">
        <v>10644</v>
      </c>
      <c r="D7406" s="23">
        <v>2792188000183</v>
      </c>
      <c r="E7406" t="s">
        <v>1452</v>
      </c>
      <c r="F7406" t="s">
        <v>1386</v>
      </c>
      <c r="G7406">
        <v>3544</v>
      </c>
      <c r="H7406" s="23">
        <v>161214487</v>
      </c>
    </row>
    <row r="7407" spans="1:8" x14ac:dyDescent="0.25">
      <c r="A7407">
        <v>8692</v>
      </c>
      <c r="B7407" t="s">
        <v>10645</v>
      </c>
      <c r="C7407" t="s">
        <v>10645</v>
      </c>
      <c r="D7407" s="23">
        <v>3138396000126</v>
      </c>
      <c r="E7407" t="s">
        <v>2614</v>
      </c>
      <c r="F7407" t="s">
        <v>1386</v>
      </c>
      <c r="G7407">
        <v>13200</v>
      </c>
      <c r="H7407" s="23">
        <v>160321034</v>
      </c>
    </row>
    <row r="7408" spans="1:8" x14ac:dyDescent="0.25">
      <c r="A7408">
        <v>10278</v>
      </c>
      <c r="B7408" t="s">
        <v>23580</v>
      </c>
      <c r="C7408" t="s">
        <v>23581</v>
      </c>
      <c r="D7408" s="23"/>
      <c r="E7408" t="s">
        <v>2050</v>
      </c>
      <c r="F7408" t="s">
        <v>1386</v>
      </c>
      <c r="G7408">
        <v>15504</v>
      </c>
      <c r="H7408" s="23"/>
    </row>
    <row r="7409" spans="1:8" x14ac:dyDescent="0.25">
      <c r="A7409">
        <v>5465</v>
      </c>
      <c r="B7409" t="s">
        <v>23582</v>
      </c>
      <c r="C7409" t="s">
        <v>23583</v>
      </c>
      <c r="D7409" s="23"/>
      <c r="E7409" t="s">
        <v>1385</v>
      </c>
      <c r="F7409" t="s">
        <v>1386</v>
      </c>
      <c r="G7409">
        <v>5474</v>
      </c>
      <c r="H7409" s="23"/>
    </row>
    <row r="7410" spans="1:8" x14ac:dyDescent="0.25">
      <c r="A7410">
        <v>3921</v>
      </c>
      <c r="B7410" t="s">
        <v>10646</v>
      </c>
      <c r="C7410" t="s">
        <v>10647</v>
      </c>
      <c r="D7410" s="23">
        <v>9206913000133</v>
      </c>
      <c r="E7410" t="s">
        <v>1541</v>
      </c>
      <c r="F7410" t="s">
        <v>1386</v>
      </c>
      <c r="G7410">
        <v>5197</v>
      </c>
      <c r="H7410" s="23" t="s">
        <v>10648</v>
      </c>
    </row>
    <row r="7411" spans="1:8" x14ac:dyDescent="0.25">
      <c r="A7411">
        <v>4963</v>
      </c>
      <c r="B7411" t="s">
        <v>10649</v>
      </c>
      <c r="C7411" t="s">
        <v>10649</v>
      </c>
      <c r="D7411" s="23">
        <v>13046268000106</v>
      </c>
      <c r="E7411" t="s">
        <v>1385</v>
      </c>
      <c r="F7411" t="s">
        <v>1386</v>
      </c>
      <c r="G7411">
        <v>7985</v>
      </c>
      <c r="H7411" s="23" t="s">
        <v>1438</v>
      </c>
    </row>
    <row r="7412" spans="1:8" x14ac:dyDescent="0.25">
      <c r="A7412">
        <v>14771</v>
      </c>
      <c r="B7412" t="s">
        <v>23584</v>
      </c>
      <c r="C7412" t="s">
        <v>23585</v>
      </c>
      <c r="D7412" s="23"/>
      <c r="E7412" t="s">
        <v>1422</v>
      </c>
      <c r="F7412" t="s">
        <v>1386</v>
      </c>
      <c r="G7412">
        <v>9238</v>
      </c>
      <c r="H7412" s="23"/>
    </row>
    <row r="7413" spans="1:8" x14ac:dyDescent="0.25">
      <c r="A7413">
        <v>12423</v>
      </c>
      <c r="B7413" t="s">
        <v>23586</v>
      </c>
      <c r="C7413" t="s">
        <v>23586</v>
      </c>
      <c r="D7413" s="23"/>
      <c r="E7413" t="s">
        <v>2050</v>
      </c>
      <c r="F7413" t="s">
        <v>1386</v>
      </c>
      <c r="G7413">
        <v>19031</v>
      </c>
      <c r="H7413" s="23"/>
    </row>
    <row r="7414" spans="1:8" x14ac:dyDescent="0.25">
      <c r="A7414">
        <v>4891</v>
      </c>
      <c r="B7414" t="s">
        <v>10650</v>
      </c>
      <c r="C7414" t="s">
        <v>10650</v>
      </c>
      <c r="D7414" s="23">
        <v>8282824000103</v>
      </c>
      <c r="E7414" t="s">
        <v>1397</v>
      </c>
      <c r="F7414" t="s">
        <v>1398</v>
      </c>
      <c r="G7414">
        <v>7860</v>
      </c>
      <c r="H7414" s="23">
        <v>200872311</v>
      </c>
    </row>
    <row r="7415" spans="1:8" x14ac:dyDescent="0.25">
      <c r="A7415">
        <v>3400</v>
      </c>
      <c r="B7415" t="s">
        <v>10651</v>
      </c>
      <c r="C7415" t="s">
        <v>10652</v>
      </c>
      <c r="D7415" s="23">
        <v>7524081000178</v>
      </c>
      <c r="E7415" t="s">
        <v>1440</v>
      </c>
      <c r="F7415" t="s">
        <v>1386</v>
      </c>
      <c r="G7415">
        <v>4676</v>
      </c>
      <c r="H7415" s="23">
        <v>161460194</v>
      </c>
    </row>
    <row r="7416" spans="1:8" x14ac:dyDescent="0.25">
      <c r="A7416">
        <v>8701</v>
      </c>
      <c r="B7416" t="s">
        <v>10653</v>
      </c>
      <c r="C7416" t="s">
        <v>10653</v>
      </c>
      <c r="D7416" s="23">
        <v>24845971000109</v>
      </c>
      <c r="E7416" t="s">
        <v>4711</v>
      </c>
      <c r="F7416" t="s">
        <v>1407</v>
      </c>
      <c r="G7416">
        <v>13207</v>
      </c>
      <c r="H7416" s="23">
        <v>64985202</v>
      </c>
    </row>
    <row r="7417" spans="1:8" x14ac:dyDescent="0.25">
      <c r="A7417">
        <v>4098</v>
      </c>
      <c r="B7417" t="s">
        <v>10654</v>
      </c>
      <c r="C7417" t="s">
        <v>10655</v>
      </c>
      <c r="D7417" s="23">
        <v>9598028000147</v>
      </c>
      <c r="E7417" t="s">
        <v>1409</v>
      </c>
      <c r="F7417" t="s">
        <v>1386</v>
      </c>
      <c r="G7417">
        <v>5374</v>
      </c>
      <c r="H7417" s="23">
        <v>161569153</v>
      </c>
    </row>
    <row r="7418" spans="1:8" x14ac:dyDescent="0.25">
      <c r="A7418">
        <v>6834</v>
      </c>
      <c r="B7418" t="s">
        <v>10656</v>
      </c>
      <c r="C7418" t="s">
        <v>10657</v>
      </c>
      <c r="D7418" s="23">
        <v>11617295000166</v>
      </c>
      <c r="E7418" t="s">
        <v>1422</v>
      </c>
      <c r="F7418" t="s">
        <v>1386</v>
      </c>
      <c r="G7418">
        <v>10796</v>
      </c>
      <c r="H7418" s="23" t="s">
        <v>1438</v>
      </c>
    </row>
    <row r="7419" spans="1:8" x14ac:dyDescent="0.25">
      <c r="A7419">
        <v>9717</v>
      </c>
      <c r="B7419" t="s">
        <v>10656</v>
      </c>
      <c r="C7419" t="s">
        <v>10656</v>
      </c>
      <c r="D7419" s="23"/>
      <c r="E7419" t="s">
        <v>1422</v>
      </c>
      <c r="F7419" t="s">
        <v>1386</v>
      </c>
      <c r="G7419">
        <v>14450</v>
      </c>
      <c r="H7419" s="23"/>
    </row>
    <row r="7420" spans="1:8" x14ac:dyDescent="0.25">
      <c r="A7420">
        <v>657</v>
      </c>
      <c r="B7420" t="s">
        <v>23587</v>
      </c>
      <c r="C7420" t="s">
        <v>23587</v>
      </c>
      <c r="D7420" s="23"/>
      <c r="E7420" t="s">
        <v>1409</v>
      </c>
      <c r="F7420" t="s">
        <v>1386</v>
      </c>
      <c r="G7420">
        <v>1933</v>
      </c>
      <c r="H7420" s="23"/>
    </row>
    <row r="7421" spans="1:8" x14ac:dyDescent="0.25">
      <c r="A7421">
        <v>388</v>
      </c>
      <c r="B7421" t="s">
        <v>23588</v>
      </c>
      <c r="C7421" t="s">
        <v>23588</v>
      </c>
      <c r="D7421" s="23"/>
      <c r="E7421" t="s">
        <v>1422</v>
      </c>
      <c r="F7421" t="s">
        <v>1386</v>
      </c>
      <c r="G7421">
        <v>1664</v>
      </c>
      <c r="H7421" s="23"/>
    </row>
    <row r="7422" spans="1:8" x14ac:dyDescent="0.25">
      <c r="A7422">
        <v>1773</v>
      </c>
      <c r="B7422" t="s">
        <v>10658</v>
      </c>
      <c r="C7422" t="s">
        <v>10659</v>
      </c>
      <c r="D7422" s="23">
        <v>12607685000118</v>
      </c>
      <c r="E7422" t="s">
        <v>1487</v>
      </c>
      <c r="F7422" t="s">
        <v>1386</v>
      </c>
      <c r="G7422">
        <v>3049</v>
      </c>
      <c r="H7422" s="23">
        <v>160214270</v>
      </c>
    </row>
    <row r="7423" spans="1:8" x14ac:dyDescent="0.25">
      <c r="A7423">
        <v>6547</v>
      </c>
      <c r="B7423" t="s">
        <v>23589</v>
      </c>
      <c r="C7423" t="s">
        <v>22399</v>
      </c>
      <c r="D7423" s="23"/>
      <c r="E7423" t="s">
        <v>1422</v>
      </c>
      <c r="F7423" t="s">
        <v>1386</v>
      </c>
      <c r="G7423">
        <v>6790</v>
      </c>
      <c r="H7423" s="23"/>
    </row>
    <row r="7424" spans="1:8" x14ac:dyDescent="0.25">
      <c r="A7424">
        <v>719</v>
      </c>
      <c r="B7424" t="s">
        <v>23590</v>
      </c>
      <c r="C7424" t="s">
        <v>23590</v>
      </c>
      <c r="D7424" s="23"/>
      <c r="E7424" t="s">
        <v>1385</v>
      </c>
      <c r="F7424" t="s">
        <v>1386</v>
      </c>
      <c r="G7424">
        <v>1995</v>
      </c>
      <c r="H7424" s="23"/>
    </row>
    <row r="7425" spans="1:8" x14ac:dyDescent="0.25">
      <c r="A7425">
        <v>169</v>
      </c>
      <c r="B7425" t="s">
        <v>23591</v>
      </c>
      <c r="C7425" t="s">
        <v>23591</v>
      </c>
      <c r="D7425" s="23"/>
      <c r="E7425" t="s">
        <v>2050</v>
      </c>
      <c r="F7425" t="s">
        <v>1386</v>
      </c>
      <c r="G7425">
        <v>1445</v>
      </c>
      <c r="H7425" s="23"/>
    </row>
    <row r="7426" spans="1:8" x14ac:dyDescent="0.25">
      <c r="A7426">
        <v>697</v>
      </c>
      <c r="B7426" t="s">
        <v>23592</v>
      </c>
      <c r="C7426" t="s">
        <v>23592</v>
      </c>
      <c r="D7426" s="23"/>
      <c r="E7426" t="s">
        <v>1487</v>
      </c>
      <c r="F7426" t="s">
        <v>1386</v>
      </c>
      <c r="G7426">
        <v>1973</v>
      </c>
      <c r="H7426" s="23"/>
    </row>
    <row r="7427" spans="1:8" x14ac:dyDescent="0.25">
      <c r="A7427">
        <v>7426</v>
      </c>
      <c r="B7427" t="s">
        <v>23593</v>
      </c>
      <c r="C7427" t="s">
        <v>23594</v>
      </c>
      <c r="D7427" s="23"/>
      <c r="E7427" t="s">
        <v>1422</v>
      </c>
      <c r="F7427" t="s">
        <v>1386</v>
      </c>
      <c r="G7427">
        <v>5505</v>
      </c>
      <c r="H7427" s="23"/>
    </row>
    <row r="7428" spans="1:8" x14ac:dyDescent="0.25">
      <c r="A7428">
        <v>5788</v>
      </c>
      <c r="B7428" t="s">
        <v>23595</v>
      </c>
      <c r="C7428" t="s">
        <v>23595</v>
      </c>
      <c r="D7428" s="23"/>
      <c r="E7428" t="s">
        <v>1422</v>
      </c>
      <c r="F7428" t="s">
        <v>1386</v>
      </c>
      <c r="G7428">
        <v>5415</v>
      </c>
      <c r="H7428" s="23"/>
    </row>
    <row r="7429" spans="1:8" x14ac:dyDescent="0.25">
      <c r="A7429">
        <v>12110</v>
      </c>
      <c r="B7429" t="s">
        <v>23596</v>
      </c>
      <c r="C7429" t="s">
        <v>23420</v>
      </c>
      <c r="D7429" s="23"/>
      <c r="E7429" t="s">
        <v>1422</v>
      </c>
      <c r="F7429" t="s">
        <v>1386</v>
      </c>
      <c r="G7429">
        <v>5767</v>
      </c>
      <c r="H7429" s="23"/>
    </row>
    <row r="7430" spans="1:8" x14ac:dyDescent="0.25">
      <c r="A7430">
        <v>431</v>
      </c>
      <c r="B7430" t="s">
        <v>23597</v>
      </c>
      <c r="C7430" t="s">
        <v>23597</v>
      </c>
      <c r="D7430" s="23"/>
      <c r="E7430" t="s">
        <v>2050</v>
      </c>
      <c r="F7430" t="s">
        <v>1386</v>
      </c>
      <c r="G7430">
        <v>1707</v>
      </c>
      <c r="H7430" s="23"/>
    </row>
    <row r="7431" spans="1:8" x14ac:dyDescent="0.25">
      <c r="A7431">
        <v>9192</v>
      </c>
      <c r="B7431" t="s">
        <v>23598</v>
      </c>
      <c r="C7431" t="s">
        <v>23599</v>
      </c>
      <c r="D7431" s="23"/>
      <c r="E7431" t="s">
        <v>4625</v>
      </c>
      <c r="F7431" t="s">
        <v>1386</v>
      </c>
      <c r="G7431">
        <v>13695</v>
      </c>
      <c r="H7431" s="23"/>
    </row>
    <row r="7432" spans="1:8" x14ac:dyDescent="0.25">
      <c r="A7432">
        <v>1395</v>
      </c>
      <c r="B7432" t="s">
        <v>10660</v>
      </c>
      <c r="C7432" t="s">
        <v>10661</v>
      </c>
      <c r="D7432" s="23">
        <v>10741130000139</v>
      </c>
      <c r="E7432" t="s">
        <v>9877</v>
      </c>
      <c r="F7432" t="s">
        <v>1386</v>
      </c>
      <c r="G7432">
        <v>2671</v>
      </c>
      <c r="H7432" s="23">
        <v>160313449</v>
      </c>
    </row>
    <row r="7433" spans="1:8" x14ac:dyDescent="0.25">
      <c r="A7433">
        <v>3853</v>
      </c>
      <c r="B7433" t="s">
        <v>10662</v>
      </c>
      <c r="C7433" t="s">
        <v>10661</v>
      </c>
      <c r="D7433" s="23">
        <v>9085885000143</v>
      </c>
      <c r="E7433" t="s">
        <v>1385</v>
      </c>
      <c r="F7433" t="s">
        <v>1386</v>
      </c>
      <c r="G7433">
        <v>5129</v>
      </c>
      <c r="H7433" s="23">
        <v>161533612</v>
      </c>
    </row>
    <row r="7434" spans="1:8" x14ac:dyDescent="0.25">
      <c r="A7434">
        <v>2734</v>
      </c>
      <c r="B7434" t="s">
        <v>10663</v>
      </c>
      <c r="C7434" t="s">
        <v>10661</v>
      </c>
      <c r="D7434" s="23">
        <v>4148331000124</v>
      </c>
      <c r="E7434" t="s">
        <v>1422</v>
      </c>
      <c r="F7434" t="s">
        <v>1386</v>
      </c>
      <c r="G7434">
        <v>4010</v>
      </c>
      <c r="H7434" s="23" t="s">
        <v>10664</v>
      </c>
    </row>
    <row r="7435" spans="1:8" x14ac:dyDescent="0.25">
      <c r="A7435">
        <v>140</v>
      </c>
      <c r="B7435" t="s">
        <v>23600</v>
      </c>
      <c r="C7435" t="s">
        <v>23600</v>
      </c>
      <c r="D7435" s="23"/>
      <c r="E7435" t="s">
        <v>1422</v>
      </c>
      <c r="F7435" t="s">
        <v>1386</v>
      </c>
      <c r="G7435">
        <v>1416</v>
      </c>
      <c r="H7435" s="23"/>
    </row>
    <row r="7436" spans="1:8" x14ac:dyDescent="0.25">
      <c r="A7436">
        <v>4168</v>
      </c>
      <c r="B7436" t="s">
        <v>23600</v>
      </c>
      <c r="C7436" t="s">
        <v>23600</v>
      </c>
      <c r="D7436" s="23"/>
      <c r="E7436" t="s">
        <v>2050</v>
      </c>
      <c r="F7436" t="s">
        <v>1386</v>
      </c>
      <c r="G7436">
        <v>1773</v>
      </c>
      <c r="H7436" s="23"/>
    </row>
    <row r="7437" spans="1:8" x14ac:dyDescent="0.25">
      <c r="A7437">
        <v>760</v>
      </c>
      <c r="B7437" t="s">
        <v>23601</v>
      </c>
      <c r="C7437" t="s">
        <v>23601</v>
      </c>
      <c r="D7437" s="23"/>
      <c r="E7437" t="s">
        <v>1422</v>
      </c>
      <c r="F7437" t="s">
        <v>1386</v>
      </c>
      <c r="G7437">
        <v>2036</v>
      </c>
      <c r="H7437" s="23"/>
    </row>
    <row r="7438" spans="1:8" x14ac:dyDescent="0.25">
      <c r="A7438">
        <v>195</v>
      </c>
      <c r="B7438" t="s">
        <v>23602</v>
      </c>
      <c r="C7438" t="s">
        <v>23602</v>
      </c>
      <c r="D7438" s="23"/>
      <c r="E7438" t="s">
        <v>2050</v>
      </c>
      <c r="F7438" t="s">
        <v>1386</v>
      </c>
      <c r="G7438">
        <v>1471</v>
      </c>
      <c r="H7438" s="23"/>
    </row>
    <row r="7439" spans="1:8" x14ac:dyDescent="0.25">
      <c r="A7439">
        <v>5445</v>
      </c>
      <c r="B7439" t="s">
        <v>23603</v>
      </c>
      <c r="C7439" t="s">
        <v>23603</v>
      </c>
      <c r="D7439" s="23"/>
      <c r="E7439" t="s">
        <v>1583</v>
      </c>
      <c r="F7439" t="s">
        <v>1386</v>
      </c>
      <c r="G7439">
        <v>8514</v>
      </c>
      <c r="H7439" s="23"/>
    </row>
    <row r="7440" spans="1:8" x14ac:dyDescent="0.25">
      <c r="A7440">
        <v>6113</v>
      </c>
      <c r="B7440" t="s">
        <v>23604</v>
      </c>
      <c r="C7440" t="s">
        <v>23605</v>
      </c>
      <c r="D7440" s="23"/>
      <c r="E7440" t="s">
        <v>6201</v>
      </c>
      <c r="F7440" t="s">
        <v>1587</v>
      </c>
      <c r="G7440">
        <v>6613</v>
      </c>
      <c r="H7440" s="23"/>
    </row>
    <row r="7441" spans="1:8" x14ac:dyDescent="0.25">
      <c r="A7441">
        <v>6533</v>
      </c>
      <c r="B7441" t="s">
        <v>23606</v>
      </c>
      <c r="C7441" t="s">
        <v>23606</v>
      </c>
      <c r="D7441" s="23"/>
      <c r="E7441" t="s">
        <v>1583</v>
      </c>
      <c r="F7441" t="s">
        <v>1386</v>
      </c>
      <c r="G7441">
        <v>10063</v>
      </c>
      <c r="H7441" s="23"/>
    </row>
    <row r="7442" spans="1:8" x14ac:dyDescent="0.25">
      <c r="A7442">
        <v>1163</v>
      </c>
      <c r="B7442" t="s">
        <v>23607</v>
      </c>
      <c r="C7442" t="s">
        <v>23607</v>
      </c>
      <c r="D7442" s="23"/>
      <c r="E7442" t="s">
        <v>1700</v>
      </c>
      <c r="F7442" t="s">
        <v>1386</v>
      </c>
      <c r="G7442">
        <v>2439</v>
      </c>
      <c r="H7442" s="23"/>
    </row>
    <row r="7443" spans="1:8" x14ac:dyDescent="0.25">
      <c r="A7443">
        <v>820</v>
      </c>
      <c r="B7443" t="s">
        <v>23608</v>
      </c>
      <c r="C7443" t="s">
        <v>23608</v>
      </c>
      <c r="D7443" s="23"/>
      <c r="E7443" t="s">
        <v>1921</v>
      </c>
      <c r="F7443" t="s">
        <v>1386</v>
      </c>
      <c r="G7443">
        <v>2096</v>
      </c>
      <c r="H7443" s="23"/>
    </row>
    <row r="7444" spans="1:8" x14ac:dyDescent="0.25">
      <c r="A7444">
        <v>1443</v>
      </c>
      <c r="B7444" t="s">
        <v>10665</v>
      </c>
      <c r="C7444" t="s">
        <v>10666</v>
      </c>
      <c r="D7444" s="23">
        <v>10822679000158</v>
      </c>
      <c r="E7444" t="s">
        <v>1385</v>
      </c>
      <c r="F7444" t="s">
        <v>1386</v>
      </c>
      <c r="G7444">
        <v>2719</v>
      </c>
      <c r="H7444" s="23">
        <v>161611184</v>
      </c>
    </row>
    <row r="7445" spans="1:8" x14ac:dyDescent="0.25">
      <c r="A7445">
        <v>15196</v>
      </c>
      <c r="B7445" t="s">
        <v>10667</v>
      </c>
      <c r="C7445" t="s">
        <v>10667</v>
      </c>
      <c r="D7445" s="23">
        <v>54619751000110</v>
      </c>
      <c r="E7445" t="s">
        <v>4224</v>
      </c>
      <c r="F7445" t="s">
        <v>1386</v>
      </c>
      <c r="G7445">
        <v>24281</v>
      </c>
      <c r="H7445" s="23">
        <v>164925678</v>
      </c>
    </row>
    <row r="7446" spans="1:8" x14ac:dyDescent="0.25">
      <c r="A7446">
        <v>3827</v>
      </c>
      <c r="B7446" t="s">
        <v>10668</v>
      </c>
      <c r="C7446" t="s">
        <v>10669</v>
      </c>
      <c r="D7446" s="23">
        <v>9022476000106</v>
      </c>
      <c r="E7446" t="s">
        <v>4224</v>
      </c>
      <c r="F7446" t="s">
        <v>1386</v>
      </c>
      <c r="G7446">
        <v>5103</v>
      </c>
      <c r="H7446" s="23">
        <v>160035201</v>
      </c>
    </row>
    <row r="7447" spans="1:8" x14ac:dyDescent="0.25">
      <c r="A7447">
        <v>2664</v>
      </c>
      <c r="B7447" t="s">
        <v>10670</v>
      </c>
      <c r="C7447" t="s">
        <v>10669</v>
      </c>
      <c r="D7447" s="23">
        <v>4096347000130</v>
      </c>
      <c r="E7447" t="s">
        <v>1487</v>
      </c>
      <c r="F7447" t="s">
        <v>1386</v>
      </c>
      <c r="G7447">
        <v>3940</v>
      </c>
      <c r="H7447" s="23">
        <v>161297170</v>
      </c>
    </row>
    <row r="7448" spans="1:8" x14ac:dyDescent="0.25">
      <c r="A7448">
        <v>11525</v>
      </c>
      <c r="B7448" t="s">
        <v>10671</v>
      </c>
      <c r="C7448" t="s">
        <v>10671</v>
      </c>
      <c r="D7448" s="23">
        <v>30250913000127</v>
      </c>
      <c r="E7448" t="s">
        <v>1385</v>
      </c>
      <c r="F7448" t="s">
        <v>1386</v>
      </c>
      <c r="G7448">
        <v>17470</v>
      </c>
      <c r="H7448" s="23">
        <v>163166161</v>
      </c>
    </row>
    <row r="7449" spans="1:8" x14ac:dyDescent="0.25">
      <c r="A7449">
        <v>891</v>
      </c>
      <c r="B7449" t="s">
        <v>23609</v>
      </c>
      <c r="C7449" t="s">
        <v>23610</v>
      </c>
      <c r="D7449" s="23"/>
      <c r="E7449" t="s">
        <v>1530</v>
      </c>
      <c r="F7449" t="s">
        <v>1386</v>
      </c>
      <c r="G7449">
        <v>367</v>
      </c>
      <c r="H7449" s="23"/>
    </row>
    <row r="7450" spans="1:8" x14ac:dyDescent="0.25">
      <c r="A7450">
        <v>9618</v>
      </c>
      <c r="B7450" t="s">
        <v>23611</v>
      </c>
      <c r="C7450" t="s">
        <v>23611</v>
      </c>
      <c r="D7450" s="23"/>
      <c r="E7450" t="s">
        <v>1452</v>
      </c>
      <c r="F7450" t="s">
        <v>1386</v>
      </c>
      <c r="G7450">
        <v>14315</v>
      </c>
      <c r="H7450" s="23"/>
    </row>
    <row r="7451" spans="1:8" x14ac:dyDescent="0.25">
      <c r="A7451">
        <v>6980</v>
      </c>
      <c r="B7451" t="s">
        <v>23612</v>
      </c>
      <c r="C7451" t="s">
        <v>22447</v>
      </c>
      <c r="D7451" s="23"/>
      <c r="E7451" t="s">
        <v>1422</v>
      </c>
      <c r="F7451" t="s">
        <v>1386</v>
      </c>
      <c r="G7451">
        <v>9255</v>
      </c>
      <c r="H7451" s="23"/>
    </row>
    <row r="7452" spans="1:8" x14ac:dyDescent="0.25">
      <c r="A7452">
        <v>8371</v>
      </c>
      <c r="B7452" t="s">
        <v>23613</v>
      </c>
      <c r="C7452" t="s">
        <v>23614</v>
      </c>
      <c r="D7452" s="23"/>
      <c r="E7452" t="s">
        <v>3083</v>
      </c>
      <c r="F7452" t="s">
        <v>1386</v>
      </c>
      <c r="G7452">
        <v>11369</v>
      </c>
      <c r="H7452" s="23"/>
    </row>
    <row r="7453" spans="1:8" x14ac:dyDescent="0.25">
      <c r="A7453">
        <v>14656</v>
      </c>
      <c r="B7453" t="s">
        <v>10672</v>
      </c>
      <c r="D7453" s="23">
        <v>36392236000168</v>
      </c>
      <c r="E7453" t="s">
        <v>1409</v>
      </c>
      <c r="F7453" t="s">
        <v>1386</v>
      </c>
      <c r="G7453">
        <v>23076</v>
      </c>
      <c r="H7453" s="23">
        <v>163605734</v>
      </c>
    </row>
    <row r="7454" spans="1:8" x14ac:dyDescent="0.25">
      <c r="A7454">
        <v>8422</v>
      </c>
      <c r="B7454" t="s">
        <v>23615</v>
      </c>
      <c r="C7454" t="s">
        <v>23457</v>
      </c>
      <c r="D7454" s="23"/>
      <c r="E7454" t="s">
        <v>1723</v>
      </c>
      <c r="F7454" t="s">
        <v>1386</v>
      </c>
      <c r="G7454">
        <v>6744</v>
      </c>
      <c r="H7454" s="23"/>
    </row>
    <row r="7455" spans="1:8" x14ac:dyDescent="0.25">
      <c r="A7455">
        <v>15001</v>
      </c>
      <c r="B7455" t="s">
        <v>23616</v>
      </c>
      <c r="C7455" t="s">
        <v>23616</v>
      </c>
      <c r="D7455" s="23"/>
      <c r="E7455" t="s">
        <v>1422</v>
      </c>
      <c r="F7455" t="s">
        <v>1386</v>
      </c>
      <c r="G7455">
        <v>1229</v>
      </c>
      <c r="H7455" s="23"/>
    </row>
    <row r="7456" spans="1:8" x14ac:dyDescent="0.25">
      <c r="A7456">
        <v>7949</v>
      </c>
      <c r="B7456" t="s">
        <v>23617</v>
      </c>
      <c r="C7456" t="s">
        <v>23617</v>
      </c>
      <c r="D7456" s="23"/>
      <c r="E7456" t="s">
        <v>1422</v>
      </c>
      <c r="F7456" t="s">
        <v>1386</v>
      </c>
      <c r="G7456">
        <v>12254</v>
      </c>
      <c r="H7456" s="23"/>
    </row>
    <row r="7457" spans="1:8" x14ac:dyDescent="0.25">
      <c r="A7457">
        <v>4927</v>
      </c>
      <c r="B7457" t="s">
        <v>23618</v>
      </c>
      <c r="C7457" t="s">
        <v>23618</v>
      </c>
      <c r="D7457" s="23"/>
      <c r="E7457" t="s">
        <v>1422</v>
      </c>
      <c r="F7457" t="s">
        <v>1386</v>
      </c>
      <c r="G7457">
        <v>5757</v>
      </c>
      <c r="H7457" s="23"/>
    </row>
    <row r="7458" spans="1:8" x14ac:dyDescent="0.25">
      <c r="A7458">
        <v>372</v>
      </c>
      <c r="B7458" t="s">
        <v>23618</v>
      </c>
      <c r="C7458" t="s">
        <v>23618</v>
      </c>
      <c r="D7458" s="23"/>
      <c r="E7458" t="s">
        <v>1723</v>
      </c>
      <c r="F7458" t="s">
        <v>1386</v>
      </c>
      <c r="G7458">
        <v>1648</v>
      </c>
      <c r="H7458" s="23"/>
    </row>
    <row r="7459" spans="1:8" x14ac:dyDescent="0.25">
      <c r="A7459">
        <v>5268</v>
      </c>
      <c r="B7459" t="s">
        <v>23618</v>
      </c>
      <c r="C7459" t="s">
        <v>23619</v>
      </c>
      <c r="D7459" s="23"/>
      <c r="E7459" t="s">
        <v>1422</v>
      </c>
      <c r="F7459" t="s">
        <v>1386</v>
      </c>
      <c r="G7459">
        <v>5995</v>
      </c>
      <c r="H7459" s="23"/>
    </row>
    <row r="7460" spans="1:8" x14ac:dyDescent="0.25">
      <c r="A7460">
        <v>104</v>
      </c>
      <c r="B7460" t="s">
        <v>23620</v>
      </c>
      <c r="C7460" t="s">
        <v>23620</v>
      </c>
      <c r="D7460" s="23"/>
      <c r="E7460" t="s">
        <v>1422</v>
      </c>
      <c r="F7460" t="s">
        <v>1386</v>
      </c>
      <c r="G7460">
        <v>1380</v>
      </c>
      <c r="H7460" s="23"/>
    </row>
    <row r="7461" spans="1:8" x14ac:dyDescent="0.25">
      <c r="A7461">
        <v>15234</v>
      </c>
      <c r="B7461" t="s">
        <v>23621</v>
      </c>
      <c r="C7461" t="s">
        <v>23621</v>
      </c>
      <c r="D7461" s="23"/>
      <c r="E7461" t="s">
        <v>2411</v>
      </c>
      <c r="F7461" t="s">
        <v>1386</v>
      </c>
      <c r="G7461">
        <v>24333</v>
      </c>
      <c r="H7461" s="23"/>
    </row>
    <row r="7462" spans="1:8" x14ac:dyDescent="0.25">
      <c r="A7462">
        <v>8650</v>
      </c>
      <c r="B7462" t="s">
        <v>23622</v>
      </c>
      <c r="C7462" t="s">
        <v>23622</v>
      </c>
      <c r="D7462" s="23"/>
      <c r="E7462" t="s">
        <v>1385</v>
      </c>
      <c r="F7462" t="s">
        <v>1386</v>
      </c>
      <c r="G7462">
        <v>13160</v>
      </c>
      <c r="H7462" s="23"/>
    </row>
    <row r="7463" spans="1:8" x14ac:dyDescent="0.25">
      <c r="A7463">
        <v>6924</v>
      </c>
      <c r="B7463" t="s">
        <v>23623</v>
      </c>
      <c r="C7463" t="s">
        <v>23624</v>
      </c>
      <c r="D7463" s="23"/>
      <c r="E7463" t="s">
        <v>2141</v>
      </c>
      <c r="F7463" t="s">
        <v>1415</v>
      </c>
      <c r="G7463">
        <v>10842</v>
      </c>
      <c r="H7463" s="23"/>
    </row>
    <row r="7464" spans="1:8" x14ac:dyDescent="0.25">
      <c r="A7464">
        <v>9058</v>
      </c>
      <c r="B7464" t="s">
        <v>23625</v>
      </c>
      <c r="C7464" t="s">
        <v>23529</v>
      </c>
      <c r="D7464" s="23"/>
      <c r="E7464" t="s">
        <v>1422</v>
      </c>
      <c r="F7464" t="s">
        <v>1386</v>
      </c>
      <c r="G7464">
        <v>12919</v>
      </c>
      <c r="H7464" s="23"/>
    </row>
    <row r="7465" spans="1:8" x14ac:dyDescent="0.25">
      <c r="A7465">
        <v>5357</v>
      </c>
      <c r="B7465" t="s">
        <v>23626</v>
      </c>
      <c r="C7465" t="s">
        <v>23626</v>
      </c>
      <c r="D7465" s="23"/>
      <c r="E7465" t="s">
        <v>1921</v>
      </c>
      <c r="F7465" t="s">
        <v>1386</v>
      </c>
      <c r="G7465">
        <v>8390</v>
      </c>
      <c r="H7465" s="23"/>
    </row>
    <row r="7466" spans="1:8" x14ac:dyDescent="0.25">
      <c r="A7466">
        <v>9613</v>
      </c>
      <c r="B7466" t="s">
        <v>23627</v>
      </c>
      <c r="C7466" t="s">
        <v>23457</v>
      </c>
      <c r="D7466" s="23"/>
      <c r="E7466" t="s">
        <v>1422</v>
      </c>
      <c r="F7466" t="s">
        <v>1386</v>
      </c>
      <c r="G7466">
        <v>289</v>
      </c>
      <c r="H7466" s="23"/>
    </row>
    <row r="7467" spans="1:8" x14ac:dyDescent="0.25">
      <c r="A7467">
        <v>5152</v>
      </c>
      <c r="B7467" t="s">
        <v>23628</v>
      </c>
      <c r="C7467" t="s">
        <v>23624</v>
      </c>
      <c r="D7467" s="23"/>
      <c r="E7467" t="s">
        <v>2005</v>
      </c>
      <c r="F7467" t="s">
        <v>1386</v>
      </c>
      <c r="G7467">
        <v>6547</v>
      </c>
      <c r="H7467" s="23"/>
    </row>
    <row r="7468" spans="1:8" x14ac:dyDescent="0.25">
      <c r="A7468">
        <v>3620</v>
      </c>
      <c r="B7468" t="s">
        <v>10673</v>
      </c>
      <c r="C7468" t="s">
        <v>10674</v>
      </c>
      <c r="D7468" s="23">
        <v>8399156000107</v>
      </c>
      <c r="E7468" t="s">
        <v>7883</v>
      </c>
      <c r="F7468" t="s">
        <v>1386</v>
      </c>
      <c r="G7468">
        <v>4896</v>
      </c>
      <c r="H7468" s="23">
        <v>160222176</v>
      </c>
    </row>
    <row r="7469" spans="1:8" x14ac:dyDescent="0.25">
      <c r="A7469">
        <v>780</v>
      </c>
      <c r="B7469" t="s">
        <v>23629</v>
      </c>
      <c r="C7469" t="s">
        <v>23629</v>
      </c>
      <c r="D7469" s="23"/>
      <c r="E7469" t="s">
        <v>1385</v>
      </c>
      <c r="F7469" t="s">
        <v>1386</v>
      </c>
      <c r="G7469">
        <v>2056</v>
      </c>
      <c r="H7469" s="23"/>
    </row>
    <row r="7470" spans="1:8" x14ac:dyDescent="0.25">
      <c r="A7470">
        <v>938</v>
      </c>
      <c r="B7470" t="s">
        <v>23630</v>
      </c>
      <c r="C7470" t="s">
        <v>23630</v>
      </c>
      <c r="D7470" s="23"/>
      <c r="E7470" t="s">
        <v>1385</v>
      </c>
      <c r="F7470" t="s">
        <v>1386</v>
      </c>
      <c r="G7470">
        <v>2214</v>
      </c>
      <c r="H7470" s="23"/>
    </row>
    <row r="7471" spans="1:8" x14ac:dyDescent="0.25">
      <c r="A7471">
        <v>7845</v>
      </c>
      <c r="B7471" t="s">
        <v>10675</v>
      </c>
      <c r="C7471" t="s">
        <v>10675</v>
      </c>
      <c r="D7471" s="23">
        <v>10462590000128</v>
      </c>
      <c r="E7471" t="s">
        <v>1732</v>
      </c>
      <c r="F7471" t="s">
        <v>1386</v>
      </c>
      <c r="G7471">
        <v>12155</v>
      </c>
      <c r="H7471" s="23">
        <v>161591574</v>
      </c>
    </row>
    <row r="7472" spans="1:8" x14ac:dyDescent="0.25">
      <c r="A7472">
        <v>12401</v>
      </c>
      <c r="B7472" t="s">
        <v>23631</v>
      </c>
      <c r="C7472" t="s">
        <v>23457</v>
      </c>
      <c r="D7472" s="23"/>
      <c r="E7472" t="s">
        <v>1422</v>
      </c>
      <c r="F7472" t="s">
        <v>1386</v>
      </c>
      <c r="G7472">
        <v>5441</v>
      </c>
      <c r="H7472" s="23"/>
    </row>
    <row r="7473" spans="1:8" x14ac:dyDescent="0.25">
      <c r="A7473">
        <v>5160</v>
      </c>
      <c r="B7473" t="s">
        <v>23632</v>
      </c>
      <c r="C7473" t="s">
        <v>23632</v>
      </c>
      <c r="D7473" s="23"/>
      <c r="E7473" t="s">
        <v>2184</v>
      </c>
      <c r="F7473" t="s">
        <v>1398</v>
      </c>
      <c r="G7473">
        <v>8210</v>
      </c>
      <c r="H7473" s="23"/>
    </row>
    <row r="7474" spans="1:8" x14ac:dyDescent="0.25">
      <c r="A7474">
        <v>787</v>
      </c>
      <c r="B7474" t="s">
        <v>23633</v>
      </c>
      <c r="C7474" t="s">
        <v>23633</v>
      </c>
      <c r="D7474" s="23"/>
      <c r="E7474" t="s">
        <v>2009</v>
      </c>
      <c r="F7474" t="s">
        <v>1386</v>
      </c>
      <c r="G7474">
        <v>2063</v>
      </c>
      <c r="H7474" s="23"/>
    </row>
    <row r="7475" spans="1:8" x14ac:dyDescent="0.25">
      <c r="A7475">
        <v>6978</v>
      </c>
      <c r="B7475" t="s">
        <v>23634</v>
      </c>
      <c r="C7475" t="s">
        <v>23420</v>
      </c>
      <c r="D7475" s="23"/>
      <c r="E7475" t="s">
        <v>1422</v>
      </c>
      <c r="F7475" t="s">
        <v>1386</v>
      </c>
      <c r="G7475">
        <v>5413</v>
      </c>
      <c r="H7475" s="23"/>
    </row>
    <row r="7476" spans="1:8" x14ac:dyDescent="0.25">
      <c r="A7476">
        <v>10588</v>
      </c>
      <c r="B7476" t="s">
        <v>23635</v>
      </c>
      <c r="C7476" t="s">
        <v>23635</v>
      </c>
      <c r="D7476" s="23"/>
      <c r="E7476" t="s">
        <v>1422</v>
      </c>
      <c r="F7476" t="s">
        <v>1386</v>
      </c>
      <c r="G7476">
        <v>15952</v>
      </c>
      <c r="H7476" s="23"/>
    </row>
    <row r="7477" spans="1:8" x14ac:dyDescent="0.25">
      <c r="A7477">
        <v>2547</v>
      </c>
      <c r="B7477" t="s">
        <v>10676</v>
      </c>
      <c r="C7477" t="s">
        <v>10677</v>
      </c>
      <c r="D7477" s="23">
        <v>3597136000119</v>
      </c>
      <c r="E7477" t="s">
        <v>1422</v>
      </c>
      <c r="F7477" t="s">
        <v>1386</v>
      </c>
      <c r="G7477">
        <v>3823</v>
      </c>
      <c r="H7477" s="23" t="s">
        <v>2239</v>
      </c>
    </row>
    <row r="7478" spans="1:8" x14ac:dyDescent="0.25">
      <c r="A7478">
        <v>14858</v>
      </c>
      <c r="B7478" t="s">
        <v>23636</v>
      </c>
      <c r="C7478" t="s">
        <v>23624</v>
      </c>
      <c r="D7478" s="23"/>
      <c r="E7478" t="s">
        <v>1422</v>
      </c>
      <c r="F7478" t="s">
        <v>1386</v>
      </c>
      <c r="G7478">
        <v>17653</v>
      </c>
      <c r="H7478" s="23"/>
    </row>
    <row r="7479" spans="1:8" x14ac:dyDescent="0.25">
      <c r="A7479">
        <v>13371</v>
      </c>
      <c r="B7479" t="s">
        <v>23637</v>
      </c>
      <c r="C7479" t="s">
        <v>23637</v>
      </c>
      <c r="D7479" s="23"/>
      <c r="E7479" t="s">
        <v>1812</v>
      </c>
      <c r="F7479" t="s">
        <v>1386</v>
      </c>
      <c r="G7479">
        <v>20925</v>
      </c>
      <c r="H7479" s="23"/>
    </row>
    <row r="7480" spans="1:8" x14ac:dyDescent="0.25">
      <c r="A7480">
        <v>6631</v>
      </c>
      <c r="B7480" t="s">
        <v>10678</v>
      </c>
      <c r="C7480" t="s">
        <v>10678</v>
      </c>
      <c r="D7480" s="23">
        <v>7872063000187</v>
      </c>
      <c r="E7480" t="s">
        <v>1487</v>
      </c>
      <c r="F7480" t="s">
        <v>1386</v>
      </c>
      <c r="G7480">
        <v>10170</v>
      </c>
      <c r="H7480" s="23">
        <v>161485537</v>
      </c>
    </row>
    <row r="7481" spans="1:8" x14ac:dyDescent="0.25">
      <c r="A7481">
        <v>5785</v>
      </c>
      <c r="B7481" t="s">
        <v>23638</v>
      </c>
      <c r="C7481" t="s">
        <v>23420</v>
      </c>
      <c r="D7481" s="23"/>
      <c r="E7481" t="s">
        <v>1422</v>
      </c>
      <c r="F7481" t="s">
        <v>1386</v>
      </c>
      <c r="G7481">
        <v>5605</v>
      </c>
      <c r="H7481" s="23"/>
    </row>
    <row r="7482" spans="1:8" x14ac:dyDescent="0.25">
      <c r="A7482">
        <v>714</v>
      </c>
      <c r="B7482" t="s">
        <v>23639</v>
      </c>
      <c r="C7482" t="s">
        <v>23639</v>
      </c>
      <c r="D7482" s="23"/>
      <c r="E7482" t="s">
        <v>1385</v>
      </c>
      <c r="F7482" t="s">
        <v>1386</v>
      </c>
      <c r="G7482">
        <v>1990</v>
      </c>
      <c r="H7482" s="23"/>
    </row>
    <row r="7483" spans="1:8" x14ac:dyDescent="0.25">
      <c r="A7483">
        <v>15285</v>
      </c>
      <c r="B7483" t="s">
        <v>23640</v>
      </c>
      <c r="C7483" t="s">
        <v>23640</v>
      </c>
      <c r="D7483" s="23"/>
      <c r="E7483" t="s">
        <v>1696</v>
      </c>
      <c r="F7483" t="s">
        <v>1386</v>
      </c>
      <c r="G7483">
        <v>24414</v>
      </c>
      <c r="H7483" s="23"/>
    </row>
    <row r="7484" spans="1:8" x14ac:dyDescent="0.25">
      <c r="A7484">
        <v>3681</v>
      </c>
      <c r="B7484" t="s">
        <v>10679</v>
      </c>
      <c r="C7484" t="s">
        <v>10680</v>
      </c>
      <c r="D7484" s="23">
        <v>8678413000131</v>
      </c>
      <c r="E7484" t="s">
        <v>1452</v>
      </c>
      <c r="F7484" t="s">
        <v>1386</v>
      </c>
      <c r="G7484">
        <v>4957</v>
      </c>
      <c r="H7484" s="23">
        <v>161514928</v>
      </c>
    </row>
    <row r="7485" spans="1:8" x14ac:dyDescent="0.25">
      <c r="A7485">
        <v>4101</v>
      </c>
      <c r="B7485" t="s">
        <v>10681</v>
      </c>
      <c r="C7485" t="s">
        <v>10682</v>
      </c>
      <c r="D7485" s="23">
        <v>9600895000170</v>
      </c>
      <c r="E7485" t="s">
        <v>1795</v>
      </c>
      <c r="F7485" t="s">
        <v>1386</v>
      </c>
      <c r="G7485">
        <v>5377</v>
      </c>
      <c r="H7485" s="23">
        <v>161568289</v>
      </c>
    </row>
    <row r="7486" spans="1:8" x14ac:dyDescent="0.25">
      <c r="A7486">
        <v>15553</v>
      </c>
      <c r="B7486" t="s">
        <v>10683</v>
      </c>
      <c r="C7486" t="s">
        <v>10684</v>
      </c>
      <c r="D7486" s="23">
        <v>13185266000106</v>
      </c>
      <c r="E7486" t="s">
        <v>1385</v>
      </c>
      <c r="F7486" t="s">
        <v>1386</v>
      </c>
      <c r="G7486">
        <v>24789</v>
      </c>
      <c r="H7486" s="23">
        <v>161793002</v>
      </c>
    </row>
    <row r="7487" spans="1:8" x14ac:dyDescent="0.25">
      <c r="A7487">
        <v>9540</v>
      </c>
      <c r="B7487" t="s">
        <v>23641</v>
      </c>
      <c r="C7487" t="s">
        <v>23642</v>
      </c>
      <c r="D7487" s="23"/>
      <c r="E7487" t="s">
        <v>1422</v>
      </c>
      <c r="F7487" t="s">
        <v>1386</v>
      </c>
      <c r="G7487">
        <v>5770</v>
      </c>
      <c r="H7487" s="23"/>
    </row>
    <row r="7488" spans="1:8" x14ac:dyDescent="0.25">
      <c r="A7488">
        <v>231</v>
      </c>
      <c r="B7488" t="s">
        <v>23643</v>
      </c>
      <c r="C7488" t="s">
        <v>23643</v>
      </c>
      <c r="D7488" s="23"/>
      <c r="E7488" t="s">
        <v>4001</v>
      </c>
      <c r="F7488" t="s">
        <v>1398</v>
      </c>
      <c r="G7488">
        <v>1507</v>
      </c>
      <c r="H7488" s="23"/>
    </row>
    <row r="7489" spans="1:8" x14ac:dyDescent="0.25">
      <c r="A7489">
        <v>10702</v>
      </c>
      <c r="B7489" t="s">
        <v>10685</v>
      </c>
      <c r="C7489" t="s">
        <v>10685</v>
      </c>
      <c r="D7489" s="23">
        <v>30545745000105</v>
      </c>
      <c r="E7489" t="s">
        <v>2652</v>
      </c>
      <c r="F7489" t="s">
        <v>1386</v>
      </c>
      <c r="G7489">
        <v>16118</v>
      </c>
      <c r="H7489" s="23">
        <v>163169349</v>
      </c>
    </row>
    <row r="7490" spans="1:8" x14ac:dyDescent="0.25">
      <c r="A7490">
        <v>10017</v>
      </c>
      <c r="B7490" t="s">
        <v>10686</v>
      </c>
      <c r="C7490" t="s">
        <v>10686</v>
      </c>
      <c r="D7490" s="23">
        <v>29563961000196</v>
      </c>
      <c r="E7490" t="s">
        <v>1422</v>
      </c>
      <c r="F7490" t="s">
        <v>1386</v>
      </c>
      <c r="G7490">
        <v>14808</v>
      </c>
      <c r="H7490" s="23">
        <v>163095302</v>
      </c>
    </row>
    <row r="7491" spans="1:8" x14ac:dyDescent="0.25">
      <c r="A7491">
        <v>12896</v>
      </c>
      <c r="B7491" t="s">
        <v>23644</v>
      </c>
      <c r="C7491" t="s">
        <v>23645</v>
      </c>
      <c r="D7491" s="23"/>
      <c r="E7491" t="s">
        <v>1422</v>
      </c>
      <c r="F7491" t="s">
        <v>1386</v>
      </c>
      <c r="G7491">
        <v>18115</v>
      </c>
      <c r="H7491" s="23"/>
    </row>
    <row r="7492" spans="1:8" x14ac:dyDescent="0.25">
      <c r="A7492">
        <v>1046</v>
      </c>
      <c r="B7492" t="s">
        <v>23646</v>
      </c>
      <c r="C7492" t="s">
        <v>23646</v>
      </c>
      <c r="D7492" s="23"/>
      <c r="E7492" t="s">
        <v>2357</v>
      </c>
      <c r="F7492" t="s">
        <v>1386</v>
      </c>
      <c r="G7492">
        <v>2322</v>
      </c>
      <c r="H7492" s="23"/>
    </row>
    <row r="7493" spans="1:8" x14ac:dyDescent="0.25">
      <c r="A7493">
        <v>5737</v>
      </c>
      <c r="B7493" t="s">
        <v>10687</v>
      </c>
      <c r="C7493" t="s">
        <v>10688</v>
      </c>
      <c r="D7493" s="23">
        <v>9286733000109</v>
      </c>
      <c r="E7493" t="s">
        <v>1422</v>
      </c>
      <c r="F7493" t="s">
        <v>1386</v>
      </c>
      <c r="G7493">
        <v>8760</v>
      </c>
      <c r="H7493" s="23">
        <v>160219078</v>
      </c>
    </row>
    <row r="7494" spans="1:8" x14ac:dyDescent="0.25">
      <c r="A7494">
        <v>2659</v>
      </c>
      <c r="B7494" t="s">
        <v>10689</v>
      </c>
      <c r="C7494" t="s">
        <v>10690</v>
      </c>
      <c r="D7494" s="23">
        <v>40954711000110</v>
      </c>
      <c r="E7494" t="s">
        <v>2281</v>
      </c>
      <c r="F7494" t="s">
        <v>1386</v>
      </c>
      <c r="G7494">
        <v>3935</v>
      </c>
      <c r="H7494" s="23">
        <v>160935202</v>
      </c>
    </row>
    <row r="7495" spans="1:8" x14ac:dyDescent="0.25">
      <c r="A7495">
        <v>13538</v>
      </c>
      <c r="B7495" t="s">
        <v>23647</v>
      </c>
      <c r="C7495" t="s">
        <v>23648</v>
      </c>
      <c r="D7495" s="23"/>
      <c r="E7495" t="s">
        <v>1422</v>
      </c>
      <c r="F7495" t="s">
        <v>1386</v>
      </c>
      <c r="G7495">
        <v>14932</v>
      </c>
      <c r="H7495" s="23"/>
    </row>
    <row r="7496" spans="1:8" x14ac:dyDescent="0.25">
      <c r="A7496">
        <v>1421</v>
      </c>
      <c r="B7496" t="s">
        <v>10691</v>
      </c>
      <c r="C7496" t="s">
        <v>10692</v>
      </c>
      <c r="D7496" s="23">
        <v>10785579000107</v>
      </c>
      <c r="E7496" t="s">
        <v>1541</v>
      </c>
      <c r="F7496" t="s">
        <v>1386</v>
      </c>
      <c r="G7496">
        <v>2697</v>
      </c>
      <c r="H7496" s="23">
        <v>161612881</v>
      </c>
    </row>
    <row r="7497" spans="1:8" x14ac:dyDescent="0.25">
      <c r="A7497">
        <v>3913</v>
      </c>
      <c r="B7497" t="s">
        <v>10693</v>
      </c>
      <c r="C7497" t="s">
        <v>10694</v>
      </c>
      <c r="D7497" s="23">
        <v>9181803000164</v>
      </c>
      <c r="E7497" t="s">
        <v>1700</v>
      </c>
      <c r="F7497" t="s">
        <v>1386</v>
      </c>
      <c r="G7497">
        <v>5189</v>
      </c>
      <c r="H7497" s="23">
        <v>161541500</v>
      </c>
    </row>
    <row r="7498" spans="1:8" x14ac:dyDescent="0.25">
      <c r="A7498">
        <v>860</v>
      </c>
      <c r="B7498" t="s">
        <v>23649</v>
      </c>
      <c r="C7498" t="s">
        <v>23649</v>
      </c>
      <c r="D7498" s="23"/>
      <c r="E7498" t="s">
        <v>1851</v>
      </c>
      <c r="F7498" t="s">
        <v>1386</v>
      </c>
      <c r="G7498">
        <v>2136</v>
      </c>
      <c r="H7498" s="23"/>
    </row>
    <row r="7499" spans="1:8" x14ac:dyDescent="0.25">
      <c r="A7499">
        <v>9001</v>
      </c>
      <c r="B7499" t="s">
        <v>23650</v>
      </c>
      <c r="C7499" t="s">
        <v>23651</v>
      </c>
      <c r="D7499" s="23"/>
      <c r="E7499" t="s">
        <v>1422</v>
      </c>
      <c r="F7499" t="s">
        <v>1386</v>
      </c>
      <c r="G7499">
        <v>168</v>
      </c>
      <c r="H7499" s="23"/>
    </row>
    <row r="7500" spans="1:8" x14ac:dyDescent="0.25">
      <c r="A7500">
        <v>7456</v>
      </c>
      <c r="B7500" t="s">
        <v>23652</v>
      </c>
      <c r="C7500" t="s">
        <v>23653</v>
      </c>
      <c r="D7500" s="23"/>
      <c r="E7500" t="s">
        <v>3243</v>
      </c>
      <c r="F7500" t="s">
        <v>1415</v>
      </c>
      <c r="G7500">
        <v>11359</v>
      </c>
      <c r="H7500" s="23"/>
    </row>
    <row r="7501" spans="1:8" x14ac:dyDescent="0.25">
      <c r="A7501">
        <v>8134</v>
      </c>
      <c r="B7501" t="s">
        <v>23654</v>
      </c>
      <c r="C7501" t="s">
        <v>23653</v>
      </c>
      <c r="D7501" s="23"/>
      <c r="E7501" t="s">
        <v>2050</v>
      </c>
      <c r="F7501" t="s">
        <v>1386</v>
      </c>
      <c r="G7501">
        <v>392</v>
      </c>
      <c r="H7501" s="23"/>
    </row>
    <row r="7502" spans="1:8" x14ac:dyDescent="0.25">
      <c r="A7502">
        <v>7284</v>
      </c>
      <c r="B7502" t="s">
        <v>23655</v>
      </c>
      <c r="C7502" t="s">
        <v>23655</v>
      </c>
      <c r="D7502" s="23"/>
      <c r="E7502" t="s">
        <v>2336</v>
      </c>
      <c r="F7502" t="s">
        <v>1386</v>
      </c>
      <c r="G7502">
        <v>11215</v>
      </c>
      <c r="H7502" s="23"/>
    </row>
    <row r="7503" spans="1:8" x14ac:dyDescent="0.25">
      <c r="A7503">
        <v>5572</v>
      </c>
      <c r="B7503" t="s">
        <v>23656</v>
      </c>
      <c r="C7503" t="s">
        <v>23656</v>
      </c>
      <c r="D7503" s="23"/>
      <c r="E7503" t="s">
        <v>1816</v>
      </c>
      <c r="F7503" t="s">
        <v>1386</v>
      </c>
      <c r="G7503">
        <v>8633</v>
      </c>
      <c r="H7503" s="23"/>
    </row>
    <row r="7504" spans="1:8" x14ac:dyDescent="0.25">
      <c r="A7504">
        <v>1442</v>
      </c>
      <c r="B7504" t="s">
        <v>10695</v>
      </c>
      <c r="C7504" t="s">
        <v>10696</v>
      </c>
      <c r="D7504" s="23">
        <v>10822644000119</v>
      </c>
      <c r="E7504" t="s">
        <v>2555</v>
      </c>
      <c r="F7504" t="s">
        <v>1386</v>
      </c>
      <c r="G7504">
        <v>2718</v>
      </c>
      <c r="H7504" s="23">
        <v>161616500</v>
      </c>
    </row>
    <row r="7505" spans="1:8" x14ac:dyDescent="0.25">
      <c r="A7505">
        <v>3698</v>
      </c>
      <c r="B7505" t="s">
        <v>10697</v>
      </c>
      <c r="C7505" t="s">
        <v>10696</v>
      </c>
      <c r="D7505" s="23">
        <v>8717522000110</v>
      </c>
      <c r="E7505" t="s">
        <v>1409</v>
      </c>
      <c r="F7505" t="s">
        <v>1386</v>
      </c>
      <c r="G7505">
        <v>4974</v>
      </c>
      <c r="H7505" s="23">
        <v>160559731</v>
      </c>
    </row>
    <row r="7506" spans="1:8" x14ac:dyDescent="0.25">
      <c r="A7506">
        <v>10667</v>
      </c>
      <c r="B7506" t="s">
        <v>10698</v>
      </c>
      <c r="C7506" t="s">
        <v>10699</v>
      </c>
      <c r="D7506" s="23">
        <v>3527681000210</v>
      </c>
      <c r="E7506" t="s">
        <v>1385</v>
      </c>
      <c r="F7506" t="s">
        <v>1386</v>
      </c>
      <c r="G7506">
        <v>16076</v>
      </c>
      <c r="H7506" s="23" t="s">
        <v>1438</v>
      </c>
    </row>
    <row r="7507" spans="1:8" x14ac:dyDescent="0.25">
      <c r="A7507">
        <v>680</v>
      </c>
      <c r="B7507" t="s">
        <v>23657</v>
      </c>
      <c r="C7507" t="s">
        <v>23657</v>
      </c>
      <c r="D7507" s="23"/>
      <c r="E7507" t="s">
        <v>1851</v>
      </c>
      <c r="F7507" t="s">
        <v>1386</v>
      </c>
      <c r="G7507">
        <v>1956</v>
      </c>
      <c r="H7507" s="23"/>
    </row>
    <row r="7508" spans="1:8" x14ac:dyDescent="0.25">
      <c r="A7508">
        <v>6285</v>
      </c>
      <c r="B7508" t="s">
        <v>23658</v>
      </c>
      <c r="C7508" t="s">
        <v>23658</v>
      </c>
      <c r="D7508" s="23"/>
      <c r="E7508" t="s">
        <v>1422</v>
      </c>
      <c r="F7508" t="s">
        <v>1386</v>
      </c>
      <c r="G7508">
        <v>9829</v>
      </c>
      <c r="H7508" s="23"/>
    </row>
    <row r="7509" spans="1:8" x14ac:dyDescent="0.25">
      <c r="A7509">
        <v>241</v>
      </c>
      <c r="B7509" t="s">
        <v>23659</v>
      </c>
      <c r="C7509" t="s">
        <v>23659</v>
      </c>
      <c r="D7509" s="23"/>
      <c r="E7509" t="s">
        <v>1533</v>
      </c>
      <c r="F7509" t="s">
        <v>1386</v>
      </c>
      <c r="G7509">
        <v>1517</v>
      </c>
      <c r="H7509" s="23"/>
    </row>
    <row r="7510" spans="1:8" x14ac:dyDescent="0.25">
      <c r="A7510">
        <v>679</v>
      </c>
      <c r="B7510" t="s">
        <v>23660</v>
      </c>
      <c r="C7510" t="s">
        <v>23660</v>
      </c>
      <c r="D7510" s="23"/>
      <c r="E7510" t="s">
        <v>1385</v>
      </c>
      <c r="F7510" t="s">
        <v>1386</v>
      </c>
      <c r="G7510">
        <v>1955</v>
      </c>
      <c r="H7510" s="23"/>
    </row>
    <row r="7511" spans="1:8" x14ac:dyDescent="0.25">
      <c r="A7511">
        <v>1615</v>
      </c>
      <c r="B7511" t="s">
        <v>10700</v>
      </c>
      <c r="C7511" t="s">
        <v>10701</v>
      </c>
      <c r="D7511" s="23">
        <v>11530216000185</v>
      </c>
      <c r="E7511" t="s">
        <v>1744</v>
      </c>
      <c r="F7511" t="s">
        <v>1386</v>
      </c>
      <c r="G7511">
        <v>2891</v>
      </c>
      <c r="H7511" s="23">
        <v>161651526</v>
      </c>
    </row>
    <row r="7512" spans="1:8" x14ac:dyDescent="0.25">
      <c r="A7512">
        <v>899</v>
      </c>
      <c r="B7512" t="s">
        <v>23661</v>
      </c>
      <c r="C7512" t="s">
        <v>23661</v>
      </c>
      <c r="D7512" s="23"/>
      <c r="E7512" t="s">
        <v>1385</v>
      </c>
      <c r="F7512" t="s">
        <v>1386</v>
      </c>
      <c r="G7512">
        <v>2175</v>
      </c>
      <c r="H7512" s="23"/>
    </row>
    <row r="7513" spans="1:8" x14ac:dyDescent="0.25">
      <c r="A7513">
        <v>10090</v>
      </c>
      <c r="B7513" t="s">
        <v>23662</v>
      </c>
      <c r="C7513" t="s">
        <v>23662</v>
      </c>
      <c r="D7513" s="23"/>
      <c r="E7513" t="s">
        <v>1964</v>
      </c>
      <c r="F7513" t="s">
        <v>1415</v>
      </c>
      <c r="G7513">
        <v>14962</v>
      </c>
      <c r="H7513" s="23"/>
    </row>
    <row r="7514" spans="1:8" x14ac:dyDescent="0.25">
      <c r="A7514">
        <v>1350</v>
      </c>
      <c r="B7514" t="s">
        <v>10702</v>
      </c>
      <c r="C7514" t="s">
        <v>10703</v>
      </c>
      <c r="D7514" s="23">
        <v>10608244000105</v>
      </c>
      <c r="E7514" t="s">
        <v>1385</v>
      </c>
      <c r="F7514" t="s">
        <v>1386</v>
      </c>
      <c r="G7514">
        <v>2626</v>
      </c>
      <c r="H7514" s="23">
        <v>161598668</v>
      </c>
    </row>
    <row r="7515" spans="1:8" x14ac:dyDescent="0.25">
      <c r="A7515">
        <v>6581</v>
      </c>
      <c r="B7515" t="s">
        <v>10704</v>
      </c>
      <c r="C7515" t="s">
        <v>10704</v>
      </c>
      <c r="D7515" s="23">
        <v>2355074000176</v>
      </c>
      <c r="E7515" t="s">
        <v>1409</v>
      </c>
      <c r="F7515" t="s">
        <v>1386</v>
      </c>
      <c r="G7515">
        <v>10115</v>
      </c>
      <c r="H7515" s="23">
        <v>161124623</v>
      </c>
    </row>
    <row r="7516" spans="1:8" x14ac:dyDescent="0.25">
      <c r="A7516">
        <v>10358</v>
      </c>
      <c r="B7516" t="s">
        <v>23663</v>
      </c>
      <c r="C7516" t="s">
        <v>23457</v>
      </c>
      <c r="D7516" s="23"/>
      <c r="E7516" t="s">
        <v>1578</v>
      </c>
      <c r="F7516" t="s">
        <v>1386</v>
      </c>
      <c r="G7516">
        <v>7578</v>
      </c>
      <c r="H7516" s="23"/>
    </row>
    <row r="7517" spans="1:8" x14ac:dyDescent="0.25">
      <c r="A7517">
        <v>5347</v>
      </c>
      <c r="B7517" t="s">
        <v>23664</v>
      </c>
      <c r="C7517" t="s">
        <v>23664</v>
      </c>
      <c r="D7517" s="23"/>
      <c r="E7517" t="s">
        <v>5581</v>
      </c>
      <c r="F7517" t="s">
        <v>1386</v>
      </c>
      <c r="G7517">
        <v>8382</v>
      </c>
      <c r="H7517" s="23"/>
    </row>
    <row r="7518" spans="1:8" x14ac:dyDescent="0.25">
      <c r="A7518">
        <v>8665</v>
      </c>
      <c r="B7518" t="s">
        <v>10705</v>
      </c>
      <c r="C7518" t="s">
        <v>10705</v>
      </c>
      <c r="D7518" s="23">
        <v>11629013000140</v>
      </c>
      <c r="E7518" t="s">
        <v>2299</v>
      </c>
      <c r="F7518" t="s">
        <v>1386</v>
      </c>
      <c r="G7518">
        <v>13173</v>
      </c>
      <c r="H7518" s="23">
        <v>161670202</v>
      </c>
    </row>
    <row r="7519" spans="1:8" x14ac:dyDescent="0.25">
      <c r="A7519">
        <v>4697</v>
      </c>
      <c r="B7519" t="s">
        <v>23665</v>
      </c>
      <c r="C7519" t="s">
        <v>23665</v>
      </c>
      <c r="D7519" s="23"/>
      <c r="E7519" t="s">
        <v>1921</v>
      </c>
      <c r="F7519" t="s">
        <v>1386</v>
      </c>
      <c r="G7519">
        <v>7269</v>
      </c>
      <c r="H7519" s="23"/>
    </row>
    <row r="7520" spans="1:8" x14ac:dyDescent="0.25">
      <c r="A7520">
        <v>10435</v>
      </c>
      <c r="B7520" t="s">
        <v>10706</v>
      </c>
      <c r="C7520" t="s">
        <v>10707</v>
      </c>
      <c r="D7520" s="23">
        <v>12043429000145</v>
      </c>
      <c r="E7520" t="s">
        <v>1732</v>
      </c>
      <c r="F7520" t="s">
        <v>1386</v>
      </c>
      <c r="G7520">
        <v>15746</v>
      </c>
      <c r="H7520" s="23">
        <v>161712711</v>
      </c>
    </row>
    <row r="7521" spans="1:8" x14ac:dyDescent="0.25">
      <c r="A7521">
        <v>224</v>
      </c>
      <c r="B7521" t="s">
        <v>23666</v>
      </c>
      <c r="C7521" t="s">
        <v>23666</v>
      </c>
      <c r="D7521" s="23"/>
      <c r="E7521" t="s">
        <v>4224</v>
      </c>
      <c r="F7521" t="s">
        <v>1386</v>
      </c>
      <c r="G7521">
        <v>1500</v>
      </c>
      <c r="H7521" s="23"/>
    </row>
    <row r="7522" spans="1:8" x14ac:dyDescent="0.25">
      <c r="A7522">
        <v>14016</v>
      </c>
      <c r="B7522" t="s">
        <v>23667</v>
      </c>
      <c r="C7522" t="s">
        <v>23668</v>
      </c>
      <c r="D7522" s="23"/>
      <c r="E7522" t="s">
        <v>1422</v>
      </c>
      <c r="F7522" t="s">
        <v>1386</v>
      </c>
      <c r="G7522">
        <v>7363</v>
      </c>
      <c r="H7522" s="23"/>
    </row>
    <row r="7523" spans="1:8" x14ac:dyDescent="0.25">
      <c r="A7523">
        <v>12</v>
      </c>
      <c r="B7523" t="s">
        <v>10708</v>
      </c>
      <c r="D7523" s="23"/>
      <c r="E7523" t="s">
        <v>1422</v>
      </c>
      <c r="F7523" t="s">
        <v>1386</v>
      </c>
      <c r="G7523">
        <v>1288</v>
      </c>
      <c r="H7523" s="23"/>
    </row>
    <row r="7524" spans="1:8" x14ac:dyDescent="0.25">
      <c r="A7524">
        <v>14008</v>
      </c>
      <c r="B7524" t="s">
        <v>23669</v>
      </c>
      <c r="C7524" t="s">
        <v>23670</v>
      </c>
      <c r="D7524" s="23"/>
      <c r="E7524" t="s">
        <v>2050</v>
      </c>
      <c r="F7524" t="s">
        <v>1386</v>
      </c>
      <c r="G7524">
        <v>257</v>
      </c>
      <c r="H7524" s="23"/>
    </row>
    <row r="7525" spans="1:8" x14ac:dyDescent="0.25">
      <c r="A7525">
        <v>67</v>
      </c>
      <c r="B7525" t="s">
        <v>10709</v>
      </c>
      <c r="D7525" s="23"/>
      <c r="E7525" t="s">
        <v>1422</v>
      </c>
      <c r="F7525" t="s">
        <v>1386</v>
      </c>
      <c r="G7525">
        <v>1343</v>
      </c>
      <c r="H7525" s="23"/>
    </row>
    <row r="7526" spans="1:8" x14ac:dyDescent="0.25">
      <c r="A7526">
        <v>8144</v>
      </c>
      <c r="B7526" t="s">
        <v>23671</v>
      </c>
      <c r="C7526" t="s">
        <v>23529</v>
      </c>
      <c r="D7526" s="23"/>
      <c r="E7526" t="s">
        <v>1422</v>
      </c>
      <c r="F7526" t="s">
        <v>1386</v>
      </c>
      <c r="G7526">
        <v>6718</v>
      </c>
      <c r="H7526" s="23"/>
    </row>
    <row r="7527" spans="1:8" x14ac:dyDescent="0.25">
      <c r="A7527">
        <v>6666</v>
      </c>
      <c r="B7527" t="s">
        <v>23672</v>
      </c>
      <c r="C7527" t="s">
        <v>23673</v>
      </c>
      <c r="D7527" s="23"/>
      <c r="E7527" t="s">
        <v>1723</v>
      </c>
      <c r="F7527" t="s">
        <v>1386</v>
      </c>
      <c r="G7527">
        <v>10200</v>
      </c>
      <c r="H7527" s="23"/>
    </row>
    <row r="7528" spans="1:8" x14ac:dyDescent="0.25">
      <c r="A7528">
        <v>12982</v>
      </c>
      <c r="B7528" t="s">
        <v>23674</v>
      </c>
      <c r="C7528" t="s">
        <v>23674</v>
      </c>
      <c r="D7528" s="23"/>
      <c r="E7528" t="s">
        <v>1583</v>
      </c>
      <c r="F7528" t="s">
        <v>1386</v>
      </c>
      <c r="G7528">
        <v>20026</v>
      </c>
      <c r="H7528" s="23"/>
    </row>
    <row r="7529" spans="1:8" x14ac:dyDescent="0.25">
      <c r="A7529">
        <v>818</v>
      </c>
      <c r="B7529" t="s">
        <v>23675</v>
      </c>
      <c r="C7529" t="s">
        <v>23675</v>
      </c>
      <c r="D7529" s="23"/>
      <c r="E7529" t="s">
        <v>1422</v>
      </c>
      <c r="F7529" t="s">
        <v>1386</v>
      </c>
      <c r="G7529">
        <v>5996</v>
      </c>
      <c r="H7529" s="23"/>
    </row>
    <row r="7530" spans="1:8" x14ac:dyDescent="0.25">
      <c r="A7530">
        <v>7034</v>
      </c>
      <c r="B7530" t="s">
        <v>23676</v>
      </c>
      <c r="C7530" t="s">
        <v>23676</v>
      </c>
      <c r="D7530" s="23"/>
      <c r="E7530" t="s">
        <v>4224</v>
      </c>
      <c r="F7530" t="s">
        <v>1386</v>
      </c>
      <c r="G7530">
        <v>11018</v>
      </c>
      <c r="H7530" s="23"/>
    </row>
    <row r="7531" spans="1:8" x14ac:dyDescent="0.25">
      <c r="A7531">
        <v>7302</v>
      </c>
      <c r="B7531" t="s">
        <v>23677</v>
      </c>
      <c r="C7531" t="s">
        <v>23678</v>
      </c>
      <c r="D7531" s="23"/>
      <c r="E7531" t="s">
        <v>1385</v>
      </c>
      <c r="F7531" t="s">
        <v>1386</v>
      </c>
      <c r="G7531">
        <v>10978</v>
      </c>
      <c r="H7531" s="23"/>
    </row>
    <row r="7532" spans="1:8" x14ac:dyDescent="0.25">
      <c r="A7532">
        <v>808</v>
      </c>
      <c r="B7532" t="s">
        <v>23679</v>
      </c>
      <c r="C7532" t="s">
        <v>23679</v>
      </c>
      <c r="D7532" s="23"/>
      <c r="E7532" t="s">
        <v>1812</v>
      </c>
      <c r="F7532" t="s">
        <v>1386</v>
      </c>
      <c r="G7532">
        <v>2084</v>
      </c>
      <c r="H7532" s="23"/>
    </row>
    <row r="7533" spans="1:8" x14ac:dyDescent="0.25">
      <c r="A7533">
        <v>324</v>
      </c>
      <c r="B7533" t="s">
        <v>23680</v>
      </c>
      <c r="C7533" t="s">
        <v>23680</v>
      </c>
      <c r="D7533" s="23"/>
      <c r="E7533" t="s">
        <v>1422</v>
      </c>
      <c r="F7533" t="s">
        <v>1386</v>
      </c>
      <c r="G7533">
        <v>1600</v>
      </c>
      <c r="H7533" s="23"/>
    </row>
    <row r="7534" spans="1:8" x14ac:dyDescent="0.25">
      <c r="A7534">
        <v>15470</v>
      </c>
      <c r="B7534" t="s">
        <v>23681</v>
      </c>
      <c r="C7534" t="s">
        <v>23682</v>
      </c>
      <c r="D7534" s="23"/>
      <c r="E7534" t="s">
        <v>1583</v>
      </c>
      <c r="F7534" t="s">
        <v>1386</v>
      </c>
      <c r="G7534">
        <v>7968</v>
      </c>
      <c r="H7534" s="23"/>
    </row>
    <row r="7535" spans="1:8" x14ac:dyDescent="0.25">
      <c r="A7535">
        <v>14364</v>
      </c>
      <c r="B7535" t="s">
        <v>23683</v>
      </c>
      <c r="C7535" t="s">
        <v>23682</v>
      </c>
      <c r="D7535" s="23"/>
      <c r="E7535" t="s">
        <v>1422</v>
      </c>
      <c r="F7535" t="s">
        <v>1386</v>
      </c>
      <c r="G7535">
        <v>6023</v>
      </c>
      <c r="H7535" s="23"/>
    </row>
    <row r="7536" spans="1:8" x14ac:dyDescent="0.25">
      <c r="A7536">
        <v>8831</v>
      </c>
      <c r="B7536" t="s">
        <v>23684</v>
      </c>
      <c r="C7536" t="s">
        <v>23684</v>
      </c>
      <c r="D7536" s="23"/>
      <c r="E7536" t="s">
        <v>5603</v>
      </c>
      <c r="F7536" t="s">
        <v>1386</v>
      </c>
      <c r="G7536">
        <v>13353</v>
      </c>
      <c r="H7536" s="23"/>
    </row>
    <row r="7537" spans="1:8" x14ac:dyDescent="0.25">
      <c r="A7537">
        <v>9208</v>
      </c>
      <c r="B7537" t="s">
        <v>23685</v>
      </c>
      <c r="C7537" t="s">
        <v>23686</v>
      </c>
      <c r="D7537" s="23"/>
      <c r="E7537" t="s">
        <v>1422</v>
      </c>
      <c r="F7537" t="s">
        <v>1386</v>
      </c>
      <c r="G7537">
        <v>6297</v>
      </c>
      <c r="H7537" s="23"/>
    </row>
    <row r="7538" spans="1:8" x14ac:dyDescent="0.25">
      <c r="A7538">
        <v>3916</v>
      </c>
      <c r="B7538" t="s">
        <v>10710</v>
      </c>
      <c r="C7538" t="s">
        <v>10711</v>
      </c>
      <c r="D7538" s="23">
        <v>9195280000105</v>
      </c>
      <c r="E7538" t="s">
        <v>10712</v>
      </c>
      <c r="F7538" t="s">
        <v>1386</v>
      </c>
      <c r="G7538">
        <v>5192</v>
      </c>
      <c r="H7538" s="23">
        <v>160708648</v>
      </c>
    </row>
    <row r="7539" spans="1:8" x14ac:dyDescent="0.25">
      <c r="A7539">
        <v>11079</v>
      </c>
      <c r="B7539" t="s">
        <v>10713</v>
      </c>
      <c r="C7539" t="s">
        <v>10713</v>
      </c>
      <c r="D7539" s="23">
        <v>34724445000136</v>
      </c>
      <c r="E7539" t="s">
        <v>1564</v>
      </c>
      <c r="F7539" t="s">
        <v>1386</v>
      </c>
      <c r="G7539">
        <v>16882</v>
      </c>
      <c r="H7539" s="23" t="s">
        <v>1438</v>
      </c>
    </row>
    <row r="7540" spans="1:8" x14ac:dyDescent="0.25">
      <c r="A7540">
        <v>7765</v>
      </c>
      <c r="B7540" t="s">
        <v>23687</v>
      </c>
      <c r="C7540" t="s">
        <v>23688</v>
      </c>
      <c r="D7540" s="23"/>
      <c r="E7540" t="s">
        <v>2050</v>
      </c>
      <c r="F7540" t="s">
        <v>1386</v>
      </c>
      <c r="G7540">
        <v>12082</v>
      </c>
      <c r="H7540" s="23"/>
    </row>
    <row r="7541" spans="1:8" x14ac:dyDescent="0.25">
      <c r="A7541">
        <v>4371</v>
      </c>
      <c r="B7541" t="s">
        <v>23689</v>
      </c>
      <c r="C7541" t="s">
        <v>23690</v>
      </c>
      <c r="D7541" s="23"/>
      <c r="E7541" t="s">
        <v>1422</v>
      </c>
      <c r="F7541" t="s">
        <v>1386</v>
      </c>
      <c r="G7541">
        <v>1142</v>
      </c>
      <c r="H7541" s="23"/>
    </row>
    <row r="7542" spans="1:8" x14ac:dyDescent="0.25">
      <c r="A7542">
        <v>8037</v>
      </c>
      <c r="B7542" t="s">
        <v>10714</v>
      </c>
      <c r="C7542" t="s">
        <v>10714</v>
      </c>
      <c r="D7542" s="23">
        <v>22340598000109</v>
      </c>
      <c r="E7542" t="s">
        <v>1385</v>
      </c>
      <c r="F7542" t="s">
        <v>1386</v>
      </c>
      <c r="G7542">
        <v>12336</v>
      </c>
      <c r="H7542" s="23">
        <v>162511167</v>
      </c>
    </row>
    <row r="7543" spans="1:8" x14ac:dyDescent="0.25">
      <c r="A7543">
        <v>561</v>
      </c>
      <c r="B7543" t="s">
        <v>23691</v>
      </c>
      <c r="C7543" t="s">
        <v>23691</v>
      </c>
      <c r="D7543" s="23"/>
      <c r="E7543" t="s">
        <v>2050</v>
      </c>
      <c r="F7543" t="s">
        <v>1386</v>
      </c>
      <c r="G7543">
        <v>1837</v>
      </c>
      <c r="H7543" s="23"/>
    </row>
    <row r="7544" spans="1:8" x14ac:dyDescent="0.25">
      <c r="A7544">
        <v>4151</v>
      </c>
      <c r="B7544" t="s">
        <v>23692</v>
      </c>
      <c r="C7544" t="s">
        <v>23692</v>
      </c>
      <c r="D7544" s="23"/>
      <c r="E7544" t="s">
        <v>2050</v>
      </c>
      <c r="F7544" t="s">
        <v>1386</v>
      </c>
      <c r="G7544">
        <v>1373</v>
      </c>
      <c r="H7544" s="23"/>
    </row>
    <row r="7545" spans="1:8" x14ac:dyDescent="0.25">
      <c r="A7545">
        <v>7523</v>
      </c>
      <c r="B7545" t="s">
        <v>23693</v>
      </c>
      <c r="C7545" t="s">
        <v>23693</v>
      </c>
      <c r="D7545" s="23"/>
      <c r="E7545" t="s">
        <v>1583</v>
      </c>
      <c r="F7545" t="s">
        <v>1386</v>
      </c>
      <c r="G7545">
        <v>11453</v>
      </c>
      <c r="H7545" s="23"/>
    </row>
    <row r="7546" spans="1:8" x14ac:dyDescent="0.25">
      <c r="A7546">
        <v>6365</v>
      </c>
      <c r="B7546" t="s">
        <v>10715</v>
      </c>
      <c r="C7546" t="s">
        <v>10715</v>
      </c>
      <c r="D7546" s="23">
        <v>15525894000100</v>
      </c>
      <c r="E7546" t="s">
        <v>1527</v>
      </c>
      <c r="F7546" t="s">
        <v>1386</v>
      </c>
      <c r="G7546">
        <v>9907</v>
      </c>
      <c r="H7546" s="23">
        <v>161991033</v>
      </c>
    </row>
    <row r="7547" spans="1:8" x14ac:dyDescent="0.25">
      <c r="A7547">
        <v>1900</v>
      </c>
      <c r="B7547" t="s">
        <v>10716</v>
      </c>
      <c r="C7547" t="s">
        <v>10717</v>
      </c>
      <c r="D7547" s="23">
        <v>13521358000101</v>
      </c>
      <c r="E7547" t="s">
        <v>2306</v>
      </c>
      <c r="F7547" t="s">
        <v>1386</v>
      </c>
      <c r="G7547">
        <v>3176</v>
      </c>
      <c r="H7547" s="23" t="s">
        <v>10718</v>
      </c>
    </row>
    <row r="7548" spans="1:8" x14ac:dyDescent="0.25">
      <c r="A7548">
        <v>9902</v>
      </c>
      <c r="B7548" t="s">
        <v>23694</v>
      </c>
      <c r="C7548" t="s">
        <v>23694</v>
      </c>
      <c r="D7548" s="23"/>
      <c r="E7548" t="s">
        <v>1723</v>
      </c>
      <c r="F7548" t="s">
        <v>1386</v>
      </c>
      <c r="G7548">
        <v>14636</v>
      </c>
      <c r="H7548" s="23"/>
    </row>
    <row r="7549" spans="1:8" x14ac:dyDescent="0.25">
      <c r="A7549">
        <v>13890</v>
      </c>
      <c r="B7549" t="s">
        <v>23695</v>
      </c>
      <c r="C7549" t="s">
        <v>23696</v>
      </c>
      <c r="D7549" s="23"/>
      <c r="E7549" t="s">
        <v>1422</v>
      </c>
      <c r="F7549" t="s">
        <v>1386</v>
      </c>
      <c r="G7549">
        <v>165</v>
      </c>
      <c r="H7549" s="23"/>
    </row>
    <row r="7550" spans="1:8" x14ac:dyDescent="0.25">
      <c r="A7550">
        <v>6409</v>
      </c>
      <c r="B7550" t="s">
        <v>10719</v>
      </c>
      <c r="C7550" t="s">
        <v>10719</v>
      </c>
      <c r="D7550" s="23">
        <v>17242949000109</v>
      </c>
      <c r="E7550" t="s">
        <v>1510</v>
      </c>
      <c r="F7550" t="s">
        <v>1386</v>
      </c>
      <c r="G7550">
        <v>9955</v>
      </c>
      <c r="H7550" s="23">
        <v>162073879</v>
      </c>
    </row>
    <row r="7551" spans="1:8" x14ac:dyDescent="0.25">
      <c r="A7551">
        <v>9000</v>
      </c>
      <c r="B7551" t="s">
        <v>23697</v>
      </c>
      <c r="C7551" t="s">
        <v>23697</v>
      </c>
      <c r="D7551" s="23"/>
      <c r="E7551" t="s">
        <v>19385</v>
      </c>
      <c r="F7551" t="s">
        <v>1398</v>
      </c>
      <c r="G7551">
        <v>13533</v>
      </c>
      <c r="H7551" s="23"/>
    </row>
    <row r="7552" spans="1:8" x14ac:dyDescent="0.25">
      <c r="A7552">
        <v>6988</v>
      </c>
      <c r="B7552" t="s">
        <v>23698</v>
      </c>
      <c r="C7552" t="s">
        <v>23698</v>
      </c>
      <c r="D7552" s="23"/>
      <c r="E7552" t="s">
        <v>1533</v>
      </c>
      <c r="F7552" t="s">
        <v>1386</v>
      </c>
      <c r="G7552">
        <v>10974</v>
      </c>
      <c r="H7552" s="23"/>
    </row>
    <row r="7553" spans="1:8" x14ac:dyDescent="0.25">
      <c r="A7553">
        <v>3809</v>
      </c>
      <c r="B7553" t="s">
        <v>10720</v>
      </c>
      <c r="C7553" t="s">
        <v>10721</v>
      </c>
      <c r="D7553" s="23">
        <v>8980322000156</v>
      </c>
      <c r="E7553" t="s">
        <v>1452</v>
      </c>
      <c r="F7553" t="s">
        <v>1386</v>
      </c>
      <c r="G7553">
        <v>5085</v>
      </c>
      <c r="H7553" s="23" t="s">
        <v>10722</v>
      </c>
    </row>
    <row r="7554" spans="1:8" x14ac:dyDescent="0.25">
      <c r="A7554">
        <v>988</v>
      </c>
      <c r="B7554" t="s">
        <v>23699</v>
      </c>
      <c r="C7554" t="s">
        <v>23699</v>
      </c>
      <c r="D7554" s="23"/>
      <c r="E7554" t="s">
        <v>2225</v>
      </c>
      <c r="F7554" t="s">
        <v>1386</v>
      </c>
      <c r="G7554">
        <v>2264</v>
      </c>
      <c r="H7554" s="23"/>
    </row>
    <row r="7555" spans="1:8" x14ac:dyDescent="0.25">
      <c r="A7555">
        <v>11921</v>
      </c>
      <c r="B7555" t="s">
        <v>10723</v>
      </c>
      <c r="C7555" t="s">
        <v>10723</v>
      </c>
      <c r="D7555" s="23">
        <v>2501897000162</v>
      </c>
      <c r="E7555" t="s">
        <v>3988</v>
      </c>
      <c r="F7555" t="s">
        <v>1398</v>
      </c>
      <c r="G7555">
        <v>18316</v>
      </c>
      <c r="H7555" s="23">
        <v>200803298</v>
      </c>
    </row>
    <row r="7556" spans="1:8" x14ac:dyDescent="0.25">
      <c r="A7556">
        <v>762</v>
      </c>
      <c r="B7556" t="s">
        <v>23700</v>
      </c>
      <c r="C7556" t="s">
        <v>23700</v>
      </c>
      <c r="D7556" s="23"/>
      <c r="E7556" t="s">
        <v>1385</v>
      </c>
      <c r="F7556" t="s">
        <v>1386</v>
      </c>
      <c r="G7556">
        <v>2038</v>
      </c>
      <c r="H7556" s="23"/>
    </row>
    <row r="7557" spans="1:8" x14ac:dyDescent="0.25">
      <c r="A7557">
        <v>8367</v>
      </c>
      <c r="B7557" t="s">
        <v>23701</v>
      </c>
      <c r="C7557" t="s">
        <v>23701</v>
      </c>
      <c r="D7557" s="23"/>
      <c r="E7557" t="s">
        <v>1541</v>
      </c>
      <c r="F7557" t="s">
        <v>1386</v>
      </c>
      <c r="G7557">
        <v>12626</v>
      </c>
      <c r="H7557" s="23"/>
    </row>
    <row r="7558" spans="1:8" x14ac:dyDescent="0.25">
      <c r="A7558">
        <v>6115</v>
      </c>
      <c r="B7558" t="s">
        <v>23702</v>
      </c>
      <c r="C7558" t="s">
        <v>23703</v>
      </c>
      <c r="D7558" s="23"/>
      <c r="E7558" t="s">
        <v>1422</v>
      </c>
      <c r="F7558" t="s">
        <v>1386</v>
      </c>
      <c r="G7558">
        <v>5477</v>
      </c>
      <c r="H7558" s="23"/>
    </row>
    <row r="7559" spans="1:8" x14ac:dyDescent="0.25">
      <c r="A7559">
        <v>10</v>
      </c>
      <c r="B7559" t="s">
        <v>10724</v>
      </c>
      <c r="D7559" s="23"/>
      <c r="E7559" t="s">
        <v>1422</v>
      </c>
      <c r="F7559" t="s">
        <v>1386</v>
      </c>
      <c r="G7559">
        <v>1286</v>
      </c>
      <c r="H7559" s="23"/>
    </row>
    <row r="7560" spans="1:8" x14ac:dyDescent="0.25">
      <c r="A7560">
        <v>14132</v>
      </c>
      <c r="B7560" t="s">
        <v>23704</v>
      </c>
      <c r="C7560" t="s">
        <v>22976</v>
      </c>
      <c r="D7560" s="23"/>
      <c r="E7560" t="s">
        <v>1583</v>
      </c>
      <c r="F7560" t="s">
        <v>1386</v>
      </c>
      <c r="G7560">
        <v>5890</v>
      </c>
      <c r="H7560" s="23"/>
    </row>
    <row r="7561" spans="1:8" x14ac:dyDescent="0.25">
      <c r="A7561">
        <v>12428</v>
      </c>
      <c r="B7561" t="s">
        <v>10725</v>
      </c>
      <c r="C7561" t="s">
        <v>10726</v>
      </c>
      <c r="D7561" s="23">
        <v>39422454000196</v>
      </c>
      <c r="E7561" t="s">
        <v>10727</v>
      </c>
      <c r="F7561" t="s">
        <v>1398</v>
      </c>
      <c r="G7561">
        <v>19041</v>
      </c>
      <c r="H7561" s="23">
        <v>205561241</v>
      </c>
    </row>
    <row r="7562" spans="1:8" x14ac:dyDescent="0.25">
      <c r="A7562">
        <v>30</v>
      </c>
      <c r="B7562" t="s">
        <v>10728</v>
      </c>
      <c r="D7562" s="23"/>
      <c r="E7562" t="s">
        <v>1422</v>
      </c>
      <c r="F7562" t="s">
        <v>1386</v>
      </c>
      <c r="G7562">
        <v>1306</v>
      </c>
      <c r="H7562" s="23"/>
    </row>
    <row r="7563" spans="1:8" x14ac:dyDescent="0.25">
      <c r="A7563">
        <v>638</v>
      </c>
      <c r="B7563" t="s">
        <v>23705</v>
      </c>
      <c r="C7563" t="s">
        <v>23706</v>
      </c>
      <c r="D7563" s="23"/>
      <c r="E7563" t="s">
        <v>2050</v>
      </c>
      <c r="F7563" t="s">
        <v>1386</v>
      </c>
      <c r="G7563">
        <v>1914</v>
      </c>
      <c r="H7563" s="23"/>
    </row>
    <row r="7564" spans="1:8" x14ac:dyDescent="0.25">
      <c r="A7564">
        <v>1715</v>
      </c>
      <c r="B7564" t="s">
        <v>10729</v>
      </c>
      <c r="C7564" t="s">
        <v>10730</v>
      </c>
      <c r="D7564" s="23">
        <v>12092437000181</v>
      </c>
      <c r="E7564" t="s">
        <v>1572</v>
      </c>
      <c r="F7564" t="s">
        <v>1386</v>
      </c>
      <c r="G7564">
        <v>2991</v>
      </c>
      <c r="H7564" s="23" t="s">
        <v>10731</v>
      </c>
    </row>
    <row r="7565" spans="1:8" x14ac:dyDescent="0.25">
      <c r="A7565">
        <v>969</v>
      </c>
      <c r="B7565" t="s">
        <v>10729</v>
      </c>
      <c r="C7565" t="s">
        <v>10729</v>
      </c>
      <c r="D7565" s="23"/>
      <c r="E7565" t="s">
        <v>1541</v>
      </c>
      <c r="F7565" t="s">
        <v>1386</v>
      </c>
      <c r="G7565">
        <v>2245</v>
      </c>
      <c r="H7565" s="23"/>
    </row>
    <row r="7566" spans="1:8" x14ac:dyDescent="0.25">
      <c r="A7566">
        <v>12458</v>
      </c>
      <c r="B7566" t="s">
        <v>23707</v>
      </c>
      <c r="C7566" t="s">
        <v>23708</v>
      </c>
      <c r="D7566" s="23"/>
      <c r="E7566" t="s">
        <v>1385</v>
      </c>
      <c r="F7566" t="s">
        <v>1386</v>
      </c>
      <c r="G7566">
        <v>19122</v>
      </c>
      <c r="H7566" s="23"/>
    </row>
    <row r="7567" spans="1:8" x14ac:dyDescent="0.25">
      <c r="A7567">
        <v>1610</v>
      </c>
      <c r="B7567" t="s">
        <v>10732</v>
      </c>
      <c r="C7567" t="s">
        <v>10733</v>
      </c>
      <c r="D7567" s="23">
        <v>11514568000147</v>
      </c>
      <c r="E7567" t="s">
        <v>1744</v>
      </c>
      <c r="F7567" t="s">
        <v>1386</v>
      </c>
      <c r="G7567">
        <v>2886</v>
      </c>
      <c r="H7567" s="23" t="s">
        <v>10734</v>
      </c>
    </row>
    <row r="7568" spans="1:8" x14ac:dyDescent="0.25">
      <c r="A7568">
        <v>10087</v>
      </c>
      <c r="B7568" t="s">
        <v>10735</v>
      </c>
      <c r="C7568" t="s">
        <v>10735</v>
      </c>
      <c r="D7568" s="23">
        <v>23520843000114</v>
      </c>
      <c r="E7568" t="s">
        <v>2266</v>
      </c>
      <c r="F7568" t="s">
        <v>1386</v>
      </c>
      <c r="G7568">
        <v>14954</v>
      </c>
      <c r="H7568" s="23">
        <v>162612486</v>
      </c>
    </row>
    <row r="7569" spans="1:8" x14ac:dyDescent="0.25">
      <c r="A7569">
        <v>196</v>
      </c>
      <c r="B7569" t="s">
        <v>23709</v>
      </c>
      <c r="C7569" t="s">
        <v>23709</v>
      </c>
      <c r="D7569" s="23"/>
      <c r="E7569" t="s">
        <v>4224</v>
      </c>
      <c r="F7569" t="s">
        <v>1386</v>
      </c>
      <c r="G7569">
        <v>1472</v>
      </c>
      <c r="H7569" s="23"/>
    </row>
    <row r="7570" spans="1:8" x14ac:dyDescent="0.25">
      <c r="A7570">
        <v>5580</v>
      </c>
      <c r="B7570" t="s">
        <v>23710</v>
      </c>
      <c r="C7570" t="s">
        <v>23457</v>
      </c>
      <c r="D7570" s="23"/>
      <c r="E7570" t="s">
        <v>1530</v>
      </c>
      <c r="F7570" t="s">
        <v>1386</v>
      </c>
      <c r="G7570">
        <v>5609</v>
      </c>
      <c r="H7570" s="23"/>
    </row>
    <row r="7571" spans="1:8" x14ac:dyDescent="0.25">
      <c r="A7571">
        <v>7382</v>
      </c>
      <c r="B7571" t="s">
        <v>23711</v>
      </c>
      <c r="C7571" t="s">
        <v>23711</v>
      </c>
      <c r="D7571" s="23"/>
      <c r="E7571" t="s">
        <v>1541</v>
      </c>
      <c r="F7571" t="s">
        <v>1386</v>
      </c>
      <c r="G7571">
        <v>11302</v>
      </c>
      <c r="H7571" s="23"/>
    </row>
    <row r="7572" spans="1:8" x14ac:dyDescent="0.25">
      <c r="A7572">
        <v>13152</v>
      </c>
      <c r="B7572" t="s">
        <v>23712</v>
      </c>
      <c r="C7572" t="s">
        <v>23092</v>
      </c>
      <c r="D7572" s="23"/>
      <c r="E7572" t="s">
        <v>1530</v>
      </c>
      <c r="F7572" t="s">
        <v>1386</v>
      </c>
      <c r="G7572">
        <v>744</v>
      </c>
      <c r="H7572" s="23"/>
    </row>
    <row r="7573" spans="1:8" x14ac:dyDescent="0.25">
      <c r="A7573">
        <v>363</v>
      </c>
      <c r="B7573" t="s">
        <v>23713</v>
      </c>
      <c r="C7573" t="s">
        <v>23713</v>
      </c>
      <c r="D7573" s="23"/>
      <c r="E7573" t="s">
        <v>2050</v>
      </c>
      <c r="F7573" t="s">
        <v>1386</v>
      </c>
      <c r="G7573">
        <v>1639</v>
      </c>
      <c r="H7573" s="23"/>
    </row>
    <row r="7574" spans="1:8" x14ac:dyDescent="0.25">
      <c r="A7574">
        <v>460</v>
      </c>
      <c r="B7574" t="s">
        <v>23714</v>
      </c>
      <c r="C7574" t="s">
        <v>23714</v>
      </c>
      <c r="D7574" s="23"/>
      <c r="E7574" t="s">
        <v>1422</v>
      </c>
      <c r="F7574" t="s">
        <v>1386</v>
      </c>
      <c r="G7574">
        <v>1736</v>
      </c>
      <c r="H7574" s="23"/>
    </row>
    <row r="7575" spans="1:8" x14ac:dyDescent="0.25">
      <c r="A7575">
        <v>168</v>
      </c>
      <c r="B7575" t="s">
        <v>23715</v>
      </c>
      <c r="C7575" t="s">
        <v>23715</v>
      </c>
      <c r="D7575" s="23"/>
      <c r="E7575" t="s">
        <v>1422</v>
      </c>
      <c r="F7575" t="s">
        <v>1386</v>
      </c>
      <c r="G7575">
        <v>1444</v>
      </c>
      <c r="H7575" s="23"/>
    </row>
    <row r="7576" spans="1:8" x14ac:dyDescent="0.25">
      <c r="A7576">
        <v>459</v>
      </c>
      <c r="B7576" t="s">
        <v>23716</v>
      </c>
      <c r="C7576" t="s">
        <v>23716</v>
      </c>
      <c r="D7576" s="23"/>
      <c r="E7576" t="s">
        <v>1422</v>
      </c>
      <c r="F7576" t="s">
        <v>1386</v>
      </c>
      <c r="G7576">
        <v>1735</v>
      </c>
      <c r="H7576" s="23"/>
    </row>
    <row r="7577" spans="1:8" x14ac:dyDescent="0.25">
      <c r="A7577">
        <v>608</v>
      </c>
      <c r="B7577" t="s">
        <v>23717</v>
      </c>
      <c r="C7577" t="s">
        <v>23717</v>
      </c>
      <c r="D7577" s="23"/>
      <c r="E7577" t="s">
        <v>2050</v>
      </c>
      <c r="F7577" t="s">
        <v>1386</v>
      </c>
      <c r="G7577">
        <v>1884</v>
      </c>
      <c r="H7577" s="23"/>
    </row>
    <row r="7578" spans="1:8" x14ac:dyDescent="0.25">
      <c r="A7578">
        <v>10150</v>
      </c>
      <c r="B7578" t="s">
        <v>23718</v>
      </c>
      <c r="C7578" t="s">
        <v>23718</v>
      </c>
      <c r="D7578" s="23"/>
      <c r="E7578" t="s">
        <v>3371</v>
      </c>
      <c r="F7578" t="s">
        <v>1386</v>
      </c>
      <c r="G7578">
        <v>15195</v>
      </c>
      <c r="H7578" s="23"/>
    </row>
    <row r="7579" spans="1:8" x14ac:dyDescent="0.25">
      <c r="A7579">
        <v>3059</v>
      </c>
      <c r="B7579" t="s">
        <v>10736</v>
      </c>
      <c r="C7579" t="s">
        <v>10737</v>
      </c>
      <c r="D7579" s="23">
        <v>568140000160</v>
      </c>
      <c r="E7579" t="s">
        <v>7883</v>
      </c>
      <c r="F7579" t="s">
        <v>1386</v>
      </c>
      <c r="G7579">
        <v>4335</v>
      </c>
      <c r="H7579" s="23">
        <v>161086276</v>
      </c>
    </row>
    <row r="7580" spans="1:8" x14ac:dyDescent="0.25">
      <c r="A7580">
        <v>10326</v>
      </c>
      <c r="B7580" t="s">
        <v>10738</v>
      </c>
      <c r="C7580" t="s">
        <v>10738</v>
      </c>
      <c r="D7580" s="23">
        <v>16537892000102</v>
      </c>
      <c r="E7580" t="s">
        <v>1385</v>
      </c>
      <c r="F7580" t="s">
        <v>1386</v>
      </c>
      <c r="G7580">
        <v>15583</v>
      </c>
      <c r="H7580" s="23">
        <v>162012853</v>
      </c>
    </row>
    <row r="7581" spans="1:8" x14ac:dyDescent="0.25">
      <c r="A7581">
        <v>737</v>
      </c>
      <c r="B7581" t="s">
        <v>23719</v>
      </c>
      <c r="C7581" t="s">
        <v>23719</v>
      </c>
      <c r="D7581" s="23"/>
      <c r="E7581" t="s">
        <v>1385</v>
      </c>
      <c r="F7581" t="s">
        <v>1386</v>
      </c>
      <c r="G7581">
        <v>2013</v>
      </c>
      <c r="H7581" s="23"/>
    </row>
    <row r="7582" spans="1:8" x14ac:dyDescent="0.25">
      <c r="A7582">
        <v>2315</v>
      </c>
      <c r="B7582" t="s">
        <v>10739</v>
      </c>
      <c r="C7582" t="s">
        <v>10740</v>
      </c>
      <c r="D7582" s="23">
        <v>3042905000112</v>
      </c>
      <c r="E7582" t="s">
        <v>1583</v>
      </c>
      <c r="F7582" t="s">
        <v>1386</v>
      </c>
      <c r="G7582">
        <v>3591</v>
      </c>
      <c r="H7582" s="23">
        <v>161230415</v>
      </c>
    </row>
    <row r="7583" spans="1:8" x14ac:dyDescent="0.25">
      <c r="A7583">
        <v>12966</v>
      </c>
      <c r="B7583" t="s">
        <v>23720</v>
      </c>
      <c r="C7583" t="s">
        <v>23721</v>
      </c>
      <c r="D7583" s="23"/>
      <c r="E7583" t="s">
        <v>1564</v>
      </c>
      <c r="F7583" t="s">
        <v>1386</v>
      </c>
      <c r="G7583">
        <v>14097</v>
      </c>
      <c r="H7583" s="23"/>
    </row>
    <row r="7584" spans="1:8" x14ac:dyDescent="0.25">
      <c r="A7584">
        <v>12134</v>
      </c>
      <c r="B7584" t="s">
        <v>10741</v>
      </c>
      <c r="C7584" t="s">
        <v>10741</v>
      </c>
      <c r="D7584" s="23">
        <v>35477586000164</v>
      </c>
      <c r="E7584" t="s">
        <v>1830</v>
      </c>
      <c r="F7584" t="s">
        <v>1386</v>
      </c>
      <c r="G7584">
        <v>18711</v>
      </c>
      <c r="H7584" s="23">
        <v>163569037</v>
      </c>
    </row>
    <row r="7585" spans="1:8" x14ac:dyDescent="0.25">
      <c r="A7585">
        <v>3495</v>
      </c>
      <c r="B7585" t="s">
        <v>10742</v>
      </c>
      <c r="C7585" t="s">
        <v>10743</v>
      </c>
      <c r="D7585" s="23">
        <v>7880358000103</v>
      </c>
      <c r="E7585" t="s">
        <v>1718</v>
      </c>
      <c r="F7585" t="s">
        <v>1386</v>
      </c>
      <c r="G7585">
        <v>4771</v>
      </c>
      <c r="H7585" s="23">
        <v>161479120</v>
      </c>
    </row>
    <row r="7586" spans="1:8" x14ac:dyDescent="0.25">
      <c r="A7586">
        <v>1604</v>
      </c>
      <c r="B7586" t="s">
        <v>10744</v>
      </c>
      <c r="C7586" t="s">
        <v>10743</v>
      </c>
      <c r="D7586" s="23">
        <v>11501308000137</v>
      </c>
      <c r="E7586" t="s">
        <v>1385</v>
      </c>
      <c r="F7586" t="s">
        <v>1386</v>
      </c>
      <c r="G7586">
        <v>2880</v>
      </c>
      <c r="H7586" s="23">
        <v>161648746</v>
      </c>
    </row>
    <row r="7587" spans="1:8" x14ac:dyDescent="0.25">
      <c r="A7587">
        <v>11589</v>
      </c>
      <c r="B7587" t="s">
        <v>10745</v>
      </c>
      <c r="C7587" t="s">
        <v>10745</v>
      </c>
      <c r="D7587" s="23">
        <v>5505630000131</v>
      </c>
      <c r="E7587" t="s">
        <v>10746</v>
      </c>
      <c r="F7587" t="s">
        <v>1386</v>
      </c>
      <c r="G7587">
        <v>17534</v>
      </c>
      <c r="H7587" s="23">
        <v>161382142</v>
      </c>
    </row>
    <row r="7588" spans="1:8" x14ac:dyDescent="0.25">
      <c r="A7588">
        <v>10655</v>
      </c>
      <c r="B7588" t="s">
        <v>10747</v>
      </c>
      <c r="C7588" t="s">
        <v>10747</v>
      </c>
      <c r="D7588" s="23">
        <v>31070241000130</v>
      </c>
      <c r="E7588" t="s">
        <v>1385</v>
      </c>
      <c r="F7588" t="s">
        <v>1386</v>
      </c>
      <c r="G7588">
        <v>16062</v>
      </c>
      <c r="H7588" s="23">
        <v>163209871</v>
      </c>
    </row>
    <row r="7589" spans="1:8" x14ac:dyDescent="0.25">
      <c r="A7589">
        <v>8995</v>
      </c>
      <c r="B7589" t="s">
        <v>23722</v>
      </c>
      <c r="C7589" t="s">
        <v>23722</v>
      </c>
      <c r="D7589" s="23"/>
      <c r="E7589" t="s">
        <v>2255</v>
      </c>
      <c r="F7589" t="s">
        <v>1386</v>
      </c>
      <c r="G7589">
        <v>13529</v>
      </c>
      <c r="H7589" s="23"/>
    </row>
    <row r="7590" spans="1:8" x14ac:dyDescent="0.25">
      <c r="A7590">
        <v>5303</v>
      </c>
      <c r="B7590" t="s">
        <v>23723</v>
      </c>
      <c r="C7590" t="s">
        <v>23724</v>
      </c>
      <c r="D7590" s="23"/>
      <c r="E7590" t="s">
        <v>1422</v>
      </c>
      <c r="F7590" t="s">
        <v>1386</v>
      </c>
      <c r="G7590">
        <v>5429</v>
      </c>
      <c r="H7590" s="23"/>
    </row>
    <row r="7591" spans="1:8" x14ac:dyDescent="0.25">
      <c r="A7591">
        <v>12871</v>
      </c>
      <c r="B7591" t="s">
        <v>23725</v>
      </c>
      <c r="C7591" t="s">
        <v>23420</v>
      </c>
      <c r="D7591" s="23"/>
      <c r="E7591" t="s">
        <v>1422</v>
      </c>
      <c r="F7591" t="s">
        <v>1386</v>
      </c>
      <c r="G7591">
        <v>14435</v>
      </c>
      <c r="H7591" s="23"/>
    </row>
    <row r="7592" spans="1:8" x14ac:dyDescent="0.25">
      <c r="A7592">
        <v>3430</v>
      </c>
      <c r="B7592" t="s">
        <v>10748</v>
      </c>
      <c r="C7592" t="s">
        <v>10749</v>
      </c>
      <c r="D7592" s="23">
        <v>7646356000146</v>
      </c>
      <c r="E7592" t="s">
        <v>1583</v>
      </c>
      <c r="F7592" t="s">
        <v>1386</v>
      </c>
      <c r="G7592">
        <v>4706</v>
      </c>
      <c r="H7592" s="23">
        <v>161467989</v>
      </c>
    </row>
    <row r="7593" spans="1:8" x14ac:dyDescent="0.25">
      <c r="A7593">
        <v>8423</v>
      </c>
      <c r="B7593" t="s">
        <v>23726</v>
      </c>
      <c r="C7593" t="s">
        <v>23727</v>
      </c>
      <c r="D7593" s="23"/>
      <c r="E7593" t="s">
        <v>1422</v>
      </c>
      <c r="F7593" t="s">
        <v>1386</v>
      </c>
      <c r="G7593">
        <v>6134</v>
      </c>
      <c r="H7593" s="23"/>
    </row>
    <row r="7594" spans="1:8" x14ac:dyDescent="0.25">
      <c r="A7594">
        <v>5418</v>
      </c>
      <c r="B7594" t="s">
        <v>23728</v>
      </c>
      <c r="C7594" t="s">
        <v>23729</v>
      </c>
      <c r="D7594" s="23"/>
      <c r="E7594" t="s">
        <v>1422</v>
      </c>
      <c r="F7594" t="s">
        <v>1386</v>
      </c>
      <c r="G7594">
        <v>6648</v>
      </c>
      <c r="H7594" s="23"/>
    </row>
    <row r="7595" spans="1:8" x14ac:dyDescent="0.25">
      <c r="A7595">
        <v>3778</v>
      </c>
      <c r="B7595" t="s">
        <v>10750</v>
      </c>
      <c r="C7595" t="s">
        <v>10749</v>
      </c>
      <c r="D7595" s="23">
        <v>8939783000185</v>
      </c>
      <c r="E7595" t="s">
        <v>2009</v>
      </c>
      <c r="F7595" t="s">
        <v>1386</v>
      </c>
      <c r="G7595">
        <v>5054</v>
      </c>
      <c r="H7595" s="23">
        <v>161528546</v>
      </c>
    </row>
    <row r="7596" spans="1:8" x14ac:dyDescent="0.25">
      <c r="A7596">
        <v>308</v>
      </c>
      <c r="B7596" t="s">
        <v>23730</v>
      </c>
      <c r="C7596" t="s">
        <v>23730</v>
      </c>
      <c r="D7596" s="23"/>
      <c r="E7596" t="s">
        <v>1792</v>
      </c>
      <c r="F7596" t="s">
        <v>1386</v>
      </c>
      <c r="G7596">
        <v>1584</v>
      </c>
      <c r="H7596" s="23"/>
    </row>
    <row r="7597" spans="1:8" x14ac:dyDescent="0.25">
      <c r="A7597">
        <v>7772</v>
      </c>
      <c r="B7597" t="s">
        <v>23731</v>
      </c>
      <c r="C7597" t="s">
        <v>23457</v>
      </c>
      <c r="D7597" s="23"/>
      <c r="E7597" t="s">
        <v>1422</v>
      </c>
      <c r="F7597" t="s">
        <v>1386</v>
      </c>
      <c r="G7597">
        <v>5797</v>
      </c>
      <c r="H7597" s="23"/>
    </row>
    <row r="7598" spans="1:8" x14ac:dyDescent="0.25">
      <c r="A7598">
        <v>9916</v>
      </c>
      <c r="B7598" t="s">
        <v>10751</v>
      </c>
      <c r="C7598" t="s">
        <v>10751</v>
      </c>
      <c r="D7598" s="23">
        <v>29390435000171</v>
      </c>
      <c r="E7598" t="s">
        <v>1409</v>
      </c>
      <c r="F7598" t="s">
        <v>1386</v>
      </c>
      <c r="G7598">
        <v>14650</v>
      </c>
      <c r="H7598" s="23">
        <v>163083762</v>
      </c>
    </row>
    <row r="7599" spans="1:8" x14ac:dyDescent="0.25">
      <c r="A7599">
        <v>518</v>
      </c>
      <c r="B7599" t="s">
        <v>23732</v>
      </c>
      <c r="C7599" t="s">
        <v>23732</v>
      </c>
      <c r="D7599" s="23"/>
      <c r="E7599" t="s">
        <v>1422</v>
      </c>
      <c r="F7599" t="s">
        <v>1386</v>
      </c>
      <c r="G7599">
        <v>1794</v>
      </c>
      <c r="H7599" s="23"/>
    </row>
    <row r="7600" spans="1:8" x14ac:dyDescent="0.25">
      <c r="A7600">
        <v>1643</v>
      </c>
      <c r="B7600" t="s">
        <v>10752</v>
      </c>
      <c r="C7600" t="s">
        <v>10753</v>
      </c>
      <c r="D7600" s="23">
        <v>11752990000130</v>
      </c>
      <c r="E7600" t="s">
        <v>1385</v>
      </c>
      <c r="F7600" t="s">
        <v>1386</v>
      </c>
      <c r="G7600">
        <v>2919</v>
      </c>
      <c r="H7600" s="23">
        <v>161665152</v>
      </c>
    </row>
    <row r="7601" spans="1:8" x14ac:dyDescent="0.25">
      <c r="A7601">
        <v>4109</v>
      </c>
      <c r="B7601" t="s">
        <v>10754</v>
      </c>
      <c r="C7601" t="s">
        <v>10755</v>
      </c>
      <c r="D7601" s="23">
        <v>9617898000116</v>
      </c>
      <c r="E7601" t="s">
        <v>1921</v>
      </c>
      <c r="F7601" t="s">
        <v>1386</v>
      </c>
      <c r="G7601">
        <v>5385</v>
      </c>
      <c r="H7601" s="23">
        <v>161569420</v>
      </c>
    </row>
    <row r="7602" spans="1:8" x14ac:dyDescent="0.25">
      <c r="A7602">
        <v>13029</v>
      </c>
      <c r="B7602" t="s">
        <v>23733</v>
      </c>
      <c r="C7602" t="s">
        <v>23734</v>
      </c>
      <c r="D7602" s="23"/>
      <c r="E7602" t="s">
        <v>1530</v>
      </c>
      <c r="F7602" t="s">
        <v>1386</v>
      </c>
      <c r="G7602">
        <v>19239</v>
      </c>
      <c r="H7602" s="23"/>
    </row>
    <row r="7603" spans="1:8" x14ac:dyDescent="0.25">
      <c r="A7603">
        <v>8203</v>
      </c>
      <c r="B7603" t="s">
        <v>10756</v>
      </c>
      <c r="C7603" t="s">
        <v>10756</v>
      </c>
      <c r="D7603" s="23">
        <v>7694009000270</v>
      </c>
      <c r="E7603" t="s">
        <v>1385</v>
      </c>
      <c r="F7603" t="s">
        <v>1386</v>
      </c>
      <c r="G7603">
        <v>12472</v>
      </c>
      <c r="H7603" s="23">
        <v>161865321</v>
      </c>
    </row>
    <row r="7604" spans="1:8" x14ac:dyDescent="0.25">
      <c r="A7604">
        <v>4551</v>
      </c>
      <c r="B7604" t="s">
        <v>23735</v>
      </c>
      <c r="C7604" t="s">
        <v>23735</v>
      </c>
      <c r="D7604" s="23"/>
      <c r="E7604" t="s">
        <v>1921</v>
      </c>
      <c r="F7604" t="s">
        <v>1386</v>
      </c>
      <c r="G7604">
        <v>7136</v>
      </c>
      <c r="H7604" s="23"/>
    </row>
    <row r="7605" spans="1:8" x14ac:dyDescent="0.25">
      <c r="A7605">
        <v>10322</v>
      </c>
      <c r="B7605" t="s">
        <v>23736</v>
      </c>
      <c r="C7605" t="s">
        <v>23736</v>
      </c>
      <c r="D7605" s="23"/>
      <c r="E7605" t="s">
        <v>7009</v>
      </c>
      <c r="F7605" t="s">
        <v>1386</v>
      </c>
      <c r="G7605">
        <v>15576</v>
      </c>
      <c r="H7605" s="23"/>
    </row>
    <row r="7606" spans="1:8" x14ac:dyDescent="0.25">
      <c r="A7606">
        <v>13767</v>
      </c>
      <c r="B7606" t="s">
        <v>23737</v>
      </c>
      <c r="C7606" t="s">
        <v>23738</v>
      </c>
      <c r="D7606" s="23"/>
      <c r="E7606" t="s">
        <v>1422</v>
      </c>
      <c r="F7606" t="s">
        <v>1386</v>
      </c>
      <c r="G7606">
        <v>21415</v>
      </c>
      <c r="H7606" s="23"/>
    </row>
    <row r="7607" spans="1:8" x14ac:dyDescent="0.25">
      <c r="A7607">
        <v>643</v>
      </c>
      <c r="B7607" t="s">
        <v>23739</v>
      </c>
      <c r="C7607" t="s">
        <v>23740</v>
      </c>
      <c r="D7607" s="23"/>
      <c r="E7607" t="s">
        <v>2050</v>
      </c>
      <c r="F7607" t="s">
        <v>1386</v>
      </c>
      <c r="G7607">
        <v>1919</v>
      </c>
      <c r="H7607" s="23"/>
    </row>
    <row r="7608" spans="1:8" x14ac:dyDescent="0.25">
      <c r="A7608">
        <v>11012</v>
      </c>
      <c r="B7608" t="s">
        <v>10757</v>
      </c>
      <c r="C7608" t="s">
        <v>10757</v>
      </c>
      <c r="D7608" s="23">
        <v>22268974000193</v>
      </c>
      <c r="E7608" t="s">
        <v>1513</v>
      </c>
      <c r="F7608" t="s">
        <v>1398</v>
      </c>
      <c r="G7608">
        <v>16800</v>
      </c>
      <c r="H7608" s="23">
        <v>204270634</v>
      </c>
    </row>
    <row r="7609" spans="1:8" x14ac:dyDescent="0.25">
      <c r="A7609">
        <v>12379</v>
      </c>
      <c r="B7609" t="s">
        <v>23741</v>
      </c>
      <c r="C7609" t="s">
        <v>23741</v>
      </c>
      <c r="D7609" s="23"/>
      <c r="E7609" t="s">
        <v>1422</v>
      </c>
      <c r="F7609" t="s">
        <v>1386</v>
      </c>
      <c r="G7609">
        <v>18984</v>
      </c>
      <c r="H7609" s="23"/>
    </row>
    <row r="7610" spans="1:8" x14ac:dyDescent="0.25">
      <c r="A7610">
        <v>4915</v>
      </c>
      <c r="B7610" t="s">
        <v>23742</v>
      </c>
      <c r="C7610" t="s">
        <v>23742</v>
      </c>
      <c r="D7610" s="23"/>
      <c r="E7610" t="s">
        <v>1564</v>
      </c>
      <c r="F7610" t="s">
        <v>1386</v>
      </c>
      <c r="G7610">
        <v>7906</v>
      </c>
      <c r="H7610" s="23"/>
    </row>
    <row r="7611" spans="1:8" x14ac:dyDescent="0.25">
      <c r="A7611">
        <v>7688</v>
      </c>
      <c r="B7611" t="s">
        <v>10758</v>
      </c>
      <c r="C7611" t="s">
        <v>10758</v>
      </c>
      <c r="D7611" s="23">
        <v>10173521000102</v>
      </c>
      <c r="E7611" t="s">
        <v>1564</v>
      </c>
      <c r="F7611" t="s">
        <v>1386</v>
      </c>
      <c r="G7611">
        <v>12008</v>
      </c>
      <c r="H7611" s="23" t="s">
        <v>1438</v>
      </c>
    </row>
    <row r="7612" spans="1:8" x14ac:dyDescent="0.25">
      <c r="A7612">
        <v>1959</v>
      </c>
      <c r="B7612" t="s">
        <v>10759</v>
      </c>
      <c r="C7612" t="s">
        <v>10760</v>
      </c>
      <c r="D7612" s="23">
        <v>14280206000127</v>
      </c>
      <c r="E7612" t="s">
        <v>2454</v>
      </c>
      <c r="F7612" t="s">
        <v>1386</v>
      </c>
      <c r="G7612">
        <v>3235</v>
      </c>
      <c r="H7612" s="23">
        <v>161885381</v>
      </c>
    </row>
    <row r="7613" spans="1:8" x14ac:dyDescent="0.25">
      <c r="A7613">
        <v>12681</v>
      </c>
      <c r="B7613" t="s">
        <v>23743</v>
      </c>
      <c r="C7613" t="s">
        <v>23744</v>
      </c>
      <c r="D7613" s="23"/>
      <c r="E7613" t="s">
        <v>1583</v>
      </c>
      <c r="F7613" t="s">
        <v>1386</v>
      </c>
      <c r="G7613">
        <v>12864</v>
      </c>
      <c r="H7613" s="23"/>
    </row>
    <row r="7614" spans="1:8" x14ac:dyDescent="0.25">
      <c r="A7614">
        <v>8987</v>
      </c>
      <c r="B7614" t="s">
        <v>23745</v>
      </c>
      <c r="C7614" t="s">
        <v>23745</v>
      </c>
      <c r="D7614" s="23"/>
      <c r="E7614" t="s">
        <v>1409</v>
      </c>
      <c r="F7614" t="s">
        <v>1386</v>
      </c>
      <c r="G7614">
        <v>13522</v>
      </c>
      <c r="H7614" s="23"/>
    </row>
    <row r="7615" spans="1:8" x14ac:dyDescent="0.25">
      <c r="A7615">
        <v>11313</v>
      </c>
      <c r="B7615" t="s">
        <v>23746</v>
      </c>
      <c r="C7615" t="s">
        <v>23747</v>
      </c>
      <c r="D7615" s="23"/>
      <c r="E7615" t="s">
        <v>15174</v>
      </c>
      <c r="F7615" t="s">
        <v>1386</v>
      </c>
      <c r="G7615">
        <v>873</v>
      </c>
      <c r="H7615" s="23"/>
    </row>
    <row r="7616" spans="1:8" x14ac:dyDescent="0.25">
      <c r="A7616">
        <v>953</v>
      </c>
      <c r="B7616" t="s">
        <v>23748</v>
      </c>
      <c r="C7616" t="s">
        <v>23748</v>
      </c>
      <c r="D7616" s="23"/>
      <c r="E7616" t="s">
        <v>1385</v>
      </c>
      <c r="F7616" t="s">
        <v>1386</v>
      </c>
      <c r="G7616">
        <v>2229</v>
      </c>
      <c r="H7616" s="23"/>
    </row>
    <row r="7617" spans="1:8" x14ac:dyDescent="0.25">
      <c r="A7617">
        <v>1363</v>
      </c>
      <c r="B7617" t="s">
        <v>10761</v>
      </c>
      <c r="C7617" t="s">
        <v>10626</v>
      </c>
      <c r="D7617" s="23">
        <v>10635916000171</v>
      </c>
      <c r="E7617" t="s">
        <v>1440</v>
      </c>
      <c r="F7617" t="s">
        <v>1386</v>
      </c>
      <c r="G7617">
        <v>2639</v>
      </c>
      <c r="H7617" s="23">
        <v>161602100</v>
      </c>
    </row>
    <row r="7618" spans="1:8" x14ac:dyDescent="0.25">
      <c r="A7618">
        <v>15761</v>
      </c>
      <c r="B7618" t="s">
        <v>23749</v>
      </c>
      <c r="C7618" t="s">
        <v>23420</v>
      </c>
      <c r="D7618" s="23"/>
      <c r="E7618" t="s">
        <v>1422</v>
      </c>
      <c r="F7618" t="s">
        <v>1386</v>
      </c>
      <c r="G7618">
        <v>15224</v>
      </c>
      <c r="H7618" s="23"/>
    </row>
    <row r="7619" spans="1:8" x14ac:dyDescent="0.25">
      <c r="A7619">
        <v>5544</v>
      </c>
      <c r="B7619" t="s">
        <v>23750</v>
      </c>
      <c r="C7619" t="s">
        <v>23751</v>
      </c>
      <c r="D7619" s="23"/>
      <c r="E7619" t="s">
        <v>1723</v>
      </c>
      <c r="F7619" t="s">
        <v>1386</v>
      </c>
      <c r="G7619">
        <v>5607</v>
      </c>
      <c r="H7619" s="23"/>
    </row>
    <row r="7620" spans="1:8" x14ac:dyDescent="0.25">
      <c r="A7620">
        <v>2006</v>
      </c>
      <c r="B7620" t="s">
        <v>10762</v>
      </c>
      <c r="C7620" t="s">
        <v>10763</v>
      </c>
      <c r="D7620" s="23">
        <v>1650302000178</v>
      </c>
      <c r="E7620" t="s">
        <v>1487</v>
      </c>
      <c r="F7620" t="s">
        <v>1386</v>
      </c>
      <c r="G7620">
        <v>3282</v>
      </c>
      <c r="H7620" s="23">
        <v>161149928</v>
      </c>
    </row>
    <row r="7621" spans="1:8" x14ac:dyDescent="0.25">
      <c r="A7621">
        <v>7176</v>
      </c>
      <c r="B7621" t="s">
        <v>23752</v>
      </c>
      <c r="C7621" t="s">
        <v>23420</v>
      </c>
      <c r="D7621" s="23"/>
      <c r="E7621" t="s">
        <v>1422</v>
      </c>
      <c r="F7621" t="s">
        <v>1386</v>
      </c>
      <c r="G7621">
        <v>5545</v>
      </c>
      <c r="H7621" s="23"/>
    </row>
    <row r="7622" spans="1:8" x14ac:dyDescent="0.25">
      <c r="A7622">
        <v>8933</v>
      </c>
      <c r="B7622" t="s">
        <v>23753</v>
      </c>
      <c r="C7622" t="s">
        <v>23753</v>
      </c>
      <c r="D7622" s="23"/>
      <c r="E7622" t="s">
        <v>1492</v>
      </c>
      <c r="F7622" t="s">
        <v>1398</v>
      </c>
      <c r="G7622">
        <v>13473</v>
      </c>
      <c r="H7622" s="23"/>
    </row>
    <row r="7623" spans="1:8" x14ac:dyDescent="0.25">
      <c r="A7623">
        <v>4570</v>
      </c>
      <c r="B7623" t="s">
        <v>10764</v>
      </c>
      <c r="C7623" t="s">
        <v>10764</v>
      </c>
      <c r="D7623" s="23">
        <v>15105857000143</v>
      </c>
      <c r="E7623" t="s">
        <v>1527</v>
      </c>
      <c r="F7623" t="s">
        <v>1386</v>
      </c>
      <c r="G7623">
        <v>7147</v>
      </c>
      <c r="H7623" s="23">
        <v>161950884</v>
      </c>
    </row>
    <row r="7624" spans="1:8" x14ac:dyDescent="0.25">
      <c r="A7624">
        <v>4298</v>
      </c>
      <c r="B7624" t="s">
        <v>23754</v>
      </c>
      <c r="C7624" t="s">
        <v>23754</v>
      </c>
      <c r="D7624" s="23"/>
      <c r="E7624" t="s">
        <v>1422</v>
      </c>
      <c r="F7624" t="s">
        <v>1386</v>
      </c>
      <c r="G7624">
        <v>6873</v>
      </c>
      <c r="H7624" s="23"/>
    </row>
    <row r="7625" spans="1:8" x14ac:dyDescent="0.25">
      <c r="A7625">
        <v>12209</v>
      </c>
      <c r="B7625" t="s">
        <v>23755</v>
      </c>
      <c r="C7625" t="s">
        <v>23756</v>
      </c>
      <c r="D7625" s="23"/>
      <c r="E7625" t="s">
        <v>1422</v>
      </c>
      <c r="F7625" t="s">
        <v>1386</v>
      </c>
      <c r="G7625">
        <v>5482</v>
      </c>
      <c r="H7625" s="23"/>
    </row>
    <row r="7626" spans="1:8" x14ac:dyDescent="0.25">
      <c r="A7626">
        <v>8571</v>
      </c>
      <c r="B7626" t="s">
        <v>10765</v>
      </c>
      <c r="C7626" t="s">
        <v>10765</v>
      </c>
      <c r="D7626" s="23">
        <v>12873358000108</v>
      </c>
      <c r="E7626" t="s">
        <v>2281</v>
      </c>
      <c r="F7626" t="s">
        <v>1386</v>
      </c>
      <c r="G7626">
        <v>13074</v>
      </c>
      <c r="H7626" s="23">
        <v>161770282</v>
      </c>
    </row>
    <row r="7627" spans="1:8" x14ac:dyDescent="0.25">
      <c r="A7627">
        <v>5659</v>
      </c>
      <c r="B7627" t="s">
        <v>23757</v>
      </c>
      <c r="C7627" t="s">
        <v>23757</v>
      </c>
      <c r="D7627" s="23"/>
      <c r="E7627" t="s">
        <v>2050</v>
      </c>
      <c r="F7627" t="s">
        <v>1386</v>
      </c>
      <c r="G7627">
        <v>8709</v>
      </c>
      <c r="H7627" s="23"/>
    </row>
    <row r="7628" spans="1:8" x14ac:dyDescent="0.25">
      <c r="A7628">
        <v>12641</v>
      </c>
      <c r="B7628" t="s">
        <v>23758</v>
      </c>
      <c r="C7628" t="s">
        <v>23759</v>
      </c>
      <c r="D7628" s="23"/>
      <c r="E7628" t="s">
        <v>1723</v>
      </c>
      <c r="F7628" t="s">
        <v>1386</v>
      </c>
      <c r="G7628">
        <v>6721</v>
      </c>
      <c r="H7628" s="23"/>
    </row>
    <row r="7629" spans="1:8" x14ac:dyDescent="0.25">
      <c r="A7629">
        <v>15465</v>
      </c>
      <c r="B7629" t="s">
        <v>23760</v>
      </c>
      <c r="C7629" t="s">
        <v>23760</v>
      </c>
      <c r="D7629" s="23"/>
      <c r="E7629" t="s">
        <v>1723</v>
      </c>
      <c r="F7629" t="s">
        <v>1386</v>
      </c>
      <c r="G7629">
        <v>24654</v>
      </c>
      <c r="H7629" s="23"/>
    </row>
    <row r="7630" spans="1:8" x14ac:dyDescent="0.25">
      <c r="A7630">
        <v>7388</v>
      </c>
      <c r="B7630" t="s">
        <v>23761</v>
      </c>
      <c r="C7630" t="s">
        <v>23420</v>
      </c>
      <c r="D7630" s="23"/>
      <c r="E7630" t="s">
        <v>1541</v>
      </c>
      <c r="F7630" t="s">
        <v>1386</v>
      </c>
      <c r="G7630">
        <v>5734</v>
      </c>
      <c r="H7630" s="23"/>
    </row>
    <row r="7631" spans="1:8" x14ac:dyDescent="0.25">
      <c r="A7631">
        <v>11697</v>
      </c>
      <c r="B7631" t="s">
        <v>10766</v>
      </c>
      <c r="C7631" t="s">
        <v>10766</v>
      </c>
      <c r="D7631" s="23">
        <v>25970479000110</v>
      </c>
      <c r="E7631" t="s">
        <v>1422</v>
      </c>
      <c r="F7631" t="s">
        <v>1386</v>
      </c>
      <c r="G7631">
        <v>17626</v>
      </c>
      <c r="H7631" s="23">
        <v>162784430</v>
      </c>
    </row>
    <row r="7632" spans="1:8" x14ac:dyDescent="0.25">
      <c r="A7632">
        <v>8535</v>
      </c>
      <c r="B7632" t="s">
        <v>23762</v>
      </c>
      <c r="C7632" t="s">
        <v>23762</v>
      </c>
      <c r="D7632" s="23"/>
      <c r="E7632" t="s">
        <v>1723</v>
      </c>
      <c r="F7632" t="s">
        <v>1386</v>
      </c>
      <c r="G7632">
        <v>13038</v>
      </c>
      <c r="H7632" s="23"/>
    </row>
    <row r="7633" spans="1:8" x14ac:dyDescent="0.25">
      <c r="A7633">
        <v>13312</v>
      </c>
      <c r="B7633" t="s">
        <v>10767</v>
      </c>
      <c r="C7633" t="s">
        <v>10768</v>
      </c>
      <c r="D7633" s="23">
        <v>44573914000117</v>
      </c>
      <c r="E7633" t="s">
        <v>1422</v>
      </c>
      <c r="F7633" t="s">
        <v>1386</v>
      </c>
      <c r="G7633">
        <v>20695</v>
      </c>
      <c r="H7633" s="23">
        <v>164197036</v>
      </c>
    </row>
    <row r="7634" spans="1:8" x14ac:dyDescent="0.25">
      <c r="A7634">
        <v>9155</v>
      </c>
      <c r="B7634" t="s">
        <v>10769</v>
      </c>
      <c r="C7634" t="s">
        <v>10769</v>
      </c>
      <c r="D7634" s="23">
        <v>26772776000113</v>
      </c>
      <c r="E7634" t="s">
        <v>1670</v>
      </c>
      <c r="F7634" t="s">
        <v>1386</v>
      </c>
      <c r="G7634">
        <v>13665</v>
      </c>
      <c r="H7634" s="23">
        <v>162864922</v>
      </c>
    </row>
    <row r="7635" spans="1:8" x14ac:dyDescent="0.25">
      <c r="A7635">
        <v>369</v>
      </c>
      <c r="B7635" t="s">
        <v>23763</v>
      </c>
      <c r="C7635" t="s">
        <v>23763</v>
      </c>
      <c r="D7635" s="23"/>
      <c r="E7635" t="s">
        <v>1422</v>
      </c>
      <c r="F7635" t="s">
        <v>1386</v>
      </c>
      <c r="G7635">
        <v>1645</v>
      </c>
      <c r="H7635" s="23"/>
    </row>
    <row r="7636" spans="1:8" x14ac:dyDescent="0.25">
      <c r="A7636">
        <v>15025</v>
      </c>
      <c r="B7636" t="s">
        <v>23764</v>
      </c>
      <c r="C7636" t="s">
        <v>23764</v>
      </c>
      <c r="D7636" s="23"/>
      <c r="E7636" t="s">
        <v>1723</v>
      </c>
      <c r="F7636" t="s">
        <v>1386</v>
      </c>
      <c r="G7636">
        <v>23735</v>
      </c>
      <c r="H7636" s="23"/>
    </row>
    <row r="7637" spans="1:8" x14ac:dyDescent="0.25">
      <c r="A7637">
        <v>1951</v>
      </c>
      <c r="B7637" t="s">
        <v>10770</v>
      </c>
      <c r="C7637" t="s">
        <v>10771</v>
      </c>
      <c r="D7637" s="23">
        <v>1410905000100</v>
      </c>
      <c r="E7637" t="s">
        <v>2138</v>
      </c>
      <c r="F7637" t="s">
        <v>1386</v>
      </c>
      <c r="G7637">
        <v>3227</v>
      </c>
      <c r="H7637" s="23">
        <v>161141382</v>
      </c>
    </row>
    <row r="7638" spans="1:8" x14ac:dyDescent="0.25">
      <c r="A7638">
        <v>751</v>
      </c>
      <c r="B7638" t="s">
        <v>23765</v>
      </c>
      <c r="C7638" t="s">
        <v>23765</v>
      </c>
      <c r="D7638" s="23"/>
      <c r="E7638" t="s">
        <v>1385</v>
      </c>
      <c r="F7638" t="s">
        <v>1386</v>
      </c>
      <c r="G7638">
        <v>2027</v>
      </c>
      <c r="H7638" s="23"/>
    </row>
    <row r="7639" spans="1:8" x14ac:dyDescent="0.25">
      <c r="A7639">
        <v>9337</v>
      </c>
      <c r="B7639" t="s">
        <v>23766</v>
      </c>
      <c r="C7639" t="s">
        <v>23766</v>
      </c>
      <c r="D7639" s="23"/>
      <c r="E7639" t="s">
        <v>1541</v>
      </c>
      <c r="F7639" t="s">
        <v>1386</v>
      </c>
      <c r="G7639">
        <v>6910</v>
      </c>
      <c r="H7639" s="23"/>
    </row>
    <row r="7640" spans="1:8" x14ac:dyDescent="0.25">
      <c r="A7640">
        <v>3806</v>
      </c>
      <c r="B7640" t="s">
        <v>10772</v>
      </c>
      <c r="C7640" t="s">
        <v>10773</v>
      </c>
      <c r="D7640" s="23">
        <v>8978292000143</v>
      </c>
      <c r="E7640" t="s">
        <v>1533</v>
      </c>
      <c r="F7640" t="s">
        <v>1386</v>
      </c>
      <c r="G7640">
        <v>5082</v>
      </c>
      <c r="H7640" s="23">
        <v>161151507</v>
      </c>
    </row>
    <row r="7641" spans="1:8" x14ac:dyDescent="0.25">
      <c r="A7641">
        <v>1953</v>
      </c>
      <c r="B7641" t="s">
        <v>10774</v>
      </c>
      <c r="C7641" t="s">
        <v>10775</v>
      </c>
      <c r="D7641" s="23">
        <v>14161633000196</v>
      </c>
      <c r="E7641" t="s">
        <v>1675</v>
      </c>
      <c r="F7641" t="s">
        <v>1386</v>
      </c>
      <c r="G7641">
        <v>3229</v>
      </c>
      <c r="H7641" s="23" t="s">
        <v>10776</v>
      </c>
    </row>
    <row r="7642" spans="1:8" x14ac:dyDescent="0.25">
      <c r="A7642">
        <v>14534</v>
      </c>
      <c r="B7642" t="s">
        <v>23767</v>
      </c>
      <c r="C7642" t="s">
        <v>23768</v>
      </c>
      <c r="D7642" s="23"/>
      <c r="E7642" t="s">
        <v>1422</v>
      </c>
      <c r="F7642" t="s">
        <v>1386</v>
      </c>
      <c r="G7642">
        <v>9</v>
      </c>
      <c r="H7642" s="23"/>
    </row>
    <row r="7643" spans="1:8" x14ac:dyDescent="0.25">
      <c r="A7643">
        <v>10271</v>
      </c>
      <c r="B7643" t="s">
        <v>23769</v>
      </c>
      <c r="C7643" t="s">
        <v>23769</v>
      </c>
      <c r="D7643" s="23"/>
      <c r="E7643" t="s">
        <v>1583</v>
      </c>
      <c r="F7643" t="s">
        <v>1386</v>
      </c>
      <c r="G7643">
        <v>15492</v>
      </c>
      <c r="H7643" s="23"/>
    </row>
    <row r="7644" spans="1:8" x14ac:dyDescent="0.25">
      <c r="A7644">
        <v>6769</v>
      </c>
      <c r="B7644" t="s">
        <v>23770</v>
      </c>
      <c r="C7644" t="s">
        <v>23768</v>
      </c>
      <c r="D7644" s="23"/>
      <c r="E7644" t="s">
        <v>1723</v>
      </c>
      <c r="F7644" t="s">
        <v>1386</v>
      </c>
      <c r="G7644">
        <v>5603</v>
      </c>
      <c r="H7644" s="23"/>
    </row>
    <row r="7645" spans="1:8" x14ac:dyDescent="0.25">
      <c r="A7645">
        <v>14184</v>
      </c>
      <c r="B7645" t="s">
        <v>23771</v>
      </c>
      <c r="C7645" t="s">
        <v>23772</v>
      </c>
      <c r="D7645" s="23"/>
      <c r="E7645" t="s">
        <v>1422</v>
      </c>
      <c r="F7645" t="s">
        <v>1386</v>
      </c>
      <c r="G7645">
        <v>20211</v>
      </c>
      <c r="H7645" s="23"/>
    </row>
    <row r="7646" spans="1:8" x14ac:dyDescent="0.25">
      <c r="A7646">
        <v>11481</v>
      </c>
      <c r="B7646" t="s">
        <v>10777</v>
      </c>
      <c r="C7646" t="s">
        <v>10777</v>
      </c>
      <c r="D7646" s="23">
        <v>31453074000107</v>
      </c>
      <c r="E7646" t="s">
        <v>1816</v>
      </c>
      <c r="F7646" t="s">
        <v>1427</v>
      </c>
      <c r="G7646">
        <v>17421</v>
      </c>
      <c r="H7646" s="23">
        <v>156755050</v>
      </c>
    </row>
    <row r="7647" spans="1:8" x14ac:dyDescent="0.25">
      <c r="A7647">
        <v>4503</v>
      </c>
      <c r="B7647" t="s">
        <v>10778</v>
      </c>
      <c r="C7647" t="s">
        <v>10779</v>
      </c>
      <c r="D7647" s="23">
        <v>2000306000173</v>
      </c>
      <c r="E7647" t="s">
        <v>2970</v>
      </c>
      <c r="F7647" t="s">
        <v>1386</v>
      </c>
      <c r="G7647">
        <v>7094</v>
      </c>
      <c r="H7647" s="23">
        <v>161174604</v>
      </c>
    </row>
    <row r="7648" spans="1:8" x14ac:dyDescent="0.25">
      <c r="A7648">
        <v>2590</v>
      </c>
      <c r="B7648" t="s">
        <v>10780</v>
      </c>
      <c r="C7648" t="s">
        <v>10781</v>
      </c>
      <c r="D7648" s="23">
        <v>3797496000164</v>
      </c>
      <c r="E7648" t="s">
        <v>1385</v>
      </c>
      <c r="F7648" t="s">
        <v>1386</v>
      </c>
      <c r="G7648">
        <v>3866</v>
      </c>
      <c r="H7648" s="23">
        <v>161276938</v>
      </c>
    </row>
    <row r="7649" spans="1:8" x14ac:dyDescent="0.25">
      <c r="A7649">
        <v>3293</v>
      </c>
      <c r="B7649" t="s">
        <v>10782</v>
      </c>
      <c r="C7649" t="s">
        <v>10783</v>
      </c>
      <c r="D7649" s="23">
        <v>70120860000144</v>
      </c>
      <c r="E7649" t="s">
        <v>1541</v>
      </c>
      <c r="F7649" t="s">
        <v>1386</v>
      </c>
      <c r="G7649">
        <v>4569</v>
      </c>
      <c r="H7649" s="23">
        <v>161040020</v>
      </c>
    </row>
    <row r="7650" spans="1:8" x14ac:dyDescent="0.25">
      <c r="A7650">
        <v>7398</v>
      </c>
      <c r="B7650" t="s">
        <v>10784</v>
      </c>
      <c r="C7650" t="s">
        <v>10784</v>
      </c>
      <c r="D7650" s="23">
        <v>18712410000120</v>
      </c>
      <c r="E7650" t="s">
        <v>1541</v>
      </c>
      <c r="F7650" t="s">
        <v>1386</v>
      </c>
      <c r="G7650">
        <v>11317</v>
      </c>
      <c r="H7650" s="23">
        <v>162473184</v>
      </c>
    </row>
    <row r="7651" spans="1:8" x14ac:dyDescent="0.25">
      <c r="A7651">
        <v>6265</v>
      </c>
      <c r="B7651" t="s">
        <v>23773</v>
      </c>
      <c r="C7651" t="s">
        <v>23773</v>
      </c>
      <c r="D7651" s="23"/>
      <c r="E7651" t="s">
        <v>2050</v>
      </c>
      <c r="F7651" t="s">
        <v>1386</v>
      </c>
      <c r="G7651">
        <v>9799</v>
      </c>
      <c r="H7651" s="23"/>
    </row>
    <row r="7652" spans="1:8" x14ac:dyDescent="0.25">
      <c r="A7652">
        <v>192</v>
      </c>
      <c r="B7652" t="s">
        <v>23774</v>
      </c>
      <c r="C7652" t="s">
        <v>23774</v>
      </c>
      <c r="D7652" s="23"/>
      <c r="E7652" t="s">
        <v>2050</v>
      </c>
      <c r="F7652" t="s">
        <v>1386</v>
      </c>
      <c r="G7652">
        <v>1468</v>
      </c>
      <c r="H7652" s="23"/>
    </row>
    <row r="7653" spans="1:8" x14ac:dyDescent="0.25">
      <c r="A7653">
        <v>6429</v>
      </c>
      <c r="B7653" t="s">
        <v>23775</v>
      </c>
      <c r="C7653" t="s">
        <v>23776</v>
      </c>
      <c r="D7653" s="23"/>
      <c r="E7653" t="s">
        <v>1422</v>
      </c>
      <c r="F7653" t="s">
        <v>1386</v>
      </c>
      <c r="G7653">
        <v>5484</v>
      </c>
      <c r="H7653" s="23"/>
    </row>
    <row r="7654" spans="1:8" x14ac:dyDescent="0.25">
      <c r="A7654">
        <v>5603</v>
      </c>
      <c r="B7654" t="s">
        <v>23777</v>
      </c>
      <c r="C7654" t="s">
        <v>23777</v>
      </c>
      <c r="D7654" s="23"/>
      <c r="E7654" t="s">
        <v>1417</v>
      </c>
      <c r="F7654" t="s">
        <v>1418</v>
      </c>
      <c r="G7654">
        <v>8661</v>
      </c>
      <c r="H7654" s="23"/>
    </row>
    <row r="7655" spans="1:8" x14ac:dyDescent="0.25">
      <c r="A7655">
        <v>105</v>
      </c>
      <c r="B7655" t="s">
        <v>23778</v>
      </c>
      <c r="C7655" t="s">
        <v>23778</v>
      </c>
      <c r="D7655" s="23"/>
      <c r="E7655" t="s">
        <v>1422</v>
      </c>
      <c r="F7655" t="s">
        <v>1386</v>
      </c>
      <c r="G7655">
        <v>1381</v>
      </c>
      <c r="H7655" s="23"/>
    </row>
    <row r="7656" spans="1:8" x14ac:dyDescent="0.25">
      <c r="A7656">
        <v>7547</v>
      </c>
      <c r="B7656" t="s">
        <v>23779</v>
      </c>
      <c r="C7656" t="s">
        <v>23780</v>
      </c>
      <c r="D7656" s="23"/>
      <c r="E7656" t="s">
        <v>7009</v>
      </c>
      <c r="F7656" t="s">
        <v>1386</v>
      </c>
      <c r="G7656">
        <v>11485</v>
      </c>
      <c r="H7656" s="23"/>
    </row>
    <row r="7657" spans="1:8" x14ac:dyDescent="0.25">
      <c r="A7657">
        <v>4008</v>
      </c>
      <c r="B7657" t="s">
        <v>10785</v>
      </c>
      <c r="C7657" t="s">
        <v>10786</v>
      </c>
      <c r="D7657" s="23">
        <v>9333881000137</v>
      </c>
      <c r="E7657" t="s">
        <v>1487</v>
      </c>
      <c r="F7657" t="s">
        <v>1386</v>
      </c>
      <c r="G7657">
        <v>5284</v>
      </c>
      <c r="H7657" s="23" t="s">
        <v>10787</v>
      </c>
    </row>
    <row r="7658" spans="1:8" x14ac:dyDescent="0.25">
      <c r="A7658">
        <v>3577</v>
      </c>
      <c r="B7658" t="s">
        <v>10788</v>
      </c>
      <c r="C7658" t="s">
        <v>10789</v>
      </c>
      <c r="D7658" s="23">
        <v>8273142000134</v>
      </c>
      <c r="E7658" t="s">
        <v>1533</v>
      </c>
      <c r="F7658" t="s">
        <v>1386</v>
      </c>
      <c r="G7658">
        <v>4853</v>
      </c>
      <c r="H7658" s="23">
        <v>161507107</v>
      </c>
    </row>
    <row r="7659" spans="1:8" x14ac:dyDescent="0.25">
      <c r="A7659">
        <v>252</v>
      </c>
      <c r="B7659" t="s">
        <v>23781</v>
      </c>
      <c r="C7659" t="s">
        <v>23781</v>
      </c>
      <c r="D7659" s="23"/>
      <c r="E7659" t="s">
        <v>2050</v>
      </c>
      <c r="F7659" t="s">
        <v>1386</v>
      </c>
      <c r="G7659">
        <v>1528</v>
      </c>
      <c r="H7659" s="23"/>
    </row>
    <row r="7660" spans="1:8" x14ac:dyDescent="0.25">
      <c r="A7660">
        <v>2958</v>
      </c>
      <c r="B7660" t="s">
        <v>10790</v>
      </c>
      <c r="C7660" t="s">
        <v>10791</v>
      </c>
      <c r="D7660" s="23">
        <v>5235052000160</v>
      </c>
      <c r="E7660" t="s">
        <v>1385</v>
      </c>
      <c r="F7660" t="s">
        <v>1386</v>
      </c>
      <c r="G7660">
        <v>4234</v>
      </c>
      <c r="H7660" s="23">
        <v>161371680</v>
      </c>
    </row>
    <row r="7661" spans="1:8" x14ac:dyDescent="0.25">
      <c r="A7661">
        <v>4575</v>
      </c>
      <c r="B7661" t="s">
        <v>23782</v>
      </c>
      <c r="C7661" t="s">
        <v>23782</v>
      </c>
      <c r="D7661" s="23"/>
      <c r="E7661" t="s">
        <v>1409</v>
      </c>
      <c r="F7661" t="s">
        <v>1386</v>
      </c>
      <c r="G7661">
        <v>7152</v>
      </c>
      <c r="H7661" s="23"/>
    </row>
    <row r="7662" spans="1:8" x14ac:dyDescent="0.25">
      <c r="A7662">
        <v>228</v>
      </c>
      <c r="B7662" t="s">
        <v>23783</v>
      </c>
      <c r="C7662" t="s">
        <v>23783</v>
      </c>
      <c r="D7662" s="23"/>
      <c r="E7662" t="s">
        <v>4224</v>
      </c>
      <c r="F7662" t="s">
        <v>1386</v>
      </c>
      <c r="G7662">
        <v>1504</v>
      </c>
      <c r="H7662" s="23"/>
    </row>
    <row r="7663" spans="1:8" x14ac:dyDescent="0.25">
      <c r="A7663">
        <v>1007</v>
      </c>
      <c r="B7663" t="s">
        <v>23784</v>
      </c>
      <c r="C7663" t="s">
        <v>23420</v>
      </c>
      <c r="D7663" s="23"/>
      <c r="E7663" t="s">
        <v>1385</v>
      </c>
      <c r="F7663" t="s">
        <v>1386</v>
      </c>
      <c r="G7663">
        <v>6304</v>
      </c>
      <c r="H7663" s="23"/>
    </row>
    <row r="7664" spans="1:8" x14ac:dyDescent="0.25">
      <c r="A7664">
        <v>7863</v>
      </c>
      <c r="B7664" t="s">
        <v>23785</v>
      </c>
      <c r="C7664" t="s">
        <v>23785</v>
      </c>
      <c r="D7664" s="23"/>
      <c r="E7664" t="s">
        <v>1583</v>
      </c>
      <c r="F7664" t="s">
        <v>1386</v>
      </c>
      <c r="G7664">
        <v>12173</v>
      </c>
      <c r="H7664" s="23"/>
    </row>
    <row r="7665" spans="1:8" x14ac:dyDescent="0.25">
      <c r="A7665">
        <v>7728</v>
      </c>
      <c r="B7665" t="s">
        <v>23786</v>
      </c>
      <c r="C7665" t="s">
        <v>23787</v>
      </c>
      <c r="D7665" s="23"/>
      <c r="E7665" t="s">
        <v>1578</v>
      </c>
      <c r="F7665" t="s">
        <v>1386</v>
      </c>
      <c r="G7665">
        <v>12046</v>
      </c>
      <c r="H7665" s="23"/>
    </row>
    <row r="7666" spans="1:8" x14ac:dyDescent="0.25">
      <c r="A7666">
        <v>3640</v>
      </c>
      <c r="B7666" t="s">
        <v>10792</v>
      </c>
      <c r="C7666" t="s">
        <v>10793</v>
      </c>
      <c r="D7666" s="23">
        <v>8492123000107</v>
      </c>
      <c r="E7666" t="s">
        <v>3109</v>
      </c>
      <c r="F7666" t="s">
        <v>1386</v>
      </c>
      <c r="G7666">
        <v>4916</v>
      </c>
      <c r="H7666" s="23">
        <v>161505791</v>
      </c>
    </row>
    <row r="7667" spans="1:8" x14ac:dyDescent="0.25">
      <c r="A7667">
        <v>3686</v>
      </c>
      <c r="B7667" t="s">
        <v>10794</v>
      </c>
      <c r="C7667" t="s">
        <v>10795</v>
      </c>
      <c r="D7667" s="23">
        <v>8688061000103</v>
      </c>
      <c r="E7667" t="s">
        <v>2555</v>
      </c>
      <c r="F7667" t="s">
        <v>1386</v>
      </c>
      <c r="G7667">
        <v>4962</v>
      </c>
      <c r="H7667" s="23">
        <v>160078733</v>
      </c>
    </row>
    <row r="7668" spans="1:8" x14ac:dyDescent="0.25">
      <c r="A7668">
        <v>11693</v>
      </c>
      <c r="B7668" t="s">
        <v>23788</v>
      </c>
      <c r="C7668" t="s">
        <v>23789</v>
      </c>
      <c r="D7668" s="23"/>
      <c r="E7668" t="s">
        <v>1422</v>
      </c>
      <c r="F7668" t="s">
        <v>1386</v>
      </c>
      <c r="G7668">
        <v>6702</v>
      </c>
      <c r="H7668" s="23"/>
    </row>
    <row r="7669" spans="1:8" x14ac:dyDescent="0.25">
      <c r="A7669">
        <v>794</v>
      </c>
      <c r="B7669" t="s">
        <v>23790</v>
      </c>
      <c r="C7669" t="s">
        <v>23790</v>
      </c>
      <c r="D7669" s="23"/>
      <c r="E7669" t="s">
        <v>1385</v>
      </c>
      <c r="F7669" t="s">
        <v>1386</v>
      </c>
      <c r="G7669">
        <v>2070</v>
      </c>
      <c r="H7669" s="23"/>
    </row>
    <row r="7670" spans="1:8" x14ac:dyDescent="0.25">
      <c r="A7670">
        <v>7237</v>
      </c>
      <c r="B7670" t="s">
        <v>23791</v>
      </c>
      <c r="C7670" t="s">
        <v>23791</v>
      </c>
      <c r="D7670" s="23"/>
      <c r="E7670" t="s">
        <v>1385</v>
      </c>
      <c r="F7670" t="s">
        <v>1386</v>
      </c>
      <c r="G7670">
        <v>11180</v>
      </c>
      <c r="H7670" s="23"/>
    </row>
    <row r="7671" spans="1:8" x14ac:dyDescent="0.25">
      <c r="A7671">
        <v>1791</v>
      </c>
      <c r="B7671" t="s">
        <v>10796</v>
      </c>
      <c r="C7671" t="s">
        <v>10797</v>
      </c>
      <c r="D7671" s="23">
        <v>12729299000107</v>
      </c>
      <c r="E7671" t="s">
        <v>1385</v>
      </c>
      <c r="F7671" t="s">
        <v>1386</v>
      </c>
      <c r="G7671">
        <v>3067</v>
      </c>
      <c r="H7671" s="23">
        <v>160469929</v>
      </c>
    </row>
    <row r="7672" spans="1:8" x14ac:dyDescent="0.25">
      <c r="A7672">
        <v>11432</v>
      </c>
      <c r="B7672" t="s">
        <v>10798</v>
      </c>
      <c r="C7672" t="s">
        <v>10798</v>
      </c>
      <c r="D7672" s="23">
        <v>31893168000105</v>
      </c>
      <c r="E7672" t="s">
        <v>1385</v>
      </c>
      <c r="F7672" t="s">
        <v>1386</v>
      </c>
      <c r="G7672">
        <v>17365</v>
      </c>
      <c r="H7672" s="23">
        <v>163269629</v>
      </c>
    </row>
    <row r="7673" spans="1:8" x14ac:dyDescent="0.25">
      <c r="A7673">
        <v>1222</v>
      </c>
      <c r="B7673" t="s">
        <v>23792</v>
      </c>
      <c r="C7673" t="s">
        <v>23792</v>
      </c>
      <c r="D7673" s="23"/>
      <c r="E7673" t="s">
        <v>1541</v>
      </c>
      <c r="F7673" t="s">
        <v>1386</v>
      </c>
      <c r="G7673">
        <v>2498</v>
      </c>
      <c r="H7673" s="23"/>
    </row>
    <row r="7674" spans="1:8" x14ac:dyDescent="0.25">
      <c r="A7674">
        <v>1050</v>
      </c>
      <c r="B7674" t="s">
        <v>23793</v>
      </c>
      <c r="C7674" t="s">
        <v>23793</v>
      </c>
      <c r="D7674" s="23"/>
      <c r="E7674" t="s">
        <v>1385</v>
      </c>
      <c r="F7674" t="s">
        <v>1386</v>
      </c>
      <c r="G7674">
        <v>2326</v>
      </c>
      <c r="H7674" s="23"/>
    </row>
    <row r="7675" spans="1:8" x14ac:dyDescent="0.25">
      <c r="A7675">
        <v>11762</v>
      </c>
      <c r="B7675" t="s">
        <v>23794</v>
      </c>
      <c r="C7675" t="s">
        <v>23795</v>
      </c>
      <c r="D7675" s="23"/>
      <c r="E7675" t="s">
        <v>1541</v>
      </c>
      <c r="F7675" t="s">
        <v>1386</v>
      </c>
      <c r="G7675">
        <v>6913</v>
      </c>
      <c r="H7675" s="23"/>
    </row>
    <row r="7676" spans="1:8" x14ac:dyDescent="0.25">
      <c r="A7676">
        <v>7955</v>
      </c>
      <c r="B7676" t="s">
        <v>23796</v>
      </c>
      <c r="C7676" t="s">
        <v>23457</v>
      </c>
      <c r="D7676" s="23"/>
      <c r="E7676" t="s">
        <v>1422</v>
      </c>
      <c r="F7676" t="s">
        <v>1386</v>
      </c>
      <c r="G7676">
        <v>320</v>
      </c>
      <c r="H7676" s="23"/>
    </row>
    <row r="7677" spans="1:8" x14ac:dyDescent="0.25">
      <c r="A7677">
        <v>9745</v>
      </c>
      <c r="B7677" t="s">
        <v>23797</v>
      </c>
      <c r="C7677" t="s">
        <v>23797</v>
      </c>
      <c r="D7677" s="23"/>
      <c r="E7677" t="s">
        <v>1385</v>
      </c>
      <c r="F7677" t="s">
        <v>1386</v>
      </c>
      <c r="G7677">
        <v>14476</v>
      </c>
      <c r="H7677" s="23"/>
    </row>
    <row r="7678" spans="1:8" x14ac:dyDescent="0.25">
      <c r="A7678">
        <v>5951</v>
      </c>
      <c r="B7678" t="s">
        <v>23798</v>
      </c>
      <c r="C7678" t="s">
        <v>23798</v>
      </c>
      <c r="D7678" s="23"/>
      <c r="E7678" t="s">
        <v>4939</v>
      </c>
      <c r="F7678" t="s">
        <v>1444</v>
      </c>
      <c r="G7678">
        <v>9019</v>
      </c>
      <c r="H7678" s="23"/>
    </row>
    <row r="7679" spans="1:8" x14ac:dyDescent="0.25">
      <c r="A7679">
        <v>8981</v>
      </c>
      <c r="B7679" t="s">
        <v>23799</v>
      </c>
      <c r="C7679" t="s">
        <v>23800</v>
      </c>
      <c r="D7679" s="23"/>
      <c r="E7679" t="s">
        <v>2050</v>
      </c>
      <c r="F7679" t="s">
        <v>1386</v>
      </c>
      <c r="G7679">
        <v>5976</v>
      </c>
      <c r="H7679" s="23"/>
    </row>
    <row r="7680" spans="1:8" x14ac:dyDescent="0.25">
      <c r="A7680">
        <v>3183</v>
      </c>
      <c r="B7680" t="s">
        <v>10799</v>
      </c>
      <c r="C7680" t="s">
        <v>10800</v>
      </c>
      <c r="D7680" s="23">
        <v>6186808000191</v>
      </c>
      <c r="E7680" t="s">
        <v>1409</v>
      </c>
      <c r="F7680" t="s">
        <v>1386</v>
      </c>
      <c r="G7680">
        <v>4459</v>
      </c>
      <c r="H7680" s="23">
        <v>161513611</v>
      </c>
    </row>
    <row r="7681" spans="1:8" x14ac:dyDescent="0.25">
      <c r="A7681">
        <v>3665</v>
      </c>
      <c r="B7681" t="s">
        <v>10801</v>
      </c>
      <c r="C7681" t="s">
        <v>10802</v>
      </c>
      <c r="D7681" s="23">
        <v>8601502000180</v>
      </c>
      <c r="E7681" t="s">
        <v>1921</v>
      </c>
      <c r="F7681" t="s">
        <v>1386</v>
      </c>
      <c r="G7681">
        <v>4941</v>
      </c>
      <c r="H7681" s="23">
        <v>160305039</v>
      </c>
    </row>
    <row r="7682" spans="1:8" x14ac:dyDescent="0.25">
      <c r="A7682">
        <v>12476</v>
      </c>
      <c r="B7682" t="s">
        <v>23801</v>
      </c>
      <c r="C7682" t="s">
        <v>23802</v>
      </c>
      <c r="D7682" s="23"/>
      <c r="E7682" t="s">
        <v>1422</v>
      </c>
      <c r="F7682" t="s">
        <v>1386</v>
      </c>
      <c r="G7682">
        <v>18907</v>
      </c>
      <c r="H7682" s="23"/>
    </row>
    <row r="7683" spans="1:8" x14ac:dyDescent="0.25">
      <c r="A7683">
        <v>6677</v>
      </c>
      <c r="B7683" t="s">
        <v>10803</v>
      </c>
      <c r="C7683" t="s">
        <v>10803</v>
      </c>
      <c r="D7683" s="23">
        <v>8711194000145</v>
      </c>
      <c r="E7683" t="s">
        <v>1732</v>
      </c>
      <c r="F7683" t="s">
        <v>1386</v>
      </c>
      <c r="G7683">
        <v>10221</v>
      </c>
      <c r="H7683" s="23">
        <v>160064589</v>
      </c>
    </row>
    <row r="7684" spans="1:8" x14ac:dyDescent="0.25">
      <c r="A7684">
        <v>5442</v>
      </c>
      <c r="B7684" t="s">
        <v>23803</v>
      </c>
      <c r="C7684" t="s">
        <v>23803</v>
      </c>
      <c r="D7684" s="23"/>
      <c r="E7684" t="s">
        <v>3083</v>
      </c>
      <c r="F7684" t="s">
        <v>1386</v>
      </c>
      <c r="G7684">
        <v>8511</v>
      </c>
      <c r="H7684" s="23"/>
    </row>
    <row r="7685" spans="1:8" x14ac:dyDescent="0.25">
      <c r="A7685">
        <v>1472</v>
      </c>
      <c r="B7685" t="s">
        <v>10804</v>
      </c>
      <c r="C7685" t="s">
        <v>10805</v>
      </c>
      <c r="D7685" s="23">
        <v>10915870000144</v>
      </c>
      <c r="E7685" t="s">
        <v>4830</v>
      </c>
      <c r="F7685" t="s">
        <v>1407</v>
      </c>
      <c r="G7685">
        <v>2748</v>
      </c>
      <c r="H7685" s="23">
        <v>63802317</v>
      </c>
    </row>
    <row r="7686" spans="1:8" x14ac:dyDescent="0.25">
      <c r="A7686">
        <v>12505</v>
      </c>
      <c r="B7686" t="s">
        <v>23804</v>
      </c>
      <c r="C7686" t="s">
        <v>23805</v>
      </c>
      <c r="D7686" s="23"/>
      <c r="E7686" t="s">
        <v>1723</v>
      </c>
      <c r="F7686" t="s">
        <v>1386</v>
      </c>
      <c r="G7686">
        <v>18105</v>
      </c>
      <c r="H7686" s="23"/>
    </row>
    <row r="7687" spans="1:8" x14ac:dyDescent="0.25">
      <c r="A7687">
        <v>9793</v>
      </c>
      <c r="B7687" t="s">
        <v>23806</v>
      </c>
      <c r="C7687" t="s">
        <v>23806</v>
      </c>
      <c r="D7687" s="23"/>
      <c r="E7687" t="s">
        <v>10345</v>
      </c>
      <c r="F7687" t="s">
        <v>1398</v>
      </c>
      <c r="G7687">
        <v>14524</v>
      </c>
      <c r="H7687" s="23"/>
    </row>
    <row r="7688" spans="1:8" x14ac:dyDescent="0.25">
      <c r="A7688">
        <v>6213</v>
      </c>
      <c r="B7688" t="s">
        <v>23807</v>
      </c>
      <c r="C7688" t="s">
        <v>23457</v>
      </c>
      <c r="D7688" s="23"/>
      <c r="E7688" t="s">
        <v>1422</v>
      </c>
      <c r="F7688" t="s">
        <v>1386</v>
      </c>
      <c r="G7688">
        <v>75</v>
      </c>
      <c r="H7688" s="23"/>
    </row>
    <row r="7689" spans="1:8" x14ac:dyDescent="0.25">
      <c r="A7689">
        <v>5419</v>
      </c>
      <c r="B7689" t="s">
        <v>23808</v>
      </c>
      <c r="C7689" t="s">
        <v>23808</v>
      </c>
      <c r="D7689" s="23"/>
      <c r="E7689" t="s">
        <v>1578</v>
      </c>
      <c r="F7689" t="s">
        <v>1386</v>
      </c>
      <c r="G7689">
        <v>8485</v>
      </c>
      <c r="H7689" s="23"/>
    </row>
    <row r="7690" spans="1:8" x14ac:dyDescent="0.25">
      <c r="A7690">
        <v>2383</v>
      </c>
      <c r="B7690" t="s">
        <v>10806</v>
      </c>
      <c r="C7690" t="s">
        <v>10807</v>
      </c>
      <c r="D7690" s="23">
        <v>3259755000101</v>
      </c>
      <c r="E7690" t="s">
        <v>2891</v>
      </c>
      <c r="F7690" t="s">
        <v>1386</v>
      </c>
      <c r="G7690">
        <v>3659</v>
      </c>
      <c r="H7690" s="23">
        <v>160409101</v>
      </c>
    </row>
    <row r="7691" spans="1:8" x14ac:dyDescent="0.25">
      <c r="A7691">
        <v>3365</v>
      </c>
      <c r="B7691" t="s">
        <v>10808</v>
      </c>
      <c r="C7691" t="s">
        <v>10809</v>
      </c>
      <c r="D7691" s="23">
        <v>7345587000110</v>
      </c>
      <c r="E7691" t="s">
        <v>1430</v>
      </c>
      <c r="F7691" t="s">
        <v>1415</v>
      </c>
      <c r="G7691">
        <v>4641</v>
      </c>
      <c r="H7691" s="23" t="s">
        <v>2239</v>
      </c>
    </row>
    <row r="7692" spans="1:8" x14ac:dyDescent="0.25">
      <c r="A7692">
        <v>14565</v>
      </c>
      <c r="B7692" t="s">
        <v>23809</v>
      </c>
      <c r="C7692" t="s">
        <v>14674</v>
      </c>
      <c r="D7692" s="23"/>
      <c r="E7692" t="s">
        <v>1422</v>
      </c>
      <c r="F7692" t="s">
        <v>1386</v>
      </c>
      <c r="G7692">
        <v>19463</v>
      </c>
      <c r="H7692" s="23"/>
    </row>
    <row r="7693" spans="1:8" x14ac:dyDescent="0.25">
      <c r="A7693">
        <v>2767</v>
      </c>
      <c r="B7693" t="s">
        <v>10810</v>
      </c>
      <c r="C7693" t="s">
        <v>10811</v>
      </c>
      <c r="D7693" s="23">
        <v>4319293000125</v>
      </c>
      <c r="E7693" t="s">
        <v>4319</v>
      </c>
      <c r="F7693" t="s">
        <v>1386</v>
      </c>
      <c r="G7693">
        <v>4043</v>
      </c>
      <c r="H7693" s="23">
        <v>161313850</v>
      </c>
    </row>
    <row r="7694" spans="1:8" x14ac:dyDescent="0.25">
      <c r="A7694">
        <v>2380</v>
      </c>
      <c r="B7694" t="s">
        <v>10812</v>
      </c>
      <c r="C7694" t="s">
        <v>10811</v>
      </c>
      <c r="D7694" s="23">
        <v>3245029000121</v>
      </c>
      <c r="E7694" t="s">
        <v>1678</v>
      </c>
      <c r="F7694" t="s">
        <v>1386</v>
      </c>
      <c r="G7694">
        <v>3656</v>
      </c>
      <c r="H7694" s="23">
        <v>161249256</v>
      </c>
    </row>
    <row r="7695" spans="1:8" x14ac:dyDescent="0.25">
      <c r="A7695">
        <v>12880</v>
      </c>
      <c r="B7695" t="s">
        <v>23810</v>
      </c>
      <c r="C7695" t="s">
        <v>23457</v>
      </c>
      <c r="D7695" s="23"/>
      <c r="E7695" t="s">
        <v>1530</v>
      </c>
      <c r="F7695" t="s">
        <v>1386</v>
      </c>
      <c r="G7695">
        <v>6551</v>
      </c>
      <c r="H7695" s="23"/>
    </row>
    <row r="7696" spans="1:8" x14ac:dyDescent="0.25">
      <c r="A7696">
        <v>8680</v>
      </c>
      <c r="B7696" t="s">
        <v>23811</v>
      </c>
      <c r="C7696" t="s">
        <v>23812</v>
      </c>
      <c r="D7696" s="23"/>
      <c r="E7696" t="s">
        <v>2050</v>
      </c>
      <c r="F7696" t="s">
        <v>1386</v>
      </c>
      <c r="G7696">
        <v>10488</v>
      </c>
      <c r="H7696" s="23"/>
    </row>
    <row r="7697" spans="1:8" x14ac:dyDescent="0.25">
      <c r="A7697">
        <v>3664</v>
      </c>
      <c r="B7697" t="s">
        <v>10813</v>
      </c>
      <c r="C7697" t="s">
        <v>10814</v>
      </c>
      <c r="D7697" s="23">
        <v>8601163000131</v>
      </c>
      <c r="E7697" t="s">
        <v>1422</v>
      </c>
      <c r="F7697" t="s">
        <v>1386</v>
      </c>
      <c r="G7697">
        <v>4940</v>
      </c>
      <c r="H7697" s="23">
        <v>160259100</v>
      </c>
    </row>
    <row r="7698" spans="1:8" x14ac:dyDescent="0.25">
      <c r="A7698">
        <v>131</v>
      </c>
      <c r="B7698" t="s">
        <v>23813</v>
      </c>
      <c r="C7698" t="s">
        <v>23813</v>
      </c>
      <c r="D7698" s="23"/>
      <c r="E7698" t="s">
        <v>1723</v>
      </c>
      <c r="F7698" t="s">
        <v>1386</v>
      </c>
      <c r="G7698">
        <v>1407</v>
      </c>
      <c r="H7698" s="23"/>
    </row>
    <row r="7699" spans="1:8" x14ac:dyDescent="0.25">
      <c r="A7699">
        <v>165</v>
      </c>
      <c r="B7699" t="s">
        <v>10815</v>
      </c>
      <c r="C7699" t="s">
        <v>10815</v>
      </c>
      <c r="D7699" s="23"/>
      <c r="E7699" t="s">
        <v>1422</v>
      </c>
      <c r="F7699" t="s">
        <v>1386</v>
      </c>
      <c r="G7699">
        <v>1441</v>
      </c>
      <c r="H7699" s="23"/>
    </row>
    <row r="7700" spans="1:8" x14ac:dyDescent="0.25">
      <c r="A7700">
        <v>8119</v>
      </c>
      <c r="B7700" t="s">
        <v>10815</v>
      </c>
      <c r="C7700" t="s">
        <v>10815</v>
      </c>
      <c r="D7700" s="23"/>
      <c r="E7700" t="s">
        <v>2862</v>
      </c>
      <c r="F7700" t="s">
        <v>1386</v>
      </c>
      <c r="G7700">
        <v>12404</v>
      </c>
      <c r="H7700" s="23"/>
    </row>
    <row r="7701" spans="1:8" x14ac:dyDescent="0.25">
      <c r="A7701">
        <v>9849</v>
      </c>
      <c r="B7701" t="s">
        <v>10815</v>
      </c>
      <c r="C7701" t="s">
        <v>10815</v>
      </c>
      <c r="D7701" s="23">
        <v>27101304000100</v>
      </c>
      <c r="E7701" t="s">
        <v>1578</v>
      </c>
      <c r="F7701" t="s">
        <v>1386</v>
      </c>
      <c r="G7701">
        <v>14575</v>
      </c>
      <c r="H7701" s="23">
        <v>162886195</v>
      </c>
    </row>
    <row r="7702" spans="1:8" x14ac:dyDescent="0.25">
      <c r="A7702">
        <v>4299</v>
      </c>
      <c r="B7702" t="s">
        <v>23814</v>
      </c>
      <c r="C7702" t="s">
        <v>23814</v>
      </c>
      <c r="D7702" s="23"/>
      <c r="E7702" t="s">
        <v>1422</v>
      </c>
      <c r="F7702" t="s">
        <v>1386</v>
      </c>
      <c r="G7702">
        <v>1424</v>
      </c>
      <c r="H7702" s="23"/>
    </row>
    <row r="7703" spans="1:8" x14ac:dyDescent="0.25">
      <c r="A7703">
        <v>1006</v>
      </c>
      <c r="B7703" t="s">
        <v>23815</v>
      </c>
      <c r="C7703" t="s">
        <v>23815</v>
      </c>
      <c r="D7703" s="23"/>
      <c r="E7703" t="s">
        <v>1700</v>
      </c>
      <c r="F7703" t="s">
        <v>1386</v>
      </c>
      <c r="G7703">
        <v>2282</v>
      </c>
      <c r="H7703" s="23"/>
    </row>
    <row r="7704" spans="1:8" x14ac:dyDescent="0.25">
      <c r="A7704">
        <v>6209</v>
      </c>
      <c r="B7704" t="s">
        <v>23816</v>
      </c>
      <c r="C7704" t="s">
        <v>23817</v>
      </c>
      <c r="D7704" s="23"/>
      <c r="E7704" t="s">
        <v>1422</v>
      </c>
      <c r="F7704" t="s">
        <v>1386</v>
      </c>
      <c r="G7704">
        <v>9745</v>
      </c>
      <c r="H7704" s="23"/>
    </row>
    <row r="7705" spans="1:8" x14ac:dyDescent="0.25">
      <c r="A7705">
        <v>4722</v>
      </c>
      <c r="B7705" t="s">
        <v>23818</v>
      </c>
      <c r="C7705" t="s">
        <v>23818</v>
      </c>
      <c r="D7705" s="23"/>
      <c r="E7705" t="s">
        <v>1732</v>
      </c>
      <c r="F7705" t="s">
        <v>1386</v>
      </c>
      <c r="G7705">
        <v>7290</v>
      </c>
      <c r="H7705" s="23"/>
    </row>
    <row r="7706" spans="1:8" x14ac:dyDescent="0.25">
      <c r="A7706">
        <v>3689</v>
      </c>
      <c r="B7706" t="s">
        <v>10816</v>
      </c>
      <c r="C7706" t="s">
        <v>10817</v>
      </c>
      <c r="D7706" s="23">
        <v>8697081000132</v>
      </c>
      <c r="E7706" t="s">
        <v>1385</v>
      </c>
      <c r="F7706" t="s">
        <v>1386</v>
      </c>
      <c r="G7706">
        <v>4965</v>
      </c>
      <c r="H7706" s="23">
        <v>160603668</v>
      </c>
    </row>
    <row r="7707" spans="1:8" x14ac:dyDescent="0.25">
      <c r="A7707">
        <v>4169</v>
      </c>
      <c r="B7707" t="s">
        <v>23819</v>
      </c>
      <c r="C7707" t="s">
        <v>23819</v>
      </c>
      <c r="D7707" s="23"/>
      <c r="E7707" t="s">
        <v>1422</v>
      </c>
      <c r="F7707" t="s">
        <v>1386</v>
      </c>
      <c r="G7707">
        <v>1751</v>
      </c>
      <c r="H7707" s="23"/>
    </row>
    <row r="7708" spans="1:8" x14ac:dyDescent="0.25">
      <c r="A7708">
        <v>4928</v>
      </c>
      <c r="B7708" t="s">
        <v>23819</v>
      </c>
      <c r="C7708" t="s">
        <v>23820</v>
      </c>
      <c r="D7708" s="23"/>
      <c r="E7708" t="s">
        <v>1530</v>
      </c>
      <c r="F7708" t="s">
        <v>1386</v>
      </c>
      <c r="G7708">
        <v>779</v>
      </c>
      <c r="H7708" s="23"/>
    </row>
    <row r="7709" spans="1:8" x14ac:dyDescent="0.25">
      <c r="A7709">
        <v>4388</v>
      </c>
      <c r="B7709" t="s">
        <v>23821</v>
      </c>
      <c r="C7709" t="s">
        <v>23821</v>
      </c>
      <c r="D7709" s="23"/>
      <c r="E7709" t="s">
        <v>2050</v>
      </c>
      <c r="F7709" t="s">
        <v>1386</v>
      </c>
      <c r="G7709">
        <v>6981</v>
      </c>
      <c r="H7709" s="23"/>
    </row>
    <row r="7710" spans="1:8" x14ac:dyDescent="0.25">
      <c r="A7710">
        <v>755</v>
      </c>
      <c r="B7710" t="s">
        <v>23822</v>
      </c>
      <c r="C7710" t="s">
        <v>23822</v>
      </c>
      <c r="D7710" s="23"/>
      <c r="E7710" t="s">
        <v>1513</v>
      </c>
      <c r="F7710" t="s">
        <v>1398</v>
      </c>
      <c r="G7710">
        <v>2031</v>
      </c>
      <c r="H7710" s="23"/>
    </row>
    <row r="7711" spans="1:8" x14ac:dyDescent="0.25">
      <c r="A7711">
        <v>2081</v>
      </c>
      <c r="B7711" t="s">
        <v>10818</v>
      </c>
      <c r="C7711" t="s">
        <v>10819</v>
      </c>
      <c r="D7711" s="23">
        <v>215413000193</v>
      </c>
      <c r="E7711" t="s">
        <v>1541</v>
      </c>
      <c r="F7711" t="s">
        <v>1386</v>
      </c>
      <c r="G7711">
        <v>3357</v>
      </c>
      <c r="H7711" s="23">
        <v>161053181</v>
      </c>
    </row>
    <row r="7712" spans="1:8" x14ac:dyDescent="0.25">
      <c r="A7712">
        <v>10232</v>
      </c>
      <c r="B7712" t="s">
        <v>10820</v>
      </c>
      <c r="C7712" t="s">
        <v>10820</v>
      </c>
      <c r="D7712" s="23">
        <v>30849014000145</v>
      </c>
      <c r="E7712" t="s">
        <v>1385</v>
      </c>
      <c r="F7712" t="s">
        <v>1386</v>
      </c>
      <c r="G7712">
        <v>15435</v>
      </c>
      <c r="H7712" s="23">
        <v>163192189</v>
      </c>
    </row>
    <row r="7713" spans="1:8" x14ac:dyDescent="0.25">
      <c r="A7713">
        <v>9181</v>
      </c>
      <c r="B7713" t="s">
        <v>23823</v>
      </c>
      <c r="C7713" t="s">
        <v>23823</v>
      </c>
      <c r="D7713" s="23"/>
      <c r="E7713" t="s">
        <v>1409</v>
      </c>
      <c r="F7713" t="s">
        <v>1386</v>
      </c>
      <c r="G7713">
        <v>13689</v>
      </c>
      <c r="H7713" s="23"/>
    </row>
    <row r="7714" spans="1:8" x14ac:dyDescent="0.25">
      <c r="A7714">
        <v>8605</v>
      </c>
      <c r="B7714" t="s">
        <v>23824</v>
      </c>
      <c r="C7714" t="s">
        <v>23824</v>
      </c>
      <c r="D7714" s="23"/>
      <c r="E7714" t="s">
        <v>1982</v>
      </c>
      <c r="F7714" t="s">
        <v>1386</v>
      </c>
      <c r="G7714">
        <v>13116</v>
      </c>
      <c r="H7714" s="23"/>
    </row>
    <row r="7715" spans="1:8" x14ac:dyDescent="0.25">
      <c r="A7715">
        <v>5553</v>
      </c>
      <c r="B7715" t="s">
        <v>10824</v>
      </c>
      <c r="C7715" t="s">
        <v>23825</v>
      </c>
      <c r="D7715" s="23"/>
      <c r="E7715" t="s">
        <v>1422</v>
      </c>
      <c r="F7715" t="s">
        <v>1386</v>
      </c>
      <c r="G7715">
        <v>5701</v>
      </c>
      <c r="H7715" s="23"/>
    </row>
    <row r="7716" spans="1:8" x14ac:dyDescent="0.25">
      <c r="A7716">
        <v>15444</v>
      </c>
      <c r="B7716" t="s">
        <v>10824</v>
      </c>
      <c r="C7716" t="s">
        <v>10824</v>
      </c>
      <c r="D7716" s="23"/>
      <c r="E7716" t="s">
        <v>4224</v>
      </c>
      <c r="F7716" t="s">
        <v>1386</v>
      </c>
      <c r="G7716">
        <v>24626</v>
      </c>
      <c r="H7716" s="23"/>
    </row>
    <row r="7717" spans="1:8" x14ac:dyDescent="0.25">
      <c r="A7717">
        <v>12202</v>
      </c>
      <c r="B7717" t="s">
        <v>10824</v>
      </c>
      <c r="C7717" t="s">
        <v>10824</v>
      </c>
      <c r="D7717" s="23"/>
      <c r="E7717" t="s">
        <v>1572</v>
      </c>
      <c r="F7717" t="s">
        <v>1386</v>
      </c>
      <c r="G7717">
        <v>18793</v>
      </c>
      <c r="H7717" s="23"/>
    </row>
    <row r="7718" spans="1:8" x14ac:dyDescent="0.25">
      <c r="A7718">
        <v>6996</v>
      </c>
      <c r="B7718" t="s">
        <v>10824</v>
      </c>
      <c r="C7718" t="s">
        <v>10824</v>
      </c>
      <c r="D7718" s="23"/>
      <c r="E7718" t="s">
        <v>1583</v>
      </c>
      <c r="F7718" t="s">
        <v>1386</v>
      </c>
      <c r="G7718">
        <v>10984</v>
      </c>
      <c r="H7718" s="23"/>
    </row>
    <row r="7719" spans="1:8" x14ac:dyDescent="0.25">
      <c r="A7719">
        <v>3716</v>
      </c>
      <c r="B7719" t="s">
        <v>10821</v>
      </c>
      <c r="C7719" t="s">
        <v>10822</v>
      </c>
      <c r="D7719" s="23">
        <v>8778862000151</v>
      </c>
      <c r="E7719" t="s">
        <v>2891</v>
      </c>
      <c r="F7719" t="s">
        <v>1386</v>
      </c>
      <c r="G7719">
        <v>4992</v>
      </c>
      <c r="H7719" s="23">
        <v>160102715</v>
      </c>
    </row>
    <row r="7720" spans="1:8" x14ac:dyDescent="0.25">
      <c r="A7720">
        <v>13585</v>
      </c>
      <c r="B7720" t="s">
        <v>10823</v>
      </c>
      <c r="C7720" t="s">
        <v>10824</v>
      </c>
      <c r="D7720" s="23">
        <v>39325468000191</v>
      </c>
      <c r="E7720" t="s">
        <v>1385</v>
      </c>
      <c r="F7720" t="s">
        <v>1386</v>
      </c>
      <c r="G7720">
        <v>21199</v>
      </c>
      <c r="H7720" s="23" t="s">
        <v>1438</v>
      </c>
    </row>
    <row r="7721" spans="1:8" x14ac:dyDescent="0.25">
      <c r="A7721">
        <v>10084</v>
      </c>
      <c r="B7721" t="s">
        <v>10825</v>
      </c>
      <c r="C7721" t="s">
        <v>10825</v>
      </c>
      <c r="D7721" s="23">
        <v>30283231000110</v>
      </c>
      <c r="E7721" t="s">
        <v>2256</v>
      </c>
      <c r="F7721" t="s">
        <v>1386</v>
      </c>
      <c r="G7721">
        <v>14951</v>
      </c>
      <c r="H7721" s="23">
        <v>163155984</v>
      </c>
    </row>
    <row r="7722" spans="1:8" x14ac:dyDescent="0.25">
      <c r="A7722">
        <v>2900</v>
      </c>
      <c r="B7722" t="s">
        <v>10826</v>
      </c>
      <c r="C7722" t="s">
        <v>10822</v>
      </c>
      <c r="D7722" s="23">
        <v>4987549000172</v>
      </c>
      <c r="E7722" t="s">
        <v>4014</v>
      </c>
      <c r="F7722" t="s">
        <v>1386</v>
      </c>
      <c r="G7722">
        <v>4176</v>
      </c>
      <c r="H7722" s="23">
        <v>160974402</v>
      </c>
    </row>
    <row r="7723" spans="1:8" x14ac:dyDescent="0.25">
      <c r="A7723">
        <v>245</v>
      </c>
      <c r="B7723" t="s">
        <v>19804</v>
      </c>
      <c r="C7723" t="s">
        <v>19804</v>
      </c>
      <c r="D7723" s="23"/>
      <c r="E7723" t="s">
        <v>1533</v>
      </c>
      <c r="F7723" t="s">
        <v>1386</v>
      </c>
      <c r="G7723">
        <v>1521</v>
      </c>
      <c r="H7723" s="23"/>
    </row>
    <row r="7724" spans="1:8" x14ac:dyDescent="0.25">
      <c r="A7724">
        <v>2324</v>
      </c>
      <c r="B7724" t="s">
        <v>10827</v>
      </c>
      <c r="C7724" t="s">
        <v>10822</v>
      </c>
      <c r="D7724" s="23">
        <v>3060499000110</v>
      </c>
      <c r="E7724" t="s">
        <v>1830</v>
      </c>
      <c r="F7724" t="s">
        <v>1386</v>
      </c>
      <c r="G7724">
        <v>3600</v>
      </c>
      <c r="H7724" s="23">
        <v>161231624</v>
      </c>
    </row>
    <row r="7725" spans="1:8" x14ac:dyDescent="0.25">
      <c r="A7725">
        <v>11824</v>
      </c>
      <c r="B7725" t="s">
        <v>23826</v>
      </c>
      <c r="C7725" t="s">
        <v>23827</v>
      </c>
      <c r="D7725" s="23"/>
      <c r="E7725" t="s">
        <v>1422</v>
      </c>
      <c r="F7725" t="s">
        <v>1386</v>
      </c>
      <c r="G7725">
        <v>13390</v>
      </c>
      <c r="H7725" s="23"/>
    </row>
    <row r="7726" spans="1:8" x14ac:dyDescent="0.25">
      <c r="A7726">
        <v>2794</v>
      </c>
      <c r="B7726" t="s">
        <v>10828</v>
      </c>
      <c r="C7726" t="s">
        <v>10822</v>
      </c>
      <c r="D7726" s="23">
        <v>448986000167</v>
      </c>
      <c r="E7726" t="s">
        <v>2806</v>
      </c>
      <c r="F7726" t="s">
        <v>1386</v>
      </c>
      <c r="G7726">
        <v>4070</v>
      </c>
      <c r="H7726" s="23">
        <v>160325897</v>
      </c>
    </row>
    <row r="7727" spans="1:8" x14ac:dyDescent="0.25">
      <c r="A7727">
        <v>7028</v>
      </c>
      <c r="B7727" t="s">
        <v>10829</v>
      </c>
      <c r="C7727" t="s">
        <v>10829</v>
      </c>
      <c r="D7727" s="23">
        <v>7375783000137</v>
      </c>
      <c r="E7727" t="s">
        <v>10830</v>
      </c>
      <c r="F7727" t="s">
        <v>1386</v>
      </c>
      <c r="G7727">
        <v>11012</v>
      </c>
      <c r="H7727" s="23">
        <v>161457533</v>
      </c>
    </row>
    <row r="7728" spans="1:8" x14ac:dyDescent="0.25">
      <c r="A7728">
        <v>5535</v>
      </c>
      <c r="B7728" t="s">
        <v>10831</v>
      </c>
      <c r="C7728" t="s">
        <v>10831</v>
      </c>
      <c r="D7728" s="23">
        <v>2957367000123</v>
      </c>
      <c r="E7728" t="s">
        <v>1578</v>
      </c>
      <c r="F7728" t="s">
        <v>1386</v>
      </c>
      <c r="G7728">
        <v>8600</v>
      </c>
      <c r="H7728" s="23">
        <v>160386101</v>
      </c>
    </row>
    <row r="7729" spans="1:8" x14ac:dyDescent="0.25">
      <c r="A7729">
        <v>13066</v>
      </c>
      <c r="B7729" t="s">
        <v>23828</v>
      </c>
      <c r="C7729" t="s">
        <v>23829</v>
      </c>
      <c r="D7729" s="23"/>
      <c r="E7729" t="s">
        <v>1583</v>
      </c>
      <c r="F7729" t="s">
        <v>1386</v>
      </c>
      <c r="G7729">
        <v>19294</v>
      </c>
      <c r="H7729" s="23"/>
    </row>
    <row r="7730" spans="1:8" x14ac:dyDescent="0.25">
      <c r="A7730">
        <v>11049</v>
      </c>
      <c r="B7730" t="s">
        <v>10832</v>
      </c>
      <c r="C7730" t="s">
        <v>10833</v>
      </c>
      <c r="D7730" s="23">
        <v>8640559000198</v>
      </c>
      <c r="E7730" t="s">
        <v>4001</v>
      </c>
      <c r="F7730" t="s">
        <v>1398</v>
      </c>
      <c r="G7730">
        <v>16852</v>
      </c>
      <c r="H7730" s="23" t="s">
        <v>1438</v>
      </c>
    </row>
    <row r="7731" spans="1:8" x14ac:dyDescent="0.25">
      <c r="A7731">
        <v>4366</v>
      </c>
      <c r="B7731" t="s">
        <v>23830</v>
      </c>
      <c r="C7731" t="s">
        <v>23830</v>
      </c>
      <c r="D7731" s="23"/>
      <c r="E7731" t="s">
        <v>1583</v>
      </c>
      <c r="F7731" t="s">
        <v>1386</v>
      </c>
      <c r="G7731">
        <v>6085</v>
      </c>
      <c r="H7731" s="23"/>
    </row>
    <row r="7732" spans="1:8" x14ac:dyDescent="0.25">
      <c r="A7732">
        <v>1876</v>
      </c>
      <c r="B7732" t="s">
        <v>10834</v>
      </c>
      <c r="C7732" t="s">
        <v>10507</v>
      </c>
      <c r="D7732" s="23">
        <v>13188540000192</v>
      </c>
      <c r="E7732" t="s">
        <v>4224</v>
      </c>
      <c r="F7732" t="s">
        <v>1386</v>
      </c>
      <c r="G7732">
        <v>3152</v>
      </c>
      <c r="H7732" s="23">
        <v>161794505</v>
      </c>
    </row>
    <row r="7733" spans="1:8" x14ac:dyDescent="0.25">
      <c r="A7733">
        <v>11788</v>
      </c>
      <c r="B7733" t="s">
        <v>10835</v>
      </c>
      <c r="C7733" t="s">
        <v>10835</v>
      </c>
      <c r="D7733" s="23">
        <v>11840259000167</v>
      </c>
      <c r="E7733" t="s">
        <v>1385</v>
      </c>
      <c r="F7733" t="s">
        <v>1386</v>
      </c>
      <c r="G7733">
        <v>18083</v>
      </c>
      <c r="H7733" s="23">
        <v>161677266</v>
      </c>
    </row>
    <row r="7734" spans="1:8" x14ac:dyDescent="0.25">
      <c r="A7734">
        <v>13279</v>
      </c>
      <c r="B7734" t="s">
        <v>23831</v>
      </c>
      <c r="C7734" t="s">
        <v>23832</v>
      </c>
      <c r="D7734" s="23"/>
      <c r="E7734" t="s">
        <v>1422</v>
      </c>
      <c r="F7734" t="s">
        <v>1386</v>
      </c>
      <c r="G7734">
        <v>5549</v>
      </c>
      <c r="H7734" s="23"/>
    </row>
    <row r="7735" spans="1:8" x14ac:dyDescent="0.25">
      <c r="A7735">
        <v>11747</v>
      </c>
      <c r="B7735" t="s">
        <v>10836</v>
      </c>
      <c r="C7735" t="s">
        <v>10836</v>
      </c>
      <c r="D7735" s="23">
        <v>36167858000192</v>
      </c>
      <c r="E7735" t="s">
        <v>1510</v>
      </c>
      <c r="F7735" t="s">
        <v>1386</v>
      </c>
      <c r="G7735">
        <v>17890</v>
      </c>
      <c r="H7735" s="23">
        <v>163589178</v>
      </c>
    </row>
    <row r="7736" spans="1:8" x14ac:dyDescent="0.25">
      <c r="A7736">
        <v>15407</v>
      </c>
      <c r="B7736" t="s">
        <v>23833</v>
      </c>
      <c r="C7736" t="s">
        <v>23834</v>
      </c>
      <c r="D7736" s="23"/>
      <c r="E7736" t="s">
        <v>1723</v>
      </c>
      <c r="F7736" t="s">
        <v>1386</v>
      </c>
      <c r="G7736">
        <v>24057</v>
      </c>
      <c r="H7736" s="23"/>
    </row>
    <row r="7737" spans="1:8" x14ac:dyDescent="0.25">
      <c r="A7737">
        <v>12317</v>
      </c>
      <c r="B7737" t="s">
        <v>10837</v>
      </c>
      <c r="C7737" t="s">
        <v>10837</v>
      </c>
      <c r="D7737" s="23">
        <v>24418994000129</v>
      </c>
      <c r="E7737" t="s">
        <v>1397</v>
      </c>
      <c r="F7737" t="s">
        <v>1398</v>
      </c>
      <c r="G7737">
        <v>18916</v>
      </c>
      <c r="H7737" s="23">
        <v>204469848</v>
      </c>
    </row>
    <row r="7738" spans="1:8" x14ac:dyDescent="0.25">
      <c r="A7738">
        <v>7752</v>
      </c>
      <c r="B7738" t="s">
        <v>23835</v>
      </c>
      <c r="C7738" t="s">
        <v>23835</v>
      </c>
      <c r="D7738" s="23"/>
      <c r="E7738" t="s">
        <v>2050</v>
      </c>
      <c r="F7738" t="s">
        <v>1386</v>
      </c>
      <c r="G7738">
        <v>12065</v>
      </c>
      <c r="H7738" s="23"/>
    </row>
    <row r="7739" spans="1:8" x14ac:dyDescent="0.25">
      <c r="A7739">
        <v>5052</v>
      </c>
      <c r="B7739" t="s">
        <v>23835</v>
      </c>
      <c r="C7739" t="s">
        <v>23835</v>
      </c>
      <c r="D7739" s="23"/>
      <c r="E7739" t="s">
        <v>1422</v>
      </c>
      <c r="F7739" t="s">
        <v>1386</v>
      </c>
      <c r="G7739">
        <v>8089</v>
      </c>
      <c r="H7739" s="23"/>
    </row>
    <row r="7740" spans="1:8" x14ac:dyDescent="0.25">
      <c r="A7740">
        <v>6742</v>
      </c>
      <c r="B7740" t="s">
        <v>10838</v>
      </c>
      <c r="C7740" t="s">
        <v>10838</v>
      </c>
      <c r="D7740" s="23">
        <v>20066646000189</v>
      </c>
      <c r="E7740" t="s">
        <v>1578</v>
      </c>
      <c r="F7740" t="s">
        <v>1386</v>
      </c>
      <c r="G7740">
        <v>10394</v>
      </c>
      <c r="H7740" s="23">
        <v>162343019</v>
      </c>
    </row>
    <row r="7741" spans="1:8" x14ac:dyDescent="0.25">
      <c r="A7741">
        <v>1198</v>
      </c>
      <c r="B7741" t="s">
        <v>23836</v>
      </c>
      <c r="C7741" t="s">
        <v>23836</v>
      </c>
      <c r="D7741" s="23"/>
      <c r="E7741" t="s">
        <v>1385</v>
      </c>
      <c r="F7741" t="s">
        <v>1386</v>
      </c>
      <c r="G7741">
        <v>2474</v>
      </c>
      <c r="H7741" s="23"/>
    </row>
    <row r="7742" spans="1:8" x14ac:dyDescent="0.25">
      <c r="A7742">
        <v>8125</v>
      </c>
      <c r="B7742" t="s">
        <v>23837</v>
      </c>
      <c r="C7742" t="s">
        <v>23838</v>
      </c>
      <c r="D7742" s="23"/>
      <c r="E7742" t="s">
        <v>1422</v>
      </c>
      <c r="F7742" t="s">
        <v>1386</v>
      </c>
      <c r="G7742">
        <v>9935</v>
      </c>
      <c r="H7742" s="23"/>
    </row>
    <row r="7743" spans="1:8" x14ac:dyDescent="0.25">
      <c r="A7743">
        <v>12879</v>
      </c>
      <c r="B7743" t="s">
        <v>23839</v>
      </c>
      <c r="C7743" t="s">
        <v>23840</v>
      </c>
      <c r="D7743" s="23"/>
      <c r="E7743" t="s">
        <v>1723</v>
      </c>
      <c r="F7743" t="s">
        <v>1386</v>
      </c>
      <c r="G7743">
        <v>6477</v>
      </c>
      <c r="H7743" s="23"/>
    </row>
    <row r="7744" spans="1:8" x14ac:dyDescent="0.25">
      <c r="A7744">
        <v>14217</v>
      </c>
      <c r="B7744" t="s">
        <v>10839</v>
      </c>
      <c r="C7744" t="s">
        <v>10839</v>
      </c>
      <c r="D7744" s="23">
        <v>38093462000173</v>
      </c>
      <c r="E7744" t="s">
        <v>1385</v>
      </c>
      <c r="F7744" t="s">
        <v>1386</v>
      </c>
      <c r="G7744">
        <v>22251</v>
      </c>
      <c r="H7744" s="23">
        <v>163752605</v>
      </c>
    </row>
    <row r="7745" spans="1:8" x14ac:dyDescent="0.25">
      <c r="A7745">
        <v>13087</v>
      </c>
      <c r="B7745" t="s">
        <v>23841</v>
      </c>
      <c r="C7745" t="s">
        <v>23842</v>
      </c>
      <c r="D7745" s="23"/>
      <c r="E7745" t="s">
        <v>1422</v>
      </c>
      <c r="F7745" t="s">
        <v>1386</v>
      </c>
      <c r="G7745">
        <v>16372</v>
      </c>
      <c r="H7745" s="23"/>
    </row>
    <row r="7746" spans="1:8" x14ac:dyDescent="0.25">
      <c r="A7746">
        <v>677</v>
      </c>
      <c r="B7746" t="s">
        <v>23843</v>
      </c>
      <c r="C7746" t="s">
        <v>23843</v>
      </c>
      <c r="D7746" s="23"/>
      <c r="E7746" t="s">
        <v>2218</v>
      </c>
      <c r="F7746" t="s">
        <v>1398</v>
      </c>
      <c r="G7746">
        <v>1953</v>
      </c>
      <c r="H7746" s="23"/>
    </row>
    <row r="7747" spans="1:8" x14ac:dyDescent="0.25">
      <c r="A7747">
        <v>14659</v>
      </c>
      <c r="B7747" t="s">
        <v>10840</v>
      </c>
      <c r="C7747" t="s">
        <v>10841</v>
      </c>
      <c r="D7747" s="23">
        <v>15188312000148</v>
      </c>
      <c r="E7747" t="s">
        <v>4001</v>
      </c>
      <c r="F7747" t="s">
        <v>1398</v>
      </c>
      <c r="G7747">
        <v>23079</v>
      </c>
      <c r="H7747" s="23">
        <v>202661938</v>
      </c>
    </row>
    <row r="7748" spans="1:8" x14ac:dyDescent="0.25">
      <c r="A7748">
        <v>15637</v>
      </c>
      <c r="B7748" t="s">
        <v>23844</v>
      </c>
      <c r="C7748" t="s">
        <v>23845</v>
      </c>
      <c r="D7748" s="23"/>
      <c r="E7748" t="s">
        <v>1422</v>
      </c>
      <c r="F7748" t="s">
        <v>1386</v>
      </c>
      <c r="G7748">
        <v>10277</v>
      </c>
      <c r="H7748" s="23"/>
    </row>
    <row r="7749" spans="1:8" x14ac:dyDescent="0.25">
      <c r="A7749">
        <v>3593</v>
      </c>
      <c r="B7749" t="s">
        <v>10842</v>
      </c>
      <c r="C7749" t="s">
        <v>10843</v>
      </c>
      <c r="D7749" s="23">
        <v>8320863000158</v>
      </c>
      <c r="E7749" t="s">
        <v>1670</v>
      </c>
      <c r="F7749" t="s">
        <v>1386</v>
      </c>
      <c r="G7749">
        <v>4869</v>
      </c>
      <c r="H7749" s="23">
        <v>160758386</v>
      </c>
    </row>
    <row r="7750" spans="1:8" x14ac:dyDescent="0.25">
      <c r="A7750">
        <v>10422</v>
      </c>
      <c r="B7750" t="s">
        <v>23846</v>
      </c>
      <c r="C7750" t="s">
        <v>23846</v>
      </c>
      <c r="D7750" s="23"/>
      <c r="E7750" t="s">
        <v>1723</v>
      </c>
      <c r="F7750" t="s">
        <v>1386</v>
      </c>
      <c r="G7750">
        <v>15722</v>
      </c>
      <c r="H7750" s="23"/>
    </row>
    <row r="7751" spans="1:8" x14ac:dyDescent="0.25">
      <c r="A7751">
        <v>2405</v>
      </c>
      <c r="B7751" t="s">
        <v>10844</v>
      </c>
      <c r="C7751" t="s">
        <v>10845</v>
      </c>
      <c r="D7751" s="23">
        <v>3315050000156</v>
      </c>
      <c r="E7751" t="s">
        <v>1812</v>
      </c>
      <c r="F7751" t="s">
        <v>1386</v>
      </c>
      <c r="G7751">
        <v>3681</v>
      </c>
      <c r="H7751" s="23">
        <v>161248837</v>
      </c>
    </row>
    <row r="7752" spans="1:8" x14ac:dyDescent="0.25">
      <c r="A7752">
        <v>279</v>
      </c>
      <c r="B7752" t="s">
        <v>23847</v>
      </c>
      <c r="C7752" t="s">
        <v>23847</v>
      </c>
      <c r="D7752" s="23"/>
      <c r="E7752" t="s">
        <v>1422</v>
      </c>
      <c r="F7752" t="s">
        <v>1386</v>
      </c>
      <c r="G7752">
        <v>1555</v>
      </c>
      <c r="H7752" s="23"/>
    </row>
    <row r="7753" spans="1:8" x14ac:dyDescent="0.25">
      <c r="A7753">
        <v>11973</v>
      </c>
      <c r="B7753" t="s">
        <v>23848</v>
      </c>
      <c r="C7753" t="s">
        <v>23849</v>
      </c>
      <c r="D7753" s="23"/>
      <c r="E7753" t="s">
        <v>1422</v>
      </c>
      <c r="F7753" t="s">
        <v>1386</v>
      </c>
      <c r="G7753">
        <v>16760</v>
      </c>
      <c r="H7753" s="23"/>
    </row>
    <row r="7754" spans="1:8" x14ac:dyDescent="0.25">
      <c r="A7754">
        <v>15760</v>
      </c>
      <c r="B7754" t="s">
        <v>23850</v>
      </c>
      <c r="C7754" t="s">
        <v>23851</v>
      </c>
      <c r="D7754" s="23"/>
      <c r="E7754" t="s">
        <v>1723</v>
      </c>
      <c r="F7754" t="s">
        <v>1386</v>
      </c>
      <c r="G7754">
        <v>21572</v>
      </c>
      <c r="H7754" s="23"/>
    </row>
    <row r="7755" spans="1:8" x14ac:dyDescent="0.25">
      <c r="A7755">
        <v>2431</v>
      </c>
      <c r="B7755" t="s">
        <v>10846</v>
      </c>
      <c r="C7755" t="s">
        <v>10847</v>
      </c>
      <c r="D7755" s="23">
        <v>3379678000115</v>
      </c>
      <c r="E7755" t="s">
        <v>1385</v>
      </c>
      <c r="F7755" t="s">
        <v>1386</v>
      </c>
      <c r="G7755">
        <v>3707</v>
      </c>
      <c r="H7755" s="23">
        <v>161169791</v>
      </c>
    </row>
    <row r="7756" spans="1:8" x14ac:dyDescent="0.25">
      <c r="A7756">
        <v>15906</v>
      </c>
      <c r="B7756" t="s">
        <v>23852</v>
      </c>
      <c r="C7756" t="s">
        <v>23853</v>
      </c>
      <c r="D7756" s="23">
        <v>54283681000171</v>
      </c>
      <c r="E7756" t="s">
        <v>1430</v>
      </c>
      <c r="F7756" t="s">
        <v>1415</v>
      </c>
      <c r="G7756">
        <v>25393</v>
      </c>
      <c r="H7756" s="23" t="s">
        <v>1438</v>
      </c>
    </row>
    <row r="7757" spans="1:8" x14ac:dyDescent="0.25">
      <c r="A7757">
        <v>9010</v>
      </c>
      <c r="B7757" t="s">
        <v>23854</v>
      </c>
      <c r="C7757" t="s">
        <v>23854</v>
      </c>
      <c r="D7757" s="23"/>
      <c r="E7757" t="s">
        <v>3353</v>
      </c>
      <c r="F7757" t="s">
        <v>1386</v>
      </c>
      <c r="G7757">
        <v>13542</v>
      </c>
      <c r="H7757" s="23"/>
    </row>
    <row r="7758" spans="1:8" x14ac:dyDescent="0.25">
      <c r="A7758">
        <v>11920</v>
      </c>
      <c r="B7758" t="s">
        <v>10848</v>
      </c>
      <c r="C7758" t="s">
        <v>10848</v>
      </c>
      <c r="D7758" s="23">
        <v>20953086000184</v>
      </c>
      <c r="E7758" t="s">
        <v>1394</v>
      </c>
      <c r="F7758" t="s">
        <v>1386</v>
      </c>
      <c r="G7758">
        <v>18315</v>
      </c>
      <c r="H7758" s="23">
        <v>162390912</v>
      </c>
    </row>
    <row r="7759" spans="1:8" x14ac:dyDescent="0.25">
      <c r="A7759">
        <v>9055</v>
      </c>
      <c r="B7759" t="s">
        <v>10849</v>
      </c>
      <c r="C7759" t="s">
        <v>10850</v>
      </c>
      <c r="D7759" s="23">
        <v>15648903000150</v>
      </c>
      <c r="E7759" t="s">
        <v>1385</v>
      </c>
      <c r="F7759" t="s">
        <v>1386</v>
      </c>
      <c r="G7759">
        <v>13582</v>
      </c>
      <c r="H7759" s="23" t="s">
        <v>10851</v>
      </c>
    </row>
    <row r="7760" spans="1:8" x14ac:dyDescent="0.25">
      <c r="A7760">
        <v>476</v>
      </c>
      <c r="B7760" t="s">
        <v>23855</v>
      </c>
      <c r="C7760" t="s">
        <v>23855</v>
      </c>
      <c r="D7760" s="23"/>
      <c r="E7760" t="s">
        <v>1422</v>
      </c>
      <c r="F7760" t="s">
        <v>1386</v>
      </c>
      <c r="G7760">
        <v>1752</v>
      </c>
      <c r="H7760" s="23"/>
    </row>
    <row r="7761" spans="1:8" x14ac:dyDescent="0.25">
      <c r="A7761">
        <v>9585</v>
      </c>
      <c r="B7761" t="s">
        <v>10852</v>
      </c>
      <c r="C7761" t="s">
        <v>10852</v>
      </c>
      <c r="D7761" s="23">
        <v>23610936000130</v>
      </c>
      <c r="E7761" t="s">
        <v>1409</v>
      </c>
      <c r="F7761" t="s">
        <v>1386</v>
      </c>
      <c r="G7761">
        <v>14281</v>
      </c>
      <c r="H7761" s="23">
        <v>162621744</v>
      </c>
    </row>
    <row r="7762" spans="1:8" x14ac:dyDescent="0.25">
      <c r="A7762">
        <v>34</v>
      </c>
      <c r="B7762" t="s">
        <v>10853</v>
      </c>
      <c r="D7762" s="23"/>
      <c r="E7762" t="s">
        <v>1422</v>
      </c>
      <c r="F7762" t="s">
        <v>1386</v>
      </c>
      <c r="G7762">
        <v>1310</v>
      </c>
      <c r="H7762" s="23"/>
    </row>
    <row r="7763" spans="1:8" x14ac:dyDescent="0.25">
      <c r="A7763">
        <v>825</v>
      </c>
      <c r="B7763" t="s">
        <v>23856</v>
      </c>
      <c r="C7763" t="s">
        <v>23856</v>
      </c>
      <c r="D7763" s="23"/>
      <c r="E7763" t="s">
        <v>1527</v>
      </c>
      <c r="F7763" t="s">
        <v>1386</v>
      </c>
      <c r="G7763">
        <v>2101</v>
      </c>
      <c r="H7763" s="23"/>
    </row>
    <row r="7764" spans="1:8" x14ac:dyDescent="0.25">
      <c r="A7764">
        <v>7819</v>
      </c>
      <c r="B7764" t="s">
        <v>23857</v>
      </c>
      <c r="C7764" t="s">
        <v>23858</v>
      </c>
      <c r="D7764" s="23"/>
      <c r="E7764" t="s">
        <v>1422</v>
      </c>
      <c r="F7764" t="s">
        <v>1386</v>
      </c>
      <c r="G7764">
        <v>5626</v>
      </c>
      <c r="H7764" s="23"/>
    </row>
    <row r="7765" spans="1:8" x14ac:dyDescent="0.25">
      <c r="A7765">
        <v>694</v>
      </c>
      <c r="B7765" t="s">
        <v>23857</v>
      </c>
      <c r="C7765" t="s">
        <v>23859</v>
      </c>
      <c r="D7765" s="23"/>
      <c r="E7765" t="s">
        <v>1530</v>
      </c>
      <c r="F7765" t="s">
        <v>1386</v>
      </c>
      <c r="G7765">
        <v>5739</v>
      </c>
      <c r="H7765" s="23"/>
    </row>
    <row r="7766" spans="1:8" x14ac:dyDescent="0.25">
      <c r="A7766">
        <v>7166</v>
      </c>
      <c r="B7766" t="s">
        <v>23860</v>
      </c>
      <c r="C7766" t="s">
        <v>23860</v>
      </c>
      <c r="D7766" s="23"/>
      <c r="E7766" t="s">
        <v>1422</v>
      </c>
      <c r="F7766" t="s">
        <v>1386</v>
      </c>
      <c r="G7766">
        <v>11115</v>
      </c>
      <c r="H7766" s="23"/>
    </row>
    <row r="7767" spans="1:8" x14ac:dyDescent="0.25">
      <c r="A7767">
        <v>9051</v>
      </c>
      <c r="B7767" t="s">
        <v>23861</v>
      </c>
      <c r="C7767" t="s">
        <v>23858</v>
      </c>
      <c r="D7767" s="23"/>
      <c r="E7767" t="s">
        <v>1422</v>
      </c>
      <c r="F7767" t="s">
        <v>1386</v>
      </c>
      <c r="G7767">
        <v>7698</v>
      </c>
      <c r="H7767" s="23"/>
    </row>
    <row r="7768" spans="1:8" x14ac:dyDescent="0.25">
      <c r="A7768">
        <v>427</v>
      </c>
      <c r="B7768" t="s">
        <v>23862</v>
      </c>
      <c r="C7768" t="s">
        <v>23420</v>
      </c>
      <c r="D7768" s="23"/>
      <c r="E7768" t="s">
        <v>1422</v>
      </c>
      <c r="F7768" t="s">
        <v>1386</v>
      </c>
      <c r="G7768">
        <v>1703</v>
      </c>
      <c r="H7768" s="23"/>
    </row>
    <row r="7769" spans="1:8" x14ac:dyDescent="0.25">
      <c r="A7769">
        <v>12305</v>
      </c>
      <c r="B7769" t="s">
        <v>10854</v>
      </c>
      <c r="C7769" t="s">
        <v>10855</v>
      </c>
      <c r="D7769" s="23">
        <v>36900898000100</v>
      </c>
      <c r="E7769" t="s">
        <v>3551</v>
      </c>
      <c r="F7769" t="s">
        <v>1415</v>
      </c>
      <c r="G7769">
        <v>18903</v>
      </c>
      <c r="H7769" s="23">
        <v>96697520</v>
      </c>
    </row>
    <row r="7770" spans="1:8" x14ac:dyDescent="0.25">
      <c r="A7770">
        <v>15659</v>
      </c>
      <c r="B7770" t="s">
        <v>10856</v>
      </c>
      <c r="C7770" t="s">
        <v>10857</v>
      </c>
      <c r="D7770" s="23">
        <v>54493406000182</v>
      </c>
      <c r="E7770" t="s">
        <v>1422</v>
      </c>
      <c r="F7770" t="s">
        <v>1386</v>
      </c>
      <c r="G7770">
        <v>24936</v>
      </c>
      <c r="H7770" s="23" t="s">
        <v>1438</v>
      </c>
    </row>
    <row r="7771" spans="1:8" x14ac:dyDescent="0.25">
      <c r="A7771">
        <v>8164</v>
      </c>
      <c r="B7771" t="s">
        <v>10858</v>
      </c>
      <c r="C7771" t="s">
        <v>10858</v>
      </c>
      <c r="D7771" s="23">
        <v>11864396000131</v>
      </c>
      <c r="E7771" t="s">
        <v>1385</v>
      </c>
      <c r="F7771" t="s">
        <v>1386</v>
      </c>
      <c r="G7771">
        <v>12437</v>
      </c>
      <c r="H7771" s="23" t="s">
        <v>1438</v>
      </c>
    </row>
    <row r="7772" spans="1:8" x14ac:dyDescent="0.25">
      <c r="A7772">
        <v>10352</v>
      </c>
      <c r="B7772" t="s">
        <v>23863</v>
      </c>
      <c r="C7772" t="s">
        <v>23859</v>
      </c>
      <c r="D7772" s="23"/>
      <c r="E7772" t="s">
        <v>1422</v>
      </c>
      <c r="F7772" t="s">
        <v>1386</v>
      </c>
      <c r="G7772">
        <v>6394</v>
      </c>
      <c r="H7772" s="23"/>
    </row>
    <row r="7773" spans="1:8" x14ac:dyDescent="0.25">
      <c r="A7773">
        <v>12581</v>
      </c>
      <c r="B7773" t="s">
        <v>23864</v>
      </c>
      <c r="C7773" t="s">
        <v>23865</v>
      </c>
      <c r="D7773" s="23"/>
      <c r="E7773" t="s">
        <v>1422</v>
      </c>
      <c r="F7773" t="s">
        <v>1386</v>
      </c>
      <c r="G7773">
        <v>16636</v>
      </c>
      <c r="H7773" s="23"/>
    </row>
    <row r="7774" spans="1:8" x14ac:dyDescent="0.25">
      <c r="A7774">
        <v>8552</v>
      </c>
      <c r="B7774" t="s">
        <v>23866</v>
      </c>
      <c r="C7774" t="s">
        <v>23866</v>
      </c>
      <c r="D7774" s="23"/>
      <c r="E7774" t="s">
        <v>4001</v>
      </c>
      <c r="F7774" t="s">
        <v>1398</v>
      </c>
      <c r="G7774">
        <v>13053</v>
      </c>
      <c r="H7774" s="23"/>
    </row>
    <row r="7775" spans="1:8" x14ac:dyDescent="0.25">
      <c r="A7775">
        <v>9242</v>
      </c>
      <c r="B7775" t="s">
        <v>23867</v>
      </c>
      <c r="C7775" t="s">
        <v>23867</v>
      </c>
      <c r="D7775" s="23"/>
      <c r="E7775" t="s">
        <v>1583</v>
      </c>
      <c r="F7775" t="s">
        <v>1386</v>
      </c>
      <c r="G7775">
        <v>13735</v>
      </c>
      <c r="H7775" s="23"/>
    </row>
    <row r="7776" spans="1:8" x14ac:dyDescent="0.25">
      <c r="A7776">
        <v>12542</v>
      </c>
      <c r="B7776" t="s">
        <v>10859</v>
      </c>
      <c r="C7776" t="s">
        <v>10859</v>
      </c>
      <c r="D7776" s="23">
        <v>42474860000107</v>
      </c>
      <c r="E7776" t="s">
        <v>1385</v>
      </c>
      <c r="F7776" t="s">
        <v>1386</v>
      </c>
      <c r="G7776">
        <v>19534</v>
      </c>
      <c r="H7776" s="23">
        <v>164025600</v>
      </c>
    </row>
    <row r="7777" spans="1:8" x14ac:dyDescent="0.25">
      <c r="A7777">
        <v>15192</v>
      </c>
      <c r="B7777" t="s">
        <v>23868</v>
      </c>
      <c r="C7777" t="s">
        <v>23865</v>
      </c>
      <c r="D7777" s="23"/>
      <c r="E7777" t="s">
        <v>1422</v>
      </c>
      <c r="F7777" t="s">
        <v>1386</v>
      </c>
      <c r="G7777">
        <v>13094</v>
      </c>
      <c r="H7777" s="23"/>
    </row>
    <row r="7778" spans="1:8" x14ac:dyDescent="0.25">
      <c r="A7778">
        <v>9428</v>
      </c>
      <c r="B7778" t="s">
        <v>23869</v>
      </c>
      <c r="C7778" t="s">
        <v>23870</v>
      </c>
      <c r="D7778" s="23"/>
      <c r="E7778" t="s">
        <v>1422</v>
      </c>
      <c r="F7778" t="s">
        <v>1386</v>
      </c>
      <c r="G7778">
        <v>5653</v>
      </c>
      <c r="H7778" s="23"/>
    </row>
    <row r="7779" spans="1:8" x14ac:dyDescent="0.25">
      <c r="A7779">
        <v>8672</v>
      </c>
      <c r="B7779" t="s">
        <v>10860</v>
      </c>
      <c r="C7779" t="s">
        <v>10860</v>
      </c>
      <c r="D7779" s="23">
        <v>17477315000127</v>
      </c>
      <c r="E7779" t="s">
        <v>1452</v>
      </c>
      <c r="F7779" t="s">
        <v>1386</v>
      </c>
      <c r="G7779">
        <v>13181</v>
      </c>
      <c r="H7779" s="23">
        <v>162091419</v>
      </c>
    </row>
    <row r="7780" spans="1:8" x14ac:dyDescent="0.25">
      <c r="A7780">
        <v>792</v>
      </c>
      <c r="B7780" t="s">
        <v>23871</v>
      </c>
      <c r="C7780" t="s">
        <v>23871</v>
      </c>
      <c r="D7780" s="23"/>
      <c r="E7780" t="s">
        <v>1465</v>
      </c>
      <c r="F7780" t="s">
        <v>1398</v>
      </c>
      <c r="G7780">
        <v>2068</v>
      </c>
      <c r="H7780" s="23"/>
    </row>
    <row r="7781" spans="1:8" x14ac:dyDescent="0.25">
      <c r="A7781">
        <v>11620</v>
      </c>
      <c r="B7781" t="s">
        <v>23872</v>
      </c>
      <c r="C7781" t="s">
        <v>23858</v>
      </c>
      <c r="D7781" s="23"/>
      <c r="E7781" t="s">
        <v>1422</v>
      </c>
      <c r="F7781" t="s">
        <v>1386</v>
      </c>
      <c r="G7781">
        <v>13191</v>
      </c>
      <c r="H7781" s="23"/>
    </row>
    <row r="7782" spans="1:8" x14ac:dyDescent="0.25">
      <c r="A7782">
        <v>2191</v>
      </c>
      <c r="B7782" t="s">
        <v>10861</v>
      </c>
      <c r="C7782" t="s">
        <v>10862</v>
      </c>
      <c r="D7782" s="23">
        <v>24496234000130</v>
      </c>
      <c r="E7782" t="s">
        <v>1678</v>
      </c>
      <c r="F7782" t="s">
        <v>1386</v>
      </c>
      <c r="G7782">
        <v>3467</v>
      </c>
      <c r="H7782" s="23">
        <v>160936837</v>
      </c>
    </row>
    <row r="7783" spans="1:8" x14ac:dyDescent="0.25">
      <c r="A7783">
        <v>37</v>
      </c>
      <c r="B7783" t="s">
        <v>10863</v>
      </c>
      <c r="D7783" s="23"/>
      <c r="E7783" t="s">
        <v>1422</v>
      </c>
      <c r="F7783" t="s">
        <v>1386</v>
      </c>
      <c r="G7783">
        <v>1313</v>
      </c>
      <c r="H7783" s="23"/>
    </row>
    <row r="7784" spans="1:8" x14ac:dyDescent="0.25">
      <c r="A7784">
        <v>51</v>
      </c>
      <c r="B7784" t="s">
        <v>10864</v>
      </c>
      <c r="D7784" s="23"/>
      <c r="E7784" t="s">
        <v>1422</v>
      </c>
      <c r="F7784" t="s">
        <v>1386</v>
      </c>
      <c r="G7784">
        <v>1327</v>
      </c>
      <c r="H7784" s="23"/>
    </row>
    <row r="7785" spans="1:8" x14ac:dyDescent="0.25">
      <c r="A7785">
        <v>9119</v>
      </c>
      <c r="B7785" t="s">
        <v>23873</v>
      </c>
      <c r="C7785" t="s">
        <v>23873</v>
      </c>
      <c r="D7785" s="23"/>
      <c r="E7785" t="s">
        <v>1895</v>
      </c>
      <c r="F7785" t="s">
        <v>1386</v>
      </c>
      <c r="G7785">
        <v>13633</v>
      </c>
      <c r="H7785" s="23"/>
    </row>
    <row r="7786" spans="1:8" x14ac:dyDescent="0.25">
      <c r="A7786">
        <v>9402</v>
      </c>
      <c r="B7786" t="s">
        <v>10865</v>
      </c>
      <c r="C7786" t="s">
        <v>10865</v>
      </c>
      <c r="D7786" s="23">
        <v>17860067000107</v>
      </c>
      <c r="E7786" t="s">
        <v>2225</v>
      </c>
      <c r="F7786" t="s">
        <v>1386</v>
      </c>
      <c r="G7786">
        <v>13879</v>
      </c>
      <c r="H7786" s="23">
        <v>162120982</v>
      </c>
    </row>
    <row r="7787" spans="1:8" x14ac:dyDescent="0.25">
      <c r="A7787">
        <v>14664</v>
      </c>
      <c r="B7787" t="s">
        <v>23874</v>
      </c>
      <c r="C7787" t="s">
        <v>23874</v>
      </c>
      <c r="D7787" s="23"/>
      <c r="E7787" t="s">
        <v>2050</v>
      </c>
      <c r="F7787" t="s">
        <v>1386</v>
      </c>
      <c r="G7787">
        <v>23087</v>
      </c>
      <c r="H7787" s="23"/>
    </row>
    <row r="7788" spans="1:8" x14ac:dyDescent="0.25">
      <c r="A7788">
        <v>6430</v>
      </c>
      <c r="B7788" t="s">
        <v>10866</v>
      </c>
      <c r="C7788" t="s">
        <v>10866</v>
      </c>
      <c r="D7788" s="23">
        <v>19439211000153</v>
      </c>
      <c r="E7788" t="s">
        <v>1851</v>
      </c>
      <c r="F7788" t="s">
        <v>1386</v>
      </c>
      <c r="G7788">
        <v>9973</v>
      </c>
      <c r="H7788" s="23">
        <v>162255349</v>
      </c>
    </row>
    <row r="7789" spans="1:8" x14ac:dyDescent="0.25">
      <c r="A7789">
        <v>749</v>
      </c>
      <c r="B7789" t="s">
        <v>23875</v>
      </c>
      <c r="C7789" t="s">
        <v>23875</v>
      </c>
      <c r="D7789" s="23"/>
      <c r="E7789" t="s">
        <v>6285</v>
      </c>
      <c r="F7789" t="s">
        <v>1386</v>
      </c>
      <c r="G7789">
        <v>2025</v>
      </c>
      <c r="H7789" s="23"/>
    </row>
    <row r="7790" spans="1:8" x14ac:dyDescent="0.25">
      <c r="A7790">
        <v>2178</v>
      </c>
      <c r="B7790" t="s">
        <v>10867</v>
      </c>
      <c r="C7790" t="s">
        <v>10868</v>
      </c>
      <c r="D7790" s="23">
        <v>24295875000126</v>
      </c>
      <c r="E7790" t="s">
        <v>1921</v>
      </c>
      <c r="F7790" t="s">
        <v>1386</v>
      </c>
      <c r="G7790">
        <v>3454</v>
      </c>
      <c r="H7790" s="23">
        <v>160845688</v>
      </c>
    </row>
    <row r="7791" spans="1:8" x14ac:dyDescent="0.25">
      <c r="A7791">
        <v>12204</v>
      </c>
      <c r="B7791" t="s">
        <v>10869</v>
      </c>
      <c r="C7791" t="s">
        <v>10869</v>
      </c>
      <c r="D7791" s="23">
        <v>36058752000150</v>
      </c>
      <c r="E7791" t="s">
        <v>1422</v>
      </c>
      <c r="F7791" t="s">
        <v>1386</v>
      </c>
      <c r="G7791">
        <v>18799</v>
      </c>
      <c r="H7791" s="23">
        <v>163581509</v>
      </c>
    </row>
    <row r="7792" spans="1:8" x14ac:dyDescent="0.25">
      <c r="A7792">
        <v>7207</v>
      </c>
      <c r="B7792" t="s">
        <v>23876</v>
      </c>
      <c r="C7792" t="s">
        <v>23876</v>
      </c>
      <c r="D7792" s="23"/>
      <c r="E7792" t="s">
        <v>1583</v>
      </c>
      <c r="F7792" t="s">
        <v>1386</v>
      </c>
      <c r="G7792">
        <v>11149</v>
      </c>
      <c r="H7792" s="23"/>
    </row>
    <row r="7793" spans="1:8" x14ac:dyDescent="0.25">
      <c r="A7793">
        <v>9397</v>
      </c>
      <c r="B7793" t="s">
        <v>23877</v>
      </c>
      <c r="C7793" t="s">
        <v>23529</v>
      </c>
      <c r="D7793" s="23"/>
      <c r="E7793" t="s">
        <v>1723</v>
      </c>
      <c r="F7793" t="s">
        <v>1386</v>
      </c>
      <c r="G7793">
        <v>10270</v>
      </c>
      <c r="H7793" s="23"/>
    </row>
    <row r="7794" spans="1:8" x14ac:dyDescent="0.25">
      <c r="A7794">
        <v>4171</v>
      </c>
      <c r="B7794" t="s">
        <v>23878</v>
      </c>
      <c r="C7794" t="s">
        <v>23878</v>
      </c>
      <c r="D7794" s="23"/>
      <c r="E7794" t="s">
        <v>1422</v>
      </c>
      <c r="F7794" t="s">
        <v>1386</v>
      </c>
      <c r="G7794">
        <v>1558</v>
      </c>
      <c r="H7794" s="23"/>
    </row>
    <row r="7795" spans="1:8" x14ac:dyDescent="0.25">
      <c r="A7795">
        <v>5101</v>
      </c>
      <c r="B7795" t="s">
        <v>23879</v>
      </c>
      <c r="C7795" t="s">
        <v>23880</v>
      </c>
      <c r="D7795" s="23"/>
      <c r="E7795" t="s">
        <v>1530</v>
      </c>
      <c r="F7795" t="s">
        <v>1386</v>
      </c>
      <c r="G7795">
        <v>969</v>
      </c>
      <c r="H7795" s="23"/>
    </row>
    <row r="7796" spans="1:8" x14ac:dyDescent="0.25">
      <c r="A7796">
        <v>9776</v>
      </c>
      <c r="B7796" t="s">
        <v>23881</v>
      </c>
      <c r="C7796" t="s">
        <v>23881</v>
      </c>
      <c r="D7796" s="23"/>
      <c r="E7796" t="s">
        <v>2009</v>
      </c>
      <c r="F7796" t="s">
        <v>1386</v>
      </c>
      <c r="G7796">
        <v>14508</v>
      </c>
      <c r="H7796" s="23"/>
    </row>
    <row r="7797" spans="1:8" x14ac:dyDescent="0.25">
      <c r="A7797">
        <v>15554</v>
      </c>
      <c r="B7797" t="s">
        <v>10870</v>
      </c>
      <c r="C7797" t="s">
        <v>10871</v>
      </c>
      <c r="D7797" s="23">
        <v>14663614000168</v>
      </c>
      <c r="E7797" t="s">
        <v>1385</v>
      </c>
      <c r="F7797" t="s">
        <v>1386</v>
      </c>
      <c r="G7797">
        <v>24790</v>
      </c>
      <c r="H7797" s="23">
        <v>161912028</v>
      </c>
    </row>
    <row r="7798" spans="1:8" x14ac:dyDescent="0.25">
      <c r="A7798">
        <v>25</v>
      </c>
      <c r="B7798" t="s">
        <v>10872</v>
      </c>
      <c r="D7798" s="23"/>
      <c r="E7798" t="s">
        <v>1422</v>
      </c>
      <c r="F7798" t="s">
        <v>1386</v>
      </c>
      <c r="G7798">
        <v>1301</v>
      </c>
      <c r="H7798" s="23"/>
    </row>
    <row r="7799" spans="1:8" x14ac:dyDescent="0.25">
      <c r="A7799">
        <v>5337</v>
      </c>
      <c r="B7799" t="s">
        <v>23882</v>
      </c>
      <c r="C7799" t="s">
        <v>23882</v>
      </c>
      <c r="D7799" s="23"/>
      <c r="E7799" t="s">
        <v>1385</v>
      </c>
      <c r="F7799" t="s">
        <v>1386</v>
      </c>
      <c r="G7799">
        <v>8372</v>
      </c>
      <c r="H7799" s="23"/>
    </row>
    <row r="7800" spans="1:8" x14ac:dyDescent="0.25">
      <c r="A7800">
        <v>11130</v>
      </c>
      <c r="B7800" t="s">
        <v>10873</v>
      </c>
      <c r="C7800" t="s">
        <v>23883</v>
      </c>
      <c r="D7800" s="23">
        <v>17643957000159</v>
      </c>
      <c r="E7800" t="s">
        <v>1921</v>
      </c>
      <c r="F7800" t="s">
        <v>1386</v>
      </c>
      <c r="G7800">
        <v>16935</v>
      </c>
      <c r="H7800" s="23">
        <v>162116713</v>
      </c>
    </row>
    <row r="7801" spans="1:8" x14ac:dyDescent="0.25">
      <c r="A7801">
        <v>2294</v>
      </c>
      <c r="B7801" t="s">
        <v>10874</v>
      </c>
      <c r="C7801" t="s">
        <v>10875</v>
      </c>
      <c r="D7801" s="23">
        <v>2932837000102</v>
      </c>
      <c r="E7801" t="s">
        <v>1422</v>
      </c>
      <c r="F7801" t="s">
        <v>1386</v>
      </c>
      <c r="G7801">
        <v>3570</v>
      </c>
      <c r="H7801" s="23">
        <v>161925200</v>
      </c>
    </row>
    <row r="7802" spans="1:8" x14ac:dyDescent="0.25">
      <c r="A7802">
        <v>13866</v>
      </c>
      <c r="B7802" t="s">
        <v>23884</v>
      </c>
      <c r="C7802" t="s">
        <v>23884</v>
      </c>
      <c r="D7802" s="23"/>
      <c r="E7802" t="s">
        <v>1422</v>
      </c>
      <c r="F7802" t="s">
        <v>1386</v>
      </c>
      <c r="G7802">
        <v>21616</v>
      </c>
      <c r="H7802" s="23"/>
    </row>
    <row r="7803" spans="1:8" x14ac:dyDescent="0.25">
      <c r="A7803">
        <v>15596</v>
      </c>
      <c r="B7803" t="s">
        <v>23885</v>
      </c>
      <c r="C7803" t="s">
        <v>23885</v>
      </c>
      <c r="D7803" s="23"/>
      <c r="E7803" t="s">
        <v>1422</v>
      </c>
      <c r="F7803" t="s">
        <v>1386</v>
      </c>
      <c r="G7803">
        <v>24856</v>
      </c>
      <c r="H7803" s="23"/>
    </row>
    <row r="7804" spans="1:8" x14ac:dyDescent="0.25">
      <c r="A7804">
        <v>4170</v>
      </c>
      <c r="B7804" t="s">
        <v>23886</v>
      </c>
      <c r="C7804" t="s">
        <v>23886</v>
      </c>
      <c r="D7804" s="23"/>
      <c r="E7804" t="s">
        <v>2050</v>
      </c>
      <c r="F7804" t="s">
        <v>1386</v>
      </c>
      <c r="G7804">
        <v>1889</v>
      </c>
      <c r="H7804" s="23"/>
    </row>
    <row r="7805" spans="1:8" x14ac:dyDescent="0.25">
      <c r="A7805">
        <v>8862</v>
      </c>
      <c r="B7805" t="s">
        <v>10876</v>
      </c>
      <c r="C7805" t="s">
        <v>10876</v>
      </c>
      <c r="D7805" s="23">
        <v>23722018000100</v>
      </c>
      <c r="E7805" t="s">
        <v>1789</v>
      </c>
      <c r="F7805" t="s">
        <v>1386</v>
      </c>
      <c r="G7805">
        <v>13383</v>
      </c>
      <c r="H7805" s="23">
        <v>162631316</v>
      </c>
    </row>
    <row r="7806" spans="1:8" x14ac:dyDescent="0.25">
      <c r="A7806">
        <v>14261</v>
      </c>
      <c r="B7806" t="s">
        <v>10877</v>
      </c>
      <c r="C7806" t="s">
        <v>10877</v>
      </c>
      <c r="D7806" s="23">
        <v>45438250000146</v>
      </c>
      <c r="E7806" t="s">
        <v>10878</v>
      </c>
      <c r="F7806" t="s">
        <v>1398</v>
      </c>
      <c r="G7806">
        <v>22468</v>
      </c>
      <c r="H7806" s="23">
        <v>206001770</v>
      </c>
    </row>
    <row r="7807" spans="1:8" x14ac:dyDescent="0.25">
      <c r="A7807">
        <v>5126</v>
      </c>
      <c r="B7807" t="s">
        <v>23887</v>
      </c>
      <c r="C7807" t="s">
        <v>23888</v>
      </c>
      <c r="D7807" s="23"/>
      <c r="E7807" t="s">
        <v>1422</v>
      </c>
      <c r="F7807" t="s">
        <v>1386</v>
      </c>
      <c r="G7807">
        <v>8152</v>
      </c>
      <c r="H7807" s="23"/>
    </row>
    <row r="7808" spans="1:8" x14ac:dyDescent="0.25">
      <c r="A7808">
        <v>5358</v>
      </c>
      <c r="B7808" t="s">
        <v>10879</v>
      </c>
      <c r="C7808" t="s">
        <v>10879</v>
      </c>
      <c r="D7808" s="23">
        <v>17030912000109</v>
      </c>
      <c r="E7808" t="s">
        <v>2253</v>
      </c>
      <c r="F7808" t="s">
        <v>1386</v>
      </c>
      <c r="G7808">
        <v>8391</v>
      </c>
      <c r="H7808" s="23">
        <v>162050941</v>
      </c>
    </row>
    <row r="7809" spans="1:8" x14ac:dyDescent="0.25">
      <c r="A7809">
        <v>6428</v>
      </c>
      <c r="B7809" t="s">
        <v>23889</v>
      </c>
      <c r="C7809" t="s">
        <v>23889</v>
      </c>
      <c r="D7809" s="23"/>
      <c r="E7809" t="s">
        <v>2050</v>
      </c>
      <c r="F7809" t="s">
        <v>1386</v>
      </c>
      <c r="G7809">
        <v>9971</v>
      </c>
      <c r="H7809" s="23"/>
    </row>
    <row r="7810" spans="1:8" x14ac:dyDescent="0.25">
      <c r="A7810">
        <v>2902</v>
      </c>
      <c r="B7810" t="s">
        <v>10880</v>
      </c>
      <c r="C7810" t="s">
        <v>10881</v>
      </c>
      <c r="D7810" s="23">
        <v>4991413000136</v>
      </c>
      <c r="E7810" t="s">
        <v>1487</v>
      </c>
      <c r="F7810" t="s">
        <v>1386</v>
      </c>
      <c r="G7810">
        <v>4178</v>
      </c>
      <c r="H7810" s="23">
        <v>161351824</v>
      </c>
    </row>
    <row r="7811" spans="1:8" x14ac:dyDescent="0.25">
      <c r="A7811">
        <v>387</v>
      </c>
      <c r="B7811" t="s">
        <v>23890</v>
      </c>
      <c r="C7811" t="s">
        <v>23890</v>
      </c>
      <c r="D7811" s="23"/>
      <c r="E7811" t="s">
        <v>1422</v>
      </c>
      <c r="F7811" t="s">
        <v>1386</v>
      </c>
      <c r="G7811">
        <v>1663</v>
      </c>
      <c r="H7811" s="23"/>
    </row>
    <row r="7812" spans="1:8" x14ac:dyDescent="0.25">
      <c r="A7812">
        <v>4300</v>
      </c>
      <c r="B7812" t="s">
        <v>23891</v>
      </c>
      <c r="C7812" t="s">
        <v>23891</v>
      </c>
      <c r="D7812" s="23"/>
      <c r="E7812" t="s">
        <v>1422</v>
      </c>
      <c r="F7812" t="s">
        <v>1386</v>
      </c>
      <c r="G7812">
        <v>1637</v>
      </c>
      <c r="H7812" s="23"/>
    </row>
    <row r="7813" spans="1:8" x14ac:dyDescent="0.25">
      <c r="A7813">
        <v>5220</v>
      </c>
      <c r="B7813" t="s">
        <v>23892</v>
      </c>
      <c r="C7813" t="s">
        <v>23892</v>
      </c>
      <c r="D7813" s="23"/>
      <c r="E7813" t="s">
        <v>1583</v>
      </c>
      <c r="F7813" t="s">
        <v>1386</v>
      </c>
      <c r="G7813">
        <v>8260</v>
      </c>
      <c r="H7813" s="23"/>
    </row>
    <row r="7814" spans="1:8" x14ac:dyDescent="0.25">
      <c r="A7814">
        <v>9713</v>
      </c>
      <c r="B7814" t="s">
        <v>23893</v>
      </c>
      <c r="C7814" t="s">
        <v>23420</v>
      </c>
      <c r="D7814" s="23"/>
      <c r="E7814" t="s">
        <v>1385</v>
      </c>
      <c r="F7814" t="s">
        <v>1386</v>
      </c>
      <c r="G7814">
        <v>6776</v>
      </c>
      <c r="H7814" s="23"/>
    </row>
    <row r="7815" spans="1:8" x14ac:dyDescent="0.25">
      <c r="A7815">
        <v>4870</v>
      </c>
      <c r="B7815" t="s">
        <v>10882</v>
      </c>
      <c r="C7815" t="s">
        <v>23894</v>
      </c>
      <c r="D7815" s="23"/>
      <c r="E7815" t="s">
        <v>1422</v>
      </c>
      <c r="F7815" t="s">
        <v>1386</v>
      </c>
      <c r="G7815">
        <v>7792</v>
      </c>
      <c r="H7815" s="23"/>
    </row>
    <row r="7816" spans="1:8" x14ac:dyDescent="0.25">
      <c r="A7816">
        <v>12031</v>
      </c>
      <c r="B7816" t="s">
        <v>10882</v>
      </c>
      <c r="C7816" t="s">
        <v>10882</v>
      </c>
      <c r="D7816" s="23">
        <v>31001150000143</v>
      </c>
      <c r="E7816" t="s">
        <v>1385</v>
      </c>
      <c r="F7816" t="s">
        <v>1386</v>
      </c>
      <c r="G7816">
        <v>18528</v>
      </c>
      <c r="H7816" s="23">
        <v>163766835</v>
      </c>
    </row>
    <row r="7817" spans="1:8" x14ac:dyDescent="0.25">
      <c r="A7817">
        <v>14497</v>
      </c>
      <c r="B7817" t="s">
        <v>10882</v>
      </c>
      <c r="C7817" t="s">
        <v>23895</v>
      </c>
      <c r="D7817" s="23"/>
      <c r="E7817" t="s">
        <v>2050</v>
      </c>
      <c r="F7817" t="s">
        <v>1386</v>
      </c>
      <c r="G7817">
        <v>453</v>
      </c>
      <c r="H7817" s="23"/>
    </row>
    <row r="7818" spans="1:8" x14ac:dyDescent="0.25">
      <c r="A7818">
        <v>9576</v>
      </c>
      <c r="B7818" t="s">
        <v>10883</v>
      </c>
      <c r="C7818" t="s">
        <v>10884</v>
      </c>
      <c r="D7818" s="23">
        <v>10722272000159</v>
      </c>
      <c r="E7818" t="s">
        <v>1422</v>
      </c>
      <c r="F7818" t="s">
        <v>1386</v>
      </c>
      <c r="G7818">
        <v>14272</v>
      </c>
      <c r="H7818" s="23" t="s">
        <v>1438</v>
      </c>
    </row>
    <row r="7819" spans="1:8" x14ac:dyDescent="0.25">
      <c r="A7819">
        <v>106</v>
      </c>
      <c r="B7819" t="s">
        <v>23896</v>
      </c>
      <c r="C7819" t="s">
        <v>23896</v>
      </c>
      <c r="D7819" s="23"/>
      <c r="E7819" t="s">
        <v>1422</v>
      </c>
      <c r="F7819" t="s">
        <v>1386</v>
      </c>
      <c r="G7819">
        <v>1382</v>
      </c>
      <c r="H7819" s="23"/>
    </row>
    <row r="7820" spans="1:8" x14ac:dyDescent="0.25">
      <c r="A7820">
        <v>6775</v>
      </c>
      <c r="B7820" t="s">
        <v>23897</v>
      </c>
      <c r="C7820" t="s">
        <v>23457</v>
      </c>
      <c r="D7820" s="23"/>
      <c r="E7820" t="s">
        <v>1422</v>
      </c>
      <c r="F7820" t="s">
        <v>1386</v>
      </c>
      <c r="G7820">
        <v>379</v>
      </c>
      <c r="H7820" s="23"/>
    </row>
    <row r="7821" spans="1:8" x14ac:dyDescent="0.25">
      <c r="A7821">
        <v>2461</v>
      </c>
      <c r="B7821" t="s">
        <v>10885</v>
      </c>
      <c r="C7821" t="s">
        <v>10886</v>
      </c>
      <c r="D7821" s="23">
        <v>3437417000104</v>
      </c>
      <c r="E7821" t="s">
        <v>1422</v>
      </c>
      <c r="F7821" t="s">
        <v>1386</v>
      </c>
      <c r="G7821">
        <v>3737</v>
      </c>
      <c r="H7821" s="23">
        <v>161253857</v>
      </c>
    </row>
    <row r="7822" spans="1:8" x14ac:dyDescent="0.25">
      <c r="A7822">
        <v>14255</v>
      </c>
      <c r="B7822" t="s">
        <v>23898</v>
      </c>
      <c r="C7822" t="s">
        <v>23457</v>
      </c>
      <c r="D7822" s="23"/>
      <c r="E7822" t="s">
        <v>1422</v>
      </c>
      <c r="F7822" t="s">
        <v>1386</v>
      </c>
      <c r="G7822">
        <v>837</v>
      </c>
      <c r="H7822" s="23"/>
    </row>
    <row r="7823" spans="1:8" x14ac:dyDescent="0.25">
      <c r="A7823">
        <v>5278</v>
      </c>
      <c r="B7823" t="s">
        <v>23899</v>
      </c>
      <c r="C7823" t="s">
        <v>23457</v>
      </c>
      <c r="D7823" s="23"/>
      <c r="E7823" t="s">
        <v>1422</v>
      </c>
      <c r="F7823" t="s">
        <v>1386</v>
      </c>
      <c r="G7823">
        <v>5649</v>
      </c>
      <c r="H7823" s="23"/>
    </row>
    <row r="7824" spans="1:8" x14ac:dyDescent="0.25">
      <c r="A7824">
        <v>6440</v>
      </c>
      <c r="B7824" t="s">
        <v>23900</v>
      </c>
      <c r="C7824" t="s">
        <v>23895</v>
      </c>
      <c r="D7824" s="23"/>
      <c r="E7824" t="s">
        <v>1422</v>
      </c>
      <c r="F7824" t="s">
        <v>1386</v>
      </c>
      <c r="G7824">
        <v>692</v>
      </c>
      <c r="H7824" s="23"/>
    </row>
    <row r="7825" spans="1:8" x14ac:dyDescent="0.25">
      <c r="A7825">
        <v>6140</v>
      </c>
      <c r="B7825" t="s">
        <v>10887</v>
      </c>
      <c r="C7825" t="s">
        <v>10887</v>
      </c>
      <c r="D7825" s="23">
        <v>18775492000152</v>
      </c>
      <c r="E7825" t="s">
        <v>1564</v>
      </c>
      <c r="F7825" t="s">
        <v>1386</v>
      </c>
      <c r="G7825">
        <v>9610</v>
      </c>
      <c r="H7825" s="23" t="s">
        <v>1438</v>
      </c>
    </row>
    <row r="7826" spans="1:8" x14ac:dyDescent="0.25">
      <c r="A7826">
        <v>3833</v>
      </c>
      <c r="B7826" t="s">
        <v>10888</v>
      </c>
      <c r="C7826" t="s">
        <v>10889</v>
      </c>
      <c r="D7826" s="23">
        <v>9041235000104</v>
      </c>
      <c r="E7826" t="s">
        <v>2415</v>
      </c>
      <c r="F7826" t="s">
        <v>1386</v>
      </c>
      <c r="G7826">
        <v>5109</v>
      </c>
      <c r="H7826" s="23">
        <v>161534910</v>
      </c>
    </row>
    <row r="7827" spans="1:8" x14ac:dyDescent="0.25">
      <c r="A7827">
        <v>3289</v>
      </c>
      <c r="B7827" t="s">
        <v>10890</v>
      </c>
      <c r="C7827" t="s">
        <v>10891</v>
      </c>
      <c r="D7827" s="23">
        <v>70119367000104</v>
      </c>
      <c r="E7827" t="s">
        <v>1385</v>
      </c>
      <c r="F7827" t="s">
        <v>1386</v>
      </c>
      <c r="G7827">
        <v>4565</v>
      </c>
      <c r="H7827" s="23" t="s">
        <v>10892</v>
      </c>
    </row>
    <row r="7828" spans="1:8" x14ac:dyDescent="0.25">
      <c r="A7828">
        <v>1251</v>
      </c>
      <c r="B7828" t="s">
        <v>10893</v>
      </c>
      <c r="C7828" t="s">
        <v>10894</v>
      </c>
      <c r="D7828" s="23">
        <v>10241460000165</v>
      </c>
      <c r="E7828" t="s">
        <v>1510</v>
      </c>
      <c r="F7828" t="s">
        <v>1386</v>
      </c>
      <c r="G7828">
        <v>2527</v>
      </c>
      <c r="H7828" s="23">
        <v>161578276</v>
      </c>
    </row>
    <row r="7829" spans="1:8" x14ac:dyDescent="0.25">
      <c r="A7829">
        <v>236</v>
      </c>
      <c r="B7829" t="s">
        <v>23901</v>
      </c>
      <c r="C7829" t="s">
        <v>23901</v>
      </c>
      <c r="D7829" s="23"/>
      <c r="E7829" t="s">
        <v>1533</v>
      </c>
      <c r="F7829" t="s">
        <v>1386</v>
      </c>
      <c r="G7829">
        <v>1512</v>
      </c>
      <c r="H7829" s="23"/>
    </row>
    <row r="7830" spans="1:8" x14ac:dyDescent="0.25">
      <c r="A7830">
        <v>5528</v>
      </c>
      <c r="B7830" t="s">
        <v>10895</v>
      </c>
      <c r="C7830" t="s">
        <v>10896</v>
      </c>
      <c r="D7830" s="23">
        <v>1049336000101</v>
      </c>
      <c r="E7830" t="s">
        <v>1572</v>
      </c>
      <c r="F7830" t="s">
        <v>1386</v>
      </c>
      <c r="G7830">
        <v>8592</v>
      </c>
      <c r="H7830" s="23" t="s">
        <v>1438</v>
      </c>
    </row>
    <row r="7831" spans="1:8" x14ac:dyDescent="0.25">
      <c r="A7831">
        <v>502</v>
      </c>
      <c r="B7831" t="s">
        <v>23902</v>
      </c>
      <c r="C7831" t="s">
        <v>23902</v>
      </c>
      <c r="D7831" s="23"/>
      <c r="E7831" t="s">
        <v>1583</v>
      </c>
      <c r="F7831" t="s">
        <v>1386</v>
      </c>
      <c r="G7831">
        <v>1778</v>
      </c>
      <c r="H7831" s="23"/>
    </row>
    <row r="7832" spans="1:8" x14ac:dyDescent="0.25">
      <c r="A7832">
        <v>1669</v>
      </c>
      <c r="B7832" t="s">
        <v>10897</v>
      </c>
      <c r="C7832" t="s">
        <v>10898</v>
      </c>
      <c r="D7832" s="23">
        <v>11915232000196</v>
      </c>
      <c r="E7832" t="s">
        <v>1921</v>
      </c>
      <c r="F7832" t="s">
        <v>1386</v>
      </c>
      <c r="G7832">
        <v>2945</v>
      </c>
      <c r="H7832" s="23">
        <v>161694764</v>
      </c>
    </row>
    <row r="7833" spans="1:8" x14ac:dyDescent="0.25">
      <c r="A7833">
        <v>9179</v>
      </c>
      <c r="B7833" t="s">
        <v>23903</v>
      </c>
      <c r="C7833" t="s">
        <v>23903</v>
      </c>
      <c r="D7833" s="23"/>
      <c r="E7833" t="s">
        <v>23904</v>
      </c>
      <c r="F7833" t="s">
        <v>1386</v>
      </c>
      <c r="G7833">
        <v>13687</v>
      </c>
      <c r="H7833" s="23"/>
    </row>
    <row r="7834" spans="1:8" x14ac:dyDescent="0.25">
      <c r="A7834">
        <v>4057</v>
      </c>
      <c r="B7834" t="s">
        <v>10899</v>
      </c>
      <c r="C7834" t="s">
        <v>10900</v>
      </c>
      <c r="D7834" s="23">
        <v>9428408000133</v>
      </c>
      <c r="E7834" t="s">
        <v>1789</v>
      </c>
      <c r="F7834" t="s">
        <v>1386</v>
      </c>
      <c r="G7834">
        <v>5333</v>
      </c>
      <c r="H7834" s="23">
        <v>160422698</v>
      </c>
    </row>
    <row r="7835" spans="1:8" x14ac:dyDescent="0.25">
      <c r="A7835">
        <v>4637</v>
      </c>
      <c r="B7835" t="s">
        <v>23905</v>
      </c>
      <c r="C7835" t="s">
        <v>23906</v>
      </c>
      <c r="D7835" s="23"/>
      <c r="E7835" t="s">
        <v>1422</v>
      </c>
      <c r="F7835" t="s">
        <v>1386</v>
      </c>
      <c r="G7835">
        <v>7210</v>
      </c>
      <c r="H7835" s="23"/>
    </row>
    <row r="7836" spans="1:8" x14ac:dyDescent="0.25">
      <c r="A7836">
        <v>11779</v>
      </c>
      <c r="B7836" t="s">
        <v>10901</v>
      </c>
      <c r="C7836" t="s">
        <v>10901</v>
      </c>
      <c r="D7836" s="23">
        <v>35148906000132</v>
      </c>
      <c r="E7836" t="s">
        <v>1385</v>
      </c>
      <c r="F7836" t="s">
        <v>1386</v>
      </c>
      <c r="G7836">
        <v>18066</v>
      </c>
      <c r="H7836" s="23">
        <v>163519366</v>
      </c>
    </row>
    <row r="7837" spans="1:8" x14ac:dyDescent="0.25">
      <c r="A7837">
        <v>9831</v>
      </c>
      <c r="B7837" t="s">
        <v>23907</v>
      </c>
      <c r="C7837" t="s">
        <v>23907</v>
      </c>
      <c r="D7837" s="23"/>
      <c r="E7837" t="s">
        <v>1583</v>
      </c>
      <c r="F7837" t="s">
        <v>1386</v>
      </c>
      <c r="G7837">
        <v>14560</v>
      </c>
      <c r="H7837" s="23"/>
    </row>
    <row r="7838" spans="1:8" x14ac:dyDescent="0.25">
      <c r="A7838">
        <v>15303</v>
      </c>
      <c r="B7838" t="s">
        <v>23908</v>
      </c>
      <c r="C7838" t="s">
        <v>23908</v>
      </c>
      <c r="D7838" s="23"/>
      <c r="E7838" t="s">
        <v>1578</v>
      </c>
      <c r="F7838" t="s">
        <v>1386</v>
      </c>
      <c r="G7838">
        <v>24439</v>
      </c>
      <c r="H7838" s="23"/>
    </row>
    <row r="7839" spans="1:8" x14ac:dyDescent="0.25">
      <c r="A7839">
        <v>12122</v>
      </c>
      <c r="B7839" t="s">
        <v>23909</v>
      </c>
      <c r="C7839" t="s">
        <v>23909</v>
      </c>
      <c r="D7839" s="23"/>
      <c r="E7839" t="s">
        <v>2614</v>
      </c>
      <c r="F7839" t="s">
        <v>1386</v>
      </c>
      <c r="G7839">
        <v>18695</v>
      </c>
      <c r="H7839" s="23"/>
    </row>
    <row r="7840" spans="1:8" x14ac:dyDescent="0.25">
      <c r="A7840">
        <v>712</v>
      </c>
      <c r="B7840" t="s">
        <v>23910</v>
      </c>
      <c r="C7840" t="s">
        <v>23910</v>
      </c>
      <c r="D7840" s="23"/>
      <c r="E7840" t="s">
        <v>1385</v>
      </c>
      <c r="F7840" t="s">
        <v>1386</v>
      </c>
      <c r="G7840">
        <v>1988</v>
      </c>
      <c r="H7840" s="23"/>
    </row>
    <row r="7841" spans="1:8" x14ac:dyDescent="0.25">
      <c r="A7841">
        <v>7005</v>
      </c>
      <c r="B7841" t="s">
        <v>23911</v>
      </c>
      <c r="C7841" t="s">
        <v>23911</v>
      </c>
      <c r="D7841" s="23"/>
      <c r="E7841" t="s">
        <v>2050</v>
      </c>
      <c r="F7841" t="s">
        <v>1386</v>
      </c>
      <c r="G7841">
        <v>10990</v>
      </c>
      <c r="H7841" s="23"/>
    </row>
    <row r="7842" spans="1:8" x14ac:dyDescent="0.25">
      <c r="A7842">
        <v>3550</v>
      </c>
      <c r="B7842" t="s">
        <v>10902</v>
      </c>
      <c r="C7842" t="s">
        <v>10903</v>
      </c>
      <c r="D7842" s="23">
        <v>8155993000182</v>
      </c>
      <c r="E7842" t="s">
        <v>2050</v>
      </c>
      <c r="F7842" t="s">
        <v>1386</v>
      </c>
      <c r="G7842">
        <v>4826</v>
      </c>
      <c r="H7842" s="23">
        <v>161506640</v>
      </c>
    </row>
    <row r="7843" spans="1:8" x14ac:dyDescent="0.25">
      <c r="A7843">
        <v>9057</v>
      </c>
      <c r="B7843" t="s">
        <v>23912</v>
      </c>
      <c r="C7843" t="s">
        <v>23912</v>
      </c>
      <c r="D7843" s="23"/>
      <c r="E7843" t="s">
        <v>23913</v>
      </c>
      <c r="F7843" t="s">
        <v>1386</v>
      </c>
      <c r="G7843">
        <v>13584</v>
      </c>
      <c r="H7843" s="23"/>
    </row>
    <row r="7844" spans="1:8" x14ac:dyDescent="0.25">
      <c r="A7844">
        <v>6422</v>
      </c>
      <c r="B7844" t="s">
        <v>23914</v>
      </c>
      <c r="C7844" t="s">
        <v>23915</v>
      </c>
      <c r="D7844" s="23"/>
      <c r="E7844" t="s">
        <v>1723</v>
      </c>
      <c r="F7844" t="s">
        <v>1386</v>
      </c>
      <c r="G7844">
        <v>696</v>
      </c>
      <c r="H7844" s="23"/>
    </row>
    <row r="7845" spans="1:8" x14ac:dyDescent="0.25">
      <c r="A7845">
        <v>219</v>
      </c>
      <c r="B7845" t="s">
        <v>23916</v>
      </c>
      <c r="C7845" t="s">
        <v>23916</v>
      </c>
      <c r="D7845" s="23"/>
      <c r="E7845" t="s">
        <v>4224</v>
      </c>
      <c r="F7845" t="s">
        <v>1386</v>
      </c>
      <c r="G7845">
        <v>1495</v>
      </c>
      <c r="H7845" s="23"/>
    </row>
    <row r="7846" spans="1:8" x14ac:dyDescent="0.25">
      <c r="A7846">
        <v>349</v>
      </c>
      <c r="B7846" t="s">
        <v>23917</v>
      </c>
      <c r="C7846" t="s">
        <v>23917</v>
      </c>
      <c r="D7846" s="23"/>
      <c r="E7846" t="s">
        <v>1422</v>
      </c>
      <c r="F7846" t="s">
        <v>1386</v>
      </c>
      <c r="G7846">
        <v>1625</v>
      </c>
      <c r="H7846" s="23"/>
    </row>
    <row r="7847" spans="1:8" x14ac:dyDescent="0.25">
      <c r="A7847">
        <v>14854</v>
      </c>
      <c r="B7847" t="s">
        <v>23918</v>
      </c>
      <c r="C7847" t="s">
        <v>23918</v>
      </c>
      <c r="D7847" s="23"/>
      <c r="E7847" t="s">
        <v>1732</v>
      </c>
      <c r="F7847" t="s">
        <v>1386</v>
      </c>
      <c r="G7847">
        <v>23295</v>
      </c>
      <c r="H7847" s="23"/>
    </row>
    <row r="7848" spans="1:8" x14ac:dyDescent="0.25">
      <c r="A7848">
        <v>532</v>
      </c>
      <c r="B7848" t="s">
        <v>23919</v>
      </c>
      <c r="C7848" t="s">
        <v>23919</v>
      </c>
      <c r="D7848" s="23"/>
      <c r="E7848" t="s">
        <v>1723</v>
      </c>
      <c r="F7848" t="s">
        <v>1386</v>
      </c>
      <c r="G7848">
        <v>1808</v>
      </c>
      <c r="H7848" s="23"/>
    </row>
    <row r="7849" spans="1:8" x14ac:dyDescent="0.25">
      <c r="A7849">
        <v>9078</v>
      </c>
      <c r="B7849" t="s">
        <v>23920</v>
      </c>
      <c r="C7849" t="s">
        <v>23920</v>
      </c>
      <c r="D7849" s="23"/>
      <c r="E7849" t="s">
        <v>19385</v>
      </c>
      <c r="F7849" t="s">
        <v>1398</v>
      </c>
      <c r="G7849">
        <v>13599</v>
      </c>
      <c r="H7849" s="23"/>
    </row>
    <row r="7850" spans="1:8" x14ac:dyDescent="0.25">
      <c r="A7850">
        <v>682</v>
      </c>
      <c r="B7850" t="s">
        <v>23921</v>
      </c>
      <c r="C7850" t="s">
        <v>23921</v>
      </c>
      <c r="D7850" s="23"/>
      <c r="E7850" t="s">
        <v>1385</v>
      </c>
      <c r="F7850" t="s">
        <v>1386</v>
      </c>
      <c r="G7850">
        <v>1958</v>
      </c>
      <c r="H7850" s="23"/>
    </row>
    <row r="7851" spans="1:8" x14ac:dyDescent="0.25">
      <c r="A7851">
        <v>12900</v>
      </c>
      <c r="B7851" t="s">
        <v>23922</v>
      </c>
      <c r="C7851" t="s">
        <v>23922</v>
      </c>
      <c r="D7851" s="23"/>
      <c r="E7851" t="s">
        <v>2357</v>
      </c>
      <c r="F7851" t="s">
        <v>1386</v>
      </c>
      <c r="G7851">
        <v>19943</v>
      </c>
      <c r="H7851" s="23"/>
    </row>
    <row r="7852" spans="1:8" x14ac:dyDescent="0.25">
      <c r="A7852">
        <v>11741</v>
      </c>
      <c r="B7852" t="s">
        <v>10904</v>
      </c>
      <c r="C7852" t="s">
        <v>10904</v>
      </c>
      <c r="D7852" s="23">
        <v>25300122000124</v>
      </c>
      <c r="E7852" t="s">
        <v>2047</v>
      </c>
      <c r="F7852" t="s">
        <v>1386</v>
      </c>
      <c r="G7852">
        <v>17846</v>
      </c>
      <c r="H7852" s="23">
        <v>162782276</v>
      </c>
    </row>
    <row r="7853" spans="1:8" x14ac:dyDescent="0.25">
      <c r="A7853">
        <v>1873</v>
      </c>
      <c r="B7853" t="s">
        <v>10905</v>
      </c>
      <c r="C7853" t="s">
        <v>10906</v>
      </c>
      <c r="D7853" s="23">
        <v>13145315000179</v>
      </c>
      <c r="E7853" t="s">
        <v>1744</v>
      </c>
      <c r="F7853" t="s">
        <v>1386</v>
      </c>
      <c r="G7853">
        <v>3149</v>
      </c>
      <c r="H7853" s="23" t="s">
        <v>10907</v>
      </c>
    </row>
    <row r="7854" spans="1:8" x14ac:dyDescent="0.25">
      <c r="A7854">
        <v>4129</v>
      </c>
      <c r="B7854" t="s">
        <v>10908</v>
      </c>
      <c r="C7854" t="s">
        <v>10909</v>
      </c>
      <c r="D7854" s="23">
        <v>9944225000170</v>
      </c>
      <c r="E7854" t="s">
        <v>1385</v>
      </c>
      <c r="F7854" t="s">
        <v>1386</v>
      </c>
      <c r="G7854">
        <v>5405</v>
      </c>
      <c r="H7854" s="23">
        <v>161571107</v>
      </c>
    </row>
    <row r="7855" spans="1:8" x14ac:dyDescent="0.25">
      <c r="A7855">
        <v>4851</v>
      </c>
      <c r="B7855" t="s">
        <v>10910</v>
      </c>
      <c r="C7855" t="s">
        <v>10911</v>
      </c>
      <c r="D7855" s="23">
        <v>1995606000177</v>
      </c>
      <c r="E7855" t="s">
        <v>1572</v>
      </c>
      <c r="F7855" t="s">
        <v>1386</v>
      </c>
      <c r="G7855">
        <v>7695</v>
      </c>
      <c r="H7855" s="23" t="s">
        <v>1438</v>
      </c>
    </row>
    <row r="7856" spans="1:8" x14ac:dyDescent="0.25">
      <c r="A7856">
        <v>13266</v>
      </c>
      <c r="B7856" t="s">
        <v>23923</v>
      </c>
      <c r="C7856" t="s">
        <v>23923</v>
      </c>
      <c r="D7856" s="23"/>
      <c r="E7856" t="s">
        <v>1530</v>
      </c>
      <c r="F7856" t="s">
        <v>1386</v>
      </c>
      <c r="G7856">
        <v>20476</v>
      </c>
      <c r="H7856" s="23"/>
    </row>
    <row r="7857" spans="1:8" x14ac:dyDescent="0.25">
      <c r="A7857">
        <v>3564</v>
      </c>
      <c r="B7857" t="s">
        <v>10912</v>
      </c>
      <c r="C7857" t="s">
        <v>10913</v>
      </c>
      <c r="D7857" s="23">
        <v>8226685000109</v>
      </c>
      <c r="E7857" t="s">
        <v>1452</v>
      </c>
      <c r="F7857" t="s">
        <v>1386</v>
      </c>
      <c r="G7857">
        <v>4840</v>
      </c>
      <c r="H7857" s="23">
        <v>161493424</v>
      </c>
    </row>
    <row r="7858" spans="1:8" x14ac:dyDescent="0.25">
      <c r="A7858">
        <v>3371</v>
      </c>
      <c r="B7858" t="s">
        <v>10914</v>
      </c>
      <c r="C7858" t="s">
        <v>10915</v>
      </c>
      <c r="D7858" s="23">
        <v>7372826000120</v>
      </c>
      <c r="E7858" t="s">
        <v>5603</v>
      </c>
      <c r="F7858" t="s">
        <v>1386</v>
      </c>
      <c r="G7858">
        <v>4647</v>
      </c>
      <c r="H7858" s="23">
        <v>161452558</v>
      </c>
    </row>
    <row r="7859" spans="1:8" x14ac:dyDescent="0.25">
      <c r="A7859">
        <v>6794</v>
      </c>
      <c r="B7859" t="s">
        <v>23924</v>
      </c>
      <c r="C7859" t="s">
        <v>23924</v>
      </c>
      <c r="D7859" s="23"/>
      <c r="E7859" t="s">
        <v>2170</v>
      </c>
      <c r="F7859" t="s">
        <v>1415</v>
      </c>
      <c r="G7859">
        <v>10709</v>
      </c>
      <c r="H7859" s="23"/>
    </row>
    <row r="7860" spans="1:8" x14ac:dyDescent="0.25">
      <c r="A7860">
        <v>134</v>
      </c>
      <c r="B7860" t="s">
        <v>23925</v>
      </c>
      <c r="C7860" t="s">
        <v>23925</v>
      </c>
      <c r="D7860" s="23"/>
      <c r="E7860" t="s">
        <v>1422</v>
      </c>
      <c r="F7860" t="s">
        <v>1386</v>
      </c>
      <c r="G7860">
        <v>1410</v>
      </c>
      <c r="H7860" s="23"/>
    </row>
    <row r="7861" spans="1:8" x14ac:dyDescent="0.25">
      <c r="A7861">
        <v>14567</v>
      </c>
      <c r="B7861" t="s">
        <v>23926</v>
      </c>
      <c r="C7861" t="s">
        <v>23529</v>
      </c>
      <c r="D7861" s="23"/>
      <c r="E7861" t="s">
        <v>1583</v>
      </c>
      <c r="F7861" t="s">
        <v>1386</v>
      </c>
      <c r="G7861">
        <v>11397</v>
      </c>
      <c r="H7861" s="23"/>
    </row>
    <row r="7862" spans="1:8" x14ac:dyDescent="0.25">
      <c r="A7862">
        <v>9591</v>
      </c>
      <c r="B7862" t="s">
        <v>10916</v>
      </c>
      <c r="C7862" t="s">
        <v>10916</v>
      </c>
      <c r="D7862" s="23">
        <v>26801740000110</v>
      </c>
      <c r="E7862" t="s">
        <v>10917</v>
      </c>
      <c r="F7862" t="s">
        <v>1415</v>
      </c>
      <c r="G7862">
        <v>14287</v>
      </c>
      <c r="H7862" s="23">
        <v>73224103</v>
      </c>
    </row>
    <row r="7863" spans="1:8" x14ac:dyDescent="0.25">
      <c r="A7863">
        <v>263</v>
      </c>
      <c r="B7863" t="s">
        <v>23927</v>
      </c>
      <c r="C7863" t="s">
        <v>23927</v>
      </c>
      <c r="D7863" s="23"/>
      <c r="E7863" t="s">
        <v>4224</v>
      </c>
      <c r="F7863" t="s">
        <v>1386</v>
      </c>
      <c r="G7863">
        <v>1539</v>
      </c>
      <c r="H7863" s="23"/>
    </row>
    <row r="7864" spans="1:8" x14ac:dyDescent="0.25">
      <c r="A7864">
        <v>12691</v>
      </c>
      <c r="B7864" t="s">
        <v>10918</v>
      </c>
      <c r="C7864" t="s">
        <v>10919</v>
      </c>
      <c r="D7864" s="23">
        <v>32336808000211</v>
      </c>
      <c r="E7864" t="s">
        <v>1422</v>
      </c>
      <c r="F7864" t="s">
        <v>1386</v>
      </c>
      <c r="G7864">
        <v>19716</v>
      </c>
      <c r="H7864" s="23" t="s">
        <v>10920</v>
      </c>
    </row>
    <row r="7865" spans="1:8" x14ac:dyDescent="0.25">
      <c r="A7865">
        <v>4254</v>
      </c>
      <c r="B7865" t="s">
        <v>23928</v>
      </c>
      <c r="C7865" t="s">
        <v>23929</v>
      </c>
      <c r="D7865" s="23"/>
      <c r="E7865" t="s">
        <v>3083</v>
      </c>
      <c r="F7865" t="s">
        <v>1386</v>
      </c>
      <c r="G7865">
        <v>1897</v>
      </c>
      <c r="H7865" s="23"/>
    </row>
    <row r="7866" spans="1:8" x14ac:dyDescent="0.25">
      <c r="A7866">
        <v>1537</v>
      </c>
      <c r="B7866" t="s">
        <v>10921</v>
      </c>
      <c r="C7866" t="s">
        <v>10922</v>
      </c>
      <c r="D7866" s="23">
        <v>11159853000197</v>
      </c>
      <c r="E7866" t="s">
        <v>1675</v>
      </c>
      <c r="F7866" t="s">
        <v>1386</v>
      </c>
      <c r="G7866">
        <v>2813</v>
      </c>
      <c r="H7866" s="23">
        <v>161634702</v>
      </c>
    </row>
    <row r="7867" spans="1:8" x14ac:dyDescent="0.25">
      <c r="A7867">
        <v>1167</v>
      </c>
      <c r="B7867" t="s">
        <v>23930</v>
      </c>
      <c r="C7867" t="s">
        <v>23930</v>
      </c>
      <c r="D7867" s="23"/>
      <c r="E7867" t="s">
        <v>1385</v>
      </c>
      <c r="F7867" t="s">
        <v>1386</v>
      </c>
      <c r="G7867">
        <v>2443</v>
      </c>
      <c r="H7867" s="23"/>
    </row>
    <row r="7868" spans="1:8" x14ac:dyDescent="0.25">
      <c r="A7868">
        <v>9575</v>
      </c>
      <c r="B7868" t="s">
        <v>10923</v>
      </c>
      <c r="C7868" t="s">
        <v>10923</v>
      </c>
      <c r="D7868" s="23">
        <v>27467243000190</v>
      </c>
      <c r="E7868" t="s">
        <v>1385</v>
      </c>
      <c r="F7868" t="s">
        <v>1386</v>
      </c>
      <c r="G7868">
        <v>14271</v>
      </c>
      <c r="H7868" s="23">
        <v>162959206</v>
      </c>
    </row>
    <row r="7869" spans="1:8" x14ac:dyDescent="0.25">
      <c r="A7869">
        <v>9643</v>
      </c>
      <c r="B7869" t="s">
        <v>10924</v>
      </c>
      <c r="C7869" t="s">
        <v>10924</v>
      </c>
      <c r="D7869" s="23">
        <v>7442569000156</v>
      </c>
      <c r="E7869" t="s">
        <v>10925</v>
      </c>
      <c r="F7869" t="s">
        <v>1457</v>
      </c>
      <c r="G7869">
        <v>14341</v>
      </c>
      <c r="H7869" s="23">
        <v>194042863</v>
      </c>
    </row>
    <row r="7870" spans="1:8" x14ac:dyDescent="0.25">
      <c r="A7870">
        <v>7614</v>
      </c>
      <c r="B7870" t="s">
        <v>10926</v>
      </c>
      <c r="C7870" t="s">
        <v>10927</v>
      </c>
      <c r="D7870" s="23">
        <v>11140550000122</v>
      </c>
      <c r="E7870" t="s">
        <v>1700</v>
      </c>
      <c r="F7870" t="s">
        <v>1386</v>
      </c>
      <c r="G7870">
        <v>11783</v>
      </c>
      <c r="H7870" s="23">
        <v>160483832</v>
      </c>
    </row>
    <row r="7871" spans="1:8" x14ac:dyDescent="0.25">
      <c r="A7871">
        <v>5194</v>
      </c>
      <c r="B7871" t="s">
        <v>23931</v>
      </c>
      <c r="C7871" t="s">
        <v>23931</v>
      </c>
      <c r="D7871" s="23"/>
      <c r="E7871" t="s">
        <v>2050</v>
      </c>
      <c r="F7871" t="s">
        <v>1386</v>
      </c>
      <c r="G7871">
        <v>8242</v>
      </c>
      <c r="H7871" s="23"/>
    </row>
    <row r="7872" spans="1:8" x14ac:dyDescent="0.25">
      <c r="A7872">
        <v>12637</v>
      </c>
      <c r="B7872" t="s">
        <v>23932</v>
      </c>
      <c r="C7872" t="s">
        <v>23933</v>
      </c>
      <c r="D7872" s="23"/>
      <c r="E7872" t="s">
        <v>1422</v>
      </c>
      <c r="F7872" t="s">
        <v>1386</v>
      </c>
      <c r="G7872">
        <v>13398</v>
      </c>
      <c r="H7872" s="23"/>
    </row>
    <row r="7873" spans="1:8" x14ac:dyDescent="0.25">
      <c r="A7873">
        <v>71</v>
      </c>
      <c r="B7873" t="s">
        <v>10928</v>
      </c>
      <c r="D7873" s="23"/>
      <c r="E7873" t="s">
        <v>1422</v>
      </c>
      <c r="F7873" t="s">
        <v>1386</v>
      </c>
      <c r="G7873">
        <v>1347</v>
      </c>
      <c r="H7873" s="23"/>
    </row>
    <row r="7874" spans="1:8" x14ac:dyDescent="0.25">
      <c r="A7874">
        <v>14569</v>
      </c>
      <c r="B7874" t="s">
        <v>10929</v>
      </c>
      <c r="C7874" t="s">
        <v>10929</v>
      </c>
      <c r="D7874" s="23">
        <v>49531527000131</v>
      </c>
      <c r="E7874" t="s">
        <v>1452</v>
      </c>
      <c r="F7874" t="s">
        <v>1386</v>
      </c>
      <c r="G7874">
        <v>22927</v>
      </c>
      <c r="H7874" s="23">
        <v>164573453</v>
      </c>
    </row>
    <row r="7875" spans="1:8" x14ac:dyDescent="0.25">
      <c r="A7875">
        <v>2687</v>
      </c>
      <c r="B7875" t="s">
        <v>10930</v>
      </c>
      <c r="C7875" t="s">
        <v>10626</v>
      </c>
      <c r="D7875" s="23">
        <v>41133463000109</v>
      </c>
      <c r="E7875" t="s">
        <v>1705</v>
      </c>
      <c r="F7875" t="s">
        <v>1386</v>
      </c>
      <c r="G7875">
        <v>3963</v>
      </c>
      <c r="H7875" s="23">
        <v>160980046</v>
      </c>
    </row>
    <row r="7876" spans="1:8" x14ac:dyDescent="0.25">
      <c r="A7876">
        <v>11698</v>
      </c>
      <c r="B7876" t="s">
        <v>10931</v>
      </c>
      <c r="C7876" t="s">
        <v>10931</v>
      </c>
      <c r="D7876" s="23">
        <v>20264548000156</v>
      </c>
      <c r="E7876" t="s">
        <v>1422</v>
      </c>
      <c r="F7876" t="s">
        <v>1386</v>
      </c>
      <c r="G7876">
        <v>17635</v>
      </c>
      <c r="H7876" s="23" t="s">
        <v>1438</v>
      </c>
    </row>
    <row r="7877" spans="1:8" x14ac:dyDescent="0.25">
      <c r="A7877">
        <v>6348</v>
      </c>
      <c r="B7877" t="s">
        <v>10932</v>
      </c>
      <c r="C7877" t="s">
        <v>10932</v>
      </c>
      <c r="D7877" s="23">
        <v>19220002000114</v>
      </c>
      <c r="E7877" t="s">
        <v>1452</v>
      </c>
      <c r="F7877" t="s">
        <v>1386</v>
      </c>
      <c r="G7877">
        <v>9890</v>
      </c>
      <c r="H7877" s="23">
        <v>162230036</v>
      </c>
    </row>
    <row r="7878" spans="1:8" x14ac:dyDescent="0.25">
      <c r="A7878">
        <v>14636</v>
      </c>
      <c r="B7878" t="s">
        <v>23934</v>
      </c>
      <c r="C7878" t="s">
        <v>23420</v>
      </c>
      <c r="D7878" s="23"/>
      <c r="E7878" t="s">
        <v>1530</v>
      </c>
      <c r="F7878" t="s">
        <v>1386</v>
      </c>
      <c r="G7878">
        <v>17845</v>
      </c>
      <c r="H7878" s="23"/>
    </row>
    <row r="7879" spans="1:8" x14ac:dyDescent="0.25">
      <c r="A7879">
        <v>15319</v>
      </c>
      <c r="B7879" t="s">
        <v>23935</v>
      </c>
      <c r="C7879" t="s">
        <v>23935</v>
      </c>
      <c r="D7879" s="23"/>
      <c r="E7879" t="s">
        <v>2138</v>
      </c>
      <c r="F7879" t="s">
        <v>1386</v>
      </c>
      <c r="G7879">
        <v>24461</v>
      </c>
      <c r="H7879" s="23"/>
    </row>
    <row r="7880" spans="1:8" x14ac:dyDescent="0.25">
      <c r="A7880">
        <v>3556</v>
      </c>
      <c r="B7880" t="s">
        <v>10933</v>
      </c>
      <c r="C7880" t="s">
        <v>10934</v>
      </c>
      <c r="D7880" s="23">
        <v>8188560000123</v>
      </c>
      <c r="E7880" t="s">
        <v>2009</v>
      </c>
      <c r="F7880" t="s">
        <v>1386</v>
      </c>
      <c r="G7880">
        <v>4832</v>
      </c>
      <c r="H7880" s="23">
        <v>161492185</v>
      </c>
    </row>
    <row r="7881" spans="1:8" x14ac:dyDescent="0.25">
      <c r="A7881">
        <v>8768</v>
      </c>
      <c r="B7881" t="s">
        <v>23936</v>
      </c>
      <c r="C7881" t="s">
        <v>23936</v>
      </c>
      <c r="D7881" s="23"/>
      <c r="E7881" t="s">
        <v>1422</v>
      </c>
      <c r="F7881" t="s">
        <v>1386</v>
      </c>
      <c r="G7881">
        <v>1213</v>
      </c>
      <c r="H7881" s="23"/>
    </row>
    <row r="7882" spans="1:8" x14ac:dyDescent="0.25">
      <c r="A7882">
        <v>13388</v>
      </c>
      <c r="B7882" t="s">
        <v>10935</v>
      </c>
      <c r="C7882" t="s">
        <v>10935</v>
      </c>
      <c r="D7882" s="23">
        <v>42327290000122</v>
      </c>
      <c r="E7882" t="s">
        <v>1385</v>
      </c>
      <c r="F7882" t="s">
        <v>1386</v>
      </c>
      <c r="G7882">
        <v>20945</v>
      </c>
      <c r="H7882" s="23">
        <v>164016406</v>
      </c>
    </row>
    <row r="7883" spans="1:8" x14ac:dyDescent="0.25">
      <c r="A7883">
        <v>7366</v>
      </c>
      <c r="B7883" t="s">
        <v>10936</v>
      </c>
      <c r="C7883" t="s">
        <v>10937</v>
      </c>
      <c r="D7883" s="23">
        <v>41128661000184</v>
      </c>
      <c r="E7883" t="s">
        <v>10746</v>
      </c>
      <c r="F7883" t="s">
        <v>1386</v>
      </c>
      <c r="G7883">
        <v>11287</v>
      </c>
      <c r="H7883" s="23">
        <v>160967406</v>
      </c>
    </row>
    <row r="7884" spans="1:8" x14ac:dyDescent="0.25">
      <c r="A7884">
        <v>1208</v>
      </c>
      <c r="B7884" t="s">
        <v>23937</v>
      </c>
      <c r="C7884" t="s">
        <v>23937</v>
      </c>
      <c r="D7884" s="23"/>
      <c r="E7884" t="s">
        <v>3648</v>
      </c>
      <c r="F7884" t="s">
        <v>1398</v>
      </c>
      <c r="G7884">
        <v>2484</v>
      </c>
      <c r="H7884" s="23"/>
    </row>
    <row r="7885" spans="1:8" x14ac:dyDescent="0.25">
      <c r="A7885">
        <v>871</v>
      </c>
      <c r="B7885" t="s">
        <v>23938</v>
      </c>
      <c r="C7885" t="s">
        <v>23939</v>
      </c>
      <c r="D7885" s="23"/>
      <c r="E7885" t="s">
        <v>1385</v>
      </c>
      <c r="F7885" t="s">
        <v>1386</v>
      </c>
      <c r="G7885">
        <v>2147</v>
      </c>
      <c r="H7885" s="23"/>
    </row>
    <row r="7886" spans="1:8" x14ac:dyDescent="0.25">
      <c r="A7886">
        <v>1430</v>
      </c>
      <c r="B7886" t="s">
        <v>10938</v>
      </c>
      <c r="C7886" t="s">
        <v>10626</v>
      </c>
      <c r="D7886" s="23">
        <v>10799466000152</v>
      </c>
      <c r="E7886" t="s">
        <v>1700</v>
      </c>
      <c r="F7886" t="s">
        <v>1386</v>
      </c>
      <c r="G7886">
        <v>2706</v>
      </c>
      <c r="H7886" s="23">
        <v>161613101</v>
      </c>
    </row>
    <row r="7887" spans="1:8" x14ac:dyDescent="0.25">
      <c r="A7887">
        <v>815</v>
      </c>
      <c r="B7887" t="s">
        <v>23940</v>
      </c>
      <c r="C7887" t="s">
        <v>23940</v>
      </c>
      <c r="D7887" s="23"/>
      <c r="E7887" t="s">
        <v>1422</v>
      </c>
      <c r="F7887" t="s">
        <v>1386</v>
      </c>
      <c r="G7887">
        <v>2091</v>
      </c>
      <c r="H7887" s="23"/>
    </row>
    <row r="7888" spans="1:8" x14ac:dyDescent="0.25">
      <c r="A7888">
        <v>974</v>
      </c>
      <c r="B7888" t="s">
        <v>23941</v>
      </c>
      <c r="C7888" t="s">
        <v>23941</v>
      </c>
      <c r="D7888" s="23"/>
      <c r="E7888" t="s">
        <v>1422</v>
      </c>
      <c r="F7888" t="s">
        <v>1386</v>
      </c>
      <c r="G7888">
        <v>2250</v>
      </c>
      <c r="H7888" s="23"/>
    </row>
    <row r="7889" spans="1:8" x14ac:dyDescent="0.25">
      <c r="A7889">
        <v>3080</v>
      </c>
      <c r="B7889" t="s">
        <v>10939</v>
      </c>
      <c r="C7889" t="s">
        <v>10940</v>
      </c>
      <c r="D7889" s="23">
        <v>5798179000198</v>
      </c>
      <c r="E7889" t="s">
        <v>1527</v>
      </c>
      <c r="F7889" t="s">
        <v>1386</v>
      </c>
      <c r="G7889">
        <v>4356</v>
      </c>
      <c r="H7889" s="23">
        <v>161397387</v>
      </c>
    </row>
    <row r="7890" spans="1:8" x14ac:dyDescent="0.25">
      <c r="A7890">
        <v>10517</v>
      </c>
      <c r="B7890" t="s">
        <v>10941</v>
      </c>
      <c r="C7890" t="s">
        <v>10941</v>
      </c>
      <c r="D7890" s="23">
        <v>5084092000159</v>
      </c>
      <c r="E7890" t="s">
        <v>1385</v>
      </c>
      <c r="F7890" t="s">
        <v>1386</v>
      </c>
      <c r="G7890">
        <v>15874</v>
      </c>
      <c r="H7890" s="23">
        <v>161353940</v>
      </c>
    </row>
    <row r="7891" spans="1:8" x14ac:dyDescent="0.25">
      <c r="A7891">
        <v>11095</v>
      </c>
      <c r="B7891" t="s">
        <v>23942</v>
      </c>
      <c r="C7891" t="s">
        <v>23943</v>
      </c>
      <c r="D7891" s="23"/>
      <c r="E7891" t="s">
        <v>1723</v>
      </c>
      <c r="F7891" t="s">
        <v>1386</v>
      </c>
      <c r="G7891">
        <v>15490</v>
      </c>
      <c r="H7891" s="23"/>
    </row>
    <row r="7892" spans="1:8" x14ac:dyDescent="0.25">
      <c r="A7892">
        <v>4964</v>
      </c>
      <c r="B7892" t="s">
        <v>10942</v>
      </c>
      <c r="C7892" t="s">
        <v>10943</v>
      </c>
      <c r="D7892" s="23">
        <v>13771565000114</v>
      </c>
      <c r="E7892" t="s">
        <v>2555</v>
      </c>
      <c r="F7892" t="s">
        <v>1386</v>
      </c>
      <c r="G7892">
        <v>7986</v>
      </c>
      <c r="H7892" s="23">
        <v>161839959</v>
      </c>
    </row>
    <row r="7893" spans="1:8" x14ac:dyDescent="0.25">
      <c r="A7893">
        <v>6838</v>
      </c>
      <c r="B7893" t="s">
        <v>10944</v>
      </c>
      <c r="C7893" t="s">
        <v>10944</v>
      </c>
      <c r="D7893" s="23">
        <v>12022657000139</v>
      </c>
      <c r="E7893" t="s">
        <v>2299</v>
      </c>
      <c r="F7893" t="s">
        <v>1386</v>
      </c>
      <c r="G7893">
        <v>10811</v>
      </c>
      <c r="H7893" s="23">
        <v>161700659</v>
      </c>
    </row>
    <row r="7894" spans="1:8" x14ac:dyDescent="0.25">
      <c r="A7894">
        <v>3713</v>
      </c>
      <c r="B7894" t="s">
        <v>10945</v>
      </c>
      <c r="C7894" t="s">
        <v>10946</v>
      </c>
      <c r="D7894" s="23">
        <v>8771562000140</v>
      </c>
      <c r="E7894" t="s">
        <v>1385</v>
      </c>
      <c r="F7894" t="s">
        <v>1386</v>
      </c>
      <c r="G7894">
        <v>4989</v>
      </c>
      <c r="H7894" s="23">
        <v>161516521</v>
      </c>
    </row>
    <row r="7895" spans="1:8" x14ac:dyDescent="0.25">
      <c r="A7895">
        <v>9693</v>
      </c>
      <c r="B7895" t="s">
        <v>10947</v>
      </c>
      <c r="C7895" t="s">
        <v>10947</v>
      </c>
      <c r="D7895" s="23">
        <v>28156989000146</v>
      </c>
      <c r="E7895" t="s">
        <v>1385</v>
      </c>
      <c r="F7895" t="s">
        <v>1386</v>
      </c>
      <c r="G7895">
        <v>14392</v>
      </c>
      <c r="H7895" s="23">
        <v>162991975</v>
      </c>
    </row>
    <row r="7896" spans="1:8" x14ac:dyDescent="0.25">
      <c r="A7896">
        <v>9410</v>
      </c>
      <c r="B7896" t="s">
        <v>10948</v>
      </c>
      <c r="C7896" t="s">
        <v>10949</v>
      </c>
      <c r="D7896" s="23">
        <v>9634151000176</v>
      </c>
      <c r="E7896" t="s">
        <v>1385</v>
      </c>
      <c r="F7896" t="s">
        <v>1386</v>
      </c>
      <c r="G7896">
        <v>13889</v>
      </c>
      <c r="H7896" s="23">
        <v>161568602</v>
      </c>
    </row>
    <row r="7897" spans="1:8" x14ac:dyDescent="0.25">
      <c r="A7897">
        <v>3094</v>
      </c>
      <c r="B7897" t="s">
        <v>10950</v>
      </c>
      <c r="C7897" t="s">
        <v>10951</v>
      </c>
      <c r="D7897" s="23">
        <v>5864393000103</v>
      </c>
      <c r="E7897" t="s">
        <v>2306</v>
      </c>
      <c r="F7897" t="s">
        <v>1386</v>
      </c>
      <c r="G7897">
        <v>4370</v>
      </c>
      <c r="H7897" s="23">
        <v>161457924</v>
      </c>
    </row>
    <row r="7898" spans="1:8" x14ac:dyDescent="0.25">
      <c r="A7898">
        <v>2030</v>
      </c>
      <c r="B7898" t="s">
        <v>10952</v>
      </c>
      <c r="C7898" t="s">
        <v>10953</v>
      </c>
      <c r="D7898" s="23">
        <v>1854902000158</v>
      </c>
      <c r="E7898" t="s">
        <v>2047</v>
      </c>
      <c r="F7898" t="s">
        <v>1386</v>
      </c>
      <c r="G7898">
        <v>3306</v>
      </c>
      <c r="H7898" s="23">
        <v>161169333</v>
      </c>
    </row>
    <row r="7899" spans="1:8" x14ac:dyDescent="0.25">
      <c r="A7899">
        <v>1356</v>
      </c>
      <c r="B7899" t="s">
        <v>10954</v>
      </c>
      <c r="C7899" t="s">
        <v>10955</v>
      </c>
      <c r="D7899" s="23">
        <v>10623696000166</v>
      </c>
      <c r="E7899" t="s">
        <v>1385</v>
      </c>
      <c r="F7899" t="s">
        <v>1386</v>
      </c>
      <c r="G7899">
        <v>2632</v>
      </c>
      <c r="H7899" s="23">
        <v>161622860</v>
      </c>
    </row>
    <row r="7900" spans="1:8" x14ac:dyDescent="0.25">
      <c r="A7900">
        <v>8579</v>
      </c>
      <c r="B7900" t="s">
        <v>10956</v>
      </c>
      <c r="C7900" t="s">
        <v>10956</v>
      </c>
      <c r="D7900" s="23">
        <v>12604174000142</v>
      </c>
      <c r="E7900" t="s">
        <v>1564</v>
      </c>
      <c r="F7900" t="s">
        <v>1386</v>
      </c>
      <c r="G7900">
        <v>13081</v>
      </c>
      <c r="H7900" s="23">
        <v>162758227</v>
      </c>
    </row>
    <row r="7901" spans="1:8" x14ac:dyDescent="0.25">
      <c r="A7901">
        <v>11028</v>
      </c>
      <c r="B7901" t="s">
        <v>10957</v>
      </c>
      <c r="C7901" t="s">
        <v>10957</v>
      </c>
      <c r="D7901" s="23">
        <v>34506470000143</v>
      </c>
      <c r="E7901" t="s">
        <v>1541</v>
      </c>
      <c r="F7901" t="s">
        <v>1386</v>
      </c>
      <c r="G7901">
        <v>16821</v>
      </c>
      <c r="H7901" s="23">
        <v>163464030</v>
      </c>
    </row>
    <row r="7902" spans="1:8" x14ac:dyDescent="0.25">
      <c r="A7902">
        <v>11557</v>
      </c>
      <c r="B7902" t="s">
        <v>10958</v>
      </c>
      <c r="C7902" t="s">
        <v>10958</v>
      </c>
      <c r="D7902" s="23">
        <v>34924984000119</v>
      </c>
      <c r="E7902" t="s">
        <v>1385</v>
      </c>
      <c r="F7902" t="s">
        <v>1386</v>
      </c>
      <c r="G7902">
        <v>17506</v>
      </c>
      <c r="H7902" s="23">
        <v>163495270</v>
      </c>
    </row>
    <row r="7903" spans="1:8" x14ac:dyDescent="0.25">
      <c r="A7903">
        <v>2732</v>
      </c>
      <c r="B7903" t="s">
        <v>10959</v>
      </c>
      <c r="C7903" t="s">
        <v>10960</v>
      </c>
      <c r="D7903" s="23">
        <v>4142614000169</v>
      </c>
      <c r="E7903" t="s">
        <v>1541</v>
      </c>
      <c r="F7903" t="s">
        <v>1386</v>
      </c>
      <c r="G7903">
        <v>4008</v>
      </c>
      <c r="H7903" s="23">
        <v>161305768</v>
      </c>
    </row>
    <row r="7904" spans="1:8" x14ac:dyDescent="0.25">
      <c r="A7904">
        <v>832</v>
      </c>
      <c r="B7904" t="s">
        <v>23944</v>
      </c>
      <c r="C7904" t="s">
        <v>23944</v>
      </c>
      <c r="D7904" s="23"/>
      <c r="E7904" t="s">
        <v>1385</v>
      </c>
      <c r="F7904" t="s">
        <v>1386</v>
      </c>
      <c r="G7904">
        <v>2108</v>
      </c>
      <c r="H7904" s="23"/>
    </row>
    <row r="7905" spans="1:8" x14ac:dyDescent="0.25">
      <c r="A7905">
        <v>2128</v>
      </c>
      <c r="B7905" t="s">
        <v>10961</v>
      </c>
      <c r="C7905" t="s">
        <v>10962</v>
      </c>
      <c r="D7905" s="23">
        <v>2365300000108</v>
      </c>
      <c r="E7905" t="s">
        <v>1812</v>
      </c>
      <c r="F7905" t="s">
        <v>1386</v>
      </c>
      <c r="G7905">
        <v>3404</v>
      </c>
      <c r="H7905" s="23">
        <v>161189229</v>
      </c>
    </row>
    <row r="7906" spans="1:8" x14ac:dyDescent="0.25">
      <c r="A7906">
        <v>6891</v>
      </c>
      <c r="B7906" t="s">
        <v>23945</v>
      </c>
      <c r="C7906" t="s">
        <v>23945</v>
      </c>
      <c r="D7906" s="23"/>
      <c r="E7906" t="s">
        <v>1583</v>
      </c>
      <c r="F7906" t="s">
        <v>1386</v>
      </c>
      <c r="G7906">
        <v>10858</v>
      </c>
      <c r="H7906" s="23"/>
    </row>
    <row r="7907" spans="1:8" x14ac:dyDescent="0.25">
      <c r="A7907">
        <v>7691</v>
      </c>
      <c r="B7907" t="s">
        <v>10963</v>
      </c>
      <c r="C7907" t="s">
        <v>10964</v>
      </c>
      <c r="D7907" s="23">
        <v>1201149000100</v>
      </c>
      <c r="E7907" t="s">
        <v>1385</v>
      </c>
      <c r="F7907" t="s">
        <v>1386</v>
      </c>
      <c r="G7907">
        <v>12011</v>
      </c>
      <c r="H7907" s="23">
        <v>161121349</v>
      </c>
    </row>
    <row r="7908" spans="1:8" x14ac:dyDescent="0.25">
      <c r="A7908">
        <v>5976</v>
      </c>
      <c r="B7908" t="s">
        <v>10965</v>
      </c>
      <c r="C7908" t="s">
        <v>10965</v>
      </c>
      <c r="D7908" s="23">
        <v>17875125000168</v>
      </c>
      <c r="E7908" t="s">
        <v>2817</v>
      </c>
      <c r="F7908" t="s">
        <v>1386</v>
      </c>
      <c r="G7908">
        <v>9140</v>
      </c>
      <c r="H7908" s="23">
        <v>162126204</v>
      </c>
    </row>
    <row r="7909" spans="1:8" x14ac:dyDescent="0.25">
      <c r="A7909">
        <v>1312</v>
      </c>
      <c r="B7909" t="s">
        <v>10966</v>
      </c>
      <c r="C7909" t="s">
        <v>10967</v>
      </c>
      <c r="D7909" s="23">
        <v>10487078000136</v>
      </c>
      <c r="E7909" t="s">
        <v>2281</v>
      </c>
      <c r="F7909" t="s">
        <v>1386</v>
      </c>
      <c r="G7909">
        <v>2588</v>
      </c>
      <c r="H7909" s="23">
        <v>161112080</v>
      </c>
    </row>
    <row r="7910" spans="1:8" x14ac:dyDescent="0.25">
      <c r="A7910">
        <v>804</v>
      </c>
      <c r="B7910" t="s">
        <v>23946</v>
      </c>
      <c r="C7910" t="s">
        <v>23946</v>
      </c>
      <c r="D7910" s="23"/>
      <c r="E7910" t="s">
        <v>2281</v>
      </c>
      <c r="F7910" t="s">
        <v>1386</v>
      </c>
      <c r="G7910">
        <v>2080</v>
      </c>
      <c r="H7910" s="23"/>
    </row>
    <row r="7911" spans="1:8" x14ac:dyDescent="0.25">
      <c r="A7911">
        <v>1891</v>
      </c>
      <c r="B7911" t="s">
        <v>10968</v>
      </c>
      <c r="C7911" t="s">
        <v>10969</v>
      </c>
      <c r="D7911" s="23">
        <v>13394141000188</v>
      </c>
      <c r="E7911" t="s">
        <v>1422</v>
      </c>
      <c r="F7911" t="s">
        <v>1386</v>
      </c>
      <c r="G7911">
        <v>3167</v>
      </c>
      <c r="H7911" s="23" t="s">
        <v>10970</v>
      </c>
    </row>
    <row r="7912" spans="1:8" x14ac:dyDescent="0.25">
      <c r="A7912">
        <v>15660</v>
      </c>
      <c r="B7912" t="s">
        <v>23947</v>
      </c>
      <c r="C7912" t="s">
        <v>23948</v>
      </c>
      <c r="D7912" s="23"/>
      <c r="E7912" t="s">
        <v>1422</v>
      </c>
      <c r="F7912" t="s">
        <v>1386</v>
      </c>
      <c r="G7912">
        <v>5516</v>
      </c>
      <c r="H7912" s="23"/>
    </row>
    <row r="7913" spans="1:8" x14ac:dyDescent="0.25">
      <c r="A7913">
        <v>1689</v>
      </c>
      <c r="B7913" t="s">
        <v>10971</v>
      </c>
      <c r="C7913" t="s">
        <v>10967</v>
      </c>
      <c r="D7913" s="23">
        <v>11987187000185</v>
      </c>
      <c r="E7913" t="s">
        <v>2299</v>
      </c>
      <c r="F7913" t="s">
        <v>1386</v>
      </c>
      <c r="G7913">
        <v>2965</v>
      </c>
      <c r="H7913" s="23">
        <v>160378915</v>
      </c>
    </row>
    <row r="7914" spans="1:8" x14ac:dyDescent="0.25">
      <c r="A7914">
        <v>3242</v>
      </c>
      <c r="B7914" t="s">
        <v>10972</v>
      </c>
      <c r="C7914" t="s">
        <v>10973</v>
      </c>
      <c r="D7914" s="23">
        <v>6866906000170</v>
      </c>
      <c r="E7914" t="s">
        <v>3109</v>
      </c>
      <c r="F7914" t="s">
        <v>1386</v>
      </c>
      <c r="G7914">
        <v>4518</v>
      </c>
      <c r="H7914" s="23">
        <v>161426760</v>
      </c>
    </row>
    <row r="7915" spans="1:8" x14ac:dyDescent="0.25">
      <c r="A7915">
        <v>2160</v>
      </c>
      <c r="B7915" t="s">
        <v>10974</v>
      </c>
      <c r="C7915" t="s">
        <v>10975</v>
      </c>
      <c r="D7915" s="23">
        <v>24214892000191</v>
      </c>
      <c r="E7915" t="s">
        <v>1385</v>
      </c>
      <c r="F7915" t="s">
        <v>1386</v>
      </c>
      <c r="G7915">
        <v>3436</v>
      </c>
      <c r="H7915" s="23">
        <v>160478200</v>
      </c>
    </row>
    <row r="7916" spans="1:8" x14ac:dyDescent="0.25">
      <c r="A7916">
        <v>1772</v>
      </c>
      <c r="B7916" t="s">
        <v>10976</v>
      </c>
      <c r="C7916" t="s">
        <v>10977</v>
      </c>
      <c r="D7916" s="23">
        <v>12607313000191</v>
      </c>
      <c r="E7916" t="s">
        <v>1487</v>
      </c>
      <c r="F7916" t="s">
        <v>1386</v>
      </c>
      <c r="G7916">
        <v>3048</v>
      </c>
      <c r="H7916" s="23">
        <v>160390087</v>
      </c>
    </row>
    <row r="7917" spans="1:8" x14ac:dyDescent="0.25">
      <c r="A7917">
        <v>3930</v>
      </c>
      <c r="B7917" t="s">
        <v>10978</v>
      </c>
      <c r="C7917" t="s">
        <v>10979</v>
      </c>
      <c r="D7917" s="23">
        <v>9231464000183</v>
      </c>
      <c r="E7917" t="s">
        <v>1394</v>
      </c>
      <c r="F7917" t="s">
        <v>1386</v>
      </c>
      <c r="G7917">
        <v>5206</v>
      </c>
      <c r="H7917" s="23">
        <v>161549861</v>
      </c>
    </row>
    <row r="7918" spans="1:8" x14ac:dyDescent="0.25">
      <c r="A7918">
        <v>2588</v>
      </c>
      <c r="B7918" t="s">
        <v>10980</v>
      </c>
      <c r="C7918" t="s">
        <v>10981</v>
      </c>
      <c r="D7918" s="23">
        <v>3790301000154</v>
      </c>
      <c r="E7918" t="s">
        <v>2891</v>
      </c>
      <c r="F7918" t="s">
        <v>1386</v>
      </c>
      <c r="G7918">
        <v>3864</v>
      </c>
      <c r="H7918" s="23">
        <v>161281982</v>
      </c>
    </row>
    <row r="7919" spans="1:8" x14ac:dyDescent="0.25">
      <c r="A7919">
        <v>7777</v>
      </c>
      <c r="B7919" t="s">
        <v>10982</v>
      </c>
      <c r="C7919" t="s">
        <v>10982</v>
      </c>
      <c r="D7919" s="23">
        <v>22224337000115</v>
      </c>
      <c r="E7919" t="s">
        <v>2253</v>
      </c>
      <c r="F7919" t="s">
        <v>1386</v>
      </c>
      <c r="G7919">
        <v>12092</v>
      </c>
      <c r="H7919" s="23">
        <v>162498039</v>
      </c>
    </row>
    <row r="7920" spans="1:8" x14ac:dyDescent="0.25">
      <c r="A7920">
        <v>13931</v>
      </c>
      <c r="B7920" t="s">
        <v>10983</v>
      </c>
      <c r="C7920" t="s">
        <v>10983</v>
      </c>
      <c r="D7920" s="23">
        <v>11977491000141</v>
      </c>
      <c r="E7920" t="s">
        <v>10984</v>
      </c>
      <c r="F7920" t="s">
        <v>1386</v>
      </c>
      <c r="G7920">
        <v>21706</v>
      </c>
      <c r="H7920" s="23">
        <v>161698956</v>
      </c>
    </row>
    <row r="7921" spans="1:8" x14ac:dyDescent="0.25">
      <c r="A7921">
        <v>3067</v>
      </c>
      <c r="B7921" t="s">
        <v>10985</v>
      </c>
      <c r="C7921" t="s">
        <v>10986</v>
      </c>
      <c r="D7921" s="23">
        <v>5742418000198</v>
      </c>
      <c r="E7921" t="s">
        <v>1385</v>
      </c>
      <c r="F7921" t="s">
        <v>1386</v>
      </c>
      <c r="G7921">
        <v>4343</v>
      </c>
      <c r="H7921" s="23">
        <v>161390544</v>
      </c>
    </row>
    <row r="7922" spans="1:8" x14ac:dyDescent="0.25">
      <c r="A7922">
        <v>8039</v>
      </c>
      <c r="B7922" t="s">
        <v>10987</v>
      </c>
      <c r="C7922" t="s">
        <v>10987</v>
      </c>
      <c r="D7922" s="23">
        <v>14077455000110</v>
      </c>
      <c r="E7922" t="s">
        <v>2299</v>
      </c>
      <c r="F7922" t="s">
        <v>1386</v>
      </c>
      <c r="G7922">
        <v>12338</v>
      </c>
      <c r="H7922" s="23">
        <v>161866808</v>
      </c>
    </row>
    <row r="7923" spans="1:8" x14ac:dyDescent="0.25">
      <c r="A7923">
        <v>906</v>
      </c>
      <c r="B7923" t="s">
        <v>23949</v>
      </c>
      <c r="C7923" t="s">
        <v>23949</v>
      </c>
      <c r="D7923" s="23"/>
      <c r="E7923" t="s">
        <v>1541</v>
      </c>
      <c r="F7923" t="s">
        <v>1386</v>
      </c>
      <c r="G7923">
        <v>2182</v>
      </c>
      <c r="H7923" s="23"/>
    </row>
    <row r="7924" spans="1:8" x14ac:dyDescent="0.25">
      <c r="A7924">
        <v>14442</v>
      </c>
      <c r="B7924" t="s">
        <v>10988</v>
      </c>
      <c r="C7924" t="s">
        <v>10988</v>
      </c>
      <c r="D7924" s="23">
        <v>1300648000146</v>
      </c>
      <c r="E7924" t="s">
        <v>1409</v>
      </c>
      <c r="F7924" t="s">
        <v>1386</v>
      </c>
      <c r="G7924">
        <v>22749</v>
      </c>
      <c r="H7924" s="23">
        <v>161150497</v>
      </c>
    </row>
    <row r="7925" spans="1:8" x14ac:dyDescent="0.25">
      <c r="A7925">
        <v>8777</v>
      </c>
      <c r="B7925" t="s">
        <v>23950</v>
      </c>
      <c r="C7925" t="s">
        <v>23951</v>
      </c>
      <c r="D7925" s="23"/>
      <c r="E7925" t="s">
        <v>1723</v>
      </c>
      <c r="F7925" t="s">
        <v>1386</v>
      </c>
      <c r="G7925">
        <v>5445</v>
      </c>
      <c r="H7925" s="23"/>
    </row>
    <row r="7926" spans="1:8" x14ac:dyDescent="0.25">
      <c r="A7926">
        <v>6184</v>
      </c>
      <c r="B7926" t="s">
        <v>10989</v>
      </c>
      <c r="C7926" t="s">
        <v>10989</v>
      </c>
      <c r="D7926" s="23">
        <v>18475106000107</v>
      </c>
      <c r="E7926" t="s">
        <v>1670</v>
      </c>
      <c r="F7926" t="s">
        <v>1386</v>
      </c>
      <c r="G7926">
        <v>9713</v>
      </c>
      <c r="H7926" s="23" t="s">
        <v>10990</v>
      </c>
    </row>
    <row r="7927" spans="1:8" x14ac:dyDescent="0.25">
      <c r="A7927">
        <v>13102</v>
      </c>
      <c r="B7927" t="s">
        <v>23952</v>
      </c>
      <c r="C7927" t="s">
        <v>23952</v>
      </c>
      <c r="D7927" s="23"/>
      <c r="E7927" t="s">
        <v>1385</v>
      </c>
      <c r="F7927" t="s">
        <v>1386</v>
      </c>
      <c r="G7927">
        <v>20265</v>
      </c>
      <c r="H7927" s="23"/>
    </row>
    <row r="7928" spans="1:8" x14ac:dyDescent="0.25">
      <c r="A7928">
        <v>14887</v>
      </c>
      <c r="B7928" t="s">
        <v>23953</v>
      </c>
      <c r="C7928" t="s">
        <v>23954</v>
      </c>
      <c r="D7928" s="23"/>
      <c r="E7928" t="s">
        <v>1564</v>
      </c>
      <c r="F7928" t="s">
        <v>1386</v>
      </c>
      <c r="G7928">
        <v>19288</v>
      </c>
      <c r="H7928" s="23"/>
    </row>
    <row r="7929" spans="1:8" x14ac:dyDescent="0.25">
      <c r="A7929">
        <v>14157</v>
      </c>
      <c r="B7929" t="s">
        <v>10991</v>
      </c>
      <c r="C7929" t="s">
        <v>10991</v>
      </c>
      <c r="D7929" s="23">
        <v>26755145000196</v>
      </c>
      <c r="E7929" t="s">
        <v>9601</v>
      </c>
      <c r="F7929" t="s">
        <v>1386</v>
      </c>
      <c r="G7929">
        <v>22057</v>
      </c>
      <c r="H7929" s="23" t="s">
        <v>10992</v>
      </c>
    </row>
    <row r="7930" spans="1:8" x14ac:dyDescent="0.25">
      <c r="A7930">
        <v>12977</v>
      </c>
      <c r="B7930" t="s">
        <v>23955</v>
      </c>
      <c r="C7930" t="s">
        <v>23955</v>
      </c>
      <c r="D7930" s="23"/>
      <c r="E7930" t="s">
        <v>1564</v>
      </c>
      <c r="F7930" t="s">
        <v>1386</v>
      </c>
      <c r="G7930">
        <v>20021</v>
      </c>
      <c r="H7930" s="23"/>
    </row>
    <row r="7931" spans="1:8" x14ac:dyDescent="0.25">
      <c r="A7931">
        <v>11605</v>
      </c>
      <c r="B7931" t="s">
        <v>23956</v>
      </c>
      <c r="C7931" t="s">
        <v>23954</v>
      </c>
      <c r="D7931" s="23"/>
      <c r="E7931" t="s">
        <v>1422</v>
      </c>
      <c r="F7931" t="s">
        <v>1386</v>
      </c>
      <c r="G7931">
        <v>5806</v>
      </c>
      <c r="H7931" s="23"/>
    </row>
    <row r="7932" spans="1:8" x14ac:dyDescent="0.25">
      <c r="A7932">
        <v>1452</v>
      </c>
      <c r="B7932" t="s">
        <v>10993</v>
      </c>
      <c r="C7932" t="s">
        <v>10994</v>
      </c>
      <c r="D7932" s="23">
        <v>10845418000153</v>
      </c>
      <c r="E7932" t="s">
        <v>2687</v>
      </c>
      <c r="F7932" t="s">
        <v>1386</v>
      </c>
      <c r="G7932">
        <v>2728</v>
      </c>
      <c r="H7932" s="23" t="s">
        <v>10995</v>
      </c>
    </row>
    <row r="7933" spans="1:8" x14ac:dyDescent="0.25">
      <c r="A7933">
        <v>14787</v>
      </c>
      <c r="B7933" t="s">
        <v>23957</v>
      </c>
      <c r="C7933" t="s">
        <v>23958</v>
      </c>
      <c r="D7933" s="23"/>
      <c r="E7933" t="s">
        <v>1422</v>
      </c>
      <c r="F7933" t="s">
        <v>1386</v>
      </c>
      <c r="G7933">
        <v>22714</v>
      </c>
      <c r="H7933" s="23"/>
    </row>
    <row r="7934" spans="1:8" x14ac:dyDescent="0.25">
      <c r="A7934">
        <v>9032</v>
      </c>
      <c r="B7934" t="s">
        <v>23959</v>
      </c>
      <c r="C7934" t="s">
        <v>23959</v>
      </c>
      <c r="D7934" s="23"/>
      <c r="E7934" t="s">
        <v>2138</v>
      </c>
      <c r="F7934" t="s">
        <v>1386</v>
      </c>
      <c r="G7934">
        <v>13563</v>
      </c>
      <c r="H7934" s="23"/>
    </row>
    <row r="7935" spans="1:8" x14ac:dyDescent="0.25">
      <c r="A7935">
        <v>9535</v>
      </c>
      <c r="B7935" t="s">
        <v>10996</v>
      </c>
      <c r="C7935" t="s">
        <v>10996</v>
      </c>
      <c r="D7935" s="23">
        <v>20111760000183</v>
      </c>
      <c r="E7935" t="s">
        <v>1510</v>
      </c>
      <c r="F7935" t="s">
        <v>1386</v>
      </c>
      <c r="G7935">
        <v>14231</v>
      </c>
      <c r="H7935" s="23">
        <v>162329911</v>
      </c>
    </row>
    <row r="7936" spans="1:8" x14ac:dyDescent="0.25">
      <c r="A7936">
        <v>2085</v>
      </c>
      <c r="B7936" t="s">
        <v>10997</v>
      </c>
      <c r="C7936" t="s">
        <v>10998</v>
      </c>
      <c r="D7936" s="23">
        <v>2180905000116</v>
      </c>
      <c r="E7936" t="s">
        <v>1385</v>
      </c>
      <c r="F7936" t="s">
        <v>1386</v>
      </c>
      <c r="G7936">
        <v>3361</v>
      </c>
      <c r="H7936" s="23">
        <v>161211976</v>
      </c>
    </row>
    <row r="7937" spans="1:8" x14ac:dyDescent="0.25">
      <c r="A7937">
        <v>11680</v>
      </c>
      <c r="B7937" t="s">
        <v>10999</v>
      </c>
      <c r="C7937" t="s">
        <v>11000</v>
      </c>
      <c r="D7937" s="23">
        <v>4363021000122</v>
      </c>
      <c r="E7937" t="s">
        <v>1385</v>
      </c>
      <c r="F7937" t="s">
        <v>1386</v>
      </c>
      <c r="G7937">
        <v>17608</v>
      </c>
      <c r="H7937" s="23">
        <v>161311156</v>
      </c>
    </row>
    <row r="7938" spans="1:8" x14ac:dyDescent="0.25">
      <c r="A7938">
        <v>2051</v>
      </c>
      <c r="B7938" t="s">
        <v>11001</v>
      </c>
      <c r="C7938" t="s">
        <v>11002</v>
      </c>
      <c r="D7938" s="23">
        <v>2032333000128</v>
      </c>
      <c r="E7938" t="s">
        <v>1385</v>
      </c>
      <c r="F7938" t="s">
        <v>1386</v>
      </c>
      <c r="G7938">
        <v>3327</v>
      </c>
      <c r="H7938" s="23">
        <v>161174370</v>
      </c>
    </row>
    <row r="7939" spans="1:8" x14ac:dyDescent="0.25">
      <c r="A7939">
        <v>11110</v>
      </c>
      <c r="B7939" t="s">
        <v>11003</v>
      </c>
      <c r="C7939" t="s">
        <v>11003</v>
      </c>
      <c r="D7939" s="23">
        <v>7255770000124</v>
      </c>
      <c r="E7939" t="s">
        <v>1527</v>
      </c>
      <c r="F7939" t="s">
        <v>1386</v>
      </c>
      <c r="G7939">
        <v>16909</v>
      </c>
      <c r="H7939" s="23">
        <v>161453953</v>
      </c>
    </row>
    <row r="7940" spans="1:8" x14ac:dyDescent="0.25">
      <c r="A7940">
        <v>6027</v>
      </c>
      <c r="B7940" t="s">
        <v>11004</v>
      </c>
      <c r="C7940" t="s">
        <v>11005</v>
      </c>
      <c r="D7940" s="23">
        <v>18634732000107</v>
      </c>
      <c r="E7940" t="s">
        <v>1422</v>
      </c>
      <c r="F7940" t="s">
        <v>1386</v>
      </c>
      <c r="G7940">
        <v>9346</v>
      </c>
      <c r="H7940" s="23" t="s">
        <v>1438</v>
      </c>
    </row>
    <row r="7941" spans="1:8" x14ac:dyDescent="0.25">
      <c r="A7941">
        <v>12478</v>
      </c>
      <c r="B7941" t="s">
        <v>11006</v>
      </c>
      <c r="C7941" t="s">
        <v>11006</v>
      </c>
      <c r="D7941" s="23">
        <v>39962425000117</v>
      </c>
      <c r="E7941" t="s">
        <v>1385</v>
      </c>
      <c r="F7941" t="s">
        <v>1386</v>
      </c>
      <c r="G7941">
        <v>19249</v>
      </c>
      <c r="H7941" s="23">
        <v>163831122</v>
      </c>
    </row>
    <row r="7942" spans="1:8" x14ac:dyDescent="0.25">
      <c r="A7942">
        <v>7846</v>
      </c>
      <c r="B7942" t="s">
        <v>23960</v>
      </c>
      <c r="C7942" t="s">
        <v>23960</v>
      </c>
      <c r="D7942" s="23"/>
      <c r="E7942" t="s">
        <v>2050</v>
      </c>
      <c r="F7942" t="s">
        <v>1386</v>
      </c>
      <c r="G7942">
        <v>12156</v>
      </c>
      <c r="H7942" s="23"/>
    </row>
    <row r="7943" spans="1:8" x14ac:dyDescent="0.25">
      <c r="A7943">
        <v>6420</v>
      </c>
      <c r="B7943" t="s">
        <v>11007</v>
      </c>
      <c r="C7943" t="s">
        <v>11007</v>
      </c>
      <c r="D7943" s="23">
        <v>19194854000184</v>
      </c>
      <c r="E7943" t="s">
        <v>2047</v>
      </c>
      <c r="F7943" t="s">
        <v>1386</v>
      </c>
      <c r="G7943">
        <v>9962</v>
      </c>
      <c r="H7943" s="23">
        <v>162229801</v>
      </c>
    </row>
    <row r="7944" spans="1:8" x14ac:dyDescent="0.25">
      <c r="A7944">
        <v>10790</v>
      </c>
      <c r="B7944" t="s">
        <v>11008</v>
      </c>
      <c r="C7944" t="s">
        <v>11008</v>
      </c>
      <c r="D7944" s="23">
        <v>33381003000171</v>
      </c>
      <c r="E7944" t="s">
        <v>1385</v>
      </c>
      <c r="F7944" t="s">
        <v>1386</v>
      </c>
      <c r="G7944">
        <v>16240</v>
      </c>
      <c r="H7944" s="23" t="s">
        <v>1438</v>
      </c>
    </row>
    <row r="7945" spans="1:8" x14ac:dyDescent="0.25">
      <c r="A7945">
        <v>2860</v>
      </c>
      <c r="B7945" t="s">
        <v>11009</v>
      </c>
      <c r="C7945" t="s">
        <v>11010</v>
      </c>
      <c r="D7945" s="23">
        <v>4804897000167</v>
      </c>
      <c r="E7945" t="s">
        <v>1805</v>
      </c>
      <c r="F7945" t="s">
        <v>1386</v>
      </c>
      <c r="G7945">
        <v>4136</v>
      </c>
      <c r="H7945" s="23" t="s">
        <v>11011</v>
      </c>
    </row>
    <row r="7946" spans="1:8" x14ac:dyDescent="0.25">
      <c r="A7946">
        <v>4301</v>
      </c>
      <c r="B7946" t="s">
        <v>23961</v>
      </c>
      <c r="C7946" t="s">
        <v>23961</v>
      </c>
      <c r="D7946" s="23"/>
      <c r="E7946" t="s">
        <v>1422</v>
      </c>
      <c r="F7946" t="s">
        <v>1386</v>
      </c>
      <c r="G7946">
        <v>1805</v>
      </c>
      <c r="H7946" s="23"/>
    </row>
    <row r="7947" spans="1:8" x14ac:dyDescent="0.25">
      <c r="A7947">
        <v>5612</v>
      </c>
      <c r="B7947" t="s">
        <v>23962</v>
      </c>
      <c r="C7947" t="s">
        <v>23962</v>
      </c>
      <c r="D7947" s="23"/>
      <c r="E7947" t="s">
        <v>1541</v>
      </c>
      <c r="F7947" t="s">
        <v>1386</v>
      </c>
      <c r="G7947">
        <v>8669</v>
      </c>
      <c r="H7947" s="23"/>
    </row>
    <row r="7948" spans="1:8" x14ac:dyDescent="0.25">
      <c r="A7948">
        <v>8320</v>
      </c>
      <c r="B7948" t="s">
        <v>11012</v>
      </c>
      <c r="C7948" t="s">
        <v>11012</v>
      </c>
      <c r="D7948" s="23">
        <v>18543544000165</v>
      </c>
      <c r="E7948" t="s">
        <v>1385</v>
      </c>
      <c r="F7948" t="s">
        <v>1386</v>
      </c>
      <c r="G7948">
        <v>12584</v>
      </c>
      <c r="H7948" s="23">
        <v>162174918</v>
      </c>
    </row>
    <row r="7949" spans="1:8" x14ac:dyDescent="0.25">
      <c r="A7949">
        <v>9218</v>
      </c>
      <c r="B7949" t="s">
        <v>11013</v>
      </c>
      <c r="C7949" t="s">
        <v>11013</v>
      </c>
      <c r="D7949" s="23">
        <v>27022364000129</v>
      </c>
      <c r="E7949" t="s">
        <v>1851</v>
      </c>
      <c r="F7949" t="s">
        <v>1386</v>
      </c>
      <c r="G7949">
        <v>13715</v>
      </c>
      <c r="H7949" s="23">
        <v>162878842</v>
      </c>
    </row>
    <row r="7950" spans="1:8" x14ac:dyDescent="0.25">
      <c r="A7950">
        <v>10455</v>
      </c>
      <c r="B7950" t="s">
        <v>23963</v>
      </c>
      <c r="C7950" t="s">
        <v>23963</v>
      </c>
      <c r="D7950" s="23"/>
      <c r="E7950" t="s">
        <v>1572</v>
      </c>
      <c r="F7950" t="s">
        <v>1386</v>
      </c>
      <c r="G7950">
        <v>15783</v>
      </c>
      <c r="H7950" s="23"/>
    </row>
    <row r="7951" spans="1:8" x14ac:dyDescent="0.25">
      <c r="A7951">
        <v>8095</v>
      </c>
      <c r="B7951" t="s">
        <v>23964</v>
      </c>
      <c r="C7951" t="s">
        <v>23965</v>
      </c>
      <c r="D7951" s="23"/>
      <c r="E7951" t="s">
        <v>1397</v>
      </c>
      <c r="F7951" t="s">
        <v>1398</v>
      </c>
      <c r="G7951">
        <v>12377</v>
      </c>
      <c r="H7951" s="23"/>
    </row>
    <row r="7952" spans="1:8" x14ac:dyDescent="0.25">
      <c r="A7952">
        <v>3507</v>
      </c>
      <c r="B7952" t="s">
        <v>11014</v>
      </c>
      <c r="C7952" t="s">
        <v>11015</v>
      </c>
      <c r="D7952" s="23">
        <v>7943260000140</v>
      </c>
      <c r="E7952" t="s">
        <v>1700</v>
      </c>
      <c r="F7952" t="s">
        <v>1386</v>
      </c>
      <c r="G7952">
        <v>4783</v>
      </c>
      <c r="H7952" s="23">
        <v>161482082</v>
      </c>
    </row>
    <row r="7953" spans="1:8" x14ac:dyDescent="0.25">
      <c r="A7953">
        <v>9180</v>
      </c>
      <c r="B7953" t="s">
        <v>11016</v>
      </c>
      <c r="C7953" t="s">
        <v>11016</v>
      </c>
      <c r="D7953" s="23">
        <v>22427684000145</v>
      </c>
      <c r="E7953" t="s">
        <v>1718</v>
      </c>
      <c r="F7953" t="s">
        <v>1386</v>
      </c>
      <c r="G7953">
        <v>13688</v>
      </c>
      <c r="H7953" s="23">
        <v>162548400</v>
      </c>
    </row>
    <row r="7954" spans="1:8" x14ac:dyDescent="0.25">
      <c r="A7954">
        <v>5355</v>
      </c>
      <c r="B7954" t="s">
        <v>11017</v>
      </c>
      <c r="C7954" t="s">
        <v>11017</v>
      </c>
      <c r="D7954" s="23"/>
      <c r="E7954" t="s">
        <v>1564</v>
      </c>
      <c r="F7954" t="s">
        <v>1386</v>
      </c>
      <c r="G7954">
        <v>8388</v>
      </c>
      <c r="H7954" s="23"/>
    </row>
    <row r="7955" spans="1:8" x14ac:dyDescent="0.25">
      <c r="A7955">
        <v>8527</v>
      </c>
      <c r="B7955" t="s">
        <v>11017</v>
      </c>
      <c r="C7955" t="s">
        <v>11018</v>
      </c>
      <c r="D7955" s="23">
        <v>25275923000187</v>
      </c>
      <c r="E7955" t="s">
        <v>1564</v>
      </c>
      <c r="F7955" t="s">
        <v>1386</v>
      </c>
      <c r="G7955">
        <v>13031</v>
      </c>
      <c r="H7955" s="23" t="s">
        <v>1438</v>
      </c>
    </row>
    <row r="7956" spans="1:8" x14ac:dyDescent="0.25">
      <c r="A7956">
        <v>12226</v>
      </c>
      <c r="B7956" t="s">
        <v>11019</v>
      </c>
      <c r="C7956" t="s">
        <v>11019</v>
      </c>
      <c r="D7956" s="23">
        <v>31483455000139</v>
      </c>
      <c r="E7956" t="s">
        <v>1430</v>
      </c>
      <c r="F7956" t="s">
        <v>1415</v>
      </c>
      <c r="G7956">
        <v>18820</v>
      </c>
      <c r="H7956" s="23">
        <v>79173845</v>
      </c>
    </row>
    <row r="7957" spans="1:8" x14ac:dyDescent="0.25">
      <c r="A7957">
        <v>10243</v>
      </c>
      <c r="B7957" t="s">
        <v>23966</v>
      </c>
      <c r="C7957" t="s">
        <v>23966</v>
      </c>
      <c r="D7957" s="23"/>
      <c r="E7957" t="s">
        <v>1385</v>
      </c>
      <c r="F7957" t="s">
        <v>1386</v>
      </c>
      <c r="G7957">
        <v>15455</v>
      </c>
      <c r="H7957" s="23"/>
    </row>
    <row r="7958" spans="1:8" x14ac:dyDescent="0.25">
      <c r="A7958">
        <v>8339</v>
      </c>
      <c r="B7958" t="s">
        <v>11020</v>
      </c>
      <c r="C7958" t="s">
        <v>11020</v>
      </c>
      <c r="D7958" s="23">
        <v>8781510000155</v>
      </c>
      <c r="E7958" t="s">
        <v>1795</v>
      </c>
      <c r="F7958" t="s">
        <v>1386</v>
      </c>
      <c r="G7958">
        <v>12601</v>
      </c>
      <c r="H7958" s="23">
        <v>160523842</v>
      </c>
    </row>
    <row r="7959" spans="1:8" x14ac:dyDescent="0.25">
      <c r="A7959">
        <v>325</v>
      </c>
      <c r="B7959" t="s">
        <v>23967</v>
      </c>
      <c r="C7959" t="s">
        <v>23967</v>
      </c>
      <c r="D7959" s="23"/>
      <c r="E7959" t="s">
        <v>3083</v>
      </c>
      <c r="F7959" t="s">
        <v>1386</v>
      </c>
      <c r="G7959">
        <v>1601</v>
      </c>
      <c r="H7959" s="23"/>
    </row>
    <row r="7960" spans="1:8" x14ac:dyDescent="0.25">
      <c r="A7960">
        <v>1109</v>
      </c>
      <c r="B7960" t="s">
        <v>23968</v>
      </c>
      <c r="C7960" t="s">
        <v>23968</v>
      </c>
      <c r="D7960" s="23"/>
      <c r="E7960" t="s">
        <v>1385</v>
      </c>
      <c r="F7960" t="s">
        <v>1386</v>
      </c>
      <c r="G7960">
        <v>2385</v>
      </c>
      <c r="H7960" s="23"/>
    </row>
    <row r="7961" spans="1:8" x14ac:dyDescent="0.25">
      <c r="A7961">
        <v>7156</v>
      </c>
      <c r="B7961" t="s">
        <v>23969</v>
      </c>
      <c r="C7961" t="s">
        <v>23970</v>
      </c>
      <c r="D7961" s="23"/>
      <c r="E7961" t="s">
        <v>1422</v>
      </c>
      <c r="F7961" t="s">
        <v>1386</v>
      </c>
      <c r="G7961">
        <v>223</v>
      </c>
      <c r="H7961" s="23"/>
    </row>
    <row r="7962" spans="1:8" x14ac:dyDescent="0.25">
      <c r="A7962">
        <v>9706</v>
      </c>
      <c r="B7962" t="s">
        <v>11021</v>
      </c>
      <c r="C7962" t="s">
        <v>11021</v>
      </c>
      <c r="D7962" s="23">
        <v>24009832000137</v>
      </c>
      <c r="E7962" t="s">
        <v>1700</v>
      </c>
      <c r="F7962" t="s">
        <v>1386</v>
      </c>
      <c r="G7962">
        <v>14404</v>
      </c>
      <c r="H7962" s="23">
        <v>162655142</v>
      </c>
    </row>
    <row r="7963" spans="1:8" x14ac:dyDescent="0.25">
      <c r="A7963">
        <v>8917</v>
      </c>
      <c r="B7963" t="s">
        <v>23971</v>
      </c>
      <c r="C7963" t="s">
        <v>23971</v>
      </c>
      <c r="D7963" s="23"/>
      <c r="E7963" t="s">
        <v>1732</v>
      </c>
      <c r="F7963" t="s">
        <v>1386</v>
      </c>
      <c r="G7963">
        <v>13454</v>
      </c>
      <c r="H7963" s="23"/>
    </row>
    <row r="7964" spans="1:8" x14ac:dyDescent="0.25">
      <c r="A7964">
        <v>6364</v>
      </c>
      <c r="B7964" t="s">
        <v>23972</v>
      </c>
      <c r="C7964" t="s">
        <v>23972</v>
      </c>
      <c r="D7964" s="23"/>
      <c r="E7964" t="s">
        <v>1385</v>
      </c>
      <c r="F7964" t="s">
        <v>1386</v>
      </c>
      <c r="G7964">
        <v>9906</v>
      </c>
      <c r="H7964" s="23"/>
    </row>
    <row r="7965" spans="1:8" x14ac:dyDescent="0.25">
      <c r="A7965">
        <v>7826</v>
      </c>
      <c r="B7965" t="s">
        <v>11022</v>
      </c>
      <c r="C7965" t="s">
        <v>11023</v>
      </c>
      <c r="D7965" s="23">
        <v>23091847000124</v>
      </c>
      <c r="E7965" t="s">
        <v>2299</v>
      </c>
      <c r="F7965" t="s">
        <v>1386</v>
      </c>
      <c r="G7965">
        <v>12131</v>
      </c>
      <c r="H7965" s="23">
        <v>162576242</v>
      </c>
    </row>
    <row r="7966" spans="1:8" x14ac:dyDescent="0.25">
      <c r="A7966">
        <v>6069</v>
      </c>
      <c r="B7966" t="s">
        <v>23973</v>
      </c>
      <c r="C7966" t="s">
        <v>23974</v>
      </c>
      <c r="D7966" s="23"/>
      <c r="E7966" t="s">
        <v>3083</v>
      </c>
      <c r="F7966" t="s">
        <v>1386</v>
      </c>
      <c r="G7966">
        <v>8825</v>
      </c>
      <c r="H7966" s="23"/>
    </row>
    <row r="7967" spans="1:8" x14ac:dyDescent="0.25">
      <c r="A7967">
        <v>12655</v>
      </c>
      <c r="B7967" t="s">
        <v>23975</v>
      </c>
      <c r="C7967" t="s">
        <v>23974</v>
      </c>
      <c r="D7967" s="23"/>
      <c r="E7967" t="s">
        <v>1792</v>
      </c>
      <c r="F7967" t="s">
        <v>1386</v>
      </c>
      <c r="G7967">
        <v>19528</v>
      </c>
      <c r="H7967" s="23"/>
    </row>
    <row r="7968" spans="1:8" x14ac:dyDescent="0.25">
      <c r="A7968">
        <v>10013</v>
      </c>
      <c r="B7968" t="s">
        <v>11024</v>
      </c>
      <c r="C7968" t="s">
        <v>11024</v>
      </c>
      <c r="D7968" s="23">
        <v>11787115000194</v>
      </c>
      <c r="E7968" t="s">
        <v>1732</v>
      </c>
      <c r="F7968" t="s">
        <v>1386</v>
      </c>
      <c r="G7968">
        <v>14798</v>
      </c>
      <c r="H7968" s="23">
        <v>161685986</v>
      </c>
    </row>
    <row r="7969" spans="1:8" x14ac:dyDescent="0.25">
      <c r="A7969">
        <v>13708</v>
      </c>
      <c r="B7969" t="s">
        <v>11025</v>
      </c>
      <c r="C7969" t="s">
        <v>11025</v>
      </c>
      <c r="D7969" s="23">
        <v>47656401000168</v>
      </c>
      <c r="E7969" t="s">
        <v>1732</v>
      </c>
      <c r="F7969" t="s">
        <v>1386</v>
      </c>
      <c r="G7969">
        <v>21355</v>
      </c>
      <c r="H7969" s="23">
        <v>164427198</v>
      </c>
    </row>
    <row r="7970" spans="1:8" x14ac:dyDescent="0.25">
      <c r="A7970">
        <v>15262</v>
      </c>
      <c r="B7970" t="s">
        <v>23976</v>
      </c>
      <c r="C7970" t="s">
        <v>23976</v>
      </c>
      <c r="D7970" s="23"/>
      <c r="E7970" t="s">
        <v>1572</v>
      </c>
      <c r="F7970" t="s">
        <v>1386</v>
      </c>
      <c r="G7970">
        <v>24373</v>
      </c>
      <c r="H7970" s="23"/>
    </row>
    <row r="7971" spans="1:8" x14ac:dyDescent="0.25">
      <c r="A7971">
        <v>1798</v>
      </c>
      <c r="B7971" t="s">
        <v>11026</v>
      </c>
      <c r="C7971" t="s">
        <v>11027</v>
      </c>
      <c r="D7971" s="23">
        <v>12794586000192</v>
      </c>
      <c r="E7971" t="s">
        <v>1789</v>
      </c>
      <c r="F7971" t="s">
        <v>1386</v>
      </c>
      <c r="G7971">
        <v>3074</v>
      </c>
      <c r="H7971" s="23">
        <v>161798969</v>
      </c>
    </row>
    <row r="7972" spans="1:8" x14ac:dyDescent="0.25">
      <c r="A7972">
        <v>3292</v>
      </c>
      <c r="B7972" t="s">
        <v>11028</v>
      </c>
      <c r="C7972" t="s">
        <v>11029</v>
      </c>
      <c r="D7972" s="23">
        <v>70120530000159</v>
      </c>
      <c r="E7972" t="s">
        <v>1385</v>
      </c>
      <c r="F7972" t="s">
        <v>1386</v>
      </c>
      <c r="G7972">
        <v>4568</v>
      </c>
      <c r="H7972" s="23">
        <v>161037917</v>
      </c>
    </row>
    <row r="7973" spans="1:8" x14ac:dyDescent="0.25">
      <c r="A7973">
        <v>11792</v>
      </c>
      <c r="B7973" t="s">
        <v>11030</v>
      </c>
      <c r="C7973" t="s">
        <v>11030</v>
      </c>
      <c r="D7973" s="23">
        <v>28165380000133</v>
      </c>
      <c r="E7973" t="s">
        <v>1385</v>
      </c>
      <c r="F7973" t="s">
        <v>1386</v>
      </c>
      <c r="G7973">
        <v>18088</v>
      </c>
      <c r="H7973" s="23">
        <v>162972245</v>
      </c>
    </row>
    <row r="7974" spans="1:8" x14ac:dyDescent="0.25">
      <c r="A7974">
        <v>3525</v>
      </c>
      <c r="B7974" t="s">
        <v>11031</v>
      </c>
      <c r="C7974" t="s">
        <v>11032</v>
      </c>
      <c r="D7974" s="23">
        <v>8012514000179</v>
      </c>
      <c r="E7974" t="s">
        <v>1385</v>
      </c>
      <c r="F7974" t="s">
        <v>1386</v>
      </c>
      <c r="G7974">
        <v>4801</v>
      </c>
      <c r="H7974" s="23">
        <v>161484956</v>
      </c>
    </row>
    <row r="7975" spans="1:8" x14ac:dyDescent="0.25">
      <c r="A7975">
        <v>583</v>
      </c>
      <c r="B7975" t="s">
        <v>23977</v>
      </c>
      <c r="C7975" t="s">
        <v>23977</v>
      </c>
      <c r="D7975" s="23"/>
      <c r="E7975" t="s">
        <v>1583</v>
      </c>
      <c r="F7975" t="s">
        <v>1386</v>
      </c>
      <c r="G7975">
        <v>1859</v>
      </c>
      <c r="H7975" s="23"/>
    </row>
    <row r="7976" spans="1:8" x14ac:dyDescent="0.25">
      <c r="A7976">
        <v>797</v>
      </c>
      <c r="B7976" t="s">
        <v>23978</v>
      </c>
      <c r="C7976" t="s">
        <v>11036</v>
      </c>
      <c r="D7976" s="23"/>
      <c r="E7976" t="s">
        <v>1530</v>
      </c>
      <c r="F7976" t="s">
        <v>1386</v>
      </c>
      <c r="G7976">
        <v>2073</v>
      </c>
      <c r="H7976" s="23"/>
    </row>
    <row r="7977" spans="1:8" x14ac:dyDescent="0.25">
      <c r="A7977">
        <v>5149</v>
      </c>
      <c r="B7977" t="s">
        <v>11033</v>
      </c>
      <c r="C7977" t="s">
        <v>11034</v>
      </c>
      <c r="D7977" s="23">
        <v>14587733000189</v>
      </c>
      <c r="E7977" t="s">
        <v>1530</v>
      </c>
      <c r="F7977" t="s">
        <v>1386</v>
      </c>
      <c r="G7977">
        <v>8190</v>
      </c>
      <c r="H7977" s="23">
        <v>161916147</v>
      </c>
    </row>
    <row r="7978" spans="1:8" x14ac:dyDescent="0.25">
      <c r="A7978">
        <v>763</v>
      </c>
      <c r="B7978" t="s">
        <v>23979</v>
      </c>
      <c r="C7978" t="s">
        <v>23979</v>
      </c>
      <c r="D7978" s="23"/>
      <c r="E7978" t="s">
        <v>1572</v>
      </c>
      <c r="F7978" t="s">
        <v>1386</v>
      </c>
      <c r="G7978">
        <v>2039</v>
      </c>
      <c r="H7978" s="23"/>
    </row>
    <row r="7979" spans="1:8" x14ac:dyDescent="0.25">
      <c r="A7979">
        <v>365</v>
      </c>
      <c r="B7979" t="s">
        <v>23980</v>
      </c>
      <c r="C7979" t="s">
        <v>23980</v>
      </c>
      <c r="D7979" s="23"/>
      <c r="E7979" t="s">
        <v>1792</v>
      </c>
      <c r="F7979" t="s">
        <v>1386</v>
      </c>
      <c r="G7979">
        <v>1641</v>
      </c>
      <c r="H7979" s="23"/>
    </row>
    <row r="7980" spans="1:8" x14ac:dyDescent="0.25">
      <c r="A7980">
        <v>10032</v>
      </c>
      <c r="B7980" t="s">
        <v>11035</v>
      </c>
      <c r="C7980" t="s">
        <v>11035</v>
      </c>
      <c r="D7980" s="23"/>
      <c r="E7980" t="s">
        <v>1422</v>
      </c>
      <c r="F7980" t="s">
        <v>1386</v>
      </c>
      <c r="G7980">
        <v>14836</v>
      </c>
      <c r="H7980" s="23"/>
    </row>
    <row r="7981" spans="1:8" x14ac:dyDescent="0.25">
      <c r="A7981">
        <v>15018</v>
      </c>
      <c r="B7981" t="s">
        <v>11035</v>
      </c>
      <c r="C7981" t="s">
        <v>11036</v>
      </c>
      <c r="D7981" s="23">
        <v>55572196000180</v>
      </c>
      <c r="E7981" t="s">
        <v>1422</v>
      </c>
      <c r="F7981" t="s">
        <v>1386</v>
      </c>
      <c r="G7981">
        <v>23690</v>
      </c>
      <c r="H7981" s="23" t="s">
        <v>1438</v>
      </c>
    </row>
    <row r="7982" spans="1:8" x14ac:dyDescent="0.25">
      <c r="A7982">
        <v>4194</v>
      </c>
      <c r="B7982" t="s">
        <v>11037</v>
      </c>
      <c r="C7982" t="s">
        <v>11038</v>
      </c>
      <c r="D7982" s="23">
        <v>8784627000192</v>
      </c>
      <c r="E7982" t="s">
        <v>1422</v>
      </c>
      <c r="F7982" t="s">
        <v>1386</v>
      </c>
      <c r="G7982">
        <v>6834</v>
      </c>
      <c r="H7982" s="23">
        <v>161518869</v>
      </c>
    </row>
    <row r="7983" spans="1:8" x14ac:dyDescent="0.25">
      <c r="A7983">
        <v>4940</v>
      </c>
      <c r="B7983" t="s">
        <v>23981</v>
      </c>
      <c r="C7983" t="s">
        <v>23981</v>
      </c>
      <c r="D7983" s="23"/>
      <c r="E7983" t="s">
        <v>1492</v>
      </c>
      <c r="F7983" t="s">
        <v>1398</v>
      </c>
      <c r="G7983">
        <v>7941</v>
      </c>
      <c r="H7983" s="23"/>
    </row>
    <row r="7984" spans="1:8" x14ac:dyDescent="0.25">
      <c r="A7984">
        <v>4938</v>
      </c>
      <c r="B7984" t="s">
        <v>23982</v>
      </c>
      <c r="C7984" t="s">
        <v>23983</v>
      </c>
      <c r="D7984" s="23"/>
      <c r="E7984" t="s">
        <v>1422</v>
      </c>
      <c r="F7984" t="s">
        <v>1386</v>
      </c>
      <c r="G7984">
        <v>5613</v>
      </c>
      <c r="H7984" s="23"/>
    </row>
    <row r="7985" spans="1:8" x14ac:dyDescent="0.25">
      <c r="A7985">
        <v>650</v>
      </c>
      <c r="B7985" t="s">
        <v>23984</v>
      </c>
      <c r="C7985" t="s">
        <v>23984</v>
      </c>
      <c r="D7985" s="23"/>
      <c r="E7985" t="s">
        <v>1851</v>
      </c>
      <c r="F7985" t="s">
        <v>1386</v>
      </c>
      <c r="G7985">
        <v>1926</v>
      </c>
      <c r="H7985" s="23"/>
    </row>
    <row r="7986" spans="1:8" x14ac:dyDescent="0.25">
      <c r="A7986">
        <v>10641</v>
      </c>
      <c r="B7986" t="s">
        <v>11039</v>
      </c>
      <c r="C7986" t="s">
        <v>11040</v>
      </c>
      <c r="D7986" s="23">
        <v>2075405000114</v>
      </c>
      <c r="E7986" t="s">
        <v>11041</v>
      </c>
      <c r="F7986" t="s">
        <v>1398</v>
      </c>
      <c r="G7986">
        <v>16019</v>
      </c>
      <c r="H7986" s="23">
        <v>200789295</v>
      </c>
    </row>
    <row r="7987" spans="1:8" x14ac:dyDescent="0.25">
      <c r="A7987">
        <v>15244</v>
      </c>
      <c r="B7987" t="s">
        <v>11039</v>
      </c>
      <c r="C7987" t="s">
        <v>11039</v>
      </c>
      <c r="D7987" s="23">
        <v>2075405000203</v>
      </c>
      <c r="E7987" t="s">
        <v>11041</v>
      </c>
      <c r="F7987" t="s">
        <v>1398</v>
      </c>
      <c r="G7987">
        <v>24348</v>
      </c>
      <c r="H7987" s="23">
        <v>202581616</v>
      </c>
    </row>
    <row r="7988" spans="1:8" x14ac:dyDescent="0.25">
      <c r="A7988">
        <v>5742</v>
      </c>
      <c r="B7988" t="s">
        <v>23985</v>
      </c>
      <c r="C7988" t="s">
        <v>11036</v>
      </c>
      <c r="D7988" s="23"/>
      <c r="E7988" t="s">
        <v>1422</v>
      </c>
      <c r="F7988" t="s">
        <v>1386</v>
      </c>
      <c r="G7988">
        <v>5758</v>
      </c>
      <c r="H7988" s="23"/>
    </row>
    <row r="7989" spans="1:8" x14ac:dyDescent="0.25">
      <c r="A7989">
        <v>2274</v>
      </c>
      <c r="B7989" t="s">
        <v>11042</v>
      </c>
      <c r="C7989" t="s">
        <v>11043</v>
      </c>
      <c r="D7989" s="23">
        <v>2825575000179</v>
      </c>
      <c r="E7989" t="s">
        <v>2138</v>
      </c>
      <c r="F7989" t="s">
        <v>1386</v>
      </c>
      <c r="G7989">
        <v>3550</v>
      </c>
      <c r="H7989" s="23">
        <v>161219152</v>
      </c>
    </row>
    <row r="7990" spans="1:8" x14ac:dyDescent="0.25">
      <c r="A7990">
        <v>1493</v>
      </c>
      <c r="B7990" t="s">
        <v>11044</v>
      </c>
      <c r="C7990" t="s">
        <v>11043</v>
      </c>
      <c r="D7990" s="23">
        <v>10988041000191</v>
      </c>
      <c r="E7990" t="s">
        <v>1510</v>
      </c>
      <c r="F7990" t="s">
        <v>1386</v>
      </c>
      <c r="G7990">
        <v>2769</v>
      </c>
      <c r="H7990" s="23">
        <v>161627528</v>
      </c>
    </row>
    <row r="7991" spans="1:8" x14ac:dyDescent="0.25">
      <c r="A7991">
        <v>9466</v>
      </c>
      <c r="B7991" t="s">
        <v>11045</v>
      </c>
      <c r="C7991" t="s">
        <v>11045</v>
      </c>
      <c r="D7991" s="23">
        <v>26247547000180</v>
      </c>
      <c r="E7991" t="s">
        <v>1670</v>
      </c>
      <c r="F7991" t="s">
        <v>1386</v>
      </c>
      <c r="G7991">
        <v>14027</v>
      </c>
      <c r="H7991" s="23">
        <v>162853874</v>
      </c>
    </row>
    <row r="7992" spans="1:8" x14ac:dyDescent="0.25">
      <c r="A7992">
        <v>5054</v>
      </c>
      <c r="B7992" t="s">
        <v>11046</v>
      </c>
      <c r="C7992" t="s">
        <v>11047</v>
      </c>
      <c r="D7992" s="23">
        <v>8281913000135</v>
      </c>
      <c r="E7992" t="s">
        <v>1422</v>
      </c>
      <c r="F7992" t="s">
        <v>1386</v>
      </c>
      <c r="G7992">
        <v>8091</v>
      </c>
      <c r="H7992" s="23">
        <v>161496148</v>
      </c>
    </row>
    <row r="7993" spans="1:8" x14ac:dyDescent="0.25">
      <c r="A7993">
        <v>9767</v>
      </c>
      <c r="B7993" t="s">
        <v>23986</v>
      </c>
      <c r="C7993" t="s">
        <v>23986</v>
      </c>
      <c r="D7993" s="23"/>
      <c r="E7993" t="s">
        <v>1732</v>
      </c>
      <c r="F7993" t="s">
        <v>1386</v>
      </c>
      <c r="G7993">
        <v>14499</v>
      </c>
      <c r="H7993" s="23"/>
    </row>
    <row r="7994" spans="1:8" x14ac:dyDescent="0.25">
      <c r="A7994">
        <v>9301</v>
      </c>
      <c r="B7994" t="s">
        <v>23987</v>
      </c>
      <c r="C7994" t="s">
        <v>11036</v>
      </c>
      <c r="D7994" s="23"/>
      <c r="E7994" t="s">
        <v>1422</v>
      </c>
      <c r="F7994" t="s">
        <v>1386</v>
      </c>
      <c r="G7994">
        <v>10223</v>
      </c>
      <c r="H7994" s="23"/>
    </row>
    <row r="7995" spans="1:8" x14ac:dyDescent="0.25">
      <c r="A7995">
        <v>9302</v>
      </c>
      <c r="B7995" t="s">
        <v>23987</v>
      </c>
      <c r="C7995" t="s">
        <v>11036</v>
      </c>
      <c r="D7995" s="23"/>
      <c r="E7995" t="s">
        <v>2050</v>
      </c>
      <c r="F7995" t="s">
        <v>1386</v>
      </c>
      <c r="G7995">
        <v>11602</v>
      </c>
      <c r="H7995" s="23"/>
    </row>
    <row r="7996" spans="1:8" x14ac:dyDescent="0.25">
      <c r="A7996">
        <v>457</v>
      </c>
      <c r="B7996" t="s">
        <v>23988</v>
      </c>
      <c r="C7996" t="s">
        <v>23988</v>
      </c>
      <c r="D7996" s="23"/>
      <c r="E7996" t="s">
        <v>1422</v>
      </c>
      <c r="F7996" t="s">
        <v>1386</v>
      </c>
      <c r="G7996">
        <v>1733</v>
      </c>
      <c r="H7996" s="23"/>
    </row>
    <row r="7997" spans="1:8" x14ac:dyDescent="0.25">
      <c r="A7997">
        <v>7831</v>
      </c>
      <c r="B7997" t="s">
        <v>23989</v>
      </c>
      <c r="C7997" t="s">
        <v>23989</v>
      </c>
      <c r="D7997" s="23"/>
      <c r="E7997" t="s">
        <v>1385</v>
      </c>
      <c r="F7997" t="s">
        <v>1386</v>
      </c>
      <c r="G7997">
        <v>12139</v>
      </c>
      <c r="H7997" s="23"/>
    </row>
    <row r="7998" spans="1:8" x14ac:dyDescent="0.25">
      <c r="A7998">
        <v>1799</v>
      </c>
      <c r="B7998" t="s">
        <v>11048</v>
      </c>
      <c r="C7998" t="s">
        <v>11049</v>
      </c>
      <c r="D7998" s="23">
        <v>12797134000164</v>
      </c>
      <c r="E7998" t="s">
        <v>1921</v>
      </c>
      <c r="F7998" t="s">
        <v>1386</v>
      </c>
      <c r="G7998">
        <v>3075</v>
      </c>
      <c r="H7998" s="23">
        <v>161764401</v>
      </c>
    </row>
    <row r="7999" spans="1:8" x14ac:dyDescent="0.25">
      <c r="A7999">
        <v>458</v>
      </c>
      <c r="B7999" t="s">
        <v>23990</v>
      </c>
      <c r="C7999" t="s">
        <v>23990</v>
      </c>
      <c r="D7999" s="23"/>
      <c r="E7999" t="s">
        <v>1422</v>
      </c>
      <c r="F7999" t="s">
        <v>1386</v>
      </c>
      <c r="G7999">
        <v>1734</v>
      </c>
      <c r="H7999" s="23"/>
    </row>
    <row r="8000" spans="1:8" x14ac:dyDescent="0.25">
      <c r="A8000">
        <v>12445</v>
      </c>
      <c r="B8000" t="s">
        <v>23991</v>
      </c>
      <c r="C8000" t="s">
        <v>23992</v>
      </c>
      <c r="D8000" s="23"/>
      <c r="E8000" t="s">
        <v>1530</v>
      </c>
      <c r="F8000" t="s">
        <v>1386</v>
      </c>
      <c r="G8000">
        <v>15302</v>
      </c>
      <c r="H8000" s="23"/>
    </row>
    <row r="8001" spans="1:8" x14ac:dyDescent="0.25">
      <c r="A8001">
        <v>6393</v>
      </c>
      <c r="B8001" t="s">
        <v>11050</v>
      </c>
      <c r="C8001" t="s">
        <v>11050</v>
      </c>
      <c r="D8001" s="23">
        <v>7340142000147</v>
      </c>
      <c r="E8001" t="s">
        <v>2433</v>
      </c>
      <c r="F8001" t="s">
        <v>1386</v>
      </c>
      <c r="G8001">
        <v>9939</v>
      </c>
      <c r="H8001" s="23">
        <v>161144268</v>
      </c>
    </row>
    <row r="8002" spans="1:8" x14ac:dyDescent="0.25">
      <c r="A8002">
        <v>4010</v>
      </c>
      <c r="B8002" t="s">
        <v>11051</v>
      </c>
      <c r="C8002" t="s">
        <v>11052</v>
      </c>
      <c r="D8002" s="23">
        <v>9339067000120</v>
      </c>
      <c r="E8002" t="s">
        <v>1921</v>
      </c>
      <c r="F8002" t="s">
        <v>1386</v>
      </c>
      <c r="G8002">
        <v>5286</v>
      </c>
      <c r="H8002" s="23">
        <v>161587780</v>
      </c>
    </row>
    <row r="8003" spans="1:8" x14ac:dyDescent="0.25">
      <c r="A8003">
        <v>12002</v>
      </c>
      <c r="B8003" t="s">
        <v>23993</v>
      </c>
      <c r="C8003" t="s">
        <v>23994</v>
      </c>
      <c r="D8003" s="23"/>
      <c r="E8003" t="s">
        <v>1792</v>
      </c>
      <c r="F8003" t="s">
        <v>1386</v>
      </c>
      <c r="G8003">
        <v>5894</v>
      </c>
      <c r="H8003" s="23"/>
    </row>
    <row r="8004" spans="1:8" x14ac:dyDescent="0.25">
      <c r="A8004">
        <v>15488</v>
      </c>
      <c r="B8004" t="s">
        <v>23995</v>
      </c>
      <c r="C8004" t="s">
        <v>23995</v>
      </c>
      <c r="D8004" s="23"/>
      <c r="E8004" t="s">
        <v>2411</v>
      </c>
      <c r="F8004" t="s">
        <v>1386</v>
      </c>
      <c r="G8004">
        <v>24687</v>
      </c>
      <c r="H8004" s="23"/>
    </row>
    <row r="8005" spans="1:8" x14ac:dyDescent="0.25">
      <c r="A8005">
        <v>2807</v>
      </c>
      <c r="B8005" t="s">
        <v>11053</v>
      </c>
      <c r="C8005" t="s">
        <v>11054</v>
      </c>
      <c r="D8005" s="23">
        <v>4584269000113</v>
      </c>
      <c r="E8005" t="s">
        <v>11055</v>
      </c>
      <c r="F8005" t="s">
        <v>1386</v>
      </c>
      <c r="G8005">
        <v>4083</v>
      </c>
      <c r="H8005" s="23">
        <v>161139213</v>
      </c>
    </row>
    <row r="8006" spans="1:8" x14ac:dyDescent="0.25">
      <c r="A8006">
        <v>291</v>
      </c>
      <c r="B8006" t="s">
        <v>23996</v>
      </c>
      <c r="C8006" t="s">
        <v>23996</v>
      </c>
      <c r="D8006" s="23"/>
      <c r="E8006" t="s">
        <v>1792</v>
      </c>
      <c r="F8006" t="s">
        <v>1386</v>
      </c>
      <c r="G8006">
        <v>1567</v>
      </c>
      <c r="H8006" s="23"/>
    </row>
    <row r="8007" spans="1:8" x14ac:dyDescent="0.25">
      <c r="A8007">
        <v>1654</v>
      </c>
      <c r="B8007" t="s">
        <v>11056</v>
      </c>
      <c r="C8007" t="s">
        <v>11057</v>
      </c>
      <c r="D8007" s="23">
        <v>11826224000173</v>
      </c>
      <c r="E8007" t="s">
        <v>2817</v>
      </c>
      <c r="F8007" t="s">
        <v>1386</v>
      </c>
      <c r="G8007">
        <v>2930</v>
      </c>
      <c r="H8007" s="23">
        <v>161674712</v>
      </c>
    </row>
    <row r="8008" spans="1:8" x14ac:dyDescent="0.25">
      <c r="A8008">
        <v>916</v>
      </c>
      <c r="B8008" t="s">
        <v>23997</v>
      </c>
      <c r="C8008" t="s">
        <v>23997</v>
      </c>
      <c r="D8008" s="23"/>
      <c r="E8008" t="s">
        <v>1527</v>
      </c>
      <c r="F8008" t="s">
        <v>1386</v>
      </c>
      <c r="G8008">
        <v>2192</v>
      </c>
      <c r="H8008" s="23"/>
    </row>
    <row r="8009" spans="1:8" x14ac:dyDescent="0.25">
      <c r="A8009">
        <v>8201</v>
      </c>
      <c r="B8009" t="s">
        <v>11058</v>
      </c>
      <c r="C8009" t="s">
        <v>11058</v>
      </c>
      <c r="D8009" s="23">
        <v>16819687000121</v>
      </c>
      <c r="E8009" t="s">
        <v>1452</v>
      </c>
      <c r="F8009" t="s">
        <v>1386</v>
      </c>
      <c r="G8009">
        <v>12471</v>
      </c>
      <c r="H8009" s="23">
        <v>162037716</v>
      </c>
    </row>
    <row r="8010" spans="1:8" x14ac:dyDescent="0.25">
      <c r="A8010">
        <v>14368</v>
      </c>
      <c r="B8010" t="s">
        <v>11059</v>
      </c>
      <c r="C8010" t="s">
        <v>11059</v>
      </c>
      <c r="D8010" s="23">
        <v>28974311000170</v>
      </c>
      <c r="E8010" t="s">
        <v>3641</v>
      </c>
      <c r="F8010" t="s">
        <v>1398</v>
      </c>
      <c r="G8010">
        <v>22627</v>
      </c>
      <c r="H8010" s="23">
        <v>204820766</v>
      </c>
    </row>
    <row r="8011" spans="1:8" x14ac:dyDescent="0.25">
      <c r="A8011">
        <v>15183</v>
      </c>
      <c r="B8011" t="s">
        <v>11059</v>
      </c>
      <c r="C8011" t="s">
        <v>11060</v>
      </c>
      <c r="D8011" s="23">
        <v>28974311000332</v>
      </c>
      <c r="E8011" t="s">
        <v>3641</v>
      </c>
      <c r="F8011" t="s">
        <v>1398</v>
      </c>
      <c r="G8011">
        <v>24255</v>
      </c>
      <c r="H8011" s="23">
        <v>206224265</v>
      </c>
    </row>
    <row r="8012" spans="1:8" x14ac:dyDescent="0.25">
      <c r="A8012">
        <v>3398</v>
      </c>
      <c r="B8012" t="s">
        <v>11061</v>
      </c>
      <c r="C8012" t="s">
        <v>11062</v>
      </c>
      <c r="D8012" s="23">
        <v>7518953000195</v>
      </c>
      <c r="E8012" t="s">
        <v>2454</v>
      </c>
      <c r="F8012" t="s">
        <v>1386</v>
      </c>
      <c r="G8012">
        <v>4674</v>
      </c>
      <c r="H8012" s="23">
        <v>161459153</v>
      </c>
    </row>
    <row r="8013" spans="1:8" x14ac:dyDescent="0.25">
      <c r="A8013">
        <v>7430</v>
      </c>
      <c r="B8013" t="s">
        <v>11063</v>
      </c>
      <c r="C8013" t="s">
        <v>11063</v>
      </c>
      <c r="D8013" s="23">
        <v>5935542000170</v>
      </c>
      <c r="E8013" t="s">
        <v>2230</v>
      </c>
      <c r="F8013" t="s">
        <v>1398</v>
      </c>
      <c r="G8013">
        <v>11345</v>
      </c>
      <c r="H8013" s="23">
        <v>200950703</v>
      </c>
    </row>
    <row r="8014" spans="1:8" x14ac:dyDescent="0.25">
      <c r="A8014">
        <v>3274</v>
      </c>
      <c r="B8014" t="s">
        <v>11064</v>
      </c>
      <c r="C8014" t="s">
        <v>11065</v>
      </c>
      <c r="D8014" s="23">
        <v>70095054000163</v>
      </c>
      <c r="E8014" t="s">
        <v>1723</v>
      </c>
      <c r="F8014" t="s">
        <v>1386</v>
      </c>
      <c r="G8014">
        <v>4550</v>
      </c>
      <c r="H8014" s="23">
        <v>161014070</v>
      </c>
    </row>
    <row r="8015" spans="1:8" x14ac:dyDescent="0.25">
      <c r="A8015">
        <v>547</v>
      </c>
      <c r="B8015" t="s">
        <v>23998</v>
      </c>
      <c r="C8015" t="s">
        <v>23998</v>
      </c>
      <c r="D8015" s="23"/>
      <c r="E8015" t="s">
        <v>1792</v>
      </c>
      <c r="F8015" t="s">
        <v>1386</v>
      </c>
      <c r="G8015">
        <v>1823</v>
      </c>
      <c r="H8015" s="23"/>
    </row>
    <row r="8016" spans="1:8" x14ac:dyDescent="0.25">
      <c r="A8016">
        <v>15440</v>
      </c>
      <c r="B8016" t="s">
        <v>23999</v>
      </c>
      <c r="C8016" t="s">
        <v>24000</v>
      </c>
      <c r="D8016" s="23"/>
      <c r="E8016" t="s">
        <v>1718</v>
      </c>
      <c r="F8016" t="s">
        <v>1386</v>
      </c>
      <c r="G8016">
        <v>24622</v>
      </c>
      <c r="H8016" s="23"/>
    </row>
    <row r="8017" spans="1:8" x14ac:dyDescent="0.25">
      <c r="A8017">
        <v>13648</v>
      </c>
      <c r="B8017" t="s">
        <v>24001</v>
      </c>
      <c r="C8017" t="s">
        <v>24002</v>
      </c>
      <c r="D8017" s="23"/>
      <c r="E8017" t="s">
        <v>1530</v>
      </c>
      <c r="F8017" t="s">
        <v>1386</v>
      </c>
      <c r="G8017">
        <v>20755</v>
      </c>
      <c r="H8017" s="23"/>
    </row>
    <row r="8018" spans="1:8" x14ac:dyDescent="0.25">
      <c r="A8018">
        <v>7882</v>
      </c>
      <c r="B8018" t="s">
        <v>24003</v>
      </c>
      <c r="C8018" t="s">
        <v>24004</v>
      </c>
      <c r="D8018" s="23"/>
      <c r="E8018" t="s">
        <v>4224</v>
      </c>
      <c r="F8018" t="s">
        <v>1386</v>
      </c>
      <c r="G8018">
        <v>12194</v>
      </c>
      <c r="H8018" s="23"/>
    </row>
    <row r="8019" spans="1:8" x14ac:dyDescent="0.25">
      <c r="A8019">
        <v>15437</v>
      </c>
      <c r="B8019" t="s">
        <v>24005</v>
      </c>
      <c r="C8019" t="s">
        <v>24005</v>
      </c>
      <c r="D8019" s="23"/>
      <c r="E8019" t="s">
        <v>1718</v>
      </c>
      <c r="F8019" t="s">
        <v>1386</v>
      </c>
      <c r="G8019">
        <v>24619</v>
      </c>
      <c r="H8019" s="23"/>
    </row>
    <row r="8020" spans="1:8" x14ac:dyDescent="0.25">
      <c r="A8020">
        <v>9359</v>
      </c>
      <c r="B8020" t="s">
        <v>11066</v>
      </c>
      <c r="C8020" t="s">
        <v>11066</v>
      </c>
      <c r="D8020" s="23">
        <v>26856352000137</v>
      </c>
      <c r="E8020" t="s">
        <v>1422</v>
      </c>
      <c r="F8020" t="s">
        <v>1386</v>
      </c>
      <c r="G8020">
        <v>13845</v>
      </c>
      <c r="H8020" s="23">
        <v>162863160</v>
      </c>
    </row>
    <row r="8021" spans="1:8" x14ac:dyDescent="0.25">
      <c r="A8021">
        <v>2841</v>
      </c>
      <c r="B8021" t="s">
        <v>11067</v>
      </c>
      <c r="C8021" t="s">
        <v>11068</v>
      </c>
      <c r="D8021" s="23">
        <v>4727596000187</v>
      </c>
      <c r="E8021" t="s">
        <v>2614</v>
      </c>
      <c r="F8021" t="s">
        <v>1386</v>
      </c>
      <c r="G8021">
        <v>4117</v>
      </c>
      <c r="H8021" s="23">
        <v>161334407</v>
      </c>
    </row>
    <row r="8022" spans="1:8" x14ac:dyDescent="0.25">
      <c r="A8022">
        <v>7419</v>
      </c>
      <c r="B8022" t="s">
        <v>24006</v>
      </c>
      <c r="C8022" t="s">
        <v>24006</v>
      </c>
      <c r="D8022" s="23"/>
      <c r="E8022" t="s">
        <v>1723</v>
      </c>
      <c r="F8022" t="s">
        <v>1386</v>
      </c>
      <c r="G8022">
        <v>7925</v>
      </c>
      <c r="H8022" s="23"/>
    </row>
    <row r="8023" spans="1:8" x14ac:dyDescent="0.25">
      <c r="A8023">
        <v>1352</v>
      </c>
      <c r="B8023" t="s">
        <v>11069</v>
      </c>
      <c r="C8023" t="s">
        <v>11070</v>
      </c>
      <c r="D8023" s="23">
        <v>10611122000178</v>
      </c>
      <c r="E8023" t="s">
        <v>1586</v>
      </c>
      <c r="F8023" t="s">
        <v>1587</v>
      </c>
      <c r="G8023">
        <v>2628</v>
      </c>
      <c r="H8023" s="23" t="s">
        <v>11071</v>
      </c>
    </row>
    <row r="8024" spans="1:8" x14ac:dyDescent="0.25">
      <c r="A8024">
        <v>13735</v>
      </c>
      <c r="B8024" t="s">
        <v>24007</v>
      </c>
      <c r="C8024" t="s">
        <v>24008</v>
      </c>
      <c r="D8024" s="23"/>
      <c r="E8024" t="s">
        <v>1723</v>
      </c>
      <c r="F8024" t="s">
        <v>1386</v>
      </c>
      <c r="G8024">
        <v>20803</v>
      </c>
      <c r="H8024" s="23"/>
    </row>
    <row r="8025" spans="1:8" x14ac:dyDescent="0.25">
      <c r="A8025">
        <v>12628</v>
      </c>
      <c r="B8025" t="s">
        <v>11072</v>
      </c>
      <c r="C8025" t="s">
        <v>11072</v>
      </c>
      <c r="D8025" s="23">
        <v>42239030000103</v>
      </c>
      <c r="E8025" t="s">
        <v>2454</v>
      </c>
      <c r="F8025" t="s">
        <v>1386</v>
      </c>
      <c r="G8025">
        <v>19647</v>
      </c>
      <c r="H8025" s="23">
        <v>164009817</v>
      </c>
    </row>
    <row r="8026" spans="1:8" x14ac:dyDescent="0.25">
      <c r="A8026">
        <v>3066</v>
      </c>
      <c r="B8026" t="s">
        <v>11073</v>
      </c>
      <c r="C8026" t="s">
        <v>11074</v>
      </c>
      <c r="D8026" s="23">
        <v>573288000193</v>
      </c>
      <c r="E8026" t="s">
        <v>2050</v>
      </c>
      <c r="F8026" t="s">
        <v>1386</v>
      </c>
      <c r="G8026">
        <v>4342</v>
      </c>
      <c r="H8026" s="23" t="s">
        <v>11075</v>
      </c>
    </row>
    <row r="8027" spans="1:8" x14ac:dyDescent="0.25">
      <c r="A8027">
        <v>1677</v>
      </c>
      <c r="B8027" t="s">
        <v>11076</v>
      </c>
      <c r="C8027" t="s">
        <v>11077</v>
      </c>
      <c r="D8027" s="23">
        <v>11963599000185</v>
      </c>
      <c r="E8027" t="s">
        <v>1848</v>
      </c>
      <c r="F8027" t="s">
        <v>1386</v>
      </c>
      <c r="G8027">
        <v>2953</v>
      </c>
      <c r="H8027" s="23">
        <v>161728324</v>
      </c>
    </row>
    <row r="8028" spans="1:8" x14ac:dyDescent="0.25">
      <c r="A8028">
        <v>8696</v>
      </c>
      <c r="B8028" t="s">
        <v>24009</v>
      </c>
      <c r="C8028" t="s">
        <v>24009</v>
      </c>
      <c r="D8028" s="23"/>
      <c r="E8028" t="s">
        <v>2050</v>
      </c>
      <c r="F8028" t="s">
        <v>1386</v>
      </c>
      <c r="G8028">
        <v>13203</v>
      </c>
      <c r="H8028" s="23"/>
    </row>
    <row r="8029" spans="1:8" x14ac:dyDescent="0.25">
      <c r="A8029">
        <v>5625</v>
      </c>
      <c r="B8029" t="s">
        <v>24010</v>
      </c>
      <c r="C8029" t="s">
        <v>24011</v>
      </c>
      <c r="D8029" s="23"/>
      <c r="E8029" t="s">
        <v>7477</v>
      </c>
      <c r="F8029" t="s">
        <v>1386</v>
      </c>
      <c r="G8029">
        <v>8681</v>
      </c>
      <c r="H8029" s="23"/>
    </row>
    <row r="8030" spans="1:8" x14ac:dyDescent="0.25">
      <c r="A8030">
        <v>9429</v>
      </c>
      <c r="B8030" t="s">
        <v>24012</v>
      </c>
      <c r="C8030" t="s">
        <v>24013</v>
      </c>
      <c r="D8030" s="23"/>
      <c r="E8030" t="s">
        <v>1422</v>
      </c>
      <c r="F8030" t="s">
        <v>1386</v>
      </c>
      <c r="G8030">
        <v>5526</v>
      </c>
      <c r="H8030" s="23"/>
    </row>
    <row r="8031" spans="1:8" x14ac:dyDescent="0.25">
      <c r="A8031">
        <v>1586</v>
      </c>
      <c r="B8031" t="s">
        <v>11078</v>
      </c>
      <c r="C8031" t="s">
        <v>11079</v>
      </c>
      <c r="D8031" s="23">
        <v>11435668000188</v>
      </c>
      <c r="E8031" t="s">
        <v>1924</v>
      </c>
      <c r="F8031" t="s">
        <v>1386</v>
      </c>
      <c r="G8031">
        <v>2862</v>
      </c>
      <c r="H8031" s="23">
        <v>161647545</v>
      </c>
    </row>
    <row r="8032" spans="1:8" x14ac:dyDescent="0.25">
      <c r="A8032">
        <v>1782</v>
      </c>
      <c r="B8032" t="s">
        <v>11080</v>
      </c>
      <c r="C8032" t="s">
        <v>11081</v>
      </c>
      <c r="D8032" s="23">
        <v>12673158000101</v>
      </c>
      <c r="E8032" t="s">
        <v>1533</v>
      </c>
      <c r="F8032" t="s">
        <v>1386</v>
      </c>
      <c r="G8032">
        <v>3058</v>
      </c>
      <c r="H8032" s="23">
        <v>160455995</v>
      </c>
    </row>
    <row r="8033" spans="1:8" x14ac:dyDescent="0.25">
      <c r="A8033">
        <v>1564</v>
      </c>
      <c r="B8033" t="s">
        <v>11082</v>
      </c>
      <c r="C8033" t="s">
        <v>11083</v>
      </c>
      <c r="D8033" s="23">
        <v>11314801000148</v>
      </c>
      <c r="E8033" t="s">
        <v>1527</v>
      </c>
      <c r="F8033" t="s">
        <v>1386</v>
      </c>
      <c r="G8033">
        <v>2840</v>
      </c>
      <c r="H8033" s="23">
        <v>161639828</v>
      </c>
    </row>
    <row r="8034" spans="1:8" x14ac:dyDescent="0.25">
      <c r="A8034">
        <v>10509</v>
      </c>
      <c r="B8034" t="s">
        <v>11084</v>
      </c>
      <c r="C8034" t="s">
        <v>11084</v>
      </c>
      <c r="D8034" s="23">
        <v>31494114000169</v>
      </c>
      <c r="E8034" t="s">
        <v>1541</v>
      </c>
      <c r="F8034" t="s">
        <v>1386</v>
      </c>
      <c r="G8034">
        <v>15865</v>
      </c>
      <c r="H8034" s="23">
        <v>163251126</v>
      </c>
    </row>
    <row r="8035" spans="1:8" x14ac:dyDescent="0.25">
      <c r="A8035">
        <v>3498</v>
      </c>
      <c r="B8035" t="s">
        <v>11085</v>
      </c>
      <c r="C8035" t="s">
        <v>11086</v>
      </c>
      <c r="D8035" s="23">
        <v>7890323000147</v>
      </c>
      <c r="E8035" t="s">
        <v>1510</v>
      </c>
      <c r="F8035" t="s">
        <v>1386</v>
      </c>
      <c r="G8035">
        <v>4774</v>
      </c>
      <c r="H8035" s="23" t="s">
        <v>11087</v>
      </c>
    </row>
    <row r="8036" spans="1:8" x14ac:dyDescent="0.25">
      <c r="A8036">
        <v>10904</v>
      </c>
      <c r="B8036" t="s">
        <v>11088</v>
      </c>
      <c r="C8036" t="s">
        <v>11088</v>
      </c>
      <c r="D8036" s="23">
        <v>28372020000102</v>
      </c>
      <c r="E8036" t="s">
        <v>1541</v>
      </c>
      <c r="F8036" t="s">
        <v>1386</v>
      </c>
      <c r="G8036">
        <v>16576</v>
      </c>
      <c r="H8036" s="23">
        <v>162989261</v>
      </c>
    </row>
    <row r="8037" spans="1:8" x14ac:dyDescent="0.25">
      <c r="A8037">
        <v>14988</v>
      </c>
      <c r="B8037" t="s">
        <v>24014</v>
      </c>
      <c r="C8037" t="s">
        <v>24014</v>
      </c>
      <c r="D8037" s="23"/>
      <c r="E8037" t="s">
        <v>6390</v>
      </c>
      <c r="F8037" t="s">
        <v>1415</v>
      </c>
      <c r="G8037">
        <v>23555</v>
      </c>
      <c r="H8037" s="23"/>
    </row>
    <row r="8038" spans="1:8" x14ac:dyDescent="0.25">
      <c r="A8038">
        <v>6909</v>
      </c>
      <c r="B8038" t="s">
        <v>11089</v>
      </c>
      <c r="C8038" t="s">
        <v>11089</v>
      </c>
      <c r="D8038" s="23">
        <v>20885131000100</v>
      </c>
      <c r="E8038" t="s">
        <v>1385</v>
      </c>
      <c r="F8038" t="s">
        <v>1386</v>
      </c>
      <c r="G8038">
        <v>10875</v>
      </c>
      <c r="H8038" s="23">
        <v>162380917</v>
      </c>
    </row>
    <row r="8039" spans="1:8" x14ac:dyDescent="0.25">
      <c r="A8039">
        <v>12846</v>
      </c>
      <c r="B8039" t="s">
        <v>24015</v>
      </c>
      <c r="C8039" t="s">
        <v>24016</v>
      </c>
      <c r="D8039" s="23"/>
      <c r="E8039" t="s">
        <v>1723</v>
      </c>
      <c r="F8039" t="s">
        <v>1386</v>
      </c>
      <c r="G8039">
        <v>10648</v>
      </c>
      <c r="H8039" s="23"/>
    </row>
    <row r="8040" spans="1:8" x14ac:dyDescent="0.25">
      <c r="A8040">
        <v>3285</v>
      </c>
      <c r="B8040" t="s">
        <v>11090</v>
      </c>
      <c r="C8040" t="s">
        <v>11091</v>
      </c>
      <c r="D8040" s="23">
        <v>70109384000160</v>
      </c>
      <c r="E8040" t="s">
        <v>1385</v>
      </c>
      <c r="F8040" t="s">
        <v>1386</v>
      </c>
      <c r="G8040">
        <v>4561</v>
      </c>
      <c r="H8040" s="23" t="s">
        <v>11092</v>
      </c>
    </row>
    <row r="8041" spans="1:8" x14ac:dyDescent="0.25">
      <c r="A8041">
        <v>7929</v>
      </c>
      <c r="B8041" t="s">
        <v>24017</v>
      </c>
      <c r="C8041" t="s">
        <v>24018</v>
      </c>
      <c r="D8041" s="23"/>
      <c r="E8041" t="s">
        <v>1541</v>
      </c>
      <c r="F8041" t="s">
        <v>1386</v>
      </c>
      <c r="G8041">
        <v>12238</v>
      </c>
      <c r="H8041" s="23"/>
    </row>
    <row r="8042" spans="1:8" x14ac:dyDescent="0.25">
      <c r="A8042">
        <v>8574</v>
      </c>
      <c r="B8042" t="s">
        <v>11093</v>
      </c>
      <c r="C8042" t="s">
        <v>11093</v>
      </c>
      <c r="D8042" s="23">
        <v>13960145000186</v>
      </c>
      <c r="E8042" t="s">
        <v>1385</v>
      </c>
      <c r="F8042" t="s">
        <v>1386</v>
      </c>
      <c r="G8042">
        <v>13076</v>
      </c>
      <c r="H8042" s="23">
        <v>161859194</v>
      </c>
    </row>
    <row r="8043" spans="1:8" x14ac:dyDescent="0.25">
      <c r="A8043">
        <v>1135</v>
      </c>
      <c r="B8043" t="s">
        <v>24019</v>
      </c>
      <c r="C8043" t="s">
        <v>24019</v>
      </c>
      <c r="D8043" s="23"/>
      <c r="E8043" t="s">
        <v>1385</v>
      </c>
      <c r="F8043" t="s">
        <v>1386</v>
      </c>
      <c r="G8043">
        <v>2411</v>
      </c>
      <c r="H8043" s="23"/>
    </row>
    <row r="8044" spans="1:8" x14ac:dyDescent="0.25">
      <c r="A8044">
        <v>2182</v>
      </c>
      <c r="B8044" t="s">
        <v>11094</v>
      </c>
      <c r="C8044" t="s">
        <v>11095</v>
      </c>
      <c r="D8044" s="23">
        <v>24298150000191</v>
      </c>
      <c r="E8044" t="s">
        <v>1422</v>
      </c>
      <c r="F8044" t="s">
        <v>1386</v>
      </c>
      <c r="G8044">
        <v>3458</v>
      </c>
      <c r="H8044" s="23">
        <v>160839068</v>
      </c>
    </row>
    <row r="8045" spans="1:8" x14ac:dyDescent="0.25">
      <c r="A8045">
        <v>11094</v>
      </c>
      <c r="B8045" t="s">
        <v>24020</v>
      </c>
      <c r="C8045" t="s">
        <v>24016</v>
      </c>
      <c r="D8045" s="23"/>
      <c r="E8045" t="s">
        <v>1422</v>
      </c>
      <c r="F8045" t="s">
        <v>1386</v>
      </c>
      <c r="G8045">
        <v>13332</v>
      </c>
      <c r="H8045" s="23"/>
    </row>
    <row r="8046" spans="1:8" x14ac:dyDescent="0.25">
      <c r="A8046">
        <v>12416</v>
      </c>
      <c r="B8046" t="s">
        <v>24021</v>
      </c>
      <c r="C8046" t="s">
        <v>24016</v>
      </c>
      <c r="D8046" s="23"/>
      <c r="E8046" t="s">
        <v>1422</v>
      </c>
      <c r="F8046" t="s">
        <v>1386</v>
      </c>
      <c r="G8046">
        <v>9232</v>
      </c>
      <c r="H8046" s="23"/>
    </row>
    <row r="8047" spans="1:8" x14ac:dyDescent="0.25">
      <c r="A8047">
        <v>8414</v>
      </c>
      <c r="B8047" t="s">
        <v>11096</v>
      </c>
      <c r="C8047" t="s">
        <v>11096</v>
      </c>
      <c r="D8047" s="23">
        <v>24942092000197</v>
      </c>
      <c r="E8047" t="s">
        <v>1487</v>
      </c>
      <c r="F8047" t="s">
        <v>1386</v>
      </c>
      <c r="G8047">
        <v>12729</v>
      </c>
      <c r="H8047" s="23">
        <v>162734603</v>
      </c>
    </row>
    <row r="8048" spans="1:8" x14ac:dyDescent="0.25">
      <c r="A8048">
        <v>9187</v>
      </c>
      <c r="B8048" t="s">
        <v>24022</v>
      </c>
      <c r="C8048" t="s">
        <v>24022</v>
      </c>
      <c r="D8048" s="23"/>
      <c r="E8048" t="s">
        <v>3301</v>
      </c>
      <c r="F8048" t="s">
        <v>1398</v>
      </c>
      <c r="G8048">
        <v>13691</v>
      </c>
      <c r="H8048" s="23"/>
    </row>
    <row r="8049" spans="1:8" x14ac:dyDescent="0.25">
      <c r="A8049">
        <v>7323</v>
      </c>
      <c r="B8049" t="s">
        <v>11097</v>
      </c>
      <c r="C8049" t="s">
        <v>11097</v>
      </c>
      <c r="D8049" s="23">
        <v>259727000198</v>
      </c>
      <c r="E8049" t="s">
        <v>1732</v>
      </c>
      <c r="F8049" t="s">
        <v>1386</v>
      </c>
      <c r="G8049">
        <v>11251</v>
      </c>
      <c r="H8049" s="23">
        <v>161065228</v>
      </c>
    </row>
    <row r="8050" spans="1:8" x14ac:dyDescent="0.25">
      <c r="A8050">
        <v>8449</v>
      </c>
      <c r="B8050" t="s">
        <v>24023</v>
      </c>
      <c r="C8050" t="s">
        <v>24024</v>
      </c>
      <c r="D8050" s="23"/>
      <c r="E8050" t="s">
        <v>1422</v>
      </c>
      <c r="F8050" t="s">
        <v>1386</v>
      </c>
      <c r="G8050">
        <v>5528</v>
      </c>
      <c r="H8050" s="23"/>
    </row>
    <row r="8051" spans="1:8" x14ac:dyDescent="0.25">
      <c r="A8051">
        <v>15728</v>
      </c>
      <c r="B8051" t="s">
        <v>24025</v>
      </c>
      <c r="C8051" t="s">
        <v>24025</v>
      </c>
      <c r="D8051" s="23"/>
      <c r="E8051" t="s">
        <v>1723</v>
      </c>
      <c r="F8051" t="s">
        <v>1386</v>
      </c>
      <c r="G8051">
        <v>25016</v>
      </c>
      <c r="H8051" s="23"/>
    </row>
    <row r="8052" spans="1:8" x14ac:dyDescent="0.25">
      <c r="A8052">
        <v>6454</v>
      </c>
      <c r="B8052" t="s">
        <v>24026</v>
      </c>
      <c r="C8052" t="s">
        <v>24026</v>
      </c>
      <c r="D8052" s="23"/>
      <c r="E8052" t="s">
        <v>1812</v>
      </c>
      <c r="F8052" t="s">
        <v>1386</v>
      </c>
      <c r="G8052">
        <v>9995</v>
      </c>
      <c r="H8052" s="23"/>
    </row>
    <row r="8053" spans="1:8" x14ac:dyDescent="0.25">
      <c r="A8053">
        <v>7055</v>
      </c>
      <c r="B8053" t="s">
        <v>11098</v>
      </c>
      <c r="C8053" t="s">
        <v>11098</v>
      </c>
      <c r="D8053" s="23">
        <v>20873176000165</v>
      </c>
      <c r="E8053" t="s">
        <v>2652</v>
      </c>
      <c r="F8053" t="s">
        <v>1386</v>
      </c>
      <c r="G8053">
        <v>11032</v>
      </c>
      <c r="H8053" s="23">
        <v>162382596</v>
      </c>
    </row>
    <row r="8054" spans="1:8" x14ac:dyDescent="0.25">
      <c r="A8054">
        <v>7024</v>
      </c>
      <c r="B8054" t="s">
        <v>11099</v>
      </c>
      <c r="C8054" t="s">
        <v>11099</v>
      </c>
      <c r="D8054" s="23">
        <v>2692124000100</v>
      </c>
      <c r="E8054" t="s">
        <v>2433</v>
      </c>
      <c r="F8054" t="s">
        <v>1386</v>
      </c>
      <c r="G8054">
        <v>11008</v>
      </c>
      <c r="H8054" s="23">
        <v>161212204</v>
      </c>
    </row>
    <row r="8055" spans="1:8" x14ac:dyDescent="0.25">
      <c r="A8055">
        <v>12859</v>
      </c>
      <c r="B8055" t="s">
        <v>24027</v>
      </c>
      <c r="C8055" t="s">
        <v>11101</v>
      </c>
      <c r="D8055" s="23"/>
      <c r="E8055" t="s">
        <v>1422</v>
      </c>
      <c r="F8055" t="s">
        <v>1386</v>
      </c>
      <c r="G8055">
        <v>5807</v>
      </c>
      <c r="H8055" s="23"/>
    </row>
    <row r="8056" spans="1:8" x14ac:dyDescent="0.25">
      <c r="A8056">
        <v>12469</v>
      </c>
      <c r="B8056" t="s">
        <v>11100</v>
      </c>
      <c r="C8056" t="s">
        <v>11101</v>
      </c>
      <c r="D8056" s="23">
        <v>27884406000130</v>
      </c>
      <c r="E8056" t="s">
        <v>1385</v>
      </c>
      <c r="F8056" t="s">
        <v>1386</v>
      </c>
      <c r="G8056">
        <v>19215</v>
      </c>
      <c r="H8056" s="23">
        <v>163072272</v>
      </c>
    </row>
    <row r="8057" spans="1:8" x14ac:dyDescent="0.25">
      <c r="A8057">
        <v>15877</v>
      </c>
      <c r="B8057" t="s">
        <v>24028</v>
      </c>
      <c r="C8057" t="s">
        <v>24024</v>
      </c>
      <c r="D8057" s="23"/>
      <c r="E8057" t="s">
        <v>1422</v>
      </c>
      <c r="F8057" t="s">
        <v>1386</v>
      </c>
      <c r="G8057">
        <v>11769</v>
      </c>
      <c r="H8057" s="23"/>
    </row>
    <row r="8058" spans="1:8" x14ac:dyDescent="0.25">
      <c r="A8058">
        <v>12952</v>
      </c>
      <c r="B8058" t="s">
        <v>24029</v>
      </c>
      <c r="C8058" t="s">
        <v>24024</v>
      </c>
      <c r="D8058" s="23"/>
      <c r="E8058" t="s">
        <v>1723</v>
      </c>
      <c r="F8058" t="s">
        <v>1386</v>
      </c>
      <c r="G8058">
        <v>10554</v>
      </c>
      <c r="H8058" s="23"/>
    </row>
    <row r="8059" spans="1:8" x14ac:dyDescent="0.25">
      <c r="A8059">
        <v>2371</v>
      </c>
      <c r="B8059" t="s">
        <v>11102</v>
      </c>
      <c r="C8059" t="s">
        <v>11103</v>
      </c>
      <c r="D8059" s="23">
        <v>3213577000170</v>
      </c>
      <c r="E8059" t="s">
        <v>1744</v>
      </c>
      <c r="F8059" t="s">
        <v>1386</v>
      </c>
      <c r="G8059">
        <v>3647</v>
      </c>
      <c r="H8059" s="23">
        <v>161247563</v>
      </c>
    </row>
    <row r="8060" spans="1:8" x14ac:dyDescent="0.25">
      <c r="A8060">
        <v>10654</v>
      </c>
      <c r="B8060" t="s">
        <v>11104</v>
      </c>
      <c r="C8060" t="s">
        <v>11104</v>
      </c>
      <c r="D8060" s="23">
        <v>3436085000143</v>
      </c>
      <c r="E8060" t="s">
        <v>1385</v>
      </c>
      <c r="F8060" t="s">
        <v>1386</v>
      </c>
      <c r="G8060">
        <v>16061</v>
      </c>
      <c r="H8060" s="23">
        <v>161269419</v>
      </c>
    </row>
    <row r="8061" spans="1:8" x14ac:dyDescent="0.25">
      <c r="A8061">
        <v>481</v>
      </c>
      <c r="B8061" t="s">
        <v>24030</v>
      </c>
      <c r="C8061" t="s">
        <v>24030</v>
      </c>
      <c r="D8061" s="23"/>
      <c r="E8061" t="s">
        <v>1422</v>
      </c>
      <c r="F8061" t="s">
        <v>1386</v>
      </c>
      <c r="G8061">
        <v>1757</v>
      </c>
      <c r="H8061" s="23"/>
    </row>
    <row r="8062" spans="1:8" x14ac:dyDescent="0.25">
      <c r="A8062">
        <v>541</v>
      </c>
      <c r="B8062" t="s">
        <v>24031</v>
      </c>
      <c r="C8062" t="s">
        <v>24031</v>
      </c>
      <c r="D8062" s="23"/>
      <c r="E8062" t="s">
        <v>1422</v>
      </c>
      <c r="F8062" t="s">
        <v>1386</v>
      </c>
      <c r="G8062">
        <v>1817</v>
      </c>
      <c r="H8062" s="23"/>
    </row>
    <row r="8063" spans="1:8" x14ac:dyDescent="0.25">
      <c r="A8063">
        <v>8887</v>
      </c>
      <c r="B8063" t="s">
        <v>24032</v>
      </c>
      <c r="C8063" t="s">
        <v>24032</v>
      </c>
      <c r="D8063" s="23"/>
      <c r="E8063" t="s">
        <v>1422</v>
      </c>
      <c r="F8063" t="s">
        <v>1386</v>
      </c>
      <c r="G8063">
        <v>13429</v>
      </c>
      <c r="H8063" s="23"/>
    </row>
    <row r="8064" spans="1:8" x14ac:dyDescent="0.25">
      <c r="A8064">
        <v>11233</v>
      </c>
      <c r="B8064" t="s">
        <v>24033</v>
      </c>
      <c r="C8064" t="s">
        <v>11106</v>
      </c>
      <c r="D8064" s="23"/>
      <c r="E8064" t="s">
        <v>1422</v>
      </c>
      <c r="F8064" t="s">
        <v>1386</v>
      </c>
      <c r="G8064">
        <v>17065</v>
      </c>
      <c r="H8064" s="23"/>
    </row>
    <row r="8065" spans="1:8" x14ac:dyDescent="0.25">
      <c r="A8065">
        <v>10205</v>
      </c>
      <c r="B8065" t="s">
        <v>11105</v>
      </c>
      <c r="C8065" t="s">
        <v>11106</v>
      </c>
      <c r="D8065" s="23">
        <v>10523031000180</v>
      </c>
      <c r="E8065" t="s">
        <v>1422</v>
      </c>
      <c r="F8065" t="s">
        <v>1386</v>
      </c>
      <c r="G8065">
        <v>15398</v>
      </c>
      <c r="H8065" s="23">
        <v>161609198</v>
      </c>
    </row>
    <row r="8066" spans="1:8" x14ac:dyDescent="0.25">
      <c r="A8066">
        <v>14035</v>
      </c>
      <c r="B8066" t="s">
        <v>24034</v>
      </c>
      <c r="C8066" t="s">
        <v>24024</v>
      </c>
      <c r="D8066" s="23"/>
      <c r="E8066" t="s">
        <v>1385</v>
      </c>
      <c r="F8066" t="s">
        <v>1386</v>
      </c>
      <c r="G8066">
        <v>20243</v>
      </c>
      <c r="H8066" s="23"/>
    </row>
    <row r="8067" spans="1:8" x14ac:dyDescent="0.25">
      <c r="A8067">
        <v>9604</v>
      </c>
      <c r="B8067" t="s">
        <v>24035</v>
      </c>
      <c r="C8067" t="s">
        <v>24035</v>
      </c>
      <c r="D8067" s="23"/>
      <c r="E8067" t="s">
        <v>1583</v>
      </c>
      <c r="F8067" t="s">
        <v>1386</v>
      </c>
      <c r="G8067">
        <v>14299</v>
      </c>
      <c r="H8067" s="23"/>
    </row>
    <row r="8068" spans="1:8" x14ac:dyDescent="0.25">
      <c r="A8068">
        <v>11872</v>
      </c>
      <c r="B8068" t="s">
        <v>24036</v>
      </c>
      <c r="C8068" t="s">
        <v>24036</v>
      </c>
      <c r="D8068" s="23"/>
      <c r="E8068" t="s">
        <v>1422</v>
      </c>
      <c r="F8068" t="s">
        <v>1386</v>
      </c>
      <c r="G8068">
        <v>18248</v>
      </c>
      <c r="H8068" s="23"/>
    </row>
    <row r="8069" spans="1:8" x14ac:dyDescent="0.25">
      <c r="A8069">
        <v>10600</v>
      </c>
      <c r="B8069" t="s">
        <v>24037</v>
      </c>
      <c r="C8069" t="s">
        <v>24037</v>
      </c>
      <c r="D8069" s="23"/>
      <c r="E8069" t="s">
        <v>1723</v>
      </c>
      <c r="F8069" t="s">
        <v>1386</v>
      </c>
      <c r="G8069">
        <v>15969</v>
      </c>
      <c r="H8069" s="23"/>
    </row>
    <row r="8070" spans="1:8" x14ac:dyDescent="0.25">
      <c r="A8070">
        <v>1494</v>
      </c>
      <c r="B8070" t="s">
        <v>11107</v>
      </c>
      <c r="C8070" t="s">
        <v>11108</v>
      </c>
      <c r="D8070" s="23">
        <v>10994270000119</v>
      </c>
      <c r="E8070" t="s">
        <v>1385</v>
      </c>
      <c r="F8070" t="s">
        <v>1386</v>
      </c>
      <c r="G8070">
        <v>2770</v>
      </c>
      <c r="H8070" s="23">
        <v>161621627</v>
      </c>
    </row>
    <row r="8071" spans="1:8" x14ac:dyDescent="0.25">
      <c r="A8071">
        <v>790</v>
      </c>
      <c r="B8071" t="s">
        <v>11107</v>
      </c>
      <c r="C8071" t="s">
        <v>11107</v>
      </c>
      <c r="D8071" s="23"/>
      <c r="E8071" t="s">
        <v>1385</v>
      </c>
      <c r="F8071" t="s">
        <v>1386</v>
      </c>
      <c r="G8071">
        <v>2066</v>
      </c>
      <c r="H8071" s="23"/>
    </row>
    <row r="8072" spans="1:8" x14ac:dyDescent="0.25">
      <c r="A8072">
        <v>1776</v>
      </c>
      <c r="B8072" t="s">
        <v>11109</v>
      </c>
      <c r="C8072" t="s">
        <v>11110</v>
      </c>
      <c r="D8072" s="23">
        <v>12619706000115</v>
      </c>
      <c r="E8072" t="s">
        <v>3109</v>
      </c>
      <c r="F8072" t="s">
        <v>1386</v>
      </c>
      <c r="G8072">
        <v>3052</v>
      </c>
      <c r="H8072" s="23">
        <v>160317916</v>
      </c>
    </row>
    <row r="8073" spans="1:8" x14ac:dyDescent="0.25">
      <c r="A8073">
        <v>9276</v>
      </c>
      <c r="B8073" t="s">
        <v>24038</v>
      </c>
      <c r="C8073" t="s">
        <v>24024</v>
      </c>
      <c r="D8073" s="23"/>
      <c r="E8073" t="s">
        <v>2050</v>
      </c>
      <c r="F8073" t="s">
        <v>1386</v>
      </c>
      <c r="G8073">
        <v>13001</v>
      </c>
      <c r="H8073" s="23"/>
    </row>
    <row r="8074" spans="1:8" x14ac:dyDescent="0.25">
      <c r="A8074">
        <v>2070</v>
      </c>
      <c r="B8074" t="s">
        <v>11111</v>
      </c>
      <c r="C8074" t="s">
        <v>11112</v>
      </c>
      <c r="D8074" s="23">
        <v>2104951000136</v>
      </c>
      <c r="E8074" t="s">
        <v>1385</v>
      </c>
      <c r="F8074" t="s">
        <v>1386</v>
      </c>
      <c r="G8074">
        <v>3346</v>
      </c>
      <c r="H8074" s="23">
        <v>161174485</v>
      </c>
    </row>
    <row r="8075" spans="1:8" x14ac:dyDescent="0.25">
      <c r="A8075">
        <v>12728</v>
      </c>
      <c r="B8075" t="s">
        <v>24039</v>
      </c>
      <c r="C8075" t="s">
        <v>24024</v>
      </c>
      <c r="D8075" s="23"/>
      <c r="E8075" t="s">
        <v>1422</v>
      </c>
      <c r="F8075" t="s">
        <v>1386</v>
      </c>
      <c r="G8075">
        <v>6139</v>
      </c>
      <c r="H8075" s="23"/>
    </row>
    <row r="8076" spans="1:8" x14ac:dyDescent="0.25">
      <c r="A8076">
        <v>3184</v>
      </c>
      <c r="B8076" t="s">
        <v>11113</v>
      </c>
      <c r="C8076" t="s">
        <v>11114</v>
      </c>
      <c r="D8076" s="23">
        <v>6195103000130</v>
      </c>
      <c r="E8076" t="s">
        <v>1670</v>
      </c>
      <c r="F8076" t="s">
        <v>1386</v>
      </c>
      <c r="G8076">
        <v>4460</v>
      </c>
      <c r="H8076" s="23">
        <v>161436528</v>
      </c>
    </row>
    <row r="8077" spans="1:8" x14ac:dyDescent="0.25">
      <c r="A8077">
        <v>2778</v>
      </c>
      <c r="B8077" t="s">
        <v>11115</v>
      </c>
      <c r="C8077" t="s">
        <v>11116</v>
      </c>
      <c r="D8077" s="23">
        <v>4408569000141</v>
      </c>
      <c r="E8077" t="s">
        <v>1385</v>
      </c>
      <c r="F8077" t="s">
        <v>1386</v>
      </c>
      <c r="G8077">
        <v>4054</v>
      </c>
      <c r="H8077" s="23">
        <v>161312225</v>
      </c>
    </row>
    <row r="8078" spans="1:8" x14ac:dyDescent="0.25">
      <c r="A8078">
        <v>4036</v>
      </c>
      <c r="B8078" t="s">
        <v>11117</v>
      </c>
      <c r="C8078" t="s">
        <v>11118</v>
      </c>
      <c r="D8078" s="23">
        <v>9385079000190</v>
      </c>
      <c r="E8078" t="s">
        <v>2047</v>
      </c>
      <c r="F8078" t="s">
        <v>1386</v>
      </c>
      <c r="G8078">
        <v>5312</v>
      </c>
      <c r="H8078" s="23">
        <v>161558909</v>
      </c>
    </row>
    <row r="8079" spans="1:8" x14ac:dyDescent="0.25">
      <c r="A8079">
        <v>7537</v>
      </c>
      <c r="B8079" t="s">
        <v>11119</v>
      </c>
      <c r="C8079" t="s">
        <v>11120</v>
      </c>
      <c r="D8079" s="23">
        <v>22091740000113</v>
      </c>
      <c r="E8079" t="s">
        <v>1527</v>
      </c>
      <c r="F8079" t="s">
        <v>1386</v>
      </c>
      <c r="G8079">
        <v>11471</v>
      </c>
      <c r="H8079" s="23">
        <v>162500998</v>
      </c>
    </row>
    <row r="8080" spans="1:8" x14ac:dyDescent="0.25">
      <c r="A8080">
        <v>3314</v>
      </c>
      <c r="B8080" t="s">
        <v>11121</v>
      </c>
      <c r="C8080" t="s">
        <v>11122</v>
      </c>
      <c r="D8080" s="23">
        <v>7118959000175</v>
      </c>
      <c r="E8080" t="s">
        <v>1385</v>
      </c>
      <c r="F8080" t="s">
        <v>1386</v>
      </c>
      <c r="G8080">
        <v>4590</v>
      </c>
      <c r="H8080" s="23">
        <v>161437923</v>
      </c>
    </row>
    <row r="8081" spans="1:8" x14ac:dyDescent="0.25">
      <c r="A8081">
        <v>3355</v>
      </c>
      <c r="B8081" t="s">
        <v>11123</v>
      </c>
      <c r="C8081" t="s">
        <v>11124</v>
      </c>
      <c r="D8081" s="23">
        <v>7298285000138</v>
      </c>
      <c r="E8081" t="s">
        <v>1816</v>
      </c>
      <c r="F8081" t="s">
        <v>1386</v>
      </c>
      <c r="G8081">
        <v>4631</v>
      </c>
      <c r="H8081" s="23">
        <v>161065198</v>
      </c>
    </row>
    <row r="8082" spans="1:8" x14ac:dyDescent="0.25">
      <c r="A8082">
        <v>5653</v>
      </c>
      <c r="B8082" t="s">
        <v>11125</v>
      </c>
      <c r="C8082" t="s">
        <v>11126</v>
      </c>
      <c r="D8082" s="23">
        <v>965241000175</v>
      </c>
      <c r="E8082" t="s">
        <v>1385</v>
      </c>
      <c r="F8082" t="s">
        <v>1386</v>
      </c>
      <c r="G8082">
        <v>8706</v>
      </c>
      <c r="H8082" s="23" t="s">
        <v>1438</v>
      </c>
    </row>
    <row r="8083" spans="1:8" x14ac:dyDescent="0.25">
      <c r="A8083">
        <v>14270</v>
      </c>
      <c r="B8083" t="s">
        <v>24040</v>
      </c>
      <c r="C8083" t="s">
        <v>11036</v>
      </c>
      <c r="D8083" s="23"/>
      <c r="E8083" t="s">
        <v>1723</v>
      </c>
      <c r="F8083" t="s">
        <v>1386</v>
      </c>
      <c r="G8083">
        <v>9440</v>
      </c>
      <c r="H8083" s="23"/>
    </row>
    <row r="8084" spans="1:8" x14ac:dyDescent="0.25">
      <c r="A8084">
        <v>11696</v>
      </c>
      <c r="B8084" t="s">
        <v>24041</v>
      </c>
      <c r="C8084" t="s">
        <v>24042</v>
      </c>
      <c r="D8084" s="23"/>
      <c r="E8084" t="s">
        <v>1422</v>
      </c>
      <c r="F8084" t="s">
        <v>1386</v>
      </c>
      <c r="G8084">
        <v>14114</v>
      </c>
      <c r="H8084" s="23"/>
    </row>
    <row r="8085" spans="1:8" x14ac:dyDescent="0.25">
      <c r="A8085">
        <v>11026</v>
      </c>
      <c r="B8085" t="s">
        <v>11127</v>
      </c>
      <c r="C8085" t="s">
        <v>11127</v>
      </c>
      <c r="D8085" s="23">
        <v>40760514000160</v>
      </c>
      <c r="E8085" t="s">
        <v>1513</v>
      </c>
      <c r="F8085" t="s">
        <v>1398</v>
      </c>
      <c r="G8085">
        <v>16818</v>
      </c>
      <c r="H8085" s="23">
        <v>200347560</v>
      </c>
    </row>
    <row r="8086" spans="1:8" x14ac:dyDescent="0.25">
      <c r="A8086">
        <v>6718</v>
      </c>
      <c r="B8086" t="s">
        <v>11128</v>
      </c>
      <c r="C8086" t="s">
        <v>11128</v>
      </c>
      <c r="D8086" s="23">
        <v>10749161000136</v>
      </c>
      <c r="E8086" t="s">
        <v>2334</v>
      </c>
      <c r="F8086" t="s">
        <v>1386</v>
      </c>
      <c r="G8086">
        <v>10332</v>
      </c>
      <c r="H8086" s="23">
        <v>161612563</v>
      </c>
    </row>
    <row r="8087" spans="1:8" x14ac:dyDescent="0.25">
      <c r="A8087">
        <v>964</v>
      </c>
      <c r="B8087" t="s">
        <v>24043</v>
      </c>
      <c r="C8087" t="s">
        <v>24043</v>
      </c>
      <c r="D8087" s="23"/>
      <c r="E8087" t="s">
        <v>2549</v>
      </c>
      <c r="F8087" t="s">
        <v>1386</v>
      </c>
      <c r="G8087">
        <v>2240</v>
      </c>
      <c r="H8087" s="23"/>
    </row>
    <row r="8088" spans="1:8" x14ac:dyDescent="0.25">
      <c r="A8088">
        <v>10524</v>
      </c>
      <c r="B8088" t="s">
        <v>11129</v>
      </c>
      <c r="C8088" t="s">
        <v>11129</v>
      </c>
      <c r="D8088" s="23">
        <v>23615417000164</v>
      </c>
      <c r="E8088" t="s">
        <v>1487</v>
      </c>
      <c r="F8088" t="s">
        <v>1386</v>
      </c>
      <c r="G8088">
        <v>15883</v>
      </c>
      <c r="H8088" s="23">
        <v>162620888</v>
      </c>
    </row>
    <row r="8089" spans="1:8" x14ac:dyDescent="0.25">
      <c r="A8089">
        <v>8186</v>
      </c>
      <c r="B8089" t="s">
        <v>24044</v>
      </c>
      <c r="C8089" t="s">
        <v>24045</v>
      </c>
      <c r="D8089" s="23"/>
      <c r="E8089" t="s">
        <v>1422</v>
      </c>
      <c r="F8089" t="s">
        <v>1386</v>
      </c>
      <c r="G8089">
        <v>5457</v>
      </c>
      <c r="H8089" s="23"/>
    </row>
    <row r="8090" spans="1:8" x14ac:dyDescent="0.25">
      <c r="A8090">
        <v>11073</v>
      </c>
      <c r="B8090" t="s">
        <v>24046</v>
      </c>
      <c r="C8090" t="s">
        <v>24045</v>
      </c>
      <c r="D8090" s="23"/>
      <c r="E8090" t="s">
        <v>1422</v>
      </c>
      <c r="F8090" t="s">
        <v>1386</v>
      </c>
      <c r="G8090">
        <v>15187</v>
      </c>
      <c r="H8090" s="23"/>
    </row>
    <row r="8091" spans="1:8" x14ac:dyDescent="0.25">
      <c r="A8091">
        <v>926</v>
      </c>
      <c r="B8091" t="s">
        <v>24047</v>
      </c>
      <c r="C8091" t="s">
        <v>24047</v>
      </c>
      <c r="D8091" s="23"/>
      <c r="E8091" t="s">
        <v>1385</v>
      </c>
      <c r="F8091" t="s">
        <v>1386</v>
      </c>
      <c r="G8091">
        <v>2202</v>
      </c>
      <c r="H8091" s="23"/>
    </row>
    <row r="8092" spans="1:8" x14ac:dyDescent="0.25">
      <c r="A8092">
        <v>8712</v>
      </c>
      <c r="B8092" t="s">
        <v>24048</v>
      </c>
      <c r="C8092" t="s">
        <v>24045</v>
      </c>
      <c r="D8092" s="23"/>
      <c r="E8092" t="s">
        <v>1422</v>
      </c>
      <c r="F8092" t="s">
        <v>1386</v>
      </c>
      <c r="G8092">
        <v>6108</v>
      </c>
      <c r="H8092" s="23"/>
    </row>
    <row r="8093" spans="1:8" x14ac:dyDescent="0.25">
      <c r="A8093">
        <v>13028</v>
      </c>
      <c r="B8093" t="s">
        <v>24049</v>
      </c>
      <c r="C8093" t="s">
        <v>24045</v>
      </c>
      <c r="D8093" s="23"/>
      <c r="E8093" t="s">
        <v>1422</v>
      </c>
      <c r="F8093" t="s">
        <v>1386</v>
      </c>
      <c r="G8093">
        <v>1015</v>
      </c>
      <c r="H8093" s="23"/>
    </row>
    <row r="8094" spans="1:8" x14ac:dyDescent="0.25">
      <c r="A8094">
        <v>7440</v>
      </c>
      <c r="B8094" t="s">
        <v>24050</v>
      </c>
      <c r="C8094" t="s">
        <v>24045</v>
      </c>
      <c r="D8094" s="23"/>
      <c r="E8094" t="s">
        <v>1723</v>
      </c>
      <c r="F8094" t="s">
        <v>1386</v>
      </c>
      <c r="G8094">
        <v>9040</v>
      </c>
      <c r="H8094" s="23"/>
    </row>
    <row r="8095" spans="1:8" x14ac:dyDescent="0.25">
      <c r="A8095">
        <v>7997</v>
      </c>
      <c r="B8095" t="s">
        <v>24051</v>
      </c>
      <c r="C8095">
        <v>58275000</v>
      </c>
      <c r="D8095" s="23"/>
      <c r="E8095" t="s">
        <v>1422</v>
      </c>
      <c r="F8095" t="s">
        <v>1386</v>
      </c>
      <c r="G8095">
        <v>12300</v>
      </c>
      <c r="H8095" s="23"/>
    </row>
    <row r="8096" spans="1:8" x14ac:dyDescent="0.25">
      <c r="A8096">
        <v>8405</v>
      </c>
      <c r="B8096" t="s">
        <v>24052</v>
      </c>
      <c r="C8096" t="s">
        <v>24045</v>
      </c>
      <c r="D8096" s="23"/>
      <c r="E8096" t="s">
        <v>1422</v>
      </c>
      <c r="F8096" t="s">
        <v>1386</v>
      </c>
      <c r="G8096">
        <v>1190</v>
      </c>
      <c r="H8096" s="23"/>
    </row>
    <row r="8097" spans="1:8" x14ac:dyDescent="0.25">
      <c r="A8097">
        <v>11982</v>
      </c>
      <c r="B8097" t="s">
        <v>24053</v>
      </c>
      <c r="C8097" t="s">
        <v>24053</v>
      </c>
      <c r="D8097" s="23"/>
      <c r="E8097" t="s">
        <v>1422</v>
      </c>
      <c r="F8097" t="s">
        <v>1386</v>
      </c>
      <c r="G8097">
        <v>18411</v>
      </c>
      <c r="H8097" s="23"/>
    </row>
    <row r="8098" spans="1:8" x14ac:dyDescent="0.25">
      <c r="A8098">
        <v>5632</v>
      </c>
      <c r="B8098" t="s">
        <v>11130</v>
      </c>
      <c r="C8098" t="s">
        <v>11130</v>
      </c>
      <c r="D8098" s="23">
        <v>12593107000170</v>
      </c>
      <c r="E8098" t="s">
        <v>1723</v>
      </c>
      <c r="F8098" t="s">
        <v>1386</v>
      </c>
      <c r="G8098">
        <v>8688</v>
      </c>
      <c r="H8098" s="23">
        <v>161744834</v>
      </c>
    </row>
    <row r="8099" spans="1:8" x14ac:dyDescent="0.25">
      <c r="A8099">
        <v>7383</v>
      </c>
      <c r="B8099" t="s">
        <v>11131</v>
      </c>
      <c r="C8099" t="s">
        <v>11131</v>
      </c>
      <c r="D8099" s="23">
        <v>19239353000177</v>
      </c>
      <c r="E8099" t="s">
        <v>1452</v>
      </c>
      <c r="F8099" t="s">
        <v>1386</v>
      </c>
      <c r="G8099">
        <v>11303</v>
      </c>
      <c r="H8099" s="23">
        <v>162237545</v>
      </c>
    </row>
    <row r="8100" spans="1:8" x14ac:dyDescent="0.25">
      <c r="A8100">
        <v>5710</v>
      </c>
      <c r="B8100" t="s">
        <v>24054</v>
      </c>
      <c r="C8100" t="s">
        <v>24055</v>
      </c>
      <c r="D8100" s="23"/>
      <c r="E8100" t="s">
        <v>1723</v>
      </c>
      <c r="F8100" t="s">
        <v>1386</v>
      </c>
      <c r="G8100">
        <v>5748</v>
      </c>
      <c r="H8100" s="23"/>
    </row>
    <row r="8101" spans="1:8" x14ac:dyDescent="0.25">
      <c r="A8101">
        <v>2571</v>
      </c>
      <c r="B8101" t="s">
        <v>11132</v>
      </c>
      <c r="C8101" t="s">
        <v>11133</v>
      </c>
      <c r="D8101" s="23">
        <v>3697998000113</v>
      </c>
      <c r="E8101" t="s">
        <v>1385</v>
      </c>
      <c r="F8101" t="s">
        <v>1386</v>
      </c>
      <c r="G8101">
        <v>3847</v>
      </c>
      <c r="H8101" s="23">
        <v>161562469</v>
      </c>
    </row>
    <row r="8102" spans="1:8" x14ac:dyDescent="0.25">
      <c r="A8102">
        <v>12059</v>
      </c>
      <c r="B8102" t="s">
        <v>11134</v>
      </c>
      <c r="C8102" t="s">
        <v>11135</v>
      </c>
      <c r="D8102" s="23">
        <v>6084810000150</v>
      </c>
      <c r="E8102" t="s">
        <v>1574</v>
      </c>
      <c r="F8102" t="s">
        <v>1398</v>
      </c>
      <c r="G8102">
        <v>18608</v>
      </c>
      <c r="H8102" s="23">
        <v>201452910</v>
      </c>
    </row>
    <row r="8103" spans="1:8" x14ac:dyDescent="0.25">
      <c r="A8103">
        <v>6223</v>
      </c>
      <c r="B8103" t="s">
        <v>11136</v>
      </c>
      <c r="C8103" t="s">
        <v>11137</v>
      </c>
      <c r="D8103" s="23">
        <v>10014986000102</v>
      </c>
      <c r="E8103" t="s">
        <v>1385</v>
      </c>
      <c r="F8103" t="s">
        <v>1386</v>
      </c>
      <c r="G8103">
        <v>9755</v>
      </c>
      <c r="H8103" s="23">
        <v>161571522</v>
      </c>
    </row>
    <row r="8104" spans="1:8" x14ac:dyDescent="0.25">
      <c r="A8104">
        <v>6290</v>
      </c>
      <c r="B8104" t="s">
        <v>24056</v>
      </c>
      <c r="C8104" t="s">
        <v>24057</v>
      </c>
      <c r="D8104" s="23"/>
      <c r="E8104" t="s">
        <v>1564</v>
      </c>
      <c r="F8104" t="s">
        <v>1386</v>
      </c>
      <c r="G8104">
        <v>9180</v>
      </c>
      <c r="H8104" s="23"/>
    </row>
    <row r="8105" spans="1:8" x14ac:dyDescent="0.25">
      <c r="A8105">
        <v>6864</v>
      </c>
      <c r="B8105" t="s">
        <v>11138</v>
      </c>
      <c r="C8105" t="s">
        <v>11139</v>
      </c>
      <c r="D8105" s="23">
        <v>8335192000107</v>
      </c>
      <c r="E8105" t="s">
        <v>1385</v>
      </c>
      <c r="F8105" t="s">
        <v>1386</v>
      </c>
      <c r="G8105">
        <v>10827</v>
      </c>
      <c r="H8105" s="23" t="s">
        <v>1438</v>
      </c>
    </row>
    <row r="8106" spans="1:8" x14ac:dyDescent="0.25">
      <c r="A8106">
        <v>1973</v>
      </c>
      <c r="B8106" t="s">
        <v>11140</v>
      </c>
      <c r="C8106" t="s">
        <v>11141</v>
      </c>
      <c r="D8106" s="23">
        <v>14639639000126</v>
      </c>
      <c r="E8106" t="s">
        <v>1670</v>
      </c>
      <c r="F8106" t="s">
        <v>1386</v>
      </c>
      <c r="G8106">
        <v>3249</v>
      </c>
      <c r="H8106" s="23">
        <v>161905013</v>
      </c>
    </row>
    <row r="8107" spans="1:8" x14ac:dyDescent="0.25">
      <c r="A8107">
        <v>7613</v>
      </c>
      <c r="B8107" t="s">
        <v>11142</v>
      </c>
      <c r="C8107" t="s">
        <v>11142</v>
      </c>
      <c r="D8107" s="23">
        <v>13701427000169</v>
      </c>
      <c r="E8107" t="s">
        <v>1700</v>
      </c>
      <c r="F8107" t="s">
        <v>1386</v>
      </c>
      <c r="G8107">
        <v>11782</v>
      </c>
      <c r="H8107" s="23">
        <v>161833268</v>
      </c>
    </row>
    <row r="8108" spans="1:8" x14ac:dyDescent="0.25">
      <c r="A8108">
        <v>13348</v>
      </c>
      <c r="B8108" t="s">
        <v>11143</v>
      </c>
      <c r="C8108" t="s">
        <v>11143</v>
      </c>
      <c r="D8108" s="23">
        <v>2301135000112</v>
      </c>
      <c r="E8108" t="s">
        <v>1409</v>
      </c>
      <c r="F8108" t="s">
        <v>1386</v>
      </c>
      <c r="G8108">
        <v>20875</v>
      </c>
      <c r="H8108" s="23">
        <v>161186815</v>
      </c>
    </row>
    <row r="8109" spans="1:8" x14ac:dyDescent="0.25">
      <c r="A8109">
        <v>14653</v>
      </c>
      <c r="B8109" t="s">
        <v>11144</v>
      </c>
      <c r="C8109" t="s">
        <v>11145</v>
      </c>
      <c r="D8109" s="23">
        <v>13485601000183</v>
      </c>
      <c r="E8109" t="s">
        <v>1417</v>
      </c>
      <c r="F8109" t="s">
        <v>1418</v>
      </c>
      <c r="G8109">
        <v>23074</v>
      </c>
      <c r="H8109" s="23" t="s">
        <v>1438</v>
      </c>
    </row>
    <row r="8110" spans="1:8" x14ac:dyDescent="0.25">
      <c r="A8110">
        <v>7064</v>
      </c>
      <c r="B8110" t="s">
        <v>24058</v>
      </c>
      <c r="C8110" t="s">
        <v>24059</v>
      </c>
      <c r="D8110" s="23"/>
      <c r="E8110" t="s">
        <v>1422</v>
      </c>
      <c r="F8110" t="s">
        <v>1386</v>
      </c>
      <c r="G8110">
        <v>10699</v>
      </c>
      <c r="H8110" s="23"/>
    </row>
    <row r="8111" spans="1:8" x14ac:dyDescent="0.25">
      <c r="A8111">
        <v>8136</v>
      </c>
      <c r="B8111" t="s">
        <v>24060</v>
      </c>
      <c r="C8111" t="s">
        <v>24061</v>
      </c>
      <c r="D8111" s="23"/>
      <c r="E8111" t="s">
        <v>1422</v>
      </c>
      <c r="F8111" t="s">
        <v>1386</v>
      </c>
      <c r="G8111">
        <v>12414</v>
      </c>
      <c r="H8111" s="23"/>
    </row>
    <row r="8112" spans="1:8" x14ac:dyDescent="0.25">
      <c r="A8112">
        <v>9151</v>
      </c>
      <c r="B8112" t="s">
        <v>24062</v>
      </c>
      <c r="C8112" t="s">
        <v>24062</v>
      </c>
      <c r="D8112" s="23"/>
      <c r="E8112" t="s">
        <v>2138</v>
      </c>
      <c r="F8112" t="s">
        <v>1386</v>
      </c>
      <c r="G8112">
        <v>13663</v>
      </c>
      <c r="H8112" s="23"/>
    </row>
    <row r="8113" spans="1:8" x14ac:dyDescent="0.25">
      <c r="A8113">
        <v>1954</v>
      </c>
      <c r="B8113" t="s">
        <v>11146</v>
      </c>
      <c r="C8113" t="s">
        <v>11147</v>
      </c>
      <c r="D8113" s="23">
        <v>14174332000105</v>
      </c>
      <c r="E8113" t="s">
        <v>1678</v>
      </c>
      <c r="F8113" t="s">
        <v>1386</v>
      </c>
      <c r="G8113">
        <v>3230</v>
      </c>
      <c r="H8113" s="23">
        <v>161873979</v>
      </c>
    </row>
    <row r="8114" spans="1:8" x14ac:dyDescent="0.25">
      <c r="A8114">
        <v>13825</v>
      </c>
      <c r="B8114" t="s">
        <v>24063</v>
      </c>
      <c r="C8114" t="s">
        <v>24063</v>
      </c>
      <c r="D8114" s="23"/>
      <c r="E8114" t="s">
        <v>1422</v>
      </c>
      <c r="F8114" t="s">
        <v>1386</v>
      </c>
      <c r="G8114">
        <v>21537</v>
      </c>
      <c r="H8114" s="23"/>
    </row>
    <row r="8115" spans="1:8" x14ac:dyDescent="0.25">
      <c r="A8115">
        <v>13824</v>
      </c>
      <c r="B8115" t="s">
        <v>11148</v>
      </c>
      <c r="C8115" t="s">
        <v>11148</v>
      </c>
      <c r="D8115" s="23">
        <v>16971789000168</v>
      </c>
      <c r="E8115" t="s">
        <v>1422</v>
      </c>
      <c r="F8115" t="s">
        <v>1386</v>
      </c>
      <c r="G8115">
        <v>21536</v>
      </c>
      <c r="H8115" s="23">
        <v>162048459</v>
      </c>
    </row>
    <row r="8116" spans="1:8" x14ac:dyDescent="0.25">
      <c r="A8116">
        <v>11584</v>
      </c>
      <c r="B8116" t="s">
        <v>24064</v>
      </c>
      <c r="C8116" t="s">
        <v>24064</v>
      </c>
      <c r="D8116" s="23"/>
      <c r="E8116" t="s">
        <v>1422</v>
      </c>
      <c r="F8116" t="s">
        <v>1386</v>
      </c>
      <c r="G8116">
        <v>17530</v>
      </c>
      <c r="H8116" s="23"/>
    </row>
    <row r="8117" spans="1:8" x14ac:dyDescent="0.25">
      <c r="A8117">
        <v>14087</v>
      </c>
      <c r="B8117" t="s">
        <v>11149</v>
      </c>
      <c r="C8117" t="s">
        <v>11149</v>
      </c>
      <c r="D8117" s="23">
        <v>7050195000123</v>
      </c>
      <c r="E8117" t="s">
        <v>10213</v>
      </c>
      <c r="F8117" t="s">
        <v>1386</v>
      </c>
      <c r="G8117">
        <v>21870</v>
      </c>
      <c r="H8117" s="23" t="s">
        <v>11150</v>
      </c>
    </row>
    <row r="8118" spans="1:8" x14ac:dyDescent="0.25">
      <c r="A8118">
        <v>14315</v>
      </c>
      <c r="B8118" t="s">
        <v>24065</v>
      </c>
      <c r="C8118" t="s">
        <v>24066</v>
      </c>
      <c r="D8118" s="23"/>
      <c r="E8118" t="s">
        <v>1422</v>
      </c>
      <c r="F8118" t="s">
        <v>1386</v>
      </c>
      <c r="G8118">
        <v>7845</v>
      </c>
      <c r="H8118" s="23"/>
    </row>
    <row r="8119" spans="1:8" x14ac:dyDescent="0.25">
      <c r="A8119">
        <v>3789</v>
      </c>
      <c r="B8119" t="s">
        <v>11151</v>
      </c>
      <c r="C8119" t="s">
        <v>11152</v>
      </c>
      <c r="D8119" s="23">
        <v>8970170000100</v>
      </c>
      <c r="E8119" t="s">
        <v>4319</v>
      </c>
      <c r="F8119" t="s">
        <v>1386</v>
      </c>
      <c r="G8119">
        <v>5065</v>
      </c>
      <c r="H8119" s="23">
        <v>160714060</v>
      </c>
    </row>
    <row r="8120" spans="1:8" x14ac:dyDescent="0.25">
      <c r="A8120">
        <v>3671</v>
      </c>
      <c r="B8120" t="s">
        <v>11153</v>
      </c>
      <c r="C8120" t="s">
        <v>11154</v>
      </c>
      <c r="D8120" s="23">
        <v>8640045000132</v>
      </c>
      <c r="E8120" t="s">
        <v>4209</v>
      </c>
      <c r="F8120" t="s">
        <v>1386</v>
      </c>
      <c r="G8120">
        <v>4947</v>
      </c>
      <c r="H8120" s="23">
        <v>161513379</v>
      </c>
    </row>
    <row r="8121" spans="1:8" x14ac:dyDescent="0.25">
      <c r="A8121">
        <v>14258</v>
      </c>
      <c r="B8121" t="s">
        <v>24067</v>
      </c>
      <c r="C8121" t="s">
        <v>24068</v>
      </c>
      <c r="D8121" s="23"/>
      <c r="E8121" t="s">
        <v>1422</v>
      </c>
      <c r="F8121" t="s">
        <v>1386</v>
      </c>
      <c r="G8121">
        <v>6017</v>
      </c>
      <c r="H8121" s="23"/>
    </row>
    <row r="8122" spans="1:8" x14ac:dyDescent="0.25">
      <c r="A8122">
        <v>11591</v>
      </c>
      <c r="B8122" t="s">
        <v>11155</v>
      </c>
      <c r="C8122" t="s">
        <v>11156</v>
      </c>
      <c r="D8122" s="23">
        <v>11082234000141</v>
      </c>
      <c r="E8122" t="s">
        <v>1385</v>
      </c>
      <c r="F8122" t="s">
        <v>1386</v>
      </c>
      <c r="G8122">
        <v>17536</v>
      </c>
      <c r="H8122" s="23">
        <v>161283098</v>
      </c>
    </row>
    <row r="8123" spans="1:8" x14ac:dyDescent="0.25">
      <c r="A8123">
        <v>8533</v>
      </c>
      <c r="B8123" t="s">
        <v>24069</v>
      </c>
      <c r="C8123" t="s">
        <v>24069</v>
      </c>
      <c r="D8123" s="23"/>
      <c r="E8123" t="s">
        <v>1385</v>
      </c>
      <c r="F8123" t="s">
        <v>1386</v>
      </c>
      <c r="G8123">
        <v>13036</v>
      </c>
      <c r="H8123" s="23"/>
    </row>
    <row r="8124" spans="1:8" x14ac:dyDescent="0.25">
      <c r="A8124">
        <v>1235</v>
      </c>
      <c r="B8124" t="s">
        <v>11157</v>
      </c>
      <c r="C8124" t="s">
        <v>11158</v>
      </c>
      <c r="D8124" s="23">
        <v>1009407000142</v>
      </c>
      <c r="E8124" t="s">
        <v>2138</v>
      </c>
      <c r="F8124" t="s">
        <v>1386</v>
      </c>
      <c r="G8124">
        <v>2511</v>
      </c>
      <c r="H8124" s="23">
        <v>161108865</v>
      </c>
    </row>
    <row r="8125" spans="1:8" x14ac:dyDescent="0.25">
      <c r="A8125">
        <v>10737</v>
      </c>
      <c r="B8125" t="s">
        <v>11159</v>
      </c>
      <c r="C8125" t="s">
        <v>11159</v>
      </c>
      <c r="D8125" s="23">
        <v>13863368000125</v>
      </c>
      <c r="E8125" t="s">
        <v>1435</v>
      </c>
      <c r="F8125" t="s">
        <v>1390</v>
      </c>
      <c r="G8125">
        <v>16160</v>
      </c>
      <c r="H8125" s="23">
        <v>796390051111</v>
      </c>
    </row>
    <row r="8126" spans="1:8" x14ac:dyDescent="0.25">
      <c r="A8126">
        <v>10052</v>
      </c>
      <c r="B8126" t="s">
        <v>11160</v>
      </c>
      <c r="C8126" t="s">
        <v>11160</v>
      </c>
      <c r="D8126" s="23">
        <v>29925250000114</v>
      </c>
      <c r="E8126" t="s">
        <v>1816</v>
      </c>
      <c r="F8126" t="s">
        <v>1386</v>
      </c>
      <c r="G8126">
        <v>14876</v>
      </c>
      <c r="H8126" s="23">
        <v>163123667</v>
      </c>
    </row>
    <row r="8127" spans="1:8" x14ac:dyDescent="0.25">
      <c r="A8127">
        <v>1734</v>
      </c>
      <c r="B8127" t="s">
        <v>11161</v>
      </c>
      <c r="C8127" t="s">
        <v>11162</v>
      </c>
      <c r="D8127" s="23">
        <v>12235788000102</v>
      </c>
      <c r="E8127" t="s">
        <v>1385</v>
      </c>
      <c r="F8127" t="s">
        <v>1386</v>
      </c>
      <c r="G8127">
        <v>3010</v>
      </c>
      <c r="H8127" s="23">
        <v>161752543</v>
      </c>
    </row>
    <row r="8128" spans="1:8" x14ac:dyDescent="0.25">
      <c r="A8128">
        <v>8669</v>
      </c>
      <c r="B8128" t="s">
        <v>24070</v>
      </c>
      <c r="C8128" t="s">
        <v>24070</v>
      </c>
      <c r="D8128" s="23"/>
      <c r="E8128" t="s">
        <v>1422</v>
      </c>
      <c r="F8128" t="s">
        <v>1386</v>
      </c>
      <c r="G8128">
        <v>13177</v>
      </c>
      <c r="H8128" s="23"/>
    </row>
    <row r="8129" spans="1:8" x14ac:dyDescent="0.25">
      <c r="A8129">
        <v>14461</v>
      </c>
      <c r="B8129" t="s">
        <v>24071</v>
      </c>
      <c r="C8129" t="s">
        <v>24072</v>
      </c>
      <c r="D8129" s="23"/>
      <c r="E8129" t="s">
        <v>1583</v>
      </c>
      <c r="F8129" t="s">
        <v>1386</v>
      </c>
      <c r="G8129">
        <v>20962</v>
      </c>
      <c r="H8129" s="23"/>
    </row>
    <row r="8130" spans="1:8" x14ac:dyDescent="0.25">
      <c r="A8130">
        <v>2044</v>
      </c>
      <c r="B8130" t="s">
        <v>11163</v>
      </c>
      <c r="C8130" t="s">
        <v>11164</v>
      </c>
      <c r="D8130" s="23">
        <v>1973766000115</v>
      </c>
      <c r="E8130" t="s">
        <v>1723</v>
      </c>
      <c r="F8130" t="s">
        <v>1386</v>
      </c>
      <c r="G8130">
        <v>3320</v>
      </c>
      <c r="H8130" s="23">
        <v>161152600</v>
      </c>
    </row>
    <row r="8131" spans="1:8" x14ac:dyDescent="0.25">
      <c r="A8131">
        <v>12237</v>
      </c>
      <c r="B8131" t="s">
        <v>11165</v>
      </c>
      <c r="C8131" t="s">
        <v>11165</v>
      </c>
      <c r="D8131" s="23">
        <v>39922334000158</v>
      </c>
      <c r="E8131" t="s">
        <v>1483</v>
      </c>
      <c r="F8131" t="s">
        <v>1398</v>
      </c>
      <c r="G8131">
        <v>18830</v>
      </c>
      <c r="H8131" s="23">
        <v>205597246</v>
      </c>
    </row>
    <row r="8132" spans="1:8" x14ac:dyDescent="0.25">
      <c r="A8132">
        <v>14024</v>
      </c>
      <c r="B8132" t="s">
        <v>11166</v>
      </c>
      <c r="C8132" t="s">
        <v>11167</v>
      </c>
      <c r="D8132" s="23">
        <v>10365639000124</v>
      </c>
      <c r="E8132" t="s">
        <v>1385</v>
      </c>
      <c r="F8132" t="s">
        <v>1386</v>
      </c>
      <c r="G8132">
        <v>21815</v>
      </c>
      <c r="H8132" s="23">
        <v>161583067</v>
      </c>
    </row>
    <row r="8133" spans="1:8" x14ac:dyDescent="0.25">
      <c r="A8133">
        <v>9661</v>
      </c>
      <c r="B8133" t="s">
        <v>11168</v>
      </c>
      <c r="C8133" t="s">
        <v>11169</v>
      </c>
      <c r="D8133" s="23">
        <v>41136771000198</v>
      </c>
      <c r="E8133" t="s">
        <v>1409</v>
      </c>
      <c r="F8133" t="s">
        <v>1386</v>
      </c>
      <c r="G8133">
        <v>14358</v>
      </c>
      <c r="H8133" s="23">
        <v>160987385</v>
      </c>
    </row>
    <row r="8134" spans="1:8" x14ac:dyDescent="0.25">
      <c r="A8134">
        <v>11797</v>
      </c>
      <c r="B8134" t="s">
        <v>11170</v>
      </c>
      <c r="C8134" t="s">
        <v>11170</v>
      </c>
      <c r="D8134" s="23">
        <v>34016488000167</v>
      </c>
      <c r="E8134" t="s">
        <v>11041</v>
      </c>
      <c r="F8134" t="s">
        <v>1398</v>
      </c>
      <c r="G8134">
        <v>18108</v>
      </c>
      <c r="H8134" s="23">
        <v>205189296</v>
      </c>
    </row>
    <row r="8135" spans="1:8" x14ac:dyDescent="0.25">
      <c r="A8135">
        <v>8047</v>
      </c>
      <c r="B8135" t="s">
        <v>11171</v>
      </c>
      <c r="C8135" t="s">
        <v>11172</v>
      </c>
      <c r="D8135" s="23">
        <v>21290209000107</v>
      </c>
      <c r="E8135" t="s">
        <v>1385</v>
      </c>
      <c r="F8135" t="s">
        <v>1386</v>
      </c>
      <c r="G8135">
        <v>12345</v>
      </c>
      <c r="H8135" s="23">
        <v>162420307</v>
      </c>
    </row>
    <row r="8136" spans="1:8" x14ac:dyDescent="0.25">
      <c r="A8136">
        <v>1899</v>
      </c>
      <c r="B8136" t="s">
        <v>11173</v>
      </c>
      <c r="C8136" t="s">
        <v>11174</v>
      </c>
      <c r="D8136" s="23">
        <v>13519670000160</v>
      </c>
      <c r="E8136" t="s">
        <v>1385</v>
      </c>
      <c r="F8136" t="s">
        <v>1386</v>
      </c>
      <c r="G8136">
        <v>3175</v>
      </c>
      <c r="H8136" s="23">
        <v>161816320</v>
      </c>
    </row>
    <row r="8137" spans="1:8" x14ac:dyDescent="0.25">
      <c r="A8137">
        <v>11664</v>
      </c>
      <c r="B8137" t="s">
        <v>11175</v>
      </c>
      <c r="C8137" t="s">
        <v>11175</v>
      </c>
      <c r="D8137" s="23">
        <v>35336989000193</v>
      </c>
      <c r="E8137" t="s">
        <v>2415</v>
      </c>
      <c r="F8137" t="s">
        <v>1386</v>
      </c>
      <c r="G8137">
        <v>17595</v>
      </c>
      <c r="H8137" s="23">
        <v>163531242</v>
      </c>
    </row>
    <row r="8138" spans="1:8" x14ac:dyDescent="0.25">
      <c r="A8138">
        <v>10095</v>
      </c>
      <c r="B8138" t="s">
        <v>11176</v>
      </c>
      <c r="C8138" t="s">
        <v>11177</v>
      </c>
      <c r="D8138" s="23">
        <v>7527671000154</v>
      </c>
      <c r="E8138" t="s">
        <v>1385</v>
      </c>
      <c r="F8138" t="s">
        <v>1386</v>
      </c>
      <c r="G8138">
        <v>14984</v>
      </c>
      <c r="H8138" s="23">
        <v>161458734</v>
      </c>
    </row>
    <row r="8139" spans="1:8" x14ac:dyDescent="0.25">
      <c r="A8139">
        <v>14360</v>
      </c>
      <c r="B8139" t="s">
        <v>11178</v>
      </c>
      <c r="C8139" t="s">
        <v>11179</v>
      </c>
      <c r="D8139" s="23">
        <v>50821892000160</v>
      </c>
      <c r="E8139" t="s">
        <v>8587</v>
      </c>
      <c r="F8139" t="s">
        <v>1418</v>
      </c>
      <c r="G8139">
        <v>22618</v>
      </c>
      <c r="H8139" s="23" t="s">
        <v>1438</v>
      </c>
    </row>
    <row r="8140" spans="1:8" x14ac:dyDescent="0.25">
      <c r="A8140">
        <v>3903</v>
      </c>
      <c r="B8140" t="s">
        <v>11180</v>
      </c>
      <c r="C8140" t="s">
        <v>11181</v>
      </c>
      <c r="D8140" s="23">
        <v>9157201000171</v>
      </c>
      <c r="E8140" t="s">
        <v>1385</v>
      </c>
      <c r="F8140" t="s">
        <v>1386</v>
      </c>
      <c r="G8140">
        <v>5179</v>
      </c>
      <c r="H8140" s="23">
        <v>161538975</v>
      </c>
    </row>
    <row r="8141" spans="1:8" x14ac:dyDescent="0.25">
      <c r="A8141">
        <v>5583</v>
      </c>
      <c r="B8141" t="s">
        <v>11182</v>
      </c>
      <c r="C8141" t="s">
        <v>11183</v>
      </c>
      <c r="D8141" s="23">
        <v>64133325000125</v>
      </c>
      <c r="E8141" t="s">
        <v>1424</v>
      </c>
      <c r="F8141" t="s">
        <v>1390</v>
      </c>
      <c r="G8141">
        <v>8641</v>
      </c>
      <c r="H8141" s="23">
        <v>112812511119</v>
      </c>
    </row>
    <row r="8142" spans="1:8" x14ac:dyDescent="0.25">
      <c r="A8142">
        <v>14170</v>
      </c>
      <c r="B8142" t="s">
        <v>11184</v>
      </c>
      <c r="C8142" t="s">
        <v>11185</v>
      </c>
      <c r="D8142" s="23">
        <v>26260955000171</v>
      </c>
      <c r="E8142" t="s">
        <v>1430</v>
      </c>
      <c r="F8142" t="s">
        <v>1415</v>
      </c>
      <c r="G8142">
        <v>22083</v>
      </c>
      <c r="H8142" s="23">
        <v>69133344</v>
      </c>
    </row>
    <row r="8143" spans="1:8" x14ac:dyDescent="0.25">
      <c r="A8143">
        <v>4500</v>
      </c>
      <c r="B8143" t="s">
        <v>11186</v>
      </c>
      <c r="C8143" t="s">
        <v>11187</v>
      </c>
      <c r="D8143" s="23">
        <v>312673000187</v>
      </c>
      <c r="E8143" t="s">
        <v>1430</v>
      </c>
      <c r="F8143" t="s">
        <v>1415</v>
      </c>
      <c r="G8143">
        <v>7089</v>
      </c>
      <c r="H8143" s="23">
        <v>20634099</v>
      </c>
    </row>
    <row r="8144" spans="1:8" x14ac:dyDescent="0.25">
      <c r="A8144">
        <v>14116</v>
      </c>
      <c r="B8144" t="s">
        <v>11188</v>
      </c>
      <c r="C8144" t="s">
        <v>11189</v>
      </c>
      <c r="D8144" s="23">
        <v>36488520000302</v>
      </c>
      <c r="E8144" t="s">
        <v>1422</v>
      </c>
      <c r="F8144" t="s">
        <v>1386</v>
      </c>
      <c r="G8144">
        <v>21902</v>
      </c>
      <c r="H8144" s="23" t="s">
        <v>1438</v>
      </c>
    </row>
    <row r="8145" spans="1:8" x14ac:dyDescent="0.25">
      <c r="A8145">
        <v>2187</v>
      </c>
      <c r="B8145" t="s">
        <v>11190</v>
      </c>
      <c r="C8145" t="s">
        <v>11190</v>
      </c>
      <c r="D8145" s="23">
        <v>24492001000169</v>
      </c>
      <c r="E8145" t="s">
        <v>1409</v>
      </c>
      <c r="F8145" t="s">
        <v>1386</v>
      </c>
      <c r="G8145">
        <v>3463</v>
      </c>
      <c r="H8145" s="23">
        <v>160849136</v>
      </c>
    </row>
    <row r="8146" spans="1:8" x14ac:dyDescent="0.25">
      <c r="A8146">
        <v>9363</v>
      </c>
      <c r="B8146" t="s">
        <v>11191</v>
      </c>
      <c r="C8146" t="s">
        <v>11191</v>
      </c>
      <c r="D8146" s="23">
        <v>24818745000120</v>
      </c>
      <c r="E8146" t="s">
        <v>1921</v>
      </c>
      <c r="F8146" t="s">
        <v>1386</v>
      </c>
      <c r="G8146">
        <v>13849</v>
      </c>
      <c r="H8146" s="23">
        <v>162745540</v>
      </c>
    </row>
    <row r="8147" spans="1:8" x14ac:dyDescent="0.25">
      <c r="A8147">
        <v>11836</v>
      </c>
      <c r="B8147" t="s">
        <v>11192</v>
      </c>
      <c r="C8147" t="s">
        <v>11192</v>
      </c>
      <c r="D8147" s="23">
        <v>1621120000179</v>
      </c>
      <c r="E8147" t="s">
        <v>1992</v>
      </c>
      <c r="F8147" t="s">
        <v>1587</v>
      </c>
      <c r="G8147">
        <v>18206</v>
      </c>
      <c r="H8147" s="23">
        <v>240952146</v>
      </c>
    </row>
    <row r="8148" spans="1:8" x14ac:dyDescent="0.25">
      <c r="A8148">
        <v>7216</v>
      </c>
      <c r="B8148" t="s">
        <v>11193</v>
      </c>
      <c r="C8148" t="s">
        <v>11193</v>
      </c>
      <c r="D8148" s="23">
        <v>10693835000128</v>
      </c>
      <c r="E8148" t="s">
        <v>1397</v>
      </c>
      <c r="F8148" t="s">
        <v>1398</v>
      </c>
      <c r="G8148">
        <v>11161</v>
      </c>
      <c r="H8148" s="23">
        <v>202191192</v>
      </c>
    </row>
    <row r="8149" spans="1:8" x14ac:dyDescent="0.25">
      <c r="A8149">
        <v>8227</v>
      </c>
      <c r="B8149" t="s">
        <v>11194</v>
      </c>
      <c r="C8149" t="s">
        <v>11195</v>
      </c>
      <c r="D8149" s="23">
        <v>17011157000115</v>
      </c>
      <c r="E8149" t="s">
        <v>1430</v>
      </c>
      <c r="F8149" t="s">
        <v>1415</v>
      </c>
      <c r="G8149">
        <v>12492</v>
      </c>
      <c r="H8149" s="23" t="s">
        <v>1438</v>
      </c>
    </row>
    <row r="8150" spans="1:8" x14ac:dyDescent="0.25">
      <c r="A8150">
        <v>4700</v>
      </c>
      <c r="B8150" t="s">
        <v>11196</v>
      </c>
      <c r="C8150" t="s">
        <v>11197</v>
      </c>
      <c r="D8150" s="23">
        <v>4185877001127</v>
      </c>
      <c r="E8150" t="s">
        <v>1541</v>
      </c>
      <c r="F8150" t="s">
        <v>1386</v>
      </c>
      <c r="G8150">
        <v>7272</v>
      </c>
      <c r="H8150" s="23">
        <v>161490263</v>
      </c>
    </row>
    <row r="8151" spans="1:8" x14ac:dyDescent="0.25">
      <c r="A8151">
        <v>14958</v>
      </c>
      <c r="B8151" t="s">
        <v>11196</v>
      </c>
      <c r="C8151" t="s">
        <v>11198</v>
      </c>
      <c r="D8151" s="23">
        <v>4185877000902</v>
      </c>
      <c r="E8151" t="s">
        <v>1465</v>
      </c>
      <c r="F8151" t="s">
        <v>1398</v>
      </c>
      <c r="G8151">
        <v>23460</v>
      </c>
      <c r="H8151" s="23">
        <v>200969080</v>
      </c>
    </row>
    <row r="8152" spans="1:8" x14ac:dyDescent="0.25">
      <c r="A8152">
        <v>15021</v>
      </c>
      <c r="B8152" t="s">
        <v>11199</v>
      </c>
      <c r="C8152" t="s">
        <v>11200</v>
      </c>
      <c r="D8152" s="23">
        <v>4185877000740</v>
      </c>
      <c r="E8152" t="s">
        <v>3447</v>
      </c>
      <c r="F8152" t="s">
        <v>1444</v>
      </c>
      <c r="G8152">
        <v>23710</v>
      </c>
      <c r="H8152" s="23">
        <v>63154671</v>
      </c>
    </row>
    <row r="8153" spans="1:8" x14ac:dyDescent="0.25">
      <c r="A8153">
        <v>8304</v>
      </c>
      <c r="B8153" t="s">
        <v>11201</v>
      </c>
      <c r="C8153" t="s">
        <v>11202</v>
      </c>
      <c r="D8153" s="23">
        <v>4185877002107</v>
      </c>
      <c r="E8153" t="s">
        <v>1507</v>
      </c>
      <c r="F8153" t="s">
        <v>1415</v>
      </c>
      <c r="G8153">
        <v>12572</v>
      </c>
      <c r="H8153" s="23">
        <v>37948903</v>
      </c>
    </row>
    <row r="8154" spans="1:8" x14ac:dyDescent="0.25">
      <c r="A8154">
        <v>12009</v>
      </c>
      <c r="B8154" t="s">
        <v>11203</v>
      </c>
      <c r="C8154" t="s">
        <v>11204</v>
      </c>
      <c r="D8154" s="23">
        <v>4185877001550</v>
      </c>
      <c r="E8154" t="s">
        <v>1409</v>
      </c>
      <c r="F8154" t="s">
        <v>1386</v>
      </c>
      <c r="G8154">
        <v>18480</v>
      </c>
      <c r="H8154" s="23">
        <v>161536310</v>
      </c>
    </row>
    <row r="8155" spans="1:8" x14ac:dyDescent="0.25">
      <c r="A8155">
        <v>15640</v>
      </c>
      <c r="B8155" t="s">
        <v>11205</v>
      </c>
      <c r="C8155" t="s">
        <v>11206</v>
      </c>
      <c r="D8155" s="23">
        <v>4185877002360</v>
      </c>
      <c r="E8155" t="s">
        <v>1417</v>
      </c>
      <c r="F8155" t="s">
        <v>1418</v>
      </c>
      <c r="G8155">
        <v>24910</v>
      </c>
      <c r="H8155" s="23">
        <v>78990694</v>
      </c>
    </row>
    <row r="8156" spans="1:8" x14ac:dyDescent="0.25">
      <c r="A8156">
        <v>10901</v>
      </c>
      <c r="B8156" t="s">
        <v>11207</v>
      </c>
      <c r="C8156" t="s">
        <v>11208</v>
      </c>
      <c r="D8156" s="23">
        <v>20709591000188</v>
      </c>
      <c r="E8156" t="s">
        <v>1422</v>
      </c>
      <c r="F8156" t="s">
        <v>1386</v>
      </c>
      <c r="G8156">
        <v>16571</v>
      </c>
      <c r="H8156" s="23" t="s">
        <v>1438</v>
      </c>
    </row>
    <row r="8157" spans="1:8" x14ac:dyDescent="0.25">
      <c r="A8157">
        <v>15246</v>
      </c>
      <c r="B8157" t="s">
        <v>11209</v>
      </c>
      <c r="C8157" t="s">
        <v>11210</v>
      </c>
      <c r="D8157" s="23">
        <v>46076570000166</v>
      </c>
      <c r="E8157" t="s">
        <v>1483</v>
      </c>
      <c r="F8157" t="s">
        <v>1398</v>
      </c>
      <c r="G8157">
        <v>24352</v>
      </c>
      <c r="H8157" s="23">
        <v>206043902</v>
      </c>
    </row>
    <row r="8158" spans="1:8" x14ac:dyDescent="0.25">
      <c r="A8158">
        <v>15662</v>
      </c>
      <c r="B8158" t="s">
        <v>11211</v>
      </c>
      <c r="C8158" t="s">
        <v>11212</v>
      </c>
      <c r="D8158" s="23">
        <v>58208850000160</v>
      </c>
      <c r="E8158" t="s">
        <v>1409</v>
      </c>
      <c r="F8158" t="s">
        <v>1386</v>
      </c>
      <c r="G8158">
        <v>24939</v>
      </c>
      <c r="H8158" s="23">
        <v>165124601</v>
      </c>
    </row>
    <row r="8159" spans="1:8" x14ac:dyDescent="0.25">
      <c r="A8159">
        <v>15560</v>
      </c>
      <c r="B8159" t="s">
        <v>11213</v>
      </c>
      <c r="C8159" t="s">
        <v>11213</v>
      </c>
      <c r="D8159" s="23">
        <v>48935794000101</v>
      </c>
      <c r="E8159" t="s">
        <v>3551</v>
      </c>
      <c r="F8159" t="s">
        <v>1415</v>
      </c>
      <c r="G8159">
        <v>24800</v>
      </c>
      <c r="H8159" s="23">
        <v>108040640</v>
      </c>
    </row>
    <row r="8160" spans="1:8" x14ac:dyDescent="0.25">
      <c r="A8160">
        <v>8923</v>
      </c>
      <c r="B8160" t="s">
        <v>11214</v>
      </c>
      <c r="C8160" t="s">
        <v>11215</v>
      </c>
      <c r="D8160" s="23">
        <v>10452549000170</v>
      </c>
      <c r="E8160" t="s">
        <v>2667</v>
      </c>
      <c r="F8160" t="s">
        <v>1390</v>
      </c>
      <c r="G8160">
        <v>13459</v>
      </c>
      <c r="H8160" s="23">
        <v>535452000111</v>
      </c>
    </row>
    <row r="8161" spans="1:8" x14ac:dyDescent="0.25">
      <c r="A8161">
        <v>5868</v>
      </c>
      <c r="B8161" t="s">
        <v>11216</v>
      </c>
      <c r="C8161" t="s">
        <v>11215</v>
      </c>
      <c r="D8161" s="23">
        <v>12528621000121</v>
      </c>
      <c r="E8161" t="s">
        <v>3447</v>
      </c>
      <c r="F8161" t="s">
        <v>1444</v>
      </c>
      <c r="G8161">
        <v>8843</v>
      </c>
      <c r="H8161" s="23">
        <v>80381406</v>
      </c>
    </row>
    <row r="8162" spans="1:8" x14ac:dyDescent="0.25">
      <c r="A8162">
        <v>5297</v>
      </c>
      <c r="B8162" t="s">
        <v>11217</v>
      </c>
      <c r="C8162" t="s">
        <v>11218</v>
      </c>
      <c r="D8162" s="23">
        <v>6910887000131</v>
      </c>
      <c r="E8162" t="s">
        <v>2670</v>
      </c>
      <c r="F8162" t="s">
        <v>2671</v>
      </c>
      <c r="G8162">
        <v>8336</v>
      </c>
      <c r="H8162" s="23">
        <v>745807800192</v>
      </c>
    </row>
    <row r="8163" spans="1:8" x14ac:dyDescent="0.25">
      <c r="A8163">
        <v>8152</v>
      </c>
      <c r="B8163" t="s">
        <v>11219</v>
      </c>
      <c r="C8163" t="s">
        <v>11219</v>
      </c>
      <c r="D8163" s="23">
        <v>7772008000115</v>
      </c>
      <c r="E8163" t="s">
        <v>1906</v>
      </c>
      <c r="F8163" t="s">
        <v>1386</v>
      </c>
      <c r="G8163">
        <v>12426</v>
      </c>
      <c r="H8163" s="23">
        <v>161474748</v>
      </c>
    </row>
    <row r="8164" spans="1:8" x14ac:dyDescent="0.25">
      <c r="A8164">
        <v>13364</v>
      </c>
      <c r="B8164" t="s">
        <v>11220</v>
      </c>
      <c r="C8164" t="s">
        <v>11221</v>
      </c>
      <c r="D8164" s="23">
        <v>29173080000169</v>
      </c>
      <c r="E8164" t="s">
        <v>1424</v>
      </c>
      <c r="F8164" t="s">
        <v>1390</v>
      </c>
      <c r="G8164">
        <v>20912</v>
      </c>
      <c r="H8164" s="23">
        <v>118791960118</v>
      </c>
    </row>
    <row r="8165" spans="1:8" x14ac:dyDescent="0.25">
      <c r="A8165">
        <v>8943</v>
      </c>
      <c r="B8165" t="s">
        <v>11222</v>
      </c>
      <c r="C8165" t="s">
        <v>11222</v>
      </c>
      <c r="D8165" s="23">
        <v>26502985000147</v>
      </c>
      <c r="E8165" t="s">
        <v>4885</v>
      </c>
      <c r="F8165" t="s">
        <v>1386</v>
      </c>
      <c r="G8165">
        <v>13483</v>
      </c>
      <c r="H8165" s="23">
        <v>162828845</v>
      </c>
    </row>
    <row r="8166" spans="1:8" x14ac:dyDescent="0.25">
      <c r="A8166">
        <v>11445</v>
      </c>
      <c r="B8166" t="s">
        <v>11223</v>
      </c>
      <c r="C8166" t="s">
        <v>11224</v>
      </c>
      <c r="D8166" s="23">
        <v>15473807000119</v>
      </c>
      <c r="E8166" t="s">
        <v>1385</v>
      </c>
      <c r="F8166" t="s">
        <v>1386</v>
      </c>
      <c r="G8166">
        <v>17377</v>
      </c>
      <c r="H8166" s="23">
        <v>161990401</v>
      </c>
    </row>
    <row r="8167" spans="1:8" x14ac:dyDescent="0.25">
      <c r="A8167">
        <v>2915</v>
      </c>
      <c r="B8167" t="s">
        <v>11225</v>
      </c>
      <c r="C8167" t="s">
        <v>11226</v>
      </c>
      <c r="D8167" s="23">
        <v>5019783000179</v>
      </c>
      <c r="E8167" t="s">
        <v>1422</v>
      </c>
      <c r="F8167" t="s">
        <v>1386</v>
      </c>
      <c r="G8167">
        <v>4191</v>
      </c>
      <c r="H8167" s="23">
        <v>161352030</v>
      </c>
    </row>
    <row r="8168" spans="1:8" x14ac:dyDescent="0.25">
      <c r="A8168">
        <v>1081</v>
      </c>
      <c r="B8168" t="s">
        <v>24073</v>
      </c>
      <c r="C8168" t="s">
        <v>24074</v>
      </c>
      <c r="D8168" s="23"/>
      <c r="E8168" t="s">
        <v>1422</v>
      </c>
      <c r="F8168" t="s">
        <v>1386</v>
      </c>
      <c r="G8168">
        <v>5513</v>
      </c>
      <c r="H8168" s="23"/>
    </row>
    <row r="8169" spans="1:8" x14ac:dyDescent="0.25">
      <c r="A8169">
        <v>455</v>
      </c>
      <c r="B8169" t="s">
        <v>24075</v>
      </c>
      <c r="C8169" t="s">
        <v>24075</v>
      </c>
      <c r="D8169" s="23"/>
      <c r="E8169" t="s">
        <v>1422</v>
      </c>
      <c r="F8169" t="s">
        <v>1386</v>
      </c>
      <c r="G8169">
        <v>1731</v>
      </c>
      <c r="H8169" s="23"/>
    </row>
    <row r="8170" spans="1:8" x14ac:dyDescent="0.25">
      <c r="A8170">
        <v>2604</v>
      </c>
      <c r="B8170" t="s">
        <v>11227</v>
      </c>
      <c r="C8170" t="s">
        <v>11228</v>
      </c>
      <c r="D8170" s="23">
        <v>3865130000185</v>
      </c>
      <c r="E8170" t="s">
        <v>1700</v>
      </c>
      <c r="F8170" t="s">
        <v>1386</v>
      </c>
      <c r="G8170">
        <v>3880</v>
      </c>
      <c r="H8170" s="23" t="s">
        <v>11229</v>
      </c>
    </row>
    <row r="8171" spans="1:8" x14ac:dyDescent="0.25">
      <c r="A8171">
        <v>15382</v>
      </c>
      <c r="B8171" t="s">
        <v>11230</v>
      </c>
      <c r="C8171" t="s">
        <v>11231</v>
      </c>
      <c r="D8171" s="23">
        <v>13858756000118</v>
      </c>
      <c r="E8171" t="s">
        <v>1385</v>
      </c>
      <c r="F8171" t="s">
        <v>1386</v>
      </c>
      <c r="G8171">
        <v>24548</v>
      </c>
      <c r="H8171" s="23">
        <v>163264058</v>
      </c>
    </row>
    <row r="8172" spans="1:8" x14ac:dyDescent="0.25">
      <c r="A8172">
        <v>1209</v>
      </c>
      <c r="B8172" t="s">
        <v>24076</v>
      </c>
      <c r="C8172" t="s">
        <v>24076</v>
      </c>
      <c r="D8172" s="23"/>
      <c r="E8172" t="s">
        <v>1583</v>
      </c>
      <c r="F8172" t="s">
        <v>1386</v>
      </c>
      <c r="G8172">
        <v>2485</v>
      </c>
      <c r="H8172" s="23"/>
    </row>
    <row r="8173" spans="1:8" x14ac:dyDescent="0.25">
      <c r="A8173">
        <v>15397</v>
      </c>
      <c r="B8173" t="s">
        <v>24077</v>
      </c>
      <c r="C8173" t="s">
        <v>24077</v>
      </c>
      <c r="D8173" s="23"/>
      <c r="E8173" t="s">
        <v>1409</v>
      </c>
      <c r="F8173" t="s">
        <v>1386</v>
      </c>
      <c r="G8173">
        <v>24564</v>
      </c>
      <c r="H8173" s="23"/>
    </row>
    <row r="8174" spans="1:8" x14ac:dyDescent="0.25">
      <c r="A8174">
        <v>13661</v>
      </c>
      <c r="B8174" t="s">
        <v>11232</v>
      </c>
      <c r="D8174" s="23">
        <v>35506567000208</v>
      </c>
      <c r="E8174" t="s">
        <v>1385</v>
      </c>
      <c r="F8174" t="s">
        <v>1386</v>
      </c>
      <c r="G8174">
        <v>21291</v>
      </c>
      <c r="H8174" s="23">
        <v>161329950</v>
      </c>
    </row>
    <row r="8175" spans="1:8" x14ac:dyDescent="0.25">
      <c r="A8175">
        <v>11457</v>
      </c>
      <c r="B8175" t="s">
        <v>11233</v>
      </c>
      <c r="C8175" t="s">
        <v>11233</v>
      </c>
      <c r="D8175" s="23">
        <v>4709948000171</v>
      </c>
      <c r="E8175" t="s">
        <v>2433</v>
      </c>
      <c r="F8175" t="s">
        <v>1386</v>
      </c>
      <c r="G8175">
        <v>17395</v>
      </c>
      <c r="H8175" s="23">
        <v>161342108</v>
      </c>
    </row>
    <row r="8176" spans="1:8" x14ac:dyDescent="0.25">
      <c r="A8176">
        <v>9681</v>
      </c>
      <c r="B8176" t="s">
        <v>11234</v>
      </c>
      <c r="C8176" t="s">
        <v>11234</v>
      </c>
      <c r="D8176" s="23">
        <v>20058514000105</v>
      </c>
      <c r="E8176" t="s">
        <v>1452</v>
      </c>
      <c r="F8176" t="s">
        <v>1386</v>
      </c>
      <c r="G8176">
        <v>14379</v>
      </c>
      <c r="H8176" s="23">
        <v>162313810</v>
      </c>
    </row>
    <row r="8177" spans="1:8" x14ac:dyDescent="0.25">
      <c r="A8177">
        <v>1143</v>
      </c>
      <c r="B8177" t="s">
        <v>24078</v>
      </c>
      <c r="C8177" t="s">
        <v>24078</v>
      </c>
      <c r="D8177" s="23"/>
      <c r="E8177" t="s">
        <v>1385</v>
      </c>
      <c r="F8177" t="s">
        <v>1386</v>
      </c>
      <c r="G8177">
        <v>2419</v>
      </c>
      <c r="H8177" s="23"/>
    </row>
    <row r="8178" spans="1:8" x14ac:dyDescent="0.25">
      <c r="A8178">
        <v>11231</v>
      </c>
      <c r="B8178" t="s">
        <v>11235</v>
      </c>
      <c r="C8178" t="s">
        <v>11235</v>
      </c>
      <c r="D8178" s="23">
        <v>34983316000162</v>
      </c>
      <c r="E8178" t="s">
        <v>1385</v>
      </c>
      <c r="F8178" t="s">
        <v>1386</v>
      </c>
      <c r="G8178">
        <v>17063</v>
      </c>
      <c r="H8178" s="23">
        <v>163500215</v>
      </c>
    </row>
    <row r="8179" spans="1:8" x14ac:dyDescent="0.25">
      <c r="A8179">
        <v>8658</v>
      </c>
      <c r="B8179" t="s">
        <v>24079</v>
      </c>
      <c r="C8179" t="s">
        <v>24079</v>
      </c>
      <c r="D8179" s="23"/>
      <c r="E8179" t="s">
        <v>1723</v>
      </c>
      <c r="F8179" t="s">
        <v>1386</v>
      </c>
      <c r="G8179">
        <v>13168</v>
      </c>
      <c r="H8179" s="23"/>
    </row>
    <row r="8180" spans="1:8" x14ac:dyDescent="0.25">
      <c r="A8180">
        <v>5012</v>
      </c>
      <c r="B8180" t="s">
        <v>24080</v>
      </c>
      <c r="C8180" t="s">
        <v>24080</v>
      </c>
      <c r="D8180" s="23"/>
      <c r="E8180" t="s">
        <v>2009</v>
      </c>
      <c r="F8180" t="s">
        <v>1386</v>
      </c>
      <c r="G8180">
        <v>8038</v>
      </c>
      <c r="H8180" s="23"/>
    </row>
    <row r="8181" spans="1:8" x14ac:dyDescent="0.25">
      <c r="A8181">
        <v>2543</v>
      </c>
      <c r="B8181" t="s">
        <v>11236</v>
      </c>
      <c r="C8181" t="s">
        <v>11237</v>
      </c>
      <c r="D8181" s="23">
        <v>3587196000150</v>
      </c>
      <c r="E8181" t="s">
        <v>1385</v>
      </c>
      <c r="F8181" t="s">
        <v>1386</v>
      </c>
      <c r="G8181">
        <v>3819</v>
      </c>
      <c r="H8181" s="23">
        <v>161266207</v>
      </c>
    </row>
    <row r="8182" spans="1:8" x14ac:dyDescent="0.25">
      <c r="A8182">
        <v>11760</v>
      </c>
      <c r="B8182" t="s">
        <v>11238</v>
      </c>
      <c r="C8182" t="s">
        <v>11238</v>
      </c>
      <c r="D8182" s="23">
        <v>33588945000125</v>
      </c>
      <c r="E8182" t="s">
        <v>1510</v>
      </c>
      <c r="F8182" t="s">
        <v>1386</v>
      </c>
      <c r="G8182">
        <v>18033</v>
      </c>
      <c r="H8182" s="23">
        <v>163397929</v>
      </c>
    </row>
    <row r="8183" spans="1:8" x14ac:dyDescent="0.25">
      <c r="A8183">
        <v>14049</v>
      </c>
      <c r="B8183" t="s">
        <v>11239</v>
      </c>
      <c r="C8183" t="s">
        <v>11239</v>
      </c>
      <c r="D8183" s="23">
        <v>48934464000100</v>
      </c>
      <c r="E8183" t="s">
        <v>1527</v>
      </c>
      <c r="F8183" t="s">
        <v>1386</v>
      </c>
      <c r="G8183">
        <v>21830</v>
      </c>
      <c r="H8183" s="23">
        <v>164522182</v>
      </c>
    </row>
    <row r="8184" spans="1:8" x14ac:dyDescent="0.25">
      <c r="A8184">
        <v>14479</v>
      </c>
      <c r="B8184" t="s">
        <v>11240</v>
      </c>
      <c r="D8184" s="23">
        <v>29843523000181</v>
      </c>
      <c r="E8184" t="s">
        <v>1422</v>
      </c>
      <c r="F8184" t="s">
        <v>1386</v>
      </c>
      <c r="G8184">
        <v>22803</v>
      </c>
      <c r="H8184" s="23">
        <v>163117500</v>
      </c>
    </row>
    <row r="8185" spans="1:8" x14ac:dyDescent="0.25">
      <c r="A8185">
        <v>599</v>
      </c>
      <c r="B8185" t="s">
        <v>24081</v>
      </c>
      <c r="C8185" t="s">
        <v>24081</v>
      </c>
      <c r="D8185" s="23"/>
      <c r="E8185" t="s">
        <v>1422</v>
      </c>
      <c r="F8185" t="s">
        <v>1386</v>
      </c>
      <c r="G8185">
        <v>1875</v>
      </c>
      <c r="H8185" s="23"/>
    </row>
    <row r="8186" spans="1:8" x14ac:dyDescent="0.25">
      <c r="A8186">
        <v>3725</v>
      </c>
      <c r="B8186" t="s">
        <v>11241</v>
      </c>
      <c r="C8186" t="s">
        <v>11242</v>
      </c>
      <c r="D8186" s="23">
        <v>8792234000120</v>
      </c>
      <c r="E8186" t="s">
        <v>1385</v>
      </c>
      <c r="F8186" t="s">
        <v>1386</v>
      </c>
      <c r="G8186">
        <v>5001</v>
      </c>
      <c r="H8186" s="23">
        <v>161517501</v>
      </c>
    </row>
    <row r="8187" spans="1:8" x14ac:dyDescent="0.25">
      <c r="A8187">
        <v>11592</v>
      </c>
      <c r="B8187" t="s">
        <v>24082</v>
      </c>
      <c r="C8187" t="s">
        <v>24083</v>
      </c>
      <c r="D8187" s="23"/>
      <c r="E8187" t="s">
        <v>1422</v>
      </c>
      <c r="F8187" t="s">
        <v>1386</v>
      </c>
      <c r="G8187">
        <v>10933</v>
      </c>
      <c r="H8187" s="23"/>
    </row>
    <row r="8188" spans="1:8" x14ac:dyDescent="0.25">
      <c r="A8188">
        <v>9646</v>
      </c>
      <c r="B8188" t="s">
        <v>24084</v>
      </c>
      <c r="C8188" t="s">
        <v>24084</v>
      </c>
      <c r="D8188" s="23"/>
      <c r="E8188" t="s">
        <v>4001</v>
      </c>
      <c r="F8188" t="s">
        <v>1398</v>
      </c>
      <c r="G8188">
        <v>14344</v>
      </c>
      <c r="H8188" s="23"/>
    </row>
    <row r="8189" spans="1:8" x14ac:dyDescent="0.25">
      <c r="A8189">
        <v>6595</v>
      </c>
      <c r="B8189" t="s">
        <v>11243</v>
      </c>
      <c r="C8189" t="s">
        <v>11243</v>
      </c>
      <c r="D8189" s="23">
        <v>19428064000116</v>
      </c>
      <c r="E8189" t="s">
        <v>1541</v>
      </c>
      <c r="F8189" t="s">
        <v>1386</v>
      </c>
      <c r="G8189">
        <v>10132</v>
      </c>
      <c r="H8189" s="23">
        <v>162253141</v>
      </c>
    </row>
    <row r="8190" spans="1:8" x14ac:dyDescent="0.25">
      <c r="A8190">
        <v>1366</v>
      </c>
      <c r="B8190" t="s">
        <v>11244</v>
      </c>
      <c r="C8190" t="s">
        <v>11245</v>
      </c>
      <c r="D8190" s="23">
        <v>10649666000129</v>
      </c>
      <c r="E8190" t="s">
        <v>1422</v>
      </c>
      <c r="F8190" t="s">
        <v>1386</v>
      </c>
      <c r="G8190">
        <v>2642</v>
      </c>
      <c r="H8190" s="23">
        <v>161611230</v>
      </c>
    </row>
    <row r="8191" spans="1:8" x14ac:dyDescent="0.25">
      <c r="A8191">
        <v>14876</v>
      </c>
      <c r="B8191" t="s">
        <v>11246</v>
      </c>
      <c r="C8191" t="s">
        <v>11246</v>
      </c>
      <c r="D8191" s="23">
        <v>50817085000173</v>
      </c>
      <c r="E8191" t="s">
        <v>1385</v>
      </c>
      <c r="F8191" t="s">
        <v>1386</v>
      </c>
      <c r="G8191">
        <v>23314</v>
      </c>
      <c r="H8191" s="23">
        <v>164665641</v>
      </c>
    </row>
    <row r="8192" spans="1:8" x14ac:dyDescent="0.25">
      <c r="A8192">
        <v>12958</v>
      </c>
      <c r="B8192" t="s">
        <v>11247</v>
      </c>
      <c r="C8192" t="s">
        <v>11247</v>
      </c>
      <c r="D8192" s="23">
        <v>44380406000112</v>
      </c>
      <c r="E8192" t="s">
        <v>2454</v>
      </c>
      <c r="F8192" t="s">
        <v>1386</v>
      </c>
      <c r="G8192">
        <v>19989</v>
      </c>
      <c r="H8192" s="23">
        <v>164183388</v>
      </c>
    </row>
    <row r="8193" spans="1:8" x14ac:dyDescent="0.25">
      <c r="A8193">
        <v>5873</v>
      </c>
      <c r="B8193" t="s">
        <v>24085</v>
      </c>
      <c r="C8193" t="s">
        <v>24083</v>
      </c>
      <c r="D8193" s="23"/>
      <c r="E8193" t="s">
        <v>1422</v>
      </c>
      <c r="F8193" t="s">
        <v>1386</v>
      </c>
      <c r="G8193">
        <v>5702</v>
      </c>
      <c r="H8193" s="23"/>
    </row>
    <row r="8194" spans="1:8" x14ac:dyDescent="0.25">
      <c r="A8194">
        <v>12473</v>
      </c>
      <c r="B8194" t="s">
        <v>11248</v>
      </c>
      <c r="C8194" t="s">
        <v>24086</v>
      </c>
      <c r="D8194" s="23"/>
      <c r="E8194" t="s">
        <v>1723</v>
      </c>
      <c r="F8194" t="s">
        <v>1386</v>
      </c>
      <c r="G8194">
        <v>19225</v>
      </c>
      <c r="H8194" s="23"/>
    </row>
    <row r="8195" spans="1:8" x14ac:dyDescent="0.25">
      <c r="A8195">
        <v>8333</v>
      </c>
      <c r="B8195" t="s">
        <v>11248</v>
      </c>
      <c r="C8195" t="s">
        <v>11249</v>
      </c>
      <c r="D8195" s="23">
        <v>18183969000100</v>
      </c>
      <c r="E8195" t="s">
        <v>1723</v>
      </c>
      <c r="F8195" t="s">
        <v>1386</v>
      </c>
      <c r="G8195">
        <v>12596</v>
      </c>
      <c r="H8195" s="23" t="s">
        <v>1438</v>
      </c>
    </row>
    <row r="8196" spans="1:8" x14ac:dyDescent="0.25">
      <c r="A8196">
        <v>6600</v>
      </c>
      <c r="B8196" t="s">
        <v>11250</v>
      </c>
      <c r="C8196" t="s">
        <v>11250</v>
      </c>
      <c r="D8196" s="23">
        <v>13652215000139</v>
      </c>
      <c r="E8196" t="s">
        <v>1720</v>
      </c>
      <c r="F8196" t="s">
        <v>1386</v>
      </c>
      <c r="G8196">
        <v>10139</v>
      </c>
      <c r="H8196" s="23">
        <v>161828620</v>
      </c>
    </row>
    <row r="8197" spans="1:8" x14ac:dyDescent="0.25">
      <c r="A8197">
        <v>9194</v>
      </c>
      <c r="B8197" t="s">
        <v>24087</v>
      </c>
      <c r="C8197" t="s">
        <v>24087</v>
      </c>
      <c r="D8197" s="23"/>
      <c r="E8197" t="s">
        <v>2225</v>
      </c>
      <c r="F8197" t="s">
        <v>1386</v>
      </c>
      <c r="G8197">
        <v>13697</v>
      </c>
      <c r="H8197" s="23"/>
    </row>
    <row r="8198" spans="1:8" x14ac:dyDescent="0.25">
      <c r="A8198">
        <v>4467</v>
      </c>
      <c r="B8198" t="s">
        <v>11251</v>
      </c>
      <c r="C8198" t="s">
        <v>11252</v>
      </c>
      <c r="D8198" s="23">
        <v>5241644000195</v>
      </c>
      <c r="E8198" t="s">
        <v>11253</v>
      </c>
      <c r="F8198" t="s">
        <v>1415</v>
      </c>
      <c r="G8198">
        <v>7057</v>
      </c>
      <c r="H8198" s="23" t="s">
        <v>1438</v>
      </c>
    </row>
    <row r="8199" spans="1:8" x14ac:dyDescent="0.25">
      <c r="A8199">
        <v>972</v>
      </c>
      <c r="B8199" t="s">
        <v>24088</v>
      </c>
      <c r="C8199" t="s">
        <v>24088</v>
      </c>
      <c r="D8199" s="23"/>
      <c r="E8199" t="s">
        <v>1385</v>
      </c>
      <c r="F8199" t="s">
        <v>1386</v>
      </c>
      <c r="G8199">
        <v>2248</v>
      </c>
      <c r="H8199" s="23"/>
    </row>
    <row r="8200" spans="1:8" x14ac:dyDescent="0.25">
      <c r="A8200">
        <v>7925</v>
      </c>
      <c r="B8200" t="s">
        <v>24089</v>
      </c>
      <c r="C8200" t="s">
        <v>24090</v>
      </c>
      <c r="D8200" s="23"/>
      <c r="E8200" t="s">
        <v>1422</v>
      </c>
      <c r="F8200" t="s">
        <v>1386</v>
      </c>
      <c r="G8200">
        <v>6674</v>
      </c>
      <c r="H8200" s="23"/>
    </row>
    <row r="8201" spans="1:8" x14ac:dyDescent="0.25">
      <c r="A8201">
        <v>5167</v>
      </c>
      <c r="B8201" t="s">
        <v>24091</v>
      </c>
      <c r="C8201" t="s">
        <v>24091</v>
      </c>
      <c r="D8201" s="23"/>
      <c r="E8201" t="s">
        <v>1530</v>
      </c>
      <c r="F8201" t="s">
        <v>1386</v>
      </c>
      <c r="G8201">
        <v>8217</v>
      </c>
      <c r="H8201" s="23"/>
    </row>
    <row r="8202" spans="1:8" x14ac:dyDescent="0.25">
      <c r="A8202">
        <v>7033</v>
      </c>
      <c r="B8202" t="s">
        <v>24092</v>
      </c>
      <c r="C8202" t="s">
        <v>24092</v>
      </c>
      <c r="D8202" s="23"/>
      <c r="E8202" t="s">
        <v>1385</v>
      </c>
      <c r="F8202" t="s">
        <v>1386</v>
      </c>
      <c r="G8202">
        <v>11017</v>
      </c>
      <c r="H8202" s="23"/>
    </row>
    <row r="8203" spans="1:8" x14ac:dyDescent="0.25">
      <c r="A8203">
        <v>3095</v>
      </c>
      <c r="B8203" t="s">
        <v>11254</v>
      </c>
      <c r="C8203" t="s">
        <v>11255</v>
      </c>
      <c r="D8203" s="23">
        <v>5879706000199</v>
      </c>
      <c r="E8203" t="s">
        <v>1409</v>
      </c>
      <c r="F8203" t="s">
        <v>1386</v>
      </c>
      <c r="G8203">
        <v>4371</v>
      </c>
      <c r="H8203" s="23">
        <v>161400965</v>
      </c>
    </row>
    <row r="8204" spans="1:8" x14ac:dyDescent="0.25">
      <c r="A8204">
        <v>12578</v>
      </c>
      <c r="B8204" t="s">
        <v>11256</v>
      </c>
      <c r="C8204" t="s">
        <v>11257</v>
      </c>
      <c r="D8204" s="23">
        <v>26607102000163</v>
      </c>
      <c r="E8204" t="s">
        <v>1385</v>
      </c>
      <c r="F8204" t="s">
        <v>1386</v>
      </c>
      <c r="G8204">
        <v>19578</v>
      </c>
      <c r="H8204" s="23">
        <v>162840608</v>
      </c>
    </row>
    <row r="8205" spans="1:8" x14ac:dyDescent="0.25">
      <c r="A8205">
        <v>6530</v>
      </c>
      <c r="B8205" t="s">
        <v>24093</v>
      </c>
      <c r="C8205" t="s">
        <v>24094</v>
      </c>
      <c r="D8205" s="23"/>
      <c r="E8205" t="s">
        <v>1723</v>
      </c>
      <c r="F8205" t="s">
        <v>1386</v>
      </c>
      <c r="G8205">
        <v>9295</v>
      </c>
      <c r="H8205" s="23"/>
    </row>
    <row r="8206" spans="1:8" x14ac:dyDescent="0.25">
      <c r="A8206">
        <v>13071</v>
      </c>
      <c r="B8206" t="s">
        <v>24095</v>
      </c>
      <c r="C8206" t="s">
        <v>24094</v>
      </c>
      <c r="D8206" s="23"/>
      <c r="E8206" t="s">
        <v>1723</v>
      </c>
      <c r="F8206" t="s">
        <v>1386</v>
      </c>
      <c r="G8206">
        <v>19490</v>
      </c>
      <c r="H8206" s="23"/>
    </row>
    <row r="8207" spans="1:8" x14ac:dyDescent="0.25">
      <c r="A8207">
        <v>3445</v>
      </c>
      <c r="B8207" t="s">
        <v>11258</v>
      </c>
      <c r="C8207" t="s">
        <v>11259</v>
      </c>
      <c r="D8207" s="23">
        <v>7687097000100</v>
      </c>
      <c r="E8207" t="s">
        <v>1385</v>
      </c>
      <c r="F8207" t="s">
        <v>1386</v>
      </c>
      <c r="G8207">
        <v>4721</v>
      </c>
      <c r="H8207" s="23">
        <v>161469051</v>
      </c>
    </row>
    <row r="8208" spans="1:8" x14ac:dyDescent="0.25">
      <c r="A8208">
        <v>9393</v>
      </c>
      <c r="B8208" t="s">
        <v>24096</v>
      </c>
      <c r="C8208" t="s">
        <v>24094</v>
      </c>
      <c r="D8208" s="23"/>
      <c r="E8208" t="s">
        <v>1422</v>
      </c>
      <c r="F8208" t="s">
        <v>1386</v>
      </c>
      <c r="G8208">
        <v>5418</v>
      </c>
      <c r="H8208" s="23"/>
    </row>
    <row r="8209" spans="1:8" x14ac:dyDescent="0.25">
      <c r="A8209">
        <v>11640</v>
      </c>
      <c r="B8209" t="s">
        <v>24097</v>
      </c>
      <c r="C8209" t="s">
        <v>24094</v>
      </c>
      <c r="D8209" s="23"/>
      <c r="E8209" t="s">
        <v>1723</v>
      </c>
      <c r="F8209" t="s">
        <v>1386</v>
      </c>
      <c r="G8209">
        <v>10214</v>
      </c>
      <c r="H8209" s="23"/>
    </row>
    <row r="8210" spans="1:8" x14ac:dyDescent="0.25">
      <c r="A8210">
        <v>11758</v>
      </c>
      <c r="B8210" t="s">
        <v>24098</v>
      </c>
      <c r="C8210" t="s">
        <v>24094</v>
      </c>
      <c r="D8210" s="23"/>
      <c r="E8210" t="s">
        <v>1422</v>
      </c>
      <c r="F8210" t="s">
        <v>1386</v>
      </c>
      <c r="G8210">
        <v>5624</v>
      </c>
      <c r="H8210" s="23"/>
    </row>
    <row r="8211" spans="1:8" x14ac:dyDescent="0.25">
      <c r="A8211">
        <v>9599</v>
      </c>
      <c r="B8211" t="s">
        <v>24099</v>
      </c>
      <c r="C8211" t="s">
        <v>24099</v>
      </c>
      <c r="D8211" s="23"/>
      <c r="E8211" t="s">
        <v>1564</v>
      </c>
      <c r="F8211" t="s">
        <v>1386</v>
      </c>
      <c r="G8211">
        <v>14294</v>
      </c>
      <c r="H8211" s="23"/>
    </row>
    <row r="8212" spans="1:8" x14ac:dyDescent="0.25">
      <c r="A8212">
        <v>9608</v>
      </c>
      <c r="B8212" t="s">
        <v>24100</v>
      </c>
      <c r="C8212" t="s">
        <v>24100</v>
      </c>
      <c r="D8212" s="23"/>
      <c r="E8212" t="s">
        <v>1723</v>
      </c>
      <c r="F8212" t="s">
        <v>1386</v>
      </c>
      <c r="G8212">
        <v>14303</v>
      </c>
      <c r="H8212" s="23"/>
    </row>
    <row r="8213" spans="1:8" x14ac:dyDescent="0.25">
      <c r="A8213">
        <v>3876</v>
      </c>
      <c r="B8213" t="s">
        <v>11260</v>
      </c>
      <c r="C8213" t="s">
        <v>11261</v>
      </c>
      <c r="D8213" s="23">
        <v>9130667000183</v>
      </c>
      <c r="E8213" t="s">
        <v>2299</v>
      </c>
      <c r="F8213" t="s">
        <v>1386</v>
      </c>
      <c r="G8213">
        <v>5152</v>
      </c>
      <c r="H8213" s="23">
        <v>160603900</v>
      </c>
    </row>
    <row r="8214" spans="1:8" x14ac:dyDescent="0.25">
      <c r="A8214">
        <v>9101</v>
      </c>
      <c r="B8214" t="s">
        <v>24101</v>
      </c>
      <c r="C8214" t="s">
        <v>24101</v>
      </c>
      <c r="D8214" s="23"/>
      <c r="E8214" t="s">
        <v>22638</v>
      </c>
      <c r="F8214" t="s">
        <v>1386</v>
      </c>
      <c r="G8214">
        <v>13615</v>
      </c>
      <c r="H8214" s="23"/>
    </row>
    <row r="8215" spans="1:8" x14ac:dyDescent="0.25">
      <c r="A8215">
        <v>15297</v>
      </c>
      <c r="B8215" t="s">
        <v>24102</v>
      </c>
      <c r="C8215" t="s">
        <v>24102</v>
      </c>
      <c r="D8215" s="23"/>
      <c r="E8215" t="s">
        <v>1385</v>
      </c>
      <c r="F8215" t="s">
        <v>1386</v>
      </c>
      <c r="G8215">
        <v>24431</v>
      </c>
      <c r="H8215" s="23"/>
    </row>
    <row r="8216" spans="1:8" x14ac:dyDescent="0.25">
      <c r="A8216">
        <v>1686</v>
      </c>
      <c r="B8216" t="s">
        <v>11262</v>
      </c>
      <c r="C8216" t="s">
        <v>11263</v>
      </c>
      <c r="D8216" s="23">
        <v>11987003000187</v>
      </c>
      <c r="E8216" t="s">
        <v>1541</v>
      </c>
      <c r="F8216" t="s">
        <v>1386</v>
      </c>
      <c r="G8216">
        <v>2962</v>
      </c>
      <c r="H8216" s="23" t="s">
        <v>11264</v>
      </c>
    </row>
    <row r="8217" spans="1:8" x14ac:dyDescent="0.25">
      <c r="A8217">
        <v>13115</v>
      </c>
      <c r="B8217" t="s">
        <v>11265</v>
      </c>
      <c r="C8217" t="s">
        <v>11265</v>
      </c>
      <c r="D8217" s="23">
        <v>45496923000114</v>
      </c>
      <c r="E8217" t="s">
        <v>1670</v>
      </c>
      <c r="F8217" t="s">
        <v>1386</v>
      </c>
      <c r="G8217">
        <v>20278</v>
      </c>
      <c r="H8217" s="23">
        <v>164267786</v>
      </c>
    </row>
    <row r="8218" spans="1:8" x14ac:dyDescent="0.25">
      <c r="A8218">
        <v>15718</v>
      </c>
      <c r="B8218" t="s">
        <v>11266</v>
      </c>
      <c r="C8218" t="s">
        <v>11266</v>
      </c>
      <c r="D8218" s="23">
        <v>36615190000107</v>
      </c>
      <c r="E8218" t="s">
        <v>1409</v>
      </c>
      <c r="F8218" t="s">
        <v>1386</v>
      </c>
      <c r="G8218">
        <v>24999</v>
      </c>
      <c r="H8218" s="23">
        <v>163681619</v>
      </c>
    </row>
    <row r="8219" spans="1:8" x14ac:dyDescent="0.25">
      <c r="A8219">
        <v>10893</v>
      </c>
      <c r="B8219" t="s">
        <v>11267</v>
      </c>
      <c r="C8219" t="s">
        <v>11267</v>
      </c>
      <c r="D8219" s="23">
        <v>23010357000156</v>
      </c>
      <c r="E8219" t="s">
        <v>1385</v>
      </c>
      <c r="F8219" t="s">
        <v>1386</v>
      </c>
      <c r="G8219">
        <v>16559</v>
      </c>
      <c r="H8219" s="23">
        <v>162566093</v>
      </c>
    </row>
    <row r="8220" spans="1:8" x14ac:dyDescent="0.25">
      <c r="A8220">
        <v>8298</v>
      </c>
      <c r="B8220" t="s">
        <v>11268</v>
      </c>
      <c r="C8220" t="s">
        <v>11268</v>
      </c>
      <c r="D8220" s="23">
        <v>19994531000175</v>
      </c>
      <c r="E8220" t="s">
        <v>1385</v>
      </c>
      <c r="F8220" t="s">
        <v>1386</v>
      </c>
      <c r="G8220">
        <v>12566</v>
      </c>
      <c r="H8220" s="23">
        <v>162305354</v>
      </c>
    </row>
    <row r="8221" spans="1:8" x14ac:dyDescent="0.25">
      <c r="A8221">
        <v>10624</v>
      </c>
      <c r="B8221" t="s">
        <v>11269</v>
      </c>
      <c r="C8221" t="s">
        <v>11269</v>
      </c>
      <c r="D8221" s="23">
        <v>32248325000184</v>
      </c>
      <c r="E8221" t="s">
        <v>1572</v>
      </c>
      <c r="F8221" t="s">
        <v>1386</v>
      </c>
      <c r="G8221">
        <v>15998</v>
      </c>
      <c r="H8221" s="23">
        <v>163333262</v>
      </c>
    </row>
    <row r="8222" spans="1:8" x14ac:dyDescent="0.25">
      <c r="A8222">
        <v>8148</v>
      </c>
      <c r="B8222" t="s">
        <v>11270</v>
      </c>
      <c r="C8222" t="s">
        <v>11270</v>
      </c>
      <c r="D8222" s="23">
        <v>21873402000170</v>
      </c>
      <c r="E8222" t="s">
        <v>1805</v>
      </c>
      <c r="F8222" t="s">
        <v>1386</v>
      </c>
      <c r="G8222">
        <v>12422</v>
      </c>
      <c r="H8222" s="23">
        <v>162477805</v>
      </c>
    </row>
    <row r="8223" spans="1:8" x14ac:dyDescent="0.25">
      <c r="A8223">
        <v>9561</v>
      </c>
      <c r="B8223" t="s">
        <v>11271</v>
      </c>
      <c r="C8223" t="s">
        <v>11271</v>
      </c>
      <c r="D8223" s="23">
        <v>27493270000138</v>
      </c>
      <c r="E8223" t="s">
        <v>1510</v>
      </c>
      <c r="F8223" t="s">
        <v>1386</v>
      </c>
      <c r="G8223">
        <v>14258</v>
      </c>
      <c r="H8223" s="23">
        <v>162917732</v>
      </c>
    </row>
    <row r="8224" spans="1:8" x14ac:dyDescent="0.25">
      <c r="A8224">
        <v>6271</v>
      </c>
      <c r="B8224" t="s">
        <v>24103</v>
      </c>
      <c r="C8224" t="s">
        <v>24104</v>
      </c>
      <c r="D8224" s="23"/>
      <c r="E8224" t="s">
        <v>1723</v>
      </c>
      <c r="F8224" t="s">
        <v>1386</v>
      </c>
      <c r="G8224">
        <v>5536</v>
      </c>
      <c r="H8224" s="23"/>
    </row>
    <row r="8225" spans="1:8" x14ac:dyDescent="0.25">
      <c r="A8225">
        <v>937</v>
      </c>
      <c r="B8225" t="s">
        <v>24105</v>
      </c>
      <c r="C8225" t="s">
        <v>24105</v>
      </c>
      <c r="D8225" s="23"/>
      <c r="E8225" t="s">
        <v>22488</v>
      </c>
      <c r="F8225" t="s">
        <v>1398</v>
      </c>
      <c r="G8225">
        <v>2213</v>
      </c>
      <c r="H8225" s="23"/>
    </row>
    <row r="8226" spans="1:8" x14ac:dyDescent="0.25">
      <c r="A8226">
        <v>8707</v>
      </c>
      <c r="B8226" t="s">
        <v>24106</v>
      </c>
      <c r="C8226" t="s">
        <v>24106</v>
      </c>
      <c r="D8226" s="23"/>
      <c r="E8226" t="s">
        <v>1530</v>
      </c>
      <c r="F8226" t="s">
        <v>1386</v>
      </c>
      <c r="G8226">
        <v>13213</v>
      </c>
      <c r="H8226" s="23"/>
    </row>
    <row r="8227" spans="1:8" x14ac:dyDescent="0.25">
      <c r="A8227">
        <v>5021</v>
      </c>
      <c r="B8227" t="s">
        <v>11272</v>
      </c>
      <c r="C8227" t="s">
        <v>11273</v>
      </c>
      <c r="D8227" s="23">
        <v>8331175000193</v>
      </c>
      <c r="E8227" t="s">
        <v>1385</v>
      </c>
      <c r="F8227" t="s">
        <v>1386</v>
      </c>
      <c r="G8227">
        <v>8054</v>
      </c>
      <c r="H8227" s="23" t="s">
        <v>1438</v>
      </c>
    </row>
    <row r="8228" spans="1:8" x14ac:dyDescent="0.25">
      <c r="A8228">
        <v>1609</v>
      </c>
      <c r="B8228" t="s">
        <v>11274</v>
      </c>
      <c r="C8228" t="s">
        <v>11275</v>
      </c>
      <c r="D8228" s="23">
        <v>11512529000100</v>
      </c>
      <c r="E8228" t="s">
        <v>1409</v>
      </c>
      <c r="F8228" t="s">
        <v>1386</v>
      </c>
      <c r="G8228">
        <v>2885</v>
      </c>
      <c r="H8228" s="23">
        <v>161649637</v>
      </c>
    </row>
    <row r="8229" spans="1:8" x14ac:dyDescent="0.25">
      <c r="A8229">
        <v>7356</v>
      </c>
      <c r="B8229" t="s">
        <v>11276</v>
      </c>
      <c r="C8229" t="s">
        <v>11276</v>
      </c>
      <c r="D8229" s="23">
        <v>18232323000176</v>
      </c>
      <c r="E8229" t="s">
        <v>2334</v>
      </c>
      <c r="F8229" t="s">
        <v>1386</v>
      </c>
      <c r="G8229">
        <v>11277</v>
      </c>
      <c r="H8229" s="23">
        <v>162152361</v>
      </c>
    </row>
    <row r="8230" spans="1:8" x14ac:dyDescent="0.25">
      <c r="A8230">
        <v>11041</v>
      </c>
      <c r="B8230" t="s">
        <v>11277</v>
      </c>
      <c r="C8230" t="s">
        <v>11277</v>
      </c>
      <c r="D8230" s="23">
        <v>34270535000102</v>
      </c>
      <c r="E8230" t="s">
        <v>1385</v>
      </c>
      <c r="F8230" t="s">
        <v>1386</v>
      </c>
      <c r="G8230">
        <v>16843</v>
      </c>
      <c r="H8230" s="23">
        <v>163447080</v>
      </c>
    </row>
    <row r="8231" spans="1:8" x14ac:dyDescent="0.25">
      <c r="A8231">
        <v>2195</v>
      </c>
      <c r="B8231" t="s">
        <v>11278</v>
      </c>
      <c r="C8231" t="s">
        <v>11279</v>
      </c>
      <c r="D8231" s="23">
        <v>24513384000104</v>
      </c>
      <c r="E8231" t="s">
        <v>2299</v>
      </c>
      <c r="F8231" t="s">
        <v>1386</v>
      </c>
      <c r="G8231">
        <v>3471</v>
      </c>
      <c r="H8231" s="23">
        <v>160871646</v>
      </c>
    </row>
    <row r="8232" spans="1:8" x14ac:dyDescent="0.25">
      <c r="A8232">
        <v>10929</v>
      </c>
      <c r="B8232" t="s">
        <v>24107</v>
      </c>
      <c r="C8232" t="s">
        <v>24108</v>
      </c>
      <c r="D8232" s="23"/>
      <c r="E8232" t="s">
        <v>1572</v>
      </c>
      <c r="F8232" t="s">
        <v>1386</v>
      </c>
      <c r="G8232">
        <v>7765</v>
      </c>
      <c r="H8232" s="23"/>
    </row>
    <row r="8233" spans="1:8" x14ac:dyDescent="0.25">
      <c r="A8233">
        <v>15419</v>
      </c>
      <c r="B8233" t="s">
        <v>24109</v>
      </c>
      <c r="C8233" t="s">
        <v>24109</v>
      </c>
      <c r="D8233" s="23"/>
      <c r="E8233" t="s">
        <v>1805</v>
      </c>
      <c r="F8233" t="s">
        <v>1386</v>
      </c>
      <c r="G8233">
        <v>24594</v>
      </c>
      <c r="H8233" s="23"/>
    </row>
    <row r="8234" spans="1:8" x14ac:dyDescent="0.25">
      <c r="A8234">
        <v>2312</v>
      </c>
      <c r="B8234" t="s">
        <v>11280</v>
      </c>
      <c r="C8234" t="s">
        <v>11281</v>
      </c>
      <c r="D8234" s="23">
        <v>3036642000139</v>
      </c>
      <c r="E8234" t="s">
        <v>2652</v>
      </c>
      <c r="F8234" t="s">
        <v>1386</v>
      </c>
      <c r="G8234">
        <v>3588</v>
      </c>
      <c r="H8234" s="23">
        <v>160259479</v>
      </c>
    </row>
    <row r="8235" spans="1:8" x14ac:dyDescent="0.25">
      <c r="A8235">
        <v>362</v>
      </c>
      <c r="B8235" t="s">
        <v>24110</v>
      </c>
      <c r="C8235" t="s">
        <v>24110</v>
      </c>
      <c r="D8235" s="23"/>
      <c r="E8235" t="s">
        <v>1422</v>
      </c>
      <c r="F8235" t="s">
        <v>1386</v>
      </c>
      <c r="G8235">
        <v>1638</v>
      </c>
      <c r="H8235" s="23"/>
    </row>
    <row r="8236" spans="1:8" x14ac:dyDescent="0.25">
      <c r="A8236">
        <v>456</v>
      </c>
      <c r="B8236" t="s">
        <v>24111</v>
      </c>
      <c r="C8236" t="s">
        <v>24111</v>
      </c>
      <c r="D8236" s="23"/>
      <c r="E8236" t="s">
        <v>1422</v>
      </c>
      <c r="F8236" t="s">
        <v>1386</v>
      </c>
      <c r="G8236">
        <v>1732</v>
      </c>
      <c r="H8236" s="23"/>
    </row>
    <row r="8237" spans="1:8" x14ac:dyDescent="0.25">
      <c r="A8237">
        <v>3866</v>
      </c>
      <c r="B8237" t="s">
        <v>11282</v>
      </c>
      <c r="C8237" t="s">
        <v>11283</v>
      </c>
      <c r="D8237" s="23">
        <v>9109810000155</v>
      </c>
      <c r="E8237" t="s">
        <v>1385</v>
      </c>
      <c r="F8237" t="s">
        <v>1386</v>
      </c>
      <c r="G8237">
        <v>5142</v>
      </c>
      <c r="H8237" s="23">
        <v>160015723</v>
      </c>
    </row>
    <row r="8238" spans="1:8" x14ac:dyDescent="0.25">
      <c r="A8238">
        <v>8619</v>
      </c>
      <c r="B8238" t="s">
        <v>11284</v>
      </c>
      <c r="C8238" t="s">
        <v>11284</v>
      </c>
      <c r="D8238" s="23">
        <v>12336734000125</v>
      </c>
      <c r="E8238" t="s">
        <v>4119</v>
      </c>
      <c r="F8238" t="s">
        <v>1415</v>
      </c>
      <c r="G8238">
        <v>13130</v>
      </c>
      <c r="H8238" s="23">
        <v>40661032</v>
      </c>
    </row>
    <row r="8239" spans="1:8" x14ac:dyDescent="0.25">
      <c r="A8239">
        <v>10846</v>
      </c>
      <c r="B8239" t="s">
        <v>11285</v>
      </c>
      <c r="C8239" t="s">
        <v>11285</v>
      </c>
      <c r="D8239" s="23">
        <v>32987451000150</v>
      </c>
      <c r="E8239" t="s">
        <v>1700</v>
      </c>
      <c r="F8239" t="s">
        <v>1386</v>
      </c>
      <c r="G8239">
        <v>16388</v>
      </c>
      <c r="H8239" s="23">
        <v>163357471</v>
      </c>
    </row>
    <row r="8240" spans="1:8" x14ac:dyDescent="0.25">
      <c r="A8240">
        <v>471</v>
      </c>
      <c r="B8240" t="s">
        <v>24112</v>
      </c>
      <c r="C8240" t="s">
        <v>24112</v>
      </c>
      <c r="D8240" s="23"/>
      <c r="E8240" t="s">
        <v>1572</v>
      </c>
      <c r="F8240" t="s">
        <v>1386</v>
      </c>
      <c r="G8240">
        <v>1747</v>
      </c>
      <c r="H8240" s="23"/>
    </row>
    <row r="8241" spans="1:8" x14ac:dyDescent="0.25">
      <c r="A8241">
        <v>5009</v>
      </c>
      <c r="B8241" t="s">
        <v>24113</v>
      </c>
      <c r="C8241" t="s">
        <v>24113</v>
      </c>
      <c r="D8241" s="23"/>
      <c r="E8241" t="s">
        <v>1541</v>
      </c>
      <c r="F8241" t="s">
        <v>1386</v>
      </c>
      <c r="G8241">
        <v>8035</v>
      </c>
      <c r="H8241" s="23"/>
    </row>
    <row r="8242" spans="1:8" x14ac:dyDescent="0.25">
      <c r="A8242">
        <v>13483</v>
      </c>
      <c r="B8242" t="s">
        <v>11286</v>
      </c>
      <c r="C8242" t="s">
        <v>11287</v>
      </c>
      <c r="D8242" s="23">
        <v>32825148000151</v>
      </c>
      <c r="E8242" t="s">
        <v>2487</v>
      </c>
      <c r="F8242" t="s">
        <v>1639</v>
      </c>
      <c r="G8242">
        <v>21074</v>
      </c>
      <c r="H8242" s="23">
        <v>33837970051</v>
      </c>
    </row>
    <row r="8243" spans="1:8" x14ac:dyDescent="0.25">
      <c r="A8243">
        <v>5893</v>
      </c>
      <c r="B8243" t="s">
        <v>24114</v>
      </c>
      <c r="C8243" t="s">
        <v>24115</v>
      </c>
      <c r="D8243" s="23"/>
      <c r="E8243" t="s">
        <v>1422</v>
      </c>
      <c r="F8243" t="s">
        <v>1386</v>
      </c>
      <c r="G8243">
        <v>5465</v>
      </c>
      <c r="H8243" s="23"/>
    </row>
    <row r="8244" spans="1:8" x14ac:dyDescent="0.25">
      <c r="A8244">
        <v>28</v>
      </c>
      <c r="B8244" t="s">
        <v>11288</v>
      </c>
      <c r="D8244" s="23"/>
      <c r="E8244" t="s">
        <v>1422</v>
      </c>
      <c r="F8244" t="s">
        <v>1386</v>
      </c>
      <c r="G8244">
        <v>1304</v>
      </c>
      <c r="H8244" s="23"/>
    </row>
    <row r="8245" spans="1:8" x14ac:dyDescent="0.25">
      <c r="A8245">
        <v>7476</v>
      </c>
      <c r="B8245" t="s">
        <v>11289</v>
      </c>
      <c r="C8245" t="s">
        <v>11290</v>
      </c>
      <c r="D8245" s="23">
        <v>12543411000102</v>
      </c>
      <c r="E8245" t="s">
        <v>1424</v>
      </c>
      <c r="F8245" t="s">
        <v>1390</v>
      </c>
      <c r="G8245">
        <v>11398</v>
      </c>
      <c r="H8245" s="23" t="s">
        <v>1438</v>
      </c>
    </row>
    <row r="8246" spans="1:8" x14ac:dyDescent="0.25">
      <c r="A8246">
        <v>12084</v>
      </c>
      <c r="B8246" t="s">
        <v>11291</v>
      </c>
      <c r="C8246" t="s">
        <v>11292</v>
      </c>
      <c r="D8246" s="23">
        <v>38470041000114</v>
      </c>
      <c r="E8246" t="s">
        <v>1424</v>
      </c>
      <c r="F8246" t="s">
        <v>1390</v>
      </c>
      <c r="G8246">
        <v>18638</v>
      </c>
      <c r="H8246" s="23">
        <v>129693672119</v>
      </c>
    </row>
    <row r="8247" spans="1:8" x14ac:dyDescent="0.25">
      <c r="A8247">
        <v>15061</v>
      </c>
      <c r="B8247" t="s">
        <v>11293</v>
      </c>
      <c r="C8247" t="s">
        <v>11294</v>
      </c>
      <c r="D8247" s="23">
        <v>70108840000158</v>
      </c>
      <c r="E8247" t="s">
        <v>1385</v>
      </c>
      <c r="F8247" t="s">
        <v>1386</v>
      </c>
      <c r="G8247">
        <v>23849</v>
      </c>
      <c r="H8247" s="23" t="s">
        <v>1438</v>
      </c>
    </row>
    <row r="8248" spans="1:8" x14ac:dyDescent="0.25">
      <c r="A8248">
        <v>13184</v>
      </c>
      <c r="B8248" t="s">
        <v>11295</v>
      </c>
      <c r="C8248" t="s">
        <v>11296</v>
      </c>
      <c r="D8248" s="23">
        <v>17322925000151</v>
      </c>
      <c r="E8248" t="s">
        <v>3871</v>
      </c>
      <c r="F8248" t="s">
        <v>1639</v>
      </c>
      <c r="G8248">
        <v>20372</v>
      </c>
      <c r="H8248" s="23">
        <v>20731390067</v>
      </c>
    </row>
    <row r="8249" spans="1:8" x14ac:dyDescent="0.25">
      <c r="A8249">
        <v>11311</v>
      </c>
      <c r="B8249" t="s">
        <v>11297</v>
      </c>
      <c r="C8249" t="s">
        <v>11298</v>
      </c>
      <c r="D8249" s="23">
        <v>27480778000100</v>
      </c>
      <c r="E8249" t="s">
        <v>1385</v>
      </c>
      <c r="F8249" t="s">
        <v>1386</v>
      </c>
      <c r="G8249">
        <v>17167</v>
      </c>
      <c r="H8249" s="23" t="s">
        <v>1438</v>
      </c>
    </row>
    <row r="8250" spans="1:8" x14ac:dyDescent="0.25">
      <c r="A8250">
        <v>5248</v>
      </c>
      <c r="B8250" t="s">
        <v>11299</v>
      </c>
      <c r="C8250" t="s">
        <v>11299</v>
      </c>
      <c r="D8250" s="23">
        <v>9188834000147</v>
      </c>
      <c r="E8250" t="s">
        <v>1409</v>
      </c>
      <c r="F8250" t="s">
        <v>1386</v>
      </c>
      <c r="G8250">
        <v>8286</v>
      </c>
      <c r="H8250" s="23">
        <v>161544010</v>
      </c>
    </row>
    <row r="8251" spans="1:8" x14ac:dyDescent="0.25">
      <c r="A8251">
        <v>15762</v>
      </c>
      <c r="B8251" t="s">
        <v>24116</v>
      </c>
      <c r="C8251" t="s">
        <v>11300</v>
      </c>
      <c r="D8251" s="23">
        <v>49935619000268</v>
      </c>
      <c r="E8251" t="s">
        <v>1422</v>
      </c>
      <c r="F8251" t="s">
        <v>1386</v>
      </c>
      <c r="G8251">
        <v>25054</v>
      </c>
      <c r="H8251" s="23">
        <v>165103191</v>
      </c>
    </row>
    <row r="8252" spans="1:8" x14ac:dyDescent="0.25">
      <c r="A8252">
        <v>14880</v>
      </c>
      <c r="B8252" t="s">
        <v>11301</v>
      </c>
      <c r="C8252" t="s">
        <v>11302</v>
      </c>
      <c r="D8252" s="23">
        <v>8873209000171</v>
      </c>
      <c r="E8252" t="s">
        <v>2193</v>
      </c>
      <c r="F8252" t="s">
        <v>1390</v>
      </c>
      <c r="G8252">
        <v>23318</v>
      </c>
      <c r="H8252" s="23">
        <v>206788631111</v>
      </c>
    </row>
    <row r="8253" spans="1:8" x14ac:dyDescent="0.25">
      <c r="A8253">
        <v>7195</v>
      </c>
      <c r="B8253" t="s">
        <v>11303</v>
      </c>
      <c r="C8253" t="s">
        <v>11303</v>
      </c>
      <c r="D8253" s="23">
        <v>7796288000100</v>
      </c>
      <c r="E8253" t="s">
        <v>1397</v>
      </c>
      <c r="F8253" t="s">
        <v>1398</v>
      </c>
      <c r="G8253">
        <v>11137</v>
      </c>
      <c r="H8253" s="23">
        <v>202016269</v>
      </c>
    </row>
    <row r="8254" spans="1:8" x14ac:dyDescent="0.25">
      <c r="A8254">
        <v>6894</v>
      </c>
      <c r="B8254" t="s">
        <v>11304</v>
      </c>
      <c r="C8254" t="s">
        <v>11304</v>
      </c>
      <c r="D8254" s="23">
        <v>4623321000101</v>
      </c>
      <c r="E8254" t="s">
        <v>1385</v>
      </c>
      <c r="F8254" t="s">
        <v>1386</v>
      </c>
      <c r="G8254">
        <v>10861</v>
      </c>
      <c r="H8254" s="23">
        <v>161326005</v>
      </c>
    </row>
    <row r="8255" spans="1:8" x14ac:dyDescent="0.25">
      <c r="A8255">
        <v>12868</v>
      </c>
      <c r="B8255" t="s">
        <v>11305</v>
      </c>
      <c r="D8255" s="23">
        <v>22025569000144</v>
      </c>
      <c r="E8255" t="s">
        <v>1465</v>
      </c>
      <c r="F8255" t="s">
        <v>1398</v>
      </c>
      <c r="G8255">
        <v>19900</v>
      </c>
      <c r="H8255" s="23">
        <v>205767745</v>
      </c>
    </row>
    <row r="8256" spans="1:8" x14ac:dyDescent="0.25">
      <c r="A8256">
        <v>3151</v>
      </c>
      <c r="B8256" t="s">
        <v>11306</v>
      </c>
      <c r="C8256" t="s">
        <v>11307</v>
      </c>
      <c r="D8256" s="23">
        <v>6096117000105</v>
      </c>
      <c r="E8256" t="s">
        <v>1397</v>
      </c>
      <c r="F8256" t="s">
        <v>1398</v>
      </c>
      <c r="G8256">
        <v>4427</v>
      </c>
      <c r="H8256" s="23" t="s">
        <v>11308</v>
      </c>
    </row>
    <row r="8257" spans="1:8" x14ac:dyDescent="0.25">
      <c r="A8257">
        <v>1743</v>
      </c>
      <c r="B8257" t="s">
        <v>11309</v>
      </c>
      <c r="C8257" t="s">
        <v>11310</v>
      </c>
      <c r="D8257" s="23">
        <v>12322339000193</v>
      </c>
      <c r="E8257" t="s">
        <v>1385</v>
      </c>
      <c r="F8257" t="s">
        <v>1386</v>
      </c>
      <c r="G8257">
        <v>3019</v>
      </c>
      <c r="H8257" s="23">
        <v>161726828</v>
      </c>
    </row>
    <row r="8258" spans="1:8" x14ac:dyDescent="0.25">
      <c r="A8258">
        <v>8568</v>
      </c>
      <c r="B8258" t="s">
        <v>11311</v>
      </c>
      <c r="D8258" s="23">
        <v>12444551000123</v>
      </c>
      <c r="E8258" t="s">
        <v>1385</v>
      </c>
      <c r="F8258" t="s">
        <v>1386</v>
      </c>
      <c r="G8258">
        <v>13071</v>
      </c>
      <c r="H8258" s="23">
        <v>161729347</v>
      </c>
    </row>
    <row r="8259" spans="1:8" x14ac:dyDescent="0.25">
      <c r="A8259">
        <v>14617</v>
      </c>
      <c r="B8259" t="s">
        <v>11312</v>
      </c>
      <c r="C8259" t="s">
        <v>11313</v>
      </c>
      <c r="D8259" s="23">
        <v>9307746000117</v>
      </c>
      <c r="E8259" t="s">
        <v>1572</v>
      </c>
      <c r="F8259" t="s">
        <v>1386</v>
      </c>
      <c r="G8259">
        <v>23015</v>
      </c>
      <c r="H8259" s="23">
        <v>161609805</v>
      </c>
    </row>
    <row r="8260" spans="1:8" x14ac:dyDescent="0.25">
      <c r="A8260">
        <v>6647</v>
      </c>
      <c r="B8260" t="s">
        <v>11314</v>
      </c>
      <c r="C8260" t="s">
        <v>11315</v>
      </c>
      <c r="D8260" s="23">
        <v>6293564000146</v>
      </c>
      <c r="E8260" t="s">
        <v>11316</v>
      </c>
      <c r="F8260" t="s">
        <v>1692</v>
      </c>
      <c r="G8260">
        <v>10183</v>
      </c>
      <c r="H8260" s="23">
        <v>9034773693</v>
      </c>
    </row>
    <row r="8261" spans="1:8" x14ac:dyDescent="0.25">
      <c r="A8261">
        <v>6867</v>
      </c>
      <c r="B8261" t="s">
        <v>11317</v>
      </c>
      <c r="C8261" t="s">
        <v>11318</v>
      </c>
      <c r="D8261" s="23">
        <v>14807585000160</v>
      </c>
      <c r="E8261" t="s">
        <v>1527</v>
      </c>
      <c r="F8261" t="s">
        <v>1386</v>
      </c>
      <c r="G8261">
        <v>10832</v>
      </c>
      <c r="H8261" s="23">
        <v>162368976</v>
      </c>
    </row>
    <row r="8262" spans="1:8" x14ac:dyDescent="0.25">
      <c r="A8262">
        <v>13566</v>
      </c>
      <c r="B8262" t="s">
        <v>24117</v>
      </c>
      <c r="C8262" t="s">
        <v>24118</v>
      </c>
      <c r="D8262" s="23"/>
      <c r="E8262" t="s">
        <v>1723</v>
      </c>
      <c r="F8262" t="s">
        <v>1386</v>
      </c>
      <c r="G8262">
        <v>19811</v>
      </c>
      <c r="H8262" s="23"/>
    </row>
    <row r="8263" spans="1:8" x14ac:dyDescent="0.25">
      <c r="A8263">
        <v>15654</v>
      </c>
      <c r="B8263" t="s">
        <v>11319</v>
      </c>
      <c r="C8263" t="s">
        <v>11319</v>
      </c>
      <c r="D8263" s="23">
        <v>58632279000106</v>
      </c>
      <c r="E8263" t="s">
        <v>1385</v>
      </c>
      <c r="F8263" t="s">
        <v>1386</v>
      </c>
      <c r="G8263">
        <v>24930</v>
      </c>
      <c r="H8263" s="23" t="s">
        <v>1438</v>
      </c>
    </row>
    <row r="8264" spans="1:8" x14ac:dyDescent="0.25">
      <c r="A8264">
        <v>8662</v>
      </c>
      <c r="B8264" t="s">
        <v>24119</v>
      </c>
      <c r="C8264" t="s">
        <v>24119</v>
      </c>
      <c r="D8264" s="23"/>
      <c r="E8264" t="s">
        <v>1409</v>
      </c>
      <c r="F8264" t="s">
        <v>1386</v>
      </c>
      <c r="G8264">
        <v>13170</v>
      </c>
      <c r="H8264" s="23"/>
    </row>
    <row r="8265" spans="1:8" x14ac:dyDescent="0.25">
      <c r="A8265">
        <v>9669</v>
      </c>
      <c r="B8265" t="s">
        <v>11320</v>
      </c>
      <c r="C8265" t="s">
        <v>11320</v>
      </c>
      <c r="D8265" s="23">
        <v>28703832000193</v>
      </c>
      <c r="E8265" t="s">
        <v>11321</v>
      </c>
      <c r="F8265" t="s">
        <v>1444</v>
      </c>
      <c r="G8265">
        <v>14367</v>
      </c>
      <c r="H8265" s="23">
        <v>143567202</v>
      </c>
    </row>
    <row r="8266" spans="1:8" x14ac:dyDescent="0.25">
      <c r="A8266">
        <v>9889</v>
      </c>
      <c r="B8266" t="s">
        <v>11322</v>
      </c>
      <c r="C8266" t="s">
        <v>11323</v>
      </c>
      <c r="D8266" s="23">
        <v>19683544000123</v>
      </c>
      <c r="E8266" t="s">
        <v>1422</v>
      </c>
      <c r="F8266" t="s">
        <v>1386</v>
      </c>
      <c r="G8266">
        <v>14625</v>
      </c>
      <c r="H8266" s="23">
        <v>162276818</v>
      </c>
    </row>
    <row r="8267" spans="1:8" x14ac:dyDescent="0.25">
      <c r="A8267">
        <v>7548</v>
      </c>
      <c r="B8267" t="s">
        <v>11324</v>
      </c>
      <c r="C8267" t="s">
        <v>11324</v>
      </c>
      <c r="D8267" s="23">
        <v>15179232000126</v>
      </c>
      <c r="E8267" t="s">
        <v>11325</v>
      </c>
      <c r="F8267" t="s">
        <v>1398</v>
      </c>
      <c r="G8267">
        <v>11486</v>
      </c>
      <c r="H8267" s="23">
        <v>202661210</v>
      </c>
    </row>
    <row r="8268" spans="1:8" x14ac:dyDescent="0.25">
      <c r="A8268">
        <v>10461</v>
      </c>
      <c r="B8268" t="s">
        <v>11326</v>
      </c>
      <c r="C8268" t="s">
        <v>11327</v>
      </c>
      <c r="D8268" s="23">
        <v>43283811019845</v>
      </c>
      <c r="E8268" t="s">
        <v>1385</v>
      </c>
      <c r="F8268" t="s">
        <v>1386</v>
      </c>
      <c r="G8268">
        <v>15788</v>
      </c>
      <c r="H8268" s="23">
        <v>163189854</v>
      </c>
    </row>
    <row r="8269" spans="1:8" x14ac:dyDescent="0.25">
      <c r="A8269">
        <v>11965</v>
      </c>
      <c r="B8269" t="s">
        <v>11328</v>
      </c>
      <c r="C8269" t="s">
        <v>11327</v>
      </c>
      <c r="D8269" s="23">
        <v>43283811001202</v>
      </c>
      <c r="E8269" t="s">
        <v>1424</v>
      </c>
      <c r="F8269" t="s">
        <v>1390</v>
      </c>
      <c r="G8269">
        <v>18394</v>
      </c>
      <c r="H8269" s="23">
        <v>206292929110</v>
      </c>
    </row>
    <row r="8270" spans="1:8" x14ac:dyDescent="0.25">
      <c r="A8270">
        <v>651</v>
      </c>
      <c r="B8270" t="s">
        <v>24120</v>
      </c>
      <c r="C8270" t="s">
        <v>24120</v>
      </c>
      <c r="D8270" s="23"/>
      <c r="E8270" t="s">
        <v>1851</v>
      </c>
      <c r="F8270" t="s">
        <v>1386</v>
      </c>
      <c r="G8270">
        <v>1927</v>
      </c>
      <c r="H8270" s="23"/>
    </row>
    <row r="8271" spans="1:8" x14ac:dyDescent="0.25">
      <c r="A8271">
        <v>9709</v>
      </c>
      <c r="B8271" t="s">
        <v>11329</v>
      </c>
      <c r="C8271" t="s">
        <v>11329</v>
      </c>
      <c r="D8271" s="23">
        <v>24658712000160</v>
      </c>
      <c r="E8271" t="s">
        <v>1422</v>
      </c>
      <c r="F8271" t="s">
        <v>1386</v>
      </c>
      <c r="G8271">
        <v>14407</v>
      </c>
      <c r="H8271" s="23">
        <v>162713045</v>
      </c>
    </row>
    <row r="8272" spans="1:8" x14ac:dyDescent="0.25">
      <c r="A8272">
        <v>8173</v>
      </c>
      <c r="B8272" t="s">
        <v>11330</v>
      </c>
      <c r="C8272" t="s">
        <v>11330</v>
      </c>
      <c r="D8272" s="23">
        <v>23278558000139</v>
      </c>
      <c r="E8272" t="s">
        <v>1533</v>
      </c>
      <c r="F8272" t="s">
        <v>1386</v>
      </c>
      <c r="G8272">
        <v>12446</v>
      </c>
      <c r="H8272" s="23">
        <v>162593201</v>
      </c>
    </row>
    <row r="8273" spans="1:8" x14ac:dyDescent="0.25">
      <c r="A8273">
        <v>9093</v>
      </c>
      <c r="B8273" t="s">
        <v>11331</v>
      </c>
      <c r="C8273" t="s">
        <v>11332</v>
      </c>
      <c r="D8273" s="23">
        <v>21694460000137</v>
      </c>
      <c r="E8273" t="s">
        <v>1430</v>
      </c>
      <c r="F8273" t="s">
        <v>1415</v>
      </c>
      <c r="G8273">
        <v>13610</v>
      </c>
      <c r="H8273" s="23">
        <v>60772182</v>
      </c>
    </row>
    <row r="8274" spans="1:8" x14ac:dyDescent="0.25">
      <c r="A8274">
        <v>6707</v>
      </c>
      <c r="B8274" t="s">
        <v>11333</v>
      </c>
      <c r="C8274" t="s">
        <v>11334</v>
      </c>
      <c r="D8274" s="23">
        <v>20219611000132</v>
      </c>
      <c r="E8274" t="s">
        <v>1510</v>
      </c>
      <c r="F8274" t="s">
        <v>1386</v>
      </c>
      <c r="G8274">
        <v>10266</v>
      </c>
      <c r="H8274" s="23">
        <v>162330162</v>
      </c>
    </row>
    <row r="8275" spans="1:8" x14ac:dyDescent="0.25">
      <c r="A8275">
        <v>8017</v>
      </c>
      <c r="B8275" t="s">
        <v>11335</v>
      </c>
      <c r="C8275" t="s">
        <v>11335</v>
      </c>
      <c r="D8275" s="23">
        <v>8896304000271</v>
      </c>
      <c r="E8275" t="s">
        <v>6201</v>
      </c>
      <c r="F8275" t="s">
        <v>1587</v>
      </c>
      <c r="G8275">
        <v>12318</v>
      </c>
      <c r="H8275" s="23">
        <v>242151418</v>
      </c>
    </row>
    <row r="8276" spans="1:8" x14ac:dyDescent="0.25">
      <c r="A8276">
        <v>1732</v>
      </c>
      <c r="B8276" t="s">
        <v>11336</v>
      </c>
      <c r="C8276" t="s">
        <v>11337</v>
      </c>
      <c r="D8276" s="23">
        <v>12232789000195</v>
      </c>
      <c r="E8276" t="s">
        <v>1533</v>
      </c>
      <c r="F8276" t="s">
        <v>1386</v>
      </c>
      <c r="G8276">
        <v>3008</v>
      </c>
      <c r="H8276" s="23">
        <v>161715907</v>
      </c>
    </row>
    <row r="8277" spans="1:8" x14ac:dyDescent="0.25">
      <c r="A8277">
        <v>687</v>
      </c>
      <c r="B8277" t="s">
        <v>24121</v>
      </c>
      <c r="C8277" t="s">
        <v>24121</v>
      </c>
      <c r="D8277" s="23"/>
      <c r="E8277" t="s">
        <v>1527</v>
      </c>
      <c r="F8277" t="s">
        <v>1386</v>
      </c>
      <c r="G8277">
        <v>1963</v>
      </c>
      <c r="H8277" s="23"/>
    </row>
    <row r="8278" spans="1:8" x14ac:dyDescent="0.25">
      <c r="A8278">
        <v>8812</v>
      </c>
      <c r="B8278" t="s">
        <v>11338</v>
      </c>
      <c r="C8278" t="s">
        <v>11338</v>
      </c>
      <c r="D8278" s="23">
        <v>21240917000133</v>
      </c>
      <c r="E8278" t="s">
        <v>6865</v>
      </c>
      <c r="F8278" t="s">
        <v>1462</v>
      </c>
      <c r="G8278">
        <v>13302</v>
      </c>
      <c r="H8278" s="23">
        <v>124494838</v>
      </c>
    </row>
    <row r="8279" spans="1:8" x14ac:dyDescent="0.25">
      <c r="A8279">
        <v>9836</v>
      </c>
      <c r="B8279" t="s">
        <v>11339</v>
      </c>
      <c r="C8279" t="s">
        <v>11340</v>
      </c>
      <c r="D8279" s="23">
        <v>24150377000195</v>
      </c>
      <c r="E8279" t="s">
        <v>1430</v>
      </c>
      <c r="F8279" t="s">
        <v>1415</v>
      </c>
      <c r="G8279">
        <v>14565</v>
      </c>
      <c r="H8279" s="23" t="s">
        <v>1438</v>
      </c>
    </row>
    <row r="8280" spans="1:8" x14ac:dyDescent="0.25">
      <c r="A8280">
        <v>6032</v>
      </c>
      <c r="B8280" t="s">
        <v>11341</v>
      </c>
      <c r="C8280" t="s">
        <v>11341</v>
      </c>
      <c r="D8280" s="23">
        <v>24150377000780</v>
      </c>
      <c r="E8280" t="s">
        <v>1385</v>
      </c>
      <c r="F8280" t="s">
        <v>1386</v>
      </c>
      <c r="G8280">
        <v>9389</v>
      </c>
      <c r="H8280" s="23" t="s">
        <v>11342</v>
      </c>
    </row>
    <row r="8281" spans="1:8" x14ac:dyDescent="0.25">
      <c r="A8281">
        <v>10120</v>
      </c>
      <c r="B8281" t="s">
        <v>11343</v>
      </c>
      <c r="C8281" t="s">
        <v>11343</v>
      </c>
      <c r="D8281" s="23">
        <v>28932666000105</v>
      </c>
      <c r="E8281" t="s">
        <v>1527</v>
      </c>
      <c r="F8281" t="s">
        <v>1386</v>
      </c>
      <c r="G8281">
        <v>15062</v>
      </c>
      <c r="H8281" s="23">
        <v>163049149</v>
      </c>
    </row>
    <row r="8282" spans="1:8" x14ac:dyDescent="0.25">
      <c r="A8282">
        <v>12873</v>
      </c>
      <c r="B8282" t="s">
        <v>11344</v>
      </c>
      <c r="C8282" t="s">
        <v>11344</v>
      </c>
      <c r="D8282" s="23">
        <v>26532560000180</v>
      </c>
      <c r="E8282" t="s">
        <v>1851</v>
      </c>
      <c r="F8282" t="s">
        <v>1386</v>
      </c>
      <c r="G8282">
        <v>19917</v>
      </c>
      <c r="H8282" s="23">
        <v>162832583</v>
      </c>
    </row>
    <row r="8283" spans="1:8" x14ac:dyDescent="0.25">
      <c r="A8283">
        <v>15239</v>
      </c>
      <c r="B8283" t="s">
        <v>11345</v>
      </c>
      <c r="C8283" t="s">
        <v>11346</v>
      </c>
      <c r="D8283" s="23">
        <v>35968091000138</v>
      </c>
      <c r="E8283" t="s">
        <v>1385</v>
      </c>
      <c r="F8283" t="s">
        <v>1386</v>
      </c>
      <c r="G8283">
        <v>24339</v>
      </c>
      <c r="H8283" s="23">
        <v>163574200</v>
      </c>
    </row>
    <row r="8284" spans="1:8" x14ac:dyDescent="0.25">
      <c r="A8284">
        <v>3133</v>
      </c>
      <c r="B8284" t="s">
        <v>11347</v>
      </c>
      <c r="C8284" t="s">
        <v>11348</v>
      </c>
      <c r="D8284" s="23">
        <v>6039211000114</v>
      </c>
      <c r="E8284" t="s">
        <v>1409</v>
      </c>
      <c r="F8284" t="s">
        <v>1386</v>
      </c>
      <c r="G8284">
        <v>4409</v>
      </c>
      <c r="H8284" s="23" t="s">
        <v>2239</v>
      </c>
    </row>
    <row r="8285" spans="1:8" x14ac:dyDescent="0.25">
      <c r="A8285">
        <v>11191</v>
      </c>
      <c r="B8285" t="s">
        <v>11349</v>
      </c>
      <c r="C8285" t="s">
        <v>11350</v>
      </c>
      <c r="D8285" s="23">
        <v>17904031000170</v>
      </c>
      <c r="E8285" t="s">
        <v>1541</v>
      </c>
      <c r="F8285" t="s">
        <v>1386</v>
      </c>
      <c r="G8285">
        <v>17011</v>
      </c>
      <c r="H8285" s="23">
        <v>162124660</v>
      </c>
    </row>
    <row r="8286" spans="1:8" x14ac:dyDescent="0.25">
      <c r="A8286">
        <v>1489</v>
      </c>
      <c r="B8286" t="s">
        <v>11351</v>
      </c>
      <c r="C8286" t="s">
        <v>11352</v>
      </c>
      <c r="D8286" s="23">
        <v>10977021000115</v>
      </c>
      <c r="E8286" t="s">
        <v>1830</v>
      </c>
      <c r="F8286" t="s">
        <v>1386</v>
      </c>
      <c r="G8286">
        <v>2765</v>
      </c>
      <c r="H8286" s="23">
        <v>161194729</v>
      </c>
    </row>
    <row r="8287" spans="1:8" x14ac:dyDescent="0.25">
      <c r="A8287">
        <v>1675</v>
      </c>
      <c r="B8287" t="s">
        <v>11353</v>
      </c>
      <c r="C8287" t="s">
        <v>11352</v>
      </c>
      <c r="D8287" s="23">
        <v>11942047000190</v>
      </c>
      <c r="E8287" t="s">
        <v>1510</v>
      </c>
      <c r="F8287" t="s">
        <v>1386</v>
      </c>
      <c r="G8287">
        <v>2951</v>
      </c>
      <c r="H8287" s="23">
        <v>161752748</v>
      </c>
    </row>
    <row r="8288" spans="1:8" x14ac:dyDescent="0.25">
      <c r="A8288">
        <v>4303</v>
      </c>
      <c r="B8288" t="s">
        <v>24122</v>
      </c>
      <c r="C8288" t="s">
        <v>24122</v>
      </c>
      <c r="D8288" s="23"/>
      <c r="E8288" t="s">
        <v>2050</v>
      </c>
      <c r="F8288" t="s">
        <v>1386</v>
      </c>
      <c r="G8288">
        <v>1852</v>
      </c>
      <c r="H8288" s="23"/>
    </row>
    <row r="8289" spans="1:8" x14ac:dyDescent="0.25">
      <c r="A8289">
        <v>2816</v>
      </c>
      <c r="B8289" t="s">
        <v>11354</v>
      </c>
      <c r="C8289" t="s">
        <v>11355</v>
      </c>
      <c r="D8289" s="23">
        <v>4611880000193</v>
      </c>
      <c r="E8289" t="s">
        <v>1744</v>
      </c>
      <c r="F8289" t="s">
        <v>1386</v>
      </c>
      <c r="G8289">
        <v>4092</v>
      </c>
      <c r="H8289" s="23">
        <v>161327028</v>
      </c>
    </row>
    <row r="8290" spans="1:8" x14ac:dyDescent="0.25">
      <c r="A8290">
        <v>1561</v>
      </c>
      <c r="B8290" t="s">
        <v>11356</v>
      </c>
      <c r="C8290" t="s">
        <v>11357</v>
      </c>
      <c r="D8290" s="23">
        <v>11297870000190</v>
      </c>
      <c r="E8290" t="s">
        <v>1452</v>
      </c>
      <c r="F8290" t="s">
        <v>1386</v>
      </c>
      <c r="G8290">
        <v>2837</v>
      </c>
      <c r="H8290" s="23">
        <v>161640575</v>
      </c>
    </row>
    <row r="8291" spans="1:8" x14ac:dyDescent="0.25">
      <c r="A8291">
        <v>2577</v>
      </c>
      <c r="B8291" t="s">
        <v>11358</v>
      </c>
      <c r="C8291" t="s">
        <v>11359</v>
      </c>
      <c r="D8291" s="23">
        <v>3733727000176</v>
      </c>
      <c r="E8291" t="s">
        <v>1385</v>
      </c>
      <c r="F8291" t="s">
        <v>1386</v>
      </c>
      <c r="G8291">
        <v>3853</v>
      </c>
      <c r="H8291" s="23">
        <v>161294235</v>
      </c>
    </row>
    <row r="8292" spans="1:8" x14ac:dyDescent="0.25">
      <c r="A8292">
        <v>8048</v>
      </c>
      <c r="B8292" t="s">
        <v>11360</v>
      </c>
      <c r="C8292" t="s">
        <v>11360</v>
      </c>
      <c r="D8292" s="23">
        <v>9425035000147</v>
      </c>
      <c r="E8292" t="s">
        <v>1452</v>
      </c>
      <c r="F8292" t="s">
        <v>1386</v>
      </c>
      <c r="G8292">
        <v>12346</v>
      </c>
      <c r="H8292" s="23">
        <v>161618642</v>
      </c>
    </row>
    <row r="8293" spans="1:8" x14ac:dyDescent="0.25">
      <c r="A8293">
        <v>10125</v>
      </c>
      <c r="B8293" t="s">
        <v>11361</v>
      </c>
      <c r="C8293" t="s">
        <v>11361</v>
      </c>
      <c r="D8293" s="23">
        <v>28239620000105</v>
      </c>
      <c r="E8293" t="s">
        <v>1816</v>
      </c>
      <c r="F8293" t="s">
        <v>1386</v>
      </c>
      <c r="G8293">
        <v>15069</v>
      </c>
      <c r="H8293" s="23">
        <v>162978111</v>
      </c>
    </row>
    <row r="8294" spans="1:8" x14ac:dyDescent="0.25">
      <c r="A8294">
        <v>6259</v>
      </c>
      <c r="B8294" t="s">
        <v>11362</v>
      </c>
      <c r="C8294" t="s">
        <v>11362</v>
      </c>
      <c r="D8294" s="23">
        <v>12497378000121</v>
      </c>
      <c r="E8294" t="s">
        <v>1409</v>
      </c>
      <c r="F8294" t="s">
        <v>1386</v>
      </c>
      <c r="G8294">
        <v>9789</v>
      </c>
      <c r="H8294" s="23">
        <v>161796850</v>
      </c>
    </row>
    <row r="8295" spans="1:8" x14ac:dyDescent="0.25">
      <c r="A8295">
        <v>2894</v>
      </c>
      <c r="B8295" t="s">
        <v>11363</v>
      </c>
      <c r="C8295" t="s">
        <v>11364</v>
      </c>
      <c r="D8295" s="23">
        <v>4955235000198</v>
      </c>
      <c r="E8295" t="s">
        <v>1541</v>
      </c>
      <c r="F8295" t="s">
        <v>1386</v>
      </c>
      <c r="G8295">
        <v>4170</v>
      </c>
      <c r="H8295" s="23">
        <v>161348386</v>
      </c>
    </row>
    <row r="8296" spans="1:8" x14ac:dyDescent="0.25">
      <c r="A8296">
        <v>3670</v>
      </c>
      <c r="B8296" t="s">
        <v>11365</v>
      </c>
      <c r="C8296" t="s">
        <v>11366</v>
      </c>
      <c r="D8296" s="23">
        <v>8634352000100</v>
      </c>
      <c r="E8296" t="s">
        <v>1541</v>
      </c>
      <c r="F8296" t="s">
        <v>1386</v>
      </c>
      <c r="G8296">
        <v>4946</v>
      </c>
      <c r="H8296" s="23">
        <v>161512380</v>
      </c>
    </row>
    <row r="8297" spans="1:8" x14ac:dyDescent="0.25">
      <c r="A8297">
        <v>11022</v>
      </c>
      <c r="B8297" t="s">
        <v>24123</v>
      </c>
      <c r="C8297" t="s">
        <v>24123</v>
      </c>
      <c r="D8297" s="23"/>
      <c r="E8297" t="s">
        <v>1385</v>
      </c>
      <c r="F8297" t="s">
        <v>1386</v>
      </c>
      <c r="G8297">
        <v>16814</v>
      </c>
      <c r="H8297" s="23"/>
    </row>
    <row r="8298" spans="1:8" x14ac:dyDescent="0.25">
      <c r="A8298">
        <v>13519</v>
      </c>
      <c r="B8298" t="s">
        <v>11367</v>
      </c>
      <c r="C8298" t="s">
        <v>11367</v>
      </c>
      <c r="D8298" s="23">
        <v>4329151000149</v>
      </c>
      <c r="E8298" t="s">
        <v>1409</v>
      </c>
      <c r="F8298" t="s">
        <v>1386</v>
      </c>
      <c r="G8298">
        <v>21125</v>
      </c>
      <c r="H8298" s="23">
        <v>161325270</v>
      </c>
    </row>
    <row r="8299" spans="1:8" x14ac:dyDescent="0.25">
      <c r="A8299">
        <v>14590</v>
      </c>
      <c r="B8299" t="s">
        <v>11368</v>
      </c>
      <c r="C8299" t="s">
        <v>11369</v>
      </c>
      <c r="D8299" s="23">
        <v>47925570000156</v>
      </c>
      <c r="E8299" t="s">
        <v>1422</v>
      </c>
      <c r="F8299" t="s">
        <v>1386</v>
      </c>
      <c r="G8299">
        <v>22966</v>
      </c>
      <c r="H8299" s="23" t="s">
        <v>1438</v>
      </c>
    </row>
    <row r="8300" spans="1:8" x14ac:dyDescent="0.25">
      <c r="A8300">
        <v>9725</v>
      </c>
      <c r="B8300" t="s">
        <v>11370</v>
      </c>
      <c r="C8300" t="s">
        <v>11371</v>
      </c>
      <c r="D8300" s="23">
        <v>27731565000103</v>
      </c>
      <c r="E8300" t="s">
        <v>1385</v>
      </c>
      <c r="F8300" t="s">
        <v>1386</v>
      </c>
      <c r="G8300">
        <v>14458</v>
      </c>
      <c r="H8300" s="23">
        <v>162983085</v>
      </c>
    </row>
    <row r="8301" spans="1:8" x14ac:dyDescent="0.25">
      <c r="A8301">
        <v>13782</v>
      </c>
      <c r="B8301" t="s">
        <v>24124</v>
      </c>
      <c r="C8301" t="s">
        <v>24124</v>
      </c>
      <c r="D8301" s="23"/>
      <c r="E8301" t="s">
        <v>1385</v>
      </c>
      <c r="F8301" t="s">
        <v>1386</v>
      </c>
      <c r="G8301">
        <v>21483</v>
      </c>
      <c r="H8301" s="23"/>
    </row>
    <row r="8302" spans="1:8" x14ac:dyDescent="0.25">
      <c r="A8302">
        <v>1129</v>
      </c>
      <c r="B8302" t="s">
        <v>24125</v>
      </c>
      <c r="C8302" t="s">
        <v>24125</v>
      </c>
      <c r="D8302" s="23"/>
      <c r="E8302" t="s">
        <v>1422</v>
      </c>
      <c r="F8302" t="s">
        <v>1386</v>
      </c>
      <c r="G8302">
        <v>2405</v>
      </c>
      <c r="H8302" s="23"/>
    </row>
    <row r="8303" spans="1:8" x14ac:dyDescent="0.25">
      <c r="A8303">
        <v>7293</v>
      </c>
      <c r="B8303" t="s">
        <v>11372</v>
      </c>
      <c r="C8303" t="s">
        <v>11373</v>
      </c>
      <c r="D8303" s="23">
        <v>21345216000169</v>
      </c>
      <c r="E8303" t="s">
        <v>1422</v>
      </c>
      <c r="F8303" t="s">
        <v>1386</v>
      </c>
      <c r="G8303">
        <v>11220</v>
      </c>
      <c r="H8303" s="23">
        <v>162434790</v>
      </c>
    </row>
    <row r="8304" spans="1:8" x14ac:dyDescent="0.25">
      <c r="A8304">
        <v>5476</v>
      </c>
      <c r="B8304" t="s">
        <v>11374</v>
      </c>
      <c r="C8304" t="s">
        <v>11375</v>
      </c>
      <c r="D8304" s="23">
        <v>3225625000220</v>
      </c>
      <c r="E8304" t="s">
        <v>1385</v>
      </c>
      <c r="F8304" t="s">
        <v>1386</v>
      </c>
      <c r="G8304">
        <v>8536</v>
      </c>
      <c r="H8304" s="23">
        <v>161485065</v>
      </c>
    </row>
    <row r="8305" spans="1:8" x14ac:dyDescent="0.25">
      <c r="A8305">
        <v>5802</v>
      </c>
      <c r="B8305" t="s">
        <v>11376</v>
      </c>
      <c r="C8305" t="s">
        <v>11377</v>
      </c>
      <c r="D8305" s="23">
        <v>60627221000701</v>
      </c>
      <c r="E8305" t="s">
        <v>1430</v>
      </c>
      <c r="F8305" t="s">
        <v>1415</v>
      </c>
      <c r="G8305">
        <v>8808</v>
      </c>
      <c r="H8305" s="23">
        <v>17719577</v>
      </c>
    </row>
    <row r="8306" spans="1:8" x14ac:dyDescent="0.25">
      <c r="A8306">
        <v>6696</v>
      </c>
      <c r="B8306" t="s">
        <v>11378</v>
      </c>
      <c r="C8306" t="s">
        <v>11379</v>
      </c>
      <c r="D8306" s="23">
        <v>60627221000116</v>
      </c>
      <c r="E8306" t="s">
        <v>11380</v>
      </c>
      <c r="F8306" t="s">
        <v>1390</v>
      </c>
      <c r="G8306">
        <v>10240</v>
      </c>
      <c r="H8306" s="23">
        <v>190187597119</v>
      </c>
    </row>
    <row r="8307" spans="1:8" x14ac:dyDescent="0.25">
      <c r="A8307">
        <v>10368</v>
      </c>
      <c r="B8307" t="s">
        <v>11381</v>
      </c>
      <c r="C8307" t="s">
        <v>11381</v>
      </c>
      <c r="D8307" s="23">
        <v>28070671000148</v>
      </c>
      <c r="E8307" t="s">
        <v>1385</v>
      </c>
      <c r="F8307" t="s">
        <v>1386</v>
      </c>
      <c r="G8307">
        <v>15646</v>
      </c>
      <c r="H8307" s="23" t="s">
        <v>1438</v>
      </c>
    </row>
    <row r="8308" spans="1:8" x14ac:dyDescent="0.25">
      <c r="A8308">
        <v>3849</v>
      </c>
      <c r="B8308" t="s">
        <v>11382</v>
      </c>
      <c r="C8308" t="s">
        <v>11383</v>
      </c>
      <c r="D8308" s="23">
        <v>9078399000106</v>
      </c>
      <c r="E8308" t="s">
        <v>1700</v>
      </c>
      <c r="F8308" t="s">
        <v>1386</v>
      </c>
      <c r="G8308">
        <v>5125</v>
      </c>
      <c r="H8308" s="23">
        <v>161534821</v>
      </c>
    </row>
    <row r="8309" spans="1:8" x14ac:dyDescent="0.25">
      <c r="A8309">
        <v>8213</v>
      </c>
      <c r="B8309" t="s">
        <v>11384</v>
      </c>
      <c r="C8309" t="s">
        <v>11385</v>
      </c>
      <c r="D8309" s="23">
        <v>23371100000120</v>
      </c>
      <c r="E8309" t="s">
        <v>1385</v>
      </c>
      <c r="F8309" t="s">
        <v>1386</v>
      </c>
      <c r="G8309">
        <v>12482</v>
      </c>
      <c r="H8309" s="23">
        <v>162621876</v>
      </c>
    </row>
    <row r="8310" spans="1:8" x14ac:dyDescent="0.25">
      <c r="A8310">
        <v>1357</v>
      </c>
      <c r="B8310" t="s">
        <v>11386</v>
      </c>
      <c r="C8310" t="s">
        <v>11387</v>
      </c>
      <c r="D8310" s="23">
        <v>10626212000132</v>
      </c>
      <c r="E8310" t="s">
        <v>7902</v>
      </c>
      <c r="F8310" t="s">
        <v>1415</v>
      </c>
      <c r="G8310">
        <v>2633</v>
      </c>
      <c r="H8310" s="23">
        <v>37594311</v>
      </c>
    </row>
    <row r="8311" spans="1:8" x14ac:dyDescent="0.25">
      <c r="A8311">
        <v>2666</v>
      </c>
      <c r="B8311" t="s">
        <v>11388</v>
      </c>
      <c r="C8311" t="s">
        <v>11389</v>
      </c>
      <c r="D8311" s="23">
        <v>40968588000196</v>
      </c>
      <c r="E8311" t="s">
        <v>1385</v>
      </c>
      <c r="F8311" t="s">
        <v>1386</v>
      </c>
      <c r="G8311">
        <v>3942</v>
      </c>
      <c r="H8311" s="23">
        <v>160934915</v>
      </c>
    </row>
    <row r="8312" spans="1:8" x14ac:dyDescent="0.25">
      <c r="A8312">
        <v>6929</v>
      </c>
      <c r="B8312" t="s">
        <v>11390</v>
      </c>
      <c r="C8312" t="s">
        <v>11391</v>
      </c>
      <c r="D8312" s="23">
        <v>647729000154</v>
      </c>
      <c r="E8312" t="s">
        <v>1385</v>
      </c>
      <c r="F8312" t="s">
        <v>1386</v>
      </c>
      <c r="G8312">
        <v>10890</v>
      </c>
      <c r="H8312" s="23">
        <v>161154816</v>
      </c>
    </row>
    <row r="8313" spans="1:8" x14ac:dyDescent="0.25">
      <c r="A8313">
        <v>9786</v>
      </c>
      <c r="B8313" t="s">
        <v>11392</v>
      </c>
      <c r="C8313" t="s">
        <v>11392</v>
      </c>
      <c r="D8313" s="23">
        <v>14967216000216</v>
      </c>
      <c r="E8313" t="s">
        <v>1409</v>
      </c>
      <c r="F8313" t="s">
        <v>1386</v>
      </c>
      <c r="G8313">
        <v>14518</v>
      </c>
      <c r="H8313" s="23">
        <v>163027730</v>
      </c>
    </row>
    <row r="8314" spans="1:8" x14ac:dyDescent="0.25">
      <c r="A8314">
        <v>10849</v>
      </c>
      <c r="B8314" t="s">
        <v>11393</v>
      </c>
      <c r="C8314" t="s">
        <v>11394</v>
      </c>
      <c r="D8314" s="23">
        <v>289348000574</v>
      </c>
      <c r="E8314" t="s">
        <v>2711</v>
      </c>
      <c r="F8314" t="s">
        <v>1415</v>
      </c>
      <c r="G8314">
        <v>16401</v>
      </c>
      <c r="H8314" s="23">
        <v>68506007</v>
      </c>
    </row>
    <row r="8315" spans="1:8" x14ac:dyDescent="0.25">
      <c r="A8315">
        <v>9917</v>
      </c>
      <c r="B8315" t="s">
        <v>11395</v>
      </c>
      <c r="C8315" t="s">
        <v>11396</v>
      </c>
      <c r="D8315" s="23">
        <v>9225514000110</v>
      </c>
      <c r="E8315" t="s">
        <v>10712</v>
      </c>
      <c r="F8315" t="s">
        <v>1386</v>
      </c>
      <c r="G8315">
        <v>14651</v>
      </c>
      <c r="H8315" s="23">
        <v>161548202</v>
      </c>
    </row>
    <row r="8316" spans="1:8" x14ac:dyDescent="0.25">
      <c r="A8316">
        <v>14994</v>
      </c>
      <c r="B8316" t="s">
        <v>11397</v>
      </c>
      <c r="D8316" s="23">
        <v>33821865000178</v>
      </c>
      <c r="E8316" t="s">
        <v>6323</v>
      </c>
      <c r="F8316" t="s">
        <v>1390</v>
      </c>
      <c r="G8316">
        <v>23568</v>
      </c>
      <c r="H8316" s="23">
        <v>208131904113</v>
      </c>
    </row>
    <row r="8317" spans="1:8" x14ac:dyDescent="0.25">
      <c r="A8317">
        <v>2615</v>
      </c>
      <c r="B8317" t="s">
        <v>11398</v>
      </c>
      <c r="C8317" t="s">
        <v>11399</v>
      </c>
      <c r="D8317" s="23">
        <v>3922938000157</v>
      </c>
      <c r="E8317" t="s">
        <v>1572</v>
      </c>
      <c r="F8317" t="s">
        <v>1386</v>
      </c>
      <c r="G8317">
        <v>3891</v>
      </c>
      <c r="H8317" s="23">
        <v>161284892</v>
      </c>
    </row>
    <row r="8318" spans="1:8" x14ac:dyDescent="0.25">
      <c r="A8318">
        <v>13172</v>
      </c>
      <c r="B8318" t="s">
        <v>11400</v>
      </c>
      <c r="C8318" t="s">
        <v>11400</v>
      </c>
      <c r="D8318" s="23">
        <v>89637490013638</v>
      </c>
      <c r="E8318" t="s">
        <v>11401</v>
      </c>
      <c r="F8318" t="s">
        <v>1610</v>
      </c>
      <c r="G8318">
        <v>20356</v>
      </c>
      <c r="H8318" s="23">
        <v>253691338</v>
      </c>
    </row>
    <row r="8319" spans="1:8" x14ac:dyDescent="0.25">
      <c r="A8319">
        <v>7699</v>
      </c>
      <c r="B8319" t="s">
        <v>11402</v>
      </c>
      <c r="C8319" t="s">
        <v>11402</v>
      </c>
      <c r="D8319" s="23">
        <v>21820754000168</v>
      </c>
      <c r="E8319" t="s">
        <v>1397</v>
      </c>
      <c r="F8319" t="s">
        <v>1398</v>
      </c>
      <c r="G8319">
        <v>12020</v>
      </c>
      <c r="H8319" s="23">
        <v>204230802</v>
      </c>
    </row>
    <row r="8320" spans="1:8" x14ac:dyDescent="0.25">
      <c r="A8320">
        <v>12501</v>
      </c>
      <c r="B8320" t="s">
        <v>24126</v>
      </c>
      <c r="C8320" t="s">
        <v>24126</v>
      </c>
      <c r="D8320" s="23"/>
      <c r="E8320" t="s">
        <v>1385</v>
      </c>
      <c r="F8320" t="s">
        <v>1386</v>
      </c>
      <c r="G8320">
        <v>19397</v>
      </c>
      <c r="H8320" s="23"/>
    </row>
    <row r="8321" spans="1:8" x14ac:dyDescent="0.25">
      <c r="A8321">
        <v>9033</v>
      </c>
      <c r="B8321" t="s">
        <v>24127</v>
      </c>
      <c r="C8321" t="s">
        <v>24127</v>
      </c>
      <c r="D8321" s="23"/>
      <c r="E8321" t="s">
        <v>6328</v>
      </c>
      <c r="F8321" t="s">
        <v>1398</v>
      </c>
      <c r="G8321">
        <v>13564</v>
      </c>
      <c r="H8321" s="23"/>
    </row>
    <row r="8322" spans="1:8" x14ac:dyDescent="0.25">
      <c r="A8322">
        <v>5484</v>
      </c>
      <c r="B8322" t="s">
        <v>24128</v>
      </c>
      <c r="C8322" t="s">
        <v>24128</v>
      </c>
      <c r="D8322" s="23"/>
      <c r="E8322" t="s">
        <v>1385</v>
      </c>
      <c r="F8322" t="s">
        <v>1386</v>
      </c>
      <c r="G8322">
        <v>8548</v>
      </c>
      <c r="H8322" s="23"/>
    </row>
    <row r="8323" spans="1:8" x14ac:dyDescent="0.25">
      <c r="A8323">
        <v>5374</v>
      </c>
      <c r="B8323" t="s">
        <v>24129</v>
      </c>
      <c r="C8323" t="s">
        <v>24130</v>
      </c>
      <c r="D8323" s="23"/>
      <c r="E8323" t="s">
        <v>1527</v>
      </c>
      <c r="F8323" t="s">
        <v>1386</v>
      </c>
      <c r="G8323">
        <v>8408</v>
      </c>
      <c r="H8323" s="23"/>
    </row>
    <row r="8324" spans="1:8" x14ac:dyDescent="0.25">
      <c r="A8324">
        <v>15620</v>
      </c>
      <c r="B8324" t="s">
        <v>11403</v>
      </c>
      <c r="C8324" t="s">
        <v>11403</v>
      </c>
      <c r="D8324" s="23">
        <v>33213484000106</v>
      </c>
      <c r="E8324" t="s">
        <v>1385</v>
      </c>
      <c r="F8324" t="s">
        <v>1386</v>
      </c>
      <c r="G8324">
        <v>24893</v>
      </c>
      <c r="H8324" s="23">
        <v>163369666</v>
      </c>
    </row>
    <row r="8325" spans="1:8" x14ac:dyDescent="0.25">
      <c r="A8325">
        <v>4607</v>
      </c>
      <c r="B8325" t="s">
        <v>11404</v>
      </c>
      <c r="C8325" t="s">
        <v>11405</v>
      </c>
      <c r="D8325" s="23">
        <v>3141426000234</v>
      </c>
      <c r="E8325" t="s">
        <v>1430</v>
      </c>
      <c r="F8325" t="s">
        <v>1415</v>
      </c>
      <c r="G8325">
        <v>7182</v>
      </c>
      <c r="H8325" s="23">
        <v>29871395</v>
      </c>
    </row>
    <row r="8326" spans="1:8" x14ac:dyDescent="0.25">
      <c r="A8326">
        <v>5378</v>
      </c>
      <c r="B8326" t="s">
        <v>11406</v>
      </c>
      <c r="C8326" t="s">
        <v>11407</v>
      </c>
      <c r="D8326" s="23">
        <v>8041657000109</v>
      </c>
      <c r="E8326" t="s">
        <v>1385</v>
      </c>
      <c r="F8326" t="s">
        <v>1386</v>
      </c>
      <c r="G8326">
        <v>8412</v>
      </c>
      <c r="H8326" s="23">
        <v>161486282</v>
      </c>
    </row>
    <row r="8327" spans="1:8" x14ac:dyDescent="0.25">
      <c r="A8327">
        <v>8460</v>
      </c>
      <c r="B8327" t="s">
        <v>11408</v>
      </c>
      <c r="C8327" t="s">
        <v>11409</v>
      </c>
      <c r="D8327" s="23">
        <v>43054261000105</v>
      </c>
      <c r="E8327" t="s">
        <v>2193</v>
      </c>
      <c r="F8327" t="s">
        <v>1390</v>
      </c>
      <c r="G8327">
        <v>12880</v>
      </c>
      <c r="H8327" s="23">
        <v>206020681112</v>
      </c>
    </row>
    <row r="8328" spans="1:8" x14ac:dyDescent="0.25">
      <c r="A8328">
        <v>14941</v>
      </c>
      <c r="B8328" t="s">
        <v>11410</v>
      </c>
      <c r="C8328" t="s">
        <v>11410</v>
      </c>
      <c r="D8328" s="23">
        <v>4722487000177</v>
      </c>
      <c r="E8328" t="s">
        <v>1385</v>
      </c>
      <c r="F8328" t="s">
        <v>1386</v>
      </c>
      <c r="G8328">
        <v>23386</v>
      </c>
      <c r="H8328" s="23">
        <v>164871187</v>
      </c>
    </row>
    <row r="8329" spans="1:8" x14ac:dyDescent="0.25">
      <c r="A8329">
        <v>12899</v>
      </c>
      <c r="B8329" t="s">
        <v>11411</v>
      </c>
      <c r="C8329" t="s">
        <v>11411</v>
      </c>
      <c r="D8329" s="23">
        <v>31963257000172</v>
      </c>
      <c r="E8329" t="s">
        <v>1385</v>
      </c>
      <c r="F8329" t="s">
        <v>1386</v>
      </c>
      <c r="G8329">
        <v>19942</v>
      </c>
      <c r="H8329" s="23">
        <v>163297975</v>
      </c>
    </row>
    <row r="8330" spans="1:8" x14ac:dyDescent="0.25">
      <c r="A8330">
        <v>9924</v>
      </c>
      <c r="B8330" t="s">
        <v>11412</v>
      </c>
      <c r="C8330" t="s">
        <v>11412</v>
      </c>
      <c r="D8330" s="23">
        <v>92693928000117</v>
      </c>
      <c r="E8330" t="s">
        <v>3920</v>
      </c>
      <c r="F8330" t="s">
        <v>1619</v>
      </c>
      <c r="G8330">
        <v>14658</v>
      </c>
      <c r="H8330" s="23">
        <v>1770019704</v>
      </c>
    </row>
    <row r="8331" spans="1:8" x14ac:dyDescent="0.25">
      <c r="A8331">
        <v>6575</v>
      </c>
      <c r="B8331" t="s">
        <v>11413</v>
      </c>
      <c r="C8331" t="s">
        <v>11414</v>
      </c>
      <c r="D8331" s="23">
        <v>10247764000130</v>
      </c>
      <c r="E8331" t="s">
        <v>1385</v>
      </c>
      <c r="F8331" t="s">
        <v>1386</v>
      </c>
      <c r="G8331">
        <v>10109</v>
      </c>
      <c r="H8331" s="23">
        <v>161575781</v>
      </c>
    </row>
    <row r="8332" spans="1:8" x14ac:dyDescent="0.25">
      <c r="A8332">
        <v>9757</v>
      </c>
      <c r="B8332" t="s">
        <v>11415</v>
      </c>
      <c r="C8332" t="s">
        <v>11416</v>
      </c>
      <c r="D8332" s="23">
        <v>28787642000100</v>
      </c>
      <c r="E8332" t="s">
        <v>1430</v>
      </c>
      <c r="F8332" t="s">
        <v>1415</v>
      </c>
      <c r="G8332">
        <v>14489</v>
      </c>
      <c r="H8332" s="23">
        <v>74037986</v>
      </c>
    </row>
    <row r="8333" spans="1:8" x14ac:dyDescent="0.25">
      <c r="A8333">
        <v>14397</v>
      </c>
      <c r="B8333" t="s">
        <v>11417</v>
      </c>
      <c r="C8333" t="s">
        <v>11418</v>
      </c>
      <c r="D8333" s="23">
        <v>39406893000105</v>
      </c>
      <c r="E8333" t="s">
        <v>4618</v>
      </c>
      <c r="F8333" t="s">
        <v>1390</v>
      </c>
      <c r="G8333">
        <v>22664</v>
      </c>
      <c r="H8333" s="23">
        <v>708240610110</v>
      </c>
    </row>
    <row r="8334" spans="1:8" x14ac:dyDescent="0.25">
      <c r="A8334">
        <v>8092</v>
      </c>
      <c r="B8334" t="s">
        <v>11419</v>
      </c>
      <c r="C8334" t="s">
        <v>11420</v>
      </c>
      <c r="D8334" s="23">
        <v>21023400000192</v>
      </c>
      <c r="E8334" t="s">
        <v>1650</v>
      </c>
      <c r="F8334" t="s">
        <v>1390</v>
      </c>
      <c r="G8334">
        <v>12384</v>
      </c>
      <c r="H8334" s="23">
        <v>181221616118</v>
      </c>
    </row>
    <row r="8335" spans="1:8" x14ac:dyDescent="0.25">
      <c r="A8335">
        <v>11926</v>
      </c>
      <c r="B8335" t="s">
        <v>11421</v>
      </c>
      <c r="C8335" t="s">
        <v>11422</v>
      </c>
      <c r="D8335" s="23">
        <v>7730144000223</v>
      </c>
      <c r="E8335" t="s">
        <v>1409</v>
      </c>
      <c r="F8335" t="s">
        <v>1386</v>
      </c>
      <c r="G8335">
        <v>18323</v>
      </c>
      <c r="H8335" s="23">
        <v>163731900</v>
      </c>
    </row>
    <row r="8336" spans="1:8" x14ac:dyDescent="0.25">
      <c r="A8336">
        <v>7998</v>
      </c>
      <c r="B8336" t="s">
        <v>11423</v>
      </c>
      <c r="C8336" t="s">
        <v>11424</v>
      </c>
      <c r="D8336" s="23">
        <v>48581565000560</v>
      </c>
      <c r="E8336" t="s">
        <v>1507</v>
      </c>
      <c r="F8336" t="s">
        <v>1415</v>
      </c>
      <c r="G8336">
        <v>12301</v>
      </c>
      <c r="H8336" s="23">
        <v>64280373</v>
      </c>
    </row>
    <row r="8337" spans="1:8" x14ac:dyDescent="0.25">
      <c r="A8337">
        <v>6448</v>
      </c>
      <c r="B8337" t="s">
        <v>11425</v>
      </c>
      <c r="C8337" t="s">
        <v>11426</v>
      </c>
      <c r="D8337" s="23">
        <v>48581565000489</v>
      </c>
      <c r="E8337" t="s">
        <v>5350</v>
      </c>
      <c r="F8337" t="s">
        <v>1390</v>
      </c>
      <c r="G8337">
        <v>9989</v>
      </c>
      <c r="H8337" s="23">
        <v>298071669110</v>
      </c>
    </row>
    <row r="8338" spans="1:8" x14ac:dyDescent="0.25">
      <c r="A8338">
        <v>15493</v>
      </c>
      <c r="B8338" t="s">
        <v>11427</v>
      </c>
      <c r="C8338" t="s">
        <v>11428</v>
      </c>
      <c r="D8338" s="23">
        <v>57646254000107</v>
      </c>
      <c r="E8338" t="s">
        <v>1992</v>
      </c>
      <c r="F8338" t="s">
        <v>1587</v>
      </c>
      <c r="G8338">
        <v>24697</v>
      </c>
      <c r="H8338" s="23">
        <v>241393167</v>
      </c>
    </row>
    <row r="8339" spans="1:8" x14ac:dyDescent="0.25">
      <c r="A8339">
        <v>15463</v>
      </c>
      <c r="B8339" t="s">
        <v>11429</v>
      </c>
      <c r="C8339" t="s">
        <v>11430</v>
      </c>
      <c r="D8339" s="23">
        <v>57646254000280</v>
      </c>
      <c r="E8339" t="s">
        <v>4951</v>
      </c>
      <c r="F8339" t="s">
        <v>1415</v>
      </c>
      <c r="G8339">
        <v>24652</v>
      </c>
      <c r="H8339" s="23">
        <v>120998483</v>
      </c>
    </row>
    <row r="8340" spans="1:8" x14ac:dyDescent="0.25">
      <c r="A8340">
        <v>13589</v>
      </c>
      <c r="B8340" t="s">
        <v>11431</v>
      </c>
      <c r="D8340" s="23">
        <v>40222083000188</v>
      </c>
      <c r="E8340" t="s">
        <v>10356</v>
      </c>
      <c r="F8340" t="s">
        <v>1390</v>
      </c>
      <c r="G8340">
        <v>21200</v>
      </c>
      <c r="H8340" s="23">
        <v>747026331111</v>
      </c>
    </row>
    <row r="8341" spans="1:8" x14ac:dyDescent="0.25">
      <c r="A8341">
        <v>10138</v>
      </c>
      <c r="B8341" t="s">
        <v>11432</v>
      </c>
      <c r="C8341" t="s">
        <v>11432</v>
      </c>
      <c r="D8341" s="23">
        <v>59106989000165</v>
      </c>
      <c r="E8341" t="s">
        <v>4618</v>
      </c>
      <c r="F8341" t="s">
        <v>1390</v>
      </c>
      <c r="G8341">
        <v>15153</v>
      </c>
      <c r="H8341" s="23">
        <v>708018935116</v>
      </c>
    </row>
    <row r="8342" spans="1:8" x14ac:dyDescent="0.25">
      <c r="A8342">
        <v>9901</v>
      </c>
      <c r="B8342" t="s">
        <v>11433</v>
      </c>
      <c r="C8342" t="s">
        <v>11433</v>
      </c>
      <c r="D8342" s="23">
        <v>10202852000115</v>
      </c>
      <c r="E8342" t="s">
        <v>1430</v>
      </c>
      <c r="F8342" t="s">
        <v>1415</v>
      </c>
      <c r="G8342">
        <v>14635</v>
      </c>
      <c r="H8342" s="23">
        <v>36825441</v>
      </c>
    </row>
    <row r="8343" spans="1:8" x14ac:dyDescent="0.25">
      <c r="A8343">
        <v>9362</v>
      </c>
      <c r="B8343" t="s">
        <v>11434</v>
      </c>
      <c r="C8343" t="s">
        <v>11435</v>
      </c>
      <c r="D8343" s="23">
        <v>1606452000184</v>
      </c>
      <c r="E8343" t="s">
        <v>5800</v>
      </c>
      <c r="F8343" t="s">
        <v>1390</v>
      </c>
      <c r="G8343">
        <v>13848</v>
      </c>
      <c r="H8343" s="23">
        <v>398057277111</v>
      </c>
    </row>
    <row r="8344" spans="1:8" x14ac:dyDescent="0.25">
      <c r="A8344">
        <v>3149</v>
      </c>
      <c r="B8344" t="s">
        <v>11436</v>
      </c>
      <c r="C8344" t="s">
        <v>11437</v>
      </c>
      <c r="D8344" s="23">
        <v>60891033000109</v>
      </c>
      <c r="E8344" t="s">
        <v>1424</v>
      </c>
      <c r="F8344" t="s">
        <v>1390</v>
      </c>
      <c r="G8344">
        <v>4425</v>
      </c>
      <c r="H8344" s="23">
        <v>111393871117</v>
      </c>
    </row>
    <row r="8345" spans="1:8" x14ac:dyDescent="0.25">
      <c r="A8345">
        <v>15453</v>
      </c>
      <c r="B8345" t="s">
        <v>11438</v>
      </c>
      <c r="C8345" t="s">
        <v>11439</v>
      </c>
      <c r="D8345" s="23">
        <v>28913596000130</v>
      </c>
      <c r="E8345" t="s">
        <v>1527</v>
      </c>
      <c r="F8345" t="s">
        <v>1386</v>
      </c>
      <c r="G8345">
        <v>24635</v>
      </c>
      <c r="H8345" s="23">
        <v>163040702</v>
      </c>
    </row>
    <row r="8346" spans="1:8" x14ac:dyDescent="0.25">
      <c r="A8346">
        <v>11745</v>
      </c>
      <c r="B8346" t="s">
        <v>11440</v>
      </c>
      <c r="C8346" t="s">
        <v>11441</v>
      </c>
      <c r="D8346" s="23">
        <v>70055728000520</v>
      </c>
      <c r="E8346" t="s">
        <v>1507</v>
      </c>
      <c r="F8346" t="s">
        <v>1415</v>
      </c>
      <c r="G8346">
        <v>17863</v>
      </c>
      <c r="H8346" s="23">
        <v>79835651</v>
      </c>
    </row>
    <row r="8347" spans="1:8" x14ac:dyDescent="0.25">
      <c r="A8347">
        <v>3271</v>
      </c>
      <c r="B8347" t="s">
        <v>11442</v>
      </c>
      <c r="C8347" t="s">
        <v>11443</v>
      </c>
      <c r="D8347" s="23">
        <v>70055728000104</v>
      </c>
      <c r="E8347" t="s">
        <v>1507</v>
      </c>
      <c r="F8347" t="s">
        <v>1415</v>
      </c>
      <c r="G8347">
        <v>4547</v>
      </c>
      <c r="H8347" s="23">
        <v>19740417</v>
      </c>
    </row>
    <row r="8348" spans="1:8" x14ac:dyDescent="0.25">
      <c r="A8348">
        <v>6655</v>
      </c>
      <c r="B8348" t="s">
        <v>11444</v>
      </c>
      <c r="C8348" t="s">
        <v>11445</v>
      </c>
      <c r="D8348" s="23">
        <v>15126160000159</v>
      </c>
      <c r="E8348" t="s">
        <v>1507</v>
      </c>
      <c r="F8348" t="s">
        <v>1415</v>
      </c>
      <c r="G8348">
        <v>10190</v>
      </c>
      <c r="H8348" s="23">
        <v>47923350</v>
      </c>
    </row>
    <row r="8349" spans="1:8" x14ac:dyDescent="0.25">
      <c r="A8349">
        <v>9422</v>
      </c>
      <c r="B8349" t="s">
        <v>11446</v>
      </c>
      <c r="C8349" t="s">
        <v>11447</v>
      </c>
      <c r="D8349" s="23">
        <v>21177129000140</v>
      </c>
      <c r="E8349" t="s">
        <v>1507</v>
      </c>
      <c r="F8349" t="s">
        <v>1415</v>
      </c>
      <c r="G8349">
        <v>13902</v>
      </c>
      <c r="H8349" s="23">
        <v>59592338</v>
      </c>
    </row>
    <row r="8350" spans="1:8" x14ac:dyDescent="0.25">
      <c r="A8350">
        <v>7561</v>
      </c>
      <c r="B8350" t="s">
        <v>11448</v>
      </c>
      <c r="C8350" t="s">
        <v>11448</v>
      </c>
      <c r="D8350" s="23">
        <v>22612978000147</v>
      </c>
      <c r="E8350" t="s">
        <v>1527</v>
      </c>
      <c r="F8350" t="s">
        <v>1386</v>
      </c>
      <c r="G8350">
        <v>11501</v>
      </c>
      <c r="H8350" s="23">
        <v>162537719</v>
      </c>
    </row>
    <row r="8351" spans="1:8" x14ac:dyDescent="0.25">
      <c r="A8351">
        <v>3138</v>
      </c>
      <c r="B8351" t="s">
        <v>11449</v>
      </c>
      <c r="C8351" t="s">
        <v>11450</v>
      </c>
      <c r="D8351" s="23">
        <v>60680873000971</v>
      </c>
      <c r="E8351" t="s">
        <v>1507</v>
      </c>
      <c r="F8351" t="s">
        <v>1415</v>
      </c>
      <c r="G8351">
        <v>4414</v>
      </c>
      <c r="H8351" s="23">
        <v>25278550</v>
      </c>
    </row>
    <row r="8352" spans="1:8" x14ac:dyDescent="0.25">
      <c r="A8352">
        <v>5983</v>
      </c>
      <c r="B8352" t="s">
        <v>11451</v>
      </c>
      <c r="C8352" t="s">
        <v>11452</v>
      </c>
      <c r="D8352" s="23">
        <v>60680873000114</v>
      </c>
      <c r="E8352" t="s">
        <v>1622</v>
      </c>
      <c r="F8352" t="s">
        <v>1390</v>
      </c>
      <c r="G8352">
        <v>9148</v>
      </c>
      <c r="H8352" s="23">
        <v>712000470118</v>
      </c>
    </row>
    <row r="8353" spans="1:8" x14ac:dyDescent="0.25">
      <c r="A8353">
        <v>15781</v>
      </c>
      <c r="B8353" t="s">
        <v>11453</v>
      </c>
      <c r="C8353" t="s">
        <v>1368</v>
      </c>
      <c r="D8353" s="23">
        <v>30705365000182</v>
      </c>
      <c r="E8353" t="s">
        <v>1886</v>
      </c>
      <c r="F8353" t="s">
        <v>1390</v>
      </c>
      <c r="G8353">
        <v>25091</v>
      </c>
      <c r="H8353" s="23">
        <v>120124736113</v>
      </c>
    </row>
    <row r="8354" spans="1:8" x14ac:dyDescent="0.25">
      <c r="A8354">
        <v>13546</v>
      </c>
      <c r="B8354" t="s">
        <v>11454</v>
      </c>
      <c r="C8354" t="s">
        <v>11454</v>
      </c>
      <c r="D8354" s="23">
        <v>47390203000103</v>
      </c>
      <c r="E8354" t="s">
        <v>1385</v>
      </c>
      <c r="F8354" t="s">
        <v>1386</v>
      </c>
      <c r="G8354">
        <v>21151</v>
      </c>
      <c r="H8354" s="23">
        <v>164409351</v>
      </c>
    </row>
    <row r="8355" spans="1:8" x14ac:dyDescent="0.25">
      <c r="A8355">
        <v>10773</v>
      </c>
      <c r="B8355" t="s">
        <v>11455</v>
      </c>
      <c r="C8355" t="s">
        <v>11455</v>
      </c>
      <c r="D8355" s="23">
        <v>31632838000121</v>
      </c>
      <c r="E8355" t="s">
        <v>1385</v>
      </c>
      <c r="F8355" t="s">
        <v>1386</v>
      </c>
      <c r="G8355">
        <v>16208</v>
      </c>
      <c r="H8355" s="23">
        <v>163268380</v>
      </c>
    </row>
    <row r="8356" spans="1:8" x14ac:dyDescent="0.25">
      <c r="A8356">
        <v>10325</v>
      </c>
      <c r="B8356" t="s">
        <v>11456</v>
      </c>
      <c r="C8356" t="s">
        <v>11456</v>
      </c>
      <c r="D8356" s="23">
        <v>5940799000110</v>
      </c>
      <c r="E8356" t="s">
        <v>1527</v>
      </c>
      <c r="F8356" t="s">
        <v>1386</v>
      </c>
      <c r="G8356">
        <v>15581</v>
      </c>
      <c r="H8356" s="23">
        <v>163076685</v>
      </c>
    </row>
    <row r="8357" spans="1:8" x14ac:dyDescent="0.25">
      <c r="A8357">
        <v>12601</v>
      </c>
      <c r="B8357" t="s">
        <v>11457</v>
      </c>
      <c r="C8357" t="s">
        <v>11458</v>
      </c>
      <c r="D8357" s="23">
        <v>31358376000104</v>
      </c>
      <c r="E8357" t="s">
        <v>1385</v>
      </c>
      <c r="F8357" t="s">
        <v>1386</v>
      </c>
      <c r="G8357">
        <v>19608</v>
      </c>
      <c r="H8357" s="23">
        <v>163258813</v>
      </c>
    </row>
    <row r="8358" spans="1:8" x14ac:dyDescent="0.25">
      <c r="A8358">
        <v>4729</v>
      </c>
      <c r="B8358" t="s">
        <v>11459</v>
      </c>
      <c r="C8358" t="s">
        <v>11459</v>
      </c>
      <c r="D8358" s="23">
        <v>9044260000133</v>
      </c>
      <c r="E8358" t="s">
        <v>1465</v>
      </c>
      <c r="F8358" t="s">
        <v>1398</v>
      </c>
      <c r="G8358">
        <v>7297</v>
      </c>
      <c r="H8358" s="23">
        <v>202072460</v>
      </c>
    </row>
    <row r="8359" spans="1:8" x14ac:dyDescent="0.25">
      <c r="A8359">
        <v>12170</v>
      </c>
      <c r="B8359" t="s">
        <v>11460</v>
      </c>
      <c r="C8359" t="s">
        <v>11461</v>
      </c>
      <c r="D8359" s="23">
        <v>23523530000110</v>
      </c>
      <c r="E8359" t="s">
        <v>1465</v>
      </c>
      <c r="F8359" t="s">
        <v>1398</v>
      </c>
      <c r="G8359">
        <v>18759</v>
      </c>
      <c r="H8359" s="23">
        <v>204389615</v>
      </c>
    </row>
    <row r="8360" spans="1:8" x14ac:dyDescent="0.25">
      <c r="A8360">
        <v>7714</v>
      </c>
      <c r="B8360" t="s">
        <v>11462</v>
      </c>
      <c r="C8360" t="s">
        <v>11462</v>
      </c>
      <c r="D8360" s="23">
        <v>18123020000115</v>
      </c>
      <c r="E8360" t="s">
        <v>1409</v>
      </c>
      <c r="F8360" t="s">
        <v>1386</v>
      </c>
      <c r="G8360">
        <v>12033</v>
      </c>
      <c r="H8360" s="23">
        <v>162140738</v>
      </c>
    </row>
    <row r="8361" spans="1:8" x14ac:dyDescent="0.25">
      <c r="A8361">
        <v>7631</v>
      </c>
      <c r="B8361" t="s">
        <v>11463</v>
      </c>
      <c r="C8361" t="s">
        <v>11463</v>
      </c>
      <c r="D8361" s="23">
        <v>21017699000172</v>
      </c>
      <c r="E8361" t="s">
        <v>1397</v>
      </c>
      <c r="F8361" t="s">
        <v>1398</v>
      </c>
      <c r="G8361">
        <v>11883</v>
      </c>
      <c r="H8361" s="23">
        <v>204156360</v>
      </c>
    </row>
    <row r="8362" spans="1:8" x14ac:dyDescent="0.25">
      <c r="A8362">
        <v>10240</v>
      </c>
      <c r="B8362" t="s">
        <v>11464</v>
      </c>
      <c r="C8362" t="s">
        <v>11465</v>
      </c>
      <c r="D8362" s="23">
        <v>17049189000100</v>
      </c>
      <c r="E8362" t="s">
        <v>7906</v>
      </c>
      <c r="F8362" t="s">
        <v>1398</v>
      </c>
      <c r="G8362">
        <v>15450</v>
      </c>
      <c r="H8362" s="23" t="s">
        <v>1438</v>
      </c>
    </row>
    <row r="8363" spans="1:8" x14ac:dyDescent="0.25">
      <c r="A8363">
        <v>7713</v>
      </c>
      <c r="B8363" t="s">
        <v>11466</v>
      </c>
      <c r="C8363" t="s">
        <v>11466</v>
      </c>
      <c r="D8363" s="23">
        <v>1162100000187</v>
      </c>
      <c r="E8363" t="s">
        <v>3247</v>
      </c>
      <c r="F8363" t="s">
        <v>1407</v>
      </c>
      <c r="G8363">
        <v>12032</v>
      </c>
      <c r="H8363" s="23">
        <v>69713014</v>
      </c>
    </row>
    <row r="8364" spans="1:8" x14ac:dyDescent="0.25">
      <c r="A8364">
        <v>11123</v>
      </c>
      <c r="B8364" t="s">
        <v>11467</v>
      </c>
      <c r="C8364" t="s">
        <v>9961</v>
      </c>
      <c r="D8364" s="23">
        <v>1910154000183</v>
      </c>
      <c r="E8364" t="s">
        <v>5214</v>
      </c>
      <c r="F8364" t="s">
        <v>1398</v>
      </c>
      <c r="G8364">
        <v>16927</v>
      </c>
      <c r="H8364" s="23">
        <v>200880799</v>
      </c>
    </row>
    <row r="8365" spans="1:8" x14ac:dyDescent="0.25">
      <c r="A8365">
        <v>4566</v>
      </c>
      <c r="B8365" t="s">
        <v>11468</v>
      </c>
      <c r="C8365" t="s">
        <v>11468</v>
      </c>
      <c r="D8365" s="23">
        <v>13312852000166</v>
      </c>
      <c r="E8365" t="s">
        <v>1921</v>
      </c>
      <c r="F8365" t="s">
        <v>1386</v>
      </c>
      <c r="G8365">
        <v>7144</v>
      </c>
      <c r="H8365" s="23">
        <v>161856691</v>
      </c>
    </row>
    <row r="8366" spans="1:8" x14ac:dyDescent="0.25">
      <c r="A8366">
        <v>14478</v>
      </c>
      <c r="B8366" t="s">
        <v>11469</v>
      </c>
      <c r="D8366" s="23">
        <v>23523530000381</v>
      </c>
      <c r="E8366" t="s">
        <v>1465</v>
      </c>
      <c r="F8366" t="s">
        <v>1398</v>
      </c>
      <c r="G8366">
        <v>22802</v>
      </c>
      <c r="H8366" s="23">
        <v>205654428</v>
      </c>
    </row>
    <row r="8367" spans="1:8" x14ac:dyDescent="0.25">
      <c r="A8367">
        <v>9233</v>
      </c>
      <c r="B8367" t="s">
        <v>11470</v>
      </c>
      <c r="C8367" t="s">
        <v>11470</v>
      </c>
      <c r="D8367" s="23">
        <v>26562786000124</v>
      </c>
      <c r="E8367" t="s">
        <v>1574</v>
      </c>
      <c r="F8367" t="s">
        <v>1398</v>
      </c>
      <c r="G8367">
        <v>13727</v>
      </c>
      <c r="H8367" s="23">
        <v>204610346</v>
      </c>
    </row>
    <row r="8368" spans="1:8" x14ac:dyDescent="0.25">
      <c r="A8368">
        <v>11183</v>
      </c>
      <c r="B8368" t="s">
        <v>11471</v>
      </c>
      <c r="C8368" t="s">
        <v>11471</v>
      </c>
      <c r="D8368" s="23">
        <v>6880354000154</v>
      </c>
      <c r="E8368" t="s">
        <v>1409</v>
      </c>
      <c r="F8368" t="s">
        <v>1386</v>
      </c>
      <c r="G8368">
        <v>17003</v>
      </c>
      <c r="H8368" s="23">
        <v>161437567</v>
      </c>
    </row>
    <row r="8369" spans="1:8" x14ac:dyDescent="0.25">
      <c r="A8369">
        <v>8916</v>
      </c>
      <c r="B8369" t="s">
        <v>11472</v>
      </c>
      <c r="C8369" t="s">
        <v>11473</v>
      </c>
      <c r="D8369" s="23">
        <v>3745210000105</v>
      </c>
      <c r="E8369" t="s">
        <v>9694</v>
      </c>
      <c r="F8369" t="s">
        <v>1398</v>
      </c>
      <c r="G8369">
        <v>13453</v>
      </c>
      <c r="H8369" s="23">
        <v>200852949</v>
      </c>
    </row>
    <row r="8370" spans="1:8" x14ac:dyDescent="0.25">
      <c r="A8370">
        <v>7219</v>
      </c>
      <c r="B8370" t="s">
        <v>11474</v>
      </c>
      <c r="C8370" t="s">
        <v>11474</v>
      </c>
      <c r="D8370" s="23">
        <v>14605177000126</v>
      </c>
      <c r="E8370" t="s">
        <v>1397</v>
      </c>
      <c r="F8370" t="s">
        <v>1398</v>
      </c>
      <c r="G8370">
        <v>11164</v>
      </c>
      <c r="H8370" s="23">
        <v>202606228</v>
      </c>
    </row>
    <row r="8371" spans="1:8" x14ac:dyDescent="0.25">
      <c r="A8371">
        <v>12633</v>
      </c>
      <c r="B8371" t="s">
        <v>11475</v>
      </c>
      <c r="D8371" s="23">
        <v>35485593000108</v>
      </c>
      <c r="E8371" t="s">
        <v>11476</v>
      </c>
      <c r="F8371" t="s">
        <v>1639</v>
      </c>
      <c r="G8371">
        <v>19652</v>
      </c>
      <c r="H8371" s="23">
        <v>35954500053</v>
      </c>
    </row>
    <row r="8372" spans="1:8" x14ac:dyDescent="0.25">
      <c r="A8372">
        <v>14892</v>
      </c>
      <c r="B8372" t="s">
        <v>11477</v>
      </c>
      <c r="C8372" t="s">
        <v>11477</v>
      </c>
      <c r="D8372" s="23">
        <v>54426546000138</v>
      </c>
      <c r="E8372" t="s">
        <v>2225</v>
      </c>
      <c r="F8372" t="s">
        <v>1386</v>
      </c>
      <c r="G8372">
        <v>23330</v>
      </c>
      <c r="H8372" s="23">
        <v>164914056</v>
      </c>
    </row>
    <row r="8373" spans="1:8" x14ac:dyDescent="0.25">
      <c r="A8373">
        <v>10917</v>
      </c>
      <c r="B8373" t="s">
        <v>11478</v>
      </c>
      <c r="C8373" t="s">
        <v>11479</v>
      </c>
      <c r="D8373" s="23">
        <v>8355660000105</v>
      </c>
      <c r="E8373" t="s">
        <v>11480</v>
      </c>
      <c r="F8373" t="s">
        <v>1390</v>
      </c>
      <c r="G8373">
        <v>16593</v>
      </c>
      <c r="H8373" s="23">
        <v>456106261118</v>
      </c>
    </row>
    <row r="8374" spans="1:8" x14ac:dyDescent="0.25">
      <c r="A8374">
        <v>13986</v>
      </c>
      <c r="B8374" t="s">
        <v>11481</v>
      </c>
      <c r="C8374" t="s">
        <v>11482</v>
      </c>
      <c r="D8374" s="23">
        <v>26290355000156</v>
      </c>
      <c r="E8374" t="s">
        <v>1385</v>
      </c>
      <c r="F8374" t="s">
        <v>1386</v>
      </c>
      <c r="G8374">
        <v>21785</v>
      </c>
      <c r="H8374" s="23">
        <v>163069557</v>
      </c>
    </row>
    <row r="8375" spans="1:8" x14ac:dyDescent="0.25">
      <c r="A8375">
        <v>7954</v>
      </c>
      <c r="B8375" t="s">
        <v>11483</v>
      </c>
      <c r="C8375" t="s">
        <v>11483</v>
      </c>
      <c r="D8375" s="23">
        <v>8694762000147</v>
      </c>
      <c r="E8375" t="s">
        <v>1574</v>
      </c>
      <c r="F8375" t="s">
        <v>1398</v>
      </c>
      <c r="G8375">
        <v>12258</v>
      </c>
      <c r="H8375" s="23">
        <v>201037971</v>
      </c>
    </row>
    <row r="8376" spans="1:8" x14ac:dyDescent="0.25">
      <c r="A8376">
        <v>3753</v>
      </c>
      <c r="B8376" t="s">
        <v>11484</v>
      </c>
      <c r="C8376" t="s">
        <v>11485</v>
      </c>
      <c r="D8376" s="23">
        <v>8858988000136</v>
      </c>
      <c r="E8376" t="s">
        <v>1500</v>
      </c>
      <c r="F8376" t="s">
        <v>1415</v>
      </c>
      <c r="G8376">
        <v>5029</v>
      </c>
      <c r="H8376" s="23">
        <v>35098341</v>
      </c>
    </row>
    <row r="8377" spans="1:8" x14ac:dyDescent="0.25">
      <c r="A8377">
        <v>15409</v>
      </c>
      <c r="B8377" t="s">
        <v>11486</v>
      </c>
      <c r="C8377" t="s">
        <v>11486</v>
      </c>
      <c r="D8377" s="23">
        <v>22741171000104</v>
      </c>
      <c r="E8377" t="s">
        <v>1500</v>
      </c>
      <c r="F8377" t="s">
        <v>1415</v>
      </c>
      <c r="G8377">
        <v>24571</v>
      </c>
      <c r="H8377" s="23">
        <v>62997688</v>
      </c>
    </row>
    <row r="8378" spans="1:8" x14ac:dyDescent="0.25">
      <c r="A8378">
        <v>7982</v>
      </c>
      <c r="B8378" t="s">
        <v>11487</v>
      </c>
      <c r="C8378" t="s">
        <v>11487</v>
      </c>
      <c r="D8378" s="23">
        <v>17431011000129</v>
      </c>
      <c r="E8378" t="s">
        <v>1430</v>
      </c>
      <c r="F8378" t="s">
        <v>1415</v>
      </c>
      <c r="G8378">
        <v>12287</v>
      </c>
      <c r="H8378" s="23">
        <v>51424665</v>
      </c>
    </row>
    <row r="8379" spans="1:8" x14ac:dyDescent="0.25">
      <c r="A8379">
        <v>7322</v>
      </c>
      <c r="B8379" t="s">
        <v>11488</v>
      </c>
      <c r="C8379" t="s">
        <v>11488</v>
      </c>
      <c r="D8379" s="23">
        <v>18774176000166</v>
      </c>
      <c r="E8379" t="s">
        <v>1574</v>
      </c>
      <c r="F8379" t="s">
        <v>1398</v>
      </c>
      <c r="G8379">
        <v>11250</v>
      </c>
      <c r="H8379" s="23">
        <v>202932443</v>
      </c>
    </row>
    <row r="8380" spans="1:8" x14ac:dyDescent="0.25">
      <c r="A8380">
        <v>14488</v>
      </c>
      <c r="B8380" t="s">
        <v>24131</v>
      </c>
      <c r="C8380" t="s">
        <v>24132</v>
      </c>
      <c r="D8380" s="23"/>
      <c r="E8380" t="s">
        <v>1422</v>
      </c>
      <c r="F8380" t="s">
        <v>1386</v>
      </c>
      <c r="G8380">
        <v>19496</v>
      </c>
      <c r="H8380" s="23"/>
    </row>
    <row r="8381" spans="1:8" x14ac:dyDescent="0.25">
      <c r="A8381">
        <v>12551</v>
      </c>
      <c r="B8381" t="s">
        <v>11489</v>
      </c>
      <c r="C8381" t="s">
        <v>11490</v>
      </c>
      <c r="D8381" s="23">
        <v>6299104000125</v>
      </c>
      <c r="E8381" t="s">
        <v>1635</v>
      </c>
      <c r="F8381" t="s">
        <v>1390</v>
      </c>
      <c r="G8381">
        <v>19546</v>
      </c>
      <c r="H8381" s="23">
        <v>417253531118</v>
      </c>
    </row>
    <row r="8382" spans="1:8" x14ac:dyDescent="0.25">
      <c r="A8382">
        <v>1558</v>
      </c>
      <c r="B8382" t="s">
        <v>11491</v>
      </c>
      <c r="C8382" t="s">
        <v>11492</v>
      </c>
      <c r="D8382" s="23">
        <v>1129346000157</v>
      </c>
      <c r="E8382" t="s">
        <v>1422</v>
      </c>
      <c r="F8382" t="s">
        <v>1386</v>
      </c>
      <c r="G8382">
        <v>2834</v>
      </c>
      <c r="H8382" s="23" t="s">
        <v>2239</v>
      </c>
    </row>
    <row r="8383" spans="1:8" x14ac:dyDescent="0.25">
      <c r="A8383">
        <v>9958</v>
      </c>
      <c r="B8383" t="s">
        <v>11493</v>
      </c>
      <c r="C8383" t="s">
        <v>11494</v>
      </c>
      <c r="D8383" s="23">
        <v>8601478000189</v>
      </c>
      <c r="E8383" t="s">
        <v>1422</v>
      </c>
      <c r="F8383" t="s">
        <v>1386</v>
      </c>
      <c r="G8383">
        <v>14690</v>
      </c>
      <c r="H8383" s="23" t="s">
        <v>1438</v>
      </c>
    </row>
    <row r="8384" spans="1:8" x14ac:dyDescent="0.25">
      <c r="A8384">
        <v>11625</v>
      </c>
      <c r="B8384" t="s">
        <v>11495</v>
      </c>
      <c r="C8384" t="s">
        <v>11496</v>
      </c>
      <c r="D8384" s="23">
        <v>9065798000124</v>
      </c>
      <c r="E8384" t="s">
        <v>1422</v>
      </c>
      <c r="F8384" t="s">
        <v>1386</v>
      </c>
      <c r="G8384">
        <v>17566</v>
      </c>
      <c r="H8384" s="23" t="s">
        <v>1438</v>
      </c>
    </row>
    <row r="8385" spans="1:8" x14ac:dyDescent="0.25">
      <c r="A8385">
        <v>1272</v>
      </c>
      <c r="B8385" t="s">
        <v>11497</v>
      </c>
      <c r="C8385" t="s">
        <v>11498</v>
      </c>
      <c r="D8385" s="23">
        <v>10328881000128</v>
      </c>
      <c r="E8385" t="s">
        <v>1430</v>
      </c>
      <c r="F8385" t="s">
        <v>1415</v>
      </c>
      <c r="G8385">
        <v>2548</v>
      </c>
      <c r="H8385" s="23" t="s">
        <v>2239</v>
      </c>
    </row>
    <row r="8386" spans="1:8" x14ac:dyDescent="0.25">
      <c r="A8386">
        <v>9266</v>
      </c>
      <c r="B8386" t="s">
        <v>11499</v>
      </c>
      <c r="C8386" t="s">
        <v>11500</v>
      </c>
      <c r="D8386" s="23">
        <v>2467498000122</v>
      </c>
      <c r="E8386" t="s">
        <v>1385</v>
      </c>
      <c r="F8386" t="s">
        <v>1386</v>
      </c>
      <c r="G8386">
        <v>13758</v>
      </c>
      <c r="H8386" s="23" t="s">
        <v>1438</v>
      </c>
    </row>
    <row r="8387" spans="1:8" x14ac:dyDescent="0.25">
      <c r="A8387">
        <v>9042</v>
      </c>
      <c r="B8387" t="s">
        <v>11501</v>
      </c>
      <c r="C8387" t="s">
        <v>11502</v>
      </c>
      <c r="D8387" s="23">
        <v>7610822000133</v>
      </c>
      <c r="E8387" t="s">
        <v>1422</v>
      </c>
      <c r="F8387" t="s">
        <v>1386</v>
      </c>
      <c r="G8387">
        <v>13572</v>
      </c>
      <c r="H8387" s="23" t="s">
        <v>1438</v>
      </c>
    </row>
    <row r="8388" spans="1:8" x14ac:dyDescent="0.25">
      <c r="A8388">
        <v>15932</v>
      </c>
      <c r="B8388" t="s">
        <v>24133</v>
      </c>
      <c r="C8388" t="s">
        <v>24134</v>
      </c>
      <c r="D8388" s="23">
        <v>79176756000146</v>
      </c>
      <c r="E8388" t="s">
        <v>1691</v>
      </c>
      <c r="F8388" t="s">
        <v>1692</v>
      </c>
      <c r="G8388">
        <v>25633</v>
      </c>
      <c r="H8388" s="23" t="s">
        <v>1438</v>
      </c>
    </row>
    <row r="8389" spans="1:8" x14ac:dyDescent="0.25">
      <c r="A8389">
        <v>6706</v>
      </c>
      <c r="B8389" t="s">
        <v>11503</v>
      </c>
      <c r="C8389" t="s">
        <v>11504</v>
      </c>
      <c r="D8389" s="23">
        <v>19706711000104</v>
      </c>
      <c r="E8389" t="s">
        <v>1430</v>
      </c>
      <c r="F8389" t="s">
        <v>1415</v>
      </c>
      <c r="G8389">
        <v>10261</v>
      </c>
      <c r="H8389" s="23">
        <v>56483007</v>
      </c>
    </row>
    <row r="8390" spans="1:8" x14ac:dyDescent="0.25">
      <c r="A8390">
        <v>5871</v>
      </c>
      <c r="B8390" t="s">
        <v>11505</v>
      </c>
      <c r="C8390" t="s">
        <v>11506</v>
      </c>
      <c r="D8390" s="23">
        <v>13985642000139</v>
      </c>
      <c r="E8390" t="s">
        <v>1422</v>
      </c>
      <c r="F8390" t="s">
        <v>1386</v>
      </c>
      <c r="G8390">
        <v>8845</v>
      </c>
      <c r="H8390" s="23" t="s">
        <v>1438</v>
      </c>
    </row>
    <row r="8391" spans="1:8" x14ac:dyDescent="0.25">
      <c r="A8391">
        <v>10214</v>
      </c>
      <c r="B8391" t="s">
        <v>11507</v>
      </c>
      <c r="C8391" t="s">
        <v>11508</v>
      </c>
      <c r="D8391" s="23">
        <v>17603098000174</v>
      </c>
      <c r="E8391" t="s">
        <v>1409</v>
      </c>
      <c r="F8391" t="s">
        <v>1386</v>
      </c>
      <c r="G8391">
        <v>15412</v>
      </c>
      <c r="H8391" s="23">
        <v>162100043</v>
      </c>
    </row>
    <row r="8392" spans="1:8" x14ac:dyDescent="0.25">
      <c r="A8392">
        <v>12135</v>
      </c>
      <c r="B8392" t="s">
        <v>11509</v>
      </c>
      <c r="C8392" t="s">
        <v>11509</v>
      </c>
      <c r="D8392" s="23">
        <v>40053078000199</v>
      </c>
      <c r="E8392" t="s">
        <v>1670</v>
      </c>
      <c r="F8392" t="s">
        <v>1386</v>
      </c>
      <c r="G8392">
        <v>18712</v>
      </c>
      <c r="H8392" s="23">
        <v>163837180</v>
      </c>
    </row>
    <row r="8393" spans="1:8" x14ac:dyDescent="0.25">
      <c r="A8393">
        <v>9566</v>
      </c>
      <c r="B8393" t="s">
        <v>24135</v>
      </c>
      <c r="C8393" t="s">
        <v>23721</v>
      </c>
      <c r="D8393" s="23"/>
      <c r="E8393" t="s">
        <v>1422</v>
      </c>
      <c r="F8393" t="s">
        <v>1386</v>
      </c>
      <c r="G8393">
        <v>11731</v>
      </c>
      <c r="H8393" s="23"/>
    </row>
    <row r="8394" spans="1:8" x14ac:dyDescent="0.25">
      <c r="A8394">
        <v>15159</v>
      </c>
      <c r="B8394" t="s">
        <v>24136</v>
      </c>
      <c r="C8394" t="s">
        <v>24137</v>
      </c>
      <c r="D8394" s="23"/>
      <c r="E8394" t="s">
        <v>1422</v>
      </c>
      <c r="F8394" t="s">
        <v>1386</v>
      </c>
      <c r="G8394">
        <v>10284</v>
      </c>
      <c r="H8394" s="23"/>
    </row>
    <row r="8395" spans="1:8" x14ac:dyDescent="0.25">
      <c r="A8395">
        <v>12793</v>
      </c>
      <c r="B8395" t="s">
        <v>24138</v>
      </c>
      <c r="C8395" t="s">
        <v>24138</v>
      </c>
      <c r="D8395" s="23"/>
      <c r="E8395" t="s">
        <v>1385</v>
      </c>
      <c r="F8395" t="s">
        <v>1386</v>
      </c>
      <c r="G8395">
        <v>19832</v>
      </c>
      <c r="H8395" s="23"/>
    </row>
    <row r="8396" spans="1:8" x14ac:dyDescent="0.25">
      <c r="A8396">
        <v>11387</v>
      </c>
      <c r="B8396" t="s">
        <v>11510</v>
      </c>
      <c r="C8396" t="s">
        <v>11510</v>
      </c>
      <c r="D8396" s="23">
        <v>7782114000180</v>
      </c>
      <c r="E8396" t="s">
        <v>1385</v>
      </c>
      <c r="F8396" t="s">
        <v>1386</v>
      </c>
      <c r="G8396">
        <v>17300</v>
      </c>
      <c r="H8396" s="23">
        <v>161473695</v>
      </c>
    </row>
    <row r="8397" spans="1:8" x14ac:dyDescent="0.25">
      <c r="A8397">
        <v>6026</v>
      </c>
      <c r="B8397" t="s">
        <v>11511</v>
      </c>
      <c r="C8397" t="s">
        <v>11512</v>
      </c>
      <c r="D8397" s="23">
        <v>18663881000196</v>
      </c>
      <c r="E8397" t="s">
        <v>1422</v>
      </c>
      <c r="F8397" t="s">
        <v>1386</v>
      </c>
      <c r="G8397">
        <v>9345</v>
      </c>
      <c r="H8397" s="23" t="s">
        <v>1438</v>
      </c>
    </row>
    <row r="8398" spans="1:8" x14ac:dyDescent="0.25">
      <c r="A8398">
        <v>384</v>
      </c>
      <c r="B8398" t="s">
        <v>11511</v>
      </c>
      <c r="C8398" t="s">
        <v>11511</v>
      </c>
      <c r="D8398" s="23"/>
      <c r="E8398" t="s">
        <v>1723</v>
      </c>
      <c r="F8398" t="s">
        <v>1386</v>
      </c>
      <c r="G8398">
        <v>1660</v>
      </c>
      <c r="H8398" s="23"/>
    </row>
    <row r="8399" spans="1:8" x14ac:dyDescent="0.25">
      <c r="A8399">
        <v>6277</v>
      </c>
      <c r="B8399" t="s">
        <v>24139</v>
      </c>
      <c r="C8399" t="s">
        <v>24140</v>
      </c>
      <c r="D8399" s="23"/>
      <c r="E8399" t="s">
        <v>1422</v>
      </c>
      <c r="F8399" t="s">
        <v>1386</v>
      </c>
      <c r="G8399">
        <v>5775</v>
      </c>
      <c r="H8399" s="23"/>
    </row>
    <row r="8400" spans="1:8" x14ac:dyDescent="0.25">
      <c r="A8400">
        <v>8301</v>
      </c>
      <c r="B8400" t="s">
        <v>24141</v>
      </c>
      <c r="C8400" t="s">
        <v>24142</v>
      </c>
      <c r="D8400" s="23"/>
      <c r="E8400" t="s">
        <v>1422</v>
      </c>
      <c r="F8400" t="s">
        <v>1386</v>
      </c>
      <c r="G8400">
        <v>5948</v>
      </c>
      <c r="H8400" s="23"/>
    </row>
    <row r="8401" spans="1:8" x14ac:dyDescent="0.25">
      <c r="A8401">
        <v>12877</v>
      </c>
      <c r="B8401" t="s">
        <v>11513</v>
      </c>
      <c r="C8401" t="s">
        <v>11513</v>
      </c>
      <c r="D8401" s="23">
        <v>32673497000103</v>
      </c>
      <c r="E8401" t="s">
        <v>1527</v>
      </c>
      <c r="F8401" t="s">
        <v>1386</v>
      </c>
      <c r="G8401">
        <v>19924</v>
      </c>
      <c r="H8401" s="23">
        <v>163329940</v>
      </c>
    </row>
    <row r="8402" spans="1:8" x14ac:dyDescent="0.25">
      <c r="A8402">
        <v>3210</v>
      </c>
      <c r="B8402" t="s">
        <v>11514</v>
      </c>
      <c r="C8402" t="s">
        <v>11515</v>
      </c>
      <c r="D8402" s="23">
        <v>6293918000152</v>
      </c>
      <c r="E8402" t="s">
        <v>1527</v>
      </c>
      <c r="F8402" t="s">
        <v>1386</v>
      </c>
      <c r="G8402">
        <v>4486</v>
      </c>
      <c r="H8402" s="23">
        <v>161426719</v>
      </c>
    </row>
    <row r="8403" spans="1:8" x14ac:dyDescent="0.25">
      <c r="A8403">
        <v>12265</v>
      </c>
      <c r="B8403" t="s">
        <v>11516</v>
      </c>
      <c r="C8403" t="s">
        <v>11517</v>
      </c>
      <c r="D8403" s="23">
        <v>27148458000149</v>
      </c>
      <c r="E8403" t="s">
        <v>1424</v>
      </c>
      <c r="F8403" t="s">
        <v>1390</v>
      </c>
      <c r="G8403">
        <v>18860</v>
      </c>
      <c r="H8403" s="23">
        <v>141764619110</v>
      </c>
    </row>
    <row r="8404" spans="1:8" x14ac:dyDescent="0.25">
      <c r="A8404">
        <v>2707</v>
      </c>
      <c r="B8404" t="s">
        <v>11518</v>
      </c>
      <c r="C8404" t="s">
        <v>11519</v>
      </c>
      <c r="D8404" s="23">
        <v>41203415000140</v>
      </c>
      <c r="E8404" t="s">
        <v>1385</v>
      </c>
      <c r="F8404" t="s">
        <v>1386</v>
      </c>
      <c r="G8404">
        <v>3983</v>
      </c>
      <c r="H8404" s="23">
        <v>161038018</v>
      </c>
    </row>
    <row r="8405" spans="1:8" x14ac:dyDescent="0.25">
      <c r="A8405">
        <v>12064</v>
      </c>
      <c r="B8405" t="s">
        <v>24143</v>
      </c>
      <c r="C8405" t="s">
        <v>24144</v>
      </c>
      <c r="D8405" s="23"/>
      <c r="E8405" t="s">
        <v>1422</v>
      </c>
      <c r="F8405" t="s">
        <v>1386</v>
      </c>
      <c r="G8405">
        <v>1008</v>
      </c>
      <c r="H8405" s="23"/>
    </row>
    <row r="8406" spans="1:8" x14ac:dyDescent="0.25">
      <c r="A8406">
        <v>1424</v>
      </c>
      <c r="B8406" t="s">
        <v>11520</v>
      </c>
      <c r="C8406" t="s">
        <v>11521</v>
      </c>
      <c r="D8406" s="23">
        <v>10792597000108</v>
      </c>
      <c r="E8406" t="s">
        <v>3109</v>
      </c>
      <c r="F8406" t="s">
        <v>1386</v>
      </c>
      <c r="G8406">
        <v>2700</v>
      </c>
      <c r="H8406" s="23">
        <v>161617859</v>
      </c>
    </row>
    <row r="8407" spans="1:8" x14ac:dyDescent="0.25">
      <c r="A8407">
        <v>1425</v>
      </c>
      <c r="B8407" t="s">
        <v>11522</v>
      </c>
      <c r="C8407" t="s">
        <v>11523</v>
      </c>
      <c r="D8407" s="23">
        <v>10792597000299</v>
      </c>
      <c r="E8407" t="s">
        <v>3109</v>
      </c>
      <c r="F8407" t="s">
        <v>1386</v>
      </c>
      <c r="G8407">
        <v>2701</v>
      </c>
      <c r="H8407" s="23">
        <v>161673287</v>
      </c>
    </row>
    <row r="8408" spans="1:8" x14ac:dyDescent="0.25">
      <c r="A8408">
        <v>1467</v>
      </c>
      <c r="B8408" t="s">
        <v>11524</v>
      </c>
      <c r="C8408" t="s">
        <v>11525</v>
      </c>
      <c r="D8408" s="23">
        <v>10900355000190</v>
      </c>
      <c r="E8408" t="s">
        <v>1430</v>
      </c>
      <c r="F8408" t="s">
        <v>1415</v>
      </c>
      <c r="G8408">
        <v>2743</v>
      </c>
      <c r="H8408" s="23" t="s">
        <v>2239</v>
      </c>
    </row>
    <row r="8409" spans="1:8" x14ac:dyDescent="0.25">
      <c r="A8409">
        <v>12318</v>
      </c>
      <c r="B8409" t="s">
        <v>11526</v>
      </c>
      <c r="C8409" t="s">
        <v>11527</v>
      </c>
      <c r="D8409" s="23">
        <v>38149219000120</v>
      </c>
      <c r="E8409" t="s">
        <v>1541</v>
      </c>
      <c r="F8409" t="s">
        <v>1386</v>
      </c>
      <c r="G8409">
        <v>18919</v>
      </c>
      <c r="H8409" s="23" t="s">
        <v>1438</v>
      </c>
    </row>
    <row r="8410" spans="1:8" x14ac:dyDescent="0.25">
      <c r="A8410">
        <v>12565</v>
      </c>
      <c r="B8410" t="s">
        <v>11528</v>
      </c>
      <c r="C8410" t="s">
        <v>11529</v>
      </c>
      <c r="D8410" s="23">
        <v>32567818000187</v>
      </c>
      <c r="E8410" t="s">
        <v>1422</v>
      </c>
      <c r="F8410" t="s">
        <v>1386</v>
      </c>
      <c r="G8410">
        <v>19558</v>
      </c>
      <c r="H8410" s="23">
        <v>163328048</v>
      </c>
    </row>
    <row r="8411" spans="1:8" x14ac:dyDescent="0.25">
      <c r="A8411">
        <v>11673</v>
      </c>
      <c r="B8411" t="s">
        <v>24145</v>
      </c>
      <c r="C8411" t="s">
        <v>24146</v>
      </c>
      <c r="D8411" s="23"/>
      <c r="E8411" t="s">
        <v>1422</v>
      </c>
      <c r="F8411" t="s">
        <v>1386</v>
      </c>
      <c r="G8411">
        <v>15263</v>
      </c>
      <c r="H8411" s="23"/>
    </row>
    <row r="8412" spans="1:8" x14ac:dyDescent="0.25">
      <c r="A8412">
        <v>9537</v>
      </c>
      <c r="B8412" t="s">
        <v>24147</v>
      </c>
      <c r="C8412" t="s">
        <v>24147</v>
      </c>
      <c r="D8412" s="23"/>
      <c r="E8412" t="s">
        <v>1422</v>
      </c>
      <c r="F8412" t="s">
        <v>1386</v>
      </c>
      <c r="G8412">
        <v>14233</v>
      </c>
      <c r="H8412" s="23"/>
    </row>
    <row r="8413" spans="1:8" x14ac:dyDescent="0.25">
      <c r="A8413">
        <v>7423</v>
      </c>
      <c r="B8413" t="s">
        <v>24148</v>
      </c>
      <c r="C8413" t="s">
        <v>24146</v>
      </c>
      <c r="D8413" s="23"/>
      <c r="E8413" t="s">
        <v>1422</v>
      </c>
      <c r="F8413" t="s">
        <v>1386</v>
      </c>
      <c r="G8413">
        <v>235</v>
      </c>
      <c r="H8413" s="23"/>
    </row>
    <row r="8414" spans="1:8" x14ac:dyDescent="0.25">
      <c r="A8414">
        <v>8108</v>
      </c>
      <c r="B8414" t="s">
        <v>24149</v>
      </c>
      <c r="C8414" t="s">
        <v>24150</v>
      </c>
      <c r="D8414" s="23"/>
      <c r="E8414" t="s">
        <v>1422</v>
      </c>
      <c r="F8414" t="s">
        <v>1386</v>
      </c>
      <c r="G8414">
        <v>11393</v>
      </c>
      <c r="H8414" s="23"/>
    </row>
    <row r="8415" spans="1:8" x14ac:dyDescent="0.25">
      <c r="A8415">
        <v>8997</v>
      </c>
      <c r="B8415" t="s">
        <v>24151</v>
      </c>
      <c r="C8415" t="s">
        <v>24151</v>
      </c>
      <c r="D8415" s="23"/>
      <c r="E8415" t="s">
        <v>1718</v>
      </c>
      <c r="F8415" t="s">
        <v>1386</v>
      </c>
      <c r="G8415">
        <v>13530</v>
      </c>
      <c r="H8415" s="23"/>
    </row>
    <row r="8416" spans="1:8" x14ac:dyDescent="0.25">
      <c r="A8416">
        <v>13228</v>
      </c>
      <c r="B8416" t="s">
        <v>11530</v>
      </c>
      <c r="C8416" t="s">
        <v>11531</v>
      </c>
      <c r="D8416" s="23">
        <v>16885034000140</v>
      </c>
      <c r="E8416" t="s">
        <v>2083</v>
      </c>
      <c r="F8416" t="s">
        <v>1390</v>
      </c>
      <c r="G8416">
        <v>20427</v>
      </c>
      <c r="H8416" s="23">
        <v>210068541116</v>
      </c>
    </row>
    <row r="8417" spans="1:8" x14ac:dyDescent="0.25">
      <c r="A8417">
        <v>11719</v>
      </c>
      <c r="B8417" t="s">
        <v>11532</v>
      </c>
      <c r="C8417" t="s">
        <v>11533</v>
      </c>
      <c r="D8417" s="23">
        <v>35438609000121</v>
      </c>
      <c r="E8417" t="s">
        <v>1385</v>
      </c>
      <c r="F8417" t="s">
        <v>1386</v>
      </c>
      <c r="G8417">
        <v>17710</v>
      </c>
      <c r="H8417" s="23" t="s">
        <v>1438</v>
      </c>
    </row>
    <row r="8418" spans="1:8" x14ac:dyDescent="0.25">
      <c r="A8418">
        <v>11955</v>
      </c>
      <c r="B8418" t="s">
        <v>11534</v>
      </c>
      <c r="C8418" t="s">
        <v>11534</v>
      </c>
      <c r="D8418" s="23">
        <v>37457062000137</v>
      </c>
      <c r="E8418" t="s">
        <v>1732</v>
      </c>
      <c r="F8418" t="s">
        <v>1386</v>
      </c>
      <c r="G8418">
        <v>18363</v>
      </c>
      <c r="H8418" s="23">
        <v>163681767</v>
      </c>
    </row>
    <row r="8419" spans="1:8" x14ac:dyDescent="0.25">
      <c r="A8419">
        <v>8525</v>
      </c>
      <c r="B8419" t="s">
        <v>24152</v>
      </c>
      <c r="C8419" t="s">
        <v>24153</v>
      </c>
      <c r="D8419" s="23"/>
      <c r="E8419" t="s">
        <v>1385</v>
      </c>
      <c r="F8419" t="s">
        <v>1386</v>
      </c>
      <c r="G8419">
        <v>13027</v>
      </c>
      <c r="H8419" s="23"/>
    </row>
    <row r="8420" spans="1:8" x14ac:dyDescent="0.25">
      <c r="A8420">
        <v>13732</v>
      </c>
      <c r="B8420" t="s">
        <v>11535</v>
      </c>
      <c r="C8420" t="s">
        <v>11536</v>
      </c>
      <c r="D8420" s="23">
        <v>9392341001104</v>
      </c>
      <c r="E8420" t="s">
        <v>1527</v>
      </c>
      <c r="F8420" t="s">
        <v>1386</v>
      </c>
      <c r="G8420">
        <v>21394</v>
      </c>
      <c r="H8420" s="23">
        <v>164251774</v>
      </c>
    </row>
    <row r="8421" spans="1:8" x14ac:dyDescent="0.25">
      <c r="A8421">
        <v>12883</v>
      </c>
      <c r="B8421" t="s">
        <v>24154</v>
      </c>
      <c r="C8421" t="s">
        <v>24155</v>
      </c>
      <c r="D8421" s="23"/>
      <c r="E8421" t="s">
        <v>1723</v>
      </c>
      <c r="F8421" t="s">
        <v>1386</v>
      </c>
      <c r="G8421">
        <v>18026</v>
      </c>
      <c r="H8421" s="23"/>
    </row>
    <row r="8422" spans="1:8" x14ac:dyDescent="0.25">
      <c r="A8422">
        <v>11300</v>
      </c>
      <c r="B8422" t="s">
        <v>11537</v>
      </c>
      <c r="C8422" t="s">
        <v>11538</v>
      </c>
      <c r="D8422" s="23">
        <v>6176436000112</v>
      </c>
      <c r="E8422" t="s">
        <v>1424</v>
      </c>
      <c r="F8422" t="s">
        <v>1390</v>
      </c>
      <c r="G8422">
        <v>17154</v>
      </c>
      <c r="H8422" s="23">
        <v>116823908111</v>
      </c>
    </row>
    <row r="8423" spans="1:8" x14ac:dyDescent="0.25">
      <c r="A8423">
        <v>8252</v>
      </c>
      <c r="B8423" t="s">
        <v>11539</v>
      </c>
      <c r="C8423" t="s">
        <v>11540</v>
      </c>
      <c r="D8423" s="23">
        <v>60869203000140</v>
      </c>
      <c r="E8423" t="s">
        <v>1424</v>
      </c>
      <c r="F8423" t="s">
        <v>1390</v>
      </c>
      <c r="G8423">
        <v>12511</v>
      </c>
      <c r="H8423" s="23">
        <v>105601235111</v>
      </c>
    </row>
    <row r="8424" spans="1:8" x14ac:dyDescent="0.25">
      <c r="A8424">
        <v>14537</v>
      </c>
      <c r="B8424" t="s">
        <v>11541</v>
      </c>
      <c r="C8424" t="s">
        <v>11542</v>
      </c>
      <c r="D8424" s="23">
        <v>4422548000261</v>
      </c>
      <c r="E8424" t="s">
        <v>1505</v>
      </c>
      <c r="F8424" t="s">
        <v>1390</v>
      </c>
      <c r="G8424">
        <v>22893</v>
      </c>
      <c r="H8424" s="23">
        <v>582601639116</v>
      </c>
    </row>
    <row r="8425" spans="1:8" x14ac:dyDescent="0.25">
      <c r="A8425">
        <v>10175</v>
      </c>
      <c r="B8425" t="s">
        <v>11543</v>
      </c>
      <c r="C8425" t="s">
        <v>11544</v>
      </c>
      <c r="D8425" s="23">
        <v>63967640000195</v>
      </c>
      <c r="E8425" t="s">
        <v>11380</v>
      </c>
      <c r="F8425" t="s">
        <v>1390</v>
      </c>
      <c r="G8425">
        <v>15314</v>
      </c>
      <c r="H8425" s="23">
        <v>190125280116</v>
      </c>
    </row>
    <row r="8426" spans="1:8" x14ac:dyDescent="0.25">
      <c r="A8426">
        <v>13972</v>
      </c>
      <c r="B8426" t="s">
        <v>11545</v>
      </c>
      <c r="C8426" t="s">
        <v>11546</v>
      </c>
      <c r="D8426" s="23">
        <v>63967640000357</v>
      </c>
      <c r="E8426" t="s">
        <v>1507</v>
      </c>
      <c r="F8426" t="s">
        <v>1415</v>
      </c>
      <c r="G8426">
        <v>21769</v>
      </c>
      <c r="H8426" s="23">
        <v>104420065</v>
      </c>
    </row>
    <row r="8427" spans="1:8" x14ac:dyDescent="0.25">
      <c r="A8427">
        <v>2138</v>
      </c>
      <c r="B8427" t="s">
        <v>11547</v>
      </c>
      <c r="C8427" t="s">
        <v>11548</v>
      </c>
      <c r="D8427" s="23">
        <v>24095200000133</v>
      </c>
      <c r="E8427" t="s">
        <v>1430</v>
      </c>
      <c r="F8427" t="s">
        <v>1415</v>
      </c>
      <c r="G8427">
        <v>3414</v>
      </c>
      <c r="H8427" s="23">
        <v>14171937</v>
      </c>
    </row>
    <row r="8428" spans="1:8" x14ac:dyDescent="0.25">
      <c r="A8428">
        <v>14348</v>
      </c>
      <c r="B8428" t="s">
        <v>11549</v>
      </c>
      <c r="C8428" t="s">
        <v>11549</v>
      </c>
      <c r="D8428" s="23">
        <v>2805889002404</v>
      </c>
      <c r="E8428" t="s">
        <v>1527</v>
      </c>
      <c r="F8428" t="s">
        <v>1386</v>
      </c>
      <c r="G8428">
        <v>22605</v>
      </c>
      <c r="H8428" s="23">
        <v>164338594</v>
      </c>
    </row>
    <row r="8429" spans="1:8" x14ac:dyDescent="0.25">
      <c r="A8429">
        <v>13801</v>
      </c>
      <c r="B8429" t="s">
        <v>11550</v>
      </c>
      <c r="C8429" t="s">
        <v>11551</v>
      </c>
      <c r="D8429" s="23">
        <v>34170348000149</v>
      </c>
      <c r="E8429" t="s">
        <v>1385</v>
      </c>
      <c r="F8429" t="s">
        <v>1386</v>
      </c>
      <c r="G8429">
        <v>21503</v>
      </c>
      <c r="H8429" s="23" t="s">
        <v>11552</v>
      </c>
    </row>
    <row r="8430" spans="1:8" x14ac:dyDescent="0.25">
      <c r="A8430">
        <v>1889</v>
      </c>
      <c r="B8430" t="s">
        <v>11553</v>
      </c>
      <c r="C8430" t="s">
        <v>11554</v>
      </c>
      <c r="D8430" s="23">
        <v>13365017000194</v>
      </c>
      <c r="E8430" t="s">
        <v>4209</v>
      </c>
      <c r="F8430" t="s">
        <v>1386</v>
      </c>
      <c r="G8430">
        <v>3165</v>
      </c>
      <c r="H8430" s="23">
        <v>161806740</v>
      </c>
    </row>
    <row r="8431" spans="1:8" x14ac:dyDescent="0.25">
      <c r="A8431">
        <v>14996</v>
      </c>
      <c r="B8431" t="s">
        <v>11555</v>
      </c>
      <c r="C8431" t="s">
        <v>11556</v>
      </c>
      <c r="D8431" s="23">
        <v>2917178000127</v>
      </c>
      <c r="E8431" t="s">
        <v>1417</v>
      </c>
      <c r="F8431" t="s">
        <v>1418</v>
      </c>
      <c r="G8431">
        <v>23571</v>
      </c>
      <c r="H8431" s="23">
        <v>75862652</v>
      </c>
    </row>
    <row r="8432" spans="1:8" x14ac:dyDescent="0.25">
      <c r="A8432">
        <v>2722</v>
      </c>
      <c r="B8432" t="s">
        <v>11557</v>
      </c>
      <c r="C8432" t="s">
        <v>11558</v>
      </c>
      <c r="D8432" s="23">
        <v>41221516000143</v>
      </c>
      <c r="E8432" t="s">
        <v>2433</v>
      </c>
      <c r="F8432" t="s">
        <v>1386</v>
      </c>
      <c r="G8432">
        <v>3998</v>
      </c>
      <c r="H8432" s="23">
        <v>161003095</v>
      </c>
    </row>
    <row r="8433" spans="1:8" x14ac:dyDescent="0.25">
      <c r="A8433">
        <v>5331</v>
      </c>
      <c r="B8433" t="s">
        <v>24156</v>
      </c>
      <c r="C8433" t="s">
        <v>24156</v>
      </c>
      <c r="D8433" s="23"/>
      <c r="E8433" t="s">
        <v>3371</v>
      </c>
      <c r="F8433" t="s">
        <v>1386</v>
      </c>
      <c r="G8433">
        <v>1103</v>
      </c>
      <c r="H8433" s="23"/>
    </row>
    <row r="8434" spans="1:8" x14ac:dyDescent="0.25">
      <c r="A8434">
        <v>10992</v>
      </c>
      <c r="B8434" t="s">
        <v>24157</v>
      </c>
      <c r="C8434" t="s">
        <v>24158</v>
      </c>
      <c r="D8434" s="23"/>
      <c r="E8434" t="s">
        <v>1541</v>
      </c>
      <c r="F8434" t="s">
        <v>1386</v>
      </c>
      <c r="G8434">
        <v>12561</v>
      </c>
      <c r="H8434" s="23"/>
    </row>
    <row r="8435" spans="1:8" x14ac:dyDescent="0.25">
      <c r="A8435">
        <v>13736</v>
      </c>
      <c r="B8435" t="s">
        <v>11559</v>
      </c>
      <c r="C8435" t="s">
        <v>11559</v>
      </c>
      <c r="D8435" s="23">
        <v>45670144000193</v>
      </c>
      <c r="E8435" t="s">
        <v>1578</v>
      </c>
      <c r="F8435" t="s">
        <v>1386</v>
      </c>
      <c r="G8435">
        <v>21400</v>
      </c>
      <c r="H8435" s="23">
        <v>164281576</v>
      </c>
    </row>
    <row r="8436" spans="1:8" x14ac:dyDescent="0.25">
      <c r="A8436">
        <v>2703</v>
      </c>
      <c r="B8436" t="s">
        <v>11560</v>
      </c>
      <c r="C8436" t="s">
        <v>11561</v>
      </c>
      <c r="D8436" s="23">
        <v>41198383000131</v>
      </c>
      <c r="E8436" t="s">
        <v>1572</v>
      </c>
      <c r="F8436" t="s">
        <v>1386</v>
      </c>
      <c r="G8436">
        <v>3979</v>
      </c>
      <c r="H8436" s="23">
        <v>160988489</v>
      </c>
    </row>
    <row r="8437" spans="1:8" x14ac:dyDescent="0.25">
      <c r="A8437">
        <v>7679</v>
      </c>
      <c r="B8437" t="s">
        <v>11562</v>
      </c>
      <c r="C8437" t="s">
        <v>11562</v>
      </c>
      <c r="D8437" s="23">
        <v>18313180000127</v>
      </c>
      <c r="E8437" t="s">
        <v>1848</v>
      </c>
      <c r="F8437" t="s">
        <v>1386</v>
      </c>
      <c r="G8437">
        <v>11988</v>
      </c>
      <c r="H8437" s="23">
        <v>162161654</v>
      </c>
    </row>
    <row r="8438" spans="1:8" x14ac:dyDescent="0.25">
      <c r="A8438">
        <v>3346</v>
      </c>
      <c r="B8438" t="s">
        <v>11563</v>
      </c>
      <c r="C8438" t="s">
        <v>11564</v>
      </c>
      <c r="D8438" s="23">
        <v>7240769000126</v>
      </c>
      <c r="E8438" t="s">
        <v>1385</v>
      </c>
      <c r="F8438" t="s">
        <v>1386</v>
      </c>
      <c r="G8438">
        <v>4622</v>
      </c>
      <c r="H8438" s="23">
        <v>161444210</v>
      </c>
    </row>
    <row r="8439" spans="1:8" x14ac:dyDescent="0.25">
      <c r="A8439">
        <v>12706</v>
      </c>
      <c r="B8439" t="s">
        <v>11565</v>
      </c>
      <c r="C8439" t="s">
        <v>11565</v>
      </c>
      <c r="D8439" s="23">
        <v>41696848000184</v>
      </c>
      <c r="E8439" t="s">
        <v>1541</v>
      </c>
      <c r="F8439" t="s">
        <v>1386</v>
      </c>
      <c r="G8439">
        <v>19732</v>
      </c>
      <c r="H8439" s="23">
        <v>163967547</v>
      </c>
    </row>
    <row r="8440" spans="1:8" x14ac:dyDescent="0.25">
      <c r="A8440">
        <v>1751</v>
      </c>
      <c r="B8440" t="s">
        <v>11566</v>
      </c>
      <c r="C8440" t="s">
        <v>11567</v>
      </c>
      <c r="D8440" s="23">
        <v>12400358000190</v>
      </c>
      <c r="E8440" t="s">
        <v>1527</v>
      </c>
      <c r="F8440" t="s">
        <v>1386</v>
      </c>
      <c r="G8440">
        <v>3027</v>
      </c>
      <c r="H8440" s="23">
        <v>161728650</v>
      </c>
    </row>
    <row r="8441" spans="1:8" x14ac:dyDescent="0.25">
      <c r="A8441">
        <v>11199</v>
      </c>
      <c r="B8441" t="s">
        <v>11568</v>
      </c>
      <c r="C8441" t="s">
        <v>11568</v>
      </c>
      <c r="D8441" s="23">
        <v>30759623000103</v>
      </c>
      <c r="E8441" t="s">
        <v>1422</v>
      </c>
      <c r="F8441" t="s">
        <v>1386</v>
      </c>
      <c r="G8441">
        <v>17022</v>
      </c>
      <c r="H8441" s="23">
        <v>163190437</v>
      </c>
    </row>
    <row r="8442" spans="1:8" x14ac:dyDescent="0.25">
      <c r="A8442">
        <v>4369</v>
      </c>
      <c r="B8442" t="s">
        <v>11569</v>
      </c>
      <c r="C8442" t="s">
        <v>11570</v>
      </c>
      <c r="D8442" s="23">
        <v>6536658000280</v>
      </c>
      <c r="E8442" t="s">
        <v>1409</v>
      </c>
      <c r="F8442" t="s">
        <v>1386</v>
      </c>
      <c r="G8442">
        <v>6954</v>
      </c>
      <c r="H8442" s="23">
        <v>161495141</v>
      </c>
    </row>
    <row r="8443" spans="1:8" x14ac:dyDescent="0.25">
      <c r="A8443">
        <v>5648</v>
      </c>
      <c r="B8443" t="s">
        <v>11571</v>
      </c>
      <c r="C8443" t="s">
        <v>11571</v>
      </c>
      <c r="D8443" s="23">
        <v>10872252000164</v>
      </c>
      <c r="E8443" t="s">
        <v>2170</v>
      </c>
      <c r="F8443" t="s">
        <v>1415</v>
      </c>
      <c r="G8443">
        <v>8700</v>
      </c>
      <c r="H8443" s="23">
        <v>38075768</v>
      </c>
    </row>
    <row r="8444" spans="1:8" x14ac:dyDescent="0.25">
      <c r="A8444">
        <v>10930</v>
      </c>
      <c r="B8444" t="s">
        <v>11572</v>
      </c>
      <c r="C8444" t="s">
        <v>11573</v>
      </c>
      <c r="D8444" s="23">
        <v>31497841000180</v>
      </c>
      <c r="E8444" t="s">
        <v>1869</v>
      </c>
      <c r="F8444" t="s">
        <v>1692</v>
      </c>
      <c r="G8444">
        <v>16655</v>
      </c>
      <c r="H8444" s="23">
        <v>9079229102</v>
      </c>
    </row>
    <row r="8445" spans="1:8" x14ac:dyDescent="0.25">
      <c r="A8445">
        <v>10014</v>
      </c>
      <c r="B8445" t="s">
        <v>11574</v>
      </c>
      <c r="C8445" t="s">
        <v>11575</v>
      </c>
      <c r="D8445" s="23">
        <v>9491705000123</v>
      </c>
      <c r="E8445" t="s">
        <v>1430</v>
      </c>
      <c r="F8445" t="s">
        <v>1415</v>
      </c>
      <c r="G8445">
        <v>14799</v>
      </c>
      <c r="H8445" s="23">
        <v>54246075</v>
      </c>
    </row>
    <row r="8446" spans="1:8" x14ac:dyDescent="0.25">
      <c r="A8446">
        <v>14616</v>
      </c>
      <c r="B8446" t="s">
        <v>11576</v>
      </c>
      <c r="C8446" t="s">
        <v>11576</v>
      </c>
      <c r="D8446" s="23">
        <v>12158495000160</v>
      </c>
      <c r="E8446" t="s">
        <v>4072</v>
      </c>
      <c r="F8446" t="s">
        <v>1415</v>
      </c>
      <c r="G8446">
        <v>23014</v>
      </c>
      <c r="H8446" s="23">
        <v>40687775</v>
      </c>
    </row>
    <row r="8447" spans="1:8" x14ac:dyDescent="0.25">
      <c r="A8447">
        <v>14075</v>
      </c>
      <c r="B8447" t="s">
        <v>11577</v>
      </c>
      <c r="C8447" t="s">
        <v>11578</v>
      </c>
      <c r="D8447" s="23">
        <v>5138634000129</v>
      </c>
      <c r="E8447" t="s">
        <v>4685</v>
      </c>
      <c r="F8447" t="s">
        <v>1390</v>
      </c>
      <c r="G8447">
        <v>21857</v>
      </c>
      <c r="H8447" s="23">
        <v>606191197118</v>
      </c>
    </row>
    <row r="8448" spans="1:8" x14ac:dyDescent="0.25">
      <c r="A8448">
        <v>5148</v>
      </c>
      <c r="B8448" t="s">
        <v>11579</v>
      </c>
      <c r="D8448" s="23"/>
      <c r="E8448" t="s">
        <v>11580</v>
      </c>
      <c r="F8448" t="s">
        <v>1536</v>
      </c>
      <c r="G8448">
        <v>8189</v>
      </c>
      <c r="H8448" s="23"/>
    </row>
    <row r="8449" spans="1:8" x14ac:dyDescent="0.25">
      <c r="A8449">
        <v>507</v>
      </c>
      <c r="B8449" t="s">
        <v>11581</v>
      </c>
      <c r="C8449" t="s">
        <v>11581</v>
      </c>
      <c r="D8449" s="23">
        <v>2162752000184</v>
      </c>
      <c r="E8449" t="s">
        <v>1578</v>
      </c>
      <c r="F8449" t="s">
        <v>1386</v>
      </c>
      <c r="G8449">
        <v>1783</v>
      </c>
      <c r="H8449" s="23">
        <v>161193056</v>
      </c>
    </row>
    <row r="8450" spans="1:8" x14ac:dyDescent="0.25">
      <c r="A8450">
        <v>12970</v>
      </c>
      <c r="B8450" t="s">
        <v>11582</v>
      </c>
      <c r="C8450" t="s">
        <v>11583</v>
      </c>
      <c r="D8450" s="23">
        <v>9186623000175</v>
      </c>
      <c r="E8450" t="s">
        <v>1385</v>
      </c>
      <c r="F8450" t="s">
        <v>1386</v>
      </c>
      <c r="G8450">
        <v>20006</v>
      </c>
      <c r="H8450" s="23" t="s">
        <v>1438</v>
      </c>
    </row>
    <row r="8451" spans="1:8" x14ac:dyDescent="0.25">
      <c r="A8451">
        <v>6852</v>
      </c>
      <c r="B8451" t="s">
        <v>11584</v>
      </c>
      <c r="C8451" t="s">
        <v>11585</v>
      </c>
      <c r="D8451" s="23">
        <v>17877013000146</v>
      </c>
      <c r="E8451" t="s">
        <v>1397</v>
      </c>
      <c r="F8451" t="s">
        <v>1398</v>
      </c>
      <c r="G8451">
        <v>10823</v>
      </c>
      <c r="H8451" s="23" t="s">
        <v>1438</v>
      </c>
    </row>
    <row r="8452" spans="1:8" x14ac:dyDescent="0.25">
      <c r="A8452">
        <v>13691</v>
      </c>
      <c r="B8452" t="s">
        <v>24159</v>
      </c>
      <c r="C8452" t="s">
        <v>24160</v>
      </c>
      <c r="D8452" s="23"/>
      <c r="E8452" t="s">
        <v>1530</v>
      </c>
      <c r="F8452" t="s">
        <v>1386</v>
      </c>
      <c r="G8452">
        <v>10550</v>
      </c>
      <c r="H8452" s="23"/>
    </row>
    <row r="8453" spans="1:8" x14ac:dyDescent="0.25">
      <c r="A8453">
        <v>12044</v>
      </c>
      <c r="B8453" t="s">
        <v>11586</v>
      </c>
      <c r="C8453" t="s">
        <v>11587</v>
      </c>
      <c r="D8453" s="23">
        <v>23747243000193</v>
      </c>
      <c r="E8453" t="s">
        <v>1424</v>
      </c>
      <c r="F8453" t="s">
        <v>1390</v>
      </c>
      <c r="G8453">
        <v>18576</v>
      </c>
      <c r="H8453" s="23">
        <v>521081574110</v>
      </c>
    </row>
    <row r="8454" spans="1:8" x14ac:dyDescent="0.25">
      <c r="A8454">
        <v>26</v>
      </c>
      <c r="B8454" t="s">
        <v>11588</v>
      </c>
      <c r="D8454" s="23"/>
      <c r="E8454" t="s">
        <v>1422</v>
      </c>
      <c r="F8454" t="s">
        <v>1386</v>
      </c>
      <c r="G8454">
        <v>1302</v>
      </c>
      <c r="H8454" s="23"/>
    </row>
    <row r="8455" spans="1:8" x14ac:dyDescent="0.25">
      <c r="A8455">
        <v>7043</v>
      </c>
      <c r="B8455" t="s">
        <v>24161</v>
      </c>
      <c r="C8455" t="s">
        <v>24160</v>
      </c>
      <c r="D8455" s="23"/>
      <c r="E8455" t="s">
        <v>1422</v>
      </c>
      <c r="F8455" t="s">
        <v>1386</v>
      </c>
      <c r="G8455">
        <v>5852</v>
      </c>
      <c r="H8455" s="23"/>
    </row>
    <row r="8456" spans="1:8" x14ac:dyDescent="0.25">
      <c r="A8456">
        <v>5797</v>
      </c>
      <c r="B8456" t="s">
        <v>11589</v>
      </c>
      <c r="C8456" t="s">
        <v>11589</v>
      </c>
      <c r="D8456" s="23">
        <v>17909843000108</v>
      </c>
      <c r="E8456" t="s">
        <v>1385</v>
      </c>
      <c r="F8456" t="s">
        <v>1386</v>
      </c>
      <c r="G8456">
        <v>8803</v>
      </c>
      <c r="H8456" s="23">
        <v>162126824</v>
      </c>
    </row>
    <row r="8457" spans="1:8" x14ac:dyDescent="0.25">
      <c r="A8457">
        <v>12744</v>
      </c>
      <c r="B8457" t="s">
        <v>24162</v>
      </c>
      <c r="C8457" t="s">
        <v>24163</v>
      </c>
      <c r="D8457" s="23"/>
      <c r="E8457" t="s">
        <v>1792</v>
      </c>
      <c r="F8457" t="s">
        <v>1386</v>
      </c>
      <c r="G8457">
        <v>19520</v>
      </c>
      <c r="H8457" s="23"/>
    </row>
    <row r="8458" spans="1:8" x14ac:dyDescent="0.25">
      <c r="A8458">
        <v>10810</v>
      </c>
      <c r="B8458" t="s">
        <v>11590</v>
      </c>
      <c r="C8458" t="s">
        <v>11590</v>
      </c>
      <c r="D8458" s="23">
        <v>21720365000160</v>
      </c>
      <c r="E8458" t="s">
        <v>1385</v>
      </c>
      <c r="F8458" t="s">
        <v>1386</v>
      </c>
      <c r="G8458">
        <v>16266</v>
      </c>
      <c r="H8458" s="23">
        <v>162458240</v>
      </c>
    </row>
    <row r="8459" spans="1:8" x14ac:dyDescent="0.25">
      <c r="A8459">
        <v>1217</v>
      </c>
      <c r="B8459" t="s">
        <v>24164</v>
      </c>
      <c r="C8459" t="s">
        <v>24164</v>
      </c>
      <c r="D8459" s="23"/>
      <c r="E8459" t="s">
        <v>1385</v>
      </c>
      <c r="F8459" t="s">
        <v>1386</v>
      </c>
      <c r="G8459">
        <v>2493</v>
      </c>
      <c r="H8459" s="23"/>
    </row>
    <row r="8460" spans="1:8" x14ac:dyDescent="0.25">
      <c r="A8460">
        <v>6801</v>
      </c>
      <c r="B8460" t="s">
        <v>11591</v>
      </c>
      <c r="C8460" t="s">
        <v>11591</v>
      </c>
      <c r="D8460" s="23">
        <v>10733121000104</v>
      </c>
      <c r="E8460" t="s">
        <v>2050</v>
      </c>
      <c r="F8460" t="s">
        <v>1386</v>
      </c>
      <c r="G8460">
        <v>10731</v>
      </c>
      <c r="H8460" s="23" t="s">
        <v>1438</v>
      </c>
    </row>
    <row r="8461" spans="1:8" x14ac:dyDescent="0.25">
      <c r="A8461">
        <v>1647</v>
      </c>
      <c r="B8461" t="s">
        <v>11592</v>
      </c>
      <c r="C8461" t="s">
        <v>11593</v>
      </c>
      <c r="D8461" s="23">
        <v>11778675000182</v>
      </c>
      <c r="E8461" t="s">
        <v>1430</v>
      </c>
      <c r="F8461" t="s">
        <v>1415</v>
      </c>
      <c r="G8461">
        <v>2923</v>
      </c>
      <c r="H8461" s="23" t="s">
        <v>11594</v>
      </c>
    </row>
    <row r="8462" spans="1:8" x14ac:dyDescent="0.25">
      <c r="A8462">
        <v>7957</v>
      </c>
      <c r="B8462" t="s">
        <v>24165</v>
      </c>
      <c r="C8462" t="s">
        <v>24165</v>
      </c>
      <c r="D8462" s="23"/>
      <c r="E8462" t="s">
        <v>2050</v>
      </c>
      <c r="F8462" t="s">
        <v>1386</v>
      </c>
      <c r="G8462">
        <v>12260</v>
      </c>
      <c r="H8462" s="23"/>
    </row>
    <row r="8463" spans="1:8" x14ac:dyDescent="0.25">
      <c r="A8463">
        <v>15174</v>
      </c>
      <c r="B8463" t="s">
        <v>24166</v>
      </c>
      <c r="C8463" t="s">
        <v>24167</v>
      </c>
      <c r="D8463" s="23"/>
      <c r="E8463" t="s">
        <v>1530</v>
      </c>
      <c r="F8463" t="s">
        <v>1386</v>
      </c>
      <c r="G8463">
        <v>22462</v>
      </c>
      <c r="H8463" s="23"/>
    </row>
    <row r="8464" spans="1:8" x14ac:dyDescent="0.25">
      <c r="A8464">
        <v>14894</v>
      </c>
      <c r="B8464" t="s">
        <v>24168</v>
      </c>
      <c r="C8464" t="s">
        <v>24160</v>
      </c>
      <c r="D8464" s="23"/>
      <c r="E8464" t="s">
        <v>1530</v>
      </c>
      <c r="F8464" t="s">
        <v>1386</v>
      </c>
      <c r="G8464">
        <v>17939</v>
      </c>
      <c r="H8464" s="23"/>
    </row>
    <row r="8465" spans="1:8" x14ac:dyDescent="0.25">
      <c r="A8465">
        <v>8891</v>
      </c>
      <c r="B8465" t="s">
        <v>24169</v>
      </c>
      <c r="C8465" t="s">
        <v>24160</v>
      </c>
      <c r="D8465" s="23"/>
      <c r="E8465" t="s">
        <v>1422</v>
      </c>
      <c r="F8465" t="s">
        <v>1386</v>
      </c>
      <c r="G8465">
        <v>6159</v>
      </c>
      <c r="H8465" s="23"/>
    </row>
    <row r="8466" spans="1:8" x14ac:dyDescent="0.25">
      <c r="A8466">
        <v>14962</v>
      </c>
      <c r="B8466" t="s">
        <v>24170</v>
      </c>
      <c r="C8466" t="s">
        <v>24170</v>
      </c>
      <c r="D8466" s="23"/>
      <c r="E8466" t="s">
        <v>1422</v>
      </c>
      <c r="F8466" t="s">
        <v>1386</v>
      </c>
      <c r="G8466">
        <v>23466</v>
      </c>
      <c r="H8466" s="23"/>
    </row>
    <row r="8467" spans="1:8" x14ac:dyDescent="0.25">
      <c r="A8467">
        <v>8582</v>
      </c>
      <c r="B8467" t="s">
        <v>24171</v>
      </c>
      <c r="C8467" t="s">
        <v>24172</v>
      </c>
      <c r="D8467" s="23"/>
      <c r="E8467" t="s">
        <v>1422</v>
      </c>
      <c r="F8467" t="s">
        <v>1386</v>
      </c>
      <c r="G8467">
        <v>13084</v>
      </c>
      <c r="H8467" s="23"/>
    </row>
    <row r="8468" spans="1:8" x14ac:dyDescent="0.25">
      <c r="A8468">
        <v>14221</v>
      </c>
      <c r="B8468" t="s">
        <v>24173</v>
      </c>
      <c r="C8468" t="s">
        <v>24160</v>
      </c>
      <c r="D8468" s="23"/>
      <c r="E8468" t="s">
        <v>1422</v>
      </c>
      <c r="F8468" t="s">
        <v>1386</v>
      </c>
      <c r="G8468">
        <v>6508</v>
      </c>
      <c r="H8468" s="23"/>
    </row>
    <row r="8469" spans="1:8" x14ac:dyDescent="0.25">
      <c r="A8469">
        <v>1372</v>
      </c>
      <c r="B8469" t="s">
        <v>11595</v>
      </c>
      <c r="C8469" t="s">
        <v>11596</v>
      </c>
      <c r="D8469" s="23">
        <v>10676779000113</v>
      </c>
      <c r="E8469" t="s">
        <v>1409</v>
      </c>
      <c r="F8469" t="s">
        <v>1386</v>
      </c>
      <c r="G8469">
        <v>2648</v>
      </c>
      <c r="H8469" s="23">
        <v>161605001</v>
      </c>
    </row>
    <row r="8470" spans="1:8" x14ac:dyDescent="0.25">
      <c r="A8470">
        <v>9666</v>
      </c>
      <c r="B8470" t="s">
        <v>24174</v>
      </c>
      <c r="C8470" t="s">
        <v>24174</v>
      </c>
      <c r="D8470" s="23"/>
      <c r="E8470" t="s">
        <v>1422</v>
      </c>
      <c r="F8470" t="s">
        <v>1386</v>
      </c>
      <c r="G8470">
        <v>14363</v>
      </c>
      <c r="H8470" s="23"/>
    </row>
    <row r="8471" spans="1:8" x14ac:dyDescent="0.25">
      <c r="A8471">
        <v>2914</v>
      </c>
      <c r="B8471" t="s">
        <v>11597</v>
      </c>
      <c r="C8471" t="s">
        <v>11598</v>
      </c>
      <c r="D8471" s="23">
        <v>5015356000112</v>
      </c>
      <c r="E8471" t="s">
        <v>1700</v>
      </c>
      <c r="F8471" t="s">
        <v>1386</v>
      </c>
      <c r="G8471">
        <v>4190</v>
      </c>
      <c r="H8471" s="23">
        <v>161373305</v>
      </c>
    </row>
    <row r="8472" spans="1:8" x14ac:dyDescent="0.25">
      <c r="A8472">
        <v>14899</v>
      </c>
      <c r="B8472" t="s">
        <v>11599</v>
      </c>
      <c r="D8472" s="23">
        <v>52640597000132</v>
      </c>
      <c r="E8472" t="s">
        <v>1675</v>
      </c>
      <c r="F8472" t="s">
        <v>1390</v>
      </c>
      <c r="G8472">
        <v>23334</v>
      </c>
      <c r="H8472" s="23">
        <v>664334466111</v>
      </c>
    </row>
    <row r="8473" spans="1:8" x14ac:dyDescent="0.25">
      <c r="A8473">
        <v>12101</v>
      </c>
      <c r="B8473" t="s">
        <v>11600</v>
      </c>
      <c r="C8473" t="s">
        <v>11601</v>
      </c>
      <c r="D8473" s="23">
        <v>25174863000106</v>
      </c>
      <c r="E8473" t="s">
        <v>2199</v>
      </c>
      <c r="F8473" t="s">
        <v>1639</v>
      </c>
      <c r="G8473">
        <v>18672</v>
      </c>
      <c r="H8473" s="23">
        <v>5786268710006</v>
      </c>
    </row>
    <row r="8474" spans="1:8" x14ac:dyDescent="0.25">
      <c r="A8474">
        <v>6225</v>
      </c>
      <c r="B8474" t="s">
        <v>11602</v>
      </c>
      <c r="C8474" t="s">
        <v>11602</v>
      </c>
      <c r="D8474" s="23">
        <v>18882768000100</v>
      </c>
      <c r="E8474" t="s">
        <v>8181</v>
      </c>
      <c r="F8474" t="s">
        <v>1415</v>
      </c>
      <c r="G8474">
        <v>9757</v>
      </c>
      <c r="H8474" s="23">
        <v>54720168</v>
      </c>
    </row>
    <row r="8475" spans="1:8" x14ac:dyDescent="0.25">
      <c r="A8475">
        <v>11278</v>
      </c>
      <c r="B8475" t="s">
        <v>11603</v>
      </c>
      <c r="C8475" t="s">
        <v>11603</v>
      </c>
      <c r="D8475" s="23">
        <v>35322843000199</v>
      </c>
      <c r="E8475" t="s">
        <v>1700</v>
      </c>
      <c r="F8475" t="s">
        <v>1386</v>
      </c>
      <c r="G8475">
        <v>17123</v>
      </c>
      <c r="H8475" s="23">
        <v>163526443</v>
      </c>
    </row>
    <row r="8476" spans="1:8" x14ac:dyDescent="0.25">
      <c r="A8476">
        <v>4520</v>
      </c>
      <c r="B8476" t="s">
        <v>11604</v>
      </c>
      <c r="C8476" t="s">
        <v>11605</v>
      </c>
      <c r="D8476" s="23">
        <v>14642967000181</v>
      </c>
      <c r="E8476" t="s">
        <v>1452</v>
      </c>
      <c r="F8476" t="s">
        <v>1386</v>
      </c>
      <c r="G8476">
        <v>7118</v>
      </c>
      <c r="H8476" s="23">
        <v>161909744</v>
      </c>
    </row>
    <row r="8477" spans="1:8" x14ac:dyDescent="0.25">
      <c r="A8477">
        <v>3023</v>
      </c>
      <c r="B8477" t="s">
        <v>11606</v>
      </c>
      <c r="C8477" t="s">
        <v>11607</v>
      </c>
      <c r="D8477" s="23">
        <v>5525622000157</v>
      </c>
      <c r="E8477" t="s">
        <v>2281</v>
      </c>
      <c r="F8477" t="s">
        <v>1386</v>
      </c>
      <c r="G8477">
        <v>4299</v>
      </c>
      <c r="H8477" s="23">
        <v>161389589</v>
      </c>
    </row>
    <row r="8478" spans="1:8" x14ac:dyDescent="0.25">
      <c r="A8478">
        <v>10734</v>
      </c>
      <c r="B8478" t="s">
        <v>11608</v>
      </c>
      <c r="C8478" t="s">
        <v>11609</v>
      </c>
      <c r="D8478" s="23">
        <v>6230039000181</v>
      </c>
      <c r="E8478" t="s">
        <v>1498</v>
      </c>
      <c r="F8478" t="s">
        <v>1398</v>
      </c>
      <c r="G8478">
        <v>16157</v>
      </c>
      <c r="H8478" s="23">
        <v>200966219</v>
      </c>
    </row>
    <row r="8479" spans="1:8" x14ac:dyDescent="0.25">
      <c r="A8479">
        <v>1887</v>
      </c>
      <c r="B8479" t="s">
        <v>11610</v>
      </c>
      <c r="C8479" t="s">
        <v>11611</v>
      </c>
      <c r="D8479" s="23">
        <v>13336400000114</v>
      </c>
      <c r="E8479" t="s">
        <v>1578</v>
      </c>
      <c r="F8479" t="s">
        <v>1386</v>
      </c>
      <c r="G8479">
        <v>3163</v>
      </c>
      <c r="H8479" s="23" t="s">
        <v>11612</v>
      </c>
    </row>
    <row r="8480" spans="1:8" x14ac:dyDescent="0.25">
      <c r="A8480">
        <v>7199</v>
      </c>
      <c r="B8480" t="s">
        <v>11613</v>
      </c>
      <c r="C8480" t="s">
        <v>11613</v>
      </c>
      <c r="D8480" s="23">
        <v>10441191000180</v>
      </c>
      <c r="E8480" t="s">
        <v>1397</v>
      </c>
      <c r="F8480" t="s">
        <v>1398</v>
      </c>
      <c r="G8480">
        <v>11141</v>
      </c>
      <c r="H8480" s="23">
        <v>202165230</v>
      </c>
    </row>
    <row r="8481" spans="1:8" x14ac:dyDescent="0.25">
      <c r="A8481">
        <v>81</v>
      </c>
      <c r="B8481" t="s">
        <v>11614</v>
      </c>
      <c r="D8481" s="23"/>
      <c r="E8481" t="s">
        <v>1422</v>
      </c>
      <c r="F8481" t="s">
        <v>1386</v>
      </c>
      <c r="G8481">
        <v>1357</v>
      </c>
      <c r="H8481" s="23"/>
    </row>
    <row r="8482" spans="1:8" x14ac:dyDescent="0.25">
      <c r="A8482">
        <v>4455</v>
      </c>
      <c r="B8482" t="s">
        <v>11615</v>
      </c>
      <c r="C8482" t="s">
        <v>11616</v>
      </c>
      <c r="D8482" s="23">
        <v>10156632000100</v>
      </c>
      <c r="E8482" t="s">
        <v>1635</v>
      </c>
      <c r="F8482" t="s">
        <v>1390</v>
      </c>
      <c r="G8482">
        <v>7045</v>
      </c>
      <c r="H8482" s="23">
        <v>417305940115</v>
      </c>
    </row>
    <row r="8483" spans="1:8" x14ac:dyDescent="0.25">
      <c r="A8483">
        <v>6657</v>
      </c>
      <c r="B8483" t="s">
        <v>11617</v>
      </c>
      <c r="C8483" t="s">
        <v>11618</v>
      </c>
      <c r="D8483" s="23">
        <v>61991667000198</v>
      </c>
      <c r="E8483" t="s">
        <v>1976</v>
      </c>
      <c r="F8483" t="s">
        <v>1390</v>
      </c>
      <c r="G8483">
        <v>10192</v>
      </c>
      <c r="H8483" s="23">
        <v>353196817115</v>
      </c>
    </row>
    <row r="8484" spans="1:8" x14ac:dyDescent="0.25">
      <c r="A8484">
        <v>9984</v>
      </c>
      <c r="B8484" t="s">
        <v>11619</v>
      </c>
      <c r="C8484" t="s">
        <v>11619</v>
      </c>
      <c r="D8484" s="23">
        <v>28609379000150</v>
      </c>
      <c r="E8484" t="s">
        <v>11620</v>
      </c>
      <c r="F8484" t="s">
        <v>11621</v>
      </c>
      <c r="G8484">
        <v>14752</v>
      </c>
      <c r="H8484" s="23">
        <v>4878825</v>
      </c>
    </row>
    <row r="8485" spans="1:8" x14ac:dyDescent="0.25">
      <c r="A8485">
        <v>9492</v>
      </c>
      <c r="B8485" t="s">
        <v>11622</v>
      </c>
      <c r="C8485" t="s">
        <v>11622</v>
      </c>
      <c r="D8485" s="23">
        <v>9482435000194</v>
      </c>
      <c r="E8485" t="s">
        <v>3261</v>
      </c>
      <c r="F8485" t="s">
        <v>1398</v>
      </c>
      <c r="G8485">
        <v>14142</v>
      </c>
      <c r="H8485" s="23">
        <v>202123154</v>
      </c>
    </row>
    <row r="8486" spans="1:8" x14ac:dyDescent="0.25">
      <c r="A8486">
        <v>13647</v>
      </c>
      <c r="B8486" t="s">
        <v>11623</v>
      </c>
      <c r="C8486" t="s">
        <v>11624</v>
      </c>
      <c r="D8486" s="23">
        <v>4752165000170</v>
      </c>
      <c r="E8486" t="s">
        <v>1430</v>
      </c>
      <c r="F8486" t="s">
        <v>1415</v>
      </c>
      <c r="G8486">
        <v>21271</v>
      </c>
      <c r="H8486" s="23">
        <v>28714326</v>
      </c>
    </row>
    <row r="8487" spans="1:8" x14ac:dyDescent="0.25">
      <c r="A8487">
        <v>3257</v>
      </c>
      <c r="B8487" t="s">
        <v>11625</v>
      </c>
      <c r="C8487" t="s">
        <v>11626</v>
      </c>
      <c r="D8487" s="23">
        <v>6967809000173</v>
      </c>
      <c r="E8487" t="s">
        <v>2454</v>
      </c>
      <c r="F8487" t="s">
        <v>1386</v>
      </c>
      <c r="G8487">
        <v>4533</v>
      </c>
      <c r="H8487" s="23">
        <v>161431607</v>
      </c>
    </row>
    <row r="8488" spans="1:8" x14ac:dyDescent="0.25">
      <c r="A8488">
        <v>9064</v>
      </c>
      <c r="B8488" t="s">
        <v>11627</v>
      </c>
      <c r="C8488" t="s">
        <v>11627</v>
      </c>
      <c r="D8488" s="23">
        <v>2105116000110</v>
      </c>
      <c r="E8488" t="s">
        <v>10712</v>
      </c>
      <c r="F8488" t="s">
        <v>1386</v>
      </c>
      <c r="G8488">
        <v>13587</v>
      </c>
      <c r="H8488" s="23">
        <v>161343562</v>
      </c>
    </row>
    <row r="8489" spans="1:8" x14ac:dyDescent="0.25">
      <c r="A8489">
        <v>10048</v>
      </c>
      <c r="B8489" t="s">
        <v>11628</v>
      </c>
      <c r="C8489" t="s">
        <v>11628</v>
      </c>
      <c r="D8489" s="23">
        <v>19090762000154</v>
      </c>
      <c r="E8489" t="s">
        <v>5603</v>
      </c>
      <c r="F8489" t="s">
        <v>1386</v>
      </c>
      <c r="G8489">
        <v>14864</v>
      </c>
      <c r="H8489" s="23">
        <v>162230966</v>
      </c>
    </row>
    <row r="8490" spans="1:8" x14ac:dyDescent="0.25">
      <c r="A8490">
        <v>4709</v>
      </c>
      <c r="B8490" t="s">
        <v>24175</v>
      </c>
      <c r="C8490" t="s">
        <v>24175</v>
      </c>
      <c r="D8490" s="23"/>
      <c r="E8490" t="s">
        <v>1723</v>
      </c>
      <c r="F8490" t="s">
        <v>1386</v>
      </c>
      <c r="G8490">
        <v>7280</v>
      </c>
      <c r="H8490" s="23"/>
    </row>
    <row r="8491" spans="1:8" x14ac:dyDescent="0.25">
      <c r="A8491">
        <v>8313</v>
      </c>
      <c r="B8491" t="s">
        <v>11629</v>
      </c>
      <c r="C8491" t="s">
        <v>11629</v>
      </c>
      <c r="D8491" s="23">
        <v>24770063000195</v>
      </c>
      <c r="E8491" t="s">
        <v>1422</v>
      </c>
      <c r="F8491" t="s">
        <v>1386</v>
      </c>
      <c r="G8491">
        <v>12582</v>
      </c>
      <c r="H8491" s="23">
        <v>162719590</v>
      </c>
    </row>
    <row r="8492" spans="1:8" x14ac:dyDescent="0.25">
      <c r="A8492">
        <v>1098</v>
      </c>
      <c r="B8492" t="s">
        <v>24176</v>
      </c>
      <c r="C8492" t="s">
        <v>24176</v>
      </c>
      <c r="D8492" s="23"/>
      <c r="E8492" t="s">
        <v>1385</v>
      </c>
      <c r="F8492" t="s">
        <v>1386</v>
      </c>
      <c r="G8492">
        <v>2374</v>
      </c>
      <c r="H8492" s="23"/>
    </row>
    <row r="8493" spans="1:8" x14ac:dyDescent="0.25">
      <c r="A8493">
        <v>3375</v>
      </c>
      <c r="B8493" t="s">
        <v>11630</v>
      </c>
      <c r="C8493" t="s">
        <v>11631</v>
      </c>
      <c r="D8493" s="23">
        <v>7402301000190</v>
      </c>
      <c r="E8493" t="s">
        <v>2299</v>
      </c>
      <c r="F8493" t="s">
        <v>1386</v>
      </c>
      <c r="G8493">
        <v>4651</v>
      </c>
      <c r="H8493" s="23">
        <v>161480870</v>
      </c>
    </row>
    <row r="8494" spans="1:8" x14ac:dyDescent="0.25">
      <c r="A8494">
        <v>1813</v>
      </c>
      <c r="B8494" t="s">
        <v>11632</v>
      </c>
      <c r="C8494" t="s">
        <v>11633</v>
      </c>
      <c r="D8494" s="23">
        <v>12912564000180</v>
      </c>
      <c r="E8494" t="s">
        <v>1385</v>
      </c>
      <c r="F8494" t="s">
        <v>1386</v>
      </c>
      <c r="G8494">
        <v>3089</v>
      </c>
      <c r="H8494" s="23">
        <v>160482810</v>
      </c>
    </row>
    <row r="8495" spans="1:8" x14ac:dyDescent="0.25">
      <c r="A8495">
        <v>12953</v>
      </c>
      <c r="B8495" t="s">
        <v>24177</v>
      </c>
      <c r="C8495" t="s">
        <v>24178</v>
      </c>
      <c r="D8495" s="23"/>
      <c r="E8495" t="s">
        <v>1583</v>
      </c>
      <c r="F8495" t="s">
        <v>1386</v>
      </c>
      <c r="G8495">
        <v>17855</v>
      </c>
      <c r="H8495" s="23"/>
    </row>
    <row r="8496" spans="1:8" x14ac:dyDescent="0.25">
      <c r="A8496">
        <v>6871</v>
      </c>
      <c r="B8496" t="s">
        <v>24179</v>
      </c>
      <c r="C8496" t="s">
        <v>24179</v>
      </c>
      <c r="D8496" s="23"/>
      <c r="E8496" t="s">
        <v>1723</v>
      </c>
      <c r="F8496" t="s">
        <v>1386</v>
      </c>
      <c r="G8496">
        <v>10836</v>
      </c>
      <c r="H8496" s="23"/>
    </row>
    <row r="8497" spans="1:8" x14ac:dyDescent="0.25">
      <c r="A8497">
        <v>493</v>
      </c>
      <c r="B8497" t="s">
        <v>24180</v>
      </c>
      <c r="C8497" t="s">
        <v>24180</v>
      </c>
      <c r="D8497" s="23"/>
      <c r="E8497" t="s">
        <v>2050</v>
      </c>
      <c r="F8497" t="s">
        <v>1386</v>
      </c>
      <c r="G8497">
        <v>1769</v>
      </c>
      <c r="H8497" s="23"/>
    </row>
    <row r="8498" spans="1:8" x14ac:dyDescent="0.25">
      <c r="A8498">
        <v>13361</v>
      </c>
      <c r="B8498" t="s">
        <v>24181</v>
      </c>
      <c r="C8498" t="s">
        <v>23724</v>
      </c>
      <c r="D8498" s="23"/>
      <c r="E8498" t="s">
        <v>1723</v>
      </c>
      <c r="F8498" t="s">
        <v>1386</v>
      </c>
      <c r="G8498">
        <v>15266</v>
      </c>
      <c r="H8498" s="23"/>
    </row>
    <row r="8499" spans="1:8" x14ac:dyDescent="0.25">
      <c r="A8499">
        <v>14704</v>
      </c>
      <c r="B8499" t="s">
        <v>24182</v>
      </c>
      <c r="C8499" t="s">
        <v>24183</v>
      </c>
      <c r="D8499" s="23"/>
      <c r="E8499" t="s">
        <v>1792</v>
      </c>
      <c r="F8499" t="s">
        <v>1386</v>
      </c>
      <c r="G8499">
        <v>22457</v>
      </c>
      <c r="H8499" s="23"/>
    </row>
    <row r="8500" spans="1:8" x14ac:dyDescent="0.25">
      <c r="A8500">
        <v>1749</v>
      </c>
      <c r="B8500" t="s">
        <v>11634</v>
      </c>
      <c r="C8500" t="s">
        <v>11635</v>
      </c>
      <c r="D8500" s="23">
        <v>12373167000187</v>
      </c>
      <c r="E8500" t="s">
        <v>1744</v>
      </c>
      <c r="F8500" t="s">
        <v>1386</v>
      </c>
      <c r="G8500">
        <v>3025</v>
      </c>
      <c r="H8500" s="23">
        <v>161738974</v>
      </c>
    </row>
    <row r="8501" spans="1:8" x14ac:dyDescent="0.25">
      <c r="A8501">
        <v>5051</v>
      </c>
      <c r="B8501" t="s">
        <v>24184</v>
      </c>
      <c r="C8501" t="s">
        <v>24184</v>
      </c>
      <c r="D8501" s="23"/>
      <c r="E8501" t="s">
        <v>1583</v>
      </c>
      <c r="F8501" t="s">
        <v>1386</v>
      </c>
      <c r="G8501">
        <v>8088</v>
      </c>
      <c r="H8501" s="23"/>
    </row>
    <row r="8502" spans="1:8" x14ac:dyDescent="0.25">
      <c r="A8502">
        <v>5711</v>
      </c>
      <c r="B8502" t="s">
        <v>24185</v>
      </c>
      <c r="C8502" t="s">
        <v>24183</v>
      </c>
      <c r="D8502" s="23"/>
      <c r="E8502" t="s">
        <v>1422</v>
      </c>
      <c r="F8502" t="s">
        <v>1386</v>
      </c>
      <c r="G8502">
        <v>5688</v>
      </c>
      <c r="H8502" s="23"/>
    </row>
    <row r="8503" spans="1:8" x14ac:dyDescent="0.25">
      <c r="A8503">
        <v>6535</v>
      </c>
      <c r="B8503" t="s">
        <v>11636</v>
      </c>
      <c r="C8503" t="s">
        <v>11636</v>
      </c>
      <c r="D8503" s="23">
        <v>14201205000140</v>
      </c>
      <c r="E8503" t="s">
        <v>1422</v>
      </c>
      <c r="F8503" t="s">
        <v>1386</v>
      </c>
      <c r="G8503">
        <v>10066</v>
      </c>
      <c r="H8503" s="23">
        <v>161882870</v>
      </c>
    </row>
    <row r="8504" spans="1:8" x14ac:dyDescent="0.25">
      <c r="A8504">
        <v>6119</v>
      </c>
      <c r="B8504" t="s">
        <v>11637</v>
      </c>
      <c r="D8504" s="23"/>
      <c r="E8504" t="s">
        <v>1422</v>
      </c>
      <c r="F8504" t="s">
        <v>1386</v>
      </c>
      <c r="G8504">
        <v>9564</v>
      </c>
      <c r="H8504" s="23"/>
    </row>
    <row r="8505" spans="1:8" x14ac:dyDescent="0.25">
      <c r="A8505">
        <v>6123</v>
      </c>
      <c r="B8505" t="s">
        <v>11638</v>
      </c>
      <c r="D8505" s="23"/>
      <c r="E8505" t="s">
        <v>1422</v>
      </c>
      <c r="F8505" t="s">
        <v>1386</v>
      </c>
      <c r="G8505">
        <v>9568</v>
      </c>
      <c r="H8505" s="23"/>
    </row>
    <row r="8506" spans="1:8" x14ac:dyDescent="0.25">
      <c r="A8506">
        <v>14562</v>
      </c>
      <c r="B8506" t="s">
        <v>24186</v>
      </c>
      <c r="C8506" t="s">
        <v>24187</v>
      </c>
      <c r="D8506" s="23"/>
      <c r="E8506" t="s">
        <v>1422</v>
      </c>
      <c r="F8506" t="s">
        <v>1386</v>
      </c>
      <c r="G8506">
        <v>16036</v>
      </c>
      <c r="H8506" s="23"/>
    </row>
    <row r="8507" spans="1:8" x14ac:dyDescent="0.25">
      <c r="A8507">
        <v>1107</v>
      </c>
      <c r="B8507" t="s">
        <v>24188</v>
      </c>
      <c r="C8507" t="s">
        <v>24188</v>
      </c>
      <c r="D8507" s="23"/>
      <c r="E8507" t="s">
        <v>1742</v>
      </c>
      <c r="F8507" t="s">
        <v>1386</v>
      </c>
      <c r="G8507">
        <v>2383</v>
      </c>
      <c r="H8507" s="23"/>
    </row>
    <row r="8508" spans="1:8" x14ac:dyDescent="0.25">
      <c r="A8508">
        <v>655</v>
      </c>
      <c r="B8508" t="s">
        <v>24189</v>
      </c>
      <c r="C8508" t="s">
        <v>24189</v>
      </c>
      <c r="D8508" s="23"/>
      <c r="E8508" t="s">
        <v>1465</v>
      </c>
      <c r="F8508" t="s">
        <v>1398</v>
      </c>
      <c r="G8508">
        <v>1931</v>
      </c>
      <c r="H8508" s="23"/>
    </row>
    <row r="8509" spans="1:8" x14ac:dyDescent="0.25">
      <c r="A8509">
        <v>10551</v>
      </c>
      <c r="B8509" t="s">
        <v>11639</v>
      </c>
      <c r="C8509" t="s">
        <v>11639</v>
      </c>
      <c r="D8509" s="23">
        <v>23015920000189</v>
      </c>
      <c r="E8509" t="s">
        <v>2050</v>
      </c>
      <c r="F8509" t="s">
        <v>1386</v>
      </c>
      <c r="G8509">
        <v>15915</v>
      </c>
      <c r="H8509" s="23">
        <v>162909381</v>
      </c>
    </row>
    <row r="8510" spans="1:8" x14ac:dyDescent="0.25">
      <c r="A8510">
        <v>3069</v>
      </c>
      <c r="B8510" t="s">
        <v>11640</v>
      </c>
      <c r="C8510" t="s">
        <v>11641</v>
      </c>
      <c r="D8510" s="23">
        <v>5747897000135</v>
      </c>
      <c r="E8510" t="s">
        <v>1533</v>
      </c>
      <c r="F8510" t="s">
        <v>1386</v>
      </c>
      <c r="G8510">
        <v>4345</v>
      </c>
      <c r="H8510" s="23">
        <v>161401910</v>
      </c>
    </row>
    <row r="8511" spans="1:8" x14ac:dyDescent="0.25">
      <c r="A8511">
        <v>731</v>
      </c>
      <c r="B8511" t="s">
        <v>24190</v>
      </c>
      <c r="C8511" t="s">
        <v>24190</v>
      </c>
      <c r="D8511" s="23"/>
      <c r="E8511" t="s">
        <v>1385</v>
      </c>
      <c r="F8511" t="s">
        <v>1386</v>
      </c>
      <c r="G8511">
        <v>2007</v>
      </c>
      <c r="H8511" s="23"/>
    </row>
    <row r="8512" spans="1:8" x14ac:dyDescent="0.25">
      <c r="A8512">
        <v>3669</v>
      </c>
      <c r="B8512" t="s">
        <v>11642</v>
      </c>
      <c r="C8512" t="s">
        <v>11643</v>
      </c>
      <c r="D8512" s="23">
        <v>8613081000107</v>
      </c>
      <c r="E8512" t="s">
        <v>1541</v>
      </c>
      <c r="F8512" t="s">
        <v>1386</v>
      </c>
      <c r="G8512">
        <v>4945</v>
      </c>
      <c r="H8512" s="23">
        <v>161528651</v>
      </c>
    </row>
    <row r="8513" spans="1:8" x14ac:dyDescent="0.25">
      <c r="A8513">
        <v>11284</v>
      </c>
      <c r="B8513" t="s">
        <v>11644</v>
      </c>
      <c r="C8513" t="s">
        <v>11644</v>
      </c>
      <c r="D8513" s="23">
        <v>35127247000158</v>
      </c>
      <c r="E8513" t="s">
        <v>2128</v>
      </c>
      <c r="F8513" t="s">
        <v>1386</v>
      </c>
      <c r="G8513">
        <v>17129</v>
      </c>
      <c r="H8513" s="23">
        <v>163517959</v>
      </c>
    </row>
    <row r="8514" spans="1:8" x14ac:dyDescent="0.25">
      <c r="A8514">
        <v>6504</v>
      </c>
      <c r="B8514" t="s">
        <v>24191</v>
      </c>
      <c r="C8514" t="s">
        <v>24191</v>
      </c>
      <c r="D8514" s="23"/>
      <c r="E8514" t="s">
        <v>1417</v>
      </c>
      <c r="F8514" t="s">
        <v>1418</v>
      </c>
      <c r="G8514">
        <v>10040</v>
      </c>
      <c r="H8514" s="23"/>
    </row>
    <row r="8515" spans="1:8" x14ac:dyDescent="0.25">
      <c r="A8515">
        <v>4854</v>
      </c>
      <c r="B8515" t="s">
        <v>11645</v>
      </c>
      <c r="C8515" t="s">
        <v>11646</v>
      </c>
      <c r="D8515" s="23">
        <v>10805893000287</v>
      </c>
      <c r="E8515" t="s">
        <v>1430</v>
      </c>
      <c r="F8515" t="s">
        <v>1415</v>
      </c>
      <c r="G8515">
        <v>7705</v>
      </c>
      <c r="H8515" s="23">
        <v>18117002886095</v>
      </c>
    </row>
    <row r="8516" spans="1:8" x14ac:dyDescent="0.25">
      <c r="A8516">
        <v>13627</v>
      </c>
      <c r="B8516" t="s">
        <v>24192</v>
      </c>
      <c r="C8516" t="s">
        <v>23729</v>
      </c>
      <c r="D8516" s="23"/>
      <c r="E8516" t="s">
        <v>1422</v>
      </c>
      <c r="F8516" t="s">
        <v>1386</v>
      </c>
      <c r="G8516">
        <v>17988</v>
      </c>
      <c r="H8516" s="23"/>
    </row>
    <row r="8517" spans="1:8" x14ac:dyDescent="0.25">
      <c r="A8517">
        <v>294</v>
      </c>
      <c r="B8517" t="s">
        <v>24193</v>
      </c>
      <c r="C8517" t="s">
        <v>24193</v>
      </c>
      <c r="D8517" s="23"/>
      <c r="E8517" t="s">
        <v>1792</v>
      </c>
      <c r="F8517" t="s">
        <v>1386</v>
      </c>
      <c r="G8517">
        <v>1570</v>
      </c>
      <c r="H8517" s="23"/>
    </row>
    <row r="8518" spans="1:8" x14ac:dyDescent="0.25">
      <c r="A8518">
        <v>12153</v>
      </c>
      <c r="B8518" t="s">
        <v>11647</v>
      </c>
      <c r="C8518" t="s">
        <v>11647</v>
      </c>
      <c r="D8518" s="23">
        <v>173507000147</v>
      </c>
      <c r="E8518" t="s">
        <v>1507</v>
      </c>
      <c r="F8518" t="s">
        <v>1415</v>
      </c>
      <c r="G8518">
        <v>18739</v>
      </c>
      <c r="H8518" s="23" t="s">
        <v>1438</v>
      </c>
    </row>
    <row r="8519" spans="1:8" x14ac:dyDescent="0.25">
      <c r="A8519">
        <v>12624</v>
      </c>
      <c r="B8519" t="s">
        <v>24194</v>
      </c>
      <c r="C8519" t="s">
        <v>23729</v>
      </c>
      <c r="D8519" s="23"/>
      <c r="E8519" t="s">
        <v>1792</v>
      </c>
      <c r="F8519" t="s">
        <v>1386</v>
      </c>
      <c r="G8519">
        <v>12915</v>
      </c>
      <c r="H8519" s="23"/>
    </row>
    <row r="8520" spans="1:8" x14ac:dyDescent="0.25">
      <c r="A8520">
        <v>9373</v>
      </c>
      <c r="B8520" t="s">
        <v>24195</v>
      </c>
      <c r="C8520" t="s">
        <v>23729</v>
      </c>
      <c r="D8520" s="23"/>
      <c r="E8520" t="s">
        <v>1723</v>
      </c>
      <c r="F8520" t="s">
        <v>1386</v>
      </c>
      <c r="G8520">
        <v>113</v>
      </c>
      <c r="H8520" s="23"/>
    </row>
    <row r="8521" spans="1:8" x14ac:dyDescent="0.25">
      <c r="A8521">
        <v>5731</v>
      </c>
      <c r="B8521" t="s">
        <v>24196</v>
      </c>
      <c r="C8521" t="s">
        <v>24197</v>
      </c>
      <c r="D8521" s="23"/>
      <c r="E8521" t="s">
        <v>1541</v>
      </c>
      <c r="F8521" t="s">
        <v>1386</v>
      </c>
      <c r="G8521">
        <v>6774</v>
      </c>
      <c r="H8521" s="23"/>
    </row>
    <row r="8522" spans="1:8" x14ac:dyDescent="0.25">
      <c r="A8522">
        <v>9534</v>
      </c>
      <c r="B8522" t="s">
        <v>24198</v>
      </c>
      <c r="C8522" t="s">
        <v>24198</v>
      </c>
      <c r="D8522" s="23"/>
      <c r="E8522" t="s">
        <v>1422</v>
      </c>
      <c r="F8522" t="s">
        <v>1386</v>
      </c>
      <c r="G8522">
        <v>14230</v>
      </c>
      <c r="H8522" s="23"/>
    </row>
    <row r="8523" spans="1:8" x14ac:dyDescent="0.25">
      <c r="A8523">
        <v>9538</v>
      </c>
      <c r="B8523" t="s">
        <v>24199</v>
      </c>
      <c r="C8523" t="s">
        <v>24199</v>
      </c>
      <c r="D8523" s="23"/>
      <c r="E8523" t="s">
        <v>1422</v>
      </c>
      <c r="F8523" t="s">
        <v>1386</v>
      </c>
      <c r="G8523">
        <v>14234</v>
      </c>
      <c r="H8523" s="23"/>
    </row>
    <row r="8524" spans="1:8" x14ac:dyDescent="0.25">
      <c r="A8524">
        <v>15316</v>
      </c>
      <c r="B8524" t="s">
        <v>24200</v>
      </c>
      <c r="C8524" t="s">
        <v>24200</v>
      </c>
      <c r="D8524" s="23"/>
      <c r="E8524" t="s">
        <v>1723</v>
      </c>
      <c r="F8524" t="s">
        <v>1386</v>
      </c>
      <c r="G8524">
        <v>6099</v>
      </c>
      <c r="H8524" s="23"/>
    </row>
    <row r="8525" spans="1:8" x14ac:dyDescent="0.25">
      <c r="A8525">
        <v>11846</v>
      </c>
      <c r="B8525" t="s">
        <v>24201</v>
      </c>
      <c r="C8525" t="s">
        <v>24201</v>
      </c>
      <c r="D8525" s="23"/>
      <c r="E8525" t="s">
        <v>1792</v>
      </c>
      <c r="F8525" t="s">
        <v>1386</v>
      </c>
      <c r="G8525">
        <v>18216</v>
      </c>
      <c r="H8525" s="23"/>
    </row>
    <row r="8526" spans="1:8" x14ac:dyDescent="0.25">
      <c r="A8526">
        <v>8872</v>
      </c>
      <c r="B8526" t="s">
        <v>24202</v>
      </c>
      <c r="C8526" t="s">
        <v>23729</v>
      </c>
      <c r="D8526" s="23"/>
      <c r="E8526" t="s">
        <v>1422</v>
      </c>
      <c r="F8526" t="s">
        <v>1386</v>
      </c>
      <c r="G8526">
        <v>12819</v>
      </c>
      <c r="H8526" s="23"/>
    </row>
    <row r="8527" spans="1:8" x14ac:dyDescent="0.25">
      <c r="A8527">
        <v>9182</v>
      </c>
      <c r="B8527" t="s">
        <v>24203</v>
      </c>
      <c r="C8527" t="s">
        <v>23729</v>
      </c>
      <c r="D8527" s="23"/>
      <c r="E8527" t="s">
        <v>1422</v>
      </c>
      <c r="F8527" t="s">
        <v>1386</v>
      </c>
      <c r="G8527">
        <v>324</v>
      </c>
      <c r="H8527" s="23"/>
    </row>
    <row r="8528" spans="1:8" x14ac:dyDescent="0.25">
      <c r="A8528">
        <v>8220</v>
      </c>
      <c r="B8528" t="s">
        <v>11648</v>
      </c>
      <c r="C8528" t="s">
        <v>23729</v>
      </c>
      <c r="D8528" s="23"/>
      <c r="E8528" t="s">
        <v>1422</v>
      </c>
      <c r="F8528" t="s">
        <v>1386</v>
      </c>
      <c r="G8528">
        <v>9549</v>
      </c>
      <c r="H8528" s="23"/>
    </row>
    <row r="8529" spans="1:8" x14ac:dyDescent="0.25">
      <c r="A8529">
        <v>15107</v>
      </c>
      <c r="B8529" t="s">
        <v>11648</v>
      </c>
      <c r="C8529" t="s">
        <v>11649</v>
      </c>
      <c r="D8529" s="23">
        <v>55000809000105</v>
      </c>
      <c r="E8529" t="s">
        <v>1422</v>
      </c>
      <c r="F8529" t="s">
        <v>1386</v>
      </c>
      <c r="G8529">
        <v>23989</v>
      </c>
      <c r="H8529" s="23" t="s">
        <v>1438</v>
      </c>
    </row>
    <row r="8530" spans="1:8" x14ac:dyDescent="0.25">
      <c r="A8530">
        <v>8583</v>
      </c>
      <c r="B8530" t="s">
        <v>11650</v>
      </c>
      <c r="C8530" t="s">
        <v>11650</v>
      </c>
      <c r="D8530" s="23">
        <v>22493879000193</v>
      </c>
      <c r="E8530" t="s">
        <v>2614</v>
      </c>
      <c r="F8530" t="s">
        <v>1386</v>
      </c>
      <c r="G8530">
        <v>13085</v>
      </c>
      <c r="H8530" s="23">
        <v>162525630</v>
      </c>
    </row>
    <row r="8531" spans="1:8" x14ac:dyDescent="0.25">
      <c r="A8531">
        <v>300</v>
      </c>
      <c r="B8531" t="s">
        <v>24204</v>
      </c>
      <c r="C8531" t="s">
        <v>24204</v>
      </c>
      <c r="D8531" s="23"/>
      <c r="E8531" t="s">
        <v>1792</v>
      </c>
      <c r="F8531" t="s">
        <v>1386</v>
      </c>
      <c r="G8531">
        <v>1576</v>
      </c>
      <c r="H8531" s="23"/>
    </row>
    <row r="8532" spans="1:8" x14ac:dyDescent="0.25">
      <c r="A8532">
        <v>13990</v>
      </c>
      <c r="B8532" t="s">
        <v>24205</v>
      </c>
      <c r="C8532" t="s">
        <v>23729</v>
      </c>
      <c r="D8532" s="23"/>
      <c r="E8532" t="s">
        <v>1422</v>
      </c>
      <c r="F8532" t="s">
        <v>1386</v>
      </c>
      <c r="G8532">
        <v>6174</v>
      </c>
      <c r="H8532" s="23"/>
    </row>
    <row r="8533" spans="1:8" x14ac:dyDescent="0.25">
      <c r="A8533">
        <v>3410</v>
      </c>
      <c r="B8533" t="s">
        <v>11651</v>
      </c>
      <c r="C8533" t="s">
        <v>11652</v>
      </c>
      <c r="D8533" s="23">
        <v>7535059000123</v>
      </c>
      <c r="E8533" t="s">
        <v>3353</v>
      </c>
      <c r="F8533" t="s">
        <v>1386</v>
      </c>
      <c r="G8533">
        <v>4686</v>
      </c>
      <c r="H8533" s="23">
        <v>161465781</v>
      </c>
    </row>
    <row r="8534" spans="1:8" x14ac:dyDescent="0.25">
      <c r="A8534">
        <v>23</v>
      </c>
      <c r="B8534" t="s">
        <v>11653</v>
      </c>
      <c r="D8534" s="23"/>
      <c r="E8534" t="s">
        <v>1422</v>
      </c>
      <c r="F8534" t="s">
        <v>1386</v>
      </c>
      <c r="G8534">
        <v>1299</v>
      </c>
      <c r="H8534" s="23"/>
    </row>
    <row r="8535" spans="1:8" x14ac:dyDescent="0.25">
      <c r="A8535">
        <v>6151</v>
      </c>
      <c r="B8535" t="s">
        <v>11654</v>
      </c>
      <c r="C8535" t="s">
        <v>11654</v>
      </c>
      <c r="D8535" s="23">
        <v>18856123000194</v>
      </c>
      <c r="E8535" t="s">
        <v>1675</v>
      </c>
      <c r="F8535" t="s">
        <v>1386</v>
      </c>
      <c r="G8535">
        <v>9622</v>
      </c>
      <c r="H8535" s="23" t="s">
        <v>1438</v>
      </c>
    </row>
    <row r="8536" spans="1:8" x14ac:dyDescent="0.25">
      <c r="A8536">
        <v>15706</v>
      </c>
      <c r="B8536" t="s">
        <v>24206</v>
      </c>
      <c r="C8536" t="s">
        <v>23729</v>
      </c>
      <c r="D8536" s="23"/>
      <c r="E8536" t="s">
        <v>1422</v>
      </c>
      <c r="F8536" t="s">
        <v>1386</v>
      </c>
      <c r="G8536">
        <v>10484</v>
      </c>
      <c r="H8536" s="23"/>
    </row>
    <row r="8537" spans="1:8" x14ac:dyDescent="0.25">
      <c r="A8537">
        <v>10199</v>
      </c>
      <c r="B8537" t="s">
        <v>11655</v>
      </c>
      <c r="C8537" t="s">
        <v>11656</v>
      </c>
      <c r="D8537" s="23">
        <v>30682003000113</v>
      </c>
      <c r="E8537" t="s">
        <v>1422</v>
      </c>
      <c r="F8537" t="s">
        <v>1386</v>
      </c>
      <c r="G8537">
        <v>15391</v>
      </c>
      <c r="H8537" s="23" t="s">
        <v>1438</v>
      </c>
    </row>
    <row r="8538" spans="1:8" x14ac:dyDescent="0.25">
      <c r="A8538">
        <v>7843</v>
      </c>
      <c r="B8538" t="s">
        <v>24207</v>
      </c>
      <c r="C8538" t="s">
        <v>24207</v>
      </c>
      <c r="D8538" s="23"/>
      <c r="E8538" t="s">
        <v>2005</v>
      </c>
      <c r="F8538" t="s">
        <v>1386</v>
      </c>
      <c r="G8538">
        <v>12153</v>
      </c>
      <c r="H8538" s="23"/>
    </row>
    <row r="8539" spans="1:8" x14ac:dyDescent="0.25">
      <c r="A8539">
        <v>1286</v>
      </c>
      <c r="B8539" t="s">
        <v>11657</v>
      </c>
      <c r="C8539" t="s">
        <v>11658</v>
      </c>
      <c r="D8539" s="23">
        <v>10401597000130</v>
      </c>
      <c r="E8539" t="s">
        <v>2336</v>
      </c>
      <c r="F8539" t="s">
        <v>1386</v>
      </c>
      <c r="G8539">
        <v>2562</v>
      </c>
      <c r="H8539" s="23">
        <v>161586279</v>
      </c>
    </row>
    <row r="8540" spans="1:8" x14ac:dyDescent="0.25">
      <c r="A8540">
        <v>3141</v>
      </c>
      <c r="B8540" t="s">
        <v>11659</v>
      </c>
      <c r="C8540" t="s">
        <v>11660</v>
      </c>
      <c r="D8540" s="23">
        <v>6077849000140</v>
      </c>
      <c r="E8540" t="s">
        <v>1823</v>
      </c>
      <c r="F8540" t="s">
        <v>1386</v>
      </c>
      <c r="G8540">
        <v>4417</v>
      </c>
      <c r="H8540" s="23">
        <v>161412165</v>
      </c>
    </row>
    <row r="8541" spans="1:8" x14ac:dyDescent="0.25">
      <c r="A8541">
        <v>4730</v>
      </c>
      <c r="B8541" t="s">
        <v>24208</v>
      </c>
      <c r="C8541" t="s">
        <v>24209</v>
      </c>
      <c r="D8541" s="23"/>
      <c r="E8541" t="s">
        <v>1422</v>
      </c>
      <c r="F8541" t="s">
        <v>1386</v>
      </c>
      <c r="G8541">
        <v>5419</v>
      </c>
      <c r="H8541" s="23"/>
    </row>
    <row r="8542" spans="1:8" x14ac:dyDescent="0.25">
      <c r="A8542">
        <v>10573</v>
      </c>
      <c r="B8542" t="s">
        <v>11661</v>
      </c>
      <c r="C8542" t="s">
        <v>11661</v>
      </c>
      <c r="D8542" s="23">
        <v>31989476000120</v>
      </c>
      <c r="E8542" t="s">
        <v>1533</v>
      </c>
      <c r="F8542" t="s">
        <v>1386</v>
      </c>
      <c r="G8542">
        <v>15934</v>
      </c>
      <c r="H8542" s="23">
        <v>163276277</v>
      </c>
    </row>
    <row r="8543" spans="1:8" x14ac:dyDescent="0.25">
      <c r="A8543">
        <v>8424</v>
      </c>
      <c r="B8543" t="s">
        <v>24210</v>
      </c>
      <c r="C8543" t="s">
        <v>24210</v>
      </c>
      <c r="D8543" s="23"/>
      <c r="E8543" t="s">
        <v>1723</v>
      </c>
      <c r="F8543" t="s">
        <v>1386</v>
      </c>
      <c r="G8543">
        <v>12746</v>
      </c>
      <c r="H8543" s="23"/>
    </row>
    <row r="8544" spans="1:8" x14ac:dyDescent="0.25">
      <c r="A8544">
        <v>2064</v>
      </c>
      <c r="B8544" t="s">
        <v>11662</v>
      </c>
      <c r="C8544" t="s">
        <v>11663</v>
      </c>
      <c r="D8544" s="23">
        <v>2072439000155</v>
      </c>
      <c r="E8544" t="s">
        <v>1718</v>
      </c>
      <c r="F8544" t="s">
        <v>1386</v>
      </c>
      <c r="G8544">
        <v>3340</v>
      </c>
      <c r="H8544" s="23">
        <v>161171370</v>
      </c>
    </row>
    <row r="8545" spans="1:8" x14ac:dyDescent="0.25">
      <c r="A8545">
        <v>5491</v>
      </c>
      <c r="B8545" t="s">
        <v>11664</v>
      </c>
      <c r="C8545" t="s">
        <v>11665</v>
      </c>
      <c r="D8545" s="23">
        <v>7872987000183</v>
      </c>
      <c r="E8545" t="s">
        <v>2970</v>
      </c>
      <c r="F8545" t="s">
        <v>1386</v>
      </c>
      <c r="G8545">
        <v>8556</v>
      </c>
      <c r="H8545" s="23" t="s">
        <v>1438</v>
      </c>
    </row>
    <row r="8546" spans="1:8" x14ac:dyDescent="0.25">
      <c r="A8546">
        <v>13090</v>
      </c>
      <c r="B8546" t="s">
        <v>11666</v>
      </c>
      <c r="C8546" t="s">
        <v>11666</v>
      </c>
      <c r="D8546" s="23">
        <v>45232434000155</v>
      </c>
      <c r="E8546" t="s">
        <v>1700</v>
      </c>
      <c r="F8546" t="s">
        <v>1386</v>
      </c>
      <c r="G8546">
        <v>20247</v>
      </c>
      <c r="H8546" s="23">
        <v>164248544</v>
      </c>
    </row>
    <row r="8547" spans="1:8" x14ac:dyDescent="0.25">
      <c r="A8547">
        <v>7901</v>
      </c>
      <c r="B8547" t="s">
        <v>11667</v>
      </c>
      <c r="C8547" t="s">
        <v>11667</v>
      </c>
      <c r="D8547" s="23">
        <v>22315175000120</v>
      </c>
      <c r="E8547" t="s">
        <v>1430</v>
      </c>
      <c r="F8547" t="s">
        <v>1415</v>
      </c>
      <c r="G8547">
        <v>12213</v>
      </c>
      <c r="H8547" s="23">
        <v>62041045</v>
      </c>
    </row>
    <row r="8548" spans="1:8" x14ac:dyDescent="0.25">
      <c r="A8548">
        <v>7380</v>
      </c>
      <c r="B8548" t="s">
        <v>24211</v>
      </c>
      <c r="C8548" t="s">
        <v>24212</v>
      </c>
      <c r="D8548" s="23"/>
      <c r="E8548" t="s">
        <v>1385</v>
      </c>
      <c r="F8548" t="s">
        <v>1386</v>
      </c>
      <c r="G8548">
        <v>11300</v>
      </c>
      <c r="H8548" s="23"/>
    </row>
    <row r="8549" spans="1:8" x14ac:dyDescent="0.25">
      <c r="A8549">
        <v>14458</v>
      </c>
      <c r="B8549" t="s">
        <v>24213</v>
      </c>
      <c r="C8549" t="s">
        <v>24213</v>
      </c>
      <c r="D8549" s="23"/>
      <c r="E8549" t="s">
        <v>1422</v>
      </c>
      <c r="F8549" t="s">
        <v>1386</v>
      </c>
      <c r="G8549">
        <v>22776</v>
      </c>
      <c r="H8549" s="23"/>
    </row>
    <row r="8550" spans="1:8" x14ac:dyDescent="0.25">
      <c r="A8550">
        <v>13430</v>
      </c>
      <c r="B8550" t="s">
        <v>11668</v>
      </c>
      <c r="C8550" t="s">
        <v>11669</v>
      </c>
      <c r="D8550" s="23">
        <v>1438784000792</v>
      </c>
      <c r="E8550" t="s">
        <v>1417</v>
      </c>
      <c r="F8550" t="s">
        <v>1418</v>
      </c>
      <c r="G8550">
        <v>21010</v>
      </c>
      <c r="H8550" s="23" t="s">
        <v>1438</v>
      </c>
    </row>
    <row r="8551" spans="1:8" x14ac:dyDescent="0.25">
      <c r="A8551">
        <v>5606</v>
      </c>
      <c r="B8551" t="s">
        <v>24214</v>
      </c>
      <c r="C8551" t="s">
        <v>24214</v>
      </c>
      <c r="D8551" s="23"/>
      <c r="E8551" t="s">
        <v>1417</v>
      </c>
      <c r="F8551" t="s">
        <v>1418</v>
      </c>
      <c r="G8551">
        <v>8664</v>
      </c>
      <c r="H8551" s="23"/>
    </row>
    <row r="8552" spans="1:8" x14ac:dyDescent="0.25">
      <c r="A8552">
        <v>15381</v>
      </c>
      <c r="B8552" t="s">
        <v>11670</v>
      </c>
      <c r="C8552" t="s">
        <v>11670</v>
      </c>
      <c r="D8552" s="23">
        <v>53991138000166</v>
      </c>
      <c r="E8552" t="s">
        <v>1385</v>
      </c>
      <c r="F8552" t="s">
        <v>1386</v>
      </c>
      <c r="G8552">
        <v>24547</v>
      </c>
      <c r="H8552" s="23">
        <v>164886621</v>
      </c>
    </row>
    <row r="8553" spans="1:8" x14ac:dyDescent="0.25">
      <c r="A8553">
        <v>10484</v>
      </c>
      <c r="B8553" t="s">
        <v>11671</v>
      </c>
      <c r="C8553" t="s">
        <v>11671</v>
      </c>
      <c r="D8553" s="23">
        <v>13687963000157</v>
      </c>
      <c r="E8553" t="s">
        <v>1385</v>
      </c>
      <c r="F8553" t="s">
        <v>1386</v>
      </c>
      <c r="G8553">
        <v>15821</v>
      </c>
      <c r="H8553" s="23">
        <v>161834183</v>
      </c>
    </row>
    <row r="8554" spans="1:8" x14ac:dyDescent="0.25">
      <c r="A8554">
        <v>1402</v>
      </c>
      <c r="B8554" t="s">
        <v>11672</v>
      </c>
      <c r="C8554" t="s">
        <v>11673</v>
      </c>
      <c r="D8554" s="23">
        <v>10755082000138</v>
      </c>
      <c r="E8554" t="s">
        <v>2009</v>
      </c>
      <c r="F8554" t="s">
        <v>1386</v>
      </c>
      <c r="G8554">
        <v>2678</v>
      </c>
      <c r="H8554" s="23">
        <v>161608841</v>
      </c>
    </row>
    <row r="8555" spans="1:8" x14ac:dyDescent="0.25">
      <c r="A8555">
        <v>11200</v>
      </c>
      <c r="B8555" t="s">
        <v>11674</v>
      </c>
      <c r="C8555" t="s">
        <v>11674</v>
      </c>
      <c r="D8555" s="23">
        <v>20181116000181</v>
      </c>
      <c r="E8555" t="s">
        <v>1830</v>
      </c>
      <c r="F8555" t="s">
        <v>1386</v>
      </c>
      <c r="G8555">
        <v>17023</v>
      </c>
      <c r="H8555" s="23">
        <v>162598114</v>
      </c>
    </row>
    <row r="8556" spans="1:8" x14ac:dyDescent="0.25">
      <c r="A8556">
        <v>13130</v>
      </c>
      <c r="B8556" t="s">
        <v>24215</v>
      </c>
      <c r="C8556" t="s">
        <v>24216</v>
      </c>
      <c r="D8556" s="23"/>
      <c r="E8556" t="s">
        <v>1422</v>
      </c>
      <c r="F8556" t="s">
        <v>1386</v>
      </c>
      <c r="G8556">
        <v>18426</v>
      </c>
      <c r="H8556" s="23"/>
    </row>
    <row r="8557" spans="1:8" x14ac:dyDescent="0.25">
      <c r="A8557">
        <v>40</v>
      </c>
      <c r="B8557" t="s">
        <v>11675</v>
      </c>
      <c r="D8557" s="23"/>
      <c r="E8557" t="s">
        <v>1422</v>
      </c>
      <c r="F8557" t="s">
        <v>1386</v>
      </c>
      <c r="G8557">
        <v>1316</v>
      </c>
      <c r="H8557" s="23"/>
    </row>
    <row r="8558" spans="1:8" x14ac:dyDescent="0.25">
      <c r="A8558">
        <v>52</v>
      </c>
      <c r="B8558" t="s">
        <v>11676</v>
      </c>
      <c r="D8558" s="23"/>
      <c r="E8558" t="s">
        <v>1422</v>
      </c>
      <c r="F8558" t="s">
        <v>1386</v>
      </c>
      <c r="G8558">
        <v>1328</v>
      </c>
      <c r="H8558" s="23"/>
    </row>
    <row r="8559" spans="1:8" x14ac:dyDescent="0.25">
      <c r="A8559">
        <v>15312</v>
      </c>
      <c r="B8559" t="s">
        <v>11677</v>
      </c>
      <c r="C8559" t="s">
        <v>11677</v>
      </c>
      <c r="D8559" s="23">
        <v>29987896000126</v>
      </c>
      <c r="E8559" t="s">
        <v>3497</v>
      </c>
      <c r="F8559" t="s">
        <v>1386</v>
      </c>
      <c r="G8559">
        <v>24452</v>
      </c>
      <c r="H8559" s="23" t="s">
        <v>11678</v>
      </c>
    </row>
    <row r="8560" spans="1:8" x14ac:dyDescent="0.25">
      <c r="A8560">
        <v>2982</v>
      </c>
      <c r="B8560" t="s">
        <v>11679</v>
      </c>
      <c r="C8560" t="s">
        <v>11680</v>
      </c>
      <c r="D8560" s="23">
        <v>5316346000117</v>
      </c>
      <c r="E8560" t="s">
        <v>1385</v>
      </c>
      <c r="F8560" t="s">
        <v>1386</v>
      </c>
      <c r="G8560">
        <v>4258</v>
      </c>
      <c r="H8560" s="23" t="s">
        <v>11681</v>
      </c>
    </row>
    <row r="8561" spans="1:8" x14ac:dyDescent="0.25">
      <c r="A8561">
        <v>12261</v>
      </c>
      <c r="B8561" t="s">
        <v>11682</v>
      </c>
      <c r="C8561" t="s">
        <v>11683</v>
      </c>
      <c r="D8561" s="23">
        <v>31920977000150</v>
      </c>
      <c r="E8561" t="s">
        <v>1740</v>
      </c>
      <c r="F8561" t="s">
        <v>1386</v>
      </c>
      <c r="G8561">
        <v>18856</v>
      </c>
      <c r="H8561" s="23">
        <v>163290199</v>
      </c>
    </row>
    <row r="8562" spans="1:8" x14ac:dyDescent="0.25">
      <c r="A8562">
        <v>12239</v>
      </c>
      <c r="B8562" t="s">
        <v>11684</v>
      </c>
      <c r="C8562" t="s">
        <v>11685</v>
      </c>
      <c r="D8562" s="23">
        <v>1166372001550</v>
      </c>
      <c r="E8562" t="s">
        <v>2670</v>
      </c>
      <c r="F8562" t="s">
        <v>2671</v>
      </c>
      <c r="G8562">
        <v>18832</v>
      </c>
      <c r="H8562" s="23">
        <v>756446400327</v>
      </c>
    </row>
    <row r="8563" spans="1:8" x14ac:dyDescent="0.25">
      <c r="A8563">
        <v>11526</v>
      </c>
      <c r="B8563" t="s">
        <v>11686</v>
      </c>
      <c r="C8563" t="s">
        <v>11687</v>
      </c>
      <c r="D8563" s="23">
        <v>36160856000171</v>
      </c>
      <c r="E8563" t="s">
        <v>1397</v>
      </c>
      <c r="F8563" t="s">
        <v>1398</v>
      </c>
      <c r="G8563">
        <v>17471</v>
      </c>
      <c r="H8563" s="23">
        <v>205358268</v>
      </c>
    </row>
    <row r="8564" spans="1:8" x14ac:dyDescent="0.25">
      <c r="A8564">
        <v>15930</v>
      </c>
      <c r="B8564" t="s">
        <v>24217</v>
      </c>
      <c r="D8564" s="23">
        <v>11053341000141</v>
      </c>
      <c r="E8564" t="s">
        <v>4391</v>
      </c>
      <c r="F8564" t="s">
        <v>1390</v>
      </c>
      <c r="G8564">
        <v>25631</v>
      </c>
      <c r="H8564" s="23">
        <v>165001563116</v>
      </c>
    </row>
    <row r="8565" spans="1:8" x14ac:dyDescent="0.25">
      <c r="A8565">
        <v>14665</v>
      </c>
      <c r="B8565" t="s">
        <v>11688</v>
      </c>
      <c r="C8565" t="s">
        <v>11689</v>
      </c>
      <c r="D8565" s="23">
        <v>48688245000180</v>
      </c>
      <c r="E8565" t="s">
        <v>1976</v>
      </c>
      <c r="F8565" t="s">
        <v>1390</v>
      </c>
      <c r="G8565">
        <v>23088</v>
      </c>
      <c r="H8565" s="23">
        <v>353549862115</v>
      </c>
    </row>
    <row r="8566" spans="1:8" x14ac:dyDescent="0.25">
      <c r="A8566">
        <v>5077</v>
      </c>
      <c r="B8566" t="s">
        <v>11690</v>
      </c>
      <c r="C8566" t="s">
        <v>11691</v>
      </c>
      <c r="D8566" s="23">
        <v>7240775000183</v>
      </c>
      <c r="E8566" t="s">
        <v>1430</v>
      </c>
      <c r="F8566" t="s">
        <v>1415</v>
      </c>
      <c r="G8566">
        <v>8114</v>
      </c>
      <c r="H8566" s="23" t="s">
        <v>1438</v>
      </c>
    </row>
    <row r="8567" spans="1:8" x14ac:dyDescent="0.25">
      <c r="A8567">
        <v>12174</v>
      </c>
      <c r="B8567" t="s">
        <v>11692</v>
      </c>
      <c r="C8567" t="s">
        <v>11693</v>
      </c>
      <c r="D8567" s="23">
        <v>32680500000108</v>
      </c>
      <c r="E8567" t="s">
        <v>1992</v>
      </c>
      <c r="F8567" t="s">
        <v>1587</v>
      </c>
      <c r="G8567">
        <v>18765</v>
      </c>
      <c r="H8567" s="23">
        <v>243574835</v>
      </c>
    </row>
    <row r="8568" spans="1:8" x14ac:dyDescent="0.25">
      <c r="A8568">
        <v>11349</v>
      </c>
      <c r="B8568" t="s">
        <v>11694</v>
      </c>
      <c r="C8568" t="s">
        <v>11694</v>
      </c>
      <c r="D8568" s="23">
        <v>29404896000156</v>
      </c>
      <c r="E8568" t="s">
        <v>4119</v>
      </c>
      <c r="F8568" t="s">
        <v>1415</v>
      </c>
      <c r="G8568">
        <v>17227</v>
      </c>
      <c r="H8568" s="23">
        <v>75188546</v>
      </c>
    </row>
    <row r="8569" spans="1:8" x14ac:dyDescent="0.25">
      <c r="A8569">
        <v>13615</v>
      </c>
      <c r="B8569" t="s">
        <v>11695</v>
      </c>
      <c r="C8569" t="s">
        <v>11695</v>
      </c>
      <c r="D8569" s="23">
        <v>28438954000108</v>
      </c>
      <c r="E8569" t="s">
        <v>1430</v>
      </c>
      <c r="F8569" t="s">
        <v>1415</v>
      </c>
      <c r="G8569">
        <v>21244</v>
      </c>
      <c r="H8569" s="23">
        <v>73293342</v>
      </c>
    </row>
    <row r="8570" spans="1:8" x14ac:dyDescent="0.25">
      <c r="A8570">
        <v>9860</v>
      </c>
      <c r="B8570" t="s">
        <v>11696</v>
      </c>
      <c r="C8570" t="s">
        <v>11696</v>
      </c>
      <c r="D8570" s="23">
        <v>20616860000161</v>
      </c>
      <c r="E8570" t="s">
        <v>1424</v>
      </c>
      <c r="F8570" t="s">
        <v>1390</v>
      </c>
      <c r="G8570">
        <v>14599</v>
      </c>
      <c r="H8570" s="23">
        <v>143700032110</v>
      </c>
    </row>
    <row r="8571" spans="1:8" x14ac:dyDescent="0.25">
      <c r="A8571">
        <v>2197</v>
      </c>
      <c r="B8571" t="s">
        <v>11697</v>
      </c>
      <c r="C8571" t="s">
        <v>11698</v>
      </c>
      <c r="D8571" s="23">
        <v>24541955000114</v>
      </c>
      <c r="E8571" t="s">
        <v>1507</v>
      </c>
      <c r="F8571" t="s">
        <v>1415</v>
      </c>
      <c r="G8571">
        <v>3473</v>
      </c>
      <c r="H8571" s="23" t="s">
        <v>2239</v>
      </c>
    </row>
    <row r="8572" spans="1:8" x14ac:dyDescent="0.25">
      <c r="A8572">
        <v>8818</v>
      </c>
      <c r="B8572" t="s">
        <v>24218</v>
      </c>
      <c r="C8572" t="s">
        <v>24218</v>
      </c>
      <c r="D8572" s="23"/>
      <c r="E8572" t="s">
        <v>1422</v>
      </c>
      <c r="F8572" t="s">
        <v>1386</v>
      </c>
      <c r="G8572">
        <v>13339</v>
      </c>
      <c r="H8572" s="23"/>
    </row>
    <row r="8573" spans="1:8" x14ac:dyDescent="0.25">
      <c r="A8573">
        <v>3434</v>
      </c>
      <c r="B8573" t="s">
        <v>11699</v>
      </c>
      <c r="C8573" t="s">
        <v>11700</v>
      </c>
      <c r="D8573" s="23">
        <v>765954000195</v>
      </c>
      <c r="E8573" t="s">
        <v>1583</v>
      </c>
      <c r="F8573" t="s">
        <v>1386</v>
      </c>
      <c r="G8573">
        <v>4710</v>
      </c>
      <c r="H8573" s="23">
        <v>161089046</v>
      </c>
    </row>
    <row r="8574" spans="1:8" x14ac:dyDescent="0.25">
      <c r="A8574">
        <v>2340</v>
      </c>
      <c r="B8574" t="s">
        <v>11701</v>
      </c>
      <c r="C8574" t="s">
        <v>11702</v>
      </c>
      <c r="D8574" s="23">
        <v>3092428000108</v>
      </c>
      <c r="E8574" t="s">
        <v>1385</v>
      </c>
      <c r="F8574" t="s">
        <v>1386</v>
      </c>
      <c r="G8574">
        <v>3616</v>
      </c>
      <c r="H8574" s="23" t="s">
        <v>11703</v>
      </c>
    </row>
    <row r="8575" spans="1:8" x14ac:dyDescent="0.25">
      <c r="A8575">
        <v>3432</v>
      </c>
      <c r="B8575" t="s">
        <v>11704</v>
      </c>
      <c r="C8575" t="s">
        <v>11705</v>
      </c>
      <c r="D8575" s="23">
        <v>7651911000128</v>
      </c>
      <c r="E8575" t="s">
        <v>2487</v>
      </c>
      <c r="F8575" t="s">
        <v>1639</v>
      </c>
      <c r="G8575">
        <v>4708</v>
      </c>
      <c r="H8575" s="23">
        <v>1863903890017</v>
      </c>
    </row>
    <row r="8576" spans="1:8" x14ac:dyDescent="0.25">
      <c r="A8576">
        <v>7472</v>
      </c>
      <c r="B8576" t="s">
        <v>11706</v>
      </c>
      <c r="C8576" t="s">
        <v>11707</v>
      </c>
      <c r="D8576" s="23">
        <v>17622326000153</v>
      </c>
      <c r="E8576" t="s">
        <v>1385</v>
      </c>
      <c r="F8576" t="s">
        <v>1386</v>
      </c>
      <c r="G8576">
        <v>11391</v>
      </c>
      <c r="H8576" s="23" t="s">
        <v>1438</v>
      </c>
    </row>
    <row r="8577" spans="1:8" x14ac:dyDescent="0.25">
      <c r="A8577">
        <v>10599</v>
      </c>
      <c r="B8577" t="s">
        <v>11708</v>
      </c>
      <c r="C8577" t="s">
        <v>11709</v>
      </c>
      <c r="D8577" s="23">
        <v>23822062000184</v>
      </c>
      <c r="E8577" t="s">
        <v>1883</v>
      </c>
      <c r="F8577" t="s">
        <v>1390</v>
      </c>
      <c r="G8577">
        <v>15968</v>
      </c>
      <c r="H8577" s="23">
        <v>286410481111</v>
      </c>
    </row>
    <row r="8578" spans="1:8" x14ac:dyDescent="0.25">
      <c r="A8578">
        <v>14081</v>
      </c>
      <c r="B8578" t="s">
        <v>11710</v>
      </c>
      <c r="C8578" t="s">
        <v>11711</v>
      </c>
      <c r="D8578" s="23">
        <v>31910959000198</v>
      </c>
      <c r="E8578" t="s">
        <v>1430</v>
      </c>
      <c r="F8578" t="s">
        <v>1415</v>
      </c>
      <c r="G8578">
        <v>21866</v>
      </c>
      <c r="H8578" s="23" t="s">
        <v>1438</v>
      </c>
    </row>
    <row r="8579" spans="1:8" x14ac:dyDescent="0.25">
      <c r="A8579">
        <v>10446</v>
      </c>
      <c r="B8579" t="s">
        <v>11712</v>
      </c>
      <c r="C8579" t="s">
        <v>11712</v>
      </c>
      <c r="D8579" s="23">
        <v>8762969000101</v>
      </c>
      <c r="E8579" t="s">
        <v>1385</v>
      </c>
      <c r="F8579" t="s">
        <v>1386</v>
      </c>
      <c r="G8579">
        <v>15765</v>
      </c>
      <c r="H8579" s="23">
        <v>161516602</v>
      </c>
    </row>
    <row r="8580" spans="1:8" x14ac:dyDescent="0.25">
      <c r="A8580">
        <v>2814</v>
      </c>
      <c r="B8580" t="s">
        <v>11713</v>
      </c>
      <c r="C8580" t="s">
        <v>11714</v>
      </c>
      <c r="D8580" s="23">
        <v>4605848000103</v>
      </c>
      <c r="E8580" t="s">
        <v>1805</v>
      </c>
      <c r="F8580" t="s">
        <v>1386</v>
      </c>
      <c r="G8580">
        <v>4090</v>
      </c>
      <c r="H8580" s="23">
        <v>161327087</v>
      </c>
    </row>
    <row r="8581" spans="1:8" x14ac:dyDescent="0.25">
      <c r="A8581">
        <v>7877</v>
      </c>
      <c r="B8581" t="s">
        <v>24219</v>
      </c>
      <c r="C8581" t="s">
        <v>24219</v>
      </c>
      <c r="D8581" s="23"/>
      <c r="E8581" t="s">
        <v>1723</v>
      </c>
      <c r="F8581" t="s">
        <v>1386</v>
      </c>
      <c r="G8581">
        <v>12189</v>
      </c>
      <c r="H8581" s="23"/>
    </row>
    <row r="8582" spans="1:8" x14ac:dyDescent="0.25">
      <c r="A8582">
        <v>3386</v>
      </c>
      <c r="B8582" t="s">
        <v>11715</v>
      </c>
      <c r="C8582" t="s">
        <v>11716</v>
      </c>
      <c r="D8582" s="23">
        <v>7470997000192</v>
      </c>
      <c r="E8582" t="s">
        <v>2047</v>
      </c>
      <c r="F8582" t="s">
        <v>1386</v>
      </c>
      <c r="G8582">
        <v>4662</v>
      </c>
      <c r="H8582" s="23">
        <v>161502393</v>
      </c>
    </row>
    <row r="8583" spans="1:8" x14ac:dyDescent="0.25">
      <c r="A8583">
        <v>12451</v>
      </c>
      <c r="B8583" t="s">
        <v>11717</v>
      </c>
      <c r="C8583" t="s">
        <v>11718</v>
      </c>
      <c r="D8583" s="23">
        <v>30353571000170</v>
      </c>
      <c r="E8583" t="s">
        <v>2667</v>
      </c>
      <c r="F8583" t="s">
        <v>1390</v>
      </c>
      <c r="G8583">
        <v>19085</v>
      </c>
      <c r="H8583" s="23">
        <v>535848302119</v>
      </c>
    </row>
    <row r="8584" spans="1:8" x14ac:dyDescent="0.25">
      <c r="A8584">
        <v>10619</v>
      </c>
      <c r="B8584" t="s">
        <v>11719</v>
      </c>
      <c r="C8584" t="s">
        <v>11720</v>
      </c>
      <c r="D8584" s="23">
        <v>21907765000180</v>
      </c>
      <c r="E8584" t="s">
        <v>1385</v>
      </c>
      <c r="F8584" t="s">
        <v>1386</v>
      </c>
      <c r="G8584">
        <v>15991</v>
      </c>
      <c r="H8584" s="23">
        <v>162472714</v>
      </c>
    </row>
    <row r="8585" spans="1:8" x14ac:dyDescent="0.25">
      <c r="A8585">
        <v>10991</v>
      </c>
      <c r="B8585" t="s">
        <v>11721</v>
      </c>
      <c r="C8585" t="s">
        <v>11721</v>
      </c>
      <c r="D8585" s="23">
        <v>25402988000146</v>
      </c>
      <c r="E8585" t="s">
        <v>1385</v>
      </c>
      <c r="F8585" t="s">
        <v>1386</v>
      </c>
      <c r="G8585">
        <v>16737</v>
      </c>
      <c r="H8585" s="23">
        <v>162778805</v>
      </c>
    </row>
    <row r="8586" spans="1:8" x14ac:dyDescent="0.25">
      <c r="A8586">
        <v>1725</v>
      </c>
      <c r="B8586" t="s">
        <v>11722</v>
      </c>
      <c r="C8586" t="s">
        <v>11723</v>
      </c>
      <c r="D8586" s="23">
        <v>12221374000116</v>
      </c>
      <c r="E8586" t="s">
        <v>1795</v>
      </c>
      <c r="F8586" t="s">
        <v>1386</v>
      </c>
      <c r="G8586">
        <v>3001</v>
      </c>
      <c r="H8586" s="23" t="s">
        <v>11724</v>
      </c>
    </row>
    <row r="8587" spans="1:8" x14ac:dyDescent="0.25">
      <c r="A8587">
        <v>1921</v>
      </c>
      <c r="B8587" t="s">
        <v>11725</v>
      </c>
      <c r="C8587" t="s">
        <v>11726</v>
      </c>
      <c r="D8587" s="23">
        <v>13753675000153</v>
      </c>
      <c r="E8587" t="s">
        <v>1744</v>
      </c>
      <c r="F8587" t="s">
        <v>1386</v>
      </c>
      <c r="G8587">
        <v>3197</v>
      </c>
      <c r="H8587" s="23">
        <v>161925022</v>
      </c>
    </row>
    <row r="8588" spans="1:8" x14ac:dyDescent="0.25">
      <c r="A8588">
        <v>2661</v>
      </c>
      <c r="B8588" t="s">
        <v>11727</v>
      </c>
      <c r="C8588" t="s">
        <v>11728</v>
      </c>
      <c r="D8588" s="23">
        <v>40959744000152</v>
      </c>
      <c r="E8588" t="s">
        <v>2148</v>
      </c>
      <c r="F8588" t="s">
        <v>1386</v>
      </c>
      <c r="G8588">
        <v>3937</v>
      </c>
      <c r="H8588" s="23">
        <v>160448980</v>
      </c>
    </row>
    <row r="8589" spans="1:8" x14ac:dyDescent="0.25">
      <c r="A8589">
        <v>9305</v>
      </c>
      <c r="B8589" t="s">
        <v>11729</v>
      </c>
      <c r="C8589" t="s">
        <v>11729</v>
      </c>
      <c r="D8589" s="23">
        <v>10397415000102</v>
      </c>
      <c r="E8589" t="s">
        <v>1541</v>
      </c>
      <c r="F8589" t="s">
        <v>1386</v>
      </c>
      <c r="G8589">
        <v>13796</v>
      </c>
      <c r="H8589" s="23">
        <v>162251688</v>
      </c>
    </row>
    <row r="8590" spans="1:8" x14ac:dyDescent="0.25">
      <c r="A8590">
        <v>4945</v>
      </c>
      <c r="B8590" t="s">
        <v>11730</v>
      </c>
      <c r="C8590" t="s">
        <v>11731</v>
      </c>
      <c r="D8590" s="23">
        <v>70019708000170</v>
      </c>
      <c r="E8590" t="s">
        <v>1992</v>
      </c>
      <c r="F8590" t="s">
        <v>1587</v>
      </c>
      <c r="G8590">
        <v>7951</v>
      </c>
      <c r="H8590" s="23">
        <v>240865227</v>
      </c>
    </row>
    <row r="8591" spans="1:8" x14ac:dyDescent="0.25">
      <c r="A8591">
        <v>9002</v>
      </c>
      <c r="B8591" t="s">
        <v>11732</v>
      </c>
      <c r="C8591" t="s">
        <v>11732</v>
      </c>
      <c r="D8591" s="23">
        <v>26513699000187</v>
      </c>
      <c r="E8591" t="s">
        <v>1921</v>
      </c>
      <c r="F8591" t="s">
        <v>1386</v>
      </c>
      <c r="G8591">
        <v>13534</v>
      </c>
      <c r="H8591" s="23">
        <v>162832982</v>
      </c>
    </row>
    <row r="8592" spans="1:8" x14ac:dyDescent="0.25">
      <c r="A8592">
        <v>1318</v>
      </c>
      <c r="B8592" t="s">
        <v>11733</v>
      </c>
      <c r="C8592" t="s">
        <v>11734</v>
      </c>
      <c r="D8592" s="23">
        <v>10501664000198</v>
      </c>
      <c r="E8592" t="s">
        <v>1805</v>
      </c>
      <c r="F8592" t="s">
        <v>1386</v>
      </c>
      <c r="G8592">
        <v>2594</v>
      </c>
      <c r="H8592" s="23">
        <v>161593461</v>
      </c>
    </row>
    <row r="8593" spans="1:8" x14ac:dyDescent="0.25">
      <c r="A8593">
        <v>11057</v>
      </c>
      <c r="B8593" t="s">
        <v>11735</v>
      </c>
      <c r="C8593" t="s">
        <v>11735</v>
      </c>
      <c r="D8593" s="23">
        <v>21834552000175</v>
      </c>
      <c r="E8593" t="s">
        <v>1385</v>
      </c>
      <c r="F8593" t="s">
        <v>1386</v>
      </c>
      <c r="G8593">
        <v>16862</v>
      </c>
      <c r="H8593" s="23">
        <v>162465335</v>
      </c>
    </row>
    <row r="8594" spans="1:8" x14ac:dyDescent="0.25">
      <c r="A8594">
        <v>1123</v>
      </c>
      <c r="B8594" t="s">
        <v>24220</v>
      </c>
      <c r="C8594" t="s">
        <v>24220</v>
      </c>
      <c r="D8594" s="23"/>
      <c r="E8594" t="s">
        <v>1385</v>
      </c>
      <c r="F8594" t="s">
        <v>1386</v>
      </c>
      <c r="G8594">
        <v>2399</v>
      </c>
      <c r="H8594" s="23"/>
    </row>
    <row r="8595" spans="1:8" x14ac:dyDescent="0.25">
      <c r="A8595">
        <v>10852</v>
      </c>
      <c r="B8595" t="s">
        <v>11736</v>
      </c>
      <c r="C8595" t="s">
        <v>11737</v>
      </c>
      <c r="D8595" s="23">
        <v>20199244000152</v>
      </c>
      <c r="E8595" t="s">
        <v>2050</v>
      </c>
      <c r="F8595" t="s">
        <v>1386</v>
      </c>
      <c r="G8595">
        <v>16419</v>
      </c>
      <c r="H8595" s="23">
        <v>162494289</v>
      </c>
    </row>
    <row r="8596" spans="1:8" x14ac:dyDescent="0.25">
      <c r="A8596">
        <v>1061</v>
      </c>
      <c r="B8596" t="s">
        <v>24221</v>
      </c>
      <c r="C8596" t="s">
        <v>24221</v>
      </c>
      <c r="D8596" s="23"/>
      <c r="E8596" t="s">
        <v>1385</v>
      </c>
      <c r="F8596" t="s">
        <v>1386</v>
      </c>
      <c r="G8596">
        <v>2337</v>
      </c>
      <c r="H8596" s="23"/>
    </row>
    <row r="8597" spans="1:8" x14ac:dyDescent="0.25">
      <c r="A8597">
        <v>11121</v>
      </c>
      <c r="B8597" t="s">
        <v>11738</v>
      </c>
      <c r="C8597" t="s">
        <v>11738</v>
      </c>
      <c r="D8597" s="23">
        <v>34732527000122</v>
      </c>
      <c r="E8597" t="s">
        <v>1510</v>
      </c>
      <c r="F8597" t="s">
        <v>1386</v>
      </c>
      <c r="G8597">
        <v>16925</v>
      </c>
      <c r="H8597" s="23">
        <v>163485445</v>
      </c>
    </row>
    <row r="8598" spans="1:8" x14ac:dyDescent="0.25">
      <c r="A8598">
        <v>1919</v>
      </c>
      <c r="B8598" t="s">
        <v>11739</v>
      </c>
      <c r="C8598" t="s">
        <v>11740</v>
      </c>
      <c r="D8598" s="23">
        <v>13683288000198</v>
      </c>
      <c r="E8598" t="s">
        <v>2009</v>
      </c>
      <c r="F8598" t="s">
        <v>1386</v>
      </c>
      <c r="G8598">
        <v>3195</v>
      </c>
      <c r="H8598" s="23">
        <v>161853226</v>
      </c>
    </row>
    <row r="8599" spans="1:8" x14ac:dyDescent="0.25">
      <c r="A8599">
        <v>14791</v>
      </c>
      <c r="B8599" t="s">
        <v>11741</v>
      </c>
      <c r="C8599" t="s">
        <v>11741</v>
      </c>
      <c r="D8599" s="23">
        <v>9686847000227</v>
      </c>
      <c r="E8599" t="s">
        <v>2009</v>
      </c>
      <c r="F8599" t="s">
        <v>1386</v>
      </c>
      <c r="G8599">
        <v>23237</v>
      </c>
      <c r="H8599" s="23">
        <v>164498699</v>
      </c>
    </row>
    <row r="8600" spans="1:8" x14ac:dyDescent="0.25">
      <c r="A8600">
        <v>4118</v>
      </c>
      <c r="B8600" t="s">
        <v>11742</v>
      </c>
      <c r="C8600" t="s">
        <v>11741</v>
      </c>
      <c r="D8600" s="23">
        <v>9686847000146</v>
      </c>
      <c r="E8600" t="s">
        <v>1921</v>
      </c>
      <c r="F8600" t="s">
        <v>1386</v>
      </c>
      <c r="G8600">
        <v>5394</v>
      </c>
      <c r="H8600" s="23">
        <v>161574483</v>
      </c>
    </row>
    <row r="8601" spans="1:8" x14ac:dyDescent="0.25">
      <c r="A8601">
        <v>12754</v>
      </c>
      <c r="B8601" t="s">
        <v>11743</v>
      </c>
      <c r="C8601" t="s">
        <v>11745</v>
      </c>
      <c r="D8601" s="23">
        <v>34451975000239</v>
      </c>
      <c r="E8601" t="s">
        <v>1572</v>
      </c>
      <c r="F8601" t="s">
        <v>1386</v>
      </c>
      <c r="G8601">
        <v>19785</v>
      </c>
      <c r="H8601" s="23">
        <v>163973903</v>
      </c>
    </row>
    <row r="8602" spans="1:8" x14ac:dyDescent="0.25">
      <c r="A8602">
        <v>11273</v>
      </c>
      <c r="B8602" t="s">
        <v>11743</v>
      </c>
      <c r="C8602" t="s">
        <v>11744</v>
      </c>
      <c r="D8602" s="23">
        <v>34451975000158</v>
      </c>
      <c r="E8602" t="s">
        <v>1572</v>
      </c>
      <c r="F8602" t="s">
        <v>1386</v>
      </c>
      <c r="G8602">
        <v>17113</v>
      </c>
      <c r="H8602" s="23">
        <v>163462933</v>
      </c>
    </row>
    <row r="8603" spans="1:8" x14ac:dyDescent="0.25">
      <c r="A8603">
        <v>13851</v>
      </c>
      <c r="B8603" t="s">
        <v>11746</v>
      </c>
      <c r="C8603" t="s">
        <v>11747</v>
      </c>
      <c r="D8603" s="23">
        <v>35647836000167</v>
      </c>
      <c r="E8603" t="s">
        <v>1385</v>
      </c>
      <c r="F8603" t="s">
        <v>1386</v>
      </c>
      <c r="G8603">
        <v>21587</v>
      </c>
      <c r="H8603" s="23" t="s">
        <v>1438</v>
      </c>
    </row>
    <row r="8604" spans="1:8" x14ac:dyDescent="0.25">
      <c r="A8604">
        <v>10855</v>
      </c>
      <c r="B8604" t="s">
        <v>11748</v>
      </c>
      <c r="C8604" t="s">
        <v>11748</v>
      </c>
      <c r="D8604" s="23">
        <v>31199843000192</v>
      </c>
      <c r="E8604" t="s">
        <v>3827</v>
      </c>
      <c r="F8604" t="s">
        <v>1880</v>
      </c>
      <c r="G8604">
        <v>16430</v>
      </c>
      <c r="H8604" s="23">
        <v>107348403</v>
      </c>
    </row>
    <row r="8605" spans="1:8" x14ac:dyDescent="0.25">
      <c r="A8605">
        <v>14358</v>
      </c>
      <c r="B8605" t="s">
        <v>11749</v>
      </c>
      <c r="C8605" t="s">
        <v>11749</v>
      </c>
      <c r="D8605" s="23">
        <v>6890941002097</v>
      </c>
      <c r="E8605" t="s">
        <v>1500</v>
      </c>
      <c r="F8605" t="s">
        <v>1415</v>
      </c>
      <c r="G8605">
        <v>22613</v>
      </c>
      <c r="H8605" s="23">
        <v>86131680</v>
      </c>
    </row>
    <row r="8606" spans="1:8" x14ac:dyDescent="0.25">
      <c r="A8606">
        <v>11336</v>
      </c>
      <c r="B8606" t="s">
        <v>11749</v>
      </c>
      <c r="C8606" t="s">
        <v>11749</v>
      </c>
      <c r="D8606" s="23">
        <v>6890941000981</v>
      </c>
      <c r="E8606" t="s">
        <v>1527</v>
      </c>
      <c r="F8606" t="s">
        <v>1386</v>
      </c>
      <c r="G8606">
        <v>17207</v>
      </c>
      <c r="H8606" s="23">
        <v>161395490</v>
      </c>
    </row>
    <row r="8607" spans="1:8" x14ac:dyDescent="0.25">
      <c r="A8607">
        <v>5269</v>
      </c>
      <c r="B8607" t="s">
        <v>11749</v>
      </c>
      <c r="C8607" t="s">
        <v>11749</v>
      </c>
      <c r="D8607" s="23">
        <v>6890941000124</v>
      </c>
      <c r="E8607" t="s">
        <v>1406</v>
      </c>
      <c r="F8607" t="s">
        <v>1407</v>
      </c>
      <c r="G8607">
        <v>8310</v>
      </c>
      <c r="H8607" s="23">
        <v>60809400</v>
      </c>
    </row>
    <row r="8608" spans="1:8" x14ac:dyDescent="0.25">
      <c r="A8608">
        <v>15823</v>
      </c>
      <c r="B8608" t="s">
        <v>24222</v>
      </c>
      <c r="D8608" s="23">
        <v>15388179000173</v>
      </c>
      <c r="E8608" t="s">
        <v>1507</v>
      </c>
      <c r="F8608" t="s">
        <v>1415</v>
      </c>
      <c r="G8608">
        <v>25150</v>
      </c>
      <c r="H8608" s="23">
        <v>51014173</v>
      </c>
    </row>
    <row r="8609" spans="1:8" x14ac:dyDescent="0.25">
      <c r="A8609">
        <v>14073</v>
      </c>
      <c r="B8609" t="s">
        <v>11750</v>
      </c>
      <c r="C8609" t="s">
        <v>11751</v>
      </c>
      <c r="D8609" s="23">
        <v>30563069000194</v>
      </c>
      <c r="E8609" t="s">
        <v>1385</v>
      </c>
      <c r="F8609" t="s">
        <v>1386</v>
      </c>
      <c r="G8609">
        <v>21856</v>
      </c>
      <c r="H8609" s="23">
        <v>163170371</v>
      </c>
    </row>
    <row r="8610" spans="1:8" x14ac:dyDescent="0.25">
      <c r="A8610">
        <v>9366</v>
      </c>
      <c r="B8610" t="s">
        <v>11752</v>
      </c>
      <c r="C8610" t="s">
        <v>11753</v>
      </c>
      <c r="D8610" s="23">
        <v>35583475000132</v>
      </c>
      <c r="E8610" t="s">
        <v>1385</v>
      </c>
      <c r="F8610" t="s">
        <v>1386</v>
      </c>
      <c r="G8610">
        <v>13852</v>
      </c>
      <c r="H8610" s="23" t="s">
        <v>1438</v>
      </c>
    </row>
    <row r="8611" spans="1:8" x14ac:dyDescent="0.25">
      <c r="A8611">
        <v>4907</v>
      </c>
      <c r="B8611" t="s">
        <v>24223</v>
      </c>
      <c r="C8611" t="s">
        <v>24224</v>
      </c>
      <c r="D8611" s="23"/>
      <c r="E8611" t="s">
        <v>1422</v>
      </c>
      <c r="F8611" t="s">
        <v>1386</v>
      </c>
      <c r="G8611">
        <v>5970</v>
      </c>
      <c r="H8611" s="23"/>
    </row>
    <row r="8612" spans="1:8" x14ac:dyDescent="0.25">
      <c r="A8612">
        <v>4672</v>
      </c>
      <c r="B8612" t="s">
        <v>11754</v>
      </c>
      <c r="C8612" t="s">
        <v>11755</v>
      </c>
      <c r="D8612" s="23">
        <v>12650765000156</v>
      </c>
      <c r="E8612" t="s">
        <v>1422</v>
      </c>
      <c r="F8612" t="s">
        <v>1386</v>
      </c>
      <c r="G8612">
        <v>7241</v>
      </c>
      <c r="H8612" s="23" t="s">
        <v>11756</v>
      </c>
    </row>
    <row r="8613" spans="1:8" x14ac:dyDescent="0.25">
      <c r="A8613">
        <v>1223</v>
      </c>
      <c r="B8613" t="s">
        <v>24225</v>
      </c>
      <c r="C8613" t="s">
        <v>24225</v>
      </c>
      <c r="D8613" s="23"/>
      <c r="E8613" t="s">
        <v>1422</v>
      </c>
      <c r="F8613" t="s">
        <v>1386</v>
      </c>
      <c r="G8613">
        <v>2499</v>
      </c>
      <c r="H8613" s="23"/>
    </row>
    <row r="8614" spans="1:8" x14ac:dyDescent="0.25">
      <c r="A8614">
        <v>5494</v>
      </c>
      <c r="B8614" t="s">
        <v>11757</v>
      </c>
      <c r="C8614" t="s">
        <v>11757</v>
      </c>
      <c r="D8614" s="23">
        <v>11991902000153</v>
      </c>
      <c r="E8614" t="s">
        <v>1696</v>
      </c>
      <c r="F8614" t="s">
        <v>1386</v>
      </c>
      <c r="G8614">
        <v>8559</v>
      </c>
      <c r="H8614" s="23">
        <v>161694926</v>
      </c>
    </row>
    <row r="8615" spans="1:8" x14ac:dyDescent="0.25">
      <c r="A8615">
        <v>10097</v>
      </c>
      <c r="B8615" t="s">
        <v>11758</v>
      </c>
      <c r="C8615" t="s">
        <v>11758</v>
      </c>
      <c r="D8615" s="23">
        <v>23459716000157</v>
      </c>
      <c r="E8615" t="s">
        <v>1385</v>
      </c>
      <c r="F8615" t="s">
        <v>1386</v>
      </c>
      <c r="G8615">
        <v>14986</v>
      </c>
      <c r="H8615" s="23">
        <v>162625995</v>
      </c>
    </row>
    <row r="8616" spans="1:8" x14ac:dyDescent="0.25">
      <c r="A8616">
        <v>5264</v>
      </c>
      <c r="B8616" t="s">
        <v>24226</v>
      </c>
      <c r="C8616" t="s">
        <v>24226</v>
      </c>
      <c r="D8616" s="23"/>
      <c r="E8616" t="s">
        <v>2050</v>
      </c>
      <c r="F8616" t="s">
        <v>1386</v>
      </c>
      <c r="G8616">
        <v>8306</v>
      </c>
      <c r="H8616" s="23"/>
    </row>
    <row r="8617" spans="1:8" x14ac:dyDescent="0.25">
      <c r="A8617">
        <v>8507</v>
      </c>
      <c r="B8617" t="s">
        <v>24227</v>
      </c>
      <c r="C8617" t="s">
        <v>24227</v>
      </c>
      <c r="D8617" s="23"/>
      <c r="E8617" t="s">
        <v>1385</v>
      </c>
      <c r="F8617" t="s">
        <v>1386</v>
      </c>
      <c r="G8617">
        <v>12992</v>
      </c>
      <c r="H8617" s="23"/>
    </row>
    <row r="8618" spans="1:8" x14ac:dyDescent="0.25">
      <c r="A8618">
        <v>14847</v>
      </c>
      <c r="B8618" t="s">
        <v>11759</v>
      </c>
      <c r="C8618" t="s">
        <v>11759</v>
      </c>
      <c r="D8618" s="23">
        <v>53442694000183</v>
      </c>
      <c r="E8618" t="s">
        <v>1385</v>
      </c>
      <c r="F8618" t="s">
        <v>1386</v>
      </c>
      <c r="G8618">
        <v>23288</v>
      </c>
      <c r="H8618" s="23">
        <v>164850007</v>
      </c>
    </row>
    <row r="8619" spans="1:8" x14ac:dyDescent="0.25">
      <c r="A8619">
        <v>11635</v>
      </c>
      <c r="B8619" t="s">
        <v>11760</v>
      </c>
      <c r="C8619" t="s">
        <v>11760</v>
      </c>
      <c r="D8619" s="23">
        <v>37031735000192</v>
      </c>
      <c r="E8619" t="s">
        <v>1452</v>
      </c>
      <c r="F8619" t="s">
        <v>1386</v>
      </c>
      <c r="G8619">
        <v>17578</v>
      </c>
      <c r="H8619" s="23">
        <v>163650128</v>
      </c>
    </row>
    <row r="8620" spans="1:8" x14ac:dyDescent="0.25">
      <c r="A8620">
        <v>8016</v>
      </c>
      <c r="B8620" t="s">
        <v>24228</v>
      </c>
      <c r="C8620" t="s">
        <v>24228</v>
      </c>
      <c r="D8620" s="23"/>
      <c r="E8620" t="s">
        <v>2050</v>
      </c>
      <c r="F8620" t="s">
        <v>1386</v>
      </c>
      <c r="G8620">
        <v>12317</v>
      </c>
      <c r="H8620" s="23"/>
    </row>
    <row r="8621" spans="1:8" x14ac:dyDescent="0.25">
      <c r="A8621">
        <v>11428</v>
      </c>
      <c r="B8621" t="s">
        <v>11761</v>
      </c>
      <c r="C8621" t="s">
        <v>11761</v>
      </c>
      <c r="D8621" s="23">
        <v>36275177000148</v>
      </c>
      <c r="E8621" t="s">
        <v>4263</v>
      </c>
      <c r="F8621" t="s">
        <v>1386</v>
      </c>
      <c r="G8621">
        <v>17359</v>
      </c>
      <c r="H8621" s="23">
        <v>163609594</v>
      </c>
    </row>
    <row r="8622" spans="1:8" x14ac:dyDescent="0.25">
      <c r="A8622">
        <v>11422</v>
      </c>
      <c r="B8622" t="s">
        <v>11762</v>
      </c>
      <c r="C8622" t="s">
        <v>11763</v>
      </c>
      <c r="D8622" s="23">
        <v>36410565000194</v>
      </c>
      <c r="E8622" t="s">
        <v>2862</v>
      </c>
      <c r="F8622" t="s">
        <v>1386</v>
      </c>
      <c r="G8622">
        <v>17353</v>
      </c>
      <c r="H8622" s="23">
        <v>163609560</v>
      </c>
    </row>
    <row r="8623" spans="1:8" x14ac:dyDescent="0.25">
      <c r="A8623">
        <v>13457</v>
      </c>
      <c r="B8623" t="s">
        <v>11764</v>
      </c>
      <c r="C8623" t="s">
        <v>11764</v>
      </c>
      <c r="D8623" s="23">
        <v>47521719000131</v>
      </c>
      <c r="E8623" t="s">
        <v>1385</v>
      </c>
      <c r="F8623" t="s">
        <v>1386</v>
      </c>
      <c r="G8623">
        <v>21045</v>
      </c>
      <c r="H8623" s="23">
        <v>164417753</v>
      </c>
    </row>
    <row r="8624" spans="1:8" x14ac:dyDescent="0.25">
      <c r="A8624">
        <v>8564</v>
      </c>
      <c r="B8624" t="s">
        <v>24229</v>
      </c>
      <c r="C8624" t="s">
        <v>24229</v>
      </c>
      <c r="D8624" s="23"/>
      <c r="E8624" t="s">
        <v>1385</v>
      </c>
      <c r="F8624" t="s">
        <v>1386</v>
      </c>
      <c r="G8624">
        <v>13066</v>
      </c>
      <c r="H8624" s="23"/>
    </row>
    <row r="8625" spans="1:8" x14ac:dyDescent="0.25">
      <c r="A8625">
        <v>3905</v>
      </c>
      <c r="B8625" t="s">
        <v>11765</v>
      </c>
      <c r="C8625" t="s">
        <v>11766</v>
      </c>
      <c r="D8625" s="23">
        <v>9162541000190</v>
      </c>
      <c r="E8625" t="s">
        <v>9877</v>
      </c>
      <c r="F8625" t="s">
        <v>1386</v>
      </c>
      <c r="G8625">
        <v>5181</v>
      </c>
      <c r="H8625" s="23">
        <v>161574840</v>
      </c>
    </row>
    <row r="8626" spans="1:8" x14ac:dyDescent="0.25">
      <c r="A8626">
        <v>7384</v>
      </c>
      <c r="B8626" t="s">
        <v>11767</v>
      </c>
      <c r="C8626" t="s">
        <v>11767</v>
      </c>
      <c r="D8626" s="23">
        <v>20593447000129</v>
      </c>
      <c r="E8626" t="s">
        <v>1530</v>
      </c>
      <c r="F8626" t="s">
        <v>1386</v>
      </c>
      <c r="G8626">
        <v>11304</v>
      </c>
      <c r="H8626" s="23">
        <v>162399090</v>
      </c>
    </row>
    <row r="8627" spans="1:8" x14ac:dyDescent="0.25">
      <c r="A8627">
        <v>9602</v>
      </c>
      <c r="B8627" t="s">
        <v>11768</v>
      </c>
      <c r="C8627" t="s">
        <v>11769</v>
      </c>
      <c r="D8627" s="23">
        <v>26535863000157</v>
      </c>
      <c r="E8627" t="s">
        <v>1385</v>
      </c>
      <c r="F8627" t="s">
        <v>1386</v>
      </c>
      <c r="G8627">
        <v>14297</v>
      </c>
      <c r="H8627" s="23" t="s">
        <v>1438</v>
      </c>
    </row>
    <row r="8628" spans="1:8" x14ac:dyDescent="0.25">
      <c r="A8628">
        <v>9888</v>
      </c>
      <c r="B8628" t="s">
        <v>11770</v>
      </c>
      <c r="C8628" t="s">
        <v>11771</v>
      </c>
      <c r="D8628" s="23">
        <v>11020107000118</v>
      </c>
      <c r="E8628" t="s">
        <v>1424</v>
      </c>
      <c r="F8628" t="s">
        <v>1390</v>
      </c>
      <c r="G8628">
        <v>14624</v>
      </c>
      <c r="H8628" s="23">
        <v>148715766111</v>
      </c>
    </row>
    <row r="8629" spans="1:8" x14ac:dyDescent="0.25">
      <c r="A8629">
        <v>80</v>
      </c>
      <c r="B8629" t="s">
        <v>11772</v>
      </c>
      <c r="D8629" s="23"/>
      <c r="E8629" t="s">
        <v>1422</v>
      </c>
      <c r="F8629" t="s">
        <v>1386</v>
      </c>
      <c r="G8629">
        <v>1356</v>
      </c>
      <c r="H8629" s="23"/>
    </row>
    <row r="8630" spans="1:8" x14ac:dyDescent="0.25">
      <c r="A8630">
        <v>6186</v>
      </c>
      <c r="B8630" t="s">
        <v>11773</v>
      </c>
      <c r="C8630" t="s">
        <v>11773</v>
      </c>
      <c r="D8630" s="23">
        <v>14717316000103</v>
      </c>
      <c r="E8630" t="s">
        <v>1992</v>
      </c>
      <c r="F8630" t="s">
        <v>1587</v>
      </c>
      <c r="G8630">
        <v>9719</v>
      </c>
      <c r="H8630" s="23" t="s">
        <v>1438</v>
      </c>
    </row>
    <row r="8631" spans="1:8" x14ac:dyDescent="0.25">
      <c r="A8631">
        <v>9573</v>
      </c>
      <c r="B8631" t="s">
        <v>11774</v>
      </c>
      <c r="C8631" t="s">
        <v>11775</v>
      </c>
      <c r="D8631" s="23">
        <v>40796153000101</v>
      </c>
      <c r="E8631" t="s">
        <v>1483</v>
      </c>
      <c r="F8631" t="s">
        <v>1398</v>
      </c>
      <c r="G8631">
        <v>14269</v>
      </c>
      <c r="H8631" s="23">
        <v>200367382</v>
      </c>
    </row>
    <row r="8632" spans="1:8" x14ac:dyDescent="0.25">
      <c r="A8632">
        <v>10478</v>
      </c>
      <c r="B8632" t="s">
        <v>11776</v>
      </c>
      <c r="C8632" t="s">
        <v>11777</v>
      </c>
      <c r="D8632" s="23">
        <v>7973886000107</v>
      </c>
      <c r="E8632" t="s">
        <v>1406</v>
      </c>
      <c r="F8632" t="s">
        <v>1407</v>
      </c>
      <c r="G8632">
        <v>15814</v>
      </c>
      <c r="H8632" s="23" t="s">
        <v>1438</v>
      </c>
    </row>
    <row r="8633" spans="1:8" x14ac:dyDescent="0.25">
      <c r="A8633">
        <v>5807</v>
      </c>
      <c r="B8633" t="s">
        <v>11778</v>
      </c>
      <c r="C8633" t="s">
        <v>11779</v>
      </c>
      <c r="D8633" s="23">
        <v>6697415000142</v>
      </c>
      <c r="E8633" t="s">
        <v>1385</v>
      </c>
      <c r="F8633" t="s">
        <v>1386</v>
      </c>
      <c r="G8633">
        <v>8813</v>
      </c>
      <c r="H8633" s="23" t="s">
        <v>1438</v>
      </c>
    </row>
    <row r="8634" spans="1:8" x14ac:dyDescent="0.25">
      <c r="A8634">
        <v>3148</v>
      </c>
      <c r="B8634" t="s">
        <v>11780</v>
      </c>
      <c r="C8634" t="s">
        <v>11781</v>
      </c>
      <c r="D8634" s="23">
        <v>60886413015845</v>
      </c>
      <c r="E8634" t="s">
        <v>1385</v>
      </c>
      <c r="F8634" t="s">
        <v>1386</v>
      </c>
      <c r="G8634">
        <v>4424</v>
      </c>
      <c r="H8634" s="23" t="s">
        <v>11782</v>
      </c>
    </row>
    <row r="8635" spans="1:8" x14ac:dyDescent="0.25">
      <c r="A8635">
        <v>6875</v>
      </c>
      <c r="B8635" t="s">
        <v>11783</v>
      </c>
      <c r="C8635" t="s">
        <v>11783</v>
      </c>
      <c r="D8635" s="23">
        <v>1441488000155</v>
      </c>
      <c r="E8635" t="s">
        <v>1795</v>
      </c>
      <c r="F8635" t="s">
        <v>1386</v>
      </c>
      <c r="G8635">
        <v>10841</v>
      </c>
      <c r="H8635" s="23">
        <v>161764355</v>
      </c>
    </row>
    <row r="8636" spans="1:8" x14ac:dyDescent="0.25">
      <c r="A8636">
        <v>7661</v>
      </c>
      <c r="B8636" t="s">
        <v>11784</v>
      </c>
      <c r="C8636" t="s">
        <v>11784</v>
      </c>
      <c r="D8636" s="23">
        <v>8302042000199</v>
      </c>
      <c r="E8636" t="s">
        <v>2614</v>
      </c>
      <c r="F8636" t="s">
        <v>1386</v>
      </c>
      <c r="G8636">
        <v>11957</v>
      </c>
      <c r="H8636" s="23">
        <v>161525377</v>
      </c>
    </row>
    <row r="8637" spans="1:8" x14ac:dyDescent="0.25">
      <c r="A8637">
        <v>7436</v>
      </c>
      <c r="B8637" t="s">
        <v>11785</v>
      </c>
      <c r="C8637" t="s">
        <v>11786</v>
      </c>
      <c r="D8637" s="23">
        <v>18992798000160</v>
      </c>
      <c r="E8637" t="s">
        <v>1541</v>
      </c>
      <c r="F8637" t="s">
        <v>1386</v>
      </c>
      <c r="G8637">
        <v>11350</v>
      </c>
      <c r="H8637" s="23" t="s">
        <v>1438</v>
      </c>
    </row>
    <row r="8638" spans="1:8" x14ac:dyDescent="0.25">
      <c r="A8638">
        <v>11610</v>
      </c>
      <c r="B8638" t="s">
        <v>11787</v>
      </c>
      <c r="C8638" t="s">
        <v>11788</v>
      </c>
      <c r="D8638" s="23">
        <v>29258478000106</v>
      </c>
      <c r="E8638" t="s">
        <v>1424</v>
      </c>
      <c r="F8638" t="s">
        <v>1390</v>
      </c>
      <c r="G8638">
        <v>17553</v>
      </c>
      <c r="H8638" s="23">
        <v>118836050110</v>
      </c>
    </row>
    <row r="8639" spans="1:8" x14ac:dyDescent="0.25">
      <c r="A8639">
        <v>10944</v>
      </c>
      <c r="B8639" t="s">
        <v>11789</v>
      </c>
      <c r="C8639" t="s">
        <v>11790</v>
      </c>
      <c r="D8639" s="23">
        <v>3500110000534</v>
      </c>
      <c r="E8639" t="s">
        <v>1385</v>
      </c>
      <c r="F8639" t="s">
        <v>1386</v>
      </c>
      <c r="G8639">
        <v>16681</v>
      </c>
      <c r="H8639" s="23" t="s">
        <v>1438</v>
      </c>
    </row>
    <row r="8640" spans="1:8" x14ac:dyDescent="0.25">
      <c r="A8640">
        <v>13297</v>
      </c>
      <c r="B8640" t="s">
        <v>11791</v>
      </c>
      <c r="C8640" t="s">
        <v>11791</v>
      </c>
      <c r="D8640" s="23">
        <v>41506525000180</v>
      </c>
      <c r="E8640" t="s">
        <v>2253</v>
      </c>
      <c r="F8640" t="s">
        <v>1386</v>
      </c>
      <c r="G8640">
        <v>20600</v>
      </c>
      <c r="H8640" s="23">
        <v>163951977</v>
      </c>
    </row>
    <row r="8641" spans="1:8" x14ac:dyDescent="0.25">
      <c r="A8641">
        <v>15857</v>
      </c>
      <c r="B8641" t="s">
        <v>24230</v>
      </c>
      <c r="C8641" t="s">
        <v>24231</v>
      </c>
      <c r="D8641" s="23">
        <v>59396076000120</v>
      </c>
      <c r="E8641" t="s">
        <v>1572</v>
      </c>
      <c r="F8641" t="s">
        <v>1386</v>
      </c>
      <c r="G8641">
        <v>25233</v>
      </c>
      <c r="H8641" s="23" t="s">
        <v>1438</v>
      </c>
    </row>
    <row r="8642" spans="1:8" x14ac:dyDescent="0.25">
      <c r="A8642">
        <v>6193</v>
      </c>
      <c r="B8642" t="s">
        <v>11792</v>
      </c>
      <c r="C8642" t="s">
        <v>11793</v>
      </c>
      <c r="D8642" s="23">
        <v>10301218000130</v>
      </c>
      <c r="E8642" t="s">
        <v>1385</v>
      </c>
      <c r="F8642" t="s">
        <v>1386</v>
      </c>
      <c r="G8642">
        <v>9726</v>
      </c>
      <c r="H8642" s="23" t="s">
        <v>1438</v>
      </c>
    </row>
    <row r="8643" spans="1:8" x14ac:dyDescent="0.25">
      <c r="A8643">
        <v>10914</v>
      </c>
      <c r="B8643" t="s">
        <v>11794</v>
      </c>
      <c r="C8643" t="s">
        <v>11795</v>
      </c>
      <c r="D8643" s="23">
        <v>164097000178</v>
      </c>
      <c r="E8643" t="s">
        <v>1424</v>
      </c>
      <c r="F8643" t="s">
        <v>1390</v>
      </c>
      <c r="G8643">
        <v>16590</v>
      </c>
      <c r="H8643" s="23">
        <v>114110365113</v>
      </c>
    </row>
    <row r="8644" spans="1:8" x14ac:dyDescent="0.25">
      <c r="A8644">
        <v>2776</v>
      </c>
      <c r="B8644" t="s">
        <v>11796</v>
      </c>
      <c r="C8644" t="s">
        <v>11797</v>
      </c>
      <c r="D8644" s="23">
        <v>4406988000497</v>
      </c>
      <c r="E8644" t="s">
        <v>1385</v>
      </c>
      <c r="F8644" t="s">
        <v>1386</v>
      </c>
      <c r="G8644">
        <v>4052</v>
      </c>
      <c r="H8644" s="23" t="s">
        <v>11798</v>
      </c>
    </row>
    <row r="8645" spans="1:8" x14ac:dyDescent="0.25">
      <c r="A8645">
        <v>9293</v>
      </c>
      <c r="B8645" t="s">
        <v>11799</v>
      </c>
      <c r="C8645" t="s">
        <v>11800</v>
      </c>
      <c r="D8645" s="23">
        <v>2257286000110</v>
      </c>
      <c r="E8645" t="s">
        <v>1385</v>
      </c>
      <c r="F8645" t="s">
        <v>1386</v>
      </c>
      <c r="G8645">
        <v>13788</v>
      </c>
      <c r="H8645" s="23">
        <v>161184022</v>
      </c>
    </row>
    <row r="8646" spans="1:8" x14ac:dyDescent="0.25">
      <c r="A8646">
        <v>14596</v>
      </c>
      <c r="B8646" t="s">
        <v>11801</v>
      </c>
      <c r="C8646" t="s">
        <v>11802</v>
      </c>
      <c r="D8646" s="23">
        <v>12254078000111</v>
      </c>
      <c r="E8646" t="s">
        <v>5198</v>
      </c>
      <c r="F8646" t="s">
        <v>1386</v>
      </c>
      <c r="G8646">
        <v>22973</v>
      </c>
      <c r="H8646" s="23">
        <v>161726259</v>
      </c>
    </row>
    <row r="8647" spans="1:8" x14ac:dyDescent="0.25">
      <c r="A8647">
        <v>14703</v>
      </c>
      <c r="B8647" t="s">
        <v>11803</v>
      </c>
      <c r="D8647" s="23">
        <v>24234595000108</v>
      </c>
      <c r="E8647" t="s">
        <v>11804</v>
      </c>
      <c r="F8647" t="s">
        <v>1610</v>
      </c>
      <c r="G8647">
        <v>23154</v>
      </c>
      <c r="H8647" s="23">
        <v>258150637</v>
      </c>
    </row>
    <row r="8648" spans="1:8" x14ac:dyDescent="0.25">
      <c r="A8648">
        <v>10982</v>
      </c>
      <c r="B8648" t="s">
        <v>11805</v>
      </c>
      <c r="C8648" t="s">
        <v>11806</v>
      </c>
      <c r="D8648" s="23">
        <v>33485583000147</v>
      </c>
      <c r="E8648" t="s">
        <v>1385</v>
      </c>
      <c r="F8648" t="s">
        <v>1386</v>
      </c>
      <c r="G8648">
        <v>16726</v>
      </c>
      <c r="H8648" s="23" t="s">
        <v>1438</v>
      </c>
    </row>
    <row r="8649" spans="1:8" x14ac:dyDescent="0.25">
      <c r="A8649">
        <v>3428</v>
      </c>
      <c r="B8649" t="s">
        <v>11807</v>
      </c>
      <c r="C8649" t="s">
        <v>11808</v>
      </c>
      <c r="D8649" s="23">
        <v>7638228000150</v>
      </c>
      <c r="E8649" t="s">
        <v>2205</v>
      </c>
      <c r="F8649" t="s">
        <v>1415</v>
      </c>
      <c r="G8649">
        <v>4704</v>
      </c>
      <c r="H8649" s="23">
        <v>33145458</v>
      </c>
    </row>
    <row r="8650" spans="1:8" x14ac:dyDescent="0.25">
      <c r="A8650">
        <v>7075</v>
      </c>
      <c r="B8650" t="s">
        <v>11809</v>
      </c>
      <c r="C8650" t="s">
        <v>11810</v>
      </c>
      <c r="D8650" s="23">
        <v>18956083000152</v>
      </c>
      <c r="E8650" t="s">
        <v>1385</v>
      </c>
      <c r="F8650" t="s">
        <v>1386</v>
      </c>
      <c r="G8650">
        <v>11051</v>
      </c>
      <c r="H8650" s="23" t="s">
        <v>1438</v>
      </c>
    </row>
    <row r="8651" spans="1:8" x14ac:dyDescent="0.25">
      <c r="A8651">
        <v>6918</v>
      </c>
      <c r="B8651" t="s">
        <v>11811</v>
      </c>
      <c r="C8651" t="s">
        <v>11812</v>
      </c>
      <c r="D8651" s="23">
        <v>18253884000151</v>
      </c>
      <c r="E8651" t="s">
        <v>2148</v>
      </c>
      <c r="F8651" t="s">
        <v>1386</v>
      </c>
      <c r="G8651">
        <v>10880</v>
      </c>
      <c r="H8651" s="23">
        <v>162157592</v>
      </c>
    </row>
    <row r="8652" spans="1:8" x14ac:dyDescent="0.25">
      <c r="A8652">
        <v>11928</v>
      </c>
      <c r="B8652" t="s">
        <v>11813</v>
      </c>
      <c r="C8652" t="s">
        <v>11814</v>
      </c>
      <c r="D8652" s="23">
        <v>91975011000142</v>
      </c>
      <c r="E8652" t="s">
        <v>8309</v>
      </c>
      <c r="F8652" t="s">
        <v>1619</v>
      </c>
      <c r="G8652">
        <v>18328</v>
      </c>
      <c r="H8652" s="23">
        <v>100064043</v>
      </c>
    </row>
    <row r="8653" spans="1:8" x14ac:dyDescent="0.25">
      <c r="A8653">
        <v>14301</v>
      </c>
      <c r="B8653" t="s">
        <v>11815</v>
      </c>
      <c r="C8653" t="s">
        <v>11815</v>
      </c>
      <c r="D8653" s="23">
        <v>16670085005700</v>
      </c>
      <c r="E8653" t="s">
        <v>1541</v>
      </c>
      <c r="F8653" t="s">
        <v>1386</v>
      </c>
      <c r="G8653">
        <v>22545</v>
      </c>
      <c r="H8653" s="23" t="s">
        <v>1438</v>
      </c>
    </row>
    <row r="8654" spans="1:8" x14ac:dyDescent="0.25">
      <c r="A8654">
        <v>15698</v>
      </c>
      <c r="B8654" t="s">
        <v>11816</v>
      </c>
      <c r="D8654" s="23">
        <v>16670085000155</v>
      </c>
      <c r="E8654" t="s">
        <v>2487</v>
      </c>
      <c r="F8654" t="s">
        <v>1639</v>
      </c>
      <c r="G8654">
        <v>24980</v>
      </c>
      <c r="H8654" s="23">
        <v>622449110096</v>
      </c>
    </row>
    <row r="8655" spans="1:8" x14ac:dyDescent="0.25">
      <c r="A8655">
        <v>15664</v>
      </c>
      <c r="B8655" t="s">
        <v>11817</v>
      </c>
      <c r="C8655" t="s">
        <v>11818</v>
      </c>
      <c r="D8655" s="23">
        <v>16670085004657</v>
      </c>
      <c r="E8655" t="s">
        <v>1385</v>
      </c>
      <c r="F8655" t="s">
        <v>1386</v>
      </c>
      <c r="G8655">
        <v>24941</v>
      </c>
      <c r="H8655" s="23" t="s">
        <v>1438</v>
      </c>
    </row>
    <row r="8656" spans="1:8" x14ac:dyDescent="0.25">
      <c r="A8656">
        <v>14357</v>
      </c>
      <c r="B8656" t="s">
        <v>11819</v>
      </c>
      <c r="C8656" t="s">
        <v>11818</v>
      </c>
      <c r="D8656" s="23">
        <v>16670085061456</v>
      </c>
      <c r="E8656" t="s">
        <v>1527</v>
      </c>
      <c r="F8656" t="s">
        <v>1386</v>
      </c>
      <c r="G8656">
        <v>22612</v>
      </c>
      <c r="H8656" s="23" t="s">
        <v>1438</v>
      </c>
    </row>
    <row r="8657" spans="1:8" x14ac:dyDescent="0.25">
      <c r="A8657">
        <v>9815</v>
      </c>
      <c r="B8657" t="s">
        <v>11820</v>
      </c>
      <c r="C8657" t="s">
        <v>11821</v>
      </c>
      <c r="D8657" s="23">
        <v>5428823000306</v>
      </c>
      <c r="E8657" t="s">
        <v>2323</v>
      </c>
      <c r="F8657" t="s">
        <v>1692</v>
      </c>
      <c r="G8657">
        <v>14545</v>
      </c>
      <c r="H8657" s="23">
        <v>9049560904</v>
      </c>
    </row>
    <row r="8658" spans="1:8" x14ac:dyDescent="0.25">
      <c r="A8658">
        <v>12886</v>
      </c>
      <c r="B8658" t="s">
        <v>11822</v>
      </c>
      <c r="C8658" t="s">
        <v>11823</v>
      </c>
      <c r="D8658" s="23">
        <v>4801032000147</v>
      </c>
      <c r="E8658" t="s">
        <v>1397</v>
      </c>
      <c r="F8658" t="s">
        <v>1398</v>
      </c>
      <c r="G8658">
        <v>19932</v>
      </c>
      <c r="H8658" s="23">
        <v>202178048</v>
      </c>
    </row>
    <row r="8659" spans="1:8" x14ac:dyDescent="0.25">
      <c r="A8659">
        <v>9592</v>
      </c>
      <c r="B8659" t="s">
        <v>11824</v>
      </c>
      <c r="C8659" t="s">
        <v>11825</v>
      </c>
      <c r="D8659" s="23">
        <v>3035204000156</v>
      </c>
      <c r="E8659" t="s">
        <v>1618</v>
      </c>
      <c r="F8659" t="s">
        <v>1619</v>
      </c>
      <c r="G8659">
        <v>14288</v>
      </c>
      <c r="H8659" s="23">
        <v>962741825</v>
      </c>
    </row>
    <row r="8660" spans="1:8" x14ac:dyDescent="0.25">
      <c r="A8660">
        <v>6190</v>
      </c>
      <c r="B8660" t="s">
        <v>11826</v>
      </c>
      <c r="C8660" t="s">
        <v>11827</v>
      </c>
      <c r="D8660" s="23">
        <v>11732628000106</v>
      </c>
      <c r="E8660" t="s">
        <v>1424</v>
      </c>
      <c r="F8660" t="s">
        <v>1390</v>
      </c>
      <c r="G8660">
        <v>9723</v>
      </c>
      <c r="H8660" s="23" t="s">
        <v>1438</v>
      </c>
    </row>
    <row r="8661" spans="1:8" x14ac:dyDescent="0.25">
      <c r="A8661">
        <v>14259</v>
      </c>
      <c r="B8661" t="s">
        <v>11828</v>
      </c>
      <c r="D8661" s="23">
        <v>51113011000119</v>
      </c>
      <c r="E8661" t="s">
        <v>1675</v>
      </c>
      <c r="F8661" t="s">
        <v>1390</v>
      </c>
      <c r="G8661">
        <v>22466</v>
      </c>
      <c r="H8661" s="23">
        <v>664326524117</v>
      </c>
    </row>
    <row r="8662" spans="1:8" x14ac:dyDescent="0.25">
      <c r="A8662">
        <v>14681</v>
      </c>
      <c r="B8662" t="s">
        <v>11829</v>
      </c>
      <c r="C8662" t="s">
        <v>11830</v>
      </c>
      <c r="D8662" s="23">
        <v>23390524000131</v>
      </c>
      <c r="E8662" t="s">
        <v>1430</v>
      </c>
      <c r="F8662" t="s">
        <v>1415</v>
      </c>
      <c r="G8662">
        <v>23112</v>
      </c>
      <c r="H8662" s="23">
        <v>64389383</v>
      </c>
    </row>
    <row r="8663" spans="1:8" x14ac:dyDescent="0.25">
      <c r="A8663">
        <v>3883</v>
      </c>
      <c r="B8663" t="s">
        <v>11831</v>
      </c>
      <c r="C8663" t="s">
        <v>11832</v>
      </c>
      <c r="D8663" s="23">
        <v>9137613000140</v>
      </c>
      <c r="E8663" t="s">
        <v>1385</v>
      </c>
      <c r="F8663" t="s">
        <v>1386</v>
      </c>
      <c r="G8663">
        <v>5159</v>
      </c>
      <c r="H8663" s="23">
        <v>160050324</v>
      </c>
    </row>
    <row r="8664" spans="1:8" x14ac:dyDescent="0.25">
      <c r="A8664">
        <v>13004</v>
      </c>
      <c r="B8664" t="s">
        <v>11833</v>
      </c>
      <c r="C8664" t="s">
        <v>11834</v>
      </c>
      <c r="D8664" s="23">
        <v>24970943000105</v>
      </c>
      <c r="E8664" t="s">
        <v>1385</v>
      </c>
      <c r="F8664" t="s">
        <v>1386</v>
      </c>
      <c r="G8664">
        <v>20082</v>
      </c>
      <c r="H8664" s="23">
        <v>162749090</v>
      </c>
    </row>
    <row r="8665" spans="1:8" x14ac:dyDescent="0.25">
      <c r="A8665">
        <v>9229</v>
      </c>
      <c r="B8665" t="s">
        <v>11835</v>
      </c>
      <c r="C8665" t="s">
        <v>11836</v>
      </c>
      <c r="D8665" s="23">
        <v>9158643000213</v>
      </c>
      <c r="E8665" t="s">
        <v>1541</v>
      </c>
      <c r="F8665" t="s">
        <v>1386</v>
      </c>
      <c r="G8665">
        <v>13724</v>
      </c>
      <c r="H8665" s="23">
        <v>160742528</v>
      </c>
    </row>
    <row r="8666" spans="1:8" x14ac:dyDescent="0.25">
      <c r="A8666">
        <v>12546</v>
      </c>
      <c r="B8666" t="s">
        <v>11837</v>
      </c>
      <c r="C8666" t="s">
        <v>11836</v>
      </c>
      <c r="D8666" s="23">
        <v>9158643000132</v>
      </c>
      <c r="E8666" t="s">
        <v>1572</v>
      </c>
      <c r="F8666" t="s">
        <v>1386</v>
      </c>
      <c r="G8666">
        <v>19539</v>
      </c>
      <c r="H8666" s="23">
        <v>160630436</v>
      </c>
    </row>
    <row r="8667" spans="1:8" x14ac:dyDescent="0.25">
      <c r="A8667">
        <v>9406</v>
      </c>
      <c r="B8667" t="s">
        <v>11838</v>
      </c>
      <c r="C8667" t="s">
        <v>11836</v>
      </c>
      <c r="D8667" s="23">
        <v>9158643000566</v>
      </c>
      <c r="E8667" t="s">
        <v>1385</v>
      </c>
      <c r="F8667" t="s">
        <v>1386</v>
      </c>
      <c r="G8667">
        <v>13885</v>
      </c>
      <c r="H8667" s="23">
        <v>161660266</v>
      </c>
    </row>
    <row r="8668" spans="1:8" x14ac:dyDescent="0.25">
      <c r="A8668">
        <v>4802</v>
      </c>
      <c r="B8668" t="s">
        <v>11839</v>
      </c>
      <c r="C8668" t="s">
        <v>11840</v>
      </c>
      <c r="D8668" s="23">
        <v>9214404000152</v>
      </c>
      <c r="E8668" t="s">
        <v>1385</v>
      </c>
      <c r="F8668" t="s">
        <v>1386</v>
      </c>
      <c r="G8668">
        <v>7460</v>
      </c>
      <c r="H8668" s="23">
        <v>160737109</v>
      </c>
    </row>
    <row r="8669" spans="1:8" x14ac:dyDescent="0.25">
      <c r="A8669">
        <v>11937</v>
      </c>
      <c r="B8669" t="s">
        <v>11841</v>
      </c>
      <c r="C8669" t="s">
        <v>11842</v>
      </c>
      <c r="D8669" s="23">
        <v>31785646000155</v>
      </c>
      <c r="E8669" t="s">
        <v>1385</v>
      </c>
      <c r="F8669" t="s">
        <v>1386</v>
      </c>
      <c r="G8669">
        <v>18339</v>
      </c>
      <c r="H8669" s="23">
        <v>163259267</v>
      </c>
    </row>
    <row r="8670" spans="1:8" x14ac:dyDescent="0.25">
      <c r="A8670">
        <v>3970</v>
      </c>
      <c r="B8670" t="s">
        <v>11843</v>
      </c>
      <c r="C8670" t="s">
        <v>11844</v>
      </c>
      <c r="D8670" s="23">
        <v>9293924000106</v>
      </c>
      <c r="E8670" t="s">
        <v>1385</v>
      </c>
      <c r="F8670" t="s">
        <v>1386</v>
      </c>
      <c r="G8670">
        <v>5246</v>
      </c>
      <c r="H8670" s="23">
        <v>161549152</v>
      </c>
    </row>
    <row r="8671" spans="1:8" x14ac:dyDescent="0.25">
      <c r="A8671">
        <v>2995</v>
      </c>
      <c r="B8671" t="s">
        <v>11845</v>
      </c>
      <c r="C8671" t="s">
        <v>11846</v>
      </c>
      <c r="D8671" s="23">
        <v>5424439000165</v>
      </c>
      <c r="E8671" t="s">
        <v>1385</v>
      </c>
      <c r="F8671" t="s">
        <v>1386</v>
      </c>
      <c r="G8671">
        <v>4271</v>
      </c>
      <c r="H8671" s="23">
        <v>161377068</v>
      </c>
    </row>
    <row r="8672" spans="1:8" x14ac:dyDescent="0.25">
      <c r="A8672">
        <v>5075</v>
      </c>
      <c r="B8672" t="s">
        <v>11847</v>
      </c>
      <c r="C8672" t="s">
        <v>905</v>
      </c>
      <c r="D8672" s="23">
        <v>4634310000119</v>
      </c>
      <c r="E8672" t="s">
        <v>1385</v>
      </c>
      <c r="F8672" t="s">
        <v>1386</v>
      </c>
      <c r="G8672">
        <v>8112</v>
      </c>
      <c r="H8672" s="23">
        <v>161326200</v>
      </c>
    </row>
    <row r="8673" spans="1:8" x14ac:dyDescent="0.25">
      <c r="A8673">
        <v>12345</v>
      </c>
      <c r="B8673" t="s">
        <v>11848</v>
      </c>
      <c r="C8673" t="s">
        <v>1365</v>
      </c>
      <c r="D8673" s="23">
        <v>2019761000382</v>
      </c>
      <c r="E8673" t="s">
        <v>1385</v>
      </c>
      <c r="F8673" t="s">
        <v>1386</v>
      </c>
      <c r="G8673">
        <v>18945</v>
      </c>
      <c r="H8673" s="23">
        <v>163849528</v>
      </c>
    </row>
    <row r="8674" spans="1:8" x14ac:dyDescent="0.25">
      <c r="A8674">
        <v>2049</v>
      </c>
      <c r="B8674" t="s">
        <v>11849</v>
      </c>
      <c r="C8674" t="s">
        <v>11850</v>
      </c>
      <c r="D8674" s="23">
        <v>2019761000110</v>
      </c>
      <c r="E8674" t="s">
        <v>1527</v>
      </c>
      <c r="F8674" t="s">
        <v>1386</v>
      </c>
      <c r="G8674">
        <v>3325</v>
      </c>
      <c r="H8674" s="23">
        <v>161168973</v>
      </c>
    </row>
    <row r="8675" spans="1:8" x14ac:dyDescent="0.25">
      <c r="A8675">
        <v>11178</v>
      </c>
      <c r="B8675" t="s">
        <v>11851</v>
      </c>
      <c r="C8675" t="s">
        <v>11852</v>
      </c>
      <c r="D8675" s="23">
        <v>12664596000103</v>
      </c>
      <c r="E8675" t="s">
        <v>1409</v>
      </c>
      <c r="F8675" t="s">
        <v>1386</v>
      </c>
      <c r="G8675">
        <v>16995</v>
      </c>
      <c r="H8675" s="23">
        <v>161757057</v>
      </c>
    </row>
    <row r="8676" spans="1:8" x14ac:dyDescent="0.25">
      <c r="A8676">
        <v>11572</v>
      </c>
      <c r="B8676" t="s">
        <v>11853</v>
      </c>
      <c r="C8676" t="s">
        <v>11853</v>
      </c>
      <c r="D8676" s="23">
        <v>33014556127935</v>
      </c>
      <c r="E8676" t="s">
        <v>1422</v>
      </c>
      <c r="F8676" t="s">
        <v>1386</v>
      </c>
      <c r="G8676">
        <v>17517</v>
      </c>
      <c r="H8676" s="23">
        <v>162959974</v>
      </c>
    </row>
    <row r="8677" spans="1:8" x14ac:dyDescent="0.25">
      <c r="A8677">
        <v>11730</v>
      </c>
      <c r="B8677" t="s">
        <v>11853</v>
      </c>
      <c r="C8677" t="s">
        <v>11853</v>
      </c>
      <c r="D8677" s="23">
        <v>33014556067509</v>
      </c>
      <c r="E8677" t="s">
        <v>1921</v>
      </c>
      <c r="F8677" t="s">
        <v>1386</v>
      </c>
      <c r="G8677">
        <v>17750</v>
      </c>
      <c r="H8677" s="23">
        <v>161968058</v>
      </c>
    </row>
    <row r="8678" spans="1:8" x14ac:dyDescent="0.25">
      <c r="A8678">
        <v>4803</v>
      </c>
      <c r="B8678" t="s">
        <v>11854</v>
      </c>
      <c r="C8678" t="s">
        <v>11854</v>
      </c>
      <c r="D8678" s="23">
        <v>9268517001374</v>
      </c>
      <c r="E8678" t="s">
        <v>1385</v>
      </c>
      <c r="F8678" t="s">
        <v>1386</v>
      </c>
      <c r="G8678">
        <v>7461</v>
      </c>
      <c r="H8678" s="23">
        <v>160035961</v>
      </c>
    </row>
    <row r="8679" spans="1:8" x14ac:dyDescent="0.25">
      <c r="A8679">
        <v>11498</v>
      </c>
      <c r="B8679" t="s">
        <v>11855</v>
      </c>
      <c r="C8679" t="s">
        <v>11855</v>
      </c>
      <c r="D8679" s="23">
        <v>11975745000192</v>
      </c>
      <c r="E8679" t="s">
        <v>6164</v>
      </c>
      <c r="F8679" t="s">
        <v>1398</v>
      </c>
      <c r="G8679">
        <v>17440</v>
      </c>
      <c r="H8679" s="23">
        <v>200646389</v>
      </c>
    </row>
    <row r="8680" spans="1:8" x14ac:dyDescent="0.25">
      <c r="A8680">
        <v>13383</v>
      </c>
      <c r="B8680" t="s">
        <v>11856</v>
      </c>
      <c r="C8680" t="s">
        <v>11856</v>
      </c>
      <c r="D8680" s="23">
        <v>17225776000102</v>
      </c>
      <c r="E8680" t="s">
        <v>11857</v>
      </c>
      <c r="F8680" t="s">
        <v>1390</v>
      </c>
      <c r="G8680">
        <v>20940</v>
      </c>
      <c r="H8680" s="23">
        <v>393007476117</v>
      </c>
    </row>
    <row r="8681" spans="1:8" x14ac:dyDescent="0.25">
      <c r="A8681">
        <v>9687</v>
      </c>
      <c r="B8681" t="s">
        <v>11858</v>
      </c>
      <c r="C8681" t="s">
        <v>11859</v>
      </c>
      <c r="D8681" s="23">
        <v>22145994000177</v>
      </c>
      <c r="E8681" t="s">
        <v>1385</v>
      </c>
      <c r="F8681" t="s">
        <v>1386</v>
      </c>
      <c r="G8681">
        <v>14385</v>
      </c>
      <c r="H8681" s="23">
        <v>162493525</v>
      </c>
    </row>
    <row r="8682" spans="1:8" x14ac:dyDescent="0.25">
      <c r="A8682">
        <v>11358</v>
      </c>
      <c r="B8682" t="s">
        <v>11860</v>
      </c>
      <c r="C8682" t="s">
        <v>11860</v>
      </c>
      <c r="D8682" s="23">
        <v>35649126000176</v>
      </c>
      <c r="E8682" t="s">
        <v>1527</v>
      </c>
      <c r="F8682" t="s">
        <v>1386</v>
      </c>
      <c r="G8682">
        <v>17234</v>
      </c>
      <c r="H8682" s="23">
        <v>163556660</v>
      </c>
    </row>
    <row r="8683" spans="1:8" x14ac:dyDescent="0.25">
      <c r="A8683">
        <v>7546</v>
      </c>
      <c r="B8683" t="s">
        <v>11861</v>
      </c>
      <c r="C8683" t="s">
        <v>11862</v>
      </c>
      <c r="D8683" s="23">
        <v>3770404000152</v>
      </c>
      <c r="E8683" t="s">
        <v>1424</v>
      </c>
      <c r="F8683" t="s">
        <v>1390</v>
      </c>
      <c r="G8683">
        <v>11484</v>
      </c>
      <c r="H8683" s="23">
        <v>115659690111</v>
      </c>
    </row>
    <row r="8684" spans="1:8" x14ac:dyDescent="0.25">
      <c r="A8684">
        <v>10329</v>
      </c>
      <c r="B8684" t="s">
        <v>11863</v>
      </c>
      <c r="C8684" t="s">
        <v>11864</v>
      </c>
      <c r="D8684" s="23">
        <v>20547396000107</v>
      </c>
      <c r="E8684" t="s">
        <v>1430</v>
      </c>
      <c r="F8684" t="s">
        <v>1415</v>
      </c>
      <c r="G8684">
        <v>15587</v>
      </c>
      <c r="H8684" s="23">
        <v>58251642</v>
      </c>
    </row>
    <row r="8685" spans="1:8" x14ac:dyDescent="0.25">
      <c r="A8685">
        <v>11684</v>
      </c>
      <c r="B8685" t="s">
        <v>11865</v>
      </c>
      <c r="D8685" s="23"/>
      <c r="E8685" t="s">
        <v>11580</v>
      </c>
      <c r="F8685" t="s">
        <v>1536</v>
      </c>
      <c r="G8685">
        <v>17612</v>
      </c>
      <c r="H8685" s="23"/>
    </row>
    <row r="8686" spans="1:8" x14ac:dyDescent="0.25">
      <c r="A8686">
        <v>14393</v>
      </c>
      <c r="B8686" t="s">
        <v>11866</v>
      </c>
      <c r="D8686" s="23"/>
      <c r="E8686" t="s">
        <v>11867</v>
      </c>
      <c r="F8686" t="s">
        <v>1536</v>
      </c>
      <c r="G8686">
        <v>22661</v>
      </c>
      <c r="H8686" s="23"/>
    </row>
    <row r="8687" spans="1:8" x14ac:dyDescent="0.25">
      <c r="A8687">
        <v>5562</v>
      </c>
      <c r="B8687" t="s">
        <v>24232</v>
      </c>
      <c r="C8687" t="s">
        <v>24232</v>
      </c>
      <c r="D8687" s="23"/>
      <c r="E8687" t="s">
        <v>1385</v>
      </c>
      <c r="F8687" t="s">
        <v>1386</v>
      </c>
      <c r="G8687">
        <v>8623</v>
      </c>
      <c r="H8687" s="23"/>
    </row>
    <row r="8688" spans="1:8" x14ac:dyDescent="0.25">
      <c r="A8688">
        <v>8640</v>
      </c>
      <c r="B8688" t="s">
        <v>11868</v>
      </c>
      <c r="C8688" t="s">
        <v>11868</v>
      </c>
      <c r="D8688" s="23">
        <v>24631488000113</v>
      </c>
      <c r="E8688" t="s">
        <v>1422</v>
      </c>
      <c r="F8688" t="s">
        <v>1386</v>
      </c>
      <c r="G8688">
        <v>13150</v>
      </c>
      <c r="H8688" s="23">
        <v>162706600</v>
      </c>
    </row>
    <row r="8689" spans="1:8" x14ac:dyDescent="0.25">
      <c r="A8689">
        <v>1048</v>
      </c>
      <c r="B8689" t="s">
        <v>24233</v>
      </c>
      <c r="C8689" t="s">
        <v>24233</v>
      </c>
      <c r="D8689" s="23"/>
      <c r="E8689" t="s">
        <v>1812</v>
      </c>
      <c r="F8689" t="s">
        <v>1386</v>
      </c>
      <c r="G8689">
        <v>2324</v>
      </c>
      <c r="H8689" s="23"/>
    </row>
    <row r="8690" spans="1:8" x14ac:dyDescent="0.25">
      <c r="A8690">
        <v>3904</v>
      </c>
      <c r="B8690" t="s">
        <v>11869</v>
      </c>
      <c r="C8690" t="s">
        <v>11870</v>
      </c>
      <c r="D8690" s="23">
        <v>9159606000149</v>
      </c>
      <c r="E8690" t="s">
        <v>2047</v>
      </c>
      <c r="F8690" t="s">
        <v>1386</v>
      </c>
      <c r="G8690">
        <v>5180</v>
      </c>
      <c r="H8690" s="23">
        <v>160039150</v>
      </c>
    </row>
    <row r="8691" spans="1:8" x14ac:dyDescent="0.25">
      <c r="A8691">
        <v>9689</v>
      </c>
      <c r="B8691" t="s">
        <v>11871</v>
      </c>
      <c r="C8691" t="s">
        <v>11871</v>
      </c>
      <c r="D8691" s="23">
        <v>28224936000115</v>
      </c>
      <c r="E8691" t="s">
        <v>7105</v>
      </c>
      <c r="F8691" t="s">
        <v>1587</v>
      </c>
      <c r="G8691">
        <v>14387</v>
      </c>
      <c r="H8691" s="23">
        <v>247357529</v>
      </c>
    </row>
    <row r="8692" spans="1:8" x14ac:dyDescent="0.25">
      <c r="A8692">
        <v>9528</v>
      </c>
      <c r="B8692" t="s">
        <v>11872</v>
      </c>
      <c r="C8692" t="s">
        <v>11872</v>
      </c>
      <c r="D8692" s="23">
        <v>19252966000144</v>
      </c>
      <c r="E8692" t="s">
        <v>1732</v>
      </c>
      <c r="F8692" t="s">
        <v>1386</v>
      </c>
      <c r="G8692">
        <v>14223</v>
      </c>
      <c r="H8692" s="23">
        <v>162235518</v>
      </c>
    </row>
    <row r="8693" spans="1:8" x14ac:dyDescent="0.25">
      <c r="A8693">
        <v>11166</v>
      </c>
      <c r="B8693" t="s">
        <v>11873</v>
      </c>
      <c r="C8693" t="s">
        <v>11873</v>
      </c>
      <c r="D8693" s="23">
        <v>25287951000114</v>
      </c>
      <c r="E8693" t="s">
        <v>1906</v>
      </c>
      <c r="F8693" t="s">
        <v>1386</v>
      </c>
      <c r="G8693">
        <v>16975</v>
      </c>
      <c r="H8693" s="23">
        <v>162814224</v>
      </c>
    </row>
    <row r="8694" spans="1:8" x14ac:dyDescent="0.25">
      <c r="A8694">
        <v>6949</v>
      </c>
      <c r="B8694" t="s">
        <v>11874</v>
      </c>
      <c r="C8694" t="s">
        <v>11875</v>
      </c>
      <c r="D8694" s="23">
        <v>10983634000165</v>
      </c>
      <c r="E8694" t="s">
        <v>1385</v>
      </c>
      <c r="F8694" t="s">
        <v>1386</v>
      </c>
      <c r="G8694">
        <v>10906</v>
      </c>
      <c r="H8694" s="23">
        <v>161621155</v>
      </c>
    </row>
    <row r="8695" spans="1:8" x14ac:dyDescent="0.25">
      <c r="A8695">
        <v>8324</v>
      </c>
      <c r="B8695" t="s">
        <v>11876</v>
      </c>
      <c r="C8695" t="s">
        <v>11876</v>
      </c>
      <c r="D8695" s="23">
        <v>35465459000145</v>
      </c>
      <c r="E8695" t="s">
        <v>1430</v>
      </c>
      <c r="F8695" t="s">
        <v>1415</v>
      </c>
      <c r="G8695">
        <v>12588</v>
      </c>
      <c r="H8695" s="23">
        <v>16781163</v>
      </c>
    </row>
    <row r="8696" spans="1:8" x14ac:dyDescent="0.25">
      <c r="A8696">
        <v>13003</v>
      </c>
      <c r="B8696" t="s">
        <v>11877</v>
      </c>
      <c r="C8696" t="s">
        <v>11878</v>
      </c>
      <c r="D8696" s="23">
        <v>15012167000140</v>
      </c>
      <c r="E8696" t="s">
        <v>2148</v>
      </c>
      <c r="F8696" t="s">
        <v>1386</v>
      </c>
      <c r="G8696">
        <v>20073</v>
      </c>
      <c r="H8696" s="23" t="s">
        <v>1438</v>
      </c>
    </row>
    <row r="8697" spans="1:8" x14ac:dyDescent="0.25">
      <c r="A8697">
        <v>15829</v>
      </c>
      <c r="B8697" t="s">
        <v>24234</v>
      </c>
      <c r="D8697" s="23">
        <v>39432971000146</v>
      </c>
      <c r="E8697" t="s">
        <v>1675</v>
      </c>
      <c r="F8697" t="s">
        <v>1390</v>
      </c>
      <c r="G8697">
        <v>25165</v>
      </c>
      <c r="H8697" s="23">
        <v>664264342116</v>
      </c>
    </row>
    <row r="8698" spans="1:8" x14ac:dyDescent="0.25">
      <c r="A8698">
        <v>11189</v>
      </c>
      <c r="B8698" t="s">
        <v>11879</v>
      </c>
      <c r="C8698" t="s">
        <v>11879</v>
      </c>
      <c r="D8698" s="23">
        <v>26958567000169</v>
      </c>
      <c r="E8698" t="s">
        <v>1385</v>
      </c>
      <c r="F8698" t="s">
        <v>1386</v>
      </c>
      <c r="G8698">
        <v>17009</v>
      </c>
      <c r="H8698" s="23">
        <v>162873611</v>
      </c>
    </row>
    <row r="8699" spans="1:8" x14ac:dyDescent="0.25">
      <c r="A8699">
        <v>8940</v>
      </c>
      <c r="B8699" t="s">
        <v>24235</v>
      </c>
      <c r="C8699" t="s">
        <v>24235</v>
      </c>
      <c r="D8699" s="23"/>
      <c r="E8699" t="s">
        <v>1385</v>
      </c>
      <c r="F8699" t="s">
        <v>1386</v>
      </c>
      <c r="G8699">
        <v>13480</v>
      </c>
      <c r="H8699" s="23"/>
    </row>
    <row r="8700" spans="1:8" x14ac:dyDescent="0.25">
      <c r="A8700">
        <v>15812</v>
      </c>
      <c r="B8700" t="s">
        <v>24236</v>
      </c>
      <c r="C8700" t="s">
        <v>24237</v>
      </c>
      <c r="D8700" s="23">
        <v>49625070000124</v>
      </c>
      <c r="E8700" t="s">
        <v>1572</v>
      </c>
      <c r="F8700" t="s">
        <v>1386</v>
      </c>
      <c r="G8700">
        <v>25134</v>
      </c>
      <c r="H8700" s="23" t="s">
        <v>1438</v>
      </c>
    </row>
    <row r="8701" spans="1:8" x14ac:dyDescent="0.25">
      <c r="A8701">
        <v>6578</v>
      </c>
      <c r="B8701" t="s">
        <v>11880</v>
      </c>
      <c r="C8701" t="s">
        <v>11880</v>
      </c>
      <c r="D8701" s="23">
        <v>16565122000165</v>
      </c>
      <c r="E8701" t="s">
        <v>1385</v>
      </c>
      <c r="F8701" t="s">
        <v>1386</v>
      </c>
      <c r="G8701">
        <v>10112</v>
      </c>
      <c r="H8701" s="23">
        <v>162017235</v>
      </c>
    </row>
    <row r="8702" spans="1:8" x14ac:dyDescent="0.25">
      <c r="A8702">
        <v>11898</v>
      </c>
      <c r="B8702" t="s">
        <v>11881</v>
      </c>
      <c r="C8702" t="s">
        <v>11881</v>
      </c>
      <c r="D8702" s="23">
        <v>37770774000101</v>
      </c>
      <c r="E8702" t="s">
        <v>1805</v>
      </c>
      <c r="F8702" t="s">
        <v>1386</v>
      </c>
      <c r="G8702">
        <v>18287</v>
      </c>
      <c r="H8702" s="23">
        <v>163711941</v>
      </c>
    </row>
    <row r="8703" spans="1:8" x14ac:dyDescent="0.25">
      <c r="A8703">
        <v>14560</v>
      </c>
      <c r="B8703" t="s">
        <v>11882</v>
      </c>
      <c r="C8703" t="s">
        <v>11882</v>
      </c>
      <c r="D8703" s="23">
        <v>27937704000141</v>
      </c>
      <c r="E8703" t="s">
        <v>4094</v>
      </c>
      <c r="F8703" t="s">
        <v>1880</v>
      </c>
      <c r="G8703">
        <v>22925</v>
      </c>
      <c r="H8703" s="23">
        <v>107412373</v>
      </c>
    </row>
    <row r="8704" spans="1:8" x14ac:dyDescent="0.25">
      <c r="A8704">
        <v>8288</v>
      </c>
      <c r="B8704" t="s">
        <v>11883</v>
      </c>
      <c r="C8704" t="s">
        <v>11883</v>
      </c>
      <c r="D8704" s="23">
        <v>97550771000194</v>
      </c>
      <c r="E8704" t="s">
        <v>1385</v>
      </c>
      <c r="F8704" t="s">
        <v>1386</v>
      </c>
      <c r="G8704">
        <v>12556</v>
      </c>
      <c r="H8704" s="23">
        <v>161856276</v>
      </c>
    </row>
    <row r="8705" spans="1:8" x14ac:dyDescent="0.25">
      <c r="A8705">
        <v>11415</v>
      </c>
      <c r="B8705" t="s">
        <v>11884</v>
      </c>
      <c r="C8705" t="s">
        <v>11884</v>
      </c>
      <c r="D8705" s="23">
        <v>36382275000184</v>
      </c>
      <c r="E8705" t="s">
        <v>1409</v>
      </c>
      <c r="F8705" t="s">
        <v>1386</v>
      </c>
      <c r="G8705">
        <v>17341</v>
      </c>
      <c r="H8705" s="23">
        <v>163603880</v>
      </c>
    </row>
    <row r="8706" spans="1:8" x14ac:dyDescent="0.25">
      <c r="A8706">
        <v>15126</v>
      </c>
      <c r="B8706" t="s">
        <v>11885</v>
      </c>
      <c r="C8706" t="s">
        <v>11885</v>
      </c>
      <c r="D8706" s="23">
        <v>53718009000107</v>
      </c>
      <c r="E8706" t="s">
        <v>1422</v>
      </c>
      <c r="F8706" t="s">
        <v>1386</v>
      </c>
      <c r="G8706">
        <v>24023</v>
      </c>
      <c r="H8706" s="23">
        <v>164868801</v>
      </c>
    </row>
    <row r="8707" spans="1:8" x14ac:dyDescent="0.25">
      <c r="A8707">
        <v>1719</v>
      </c>
      <c r="B8707" t="s">
        <v>11886</v>
      </c>
      <c r="C8707" t="s">
        <v>11887</v>
      </c>
      <c r="D8707" s="23">
        <v>12152236000122</v>
      </c>
      <c r="E8707" t="s">
        <v>1409</v>
      </c>
      <c r="F8707" t="s">
        <v>1386</v>
      </c>
      <c r="G8707">
        <v>2995</v>
      </c>
      <c r="H8707" s="23">
        <v>161706118</v>
      </c>
    </row>
    <row r="8708" spans="1:8" x14ac:dyDescent="0.25">
      <c r="A8708">
        <v>9267</v>
      </c>
      <c r="B8708" t="s">
        <v>11888</v>
      </c>
      <c r="C8708" t="s">
        <v>11888</v>
      </c>
      <c r="D8708" s="23">
        <v>25058441000175</v>
      </c>
      <c r="E8708" t="s">
        <v>1572</v>
      </c>
      <c r="F8708" t="s">
        <v>1386</v>
      </c>
      <c r="G8708">
        <v>13759</v>
      </c>
      <c r="H8708" s="23">
        <v>162747098</v>
      </c>
    </row>
    <row r="8709" spans="1:8" x14ac:dyDescent="0.25">
      <c r="A8709">
        <v>7717</v>
      </c>
      <c r="B8709" t="s">
        <v>24238</v>
      </c>
      <c r="C8709" t="s">
        <v>24239</v>
      </c>
      <c r="D8709" s="23"/>
      <c r="E8709" t="s">
        <v>1530</v>
      </c>
      <c r="F8709" t="s">
        <v>1386</v>
      </c>
      <c r="G8709">
        <v>12036</v>
      </c>
      <c r="H8709" s="23"/>
    </row>
    <row r="8710" spans="1:8" x14ac:dyDescent="0.25">
      <c r="A8710">
        <v>9654</v>
      </c>
      <c r="B8710" t="s">
        <v>11889</v>
      </c>
      <c r="C8710" t="s">
        <v>11889</v>
      </c>
      <c r="D8710" s="23">
        <v>28383809000169</v>
      </c>
      <c r="E8710" t="s">
        <v>1732</v>
      </c>
      <c r="F8710" t="s">
        <v>1386</v>
      </c>
      <c r="G8710">
        <v>14351</v>
      </c>
      <c r="H8710" s="23">
        <v>162990227</v>
      </c>
    </row>
    <row r="8711" spans="1:8" x14ac:dyDescent="0.25">
      <c r="A8711">
        <v>4634</v>
      </c>
      <c r="B8711" t="s">
        <v>24240</v>
      </c>
      <c r="C8711" t="s">
        <v>24241</v>
      </c>
      <c r="D8711" s="23"/>
      <c r="E8711" t="s">
        <v>1422</v>
      </c>
      <c r="F8711" t="s">
        <v>1386</v>
      </c>
      <c r="G8711">
        <v>5724</v>
      </c>
      <c r="H8711" s="23"/>
    </row>
    <row r="8712" spans="1:8" x14ac:dyDescent="0.25">
      <c r="A8712">
        <v>8544</v>
      </c>
      <c r="B8712" t="s">
        <v>11890</v>
      </c>
      <c r="C8712" t="s">
        <v>11890</v>
      </c>
      <c r="D8712" s="23">
        <v>23799702000182</v>
      </c>
      <c r="E8712" t="s">
        <v>1572</v>
      </c>
      <c r="F8712" t="s">
        <v>1386</v>
      </c>
      <c r="G8712">
        <v>13046</v>
      </c>
      <c r="H8712" s="23">
        <v>162681640</v>
      </c>
    </row>
    <row r="8713" spans="1:8" x14ac:dyDescent="0.25">
      <c r="A8713">
        <v>8512</v>
      </c>
      <c r="B8713" t="s">
        <v>11891</v>
      </c>
      <c r="C8713" t="s">
        <v>11892</v>
      </c>
      <c r="D8713" s="23">
        <v>21042662000102</v>
      </c>
      <c r="E8713" t="s">
        <v>1500</v>
      </c>
      <c r="F8713" t="s">
        <v>1415</v>
      </c>
      <c r="G8713">
        <v>12997</v>
      </c>
      <c r="H8713" s="23">
        <v>59277220</v>
      </c>
    </row>
    <row r="8714" spans="1:8" x14ac:dyDescent="0.25">
      <c r="A8714">
        <v>4973</v>
      </c>
      <c r="B8714" t="s">
        <v>11893</v>
      </c>
      <c r="C8714" t="s">
        <v>11894</v>
      </c>
      <c r="D8714" s="23">
        <v>7739716000154</v>
      </c>
      <c r="E8714" t="s">
        <v>1385</v>
      </c>
      <c r="F8714" t="s">
        <v>1386</v>
      </c>
      <c r="G8714">
        <v>7999</v>
      </c>
      <c r="H8714" s="23">
        <v>161472346</v>
      </c>
    </row>
    <row r="8715" spans="1:8" x14ac:dyDescent="0.25">
      <c r="A8715">
        <v>9983</v>
      </c>
      <c r="B8715" t="s">
        <v>11895</v>
      </c>
      <c r="C8715" t="s">
        <v>11896</v>
      </c>
      <c r="D8715" s="23">
        <v>26904708000160</v>
      </c>
      <c r="E8715" t="s">
        <v>1541</v>
      </c>
      <c r="F8715" t="s">
        <v>1386</v>
      </c>
      <c r="G8715">
        <v>14749</v>
      </c>
      <c r="H8715" s="23">
        <v>162870442</v>
      </c>
    </row>
    <row r="8716" spans="1:8" x14ac:dyDescent="0.25">
      <c r="A8716">
        <v>8783</v>
      </c>
      <c r="B8716" t="s">
        <v>11897</v>
      </c>
      <c r="C8716" t="s">
        <v>11898</v>
      </c>
      <c r="D8716" s="23">
        <v>16823397000151</v>
      </c>
      <c r="E8716" t="s">
        <v>7460</v>
      </c>
      <c r="F8716" t="s">
        <v>1390</v>
      </c>
      <c r="G8716">
        <v>13276</v>
      </c>
      <c r="H8716" s="23">
        <v>260101481118</v>
      </c>
    </row>
    <row r="8717" spans="1:8" x14ac:dyDescent="0.25">
      <c r="A8717">
        <v>14559</v>
      </c>
      <c r="B8717" t="s">
        <v>11899</v>
      </c>
      <c r="C8717" t="s">
        <v>11900</v>
      </c>
      <c r="D8717" s="23">
        <v>6280265000177</v>
      </c>
      <c r="E8717" t="s">
        <v>1527</v>
      </c>
      <c r="F8717" t="s">
        <v>1386</v>
      </c>
      <c r="G8717">
        <v>22923</v>
      </c>
      <c r="H8717" s="23">
        <v>161428908</v>
      </c>
    </row>
    <row r="8718" spans="1:8" x14ac:dyDescent="0.25">
      <c r="A8718">
        <v>8064</v>
      </c>
      <c r="B8718" t="s">
        <v>11901</v>
      </c>
      <c r="C8718" t="s">
        <v>11902</v>
      </c>
      <c r="D8718" s="23">
        <v>44133718000121</v>
      </c>
      <c r="E8718" t="s">
        <v>1424</v>
      </c>
      <c r="F8718" t="s">
        <v>1390</v>
      </c>
      <c r="G8718">
        <v>12360</v>
      </c>
      <c r="H8718" s="23">
        <v>109356165110</v>
      </c>
    </row>
    <row r="8719" spans="1:8" x14ac:dyDescent="0.25">
      <c r="A8719">
        <v>2890</v>
      </c>
      <c r="B8719" t="s">
        <v>11903</v>
      </c>
      <c r="C8719" t="s">
        <v>11904</v>
      </c>
      <c r="D8719" s="23">
        <v>49396591000661</v>
      </c>
      <c r="E8719" t="s">
        <v>1507</v>
      </c>
      <c r="F8719" t="s">
        <v>1415</v>
      </c>
      <c r="G8719">
        <v>4166</v>
      </c>
      <c r="H8719" s="23">
        <v>39667715</v>
      </c>
    </row>
    <row r="8720" spans="1:8" x14ac:dyDescent="0.25">
      <c r="A8720">
        <v>2891</v>
      </c>
      <c r="B8720" t="s">
        <v>11903</v>
      </c>
      <c r="C8720" t="s">
        <v>11904</v>
      </c>
      <c r="D8720" s="23">
        <v>49396591000742</v>
      </c>
      <c r="E8720" t="s">
        <v>2167</v>
      </c>
      <c r="F8720" t="s">
        <v>1587</v>
      </c>
      <c r="G8720">
        <v>4167</v>
      </c>
      <c r="H8720" s="23" t="s">
        <v>11905</v>
      </c>
    </row>
    <row r="8721" spans="1:8" x14ac:dyDescent="0.25">
      <c r="A8721">
        <v>3267</v>
      </c>
      <c r="B8721" t="s">
        <v>11906</v>
      </c>
      <c r="C8721" t="s">
        <v>11907</v>
      </c>
      <c r="D8721" s="23">
        <v>70019625000180</v>
      </c>
      <c r="E8721" t="s">
        <v>1992</v>
      </c>
      <c r="F8721" t="s">
        <v>1587</v>
      </c>
      <c r="G8721">
        <v>4543</v>
      </c>
      <c r="H8721" s="23">
        <v>240886712</v>
      </c>
    </row>
    <row r="8722" spans="1:8" x14ac:dyDescent="0.25">
      <c r="A8722">
        <v>1640</v>
      </c>
      <c r="B8722" t="s">
        <v>11908</v>
      </c>
      <c r="C8722" t="s">
        <v>11909</v>
      </c>
      <c r="D8722" s="23">
        <v>11731097000129</v>
      </c>
      <c r="E8722" t="s">
        <v>2234</v>
      </c>
      <c r="F8722" t="s">
        <v>1390</v>
      </c>
      <c r="G8722">
        <v>2916</v>
      </c>
      <c r="H8722" s="23" t="s">
        <v>11910</v>
      </c>
    </row>
    <row r="8723" spans="1:8" x14ac:dyDescent="0.25">
      <c r="A8723">
        <v>4440</v>
      </c>
      <c r="B8723" t="s">
        <v>11911</v>
      </c>
      <c r="C8723" t="s">
        <v>11912</v>
      </c>
      <c r="D8723" s="23">
        <v>5652410000130</v>
      </c>
      <c r="E8723" t="s">
        <v>1976</v>
      </c>
      <c r="F8723" t="s">
        <v>1390</v>
      </c>
      <c r="G8723">
        <v>7030</v>
      </c>
      <c r="H8723" s="23">
        <v>353116229116</v>
      </c>
    </row>
    <row r="8724" spans="1:8" x14ac:dyDescent="0.25">
      <c r="A8724">
        <v>13116</v>
      </c>
      <c r="B8724" t="s">
        <v>11913</v>
      </c>
      <c r="C8724" t="s">
        <v>11913</v>
      </c>
      <c r="D8724" s="23">
        <v>16541382000109</v>
      </c>
      <c r="E8724" t="s">
        <v>1696</v>
      </c>
      <c r="F8724" t="s">
        <v>1386</v>
      </c>
      <c r="G8724">
        <v>20279</v>
      </c>
      <c r="H8724" s="23">
        <v>162012810</v>
      </c>
    </row>
    <row r="8725" spans="1:8" x14ac:dyDescent="0.25">
      <c r="A8725">
        <v>15816</v>
      </c>
      <c r="B8725" t="s">
        <v>24242</v>
      </c>
      <c r="C8725" t="s">
        <v>24242</v>
      </c>
      <c r="D8725" s="23"/>
      <c r="E8725" t="s">
        <v>2005</v>
      </c>
      <c r="F8725" t="s">
        <v>1386</v>
      </c>
      <c r="G8725">
        <v>25141</v>
      </c>
      <c r="H8725" s="23"/>
    </row>
    <row r="8726" spans="1:8" x14ac:dyDescent="0.25">
      <c r="A8726">
        <v>11488</v>
      </c>
      <c r="B8726" t="s">
        <v>11914</v>
      </c>
      <c r="C8726" t="s">
        <v>11915</v>
      </c>
      <c r="D8726" s="23">
        <v>18923365000153</v>
      </c>
      <c r="E8726" t="s">
        <v>1422</v>
      </c>
      <c r="F8726" t="s">
        <v>1386</v>
      </c>
      <c r="G8726">
        <v>17430</v>
      </c>
      <c r="H8726" s="23">
        <v>162203004</v>
      </c>
    </row>
    <row r="8727" spans="1:8" x14ac:dyDescent="0.25">
      <c r="A8727">
        <v>15472</v>
      </c>
      <c r="B8727" t="s">
        <v>24243</v>
      </c>
      <c r="C8727" t="s">
        <v>24244</v>
      </c>
      <c r="D8727" s="23"/>
      <c r="E8727" t="s">
        <v>1422</v>
      </c>
      <c r="F8727" t="s">
        <v>1386</v>
      </c>
      <c r="G8727">
        <v>22485</v>
      </c>
      <c r="H8727" s="23"/>
    </row>
    <row r="8728" spans="1:8" x14ac:dyDescent="0.25">
      <c r="A8728">
        <v>1779</v>
      </c>
      <c r="B8728" t="s">
        <v>11916</v>
      </c>
      <c r="C8728" t="s">
        <v>11917</v>
      </c>
      <c r="D8728" s="23">
        <v>12664465000126</v>
      </c>
      <c r="E8728" t="s">
        <v>1527</v>
      </c>
      <c r="F8728" t="s">
        <v>1386</v>
      </c>
      <c r="G8728">
        <v>3055</v>
      </c>
      <c r="H8728" s="23" t="s">
        <v>11918</v>
      </c>
    </row>
    <row r="8729" spans="1:8" x14ac:dyDescent="0.25">
      <c r="A8729">
        <v>13229</v>
      </c>
      <c r="B8729" t="s">
        <v>11919</v>
      </c>
      <c r="C8729" t="s">
        <v>11919</v>
      </c>
      <c r="D8729" s="23">
        <v>37501358000108</v>
      </c>
      <c r="E8729" t="s">
        <v>1409</v>
      </c>
      <c r="F8729" t="s">
        <v>1386</v>
      </c>
      <c r="G8729">
        <v>20428</v>
      </c>
      <c r="H8729" s="23">
        <v>163683557</v>
      </c>
    </row>
    <row r="8730" spans="1:8" x14ac:dyDescent="0.25">
      <c r="A8730">
        <v>15130</v>
      </c>
      <c r="B8730" t="s">
        <v>11920</v>
      </c>
      <c r="C8730" t="s">
        <v>11920</v>
      </c>
      <c r="D8730" s="23">
        <v>40901751000101</v>
      </c>
      <c r="E8730" t="s">
        <v>1541</v>
      </c>
      <c r="F8730" t="s">
        <v>1386</v>
      </c>
      <c r="G8730">
        <v>24033</v>
      </c>
      <c r="H8730" s="23">
        <v>163906327</v>
      </c>
    </row>
    <row r="8731" spans="1:8" x14ac:dyDescent="0.25">
      <c r="A8731">
        <v>12365</v>
      </c>
      <c r="B8731" t="s">
        <v>11921</v>
      </c>
      <c r="C8731" t="s">
        <v>11922</v>
      </c>
      <c r="D8731" s="23">
        <v>14686435000146</v>
      </c>
      <c r="E8731" t="s">
        <v>1572</v>
      </c>
      <c r="F8731" t="s">
        <v>1386</v>
      </c>
      <c r="G8731">
        <v>18967</v>
      </c>
      <c r="H8731" s="23">
        <v>162010109</v>
      </c>
    </row>
    <row r="8732" spans="1:8" x14ac:dyDescent="0.25">
      <c r="A8732">
        <v>15496</v>
      </c>
      <c r="B8732" t="s">
        <v>24245</v>
      </c>
      <c r="C8732" t="s">
        <v>24245</v>
      </c>
      <c r="D8732" s="23"/>
      <c r="E8732" t="s">
        <v>1422</v>
      </c>
      <c r="F8732" t="s">
        <v>1386</v>
      </c>
      <c r="G8732">
        <v>24700</v>
      </c>
      <c r="H8732" s="23"/>
    </row>
    <row r="8733" spans="1:8" x14ac:dyDescent="0.25">
      <c r="A8733">
        <v>14012</v>
      </c>
      <c r="B8733" t="s">
        <v>11923</v>
      </c>
      <c r="C8733" t="s">
        <v>11924</v>
      </c>
      <c r="D8733" s="23">
        <v>25116840000145</v>
      </c>
      <c r="E8733" t="s">
        <v>1430</v>
      </c>
      <c r="F8733" t="s">
        <v>1415</v>
      </c>
      <c r="G8733">
        <v>21808</v>
      </c>
      <c r="H8733" s="23">
        <v>67922600</v>
      </c>
    </row>
    <row r="8734" spans="1:8" x14ac:dyDescent="0.25">
      <c r="A8734">
        <v>15207</v>
      </c>
      <c r="B8734" t="s">
        <v>24246</v>
      </c>
      <c r="C8734" t="s">
        <v>24247</v>
      </c>
      <c r="D8734" s="23"/>
      <c r="E8734" t="s">
        <v>1422</v>
      </c>
      <c r="F8734" t="s">
        <v>1386</v>
      </c>
      <c r="G8734">
        <v>12897</v>
      </c>
      <c r="H8734" s="23"/>
    </row>
    <row r="8735" spans="1:8" x14ac:dyDescent="0.25">
      <c r="A8735">
        <v>1284</v>
      </c>
      <c r="B8735" t="s">
        <v>11925</v>
      </c>
      <c r="C8735" t="s">
        <v>11926</v>
      </c>
      <c r="D8735" s="23">
        <v>10389312000192</v>
      </c>
      <c r="E8735" t="s">
        <v>11927</v>
      </c>
      <c r="F8735" t="s">
        <v>1415</v>
      </c>
      <c r="G8735">
        <v>2560</v>
      </c>
      <c r="H8735" s="23">
        <v>37140124</v>
      </c>
    </row>
    <row r="8736" spans="1:8" x14ac:dyDescent="0.25">
      <c r="A8736">
        <v>6944</v>
      </c>
      <c r="B8736" t="s">
        <v>24248</v>
      </c>
      <c r="C8736" t="s">
        <v>24244</v>
      </c>
      <c r="D8736" s="23"/>
      <c r="E8736" t="s">
        <v>1422</v>
      </c>
      <c r="F8736" t="s">
        <v>1386</v>
      </c>
      <c r="G8736">
        <v>10533</v>
      </c>
      <c r="H8736" s="23"/>
    </row>
    <row r="8737" spans="1:8" x14ac:dyDescent="0.25">
      <c r="A8737">
        <v>12347</v>
      </c>
      <c r="B8737" t="s">
        <v>11928</v>
      </c>
      <c r="C8737" t="s">
        <v>11928</v>
      </c>
      <c r="D8737" s="23">
        <v>36221271000114</v>
      </c>
      <c r="E8737" t="s">
        <v>1409</v>
      </c>
      <c r="F8737" t="s">
        <v>1386</v>
      </c>
      <c r="G8737">
        <v>18948</v>
      </c>
      <c r="H8737" s="23">
        <v>163592438</v>
      </c>
    </row>
    <row r="8738" spans="1:8" x14ac:dyDescent="0.25">
      <c r="A8738">
        <v>8576</v>
      </c>
      <c r="B8738" t="s">
        <v>24249</v>
      </c>
      <c r="C8738" t="s">
        <v>24249</v>
      </c>
      <c r="D8738" s="23"/>
      <c r="E8738" t="s">
        <v>1422</v>
      </c>
      <c r="F8738" t="s">
        <v>1386</v>
      </c>
      <c r="G8738">
        <v>13078</v>
      </c>
      <c r="H8738" s="23"/>
    </row>
    <row r="8739" spans="1:8" x14ac:dyDescent="0.25">
      <c r="A8739">
        <v>14909</v>
      </c>
      <c r="B8739" t="s">
        <v>24250</v>
      </c>
      <c r="C8739" t="s">
        <v>24251</v>
      </c>
      <c r="D8739" s="23"/>
      <c r="E8739" t="s">
        <v>1422</v>
      </c>
      <c r="F8739" t="s">
        <v>1386</v>
      </c>
      <c r="G8739">
        <v>22715</v>
      </c>
      <c r="H8739" s="23"/>
    </row>
    <row r="8740" spans="1:8" x14ac:dyDescent="0.25">
      <c r="A8740">
        <v>13107</v>
      </c>
      <c r="B8740" t="s">
        <v>24252</v>
      </c>
      <c r="C8740" t="s">
        <v>24244</v>
      </c>
      <c r="D8740" s="23"/>
      <c r="E8740" t="s">
        <v>1422</v>
      </c>
      <c r="F8740" t="s">
        <v>1386</v>
      </c>
      <c r="G8740">
        <v>9338</v>
      </c>
      <c r="H8740" s="23"/>
    </row>
    <row r="8741" spans="1:8" x14ac:dyDescent="0.25">
      <c r="A8741">
        <v>12225</v>
      </c>
      <c r="B8741" t="s">
        <v>11929</v>
      </c>
      <c r="C8741" t="s">
        <v>11930</v>
      </c>
      <c r="D8741" s="23">
        <v>22090263000171</v>
      </c>
      <c r="E8741" t="s">
        <v>1385</v>
      </c>
      <c r="F8741" t="s">
        <v>1386</v>
      </c>
      <c r="G8741">
        <v>18819</v>
      </c>
      <c r="H8741" s="23" t="s">
        <v>1438</v>
      </c>
    </row>
    <row r="8742" spans="1:8" x14ac:dyDescent="0.25">
      <c r="A8742">
        <v>10118</v>
      </c>
      <c r="B8742" t="s">
        <v>11931</v>
      </c>
      <c r="C8742" t="s">
        <v>11931</v>
      </c>
      <c r="D8742" s="23">
        <v>7800926000100</v>
      </c>
      <c r="E8742" t="s">
        <v>1510</v>
      </c>
      <c r="F8742" t="s">
        <v>1386</v>
      </c>
      <c r="G8742">
        <v>15058</v>
      </c>
      <c r="H8742" s="23">
        <v>161475736</v>
      </c>
    </row>
    <row r="8743" spans="1:8" x14ac:dyDescent="0.25">
      <c r="A8743">
        <v>2569</v>
      </c>
      <c r="B8743" t="s">
        <v>11932</v>
      </c>
      <c r="C8743" t="s">
        <v>11933</v>
      </c>
      <c r="D8743" s="23">
        <v>3693617000128</v>
      </c>
      <c r="E8743" t="s">
        <v>1510</v>
      </c>
      <c r="F8743" t="s">
        <v>1386</v>
      </c>
      <c r="G8743">
        <v>3845</v>
      </c>
      <c r="H8743" s="23">
        <v>161273459</v>
      </c>
    </row>
    <row r="8744" spans="1:8" x14ac:dyDescent="0.25">
      <c r="A8744">
        <v>4712</v>
      </c>
      <c r="B8744" t="s">
        <v>24253</v>
      </c>
      <c r="C8744" t="s">
        <v>24253</v>
      </c>
      <c r="D8744" s="23"/>
      <c r="E8744" t="s">
        <v>1422</v>
      </c>
      <c r="F8744" t="s">
        <v>1386</v>
      </c>
      <c r="G8744">
        <v>7283</v>
      </c>
      <c r="H8744" s="23"/>
    </row>
    <row r="8745" spans="1:8" x14ac:dyDescent="0.25">
      <c r="A8745">
        <v>7907</v>
      </c>
      <c r="B8745" t="s">
        <v>11934</v>
      </c>
      <c r="C8745" t="s">
        <v>11935</v>
      </c>
      <c r="D8745" s="23">
        <v>5626870000194</v>
      </c>
      <c r="E8745" t="s">
        <v>1742</v>
      </c>
      <c r="F8745" t="s">
        <v>1386</v>
      </c>
      <c r="G8745">
        <v>12219</v>
      </c>
      <c r="H8745" s="23">
        <v>161438784</v>
      </c>
    </row>
    <row r="8746" spans="1:8" x14ac:dyDescent="0.25">
      <c r="A8746">
        <v>13999</v>
      </c>
      <c r="B8746" t="s">
        <v>11936</v>
      </c>
      <c r="C8746" t="s">
        <v>11936</v>
      </c>
      <c r="D8746" s="23">
        <v>29735247000138</v>
      </c>
      <c r="E8746" t="s">
        <v>1452</v>
      </c>
      <c r="F8746" t="s">
        <v>1386</v>
      </c>
      <c r="G8746">
        <v>21798</v>
      </c>
      <c r="H8746" s="23">
        <v>163108455</v>
      </c>
    </row>
    <row r="8747" spans="1:8" x14ac:dyDescent="0.25">
      <c r="A8747">
        <v>3932</v>
      </c>
      <c r="B8747" t="s">
        <v>11937</v>
      </c>
      <c r="C8747" t="s">
        <v>11938</v>
      </c>
      <c r="D8747" s="23">
        <v>9235345000107</v>
      </c>
      <c r="E8747" t="s">
        <v>1452</v>
      </c>
      <c r="F8747" t="s">
        <v>1386</v>
      </c>
      <c r="G8747">
        <v>5208</v>
      </c>
      <c r="H8747" s="23">
        <v>161546676</v>
      </c>
    </row>
    <row r="8748" spans="1:8" x14ac:dyDescent="0.25">
      <c r="A8748">
        <v>6458</v>
      </c>
      <c r="B8748" t="s">
        <v>11939</v>
      </c>
      <c r="C8748" t="s">
        <v>11939</v>
      </c>
      <c r="D8748" s="23">
        <v>19367584000166</v>
      </c>
      <c r="E8748" t="s">
        <v>2334</v>
      </c>
      <c r="F8748" t="s">
        <v>1386</v>
      </c>
      <c r="G8748">
        <v>9999</v>
      </c>
      <c r="H8748" s="23">
        <v>162247427</v>
      </c>
    </row>
    <row r="8749" spans="1:8" x14ac:dyDescent="0.25">
      <c r="A8749">
        <v>8118</v>
      </c>
      <c r="B8749" t="s">
        <v>11940</v>
      </c>
      <c r="C8749" t="s">
        <v>11940</v>
      </c>
      <c r="D8749" s="23">
        <v>19313650000115</v>
      </c>
      <c r="E8749" t="s">
        <v>1452</v>
      </c>
      <c r="F8749" t="s">
        <v>1386</v>
      </c>
      <c r="G8749">
        <v>12403</v>
      </c>
      <c r="H8749" s="23">
        <v>162244177</v>
      </c>
    </row>
    <row r="8750" spans="1:8" x14ac:dyDescent="0.25">
      <c r="A8750">
        <v>10614</v>
      </c>
      <c r="B8750" t="s">
        <v>11941</v>
      </c>
      <c r="C8750" t="s">
        <v>11941</v>
      </c>
      <c r="D8750" s="23">
        <v>8344335000139</v>
      </c>
      <c r="E8750" t="s">
        <v>1385</v>
      </c>
      <c r="F8750" t="s">
        <v>1386</v>
      </c>
      <c r="G8750">
        <v>15987</v>
      </c>
      <c r="H8750" s="23">
        <v>160193702</v>
      </c>
    </row>
    <row r="8751" spans="1:8" x14ac:dyDescent="0.25">
      <c r="A8751">
        <v>2887</v>
      </c>
      <c r="B8751" t="s">
        <v>11942</v>
      </c>
      <c r="C8751" t="s">
        <v>11943</v>
      </c>
      <c r="D8751" s="23">
        <v>4929284000156</v>
      </c>
      <c r="E8751" t="s">
        <v>7883</v>
      </c>
      <c r="F8751" t="s">
        <v>1386</v>
      </c>
      <c r="G8751">
        <v>4163</v>
      </c>
      <c r="H8751" s="23">
        <v>161348270</v>
      </c>
    </row>
    <row r="8752" spans="1:8" x14ac:dyDescent="0.25">
      <c r="A8752">
        <v>3943</v>
      </c>
      <c r="B8752" t="s">
        <v>11944</v>
      </c>
      <c r="C8752" t="s">
        <v>11945</v>
      </c>
      <c r="D8752" s="23">
        <v>9256623000102</v>
      </c>
      <c r="E8752" t="s">
        <v>1744</v>
      </c>
      <c r="F8752" t="s">
        <v>1386</v>
      </c>
      <c r="G8752">
        <v>5219</v>
      </c>
      <c r="H8752" s="23">
        <v>161568998</v>
      </c>
    </row>
    <row r="8753" spans="1:8" x14ac:dyDescent="0.25">
      <c r="A8753">
        <v>8788</v>
      </c>
      <c r="B8753" t="s">
        <v>24254</v>
      </c>
      <c r="C8753" t="s">
        <v>24255</v>
      </c>
      <c r="D8753" s="23"/>
      <c r="E8753" t="s">
        <v>1422</v>
      </c>
      <c r="F8753" t="s">
        <v>1386</v>
      </c>
      <c r="G8753">
        <v>13063</v>
      </c>
      <c r="H8753" s="23"/>
    </row>
    <row r="8754" spans="1:8" x14ac:dyDescent="0.25">
      <c r="A8754">
        <v>5243</v>
      </c>
      <c r="B8754" t="s">
        <v>24256</v>
      </c>
      <c r="C8754" t="s">
        <v>24256</v>
      </c>
      <c r="D8754" s="23"/>
      <c r="E8754" t="s">
        <v>2050</v>
      </c>
      <c r="F8754" t="s">
        <v>1386</v>
      </c>
      <c r="G8754">
        <v>8281</v>
      </c>
      <c r="H8754" s="23"/>
    </row>
    <row r="8755" spans="1:8" x14ac:dyDescent="0.25">
      <c r="A8755">
        <v>3202</v>
      </c>
      <c r="B8755" t="s">
        <v>11946</v>
      </c>
      <c r="C8755" t="s">
        <v>11945</v>
      </c>
      <c r="D8755" s="23">
        <v>6265291000126</v>
      </c>
      <c r="E8755" t="s">
        <v>1385</v>
      </c>
      <c r="F8755" t="s">
        <v>1386</v>
      </c>
      <c r="G8755">
        <v>4478</v>
      </c>
      <c r="H8755" s="23">
        <v>161420621</v>
      </c>
    </row>
    <row r="8756" spans="1:8" x14ac:dyDescent="0.25">
      <c r="A8756">
        <v>1227</v>
      </c>
      <c r="B8756" t="s">
        <v>24257</v>
      </c>
      <c r="C8756" t="s">
        <v>24257</v>
      </c>
      <c r="D8756" s="23"/>
      <c r="E8756" t="s">
        <v>1541</v>
      </c>
      <c r="F8756" t="s">
        <v>1386</v>
      </c>
      <c r="G8756">
        <v>2503</v>
      </c>
      <c r="H8756" s="23"/>
    </row>
    <row r="8757" spans="1:8" x14ac:dyDescent="0.25">
      <c r="A8757">
        <v>7689</v>
      </c>
      <c r="B8757" t="s">
        <v>11947</v>
      </c>
      <c r="C8757" t="s">
        <v>11947</v>
      </c>
      <c r="D8757" s="23">
        <v>11233860000191</v>
      </c>
      <c r="E8757" t="s">
        <v>1700</v>
      </c>
      <c r="F8757" t="s">
        <v>1386</v>
      </c>
      <c r="G8757">
        <v>12009</v>
      </c>
      <c r="H8757" s="23">
        <v>161634621</v>
      </c>
    </row>
    <row r="8758" spans="1:8" x14ac:dyDescent="0.25">
      <c r="A8758">
        <v>1508</v>
      </c>
      <c r="B8758" t="s">
        <v>11948</v>
      </c>
      <c r="C8758" t="s">
        <v>11945</v>
      </c>
      <c r="D8758" s="23">
        <v>11050359000190</v>
      </c>
      <c r="E8758" t="s">
        <v>1385</v>
      </c>
      <c r="F8758" t="s">
        <v>1386</v>
      </c>
      <c r="G8758">
        <v>2784</v>
      </c>
      <c r="H8758" s="23">
        <v>161623697</v>
      </c>
    </row>
    <row r="8759" spans="1:8" x14ac:dyDescent="0.25">
      <c r="A8759">
        <v>530</v>
      </c>
      <c r="B8759" t="s">
        <v>24258</v>
      </c>
      <c r="C8759" t="s">
        <v>24258</v>
      </c>
      <c r="D8759" s="23"/>
      <c r="E8759" t="s">
        <v>1422</v>
      </c>
      <c r="F8759" t="s">
        <v>1386</v>
      </c>
      <c r="G8759">
        <v>1806</v>
      </c>
      <c r="H8759" s="23"/>
    </row>
    <row r="8760" spans="1:8" x14ac:dyDescent="0.25">
      <c r="A8760">
        <v>9418</v>
      </c>
      <c r="B8760" t="s">
        <v>11949</v>
      </c>
      <c r="C8760" t="s">
        <v>11949</v>
      </c>
      <c r="D8760" s="23">
        <v>19012048000148</v>
      </c>
      <c r="E8760" t="s">
        <v>1385</v>
      </c>
      <c r="F8760" t="s">
        <v>1386</v>
      </c>
      <c r="G8760">
        <v>13897</v>
      </c>
      <c r="H8760" s="23">
        <v>162213271</v>
      </c>
    </row>
    <row r="8761" spans="1:8" x14ac:dyDescent="0.25">
      <c r="A8761">
        <v>8195</v>
      </c>
      <c r="B8761" t="s">
        <v>24259</v>
      </c>
      <c r="C8761" t="s">
        <v>24259</v>
      </c>
      <c r="D8761" s="23"/>
      <c r="E8761" t="s">
        <v>10191</v>
      </c>
      <c r="F8761" t="s">
        <v>1415</v>
      </c>
      <c r="G8761">
        <v>12464</v>
      </c>
      <c r="H8761" s="23"/>
    </row>
    <row r="8762" spans="1:8" x14ac:dyDescent="0.25">
      <c r="A8762">
        <v>12980</v>
      </c>
      <c r="B8762" t="s">
        <v>11950</v>
      </c>
      <c r="C8762" t="s">
        <v>11950</v>
      </c>
      <c r="D8762" s="23">
        <v>34531361000186</v>
      </c>
      <c r="E8762" t="s">
        <v>1385</v>
      </c>
      <c r="F8762" t="s">
        <v>1386</v>
      </c>
      <c r="G8762">
        <v>20024</v>
      </c>
      <c r="H8762" s="23">
        <v>163465630</v>
      </c>
    </row>
    <row r="8763" spans="1:8" x14ac:dyDescent="0.25">
      <c r="A8763">
        <v>11388</v>
      </c>
      <c r="B8763" t="s">
        <v>11951</v>
      </c>
      <c r="C8763" t="s">
        <v>11951</v>
      </c>
      <c r="D8763" s="23">
        <v>17970110000189</v>
      </c>
      <c r="E8763" t="s">
        <v>1385</v>
      </c>
      <c r="F8763" t="s">
        <v>1386</v>
      </c>
      <c r="G8763">
        <v>17301</v>
      </c>
      <c r="H8763" s="23">
        <v>162127723</v>
      </c>
    </row>
    <row r="8764" spans="1:8" x14ac:dyDescent="0.25">
      <c r="A8764">
        <v>11785</v>
      </c>
      <c r="B8764" t="s">
        <v>11952</v>
      </c>
      <c r="C8764" t="s">
        <v>11952</v>
      </c>
      <c r="D8764" s="23">
        <v>33669115000122</v>
      </c>
      <c r="E8764" t="s">
        <v>1385</v>
      </c>
      <c r="F8764" t="s">
        <v>1386</v>
      </c>
      <c r="G8764">
        <v>18080</v>
      </c>
      <c r="H8764" s="23">
        <v>163405522</v>
      </c>
    </row>
    <row r="8765" spans="1:8" x14ac:dyDescent="0.25">
      <c r="A8765">
        <v>12100</v>
      </c>
      <c r="B8765" t="s">
        <v>11953</v>
      </c>
      <c r="C8765" t="s">
        <v>11953</v>
      </c>
      <c r="D8765" s="23">
        <v>18274247000161</v>
      </c>
      <c r="E8765" t="s">
        <v>1732</v>
      </c>
      <c r="F8765" t="s">
        <v>1386</v>
      </c>
      <c r="G8765">
        <v>18671</v>
      </c>
      <c r="H8765" s="23">
        <v>162156014</v>
      </c>
    </row>
    <row r="8766" spans="1:8" x14ac:dyDescent="0.25">
      <c r="A8766">
        <v>1671</v>
      </c>
      <c r="B8766" t="s">
        <v>11954</v>
      </c>
      <c r="C8766" t="s">
        <v>11955</v>
      </c>
      <c r="D8766" s="23">
        <v>11924122000190</v>
      </c>
      <c r="E8766" t="s">
        <v>1921</v>
      </c>
      <c r="F8766" t="s">
        <v>1386</v>
      </c>
      <c r="G8766">
        <v>2947</v>
      </c>
      <c r="H8766" s="23" t="s">
        <v>11956</v>
      </c>
    </row>
    <row r="8767" spans="1:8" x14ac:dyDescent="0.25">
      <c r="A8767">
        <v>11075</v>
      </c>
      <c r="B8767" t="s">
        <v>11957</v>
      </c>
      <c r="C8767" t="s">
        <v>11957</v>
      </c>
      <c r="D8767" s="23">
        <v>28770569000155</v>
      </c>
      <c r="E8767" t="s">
        <v>1409</v>
      </c>
      <c r="F8767" t="s">
        <v>1386</v>
      </c>
      <c r="G8767">
        <v>16877</v>
      </c>
      <c r="H8767" s="23">
        <v>163037302</v>
      </c>
    </row>
    <row r="8768" spans="1:8" x14ac:dyDescent="0.25">
      <c r="A8768">
        <v>7576</v>
      </c>
      <c r="B8768" t="s">
        <v>11958</v>
      </c>
      <c r="C8768" t="s">
        <v>11958</v>
      </c>
      <c r="D8768" s="23">
        <v>15309667000148</v>
      </c>
      <c r="E8768" t="s">
        <v>1700</v>
      </c>
      <c r="F8768" t="s">
        <v>1386</v>
      </c>
      <c r="G8768">
        <v>11607</v>
      </c>
      <c r="H8768" s="23">
        <v>161983235</v>
      </c>
    </row>
    <row r="8769" spans="1:8" x14ac:dyDescent="0.25">
      <c r="A8769">
        <v>15471</v>
      </c>
      <c r="B8769" t="s">
        <v>24260</v>
      </c>
      <c r="C8769" t="s">
        <v>24261</v>
      </c>
      <c r="D8769" s="23"/>
      <c r="E8769" t="s">
        <v>1422</v>
      </c>
      <c r="F8769" t="s">
        <v>1386</v>
      </c>
      <c r="G8769">
        <v>19472</v>
      </c>
      <c r="H8769" s="23"/>
    </row>
    <row r="8770" spans="1:8" x14ac:dyDescent="0.25">
      <c r="A8770">
        <v>1993</v>
      </c>
      <c r="B8770" t="s">
        <v>11959</v>
      </c>
      <c r="C8770" t="s">
        <v>11960</v>
      </c>
      <c r="D8770" s="23">
        <v>1520166000100</v>
      </c>
      <c r="E8770" t="s">
        <v>1533</v>
      </c>
      <c r="F8770" t="s">
        <v>1386</v>
      </c>
      <c r="G8770">
        <v>3269</v>
      </c>
      <c r="H8770" s="23">
        <v>161139434</v>
      </c>
    </row>
    <row r="8771" spans="1:8" x14ac:dyDescent="0.25">
      <c r="A8771">
        <v>1748</v>
      </c>
      <c r="B8771" t="s">
        <v>11961</v>
      </c>
      <c r="C8771" t="s">
        <v>11962</v>
      </c>
      <c r="D8771" s="23">
        <v>12371916000137</v>
      </c>
      <c r="E8771" t="s">
        <v>2454</v>
      </c>
      <c r="F8771" t="s">
        <v>1386</v>
      </c>
      <c r="G8771">
        <v>3024</v>
      </c>
      <c r="H8771" s="23">
        <v>161736335</v>
      </c>
    </row>
    <row r="8772" spans="1:8" x14ac:dyDescent="0.25">
      <c r="A8772">
        <v>1582</v>
      </c>
      <c r="B8772" t="s">
        <v>11963</v>
      </c>
      <c r="C8772" t="s">
        <v>11964</v>
      </c>
      <c r="D8772" s="23">
        <v>11412724000169</v>
      </c>
      <c r="E8772" t="s">
        <v>1792</v>
      </c>
      <c r="F8772" t="s">
        <v>1386</v>
      </c>
      <c r="G8772">
        <v>2858</v>
      </c>
      <c r="H8772" s="23" t="s">
        <v>11965</v>
      </c>
    </row>
    <row r="8773" spans="1:8" x14ac:dyDescent="0.25">
      <c r="A8773">
        <v>15653</v>
      </c>
      <c r="B8773" t="s">
        <v>24262</v>
      </c>
      <c r="C8773" t="s">
        <v>24263</v>
      </c>
      <c r="D8773" s="23"/>
      <c r="E8773" t="s">
        <v>1422</v>
      </c>
      <c r="F8773" t="s">
        <v>1386</v>
      </c>
      <c r="G8773">
        <v>24118</v>
      </c>
      <c r="H8773" s="23"/>
    </row>
    <row r="8774" spans="1:8" x14ac:dyDescent="0.25">
      <c r="A8774">
        <v>1150</v>
      </c>
      <c r="B8774" t="s">
        <v>24264</v>
      </c>
      <c r="C8774" t="s">
        <v>24264</v>
      </c>
      <c r="D8774" s="23"/>
      <c r="E8774" t="s">
        <v>1385</v>
      </c>
      <c r="F8774" t="s">
        <v>1386</v>
      </c>
      <c r="G8774">
        <v>2426</v>
      </c>
      <c r="H8774" s="23"/>
    </row>
    <row r="8775" spans="1:8" x14ac:dyDescent="0.25">
      <c r="A8775">
        <v>5276</v>
      </c>
      <c r="B8775" t="s">
        <v>24265</v>
      </c>
      <c r="C8775" t="s">
        <v>24265</v>
      </c>
      <c r="D8775" s="23"/>
      <c r="E8775" t="s">
        <v>1583</v>
      </c>
      <c r="F8775" t="s">
        <v>1386</v>
      </c>
      <c r="G8775">
        <v>8318</v>
      </c>
      <c r="H8775" s="23"/>
    </row>
    <row r="8776" spans="1:8" x14ac:dyDescent="0.25">
      <c r="A8776">
        <v>9674</v>
      </c>
      <c r="B8776" t="s">
        <v>11966</v>
      </c>
      <c r="C8776" t="s">
        <v>11966</v>
      </c>
      <c r="D8776" s="23">
        <v>28552520000126</v>
      </c>
      <c r="E8776" t="s">
        <v>11967</v>
      </c>
      <c r="F8776" t="s">
        <v>1427</v>
      </c>
      <c r="G8776">
        <v>14372</v>
      </c>
      <c r="H8776" s="23">
        <v>155760513</v>
      </c>
    </row>
    <row r="8777" spans="1:8" x14ac:dyDescent="0.25">
      <c r="A8777">
        <v>15352</v>
      </c>
      <c r="B8777" t="s">
        <v>11968</v>
      </c>
      <c r="C8777" t="s">
        <v>11969</v>
      </c>
      <c r="D8777" s="23">
        <v>48036597000150</v>
      </c>
      <c r="E8777" t="s">
        <v>1385</v>
      </c>
      <c r="F8777" t="s">
        <v>1386</v>
      </c>
      <c r="G8777">
        <v>24509</v>
      </c>
      <c r="H8777" s="23" t="s">
        <v>1438</v>
      </c>
    </row>
    <row r="8778" spans="1:8" x14ac:dyDescent="0.25">
      <c r="A8778">
        <v>10453</v>
      </c>
      <c r="B8778" t="s">
        <v>24266</v>
      </c>
      <c r="C8778" t="s">
        <v>24266</v>
      </c>
      <c r="D8778" s="23"/>
      <c r="E8778" t="s">
        <v>2862</v>
      </c>
      <c r="F8778" t="s">
        <v>1386</v>
      </c>
      <c r="G8778">
        <v>15778</v>
      </c>
      <c r="H8778" s="23"/>
    </row>
    <row r="8779" spans="1:8" x14ac:dyDescent="0.25">
      <c r="A8779">
        <v>8898</v>
      </c>
      <c r="B8779" t="s">
        <v>11970</v>
      </c>
      <c r="C8779" t="s">
        <v>11971</v>
      </c>
      <c r="D8779" s="23">
        <v>61433827000183</v>
      </c>
      <c r="E8779" t="s">
        <v>11380</v>
      </c>
      <c r="F8779" t="s">
        <v>1390</v>
      </c>
      <c r="G8779">
        <v>13437</v>
      </c>
      <c r="H8779" s="23">
        <v>190067449115</v>
      </c>
    </row>
    <row r="8780" spans="1:8" x14ac:dyDescent="0.25">
      <c r="A8780">
        <v>156</v>
      </c>
      <c r="B8780" t="s">
        <v>24267</v>
      </c>
      <c r="C8780" t="s">
        <v>24267</v>
      </c>
      <c r="D8780" s="23"/>
      <c r="E8780" t="s">
        <v>2050</v>
      </c>
      <c r="F8780" t="s">
        <v>1386</v>
      </c>
      <c r="G8780">
        <v>1432</v>
      </c>
      <c r="H8780" s="23"/>
    </row>
    <row r="8781" spans="1:8" x14ac:dyDescent="0.25">
      <c r="A8781">
        <v>11911</v>
      </c>
      <c r="B8781" t="s">
        <v>11972</v>
      </c>
      <c r="C8781" t="s">
        <v>11972</v>
      </c>
      <c r="D8781" s="23">
        <v>23870697000157</v>
      </c>
      <c r="E8781" t="s">
        <v>1385</v>
      </c>
      <c r="F8781" t="s">
        <v>1386</v>
      </c>
      <c r="G8781">
        <v>18303</v>
      </c>
      <c r="H8781" s="23">
        <v>162643322</v>
      </c>
    </row>
    <row r="8782" spans="1:8" x14ac:dyDescent="0.25">
      <c r="A8782">
        <v>1039</v>
      </c>
      <c r="B8782" t="s">
        <v>24268</v>
      </c>
      <c r="C8782" t="s">
        <v>24268</v>
      </c>
      <c r="D8782" s="23"/>
      <c r="E8782" t="s">
        <v>1572</v>
      </c>
      <c r="F8782" t="s">
        <v>1386</v>
      </c>
      <c r="G8782">
        <v>2315</v>
      </c>
      <c r="H8782" s="23"/>
    </row>
    <row r="8783" spans="1:8" x14ac:dyDescent="0.25">
      <c r="A8783">
        <v>8874</v>
      </c>
      <c r="B8783" t="s">
        <v>24269</v>
      </c>
      <c r="C8783" t="s">
        <v>23738</v>
      </c>
      <c r="D8783" s="23"/>
      <c r="E8783" t="s">
        <v>1422</v>
      </c>
      <c r="F8783" t="s">
        <v>1386</v>
      </c>
      <c r="G8783">
        <v>13204</v>
      </c>
      <c r="H8783" s="23"/>
    </row>
    <row r="8784" spans="1:8" x14ac:dyDescent="0.25">
      <c r="A8784">
        <v>12825</v>
      </c>
      <c r="B8784" t="s">
        <v>24270</v>
      </c>
      <c r="C8784" t="s">
        <v>11992</v>
      </c>
      <c r="D8784" s="23"/>
      <c r="E8784" t="s">
        <v>1422</v>
      </c>
      <c r="F8784" t="s">
        <v>1386</v>
      </c>
      <c r="G8784">
        <v>6073</v>
      </c>
      <c r="H8784" s="23"/>
    </row>
    <row r="8785" spans="1:8" x14ac:dyDescent="0.25">
      <c r="A8785">
        <v>9649</v>
      </c>
      <c r="B8785" t="s">
        <v>11973</v>
      </c>
      <c r="C8785" t="s">
        <v>11973</v>
      </c>
      <c r="D8785" s="23">
        <v>6040546000152</v>
      </c>
      <c r="E8785" t="s">
        <v>3551</v>
      </c>
      <c r="F8785" t="s">
        <v>1415</v>
      </c>
      <c r="G8785">
        <v>14346</v>
      </c>
      <c r="H8785" s="23" t="s">
        <v>1438</v>
      </c>
    </row>
    <row r="8786" spans="1:8" x14ac:dyDescent="0.25">
      <c r="A8786">
        <v>8495</v>
      </c>
      <c r="B8786" t="s">
        <v>11974</v>
      </c>
      <c r="C8786" t="s">
        <v>11974</v>
      </c>
      <c r="D8786" s="23">
        <v>14592929000161</v>
      </c>
      <c r="E8786" t="s">
        <v>2225</v>
      </c>
      <c r="F8786" t="s">
        <v>1386</v>
      </c>
      <c r="G8786">
        <v>12979</v>
      </c>
      <c r="H8786" s="23">
        <v>161907555</v>
      </c>
    </row>
    <row r="8787" spans="1:8" x14ac:dyDescent="0.25">
      <c r="A8787">
        <v>6147</v>
      </c>
      <c r="B8787" t="s">
        <v>11975</v>
      </c>
      <c r="C8787" t="s">
        <v>23738</v>
      </c>
      <c r="D8787" s="23"/>
      <c r="E8787" t="s">
        <v>1422</v>
      </c>
      <c r="F8787" t="s">
        <v>1386</v>
      </c>
      <c r="G8787">
        <v>9616</v>
      </c>
      <c r="H8787" s="23"/>
    </row>
    <row r="8788" spans="1:8" x14ac:dyDescent="0.25">
      <c r="A8788">
        <v>6536</v>
      </c>
      <c r="B8788" t="s">
        <v>11975</v>
      </c>
      <c r="C8788" t="s">
        <v>11976</v>
      </c>
      <c r="D8788" s="23">
        <v>19613480000194</v>
      </c>
      <c r="E8788" t="s">
        <v>1422</v>
      </c>
      <c r="F8788" t="s">
        <v>1386</v>
      </c>
      <c r="G8788">
        <v>10067</v>
      </c>
      <c r="H8788" s="23">
        <v>162270631</v>
      </c>
    </row>
    <row r="8789" spans="1:8" x14ac:dyDescent="0.25">
      <c r="A8789">
        <v>6646</v>
      </c>
      <c r="B8789" t="s">
        <v>24271</v>
      </c>
      <c r="C8789" t="s">
        <v>23738</v>
      </c>
      <c r="D8789" s="23"/>
      <c r="E8789" t="s">
        <v>1422</v>
      </c>
      <c r="F8789" t="s">
        <v>1386</v>
      </c>
      <c r="G8789">
        <v>6643</v>
      </c>
      <c r="H8789" s="23"/>
    </row>
    <row r="8790" spans="1:8" x14ac:dyDescent="0.25">
      <c r="A8790">
        <v>9068</v>
      </c>
      <c r="B8790" t="s">
        <v>24272</v>
      </c>
      <c r="C8790" t="s">
        <v>24272</v>
      </c>
      <c r="D8790" s="23"/>
      <c r="E8790" t="s">
        <v>2970</v>
      </c>
      <c r="F8790" t="s">
        <v>1386</v>
      </c>
      <c r="G8790">
        <v>13591</v>
      </c>
      <c r="H8790" s="23"/>
    </row>
    <row r="8791" spans="1:8" x14ac:dyDescent="0.25">
      <c r="A8791">
        <v>7643</v>
      </c>
      <c r="B8791" t="s">
        <v>24273</v>
      </c>
      <c r="C8791" t="s">
        <v>23738</v>
      </c>
      <c r="D8791" s="23"/>
      <c r="E8791" t="s">
        <v>1723</v>
      </c>
      <c r="F8791" t="s">
        <v>1386</v>
      </c>
      <c r="G8791">
        <v>9589</v>
      </c>
      <c r="H8791" s="23"/>
    </row>
    <row r="8792" spans="1:8" x14ac:dyDescent="0.25">
      <c r="A8792">
        <v>2801</v>
      </c>
      <c r="B8792" t="s">
        <v>11977</v>
      </c>
      <c r="C8792" t="s">
        <v>11978</v>
      </c>
      <c r="D8792" s="23">
        <v>4538865000167</v>
      </c>
      <c r="E8792" t="s">
        <v>1422</v>
      </c>
      <c r="F8792" t="s">
        <v>1386</v>
      </c>
      <c r="G8792">
        <v>4077</v>
      </c>
      <c r="H8792" s="23" t="s">
        <v>11979</v>
      </c>
    </row>
    <row r="8793" spans="1:8" x14ac:dyDescent="0.25">
      <c r="A8793">
        <v>12816</v>
      </c>
      <c r="B8793" t="s">
        <v>11980</v>
      </c>
      <c r="C8793" t="s">
        <v>11980</v>
      </c>
      <c r="D8793" s="23">
        <v>13316345000109</v>
      </c>
      <c r="E8793" t="s">
        <v>1409</v>
      </c>
      <c r="F8793" t="s">
        <v>1386</v>
      </c>
      <c r="G8793">
        <v>19855</v>
      </c>
      <c r="H8793" s="23">
        <v>161801072</v>
      </c>
    </row>
    <row r="8794" spans="1:8" x14ac:dyDescent="0.25">
      <c r="A8794">
        <v>3018</v>
      </c>
      <c r="B8794" t="s">
        <v>11981</v>
      </c>
      <c r="C8794" t="s">
        <v>11982</v>
      </c>
      <c r="D8794" s="23">
        <v>5506253000155</v>
      </c>
      <c r="E8794" t="s">
        <v>1541</v>
      </c>
      <c r="F8794" t="s">
        <v>1386</v>
      </c>
      <c r="G8794">
        <v>4294</v>
      </c>
      <c r="H8794" s="23">
        <v>161422586</v>
      </c>
    </row>
    <row r="8795" spans="1:8" x14ac:dyDescent="0.25">
      <c r="A8795">
        <v>8964</v>
      </c>
      <c r="B8795" t="s">
        <v>24274</v>
      </c>
      <c r="C8795" t="s">
        <v>24274</v>
      </c>
      <c r="D8795" s="23"/>
      <c r="E8795" t="s">
        <v>1921</v>
      </c>
      <c r="F8795" t="s">
        <v>1386</v>
      </c>
      <c r="G8795">
        <v>13502</v>
      </c>
      <c r="H8795" s="23"/>
    </row>
    <row r="8796" spans="1:8" x14ac:dyDescent="0.25">
      <c r="A8796">
        <v>7971</v>
      </c>
      <c r="B8796" t="s">
        <v>24275</v>
      </c>
      <c r="C8796" t="s">
        <v>23738</v>
      </c>
      <c r="D8796" s="23"/>
      <c r="E8796" t="s">
        <v>1723</v>
      </c>
      <c r="F8796" t="s">
        <v>1386</v>
      </c>
      <c r="G8796">
        <v>10539</v>
      </c>
      <c r="H8796" s="23"/>
    </row>
    <row r="8797" spans="1:8" x14ac:dyDescent="0.25">
      <c r="A8797">
        <v>10483</v>
      </c>
      <c r="B8797" t="s">
        <v>24276</v>
      </c>
      <c r="C8797" t="s">
        <v>24276</v>
      </c>
      <c r="D8797" s="23"/>
      <c r="E8797" t="s">
        <v>2009</v>
      </c>
      <c r="F8797" t="s">
        <v>1386</v>
      </c>
      <c r="G8797">
        <v>15819</v>
      </c>
      <c r="H8797" s="23"/>
    </row>
    <row r="8798" spans="1:8" x14ac:dyDescent="0.25">
      <c r="A8798">
        <v>5819</v>
      </c>
      <c r="B8798" t="s">
        <v>24277</v>
      </c>
      <c r="C8798" t="s">
        <v>23738</v>
      </c>
      <c r="D8798" s="23"/>
      <c r="E8798" t="s">
        <v>1530</v>
      </c>
      <c r="F8798" t="s">
        <v>1386</v>
      </c>
      <c r="G8798">
        <v>6729</v>
      </c>
      <c r="H8798" s="23"/>
    </row>
    <row r="8799" spans="1:8" x14ac:dyDescent="0.25">
      <c r="A8799">
        <v>4631</v>
      </c>
      <c r="B8799" t="s">
        <v>24278</v>
      </c>
      <c r="C8799" t="s">
        <v>11992</v>
      </c>
      <c r="D8799" s="23"/>
      <c r="E8799" t="s">
        <v>1422</v>
      </c>
      <c r="F8799" t="s">
        <v>1386</v>
      </c>
      <c r="G8799">
        <v>6184</v>
      </c>
      <c r="H8799" s="23"/>
    </row>
    <row r="8800" spans="1:8" x14ac:dyDescent="0.25">
      <c r="A8800">
        <v>12460</v>
      </c>
      <c r="B8800" t="s">
        <v>24279</v>
      </c>
      <c r="C8800" t="s">
        <v>23738</v>
      </c>
      <c r="D8800" s="23"/>
      <c r="E8800" t="s">
        <v>1422</v>
      </c>
      <c r="F8800" t="s">
        <v>1386</v>
      </c>
      <c r="G8800">
        <v>9267</v>
      </c>
      <c r="H8800" s="23"/>
    </row>
    <row r="8801" spans="1:8" x14ac:dyDescent="0.25">
      <c r="A8801">
        <v>9207</v>
      </c>
      <c r="B8801" t="s">
        <v>24280</v>
      </c>
      <c r="C8801" t="s">
        <v>23738</v>
      </c>
      <c r="D8801" s="23"/>
      <c r="E8801" t="s">
        <v>1422</v>
      </c>
      <c r="F8801" t="s">
        <v>1386</v>
      </c>
      <c r="G8801">
        <v>153</v>
      </c>
      <c r="H8801" s="23"/>
    </row>
    <row r="8802" spans="1:8" x14ac:dyDescent="0.25">
      <c r="A8802">
        <v>14927</v>
      </c>
      <c r="B8802" t="s">
        <v>24280</v>
      </c>
      <c r="C8802" t="s">
        <v>23738</v>
      </c>
      <c r="D8802" s="23"/>
      <c r="E8802" t="s">
        <v>1723</v>
      </c>
      <c r="F8802" t="s">
        <v>1386</v>
      </c>
      <c r="G8802">
        <v>9246</v>
      </c>
      <c r="H8802" s="23"/>
    </row>
    <row r="8803" spans="1:8" x14ac:dyDescent="0.25">
      <c r="A8803">
        <v>7682</v>
      </c>
      <c r="B8803" t="s">
        <v>11983</v>
      </c>
      <c r="C8803" t="s">
        <v>11984</v>
      </c>
      <c r="D8803" s="23">
        <v>10451611000100</v>
      </c>
      <c r="E8803" t="s">
        <v>1422</v>
      </c>
      <c r="F8803" t="s">
        <v>1386</v>
      </c>
      <c r="G8803">
        <v>11994</v>
      </c>
      <c r="H8803" s="23">
        <v>161591310</v>
      </c>
    </row>
    <row r="8804" spans="1:8" x14ac:dyDescent="0.25">
      <c r="A8804">
        <v>14784</v>
      </c>
      <c r="B8804" t="s">
        <v>24281</v>
      </c>
      <c r="C8804" t="s">
        <v>23738</v>
      </c>
      <c r="D8804" s="23"/>
      <c r="E8804" t="s">
        <v>1723</v>
      </c>
      <c r="F8804" t="s">
        <v>1386</v>
      </c>
      <c r="G8804">
        <v>16529</v>
      </c>
      <c r="H8804" s="23"/>
    </row>
    <row r="8805" spans="1:8" x14ac:dyDescent="0.25">
      <c r="A8805">
        <v>64</v>
      </c>
      <c r="B8805" t="s">
        <v>11985</v>
      </c>
      <c r="D8805" s="23"/>
      <c r="E8805" t="s">
        <v>1422</v>
      </c>
      <c r="F8805" t="s">
        <v>1386</v>
      </c>
      <c r="G8805">
        <v>1340</v>
      </c>
      <c r="H8805" s="23"/>
    </row>
    <row r="8806" spans="1:8" x14ac:dyDescent="0.25">
      <c r="A8806">
        <v>3928</v>
      </c>
      <c r="B8806" t="s">
        <v>11986</v>
      </c>
      <c r="C8806" t="s">
        <v>11987</v>
      </c>
      <c r="D8806" s="23">
        <v>9219337000169</v>
      </c>
      <c r="E8806" t="s">
        <v>2334</v>
      </c>
      <c r="F8806" t="s">
        <v>1386</v>
      </c>
      <c r="G8806">
        <v>5204</v>
      </c>
      <c r="H8806" s="23">
        <v>161546072</v>
      </c>
    </row>
    <row r="8807" spans="1:8" x14ac:dyDescent="0.25">
      <c r="A8807">
        <v>9109</v>
      </c>
      <c r="B8807" t="s">
        <v>24282</v>
      </c>
      <c r="C8807" t="s">
        <v>24282</v>
      </c>
      <c r="D8807" s="23"/>
      <c r="E8807" t="s">
        <v>1696</v>
      </c>
      <c r="F8807" t="s">
        <v>1386</v>
      </c>
      <c r="G8807">
        <v>13623</v>
      </c>
      <c r="H8807" s="23"/>
    </row>
    <row r="8808" spans="1:8" x14ac:dyDescent="0.25">
      <c r="A8808">
        <v>8729</v>
      </c>
      <c r="B8808" t="s">
        <v>24283</v>
      </c>
      <c r="C8808" t="s">
        <v>23738</v>
      </c>
      <c r="D8808" s="23"/>
      <c r="E8808" t="s">
        <v>1530</v>
      </c>
      <c r="F8808" t="s">
        <v>1386</v>
      </c>
      <c r="G8808">
        <v>10558</v>
      </c>
      <c r="H8808" s="23"/>
    </row>
    <row r="8809" spans="1:8" x14ac:dyDescent="0.25">
      <c r="A8809">
        <v>1020</v>
      </c>
      <c r="B8809" t="s">
        <v>24284</v>
      </c>
      <c r="C8809" t="s">
        <v>23738</v>
      </c>
      <c r="D8809" s="23"/>
      <c r="E8809" t="s">
        <v>1422</v>
      </c>
      <c r="F8809" t="s">
        <v>1386</v>
      </c>
      <c r="G8809">
        <v>6607</v>
      </c>
      <c r="H8809" s="23"/>
    </row>
    <row r="8810" spans="1:8" x14ac:dyDescent="0.25">
      <c r="A8810">
        <v>12747</v>
      </c>
      <c r="B8810" t="s">
        <v>24285</v>
      </c>
      <c r="C8810" t="s">
        <v>23738</v>
      </c>
      <c r="D8810" s="23"/>
      <c r="E8810" t="s">
        <v>1422</v>
      </c>
      <c r="F8810" t="s">
        <v>1386</v>
      </c>
      <c r="G8810">
        <v>5425</v>
      </c>
      <c r="H8810" s="23"/>
    </row>
    <row r="8811" spans="1:8" x14ac:dyDescent="0.25">
      <c r="A8811">
        <v>6837</v>
      </c>
      <c r="B8811" t="s">
        <v>24286</v>
      </c>
      <c r="C8811" t="s">
        <v>24286</v>
      </c>
      <c r="D8811" s="23"/>
      <c r="E8811" t="s">
        <v>7009</v>
      </c>
      <c r="F8811" t="s">
        <v>1386</v>
      </c>
      <c r="G8811">
        <v>10808</v>
      </c>
      <c r="H8811" s="23"/>
    </row>
    <row r="8812" spans="1:8" x14ac:dyDescent="0.25">
      <c r="A8812">
        <v>12029</v>
      </c>
      <c r="B8812" t="s">
        <v>11988</v>
      </c>
      <c r="C8812" t="s">
        <v>11989</v>
      </c>
      <c r="D8812" s="23">
        <v>39659413000118</v>
      </c>
      <c r="E8812" t="s">
        <v>1422</v>
      </c>
      <c r="F8812" t="s">
        <v>1386</v>
      </c>
      <c r="G8812">
        <v>18523</v>
      </c>
      <c r="H8812" s="23" t="s">
        <v>1438</v>
      </c>
    </row>
    <row r="8813" spans="1:8" x14ac:dyDescent="0.25">
      <c r="A8813">
        <v>7</v>
      </c>
      <c r="B8813" t="s">
        <v>11990</v>
      </c>
      <c r="D8813" s="23"/>
      <c r="E8813" t="s">
        <v>1422</v>
      </c>
      <c r="F8813" t="s">
        <v>1386</v>
      </c>
      <c r="G8813">
        <v>1283</v>
      </c>
      <c r="H8813" s="23"/>
    </row>
    <row r="8814" spans="1:8" x14ac:dyDescent="0.25">
      <c r="A8814">
        <v>6642</v>
      </c>
      <c r="B8814" t="s">
        <v>24287</v>
      </c>
      <c r="C8814" t="s">
        <v>23738</v>
      </c>
      <c r="D8814" s="23"/>
      <c r="E8814" t="s">
        <v>1422</v>
      </c>
      <c r="F8814" t="s">
        <v>1386</v>
      </c>
      <c r="G8814">
        <v>5548</v>
      </c>
      <c r="H8814" s="23"/>
    </row>
    <row r="8815" spans="1:8" x14ac:dyDescent="0.25">
      <c r="A8815">
        <v>10132</v>
      </c>
      <c r="B8815" t="s">
        <v>11991</v>
      </c>
      <c r="C8815" t="s">
        <v>11992</v>
      </c>
      <c r="D8815" s="23">
        <v>12394968000129</v>
      </c>
      <c r="E8815" t="s">
        <v>1992</v>
      </c>
      <c r="F8815" t="s">
        <v>1587</v>
      </c>
      <c r="G8815">
        <v>15128</v>
      </c>
      <c r="H8815" s="23">
        <v>24234445</v>
      </c>
    </row>
    <row r="8816" spans="1:8" x14ac:dyDescent="0.25">
      <c r="A8816">
        <v>7936</v>
      </c>
      <c r="B8816" t="s">
        <v>24288</v>
      </c>
      <c r="C8816" t="s">
        <v>23738</v>
      </c>
      <c r="D8816" s="23"/>
      <c r="E8816" t="s">
        <v>1422</v>
      </c>
      <c r="F8816" t="s">
        <v>1386</v>
      </c>
      <c r="G8816">
        <v>10803</v>
      </c>
      <c r="H8816" s="23"/>
    </row>
    <row r="8817" spans="1:8" x14ac:dyDescent="0.25">
      <c r="A8817">
        <v>744</v>
      </c>
      <c r="B8817" t="s">
        <v>24289</v>
      </c>
      <c r="C8817" t="s">
        <v>24289</v>
      </c>
      <c r="D8817" s="23"/>
      <c r="E8817" t="s">
        <v>22638</v>
      </c>
      <c r="F8817" t="s">
        <v>1386</v>
      </c>
      <c r="G8817">
        <v>2020</v>
      </c>
      <c r="H8817" s="23"/>
    </row>
    <row r="8818" spans="1:8" x14ac:dyDescent="0.25">
      <c r="A8818">
        <v>8180</v>
      </c>
      <c r="B8818" t="s">
        <v>24290</v>
      </c>
      <c r="C8818" t="s">
        <v>23738</v>
      </c>
      <c r="D8818" s="23"/>
      <c r="E8818" t="s">
        <v>1422</v>
      </c>
      <c r="F8818" t="s">
        <v>1386</v>
      </c>
      <c r="G8818">
        <v>5646</v>
      </c>
      <c r="H8818" s="23"/>
    </row>
    <row r="8819" spans="1:8" x14ac:dyDescent="0.25">
      <c r="A8819">
        <v>3200</v>
      </c>
      <c r="B8819" t="s">
        <v>11993</v>
      </c>
      <c r="C8819" t="s">
        <v>11994</v>
      </c>
      <c r="D8819" s="23">
        <v>6256917000138</v>
      </c>
      <c r="E8819" t="s">
        <v>2256</v>
      </c>
      <c r="F8819" t="s">
        <v>1386</v>
      </c>
      <c r="G8819">
        <v>4476</v>
      </c>
      <c r="H8819" s="23">
        <v>161420028</v>
      </c>
    </row>
    <row r="8820" spans="1:8" x14ac:dyDescent="0.25">
      <c r="A8820">
        <v>5326</v>
      </c>
      <c r="B8820" t="s">
        <v>24291</v>
      </c>
      <c r="C8820" t="s">
        <v>24292</v>
      </c>
      <c r="D8820" s="23"/>
      <c r="E8820" t="s">
        <v>1583</v>
      </c>
      <c r="F8820" t="s">
        <v>1386</v>
      </c>
      <c r="G8820">
        <v>8144</v>
      </c>
      <c r="H8820" s="23"/>
    </row>
    <row r="8821" spans="1:8" x14ac:dyDescent="0.25">
      <c r="A8821">
        <v>9615</v>
      </c>
      <c r="B8821" t="s">
        <v>11995</v>
      </c>
      <c r="C8821" t="s">
        <v>11995</v>
      </c>
      <c r="D8821" s="23">
        <v>28045369000130</v>
      </c>
      <c r="E8821" t="s">
        <v>1385</v>
      </c>
      <c r="F8821" t="s">
        <v>1386</v>
      </c>
      <c r="G8821">
        <v>14312</v>
      </c>
      <c r="H8821" s="23">
        <v>162963718</v>
      </c>
    </row>
    <row r="8822" spans="1:8" x14ac:dyDescent="0.25">
      <c r="A8822">
        <v>13889</v>
      </c>
      <c r="B8822" t="s">
        <v>11996</v>
      </c>
      <c r="C8822" t="s">
        <v>11996</v>
      </c>
      <c r="D8822" s="23">
        <v>41603280000100</v>
      </c>
      <c r="E8822" t="s">
        <v>11997</v>
      </c>
      <c r="F8822" t="s">
        <v>1386</v>
      </c>
      <c r="G8822">
        <v>21648</v>
      </c>
      <c r="H8822" s="23">
        <v>163954330</v>
      </c>
    </row>
    <row r="8823" spans="1:8" x14ac:dyDescent="0.25">
      <c r="A8823">
        <v>11066</v>
      </c>
      <c r="B8823" t="s">
        <v>11998</v>
      </c>
      <c r="C8823" t="s">
        <v>11998</v>
      </c>
      <c r="D8823" s="23">
        <v>15542561000190</v>
      </c>
      <c r="E8823" t="s">
        <v>1385</v>
      </c>
      <c r="F8823" t="s">
        <v>1386</v>
      </c>
      <c r="G8823">
        <v>16871</v>
      </c>
      <c r="H8823" s="23">
        <v>161986315</v>
      </c>
    </row>
    <row r="8824" spans="1:8" x14ac:dyDescent="0.25">
      <c r="A8824">
        <v>15517</v>
      </c>
      <c r="B8824" t="s">
        <v>11999</v>
      </c>
      <c r="C8824" t="s">
        <v>12000</v>
      </c>
      <c r="D8824" s="23">
        <v>40341179000165</v>
      </c>
      <c r="E8824" t="s">
        <v>1422</v>
      </c>
      <c r="F8824" t="s">
        <v>1386</v>
      </c>
      <c r="G8824">
        <v>24738</v>
      </c>
      <c r="H8824" s="23">
        <v>163947651</v>
      </c>
    </row>
    <row r="8825" spans="1:8" x14ac:dyDescent="0.25">
      <c r="A8825">
        <v>1076</v>
      </c>
      <c r="B8825" t="s">
        <v>24293</v>
      </c>
      <c r="C8825" t="s">
        <v>24293</v>
      </c>
      <c r="D8825" s="23"/>
      <c r="E8825" t="s">
        <v>1541</v>
      </c>
      <c r="F8825" t="s">
        <v>1386</v>
      </c>
      <c r="G8825">
        <v>2352</v>
      </c>
      <c r="H8825" s="23"/>
    </row>
    <row r="8826" spans="1:8" x14ac:dyDescent="0.25">
      <c r="A8826">
        <v>3780</v>
      </c>
      <c r="B8826" t="s">
        <v>12001</v>
      </c>
      <c r="C8826" t="s">
        <v>12002</v>
      </c>
      <c r="D8826" s="23">
        <v>8949486000110</v>
      </c>
      <c r="E8826" t="s">
        <v>1385</v>
      </c>
      <c r="F8826" t="s">
        <v>1386</v>
      </c>
      <c r="G8826">
        <v>5056</v>
      </c>
      <c r="H8826" s="23">
        <v>161527108</v>
      </c>
    </row>
    <row r="8827" spans="1:8" x14ac:dyDescent="0.25">
      <c r="A8827">
        <v>6652</v>
      </c>
      <c r="B8827" t="s">
        <v>12003</v>
      </c>
      <c r="C8827" t="s">
        <v>12003</v>
      </c>
      <c r="D8827" s="23">
        <v>9068326000125</v>
      </c>
      <c r="E8827" t="s">
        <v>1409</v>
      </c>
      <c r="F8827" t="s">
        <v>1386</v>
      </c>
      <c r="G8827">
        <v>10187</v>
      </c>
      <c r="H8827" s="23">
        <v>161534244</v>
      </c>
    </row>
    <row r="8828" spans="1:8" x14ac:dyDescent="0.25">
      <c r="A8828">
        <v>5593</v>
      </c>
      <c r="B8828" t="s">
        <v>24294</v>
      </c>
      <c r="C8828" t="s">
        <v>24294</v>
      </c>
      <c r="D8828" s="23"/>
      <c r="E8828" t="s">
        <v>1385</v>
      </c>
      <c r="F8828" t="s">
        <v>1386</v>
      </c>
      <c r="G8828">
        <v>8651</v>
      </c>
      <c r="H8828" s="23"/>
    </row>
    <row r="8829" spans="1:8" x14ac:dyDescent="0.25">
      <c r="A8829">
        <v>9050</v>
      </c>
      <c r="B8829" t="s">
        <v>24295</v>
      </c>
      <c r="C8829" t="s">
        <v>24295</v>
      </c>
      <c r="D8829" s="23"/>
      <c r="E8829" t="s">
        <v>3607</v>
      </c>
      <c r="F8829" t="s">
        <v>1386</v>
      </c>
      <c r="G8829">
        <v>13579</v>
      </c>
      <c r="H8829" s="23"/>
    </row>
    <row r="8830" spans="1:8" x14ac:dyDescent="0.25">
      <c r="A8830">
        <v>9636</v>
      </c>
      <c r="B8830" t="s">
        <v>12004</v>
      </c>
      <c r="C8830" t="s">
        <v>12004</v>
      </c>
      <c r="D8830" s="23">
        <v>21394261000103</v>
      </c>
      <c r="E8830" t="s">
        <v>1385</v>
      </c>
      <c r="F8830" t="s">
        <v>1386</v>
      </c>
      <c r="G8830">
        <v>14334</v>
      </c>
      <c r="H8830" s="23">
        <v>162426046</v>
      </c>
    </row>
    <row r="8831" spans="1:8" x14ac:dyDescent="0.25">
      <c r="A8831">
        <v>12181</v>
      </c>
      <c r="B8831" t="s">
        <v>12005</v>
      </c>
      <c r="C8831" t="s">
        <v>12005</v>
      </c>
      <c r="D8831" s="23">
        <v>27810912000185</v>
      </c>
      <c r="E8831" t="s">
        <v>1422</v>
      </c>
      <c r="F8831" t="s">
        <v>1386</v>
      </c>
      <c r="G8831">
        <v>18772</v>
      </c>
      <c r="H8831" s="23">
        <v>162944403</v>
      </c>
    </row>
    <row r="8832" spans="1:8" x14ac:dyDescent="0.25">
      <c r="A8832">
        <v>7865</v>
      </c>
      <c r="B8832" t="s">
        <v>24296</v>
      </c>
      <c r="C8832" t="s">
        <v>24296</v>
      </c>
      <c r="D8832" s="23"/>
      <c r="E8832" t="s">
        <v>1422</v>
      </c>
      <c r="F8832" t="s">
        <v>1386</v>
      </c>
      <c r="G8832">
        <v>12174</v>
      </c>
      <c r="H8832" s="23"/>
    </row>
    <row r="8833" spans="1:8" x14ac:dyDescent="0.25">
      <c r="A8833">
        <v>1514</v>
      </c>
      <c r="B8833" t="s">
        <v>12006</v>
      </c>
      <c r="C8833" t="s">
        <v>12007</v>
      </c>
      <c r="D8833" s="23">
        <v>11082928000189</v>
      </c>
      <c r="E8833" t="s">
        <v>1422</v>
      </c>
      <c r="F8833" t="s">
        <v>1386</v>
      </c>
      <c r="G8833">
        <v>2790</v>
      </c>
      <c r="H8833" s="23">
        <v>161628303</v>
      </c>
    </row>
    <row r="8834" spans="1:8" x14ac:dyDescent="0.25">
      <c r="A8834">
        <v>2550</v>
      </c>
      <c r="B8834" t="s">
        <v>12008</v>
      </c>
      <c r="C8834" t="s">
        <v>12009</v>
      </c>
      <c r="D8834" s="23">
        <v>3604317000125</v>
      </c>
      <c r="E8834" t="s">
        <v>1583</v>
      </c>
      <c r="F8834" t="s">
        <v>1386</v>
      </c>
      <c r="G8834">
        <v>3826</v>
      </c>
      <c r="H8834" s="23">
        <v>161511473</v>
      </c>
    </row>
    <row r="8835" spans="1:8" x14ac:dyDescent="0.25">
      <c r="A8835">
        <v>3153</v>
      </c>
      <c r="B8835" t="s">
        <v>12010</v>
      </c>
      <c r="C8835" t="s">
        <v>12011</v>
      </c>
      <c r="D8835" s="23">
        <v>6109117000194</v>
      </c>
      <c r="E8835" t="s">
        <v>7883</v>
      </c>
      <c r="F8835" t="s">
        <v>1386</v>
      </c>
      <c r="G8835">
        <v>4429</v>
      </c>
      <c r="H8835" s="23">
        <v>160392420</v>
      </c>
    </row>
    <row r="8836" spans="1:8" x14ac:dyDescent="0.25">
      <c r="A8836">
        <v>13654</v>
      </c>
      <c r="B8836" t="s">
        <v>12012</v>
      </c>
      <c r="C8836" t="s">
        <v>12012</v>
      </c>
      <c r="D8836" s="23">
        <v>14595634000149</v>
      </c>
      <c r="E8836" t="s">
        <v>1430</v>
      </c>
      <c r="F8836" t="s">
        <v>1415</v>
      </c>
      <c r="G8836">
        <v>21283</v>
      </c>
      <c r="H8836" s="23" t="s">
        <v>1438</v>
      </c>
    </row>
    <row r="8837" spans="1:8" x14ac:dyDescent="0.25">
      <c r="A8837">
        <v>3580</v>
      </c>
      <c r="B8837" t="s">
        <v>12013</v>
      </c>
      <c r="C8837" t="s">
        <v>12014</v>
      </c>
      <c r="D8837" s="23">
        <v>8282157000169</v>
      </c>
      <c r="E8837" t="s">
        <v>1533</v>
      </c>
      <c r="F8837" t="s">
        <v>1386</v>
      </c>
      <c r="G8837">
        <v>4856</v>
      </c>
      <c r="H8837" s="23">
        <v>161501184</v>
      </c>
    </row>
    <row r="8838" spans="1:8" x14ac:dyDescent="0.25">
      <c r="A8838">
        <v>8249</v>
      </c>
      <c r="B8838" t="s">
        <v>12015</v>
      </c>
      <c r="C8838" t="s">
        <v>12015</v>
      </c>
      <c r="D8838" s="23">
        <v>14189134000107</v>
      </c>
      <c r="E8838" t="s">
        <v>1700</v>
      </c>
      <c r="F8838" t="s">
        <v>1386</v>
      </c>
      <c r="G8838">
        <v>12508</v>
      </c>
      <c r="H8838" s="23">
        <v>161886949</v>
      </c>
    </row>
    <row r="8839" spans="1:8" x14ac:dyDescent="0.25">
      <c r="A8839">
        <v>12055</v>
      </c>
      <c r="B8839" t="s">
        <v>12016</v>
      </c>
      <c r="C8839" t="s">
        <v>12017</v>
      </c>
      <c r="D8839" s="23">
        <v>31274059000100</v>
      </c>
      <c r="E8839" t="s">
        <v>1465</v>
      </c>
      <c r="F8839" t="s">
        <v>1398</v>
      </c>
      <c r="G8839">
        <v>18596</v>
      </c>
      <c r="H8839" s="23" t="s">
        <v>1438</v>
      </c>
    </row>
    <row r="8840" spans="1:8" x14ac:dyDescent="0.25">
      <c r="A8840">
        <v>4710</v>
      </c>
      <c r="B8840" t="s">
        <v>24297</v>
      </c>
      <c r="C8840" t="s">
        <v>24297</v>
      </c>
      <c r="D8840" s="23"/>
      <c r="E8840" t="s">
        <v>1422</v>
      </c>
      <c r="F8840" t="s">
        <v>1386</v>
      </c>
      <c r="G8840">
        <v>7281</v>
      </c>
      <c r="H8840" s="23"/>
    </row>
    <row r="8841" spans="1:8" x14ac:dyDescent="0.25">
      <c r="A8841">
        <v>7021</v>
      </c>
      <c r="B8841" t="s">
        <v>12018</v>
      </c>
      <c r="C8841" t="s">
        <v>12018</v>
      </c>
      <c r="D8841" s="23">
        <v>2620327000191</v>
      </c>
      <c r="E8841" t="s">
        <v>1638</v>
      </c>
      <c r="F8841" t="s">
        <v>1386</v>
      </c>
      <c r="G8841">
        <v>11005</v>
      </c>
      <c r="H8841" s="23">
        <v>160967562</v>
      </c>
    </row>
    <row r="8842" spans="1:8" x14ac:dyDescent="0.25">
      <c r="A8842">
        <v>8387</v>
      </c>
      <c r="B8842" t="s">
        <v>24298</v>
      </c>
      <c r="C8842" t="s">
        <v>24299</v>
      </c>
      <c r="D8842" s="23"/>
      <c r="E8842" t="s">
        <v>1422</v>
      </c>
      <c r="F8842" t="s">
        <v>1386</v>
      </c>
      <c r="G8842">
        <v>5539</v>
      </c>
      <c r="H8842" s="23"/>
    </row>
    <row r="8843" spans="1:8" x14ac:dyDescent="0.25">
      <c r="A8843">
        <v>5905</v>
      </c>
      <c r="B8843" t="s">
        <v>24300</v>
      </c>
      <c r="C8843" t="s">
        <v>24301</v>
      </c>
      <c r="D8843" s="23"/>
      <c r="E8843" t="s">
        <v>1541</v>
      </c>
      <c r="F8843" t="s">
        <v>1386</v>
      </c>
      <c r="G8843">
        <v>8896</v>
      </c>
      <c r="H8843" s="23"/>
    </row>
    <row r="8844" spans="1:8" x14ac:dyDescent="0.25">
      <c r="A8844">
        <v>7003</v>
      </c>
      <c r="B8844" t="s">
        <v>12019</v>
      </c>
      <c r="C8844" t="s">
        <v>12019</v>
      </c>
      <c r="D8844" s="23">
        <v>2264689000197</v>
      </c>
      <c r="E8844" t="s">
        <v>1541</v>
      </c>
      <c r="F8844" t="s">
        <v>1386</v>
      </c>
      <c r="G8844">
        <v>10989</v>
      </c>
      <c r="H8844" s="23">
        <v>161185150</v>
      </c>
    </row>
    <row r="8845" spans="1:8" x14ac:dyDescent="0.25">
      <c r="A8845">
        <v>11096</v>
      </c>
      <c r="B8845" t="s">
        <v>12020</v>
      </c>
      <c r="C8845" t="s">
        <v>12020</v>
      </c>
      <c r="D8845" s="23">
        <v>32773998000153</v>
      </c>
      <c r="E8845" t="s">
        <v>1541</v>
      </c>
      <c r="F8845" t="s">
        <v>1386</v>
      </c>
      <c r="G8845">
        <v>16896</v>
      </c>
      <c r="H8845" s="23">
        <v>163337357</v>
      </c>
    </row>
    <row r="8846" spans="1:8" x14ac:dyDescent="0.25">
      <c r="A8846">
        <v>10909</v>
      </c>
      <c r="B8846" t="s">
        <v>12021</v>
      </c>
      <c r="C8846" t="s">
        <v>12022</v>
      </c>
      <c r="D8846" s="23">
        <v>7699062000182</v>
      </c>
      <c r="E8846" t="s">
        <v>1424</v>
      </c>
      <c r="F8846" t="s">
        <v>1390</v>
      </c>
      <c r="G8846">
        <v>16582</v>
      </c>
      <c r="H8846" s="23">
        <v>146833060113</v>
      </c>
    </row>
    <row r="8847" spans="1:8" x14ac:dyDescent="0.25">
      <c r="A8847">
        <v>13829</v>
      </c>
      <c r="B8847" t="s">
        <v>12023</v>
      </c>
      <c r="C8847" t="s">
        <v>12023</v>
      </c>
      <c r="D8847" s="23">
        <v>29270235000185</v>
      </c>
      <c r="E8847" t="s">
        <v>8309</v>
      </c>
      <c r="F8847" t="s">
        <v>1619</v>
      </c>
      <c r="G8847">
        <v>21546</v>
      </c>
      <c r="H8847" s="23">
        <v>100185703</v>
      </c>
    </row>
    <row r="8848" spans="1:8" x14ac:dyDescent="0.25">
      <c r="A8848">
        <v>1142</v>
      </c>
      <c r="B8848" t="s">
        <v>24302</v>
      </c>
      <c r="C8848" t="s">
        <v>24302</v>
      </c>
      <c r="D8848" s="23"/>
      <c r="E8848" t="s">
        <v>1385</v>
      </c>
      <c r="F8848" t="s">
        <v>1386</v>
      </c>
      <c r="G8848">
        <v>2418</v>
      </c>
      <c r="H8848" s="23"/>
    </row>
    <row r="8849" spans="1:8" x14ac:dyDescent="0.25">
      <c r="A8849">
        <v>3500</v>
      </c>
      <c r="B8849" t="s">
        <v>12024</v>
      </c>
      <c r="C8849" t="s">
        <v>12025</v>
      </c>
      <c r="D8849" s="23">
        <v>7917656000112</v>
      </c>
      <c r="E8849" t="s">
        <v>1409</v>
      </c>
      <c r="F8849" t="s">
        <v>1386</v>
      </c>
      <c r="G8849">
        <v>4776</v>
      </c>
      <c r="H8849" s="23">
        <v>161480870</v>
      </c>
    </row>
    <row r="8850" spans="1:8" x14ac:dyDescent="0.25">
      <c r="A8850">
        <v>15618</v>
      </c>
      <c r="B8850" t="s">
        <v>12026</v>
      </c>
      <c r="D8850" s="23">
        <v>13588227000141</v>
      </c>
      <c r="E8850" t="s">
        <v>1505</v>
      </c>
      <c r="F8850" t="s">
        <v>1390</v>
      </c>
      <c r="G8850">
        <v>24891</v>
      </c>
      <c r="H8850" s="23">
        <v>582546442117</v>
      </c>
    </row>
    <row r="8851" spans="1:8" x14ac:dyDescent="0.25">
      <c r="A8851">
        <v>15266</v>
      </c>
      <c r="B8851" t="s">
        <v>12027</v>
      </c>
      <c r="C8851" t="s">
        <v>12028</v>
      </c>
      <c r="D8851" s="23">
        <v>18200744000115</v>
      </c>
      <c r="E8851" t="s">
        <v>1430</v>
      </c>
      <c r="F8851" t="s">
        <v>1415</v>
      </c>
      <c r="G8851">
        <v>24383</v>
      </c>
      <c r="H8851" s="23" t="s">
        <v>1438</v>
      </c>
    </row>
    <row r="8852" spans="1:8" x14ac:dyDescent="0.25">
      <c r="A8852">
        <v>4972</v>
      </c>
      <c r="B8852" t="s">
        <v>24303</v>
      </c>
      <c r="C8852" t="s">
        <v>24303</v>
      </c>
      <c r="D8852" s="23"/>
      <c r="E8852" t="s">
        <v>1385</v>
      </c>
      <c r="F8852" t="s">
        <v>1386</v>
      </c>
      <c r="G8852">
        <v>7997</v>
      </c>
      <c r="H8852" s="23"/>
    </row>
    <row r="8853" spans="1:8" x14ac:dyDescent="0.25">
      <c r="A8853">
        <v>4832</v>
      </c>
      <c r="B8853" t="s">
        <v>12029</v>
      </c>
      <c r="C8853" t="s">
        <v>12029</v>
      </c>
      <c r="D8853" s="23">
        <v>13813822000133</v>
      </c>
      <c r="E8853" t="s">
        <v>1533</v>
      </c>
      <c r="F8853" t="s">
        <v>1386</v>
      </c>
      <c r="G8853">
        <v>7633</v>
      </c>
      <c r="H8853" s="23">
        <v>161844219</v>
      </c>
    </row>
    <row r="8854" spans="1:8" x14ac:dyDescent="0.25">
      <c r="A8854">
        <v>1727</v>
      </c>
      <c r="B8854" t="s">
        <v>12030</v>
      </c>
      <c r="C8854" t="s">
        <v>12031</v>
      </c>
      <c r="D8854" s="23">
        <v>12224393000104</v>
      </c>
      <c r="E8854" t="s">
        <v>2266</v>
      </c>
      <c r="F8854" t="s">
        <v>1386</v>
      </c>
      <c r="G8854">
        <v>3003</v>
      </c>
      <c r="H8854" s="23" t="s">
        <v>12032</v>
      </c>
    </row>
    <row r="8855" spans="1:8" x14ac:dyDescent="0.25">
      <c r="A8855">
        <v>3413</v>
      </c>
      <c r="B8855" t="s">
        <v>12033</v>
      </c>
      <c r="C8855" t="s">
        <v>12034</v>
      </c>
      <c r="D8855" s="23">
        <v>7576087000270</v>
      </c>
      <c r="E8855" t="s">
        <v>1430</v>
      </c>
      <c r="F8855" t="s">
        <v>1415</v>
      </c>
      <c r="G8855">
        <v>4689</v>
      </c>
      <c r="H8855" s="23">
        <v>36608777</v>
      </c>
    </row>
    <row r="8856" spans="1:8" x14ac:dyDescent="0.25">
      <c r="A8856">
        <v>7891</v>
      </c>
      <c r="B8856" t="s">
        <v>12035</v>
      </c>
      <c r="C8856" t="s">
        <v>12035</v>
      </c>
      <c r="D8856" s="23">
        <v>22362202000116</v>
      </c>
      <c r="E8856" t="s">
        <v>5603</v>
      </c>
      <c r="F8856" t="s">
        <v>1386</v>
      </c>
      <c r="G8856">
        <v>12202</v>
      </c>
      <c r="H8856" s="23">
        <v>162512465</v>
      </c>
    </row>
    <row r="8857" spans="1:8" x14ac:dyDescent="0.25">
      <c r="A8857">
        <v>6645</v>
      </c>
      <c r="B8857" t="s">
        <v>24304</v>
      </c>
      <c r="C8857" t="s">
        <v>24304</v>
      </c>
      <c r="D8857" s="23"/>
      <c r="E8857" t="s">
        <v>1422</v>
      </c>
      <c r="F8857" t="s">
        <v>1386</v>
      </c>
      <c r="G8857">
        <v>1274</v>
      </c>
      <c r="H8857" s="23"/>
    </row>
    <row r="8858" spans="1:8" x14ac:dyDescent="0.25">
      <c r="A8858">
        <v>3845</v>
      </c>
      <c r="B8858" t="s">
        <v>12036</v>
      </c>
      <c r="C8858" t="s">
        <v>12037</v>
      </c>
      <c r="D8858" s="23">
        <v>9070384000193</v>
      </c>
      <c r="E8858" t="s">
        <v>9601</v>
      </c>
      <c r="F8858" t="s">
        <v>1386</v>
      </c>
      <c r="G8858">
        <v>5121</v>
      </c>
      <c r="H8858" s="23">
        <v>160564328</v>
      </c>
    </row>
    <row r="8859" spans="1:8" x14ac:dyDescent="0.25">
      <c r="A8859">
        <v>6907</v>
      </c>
      <c r="B8859" t="s">
        <v>24305</v>
      </c>
      <c r="C8859" t="s">
        <v>24305</v>
      </c>
      <c r="D8859" s="23"/>
      <c r="E8859" t="s">
        <v>1385</v>
      </c>
      <c r="F8859" t="s">
        <v>1386</v>
      </c>
      <c r="G8859">
        <v>10873</v>
      </c>
      <c r="H8859" s="23"/>
    </row>
    <row r="8860" spans="1:8" x14ac:dyDescent="0.25">
      <c r="A8860">
        <v>13678</v>
      </c>
      <c r="B8860" t="s">
        <v>24306</v>
      </c>
      <c r="C8860" t="s">
        <v>24307</v>
      </c>
      <c r="D8860" s="23"/>
      <c r="E8860" t="s">
        <v>1422</v>
      </c>
      <c r="F8860" t="s">
        <v>1386</v>
      </c>
      <c r="G8860">
        <v>20655</v>
      </c>
      <c r="H8860" s="23"/>
    </row>
    <row r="8861" spans="1:8" x14ac:dyDescent="0.25">
      <c r="A8861">
        <v>13582</v>
      </c>
      <c r="B8861" t="s">
        <v>12038</v>
      </c>
      <c r="C8861" t="s">
        <v>12039</v>
      </c>
      <c r="D8861" s="23">
        <v>47330880000128</v>
      </c>
      <c r="E8861" t="s">
        <v>1430</v>
      </c>
      <c r="F8861" t="s">
        <v>1415</v>
      </c>
      <c r="G8861">
        <v>21196</v>
      </c>
      <c r="H8861" s="23">
        <v>105435627</v>
      </c>
    </row>
    <row r="8862" spans="1:8" x14ac:dyDescent="0.25">
      <c r="A8862">
        <v>12133</v>
      </c>
      <c r="B8862" t="s">
        <v>12040</v>
      </c>
      <c r="C8862" t="s">
        <v>12040</v>
      </c>
      <c r="D8862" s="23">
        <v>40191578000197</v>
      </c>
      <c r="E8862" t="s">
        <v>2687</v>
      </c>
      <c r="F8862" t="s">
        <v>1386</v>
      </c>
      <c r="G8862">
        <v>18709</v>
      </c>
      <c r="H8862" s="23">
        <v>163846090</v>
      </c>
    </row>
    <row r="8863" spans="1:8" x14ac:dyDescent="0.25">
      <c r="A8863">
        <v>14040</v>
      </c>
      <c r="B8863" t="s">
        <v>24308</v>
      </c>
      <c r="C8863" t="s">
        <v>24307</v>
      </c>
      <c r="D8863" s="23"/>
      <c r="E8863" t="s">
        <v>1530</v>
      </c>
      <c r="F8863" t="s">
        <v>1386</v>
      </c>
      <c r="G8863">
        <v>17853</v>
      </c>
      <c r="H8863" s="23"/>
    </row>
    <row r="8864" spans="1:8" x14ac:dyDescent="0.25">
      <c r="A8864">
        <v>1132</v>
      </c>
      <c r="B8864" t="s">
        <v>24309</v>
      </c>
      <c r="C8864" t="s">
        <v>24309</v>
      </c>
      <c r="D8864" s="23"/>
      <c r="E8864" t="s">
        <v>1578</v>
      </c>
      <c r="F8864" t="s">
        <v>1386</v>
      </c>
      <c r="G8864">
        <v>2408</v>
      </c>
      <c r="H8864" s="23"/>
    </row>
    <row r="8865" spans="1:8" x14ac:dyDescent="0.25">
      <c r="A8865">
        <v>5640</v>
      </c>
      <c r="B8865" t="s">
        <v>24310</v>
      </c>
      <c r="C8865" t="s">
        <v>24307</v>
      </c>
      <c r="D8865" s="23"/>
      <c r="E8865" t="s">
        <v>1422</v>
      </c>
      <c r="F8865" t="s">
        <v>1386</v>
      </c>
      <c r="G8865">
        <v>6461</v>
      </c>
      <c r="H8865" s="23"/>
    </row>
    <row r="8866" spans="1:8" x14ac:dyDescent="0.25">
      <c r="A8866">
        <v>7803</v>
      </c>
      <c r="B8866" t="s">
        <v>24311</v>
      </c>
      <c r="C8866" t="s">
        <v>24311</v>
      </c>
      <c r="D8866" s="23"/>
      <c r="E8866" t="s">
        <v>1422</v>
      </c>
      <c r="F8866" t="s">
        <v>1386</v>
      </c>
      <c r="G8866">
        <v>12117</v>
      </c>
      <c r="H8866" s="23"/>
    </row>
    <row r="8867" spans="1:8" x14ac:dyDescent="0.25">
      <c r="A8867">
        <v>13834</v>
      </c>
      <c r="B8867" t="s">
        <v>24312</v>
      </c>
      <c r="C8867" t="s">
        <v>24312</v>
      </c>
      <c r="D8867" s="23"/>
      <c r="E8867" t="s">
        <v>1805</v>
      </c>
      <c r="F8867" t="s">
        <v>1386</v>
      </c>
      <c r="G8867">
        <v>21560</v>
      </c>
      <c r="H8867" s="23"/>
    </row>
    <row r="8868" spans="1:8" x14ac:dyDescent="0.25">
      <c r="A8868">
        <v>13055</v>
      </c>
      <c r="B8868" t="s">
        <v>12041</v>
      </c>
      <c r="C8868" t="s">
        <v>12041</v>
      </c>
      <c r="D8868" s="23">
        <v>44029853000121</v>
      </c>
      <c r="E8868" t="s">
        <v>1422</v>
      </c>
      <c r="F8868" t="s">
        <v>1386</v>
      </c>
      <c r="G8868">
        <v>20156</v>
      </c>
      <c r="H8868" s="23">
        <v>164156844</v>
      </c>
    </row>
    <row r="8869" spans="1:8" x14ac:dyDescent="0.25">
      <c r="A8869">
        <v>7778</v>
      </c>
      <c r="B8869" t="s">
        <v>24313</v>
      </c>
      <c r="C8869" t="s">
        <v>24313</v>
      </c>
      <c r="D8869" s="23"/>
      <c r="E8869" t="s">
        <v>1385</v>
      </c>
      <c r="F8869" t="s">
        <v>1386</v>
      </c>
      <c r="G8869">
        <v>12093</v>
      </c>
      <c r="H8869" s="23"/>
    </row>
    <row r="8870" spans="1:8" x14ac:dyDescent="0.25">
      <c r="A8870">
        <v>11914</v>
      </c>
      <c r="B8870" t="s">
        <v>12042</v>
      </c>
      <c r="C8870" t="s">
        <v>12042</v>
      </c>
      <c r="D8870" s="23">
        <v>35321490000102</v>
      </c>
      <c r="E8870" t="s">
        <v>1385</v>
      </c>
      <c r="F8870" t="s">
        <v>1386</v>
      </c>
      <c r="G8870">
        <v>18306</v>
      </c>
      <c r="H8870" s="23">
        <v>163525587</v>
      </c>
    </row>
    <row r="8871" spans="1:8" x14ac:dyDescent="0.25">
      <c r="A8871">
        <v>6188</v>
      </c>
      <c r="B8871" t="s">
        <v>12043</v>
      </c>
      <c r="C8871" t="s">
        <v>12043</v>
      </c>
      <c r="D8871" s="23">
        <v>17896472000177</v>
      </c>
      <c r="E8871" t="s">
        <v>1816</v>
      </c>
      <c r="F8871" t="s">
        <v>1386</v>
      </c>
      <c r="G8871">
        <v>9721</v>
      </c>
      <c r="H8871" s="23">
        <v>162130686</v>
      </c>
    </row>
    <row r="8872" spans="1:8" x14ac:dyDescent="0.25">
      <c r="A8872">
        <v>872</v>
      </c>
      <c r="B8872" t="s">
        <v>24314</v>
      </c>
      <c r="C8872" t="s">
        <v>24314</v>
      </c>
      <c r="D8872" s="23"/>
      <c r="E8872" t="s">
        <v>1527</v>
      </c>
      <c r="F8872" t="s">
        <v>1386</v>
      </c>
      <c r="G8872">
        <v>2148</v>
      </c>
      <c r="H8872" s="23"/>
    </row>
    <row r="8873" spans="1:8" x14ac:dyDescent="0.25">
      <c r="A8873">
        <v>9714</v>
      </c>
      <c r="B8873" t="s">
        <v>24315</v>
      </c>
      <c r="C8873" t="s">
        <v>24315</v>
      </c>
      <c r="D8873" s="23"/>
      <c r="E8873" t="s">
        <v>1992</v>
      </c>
      <c r="F8873" t="s">
        <v>1587</v>
      </c>
      <c r="G8873">
        <v>14411</v>
      </c>
      <c r="H8873" s="23"/>
    </row>
    <row r="8874" spans="1:8" x14ac:dyDescent="0.25">
      <c r="A8874">
        <v>2665</v>
      </c>
      <c r="B8874" t="s">
        <v>12044</v>
      </c>
      <c r="C8874" t="s">
        <v>12045</v>
      </c>
      <c r="D8874" s="23">
        <v>40963548000151</v>
      </c>
      <c r="E8874" t="s">
        <v>2148</v>
      </c>
      <c r="F8874" t="s">
        <v>1386</v>
      </c>
      <c r="G8874">
        <v>3941</v>
      </c>
      <c r="H8874" s="23">
        <v>160946328</v>
      </c>
    </row>
    <row r="8875" spans="1:8" x14ac:dyDescent="0.25">
      <c r="A8875">
        <v>6582</v>
      </c>
      <c r="B8875" t="s">
        <v>24316</v>
      </c>
      <c r="C8875" t="s">
        <v>24317</v>
      </c>
      <c r="D8875" s="23"/>
      <c r="E8875" t="s">
        <v>1422</v>
      </c>
      <c r="F8875" t="s">
        <v>1386</v>
      </c>
      <c r="G8875">
        <v>9182</v>
      </c>
      <c r="H8875" s="23"/>
    </row>
    <row r="8876" spans="1:8" x14ac:dyDescent="0.25">
      <c r="A8876">
        <v>9722</v>
      </c>
      <c r="B8876" t="s">
        <v>12046</v>
      </c>
      <c r="C8876" t="s">
        <v>12046</v>
      </c>
      <c r="D8876" s="23">
        <v>4264621000133</v>
      </c>
      <c r="E8876" t="s">
        <v>2891</v>
      </c>
      <c r="F8876" t="s">
        <v>1386</v>
      </c>
      <c r="G8876">
        <v>14455</v>
      </c>
      <c r="H8876" s="23">
        <v>161309593</v>
      </c>
    </row>
    <row r="8877" spans="1:8" x14ac:dyDescent="0.25">
      <c r="A8877">
        <v>10067</v>
      </c>
      <c r="B8877" t="s">
        <v>12047</v>
      </c>
      <c r="C8877" t="s">
        <v>12047</v>
      </c>
      <c r="D8877" s="23">
        <v>16700529000158</v>
      </c>
      <c r="E8877" t="s">
        <v>2555</v>
      </c>
      <c r="F8877" t="s">
        <v>1386</v>
      </c>
      <c r="G8877">
        <v>14911</v>
      </c>
      <c r="H8877" s="23">
        <v>162995997</v>
      </c>
    </row>
    <row r="8878" spans="1:8" x14ac:dyDescent="0.25">
      <c r="A8878">
        <v>4808</v>
      </c>
      <c r="B8878" t="s">
        <v>24318</v>
      </c>
      <c r="C8878" t="s">
        <v>24319</v>
      </c>
      <c r="D8878" s="23"/>
      <c r="E8878" t="s">
        <v>1422</v>
      </c>
      <c r="F8878" t="s">
        <v>1386</v>
      </c>
      <c r="G8878">
        <v>7475</v>
      </c>
      <c r="H8878" s="23"/>
    </row>
    <row r="8879" spans="1:8" x14ac:dyDescent="0.25">
      <c r="A8879">
        <v>5006</v>
      </c>
      <c r="B8879" t="s">
        <v>12048</v>
      </c>
      <c r="C8879" t="s">
        <v>12048</v>
      </c>
      <c r="D8879" s="23">
        <v>14386900000123</v>
      </c>
      <c r="E8879" t="s">
        <v>1921</v>
      </c>
      <c r="F8879" t="s">
        <v>1386</v>
      </c>
      <c r="G8879">
        <v>8032</v>
      </c>
      <c r="H8879" s="23">
        <v>161965288</v>
      </c>
    </row>
    <row r="8880" spans="1:8" x14ac:dyDescent="0.25">
      <c r="A8880">
        <v>5443</v>
      </c>
      <c r="B8880" t="s">
        <v>24320</v>
      </c>
      <c r="C8880" t="s">
        <v>24320</v>
      </c>
      <c r="D8880" s="23"/>
      <c r="E8880" t="s">
        <v>1422</v>
      </c>
      <c r="F8880" t="s">
        <v>1386</v>
      </c>
      <c r="G8880">
        <v>8512</v>
      </c>
      <c r="H8880" s="23"/>
    </row>
    <row r="8881" spans="1:8" x14ac:dyDescent="0.25">
      <c r="A8881">
        <v>14900</v>
      </c>
      <c r="B8881" t="s">
        <v>12049</v>
      </c>
      <c r="D8881" s="23">
        <v>51051811000233</v>
      </c>
      <c r="E8881" t="s">
        <v>4391</v>
      </c>
      <c r="F8881" t="s">
        <v>1390</v>
      </c>
      <c r="G8881">
        <v>23338</v>
      </c>
      <c r="H8881" s="23">
        <v>165038713110</v>
      </c>
    </row>
    <row r="8882" spans="1:8" x14ac:dyDescent="0.25">
      <c r="A8882">
        <v>4562</v>
      </c>
      <c r="B8882" t="s">
        <v>24321</v>
      </c>
      <c r="C8882" t="s">
        <v>24322</v>
      </c>
      <c r="D8882" s="23"/>
      <c r="E8882" t="s">
        <v>1572</v>
      </c>
      <c r="F8882" t="s">
        <v>1386</v>
      </c>
      <c r="G8882">
        <v>5559</v>
      </c>
      <c r="H8882" s="23"/>
    </row>
    <row r="8883" spans="1:8" x14ac:dyDescent="0.25">
      <c r="A8883">
        <v>9876</v>
      </c>
      <c r="B8883" t="s">
        <v>12050</v>
      </c>
      <c r="C8883" t="s">
        <v>12051</v>
      </c>
      <c r="D8883" s="23">
        <v>8666279000159</v>
      </c>
      <c r="E8883" t="s">
        <v>1385</v>
      </c>
      <c r="F8883" t="s">
        <v>1386</v>
      </c>
      <c r="G8883">
        <v>14613</v>
      </c>
      <c r="H8883" s="23">
        <v>161548113</v>
      </c>
    </row>
    <row r="8884" spans="1:8" x14ac:dyDescent="0.25">
      <c r="A8884">
        <v>1029</v>
      </c>
      <c r="B8884" t="s">
        <v>24323</v>
      </c>
      <c r="C8884" t="s">
        <v>24324</v>
      </c>
      <c r="D8884" s="23"/>
      <c r="E8884" t="s">
        <v>1723</v>
      </c>
      <c r="F8884" t="s">
        <v>1386</v>
      </c>
      <c r="G8884">
        <v>6056</v>
      </c>
      <c r="H8884" s="23"/>
    </row>
    <row r="8885" spans="1:8" x14ac:dyDescent="0.25">
      <c r="A8885">
        <v>3026</v>
      </c>
      <c r="B8885" t="s">
        <v>12052</v>
      </c>
      <c r="C8885" t="s">
        <v>12053</v>
      </c>
      <c r="D8885" s="23">
        <v>5535379000158</v>
      </c>
      <c r="E8885" t="s">
        <v>1851</v>
      </c>
      <c r="F8885" t="s">
        <v>1386</v>
      </c>
      <c r="G8885">
        <v>4302</v>
      </c>
      <c r="H8885" s="23">
        <v>161384099</v>
      </c>
    </row>
    <row r="8886" spans="1:8" x14ac:dyDescent="0.25">
      <c r="A8886">
        <v>9241</v>
      </c>
      <c r="B8886" t="s">
        <v>24325</v>
      </c>
      <c r="C8886" t="s">
        <v>24325</v>
      </c>
      <c r="D8886" s="23"/>
      <c r="E8886" t="s">
        <v>1422</v>
      </c>
      <c r="F8886" t="s">
        <v>1386</v>
      </c>
      <c r="G8886">
        <v>13734</v>
      </c>
      <c r="H8886" s="23"/>
    </row>
    <row r="8887" spans="1:8" x14ac:dyDescent="0.25">
      <c r="A8887">
        <v>7125</v>
      </c>
      <c r="B8887" t="s">
        <v>24326</v>
      </c>
      <c r="C8887" t="s">
        <v>24326</v>
      </c>
      <c r="D8887" s="23"/>
      <c r="E8887" t="s">
        <v>1583</v>
      </c>
      <c r="F8887" t="s">
        <v>1386</v>
      </c>
      <c r="G8887">
        <v>11088</v>
      </c>
      <c r="H8887" s="23"/>
    </row>
    <row r="8888" spans="1:8" x14ac:dyDescent="0.25">
      <c r="A8888">
        <v>1601</v>
      </c>
      <c r="B8888" t="s">
        <v>12054</v>
      </c>
      <c r="C8888" t="s">
        <v>12055</v>
      </c>
      <c r="D8888" s="23">
        <v>11496786000104</v>
      </c>
      <c r="E8888" t="s">
        <v>1385</v>
      </c>
      <c r="F8888" t="s">
        <v>1386</v>
      </c>
      <c r="G8888">
        <v>2877</v>
      </c>
      <c r="H8888" s="23">
        <v>161648460</v>
      </c>
    </row>
    <row r="8889" spans="1:8" x14ac:dyDescent="0.25">
      <c r="A8889">
        <v>8726</v>
      </c>
      <c r="B8889" t="s">
        <v>24327</v>
      </c>
      <c r="C8889" t="s">
        <v>24328</v>
      </c>
      <c r="D8889" s="23"/>
      <c r="E8889" t="s">
        <v>1422</v>
      </c>
      <c r="F8889" t="s">
        <v>1386</v>
      </c>
      <c r="G8889">
        <v>6830</v>
      </c>
      <c r="H8889" s="23"/>
    </row>
    <row r="8890" spans="1:8" x14ac:dyDescent="0.25">
      <c r="A8890">
        <v>12917</v>
      </c>
      <c r="B8890" t="s">
        <v>24329</v>
      </c>
      <c r="C8890" t="s">
        <v>24330</v>
      </c>
      <c r="D8890" s="23"/>
      <c r="E8890" t="s">
        <v>1723</v>
      </c>
      <c r="F8890" t="s">
        <v>1386</v>
      </c>
      <c r="G8890">
        <v>10333</v>
      </c>
      <c r="H8890" s="23"/>
    </row>
    <row r="8891" spans="1:8" x14ac:dyDescent="0.25">
      <c r="A8891">
        <v>10063</v>
      </c>
      <c r="B8891" t="s">
        <v>12056</v>
      </c>
      <c r="C8891" t="s">
        <v>12056</v>
      </c>
      <c r="D8891" s="23">
        <v>11391735000100</v>
      </c>
      <c r="E8891" t="s">
        <v>1572</v>
      </c>
      <c r="F8891" t="s">
        <v>1386</v>
      </c>
      <c r="G8891">
        <v>14905</v>
      </c>
      <c r="H8891" s="23">
        <v>161647340</v>
      </c>
    </row>
    <row r="8892" spans="1:8" x14ac:dyDescent="0.25">
      <c r="A8892">
        <v>138</v>
      </c>
      <c r="B8892" t="s">
        <v>24331</v>
      </c>
      <c r="C8892" t="s">
        <v>24331</v>
      </c>
      <c r="D8892" s="23"/>
      <c r="E8892" t="s">
        <v>1723</v>
      </c>
      <c r="F8892" t="s">
        <v>1386</v>
      </c>
      <c r="G8892">
        <v>1414</v>
      </c>
      <c r="H8892" s="23"/>
    </row>
    <row r="8893" spans="1:8" x14ac:dyDescent="0.25">
      <c r="A8893">
        <v>3764</v>
      </c>
      <c r="B8893" t="s">
        <v>12057</v>
      </c>
      <c r="C8893" t="s">
        <v>12058</v>
      </c>
      <c r="D8893" s="23">
        <v>8897120000145</v>
      </c>
      <c r="E8893" t="s">
        <v>4224</v>
      </c>
      <c r="F8893" t="s">
        <v>1386</v>
      </c>
      <c r="G8893">
        <v>5040</v>
      </c>
      <c r="H8893" s="23">
        <v>160729432</v>
      </c>
    </row>
    <row r="8894" spans="1:8" x14ac:dyDescent="0.25">
      <c r="A8894">
        <v>2986</v>
      </c>
      <c r="B8894" t="s">
        <v>12059</v>
      </c>
      <c r="C8894" t="s">
        <v>12060</v>
      </c>
      <c r="D8894" s="23">
        <v>5347258000182</v>
      </c>
      <c r="E8894" t="s">
        <v>3109</v>
      </c>
      <c r="F8894" t="s">
        <v>1386</v>
      </c>
      <c r="G8894">
        <v>4262</v>
      </c>
      <c r="H8894" s="23">
        <v>161395597</v>
      </c>
    </row>
    <row r="8895" spans="1:8" x14ac:dyDescent="0.25">
      <c r="A8895">
        <v>5568</v>
      </c>
      <c r="B8895" t="s">
        <v>24332</v>
      </c>
      <c r="C8895" t="s">
        <v>24332</v>
      </c>
      <c r="D8895" s="23"/>
      <c r="E8895" t="s">
        <v>2138</v>
      </c>
      <c r="F8895" t="s">
        <v>1386</v>
      </c>
      <c r="G8895">
        <v>8629</v>
      </c>
      <c r="H8895" s="23"/>
    </row>
    <row r="8896" spans="1:8" x14ac:dyDescent="0.25">
      <c r="A8896">
        <v>12818</v>
      </c>
      <c r="B8896" t="s">
        <v>24333</v>
      </c>
      <c r="C8896" t="s">
        <v>23744</v>
      </c>
      <c r="D8896" s="23"/>
      <c r="E8896" t="s">
        <v>1422</v>
      </c>
      <c r="F8896" t="s">
        <v>1386</v>
      </c>
      <c r="G8896">
        <v>14072</v>
      </c>
      <c r="H8896" s="23"/>
    </row>
    <row r="8897" spans="1:8" x14ac:dyDescent="0.25">
      <c r="A8897">
        <v>6497</v>
      </c>
      <c r="B8897" t="s">
        <v>24334</v>
      </c>
      <c r="C8897" t="s">
        <v>24334</v>
      </c>
      <c r="D8897" s="23"/>
      <c r="E8897" t="s">
        <v>2050</v>
      </c>
      <c r="F8897" t="s">
        <v>1386</v>
      </c>
      <c r="G8897">
        <v>10034</v>
      </c>
      <c r="H8897" s="23"/>
    </row>
    <row r="8898" spans="1:8" x14ac:dyDescent="0.25">
      <c r="A8898">
        <v>1394</v>
      </c>
      <c r="B8898" t="s">
        <v>12061</v>
      </c>
      <c r="C8898" t="s">
        <v>12060</v>
      </c>
      <c r="D8898" s="23">
        <v>10736445000198</v>
      </c>
      <c r="E8898" t="s">
        <v>2148</v>
      </c>
      <c r="F8898" t="s">
        <v>1386</v>
      </c>
      <c r="G8898">
        <v>2670</v>
      </c>
      <c r="H8898" s="23">
        <v>161061206</v>
      </c>
    </row>
    <row r="8899" spans="1:8" x14ac:dyDescent="0.25">
      <c r="A8899">
        <v>879</v>
      </c>
      <c r="B8899" t="s">
        <v>24335</v>
      </c>
      <c r="C8899" t="s">
        <v>24335</v>
      </c>
      <c r="D8899" s="23"/>
      <c r="E8899" t="s">
        <v>1422</v>
      </c>
      <c r="F8899" t="s">
        <v>1386</v>
      </c>
      <c r="G8899">
        <v>2155</v>
      </c>
      <c r="H8899" s="23"/>
    </row>
    <row r="8900" spans="1:8" x14ac:dyDescent="0.25">
      <c r="A8900">
        <v>5455</v>
      </c>
      <c r="B8900" t="s">
        <v>24336</v>
      </c>
      <c r="C8900" t="s">
        <v>24337</v>
      </c>
      <c r="D8900" s="23"/>
      <c r="E8900" t="s">
        <v>1723</v>
      </c>
      <c r="F8900" t="s">
        <v>1386</v>
      </c>
      <c r="G8900">
        <v>5636</v>
      </c>
      <c r="H8900" s="23"/>
    </row>
    <row r="8901" spans="1:8" x14ac:dyDescent="0.25">
      <c r="A8901">
        <v>6231</v>
      </c>
      <c r="B8901" t="s">
        <v>24338</v>
      </c>
      <c r="C8901" t="s">
        <v>24337</v>
      </c>
      <c r="D8901" s="23"/>
      <c r="E8901" t="s">
        <v>1422</v>
      </c>
      <c r="F8901" t="s">
        <v>1386</v>
      </c>
      <c r="G8901">
        <v>5524</v>
      </c>
      <c r="H8901" s="23"/>
    </row>
    <row r="8902" spans="1:8" x14ac:dyDescent="0.25">
      <c r="A8902">
        <v>9115</v>
      </c>
      <c r="B8902" t="s">
        <v>24339</v>
      </c>
      <c r="C8902" t="s">
        <v>24339</v>
      </c>
      <c r="D8902" s="23"/>
      <c r="E8902" t="s">
        <v>1696</v>
      </c>
      <c r="F8902" t="s">
        <v>1386</v>
      </c>
      <c r="G8902">
        <v>13629</v>
      </c>
      <c r="H8902" s="23"/>
    </row>
    <row r="8903" spans="1:8" x14ac:dyDescent="0.25">
      <c r="A8903">
        <v>120</v>
      </c>
      <c r="B8903" t="s">
        <v>24340</v>
      </c>
      <c r="C8903" t="s">
        <v>24340</v>
      </c>
      <c r="D8903" s="23"/>
      <c r="E8903" t="s">
        <v>1422</v>
      </c>
      <c r="F8903" t="s">
        <v>1386</v>
      </c>
      <c r="G8903">
        <v>1396</v>
      </c>
      <c r="H8903" s="23"/>
    </row>
    <row r="8904" spans="1:8" x14ac:dyDescent="0.25">
      <c r="A8904">
        <v>10173</v>
      </c>
      <c r="B8904" t="s">
        <v>24341</v>
      </c>
      <c r="C8904" t="s">
        <v>24341</v>
      </c>
      <c r="D8904" s="23"/>
      <c r="E8904" t="s">
        <v>1732</v>
      </c>
      <c r="F8904" t="s">
        <v>1386</v>
      </c>
      <c r="G8904">
        <v>15311</v>
      </c>
      <c r="H8904" s="23"/>
    </row>
    <row r="8905" spans="1:8" x14ac:dyDescent="0.25">
      <c r="A8905">
        <v>13942</v>
      </c>
      <c r="B8905" t="s">
        <v>12062</v>
      </c>
      <c r="C8905" t="s">
        <v>12062</v>
      </c>
      <c r="D8905" s="23">
        <v>29006530000129</v>
      </c>
      <c r="E8905" t="s">
        <v>1513</v>
      </c>
      <c r="F8905" t="s">
        <v>1398</v>
      </c>
      <c r="G8905">
        <v>21728</v>
      </c>
      <c r="H8905" s="23">
        <v>204823536</v>
      </c>
    </row>
    <row r="8906" spans="1:8" x14ac:dyDescent="0.25">
      <c r="A8906">
        <v>8789</v>
      </c>
      <c r="B8906" t="s">
        <v>24342</v>
      </c>
      <c r="C8906" t="s">
        <v>24337</v>
      </c>
      <c r="D8906" s="23"/>
      <c r="E8906" t="s">
        <v>1723</v>
      </c>
      <c r="F8906" t="s">
        <v>1386</v>
      </c>
      <c r="G8906">
        <v>5691</v>
      </c>
      <c r="H8906" s="23"/>
    </row>
    <row r="8907" spans="1:8" x14ac:dyDescent="0.25">
      <c r="A8907">
        <v>927</v>
      </c>
      <c r="B8907" t="s">
        <v>24343</v>
      </c>
      <c r="C8907" t="s">
        <v>24343</v>
      </c>
      <c r="D8907" s="23"/>
      <c r="E8907" t="s">
        <v>1385</v>
      </c>
      <c r="F8907" t="s">
        <v>1386</v>
      </c>
      <c r="G8907">
        <v>2203</v>
      </c>
      <c r="H8907" s="23"/>
    </row>
    <row r="8908" spans="1:8" x14ac:dyDescent="0.25">
      <c r="A8908">
        <v>1786</v>
      </c>
      <c r="B8908" t="s">
        <v>12063</v>
      </c>
      <c r="C8908" t="s">
        <v>12064</v>
      </c>
      <c r="D8908" s="23">
        <v>12676987000148</v>
      </c>
      <c r="E8908" t="s">
        <v>1385</v>
      </c>
      <c r="F8908" t="s">
        <v>1386</v>
      </c>
      <c r="G8908">
        <v>3062</v>
      </c>
      <c r="H8908" s="23">
        <v>160406790</v>
      </c>
    </row>
    <row r="8909" spans="1:8" x14ac:dyDescent="0.25">
      <c r="A8909">
        <v>7878</v>
      </c>
      <c r="B8909" t="s">
        <v>24344</v>
      </c>
      <c r="C8909" t="s">
        <v>24344</v>
      </c>
      <c r="D8909" s="23"/>
      <c r="E8909" t="s">
        <v>1422</v>
      </c>
      <c r="F8909" t="s">
        <v>1386</v>
      </c>
      <c r="G8909">
        <v>12190</v>
      </c>
      <c r="H8909" s="23"/>
    </row>
    <row r="8910" spans="1:8" x14ac:dyDescent="0.25">
      <c r="A8910">
        <v>8415</v>
      </c>
      <c r="B8910" t="s">
        <v>24345</v>
      </c>
      <c r="C8910" t="s">
        <v>24345</v>
      </c>
      <c r="D8910" s="23"/>
      <c r="E8910" t="s">
        <v>1723</v>
      </c>
      <c r="F8910" t="s">
        <v>1386</v>
      </c>
      <c r="G8910">
        <v>12738</v>
      </c>
      <c r="H8910" s="23"/>
    </row>
    <row r="8911" spans="1:8" x14ac:dyDescent="0.25">
      <c r="A8911">
        <v>713</v>
      </c>
      <c r="B8911" t="s">
        <v>24346</v>
      </c>
      <c r="C8911" t="s">
        <v>24346</v>
      </c>
      <c r="D8911" s="23"/>
      <c r="E8911" t="s">
        <v>1744</v>
      </c>
      <c r="F8911" t="s">
        <v>1386</v>
      </c>
      <c r="G8911">
        <v>1989</v>
      </c>
      <c r="H8911" s="23"/>
    </row>
    <row r="8912" spans="1:8" x14ac:dyDescent="0.25">
      <c r="A8912">
        <v>2448</v>
      </c>
      <c r="B8912" t="s">
        <v>12065</v>
      </c>
      <c r="C8912" t="s">
        <v>12066</v>
      </c>
      <c r="D8912" s="23">
        <v>3427166000187</v>
      </c>
      <c r="E8912" t="s">
        <v>1385</v>
      </c>
      <c r="F8912" t="s">
        <v>1386</v>
      </c>
      <c r="G8912">
        <v>3724</v>
      </c>
      <c r="H8912" s="23">
        <v>161286704</v>
      </c>
    </row>
    <row r="8913" spans="1:8" x14ac:dyDescent="0.25">
      <c r="A8913">
        <v>13025</v>
      </c>
      <c r="B8913" t="s">
        <v>24347</v>
      </c>
      <c r="C8913" t="s">
        <v>24347</v>
      </c>
      <c r="D8913" s="23"/>
      <c r="E8913" t="s">
        <v>7477</v>
      </c>
      <c r="F8913" t="s">
        <v>1386</v>
      </c>
      <c r="G8913">
        <v>20113</v>
      </c>
      <c r="H8913" s="23"/>
    </row>
    <row r="8914" spans="1:8" x14ac:dyDescent="0.25">
      <c r="A8914">
        <v>4186</v>
      </c>
      <c r="B8914" t="s">
        <v>24348</v>
      </c>
      <c r="C8914" t="s">
        <v>24348</v>
      </c>
      <c r="D8914" s="23"/>
      <c r="E8914" t="s">
        <v>1422</v>
      </c>
      <c r="F8914" t="s">
        <v>1386</v>
      </c>
      <c r="G8914">
        <v>1714</v>
      </c>
      <c r="H8914" s="23"/>
    </row>
    <row r="8915" spans="1:8" x14ac:dyDescent="0.25">
      <c r="A8915">
        <v>12604</v>
      </c>
      <c r="B8915" t="s">
        <v>24349</v>
      </c>
      <c r="C8915" t="s">
        <v>24350</v>
      </c>
      <c r="D8915" s="23"/>
      <c r="E8915" t="s">
        <v>2050</v>
      </c>
      <c r="F8915" t="s">
        <v>1386</v>
      </c>
      <c r="G8915">
        <v>19610</v>
      </c>
      <c r="H8915" s="23"/>
    </row>
    <row r="8916" spans="1:8" x14ac:dyDescent="0.25">
      <c r="A8916">
        <v>5936</v>
      </c>
      <c r="B8916" t="s">
        <v>24351</v>
      </c>
      <c r="C8916" t="s">
        <v>23744</v>
      </c>
      <c r="D8916" s="23"/>
      <c r="E8916" t="s">
        <v>1723</v>
      </c>
      <c r="F8916" t="s">
        <v>1386</v>
      </c>
      <c r="G8916">
        <v>5678</v>
      </c>
      <c r="H8916" s="23"/>
    </row>
    <row r="8917" spans="1:8" x14ac:dyDescent="0.25">
      <c r="A8917">
        <v>6627</v>
      </c>
      <c r="B8917" t="s">
        <v>24352</v>
      </c>
      <c r="C8917" t="s">
        <v>23744</v>
      </c>
      <c r="D8917" s="23"/>
      <c r="E8917" t="s">
        <v>1723</v>
      </c>
      <c r="F8917" t="s">
        <v>1386</v>
      </c>
      <c r="G8917">
        <v>9312</v>
      </c>
      <c r="H8917" s="23"/>
    </row>
    <row r="8918" spans="1:8" x14ac:dyDescent="0.25">
      <c r="A8918">
        <v>3822</v>
      </c>
      <c r="B8918" t="s">
        <v>12067</v>
      </c>
      <c r="C8918" t="s">
        <v>12068</v>
      </c>
      <c r="D8918" s="23">
        <v>9007048000104</v>
      </c>
      <c r="E8918" t="s">
        <v>1700</v>
      </c>
      <c r="F8918" t="s">
        <v>1386</v>
      </c>
      <c r="G8918">
        <v>5098</v>
      </c>
      <c r="H8918" s="23">
        <v>160126754</v>
      </c>
    </row>
    <row r="8919" spans="1:8" x14ac:dyDescent="0.25">
      <c r="A8919">
        <v>237</v>
      </c>
      <c r="B8919" t="s">
        <v>24353</v>
      </c>
      <c r="C8919" t="s">
        <v>24353</v>
      </c>
      <c r="D8919" s="23"/>
      <c r="E8919" t="s">
        <v>1533</v>
      </c>
      <c r="F8919" t="s">
        <v>1386</v>
      </c>
      <c r="G8919">
        <v>1513</v>
      </c>
      <c r="H8919" s="23"/>
    </row>
    <row r="8920" spans="1:8" x14ac:dyDescent="0.25">
      <c r="A8920">
        <v>9869</v>
      </c>
      <c r="B8920" t="s">
        <v>24354</v>
      </c>
      <c r="C8920" t="s">
        <v>23744</v>
      </c>
      <c r="D8920" s="23"/>
      <c r="E8920" t="s">
        <v>1422</v>
      </c>
      <c r="F8920" t="s">
        <v>1386</v>
      </c>
      <c r="G8920">
        <v>5809</v>
      </c>
      <c r="H8920" s="23"/>
    </row>
    <row r="8921" spans="1:8" x14ac:dyDescent="0.25">
      <c r="A8921">
        <v>2237</v>
      </c>
      <c r="B8921" t="s">
        <v>12069</v>
      </c>
      <c r="C8921" t="s">
        <v>12070</v>
      </c>
      <c r="D8921" s="23">
        <v>2651153000124</v>
      </c>
      <c r="E8921" t="s">
        <v>1422</v>
      </c>
      <c r="F8921" t="s">
        <v>1386</v>
      </c>
      <c r="G8921">
        <v>3513</v>
      </c>
      <c r="H8921" s="23" t="s">
        <v>2239</v>
      </c>
    </row>
    <row r="8922" spans="1:8" x14ac:dyDescent="0.25">
      <c r="A8922">
        <v>215</v>
      </c>
      <c r="B8922" t="s">
        <v>24355</v>
      </c>
      <c r="C8922" t="s">
        <v>24355</v>
      </c>
      <c r="D8922" s="23"/>
      <c r="E8922" t="s">
        <v>1723</v>
      </c>
      <c r="F8922" t="s">
        <v>1386</v>
      </c>
      <c r="G8922">
        <v>1491</v>
      </c>
      <c r="H8922" s="23"/>
    </row>
    <row r="8923" spans="1:8" x14ac:dyDescent="0.25">
      <c r="A8923">
        <v>2434</v>
      </c>
      <c r="B8923" t="s">
        <v>12071</v>
      </c>
      <c r="C8923" t="s">
        <v>12072</v>
      </c>
      <c r="D8923" s="23">
        <v>3390415000107</v>
      </c>
      <c r="E8923" t="s">
        <v>2050</v>
      </c>
      <c r="F8923" t="s">
        <v>1386</v>
      </c>
      <c r="G8923">
        <v>3710</v>
      </c>
      <c r="H8923" s="23" t="s">
        <v>12073</v>
      </c>
    </row>
    <row r="8924" spans="1:8" x14ac:dyDescent="0.25">
      <c r="A8924">
        <v>4718</v>
      </c>
      <c r="B8924" t="s">
        <v>24356</v>
      </c>
      <c r="C8924" t="s">
        <v>23744</v>
      </c>
      <c r="D8924" s="23"/>
      <c r="E8924" t="s">
        <v>1422</v>
      </c>
      <c r="F8924" t="s">
        <v>1386</v>
      </c>
      <c r="G8924">
        <v>6052</v>
      </c>
      <c r="H8924" s="23"/>
    </row>
    <row r="8925" spans="1:8" x14ac:dyDescent="0.25">
      <c r="A8925">
        <v>36</v>
      </c>
      <c r="B8925" t="s">
        <v>12074</v>
      </c>
      <c r="D8925" s="23"/>
      <c r="E8925" t="s">
        <v>1422</v>
      </c>
      <c r="F8925" t="s">
        <v>1386</v>
      </c>
      <c r="G8925">
        <v>1312</v>
      </c>
      <c r="H8925" s="23"/>
    </row>
    <row r="8926" spans="1:8" x14ac:dyDescent="0.25">
      <c r="A8926">
        <v>9732</v>
      </c>
      <c r="B8926" t="s">
        <v>24357</v>
      </c>
      <c r="C8926" t="s">
        <v>24357</v>
      </c>
      <c r="D8926" s="23"/>
      <c r="E8926" t="s">
        <v>1430</v>
      </c>
      <c r="F8926" t="s">
        <v>1415</v>
      </c>
      <c r="G8926">
        <v>14463</v>
      </c>
      <c r="H8926" s="23"/>
    </row>
    <row r="8927" spans="1:8" x14ac:dyDescent="0.25">
      <c r="A8927">
        <v>12941</v>
      </c>
      <c r="B8927" t="s">
        <v>24358</v>
      </c>
      <c r="C8927" t="s">
        <v>22420</v>
      </c>
      <c r="D8927" s="23"/>
      <c r="E8927" t="s">
        <v>1583</v>
      </c>
      <c r="F8927" t="s">
        <v>1386</v>
      </c>
      <c r="G8927">
        <v>10642</v>
      </c>
      <c r="H8927" s="23"/>
    </row>
    <row r="8928" spans="1:8" x14ac:dyDescent="0.25">
      <c r="A8928">
        <v>1710</v>
      </c>
      <c r="B8928" t="s">
        <v>12075</v>
      </c>
      <c r="C8928" t="s">
        <v>12076</v>
      </c>
      <c r="D8928" s="23">
        <v>12040795000140</v>
      </c>
      <c r="E8928" t="s">
        <v>1422</v>
      </c>
      <c r="F8928" t="s">
        <v>1386</v>
      </c>
      <c r="G8928">
        <v>2986</v>
      </c>
      <c r="H8928" s="23">
        <v>161706363</v>
      </c>
    </row>
    <row r="8929" spans="1:8" x14ac:dyDescent="0.25">
      <c r="A8929">
        <v>139</v>
      </c>
      <c r="B8929" t="s">
        <v>24359</v>
      </c>
      <c r="C8929" t="s">
        <v>24359</v>
      </c>
      <c r="D8929" s="23"/>
      <c r="E8929" t="s">
        <v>1422</v>
      </c>
      <c r="F8929" t="s">
        <v>1386</v>
      </c>
      <c r="G8929">
        <v>1415</v>
      </c>
      <c r="H8929" s="23"/>
    </row>
    <row r="8930" spans="1:8" x14ac:dyDescent="0.25">
      <c r="A8930">
        <v>1416</v>
      </c>
      <c r="B8930" t="s">
        <v>12077</v>
      </c>
      <c r="C8930" t="s">
        <v>12078</v>
      </c>
      <c r="D8930" s="23">
        <v>10771848000178</v>
      </c>
      <c r="E8930" t="s">
        <v>2138</v>
      </c>
      <c r="F8930" t="s">
        <v>1386</v>
      </c>
      <c r="G8930">
        <v>2692</v>
      </c>
      <c r="H8930" s="23">
        <v>160231949</v>
      </c>
    </row>
    <row r="8931" spans="1:8" x14ac:dyDescent="0.25">
      <c r="A8931">
        <v>414</v>
      </c>
      <c r="B8931" t="s">
        <v>24360</v>
      </c>
      <c r="C8931" t="s">
        <v>24360</v>
      </c>
      <c r="D8931" s="23"/>
      <c r="E8931" t="s">
        <v>1564</v>
      </c>
      <c r="F8931" t="s">
        <v>1386</v>
      </c>
      <c r="G8931">
        <v>1690</v>
      </c>
      <c r="H8931" s="23"/>
    </row>
    <row r="8932" spans="1:8" x14ac:dyDescent="0.25">
      <c r="A8932">
        <v>1054</v>
      </c>
      <c r="B8932" t="s">
        <v>24361</v>
      </c>
      <c r="C8932" t="s">
        <v>24361</v>
      </c>
      <c r="D8932" s="23"/>
      <c r="E8932" t="s">
        <v>1422</v>
      </c>
      <c r="F8932" t="s">
        <v>1386</v>
      </c>
      <c r="G8932">
        <v>2330</v>
      </c>
      <c r="H8932" s="23"/>
    </row>
    <row r="8933" spans="1:8" x14ac:dyDescent="0.25">
      <c r="A8933">
        <v>14333</v>
      </c>
      <c r="B8933" t="s">
        <v>24362</v>
      </c>
      <c r="C8933" t="s">
        <v>24363</v>
      </c>
      <c r="D8933" s="23"/>
      <c r="E8933" t="s">
        <v>1422</v>
      </c>
      <c r="F8933" t="s">
        <v>1386</v>
      </c>
      <c r="G8933">
        <v>19484</v>
      </c>
      <c r="H8933" s="23"/>
    </row>
    <row r="8934" spans="1:8" x14ac:dyDescent="0.25">
      <c r="A8934">
        <v>8865</v>
      </c>
      <c r="B8934" t="s">
        <v>12079</v>
      </c>
      <c r="C8934" t="s">
        <v>12080</v>
      </c>
      <c r="D8934" s="23">
        <v>23615239000171</v>
      </c>
      <c r="E8934" t="s">
        <v>1541</v>
      </c>
      <c r="F8934" t="s">
        <v>1386</v>
      </c>
      <c r="G8934">
        <v>13388</v>
      </c>
      <c r="H8934" s="23" t="s">
        <v>1438</v>
      </c>
    </row>
    <row r="8935" spans="1:8" x14ac:dyDescent="0.25">
      <c r="A8935">
        <v>8506</v>
      </c>
      <c r="B8935" t="s">
        <v>24364</v>
      </c>
      <c r="C8935" t="s">
        <v>24364</v>
      </c>
      <c r="D8935" s="23"/>
      <c r="E8935" t="s">
        <v>1530</v>
      </c>
      <c r="F8935" t="s">
        <v>1386</v>
      </c>
      <c r="G8935">
        <v>12991</v>
      </c>
      <c r="H8935" s="23"/>
    </row>
    <row r="8936" spans="1:8" x14ac:dyDescent="0.25">
      <c r="A8936">
        <v>396</v>
      </c>
      <c r="B8936" t="s">
        <v>24365</v>
      </c>
      <c r="C8936" t="s">
        <v>24365</v>
      </c>
      <c r="D8936" s="23"/>
      <c r="E8936" t="s">
        <v>1792</v>
      </c>
      <c r="F8936" t="s">
        <v>1386</v>
      </c>
      <c r="G8936">
        <v>1672</v>
      </c>
      <c r="H8936" s="23"/>
    </row>
    <row r="8937" spans="1:8" x14ac:dyDescent="0.25">
      <c r="A8937">
        <v>4307</v>
      </c>
      <c r="B8937" t="s">
        <v>24366</v>
      </c>
      <c r="C8937" t="s">
        <v>24366</v>
      </c>
      <c r="D8937" s="23"/>
      <c r="E8937" t="s">
        <v>2050</v>
      </c>
      <c r="F8937" t="s">
        <v>1386</v>
      </c>
      <c r="G8937">
        <v>1830</v>
      </c>
      <c r="H8937" s="23"/>
    </row>
    <row r="8938" spans="1:8" x14ac:dyDescent="0.25">
      <c r="A8938">
        <v>11258</v>
      </c>
      <c r="B8938" t="s">
        <v>12081</v>
      </c>
      <c r="C8938" t="s">
        <v>12081</v>
      </c>
      <c r="D8938" s="23">
        <v>9275132000109</v>
      </c>
      <c r="E8938" t="s">
        <v>2148</v>
      </c>
      <c r="F8938" t="s">
        <v>1386</v>
      </c>
      <c r="G8938">
        <v>17095</v>
      </c>
      <c r="H8938" s="23">
        <v>160624487</v>
      </c>
    </row>
    <row r="8939" spans="1:8" x14ac:dyDescent="0.25">
      <c r="A8939">
        <v>13855</v>
      </c>
      <c r="B8939" t="s">
        <v>24367</v>
      </c>
      <c r="C8939" t="s">
        <v>24368</v>
      </c>
      <c r="D8939" s="23"/>
      <c r="E8939" t="s">
        <v>1723</v>
      </c>
      <c r="F8939" t="s">
        <v>1386</v>
      </c>
      <c r="G8939">
        <v>19998</v>
      </c>
      <c r="H8939" s="23"/>
    </row>
    <row r="8940" spans="1:8" x14ac:dyDescent="0.25">
      <c r="A8940">
        <v>9076</v>
      </c>
      <c r="B8940" t="s">
        <v>24369</v>
      </c>
      <c r="C8940" t="s">
        <v>24370</v>
      </c>
      <c r="D8940" s="23"/>
      <c r="E8940" t="s">
        <v>1385</v>
      </c>
      <c r="F8940" t="s">
        <v>1386</v>
      </c>
      <c r="G8940">
        <v>5880</v>
      </c>
      <c r="H8940" s="23"/>
    </row>
    <row r="8941" spans="1:8" x14ac:dyDescent="0.25">
      <c r="A8941">
        <v>14574</v>
      </c>
      <c r="B8941" t="s">
        <v>12082</v>
      </c>
      <c r="C8941" t="s">
        <v>12082</v>
      </c>
      <c r="D8941" s="23"/>
      <c r="E8941" t="s">
        <v>1422</v>
      </c>
      <c r="F8941" t="s">
        <v>1386</v>
      </c>
      <c r="G8941">
        <v>22941</v>
      </c>
      <c r="H8941" s="23"/>
    </row>
    <row r="8942" spans="1:8" x14ac:dyDescent="0.25">
      <c r="A8942">
        <v>14842</v>
      </c>
      <c r="B8942" t="s">
        <v>12082</v>
      </c>
      <c r="C8942" t="s">
        <v>12083</v>
      </c>
      <c r="D8942" s="23">
        <v>53403576000166</v>
      </c>
      <c r="E8942" t="s">
        <v>1422</v>
      </c>
      <c r="F8942" t="s">
        <v>1386</v>
      </c>
      <c r="G8942">
        <v>23285</v>
      </c>
      <c r="H8942" s="23">
        <v>164847650</v>
      </c>
    </row>
    <row r="8943" spans="1:8" x14ac:dyDescent="0.25">
      <c r="A8943">
        <v>167</v>
      </c>
      <c r="B8943" t="s">
        <v>24371</v>
      </c>
      <c r="C8943" t="s">
        <v>24371</v>
      </c>
      <c r="D8943" s="23"/>
      <c r="E8943" t="s">
        <v>1422</v>
      </c>
      <c r="F8943" t="s">
        <v>1386</v>
      </c>
      <c r="G8943">
        <v>1443</v>
      </c>
      <c r="H8943" s="23"/>
    </row>
    <row r="8944" spans="1:8" x14ac:dyDescent="0.25">
      <c r="A8944">
        <v>772</v>
      </c>
      <c r="B8944" t="s">
        <v>24372</v>
      </c>
      <c r="C8944" t="s">
        <v>24372</v>
      </c>
      <c r="D8944" s="23"/>
      <c r="E8944" t="s">
        <v>1385</v>
      </c>
      <c r="F8944" t="s">
        <v>1386</v>
      </c>
      <c r="G8944">
        <v>2048</v>
      </c>
      <c r="H8944" s="23"/>
    </row>
    <row r="8945" spans="1:8" x14ac:dyDescent="0.25">
      <c r="A8945">
        <v>11023</v>
      </c>
      <c r="B8945" t="s">
        <v>24373</v>
      </c>
      <c r="C8945" t="s">
        <v>23744</v>
      </c>
      <c r="D8945" s="23"/>
      <c r="E8945" t="s">
        <v>1422</v>
      </c>
      <c r="F8945" t="s">
        <v>1386</v>
      </c>
      <c r="G8945">
        <v>99</v>
      </c>
      <c r="H8945" s="23"/>
    </row>
    <row r="8946" spans="1:8" x14ac:dyDescent="0.25">
      <c r="A8946">
        <v>14542</v>
      </c>
      <c r="B8946" t="s">
        <v>24374</v>
      </c>
      <c r="C8946" t="s">
        <v>23744</v>
      </c>
      <c r="D8946" s="23"/>
      <c r="E8946" t="s">
        <v>1723</v>
      </c>
      <c r="F8946" t="s">
        <v>1386</v>
      </c>
      <c r="G8946">
        <v>22576</v>
      </c>
      <c r="H8946" s="23"/>
    </row>
    <row r="8947" spans="1:8" x14ac:dyDescent="0.25">
      <c r="A8947">
        <v>5970</v>
      </c>
      <c r="B8947" t="s">
        <v>24375</v>
      </c>
      <c r="C8947" t="s">
        <v>24376</v>
      </c>
      <c r="D8947" s="23"/>
      <c r="E8947" t="s">
        <v>1385</v>
      </c>
      <c r="F8947" t="s">
        <v>1386</v>
      </c>
      <c r="G8947">
        <v>9030</v>
      </c>
      <c r="H8947" s="23"/>
    </row>
    <row r="8948" spans="1:8" x14ac:dyDescent="0.25">
      <c r="A8948">
        <v>4073</v>
      </c>
      <c r="B8948" t="s">
        <v>12084</v>
      </c>
      <c r="C8948" t="s">
        <v>12085</v>
      </c>
      <c r="D8948" s="23">
        <v>9473088000133</v>
      </c>
      <c r="E8948" t="s">
        <v>1744</v>
      </c>
      <c r="F8948" t="s">
        <v>1386</v>
      </c>
      <c r="G8948">
        <v>5349</v>
      </c>
      <c r="H8948" s="23">
        <v>161142311</v>
      </c>
    </row>
    <row r="8949" spans="1:8" x14ac:dyDescent="0.25">
      <c r="A8949">
        <v>2181</v>
      </c>
      <c r="B8949" t="s">
        <v>12086</v>
      </c>
      <c r="C8949" t="s">
        <v>12087</v>
      </c>
      <c r="D8949" s="23">
        <v>24297582000188</v>
      </c>
      <c r="E8949" t="s">
        <v>1541</v>
      </c>
      <c r="F8949" t="s">
        <v>1386</v>
      </c>
      <c r="G8949">
        <v>3457</v>
      </c>
      <c r="H8949" s="23">
        <v>160847575</v>
      </c>
    </row>
    <row r="8950" spans="1:8" x14ac:dyDescent="0.25">
      <c r="A8950">
        <v>5263</v>
      </c>
      <c r="B8950" t="s">
        <v>24377</v>
      </c>
      <c r="C8950" t="s">
        <v>24377</v>
      </c>
      <c r="D8950" s="23"/>
      <c r="E8950" t="s">
        <v>2050</v>
      </c>
      <c r="F8950" t="s">
        <v>1386</v>
      </c>
      <c r="G8950">
        <v>8305</v>
      </c>
      <c r="H8950" s="23"/>
    </row>
    <row r="8951" spans="1:8" x14ac:dyDescent="0.25">
      <c r="A8951">
        <v>11870</v>
      </c>
      <c r="B8951" t="s">
        <v>24378</v>
      </c>
      <c r="C8951" t="s">
        <v>24378</v>
      </c>
      <c r="D8951" s="23"/>
      <c r="E8951" t="s">
        <v>1921</v>
      </c>
      <c r="F8951" t="s">
        <v>1386</v>
      </c>
      <c r="G8951">
        <v>18246</v>
      </c>
      <c r="H8951" s="23"/>
    </row>
    <row r="8952" spans="1:8" x14ac:dyDescent="0.25">
      <c r="A8952">
        <v>15766</v>
      </c>
      <c r="B8952" t="s">
        <v>24379</v>
      </c>
      <c r="C8952" t="s">
        <v>24380</v>
      </c>
      <c r="D8952" s="23"/>
      <c r="E8952" t="s">
        <v>1723</v>
      </c>
      <c r="F8952" t="s">
        <v>1386</v>
      </c>
      <c r="G8952">
        <v>23893</v>
      </c>
      <c r="H8952" s="23"/>
    </row>
    <row r="8953" spans="1:8" x14ac:dyDescent="0.25">
      <c r="A8953">
        <v>13144</v>
      </c>
      <c r="B8953" t="s">
        <v>24381</v>
      </c>
      <c r="C8953" t="s">
        <v>23744</v>
      </c>
      <c r="D8953" s="23"/>
      <c r="E8953" t="s">
        <v>1422</v>
      </c>
      <c r="F8953" t="s">
        <v>1386</v>
      </c>
      <c r="G8953">
        <v>35</v>
      </c>
      <c r="H8953" s="23"/>
    </row>
    <row r="8954" spans="1:8" x14ac:dyDescent="0.25">
      <c r="A8954">
        <v>15550</v>
      </c>
      <c r="B8954" t="s">
        <v>12088</v>
      </c>
      <c r="C8954" t="s">
        <v>12089</v>
      </c>
      <c r="D8954" s="23">
        <v>10916286000103</v>
      </c>
      <c r="E8954" t="s">
        <v>2711</v>
      </c>
      <c r="F8954" t="s">
        <v>1415</v>
      </c>
      <c r="G8954">
        <v>24786</v>
      </c>
      <c r="H8954" s="23" t="s">
        <v>1438</v>
      </c>
    </row>
    <row r="8955" spans="1:8" x14ac:dyDescent="0.25">
      <c r="A8955">
        <v>10804</v>
      </c>
      <c r="B8955" t="s">
        <v>12090</v>
      </c>
      <c r="C8955" t="s">
        <v>12090</v>
      </c>
      <c r="D8955" s="23">
        <v>22297317000174</v>
      </c>
      <c r="E8955" t="s">
        <v>3641</v>
      </c>
      <c r="F8955" t="s">
        <v>1398</v>
      </c>
      <c r="G8955">
        <v>16259</v>
      </c>
      <c r="H8955" s="23">
        <v>204273960</v>
      </c>
    </row>
    <row r="8956" spans="1:8" x14ac:dyDescent="0.25">
      <c r="A8956">
        <v>14825</v>
      </c>
      <c r="B8956" t="s">
        <v>24382</v>
      </c>
      <c r="C8956" t="s">
        <v>24383</v>
      </c>
      <c r="D8956" s="23"/>
      <c r="E8956" t="s">
        <v>1642</v>
      </c>
      <c r="F8956" t="s">
        <v>1415</v>
      </c>
      <c r="G8956">
        <v>23275</v>
      </c>
      <c r="H8956" s="23"/>
    </row>
    <row r="8957" spans="1:8" x14ac:dyDescent="0.25">
      <c r="A8957">
        <v>2464</v>
      </c>
      <c r="B8957" t="s">
        <v>12091</v>
      </c>
      <c r="C8957" t="s">
        <v>12092</v>
      </c>
      <c r="D8957" s="23">
        <v>3453219000134</v>
      </c>
      <c r="E8957" t="s">
        <v>2555</v>
      </c>
      <c r="F8957" t="s">
        <v>1386</v>
      </c>
      <c r="G8957">
        <v>3740</v>
      </c>
      <c r="H8957" s="23">
        <v>161257291</v>
      </c>
    </row>
    <row r="8958" spans="1:8" x14ac:dyDescent="0.25">
      <c r="A8958">
        <v>7951</v>
      </c>
      <c r="B8958" t="s">
        <v>24384</v>
      </c>
      <c r="C8958" t="s">
        <v>23744</v>
      </c>
      <c r="D8958" s="23"/>
      <c r="E8958" t="s">
        <v>1422</v>
      </c>
      <c r="F8958" t="s">
        <v>1386</v>
      </c>
      <c r="G8958">
        <v>5826</v>
      </c>
      <c r="H8958" s="23"/>
    </row>
    <row r="8959" spans="1:8" x14ac:dyDescent="0.25">
      <c r="A8959">
        <v>8067</v>
      </c>
      <c r="B8959" t="s">
        <v>12093</v>
      </c>
      <c r="C8959" t="s">
        <v>12093</v>
      </c>
      <c r="D8959" s="23">
        <v>22640101000160</v>
      </c>
      <c r="E8959" t="s">
        <v>12094</v>
      </c>
      <c r="F8959" t="s">
        <v>1386</v>
      </c>
      <c r="G8959">
        <v>12362</v>
      </c>
      <c r="H8959" s="23">
        <v>162536089</v>
      </c>
    </row>
    <row r="8960" spans="1:8" x14ac:dyDescent="0.25">
      <c r="A8960">
        <v>8222</v>
      </c>
      <c r="B8960" t="s">
        <v>24385</v>
      </c>
      <c r="C8960" t="s">
        <v>24376</v>
      </c>
      <c r="D8960" s="23"/>
      <c r="E8960" t="s">
        <v>1530</v>
      </c>
      <c r="F8960" t="s">
        <v>1386</v>
      </c>
      <c r="G8960">
        <v>9898</v>
      </c>
      <c r="H8960" s="23"/>
    </row>
    <row r="8961" spans="1:8" x14ac:dyDescent="0.25">
      <c r="A8961">
        <v>3034</v>
      </c>
      <c r="B8961" t="s">
        <v>12095</v>
      </c>
      <c r="C8961" t="s">
        <v>12096</v>
      </c>
      <c r="D8961" s="23">
        <v>5586802000149</v>
      </c>
      <c r="E8961" t="s">
        <v>2266</v>
      </c>
      <c r="F8961" t="s">
        <v>1386</v>
      </c>
      <c r="G8961">
        <v>4310</v>
      </c>
      <c r="H8961" s="23">
        <v>161389368</v>
      </c>
    </row>
    <row r="8962" spans="1:8" x14ac:dyDescent="0.25">
      <c r="A8962">
        <v>7993</v>
      </c>
      <c r="B8962" t="s">
        <v>12097</v>
      </c>
      <c r="C8962" t="s">
        <v>12097</v>
      </c>
      <c r="D8962" s="23">
        <v>7606300000168</v>
      </c>
      <c r="E8962" t="s">
        <v>1533</v>
      </c>
      <c r="F8962" t="s">
        <v>1386</v>
      </c>
      <c r="G8962">
        <v>12296</v>
      </c>
      <c r="H8962" s="23">
        <v>161479189</v>
      </c>
    </row>
    <row r="8963" spans="1:8" x14ac:dyDescent="0.25">
      <c r="A8963">
        <v>1162</v>
      </c>
      <c r="B8963" t="s">
        <v>24386</v>
      </c>
      <c r="C8963" t="s">
        <v>24386</v>
      </c>
      <c r="D8963" s="23"/>
      <c r="E8963" t="s">
        <v>1422</v>
      </c>
      <c r="F8963" t="s">
        <v>1386</v>
      </c>
      <c r="G8963">
        <v>6720</v>
      </c>
      <c r="H8963" s="23"/>
    </row>
    <row r="8964" spans="1:8" x14ac:dyDescent="0.25">
      <c r="A8964">
        <v>9037</v>
      </c>
      <c r="B8964" t="s">
        <v>24387</v>
      </c>
      <c r="C8964" t="s">
        <v>24387</v>
      </c>
      <c r="D8964" s="23"/>
      <c r="E8964" t="s">
        <v>17878</v>
      </c>
      <c r="F8964" t="s">
        <v>1398</v>
      </c>
      <c r="G8964">
        <v>13567</v>
      </c>
      <c r="H8964" s="23"/>
    </row>
    <row r="8965" spans="1:8" x14ac:dyDescent="0.25">
      <c r="A8965">
        <v>3276</v>
      </c>
      <c r="B8965" t="s">
        <v>12098</v>
      </c>
      <c r="C8965" t="s">
        <v>12099</v>
      </c>
      <c r="D8965" s="23">
        <v>70095278000175</v>
      </c>
      <c r="E8965" t="s">
        <v>1541</v>
      </c>
      <c r="F8965" t="s">
        <v>1386</v>
      </c>
      <c r="G8965">
        <v>4552</v>
      </c>
      <c r="H8965" s="23">
        <v>161015239</v>
      </c>
    </row>
    <row r="8966" spans="1:8" x14ac:dyDescent="0.25">
      <c r="A8966">
        <v>8083</v>
      </c>
      <c r="B8966" t="s">
        <v>12100</v>
      </c>
      <c r="C8966" t="s">
        <v>12100</v>
      </c>
      <c r="D8966" s="23">
        <v>21304310000170</v>
      </c>
      <c r="E8966" t="s">
        <v>1385</v>
      </c>
      <c r="F8966" t="s">
        <v>1386</v>
      </c>
      <c r="G8966">
        <v>12376</v>
      </c>
      <c r="H8966" s="23">
        <v>162418078</v>
      </c>
    </row>
    <row r="8967" spans="1:8" x14ac:dyDescent="0.25">
      <c r="A8967">
        <v>14727</v>
      </c>
      <c r="B8967" t="s">
        <v>24388</v>
      </c>
      <c r="C8967" t="s">
        <v>24388</v>
      </c>
      <c r="D8967" s="23"/>
      <c r="E8967" t="s">
        <v>1422</v>
      </c>
      <c r="F8967" t="s">
        <v>1386</v>
      </c>
      <c r="G8967">
        <v>14070</v>
      </c>
      <c r="H8967" s="23"/>
    </row>
    <row r="8968" spans="1:8" x14ac:dyDescent="0.25">
      <c r="A8968">
        <v>11223</v>
      </c>
      <c r="B8968" t="s">
        <v>24389</v>
      </c>
      <c r="C8968" t="s">
        <v>24390</v>
      </c>
      <c r="D8968" s="23"/>
      <c r="E8968" t="s">
        <v>1417</v>
      </c>
      <c r="F8968" t="s">
        <v>1418</v>
      </c>
      <c r="G8968">
        <v>17054</v>
      </c>
      <c r="H8968" s="23"/>
    </row>
    <row r="8969" spans="1:8" x14ac:dyDescent="0.25">
      <c r="A8969">
        <v>4308</v>
      </c>
      <c r="B8969" t="s">
        <v>24391</v>
      </c>
      <c r="C8969" t="s">
        <v>24391</v>
      </c>
      <c r="D8969" s="23"/>
      <c r="E8969" t="s">
        <v>2050</v>
      </c>
      <c r="F8969" t="s">
        <v>1386</v>
      </c>
      <c r="G8969">
        <v>1636</v>
      </c>
      <c r="H8969" s="23"/>
    </row>
    <row r="8970" spans="1:8" x14ac:dyDescent="0.25">
      <c r="A8970">
        <v>5475</v>
      </c>
      <c r="B8970" t="s">
        <v>24392</v>
      </c>
      <c r="C8970" t="s">
        <v>24392</v>
      </c>
      <c r="D8970" s="23"/>
      <c r="E8970" t="s">
        <v>1723</v>
      </c>
      <c r="F8970" t="s">
        <v>1386</v>
      </c>
      <c r="G8970">
        <v>8535</v>
      </c>
      <c r="H8970" s="23"/>
    </row>
    <row r="8971" spans="1:8" x14ac:dyDescent="0.25">
      <c r="A8971">
        <v>1527</v>
      </c>
      <c r="B8971" t="s">
        <v>12101</v>
      </c>
      <c r="C8971" t="s">
        <v>12102</v>
      </c>
      <c r="D8971" s="23">
        <v>11138578000125</v>
      </c>
      <c r="E8971" t="s">
        <v>1385</v>
      </c>
      <c r="F8971" t="s">
        <v>1386</v>
      </c>
      <c r="G8971">
        <v>2803</v>
      </c>
      <c r="H8971" s="23">
        <v>161629440</v>
      </c>
    </row>
    <row r="8972" spans="1:8" x14ac:dyDescent="0.25">
      <c r="A8972">
        <v>14303</v>
      </c>
      <c r="B8972" t="s">
        <v>24393</v>
      </c>
      <c r="C8972" t="s">
        <v>24393</v>
      </c>
      <c r="D8972" s="23"/>
      <c r="E8972" t="s">
        <v>2050</v>
      </c>
      <c r="F8972" t="s">
        <v>1386</v>
      </c>
      <c r="G8972">
        <v>22548</v>
      </c>
      <c r="H8972" s="23"/>
    </row>
    <row r="8973" spans="1:8" x14ac:dyDescent="0.25">
      <c r="A8973">
        <v>10029</v>
      </c>
      <c r="B8973" t="s">
        <v>12103</v>
      </c>
      <c r="C8973" t="s">
        <v>12103</v>
      </c>
      <c r="D8973" s="23">
        <v>25460713000169</v>
      </c>
      <c r="E8973" t="s">
        <v>1700</v>
      </c>
      <c r="F8973" t="s">
        <v>1386</v>
      </c>
      <c r="G8973">
        <v>14833</v>
      </c>
      <c r="H8973" s="23">
        <v>163122067</v>
      </c>
    </row>
    <row r="8974" spans="1:8" x14ac:dyDescent="0.25">
      <c r="A8974">
        <v>8491</v>
      </c>
      <c r="B8974" t="s">
        <v>12104</v>
      </c>
      <c r="C8974" t="s">
        <v>12105</v>
      </c>
      <c r="D8974" s="23">
        <v>9237177000180</v>
      </c>
      <c r="E8974" t="s">
        <v>1424</v>
      </c>
      <c r="F8974" t="s">
        <v>1390</v>
      </c>
      <c r="G8974">
        <v>12975</v>
      </c>
      <c r="H8974" s="23">
        <v>626455622110</v>
      </c>
    </row>
    <row r="8975" spans="1:8" x14ac:dyDescent="0.25">
      <c r="A8975">
        <v>12612</v>
      </c>
      <c r="B8975" t="s">
        <v>12106</v>
      </c>
      <c r="C8975" t="s">
        <v>12107</v>
      </c>
      <c r="D8975" s="23">
        <v>27814653000160</v>
      </c>
      <c r="E8975" t="s">
        <v>1430</v>
      </c>
      <c r="F8975" t="s">
        <v>1415</v>
      </c>
      <c r="G8975">
        <v>19626</v>
      </c>
      <c r="H8975" s="23" t="s">
        <v>1438</v>
      </c>
    </row>
    <row r="8976" spans="1:8" x14ac:dyDescent="0.25">
      <c r="A8976">
        <v>15799</v>
      </c>
      <c r="B8976" t="s">
        <v>12108</v>
      </c>
      <c r="D8976" s="23">
        <v>52004581000133</v>
      </c>
      <c r="E8976" t="s">
        <v>2667</v>
      </c>
      <c r="F8976" t="s">
        <v>1390</v>
      </c>
      <c r="G8976">
        <v>25116</v>
      </c>
      <c r="H8976" s="23">
        <v>124931469111</v>
      </c>
    </row>
    <row r="8977" spans="1:8" x14ac:dyDescent="0.25">
      <c r="A8977">
        <v>5184</v>
      </c>
      <c r="B8977" t="s">
        <v>12109</v>
      </c>
      <c r="C8977" t="s">
        <v>12109</v>
      </c>
      <c r="D8977" s="23">
        <v>13192068000161</v>
      </c>
      <c r="E8977" t="s">
        <v>2138</v>
      </c>
      <c r="F8977" t="s">
        <v>1386</v>
      </c>
      <c r="G8977">
        <v>8233</v>
      </c>
      <c r="H8977" s="23">
        <v>161796451</v>
      </c>
    </row>
    <row r="8978" spans="1:8" x14ac:dyDescent="0.25">
      <c r="A8978">
        <v>6128</v>
      </c>
      <c r="B8978" t="s">
        <v>12110</v>
      </c>
      <c r="C8978" t="s">
        <v>12110</v>
      </c>
      <c r="D8978" s="23">
        <v>14464862000180</v>
      </c>
      <c r="E8978" t="s">
        <v>1385</v>
      </c>
      <c r="F8978" t="s">
        <v>1386</v>
      </c>
      <c r="G8978">
        <v>9575</v>
      </c>
      <c r="H8978" s="23">
        <v>161896669</v>
      </c>
    </row>
    <row r="8979" spans="1:8" x14ac:dyDescent="0.25">
      <c r="A8979">
        <v>2718</v>
      </c>
      <c r="B8979" t="s">
        <v>12111</v>
      </c>
      <c r="C8979" t="s">
        <v>12112</v>
      </c>
      <c r="D8979" s="23">
        <v>41212242000126</v>
      </c>
      <c r="E8979" t="s">
        <v>1409</v>
      </c>
      <c r="F8979" t="s">
        <v>1386</v>
      </c>
      <c r="G8979">
        <v>3994</v>
      </c>
      <c r="H8979" s="23">
        <v>160990637</v>
      </c>
    </row>
    <row r="8980" spans="1:8" x14ac:dyDescent="0.25">
      <c r="A8980">
        <v>3286</v>
      </c>
      <c r="B8980" t="s">
        <v>12113</v>
      </c>
      <c r="C8980" t="s">
        <v>12114</v>
      </c>
      <c r="D8980" s="23">
        <v>70109574000188</v>
      </c>
      <c r="E8980" t="s">
        <v>1583</v>
      </c>
      <c r="F8980" t="s">
        <v>1386</v>
      </c>
      <c r="G8980">
        <v>4562</v>
      </c>
      <c r="H8980" s="23">
        <v>161022308</v>
      </c>
    </row>
    <row r="8981" spans="1:8" x14ac:dyDescent="0.25">
      <c r="A8981">
        <v>3922</v>
      </c>
      <c r="B8981" t="s">
        <v>12115</v>
      </c>
      <c r="C8981" t="s">
        <v>12116</v>
      </c>
      <c r="D8981" s="23">
        <v>9209133000147</v>
      </c>
      <c r="E8981" t="s">
        <v>1385</v>
      </c>
      <c r="F8981" t="s">
        <v>1386</v>
      </c>
      <c r="G8981">
        <v>5198</v>
      </c>
      <c r="H8981" s="23">
        <v>161542549</v>
      </c>
    </row>
    <row r="8982" spans="1:8" x14ac:dyDescent="0.25">
      <c r="A8982">
        <v>8326</v>
      </c>
      <c r="B8982" t="s">
        <v>12117</v>
      </c>
      <c r="C8982" t="s">
        <v>12117</v>
      </c>
      <c r="D8982" s="23">
        <v>24265804000180</v>
      </c>
      <c r="E8982" t="s">
        <v>1440</v>
      </c>
      <c r="F8982" t="s">
        <v>1386</v>
      </c>
      <c r="G8982">
        <v>12590</v>
      </c>
      <c r="H8982" s="23">
        <v>162676328</v>
      </c>
    </row>
    <row r="8983" spans="1:8" x14ac:dyDescent="0.25">
      <c r="A8983">
        <v>10310</v>
      </c>
      <c r="B8983" t="s">
        <v>12118</v>
      </c>
      <c r="C8983" t="s">
        <v>12118</v>
      </c>
      <c r="D8983" s="23">
        <v>29174544000151</v>
      </c>
      <c r="E8983" t="s">
        <v>1385</v>
      </c>
      <c r="F8983" t="s">
        <v>1386</v>
      </c>
      <c r="G8983">
        <v>15558</v>
      </c>
      <c r="H8983" s="23">
        <v>163060185</v>
      </c>
    </row>
    <row r="8984" spans="1:8" x14ac:dyDescent="0.25">
      <c r="A8984">
        <v>3284</v>
      </c>
      <c r="B8984" t="s">
        <v>12119</v>
      </c>
      <c r="C8984" t="s">
        <v>12120</v>
      </c>
      <c r="D8984" s="23">
        <v>70108543000102</v>
      </c>
      <c r="E8984" t="s">
        <v>1578</v>
      </c>
      <c r="F8984" t="s">
        <v>1386</v>
      </c>
      <c r="G8984">
        <v>4560</v>
      </c>
      <c r="H8984" s="23">
        <v>161022103</v>
      </c>
    </row>
    <row r="8985" spans="1:8" x14ac:dyDescent="0.25">
      <c r="A8985">
        <v>11171</v>
      </c>
      <c r="B8985" t="s">
        <v>12121</v>
      </c>
      <c r="C8985" t="s">
        <v>12121</v>
      </c>
      <c r="D8985" s="23">
        <v>6052003000155</v>
      </c>
      <c r="E8985" t="s">
        <v>5894</v>
      </c>
      <c r="F8985" t="s">
        <v>1386</v>
      </c>
      <c r="G8985">
        <v>16984</v>
      </c>
      <c r="H8985" s="23">
        <v>161450253</v>
      </c>
    </row>
    <row r="8986" spans="1:8" x14ac:dyDescent="0.25">
      <c r="A8986">
        <v>7746</v>
      </c>
      <c r="B8986" t="s">
        <v>12122</v>
      </c>
      <c r="C8986" t="s">
        <v>12122</v>
      </c>
      <c r="D8986" s="23">
        <v>12334654000130</v>
      </c>
      <c r="E8986" t="s">
        <v>1409</v>
      </c>
      <c r="F8986" t="s">
        <v>1386</v>
      </c>
      <c r="G8986">
        <v>12059</v>
      </c>
      <c r="H8986" s="23">
        <v>161728081</v>
      </c>
    </row>
    <row r="8987" spans="1:8" x14ac:dyDescent="0.25">
      <c r="A8987">
        <v>2339</v>
      </c>
      <c r="B8987" t="s">
        <v>12123</v>
      </c>
      <c r="C8987" t="s">
        <v>12124</v>
      </c>
      <c r="D8987" s="23">
        <v>3090178000169</v>
      </c>
      <c r="E8987" t="s">
        <v>2555</v>
      </c>
      <c r="F8987" t="s">
        <v>1386</v>
      </c>
      <c r="G8987">
        <v>3615</v>
      </c>
      <c r="H8987" s="23">
        <v>160263425</v>
      </c>
    </row>
    <row r="8988" spans="1:8" x14ac:dyDescent="0.25">
      <c r="A8988">
        <v>6321</v>
      </c>
      <c r="B8988" t="s">
        <v>24394</v>
      </c>
      <c r="C8988" t="s">
        <v>24394</v>
      </c>
      <c r="D8988" s="23"/>
      <c r="E8988" t="s">
        <v>1723</v>
      </c>
      <c r="F8988" t="s">
        <v>1386</v>
      </c>
      <c r="G8988">
        <v>9864</v>
      </c>
      <c r="H8988" s="23"/>
    </row>
    <row r="8989" spans="1:8" x14ac:dyDescent="0.25">
      <c r="A8989">
        <v>7215</v>
      </c>
      <c r="B8989" t="s">
        <v>12125</v>
      </c>
      <c r="C8989" t="s">
        <v>12125</v>
      </c>
      <c r="D8989" s="23">
        <v>14459446000193</v>
      </c>
      <c r="E8989" t="s">
        <v>1397</v>
      </c>
      <c r="F8989" t="s">
        <v>1398</v>
      </c>
      <c r="G8989">
        <v>11160</v>
      </c>
      <c r="H8989" s="23">
        <v>202590569</v>
      </c>
    </row>
    <row r="8990" spans="1:8" x14ac:dyDescent="0.25">
      <c r="A8990">
        <v>2345</v>
      </c>
      <c r="B8990" t="s">
        <v>12126</v>
      </c>
      <c r="C8990" t="s">
        <v>12127</v>
      </c>
      <c r="D8990" s="23">
        <v>3106270000170</v>
      </c>
      <c r="E8990" t="s">
        <v>1385</v>
      </c>
      <c r="F8990" t="s">
        <v>1386</v>
      </c>
      <c r="G8990">
        <v>3621</v>
      </c>
      <c r="H8990" s="23">
        <v>161115608</v>
      </c>
    </row>
    <row r="8991" spans="1:8" x14ac:dyDescent="0.25">
      <c r="A8991">
        <v>4753</v>
      </c>
      <c r="B8991" t="s">
        <v>12128</v>
      </c>
      <c r="C8991" t="s">
        <v>12128</v>
      </c>
      <c r="D8991" s="23">
        <v>15414437000149</v>
      </c>
      <c r="E8991" t="s">
        <v>1385</v>
      </c>
      <c r="F8991" t="s">
        <v>1386</v>
      </c>
      <c r="G8991">
        <v>7335</v>
      </c>
      <c r="H8991" s="23">
        <v>161976590</v>
      </c>
    </row>
    <row r="8992" spans="1:8" x14ac:dyDescent="0.25">
      <c r="A8992">
        <v>14851</v>
      </c>
      <c r="B8992" t="s">
        <v>12129</v>
      </c>
      <c r="C8992" t="s">
        <v>12129</v>
      </c>
      <c r="D8992" s="23">
        <v>17501513000189</v>
      </c>
      <c r="E8992" t="s">
        <v>1906</v>
      </c>
      <c r="F8992" t="s">
        <v>1386</v>
      </c>
      <c r="G8992">
        <v>23292</v>
      </c>
      <c r="H8992" s="23">
        <v>162093926</v>
      </c>
    </row>
    <row r="8993" spans="1:8" x14ac:dyDescent="0.25">
      <c r="A8993">
        <v>6166</v>
      </c>
      <c r="B8993" t="s">
        <v>12130</v>
      </c>
      <c r="C8993" t="s">
        <v>12131</v>
      </c>
      <c r="D8993" s="23">
        <v>11901904000104</v>
      </c>
      <c r="E8993" t="s">
        <v>1422</v>
      </c>
      <c r="F8993" t="s">
        <v>1386</v>
      </c>
      <c r="G8993">
        <v>9694</v>
      </c>
      <c r="H8993" s="23" t="s">
        <v>1438</v>
      </c>
    </row>
    <row r="8994" spans="1:8" x14ac:dyDescent="0.25">
      <c r="A8994">
        <v>9237</v>
      </c>
      <c r="B8994" t="s">
        <v>12132</v>
      </c>
      <c r="C8994" t="s">
        <v>12132</v>
      </c>
      <c r="D8994" s="23">
        <v>16833095000164</v>
      </c>
      <c r="E8994" t="s">
        <v>1527</v>
      </c>
      <c r="F8994" t="s">
        <v>1386</v>
      </c>
      <c r="G8994">
        <v>13730</v>
      </c>
      <c r="H8994" s="23">
        <v>162037350</v>
      </c>
    </row>
    <row r="8995" spans="1:8" x14ac:dyDescent="0.25">
      <c r="A8995">
        <v>15432</v>
      </c>
      <c r="B8995" t="s">
        <v>12133</v>
      </c>
      <c r="C8995" t="s">
        <v>12133</v>
      </c>
      <c r="D8995" s="23">
        <v>17431011000552</v>
      </c>
      <c r="E8995" t="s">
        <v>1527</v>
      </c>
      <c r="F8995" t="s">
        <v>1386</v>
      </c>
      <c r="G8995">
        <v>24614</v>
      </c>
      <c r="H8995" s="23">
        <v>163766410</v>
      </c>
    </row>
    <row r="8996" spans="1:8" x14ac:dyDescent="0.25">
      <c r="A8996">
        <v>2372</v>
      </c>
      <c r="B8996" t="s">
        <v>12134</v>
      </c>
      <c r="C8996" t="s">
        <v>12135</v>
      </c>
      <c r="D8996" s="23">
        <v>3213580000193</v>
      </c>
      <c r="E8996" t="s">
        <v>1921</v>
      </c>
      <c r="F8996" t="s">
        <v>1386</v>
      </c>
      <c r="G8996">
        <v>3648</v>
      </c>
      <c r="H8996" s="23">
        <v>161240437</v>
      </c>
    </row>
    <row r="8997" spans="1:8" x14ac:dyDescent="0.25">
      <c r="A8997">
        <v>11699</v>
      </c>
      <c r="B8997" t="s">
        <v>12136</v>
      </c>
      <c r="C8997" t="s">
        <v>12136</v>
      </c>
      <c r="D8997" s="23">
        <v>46201083002555</v>
      </c>
      <c r="E8997" t="s">
        <v>3243</v>
      </c>
      <c r="F8997" t="s">
        <v>1415</v>
      </c>
      <c r="G8997">
        <v>17637</v>
      </c>
      <c r="H8997" s="23">
        <v>72318228</v>
      </c>
    </row>
    <row r="8998" spans="1:8" x14ac:dyDescent="0.25">
      <c r="A8998">
        <v>2821</v>
      </c>
      <c r="B8998" t="s">
        <v>12137</v>
      </c>
      <c r="C8998" t="s">
        <v>12138</v>
      </c>
      <c r="D8998" s="23">
        <v>46201083001664</v>
      </c>
      <c r="E8998" t="s">
        <v>3858</v>
      </c>
      <c r="F8998" t="s">
        <v>1444</v>
      </c>
      <c r="G8998">
        <v>4097</v>
      </c>
      <c r="H8998" s="23">
        <v>53571973</v>
      </c>
    </row>
    <row r="8999" spans="1:8" x14ac:dyDescent="0.25">
      <c r="A8999">
        <v>3190</v>
      </c>
      <c r="B8999" t="s">
        <v>12139</v>
      </c>
      <c r="C8999" t="s">
        <v>12140</v>
      </c>
      <c r="D8999" s="23">
        <v>6224598000189</v>
      </c>
      <c r="E8999" t="s">
        <v>1744</v>
      </c>
      <c r="F8999" t="s">
        <v>1386</v>
      </c>
      <c r="G8999">
        <v>4466</v>
      </c>
      <c r="H8999" s="23">
        <v>161419550</v>
      </c>
    </row>
    <row r="9000" spans="1:8" x14ac:dyDescent="0.25">
      <c r="A9000">
        <v>1094</v>
      </c>
      <c r="B9000" t="s">
        <v>24395</v>
      </c>
      <c r="C9000" t="s">
        <v>24395</v>
      </c>
      <c r="D9000" s="23"/>
      <c r="E9000" t="s">
        <v>1385</v>
      </c>
      <c r="F9000" t="s">
        <v>1386</v>
      </c>
      <c r="G9000">
        <v>2370</v>
      </c>
      <c r="H9000" s="23"/>
    </row>
    <row r="9001" spans="1:8" x14ac:dyDescent="0.25">
      <c r="A9001">
        <v>9098</v>
      </c>
      <c r="B9001" t="s">
        <v>24396</v>
      </c>
      <c r="C9001" t="s">
        <v>24396</v>
      </c>
      <c r="D9001" s="23"/>
      <c r="E9001" t="s">
        <v>1718</v>
      </c>
      <c r="F9001" t="s">
        <v>1386</v>
      </c>
      <c r="G9001">
        <v>13612</v>
      </c>
      <c r="H9001" s="23"/>
    </row>
    <row r="9002" spans="1:8" x14ac:dyDescent="0.25">
      <c r="A9002">
        <v>10379</v>
      </c>
      <c r="B9002" t="s">
        <v>12141</v>
      </c>
      <c r="C9002" t="s">
        <v>12141</v>
      </c>
      <c r="D9002" s="23">
        <v>7773883000111</v>
      </c>
      <c r="E9002" t="s">
        <v>12142</v>
      </c>
      <c r="F9002" t="s">
        <v>1386</v>
      </c>
      <c r="G9002">
        <v>15663</v>
      </c>
      <c r="H9002" s="23">
        <v>161477461</v>
      </c>
    </row>
    <row r="9003" spans="1:8" x14ac:dyDescent="0.25">
      <c r="A9003">
        <v>15335</v>
      </c>
      <c r="B9003" t="s">
        <v>12143</v>
      </c>
      <c r="C9003" t="s">
        <v>12143</v>
      </c>
      <c r="D9003" s="23">
        <v>20061633000117</v>
      </c>
      <c r="E9003" t="s">
        <v>2234</v>
      </c>
      <c r="F9003" t="s">
        <v>1390</v>
      </c>
      <c r="G9003">
        <v>24489</v>
      </c>
      <c r="H9003" s="23" t="s">
        <v>1438</v>
      </c>
    </row>
    <row r="9004" spans="1:8" x14ac:dyDescent="0.25">
      <c r="A9004">
        <v>1383</v>
      </c>
      <c r="B9004" t="s">
        <v>12144</v>
      </c>
      <c r="C9004" t="s">
        <v>12145</v>
      </c>
      <c r="D9004" s="23">
        <v>10704206000156</v>
      </c>
      <c r="E9004" t="s">
        <v>1583</v>
      </c>
      <c r="F9004" t="s">
        <v>1386</v>
      </c>
      <c r="G9004">
        <v>2659</v>
      </c>
      <c r="H9004" s="23">
        <v>161606709</v>
      </c>
    </row>
    <row r="9005" spans="1:8" x14ac:dyDescent="0.25">
      <c r="A9005">
        <v>7112</v>
      </c>
      <c r="B9005" t="s">
        <v>12146</v>
      </c>
      <c r="C9005" t="s">
        <v>12147</v>
      </c>
      <c r="D9005" s="23">
        <v>16500398000165</v>
      </c>
      <c r="E9005" t="s">
        <v>1483</v>
      </c>
      <c r="F9005" t="s">
        <v>1398</v>
      </c>
      <c r="G9005">
        <v>11084</v>
      </c>
      <c r="H9005" s="23">
        <v>202729869</v>
      </c>
    </row>
    <row r="9006" spans="1:8" x14ac:dyDescent="0.25">
      <c r="A9006">
        <v>10516</v>
      </c>
      <c r="B9006" t="s">
        <v>12148</v>
      </c>
      <c r="C9006" t="s">
        <v>12148</v>
      </c>
      <c r="D9006" s="23">
        <v>30173713000118</v>
      </c>
      <c r="E9006" t="s">
        <v>1572</v>
      </c>
      <c r="F9006" t="s">
        <v>1386</v>
      </c>
      <c r="G9006">
        <v>15873</v>
      </c>
      <c r="H9006" s="23">
        <v>163160775</v>
      </c>
    </row>
    <row r="9007" spans="1:8" x14ac:dyDescent="0.25">
      <c r="A9007">
        <v>12176</v>
      </c>
      <c r="B9007" t="s">
        <v>12149</v>
      </c>
      <c r="C9007" t="s">
        <v>12149</v>
      </c>
      <c r="D9007" s="23">
        <v>38413917000190</v>
      </c>
      <c r="E9007" t="s">
        <v>1484</v>
      </c>
      <c r="F9007" t="s">
        <v>1398</v>
      </c>
      <c r="G9007">
        <v>18767</v>
      </c>
      <c r="H9007" s="23">
        <v>205530400</v>
      </c>
    </row>
    <row r="9008" spans="1:8" x14ac:dyDescent="0.25">
      <c r="A9008">
        <v>15212</v>
      </c>
      <c r="B9008" t="s">
        <v>12150</v>
      </c>
      <c r="C9008" t="s">
        <v>12150</v>
      </c>
      <c r="D9008" s="23">
        <v>10420157000120</v>
      </c>
      <c r="E9008" t="s">
        <v>5198</v>
      </c>
      <c r="F9008" t="s">
        <v>1386</v>
      </c>
      <c r="G9008">
        <v>24307</v>
      </c>
      <c r="H9008" s="23">
        <v>161590888</v>
      </c>
    </row>
    <row r="9009" spans="1:8" x14ac:dyDescent="0.25">
      <c r="A9009">
        <v>14779</v>
      </c>
      <c r="B9009" t="s">
        <v>12151</v>
      </c>
      <c r="C9009" t="s">
        <v>12152</v>
      </c>
      <c r="D9009" s="23">
        <v>40453040000103</v>
      </c>
      <c r="E9009" t="s">
        <v>12153</v>
      </c>
      <c r="F9009" t="s">
        <v>1398</v>
      </c>
      <c r="G9009">
        <v>23232</v>
      </c>
      <c r="H9009" s="23">
        <v>205639909</v>
      </c>
    </row>
    <row r="9010" spans="1:8" x14ac:dyDescent="0.25">
      <c r="A9010">
        <v>10031</v>
      </c>
      <c r="B9010" t="s">
        <v>12154</v>
      </c>
      <c r="C9010" t="s">
        <v>12155</v>
      </c>
      <c r="D9010" s="23">
        <v>2370444000144</v>
      </c>
      <c r="E9010" t="s">
        <v>1403</v>
      </c>
      <c r="F9010" t="s">
        <v>1398</v>
      </c>
      <c r="G9010">
        <v>14835</v>
      </c>
      <c r="H9010" s="23">
        <v>204001269</v>
      </c>
    </row>
    <row r="9011" spans="1:8" x14ac:dyDescent="0.25">
      <c r="A9011">
        <v>10015</v>
      </c>
      <c r="B9011" t="s">
        <v>12156</v>
      </c>
      <c r="C9011" t="s">
        <v>1367</v>
      </c>
      <c r="D9011" s="23">
        <v>28762357000126</v>
      </c>
      <c r="E9011" t="s">
        <v>2167</v>
      </c>
      <c r="F9011" t="s">
        <v>1587</v>
      </c>
      <c r="G9011">
        <v>14805</v>
      </c>
      <c r="H9011" s="23">
        <v>247412066</v>
      </c>
    </row>
    <row r="9012" spans="1:8" x14ac:dyDescent="0.25">
      <c r="A9012">
        <v>3965</v>
      </c>
      <c r="B9012" t="s">
        <v>12157</v>
      </c>
      <c r="C9012" t="s">
        <v>12158</v>
      </c>
      <c r="D9012" s="23">
        <v>9286824000144</v>
      </c>
      <c r="E9012" t="s">
        <v>2806</v>
      </c>
      <c r="F9012" t="s">
        <v>1386</v>
      </c>
      <c r="G9012">
        <v>5241</v>
      </c>
      <c r="H9012" s="23" t="s">
        <v>12159</v>
      </c>
    </row>
    <row r="9013" spans="1:8" x14ac:dyDescent="0.25">
      <c r="A9013">
        <v>8723</v>
      </c>
      <c r="B9013" t="s">
        <v>12160</v>
      </c>
      <c r="C9013" t="s">
        <v>12160</v>
      </c>
      <c r="D9013" s="23">
        <v>9122306000195</v>
      </c>
      <c r="E9013" t="s">
        <v>1430</v>
      </c>
      <c r="F9013" t="s">
        <v>1415</v>
      </c>
      <c r="G9013">
        <v>13227</v>
      </c>
      <c r="H9013" s="23">
        <v>35778210</v>
      </c>
    </row>
    <row r="9014" spans="1:8" x14ac:dyDescent="0.25">
      <c r="A9014">
        <v>14238</v>
      </c>
      <c r="B9014" t="s">
        <v>12161</v>
      </c>
      <c r="C9014" t="s">
        <v>12162</v>
      </c>
      <c r="D9014" s="23">
        <v>49008122000113</v>
      </c>
      <c r="E9014" t="s">
        <v>10191</v>
      </c>
      <c r="F9014" t="s">
        <v>1415</v>
      </c>
      <c r="G9014">
        <v>22399</v>
      </c>
      <c r="H9014" s="23">
        <v>108173100</v>
      </c>
    </row>
    <row r="9015" spans="1:8" x14ac:dyDescent="0.25">
      <c r="A9015">
        <v>11309</v>
      </c>
      <c r="B9015" t="s">
        <v>12163</v>
      </c>
      <c r="C9015" t="s">
        <v>12164</v>
      </c>
      <c r="D9015" s="23">
        <v>7148161000176</v>
      </c>
      <c r="E9015" t="s">
        <v>12165</v>
      </c>
      <c r="F9015" t="s">
        <v>1398</v>
      </c>
      <c r="G9015">
        <v>17164</v>
      </c>
      <c r="H9015" s="23">
        <v>201455854</v>
      </c>
    </row>
    <row r="9016" spans="1:8" x14ac:dyDescent="0.25">
      <c r="A9016">
        <v>7377</v>
      </c>
      <c r="B9016" t="s">
        <v>12166</v>
      </c>
      <c r="C9016" t="s">
        <v>12166</v>
      </c>
      <c r="D9016" s="23">
        <v>4137978000150</v>
      </c>
      <c r="E9016" t="s">
        <v>1397</v>
      </c>
      <c r="F9016" t="s">
        <v>1398</v>
      </c>
      <c r="G9016">
        <v>11297</v>
      </c>
      <c r="H9016" s="23">
        <v>200869302</v>
      </c>
    </row>
    <row r="9017" spans="1:8" x14ac:dyDescent="0.25">
      <c r="A9017">
        <v>10109</v>
      </c>
      <c r="B9017" t="s">
        <v>12167</v>
      </c>
      <c r="C9017" t="s">
        <v>12167</v>
      </c>
      <c r="D9017" s="23">
        <v>10323522000188</v>
      </c>
      <c r="E9017" t="s">
        <v>3258</v>
      </c>
      <c r="F9017" t="s">
        <v>1398</v>
      </c>
      <c r="G9017">
        <v>15027</v>
      </c>
      <c r="H9017" s="23">
        <v>202154734</v>
      </c>
    </row>
    <row r="9018" spans="1:8" x14ac:dyDescent="0.25">
      <c r="A9018">
        <v>11662</v>
      </c>
      <c r="B9018" t="s">
        <v>12168</v>
      </c>
      <c r="C9018" t="s">
        <v>12168</v>
      </c>
      <c r="D9018" s="23">
        <v>16991240000135</v>
      </c>
      <c r="E9018" t="s">
        <v>1675</v>
      </c>
      <c r="F9018" t="s">
        <v>1390</v>
      </c>
      <c r="G9018">
        <v>17593</v>
      </c>
      <c r="H9018" s="23">
        <v>664088794111</v>
      </c>
    </row>
    <row r="9019" spans="1:8" x14ac:dyDescent="0.25">
      <c r="A9019">
        <v>11412</v>
      </c>
      <c r="B9019" t="s">
        <v>12169</v>
      </c>
      <c r="C9019" t="s">
        <v>12169</v>
      </c>
      <c r="D9019" s="23">
        <v>13973767000149</v>
      </c>
      <c r="E9019" t="s">
        <v>1385</v>
      </c>
      <c r="F9019" t="s">
        <v>1386</v>
      </c>
      <c r="G9019">
        <v>17337</v>
      </c>
      <c r="H9019" s="23">
        <v>161859097</v>
      </c>
    </row>
    <row r="9020" spans="1:8" x14ac:dyDescent="0.25">
      <c r="A9020">
        <v>1279</v>
      </c>
      <c r="B9020" t="s">
        <v>12170</v>
      </c>
      <c r="C9020" t="s">
        <v>12171</v>
      </c>
      <c r="D9020" s="23">
        <v>10357415000170</v>
      </c>
      <c r="E9020" t="s">
        <v>1385</v>
      </c>
      <c r="F9020" t="s">
        <v>1386</v>
      </c>
      <c r="G9020">
        <v>2555</v>
      </c>
      <c r="H9020" s="23">
        <v>161582478</v>
      </c>
    </row>
    <row r="9021" spans="1:8" x14ac:dyDescent="0.25">
      <c r="A9021">
        <v>4449</v>
      </c>
      <c r="B9021" t="s">
        <v>12172</v>
      </c>
      <c r="C9021" t="s">
        <v>12173</v>
      </c>
      <c r="D9021" s="23">
        <v>8310120000440</v>
      </c>
      <c r="E9021" t="s">
        <v>1385</v>
      </c>
      <c r="F9021" t="s">
        <v>1386</v>
      </c>
      <c r="G9021">
        <v>7039</v>
      </c>
      <c r="H9021" s="23" t="s">
        <v>1438</v>
      </c>
    </row>
    <row r="9022" spans="1:8" x14ac:dyDescent="0.25">
      <c r="A9022">
        <v>14336</v>
      </c>
      <c r="B9022" t="s">
        <v>12174</v>
      </c>
      <c r="C9022" t="s">
        <v>12176</v>
      </c>
      <c r="D9022" s="23">
        <v>13560505000152</v>
      </c>
      <c r="E9022" t="s">
        <v>3634</v>
      </c>
      <c r="F9022" t="s">
        <v>1444</v>
      </c>
      <c r="G9022">
        <v>22588</v>
      </c>
      <c r="H9022" s="23" t="s">
        <v>1438</v>
      </c>
    </row>
    <row r="9023" spans="1:8" x14ac:dyDescent="0.25">
      <c r="A9023">
        <v>14307</v>
      </c>
      <c r="B9023" t="s">
        <v>12174</v>
      </c>
      <c r="C9023" t="s">
        <v>12175</v>
      </c>
      <c r="D9023" s="23">
        <v>13560505000233</v>
      </c>
      <c r="E9023" t="s">
        <v>1723</v>
      </c>
      <c r="F9023" t="s">
        <v>1386</v>
      </c>
      <c r="G9023">
        <v>22554</v>
      </c>
      <c r="H9023" s="23" t="s">
        <v>1438</v>
      </c>
    </row>
    <row r="9024" spans="1:8" x14ac:dyDescent="0.25">
      <c r="A9024">
        <v>4702</v>
      </c>
      <c r="B9024" t="s">
        <v>12177</v>
      </c>
      <c r="C9024" t="s">
        <v>12178</v>
      </c>
      <c r="D9024" s="23">
        <v>2855826000168</v>
      </c>
      <c r="E9024" t="s">
        <v>1424</v>
      </c>
      <c r="F9024" t="s">
        <v>1390</v>
      </c>
      <c r="G9024">
        <v>7273</v>
      </c>
      <c r="H9024" s="23">
        <v>535364183116</v>
      </c>
    </row>
    <row r="9025" spans="1:8" x14ac:dyDescent="0.25">
      <c r="A9025">
        <v>11208</v>
      </c>
      <c r="B9025" t="s">
        <v>12179</v>
      </c>
      <c r="C9025" t="s">
        <v>12180</v>
      </c>
      <c r="D9025" s="23">
        <v>28868323000110</v>
      </c>
      <c r="E9025" t="s">
        <v>1422</v>
      </c>
      <c r="F9025" t="s">
        <v>1386</v>
      </c>
      <c r="G9025">
        <v>17033</v>
      </c>
      <c r="H9025" s="23">
        <v>163036543</v>
      </c>
    </row>
    <row r="9026" spans="1:8" x14ac:dyDescent="0.25">
      <c r="A9026">
        <v>11503</v>
      </c>
      <c r="B9026" t="s">
        <v>12181</v>
      </c>
      <c r="C9026" t="s">
        <v>12182</v>
      </c>
      <c r="D9026" s="23">
        <v>19499687000180</v>
      </c>
      <c r="E9026" t="s">
        <v>12183</v>
      </c>
      <c r="F9026" t="s">
        <v>1398</v>
      </c>
      <c r="G9026">
        <v>17447</v>
      </c>
      <c r="H9026" s="23">
        <v>204020174</v>
      </c>
    </row>
    <row r="9027" spans="1:8" x14ac:dyDescent="0.25">
      <c r="A9027">
        <v>7320</v>
      </c>
      <c r="B9027" t="s">
        <v>12184</v>
      </c>
      <c r="C9027" t="s">
        <v>12184</v>
      </c>
      <c r="D9027" s="23">
        <v>20059269000150</v>
      </c>
      <c r="E9027" t="s">
        <v>1397</v>
      </c>
      <c r="F9027" t="s">
        <v>1398</v>
      </c>
      <c r="G9027">
        <v>11248</v>
      </c>
      <c r="H9027" s="23">
        <v>204072530</v>
      </c>
    </row>
    <row r="9028" spans="1:8" x14ac:dyDescent="0.25">
      <c r="A9028">
        <v>7247</v>
      </c>
      <c r="B9028" t="s">
        <v>12185</v>
      </c>
      <c r="C9028" t="s">
        <v>12185</v>
      </c>
      <c r="D9028" s="23">
        <v>4291914000100</v>
      </c>
      <c r="E9028" t="s">
        <v>1397</v>
      </c>
      <c r="F9028" t="s">
        <v>1398</v>
      </c>
      <c r="G9028">
        <v>11186</v>
      </c>
      <c r="H9028" s="23">
        <v>200877810</v>
      </c>
    </row>
    <row r="9029" spans="1:8" x14ac:dyDescent="0.25">
      <c r="A9029">
        <v>14676</v>
      </c>
      <c r="B9029" t="s">
        <v>12186</v>
      </c>
      <c r="C9029" t="s">
        <v>12187</v>
      </c>
      <c r="D9029" s="23">
        <v>10587646000170</v>
      </c>
      <c r="E9029" t="s">
        <v>9801</v>
      </c>
      <c r="F9029" t="s">
        <v>1398</v>
      </c>
      <c r="G9029">
        <v>23107</v>
      </c>
      <c r="H9029" s="23">
        <v>202180000</v>
      </c>
    </row>
    <row r="9030" spans="1:8" x14ac:dyDescent="0.25">
      <c r="A9030">
        <v>11125</v>
      </c>
      <c r="B9030" t="s">
        <v>12188</v>
      </c>
      <c r="C9030" t="s">
        <v>12189</v>
      </c>
      <c r="D9030" s="23">
        <v>70037189000253</v>
      </c>
      <c r="E9030" t="s">
        <v>1498</v>
      </c>
      <c r="F9030" t="s">
        <v>1398</v>
      </c>
      <c r="G9030">
        <v>16929</v>
      </c>
      <c r="H9030" s="23">
        <v>200820753</v>
      </c>
    </row>
    <row r="9031" spans="1:8" x14ac:dyDescent="0.25">
      <c r="A9031">
        <v>7497</v>
      </c>
      <c r="B9031" t="s">
        <v>12190</v>
      </c>
      <c r="C9031" t="s">
        <v>12191</v>
      </c>
      <c r="D9031" s="23">
        <v>11127713000137</v>
      </c>
      <c r="E9031" t="s">
        <v>7514</v>
      </c>
      <c r="F9031" t="s">
        <v>1587</v>
      </c>
      <c r="G9031">
        <v>11425</v>
      </c>
      <c r="H9031" s="23" t="s">
        <v>1438</v>
      </c>
    </row>
    <row r="9032" spans="1:8" x14ac:dyDescent="0.25">
      <c r="A9032">
        <v>7303</v>
      </c>
      <c r="B9032" t="s">
        <v>12192</v>
      </c>
      <c r="C9032" t="s">
        <v>12192</v>
      </c>
      <c r="D9032" s="23">
        <v>16895694000102</v>
      </c>
      <c r="E9032" t="s">
        <v>1397</v>
      </c>
      <c r="F9032" t="s">
        <v>1398</v>
      </c>
      <c r="G9032">
        <v>11226</v>
      </c>
      <c r="H9032" s="23">
        <v>202763331</v>
      </c>
    </row>
    <row r="9033" spans="1:8" x14ac:dyDescent="0.25">
      <c r="A9033">
        <v>6811</v>
      </c>
      <c r="B9033" t="s">
        <v>12193</v>
      </c>
      <c r="C9033" t="s">
        <v>12194</v>
      </c>
      <c r="D9033" s="23">
        <v>10983870000181</v>
      </c>
      <c r="E9033" t="s">
        <v>1430</v>
      </c>
      <c r="F9033" t="s">
        <v>1415</v>
      </c>
      <c r="G9033">
        <v>10762</v>
      </c>
      <c r="H9033" s="23">
        <v>38363127</v>
      </c>
    </row>
    <row r="9034" spans="1:8" x14ac:dyDescent="0.25">
      <c r="A9034">
        <v>12017</v>
      </c>
      <c r="B9034" t="s">
        <v>12195</v>
      </c>
      <c r="C9034" t="s">
        <v>12196</v>
      </c>
      <c r="D9034" s="23">
        <v>32980839000120</v>
      </c>
      <c r="E9034" t="s">
        <v>1430</v>
      </c>
      <c r="F9034" t="s">
        <v>1415</v>
      </c>
      <c r="G9034">
        <v>18505</v>
      </c>
      <c r="H9034" s="23">
        <v>81826044</v>
      </c>
    </row>
    <row r="9035" spans="1:8" x14ac:dyDescent="0.25">
      <c r="A9035">
        <v>9557</v>
      </c>
      <c r="B9035" t="s">
        <v>12197</v>
      </c>
      <c r="C9035" t="s">
        <v>12198</v>
      </c>
      <c r="D9035" s="23">
        <v>26376325000167</v>
      </c>
      <c r="E9035" t="s">
        <v>1430</v>
      </c>
      <c r="F9035" t="s">
        <v>1415</v>
      </c>
      <c r="G9035">
        <v>14254</v>
      </c>
      <c r="H9035" s="23">
        <v>69384770</v>
      </c>
    </row>
    <row r="9036" spans="1:8" x14ac:dyDescent="0.25">
      <c r="A9036">
        <v>13221</v>
      </c>
      <c r="B9036" t="s">
        <v>12199</v>
      </c>
      <c r="C9036" t="s">
        <v>12199</v>
      </c>
      <c r="D9036" s="23">
        <v>32614805000200</v>
      </c>
      <c r="E9036" t="s">
        <v>6211</v>
      </c>
      <c r="F9036" t="s">
        <v>1386</v>
      </c>
      <c r="G9036">
        <v>20420</v>
      </c>
      <c r="H9036" s="23">
        <v>164271201</v>
      </c>
    </row>
    <row r="9037" spans="1:8" x14ac:dyDescent="0.25">
      <c r="A9037">
        <v>13163</v>
      </c>
      <c r="B9037" t="s">
        <v>12200</v>
      </c>
      <c r="C9037" t="s">
        <v>12200</v>
      </c>
      <c r="D9037" s="23">
        <v>32559774000143</v>
      </c>
      <c r="E9037" t="s">
        <v>2148</v>
      </c>
      <c r="F9037" t="s">
        <v>1386</v>
      </c>
      <c r="G9037">
        <v>20336</v>
      </c>
      <c r="H9037" s="23">
        <v>163398690</v>
      </c>
    </row>
    <row r="9038" spans="1:8" x14ac:dyDescent="0.25">
      <c r="A9038">
        <v>15198</v>
      </c>
      <c r="B9038" t="s">
        <v>12201</v>
      </c>
      <c r="C9038" t="s">
        <v>12202</v>
      </c>
      <c r="D9038" s="23">
        <v>13961312000103</v>
      </c>
      <c r="E9038" t="s">
        <v>4956</v>
      </c>
      <c r="F9038" t="s">
        <v>1415</v>
      </c>
      <c r="G9038">
        <v>24287</v>
      </c>
      <c r="H9038" s="23">
        <v>45001219</v>
      </c>
    </row>
    <row r="9039" spans="1:8" x14ac:dyDescent="0.25">
      <c r="A9039">
        <v>13570</v>
      </c>
      <c r="B9039" t="s">
        <v>12203</v>
      </c>
      <c r="C9039" t="s">
        <v>12203</v>
      </c>
      <c r="D9039" s="23">
        <v>27107037000170</v>
      </c>
      <c r="E9039" t="s">
        <v>1484</v>
      </c>
      <c r="F9039" t="s">
        <v>1398</v>
      </c>
      <c r="G9039">
        <v>21184</v>
      </c>
      <c r="H9039" s="23">
        <v>204660793</v>
      </c>
    </row>
    <row r="9040" spans="1:8" x14ac:dyDescent="0.25">
      <c r="A9040">
        <v>7114</v>
      </c>
      <c r="B9040" t="s">
        <v>12204</v>
      </c>
      <c r="C9040" t="s">
        <v>12204</v>
      </c>
      <c r="D9040" s="23">
        <v>9818618000138</v>
      </c>
      <c r="E9040" t="s">
        <v>12205</v>
      </c>
      <c r="F9040" t="s">
        <v>1415</v>
      </c>
      <c r="G9040">
        <v>11085</v>
      </c>
      <c r="H9040" s="23">
        <v>14634546</v>
      </c>
    </row>
    <row r="9041" spans="1:8" x14ac:dyDescent="0.25">
      <c r="A9041">
        <v>2171</v>
      </c>
      <c r="B9041" t="s">
        <v>12206</v>
      </c>
      <c r="C9041" t="s">
        <v>12207</v>
      </c>
      <c r="D9041" s="23">
        <v>24287104000197</v>
      </c>
      <c r="E9041" t="s">
        <v>1700</v>
      </c>
      <c r="F9041" t="s">
        <v>1386</v>
      </c>
      <c r="G9041">
        <v>3447</v>
      </c>
      <c r="H9041" s="23">
        <v>160876630</v>
      </c>
    </row>
    <row r="9042" spans="1:8" x14ac:dyDescent="0.25">
      <c r="A9042">
        <v>2289</v>
      </c>
      <c r="B9042" t="s">
        <v>12208</v>
      </c>
      <c r="C9042" t="s">
        <v>12209</v>
      </c>
      <c r="D9042" s="23">
        <v>2921725000148</v>
      </c>
      <c r="E9042" t="s">
        <v>1823</v>
      </c>
      <c r="F9042" t="s">
        <v>1386</v>
      </c>
      <c r="G9042">
        <v>3565</v>
      </c>
      <c r="H9042" s="23">
        <v>161226647</v>
      </c>
    </row>
    <row r="9043" spans="1:8" x14ac:dyDescent="0.25">
      <c r="A9043">
        <v>4004</v>
      </c>
      <c r="B9043" t="s">
        <v>12210</v>
      </c>
      <c r="C9043" t="s">
        <v>12211</v>
      </c>
      <c r="D9043" s="23">
        <v>9321209000121</v>
      </c>
      <c r="E9043" t="s">
        <v>1921</v>
      </c>
      <c r="F9043" t="s">
        <v>1386</v>
      </c>
      <c r="G9043">
        <v>5280</v>
      </c>
      <c r="H9043" s="23">
        <v>160587182</v>
      </c>
    </row>
    <row r="9044" spans="1:8" x14ac:dyDescent="0.25">
      <c r="A9044">
        <v>13555</v>
      </c>
      <c r="B9044" t="s">
        <v>12212</v>
      </c>
      <c r="C9044" t="s">
        <v>12213</v>
      </c>
      <c r="D9044" s="23">
        <v>24472159000177</v>
      </c>
      <c r="E9044" t="s">
        <v>1430</v>
      </c>
      <c r="F9044" t="s">
        <v>1415</v>
      </c>
      <c r="G9044">
        <v>21162</v>
      </c>
      <c r="H9044" s="23">
        <v>66699720</v>
      </c>
    </row>
    <row r="9045" spans="1:8" x14ac:dyDescent="0.25">
      <c r="A9045">
        <v>15012</v>
      </c>
      <c r="B9045" t="s">
        <v>12214</v>
      </c>
      <c r="C9045" t="s">
        <v>12215</v>
      </c>
      <c r="D9045" s="23">
        <v>42999879000177</v>
      </c>
      <c r="E9045" t="s">
        <v>1430</v>
      </c>
      <c r="F9045" t="s">
        <v>1444</v>
      </c>
      <c r="G9045">
        <v>23650</v>
      </c>
      <c r="H9045" s="23">
        <v>98133659</v>
      </c>
    </row>
    <row r="9046" spans="1:8" x14ac:dyDescent="0.25">
      <c r="A9046">
        <v>15050</v>
      </c>
      <c r="B9046" t="s">
        <v>12216</v>
      </c>
      <c r="C9046" t="s">
        <v>12217</v>
      </c>
      <c r="D9046" s="23">
        <v>24366896000195</v>
      </c>
      <c r="E9046" t="s">
        <v>1397</v>
      </c>
      <c r="F9046" t="s">
        <v>1398</v>
      </c>
      <c r="G9046">
        <v>23822</v>
      </c>
      <c r="H9046" s="23">
        <v>204466415</v>
      </c>
    </row>
    <row r="9047" spans="1:8" x14ac:dyDescent="0.25">
      <c r="A9047">
        <v>6464</v>
      </c>
      <c r="B9047" t="s">
        <v>12218</v>
      </c>
      <c r="C9047" t="s">
        <v>12218</v>
      </c>
      <c r="D9047" s="23">
        <v>9236647000191</v>
      </c>
      <c r="E9047" t="s">
        <v>1385</v>
      </c>
      <c r="F9047" t="s">
        <v>1386</v>
      </c>
      <c r="G9047">
        <v>10005</v>
      </c>
      <c r="H9047" s="23" t="s">
        <v>12219</v>
      </c>
    </row>
    <row r="9048" spans="1:8" x14ac:dyDescent="0.25">
      <c r="A9048">
        <v>7222</v>
      </c>
      <c r="B9048" t="s">
        <v>12220</v>
      </c>
      <c r="C9048" t="s">
        <v>12220</v>
      </c>
      <c r="D9048" s="23">
        <v>8876842000113</v>
      </c>
      <c r="E9048" t="s">
        <v>1397</v>
      </c>
      <c r="F9048" t="s">
        <v>1398</v>
      </c>
      <c r="G9048">
        <v>11167</v>
      </c>
      <c r="H9048" s="23">
        <v>202061191</v>
      </c>
    </row>
    <row r="9049" spans="1:8" x14ac:dyDescent="0.25">
      <c r="A9049">
        <v>14955</v>
      </c>
      <c r="B9049" t="s">
        <v>12221</v>
      </c>
      <c r="C9049" t="s">
        <v>12222</v>
      </c>
      <c r="D9049" s="23">
        <v>2612759000231</v>
      </c>
      <c r="E9049" t="s">
        <v>10727</v>
      </c>
      <c r="F9049" t="s">
        <v>1398</v>
      </c>
      <c r="G9049">
        <v>23450</v>
      </c>
      <c r="H9049" s="23">
        <v>206494653</v>
      </c>
    </row>
    <row r="9050" spans="1:8" x14ac:dyDescent="0.25">
      <c r="A9050">
        <v>13298</v>
      </c>
      <c r="B9050" t="s">
        <v>12223</v>
      </c>
      <c r="C9050" t="s">
        <v>12224</v>
      </c>
      <c r="D9050" s="23">
        <v>5818184000115</v>
      </c>
      <c r="E9050" t="s">
        <v>1385</v>
      </c>
      <c r="F9050" t="s">
        <v>1386</v>
      </c>
      <c r="G9050">
        <v>20602</v>
      </c>
      <c r="H9050" s="23" t="s">
        <v>1438</v>
      </c>
    </row>
    <row r="9051" spans="1:8" x14ac:dyDescent="0.25">
      <c r="A9051">
        <v>10727</v>
      </c>
      <c r="B9051" t="s">
        <v>12225</v>
      </c>
      <c r="C9051" t="s">
        <v>12226</v>
      </c>
      <c r="D9051" s="23">
        <v>22828619000121</v>
      </c>
      <c r="E9051" t="s">
        <v>8143</v>
      </c>
      <c r="F9051" t="s">
        <v>1398</v>
      </c>
      <c r="G9051">
        <v>16150</v>
      </c>
      <c r="H9051" s="23">
        <v>204322740</v>
      </c>
    </row>
    <row r="9052" spans="1:8" x14ac:dyDescent="0.25">
      <c r="A9052">
        <v>3461</v>
      </c>
      <c r="B9052" t="s">
        <v>12227</v>
      </c>
      <c r="C9052" t="s">
        <v>12228</v>
      </c>
      <c r="D9052" s="23">
        <v>7759089000113</v>
      </c>
      <c r="E9052" t="s">
        <v>7906</v>
      </c>
      <c r="F9052" t="s">
        <v>1398</v>
      </c>
      <c r="G9052">
        <v>4737</v>
      </c>
      <c r="H9052" s="23">
        <v>202025098</v>
      </c>
    </row>
    <row r="9053" spans="1:8" x14ac:dyDescent="0.25">
      <c r="A9053">
        <v>4504</v>
      </c>
      <c r="B9053" t="s">
        <v>12229</v>
      </c>
      <c r="C9053" t="s">
        <v>12230</v>
      </c>
      <c r="D9053" s="23">
        <v>4424708000120</v>
      </c>
      <c r="E9053" t="s">
        <v>1385</v>
      </c>
      <c r="F9053" t="s">
        <v>1386</v>
      </c>
      <c r="G9053">
        <v>7095</v>
      </c>
      <c r="H9053" s="23">
        <v>161317936</v>
      </c>
    </row>
    <row r="9054" spans="1:8" x14ac:dyDescent="0.25">
      <c r="A9054">
        <v>3433</v>
      </c>
      <c r="B9054" t="s">
        <v>12231</v>
      </c>
      <c r="C9054" t="s">
        <v>12232</v>
      </c>
      <c r="D9054" s="23">
        <v>7659521000102</v>
      </c>
      <c r="E9054" t="s">
        <v>1406</v>
      </c>
      <c r="F9054" t="s">
        <v>1407</v>
      </c>
      <c r="G9054">
        <v>4709</v>
      </c>
      <c r="H9054" s="23">
        <v>61891495</v>
      </c>
    </row>
    <row r="9055" spans="1:8" x14ac:dyDescent="0.25">
      <c r="A9055">
        <v>2299</v>
      </c>
      <c r="B9055" t="s">
        <v>12233</v>
      </c>
      <c r="C9055" t="s">
        <v>12234</v>
      </c>
      <c r="D9055" s="23">
        <v>2968185000158</v>
      </c>
      <c r="E9055" t="s">
        <v>1397</v>
      </c>
      <c r="F9055" t="s">
        <v>1398</v>
      </c>
      <c r="G9055">
        <v>3575</v>
      </c>
      <c r="H9055" s="23" t="s">
        <v>12235</v>
      </c>
    </row>
    <row r="9056" spans="1:8" x14ac:dyDescent="0.25">
      <c r="A9056">
        <v>7889</v>
      </c>
      <c r="B9056" t="s">
        <v>12236</v>
      </c>
      <c r="C9056" t="s">
        <v>12236</v>
      </c>
      <c r="D9056" s="23">
        <v>18491310000111</v>
      </c>
      <c r="E9056" t="s">
        <v>1397</v>
      </c>
      <c r="F9056" t="s">
        <v>1398</v>
      </c>
      <c r="G9056">
        <v>12200</v>
      </c>
      <c r="H9056" s="23">
        <v>202903664</v>
      </c>
    </row>
    <row r="9057" spans="1:8" x14ac:dyDescent="0.25">
      <c r="A9057">
        <v>3718</v>
      </c>
      <c r="B9057" t="s">
        <v>12237</v>
      </c>
      <c r="C9057" t="s">
        <v>12238</v>
      </c>
      <c r="D9057" s="23">
        <v>8784599000103</v>
      </c>
      <c r="E9057" t="s">
        <v>4200</v>
      </c>
      <c r="F9057" t="s">
        <v>1415</v>
      </c>
      <c r="G9057">
        <v>4994</v>
      </c>
      <c r="H9057" s="23">
        <v>34978950</v>
      </c>
    </row>
    <row r="9058" spans="1:8" x14ac:dyDescent="0.25">
      <c r="A9058">
        <v>13182</v>
      </c>
      <c r="B9058" t="s">
        <v>12239</v>
      </c>
      <c r="C9058" t="s">
        <v>12240</v>
      </c>
      <c r="D9058" s="23">
        <v>18231516000102</v>
      </c>
      <c r="E9058" t="s">
        <v>1642</v>
      </c>
      <c r="F9058" t="s">
        <v>1415</v>
      </c>
      <c r="G9058">
        <v>20367</v>
      </c>
      <c r="H9058" s="23">
        <v>53198204</v>
      </c>
    </row>
    <row r="9059" spans="1:8" x14ac:dyDescent="0.25">
      <c r="A9059">
        <v>11024</v>
      </c>
      <c r="B9059" t="s">
        <v>12241</v>
      </c>
      <c r="C9059" t="s">
        <v>12241</v>
      </c>
      <c r="D9059" s="23">
        <v>28164532000183</v>
      </c>
      <c r="E9059" t="s">
        <v>1507</v>
      </c>
      <c r="F9059" t="s">
        <v>1415</v>
      </c>
      <c r="G9059">
        <v>16816</v>
      </c>
      <c r="H9059" s="23">
        <v>72974591</v>
      </c>
    </row>
    <row r="9060" spans="1:8" x14ac:dyDescent="0.25">
      <c r="A9060">
        <v>8732</v>
      </c>
      <c r="B9060" t="s">
        <v>12242</v>
      </c>
      <c r="C9060" t="s">
        <v>12242</v>
      </c>
      <c r="D9060" s="23">
        <v>25212617000100</v>
      </c>
      <c r="E9060" t="s">
        <v>12243</v>
      </c>
      <c r="F9060" t="s">
        <v>1457</v>
      </c>
      <c r="G9060">
        <v>13232</v>
      </c>
      <c r="H9060" s="23">
        <v>195806220</v>
      </c>
    </row>
    <row r="9061" spans="1:8" x14ac:dyDescent="0.25">
      <c r="A9061">
        <v>15017</v>
      </c>
      <c r="B9061" t="s">
        <v>12244</v>
      </c>
      <c r="C9061" t="s">
        <v>12245</v>
      </c>
      <c r="D9061" s="23">
        <v>48833377000158</v>
      </c>
      <c r="E9061" t="s">
        <v>1642</v>
      </c>
      <c r="F9061" t="s">
        <v>1415</v>
      </c>
      <c r="G9061">
        <v>23687</v>
      </c>
      <c r="H9061" s="23">
        <v>107864657</v>
      </c>
    </row>
    <row r="9062" spans="1:8" x14ac:dyDescent="0.25">
      <c r="A9062">
        <v>1802</v>
      </c>
      <c r="B9062" t="s">
        <v>12246</v>
      </c>
      <c r="C9062" t="s">
        <v>12247</v>
      </c>
      <c r="D9062" s="23">
        <v>12810943000169</v>
      </c>
      <c r="E9062" t="s">
        <v>2334</v>
      </c>
      <c r="F9062" t="s">
        <v>1386</v>
      </c>
      <c r="G9062">
        <v>3078</v>
      </c>
      <c r="H9062" s="23" t="s">
        <v>12248</v>
      </c>
    </row>
    <row r="9063" spans="1:8" x14ac:dyDescent="0.25">
      <c r="A9063">
        <v>14416</v>
      </c>
      <c r="B9063" t="s">
        <v>12249</v>
      </c>
      <c r="C9063" t="s">
        <v>11836</v>
      </c>
      <c r="D9063" s="23">
        <v>9158643000485</v>
      </c>
      <c r="E9063" t="s">
        <v>1385</v>
      </c>
      <c r="F9063" t="s">
        <v>1386</v>
      </c>
      <c r="G9063">
        <v>22708</v>
      </c>
      <c r="H9063" s="23">
        <v>160836131</v>
      </c>
    </row>
    <row r="9064" spans="1:8" x14ac:dyDescent="0.25">
      <c r="A9064">
        <v>12142</v>
      </c>
      <c r="B9064" t="s">
        <v>12250</v>
      </c>
      <c r="C9064" t="s">
        <v>12251</v>
      </c>
      <c r="D9064" s="23">
        <v>13015251000191</v>
      </c>
      <c r="E9064" t="s">
        <v>1992</v>
      </c>
      <c r="F9064" t="s">
        <v>1587</v>
      </c>
      <c r="G9064">
        <v>18724</v>
      </c>
      <c r="H9064" s="23" t="s">
        <v>1438</v>
      </c>
    </row>
    <row r="9065" spans="1:8" x14ac:dyDescent="0.25">
      <c r="A9065">
        <v>1893</v>
      </c>
      <c r="B9065" t="s">
        <v>12252</v>
      </c>
      <c r="C9065" t="s">
        <v>12253</v>
      </c>
      <c r="D9065" s="23">
        <v>13420758000120</v>
      </c>
      <c r="E9065" t="s">
        <v>1921</v>
      </c>
      <c r="F9065" t="s">
        <v>1386</v>
      </c>
      <c r="G9065">
        <v>3169</v>
      </c>
      <c r="H9065" s="23" t="s">
        <v>12254</v>
      </c>
    </row>
    <row r="9066" spans="1:8" x14ac:dyDescent="0.25">
      <c r="A9066">
        <v>13096</v>
      </c>
      <c r="B9066" t="s">
        <v>12255</v>
      </c>
      <c r="C9066" t="s">
        <v>12256</v>
      </c>
      <c r="D9066" s="23">
        <v>4316457000160</v>
      </c>
      <c r="E9066" t="s">
        <v>12257</v>
      </c>
      <c r="F9066" t="s">
        <v>1418</v>
      </c>
      <c r="G9066">
        <v>20253</v>
      </c>
      <c r="H9066" s="23">
        <v>76208972</v>
      </c>
    </row>
    <row r="9067" spans="1:8" x14ac:dyDescent="0.25">
      <c r="A9067">
        <v>8998</v>
      </c>
      <c r="B9067" t="s">
        <v>12258</v>
      </c>
      <c r="C9067" t="s">
        <v>12259</v>
      </c>
      <c r="D9067" s="23">
        <v>9623401000172</v>
      </c>
      <c r="E9067" t="s">
        <v>1385</v>
      </c>
      <c r="F9067" t="s">
        <v>1386</v>
      </c>
      <c r="G9067">
        <v>13531</v>
      </c>
      <c r="H9067" s="23" t="s">
        <v>12260</v>
      </c>
    </row>
    <row r="9068" spans="1:8" x14ac:dyDescent="0.25">
      <c r="A9068">
        <v>1155</v>
      </c>
      <c r="B9068" t="s">
        <v>24397</v>
      </c>
      <c r="C9068" t="s">
        <v>24397</v>
      </c>
      <c r="D9068" s="23"/>
      <c r="E9068" t="s">
        <v>1409</v>
      </c>
      <c r="F9068" t="s">
        <v>1386</v>
      </c>
      <c r="G9068">
        <v>2431</v>
      </c>
      <c r="H9068" s="23"/>
    </row>
    <row r="9069" spans="1:8" x14ac:dyDescent="0.25">
      <c r="A9069">
        <v>10625</v>
      </c>
      <c r="B9069" t="s">
        <v>12261</v>
      </c>
      <c r="C9069" t="s">
        <v>12261</v>
      </c>
      <c r="D9069" s="23">
        <v>18240232000182</v>
      </c>
      <c r="E9069" t="s">
        <v>2253</v>
      </c>
      <c r="F9069" t="s">
        <v>1386</v>
      </c>
      <c r="G9069">
        <v>15999</v>
      </c>
      <c r="H9069" s="23">
        <v>162152450</v>
      </c>
    </row>
    <row r="9070" spans="1:8" x14ac:dyDescent="0.25">
      <c r="A9070">
        <v>10233</v>
      </c>
      <c r="B9070" t="s">
        <v>12262</v>
      </c>
      <c r="C9070" t="s">
        <v>12263</v>
      </c>
      <c r="D9070" s="23">
        <v>9535606000104</v>
      </c>
      <c r="E9070" t="s">
        <v>6718</v>
      </c>
      <c r="F9070" t="s">
        <v>1880</v>
      </c>
      <c r="G9070">
        <v>15440</v>
      </c>
      <c r="H9070" s="23">
        <v>105273422</v>
      </c>
    </row>
    <row r="9071" spans="1:8" x14ac:dyDescent="0.25">
      <c r="A9071">
        <v>6803</v>
      </c>
      <c r="B9071" t="s">
        <v>12264</v>
      </c>
      <c r="C9071" t="s">
        <v>12264</v>
      </c>
      <c r="D9071" s="23">
        <v>20586226000123</v>
      </c>
      <c r="E9071" t="s">
        <v>2050</v>
      </c>
      <c r="F9071" t="s">
        <v>1386</v>
      </c>
      <c r="G9071">
        <v>10736</v>
      </c>
      <c r="H9071" s="23" t="s">
        <v>1438</v>
      </c>
    </row>
    <row r="9072" spans="1:8" x14ac:dyDescent="0.25">
      <c r="A9072">
        <v>11688</v>
      </c>
      <c r="B9072" t="s">
        <v>12265</v>
      </c>
      <c r="C9072" t="s">
        <v>12265</v>
      </c>
      <c r="D9072" s="23">
        <v>2252802000114</v>
      </c>
      <c r="E9072" t="s">
        <v>1823</v>
      </c>
      <c r="F9072" t="s">
        <v>1386</v>
      </c>
      <c r="G9072">
        <v>17619</v>
      </c>
      <c r="H9072" s="23">
        <v>161182755</v>
      </c>
    </row>
    <row r="9073" spans="1:8" x14ac:dyDescent="0.25">
      <c r="A9073">
        <v>12995</v>
      </c>
      <c r="B9073" t="s">
        <v>24398</v>
      </c>
      <c r="C9073" t="s">
        <v>24398</v>
      </c>
      <c r="D9073" s="23"/>
      <c r="E9073" t="s">
        <v>2050</v>
      </c>
      <c r="F9073" t="s">
        <v>1386</v>
      </c>
      <c r="G9073">
        <v>20050</v>
      </c>
      <c r="H9073" s="23"/>
    </row>
    <row r="9074" spans="1:8" x14ac:dyDescent="0.25">
      <c r="A9074">
        <v>15670</v>
      </c>
      <c r="B9074" t="s">
        <v>24399</v>
      </c>
      <c r="C9074" t="s">
        <v>24399</v>
      </c>
      <c r="D9074" s="23"/>
      <c r="E9074" t="s">
        <v>2299</v>
      </c>
      <c r="F9074" t="s">
        <v>1386</v>
      </c>
      <c r="G9074">
        <v>24946</v>
      </c>
      <c r="H9074" s="23"/>
    </row>
    <row r="9075" spans="1:8" x14ac:dyDescent="0.25">
      <c r="A9075">
        <v>11738</v>
      </c>
      <c r="B9075" t="s">
        <v>24400</v>
      </c>
      <c r="C9075" t="s">
        <v>24401</v>
      </c>
      <c r="D9075" s="23"/>
      <c r="E9075" t="s">
        <v>1422</v>
      </c>
      <c r="F9075" t="s">
        <v>1386</v>
      </c>
      <c r="G9075">
        <v>5790</v>
      </c>
      <c r="H9075" s="23"/>
    </row>
    <row r="9076" spans="1:8" x14ac:dyDescent="0.25">
      <c r="A9076">
        <v>504</v>
      </c>
      <c r="B9076" t="s">
        <v>24402</v>
      </c>
      <c r="C9076" t="s">
        <v>24402</v>
      </c>
      <c r="D9076" s="23"/>
      <c r="E9076" t="s">
        <v>2005</v>
      </c>
      <c r="F9076" t="s">
        <v>1386</v>
      </c>
      <c r="G9076">
        <v>1780</v>
      </c>
      <c r="H9076" s="23"/>
    </row>
    <row r="9077" spans="1:8" x14ac:dyDescent="0.25">
      <c r="A9077">
        <v>4749</v>
      </c>
      <c r="B9077" t="s">
        <v>12266</v>
      </c>
      <c r="C9077" t="s">
        <v>12267</v>
      </c>
      <c r="D9077" s="23">
        <v>10766324000199</v>
      </c>
      <c r="E9077" t="s">
        <v>1430</v>
      </c>
      <c r="F9077" t="s">
        <v>1415</v>
      </c>
      <c r="G9077">
        <v>7328</v>
      </c>
      <c r="H9077" s="23">
        <v>37983210</v>
      </c>
    </row>
    <row r="9078" spans="1:8" x14ac:dyDescent="0.25">
      <c r="A9078">
        <v>14494</v>
      </c>
      <c r="B9078" t="s">
        <v>12268</v>
      </c>
      <c r="D9078" s="23">
        <v>11278548000114</v>
      </c>
      <c r="E9078" t="s">
        <v>1505</v>
      </c>
      <c r="F9078" t="s">
        <v>1390</v>
      </c>
      <c r="G9078">
        <v>22829</v>
      </c>
      <c r="H9078" s="23">
        <v>582828786119</v>
      </c>
    </row>
    <row r="9079" spans="1:8" x14ac:dyDescent="0.25">
      <c r="A9079">
        <v>1337</v>
      </c>
      <c r="B9079" t="s">
        <v>12269</v>
      </c>
      <c r="C9079" t="s">
        <v>12270</v>
      </c>
      <c r="D9079" s="23">
        <v>10570264000134</v>
      </c>
      <c r="E9079" t="s">
        <v>1507</v>
      </c>
      <c r="F9079" t="s">
        <v>1415</v>
      </c>
      <c r="G9079">
        <v>2613</v>
      </c>
      <c r="H9079" s="23">
        <v>37478834</v>
      </c>
    </row>
    <row r="9080" spans="1:8" x14ac:dyDescent="0.25">
      <c r="A9080">
        <v>9258</v>
      </c>
      <c r="B9080" t="s">
        <v>12271</v>
      </c>
      <c r="C9080" t="s">
        <v>12272</v>
      </c>
      <c r="D9080" s="23">
        <v>11277247000176</v>
      </c>
      <c r="E9080" t="s">
        <v>1507</v>
      </c>
      <c r="F9080" t="s">
        <v>1415</v>
      </c>
      <c r="G9080">
        <v>13751</v>
      </c>
      <c r="H9080" s="23">
        <v>64188647</v>
      </c>
    </row>
    <row r="9081" spans="1:8" x14ac:dyDescent="0.25">
      <c r="A9081">
        <v>5878</v>
      </c>
      <c r="B9081" t="s">
        <v>12273</v>
      </c>
      <c r="C9081" t="s">
        <v>12273</v>
      </c>
      <c r="D9081" s="23">
        <v>41057399000124</v>
      </c>
      <c r="E9081" t="s">
        <v>1430</v>
      </c>
      <c r="F9081" t="s">
        <v>1415</v>
      </c>
      <c r="G9081">
        <v>8875</v>
      </c>
      <c r="H9081" s="23">
        <v>18145086</v>
      </c>
    </row>
    <row r="9082" spans="1:8" x14ac:dyDescent="0.25">
      <c r="A9082">
        <v>13033</v>
      </c>
      <c r="B9082" t="s">
        <v>12274</v>
      </c>
      <c r="C9082" t="s">
        <v>12275</v>
      </c>
      <c r="D9082" s="23">
        <v>11869610000142</v>
      </c>
      <c r="E9082" t="s">
        <v>1527</v>
      </c>
      <c r="F9082" t="s">
        <v>1386</v>
      </c>
      <c r="G9082">
        <v>20127</v>
      </c>
      <c r="H9082" s="23">
        <v>161686656</v>
      </c>
    </row>
    <row r="9083" spans="1:8" x14ac:dyDescent="0.25">
      <c r="A9083">
        <v>6870</v>
      </c>
      <c r="B9083" t="s">
        <v>12276</v>
      </c>
      <c r="C9083" t="s">
        <v>12276</v>
      </c>
      <c r="D9083" s="23">
        <v>810146000100</v>
      </c>
      <c r="E9083" t="s">
        <v>1430</v>
      </c>
      <c r="F9083" t="s">
        <v>1415</v>
      </c>
      <c r="G9083">
        <v>10835</v>
      </c>
      <c r="H9083" s="23">
        <v>21571015</v>
      </c>
    </row>
    <row r="9084" spans="1:8" x14ac:dyDescent="0.25">
      <c r="A9084">
        <v>5616</v>
      </c>
      <c r="B9084" t="s">
        <v>12277</v>
      </c>
      <c r="C9084" t="s">
        <v>12277</v>
      </c>
      <c r="D9084" s="23">
        <v>39812334000448</v>
      </c>
      <c r="E9084" t="s">
        <v>5365</v>
      </c>
      <c r="F9084" t="s">
        <v>3547</v>
      </c>
      <c r="G9084">
        <v>8673</v>
      </c>
      <c r="H9084" s="23">
        <v>82458588</v>
      </c>
    </row>
    <row r="9085" spans="1:8" x14ac:dyDescent="0.25">
      <c r="A9085">
        <v>2162</v>
      </c>
      <c r="B9085" t="s">
        <v>12278</v>
      </c>
      <c r="C9085" t="s">
        <v>12279</v>
      </c>
      <c r="D9085" s="23">
        <v>24216368000150</v>
      </c>
      <c r="E9085" t="s">
        <v>1385</v>
      </c>
      <c r="F9085" t="s">
        <v>1386</v>
      </c>
      <c r="G9085">
        <v>3438</v>
      </c>
      <c r="H9085" s="23" t="s">
        <v>12280</v>
      </c>
    </row>
    <row r="9086" spans="1:8" x14ac:dyDescent="0.25">
      <c r="A9086">
        <v>11711</v>
      </c>
      <c r="B9086" t="s">
        <v>12281</v>
      </c>
      <c r="C9086" t="s">
        <v>12282</v>
      </c>
      <c r="D9086" s="23">
        <v>16874186000148</v>
      </c>
      <c r="E9086" t="s">
        <v>8870</v>
      </c>
      <c r="F9086" t="s">
        <v>1390</v>
      </c>
      <c r="G9086">
        <v>17680</v>
      </c>
      <c r="H9086" s="23">
        <v>521059018119</v>
      </c>
    </row>
    <row r="9087" spans="1:8" x14ac:dyDescent="0.25">
      <c r="A9087">
        <v>4646</v>
      </c>
      <c r="B9087" t="s">
        <v>12283</v>
      </c>
      <c r="C9087" t="s">
        <v>1535</v>
      </c>
      <c r="D9087" s="23">
        <v>2377342000150</v>
      </c>
      <c r="E9087" t="s">
        <v>1430</v>
      </c>
      <c r="F9087" t="s">
        <v>1415</v>
      </c>
      <c r="G9087">
        <v>7224</v>
      </c>
      <c r="H9087" s="23" t="s">
        <v>1438</v>
      </c>
    </row>
    <row r="9088" spans="1:8" x14ac:dyDescent="0.25">
      <c r="A9088">
        <v>9168</v>
      </c>
      <c r="B9088" t="s">
        <v>24403</v>
      </c>
      <c r="C9088" t="s">
        <v>24403</v>
      </c>
      <c r="D9088" s="23"/>
      <c r="E9088" t="s">
        <v>10727</v>
      </c>
      <c r="F9088" t="s">
        <v>1398</v>
      </c>
      <c r="G9088">
        <v>13676</v>
      </c>
      <c r="H9088" s="23"/>
    </row>
    <row r="9089" spans="1:8" x14ac:dyDescent="0.25">
      <c r="A9089">
        <v>14646</v>
      </c>
      <c r="B9089" t="s">
        <v>12284</v>
      </c>
      <c r="C9089" t="s">
        <v>12285</v>
      </c>
      <c r="D9089" s="23">
        <v>12329324000157</v>
      </c>
      <c r="E9089" t="s">
        <v>1430</v>
      </c>
      <c r="F9089" t="s">
        <v>1415</v>
      </c>
      <c r="G9089">
        <v>23066</v>
      </c>
      <c r="H9089" s="23">
        <v>110158105</v>
      </c>
    </row>
    <row r="9090" spans="1:8" x14ac:dyDescent="0.25">
      <c r="A9090">
        <v>9339</v>
      </c>
      <c r="B9090" t="s">
        <v>12286</v>
      </c>
      <c r="C9090" t="s">
        <v>12287</v>
      </c>
      <c r="D9090" s="23">
        <v>24091522000104</v>
      </c>
      <c r="E9090" t="s">
        <v>1430</v>
      </c>
      <c r="F9090" t="s">
        <v>1415</v>
      </c>
      <c r="G9090">
        <v>13825</v>
      </c>
      <c r="H9090" s="23">
        <v>14137917</v>
      </c>
    </row>
    <row r="9091" spans="1:8" x14ac:dyDescent="0.25">
      <c r="A9091">
        <v>15697</v>
      </c>
      <c r="B9091" t="s">
        <v>12288</v>
      </c>
      <c r="D9091" s="23">
        <v>66005273000137</v>
      </c>
      <c r="E9091" t="s">
        <v>1424</v>
      </c>
      <c r="F9091" t="s">
        <v>1390</v>
      </c>
      <c r="G9091">
        <v>24979</v>
      </c>
      <c r="H9091" s="23">
        <v>112076940114</v>
      </c>
    </row>
    <row r="9092" spans="1:8" x14ac:dyDescent="0.25">
      <c r="A9092">
        <v>14162</v>
      </c>
      <c r="B9092" t="s">
        <v>12289</v>
      </c>
      <c r="C9092" t="s">
        <v>12291</v>
      </c>
      <c r="D9092" s="23">
        <v>47960950090520</v>
      </c>
      <c r="E9092" t="s">
        <v>1541</v>
      </c>
      <c r="F9092" t="s">
        <v>1386</v>
      </c>
      <c r="G9092">
        <v>22072</v>
      </c>
      <c r="H9092" s="23">
        <v>162197667</v>
      </c>
    </row>
    <row r="9093" spans="1:8" x14ac:dyDescent="0.25">
      <c r="A9093">
        <v>15005</v>
      </c>
      <c r="B9093" t="s">
        <v>12289</v>
      </c>
      <c r="C9093" t="s">
        <v>12291</v>
      </c>
      <c r="D9093" s="23">
        <v>47960950090449</v>
      </c>
      <c r="E9093" t="s">
        <v>2415</v>
      </c>
      <c r="F9093" t="s">
        <v>1386</v>
      </c>
      <c r="G9093">
        <v>23631</v>
      </c>
      <c r="H9093" s="23">
        <v>162187734</v>
      </c>
    </row>
    <row r="9094" spans="1:8" x14ac:dyDescent="0.25">
      <c r="A9094">
        <v>11016</v>
      </c>
      <c r="B9094" t="s">
        <v>12289</v>
      </c>
      <c r="C9094" t="s">
        <v>12291</v>
      </c>
      <c r="D9094" s="23">
        <v>47960950087901</v>
      </c>
      <c r="E9094" t="s">
        <v>1527</v>
      </c>
      <c r="F9094" t="s">
        <v>1386</v>
      </c>
      <c r="G9094">
        <v>16806</v>
      </c>
      <c r="H9094" s="23">
        <v>162035098</v>
      </c>
    </row>
    <row r="9095" spans="1:8" x14ac:dyDescent="0.25">
      <c r="A9095">
        <v>12047</v>
      </c>
      <c r="B9095" t="s">
        <v>12289</v>
      </c>
      <c r="C9095" t="s">
        <v>12289</v>
      </c>
      <c r="D9095" s="23">
        <v>47960950000121</v>
      </c>
      <c r="E9095" t="s">
        <v>4005</v>
      </c>
      <c r="F9095" t="s">
        <v>1390</v>
      </c>
      <c r="G9095">
        <v>18580</v>
      </c>
      <c r="H9095" s="23" t="s">
        <v>1438</v>
      </c>
    </row>
    <row r="9096" spans="1:8" x14ac:dyDescent="0.25">
      <c r="A9096">
        <v>6408</v>
      </c>
      <c r="B9096" t="s">
        <v>12289</v>
      </c>
      <c r="C9096" t="s">
        <v>12289</v>
      </c>
      <c r="D9096" s="23">
        <v>47960950078317</v>
      </c>
      <c r="E9096" t="s">
        <v>1422</v>
      </c>
      <c r="F9096" t="s">
        <v>1386</v>
      </c>
      <c r="G9096">
        <v>9954</v>
      </c>
      <c r="H9096" s="23">
        <v>161413056</v>
      </c>
    </row>
    <row r="9097" spans="1:8" x14ac:dyDescent="0.25">
      <c r="A9097">
        <v>7962</v>
      </c>
      <c r="B9097" t="s">
        <v>12289</v>
      </c>
      <c r="C9097" t="s">
        <v>12289</v>
      </c>
      <c r="D9097" s="23">
        <v>47960950077698</v>
      </c>
      <c r="E9097" t="s">
        <v>1385</v>
      </c>
      <c r="F9097" t="s">
        <v>1386</v>
      </c>
      <c r="G9097">
        <v>12266</v>
      </c>
      <c r="H9097" s="23">
        <v>161126260</v>
      </c>
    </row>
    <row r="9098" spans="1:8" x14ac:dyDescent="0.25">
      <c r="A9098">
        <v>5901</v>
      </c>
      <c r="B9098" t="s">
        <v>12289</v>
      </c>
      <c r="C9098" t="s">
        <v>12291</v>
      </c>
      <c r="D9098" s="23">
        <v>47960950075725</v>
      </c>
      <c r="E9098" t="s">
        <v>2415</v>
      </c>
      <c r="F9098" t="s">
        <v>1386</v>
      </c>
      <c r="G9098">
        <v>8893</v>
      </c>
      <c r="H9098" s="23">
        <v>162005750</v>
      </c>
    </row>
    <row r="9099" spans="1:8" x14ac:dyDescent="0.25">
      <c r="A9099">
        <v>5016</v>
      </c>
      <c r="B9099" t="s">
        <v>12289</v>
      </c>
      <c r="C9099" t="s">
        <v>12290</v>
      </c>
      <c r="D9099" s="23">
        <v>47960950077345</v>
      </c>
      <c r="E9099" t="s">
        <v>1385</v>
      </c>
      <c r="F9099" t="s">
        <v>1386</v>
      </c>
      <c r="G9099">
        <v>8042</v>
      </c>
      <c r="H9099" s="23">
        <v>160685354</v>
      </c>
    </row>
    <row r="9100" spans="1:8" x14ac:dyDescent="0.25">
      <c r="A9100">
        <v>14373</v>
      </c>
      <c r="B9100" t="s">
        <v>12289</v>
      </c>
      <c r="C9100" t="s">
        <v>12292</v>
      </c>
      <c r="D9100" s="23">
        <v>47960950077779</v>
      </c>
      <c r="E9100" t="s">
        <v>1527</v>
      </c>
      <c r="F9100" t="s">
        <v>1386</v>
      </c>
      <c r="G9100">
        <v>22633</v>
      </c>
      <c r="H9100" s="23">
        <v>161283357</v>
      </c>
    </row>
    <row r="9101" spans="1:8" x14ac:dyDescent="0.25">
      <c r="A9101">
        <v>13785</v>
      </c>
      <c r="B9101" t="s">
        <v>12293</v>
      </c>
      <c r="C9101" t="s">
        <v>12289</v>
      </c>
      <c r="D9101" s="23">
        <v>47960950110067</v>
      </c>
      <c r="E9101" t="s">
        <v>2371</v>
      </c>
      <c r="F9101" t="s">
        <v>1444</v>
      </c>
      <c r="G9101">
        <v>21486</v>
      </c>
      <c r="H9101" s="23">
        <v>148753110</v>
      </c>
    </row>
    <row r="9102" spans="1:8" x14ac:dyDescent="0.25">
      <c r="A9102">
        <v>13784</v>
      </c>
      <c r="B9102" t="s">
        <v>12293</v>
      </c>
      <c r="C9102" t="s">
        <v>12291</v>
      </c>
      <c r="D9102" s="23">
        <v>47960950046970</v>
      </c>
      <c r="E9102" t="s">
        <v>3880</v>
      </c>
      <c r="F9102" t="s">
        <v>3547</v>
      </c>
      <c r="G9102">
        <v>21485</v>
      </c>
      <c r="H9102" s="23">
        <v>82479810</v>
      </c>
    </row>
    <row r="9103" spans="1:8" x14ac:dyDescent="0.25">
      <c r="A9103">
        <v>2597</v>
      </c>
      <c r="B9103" t="s">
        <v>12294</v>
      </c>
      <c r="C9103" t="s">
        <v>12295</v>
      </c>
      <c r="D9103" s="23">
        <v>3841862000135</v>
      </c>
      <c r="E9103" t="s">
        <v>1572</v>
      </c>
      <c r="F9103" t="s">
        <v>1386</v>
      </c>
      <c r="G9103">
        <v>3873</v>
      </c>
      <c r="H9103" s="23">
        <v>161284396</v>
      </c>
    </row>
    <row r="9104" spans="1:8" x14ac:dyDescent="0.25">
      <c r="A9104">
        <v>6808</v>
      </c>
      <c r="B9104" t="s">
        <v>12296</v>
      </c>
      <c r="C9104" t="s">
        <v>12296</v>
      </c>
      <c r="D9104" s="23">
        <v>10579573000175</v>
      </c>
      <c r="E9104" t="s">
        <v>2667</v>
      </c>
      <c r="F9104" t="s">
        <v>1390</v>
      </c>
      <c r="G9104">
        <v>10760</v>
      </c>
      <c r="H9104" s="23">
        <v>535454615110</v>
      </c>
    </row>
    <row r="9105" spans="1:8" x14ac:dyDescent="0.25">
      <c r="A9105">
        <v>9558</v>
      </c>
      <c r="B9105" t="s">
        <v>12297</v>
      </c>
      <c r="C9105" t="s">
        <v>12298</v>
      </c>
      <c r="D9105" s="23">
        <v>12421534000170</v>
      </c>
      <c r="E9105" t="s">
        <v>1422</v>
      </c>
      <c r="F9105" t="s">
        <v>1386</v>
      </c>
      <c r="G9105">
        <v>14255</v>
      </c>
      <c r="H9105" s="23">
        <v>161740570</v>
      </c>
    </row>
    <row r="9106" spans="1:8" x14ac:dyDescent="0.25">
      <c r="A9106">
        <v>6450</v>
      </c>
      <c r="B9106" t="s">
        <v>12299</v>
      </c>
      <c r="C9106" t="s">
        <v>12300</v>
      </c>
      <c r="D9106" s="23">
        <v>9304782000127</v>
      </c>
      <c r="E9106" t="s">
        <v>1385</v>
      </c>
      <c r="F9106" t="s">
        <v>1386</v>
      </c>
      <c r="G9106">
        <v>9991</v>
      </c>
      <c r="H9106" s="23" t="s">
        <v>1438</v>
      </c>
    </row>
    <row r="9107" spans="1:8" x14ac:dyDescent="0.25">
      <c r="A9107">
        <v>1728</v>
      </c>
      <c r="B9107" t="s">
        <v>12301</v>
      </c>
      <c r="C9107" t="s">
        <v>12302</v>
      </c>
      <c r="D9107" s="23">
        <v>12224867000100</v>
      </c>
      <c r="E9107" t="s">
        <v>1385</v>
      </c>
      <c r="F9107" t="s">
        <v>1386</v>
      </c>
      <c r="G9107">
        <v>3004</v>
      </c>
      <c r="H9107" s="23">
        <v>161715320</v>
      </c>
    </row>
    <row r="9108" spans="1:8" x14ac:dyDescent="0.25">
      <c r="A9108">
        <v>9285</v>
      </c>
      <c r="B9108" t="s">
        <v>24404</v>
      </c>
      <c r="C9108" t="s">
        <v>24405</v>
      </c>
      <c r="D9108" s="23"/>
      <c r="E9108" t="s">
        <v>1723</v>
      </c>
      <c r="F9108" t="s">
        <v>1386</v>
      </c>
      <c r="G9108">
        <v>13468</v>
      </c>
      <c r="H9108" s="23"/>
    </row>
    <row r="9109" spans="1:8" x14ac:dyDescent="0.25">
      <c r="A9109">
        <v>11881</v>
      </c>
      <c r="B9109" t="s">
        <v>24406</v>
      </c>
      <c r="C9109" t="s">
        <v>24406</v>
      </c>
      <c r="D9109" s="23"/>
      <c r="E9109" t="s">
        <v>2050</v>
      </c>
      <c r="F9109" t="s">
        <v>1386</v>
      </c>
      <c r="G9109">
        <v>18261</v>
      </c>
      <c r="H9109" s="23"/>
    </row>
    <row r="9110" spans="1:8" x14ac:dyDescent="0.25">
      <c r="A9110">
        <v>9640</v>
      </c>
      <c r="B9110" t="s">
        <v>12303</v>
      </c>
      <c r="C9110" t="s">
        <v>12303</v>
      </c>
      <c r="D9110" s="23">
        <v>19403406001549</v>
      </c>
      <c r="E9110" t="s">
        <v>1527</v>
      </c>
      <c r="F9110" t="s">
        <v>1386</v>
      </c>
      <c r="G9110">
        <v>14338</v>
      </c>
      <c r="H9110" s="23">
        <v>162746423</v>
      </c>
    </row>
    <row r="9111" spans="1:8" x14ac:dyDescent="0.25">
      <c r="A9111">
        <v>14589</v>
      </c>
      <c r="B9111" t="s">
        <v>12304</v>
      </c>
      <c r="C9111" t="s">
        <v>12305</v>
      </c>
      <c r="D9111" s="23">
        <v>19403406001387</v>
      </c>
      <c r="E9111" t="s">
        <v>1465</v>
      </c>
      <c r="F9111" t="s">
        <v>1398</v>
      </c>
      <c r="G9111">
        <v>22964</v>
      </c>
      <c r="H9111" s="23">
        <v>204466555</v>
      </c>
    </row>
    <row r="9112" spans="1:8" x14ac:dyDescent="0.25">
      <c r="A9112">
        <v>9938</v>
      </c>
      <c r="B9112" t="s">
        <v>12306</v>
      </c>
      <c r="C9112" t="s">
        <v>12307</v>
      </c>
      <c r="D9112" s="23">
        <v>5855745000156</v>
      </c>
      <c r="E9112" t="s">
        <v>1385</v>
      </c>
      <c r="F9112" t="s">
        <v>1386</v>
      </c>
      <c r="G9112">
        <v>14670</v>
      </c>
      <c r="H9112" s="23" t="s">
        <v>1438</v>
      </c>
    </row>
    <row r="9113" spans="1:8" x14ac:dyDescent="0.25">
      <c r="A9113">
        <v>11665</v>
      </c>
      <c r="B9113" t="s">
        <v>12308</v>
      </c>
      <c r="C9113" t="s">
        <v>12308</v>
      </c>
      <c r="D9113" s="23">
        <v>17778540000101</v>
      </c>
      <c r="E9113" t="s">
        <v>2256</v>
      </c>
      <c r="F9113" t="s">
        <v>1386</v>
      </c>
      <c r="G9113">
        <v>17597</v>
      </c>
      <c r="H9113" s="23">
        <v>162117566</v>
      </c>
    </row>
    <row r="9114" spans="1:8" x14ac:dyDescent="0.25">
      <c r="A9114">
        <v>14626</v>
      </c>
      <c r="B9114" t="s">
        <v>12308</v>
      </c>
      <c r="C9114" t="s">
        <v>12308</v>
      </c>
      <c r="D9114" s="23">
        <v>17778540000284</v>
      </c>
      <c r="E9114" t="s">
        <v>2256</v>
      </c>
      <c r="F9114" t="s">
        <v>1386</v>
      </c>
      <c r="G9114">
        <v>23033</v>
      </c>
      <c r="H9114" s="23">
        <v>162958803</v>
      </c>
    </row>
    <row r="9115" spans="1:8" x14ac:dyDescent="0.25">
      <c r="A9115">
        <v>13681</v>
      </c>
      <c r="B9115" t="s">
        <v>12309</v>
      </c>
      <c r="C9115" t="s">
        <v>12309</v>
      </c>
      <c r="D9115" s="23">
        <v>43455466000194</v>
      </c>
      <c r="E9115" t="s">
        <v>2817</v>
      </c>
      <c r="F9115" t="s">
        <v>1386</v>
      </c>
      <c r="G9115">
        <v>21327</v>
      </c>
      <c r="H9115" s="23">
        <v>164117580</v>
      </c>
    </row>
    <row r="9116" spans="1:8" x14ac:dyDescent="0.25">
      <c r="A9116">
        <v>13435</v>
      </c>
      <c r="B9116" t="s">
        <v>24407</v>
      </c>
      <c r="C9116" t="s">
        <v>24407</v>
      </c>
      <c r="D9116" s="23"/>
      <c r="E9116" t="s">
        <v>1422</v>
      </c>
      <c r="F9116" t="s">
        <v>1386</v>
      </c>
      <c r="G9116">
        <v>21016</v>
      </c>
      <c r="H9116" s="23"/>
    </row>
    <row r="9117" spans="1:8" x14ac:dyDescent="0.25">
      <c r="A9117">
        <v>13217</v>
      </c>
      <c r="B9117" t="s">
        <v>12310</v>
      </c>
      <c r="C9117" t="s">
        <v>12311</v>
      </c>
      <c r="D9117" s="23">
        <v>38050980000100</v>
      </c>
      <c r="E9117" t="s">
        <v>1422</v>
      </c>
      <c r="F9117" t="s">
        <v>1386</v>
      </c>
      <c r="G9117">
        <v>20414</v>
      </c>
      <c r="H9117" s="23">
        <v>163727627</v>
      </c>
    </row>
    <row r="9118" spans="1:8" x14ac:dyDescent="0.25">
      <c r="A9118">
        <v>12331</v>
      </c>
      <c r="B9118" t="s">
        <v>12312</v>
      </c>
      <c r="C9118" t="s">
        <v>12312</v>
      </c>
      <c r="D9118" s="23">
        <v>41404505000107</v>
      </c>
      <c r="E9118" t="s">
        <v>1851</v>
      </c>
      <c r="F9118" t="s">
        <v>1386</v>
      </c>
      <c r="G9118">
        <v>18933</v>
      </c>
      <c r="H9118" s="23">
        <v>163945098</v>
      </c>
    </row>
    <row r="9119" spans="1:8" x14ac:dyDescent="0.25">
      <c r="A9119">
        <v>9702</v>
      </c>
      <c r="B9119" t="s">
        <v>24408</v>
      </c>
      <c r="C9119" t="s">
        <v>24408</v>
      </c>
      <c r="D9119" s="23"/>
      <c r="E9119" t="s">
        <v>1422</v>
      </c>
      <c r="F9119" t="s">
        <v>1386</v>
      </c>
      <c r="G9119">
        <v>5475</v>
      </c>
      <c r="H9119" s="23"/>
    </row>
    <row r="9120" spans="1:8" x14ac:dyDescent="0.25">
      <c r="A9120">
        <v>12682</v>
      </c>
      <c r="B9120" t="s">
        <v>24409</v>
      </c>
      <c r="C9120" t="s">
        <v>24410</v>
      </c>
      <c r="D9120" s="23"/>
      <c r="E9120" t="s">
        <v>1422</v>
      </c>
      <c r="F9120" t="s">
        <v>1386</v>
      </c>
      <c r="G9120">
        <v>9157</v>
      </c>
      <c r="H9120" s="23"/>
    </row>
    <row r="9121" spans="1:8" x14ac:dyDescent="0.25">
      <c r="A9121">
        <v>15872</v>
      </c>
      <c r="B9121" t="s">
        <v>24411</v>
      </c>
      <c r="C9121" t="s">
        <v>24412</v>
      </c>
      <c r="D9121" s="23">
        <v>26647591000187</v>
      </c>
      <c r="E9121" t="s">
        <v>1422</v>
      </c>
      <c r="F9121" t="s">
        <v>1386</v>
      </c>
      <c r="G9121">
        <v>25278</v>
      </c>
      <c r="H9121" s="23" t="s">
        <v>1438</v>
      </c>
    </row>
    <row r="9122" spans="1:8" x14ac:dyDescent="0.25">
      <c r="A9122">
        <v>14194</v>
      </c>
      <c r="B9122" t="s">
        <v>24413</v>
      </c>
      <c r="C9122" t="s">
        <v>24410</v>
      </c>
      <c r="D9122" s="23"/>
      <c r="E9122" t="s">
        <v>1723</v>
      </c>
      <c r="F9122" t="s">
        <v>1386</v>
      </c>
      <c r="G9122">
        <v>18005</v>
      </c>
      <c r="H9122" s="23"/>
    </row>
    <row r="9123" spans="1:8" x14ac:dyDescent="0.25">
      <c r="A9123">
        <v>14654</v>
      </c>
      <c r="B9123" t="s">
        <v>24414</v>
      </c>
      <c r="C9123" t="s">
        <v>24415</v>
      </c>
      <c r="D9123" s="23"/>
      <c r="E9123" t="s">
        <v>1723</v>
      </c>
      <c r="F9123" t="s">
        <v>1386</v>
      </c>
      <c r="G9123">
        <v>22426</v>
      </c>
      <c r="H9123" s="23"/>
    </row>
    <row r="9124" spans="1:8" x14ac:dyDescent="0.25">
      <c r="A9124">
        <v>10073</v>
      </c>
      <c r="B9124" t="s">
        <v>24416</v>
      </c>
      <c r="C9124" t="s">
        <v>24416</v>
      </c>
      <c r="D9124" s="23"/>
      <c r="E9124" t="s">
        <v>1409</v>
      </c>
      <c r="F9124" t="s">
        <v>1386</v>
      </c>
      <c r="G9124">
        <v>14921</v>
      </c>
      <c r="H9124" s="23"/>
    </row>
    <row r="9125" spans="1:8" x14ac:dyDescent="0.25">
      <c r="A9125">
        <v>6335</v>
      </c>
      <c r="B9125" t="s">
        <v>12313</v>
      </c>
      <c r="C9125" t="s">
        <v>12314</v>
      </c>
      <c r="D9125" s="23">
        <v>40959553000190</v>
      </c>
      <c r="E9125" t="s">
        <v>1385</v>
      </c>
      <c r="F9125" t="s">
        <v>1386</v>
      </c>
      <c r="G9125">
        <v>9878</v>
      </c>
      <c r="H9125" s="23">
        <v>160931134</v>
      </c>
    </row>
    <row r="9126" spans="1:8" x14ac:dyDescent="0.25">
      <c r="A9126">
        <v>8127</v>
      </c>
      <c r="B9126" t="s">
        <v>12315</v>
      </c>
      <c r="C9126" t="s">
        <v>12316</v>
      </c>
      <c r="D9126" s="23">
        <v>42008748000180</v>
      </c>
      <c r="E9126" t="s">
        <v>4037</v>
      </c>
      <c r="F9126" t="s">
        <v>1444</v>
      </c>
      <c r="G9126">
        <v>12407</v>
      </c>
      <c r="H9126" s="23" t="s">
        <v>1438</v>
      </c>
    </row>
    <row r="9127" spans="1:8" x14ac:dyDescent="0.25">
      <c r="A9127">
        <v>14275</v>
      </c>
      <c r="B9127" t="s">
        <v>12317</v>
      </c>
      <c r="C9127" t="s">
        <v>12318</v>
      </c>
      <c r="D9127" s="23">
        <v>4684282000144</v>
      </c>
      <c r="E9127" t="s">
        <v>1385</v>
      </c>
      <c r="F9127" t="s">
        <v>1386</v>
      </c>
      <c r="G9127">
        <v>22495</v>
      </c>
      <c r="H9127" s="23">
        <v>161330053</v>
      </c>
    </row>
    <row r="9128" spans="1:8" x14ac:dyDescent="0.25">
      <c r="A9128">
        <v>3544</v>
      </c>
      <c r="B9128" t="s">
        <v>12319</v>
      </c>
      <c r="C9128" t="s">
        <v>12320</v>
      </c>
      <c r="D9128" s="23">
        <v>8111613000108</v>
      </c>
      <c r="E9128" t="s">
        <v>1527</v>
      </c>
      <c r="F9128" t="s">
        <v>1386</v>
      </c>
      <c r="G9128">
        <v>4820</v>
      </c>
      <c r="H9128" s="23">
        <v>161499910</v>
      </c>
    </row>
    <row r="9129" spans="1:8" x14ac:dyDescent="0.25">
      <c r="A9129">
        <v>7738</v>
      </c>
      <c r="B9129" t="s">
        <v>12321</v>
      </c>
      <c r="C9129" t="s">
        <v>12322</v>
      </c>
      <c r="D9129" s="23">
        <v>12658967000144</v>
      </c>
      <c r="E9129" t="s">
        <v>1385</v>
      </c>
      <c r="F9129" t="s">
        <v>1386</v>
      </c>
      <c r="G9129">
        <v>12052</v>
      </c>
      <c r="H9129" s="23">
        <v>161778968</v>
      </c>
    </row>
    <row r="9130" spans="1:8" x14ac:dyDescent="0.25">
      <c r="A9130">
        <v>7189</v>
      </c>
      <c r="B9130" t="s">
        <v>12323</v>
      </c>
      <c r="C9130" t="s">
        <v>12324</v>
      </c>
      <c r="D9130" s="23">
        <v>17178985000142</v>
      </c>
      <c r="E9130" t="s">
        <v>1385</v>
      </c>
      <c r="F9130" t="s">
        <v>1386</v>
      </c>
      <c r="G9130">
        <v>11131</v>
      </c>
      <c r="H9130" s="23">
        <v>162065736</v>
      </c>
    </row>
    <row r="9131" spans="1:8" x14ac:dyDescent="0.25">
      <c r="A9131">
        <v>11347</v>
      </c>
      <c r="B9131" t="s">
        <v>12325</v>
      </c>
      <c r="C9131" t="s">
        <v>12325</v>
      </c>
      <c r="D9131" s="23">
        <v>32470000000141</v>
      </c>
      <c r="E9131" t="s">
        <v>1385</v>
      </c>
      <c r="F9131" t="s">
        <v>1386</v>
      </c>
      <c r="G9131">
        <v>17225</v>
      </c>
      <c r="H9131" s="23">
        <v>163424454</v>
      </c>
    </row>
    <row r="9132" spans="1:8" x14ac:dyDescent="0.25">
      <c r="A9132">
        <v>11634</v>
      </c>
      <c r="B9132" t="s">
        <v>12326</v>
      </c>
      <c r="C9132" t="s">
        <v>12326</v>
      </c>
      <c r="D9132" s="23">
        <v>32470000000222</v>
      </c>
      <c r="E9132" t="s">
        <v>2255</v>
      </c>
      <c r="F9132" t="s">
        <v>1386</v>
      </c>
      <c r="G9132">
        <v>17577</v>
      </c>
      <c r="H9132" s="23">
        <v>163663246</v>
      </c>
    </row>
    <row r="9133" spans="1:8" x14ac:dyDescent="0.25">
      <c r="A9133">
        <v>1384</v>
      </c>
      <c r="B9133" t="s">
        <v>12327</v>
      </c>
      <c r="C9133" t="s">
        <v>12328</v>
      </c>
      <c r="D9133" s="23">
        <v>10705597000123</v>
      </c>
      <c r="E9133" t="s">
        <v>1409</v>
      </c>
      <c r="F9133" t="s">
        <v>1386</v>
      </c>
      <c r="G9133">
        <v>2660</v>
      </c>
      <c r="H9133" s="23">
        <v>161605486</v>
      </c>
    </row>
    <row r="9134" spans="1:8" x14ac:dyDescent="0.25">
      <c r="A9134">
        <v>14175</v>
      </c>
      <c r="B9134" t="s">
        <v>12329</v>
      </c>
      <c r="D9134" s="23">
        <v>5563343000188</v>
      </c>
      <c r="E9134" t="s">
        <v>1883</v>
      </c>
      <c r="F9134" t="s">
        <v>1390</v>
      </c>
      <c r="G9134">
        <v>22101</v>
      </c>
      <c r="H9134" s="23">
        <v>286397893110</v>
      </c>
    </row>
    <row r="9135" spans="1:8" x14ac:dyDescent="0.25">
      <c r="A9135">
        <v>12876</v>
      </c>
      <c r="B9135" t="s">
        <v>12330</v>
      </c>
      <c r="C9135" t="s">
        <v>12331</v>
      </c>
      <c r="D9135" s="23">
        <v>6140674000178</v>
      </c>
      <c r="E9135" t="s">
        <v>5936</v>
      </c>
      <c r="F9135" t="s">
        <v>1390</v>
      </c>
      <c r="G9135">
        <v>19922</v>
      </c>
      <c r="H9135" s="23">
        <v>687149406118</v>
      </c>
    </row>
    <row r="9136" spans="1:8" x14ac:dyDescent="0.25">
      <c r="A9136">
        <v>4807</v>
      </c>
      <c r="B9136" t="s">
        <v>12332</v>
      </c>
      <c r="C9136" t="s">
        <v>651</v>
      </c>
      <c r="D9136" s="23">
        <v>9142381000118</v>
      </c>
      <c r="E9136" t="s">
        <v>1385</v>
      </c>
      <c r="F9136" t="s">
        <v>1386</v>
      </c>
      <c r="G9136">
        <v>7474</v>
      </c>
      <c r="H9136" s="23">
        <v>160088674</v>
      </c>
    </row>
    <row r="9137" spans="1:8" x14ac:dyDescent="0.25">
      <c r="A9137">
        <v>2843</v>
      </c>
      <c r="B9137" t="s">
        <v>12333</v>
      </c>
      <c r="C9137" t="s">
        <v>12334</v>
      </c>
      <c r="D9137" s="23">
        <v>47427653001782</v>
      </c>
      <c r="E9137" t="s">
        <v>2200</v>
      </c>
      <c r="F9137" t="s">
        <v>1457</v>
      </c>
      <c r="G9137">
        <v>4119</v>
      </c>
      <c r="H9137" s="23">
        <v>194511529</v>
      </c>
    </row>
    <row r="9138" spans="1:8" x14ac:dyDescent="0.25">
      <c r="A9138">
        <v>2842</v>
      </c>
      <c r="B9138" t="s">
        <v>12333</v>
      </c>
      <c r="C9138" t="s">
        <v>12334</v>
      </c>
      <c r="D9138" s="23">
        <v>47427653000549</v>
      </c>
      <c r="E9138" t="s">
        <v>1385</v>
      </c>
      <c r="F9138" t="s">
        <v>1386</v>
      </c>
      <c r="G9138">
        <v>4118</v>
      </c>
      <c r="H9138" s="23">
        <v>161346464</v>
      </c>
    </row>
    <row r="9139" spans="1:8" x14ac:dyDescent="0.25">
      <c r="A9139">
        <v>2847</v>
      </c>
      <c r="B9139" t="s">
        <v>12333</v>
      </c>
      <c r="C9139" t="s">
        <v>12335</v>
      </c>
      <c r="D9139" s="23">
        <v>47427653007551</v>
      </c>
      <c r="E9139" t="s">
        <v>1476</v>
      </c>
      <c r="F9139" t="s">
        <v>1415</v>
      </c>
      <c r="G9139">
        <v>4123</v>
      </c>
      <c r="H9139" s="23">
        <v>18109003527331</v>
      </c>
    </row>
    <row r="9140" spans="1:8" x14ac:dyDescent="0.25">
      <c r="A9140">
        <v>2846</v>
      </c>
      <c r="B9140" t="s">
        <v>12333</v>
      </c>
      <c r="C9140" t="s">
        <v>12334</v>
      </c>
      <c r="D9140" s="23">
        <v>47427653005001</v>
      </c>
      <c r="E9140" t="s">
        <v>2202</v>
      </c>
      <c r="F9140" t="s">
        <v>1462</v>
      </c>
      <c r="G9140">
        <v>4122</v>
      </c>
      <c r="H9140" s="23">
        <v>121757412</v>
      </c>
    </row>
    <row r="9141" spans="1:8" x14ac:dyDescent="0.25">
      <c r="A9141">
        <v>2844</v>
      </c>
      <c r="B9141" t="s">
        <v>12336</v>
      </c>
      <c r="C9141" t="s">
        <v>12337</v>
      </c>
      <c r="D9141" s="23">
        <v>47427653004293</v>
      </c>
      <c r="E9141" t="s">
        <v>1406</v>
      </c>
      <c r="F9141" t="s">
        <v>1407</v>
      </c>
      <c r="G9141">
        <v>4120</v>
      </c>
      <c r="H9141" s="23">
        <v>69149771</v>
      </c>
    </row>
    <row r="9142" spans="1:8" x14ac:dyDescent="0.25">
      <c r="A9142">
        <v>2845</v>
      </c>
      <c r="B9142" t="s">
        <v>12336</v>
      </c>
      <c r="C9142" t="s">
        <v>12338</v>
      </c>
      <c r="D9142" s="23">
        <v>47427653004706</v>
      </c>
      <c r="E9142" t="s">
        <v>1397</v>
      </c>
      <c r="F9142" t="s">
        <v>1398</v>
      </c>
      <c r="G9142">
        <v>4121</v>
      </c>
      <c r="H9142" s="23" t="s">
        <v>12339</v>
      </c>
    </row>
    <row r="9143" spans="1:8" x14ac:dyDescent="0.25">
      <c r="A9143">
        <v>2848</v>
      </c>
      <c r="B9143" t="s">
        <v>12340</v>
      </c>
      <c r="C9143" t="s">
        <v>12334</v>
      </c>
      <c r="D9143" s="23">
        <v>47427653009171</v>
      </c>
      <c r="E9143" t="s">
        <v>1409</v>
      </c>
      <c r="F9143" t="s">
        <v>1386</v>
      </c>
      <c r="G9143">
        <v>4124</v>
      </c>
      <c r="H9143" s="23">
        <v>161571298</v>
      </c>
    </row>
    <row r="9144" spans="1:8" x14ac:dyDescent="0.25">
      <c r="A9144">
        <v>3269</v>
      </c>
      <c r="B9144" t="s">
        <v>12341</v>
      </c>
      <c r="C9144" t="s">
        <v>12342</v>
      </c>
      <c r="D9144" s="23">
        <v>7003275000128</v>
      </c>
      <c r="E9144" t="s">
        <v>3006</v>
      </c>
      <c r="F9144" t="s">
        <v>1390</v>
      </c>
      <c r="G9144">
        <v>4545</v>
      </c>
      <c r="H9144" s="23" t="s">
        <v>2239</v>
      </c>
    </row>
    <row r="9145" spans="1:8" x14ac:dyDescent="0.25">
      <c r="A9145">
        <v>4590</v>
      </c>
      <c r="B9145" t="s">
        <v>12343</v>
      </c>
      <c r="C9145" t="s">
        <v>12344</v>
      </c>
      <c r="D9145" s="23">
        <v>93489482000176</v>
      </c>
      <c r="E9145" t="s">
        <v>2706</v>
      </c>
      <c r="F9145" t="s">
        <v>1619</v>
      </c>
      <c r="G9145">
        <v>7168</v>
      </c>
      <c r="H9145" s="23">
        <v>290199816</v>
      </c>
    </row>
    <row r="9146" spans="1:8" x14ac:dyDescent="0.25">
      <c r="A9146">
        <v>10348</v>
      </c>
      <c r="B9146" t="s">
        <v>12345</v>
      </c>
      <c r="C9146" t="s">
        <v>12345</v>
      </c>
      <c r="D9146" s="23">
        <v>5294386000296</v>
      </c>
      <c r="E9146" t="s">
        <v>2876</v>
      </c>
      <c r="F9146" t="s">
        <v>1386</v>
      </c>
      <c r="G9146">
        <v>15621</v>
      </c>
      <c r="H9146" s="23">
        <v>162157380</v>
      </c>
    </row>
    <row r="9147" spans="1:8" x14ac:dyDescent="0.25">
      <c r="A9147">
        <v>12496</v>
      </c>
      <c r="B9147" t="s">
        <v>12345</v>
      </c>
      <c r="C9147" t="s">
        <v>12345</v>
      </c>
      <c r="D9147" s="23">
        <v>5294386000105</v>
      </c>
      <c r="E9147" t="s">
        <v>2876</v>
      </c>
      <c r="F9147" t="s">
        <v>1386</v>
      </c>
      <c r="G9147">
        <v>19387</v>
      </c>
      <c r="H9147" s="23">
        <v>160856523</v>
      </c>
    </row>
    <row r="9148" spans="1:8" x14ac:dyDescent="0.25">
      <c r="A9148">
        <v>488</v>
      </c>
      <c r="B9148" t="s">
        <v>24417</v>
      </c>
      <c r="C9148" t="s">
        <v>24417</v>
      </c>
      <c r="D9148" s="23"/>
      <c r="E9148" t="s">
        <v>1723</v>
      </c>
      <c r="F9148" t="s">
        <v>1386</v>
      </c>
      <c r="G9148">
        <v>1764</v>
      </c>
      <c r="H9148" s="23"/>
    </row>
    <row r="9149" spans="1:8" x14ac:dyDescent="0.25">
      <c r="A9149">
        <v>2837</v>
      </c>
      <c r="B9149" t="s">
        <v>12346</v>
      </c>
      <c r="C9149" t="s">
        <v>12347</v>
      </c>
      <c r="D9149" s="23">
        <v>4698336000120</v>
      </c>
      <c r="E9149" t="s">
        <v>1385</v>
      </c>
      <c r="F9149" t="s">
        <v>1386</v>
      </c>
      <c r="G9149">
        <v>4113</v>
      </c>
      <c r="H9149" s="23">
        <v>161330304</v>
      </c>
    </row>
    <row r="9150" spans="1:8" x14ac:dyDescent="0.25">
      <c r="A9150">
        <v>10075</v>
      </c>
      <c r="B9150" t="s">
        <v>12348</v>
      </c>
      <c r="C9150" t="s">
        <v>12348</v>
      </c>
      <c r="D9150" s="23">
        <v>8651441000165</v>
      </c>
      <c r="E9150" t="s">
        <v>1465</v>
      </c>
      <c r="F9150" t="s">
        <v>1398</v>
      </c>
      <c r="G9150">
        <v>14923</v>
      </c>
      <c r="H9150" s="23">
        <v>202096599</v>
      </c>
    </row>
    <row r="9151" spans="1:8" x14ac:dyDescent="0.25">
      <c r="A9151">
        <v>10665</v>
      </c>
      <c r="B9151" t="s">
        <v>12349</v>
      </c>
      <c r="C9151" t="s">
        <v>12350</v>
      </c>
      <c r="D9151" s="23">
        <v>26814883000167</v>
      </c>
      <c r="E9151" t="s">
        <v>1385</v>
      </c>
      <c r="F9151" t="s">
        <v>1386</v>
      </c>
      <c r="G9151">
        <v>16073</v>
      </c>
      <c r="H9151" s="23" t="s">
        <v>1438</v>
      </c>
    </row>
    <row r="9152" spans="1:8" x14ac:dyDescent="0.25">
      <c r="A9152">
        <v>14697</v>
      </c>
      <c r="B9152" t="s">
        <v>12351</v>
      </c>
      <c r="C9152" t="s">
        <v>12352</v>
      </c>
      <c r="D9152" s="23">
        <v>26917738000101</v>
      </c>
      <c r="E9152" t="s">
        <v>10712</v>
      </c>
      <c r="F9152" t="s">
        <v>1386</v>
      </c>
      <c r="G9152">
        <v>23139</v>
      </c>
      <c r="H9152" s="23">
        <v>163294100</v>
      </c>
    </row>
    <row r="9153" spans="1:8" x14ac:dyDescent="0.25">
      <c r="A9153">
        <v>11941</v>
      </c>
      <c r="B9153" t="s">
        <v>12353</v>
      </c>
      <c r="C9153" t="s">
        <v>12354</v>
      </c>
      <c r="D9153" s="23">
        <v>9518492000186</v>
      </c>
      <c r="E9153" t="s">
        <v>1422</v>
      </c>
      <c r="F9153" t="s">
        <v>1386</v>
      </c>
      <c r="G9153">
        <v>18345</v>
      </c>
      <c r="H9153" s="23">
        <v>161562710</v>
      </c>
    </row>
    <row r="9154" spans="1:8" x14ac:dyDescent="0.25">
      <c r="A9154">
        <v>5048</v>
      </c>
      <c r="B9154" t="s">
        <v>12355</v>
      </c>
      <c r="C9154" t="s">
        <v>12355</v>
      </c>
      <c r="D9154" s="23">
        <v>16553706000110</v>
      </c>
      <c r="E9154" t="s">
        <v>1394</v>
      </c>
      <c r="F9154" t="s">
        <v>1386</v>
      </c>
      <c r="G9154">
        <v>8085</v>
      </c>
      <c r="H9154" s="23">
        <v>162016140</v>
      </c>
    </row>
    <row r="9155" spans="1:8" x14ac:dyDescent="0.25">
      <c r="A9155">
        <v>9577</v>
      </c>
      <c r="B9155" t="s">
        <v>12356</v>
      </c>
      <c r="C9155" t="s">
        <v>12357</v>
      </c>
      <c r="D9155" s="23">
        <v>50666254000111</v>
      </c>
      <c r="E9155" t="s">
        <v>1424</v>
      </c>
      <c r="F9155" t="s">
        <v>1390</v>
      </c>
      <c r="G9155">
        <v>14273</v>
      </c>
      <c r="H9155" s="23">
        <v>110075849117</v>
      </c>
    </row>
    <row r="9156" spans="1:8" x14ac:dyDescent="0.25">
      <c r="A9156">
        <v>6247</v>
      </c>
      <c r="B9156" t="s">
        <v>12358</v>
      </c>
      <c r="C9156" t="s">
        <v>12359</v>
      </c>
      <c r="D9156" s="23">
        <v>78663788001347</v>
      </c>
      <c r="E9156" t="s">
        <v>1385</v>
      </c>
      <c r="F9156" t="s">
        <v>1386</v>
      </c>
      <c r="G9156">
        <v>9777</v>
      </c>
      <c r="H9156" s="23">
        <v>161335241</v>
      </c>
    </row>
    <row r="9157" spans="1:8" x14ac:dyDescent="0.25">
      <c r="A9157">
        <v>4721</v>
      </c>
      <c r="B9157" t="s">
        <v>24418</v>
      </c>
      <c r="C9157" t="s">
        <v>24419</v>
      </c>
      <c r="D9157" s="23"/>
      <c r="E9157" t="s">
        <v>1422</v>
      </c>
      <c r="F9157" t="s">
        <v>1386</v>
      </c>
      <c r="G9157">
        <v>27</v>
      </c>
      <c r="H9157" s="23"/>
    </row>
    <row r="9158" spans="1:8" x14ac:dyDescent="0.25">
      <c r="A9158">
        <v>2326</v>
      </c>
      <c r="B9158" t="s">
        <v>12360</v>
      </c>
      <c r="C9158" t="s">
        <v>12361</v>
      </c>
      <c r="D9158" s="23">
        <v>3061992000155</v>
      </c>
      <c r="E9158" t="s">
        <v>5581</v>
      </c>
      <c r="F9158" t="s">
        <v>1386</v>
      </c>
      <c r="G9158">
        <v>3602</v>
      </c>
      <c r="H9158" s="23">
        <v>160398509</v>
      </c>
    </row>
    <row r="9159" spans="1:8" x14ac:dyDescent="0.25">
      <c r="A9159">
        <v>9845</v>
      </c>
      <c r="B9159" t="s">
        <v>24420</v>
      </c>
      <c r="C9159" t="s">
        <v>24419</v>
      </c>
      <c r="D9159" s="23"/>
      <c r="E9159" t="s">
        <v>1422</v>
      </c>
      <c r="F9159" t="s">
        <v>1386</v>
      </c>
      <c r="G9159">
        <v>7489</v>
      </c>
      <c r="H9159" s="23"/>
    </row>
    <row r="9160" spans="1:8" x14ac:dyDescent="0.25">
      <c r="A9160">
        <v>137</v>
      </c>
      <c r="B9160" t="s">
        <v>24421</v>
      </c>
      <c r="C9160" t="s">
        <v>24421</v>
      </c>
      <c r="D9160" s="23"/>
      <c r="E9160" t="s">
        <v>1723</v>
      </c>
      <c r="F9160" t="s">
        <v>1386</v>
      </c>
      <c r="G9160">
        <v>1413</v>
      </c>
      <c r="H9160" s="23"/>
    </row>
    <row r="9161" spans="1:8" x14ac:dyDescent="0.25">
      <c r="A9161">
        <v>1025</v>
      </c>
      <c r="B9161" t="s">
        <v>24422</v>
      </c>
      <c r="C9161" t="s">
        <v>24422</v>
      </c>
      <c r="D9161" s="23"/>
      <c r="E9161" t="s">
        <v>1385</v>
      </c>
      <c r="F9161" t="s">
        <v>1386</v>
      </c>
      <c r="G9161">
        <v>2301</v>
      </c>
      <c r="H9161" s="23"/>
    </row>
    <row r="9162" spans="1:8" x14ac:dyDescent="0.25">
      <c r="A9162">
        <v>9049</v>
      </c>
      <c r="B9162" t="s">
        <v>24423</v>
      </c>
      <c r="C9162" t="s">
        <v>24423</v>
      </c>
      <c r="D9162" s="23"/>
      <c r="E9162" t="s">
        <v>2138</v>
      </c>
      <c r="F9162" t="s">
        <v>1386</v>
      </c>
      <c r="G9162">
        <v>13578</v>
      </c>
      <c r="H9162" s="23"/>
    </row>
    <row r="9163" spans="1:8" x14ac:dyDescent="0.25">
      <c r="A9163">
        <v>6237</v>
      </c>
      <c r="B9163" t="s">
        <v>24424</v>
      </c>
      <c r="C9163" t="s">
        <v>24424</v>
      </c>
      <c r="D9163" s="23"/>
      <c r="E9163" t="s">
        <v>1385</v>
      </c>
      <c r="F9163" t="s">
        <v>1386</v>
      </c>
      <c r="G9163">
        <v>9768</v>
      </c>
      <c r="H9163" s="23"/>
    </row>
    <row r="9164" spans="1:8" x14ac:dyDescent="0.25">
      <c r="A9164">
        <v>2082</v>
      </c>
      <c r="B9164" t="s">
        <v>12362</v>
      </c>
      <c r="C9164" t="s">
        <v>12363</v>
      </c>
      <c r="D9164" s="23">
        <v>215427000107</v>
      </c>
      <c r="E9164" t="s">
        <v>1541</v>
      </c>
      <c r="F9164" t="s">
        <v>1386</v>
      </c>
      <c r="G9164">
        <v>3358</v>
      </c>
      <c r="H9164" s="23">
        <v>161053165</v>
      </c>
    </row>
    <row r="9165" spans="1:8" x14ac:dyDescent="0.25">
      <c r="A9165">
        <v>3109</v>
      </c>
      <c r="B9165" t="s">
        <v>12364</v>
      </c>
      <c r="C9165" t="s">
        <v>12365</v>
      </c>
      <c r="D9165" s="23">
        <v>5940562000139</v>
      </c>
      <c r="E9165" t="s">
        <v>2047</v>
      </c>
      <c r="F9165" t="s">
        <v>1386</v>
      </c>
      <c r="G9165">
        <v>4385</v>
      </c>
      <c r="H9165" s="23">
        <v>161403018</v>
      </c>
    </row>
    <row r="9166" spans="1:8" x14ac:dyDescent="0.25">
      <c r="A9166">
        <v>11815</v>
      </c>
      <c r="B9166" t="s">
        <v>24425</v>
      </c>
      <c r="C9166" t="s">
        <v>24419</v>
      </c>
      <c r="D9166" s="23"/>
      <c r="E9166" t="s">
        <v>1541</v>
      </c>
      <c r="F9166" t="s">
        <v>1386</v>
      </c>
      <c r="G9166">
        <v>6920</v>
      </c>
      <c r="H9166" s="23"/>
    </row>
    <row r="9167" spans="1:8" x14ac:dyDescent="0.25">
      <c r="A9167">
        <v>5364</v>
      </c>
      <c r="B9167" t="s">
        <v>24426</v>
      </c>
      <c r="C9167" t="s">
        <v>24427</v>
      </c>
      <c r="D9167" s="23"/>
      <c r="E9167" t="s">
        <v>1385</v>
      </c>
      <c r="F9167" t="s">
        <v>1386</v>
      </c>
      <c r="G9167">
        <v>8397</v>
      </c>
      <c r="H9167" s="23"/>
    </row>
    <row r="9168" spans="1:8" x14ac:dyDescent="0.25">
      <c r="A9168">
        <v>198</v>
      </c>
      <c r="B9168" t="s">
        <v>24428</v>
      </c>
      <c r="C9168" t="s">
        <v>24428</v>
      </c>
      <c r="D9168" s="23"/>
      <c r="E9168" t="s">
        <v>1422</v>
      </c>
      <c r="F9168" t="s">
        <v>1386</v>
      </c>
      <c r="G9168">
        <v>1474</v>
      </c>
      <c r="H9168" s="23"/>
    </row>
    <row r="9169" spans="1:8" x14ac:dyDescent="0.25">
      <c r="A9169">
        <v>1136</v>
      </c>
      <c r="B9169" t="s">
        <v>24429</v>
      </c>
      <c r="C9169" t="s">
        <v>24429</v>
      </c>
      <c r="D9169" s="23"/>
      <c r="E9169" t="s">
        <v>1422</v>
      </c>
      <c r="F9169" t="s">
        <v>1386</v>
      </c>
      <c r="G9169">
        <v>2412</v>
      </c>
      <c r="H9169" s="23"/>
    </row>
    <row r="9170" spans="1:8" x14ac:dyDescent="0.25">
      <c r="A9170">
        <v>9067</v>
      </c>
      <c r="B9170" t="s">
        <v>24430</v>
      </c>
      <c r="C9170" t="s">
        <v>24430</v>
      </c>
      <c r="D9170" s="23"/>
      <c r="E9170" t="s">
        <v>11041</v>
      </c>
      <c r="F9170" t="s">
        <v>1398</v>
      </c>
      <c r="G9170">
        <v>13590</v>
      </c>
      <c r="H9170" s="23"/>
    </row>
    <row r="9171" spans="1:8" x14ac:dyDescent="0.25">
      <c r="A9171">
        <v>234</v>
      </c>
      <c r="B9171" t="s">
        <v>24431</v>
      </c>
      <c r="C9171" t="s">
        <v>24431</v>
      </c>
      <c r="D9171" s="23"/>
      <c r="E9171" t="s">
        <v>1533</v>
      </c>
      <c r="F9171" t="s">
        <v>1386</v>
      </c>
      <c r="G9171">
        <v>1510</v>
      </c>
      <c r="H9171" s="23"/>
    </row>
    <row r="9172" spans="1:8" x14ac:dyDescent="0.25">
      <c r="A9172">
        <v>1041</v>
      </c>
      <c r="B9172" t="s">
        <v>24432</v>
      </c>
      <c r="C9172" t="s">
        <v>24433</v>
      </c>
      <c r="D9172" s="23"/>
      <c r="E9172" t="s">
        <v>1385</v>
      </c>
      <c r="F9172" t="s">
        <v>1386</v>
      </c>
      <c r="G9172">
        <v>6231</v>
      </c>
      <c r="H9172" s="23"/>
    </row>
    <row r="9173" spans="1:8" x14ac:dyDescent="0.25">
      <c r="A9173">
        <v>7343</v>
      </c>
      <c r="B9173" t="s">
        <v>24434</v>
      </c>
      <c r="C9173" t="s">
        <v>24419</v>
      </c>
      <c r="D9173" s="23"/>
      <c r="E9173" t="s">
        <v>1583</v>
      </c>
      <c r="F9173" t="s">
        <v>1386</v>
      </c>
      <c r="G9173">
        <v>10634</v>
      </c>
      <c r="H9173" s="23"/>
    </row>
    <row r="9174" spans="1:8" x14ac:dyDescent="0.25">
      <c r="A9174">
        <v>1161</v>
      </c>
      <c r="B9174" t="s">
        <v>24435</v>
      </c>
      <c r="C9174" t="s">
        <v>24435</v>
      </c>
      <c r="D9174" s="23"/>
      <c r="E9174" t="s">
        <v>2652</v>
      </c>
      <c r="F9174" t="s">
        <v>1386</v>
      </c>
      <c r="G9174">
        <v>2437</v>
      </c>
      <c r="H9174" s="23"/>
    </row>
    <row r="9175" spans="1:8" x14ac:dyDescent="0.25">
      <c r="A9175">
        <v>8111</v>
      </c>
      <c r="B9175" t="s">
        <v>12366</v>
      </c>
      <c r="C9175" t="s">
        <v>12366</v>
      </c>
      <c r="D9175" s="23">
        <v>23896687000190</v>
      </c>
      <c r="E9175" t="s">
        <v>1816</v>
      </c>
      <c r="F9175" t="s">
        <v>1386</v>
      </c>
      <c r="G9175">
        <v>12398</v>
      </c>
      <c r="H9175" s="23">
        <v>162645171</v>
      </c>
    </row>
    <row r="9176" spans="1:8" x14ac:dyDescent="0.25">
      <c r="A9176">
        <v>3393</v>
      </c>
      <c r="B9176" t="s">
        <v>12367</v>
      </c>
      <c r="C9176" t="s">
        <v>12368</v>
      </c>
      <c r="D9176" s="23">
        <v>7502577000140</v>
      </c>
      <c r="E9176" t="s">
        <v>1385</v>
      </c>
      <c r="F9176" t="s">
        <v>1386</v>
      </c>
      <c r="G9176">
        <v>4669</v>
      </c>
      <c r="H9176" s="23">
        <v>161457290</v>
      </c>
    </row>
    <row r="9177" spans="1:8" x14ac:dyDescent="0.25">
      <c r="A9177">
        <v>4309</v>
      </c>
      <c r="B9177" t="s">
        <v>24436</v>
      </c>
      <c r="C9177" t="s">
        <v>24436</v>
      </c>
      <c r="D9177" s="23"/>
      <c r="E9177" t="s">
        <v>2050</v>
      </c>
      <c r="F9177" t="s">
        <v>1386</v>
      </c>
      <c r="G9177">
        <v>1797</v>
      </c>
      <c r="H9177" s="23"/>
    </row>
    <row r="9178" spans="1:8" x14ac:dyDescent="0.25">
      <c r="A9178">
        <v>2555</v>
      </c>
      <c r="B9178" t="s">
        <v>12369</v>
      </c>
      <c r="C9178" t="s">
        <v>12370</v>
      </c>
      <c r="D9178" s="23">
        <v>3615057000193</v>
      </c>
      <c r="E9178" t="s">
        <v>1385</v>
      </c>
      <c r="F9178" t="s">
        <v>1386</v>
      </c>
      <c r="G9178">
        <v>3831</v>
      </c>
      <c r="H9178" s="23">
        <v>161303234</v>
      </c>
    </row>
    <row r="9179" spans="1:8" x14ac:dyDescent="0.25">
      <c r="A9179">
        <v>7642</v>
      </c>
      <c r="B9179" t="s">
        <v>24437</v>
      </c>
      <c r="C9179" t="s">
        <v>24419</v>
      </c>
      <c r="D9179" s="23"/>
      <c r="E9179" t="s">
        <v>1422</v>
      </c>
      <c r="F9179" t="s">
        <v>1386</v>
      </c>
      <c r="G9179">
        <v>5781</v>
      </c>
      <c r="H9179" s="23"/>
    </row>
    <row r="9180" spans="1:8" x14ac:dyDescent="0.25">
      <c r="A9180">
        <v>6350</v>
      </c>
      <c r="B9180" t="s">
        <v>12371</v>
      </c>
      <c r="C9180" t="s">
        <v>12371</v>
      </c>
      <c r="D9180" s="23">
        <v>19198788000110</v>
      </c>
      <c r="E9180" t="s">
        <v>7986</v>
      </c>
      <c r="F9180" t="s">
        <v>1386</v>
      </c>
      <c r="G9180">
        <v>9891</v>
      </c>
      <c r="H9180" s="23">
        <v>162242336</v>
      </c>
    </row>
    <row r="9181" spans="1:8" x14ac:dyDescent="0.25">
      <c r="A9181">
        <v>3301</v>
      </c>
      <c r="B9181" t="s">
        <v>12372</v>
      </c>
      <c r="C9181" t="s">
        <v>12373</v>
      </c>
      <c r="D9181" s="23">
        <v>7034224000163</v>
      </c>
      <c r="E9181" t="s">
        <v>1678</v>
      </c>
      <c r="F9181" t="s">
        <v>1386</v>
      </c>
      <c r="G9181">
        <v>4577</v>
      </c>
      <c r="H9181" s="23">
        <v>161433626</v>
      </c>
    </row>
    <row r="9182" spans="1:8" x14ac:dyDescent="0.25">
      <c r="A9182">
        <v>1441</v>
      </c>
      <c r="B9182" t="s">
        <v>12374</v>
      </c>
      <c r="C9182" t="s">
        <v>12361</v>
      </c>
      <c r="D9182" s="23">
        <v>10818399000176</v>
      </c>
      <c r="E9182" t="s">
        <v>1924</v>
      </c>
      <c r="F9182" t="s">
        <v>1386</v>
      </c>
      <c r="G9182">
        <v>2717</v>
      </c>
      <c r="H9182" s="23">
        <v>161617921</v>
      </c>
    </row>
    <row r="9183" spans="1:8" x14ac:dyDescent="0.25">
      <c r="A9183">
        <v>10365</v>
      </c>
      <c r="B9183" t="s">
        <v>12375</v>
      </c>
      <c r="C9183" t="s">
        <v>12376</v>
      </c>
      <c r="D9183" s="23">
        <v>12761482000181</v>
      </c>
      <c r="E9183" t="s">
        <v>9053</v>
      </c>
      <c r="F9183" t="s">
        <v>1398</v>
      </c>
      <c r="G9183">
        <v>15641</v>
      </c>
      <c r="H9183" s="23">
        <v>200886070</v>
      </c>
    </row>
    <row r="9184" spans="1:8" x14ac:dyDescent="0.25">
      <c r="A9184">
        <v>1788</v>
      </c>
      <c r="B9184" t="s">
        <v>12377</v>
      </c>
      <c r="C9184" t="s">
        <v>12361</v>
      </c>
      <c r="D9184" s="23">
        <v>12678405000162</v>
      </c>
      <c r="E9184" t="s">
        <v>1744</v>
      </c>
      <c r="F9184" t="s">
        <v>1386</v>
      </c>
      <c r="G9184">
        <v>3064</v>
      </c>
      <c r="H9184" s="23">
        <v>160443644</v>
      </c>
    </row>
    <row r="9185" spans="1:8" x14ac:dyDescent="0.25">
      <c r="A9185">
        <v>4420</v>
      </c>
      <c r="B9185" t="s">
        <v>24438</v>
      </c>
      <c r="C9185" t="s">
        <v>24438</v>
      </c>
      <c r="D9185" s="23"/>
      <c r="E9185" t="s">
        <v>1409</v>
      </c>
      <c r="F9185" t="s">
        <v>1386</v>
      </c>
      <c r="G9185">
        <v>6965</v>
      </c>
      <c r="H9185" s="23"/>
    </row>
    <row r="9186" spans="1:8" x14ac:dyDescent="0.25">
      <c r="A9186">
        <v>703</v>
      </c>
      <c r="B9186" t="s">
        <v>24439</v>
      </c>
      <c r="C9186" t="s">
        <v>24439</v>
      </c>
      <c r="D9186" s="23"/>
      <c r="E9186" t="s">
        <v>1385</v>
      </c>
      <c r="F9186" t="s">
        <v>1386</v>
      </c>
      <c r="G9186">
        <v>1979</v>
      </c>
      <c r="H9186" s="23"/>
    </row>
    <row r="9187" spans="1:8" x14ac:dyDescent="0.25">
      <c r="A9187">
        <v>14436</v>
      </c>
      <c r="B9187" t="s">
        <v>24440</v>
      </c>
      <c r="C9187" t="s">
        <v>24440</v>
      </c>
      <c r="D9187" s="23"/>
      <c r="E9187" t="s">
        <v>1583</v>
      </c>
      <c r="F9187" t="s">
        <v>1386</v>
      </c>
      <c r="G9187">
        <v>22743</v>
      </c>
      <c r="H9187" s="23"/>
    </row>
    <row r="9188" spans="1:8" x14ac:dyDescent="0.25">
      <c r="A9188">
        <v>1453</v>
      </c>
      <c r="B9188" t="s">
        <v>12378</v>
      </c>
      <c r="C9188" t="s">
        <v>12379</v>
      </c>
      <c r="D9188" s="23">
        <v>10847283000165</v>
      </c>
      <c r="E9188" t="s">
        <v>1527</v>
      </c>
      <c r="F9188" t="s">
        <v>1386</v>
      </c>
      <c r="G9188">
        <v>2729</v>
      </c>
      <c r="H9188" s="23">
        <v>160350980</v>
      </c>
    </row>
    <row r="9189" spans="1:8" x14ac:dyDescent="0.25">
      <c r="A9189">
        <v>4067</v>
      </c>
      <c r="B9189" t="s">
        <v>12380</v>
      </c>
      <c r="C9189" t="s">
        <v>12361</v>
      </c>
      <c r="D9189" s="23">
        <v>9453834000127</v>
      </c>
      <c r="E9189" t="s">
        <v>4732</v>
      </c>
      <c r="F9189" t="s">
        <v>1386</v>
      </c>
      <c r="G9189">
        <v>5343</v>
      </c>
      <c r="H9189" s="23">
        <v>161091997</v>
      </c>
    </row>
    <row r="9190" spans="1:8" x14ac:dyDescent="0.25">
      <c r="A9190">
        <v>2119</v>
      </c>
      <c r="B9190" t="s">
        <v>12381</v>
      </c>
      <c r="C9190" t="s">
        <v>12361</v>
      </c>
      <c r="D9190" s="23">
        <v>2343065000165</v>
      </c>
      <c r="E9190" t="s">
        <v>2334</v>
      </c>
      <c r="F9190" t="s">
        <v>1386</v>
      </c>
      <c r="G9190">
        <v>3395</v>
      </c>
      <c r="H9190" s="23">
        <v>161197930</v>
      </c>
    </row>
    <row r="9191" spans="1:8" x14ac:dyDescent="0.25">
      <c r="A9191">
        <v>936</v>
      </c>
      <c r="B9191" t="s">
        <v>24441</v>
      </c>
      <c r="C9191" t="s">
        <v>24441</v>
      </c>
      <c r="D9191" s="23"/>
      <c r="E9191" t="s">
        <v>1583</v>
      </c>
      <c r="F9191" t="s">
        <v>1386</v>
      </c>
      <c r="G9191">
        <v>2212</v>
      </c>
      <c r="H9191" s="23"/>
    </row>
    <row r="9192" spans="1:8" x14ac:dyDescent="0.25">
      <c r="A9192">
        <v>7756</v>
      </c>
      <c r="B9192" t="s">
        <v>12382</v>
      </c>
      <c r="C9192" t="s">
        <v>12382</v>
      </c>
      <c r="D9192" s="23">
        <v>8732992000153</v>
      </c>
      <c r="E9192" t="s">
        <v>1700</v>
      </c>
      <c r="F9192" t="s">
        <v>1386</v>
      </c>
      <c r="G9192">
        <v>12069</v>
      </c>
      <c r="H9192" s="23">
        <v>160142563</v>
      </c>
    </row>
    <row r="9193" spans="1:8" x14ac:dyDescent="0.25">
      <c r="A9193">
        <v>3759</v>
      </c>
      <c r="B9193" t="s">
        <v>12383</v>
      </c>
      <c r="C9193" t="s">
        <v>12361</v>
      </c>
      <c r="D9193" s="23">
        <v>8889468000190</v>
      </c>
      <c r="E9193" t="s">
        <v>1921</v>
      </c>
      <c r="F9193" t="s">
        <v>1386</v>
      </c>
      <c r="G9193">
        <v>5035</v>
      </c>
      <c r="H9193" s="23">
        <v>161132502</v>
      </c>
    </row>
    <row r="9194" spans="1:8" x14ac:dyDescent="0.25">
      <c r="A9194">
        <v>3691</v>
      </c>
      <c r="B9194" t="s">
        <v>12384</v>
      </c>
      <c r="C9194" t="s">
        <v>12361</v>
      </c>
      <c r="D9194" s="23">
        <v>8702367000169</v>
      </c>
      <c r="E9194" t="s">
        <v>10712</v>
      </c>
      <c r="F9194" t="s">
        <v>1386</v>
      </c>
      <c r="G9194">
        <v>4967</v>
      </c>
      <c r="H9194" s="23">
        <v>160574951</v>
      </c>
    </row>
    <row r="9195" spans="1:8" x14ac:dyDescent="0.25">
      <c r="A9195">
        <v>13194</v>
      </c>
      <c r="B9195" t="s">
        <v>24442</v>
      </c>
      <c r="C9195" t="s">
        <v>24443</v>
      </c>
      <c r="D9195" s="23"/>
      <c r="E9195" t="s">
        <v>1422</v>
      </c>
      <c r="F9195" t="s">
        <v>1386</v>
      </c>
      <c r="G9195">
        <v>20386</v>
      </c>
      <c r="H9195" s="23"/>
    </row>
    <row r="9196" spans="1:8" x14ac:dyDescent="0.25">
      <c r="A9196">
        <v>13950</v>
      </c>
      <c r="B9196" t="s">
        <v>24444</v>
      </c>
      <c r="C9196" t="s">
        <v>24445</v>
      </c>
      <c r="D9196" s="23"/>
      <c r="E9196" t="s">
        <v>1422</v>
      </c>
      <c r="F9196" t="s">
        <v>1386</v>
      </c>
      <c r="G9196">
        <v>8970</v>
      </c>
      <c r="H9196" s="23"/>
    </row>
    <row r="9197" spans="1:8" x14ac:dyDescent="0.25">
      <c r="A9197">
        <v>326</v>
      </c>
      <c r="B9197" t="s">
        <v>24446</v>
      </c>
      <c r="C9197" t="s">
        <v>24446</v>
      </c>
      <c r="D9197" s="23"/>
      <c r="E9197" t="s">
        <v>1723</v>
      </c>
      <c r="F9197" t="s">
        <v>1386</v>
      </c>
      <c r="G9197">
        <v>1602</v>
      </c>
      <c r="H9197" s="23"/>
    </row>
    <row r="9198" spans="1:8" x14ac:dyDescent="0.25">
      <c r="A9198">
        <v>2177</v>
      </c>
      <c r="B9198" t="s">
        <v>12385</v>
      </c>
      <c r="C9198" t="s">
        <v>12386</v>
      </c>
      <c r="D9198" s="23">
        <v>24295818000147</v>
      </c>
      <c r="E9198" t="s">
        <v>1744</v>
      </c>
      <c r="F9198" t="s">
        <v>1386</v>
      </c>
      <c r="G9198">
        <v>3453</v>
      </c>
      <c r="H9198" s="23">
        <v>160845289</v>
      </c>
    </row>
    <row r="9199" spans="1:8" x14ac:dyDescent="0.25">
      <c r="A9199">
        <v>1331</v>
      </c>
      <c r="B9199" t="s">
        <v>12387</v>
      </c>
      <c r="C9199" t="s">
        <v>12361</v>
      </c>
      <c r="D9199" s="23">
        <v>10546910000128</v>
      </c>
      <c r="E9199" t="s">
        <v>1816</v>
      </c>
      <c r="F9199" t="s">
        <v>1386</v>
      </c>
      <c r="G9199">
        <v>2607</v>
      </c>
      <c r="H9199" s="23">
        <v>161597750</v>
      </c>
    </row>
    <row r="9200" spans="1:8" x14ac:dyDescent="0.25">
      <c r="A9200">
        <v>11628</v>
      </c>
      <c r="B9200" t="s">
        <v>24447</v>
      </c>
      <c r="C9200" t="s">
        <v>24419</v>
      </c>
      <c r="D9200" s="23"/>
      <c r="E9200" t="s">
        <v>1572</v>
      </c>
      <c r="F9200" t="s">
        <v>1386</v>
      </c>
      <c r="G9200">
        <v>5776</v>
      </c>
      <c r="H9200" s="23"/>
    </row>
    <row r="9201" spans="1:8" x14ac:dyDescent="0.25">
      <c r="A9201">
        <v>6327</v>
      </c>
      <c r="B9201" t="s">
        <v>24448</v>
      </c>
      <c r="C9201" t="s">
        <v>24448</v>
      </c>
      <c r="D9201" s="23"/>
      <c r="E9201" t="s">
        <v>2050</v>
      </c>
      <c r="F9201" t="s">
        <v>1386</v>
      </c>
      <c r="G9201">
        <v>9870</v>
      </c>
      <c r="H9201" s="23"/>
    </row>
    <row r="9202" spans="1:8" x14ac:dyDescent="0.25">
      <c r="A9202">
        <v>4397</v>
      </c>
      <c r="B9202" t="s">
        <v>24449</v>
      </c>
      <c r="C9202" t="s">
        <v>24433</v>
      </c>
      <c r="D9202" s="23"/>
      <c r="E9202" t="s">
        <v>1530</v>
      </c>
      <c r="F9202" t="s">
        <v>1386</v>
      </c>
      <c r="G9202">
        <v>756</v>
      </c>
      <c r="H9202" s="23"/>
    </row>
    <row r="9203" spans="1:8" x14ac:dyDescent="0.25">
      <c r="A9203">
        <v>5554</v>
      </c>
      <c r="B9203" t="s">
        <v>24449</v>
      </c>
      <c r="C9203" t="s">
        <v>24449</v>
      </c>
      <c r="D9203" s="23"/>
      <c r="E9203" t="s">
        <v>1385</v>
      </c>
      <c r="F9203" t="s">
        <v>1386</v>
      </c>
      <c r="G9203">
        <v>5450</v>
      </c>
      <c r="H9203" s="23"/>
    </row>
    <row r="9204" spans="1:8" x14ac:dyDescent="0.25">
      <c r="A9204">
        <v>10442</v>
      </c>
      <c r="B9204" t="s">
        <v>12388</v>
      </c>
      <c r="C9204" t="s">
        <v>12388</v>
      </c>
      <c r="D9204" s="23">
        <v>21765273000105</v>
      </c>
      <c r="E9204" t="s">
        <v>6650</v>
      </c>
      <c r="F9204" t="s">
        <v>1386</v>
      </c>
      <c r="G9204">
        <v>15761</v>
      </c>
      <c r="H9204" s="23">
        <v>162459483</v>
      </c>
    </row>
    <row r="9205" spans="1:8" x14ac:dyDescent="0.25">
      <c r="A9205">
        <v>1831</v>
      </c>
      <c r="B9205" t="s">
        <v>12389</v>
      </c>
      <c r="C9205" t="s">
        <v>12390</v>
      </c>
      <c r="D9205" s="23">
        <v>12940556000147</v>
      </c>
      <c r="E9205" t="s">
        <v>2281</v>
      </c>
      <c r="F9205" t="s">
        <v>1386</v>
      </c>
      <c r="G9205">
        <v>3107</v>
      </c>
      <c r="H9205" s="23">
        <v>160865646</v>
      </c>
    </row>
    <row r="9206" spans="1:8" x14ac:dyDescent="0.25">
      <c r="A9206">
        <v>15699</v>
      </c>
      <c r="B9206" t="s">
        <v>12391</v>
      </c>
      <c r="C9206" t="s">
        <v>12392</v>
      </c>
      <c r="D9206" s="23">
        <v>13085299000176</v>
      </c>
      <c r="E9206" t="s">
        <v>1533</v>
      </c>
      <c r="F9206" t="s">
        <v>1386</v>
      </c>
      <c r="G9206">
        <v>24981</v>
      </c>
      <c r="H9206" s="23">
        <v>161791220</v>
      </c>
    </row>
    <row r="9207" spans="1:8" x14ac:dyDescent="0.25">
      <c r="A9207">
        <v>12240</v>
      </c>
      <c r="B9207" t="s">
        <v>24450</v>
      </c>
      <c r="C9207" t="s">
        <v>24419</v>
      </c>
      <c r="D9207" s="23"/>
      <c r="E9207" t="s">
        <v>1541</v>
      </c>
      <c r="F9207" t="s">
        <v>1386</v>
      </c>
      <c r="G9207">
        <v>6905</v>
      </c>
      <c r="H9207" s="23"/>
    </row>
    <row r="9208" spans="1:8" x14ac:dyDescent="0.25">
      <c r="A9208">
        <v>7393</v>
      </c>
      <c r="B9208" t="s">
        <v>12393</v>
      </c>
      <c r="C9208" t="s">
        <v>12393</v>
      </c>
      <c r="D9208" s="23">
        <v>24223869000163</v>
      </c>
      <c r="E9208" t="s">
        <v>2876</v>
      </c>
      <c r="F9208" t="s">
        <v>1386</v>
      </c>
      <c r="G9208">
        <v>11312</v>
      </c>
      <c r="H9208" s="23">
        <v>160828473</v>
      </c>
    </row>
    <row r="9209" spans="1:8" x14ac:dyDescent="0.25">
      <c r="A9209">
        <v>2267</v>
      </c>
      <c r="B9209" t="s">
        <v>12394</v>
      </c>
      <c r="C9209" t="s">
        <v>12395</v>
      </c>
      <c r="D9209" s="23">
        <v>279015000130</v>
      </c>
      <c r="E9209" t="s">
        <v>1578</v>
      </c>
      <c r="F9209" t="s">
        <v>1386</v>
      </c>
      <c r="G9209">
        <v>3543</v>
      </c>
      <c r="H9209" s="23">
        <v>161056989</v>
      </c>
    </row>
    <row r="9210" spans="1:8" x14ac:dyDescent="0.25">
      <c r="A9210">
        <v>9730</v>
      </c>
      <c r="B9210" t="s">
        <v>24451</v>
      </c>
      <c r="C9210" t="s">
        <v>24419</v>
      </c>
      <c r="D9210" s="23"/>
      <c r="E9210" t="s">
        <v>1422</v>
      </c>
      <c r="F9210" t="s">
        <v>1386</v>
      </c>
      <c r="G9210">
        <v>9210</v>
      </c>
      <c r="H9210" s="23"/>
    </row>
    <row r="9211" spans="1:8" x14ac:dyDescent="0.25">
      <c r="A9211">
        <v>8273</v>
      </c>
      <c r="B9211" t="s">
        <v>24452</v>
      </c>
      <c r="C9211" t="s">
        <v>24453</v>
      </c>
      <c r="D9211" s="23"/>
      <c r="E9211" t="s">
        <v>3371</v>
      </c>
      <c r="F9211" t="s">
        <v>1386</v>
      </c>
      <c r="G9211">
        <v>11766</v>
      </c>
      <c r="H9211" s="23"/>
    </row>
    <row r="9212" spans="1:8" x14ac:dyDescent="0.25">
      <c r="A9212">
        <v>14248</v>
      </c>
      <c r="B9212" t="s">
        <v>12396</v>
      </c>
      <c r="C9212" t="s">
        <v>12396</v>
      </c>
      <c r="D9212" s="23">
        <v>24594400000130</v>
      </c>
      <c r="E9212" t="s">
        <v>1484</v>
      </c>
      <c r="F9212" t="s">
        <v>1398</v>
      </c>
      <c r="G9212">
        <v>22412</v>
      </c>
      <c r="H9212" s="23">
        <v>200844423</v>
      </c>
    </row>
    <row r="9213" spans="1:8" x14ac:dyDescent="0.25">
      <c r="A9213">
        <v>555</v>
      </c>
      <c r="B9213" t="s">
        <v>24454</v>
      </c>
      <c r="C9213" t="s">
        <v>24454</v>
      </c>
      <c r="D9213" s="23"/>
      <c r="E9213" t="s">
        <v>2050</v>
      </c>
      <c r="F9213" t="s">
        <v>1386</v>
      </c>
      <c r="G9213">
        <v>1831</v>
      </c>
      <c r="H9213" s="23"/>
    </row>
    <row r="9214" spans="1:8" x14ac:dyDescent="0.25">
      <c r="A9214">
        <v>72</v>
      </c>
      <c r="B9214" t="s">
        <v>12397</v>
      </c>
      <c r="D9214" s="23"/>
      <c r="E9214" t="s">
        <v>1422</v>
      </c>
      <c r="F9214" t="s">
        <v>1386</v>
      </c>
      <c r="G9214">
        <v>1348</v>
      </c>
      <c r="H9214" s="23"/>
    </row>
    <row r="9215" spans="1:8" x14ac:dyDescent="0.25">
      <c r="A9215">
        <v>38</v>
      </c>
      <c r="B9215" t="s">
        <v>12398</v>
      </c>
      <c r="D9215" s="23"/>
      <c r="E9215" t="s">
        <v>1422</v>
      </c>
      <c r="F9215" t="s">
        <v>1386</v>
      </c>
      <c r="G9215">
        <v>1314</v>
      </c>
      <c r="H9215" s="23"/>
    </row>
    <row r="9216" spans="1:8" x14ac:dyDescent="0.25">
      <c r="A9216">
        <v>8889</v>
      </c>
      <c r="B9216" t="s">
        <v>24455</v>
      </c>
      <c r="C9216" t="s">
        <v>24455</v>
      </c>
      <c r="D9216" s="23"/>
      <c r="E9216" t="s">
        <v>1422</v>
      </c>
      <c r="F9216" t="s">
        <v>1386</v>
      </c>
      <c r="G9216">
        <v>13431</v>
      </c>
      <c r="H9216" s="23"/>
    </row>
    <row r="9217" spans="1:8" x14ac:dyDescent="0.25">
      <c r="A9217">
        <v>8521</v>
      </c>
      <c r="B9217" t="s">
        <v>12399</v>
      </c>
      <c r="C9217" t="s">
        <v>12399</v>
      </c>
      <c r="D9217" s="23">
        <v>10950772000148</v>
      </c>
      <c r="E9217" t="s">
        <v>1732</v>
      </c>
      <c r="F9217" t="s">
        <v>1386</v>
      </c>
      <c r="G9217">
        <v>13023</v>
      </c>
      <c r="H9217" s="23">
        <v>161069754</v>
      </c>
    </row>
    <row r="9218" spans="1:8" x14ac:dyDescent="0.25">
      <c r="A9218">
        <v>143</v>
      </c>
      <c r="B9218" t="s">
        <v>24456</v>
      </c>
      <c r="C9218" t="s">
        <v>24456</v>
      </c>
      <c r="D9218" s="23"/>
      <c r="E9218" t="s">
        <v>2050</v>
      </c>
      <c r="F9218" t="s">
        <v>1386</v>
      </c>
      <c r="G9218">
        <v>1419</v>
      </c>
      <c r="H9218" s="23"/>
    </row>
    <row r="9219" spans="1:8" x14ac:dyDescent="0.25">
      <c r="A9219">
        <v>1181</v>
      </c>
      <c r="B9219" t="s">
        <v>24457</v>
      </c>
      <c r="C9219" t="s">
        <v>24457</v>
      </c>
      <c r="D9219" s="23"/>
      <c r="E9219" t="s">
        <v>1385</v>
      </c>
      <c r="F9219" t="s">
        <v>1386</v>
      </c>
      <c r="G9219">
        <v>2457</v>
      </c>
      <c r="H9219" s="23"/>
    </row>
    <row r="9220" spans="1:8" x14ac:dyDescent="0.25">
      <c r="A9220">
        <v>11038</v>
      </c>
      <c r="B9220" t="s">
        <v>24458</v>
      </c>
      <c r="C9220" t="s">
        <v>24458</v>
      </c>
      <c r="D9220" s="23"/>
      <c r="E9220" t="s">
        <v>1583</v>
      </c>
      <c r="F9220" t="s">
        <v>1386</v>
      </c>
      <c r="G9220">
        <v>16837</v>
      </c>
      <c r="H9220" s="23"/>
    </row>
    <row r="9221" spans="1:8" x14ac:dyDescent="0.25">
      <c r="A9221">
        <v>1404</v>
      </c>
      <c r="B9221" t="s">
        <v>12400</v>
      </c>
      <c r="C9221" t="s">
        <v>12401</v>
      </c>
      <c r="D9221" s="23">
        <v>10758308000154</v>
      </c>
      <c r="E9221" t="s">
        <v>1385</v>
      </c>
      <c r="F9221" t="s">
        <v>1386</v>
      </c>
      <c r="G9221">
        <v>2680</v>
      </c>
      <c r="H9221" s="23">
        <v>160360307</v>
      </c>
    </row>
    <row r="9222" spans="1:8" x14ac:dyDescent="0.25">
      <c r="A9222">
        <v>5923</v>
      </c>
      <c r="B9222" t="s">
        <v>12402</v>
      </c>
      <c r="C9222" t="s">
        <v>12403</v>
      </c>
      <c r="D9222" s="23">
        <v>15642399000181</v>
      </c>
      <c r="E9222" t="s">
        <v>1385</v>
      </c>
      <c r="F9222" t="s">
        <v>1386</v>
      </c>
      <c r="G9222">
        <v>8921</v>
      </c>
      <c r="H9222" s="23" t="s">
        <v>12404</v>
      </c>
    </row>
    <row r="9223" spans="1:8" x14ac:dyDescent="0.25">
      <c r="A9223">
        <v>10417</v>
      </c>
      <c r="B9223" t="s">
        <v>24459</v>
      </c>
      <c r="C9223" t="s">
        <v>24419</v>
      </c>
      <c r="D9223" s="23"/>
      <c r="E9223" t="s">
        <v>1583</v>
      </c>
      <c r="F9223" t="s">
        <v>1386</v>
      </c>
      <c r="G9223">
        <v>1125</v>
      </c>
      <c r="H9223" s="23"/>
    </row>
    <row r="9224" spans="1:8" x14ac:dyDescent="0.25">
      <c r="A9224">
        <v>14316</v>
      </c>
      <c r="B9224" t="s">
        <v>24459</v>
      </c>
      <c r="C9224" t="s">
        <v>24419</v>
      </c>
      <c r="D9224" s="23"/>
      <c r="E9224" t="s">
        <v>1583</v>
      </c>
      <c r="F9224" t="s">
        <v>1386</v>
      </c>
      <c r="G9224">
        <v>10878</v>
      </c>
      <c r="H9224" s="23"/>
    </row>
    <row r="9225" spans="1:8" x14ac:dyDescent="0.25">
      <c r="A9225">
        <v>5202</v>
      </c>
      <c r="B9225" t="s">
        <v>24460</v>
      </c>
      <c r="C9225" t="s">
        <v>24433</v>
      </c>
      <c r="D9225" s="23"/>
      <c r="E9225" t="s">
        <v>1530</v>
      </c>
      <c r="F9225" t="s">
        <v>1386</v>
      </c>
      <c r="G9225">
        <v>8249</v>
      </c>
      <c r="H9225" s="23"/>
    </row>
    <row r="9226" spans="1:8" x14ac:dyDescent="0.25">
      <c r="A9226">
        <v>1213</v>
      </c>
      <c r="B9226" t="s">
        <v>24461</v>
      </c>
      <c r="C9226" t="s">
        <v>24461</v>
      </c>
      <c r="D9226" s="23"/>
      <c r="E9226" t="s">
        <v>12142</v>
      </c>
      <c r="F9226" t="s">
        <v>1386</v>
      </c>
      <c r="G9226">
        <v>2489</v>
      </c>
      <c r="H9226" s="23"/>
    </row>
    <row r="9227" spans="1:8" x14ac:dyDescent="0.25">
      <c r="A9227">
        <v>2754</v>
      </c>
      <c r="B9227" t="s">
        <v>12405</v>
      </c>
      <c r="C9227" t="s">
        <v>12406</v>
      </c>
      <c r="D9227" s="23">
        <v>4259026000290</v>
      </c>
      <c r="E9227" t="s">
        <v>1385</v>
      </c>
      <c r="F9227" t="s">
        <v>1386</v>
      </c>
      <c r="G9227">
        <v>4030</v>
      </c>
      <c r="H9227" s="23">
        <v>161728928</v>
      </c>
    </row>
    <row r="9228" spans="1:8" x14ac:dyDescent="0.25">
      <c r="A9228">
        <v>2753</v>
      </c>
      <c r="B9228" t="s">
        <v>12405</v>
      </c>
      <c r="C9228" t="s">
        <v>12407</v>
      </c>
      <c r="D9228" s="23">
        <v>4259026000100</v>
      </c>
      <c r="E9228" t="s">
        <v>1385</v>
      </c>
      <c r="F9228" t="s">
        <v>1386</v>
      </c>
      <c r="G9228">
        <v>4029</v>
      </c>
      <c r="H9228" s="23">
        <v>161303722</v>
      </c>
    </row>
    <row r="9229" spans="1:8" x14ac:dyDescent="0.25">
      <c r="A9229">
        <v>108</v>
      </c>
      <c r="B9229" t="s">
        <v>24462</v>
      </c>
      <c r="C9229" t="s">
        <v>24462</v>
      </c>
      <c r="D9229" s="23"/>
      <c r="E9229" t="s">
        <v>1422</v>
      </c>
      <c r="F9229" t="s">
        <v>1386</v>
      </c>
      <c r="G9229">
        <v>1384</v>
      </c>
      <c r="H9229" s="23"/>
    </row>
    <row r="9230" spans="1:8" x14ac:dyDescent="0.25">
      <c r="A9230">
        <v>4312</v>
      </c>
      <c r="B9230" t="s">
        <v>24463</v>
      </c>
      <c r="C9230" t="s">
        <v>24463</v>
      </c>
      <c r="D9230" s="23"/>
      <c r="E9230" t="s">
        <v>1422</v>
      </c>
      <c r="F9230" t="s">
        <v>1386</v>
      </c>
      <c r="G9230">
        <v>6878</v>
      </c>
      <c r="H9230" s="23"/>
    </row>
    <row r="9231" spans="1:8" x14ac:dyDescent="0.25">
      <c r="A9231">
        <v>5598</v>
      </c>
      <c r="B9231" t="s">
        <v>24464</v>
      </c>
      <c r="C9231" t="s">
        <v>24464</v>
      </c>
      <c r="D9231" s="23"/>
      <c r="E9231" t="s">
        <v>4939</v>
      </c>
      <c r="F9231" t="s">
        <v>1444</v>
      </c>
      <c r="G9231">
        <v>8656</v>
      </c>
      <c r="H9231" s="23"/>
    </row>
    <row r="9232" spans="1:8" x14ac:dyDescent="0.25">
      <c r="A9232">
        <v>5592</v>
      </c>
      <c r="B9232" t="s">
        <v>24465</v>
      </c>
      <c r="C9232" t="s">
        <v>24465</v>
      </c>
      <c r="D9232" s="23"/>
      <c r="E9232" t="s">
        <v>1385</v>
      </c>
      <c r="F9232" t="s">
        <v>1386</v>
      </c>
      <c r="G9232">
        <v>8650</v>
      </c>
      <c r="H9232" s="23"/>
    </row>
    <row r="9233" spans="1:8" x14ac:dyDescent="0.25">
      <c r="A9233">
        <v>4735</v>
      </c>
      <c r="B9233" t="s">
        <v>12408</v>
      </c>
      <c r="C9233" t="s">
        <v>12409</v>
      </c>
      <c r="D9233" s="23">
        <v>13047843000276</v>
      </c>
      <c r="E9233" t="s">
        <v>1527</v>
      </c>
      <c r="F9233" t="s">
        <v>1386</v>
      </c>
      <c r="G9233">
        <v>7309</v>
      </c>
      <c r="H9233" s="23">
        <v>161794157</v>
      </c>
    </row>
    <row r="9234" spans="1:8" x14ac:dyDescent="0.25">
      <c r="A9234">
        <v>14174</v>
      </c>
      <c r="B9234" t="s">
        <v>12410</v>
      </c>
      <c r="C9234" t="s">
        <v>12411</v>
      </c>
      <c r="D9234" s="23">
        <v>5026955000131</v>
      </c>
      <c r="E9234" t="s">
        <v>12412</v>
      </c>
      <c r="F9234" t="s">
        <v>4169</v>
      </c>
      <c r="G9234">
        <v>22100</v>
      </c>
      <c r="H9234" s="23">
        <v>132086395</v>
      </c>
    </row>
    <row r="9235" spans="1:8" x14ac:dyDescent="0.25">
      <c r="A9235">
        <v>8524</v>
      </c>
      <c r="B9235" t="s">
        <v>12413</v>
      </c>
      <c r="C9235" t="s">
        <v>12414</v>
      </c>
      <c r="D9235" s="23">
        <v>86907235001159</v>
      </c>
      <c r="E9235" t="s">
        <v>3243</v>
      </c>
      <c r="F9235" t="s">
        <v>1415</v>
      </c>
      <c r="G9235">
        <v>13026</v>
      </c>
      <c r="H9235" s="23">
        <v>43247300</v>
      </c>
    </row>
    <row r="9236" spans="1:8" x14ac:dyDescent="0.25">
      <c r="A9236">
        <v>6302</v>
      </c>
      <c r="B9236" t="s">
        <v>12413</v>
      </c>
      <c r="C9236" t="s">
        <v>12414</v>
      </c>
      <c r="D9236" s="23">
        <v>86907235000772</v>
      </c>
      <c r="E9236" t="s">
        <v>1430</v>
      </c>
      <c r="F9236" t="s">
        <v>1415</v>
      </c>
      <c r="G9236">
        <v>9845</v>
      </c>
      <c r="H9236" s="23">
        <v>29549310</v>
      </c>
    </row>
    <row r="9237" spans="1:8" x14ac:dyDescent="0.25">
      <c r="A9237">
        <v>6244</v>
      </c>
      <c r="B9237" t="s">
        <v>12415</v>
      </c>
      <c r="C9237" t="s">
        <v>12414</v>
      </c>
      <c r="D9237" s="23">
        <v>86907235000187</v>
      </c>
      <c r="E9237" t="s">
        <v>1430</v>
      </c>
      <c r="F9237" t="s">
        <v>1415</v>
      </c>
      <c r="G9237">
        <v>9775</v>
      </c>
      <c r="H9237" s="23">
        <v>29549310</v>
      </c>
    </row>
    <row r="9238" spans="1:8" x14ac:dyDescent="0.25">
      <c r="A9238">
        <v>7267</v>
      </c>
      <c r="B9238" t="s">
        <v>24466</v>
      </c>
      <c r="C9238" t="s">
        <v>24466</v>
      </c>
      <c r="D9238" s="23"/>
      <c r="E9238" t="s">
        <v>1422</v>
      </c>
      <c r="F9238" t="s">
        <v>1386</v>
      </c>
      <c r="G9238">
        <v>49</v>
      </c>
      <c r="H9238" s="23"/>
    </row>
    <row r="9239" spans="1:8" x14ac:dyDescent="0.25">
      <c r="A9239">
        <v>6112</v>
      </c>
      <c r="B9239" t="s">
        <v>24467</v>
      </c>
      <c r="C9239" t="s">
        <v>24467</v>
      </c>
      <c r="D9239" s="23"/>
      <c r="E9239" t="s">
        <v>1422</v>
      </c>
      <c r="F9239" t="s">
        <v>1386</v>
      </c>
      <c r="G9239">
        <v>966</v>
      </c>
      <c r="H9239" s="23"/>
    </row>
    <row r="9240" spans="1:8" x14ac:dyDescent="0.25">
      <c r="A9240">
        <v>1789</v>
      </c>
      <c r="B9240" t="s">
        <v>12416</v>
      </c>
      <c r="C9240" t="s">
        <v>12417</v>
      </c>
      <c r="D9240" s="23">
        <v>12680385000164</v>
      </c>
      <c r="E9240" t="s">
        <v>1422</v>
      </c>
      <c r="F9240" t="s">
        <v>1386</v>
      </c>
      <c r="G9240">
        <v>3065</v>
      </c>
      <c r="H9240" s="23" t="s">
        <v>12418</v>
      </c>
    </row>
    <row r="9241" spans="1:8" x14ac:dyDescent="0.25">
      <c r="A9241">
        <v>13694</v>
      </c>
      <c r="B9241" t="s">
        <v>24468</v>
      </c>
      <c r="C9241" t="s">
        <v>24469</v>
      </c>
      <c r="D9241" s="23"/>
      <c r="E9241" t="s">
        <v>1572</v>
      </c>
      <c r="F9241" t="s">
        <v>1386</v>
      </c>
      <c r="G9241">
        <v>6269</v>
      </c>
      <c r="H9241" s="23"/>
    </row>
    <row r="9242" spans="1:8" x14ac:dyDescent="0.25">
      <c r="A9242">
        <v>6182</v>
      </c>
      <c r="B9242" t="s">
        <v>12419</v>
      </c>
      <c r="C9242" t="s">
        <v>12419</v>
      </c>
      <c r="D9242" s="23">
        <v>16099529000144</v>
      </c>
      <c r="E9242" t="s">
        <v>1527</v>
      </c>
      <c r="F9242" t="s">
        <v>1386</v>
      </c>
      <c r="G9242">
        <v>9711</v>
      </c>
      <c r="H9242" s="23">
        <v>162006381</v>
      </c>
    </row>
    <row r="9243" spans="1:8" x14ac:dyDescent="0.25">
      <c r="A9243">
        <v>911</v>
      </c>
      <c r="B9243" t="s">
        <v>24470</v>
      </c>
      <c r="C9243" t="s">
        <v>24470</v>
      </c>
      <c r="D9243" s="23"/>
      <c r="E9243" t="s">
        <v>4001</v>
      </c>
      <c r="F9243" t="s">
        <v>1398</v>
      </c>
      <c r="G9243">
        <v>2187</v>
      </c>
      <c r="H9243" s="23"/>
    </row>
    <row r="9244" spans="1:8" x14ac:dyDescent="0.25">
      <c r="A9244">
        <v>9117</v>
      </c>
      <c r="B9244" t="s">
        <v>12420</v>
      </c>
      <c r="C9244" t="s">
        <v>12420</v>
      </c>
      <c r="D9244" s="23">
        <v>7275748000146</v>
      </c>
      <c r="E9244" t="s">
        <v>1409</v>
      </c>
      <c r="F9244" t="s">
        <v>1386</v>
      </c>
      <c r="G9244">
        <v>13631</v>
      </c>
      <c r="H9244" s="23" t="s">
        <v>1438</v>
      </c>
    </row>
    <row r="9245" spans="1:8" x14ac:dyDescent="0.25">
      <c r="A9245">
        <v>13640</v>
      </c>
      <c r="B9245" t="s">
        <v>24471</v>
      </c>
      <c r="C9245" t="s">
        <v>24469</v>
      </c>
      <c r="D9245" s="23"/>
      <c r="E9245" t="s">
        <v>1572</v>
      </c>
      <c r="F9245" t="s">
        <v>1386</v>
      </c>
      <c r="G9245">
        <v>6902</v>
      </c>
      <c r="H9245" s="23"/>
    </row>
    <row r="9246" spans="1:8" x14ac:dyDescent="0.25">
      <c r="A9246">
        <v>12403</v>
      </c>
      <c r="B9246" t="s">
        <v>24472</v>
      </c>
      <c r="C9246" t="s">
        <v>24469</v>
      </c>
      <c r="D9246" s="23"/>
      <c r="E9246" t="s">
        <v>1422</v>
      </c>
      <c r="F9246" t="s">
        <v>1386</v>
      </c>
      <c r="G9246">
        <v>18163</v>
      </c>
      <c r="H9246" s="23"/>
    </row>
    <row r="9247" spans="1:8" x14ac:dyDescent="0.25">
      <c r="A9247">
        <v>485</v>
      </c>
      <c r="B9247" t="s">
        <v>24473</v>
      </c>
      <c r="C9247" t="s">
        <v>24473</v>
      </c>
      <c r="D9247" s="23"/>
      <c r="E9247" t="s">
        <v>2050</v>
      </c>
      <c r="F9247" t="s">
        <v>1386</v>
      </c>
      <c r="G9247">
        <v>1761</v>
      </c>
      <c r="H9247" s="23"/>
    </row>
    <row r="9248" spans="1:8" x14ac:dyDescent="0.25">
      <c r="A9248">
        <v>5937</v>
      </c>
      <c r="B9248" t="s">
        <v>12421</v>
      </c>
      <c r="C9248" t="s">
        <v>12421</v>
      </c>
      <c r="D9248" s="23">
        <v>17971613000179</v>
      </c>
      <c r="E9248" t="s">
        <v>1670</v>
      </c>
      <c r="F9248" t="s">
        <v>1386</v>
      </c>
      <c r="G9248">
        <v>8934</v>
      </c>
      <c r="H9248" s="23">
        <v>162129700</v>
      </c>
    </row>
    <row r="9249" spans="1:8" x14ac:dyDescent="0.25">
      <c r="A9249">
        <v>5725</v>
      </c>
      <c r="B9249" t="s">
        <v>24474</v>
      </c>
      <c r="C9249" t="s">
        <v>24474</v>
      </c>
      <c r="D9249" s="23"/>
      <c r="E9249" t="s">
        <v>2050</v>
      </c>
      <c r="F9249" t="s">
        <v>1386</v>
      </c>
      <c r="G9249">
        <v>255</v>
      </c>
      <c r="H9249" s="23"/>
    </row>
    <row r="9250" spans="1:8" x14ac:dyDescent="0.25">
      <c r="A9250">
        <v>5881</v>
      </c>
      <c r="B9250" t="s">
        <v>24475</v>
      </c>
      <c r="C9250" t="s">
        <v>24475</v>
      </c>
      <c r="D9250" s="23"/>
      <c r="E9250" t="s">
        <v>1422</v>
      </c>
      <c r="F9250" t="s">
        <v>1386</v>
      </c>
      <c r="G9250">
        <v>8880</v>
      </c>
      <c r="H9250" s="23"/>
    </row>
    <row r="9251" spans="1:8" x14ac:dyDescent="0.25">
      <c r="A9251">
        <v>3540</v>
      </c>
      <c r="B9251" t="s">
        <v>12422</v>
      </c>
      <c r="C9251" t="s">
        <v>12423</v>
      </c>
      <c r="D9251" s="23">
        <v>8074093000100</v>
      </c>
      <c r="E9251" t="s">
        <v>1452</v>
      </c>
      <c r="F9251" t="s">
        <v>1386</v>
      </c>
      <c r="G9251">
        <v>4816</v>
      </c>
      <c r="H9251" s="23">
        <v>161488412</v>
      </c>
    </row>
    <row r="9252" spans="1:8" x14ac:dyDescent="0.25">
      <c r="A9252">
        <v>8464</v>
      </c>
      <c r="B9252" t="s">
        <v>12424</v>
      </c>
      <c r="C9252" t="s">
        <v>12425</v>
      </c>
      <c r="D9252" s="23">
        <v>61155529000179</v>
      </c>
      <c r="E9252" t="s">
        <v>2234</v>
      </c>
      <c r="F9252" t="s">
        <v>1390</v>
      </c>
      <c r="G9252">
        <v>12885</v>
      </c>
      <c r="H9252" s="23">
        <v>635066430110</v>
      </c>
    </row>
    <row r="9253" spans="1:8" x14ac:dyDescent="0.25">
      <c r="A9253">
        <v>11723</v>
      </c>
      <c r="B9253" t="s">
        <v>12426</v>
      </c>
      <c r="C9253" t="s">
        <v>12426</v>
      </c>
      <c r="D9253" s="23">
        <v>9227128000167</v>
      </c>
      <c r="E9253" t="s">
        <v>1385</v>
      </c>
      <c r="F9253" t="s">
        <v>1386</v>
      </c>
      <c r="G9253">
        <v>17725</v>
      </c>
      <c r="H9253" s="23">
        <v>161582567</v>
      </c>
    </row>
    <row r="9254" spans="1:8" x14ac:dyDescent="0.25">
      <c r="A9254">
        <v>10164</v>
      </c>
      <c r="B9254" t="s">
        <v>12427</v>
      </c>
      <c r="C9254" t="s">
        <v>12427</v>
      </c>
      <c r="D9254" s="23">
        <v>9227128000590</v>
      </c>
      <c r="E9254" t="s">
        <v>1385</v>
      </c>
      <c r="F9254" t="s">
        <v>1386</v>
      </c>
      <c r="G9254">
        <v>15284</v>
      </c>
      <c r="H9254" s="23">
        <v>162220081</v>
      </c>
    </row>
    <row r="9255" spans="1:8" x14ac:dyDescent="0.25">
      <c r="A9255">
        <v>10919</v>
      </c>
      <c r="B9255" t="s">
        <v>12428</v>
      </c>
      <c r="C9255" t="s">
        <v>12429</v>
      </c>
      <c r="D9255" s="23">
        <v>9658322000105</v>
      </c>
      <c r="E9255" t="s">
        <v>2667</v>
      </c>
      <c r="F9255" t="s">
        <v>1390</v>
      </c>
      <c r="G9255">
        <v>16600</v>
      </c>
      <c r="H9255" s="23">
        <v>535442900113</v>
      </c>
    </row>
    <row r="9256" spans="1:8" x14ac:dyDescent="0.25">
      <c r="A9256">
        <v>8813</v>
      </c>
      <c r="B9256" t="s">
        <v>12430</v>
      </c>
      <c r="C9256" t="s">
        <v>12429</v>
      </c>
      <c r="D9256" s="23">
        <v>13001146000101</v>
      </c>
      <c r="E9256" t="s">
        <v>2667</v>
      </c>
      <c r="F9256" t="s">
        <v>1390</v>
      </c>
      <c r="G9256">
        <v>13305</v>
      </c>
      <c r="H9256" s="23">
        <v>535251290110</v>
      </c>
    </row>
    <row r="9257" spans="1:8" x14ac:dyDescent="0.25">
      <c r="A9257">
        <v>10735</v>
      </c>
      <c r="B9257" t="s">
        <v>12431</v>
      </c>
      <c r="C9257" t="s">
        <v>12431</v>
      </c>
      <c r="D9257" s="23">
        <v>10546802000155</v>
      </c>
      <c r="E9257" t="s">
        <v>1642</v>
      </c>
      <c r="F9257" t="s">
        <v>1415</v>
      </c>
      <c r="G9257">
        <v>16158</v>
      </c>
      <c r="H9257" s="23">
        <v>11232978</v>
      </c>
    </row>
    <row r="9258" spans="1:8" x14ac:dyDescent="0.25">
      <c r="A9258">
        <v>12936</v>
      </c>
      <c r="B9258" t="s">
        <v>12432</v>
      </c>
      <c r="C9258" t="s">
        <v>12433</v>
      </c>
      <c r="D9258" s="23">
        <v>61074175000138</v>
      </c>
      <c r="E9258" t="s">
        <v>1424</v>
      </c>
      <c r="F9258" t="s">
        <v>1390</v>
      </c>
      <c r="G9258">
        <v>19977</v>
      </c>
      <c r="H9258" s="23" t="s">
        <v>1438</v>
      </c>
    </row>
    <row r="9259" spans="1:8" x14ac:dyDescent="0.25">
      <c r="A9259">
        <v>14214</v>
      </c>
      <c r="B9259" t="s">
        <v>12434</v>
      </c>
      <c r="D9259" s="23">
        <v>32569932000146</v>
      </c>
      <c r="E9259" t="s">
        <v>1424</v>
      </c>
      <c r="F9259" t="s">
        <v>1390</v>
      </c>
      <c r="G9259">
        <v>22244</v>
      </c>
      <c r="H9259" s="23">
        <v>123518600110</v>
      </c>
    </row>
    <row r="9260" spans="1:8" x14ac:dyDescent="0.25">
      <c r="A9260">
        <v>6986</v>
      </c>
      <c r="B9260" t="s">
        <v>12435</v>
      </c>
      <c r="C9260" t="s">
        <v>12435</v>
      </c>
      <c r="D9260" s="23">
        <v>8980641000161</v>
      </c>
      <c r="E9260" t="s">
        <v>1430</v>
      </c>
      <c r="F9260" t="s">
        <v>1415</v>
      </c>
      <c r="G9260">
        <v>10972</v>
      </c>
      <c r="H9260" s="23">
        <v>11826410</v>
      </c>
    </row>
    <row r="9261" spans="1:8" x14ac:dyDescent="0.25">
      <c r="A9261">
        <v>3465</v>
      </c>
      <c r="B9261" t="s">
        <v>12436</v>
      </c>
      <c r="C9261" t="s">
        <v>80</v>
      </c>
      <c r="D9261" s="23">
        <v>7791111000706</v>
      </c>
      <c r="E9261" t="s">
        <v>9092</v>
      </c>
      <c r="F9261" t="s">
        <v>1880</v>
      </c>
      <c r="G9261">
        <v>4741</v>
      </c>
      <c r="H9261" s="23">
        <v>104013770</v>
      </c>
    </row>
    <row r="9262" spans="1:8" x14ac:dyDescent="0.25">
      <c r="A9262">
        <v>7558</v>
      </c>
      <c r="B9262" t="s">
        <v>12437</v>
      </c>
      <c r="C9262" t="s">
        <v>12438</v>
      </c>
      <c r="D9262" s="23">
        <v>10793897000101</v>
      </c>
      <c r="E9262" t="s">
        <v>1430</v>
      </c>
      <c r="F9262" t="s">
        <v>1415</v>
      </c>
      <c r="G9262">
        <v>11498</v>
      </c>
      <c r="H9262" s="23">
        <v>37907620</v>
      </c>
    </row>
    <row r="9263" spans="1:8" x14ac:dyDescent="0.25">
      <c r="A9263">
        <v>3455</v>
      </c>
      <c r="B9263" t="s">
        <v>12439</v>
      </c>
      <c r="C9263" t="s">
        <v>12440</v>
      </c>
      <c r="D9263" s="23">
        <v>7736287000161</v>
      </c>
      <c r="E9263" t="s">
        <v>1430</v>
      </c>
      <c r="F9263" t="s">
        <v>1415</v>
      </c>
      <c r="G9263">
        <v>4731</v>
      </c>
      <c r="H9263" s="23" t="s">
        <v>12441</v>
      </c>
    </row>
    <row r="9264" spans="1:8" x14ac:dyDescent="0.25">
      <c r="A9264">
        <v>15702</v>
      </c>
      <c r="B9264" t="s">
        <v>12442</v>
      </c>
      <c r="C9264" t="s">
        <v>1035</v>
      </c>
      <c r="D9264" s="23">
        <v>7736287000242</v>
      </c>
      <c r="E9264" t="s">
        <v>1541</v>
      </c>
      <c r="F9264" t="s">
        <v>1386</v>
      </c>
      <c r="G9264">
        <v>24983</v>
      </c>
      <c r="H9264" s="23">
        <v>165030011</v>
      </c>
    </row>
    <row r="9265" spans="1:8" x14ac:dyDescent="0.25">
      <c r="A9265">
        <v>4876</v>
      </c>
      <c r="B9265" t="s">
        <v>12443</v>
      </c>
      <c r="C9265" t="s">
        <v>908</v>
      </c>
      <c r="D9265" s="23">
        <v>5453608000195</v>
      </c>
      <c r="E9265" t="s">
        <v>1992</v>
      </c>
      <c r="F9265" t="s">
        <v>1587</v>
      </c>
      <c r="G9265">
        <v>7815</v>
      </c>
      <c r="H9265" s="23">
        <v>241027144</v>
      </c>
    </row>
    <row r="9266" spans="1:8" x14ac:dyDescent="0.25">
      <c r="A9266">
        <v>8951</v>
      </c>
      <c r="B9266" t="s">
        <v>12444</v>
      </c>
      <c r="C9266" t="s">
        <v>12445</v>
      </c>
      <c r="D9266" s="23">
        <v>5453608000276</v>
      </c>
      <c r="E9266" t="s">
        <v>4314</v>
      </c>
      <c r="F9266" t="s">
        <v>2216</v>
      </c>
      <c r="G9266">
        <v>13490</v>
      </c>
      <c r="H9266" s="23">
        <v>271295570</v>
      </c>
    </row>
    <row r="9267" spans="1:8" x14ac:dyDescent="0.25">
      <c r="A9267">
        <v>5686</v>
      </c>
      <c r="B9267" t="s">
        <v>12446</v>
      </c>
      <c r="C9267" t="s">
        <v>12447</v>
      </c>
      <c r="D9267" s="23">
        <v>2597528000115</v>
      </c>
      <c r="E9267" t="s">
        <v>1642</v>
      </c>
      <c r="F9267" t="s">
        <v>1415</v>
      </c>
      <c r="G9267">
        <v>8726</v>
      </c>
      <c r="H9267" s="23" t="s">
        <v>1438</v>
      </c>
    </row>
    <row r="9268" spans="1:8" x14ac:dyDescent="0.25">
      <c r="A9268">
        <v>4120</v>
      </c>
      <c r="B9268" t="s">
        <v>12448</v>
      </c>
      <c r="C9268" t="s">
        <v>12449</v>
      </c>
      <c r="D9268" s="23">
        <v>97213664000170</v>
      </c>
      <c r="E9268" t="s">
        <v>1618</v>
      </c>
      <c r="F9268" t="s">
        <v>1619</v>
      </c>
      <c r="G9268">
        <v>5396</v>
      </c>
      <c r="H9268" s="23">
        <v>962432172</v>
      </c>
    </row>
    <row r="9269" spans="1:8" x14ac:dyDescent="0.25">
      <c r="A9269">
        <v>2861</v>
      </c>
      <c r="B9269" t="s">
        <v>12450</v>
      </c>
      <c r="C9269" t="s">
        <v>12451</v>
      </c>
      <c r="D9269" s="23">
        <v>4813535000132</v>
      </c>
      <c r="E9269" t="s">
        <v>1507</v>
      </c>
      <c r="F9269" t="s">
        <v>1415</v>
      </c>
      <c r="G9269">
        <v>4137</v>
      </c>
      <c r="H9269" s="23">
        <v>28859308</v>
      </c>
    </row>
    <row r="9270" spans="1:8" x14ac:dyDescent="0.25">
      <c r="A9270">
        <v>14169</v>
      </c>
      <c r="B9270" t="s">
        <v>24476</v>
      </c>
      <c r="C9270" t="s">
        <v>12455</v>
      </c>
      <c r="D9270" s="23">
        <v>19540164000130</v>
      </c>
      <c r="E9270" t="s">
        <v>1465</v>
      </c>
      <c r="F9270" t="s">
        <v>1398</v>
      </c>
      <c r="G9270">
        <v>22082</v>
      </c>
      <c r="H9270" s="23">
        <v>204303010</v>
      </c>
    </row>
    <row r="9271" spans="1:8" x14ac:dyDescent="0.25">
      <c r="A9271">
        <v>13923</v>
      </c>
      <c r="B9271" t="s">
        <v>12452</v>
      </c>
      <c r="C9271" t="s">
        <v>12452</v>
      </c>
      <c r="D9271" s="23">
        <v>41499789000154</v>
      </c>
      <c r="E9271" t="s">
        <v>1397</v>
      </c>
      <c r="F9271" t="s">
        <v>1398</v>
      </c>
      <c r="G9271">
        <v>21698</v>
      </c>
      <c r="H9271" s="23">
        <v>205715060</v>
      </c>
    </row>
    <row r="9272" spans="1:8" x14ac:dyDescent="0.25">
      <c r="A9272">
        <v>11469</v>
      </c>
      <c r="B9272" t="s">
        <v>12453</v>
      </c>
      <c r="C9272" t="s">
        <v>12454</v>
      </c>
      <c r="D9272" s="23">
        <v>33386660000101</v>
      </c>
      <c r="E9272" t="s">
        <v>1465</v>
      </c>
      <c r="F9272" t="s">
        <v>1398</v>
      </c>
      <c r="G9272">
        <v>17409</v>
      </c>
      <c r="H9272" s="23">
        <v>205143970</v>
      </c>
    </row>
    <row r="9273" spans="1:8" x14ac:dyDescent="0.25">
      <c r="A9273">
        <v>13310</v>
      </c>
      <c r="B9273" t="s">
        <v>12456</v>
      </c>
      <c r="D9273" s="23">
        <v>57854184000255</v>
      </c>
      <c r="E9273" t="s">
        <v>1465</v>
      </c>
      <c r="F9273" t="s">
        <v>1398</v>
      </c>
      <c r="G9273">
        <v>20692</v>
      </c>
      <c r="H9273" s="23">
        <v>205097197</v>
      </c>
    </row>
    <row r="9274" spans="1:8" x14ac:dyDescent="0.25">
      <c r="A9274">
        <v>10131</v>
      </c>
      <c r="B9274" t="s">
        <v>12457</v>
      </c>
      <c r="C9274" t="s">
        <v>12458</v>
      </c>
      <c r="D9274" s="23">
        <v>2973203000190</v>
      </c>
      <c r="E9274" t="s">
        <v>1435</v>
      </c>
      <c r="F9274" t="s">
        <v>1390</v>
      </c>
      <c r="G9274">
        <v>15111</v>
      </c>
      <c r="H9274" s="23">
        <v>336483175119</v>
      </c>
    </row>
    <row r="9275" spans="1:8" x14ac:dyDescent="0.25">
      <c r="A9275">
        <v>11994</v>
      </c>
      <c r="B9275" t="s">
        <v>12459</v>
      </c>
      <c r="C9275" t="s">
        <v>12460</v>
      </c>
      <c r="D9275" s="23">
        <v>2973203000432</v>
      </c>
      <c r="E9275" t="s">
        <v>1385</v>
      </c>
      <c r="F9275" t="s">
        <v>1386</v>
      </c>
      <c r="G9275">
        <v>18429</v>
      </c>
      <c r="H9275" s="23">
        <v>161983359</v>
      </c>
    </row>
    <row r="9276" spans="1:8" x14ac:dyDescent="0.25">
      <c r="A9276">
        <v>13054</v>
      </c>
      <c r="B9276" t="s">
        <v>12461</v>
      </c>
      <c r="C9276" t="s">
        <v>12461</v>
      </c>
      <c r="D9276" s="23">
        <v>44798799000189</v>
      </c>
      <c r="E9276" t="s">
        <v>1385</v>
      </c>
      <c r="F9276" t="s">
        <v>1386</v>
      </c>
      <c r="G9276">
        <v>20155</v>
      </c>
      <c r="H9276" s="23">
        <v>164213821</v>
      </c>
    </row>
    <row r="9277" spans="1:8" x14ac:dyDescent="0.25">
      <c r="A9277">
        <v>2272</v>
      </c>
      <c r="B9277" t="s">
        <v>12462</v>
      </c>
      <c r="C9277" t="s">
        <v>12463</v>
      </c>
      <c r="D9277" s="23">
        <v>2818743000107</v>
      </c>
      <c r="E9277" t="s">
        <v>1430</v>
      </c>
      <c r="F9277" t="s">
        <v>1415</v>
      </c>
      <c r="G9277">
        <v>3548</v>
      </c>
      <c r="H9277" s="23" t="s">
        <v>12464</v>
      </c>
    </row>
    <row r="9278" spans="1:8" x14ac:dyDescent="0.25">
      <c r="A9278">
        <v>1289</v>
      </c>
      <c r="B9278" t="s">
        <v>12465</v>
      </c>
      <c r="C9278" t="s">
        <v>12466</v>
      </c>
      <c r="D9278" s="23">
        <v>10419289000131</v>
      </c>
      <c r="E9278" t="s">
        <v>1385</v>
      </c>
      <c r="F9278" t="s">
        <v>1386</v>
      </c>
      <c r="G9278">
        <v>2565</v>
      </c>
      <c r="H9278" s="23" t="s">
        <v>2239</v>
      </c>
    </row>
    <row r="9279" spans="1:8" x14ac:dyDescent="0.25">
      <c r="A9279">
        <v>1483</v>
      </c>
      <c r="B9279" t="s">
        <v>12467</v>
      </c>
      <c r="C9279" t="s">
        <v>12468</v>
      </c>
      <c r="D9279" s="23">
        <v>10957223000103</v>
      </c>
      <c r="E9279" t="s">
        <v>1385</v>
      </c>
      <c r="F9279" t="s">
        <v>1386</v>
      </c>
      <c r="G9279">
        <v>2759</v>
      </c>
      <c r="H9279" s="23">
        <v>160370833</v>
      </c>
    </row>
    <row r="9280" spans="1:8" x14ac:dyDescent="0.25">
      <c r="A9280">
        <v>11602</v>
      </c>
      <c r="B9280" t="s">
        <v>12469</v>
      </c>
      <c r="C9280" t="s">
        <v>12469</v>
      </c>
      <c r="D9280" s="23">
        <v>7212255000167</v>
      </c>
      <c r="E9280" t="s">
        <v>1385</v>
      </c>
      <c r="F9280" t="s">
        <v>1386</v>
      </c>
      <c r="G9280">
        <v>17545</v>
      </c>
      <c r="H9280" s="23" t="s">
        <v>1438</v>
      </c>
    </row>
    <row r="9281" spans="1:8" x14ac:dyDescent="0.25">
      <c r="A9281">
        <v>11579</v>
      </c>
      <c r="B9281" t="s">
        <v>12470</v>
      </c>
      <c r="C9281" t="s">
        <v>12471</v>
      </c>
      <c r="D9281" s="23">
        <v>12370254000180</v>
      </c>
      <c r="E9281" t="s">
        <v>1792</v>
      </c>
      <c r="F9281" t="s">
        <v>1386</v>
      </c>
      <c r="G9281">
        <v>17524</v>
      </c>
      <c r="H9281" s="23" t="s">
        <v>1438</v>
      </c>
    </row>
    <row r="9282" spans="1:8" x14ac:dyDescent="0.25">
      <c r="A9282">
        <v>14648</v>
      </c>
      <c r="B9282" t="s">
        <v>12472</v>
      </c>
      <c r="D9282" s="23">
        <v>2173216000184</v>
      </c>
      <c r="E9282" t="s">
        <v>12473</v>
      </c>
      <c r="F9282" t="s">
        <v>1610</v>
      </c>
      <c r="G9282">
        <v>23068</v>
      </c>
      <c r="H9282" s="23">
        <v>253871867</v>
      </c>
    </row>
    <row r="9283" spans="1:8" x14ac:dyDescent="0.25">
      <c r="A9283">
        <v>3553</v>
      </c>
      <c r="B9283" t="s">
        <v>12474</v>
      </c>
      <c r="C9283" t="s">
        <v>12475</v>
      </c>
      <c r="D9283" s="23">
        <v>8168655000266</v>
      </c>
      <c r="E9283" t="s">
        <v>1422</v>
      </c>
      <c r="F9283" t="s">
        <v>1386</v>
      </c>
      <c r="G9283">
        <v>4829</v>
      </c>
      <c r="H9283" s="23" t="s">
        <v>12476</v>
      </c>
    </row>
    <row r="9284" spans="1:8" x14ac:dyDescent="0.25">
      <c r="A9284">
        <v>6878</v>
      </c>
      <c r="B9284" t="s">
        <v>12477</v>
      </c>
      <c r="C9284" t="s">
        <v>12477</v>
      </c>
      <c r="D9284" s="23">
        <v>20682909000184</v>
      </c>
      <c r="E9284" t="s">
        <v>1452</v>
      </c>
      <c r="F9284" t="s">
        <v>1386</v>
      </c>
      <c r="G9284">
        <v>10844</v>
      </c>
      <c r="H9284" s="23">
        <v>162368160</v>
      </c>
    </row>
    <row r="9285" spans="1:8" x14ac:dyDescent="0.25">
      <c r="A9285">
        <v>11181</v>
      </c>
      <c r="B9285" t="s">
        <v>12478</v>
      </c>
      <c r="C9285" t="s">
        <v>12478</v>
      </c>
      <c r="D9285" s="23">
        <v>29662298000187</v>
      </c>
      <c r="E9285" t="s">
        <v>3353</v>
      </c>
      <c r="F9285" t="s">
        <v>1386</v>
      </c>
      <c r="G9285">
        <v>16999</v>
      </c>
      <c r="H9285" s="23">
        <v>163121745</v>
      </c>
    </row>
    <row r="9286" spans="1:8" x14ac:dyDescent="0.25">
      <c r="A9286">
        <v>3651</v>
      </c>
      <c r="B9286" t="s">
        <v>12479</v>
      </c>
      <c r="C9286" t="s">
        <v>12480</v>
      </c>
      <c r="D9286" s="23">
        <v>8543449000108</v>
      </c>
      <c r="E9286" t="s">
        <v>1422</v>
      </c>
      <c r="F9286" t="s">
        <v>1386</v>
      </c>
      <c r="G9286">
        <v>4927</v>
      </c>
      <c r="H9286" s="23" t="s">
        <v>12481</v>
      </c>
    </row>
    <row r="9287" spans="1:8" x14ac:dyDescent="0.25">
      <c r="A9287">
        <v>8556</v>
      </c>
      <c r="B9287" t="s">
        <v>12482</v>
      </c>
      <c r="C9287" t="s">
        <v>12483</v>
      </c>
      <c r="D9287" s="23">
        <v>24241037000170</v>
      </c>
      <c r="E9287" t="s">
        <v>1397</v>
      </c>
      <c r="F9287" t="s">
        <v>1398</v>
      </c>
      <c r="G9287">
        <v>13055</v>
      </c>
      <c r="H9287" s="23" t="s">
        <v>1438</v>
      </c>
    </row>
    <row r="9288" spans="1:8" x14ac:dyDescent="0.25">
      <c r="A9288">
        <v>13440</v>
      </c>
      <c r="B9288" t="s">
        <v>24477</v>
      </c>
      <c r="C9288" t="s">
        <v>24478</v>
      </c>
      <c r="D9288" s="23"/>
      <c r="E9288" t="s">
        <v>15174</v>
      </c>
      <c r="F9288" t="s">
        <v>1386</v>
      </c>
      <c r="G9288">
        <v>17873</v>
      </c>
      <c r="H9288" s="23"/>
    </row>
    <row r="9289" spans="1:8" x14ac:dyDescent="0.25">
      <c r="A9289">
        <v>4935</v>
      </c>
      <c r="B9289" t="s">
        <v>24479</v>
      </c>
      <c r="C9289" t="s">
        <v>24480</v>
      </c>
      <c r="D9289" s="23"/>
      <c r="E9289" t="s">
        <v>1530</v>
      </c>
      <c r="F9289" t="s">
        <v>1386</v>
      </c>
      <c r="G9289">
        <v>7108</v>
      </c>
      <c r="H9289" s="23"/>
    </row>
    <row r="9290" spans="1:8" x14ac:dyDescent="0.25">
      <c r="A9290">
        <v>984</v>
      </c>
      <c r="B9290" t="s">
        <v>24481</v>
      </c>
      <c r="C9290" t="s">
        <v>24481</v>
      </c>
      <c r="D9290" s="23"/>
      <c r="E9290" t="s">
        <v>1385</v>
      </c>
      <c r="F9290" t="s">
        <v>1386</v>
      </c>
      <c r="G9290">
        <v>2260</v>
      </c>
      <c r="H9290" s="23"/>
    </row>
    <row r="9291" spans="1:8" x14ac:dyDescent="0.25">
      <c r="A9291">
        <v>6679</v>
      </c>
      <c r="B9291" t="s">
        <v>24482</v>
      </c>
      <c r="C9291" t="s">
        <v>24480</v>
      </c>
      <c r="D9291" s="23"/>
      <c r="E9291" t="s">
        <v>1422</v>
      </c>
      <c r="F9291" t="s">
        <v>1386</v>
      </c>
      <c r="G9291">
        <v>6075</v>
      </c>
      <c r="H9291" s="23"/>
    </row>
    <row r="9292" spans="1:8" x14ac:dyDescent="0.25">
      <c r="A9292">
        <v>5565</v>
      </c>
      <c r="B9292" t="s">
        <v>24483</v>
      </c>
      <c r="C9292" t="s">
        <v>24484</v>
      </c>
      <c r="D9292" s="23"/>
      <c r="E9292" t="s">
        <v>1792</v>
      </c>
      <c r="F9292" t="s">
        <v>1386</v>
      </c>
      <c r="G9292">
        <v>5793</v>
      </c>
      <c r="H9292" s="23"/>
    </row>
    <row r="9293" spans="1:8" x14ac:dyDescent="0.25">
      <c r="A9293">
        <v>4054</v>
      </c>
      <c r="B9293" t="s">
        <v>12484</v>
      </c>
      <c r="C9293" t="s">
        <v>12485</v>
      </c>
      <c r="D9293" s="23">
        <v>9419560000150</v>
      </c>
      <c r="E9293" t="s">
        <v>7883</v>
      </c>
      <c r="F9293" t="s">
        <v>1386</v>
      </c>
      <c r="G9293">
        <v>5330</v>
      </c>
      <c r="H9293" s="23" t="s">
        <v>12486</v>
      </c>
    </row>
    <row r="9294" spans="1:8" x14ac:dyDescent="0.25">
      <c r="A9294">
        <v>5432</v>
      </c>
      <c r="B9294" t="s">
        <v>24485</v>
      </c>
      <c r="C9294" t="s">
        <v>24485</v>
      </c>
      <c r="D9294" s="23"/>
      <c r="E9294" t="s">
        <v>1422</v>
      </c>
      <c r="F9294" t="s">
        <v>1386</v>
      </c>
      <c r="G9294">
        <v>973</v>
      </c>
      <c r="H9294" s="23"/>
    </row>
    <row r="9295" spans="1:8" x14ac:dyDescent="0.25">
      <c r="A9295">
        <v>6122</v>
      </c>
      <c r="B9295" t="s">
        <v>12487</v>
      </c>
      <c r="D9295" s="23"/>
      <c r="E9295" t="s">
        <v>1422</v>
      </c>
      <c r="F9295" t="s">
        <v>1386</v>
      </c>
      <c r="G9295">
        <v>9567</v>
      </c>
      <c r="H9295" s="23"/>
    </row>
    <row r="9296" spans="1:8" x14ac:dyDescent="0.25">
      <c r="A9296">
        <v>68</v>
      </c>
      <c r="B9296" t="s">
        <v>12488</v>
      </c>
      <c r="D9296" s="23"/>
      <c r="E9296" t="s">
        <v>1422</v>
      </c>
      <c r="F9296" t="s">
        <v>1386</v>
      </c>
      <c r="G9296">
        <v>1344</v>
      </c>
      <c r="H9296" s="23"/>
    </row>
    <row r="9297" spans="1:8" x14ac:dyDescent="0.25">
      <c r="A9297">
        <v>14528</v>
      </c>
      <c r="B9297" t="s">
        <v>12489</v>
      </c>
      <c r="D9297" s="23">
        <v>3268787000165</v>
      </c>
      <c r="E9297" t="s">
        <v>12490</v>
      </c>
      <c r="F9297" t="s">
        <v>1390</v>
      </c>
      <c r="G9297">
        <v>22884</v>
      </c>
      <c r="H9297" s="23">
        <v>715066597117</v>
      </c>
    </row>
    <row r="9298" spans="1:8" x14ac:dyDescent="0.25">
      <c r="A9298">
        <v>531</v>
      </c>
      <c r="B9298" t="s">
        <v>24486</v>
      </c>
      <c r="C9298" t="s">
        <v>24486</v>
      </c>
      <c r="D9298" s="23"/>
      <c r="E9298" t="s">
        <v>1422</v>
      </c>
      <c r="F9298" t="s">
        <v>1386</v>
      </c>
      <c r="G9298">
        <v>1807</v>
      </c>
      <c r="H9298" s="23"/>
    </row>
    <row r="9299" spans="1:8" x14ac:dyDescent="0.25">
      <c r="A9299">
        <v>8052</v>
      </c>
      <c r="B9299" t="s">
        <v>24487</v>
      </c>
      <c r="C9299" t="s">
        <v>24480</v>
      </c>
      <c r="D9299" s="23"/>
      <c r="E9299" t="s">
        <v>1723</v>
      </c>
      <c r="F9299" t="s">
        <v>1386</v>
      </c>
      <c r="G9299">
        <v>6709</v>
      </c>
      <c r="H9299" s="23"/>
    </row>
    <row r="9300" spans="1:8" x14ac:dyDescent="0.25">
      <c r="A9300">
        <v>4857</v>
      </c>
      <c r="B9300" t="s">
        <v>24488</v>
      </c>
      <c r="C9300" t="s">
        <v>24488</v>
      </c>
      <c r="D9300" s="23"/>
      <c r="E9300" t="s">
        <v>1583</v>
      </c>
      <c r="F9300" t="s">
        <v>1386</v>
      </c>
      <c r="G9300">
        <v>7707</v>
      </c>
      <c r="H9300" s="23"/>
    </row>
    <row r="9301" spans="1:8" x14ac:dyDescent="0.25">
      <c r="A9301">
        <v>12711</v>
      </c>
      <c r="B9301" t="s">
        <v>24489</v>
      </c>
      <c r="C9301" t="s">
        <v>24489</v>
      </c>
      <c r="D9301" s="23"/>
      <c r="E9301" t="s">
        <v>6568</v>
      </c>
      <c r="F9301" t="s">
        <v>1386</v>
      </c>
      <c r="G9301">
        <v>19737</v>
      </c>
      <c r="H9301" s="23"/>
    </row>
    <row r="9302" spans="1:8" x14ac:dyDescent="0.25">
      <c r="A9302">
        <v>13252</v>
      </c>
      <c r="B9302" t="s">
        <v>12491</v>
      </c>
      <c r="C9302" t="s">
        <v>12491</v>
      </c>
      <c r="D9302" s="23">
        <v>30399203000163</v>
      </c>
      <c r="E9302" t="s">
        <v>6568</v>
      </c>
      <c r="F9302" t="s">
        <v>1386</v>
      </c>
      <c r="G9302">
        <v>20450</v>
      </c>
      <c r="H9302" s="23" t="s">
        <v>1438</v>
      </c>
    </row>
    <row r="9303" spans="1:8" x14ac:dyDescent="0.25">
      <c r="A9303">
        <v>10137</v>
      </c>
      <c r="B9303" t="s">
        <v>12492</v>
      </c>
      <c r="C9303" t="s">
        <v>12492</v>
      </c>
      <c r="D9303" s="23">
        <v>30628839000130</v>
      </c>
      <c r="E9303" t="s">
        <v>1541</v>
      </c>
      <c r="F9303" t="s">
        <v>1386</v>
      </c>
      <c r="G9303">
        <v>15149</v>
      </c>
      <c r="H9303" s="23">
        <v>163176485</v>
      </c>
    </row>
    <row r="9304" spans="1:8" x14ac:dyDescent="0.25">
      <c r="A9304">
        <v>2862</v>
      </c>
      <c r="B9304" t="s">
        <v>12493</v>
      </c>
      <c r="C9304" t="s">
        <v>12494</v>
      </c>
      <c r="D9304" s="23">
        <v>4816451000152</v>
      </c>
      <c r="E9304" t="s">
        <v>1527</v>
      </c>
      <c r="F9304" t="s">
        <v>1386</v>
      </c>
      <c r="G9304">
        <v>4138</v>
      </c>
      <c r="H9304" s="23">
        <v>161348165</v>
      </c>
    </row>
    <row r="9305" spans="1:8" x14ac:dyDescent="0.25">
      <c r="A9305">
        <v>11581</v>
      </c>
      <c r="B9305" t="s">
        <v>24490</v>
      </c>
      <c r="C9305" t="s">
        <v>24490</v>
      </c>
      <c r="D9305" s="23"/>
      <c r="E9305" t="s">
        <v>1422</v>
      </c>
      <c r="F9305" t="s">
        <v>1386</v>
      </c>
      <c r="G9305">
        <v>17526</v>
      </c>
      <c r="H9305" s="23"/>
    </row>
    <row r="9306" spans="1:8" x14ac:dyDescent="0.25">
      <c r="A9306">
        <v>13701</v>
      </c>
      <c r="B9306" t="s">
        <v>12495</v>
      </c>
      <c r="C9306" t="s">
        <v>12496</v>
      </c>
      <c r="D9306" s="23">
        <v>48399733000177</v>
      </c>
      <c r="E9306" t="s">
        <v>1500</v>
      </c>
      <c r="F9306" t="s">
        <v>1415</v>
      </c>
      <c r="G9306">
        <v>21348</v>
      </c>
      <c r="H9306" s="23">
        <v>107164590</v>
      </c>
    </row>
    <row r="9307" spans="1:8" x14ac:dyDescent="0.25">
      <c r="A9307">
        <v>9648</v>
      </c>
      <c r="B9307" t="s">
        <v>24491</v>
      </c>
      <c r="C9307" t="s">
        <v>24491</v>
      </c>
      <c r="D9307" s="23"/>
      <c r="E9307" t="s">
        <v>1578</v>
      </c>
      <c r="F9307" t="s">
        <v>1386</v>
      </c>
      <c r="G9307">
        <v>14345</v>
      </c>
      <c r="H9307" s="23"/>
    </row>
    <row r="9308" spans="1:8" x14ac:dyDescent="0.25">
      <c r="A9308">
        <v>12780</v>
      </c>
      <c r="B9308" t="s">
        <v>12497</v>
      </c>
      <c r="C9308" t="s">
        <v>12497</v>
      </c>
      <c r="D9308" s="23">
        <v>31764367000105</v>
      </c>
      <c r="E9308" t="s">
        <v>1409</v>
      </c>
      <c r="F9308" t="s">
        <v>1386</v>
      </c>
      <c r="G9308">
        <v>19821</v>
      </c>
      <c r="H9308" s="23">
        <v>163260176</v>
      </c>
    </row>
    <row r="9309" spans="1:8" x14ac:dyDescent="0.25">
      <c r="A9309">
        <v>14005</v>
      </c>
      <c r="B9309" t="s">
        <v>24492</v>
      </c>
      <c r="C9309" t="s">
        <v>24493</v>
      </c>
      <c r="D9309" s="23"/>
      <c r="E9309" t="s">
        <v>1422</v>
      </c>
      <c r="F9309" t="s">
        <v>1386</v>
      </c>
      <c r="G9309">
        <v>7432</v>
      </c>
      <c r="H9309" s="23"/>
    </row>
    <row r="9310" spans="1:8" x14ac:dyDescent="0.25">
      <c r="A9310">
        <v>12826</v>
      </c>
      <c r="B9310" t="s">
        <v>24494</v>
      </c>
      <c r="C9310" t="s">
        <v>24480</v>
      </c>
      <c r="D9310" s="23"/>
      <c r="E9310" t="s">
        <v>1422</v>
      </c>
      <c r="F9310" t="s">
        <v>1386</v>
      </c>
      <c r="G9310">
        <v>6691</v>
      </c>
      <c r="H9310" s="23"/>
    </row>
    <row r="9311" spans="1:8" x14ac:dyDescent="0.25">
      <c r="A9311">
        <v>4615</v>
      </c>
      <c r="B9311" t="s">
        <v>12498</v>
      </c>
      <c r="C9311" t="s">
        <v>12498</v>
      </c>
      <c r="D9311" s="23">
        <v>11618861000154</v>
      </c>
      <c r="E9311" t="s">
        <v>1385</v>
      </c>
      <c r="F9311" t="s">
        <v>1386</v>
      </c>
      <c r="G9311">
        <v>7190</v>
      </c>
      <c r="H9311" s="23">
        <v>161664237</v>
      </c>
    </row>
    <row r="9312" spans="1:8" x14ac:dyDescent="0.25">
      <c r="A9312">
        <v>7275</v>
      </c>
      <c r="B9312" t="s">
        <v>24495</v>
      </c>
      <c r="C9312" t="s">
        <v>24495</v>
      </c>
      <c r="D9312" s="23"/>
      <c r="E9312" t="s">
        <v>1513</v>
      </c>
      <c r="F9312" t="s">
        <v>1398</v>
      </c>
      <c r="G9312">
        <v>11207</v>
      </c>
      <c r="H9312" s="23"/>
    </row>
    <row r="9313" spans="1:8" x14ac:dyDescent="0.25">
      <c r="A9313">
        <v>14129</v>
      </c>
      <c r="B9313" t="s">
        <v>12499</v>
      </c>
      <c r="C9313" t="s">
        <v>12500</v>
      </c>
      <c r="D9313" s="23">
        <v>28549758000100</v>
      </c>
      <c r="E9313" t="s">
        <v>1385</v>
      </c>
      <c r="F9313" t="s">
        <v>1386</v>
      </c>
      <c r="G9313">
        <v>21915</v>
      </c>
      <c r="H9313" s="23" t="s">
        <v>1438</v>
      </c>
    </row>
    <row r="9314" spans="1:8" x14ac:dyDescent="0.25">
      <c r="A9314">
        <v>7315</v>
      </c>
      <c r="B9314" t="s">
        <v>12501</v>
      </c>
      <c r="C9314" t="s">
        <v>12502</v>
      </c>
      <c r="D9314" s="23">
        <v>14522356000108</v>
      </c>
      <c r="E9314" t="s">
        <v>2170</v>
      </c>
      <c r="F9314" t="s">
        <v>1415</v>
      </c>
      <c r="G9314">
        <v>11241</v>
      </c>
      <c r="H9314" s="23">
        <v>46347801</v>
      </c>
    </row>
    <row r="9315" spans="1:8" x14ac:dyDescent="0.25">
      <c r="A9315">
        <v>7666</v>
      </c>
      <c r="B9315" t="s">
        <v>12503</v>
      </c>
      <c r="C9315" t="s">
        <v>12503</v>
      </c>
      <c r="D9315" s="23">
        <v>8021030000196</v>
      </c>
      <c r="E9315" t="s">
        <v>1385</v>
      </c>
      <c r="F9315" t="s">
        <v>1386</v>
      </c>
      <c r="G9315">
        <v>11962</v>
      </c>
      <c r="H9315" s="23">
        <v>161485626</v>
      </c>
    </row>
    <row r="9316" spans="1:8" x14ac:dyDescent="0.25">
      <c r="A9316">
        <v>8736</v>
      </c>
      <c r="B9316" t="s">
        <v>24496</v>
      </c>
      <c r="C9316" t="s">
        <v>24496</v>
      </c>
      <c r="D9316" s="23"/>
      <c r="E9316" t="s">
        <v>4939</v>
      </c>
      <c r="F9316" t="s">
        <v>1444</v>
      </c>
      <c r="G9316">
        <v>13236</v>
      </c>
      <c r="H9316" s="23"/>
    </row>
    <row r="9317" spans="1:8" x14ac:dyDescent="0.25">
      <c r="A9317">
        <v>14178</v>
      </c>
      <c r="B9317" t="s">
        <v>12504</v>
      </c>
      <c r="C9317" t="s">
        <v>12505</v>
      </c>
      <c r="D9317" s="23">
        <v>30541580000195</v>
      </c>
      <c r="E9317" t="s">
        <v>1422</v>
      </c>
      <c r="F9317" t="s">
        <v>1386</v>
      </c>
      <c r="G9317">
        <v>22107</v>
      </c>
      <c r="H9317" s="23">
        <v>163169063</v>
      </c>
    </row>
    <row r="9318" spans="1:8" x14ac:dyDescent="0.25">
      <c r="A9318">
        <v>15045</v>
      </c>
      <c r="B9318" t="s">
        <v>24497</v>
      </c>
      <c r="C9318" t="s">
        <v>24497</v>
      </c>
      <c r="D9318" s="23"/>
      <c r="E9318" t="s">
        <v>2527</v>
      </c>
      <c r="F9318" t="s">
        <v>1386</v>
      </c>
      <c r="G9318">
        <v>23812</v>
      </c>
      <c r="H9318" s="23"/>
    </row>
    <row r="9319" spans="1:8" x14ac:dyDescent="0.25">
      <c r="A9319">
        <v>14188</v>
      </c>
      <c r="B9319" t="s">
        <v>24498</v>
      </c>
      <c r="C9319" t="s">
        <v>24498</v>
      </c>
      <c r="D9319" s="23"/>
      <c r="E9319" t="s">
        <v>1723</v>
      </c>
      <c r="F9319" t="s">
        <v>1386</v>
      </c>
      <c r="G9319">
        <v>22136</v>
      </c>
      <c r="H9319" s="23"/>
    </row>
    <row r="9320" spans="1:8" x14ac:dyDescent="0.25">
      <c r="A9320">
        <v>11601</v>
      </c>
      <c r="B9320" t="s">
        <v>24499</v>
      </c>
      <c r="C9320" t="s">
        <v>24480</v>
      </c>
      <c r="D9320" s="23"/>
      <c r="E9320" t="s">
        <v>1723</v>
      </c>
      <c r="F9320" t="s">
        <v>1386</v>
      </c>
      <c r="G9320">
        <v>5631</v>
      </c>
      <c r="H9320" s="23"/>
    </row>
    <row r="9321" spans="1:8" x14ac:dyDescent="0.25">
      <c r="A9321">
        <v>15306</v>
      </c>
      <c r="B9321" t="s">
        <v>24500</v>
      </c>
      <c r="C9321" t="s">
        <v>24500</v>
      </c>
      <c r="D9321" s="23"/>
      <c r="E9321" t="s">
        <v>5894</v>
      </c>
      <c r="F9321" t="s">
        <v>1386</v>
      </c>
      <c r="G9321">
        <v>24443</v>
      </c>
      <c r="H9321" s="23"/>
    </row>
    <row r="9322" spans="1:8" x14ac:dyDescent="0.25">
      <c r="A9322">
        <v>11626</v>
      </c>
      <c r="B9322" t="s">
        <v>24501</v>
      </c>
      <c r="C9322" t="s">
        <v>24501</v>
      </c>
      <c r="D9322" s="23"/>
      <c r="E9322" t="s">
        <v>1385</v>
      </c>
      <c r="F9322" t="s">
        <v>1386</v>
      </c>
      <c r="G9322">
        <v>17568</v>
      </c>
      <c r="H9322" s="23"/>
    </row>
    <row r="9323" spans="1:8" x14ac:dyDescent="0.25">
      <c r="A9323">
        <v>6975</v>
      </c>
      <c r="B9323" t="s">
        <v>24502</v>
      </c>
      <c r="C9323" t="s">
        <v>24480</v>
      </c>
      <c r="D9323" s="23"/>
      <c r="E9323" t="s">
        <v>1422</v>
      </c>
      <c r="F9323" t="s">
        <v>1386</v>
      </c>
      <c r="G9323">
        <v>10775</v>
      </c>
      <c r="H9323" s="23"/>
    </row>
    <row r="9324" spans="1:8" x14ac:dyDescent="0.25">
      <c r="A9324">
        <v>750</v>
      </c>
      <c r="B9324" t="s">
        <v>24503</v>
      </c>
      <c r="C9324" t="s">
        <v>24503</v>
      </c>
      <c r="D9324" s="23"/>
      <c r="E9324" t="s">
        <v>1385</v>
      </c>
      <c r="F9324" t="s">
        <v>1386</v>
      </c>
      <c r="G9324">
        <v>2026</v>
      </c>
      <c r="H9324" s="23"/>
    </row>
    <row r="9325" spans="1:8" x14ac:dyDescent="0.25">
      <c r="A9325">
        <v>7721</v>
      </c>
      <c r="B9325" t="s">
        <v>24504</v>
      </c>
      <c r="C9325" t="s">
        <v>24505</v>
      </c>
      <c r="D9325" s="23"/>
      <c r="E9325" t="s">
        <v>1385</v>
      </c>
      <c r="F9325" t="s">
        <v>1386</v>
      </c>
      <c r="G9325">
        <v>9560</v>
      </c>
      <c r="H9325" s="23"/>
    </row>
    <row r="9326" spans="1:8" x14ac:dyDescent="0.25">
      <c r="A9326">
        <v>2330</v>
      </c>
      <c r="B9326" t="s">
        <v>12506</v>
      </c>
      <c r="C9326" t="s">
        <v>12507</v>
      </c>
      <c r="D9326" s="23">
        <v>3075302000117</v>
      </c>
      <c r="E9326" t="s">
        <v>1385</v>
      </c>
      <c r="F9326" t="s">
        <v>1386</v>
      </c>
      <c r="G9326">
        <v>3606</v>
      </c>
      <c r="H9326" s="23">
        <v>161234968</v>
      </c>
    </row>
    <row r="9327" spans="1:8" x14ac:dyDescent="0.25">
      <c r="A9327">
        <v>13301</v>
      </c>
      <c r="B9327" t="s">
        <v>12508</v>
      </c>
      <c r="D9327" s="23">
        <v>14930517000194</v>
      </c>
      <c r="E9327" t="s">
        <v>1541</v>
      </c>
      <c r="F9327" t="s">
        <v>1386</v>
      </c>
      <c r="G9327">
        <v>20617</v>
      </c>
      <c r="H9327" s="23">
        <v>161935230</v>
      </c>
    </row>
    <row r="9328" spans="1:8" x14ac:dyDescent="0.25">
      <c r="A9328">
        <v>5370</v>
      </c>
      <c r="B9328" t="s">
        <v>12509</v>
      </c>
      <c r="C9328" t="s">
        <v>12509</v>
      </c>
      <c r="D9328" s="23">
        <v>2448662000154</v>
      </c>
      <c r="E9328" t="s">
        <v>2891</v>
      </c>
      <c r="F9328" t="s">
        <v>1386</v>
      </c>
      <c r="G9328">
        <v>8403</v>
      </c>
      <c r="H9328" s="23">
        <v>161195644</v>
      </c>
    </row>
    <row r="9329" spans="1:8" x14ac:dyDescent="0.25">
      <c r="A9329">
        <v>12739</v>
      </c>
      <c r="B9329" t="s">
        <v>12510</v>
      </c>
      <c r="C9329" t="s">
        <v>12510</v>
      </c>
      <c r="D9329" s="23">
        <v>38731333000163</v>
      </c>
      <c r="E9329" t="s">
        <v>1385</v>
      </c>
      <c r="F9329" t="s">
        <v>1386</v>
      </c>
      <c r="G9329">
        <v>19771</v>
      </c>
      <c r="H9329" s="23">
        <v>163769567</v>
      </c>
    </row>
    <row r="9330" spans="1:8" x14ac:dyDescent="0.25">
      <c r="A9330">
        <v>722</v>
      </c>
      <c r="B9330" t="s">
        <v>24506</v>
      </c>
      <c r="C9330" t="s">
        <v>24506</v>
      </c>
      <c r="D9330" s="23"/>
      <c r="E9330" t="s">
        <v>1385</v>
      </c>
      <c r="F9330" t="s">
        <v>1386</v>
      </c>
      <c r="G9330">
        <v>1998</v>
      </c>
      <c r="H9330" s="23"/>
    </row>
    <row r="9331" spans="1:8" x14ac:dyDescent="0.25">
      <c r="A9331">
        <v>12738</v>
      </c>
      <c r="B9331" t="s">
        <v>12511</v>
      </c>
      <c r="C9331" t="s">
        <v>12512</v>
      </c>
      <c r="D9331" s="23">
        <v>18384520000100</v>
      </c>
      <c r="E9331" t="s">
        <v>1723</v>
      </c>
      <c r="F9331" t="s">
        <v>1386</v>
      </c>
      <c r="G9331">
        <v>19770</v>
      </c>
      <c r="H9331" s="23" t="s">
        <v>12513</v>
      </c>
    </row>
    <row r="9332" spans="1:8" x14ac:dyDescent="0.25">
      <c r="A9332">
        <v>8116</v>
      </c>
      <c r="B9332" t="s">
        <v>12514</v>
      </c>
      <c r="C9332" t="s">
        <v>12514</v>
      </c>
      <c r="D9332" s="23">
        <v>14295040000112</v>
      </c>
      <c r="E9332" t="s">
        <v>1440</v>
      </c>
      <c r="F9332" t="s">
        <v>1386</v>
      </c>
      <c r="G9332">
        <v>12401</v>
      </c>
      <c r="H9332" s="23">
        <v>161911803</v>
      </c>
    </row>
    <row r="9333" spans="1:8" x14ac:dyDescent="0.25">
      <c r="A9333">
        <v>2084</v>
      </c>
      <c r="B9333" t="s">
        <v>12515</v>
      </c>
      <c r="C9333" t="s">
        <v>12516</v>
      </c>
      <c r="D9333" s="23">
        <v>2176338000124</v>
      </c>
      <c r="E9333" t="s">
        <v>1385</v>
      </c>
      <c r="F9333" t="s">
        <v>1386</v>
      </c>
      <c r="G9333">
        <v>3360</v>
      </c>
      <c r="H9333" s="23" t="s">
        <v>12517</v>
      </c>
    </row>
    <row r="9334" spans="1:8" x14ac:dyDescent="0.25">
      <c r="A9334">
        <v>4906</v>
      </c>
      <c r="B9334" t="s">
        <v>12518</v>
      </c>
      <c r="C9334" t="s">
        <v>12518</v>
      </c>
      <c r="D9334" s="23">
        <v>9559462000118</v>
      </c>
      <c r="E9334" t="s">
        <v>1422</v>
      </c>
      <c r="F9334" t="s">
        <v>1386</v>
      </c>
      <c r="G9334">
        <v>7897</v>
      </c>
      <c r="H9334" s="23">
        <v>161566413</v>
      </c>
    </row>
    <row r="9335" spans="1:8" x14ac:dyDescent="0.25">
      <c r="A9335">
        <v>9939</v>
      </c>
      <c r="B9335" t="s">
        <v>12519</v>
      </c>
      <c r="C9335" t="s">
        <v>12519</v>
      </c>
      <c r="D9335" s="23">
        <v>28929100000116</v>
      </c>
      <c r="E9335" t="s">
        <v>1409</v>
      </c>
      <c r="F9335" t="s">
        <v>1386</v>
      </c>
      <c r="G9335">
        <v>14671</v>
      </c>
      <c r="H9335" s="23">
        <v>163038732</v>
      </c>
    </row>
    <row r="9336" spans="1:8" x14ac:dyDescent="0.25">
      <c r="A9336">
        <v>3848</v>
      </c>
      <c r="B9336" t="s">
        <v>12520</v>
      </c>
      <c r="C9336" t="s">
        <v>12521</v>
      </c>
      <c r="D9336" s="23">
        <v>9075256000132</v>
      </c>
      <c r="E9336" t="s">
        <v>1572</v>
      </c>
      <c r="F9336" t="s">
        <v>1386</v>
      </c>
      <c r="G9336">
        <v>5124</v>
      </c>
      <c r="H9336" s="23">
        <v>161539394</v>
      </c>
    </row>
    <row r="9337" spans="1:8" x14ac:dyDescent="0.25">
      <c r="A9337">
        <v>8040</v>
      </c>
      <c r="B9337" t="s">
        <v>24507</v>
      </c>
      <c r="C9337" t="s">
        <v>24507</v>
      </c>
      <c r="D9337" s="23"/>
      <c r="E9337" t="s">
        <v>1435</v>
      </c>
      <c r="F9337" t="s">
        <v>1390</v>
      </c>
      <c r="G9337">
        <v>12339</v>
      </c>
      <c r="H9337" s="23"/>
    </row>
    <row r="9338" spans="1:8" x14ac:dyDescent="0.25">
      <c r="A9338">
        <v>11207</v>
      </c>
      <c r="B9338" t="s">
        <v>12522</v>
      </c>
      <c r="C9338" t="s">
        <v>12523</v>
      </c>
      <c r="D9338" s="23">
        <v>22927449000132</v>
      </c>
      <c r="E9338" t="s">
        <v>1422</v>
      </c>
      <c r="F9338" t="s">
        <v>1386</v>
      </c>
      <c r="G9338">
        <v>17031</v>
      </c>
      <c r="H9338" s="23">
        <v>162561202</v>
      </c>
    </row>
    <row r="9339" spans="1:8" x14ac:dyDescent="0.25">
      <c r="A9339">
        <v>9414</v>
      </c>
      <c r="B9339" t="s">
        <v>12524</v>
      </c>
      <c r="C9339" t="s">
        <v>12525</v>
      </c>
      <c r="D9339" s="23">
        <v>4676230000126</v>
      </c>
      <c r="E9339" t="s">
        <v>1430</v>
      </c>
      <c r="F9339" t="s">
        <v>1415</v>
      </c>
      <c r="G9339">
        <v>13893</v>
      </c>
      <c r="H9339" s="23">
        <v>28600746</v>
      </c>
    </row>
    <row r="9340" spans="1:8" x14ac:dyDescent="0.25">
      <c r="A9340">
        <v>13667</v>
      </c>
      <c r="B9340" t="s">
        <v>24508</v>
      </c>
      <c r="C9340" t="s">
        <v>24508</v>
      </c>
      <c r="D9340" s="23"/>
      <c r="E9340" t="s">
        <v>1422</v>
      </c>
      <c r="F9340" t="s">
        <v>1386</v>
      </c>
      <c r="G9340">
        <v>21303</v>
      </c>
      <c r="H9340" s="23"/>
    </row>
    <row r="9341" spans="1:8" x14ac:dyDescent="0.25">
      <c r="A9341">
        <v>7169</v>
      </c>
      <c r="B9341" t="s">
        <v>24509</v>
      </c>
      <c r="C9341" t="s">
        <v>24510</v>
      </c>
      <c r="D9341" s="23"/>
      <c r="E9341" t="s">
        <v>1422</v>
      </c>
      <c r="F9341" t="s">
        <v>1386</v>
      </c>
      <c r="G9341">
        <v>281</v>
      </c>
      <c r="H9341" s="23"/>
    </row>
    <row r="9342" spans="1:8" x14ac:dyDescent="0.25">
      <c r="A9342">
        <v>13514</v>
      </c>
      <c r="B9342" t="s">
        <v>24511</v>
      </c>
      <c r="C9342" t="s">
        <v>24512</v>
      </c>
      <c r="D9342" s="23"/>
      <c r="E9342" t="s">
        <v>1723</v>
      </c>
      <c r="F9342" t="s">
        <v>1386</v>
      </c>
      <c r="G9342">
        <v>20792</v>
      </c>
      <c r="H9342" s="23"/>
    </row>
    <row r="9343" spans="1:8" x14ac:dyDescent="0.25">
      <c r="A9343">
        <v>10103</v>
      </c>
      <c r="B9343" t="s">
        <v>12526</v>
      </c>
      <c r="C9343" t="s">
        <v>12526</v>
      </c>
      <c r="D9343" s="23">
        <v>11150195000172</v>
      </c>
      <c r="E9343" t="s">
        <v>7883</v>
      </c>
      <c r="F9343" t="s">
        <v>1386</v>
      </c>
      <c r="G9343">
        <v>15018</v>
      </c>
      <c r="H9343" s="23">
        <v>161631754</v>
      </c>
    </row>
    <row r="9344" spans="1:8" x14ac:dyDescent="0.25">
      <c r="A9344">
        <v>7379</v>
      </c>
      <c r="B9344" t="s">
        <v>12527</v>
      </c>
      <c r="C9344" t="s">
        <v>12527</v>
      </c>
      <c r="D9344" s="23">
        <v>9215695000101</v>
      </c>
      <c r="E9344" t="s">
        <v>1406</v>
      </c>
      <c r="F9344" t="s">
        <v>1407</v>
      </c>
      <c r="G9344">
        <v>11299</v>
      </c>
      <c r="H9344" s="23">
        <v>63558084</v>
      </c>
    </row>
    <row r="9345" spans="1:8" x14ac:dyDescent="0.25">
      <c r="A9345">
        <v>8165</v>
      </c>
      <c r="B9345" t="s">
        <v>24513</v>
      </c>
      <c r="C9345" t="s">
        <v>24513</v>
      </c>
      <c r="D9345" s="23"/>
      <c r="E9345" t="s">
        <v>1385</v>
      </c>
      <c r="F9345" t="s">
        <v>1386</v>
      </c>
      <c r="G9345">
        <v>12438</v>
      </c>
      <c r="H9345" s="23"/>
    </row>
    <row r="9346" spans="1:8" x14ac:dyDescent="0.25">
      <c r="A9346">
        <v>10877</v>
      </c>
      <c r="B9346" t="s">
        <v>12528</v>
      </c>
      <c r="C9346" t="s">
        <v>12528</v>
      </c>
      <c r="D9346" s="23">
        <v>33059256000123</v>
      </c>
      <c r="E9346" t="s">
        <v>1385</v>
      </c>
      <c r="F9346" t="s">
        <v>1386</v>
      </c>
      <c r="G9346">
        <v>16473</v>
      </c>
      <c r="H9346" s="23">
        <v>163362106</v>
      </c>
    </row>
    <row r="9347" spans="1:8" x14ac:dyDescent="0.25">
      <c r="A9347">
        <v>802</v>
      </c>
      <c r="B9347" t="s">
        <v>24514</v>
      </c>
      <c r="C9347" t="s">
        <v>24514</v>
      </c>
      <c r="D9347" s="23"/>
      <c r="E9347" t="s">
        <v>1385</v>
      </c>
      <c r="F9347" t="s">
        <v>1386</v>
      </c>
      <c r="G9347">
        <v>2078</v>
      </c>
      <c r="H9347" s="23"/>
    </row>
    <row r="9348" spans="1:8" x14ac:dyDescent="0.25">
      <c r="A9348">
        <v>5628</v>
      </c>
      <c r="B9348" t="s">
        <v>24515</v>
      </c>
      <c r="C9348" t="s">
        <v>24515</v>
      </c>
      <c r="D9348" s="23"/>
      <c r="E9348" t="s">
        <v>1385</v>
      </c>
      <c r="F9348" t="s">
        <v>1386</v>
      </c>
      <c r="G9348">
        <v>8684</v>
      </c>
      <c r="H9348" s="23"/>
    </row>
    <row r="9349" spans="1:8" x14ac:dyDescent="0.25">
      <c r="A9349">
        <v>11844</v>
      </c>
      <c r="B9349" t="s">
        <v>24516</v>
      </c>
      <c r="C9349" t="s">
        <v>24517</v>
      </c>
      <c r="D9349" s="23"/>
      <c r="E9349" t="s">
        <v>1422</v>
      </c>
      <c r="F9349" t="s">
        <v>1386</v>
      </c>
      <c r="G9349">
        <v>11679</v>
      </c>
      <c r="H9349" s="23"/>
    </row>
    <row r="9350" spans="1:8" x14ac:dyDescent="0.25">
      <c r="A9350">
        <v>14010</v>
      </c>
      <c r="B9350" t="s">
        <v>24518</v>
      </c>
      <c r="C9350" t="s">
        <v>24519</v>
      </c>
      <c r="D9350" s="23"/>
      <c r="E9350" t="s">
        <v>2050</v>
      </c>
      <c r="F9350" t="s">
        <v>1386</v>
      </c>
      <c r="G9350">
        <v>8909</v>
      </c>
      <c r="H9350" s="23"/>
    </row>
    <row r="9351" spans="1:8" x14ac:dyDescent="0.25">
      <c r="A9351">
        <v>7238</v>
      </c>
      <c r="B9351" t="s">
        <v>24520</v>
      </c>
      <c r="C9351" t="s">
        <v>24520</v>
      </c>
      <c r="D9351" s="23"/>
      <c r="E9351" t="s">
        <v>2050</v>
      </c>
      <c r="F9351" t="s">
        <v>1386</v>
      </c>
      <c r="G9351">
        <v>11181</v>
      </c>
      <c r="H9351" s="23"/>
    </row>
    <row r="9352" spans="1:8" x14ac:dyDescent="0.25">
      <c r="A9352">
        <v>6717</v>
      </c>
      <c r="B9352" t="s">
        <v>24521</v>
      </c>
      <c r="C9352" t="s">
        <v>24521</v>
      </c>
      <c r="D9352" s="23"/>
      <c r="E9352" t="s">
        <v>2299</v>
      </c>
      <c r="F9352" t="s">
        <v>1386</v>
      </c>
      <c r="G9352">
        <v>10331</v>
      </c>
      <c r="H9352" s="23"/>
    </row>
    <row r="9353" spans="1:8" x14ac:dyDescent="0.25">
      <c r="A9353">
        <v>1126</v>
      </c>
      <c r="B9353" t="s">
        <v>24522</v>
      </c>
      <c r="C9353" t="s">
        <v>24522</v>
      </c>
      <c r="D9353" s="23"/>
      <c r="E9353" t="s">
        <v>1385</v>
      </c>
      <c r="F9353" t="s">
        <v>1386</v>
      </c>
      <c r="G9353">
        <v>2402</v>
      </c>
      <c r="H9353" s="23"/>
    </row>
    <row r="9354" spans="1:8" x14ac:dyDescent="0.25">
      <c r="A9354">
        <v>11473</v>
      </c>
      <c r="B9354" t="s">
        <v>12529</v>
      </c>
      <c r="C9354" t="s">
        <v>12530</v>
      </c>
      <c r="D9354" s="23">
        <v>27341394000106</v>
      </c>
      <c r="E9354" t="s">
        <v>1574</v>
      </c>
      <c r="F9354" t="s">
        <v>1398</v>
      </c>
      <c r="G9354">
        <v>17413</v>
      </c>
      <c r="H9354" s="23">
        <v>204678803</v>
      </c>
    </row>
    <row r="9355" spans="1:8" x14ac:dyDescent="0.25">
      <c r="A9355">
        <v>9133</v>
      </c>
      <c r="B9355" t="s">
        <v>24523</v>
      </c>
      <c r="C9355" t="s">
        <v>24523</v>
      </c>
      <c r="D9355" s="23"/>
      <c r="E9355" t="s">
        <v>2138</v>
      </c>
      <c r="F9355" t="s">
        <v>1386</v>
      </c>
      <c r="G9355">
        <v>13646</v>
      </c>
      <c r="H9355" s="23"/>
    </row>
    <row r="9356" spans="1:8" x14ac:dyDescent="0.25">
      <c r="A9356">
        <v>933</v>
      </c>
      <c r="B9356" t="s">
        <v>24524</v>
      </c>
      <c r="C9356" t="s">
        <v>24524</v>
      </c>
      <c r="D9356" s="23"/>
      <c r="E9356" t="s">
        <v>1670</v>
      </c>
      <c r="F9356" t="s">
        <v>1386</v>
      </c>
      <c r="G9356">
        <v>2209</v>
      </c>
      <c r="H9356" s="23"/>
    </row>
    <row r="9357" spans="1:8" x14ac:dyDescent="0.25">
      <c r="A9357">
        <v>983</v>
      </c>
      <c r="B9357" t="s">
        <v>24525</v>
      </c>
      <c r="C9357" t="s">
        <v>24525</v>
      </c>
      <c r="D9357" s="23"/>
      <c r="E9357" t="s">
        <v>1742</v>
      </c>
      <c r="F9357" t="s">
        <v>1386</v>
      </c>
      <c r="G9357">
        <v>2259</v>
      </c>
      <c r="H9357" s="23"/>
    </row>
    <row r="9358" spans="1:8" x14ac:dyDescent="0.25">
      <c r="A9358">
        <v>6994</v>
      </c>
      <c r="B9358" t="s">
        <v>12531</v>
      </c>
      <c r="C9358" t="s">
        <v>12531</v>
      </c>
      <c r="D9358" s="23">
        <v>17194221000140</v>
      </c>
      <c r="E9358" t="s">
        <v>1409</v>
      </c>
      <c r="F9358" t="s">
        <v>1386</v>
      </c>
      <c r="G9358">
        <v>10982</v>
      </c>
      <c r="H9358" s="23">
        <v>162066007</v>
      </c>
    </row>
    <row r="9359" spans="1:8" x14ac:dyDescent="0.25">
      <c r="A9359">
        <v>13043</v>
      </c>
      <c r="B9359" t="s">
        <v>12532</v>
      </c>
      <c r="C9359" t="s">
        <v>12533</v>
      </c>
      <c r="D9359" s="23">
        <v>13993327000153</v>
      </c>
      <c r="E9359" t="s">
        <v>1385</v>
      </c>
      <c r="F9359" t="s">
        <v>1386</v>
      </c>
      <c r="G9359">
        <v>20138</v>
      </c>
      <c r="H9359" s="23" t="s">
        <v>1438</v>
      </c>
    </row>
    <row r="9360" spans="1:8" x14ac:dyDescent="0.25">
      <c r="A9360">
        <v>12898</v>
      </c>
      <c r="B9360" t="s">
        <v>24526</v>
      </c>
      <c r="C9360" t="s">
        <v>24527</v>
      </c>
      <c r="D9360" s="23"/>
      <c r="E9360" t="s">
        <v>1422</v>
      </c>
      <c r="F9360" t="s">
        <v>1386</v>
      </c>
      <c r="G9360">
        <v>16652</v>
      </c>
      <c r="H9360" s="23"/>
    </row>
    <row r="9361" spans="1:8" x14ac:dyDescent="0.25">
      <c r="A9361">
        <v>10994</v>
      </c>
      <c r="B9361" t="s">
        <v>24528</v>
      </c>
      <c r="C9361" t="s">
        <v>24528</v>
      </c>
      <c r="D9361" s="23"/>
      <c r="E9361" t="s">
        <v>1541</v>
      </c>
      <c r="F9361" t="s">
        <v>1386</v>
      </c>
      <c r="G9361">
        <v>16747</v>
      </c>
      <c r="H9361" s="23"/>
    </row>
    <row r="9362" spans="1:8" x14ac:dyDescent="0.25">
      <c r="A9362">
        <v>15527</v>
      </c>
      <c r="B9362" t="s">
        <v>12534</v>
      </c>
      <c r="C9362" t="s">
        <v>12534</v>
      </c>
      <c r="D9362" s="23">
        <v>58452305000114</v>
      </c>
      <c r="E9362" t="s">
        <v>1510</v>
      </c>
      <c r="F9362" t="s">
        <v>1386</v>
      </c>
      <c r="G9362">
        <v>24751</v>
      </c>
      <c r="H9362" s="23">
        <v>165141050</v>
      </c>
    </row>
    <row r="9363" spans="1:8" x14ac:dyDescent="0.25">
      <c r="A9363">
        <v>14099</v>
      </c>
      <c r="B9363" t="s">
        <v>12535</v>
      </c>
      <c r="C9363" t="s">
        <v>12535</v>
      </c>
      <c r="D9363" s="23">
        <v>28162176000169</v>
      </c>
      <c r="E9363" t="s">
        <v>1700</v>
      </c>
      <c r="F9363" t="s">
        <v>1386</v>
      </c>
      <c r="G9363">
        <v>21888</v>
      </c>
      <c r="H9363" s="23">
        <v>162971990</v>
      </c>
    </row>
    <row r="9364" spans="1:8" x14ac:dyDescent="0.25">
      <c r="A9364">
        <v>795</v>
      </c>
      <c r="B9364" t="s">
        <v>24529</v>
      </c>
      <c r="C9364" t="s">
        <v>24529</v>
      </c>
      <c r="D9364" s="23"/>
      <c r="E9364" t="s">
        <v>1422</v>
      </c>
      <c r="F9364" t="s">
        <v>1386</v>
      </c>
      <c r="G9364">
        <v>2071</v>
      </c>
      <c r="H9364" s="23"/>
    </row>
    <row r="9365" spans="1:8" x14ac:dyDescent="0.25">
      <c r="A9365">
        <v>9105</v>
      </c>
      <c r="B9365" t="s">
        <v>24530</v>
      </c>
      <c r="C9365" t="s">
        <v>24530</v>
      </c>
      <c r="D9365" s="23"/>
      <c r="E9365" t="s">
        <v>1452</v>
      </c>
      <c r="F9365" t="s">
        <v>1386</v>
      </c>
      <c r="G9365">
        <v>13619</v>
      </c>
      <c r="H9365" s="23"/>
    </row>
    <row r="9366" spans="1:8" x14ac:dyDescent="0.25">
      <c r="A9366">
        <v>8082</v>
      </c>
      <c r="B9366" t="s">
        <v>12536</v>
      </c>
      <c r="C9366" t="s">
        <v>12536</v>
      </c>
      <c r="D9366" s="23">
        <v>18401619000173</v>
      </c>
      <c r="E9366" t="s">
        <v>1385</v>
      </c>
      <c r="F9366" t="s">
        <v>1386</v>
      </c>
      <c r="G9366">
        <v>12375</v>
      </c>
      <c r="H9366" s="23">
        <v>162170297</v>
      </c>
    </row>
    <row r="9367" spans="1:8" x14ac:dyDescent="0.25">
      <c r="A9367">
        <v>12384</v>
      </c>
      <c r="B9367" t="s">
        <v>24531</v>
      </c>
      <c r="C9367" t="s">
        <v>24527</v>
      </c>
      <c r="D9367" s="23"/>
      <c r="E9367" t="s">
        <v>2549</v>
      </c>
      <c r="F9367" t="s">
        <v>1386</v>
      </c>
      <c r="G9367">
        <v>18915</v>
      </c>
      <c r="H9367" s="23"/>
    </row>
    <row r="9368" spans="1:8" x14ac:dyDescent="0.25">
      <c r="A9368">
        <v>6415</v>
      </c>
      <c r="B9368" t="s">
        <v>24532</v>
      </c>
      <c r="C9368" t="s">
        <v>24533</v>
      </c>
      <c r="D9368" s="23"/>
      <c r="E9368" t="s">
        <v>1422</v>
      </c>
      <c r="F9368" t="s">
        <v>1386</v>
      </c>
      <c r="G9368">
        <v>9251</v>
      </c>
      <c r="H9368" s="23"/>
    </row>
    <row r="9369" spans="1:8" x14ac:dyDescent="0.25">
      <c r="A9369">
        <v>3036</v>
      </c>
      <c r="B9369" t="s">
        <v>12537</v>
      </c>
      <c r="C9369" t="s">
        <v>12538</v>
      </c>
      <c r="D9369" s="23">
        <v>5592486000118</v>
      </c>
      <c r="E9369" t="s">
        <v>1732</v>
      </c>
      <c r="F9369" t="s">
        <v>1386</v>
      </c>
      <c r="G9369">
        <v>4312</v>
      </c>
      <c r="H9369" s="23">
        <v>161389511</v>
      </c>
    </row>
    <row r="9370" spans="1:8" x14ac:dyDescent="0.25">
      <c r="A9370">
        <v>3508</v>
      </c>
      <c r="B9370" t="s">
        <v>12539</v>
      </c>
      <c r="C9370" t="s">
        <v>12538</v>
      </c>
      <c r="D9370" s="23">
        <v>7946598000155</v>
      </c>
      <c r="E9370" t="s">
        <v>1385</v>
      </c>
      <c r="F9370" t="s">
        <v>1386</v>
      </c>
      <c r="G9370">
        <v>4784</v>
      </c>
      <c r="H9370" s="23">
        <v>161481922</v>
      </c>
    </row>
    <row r="9371" spans="1:8" x14ac:dyDescent="0.25">
      <c r="A9371">
        <v>3551</v>
      </c>
      <c r="B9371" t="s">
        <v>12540</v>
      </c>
      <c r="C9371" t="s">
        <v>12541</v>
      </c>
      <c r="D9371" s="23">
        <v>8156609000166</v>
      </c>
      <c r="E9371" t="s">
        <v>9877</v>
      </c>
      <c r="F9371" t="s">
        <v>1386</v>
      </c>
      <c r="G9371">
        <v>4827</v>
      </c>
      <c r="H9371" s="23">
        <v>161496725</v>
      </c>
    </row>
    <row r="9372" spans="1:8" x14ac:dyDescent="0.25">
      <c r="A9372">
        <v>5249</v>
      </c>
      <c r="B9372" t="s">
        <v>24534</v>
      </c>
      <c r="C9372" t="s">
        <v>24534</v>
      </c>
      <c r="D9372" s="23"/>
      <c r="E9372" t="s">
        <v>2817</v>
      </c>
      <c r="F9372" t="s">
        <v>1386</v>
      </c>
      <c r="G9372">
        <v>8287</v>
      </c>
      <c r="H9372" s="23"/>
    </row>
    <row r="9373" spans="1:8" x14ac:dyDescent="0.25">
      <c r="A9373">
        <v>13568</v>
      </c>
      <c r="B9373" t="s">
        <v>12542</v>
      </c>
      <c r="C9373" t="s">
        <v>12542</v>
      </c>
      <c r="D9373" s="23">
        <v>47164183000144</v>
      </c>
      <c r="E9373" t="s">
        <v>2306</v>
      </c>
      <c r="F9373" t="s">
        <v>1386</v>
      </c>
      <c r="G9373">
        <v>21181</v>
      </c>
      <c r="H9373" s="23">
        <v>164391509</v>
      </c>
    </row>
    <row r="9374" spans="1:8" x14ac:dyDescent="0.25">
      <c r="A9374">
        <v>511</v>
      </c>
      <c r="B9374" t="s">
        <v>24535</v>
      </c>
      <c r="C9374" t="s">
        <v>24535</v>
      </c>
      <c r="D9374" s="23"/>
      <c r="E9374" t="s">
        <v>2050</v>
      </c>
      <c r="F9374" t="s">
        <v>1386</v>
      </c>
      <c r="G9374">
        <v>1787</v>
      </c>
      <c r="H9374" s="23"/>
    </row>
    <row r="9375" spans="1:8" x14ac:dyDescent="0.25">
      <c r="A9375">
        <v>7740</v>
      </c>
      <c r="B9375" t="s">
        <v>24536</v>
      </c>
      <c r="C9375" t="s">
        <v>24536</v>
      </c>
      <c r="D9375" s="23"/>
      <c r="E9375" t="s">
        <v>1530</v>
      </c>
      <c r="F9375" t="s">
        <v>1386</v>
      </c>
      <c r="G9375">
        <v>1117</v>
      </c>
      <c r="H9375" s="23"/>
    </row>
    <row r="9376" spans="1:8" x14ac:dyDescent="0.25">
      <c r="A9376">
        <v>1047</v>
      </c>
      <c r="B9376" t="s">
        <v>24537</v>
      </c>
      <c r="C9376" t="s">
        <v>24538</v>
      </c>
      <c r="D9376" s="23"/>
      <c r="E9376" t="s">
        <v>1530</v>
      </c>
      <c r="F9376" t="s">
        <v>1386</v>
      </c>
      <c r="G9376">
        <v>252</v>
      </c>
      <c r="H9376" s="23"/>
    </row>
    <row r="9377" spans="1:8" x14ac:dyDescent="0.25">
      <c r="A9377">
        <v>14672</v>
      </c>
      <c r="B9377" t="s">
        <v>24539</v>
      </c>
      <c r="C9377" t="s">
        <v>24540</v>
      </c>
      <c r="D9377" s="23"/>
      <c r="E9377" t="s">
        <v>1723</v>
      </c>
      <c r="F9377" t="s">
        <v>1386</v>
      </c>
      <c r="G9377">
        <v>22876</v>
      </c>
      <c r="H9377" s="23"/>
    </row>
    <row r="9378" spans="1:8" x14ac:dyDescent="0.25">
      <c r="A9378">
        <v>690</v>
      </c>
      <c r="B9378" t="s">
        <v>24541</v>
      </c>
      <c r="C9378" t="s">
        <v>24541</v>
      </c>
      <c r="D9378" s="23"/>
      <c r="E9378" t="s">
        <v>1385</v>
      </c>
      <c r="F9378" t="s">
        <v>1386</v>
      </c>
      <c r="G9378">
        <v>1966</v>
      </c>
      <c r="H9378" s="23"/>
    </row>
    <row r="9379" spans="1:8" x14ac:dyDescent="0.25">
      <c r="A9379">
        <v>1179</v>
      </c>
      <c r="B9379" t="s">
        <v>24542</v>
      </c>
      <c r="C9379" t="s">
        <v>24538</v>
      </c>
      <c r="D9379" s="23"/>
      <c r="E9379" t="s">
        <v>1572</v>
      </c>
      <c r="F9379" t="s">
        <v>1415</v>
      </c>
      <c r="G9379">
        <v>5656</v>
      </c>
      <c r="H9379" s="23"/>
    </row>
    <row r="9380" spans="1:8" x14ac:dyDescent="0.25">
      <c r="A9380">
        <v>2363</v>
      </c>
      <c r="B9380" t="s">
        <v>12543</v>
      </c>
      <c r="C9380" t="s">
        <v>12544</v>
      </c>
      <c r="D9380" s="23">
        <v>3165646000117</v>
      </c>
      <c r="E9380" t="s">
        <v>1385</v>
      </c>
      <c r="F9380" t="s">
        <v>1386</v>
      </c>
      <c r="G9380">
        <v>3639</v>
      </c>
      <c r="H9380" s="23">
        <v>161244521</v>
      </c>
    </row>
    <row r="9381" spans="1:8" x14ac:dyDescent="0.25">
      <c r="A9381">
        <v>9749</v>
      </c>
      <c r="B9381" t="s">
        <v>24543</v>
      </c>
      <c r="C9381" t="s">
        <v>24543</v>
      </c>
      <c r="D9381" s="23"/>
      <c r="E9381" t="s">
        <v>1422</v>
      </c>
      <c r="F9381" t="s">
        <v>1386</v>
      </c>
      <c r="G9381">
        <v>14480</v>
      </c>
      <c r="H9381" s="23"/>
    </row>
    <row r="9382" spans="1:8" x14ac:dyDescent="0.25">
      <c r="A9382">
        <v>15780</v>
      </c>
      <c r="B9382" t="s">
        <v>12545</v>
      </c>
      <c r="C9382" t="s">
        <v>12545</v>
      </c>
      <c r="D9382" s="23">
        <v>20171882000165</v>
      </c>
      <c r="E9382" t="s">
        <v>2334</v>
      </c>
      <c r="F9382" t="s">
        <v>1386</v>
      </c>
      <c r="G9382">
        <v>25090</v>
      </c>
      <c r="H9382" s="23" t="s">
        <v>12546</v>
      </c>
    </row>
    <row r="9383" spans="1:8" x14ac:dyDescent="0.25">
      <c r="A9383">
        <v>8693</v>
      </c>
      <c r="B9383" t="s">
        <v>24544</v>
      </c>
      <c r="C9383" t="s">
        <v>24544</v>
      </c>
      <c r="D9383" s="23"/>
      <c r="E9383" t="s">
        <v>1385</v>
      </c>
      <c r="F9383" t="s">
        <v>1386</v>
      </c>
      <c r="G9383">
        <v>13201</v>
      </c>
      <c r="H9383" s="23"/>
    </row>
    <row r="9384" spans="1:8" x14ac:dyDescent="0.25">
      <c r="A9384">
        <v>11859</v>
      </c>
      <c r="B9384" t="s">
        <v>24545</v>
      </c>
      <c r="C9384" t="s">
        <v>24538</v>
      </c>
      <c r="D9384" s="23"/>
      <c r="E9384" t="s">
        <v>1422</v>
      </c>
      <c r="F9384" t="s">
        <v>1386</v>
      </c>
      <c r="G9384">
        <v>16622</v>
      </c>
      <c r="H9384" s="23"/>
    </row>
    <row r="9385" spans="1:8" x14ac:dyDescent="0.25">
      <c r="A9385">
        <v>1821</v>
      </c>
      <c r="B9385" t="s">
        <v>12547</v>
      </c>
      <c r="C9385" t="s">
        <v>12548</v>
      </c>
      <c r="D9385" s="23">
        <v>12922088000188</v>
      </c>
      <c r="E9385" t="s">
        <v>2549</v>
      </c>
      <c r="F9385" t="s">
        <v>1386</v>
      </c>
      <c r="G9385">
        <v>3097</v>
      </c>
      <c r="H9385" s="23">
        <v>161838561</v>
      </c>
    </row>
    <row r="9386" spans="1:8" x14ac:dyDescent="0.25">
      <c r="A9386">
        <v>3166</v>
      </c>
      <c r="B9386" t="s">
        <v>12549</v>
      </c>
      <c r="C9386" t="s">
        <v>12550</v>
      </c>
      <c r="D9386" s="23">
        <v>6132768000103</v>
      </c>
      <c r="E9386" t="s">
        <v>7914</v>
      </c>
      <c r="F9386" t="s">
        <v>1386</v>
      </c>
      <c r="G9386">
        <v>4442</v>
      </c>
      <c r="H9386" s="23">
        <v>161416314</v>
      </c>
    </row>
    <row r="9387" spans="1:8" x14ac:dyDescent="0.25">
      <c r="A9387">
        <v>15142</v>
      </c>
      <c r="B9387" t="s">
        <v>24546</v>
      </c>
      <c r="C9387" t="s">
        <v>24547</v>
      </c>
      <c r="D9387" s="23"/>
      <c r="E9387" t="s">
        <v>1422</v>
      </c>
      <c r="F9387" t="s">
        <v>1386</v>
      </c>
      <c r="G9387">
        <v>19768</v>
      </c>
      <c r="H9387" s="23"/>
    </row>
    <row r="9388" spans="1:8" x14ac:dyDescent="0.25">
      <c r="A9388">
        <v>2019</v>
      </c>
      <c r="B9388" t="s">
        <v>12551</v>
      </c>
      <c r="C9388" t="s">
        <v>12552</v>
      </c>
      <c r="D9388" s="23">
        <v>1778397000100</v>
      </c>
      <c r="E9388" t="s">
        <v>1397</v>
      </c>
      <c r="F9388" t="s">
        <v>1398</v>
      </c>
      <c r="G9388">
        <v>3295</v>
      </c>
      <c r="H9388" s="23">
        <v>200884190</v>
      </c>
    </row>
    <row r="9389" spans="1:8" x14ac:dyDescent="0.25">
      <c r="A9389">
        <v>12717</v>
      </c>
      <c r="B9389" t="s">
        <v>12553</v>
      </c>
      <c r="C9389" t="s">
        <v>12554</v>
      </c>
      <c r="D9389" s="23">
        <v>45517463000163</v>
      </c>
      <c r="E9389" t="s">
        <v>2667</v>
      </c>
      <c r="F9389" t="s">
        <v>1390</v>
      </c>
      <c r="G9389">
        <v>19747</v>
      </c>
      <c r="H9389" s="23">
        <v>535060290115</v>
      </c>
    </row>
    <row r="9390" spans="1:8" x14ac:dyDescent="0.25">
      <c r="A9390">
        <v>9106</v>
      </c>
      <c r="B9390" t="s">
        <v>24548</v>
      </c>
      <c r="C9390" t="s">
        <v>24548</v>
      </c>
      <c r="D9390" s="23"/>
      <c r="E9390" t="s">
        <v>2357</v>
      </c>
      <c r="F9390" t="s">
        <v>1386</v>
      </c>
      <c r="G9390">
        <v>13620</v>
      </c>
      <c r="H9390" s="23"/>
    </row>
    <row r="9391" spans="1:8" x14ac:dyDescent="0.25">
      <c r="A9391">
        <v>7908</v>
      </c>
      <c r="B9391" t="s">
        <v>24549</v>
      </c>
      <c r="C9391" t="s">
        <v>24550</v>
      </c>
      <c r="D9391" s="23"/>
      <c r="E9391" t="s">
        <v>1385</v>
      </c>
      <c r="F9391" t="s">
        <v>1386</v>
      </c>
      <c r="G9391">
        <v>12220</v>
      </c>
      <c r="H9391" s="23"/>
    </row>
    <row r="9392" spans="1:8" x14ac:dyDescent="0.25">
      <c r="A9392">
        <v>7249</v>
      </c>
      <c r="B9392" t="s">
        <v>12555</v>
      </c>
      <c r="C9392" t="s">
        <v>12555</v>
      </c>
      <c r="D9392" s="23">
        <v>20336333000101</v>
      </c>
      <c r="E9392" t="s">
        <v>1397</v>
      </c>
      <c r="F9392" t="s">
        <v>1398</v>
      </c>
      <c r="G9392">
        <v>11188</v>
      </c>
      <c r="H9392" s="23">
        <v>204096693</v>
      </c>
    </row>
    <row r="9393" spans="1:8" x14ac:dyDescent="0.25">
      <c r="A9393">
        <v>8584</v>
      </c>
      <c r="B9393" t="s">
        <v>12556</v>
      </c>
      <c r="C9393" t="s">
        <v>12556</v>
      </c>
      <c r="D9393" s="23">
        <v>10698443000151</v>
      </c>
      <c r="E9393" t="s">
        <v>1906</v>
      </c>
      <c r="F9393" t="s">
        <v>1386</v>
      </c>
      <c r="G9393">
        <v>13086</v>
      </c>
      <c r="H9393" s="23">
        <v>161627200</v>
      </c>
    </row>
    <row r="9394" spans="1:8" x14ac:dyDescent="0.25">
      <c r="A9394">
        <v>12141</v>
      </c>
      <c r="B9394" t="s">
        <v>24551</v>
      </c>
      <c r="C9394" t="s">
        <v>24552</v>
      </c>
      <c r="D9394" s="23"/>
      <c r="E9394" t="s">
        <v>1422</v>
      </c>
      <c r="F9394" t="s">
        <v>1386</v>
      </c>
      <c r="G9394">
        <v>10519</v>
      </c>
      <c r="H9394" s="23"/>
    </row>
    <row r="9395" spans="1:8" x14ac:dyDescent="0.25">
      <c r="A9395">
        <v>7431</v>
      </c>
      <c r="B9395" t="s">
        <v>24553</v>
      </c>
      <c r="C9395" t="s">
        <v>24553</v>
      </c>
      <c r="D9395" s="23"/>
      <c r="E9395" t="s">
        <v>2050</v>
      </c>
      <c r="F9395" t="s">
        <v>1386</v>
      </c>
      <c r="G9395">
        <v>504</v>
      </c>
      <c r="H9395" s="23"/>
    </row>
    <row r="9396" spans="1:8" x14ac:dyDescent="0.25">
      <c r="A9396">
        <v>8771</v>
      </c>
      <c r="B9396" t="s">
        <v>12557</v>
      </c>
      <c r="C9396" t="s">
        <v>12557</v>
      </c>
      <c r="D9396" s="23">
        <v>10414017000149</v>
      </c>
      <c r="E9396" t="s">
        <v>1409</v>
      </c>
      <c r="F9396" t="s">
        <v>1386</v>
      </c>
      <c r="G9396">
        <v>13268</v>
      </c>
      <c r="H9396" s="23">
        <v>161592392</v>
      </c>
    </row>
    <row r="9397" spans="1:8" x14ac:dyDescent="0.25">
      <c r="A9397">
        <v>3844</v>
      </c>
      <c r="B9397" t="s">
        <v>12558</v>
      </c>
      <c r="C9397" t="s">
        <v>12559</v>
      </c>
      <c r="D9397" s="23">
        <v>9069533000102</v>
      </c>
      <c r="E9397" t="s">
        <v>1848</v>
      </c>
      <c r="F9397" t="s">
        <v>1386</v>
      </c>
      <c r="G9397">
        <v>5120</v>
      </c>
      <c r="H9397" s="23">
        <v>161534139</v>
      </c>
    </row>
    <row r="9398" spans="1:8" x14ac:dyDescent="0.25">
      <c r="A9398">
        <v>7186</v>
      </c>
      <c r="B9398" t="s">
        <v>24554</v>
      </c>
      <c r="C9398" t="s">
        <v>24554</v>
      </c>
      <c r="D9398" s="23"/>
      <c r="E9398" t="s">
        <v>1406</v>
      </c>
      <c r="F9398" t="s">
        <v>1407</v>
      </c>
      <c r="G9398">
        <v>11128</v>
      </c>
      <c r="H9398" s="23"/>
    </row>
    <row r="9399" spans="1:8" x14ac:dyDescent="0.25">
      <c r="A9399">
        <v>5439</v>
      </c>
      <c r="B9399" t="s">
        <v>24555</v>
      </c>
      <c r="C9399" t="s">
        <v>19764</v>
      </c>
      <c r="D9399" s="23"/>
      <c r="E9399" t="s">
        <v>1723</v>
      </c>
      <c r="F9399" t="s">
        <v>1386</v>
      </c>
      <c r="G9399">
        <v>8509</v>
      </c>
      <c r="H9399" s="23"/>
    </row>
    <row r="9400" spans="1:8" x14ac:dyDescent="0.25">
      <c r="A9400">
        <v>579</v>
      </c>
      <c r="B9400" t="s">
        <v>12561</v>
      </c>
      <c r="C9400" t="s">
        <v>12561</v>
      </c>
      <c r="D9400" s="23"/>
      <c r="E9400" t="s">
        <v>1723</v>
      </c>
      <c r="F9400" t="s">
        <v>1386</v>
      </c>
      <c r="G9400">
        <v>1855</v>
      </c>
      <c r="H9400" s="23"/>
    </row>
    <row r="9401" spans="1:8" x14ac:dyDescent="0.25">
      <c r="A9401">
        <v>15108</v>
      </c>
      <c r="B9401" t="s">
        <v>12560</v>
      </c>
      <c r="C9401" t="s">
        <v>12561</v>
      </c>
      <c r="D9401" s="23">
        <v>53168823000197</v>
      </c>
      <c r="E9401" t="s">
        <v>1385</v>
      </c>
      <c r="F9401" t="s">
        <v>1386</v>
      </c>
      <c r="G9401">
        <v>23990</v>
      </c>
      <c r="H9401" s="23" t="s">
        <v>1438</v>
      </c>
    </row>
    <row r="9402" spans="1:8" x14ac:dyDescent="0.25">
      <c r="A9402">
        <v>5444</v>
      </c>
      <c r="B9402" t="s">
        <v>24556</v>
      </c>
      <c r="C9402" t="s">
        <v>24556</v>
      </c>
      <c r="D9402" s="23"/>
      <c r="E9402" t="s">
        <v>1422</v>
      </c>
      <c r="F9402" t="s">
        <v>1386</v>
      </c>
      <c r="G9402">
        <v>8513</v>
      </c>
      <c r="H9402" s="23"/>
    </row>
    <row r="9403" spans="1:8" x14ac:dyDescent="0.25">
      <c r="A9403">
        <v>14581</v>
      </c>
      <c r="B9403" t="s">
        <v>24557</v>
      </c>
      <c r="C9403" t="s">
        <v>24557</v>
      </c>
      <c r="D9403" s="23"/>
      <c r="E9403" t="s">
        <v>1723</v>
      </c>
      <c r="F9403" t="s">
        <v>1386</v>
      </c>
      <c r="G9403">
        <v>22954</v>
      </c>
      <c r="H9403" s="23"/>
    </row>
    <row r="9404" spans="1:8" x14ac:dyDescent="0.25">
      <c r="A9404">
        <v>7615</v>
      </c>
      <c r="B9404" t="s">
        <v>12562</v>
      </c>
      <c r="C9404" t="s">
        <v>12562</v>
      </c>
      <c r="D9404" s="23">
        <v>16936891000122</v>
      </c>
      <c r="E9404" t="s">
        <v>1700</v>
      </c>
      <c r="F9404" t="s">
        <v>1386</v>
      </c>
      <c r="G9404">
        <v>11784</v>
      </c>
      <c r="H9404" s="23">
        <v>162046197</v>
      </c>
    </row>
    <row r="9405" spans="1:8" x14ac:dyDescent="0.25">
      <c r="A9405">
        <v>12336</v>
      </c>
      <c r="B9405" t="s">
        <v>24558</v>
      </c>
      <c r="C9405" t="s">
        <v>24559</v>
      </c>
      <c r="D9405" s="23"/>
      <c r="E9405" t="s">
        <v>1422</v>
      </c>
      <c r="F9405" t="s">
        <v>1386</v>
      </c>
      <c r="G9405">
        <v>10604</v>
      </c>
      <c r="H9405" s="23"/>
    </row>
    <row r="9406" spans="1:8" x14ac:dyDescent="0.25">
      <c r="A9406">
        <v>8146</v>
      </c>
      <c r="B9406" t="s">
        <v>24560</v>
      </c>
      <c r="C9406" t="s">
        <v>24552</v>
      </c>
      <c r="D9406" s="23"/>
      <c r="E9406" t="s">
        <v>1732</v>
      </c>
      <c r="F9406" t="s">
        <v>1386</v>
      </c>
      <c r="G9406">
        <v>11647</v>
      </c>
      <c r="H9406" s="23"/>
    </row>
    <row r="9407" spans="1:8" x14ac:dyDescent="0.25">
      <c r="A9407">
        <v>8676</v>
      </c>
      <c r="B9407" t="s">
        <v>24561</v>
      </c>
      <c r="C9407" t="s">
        <v>24562</v>
      </c>
      <c r="D9407" s="23"/>
      <c r="E9407" t="s">
        <v>1541</v>
      </c>
      <c r="F9407" t="s">
        <v>1386</v>
      </c>
      <c r="G9407">
        <v>13187</v>
      </c>
      <c r="H9407" s="23"/>
    </row>
    <row r="9408" spans="1:8" x14ac:dyDescent="0.25">
      <c r="A9408">
        <v>5011</v>
      </c>
      <c r="B9408" t="s">
        <v>12563</v>
      </c>
      <c r="C9408" t="s">
        <v>12564</v>
      </c>
      <c r="D9408" s="23">
        <v>6845652000103</v>
      </c>
      <c r="E9408" t="s">
        <v>1572</v>
      </c>
      <c r="F9408" t="s">
        <v>1386</v>
      </c>
      <c r="G9408">
        <v>8037</v>
      </c>
      <c r="H9408" s="23">
        <v>161430287</v>
      </c>
    </row>
    <row r="9409" spans="1:8" x14ac:dyDescent="0.25">
      <c r="A9409">
        <v>15279</v>
      </c>
      <c r="B9409" t="s">
        <v>24563</v>
      </c>
      <c r="C9409" t="s">
        <v>24563</v>
      </c>
      <c r="D9409" s="23"/>
      <c r="E9409" t="s">
        <v>1533</v>
      </c>
      <c r="F9409" t="s">
        <v>1386</v>
      </c>
      <c r="G9409">
        <v>24405</v>
      </c>
      <c r="H9409" s="23"/>
    </row>
    <row r="9410" spans="1:8" x14ac:dyDescent="0.25">
      <c r="A9410">
        <v>7085</v>
      </c>
      <c r="B9410" t="s">
        <v>24564</v>
      </c>
      <c r="C9410" t="s">
        <v>24564</v>
      </c>
      <c r="D9410" s="23"/>
      <c r="E9410" t="s">
        <v>1422</v>
      </c>
      <c r="F9410" t="s">
        <v>1386</v>
      </c>
      <c r="G9410">
        <v>11063</v>
      </c>
      <c r="H9410" s="23"/>
    </row>
    <row r="9411" spans="1:8" x14ac:dyDescent="0.25">
      <c r="A9411">
        <v>15520</v>
      </c>
      <c r="B9411" t="s">
        <v>24565</v>
      </c>
      <c r="C9411" t="s">
        <v>24565</v>
      </c>
      <c r="D9411" s="23"/>
      <c r="E9411" t="s">
        <v>8286</v>
      </c>
      <c r="F9411" t="s">
        <v>1386</v>
      </c>
      <c r="G9411">
        <v>24743</v>
      </c>
      <c r="H9411" s="23"/>
    </row>
    <row r="9412" spans="1:8" x14ac:dyDescent="0.25">
      <c r="A9412">
        <v>10436</v>
      </c>
      <c r="B9412" t="s">
        <v>24566</v>
      </c>
      <c r="C9412" t="s">
        <v>24566</v>
      </c>
      <c r="D9412" s="23"/>
      <c r="E9412" t="s">
        <v>1805</v>
      </c>
      <c r="F9412" t="s">
        <v>1386</v>
      </c>
      <c r="G9412">
        <v>15747</v>
      </c>
      <c r="H9412" s="23"/>
    </row>
    <row r="9413" spans="1:8" x14ac:dyDescent="0.25">
      <c r="A9413">
        <v>166</v>
      </c>
      <c r="B9413" t="s">
        <v>24567</v>
      </c>
      <c r="C9413" t="s">
        <v>24567</v>
      </c>
      <c r="D9413" s="23"/>
      <c r="E9413" t="s">
        <v>1578</v>
      </c>
      <c r="F9413" t="s">
        <v>1386</v>
      </c>
      <c r="G9413">
        <v>1442</v>
      </c>
      <c r="H9413" s="23"/>
    </row>
    <row r="9414" spans="1:8" x14ac:dyDescent="0.25">
      <c r="A9414">
        <v>2207</v>
      </c>
      <c r="B9414" t="s">
        <v>12565</v>
      </c>
      <c r="C9414" t="s">
        <v>12566</v>
      </c>
      <c r="D9414" s="23">
        <v>2510738000124</v>
      </c>
      <c r="E9414" t="s">
        <v>1385</v>
      </c>
      <c r="F9414" t="s">
        <v>1386</v>
      </c>
      <c r="G9414">
        <v>3483</v>
      </c>
      <c r="H9414" s="23">
        <v>161350127</v>
      </c>
    </row>
    <row r="9415" spans="1:8" x14ac:dyDescent="0.25">
      <c r="A9415">
        <v>666</v>
      </c>
      <c r="B9415" t="s">
        <v>24568</v>
      </c>
      <c r="C9415" t="s">
        <v>24568</v>
      </c>
      <c r="D9415" s="23"/>
      <c r="E9415" t="s">
        <v>1422</v>
      </c>
      <c r="F9415" t="s">
        <v>1386</v>
      </c>
      <c r="G9415">
        <v>1942</v>
      </c>
      <c r="H9415" s="23"/>
    </row>
    <row r="9416" spans="1:8" x14ac:dyDescent="0.25">
      <c r="A9416">
        <v>9748</v>
      </c>
      <c r="B9416" t="s">
        <v>24569</v>
      </c>
      <c r="C9416" t="s">
        <v>24569</v>
      </c>
      <c r="D9416" s="23"/>
      <c r="E9416" t="s">
        <v>1732</v>
      </c>
      <c r="F9416" t="s">
        <v>1386</v>
      </c>
      <c r="G9416">
        <v>14479</v>
      </c>
      <c r="H9416" s="23"/>
    </row>
    <row r="9417" spans="1:8" x14ac:dyDescent="0.25">
      <c r="A9417">
        <v>7900</v>
      </c>
      <c r="B9417" t="s">
        <v>24570</v>
      </c>
      <c r="C9417" t="s">
        <v>24552</v>
      </c>
      <c r="D9417" s="23"/>
      <c r="E9417" t="s">
        <v>1422</v>
      </c>
      <c r="F9417" t="s">
        <v>1386</v>
      </c>
      <c r="G9417">
        <v>6024</v>
      </c>
      <c r="H9417" s="23"/>
    </row>
    <row r="9418" spans="1:8" x14ac:dyDescent="0.25">
      <c r="A9418">
        <v>1649</v>
      </c>
      <c r="B9418" t="s">
        <v>12567</v>
      </c>
      <c r="C9418" t="s">
        <v>12559</v>
      </c>
      <c r="D9418" s="23">
        <v>11807734000101</v>
      </c>
      <c r="E9418" t="s">
        <v>1409</v>
      </c>
      <c r="F9418" t="s">
        <v>1386</v>
      </c>
      <c r="G9418">
        <v>2925</v>
      </c>
      <c r="H9418" s="23">
        <v>161673007</v>
      </c>
    </row>
    <row r="9419" spans="1:8" x14ac:dyDescent="0.25">
      <c r="A9419">
        <v>3302</v>
      </c>
      <c r="B9419" t="s">
        <v>12568</v>
      </c>
      <c r="C9419" t="s">
        <v>12559</v>
      </c>
      <c r="D9419" s="23">
        <v>7044584000146</v>
      </c>
      <c r="E9419" t="s">
        <v>1409</v>
      </c>
      <c r="F9419" t="s">
        <v>1386</v>
      </c>
      <c r="G9419">
        <v>4578</v>
      </c>
      <c r="H9419" s="23">
        <v>161434339</v>
      </c>
    </row>
    <row r="9420" spans="1:8" x14ac:dyDescent="0.25">
      <c r="A9420">
        <v>14765</v>
      </c>
      <c r="B9420" t="s">
        <v>12569</v>
      </c>
      <c r="C9420" t="s">
        <v>12569</v>
      </c>
      <c r="D9420" s="23">
        <v>51798672000125</v>
      </c>
      <c r="E9420" t="s">
        <v>1678</v>
      </c>
      <c r="F9420" t="s">
        <v>1386</v>
      </c>
      <c r="G9420">
        <v>23208</v>
      </c>
      <c r="H9420" s="23" t="s">
        <v>12570</v>
      </c>
    </row>
    <row r="9421" spans="1:8" x14ac:dyDescent="0.25">
      <c r="A9421">
        <v>10926</v>
      </c>
      <c r="B9421" t="s">
        <v>24571</v>
      </c>
      <c r="C9421" t="s">
        <v>24552</v>
      </c>
      <c r="D9421" s="23"/>
      <c r="E9421" t="s">
        <v>1422</v>
      </c>
      <c r="F9421" t="s">
        <v>1386</v>
      </c>
      <c r="G9421">
        <v>83</v>
      </c>
      <c r="H9421" s="23"/>
    </row>
    <row r="9422" spans="1:8" x14ac:dyDescent="0.25">
      <c r="A9422">
        <v>4205</v>
      </c>
      <c r="B9422" t="s">
        <v>24572</v>
      </c>
      <c r="C9422" t="s">
        <v>24559</v>
      </c>
      <c r="D9422" s="23"/>
      <c r="E9422" t="s">
        <v>1385</v>
      </c>
      <c r="F9422" t="s">
        <v>1386</v>
      </c>
      <c r="G9422">
        <v>5427</v>
      </c>
      <c r="H9422" s="23"/>
    </row>
    <row r="9423" spans="1:8" x14ac:dyDescent="0.25">
      <c r="A9423">
        <v>4358</v>
      </c>
      <c r="B9423" t="s">
        <v>12571</v>
      </c>
      <c r="D9423" s="23"/>
      <c r="E9423" t="s">
        <v>1422</v>
      </c>
      <c r="F9423" t="s">
        <v>1386</v>
      </c>
      <c r="G9423">
        <v>6940</v>
      </c>
      <c r="H9423" s="23"/>
    </row>
    <row r="9424" spans="1:8" x14ac:dyDescent="0.25">
      <c r="A9424">
        <v>15686</v>
      </c>
      <c r="B9424" t="s">
        <v>24573</v>
      </c>
      <c r="C9424" t="s">
        <v>24573</v>
      </c>
      <c r="D9424" s="23"/>
      <c r="E9424" t="s">
        <v>2050</v>
      </c>
      <c r="F9424" t="s">
        <v>1386</v>
      </c>
      <c r="G9424">
        <v>24967</v>
      </c>
      <c r="H9424" s="23"/>
    </row>
    <row r="9425" spans="1:8" x14ac:dyDescent="0.25">
      <c r="A9425">
        <v>5712</v>
      </c>
      <c r="B9425" t="s">
        <v>24574</v>
      </c>
      <c r="C9425" t="s">
        <v>24574</v>
      </c>
      <c r="D9425" s="23"/>
      <c r="E9425" t="s">
        <v>4224</v>
      </c>
      <c r="F9425" t="s">
        <v>1386</v>
      </c>
      <c r="G9425">
        <v>8745</v>
      </c>
      <c r="H9425" s="23"/>
    </row>
    <row r="9426" spans="1:8" x14ac:dyDescent="0.25">
      <c r="A9426">
        <v>956</v>
      </c>
      <c r="B9426" t="s">
        <v>24575</v>
      </c>
      <c r="C9426" t="s">
        <v>24575</v>
      </c>
      <c r="D9426" s="23"/>
      <c r="E9426" t="s">
        <v>1723</v>
      </c>
      <c r="F9426" t="s">
        <v>1386</v>
      </c>
      <c r="G9426">
        <v>2232</v>
      </c>
      <c r="H9426" s="23"/>
    </row>
    <row r="9427" spans="1:8" x14ac:dyDescent="0.25">
      <c r="A9427">
        <v>3647</v>
      </c>
      <c r="B9427" t="s">
        <v>12572</v>
      </c>
      <c r="C9427" t="s">
        <v>12573</v>
      </c>
      <c r="D9427" s="23">
        <v>8530787000105</v>
      </c>
      <c r="E9427" t="s">
        <v>1385</v>
      </c>
      <c r="F9427" t="s">
        <v>1386</v>
      </c>
      <c r="G9427">
        <v>4923</v>
      </c>
      <c r="H9427" s="23">
        <v>161506070</v>
      </c>
    </row>
    <row r="9428" spans="1:8" x14ac:dyDescent="0.25">
      <c r="A9428">
        <v>819</v>
      </c>
      <c r="B9428" t="s">
        <v>24576</v>
      </c>
      <c r="C9428" t="s">
        <v>24576</v>
      </c>
      <c r="D9428" s="23"/>
      <c r="E9428" t="s">
        <v>1385</v>
      </c>
      <c r="F9428" t="s">
        <v>1386</v>
      </c>
      <c r="G9428">
        <v>2095</v>
      </c>
      <c r="H9428" s="23"/>
    </row>
    <row r="9429" spans="1:8" x14ac:dyDescent="0.25">
      <c r="A9429">
        <v>771</v>
      </c>
      <c r="B9429" t="s">
        <v>24577</v>
      </c>
      <c r="C9429" t="s">
        <v>24577</v>
      </c>
      <c r="D9429" s="23"/>
      <c r="E9429" t="s">
        <v>1530</v>
      </c>
      <c r="F9429" t="s">
        <v>1386</v>
      </c>
      <c r="G9429">
        <v>2047</v>
      </c>
      <c r="H9429" s="23"/>
    </row>
    <row r="9430" spans="1:8" x14ac:dyDescent="0.25">
      <c r="A9430">
        <v>12630</v>
      </c>
      <c r="B9430" t="s">
        <v>24578</v>
      </c>
      <c r="C9430" t="s">
        <v>24578</v>
      </c>
      <c r="D9430" s="23"/>
      <c r="E9430" t="s">
        <v>2374</v>
      </c>
      <c r="F9430" t="s">
        <v>1390</v>
      </c>
      <c r="G9430">
        <v>19649</v>
      </c>
      <c r="H9430" s="23"/>
    </row>
    <row r="9431" spans="1:8" x14ac:dyDescent="0.25">
      <c r="A9431">
        <v>637</v>
      </c>
      <c r="B9431" t="s">
        <v>24579</v>
      </c>
      <c r="C9431" t="s">
        <v>24579</v>
      </c>
      <c r="D9431" s="23"/>
      <c r="E9431" t="s">
        <v>1422</v>
      </c>
      <c r="F9431" t="s">
        <v>1386</v>
      </c>
      <c r="G9431">
        <v>1913</v>
      </c>
      <c r="H9431" s="23"/>
    </row>
    <row r="9432" spans="1:8" x14ac:dyDescent="0.25">
      <c r="A9432">
        <v>14148</v>
      </c>
      <c r="B9432" t="s">
        <v>12574</v>
      </c>
      <c r="C9432" t="s">
        <v>12575</v>
      </c>
      <c r="D9432" s="23">
        <v>42423925000195</v>
      </c>
      <c r="E9432" t="s">
        <v>1385</v>
      </c>
      <c r="F9432" t="s">
        <v>1386</v>
      </c>
      <c r="G9432">
        <v>22007</v>
      </c>
      <c r="H9432" s="23">
        <v>164023399</v>
      </c>
    </row>
    <row r="9433" spans="1:8" x14ac:dyDescent="0.25">
      <c r="A9433">
        <v>10470</v>
      </c>
      <c r="B9433" t="s">
        <v>12574</v>
      </c>
      <c r="C9433" t="s">
        <v>24580</v>
      </c>
      <c r="D9433" s="23"/>
      <c r="E9433" t="s">
        <v>1385</v>
      </c>
      <c r="F9433" t="s">
        <v>1386</v>
      </c>
      <c r="G9433">
        <v>15798</v>
      </c>
      <c r="H9433" s="23"/>
    </row>
    <row r="9434" spans="1:8" x14ac:dyDescent="0.25">
      <c r="A9434">
        <v>5031</v>
      </c>
      <c r="B9434" t="s">
        <v>12576</v>
      </c>
      <c r="C9434" t="s">
        <v>12577</v>
      </c>
      <c r="D9434" s="23">
        <v>10804866000109</v>
      </c>
      <c r="E9434" t="s">
        <v>1385</v>
      </c>
      <c r="F9434" t="s">
        <v>1386</v>
      </c>
      <c r="G9434">
        <v>8069</v>
      </c>
      <c r="H9434" s="23">
        <v>161609775</v>
      </c>
    </row>
    <row r="9435" spans="1:8" x14ac:dyDescent="0.25">
      <c r="A9435">
        <v>12954</v>
      </c>
      <c r="B9435" t="s">
        <v>24581</v>
      </c>
      <c r="C9435" t="s">
        <v>24552</v>
      </c>
      <c r="D9435" s="23"/>
      <c r="E9435" t="s">
        <v>1422</v>
      </c>
      <c r="F9435" t="s">
        <v>1386</v>
      </c>
      <c r="G9435">
        <v>18016</v>
      </c>
      <c r="H9435" s="23"/>
    </row>
    <row r="9436" spans="1:8" x14ac:dyDescent="0.25">
      <c r="A9436">
        <v>1963</v>
      </c>
      <c r="B9436" t="s">
        <v>12578</v>
      </c>
      <c r="C9436" t="s">
        <v>12579</v>
      </c>
      <c r="D9436" s="23">
        <v>14400013000162</v>
      </c>
      <c r="E9436" t="s">
        <v>1385</v>
      </c>
      <c r="F9436" t="s">
        <v>1386</v>
      </c>
      <c r="G9436">
        <v>3239</v>
      </c>
      <c r="H9436" s="23" t="s">
        <v>12580</v>
      </c>
    </row>
    <row r="9437" spans="1:8" x14ac:dyDescent="0.25">
      <c r="A9437">
        <v>4971</v>
      </c>
      <c r="B9437" t="s">
        <v>24582</v>
      </c>
      <c r="C9437" t="s">
        <v>24583</v>
      </c>
      <c r="D9437" s="23"/>
      <c r="E9437" t="s">
        <v>1583</v>
      </c>
      <c r="F9437" t="s">
        <v>1386</v>
      </c>
      <c r="G9437">
        <v>7996</v>
      </c>
      <c r="H9437" s="23"/>
    </row>
    <row r="9438" spans="1:8" x14ac:dyDescent="0.25">
      <c r="A9438">
        <v>12972</v>
      </c>
      <c r="B9438" t="s">
        <v>24584</v>
      </c>
      <c r="C9438" t="s">
        <v>24584</v>
      </c>
      <c r="D9438" s="23"/>
      <c r="E9438" t="s">
        <v>1583</v>
      </c>
      <c r="F9438" t="s">
        <v>1386</v>
      </c>
      <c r="G9438">
        <v>20012</v>
      </c>
      <c r="H9438" s="23"/>
    </row>
    <row r="9439" spans="1:8" x14ac:dyDescent="0.25">
      <c r="A9439">
        <v>6373</v>
      </c>
      <c r="B9439" t="s">
        <v>24585</v>
      </c>
      <c r="C9439" t="s">
        <v>24585</v>
      </c>
      <c r="D9439" s="23"/>
      <c r="E9439" t="s">
        <v>1583</v>
      </c>
      <c r="F9439" t="s">
        <v>1386</v>
      </c>
      <c r="G9439">
        <v>9915</v>
      </c>
      <c r="H9439" s="23"/>
    </row>
    <row r="9440" spans="1:8" x14ac:dyDescent="0.25">
      <c r="A9440">
        <v>8496</v>
      </c>
      <c r="B9440" t="s">
        <v>12581</v>
      </c>
      <c r="C9440" t="s">
        <v>12581</v>
      </c>
      <c r="D9440" s="23">
        <v>12413007000114</v>
      </c>
      <c r="E9440" t="s">
        <v>2225</v>
      </c>
      <c r="F9440" t="s">
        <v>1386</v>
      </c>
      <c r="G9440">
        <v>12980</v>
      </c>
      <c r="H9440" s="23">
        <v>161739709</v>
      </c>
    </row>
    <row r="9441" spans="1:8" x14ac:dyDescent="0.25">
      <c r="A9441">
        <v>3607</v>
      </c>
      <c r="B9441" t="s">
        <v>12582</v>
      </c>
      <c r="C9441" t="s">
        <v>12583</v>
      </c>
      <c r="D9441" s="23">
        <v>8352700000157</v>
      </c>
      <c r="E9441" t="s">
        <v>1385</v>
      </c>
      <c r="F9441" t="s">
        <v>1386</v>
      </c>
      <c r="G9441">
        <v>4883</v>
      </c>
      <c r="H9441" s="23">
        <v>160237106</v>
      </c>
    </row>
    <row r="9442" spans="1:8" x14ac:dyDescent="0.25">
      <c r="A9442">
        <v>8745</v>
      </c>
      <c r="B9442" t="s">
        <v>24586</v>
      </c>
      <c r="C9442" t="s">
        <v>24586</v>
      </c>
      <c r="D9442" s="23"/>
      <c r="E9442" t="s">
        <v>1742</v>
      </c>
      <c r="F9442" t="s">
        <v>1386</v>
      </c>
      <c r="G9442">
        <v>13245</v>
      </c>
      <c r="H9442" s="23"/>
    </row>
    <row r="9443" spans="1:8" x14ac:dyDescent="0.25">
      <c r="A9443">
        <v>14818</v>
      </c>
      <c r="B9443" t="s">
        <v>24587</v>
      </c>
      <c r="C9443" t="s">
        <v>24588</v>
      </c>
      <c r="D9443" s="23"/>
      <c r="E9443" t="s">
        <v>1422</v>
      </c>
      <c r="F9443" t="s">
        <v>1386</v>
      </c>
      <c r="G9443">
        <v>931</v>
      </c>
      <c r="H9443" s="23"/>
    </row>
    <row r="9444" spans="1:8" x14ac:dyDescent="0.25">
      <c r="A9444">
        <v>5602</v>
      </c>
      <c r="B9444" t="s">
        <v>24589</v>
      </c>
      <c r="C9444" t="s">
        <v>24589</v>
      </c>
      <c r="D9444" s="23"/>
      <c r="E9444" t="s">
        <v>1385</v>
      </c>
      <c r="F9444" t="s">
        <v>1386</v>
      </c>
      <c r="G9444">
        <v>8660</v>
      </c>
      <c r="H9444" s="23"/>
    </row>
    <row r="9445" spans="1:8" x14ac:dyDescent="0.25">
      <c r="A9445">
        <v>10881</v>
      </c>
      <c r="B9445" t="s">
        <v>12584</v>
      </c>
      <c r="C9445" t="s">
        <v>12585</v>
      </c>
      <c r="D9445" s="23">
        <v>28651296000120</v>
      </c>
      <c r="E9445" t="s">
        <v>1397</v>
      </c>
      <c r="F9445" t="s">
        <v>1398</v>
      </c>
      <c r="G9445">
        <v>16501</v>
      </c>
      <c r="H9445" s="23" t="s">
        <v>1438</v>
      </c>
    </row>
    <row r="9446" spans="1:8" x14ac:dyDescent="0.25">
      <c r="A9446">
        <v>15757</v>
      </c>
      <c r="B9446" t="s">
        <v>24590</v>
      </c>
      <c r="C9446" t="s">
        <v>24591</v>
      </c>
      <c r="D9446" s="23"/>
      <c r="E9446" t="s">
        <v>1422</v>
      </c>
      <c r="F9446" t="s">
        <v>1386</v>
      </c>
      <c r="G9446">
        <v>7487</v>
      </c>
      <c r="H9446" s="23"/>
    </row>
    <row r="9447" spans="1:8" x14ac:dyDescent="0.25">
      <c r="A9447">
        <v>2589</v>
      </c>
      <c r="B9447" t="s">
        <v>12586</v>
      </c>
      <c r="C9447" t="s">
        <v>12587</v>
      </c>
      <c r="D9447" s="23">
        <v>3797472000105</v>
      </c>
      <c r="E9447" t="s">
        <v>2334</v>
      </c>
      <c r="F9447" t="s">
        <v>1386</v>
      </c>
      <c r="G9447">
        <v>3865</v>
      </c>
      <c r="H9447" s="23">
        <v>161513875</v>
      </c>
    </row>
    <row r="9448" spans="1:8" x14ac:dyDescent="0.25">
      <c r="A9448">
        <v>8141</v>
      </c>
      <c r="B9448" t="s">
        <v>12588</v>
      </c>
      <c r="C9448" t="s">
        <v>12588</v>
      </c>
      <c r="D9448" s="23">
        <v>22247496000135</v>
      </c>
      <c r="E9448" t="s">
        <v>1385</v>
      </c>
      <c r="F9448" t="s">
        <v>1386</v>
      </c>
      <c r="G9448">
        <v>12418</v>
      </c>
      <c r="H9448" s="23">
        <v>162502664</v>
      </c>
    </row>
    <row r="9449" spans="1:8" x14ac:dyDescent="0.25">
      <c r="A9449">
        <v>7330</v>
      </c>
      <c r="B9449" t="s">
        <v>24592</v>
      </c>
      <c r="C9449" t="s">
        <v>24592</v>
      </c>
      <c r="D9449" s="23"/>
      <c r="E9449" t="s">
        <v>1422</v>
      </c>
      <c r="F9449" t="s">
        <v>1386</v>
      </c>
      <c r="G9449">
        <v>872</v>
      </c>
      <c r="H9449" s="23"/>
    </row>
    <row r="9450" spans="1:8" x14ac:dyDescent="0.25">
      <c r="A9450">
        <v>8968</v>
      </c>
      <c r="B9450" t="s">
        <v>24593</v>
      </c>
      <c r="C9450" t="s">
        <v>24593</v>
      </c>
      <c r="D9450" s="23"/>
      <c r="E9450" t="s">
        <v>18065</v>
      </c>
      <c r="F9450" t="s">
        <v>1398</v>
      </c>
      <c r="G9450">
        <v>13506</v>
      </c>
      <c r="H9450" s="23"/>
    </row>
    <row r="9451" spans="1:8" x14ac:dyDescent="0.25">
      <c r="A9451">
        <v>13541</v>
      </c>
      <c r="B9451" t="s">
        <v>24594</v>
      </c>
      <c r="C9451" t="s">
        <v>24552</v>
      </c>
      <c r="D9451" s="23"/>
      <c r="E9451" t="s">
        <v>1422</v>
      </c>
      <c r="F9451" t="s">
        <v>1386</v>
      </c>
      <c r="G9451">
        <v>20864</v>
      </c>
      <c r="H9451" s="23"/>
    </row>
    <row r="9452" spans="1:8" x14ac:dyDescent="0.25">
      <c r="A9452">
        <v>10486</v>
      </c>
      <c r="B9452" t="s">
        <v>12589</v>
      </c>
      <c r="C9452" t="s">
        <v>12590</v>
      </c>
      <c r="D9452" s="23">
        <v>26266375000191</v>
      </c>
      <c r="E9452" t="s">
        <v>1572</v>
      </c>
      <c r="F9452" t="s">
        <v>1386</v>
      </c>
      <c r="G9452">
        <v>15824</v>
      </c>
      <c r="H9452" s="23">
        <v>162809689</v>
      </c>
    </row>
    <row r="9453" spans="1:8" x14ac:dyDescent="0.25">
      <c r="A9453">
        <v>12867</v>
      </c>
      <c r="B9453" t="s">
        <v>24595</v>
      </c>
      <c r="C9453" t="s">
        <v>24595</v>
      </c>
      <c r="D9453" s="23"/>
      <c r="E9453" t="s">
        <v>1385</v>
      </c>
      <c r="F9453" t="s">
        <v>1386</v>
      </c>
      <c r="G9453">
        <v>19899</v>
      </c>
      <c r="H9453" s="23"/>
    </row>
    <row r="9454" spans="1:8" x14ac:dyDescent="0.25">
      <c r="A9454">
        <v>10936</v>
      </c>
      <c r="B9454" t="s">
        <v>24596</v>
      </c>
      <c r="C9454" t="s">
        <v>24552</v>
      </c>
      <c r="D9454" s="23"/>
      <c r="E9454" t="s">
        <v>1530</v>
      </c>
      <c r="F9454" t="s">
        <v>1386</v>
      </c>
      <c r="G9454">
        <v>15126</v>
      </c>
      <c r="H9454" s="23"/>
    </row>
    <row r="9455" spans="1:8" x14ac:dyDescent="0.25">
      <c r="A9455">
        <v>1230</v>
      </c>
      <c r="B9455" t="s">
        <v>24597</v>
      </c>
      <c r="C9455" t="s">
        <v>24598</v>
      </c>
      <c r="D9455" s="23"/>
      <c r="E9455" t="s">
        <v>1422</v>
      </c>
      <c r="F9455" t="s">
        <v>1386</v>
      </c>
      <c r="G9455">
        <v>6033</v>
      </c>
      <c r="H9455" s="23"/>
    </row>
    <row r="9456" spans="1:8" x14ac:dyDescent="0.25">
      <c r="A9456">
        <v>1180</v>
      </c>
      <c r="B9456" t="s">
        <v>24599</v>
      </c>
      <c r="C9456" t="s">
        <v>24599</v>
      </c>
      <c r="D9456" s="23"/>
      <c r="E9456" t="s">
        <v>1385</v>
      </c>
      <c r="F9456" t="s">
        <v>1386</v>
      </c>
      <c r="G9456">
        <v>2456</v>
      </c>
      <c r="H9456" s="23"/>
    </row>
    <row r="9457" spans="1:8" x14ac:dyDescent="0.25">
      <c r="A9457">
        <v>13101</v>
      </c>
      <c r="B9457" t="s">
        <v>12591</v>
      </c>
      <c r="C9457" t="s">
        <v>12591</v>
      </c>
      <c r="D9457" s="23">
        <v>21604874000128</v>
      </c>
      <c r="E9457" t="s">
        <v>1385</v>
      </c>
      <c r="F9457" t="s">
        <v>1386</v>
      </c>
      <c r="G9457">
        <v>20264</v>
      </c>
      <c r="H9457" s="23">
        <v>162458738</v>
      </c>
    </row>
    <row r="9458" spans="1:8" x14ac:dyDescent="0.25">
      <c r="A9458">
        <v>12653</v>
      </c>
      <c r="B9458" t="s">
        <v>24600</v>
      </c>
      <c r="C9458" t="s">
        <v>24601</v>
      </c>
      <c r="D9458" s="23"/>
      <c r="E9458" t="s">
        <v>1530</v>
      </c>
      <c r="F9458" t="s">
        <v>1386</v>
      </c>
      <c r="G9458">
        <v>14967</v>
      </c>
      <c r="H9458" s="23"/>
    </row>
    <row r="9459" spans="1:8" x14ac:dyDescent="0.25">
      <c r="A9459">
        <v>10044</v>
      </c>
      <c r="B9459" t="s">
        <v>12592</v>
      </c>
      <c r="C9459" t="s">
        <v>12592</v>
      </c>
      <c r="D9459" s="23">
        <v>21939168000137</v>
      </c>
      <c r="E9459" t="s">
        <v>1510</v>
      </c>
      <c r="F9459" t="s">
        <v>1386</v>
      </c>
      <c r="G9459">
        <v>14860</v>
      </c>
      <c r="H9459" s="23">
        <v>162475837</v>
      </c>
    </row>
    <row r="9460" spans="1:8" x14ac:dyDescent="0.25">
      <c r="A9460">
        <v>5281</v>
      </c>
      <c r="B9460" t="s">
        <v>24602</v>
      </c>
      <c r="C9460" t="s">
        <v>24559</v>
      </c>
      <c r="D9460" s="23"/>
      <c r="E9460" t="s">
        <v>1422</v>
      </c>
      <c r="F9460" t="s">
        <v>1386</v>
      </c>
      <c r="G9460">
        <v>6380</v>
      </c>
      <c r="H9460" s="23"/>
    </row>
    <row r="9461" spans="1:8" x14ac:dyDescent="0.25">
      <c r="A9461">
        <v>15315</v>
      </c>
      <c r="B9461" t="s">
        <v>12593</v>
      </c>
      <c r="C9461" t="s">
        <v>12594</v>
      </c>
      <c r="D9461" s="23">
        <v>17723997000100</v>
      </c>
      <c r="E9461" t="s">
        <v>1385</v>
      </c>
      <c r="F9461" t="s">
        <v>1386</v>
      </c>
      <c r="G9461">
        <v>24457</v>
      </c>
      <c r="H9461" s="23" t="s">
        <v>1438</v>
      </c>
    </row>
    <row r="9462" spans="1:8" x14ac:dyDescent="0.25">
      <c r="A9462">
        <v>4367</v>
      </c>
      <c r="B9462" t="s">
        <v>12595</v>
      </c>
      <c r="C9462" t="s">
        <v>12596</v>
      </c>
      <c r="D9462" s="23">
        <v>4894077004109</v>
      </c>
      <c r="E9462" t="s">
        <v>1385</v>
      </c>
      <c r="F9462" t="s">
        <v>1386</v>
      </c>
      <c r="G9462">
        <v>6952</v>
      </c>
      <c r="H9462" s="23">
        <v>161911870</v>
      </c>
    </row>
    <row r="9463" spans="1:8" x14ac:dyDescent="0.25">
      <c r="A9463">
        <v>2880</v>
      </c>
      <c r="B9463" t="s">
        <v>12597</v>
      </c>
      <c r="C9463" t="s">
        <v>12598</v>
      </c>
      <c r="D9463" s="23">
        <v>4894077001185</v>
      </c>
      <c r="E9463" t="s">
        <v>1507</v>
      </c>
      <c r="F9463" t="s">
        <v>1415</v>
      </c>
      <c r="G9463">
        <v>4156</v>
      </c>
      <c r="H9463" s="23" t="s">
        <v>12599</v>
      </c>
    </row>
    <row r="9464" spans="1:8" x14ac:dyDescent="0.25">
      <c r="A9464">
        <v>13837</v>
      </c>
      <c r="B9464" t="s">
        <v>24603</v>
      </c>
      <c r="C9464" t="s">
        <v>24603</v>
      </c>
      <c r="D9464" s="23"/>
      <c r="E9464" t="s">
        <v>2549</v>
      </c>
      <c r="F9464" t="s">
        <v>1386</v>
      </c>
      <c r="G9464">
        <v>21562</v>
      </c>
      <c r="H9464" s="23"/>
    </row>
    <row r="9465" spans="1:8" x14ac:dyDescent="0.25">
      <c r="A9465">
        <v>4509</v>
      </c>
      <c r="B9465" t="s">
        <v>12600</v>
      </c>
      <c r="C9465" t="s">
        <v>12600</v>
      </c>
      <c r="D9465" s="23">
        <v>9333510000155</v>
      </c>
      <c r="E9465" t="s">
        <v>1530</v>
      </c>
      <c r="F9465" t="s">
        <v>1386</v>
      </c>
      <c r="G9465">
        <v>7101</v>
      </c>
      <c r="H9465" s="23">
        <v>161554091</v>
      </c>
    </row>
    <row r="9466" spans="1:8" x14ac:dyDescent="0.25">
      <c r="A9466">
        <v>11315</v>
      </c>
      <c r="B9466" t="s">
        <v>24604</v>
      </c>
      <c r="C9466" t="s">
        <v>24604</v>
      </c>
      <c r="D9466" s="23"/>
      <c r="E9466" t="s">
        <v>1422</v>
      </c>
      <c r="F9466" t="s">
        <v>1386</v>
      </c>
      <c r="G9466">
        <v>17176</v>
      </c>
      <c r="H9466" s="23"/>
    </row>
    <row r="9467" spans="1:8" x14ac:dyDescent="0.25">
      <c r="A9467">
        <v>7475</v>
      </c>
      <c r="B9467" t="s">
        <v>12601</v>
      </c>
      <c r="C9467" t="s">
        <v>12602</v>
      </c>
      <c r="D9467" s="23">
        <v>5659785004624</v>
      </c>
      <c r="E9467" t="s">
        <v>1385</v>
      </c>
      <c r="F9467" t="s">
        <v>1386</v>
      </c>
      <c r="G9467">
        <v>11396</v>
      </c>
      <c r="H9467" s="23" t="s">
        <v>1438</v>
      </c>
    </row>
    <row r="9468" spans="1:8" x14ac:dyDescent="0.25">
      <c r="A9468">
        <v>8541</v>
      </c>
      <c r="B9468" t="s">
        <v>12603</v>
      </c>
      <c r="C9468" t="s">
        <v>12603</v>
      </c>
      <c r="D9468" s="23">
        <v>21610221000151</v>
      </c>
      <c r="E9468" t="s">
        <v>1541</v>
      </c>
      <c r="F9468" t="s">
        <v>1386</v>
      </c>
      <c r="G9468">
        <v>13044</v>
      </c>
      <c r="H9468" s="23">
        <v>162521243</v>
      </c>
    </row>
    <row r="9469" spans="1:8" x14ac:dyDescent="0.25">
      <c r="A9469">
        <v>13988</v>
      </c>
      <c r="B9469" t="s">
        <v>12604</v>
      </c>
      <c r="C9469" t="s">
        <v>12605</v>
      </c>
      <c r="D9469" s="23">
        <v>35627732000190</v>
      </c>
      <c r="E9469" t="s">
        <v>5720</v>
      </c>
      <c r="F9469" t="s">
        <v>1415</v>
      </c>
      <c r="G9469">
        <v>21787</v>
      </c>
      <c r="H9469" s="23" t="s">
        <v>1438</v>
      </c>
    </row>
    <row r="9470" spans="1:8" x14ac:dyDescent="0.25">
      <c r="A9470">
        <v>8110</v>
      </c>
      <c r="B9470" t="s">
        <v>24605</v>
      </c>
      <c r="C9470" t="s">
        <v>24606</v>
      </c>
      <c r="D9470" s="23"/>
      <c r="E9470" t="s">
        <v>1723</v>
      </c>
      <c r="F9470" t="s">
        <v>1386</v>
      </c>
      <c r="G9470">
        <v>9243</v>
      </c>
      <c r="H9470" s="23"/>
    </row>
    <row r="9471" spans="1:8" x14ac:dyDescent="0.25">
      <c r="A9471">
        <v>2524</v>
      </c>
      <c r="B9471" t="s">
        <v>12606</v>
      </c>
      <c r="C9471" t="s">
        <v>12607</v>
      </c>
      <c r="D9471" s="23">
        <v>35504406000196</v>
      </c>
      <c r="E9471" t="s">
        <v>1541</v>
      </c>
      <c r="F9471" t="s">
        <v>1386</v>
      </c>
      <c r="G9471">
        <v>3800</v>
      </c>
      <c r="H9471" s="23">
        <v>160880122</v>
      </c>
    </row>
    <row r="9472" spans="1:8" x14ac:dyDescent="0.25">
      <c r="A9472">
        <v>7239</v>
      </c>
      <c r="B9472" t="s">
        <v>24607</v>
      </c>
      <c r="C9472" t="s">
        <v>24607</v>
      </c>
      <c r="D9472" s="23"/>
      <c r="E9472" t="s">
        <v>1422</v>
      </c>
      <c r="F9472" t="s">
        <v>1386</v>
      </c>
      <c r="G9472">
        <v>11182</v>
      </c>
      <c r="H9472" s="23"/>
    </row>
    <row r="9473" spans="1:8" x14ac:dyDescent="0.25">
      <c r="A9473">
        <v>2265</v>
      </c>
      <c r="B9473" t="s">
        <v>12608</v>
      </c>
      <c r="C9473" t="s">
        <v>12609</v>
      </c>
      <c r="D9473" s="23">
        <v>2776244000196</v>
      </c>
      <c r="E9473" t="s">
        <v>4224</v>
      </c>
      <c r="F9473" t="s">
        <v>1386</v>
      </c>
      <c r="G9473">
        <v>3541</v>
      </c>
      <c r="H9473" s="23" t="s">
        <v>12610</v>
      </c>
    </row>
    <row r="9474" spans="1:8" x14ac:dyDescent="0.25">
      <c r="A9474">
        <v>235</v>
      </c>
      <c r="B9474" t="s">
        <v>24608</v>
      </c>
      <c r="C9474" t="s">
        <v>24608</v>
      </c>
      <c r="D9474" s="23"/>
      <c r="E9474" t="s">
        <v>1533</v>
      </c>
      <c r="F9474" t="s">
        <v>1386</v>
      </c>
      <c r="G9474">
        <v>1511</v>
      </c>
      <c r="H9474" s="23"/>
    </row>
    <row r="9475" spans="1:8" x14ac:dyDescent="0.25">
      <c r="A9475">
        <v>2004</v>
      </c>
      <c r="B9475" t="s">
        <v>12611</v>
      </c>
      <c r="C9475" t="s">
        <v>12612</v>
      </c>
      <c r="D9475" s="23">
        <v>1637507000113</v>
      </c>
      <c r="E9475" t="s">
        <v>1678</v>
      </c>
      <c r="F9475" t="s">
        <v>1386</v>
      </c>
      <c r="G9475">
        <v>3280</v>
      </c>
      <c r="H9475" s="23">
        <v>161221858</v>
      </c>
    </row>
    <row r="9476" spans="1:8" x14ac:dyDescent="0.25">
      <c r="A9476">
        <v>715</v>
      </c>
      <c r="B9476" t="s">
        <v>24609</v>
      </c>
      <c r="C9476" t="s">
        <v>24609</v>
      </c>
      <c r="D9476" s="23"/>
      <c r="E9476" t="s">
        <v>11055</v>
      </c>
      <c r="F9476" t="s">
        <v>1386</v>
      </c>
      <c r="G9476">
        <v>1991</v>
      </c>
      <c r="H9476" s="23"/>
    </row>
    <row r="9477" spans="1:8" x14ac:dyDescent="0.25">
      <c r="A9477">
        <v>13143</v>
      </c>
      <c r="B9477" t="s">
        <v>12613</v>
      </c>
      <c r="C9477" t="s">
        <v>12614</v>
      </c>
      <c r="D9477" s="23">
        <v>45173780000100</v>
      </c>
      <c r="E9477" t="s">
        <v>6650</v>
      </c>
      <c r="F9477" t="s">
        <v>1386</v>
      </c>
      <c r="G9477">
        <v>20320</v>
      </c>
      <c r="H9477" s="23">
        <v>164237151</v>
      </c>
    </row>
    <row r="9478" spans="1:8" x14ac:dyDescent="0.25">
      <c r="A9478">
        <v>10560</v>
      </c>
      <c r="B9478" t="s">
        <v>12615</v>
      </c>
      <c r="C9478" t="s">
        <v>12616</v>
      </c>
      <c r="D9478" s="23">
        <v>32413410000150</v>
      </c>
      <c r="E9478" t="s">
        <v>1385</v>
      </c>
      <c r="F9478" t="s">
        <v>1386</v>
      </c>
      <c r="G9478">
        <v>15924</v>
      </c>
      <c r="H9478" s="23">
        <v>163309850</v>
      </c>
    </row>
    <row r="9479" spans="1:8" x14ac:dyDescent="0.25">
      <c r="A9479">
        <v>6260</v>
      </c>
      <c r="B9479" t="s">
        <v>12617</v>
      </c>
      <c r="C9479" t="s">
        <v>12617</v>
      </c>
      <c r="D9479" s="23">
        <v>12074005000148</v>
      </c>
      <c r="E9479" t="s">
        <v>1696</v>
      </c>
      <c r="F9479" t="s">
        <v>1386</v>
      </c>
      <c r="G9479">
        <v>9792</v>
      </c>
      <c r="H9479" s="23">
        <v>161712185</v>
      </c>
    </row>
    <row r="9480" spans="1:8" x14ac:dyDescent="0.25">
      <c r="A9480">
        <v>14410</v>
      </c>
      <c r="B9480" t="s">
        <v>12618</v>
      </c>
      <c r="C9480" t="s">
        <v>12618</v>
      </c>
      <c r="D9480" s="23">
        <v>34832118000106</v>
      </c>
      <c r="E9480" t="s">
        <v>1385</v>
      </c>
      <c r="F9480" t="s">
        <v>1386</v>
      </c>
      <c r="G9480">
        <v>22697</v>
      </c>
      <c r="H9480" s="23">
        <v>163488363</v>
      </c>
    </row>
    <row r="9481" spans="1:8" x14ac:dyDescent="0.25">
      <c r="A9481">
        <v>10213</v>
      </c>
      <c r="B9481" t="s">
        <v>12619</v>
      </c>
      <c r="C9481" t="s">
        <v>12620</v>
      </c>
      <c r="D9481" s="23">
        <v>30829810000116</v>
      </c>
      <c r="E9481" t="s">
        <v>1422</v>
      </c>
      <c r="F9481" t="s">
        <v>1386</v>
      </c>
      <c r="G9481">
        <v>15411</v>
      </c>
      <c r="H9481" s="23" t="s">
        <v>12621</v>
      </c>
    </row>
    <row r="9482" spans="1:8" x14ac:dyDescent="0.25">
      <c r="A9482">
        <v>11496</v>
      </c>
      <c r="B9482" t="s">
        <v>12622</v>
      </c>
      <c r="C9482" t="s">
        <v>12622</v>
      </c>
      <c r="D9482" s="23">
        <v>24758467000163</v>
      </c>
      <c r="E9482" t="s">
        <v>1385</v>
      </c>
      <c r="F9482" t="s">
        <v>1386</v>
      </c>
      <c r="G9482">
        <v>17438</v>
      </c>
      <c r="H9482" s="23">
        <v>162717130</v>
      </c>
    </row>
    <row r="9483" spans="1:8" x14ac:dyDescent="0.25">
      <c r="A9483">
        <v>7885</v>
      </c>
      <c r="B9483" t="s">
        <v>12623</v>
      </c>
      <c r="C9483" t="s">
        <v>12623</v>
      </c>
      <c r="D9483" s="23">
        <v>17952628000190</v>
      </c>
      <c r="E9483" t="s">
        <v>1924</v>
      </c>
      <c r="F9483" t="s">
        <v>1386</v>
      </c>
      <c r="G9483">
        <v>12197</v>
      </c>
      <c r="H9483" s="23">
        <v>162136790</v>
      </c>
    </row>
    <row r="9484" spans="1:8" x14ac:dyDescent="0.25">
      <c r="A9484">
        <v>9552</v>
      </c>
      <c r="B9484" t="s">
        <v>12624</v>
      </c>
      <c r="C9484" t="s">
        <v>12624</v>
      </c>
      <c r="D9484" s="23">
        <v>18134610000143</v>
      </c>
      <c r="E9484" t="s">
        <v>2253</v>
      </c>
      <c r="F9484" t="s">
        <v>1386</v>
      </c>
      <c r="G9484">
        <v>14250</v>
      </c>
      <c r="H9484" s="23">
        <v>162143656</v>
      </c>
    </row>
    <row r="9485" spans="1:8" x14ac:dyDescent="0.25">
      <c r="A9485">
        <v>3088</v>
      </c>
      <c r="B9485" t="s">
        <v>12625</v>
      </c>
      <c r="C9485" t="s">
        <v>12626</v>
      </c>
      <c r="D9485" s="23">
        <v>5844236000128</v>
      </c>
      <c r="E9485" t="s">
        <v>1385</v>
      </c>
      <c r="F9485" t="s">
        <v>1386</v>
      </c>
      <c r="G9485">
        <v>4364</v>
      </c>
      <c r="H9485" s="23">
        <v>161396003</v>
      </c>
    </row>
    <row r="9486" spans="1:8" x14ac:dyDescent="0.25">
      <c r="A9486">
        <v>2557</v>
      </c>
      <c r="B9486" t="s">
        <v>12627</v>
      </c>
      <c r="C9486" t="s">
        <v>12628</v>
      </c>
      <c r="D9486" s="23">
        <v>3627101000185</v>
      </c>
      <c r="E9486" t="s">
        <v>1723</v>
      </c>
      <c r="F9486" t="s">
        <v>1386</v>
      </c>
      <c r="G9486">
        <v>3833</v>
      </c>
      <c r="H9486" s="23">
        <v>161266762</v>
      </c>
    </row>
    <row r="9487" spans="1:8" x14ac:dyDescent="0.25">
      <c r="A9487">
        <v>9345</v>
      </c>
      <c r="B9487" t="s">
        <v>12629</v>
      </c>
      <c r="C9487" t="s">
        <v>12629</v>
      </c>
      <c r="D9487" s="23">
        <v>22251595000190</v>
      </c>
      <c r="E9487" t="s">
        <v>1385</v>
      </c>
      <c r="F9487" t="s">
        <v>1386</v>
      </c>
      <c r="G9487">
        <v>13833</v>
      </c>
      <c r="H9487" s="23">
        <v>162503083</v>
      </c>
    </row>
    <row r="9488" spans="1:8" x14ac:dyDescent="0.25">
      <c r="A9488">
        <v>8066</v>
      </c>
      <c r="B9488" t="s">
        <v>12630</v>
      </c>
      <c r="C9488" t="s">
        <v>12630</v>
      </c>
      <c r="D9488" s="23">
        <v>11251900000128</v>
      </c>
      <c r="E9488" t="s">
        <v>1921</v>
      </c>
      <c r="F9488" t="s">
        <v>1386</v>
      </c>
      <c r="G9488">
        <v>12361</v>
      </c>
      <c r="H9488" s="23">
        <v>161638058</v>
      </c>
    </row>
    <row r="9489" spans="1:8" x14ac:dyDescent="0.25">
      <c r="A9489">
        <v>7952</v>
      </c>
      <c r="B9489" t="s">
        <v>12631</v>
      </c>
      <c r="C9489" t="s">
        <v>12631</v>
      </c>
      <c r="D9489" s="23">
        <v>9075148000160</v>
      </c>
      <c r="E9489" t="s">
        <v>1533</v>
      </c>
      <c r="F9489" t="s">
        <v>1386</v>
      </c>
      <c r="G9489">
        <v>12256</v>
      </c>
      <c r="H9489" s="23">
        <v>161538703</v>
      </c>
    </row>
    <row r="9490" spans="1:8" x14ac:dyDescent="0.25">
      <c r="A9490">
        <v>3586</v>
      </c>
      <c r="B9490" t="s">
        <v>12632</v>
      </c>
      <c r="C9490" t="s">
        <v>12633</v>
      </c>
      <c r="D9490" s="23">
        <v>8298034000116</v>
      </c>
      <c r="E9490" t="s">
        <v>1670</v>
      </c>
      <c r="F9490" t="s">
        <v>1386</v>
      </c>
      <c r="G9490">
        <v>4862</v>
      </c>
      <c r="H9490" s="23">
        <v>161518419</v>
      </c>
    </row>
    <row r="9491" spans="1:8" x14ac:dyDescent="0.25">
      <c r="A9491">
        <v>3317</v>
      </c>
      <c r="B9491" t="s">
        <v>12634</v>
      </c>
      <c r="C9491" t="s">
        <v>12635</v>
      </c>
      <c r="D9491" s="23">
        <v>7131809000100</v>
      </c>
      <c r="E9491" t="s">
        <v>1921</v>
      </c>
      <c r="F9491" t="s">
        <v>1386</v>
      </c>
      <c r="G9491">
        <v>4593</v>
      </c>
      <c r="H9491" s="23">
        <v>161447848</v>
      </c>
    </row>
    <row r="9492" spans="1:8" x14ac:dyDescent="0.25">
      <c r="A9492">
        <v>11333</v>
      </c>
      <c r="B9492" t="s">
        <v>12636</v>
      </c>
      <c r="C9492" t="s">
        <v>12636</v>
      </c>
      <c r="D9492" s="23">
        <v>29561761000102</v>
      </c>
      <c r="E9492" t="s">
        <v>1385</v>
      </c>
      <c r="F9492" t="s">
        <v>1386</v>
      </c>
      <c r="G9492">
        <v>17203</v>
      </c>
      <c r="H9492" s="23">
        <v>163095230</v>
      </c>
    </row>
    <row r="9493" spans="1:8" x14ac:dyDescent="0.25">
      <c r="A9493">
        <v>3412</v>
      </c>
      <c r="B9493" t="s">
        <v>12637</v>
      </c>
      <c r="C9493" t="s">
        <v>12638</v>
      </c>
      <c r="D9493" s="23">
        <v>7559633000183</v>
      </c>
      <c r="E9493" t="s">
        <v>1527</v>
      </c>
      <c r="F9493" t="s">
        <v>1386</v>
      </c>
      <c r="G9493">
        <v>4688</v>
      </c>
      <c r="H9493" s="23">
        <v>161477135</v>
      </c>
    </row>
    <row r="9494" spans="1:8" x14ac:dyDescent="0.25">
      <c r="A9494">
        <v>1676</v>
      </c>
      <c r="B9494" t="s">
        <v>12639</v>
      </c>
      <c r="C9494" t="s">
        <v>12640</v>
      </c>
      <c r="D9494" s="23">
        <v>1194970000138</v>
      </c>
      <c r="E9494" t="s">
        <v>1422</v>
      </c>
      <c r="F9494" t="s">
        <v>1386</v>
      </c>
      <c r="G9494">
        <v>2952</v>
      </c>
      <c r="H9494" s="23" t="s">
        <v>12641</v>
      </c>
    </row>
    <row r="9495" spans="1:8" x14ac:dyDescent="0.25">
      <c r="A9495">
        <v>5636</v>
      </c>
      <c r="B9495" t="s">
        <v>12642</v>
      </c>
      <c r="C9495" t="s">
        <v>12642</v>
      </c>
      <c r="D9495" s="23">
        <v>17472948000142</v>
      </c>
      <c r="E9495" t="s">
        <v>1670</v>
      </c>
      <c r="F9495" t="s">
        <v>1386</v>
      </c>
      <c r="G9495">
        <v>8692</v>
      </c>
      <c r="H9495" s="23">
        <v>162091044</v>
      </c>
    </row>
    <row r="9496" spans="1:8" x14ac:dyDescent="0.25">
      <c r="A9496">
        <v>2709</v>
      </c>
      <c r="B9496" t="s">
        <v>12643</v>
      </c>
      <c r="C9496" t="s">
        <v>12644</v>
      </c>
      <c r="D9496" s="23">
        <v>41203837000115</v>
      </c>
      <c r="E9496" t="s">
        <v>1385</v>
      </c>
      <c r="F9496" t="s">
        <v>1386</v>
      </c>
      <c r="G9496">
        <v>3985</v>
      </c>
      <c r="H9496" s="23">
        <v>161062270</v>
      </c>
    </row>
    <row r="9497" spans="1:8" x14ac:dyDescent="0.25">
      <c r="A9497">
        <v>1481</v>
      </c>
      <c r="B9497" t="s">
        <v>12645</v>
      </c>
      <c r="C9497" t="s">
        <v>12644</v>
      </c>
      <c r="D9497" s="23">
        <v>10951168000136</v>
      </c>
      <c r="E9497" t="s">
        <v>1409</v>
      </c>
      <c r="F9497" t="s">
        <v>1386</v>
      </c>
      <c r="G9497">
        <v>2757</v>
      </c>
      <c r="H9497" s="23" t="s">
        <v>12646</v>
      </c>
    </row>
    <row r="9498" spans="1:8" x14ac:dyDescent="0.25">
      <c r="A9498">
        <v>4038</v>
      </c>
      <c r="B9498" t="s">
        <v>12647</v>
      </c>
      <c r="C9498" t="s">
        <v>12644</v>
      </c>
      <c r="D9498" s="23">
        <v>9386810000100</v>
      </c>
      <c r="E9498" t="s">
        <v>1816</v>
      </c>
      <c r="F9498" t="s">
        <v>1386</v>
      </c>
      <c r="G9498">
        <v>5314</v>
      </c>
      <c r="H9498" s="23">
        <v>161559220</v>
      </c>
    </row>
    <row r="9499" spans="1:8" x14ac:dyDescent="0.25">
      <c r="A9499">
        <v>2895</v>
      </c>
      <c r="B9499" t="s">
        <v>12648</v>
      </c>
      <c r="C9499" t="s">
        <v>12644</v>
      </c>
      <c r="D9499" s="23">
        <v>4956567000197</v>
      </c>
      <c r="E9499" t="s">
        <v>1385</v>
      </c>
      <c r="F9499" t="s">
        <v>1386</v>
      </c>
      <c r="G9499">
        <v>4171</v>
      </c>
      <c r="H9499" s="23">
        <v>161345352</v>
      </c>
    </row>
    <row r="9500" spans="1:8" x14ac:dyDescent="0.25">
      <c r="A9500">
        <v>15051</v>
      </c>
      <c r="B9500" t="s">
        <v>12649</v>
      </c>
      <c r="C9500" t="s">
        <v>12649</v>
      </c>
      <c r="D9500" s="23">
        <v>53517145000120</v>
      </c>
      <c r="E9500" t="s">
        <v>1732</v>
      </c>
      <c r="F9500" t="s">
        <v>1386</v>
      </c>
      <c r="G9500">
        <v>23825</v>
      </c>
      <c r="H9500" s="23">
        <v>164854932</v>
      </c>
    </row>
    <row r="9501" spans="1:8" x14ac:dyDescent="0.25">
      <c r="A9501">
        <v>8255</v>
      </c>
      <c r="B9501" t="s">
        <v>24610</v>
      </c>
      <c r="C9501" t="s">
        <v>24611</v>
      </c>
      <c r="D9501" s="23"/>
      <c r="E9501" t="s">
        <v>1723</v>
      </c>
      <c r="F9501" t="s">
        <v>1386</v>
      </c>
      <c r="G9501">
        <v>6185</v>
      </c>
      <c r="H9501" s="23"/>
    </row>
    <row r="9502" spans="1:8" x14ac:dyDescent="0.25">
      <c r="A9502">
        <v>971</v>
      </c>
      <c r="B9502" t="s">
        <v>24612</v>
      </c>
      <c r="C9502" t="s">
        <v>24612</v>
      </c>
      <c r="D9502" s="23"/>
      <c r="E9502" t="s">
        <v>1385</v>
      </c>
      <c r="F9502" t="s">
        <v>1386</v>
      </c>
      <c r="G9502">
        <v>2247</v>
      </c>
      <c r="H9502" s="23"/>
    </row>
    <row r="9503" spans="1:8" x14ac:dyDescent="0.25">
      <c r="A9503">
        <v>7599</v>
      </c>
      <c r="B9503" t="s">
        <v>12650</v>
      </c>
      <c r="C9503" t="s">
        <v>12650</v>
      </c>
      <c r="D9503" s="23">
        <v>22491800000195</v>
      </c>
      <c r="E9503" t="s">
        <v>1533</v>
      </c>
      <c r="F9503" t="s">
        <v>1386</v>
      </c>
      <c r="G9503">
        <v>11726</v>
      </c>
      <c r="H9503" s="23">
        <v>162523513</v>
      </c>
    </row>
    <row r="9504" spans="1:8" x14ac:dyDescent="0.25">
      <c r="A9504">
        <v>13142</v>
      </c>
      <c r="B9504" t="s">
        <v>12651</v>
      </c>
      <c r="C9504" t="s">
        <v>12651</v>
      </c>
      <c r="D9504" s="23">
        <v>27819342000194</v>
      </c>
      <c r="E9504" t="s">
        <v>1385</v>
      </c>
      <c r="F9504" t="s">
        <v>1386</v>
      </c>
      <c r="G9504">
        <v>20318</v>
      </c>
      <c r="H9504" s="23">
        <v>162945060</v>
      </c>
    </row>
    <row r="9505" spans="1:8" x14ac:dyDescent="0.25">
      <c r="A9505">
        <v>11563</v>
      </c>
      <c r="B9505" t="s">
        <v>24613</v>
      </c>
      <c r="C9505" t="s">
        <v>24613</v>
      </c>
      <c r="D9505" s="23"/>
      <c r="E9505" t="s">
        <v>1422</v>
      </c>
      <c r="F9505" t="s">
        <v>1386</v>
      </c>
      <c r="G9505">
        <v>17510</v>
      </c>
      <c r="H9505" s="23"/>
    </row>
    <row r="9506" spans="1:8" x14ac:dyDescent="0.25">
      <c r="A9506">
        <v>11467</v>
      </c>
      <c r="B9506" t="s">
        <v>24613</v>
      </c>
      <c r="C9506" t="s">
        <v>24613</v>
      </c>
      <c r="D9506" s="23"/>
      <c r="E9506" t="s">
        <v>1422</v>
      </c>
      <c r="F9506" t="s">
        <v>1386</v>
      </c>
      <c r="G9506">
        <v>17407</v>
      </c>
      <c r="H9506" s="23"/>
    </row>
    <row r="9507" spans="1:8" x14ac:dyDescent="0.25">
      <c r="A9507">
        <v>1121</v>
      </c>
      <c r="B9507" t="s">
        <v>24614</v>
      </c>
      <c r="C9507" t="s">
        <v>24614</v>
      </c>
      <c r="D9507" s="23"/>
      <c r="E9507" t="s">
        <v>1527</v>
      </c>
      <c r="F9507" t="s">
        <v>1386</v>
      </c>
      <c r="G9507">
        <v>2397</v>
      </c>
      <c r="H9507" s="23"/>
    </row>
    <row r="9508" spans="1:8" x14ac:dyDescent="0.25">
      <c r="A9508">
        <v>9439</v>
      </c>
      <c r="B9508" t="s">
        <v>12652</v>
      </c>
      <c r="C9508" t="s">
        <v>12652</v>
      </c>
      <c r="D9508" s="23">
        <v>35417526000156</v>
      </c>
      <c r="E9508" t="s">
        <v>2306</v>
      </c>
      <c r="F9508" t="s">
        <v>1386</v>
      </c>
      <c r="G9508">
        <v>13913</v>
      </c>
      <c r="H9508" s="23">
        <v>160853478</v>
      </c>
    </row>
    <row r="9509" spans="1:8" x14ac:dyDescent="0.25">
      <c r="A9509">
        <v>7733</v>
      </c>
      <c r="B9509" t="s">
        <v>24615</v>
      </c>
      <c r="C9509" t="s">
        <v>24615</v>
      </c>
      <c r="D9509" s="23"/>
      <c r="E9509" t="s">
        <v>2050</v>
      </c>
      <c r="F9509" t="s">
        <v>1386</v>
      </c>
      <c r="G9509">
        <v>12049</v>
      </c>
      <c r="H9509" s="23"/>
    </row>
    <row r="9510" spans="1:8" x14ac:dyDescent="0.25">
      <c r="A9510">
        <v>12741</v>
      </c>
      <c r="B9510" t="s">
        <v>12653</v>
      </c>
      <c r="C9510" t="s">
        <v>12654</v>
      </c>
      <c r="D9510" s="23">
        <v>24297061000120</v>
      </c>
      <c r="E9510" t="s">
        <v>1572</v>
      </c>
      <c r="F9510" t="s">
        <v>1386</v>
      </c>
      <c r="G9510">
        <v>19773</v>
      </c>
      <c r="H9510" s="23">
        <v>160828244</v>
      </c>
    </row>
    <row r="9511" spans="1:8" x14ac:dyDescent="0.25">
      <c r="A9511">
        <v>1277</v>
      </c>
      <c r="B9511" t="s">
        <v>12655</v>
      </c>
      <c r="C9511" t="s">
        <v>12656</v>
      </c>
      <c r="D9511" s="23">
        <v>10354036000127</v>
      </c>
      <c r="E9511" t="s">
        <v>2334</v>
      </c>
      <c r="F9511" t="s">
        <v>1386</v>
      </c>
      <c r="G9511">
        <v>2553</v>
      </c>
      <c r="H9511" s="23">
        <v>161587291</v>
      </c>
    </row>
    <row r="9512" spans="1:8" x14ac:dyDescent="0.25">
      <c r="A9512">
        <v>10526</v>
      </c>
      <c r="B9512" t="s">
        <v>12657</v>
      </c>
      <c r="C9512" t="s">
        <v>12657</v>
      </c>
      <c r="D9512" s="23">
        <v>18392796000130</v>
      </c>
      <c r="E9512" t="s">
        <v>1385</v>
      </c>
      <c r="F9512" t="s">
        <v>1386</v>
      </c>
      <c r="G9512">
        <v>15885</v>
      </c>
      <c r="H9512" s="23">
        <v>162162103</v>
      </c>
    </row>
    <row r="9513" spans="1:8" x14ac:dyDescent="0.25">
      <c r="A9513">
        <v>11841</v>
      </c>
      <c r="B9513" t="s">
        <v>24616</v>
      </c>
      <c r="C9513" t="s">
        <v>24616</v>
      </c>
      <c r="D9513" s="23"/>
      <c r="E9513" t="s">
        <v>1530</v>
      </c>
      <c r="F9513" t="s">
        <v>1386</v>
      </c>
      <c r="G9513">
        <v>18211</v>
      </c>
      <c r="H9513" s="23"/>
    </row>
    <row r="9514" spans="1:8" x14ac:dyDescent="0.25">
      <c r="A9514">
        <v>8157</v>
      </c>
      <c r="B9514" t="s">
        <v>12658</v>
      </c>
      <c r="C9514" t="s">
        <v>12658</v>
      </c>
      <c r="D9514" s="23">
        <v>19012011000110</v>
      </c>
      <c r="E9514" t="s">
        <v>1422</v>
      </c>
      <c r="F9514" t="s">
        <v>1386</v>
      </c>
      <c r="G9514">
        <v>12430</v>
      </c>
      <c r="H9514" s="23">
        <v>162295120</v>
      </c>
    </row>
    <row r="9515" spans="1:8" x14ac:dyDescent="0.25">
      <c r="A9515">
        <v>2619</v>
      </c>
      <c r="B9515" t="s">
        <v>12659</v>
      </c>
      <c r="C9515" t="s">
        <v>12660</v>
      </c>
      <c r="D9515" s="23">
        <v>3968139000111</v>
      </c>
      <c r="E9515" t="s">
        <v>1744</v>
      </c>
      <c r="F9515" t="s">
        <v>1386</v>
      </c>
      <c r="G9515">
        <v>3895</v>
      </c>
      <c r="H9515" s="23">
        <v>161291554</v>
      </c>
    </row>
    <row r="9516" spans="1:8" x14ac:dyDescent="0.25">
      <c r="A9516">
        <v>4203</v>
      </c>
      <c r="B9516" t="s">
        <v>24617</v>
      </c>
      <c r="C9516" t="s">
        <v>24618</v>
      </c>
      <c r="D9516" s="23"/>
      <c r="E9516" t="s">
        <v>1422</v>
      </c>
      <c r="F9516" t="s">
        <v>1386</v>
      </c>
      <c r="G9516">
        <v>5424</v>
      </c>
      <c r="H9516" s="23"/>
    </row>
    <row r="9517" spans="1:8" x14ac:dyDescent="0.25">
      <c r="A9517">
        <v>12219</v>
      </c>
      <c r="B9517" t="s">
        <v>12661</v>
      </c>
      <c r="C9517" t="s">
        <v>12661</v>
      </c>
      <c r="D9517" s="23">
        <v>14710738000157</v>
      </c>
      <c r="E9517" t="s">
        <v>1409</v>
      </c>
      <c r="F9517" t="s">
        <v>1386</v>
      </c>
      <c r="G9517">
        <v>18813</v>
      </c>
      <c r="H9517" s="23">
        <v>161914195</v>
      </c>
    </row>
    <row r="9518" spans="1:8" x14ac:dyDescent="0.25">
      <c r="A9518">
        <v>11597</v>
      </c>
      <c r="B9518" t="s">
        <v>12662</v>
      </c>
      <c r="C9518" t="s">
        <v>12662</v>
      </c>
      <c r="D9518" s="23">
        <v>36263173000140</v>
      </c>
      <c r="E9518" t="s">
        <v>1921</v>
      </c>
      <c r="F9518" t="s">
        <v>1386</v>
      </c>
      <c r="G9518">
        <v>17541</v>
      </c>
      <c r="H9518" s="23">
        <v>163604738</v>
      </c>
    </row>
    <row r="9519" spans="1:8" x14ac:dyDescent="0.25">
      <c r="A9519">
        <v>1520</v>
      </c>
      <c r="B9519" t="s">
        <v>12663</v>
      </c>
      <c r="C9519" t="s">
        <v>12635</v>
      </c>
      <c r="D9519" s="23">
        <v>11104533000130</v>
      </c>
      <c r="E9519" t="s">
        <v>1921</v>
      </c>
      <c r="F9519" t="s">
        <v>1386</v>
      </c>
      <c r="G9519">
        <v>2796</v>
      </c>
      <c r="H9519" s="23">
        <v>161630057</v>
      </c>
    </row>
    <row r="9520" spans="1:8" x14ac:dyDescent="0.25">
      <c r="A9520">
        <v>8034</v>
      </c>
      <c r="B9520" t="s">
        <v>24619</v>
      </c>
      <c r="C9520" t="s">
        <v>24619</v>
      </c>
      <c r="D9520" s="23"/>
      <c r="E9520" t="s">
        <v>1572</v>
      </c>
      <c r="F9520" t="s">
        <v>1386</v>
      </c>
      <c r="G9520">
        <v>12335</v>
      </c>
      <c r="H9520" s="23"/>
    </row>
    <row r="9521" spans="1:8" x14ac:dyDescent="0.25">
      <c r="A9521">
        <v>8666</v>
      </c>
      <c r="B9521" t="s">
        <v>12664</v>
      </c>
      <c r="C9521" t="s">
        <v>12664</v>
      </c>
      <c r="D9521" s="23">
        <v>5965107000198</v>
      </c>
      <c r="E9521" t="s">
        <v>1688</v>
      </c>
      <c r="F9521" t="s">
        <v>1386</v>
      </c>
      <c r="G9521">
        <v>13174</v>
      </c>
      <c r="H9521" s="23">
        <v>161408079</v>
      </c>
    </row>
    <row r="9522" spans="1:8" x14ac:dyDescent="0.25">
      <c r="A9522">
        <v>10227</v>
      </c>
      <c r="B9522" t="s">
        <v>12665</v>
      </c>
      <c r="C9522" t="s">
        <v>12666</v>
      </c>
      <c r="D9522" s="23">
        <v>1040830000105</v>
      </c>
      <c r="E9522" t="s">
        <v>1385</v>
      </c>
      <c r="F9522" t="s">
        <v>1386</v>
      </c>
      <c r="G9522">
        <v>15428</v>
      </c>
      <c r="H9522" s="23">
        <v>161359574</v>
      </c>
    </row>
    <row r="9523" spans="1:8" x14ac:dyDescent="0.25">
      <c r="A9523">
        <v>10298</v>
      </c>
      <c r="B9523" t="s">
        <v>12667</v>
      </c>
      <c r="C9523" t="s">
        <v>12665</v>
      </c>
      <c r="D9523" s="23">
        <v>1040830000296</v>
      </c>
      <c r="E9523" t="s">
        <v>1385</v>
      </c>
      <c r="F9523" t="s">
        <v>1386</v>
      </c>
      <c r="G9523">
        <v>15534</v>
      </c>
      <c r="H9523" s="23">
        <v>161359574</v>
      </c>
    </row>
    <row r="9524" spans="1:8" x14ac:dyDescent="0.25">
      <c r="A9524">
        <v>3254</v>
      </c>
      <c r="B9524" t="s">
        <v>12668</v>
      </c>
      <c r="C9524" t="s">
        <v>12669</v>
      </c>
      <c r="D9524" s="23">
        <v>6956183000108</v>
      </c>
      <c r="E9524" t="s">
        <v>1385</v>
      </c>
      <c r="F9524" t="s">
        <v>1386</v>
      </c>
      <c r="G9524">
        <v>4530</v>
      </c>
      <c r="H9524" s="23">
        <v>161430007</v>
      </c>
    </row>
    <row r="9525" spans="1:8" x14ac:dyDescent="0.25">
      <c r="A9525">
        <v>8019</v>
      </c>
      <c r="B9525" t="s">
        <v>12670</v>
      </c>
      <c r="C9525" t="s">
        <v>12670</v>
      </c>
      <c r="D9525" s="23">
        <v>21659462000195</v>
      </c>
      <c r="E9525" t="s">
        <v>1385</v>
      </c>
      <c r="F9525" t="s">
        <v>1386</v>
      </c>
      <c r="G9525">
        <v>12320</v>
      </c>
      <c r="H9525" s="23">
        <v>162453264</v>
      </c>
    </row>
    <row r="9526" spans="1:8" x14ac:dyDescent="0.25">
      <c r="A9526">
        <v>2608</v>
      </c>
      <c r="B9526" t="s">
        <v>12671</v>
      </c>
      <c r="C9526" t="s">
        <v>12672</v>
      </c>
      <c r="D9526" s="23">
        <v>3884141000102</v>
      </c>
      <c r="E9526" t="s">
        <v>4732</v>
      </c>
      <c r="F9526" t="s">
        <v>1386</v>
      </c>
      <c r="G9526">
        <v>3884</v>
      </c>
      <c r="H9526" s="23">
        <v>161317049</v>
      </c>
    </row>
    <row r="9527" spans="1:8" x14ac:dyDescent="0.25">
      <c r="A9527">
        <v>7409</v>
      </c>
      <c r="B9527" t="s">
        <v>24620</v>
      </c>
      <c r="C9527" t="s">
        <v>24620</v>
      </c>
      <c r="D9527" s="23"/>
      <c r="E9527" t="s">
        <v>5894</v>
      </c>
      <c r="F9527" t="s">
        <v>1386</v>
      </c>
      <c r="G9527">
        <v>11328</v>
      </c>
      <c r="H9527" s="23"/>
    </row>
    <row r="9528" spans="1:8" x14ac:dyDescent="0.25">
      <c r="A9528">
        <v>8143</v>
      </c>
      <c r="B9528" t="s">
        <v>12673</v>
      </c>
      <c r="C9528" t="s">
        <v>12673</v>
      </c>
      <c r="D9528" s="23">
        <v>2261818000193</v>
      </c>
      <c r="E9528" t="s">
        <v>1527</v>
      </c>
      <c r="F9528" t="s">
        <v>1386</v>
      </c>
      <c r="G9528">
        <v>12420</v>
      </c>
      <c r="H9528" s="23">
        <v>161218539</v>
      </c>
    </row>
    <row r="9529" spans="1:8" x14ac:dyDescent="0.25">
      <c r="A9529">
        <v>1869</v>
      </c>
      <c r="B9529" t="s">
        <v>12674</v>
      </c>
      <c r="C9529" t="s">
        <v>12675</v>
      </c>
      <c r="D9529" s="23">
        <v>13066396000111</v>
      </c>
      <c r="E9529" t="s">
        <v>1816</v>
      </c>
      <c r="F9529" t="s">
        <v>1386</v>
      </c>
      <c r="G9529">
        <v>3145</v>
      </c>
      <c r="H9529" s="23">
        <v>161782701</v>
      </c>
    </row>
    <row r="9530" spans="1:8" x14ac:dyDescent="0.25">
      <c r="A9530">
        <v>6169</v>
      </c>
      <c r="B9530" t="s">
        <v>12676</v>
      </c>
      <c r="C9530" t="s">
        <v>12676</v>
      </c>
      <c r="D9530" s="23">
        <v>15404470000198</v>
      </c>
      <c r="E9530" t="s">
        <v>1816</v>
      </c>
      <c r="F9530" t="s">
        <v>1386</v>
      </c>
      <c r="G9530">
        <v>9697</v>
      </c>
      <c r="H9530" s="23">
        <v>161978568</v>
      </c>
    </row>
    <row r="9531" spans="1:8" x14ac:dyDescent="0.25">
      <c r="A9531">
        <v>8612</v>
      </c>
      <c r="B9531" t="s">
        <v>12677</v>
      </c>
      <c r="C9531" t="s">
        <v>12677</v>
      </c>
      <c r="D9531" s="23">
        <v>16507057000111</v>
      </c>
      <c r="E9531" t="s">
        <v>1385</v>
      </c>
      <c r="F9531" t="s">
        <v>1386</v>
      </c>
      <c r="G9531">
        <v>13123</v>
      </c>
      <c r="H9531" s="23">
        <v>162012616</v>
      </c>
    </row>
    <row r="9532" spans="1:8" x14ac:dyDescent="0.25">
      <c r="A9532">
        <v>12835</v>
      </c>
      <c r="B9532" t="s">
        <v>24621</v>
      </c>
      <c r="C9532" t="s">
        <v>24621</v>
      </c>
      <c r="D9532" s="23"/>
      <c r="E9532" t="s">
        <v>24622</v>
      </c>
      <c r="F9532" t="s">
        <v>1427</v>
      </c>
      <c r="G9532">
        <v>19869</v>
      </c>
      <c r="H9532" s="23"/>
    </row>
    <row r="9533" spans="1:8" x14ac:dyDescent="0.25">
      <c r="A9533">
        <v>10889</v>
      </c>
      <c r="B9533" t="s">
        <v>12678</v>
      </c>
      <c r="C9533" t="s">
        <v>12678</v>
      </c>
      <c r="D9533" s="23">
        <v>33749610000141</v>
      </c>
      <c r="E9533" t="s">
        <v>2555</v>
      </c>
      <c r="F9533" t="s">
        <v>1386</v>
      </c>
      <c r="G9533">
        <v>16555</v>
      </c>
      <c r="H9533" s="23">
        <v>163411700</v>
      </c>
    </row>
    <row r="9534" spans="1:8" x14ac:dyDescent="0.25">
      <c r="A9534">
        <v>9862</v>
      </c>
      <c r="B9534" t="s">
        <v>24623</v>
      </c>
      <c r="C9534" t="s">
        <v>24623</v>
      </c>
      <c r="D9534" s="23"/>
      <c r="E9534" t="s">
        <v>1572</v>
      </c>
      <c r="F9534" t="s">
        <v>1386</v>
      </c>
      <c r="G9534">
        <v>14602</v>
      </c>
      <c r="H9534" s="23"/>
    </row>
    <row r="9535" spans="1:8" x14ac:dyDescent="0.25">
      <c r="A9535">
        <v>2352</v>
      </c>
      <c r="B9535" t="s">
        <v>12679</v>
      </c>
      <c r="C9535" t="s">
        <v>12680</v>
      </c>
      <c r="D9535" s="23">
        <v>3123335000195</v>
      </c>
      <c r="E9535" t="s">
        <v>1440</v>
      </c>
      <c r="F9535" t="s">
        <v>1386</v>
      </c>
      <c r="G9535">
        <v>3628</v>
      </c>
      <c r="H9535" s="23">
        <v>161124615</v>
      </c>
    </row>
    <row r="9536" spans="1:8" x14ac:dyDescent="0.25">
      <c r="A9536">
        <v>7593</v>
      </c>
      <c r="B9536" t="s">
        <v>12681</v>
      </c>
      <c r="C9536" t="s">
        <v>12681</v>
      </c>
      <c r="D9536" s="23">
        <v>15675958000150</v>
      </c>
      <c r="E9536" t="s">
        <v>1533</v>
      </c>
      <c r="F9536" t="s">
        <v>1386</v>
      </c>
      <c r="G9536">
        <v>11718</v>
      </c>
      <c r="H9536" s="23">
        <v>161995080</v>
      </c>
    </row>
    <row r="9537" spans="1:8" x14ac:dyDescent="0.25">
      <c r="A9537">
        <v>5049</v>
      </c>
      <c r="B9537" t="s">
        <v>12682</v>
      </c>
      <c r="C9537" t="s">
        <v>12683</v>
      </c>
      <c r="D9537" s="23">
        <v>14743557000127</v>
      </c>
      <c r="E9537" t="s">
        <v>1678</v>
      </c>
      <c r="F9537" t="s">
        <v>1386</v>
      </c>
      <c r="G9537">
        <v>8086</v>
      </c>
      <c r="H9537" s="23">
        <v>161928072</v>
      </c>
    </row>
    <row r="9538" spans="1:8" x14ac:dyDescent="0.25">
      <c r="A9538">
        <v>2275</v>
      </c>
      <c r="B9538" t="s">
        <v>12684</v>
      </c>
      <c r="C9538" t="s">
        <v>12685</v>
      </c>
      <c r="D9538" s="23">
        <v>2844923000155</v>
      </c>
      <c r="E9538" t="s">
        <v>1422</v>
      </c>
      <c r="F9538" t="s">
        <v>1386</v>
      </c>
      <c r="G9538">
        <v>3551</v>
      </c>
      <c r="H9538" s="23">
        <v>161222617</v>
      </c>
    </row>
    <row r="9539" spans="1:8" x14ac:dyDescent="0.25">
      <c r="A9539">
        <v>6005</v>
      </c>
      <c r="B9539" t="s">
        <v>12686</v>
      </c>
      <c r="C9539" t="s">
        <v>12687</v>
      </c>
      <c r="D9539" s="23">
        <v>18606565000182</v>
      </c>
      <c r="E9539" t="s">
        <v>1530</v>
      </c>
      <c r="F9539" t="s">
        <v>1386</v>
      </c>
      <c r="G9539">
        <v>9276</v>
      </c>
      <c r="H9539" s="23" t="s">
        <v>1438</v>
      </c>
    </row>
    <row r="9540" spans="1:8" x14ac:dyDescent="0.25">
      <c r="A9540">
        <v>5930</v>
      </c>
      <c r="B9540" t="s">
        <v>24624</v>
      </c>
      <c r="C9540" t="s">
        <v>24624</v>
      </c>
      <c r="D9540" s="23"/>
      <c r="E9540" t="s">
        <v>1530</v>
      </c>
      <c r="F9540" t="s">
        <v>1386</v>
      </c>
      <c r="G9540">
        <v>8928</v>
      </c>
      <c r="H9540" s="23"/>
    </row>
    <row r="9541" spans="1:8" x14ac:dyDescent="0.25">
      <c r="A9541">
        <v>1555</v>
      </c>
      <c r="B9541" t="s">
        <v>12688</v>
      </c>
      <c r="C9541" t="s">
        <v>12685</v>
      </c>
      <c r="D9541" s="23">
        <v>11282321000142</v>
      </c>
      <c r="E9541" t="s">
        <v>1816</v>
      </c>
      <c r="F9541" t="s">
        <v>1386</v>
      </c>
      <c r="G9541">
        <v>2831</v>
      </c>
      <c r="H9541" s="23">
        <v>161046134</v>
      </c>
    </row>
    <row r="9542" spans="1:8" x14ac:dyDescent="0.25">
      <c r="A9542">
        <v>3704</v>
      </c>
      <c r="B9542" t="s">
        <v>12689</v>
      </c>
      <c r="C9542" t="s">
        <v>12635</v>
      </c>
      <c r="D9542" s="23">
        <v>8734169000187</v>
      </c>
      <c r="E9542" t="s">
        <v>3109</v>
      </c>
      <c r="F9542" t="s">
        <v>1386</v>
      </c>
      <c r="G9542">
        <v>4980</v>
      </c>
      <c r="H9542" s="23">
        <v>161515088</v>
      </c>
    </row>
    <row r="9543" spans="1:8" x14ac:dyDescent="0.25">
      <c r="A9543">
        <v>4830</v>
      </c>
      <c r="B9543" t="s">
        <v>12690</v>
      </c>
      <c r="C9543" t="s">
        <v>12691</v>
      </c>
      <c r="D9543" s="23">
        <v>7454883000159</v>
      </c>
      <c r="E9543" t="s">
        <v>1385</v>
      </c>
      <c r="F9543" t="s">
        <v>1386</v>
      </c>
      <c r="G9543">
        <v>7611</v>
      </c>
      <c r="H9543" s="23" t="s">
        <v>1438</v>
      </c>
    </row>
    <row r="9544" spans="1:8" x14ac:dyDescent="0.25">
      <c r="A9544">
        <v>10850</v>
      </c>
      <c r="B9544" t="s">
        <v>12692</v>
      </c>
      <c r="C9544" t="s">
        <v>12693</v>
      </c>
      <c r="D9544" s="23">
        <v>10770204000165</v>
      </c>
      <c r="E9544" t="s">
        <v>1541</v>
      </c>
      <c r="F9544" t="s">
        <v>1386</v>
      </c>
      <c r="G9544">
        <v>16411</v>
      </c>
      <c r="H9544" s="23">
        <v>160341515</v>
      </c>
    </row>
    <row r="9545" spans="1:8" x14ac:dyDescent="0.25">
      <c r="A9545">
        <v>3502</v>
      </c>
      <c r="B9545" t="s">
        <v>12694</v>
      </c>
      <c r="C9545" t="s">
        <v>12695</v>
      </c>
      <c r="D9545" s="23">
        <v>7924477000102</v>
      </c>
      <c r="E9545" t="s">
        <v>1700</v>
      </c>
      <c r="F9545" t="s">
        <v>1386</v>
      </c>
      <c r="G9545">
        <v>4778</v>
      </c>
      <c r="H9545" s="23">
        <v>161484549</v>
      </c>
    </row>
    <row r="9546" spans="1:8" x14ac:dyDescent="0.25">
      <c r="A9546">
        <v>8474</v>
      </c>
      <c r="B9546" t="s">
        <v>12696</v>
      </c>
      <c r="C9546" t="s">
        <v>12696</v>
      </c>
      <c r="D9546" s="23">
        <v>22897200000121</v>
      </c>
      <c r="E9546" t="s">
        <v>2299</v>
      </c>
      <c r="F9546" t="s">
        <v>1386</v>
      </c>
      <c r="G9546">
        <v>12943</v>
      </c>
      <c r="H9546" s="23">
        <v>162559526</v>
      </c>
    </row>
    <row r="9547" spans="1:8" x14ac:dyDescent="0.25">
      <c r="A9547">
        <v>11152</v>
      </c>
      <c r="B9547" t="s">
        <v>12697</v>
      </c>
      <c r="C9547" t="s">
        <v>12697</v>
      </c>
      <c r="D9547" s="23">
        <v>12317689000161</v>
      </c>
      <c r="E9547" t="s">
        <v>1422</v>
      </c>
      <c r="F9547" t="s">
        <v>1386</v>
      </c>
      <c r="G9547">
        <v>16963</v>
      </c>
      <c r="H9547" s="23">
        <v>161729193</v>
      </c>
    </row>
    <row r="9548" spans="1:8" x14ac:dyDescent="0.25">
      <c r="A9548">
        <v>7853</v>
      </c>
      <c r="B9548" t="s">
        <v>24625</v>
      </c>
      <c r="C9548" t="s">
        <v>24625</v>
      </c>
      <c r="D9548" s="23"/>
      <c r="E9548" t="s">
        <v>1430</v>
      </c>
      <c r="F9548" t="s">
        <v>1415</v>
      </c>
      <c r="G9548">
        <v>12162</v>
      </c>
      <c r="H9548" s="23"/>
    </row>
    <row r="9549" spans="1:8" x14ac:dyDescent="0.25">
      <c r="A9549">
        <v>6437</v>
      </c>
      <c r="B9549" t="s">
        <v>24626</v>
      </c>
      <c r="C9549" t="s">
        <v>24626</v>
      </c>
      <c r="D9549" s="23"/>
      <c r="E9549" t="s">
        <v>1848</v>
      </c>
      <c r="F9549" t="s">
        <v>1386</v>
      </c>
      <c r="G9549">
        <v>9978</v>
      </c>
      <c r="H9549" s="23"/>
    </row>
    <row r="9550" spans="1:8" x14ac:dyDescent="0.25">
      <c r="A9550">
        <v>6514</v>
      </c>
      <c r="B9550" t="s">
        <v>24627</v>
      </c>
      <c r="C9550" t="s">
        <v>24627</v>
      </c>
      <c r="D9550" s="23"/>
      <c r="E9550" t="s">
        <v>1530</v>
      </c>
      <c r="F9550" t="s">
        <v>1386</v>
      </c>
      <c r="G9550">
        <v>10048</v>
      </c>
      <c r="H9550" s="23"/>
    </row>
    <row r="9551" spans="1:8" x14ac:dyDescent="0.25">
      <c r="A9551">
        <v>2567</v>
      </c>
      <c r="B9551" t="s">
        <v>12698</v>
      </c>
      <c r="C9551" t="s">
        <v>12699</v>
      </c>
      <c r="D9551" s="23">
        <v>3689337000146</v>
      </c>
      <c r="E9551" t="s">
        <v>1385</v>
      </c>
      <c r="F9551" t="s">
        <v>1386</v>
      </c>
      <c r="G9551">
        <v>3843</v>
      </c>
      <c r="H9551" s="23">
        <v>161391460</v>
      </c>
    </row>
    <row r="9552" spans="1:8" x14ac:dyDescent="0.25">
      <c r="A9552">
        <v>9832</v>
      </c>
      <c r="B9552" t="s">
        <v>12700</v>
      </c>
      <c r="C9552" t="s">
        <v>12700</v>
      </c>
      <c r="D9552" s="23">
        <v>23725107000100</v>
      </c>
      <c r="E9552" t="s">
        <v>1572</v>
      </c>
      <c r="F9552" t="s">
        <v>1386</v>
      </c>
      <c r="G9552">
        <v>14561</v>
      </c>
      <c r="H9552" s="23">
        <v>162649118</v>
      </c>
    </row>
    <row r="9553" spans="1:8" x14ac:dyDescent="0.25">
      <c r="A9553">
        <v>14106</v>
      </c>
      <c r="B9553" t="s">
        <v>24628</v>
      </c>
      <c r="C9553" t="s">
        <v>24628</v>
      </c>
      <c r="D9553" s="23"/>
      <c r="E9553" t="s">
        <v>1422</v>
      </c>
      <c r="F9553" t="s">
        <v>1386</v>
      </c>
      <c r="G9553">
        <v>21894</v>
      </c>
      <c r="H9553" s="23"/>
    </row>
    <row r="9554" spans="1:8" x14ac:dyDescent="0.25">
      <c r="A9554">
        <v>5795</v>
      </c>
      <c r="B9554" t="s">
        <v>24629</v>
      </c>
      <c r="C9554" t="s">
        <v>24629</v>
      </c>
      <c r="D9554" s="23"/>
      <c r="E9554" t="s">
        <v>1530</v>
      </c>
      <c r="F9554" t="s">
        <v>1386</v>
      </c>
      <c r="G9554">
        <v>8800</v>
      </c>
      <c r="H9554" s="23"/>
    </row>
    <row r="9555" spans="1:8" x14ac:dyDescent="0.25">
      <c r="A9555">
        <v>14136</v>
      </c>
      <c r="B9555" t="s">
        <v>24630</v>
      </c>
      <c r="C9555" t="s">
        <v>24631</v>
      </c>
      <c r="D9555" s="23"/>
      <c r="E9555" t="s">
        <v>1422</v>
      </c>
      <c r="F9555" t="s">
        <v>1386</v>
      </c>
      <c r="G9555">
        <v>17983</v>
      </c>
      <c r="H9555" s="23"/>
    </row>
    <row r="9556" spans="1:8" x14ac:dyDescent="0.25">
      <c r="A9556">
        <v>13612</v>
      </c>
      <c r="B9556" t="s">
        <v>12701</v>
      </c>
      <c r="C9556" t="s">
        <v>12702</v>
      </c>
      <c r="D9556" s="23">
        <v>14594622000108</v>
      </c>
      <c r="E9556" t="s">
        <v>7169</v>
      </c>
      <c r="F9556" t="s">
        <v>1398</v>
      </c>
      <c r="G9556">
        <v>21240</v>
      </c>
      <c r="H9556" s="23">
        <v>202605060</v>
      </c>
    </row>
    <row r="9557" spans="1:8" x14ac:dyDescent="0.25">
      <c r="A9557">
        <v>13138</v>
      </c>
      <c r="B9557" t="s">
        <v>12703</v>
      </c>
      <c r="C9557" t="s">
        <v>12703</v>
      </c>
      <c r="D9557" s="23">
        <v>27429404000151</v>
      </c>
      <c r="E9557" t="s">
        <v>1385</v>
      </c>
      <c r="F9557" t="s">
        <v>1386</v>
      </c>
      <c r="G9557">
        <v>20314</v>
      </c>
      <c r="H9557" s="23">
        <v>162912765</v>
      </c>
    </row>
    <row r="9558" spans="1:8" x14ac:dyDescent="0.25">
      <c r="A9558">
        <v>11631</v>
      </c>
      <c r="B9558" t="s">
        <v>12704</v>
      </c>
      <c r="C9558" t="s">
        <v>12704</v>
      </c>
      <c r="D9558" s="23">
        <v>37031130000100</v>
      </c>
      <c r="E9558" t="s">
        <v>1530</v>
      </c>
      <c r="F9558" t="s">
        <v>1386</v>
      </c>
      <c r="G9558">
        <v>17572</v>
      </c>
      <c r="H9558" s="23">
        <v>163650080</v>
      </c>
    </row>
    <row r="9559" spans="1:8" x14ac:dyDescent="0.25">
      <c r="A9559">
        <v>10234</v>
      </c>
      <c r="B9559" t="s">
        <v>12705</v>
      </c>
      <c r="C9559" t="s">
        <v>12706</v>
      </c>
      <c r="D9559" s="23">
        <v>29269086000134</v>
      </c>
      <c r="E9559" t="s">
        <v>1422</v>
      </c>
      <c r="F9559" t="s">
        <v>1386</v>
      </c>
      <c r="G9559">
        <v>15441</v>
      </c>
      <c r="H9559" s="23">
        <v>163068143</v>
      </c>
    </row>
    <row r="9560" spans="1:8" x14ac:dyDescent="0.25">
      <c r="A9560">
        <v>3474</v>
      </c>
      <c r="B9560" t="s">
        <v>12707</v>
      </c>
      <c r="C9560" t="s">
        <v>12708</v>
      </c>
      <c r="D9560" s="23">
        <v>7812069000169</v>
      </c>
      <c r="E9560" t="s">
        <v>2891</v>
      </c>
      <c r="F9560" t="s">
        <v>1386</v>
      </c>
      <c r="G9560">
        <v>4750</v>
      </c>
      <c r="H9560" s="23">
        <v>161482961</v>
      </c>
    </row>
    <row r="9561" spans="1:8" x14ac:dyDescent="0.25">
      <c r="A9561">
        <v>6463</v>
      </c>
      <c r="B9561" t="s">
        <v>24632</v>
      </c>
      <c r="C9561" t="s">
        <v>24633</v>
      </c>
      <c r="D9561" s="23"/>
      <c r="E9561" t="s">
        <v>1422</v>
      </c>
      <c r="F9561" t="s">
        <v>1386</v>
      </c>
      <c r="G9561">
        <v>10004</v>
      </c>
      <c r="H9561" s="23"/>
    </row>
    <row r="9562" spans="1:8" x14ac:dyDescent="0.25">
      <c r="A9562">
        <v>11225</v>
      </c>
      <c r="B9562" t="s">
        <v>12709</v>
      </c>
      <c r="C9562" t="s">
        <v>12709</v>
      </c>
      <c r="D9562" s="23">
        <v>31607201000185</v>
      </c>
      <c r="E9562" t="s">
        <v>1572</v>
      </c>
      <c r="F9562" t="s">
        <v>1386</v>
      </c>
      <c r="G9562">
        <v>17056</v>
      </c>
      <c r="H9562" s="23">
        <v>163248265</v>
      </c>
    </row>
    <row r="9563" spans="1:8" x14ac:dyDescent="0.25">
      <c r="A9563">
        <v>688</v>
      </c>
      <c r="B9563" t="s">
        <v>24634</v>
      </c>
      <c r="C9563" t="s">
        <v>24634</v>
      </c>
      <c r="D9563" s="23"/>
      <c r="E9563" t="s">
        <v>1422</v>
      </c>
      <c r="F9563" t="s">
        <v>1386</v>
      </c>
      <c r="G9563">
        <v>1964</v>
      </c>
      <c r="H9563" s="23"/>
    </row>
    <row r="9564" spans="1:8" x14ac:dyDescent="0.25">
      <c r="A9564">
        <v>11692</v>
      </c>
      <c r="B9564" t="s">
        <v>12710</v>
      </c>
      <c r="C9564" t="s">
        <v>12710</v>
      </c>
      <c r="D9564" s="23">
        <v>27782670000163</v>
      </c>
      <c r="E9564" t="s">
        <v>2549</v>
      </c>
      <c r="F9564" t="s">
        <v>1386</v>
      </c>
      <c r="G9564">
        <v>17623</v>
      </c>
      <c r="H9564" s="23">
        <v>162946236</v>
      </c>
    </row>
    <row r="9565" spans="1:8" x14ac:dyDescent="0.25">
      <c r="A9565">
        <v>13789</v>
      </c>
      <c r="B9565" t="s">
        <v>24635</v>
      </c>
      <c r="C9565" t="s">
        <v>24636</v>
      </c>
      <c r="D9565" s="23"/>
      <c r="E9565" t="s">
        <v>1422</v>
      </c>
      <c r="F9565" t="s">
        <v>1386</v>
      </c>
      <c r="G9565">
        <v>21490</v>
      </c>
      <c r="H9565" s="23"/>
    </row>
    <row r="9566" spans="1:8" x14ac:dyDescent="0.25">
      <c r="A9566">
        <v>4048</v>
      </c>
      <c r="B9566" t="s">
        <v>12711</v>
      </c>
      <c r="C9566" t="s">
        <v>12712</v>
      </c>
      <c r="D9566" s="23">
        <v>9405234000193</v>
      </c>
      <c r="E9566" t="s">
        <v>1422</v>
      </c>
      <c r="F9566" t="s">
        <v>1386</v>
      </c>
      <c r="G9566">
        <v>5324</v>
      </c>
      <c r="H9566" s="23">
        <v>160209137</v>
      </c>
    </row>
    <row r="9567" spans="1:8" x14ac:dyDescent="0.25">
      <c r="A9567">
        <v>5114</v>
      </c>
      <c r="B9567" t="s">
        <v>12713</v>
      </c>
      <c r="C9567" t="s">
        <v>12713</v>
      </c>
      <c r="D9567" s="23">
        <v>14250051000186</v>
      </c>
      <c r="E9567" t="s">
        <v>1385</v>
      </c>
      <c r="F9567" t="s">
        <v>1386</v>
      </c>
      <c r="G9567">
        <v>8159</v>
      </c>
      <c r="H9567" s="23">
        <v>161881521</v>
      </c>
    </row>
    <row r="9568" spans="1:8" x14ac:dyDescent="0.25">
      <c r="A9568">
        <v>8174</v>
      </c>
      <c r="B9568" t="s">
        <v>12714</v>
      </c>
      <c r="C9568" t="s">
        <v>12714</v>
      </c>
      <c r="D9568" s="23">
        <v>22937210000143</v>
      </c>
      <c r="E9568" t="s">
        <v>4224</v>
      </c>
      <c r="F9568" t="s">
        <v>1386</v>
      </c>
      <c r="G9568">
        <v>12447</v>
      </c>
      <c r="H9568" s="23">
        <v>162564651</v>
      </c>
    </row>
    <row r="9569" spans="1:8" x14ac:dyDescent="0.25">
      <c r="A9569">
        <v>9271</v>
      </c>
      <c r="B9569" t="s">
        <v>24637</v>
      </c>
      <c r="C9569" t="s">
        <v>24637</v>
      </c>
      <c r="D9569" s="23"/>
      <c r="E9569" t="s">
        <v>1541</v>
      </c>
      <c r="F9569" t="s">
        <v>1386</v>
      </c>
      <c r="G9569">
        <v>13763</v>
      </c>
      <c r="H9569" s="23"/>
    </row>
    <row r="9570" spans="1:8" x14ac:dyDescent="0.25">
      <c r="A9570">
        <v>3529</v>
      </c>
      <c r="B9570" t="s">
        <v>12715</v>
      </c>
      <c r="C9570" t="s">
        <v>12716</v>
      </c>
      <c r="D9570" s="23">
        <v>8016924000198</v>
      </c>
      <c r="E9570" t="s">
        <v>1670</v>
      </c>
      <c r="F9570" t="s">
        <v>1386</v>
      </c>
      <c r="G9570">
        <v>4805</v>
      </c>
      <c r="H9570" s="23">
        <v>161486622</v>
      </c>
    </row>
    <row r="9571" spans="1:8" x14ac:dyDescent="0.25">
      <c r="A9571">
        <v>999</v>
      </c>
      <c r="B9571" t="s">
        <v>24638</v>
      </c>
      <c r="C9571" t="s">
        <v>24639</v>
      </c>
      <c r="D9571" s="23"/>
      <c r="E9571" t="s">
        <v>1422</v>
      </c>
      <c r="F9571" t="s">
        <v>1386</v>
      </c>
      <c r="G9571">
        <v>5692</v>
      </c>
      <c r="H9571" s="23"/>
    </row>
    <row r="9572" spans="1:8" x14ac:dyDescent="0.25">
      <c r="A9572">
        <v>2091</v>
      </c>
      <c r="B9572" t="s">
        <v>12717</v>
      </c>
      <c r="C9572" t="s">
        <v>12718</v>
      </c>
      <c r="D9572" s="23">
        <v>2215026000182</v>
      </c>
      <c r="E9572" t="s">
        <v>1732</v>
      </c>
      <c r="F9572" t="s">
        <v>1386</v>
      </c>
      <c r="G9572">
        <v>3367</v>
      </c>
      <c r="H9572" s="23">
        <v>161440967</v>
      </c>
    </row>
    <row r="9573" spans="1:8" x14ac:dyDescent="0.25">
      <c r="A9573">
        <v>5980</v>
      </c>
      <c r="B9573" t="s">
        <v>12719</v>
      </c>
      <c r="C9573" t="s">
        <v>12719</v>
      </c>
      <c r="D9573" s="23">
        <v>16869694000138</v>
      </c>
      <c r="E9573" t="s">
        <v>1732</v>
      </c>
      <c r="F9573" t="s">
        <v>1386</v>
      </c>
      <c r="G9573">
        <v>9144</v>
      </c>
      <c r="H9573" s="23">
        <v>162056966</v>
      </c>
    </row>
    <row r="9574" spans="1:8" x14ac:dyDescent="0.25">
      <c r="A9574">
        <v>4475</v>
      </c>
      <c r="B9574" t="s">
        <v>12720</v>
      </c>
      <c r="C9574" t="s">
        <v>12721</v>
      </c>
      <c r="D9574" s="23">
        <v>7599193000198</v>
      </c>
      <c r="E9574" t="s">
        <v>1572</v>
      </c>
      <c r="F9574" t="s">
        <v>1386</v>
      </c>
      <c r="G9574">
        <v>7066</v>
      </c>
      <c r="H9574" s="23" t="s">
        <v>12722</v>
      </c>
    </row>
    <row r="9575" spans="1:8" x14ac:dyDescent="0.25">
      <c r="A9575">
        <v>3571</v>
      </c>
      <c r="B9575" t="s">
        <v>12723</v>
      </c>
      <c r="C9575" t="s">
        <v>12724</v>
      </c>
      <c r="D9575" s="23">
        <v>8243413000109</v>
      </c>
      <c r="E9575" t="s">
        <v>1816</v>
      </c>
      <c r="F9575" t="s">
        <v>1386</v>
      </c>
      <c r="G9575">
        <v>4847</v>
      </c>
      <c r="H9575" s="23">
        <v>161504140</v>
      </c>
    </row>
    <row r="9576" spans="1:8" x14ac:dyDescent="0.25">
      <c r="A9576">
        <v>6772</v>
      </c>
      <c r="B9576" t="s">
        <v>24640</v>
      </c>
      <c r="C9576" t="s">
        <v>24640</v>
      </c>
      <c r="D9576" s="23"/>
      <c r="E9576" t="s">
        <v>2050</v>
      </c>
      <c r="F9576" t="s">
        <v>1386</v>
      </c>
      <c r="G9576">
        <v>31</v>
      </c>
      <c r="H9576" s="23"/>
    </row>
    <row r="9577" spans="1:8" x14ac:dyDescent="0.25">
      <c r="A9577">
        <v>15339</v>
      </c>
      <c r="B9577" t="s">
        <v>12725</v>
      </c>
      <c r="C9577" t="s">
        <v>12725</v>
      </c>
      <c r="D9577" s="23">
        <v>51509336000115</v>
      </c>
      <c r="E9577" t="s">
        <v>1385</v>
      </c>
      <c r="F9577" t="s">
        <v>1386</v>
      </c>
      <c r="G9577">
        <v>24494</v>
      </c>
      <c r="H9577" s="23">
        <v>164711791</v>
      </c>
    </row>
    <row r="9578" spans="1:8" x14ac:dyDescent="0.25">
      <c r="A9578">
        <v>8224</v>
      </c>
      <c r="B9578" t="s">
        <v>12726</v>
      </c>
      <c r="C9578" t="s">
        <v>12726</v>
      </c>
      <c r="D9578" s="23">
        <v>19010414000120</v>
      </c>
      <c r="E9578" t="s">
        <v>1572</v>
      </c>
      <c r="F9578" t="s">
        <v>1386</v>
      </c>
      <c r="G9578">
        <v>12489</v>
      </c>
      <c r="H9578" s="23">
        <v>162223684</v>
      </c>
    </row>
    <row r="9579" spans="1:8" x14ac:dyDescent="0.25">
      <c r="A9579">
        <v>3372</v>
      </c>
      <c r="B9579" t="s">
        <v>12727</v>
      </c>
      <c r="C9579" t="s">
        <v>12728</v>
      </c>
      <c r="D9579" s="23">
        <v>7381202000170</v>
      </c>
      <c r="E9579" t="s">
        <v>2555</v>
      </c>
      <c r="F9579" t="s">
        <v>1386</v>
      </c>
      <c r="G9579">
        <v>4648</v>
      </c>
      <c r="H9579" s="23">
        <v>160377390</v>
      </c>
    </row>
    <row r="9580" spans="1:8" x14ac:dyDescent="0.25">
      <c r="A9580">
        <v>9403</v>
      </c>
      <c r="B9580" t="s">
        <v>12729</v>
      </c>
      <c r="C9580" t="s">
        <v>12729</v>
      </c>
      <c r="D9580" s="23">
        <v>27580340000195</v>
      </c>
      <c r="E9580" t="s">
        <v>1452</v>
      </c>
      <c r="F9580" t="s">
        <v>1386</v>
      </c>
      <c r="G9580">
        <v>13882</v>
      </c>
      <c r="H9580" s="23">
        <v>162925956</v>
      </c>
    </row>
    <row r="9581" spans="1:8" x14ac:dyDescent="0.25">
      <c r="A9581">
        <v>6576</v>
      </c>
      <c r="B9581" t="s">
        <v>12729</v>
      </c>
      <c r="C9581" t="s">
        <v>12729</v>
      </c>
      <c r="D9581" s="23">
        <v>19713721000177</v>
      </c>
      <c r="E9581" t="s">
        <v>1452</v>
      </c>
      <c r="F9581" t="s">
        <v>1386</v>
      </c>
      <c r="G9581">
        <v>10110</v>
      </c>
      <c r="H9581" s="23">
        <v>162925956</v>
      </c>
    </row>
    <row r="9582" spans="1:8" x14ac:dyDescent="0.25">
      <c r="A9582">
        <v>7200</v>
      </c>
      <c r="B9582" t="s">
        <v>12730</v>
      </c>
      <c r="C9582" t="s">
        <v>12730</v>
      </c>
      <c r="D9582" s="23">
        <v>20070569000130</v>
      </c>
      <c r="E9582" t="s">
        <v>1397</v>
      </c>
      <c r="F9582" t="s">
        <v>1398</v>
      </c>
      <c r="G9582">
        <v>11142</v>
      </c>
      <c r="H9582" s="23">
        <v>204073693</v>
      </c>
    </row>
    <row r="9583" spans="1:8" x14ac:dyDescent="0.25">
      <c r="A9583">
        <v>2576</v>
      </c>
      <c r="B9583" t="s">
        <v>12731</v>
      </c>
      <c r="C9583" t="s">
        <v>12732</v>
      </c>
      <c r="D9583" s="23">
        <v>3719141000157</v>
      </c>
      <c r="E9583" t="s">
        <v>4209</v>
      </c>
      <c r="F9583" t="s">
        <v>1386</v>
      </c>
      <c r="G9583">
        <v>3852</v>
      </c>
      <c r="H9583" s="23">
        <v>161276466</v>
      </c>
    </row>
    <row r="9584" spans="1:8" x14ac:dyDescent="0.25">
      <c r="A9584">
        <v>14467</v>
      </c>
      <c r="B9584" t="s">
        <v>12733</v>
      </c>
      <c r="C9584" t="s">
        <v>12734</v>
      </c>
      <c r="D9584" s="23">
        <v>33372694000147</v>
      </c>
      <c r="E9584" t="s">
        <v>1385</v>
      </c>
      <c r="F9584" t="s">
        <v>1386</v>
      </c>
      <c r="G9584">
        <v>22782</v>
      </c>
      <c r="H9584" s="23">
        <v>163380767</v>
      </c>
    </row>
    <row r="9585" spans="1:8" x14ac:dyDescent="0.25">
      <c r="A9585">
        <v>1863</v>
      </c>
      <c r="B9585" t="s">
        <v>12735</v>
      </c>
      <c r="C9585" t="s">
        <v>12736</v>
      </c>
      <c r="D9585" s="23">
        <v>13020708000156</v>
      </c>
      <c r="E9585" t="s">
        <v>1385</v>
      </c>
      <c r="F9585" t="s">
        <v>1386</v>
      </c>
      <c r="G9585">
        <v>3139</v>
      </c>
      <c r="H9585" s="23">
        <v>161779140</v>
      </c>
    </row>
    <row r="9586" spans="1:8" x14ac:dyDescent="0.25">
      <c r="A9586">
        <v>1435</v>
      </c>
      <c r="B9586" t="s">
        <v>12737</v>
      </c>
      <c r="C9586" t="s">
        <v>12732</v>
      </c>
      <c r="D9586" s="23">
        <v>10806117000110</v>
      </c>
      <c r="E9586" t="s">
        <v>1541</v>
      </c>
      <c r="F9586" t="s">
        <v>1386</v>
      </c>
      <c r="G9586">
        <v>2711</v>
      </c>
      <c r="H9586" s="23">
        <v>161614248</v>
      </c>
    </row>
    <row r="9587" spans="1:8" x14ac:dyDescent="0.25">
      <c r="A9587">
        <v>5117</v>
      </c>
      <c r="B9587" t="s">
        <v>12738</v>
      </c>
      <c r="C9587" t="s">
        <v>12738</v>
      </c>
      <c r="D9587" s="23">
        <v>4483189000171</v>
      </c>
      <c r="E9587" t="s">
        <v>1678</v>
      </c>
      <c r="F9587" t="s">
        <v>1386</v>
      </c>
      <c r="G9587">
        <v>8161</v>
      </c>
      <c r="H9587" s="23">
        <v>161322441</v>
      </c>
    </row>
    <row r="9588" spans="1:8" x14ac:dyDescent="0.25">
      <c r="A9588">
        <v>3794</v>
      </c>
      <c r="B9588" t="s">
        <v>12739</v>
      </c>
      <c r="C9588" t="s">
        <v>12732</v>
      </c>
      <c r="D9588" s="23">
        <v>897188000112</v>
      </c>
      <c r="E9588" t="s">
        <v>1409</v>
      </c>
      <c r="F9588" t="s">
        <v>1386</v>
      </c>
      <c r="G9588">
        <v>5070</v>
      </c>
      <c r="H9588" s="23">
        <v>161102697</v>
      </c>
    </row>
    <row r="9589" spans="1:8" x14ac:dyDescent="0.25">
      <c r="A9589">
        <v>3850</v>
      </c>
      <c r="B9589" t="s">
        <v>12740</v>
      </c>
      <c r="C9589" t="s">
        <v>12732</v>
      </c>
      <c r="D9589" s="23">
        <v>9079109000130</v>
      </c>
      <c r="E9589" t="s">
        <v>1744</v>
      </c>
      <c r="F9589" t="s">
        <v>1386</v>
      </c>
      <c r="G9589">
        <v>5126</v>
      </c>
      <c r="H9589" s="23">
        <v>161068065</v>
      </c>
    </row>
    <row r="9590" spans="1:8" x14ac:dyDescent="0.25">
      <c r="A9590">
        <v>13963</v>
      </c>
      <c r="B9590" t="s">
        <v>12741</v>
      </c>
      <c r="C9590" t="s">
        <v>12741</v>
      </c>
      <c r="D9590" s="23">
        <v>42399892000195</v>
      </c>
      <c r="E9590" t="s">
        <v>1422</v>
      </c>
      <c r="F9590" t="s">
        <v>1386</v>
      </c>
      <c r="G9590">
        <v>21752</v>
      </c>
      <c r="H9590" s="23">
        <v>164022210</v>
      </c>
    </row>
    <row r="9591" spans="1:8" x14ac:dyDescent="0.25">
      <c r="A9591">
        <v>1113</v>
      </c>
      <c r="B9591" t="s">
        <v>24641</v>
      </c>
      <c r="C9591" t="s">
        <v>24641</v>
      </c>
      <c r="D9591" s="23"/>
      <c r="E9591" t="s">
        <v>1385</v>
      </c>
      <c r="F9591" t="s">
        <v>1386</v>
      </c>
      <c r="G9591">
        <v>2389</v>
      </c>
      <c r="H9591" s="23"/>
    </row>
    <row r="9592" spans="1:8" x14ac:dyDescent="0.25">
      <c r="A9592">
        <v>1614</v>
      </c>
      <c r="B9592" t="s">
        <v>12742</v>
      </c>
      <c r="C9592" t="s">
        <v>12732</v>
      </c>
      <c r="D9592" s="23">
        <v>11527610000164</v>
      </c>
      <c r="E9592" t="s">
        <v>1385</v>
      </c>
      <c r="F9592" t="s">
        <v>1386</v>
      </c>
      <c r="G9592">
        <v>2890</v>
      </c>
      <c r="H9592" s="23">
        <v>161650120</v>
      </c>
    </row>
    <row r="9593" spans="1:8" x14ac:dyDescent="0.25">
      <c r="A9593">
        <v>9148</v>
      </c>
      <c r="B9593" t="s">
        <v>12743</v>
      </c>
      <c r="C9593" t="s">
        <v>12743</v>
      </c>
      <c r="D9593" s="23">
        <v>26671485000139</v>
      </c>
      <c r="E9593" t="s">
        <v>1527</v>
      </c>
      <c r="F9593" t="s">
        <v>1386</v>
      </c>
      <c r="G9593">
        <v>13660</v>
      </c>
      <c r="H9593" s="23">
        <v>162845537</v>
      </c>
    </row>
    <row r="9594" spans="1:8" x14ac:dyDescent="0.25">
      <c r="A9594">
        <v>748</v>
      </c>
      <c r="B9594" t="s">
        <v>24642</v>
      </c>
      <c r="C9594" t="s">
        <v>24642</v>
      </c>
      <c r="D9594" s="23"/>
      <c r="E9594" t="s">
        <v>1385</v>
      </c>
      <c r="F9594" t="s">
        <v>1386</v>
      </c>
      <c r="G9594">
        <v>2024</v>
      </c>
      <c r="H9594" s="23"/>
    </row>
    <row r="9595" spans="1:8" x14ac:dyDescent="0.25">
      <c r="A9595">
        <v>9868</v>
      </c>
      <c r="B9595" t="s">
        <v>24643</v>
      </c>
      <c r="C9595" t="s">
        <v>24643</v>
      </c>
      <c r="D9595" s="23"/>
      <c r="E9595" t="s">
        <v>1583</v>
      </c>
      <c r="F9595" t="s">
        <v>1386</v>
      </c>
      <c r="G9595">
        <v>14607</v>
      </c>
      <c r="H9595" s="23"/>
    </row>
    <row r="9596" spans="1:8" x14ac:dyDescent="0.25">
      <c r="A9596">
        <v>1950</v>
      </c>
      <c r="B9596" t="s">
        <v>12744</v>
      </c>
      <c r="C9596" t="s">
        <v>12745</v>
      </c>
      <c r="D9596" s="23">
        <v>1409840000175</v>
      </c>
      <c r="E9596" t="s">
        <v>1397</v>
      </c>
      <c r="F9596" t="s">
        <v>1398</v>
      </c>
      <c r="G9596">
        <v>3226</v>
      </c>
      <c r="H9596" s="23">
        <v>200831992</v>
      </c>
    </row>
    <row r="9597" spans="1:8" x14ac:dyDescent="0.25">
      <c r="A9597">
        <v>1398</v>
      </c>
      <c r="B9597" t="s">
        <v>12746</v>
      </c>
      <c r="C9597" t="s">
        <v>12732</v>
      </c>
      <c r="D9597" s="23">
        <v>10743052000101</v>
      </c>
      <c r="E9597" t="s">
        <v>10712</v>
      </c>
      <c r="F9597" t="s">
        <v>1386</v>
      </c>
      <c r="G9597">
        <v>2674</v>
      </c>
      <c r="H9597" s="23">
        <v>160330467</v>
      </c>
    </row>
    <row r="9598" spans="1:8" x14ac:dyDescent="0.25">
      <c r="A9598">
        <v>4071</v>
      </c>
      <c r="B9598" t="s">
        <v>12747</v>
      </c>
      <c r="C9598" t="s">
        <v>12732</v>
      </c>
      <c r="D9598" s="23">
        <v>9468308000130</v>
      </c>
      <c r="E9598" t="s">
        <v>6568</v>
      </c>
      <c r="F9598" t="s">
        <v>1386</v>
      </c>
      <c r="G9598">
        <v>5347</v>
      </c>
      <c r="H9598" s="23">
        <v>161564291</v>
      </c>
    </row>
    <row r="9599" spans="1:8" x14ac:dyDescent="0.25">
      <c r="A9599">
        <v>536</v>
      </c>
      <c r="B9599" t="s">
        <v>24644</v>
      </c>
      <c r="C9599" t="s">
        <v>24644</v>
      </c>
      <c r="D9599" s="23"/>
      <c r="E9599" t="s">
        <v>1578</v>
      </c>
      <c r="F9599" t="s">
        <v>1386</v>
      </c>
      <c r="G9599">
        <v>1812</v>
      </c>
      <c r="H9599" s="23"/>
    </row>
    <row r="9600" spans="1:8" x14ac:dyDescent="0.25">
      <c r="A9600">
        <v>1108</v>
      </c>
      <c r="B9600" t="s">
        <v>24645</v>
      </c>
      <c r="C9600" t="s">
        <v>24646</v>
      </c>
      <c r="D9600" s="23"/>
      <c r="E9600" t="s">
        <v>1422</v>
      </c>
      <c r="F9600" t="s">
        <v>1386</v>
      </c>
      <c r="G9600">
        <v>5830</v>
      </c>
      <c r="H9600" s="23"/>
    </row>
    <row r="9601" spans="1:8" x14ac:dyDescent="0.25">
      <c r="A9601">
        <v>721</v>
      </c>
      <c r="B9601" t="s">
        <v>24647</v>
      </c>
      <c r="C9601" t="s">
        <v>24647</v>
      </c>
      <c r="D9601" s="23"/>
      <c r="E9601" t="s">
        <v>1527</v>
      </c>
      <c r="F9601" t="s">
        <v>1386</v>
      </c>
      <c r="G9601">
        <v>1997</v>
      </c>
      <c r="H9601" s="23"/>
    </row>
    <row r="9602" spans="1:8" x14ac:dyDescent="0.25">
      <c r="A9602">
        <v>9526</v>
      </c>
      <c r="B9602" t="s">
        <v>12748</v>
      </c>
      <c r="C9602" t="s">
        <v>12748</v>
      </c>
      <c r="D9602" s="23">
        <v>2847967000139</v>
      </c>
      <c r="E9602" t="s">
        <v>2050</v>
      </c>
      <c r="F9602" t="s">
        <v>1386</v>
      </c>
      <c r="G9602">
        <v>14222</v>
      </c>
      <c r="H9602" s="23">
        <v>161222650</v>
      </c>
    </row>
    <row r="9603" spans="1:8" x14ac:dyDescent="0.25">
      <c r="A9603">
        <v>3452</v>
      </c>
      <c r="B9603" t="s">
        <v>12749</v>
      </c>
      <c r="C9603" t="s">
        <v>12750</v>
      </c>
      <c r="D9603" s="23">
        <v>7719878000120</v>
      </c>
      <c r="E9603" t="s">
        <v>1385</v>
      </c>
      <c r="F9603" t="s">
        <v>1386</v>
      </c>
      <c r="G9603">
        <v>4728</v>
      </c>
      <c r="H9603" s="23">
        <v>161471005</v>
      </c>
    </row>
    <row r="9604" spans="1:8" x14ac:dyDescent="0.25">
      <c r="A9604">
        <v>7912</v>
      </c>
      <c r="B9604" t="s">
        <v>24648</v>
      </c>
      <c r="C9604" t="s">
        <v>24648</v>
      </c>
      <c r="D9604" s="23"/>
      <c r="E9604" t="s">
        <v>1385</v>
      </c>
      <c r="F9604" t="s">
        <v>1386</v>
      </c>
      <c r="G9604">
        <v>12224</v>
      </c>
      <c r="H9604" s="23"/>
    </row>
    <row r="9605" spans="1:8" x14ac:dyDescent="0.25">
      <c r="A9605">
        <v>1140</v>
      </c>
      <c r="B9605" t="s">
        <v>24649</v>
      </c>
      <c r="C9605" t="s">
        <v>24649</v>
      </c>
      <c r="D9605" s="23"/>
      <c r="E9605" t="s">
        <v>1816</v>
      </c>
      <c r="F9605" t="s">
        <v>1386</v>
      </c>
      <c r="G9605">
        <v>2416</v>
      </c>
      <c r="H9605" s="23"/>
    </row>
    <row r="9606" spans="1:8" x14ac:dyDescent="0.25">
      <c r="A9606">
        <v>1524</v>
      </c>
      <c r="B9606" t="s">
        <v>12751</v>
      </c>
      <c r="C9606" t="s">
        <v>12752</v>
      </c>
      <c r="D9606" s="23">
        <v>11122195000169</v>
      </c>
      <c r="E9606" t="s">
        <v>1816</v>
      </c>
      <c r="F9606" t="s">
        <v>1386</v>
      </c>
      <c r="G9606">
        <v>2800</v>
      </c>
      <c r="H9606" s="23">
        <v>161634494</v>
      </c>
    </row>
    <row r="9607" spans="1:8" x14ac:dyDescent="0.25">
      <c r="A9607">
        <v>8673</v>
      </c>
      <c r="B9607" t="s">
        <v>12753</v>
      </c>
      <c r="C9607" t="s">
        <v>12753</v>
      </c>
      <c r="D9607" s="23">
        <v>15617816000136</v>
      </c>
      <c r="E9607" t="s">
        <v>1823</v>
      </c>
      <c r="F9607" t="s">
        <v>1386</v>
      </c>
      <c r="G9607">
        <v>13182</v>
      </c>
      <c r="H9607" s="23">
        <v>161994113</v>
      </c>
    </row>
    <row r="9608" spans="1:8" x14ac:dyDescent="0.25">
      <c r="A9608">
        <v>9801</v>
      </c>
      <c r="B9608" t="s">
        <v>12754</v>
      </c>
      <c r="C9608" t="s">
        <v>12755</v>
      </c>
      <c r="D9608" s="23">
        <v>7738928000117</v>
      </c>
      <c r="E9608" t="s">
        <v>1397</v>
      </c>
      <c r="F9608" t="s">
        <v>1398</v>
      </c>
      <c r="G9608">
        <v>14532</v>
      </c>
      <c r="H9608" s="23" t="s">
        <v>1438</v>
      </c>
    </row>
    <row r="9609" spans="1:8" x14ac:dyDescent="0.25">
      <c r="A9609">
        <v>3319</v>
      </c>
      <c r="B9609" t="s">
        <v>12756</v>
      </c>
      <c r="C9609" t="s">
        <v>12757</v>
      </c>
      <c r="D9609" s="23">
        <v>7145517000118</v>
      </c>
      <c r="E9609" t="s">
        <v>1385</v>
      </c>
      <c r="F9609" t="s">
        <v>1386</v>
      </c>
      <c r="G9609">
        <v>4595</v>
      </c>
      <c r="H9609" s="23">
        <v>161439470</v>
      </c>
    </row>
    <row r="9610" spans="1:8" x14ac:dyDescent="0.25">
      <c r="A9610">
        <v>2838</v>
      </c>
      <c r="B9610" t="s">
        <v>12758</v>
      </c>
      <c r="C9610" t="s">
        <v>12759</v>
      </c>
      <c r="D9610" s="23">
        <v>4710595000120</v>
      </c>
      <c r="E9610" t="s">
        <v>1924</v>
      </c>
      <c r="F9610" t="s">
        <v>1386</v>
      </c>
      <c r="G9610">
        <v>4114</v>
      </c>
      <c r="H9610" s="23">
        <v>161334725</v>
      </c>
    </row>
    <row r="9611" spans="1:8" x14ac:dyDescent="0.25">
      <c r="A9611">
        <v>5559</v>
      </c>
      <c r="B9611" t="s">
        <v>12760</v>
      </c>
      <c r="C9611" t="s">
        <v>12761</v>
      </c>
      <c r="D9611" s="23">
        <v>8561897000134</v>
      </c>
      <c r="E9611" t="s">
        <v>1385</v>
      </c>
      <c r="F9611" t="s">
        <v>1386</v>
      </c>
      <c r="G9611">
        <v>8620</v>
      </c>
      <c r="H9611" s="23">
        <v>161507042</v>
      </c>
    </row>
    <row r="9612" spans="1:8" x14ac:dyDescent="0.25">
      <c r="A9612">
        <v>1589</v>
      </c>
      <c r="B9612" t="s">
        <v>12762</v>
      </c>
      <c r="C9612" t="s">
        <v>12763</v>
      </c>
      <c r="D9612" s="23">
        <v>11446427000134</v>
      </c>
      <c r="E9612" t="s">
        <v>1744</v>
      </c>
      <c r="F9612" t="s">
        <v>1386</v>
      </c>
      <c r="G9612">
        <v>2865</v>
      </c>
      <c r="H9612" s="23">
        <v>161672221</v>
      </c>
    </row>
    <row r="9613" spans="1:8" x14ac:dyDescent="0.25">
      <c r="A9613">
        <v>11418</v>
      </c>
      <c r="B9613" t="s">
        <v>12764</v>
      </c>
      <c r="C9613" t="s">
        <v>11369</v>
      </c>
      <c r="D9613" s="23">
        <v>31293342000170</v>
      </c>
      <c r="E9613" t="s">
        <v>1385</v>
      </c>
      <c r="F9613" t="s">
        <v>1386</v>
      </c>
      <c r="G9613">
        <v>17345</v>
      </c>
      <c r="H9613" s="23">
        <v>163255393</v>
      </c>
    </row>
    <row r="9614" spans="1:8" x14ac:dyDescent="0.25">
      <c r="A9614">
        <v>1771</v>
      </c>
      <c r="B9614" t="s">
        <v>12765</v>
      </c>
      <c r="C9614" t="s">
        <v>12759</v>
      </c>
      <c r="D9614" s="23">
        <v>12606919000102</v>
      </c>
      <c r="E9614" t="s">
        <v>1452</v>
      </c>
      <c r="F9614" t="s">
        <v>1386</v>
      </c>
      <c r="G9614">
        <v>3047</v>
      </c>
      <c r="H9614" s="23">
        <v>160390400</v>
      </c>
    </row>
    <row r="9615" spans="1:8" x14ac:dyDescent="0.25">
      <c r="A9615">
        <v>2296</v>
      </c>
      <c r="B9615" t="s">
        <v>12766</v>
      </c>
      <c r="C9615" t="s">
        <v>12767</v>
      </c>
      <c r="D9615" s="23">
        <v>2944255000138</v>
      </c>
      <c r="E9615" t="s">
        <v>1385</v>
      </c>
      <c r="F9615" t="s">
        <v>1386</v>
      </c>
      <c r="G9615">
        <v>3572</v>
      </c>
      <c r="H9615" s="23">
        <v>161224610</v>
      </c>
    </row>
    <row r="9616" spans="1:8" x14ac:dyDescent="0.25">
      <c r="A9616">
        <v>9013</v>
      </c>
      <c r="B9616" t="s">
        <v>12768</v>
      </c>
      <c r="C9616" t="s">
        <v>12768</v>
      </c>
      <c r="D9616" s="23"/>
      <c r="E9616" t="s">
        <v>1564</v>
      </c>
      <c r="F9616" t="s">
        <v>1386</v>
      </c>
      <c r="G9616">
        <v>13545</v>
      </c>
      <c r="H9616" s="23"/>
    </row>
    <row r="9617" spans="1:8" x14ac:dyDescent="0.25">
      <c r="A9617">
        <v>8536</v>
      </c>
      <c r="B9617" t="s">
        <v>12768</v>
      </c>
      <c r="C9617" t="s">
        <v>12768</v>
      </c>
      <c r="D9617" s="23">
        <v>25320017000157</v>
      </c>
      <c r="E9617" t="s">
        <v>1564</v>
      </c>
      <c r="F9617" t="s">
        <v>1386</v>
      </c>
      <c r="G9617">
        <v>13039</v>
      </c>
      <c r="H9617" s="23" t="s">
        <v>1438</v>
      </c>
    </row>
    <row r="9618" spans="1:8" x14ac:dyDescent="0.25">
      <c r="A9618">
        <v>1216</v>
      </c>
      <c r="B9618" t="s">
        <v>24650</v>
      </c>
      <c r="C9618" t="s">
        <v>24650</v>
      </c>
      <c r="D9618" s="23"/>
      <c r="E9618" t="s">
        <v>1385</v>
      </c>
      <c r="F9618" t="s">
        <v>1386</v>
      </c>
      <c r="G9618">
        <v>2492</v>
      </c>
      <c r="H9618" s="23"/>
    </row>
    <row r="9619" spans="1:8" x14ac:dyDescent="0.25">
      <c r="A9619">
        <v>585</v>
      </c>
      <c r="B9619" t="s">
        <v>24651</v>
      </c>
      <c r="C9619" t="s">
        <v>24651</v>
      </c>
      <c r="D9619" s="23"/>
      <c r="E9619" t="s">
        <v>2050</v>
      </c>
      <c r="F9619" t="s">
        <v>1386</v>
      </c>
      <c r="G9619">
        <v>1861</v>
      </c>
      <c r="H9619" s="23"/>
    </row>
    <row r="9620" spans="1:8" x14ac:dyDescent="0.25">
      <c r="A9620">
        <v>1787</v>
      </c>
      <c r="B9620" t="s">
        <v>12769</v>
      </c>
      <c r="C9620" t="s">
        <v>12770</v>
      </c>
      <c r="D9620" s="23">
        <v>12678364000104</v>
      </c>
      <c r="E9620" t="s">
        <v>1422</v>
      </c>
      <c r="F9620" t="s">
        <v>1386</v>
      </c>
      <c r="G9620">
        <v>3063</v>
      </c>
      <c r="H9620" s="23" t="s">
        <v>2239</v>
      </c>
    </row>
    <row r="9621" spans="1:8" x14ac:dyDescent="0.25">
      <c r="A9621">
        <v>11951</v>
      </c>
      <c r="B9621" t="s">
        <v>12771</v>
      </c>
      <c r="C9621" t="s">
        <v>12771</v>
      </c>
      <c r="D9621" s="23">
        <v>38405962000101</v>
      </c>
      <c r="E9621" t="s">
        <v>1678</v>
      </c>
      <c r="F9621" t="s">
        <v>1386</v>
      </c>
      <c r="G9621">
        <v>18357</v>
      </c>
      <c r="H9621" s="23">
        <v>163756406</v>
      </c>
    </row>
    <row r="9622" spans="1:8" x14ac:dyDescent="0.25">
      <c r="A9622">
        <v>9798</v>
      </c>
      <c r="B9622" t="s">
        <v>12772</v>
      </c>
      <c r="C9622" t="s">
        <v>12772</v>
      </c>
      <c r="D9622" s="23">
        <v>26669411000168</v>
      </c>
      <c r="E9622" t="s">
        <v>1409</v>
      </c>
      <c r="F9622" t="s">
        <v>1386</v>
      </c>
      <c r="G9622">
        <v>14529</v>
      </c>
      <c r="H9622" s="23">
        <v>162864698</v>
      </c>
    </row>
    <row r="9623" spans="1:8" x14ac:dyDescent="0.25">
      <c r="A9623">
        <v>12035</v>
      </c>
      <c r="B9623" t="s">
        <v>24652</v>
      </c>
      <c r="C9623" t="s">
        <v>24652</v>
      </c>
      <c r="D9623" s="23"/>
      <c r="E9623" t="s">
        <v>1422</v>
      </c>
      <c r="F9623" t="s">
        <v>1386</v>
      </c>
      <c r="G9623">
        <v>18564</v>
      </c>
      <c r="H9623" s="23"/>
    </row>
    <row r="9624" spans="1:8" x14ac:dyDescent="0.25">
      <c r="A9624">
        <v>1659</v>
      </c>
      <c r="B9624" t="s">
        <v>12773</v>
      </c>
      <c r="C9624" t="s">
        <v>12774</v>
      </c>
      <c r="D9624" s="23">
        <v>11859674000162</v>
      </c>
      <c r="E9624" t="s">
        <v>1385</v>
      </c>
      <c r="F9624" t="s">
        <v>1386</v>
      </c>
      <c r="G9624">
        <v>2935</v>
      </c>
      <c r="H9624" s="23" t="s">
        <v>12775</v>
      </c>
    </row>
    <row r="9625" spans="1:8" x14ac:dyDescent="0.25">
      <c r="A9625">
        <v>12191</v>
      </c>
      <c r="B9625" t="s">
        <v>12776</v>
      </c>
      <c r="C9625" t="s">
        <v>12776</v>
      </c>
      <c r="D9625" s="23">
        <v>28837520000172</v>
      </c>
      <c r="E9625" t="s">
        <v>1385</v>
      </c>
      <c r="F9625" t="s">
        <v>1386</v>
      </c>
      <c r="G9625">
        <v>18781</v>
      </c>
      <c r="H9625" s="23">
        <v>163029270</v>
      </c>
    </row>
    <row r="9626" spans="1:8" x14ac:dyDescent="0.25">
      <c r="A9626">
        <v>944</v>
      </c>
      <c r="B9626" t="s">
        <v>24653</v>
      </c>
      <c r="C9626" t="s">
        <v>24653</v>
      </c>
      <c r="D9626" s="23"/>
      <c r="E9626" t="s">
        <v>1385</v>
      </c>
      <c r="F9626" t="s">
        <v>1386</v>
      </c>
      <c r="G9626">
        <v>2220</v>
      </c>
      <c r="H9626" s="23"/>
    </row>
    <row r="9627" spans="1:8" x14ac:dyDescent="0.25">
      <c r="A9627">
        <v>2259</v>
      </c>
      <c r="B9627" t="s">
        <v>12777</v>
      </c>
      <c r="C9627" t="s">
        <v>12759</v>
      </c>
      <c r="D9627" s="23">
        <v>2727707000120</v>
      </c>
      <c r="E9627" t="s">
        <v>1385</v>
      </c>
      <c r="F9627" t="s">
        <v>1386</v>
      </c>
      <c r="G9627">
        <v>3535</v>
      </c>
      <c r="H9627" s="23" t="s">
        <v>12778</v>
      </c>
    </row>
    <row r="9628" spans="1:8" x14ac:dyDescent="0.25">
      <c r="A9628">
        <v>7542</v>
      </c>
      <c r="B9628" t="s">
        <v>12779</v>
      </c>
      <c r="C9628" t="s">
        <v>12779</v>
      </c>
      <c r="D9628" s="23">
        <v>22478173000152</v>
      </c>
      <c r="E9628" t="s">
        <v>1422</v>
      </c>
      <c r="F9628" t="s">
        <v>1386</v>
      </c>
      <c r="G9628">
        <v>11480</v>
      </c>
      <c r="H9628" s="23" t="s">
        <v>1438</v>
      </c>
    </row>
    <row r="9629" spans="1:8" x14ac:dyDescent="0.25">
      <c r="A9629">
        <v>13421</v>
      </c>
      <c r="B9629" t="s">
        <v>12780</v>
      </c>
      <c r="C9629" t="s">
        <v>12779</v>
      </c>
      <c r="D9629" s="23">
        <v>46880216000190</v>
      </c>
      <c r="E9629" t="s">
        <v>1422</v>
      </c>
      <c r="F9629" t="s">
        <v>1386</v>
      </c>
      <c r="G9629">
        <v>20993</v>
      </c>
      <c r="H9629" s="23" t="s">
        <v>1438</v>
      </c>
    </row>
    <row r="9630" spans="1:8" x14ac:dyDescent="0.25">
      <c r="A9630">
        <v>13619</v>
      </c>
      <c r="B9630" t="s">
        <v>12781</v>
      </c>
      <c r="C9630" t="s">
        <v>12781</v>
      </c>
      <c r="D9630" s="23">
        <v>31687160000184</v>
      </c>
      <c r="E9630" t="s">
        <v>1422</v>
      </c>
      <c r="F9630" t="s">
        <v>1386</v>
      </c>
      <c r="G9630">
        <v>21248</v>
      </c>
      <c r="H9630" s="23">
        <v>163254125</v>
      </c>
    </row>
    <row r="9631" spans="1:8" x14ac:dyDescent="0.25">
      <c r="A9631">
        <v>4103</v>
      </c>
      <c r="B9631" t="s">
        <v>12782</v>
      </c>
      <c r="C9631" t="s">
        <v>12759</v>
      </c>
      <c r="D9631" s="23">
        <v>9602657000101</v>
      </c>
      <c r="E9631" t="s">
        <v>1564</v>
      </c>
      <c r="F9631" t="s">
        <v>1386</v>
      </c>
      <c r="G9631">
        <v>5379</v>
      </c>
      <c r="H9631" s="23">
        <v>160313830</v>
      </c>
    </row>
    <row r="9632" spans="1:8" x14ac:dyDescent="0.25">
      <c r="A9632">
        <v>2079</v>
      </c>
      <c r="B9632" t="s">
        <v>12783</v>
      </c>
      <c r="C9632" t="s">
        <v>12759</v>
      </c>
      <c r="D9632" s="23">
        <v>2146416000148</v>
      </c>
      <c r="E9632" t="s">
        <v>1385</v>
      </c>
      <c r="F9632" t="s">
        <v>1386</v>
      </c>
      <c r="G9632">
        <v>3355</v>
      </c>
      <c r="H9632" s="23">
        <v>161182933</v>
      </c>
    </row>
    <row r="9633" spans="1:8" x14ac:dyDescent="0.25">
      <c r="A9633">
        <v>4063</v>
      </c>
      <c r="B9633" t="s">
        <v>12784</v>
      </c>
      <c r="C9633" t="s">
        <v>12759</v>
      </c>
      <c r="D9633" s="23">
        <v>9443498000131</v>
      </c>
      <c r="E9633" t="s">
        <v>4677</v>
      </c>
      <c r="F9633" t="s">
        <v>1386</v>
      </c>
      <c r="G9633">
        <v>5339</v>
      </c>
      <c r="H9633" s="23">
        <v>161560296</v>
      </c>
    </row>
    <row r="9634" spans="1:8" x14ac:dyDescent="0.25">
      <c r="A9634">
        <v>15466</v>
      </c>
      <c r="B9634" t="s">
        <v>24654</v>
      </c>
      <c r="C9634" t="s">
        <v>24654</v>
      </c>
      <c r="D9634" s="23"/>
      <c r="E9634" t="s">
        <v>1572</v>
      </c>
      <c r="F9634" t="s">
        <v>1386</v>
      </c>
      <c r="G9634">
        <v>24657</v>
      </c>
      <c r="H9634" s="23"/>
    </row>
    <row r="9635" spans="1:8" x14ac:dyDescent="0.25">
      <c r="A9635">
        <v>2539</v>
      </c>
      <c r="B9635" t="s">
        <v>12785</v>
      </c>
      <c r="C9635" t="s">
        <v>12786</v>
      </c>
      <c r="D9635" s="23">
        <v>3563131000175</v>
      </c>
      <c r="E9635" t="s">
        <v>1422</v>
      </c>
      <c r="F9635" t="s">
        <v>1386</v>
      </c>
      <c r="G9635">
        <v>3815</v>
      </c>
      <c r="H9635" s="23" t="s">
        <v>12787</v>
      </c>
    </row>
    <row r="9636" spans="1:8" x14ac:dyDescent="0.25">
      <c r="A9636">
        <v>8392</v>
      </c>
      <c r="B9636" t="s">
        <v>24655</v>
      </c>
      <c r="C9636" t="s">
        <v>24655</v>
      </c>
      <c r="D9636" s="23"/>
      <c r="E9636" t="s">
        <v>1422</v>
      </c>
      <c r="F9636" t="s">
        <v>1386</v>
      </c>
      <c r="G9636">
        <v>12657</v>
      </c>
      <c r="H9636" s="23"/>
    </row>
    <row r="9637" spans="1:8" x14ac:dyDescent="0.25">
      <c r="A9637">
        <v>1716</v>
      </c>
      <c r="B9637" t="s">
        <v>12788</v>
      </c>
      <c r="C9637" t="s">
        <v>12789</v>
      </c>
      <c r="D9637" s="23">
        <v>12115295000120</v>
      </c>
      <c r="E9637" t="s">
        <v>1430</v>
      </c>
      <c r="F9637" t="s">
        <v>1415</v>
      </c>
      <c r="G9637">
        <v>2992</v>
      </c>
      <c r="H9637" s="23" t="s">
        <v>12790</v>
      </c>
    </row>
    <row r="9638" spans="1:8" x14ac:dyDescent="0.25">
      <c r="A9638">
        <v>13934</v>
      </c>
      <c r="B9638" t="s">
        <v>24656</v>
      </c>
      <c r="C9638" t="s">
        <v>24656</v>
      </c>
      <c r="D9638" s="23"/>
      <c r="E9638" t="s">
        <v>1397</v>
      </c>
      <c r="F9638" t="s">
        <v>1398</v>
      </c>
      <c r="G9638">
        <v>21716</v>
      </c>
      <c r="H9638" s="23"/>
    </row>
    <row r="9639" spans="1:8" x14ac:dyDescent="0.25">
      <c r="A9639">
        <v>2726</v>
      </c>
      <c r="B9639" t="s">
        <v>12791</v>
      </c>
      <c r="C9639" t="s">
        <v>12792</v>
      </c>
      <c r="D9639" s="23">
        <v>41225590000138</v>
      </c>
      <c r="E9639" t="s">
        <v>1744</v>
      </c>
      <c r="F9639" t="s">
        <v>1386</v>
      </c>
      <c r="G9639">
        <v>4002</v>
      </c>
      <c r="H9639" s="23">
        <v>160428459</v>
      </c>
    </row>
    <row r="9640" spans="1:8" x14ac:dyDescent="0.25">
      <c r="A9640">
        <v>2090</v>
      </c>
      <c r="B9640" t="s">
        <v>12793</v>
      </c>
      <c r="C9640" t="s">
        <v>12792</v>
      </c>
      <c r="D9640" s="23">
        <v>2207858000157</v>
      </c>
      <c r="E9640" t="s">
        <v>1848</v>
      </c>
      <c r="F9640" t="s">
        <v>1386</v>
      </c>
      <c r="G9640">
        <v>3366</v>
      </c>
      <c r="H9640" s="23">
        <v>161185720</v>
      </c>
    </row>
    <row r="9641" spans="1:8" x14ac:dyDescent="0.25">
      <c r="A9641">
        <v>2612</v>
      </c>
      <c r="B9641" t="s">
        <v>12794</v>
      </c>
      <c r="C9641" t="s">
        <v>12795</v>
      </c>
      <c r="D9641" s="23">
        <v>3908469000111</v>
      </c>
      <c r="E9641" t="s">
        <v>1422</v>
      </c>
      <c r="F9641" t="s">
        <v>1386</v>
      </c>
      <c r="G9641">
        <v>3888</v>
      </c>
      <c r="H9641" s="23" t="s">
        <v>2239</v>
      </c>
    </row>
    <row r="9642" spans="1:8" x14ac:dyDescent="0.25">
      <c r="A9642">
        <v>182</v>
      </c>
      <c r="B9642" t="s">
        <v>24657</v>
      </c>
      <c r="C9642" t="s">
        <v>24657</v>
      </c>
      <c r="D9642" s="23"/>
      <c r="E9642" t="s">
        <v>1422</v>
      </c>
      <c r="F9642" t="s">
        <v>1386</v>
      </c>
      <c r="G9642">
        <v>1458</v>
      </c>
      <c r="H9642" s="23"/>
    </row>
    <row r="9643" spans="1:8" x14ac:dyDescent="0.25">
      <c r="A9643">
        <v>6022</v>
      </c>
      <c r="B9643" t="s">
        <v>12796</v>
      </c>
      <c r="C9643" t="s">
        <v>12796</v>
      </c>
      <c r="D9643" s="23">
        <v>17471463000134</v>
      </c>
      <c r="E9643" t="s">
        <v>1732</v>
      </c>
      <c r="F9643" t="s">
        <v>1386</v>
      </c>
      <c r="G9643">
        <v>9343</v>
      </c>
      <c r="H9643" s="23">
        <v>162089864</v>
      </c>
    </row>
    <row r="9644" spans="1:8" x14ac:dyDescent="0.25">
      <c r="A9644">
        <v>758</v>
      </c>
      <c r="B9644" t="s">
        <v>24658</v>
      </c>
      <c r="C9644" t="s">
        <v>24658</v>
      </c>
      <c r="D9644" s="23"/>
      <c r="E9644" t="s">
        <v>1385</v>
      </c>
      <c r="F9644" t="s">
        <v>1386</v>
      </c>
      <c r="G9644">
        <v>2034</v>
      </c>
      <c r="H9644" s="23"/>
    </row>
    <row r="9645" spans="1:8" x14ac:dyDescent="0.25">
      <c r="A9645">
        <v>12470</v>
      </c>
      <c r="B9645" t="s">
        <v>12797</v>
      </c>
      <c r="C9645" t="s">
        <v>12798</v>
      </c>
      <c r="D9645" s="23">
        <v>10904371000151</v>
      </c>
      <c r="E9645" t="s">
        <v>1583</v>
      </c>
      <c r="F9645" t="s">
        <v>1386</v>
      </c>
      <c r="G9645">
        <v>19218</v>
      </c>
      <c r="H9645" s="23">
        <v>161624197</v>
      </c>
    </row>
    <row r="9646" spans="1:8" x14ac:dyDescent="0.25">
      <c r="A9646">
        <v>8572</v>
      </c>
      <c r="B9646" t="s">
        <v>24659</v>
      </c>
      <c r="C9646" t="s">
        <v>24631</v>
      </c>
      <c r="D9646" s="23"/>
      <c r="E9646" t="s">
        <v>1422</v>
      </c>
      <c r="F9646" t="s">
        <v>1386</v>
      </c>
      <c r="G9646">
        <v>6186</v>
      </c>
      <c r="H9646" s="23"/>
    </row>
    <row r="9647" spans="1:8" x14ac:dyDescent="0.25">
      <c r="A9647">
        <v>10494</v>
      </c>
      <c r="B9647" t="s">
        <v>24660</v>
      </c>
      <c r="C9647" t="s">
        <v>24661</v>
      </c>
      <c r="D9647" s="23"/>
      <c r="E9647" t="s">
        <v>1422</v>
      </c>
      <c r="F9647" t="s">
        <v>1386</v>
      </c>
      <c r="G9647">
        <v>15842</v>
      </c>
      <c r="H9647" s="23"/>
    </row>
    <row r="9648" spans="1:8" x14ac:dyDescent="0.25">
      <c r="A9648">
        <v>3631</v>
      </c>
      <c r="B9648" t="s">
        <v>12799</v>
      </c>
      <c r="C9648" t="s">
        <v>12800</v>
      </c>
      <c r="D9648" s="23">
        <v>8426993000170</v>
      </c>
      <c r="E9648" t="s">
        <v>1385</v>
      </c>
      <c r="F9648" t="s">
        <v>1386</v>
      </c>
      <c r="G9648">
        <v>4907</v>
      </c>
      <c r="H9648" s="23" t="s">
        <v>12801</v>
      </c>
    </row>
    <row r="9649" spans="1:8" x14ac:dyDescent="0.25">
      <c r="A9649">
        <v>11734</v>
      </c>
      <c r="B9649" t="s">
        <v>24662</v>
      </c>
      <c r="C9649" t="s">
        <v>24662</v>
      </c>
      <c r="D9649" s="23"/>
      <c r="E9649" t="s">
        <v>1422</v>
      </c>
      <c r="F9649" t="s">
        <v>1386</v>
      </c>
      <c r="G9649">
        <v>17765</v>
      </c>
      <c r="H9649" s="23"/>
    </row>
    <row r="9650" spans="1:8" x14ac:dyDescent="0.25">
      <c r="A9650">
        <v>11577</v>
      </c>
      <c r="B9650" t="s">
        <v>12802</v>
      </c>
      <c r="C9650" t="s">
        <v>12802</v>
      </c>
      <c r="D9650" s="23">
        <v>24367247000109</v>
      </c>
      <c r="E9650" t="s">
        <v>1422</v>
      </c>
      <c r="F9650" t="s">
        <v>1386</v>
      </c>
      <c r="G9650">
        <v>17522</v>
      </c>
      <c r="H9650" s="23">
        <v>162682182</v>
      </c>
    </row>
    <row r="9651" spans="1:8" x14ac:dyDescent="0.25">
      <c r="A9651">
        <v>10942</v>
      </c>
      <c r="B9651" t="s">
        <v>12803</v>
      </c>
      <c r="C9651" t="s">
        <v>12798</v>
      </c>
      <c r="D9651" s="23">
        <v>12408343000179</v>
      </c>
      <c r="E9651" t="s">
        <v>4200</v>
      </c>
      <c r="F9651" t="s">
        <v>1415</v>
      </c>
      <c r="G9651">
        <v>16680</v>
      </c>
      <c r="H9651" s="23" t="s">
        <v>1438</v>
      </c>
    </row>
    <row r="9652" spans="1:8" x14ac:dyDescent="0.25">
      <c r="A9652">
        <v>11216</v>
      </c>
      <c r="B9652" t="s">
        <v>12804</v>
      </c>
      <c r="C9652" t="s">
        <v>12804</v>
      </c>
      <c r="D9652" s="23">
        <v>14612788000100</v>
      </c>
      <c r="E9652" t="s">
        <v>1385</v>
      </c>
      <c r="F9652" t="s">
        <v>1386</v>
      </c>
      <c r="G9652">
        <v>17044</v>
      </c>
      <c r="H9652" s="23">
        <v>161907350</v>
      </c>
    </row>
    <row r="9653" spans="1:8" x14ac:dyDescent="0.25">
      <c r="A9653">
        <v>1967</v>
      </c>
      <c r="B9653" t="s">
        <v>12805</v>
      </c>
      <c r="C9653" t="s">
        <v>12806</v>
      </c>
      <c r="D9653" s="23">
        <v>144943000198</v>
      </c>
      <c r="E9653" t="s">
        <v>1527</v>
      </c>
      <c r="F9653" t="s">
        <v>1386</v>
      </c>
      <c r="G9653">
        <v>3243</v>
      </c>
      <c r="H9653" s="23">
        <v>161045529</v>
      </c>
    </row>
    <row r="9654" spans="1:8" x14ac:dyDescent="0.25">
      <c r="A9654">
        <v>9288</v>
      </c>
      <c r="B9654" t="s">
        <v>12807</v>
      </c>
      <c r="C9654" t="s">
        <v>12808</v>
      </c>
      <c r="D9654" s="23">
        <v>9088907000129</v>
      </c>
      <c r="E9654" t="s">
        <v>1422</v>
      </c>
      <c r="F9654" t="s">
        <v>1386</v>
      </c>
      <c r="G9654">
        <v>13782</v>
      </c>
      <c r="H9654" s="23">
        <v>160686814</v>
      </c>
    </row>
    <row r="9655" spans="1:8" x14ac:dyDescent="0.25">
      <c r="A9655">
        <v>2711</v>
      </c>
      <c r="B9655" t="s">
        <v>12809</v>
      </c>
      <c r="C9655" t="s">
        <v>12810</v>
      </c>
      <c r="D9655" s="23">
        <v>41206459000123</v>
      </c>
      <c r="E9655" t="s">
        <v>1385</v>
      </c>
      <c r="F9655" t="s">
        <v>1386</v>
      </c>
      <c r="G9655">
        <v>3987</v>
      </c>
      <c r="H9655" s="23">
        <v>160999707</v>
      </c>
    </row>
    <row r="9656" spans="1:8" x14ac:dyDescent="0.25">
      <c r="A9656">
        <v>2949</v>
      </c>
      <c r="B9656" t="s">
        <v>12811</v>
      </c>
      <c r="C9656" t="s">
        <v>12812</v>
      </c>
      <c r="D9656" s="23">
        <v>5195138000107</v>
      </c>
      <c r="E9656" t="s">
        <v>1409</v>
      </c>
      <c r="F9656" t="s">
        <v>1386</v>
      </c>
      <c r="G9656">
        <v>4225</v>
      </c>
      <c r="H9656" s="23">
        <v>161366988</v>
      </c>
    </row>
    <row r="9657" spans="1:8" x14ac:dyDescent="0.25">
      <c r="A9657">
        <v>3994</v>
      </c>
      <c r="B9657" t="s">
        <v>12813</v>
      </c>
      <c r="C9657" t="s">
        <v>12812</v>
      </c>
      <c r="D9657" s="23">
        <v>9317447000163</v>
      </c>
      <c r="E9657" t="s">
        <v>1385</v>
      </c>
      <c r="F9657" t="s">
        <v>1386</v>
      </c>
      <c r="G9657">
        <v>5270</v>
      </c>
      <c r="H9657" s="23">
        <v>160793394</v>
      </c>
    </row>
    <row r="9658" spans="1:8" x14ac:dyDescent="0.25">
      <c r="A9658">
        <v>13315</v>
      </c>
      <c r="B9658" t="s">
        <v>12814</v>
      </c>
      <c r="C9658" t="s">
        <v>12814</v>
      </c>
      <c r="D9658" s="23">
        <v>35955106000123</v>
      </c>
      <c r="E9658" t="s">
        <v>1385</v>
      </c>
      <c r="F9658" t="s">
        <v>1386</v>
      </c>
      <c r="G9658">
        <v>20710</v>
      </c>
      <c r="H9658" s="23">
        <v>163573379</v>
      </c>
    </row>
    <row r="9659" spans="1:8" x14ac:dyDescent="0.25">
      <c r="A9659">
        <v>10680</v>
      </c>
      <c r="B9659" t="s">
        <v>12815</v>
      </c>
      <c r="C9659" t="s">
        <v>12816</v>
      </c>
      <c r="D9659" s="23">
        <v>29435570000196</v>
      </c>
      <c r="E9659" t="s">
        <v>1430</v>
      </c>
      <c r="F9659" t="s">
        <v>1415</v>
      </c>
      <c r="G9659">
        <v>16092</v>
      </c>
      <c r="H9659" s="23">
        <v>75277484</v>
      </c>
    </row>
    <row r="9660" spans="1:8" x14ac:dyDescent="0.25">
      <c r="A9660">
        <v>10873</v>
      </c>
      <c r="B9660" t="s">
        <v>12817</v>
      </c>
      <c r="C9660" t="s">
        <v>12817</v>
      </c>
      <c r="D9660" s="23">
        <v>20985053000116</v>
      </c>
      <c r="E9660" t="s">
        <v>1385</v>
      </c>
      <c r="F9660" t="s">
        <v>1386</v>
      </c>
      <c r="G9660">
        <v>16469</v>
      </c>
      <c r="H9660" s="23">
        <v>162390513</v>
      </c>
    </row>
    <row r="9661" spans="1:8" x14ac:dyDescent="0.25">
      <c r="A9661">
        <v>1225</v>
      </c>
      <c r="B9661" t="s">
        <v>24663</v>
      </c>
      <c r="C9661" t="s">
        <v>24663</v>
      </c>
      <c r="D9661" s="23"/>
      <c r="E9661" t="s">
        <v>1385</v>
      </c>
      <c r="F9661" t="s">
        <v>1386</v>
      </c>
      <c r="G9661">
        <v>2501</v>
      </c>
      <c r="H9661" s="23"/>
    </row>
    <row r="9662" spans="1:8" x14ac:dyDescent="0.25">
      <c r="A9662">
        <v>3096</v>
      </c>
      <c r="B9662" t="s">
        <v>12818</v>
      </c>
      <c r="C9662" t="s">
        <v>12812</v>
      </c>
      <c r="D9662" s="23">
        <v>5887084000140</v>
      </c>
      <c r="E9662" t="s">
        <v>1744</v>
      </c>
      <c r="F9662" t="s">
        <v>1386</v>
      </c>
      <c r="G9662">
        <v>4372</v>
      </c>
      <c r="H9662" s="23">
        <v>161411363</v>
      </c>
    </row>
    <row r="9663" spans="1:8" x14ac:dyDescent="0.25">
      <c r="A9663">
        <v>9479</v>
      </c>
      <c r="B9663" t="s">
        <v>12819</v>
      </c>
      <c r="C9663" t="s">
        <v>12819</v>
      </c>
      <c r="D9663" s="23">
        <v>19410865000154</v>
      </c>
      <c r="E9663" t="s">
        <v>1851</v>
      </c>
      <c r="F9663" t="s">
        <v>1386</v>
      </c>
      <c r="G9663">
        <v>14090</v>
      </c>
      <c r="H9663" s="23">
        <v>162250134</v>
      </c>
    </row>
    <row r="9664" spans="1:8" x14ac:dyDescent="0.25">
      <c r="A9664">
        <v>1796</v>
      </c>
      <c r="B9664" t="s">
        <v>12820</v>
      </c>
      <c r="C9664" t="s">
        <v>12812</v>
      </c>
      <c r="D9664" s="23">
        <v>12737201000155</v>
      </c>
      <c r="E9664" t="s">
        <v>2047</v>
      </c>
      <c r="F9664" t="s">
        <v>1386</v>
      </c>
      <c r="G9664">
        <v>3072</v>
      </c>
      <c r="H9664" s="23">
        <v>160465770</v>
      </c>
    </row>
    <row r="9665" spans="1:8" x14ac:dyDescent="0.25">
      <c r="A9665">
        <v>8881</v>
      </c>
      <c r="B9665" t="s">
        <v>12821</v>
      </c>
      <c r="C9665" t="s">
        <v>12822</v>
      </c>
      <c r="D9665" s="23">
        <v>21612803000177</v>
      </c>
      <c r="E9665" t="s">
        <v>2087</v>
      </c>
      <c r="F9665" t="s">
        <v>1415</v>
      </c>
      <c r="G9665">
        <v>13415</v>
      </c>
      <c r="H9665" s="23">
        <v>60644001</v>
      </c>
    </row>
    <row r="9666" spans="1:8" x14ac:dyDescent="0.25">
      <c r="A9666">
        <v>10980</v>
      </c>
      <c r="B9666" t="s">
        <v>12823</v>
      </c>
      <c r="C9666" t="s">
        <v>12823</v>
      </c>
      <c r="D9666" s="23">
        <v>25147353000140</v>
      </c>
      <c r="E9666" t="s">
        <v>6650</v>
      </c>
      <c r="F9666" t="s">
        <v>1386</v>
      </c>
      <c r="G9666">
        <v>16722</v>
      </c>
      <c r="H9666" s="23">
        <v>162754990</v>
      </c>
    </row>
    <row r="9667" spans="1:8" x14ac:dyDescent="0.25">
      <c r="A9667">
        <v>7022</v>
      </c>
      <c r="B9667" t="s">
        <v>12824</v>
      </c>
      <c r="C9667" t="s">
        <v>12824</v>
      </c>
      <c r="D9667" s="23">
        <v>1711054000128</v>
      </c>
      <c r="E9667" t="s">
        <v>2148</v>
      </c>
      <c r="F9667" t="s">
        <v>1386</v>
      </c>
      <c r="G9667">
        <v>11006</v>
      </c>
      <c r="H9667" s="23">
        <v>161154719</v>
      </c>
    </row>
    <row r="9668" spans="1:8" x14ac:dyDescent="0.25">
      <c r="A9668">
        <v>8081</v>
      </c>
      <c r="B9668" t="s">
        <v>12825</v>
      </c>
      <c r="C9668" t="s">
        <v>12826</v>
      </c>
      <c r="D9668" s="23">
        <v>41208299000151</v>
      </c>
      <c r="E9668" t="s">
        <v>1700</v>
      </c>
      <c r="F9668" t="s">
        <v>1386</v>
      </c>
      <c r="G9668">
        <v>12374</v>
      </c>
      <c r="H9668" s="23">
        <v>161235794</v>
      </c>
    </row>
    <row r="9669" spans="1:8" x14ac:dyDescent="0.25">
      <c r="A9669">
        <v>8716</v>
      </c>
      <c r="B9669" t="s">
        <v>12827</v>
      </c>
      <c r="C9669" t="s">
        <v>12827</v>
      </c>
      <c r="D9669" s="23">
        <v>18207892000161</v>
      </c>
      <c r="E9669" t="s">
        <v>1541</v>
      </c>
      <c r="F9669" t="s">
        <v>1386</v>
      </c>
      <c r="G9669">
        <v>13220</v>
      </c>
      <c r="H9669" s="23">
        <v>162149719</v>
      </c>
    </row>
    <row r="9670" spans="1:8" x14ac:dyDescent="0.25">
      <c r="A9670">
        <v>7986</v>
      </c>
      <c r="B9670" t="s">
        <v>12828</v>
      </c>
      <c r="C9670" t="s">
        <v>12829</v>
      </c>
      <c r="D9670" s="23">
        <v>14248267000107</v>
      </c>
      <c r="E9670" t="s">
        <v>1541</v>
      </c>
      <c r="F9670" t="s">
        <v>1386</v>
      </c>
      <c r="G9670">
        <v>12291</v>
      </c>
      <c r="H9670" s="23">
        <v>161880533</v>
      </c>
    </row>
    <row r="9671" spans="1:8" x14ac:dyDescent="0.25">
      <c r="A9671">
        <v>9655</v>
      </c>
      <c r="B9671" t="s">
        <v>12830</v>
      </c>
      <c r="C9671" t="s">
        <v>12831</v>
      </c>
      <c r="D9671" s="23">
        <v>19345992000117</v>
      </c>
      <c r="E9671" t="s">
        <v>1385</v>
      </c>
      <c r="F9671" t="s">
        <v>1386</v>
      </c>
      <c r="G9671">
        <v>14352</v>
      </c>
      <c r="H9671" s="23">
        <v>163725489</v>
      </c>
    </row>
    <row r="9672" spans="1:8" x14ac:dyDescent="0.25">
      <c r="A9672">
        <v>1469</v>
      </c>
      <c r="B9672" t="s">
        <v>12832</v>
      </c>
      <c r="C9672" t="s">
        <v>12833</v>
      </c>
      <c r="D9672" s="23">
        <v>10904325000152</v>
      </c>
      <c r="E9672" t="s">
        <v>1586</v>
      </c>
      <c r="F9672" t="s">
        <v>1386</v>
      </c>
      <c r="G9672">
        <v>2745</v>
      </c>
      <c r="H9672" s="23">
        <v>161620396</v>
      </c>
    </row>
    <row r="9673" spans="1:8" x14ac:dyDescent="0.25">
      <c r="A9673">
        <v>5619</v>
      </c>
      <c r="B9673" t="s">
        <v>24664</v>
      </c>
      <c r="C9673" t="s">
        <v>24664</v>
      </c>
      <c r="D9673" s="23"/>
      <c r="E9673" t="s">
        <v>1385</v>
      </c>
      <c r="F9673" t="s">
        <v>1386</v>
      </c>
      <c r="G9673">
        <v>8675</v>
      </c>
      <c r="H9673" s="23"/>
    </row>
    <row r="9674" spans="1:8" x14ac:dyDescent="0.25">
      <c r="A9674">
        <v>1663</v>
      </c>
      <c r="B9674" t="s">
        <v>12834</v>
      </c>
      <c r="C9674" t="s">
        <v>12835</v>
      </c>
      <c r="D9674" s="23">
        <v>11895927000153</v>
      </c>
      <c r="E9674" t="s">
        <v>1530</v>
      </c>
      <c r="F9674" t="s">
        <v>1386</v>
      </c>
      <c r="G9674">
        <v>2939</v>
      </c>
      <c r="H9674" s="23">
        <v>160371376</v>
      </c>
    </row>
    <row r="9675" spans="1:8" x14ac:dyDescent="0.25">
      <c r="A9675">
        <v>5764</v>
      </c>
      <c r="B9675" t="s">
        <v>12836</v>
      </c>
      <c r="C9675" t="s">
        <v>12836</v>
      </c>
      <c r="D9675" s="23">
        <v>3801375000149</v>
      </c>
      <c r="E9675" t="s">
        <v>1578</v>
      </c>
      <c r="F9675" t="s">
        <v>1386</v>
      </c>
      <c r="G9675">
        <v>8777</v>
      </c>
      <c r="H9675" s="23">
        <v>161282091</v>
      </c>
    </row>
    <row r="9676" spans="1:8" x14ac:dyDescent="0.25">
      <c r="A9676">
        <v>1368</v>
      </c>
      <c r="B9676" t="s">
        <v>12837</v>
      </c>
      <c r="C9676" t="s">
        <v>12635</v>
      </c>
      <c r="D9676" s="23">
        <v>10658911000164</v>
      </c>
      <c r="E9676" t="s">
        <v>1409</v>
      </c>
      <c r="F9676" t="s">
        <v>1386</v>
      </c>
      <c r="G9676">
        <v>2644</v>
      </c>
      <c r="H9676" s="23">
        <v>161602444</v>
      </c>
    </row>
    <row r="9677" spans="1:8" x14ac:dyDescent="0.25">
      <c r="A9677">
        <v>1528</v>
      </c>
      <c r="B9677" t="s">
        <v>12838</v>
      </c>
      <c r="C9677" t="s">
        <v>12839</v>
      </c>
      <c r="D9677" s="23">
        <v>11141479000100</v>
      </c>
      <c r="E9677" t="s">
        <v>2281</v>
      </c>
      <c r="F9677" t="s">
        <v>1386</v>
      </c>
      <c r="G9677">
        <v>2804</v>
      </c>
      <c r="H9677" s="23">
        <v>161653405</v>
      </c>
    </row>
    <row r="9678" spans="1:8" x14ac:dyDescent="0.25">
      <c r="A9678">
        <v>1501</v>
      </c>
      <c r="B9678" t="s">
        <v>12840</v>
      </c>
      <c r="C9678" t="s">
        <v>12841</v>
      </c>
      <c r="D9678" s="23">
        <v>11014400000172</v>
      </c>
      <c r="E9678" t="s">
        <v>1952</v>
      </c>
      <c r="F9678" t="s">
        <v>1386</v>
      </c>
      <c r="G9678">
        <v>2777</v>
      </c>
      <c r="H9678" s="23">
        <v>160457637</v>
      </c>
    </row>
    <row r="9679" spans="1:8" x14ac:dyDescent="0.25">
      <c r="A9679">
        <v>5329</v>
      </c>
      <c r="B9679" t="s">
        <v>12842</v>
      </c>
      <c r="C9679" t="s">
        <v>12842</v>
      </c>
      <c r="D9679" s="23">
        <v>9032603000140</v>
      </c>
      <c r="E9679" t="s">
        <v>1409</v>
      </c>
      <c r="F9679" t="s">
        <v>1386</v>
      </c>
      <c r="G9679">
        <v>8365</v>
      </c>
      <c r="H9679" s="23">
        <v>161533639</v>
      </c>
    </row>
    <row r="9680" spans="1:8" x14ac:dyDescent="0.25">
      <c r="A9680">
        <v>2012</v>
      </c>
      <c r="B9680" t="s">
        <v>12843</v>
      </c>
      <c r="C9680" t="s">
        <v>12839</v>
      </c>
      <c r="D9680" s="23">
        <v>1700107000105</v>
      </c>
      <c r="E9680" t="s">
        <v>1385</v>
      </c>
      <c r="F9680" t="s">
        <v>1386</v>
      </c>
      <c r="G9680">
        <v>3288</v>
      </c>
      <c r="H9680" s="23">
        <v>161170757</v>
      </c>
    </row>
    <row r="9681" spans="1:8" x14ac:dyDescent="0.25">
      <c r="A9681">
        <v>3947</v>
      </c>
      <c r="B9681" t="s">
        <v>12844</v>
      </c>
      <c r="C9681" t="s">
        <v>12845</v>
      </c>
      <c r="D9681" s="23">
        <v>9260766000180</v>
      </c>
      <c r="E9681" t="s">
        <v>1851</v>
      </c>
      <c r="F9681" t="s">
        <v>1386</v>
      </c>
      <c r="G9681">
        <v>5223</v>
      </c>
      <c r="H9681" s="23">
        <v>161562086</v>
      </c>
    </row>
    <row r="9682" spans="1:8" x14ac:dyDescent="0.25">
      <c r="A9682">
        <v>7665</v>
      </c>
      <c r="B9682" t="s">
        <v>12846</v>
      </c>
      <c r="C9682" t="s">
        <v>12846</v>
      </c>
      <c r="D9682" s="23">
        <v>41133174000100</v>
      </c>
      <c r="E9682" t="s">
        <v>2614</v>
      </c>
      <c r="F9682" t="s">
        <v>1386</v>
      </c>
      <c r="G9682">
        <v>11961</v>
      </c>
      <c r="H9682" s="23">
        <v>160978580</v>
      </c>
    </row>
    <row r="9683" spans="1:8" x14ac:dyDescent="0.25">
      <c r="A9683">
        <v>2712</v>
      </c>
      <c r="B9683" t="s">
        <v>12847</v>
      </c>
      <c r="C9683" t="s">
        <v>12635</v>
      </c>
      <c r="D9683" s="23">
        <v>41207887000170</v>
      </c>
      <c r="E9683" t="s">
        <v>1409</v>
      </c>
      <c r="F9683" t="s">
        <v>1386</v>
      </c>
      <c r="G9683">
        <v>3988</v>
      </c>
      <c r="H9683" s="23">
        <v>161013953</v>
      </c>
    </row>
    <row r="9684" spans="1:8" x14ac:dyDescent="0.25">
      <c r="A9684">
        <v>8685</v>
      </c>
      <c r="B9684" t="s">
        <v>12848</v>
      </c>
      <c r="C9684" t="s">
        <v>12848</v>
      </c>
      <c r="D9684" s="23">
        <v>24095489000190</v>
      </c>
      <c r="E9684" t="s">
        <v>1385</v>
      </c>
      <c r="F9684" t="s">
        <v>1386</v>
      </c>
      <c r="G9684">
        <v>13193</v>
      </c>
      <c r="H9684" s="23">
        <v>162662521</v>
      </c>
    </row>
    <row r="9685" spans="1:8" x14ac:dyDescent="0.25">
      <c r="A9685">
        <v>5086</v>
      </c>
      <c r="B9685" t="s">
        <v>12849</v>
      </c>
      <c r="C9685" t="s">
        <v>12850</v>
      </c>
      <c r="D9685" s="23">
        <v>3429807000132</v>
      </c>
      <c r="E9685" t="s">
        <v>2256</v>
      </c>
      <c r="F9685" t="s">
        <v>1386</v>
      </c>
      <c r="G9685">
        <v>8124</v>
      </c>
      <c r="H9685" s="23">
        <v>161333915</v>
      </c>
    </row>
    <row r="9686" spans="1:8" x14ac:dyDescent="0.25">
      <c r="A9686">
        <v>7616</v>
      </c>
      <c r="B9686" t="s">
        <v>12851</v>
      </c>
      <c r="C9686" t="s">
        <v>12851</v>
      </c>
      <c r="D9686" s="23">
        <v>20358690000162</v>
      </c>
      <c r="E9686" t="s">
        <v>1700</v>
      </c>
      <c r="F9686" t="s">
        <v>1386</v>
      </c>
      <c r="G9686">
        <v>11785</v>
      </c>
      <c r="H9686" s="23">
        <v>162346484</v>
      </c>
    </row>
    <row r="9687" spans="1:8" x14ac:dyDescent="0.25">
      <c r="A9687">
        <v>1612</v>
      </c>
      <c r="B9687" t="s">
        <v>12852</v>
      </c>
      <c r="C9687" t="s">
        <v>12853</v>
      </c>
      <c r="D9687" s="23">
        <v>11524966000144</v>
      </c>
      <c r="E9687" t="s">
        <v>1527</v>
      </c>
      <c r="F9687" t="s">
        <v>1386</v>
      </c>
      <c r="G9687">
        <v>2888</v>
      </c>
      <c r="H9687" s="23">
        <v>161653197</v>
      </c>
    </row>
    <row r="9688" spans="1:8" x14ac:dyDescent="0.25">
      <c r="A9688">
        <v>7634</v>
      </c>
      <c r="B9688" t="s">
        <v>12854</v>
      </c>
      <c r="C9688" t="s">
        <v>12854</v>
      </c>
      <c r="D9688" s="23">
        <v>8546490000138</v>
      </c>
      <c r="E9688" t="s">
        <v>1906</v>
      </c>
      <c r="F9688" t="s">
        <v>1386</v>
      </c>
      <c r="G9688">
        <v>11909</v>
      </c>
      <c r="H9688" s="23">
        <v>161511139</v>
      </c>
    </row>
    <row r="9689" spans="1:8" x14ac:dyDescent="0.25">
      <c r="A9689">
        <v>1013</v>
      </c>
      <c r="B9689" t="s">
        <v>24665</v>
      </c>
      <c r="C9689" t="s">
        <v>24665</v>
      </c>
      <c r="D9689" s="23"/>
      <c r="E9689" t="s">
        <v>1527</v>
      </c>
      <c r="F9689" t="s">
        <v>1386</v>
      </c>
      <c r="G9689">
        <v>2289</v>
      </c>
      <c r="H9689" s="23"/>
    </row>
    <row r="9690" spans="1:8" x14ac:dyDescent="0.25">
      <c r="A9690">
        <v>13061</v>
      </c>
      <c r="B9690" t="s">
        <v>12855</v>
      </c>
      <c r="C9690" t="s">
        <v>12855</v>
      </c>
      <c r="D9690" s="23">
        <v>18292593000172</v>
      </c>
      <c r="E9690" t="s">
        <v>1409</v>
      </c>
      <c r="F9690" t="s">
        <v>1386</v>
      </c>
      <c r="G9690">
        <v>20171</v>
      </c>
      <c r="H9690" s="23">
        <v>162155778</v>
      </c>
    </row>
    <row r="9691" spans="1:8" x14ac:dyDescent="0.25">
      <c r="A9691">
        <v>10744</v>
      </c>
      <c r="B9691" t="s">
        <v>12856</v>
      </c>
      <c r="C9691" t="s">
        <v>12856</v>
      </c>
      <c r="D9691" s="23">
        <v>28912473000184</v>
      </c>
      <c r="E9691" t="s">
        <v>2009</v>
      </c>
      <c r="F9691" t="s">
        <v>1386</v>
      </c>
      <c r="G9691">
        <v>16169</v>
      </c>
      <c r="H9691" s="23">
        <v>163044368</v>
      </c>
    </row>
    <row r="9692" spans="1:8" x14ac:dyDescent="0.25">
      <c r="A9692">
        <v>10987</v>
      </c>
      <c r="B9692" t="s">
        <v>12857</v>
      </c>
      <c r="C9692" t="s">
        <v>12857</v>
      </c>
      <c r="D9692" s="23">
        <v>127091000120</v>
      </c>
      <c r="E9692" t="s">
        <v>1385</v>
      </c>
      <c r="F9692" t="s">
        <v>1386</v>
      </c>
      <c r="G9692">
        <v>16733</v>
      </c>
      <c r="H9692" s="23">
        <v>161043224</v>
      </c>
    </row>
    <row r="9693" spans="1:8" x14ac:dyDescent="0.25">
      <c r="A9693">
        <v>3767</v>
      </c>
      <c r="B9693" t="s">
        <v>12858</v>
      </c>
      <c r="C9693" t="s">
        <v>12859</v>
      </c>
      <c r="D9693" s="23">
        <v>8897688000166</v>
      </c>
      <c r="E9693" t="s">
        <v>1385</v>
      </c>
      <c r="F9693" t="s">
        <v>1386</v>
      </c>
      <c r="G9693">
        <v>5043</v>
      </c>
      <c r="H9693" s="23">
        <v>160193800</v>
      </c>
    </row>
    <row r="9694" spans="1:8" x14ac:dyDescent="0.25">
      <c r="A9694">
        <v>8097</v>
      </c>
      <c r="B9694" t="s">
        <v>24666</v>
      </c>
      <c r="C9694" t="s">
        <v>24666</v>
      </c>
      <c r="D9694" s="23"/>
      <c r="E9694" t="s">
        <v>1723</v>
      </c>
      <c r="F9694" t="s">
        <v>1386</v>
      </c>
      <c r="G9694">
        <v>12388</v>
      </c>
      <c r="H9694" s="23"/>
    </row>
    <row r="9695" spans="1:8" x14ac:dyDescent="0.25">
      <c r="A9695">
        <v>3277</v>
      </c>
      <c r="B9695" t="s">
        <v>12860</v>
      </c>
      <c r="C9695" t="s">
        <v>12861</v>
      </c>
      <c r="D9695" s="23">
        <v>70095898000104</v>
      </c>
      <c r="E9695" t="s">
        <v>1723</v>
      </c>
      <c r="F9695" t="s">
        <v>1386</v>
      </c>
      <c r="G9695">
        <v>4553</v>
      </c>
      <c r="H9695" s="23">
        <v>161020690</v>
      </c>
    </row>
    <row r="9696" spans="1:8" x14ac:dyDescent="0.25">
      <c r="A9696">
        <v>4608</v>
      </c>
      <c r="B9696" t="s">
        <v>12862</v>
      </c>
      <c r="C9696" t="s">
        <v>12862</v>
      </c>
      <c r="D9696" s="23">
        <v>13458059000170</v>
      </c>
      <c r="E9696" t="s">
        <v>1385</v>
      </c>
      <c r="F9696" t="s">
        <v>1386</v>
      </c>
      <c r="G9696">
        <v>7183</v>
      </c>
      <c r="H9696" s="23">
        <v>161816908</v>
      </c>
    </row>
    <row r="9697" spans="1:8" x14ac:dyDescent="0.25">
      <c r="A9697">
        <v>1507</v>
      </c>
      <c r="B9697" t="s">
        <v>12863</v>
      </c>
      <c r="C9697" t="s">
        <v>12864</v>
      </c>
      <c r="D9697" s="23">
        <v>11049225000159</v>
      </c>
      <c r="E9697" t="s">
        <v>1385</v>
      </c>
      <c r="F9697" t="s">
        <v>1386</v>
      </c>
      <c r="G9697">
        <v>2783</v>
      </c>
      <c r="H9697" s="23">
        <v>161623760</v>
      </c>
    </row>
    <row r="9698" spans="1:8" x14ac:dyDescent="0.25">
      <c r="A9698">
        <v>4942</v>
      </c>
      <c r="B9698" t="s">
        <v>12865</v>
      </c>
      <c r="C9698" t="s">
        <v>12866</v>
      </c>
      <c r="D9698" s="23">
        <v>5496588000130</v>
      </c>
      <c r="E9698" t="s">
        <v>1430</v>
      </c>
      <c r="F9698" t="s">
        <v>1415</v>
      </c>
      <c r="G9698">
        <v>7948</v>
      </c>
      <c r="H9698" s="23">
        <v>18300103037609</v>
      </c>
    </row>
    <row r="9699" spans="1:8" x14ac:dyDescent="0.25">
      <c r="A9699">
        <v>2810</v>
      </c>
      <c r="B9699" t="s">
        <v>12867</v>
      </c>
      <c r="C9699" t="s">
        <v>12868</v>
      </c>
      <c r="D9699" s="23">
        <v>4597769000190</v>
      </c>
      <c r="E9699" t="s">
        <v>2433</v>
      </c>
      <c r="F9699" t="s">
        <v>1386</v>
      </c>
      <c r="G9699">
        <v>4086</v>
      </c>
      <c r="H9699" s="23">
        <v>161470831</v>
      </c>
    </row>
    <row r="9700" spans="1:8" x14ac:dyDescent="0.25">
      <c r="A9700">
        <v>2517</v>
      </c>
      <c r="B9700" t="s">
        <v>12869</v>
      </c>
      <c r="C9700" t="s">
        <v>12870</v>
      </c>
      <c r="D9700" s="23">
        <v>35492800000151</v>
      </c>
      <c r="E9700" t="s">
        <v>1830</v>
      </c>
      <c r="F9700" t="s">
        <v>1386</v>
      </c>
      <c r="G9700">
        <v>3793</v>
      </c>
      <c r="H9700" s="23">
        <v>160882630</v>
      </c>
    </row>
    <row r="9701" spans="1:8" x14ac:dyDescent="0.25">
      <c r="A9701">
        <v>6970</v>
      </c>
      <c r="B9701" t="s">
        <v>12871</v>
      </c>
      <c r="C9701" t="s">
        <v>12871</v>
      </c>
      <c r="D9701" s="23">
        <v>15581873000102</v>
      </c>
      <c r="E9701" t="s">
        <v>11055</v>
      </c>
      <c r="F9701" t="s">
        <v>1386</v>
      </c>
      <c r="G9701">
        <v>10960</v>
      </c>
      <c r="H9701" s="23">
        <v>161990908</v>
      </c>
    </row>
    <row r="9702" spans="1:8" x14ac:dyDescent="0.25">
      <c r="A9702">
        <v>9716</v>
      </c>
      <c r="B9702" t="s">
        <v>12872</v>
      </c>
      <c r="C9702" t="s">
        <v>12872</v>
      </c>
      <c r="D9702" s="23">
        <v>5918417000151</v>
      </c>
      <c r="E9702" t="s">
        <v>1527</v>
      </c>
      <c r="F9702" t="s">
        <v>1386</v>
      </c>
      <c r="G9702">
        <v>14446</v>
      </c>
      <c r="H9702" s="23">
        <v>162577010</v>
      </c>
    </row>
    <row r="9703" spans="1:8" x14ac:dyDescent="0.25">
      <c r="A9703">
        <v>11328</v>
      </c>
      <c r="B9703" t="s">
        <v>12873</v>
      </c>
      <c r="C9703" t="s">
        <v>12873</v>
      </c>
      <c r="D9703" s="23">
        <v>34967843000183</v>
      </c>
      <c r="E9703" t="s">
        <v>7477</v>
      </c>
      <c r="F9703" t="s">
        <v>1386</v>
      </c>
      <c r="G9703">
        <v>17195</v>
      </c>
      <c r="H9703" s="23">
        <v>163499250</v>
      </c>
    </row>
    <row r="9704" spans="1:8" x14ac:dyDescent="0.25">
      <c r="A9704">
        <v>12272</v>
      </c>
      <c r="B9704" t="s">
        <v>12874</v>
      </c>
      <c r="C9704" t="s">
        <v>12874</v>
      </c>
      <c r="D9704" s="23">
        <v>40183414000118</v>
      </c>
      <c r="E9704" t="s">
        <v>2253</v>
      </c>
      <c r="F9704" t="s">
        <v>1386</v>
      </c>
      <c r="G9704">
        <v>18868</v>
      </c>
      <c r="H9704" s="23">
        <v>163847410</v>
      </c>
    </row>
    <row r="9705" spans="1:8" x14ac:dyDescent="0.25">
      <c r="A9705">
        <v>2316</v>
      </c>
      <c r="B9705" t="s">
        <v>12875</v>
      </c>
      <c r="C9705" t="s">
        <v>12876</v>
      </c>
      <c r="D9705" s="23">
        <v>3042921000105</v>
      </c>
      <c r="E9705" t="s">
        <v>1422</v>
      </c>
      <c r="F9705" t="s">
        <v>1386</v>
      </c>
      <c r="G9705">
        <v>3592</v>
      </c>
      <c r="H9705" s="23">
        <v>161234674</v>
      </c>
    </row>
    <row r="9706" spans="1:8" x14ac:dyDescent="0.25">
      <c r="A9706">
        <v>12593</v>
      </c>
      <c r="B9706" t="s">
        <v>12877</v>
      </c>
      <c r="C9706" t="s">
        <v>12878</v>
      </c>
      <c r="D9706" s="23">
        <v>39452962000117</v>
      </c>
      <c r="E9706" t="s">
        <v>1789</v>
      </c>
      <c r="F9706" t="s">
        <v>1386</v>
      </c>
      <c r="G9706">
        <v>19598</v>
      </c>
      <c r="H9706" s="23">
        <v>163799067</v>
      </c>
    </row>
    <row r="9707" spans="1:8" x14ac:dyDescent="0.25">
      <c r="A9707">
        <v>7550</v>
      </c>
      <c r="B9707" t="s">
        <v>12879</v>
      </c>
      <c r="C9707" t="s">
        <v>12879</v>
      </c>
      <c r="D9707" s="23">
        <v>8336402000173</v>
      </c>
      <c r="E9707" t="s">
        <v>1487</v>
      </c>
      <c r="F9707" t="s">
        <v>1386</v>
      </c>
      <c r="G9707">
        <v>11488</v>
      </c>
      <c r="H9707" s="23">
        <v>161502423</v>
      </c>
    </row>
    <row r="9708" spans="1:8" x14ac:dyDescent="0.25">
      <c r="A9708">
        <v>3591</v>
      </c>
      <c r="B9708" t="s">
        <v>12880</v>
      </c>
      <c r="C9708" t="s">
        <v>12881</v>
      </c>
      <c r="D9708" s="23">
        <v>8309791000148</v>
      </c>
      <c r="E9708" t="s">
        <v>1385</v>
      </c>
      <c r="F9708" t="s">
        <v>1386</v>
      </c>
      <c r="G9708">
        <v>4867</v>
      </c>
      <c r="H9708" s="23">
        <v>160953073</v>
      </c>
    </row>
    <row r="9709" spans="1:8" x14ac:dyDescent="0.25">
      <c r="A9709">
        <v>6001</v>
      </c>
      <c r="B9709" t="s">
        <v>12882</v>
      </c>
      <c r="C9709" t="s">
        <v>12882</v>
      </c>
      <c r="D9709" s="23">
        <v>15751369000103</v>
      </c>
      <c r="E9709" t="s">
        <v>1527</v>
      </c>
      <c r="F9709" t="s">
        <v>1386</v>
      </c>
      <c r="G9709">
        <v>9227</v>
      </c>
      <c r="H9709" s="23">
        <v>162038992</v>
      </c>
    </row>
    <row r="9710" spans="1:8" x14ac:dyDescent="0.25">
      <c r="A9710">
        <v>14668</v>
      </c>
      <c r="B9710" t="s">
        <v>12883</v>
      </c>
      <c r="C9710" t="s">
        <v>12884</v>
      </c>
      <c r="D9710" s="23">
        <v>42248065000109</v>
      </c>
      <c r="E9710" t="s">
        <v>1385</v>
      </c>
      <c r="F9710" t="s">
        <v>1386</v>
      </c>
      <c r="G9710">
        <v>23091</v>
      </c>
      <c r="H9710" s="23">
        <v>164010343</v>
      </c>
    </row>
    <row r="9711" spans="1:8" x14ac:dyDescent="0.25">
      <c r="A9711">
        <v>8479</v>
      </c>
      <c r="B9711" t="s">
        <v>12885</v>
      </c>
      <c r="C9711" t="s">
        <v>12885</v>
      </c>
      <c r="D9711" s="23">
        <v>7468158000130</v>
      </c>
      <c r="E9711" t="s">
        <v>2225</v>
      </c>
      <c r="F9711" t="s">
        <v>1386</v>
      </c>
      <c r="G9711">
        <v>12949</v>
      </c>
      <c r="H9711" s="23">
        <v>161456650</v>
      </c>
    </row>
    <row r="9712" spans="1:8" x14ac:dyDescent="0.25">
      <c r="A9712">
        <v>2660</v>
      </c>
      <c r="B9712" t="s">
        <v>12886</v>
      </c>
      <c r="C9712" t="s">
        <v>12887</v>
      </c>
      <c r="D9712" s="23">
        <v>40957953000167</v>
      </c>
      <c r="E9712" t="s">
        <v>2148</v>
      </c>
      <c r="F9712" t="s">
        <v>1386</v>
      </c>
      <c r="G9712">
        <v>3936</v>
      </c>
      <c r="H9712" s="23">
        <v>160929008</v>
      </c>
    </row>
    <row r="9713" spans="1:8" x14ac:dyDescent="0.25">
      <c r="A9713">
        <v>3128</v>
      </c>
      <c r="B9713" t="s">
        <v>12888</v>
      </c>
      <c r="C9713" t="s">
        <v>12889</v>
      </c>
      <c r="D9713" s="23">
        <v>6017775000156</v>
      </c>
      <c r="E9713" t="s">
        <v>1816</v>
      </c>
      <c r="F9713" t="s">
        <v>1386</v>
      </c>
      <c r="G9713">
        <v>4404</v>
      </c>
      <c r="H9713" s="23">
        <v>161418163</v>
      </c>
    </row>
    <row r="9714" spans="1:8" x14ac:dyDescent="0.25">
      <c r="A9714">
        <v>14463</v>
      </c>
      <c r="B9714" t="s">
        <v>24667</v>
      </c>
      <c r="C9714" t="s">
        <v>24668</v>
      </c>
      <c r="D9714" s="23"/>
      <c r="E9714" t="s">
        <v>1723</v>
      </c>
      <c r="F9714" t="s">
        <v>1386</v>
      </c>
      <c r="G9714">
        <v>22453</v>
      </c>
      <c r="H9714" s="23"/>
    </row>
    <row r="9715" spans="1:8" x14ac:dyDescent="0.25">
      <c r="A9715">
        <v>8503</v>
      </c>
      <c r="B9715" t="s">
        <v>12890</v>
      </c>
      <c r="C9715" t="s">
        <v>12890</v>
      </c>
      <c r="D9715" s="23">
        <v>24446241000127</v>
      </c>
      <c r="E9715" t="s">
        <v>1385</v>
      </c>
      <c r="F9715" t="s">
        <v>1386</v>
      </c>
      <c r="G9715">
        <v>12989</v>
      </c>
      <c r="H9715" s="23">
        <v>162690665</v>
      </c>
    </row>
    <row r="9716" spans="1:8" x14ac:dyDescent="0.25">
      <c r="A9716">
        <v>10703</v>
      </c>
      <c r="B9716" t="s">
        <v>12891</v>
      </c>
      <c r="C9716" t="s">
        <v>12891</v>
      </c>
      <c r="D9716" s="23">
        <v>18716772000190</v>
      </c>
      <c r="E9716" t="s">
        <v>2652</v>
      </c>
      <c r="F9716" t="s">
        <v>1386</v>
      </c>
      <c r="G9716">
        <v>16119</v>
      </c>
      <c r="H9716" s="23">
        <v>162188340</v>
      </c>
    </row>
    <row r="9717" spans="1:8" x14ac:dyDescent="0.25">
      <c r="A9717">
        <v>2159</v>
      </c>
      <c r="B9717" t="s">
        <v>12892</v>
      </c>
      <c r="C9717" t="s">
        <v>12893</v>
      </c>
      <c r="D9717" s="23">
        <v>24214876000107</v>
      </c>
      <c r="E9717" t="s">
        <v>1422</v>
      </c>
      <c r="F9717" t="s">
        <v>1386</v>
      </c>
      <c r="G9717">
        <v>3435</v>
      </c>
      <c r="H9717" s="23" t="s">
        <v>12894</v>
      </c>
    </row>
    <row r="9718" spans="1:8" x14ac:dyDescent="0.25">
      <c r="A9718">
        <v>1687</v>
      </c>
      <c r="B9718" t="s">
        <v>12895</v>
      </c>
      <c r="C9718" t="s">
        <v>12896</v>
      </c>
      <c r="D9718" s="23">
        <v>11987104000158</v>
      </c>
      <c r="E9718" t="s">
        <v>2299</v>
      </c>
      <c r="F9718" t="s">
        <v>1386</v>
      </c>
      <c r="G9718">
        <v>2963</v>
      </c>
      <c r="H9718" s="23">
        <v>160151260</v>
      </c>
    </row>
    <row r="9719" spans="1:8" x14ac:dyDescent="0.25">
      <c r="A9719">
        <v>7263</v>
      </c>
      <c r="B9719" t="s">
        <v>12897</v>
      </c>
      <c r="C9719" t="s">
        <v>12897</v>
      </c>
      <c r="D9719" s="23">
        <v>18424235000176</v>
      </c>
      <c r="E9719" t="s">
        <v>1921</v>
      </c>
      <c r="F9719" t="s">
        <v>1386</v>
      </c>
      <c r="G9719">
        <v>11200</v>
      </c>
      <c r="H9719" s="23">
        <v>162173148</v>
      </c>
    </row>
    <row r="9720" spans="1:8" x14ac:dyDescent="0.25">
      <c r="A9720">
        <v>9609</v>
      </c>
      <c r="B9720" t="s">
        <v>12898</v>
      </c>
      <c r="C9720" t="s">
        <v>12898</v>
      </c>
      <c r="D9720" s="23">
        <v>15110874000179</v>
      </c>
      <c r="E9720" t="s">
        <v>1487</v>
      </c>
      <c r="F9720" t="s">
        <v>1386</v>
      </c>
      <c r="G9720">
        <v>14305</v>
      </c>
      <c r="H9720" s="23">
        <v>161950655</v>
      </c>
    </row>
    <row r="9721" spans="1:8" x14ac:dyDescent="0.25">
      <c r="A9721">
        <v>12399</v>
      </c>
      <c r="B9721" t="s">
        <v>12899</v>
      </c>
      <c r="C9721" t="s">
        <v>12899</v>
      </c>
      <c r="D9721" s="23">
        <v>11166656000103</v>
      </c>
      <c r="E9721" t="s">
        <v>4263</v>
      </c>
      <c r="F9721" t="s">
        <v>1386</v>
      </c>
      <c r="G9721">
        <v>19010</v>
      </c>
      <c r="H9721" s="23">
        <v>161633366</v>
      </c>
    </row>
    <row r="9722" spans="1:8" x14ac:dyDescent="0.25">
      <c r="A9722">
        <v>2788</v>
      </c>
      <c r="B9722" t="s">
        <v>12900</v>
      </c>
      <c r="C9722" t="s">
        <v>12901</v>
      </c>
      <c r="D9722" s="23">
        <v>4466627000193</v>
      </c>
      <c r="E9722" t="s">
        <v>1921</v>
      </c>
      <c r="F9722" t="s">
        <v>1386</v>
      </c>
      <c r="G9722">
        <v>4064</v>
      </c>
      <c r="H9722" s="23">
        <v>161323235</v>
      </c>
    </row>
    <row r="9723" spans="1:8" x14ac:dyDescent="0.25">
      <c r="A9723">
        <v>4532</v>
      </c>
      <c r="B9723" t="s">
        <v>12902</v>
      </c>
      <c r="C9723" t="s">
        <v>12903</v>
      </c>
      <c r="D9723" s="23">
        <v>35420538000130</v>
      </c>
      <c r="E9723" t="s">
        <v>2047</v>
      </c>
      <c r="F9723" t="s">
        <v>1386</v>
      </c>
      <c r="G9723">
        <v>7129</v>
      </c>
      <c r="H9723" s="23">
        <v>160881536</v>
      </c>
    </row>
    <row r="9724" spans="1:8" x14ac:dyDescent="0.25">
      <c r="A9724">
        <v>15683</v>
      </c>
      <c r="B9724" t="s">
        <v>24669</v>
      </c>
      <c r="C9724" t="s">
        <v>24670</v>
      </c>
      <c r="D9724" s="23"/>
      <c r="E9724" t="s">
        <v>1422</v>
      </c>
      <c r="F9724" t="s">
        <v>1386</v>
      </c>
      <c r="G9724">
        <v>23918</v>
      </c>
      <c r="H9724" s="23"/>
    </row>
    <row r="9725" spans="1:8" x14ac:dyDescent="0.25">
      <c r="A9725">
        <v>9933</v>
      </c>
      <c r="B9725" t="s">
        <v>12904</v>
      </c>
      <c r="C9725" t="s">
        <v>12904</v>
      </c>
      <c r="D9725" s="23">
        <v>29341990000103</v>
      </c>
      <c r="E9725" t="s">
        <v>1823</v>
      </c>
      <c r="F9725" t="s">
        <v>1386</v>
      </c>
      <c r="G9725">
        <v>14665</v>
      </c>
      <c r="H9725" s="23">
        <v>163073880</v>
      </c>
    </row>
    <row r="9726" spans="1:8" x14ac:dyDescent="0.25">
      <c r="A9726">
        <v>7513</v>
      </c>
      <c r="B9726" t="s">
        <v>12905</v>
      </c>
      <c r="C9726" t="s">
        <v>12905</v>
      </c>
      <c r="D9726" s="23">
        <v>21153699000108</v>
      </c>
      <c r="E9726" t="s">
        <v>2029</v>
      </c>
      <c r="F9726" t="s">
        <v>1386</v>
      </c>
      <c r="G9726">
        <v>11441</v>
      </c>
      <c r="H9726" s="23">
        <v>162423780</v>
      </c>
    </row>
    <row r="9727" spans="1:8" x14ac:dyDescent="0.25">
      <c r="A9727">
        <v>10508</v>
      </c>
      <c r="B9727" t="s">
        <v>12906</v>
      </c>
      <c r="C9727" t="s">
        <v>12907</v>
      </c>
      <c r="D9727" s="23">
        <v>9125539000141</v>
      </c>
      <c r="E9727" t="s">
        <v>1385</v>
      </c>
      <c r="F9727" t="s">
        <v>1386</v>
      </c>
      <c r="G9727">
        <v>15864</v>
      </c>
      <c r="H9727" s="23">
        <v>161536433</v>
      </c>
    </row>
    <row r="9728" spans="1:8" x14ac:dyDescent="0.25">
      <c r="A9728">
        <v>13347</v>
      </c>
      <c r="B9728" t="s">
        <v>12908</v>
      </c>
      <c r="C9728" t="s">
        <v>12909</v>
      </c>
      <c r="D9728" s="23">
        <v>46666745000195</v>
      </c>
      <c r="E9728" t="s">
        <v>1430</v>
      </c>
      <c r="F9728" t="s">
        <v>1415</v>
      </c>
      <c r="G9728">
        <v>20871</v>
      </c>
      <c r="H9728" s="23" t="s">
        <v>1438</v>
      </c>
    </row>
    <row r="9729" spans="1:8" x14ac:dyDescent="0.25">
      <c r="A9729">
        <v>1192</v>
      </c>
      <c r="B9729" t="s">
        <v>24671</v>
      </c>
      <c r="C9729" t="s">
        <v>24671</v>
      </c>
      <c r="D9729" s="23"/>
      <c r="E9729" t="s">
        <v>1385</v>
      </c>
      <c r="F9729" t="s">
        <v>1386</v>
      </c>
      <c r="G9729">
        <v>2468</v>
      </c>
      <c r="H9729" s="23"/>
    </row>
    <row r="9730" spans="1:8" x14ac:dyDescent="0.25">
      <c r="A9730">
        <v>5626</v>
      </c>
      <c r="B9730" t="s">
        <v>24672</v>
      </c>
      <c r="C9730" t="s">
        <v>24672</v>
      </c>
      <c r="D9730" s="23"/>
      <c r="E9730" t="s">
        <v>1422</v>
      </c>
      <c r="F9730" t="s">
        <v>1386</v>
      </c>
      <c r="G9730">
        <v>8682</v>
      </c>
      <c r="H9730" s="23"/>
    </row>
    <row r="9731" spans="1:8" x14ac:dyDescent="0.25">
      <c r="A9731">
        <v>10993</v>
      </c>
      <c r="B9731" t="s">
        <v>24673</v>
      </c>
      <c r="C9731" t="s">
        <v>24674</v>
      </c>
      <c r="D9731" s="23"/>
      <c r="E9731" t="s">
        <v>1385</v>
      </c>
      <c r="F9731" t="s">
        <v>1386</v>
      </c>
      <c r="G9731">
        <v>5671</v>
      </c>
      <c r="H9731" s="23"/>
    </row>
    <row r="9732" spans="1:8" x14ac:dyDescent="0.25">
      <c r="A9732">
        <v>1764</v>
      </c>
      <c r="B9732" t="s">
        <v>12910</v>
      </c>
      <c r="C9732" t="s">
        <v>12911</v>
      </c>
      <c r="D9732" s="23">
        <v>12523119000128</v>
      </c>
      <c r="E9732" t="s">
        <v>2555</v>
      </c>
      <c r="F9732" t="s">
        <v>1386</v>
      </c>
      <c r="G9732">
        <v>3040</v>
      </c>
      <c r="H9732" s="23">
        <v>161745504</v>
      </c>
    </row>
    <row r="9733" spans="1:8" x14ac:dyDescent="0.25">
      <c r="A9733">
        <v>12801</v>
      </c>
      <c r="B9733" t="s">
        <v>24675</v>
      </c>
      <c r="C9733" t="s">
        <v>24675</v>
      </c>
      <c r="D9733" s="23"/>
      <c r="E9733" t="s">
        <v>2009</v>
      </c>
      <c r="F9733" t="s">
        <v>1386</v>
      </c>
      <c r="G9733">
        <v>19839</v>
      </c>
      <c r="H9733" s="23"/>
    </row>
    <row r="9734" spans="1:8" x14ac:dyDescent="0.25">
      <c r="A9734">
        <v>13617</v>
      </c>
      <c r="B9734" t="s">
        <v>12912</v>
      </c>
      <c r="C9734" t="s">
        <v>12912</v>
      </c>
      <c r="D9734" s="23">
        <v>11895984000132</v>
      </c>
      <c r="E9734" t="s">
        <v>1492</v>
      </c>
      <c r="F9734" t="s">
        <v>1386</v>
      </c>
      <c r="G9734">
        <v>21246</v>
      </c>
      <c r="H9734" s="23">
        <v>160374430</v>
      </c>
    </row>
    <row r="9735" spans="1:8" x14ac:dyDescent="0.25">
      <c r="A9735">
        <v>495</v>
      </c>
      <c r="B9735" t="s">
        <v>24676</v>
      </c>
      <c r="C9735" t="s">
        <v>24677</v>
      </c>
      <c r="D9735" s="23"/>
      <c r="E9735" t="s">
        <v>2050</v>
      </c>
      <c r="F9735" t="s">
        <v>1386</v>
      </c>
      <c r="G9735">
        <v>1771</v>
      </c>
      <c r="H9735" s="23"/>
    </row>
    <row r="9736" spans="1:8" x14ac:dyDescent="0.25">
      <c r="A9736">
        <v>1221</v>
      </c>
      <c r="B9736" t="s">
        <v>24678</v>
      </c>
      <c r="C9736" t="s">
        <v>24678</v>
      </c>
      <c r="D9736" s="23"/>
      <c r="E9736" t="s">
        <v>1541</v>
      </c>
      <c r="F9736" t="s">
        <v>1386</v>
      </c>
      <c r="G9736">
        <v>2497</v>
      </c>
      <c r="H9736" s="23"/>
    </row>
    <row r="9737" spans="1:8" x14ac:dyDescent="0.25">
      <c r="A9737">
        <v>10384</v>
      </c>
      <c r="B9737" t="s">
        <v>12913</v>
      </c>
      <c r="C9737" t="s">
        <v>12913</v>
      </c>
      <c r="D9737" s="23">
        <v>25162040000160</v>
      </c>
      <c r="E9737" t="s">
        <v>1541</v>
      </c>
      <c r="F9737" t="s">
        <v>1386</v>
      </c>
      <c r="G9737">
        <v>15669</v>
      </c>
      <c r="H9737" s="23">
        <v>162756194</v>
      </c>
    </row>
    <row r="9738" spans="1:8" x14ac:dyDescent="0.25">
      <c r="A9738">
        <v>15592</v>
      </c>
      <c r="B9738" t="s">
        <v>12914</v>
      </c>
      <c r="C9738" t="s">
        <v>12914</v>
      </c>
      <c r="D9738" s="23">
        <v>55900620000179</v>
      </c>
      <c r="E9738" t="s">
        <v>1409</v>
      </c>
      <c r="F9738" t="s">
        <v>1386</v>
      </c>
      <c r="G9738">
        <v>24851</v>
      </c>
      <c r="H9738" s="23">
        <v>165010746</v>
      </c>
    </row>
    <row r="9739" spans="1:8" x14ac:dyDescent="0.25">
      <c r="A9739">
        <v>1947</v>
      </c>
      <c r="B9739" t="s">
        <v>12915</v>
      </c>
      <c r="C9739" t="s">
        <v>12916</v>
      </c>
      <c r="D9739" s="23">
        <v>14065472000137</v>
      </c>
      <c r="E9739" t="s">
        <v>1385</v>
      </c>
      <c r="F9739" t="s">
        <v>1386</v>
      </c>
      <c r="G9739">
        <v>3223</v>
      </c>
      <c r="H9739" s="23">
        <v>161880312</v>
      </c>
    </row>
    <row r="9740" spans="1:8" x14ac:dyDescent="0.25">
      <c r="A9740">
        <v>3469</v>
      </c>
      <c r="B9740" t="s">
        <v>12917</v>
      </c>
      <c r="C9740" t="s">
        <v>12918</v>
      </c>
      <c r="D9740" s="23">
        <v>7801161000123</v>
      </c>
      <c r="E9740" t="s">
        <v>1527</v>
      </c>
      <c r="F9740" t="s">
        <v>1386</v>
      </c>
      <c r="G9740">
        <v>4745</v>
      </c>
      <c r="H9740" s="23">
        <v>161474896</v>
      </c>
    </row>
    <row r="9741" spans="1:8" x14ac:dyDescent="0.25">
      <c r="A9741">
        <v>11986</v>
      </c>
      <c r="B9741" t="s">
        <v>12919</v>
      </c>
      <c r="C9741" t="s">
        <v>12920</v>
      </c>
      <c r="D9741" s="23">
        <v>38060757000143</v>
      </c>
      <c r="E9741" t="s">
        <v>3006</v>
      </c>
      <c r="F9741" t="s">
        <v>1390</v>
      </c>
      <c r="G9741">
        <v>18421</v>
      </c>
      <c r="H9741" s="23">
        <v>633937985118</v>
      </c>
    </row>
    <row r="9742" spans="1:8" x14ac:dyDescent="0.25">
      <c r="A9742">
        <v>10218</v>
      </c>
      <c r="B9742" t="s">
        <v>12921</v>
      </c>
      <c r="C9742" t="s">
        <v>12922</v>
      </c>
      <c r="D9742" s="23">
        <v>17065118000109</v>
      </c>
      <c r="E9742" t="s">
        <v>1385</v>
      </c>
      <c r="F9742" t="s">
        <v>1386</v>
      </c>
      <c r="G9742">
        <v>15416</v>
      </c>
      <c r="H9742" s="23">
        <v>162055196</v>
      </c>
    </row>
    <row r="9743" spans="1:8" x14ac:dyDescent="0.25">
      <c r="A9743">
        <v>13157</v>
      </c>
      <c r="B9743" t="s">
        <v>12923</v>
      </c>
      <c r="C9743" t="s">
        <v>12923</v>
      </c>
      <c r="D9743" s="23">
        <v>43109381000154</v>
      </c>
      <c r="E9743" t="s">
        <v>1422</v>
      </c>
      <c r="F9743" t="s">
        <v>1386</v>
      </c>
      <c r="G9743">
        <v>20333</v>
      </c>
      <c r="H9743" s="23" t="s">
        <v>1438</v>
      </c>
    </row>
    <row r="9744" spans="1:8" x14ac:dyDescent="0.25">
      <c r="A9744">
        <v>12190</v>
      </c>
      <c r="B9744" t="s">
        <v>12924</v>
      </c>
      <c r="C9744" t="s">
        <v>12925</v>
      </c>
      <c r="D9744" s="23">
        <v>39424888000125</v>
      </c>
      <c r="E9744" t="s">
        <v>1723</v>
      </c>
      <c r="F9744" t="s">
        <v>1386</v>
      </c>
      <c r="G9744">
        <v>18780</v>
      </c>
      <c r="H9744" s="23">
        <v>163789061</v>
      </c>
    </row>
    <row r="9745" spans="1:8" x14ac:dyDescent="0.25">
      <c r="A9745">
        <v>2929</v>
      </c>
      <c r="B9745" t="s">
        <v>12926</v>
      </c>
      <c r="C9745" t="s">
        <v>12927</v>
      </c>
      <c r="D9745" s="23">
        <v>5096449000119</v>
      </c>
      <c r="E9745" t="s">
        <v>1678</v>
      </c>
      <c r="F9745" t="s">
        <v>1386</v>
      </c>
      <c r="G9745">
        <v>4205</v>
      </c>
      <c r="H9745" s="23">
        <v>161357512</v>
      </c>
    </row>
    <row r="9746" spans="1:8" x14ac:dyDescent="0.25">
      <c r="A9746">
        <v>649</v>
      </c>
      <c r="B9746" t="s">
        <v>24679</v>
      </c>
      <c r="C9746" t="s">
        <v>24679</v>
      </c>
      <c r="D9746" s="23"/>
      <c r="E9746" t="s">
        <v>1422</v>
      </c>
      <c r="F9746" t="s">
        <v>1386</v>
      </c>
      <c r="G9746">
        <v>1925</v>
      </c>
      <c r="H9746" s="23"/>
    </row>
    <row r="9747" spans="1:8" x14ac:dyDescent="0.25">
      <c r="A9747">
        <v>11600</v>
      </c>
      <c r="B9747" t="s">
        <v>24680</v>
      </c>
      <c r="C9747" t="s">
        <v>24680</v>
      </c>
      <c r="D9747" s="23"/>
      <c r="E9747" t="s">
        <v>1732</v>
      </c>
      <c r="F9747" t="s">
        <v>1386</v>
      </c>
      <c r="G9747">
        <v>17544</v>
      </c>
      <c r="H9747" s="23"/>
    </row>
    <row r="9748" spans="1:8" x14ac:dyDescent="0.25">
      <c r="A9748">
        <v>8172</v>
      </c>
      <c r="B9748" t="s">
        <v>12928</v>
      </c>
      <c r="C9748" t="s">
        <v>12928</v>
      </c>
      <c r="D9748" s="23">
        <v>13703440000157</v>
      </c>
      <c r="E9748" t="s">
        <v>1487</v>
      </c>
      <c r="F9748" t="s">
        <v>1386</v>
      </c>
      <c r="G9748">
        <v>12445</v>
      </c>
      <c r="H9748" s="23">
        <v>161833985</v>
      </c>
    </row>
    <row r="9749" spans="1:8" x14ac:dyDescent="0.25">
      <c r="A9749">
        <v>7739</v>
      </c>
      <c r="B9749" t="s">
        <v>12929</v>
      </c>
      <c r="C9749" t="s">
        <v>12929</v>
      </c>
      <c r="D9749" s="23">
        <v>22285379000166</v>
      </c>
      <c r="E9749" t="s">
        <v>2876</v>
      </c>
      <c r="F9749" t="s">
        <v>1386</v>
      </c>
      <c r="G9749">
        <v>12053</v>
      </c>
      <c r="H9749" s="23">
        <v>162537085</v>
      </c>
    </row>
    <row r="9750" spans="1:8" x14ac:dyDescent="0.25">
      <c r="A9750">
        <v>2857</v>
      </c>
      <c r="B9750" t="s">
        <v>12930</v>
      </c>
      <c r="C9750" t="s">
        <v>12931</v>
      </c>
      <c r="D9750" s="23">
        <v>4786959000155</v>
      </c>
      <c r="E9750" t="s">
        <v>12932</v>
      </c>
      <c r="F9750" t="s">
        <v>1386</v>
      </c>
      <c r="G9750">
        <v>4133</v>
      </c>
      <c r="H9750" s="23">
        <v>161346995</v>
      </c>
    </row>
    <row r="9751" spans="1:8" x14ac:dyDescent="0.25">
      <c r="A9751">
        <v>12707</v>
      </c>
      <c r="B9751" t="s">
        <v>12933</v>
      </c>
      <c r="C9751" t="s">
        <v>12933</v>
      </c>
      <c r="D9751" s="23">
        <v>23505292000110</v>
      </c>
      <c r="E9751" t="s">
        <v>1572</v>
      </c>
      <c r="F9751" t="s">
        <v>1386</v>
      </c>
      <c r="G9751">
        <v>19733</v>
      </c>
      <c r="H9751" s="23">
        <v>162621434</v>
      </c>
    </row>
    <row r="9752" spans="1:8" x14ac:dyDescent="0.25">
      <c r="A9752">
        <v>10957</v>
      </c>
      <c r="B9752" t="s">
        <v>12934</v>
      </c>
      <c r="C9752" t="s">
        <v>12934</v>
      </c>
      <c r="D9752" s="23">
        <v>32926120000100</v>
      </c>
      <c r="E9752" t="s">
        <v>1385</v>
      </c>
      <c r="F9752" t="s">
        <v>1386</v>
      </c>
      <c r="G9752">
        <v>16698</v>
      </c>
      <c r="H9752" s="23">
        <v>163348316</v>
      </c>
    </row>
    <row r="9753" spans="1:8" x14ac:dyDescent="0.25">
      <c r="A9753">
        <v>656</v>
      </c>
      <c r="B9753" t="s">
        <v>24681</v>
      </c>
      <c r="C9753" t="s">
        <v>24681</v>
      </c>
      <c r="D9753" s="23"/>
      <c r="E9753" t="s">
        <v>1385</v>
      </c>
      <c r="F9753" t="s">
        <v>1386</v>
      </c>
      <c r="G9753">
        <v>1932</v>
      </c>
      <c r="H9753" s="23"/>
    </row>
    <row r="9754" spans="1:8" x14ac:dyDescent="0.25">
      <c r="A9754">
        <v>2188</v>
      </c>
      <c r="B9754" t="s">
        <v>12935</v>
      </c>
      <c r="C9754" t="s">
        <v>12936</v>
      </c>
      <c r="D9754" s="23">
        <v>24495327000140</v>
      </c>
      <c r="E9754" t="s">
        <v>1696</v>
      </c>
      <c r="F9754" t="s">
        <v>1386</v>
      </c>
      <c r="G9754">
        <v>3464</v>
      </c>
      <c r="H9754" s="23">
        <v>160335469</v>
      </c>
    </row>
    <row r="9755" spans="1:8" x14ac:dyDescent="0.25">
      <c r="A9755">
        <v>1371</v>
      </c>
      <c r="B9755" t="s">
        <v>12937</v>
      </c>
      <c r="C9755" t="s">
        <v>12938</v>
      </c>
      <c r="D9755" s="23">
        <v>10676736000138</v>
      </c>
      <c r="E9755" t="s">
        <v>1385</v>
      </c>
      <c r="F9755" t="s">
        <v>1386</v>
      </c>
      <c r="G9755">
        <v>2647</v>
      </c>
      <c r="H9755" s="23">
        <v>161602843</v>
      </c>
    </row>
    <row r="9756" spans="1:8" x14ac:dyDescent="0.25">
      <c r="A9756">
        <v>11962</v>
      </c>
      <c r="B9756" t="s">
        <v>12939</v>
      </c>
      <c r="C9756" t="s">
        <v>12939</v>
      </c>
      <c r="D9756" s="23">
        <v>27162685000129</v>
      </c>
      <c r="E9756" t="s">
        <v>1921</v>
      </c>
      <c r="F9756" t="s">
        <v>1386</v>
      </c>
      <c r="G9756">
        <v>18376</v>
      </c>
      <c r="H9756" s="23">
        <v>162891253</v>
      </c>
    </row>
    <row r="9757" spans="1:8" x14ac:dyDescent="0.25">
      <c r="A9757">
        <v>12245</v>
      </c>
      <c r="B9757" t="s">
        <v>12940</v>
      </c>
      <c r="C9757" t="s">
        <v>12941</v>
      </c>
      <c r="D9757" s="23">
        <v>37259297000114</v>
      </c>
      <c r="E9757" t="s">
        <v>1500</v>
      </c>
      <c r="F9757" t="s">
        <v>1415</v>
      </c>
      <c r="G9757">
        <v>18839</v>
      </c>
      <c r="H9757" s="23">
        <v>92833403</v>
      </c>
    </row>
    <row r="9758" spans="1:8" x14ac:dyDescent="0.25">
      <c r="A9758">
        <v>10536</v>
      </c>
      <c r="B9758" t="s">
        <v>12942</v>
      </c>
      <c r="C9758" t="s">
        <v>12942</v>
      </c>
      <c r="D9758" s="23">
        <v>29258008000134</v>
      </c>
      <c r="E9758" t="s">
        <v>1385</v>
      </c>
      <c r="F9758" t="s">
        <v>1386</v>
      </c>
      <c r="G9758">
        <v>15898</v>
      </c>
      <c r="H9758" s="23">
        <v>163067430</v>
      </c>
    </row>
    <row r="9759" spans="1:8" x14ac:dyDescent="0.25">
      <c r="A9759">
        <v>12415</v>
      </c>
      <c r="B9759" t="s">
        <v>24682</v>
      </c>
      <c r="C9759" t="s">
        <v>24683</v>
      </c>
      <c r="D9759" s="23"/>
      <c r="E9759" t="s">
        <v>1422</v>
      </c>
      <c r="F9759" t="s">
        <v>1386</v>
      </c>
      <c r="G9759">
        <v>11461</v>
      </c>
      <c r="H9759" s="23"/>
    </row>
    <row r="9760" spans="1:8" x14ac:dyDescent="0.25">
      <c r="A9760">
        <v>3390</v>
      </c>
      <c r="B9760" t="s">
        <v>12943</v>
      </c>
      <c r="C9760" t="s">
        <v>12936</v>
      </c>
      <c r="D9760" s="23">
        <v>7489293000161</v>
      </c>
      <c r="E9760" t="s">
        <v>1510</v>
      </c>
      <c r="F9760" t="s">
        <v>1386</v>
      </c>
      <c r="G9760">
        <v>4666</v>
      </c>
      <c r="H9760" s="23">
        <v>161457940</v>
      </c>
    </row>
    <row r="9761" spans="1:8" x14ac:dyDescent="0.25">
      <c r="A9761">
        <v>9708</v>
      </c>
      <c r="B9761" t="s">
        <v>12944</v>
      </c>
      <c r="C9761" t="s">
        <v>12944</v>
      </c>
      <c r="D9761" s="23">
        <v>14138708000118</v>
      </c>
      <c r="E9761" t="s">
        <v>2555</v>
      </c>
      <c r="F9761" t="s">
        <v>1386</v>
      </c>
      <c r="G9761">
        <v>14406</v>
      </c>
      <c r="H9761" s="23">
        <v>161871801</v>
      </c>
    </row>
    <row r="9762" spans="1:8" x14ac:dyDescent="0.25">
      <c r="A9762">
        <v>4969</v>
      </c>
      <c r="B9762" t="s">
        <v>24684</v>
      </c>
      <c r="C9762" t="s">
        <v>24684</v>
      </c>
      <c r="D9762" s="23"/>
      <c r="E9762" t="s">
        <v>1723</v>
      </c>
      <c r="F9762" t="s">
        <v>1386</v>
      </c>
      <c r="G9762">
        <v>7993</v>
      </c>
      <c r="H9762" s="23"/>
    </row>
    <row r="9763" spans="1:8" x14ac:dyDescent="0.25">
      <c r="A9763">
        <v>13327</v>
      </c>
      <c r="B9763" t="s">
        <v>12945</v>
      </c>
      <c r="C9763" t="s">
        <v>12945</v>
      </c>
      <c r="D9763" s="23">
        <v>11188758000111</v>
      </c>
      <c r="E9763" t="s">
        <v>4677</v>
      </c>
      <c r="F9763" t="s">
        <v>1386</v>
      </c>
      <c r="G9763">
        <v>20783</v>
      </c>
      <c r="H9763" s="23" t="s">
        <v>12946</v>
      </c>
    </row>
    <row r="9764" spans="1:8" x14ac:dyDescent="0.25">
      <c r="A9764">
        <v>3477</v>
      </c>
      <c r="B9764" t="s">
        <v>12947</v>
      </c>
      <c r="C9764" t="s">
        <v>12936</v>
      </c>
      <c r="D9764" s="23">
        <v>7828343000198</v>
      </c>
      <c r="E9764" t="s">
        <v>1921</v>
      </c>
      <c r="F9764" t="s">
        <v>1386</v>
      </c>
      <c r="G9764">
        <v>4753</v>
      </c>
      <c r="H9764" s="23">
        <v>161485545</v>
      </c>
    </row>
    <row r="9765" spans="1:8" x14ac:dyDescent="0.25">
      <c r="A9765">
        <v>8098</v>
      </c>
      <c r="B9765" t="s">
        <v>12948</v>
      </c>
      <c r="C9765" t="s">
        <v>12949</v>
      </c>
      <c r="D9765" s="23">
        <v>23895656000115</v>
      </c>
      <c r="E9765" t="s">
        <v>1385</v>
      </c>
      <c r="F9765" t="s">
        <v>1386</v>
      </c>
      <c r="G9765">
        <v>12389</v>
      </c>
      <c r="H9765" s="23">
        <v>162645104</v>
      </c>
    </row>
    <row r="9766" spans="1:8" x14ac:dyDescent="0.25">
      <c r="A9766">
        <v>4313</v>
      </c>
      <c r="B9766" t="s">
        <v>24685</v>
      </c>
      <c r="C9766" t="s">
        <v>24685</v>
      </c>
      <c r="D9766" s="23"/>
      <c r="E9766" t="s">
        <v>2050</v>
      </c>
      <c r="F9766" t="s">
        <v>1386</v>
      </c>
      <c r="G9766">
        <v>1792</v>
      </c>
      <c r="H9766" s="23"/>
    </row>
    <row r="9767" spans="1:8" x14ac:dyDescent="0.25">
      <c r="A9767">
        <v>628</v>
      </c>
      <c r="B9767" t="s">
        <v>12950</v>
      </c>
      <c r="C9767" t="s">
        <v>12950</v>
      </c>
      <c r="D9767" s="23"/>
      <c r="E9767" t="s">
        <v>2050</v>
      </c>
      <c r="F9767" t="s">
        <v>1386</v>
      </c>
      <c r="G9767">
        <v>1904</v>
      </c>
      <c r="H9767" s="23"/>
    </row>
    <row r="9768" spans="1:8" x14ac:dyDescent="0.25">
      <c r="A9768">
        <v>6704</v>
      </c>
      <c r="B9768" t="s">
        <v>12950</v>
      </c>
      <c r="C9768" t="s">
        <v>12950</v>
      </c>
      <c r="D9768" s="23">
        <v>20283609000122</v>
      </c>
      <c r="E9768" t="s">
        <v>1564</v>
      </c>
      <c r="F9768" t="s">
        <v>1386</v>
      </c>
      <c r="G9768">
        <v>10259</v>
      </c>
      <c r="H9768" s="23">
        <v>162337604</v>
      </c>
    </row>
    <row r="9769" spans="1:8" x14ac:dyDescent="0.25">
      <c r="A9769">
        <v>4213</v>
      </c>
      <c r="B9769" t="s">
        <v>12950</v>
      </c>
      <c r="C9769" t="s">
        <v>12950</v>
      </c>
      <c r="D9769" s="23"/>
      <c r="E9769" t="s">
        <v>2050</v>
      </c>
      <c r="F9769" t="s">
        <v>1386</v>
      </c>
      <c r="G9769">
        <v>1801</v>
      </c>
      <c r="H9769" s="23"/>
    </row>
    <row r="9770" spans="1:8" x14ac:dyDescent="0.25">
      <c r="A9770">
        <v>3058</v>
      </c>
      <c r="B9770" t="s">
        <v>12951</v>
      </c>
      <c r="C9770" t="s">
        <v>12936</v>
      </c>
      <c r="D9770" s="23">
        <v>5676667000122</v>
      </c>
      <c r="E9770" t="s">
        <v>2281</v>
      </c>
      <c r="F9770" t="s">
        <v>1386</v>
      </c>
      <c r="G9770">
        <v>4334</v>
      </c>
      <c r="H9770" s="23">
        <v>161393900</v>
      </c>
    </row>
    <row r="9771" spans="1:8" x14ac:dyDescent="0.25">
      <c r="A9771">
        <v>3395</v>
      </c>
      <c r="B9771" t="s">
        <v>12952</v>
      </c>
      <c r="C9771" t="s">
        <v>12936</v>
      </c>
      <c r="D9771" s="23">
        <v>7512283000108</v>
      </c>
      <c r="E9771" t="s">
        <v>2555</v>
      </c>
      <c r="F9771" t="s">
        <v>1386</v>
      </c>
      <c r="G9771">
        <v>4671</v>
      </c>
      <c r="H9771" s="23">
        <v>161460356</v>
      </c>
    </row>
    <row r="9772" spans="1:8" x14ac:dyDescent="0.25">
      <c r="A9772">
        <v>4948</v>
      </c>
      <c r="B9772" t="s">
        <v>12953</v>
      </c>
      <c r="C9772" t="s">
        <v>12953</v>
      </c>
      <c r="D9772" s="23">
        <v>568160000131</v>
      </c>
      <c r="E9772" t="s">
        <v>1583</v>
      </c>
      <c r="F9772" t="s">
        <v>1386</v>
      </c>
      <c r="G9772">
        <v>7955</v>
      </c>
      <c r="H9772" s="23">
        <v>161078788</v>
      </c>
    </row>
    <row r="9773" spans="1:8" x14ac:dyDescent="0.25">
      <c r="A9773">
        <v>3332</v>
      </c>
      <c r="B9773" t="s">
        <v>12954</v>
      </c>
      <c r="C9773" t="s">
        <v>12955</v>
      </c>
      <c r="D9773" s="23">
        <v>7183655000191</v>
      </c>
      <c r="E9773" t="s">
        <v>1527</v>
      </c>
      <c r="F9773" t="s">
        <v>1386</v>
      </c>
      <c r="G9773">
        <v>4608</v>
      </c>
      <c r="H9773" s="23">
        <v>161454976</v>
      </c>
    </row>
    <row r="9774" spans="1:8" x14ac:dyDescent="0.25">
      <c r="A9774">
        <v>494</v>
      </c>
      <c r="B9774" t="s">
        <v>24686</v>
      </c>
      <c r="C9774" t="s">
        <v>24686</v>
      </c>
      <c r="D9774" s="23"/>
      <c r="E9774" t="s">
        <v>2050</v>
      </c>
      <c r="F9774" t="s">
        <v>1386</v>
      </c>
      <c r="G9774">
        <v>1770</v>
      </c>
      <c r="H9774" s="23"/>
    </row>
    <row r="9775" spans="1:8" x14ac:dyDescent="0.25">
      <c r="A9775">
        <v>3182</v>
      </c>
      <c r="B9775" t="s">
        <v>12956</v>
      </c>
      <c r="C9775" t="s">
        <v>12936</v>
      </c>
      <c r="D9775" s="23">
        <v>6180203000193</v>
      </c>
      <c r="E9775" t="s">
        <v>1670</v>
      </c>
      <c r="F9775" t="s">
        <v>1386</v>
      </c>
      <c r="G9775">
        <v>4458</v>
      </c>
      <c r="H9775" s="23">
        <v>161421733</v>
      </c>
    </row>
    <row r="9776" spans="1:8" x14ac:dyDescent="0.25">
      <c r="A9776">
        <v>3865</v>
      </c>
      <c r="B9776" t="s">
        <v>12957</v>
      </c>
      <c r="C9776" t="s">
        <v>12936</v>
      </c>
      <c r="D9776" s="23">
        <v>9107040000101</v>
      </c>
      <c r="E9776" t="s">
        <v>1670</v>
      </c>
      <c r="F9776" t="s">
        <v>1386</v>
      </c>
      <c r="G9776">
        <v>5141</v>
      </c>
      <c r="H9776" s="23">
        <v>161546927</v>
      </c>
    </row>
    <row r="9777" spans="1:8" x14ac:dyDescent="0.25">
      <c r="A9777">
        <v>2822</v>
      </c>
      <c r="B9777" t="s">
        <v>12958</v>
      </c>
      <c r="C9777" t="s">
        <v>12959</v>
      </c>
      <c r="D9777" s="23">
        <v>4620194000189</v>
      </c>
      <c r="E9777" t="s">
        <v>1422</v>
      </c>
      <c r="F9777" t="s">
        <v>1386</v>
      </c>
      <c r="G9777">
        <v>4098</v>
      </c>
      <c r="H9777" s="23" t="s">
        <v>12960</v>
      </c>
    </row>
    <row r="9778" spans="1:8" x14ac:dyDescent="0.25">
      <c r="A9778">
        <v>3205</v>
      </c>
      <c r="B9778" t="s">
        <v>12961</v>
      </c>
      <c r="C9778" t="s">
        <v>12962</v>
      </c>
      <c r="D9778" s="23">
        <v>6271695000122</v>
      </c>
      <c r="E9778" t="s">
        <v>1385</v>
      </c>
      <c r="F9778" t="s">
        <v>1386</v>
      </c>
      <c r="G9778">
        <v>4481</v>
      </c>
      <c r="H9778" s="23">
        <v>161420834</v>
      </c>
    </row>
    <row r="9779" spans="1:8" x14ac:dyDescent="0.25">
      <c r="A9779">
        <v>769</v>
      </c>
      <c r="B9779" t="s">
        <v>12963</v>
      </c>
      <c r="C9779" t="s">
        <v>12963</v>
      </c>
      <c r="D9779" s="23"/>
      <c r="E9779" t="s">
        <v>1385</v>
      </c>
      <c r="F9779" t="s">
        <v>1386</v>
      </c>
      <c r="G9779">
        <v>2045</v>
      </c>
      <c r="H9779" s="23"/>
    </row>
    <row r="9780" spans="1:8" x14ac:dyDescent="0.25">
      <c r="A9780">
        <v>1970</v>
      </c>
      <c r="B9780" t="s">
        <v>12963</v>
      </c>
      <c r="C9780" t="s">
        <v>12964</v>
      </c>
      <c r="D9780" s="23">
        <v>14577389000147</v>
      </c>
      <c r="E9780" t="s">
        <v>1385</v>
      </c>
      <c r="F9780" t="s">
        <v>1386</v>
      </c>
      <c r="G9780">
        <v>3246</v>
      </c>
      <c r="H9780" s="23">
        <v>161908985</v>
      </c>
    </row>
    <row r="9781" spans="1:8" x14ac:dyDescent="0.25">
      <c r="A9781">
        <v>2531</v>
      </c>
      <c r="B9781" t="s">
        <v>12965</v>
      </c>
      <c r="C9781" t="s">
        <v>12635</v>
      </c>
      <c r="D9781" s="23">
        <v>35573609000134</v>
      </c>
      <c r="E9781" t="s">
        <v>1409</v>
      </c>
      <c r="F9781" t="s">
        <v>1386</v>
      </c>
      <c r="G9781">
        <v>3807</v>
      </c>
      <c r="H9781" s="23">
        <v>160896290</v>
      </c>
    </row>
    <row r="9782" spans="1:8" x14ac:dyDescent="0.25">
      <c r="A9782">
        <v>3522</v>
      </c>
      <c r="B9782" t="s">
        <v>12966</v>
      </c>
      <c r="C9782" t="s">
        <v>12635</v>
      </c>
      <c r="D9782" s="23">
        <v>7997009000168</v>
      </c>
      <c r="E9782" t="s">
        <v>1816</v>
      </c>
      <c r="F9782" t="s">
        <v>1386</v>
      </c>
      <c r="G9782">
        <v>4798</v>
      </c>
      <c r="H9782" s="23">
        <v>161138608</v>
      </c>
    </row>
    <row r="9783" spans="1:8" x14ac:dyDescent="0.25">
      <c r="A9783">
        <v>14210</v>
      </c>
      <c r="B9783" t="s">
        <v>12967</v>
      </c>
      <c r="C9783" t="s">
        <v>12967</v>
      </c>
      <c r="D9783" s="23">
        <v>48178757000104</v>
      </c>
      <c r="E9783" t="s">
        <v>1385</v>
      </c>
      <c r="F9783" t="s">
        <v>1386</v>
      </c>
      <c r="G9783">
        <v>22225</v>
      </c>
      <c r="H9783" s="23">
        <v>164465740</v>
      </c>
    </row>
    <row r="9784" spans="1:8" x14ac:dyDescent="0.25">
      <c r="A9784">
        <v>1738</v>
      </c>
      <c r="B9784" t="s">
        <v>12968</v>
      </c>
      <c r="C9784" t="s">
        <v>12969</v>
      </c>
      <c r="D9784" s="23">
        <v>12271964000153</v>
      </c>
      <c r="E9784" t="s">
        <v>2009</v>
      </c>
      <c r="F9784" t="s">
        <v>1386</v>
      </c>
      <c r="G9784">
        <v>3014</v>
      </c>
      <c r="H9784" s="23" t="s">
        <v>12970</v>
      </c>
    </row>
    <row r="9785" spans="1:8" x14ac:dyDescent="0.25">
      <c r="A9785">
        <v>14783</v>
      </c>
      <c r="B9785" t="s">
        <v>24687</v>
      </c>
      <c r="C9785" t="s">
        <v>24631</v>
      </c>
      <c r="D9785" s="23"/>
      <c r="E9785" t="s">
        <v>1723</v>
      </c>
      <c r="F9785" t="s">
        <v>1386</v>
      </c>
      <c r="G9785">
        <v>9205</v>
      </c>
      <c r="H9785" s="23"/>
    </row>
    <row r="9786" spans="1:8" x14ac:dyDescent="0.25">
      <c r="A9786">
        <v>4714</v>
      </c>
      <c r="B9786" t="s">
        <v>24688</v>
      </c>
      <c r="C9786" t="s">
        <v>24688</v>
      </c>
      <c r="D9786" s="23"/>
      <c r="E9786" t="s">
        <v>1422</v>
      </c>
      <c r="F9786" t="s">
        <v>1386</v>
      </c>
      <c r="G9786">
        <v>7285</v>
      </c>
      <c r="H9786" s="23"/>
    </row>
    <row r="9787" spans="1:8" x14ac:dyDescent="0.25">
      <c r="A9787">
        <v>7414</v>
      </c>
      <c r="B9787" t="s">
        <v>12971</v>
      </c>
      <c r="C9787" t="s">
        <v>12971</v>
      </c>
      <c r="D9787" s="23">
        <v>11611189000175</v>
      </c>
      <c r="E9787" t="s">
        <v>2891</v>
      </c>
      <c r="F9787" t="s">
        <v>1386</v>
      </c>
      <c r="G9787">
        <v>11332</v>
      </c>
      <c r="H9787" s="23">
        <v>161659365</v>
      </c>
    </row>
    <row r="9788" spans="1:8" x14ac:dyDescent="0.25">
      <c r="A9788">
        <v>6028</v>
      </c>
      <c r="B9788" t="s">
        <v>12972</v>
      </c>
      <c r="C9788" t="s">
        <v>12972</v>
      </c>
      <c r="D9788" s="23">
        <v>18628579000105</v>
      </c>
      <c r="E9788" t="s">
        <v>1530</v>
      </c>
      <c r="F9788" t="s">
        <v>1386</v>
      </c>
      <c r="G9788">
        <v>9347</v>
      </c>
      <c r="H9788" s="23" t="s">
        <v>1438</v>
      </c>
    </row>
    <row r="9789" spans="1:8" x14ac:dyDescent="0.25">
      <c r="A9789">
        <v>1207</v>
      </c>
      <c r="B9789" t="s">
        <v>24689</v>
      </c>
      <c r="C9789" t="s">
        <v>24689</v>
      </c>
      <c r="D9789" s="23"/>
      <c r="E9789" t="s">
        <v>1385</v>
      </c>
      <c r="F9789" t="s">
        <v>1386</v>
      </c>
      <c r="G9789">
        <v>2483</v>
      </c>
      <c r="H9789" s="23"/>
    </row>
    <row r="9790" spans="1:8" x14ac:dyDescent="0.25">
      <c r="A9790">
        <v>727</v>
      </c>
      <c r="B9790" t="s">
        <v>24690</v>
      </c>
      <c r="C9790" t="s">
        <v>24690</v>
      </c>
      <c r="D9790" s="23"/>
      <c r="E9790" t="s">
        <v>1385</v>
      </c>
      <c r="F9790" t="s">
        <v>1386</v>
      </c>
      <c r="G9790">
        <v>2003</v>
      </c>
      <c r="H9790" s="23"/>
    </row>
    <row r="9791" spans="1:8" x14ac:dyDescent="0.25">
      <c r="A9791">
        <v>2328</v>
      </c>
      <c r="B9791" t="s">
        <v>12973</v>
      </c>
      <c r="C9791" t="s">
        <v>12936</v>
      </c>
      <c r="D9791" s="23">
        <v>3066027000175</v>
      </c>
      <c r="E9791" t="s">
        <v>1952</v>
      </c>
      <c r="F9791" t="s">
        <v>1386</v>
      </c>
      <c r="G9791">
        <v>3604</v>
      </c>
      <c r="H9791" s="23">
        <v>161056725</v>
      </c>
    </row>
    <row r="9792" spans="1:8" x14ac:dyDescent="0.25">
      <c r="A9792">
        <v>9659</v>
      </c>
      <c r="B9792" t="s">
        <v>24691</v>
      </c>
      <c r="C9792" t="s">
        <v>24691</v>
      </c>
      <c r="D9792" s="23"/>
      <c r="E9792" t="s">
        <v>1578</v>
      </c>
      <c r="F9792" t="s">
        <v>1386</v>
      </c>
      <c r="G9792">
        <v>14357</v>
      </c>
      <c r="H9792" s="23"/>
    </row>
    <row r="9793" spans="1:8" x14ac:dyDescent="0.25">
      <c r="A9793">
        <v>1116</v>
      </c>
      <c r="B9793" t="s">
        <v>24692</v>
      </c>
      <c r="C9793" t="s">
        <v>24692</v>
      </c>
      <c r="D9793" s="23"/>
      <c r="E9793" t="s">
        <v>1527</v>
      </c>
      <c r="F9793" t="s">
        <v>1386</v>
      </c>
      <c r="G9793">
        <v>2392</v>
      </c>
      <c r="H9793" s="23"/>
    </row>
    <row r="9794" spans="1:8" x14ac:dyDescent="0.25">
      <c r="A9794">
        <v>428</v>
      </c>
      <c r="B9794" t="s">
        <v>24693</v>
      </c>
      <c r="C9794" t="s">
        <v>24693</v>
      </c>
      <c r="D9794" s="23"/>
      <c r="E9794" t="s">
        <v>1422</v>
      </c>
      <c r="F9794" t="s">
        <v>1386</v>
      </c>
      <c r="G9794">
        <v>1704</v>
      </c>
      <c r="H9794" s="23"/>
    </row>
    <row r="9795" spans="1:8" x14ac:dyDescent="0.25">
      <c r="A9795">
        <v>1319</v>
      </c>
      <c r="B9795" t="s">
        <v>12974</v>
      </c>
      <c r="C9795" t="s">
        <v>12936</v>
      </c>
      <c r="D9795" s="23">
        <v>10503036000141</v>
      </c>
      <c r="E9795" t="s">
        <v>1789</v>
      </c>
      <c r="F9795" t="s">
        <v>1386</v>
      </c>
      <c r="G9795">
        <v>2595</v>
      </c>
      <c r="H9795" s="23">
        <v>161596061</v>
      </c>
    </row>
    <row r="9796" spans="1:8" x14ac:dyDescent="0.25">
      <c r="A9796">
        <v>739</v>
      </c>
      <c r="B9796" t="s">
        <v>12975</v>
      </c>
      <c r="C9796" t="s">
        <v>12975</v>
      </c>
      <c r="D9796" s="23"/>
      <c r="E9796" t="s">
        <v>1385</v>
      </c>
      <c r="F9796" t="s">
        <v>1386</v>
      </c>
      <c r="G9796">
        <v>2015</v>
      </c>
      <c r="H9796" s="23"/>
    </row>
    <row r="9797" spans="1:8" x14ac:dyDescent="0.25">
      <c r="A9797">
        <v>1635</v>
      </c>
      <c r="B9797" t="s">
        <v>12975</v>
      </c>
      <c r="C9797" t="s">
        <v>12976</v>
      </c>
      <c r="D9797" s="23">
        <v>11711574000194</v>
      </c>
      <c r="E9797" t="s">
        <v>1385</v>
      </c>
      <c r="F9797" t="s">
        <v>1386</v>
      </c>
      <c r="G9797">
        <v>2911</v>
      </c>
      <c r="H9797" s="23" t="s">
        <v>12977</v>
      </c>
    </row>
    <row r="9798" spans="1:8" x14ac:dyDescent="0.25">
      <c r="A9798">
        <v>5575</v>
      </c>
      <c r="B9798" t="s">
        <v>24694</v>
      </c>
      <c r="C9798" t="s">
        <v>24694</v>
      </c>
      <c r="D9798" s="23"/>
      <c r="E9798" t="s">
        <v>1541</v>
      </c>
      <c r="F9798" t="s">
        <v>1386</v>
      </c>
      <c r="G9798">
        <v>8636</v>
      </c>
      <c r="H9798" s="23"/>
    </row>
    <row r="9799" spans="1:8" x14ac:dyDescent="0.25">
      <c r="A9799">
        <v>14165</v>
      </c>
      <c r="B9799" t="s">
        <v>24695</v>
      </c>
      <c r="C9799" t="s">
        <v>24696</v>
      </c>
      <c r="D9799" s="23"/>
      <c r="E9799" t="s">
        <v>1723</v>
      </c>
      <c r="F9799" t="s">
        <v>1386</v>
      </c>
      <c r="G9799">
        <v>6188</v>
      </c>
      <c r="H9799" s="23"/>
    </row>
    <row r="9800" spans="1:8" x14ac:dyDescent="0.25">
      <c r="A9800">
        <v>2254</v>
      </c>
      <c r="B9800" t="s">
        <v>12978</v>
      </c>
      <c r="C9800" t="s">
        <v>12936</v>
      </c>
      <c r="D9800" s="23">
        <v>270990000188</v>
      </c>
      <c r="E9800" t="s">
        <v>2138</v>
      </c>
      <c r="F9800" t="s">
        <v>1386</v>
      </c>
      <c r="G9800">
        <v>3530</v>
      </c>
      <c r="H9800" s="23">
        <v>161057365</v>
      </c>
    </row>
    <row r="9801" spans="1:8" x14ac:dyDescent="0.25">
      <c r="A9801">
        <v>12689</v>
      </c>
      <c r="B9801" t="s">
        <v>24697</v>
      </c>
      <c r="C9801" t="s">
        <v>24697</v>
      </c>
      <c r="D9801" s="23"/>
      <c r="E9801" t="s">
        <v>1723</v>
      </c>
      <c r="F9801" t="s">
        <v>1386</v>
      </c>
      <c r="G9801">
        <v>19712</v>
      </c>
      <c r="H9801" s="23"/>
    </row>
    <row r="9802" spans="1:8" x14ac:dyDescent="0.25">
      <c r="A9802">
        <v>10340</v>
      </c>
      <c r="B9802" t="s">
        <v>24698</v>
      </c>
      <c r="C9802" t="s">
        <v>24698</v>
      </c>
      <c r="D9802" s="23"/>
      <c r="E9802" t="s">
        <v>1723</v>
      </c>
      <c r="F9802" t="s">
        <v>1386</v>
      </c>
      <c r="G9802">
        <v>15607</v>
      </c>
      <c r="H9802" s="23"/>
    </row>
    <row r="9803" spans="1:8" x14ac:dyDescent="0.25">
      <c r="A9803">
        <v>2124</v>
      </c>
      <c r="B9803" t="s">
        <v>12979</v>
      </c>
      <c r="C9803" t="s">
        <v>12980</v>
      </c>
      <c r="D9803" s="23">
        <v>2346982000101</v>
      </c>
      <c r="E9803" t="s">
        <v>1409</v>
      </c>
      <c r="F9803" t="s">
        <v>1386</v>
      </c>
      <c r="G9803">
        <v>3400</v>
      </c>
      <c r="H9803" s="23">
        <v>161203922</v>
      </c>
    </row>
    <row r="9804" spans="1:8" x14ac:dyDescent="0.25">
      <c r="A9804">
        <v>8069</v>
      </c>
      <c r="B9804" t="s">
        <v>12981</v>
      </c>
      <c r="C9804" t="s">
        <v>12981</v>
      </c>
      <c r="D9804" s="23">
        <v>18116815000104</v>
      </c>
      <c r="E9804" t="s">
        <v>1385</v>
      </c>
      <c r="F9804" t="s">
        <v>1386</v>
      </c>
      <c r="G9804">
        <v>12363</v>
      </c>
      <c r="H9804" s="23">
        <v>162640641</v>
      </c>
    </row>
    <row r="9805" spans="1:8" x14ac:dyDescent="0.25">
      <c r="A9805">
        <v>3807</v>
      </c>
      <c r="B9805" t="s">
        <v>12982</v>
      </c>
      <c r="C9805" t="s">
        <v>12983</v>
      </c>
      <c r="D9805" s="23">
        <v>8978678000155</v>
      </c>
      <c r="E9805" t="s">
        <v>1385</v>
      </c>
      <c r="F9805" t="s">
        <v>1386</v>
      </c>
      <c r="G9805">
        <v>5083</v>
      </c>
      <c r="H9805" s="23" t="s">
        <v>12984</v>
      </c>
    </row>
    <row r="9806" spans="1:8" x14ac:dyDescent="0.25">
      <c r="A9806">
        <v>4130</v>
      </c>
      <c r="B9806" t="s">
        <v>12985</v>
      </c>
      <c r="C9806" t="s">
        <v>12986</v>
      </c>
      <c r="D9806" s="23">
        <v>997525000143</v>
      </c>
      <c r="E9806" t="s">
        <v>1583</v>
      </c>
      <c r="F9806" t="s">
        <v>1386</v>
      </c>
      <c r="G9806">
        <v>5406</v>
      </c>
      <c r="H9806" s="23">
        <v>161107230</v>
      </c>
    </row>
    <row r="9807" spans="1:8" x14ac:dyDescent="0.25">
      <c r="A9807">
        <v>107</v>
      </c>
      <c r="B9807" t="s">
        <v>24699</v>
      </c>
      <c r="C9807" t="s">
        <v>24699</v>
      </c>
      <c r="D9807" s="23"/>
      <c r="E9807" t="s">
        <v>1572</v>
      </c>
      <c r="F9807" t="s">
        <v>1386</v>
      </c>
      <c r="G9807">
        <v>1383</v>
      </c>
      <c r="H9807" s="23"/>
    </row>
    <row r="9808" spans="1:8" x14ac:dyDescent="0.25">
      <c r="A9808">
        <v>12366</v>
      </c>
      <c r="B9808" t="s">
        <v>12987</v>
      </c>
      <c r="C9808" t="s">
        <v>12987</v>
      </c>
      <c r="D9808" s="23">
        <v>37294038000124</v>
      </c>
      <c r="E9808" t="s">
        <v>2281</v>
      </c>
      <c r="F9808" t="s">
        <v>1386</v>
      </c>
      <c r="G9808">
        <v>18968</v>
      </c>
      <c r="H9808" s="23">
        <v>163668795</v>
      </c>
    </row>
    <row r="9809" spans="1:8" x14ac:dyDescent="0.25">
      <c r="A9809">
        <v>4029</v>
      </c>
      <c r="B9809" t="s">
        <v>12988</v>
      </c>
      <c r="C9809" t="s">
        <v>12989</v>
      </c>
      <c r="D9809" s="23">
        <v>9375680000100</v>
      </c>
      <c r="E9809" t="s">
        <v>2138</v>
      </c>
      <c r="F9809" t="s">
        <v>1386</v>
      </c>
      <c r="G9809">
        <v>5305</v>
      </c>
      <c r="H9809" s="23">
        <v>161649670</v>
      </c>
    </row>
    <row r="9810" spans="1:8" x14ac:dyDescent="0.25">
      <c r="A9810">
        <v>330</v>
      </c>
      <c r="B9810" t="s">
        <v>24700</v>
      </c>
      <c r="C9810" t="s">
        <v>24700</v>
      </c>
      <c r="D9810" s="23"/>
      <c r="E9810" t="s">
        <v>1422</v>
      </c>
      <c r="F9810" t="s">
        <v>1386</v>
      </c>
      <c r="G9810">
        <v>1606</v>
      </c>
      <c r="H9810" s="23"/>
    </row>
    <row r="9811" spans="1:8" x14ac:dyDescent="0.25">
      <c r="A9811">
        <v>7421</v>
      </c>
      <c r="B9811" t="s">
        <v>24701</v>
      </c>
      <c r="C9811" t="s">
        <v>24701</v>
      </c>
      <c r="D9811" s="23"/>
      <c r="E9811" t="s">
        <v>2050</v>
      </c>
      <c r="F9811" t="s">
        <v>1386</v>
      </c>
      <c r="G9811">
        <v>11338</v>
      </c>
      <c r="H9811" s="23"/>
    </row>
    <row r="9812" spans="1:8" x14ac:dyDescent="0.25">
      <c r="A9812">
        <v>7767</v>
      </c>
      <c r="B9812" t="s">
        <v>12990</v>
      </c>
      <c r="C9812" t="s">
        <v>12991</v>
      </c>
      <c r="D9812" s="23">
        <v>1860393000176</v>
      </c>
      <c r="E9812" t="s">
        <v>2050</v>
      </c>
      <c r="F9812" t="s">
        <v>1386</v>
      </c>
      <c r="G9812">
        <v>12084</v>
      </c>
      <c r="H9812" s="23">
        <v>161177557</v>
      </c>
    </row>
    <row r="9813" spans="1:8" x14ac:dyDescent="0.25">
      <c r="A9813">
        <v>8979</v>
      </c>
      <c r="B9813" t="s">
        <v>12992</v>
      </c>
      <c r="C9813" t="s">
        <v>12992</v>
      </c>
      <c r="D9813" s="23">
        <v>26551013000142</v>
      </c>
      <c r="E9813" t="s">
        <v>1385</v>
      </c>
      <c r="F9813" t="s">
        <v>1386</v>
      </c>
      <c r="G9813">
        <v>13517</v>
      </c>
      <c r="H9813" s="23">
        <v>162835159</v>
      </c>
    </row>
    <row r="9814" spans="1:8" x14ac:dyDescent="0.25">
      <c r="A9814">
        <v>2512</v>
      </c>
      <c r="B9814" t="s">
        <v>12993</v>
      </c>
      <c r="C9814" t="s">
        <v>12994</v>
      </c>
      <c r="D9814" s="23">
        <v>35485291000130</v>
      </c>
      <c r="E9814" t="s">
        <v>2138</v>
      </c>
      <c r="F9814" t="s">
        <v>1386</v>
      </c>
      <c r="G9814">
        <v>3788</v>
      </c>
      <c r="H9814" s="23">
        <v>160882524</v>
      </c>
    </row>
    <row r="9815" spans="1:8" x14ac:dyDescent="0.25">
      <c r="A9815">
        <v>2317</v>
      </c>
      <c r="B9815" t="s">
        <v>12995</v>
      </c>
      <c r="C9815" t="s">
        <v>12996</v>
      </c>
      <c r="D9815" s="23">
        <v>3043168000172</v>
      </c>
      <c r="E9815" t="s">
        <v>1578</v>
      </c>
      <c r="F9815" t="s">
        <v>1386</v>
      </c>
      <c r="G9815">
        <v>3593</v>
      </c>
      <c r="H9815" s="23">
        <v>161231012</v>
      </c>
    </row>
    <row r="9816" spans="1:8" x14ac:dyDescent="0.25">
      <c r="A9816">
        <v>2120</v>
      </c>
      <c r="B9816" t="s">
        <v>12997</v>
      </c>
      <c r="C9816" t="s">
        <v>12998</v>
      </c>
      <c r="D9816" s="23">
        <v>2343071000112</v>
      </c>
      <c r="E9816" t="s">
        <v>1586</v>
      </c>
      <c r="F9816" t="s">
        <v>1587</v>
      </c>
      <c r="G9816">
        <v>3396</v>
      </c>
      <c r="H9816" s="23">
        <v>161190316</v>
      </c>
    </row>
    <row r="9817" spans="1:8" x14ac:dyDescent="0.25">
      <c r="A9817">
        <v>2739</v>
      </c>
      <c r="B9817" t="s">
        <v>12999</v>
      </c>
      <c r="C9817" t="s">
        <v>12996</v>
      </c>
      <c r="D9817" s="23">
        <v>4175833000144</v>
      </c>
      <c r="E9817" t="s">
        <v>1572</v>
      </c>
      <c r="F9817" t="s">
        <v>1386</v>
      </c>
      <c r="G9817">
        <v>4015</v>
      </c>
      <c r="H9817" s="23" t="s">
        <v>13000</v>
      </c>
    </row>
    <row r="9818" spans="1:8" x14ac:dyDescent="0.25">
      <c r="A9818">
        <v>13299</v>
      </c>
      <c r="B9818" t="s">
        <v>24702</v>
      </c>
      <c r="C9818" t="s">
        <v>24702</v>
      </c>
      <c r="D9818" s="23"/>
      <c r="E9818" t="s">
        <v>2050</v>
      </c>
      <c r="F9818" t="s">
        <v>1386</v>
      </c>
      <c r="G9818">
        <v>20614</v>
      </c>
      <c r="H9818" s="23"/>
    </row>
    <row r="9819" spans="1:8" x14ac:dyDescent="0.25">
      <c r="A9819">
        <v>569</v>
      </c>
      <c r="B9819" t="s">
        <v>24703</v>
      </c>
      <c r="C9819" t="s">
        <v>24703</v>
      </c>
      <c r="D9819" s="23"/>
      <c r="E9819" t="s">
        <v>1583</v>
      </c>
      <c r="F9819" t="s">
        <v>1386</v>
      </c>
      <c r="G9819">
        <v>1845</v>
      </c>
      <c r="H9819" s="23"/>
    </row>
    <row r="9820" spans="1:8" x14ac:dyDescent="0.25">
      <c r="A9820">
        <v>13584</v>
      </c>
      <c r="B9820" t="s">
        <v>24704</v>
      </c>
      <c r="C9820" t="s">
        <v>24704</v>
      </c>
      <c r="D9820" s="23"/>
      <c r="E9820" t="s">
        <v>1385</v>
      </c>
      <c r="F9820" t="s">
        <v>1386</v>
      </c>
      <c r="G9820">
        <v>21198</v>
      </c>
      <c r="H9820" s="23"/>
    </row>
    <row r="9821" spans="1:8" x14ac:dyDescent="0.25">
      <c r="A9821">
        <v>11623</v>
      </c>
      <c r="B9821" t="s">
        <v>24705</v>
      </c>
      <c r="C9821" t="s">
        <v>24705</v>
      </c>
      <c r="D9821" s="23"/>
      <c r="E9821" t="s">
        <v>1422</v>
      </c>
      <c r="F9821" t="s">
        <v>1386</v>
      </c>
      <c r="G9821">
        <v>17564</v>
      </c>
      <c r="H9821" s="23"/>
    </row>
    <row r="9822" spans="1:8" x14ac:dyDescent="0.25">
      <c r="A9822">
        <v>9770</v>
      </c>
      <c r="B9822" t="s">
        <v>13001</v>
      </c>
      <c r="C9822" t="s">
        <v>13001</v>
      </c>
      <c r="D9822" s="23">
        <v>28021047000150</v>
      </c>
      <c r="E9822" t="s">
        <v>1422</v>
      </c>
      <c r="F9822" t="s">
        <v>1386</v>
      </c>
      <c r="G9822">
        <v>14502</v>
      </c>
      <c r="H9822" s="23">
        <v>162962495</v>
      </c>
    </row>
    <row r="9823" spans="1:8" x14ac:dyDescent="0.25">
      <c r="A9823">
        <v>9950</v>
      </c>
      <c r="B9823" t="s">
        <v>13002</v>
      </c>
      <c r="C9823" t="s">
        <v>13003</v>
      </c>
      <c r="D9823" s="23">
        <v>13663965000106</v>
      </c>
      <c r="E9823" t="s">
        <v>2862</v>
      </c>
      <c r="F9823" t="s">
        <v>1386</v>
      </c>
      <c r="G9823">
        <v>14681</v>
      </c>
      <c r="H9823" s="23">
        <v>161846955</v>
      </c>
    </row>
    <row r="9824" spans="1:8" x14ac:dyDescent="0.25">
      <c r="A9824">
        <v>2327</v>
      </c>
      <c r="B9824" t="s">
        <v>13004</v>
      </c>
      <c r="C9824" t="s">
        <v>13005</v>
      </c>
      <c r="D9824" s="23">
        <v>3061995000199</v>
      </c>
      <c r="E9824" t="s">
        <v>5581</v>
      </c>
      <c r="F9824" t="s">
        <v>1386</v>
      </c>
      <c r="G9824">
        <v>3603</v>
      </c>
      <c r="H9824" s="23">
        <v>161092373</v>
      </c>
    </row>
    <row r="9825" spans="1:8" x14ac:dyDescent="0.25">
      <c r="A9825">
        <v>878</v>
      </c>
      <c r="B9825" t="s">
        <v>24706</v>
      </c>
      <c r="C9825" t="s">
        <v>24706</v>
      </c>
      <c r="D9825" s="23"/>
      <c r="E9825" t="s">
        <v>1385</v>
      </c>
      <c r="F9825" t="s">
        <v>1386</v>
      </c>
      <c r="G9825">
        <v>2154</v>
      </c>
      <c r="H9825" s="23"/>
    </row>
    <row r="9826" spans="1:8" x14ac:dyDescent="0.25">
      <c r="A9826">
        <v>8041</v>
      </c>
      <c r="B9826" t="s">
        <v>13006</v>
      </c>
      <c r="C9826" t="s">
        <v>13006</v>
      </c>
      <c r="D9826" s="23">
        <v>11902231000107</v>
      </c>
      <c r="E9826" t="s">
        <v>1452</v>
      </c>
      <c r="F9826" t="s">
        <v>1386</v>
      </c>
      <c r="G9826">
        <v>12340</v>
      </c>
      <c r="H9826" s="23">
        <v>161695094</v>
      </c>
    </row>
    <row r="9827" spans="1:8" x14ac:dyDescent="0.25">
      <c r="A9827">
        <v>935</v>
      </c>
      <c r="B9827" t="s">
        <v>24707</v>
      </c>
      <c r="C9827" t="s">
        <v>24707</v>
      </c>
      <c r="D9827" s="23"/>
      <c r="E9827" t="s">
        <v>1385</v>
      </c>
      <c r="F9827" t="s">
        <v>1386</v>
      </c>
      <c r="G9827">
        <v>2211</v>
      </c>
      <c r="H9827" s="23"/>
    </row>
    <row r="9828" spans="1:8" x14ac:dyDescent="0.25">
      <c r="A9828">
        <v>7266</v>
      </c>
      <c r="B9828" t="s">
        <v>13007</v>
      </c>
      <c r="C9828" t="s">
        <v>13007</v>
      </c>
      <c r="D9828" s="23">
        <v>21473294000149</v>
      </c>
      <c r="E9828" t="s">
        <v>1385</v>
      </c>
      <c r="F9828" t="s">
        <v>1386</v>
      </c>
      <c r="G9828">
        <v>11202</v>
      </c>
      <c r="H9828" s="23">
        <v>162435053</v>
      </c>
    </row>
    <row r="9829" spans="1:8" x14ac:dyDescent="0.25">
      <c r="A9829">
        <v>3758</v>
      </c>
      <c r="B9829" t="s">
        <v>13008</v>
      </c>
      <c r="C9829" t="s">
        <v>13005</v>
      </c>
      <c r="D9829" s="23">
        <v>8883484000176</v>
      </c>
      <c r="E9829" t="s">
        <v>1744</v>
      </c>
      <c r="F9829" t="s">
        <v>1386</v>
      </c>
      <c r="G9829">
        <v>5034</v>
      </c>
      <c r="H9829" s="23">
        <v>161117643</v>
      </c>
    </row>
    <row r="9830" spans="1:8" x14ac:dyDescent="0.25">
      <c r="A9830">
        <v>3159</v>
      </c>
      <c r="B9830" t="s">
        <v>13009</v>
      </c>
      <c r="C9830" t="s">
        <v>13010</v>
      </c>
      <c r="D9830" s="23">
        <v>6119136000100</v>
      </c>
      <c r="E9830" t="s">
        <v>1449</v>
      </c>
      <c r="F9830" t="s">
        <v>1407</v>
      </c>
      <c r="G9830">
        <v>4435</v>
      </c>
      <c r="H9830" s="23">
        <v>66890578</v>
      </c>
    </row>
    <row r="9831" spans="1:8" x14ac:dyDescent="0.25">
      <c r="A9831">
        <v>12684</v>
      </c>
      <c r="B9831" t="s">
        <v>13011</v>
      </c>
      <c r="C9831" t="s">
        <v>13011</v>
      </c>
      <c r="D9831" s="23">
        <v>37774374000174</v>
      </c>
      <c r="E9831" t="s">
        <v>2454</v>
      </c>
      <c r="F9831" t="s">
        <v>1386</v>
      </c>
      <c r="G9831">
        <v>19708</v>
      </c>
      <c r="H9831" s="23">
        <v>163698090</v>
      </c>
    </row>
    <row r="9832" spans="1:8" x14ac:dyDescent="0.25">
      <c r="A9832">
        <v>1417</v>
      </c>
      <c r="B9832" t="s">
        <v>13012</v>
      </c>
      <c r="C9832" t="s">
        <v>13013</v>
      </c>
      <c r="D9832" s="23">
        <v>10773155000114</v>
      </c>
      <c r="E9832" t="s">
        <v>1430</v>
      </c>
      <c r="F9832" t="s">
        <v>1415</v>
      </c>
      <c r="G9832">
        <v>2693</v>
      </c>
      <c r="H9832" s="23">
        <v>37867814</v>
      </c>
    </row>
    <row r="9833" spans="1:8" x14ac:dyDescent="0.25">
      <c r="A9833">
        <v>12184</v>
      </c>
      <c r="B9833" t="s">
        <v>13014</v>
      </c>
      <c r="C9833" t="s">
        <v>13015</v>
      </c>
      <c r="D9833" s="23">
        <v>22929487000124</v>
      </c>
      <c r="E9833" t="s">
        <v>1583</v>
      </c>
      <c r="F9833" t="s">
        <v>1386</v>
      </c>
      <c r="G9833">
        <v>18775</v>
      </c>
      <c r="H9833" s="23" t="s">
        <v>1438</v>
      </c>
    </row>
    <row r="9834" spans="1:8" x14ac:dyDescent="0.25">
      <c r="A9834">
        <v>7535</v>
      </c>
      <c r="B9834" t="s">
        <v>13016</v>
      </c>
      <c r="C9834" t="s">
        <v>13017</v>
      </c>
      <c r="D9834" s="23">
        <v>22123728000143</v>
      </c>
      <c r="E9834" t="s">
        <v>1385</v>
      </c>
      <c r="F9834" t="s">
        <v>1386</v>
      </c>
      <c r="G9834">
        <v>11468</v>
      </c>
      <c r="H9834" s="23">
        <v>162501307</v>
      </c>
    </row>
    <row r="9835" spans="1:8" x14ac:dyDescent="0.25">
      <c r="A9835">
        <v>4874</v>
      </c>
      <c r="B9835" t="s">
        <v>13018</v>
      </c>
      <c r="C9835" t="s">
        <v>13019</v>
      </c>
      <c r="D9835" s="23">
        <v>24115578000151</v>
      </c>
      <c r="E9835" t="s">
        <v>1385</v>
      </c>
      <c r="F9835" t="s">
        <v>1386</v>
      </c>
      <c r="G9835">
        <v>7813</v>
      </c>
      <c r="H9835" s="23" t="s">
        <v>1438</v>
      </c>
    </row>
    <row r="9836" spans="1:8" x14ac:dyDescent="0.25">
      <c r="A9836">
        <v>1549</v>
      </c>
      <c r="B9836" t="s">
        <v>13020</v>
      </c>
      <c r="C9836" t="s">
        <v>13021</v>
      </c>
      <c r="D9836" s="23">
        <v>11236166000128</v>
      </c>
      <c r="E9836" t="s">
        <v>1670</v>
      </c>
      <c r="F9836" t="s">
        <v>1386</v>
      </c>
      <c r="G9836">
        <v>2825</v>
      </c>
      <c r="H9836" s="23">
        <v>161638538</v>
      </c>
    </row>
    <row r="9837" spans="1:8" x14ac:dyDescent="0.25">
      <c r="A9837">
        <v>842</v>
      </c>
      <c r="B9837" t="s">
        <v>24708</v>
      </c>
      <c r="C9837" t="s">
        <v>24708</v>
      </c>
      <c r="D9837" s="23"/>
      <c r="E9837" t="s">
        <v>1385</v>
      </c>
      <c r="F9837" t="s">
        <v>1386</v>
      </c>
      <c r="G9837">
        <v>2118</v>
      </c>
      <c r="H9837" s="23"/>
    </row>
    <row r="9838" spans="1:8" x14ac:dyDescent="0.25">
      <c r="A9838">
        <v>15333</v>
      </c>
      <c r="B9838" t="s">
        <v>24709</v>
      </c>
      <c r="C9838" t="s">
        <v>24709</v>
      </c>
      <c r="D9838" s="23"/>
      <c r="E9838" t="s">
        <v>1572</v>
      </c>
      <c r="F9838" t="s">
        <v>1386</v>
      </c>
      <c r="G9838">
        <v>24487</v>
      </c>
      <c r="H9838" s="23"/>
    </row>
    <row r="9839" spans="1:8" x14ac:dyDescent="0.25">
      <c r="A9839">
        <v>11822</v>
      </c>
      <c r="B9839" t="s">
        <v>13022</v>
      </c>
      <c r="C9839" t="s">
        <v>13023</v>
      </c>
      <c r="D9839" s="23">
        <v>32606640000136</v>
      </c>
      <c r="E9839" t="s">
        <v>13024</v>
      </c>
      <c r="F9839" t="s">
        <v>1398</v>
      </c>
      <c r="G9839">
        <v>18191</v>
      </c>
      <c r="H9839" s="23">
        <v>205089623</v>
      </c>
    </row>
    <row r="9840" spans="1:8" x14ac:dyDescent="0.25">
      <c r="A9840">
        <v>1723</v>
      </c>
      <c r="B9840" t="s">
        <v>13025</v>
      </c>
      <c r="C9840" t="s">
        <v>13026</v>
      </c>
      <c r="D9840" s="23">
        <v>12210088000155</v>
      </c>
      <c r="E9840" t="s">
        <v>2555</v>
      </c>
      <c r="F9840" t="s">
        <v>1386</v>
      </c>
      <c r="G9840">
        <v>2999</v>
      </c>
      <c r="H9840" s="23" t="s">
        <v>13027</v>
      </c>
    </row>
    <row r="9841" spans="1:8" x14ac:dyDescent="0.25">
      <c r="A9841">
        <v>5402</v>
      </c>
      <c r="B9841" t="s">
        <v>24710</v>
      </c>
      <c r="C9841" t="s">
        <v>24711</v>
      </c>
      <c r="D9841" s="23"/>
      <c r="E9841" t="s">
        <v>1422</v>
      </c>
      <c r="F9841" t="s">
        <v>1386</v>
      </c>
      <c r="G9841">
        <v>5876</v>
      </c>
      <c r="H9841" s="23"/>
    </row>
    <row r="9842" spans="1:8" x14ac:dyDescent="0.25">
      <c r="A9842">
        <v>13659</v>
      </c>
      <c r="B9842" t="s">
        <v>24712</v>
      </c>
      <c r="C9842" t="s">
        <v>24712</v>
      </c>
      <c r="D9842" s="23"/>
      <c r="E9842" t="s">
        <v>2050</v>
      </c>
      <c r="F9842" t="s">
        <v>1386</v>
      </c>
      <c r="G9842">
        <v>21289</v>
      </c>
      <c r="H9842" s="23"/>
    </row>
    <row r="9843" spans="1:8" x14ac:dyDescent="0.25">
      <c r="A9843">
        <v>8936</v>
      </c>
      <c r="B9843" t="s">
        <v>13028</v>
      </c>
      <c r="C9843" t="s">
        <v>13028</v>
      </c>
      <c r="D9843" s="23">
        <v>3355763000143</v>
      </c>
      <c r="E9843" t="s">
        <v>1906</v>
      </c>
      <c r="F9843" t="s">
        <v>1386</v>
      </c>
      <c r="G9843">
        <v>13476</v>
      </c>
      <c r="H9843" s="23">
        <v>161143911</v>
      </c>
    </row>
    <row r="9844" spans="1:8" x14ac:dyDescent="0.25">
      <c r="A9844">
        <v>3929</v>
      </c>
      <c r="B9844" t="s">
        <v>13029</v>
      </c>
      <c r="C9844" t="s">
        <v>13030</v>
      </c>
      <c r="D9844" s="23">
        <v>9229444000178</v>
      </c>
      <c r="E9844" t="s">
        <v>2050</v>
      </c>
      <c r="F9844" t="s">
        <v>1386</v>
      </c>
      <c r="G9844">
        <v>5205</v>
      </c>
      <c r="H9844" s="23">
        <v>160739284</v>
      </c>
    </row>
    <row r="9845" spans="1:8" x14ac:dyDescent="0.25">
      <c r="A9845">
        <v>7859</v>
      </c>
      <c r="B9845" t="s">
        <v>13031</v>
      </c>
      <c r="C9845" t="s">
        <v>13031</v>
      </c>
      <c r="D9845" s="23">
        <v>19188517000184</v>
      </c>
      <c r="E9845" t="s">
        <v>2299</v>
      </c>
      <c r="F9845" t="s">
        <v>1386</v>
      </c>
      <c r="G9845">
        <v>12170</v>
      </c>
      <c r="H9845" s="23">
        <v>162229100</v>
      </c>
    </row>
    <row r="9846" spans="1:8" x14ac:dyDescent="0.25">
      <c r="A9846">
        <v>9091</v>
      </c>
      <c r="B9846" t="s">
        <v>13032</v>
      </c>
      <c r="C9846" t="s">
        <v>13032</v>
      </c>
      <c r="D9846" s="23">
        <v>24159094000104</v>
      </c>
      <c r="E9846" t="s">
        <v>1816</v>
      </c>
      <c r="F9846" t="s">
        <v>1386</v>
      </c>
      <c r="G9846">
        <v>13608</v>
      </c>
      <c r="H9846" s="23">
        <v>162667469</v>
      </c>
    </row>
    <row r="9847" spans="1:8" x14ac:dyDescent="0.25">
      <c r="A9847">
        <v>7797</v>
      </c>
      <c r="B9847" t="s">
        <v>13033</v>
      </c>
      <c r="C9847" t="s">
        <v>13034</v>
      </c>
      <c r="D9847" s="23">
        <v>19082613000143</v>
      </c>
      <c r="E9847" t="s">
        <v>1430</v>
      </c>
      <c r="F9847" t="s">
        <v>1415</v>
      </c>
      <c r="G9847">
        <v>12112</v>
      </c>
      <c r="H9847" s="23">
        <v>54874718</v>
      </c>
    </row>
    <row r="9848" spans="1:8" x14ac:dyDescent="0.25">
      <c r="A9848">
        <v>3914</v>
      </c>
      <c r="B9848" t="s">
        <v>13035</v>
      </c>
      <c r="C9848" t="s">
        <v>13036</v>
      </c>
      <c r="D9848" s="23">
        <v>9189632000110</v>
      </c>
      <c r="E9848" t="s">
        <v>1816</v>
      </c>
      <c r="F9848" t="s">
        <v>1386</v>
      </c>
      <c r="G9848">
        <v>5190</v>
      </c>
      <c r="H9848" s="23" t="s">
        <v>13037</v>
      </c>
    </row>
    <row r="9849" spans="1:8" x14ac:dyDescent="0.25">
      <c r="A9849">
        <v>10670</v>
      </c>
      <c r="B9849" t="s">
        <v>13038</v>
      </c>
      <c r="C9849" t="s">
        <v>13038</v>
      </c>
      <c r="D9849" s="23">
        <v>28396526000151</v>
      </c>
      <c r="E9849" t="s">
        <v>1816</v>
      </c>
      <c r="F9849" t="s">
        <v>1386</v>
      </c>
      <c r="G9849">
        <v>16079</v>
      </c>
      <c r="H9849" s="23">
        <v>163001367</v>
      </c>
    </row>
    <row r="9850" spans="1:8" x14ac:dyDescent="0.25">
      <c r="A9850">
        <v>3467</v>
      </c>
      <c r="B9850" t="s">
        <v>13039</v>
      </c>
      <c r="C9850" t="s">
        <v>13040</v>
      </c>
      <c r="D9850" s="23">
        <v>7799771000130</v>
      </c>
      <c r="E9850" t="s">
        <v>2050</v>
      </c>
      <c r="F9850" t="s">
        <v>1386</v>
      </c>
      <c r="G9850">
        <v>4743</v>
      </c>
      <c r="H9850" s="23">
        <v>161479146</v>
      </c>
    </row>
    <row r="9851" spans="1:8" x14ac:dyDescent="0.25">
      <c r="A9851">
        <v>9003</v>
      </c>
      <c r="B9851" t="s">
        <v>13041</v>
      </c>
      <c r="C9851" t="s">
        <v>13041</v>
      </c>
      <c r="D9851" s="23">
        <v>14269862000129</v>
      </c>
      <c r="E9851" t="s">
        <v>1921</v>
      </c>
      <c r="F9851" t="s">
        <v>1386</v>
      </c>
      <c r="G9851">
        <v>13535</v>
      </c>
      <c r="H9851" s="23">
        <v>161911650</v>
      </c>
    </row>
    <row r="9852" spans="1:8" x14ac:dyDescent="0.25">
      <c r="A9852">
        <v>4176</v>
      </c>
      <c r="B9852" t="s">
        <v>24713</v>
      </c>
      <c r="C9852" t="s">
        <v>24713</v>
      </c>
      <c r="D9852" s="23"/>
      <c r="E9852" t="s">
        <v>2050</v>
      </c>
      <c r="F9852" t="s">
        <v>1386</v>
      </c>
      <c r="G9852">
        <v>6821</v>
      </c>
      <c r="H9852" s="23"/>
    </row>
    <row r="9853" spans="1:8" x14ac:dyDescent="0.25">
      <c r="A9853">
        <v>10574</v>
      </c>
      <c r="B9853" t="s">
        <v>13042</v>
      </c>
      <c r="C9853" t="s">
        <v>13042</v>
      </c>
      <c r="D9853" s="23">
        <v>29756786000153</v>
      </c>
      <c r="E9853" t="s">
        <v>1385</v>
      </c>
      <c r="F9853" t="s">
        <v>1386</v>
      </c>
      <c r="G9853">
        <v>15935</v>
      </c>
      <c r="H9853" s="23">
        <v>163109842</v>
      </c>
    </row>
    <row r="9854" spans="1:8" x14ac:dyDescent="0.25">
      <c r="A9854">
        <v>15820</v>
      </c>
      <c r="B9854" t="s">
        <v>24714</v>
      </c>
      <c r="C9854" t="s">
        <v>24714</v>
      </c>
      <c r="D9854" s="23">
        <v>57874939000100</v>
      </c>
      <c r="E9854" t="s">
        <v>1906</v>
      </c>
      <c r="F9854" t="s">
        <v>1386</v>
      </c>
      <c r="G9854">
        <v>25147</v>
      </c>
      <c r="H9854" s="23">
        <v>165101784</v>
      </c>
    </row>
    <row r="9855" spans="1:8" x14ac:dyDescent="0.25">
      <c r="A9855">
        <v>2143</v>
      </c>
      <c r="B9855" t="s">
        <v>13043</v>
      </c>
      <c r="C9855" t="s">
        <v>13044</v>
      </c>
      <c r="D9855" s="23">
        <v>24105181000189</v>
      </c>
      <c r="E9855" t="s">
        <v>1409</v>
      </c>
      <c r="F9855" t="s">
        <v>1386</v>
      </c>
      <c r="G9855">
        <v>3419</v>
      </c>
      <c r="H9855" s="23">
        <v>160833779</v>
      </c>
    </row>
    <row r="9856" spans="1:8" x14ac:dyDescent="0.25">
      <c r="A9856">
        <v>3598</v>
      </c>
      <c r="B9856" t="s">
        <v>13045</v>
      </c>
      <c r="C9856" t="s">
        <v>13046</v>
      </c>
      <c r="D9856" s="23">
        <v>8330089000166</v>
      </c>
      <c r="E9856" t="s">
        <v>1385</v>
      </c>
      <c r="F9856" t="s">
        <v>1386</v>
      </c>
      <c r="G9856">
        <v>4874</v>
      </c>
      <c r="H9856" s="23">
        <v>161498400</v>
      </c>
    </row>
    <row r="9857" spans="1:8" x14ac:dyDescent="0.25">
      <c r="A9857">
        <v>2384</v>
      </c>
      <c r="B9857" t="s">
        <v>13047</v>
      </c>
      <c r="C9857" t="s">
        <v>13048</v>
      </c>
      <c r="D9857" s="23">
        <v>3259759000181</v>
      </c>
      <c r="E9857" t="s">
        <v>2891</v>
      </c>
      <c r="F9857" t="s">
        <v>1386</v>
      </c>
      <c r="G9857">
        <v>3660</v>
      </c>
      <c r="H9857" s="23">
        <v>161292542</v>
      </c>
    </row>
    <row r="9858" spans="1:8" x14ac:dyDescent="0.25">
      <c r="A9858">
        <v>13575</v>
      </c>
      <c r="B9858" t="s">
        <v>13049</v>
      </c>
      <c r="C9858" t="s">
        <v>13049</v>
      </c>
      <c r="D9858" s="23">
        <v>16587569000135</v>
      </c>
      <c r="E9858" t="s">
        <v>3109</v>
      </c>
      <c r="F9858" t="s">
        <v>1386</v>
      </c>
      <c r="G9858">
        <v>21190</v>
      </c>
      <c r="H9858" s="23">
        <v>162015976</v>
      </c>
    </row>
    <row r="9859" spans="1:8" x14ac:dyDescent="0.25">
      <c r="A9859">
        <v>261</v>
      </c>
      <c r="B9859" t="s">
        <v>24715</v>
      </c>
      <c r="C9859" t="s">
        <v>24715</v>
      </c>
      <c r="D9859" s="23"/>
      <c r="E9859" t="s">
        <v>1422</v>
      </c>
      <c r="F9859" t="s">
        <v>1386</v>
      </c>
      <c r="G9859">
        <v>1537</v>
      </c>
      <c r="H9859" s="23"/>
    </row>
    <row r="9860" spans="1:8" x14ac:dyDescent="0.25">
      <c r="A9860">
        <v>3282</v>
      </c>
      <c r="B9860" t="s">
        <v>13050</v>
      </c>
      <c r="C9860" t="s">
        <v>13051</v>
      </c>
      <c r="D9860" s="23">
        <v>70105069000165</v>
      </c>
      <c r="E9860" t="s">
        <v>1527</v>
      </c>
      <c r="F9860" t="s">
        <v>1386</v>
      </c>
      <c r="G9860">
        <v>4558</v>
      </c>
      <c r="H9860" s="23">
        <v>161083536</v>
      </c>
    </row>
    <row r="9861" spans="1:8" x14ac:dyDescent="0.25">
      <c r="A9861">
        <v>2077</v>
      </c>
      <c r="B9861" t="s">
        <v>13052</v>
      </c>
      <c r="C9861" t="s">
        <v>13051</v>
      </c>
      <c r="D9861" s="23">
        <v>2131958000228</v>
      </c>
      <c r="E9861" t="s">
        <v>1718</v>
      </c>
      <c r="F9861" t="s">
        <v>1386</v>
      </c>
      <c r="G9861">
        <v>3353</v>
      </c>
      <c r="H9861" s="23">
        <v>160725089</v>
      </c>
    </row>
    <row r="9862" spans="1:8" x14ac:dyDescent="0.25">
      <c r="A9862">
        <v>11725</v>
      </c>
      <c r="B9862" t="s">
        <v>13053</v>
      </c>
      <c r="C9862" t="s">
        <v>13054</v>
      </c>
      <c r="D9862" s="23">
        <v>33767160000110</v>
      </c>
      <c r="E9862" t="s">
        <v>1430</v>
      </c>
      <c r="F9862" t="s">
        <v>1415</v>
      </c>
      <c r="G9862">
        <v>17736</v>
      </c>
      <c r="H9862" s="23">
        <v>83098178</v>
      </c>
    </row>
    <row r="9863" spans="1:8" x14ac:dyDescent="0.25">
      <c r="A9863">
        <v>1448</v>
      </c>
      <c r="B9863" t="s">
        <v>13055</v>
      </c>
      <c r="C9863" t="s">
        <v>13051</v>
      </c>
      <c r="D9863" s="23">
        <v>10837883000142</v>
      </c>
      <c r="E9863" t="s">
        <v>1422</v>
      </c>
      <c r="F9863" t="s">
        <v>1386</v>
      </c>
      <c r="G9863">
        <v>2724</v>
      </c>
      <c r="H9863" s="23">
        <v>161613454</v>
      </c>
    </row>
    <row r="9864" spans="1:8" x14ac:dyDescent="0.25">
      <c r="A9864">
        <v>9217</v>
      </c>
      <c r="B9864" t="s">
        <v>24716</v>
      </c>
      <c r="C9864" t="s">
        <v>24717</v>
      </c>
      <c r="D9864" s="23"/>
      <c r="E9864" t="s">
        <v>1723</v>
      </c>
      <c r="F9864" t="s">
        <v>1386</v>
      </c>
      <c r="G9864">
        <v>5447</v>
      </c>
      <c r="H9864" s="23"/>
    </row>
    <row r="9865" spans="1:8" x14ac:dyDescent="0.25">
      <c r="A9865">
        <v>2347</v>
      </c>
      <c r="B9865" t="s">
        <v>13056</v>
      </c>
      <c r="C9865" t="s">
        <v>13057</v>
      </c>
      <c r="D9865" s="23">
        <v>3109643000166</v>
      </c>
      <c r="E9865" t="s">
        <v>1409</v>
      </c>
      <c r="F9865" t="s">
        <v>1386</v>
      </c>
      <c r="G9865">
        <v>3623</v>
      </c>
      <c r="H9865" s="23">
        <v>161295304</v>
      </c>
    </row>
    <row r="9866" spans="1:8" x14ac:dyDescent="0.25">
      <c r="A9866">
        <v>1285</v>
      </c>
      <c r="B9866" t="s">
        <v>13058</v>
      </c>
      <c r="C9866" t="s">
        <v>13059</v>
      </c>
      <c r="D9866" s="23">
        <v>10390621000182</v>
      </c>
      <c r="E9866" t="s">
        <v>4224</v>
      </c>
      <c r="F9866" t="s">
        <v>1386</v>
      </c>
      <c r="G9866">
        <v>2561</v>
      </c>
      <c r="H9866" s="23">
        <v>161621511</v>
      </c>
    </row>
    <row r="9867" spans="1:8" x14ac:dyDescent="0.25">
      <c r="A9867">
        <v>4871</v>
      </c>
      <c r="B9867" t="s">
        <v>13060</v>
      </c>
      <c r="C9867" t="s">
        <v>13061</v>
      </c>
      <c r="D9867" s="23">
        <v>12435763000144</v>
      </c>
      <c r="E9867" t="s">
        <v>1385</v>
      </c>
      <c r="F9867" t="s">
        <v>1386</v>
      </c>
      <c r="G9867">
        <v>7810</v>
      </c>
      <c r="H9867" s="23">
        <v>161729282</v>
      </c>
    </row>
    <row r="9868" spans="1:8" x14ac:dyDescent="0.25">
      <c r="A9868">
        <v>4719</v>
      </c>
      <c r="B9868" t="s">
        <v>24718</v>
      </c>
      <c r="C9868" t="s">
        <v>24719</v>
      </c>
      <c r="D9868" s="23"/>
      <c r="E9868" t="s">
        <v>1385</v>
      </c>
      <c r="F9868" t="s">
        <v>1386</v>
      </c>
      <c r="G9868">
        <v>7288</v>
      </c>
      <c r="H9868" s="23"/>
    </row>
    <row r="9869" spans="1:8" x14ac:dyDescent="0.25">
      <c r="A9869">
        <v>442</v>
      </c>
      <c r="B9869" t="s">
        <v>24720</v>
      </c>
      <c r="C9869" t="s">
        <v>24720</v>
      </c>
      <c r="D9869" s="23"/>
      <c r="E9869" t="s">
        <v>1422</v>
      </c>
      <c r="F9869" t="s">
        <v>1386</v>
      </c>
      <c r="G9869">
        <v>1718</v>
      </c>
      <c r="H9869" s="23"/>
    </row>
    <row r="9870" spans="1:8" x14ac:dyDescent="0.25">
      <c r="A9870">
        <v>15656</v>
      </c>
      <c r="B9870" t="s">
        <v>13062</v>
      </c>
      <c r="C9870" t="s">
        <v>13062</v>
      </c>
      <c r="D9870" s="23">
        <v>25999864000190</v>
      </c>
      <c r="E9870" t="s">
        <v>2357</v>
      </c>
      <c r="F9870" t="s">
        <v>1386</v>
      </c>
      <c r="G9870">
        <v>24933</v>
      </c>
      <c r="H9870" s="23">
        <v>162787529</v>
      </c>
    </row>
    <row r="9871" spans="1:8" x14ac:dyDescent="0.25">
      <c r="A9871">
        <v>10540</v>
      </c>
      <c r="B9871" t="s">
        <v>13063</v>
      </c>
      <c r="C9871" t="s">
        <v>13064</v>
      </c>
      <c r="D9871" s="23">
        <v>7524444000175</v>
      </c>
      <c r="E9871" t="s">
        <v>1507</v>
      </c>
      <c r="F9871" t="s">
        <v>1415</v>
      </c>
      <c r="G9871">
        <v>15905</v>
      </c>
      <c r="H9871" s="23">
        <v>32832591</v>
      </c>
    </row>
    <row r="9872" spans="1:8" x14ac:dyDescent="0.25">
      <c r="A9872">
        <v>9972</v>
      </c>
      <c r="B9872" t="s">
        <v>13065</v>
      </c>
      <c r="C9872" t="s">
        <v>13065</v>
      </c>
      <c r="D9872" s="23">
        <v>8580910000100</v>
      </c>
      <c r="E9872" t="s">
        <v>3258</v>
      </c>
      <c r="F9872" t="s">
        <v>1398</v>
      </c>
      <c r="G9872">
        <v>14704</v>
      </c>
      <c r="H9872" s="23">
        <v>202035786</v>
      </c>
    </row>
    <row r="9873" spans="1:8" x14ac:dyDescent="0.25">
      <c r="A9873">
        <v>11773</v>
      </c>
      <c r="B9873" t="s">
        <v>13066</v>
      </c>
      <c r="C9873" t="s">
        <v>13066</v>
      </c>
      <c r="D9873" s="23">
        <v>35174610000196</v>
      </c>
      <c r="E9873" t="s">
        <v>1385</v>
      </c>
      <c r="F9873" t="s">
        <v>1386</v>
      </c>
      <c r="G9873">
        <v>18055</v>
      </c>
      <c r="H9873" s="23">
        <v>163510202</v>
      </c>
    </row>
    <row r="9874" spans="1:8" x14ac:dyDescent="0.25">
      <c r="A9874">
        <v>4061</v>
      </c>
      <c r="B9874" t="s">
        <v>13067</v>
      </c>
      <c r="C9874" t="s">
        <v>13068</v>
      </c>
      <c r="D9874" s="23">
        <v>9440764000172</v>
      </c>
      <c r="E9874" t="s">
        <v>1533</v>
      </c>
      <c r="F9874" t="s">
        <v>1386</v>
      </c>
      <c r="G9874">
        <v>5337</v>
      </c>
      <c r="H9874" s="23">
        <v>161563180</v>
      </c>
    </row>
    <row r="9875" spans="1:8" x14ac:dyDescent="0.25">
      <c r="A9875">
        <v>5067</v>
      </c>
      <c r="B9875" t="s">
        <v>24721</v>
      </c>
      <c r="C9875" t="s">
        <v>24721</v>
      </c>
      <c r="D9875" s="23"/>
      <c r="E9875" t="s">
        <v>1422</v>
      </c>
      <c r="F9875" t="s">
        <v>1386</v>
      </c>
      <c r="G9875">
        <v>8105</v>
      </c>
      <c r="H9875" s="23"/>
    </row>
    <row r="9876" spans="1:8" x14ac:dyDescent="0.25">
      <c r="A9876">
        <v>3006</v>
      </c>
      <c r="B9876" t="s">
        <v>13069</v>
      </c>
      <c r="C9876" t="s">
        <v>12635</v>
      </c>
      <c r="D9876" s="23">
        <v>5458024000102</v>
      </c>
      <c r="E9876" t="s">
        <v>1409</v>
      </c>
      <c r="F9876" t="s">
        <v>1386</v>
      </c>
      <c r="G9876">
        <v>4282</v>
      </c>
      <c r="H9876" s="23">
        <v>161367712</v>
      </c>
    </row>
    <row r="9877" spans="1:8" x14ac:dyDescent="0.25">
      <c r="A9877">
        <v>14481</v>
      </c>
      <c r="B9877" t="s">
        <v>13070</v>
      </c>
      <c r="C9877" t="s">
        <v>13070</v>
      </c>
      <c r="D9877" s="23">
        <v>52834167000151</v>
      </c>
      <c r="E9877" t="s">
        <v>1422</v>
      </c>
      <c r="F9877" t="s">
        <v>1386</v>
      </c>
      <c r="G9877">
        <v>22805</v>
      </c>
      <c r="H9877" s="23">
        <v>164807772</v>
      </c>
    </row>
    <row r="9878" spans="1:8" x14ac:dyDescent="0.25">
      <c r="A9878">
        <v>10424</v>
      </c>
      <c r="B9878" t="s">
        <v>13071</v>
      </c>
      <c r="C9878" t="s">
        <v>13071</v>
      </c>
      <c r="D9878" s="23">
        <v>1396747000173</v>
      </c>
      <c r="E9878" t="s">
        <v>13072</v>
      </c>
      <c r="F9878" t="s">
        <v>1386</v>
      </c>
      <c r="G9878">
        <v>15728</v>
      </c>
      <c r="H9878" s="23">
        <v>161136478</v>
      </c>
    </row>
    <row r="9879" spans="1:8" x14ac:dyDescent="0.25">
      <c r="A9879">
        <v>4708</v>
      </c>
      <c r="B9879" t="s">
        <v>24722</v>
      </c>
      <c r="C9879" t="s">
        <v>24722</v>
      </c>
      <c r="D9879" s="23"/>
      <c r="E9879" t="s">
        <v>1422</v>
      </c>
      <c r="F9879" t="s">
        <v>1386</v>
      </c>
      <c r="G9879">
        <v>7279</v>
      </c>
      <c r="H9879" s="23"/>
    </row>
    <row r="9880" spans="1:8" x14ac:dyDescent="0.25">
      <c r="A9880">
        <v>678</v>
      </c>
      <c r="B9880" t="s">
        <v>24723</v>
      </c>
      <c r="C9880" t="s">
        <v>24723</v>
      </c>
      <c r="D9880" s="23"/>
      <c r="E9880" t="s">
        <v>1385</v>
      </c>
      <c r="F9880" t="s">
        <v>1386</v>
      </c>
      <c r="G9880">
        <v>1954</v>
      </c>
      <c r="H9880" s="23"/>
    </row>
    <row r="9881" spans="1:8" x14ac:dyDescent="0.25">
      <c r="A9881">
        <v>6840</v>
      </c>
      <c r="B9881" t="s">
        <v>13073</v>
      </c>
      <c r="C9881" t="s">
        <v>13073</v>
      </c>
      <c r="D9881" s="23">
        <v>14998737000150</v>
      </c>
      <c r="E9881" t="s">
        <v>2299</v>
      </c>
      <c r="F9881" t="s">
        <v>1386</v>
      </c>
      <c r="G9881">
        <v>10813</v>
      </c>
      <c r="H9881" s="23">
        <v>161943900</v>
      </c>
    </row>
    <row r="9882" spans="1:8" x14ac:dyDescent="0.25">
      <c r="A9882">
        <v>13499</v>
      </c>
      <c r="B9882" t="s">
        <v>13074</v>
      </c>
      <c r="C9882" t="s">
        <v>13075</v>
      </c>
      <c r="D9882" s="23">
        <v>15249651000197</v>
      </c>
      <c r="E9882" t="s">
        <v>2334</v>
      </c>
      <c r="F9882" t="s">
        <v>1386</v>
      </c>
      <c r="G9882">
        <v>21095</v>
      </c>
      <c r="H9882" s="23">
        <v>161961908</v>
      </c>
    </row>
    <row r="9883" spans="1:8" x14ac:dyDescent="0.25">
      <c r="A9883">
        <v>7996</v>
      </c>
      <c r="B9883" t="s">
        <v>13076</v>
      </c>
      <c r="C9883" t="s">
        <v>13076</v>
      </c>
      <c r="D9883" s="23">
        <v>23366128000179</v>
      </c>
      <c r="E9883" t="s">
        <v>2253</v>
      </c>
      <c r="F9883" t="s">
        <v>1386</v>
      </c>
      <c r="G9883">
        <v>12299</v>
      </c>
      <c r="H9883" s="23">
        <v>162601077</v>
      </c>
    </row>
    <row r="9884" spans="1:8" x14ac:dyDescent="0.25">
      <c r="A9884">
        <v>5091</v>
      </c>
      <c r="B9884" t="s">
        <v>13077</v>
      </c>
      <c r="C9884" t="s">
        <v>13077</v>
      </c>
      <c r="D9884" s="23">
        <v>41136540000184</v>
      </c>
      <c r="E9884" t="s">
        <v>1409</v>
      </c>
      <c r="F9884" t="s">
        <v>1386</v>
      </c>
      <c r="G9884">
        <v>8130</v>
      </c>
      <c r="H9884" s="23">
        <v>160989086</v>
      </c>
    </row>
    <row r="9885" spans="1:8" x14ac:dyDescent="0.25">
      <c r="A9885">
        <v>9232</v>
      </c>
      <c r="B9885" t="s">
        <v>13078</v>
      </c>
      <c r="C9885" t="s">
        <v>13078</v>
      </c>
      <c r="D9885" s="23">
        <v>7671865000129</v>
      </c>
      <c r="E9885" t="s">
        <v>1397</v>
      </c>
      <c r="F9885" t="s">
        <v>1398</v>
      </c>
      <c r="G9885">
        <v>13726</v>
      </c>
      <c r="H9885" s="23">
        <v>202008754</v>
      </c>
    </row>
    <row r="9886" spans="1:8" x14ac:dyDescent="0.25">
      <c r="A9886">
        <v>190</v>
      </c>
      <c r="B9886" t="s">
        <v>24724</v>
      </c>
      <c r="C9886" t="s">
        <v>24724</v>
      </c>
      <c r="D9886" s="23"/>
      <c r="E9886" t="s">
        <v>4224</v>
      </c>
      <c r="F9886" t="s">
        <v>1386</v>
      </c>
      <c r="G9886">
        <v>1466</v>
      </c>
      <c r="H9886" s="23"/>
    </row>
    <row r="9887" spans="1:8" x14ac:dyDescent="0.25">
      <c r="A9887">
        <v>6076</v>
      </c>
      <c r="B9887" t="s">
        <v>13079</v>
      </c>
      <c r="C9887" t="s">
        <v>13080</v>
      </c>
      <c r="D9887" s="23">
        <v>35432608000170</v>
      </c>
      <c r="E9887" t="s">
        <v>1422</v>
      </c>
      <c r="F9887" t="s">
        <v>1386</v>
      </c>
      <c r="G9887">
        <v>9546</v>
      </c>
      <c r="H9887" s="23">
        <v>160875021</v>
      </c>
    </row>
    <row r="9888" spans="1:8" x14ac:dyDescent="0.25">
      <c r="A9888">
        <v>4077</v>
      </c>
      <c r="B9888" t="s">
        <v>13081</v>
      </c>
      <c r="C9888" t="s">
        <v>13082</v>
      </c>
      <c r="D9888" s="23">
        <v>9476324000175</v>
      </c>
      <c r="E9888" t="s">
        <v>1795</v>
      </c>
      <c r="F9888" t="s">
        <v>1386</v>
      </c>
      <c r="G9888">
        <v>5353</v>
      </c>
      <c r="H9888" s="23">
        <v>161561934</v>
      </c>
    </row>
    <row r="9889" spans="1:8" x14ac:dyDescent="0.25">
      <c r="A9889">
        <v>5537</v>
      </c>
      <c r="B9889" t="s">
        <v>13083</v>
      </c>
      <c r="C9889" t="s">
        <v>13083</v>
      </c>
      <c r="D9889" s="23">
        <v>14092036000157</v>
      </c>
      <c r="E9889" t="s">
        <v>1578</v>
      </c>
      <c r="F9889" t="s">
        <v>1386</v>
      </c>
      <c r="G9889">
        <v>8602</v>
      </c>
      <c r="H9889" s="23">
        <v>161868070</v>
      </c>
    </row>
    <row r="9890" spans="1:8" x14ac:dyDescent="0.25">
      <c r="A9890">
        <v>5620</v>
      </c>
      <c r="B9890" t="s">
        <v>24725</v>
      </c>
      <c r="C9890" t="s">
        <v>24725</v>
      </c>
      <c r="D9890" s="23"/>
      <c r="E9890" t="s">
        <v>1385</v>
      </c>
      <c r="F9890" t="s">
        <v>1386</v>
      </c>
      <c r="G9890">
        <v>8676</v>
      </c>
      <c r="H9890" s="23"/>
    </row>
    <row r="9891" spans="1:8" x14ac:dyDescent="0.25">
      <c r="A9891">
        <v>11671</v>
      </c>
      <c r="B9891" t="s">
        <v>24726</v>
      </c>
      <c r="C9891" t="s">
        <v>24726</v>
      </c>
      <c r="D9891" s="23"/>
      <c r="E9891" t="s">
        <v>2299</v>
      </c>
      <c r="F9891" t="s">
        <v>1386</v>
      </c>
      <c r="G9891">
        <v>17601</v>
      </c>
      <c r="H9891" s="23"/>
    </row>
    <row r="9892" spans="1:8" x14ac:dyDescent="0.25">
      <c r="A9892">
        <v>7264</v>
      </c>
      <c r="B9892" t="s">
        <v>13084</v>
      </c>
      <c r="C9892" t="s">
        <v>13084</v>
      </c>
      <c r="D9892" s="23">
        <v>15113219000174</v>
      </c>
      <c r="E9892" t="s">
        <v>1409</v>
      </c>
      <c r="F9892" t="s">
        <v>1386</v>
      </c>
      <c r="G9892">
        <v>11201</v>
      </c>
      <c r="H9892" s="23">
        <v>161949592</v>
      </c>
    </row>
    <row r="9893" spans="1:8" x14ac:dyDescent="0.25">
      <c r="A9893">
        <v>1862</v>
      </c>
      <c r="B9893" t="s">
        <v>13085</v>
      </c>
      <c r="C9893" t="s">
        <v>13086</v>
      </c>
      <c r="D9893" s="23">
        <v>13011725000127</v>
      </c>
      <c r="E9893" t="s">
        <v>1385</v>
      </c>
      <c r="F9893" t="s">
        <v>1386</v>
      </c>
      <c r="G9893">
        <v>3138</v>
      </c>
      <c r="H9893" s="23" t="s">
        <v>13087</v>
      </c>
    </row>
    <row r="9894" spans="1:8" x14ac:dyDescent="0.25">
      <c r="A9894">
        <v>15223</v>
      </c>
      <c r="B9894" t="s">
        <v>24727</v>
      </c>
      <c r="C9894" t="s">
        <v>24727</v>
      </c>
      <c r="D9894" s="23"/>
      <c r="E9894" t="s">
        <v>1385</v>
      </c>
      <c r="F9894" t="s">
        <v>1386</v>
      </c>
      <c r="G9894">
        <v>24328</v>
      </c>
      <c r="H9894" s="23"/>
    </row>
    <row r="9895" spans="1:8" x14ac:dyDescent="0.25">
      <c r="A9895">
        <v>9797</v>
      </c>
      <c r="B9895" t="s">
        <v>13088</v>
      </c>
      <c r="C9895" t="s">
        <v>13088</v>
      </c>
      <c r="D9895" s="23">
        <v>2131935000132</v>
      </c>
      <c r="E9895" t="s">
        <v>1424</v>
      </c>
      <c r="F9895" t="s">
        <v>1390</v>
      </c>
      <c r="G9895">
        <v>14528</v>
      </c>
      <c r="H9895" s="23" t="s">
        <v>1438</v>
      </c>
    </row>
    <row r="9896" spans="1:8" x14ac:dyDescent="0.25">
      <c r="A9896">
        <v>2934</v>
      </c>
      <c r="B9896" t="s">
        <v>13089</v>
      </c>
      <c r="C9896" t="s">
        <v>13090</v>
      </c>
      <c r="D9896" s="23">
        <v>5119602000186</v>
      </c>
      <c r="E9896" t="s">
        <v>1385</v>
      </c>
      <c r="F9896" t="s">
        <v>1386</v>
      </c>
      <c r="G9896">
        <v>4210</v>
      </c>
      <c r="H9896" s="23">
        <v>161354700</v>
      </c>
    </row>
    <row r="9897" spans="1:8" x14ac:dyDescent="0.25">
      <c r="A9897">
        <v>1088</v>
      </c>
      <c r="B9897" t="s">
        <v>24728</v>
      </c>
      <c r="C9897" t="s">
        <v>24728</v>
      </c>
      <c r="D9897" s="23"/>
      <c r="E9897" t="s">
        <v>1527</v>
      </c>
      <c r="F9897" t="s">
        <v>1386</v>
      </c>
      <c r="G9897">
        <v>2364</v>
      </c>
      <c r="H9897" s="23"/>
    </row>
    <row r="9898" spans="1:8" x14ac:dyDescent="0.25">
      <c r="A9898">
        <v>12040</v>
      </c>
      <c r="B9898" t="s">
        <v>24729</v>
      </c>
      <c r="C9898" t="s">
        <v>24729</v>
      </c>
      <c r="D9898" s="23"/>
      <c r="E9898" t="s">
        <v>1385</v>
      </c>
      <c r="F9898" t="s">
        <v>1386</v>
      </c>
      <c r="G9898">
        <v>18571</v>
      </c>
      <c r="H9898" s="23"/>
    </row>
    <row r="9899" spans="1:8" x14ac:dyDescent="0.25">
      <c r="A9899">
        <v>8668</v>
      </c>
      <c r="B9899" t="s">
        <v>13091</v>
      </c>
      <c r="C9899" t="s">
        <v>13091</v>
      </c>
      <c r="D9899" s="23">
        <v>2166028000129</v>
      </c>
      <c r="E9899" t="s">
        <v>1688</v>
      </c>
      <c r="F9899" t="s">
        <v>1386</v>
      </c>
      <c r="G9899">
        <v>13176</v>
      </c>
      <c r="H9899" s="23">
        <v>161192580</v>
      </c>
    </row>
    <row r="9900" spans="1:8" x14ac:dyDescent="0.25">
      <c r="A9900">
        <v>9903</v>
      </c>
      <c r="B9900" t="s">
        <v>13092</v>
      </c>
      <c r="C9900" t="s">
        <v>13092</v>
      </c>
      <c r="D9900" s="23">
        <v>27747466000101</v>
      </c>
      <c r="E9900" t="s">
        <v>1578</v>
      </c>
      <c r="F9900" t="s">
        <v>1386</v>
      </c>
      <c r="G9900">
        <v>14637</v>
      </c>
      <c r="H9900" s="23">
        <v>162939221</v>
      </c>
    </row>
    <row r="9901" spans="1:8" x14ac:dyDescent="0.25">
      <c r="A9901">
        <v>11879</v>
      </c>
      <c r="B9901" t="s">
        <v>24730</v>
      </c>
      <c r="C9901" t="s">
        <v>24730</v>
      </c>
      <c r="D9901" s="23"/>
      <c r="E9901" t="s">
        <v>1564</v>
      </c>
      <c r="F9901" t="s">
        <v>1386</v>
      </c>
      <c r="G9901">
        <v>18257</v>
      </c>
      <c r="H9901" s="23"/>
    </row>
    <row r="9902" spans="1:8" x14ac:dyDescent="0.25">
      <c r="A9902">
        <v>8809</v>
      </c>
      <c r="B9902" t="s">
        <v>24731</v>
      </c>
      <c r="C9902" t="s">
        <v>24731</v>
      </c>
      <c r="D9902" s="23"/>
      <c r="E9902" t="s">
        <v>1422</v>
      </c>
      <c r="F9902" t="s">
        <v>1386</v>
      </c>
      <c r="G9902">
        <v>13296</v>
      </c>
      <c r="H9902" s="23"/>
    </row>
    <row r="9903" spans="1:8" x14ac:dyDescent="0.25">
      <c r="A9903">
        <v>13262</v>
      </c>
      <c r="B9903" t="s">
        <v>13093</v>
      </c>
      <c r="C9903" t="s">
        <v>13094</v>
      </c>
      <c r="D9903" s="23">
        <v>33785030000100</v>
      </c>
      <c r="E9903" t="s">
        <v>1422</v>
      </c>
      <c r="F9903" t="s">
        <v>1386</v>
      </c>
      <c r="G9903">
        <v>20467</v>
      </c>
      <c r="H9903" s="23" t="s">
        <v>1438</v>
      </c>
    </row>
    <row r="9904" spans="1:8" x14ac:dyDescent="0.25">
      <c r="A9904">
        <v>142</v>
      </c>
      <c r="B9904" t="s">
        <v>24732</v>
      </c>
      <c r="C9904" t="s">
        <v>24732</v>
      </c>
      <c r="D9904" s="23"/>
      <c r="E9904" t="s">
        <v>2050</v>
      </c>
      <c r="F9904" t="s">
        <v>1386</v>
      </c>
      <c r="G9904">
        <v>1418</v>
      </c>
      <c r="H9904" s="23"/>
    </row>
    <row r="9905" spans="1:8" x14ac:dyDescent="0.25">
      <c r="A9905">
        <v>9239</v>
      </c>
      <c r="B9905" t="s">
        <v>13095</v>
      </c>
      <c r="C9905" t="s">
        <v>13096</v>
      </c>
      <c r="D9905" s="23">
        <v>23783770000153</v>
      </c>
      <c r="E9905" t="s">
        <v>1812</v>
      </c>
      <c r="F9905" t="s">
        <v>1386</v>
      </c>
      <c r="G9905">
        <v>13732</v>
      </c>
      <c r="H9905" s="23">
        <v>162649762</v>
      </c>
    </row>
    <row r="9906" spans="1:8" x14ac:dyDescent="0.25">
      <c r="A9906">
        <v>1904</v>
      </c>
      <c r="B9906" t="s">
        <v>13097</v>
      </c>
      <c r="C9906" t="s">
        <v>13098</v>
      </c>
      <c r="D9906" s="23">
        <v>13552756000195</v>
      </c>
      <c r="E9906" t="s">
        <v>1385</v>
      </c>
      <c r="F9906" t="s">
        <v>1386</v>
      </c>
      <c r="G9906">
        <v>3180</v>
      </c>
      <c r="H9906" s="23">
        <v>161822533</v>
      </c>
    </row>
    <row r="9907" spans="1:8" x14ac:dyDescent="0.25">
      <c r="A9907">
        <v>644</v>
      </c>
      <c r="B9907" t="s">
        <v>24733</v>
      </c>
      <c r="C9907" t="s">
        <v>24733</v>
      </c>
      <c r="D9907" s="23"/>
      <c r="E9907" t="s">
        <v>2050</v>
      </c>
      <c r="F9907" t="s">
        <v>1386</v>
      </c>
      <c r="G9907">
        <v>1920</v>
      </c>
      <c r="H9907" s="23"/>
    </row>
    <row r="9908" spans="1:8" x14ac:dyDescent="0.25">
      <c r="A9908">
        <v>7158</v>
      </c>
      <c r="B9908" t="s">
        <v>13099</v>
      </c>
      <c r="C9908" t="s">
        <v>13099</v>
      </c>
      <c r="D9908" s="23">
        <v>20667949000157</v>
      </c>
      <c r="E9908" t="s">
        <v>1921</v>
      </c>
      <c r="F9908" t="s">
        <v>1386</v>
      </c>
      <c r="G9908">
        <v>11107</v>
      </c>
      <c r="H9908" s="23">
        <v>162383738</v>
      </c>
    </row>
    <row r="9909" spans="1:8" x14ac:dyDescent="0.25">
      <c r="A9909">
        <v>9221</v>
      </c>
      <c r="B9909" t="s">
        <v>13100</v>
      </c>
      <c r="C9909" t="s">
        <v>13100</v>
      </c>
      <c r="D9909" s="23">
        <v>15313982000149</v>
      </c>
      <c r="E9909" t="s">
        <v>2299</v>
      </c>
      <c r="F9909" t="s">
        <v>1386</v>
      </c>
      <c r="G9909">
        <v>13718</v>
      </c>
      <c r="H9909" s="23">
        <v>161966322</v>
      </c>
    </row>
    <row r="9910" spans="1:8" x14ac:dyDescent="0.25">
      <c r="A9910">
        <v>6394</v>
      </c>
      <c r="B9910" t="s">
        <v>24734</v>
      </c>
      <c r="C9910" t="s">
        <v>24734</v>
      </c>
      <c r="D9910" s="23"/>
      <c r="E9910" t="s">
        <v>1583</v>
      </c>
      <c r="F9910" t="s">
        <v>1386</v>
      </c>
      <c r="G9910">
        <v>9940</v>
      </c>
      <c r="H9910" s="23"/>
    </row>
    <row r="9911" spans="1:8" x14ac:dyDescent="0.25">
      <c r="A9911">
        <v>2219</v>
      </c>
      <c r="B9911" t="s">
        <v>13101</v>
      </c>
      <c r="C9911" t="s">
        <v>13102</v>
      </c>
      <c r="D9911" s="23">
        <v>2616727000123</v>
      </c>
      <c r="E9911" t="s">
        <v>1723</v>
      </c>
      <c r="F9911" t="s">
        <v>1386</v>
      </c>
      <c r="G9911">
        <v>3495</v>
      </c>
      <c r="H9911" s="23" t="s">
        <v>13103</v>
      </c>
    </row>
    <row r="9912" spans="1:8" x14ac:dyDescent="0.25">
      <c r="A9912">
        <v>4522</v>
      </c>
      <c r="B9912" t="s">
        <v>13104</v>
      </c>
      <c r="C9912" t="s">
        <v>13105</v>
      </c>
      <c r="D9912" s="23">
        <v>15275443000162</v>
      </c>
      <c r="E9912" t="s">
        <v>1924</v>
      </c>
      <c r="F9912" t="s">
        <v>1386</v>
      </c>
      <c r="G9912">
        <v>7121</v>
      </c>
      <c r="H9912" s="23">
        <v>161965024</v>
      </c>
    </row>
    <row r="9913" spans="1:8" x14ac:dyDescent="0.25">
      <c r="A9913">
        <v>7625</v>
      </c>
      <c r="B9913" t="s">
        <v>13106</v>
      </c>
      <c r="C9913" t="s">
        <v>13106</v>
      </c>
      <c r="D9913" s="23">
        <v>15577948000181</v>
      </c>
      <c r="E9913" t="s">
        <v>1527</v>
      </c>
      <c r="F9913" t="s">
        <v>1386</v>
      </c>
      <c r="G9913">
        <v>11868</v>
      </c>
      <c r="H9913" s="23">
        <v>161989551</v>
      </c>
    </row>
    <row r="9914" spans="1:8" x14ac:dyDescent="0.25">
      <c r="A9914">
        <v>1750</v>
      </c>
      <c r="B9914" t="s">
        <v>13107</v>
      </c>
      <c r="C9914" t="s">
        <v>13108</v>
      </c>
      <c r="D9914" s="23">
        <v>1238850000195</v>
      </c>
      <c r="E9914" t="s">
        <v>1385</v>
      </c>
      <c r="F9914" t="s">
        <v>1386</v>
      </c>
      <c r="G9914">
        <v>3026</v>
      </c>
      <c r="H9914" s="23">
        <v>161126375</v>
      </c>
    </row>
    <row r="9915" spans="1:8" x14ac:dyDescent="0.25">
      <c r="A9915">
        <v>15032</v>
      </c>
      <c r="B9915" t="s">
        <v>24735</v>
      </c>
      <c r="C9915" t="s">
        <v>24736</v>
      </c>
      <c r="D9915" s="23"/>
      <c r="E9915" t="s">
        <v>1422</v>
      </c>
      <c r="F9915" t="s">
        <v>1386</v>
      </c>
      <c r="G9915">
        <v>9224</v>
      </c>
      <c r="H9915" s="23"/>
    </row>
    <row r="9916" spans="1:8" x14ac:dyDescent="0.25">
      <c r="A9916">
        <v>716</v>
      </c>
      <c r="B9916" t="s">
        <v>24737</v>
      </c>
      <c r="C9916" t="s">
        <v>24737</v>
      </c>
      <c r="D9916" s="23"/>
      <c r="E9916" t="s">
        <v>1385</v>
      </c>
      <c r="F9916" t="s">
        <v>1386</v>
      </c>
      <c r="G9916">
        <v>1992</v>
      </c>
      <c r="H9916" s="23"/>
    </row>
    <row r="9917" spans="1:8" x14ac:dyDescent="0.25">
      <c r="A9917">
        <v>15394</v>
      </c>
      <c r="B9917" t="s">
        <v>13109</v>
      </c>
      <c r="C9917" t="s">
        <v>13109</v>
      </c>
      <c r="D9917" s="23">
        <v>29066182000185</v>
      </c>
      <c r="E9917" t="s">
        <v>2472</v>
      </c>
      <c r="F9917" t="s">
        <v>1415</v>
      </c>
      <c r="G9917">
        <v>24562</v>
      </c>
      <c r="H9917" s="23">
        <v>74616900</v>
      </c>
    </row>
    <row r="9918" spans="1:8" x14ac:dyDescent="0.25">
      <c r="A9918">
        <v>1949</v>
      </c>
      <c r="B9918" t="s">
        <v>13110</v>
      </c>
      <c r="C9918" t="s">
        <v>13111</v>
      </c>
      <c r="D9918" s="23">
        <v>14093860000121</v>
      </c>
      <c r="E9918" t="s">
        <v>2047</v>
      </c>
      <c r="F9918" t="s">
        <v>1386</v>
      </c>
      <c r="G9918">
        <v>3225</v>
      </c>
      <c r="H9918" s="23">
        <v>161934625</v>
      </c>
    </row>
    <row r="9919" spans="1:8" x14ac:dyDescent="0.25">
      <c r="A9919">
        <v>3565</v>
      </c>
      <c r="B9919" t="s">
        <v>13112</v>
      </c>
      <c r="C9919" t="s">
        <v>13113</v>
      </c>
      <c r="D9919" s="23">
        <v>8226693000147</v>
      </c>
      <c r="E9919" t="s">
        <v>1452</v>
      </c>
      <c r="F9919" t="s">
        <v>1386</v>
      </c>
      <c r="G9919">
        <v>4841</v>
      </c>
      <c r="H9919" s="23">
        <v>161493319</v>
      </c>
    </row>
    <row r="9920" spans="1:8" x14ac:dyDescent="0.25">
      <c r="A9920">
        <v>6900</v>
      </c>
      <c r="B9920" t="s">
        <v>13114</v>
      </c>
      <c r="C9920" t="s">
        <v>13114</v>
      </c>
      <c r="D9920" s="23">
        <v>20625508000192</v>
      </c>
      <c r="E9920" t="s">
        <v>1487</v>
      </c>
      <c r="F9920" t="s">
        <v>1386</v>
      </c>
      <c r="G9920">
        <v>10865</v>
      </c>
      <c r="H9920" s="23">
        <v>162364989</v>
      </c>
    </row>
    <row r="9921" spans="1:8" x14ac:dyDescent="0.25">
      <c r="A9921">
        <v>7594</v>
      </c>
      <c r="B9921" t="s">
        <v>13115</v>
      </c>
      <c r="C9921" t="s">
        <v>13115</v>
      </c>
      <c r="D9921" s="23">
        <v>22613621000183</v>
      </c>
      <c r="E9921" t="s">
        <v>2454</v>
      </c>
      <c r="F9921" t="s">
        <v>1386</v>
      </c>
      <c r="G9921">
        <v>11719</v>
      </c>
      <c r="H9921" s="23">
        <v>162535210</v>
      </c>
    </row>
    <row r="9922" spans="1:8" x14ac:dyDescent="0.25">
      <c r="A9922">
        <v>4613</v>
      </c>
      <c r="B9922" t="s">
        <v>13116</v>
      </c>
      <c r="C9922" t="s">
        <v>13117</v>
      </c>
      <c r="D9922" s="23">
        <v>7520664000120</v>
      </c>
      <c r="E9922" t="s">
        <v>1572</v>
      </c>
      <c r="F9922" t="s">
        <v>1386</v>
      </c>
      <c r="G9922">
        <v>7188</v>
      </c>
      <c r="H9922" s="23">
        <v>161458416</v>
      </c>
    </row>
    <row r="9923" spans="1:8" x14ac:dyDescent="0.25">
      <c r="A9923">
        <v>3506</v>
      </c>
      <c r="B9923" t="s">
        <v>13118</v>
      </c>
      <c r="C9923" t="s">
        <v>13119</v>
      </c>
      <c r="D9923" s="23">
        <v>7940641000175</v>
      </c>
      <c r="E9923" t="s">
        <v>2009</v>
      </c>
      <c r="F9923" t="s">
        <v>1386</v>
      </c>
      <c r="G9923">
        <v>4782</v>
      </c>
      <c r="H9923" s="23" t="s">
        <v>13120</v>
      </c>
    </row>
    <row r="9924" spans="1:8" x14ac:dyDescent="0.25">
      <c r="A9924">
        <v>3419</v>
      </c>
      <c r="B9924" t="s">
        <v>13121</v>
      </c>
      <c r="C9924" t="s">
        <v>13122</v>
      </c>
      <c r="D9924" s="23">
        <v>7599191000107</v>
      </c>
      <c r="E9924" t="s">
        <v>1422</v>
      </c>
      <c r="F9924" t="s">
        <v>1386</v>
      </c>
      <c r="G9924">
        <v>4695</v>
      </c>
      <c r="H9924" s="23">
        <v>161469230</v>
      </c>
    </row>
    <row r="9925" spans="1:8" x14ac:dyDescent="0.25">
      <c r="A9925">
        <v>8318</v>
      </c>
      <c r="B9925" t="s">
        <v>24738</v>
      </c>
      <c r="C9925" t="s">
        <v>24739</v>
      </c>
      <c r="D9925" s="23"/>
      <c r="E9925" t="s">
        <v>3083</v>
      </c>
      <c r="F9925" t="s">
        <v>1386</v>
      </c>
      <c r="G9925">
        <v>10041</v>
      </c>
      <c r="H9925" s="23"/>
    </row>
    <row r="9926" spans="1:8" x14ac:dyDescent="0.25">
      <c r="A9926">
        <v>3668</v>
      </c>
      <c r="B9926" t="s">
        <v>13123</v>
      </c>
      <c r="C9926" t="s">
        <v>13124</v>
      </c>
      <c r="D9926" s="23">
        <v>8611737000152</v>
      </c>
      <c r="E9926" t="s">
        <v>6568</v>
      </c>
      <c r="F9926" t="s">
        <v>1386</v>
      </c>
      <c r="G9926">
        <v>4944</v>
      </c>
      <c r="H9926" s="23">
        <v>161513239</v>
      </c>
    </row>
    <row r="9927" spans="1:8" x14ac:dyDescent="0.25">
      <c r="A9927">
        <v>2479</v>
      </c>
      <c r="B9927" t="s">
        <v>13125</v>
      </c>
      <c r="C9927" t="s">
        <v>13126</v>
      </c>
      <c r="D9927" s="23">
        <v>3519545000105</v>
      </c>
      <c r="E9927" t="s">
        <v>2299</v>
      </c>
      <c r="F9927" t="s">
        <v>1386</v>
      </c>
      <c r="G9927">
        <v>3755</v>
      </c>
      <c r="H9927" s="23">
        <v>161263127</v>
      </c>
    </row>
    <row r="9928" spans="1:8" x14ac:dyDescent="0.25">
      <c r="A9928">
        <v>5257</v>
      </c>
      <c r="B9928" t="s">
        <v>13127</v>
      </c>
      <c r="C9928" t="s">
        <v>13127</v>
      </c>
      <c r="D9928" s="23">
        <v>4559627000138</v>
      </c>
      <c r="E9928" t="s">
        <v>1700</v>
      </c>
      <c r="F9928" t="s">
        <v>1386</v>
      </c>
      <c r="G9928">
        <v>8293</v>
      </c>
      <c r="H9928" s="23">
        <v>161324720</v>
      </c>
    </row>
    <row r="9929" spans="1:8" x14ac:dyDescent="0.25">
      <c r="A9929">
        <v>2663</v>
      </c>
      <c r="B9929" t="s">
        <v>13128</v>
      </c>
      <c r="C9929" t="s">
        <v>13129</v>
      </c>
      <c r="D9929" s="23">
        <v>40962508000195</v>
      </c>
      <c r="E9929" t="s">
        <v>1816</v>
      </c>
      <c r="F9929" t="s">
        <v>1386</v>
      </c>
      <c r="G9929">
        <v>3939</v>
      </c>
      <c r="H9929" s="23">
        <v>160952530</v>
      </c>
    </row>
    <row r="9930" spans="1:8" x14ac:dyDescent="0.25">
      <c r="A9930">
        <v>10740</v>
      </c>
      <c r="B9930" t="s">
        <v>13130</v>
      </c>
      <c r="C9930" t="s">
        <v>13130</v>
      </c>
      <c r="D9930" s="23">
        <v>8184498000100</v>
      </c>
      <c r="E9930" t="s">
        <v>1840</v>
      </c>
      <c r="F9930" t="s">
        <v>1386</v>
      </c>
      <c r="G9930">
        <v>16163</v>
      </c>
      <c r="H9930" s="23">
        <v>161495583</v>
      </c>
    </row>
    <row r="9931" spans="1:8" x14ac:dyDescent="0.25">
      <c r="A9931">
        <v>10741</v>
      </c>
      <c r="B9931" t="s">
        <v>13130</v>
      </c>
      <c r="C9931" t="s">
        <v>13130</v>
      </c>
      <c r="D9931" s="23">
        <v>8184498000282</v>
      </c>
      <c r="E9931" t="s">
        <v>2266</v>
      </c>
      <c r="F9931" t="s">
        <v>1386</v>
      </c>
      <c r="G9931">
        <v>16164</v>
      </c>
      <c r="H9931" s="23">
        <v>163258953</v>
      </c>
    </row>
    <row r="9932" spans="1:8" x14ac:dyDescent="0.25">
      <c r="A9932">
        <v>2069</v>
      </c>
      <c r="B9932" t="s">
        <v>13131</v>
      </c>
      <c r="C9932" t="s">
        <v>13132</v>
      </c>
      <c r="D9932" s="23">
        <v>2104947000178</v>
      </c>
      <c r="E9932" t="s">
        <v>1578</v>
      </c>
      <c r="F9932" t="s">
        <v>1386</v>
      </c>
      <c r="G9932">
        <v>3345</v>
      </c>
      <c r="H9932" s="23">
        <v>161173438</v>
      </c>
    </row>
    <row r="9933" spans="1:8" x14ac:dyDescent="0.25">
      <c r="A9933">
        <v>3784</v>
      </c>
      <c r="B9933" t="s">
        <v>13133</v>
      </c>
      <c r="C9933" t="s">
        <v>13134</v>
      </c>
      <c r="D9933" s="23">
        <v>8961434000160</v>
      </c>
      <c r="E9933" t="s">
        <v>1533</v>
      </c>
      <c r="F9933" t="s">
        <v>1386</v>
      </c>
      <c r="G9933">
        <v>5060</v>
      </c>
      <c r="H9933" s="23">
        <v>161155812</v>
      </c>
    </row>
    <row r="9934" spans="1:8" x14ac:dyDescent="0.25">
      <c r="A9934">
        <v>2701</v>
      </c>
      <c r="B9934" t="s">
        <v>13135</v>
      </c>
      <c r="C9934" t="s">
        <v>13136</v>
      </c>
      <c r="D9934" s="23">
        <v>41155037000176</v>
      </c>
      <c r="E9934" t="s">
        <v>2266</v>
      </c>
      <c r="F9934" t="s">
        <v>1386</v>
      </c>
      <c r="G9934">
        <v>3977</v>
      </c>
      <c r="H9934" s="23">
        <v>160982642</v>
      </c>
    </row>
    <row r="9935" spans="1:8" x14ac:dyDescent="0.25">
      <c r="A9935">
        <v>14576</v>
      </c>
      <c r="B9935" t="s">
        <v>13137</v>
      </c>
      <c r="C9935" t="s">
        <v>13137</v>
      </c>
      <c r="D9935" s="23">
        <v>3955357000111</v>
      </c>
      <c r="E9935" t="s">
        <v>1409</v>
      </c>
      <c r="F9935" t="s">
        <v>1386</v>
      </c>
      <c r="G9935">
        <v>22944</v>
      </c>
      <c r="H9935" s="23">
        <v>161296459</v>
      </c>
    </row>
    <row r="9936" spans="1:8" x14ac:dyDescent="0.25">
      <c r="A9936">
        <v>2504</v>
      </c>
      <c r="B9936" t="s">
        <v>13138</v>
      </c>
      <c r="C9936" t="s">
        <v>13139</v>
      </c>
      <c r="D9936" s="23">
        <v>35433697000179</v>
      </c>
      <c r="E9936" t="s">
        <v>1385</v>
      </c>
      <c r="F9936" t="s">
        <v>1386</v>
      </c>
      <c r="G9936">
        <v>3780</v>
      </c>
      <c r="H9936" s="23">
        <v>160868424</v>
      </c>
    </row>
    <row r="9937" spans="1:8" x14ac:dyDescent="0.25">
      <c r="A9937">
        <v>2103</v>
      </c>
      <c r="B9937" t="s">
        <v>13140</v>
      </c>
      <c r="C9937" t="s">
        <v>13141</v>
      </c>
      <c r="D9937" s="23">
        <v>2285314000103</v>
      </c>
      <c r="E9937" t="s">
        <v>1541</v>
      </c>
      <c r="F9937" t="s">
        <v>1386</v>
      </c>
      <c r="G9937">
        <v>3379</v>
      </c>
      <c r="H9937" s="23">
        <v>161184693</v>
      </c>
    </row>
    <row r="9938" spans="1:8" x14ac:dyDescent="0.25">
      <c r="A9938">
        <v>8718</v>
      </c>
      <c r="B9938" t="s">
        <v>13142</v>
      </c>
      <c r="C9938" t="s">
        <v>13142</v>
      </c>
      <c r="D9938" s="23">
        <v>11890225000187</v>
      </c>
      <c r="E9938" t="s">
        <v>1688</v>
      </c>
      <c r="F9938" t="s">
        <v>1386</v>
      </c>
      <c r="G9938">
        <v>13222</v>
      </c>
      <c r="H9938" s="23">
        <v>161171915</v>
      </c>
    </row>
    <row r="9939" spans="1:8" x14ac:dyDescent="0.25">
      <c r="A9939">
        <v>5371</v>
      </c>
      <c r="B9939" t="s">
        <v>13143</v>
      </c>
      <c r="C9939" t="s">
        <v>13143</v>
      </c>
      <c r="D9939" s="23">
        <v>15866678000129</v>
      </c>
      <c r="E9939" t="s">
        <v>1452</v>
      </c>
      <c r="F9939" t="s">
        <v>1386</v>
      </c>
      <c r="G9939">
        <v>8404</v>
      </c>
      <c r="H9939" s="23">
        <v>162007205</v>
      </c>
    </row>
    <row r="9940" spans="1:8" x14ac:dyDescent="0.25">
      <c r="A9940">
        <v>5981</v>
      </c>
      <c r="B9940" t="s">
        <v>13144</v>
      </c>
      <c r="C9940" t="s">
        <v>13144</v>
      </c>
      <c r="D9940" s="23">
        <v>11987898000150</v>
      </c>
      <c r="E9940" t="s">
        <v>1510</v>
      </c>
      <c r="F9940" t="s">
        <v>1386</v>
      </c>
      <c r="G9940">
        <v>9145</v>
      </c>
      <c r="H9940" s="23">
        <v>161455590</v>
      </c>
    </row>
    <row r="9941" spans="1:8" x14ac:dyDescent="0.25">
      <c r="A9941">
        <v>2157</v>
      </c>
      <c r="B9941" t="s">
        <v>13145</v>
      </c>
      <c r="C9941" t="s">
        <v>13146</v>
      </c>
      <c r="D9941" s="23">
        <v>241824000153</v>
      </c>
      <c r="E9941" t="s">
        <v>1422</v>
      </c>
      <c r="F9941" t="s">
        <v>1386</v>
      </c>
      <c r="G9941">
        <v>3433</v>
      </c>
      <c r="H9941" s="23">
        <v>161053025</v>
      </c>
    </row>
    <row r="9942" spans="1:8" x14ac:dyDescent="0.25">
      <c r="A9942">
        <v>3760</v>
      </c>
      <c r="B9942" t="s">
        <v>13147</v>
      </c>
      <c r="C9942" t="s">
        <v>13148</v>
      </c>
      <c r="D9942" s="23">
        <v>888959000105</v>
      </c>
      <c r="E9942" t="s">
        <v>1541</v>
      </c>
      <c r="F9942" t="s">
        <v>1386</v>
      </c>
      <c r="G9942">
        <v>5036</v>
      </c>
      <c r="H9942" s="23">
        <v>161105122</v>
      </c>
    </row>
    <row r="9943" spans="1:8" x14ac:dyDescent="0.25">
      <c r="A9943">
        <v>11833</v>
      </c>
      <c r="B9943" t="s">
        <v>13149</v>
      </c>
      <c r="C9943" t="s">
        <v>13149</v>
      </c>
      <c r="D9943" s="23">
        <v>36573774000159</v>
      </c>
      <c r="E9943" t="s">
        <v>1510</v>
      </c>
      <c r="F9943" t="s">
        <v>1386</v>
      </c>
      <c r="G9943">
        <v>18200</v>
      </c>
      <c r="H9943" s="23">
        <v>163616469</v>
      </c>
    </row>
    <row r="9944" spans="1:8" x14ac:dyDescent="0.25">
      <c r="A9944">
        <v>6603</v>
      </c>
      <c r="B9944" t="s">
        <v>13150</v>
      </c>
      <c r="C9944" t="s">
        <v>13150</v>
      </c>
      <c r="D9944" s="23">
        <v>8588444000100</v>
      </c>
      <c r="E9944" t="s">
        <v>1397</v>
      </c>
      <c r="F9944" t="s">
        <v>1398</v>
      </c>
      <c r="G9944">
        <v>10143</v>
      </c>
      <c r="H9944" s="23">
        <v>200174789</v>
      </c>
    </row>
    <row r="9945" spans="1:8" x14ac:dyDescent="0.25">
      <c r="A9945">
        <v>12264</v>
      </c>
      <c r="B9945" t="s">
        <v>24740</v>
      </c>
      <c r="C9945" t="s">
        <v>24740</v>
      </c>
      <c r="D9945" s="23"/>
      <c r="E9945" t="s">
        <v>1732</v>
      </c>
      <c r="F9945" t="s">
        <v>1386</v>
      </c>
      <c r="G9945">
        <v>18859</v>
      </c>
      <c r="H9945" s="23"/>
    </row>
    <row r="9946" spans="1:8" x14ac:dyDescent="0.25">
      <c r="A9946">
        <v>8609</v>
      </c>
      <c r="B9946" t="s">
        <v>13151</v>
      </c>
      <c r="C9946" t="s">
        <v>13152</v>
      </c>
      <c r="D9946" s="23">
        <v>7576964000202</v>
      </c>
      <c r="E9946" t="s">
        <v>1397</v>
      </c>
      <c r="F9946" t="s">
        <v>1398</v>
      </c>
      <c r="G9946">
        <v>13120</v>
      </c>
      <c r="H9946" s="23">
        <v>202581128</v>
      </c>
    </row>
    <row r="9947" spans="1:8" x14ac:dyDescent="0.25">
      <c r="A9947">
        <v>12327</v>
      </c>
      <c r="B9947" t="s">
        <v>13153</v>
      </c>
      <c r="C9947" t="s">
        <v>13153</v>
      </c>
      <c r="D9947" s="23">
        <v>8932329000100</v>
      </c>
      <c r="E9947" t="s">
        <v>1430</v>
      </c>
      <c r="F9947" t="s">
        <v>1415</v>
      </c>
      <c r="G9947">
        <v>18929</v>
      </c>
      <c r="H9947" s="23">
        <v>10157379</v>
      </c>
    </row>
    <row r="9948" spans="1:8" x14ac:dyDescent="0.25">
      <c r="A9948">
        <v>7139</v>
      </c>
      <c r="B9948" t="s">
        <v>24741</v>
      </c>
      <c r="C9948" t="s">
        <v>24741</v>
      </c>
      <c r="D9948" s="23"/>
      <c r="E9948" t="s">
        <v>2218</v>
      </c>
      <c r="F9948" t="s">
        <v>1398</v>
      </c>
      <c r="G9948">
        <v>11097</v>
      </c>
      <c r="H9948" s="23"/>
    </row>
    <row r="9949" spans="1:8" x14ac:dyDescent="0.25">
      <c r="A9949">
        <v>3414</v>
      </c>
      <c r="B9949" t="s">
        <v>13154</v>
      </c>
      <c r="C9949" t="s">
        <v>13155</v>
      </c>
      <c r="D9949" s="23">
        <v>7576964000121</v>
      </c>
      <c r="E9949" t="s">
        <v>1397</v>
      </c>
      <c r="F9949" t="s">
        <v>1398</v>
      </c>
      <c r="G9949">
        <v>4690</v>
      </c>
      <c r="H9949" s="23" t="s">
        <v>13156</v>
      </c>
    </row>
    <row r="9950" spans="1:8" x14ac:dyDescent="0.25">
      <c r="A9950">
        <v>14006</v>
      </c>
      <c r="B9950" t="s">
        <v>24742</v>
      </c>
      <c r="C9950" t="s">
        <v>24743</v>
      </c>
      <c r="D9950" s="23"/>
      <c r="E9950" t="s">
        <v>2050</v>
      </c>
      <c r="F9950" t="s">
        <v>1386</v>
      </c>
      <c r="G9950">
        <v>505</v>
      </c>
      <c r="H9950" s="23"/>
    </row>
    <row r="9951" spans="1:8" x14ac:dyDescent="0.25">
      <c r="A9951">
        <v>544</v>
      </c>
      <c r="B9951" t="s">
        <v>24744</v>
      </c>
      <c r="C9951" t="s">
        <v>24744</v>
      </c>
      <c r="D9951" s="23"/>
      <c r="E9951" t="s">
        <v>1422</v>
      </c>
      <c r="F9951" t="s">
        <v>1386</v>
      </c>
      <c r="G9951">
        <v>1820</v>
      </c>
      <c r="H9951" s="23"/>
    </row>
    <row r="9952" spans="1:8" x14ac:dyDescent="0.25">
      <c r="A9952">
        <v>5025</v>
      </c>
      <c r="B9952" t="s">
        <v>24745</v>
      </c>
      <c r="C9952" t="s">
        <v>24745</v>
      </c>
      <c r="D9952" s="23"/>
      <c r="E9952" t="s">
        <v>1409</v>
      </c>
      <c r="F9952" t="s">
        <v>1386</v>
      </c>
      <c r="G9952">
        <v>8063</v>
      </c>
      <c r="H9952" s="23"/>
    </row>
    <row r="9953" spans="1:8" x14ac:dyDescent="0.25">
      <c r="A9953">
        <v>15410</v>
      </c>
      <c r="B9953" t="s">
        <v>24746</v>
      </c>
      <c r="C9953" t="s">
        <v>24746</v>
      </c>
      <c r="D9953" s="23"/>
      <c r="E9953" t="s">
        <v>2411</v>
      </c>
      <c r="F9953" t="s">
        <v>1386</v>
      </c>
      <c r="G9953">
        <v>24575</v>
      </c>
      <c r="H9953" s="23"/>
    </row>
    <row r="9954" spans="1:8" x14ac:dyDescent="0.25">
      <c r="A9954">
        <v>10438</v>
      </c>
      <c r="B9954" t="s">
        <v>13157</v>
      </c>
      <c r="C9954" t="s">
        <v>13158</v>
      </c>
      <c r="D9954" s="23">
        <v>18441712000101</v>
      </c>
      <c r="E9954" t="s">
        <v>1422</v>
      </c>
      <c r="F9954" t="s">
        <v>1386</v>
      </c>
      <c r="G9954">
        <v>15751</v>
      </c>
      <c r="H9954" s="23" t="s">
        <v>1438</v>
      </c>
    </row>
    <row r="9955" spans="1:8" x14ac:dyDescent="0.25">
      <c r="A9955">
        <v>11136</v>
      </c>
      <c r="B9955" t="s">
        <v>24747</v>
      </c>
      <c r="C9955" t="s">
        <v>24747</v>
      </c>
      <c r="D9955" s="23"/>
      <c r="E9955" t="s">
        <v>1723</v>
      </c>
      <c r="F9955" t="s">
        <v>1386</v>
      </c>
      <c r="G9955">
        <v>16943</v>
      </c>
      <c r="H9955" s="23"/>
    </row>
    <row r="9956" spans="1:8" x14ac:dyDescent="0.25">
      <c r="A9956">
        <v>9274</v>
      </c>
      <c r="B9956" t="s">
        <v>24748</v>
      </c>
      <c r="C9956" t="s">
        <v>24749</v>
      </c>
      <c r="D9956" s="23"/>
      <c r="E9956" t="s">
        <v>1422</v>
      </c>
      <c r="F9956" t="s">
        <v>1386</v>
      </c>
      <c r="G9956">
        <v>5439</v>
      </c>
      <c r="H9956" s="23"/>
    </row>
    <row r="9957" spans="1:8" x14ac:dyDescent="0.25">
      <c r="A9957">
        <v>14518</v>
      </c>
      <c r="B9957" t="s">
        <v>13159</v>
      </c>
      <c r="C9957" t="s">
        <v>13159</v>
      </c>
      <c r="D9957" s="23">
        <v>13419046000191</v>
      </c>
      <c r="E9957" t="s">
        <v>1638</v>
      </c>
      <c r="F9957" t="s">
        <v>1386</v>
      </c>
      <c r="G9957">
        <v>22867</v>
      </c>
      <c r="H9957" s="23">
        <v>161810195</v>
      </c>
    </row>
    <row r="9958" spans="1:8" x14ac:dyDescent="0.25">
      <c r="A9958">
        <v>6541</v>
      </c>
      <c r="B9958" t="s">
        <v>24750</v>
      </c>
      <c r="C9958" t="s">
        <v>24750</v>
      </c>
      <c r="D9958" s="23"/>
      <c r="E9958" t="s">
        <v>1422</v>
      </c>
      <c r="F9958" t="s">
        <v>1386</v>
      </c>
      <c r="G9958">
        <v>10072</v>
      </c>
      <c r="H9958" s="23"/>
    </row>
    <row r="9959" spans="1:8" x14ac:dyDescent="0.25">
      <c r="A9959">
        <v>461</v>
      </c>
      <c r="B9959" t="s">
        <v>24751</v>
      </c>
      <c r="C9959" t="s">
        <v>24751</v>
      </c>
      <c r="D9959" s="23"/>
      <c r="E9959" t="s">
        <v>1422</v>
      </c>
      <c r="F9959" t="s">
        <v>1386</v>
      </c>
      <c r="G9959">
        <v>1737</v>
      </c>
      <c r="H9959" s="23"/>
    </row>
    <row r="9960" spans="1:8" x14ac:dyDescent="0.25">
      <c r="A9960">
        <v>57</v>
      </c>
      <c r="B9960" t="s">
        <v>13160</v>
      </c>
      <c r="D9960" s="23"/>
      <c r="E9960" t="s">
        <v>1583</v>
      </c>
      <c r="F9960" t="s">
        <v>1386</v>
      </c>
      <c r="G9960">
        <v>1333</v>
      </c>
      <c r="H9960" s="23"/>
    </row>
    <row r="9961" spans="1:8" x14ac:dyDescent="0.25">
      <c r="A9961">
        <v>5624</v>
      </c>
      <c r="B9961" t="s">
        <v>13161</v>
      </c>
      <c r="C9961" t="s">
        <v>13161</v>
      </c>
      <c r="D9961" s="23">
        <v>1040829000180</v>
      </c>
      <c r="E9961" t="s">
        <v>1541</v>
      </c>
      <c r="F9961" t="s">
        <v>1386</v>
      </c>
      <c r="G9961">
        <v>8680</v>
      </c>
      <c r="H9961" s="23">
        <v>161109594</v>
      </c>
    </row>
    <row r="9962" spans="1:8" x14ac:dyDescent="0.25">
      <c r="A9962">
        <v>1097</v>
      </c>
      <c r="B9962" t="s">
        <v>24752</v>
      </c>
      <c r="C9962" t="s">
        <v>24752</v>
      </c>
      <c r="D9962" s="23"/>
      <c r="E9962" t="s">
        <v>1385</v>
      </c>
      <c r="F9962" t="s">
        <v>1386</v>
      </c>
      <c r="G9962">
        <v>2373</v>
      </c>
      <c r="H9962" s="23"/>
    </row>
    <row r="9963" spans="1:8" x14ac:dyDescent="0.25">
      <c r="A9963">
        <v>7776</v>
      </c>
      <c r="B9963" t="s">
        <v>13162</v>
      </c>
      <c r="C9963" t="s">
        <v>13162</v>
      </c>
      <c r="D9963" s="23">
        <v>21631126000134</v>
      </c>
      <c r="E9963" t="s">
        <v>1789</v>
      </c>
      <c r="F9963" t="s">
        <v>1386</v>
      </c>
      <c r="G9963">
        <v>12091</v>
      </c>
      <c r="H9963" s="23">
        <v>162447663</v>
      </c>
    </row>
    <row r="9964" spans="1:8" x14ac:dyDescent="0.25">
      <c r="A9964">
        <v>4882</v>
      </c>
      <c r="B9964" t="s">
        <v>13163</v>
      </c>
      <c r="C9964" t="s">
        <v>13163</v>
      </c>
      <c r="D9964" s="23">
        <v>5539023000192</v>
      </c>
      <c r="E9964" t="s">
        <v>1397</v>
      </c>
      <c r="F9964" t="s">
        <v>1398</v>
      </c>
      <c r="G9964">
        <v>7842</v>
      </c>
      <c r="H9964" s="23">
        <v>200943286</v>
      </c>
    </row>
    <row r="9965" spans="1:8" x14ac:dyDescent="0.25">
      <c r="A9965">
        <v>8753</v>
      </c>
      <c r="B9965" t="s">
        <v>24753</v>
      </c>
      <c r="C9965" t="s">
        <v>24754</v>
      </c>
      <c r="D9965" s="23"/>
      <c r="E9965" t="s">
        <v>1530</v>
      </c>
      <c r="F9965" t="s">
        <v>1386</v>
      </c>
      <c r="G9965">
        <v>10682</v>
      </c>
      <c r="H9965" s="23"/>
    </row>
    <row r="9966" spans="1:8" x14ac:dyDescent="0.25">
      <c r="A9966">
        <v>2976</v>
      </c>
      <c r="B9966" t="s">
        <v>13164</v>
      </c>
      <c r="C9966" t="s">
        <v>13165</v>
      </c>
      <c r="D9966" s="23">
        <v>5289552000185</v>
      </c>
      <c r="E9966" t="s">
        <v>2047</v>
      </c>
      <c r="F9966" t="s">
        <v>1386</v>
      </c>
      <c r="G9966">
        <v>4252</v>
      </c>
      <c r="H9966" s="23">
        <v>161369383</v>
      </c>
    </row>
    <row r="9967" spans="1:8" x14ac:dyDescent="0.25">
      <c r="A9967">
        <v>2018</v>
      </c>
      <c r="B9967" t="s">
        <v>13166</v>
      </c>
      <c r="C9967" t="s">
        <v>13167</v>
      </c>
      <c r="D9967" s="23">
        <v>1773117000170</v>
      </c>
      <c r="E9967" t="s">
        <v>3958</v>
      </c>
      <c r="F9967" t="s">
        <v>1427</v>
      </c>
      <c r="G9967">
        <v>3294</v>
      </c>
      <c r="H9967" s="23">
        <v>151925941</v>
      </c>
    </row>
    <row r="9968" spans="1:8" x14ac:dyDescent="0.25">
      <c r="A9968">
        <v>10499</v>
      </c>
      <c r="B9968" t="s">
        <v>24755</v>
      </c>
      <c r="C9968" t="s">
        <v>24755</v>
      </c>
      <c r="D9968" s="23"/>
      <c r="E9968" t="s">
        <v>1422</v>
      </c>
      <c r="F9968" t="s">
        <v>1386</v>
      </c>
      <c r="G9968">
        <v>15850</v>
      </c>
      <c r="H9968" s="23"/>
    </row>
    <row r="9969" spans="1:8" x14ac:dyDescent="0.25">
      <c r="A9969">
        <v>7254</v>
      </c>
      <c r="B9969" t="s">
        <v>13168</v>
      </c>
      <c r="C9969" t="s">
        <v>13168</v>
      </c>
      <c r="D9969" s="23">
        <v>21113912000140</v>
      </c>
      <c r="E9969" t="s">
        <v>1487</v>
      </c>
      <c r="F9969" t="s">
        <v>1386</v>
      </c>
      <c r="G9969">
        <v>11191</v>
      </c>
      <c r="H9969" s="23">
        <v>162400250</v>
      </c>
    </row>
    <row r="9970" spans="1:8" x14ac:dyDescent="0.25">
      <c r="A9970">
        <v>6621</v>
      </c>
      <c r="B9970" t="s">
        <v>24756</v>
      </c>
      <c r="C9970" t="s">
        <v>24757</v>
      </c>
      <c r="D9970" s="23"/>
      <c r="E9970" t="s">
        <v>1422</v>
      </c>
      <c r="F9970" t="s">
        <v>1386</v>
      </c>
      <c r="G9970">
        <v>61</v>
      </c>
      <c r="H9970" s="23"/>
    </row>
    <row r="9971" spans="1:8" x14ac:dyDescent="0.25">
      <c r="A9971">
        <v>6082</v>
      </c>
      <c r="B9971" t="s">
        <v>13169</v>
      </c>
      <c r="C9971" t="s">
        <v>13169</v>
      </c>
      <c r="D9971" s="23">
        <v>18679859000134</v>
      </c>
      <c r="E9971" t="s">
        <v>2306</v>
      </c>
      <c r="F9971" t="s">
        <v>1386</v>
      </c>
      <c r="G9971">
        <v>9552</v>
      </c>
      <c r="H9971" s="23">
        <v>162185960</v>
      </c>
    </row>
    <row r="9972" spans="1:8" x14ac:dyDescent="0.25">
      <c r="A9972">
        <v>708</v>
      </c>
      <c r="B9972" t="s">
        <v>24758</v>
      </c>
      <c r="C9972" t="s">
        <v>24758</v>
      </c>
      <c r="D9972" s="23"/>
      <c r="E9972" t="s">
        <v>2306</v>
      </c>
      <c r="F9972" t="s">
        <v>1386</v>
      </c>
      <c r="G9972">
        <v>1984</v>
      </c>
      <c r="H9972" s="23"/>
    </row>
    <row r="9973" spans="1:8" x14ac:dyDescent="0.25">
      <c r="A9973">
        <v>591</v>
      </c>
      <c r="B9973" t="s">
        <v>24759</v>
      </c>
      <c r="C9973" t="s">
        <v>24760</v>
      </c>
      <c r="D9973" s="23"/>
      <c r="E9973" t="s">
        <v>1422</v>
      </c>
      <c r="F9973" t="s">
        <v>1386</v>
      </c>
      <c r="G9973">
        <v>1867</v>
      </c>
      <c r="H9973" s="23"/>
    </row>
    <row r="9974" spans="1:8" x14ac:dyDescent="0.25">
      <c r="A9974">
        <v>12716</v>
      </c>
      <c r="B9974" t="s">
        <v>13170</v>
      </c>
      <c r="C9974" t="s">
        <v>13171</v>
      </c>
      <c r="D9974" s="23">
        <v>37559095000198</v>
      </c>
      <c r="E9974" t="s">
        <v>1385</v>
      </c>
      <c r="F9974" t="s">
        <v>1386</v>
      </c>
      <c r="G9974">
        <v>19745</v>
      </c>
      <c r="H9974" s="23">
        <v>163692025</v>
      </c>
    </row>
    <row r="9975" spans="1:8" x14ac:dyDescent="0.25">
      <c r="A9975">
        <v>8232</v>
      </c>
      <c r="B9975" t="s">
        <v>13172</v>
      </c>
      <c r="C9975" t="s">
        <v>13173</v>
      </c>
      <c r="D9975" s="23">
        <v>21678322000164</v>
      </c>
      <c r="E9975" t="s">
        <v>1642</v>
      </c>
      <c r="F9975" t="s">
        <v>1415</v>
      </c>
      <c r="G9975">
        <v>12495</v>
      </c>
      <c r="H9975" s="23">
        <v>60768584</v>
      </c>
    </row>
    <row r="9976" spans="1:8" x14ac:dyDescent="0.25">
      <c r="A9976">
        <v>1480</v>
      </c>
      <c r="B9976" t="s">
        <v>13174</v>
      </c>
      <c r="C9976" t="s">
        <v>13175</v>
      </c>
      <c r="D9976" s="23">
        <v>10948024000120</v>
      </c>
      <c r="E9976" t="s">
        <v>1385</v>
      </c>
      <c r="F9976" t="s">
        <v>1386</v>
      </c>
      <c r="G9976">
        <v>2756</v>
      </c>
      <c r="H9976" s="23">
        <v>160365627</v>
      </c>
    </row>
    <row r="9977" spans="1:8" x14ac:dyDescent="0.25">
      <c r="A9977">
        <v>1036</v>
      </c>
      <c r="B9977" t="s">
        <v>24761</v>
      </c>
      <c r="C9977" t="s">
        <v>24762</v>
      </c>
      <c r="D9977" s="23"/>
      <c r="E9977" t="s">
        <v>1385</v>
      </c>
      <c r="F9977" t="s">
        <v>1386</v>
      </c>
      <c r="G9977">
        <v>5433</v>
      </c>
      <c r="H9977" s="23"/>
    </row>
    <row r="9978" spans="1:8" x14ac:dyDescent="0.25">
      <c r="A9978">
        <v>13277</v>
      </c>
      <c r="B9978" t="s">
        <v>13176</v>
      </c>
      <c r="C9978" t="s">
        <v>13176</v>
      </c>
      <c r="D9978" s="23">
        <v>3841826000171</v>
      </c>
      <c r="E9978" t="s">
        <v>7986</v>
      </c>
      <c r="F9978" t="s">
        <v>1386</v>
      </c>
      <c r="G9978">
        <v>20503</v>
      </c>
      <c r="H9978" s="23">
        <v>161283284</v>
      </c>
    </row>
    <row r="9979" spans="1:8" x14ac:dyDescent="0.25">
      <c r="A9979">
        <v>5665</v>
      </c>
      <c r="B9979" t="s">
        <v>24763</v>
      </c>
      <c r="C9979" t="s">
        <v>24763</v>
      </c>
      <c r="D9979" s="23"/>
      <c r="E9979" t="s">
        <v>1422</v>
      </c>
      <c r="F9979" t="s">
        <v>1386</v>
      </c>
      <c r="G9979">
        <v>8715</v>
      </c>
      <c r="H9979" s="23"/>
    </row>
    <row r="9980" spans="1:8" x14ac:dyDescent="0.25">
      <c r="A9980">
        <v>2217</v>
      </c>
      <c r="B9980" t="s">
        <v>13177</v>
      </c>
      <c r="C9980" t="s">
        <v>13178</v>
      </c>
      <c r="D9980" s="23">
        <v>260644000119</v>
      </c>
      <c r="E9980" t="s">
        <v>1385</v>
      </c>
      <c r="F9980" t="s">
        <v>1386</v>
      </c>
      <c r="G9980">
        <v>3493</v>
      </c>
      <c r="H9980" s="23">
        <v>161059856</v>
      </c>
    </row>
    <row r="9981" spans="1:8" x14ac:dyDescent="0.25">
      <c r="A9981">
        <v>13692</v>
      </c>
      <c r="B9981" t="s">
        <v>24764</v>
      </c>
      <c r="C9981" t="s">
        <v>24765</v>
      </c>
      <c r="D9981" s="23"/>
      <c r="E9981" t="s">
        <v>1541</v>
      </c>
      <c r="F9981" t="s">
        <v>1386</v>
      </c>
      <c r="G9981">
        <v>19954</v>
      </c>
      <c r="H9981" s="23"/>
    </row>
    <row r="9982" spans="1:8" x14ac:dyDescent="0.25">
      <c r="A9982">
        <v>3281</v>
      </c>
      <c r="B9982" t="s">
        <v>13179</v>
      </c>
      <c r="C9982" t="s">
        <v>13180</v>
      </c>
      <c r="D9982" s="23">
        <v>70102140000156</v>
      </c>
      <c r="E9982" t="s">
        <v>1510</v>
      </c>
      <c r="F9982" t="s">
        <v>1386</v>
      </c>
      <c r="G9982">
        <v>4557</v>
      </c>
      <c r="H9982" s="23">
        <v>161021581</v>
      </c>
    </row>
    <row r="9983" spans="1:8" x14ac:dyDescent="0.25">
      <c r="A9983">
        <v>5216</v>
      </c>
      <c r="B9983" t="s">
        <v>24766</v>
      </c>
      <c r="C9983" t="s">
        <v>24766</v>
      </c>
      <c r="D9983" s="23"/>
      <c r="E9983" t="s">
        <v>2050</v>
      </c>
      <c r="F9983" t="s">
        <v>1386</v>
      </c>
      <c r="G9983">
        <v>8256</v>
      </c>
      <c r="H9983" s="23"/>
    </row>
    <row r="9984" spans="1:8" x14ac:dyDescent="0.25">
      <c r="A9984">
        <v>4131</v>
      </c>
      <c r="B9984" t="s">
        <v>13181</v>
      </c>
      <c r="C9984" t="s">
        <v>13182</v>
      </c>
      <c r="D9984" s="23">
        <v>998550000141</v>
      </c>
      <c r="E9984" t="s">
        <v>1385</v>
      </c>
      <c r="F9984" t="s">
        <v>1386</v>
      </c>
      <c r="G9984">
        <v>5407</v>
      </c>
      <c r="H9984" s="23">
        <v>161106536</v>
      </c>
    </row>
    <row r="9985" spans="1:8" x14ac:dyDescent="0.25">
      <c r="A9985">
        <v>10772</v>
      </c>
      <c r="B9985" t="s">
        <v>13183</v>
      </c>
      <c r="C9985" t="s">
        <v>13184</v>
      </c>
      <c r="D9985" s="23">
        <v>19653054002802</v>
      </c>
      <c r="E9985" t="s">
        <v>13185</v>
      </c>
      <c r="F9985" t="s">
        <v>1639</v>
      </c>
      <c r="G9985">
        <v>16207</v>
      </c>
      <c r="H9985" s="23">
        <v>2300912711409</v>
      </c>
    </row>
    <row r="9986" spans="1:8" x14ac:dyDescent="0.25">
      <c r="A9986">
        <v>4459</v>
      </c>
      <c r="B9986" t="s">
        <v>13186</v>
      </c>
      <c r="C9986" t="s">
        <v>13187</v>
      </c>
      <c r="D9986" s="23">
        <v>19653054002047</v>
      </c>
      <c r="E9986" t="s">
        <v>13188</v>
      </c>
      <c r="F9986" t="s">
        <v>1639</v>
      </c>
      <c r="G9986">
        <v>7049</v>
      </c>
      <c r="H9986" s="23">
        <v>2300912710666</v>
      </c>
    </row>
    <row r="9987" spans="1:8" x14ac:dyDescent="0.25">
      <c r="A9987">
        <v>12480</v>
      </c>
      <c r="B9987" t="s">
        <v>13189</v>
      </c>
      <c r="C9987" t="s">
        <v>13190</v>
      </c>
      <c r="D9987" s="23">
        <v>19653054003604</v>
      </c>
      <c r="E9987" t="s">
        <v>13191</v>
      </c>
      <c r="F9987" t="s">
        <v>1639</v>
      </c>
      <c r="G9987">
        <v>19259</v>
      </c>
      <c r="H9987" s="23">
        <v>2300912712235</v>
      </c>
    </row>
    <row r="9988" spans="1:8" x14ac:dyDescent="0.25">
      <c r="A9988">
        <v>3174</v>
      </c>
      <c r="B9988" t="s">
        <v>13192</v>
      </c>
      <c r="C9988" t="s">
        <v>13193</v>
      </c>
      <c r="D9988" s="23">
        <v>6155064000148</v>
      </c>
      <c r="E9988" t="s">
        <v>2549</v>
      </c>
      <c r="F9988" t="s">
        <v>1386</v>
      </c>
      <c r="G9988">
        <v>4450</v>
      </c>
      <c r="H9988" s="23" t="s">
        <v>2239</v>
      </c>
    </row>
    <row r="9989" spans="1:8" x14ac:dyDescent="0.25">
      <c r="A9989">
        <v>15459</v>
      </c>
      <c r="B9989" t="s">
        <v>24767</v>
      </c>
      <c r="C9989" t="s">
        <v>24767</v>
      </c>
      <c r="D9989" s="23"/>
      <c r="E9989" t="s">
        <v>23904</v>
      </c>
      <c r="F9989" t="s">
        <v>1386</v>
      </c>
      <c r="G9989">
        <v>24647</v>
      </c>
      <c r="H9989" s="23"/>
    </row>
    <row r="9990" spans="1:8" x14ac:dyDescent="0.25">
      <c r="A9990">
        <v>4037</v>
      </c>
      <c r="B9990" t="s">
        <v>13194</v>
      </c>
      <c r="C9990" t="s">
        <v>13195</v>
      </c>
      <c r="D9990" s="23">
        <v>9386802000156</v>
      </c>
      <c r="E9990" t="s">
        <v>1921</v>
      </c>
      <c r="F9990" t="s">
        <v>1386</v>
      </c>
      <c r="G9990">
        <v>5313</v>
      </c>
      <c r="H9990" s="23">
        <v>161564410</v>
      </c>
    </row>
    <row r="9991" spans="1:8" x14ac:dyDescent="0.25">
      <c r="A9991">
        <v>14824</v>
      </c>
      <c r="B9991" t="s">
        <v>13196</v>
      </c>
      <c r="C9991" t="s">
        <v>13196</v>
      </c>
      <c r="D9991" s="23">
        <v>12852336000161</v>
      </c>
      <c r="E9991" t="s">
        <v>1572</v>
      </c>
      <c r="F9991" t="s">
        <v>1386</v>
      </c>
      <c r="G9991">
        <v>23274</v>
      </c>
      <c r="H9991" s="23">
        <v>161770444</v>
      </c>
    </row>
    <row r="9992" spans="1:8" x14ac:dyDescent="0.25">
      <c r="A9992">
        <v>3439</v>
      </c>
      <c r="B9992" t="s">
        <v>13197</v>
      </c>
      <c r="C9992" t="s">
        <v>13198</v>
      </c>
      <c r="D9992" s="23">
        <v>7666802000184</v>
      </c>
      <c r="E9992" t="s">
        <v>1700</v>
      </c>
      <c r="F9992" t="s">
        <v>1386</v>
      </c>
      <c r="G9992">
        <v>4715</v>
      </c>
      <c r="H9992" s="23">
        <v>161467717</v>
      </c>
    </row>
    <row r="9993" spans="1:8" x14ac:dyDescent="0.25">
      <c r="A9993">
        <v>8509</v>
      </c>
      <c r="B9993" t="s">
        <v>13199</v>
      </c>
      <c r="C9993" t="s">
        <v>13200</v>
      </c>
      <c r="D9993" s="23">
        <v>12013256000112</v>
      </c>
      <c r="E9993" t="s">
        <v>1430</v>
      </c>
      <c r="F9993" t="s">
        <v>1415</v>
      </c>
      <c r="G9993">
        <v>12994</v>
      </c>
      <c r="H9993" s="23" t="s">
        <v>1438</v>
      </c>
    </row>
    <row r="9994" spans="1:8" x14ac:dyDescent="0.25">
      <c r="A9994">
        <v>4437</v>
      </c>
      <c r="B9994" t="s">
        <v>13201</v>
      </c>
      <c r="C9994" t="s">
        <v>13202</v>
      </c>
      <c r="D9994" s="23">
        <v>5543524000142</v>
      </c>
      <c r="E9994" t="s">
        <v>1385</v>
      </c>
      <c r="F9994" t="s">
        <v>1386</v>
      </c>
      <c r="G9994">
        <v>7027</v>
      </c>
      <c r="H9994" s="23" t="s">
        <v>1438</v>
      </c>
    </row>
    <row r="9995" spans="1:8" x14ac:dyDescent="0.25">
      <c r="A9995">
        <v>10815</v>
      </c>
      <c r="B9995" t="s">
        <v>13203</v>
      </c>
      <c r="C9995" t="s">
        <v>13203</v>
      </c>
      <c r="D9995" s="23">
        <v>25271769000175</v>
      </c>
      <c r="E9995" t="s">
        <v>1385</v>
      </c>
      <c r="F9995" t="s">
        <v>1386</v>
      </c>
      <c r="G9995">
        <v>16275</v>
      </c>
      <c r="H9995" s="23">
        <v>162767161</v>
      </c>
    </row>
    <row r="9996" spans="1:8" x14ac:dyDescent="0.25">
      <c r="A9996">
        <v>12443</v>
      </c>
      <c r="B9996" t="s">
        <v>13204</v>
      </c>
      <c r="C9996" t="s">
        <v>13205</v>
      </c>
      <c r="D9996" s="23">
        <v>340309000120</v>
      </c>
      <c r="E9996" t="s">
        <v>1992</v>
      </c>
      <c r="F9996" t="s">
        <v>1587</v>
      </c>
      <c r="G9996">
        <v>19065</v>
      </c>
      <c r="H9996" s="23" t="s">
        <v>1438</v>
      </c>
    </row>
    <row r="9997" spans="1:8" x14ac:dyDescent="0.25">
      <c r="A9997">
        <v>3032</v>
      </c>
      <c r="B9997" t="s">
        <v>13206</v>
      </c>
      <c r="C9997" t="s">
        <v>13207</v>
      </c>
      <c r="D9997" s="23">
        <v>5569590000191</v>
      </c>
      <c r="E9997" t="s">
        <v>2256</v>
      </c>
      <c r="F9997" t="s">
        <v>1386</v>
      </c>
      <c r="G9997">
        <v>4308</v>
      </c>
      <c r="H9997" s="23">
        <v>161386091</v>
      </c>
    </row>
    <row r="9998" spans="1:8" x14ac:dyDescent="0.25">
      <c r="A9998">
        <v>3047</v>
      </c>
      <c r="B9998" t="s">
        <v>13208</v>
      </c>
      <c r="C9998" t="s">
        <v>13207</v>
      </c>
      <c r="D9998" s="23">
        <v>5620823000133</v>
      </c>
      <c r="E9998" t="s">
        <v>2806</v>
      </c>
      <c r="F9998" t="s">
        <v>1386</v>
      </c>
      <c r="G9998">
        <v>4323</v>
      </c>
      <c r="H9998" s="23">
        <v>161392369</v>
      </c>
    </row>
    <row r="9999" spans="1:8" x14ac:dyDescent="0.25">
      <c r="A9999">
        <v>1985</v>
      </c>
      <c r="B9999" t="s">
        <v>13209</v>
      </c>
      <c r="C9999" t="s">
        <v>13210</v>
      </c>
      <c r="D9999" s="23">
        <v>1495083000108</v>
      </c>
      <c r="E9999" t="s">
        <v>1670</v>
      </c>
      <c r="F9999" t="s">
        <v>1386</v>
      </c>
      <c r="G9999">
        <v>3261</v>
      </c>
      <c r="H9999" s="23">
        <v>161137890</v>
      </c>
    </row>
    <row r="10000" spans="1:8" x14ac:dyDescent="0.25">
      <c r="A10000">
        <v>4314</v>
      </c>
      <c r="B10000" t="s">
        <v>24768</v>
      </c>
      <c r="C10000" t="s">
        <v>24768</v>
      </c>
      <c r="D10000" s="23"/>
      <c r="E10000" t="s">
        <v>15174</v>
      </c>
      <c r="F10000" t="s">
        <v>1386</v>
      </c>
      <c r="G10000">
        <v>1907</v>
      </c>
      <c r="H10000" s="23"/>
    </row>
    <row r="10001" spans="1:8" x14ac:dyDescent="0.25">
      <c r="A10001">
        <v>3622</v>
      </c>
      <c r="B10001" t="s">
        <v>13211</v>
      </c>
      <c r="C10001" t="s">
        <v>13212</v>
      </c>
      <c r="D10001" s="23">
        <v>8403339000140</v>
      </c>
      <c r="E10001" t="s">
        <v>2047</v>
      </c>
      <c r="F10001" t="s">
        <v>1386</v>
      </c>
      <c r="G10001">
        <v>4898</v>
      </c>
      <c r="H10001" s="23">
        <v>160233577</v>
      </c>
    </row>
    <row r="10002" spans="1:8" x14ac:dyDescent="0.25">
      <c r="A10002">
        <v>8480</v>
      </c>
      <c r="B10002" t="s">
        <v>13213</v>
      </c>
      <c r="C10002" t="s">
        <v>13213</v>
      </c>
      <c r="D10002" s="23">
        <v>9629371000101</v>
      </c>
      <c r="E10002" t="s">
        <v>1688</v>
      </c>
      <c r="F10002" t="s">
        <v>1386</v>
      </c>
      <c r="G10002">
        <v>12950</v>
      </c>
      <c r="H10002" s="23">
        <v>161583784</v>
      </c>
    </row>
    <row r="10003" spans="1:8" x14ac:dyDescent="0.25">
      <c r="A10003">
        <v>14138</v>
      </c>
      <c r="B10003" t="s">
        <v>13214</v>
      </c>
      <c r="D10003" s="23">
        <v>61891255000186</v>
      </c>
      <c r="E10003" t="s">
        <v>2374</v>
      </c>
      <c r="F10003" t="s">
        <v>1390</v>
      </c>
      <c r="G10003">
        <v>21917</v>
      </c>
      <c r="H10003" s="23">
        <v>244527371116</v>
      </c>
    </row>
    <row r="10004" spans="1:8" x14ac:dyDescent="0.25">
      <c r="A10004">
        <v>15353</v>
      </c>
      <c r="B10004" t="s">
        <v>13215</v>
      </c>
      <c r="D10004" s="23">
        <v>11755916000178</v>
      </c>
      <c r="E10004" t="s">
        <v>13216</v>
      </c>
      <c r="F10004" t="s">
        <v>1390</v>
      </c>
      <c r="G10004">
        <v>24510</v>
      </c>
      <c r="H10004" s="23">
        <v>187028775110</v>
      </c>
    </row>
    <row r="10005" spans="1:8" x14ac:dyDescent="0.25">
      <c r="A10005">
        <v>3195</v>
      </c>
      <c r="B10005" t="s">
        <v>13217</v>
      </c>
      <c r="C10005" t="s">
        <v>13218</v>
      </c>
      <c r="D10005" s="23">
        <v>62338769000171</v>
      </c>
      <c r="E10005" t="s">
        <v>1675</v>
      </c>
      <c r="F10005" t="s">
        <v>1390</v>
      </c>
      <c r="G10005">
        <v>4471</v>
      </c>
      <c r="H10005" s="23" t="s">
        <v>13219</v>
      </c>
    </row>
    <row r="10006" spans="1:8" x14ac:dyDescent="0.25">
      <c r="A10006">
        <v>225</v>
      </c>
      <c r="B10006" t="s">
        <v>24769</v>
      </c>
      <c r="C10006" t="s">
        <v>24769</v>
      </c>
      <c r="D10006" s="23"/>
      <c r="E10006" t="s">
        <v>3083</v>
      </c>
      <c r="F10006" t="s">
        <v>1386</v>
      </c>
      <c r="G10006">
        <v>1501</v>
      </c>
      <c r="H10006" s="23"/>
    </row>
    <row r="10007" spans="1:8" x14ac:dyDescent="0.25">
      <c r="A10007">
        <v>6309</v>
      </c>
      <c r="B10007" t="s">
        <v>24770</v>
      </c>
      <c r="C10007" t="s">
        <v>24770</v>
      </c>
      <c r="D10007" s="23"/>
      <c r="E10007" t="s">
        <v>1723</v>
      </c>
      <c r="F10007" t="s">
        <v>1386</v>
      </c>
      <c r="G10007">
        <v>9853</v>
      </c>
      <c r="H10007" s="23"/>
    </row>
    <row r="10008" spans="1:8" x14ac:dyDescent="0.25">
      <c r="A10008">
        <v>10255</v>
      </c>
      <c r="B10008" t="s">
        <v>13220</v>
      </c>
      <c r="C10008" t="s">
        <v>13220</v>
      </c>
      <c r="D10008" s="23">
        <v>17083557000136</v>
      </c>
      <c r="E10008" t="s">
        <v>2891</v>
      </c>
      <c r="F10008" t="s">
        <v>1386</v>
      </c>
      <c r="G10008">
        <v>15469</v>
      </c>
      <c r="H10008" s="23">
        <v>162059167</v>
      </c>
    </row>
    <row r="10009" spans="1:8" x14ac:dyDescent="0.25">
      <c r="A10009">
        <v>3154</v>
      </c>
      <c r="B10009" t="s">
        <v>13221</v>
      </c>
      <c r="C10009" t="s">
        <v>13222</v>
      </c>
      <c r="D10009" s="23">
        <v>6109878000146</v>
      </c>
      <c r="E10009" t="s">
        <v>1409</v>
      </c>
      <c r="F10009" t="s">
        <v>1386</v>
      </c>
      <c r="G10009">
        <v>4430</v>
      </c>
      <c r="H10009" s="23">
        <v>161412700</v>
      </c>
    </row>
    <row r="10010" spans="1:8" x14ac:dyDescent="0.25">
      <c r="A10010">
        <v>4140</v>
      </c>
      <c r="B10010" t="s">
        <v>13223</v>
      </c>
      <c r="C10010" t="s">
        <v>13223</v>
      </c>
      <c r="D10010" s="23">
        <v>24103210000173</v>
      </c>
      <c r="E10010" t="s">
        <v>1385</v>
      </c>
      <c r="F10010" t="s">
        <v>1386</v>
      </c>
      <c r="G10010">
        <v>6805</v>
      </c>
      <c r="H10010" s="23" t="s">
        <v>13224</v>
      </c>
    </row>
    <row r="10011" spans="1:8" x14ac:dyDescent="0.25">
      <c r="A10011">
        <v>11491</v>
      </c>
      <c r="B10011" t="s">
        <v>13225</v>
      </c>
      <c r="C10011" t="s">
        <v>13225</v>
      </c>
      <c r="D10011" s="23">
        <v>19288719000106</v>
      </c>
      <c r="E10011" t="s">
        <v>2806</v>
      </c>
      <c r="F10011" t="s">
        <v>1386</v>
      </c>
      <c r="G10011">
        <v>17433</v>
      </c>
      <c r="H10011" s="23">
        <v>162252820</v>
      </c>
    </row>
    <row r="10012" spans="1:8" x14ac:dyDescent="0.25">
      <c r="A10012">
        <v>1785</v>
      </c>
      <c r="B10012" t="s">
        <v>13226</v>
      </c>
      <c r="C10012" t="s">
        <v>13227</v>
      </c>
      <c r="D10012" s="23">
        <v>12676722000140</v>
      </c>
      <c r="E10012" t="s">
        <v>2148</v>
      </c>
      <c r="F10012" t="s">
        <v>1386</v>
      </c>
      <c r="G10012">
        <v>3061</v>
      </c>
      <c r="H10012" s="23">
        <v>160460166</v>
      </c>
    </row>
    <row r="10013" spans="1:8" x14ac:dyDescent="0.25">
      <c r="A10013">
        <v>15057</v>
      </c>
      <c r="B10013" t="s">
        <v>13228</v>
      </c>
      <c r="C10013" t="s">
        <v>13229</v>
      </c>
      <c r="D10013" s="23">
        <v>33782957000196</v>
      </c>
      <c r="E10013" t="s">
        <v>1397</v>
      </c>
      <c r="F10013" t="s">
        <v>1398</v>
      </c>
      <c r="G10013">
        <v>23844</v>
      </c>
      <c r="H10013" s="23" t="s">
        <v>1438</v>
      </c>
    </row>
    <row r="10014" spans="1:8" x14ac:dyDescent="0.25">
      <c r="A10014">
        <v>13590</v>
      </c>
      <c r="B10014" t="s">
        <v>13230</v>
      </c>
      <c r="C10014" t="s">
        <v>13231</v>
      </c>
      <c r="D10014" s="23">
        <v>56287725000329</v>
      </c>
      <c r="E10014" t="s">
        <v>1505</v>
      </c>
      <c r="F10014" t="s">
        <v>1390</v>
      </c>
      <c r="G10014">
        <v>21201</v>
      </c>
      <c r="H10014" s="23">
        <v>582816662110</v>
      </c>
    </row>
    <row r="10015" spans="1:8" x14ac:dyDescent="0.25">
      <c r="A10015">
        <v>13195</v>
      </c>
      <c r="B10015" t="s">
        <v>13232</v>
      </c>
      <c r="C10015" t="s">
        <v>13232</v>
      </c>
      <c r="D10015" s="23">
        <v>39488324000156</v>
      </c>
      <c r="E10015" t="s">
        <v>1510</v>
      </c>
      <c r="F10015" t="s">
        <v>1386</v>
      </c>
      <c r="G10015">
        <v>20388</v>
      </c>
      <c r="H10015" s="23">
        <v>163794685</v>
      </c>
    </row>
    <row r="10016" spans="1:8" x14ac:dyDescent="0.25">
      <c r="A10016">
        <v>5949</v>
      </c>
      <c r="B10016" t="s">
        <v>24771</v>
      </c>
      <c r="C10016" t="s">
        <v>24771</v>
      </c>
      <c r="D10016" s="23"/>
      <c r="E10016" t="s">
        <v>1385</v>
      </c>
      <c r="F10016" t="s">
        <v>1386</v>
      </c>
      <c r="G10016">
        <v>8993</v>
      </c>
      <c r="H10016" s="23"/>
    </row>
    <row r="10017" spans="1:8" x14ac:dyDescent="0.25">
      <c r="A10017">
        <v>15185</v>
      </c>
      <c r="B10017" t="s">
        <v>13233</v>
      </c>
      <c r="C10017" t="s">
        <v>13234</v>
      </c>
      <c r="D10017" s="23">
        <v>55977518000171</v>
      </c>
      <c r="E10017" t="s">
        <v>1430</v>
      </c>
      <c r="F10017" t="s">
        <v>1415</v>
      </c>
      <c r="G10017">
        <v>24264</v>
      </c>
      <c r="H10017" s="23">
        <v>118451987</v>
      </c>
    </row>
    <row r="10018" spans="1:8" x14ac:dyDescent="0.25">
      <c r="A10018">
        <v>3863</v>
      </c>
      <c r="B10018" t="s">
        <v>13235</v>
      </c>
      <c r="C10018" t="s">
        <v>13236</v>
      </c>
      <c r="D10018" s="23">
        <v>9096330000105</v>
      </c>
      <c r="E10018" t="s">
        <v>1572</v>
      </c>
      <c r="F10018" t="s">
        <v>1386</v>
      </c>
      <c r="G10018">
        <v>5139</v>
      </c>
      <c r="H10018" s="23">
        <v>160606438</v>
      </c>
    </row>
    <row r="10019" spans="1:8" x14ac:dyDescent="0.25">
      <c r="A10019">
        <v>12267</v>
      </c>
      <c r="B10019" t="s">
        <v>13237</v>
      </c>
      <c r="C10019" t="s">
        <v>13237</v>
      </c>
      <c r="D10019" s="23">
        <v>14436874000109</v>
      </c>
      <c r="E10019" t="s">
        <v>5211</v>
      </c>
      <c r="F10019" t="s">
        <v>1398</v>
      </c>
      <c r="G10019">
        <v>18862</v>
      </c>
      <c r="H10019" s="23">
        <v>202588394</v>
      </c>
    </row>
    <row r="10020" spans="1:8" x14ac:dyDescent="0.25">
      <c r="A10020">
        <v>9890</v>
      </c>
      <c r="B10020" t="s">
        <v>13238</v>
      </c>
      <c r="C10020" t="s">
        <v>13239</v>
      </c>
      <c r="D10020" s="23">
        <v>45793395000165</v>
      </c>
      <c r="E10020" t="s">
        <v>6348</v>
      </c>
      <c r="F10020" t="s">
        <v>1390</v>
      </c>
      <c r="G10020">
        <v>14626</v>
      </c>
      <c r="H10020" s="23" t="s">
        <v>1438</v>
      </c>
    </row>
    <row r="10021" spans="1:8" x14ac:dyDescent="0.25">
      <c r="A10021">
        <v>7407</v>
      </c>
      <c r="B10021" t="s">
        <v>13240</v>
      </c>
      <c r="C10021" t="s">
        <v>13241</v>
      </c>
      <c r="D10021" s="23">
        <v>12774333000157</v>
      </c>
      <c r="E10021" t="s">
        <v>1385</v>
      </c>
      <c r="F10021" t="s">
        <v>1386</v>
      </c>
      <c r="G10021">
        <v>11326</v>
      </c>
      <c r="H10021" s="23" t="s">
        <v>1438</v>
      </c>
    </row>
    <row r="10022" spans="1:8" x14ac:dyDescent="0.25">
      <c r="A10022">
        <v>15845</v>
      </c>
      <c r="B10022" t="s">
        <v>24772</v>
      </c>
      <c r="D10022" s="23">
        <v>51185581000114</v>
      </c>
      <c r="E10022" t="s">
        <v>2374</v>
      </c>
      <c r="F10022" t="s">
        <v>1390</v>
      </c>
      <c r="G10022">
        <v>25209</v>
      </c>
      <c r="H10022" s="23">
        <v>121851260117</v>
      </c>
    </row>
    <row r="10023" spans="1:8" x14ac:dyDescent="0.25">
      <c r="A10023">
        <v>6391</v>
      </c>
      <c r="B10023" t="s">
        <v>13242</v>
      </c>
      <c r="C10023" t="s">
        <v>13243</v>
      </c>
      <c r="D10023" s="23">
        <v>40841728000918</v>
      </c>
      <c r="E10023" t="s">
        <v>1385</v>
      </c>
      <c r="F10023" t="s">
        <v>1386</v>
      </c>
      <c r="G10023">
        <v>9937</v>
      </c>
      <c r="H10023" s="23">
        <v>161171796</v>
      </c>
    </row>
    <row r="10024" spans="1:8" x14ac:dyDescent="0.25">
      <c r="A10024">
        <v>13161</v>
      </c>
      <c r="B10024" t="s">
        <v>13244</v>
      </c>
      <c r="C10024" t="s">
        <v>13243</v>
      </c>
      <c r="D10024" s="23">
        <v>40841728000837</v>
      </c>
      <c r="E10024" t="s">
        <v>1385</v>
      </c>
      <c r="F10024" t="s">
        <v>1386</v>
      </c>
      <c r="G10024">
        <v>20334</v>
      </c>
      <c r="H10024" s="23">
        <v>161165664</v>
      </c>
    </row>
    <row r="10025" spans="1:8" x14ac:dyDescent="0.25">
      <c r="A10025">
        <v>2167</v>
      </c>
      <c r="B10025" t="s">
        <v>13245</v>
      </c>
      <c r="C10025" t="s">
        <v>13246</v>
      </c>
      <c r="D10025" s="23">
        <v>2426605000174</v>
      </c>
      <c r="E10025" t="s">
        <v>1430</v>
      </c>
      <c r="F10025" t="s">
        <v>1415</v>
      </c>
      <c r="G10025">
        <v>3443</v>
      </c>
      <c r="H10025" s="23">
        <v>32633556</v>
      </c>
    </row>
    <row r="10026" spans="1:8" x14ac:dyDescent="0.25">
      <c r="A10026">
        <v>2270</v>
      </c>
      <c r="B10026" t="s">
        <v>13247</v>
      </c>
      <c r="C10026" t="s">
        <v>13248</v>
      </c>
      <c r="D10026" s="23">
        <v>2795192000103</v>
      </c>
      <c r="E10026" t="s">
        <v>1430</v>
      </c>
      <c r="F10026" t="s">
        <v>1415</v>
      </c>
      <c r="G10026">
        <v>3546</v>
      </c>
      <c r="H10026" s="23">
        <v>25679112</v>
      </c>
    </row>
    <row r="10027" spans="1:8" x14ac:dyDescent="0.25">
      <c r="A10027">
        <v>6958</v>
      </c>
      <c r="B10027" t="s">
        <v>13249</v>
      </c>
      <c r="C10027" t="s">
        <v>13249</v>
      </c>
      <c r="D10027" s="23">
        <v>915011000100</v>
      </c>
      <c r="E10027" t="s">
        <v>2138</v>
      </c>
      <c r="F10027" t="s">
        <v>1386</v>
      </c>
      <c r="G10027">
        <v>10940</v>
      </c>
      <c r="H10027" s="23">
        <v>161102506</v>
      </c>
    </row>
    <row r="10028" spans="1:8" x14ac:dyDescent="0.25">
      <c r="A10028">
        <v>15710</v>
      </c>
      <c r="B10028" t="s">
        <v>13250</v>
      </c>
      <c r="C10028" t="s">
        <v>13251</v>
      </c>
      <c r="D10028" s="23">
        <v>59513431000102</v>
      </c>
      <c r="E10028" t="s">
        <v>4951</v>
      </c>
      <c r="F10028" t="s">
        <v>1415</v>
      </c>
      <c r="G10028">
        <v>24987</v>
      </c>
      <c r="H10028" s="23">
        <v>123011167</v>
      </c>
    </row>
    <row r="10029" spans="1:8" x14ac:dyDescent="0.25">
      <c r="A10029">
        <v>5765</v>
      </c>
      <c r="B10029" t="s">
        <v>13252</v>
      </c>
      <c r="C10029" t="s">
        <v>13252</v>
      </c>
      <c r="D10029" s="23">
        <v>7539123000144</v>
      </c>
      <c r="E10029" t="s">
        <v>1541</v>
      </c>
      <c r="F10029" t="s">
        <v>1386</v>
      </c>
      <c r="G10029">
        <v>8778</v>
      </c>
      <c r="H10029" s="23">
        <v>161465587</v>
      </c>
    </row>
    <row r="10030" spans="1:8" x14ac:dyDescent="0.25">
      <c r="A10030">
        <v>3373</v>
      </c>
      <c r="B10030" t="s">
        <v>13253</v>
      </c>
      <c r="C10030" t="s">
        <v>13254</v>
      </c>
      <c r="D10030" s="23">
        <v>7384077000151</v>
      </c>
      <c r="E10030" t="s">
        <v>1406</v>
      </c>
      <c r="F10030" t="s">
        <v>1407</v>
      </c>
      <c r="G10030">
        <v>4649</v>
      </c>
      <c r="H10030" s="23">
        <v>61839639</v>
      </c>
    </row>
    <row r="10031" spans="1:8" x14ac:dyDescent="0.25">
      <c r="A10031">
        <v>13307</v>
      </c>
      <c r="B10031" t="s">
        <v>13255</v>
      </c>
      <c r="C10031" t="s">
        <v>13256</v>
      </c>
      <c r="D10031" s="23">
        <v>3901715000103</v>
      </c>
      <c r="E10031" t="s">
        <v>1385</v>
      </c>
      <c r="F10031" t="s">
        <v>1386</v>
      </c>
      <c r="G10031">
        <v>20672</v>
      </c>
      <c r="H10031" s="23" t="s">
        <v>1438</v>
      </c>
    </row>
    <row r="10032" spans="1:8" x14ac:dyDescent="0.25">
      <c r="A10032">
        <v>10587</v>
      </c>
      <c r="B10032" t="s">
        <v>13257</v>
      </c>
      <c r="C10032" t="s">
        <v>13258</v>
      </c>
      <c r="D10032" s="23">
        <v>32434091000160</v>
      </c>
      <c r="E10032" t="s">
        <v>7072</v>
      </c>
      <c r="F10032" t="s">
        <v>1415</v>
      </c>
      <c r="G10032">
        <v>15951</v>
      </c>
      <c r="H10032" s="23">
        <v>80969291</v>
      </c>
    </row>
    <row r="10033" spans="1:8" x14ac:dyDescent="0.25">
      <c r="A10033">
        <v>10710</v>
      </c>
      <c r="B10033" t="s">
        <v>13259</v>
      </c>
      <c r="C10033" t="s">
        <v>13259</v>
      </c>
      <c r="D10033" s="23">
        <v>24551409000164</v>
      </c>
      <c r="E10033" t="s">
        <v>2415</v>
      </c>
      <c r="F10033" t="s">
        <v>1386</v>
      </c>
      <c r="G10033">
        <v>16131</v>
      </c>
      <c r="H10033" s="23">
        <v>162721471</v>
      </c>
    </row>
    <row r="10034" spans="1:8" x14ac:dyDescent="0.25">
      <c r="A10034">
        <v>15841</v>
      </c>
      <c r="B10034" t="s">
        <v>24773</v>
      </c>
      <c r="C10034" t="s">
        <v>24773</v>
      </c>
      <c r="D10034" s="23">
        <v>59009691000560</v>
      </c>
      <c r="E10034" t="s">
        <v>1851</v>
      </c>
      <c r="F10034" t="s">
        <v>1386</v>
      </c>
      <c r="G10034">
        <v>25184</v>
      </c>
      <c r="H10034" s="23">
        <v>165250976</v>
      </c>
    </row>
    <row r="10035" spans="1:8" x14ac:dyDescent="0.25">
      <c r="A10035">
        <v>7214</v>
      </c>
      <c r="B10035" t="s">
        <v>13260</v>
      </c>
      <c r="C10035" t="s">
        <v>13261</v>
      </c>
      <c r="D10035" s="23">
        <v>20231367000123</v>
      </c>
      <c r="E10035" t="s">
        <v>1505</v>
      </c>
      <c r="F10035" t="s">
        <v>1390</v>
      </c>
      <c r="G10035">
        <v>11159</v>
      </c>
      <c r="H10035" s="23">
        <v>797052043112</v>
      </c>
    </row>
    <row r="10036" spans="1:8" x14ac:dyDescent="0.25">
      <c r="A10036">
        <v>9524</v>
      </c>
      <c r="B10036" t="s">
        <v>13262</v>
      </c>
      <c r="C10036" t="s">
        <v>13262</v>
      </c>
      <c r="D10036" s="23">
        <v>26396102000161</v>
      </c>
      <c r="E10036" t="s">
        <v>1385</v>
      </c>
      <c r="F10036" t="s">
        <v>1386</v>
      </c>
      <c r="G10036">
        <v>14220</v>
      </c>
      <c r="H10036" s="23" t="s">
        <v>1438</v>
      </c>
    </row>
    <row r="10037" spans="1:8" x14ac:dyDescent="0.25">
      <c r="A10037">
        <v>15462</v>
      </c>
      <c r="B10037" t="s">
        <v>13263</v>
      </c>
      <c r="C10037" t="s">
        <v>13264</v>
      </c>
      <c r="D10037" s="23">
        <v>34303871000104</v>
      </c>
      <c r="E10037" t="s">
        <v>1422</v>
      </c>
      <c r="F10037" t="s">
        <v>1386</v>
      </c>
      <c r="G10037">
        <v>24651</v>
      </c>
      <c r="H10037" s="23" t="s">
        <v>1438</v>
      </c>
    </row>
    <row r="10038" spans="1:8" x14ac:dyDescent="0.25">
      <c r="A10038">
        <v>14550</v>
      </c>
      <c r="B10038" t="s">
        <v>13265</v>
      </c>
      <c r="C10038" t="s">
        <v>13265</v>
      </c>
      <c r="D10038" s="23">
        <v>50908974000146</v>
      </c>
      <c r="E10038" t="s">
        <v>1385</v>
      </c>
      <c r="F10038" t="s">
        <v>1386</v>
      </c>
      <c r="G10038">
        <v>22909</v>
      </c>
      <c r="H10038" s="23">
        <v>164671935</v>
      </c>
    </row>
    <row r="10039" spans="1:8" x14ac:dyDescent="0.25">
      <c r="A10039">
        <v>15839</v>
      </c>
      <c r="B10039" t="s">
        <v>24774</v>
      </c>
      <c r="C10039" t="s">
        <v>24774</v>
      </c>
      <c r="D10039" s="23">
        <v>59008895000900</v>
      </c>
      <c r="E10039" t="s">
        <v>2148</v>
      </c>
      <c r="F10039" t="s">
        <v>1386</v>
      </c>
      <c r="G10039">
        <v>25180</v>
      </c>
      <c r="H10039" s="23">
        <v>165236825</v>
      </c>
    </row>
    <row r="10040" spans="1:8" x14ac:dyDescent="0.25">
      <c r="A10040">
        <v>15838</v>
      </c>
      <c r="B10040" t="s">
        <v>24774</v>
      </c>
      <c r="C10040" t="s">
        <v>24774</v>
      </c>
      <c r="D10040" s="23">
        <v>59008895002369</v>
      </c>
      <c r="E10040" t="s">
        <v>1527</v>
      </c>
      <c r="F10040" t="s">
        <v>1386</v>
      </c>
      <c r="G10040">
        <v>25179</v>
      </c>
      <c r="H10040" s="23">
        <v>165249595</v>
      </c>
    </row>
    <row r="10041" spans="1:8" x14ac:dyDescent="0.25">
      <c r="A10041">
        <v>15837</v>
      </c>
      <c r="B10041" t="s">
        <v>24774</v>
      </c>
      <c r="C10041" t="s">
        <v>24774</v>
      </c>
      <c r="D10041" s="23">
        <v>59008895002440</v>
      </c>
      <c r="E10041" t="s">
        <v>1541</v>
      </c>
      <c r="F10041" t="s">
        <v>1386</v>
      </c>
      <c r="G10041">
        <v>25178</v>
      </c>
      <c r="H10041" s="23">
        <v>165251603</v>
      </c>
    </row>
    <row r="10042" spans="1:8" x14ac:dyDescent="0.25">
      <c r="A10042">
        <v>15836</v>
      </c>
      <c r="B10042" t="s">
        <v>24774</v>
      </c>
      <c r="C10042" t="s">
        <v>24774</v>
      </c>
      <c r="D10042" s="23">
        <v>59008895002601</v>
      </c>
      <c r="E10042" t="s">
        <v>1385</v>
      </c>
      <c r="F10042" t="s">
        <v>1386</v>
      </c>
      <c r="G10042">
        <v>25176</v>
      </c>
      <c r="H10042" s="23">
        <v>165258764</v>
      </c>
    </row>
    <row r="10043" spans="1:8" x14ac:dyDescent="0.25">
      <c r="A10043">
        <v>15835</v>
      </c>
      <c r="B10043" t="s">
        <v>24774</v>
      </c>
      <c r="C10043" t="s">
        <v>24774</v>
      </c>
      <c r="D10043" s="23">
        <v>59008895000749</v>
      </c>
      <c r="E10043" t="s">
        <v>1409</v>
      </c>
      <c r="F10043" t="s">
        <v>1386</v>
      </c>
      <c r="G10043">
        <v>25174</v>
      </c>
      <c r="H10043" s="23">
        <v>165236817</v>
      </c>
    </row>
    <row r="10044" spans="1:8" x14ac:dyDescent="0.25">
      <c r="A10044">
        <v>15834</v>
      </c>
      <c r="B10044" t="s">
        <v>24774</v>
      </c>
      <c r="C10044" t="s">
        <v>24774</v>
      </c>
      <c r="D10044" s="23">
        <v>59008895002520</v>
      </c>
      <c r="E10044" t="s">
        <v>2806</v>
      </c>
      <c r="F10044" t="s">
        <v>1386</v>
      </c>
      <c r="G10044">
        <v>25170</v>
      </c>
      <c r="H10044" s="23">
        <v>165256052</v>
      </c>
    </row>
    <row r="10045" spans="1:8" x14ac:dyDescent="0.25">
      <c r="A10045">
        <v>15833</v>
      </c>
      <c r="B10045" t="s">
        <v>24774</v>
      </c>
      <c r="C10045" t="s">
        <v>24774</v>
      </c>
      <c r="D10045" s="23">
        <v>59008895000404</v>
      </c>
      <c r="E10045" t="s">
        <v>1921</v>
      </c>
      <c r="F10045" t="s">
        <v>1386</v>
      </c>
      <c r="G10045">
        <v>25168</v>
      </c>
      <c r="H10045" s="23">
        <v>165236850</v>
      </c>
    </row>
    <row r="10046" spans="1:8" x14ac:dyDescent="0.25">
      <c r="A10046">
        <v>15832</v>
      </c>
      <c r="B10046" t="s">
        <v>24774</v>
      </c>
      <c r="C10046" t="s">
        <v>24774</v>
      </c>
      <c r="D10046" s="23">
        <v>59008895000315</v>
      </c>
      <c r="E10046" t="s">
        <v>2433</v>
      </c>
      <c r="F10046" t="s">
        <v>1386</v>
      </c>
      <c r="G10046">
        <v>25167</v>
      </c>
      <c r="H10046" s="23">
        <v>165236833</v>
      </c>
    </row>
    <row r="10047" spans="1:8" x14ac:dyDescent="0.25">
      <c r="A10047">
        <v>15840</v>
      </c>
      <c r="B10047" t="s">
        <v>24774</v>
      </c>
      <c r="C10047" t="s">
        <v>24774</v>
      </c>
      <c r="D10047" s="23">
        <v>59008895002792</v>
      </c>
      <c r="E10047" t="s">
        <v>1385</v>
      </c>
      <c r="F10047" t="s">
        <v>1386</v>
      </c>
      <c r="G10047">
        <v>25182</v>
      </c>
      <c r="H10047" s="23">
        <v>165280719</v>
      </c>
    </row>
    <row r="10048" spans="1:8" x14ac:dyDescent="0.25">
      <c r="A10048">
        <v>13484</v>
      </c>
      <c r="B10048" t="s">
        <v>13266</v>
      </c>
      <c r="C10048" t="s">
        <v>13267</v>
      </c>
      <c r="D10048" s="23">
        <v>3995515024260</v>
      </c>
      <c r="E10048" t="s">
        <v>2433</v>
      </c>
      <c r="F10048" t="s">
        <v>1386</v>
      </c>
      <c r="G10048">
        <v>21075</v>
      </c>
      <c r="H10048" s="23">
        <v>164236368</v>
      </c>
    </row>
    <row r="10049" spans="1:8" x14ac:dyDescent="0.25">
      <c r="A10049">
        <v>13596</v>
      </c>
      <c r="B10049" t="s">
        <v>13268</v>
      </c>
      <c r="C10049" t="s">
        <v>13268</v>
      </c>
      <c r="D10049" s="23">
        <v>3995515025070</v>
      </c>
      <c r="E10049" t="s">
        <v>1921</v>
      </c>
      <c r="F10049" t="s">
        <v>1386</v>
      </c>
      <c r="G10049">
        <v>21209</v>
      </c>
      <c r="H10049" s="23">
        <v>164277811</v>
      </c>
    </row>
    <row r="10050" spans="1:8" x14ac:dyDescent="0.25">
      <c r="A10050">
        <v>15096</v>
      </c>
      <c r="B10050" t="s">
        <v>13268</v>
      </c>
      <c r="C10050" t="s">
        <v>13269</v>
      </c>
      <c r="D10050" s="23">
        <v>3995515029904</v>
      </c>
      <c r="E10050" t="s">
        <v>1385</v>
      </c>
      <c r="F10050" t="s">
        <v>1386</v>
      </c>
      <c r="G10050">
        <v>23971</v>
      </c>
      <c r="H10050" s="23">
        <v>164764283</v>
      </c>
    </row>
    <row r="10051" spans="1:8" x14ac:dyDescent="0.25">
      <c r="A10051">
        <v>13911</v>
      </c>
      <c r="B10051" t="s">
        <v>13268</v>
      </c>
      <c r="C10051" t="s">
        <v>13268</v>
      </c>
      <c r="D10051" s="23">
        <v>3995515025909</v>
      </c>
      <c r="E10051" t="s">
        <v>1409</v>
      </c>
      <c r="F10051" t="s">
        <v>1386</v>
      </c>
      <c r="G10051">
        <v>21676</v>
      </c>
      <c r="H10051" s="23">
        <v>164391053</v>
      </c>
    </row>
    <row r="10052" spans="1:8" x14ac:dyDescent="0.25">
      <c r="A10052">
        <v>14051</v>
      </c>
      <c r="B10052" t="s">
        <v>13268</v>
      </c>
      <c r="C10052" t="s">
        <v>13269</v>
      </c>
      <c r="D10052" s="23">
        <v>3995515027014</v>
      </c>
      <c r="E10052" t="s">
        <v>1527</v>
      </c>
      <c r="F10052" t="s">
        <v>1386</v>
      </c>
      <c r="G10052">
        <v>21832</v>
      </c>
      <c r="H10052" s="23">
        <v>164510494</v>
      </c>
    </row>
    <row r="10053" spans="1:8" x14ac:dyDescent="0.25">
      <c r="A10053">
        <v>14050</v>
      </c>
      <c r="B10053" t="s">
        <v>13268</v>
      </c>
      <c r="C10053" t="s">
        <v>13269</v>
      </c>
      <c r="D10053" s="23">
        <v>3995515027529</v>
      </c>
      <c r="E10053" t="s">
        <v>1541</v>
      </c>
      <c r="F10053" t="s">
        <v>1386</v>
      </c>
      <c r="G10053">
        <v>21831</v>
      </c>
      <c r="H10053" s="23">
        <v>164548149</v>
      </c>
    </row>
    <row r="10054" spans="1:8" x14ac:dyDescent="0.25">
      <c r="A10054">
        <v>14052</v>
      </c>
      <c r="B10054" t="s">
        <v>13268</v>
      </c>
      <c r="C10054" t="s">
        <v>13268</v>
      </c>
      <c r="D10054" s="23">
        <v>3995515027448</v>
      </c>
      <c r="E10054" t="s">
        <v>1385</v>
      </c>
      <c r="F10054" t="s">
        <v>1386</v>
      </c>
      <c r="G10054">
        <v>21833</v>
      </c>
      <c r="H10054" s="23">
        <v>164528130</v>
      </c>
    </row>
    <row r="10055" spans="1:8" x14ac:dyDescent="0.25">
      <c r="A10055">
        <v>13740</v>
      </c>
      <c r="B10055" t="s">
        <v>13268</v>
      </c>
      <c r="C10055" t="s">
        <v>13269</v>
      </c>
      <c r="D10055" s="23">
        <v>3995515025151</v>
      </c>
      <c r="E10055" t="s">
        <v>2806</v>
      </c>
      <c r="F10055" t="s">
        <v>1386</v>
      </c>
      <c r="G10055">
        <v>21407</v>
      </c>
      <c r="H10055" s="23">
        <v>164299408</v>
      </c>
    </row>
    <row r="10056" spans="1:8" x14ac:dyDescent="0.25">
      <c r="A10056">
        <v>14380</v>
      </c>
      <c r="B10056" t="s">
        <v>13268</v>
      </c>
      <c r="C10056" t="s">
        <v>13269</v>
      </c>
      <c r="D10056" s="23">
        <v>3995515028096</v>
      </c>
      <c r="E10056" t="s">
        <v>2148</v>
      </c>
      <c r="F10056" t="s">
        <v>1386</v>
      </c>
      <c r="G10056">
        <v>22640</v>
      </c>
      <c r="H10056" s="23">
        <v>164562540</v>
      </c>
    </row>
    <row r="10057" spans="1:8" x14ac:dyDescent="0.25">
      <c r="A10057">
        <v>15516</v>
      </c>
      <c r="B10057" t="s">
        <v>24775</v>
      </c>
      <c r="C10057" t="s">
        <v>24775</v>
      </c>
      <c r="D10057" s="23"/>
      <c r="E10057" t="s">
        <v>1409</v>
      </c>
      <c r="F10057" t="s">
        <v>1386</v>
      </c>
      <c r="G10057">
        <v>24736</v>
      </c>
      <c r="H10057" s="23"/>
    </row>
    <row r="10058" spans="1:8" x14ac:dyDescent="0.25">
      <c r="A10058">
        <v>12668</v>
      </c>
      <c r="B10058" t="s">
        <v>13270</v>
      </c>
      <c r="C10058" t="s">
        <v>13270</v>
      </c>
      <c r="D10058" s="23">
        <v>38560013000198</v>
      </c>
      <c r="E10058" t="s">
        <v>1385</v>
      </c>
      <c r="F10058" t="s">
        <v>1386</v>
      </c>
      <c r="G10058">
        <v>19692</v>
      </c>
      <c r="H10058" s="23">
        <v>163764824</v>
      </c>
    </row>
    <row r="10059" spans="1:8" x14ac:dyDescent="0.25">
      <c r="A10059">
        <v>11368</v>
      </c>
      <c r="B10059" t="s">
        <v>13271</v>
      </c>
      <c r="C10059" t="s">
        <v>13272</v>
      </c>
      <c r="D10059" s="23">
        <v>35414593000117</v>
      </c>
      <c r="E10059" t="s">
        <v>8992</v>
      </c>
      <c r="F10059" t="s">
        <v>1390</v>
      </c>
      <c r="G10059">
        <v>17253</v>
      </c>
      <c r="H10059" s="23">
        <v>379380670115</v>
      </c>
    </row>
    <row r="10060" spans="1:8" x14ac:dyDescent="0.25">
      <c r="A10060">
        <v>8744</v>
      </c>
      <c r="B10060" t="s">
        <v>13273</v>
      </c>
      <c r="C10060" t="s">
        <v>13273</v>
      </c>
      <c r="D10060" s="23">
        <v>23317890000165</v>
      </c>
      <c r="E10060" t="s">
        <v>1688</v>
      </c>
      <c r="F10060" t="s">
        <v>1386</v>
      </c>
      <c r="G10060">
        <v>13244</v>
      </c>
      <c r="H10060" s="23">
        <v>162594593</v>
      </c>
    </row>
    <row r="10061" spans="1:8" x14ac:dyDescent="0.25">
      <c r="A10061">
        <v>10480</v>
      </c>
      <c r="B10061" t="s">
        <v>13274</v>
      </c>
      <c r="C10061" t="s">
        <v>13274</v>
      </c>
      <c r="D10061" s="23">
        <v>31958186000110</v>
      </c>
      <c r="E10061" t="s">
        <v>2299</v>
      </c>
      <c r="F10061" t="s">
        <v>1386</v>
      </c>
      <c r="G10061">
        <v>15816</v>
      </c>
      <c r="H10061" s="23">
        <v>163274541</v>
      </c>
    </row>
    <row r="10062" spans="1:8" x14ac:dyDescent="0.25">
      <c r="A10062">
        <v>8091</v>
      </c>
      <c r="B10062" t="s">
        <v>13275</v>
      </c>
      <c r="C10062" t="s">
        <v>13275</v>
      </c>
      <c r="D10062" s="23">
        <v>23050665000105</v>
      </c>
      <c r="E10062" t="s">
        <v>1789</v>
      </c>
      <c r="F10062" t="s">
        <v>1386</v>
      </c>
      <c r="G10062">
        <v>12383</v>
      </c>
      <c r="H10062" s="23">
        <v>162576773</v>
      </c>
    </row>
    <row r="10063" spans="1:8" x14ac:dyDescent="0.25">
      <c r="A10063">
        <v>10482</v>
      </c>
      <c r="B10063" t="s">
        <v>13276</v>
      </c>
      <c r="C10063" t="s">
        <v>13276</v>
      </c>
      <c r="D10063" s="23">
        <v>32148206000150</v>
      </c>
      <c r="E10063" t="s">
        <v>2614</v>
      </c>
      <c r="F10063" t="s">
        <v>1386</v>
      </c>
      <c r="G10063">
        <v>15818</v>
      </c>
      <c r="H10063" s="23">
        <v>163290440</v>
      </c>
    </row>
    <row r="10064" spans="1:8" x14ac:dyDescent="0.25">
      <c r="A10064">
        <v>15789</v>
      </c>
      <c r="B10064" t="s">
        <v>13277</v>
      </c>
      <c r="D10064" s="23">
        <v>50365180000183</v>
      </c>
      <c r="E10064" t="s">
        <v>5587</v>
      </c>
      <c r="F10064" t="s">
        <v>1390</v>
      </c>
      <c r="G10064">
        <v>25104</v>
      </c>
      <c r="H10064" s="23">
        <v>257065479115</v>
      </c>
    </row>
    <row r="10065" spans="1:8" x14ac:dyDescent="0.25">
      <c r="A10065">
        <v>11138</v>
      </c>
      <c r="B10065" t="s">
        <v>13278</v>
      </c>
      <c r="C10065" t="s">
        <v>13278</v>
      </c>
      <c r="D10065" s="23">
        <v>29993566000143</v>
      </c>
      <c r="E10065" t="s">
        <v>1422</v>
      </c>
      <c r="F10065" t="s">
        <v>1386</v>
      </c>
      <c r="G10065">
        <v>16948</v>
      </c>
      <c r="H10065" s="23" t="s">
        <v>1438</v>
      </c>
    </row>
    <row r="10066" spans="1:8" x14ac:dyDescent="0.25">
      <c r="A10066">
        <v>15392</v>
      </c>
      <c r="B10066" t="s">
        <v>13279</v>
      </c>
      <c r="D10066" s="23">
        <v>51463420000145</v>
      </c>
      <c r="E10066" t="s">
        <v>1635</v>
      </c>
      <c r="F10066" t="s">
        <v>1390</v>
      </c>
      <c r="G10066">
        <v>24560</v>
      </c>
      <c r="H10066" s="23">
        <v>417000100117</v>
      </c>
    </row>
    <row r="10067" spans="1:8" x14ac:dyDescent="0.25">
      <c r="A10067">
        <v>13652</v>
      </c>
      <c r="B10067" t="s">
        <v>13280</v>
      </c>
      <c r="D10067" s="23">
        <v>2709842000142</v>
      </c>
      <c r="E10067" t="s">
        <v>1541</v>
      </c>
      <c r="F10067" t="s">
        <v>1386</v>
      </c>
      <c r="G10067">
        <v>21281</v>
      </c>
      <c r="H10067" s="23">
        <v>161212131</v>
      </c>
    </row>
    <row r="10068" spans="1:8" x14ac:dyDescent="0.25">
      <c r="A10068">
        <v>15360</v>
      </c>
      <c r="B10068" t="s">
        <v>13281</v>
      </c>
      <c r="C10068" t="s">
        <v>13282</v>
      </c>
      <c r="D10068" s="23">
        <v>5658506000530</v>
      </c>
      <c r="E10068" t="s">
        <v>1964</v>
      </c>
      <c r="F10068" t="s">
        <v>1415</v>
      </c>
      <c r="G10068">
        <v>24523</v>
      </c>
      <c r="H10068" s="23">
        <v>117861910</v>
      </c>
    </row>
    <row r="10069" spans="1:8" x14ac:dyDescent="0.25">
      <c r="A10069">
        <v>6174</v>
      </c>
      <c r="B10069" t="s">
        <v>13283</v>
      </c>
      <c r="C10069" t="s">
        <v>13283</v>
      </c>
      <c r="D10069" s="23">
        <v>18954387000180</v>
      </c>
      <c r="E10069" t="s">
        <v>1723</v>
      </c>
      <c r="F10069" t="s">
        <v>1386</v>
      </c>
      <c r="G10069">
        <v>9703</v>
      </c>
      <c r="H10069" s="23" t="s">
        <v>1438</v>
      </c>
    </row>
    <row r="10070" spans="1:8" x14ac:dyDescent="0.25">
      <c r="A10070">
        <v>1804</v>
      </c>
      <c r="B10070" t="s">
        <v>13284</v>
      </c>
      <c r="C10070" t="s">
        <v>13285</v>
      </c>
      <c r="D10070" s="23">
        <v>12819074001105</v>
      </c>
      <c r="E10070" t="s">
        <v>2527</v>
      </c>
      <c r="F10070" t="s">
        <v>1386</v>
      </c>
      <c r="G10070">
        <v>3080</v>
      </c>
      <c r="H10070" s="23">
        <v>161579990</v>
      </c>
    </row>
    <row r="10071" spans="1:8" x14ac:dyDescent="0.25">
      <c r="A10071">
        <v>1803</v>
      </c>
      <c r="B10071" t="s">
        <v>13284</v>
      </c>
      <c r="C10071" t="s">
        <v>13285</v>
      </c>
      <c r="D10071" s="23">
        <v>12819074001024</v>
      </c>
      <c r="E10071" t="s">
        <v>7902</v>
      </c>
      <c r="F10071" t="s">
        <v>1415</v>
      </c>
      <c r="G10071">
        <v>3079</v>
      </c>
      <c r="H10071" s="23">
        <v>36284777</v>
      </c>
    </row>
    <row r="10072" spans="1:8" x14ac:dyDescent="0.25">
      <c r="A10072">
        <v>12038</v>
      </c>
      <c r="B10072" t="s">
        <v>13286</v>
      </c>
      <c r="C10072" t="s">
        <v>13287</v>
      </c>
      <c r="D10072" s="23">
        <v>36345120000178</v>
      </c>
      <c r="E10072" t="s">
        <v>1430</v>
      </c>
      <c r="F10072" t="s">
        <v>1415</v>
      </c>
      <c r="G10072">
        <v>18567</v>
      </c>
      <c r="H10072" s="23">
        <v>87620405</v>
      </c>
    </row>
    <row r="10073" spans="1:8" x14ac:dyDescent="0.25">
      <c r="A10073">
        <v>1941</v>
      </c>
      <c r="B10073" t="s">
        <v>13288</v>
      </c>
      <c r="C10073" t="s">
        <v>13289</v>
      </c>
      <c r="D10073" s="23">
        <v>13930776000152</v>
      </c>
      <c r="E10073" t="s">
        <v>1921</v>
      </c>
      <c r="F10073" t="s">
        <v>1386</v>
      </c>
      <c r="G10073">
        <v>3217</v>
      </c>
      <c r="H10073" s="23" t="s">
        <v>13290</v>
      </c>
    </row>
    <row r="10074" spans="1:8" x14ac:dyDescent="0.25">
      <c r="A10074">
        <v>4563</v>
      </c>
      <c r="B10074" t="s">
        <v>24776</v>
      </c>
      <c r="C10074" t="s">
        <v>24776</v>
      </c>
      <c r="D10074" s="23"/>
      <c r="E10074" t="s">
        <v>2490</v>
      </c>
      <c r="F10074" t="s">
        <v>1415</v>
      </c>
      <c r="G10074">
        <v>7143</v>
      </c>
      <c r="H10074" s="23"/>
    </row>
    <row r="10075" spans="1:8" x14ac:dyDescent="0.25">
      <c r="A10075">
        <v>6143</v>
      </c>
      <c r="B10075" t="s">
        <v>24777</v>
      </c>
      <c r="C10075" t="s">
        <v>13295</v>
      </c>
      <c r="D10075" s="23"/>
      <c r="E10075" t="s">
        <v>1422</v>
      </c>
      <c r="F10075" t="s">
        <v>1386</v>
      </c>
      <c r="G10075">
        <v>6239</v>
      </c>
      <c r="H10075" s="23"/>
    </row>
    <row r="10076" spans="1:8" x14ac:dyDescent="0.25">
      <c r="A10076">
        <v>4047</v>
      </c>
      <c r="B10076" t="s">
        <v>13291</v>
      </c>
      <c r="C10076" t="s">
        <v>13292</v>
      </c>
      <c r="D10076" s="23">
        <v>9401311000137</v>
      </c>
      <c r="E10076" t="s">
        <v>1744</v>
      </c>
      <c r="F10076" t="s">
        <v>1386</v>
      </c>
      <c r="G10076">
        <v>5323</v>
      </c>
      <c r="H10076" s="23">
        <v>161002862</v>
      </c>
    </row>
    <row r="10077" spans="1:8" x14ac:dyDescent="0.25">
      <c r="A10077">
        <v>835</v>
      </c>
      <c r="B10077" t="s">
        <v>24778</v>
      </c>
      <c r="C10077" t="s">
        <v>24778</v>
      </c>
      <c r="D10077" s="23"/>
      <c r="E10077" t="s">
        <v>1385</v>
      </c>
      <c r="F10077" t="s">
        <v>1386</v>
      </c>
      <c r="G10077">
        <v>2111</v>
      </c>
      <c r="H10077" s="23"/>
    </row>
    <row r="10078" spans="1:8" x14ac:dyDescent="0.25">
      <c r="A10078">
        <v>9004</v>
      </c>
      <c r="B10078" t="s">
        <v>13293</v>
      </c>
      <c r="C10078" t="s">
        <v>13293</v>
      </c>
      <c r="D10078" s="23">
        <v>25235194000135</v>
      </c>
      <c r="E10078" t="s">
        <v>2614</v>
      </c>
      <c r="F10078" t="s">
        <v>1386</v>
      </c>
      <c r="G10078">
        <v>13536</v>
      </c>
      <c r="H10078" s="23">
        <v>162768125</v>
      </c>
    </row>
    <row r="10079" spans="1:8" x14ac:dyDescent="0.25">
      <c r="A10079">
        <v>873</v>
      </c>
      <c r="B10079" t="s">
        <v>24779</v>
      </c>
      <c r="C10079" t="s">
        <v>24779</v>
      </c>
      <c r="D10079" s="23"/>
      <c r="E10079" t="s">
        <v>1385</v>
      </c>
      <c r="F10079" t="s">
        <v>1386</v>
      </c>
      <c r="G10079">
        <v>5667</v>
      </c>
      <c r="H10079" s="23"/>
    </row>
    <row r="10080" spans="1:8" x14ac:dyDescent="0.25">
      <c r="A10080">
        <v>478</v>
      </c>
      <c r="B10080" t="s">
        <v>24780</v>
      </c>
      <c r="C10080" t="s">
        <v>24780</v>
      </c>
      <c r="D10080" s="23"/>
      <c r="E10080" t="s">
        <v>1583</v>
      </c>
      <c r="F10080" t="s">
        <v>1386</v>
      </c>
      <c r="G10080">
        <v>1754</v>
      </c>
      <c r="H10080" s="23"/>
    </row>
    <row r="10081" spans="1:8" x14ac:dyDescent="0.25">
      <c r="A10081">
        <v>344</v>
      </c>
      <c r="B10081" t="s">
        <v>24781</v>
      </c>
      <c r="C10081" t="s">
        <v>24781</v>
      </c>
      <c r="D10081" s="23"/>
      <c r="E10081" t="s">
        <v>1732</v>
      </c>
      <c r="F10081" t="s">
        <v>1386</v>
      </c>
      <c r="G10081">
        <v>1620</v>
      </c>
      <c r="H10081" s="23"/>
    </row>
    <row r="10082" spans="1:8" x14ac:dyDescent="0.25">
      <c r="A10082">
        <v>6749</v>
      </c>
      <c r="B10082" t="s">
        <v>13294</v>
      </c>
      <c r="C10082" t="s">
        <v>13295</v>
      </c>
      <c r="D10082" s="23">
        <v>7693152000166</v>
      </c>
      <c r="E10082" t="s">
        <v>1572</v>
      </c>
      <c r="F10082" t="s">
        <v>1386</v>
      </c>
      <c r="G10082">
        <v>10414</v>
      </c>
      <c r="H10082" s="23" t="s">
        <v>1438</v>
      </c>
    </row>
    <row r="10083" spans="1:8" x14ac:dyDescent="0.25">
      <c r="A10083">
        <v>14160</v>
      </c>
      <c r="B10083" t="s">
        <v>24782</v>
      </c>
      <c r="C10083" t="s">
        <v>24782</v>
      </c>
      <c r="D10083" s="23"/>
      <c r="E10083" t="s">
        <v>1484</v>
      </c>
      <c r="F10083" t="s">
        <v>1398</v>
      </c>
      <c r="G10083">
        <v>22070</v>
      </c>
      <c r="H10083" s="23"/>
    </row>
    <row r="10084" spans="1:8" x14ac:dyDescent="0.25">
      <c r="A10084">
        <v>2811</v>
      </c>
      <c r="B10084" t="s">
        <v>13296</v>
      </c>
      <c r="C10084" t="s">
        <v>13297</v>
      </c>
      <c r="D10084" s="23">
        <v>4599691000142</v>
      </c>
      <c r="E10084" t="s">
        <v>1422</v>
      </c>
      <c r="F10084" t="s">
        <v>1386</v>
      </c>
      <c r="G10084">
        <v>4087</v>
      </c>
      <c r="H10084" s="23">
        <v>161328431</v>
      </c>
    </row>
    <row r="10085" spans="1:8" x14ac:dyDescent="0.25">
      <c r="A10085">
        <v>6078</v>
      </c>
      <c r="B10085" t="s">
        <v>24783</v>
      </c>
      <c r="C10085" t="s">
        <v>24783</v>
      </c>
      <c r="D10085" s="23"/>
      <c r="E10085" t="s">
        <v>7477</v>
      </c>
      <c r="F10085" t="s">
        <v>1386</v>
      </c>
      <c r="G10085">
        <v>9548</v>
      </c>
      <c r="H10085" s="23"/>
    </row>
    <row r="10086" spans="1:8" x14ac:dyDescent="0.25">
      <c r="A10086">
        <v>10589</v>
      </c>
      <c r="B10086" t="s">
        <v>24784</v>
      </c>
      <c r="C10086" t="s">
        <v>13295</v>
      </c>
      <c r="D10086" s="23"/>
      <c r="E10086" t="s">
        <v>1422</v>
      </c>
      <c r="F10086" t="s">
        <v>1386</v>
      </c>
      <c r="G10086">
        <v>10490</v>
      </c>
      <c r="H10086" s="23"/>
    </row>
    <row r="10087" spans="1:8" x14ac:dyDescent="0.25">
      <c r="A10087">
        <v>7802</v>
      </c>
      <c r="B10087" t="s">
        <v>24785</v>
      </c>
      <c r="C10087" t="s">
        <v>24785</v>
      </c>
      <c r="D10087" s="23"/>
      <c r="E10087" t="s">
        <v>1422</v>
      </c>
      <c r="F10087" t="s">
        <v>1386</v>
      </c>
      <c r="G10087">
        <v>12116</v>
      </c>
      <c r="H10087" s="23"/>
    </row>
    <row r="10088" spans="1:8" x14ac:dyDescent="0.25">
      <c r="A10088">
        <v>7008</v>
      </c>
      <c r="B10088" t="s">
        <v>24786</v>
      </c>
      <c r="C10088" t="s">
        <v>24786</v>
      </c>
      <c r="D10088" s="23"/>
      <c r="E10088" t="s">
        <v>1583</v>
      </c>
      <c r="F10088" t="s">
        <v>1386</v>
      </c>
      <c r="G10088">
        <v>10993</v>
      </c>
      <c r="H10088" s="23"/>
    </row>
    <row r="10089" spans="1:8" x14ac:dyDescent="0.25">
      <c r="A10089">
        <v>1141</v>
      </c>
      <c r="B10089" t="s">
        <v>24787</v>
      </c>
      <c r="C10089" t="s">
        <v>24787</v>
      </c>
      <c r="D10089" s="23"/>
      <c r="E10089" t="s">
        <v>1385</v>
      </c>
      <c r="F10089" t="s">
        <v>1386</v>
      </c>
      <c r="G10089">
        <v>2417</v>
      </c>
      <c r="H10089" s="23"/>
    </row>
    <row r="10090" spans="1:8" x14ac:dyDescent="0.25">
      <c r="A10090">
        <v>14455</v>
      </c>
      <c r="B10090" t="s">
        <v>24788</v>
      </c>
      <c r="C10090" t="s">
        <v>24788</v>
      </c>
      <c r="D10090" s="23"/>
      <c r="E10090" t="s">
        <v>1583</v>
      </c>
      <c r="F10090" t="s">
        <v>1386</v>
      </c>
      <c r="G10090">
        <v>22773</v>
      </c>
      <c r="H10090" s="23"/>
    </row>
    <row r="10091" spans="1:8" x14ac:dyDescent="0.25">
      <c r="A10091">
        <v>109</v>
      </c>
      <c r="B10091" t="s">
        <v>24789</v>
      </c>
      <c r="C10091" t="s">
        <v>24789</v>
      </c>
      <c r="D10091" s="23"/>
      <c r="E10091" t="s">
        <v>2050</v>
      </c>
      <c r="F10091" t="s">
        <v>1386</v>
      </c>
      <c r="G10091">
        <v>1385</v>
      </c>
      <c r="H10091" s="23"/>
    </row>
    <row r="10092" spans="1:8" x14ac:dyDescent="0.25">
      <c r="A10092">
        <v>10943</v>
      </c>
      <c r="B10092" t="s">
        <v>24790</v>
      </c>
      <c r="C10092" t="s">
        <v>24790</v>
      </c>
      <c r="D10092" s="23"/>
      <c r="E10092" t="s">
        <v>1422</v>
      </c>
      <c r="F10092" t="s">
        <v>1386</v>
      </c>
      <c r="G10092">
        <v>6257</v>
      </c>
      <c r="H10092" s="23"/>
    </row>
    <row r="10093" spans="1:8" x14ac:dyDescent="0.25">
      <c r="A10093">
        <v>7543</v>
      </c>
      <c r="B10093" t="s">
        <v>13298</v>
      </c>
      <c r="C10093" t="s">
        <v>13299</v>
      </c>
      <c r="D10093" s="23">
        <v>54363072000122</v>
      </c>
      <c r="E10093" t="s">
        <v>2667</v>
      </c>
      <c r="F10093" t="s">
        <v>1390</v>
      </c>
      <c r="G10093">
        <v>11481</v>
      </c>
      <c r="H10093" s="23">
        <v>535007804112</v>
      </c>
    </row>
    <row r="10094" spans="1:8" x14ac:dyDescent="0.25">
      <c r="A10094">
        <v>15</v>
      </c>
      <c r="B10094" t="s">
        <v>13300</v>
      </c>
      <c r="D10094" s="23"/>
      <c r="E10094" t="s">
        <v>1422</v>
      </c>
      <c r="F10094" t="s">
        <v>1386</v>
      </c>
      <c r="G10094">
        <v>1291</v>
      </c>
      <c r="H10094" s="23"/>
    </row>
    <row r="10095" spans="1:8" x14ac:dyDescent="0.25">
      <c r="A10095">
        <v>13148</v>
      </c>
      <c r="B10095" t="s">
        <v>13301</v>
      </c>
      <c r="C10095" t="s">
        <v>13302</v>
      </c>
      <c r="D10095" s="23">
        <v>18027677000189</v>
      </c>
      <c r="E10095" t="s">
        <v>5947</v>
      </c>
      <c r="F10095" t="s">
        <v>1407</v>
      </c>
      <c r="G10095">
        <v>20325</v>
      </c>
      <c r="H10095" s="23">
        <v>65088417</v>
      </c>
    </row>
    <row r="10096" spans="1:8" x14ac:dyDescent="0.25">
      <c r="A10096">
        <v>13156</v>
      </c>
      <c r="B10096" t="s">
        <v>13303</v>
      </c>
      <c r="D10096" s="23">
        <v>44107408000132</v>
      </c>
      <c r="E10096" t="s">
        <v>13304</v>
      </c>
      <c r="F10096" t="s">
        <v>1390</v>
      </c>
      <c r="G10096">
        <v>20332</v>
      </c>
      <c r="H10096" s="23">
        <v>455312986112</v>
      </c>
    </row>
    <row r="10097" spans="1:8" x14ac:dyDescent="0.25">
      <c r="A10097">
        <v>10688</v>
      </c>
      <c r="B10097" t="s">
        <v>13305</v>
      </c>
      <c r="C10097" t="s">
        <v>13305</v>
      </c>
      <c r="D10097" s="23">
        <v>10463142000149</v>
      </c>
      <c r="E10097" t="s">
        <v>1541</v>
      </c>
      <c r="F10097" t="s">
        <v>1386</v>
      </c>
      <c r="G10097">
        <v>16101</v>
      </c>
      <c r="H10097" s="23">
        <v>161593089</v>
      </c>
    </row>
    <row r="10098" spans="1:8" x14ac:dyDescent="0.25">
      <c r="A10098">
        <v>4739</v>
      </c>
      <c r="B10098" t="s">
        <v>13306</v>
      </c>
      <c r="C10098" t="s">
        <v>13307</v>
      </c>
      <c r="D10098" s="23">
        <v>12711139000122</v>
      </c>
      <c r="E10098" t="s">
        <v>1385</v>
      </c>
      <c r="F10098" t="s">
        <v>1386</v>
      </c>
      <c r="G10098">
        <v>7315</v>
      </c>
      <c r="H10098" s="23">
        <v>161752500</v>
      </c>
    </row>
    <row r="10099" spans="1:8" x14ac:dyDescent="0.25">
      <c r="A10099">
        <v>8260</v>
      </c>
      <c r="B10099" t="s">
        <v>13308</v>
      </c>
      <c r="C10099" t="s">
        <v>13309</v>
      </c>
      <c r="D10099" s="23">
        <v>14681051000130</v>
      </c>
      <c r="E10099" t="s">
        <v>2087</v>
      </c>
      <c r="F10099" t="s">
        <v>1415</v>
      </c>
      <c r="G10099">
        <v>12523</v>
      </c>
      <c r="H10099" s="23">
        <v>46762973</v>
      </c>
    </row>
    <row r="10100" spans="1:8" x14ac:dyDescent="0.25">
      <c r="A10100">
        <v>13293</v>
      </c>
      <c r="B10100" t="s">
        <v>13310</v>
      </c>
      <c r="C10100" t="s">
        <v>13311</v>
      </c>
      <c r="D10100" s="23">
        <v>30796406000193</v>
      </c>
      <c r="E10100" t="s">
        <v>4396</v>
      </c>
      <c r="F10100" t="s">
        <v>1418</v>
      </c>
      <c r="G10100">
        <v>20560</v>
      </c>
      <c r="H10100" s="23" t="s">
        <v>1438</v>
      </c>
    </row>
    <row r="10101" spans="1:8" x14ac:dyDescent="0.25">
      <c r="A10101">
        <v>8877</v>
      </c>
      <c r="B10101" t="s">
        <v>13312</v>
      </c>
      <c r="C10101" t="s">
        <v>13312</v>
      </c>
      <c r="D10101" s="23">
        <v>3835759000182</v>
      </c>
      <c r="E10101" t="s">
        <v>1385</v>
      </c>
      <c r="F10101" t="s">
        <v>1386</v>
      </c>
      <c r="G10101">
        <v>13411</v>
      </c>
      <c r="H10101" s="23">
        <v>161277551</v>
      </c>
    </row>
    <row r="10102" spans="1:8" x14ac:dyDescent="0.25">
      <c r="A10102">
        <v>7053</v>
      </c>
      <c r="B10102" t="s">
        <v>13313</v>
      </c>
      <c r="C10102" t="s">
        <v>13313</v>
      </c>
      <c r="D10102" s="23">
        <v>4560584000100</v>
      </c>
      <c r="E10102" t="s">
        <v>2225</v>
      </c>
      <c r="F10102" t="s">
        <v>1386</v>
      </c>
      <c r="G10102">
        <v>11030</v>
      </c>
      <c r="H10102" s="23">
        <v>161325360</v>
      </c>
    </row>
    <row r="10103" spans="1:8" x14ac:dyDescent="0.25">
      <c r="A10103">
        <v>4980</v>
      </c>
      <c r="B10103" t="s">
        <v>13314</v>
      </c>
      <c r="C10103" t="s">
        <v>13315</v>
      </c>
      <c r="D10103" s="23">
        <v>12791976000109</v>
      </c>
      <c r="E10103" t="s">
        <v>1642</v>
      </c>
      <c r="F10103" t="s">
        <v>1415</v>
      </c>
      <c r="G10103">
        <v>8006</v>
      </c>
      <c r="H10103" s="23">
        <v>13451928</v>
      </c>
    </row>
    <row r="10104" spans="1:8" x14ac:dyDescent="0.25">
      <c r="A10104">
        <v>8511</v>
      </c>
      <c r="B10104" t="s">
        <v>13316</v>
      </c>
      <c r="C10104" t="s">
        <v>13317</v>
      </c>
      <c r="D10104" s="23">
        <v>96404942000104</v>
      </c>
      <c r="E10104" t="s">
        <v>1895</v>
      </c>
      <c r="F10104" t="s">
        <v>1390</v>
      </c>
      <c r="G10104">
        <v>12996</v>
      </c>
      <c r="H10104" s="23">
        <v>626267960110</v>
      </c>
    </row>
    <row r="10105" spans="1:8" x14ac:dyDescent="0.25">
      <c r="A10105">
        <v>14915</v>
      </c>
      <c r="B10105" t="s">
        <v>13318</v>
      </c>
      <c r="D10105" s="23">
        <v>64666829000100</v>
      </c>
      <c r="E10105" t="s">
        <v>1424</v>
      </c>
      <c r="F10105" t="s">
        <v>1390</v>
      </c>
      <c r="G10105">
        <v>23356</v>
      </c>
      <c r="H10105" s="23">
        <v>112982124111</v>
      </c>
    </row>
    <row r="10106" spans="1:8" x14ac:dyDescent="0.25">
      <c r="A10106">
        <v>9954</v>
      </c>
      <c r="B10106" t="s">
        <v>13319</v>
      </c>
      <c r="C10106" t="s">
        <v>13320</v>
      </c>
      <c r="D10106" s="23">
        <v>19074142000121</v>
      </c>
      <c r="E10106" t="s">
        <v>1409</v>
      </c>
      <c r="F10106" t="s">
        <v>1386</v>
      </c>
      <c r="G10106">
        <v>14686</v>
      </c>
      <c r="H10106" s="23">
        <v>162219881</v>
      </c>
    </row>
    <row r="10107" spans="1:8" x14ac:dyDescent="0.25">
      <c r="A10107">
        <v>7579</v>
      </c>
      <c r="B10107" t="s">
        <v>13321</v>
      </c>
      <c r="C10107" t="s">
        <v>13322</v>
      </c>
      <c r="D10107" s="23">
        <v>10852767000100</v>
      </c>
      <c r="E10107" t="s">
        <v>13323</v>
      </c>
      <c r="F10107" t="s">
        <v>1639</v>
      </c>
      <c r="G10107">
        <v>11628</v>
      </c>
      <c r="H10107" s="23">
        <v>11893500012</v>
      </c>
    </row>
    <row r="10108" spans="1:8" x14ac:dyDescent="0.25">
      <c r="A10108">
        <v>3429</v>
      </c>
      <c r="B10108" t="s">
        <v>13324</v>
      </c>
      <c r="C10108" t="s">
        <v>13325</v>
      </c>
      <c r="D10108" s="23">
        <v>7641470000183</v>
      </c>
      <c r="E10108" t="s">
        <v>7477</v>
      </c>
      <c r="F10108" t="s">
        <v>1386</v>
      </c>
      <c r="G10108">
        <v>4705</v>
      </c>
      <c r="H10108" s="23">
        <v>161469736</v>
      </c>
    </row>
    <row r="10109" spans="1:8" x14ac:dyDescent="0.25">
      <c r="A10109">
        <v>12364</v>
      </c>
      <c r="B10109" t="s">
        <v>13326</v>
      </c>
      <c r="C10109" t="s">
        <v>13327</v>
      </c>
      <c r="D10109" s="23">
        <v>20167772000120</v>
      </c>
      <c r="E10109" t="s">
        <v>13328</v>
      </c>
      <c r="F10109" t="s">
        <v>1390</v>
      </c>
      <c r="G10109">
        <v>18966</v>
      </c>
      <c r="H10109" s="23">
        <v>557013090119</v>
      </c>
    </row>
    <row r="10110" spans="1:8" x14ac:dyDescent="0.25">
      <c r="A10110">
        <v>13920</v>
      </c>
      <c r="B10110" t="s">
        <v>13329</v>
      </c>
      <c r="C10110" t="s">
        <v>13329</v>
      </c>
      <c r="D10110" s="23">
        <v>49247139000123</v>
      </c>
      <c r="E10110" t="s">
        <v>6285</v>
      </c>
      <c r="F10110" t="s">
        <v>1386</v>
      </c>
      <c r="G10110">
        <v>21695</v>
      </c>
      <c r="H10110" s="23">
        <v>164549633</v>
      </c>
    </row>
    <row r="10111" spans="1:8" x14ac:dyDescent="0.25">
      <c r="A10111">
        <v>15404</v>
      </c>
      <c r="B10111" t="s">
        <v>24791</v>
      </c>
      <c r="C10111" t="s">
        <v>24791</v>
      </c>
      <c r="D10111" s="23"/>
      <c r="E10111" t="s">
        <v>1422</v>
      </c>
      <c r="F10111" t="s">
        <v>1386</v>
      </c>
      <c r="G10111">
        <v>24569</v>
      </c>
      <c r="H10111" s="23"/>
    </row>
    <row r="10112" spans="1:8" x14ac:dyDescent="0.25">
      <c r="A10112">
        <v>4925</v>
      </c>
      <c r="B10112" t="s">
        <v>13330</v>
      </c>
      <c r="C10112" t="s">
        <v>13331</v>
      </c>
      <c r="D10112" s="23">
        <v>7265878000106</v>
      </c>
      <c r="E10112" t="s">
        <v>1430</v>
      </c>
      <c r="F10112" t="s">
        <v>1415</v>
      </c>
      <c r="G10112">
        <v>7916</v>
      </c>
      <c r="H10112" s="23">
        <v>32406223</v>
      </c>
    </row>
    <row r="10113" spans="1:8" x14ac:dyDescent="0.25">
      <c r="A10113">
        <v>14643</v>
      </c>
      <c r="B10113" t="s">
        <v>24792</v>
      </c>
      <c r="C10113" t="s">
        <v>24793</v>
      </c>
      <c r="D10113" s="23"/>
      <c r="E10113" t="s">
        <v>1422</v>
      </c>
      <c r="F10113" t="s">
        <v>1386</v>
      </c>
      <c r="G10113">
        <v>16476</v>
      </c>
      <c r="H10113" s="23"/>
    </row>
    <row r="10114" spans="1:8" x14ac:dyDescent="0.25">
      <c r="A10114">
        <v>4379</v>
      </c>
      <c r="B10114" t="s">
        <v>13332</v>
      </c>
      <c r="C10114" t="s">
        <v>13333</v>
      </c>
      <c r="D10114" s="23">
        <v>11636967000180</v>
      </c>
      <c r="E10114" t="s">
        <v>1385</v>
      </c>
      <c r="F10114" t="s">
        <v>1386</v>
      </c>
      <c r="G10114">
        <v>6968</v>
      </c>
      <c r="H10114" s="23">
        <v>161660860</v>
      </c>
    </row>
    <row r="10115" spans="1:8" x14ac:dyDescent="0.25">
      <c r="A10115">
        <v>8360</v>
      </c>
      <c r="B10115" t="s">
        <v>13334</v>
      </c>
      <c r="C10115" t="s">
        <v>13334</v>
      </c>
      <c r="D10115" s="23">
        <v>13543514000135</v>
      </c>
      <c r="E10115" t="s">
        <v>1484</v>
      </c>
      <c r="F10115" t="s">
        <v>1398</v>
      </c>
      <c r="G10115">
        <v>12618</v>
      </c>
      <c r="H10115" s="23">
        <v>202488055</v>
      </c>
    </row>
    <row r="10116" spans="1:8" x14ac:dyDescent="0.25">
      <c r="A10116">
        <v>11843</v>
      </c>
      <c r="B10116" t="s">
        <v>24794</v>
      </c>
      <c r="C10116" t="s">
        <v>24794</v>
      </c>
      <c r="D10116" s="23"/>
      <c r="E10116" t="s">
        <v>1385</v>
      </c>
      <c r="F10116" t="s">
        <v>1386</v>
      </c>
      <c r="G10116">
        <v>18213</v>
      </c>
      <c r="H10116" s="23"/>
    </row>
    <row r="10117" spans="1:8" x14ac:dyDescent="0.25">
      <c r="A10117">
        <v>7709</v>
      </c>
      <c r="B10117" t="s">
        <v>13335</v>
      </c>
      <c r="C10117" t="s">
        <v>13335</v>
      </c>
      <c r="D10117" s="23">
        <v>23113247000110</v>
      </c>
      <c r="E10117" t="s">
        <v>1385</v>
      </c>
      <c r="F10117" t="s">
        <v>1386</v>
      </c>
      <c r="G10117">
        <v>12028</v>
      </c>
      <c r="H10117" s="23">
        <v>162575858</v>
      </c>
    </row>
    <row r="10118" spans="1:8" x14ac:dyDescent="0.25">
      <c r="A10118">
        <v>6127</v>
      </c>
      <c r="B10118" t="s">
        <v>13336</v>
      </c>
      <c r="C10118" t="s">
        <v>13336</v>
      </c>
      <c r="D10118" s="23">
        <v>18649837000121</v>
      </c>
      <c r="E10118" t="s">
        <v>1422</v>
      </c>
      <c r="F10118" t="s">
        <v>1386</v>
      </c>
      <c r="G10118">
        <v>9572</v>
      </c>
      <c r="H10118" s="23">
        <v>162183160</v>
      </c>
    </row>
    <row r="10119" spans="1:8" x14ac:dyDescent="0.25">
      <c r="A10119">
        <v>11689</v>
      </c>
      <c r="B10119" t="s">
        <v>24795</v>
      </c>
      <c r="C10119" t="s">
        <v>24795</v>
      </c>
      <c r="D10119" s="23"/>
      <c r="E10119" t="s">
        <v>1732</v>
      </c>
      <c r="F10119" t="s">
        <v>1386</v>
      </c>
      <c r="G10119">
        <v>17620</v>
      </c>
      <c r="H10119" s="23"/>
    </row>
    <row r="10120" spans="1:8" x14ac:dyDescent="0.25">
      <c r="A10120">
        <v>11988</v>
      </c>
      <c r="B10120" t="s">
        <v>24796</v>
      </c>
      <c r="C10120" t="s">
        <v>24797</v>
      </c>
      <c r="D10120" s="23"/>
      <c r="E10120" t="s">
        <v>1422</v>
      </c>
      <c r="F10120" t="s">
        <v>1386</v>
      </c>
      <c r="G10120">
        <v>11918</v>
      </c>
      <c r="H10120" s="23"/>
    </row>
    <row r="10121" spans="1:8" x14ac:dyDescent="0.25">
      <c r="A10121">
        <v>8308</v>
      </c>
      <c r="B10121" t="s">
        <v>13337</v>
      </c>
      <c r="C10121" t="s">
        <v>13337</v>
      </c>
      <c r="D10121" s="23">
        <v>24374270000120</v>
      </c>
      <c r="E10121" t="s">
        <v>1385</v>
      </c>
      <c r="F10121" t="s">
        <v>1386</v>
      </c>
      <c r="G10121">
        <v>12576</v>
      </c>
      <c r="H10121" s="23">
        <v>162700490</v>
      </c>
    </row>
    <row r="10122" spans="1:8" x14ac:dyDescent="0.25">
      <c r="A10122">
        <v>14773</v>
      </c>
      <c r="B10122" t="s">
        <v>13338</v>
      </c>
      <c r="C10122" t="s">
        <v>13339</v>
      </c>
      <c r="D10122" s="23">
        <v>41859630000101</v>
      </c>
      <c r="E10122" t="s">
        <v>13340</v>
      </c>
      <c r="F10122" t="s">
        <v>1587</v>
      </c>
      <c r="G10122">
        <v>23222</v>
      </c>
      <c r="H10122" s="23">
        <v>240026861</v>
      </c>
    </row>
    <row r="10123" spans="1:8" x14ac:dyDescent="0.25">
      <c r="A10123">
        <v>10003</v>
      </c>
      <c r="B10123" t="s">
        <v>13341</v>
      </c>
      <c r="C10123" t="s">
        <v>13342</v>
      </c>
      <c r="D10123" s="23">
        <v>23311375000178</v>
      </c>
      <c r="E10123" t="s">
        <v>1430</v>
      </c>
      <c r="F10123" t="s">
        <v>1415</v>
      </c>
      <c r="G10123">
        <v>14780</v>
      </c>
      <c r="H10123" s="23">
        <v>64196585</v>
      </c>
    </row>
    <row r="10124" spans="1:8" x14ac:dyDescent="0.25">
      <c r="A10124">
        <v>15515</v>
      </c>
      <c r="B10124" t="s">
        <v>13343</v>
      </c>
      <c r="C10124" t="s">
        <v>13344</v>
      </c>
      <c r="D10124" s="23">
        <v>12852336000242</v>
      </c>
      <c r="E10124" t="s">
        <v>1541</v>
      </c>
      <c r="F10124" t="s">
        <v>1386</v>
      </c>
      <c r="G10124">
        <v>24731</v>
      </c>
      <c r="H10124" s="23">
        <v>164827129</v>
      </c>
    </row>
    <row r="10125" spans="1:8" x14ac:dyDescent="0.25">
      <c r="A10125">
        <v>2050</v>
      </c>
      <c r="B10125" t="s">
        <v>13345</v>
      </c>
      <c r="C10125" t="s">
        <v>13346</v>
      </c>
      <c r="D10125" s="23">
        <v>2019771000156</v>
      </c>
      <c r="E10125" t="s">
        <v>1921</v>
      </c>
      <c r="F10125" t="s">
        <v>1386</v>
      </c>
      <c r="G10125">
        <v>3326</v>
      </c>
      <c r="H10125" s="23">
        <v>161191509</v>
      </c>
    </row>
    <row r="10126" spans="1:8" x14ac:dyDescent="0.25">
      <c r="A10126">
        <v>11590</v>
      </c>
      <c r="B10126" t="s">
        <v>13347</v>
      </c>
      <c r="C10126" t="s">
        <v>13347</v>
      </c>
      <c r="D10126" s="23">
        <v>19211844000100</v>
      </c>
      <c r="E10126" t="s">
        <v>2970</v>
      </c>
      <c r="F10126" t="s">
        <v>1386</v>
      </c>
      <c r="G10126">
        <v>17535</v>
      </c>
      <c r="H10126" s="23">
        <v>162229569</v>
      </c>
    </row>
    <row r="10127" spans="1:8" x14ac:dyDescent="0.25">
      <c r="A10127">
        <v>3385</v>
      </c>
      <c r="B10127" t="s">
        <v>13348</v>
      </c>
      <c r="C10127" t="s">
        <v>13349</v>
      </c>
      <c r="D10127" s="23">
        <v>7470475000190</v>
      </c>
      <c r="E10127" t="s">
        <v>1385</v>
      </c>
      <c r="F10127" t="s">
        <v>1386</v>
      </c>
      <c r="G10127">
        <v>4661</v>
      </c>
      <c r="H10127" s="23">
        <v>161538568</v>
      </c>
    </row>
    <row r="10128" spans="1:8" x14ac:dyDescent="0.25">
      <c r="A10128">
        <v>11541</v>
      </c>
      <c r="B10128" t="s">
        <v>13350</v>
      </c>
      <c r="C10128" t="s">
        <v>13351</v>
      </c>
      <c r="D10128" s="23">
        <v>64822141000172</v>
      </c>
      <c r="E10128" t="s">
        <v>9116</v>
      </c>
      <c r="F10128" t="s">
        <v>1390</v>
      </c>
      <c r="G10128">
        <v>17487</v>
      </c>
      <c r="H10128" s="23">
        <v>714016249110</v>
      </c>
    </row>
    <row r="10129" spans="1:8" x14ac:dyDescent="0.25">
      <c r="A10129">
        <v>4821</v>
      </c>
      <c r="B10129" t="s">
        <v>13352</v>
      </c>
      <c r="C10129" t="s">
        <v>13352</v>
      </c>
      <c r="D10129" s="23">
        <v>13143781000115</v>
      </c>
      <c r="E10129" t="s">
        <v>1430</v>
      </c>
      <c r="F10129" t="s">
        <v>1415</v>
      </c>
      <c r="G10129">
        <v>7564</v>
      </c>
      <c r="H10129" s="23" t="s">
        <v>1438</v>
      </c>
    </row>
    <row r="10130" spans="1:8" x14ac:dyDescent="0.25">
      <c r="A10130">
        <v>4597</v>
      </c>
      <c r="B10130" t="s">
        <v>13353</v>
      </c>
      <c r="C10130" t="s">
        <v>13354</v>
      </c>
      <c r="D10130" s="23">
        <v>74695693000110</v>
      </c>
      <c r="E10130" t="s">
        <v>1435</v>
      </c>
      <c r="F10130" t="s">
        <v>1390</v>
      </c>
      <c r="G10130">
        <v>7172</v>
      </c>
      <c r="H10130" s="23">
        <v>336400048113</v>
      </c>
    </row>
    <row r="10131" spans="1:8" x14ac:dyDescent="0.25">
      <c r="A10131">
        <v>14775</v>
      </c>
      <c r="B10131" t="s">
        <v>13355</v>
      </c>
      <c r="C10131" t="s">
        <v>13355</v>
      </c>
      <c r="D10131" s="23">
        <v>30597577000193</v>
      </c>
      <c r="E10131" t="s">
        <v>1409</v>
      </c>
      <c r="F10131" t="s">
        <v>1386</v>
      </c>
      <c r="G10131">
        <v>23225</v>
      </c>
      <c r="H10131" s="23">
        <v>163178771</v>
      </c>
    </row>
    <row r="10132" spans="1:8" x14ac:dyDescent="0.25">
      <c r="A10132">
        <v>8606</v>
      </c>
      <c r="B10132" t="s">
        <v>13356</v>
      </c>
      <c r="C10132" t="s">
        <v>13357</v>
      </c>
      <c r="D10132" s="23">
        <v>13050072000195</v>
      </c>
      <c r="E10132" t="s">
        <v>1507</v>
      </c>
      <c r="F10132" t="s">
        <v>1415</v>
      </c>
      <c r="G10132">
        <v>13118</v>
      </c>
      <c r="H10132" s="23">
        <v>43039545</v>
      </c>
    </row>
    <row r="10133" spans="1:8" x14ac:dyDescent="0.25">
      <c r="A10133">
        <v>5134</v>
      </c>
      <c r="B10133" t="s">
        <v>13358</v>
      </c>
      <c r="C10133" t="s">
        <v>13359</v>
      </c>
      <c r="D10133" s="23">
        <v>6316770000124</v>
      </c>
      <c r="E10133" t="s">
        <v>2667</v>
      </c>
      <c r="F10133" t="s">
        <v>1390</v>
      </c>
      <c r="G10133">
        <v>8176</v>
      </c>
      <c r="H10133" s="23" t="s">
        <v>1438</v>
      </c>
    </row>
    <row r="10134" spans="1:8" x14ac:dyDescent="0.25">
      <c r="A10134">
        <v>4994</v>
      </c>
      <c r="B10134" t="s">
        <v>13360</v>
      </c>
      <c r="C10134" t="s">
        <v>13361</v>
      </c>
      <c r="D10134" s="23">
        <v>10897322000139</v>
      </c>
      <c r="E10134" t="s">
        <v>3631</v>
      </c>
      <c r="F10134" t="s">
        <v>1415</v>
      </c>
      <c r="G10134">
        <v>8020</v>
      </c>
      <c r="H10134" s="23">
        <v>38939525</v>
      </c>
    </row>
    <row r="10135" spans="1:8" x14ac:dyDescent="0.25">
      <c r="A10135">
        <v>14093</v>
      </c>
      <c r="B10135" t="s">
        <v>13362</v>
      </c>
      <c r="C10135" t="s">
        <v>13363</v>
      </c>
      <c r="D10135" s="23">
        <v>50273459000137</v>
      </c>
      <c r="E10135" t="s">
        <v>1992</v>
      </c>
      <c r="F10135" t="s">
        <v>1587</v>
      </c>
      <c r="G10135">
        <v>21878</v>
      </c>
      <c r="H10135" s="23">
        <v>240567099</v>
      </c>
    </row>
    <row r="10136" spans="1:8" x14ac:dyDescent="0.25">
      <c r="A10136">
        <v>1879</v>
      </c>
      <c r="B10136" t="s">
        <v>13364</v>
      </c>
      <c r="C10136" t="s">
        <v>13365</v>
      </c>
      <c r="D10136" s="23">
        <v>13207891000101</v>
      </c>
      <c r="E10136" t="s">
        <v>1572</v>
      </c>
      <c r="F10136" t="s">
        <v>1386</v>
      </c>
      <c r="G10136">
        <v>3155</v>
      </c>
      <c r="H10136" s="23" t="s">
        <v>13366</v>
      </c>
    </row>
    <row r="10137" spans="1:8" x14ac:dyDescent="0.25">
      <c r="A10137">
        <v>13949</v>
      </c>
      <c r="B10137" t="s">
        <v>13367</v>
      </c>
      <c r="C10137" t="s">
        <v>13367</v>
      </c>
      <c r="D10137" s="23">
        <v>20445198000124</v>
      </c>
      <c r="E10137" t="s">
        <v>1409</v>
      </c>
      <c r="F10137" t="s">
        <v>1386</v>
      </c>
      <c r="G10137">
        <v>21735</v>
      </c>
      <c r="H10137" s="23">
        <v>162347901</v>
      </c>
    </row>
    <row r="10138" spans="1:8" x14ac:dyDescent="0.25">
      <c r="A10138">
        <v>7447</v>
      </c>
      <c r="B10138" t="s">
        <v>13368</v>
      </c>
      <c r="C10138" t="s">
        <v>13369</v>
      </c>
      <c r="D10138" s="23">
        <v>10630027000111</v>
      </c>
      <c r="E10138" t="s">
        <v>1430</v>
      </c>
      <c r="F10138" t="s">
        <v>1415</v>
      </c>
      <c r="G10138">
        <v>11361</v>
      </c>
      <c r="H10138" s="23">
        <v>37622544</v>
      </c>
    </row>
    <row r="10139" spans="1:8" x14ac:dyDescent="0.25">
      <c r="A10139">
        <v>5163</v>
      </c>
      <c r="B10139" t="s">
        <v>13370</v>
      </c>
      <c r="C10139" t="s">
        <v>13371</v>
      </c>
      <c r="D10139" s="23">
        <v>62168364000132</v>
      </c>
      <c r="E10139" t="s">
        <v>1424</v>
      </c>
      <c r="F10139" t="s">
        <v>1390</v>
      </c>
      <c r="G10139">
        <v>8215</v>
      </c>
      <c r="H10139" s="23">
        <v>105977183115</v>
      </c>
    </row>
    <row r="10140" spans="1:8" x14ac:dyDescent="0.25">
      <c r="A10140">
        <v>10372</v>
      </c>
      <c r="B10140" t="s">
        <v>13372</v>
      </c>
      <c r="C10140" t="s">
        <v>13373</v>
      </c>
      <c r="D10140" s="23">
        <v>9569324000110</v>
      </c>
      <c r="E10140" t="s">
        <v>2167</v>
      </c>
      <c r="F10140" t="s">
        <v>1587</v>
      </c>
      <c r="G10140">
        <v>15654</v>
      </c>
      <c r="H10140" s="23">
        <v>242120903</v>
      </c>
    </row>
    <row r="10141" spans="1:8" x14ac:dyDescent="0.25">
      <c r="A10141">
        <v>6435</v>
      </c>
      <c r="B10141" t="s">
        <v>13374</v>
      </c>
      <c r="C10141" t="s">
        <v>13375</v>
      </c>
      <c r="D10141" s="23">
        <v>10822156000101</v>
      </c>
      <c r="E10141" t="s">
        <v>2205</v>
      </c>
      <c r="F10141" t="s">
        <v>1415</v>
      </c>
      <c r="G10141">
        <v>9977</v>
      </c>
      <c r="H10141" s="23" t="s">
        <v>1438</v>
      </c>
    </row>
    <row r="10142" spans="1:8" x14ac:dyDescent="0.25">
      <c r="A10142">
        <v>6984</v>
      </c>
      <c r="B10142" t="s">
        <v>13376</v>
      </c>
      <c r="C10142" t="s">
        <v>13377</v>
      </c>
      <c r="D10142" s="23">
        <v>28933786000208</v>
      </c>
      <c r="E10142" t="s">
        <v>13378</v>
      </c>
      <c r="F10142" t="s">
        <v>1418</v>
      </c>
      <c r="G10142">
        <v>10970</v>
      </c>
      <c r="H10142" s="23">
        <v>79554774</v>
      </c>
    </row>
    <row r="10143" spans="1:8" x14ac:dyDescent="0.25">
      <c r="A10143">
        <v>15186</v>
      </c>
      <c r="B10143" t="s">
        <v>13379</v>
      </c>
      <c r="D10143" s="23">
        <v>8731477000159</v>
      </c>
      <c r="E10143" t="s">
        <v>1424</v>
      </c>
      <c r="F10143" t="s">
        <v>1390</v>
      </c>
      <c r="G10143">
        <v>24265</v>
      </c>
      <c r="H10143" s="23">
        <v>149630764118</v>
      </c>
    </row>
    <row r="10144" spans="1:8" x14ac:dyDescent="0.25">
      <c r="A10144">
        <v>11450</v>
      </c>
      <c r="B10144" t="s">
        <v>13380</v>
      </c>
      <c r="C10144" t="s">
        <v>13381</v>
      </c>
      <c r="D10144" s="23">
        <v>22583477000180</v>
      </c>
      <c r="E10144" t="s">
        <v>1385</v>
      </c>
      <c r="F10144" t="s">
        <v>1386</v>
      </c>
      <c r="G10144">
        <v>17388</v>
      </c>
      <c r="H10144" s="23">
        <v>162561369</v>
      </c>
    </row>
    <row r="10145" spans="1:8" x14ac:dyDescent="0.25">
      <c r="A10145">
        <v>6226</v>
      </c>
      <c r="B10145" t="s">
        <v>13382</v>
      </c>
      <c r="C10145" t="s">
        <v>13382</v>
      </c>
      <c r="D10145" s="23">
        <v>8416042000110</v>
      </c>
      <c r="E10145" t="s">
        <v>1397</v>
      </c>
      <c r="F10145" t="s">
        <v>1398</v>
      </c>
      <c r="G10145">
        <v>9759</v>
      </c>
      <c r="H10145" s="23">
        <v>200596349</v>
      </c>
    </row>
    <row r="10146" spans="1:8" x14ac:dyDescent="0.25">
      <c r="A10146">
        <v>11203</v>
      </c>
      <c r="B10146" t="s">
        <v>13383</v>
      </c>
      <c r="C10146" t="s">
        <v>13384</v>
      </c>
      <c r="D10146" s="23">
        <v>19923475000420</v>
      </c>
      <c r="E10146" t="s">
        <v>1465</v>
      </c>
      <c r="F10146" t="s">
        <v>1398</v>
      </c>
      <c r="G10146">
        <v>17026</v>
      </c>
      <c r="H10146" s="23">
        <v>205209742</v>
      </c>
    </row>
    <row r="10147" spans="1:8" x14ac:dyDescent="0.25">
      <c r="A10147">
        <v>11004</v>
      </c>
      <c r="B10147" t="s">
        <v>13385</v>
      </c>
      <c r="C10147" t="s">
        <v>13386</v>
      </c>
      <c r="D10147" s="23">
        <v>19923475000188</v>
      </c>
      <c r="E10147" t="s">
        <v>1465</v>
      </c>
      <c r="F10147" t="s">
        <v>1398</v>
      </c>
      <c r="G10147">
        <v>16781</v>
      </c>
      <c r="H10147" s="23">
        <v>204058759</v>
      </c>
    </row>
    <row r="10148" spans="1:8" x14ac:dyDescent="0.25">
      <c r="A10148">
        <v>12016</v>
      </c>
      <c r="B10148" t="s">
        <v>13387</v>
      </c>
      <c r="C10148" t="s">
        <v>13387</v>
      </c>
      <c r="D10148" s="23">
        <v>34759858000156</v>
      </c>
      <c r="E10148" t="s">
        <v>1484</v>
      </c>
      <c r="F10148" t="s">
        <v>1398</v>
      </c>
      <c r="G10148">
        <v>18504</v>
      </c>
      <c r="H10148" s="23">
        <v>205248373</v>
      </c>
    </row>
    <row r="10149" spans="1:8" x14ac:dyDescent="0.25">
      <c r="A10149">
        <v>5750</v>
      </c>
      <c r="B10149" t="s">
        <v>13388</v>
      </c>
      <c r="C10149" t="s">
        <v>13389</v>
      </c>
      <c r="D10149" s="23">
        <v>16778362000148</v>
      </c>
      <c r="E10149" t="s">
        <v>1430</v>
      </c>
      <c r="F10149" t="s">
        <v>1415</v>
      </c>
      <c r="G10149">
        <v>8764</v>
      </c>
      <c r="H10149" s="23" t="s">
        <v>1438</v>
      </c>
    </row>
    <row r="10150" spans="1:8" x14ac:dyDescent="0.25">
      <c r="A10150">
        <v>3435</v>
      </c>
      <c r="B10150" t="s">
        <v>13390</v>
      </c>
      <c r="C10150" t="s">
        <v>13391</v>
      </c>
      <c r="D10150" s="23">
        <v>7660519000145</v>
      </c>
      <c r="E10150" t="s">
        <v>1397</v>
      </c>
      <c r="F10150" t="s">
        <v>1398</v>
      </c>
      <c r="G10150">
        <v>4711</v>
      </c>
      <c r="H10150" s="23">
        <v>202011518</v>
      </c>
    </row>
    <row r="10151" spans="1:8" x14ac:dyDescent="0.25">
      <c r="A10151">
        <v>10731</v>
      </c>
      <c r="B10151" t="s">
        <v>13392</v>
      </c>
      <c r="C10151" t="s">
        <v>13393</v>
      </c>
      <c r="D10151" s="23">
        <v>70313697000136</v>
      </c>
      <c r="E10151" t="s">
        <v>7490</v>
      </c>
      <c r="F10151" t="s">
        <v>1398</v>
      </c>
      <c r="G10151">
        <v>16154</v>
      </c>
      <c r="H10151" s="23">
        <v>200867954</v>
      </c>
    </row>
    <row r="10152" spans="1:8" x14ac:dyDescent="0.25">
      <c r="A10152">
        <v>3090</v>
      </c>
      <c r="B10152" t="s">
        <v>13394</v>
      </c>
      <c r="C10152" t="s">
        <v>13395</v>
      </c>
      <c r="D10152" s="23">
        <v>5846413000296</v>
      </c>
      <c r="E10152" t="s">
        <v>1397</v>
      </c>
      <c r="F10152" t="s">
        <v>1398</v>
      </c>
      <c r="G10152">
        <v>4366</v>
      </c>
      <c r="H10152" s="23">
        <v>200988336</v>
      </c>
    </row>
    <row r="10153" spans="1:8" x14ac:dyDescent="0.25">
      <c r="A10153">
        <v>3091</v>
      </c>
      <c r="B10153" t="s">
        <v>13394</v>
      </c>
      <c r="C10153" t="s">
        <v>13395</v>
      </c>
      <c r="D10153" s="23">
        <v>5846413000377</v>
      </c>
      <c r="E10153" t="s">
        <v>1465</v>
      </c>
      <c r="F10153" t="s">
        <v>1398</v>
      </c>
      <c r="G10153">
        <v>4367</v>
      </c>
      <c r="H10153" s="23" t="s">
        <v>13398</v>
      </c>
    </row>
    <row r="10154" spans="1:8" x14ac:dyDescent="0.25">
      <c r="A10154">
        <v>3092</v>
      </c>
      <c r="B10154" t="s">
        <v>13394</v>
      </c>
      <c r="C10154" t="s">
        <v>13395</v>
      </c>
      <c r="D10154" s="23">
        <v>5846413000539</v>
      </c>
      <c r="E10154" t="s">
        <v>1397</v>
      </c>
      <c r="F10154" t="s">
        <v>1398</v>
      </c>
      <c r="G10154">
        <v>4368</v>
      </c>
      <c r="H10154" s="23" t="s">
        <v>13397</v>
      </c>
    </row>
    <row r="10155" spans="1:8" x14ac:dyDescent="0.25">
      <c r="A10155">
        <v>3089</v>
      </c>
      <c r="B10155" t="s">
        <v>13394</v>
      </c>
      <c r="C10155" t="s">
        <v>13395</v>
      </c>
      <c r="D10155" s="23">
        <v>5846413000105</v>
      </c>
      <c r="E10155" t="s">
        <v>1397</v>
      </c>
      <c r="F10155" t="s">
        <v>1398</v>
      </c>
      <c r="G10155">
        <v>4365</v>
      </c>
      <c r="H10155" s="23" t="s">
        <v>13396</v>
      </c>
    </row>
    <row r="10156" spans="1:8" x14ac:dyDescent="0.25">
      <c r="A10156">
        <v>11678</v>
      </c>
      <c r="B10156" t="s">
        <v>13399</v>
      </c>
      <c r="C10156" t="s">
        <v>13400</v>
      </c>
      <c r="D10156" s="23">
        <v>22958146000187</v>
      </c>
      <c r="E10156" t="s">
        <v>1385</v>
      </c>
      <c r="F10156" t="s">
        <v>1386</v>
      </c>
      <c r="G10156">
        <v>17606</v>
      </c>
      <c r="H10156" s="23">
        <v>162589514</v>
      </c>
    </row>
    <row r="10157" spans="1:8" x14ac:dyDescent="0.25">
      <c r="A10157">
        <v>4787</v>
      </c>
      <c r="B10157" t="s">
        <v>13401</v>
      </c>
      <c r="C10157" t="s">
        <v>13402</v>
      </c>
      <c r="D10157" s="23">
        <v>10779833000156</v>
      </c>
      <c r="E10157" t="s">
        <v>1430</v>
      </c>
      <c r="F10157" t="s">
        <v>1415</v>
      </c>
      <c r="G10157">
        <v>7429</v>
      </c>
      <c r="H10157" s="23">
        <v>503185</v>
      </c>
    </row>
    <row r="10158" spans="1:8" x14ac:dyDescent="0.25">
      <c r="A10158">
        <v>12045</v>
      </c>
      <c r="B10158" t="s">
        <v>13403</v>
      </c>
      <c r="C10158" t="s">
        <v>13404</v>
      </c>
      <c r="D10158" s="23">
        <v>54378195000137</v>
      </c>
      <c r="E10158" t="s">
        <v>2667</v>
      </c>
      <c r="F10158" t="s">
        <v>1390</v>
      </c>
      <c r="G10158">
        <v>18577</v>
      </c>
      <c r="H10158" s="23">
        <v>535017145113</v>
      </c>
    </row>
    <row r="10159" spans="1:8" x14ac:dyDescent="0.25">
      <c r="A10159">
        <v>13803</v>
      </c>
      <c r="B10159" t="s">
        <v>13405</v>
      </c>
      <c r="C10159" t="s">
        <v>13405</v>
      </c>
      <c r="D10159" s="23">
        <v>43700104000111</v>
      </c>
      <c r="E10159" t="s">
        <v>1720</v>
      </c>
      <c r="F10159" t="s">
        <v>1386</v>
      </c>
      <c r="G10159">
        <v>21505</v>
      </c>
      <c r="H10159" s="23">
        <v>164510931</v>
      </c>
    </row>
    <row r="10160" spans="1:8" x14ac:dyDescent="0.25">
      <c r="A10160">
        <v>10471</v>
      </c>
      <c r="B10160" t="s">
        <v>13406</v>
      </c>
      <c r="C10160" t="s">
        <v>13407</v>
      </c>
      <c r="D10160" s="23">
        <v>32145352000121</v>
      </c>
      <c r="E10160" t="s">
        <v>4263</v>
      </c>
      <c r="F10160" t="s">
        <v>1386</v>
      </c>
      <c r="G10160">
        <v>15799</v>
      </c>
      <c r="H10160" s="23">
        <v>163290318</v>
      </c>
    </row>
    <row r="10161" spans="1:8" x14ac:dyDescent="0.25">
      <c r="A10161">
        <v>13360</v>
      </c>
      <c r="B10161" t="s">
        <v>13408</v>
      </c>
      <c r="C10161" t="s">
        <v>13408</v>
      </c>
      <c r="D10161" s="23">
        <v>40709574000158</v>
      </c>
      <c r="E10161" t="s">
        <v>1385</v>
      </c>
      <c r="F10161" t="s">
        <v>1386</v>
      </c>
      <c r="G10161">
        <v>20908</v>
      </c>
      <c r="H10161" s="23">
        <v>163894787</v>
      </c>
    </row>
    <row r="10162" spans="1:8" x14ac:dyDescent="0.25">
      <c r="A10162">
        <v>11456</v>
      </c>
      <c r="B10162" t="s">
        <v>13409</v>
      </c>
      <c r="C10162" t="s">
        <v>13409</v>
      </c>
      <c r="D10162" s="23">
        <v>12272773000106</v>
      </c>
      <c r="E10162" t="s">
        <v>1385</v>
      </c>
      <c r="F10162" t="s">
        <v>1386</v>
      </c>
      <c r="G10162">
        <v>17394</v>
      </c>
      <c r="H10162" s="23">
        <v>161716130</v>
      </c>
    </row>
    <row r="10163" spans="1:8" x14ac:dyDescent="0.25">
      <c r="A10163">
        <v>2938</v>
      </c>
      <c r="B10163" t="s">
        <v>13410</v>
      </c>
      <c r="C10163" t="s">
        <v>13411</v>
      </c>
      <c r="D10163" s="23">
        <v>5141145000126</v>
      </c>
      <c r="E10163" t="s">
        <v>1385</v>
      </c>
      <c r="F10163" t="s">
        <v>1386</v>
      </c>
      <c r="G10163">
        <v>4214</v>
      </c>
      <c r="H10163" s="23">
        <v>161355510</v>
      </c>
    </row>
    <row r="10164" spans="1:8" x14ac:dyDescent="0.25">
      <c r="A10164">
        <v>12723</v>
      </c>
      <c r="B10164" t="s">
        <v>13412</v>
      </c>
      <c r="C10164" t="s">
        <v>13413</v>
      </c>
      <c r="D10164" s="23">
        <v>35773781000131</v>
      </c>
      <c r="E10164" t="s">
        <v>10022</v>
      </c>
      <c r="F10164" t="s">
        <v>1398</v>
      </c>
      <c r="G10164">
        <v>19753</v>
      </c>
      <c r="H10164" s="23">
        <v>205329870</v>
      </c>
    </row>
    <row r="10165" spans="1:8" x14ac:dyDescent="0.25">
      <c r="A10165">
        <v>15765</v>
      </c>
      <c r="B10165" t="s">
        <v>13414</v>
      </c>
      <c r="C10165" t="s">
        <v>13415</v>
      </c>
      <c r="D10165" s="23">
        <v>20808083000238</v>
      </c>
      <c r="E10165" t="s">
        <v>1465</v>
      </c>
      <c r="F10165" t="s">
        <v>1398</v>
      </c>
      <c r="G10165">
        <v>25065</v>
      </c>
      <c r="H10165" s="23">
        <v>206679114</v>
      </c>
    </row>
    <row r="10166" spans="1:8" x14ac:dyDescent="0.25">
      <c r="A10166">
        <v>8642</v>
      </c>
      <c r="B10166" t="s">
        <v>13416</v>
      </c>
      <c r="C10166" t="s">
        <v>13416</v>
      </c>
      <c r="D10166" s="23">
        <v>8370039000102</v>
      </c>
      <c r="E10166" t="s">
        <v>1409</v>
      </c>
      <c r="F10166" t="s">
        <v>1386</v>
      </c>
      <c r="G10166">
        <v>13152</v>
      </c>
      <c r="H10166" s="23">
        <v>161501290</v>
      </c>
    </row>
    <row r="10167" spans="1:8" x14ac:dyDescent="0.25">
      <c r="A10167">
        <v>6635</v>
      </c>
      <c r="B10167" t="s">
        <v>13417</v>
      </c>
      <c r="C10167" t="s">
        <v>13418</v>
      </c>
      <c r="D10167" s="23">
        <v>7012546000101</v>
      </c>
      <c r="E10167" t="s">
        <v>1385</v>
      </c>
      <c r="F10167" t="s">
        <v>1386</v>
      </c>
      <c r="G10167">
        <v>10174</v>
      </c>
      <c r="H10167" s="23">
        <v>161592023</v>
      </c>
    </row>
    <row r="10168" spans="1:8" x14ac:dyDescent="0.25">
      <c r="A10168">
        <v>3009</v>
      </c>
      <c r="B10168" t="s">
        <v>13419</v>
      </c>
      <c r="C10168" t="s">
        <v>13420</v>
      </c>
      <c r="D10168" s="23">
        <v>54652177000100</v>
      </c>
      <c r="E10168" t="s">
        <v>6348</v>
      </c>
      <c r="F10168" t="s">
        <v>1390</v>
      </c>
      <c r="G10168">
        <v>4285</v>
      </c>
      <c r="H10168" s="23">
        <v>387035667110</v>
      </c>
    </row>
    <row r="10169" spans="1:8" x14ac:dyDescent="0.25">
      <c r="A10169">
        <v>10209</v>
      </c>
      <c r="B10169" t="s">
        <v>13421</v>
      </c>
      <c r="C10169" t="s">
        <v>13422</v>
      </c>
      <c r="D10169" s="23">
        <v>4444701000170</v>
      </c>
      <c r="E10169" t="s">
        <v>1430</v>
      </c>
      <c r="F10169" t="s">
        <v>1415</v>
      </c>
      <c r="G10169">
        <v>15405</v>
      </c>
      <c r="H10169" s="23">
        <v>28209273</v>
      </c>
    </row>
    <row r="10170" spans="1:8" x14ac:dyDescent="0.25">
      <c r="A10170">
        <v>9995</v>
      </c>
      <c r="B10170" t="s">
        <v>13423</v>
      </c>
      <c r="C10170" t="s">
        <v>13423</v>
      </c>
      <c r="D10170" s="23">
        <v>3734706000175</v>
      </c>
      <c r="E10170" t="s">
        <v>1424</v>
      </c>
      <c r="F10170" t="s">
        <v>1390</v>
      </c>
      <c r="G10170">
        <v>14767</v>
      </c>
      <c r="H10170" s="23">
        <v>115569859116</v>
      </c>
    </row>
    <row r="10171" spans="1:8" x14ac:dyDescent="0.25">
      <c r="A10171">
        <v>2818</v>
      </c>
      <c r="B10171" t="s">
        <v>13424</v>
      </c>
      <c r="C10171" t="s">
        <v>13425</v>
      </c>
      <c r="D10171" s="23">
        <v>4615157000182</v>
      </c>
      <c r="E10171" t="s">
        <v>1385</v>
      </c>
      <c r="F10171" t="s">
        <v>1386</v>
      </c>
      <c r="G10171">
        <v>4094</v>
      </c>
      <c r="H10171" s="23">
        <v>161325750</v>
      </c>
    </row>
    <row r="10172" spans="1:8" x14ac:dyDescent="0.25">
      <c r="A10172">
        <v>13763</v>
      </c>
      <c r="B10172" t="s">
        <v>13426</v>
      </c>
      <c r="C10172" t="s">
        <v>13427</v>
      </c>
      <c r="D10172" s="23">
        <v>10574074000195</v>
      </c>
      <c r="E10172" t="s">
        <v>1385</v>
      </c>
      <c r="F10172" t="s">
        <v>1386</v>
      </c>
      <c r="G10172">
        <v>21457</v>
      </c>
      <c r="H10172" s="23" t="s">
        <v>1438</v>
      </c>
    </row>
    <row r="10173" spans="1:8" x14ac:dyDescent="0.25">
      <c r="A10173">
        <v>15738</v>
      </c>
      <c r="B10173" t="s">
        <v>13428</v>
      </c>
      <c r="D10173" s="23">
        <v>10848372000126</v>
      </c>
      <c r="E10173" t="s">
        <v>1430</v>
      </c>
      <c r="F10173" t="s">
        <v>1444</v>
      </c>
      <c r="G10173">
        <v>25028</v>
      </c>
      <c r="H10173" s="23">
        <v>506524</v>
      </c>
    </row>
    <row r="10174" spans="1:8" x14ac:dyDescent="0.25">
      <c r="A10174">
        <v>12495</v>
      </c>
      <c r="B10174" t="s">
        <v>13429</v>
      </c>
      <c r="C10174" t="s">
        <v>13430</v>
      </c>
      <c r="D10174" s="23">
        <v>6746643000165</v>
      </c>
      <c r="E10174" t="s">
        <v>1883</v>
      </c>
      <c r="F10174" t="s">
        <v>1390</v>
      </c>
      <c r="G10174">
        <v>19386</v>
      </c>
      <c r="H10174" s="23">
        <v>286255732113</v>
      </c>
    </row>
    <row r="10175" spans="1:8" x14ac:dyDescent="0.25">
      <c r="A10175">
        <v>12514</v>
      </c>
      <c r="B10175" t="s">
        <v>13431</v>
      </c>
      <c r="C10175" t="s">
        <v>13432</v>
      </c>
      <c r="D10175" s="23">
        <v>13848008000154</v>
      </c>
      <c r="E10175" t="s">
        <v>1883</v>
      </c>
      <c r="F10175" t="s">
        <v>1390</v>
      </c>
      <c r="G10175">
        <v>19426</v>
      </c>
      <c r="H10175" s="23">
        <v>286185743115</v>
      </c>
    </row>
    <row r="10176" spans="1:8" x14ac:dyDescent="0.25">
      <c r="A10176">
        <v>1917</v>
      </c>
      <c r="B10176" t="s">
        <v>13433</v>
      </c>
      <c r="C10176" t="s">
        <v>13434</v>
      </c>
      <c r="D10176" s="23">
        <v>13657727000198</v>
      </c>
      <c r="E10176" t="s">
        <v>1385</v>
      </c>
      <c r="F10176" t="s">
        <v>1386</v>
      </c>
      <c r="G10176">
        <v>3193</v>
      </c>
      <c r="H10176" s="23">
        <v>161831940</v>
      </c>
    </row>
    <row r="10177" spans="1:8" x14ac:dyDescent="0.25">
      <c r="A10177">
        <v>10248</v>
      </c>
      <c r="B10177" t="s">
        <v>24798</v>
      </c>
      <c r="C10177" t="s">
        <v>24798</v>
      </c>
      <c r="D10177" s="23"/>
      <c r="E10177" t="s">
        <v>1385</v>
      </c>
      <c r="F10177" t="s">
        <v>1386</v>
      </c>
      <c r="G10177">
        <v>5664</v>
      </c>
      <c r="H10177" s="23"/>
    </row>
    <row r="10178" spans="1:8" x14ac:dyDescent="0.25">
      <c r="A10178">
        <v>13114</v>
      </c>
      <c r="B10178" t="s">
        <v>13435</v>
      </c>
      <c r="C10178" t="s">
        <v>13435</v>
      </c>
      <c r="D10178" s="23">
        <v>41695858000103</v>
      </c>
      <c r="E10178" t="s">
        <v>1924</v>
      </c>
      <c r="F10178" t="s">
        <v>1386</v>
      </c>
      <c r="G10178">
        <v>20277</v>
      </c>
      <c r="H10178" s="23">
        <v>163980250</v>
      </c>
    </row>
    <row r="10179" spans="1:8" x14ac:dyDescent="0.25">
      <c r="A10179">
        <v>6561</v>
      </c>
      <c r="B10179" t="s">
        <v>13436</v>
      </c>
      <c r="C10179" t="s">
        <v>13437</v>
      </c>
      <c r="D10179" s="23">
        <v>4618302000774</v>
      </c>
      <c r="E10179" t="s">
        <v>1385</v>
      </c>
      <c r="F10179" t="s">
        <v>1386</v>
      </c>
      <c r="G10179">
        <v>10089</v>
      </c>
      <c r="H10179" s="23">
        <v>162023600</v>
      </c>
    </row>
    <row r="10180" spans="1:8" x14ac:dyDescent="0.25">
      <c r="A10180">
        <v>2819</v>
      </c>
      <c r="B10180" t="s">
        <v>13438</v>
      </c>
      <c r="C10180" t="s">
        <v>13439</v>
      </c>
      <c r="D10180" s="23">
        <v>4618302000340</v>
      </c>
      <c r="E10180" t="s">
        <v>1430</v>
      </c>
      <c r="F10180" t="s">
        <v>1415</v>
      </c>
      <c r="G10180">
        <v>4095</v>
      </c>
      <c r="H10180" s="23">
        <v>32992360</v>
      </c>
    </row>
    <row r="10181" spans="1:8" x14ac:dyDescent="0.25">
      <c r="A10181">
        <v>11564</v>
      </c>
      <c r="B10181" t="s">
        <v>13440</v>
      </c>
      <c r="C10181" t="s">
        <v>13440</v>
      </c>
      <c r="D10181" s="23">
        <v>3789726000143</v>
      </c>
      <c r="E10181" t="s">
        <v>2806</v>
      </c>
      <c r="F10181" t="s">
        <v>1386</v>
      </c>
      <c r="G10181">
        <v>17511</v>
      </c>
      <c r="H10181" s="23">
        <v>161297102</v>
      </c>
    </row>
    <row r="10182" spans="1:8" x14ac:dyDescent="0.25">
      <c r="A10182">
        <v>15301</v>
      </c>
      <c r="B10182" t="s">
        <v>13441</v>
      </c>
      <c r="C10182" t="s">
        <v>13442</v>
      </c>
      <c r="D10182" s="23">
        <v>52342270000184</v>
      </c>
      <c r="E10182" t="s">
        <v>1385</v>
      </c>
      <c r="F10182" t="s">
        <v>1386</v>
      </c>
      <c r="G10182">
        <v>24436</v>
      </c>
      <c r="H10182" s="23" t="s">
        <v>1438</v>
      </c>
    </row>
    <row r="10183" spans="1:8" x14ac:dyDescent="0.25">
      <c r="A10183">
        <v>10042</v>
      </c>
      <c r="B10183" t="s">
        <v>13443</v>
      </c>
      <c r="C10183" t="s">
        <v>13444</v>
      </c>
      <c r="D10183" s="23">
        <v>21297872000133</v>
      </c>
      <c r="E10183" t="s">
        <v>1385</v>
      </c>
      <c r="F10183" t="s">
        <v>1386</v>
      </c>
      <c r="G10183">
        <v>14857</v>
      </c>
      <c r="H10183" s="23">
        <v>162420374</v>
      </c>
    </row>
    <row r="10184" spans="1:8" x14ac:dyDescent="0.25">
      <c r="A10184">
        <v>3987</v>
      </c>
      <c r="B10184" t="s">
        <v>13445</v>
      </c>
      <c r="C10184" t="s">
        <v>13446</v>
      </c>
      <c r="D10184" s="23">
        <v>9309980000183</v>
      </c>
      <c r="E10184" t="s">
        <v>2433</v>
      </c>
      <c r="F10184" t="s">
        <v>1386</v>
      </c>
      <c r="G10184">
        <v>5263</v>
      </c>
      <c r="H10184" s="23">
        <v>160285038</v>
      </c>
    </row>
    <row r="10185" spans="1:8" x14ac:dyDescent="0.25">
      <c r="A10185">
        <v>15574</v>
      </c>
      <c r="B10185" t="s">
        <v>13447</v>
      </c>
      <c r="C10185" t="s">
        <v>13448</v>
      </c>
      <c r="D10185" s="23">
        <v>4905558000177</v>
      </c>
      <c r="E10185" t="s">
        <v>1385</v>
      </c>
      <c r="F10185" t="s">
        <v>1386</v>
      </c>
      <c r="G10185">
        <v>24829</v>
      </c>
      <c r="H10185" s="23" t="s">
        <v>1438</v>
      </c>
    </row>
    <row r="10186" spans="1:8" x14ac:dyDescent="0.25">
      <c r="A10186">
        <v>12566</v>
      </c>
      <c r="B10186" t="s">
        <v>13449</v>
      </c>
      <c r="C10186" t="s">
        <v>13450</v>
      </c>
      <c r="D10186" s="23">
        <v>3330924000144</v>
      </c>
      <c r="E10186" t="s">
        <v>1430</v>
      </c>
      <c r="F10186" t="s">
        <v>1415</v>
      </c>
      <c r="G10186">
        <v>19559</v>
      </c>
      <c r="H10186" s="23">
        <v>29890187</v>
      </c>
    </row>
    <row r="10187" spans="1:8" x14ac:dyDescent="0.25">
      <c r="A10187">
        <v>8915</v>
      </c>
      <c r="B10187" t="s">
        <v>13451</v>
      </c>
      <c r="C10187" t="s">
        <v>13452</v>
      </c>
      <c r="D10187" s="23">
        <v>11936184000112</v>
      </c>
      <c r="E10187" t="s">
        <v>1483</v>
      </c>
      <c r="F10187" t="s">
        <v>1398</v>
      </c>
      <c r="G10187">
        <v>13452</v>
      </c>
      <c r="H10187" s="23">
        <v>200272322</v>
      </c>
    </row>
    <row r="10188" spans="1:8" x14ac:dyDescent="0.25">
      <c r="A10188">
        <v>12994</v>
      </c>
      <c r="B10188" t="s">
        <v>13453</v>
      </c>
      <c r="C10188" t="s">
        <v>13454</v>
      </c>
      <c r="D10188" s="23">
        <v>7465022000176</v>
      </c>
      <c r="E10188" t="s">
        <v>2667</v>
      </c>
      <c r="F10188" t="s">
        <v>1390</v>
      </c>
      <c r="G10188">
        <v>20046</v>
      </c>
      <c r="H10188" s="23">
        <v>535378050119</v>
      </c>
    </row>
    <row r="10189" spans="1:8" x14ac:dyDescent="0.25">
      <c r="A10189">
        <v>1354</v>
      </c>
      <c r="B10189" t="s">
        <v>13455</v>
      </c>
      <c r="C10189" t="s">
        <v>13456</v>
      </c>
      <c r="D10189" s="23">
        <v>10612329000167</v>
      </c>
      <c r="E10189" t="s">
        <v>1385</v>
      </c>
      <c r="F10189" t="s">
        <v>1386</v>
      </c>
      <c r="G10189">
        <v>2630</v>
      </c>
      <c r="H10189" s="23">
        <v>161598870</v>
      </c>
    </row>
    <row r="10190" spans="1:8" x14ac:dyDescent="0.25">
      <c r="A10190">
        <v>10069</v>
      </c>
      <c r="B10190" t="s">
        <v>13457</v>
      </c>
      <c r="C10190" t="s">
        <v>13457</v>
      </c>
      <c r="D10190" s="23">
        <v>4930786000105</v>
      </c>
      <c r="E10190" t="s">
        <v>13458</v>
      </c>
      <c r="F10190" t="s">
        <v>1398</v>
      </c>
      <c r="G10190">
        <v>14913</v>
      </c>
      <c r="H10190" s="23">
        <v>200909720</v>
      </c>
    </row>
    <row r="10191" spans="1:8" x14ac:dyDescent="0.25">
      <c r="A10191">
        <v>13105</v>
      </c>
      <c r="B10191" t="s">
        <v>13459</v>
      </c>
      <c r="C10191" t="s">
        <v>13459</v>
      </c>
      <c r="D10191" s="23">
        <v>39693678000132</v>
      </c>
      <c r="E10191" t="s">
        <v>1409</v>
      </c>
      <c r="F10191" t="s">
        <v>1386</v>
      </c>
      <c r="G10191">
        <v>20268</v>
      </c>
      <c r="H10191" s="23">
        <v>163846022</v>
      </c>
    </row>
    <row r="10192" spans="1:8" x14ac:dyDescent="0.25">
      <c r="A10192">
        <v>7271</v>
      </c>
      <c r="B10192" t="s">
        <v>13460</v>
      </c>
      <c r="C10192" t="s">
        <v>13461</v>
      </c>
      <c r="D10192" s="23">
        <v>10575414000100</v>
      </c>
      <c r="E10192" t="s">
        <v>1397</v>
      </c>
      <c r="F10192" t="s">
        <v>1398</v>
      </c>
      <c r="G10192">
        <v>11204</v>
      </c>
      <c r="H10192" s="23">
        <v>202178676</v>
      </c>
    </row>
    <row r="10193" spans="1:8" x14ac:dyDescent="0.25">
      <c r="A10193">
        <v>1237</v>
      </c>
      <c r="B10193" t="s">
        <v>13462</v>
      </c>
      <c r="C10193" t="s">
        <v>125</v>
      </c>
      <c r="D10193" s="23">
        <v>10126000570</v>
      </c>
      <c r="E10193" t="s">
        <v>9812</v>
      </c>
      <c r="F10193" t="s">
        <v>1390</v>
      </c>
      <c r="G10193">
        <v>2513</v>
      </c>
      <c r="H10193" s="23" t="s">
        <v>13463</v>
      </c>
    </row>
    <row r="10194" spans="1:8" x14ac:dyDescent="0.25">
      <c r="A10194">
        <v>11529</v>
      </c>
      <c r="B10194" t="s">
        <v>13464</v>
      </c>
      <c r="C10194" t="s">
        <v>13464</v>
      </c>
      <c r="D10194" s="23">
        <v>29262049000102</v>
      </c>
      <c r="E10194" t="s">
        <v>5145</v>
      </c>
      <c r="F10194" t="s">
        <v>1398</v>
      </c>
      <c r="G10194">
        <v>17474</v>
      </c>
      <c r="H10194" s="23">
        <v>204845637</v>
      </c>
    </row>
    <row r="10195" spans="1:8" x14ac:dyDescent="0.25">
      <c r="A10195">
        <v>5903</v>
      </c>
      <c r="B10195" t="s">
        <v>13465</v>
      </c>
      <c r="C10195" t="s">
        <v>13465</v>
      </c>
      <c r="D10195" s="23">
        <v>17715090000108</v>
      </c>
      <c r="E10195" t="s">
        <v>1422</v>
      </c>
      <c r="F10195" t="s">
        <v>1386</v>
      </c>
      <c r="G10195">
        <v>8895</v>
      </c>
      <c r="H10195" s="23">
        <v>162153775</v>
      </c>
    </row>
    <row r="10196" spans="1:8" x14ac:dyDescent="0.25">
      <c r="A10196">
        <v>8657</v>
      </c>
      <c r="B10196" t="s">
        <v>24799</v>
      </c>
      <c r="C10196" t="s">
        <v>24799</v>
      </c>
      <c r="D10196" s="23">
        <v>2737812000140</v>
      </c>
      <c r="E10196" t="s">
        <v>1409</v>
      </c>
      <c r="F10196" t="s">
        <v>1386</v>
      </c>
      <c r="G10196">
        <v>13167</v>
      </c>
      <c r="H10196" s="23">
        <v>161215815</v>
      </c>
    </row>
    <row r="10197" spans="1:8" x14ac:dyDescent="0.25">
      <c r="A10197">
        <v>11505</v>
      </c>
      <c r="B10197" t="s">
        <v>13466</v>
      </c>
      <c r="C10197" t="s">
        <v>3048</v>
      </c>
      <c r="D10197" s="23">
        <v>70309653000132</v>
      </c>
      <c r="E10197" t="s">
        <v>1492</v>
      </c>
      <c r="F10197" t="s">
        <v>1398</v>
      </c>
      <c r="G10197">
        <v>17449</v>
      </c>
      <c r="H10197" s="23">
        <v>200708023</v>
      </c>
    </row>
    <row r="10198" spans="1:8" x14ac:dyDescent="0.25">
      <c r="A10198">
        <v>1929</v>
      </c>
      <c r="B10198" t="s">
        <v>13467</v>
      </c>
      <c r="C10198" t="s">
        <v>13468</v>
      </c>
      <c r="D10198" s="23">
        <v>13792985000187</v>
      </c>
      <c r="E10198" t="s">
        <v>1385</v>
      </c>
      <c r="F10198" t="s">
        <v>1386</v>
      </c>
      <c r="G10198">
        <v>3205</v>
      </c>
      <c r="H10198" s="23">
        <v>161838839</v>
      </c>
    </row>
    <row r="10199" spans="1:8" x14ac:dyDescent="0.25">
      <c r="A10199">
        <v>3228</v>
      </c>
      <c r="B10199" t="s">
        <v>13469</v>
      </c>
      <c r="C10199" t="s">
        <v>13470</v>
      </c>
      <c r="D10199" s="23">
        <v>6562498000162</v>
      </c>
      <c r="E10199" t="s">
        <v>3083</v>
      </c>
      <c r="F10199" t="s">
        <v>1386</v>
      </c>
      <c r="G10199">
        <v>4504</v>
      </c>
      <c r="H10199" s="23">
        <v>161431224</v>
      </c>
    </row>
    <row r="10200" spans="1:8" x14ac:dyDescent="0.25">
      <c r="A10200">
        <v>13865</v>
      </c>
      <c r="B10200" t="s">
        <v>13471</v>
      </c>
      <c r="C10200" t="s">
        <v>13471</v>
      </c>
      <c r="D10200" s="23">
        <v>24261630000188</v>
      </c>
      <c r="E10200" t="s">
        <v>1952</v>
      </c>
      <c r="F10200" t="s">
        <v>1386</v>
      </c>
      <c r="G10200">
        <v>21612</v>
      </c>
      <c r="H10200" s="23">
        <v>162676042</v>
      </c>
    </row>
    <row r="10201" spans="1:8" x14ac:dyDescent="0.25">
      <c r="A10201">
        <v>14001</v>
      </c>
      <c r="B10201" t="s">
        <v>13471</v>
      </c>
      <c r="C10201" t="s">
        <v>13471</v>
      </c>
      <c r="D10201" s="23">
        <v>24261630000269</v>
      </c>
      <c r="E10201" t="s">
        <v>1952</v>
      </c>
      <c r="F10201" t="s">
        <v>1386</v>
      </c>
      <c r="G10201">
        <v>21802</v>
      </c>
      <c r="H10201" s="23">
        <v>164575022</v>
      </c>
    </row>
    <row r="10202" spans="1:8" x14ac:dyDescent="0.25">
      <c r="A10202">
        <v>14429</v>
      </c>
      <c r="B10202" t="s">
        <v>13472</v>
      </c>
      <c r="C10202" t="s">
        <v>13472</v>
      </c>
      <c r="D10202" s="23">
        <v>51442906000105</v>
      </c>
      <c r="E10202" t="s">
        <v>1851</v>
      </c>
      <c r="F10202" t="s">
        <v>1386</v>
      </c>
      <c r="G10202">
        <v>22733</v>
      </c>
      <c r="H10202" s="23">
        <v>164706607</v>
      </c>
    </row>
    <row r="10203" spans="1:8" x14ac:dyDescent="0.25">
      <c r="A10203">
        <v>15264</v>
      </c>
      <c r="B10203" t="s">
        <v>13473</v>
      </c>
      <c r="C10203" t="s">
        <v>13473</v>
      </c>
      <c r="D10203" s="23">
        <v>57227861000124</v>
      </c>
      <c r="E10203" t="s">
        <v>1385</v>
      </c>
      <c r="F10203" t="s">
        <v>1386</v>
      </c>
      <c r="G10203">
        <v>24381</v>
      </c>
      <c r="H10203" s="23">
        <v>165061022</v>
      </c>
    </row>
    <row r="10204" spans="1:8" x14ac:dyDescent="0.25">
      <c r="A10204">
        <v>2514</v>
      </c>
      <c r="B10204" t="s">
        <v>13474</v>
      </c>
      <c r="C10204" t="s">
        <v>13474</v>
      </c>
      <c r="D10204" s="23">
        <v>35488220000190</v>
      </c>
      <c r="E10204" t="s">
        <v>1921</v>
      </c>
      <c r="F10204" t="s">
        <v>1386</v>
      </c>
      <c r="G10204">
        <v>3790</v>
      </c>
      <c r="H10204" s="23">
        <v>160880840</v>
      </c>
    </row>
    <row r="10205" spans="1:8" x14ac:dyDescent="0.25">
      <c r="A10205">
        <v>15924</v>
      </c>
      <c r="B10205" t="s">
        <v>24800</v>
      </c>
      <c r="C10205" t="s">
        <v>24800</v>
      </c>
      <c r="D10205" s="23">
        <v>17970110000260</v>
      </c>
      <c r="E10205" t="s">
        <v>1385</v>
      </c>
      <c r="F10205" t="s">
        <v>1386</v>
      </c>
      <c r="G10205">
        <v>25499</v>
      </c>
      <c r="H10205" s="23">
        <v>165275251</v>
      </c>
    </row>
    <row r="10206" spans="1:8" x14ac:dyDescent="0.25">
      <c r="A10206">
        <v>3518</v>
      </c>
      <c r="B10206" t="s">
        <v>13475</v>
      </c>
      <c r="C10206" t="s">
        <v>13476</v>
      </c>
      <c r="D10206" s="23">
        <v>7978304000177</v>
      </c>
      <c r="E10206" t="s">
        <v>1541</v>
      </c>
      <c r="F10206" t="s">
        <v>1386</v>
      </c>
      <c r="G10206">
        <v>4794</v>
      </c>
      <c r="H10206" s="23">
        <v>161499414</v>
      </c>
    </row>
    <row r="10207" spans="1:8" x14ac:dyDescent="0.25">
      <c r="A10207">
        <v>3125</v>
      </c>
      <c r="B10207" t="s">
        <v>13477</v>
      </c>
      <c r="C10207" t="s">
        <v>13478</v>
      </c>
      <c r="D10207" s="23">
        <v>5985529000125</v>
      </c>
      <c r="E10207" t="s">
        <v>1723</v>
      </c>
      <c r="F10207" t="s">
        <v>1386</v>
      </c>
      <c r="G10207">
        <v>4401</v>
      </c>
      <c r="H10207" s="23">
        <v>161408060</v>
      </c>
    </row>
    <row r="10208" spans="1:8" x14ac:dyDescent="0.25">
      <c r="A10208">
        <v>3661</v>
      </c>
      <c r="B10208" t="s">
        <v>13479</v>
      </c>
      <c r="C10208" t="s">
        <v>13480</v>
      </c>
      <c r="D10208" s="23">
        <v>8590895000173</v>
      </c>
      <c r="E10208" t="s">
        <v>10712</v>
      </c>
      <c r="F10208" t="s">
        <v>1386</v>
      </c>
      <c r="G10208">
        <v>4937</v>
      </c>
      <c r="H10208" s="23">
        <v>160057558</v>
      </c>
    </row>
    <row r="10209" spans="1:8" x14ac:dyDescent="0.25">
      <c r="A10209">
        <v>3224</v>
      </c>
      <c r="B10209" t="s">
        <v>13481</v>
      </c>
      <c r="C10209" t="s">
        <v>13481</v>
      </c>
      <c r="D10209" s="23">
        <v>6537156000192</v>
      </c>
      <c r="E10209" t="s">
        <v>1385</v>
      </c>
      <c r="F10209" t="s">
        <v>1386</v>
      </c>
      <c r="G10209">
        <v>4500</v>
      </c>
      <c r="H10209" s="23">
        <v>161425089</v>
      </c>
    </row>
    <row r="10210" spans="1:8" x14ac:dyDescent="0.25">
      <c r="A10210">
        <v>6877</v>
      </c>
      <c r="B10210" t="s">
        <v>13482</v>
      </c>
      <c r="C10210" t="s">
        <v>13482</v>
      </c>
      <c r="D10210" s="23">
        <v>19712938000162</v>
      </c>
      <c r="E10210" t="s">
        <v>1924</v>
      </c>
      <c r="F10210" t="s">
        <v>1386</v>
      </c>
      <c r="G10210">
        <v>10843</v>
      </c>
      <c r="H10210" s="23">
        <v>162303041</v>
      </c>
    </row>
    <row r="10211" spans="1:8" x14ac:dyDescent="0.25">
      <c r="A10211">
        <v>7276</v>
      </c>
      <c r="B10211" t="s">
        <v>13483</v>
      </c>
      <c r="C10211" t="s">
        <v>13483</v>
      </c>
      <c r="D10211" s="23">
        <v>17128220000106</v>
      </c>
      <c r="E10211" t="s">
        <v>1851</v>
      </c>
      <c r="F10211" t="s">
        <v>1386</v>
      </c>
      <c r="G10211">
        <v>11208</v>
      </c>
      <c r="H10211" s="23">
        <v>162063075</v>
      </c>
    </row>
    <row r="10212" spans="1:8" x14ac:dyDescent="0.25">
      <c r="A10212">
        <v>5757</v>
      </c>
      <c r="B10212" t="s">
        <v>13484</v>
      </c>
      <c r="C10212" t="s">
        <v>13484</v>
      </c>
      <c r="D10212" s="23">
        <v>15449198000162</v>
      </c>
      <c r="E10212" t="s">
        <v>1385</v>
      </c>
      <c r="F10212" t="s">
        <v>1386</v>
      </c>
      <c r="G10212">
        <v>8771</v>
      </c>
      <c r="H10212" s="23">
        <v>161977588</v>
      </c>
    </row>
    <row r="10213" spans="1:8" x14ac:dyDescent="0.25">
      <c r="A10213">
        <v>3472</v>
      </c>
      <c r="B10213" t="s">
        <v>13485</v>
      </c>
      <c r="C10213" t="s">
        <v>13486</v>
      </c>
      <c r="D10213" s="23">
        <v>7804275000127</v>
      </c>
      <c r="E10213" t="s">
        <v>1541</v>
      </c>
      <c r="F10213" t="s">
        <v>1386</v>
      </c>
      <c r="G10213">
        <v>4748</v>
      </c>
      <c r="H10213" s="23">
        <v>161475833</v>
      </c>
    </row>
    <row r="10214" spans="1:8" x14ac:dyDescent="0.25">
      <c r="A10214">
        <v>8275</v>
      </c>
      <c r="B10214" t="s">
        <v>13487</v>
      </c>
      <c r="C10214" t="s">
        <v>13488</v>
      </c>
      <c r="D10214" s="23">
        <v>24107975000181</v>
      </c>
      <c r="E10214" t="s">
        <v>1385</v>
      </c>
      <c r="F10214" t="s">
        <v>1386</v>
      </c>
      <c r="G10214">
        <v>12542</v>
      </c>
      <c r="H10214" s="23">
        <v>162668902</v>
      </c>
    </row>
    <row r="10215" spans="1:8" x14ac:dyDescent="0.25">
      <c r="A10215">
        <v>1293</v>
      </c>
      <c r="B10215" t="s">
        <v>13489</v>
      </c>
      <c r="C10215" t="s">
        <v>13490</v>
      </c>
      <c r="D10215" s="23">
        <v>10426790000125</v>
      </c>
      <c r="E10215" t="s">
        <v>2306</v>
      </c>
      <c r="F10215" t="s">
        <v>1386</v>
      </c>
      <c r="G10215">
        <v>2569</v>
      </c>
      <c r="H10215" s="23" t="s">
        <v>13491</v>
      </c>
    </row>
    <row r="10216" spans="1:8" x14ac:dyDescent="0.25">
      <c r="A10216">
        <v>8635</v>
      </c>
      <c r="B10216" t="s">
        <v>13492</v>
      </c>
      <c r="C10216" t="s">
        <v>13492</v>
      </c>
      <c r="D10216" s="23">
        <v>24722924000160</v>
      </c>
      <c r="E10216" t="s">
        <v>1385</v>
      </c>
      <c r="F10216" t="s">
        <v>1386</v>
      </c>
      <c r="G10216">
        <v>13145</v>
      </c>
      <c r="H10216" s="23">
        <v>162717806</v>
      </c>
    </row>
    <row r="10217" spans="1:8" x14ac:dyDescent="0.25">
      <c r="A10217">
        <v>1755</v>
      </c>
      <c r="B10217" t="s">
        <v>13493</v>
      </c>
      <c r="C10217" t="s">
        <v>13494</v>
      </c>
      <c r="D10217" s="23">
        <v>12435739000105</v>
      </c>
      <c r="E10217" t="s">
        <v>1527</v>
      </c>
      <c r="F10217" t="s">
        <v>1386</v>
      </c>
      <c r="G10217">
        <v>3031</v>
      </c>
      <c r="H10217" s="23">
        <v>161751172</v>
      </c>
    </row>
    <row r="10218" spans="1:8" x14ac:dyDescent="0.25">
      <c r="A10218">
        <v>11218</v>
      </c>
      <c r="B10218" t="s">
        <v>13495</v>
      </c>
      <c r="C10218" t="s">
        <v>13495</v>
      </c>
      <c r="D10218" s="23">
        <v>33324687000170</v>
      </c>
      <c r="E10218" t="s">
        <v>1385</v>
      </c>
      <c r="F10218" t="s">
        <v>1386</v>
      </c>
      <c r="G10218">
        <v>17046</v>
      </c>
      <c r="H10218" s="23">
        <v>163383200</v>
      </c>
    </row>
    <row r="10219" spans="1:8" x14ac:dyDescent="0.25">
      <c r="A10219">
        <v>1560</v>
      </c>
      <c r="B10219" t="s">
        <v>13496</v>
      </c>
      <c r="C10219" t="s">
        <v>13497</v>
      </c>
      <c r="D10219" s="23">
        <v>11294086000129</v>
      </c>
      <c r="E10219" t="s">
        <v>1744</v>
      </c>
      <c r="F10219" t="s">
        <v>1386</v>
      </c>
      <c r="G10219">
        <v>2836</v>
      </c>
      <c r="H10219" s="23">
        <v>161687458</v>
      </c>
    </row>
    <row r="10220" spans="1:8" x14ac:dyDescent="0.25">
      <c r="A10220">
        <v>15759</v>
      </c>
      <c r="B10220" t="s">
        <v>13498</v>
      </c>
      <c r="C10220" t="s">
        <v>13499</v>
      </c>
      <c r="D10220" s="23">
        <v>3057554000113</v>
      </c>
      <c r="E10220" t="s">
        <v>1574</v>
      </c>
      <c r="F10220" t="s">
        <v>1398</v>
      </c>
      <c r="G10220">
        <v>25052</v>
      </c>
      <c r="H10220" s="23">
        <v>200980050</v>
      </c>
    </row>
    <row r="10221" spans="1:8" x14ac:dyDescent="0.25">
      <c r="A10221">
        <v>2919</v>
      </c>
      <c r="B10221" t="s">
        <v>13500</v>
      </c>
      <c r="C10221" t="s">
        <v>13500</v>
      </c>
      <c r="D10221" s="23">
        <v>5042175000185</v>
      </c>
      <c r="E10221" t="s">
        <v>1527</v>
      </c>
      <c r="F10221" t="s">
        <v>1386</v>
      </c>
      <c r="G10221">
        <v>4195</v>
      </c>
      <c r="H10221" s="23">
        <v>161375324</v>
      </c>
    </row>
    <row r="10222" spans="1:8" x14ac:dyDescent="0.25">
      <c r="A10222">
        <v>8689</v>
      </c>
      <c r="B10222" t="s">
        <v>13501</v>
      </c>
      <c r="C10222" t="s">
        <v>13501</v>
      </c>
      <c r="D10222" s="23">
        <v>25147561000149</v>
      </c>
      <c r="E10222" t="s">
        <v>2891</v>
      </c>
      <c r="F10222" t="s">
        <v>1386</v>
      </c>
      <c r="G10222">
        <v>13197</v>
      </c>
      <c r="H10222" s="23">
        <v>162773188</v>
      </c>
    </row>
    <row r="10223" spans="1:8" x14ac:dyDescent="0.25">
      <c r="A10223">
        <v>1818</v>
      </c>
      <c r="B10223" t="s">
        <v>13502</v>
      </c>
      <c r="C10223" t="s">
        <v>13503</v>
      </c>
      <c r="D10223" s="23">
        <v>12919734000662</v>
      </c>
      <c r="E10223" t="s">
        <v>1409</v>
      </c>
      <c r="F10223" t="s">
        <v>1386</v>
      </c>
      <c r="G10223">
        <v>3094</v>
      </c>
      <c r="H10223" s="23">
        <v>161606148</v>
      </c>
    </row>
    <row r="10224" spans="1:8" x14ac:dyDescent="0.25">
      <c r="A10224">
        <v>1249</v>
      </c>
      <c r="B10224" t="s">
        <v>13504</v>
      </c>
      <c r="C10224" t="s">
        <v>13505</v>
      </c>
      <c r="D10224" s="23">
        <v>10218594000165</v>
      </c>
      <c r="E10224" t="s">
        <v>1385</v>
      </c>
      <c r="F10224" t="s">
        <v>1386</v>
      </c>
      <c r="G10224">
        <v>2525</v>
      </c>
      <c r="H10224" s="23">
        <v>161575030</v>
      </c>
    </row>
    <row r="10225" spans="1:8" x14ac:dyDescent="0.25">
      <c r="A10225">
        <v>8591</v>
      </c>
      <c r="B10225" t="s">
        <v>13506</v>
      </c>
      <c r="C10225" t="s">
        <v>13506</v>
      </c>
      <c r="D10225" s="23">
        <v>25144995000195</v>
      </c>
      <c r="E10225" t="s">
        <v>1795</v>
      </c>
      <c r="F10225" t="s">
        <v>1386</v>
      </c>
      <c r="G10225">
        <v>13105</v>
      </c>
      <c r="H10225" s="23">
        <v>162754744</v>
      </c>
    </row>
    <row r="10226" spans="1:8" x14ac:dyDescent="0.25">
      <c r="A10226">
        <v>15475</v>
      </c>
      <c r="B10226" t="s">
        <v>13507</v>
      </c>
      <c r="C10226" t="s">
        <v>13508</v>
      </c>
      <c r="D10226" s="23">
        <v>53317373000157</v>
      </c>
      <c r="E10226" t="s">
        <v>1385</v>
      </c>
      <c r="F10226" t="s">
        <v>1386</v>
      </c>
      <c r="G10226">
        <v>24669</v>
      </c>
      <c r="H10226" s="23">
        <v>164840435</v>
      </c>
    </row>
    <row r="10227" spans="1:8" x14ac:dyDescent="0.25">
      <c r="A10227">
        <v>7434</v>
      </c>
      <c r="B10227" t="s">
        <v>13509</v>
      </c>
      <c r="C10227" t="s">
        <v>13509</v>
      </c>
      <c r="D10227" s="23">
        <v>8941997000196</v>
      </c>
      <c r="E10227" t="s">
        <v>1409</v>
      </c>
      <c r="F10227" t="s">
        <v>1386</v>
      </c>
      <c r="G10227">
        <v>11348</v>
      </c>
      <c r="H10227" s="23">
        <v>161525407</v>
      </c>
    </row>
    <row r="10228" spans="1:8" x14ac:dyDescent="0.25">
      <c r="A10228">
        <v>1265</v>
      </c>
      <c r="B10228" t="s">
        <v>13510</v>
      </c>
      <c r="C10228" t="s">
        <v>13511</v>
      </c>
      <c r="D10228" s="23">
        <v>10317754000123</v>
      </c>
      <c r="E10228" t="s">
        <v>1385</v>
      </c>
      <c r="F10228" t="s">
        <v>1386</v>
      </c>
      <c r="G10228">
        <v>2541</v>
      </c>
      <c r="H10228" s="23">
        <v>161580114</v>
      </c>
    </row>
    <row r="10229" spans="1:8" x14ac:dyDescent="0.25">
      <c r="A10229">
        <v>6338</v>
      </c>
      <c r="B10229" t="s">
        <v>13512</v>
      </c>
      <c r="C10229" t="s">
        <v>13512</v>
      </c>
      <c r="D10229" s="23">
        <v>14615278000188</v>
      </c>
      <c r="E10229" t="s">
        <v>1422</v>
      </c>
      <c r="F10229" t="s">
        <v>1386</v>
      </c>
      <c r="G10229">
        <v>9880</v>
      </c>
      <c r="H10229" s="23">
        <v>162212550</v>
      </c>
    </row>
    <row r="10230" spans="1:8" x14ac:dyDescent="0.25">
      <c r="A10230">
        <v>3555</v>
      </c>
      <c r="B10230" t="s">
        <v>13513</v>
      </c>
      <c r="C10230" t="s">
        <v>13514</v>
      </c>
      <c r="D10230" s="23">
        <v>8188025000172</v>
      </c>
      <c r="E10230" t="s">
        <v>1385</v>
      </c>
      <c r="F10230" t="s">
        <v>1386</v>
      </c>
      <c r="G10230">
        <v>4831</v>
      </c>
      <c r="H10230" s="23">
        <v>161491464</v>
      </c>
    </row>
    <row r="10231" spans="1:8" x14ac:dyDescent="0.25">
      <c r="A10231">
        <v>3232</v>
      </c>
      <c r="B10231" t="s">
        <v>13515</v>
      </c>
      <c r="C10231" t="s">
        <v>13516</v>
      </c>
      <c r="D10231" s="23">
        <v>6635644000132</v>
      </c>
      <c r="E10231" t="s">
        <v>2306</v>
      </c>
      <c r="F10231" t="s">
        <v>1386</v>
      </c>
      <c r="G10231">
        <v>4508</v>
      </c>
      <c r="H10231" s="23">
        <v>161426590</v>
      </c>
    </row>
    <row r="10232" spans="1:8" x14ac:dyDescent="0.25">
      <c r="A10232">
        <v>3521</v>
      </c>
      <c r="B10232" t="s">
        <v>13517</v>
      </c>
      <c r="C10232" t="s">
        <v>13518</v>
      </c>
      <c r="D10232" s="23">
        <v>7989878000140</v>
      </c>
      <c r="E10232" t="s">
        <v>1541</v>
      </c>
      <c r="F10232" t="s">
        <v>1386</v>
      </c>
      <c r="G10232">
        <v>4797</v>
      </c>
      <c r="H10232" s="23">
        <v>161485731</v>
      </c>
    </row>
    <row r="10233" spans="1:8" x14ac:dyDescent="0.25">
      <c r="A10233">
        <v>2073</v>
      </c>
      <c r="B10233" t="s">
        <v>13519</v>
      </c>
      <c r="C10233" t="s">
        <v>13520</v>
      </c>
      <c r="D10233" s="23">
        <v>2115097000103</v>
      </c>
      <c r="E10233" t="s">
        <v>1452</v>
      </c>
      <c r="F10233" t="s">
        <v>1386</v>
      </c>
      <c r="G10233">
        <v>3349</v>
      </c>
      <c r="H10233" s="23">
        <v>161175090</v>
      </c>
    </row>
    <row r="10234" spans="1:8" x14ac:dyDescent="0.25">
      <c r="A10234">
        <v>1554</v>
      </c>
      <c r="B10234" t="s">
        <v>13521</v>
      </c>
      <c r="C10234" t="s">
        <v>13522</v>
      </c>
      <c r="D10234" s="23">
        <v>11268592000143</v>
      </c>
      <c r="E10234" t="s">
        <v>1700</v>
      </c>
      <c r="F10234" t="s">
        <v>1386</v>
      </c>
      <c r="G10234">
        <v>2830</v>
      </c>
      <c r="H10234" s="23">
        <v>161638694</v>
      </c>
    </row>
    <row r="10235" spans="1:8" x14ac:dyDescent="0.25">
      <c r="A10235">
        <v>11873</v>
      </c>
      <c r="B10235" t="s">
        <v>13523</v>
      </c>
      <c r="C10235" t="s">
        <v>13523</v>
      </c>
      <c r="D10235" s="23">
        <v>36577925000147</v>
      </c>
      <c r="E10235" t="s">
        <v>1385</v>
      </c>
      <c r="F10235" t="s">
        <v>1386</v>
      </c>
      <c r="G10235">
        <v>18249</v>
      </c>
      <c r="H10235" s="23">
        <v>163616680</v>
      </c>
    </row>
    <row r="10236" spans="1:8" x14ac:dyDescent="0.25">
      <c r="A10236">
        <v>3291</v>
      </c>
      <c r="B10236" t="s">
        <v>13524</v>
      </c>
      <c r="C10236" t="s">
        <v>13525</v>
      </c>
      <c r="D10236" s="23">
        <v>70120258000107</v>
      </c>
      <c r="E10236" t="s">
        <v>1394</v>
      </c>
      <c r="F10236" t="s">
        <v>1386</v>
      </c>
      <c r="G10236">
        <v>4567</v>
      </c>
      <c r="H10236" s="23">
        <v>161040152</v>
      </c>
    </row>
    <row r="10237" spans="1:8" x14ac:dyDescent="0.25">
      <c r="A10237">
        <v>2899</v>
      </c>
      <c r="B10237" t="s">
        <v>13526</v>
      </c>
      <c r="C10237" t="s">
        <v>13527</v>
      </c>
      <c r="D10237" s="23">
        <v>4986755000168</v>
      </c>
      <c r="E10237" t="s">
        <v>1385</v>
      </c>
      <c r="F10237" t="s">
        <v>1386</v>
      </c>
      <c r="G10237">
        <v>4175</v>
      </c>
      <c r="H10237" s="23">
        <v>161346073</v>
      </c>
    </row>
    <row r="10238" spans="1:8" x14ac:dyDescent="0.25">
      <c r="A10238">
        <v>7161</v>
      </c>
      <c r="B10238" t="s">
        <v>13528</v>
      </c>
      <c r="C10238" t="s">
        <v>13528</v>
      </c>
      <c r="D10238" s="23">
        <v>12778252000125</v>
      </c>
      <c r="E10238" t="s">
        <v>1385</v>
      </c>
      <c r="F10238" t="s">
        <v>1386</v>
      </c>
      <c r="G10238">
        <v>11110</v>
      </c>
      <c r="H10238" s="23">
        <v>161941893</v>
      </c>
    </row>
    <row r="10239" spans="1:8" x14ac:dyDescent="0.25">
      <c r="A10239">
        <v>15587</v>
      </c>
      <c r="B10239" t="s">
        <v>13529</v>
      </c>
      <c r="C10239" t="s">
        <v>13530</v>
      </c>
      <c r="D10239" s="23">
        <v>47313058000159</v>
      </c>
      <c r="E10239" t="s">
        <v>2299</v>
      </c>
      <c r="F10239" t="s">
        <v>1386</v>
      </c>
      <c r="G10239">
        <v>24843</v>
      </c>
      <c r="H10239" s="23">
        <v>164402705</v>
      </c>
    </row>
    <row r="10240" spans="1:8" x14ac:dyDescent="0.25">
      <c r="A10240">
        <v>2515</v>
      </c>
      <c r="B10240" t="s">
        <v>13531</v>
      </c>
      <c r="C10240" t="s">
        <v>13532</v>
      </c>
      <c r="D10240" s="23">
        <v>35491315000163</v>
      </c>
      <c r="E10240" t="s">
        <v>1670</v>
      </c>
      <c r="F10240" t="s">
        <v>1386</v>
      </c>
      <c r="G10240">
        <v>3791</v>
      </c>
      <c r="H10240" s="23">
        <v>160847974</v>
      </c>
    </row>
    <row r="10241" spans="1:8" x14ac:dyDescent="0.25">
      <c r="A10241">
        <v>14556</v>
      </c>
      <c r="B10241" t="s">
        <v>13533</v>
      </c>
      <c r="C10241" t="s">
        <v>13533</v>
      </c>
      <c r="D10241" s="23">
        <v>12552969000154</v>
      </c>
      <c r="E10241" t="s">
        <v>1541</v>
      </c>
      <c r="F10241" t="s">
        <v>1386</v>
      </c>
      <c r="G10241">
        <v>22915</v>
      </c>
      <c r="H10241" s="23">
        <v>161750613</v>
      </c>
    </row>
    <row r="10242" spans="1:8" x14ac:dyDescent="0.25">
      <c r="A10242">
        <v>8694</v>
      </c>
      <c r="B10242" t="s">
        <v>13534</v>
      </c>
      <c r="C10242" t="s">
        <v>13535</v>
      </c>
      <c r="D10242" s="23">
        <v>70097068000116</v>
      </c>
      <c r="E10242" t="s">
        <v>1409</v>
      </c>
      <c r="F10242" t="s">
        <v>1386</v>
      </c>
      <c r="G10242">
        <v>13202</v>
      </c>
      <c r="H10242" s="23">
        <v>161094945</v>
      </c>
    </row>
    <row r="10243" spans="1:8" x14ac:dyDescent="0.25">
      <c r="A10243">
        <v>2300</v>
      </c>
      <c r="B10243" t="s">
        <v>13536</v>
      </c>
      <c r="C10243" t="s">
        <v>13537</v>
      </c>
      <c r="D10243" s="23">
        <v>2974661000143</v>
      </c>
      <c r="E10243" t="s">
        <v>2336</v>
      </c>
      <c r="F10243" t="s">
        <v>1386</v>
      </c>
      <c r="G10243">
        <v>3576</v>
      </c>
      <c r="H10243" s="23">
        <v>161228305</v>
      </c>
    </row>
    <row r="10244" spans="1:8" x14ac:dyDescent="0.25">
      <c r="A10244">
        <v>11510</v>
      </c>
      <c r="B10244" t="s">
        <v>13538</v>
      </c>
      <c r="C10244" t="s">
        <v>13539</v>
      </c>
      <c r="D10244" s="23">
        <v>11939808000406</v>
      </c>
      <c r="E10244" t="s">
        <v>13540</v>
      </c>
      <c r="F10244" t="s">
        <v>1398</v>
      </c>
      <c r="G10244">
        <v>17454</v>
      </c>
      <c r="H10244" s="23">
        <v>200846965</v>
      </c>
    </row>
    <row r="10245" spans="1:8" x14ac:dyDescent="0.25">
      <c r="A10245">
        <v>3218</v>
      </c>
      <c r="B10245" t="s">
        <v>13541</v>
      </c>
      <c r="C10245" t="s">
        <v>13542</v>
      </c>
      <c r="D10245" s="23">
        <v>6371844000125</v>
      </c>
      <c r="E10245" t="s">
        <v>1385</v>
      </c>
      <c r="F10245" t="s">
        <v>1386</v>
      </c>
      <c r="G10245">
        <v>4494</v>
      </c>
      <c r="H10245" s="23">
        <v>161425119</v>
      </c>
    </row>
    <row r="10246" spans="1:8" x14ac:dyDescent="0.25">
      <c r="A10246">
        <v>7020</v>
      </c>
      <c r="B10246" t="s">
        <v>13543</v>
      </c>
      <c r="C10246" t="s">
        <v>13543</v>
      </c>
      <c r="D10246" s="23">
        <v>5096577000162</v>
      </c>
      <c r="E10246" t="s">
        <v>13544</v>
      </c>
      <c r="F10246" t="s">
        <v>1386</v>
      </c>
      <c r="G10246">
        <v>11004</v>
      </c>
      <c r="H10246" s="23">
        <v>161360629</v>
      </c>
    </row>
    <row r="10247" spans="1:8" x14ac:dyDescent="0.25">
      <c r="A10247">
        <v>3147</v>
      </c>
      <c r="B10247" t="s">
        <v>13545</v>
      </c>
      <c r="C10247" t="s">
        <v>13546</v>
      </c>
      <c r="D10247" s="23">
        <v>6088202000113</v>
      </c>
      <c r="E10247" t="s">
        <v>1385</v>
      </c>
      <c r="F10247" t="s">
        <v>1386</v>
      </c>
      <c r="G10247">
        <v>4423</v>
      </c>
      <c r="H10247" s="23">
        <v>161407307</v>
      </c>
    </row>
    <row r="10248" spans="1:8" x14ac:dyDescent="0.25">
      <c r="A10248">
        <v>8909</v>
      </c>
      <c r="B10248" t="s">
        <v>13547</v>
      </c>
      <c r="C10248" t="s">
        <v>13548</v>
      </c>
      <c r="D10248" s="23">
        <v>11981669000128</v>
      </c>
      <c r="E10248" t="s">
        <v>5168</v>
      </c>
      <c r="F10248" t="s">
        <v>1398</v>
      </c>
      <c r="G10248">
        <v>13446</v>
      </c>
      <c r="H10248" s="23">
        <v>201141469</v>
      </c>
    </row>
    <row r="10249" spans="1:8" x14ac:dyDescent="0.25">
      <c r="A10249">
        <v>11441</v>
      </c>
      <c r="B10249" t="s">
        <v>13549</v>
      </c>
      <c r="C10249" t="s">
        <v>13549</v>
      </c>
      <c r="D10249" s="23">
        <v>36443214000180</v>
      </c>
      <c r="E10249" t="s">
        <v>2050</v>
      </c>
      <c r="F10249" t="s">
        <v>1386</v>
      </c>
      <c r="G10249">
        <v>17372</v>
      </c>
      <c r="H10249" s="23">
        <v>163605092</v>
      </c>
    </row>
    <row r="10250" spans="1:8" x14ac:dyDescent="0.25">
      <c r="A10250">
        <v>1438</v>
      </c>
      <c r="B10250" t="s">
        <v>13550</v>
      </c>
      <c r="C10250" t="s">
        <v>13551</v>
      </c>
      <c r="D10250" s="23">
        <v>10813959000108</v>
      </c>
      <c r="E10250" t="s">
        <v>1851</v>
      </c>
      <c r="F10250" t="s">
        <v>1386</v>
      </c>
      <c r="G10250">
        <v>2714</v>
      </c>
      <c r="H10250" s="23">
        <v>161618065</v>
      </c>
    </row>
    <row r="10251" spans="1:8" x14ac:dyDescent="0.25">
      <c r="A10251">
        <v>8130</v>
      </c>
      <c r="B10251" t="s">
        <v>13552</v>
      </c>
      <c r="C10251" t="s">
        <v>13552</v>
      </c>
      <c r="D10251" s="23">
        <v>3215686000126</v>
      </c>
      <c r="E10251" t="s">
        <v>1385</v>
      </c>
      <c r="F10251" t="s">
        <v>1386</v>
      </c>
      <c r="G10251">
        <v>12410</v>
      </c>
      <c r="H10251" s="23">
        <v>161261671</v>
      </c>
    </row>
    <row r="10252" spans="1:8" x14ac:dyDescent="0.25">
      <c r="A10252">
        <v>13135</v>
      </c>
      <c r="B10252" t="s">
        <v>13553</v>
      </c>
      <c r="C10252" t="s">
        <v>13553</v>
      </c>
      <c r="D10252" s="23">
        <v>43438071000183</v>
      </c>
      <c r="E10252" t="s">
        <v>1924</v>
      </c>
      <c r="F10252" t="s">
        <v>1386</v>
      </c>
      <c r="G10252">
        <v>20309</v>
      </c>
      <c r="H10252" s="23">
        <v>164109846</v>
      </c>
    </row>
    <row r="10253" spans="1:8" x14ac:dyDescent="0.25">
      <c r="A10253">
        <v>15695</v>
      </c>
      <c r="B10253" t="s">
        <v>13554</v>
      </c>
      <c r="C10253" t="s">
        <v>13554</v>
      </c>
      <c r="D10253" s="23">
        <v>58756012000120</v>
      </c>
      <c r="E10253" t="s">
        <v>2454</v>
      </c>
      <c r="F10253" t="s">
        <v>1386</v>
      </c>
      <c r="G10253">
        <v>24977</v>
      </c>
      <c r="H10253" s="23" t="s">
        <v>13555</v>
      </c>
    </row>
    <row r="10254" spans="1:8" x14ac:dyDescent="0.25">
      <c r="A10254">
        <v>10966</v>
      </c>
      <c r="B10254" t="s">
        <v>13556</v>
      </c>
      <c r="C10254" t="s">
        <v>13557</v>
      </c>
      <c r="D10254" s="23">
        <v>34354130000144</v>
      </c>
      <c r="E10254" t="s">
        <v>1851</v>
      </c>
      <c r="F10254" t="s">
        <v>1386</v>
      </c>
      <c r="G10254">
        <v>16707</v>
      </c>
      <c r="H10254" s="23">
        <v>163452636</v>
      </c>
    </row>
    <row r="10255" spans="1:8" x14ac:dyDescent="0.25">
      <c r="A10255">
        <v>2598</v>
      </c>
      <c r="B10255" t="s">
        <v>13558</v>
      </c>
      <c r="C10255" t="s">
        <v>13559</v>
      </c>
      <c r="D10255" s="23">
        <v>3846175000102</v>
      </c>
      <c r="E10255" t="s">
        <v>1586</v>
      </c>
      <c r="F10255" t="s">
        <v>1386</v>
      </c>
      <c r="G10255">
        <v>3874</v>
      </c>
      <c r="H10255" s="23">
        <v>161283543</v>
      </c>
    </row>
    <row r="10256" spans="1:8" x14ac:dyDescent="0.25">
      <c r="A10256">
        <v>1261</v>
      </c>
      <c r="B10256" t="s">
        <v>13560</v>
      </c>
      <c r="C10256" t="s">
        <v>13561</v>
      </c>
      <c r="D10256" s="23">
        <v>10296559000164</v>
      </c>
      <c r="E10256" t="s">
        <v>1700</v>
      </c>
      <c r="F10256" t="s">
        <v>1386</v>
      </c>
      <c r="G10256">
        <v>2537</v>
      </c>
      <c r="H10256" s="23">
        <v>161580157</v>
      </c>
    </row>
    <row r="10257" spans="1:8" x14ac:dyDescent="0.25">
      <c r="A10257">
        <v>11791</v>
      </c>
      <c r="B10257" t="s">
        <v>13562</v>
      </c>
      <c r="C10257" t="s">
        <v>13562</v>
      </c>
      <c r="D10257" s="23">
        <v>11092090000104</v>
      </c>
      <c r="E10257" t="s">
        <v>1385</v>
      </c>
      <c r="F10257" t="s">
        <v>1386</v>
      </c>
      <c r="G10257">
        <v>18087</v>
      </c>
      <c r="H10257" s="23">
        <v>161625932</v>
      </c>
    </row>
    <row r="10258" spans="1:8" x14ac:dyDescent="0.25">
      <c r="A10258">
        <v>10521</v>
      </c>
      <c r="B10258" t="s">
        <v>13563</v>
      </c>
      <c r="C10258" t="s">
        <v>13563</v>
      </c>
      <c r="D10258" s="23">
        <v>20646880000185</v>
      </c>
      <c r="E10258" t="s">
        <v>1675</v>
      </c>
      <c r="F10258" t="s">
        <v>1386</v>
      </c>
      <c r="G10258">
        <v>15879</v>
      </c>
      <c r="H10258" s="23">
        <v>162368925</v>
      </c>
    </row>
    <row r="10259" spans="1:8" x14ac:dyDescent="0.25">
      <c r="A10259">
        <v>7995</v>
      </c>
      <c r="B10259" t="s">
        <v>13564</v>
      </c>
      <c r="C10259" t="s">
        <v>13564</v>
      </c>
      <c r="D10259" s="23">
        <v>23395991000154</v>
      </c>
      <c r="E10259" t="s">
        <v>1572</v>
      </c>
      <c r="F10259" t="s">
        <v>1386</v>
      </c>
      <c r="G10259">
        <v>12298</v>
      </c>
      <c r="H10259" s="23">
        <v>162606087</v>
      </c>
    </row>
    <row r="10260" spans="1:8" x14ac:dyDescent="0.25">
      <c r="A10260">
        <v>9857</v>
      </c>
      <c r="B10260" t="s">
        <v>13565</v>
      </c>
      <c r="C10260" t="s">
        <v>13565</v>
      </c>
      <c r="D10260" s="23">
        <v>28824822000106</v>
      </c>
      <c r="E10260" t="s">
        <v>2050</v>
      </c>
      <c r="F10260" t="s">
        <v>1386</v>
      </c>
      <c r="G10260">
        <v>14596</v>
      </c>
      <c r="H10260" s="23">
        <v>163027536</v>
      </c>
    </row>
    <row r="10261" spans="1:8" x14ac:dyDescent="0.25">
      <c r="A10261">
        <v>2495</v>
      </c>
      <c r="B10261" t="s">
        <v>13566</v>
      </c>
      <c r="C10261" t="s">
        <v>13567</v>
      </c>
      <c r="D10261" s="23">
        <v>3540547000178</v>
      </c>
      <c r="E10261" t="s">
        <v>1385</v>
      </c>
      <c r="F10261" t="s">
        <v>1386</v>
      </c>
      <c r="G10261">
        <v>3771</v>
      </c>
      <c r="H10261" s="23">
        <v>161265014</v>
      </c>
    </row>
    <row r="10262" spans="1:8" x14ac:dyDescent="0.25">
      <c r="A10262">
        <v>13134</v>
      </c>
      <c r="B10262" t="s">
        <v>13568</v>
      </c>
      <c r="C10262" t="s">
        <v>13568</v>
      </c>
      <c r="D10262" s="23">
        <v>38016882000156</v>
      </c>
      <c r="E10262" t="s">
        <v>1670</v>
      </c>
      <c r="F10262" t="s">
        <v>1386</v>
      </c>
      <c r="G10262">
        <v>20307</v>
      </c>
      <c r="H10262" s="23">
        <v>163725080</v>
      </c>
    </row>
    <row r="10263" spans="1:8" x14ac:dyDescent="0.25">
      <c r="A10263">
        <v>3380</v>
      </c>
      <c r="B10263" t="s">
        <v>13569</v>
      </c>
      <c r="C10263" t="s">
        <v>13570</v>
      </c>
      <c r="D10263" s="23">
        <v>7423322000192</v>
      </c>
      <c r="E10263" t="s">
        <v>1541</v>
      </c>
      <c r="F10263" t="s">
        <v>1386</v>
      </c>
      <c r="G10263">
        <v>4656</v>
      </c>
      <c r="H10263" s="23">
        <v>161457266</v>
      </c>
    </row>
    <row r="10264" spans="1:8" x14ac:dyDescent="0.25">
      <c r="A10264">
        <v>1269</v>
      </c>
      <c r="B10264" t="s">
        <v>13571</v>
      </c>
      <c r="C10264" t="s">
        <v>13572</v>
      </c>
      <c r="D10264" s="23">
        <v>10319941000146</v>
      </c>
      <c r="E10264" t="s">
        <v>1385</v>
      </c>
      <c r="F10264" t="s">
        <v>1386</v>
      </c>
      <c r="G10264">
        <v>2545</v>
      </c>
      <c r="H10264" s="23">
        <v>161583954</v>
      </c>
    </row>
    <row r="10265" spans="1:8" x14ac:dyDescent="0.25">
      <c r="A10265">
        <v>1240</v>
      </c>
      <c r="B10265" t="s">
        <v>13573</v>
      </c>
      <c r="C10265" t="s">
        <v>13574</v>
      </c>
      <c r="D10265" s="23">
        <v>10169164000109</v>
      </c>
      <c r="E10265" t="s">
        <v>1385</v>
      </c>
      <c r="F10265" t="s">
        <v>1386</v>
      </c>
      <c r="G10265">
        <v>2516</v>
      </c>
      <c r="H10265" s="23">
        <v>161572065</v>
      </c>
    </row>
    <row r="10266" spans="1:8" x14ac:dyDescent="0.25">
      <c r="A10266">
        <v>10391</v>
      </c>
      <c r="B10266" t="s">
        <v>13575</v>
      </c>
      <c r="C10266" t="s">
        <v>13575</v>
      </c>
      <c r="D10266" s="23">
        <v>3157167000159</v>
      </c>
      <c r="E10266" t="s">
        <v>1409</v>
      </c>
      <c r="F10266" t="s">
        <v>1386</v>
      </c>
      <c r="G10266">
        <v>15685</v>
      </c>
      <c r="H10266" s="23">
        <v>161240020</v>
      </c>
    </row>
    <row r="10267" spans="1:8" x14ac:dyDescent="0.25">
      <c r="A10267">
        <v>1248</v>
      </c>
      <c r="B10267" t="s">
        <v>13576</v>
      </c>
      <c r="C10267" t="s">
        <v>13577</v>
      </c>
      <c r="D10267" s="23">
        <v>10214580000173</v>
      </c>
      <c r="E10267" t="s">
        <v>1385</v>
      </c>
      <c r="F10267" t="s">
        <v>1386</v>
      </c>
      <c r="G10267">
        <v>2524</v>
      </c>
      <c r="H10267" s="23">
        <v>161573835</v>
      </c>
    </row>
    <row r="10268" spans="1:8" x14ac:dyDescent="0.25">
      <c r="A10268">
        <v>6501</v>
      </c>
      <c r="B10268" t="s">
        <v>13578</v>
      </c>
      <c r="C10268" t="s">
        <v>13578</v>
      </c>
      <c r="D10268" s="23">
        <v>19095685000125</v>
      </c>
      <c r="E10268" t="s">
        <v>1583</v>
      </c>
      <c r="F10268" t="s">
        <v>1386</v>
      </c>
      <c r="G10268">
        <v>10037</v>
      </c>
      <c r="H10268" s="23">
        <v>162249055</v>
      </c>
    </row>
    <row r="10269" spans="1:8" x14ac:dyDescent="0.25">
      <c r="A10269">
        <v>3815</v>
      </c>
      <c r="B10269" t="s">
        <v>13579</v>
      </c>
      <c r="C10269" t="s">
        <v>13580</v>
      </c>
      <c r="D10269" s="23">
        <v>8990365000112</v>
      </c>
      <c r="E10269" t="s">
        <v>1795</v>
      </c>
      <c r="F10269" t="s">
        <v>1386</v>
      </c>
      <c r="G10269">
        <v>5091</v>
      </c>
      <c r="H10269" s="23">
        <v>161531210</v>
      </c>
    </row>
    <row r="10270" spans="1:8" x14ac:dyDescent="0.25">
      <c r="A10270">
        <v>3925</v>
      </c>
      <c r="B10270" t="s">
        <v>13581</v>
      </c>
      <c r="C10270" t="s">
        <v>13582</v>
      </c>
      <c r="D10270" s="23">
        <v>9217021000138</v>
      </c>
      <c r="E10270" t="s">
        <v>1541</v>
      </c>
      <c r="F10270" t="s">
        <v>1386</v>
      </c>
      <c r="G10270">
        <v>5201</v>
      </c>
      <c r="H10270" s="23">
        <v>161545114</v>
      </c>
    </row>
    <row r="10271" spans="1:8" x14ac:dyDescent="0.25">
      <c r="A10271">
        <v>3830</v>
      </c>
      <c r="B10271" t="s">
        <v>13583</v>
      </c>
      <c r="C10271" t="s">
        <v>13584</v>
      </c>
      <c r="D10271" s="23">
        <v>9029239000169</v>
      </c>
      <c r="E10271" t="s">
        <v>1385</v>
      </c>
      <c r="F10271" t="s">
        <v>1386</v>
      </c>
      <c r="G10271">
        <v>5106</v>
      </c>
      <c r="H10271" s="23">
        <v>161531423</v>
      </c>
    </row>
    <row r="10272" spans="1:8" x14ac:dyDescent="0.25">
      <c r="A10272">
        <v>8088</v>
      </c>
      <c r="B10272" t="s">
        <v>13585</v>
      </c>
      <c r="C10272" t="s">
        <v>13585</v>
      </c>
      <c r="D10272" s="23">
        <v>9160144000180</v>
      </c>
      <c r="E10272" t="s">
        <v>2299</v>
      </c>
      <c r="F10272" t="s">
        <v>1386</v>
      </c>
      <c r="G10272">
        <v>12381</v>
      </c>
      <c r="H10272" s="23">
        <v>160303702</v>
      </c>
    </row>
    <row r="10273" spans="1:8" x14ac:dyDescent="0.25">
      <c r="A10273">
        <v>6371</v>
      </c>
      <c r="B10273" t="s">
        <v>13586</v>
      </c>
      <c r="C10273" t="s">
        <v>13586</v>
      </c>
      <c r="D10273" s="23">
        <v>12022093000134</v>
      </c>
      <c r="E10273" t="s">
        <v>1422</v>
      </c>
      <c r="F10273" t="s">
        <v>1386</v>
      </c>
      <c r="G10273">
        <v>9913</v>
      </c>
      <c r="H10273" s="23">
        <v>161714609</v>
      </c>
    </row>
    <row r="10274" spans="1:8" x14ac:dyDescent="0.25">
      <c r="A10274">
        <v>1961</v>
      </c>
      <c r="B10274" t="s">
        <v>13587</v>
      </c>
      <c r="C10274" t="s">
        <v>13588</v>
      </c>
      <c r="D10274" s="23">
        <v>14328698000183</v>
      </c>
      <c r="E10274" t="s">
        <v>1385</v>
      </c>
      <c r="F10274" t="s">
        <v>1386</v>
      </c>
      <c r="G10274">
        <v>3237</v>
      </c>
      <c r="H10274" s="23">
        <v>161893430</v>
      </c>
    </row>
    <row r="10275" spans="1:8" x14ac:dyDescent="0.25">
      <c r="A10275">
        <v>1797</v>
      </c>
      <c r="B10275" t="s">
        <v>13589</v>
      </c>
      <c r="C10275" t="s">
        <v>13590</v>
      </c>
      <c r="D10275" s="23">
        <v>12776244000140</v>
      </c>
      <c r="E10275" t="s">
        <v>1851</v>
      </c>
      <c r="F10275" t="s">
        <v>1386</v>
      </c>
      <c r="G10275">
        <v>3073</v>
      </c>
      <c r="H10275" s="23">
        <v>161762840</v>
      </c>
    </row>
    <row r="10276" spans="1:8" x14ac:dyDescent="0.25">
      <c r="A10276">
        <v>2491</v>
      </c>
      <c r="B10276" t="s">
        <v>13591</v>
      </c>
      <c r="C10276" t="s">
        <v>13592</v>
      </c>
      <c r="D10276" s="23">
        <v>3535730000185</v>
      </c>
      <c r="E10276" t="s">
        <v>1921</v>
      </c>
      <c r="F10276" t="s">
        <v>1386</v>
      </c>
      <c r="G10276">
        <v>3767</v>
      </c>
      <c r="H10276" s="23" t="s">
        <v>13593</v>
      </c>
    </row>
    <row r="10277" spans="1:8" x14ac:dyDescent="0.25">
      <c r="A10277">
        <v>1824</v>
      </c>
      <c r="B10277" t="s">
        <v>13594</v>
      </c>
      <c r="C10277" t="s">
        <v>13595</v>
      </c>
      <c r="D10277" s="23">
        <v>12925491000160</v>
      </c>
      <c r="E10277" t="s">
        <v>1572</v>
      </c>
      <c r="F10277" t="s">
        <v>1386</v>
      </c>
      <c r="G10277">
        <v>3100</v>
      </c>
      <c r="H10277" s="23">
        <v>160471400</v>
      </c>
    </row>
    <row r="10278" spans="1:8" x14ac:dyDescent="0.25">
      <c r="A10278">
        <v>4754</v>
      </c>
      <c r="B10278" t="s">
        <v>13596</v>
      </c>
      <c r="C10278" t="s">
        <v>13596</v>
      </c>
      <c r="D10278" s="23">
        <v>10525414000198</v>
      </c>
      <c r="E10278" t="s">
        <v>1385</v>
      </c>
      <c r="F10278" t="s">
        <v>1386</v>
      </c>
      <c r="G10278">
        <v>7336</v>
      </c>
      <c r="H10278" s="23">
        <v>161593852</v>
      </c>
    </row>
    <row r="10279" spans="1:8" x14ac:dyDescent="0.25">
      <c r="A10279">
        <v>2708</v>
      </c>
      <c r="B10279" t="s">
        <v>13597</v>
      </c>
      <c r="C10279" t="s">
        <v>13598</v>
      </c>
      <c r="D10279" s="23">
        <v>41203829000179</v>
      </c>
      <c r="E10279" t="s">
        <v>1385</v>
      </c>
      <c r="F10279" t="s">
        <v>1386</v>
      </c>
      <c r="G10279">
        <v>3984</v>
      </c>
      <c r="H10279" s="23">
        <v>160995981</v>
      </c>
    </row>
    <row r="10280" spans="1:8" x14ac:dyDescent="0.25">
      <c r="A10280">
        <v>3819</v>
      </c>
      <c r="B10280" t="s">
        <v>13599</v>
      </c>
      <c r="C10280" t="s">
        <v>13600</v>
      </c>
      <c r="D10280" s="23">
        <v>9005146000102</v>
      </c>
      <c r="E10280" t="s">
        <v>1527</v>
      </c>
      <c r="F10280" t="s">
        <v>1386</v>
      </c>
      <c r="G10280">
        <v>5095</v>
      </c>
      <c r="H10280" s="23">
        <v>161548229</v>
      </c>
    </row>
    <row r="10281" spans="1:8" x14ac:dyDescent="0.25">
      <c r="A10281">
        <v>1757</v>
      </c>
      <c r="B10281" t="s">
        <v>13601</v>
      </c>
      <c r="C10281" t="s">
        <v>13602</v>
      </c>
      <c r="D10281" s="23">
        <v>12472401000123</v>
      </c>
      <c r="E10281" t="s">
        <v>1385</v>
      </c>
      <c r="F10281" t="s">
        <v>1386</v>
      </c>
      <c r="G10281">
        <v>3033</v>
      </c>
      <c r="H10281" s="23">
        <v>161740847</v>
      </c>
    </row>
    <row r="10282" spans="1:8" x14ac:dyDescent="0.25">
      <c r="A10282">
        <v>9212</v>
      </c>
      <c r="B10282" t="s">
        <v>13603</v>
      </c>
      <c r="C10282" t="s">
        <v>13603</v>
      </c>
      <c r="D10282" s="23">
        <v>27057737000105</v>
      </c>
      <c r="E10282" t="s">
        <v>1723</v>
      </c>
      <c r="F10282" t="s">
        <v>1386</v>
      </c>
      <c r="G10282">
        <v>13711</v>
      </c>
      <c r="H10282" s="23">
        <v>162880197</v>
      </c>
    </row>
    <row r="10283" spans="1:8" x14ac:dyDescent="0.25">
      <c r="A10283">
        <v>11034</v>
      </c>
      <c r="B10283" t="s">
        <v>13604</v>
      </c>
      <c r="C10283" t="s">
        <v>13604</v>
      </c>
      <c r="D10283" s="23">
        <v>23774293000160</v>
      </c>
      <c r="E10283" t="s">
        <v>1742</v>
      </c>
      <c r="F10283" t="s">
        <v>1386</v>
      </c>
      <c r="G10283">
        <v>16830</v>
      </c>
      <c r="H10283" s="23">
        <v>162642903</v>
      </c>
    </row>
    <row r="10284" spans="1:8" x14ac:dyDescent="0.25">
      <c r="A10284">
        <v>11341</v>
      </c>
      <c r="B10284" t="s">
        <v>13605</v>
      </c>
      <c r="C10284" t="s">
        <v>13605</v>
      </c>
      <c r="D10284" s="23">
        <v>23774293000240</v>
      </c>
      <c r="E10284" t="s">
        <v>1742</v>
      </c>
      <c r="F10284" t="s">
        <v>1386</v>
      </c>
      <c r="G10284">
        <v>17212</v>
      </c>
      <c r="H10284" s="23">
        <v>163552371</v>
      </c>
    </row>
    <row r="10285" spans="1:8" x14ac:dyDescent="0.25">
      <c r="A10285">
        <v>1563</v>
      </c>
      <c r="B10285" t="s">
        <v>13606</v>
      </c>
      <c r="C10285" t="s">
        <v>13607</v>
      </c>
      <c r="D10285" s="23">
        <v>11308695000190</v>
      </c>
      <c r="E10285" t="s">
        <v>1541</v>
      </c>
      <c r="F10285" t="s">
        <v>1386</v>
      </c>
      <c r="G10285">
        <v>2839</v>
      </c>
      <c r="H10285" s="23" t="s">
        <v>13608</v>
      </c>
    </row>
    <row r="10286" spans="1:8" x14ac:dyDescent="0.25">
      <c r="A10286">
        <v>9765</v>
      </c>
      <c r="B10286" t="s">
        <v>13609</v>
      </c>
      <c r="C10286" t="s">
        <v>13609</v>
      </c>
      <c r="D10286" s="23">
        <v>28046236000188</v>
      </c>
      <c r="E10286" t="s">
        <v>1385</v>
      </c>
      <c r="F10286" t="s">
        <v>1386</v>
      </c>
      <c r="G10286">
        <v>14497</v>
      </c>
      <c r="H10286" s="23">
        <v>162974485</v>
      </c>
    </row>
    <row r="10287" spans="1:8" x14ac:dyDescent="0.25">
      <c r="A10287">
        <v>9484</v>
      </c>
      <c r="B10287" t="s">
        <v>13610</v>
      </c>
      <c r="C10287" t="s">
        <v>13610</v>
      </c>
      <c r="D10287" s="23">
        <v>12111553000109</v>
      </c>
      <c r="E10287" t="s">
        <v>1688</v>
      </c>
      <c r="F10287" t="s">
        <v>1386</v>
      </c>
      <c r="G10287">
        <v>14095</v>
      </c>
      <c r="H10287" s="23">
        <v>161715141</v>
      </c>
    </row>
    <row r="10288" spans="1:8" x14ac:dyDescent="0.25">
      <c r="A10288">
        <v>3250</v>
      </c>
      <c r="B10288" t="s">
        <v>13611</v>
      </c>
      <c r="C10288" t="s">
        <v>13612</v>
      </c>
      <c r="D10288" s="23">
        <v>6942381000104</v>
      </c>
      <c r="E10288" t="s">
        <v>1385</v>
      </c>
      <c r="F10288" t="s">
        <v>1386</v>
      </c>
      <c r="G10288">
        <v>4526</v>
      </c>
      <c r="H10288" s="23">
        <v>161429092</v>
      </c>
    </row>
    <row r="10289" spans="1:8" x14ac:dyDescent="0.25">
      <c r="A10289">
        <v>7348</v>
      </c>
      <c r="B10289" t="s">
        <v>13613</v>
      </c>
      <c r="C10289" t="s">
        <v>13613</v>
      </c>
      <c r="D10289" s="23">
        <v>21345560000158</v>
      </c>
      <c r="E10289" t="s">
        <v>1385</v>
      </c>
      <c r="F10289" t="s">
        <v>1386</v>
      </c>
      <c r="G10289">
        <v>11270</v>
      </c>
      <c r="H10289" s="23">
        <v>162450478</v>
      </c>
    </row>
    <row r="10290" spans="1:8" x14ac:dyDescent="0.25">
      <c r="A10290">
        <v>3389</v>
      </c>
      <c r="B10290" t="s">
        <v>13614</v>
      </c>
      <c r="C10290" t="s">
        <v>13615</v>
      </c>
      <c r="D10290" s="23">
        <v>7485965000160</v>
      </c>
      <c r="E10290" t="s">
        <v>1541</v>
      </c>
      <c r="F10290" t="s">
        <v>1386</v>
      </c>
      <c r="G10290">
        <v>4665</v>
      </c>
      <c r="H10290" s="23">
        <v>161479448</v>
      </c>
    </row>
    <row r="10291" spans="1:8" x14ac:dyDescent="0.25">
      <c r="A10291">
        <v>3008</v>
      </c>
      <c r="B10291" t="s">
        <v>13616</v>
      </c>
      <c r="C10291" t="s">
        <v>13617</v>
      </c>
      <c r="D10291" s="23">
        <v>5464934000106</v>
      </c>
      <c r="E10291" t="s">
        <v>1541</v>
      </c>
      <c r="F10291" t="s">
        <v>1386</v>
      </c>
      <c r="G10291">
        <v>4284</v>
      </c>
      <c r="H10291" s="23">
        <v>161388124</v>
      </c>
    </row>
    <row r="10292" spans="1:8" x14ac:dyDescent="0.25">
      <c r="A10292">
        <v>1270</v>
      </c>
      <c r="B10292" t="s">
        <v>13618</v>
      </c>
      <c r="C10292" t="s">
        <v>13619</v>
      </c>
      <c r="D10292" s="23">
        <v>10324008000167</v>
      </c>
      <c r="E10292" t="s">
        <v>1572</v>
      </c>
      <c r="F10292" t="s">
        <v>1386</v>
      </c>
      <c r="G10292">
        <v>2546</v>
      </c>
      <c r="H10292" s="23">
        <v>161586260</v>
      </c>
    </row>
    <row r="10293" spans="1:8" x14ac:dyDescent="0.25">
      <c r="A10293">
        <v>1420</v>
      </c>
      <c r="B10293" t="s">
        <v>13620</v>
      </c>
      <c r="C10293" t="s">
        <v>13621</v>
      </c>
      <c r="D10293" s="23">
        <v>1078160000116</v>
      </c>
      <c r="E10293" t="s">
        <v>1385</v>
      </c>
      <c r="F10293" t="s">
        <v>1386</v>
      </c>
      <c r="G10293">
        <v>2696</v>
      </c>
      <c r="H10293" s="23">
        <v>161114954</v>
      </c>
    </row>
    <row r="10294" spans="1:8" x14ac:dyDescent="0.25">
      <c r="A10294">
        <v>13050</v>
      </c>
      <c r="B10294" t="s">
        <v>24801</v>
      </c>
      <c r="C10294" t="s">
        <v>24801</v>
      </c>
      <c r="D10294" s="23">
        <v>34155144000139</v>
      </c>
      <c r="E10294" t="s">
        <v>1952</v>
      </c>
      <c r="F10294" t="s">
        <v>1386</v>
      </c>
      <c r="G10294">
        <v>20148</v>
      </c>
      <c r="H10294" s="23">
        <v>163439079</v>
      </c>
    </row>
    <row r="10295" spans="1:8" x14ac:dyDescent="0.25">
      <c r="A10295">
        <v>9251</v>
      </c>
      <c r="B10295" t="s">
        <v>13622</v>
      </c>
      <c r="C10295" t="s">
        <v>13622</v>
      </c>
      <c r="D10295" s="23">
        <v>20081601000183</v>
      </c>
      <c r="E10295" t="s">
        <v>1385</v>
      </c>
      <c r="F10295" t="s">
        <v>1386</v>
      </c>
      <c r="G10295">
        <v>13744</v>
      </c>
      <c r="H10295" s="23">
        <v>162326610</v>
      </c>
    </row>
    <row r="10296" spans="1:8" x14ac:dyDescent="0.25">
      <c r="A10296">
        <v>11033</v>
      </c>
      <c r="B10296" t="s">
        <v>13623</v>
      </c>
      <c r="C10296" t="s">
        <v>13623</v>
      </c>
      <c r="D10296" s="23">
        <v>19364727000186</v>
      </c>
      <c r="E10296" t="s">
        <v>1742</v>
      </c>
      <c r="F10296" t="s">
        <v>1386</v>
      </c>
      <c r="G10296">
        <v>16829</v>
      </c>
      <c r="H10296" s="23">
        <v>162593961</v>
      </c>
    </row>
    <row r="10297" spans="1:8" x14ac:dyDescent="0.25">
      <c r="A10297">
        <v>3347</v>
      </c>
      <c r="B10297" t="s">
        <v>13624</v>
      </c>
      <c r="C10297" t="s">
        <v>13625</v>
      </c>
      <c r="D10297" s="23">
        <v>7247591000145</v>
      </c>
      <c r="E10297" t="s">
        <v>1541</v>
      </c>
      <c r="F10297" t="s">
        <v>1386</v>
      </c>
      <c r="G10297">
        <v>4623</v>
      </c>
      <c r="H10297" s="23">
        <v>161447678</v>
      </c>
    </row>
    <row r="10298" spans="1:8" x14ac:dyDescent="0.25">
      <c r="A10298">
        <v>3287</v>
      </c>
      <c r="B10298" t="s">
        <v>13626</v>
      </c>
      <c r="C10298" t="s">
        <v>13626</v>
      </c>
      <c r="D10298" s="23">
        <v>70112115000153</v>
      </c>
      <c r="E10298" t="s">
        <v>1422</v>
      </c>
      <c r="F10298" t="s">
        <v>1386</v>
      </c>
      <c r="G10298">
        <v>4563</v>
      </c>
      <c r="H10298" s="23">
        <v>161030386</v>
      </c>
    </row>
    <row r="10299" spans="1:8" x14ac:dyDescent="0.25">
      <c r="A10299">
        <v>14523</v>
      </c>
      <c r="B10299" t="s">
        <v>13627</v>
      </c>
      <c r="C10299" t="s">
        <v>13627</v>
      </c>
      <c r="D10299" s="23">
        <v>52185746000110</v>
      </c>
      <c r="E10299" t="s">
        <v>1385</v>
      </c>
      <c r="F10299" t="s">
        <v>1386</v>
      </c>
      <c r="G10299">
        <v>22874</v>
      </c>
      <c r="H10299" s="23">
        <v>164783601</v>
      </c>
    </row>
    <row r="10300" spans="1:8" x14ac:dyDescent="0.25">
      <c r="A10300">
        <v>12571</v>
      </c>
      <c r="B10300" t="s">
        <v>13628</v>
      </c>
      <c r="C10300" t="s">
        <v>13628</v>
      </c>
      <c r="D10300" s="23">
        <v>27233500000120</v>
      </c>
      <c r="E10300" t="s">
        <v>1906</v>
      </c>
      <c r="F10300" t="s">
        <v>1386</v>
      </c>
      <c r="G10300">
        <v>19565</v>
      </c>
      <c r="H10300" s="23" t="s">
        <v>13629</v>
      </c>
    </row>
    <row r="10301" spans="1:8" x14ac:dyDescent="0.25">
      <c r="A10301">
        <v>2123</v>
      </c>
      <c r="B10301" t="s">
        <v>13630</v>
      </c>
      <c r="C10301" t="s">
        <v>13631</v>
      </c>
      <c r="D10301" s="23">
        <v>2343533000100</v>
      </c>
      <c r="E10301" t="s">
        <v>2555</v>
      </c>
      <c r="F10301" t="s">
        <v>1386</v>
      </c>
      <c r="G10301">
        <v>3399</v>
      </c>
      <c r="H10301" s="23">
        <v>161081207</v>
      </c>
    </row>
    <row r="10302" spans="1:8" x14ac:dyDescent="0.25">
      <c r="A10302">
        <v>12307</v>
      </c>
      <c r="B10302" t="s">
        <v>13632</v>
      </c>
      <c r="C10302" t="s">
        <v>13633</v>
      </c>
      <c r="D10302" s="23">
        <v>29645826000190</v>
      </c>
      <c r="E10302" t="s">
        <v>1385</v>
      </c>
      <c r="F10302" t="s">
        <v>1386</v>
      </c>
      <c r="G10302">
        <v>18905</v>
      </c>
      <c r="H10302" s="23" t="s">
        <v>1438</v>
      </c>
    </row>
    <row r="10303" spans="1:8" x14ac:dyDescent="0.25">
      <c r="A10303">
        <v>15730</v>
      </c>
      <c r="B10303" t="s">
        <v>13634</v>
      </c>
      <c r="C10303" t="s">
        <v>13634</v>
      </c>
      <c r="D10303" s="23">
        <v>60328956000149</v>
      </c>
      <c r="E10303" t="s">
        <v>1385</v>
      </c>
      <c r="F10303" t="s">
        <v>1386</v>
      </c>
      <c r="G10303">
        <v>25019</v>
      </c>
      <c r="H10303" s="23">
        <v>165270640</v>
      </c>
    </row>
    <row r="10304" spans="1:8" x14ac:dyDescent="0.25">
      <c r="A10304">
        <v>8053</v>
      </c>
      <c r="B10304" t="s">
        <v>13635</v>
      </c>
      <c r="C10304" t="s">
        <v>13635</v>
      </c>
      <c r="D10304" s="23">
        <v>23843673000109</v>
      </c>
      <c r="E10304" t="s">
        <v>1851</v>
      </c>
      <c r="F10304" t="s">
        <v>1386</v>
      </c>
      <c r="G10304">
        <v>12350</v>
      </c>
      <c r="H10304" s="23">
        <v>162644515</v>
      </c>
    </row>
    <row r="10305" spans="1:8" x14ac:dyDescent="0.25">
      <c r="A10305">
        <v>15675</v>
      </c>
      <c r="B10305" t="s">
        <v>13636</v>
      </c>
      <c r="C10305" t="s">
        <v>13636</v>
      </c>
      <c r="D10305" s="23">
        <v>37447321000149</v>
      </c>
      <c r="E10305" t="s">
        <v>13637</v>
      </c>
      <c r="F10305" t="s">
        <v>1386</v>
      </c>
      <c r="G10305">
        <v>24952</v>
      </c>
      <c r="H10305" s="23" t="s">
        <v>13638</v>
      </c>
    </row>
    <row r="10306" spans="1:8" x14ac:dyDescent="0.25">
      <c r="A10306">
        <v>2423</v>
      </c>
      <c r="B10306" t="s">
        <v>13639</v>
      </c>
      <c r="C10306" t="s">
        <v>13640</v>
      </c>
      <c r="D10306" s="23">
        <v>3355936000123</v>
      </c>
      <c r="E10306" t="s">
        <v>1792</v>
      </c>
      <c r="F10306" t="s">
        <v>1386</v>
      </c>
      <c r="G10306">
        <v>3699</v>
      </c>
      <c r="H10306" s="23" t="s">
        <v>13641</v>
      </c>
    </row>
    <row r="10307" spans="1:8" x14ac:dyDescent="0.25">
      <c r="A10307">
        <v>14250</v>
      </c>
      <c r="B10307" t="s">
        <v>13642</v>
      </c>
      <c r="C10307" t="s">
        <v>13642</v>
      </c>
      <c r="D10307" s="23">
        <v>45846897000107</v>
      </c>
      <c r="E10307" t="s">
        <v>7252</v>
      </c>
      <c r="F10307" t="s">
        <v>1386</v>
      </c>
      <c r="G10307">
        <v>22419</v>
      </c>
      <c r="H10307" s="23">
        <v>164292012</v>
      </c>
    </row>
    <row r="10308" spans="1:8" x14ac:dyDescent="0.25">
      <c r="A10308">
        <v>1348</v>
      </c>
      <c r="B10308" t="s">
        <v>13643</v>
      </c>
      <c r="C10308" t="s">
        <v>13644</v>
      </c>
      <c r="D10308" s="23">
        <v>10587785000102</v>
      </c>
      <c r="E10308" t="s">
        <v>1385</v>
      </c>
      <c r="F10308" t="s">
        <v>1386</v>
      </c>
      <c r="G10308">
        <v>2624</v>
      </c>
      <c r="H10308" s="23">
        <v>161597238</v>
      </c>
    </row>
    <row r="10309" spans="1:8" x14ac:dyDescent="0.25">
      <c r="A10309">
        <v>11256</v>
      </c>
      <c r="B10309" t="s">
        <v>13645</v>
      </c>
      <c r="C10309" t="s">
        <v>13645</v>
      </c>
      <c r="D10309" s="23">
        <v>33350852000168</v>
      </c>
      <c r="E10309" t="s">
        <v>1385</v>
      </c>
      <c r="F10309" t="s">
        <v>1386</v>
      </c>
      <c r="G10309">
        <v>17093</v>
      </c>
      <c r="H10309" s="23">
        <v>163378312</v>
      </c>
    </row>
    <row r="10310" spans="1:8" x14ac:dyDescent="0.25">
      <c r="A10310">
        <v>14658</v>
      </c>
      <c r="B10310" t="s">
        <v>13646</v>
      </c>
      <c r="C10310" t="s">
        <v>13646</v>
      </c>
      <c r="D10310" s="23">
        <v>53123511000167</v>
      </c>
      <c r="E10310" t="s">
        <v>1385</v>
      </c>
      <c r="F10310" t="s">
        <v>1386</v>
      </c>
      <c r="G10310">
        <v>23078</v>
      </c>
      <c r="H10310" s="23">
        <v>164828885</v>
      </c>
    </row>
    <row r="10311" spans="1:8" x14ac:dyDescent="0.25">
      <c r="A10311">
        <v>11078</v>
      </c>
      <c r="B10311" t="s">
        <v>13647</v>
      </c>
      <c r="C10311" t="s">
        <v>13648</v>
      </c>
      <c r="D10311" s="23">
        <v>34361357000117</v>
      </c>
      <c r="E10311" t="s">
        <v>1851</v>
      </c>
      <c r="F10311" t="s">
        <v>1386</v>
      </c>
      <c r="G10311">
        <v>16881</v>
      </c>
      <c r="H10311" s="23">
        <v>163452644</v>
      </c>
    </row>
    <row r="10312" spans="1:8" x14ac:dyDescent="0.25">
      <c r="A10312">
        <v>3104</v>
      </c>
      <c r="B10312" t="s">
        <v>13649</v>
      </c>
      <c r="C10312" t="s">
        <v>13650</v>
      </c>
      <c r="D10312" s="23">
        <v>5923335000103</v>
      </c>
      <c r="E10312" t="s">
        <v>1572</v>
      </c>
      <c r="F10312" t="s">
        <v>1386</v>
      </c>
      <c r="G10312">
        <v>4380</v>
      </c>
      <c r="H10312" s="23">
        <v>161417817</v>
      </c>
    </row>
    <row r="10313" spans="1:8" x14ac:dyDescent="0.25">
      <c r="A10313">
        <v>4417</v>
      </c>
      <c r="B10313" t="s">
        <v>13651</v>
      </c>
      <c r="C10313" t="s">
        <v>13652</v>
      </c>
      <c r="D10313" s="23">
        <v>8680928000176</v>
      </c>
      <c r="E10313" t="s">
        <v>1385</v>
      </c>
      <c r="F10313" t="s">
        <v>1386</v>
      </c>
      <c r="G10313">
        <v>7006</v>
      </c>
      <c r="H10313" s="23">
        <v>160093902</v>
      </c>
    </row>
    <row r="10314" spans="1:8" x14ac:dyDescent="0.25">
      <c r="A10314">
        <v>13904</v>
      </c>
      <c r="B10314" t="s">
        <v>13653</v>
      </c>
      <c r="C10314" t="s">
        <v>13653</v>
      </c>
      <c r="D10314" s="23">
        <v>7823432000141</v>
      </c>
      <c r="E10314" t="s">
        <v>9662</v>
      </c>
      <c r="F10314" t="s">
        <v>1398</v>
      </c>
      <c r="G10314">
        <v>21662</v>
      </c>
      <c r="H10314" s="23">
        <v>202142396</v>
      </c>
    </row>
    <row r="10315" spans="1:8" x14ac:dyDescent="0.25">
      <c r="A10315">
        <v>2967</v>
      </c>
      <c r="B10315" t="s">
        <v>13654</v>
      </c>
      <c r="C10315" t="s">
        <v>13654</v>
      </c>
      <c r="D10315" s="23">
        <v>5267433000121</v>
      </c>
      <c r="E10315" t="s">
        <v>1583</v>
      </c>
      <c r="F10315" t="s">
        <v>1386</v>
      </c>
      <c r="G10315">
        <v>4243</v>
      </c>
      <c r="H10315" s="23">
        <v>161370608</v>
      </c>
    </row>
    <row r="10316" spans="1:8" x14ac:dyDescent="0.25">
      <c r="A10316">
        <v>8910</v>
      </c>
      <c r="B10316" t="s">
        <v>13655</v>
      </c>
      <c r="C10316" t="s">
        <v>13656</v>
      </c>
      <c r="D10316" s="23">
        <v>531631000137</v>
      </c>
      <c r="E10316" t="s">
        <v>1483</v>
      </c>
      <c r="F10316" t="s">
        <v>1398</v>
      </c>
      <c r="G10316">
        <v>13447</v>
      </c>
      <c r="H10316" s="23">
        <v>200720511</v>
      </c>
    </row>
    <row r="10317" spans="1:8" x14ac:dyDescent="0.25">
      <c r="A10317">
        <v>7333</v>
      </c>
      <c r="B10317" t="s">
        <v>13657</v>
      </c>
      <c r="C10317" t="s">
        <v>13658</v>
      </c>
      <c r="D10317" s="23">
        <v>4426513000110</v>
      </c>
      <c r="E10317" t="s">
        <v>1397</v>
      </c>
      <c r="F10317" t="s">
        <v>1398</v>
      </c>
      <c r="G10317">
        <v>11261</v>
      </c>
      <c r="H10317" s="23">
        <v>200883135</v>
      </c>
    </row>
    <row r="10318" spans="1:8" x14ac:dyDescent="0.25">
      <c r="A10318">
        <v>6629</v>
      </c>
      <c r="B10318" t="s">
        <v>13659</v>
      </c>
      <c r="C10318" t="s">
        <v>13659</v>
      </c>
      <c r="D10318" s="23">
        <v>13690174000175</v>
      </c>
      <c r="E10318" t="s">
        <v>8992</v>
      </c>
      <c r="F10318" t="s">
        <v>1390</v>
      </c>
      <c r="G10318">
        <v>10168</v>
      </c>
      <c r="H10318" s="23">
        <v>379550228114</v>
      </c>
    </row>
    <row r="10319" spans="1:8" x14ac:dyDescent="0.25">
      <c r="A10319">
        <v>8796</v>
      </c>
      <c r="B10319" t="s">
        <v>13660</v>
      </c>
      <c r="C10319" t="s">
        <v>13661</v>
      </c>
      <c r="D10319" s="23">
        <v>24928838000108</v>
      </c>
      <c r="E10319" t="s">
        <v>1424</v>
      </c>
      <c r="F10319" t="s">
        <v>1390</v>
      </c>
      <c r="G10319">
        <v>13286</v>
      </c>
      <c r="H10319" s="23">
        <v>379264299118</v>
      </c>
    </row>
    <row r="10320" spans="1:8" x14ac:dyDescent="0.25">
      <c r="A10320">
        <v>3934</v>
      </c>
      <c r="B10320" t="s">
        <v>13662</v>
      </c>
      <c r="C10320" t="s">
        <v>13663</v>
      </c>
      <c r="D10320" s="23">
        <v>9239435000168</v>
      </c>
      <c r="E10320" t="s">
        <v>1921</v>
      </c>
      <c r="F10320" t="s">
        <v>1386</v>
      </c>
      <c r="G10320">
        <v>5210</v>
      </c>
      <c r="H10320" s="23">
        <v>160743397</v>
      </c>
    </row>
    <row r="10321" spans="1:8" x14ac:dyDescent="0.25">
      <c r="A10321">
        <v>3935</v>
      </c>
      <c r="B10321" t="s">
        <v>13664</v>
      </c>
      <c r="C10321" t="s">
        <v>13665</v>
      </c>
      <c r="D10321" s="23">
        <v>9239435000249</v>
      </c>
      <c r="E10321" t="s">
        <v>1385</v>
      </c>
      <c r="F10321" t="s">
        <v>1386</v>
      </c>
      <c r="G10321">
        <v>5211</v>
      </c>
      <c r="H10321" s="23">
        <v>160348196</v>
      </c>
    </row>
    <row r="10322" spans="1:8" x14ac:dyDescent="0.25">
      <c r="A10322">
        <v>9007</v>
      </c>
      <c r="B10322" t="s">
        <v>13666</v>
      </c>
      <c r="C10322" t="s">
        <v>13666</v>
      </c>
      <c r="D10322" s="23">
        <v>24368631000126</v>
      </c>
      <c r="E10322" t="s">
        <v>7324</v>
      </c>
      <c r="F10322" t="s">
        <v>1398</v>
      </c>
      <c r="G10322">
        <v>13539</v>
      </c>
      <c r="H10322" s="23">
        <v>201408317</v>
      </c>
    </row>
    <row r="10323" spans="1:8" x14ac:dyDescent="0.25">
      <c r="A10323">
        <v>10479</v>
      </c>
      <c r="B10323" t="s">
        <v>13667</v>
      </c>
      <c r="C10323" t="s">
        <v>13667</v>
      </c>
      <c r="D10323" s="23">
        <v>31794400000140</v>
      </c>
      <c r="E10323" t="s">
        <v>1385</v>
      </c>
      <c r="F10323" t="s">
        <v>1386</v>
      </c>
      <c r="G10323">
        <v>15815</v>
      </c>
      <c r="H10323" s="23">
        <v>163263507</v>
      </c>
    </row>
    <row r="10324" spans="1:8" x14ac:dyDescent="0.25">
      <c r="A10324">
        <v>12926</v>
      </c>
      <c r="B10324" t="s">
        <v>13668</v>
      </c>
      <c r="C10324" t="s">
        <v>13669</v>
      </c>
      <c r="D10324" s="23">
        <v>31794400000220</v>
      </c>
      <c r="E10324" t="s">
        <v>1385</v>
      </c>
      <c r="F10324" t="s">
        <v>1386</v>
      </c>
      <c r="G10324">
        <v>19968</v>
      </c>
      <c r="H10324" s="23">
        <v>164166211</v>
      </c>
    </row>
    <row r="10325" spans="1:8" x14ac:dyDescent="0.25">
      <c r="A10325">
        <v>3984</v>
      </c>
      <c r="B10325" t="s">
        <v>13670</v>
      </c>
      <c r="C10325" t="s">
        <v>13671</v>
      </c>
      <c r="D10325" s="23">
        <v>9305962000123</v>
      </c>
      <c r="E10325" t="s">
        <v>1385</v>
      </c>
      <c r="F10325" t="s">
        <v>1386</v>
      </c>
      <c r="G10325">
        <v>5260</v>
      </c>
      <c r="H10325" s="23" t="s">
        <v>13672</v>
      </c>
    </row>
    <row r="10326" spans="1:8" x14ac:dyDescent="0.25">
      <c r="A10326">
        <v>7766</v>
      </c>
      <c r="B10326" t="s">
        <v>13673</v>
      </c>
      <c r="C10326" t="s">
        <v>13674</v>
      </c>
      <c r="D10326" s="23">
        <v>6041173000134</v>
      </c>
      <c r="E10326" t="s">
        <v>1906</v>
      </c>
      <c r="F10326" t="s">
        <v>1386</v>
      </c>
      <c r="G10326">
        <v>12083</v>
      </c>
      <c r="H10326" s="23">
        <v>161411185</v>
      </c>
    </row>
    <row r="10327" spans="1:8" x14ac:dyDescent="0.25">
      <c r="A10327">
        <v>1559</v>
      </c>
      <c r="B10327" t="s">
        <v>13675</v>
      </c>
      <c r="C10327" t="s">
        <v>13676</v>
      </c>
      <c r="D10327" s="23">
        <v>1129358000181</v>
      </c>
      <c r="E10327" t="s">
        <v>1385</v>
      </c>
      <c r="F10327" t="s">
        <v>1386</v>
      </c>
      <c r="G10327">
        <v>2835</v>
      </c>
      <c r="H10327" s="23">
        <v>161123457</v>
      </c>
    </row>
    <row r="10328" spans="1:8" x14ac:dyDescent="0.25">
      <c r="A10328">
        <v>1400</v>
      </c>
      <c r="B10328" t="s">
        <v>13677</v>
      </c>
      <c r="C10328" t="s">
        <v>13678</v>
      </c>
      <c r="D10328" s="23">
        <v>10751584000190</v>
      </c>
      <c r="E10328" t="s">
        <v>1541</v>
      </c>
      <c r="F10328" t="s">
        <v>1386</v>
      </c>
      <c r="G10328">
        <v>2676</v>
      </c>
      <c r="H10328" s="23">
        <v>160341442</v>
      </c>
    </row>
    <row r="10329" spans="1:8" x14ac:dyDescent="0.25">
      <c r="A10329">
        <v>15567</v>
      </c>
      <c r="B10329" t="s">
        <v>13679</v>
      </c>
      <c r="C10329" t="s">
        <v>13679</v>
      </c>
      <c r="D10329" s="23">
        <v>22813276000121</v>
      </c>
      <c r="E10329" t="s">
        <v>2306</v>
      </c>
      <c r="F10329" t="s">
        <v>1386</v>
      </c>
      <c r="G10329">
        <v>24813</v>
      </c>
      <c r="H10329" s="23">
        <v>162550499</v>
      </c>
    </row>
    <row r="10330" spans="1:8" x14ac:dyDescent="0.25">
      <c r="A10330">
        <v>2742</v>
      </c>
      <c r="B10330" t="s">
        <v>13680</v>
      </c>
      <c r="C10330" t="s">
        <v>13681</v>
      </c>
      <c r="D10330" s="23">
        <v>4208607000112</v>
      </c>
      <c r="E10330" t="s">
        <v>1789</v>
      </c>
      <c r="F10330" t="s">
        <v>1386</v>
      </c>
      <c r="G10330">
        <v>4018</v>
      </c>
      <c r="H10330" s="23">
        <v>161307531</v>
      </c>
    </row>
    <row r="10331" spans="1:8" x14ac:dyDescent="0.25">
      <c r="A10331">
        <v>4253</v>
      </c>
      <c r="B10331" t="s">
        <v>24802</v>
      </c>
      <c r="C10331" t="s">
        <v>24802</v>
      </c>
      <c r="D10331" s="23"/>
      <c r="E10331" t="s">
        <v>1572</v>
      </c>
      <c r="F10331" t="s">
        <v>1386</v>
      </c>
      <c r="G10331">
        <v>6853</v>
      </c>
      <c r="H10331" s="23"/>
    </row>
    <row r="10332" spans="1:8" x14ac:dyDescent="0.25">
      <c r="A10332">
        <v>6609</v>
      </c>
      <c r="B10332" t="s">
        <v>13682</v>
      </c>
      <c r="C10332" t="s">
        <v>13682</v>
      </c>
      <c r="D10332" s="23">
        <v>59104273000129</v>
      </c>
      <c r="E10332" t="s">
        <v>2234</v>
      </c>
      <c r="F10332" t="s">
        <v>1390</v>
      </c>
      <c r="G10332">
        <v>10149</v>
      </c>
      <c r="H10332" s="23">
        <v>635000011110</v>
      </c>
    </row>
    <row r="10333" spans="1:8" x14ac:dyDescent="0.25">
      <c r="A10333">
        <v>13094</v>
      </c>
      <c r="B10333" t="s">
        <v>13683</v>
      </c>
      <c r="D10333" s="23">
        <v>59104273001443</v>
      </c>
      <c r="E10333" t="s">
        <v>2374</v>
      </c>
      <c r="F10333" t="s">
        <v>1390</v>
      </c>
      <c r="G10333">
        <v>20251</v>
      </c>
      <c r="H10333" s="23">
        <v>244132580110</v>
      </c>
    </row>
    <row r="10334" spans="1:8" x14ac:dyDescent="0.25">
      <c r="A10334">
        <v>8522</v>
      </c>
      <c r="B10334" t="s">
        <v>13684</v>
      </c>
      <c r="C10334" t="s">
        <v>13684</v>
      </c>
      <c r="D10334" s="23">
        <v>3639458000183</v>
      </c>
      <c r="E10334" t="s">
        <v>1533</v>
      </c>
      <c r="F10334" t="s">
        <v>1386</v>
      </c>
      <c r="G10334">
        <v>13024</v>
      </c>
      <c r="H10334" s="23">
        <v>161274030</v>
      </c>
    </row>
    <row r="10335" spans="1:8" x14ac:dyDescent="0.25">
      <c r="A10335">
        <v>9949</v>
      </c>
      <c r="B10335" t="s">
        <v>13685</v>
      </c>
      <c r="C10335" t="s">
        <v>13685</v>
      </c>
      <c r="D10335" s="23">
        <v>29105553000190</v>
      </c>
      <c r="E10335" t="s">
        <v>2299</v>
      </c>
      <c r="F10335" t="s">
        <v>1386</v>
      </c>
      <c r="G10335">
        <v>14680</v>
      </c>
      <c r="H10335" s="23">
        <v>163054720</v>
      </c>
    </row>
    <row r="10336" spans="1:8" x14ac:dyDescent="0.25">
      <c r="A10336">
        <v>7785</v>
      </c>
      <c r="B10336" t="s">
        <v>13686</v>
      </c>
      <c r="C10336" t="s">
        <v>13686</v>
      </c>
      <c r="D10336" s="23">
        <v>12607851000186</v>
      </c>
      <c r="E10336" t="s">
        <v>1409</v>
      </c>
      <c r="F10336" t="s">
        <v>1386</v>
      </c>
      <c r="G10336">
        <v>12100</v>
      </c>
      <c r="H10336" s="23">
        <v>161750419</v>
      </c>
    </row>
    <row r="10337" spans="1:8" x14ac:dyDescent="0.25">
      <c r="A10337">
        <v>2988</v>
      </c>
      <c r="B10337" t="s">
        <v>13687</v>
      </c>
      <c r="C10337" t="s">
        <v>13688</v>
      </c>
      <c r="D10337" s="23">
        <v>5365634000161</v>
      </c>
      <c r="E10337" t="s">
        <v>1385</v>
      </c>
      <c r="F10337" t="s">
        <v>1386</v>
      </c>
      <c r="G10337">
        <v>4264</v>
      </c>
      <c r="H10337" s="23">
        <v>161372392</v>
      </c>
    </row>
    <row r="10338" spans="1:8" x14ac:dyDescent="0.25">
      <c r="A10338">
        <v>10283</v>
      </c>
      <c r="B10338" t="s">
        <v>13689</v>
      </c>
      <c r="C10338" t="s">
        <v>13690</v>
      </c>
      <c r="D10338" s="23">
        <v>30277963000106</v>
      </c>
      <c r="E10338" t="s">
        <v>13691</v>
      </c>
      <c r="F10338" t="s">
        <v>1398</v>
      </c>
      <c r="G10338">
        <v>15512</v>
      </c>
      <c r="H10338" s="23">
        <v>204918189</v>
      </c>
    </row>
    <row r="10339" spans="1:8" x14ac:dyDescent="0.25">
      <c r="A10339">
        <v>9294</v>
      </c>
      <c r="B10339" t="s">
        <v>13692</v>
      </c>
      <c r="C10339" t="s">
        <v>13693</v>
      </c>
      <c r="D10339" s="23">
        <v>4625461000100</v>
      </c>
      <c r="E10339" t="s">
        <v>9158</v>
      </c>
      <c r="F10339" t="s">
        <v>1390</v>
      </c>
      <c r="G10339">
        <v>13789</v>
      </c>
      <c r="H10339" s="23">
        <v>546134078117</v>
      </c>
    </row>
    <row r="10340" spans="1:8" x14ac:dyDescent="0.25">
      <c r="A10340">
        <v>14456</v>
      </c>
      <c r="B10340" t="s">
        <v>13694</v>
      </c>
      <c r="D10340" s="23">
        <v>6955402000126</v>
      </c>
      <c r="E10340" t="s">
        <v>1505</v>
      </c>
      <c r="F10340" t="s">
        <v>1390</v>
      </c>
      <c r="G10340">
        <v>22774</v>
      </c>
      <c r="H10340" s="23">
        <v>582674938119</v>
      </c>
    </row>
    <row r="10341" spans="1:8" x14ac:dyDescent="0.25">
      <c r="A10341">
        <v>15434</v>
      </c>
      <c r="B10341" t="s">
        <v>13695</v>
      </c>
      <c r="C10341" t="s">
        <v>8318</v>
      </c>
      <c r="D10341" s="23">
        <v>55207537000119</v>
      </c>
      <c r="E10341" t="s">
        <v>1422</v>
      </c>
      <c r="F10341" t="s">
        <v>1386</v>
      </c>
      <c r="G10341">
        <v>24616</v>
      </c>
      <c r="H10341" s="23">
        <v>164964061</v>
      </c>
    </row>
    <row r="10342" spans="1:8" x14ac:dyDescent="0.25">
      <c r="A10342">
        <v>5913</v>
      </c>
      <c r="B10342" t="s">
        <v>13696</v>
      </c>
      <c r="C10342" t="s">
        <v>8318</v>
      </c>
      <c r="D10342" s="23">
        <v>3107721000193</v>
      </c>
      <c r="E10342" t="s">
        <v>1675</v>
      </c>
      <c r="F10342" t="s">
        <v>1390</v>
      </c>
      <c r="G10342">
        <v>8906</v>
      </c>
      <c r="H10342" s="23">
        <v>664062838111</v>
      </c>
    </row>
    <row r="10343" spans="1:8" x14ac:dyDescent="0.25">
      <c r="A10343">
        <v>4349</v>
      </c>
      <c r="B10343" t="s">
        <v>13697</v>
      </c>
      <c r="C10343" t="s">
        <v>8318</v>
      </c>
      <c r="D10343" s="23">
        <v>3107721000274</v>
      </c>
      <c r="E10343" t="s">
        <v>1430</v>
      </c>
      <c r="F10343" t="s">
        <v>1415</v>
      </c>
      <c r="G10343">
        <v>6929</v>
      </c>
      <c r="H10343" s="23">
        <v>29994390</v>
      </c>
    </row>
    <row r="10344" spans="1:8" x14ac:dyDescent="0.25">
      <c r="A10344">
        <v>7584</v>
      </c>
      <c r="B10344" t="s">
        <v>13698</v>
      </c>
      <c r="C10344" t="s">
        <v>13699</v>
      </c>
      <c r="D10344" s="23">
        <v>12226779000147</v>
      </c>
      <c r="E10344" t="s">
        <v>2087</v>
      </c>
      <c r="F10344" t="s">
        <v>1415</v>
      </c>
      <c r="G10344">
        <v>11672</v>
      </c>
      <c r="H10344" s="23">
        <v>40348725</v>
      </c>
    </row>
    <row r="10345" spans="1:8" x14ac:dyDescent="0.25">
      <c r="A10345">
        <v>2923</v>
      </c>
      <c r="B10345" t="s">
        <v>13700</v>
      </c>
      <c r="C10345" t="s">
        <v>13701</v>
      </c>
      <c r="D10345" s="23">
        <v>5078103000198</v>
      </c>
      <c r="E10345" t="s">
        <v>2148</v>
      </c>
      <c r="F10345" t="s">
        <v>1386</v>
      </c>
      <c r="G10345">
        <v>4199</v>
      </c>
      <c r="H10345" s="23">
        <v>161356796</v>
      </c>
    </row>
    <row r="10346" spans="1:8" x14ac:dyDescent="0.25">
      <c r="A10346">
        <v>9377</v>
      </c>
      <c r="B10346" t="s">
        <v>24803</v>
      </c>
      <c r="C10346" t="s">
        <v>24804</v>
      </c>
      <c r="D10346" s="23"/>
      <c r="E10346" t="s">
        <v>1385</v>
      </c>
      <c r="F10346" t="s">
        <v>1386</v>
      </c>
      <c r="G10346">
        <v>6882</v>
      </c>
      <c r="H10346" s="23"/>
    </row>
    <row r="10347" spans="1:8" x14ac:dyDescent="0.25">
      <c r="A10347">
        <v>1783</v>
      </c>
      <c r="B10347" t="s">
        <v>13702</v>
      </c>
      <c r="C10347" t="s">
        <v>13703</v>
      </c>
      <c r="D10347" s="23">
        <v>12673901000123</v>
      </c>
      <c r="E10347" t="s">
        <v>1700</v>
      </c>
      <c r="F10347" t="s">
        <v>1386</v>
      </c>
      <c r="G10347">
        <v>3059</v>
      </c>
      <c r="H10347" s="23">
        <v>160481791</v>
      </c>
    </row>
    <row r="10348" spans="1:8" x14ac:dyDescent="0.25">
      <c r="A10348">
        <v>12855</v>
      </c>
      <c r="B10348" t="s">
        <v>13704</v>
      </c>
      <c r="C10348" t="s">
        <v>13705</v>
      </c>
      <c r="D10348" s="23">
        <v>1582892000149</v>
      </c>
      <c r="E10348" t="s">
        <v>1424</v>
      </c>
      <c r="F10348" t="s">
        <v>1390</v>
      </c>
      <c r="G10348">
        <v>19893</v>
      </c>
      <c r="H10348" s="23">
        <v>148603346112</v>
      </c>
    </row>
    <row r="10349" spans="1:8" x14ac:dyDescent="0.25">
      <c r="A10349">
        <v>10393</v>
      </c>
      <c r="B10349" t="s">
        <v>13706</v>
      </c>
      <c r="C10349" t="s">
        <v>13707</v>
      </c>
      <c r="D10349" s="23">
        <v>26474919000100</v>
      </c>
      <c r="E10349" t="s">
        <v>1424</v>
      </c>
      <c r="F10349" t="s">
        <v>1390</v>
      </c>
      <c r="G10349">
        <v>15688</v>
      </c>
      <c r="H10349" s="23">
        <v>141419266111</v>
      </c>
    </row>
    <row r="10350" spans="1:8" x14ac:dyDescent="0.25">
      <c r="A10350">
        <v>12091</v>
      </c>
      <c r="B10350" t="s">
        <v>13708</v>
      </c>
      <c r="C10350" t="s">
        <v>13709</v>
      </c>
      <c r="D10350" s="23">
        <v>62694666000144</v>
      </c>
      <c r="E10350" t="s">
        <v>1385</v>
      </c>
      <c r="F10350" t="s">
        <v>1386</v>
      </c>
      <c r="G10350">
        <v>18646</v>
      </c>
      <c r="H10350" s="23" t="s">
        <v>1438</v>
      </c>
    </row>
    <row r="10351" spans="1:8" x14ac:dyDescent="0.25">
      <c r="A10351">
        <v>14072</v>
      </c>
      <c r="B10351" t="s">
        <v>13710</v>
      </c>
      <c r="C10351" t="s">
        <v>13711</v>
      </c>
      <c r="D10351" s="23">
        <v>42520117000146</v>
      </c>
      <c r="E10351" t="s">
        <v>2994</v>
      </c>
      <c r="F10351" t="s">
        <v>1390</v>
      </c>
      <c r="G10351">
        <v>21854</v>
      </c>
      <c r="H10351" s="23">
        <v>182266757115</v>
      </c>
    </row>
    <row r="10352" spans="1:8" x14ac:dyDescent="0.25">
      <c r="A10352">
        <v>7933</v>
      </c>
      <c r="B10352" t="s">
        <v>13712</v>
      </c>
      <c r="C10352" t="s">
        <v>13713</v>
      </c>
      <c r="D10352" s="23">
        <v>10173822000128</v>
      </c>
      <c r="E10352" t="s">
        <v>1385</v>
      </c>
      <c r="F10352" t="s">
        <v>1386</v>
      </c>
      <c r="G10352">
        <v>12242</v>
      </c>
      <c r="H10352" s="23">
        <v>161581277</v>
      </c>
    </row>
    <row r="10353" spans="1:8" x14ac:dyDescent="0.25">
      <c r="A10353">
        <v>15881</v>
      </c>
      <c r="B10353" t="s">
        <v>24805</v>
      </c>
      <c r="C10353" t="s">
        <v>24806</v>
      </c>
      <c r="D10353" s="23">
        <v>46133645000101</v>
      </c>
      <c r="E10353" t="s">
        <v>1992</v>
      </c>
      <c r="F10353" t="s">
        <v>1587</v>
      </c>
      <c r="G10353">
        <v>25334</v>
      </c>
      <c r="H10353" s="23">
        <v>240336097</v>
      </c>
    </row>
    <row r="10354" spans="1:8" x14ac:dyDescent="0.25">
      <c r="A10354">
        <v>15806</v>
      </c>
      <c r="B10354" t="s">
        <v>13714</v>
      </c>
      <c r="C10354" t="s">
        <v>13715</v>
      </c>
      <c r="D10354" s="23">
        <v>11691129000100</v>
      </c>
      <c r="E10354" t="s">
        <v>1409</v>
      </c>
      <c r="F10354" t="s">
        <v>1386</v>
      </c>
      <c r="G10354">
        <v>25126</v>
      </c>
      <c r="H10354" s="23">
        <v>161666892</v>
      </c>
    </row>
    <row r="10355" spans="1:8" x14ac:dyDescent="0.25">
      <c r="A10355">
        <v>10575</v>
      </c>
      <c r="B10355" t="s">
        <v>13716</v>
      </c>
      <c r="C10355" t="s">
        <v>13717</v>
      </c>
      <c r="D10355" s="23">
        <v>24827449000196</v>
      </c>
      <c r="E10355" t="s">
        <v>3243</v>
      </c>
      <c r="F10355" t="s">
        <v>1415</v>
      </c>
      <c r="G10355">
        <v>15936</v>
      </c>
      <c r="H10355" s="23">
        <v>67389589</v>
      </c>
    </row>
    <row r="10356" spans="1:8" x14ac:dyDescent="0.25">
      <c r="A10356">
        <v>5224</v>
      </c>
      <c r="B10356" t="s">
        <v>13718</v>
      </c>
      <c r="C10356" t="s">
        <v>13717</v>
      </c>
      <c r="D10356" s="23">
        <v>10385857000120</v>
      </c>
      <c r="E10356" t="s">
        <v>1572</v>
      </c>
      <c r="F10356" t="s">
        <v>1386</v>
      </c>
      <c r="G10356">
        <v>8264</v>
      </c>
      <c r="H10356" s="23">
        <v>161643779</v>
      </c>
    </row>
    <row r="10357" spans="1:8" x14ac:dyDescent="0.25">
      <c r="A10357">
        <v>9314</v>
      </c>
      <c r="B10357" t="s">
        <v>13719</v>
      </c>
      <c r="C10357" t="s">
        <v>13719</v>
      </c>
      <c r="D10357" s="23">
        <v>3039024000142</v>
      </c>
      <c r="E10357" t="s">
        <v>1424</v>
      </c>
      <c r="F10357" t="s">
        <v>1390</v>
      </c>
      <c r="G10357">
        <v>13804</v>
      </c>
      <c r="H10357" s="23">
        <v>115465548118</v>
      </c>
    </row>
    <row r="10358" spans="1:8" x14ac:dyDescent="0.25">
      <c r="A10358">
        <v>4599</v>
      </c>
      <c r="B10358" t="s">
        <v>13720</v>
      </c>
      <c r="C10358" t="s">
        <v>13721</v>
      </c>
      <c r="D10358" s="23">
        <v>11358683000170</v>
      </c>
      <c r="E10358" t="s">
        <v>1642</v>
      </c>
      <c r="F10358" t="s">
        <v>1415</v>
      </c>
      <c r="G10358">
        <v>7174</v>
      </c>
      <c r="H10358" s="23" t="s">
        <v>13722</v>
      </c>
    </row>
    <row r="10359" spans="1:8" x14ac:dyDescent="0.25">
      <c r="A10359">
        <v>9292</v>
      </c>
      <c r="B10359" t="s">
        <v>13723</v>
      </c>
      <c r="C10359" t="s">
        <v>13724</v>
      </c>
      <c r="D10359" s="23">
        <v>52924099000111</v>
      </c>
      <c r="E10359" t="s">
        <v>1435</v>
      </c>
      <c r="F10359" t="s">
        <v>1390</v>
      </c>
      <c r="G10359">
        <v>13787</v>
      </c>
      <c r="H10359" s="23">
        <v>336165261119</v>
      </c>
    </row>
    <row r="10360" spans="1:8" x14ac:dyDescent="0.25">
      <c r="A10360">
        <v>9201</v>
      </c>
      <c r="B10360" t="s">
        <v>13725</v>
      </c>
      <c r="C10360" t="s">
        <v>13725</v>
      </c>
      <c r="D10360" s="23">
        <v>25073020000113</v>
      </c>
      <c r="E10360" t="s">
        <v>1424</v>
      </c>
      <c r="F10360" t="s">
        <v>1390</v>
      </c>
      <c r="G10360">
        <v>13704</v>
      </c>
      <c r="H10360" s="23">
        <v>140974372110</v>
      </c>
    </row>
    <row r="10361" spans="1:8" x14ac:dyDescent="0.25">
      <c r="A10361">
        <v>3427</v>
      </c>
      <c r="B10361" t="s">
        <v>13726</v>
      </c>
      <c r="C10361" t="s">
        <v>13727</v>
      </c>
      <c r="D10361" s="23">
        <v>7635791000175</v>
      </c>
      <c r="E10361" t="s">
        <v>1507</v>
      </c>
      <c r="F10361" t="s">
        <v>1415</v>
      </c>
      <c r="G10361">
        <v>4703</v>
      </c>
      <c r="H10361" s="23">
        <v>33161577</v>
      </c>
    </row>
    <row r="10362" spans="1:8" x14ac:dyDescent="0.25">
      <c r="A10362">
        <v>15631</v>
      </c>
      <c r="B10362" t="s">
        <v>13728</v>
      </c>
      <c r="D10362" s="23">
        <v>2848082000154</v>
      </c>
      <c r="E10362" t="s">
        <v>1424</v>
      </c>
      <c r="F10362" t="s">
        <v>1390</v>
      </c>
      <c r="G10362">
        <v>24903</v>
      </c>
      <c r="H10362" s="23">
        <v>115462628115</v>
      </c>
    </row>
    <row r="10363" spans="1:8" x14ac:dyDescent="0.25">
      <c r="A10363">
        <v>8027</v>
      </c>
      <c r="B10363" t="s">
        <v>13729</v>
      </c>
      <c r="C10363" t="s">
        <v>13730</v>
      </c>
      <c r="D10363" s="23">
        <v>23513593000195</v>
      </c>
      <c r="E10363" t="s">
        <v>1507</v>
      </c>
      <c r="F10363" t="s">
        <v>1415</v>
      </c>
      <c r="G10363">
        <v>12328</v>
      </c>
      <c r="H10363" s="23">
        <v>64672026</v>
      </c>
    </row>
    <row r="10364" spans="1:8" x14ac:dyDescent="0.25">
      <c r="A10364">
        <v>1355</v>
      </c>
      <c r="B10364" t="s">
        <v>13731</v>
      </c>
      <c r="C10364" t="s">
        <v>13732</v>
      </c>
      <c r="D10364" s="23">
        <v>10621504000182</v>
      </c>
      <c r="E10364" t="s">
        <v>1424</v>
      </c>
      <c r="F10364" t="s">
        <v>1390</v>
      </c>
      <c r="G10364">
        <v>2631</v>
      </c>
      <c r="H10364" s="23" t="s">
        <v>13733</v>
      </c>
    </row>
    <row r="10365" spans="1:8" x14ac:dyDescent="0.25">
      <c r="A10365">
        <v>6333</v>
      </c>
      <c r="B10365" t="s">
        <v>13734</v>
      </c>
      <c r="C10365" t="s">
        <v>13735</v>
      </c>
      <c r="D10365" s="23">
        <v>7073031000111</v>
      </c>
      <c r="E10365" t="s">
        <v>1642</v>
      </c>
      <c r="F10365" t="s">
        <v>1415</v>
      </c>
      <c r="G10365">
        <v>9876</v>
      </c>
      <c r="H10365" s="23">
        <v>31886043</v>
      </c>
    </row>
    <row r="10366" spans="1:8" x14ac:dyDescent="0.25">
      <c r="A10366">
        <v>15721</v>
      </c>
      <c r="B10366" t="s">
        <v>13736</v>
      </c>
      <c r="D10366" s="23">
        <v>3939466000145</v>
      </c>
      <c r="E10366" t="s">
        <v>7460</v>
      </c>
      <c r="F10366" t="s">
        <v>1390</v>
      </c>
      <c r="G10366">
        <v>25004</v>
      </c>
      <c r="H10366" s="23">
        <v>260136666111</v>
      </c>
    </row>
    <row r="10367" spans="1:8" x14ac:dyDescent="0.25">
      <c r="A10367">
        <v>5499</v>
      </c>
      <c r="B10367" t="s">
        <v>13737</v>
      </c>
      <c r="C10367" t="s">
        <v>13738</v>
      </c>
      <c r="D10367" s="23">
        <v>48254353000144</v>
      </c>
      <c r="E10367" t="s">
        <v>1424</v>
      </c>
      <c r="F10367" t="s">
        <v>1390</v>
      </c>
      <c r="G10367">
        <v>8563</v>
      </c>
      <c r="H10367" s="23">
        <v>109821709117</v>
      </c>
    </row>
    <row r="10368" spans="1:8" x14ac:dyDescent="0.25">
      <c r="A10368">
        <v>2003</v>
      </c>
      <c r="B10368" t="s">
        <v>13739</v>
      </c>
      <c r="C10368" t="s">
        <v>13740</v>
      </c>
      <c r="D10368" s="23">
        <v>1636651000135</v>
      </c>
      <c r="E10368" t="s">
        <v>1992</v>
      </c>
      <c r="F10368" t="s">
        <v>1587</v>
      </c>
      <c r="G10368">
        <v>3279</v>
      </c>
      <c r="H10368" s="23">
        <v>240908902</v>
      </c>
    </row>
    <row r="10369" spans="1:8" x14ac:dyDescent="0.25">
      <c r="A10369">
        <v>7165</v>
      </c>
      <c r="B10369" t="s">
        <v>13741</v>
      </c>
      <c r="C10369" t="s">
        <v>13741</v>
      </c>
      <c r="D10369" s="23">
        <v>8531000000120</v>
      </c>
      <c r="E10369" t="s">
        <v>1675</v>
      </c>
      <c r="F10369" t="s">
        <v>1390</v>
      </c>
      <c r="G10369">
        <v>11114</v>
      </c>
      <c r="H10369" s="23">
        <v>664003948114</v>
      </c>
    </row>
    <row r="10370" spans="1:8" x14ac:dyDescent="0.25">
      <c r="A10370">
        <v>6845</v>
      </c>
      <c r="B10370" t="s">
        <v>13742</v>
      </c>
      <c r="C10370" t="s">
        <v>13743</v>
      </c>
      <c r="D10370" s="23">
        <v>10288557000123</v>
      </c>
      <c r="E10370" t="s">
        <v>1409</v>
      </c>
      <c r="F10370" t="s">
        <v>1386</v>
      </c>
      <c r="G10370">
        <v>10818</v>
      </c>
      <c r="H10370" s="23">
        <v>161578489</v>
      </c>
    </row>
    <row r="10371" spans="1:8" x14ac:dyDescent="0.25">
      <c r="A10371">
        <v>2099</v>
      </c>
      <c r="B10371" t="s">
        <v>13744</v>
      </c>
      <c r="C10371" t="s">
        <v>13745</v>
      </c>
      <c r="D10371" s="23">
        <v>2269509000160</v>
      </c>
      <c r="E10371" t="s">
        <v>1435</v>
      </c>
      <c r="F10371" t="s">
        <v>1390</v>
      </c>
      <c r="G10371">
        <v>3375</v>
      </c>
      <c r="H10371" s="23">
        <v>336464853112</v>
      </c>
    </row>
    <row r="10372" spans="1:8" x14ac:dyDescent="0.25">
      <c r="A10372">
        <v>10345</v>
      </c>
      <c r="B10372" t="s">
        <v>13746</v>
      </c>
      <c r="C10372" t="s">
        <v>13747</v>
      </c>
      <c r="D10372" s="23">
        <v>13127930000152</v>
      </c>
      <c r="E10372" t="s">
        <v>1385</v>
      </c>
      <c r="F10372" t="s">
        <v>1386</v>
      </c>
      <c r="G10372">
        <v>15617</v>
      </c>
      <c r="H10372" s="23">
        <v>161791077</v>
      </c>
    </row>
    <row r="10373" spans="1:8" x14ac:dyDescent="0.25">
      <c r="A10373">
        <v>3910</v>
      </c>
      <c r="B10373" t="s">
        <v>13748</v>
      </c>
      <c r="C10373" t="s">
        <v>13749</v>
      </c>
      <c r="D10373" s="23">
        <v>9169046000103</v>
      </c>
      <c r="E10373" t="s">
        <v>1541</v>
      </c>
      <c r="F10373" t="s">
        <v>1386</v>
      </c>
      <c r="G10373">
        <v>5186</v>
      </c>
      <c r="H10373" s="23" t="s">
        <v>13750</v>
      </c>
    </row>
    <row r="10374" spans="1:8" x14ac:dyDescent="0.25">
      <c r="A10374">
        <v>4589</v>
      </c>
      <c r="B10374" t="s">
        <v>13751</v>
      </c>
      <c r="C10374" t="s">
        <v>13752</v>
      </c>
      <c r="D10374" s="23">
        <v>10848448000113</v>
      </c>
      <c r="E10374" t="s">
        <v>1500</v>
      </c>
      <c r="F10374" t="s">
        <v>1415</v>
      </c>
      <c r="G10374">
        <v>7167</v>
      </c>
      <c r="H10374" s="23">
        <v>286222</v>
      </c>
    </row>
    <row r="10375" spans="1:8" x14ac:dyDescent="0.25">
      <c r="A10375">
        <v>15433</v>
      </c>
      <c r="B10375" t="s">
        <v>13753</v>
      </c>
      <c r="C10375" t="s">
        <v>13754</v>
      </c>
      <c r="D10375" s="23">
        <v>15558014000100</v>
      </c>
      <c r="E10375" t="s">
        <v>1507</v>
      </c>
      <c r="F10375" t="s">
        <v>1415</v>
      </c>
      <c r="G10375">
        <v>24615</v>
      </c>
      <c r="H10375" s="23">
        <v>52548503</v>
      </c>
    </row>
    <row r="10376" spans="1:8" x14ac:dyDescent="0.25">
      <c r="A10376">
        <v>4414</v>
      </c>
      <c r="B10376" t="s">
        <v>13755</v>
      </c>
      <c r="C10376" t="s">
        <v>13756</v>
      </c>
      <c r="D10376" s="23">
        <v>58874124000186</v>
      </c>
      <c r="E10376" t="s">
        <v>6348</v>
      </c>
      <c r="F10376" t="s">
        <v>1390</v>
      </c>
      <c r="G10376">
        <v>7003</v>
      </c>
      <c r="H10376" s="23">
        <v>387045495113</v>
      </c>
    </row>
    <row r="10377" spans="1:8" x14ac:dyDescent="0.25">
      <c r="A10377">
        <v>4494</v>
      </c>
      <c r="B10377" t="s">
        <v>13757</v>
      </c>
      <c r="C10377" t="s">
        <v>13758</v>
      </c>
      <c r="D10377" s="23">
        <v>3255517000110</v>
      </c>
      <c r="E10377" t="s">
        <v>2667</v>
      </c>
      <c r="F10377" t="s">
        <v>1390</v>
      </c>
      <c r="G10377">
        <v>7084</v>
      </c>
      <c r="H10377" s="23">
        <v>535433956117</v>
      </c>
    </row>
    <row r="10378" spans="1:8" x14ac:dyDescent="0.25">
      <c r="A10378">
        <v>1778</v>
      </c>
      <c r="B10378" t="s">
        <v>13759</v>
      </c>
      <c r="C10378" t="s">
        <v>13760</v>
      </c>
      <c r="D10378" s="23">
        <v>12632254000101</v>
      </c>
      <c r="E10378" t="s">
        <v>1430</v>
      </c>
      <c r="F10378" t="s">
        <v>1415</v>
      </c>
      <c r="G10378">
        <v>3054</v>
      </c>
      <c r="H10378" s="23" t="s">
        <v>2239</v>
      </c>
    </row>
    <row r="10379" spans="1:8" x14ac:dyDescent="0.25">
      <c r="A10379">
        <v>13332</v>
      </c>
      <c r="B10379" t="s">
        <v>13761</v>
      </c>
      <c r="C10379" t="s">
        <v>13762</v>
      </c>
      <c r="D10379" s="23">
        <v>33682998000100</v>
      </c>
      <c r="E10379" t="s">
        <v>1417</v>
      </c>
      <c r="F10379" t="s">
        <v>1418</v>
      </c>
      <c r="G10379">
        <v>20791</v>
      </c>
      <c r="H10379" s="23">
        <v>81602034</v>
      </c>
    </row>
    <row r="10380" spans="1:8" x14ac:dyDescent="0.25">
      <c r="A10380">
        <v>10100</v>
      </c>
      <c r="B10380" t="s">
        <v>13763</v>
      </c>
      <c r="C10380" t="s">
        <v>13764</v>
      </c>
      <c r="D10380" s="23">
        <v>22079956000163</v>
      </c>
      <c r="E10380" t="s">
        <v>1424</v>
      </c>
      <c r="F10380" t="s">
        <v>1390</v>
      </c>
      <c r="G10380">
        <v>14989</v>
      </c>
      <c r="H10380" s="23">
        <v>144389181117</v>
      </c>
    </row>
    <row r="10381" spans="1:8" x14ac:dyDescent="0.25">
      <c r="A10381">
        <v>8781</v>
      </c>
      <c r="B10381" t="s">
        <v>13765</v>
      </c>
      <c r="C10381" t="s">
        <v>13766</v>
      </c>
      <c r="D10381" s="23">
        <v>4928581000187</v>
      </c>
      <c r="E10381" t="s">
        <v>2487</v>
      </c>
      <c r="F10381" t="s">
        <v>1639</v>
      </c>
      <c r="G10381">
        <v>13274</v>
      </c>
      <c r="H10381" s="23">
        <v>621669500011</v>
      </c>
    </row>
    <row r="10382" spans="1:8" x14ac:dyDescent="0.25">
      <c r="A10382">
        <v>2889</v>
      </c>
      <c r="B10382" t="s">
        <v>13767</v>
      </c>
      <c r="C10382" t="s">
        <v>13768</v>
      </c>
      <c r="D10382" s="23">
        <v>49372576000250</v>
      </c>
      <c r="E10382" t="s">
        <v>2193</v>
      </c>
      <c r="F10382" t="s">
        <v>1390</v>
      </c>
      <c r="G10382">
        <v>4165</v>
      </c>
      <c r="H10382" s="23">
        <v>206256036111</v>
      </c>
    </row>
    <row r="10383" spans="1:8" x14ac:dyDescent="0.25">
      <c r="A10383">
        <v>5191</v>
      </c>
      <c r="B10383" t="s">
        <v>13769</v>
      </c>
      <c r="C10383" t="s">
        <v>13770</v>
      </c>
      <c r="D10383" s="23">
        <v>49372576000179</v>
      </c>
      <c r="E10383" t="s">
        <v>2193</v>
      </c>
      <c r="F10383" t="s">
        <v>1390</v>
      </c>
      <c r="G10383">
        <v>8239</v>
      </c>
      <c r="H10383" s="23">
        <v>206028089110</v>
      </c>
    </row>
    <row r="10384" spans="1:8" x14ac:dyDescent="0.25">
      <c r="A10384">
        <v>5275</v>
      </c>
      <c r="B10384" t="s">
        <v>13771</v>
      </c>
      <c r="D10384" s="23"/>
      <c r="E10384" t="s">
        <v>13772</v>
      </c>
      <c r="F10384" t="s">
        <v>1536</v>
      </c>
      <c r="G10384">
        <v>8317</v>
      </c>
      <c r="H10384" s="23"/>
    </row>
    <row r="10385" spans="1:8" x14ac:dyDescent="0.25">
      <c r="A10385">
        <v>8319</v>
      </c>
      <c r="B10385" t="s">
        <v>13773</v>
      </c>
      <c r="C10385" t="s">
        <v>13773</v>
      </c>
      <c r="D10385" s="23">
        <v>61097994000109</v>
      </c>
      <c r="E10385" t="s">
        <v>5499</v>
      </c>
      <c r="F10385" t="s">
        <v>1390</v>
      </c>
      <c r="G10385">
        <v>12583</v>
      </c>
      <c r="H10385" s="23">
        <v>305070287112</v>
      </c>
    </row>
    <row r="10386" spans="1:8" x14ac:dyDescent="0.25">
      <c r="A10386">
        <v>15468</v>
      </c>
      <c r="B10386" t="s">
        <v>13774</v>
      </c>
      <c r="C10386" t="s">
        <v>13775</v>
      </c>
      <c r="D10386" s="23">
        <v>58514928003785</v>
      </c>
      <c r="E10386" t="s">
        <v>1500</v>
      </c>
      <c r="F10386" t="s">
        <v>1415</v>
      </c>
      <c r="G10386">
        <v>24662</v>
      </c>
      <c r="H10386" s="23">
        <v>28603842</v>
      </c>
    </row>
    <row r="10387" spans="1:8" x14ac:dyDescent="0.25">
      <c r="A10387">
        <v>13683</v>
      </c>
      <c r="B10387" t="s">
        <v>13776</v>
      </c>
      <c r="C10387" t="s">
        <v>13777</v>
      </c>
      <c r="D10387" s="23">
        <v>3694811000128</v>
      </c>
      <c r="E10387" t="s">
        <v>1385</v>
      </c>
      <c r="F10387" t="s">
        <v>1386</v>
      </c>
      <c r="G10387">
        <v>21331</v>
      </c>
      <c r="H10387" s="23" t="s">
        <v>1438</v>
      </c>
    </row>
    <row r="10388" spans="1:8" x14ac:dyDescent="0.25">
      <c r="A10388">
        <v>13073</v>
      </c>
      <c r="B10388" t="s">
        <v>13778</v>
      </c>
      <c r="C10388" t="s">
        <v>13779</v>
      </c>
      <c r="D10388" s="23">
        <v>32835580000123</v>
      </c>
      <c r="E10388" t="s">
        <v>1675</v>
      </c>
      <c r="F10388" t="s">
        <v>1390</v>
      </c>
      <c r="G10388">
        <v>20217</v>
      </c>
      <c r="H10388" s="23">
        <v>664232654110</v>
      </c>
    </row>
    <row r="10389" spans="1:8" x14ac:dyDescent="0.25">
      <c r="A10389">
        <v>14381</v>
      </c>
      <c r="B10389" t="s">
        <v>13780</v>
      </c>
      <c r="C10389" t="s">
        <v>13781</v>
      </c>
      <c r="D10389" s="23">
        <v>51806655000192</v>
      </c>
      <c r="E10389" t="s">
        <v>1430</v>
      </c>
      <c r="F10389" t="s">
        <v>1415</v>
      </c>
      <c r="G10389">
        <v>22641</v>
      </c>
      <c r="H10389" s="23" t="s">
        <v>1438</v>
      </c>
    </row>
    <row r="10390" spans="1:8" x14ac:dyDescent="0.25">
      <c r="A10390">
        <v>13744</v>
      </c>
      <c r="B10390" t="s">
        <v>13782</v>
      </c>
      <c r="D10390" s="23">
        <v>44447664000179</v>
      </c>
      <c r="E10390" t="s">
        <v>1572</v>
      </c>
      <c r="F10390" t="s">
        <v>1386</v>
      </c>
      <c r="G10390">
        <v>21424</v>
      </c>
      <c r="H10390" s="23">
        <v>164324810</v>
      </c>
    </row>
    <row r="10391" spans="1:8" x14ac:dyDescent="0.25">
      <c r="A10391">
        <v>9022</v>
      </c>
      <c r="B10391" t="s">
        <v>13783</v>
      </c>
      <c r="C10391" t="s">
        <v>13783</v>
      </c>
      <c r="D10391" s="23">
        <v>7571746004353</v>
      </c>
      <c r="E10391" t="s">
        <v>1527</v>
      </c>
      <c r="F10391" t="s">
        <v>1386</v>
      </c>
      <c r="G10391">
        <v>13554</v>
      </c>
      <c r="H10391" s="23">
        <v>162420080</v>
      </c>
    </row>
    <row r="10392" spans="1:8" x14ac:dyDescent="0.25">
      <c r="A10392">
        <v>15569</v>
      </c>
      <c r="B10392" t="s">
        <v>13784</v>
      </c>
      <c r="C10392" t="s">
        <v>13784</v>
      </c>
      <c r="D10392" s="23">
        <v>57768736000121</v>
      </c>
      <c r="E10392" t="s">
        <v>1385</v>
      </c>
      <c r="F10392" t="s">
        <v>1386</v>
      </c>
      <c r="G10392">
        <v>24816</v>
      </c>
      <c r="H10392" s="23">
        <v>165094486</v>
      </c>
    </row>
    <row r="10393" spans="1:8" x14ac:dyDescent="0.25">
      <c r="A10393">
        <v>1598</v>
      </c>
      <c r="B10393" t="s">
        <v>13785</v>
      </c>
      <c r="C10393" t="s">
        <v>13786</v>
      </c>
      <c r="D10393" s="23">
        <v>11490075000114</v>
      </c>
      <c r="E10393" t="s">
        <v>9916</v>
      </c>
      <c r="F10393" t="s">
        <v>1415</v>
      </c>
      <c r="G10393">
        <v>2874</v>
      </c>
      <c r="H10393" s="23">
        <v>10814973</v>
      </c>
    </row>
    <row r="10394" spans="1:8" x14ac:dyDescent="0.25">
      <c r="A10394">
        <v>11452</v>
      </c>
      <c r="B10394" t="s">
        <v>13787</v>
      </c>
      <c r="C10394" t="s">
        <v>13788</v>
      </c>
      <c r="D10394" s="23">
        <v>36442535000160</v>
      </c>
      <c r="E10394" t="s">
        <v>1583</v>
      </c>
      <c r="F10394" t="s">
        <v>1386</v>
      </c>
      <c r="G10394">
        <v>17390</v>
      </c>
      <c r="H10394" s="23">
        <v>163618097</v>
      </c>
    </row>
    <row r="10395" spans="1:8" x14ac:dyDescent="0.25">
      <c r="A10395">
        <v>12343</v>
      </c>
      <c r="B10395" t="s">
        <v>13789</v>
      </c>
      <c r="C10395" t="s">
        <v>13790</v>
      </c>
      <c r="D10395" s="23">
        <v>12335903000102</v>
      </c>
      <c r="E10395" t="s">
        <v>1424</v>
      </c>
      <c r="F10395" t="s">
        <v>1390</v>
      </c>
      <c r="G10395">
        <v>18943</v>
      </c>
      <c r="H10395" s="23">
        <v>147369605115</v>
      </c>
    </row>
    <row r="10396" spans="1:8" x14ac:dyDescent="0.25">
      <c r="A10396">
        <v>15876</v>
      </c>
      <c r="B10396" t="s">
        <v>24807</v>
      </c>
      <c r="D10396" s="23">
        <v>39275310000154</v>
      </c>
      <c r="E10396" t="s">
        <v>1424</v>
      </c>
      <c r="F10396" t="s">
        <v>1390</v>
      </c>
      <c r="G10396">
        <v>25320</v>
      </c>
      <c r="H10396" s="23">
        <v>129808823113</v>
      </c>
    </row>
    <row r="10397" spans="1:8" x14ac:dyDescent="0.25">
      <c r="A10397">
        <v>12199</v>
      </c>
      <c r="B10397" t="s">
        <v>13791</v>
      </c>
      <c r="C10397" t="s">
        <v>13792</v>
      </c>
      <c r="D10397" s="23">
        <v>39506096000108</v>
      </c>
      <c r="E10397" t="s">
        <v>1435</v>
      </c>
      <c r="F10397" t="s">
        <v>1390</v>
      </c>
      <c r="G10397">
        <v>18790</v>
      </c>
      <c r="H10397" s="23">
        <v>127236804110</v>
      </c>
    </row>
    <row r="10398" spans="1:8" x14ac:dyDescent="0.25">
      <c r="A10398">
        <v>11801</v>
      </c>
      <c r="B10398" t="s">
        <v>13793</v>
      </c>
      <c r="C10398" t="s">
        <v>13794</v>
      </c>
      <c r="D10398" s="23">
        <v>32139269000140</v>
      </c>
      <c r="E10398" t="s">
        <v>2323</v>
      </c>
      <c r="F10398" t="s">
        <v>1692</v>
      </c>
      <c r="G10398">
        <v>18114</v>
      </c>
      <c r="H10398" s="23">
        <v>9079891352</v>
      </c>
    </row>
    <row r="10399" spans="1:8" x14ac:dyDescent="0.25">
      <c r="A10399">
        <v>5327</v>
      </c>
      <c r="B10399" t="s">
        <v>13795</v>
      </c>
      <c r="C10399" t="s">
        <v>13796</v>
      </c>
      <c r="D10399" s="23">
        <v>8717582000133</v>
      </c>
      <c r="E10399" t="s">
        <v>13797</v>
      </c>
      <c r="F10399" t="s">
        <v>1639</v>
      </c>
      <c r="G10399">
        <v>8363</v>
      </c>
      <c r="H10399" s="23" t="s">
        <v>1438</v>
      </c>
    </row>
    <row r="10400" spans="1:8" x14ac:dyDescent="0.25">
      <c r="A10400">
        <v>12432</v>
      </c>
      <c r="B10400" t="s">
        <v>13798</v>
      </c>
      <c r="C10400" t="s">
        <v>13799</v>
      </c>
      <c r="D10400" s="23">
        <v>18222877000192</v>
      </c>
      <c r="E10400" t="s">
        <v>13800</v>
      </c>
      <c r="F10400" t="s">
        <v>1639</v>
      </c>
      <c r="G10400">
        <v>19048</v>
      </c>
      <c r="H10400" s="23">
        <v>1531416530019</v>
      </c>
    </row>
    <row r="10401" spans="1:8" x14ac:dyDescent="0.25">
      <c r="A10401">
        <v>8671</v>
      </c>
      <c r="B10401" t="s">
        <v>13801</v>
      </c>
      <c r="C10401" t="s">
        <v>13801</v>
      </c>
      <c r="D10401" s="23">
        <v>9382573000100</v>
      </c>
      <c r="E10401" t="s">
        <v>1718</v>
      </c>
      <c r="F10401" t="s">
        <v>1386</v>
      </c>
      <c r="G10401">
        <v>13179</v>
      </c>
      <c r="H10401" s="23">
        <v>160204143</v>
      </c>
    </row>
    <row r="10402" spans="1:8" x14ac:dyDescent="0.25">
      <c r="A10402">
        <v>14585</v>
      </c>
      <c r="B10402" t="s">
        <v>13802</v>
      </c>
      <c r="C10402" t="s">
        <v>13803</v>
      </c>
      <c r="D10402" s="23">
        <v>4770253000367</v>
      </c>
      <c r="E10402" t="s">
        <v>7480</v>
      </c>
      <c r="F10402" t="s">
        <v>1390</v>
      </c>
      <c r="G10402">
        <v>22958</v>
      </c>
      <c r="H10402" s="23">
        <v>588055264117</v>
      </c>
    </row>
    <row r="10403" spans="1:8" x14ac:dyDescent="0.25">
      <c r="A10403">
        <v>11913</v>
      </c>
      <c r="B10403" t="s">
        <v>13804</v>
      </c>
      <c r="C10403" t="s">
        <v>13804</v>
      </c>
      <c r="D10403" s="23">
        <v>19405736000178</v>
      </c>
      <c r="E10403" t="s">
        <v>1385</v>
      </c>
      <c r="F10403" t="s">
        <v>1386</v>
      </c>
      <c r="G10403">
        <v>18305</v>
      </c>
      <c r="H10403" s="23">
        <v>162250193</v>
      </c>
    </row>
    <row r="10404" spans="1:8" x14ac:dyDescent="0.25">
      <c r="A10404">
        <v>12564</v>
      </c>
      <c r="B10404" t="s">
        <v>24808</v>
      </c>
      <c r="C10404" t="s">
        <v>24809</v>
      </c>
      <c r="D10404" s="23"/>
      <c r="E10404" t="s">
        <v>1723</v>
      </c>
      <c r="F10404" t="s">
        <v>1386</v>
      </c>
      <c r="G10404">
        <v>16996</v>
      </c>
      <c r="H10404" s="23"/>
    </row>
    <row r="10405" spans="1:8" x14ac:dyDescent="0.25">
      <c r="A10405">
        <v>13117</v>
      </c>
      <c r="B10405" t="s">
        <v>13805</v>
      </c>
      <c r="C10405" t="s">
        <v>13805</v>
      </c>
      <c r="D10405" s="23">
        <v>43382862000139</v>
      </c>
      <c r="E10405" t="s">
        <v>2614</v>
      </c>
      <c r="F10405" t="s">
        <v>1386</v>
      </c>
      <c r="G10405">
        <v>20280</v>
      </c>
      <c r="H10405" s="23">
        <v>164101004</v>
      </c>
    </row>
    <row r="10406" spans="1:8" x14ac:dyDescent="0.25">
      <c r="A10406">
        <v>4088</v>
      </c>
      <c r="B10406" t="s">
        <v>13806</v>
      </c>
      <c r="C10406" t="s">
        <v>13807</v>
      </c>
      <c r="D10406" s="23">
        <v>9537280000146</v>
      </c>
      <c r="E10406" t="s">
        <v>1409</v>
      </c>
      <c r="F10406" t="s">
        <v>1386</v>
      </c>
      <c r="G10406">
        <v>5364</v>
      </c>
      <c r="H10406" s="23">
        <v>161563333</v>
      </c>
    </row>
    <row r="10407" spans="1:8" x14ac:dyDescent="0.25">
      <c r="A10407">
        <v>9488</v>
      </c>
      <c r="B10407" t="s">
        <v>24810</v>
      </c>
      <c r="C10407" t="s">
        <v>24811</v>
      </c>
      <c r="D10407" s="23"/>
      <c r="E10407" t="s">
        <v>1385</v>
      </c>
      <c r="F10407" t="s">
        <v>1386</v>
      </c>
      <c r="G10407">
        <v>14106</v>
      </c>
      <c r="H10407" s="23"/>
    </row>
    <row r="10408" spans="1:8" x14ac:dyDescent="0.25">
      <c r="A10408">
        <v>10843</v>
      </c>
      <c r="B10408" t="s">
        <v>13808</v>
      </c>
      <c r="C10408" t="s">
        <v>13809</v>
      </c>
      <c r="D10408" s="23">
        <v>18407867000121</v>
      </c>
      <c r="E10408" t="s">
        <v>2374</v>
      </c>
      <c r="F10408" t="s">
        <v>1390</v>
      </c>
      <c r="G10408">
        <v>16363</v>
      </c>
      <c r="H10408" s="23">
        <v>795388285115</v>
      </c>
    </row>
    <row r="10409" spans="1:8" x14ac:dyDescent="0.25">
      <c r="A10409">
        <v>11147</v>
      </c>
      <c r="B10409" t="s">
        <v>13810</v>
      </c>
      <c r="C10409" t="s">
        <v>13811</v>
      </c>
      <c r="D10409" s="23">
        <v>18783458000120</v>
      </c>
      <c r="E10409" t="s">
        <v>1385</v>
      </c>
      <c r="F10409" t="s">
        <v>1386</v>
      </c>
      <c r="G10409">
        <v>16956</v>
      </c>
      <c r="H10409" s="23" t="s">
        <v>1438</v>
      </c>
    </row>
    <row r="10410" spans="1:8" x14ac:dyDescent="0.25">
      <c r="A10410">
        <v>13400</v>
      </c>
      <c r="B10410" t="s">
        <v>24812</v>
      </c>
      <c r="C10410" t="s">
        <v>24812</v>
      </c>
      <c r="D10410" s="23"/>
      <c r="E10410" t="s">
        <v>1422</v>
      </c>
      <c r="F10410" t="s">
        <v>1386</v>
      </c>
      <c r="G10410">
        <v>20964</v>
      </c>
      <c r="H10410" s="23"/>
    </row>
    <row r="10411" spans="1:8" x14ac:dyDescent="0.25">
      <c r="A10411">
        <v>2940</v>
      </c>
      <c r="B10411" t="s">
        <v>13812</v>
      </c>
      <c r="C10411" t="s">
        <v>13813</v>
      </c>
      <c r="D10411" s="23">
        <v>5153450000138</v>
      </c>
      <c r="E10411" t="s">
        <v>1422</v>
      </c>
      <c r="F10411" t="s">
        <v>1386</v>
      </c>
      <c r="G10411">
        <v>4216</v>
      </c>
      <c r="H10411" s="23">
        <v>161361340</v>
      </c>
    </row>
    <row r="10412" spans="1:8" x14ac:dyDescent="0.25">
      <c r="A10412">
        <v>13780</v>
      </c>
      <c r="B10412" t="s">
        <v>13814</v>
      </c>
      <c r="C10412" t="s">
        <v>13814</v>
      </c>
      <c r="D10412" s="23">
        <v>35840793000131</v>
      </c>
      <c r="E10412" t="s">
        <v>1483</v>
      </c>
      <c r="F10412" t="s">
        <v>1398</v>
      </c>
      <c r="G10412">
        <v>21479</v>
      </c>
      <c r="H10412" s="23" t="s">
        <v>1438</v>
      </c>
    </row>
    <row r="10413" spans="1:8" x14ac:dyDescent="0.25">
      <c r="A10413">
        <v>1897</v>
      </c>
      <c r="B10413" t="s">
        <v>13815</v>
      </c>
      <c r="C10413" t="s">
        <v>13816</v>
      </c>
      <c r="D10413" s="23">
        <v>13472739000148</v>
      </c>
      <c r="E10413" t="s">
        <v>1720</v>
      </c>
      <c r="F10413" t="s">
        <v>1386</v>
      </c>
      <c r="G10413">
        <v>3173</v>
      </c>
      <c r="H10413" s="23" t="s">
        <v>13817</v>
      </c>
    </row>
    <row r="10414" spans="1:8" x14ac:dyDescent="0.25">
      <c r="A10414">
        <v>13374</v>
      </c>
      <c r="B10414" t="s">
        <v>13818</v>
      </c>
      <c r="C10414" t="s">
        <v>13819</v>
      </c>
      <c r="D10414" s="23">
        <v>3810764000130</v>
      </c>
      <c r="E10414" t="s">
        <v>1484</v>
      </c>
      <c r="F10414" t="s">
        <v>1398</v>
      </c>
      <c r="G10414">
        <v>20928</v>
      </c>
      <c r="H10414" s="23">
        <v>200853350</v>
      </c>
    </row>
    <row r="10415" spans="1:8" x14ac:dyDescent="0.25">
      <c r="A10415">
        <v>9368</v>
      </c>
      <c r="B10415" t="s">
        <v>24813</v>
      </c>
      <c r="C10415" t="s">
        <v>24813</v>
      </c>
      <c r="D10415" s="23"/>
      <c r="E10415" t="s">
        <v>1541</v>
      </c>
      <c r="F10415" t="s">
        <v>1386</v>
      </c>
      <c r="G10415">
        <v>13854</v>
      </c>
      <c r="H10415" s="23"/>
    </row>
    <row r="10416" spans="1:8" x14ac:dyDescent="0.25">
      <c r="A10416">
        <v>9177</v>
      </c>
      <c r="B10416" t="s">
        <v>13820</v>
      </c>
      <c r="C10416" t="s">
        <v>13821</v>
      </c>
      <c r="D10416" s="23">
        <v>16583832000118</v>
      </c>
      <c r="E10416" t="s">
        <v>9916</v>
      </c>
      <c r="F10416" t="s">
        <v>1415</v>
      </c>
      <c r="G10416">
        <v>13685</v>
      </c>
      <c r="H10416" s="23" t="s">
        <v>1438</v>
      </c>
    </row>
    <row r="10417" spans="1:8" x14ac:dyDescent="0.25">
      <c r="A10417">
        <v>4378</v>
      </c>
      <c r="B10417" t="s">
        <v>13822</v>
      </c>
      <c r="C10417" t="s">
        <v>13823</v>
      </c>
      <c r="D10417" s="23">
        <v>4582405000136</v>
      </c>
      <c r="E10417" t="s">
        <v>1422</v>
      </c>
      <c r="F10417" t="s">
        <v>1386</v>
      </c>
      <c r="G10417">
        <v>6967</v>
      </c>
      <c r="H10417" s="23" t="s">
        <v>13824</v>
      </c>
    </row>
    <row r="10418" spans="1:8" x14ac:dyDescent="0.25">
      <c r="A10418">
        <v>10621</v>
      </c>
      <c r="B10418" t="s">
        <v>24814</v>
      </c>
      <c r="C10418" t="s">
        <v>24814</v>
      </c>
      <c r="D10418" s="23"/>
      <c r="E10418" t="s">
        <v>1385</v>
      </c>
      <c r="F10418" t="s">
        <v>1386</v>
      </c>
      <c r="G10418">
        <v>15994</v>
      </c>
      <c r="H10418" s="23"/>
    </row>
    <row r="10419" spans="1:8" x14ac:dyDescent="0.25">
      <c r="A10419">
        <v>1031</v>
      </c>
      <c r="B10419" t="s">
        <v>24815</v>
      </c>
      <c r="C10419" t="s">
        <v>24815</v>
      </c>
      <c r="D10419" s="23"/>
      <c r="E10419" t="s">
        <v>1385</v>
      </c>
      <c r="F10419" t="s">
        <v>1386</v>
      </c>
      <c r="G10419">
        <v>2307</v>
      </c>
      <c r="H10419" s="23"/>
    </row>
    <row r="10420" spans="1:8" x14ac:dyDescent="0.25">
      <c r="A10420">
        <v>13618</v>
      </c>
      <c r="B10420" t="s">
        <v>13825</v>
      </c>
      <c r="C10420" t="s">
        <v>13825</v>
      </c>
      <c r="D10420" s="23">
        <v>14773765000179</v>
      </c>
      <c r="E10420" t="s">
        <v>13826</v>
      </c>
      <c r="F10420" t="s">
        <v>1386</v>
      </c>
      <c r="G10420">
        <v>21247</v>
      </c>
      <c r="H10420" s="23">
        <v>161928153</v>
      </c>
    </row>
    <row r="10421" spans="1:8" x14ac:dyDescent="0.25">
      <c r="A10421">
        <v>13662</v>
      </c>
      <c r="B10421" t="s">
        <v>13827</v>
      </c>
      <c r="D10421" s="23">
        <v>3655006000195</v>
      </c>
      <c r="E10421" t="s">
        <v>1635</v>
      </c>
      <c r="F10421" t="s">
        <v>1390</v>
      </c>
      <c r="G10421">
        <v>21292</v>
      </c>
      <c r="H10421" s="23">
        <v>417158974112</v>
      </c>
    </row>
    <row r="10422" spans="1:8" x14ac:dyDescent="0.25">
      <c r="A10422">
        <v>15442</v>
      </c>
      <c r="B10422" t="s">
        <v>13828</v>
      </c>
      <c r="C10422" t="s">
        <v>13828</v>
      </c>
      <c r="D10422" s="23">
        <v>15458171000136</v>
      </c>
      <c r="E10422" t="s">
        <v>1635</v>
      </c>
      <c r="F10422" t="s">
        <v>1390</v>
      </c>
      <c r="G10422">
        <v>24624</v>
      </c>
      <c r="H10422" s="23">
        <v>417202193118</v>
      </c>
    </row>
    <row r="10423" spans="1:8" x14ac:dyDescent="0.25">
      <c r="A10423">
        <v>7314</v>
      </c>
      <c r="B10423" t="s">
        <v>13829</v>
      </c>
      <c r="C10423" t="s">
        <v>13829</v>
      </c>
      <c r="D10423" s="23">
        <v>17716498000196</v>
      </c>
      <c r="E10423" t="s">
        <v>13830</v>
      </c>
      <c r="F10423" t="s">
        <v>1880</v>
      </c>
      <c r="G10423">
        <v>11240</v>
      </c>
      <c r="H10423" s="23">
        <v>105590819</v>
      </c>
    </row>
    <row r="10424" spans="1:8" x14ac:dyDescent="0.25">
      <c r="A10424">
        <v>15348</v>
      </c>
      <c r="B10424" t="s">
        <v>24816</v>
      </c>
      <c r="C10424" t="s">
        <v>24817</v>
      </c>
      <c r="D10424" s="23"/>
      <c r="E10424" t="s">
        <v>1723</v>
      </c>
      <c r="F10424" t="s">
        <v>1386</v>
      </c>
      <c r="G10424">
        <v>9042</v>
      </c>
      <c r="H10424" s="23"/>
    </row>
    <row r="10425" spans="1:8" x14ac:dyDescent="0.25">
      <c r="A10425">
        <v>8967</v>
      </c>
      <c r="B10425" t="s">
        <v>24818</v>
      </c>
      <c r="C10425" t="s">
        <v>24818</v>
      </c>
      <c r="D10425" s="23"/>
      <c r="E10425" t="s">
        <v>15166</v>
      </c>
      <c r="F10425" t="s">
        <v>1407</v>
      </c>
      <c r="G10425">
        <v>13505</v>
      </c>
      <c r="H10425" s="23"/>
    </row>
    <row r="10426" spans="1:8" x14ac:dyDescent="0.25">
      <c r="A10426">
        <v>7515</v>
      </c>
      <c r="B10426" t="s">
        <v>13831</v>
      </c>
      <c r="C10426" t="s">
        <v>13831</v>
      </c>
      <c r="D10426" s="23">
        <v>18829602000111</v>
      </c>
      <c r="E10426" t="s">
        <v>1422</v>
      </c>
      <c r="F10426" t="s">
        <v>1386</v>
      </c>
      <c r="G10426">
        <v>11445</v>
      </c>
      <c r="H10426" s="23">
        <v>162260776</v>
      </c>
    </row>
    <row r="10427" spans="1:8" x14ac:dyDescent="0.25">
      <c r="A10427">
        <v>304</v>
      </c>
      <c r="B10427" t="s">
        <v>24819</v>
      </c>
      <c r="C10427" t="s">
        <v>24819</v>
      </c>
      <c r="D10427" s="23"/>
      <c r="E10427" t="s">
        <v>1792</v>
      </c>
      <c r="F10427" t="s">
        <v>1386</v>
      </c>
      <c r="G10427">
        <v>1580</v>
      </c>
      <c r="H10427" s="23"/>
    </row>
    <row r="10428" spans="1:8" x14ac:dyDescent="0.25">
      <c r="A10428">
        <v>8806</v>
      </c>
      <c r="B10428" t="s">
        <v>24820</v>
      </c>
      <c r="C10428" t="s">
        <v>24820</v>
      </c>
      <c r="D10428" s="23"/>
      <c r="E10428" t="s">
        <v>1422</v>
      </c>
      <c r="F10428" t="s">
        <v>1386</v>
      </c>
      <c r="G10428">
        <v>13293</v>
      </c>
      <c r="H10428" s="23"/>
    </row>
    <row r="10429" spans="1:8" x14ac:dyDescent="0.25">
      <c r="A10429">
        <v>6548</v>
      </c>
      <c r="B10429" t="s">
        <v>24821</v>
      </c>
      <c r="C10429" t="s">
        <v>24821</v>
      </c>
      <c r="D10429" s="23"/>
      <c r="E10429" t="s">
        <v>1422</v>
      </c>
      <c r="F10429" t="s">
        <v>1386</v>
      </c>
      <c r="G10429">
        <v>10078</v>
      </c>
      <c r="H10429" s="23"/>
    </row>
    <row r="10430" spans="1:8" x14ac:dyDescent="0.25">
      <c r="A10430">
        <v>8217</v>
      </c>
      <c r="B10430" t="s">
        <v>24822</v>
      </c>
      <c r="C10430" t="s">
        <v>24823</v>
      </c>
      <c r="D10430" s="23"/>
      <c r="E10430" t="s">
        <v>1422</v>
      </c>
      <c r="F10430" t="s">
        <v>1386</v>
      </c>
      <c r="G10430">
        <v>5742</v>
      </c>
      <c r="H10430" s="23"/>
    </row>
    <row r="10431" spans="1:8" x14ac:dyDescent="0.25">
      <c r="A10431">
        <v>13449</v>
      </c>
      <c r="B10431" t="s">
        <v>13832</v>
      </c>
      <c r="C10431" t="s">
        <v>13832</v>
      </c>
      <c r="D10431" s="23">
        <v>35515906000123</v>
      </c>
      <c r="E10431" t="s">
        <v>1732</v>
      </c>
      <c r="F10431" t="s">
        <v>1386</v>
      </c>
      <c r="G10431">
        <v>21032</v>
      </c>
      <c r="H10431" s="23">
        <v>163539936</v>
      </c>
    </row>
    <row r="10432" spans="1:8" x14ac:dyDescent="0.25">
      <c r="A10432">
        <v>12967</v>
      </c>
      <c r="B10432" t="s">
        <v>24824</v>
      </c>
      <c r="C10432" t="s">
        <v>24823</v>
      </c>
      <c r="D10432" s="23"/>
      <c r="E10432" t="s">
        <v>1530</v>
      </c>
      <c r="F10432" t="s">
        <v>1386</v>
      </c>
      <c r="G10432">
        <v>19271</v>
      </c>
      <c r="H10432" s="23"/>
    </row>
    <row r="10433" spans="1:8" x14ac:dyDescent="0.25">
      <c r="A10433">
        <v>3950</v>
      </c>
      <c r="B10433" t="s">
        <v>13833</v>
      </c>
      <c r="C10433" t="s">
        <v>13834</v>
      </c>
      <c r="D10433" s="23">
        <v>9264052000140</v>
      </c>
      <c r="E10433" t="s">
        <v>1409</v>
      </c>
      <c r="F10433" t="s">
        <v>1386</v>
      </c>
      <c r="G10433">
        <v>5226</v>
      </c>
      <c r="H10433" s="23" t="s">
        <v>2239</v>
      </c>
    </row>
    <row r="10434" spans="1:8" x14ac:dyDescent="0.25">
      <c r="A10434">
        <v>125</v>
      </c>
      <c r="B10434" t="s">
        <v>24825</v>
      </c>
      <c r="C10434" t="s">
        <v>24825</v>
      </c>
      <c r="D10434" s="23"/>
      <c r="E10434" t="s">
        <v>1422</v>
      </c>
      <c r="F10434" t="s">
        <v>1386</v>
      </c>
      <c r="G10434">
        <v>1401</v>
      </c>
      <c r="H10434" s="23"/>
    </row>
    <row r="10435" spans="1:8" x14ac:dyDescent="0.25">
      <c r="A10435">
        <v>6686</v>
      </c>
      <c r="B10435" t="s">
        <v>13835</v>
      </c>
      <c r="C10435" t="s">
        <v>13835</v>
      </c>
      <c r="D10435" s="23">
        <v>8388921000185</v>
      </c>
      <c r="E10435" t="s">
        <v>1385</v>
      </c>
      <c r="F10435" t="s">
        <v>1386</v>
      </c>
      <c r="G10435">
        <v>10230</v>
      </c>
      <c r="H10435" s="23" t="s">
        <v>13836</v>
      </c>
    </row>
    <row r="10436" spans="1:8" x14ac:dyDescent="0.25">
      <c r="A10436">
        <v>1037</v>
      </c>
      <c r="B10436" t="s">
        <v>24826</v>
      </c>
      <c r="C10436" t="s">
        <v>24826</v>
      </c>
      <c r="D10436" s="23"/>
      <c r="E10436" t="s">
        <v>1409</v>
      </c>
      <c r="F10436" t="s">
        <v>1386</v>
      </c>
      <c r="G10436">
        <v>2313</v>
      </c>
      <c r="H10436" s="23"/>
    </row>
    <row r="10437" spans="1:8" x14ac:dyDescent="0.25">
      <c r="A10437">
        <v>13318</v>
      </c>
      <c r="B10437" t="s">
        <v>13837</v>
      </c>
      <c r="C10437" t="s">
        <v>1438</v>
      </c>
      <c r="D10437" s="23">
        <v>19540550000121</v>
      </c>
      <c r="E10437" t="s">
        <v>1385</v>
      </c>
      <c r="F10437" t="s">
        <v>1386</v>
      </c>
      <c r="G10437">
        <v>20725</v>
      </c>
      <c r="H10437" s="23" t="s">
        <v>1438</v>
      </c>
    </row>
    <row r="10438" spans="1:8" x14ac:dyDescent="0.25">
      <c r="A10438">
        <v>1186</v>
      </c>
      <c r="B10438" t="s">
        <v>24827</v>
      </c>
      <c r="C10438" t="s">
        <v>24827</v>
      </c>
      <c r="D10438" s="23"/>
      <c r="E10438" t="s">
        <v>3353</v>
      </c>
      <c r="F10438" t="s">
        <v>1386</v>
      </c>
      <c r="G10438">
        <v>2462</v>
      </c>
      <c r="H10438" s="23"/>
    </row>
    <row r="10439" spans="1:8" x14ac:dyDescent="0.25">
      <c r="A10439">
        <v>4512</v>
      </c>
      <c r="B10439" t="s">
        <v>24828</v>
      </c>
      <c r="C10439" t="s">
        <v>24829</v>
      </c>
      <c r="D10439" s="23"/>
      <c r="E10439" t="s">
        <v>1422</v>
      </c>
      <c r="F10439" t="s">
        <v>1386</v>
      </c>
      <c r="G10439">
        <v>6072</v>
      </c>
      <c r="H10439" s="23"/>
    </row>
    <row r="10440" spans="1:8" x14ac:dyDescent="0.25">
      <c r="A10440">
        <v>482</v>
      </c>
      <c r="B10440" t="s">
        <v>24830</v>
      </c>
      <c r="C10440" t="s">
        <v>24830</v>
      </c>
      <c r="D10440" s="23"/>
      <c r="E10440" t="s">
        <v>2050</v>
      </c>
      <c r="F10440" t="s">
        <v>1386</v>
      </c>
      <c r="G10440">
        <v>1758</v>
      </c>
      <c r="H10440" s="23"/>
    </row>
    <row r="10441" spans="1:8" x14ac:dyDescent="0.25">
      <c r="A10441">
        <v>8899</v>
      </c>
      <c r="B10441" t="s">
        <v>24831</v>
      </c>
      <c r="C10441" t="s">
        <v>24831</v>
      </c>
      <c r="D10441" s="23"/>
      <c r="E10441" t="s">
        <v>1583</v>
      </c>
      <c r="F10441" t="s">
        <v>1386</v>
      </c>
      <c r="G10441">
        <v>13438</v>
      </c>
      <c r="H10441" s="23"/>
    </row>
    <row r="10442" spans="1:8" x14ac:dyDescent="0.25">
      <c r="A10442">
        <v>6337</v>
      </c>
      <c r="B10442" t="s">
        <v>13838</v>
      </c>
      <c r="C10442" t="s">
        <v>13838</v>
      </c>
      <c r="D10442" s="23">
        <v>5567646000179</v>
      </c>
      <c r="E10442" t="s">
        <v>1422</v>
      </c>
      <c r="F10442" t="s">
        <v>1386</v>
      </c>
      <c r="G10442">
        <v>9879</v>
      </c>
      <c r="H10442" s="23">
        <v>161387780</v>
      </c>
    </row>
    <row r="10443" spans="1:8" x14ac:dyDescent="0.25">
      <c r="A10443">
        <v>116</v>
      </c>
      <c r="B10443" t="s">
        <v>24832</v>
      </c>
      <c r="C10443" t="s">
        <v>24832</v>
      </c>
      <c r="D10443" s="23"/>
      <c r="E10443" t="s">
        <v>1723</v>
      </c>
      <c r="F10443" t="s">
        <v>1386</v>
      </c>
      <c r="G10443">
        <v>1392</v>
      </c>
      <c r="H10443" s="23"/>
    </row>
    <row r="10444" spans="1:8" x14ac:dyDescent="0.25">
      <c r="A10444">
        <v>9145</v>
      </c>
      <c r="B10444" t="s">
        <v>24833</v>
      </c>
      <c r="C10444" t="s">
        <v>24833</v>
      </c>
      <c r="D10444" s="23"/>
      <c r="E10444" t="s">
        <v>8964</v>
      </c>
      <c r="F10444" t="s">
        <v>1398</v>
      </c>
      <c r="G10444">
        <v>13657</v>
      </c>
      <c r="H10444" s="23"/>
    </row>
    <row r="10445" spans="1:8" x14ac:dyDescent="0.25">
      <c r="A10445">
        <v>624</v>
      </c>
      <c r="B10445" t="s">
        <v>24834</v>
      </c>
      <c r="C10445" t="s">
        <v>24835</v>
      </c>
      <c r="D10445" s="23"/>
      <c r="E10445" t="s">
        <v>1422</v>
      </c>
      <c r="F10445" t="s">
        <v>1386</v>
      </c>
      <c r="G10445">
        <v>1900</v>
      </c>
      <c r="H10445" s="23"/>
    </row>
    <row r="10446" spans="1:8" x14ac:dyDescent="0.25">
      <c r="A10446">
        <v>6709</v>
      </c>
      <c r="B10446" t="s">
        <v>13839</v>
      </c>
      <c r="C10446" t="s">
        <v>13840</v>
      </c>
      <c r="D10446" s="23">
        <v>24279655000109</v>
      </c>
      <c r="E10446" t="s">
        <v>1583</v>
      </c>
      <c r="F10446" t="s">
        <v>1386</v>
      </c>
      <c r="G10446">
        <v>10268</v>
      </c>
      <c r="H10446" s="23">
        <v>160842786</v>
      </c>
    </row>
    <row r="10447" spans="1:8" x14ac:dyDescent="0.25">
      <c r="A10447">
        <v>12934</v>
      </c>
      <c r="B10447" t="s">
        <v>13841</v>
      </c>
      <c r="C10447" t="s">
        <v>13842</v>
      </c>
      <c r="D10447" s="23">
        <v>17391585000110</v>
      </c>
      <c r="E10447" t="s">
        <v>1385</v>
      </c>
      <c r="F10447" t="s">
        <v>1386</v>
      </c>
      <c r="G10447">
        <v>19976</v>
      </c>
      <c r="H10447" s="23" t="s">
        <v>1438</v>
      </c>
    </row>
    <row r="10448" spans="1:8" x14ac:dyDescent="0.25">
      <c r="A10448">
        <v>1241</v>
      </c>
      <c r="B10448" t="s">
        <v>13843</v>
      </c>
      <c r="C10448" t="s">
        <v>13844</v>
      </c>
      <c r="D10448" s="23">
        <v>10171882000101</v>
      </c>
      <c r="E10448" t="s">
        <v>13845</v>
      </c>
      <c r="F10448" t="s">
        <v>1415</v>
      </c>
      <c r="G10448">
        <v>2517</v>
      </c>
      <c r="H10448" s="23">
        <v>1418955</v>
      </c>
    </row>
    <row r="10449" spans="1:8" x14ac:dyDescent="0.25">
      <c r="A10449">
        <v>6604</v>
      </c>
      <c r="B10449" t="s">
        <v>13846</v>
      </c>
      <c r="C10449" t="s">
        <v>13846</v>
      </c>
      <c r="D10449" s="23">
        <v>19627094000151</v>
      </c>
      <c r="E10449" t="s">
        <v>3353</v>
      </c>
      <c r="F10449" t="s">
        <v>1386</v>
      </c>
      <c r="G10449">
        <v>10144</v>
      </c>
      <c r="H10449" s="23">
        <v>162303157</v>
      </c>
    </row>
    <row r="10450" spans="1:8" x14ac:dyDescent="0.25">
      <c r="A10450">
        <v>6961</v>
      </c>
      <c r="B10450" t="s">
        <v>13847</v>
      </c>
      <c r="C10450" t="s">
        <v>13848</v>
      </c>
      <c r="D10450" s="23">
        <v>5050532000157</v>
      </c>
      <c r="E10450" t="s">
        <v>4056</v>
      </c>
      <c r="F10450" t="s">
        <v>1398</v>
      </c>
      <c r="G10450">
        <v>10943</v>
      </c>
      <c r="H10450" s="23">
        <v>200919857</v>
      </c>
    </row>
    <row r="10451" spans="1:8" x14ac:dyDescent="0.25">
      <c r="A10451">
        <v>8601</v>
      </c>
      <c r="B10451" t="s">
        <v>13849</v>
      </c>
      <c r="C10451" t="s">
        <v>13849</v>
      </c>
      <c r="D10451" s="23">
        <v>1329442000149</v>
      </c>
      <c r="E10451" t="s">
        <v>4069</v>
      </c>
      <c r="F10451" t="s">
        <v>1415</v>
      </c>
      <c r="G10451">
        <v>13113</v>
      </c>
      <c r="H10451" s="23">
        <v>22767126</v>
      </c>
    </row>
    <row r="10452" spans="1:8" x14ac:dyDescent="0.25">
      <c r="A10452">
        <v>3772</v>
      </c>
      <c r="B10452" t="s">
        <v>13850</v>
      </c>
      <c r="C10452" t="s">
        <v>13851</v>
      </c>
      <c r="D10452" s="23">
        <v>8916397000259</v>
      </c>
      <c r="E10452" t="s">
        <v>1422</v>
      </c>
      <c r="F10452" t="s">
        <v>1386</v>
      </c>
      <c r="G10452">
        <v>5048</v>
      </c>
      <c r="H10452" s="23">
        <v>160644640</v>
      </c>
    </row>
    <row r="10453" spans="1:8" x14ac:dyDescent="0.25">
      <c r="A10453">
        <v>10814</v>
      </c>
      <c r="B10453" t="s">
        <v>13852</v>
      </c>
      <c r="C10453" t="s">
        <v>13853</v>
      </c>
      <c r="D10453" s="23">
        <v>33284926000105</v>
      </c>
      <c r="E10453" t="s">
        <v>2050</v>
      </c>
      <c r="F10453" t="s">
        <v>1386</v>
      </c>
      <c r="G10453">
        <v>16273</v>
      </c>
      <c r="H10453" s="23">
        <v>163389098</v>
      </c>
    </row>
    <row r="10454" spans="1:8" x14ac:dyDescent="0.25">
      <c r="A10454">
        <v>7255</v>
      </c>
      <c r="B10454" t="s">
        <v>13854</v>
      </c>
      <c r="C10454" t="s">
        <v>13854</v>
      </c>
      <c r="D10454" s="23">
        <v>3068526000100</v>
      </c>
      <c r="E10454" t="s">
        <v>13855</v>
      </c>
      <c r="F10454" t="s">
        <v>1415</v>
      </c>
      <c r="G10454">
        <v>11192</v>
      </c>
      <c r="H10454" s="23">
        <v>36849898</v>
      </c>
    </row>
    <row r="10455" spans="1:8" x14ac:dyDescent="0.25">
      <c r="A10455">
        <v>3773</v>
      </c>
      <c r="B10455" t="s">
        <v>13856</v>
      </c>
      <c r="C10455" t="s">
        <v>13857</v>
      </c>
      <c r="D10455" s="23">
        <v>8925195000192</v>
      </c>
      <c r="E10455" t="s">
        <v>2281</v>
      </c>
      <c r="F10455" t="s">
        <v>1386</v>
      </c>
      <c r="G10455">
        <v>5049</v>
      </c>
      <c r="H10455" s="23">
        <v>161553460</v>
      </c>
    </row>
    <row r="10456" spans="1:8" x14ac:dyDescent="0.25">
      <c r="A10456">
        <v>11114</v>
      </c>
      <c r="B10456" t="s">
        <v>13858</v>
      </c>
      <c r="C10456" t="s">
        <v>13859</v>
      </c>
      <c r="D10456" s="23">
        <v>26166305000161</v>
      </c>
      <c r="E10456" t="s">
        <v>1385</v>
      </c>
      <c r="F10456" t="s">
        <v>1386</v>
      </c>
      <c r="G10456">
        <v>16914</v>
      </c>
      <c r="H10456" s="23" t="s">
        <v>1438</v>
      </c>
    </row>
    <row r="10457" spans="1:8" x14ac:dyDescent="0.25">
      <c r="A10457">
        <v>1943</v>
      </c>
      <c r="B10457" t="s">
        <v>13860</v>
      </c>
      <c r="C10457" t="s">
        <v>13861</v>
      </c>
      <c r="D10457" s="23">
        <v>13987591000184</v>
      </c>
      <c r="E10457" t="s">
        <v>1385</v>
      </c>
      <c r="F10457" t="s">
        <v>1386</v>
      </c>
      <c r="G10457">
        <v>3219</v>
      </c>
      <c r="H10457" s="23" t="s">
        <v>13862</v>
      </c>
    </row>
    <row r="10458" spans="1:8" x14ac:dyDescent="0.25">
      <c r="A10458">
        <v>1557</v>
      </c>
      <c r="B10458" t="s">
        <v>13863</v>
      </c>
      <c r="C10458" t="s">
        <v>13864</v>
      </c>
      <c r="D10458" s="23">
        <v>11287904000166</v>
      </c>
      <c r="E10458" t="s">
        <v>1385</v>
      </c>
      <c r="F10458" t="s">
        <v>1386</v>
      </c>
      <c r="G10458">
        <v>2833</v>
      </c>
      <c r="H10458" s="23">
        <v>161637477</v>
      </c>
    </row>
    <row r="10459" spans="1:8" x14ac:dyDescent="0.25">
      <c r="A10459">
        <v>8534</v>
      </c>
      <c r="B10459" t="s">
        <v>13865</v>
      </c>
      <c r="C10459" t="s">
        <v>13866</v>
      </c>
      <c r="D10459" s="23">
        <v>24496106000196</v>
      </c>
      <c r="E10459" t="s">
        <v>1700</v>
      </c>
      <c r="F10459" t="s">
        <v>1386</v>
      </c>
      <c r="G10459">
        <v>13037</v>
      </c>
      <c r="H10459" s="23">
        <v>162712731</v>
      </c>
    </row>
    <row r="10460" spans="1:8" x14ac:dyDescent="0.25">
      <c r="A10460">
        <v>2799</v>
      </c>
      <c r="B10460" t="s">
        <v>13867</v>
      </c>
      <c r="C10460" t="s">
        <v>13868</v>
      </c>
      <c r="D10460" s="23">
        <v>4534820000114</v>
      </c>
      <c r="E10460" t="s">
        <v>1572</v>
      </c>
      <c r="F10460" t="s">
        <v>1386</v>
      </c>
      <c r="G10460">
        <v>4075</v>
      </c>
      <c r="H10460" s="23">
        <v>161323189</v>
      </c>
    </row>
    <row r="10461" spans="1:8" x14ac:dyDescent="0.25">
      <c r="A10461">
        <v>2972</v>
      </c>
      <c r="B10461" t="s">
        <v>13869</v>
      </c>
      <c r="C10461" t="s">
        <v>13870</v>
      </c>
      <c r="D10461" s="23">
        <v>5278649000192</v>
      </c>
      <c r="E10461" t="s">
        <v>1385</v>
      </c>
      <c r="F10461" t="s">
        <v>1386</v>
      </c>
      <c r="G10461">
        <v>4248</v>
      </c>
      <c r="H10461" s="23">
        <v>161369154</v>
      </c>
    </row>
    <row r="10462" spans="1:8" x14ac:dyDescent="0.25">
      <c r="A10462">
        <v>7938</v>
      </c>
      <c r="B10462" t="s">
        <v>13871</v>
      </c>
      <c r="C10462" t="s">
        <v>13871</v>
      </c>
      <c r="D10462" s="23">
        <v>19202588000194</v>
      </c>
      <c r="E10462" t="s">
        <v>1409</v>
      </c>
      <c r="F10462" t="s">
        <v>1386</v>
      </c>
      <c r="G10462">
        <v>12243</v>
      </c>
      <c r="H10462" s="23">
        <v>162227051</v>
      </c>
    </row>
    <row r="10463" spans="1:8" x14ac:dyDescent="0.25">
      <c r="A10463">
        <v>7367</v>
      </c>
      <c r="B10463" t="s">
        <v>13872</v>
      </c>
      <c r="C10463" t="s">
        <v>13872</v>
      </c>
      <c r="D10463" s="23">
        <v>9490644000180</v>
      </c>
      <c r="E10463" t="s">
        <v>1409</v>
      </c>
      <c r="F10463" t="s">
        <v>1386</v>
      </c>
      <c r="G10463">
        <v>11288</v>
      </c>
      <c r="H10463" s="23">
        <v>161563244</v>
      </c>
    </row>
    <row r="10464" spans="1:8" x14ac:dyDescent="0.25">
      <c r="A10464">
        <v>10752</v>
      </c>
      <c r="B10464" t="s">
        <v>13873</v>
      </c>
      <c r="C10464" t="s">
        <v>13873</v>
      </c>
      <c r="D10464" s="23">
        <v>2784671000116</v>
      </c>
      <c r="E10464" t="s">
        <v>1409</v>
      </c>
      <c r="F10464" t="s">
        <v>1386</v>
      </c>
      <c r="G10464">
        <v>16181</v>
      </c>
      <c r="H10464" s="23">
        <v>161220541</v>
      </c>
    </row>
    <row r="10465" spans="1:8" x14ac:dyDescent="0.25">
      <c r="A10465">
        <v>3243</v>
      </c>
      <c r="B10465" t="s">
        <v>13874</v>
      </c>
      <c r="C10465" t="s">
        <v>13875</v>
      </c>
      <c r="D10465" s="23">
        <v>6867603000171</v>
      </c>
      <c r="E10465" t="s">
        <v>1409</v>
      </c>
      <c r="F10465" t="s">
        <v>1386</v>
      </c>
      <c r="G10465">
        <v>4519</v>
      </c>
      <c r="H10465" s="23">
        <v>161426980</v>
      </c>
    </row>
    <row r="10466" spans="1:8" x14ac:dyDescent="0.25">
      <c r="A10466">
        <v>7361</v>
      </c>
      <c r="B10466" t="s">
        <v>13876</v>
      </c>
      <c r="C10466" t="s">
        <v>13876</v>
      </c>
      <c r="D10466" s="23">
        <v>11408468000136</v>
      </c>
      <c r="E10466" t="s">
        <v>1409</v>
      </c>
      <c r="F10466" t="s">
        <v>1386</v>
      </c>
      <c r="G10466">
        <v>11282</v>
      </c>
      <c r="H10466" s="23">
        <v>161644210</v>
      </c>
    </row>
    <row r="10467" spans="1:8" x14ac:dyDescent="0.25">
      <c r="A10467">
        <v>5087</v>
      </c>
      <c r="B10467" t="s">
        <v>13877</v>
      </c>
      <c r="C10467" t="s">
        <v>13877</v>
      </c>
      <c r="D10467" s="23">
        <v>11594427000181</v>
      </c>
      <c r="E10467" t="s">
        <v>1533</v>
      </c>
      <c r="F10467" t="s">
        <v>1386</v>
      </c>
      <c r="G10467">
        <v>8125</v>
      </c>
      <c r="H10467" s="23">
        <v>160142172</v>
      </c>
    </row>
    <row r="10468" spans="1:8" x14ac:dyDescent="0.25">
      <c r="A10468">
        <v>6820</v>
      </c>
      <c r="B10468" t="s">
        <v>13878</v>
      </c>
      <c r="C10468" t="s">
        <v>13879</v>
      </c>
      <c r="D10468" s="23">
        <v>18114335000104</v>
      </c>
      <c r="E10468" t="s">
        <v>1700</v>
      </c>
      <c r="F10468" t="s">
        <v>1386</v>
      </c>
      <c r="G10468">
        <v>10773</v>
      </c>
      <c r="H10468" s="23">
        <v>162140975</v>
      </c>
    </row>
    <row r="10469" spans="1:8" x14ac:dyDescent="0.25">
      <c r="A10469">
        <v>13982</v>
      </c>
      <c r="B10469" t="s">
        <v>13880</v>
      </c>
      <c r="C10469" t="s">
        <v>13881</v>
      </c>
      <c r="D10469" s="23">
        <v>16924918000167</v>
      </c>
      <c r="E10469" t="s">
        <v>1424</v>
      </c>
      <c r="F10469" t="s">
        <v>1390</v>
      </c>
      <c r="G10469">
        <v>21781</v>
      </c>
      <c r="H10469" s="23">
        <v>145667974113</v>
      </c>
    </row>
    <row r="10470" spans="1:8" x14ac:dyDescent="0.25">
      <c r="A10470">
        <v>13447</v>
      </c>
      <c r="B10470" t="s">
        <v>13882</v>
      </c>
      <c r="C10470" t="s">
        <v>13882</v>
      </c>
      <c r="D10470" s="23">
        <v>394460008630</v>
      </c>
      <c r="E10470" t="s">
        <v>1385</v>
      </c>
      <c r="F10470" t="s">
        <v>1386</v>
      </c>
      <c r="G10470">
        <v>21030</v>
      </c>
      <c r="H10470" s="23" t="s">
        <v>1438</v>
      </c>
    </row>
    <row r="10471" spans="1:8" x14ac:dyDescent="0.25">
      <c r="A10471">
        <v>5130</v>
      </c>
      <c r="B10471" t="s">
        <v>13883</v>
      </c>
      <c r="C10471" t="s">
        <v>13884</v>
      </c>
      <c r="D10471" s="23">
        <v>394460040950</v>
      </c>
      <c r="E10471" t="s">
        <v>2670</v>
      </c>
      <c r="F10471" t="s">
        <v>2671</v>
      </c>
      <c r="G10471">
        <v>8173</v>
      </c>
      <c r="H10471" s="23" t="s">
        <v>1438</v>
      </c>
    </row>
    <row r="10472" spans="1:8" x14ac:dyDescent="0.25">
      <c r="A10472">
        <v>2252</v>
      </c>
      <c r="B10472" t="s">
        <v>13885</v>
      </c>
      <c r="C10472" t="s">
        <v>13886</v>
      </c>
      <c r="D10472" s="23">
        <v>26989715002075</v>
      </c>
      <c r="E10472" t="s">
        <v>1385</v>
      </c>
      <c r="F10472" t="s">
        <v>1386</v>
      </c>
      <c r="G10472">
        <v>3528</v>
      </c>
      <c r="H10472" s="23" t="s">
        <v>3079</v>
      </c>
    </row>
    <row r="10473" spans="1:8" x14ac:dyDescent="0.25">
      <c r="A10473">
        <v>6049</v>
      </c>
      <c r="B10473" t="s">
        <v>13887</v>
      </c>
      <c r="C10473" t="s">
        <v>1366</v>
      </c>
      <c r="D10473" s="23">
        <v>84943067001393</v>
      </c>
      <c r="E10473" t="s">
        <v>1430</v>
      </c>
      <c r="F10473" t="s">
        <v>1415</v>
      </c>
      <c r="G10473">
        <v>9430</v>
      </c>
      <c r="H10473" s="23">
        <v>9244077</v>
      </c>
    </row>
    <row r="10474" spans="1:8" x14ac:dyDescent="0.25">
      <c r="A10474">
        <v>11499</v>
      </c>
      <c r="B10474" t="s">
        <v>13888</v>
      </c>
      <c r="C10474" t="s">
        <v>13539</v>
      </c>
      <c r="D10474" s="23">
        <v>11939808000155</v>
      </c>
      <c r="E10474" t="s">
        <v>13540</v>
      </c>
      <c r="F10474" t="s">
        <v>1398</v>
      </c>
      <c r="G10474">
        <v>17441</v>
      </c>
      <c r="H10474" s="23">
        <v>200277170</v>
      </c>
    </row>
    <row r="10475" spans="1:8" x14ac:dyDescent="0.25">
      <c r="A10475">
        <v>3576</v>
      </c>
      <c r="B10475" t="s">
        <v>13889</v>
      </c>
      <c r="C10475" t="s">
        <v>13890</v>
      </c>
      <c r="D10475" s="23">
        <v>8262904000105</v>
      </c>
      <c r="E10475" t="s">
        <v>1385</v>
      </c>
      <c r="F10475" t="s">
        <v>1386</v>
      </c>
      <c r="G10475">
        <v>4852</v>
      </c>
      <c r="H10475" s="23">
        <v>161494536</v>
      </c>
    </row>
    <row r="10476" spans="1:8" x14ac:dyDescent="0.25">
      <c r="A10476">
        <v>8759</v>
      </c>
      <c r="B10476" t="s">
        <v>13891</v>
      </c>
      <c r="C10476" t="s">
        <v>13891</v>
      </c>
      <c r="D10476" s="23">
        <v>11831682000109</v>
      </c>
      <c r="E10476" t="s">
        <v>2212</v>
      </c>
      <c r="F10476" t="s">
        <v>1407</v>
      </c>
      <c r="G10476">
        <v>13260</v>
      </c>
      <c r="H10476" s="23">
        <v>60546972</v>
      </c>
    </row>
    <row r="10477" spans="1:8" x14ac:dyDescent="0.25">
      <c r="A10477">
        <v>11910</v>
      </c>
      <c r="B10477" t="s">
        <v>13892</v>
      </c>
      <c r="C10477" t="s">
        <v>13892</v>
      </c>
      <c r="D10477" s="23">
        <v>13631810000198</v>
      </c>
      <c r="E10477" t="s">
        <v>1385</v>
      </c>
      <c r="F10477" t="s">
        <v>1386</v>
      </c>
      <c r="G10477">
        <v>18302</v>
      </c>
      <c r="H10477" s="23">
        <v>162159730</v>
      </c>
    </row>
    <row r="10478" spans="1:8" x14ac:dyDescent="0.25">
      <c r="A10478">
        <v>15076</v>
      </c>
      <c r="B10478" t="s">
        <v>13893</v>
      </c>
      <c r="D10478" s="23">
        <v>28823066000109</v>
      </c>
      <c r="E10478" t="s">
        <v>1385</v>
      </c>
      <c r="F10478" t="s">
        <v>1386</v>
      </c>
      <c r="G10478">
        <v>23906</v>
      </c>
      <c r="H10478" s="23">
        <v>163027765</v>
      </c>
    </row>
    <row r="10479" spans="1:8" x14ac:dyDescent="0.25">
      <c r="A10479">
        <v>3383</v>
      </c>
      <c r="B10479" t="s">
        <v>13894</v>
      </c>
      <c r="C10479" t="s">
        <v>13895</v>
      </c>
      <c r="D10479" s="23">
        <v>7442758000129</v>
      </c>
      <c r="E10479" t="s">
        <v>1385</v>
      </c>
      <c r="F10479" t="s">
        <v>1386</v>
      </c>
      <c r="G10479">
        <v>4659</v>
      </c>
      <c r="H10479" s="23">
        <v>161454682</v>
      </c>
    </row>
    <row r="10480" spans="1:8" x14ac:dyDescent="0.25">
      <c r="A10480">
        <v>7341</v>
      </c>
      <c r="B10480" t="s">
        <v>13896</v>
      </c>
      <c r="C10480" t="s">
        <v>13896</v>
      </c>
      <c r="D10480" s="23">
        <v>19084872000103</v>
      </c>
      <c r="E10480" t="s">
        <v>1541</v>
      </c>
      <c r="F10480" t="s">
        <v>1386</v>
      </c>
      <c r="G10480">
        <v>11269</v>
      </c>
      <c r="H10480" s="23">
        <v>162218486</v>
      </c>
    </row>
    <row r="10481" spans="1:8" x14ac:dyDescent="0.25">
      <c r="A10481">
        <v>84</v>
      </c>
      <c r="B10481" t="s">
        <v>13897</v>
      </c>
      <c r="D10481" s="23"/>
      <c r="E10481" t="s">
        <v>1422</v>
      </c>
      <c r="F10481" t="s">
        <v>1386</v>
      </c>
      <c r="G10481">
        <v>1360</v>
      </c>
      <c r="H10481" s="23"/>
    </row>
    <row r="10482" spans="1:8" x14ac:dyDescent="0.25">
      <c r="A10482">
        <v>3856</v>
      </c>
      <c r="B10482" t="s">
        <v>13898</v>
      </c>
      <c r="C10482" t="s">
        <v>13899</v>
      </c>
      <c r="D10482" s="23">
        <v>9090259000145</v>
      </c>
      <c r="E10482" t="s">
        <v>1572</v>
      </c>
      <c r="F10482" t="s">
        <v>1386</v>
      </c>
      <c r="G10482">
        <v>5132</v>
      </c>
      <c r="H10482" s="23">
        <v>160321930</v>
      </c>
    </row>
    <row r="10483" spans="1:8" x14ac:dyDescent="0.25">
      <c r="A10483">
        <v>3733</v>
      </c>
      <c r="B10483" t="s">
        <v>13900</v>
      </c>
      <c r="C10483" t="s">
        <v>13901</v>
      </c>
      <c r="D10483" s="23">
        <v>8814444000172</v>
      </c>
      <c r="E10483" t="s">
        <v>1409</v>
      </c>
      <c r="F10483" t="s">
        <v>1386</v>
      </c>
      <c r="G10483">
        <v>5009</v>
      </c>
      <c r="H10483" s="23">
        <v>160019419</v>
      </c>
    </row>
    <row r="10484" spans="1:8" x14ac:dyDescent="0.25">
      <c r="A10484">
        <v>4028</v>
      </c>
      <c r="B10484" t="s">
        <v>13902</v>
      </c>
      <c r="C10484" t="s">
        <v>13903</v>
      </c>
      <c r="D10484" s="23">
        <v>9374005000159</v>
      </c>
      <c r="E10484" t="s">
        <v>1744</v>
      </c>
      <c r="F10484" t="s">
        <v>1386</v>
      </c>
      <c r="G10484">
        <v>5304</v>
      </c>
      <c r="H10484" s="23">
        <v>161627790</v>
      </c>
    </row>
    <row r="10485" spans="1:8" x14ac:dyDescent="0.25">
      <c r="A10485">
        <v>1138</v>
      </c>
      <c r="B10485" t="s">
        <v>24836</v>
      </c>
      <c r="C10485" t="s">
        <v>24836</v>
      </c>
      <c r="D10485" s="23"/>
      <c r="E10485" t="s">
        <v>1982</v>
      </c>
      <c r="F10485" t="s">
        <v>1386</v>
      </c>
      <c r="G10485">
        <v>5448</v>
      </c>
      <c r="H10485" s="23"/>
    </row>
    <row r="10486" spans="1:8" x14ac:dyDescent="0.25">
      <c r="A10486">
        <v>2494</v>
      </c>
      <c r="B10486" t="s">
        <v>13904</v>
      </c>
      <c r="C10486" t="s">
        <v>13905</v>
      </c>
      <c r="D10486" s="23">
        <v>3537803000178</v>
      </c>
      <c r="E10486" t="s">
        <v>1583</v>
      </c>
      <c r="F10486" t="s">
        <v>1386</v>
      </c>
      <c r="G10486">
        <v>3770</v>
      </c>
      <c r="H10486" s="23">
        <v>161260985</v>
      </c>
    </row>
    <row r="10487" spans="1:8" x14ac:dyDescent="0.25">
      <c r="A10487">
        <v>6765</v>
      </c>
      <c r="B10487" t="s">
        <v>13906</v>
      </c>
      <c r="C10487" t="s">
        <v>13907</v>
      </c>
      <c r="D10487" s="23">
        <v>13161768000199</v>
      </c>
      <c r="E10487" t="s">
        <v>1385</v>
      </c>
      <c r="F10487" t="s">
        <v>1386</v>
      </c>
      <c r="G10487">
        <v>10492</v>
      </c>
      <c r="H10487" s="23">
        <v>161788653</v>
      </c>
    </row>
    <row r="10488" spans="1:8" x14ac:dyDescent="0.25">
      <c r="A10488">
        <v>14231</v>
      </c>
      <c r="B10488" t="s">
        <v>13908</v>
      </c>
      <c r="C10488" t="s">
        <v>13908</v>
      </c>
      <c r="D10488" s="23">
        <v>46983386000108</v>
      </c>
      <c r="E10488" t="s">
        <v>1830</v>
      </c>
      <c r="F10488" t="s">
        <v>1386</v>
      </c>
      <c r="G10488">
        <v>22390</v>
      </c>
      <c r="H10488" s="23" t="s">
        <v>13909</v>
      </c>
    </row>
    <row r="10489" spans="1:8" x14ac:dyDescent="0.25">
      <c r="A10489">
        <v>10946</v>
      </c>
      <c r="B10489" t="s">
        <v>13910</v>
      </c>
      <c r="C10489" t="s">
        <v>13910</v>
      </c>
      <c r="D10489" s="23">
        <v>10328828000127</v>
      </c>
      <c r="E10489" t="s">
        <v>4037</v>
      </c>
      <c r="F10489" t="s">
        <v>1444</v>
      </c>
      <c r="G10489">
        <v>16686</v>
      </c>
      <c r="H10489" s="23">
        <v>78272828</v>
      </c>
    </row>
    <row r="10490" spans="1:8" x14ac:dyDescent="0.25">
      <c r="A10490">
        <v>14109</v>
      </c>
      <c r="B10490" t="s">
        <v>13911</v>
      </c>
      <c r="C10490" t="s">
        <v>13911</v>
      </c>
      <c r="D10490" s="23">
        <v>50412454000148</v>
      </c>
      <c r="E10490" t="s">
        <v>1744</v>
      </c>
      <c r="F10490" t="s">
        <v>1386</v>
      </c>
      <c r="G10490">
        <v>21897</v>
      </c>
      <c r="H10490" s="23">
        <v>164637850</v>
      </c>
    </row>
    <row r="10491" spans="1:8" x14ac:dyDescent="0.25">
      <c r="A10491">
        <v>11316</v>
      </c>
      <c r="B10491" t="s">
        <v>13912</v>
      </c>
      <c r="C10491" t="s">
        <v>13913</v>
      </c>
      <c r="D10491" s="23">
        <v>9261263000129</v>
      </c>
      <c r="E10491" t="s">
        <v>1883</v>
      </c>
      <c r="F10491" t="s">
        <v>1390</v>
      </c>
      <c r="G10491">
        <v>17177</v>
      </c>
      <c r="H10491" s="23">
        <v>286366092114</v>
      </c>
    </row>
    <row r="10492" spans="1:8" x14ac:dyDescent="0.25">
      <c r="A10492">
        <v>13548</v>
      </c>
      <c r="B10492" t="s">
        <v>13914</v>
      </c>
      <c r="C10492" t="s">
        <v>13915</v>
      </c>
      <c r="D10492" s="23">
        <v>26337633000183</v>
      </c>
      <c r="E10492" t="s">
        <v>1397</v>
      </c>
      <c r="F10492" t="s">
        <v>1398</v>
      </c>
      <c r="G10492">
        <v>21154</v>
      </c>
      <c r="H10492" s="23">
        <v>204588812</v>
      </c>
    </row>
    <row r="10493" spans="1:8" x14ac:dyDescent="0.25">
      <c r="A10493">
        <v>7719</v>
      </c>
      <c r="B10493" t="s">
        <v>13916</v>
      </c>
      <c r="C10493" t="s">
        <v>13917</v>
      </c>
      <c r="D10493" s="23">
        <v>20758543000180</v>
      </c>
      <c r="E10493" t="s">
        <v>1385</v>
      </c>
      <c r="F10493" t="s">
        <v>1386</v>
      </c>
      <c r="G10493">
        <v>12038</v>
      </c>
      <c r="H10493" s="23">
        <v>162373724</v>
      </c>
    </row>
    <row r="10494" spans="1:8" x14ac:dyDescent="0.25">
      <c r="A10494">
        <v>15141</v>
      </c>
      <c r="B10494" t="s">
        <v>13918</v>
      </c>
      <c r="D10494" s="23">
        <v>22989534000125</v>
      </c>
      <c r="E10494" t="s">
        <v>9883</v>
      </c>
      <c r="F10494" t="s">
        <v>1880</v>
      </c>
      <c r="G10494">
        <v>24113</v>
      </c>
      <c r="H10494" s="23">
        <v>106405454</v>
      </c>
    </row>
    <row r="10495" spans="1:8" x14ac:dyDescent="0.25">
      <c r="A10495">
        <v>9921</v>
      </c>
      <c r="B10495" t="s">
        <v>13919</v>
      </c>
      <c r="C10495" t="s">
        <v>13919</v>
      </c>
      <c r="D10495" s="23">
        <v>7465478000217</v>
      </c>
      <c r="E10495" t="s">
        <v>1422</v>
      </c>
      <c r="F10495" t="s">
        <v>1386</v>
      </c>
      <c r="G10495">
        <v>14655</v>
      </c>
      <c r="H10495" s="23" t="s">
        <v>1438</v>
      </c>
    </row>
    <row r="10496" spans="1:8" x14ac:dyDescent="0.25">
      <c r="A10496">
        <v>11015</v>
      </c>
      <c r="B10496" t="s">
        <v>13920</v>
      </c>
      <c r="C10496" t="s">
        <v>13921</v>
      </c>
      <c r="D10496" s="23">
        <v>9017110000130</v>
      </c>
      <c r="E10496" t="s">
        <v>1385</v>
      </c>
      <c r="F10496" t="s">
        <v>1386</v>
      </c>
      <c r="G10496">
        <v>16805</v>
      </c>
      <c r="H10496" s="23">
        <v>161530605</v>
      </c>
    </row>
    <row r="10497" spans="1:8" x14ac:dyDescent="0.25">
      <c r="A10497">
        <v>4436</v>
      </c>
      <c r="B10497" t="s">
        <v>13922</v>
      </c>
      <c r="C10497" t="s">
        <v>13923</v>
      </c>
      <c r="D10497" s="23">
        <v>5115921000113</v>
      </c>
      <c r="E10497" t="s">
        <v>1435</v>
      </c>
      <c r="F10497" t="s">
        <v>1390</v>
      </c>
      <c r="G10497">
        <v>7026</v>
      </c>
      <c r="H10497" s="23" t="s">
        <v>1438</v>
      </c>
    </row>
    <row r="10498" spans="1:8" x14ac:dyDescent="0.25">
      <c r="A10498">
        <v>11647</v>
      </c>
      <c r="B10498" t="s">
        <v>13924</v>
      </c>
      <c r="C10498" t="s">
        <v>13924</v>
      </c>
      <c r="D10498" s="23">
        <v>31404339000187</v>
      </c>
      <c r="E10498" t="s">
        <v>1792</v>
      </c>
      <c r="F10498" t="s">
        <v>1386</v>
      </c>
      <c r="G10498">
        <v>17582</v>
      </c>
      <c r="H10498" s="23">
        <v>163263795</v>
      </c>
    </row>
    <row r="10499" spans="1:8" x14ac:dyDescent="0.25">
      <c r="A10499">
        <v>10697</v>
      </c>
      <c r="B10499" t="s">
        <v>13925</v>
      </c>
      <c r="C10499" t="s">
        <v>13926</v>
      </c>
      <c r="D10499" s="23">
        <v>17934361000108</v>
      </c>
      <c r="E10499" t="s">
        <v>1424</v>
      </c>
      <c r="F10499" t="s">
        <v>1390</v>
      </c>
      <c r="G10499">
        <v>16112</v>
      </c>
      <c r="H10499" s="23">
        <v>123438787114</v>
      </c>
    </row>
    <row r="10500" spans="1:8" x14ac:dyDescent="0.25">
      <c r="A10500">
        <v>1745</v>
      </c>
      <c r="B10500" t="s">
        <v>13927</v>
      </c>
      <c r="C10500" t="s">
        <v>13928</v>
      </c>
      <c r="D10500" s="23">
        <v>12329568000130</v>
      </c>
      <c r="E10500" t="s">
        <v>1572</v>
      </c>
      <c r="F10500" t="s">
        <v>1386</v>
      </c>
      <c r="G10500">
        <v>3021</v>
      </c>
      <c r="H10500" s="23" t="s">
        <v>2239</v>
      </c>
    </row>
    <row r="10501" spans="1:8" x14ac:dyDescent="0.25">
      <c r="A10501">
        <v>2798</v>
      </c>
      <c r="B10501" t="s">
        <v>13929</v>
      </c>
      <c r="C10501" t="s">
        <v>13930</v>
      </c>
      <c r="D10501" s="23">
        <v>45200128000137</v>
      </c>
      <c r="E10501" t="s">
        <v>6419</v>
      </c>
      <c r="F10501" t="s">
        <v>1639</v>
      </c>
      <c r="G10501">
        <v>4074</v>
      </c>
      <c r="H10501" s="23" t="s">
        <v>13931</v>
      </c>
    </row>
    <row r="10502" spans="1:8" x14ac:dyDescent="0.25">
      <c r="A10502">
        <v>10900</v>
      </c>
      <c r="B10502" t="s">
        <v>13932</v>
      </c>
      <c r="C10502" t="s">
        <v>13933</v>
      </c>
      <c r="D10502" s="23">
        <v>33709689000187</v>
      </c>
      <c r="E10502" t="s">
        <v>1969</v>
      </c>
      <c r="F10502" t="s">
        <v>1880</v>
      </c>
      <c r="G10502">
        <v>16569</v>
      </c>
      <c r="H10502" s="23">
        <v>107631016</v>
      </c>
    </row>
    <row r="10503" spans="1:8" x14ac:dyDescent="0.25">
      <c r="A10503">
        <v>6895</v>
      </c>
      <c r="B10503" t="s">
        <v>13934</v>
      </c>
      <c r="C10503" t="s">
        <v>13935</v>
      </c>
      <c r="D10503" s="23">
        <v>7337101000100</v>
      </c>
      <c r="E10503" t="s">
        <v>1385</v>
      </c>
      <c r="F10503" t="s">
        <v>1386</v>
      </c>
      <c r="G10503">
        <v>10862</v>
      </c>
      <c r="H10503" s="23">
        <v>161448860</v>
      </c>
    </row>
    <row r="10504" spans="1:8" x14ac:dyDescent="0.25">
      <c r="A10504">
        <v>10783</v>
      </c>
      <c r="B10504" t="s">
        <v>13936</v>
      </c>
      <c r="C10504" t="s">
        <v>13937</v>
      </c>
      <c r="D10504" s="23">
        <v>67380170000110</v>
      </c>
      <c r="E10504" t="s">
        <v>1505</v>
      </c>
      <c r="F10504" t="s">
        <v>1390</v>
      </c>
      <c r="G10504">
        <v>16226</v>
      </c>
      <c r="H10504" s="23">
        <v>582322438118</v>
      </c>
    </row>
    <row r="10505" spans="1:8" x14ac:dyDescent="0.25">
      <c r="A10505">
        <v>9330</v>
      </c>
      <c r="B10505" t="s">
        <v>13938</v>
      </c>
      <c r="C10505" t="s">
        <v>13938</v>
      </c>
      <c r="D10505" s="23">
        <v>26179484000171</v>
      </c>
      <c r="E10505" t="s">
        <v>1816</v>
      </c>
      <c r="F10505" t="s">
        <v>1386</v>
      </c>
      <c r="G10505">
        <v>13817</v>
      </c>
      <c r="H10505" s="23">
        <v>162802358</v>
      </c>
    </row>
    <row r="10506" spans="1:8" x14ac:dyDescent="0.25">
      <c r="A10506">
        <v>14438</v>
      </c>
      <c r="B10506" t="s">
        <v>13939</v>
      </c>
      <c r="C10506" t="s">
        <v>13939</v>
      </c>
      <c r="D10506" s="23">
        <v>47278357000108</v>
      </c>
      <c r="E10506" t="s">
        <v>2555</v>
      </c>
      <c r="F10506" t="s">
        <v>1386</v>
      </c>
      <c r="G10506">
        <v>22745</v>
      </c>
      <c r="H10506" s="23" t="s">
        <v>13940</v>
      </c>
    </row>
    <row r="10507" spans="1:8" x14ac:dyDescent="0.25">
      <c r="A10507">
        <v>7067</v>
      </c>
      <c r="B10507" t="s">
        <v>13941</v>
      </c>
      <c r="C10507" t="s">
        <v>13941</v>
      </c>
      <c r="D10507" s="23">
        <v>12864552000127</v>
      </c>
      <c r="E10507" t="s">
        <v>1385</v>
      </c>
      <c r="F10507" t="s">
        <v>1386</v>
      </c>
      <c r="G10507">
        <v>11042</v>
      </c>
      <c r="H10507" s="23">
        <v>161769241</v>
      </c>
    </row>
    <row r="10508" spans="1:8" x14ac:dyDescent="0.25">
      <c r="A10508">
        <v>724</v>
      </c>
      <c r="B10508" t="s">
        <v>24837</v>
      </c>
      <c r="C10508" t="s">
        <v>24837</v>
      </c>
      <c r="D10508" s="23"/>
      <c r="E10508" t="s">
        <v>1385</v>
      </c>
      <c r="F10508" t="s">
        <v>1386</v>
      </c>
      <c r="G10508">
        <v>2000</v>
      </c>
      <c r="H10508" s="23"/>
    </row>
    <row r="10509" spans="1:8" x14ac:dyDescent="0.25">
      <c r="A10509">
        <v>12736</v>
      </c>
      <c r="B10509" t="s">
        <v>24838</v>
      </c>
      <c r="C10509" t="s">
        <v>24838</v>
      </c>
      <c r="D10509" s="23"/>
      <c r="E10509" t="s">
        <v>1422</v>
      </c>
      <c r="F10509" t="s">
        <v>1386</v>
      </c>
      <c r="G10509">
        <v>19767</v>
      </c>
      <c r="H10509" s="23"/>
    </row>
    <row r="10510" spans="1:8" x14ac:dyDescent="0.25">
      <c r="A10510">
        <v>12942</v>
      </c>
      <c r="B10510" t="s">
        <v>24839</v>
      </c>
      <c r="C10510" t="s">
        <v>24840</v>
      </c>
      <c r="D10510" s="23"/>
      <c r="E10510" t="s">
        <v>1840</v>
      </c>
      <c r="F10510" t="s">
        <v>1386</v>
      </c>
      <c r="G10510">
        <v>19602</v>
      </c>
      <c r="H10510" s="23"/>
    </row>
    <row r="10511" spans="1:8" x14ac:dyDescent="0.25">
      <c r="A10511">
        <v>6229</v>
      </c>
      <c r="B10511" t="s">
        <v>13942</v>
      </c>
      <c r="C10511" t="s">
        <v>13942</v>
      </c>
      <c r="D10511" s="23">
        <v>10985133000207</v>
      </c>
      <c r="E10511" t="s">
        <v>1385</v>
      </c>
      <c r="F10511" t="s">
        <v>1386</v>
      </c>
      <c r="G10511">
        <v>9761</v>
      </c>
      <c r="H10511" s="23">
        <v>160826209</v>
      </c>
    </row>
    <row r="10512" spans="1:8" x14ac:dyDescent="0.25">
      <c r="A10512">
        <v>15755</v>
      </c>
      <c r="B10512" t="s">
        <v>13943</v>
      </c>
      <c r="C10512" t="s">
        <v>13944</v>
      </c>
      <c r="D10512" s="23">
        <v>14055516000571</v>
      </c>
      <c r="E10512" t="s">
        <v>12473</v>
      </c>
      <c r="F10512" t="s">
        <v>1610</v>
      </c>
      <c r="G10512">
        <v>25046</v>
      </c>
      <c r="H10512" s="23">
        <v>258455136</v>
      </c>
    </row>
    <row r="10513" spans="1:8" x14ac:dyDescent="0.25">
      <c r="A10513">
        <v>13019</v>
      </c>
      <c r="B10513" t="s">
        <v>13945</v>
      </c>
      <c r="C10513" t="s">
        <v>13945</v>
      </c>
      <c r="D10513" s="23">
        <v>20755737000121</v>
      </c>
      <c r="E10513" t="s">
        <v>1397</v>
      </c>
      <c r="F10513" t="s">
        <v>1398</v>
      </c>
      <c r="G10513">
        <v>20110</v>
      </c>
      <c r="H10513" s="23">
        <v>204131235</v>
      </c>
    </row>
    <row r="10514" spans="1:8" x14ac:dyDescent="0.25">
      <c r="A10514">
        <v>15732</v>
      </c>
      <c r="B10514" t="s">
        <v>13946</v>
      </c>
      <c r="C10514" t="s">
        <v>13947</v>
      </c>
      <c r="D10514" s="23">
        <v>11670605000378</v>
      </c>
      <c r="E10514" t="s">
        <v>2323</v>
      </c>
      <c r="F10514" t="s">
        <v>1692</v>
      </c>
      <c r="G10514">
        <v>25021</v>
      </c>
      <c r="H10514" s="23">
        <v>9087996660</v>
      </c>
    </row>
    <row r="10515" spans="1:8" x14ac:dyDescent="0.25">
      <c r="A10515">
        <v>2877</v>
      </c>
      <c r="B10515" t="s">
        <v>13948</v>
      </c>
      <c r="C10515" t="s">
        <v>13949</v>
      </c>
      <c r="D10515" s="23">
        <v>48762892000194</v>
      </c>
      <c r="E10515" t="s">
        <v>8354</v>
      </c>
      <c r="F10515" t="s">
        <v>1386</v>
      </c>
      <c r="G10515">
        <v>4153</v>
      </c>
      <c r="H10515" s="23">
        <v>160254779</v>
      </c>
    </row>
    <row r="10516" spans="1:8" x14ac:dyDescent="0.25">
      <c r="A10516">
        <v>13075</v>
      </c>
      <c r="B10516" t="s">
        <v>13950</v>
      </c>
      <c r="C10516" t="s">
        <v>13951</v>
      </c>
      <c r="D10516" s="23">
        <v>30493128000103</v>
      </c>
      <c r="E10516" t="s">
        <v>1430</v>
      </c>
      <c r="F10516" t="s">
        <v>1415</v>
      </c>
      <c r="G10516">
        <v>20227</v>
      </c>
      <c r="H10516" s="23">
        <v>77314000</v>
      </c>
    </row>
    <row r="10517" spans="1:8" x14ac:dyDescent="0.25">
      <c r="A10517">
        <v>7174</v>
      </c>
      <c r="B10517" t="s">
        <v>13952</v>
      </c>
      <c r="C10517" t="s">
        <v>13953</v>
      </c>
      <c r="D10517" s="23">
        <v>19914895000106</v>
      </c>
      <c r="E10517" t="s">
        <v>2170</v>
      </c>
      <c r="F10517" t="s">
        <v>1415</v>
      </c>
      <c r="G10517">
        <v>11119</v>
      </c>
      <c r="H10517" s="23">
        <v>56937130</v>
      </c>
    </row>
    <row r="10518" spans="1:8" x14ac:dyDescent="0.25">
      <c r="A10518">
        <v>14970</v>
      </c>
      <c r="B10518" t="s">
        <v>13954</v>
      </c>
      <c r="C10518" t="s">
        <v>13955</v>
      </c>
      <c r="D10518" s="23">
        <v>2357659000206</v>
      </c>
      <c r="E10518" t="s">
        <v>1385</v>
      </c>
      <c r="F10518" t="s">
        <v>1386</v>
      </c>
      <c r="G10518">
        <v>23488</v>
      </c>
      <c r="H10518" s="23">
        <v>162904398</v>
      </c>
    </row>
    <row r="10519" spans="1:8" x14ac:dyDescent="0.25">
      <c r="A10519">
        <v>7103</v>
      </c>
      <c r="B10519" t="s">
        <v>13956</v>
      </c>
      <c r="C10519" t="s">
        <v>13956</v>
      </c>
      <c r="D10519" s="23">
        <v>11893047000148</v>
      </c>
      <c r="E10519" t="s">
        <v>2148</v>
      </c>
      <c r="F10519" t="s">
        <v>1386</v>
      </c>
      <c r="G10519">
        <v>11074</v>
      </c>
      <c r="H10519" s="23">
        <v>160372143</v>
      </c>
    </row>
    <row r="10520" spans="1:8" x14ac:dyDescent="0.25">
      <c r="A10520">
        <v>2391</v>
      </c>
      <c r="B10520" t="s">
        <v>13957</v>
      </c>
      <c r="C10520" t="s">
        <v>13958</v>
      </c>
      <c r="D10520" s="23">
        <v>3286775000163</v>
      </c>
      <c r="E10520" t="s">
        <v>13959</v>
      </c>
      <c r="F10520" t="s">
        <v>1407</v>
      </c>
      <c r="G10520">
        <v>3667</v>
      </c>
      <c r="H10520" s="23">
        <v>62835874</v>
      </c>
    </row>
    <row r="10521" spans="1:8" x14ac:dyDescent="0.25">
      <c r="A10521">
        <v>905</v>
      </c>
      <c r="B10521" t="s">
        <v>24841</v>
      </c>
      <c r="C10521" t="s">
        <v>24841</v>
      </c>
      <c r="D10521" s="23"/>
      <c r="E10521" t="s">
        <v>1385</v>
      </c>
      <c r="F10521" t="s">
        <v>1386</v>
      </c>
      <c r="G10521">
        <v>2181</v>
      </c>
      <c r="H10521" s="23"/>
    </row>
    <row r="10522" spans="1:8" x14ac:dyDescent="0.25">
      <c r="A10522">
        <v>15729</v>
      </c>
      <c r="B10522" t="s">
        <v>24842</v>
      </c>
      <c r="C10522" t="s">
        <v>24842</v>
      </c>
      <c r="D10522" s="23"/>
      <c r="E10522" t="s">
        <v>2549</v>
      </c>
      <c r="F10522" t="s">
        <v>1386</v>
      </c>
      <c r="G10522">
        <v>25018</v>
      </c>
      <c r="H10522" s="23"/>
    </row>
    <row r="10523" spans="1:8" x14ac:dyDescent="0.25">
      <c r="A10523">
        <v>6901</v>
      </c>
      <c r="B10523" t="s">
        <v>13960</v>
      </c>
      <c r="C10523" t="s">
        <v>13961</v>
      </c>
      <c r="D10523" s="23">
        <v>6198983000107</v>
      </c>
      <c r="E10523" t="s">
        <v>2167</v>
      </c>
      <c r="F10523" t="s">
        <v>1587</v>
      </c>
      <c r="G10523">
        <v>10868</v>
      </c>
      <c r="H10523" s="23">
        <v>248478559</v>
      </c>
    </row>
    <row r="10524" spans="1:8" x14ac:dyDescent="0.25">
      <c r="A10524">
        <v>5221</v>
      </c>
      <c r="B10524" t="s">
        <v>13962</v>
      </c>
      <c r="C10524" t="s">
        <v>24843</v>
      </c>
      <c r="D10524" s="23"/>
      <c r="E10524" t="s">
        <v>1422</v>
      </c>
      <c r="F10524" t="s">
        <v>1386</v>
      </c>
      <c r="G10524">
        <v>8261</v>
      </c>
      <c r="H10524" s="23"/>
    </row>
    <row r="10525" spans="1:8" x14ac:dyDescent="0.25">
      <c r="A10525">
        <v>9607</v>
      </c>
      <c r="B10525" t="s">
        <v>13962</v>
      </c>
      <c r="C10525" t="s">
        <v>13962</v>
      </c>
      <c r="D10525" s="23">
        <v>28190586000113</v>
      </c>
      <c r="E10525" t="s">
        <v>1422</v>
      </c>
      <c r="F10525" t="s">
        <v>1386</v>
      </c>
      <c r="G10525">
        <v>14302</v>
      </c>
      <c r="H10525" s="23" t="s">
        <v>1438</v>
      </c>
    </row>
    <row r="10526" spans="1:8" x14ac:dyDescent="0.25">
      <c r="A10526">
        <v>11578</v>
      </c>
      <c r="B10526" t="s">
        <v>24844</v>
      </c>
      <c r="C10526" t="s">
        <v>24844</v>
      </c>
      <c r="D10526" s="23"/>
      <c r="E10526" t="s">
        <v>1483</v>
      </c>
      <c r="F10526" t="s">
        <v>1398</v>
      </c>
      <c r="G10526">
        <v>17523</v>
      </c>
      <c r="H10526" s="23"/>
    </row>
    <row r="10527" spans="1:8" x14ac:dyDescent="0.25">
      <c r="A10527">
        <v>1626</v>
      </c>
      <c r="B10527" t="s">
        <v>13963</v>
      </c>
      <c r="C10527" t="s">
        <v>13964</v>
      </c>
      <c r="D10527" s="23">
        <v>11607278000148</v>
      </c>
      <c r="E10527" t="s">
        <v>1385</v>
      </c>
      <c r="F10527" t="s">
        <v>1386</v>
      </c>
      <c r="G10527">
        <v>2902</v>
      </c>
      <c r="H10527" s="23">
        <v>161652190</v>
      </c>
    </row>
    <row r="10528" spans="1:8" x14ac:dyDescent="0.25">
      <c r="A10528">
        <v>1014</v>
      </c>
      <c r="B10528" t="s">
        <v>24845</v>
      </c>
      <c r="C10528" t="s">
        <v>24845</v>
      </c>
      <c r="D10528" s="23"/>
      <c r="E10528" t="s">
        <v>1385</v>
      </c>
      <c r="F10528" t="s">
        <v>1386</v>
      </c>
      <c r="G10528">
        <v>2290</v>
      </c>
      <c r="H10528" s="23"/>
    </row>
    <row r="10529" spans="1:8" x14ac:dyDescent="0.25">
      <c r="A10529">
        <v>2481</v>
      </c>
      <c r="B10529" t="s">
        <v>13965</v>
      </c>
      <c r="C10529" t="s">
        <v>13966</v>
      </c>
      <c r="D10529" s="23">
        <v>3525211000136</v>
      </c>
      <c r="E10529" t="s">
        <v>1385</v>
      </c>
      <c r="F10529" t="s">
        <v>1386</v>
      </c>
      <c r="G10529">
        <v>3757</v>
      </c>
      <c r="H10529" s="23">
        <v>161267211</v>
      </c>
    </row>
    <row r="10530" spans="1:8" x14ac:dyDescent="0.25">
      <c r="A10530">
        <v>6067</v>
      </c>
      <c r="B10530" t="s">
        <v>24846</v>
      </c>
      <c r="C10530" t="s">
        <v>24847</v>
      </c>
      <c r="D10530" s="23"/>
      <c r="E10530" t="s">
        <v>1723</v>
      </c>
      <c r="F10530" t="s">
        <v>1386</v>
      </c>
      <c r="G10530">
        <v>6428</v>
      </c>
      <c r="H10530" s="23"/>
    </row>
    <row r="10531" spans="1:8" x14ac:dyDescent="0.25">
      <c r="A10531">
        <v>10553</v>
      </c>
      <c r="B10531" t="s">
        <v>13967</v>
      </c>
      <c r="C10531" t="s">
        <v>13968</v>
      </c>
      <c r="D10531" s="23">
        <v>20392879000171</v>
      </c>
      <c r="E10531" t="s">
        <v>1465</v>
      </c>
      <c r="F10531" t="s">
        <v>1398</v>
      </c>
      <c r="G10531">
        <v>15917</v>
      </c>
      <c r="H10531" s="23">
        <v>204101620</v>
      </c>
    </row>
    <row r="10532" spans="1:8" x14ac:dyDescent="0.25">
      <c r="A10532">
        <v>10292</v>
      </c>
      <c r="B10532" t="s">
        <v>13969</v>
      </c>
      <c r="C10532" t="s">
        <v>13970</v>
      </c>
      <c r="D10532" s="23">
        <v>12051102000115</v>
      </c>
      <c r="E10532" t="s">
        <v>1422</v>
      </c>
      <c r="F10532" t="s">
        <v>1386</v>
      </c>
      <c r="G10532">
        <v>15524</v>
      </c>
      <c r="H10532" s="23">
        <v>161708579</v>
      </c>
    </row>
    <row r="10533" spans="1:8" x14ac:dyDescent="0.25">
      <c r="A10533">
        <v>14282</v>
      </c>
      <c r="B10533" t="s">
        <v>13971</v>
      </c>
      <c r="D10533" s="23">
        <v>35645876000170</v>
      </c>
      <c r="E10533" t="s">
        <v>1385</v>
      </c>
      <c r="F10533" t="s">
        <v>1386</v>
      </c>
      <c r="G10533">
        <v>22506</v>
      </c>
      <c r="H10533" s="23">
        <v>163550840</v>
      </c>
    </row>
    <row r="10534" spans="1:8" x14ac:dyDescent="0.25">
      <c r="A10534">
        <v>4970</v>
      </c>
      <c r="B10534" t="s">
        <v>13972</v>
      </c>
      <c r="C10534" t="s">
        <v>13972</v>
      </c>
      <c r="D10534" s="23">
        <v>16672378000171</v>
      </c>
      <c r="E10534" t="s">
        <v>1385</v>
      </c>
      <c r="F10534" t="s">
        <v>1386</v>
      </c>
      <c r="G10534">
        <v>7995</v>
      </c>
      <c r="H10534" s="23">
        <v>162021313</v>
      </c>
    </row>
    <row r="10535" spans="1:8" x14ac:dyDescent="0.25">
      <c r="A10535">
        <v>7099</v>
      </c>
      <c r="B10535" t="s">
        <v>13973</v>
      </c>
      <c r="C10535" t="s">
        <v>13974</v>
      </c>
      <c r="D10535" s="23">
        <v>16100591000109</v>
      </c>
      <c r="E10535" t="s">
        <v>1409</v>
      </c>
      <c r="F10535" t="s">
        <v>1386</v>
      </c>
      <c r="G10535">
        <v>11070</v>
      </c>
      <c r="H10535" s="23">
        <v>162010028</v>
      </c>
    </row>
    <row r="10536" spans="1:8" x14ac:dyDescent="0.25">
      <c r="A10536">
        <v>5944</v>
      </c>
      <c r="B10536" t="s">
        <v>24848</v>
      </c>
      <c r="C10536" t="s">
        <v>24711</v>
      </c>
      <c r="D10536" s="23"/>
      <c r="E10536" t="s">
        <v>1422</v>
      </c>
      <c r="F10536" t="s">
        <v>1386</v>
      </c>
      <c r="G10536">
        <v>5540</v>
      </c>
      <c r="H10536" s="23"/>
    </row>
    <row r="10537" spans="1:8" x14ac:dyDescent="0.25">
      <c r="A10537">
        <v>11367</v>
      </c>
      <c r="B10537" t="s">
        <v>13975</v>
      </c>
      <c r="C10537" t="s">
        <v>13976</v>
      </c>
      <c r="D10537" s="23">
        <v>29322311000159</v>
      </c>
      <c r="E10537" t="s">
        <v>1507</v>
      </c>
      <c r="F10537" t="s">
        <v>1415</v>
      </c>
      <c r="G10537">
        <v>17250</v>
      </c>
      <c r="H10537" s="23" t="s">
        <v>1438</v>
      </c>
    </row>
    <row r="10538" spans="1:8" x14ac:dyDescent="0.25">
      <c r="A10538">
        <v>76</v>
      </c>
      <c r="B10538" t="s">
        <v>13977</v>
      </c>
      <c r="D10538" s="23"/>
      <c r="E10538" t="s">
        <v>1422</v>
      </c>
      <c r="F10538" t="s">
        <v>1386</v>
      </c>
      <c r="G10538">
        <v>1352</v>
      </c>
      <c r="H10538" s="23"/>
    </row>
    <row r="10539" spans="1:8" x14ac:dyDescent="0.25">
      <c r="A10539">
        <v>13813</v>
      </c>
      <c r="B10539" t="s">
        <v>13978</v>
      </c>
      <c r="D10539" s="23">
        <v>29307335000139</v>
      </c>
      <c r="E10539" t="s">
        <v>1385</v>
      </c>
      <c r="F10539" t="s">
        <v>1386</v>
      </c>
      <c r="G10539">
        <v>21523</v>
      </c>
      <c r="H10539" s="23">
        <v>163093717</v>
      </c>
    </row>
    <row r="10540" spans="1:8" x14ac:dyDescent="0.25">
      <c r="A10540">
        <v>7274</v>
      </c>
      <c r="B10540" t="s">
        <v>13979</v>
      </c>
      <c r="C10540" t="s">
        <v>13980</v>
      </c>
      <c r="D10540" s="23">
        <v>10934802000122</v>
      </c>
      <c r="E10540" t="s">
        <v>1385</v>
      </c>
      <c r="F10540" t="s">
        <v>1386</v>
      </c>
      <c r="G10540">
        <v>11206</v>
      </c>
      <c r="H10540" s="23">
        <v>161618952</v>
      </c>
    </row>
    <row r="10541" spans="1:8" x14ac:dyDescent="0.25">
      <c r="A10541">
        <v>13909</v>
      </c>
      <c r="B10541" t="s">
        <v>13981</v>
      </c>
      <c r="C10541" t="s">
        <v>13982</v>
      </c>
      <c r="D10541" s="23">
        <v>35797896000166</v>
      </c>
      <c r="E10541" t="s">
        <v>1424</v>
      </c>
      <c r="F10541" t="s">
        <v>1390</v>
      </c>
      <c r="G10541">
        <v>21670</v>
      </c>
      <c r="H10541" s="23">
        <v>718207545113</v>
      </c>
    </row>
    <row r="10542" spans="1:8" x14ac:dyDescent="0.25">
      <c r="A10542">
        <v>13074</v>
      </c>
      <c r="B10542" t="s">
        <v>13983</v>
      </c>
      <c r="C10542" t="s">
        <v>13983</v>
      </c>
      <c r="D10542" s="23">
        <v>43084558000105</v>
      </c>
      <c r="E10542" t="s">
        <v>2891</v>
      </c>
      <c r="F10542" t="s">
        <v>1386</v>
      </c>
      <c r="G10542">
        <v>20226</v>
      </c>
      <c r="H10542" s="23">
        <v>164078657</v>
      </c>
    </row>
    <row r="10543" spans="1:8" x14ac:dyDescent="0.25">
      <c r="A10543">
        <v>11010</v>
      </c>
      <c r="B10543" t="s">
        <v>13984</v>
      </c>
      <c r="C10543" t="s">
        <v>13985</v>
      </c>
      <c r="D10543" s="23">
        <v>3882810000107</v>
      </c>
      <c r="E10543" t="s">
        <v>1385</v>
      </c>
      <c r="F10543" t="s">
        <v>1386</v>
      </c>
      <c r="G10543">
        <v>16795</v>
      </c>
      <c r="H10543" s="23" t="s">
        <v>1438</v>
      </c>
    </row>
    <row r="10544" spans="1:8" x14ac:dyDescent="0.25">
      <c r="A10544">
        <v>15889</v>
      </c>
      <c r="B10544" t="s">
        <v>24849</v>
      </c>
      <c r="C10544" t="s">
        <v>24849</v>
      </c>
      <c r="D10544" s="23">
        <v>54338826000194</v>
      </c>
      <c r="E10544" t="s">
        <v>6164</v>
      </c>
      <c r="F10544" t="s">
        <v>1398</v>
      </c>
      <c r="G10544">
        <v>25361</v>
      </c>
      <c r="H10544" s="23">
        <v>206563205</v>
      </c>
    </row>
    <row r="10545" spans="1:8" x14ac:dyDescent="0.25">
      <c r="A10545">
        <v>10996</v>
      </c>
      <c r="B10545" t="s">
        <v>13986</v>
      </c>
      <c r="C10545" t="s">
        <v>13987</v>
      </c>
      <c r="D10545" s="23">
        <v>8640279000180</v>
      </c>
      <c r="E10545" t="s">
        <v>1385</v>
      </c>
      <c r="F10545" t="s">
        <v>1386</v>
      </c>
      <c r="G10545">
        <v>16751</v>
      </c>
      <c r="H10545" s="23" t="s">
        <v>1438</v>
      </c>
    </row>
    <row r="10546" spans="1:8" x14ac:dyDescent="0.25">
      <c r="A10546">
        <v>12088</v>
      </c>
      <c r="B10546" t="s">
        <v>13988</v>
      </c>
      <c r="C10546" t="s">
        <v>13989</v>
      </c>
      <c r="D10546" s="23">
        <v>56519887000183</v>
      </c>
      <c r="E10546" t="s">
        <v>13304</v>
      </c>
      <c r="F10546" t="s">
        <v>1390</v>
      </c>
      <c r="G10546">
        <v>18643</v>
      </c>
      <c r="H10546" s="23">
        <v>455034824115</v>
      </c>
    </row>
    <row r="10547" spans="1:8" x14ac:dyDescent="0.25">
      <c r="A10547">
        <v>7880</v>
      </c>
      <c r="B10547" t="s">
        <v>24850</v>
      </c>
      <c r="C10547" t="s">
        <v>24850</v>
      </c>
      <c r="D10547" s="23"/>
      <c r="E10547" t="s">
        <v>1422</v>
      </c>
      <c r="F10547" t="s">
        <v>1386</v>
      </c>
      <c r="G10547">
        <v>12192</v>
      </c>
      <c r="H10547" s="23"/>
    </row>
    <row r="10548" spans="1:8" x14ac:dyDescent="0.25">
      <c r="A10548">
        <v>5526</v>
      </c>
      <c r="B10548" t="s">
        <v>13990</v>
      </c>
      <c r="C10548" t="s">
        <v>13991</v>
      </c>
      <c r="D10548" s="23">
        <v>5749765000142</v>
      </c>
      <c r="E10548" t="s">
        <v>1424</v>
      </c>
      <c r="F10548" t="s">
        <v>1390</v>
      </c>
      <c r="G10548">
        <v>8590</v>
      </c>
      <c r="H10548" s="23">
        <v>148560187110</v>
      </c>
    </row>
    <row r="10549" spans="1:8" x14ac:dyDescent="0.25">
      <c r="A10549">
        <v>15029</v>
      </c>
      <c r="B10549" t="s">
        <v>13992</v>
      </c>
      <c r="D10549" s="23">
        <v>28142185000198</v>
      </c>
      <c r="E10549" t="s">
        <v>2667</v>
      </c>
      <c r="F10549" t="s">
        <v>1390</v>
      </c>
      <c r="G10549">
        <v>23759</v>
      </c>
      <c r="H10549" s="23">
        <v>535657126116</v>
      </c>
    </row>
    <row r="10550" spans="1:8" x14ac:dyDescent="0.25">
      <c r="A10550">
        <v>9851</v>
      </c>
      <c r="B10550" t="s">
        <v>13993</v>
      </c>
      <c r="C10550" t="s">
        <v>13994</v>
      </c>
      <c r="D10550" s="23">
        <v>15102809000100</v>
      </c>
      <c r="E10550" t="s">
        <v>3447</v>
      </c>
      <c r="F10550" t="s">
        <v>1444</v>
      </c>
      <c r="G10550">
        <v>14577</v>
      </c>
      <c r="H10550" s="23">
        <v>15923</v>
      </c>
    </row>
    <row r="10551" spans="1:8" x14ac:dyDescent="0.25">
      <c r="A10551">
        <v>6053</v>
      </c>
      <c r="B10551" t="s">
        <v>13995</v>
      </c>
      <c r="C10551" t="s">
        <v>13995</v>
      </c>
      <c r="D10551" s="23">
        <v>4125812000629</v>
      </c>
      <c r="E10551" t="s">
        <v>1430</v>
      </c>
      <c r="F10551" t="s">
        <v>1415</v>
      </c>
      <c r="G10551">
        <v>9434</v>
      </c>
      <c r="H10551" s="23">
        <v>30141699</v>
      </c>
    </row>
    <row r="10552" spans="1:8" x14ac:dyDescent="0.25">
      <c r="A10552">
        <v>1736</v>
      </c>
      <c r="B10552" t="s">
        <v>13996</v>
      </c>
      <c r="C10552" t="s">
        <v>13997</v>
      </c>
      <c r="D10552" s="23">
        <v>12245804000130</v>
      </c>
      <c r="E10552" t="s">
        <v>1385</v>
      </c>
      <c r="F10552" t="s">
        <v>1386</v>
      </c>
      <c r="G10552">
        <v>3012</v>
      </c>
      <c r="H10552" s="23">
        <v>161714862</v>
      </c>
    </row>
    <row r="10553" spans="1:8" x14ac:dyDescent="0.25">
      <c r="A10553">
        <v>3173</v>
      </c>
      <c r="B10553" t="s">
        <v>13998</v>
      </c>
      <c r="C10553" t="s">
        <v>13999</v>
      </c>
      <c r="D10553" s="23">
        <v>6151219000178</v>
      </c>
      <c r="E10553" t="s">
        <v>1527</v>
      </c>
      <c r="F10553" t="s">
        <v>1386</v>
      </c>
      <c r="G10553">
        <v>4449</v>
      </c>
      <c r="H10553" s="23">
        <v>161416764</v>
      </c>
    </row>
    <row r="10554" spans="1:8" x14ac:dyDescent="0.25">
      <c r="A10554">
        <v>1767</v>
      </c>
      <c r="B10554" t="s">
        <v>14000</v>
      </c>
      <c r="C10554" t="s">
        <v>14001</v>
      </c>
      <c r="D10554" s="23">
        <v>12583100000177</v>
      </c>
      <c r="E10554" t="s">
        <v>1430</v>
      </c>
      <c r="F10554" t="s">
        <v>1415</v>
      </c>
      <c r="G10554">
        <v>3043</v>
      </c>
      <c r="H10554" s="23">
        <v>13269453</v>
      </c>
    </row>
    <row r="10555" spans="1:8" x14ac:dyDescent="0.25">
      <c r="A10555">
        <v>15842</v>
      </c>
      <c r="B10555" t="s">
        <v>24851</v>
      </c>
      <c r="C10555" t="s">
        <v>24851</v>
      </c>
      <c r="D10555" s="23">
        <v>60824804000137</v>
      </c>
      <c r="E10555" t="s">
        <v>1385</v>
      </c>
      <c r="F10555" t="s">
        <v>1386</v>
      </c>
      <c r="G10555">
        <v>25185</v>
      </c>
      <c r="H10555" s="23">
        <v>165301163</v>
      </c>
    </row>
    <row r="10556" spans="1:8" x14ac:dyDescent="0.25">
      <c r="A10556">
        <v>7632</v>
      </c>
      <c r="B10556" t="s">
        <v>14002</v>
      </c>
      <c r="C10556" t="s">
        <v>14003</v>
      </c>
      <c r="D10556" s="23">
        <v>30747166000137</v>
      </c>
      <c r="E10556" t="s">
        <v>1417</v>
      </c>
      <c r="F10556" t="s">
        <v>1418</v>
      </c>
      <c r="G10556">
        <v>11903</v>
      </c>
      <c r="H10556" s="23">
        <v>80303041</v>
      </c>
    </row>
    <row r="10557" spans="1:8" x14ac:dyDescent="0.25">
      <c r="A10557">
        <v>3546</v>
      </c>
      <c r="B10557" t="s">
        <v>14004</v>
      </c>
      <c r="C10557" t="s">
        <v>14005</v>
      </c>
      <c r="D10557" s="23">
        <v>8130775000193</v>
      </c>
      <c r="E10557" t="s">
        <v>1483</v>
      </c>
      <c r="F10557" t="s">
        <v>1398</v>
      </c>
      <c r="G10557">
        <v>4822</v>
      </c>
      <c r="H10557" s="23" t="s">
        <v>14006</v>
      </c>
    </row>
    <row r="10558" spans="1:8" x14ac:dyDescent="0.25">
      <c r="A10558">
        <v>7058</v>
      </c>
      <c r="B10558" t="s">
        <v>14007</v>
      </c>
      <c r="C10558" t="s">
        <v>915</v>
      </c>
      <c r="D10558" s="23">
        <v>1062484000166</v>
      </c>
      <c r="E10558" t="s">
        <v>1385</v>
      </c>
      <c r="F10558" t="s">
        <v>1386</v>
      </c>
      <c r="G10558">
        <v>11036</v>
      </c>
      <c r="H10558" s="23">
        <v>161122973</v>
      </c>
    </row>
    <row r="10559" spans="1:8" x14ac:dyDescent="0.25">
      <c r="A10559">
        <v>8336</v>
      </c>
      <c r="B10559" t="s">
        <v>14008</v>
      </c>
      <c r="C10559" t="s">
        <v>4741</v>
      </c>
      <c r="D10559" s="23">
        <v>54367503000986</v>
      </c>
      <c r="E10559" t="s">
        <v>2667</v>
      </c>
      <c r="F10559" t="s">
        <v>1390</v>
      </c>
      <c r="G10559">
        <v>12598</v>
      </c>
      <c r="H10559" s="23">
        <v>535203668114</v>
      </c>
    </row>
    <row r="10560" spans="1:8" x14ac:dyDescent="0.25">
      <c r="A10560">
        <v>6529</v>
      </c>
      <c r="B10560" t="s">
        <v>14009</v>
      </c>
      <c r="C10560" t="s">
        <v>14009</v>
      </c>
      <c r="D10560" s="23">
        <v>1420327000266</v>
      </c>
      <c r="E10560" t="s">
        <v>1385</v>
      </c>
      <c r="F10560" t="s">
        <v>1386</v>
      </c>
      <c r="G10560">
        <v>10060</v>
      </c>
      <c r="H10560" s="23">
        <v>161311431</v>
      </c>
    </row>
    <row r="10561" spans="1:8" x14ac:dyDescent="0.25">
      <c r="A10561">
        <v>1956</v>
      </c>
      <c r="B10561" t="s">
        <v>14010</v>
      </c>
      <c r="C10561" t="s">
        <v>14011</v>
      </c>
      <c r="D10561" s="23">
        <v>1420327000185</v>
      </c>
      <c r="E10561" t="s">
        <v>1541</v>
      </c>
      <c r="F10561" t="s">
        <v>1386</v>
      </c>
      <c r="G10561">
        <v>3232</v>
      </c>
      <c r="H10561" s="23">
        <v>161144047</v>
      </c>
    </row>
    <row r="10562" spans="1:8" x14ac:dyDescent="0.25">
      <c r="A10562">
        <v>11164</v>
      </c>
      <c r="B10562" t="s">
        <v>14012</v>
      </c>
      <c r="C10562" t="s">
        <v>14013</v>
      </c>
      <c r="D10562" s="23">
        <v>1420327000428</v>
      </c>
      <c r="E10562" t="s">
        <v>1409</v>
      </c>
      <c r="F10562" t="s">
        <v>1386</v>
      </c>
      <c r="G10562">
        <v>16973</v>
      </c>
      <c r="H10562" s="23">
        <v>161440134</v>
      </c>
    </row>
    <row r="10563" spans="1:8" x14ac:dyDescent="0.25">
      <c r="A10563">
        <v>14809</v>
      </c>
      <c r="B10563" t="s">
        <v>14014</v>
      </c>
      <c r="C10563" t="s">
        <v>14015</v>
      </c>
      <c r="D10563" s="23">
        <v>1420327000509</v>
      </c>
      <c r="E10563" t="s">
        <v>2148</v>
      </c>
      <c r="F10563" t="s">
        <v>1386</v>
      </c>
      <c r="G10563">
        <v>23257</v>
      </c>
      <c r="H10563" s="23">
        <v>161460666</v>
      </c>
    </row>
    <row r="10564" spans="1:8" x14ac:dyDescent="0.25">
      <c r="A10564">
        <v>6654</v>
      </c>
      <c r="B10564" t="s">
        <v>14016</v>
      </c>
      <c r="C10564" t="s">
        <v>14016</v>
      </c>
      <c r="D10564" s="23">
        <v>9361916000141</v>
      </c>
      <c r="E10564" t="s">
        <v>1385</v>
      </c>
      <c r="F10564" t="s">
        <v>1386</v>
      </c>
      <c r="G10564">
        <v>10189</v>
      </c>
      <c r="H10564" s="23">
        <v>160607043</v>
      </c>
    </row>
    <row r="10565" spans="1:8" x14ac:dyDescent="0.25">
      <c r="A10565">
        <v>11002</v>
      </c>
      <c r="B10565" t="s">
        <v>14017</v>
      </c>
      <c r="C10565" t="s">
        <v>14018</v>
      </c>
      <c r="D10565" s="23">
        <v>9361916000303</v>
      </c>
      <c r="E10565" t="s">
        <v>1572</v>
      </c>
      <c r="F10565" t="s">
        <v>1386</v>
      </c>
      <c r="G10565">
        <v>16775</v>
      </c>
      <c r="H10565" s="23">
        <v>161515983</v>
      </c>
    </row>
    <row r="10566" spans="1:8" x14ac:dyDescent="0.25">
      <c r="A10566">
        <v>4021</v>
      </c>
      <c r="B10566" t="s">
        <v>14019</v>
      </c>
      <c r="C10566" t="s">
        <v>14020</v>
      </c>
      <c r="D10566" s="23">
        <v>9361916000222</v>
      </c>
      <c r="E10566" t="s">
        <v>1422</v>
      </c>
      <c r="F10566" t="s">
        <v>1386</v>
      </c>
      <c r="G10566">
        <v>5297</v>
      </c>
      <c r="H10566" s="23">
        <v>161283551</v>
      </c>
    </row>
    <row r="10567" spans="1:8" x14ac:dyDescent="0.25">
      <c r="A10567">
        <v>2657</v>
      </c>
      <c r="B10567" t="s">
        <v>14021</v>
      </c>
      <c r="C10567" t="s">
        <v>14022</v>
      </c>
      <c r="D10567" s="23">
        <v>40950925000118</v>
      </c>
      <c r="E10567" t="s">
        <v>1409</v>
      </c>
      <c r="F10567" t="s">
        <v>1386</v>
      </c>
      <c r="G10567">
        <v>3933</v>
      </c>
      <c r="H10567" s="23">
        <v>160937043</v>
      </c>
    </row>
    <row r="10568" spans="1:8" x14ac:dyDescent="0.25">
      <c r="A10568">
        <v>3638</v>
      </c>
      <c r="B10568" t="s">
        <v>14023</v>
      </c>
      <c r="C10568" t="s">
        <v>14022</v>
      </c>
      <c r="D10568" s="23">
        <v>8486439000188</v>
      </c>
      <c r="E10568" t="s">
        <v>1385</v>
      </c>
      <c r="F10568" t="s">
        <v>1386</v>
      </c>
      <c r="G10568">
        <v>4914</v>
      </c>
      <c r="H10568" s="23" t="s">
        <v>14024</v>
      </c>
    </row>
    <row r="10569" spans="1:8" x14ac:dyDescent="0.25">
      <c r="A10569">
        <v>1531</v>
      </c>
      <c r="B10569" t="s">
        <v>14025</v>
      </c>
      <c r="C10569" t="s">
        <v>14026</v>
      </c>
      <c r="D10569" s="23">
        <v>11153610000141</v>
      </c>
      <c r="E10569" t="s">
        <v>1385</v>
      </c>
      <c r="F10569" t="s">
        <v>1386</v>
      </c>
      <c r="G10569">
        <v>2807</v>
      </c>
      <c r="H10569" s="23">
        <v>161630413</v>
      </c>
    </row>
    <row r="10570" spans="1:8" x14ac:dyDescent="0.25">
      <c r="A10570">
        <v>13349</v>
      </c>
      <c r="B10570" t="s">
        <v>14027</v>
      </c>
      <c r="C10570" t="s">
        <v>14027</v>
      </c>
      <c r="D10570" s="23">
        <v>35104506000125</v>
      </c>
      <c r="E10570" t="s">
        <v>1409</v>
      </c>
      <c r="F10570" t="s">
        <v>1386</v>
      </c>
      <c r="G10570">
        <v>20878</v>
      </c>
      <c r="H10570" s="23">
        <v>163516456</v>
      </c>
    </row>
    <row r="10571" spans="1:8" x14ac:dyDescent="0.25">
      <c r="A10571">
        <v>10594</v>
      </c>
      <c r="B10571" t="s">
        <v>14028</v>
      </c>
      <c r="C10571" t="s">
        <v>14028</v>
      </c>
      <c r="D10571" s="23">
        <v>29565692000105</v>
      </c>
      <c r="E10571" t="s">
        <v>1541</v>
      </c>
      <c r="F10571" t="s">
        <v>1386</v>
      </c>
      <c r="G10571">
        <v>15962</v>
      </c>
      <c r="H10571" s="23">
        <v>163095426</v>
      </c>
    </row>
    <row r="10572" spans="1:8" x14ac:dyDescent="0.25">
      <c r="A10572">
        <v>14201</v>
      </c>
      <c r="B10572" t="s">
        <v>14029</v>
      </c>
      <c r="C10572" t="s">
        <v>14030</v>
      </c>
      <c r="D10572" s="23">
        <v>50118618000129</v>
      </c>
      <c r="E10572" t="s">
        <v>1430</v>
      </c>
      <c r="F10572" t="s">
        <v>1415</v>
      </c>
      <c r="G10572">
        <v>22173</v>
      </c>
      <c r="H10572" s="23" t="s">
        <v>1438</v>
      </c>
    </row>
    <row r="10573" spans="1:8" x14ac:dyDescent="0.25">
      <c r="A10573">
        <v>2728</v>
      </c>
      <c r="B10573" t="s">
        <v>14031</v>
      </c>
      <c r="C10573" t="s">
        <v>14032</v>
      </c>
      <c r="D10573" s="23">
        <v>41248386000132</v>
      </c>
      <c r="E10573" t="s">
        <v>1430</v>
      </c>
      <c r="F10573" t="s">
        <v>1415</v>
      </c>
      <c r="G10573">
        <v>4004</v>
      </c>
      <c r="H10573" s="23">
        <v>19310757</v>
      </c>
    </row>
    <row r="10574" spans="1:8" x14ac:dyDescent="0.25">
      <c r="A10574">
        <v>9385</v>
      </c>
      <c r="B10574" t="s">
        <v>14033</v>
      </c>
      <c r="C10574" t="s">
        <v>14034</v>
      </c>
      <c r="D10574" s="23">
        <v>11378933000133</v>
      </c>
      <c r="E10574" t="s">
        <v>1886</v>
      </c>
      <c r="F10574" t="s">
        <v>1390</v>
      </c>
      <c r="G10574">
        <v>13864</v>
      </c>
      <c r="H10574" s="23">
        <v>492568100111</v>
      </c>
    </row>
    <row r="10575" spans="1:8" x14ac:dyDescent="0.25">
      <c r="A10575">
        <v>14278</v>
      </c>
      <c r="B10575" t="s">
        <v>14035</v>
      </c>
      <c r="C10575" t="s">
        <v>14035</v>
      </c>
      <c r="D10575" s="23">
        <v>19251486000169</v>
      </c>
      <c r="E10575" t="s">
        <v>1422</v>
      </c>
      <c r="F10575" t="s">
        <v>1386</v>
      </c>
      <c r="G10575">
        <v>22497</v>
      </c>
      <c r="H10575" s="23">
        <v>162285566</v>
      </c>
    </row>
    <row r="10576" spans="1:8" x14ac:dyDescent="0.25">
      <c r="A10576">
        <v>13682</v>
      </c>
      <c r="B10576" t="s">
        <v>14036</v>
      </c>
      <c r="C10576" t="s">
        <v>14036</v>
      </c>
      <c r="D10576" s="23">
        <v>40959462000155</v>
      </c>
      <c r="E10576" t="s">
        <v>1385</v>
      </c>
      <c r="F10576" t="s">
        <v>1386</v>
      </c>
      <c r="G10576">
        <v>21330</v>
      </c>
      <c r="H10576" s="23" t="s">
        <v>1438</v>
      </c>
    </row>
    <row r="10577" spans="1:8" x14ac:dyDescent="0.25">
      <c r="A10577">
        <v>15552</v>
      </c>
      <c r="B10577" t="s">
        <v>14037</v>
      </c>
      <c r="C10577" t="s">
        <v>14038</v>
      </c>
      <c r="D10577" s="23">
        <v>39783546000100</v>
      </c>
      <c r="E10577" t="s">
        <v>1385</v>
      </c>
      <c r="F10577" t="s">
        <v>1386</v>
      </c>
      <c r="G10577">
        <v>24788</v>
      </c>
      <c r="H10577" s="23">
        <v>163840130</v>
      </c>
    </row>
    <row r="10578" spans="1:8" x14ac:dyDescent="0.25">
      <c r="A10578">
        <v>15891</v>
      </c>
      <c r="B10578" t="s">
        <v>24852</v>
      </c>
      <c r="D10578" s="23">
        <v>58563831000151</v>
      </c>
      <c r="E10578" t="s">
        <v>1385</v>
      </c>
      <c r="F10578" t="s">
        <v>1386</v>
      </c>
      <c r="G10578">
        <v>25366</v>
      </c>
      <c r="H10578" s="23">
        <v>165147911</v>
      </c>
    </row>
    <row r="10579" spans="1:8" x14ac:dyDescent="0.25">
      <c r="A10579">
        <v>14974</v>
      </c>
      <c r="B10579" t="s">
        <v>14039</v>
      </c>
      <c r="C10579" t="s">
        <v>14040</v>
      </c>
      <c r="D10579" s="23">
        <v>22817971000161</v>
      </c>
      <c r="E10579" t="s">
        <v>1507</v>
      </c>
      <c r="F10579" t="s">
        <v>1415</v>
      </c>
      <c r="G10579">
        <v>23511</v>
      </c>
      <c r="H10579" s="23">
        <v>63152592</v>
      </c>
    </row>
    <row r="10580" spans="1:8" x14ac:dyDescent="0.25">
      <c r="A10580">
        <v>6385</v>
      </c>
      <c r="B10580" t="s">
        <v>14041</v>
      </c>
      <c r="C10580" t="s">
        <v>14041</v>
      </c>
      <c r="D10580" s="23">
        <v>18483658000167</v>
      </c>
      <c r="E10580" t="s">
        <v>3920</v>
      </c>
      <c r="F10580" t="s">
        <v>1619</v>
      </c>
      <c r="G10580">
        <v>9927</v>
      </c>
      <c r="H10580" s="23">
        <v>1770202800</v>
      </c>
    </row>
    <row r="10581" spans="1:8" x14ac:dyDescent="0.25">
      <c r="A10581">
        <v>14311</v>
      </c>
      <c r="B10581" t="s">
        <v>14042</v>
      </c>
      <c r="C10581" t="s">
        <v>14043</v>
      </c>
      <c r="D10581" s="23">
        <v>42983807000131</v>
      </c>
      <c r="E10581" t="s">
        <v>1422</v>
      </c>
      <c r="F10581" t="s">
        <v>1386</v>
      </c>
      <c r="G10581">
        <v>22560</v>
      </c>
      <c r="H10581" s="23">
        <v>164087192</v>
      </c>
    </row>
    <row r="10582" spans="1:8" x14ac:dyDescent="0.25">
      <c r="A10582">
        <v>15577</v>
      </c>
      <c r="B10582" t="s">
        <v>24853</v>
      </c>
      <c r="C10582" t="s">
        <v>14044</v>
      </c>
      <c r="D10582" s="23">
        <v>23635749000100</v>
      </c>
      <c r="E10582" t="s">
        <v>1430</v>
      </c>
      <c r="F10582" t="s">
        <v>1415</v>
      </c>
      <c r="G10582">
        <v>24833</v>
      </c>
      <c r="H10582" s="23" t="s">
        <v>1438</v>
      </c>
    </row>
    <row r="10583" spans="1:8" x14ac:dyDescent="0.25">
      <c r="A10583">
        <v>7233</v>
      </c>
      <c r="B10583" t="s">
        <v>14045</v>
      </c>
      <c r="C10583" t="s">
        <v>14045</v>
      </c>
      <c r="D10583" s="23">
        <v>11654226000122</v>
      </c>
      <c r="E10583" t="s">
        <v>3243</v>
      </c>
      <c r="F10583" t="s">
        <v>1415</v>
      </c>
      <c r="G10583">
        <v>11176</v>
      </c>
      <c r="H10583" s="23">
        <v>39270327</v>
      </c>
    </row>
    <row r="10584" spans="1:8" x14ac:dyDescent="0.25">
      <c r="A10584">
        <v>14904</v>
      </c>
      <c r="B10584" t="s">
        <v>14046</v>
      </c>
      <c r="C10584" t="s">
        <v>14047</v>
      </c>
      <c r="D10584" s="23">
        <v>27173744000164</v>
      </c>
      <c r="E10584" t="s">
        <v>1430</v>
      </c>
      <c r="F10584" t="s">
        <v>1415</v>
      </c>
      <c r="G10584">
        <v>23343</v>
      </c>
      <c r="H10584" s="23">
        <v>79479332</v>
      </c>
    </row>
    <row r="10585" spans="1:8" x14ac:dyDescent="0.25">
      <c r="A10585">
        <v>3263</v>
      </c>
      <c r="B10585" t="s">
        <v>14048</v>
      </c>
      <c r="C10585" t="s">
        <v>14049</v>
      </c>
      <c r="D10585" s="23">
        <v>69921823000156</v>
      </c>
      <c r="E10585" t="s">
        <v>1430</v>
      </c>
      <c r="F10585" t="s">
        <v>1415</v>
      </c>
      <c r="G10585">
        <v>4539</v>
      </c>
      <c r="H10585" s="23">
        <v>18954782</v>
      </c>
    </row>
    <row r="10586" spans="1:8" x14ac:dyDescent="0.25">
      <c r="A10586">
        <v>13841</v>
      </c>
      <c r="B10586" t="s">
        <v>14050</v>
      </c>
      <c r="C10586" t="s">
        <v>14051</v>
      </c>
      <c r="D10586" s="23">
        <v>588331000194</v>
      </c>
      <c r="E10586" t="s">
        <v>1541</v>
      </c>
      <c r="F10586" t="s">
        <v>1386</v>
      </c>
      <c r="G10586">
        <v>21566</v>
      </c>
      <c r="H10586" s="23" t="s">
        <v>1438</v>
      </c>
    </row>
    <row r="10587" spans="1:8" x14ac:dyDescent="0.25">
      <c r="A10587">
        <v>5912</v>
      </c>
      <c r="B10587" t="s">
        <v>14052</v>
      </c>
      <c r="C10587" t="s">
        <v>14053</v>
      </c>
      <c r="D10587" s="23">
        <v>11088796000445</v>
      </c>
      <c r="E10587" t="s">
        <v>1385</v>
      </c>
      <c r="F10587" t="s">
        <v>1386</v>
      </c>
      <c r="G10587">
        <v>8905</v>
      </c>
      <c r="H10587" s="23" t="s">
        <v>1438</v>
      </c>
    </row>
    <row r="10588" spans="1:8" x14ac:dyDescent="0.25">
      <c r="A10588">
        <v>11867</v>
      </c>
      <c r="B10588" t="s">
        <v>14054</v>
      </c>
      <c r="C10588" t="s">
        <v>14055</v>
      </c>
      <c r="D10588" s="23">
        <v>66727611000144</v>
      </c>
      <c r="E10588" t="s">
        <v>2002</v>
      </c>
      <c r="F10588" t="s">
        <v>1390</v>
      </c>
      <c r="G10588">
        <v>18242</v>
      </c>
      <c r="H10588" s="23">
        <v>637093736119</v>
      </c>
    </row>
    <row r="10589" spans="1:8" x14ac:dyDescent="0.25">
      <c r="A10589">
        <v>14144</v>
      </c>
      <c r="B10589" t="s">
        <v>14056</v>
      </c>
      <c r="D10589" s="23">
        <v>21433668000100</v>
      </c>
      <c r="E10589" t="s">
        <v>1762</v>
      </c>
      <c r="F10589" t="s">
        <v>1390</v>
      </c>
      <c r="G10589">
        <v>21970</v>
      </c>
      <c r="H10589" s="23">
        <v>442640970110</v>
      </c>
    </row>
    <row r="10590" spans="1:8" x14ac:dyDescent="0.25">
      <c r="A10590">
        <v>12884</v>
      </c>
      <c r="B10590" t="s">
        <v>14057</v>
      </c>
      <c r="C10590" t="s">
        <v>14057</v>
      </c>
      <c r="D10590" s="23">
        <v>43872942000172</v>
      </c>
      <c r="E10590" t="s">
        <v>1397</v>
      </c>
      <c r="F10590" t="s">
        <v>1398</v>
      </c>
      <c r="G10590">
        <v>19927</v>
      </c>
      <c r="H10590" s="23">
        <v>205890768</v>
      </c>
    </row>
    <row r="10591" spans="1:8" x14ac:dyDescent="0.25">
      <c r="A10591">
        <v>12517</v>
      </c>
      <c r="B10591" t="s">
        <v>14058</v>
      </c>
      <c r="C10591" t="s">
        <v>14059</v>
      </c>
      <c r="D10591" s="23">
        <v>26674216000126</v>
      </c>
      <c r="E10591" t="s">
        <v>1385</v>
      </c>
      <c r="F10591" t="s">
        <v>1386</v>
      </c>
      <c r="G10591">
        <v>19443</v>
      </c>
      <c r="H10591" s="23">
        <v>162844506</v>
      </c>
    </row>
    <row r="10592" spans="1:8" x14ac:dyDescent="0.25">
      <c r="A10592">
        <v>12298</v>
      </c>
      <c r="B10592" t="s">
        <v>14060</v>
      </c>
      <c r="C10592" t="s">
        <v>14060</v>
      </c>
      <c r="D10592" s="23">
        <v>39927752000138</v>
      </c>
      <c r="E10592" t="s">
        <v>6285</v>
      </c>
      <c r="F10592" t="s">
        <v>1386</v>
      </c>
      <c r="G10592">
        <v>18894</v>
      </c>
      <c r="H10592" s="23">
        <v>163877270</v>
      </c>
    </row>
    <row r="10593" spans="1:8" x14ac:dyDescent="0.25">
      <c r="A10593">
        <v>15597</v>
      </c>
      <c r="B10593" t="s">
        <v>14061</v>
      </c>
      <c r="C10593" t="s">
        <v>14061</v>
      </c>
      <c r="D10593" s="23">
        <v>53107381000179</v>
      </c>
      <c r="E10593" t="s">
        <v>2891</v>
      </c>
      <c r="F10593" t="s">
        <v>1386</v>
      </c>
      <c r="G10593">
        <v>24857</v>
      </c>
      <c r="H10593" s="23">
        <v>164827684</v>
      </c>
    </row>
    <row r="10594" spans="1:8" x14ac:dyDescent="0.25">
      <c r="A10594">
        <v>12605</v>
      </c>
      <c r="B10594" t="s">
        <v>14062</v>
      </c>
      <c r="C10594" t="s">
        <v>14062</v>
      </c>
      <c r="D10594" s="23">
        <v>39793759000104</v>
      </c>
      <c r="E10594" t="s">
        <v>2050</v>
      </c>
      <c r="F10594" t="s">
        <v>1386</v>
      </c>
      <c r="G10594">
        <v>19612</v>
      </c>
      <c r="H10594" s="23">
        <v>163822883</v>
      </c>
    </row>
    <row r="10595" spans="1:8" x14ac:dyDescent="0.25">
      <c r="A10595">
        <v>5057</v>
      </c>
      <c r="B10595" t="s">
        <v>14063</v>
      </c>
      <c r="D10595" s="23">
        <v>2378779000109</v>
      </c>
      <c r="E10595" t="s">
        <v>3006</v>
      </c>
      <c r="F10595" t="s">
        <v>1390</v>
      </c>
      <c r="G10595">
        <v>8094</v>
      </c>
      <c r="H10595" s="23" t="s">
        <v>1438</v>
      </c>
    </row>
    <row r="10596" spans="1:8" x14ac:dyDescent="0.25">
      <c r="A10596">
        <v>7760</v>
      </c>
      <c r="B10596" t="s">
        <v>14064</v>
      </c>
      <c r="C10596" t="s">
        <v>14065</v>
      </c>
      <c r="D10596" s="23">
        <v>21205988000103</v>
      </c>
      <c r="E10596" t="s">
        <v>1385</v>
      </c>
      <c r="F10596" t="s">
        <v>1386</v>
      </c>
      <c r="G10596">
        <v>12078</v>
      </c>
      <c r="H10596" s="23">
        <v>162416709</v>
      </c>
    </row>
    <row r="10597" spans="1:8" x14ac:dyDescent="0.25">
      <c r="A10597">
        <v>1759</v>
      </c>
      <c r="B10597" t="s">
        <v>14066</v>
      </c>
      <c r="C10597" t="s">
        <v>14067</v>
      </c>
      <c r="D10597" s="23">
        <v>12480318000104</v>
      </c>
      <c r="E10597" t="s">
        <v>14068</v>
      </c>
      <c r="F10597" t="s">
        <v>1415</v>
      </c>
      <c r="G10597">
        <v>3035</v>
      </c>
      <c r="H10597" s="23">
        <v>41082990</v>
      </c>
    </row>
    <row r="10598" spans="1:8" x14ac:dyDescent="0.25">
      <c r="A10598">
        <v>11104</v>
      </c>
      <c r="B10598" t="s">
        <v>14069</v>
      </c>
      <c r="C10598" t="s">
        <v>14070</v>
      </c>
      <c r="D10598" s="23">
        <v>11993330000141</v>
      </c>
      <c r="E10598" t="s">
        <v>7460</v>
      </c>
      <c r="F10598" t="s">
        <v>1390</v>
      </c>
      <c r="G10598">
        <v>16902</v>
      </c>
      <c r="H10598" s="23">
        <v>260188328113</v>
      </c>
    </row>
    <row r="10599" spans="1:8" x14ac:dyDescent="0.25">
      <c r="A10599">
        <v>2551</v>
      </c>
      <c r="B10599" t="s">
        <v>14071</v>
      </c>
      <c r="C10599" t="s">
        <v>14072</v>
      </c>
      <c r="D10599" s="23">
        <v>3604324000127</v>
      </c>
      <c r="E10599" t="s">
        <v>2891</v>
      </c>
      <c r="F10599" t="s">
        <v>1386</v>
      </c>
      <c r="G10599">
        <v>3827</v>
      </c>
      <c r="H10599" s="23">
        <v>161274200</v>
      </c>
    </row>
    <row r="10600" spans="1:8" x14ac:dyDescent="0.25">
      <c r="A10600">
        <v>7660</v>
      </c>
      <c r="B10600" t="s">
        <v>14073</v>
      </c>
      <c r="C10600" t="s">
        <v>14073</v>
      </c>
      <c r="D10600" s="23">
        <v>1774555000153</v>
      </c>
      <c r="E10600" t="s">
        <v>1424</v>
      </c>
      <c r="F10600" t="s">
        <v>1390</v>
      </c>
      <c r="G10600">
        <v>11956</v>
      </c>
      <c r="H10600" s="23">
        <v>114824429115</v>
      </c>
    </row>
    <row r="10601" spans="1:8" x14ac:dyDescent="0.25">
      <c r="A10601">
        <v>10535</v>
      </c>
      <c r="B10601" t="s">
        <v>14074</v>
      </c>
      <c r="C10601" t="s">
        <v>14074</v>
      </c>
      <c r="D10601" s="23">
        <v>32217456000102</v>
      </c>
      <c r="E10601" t="s">
        <v>1541</v>
      </c>
      <c r="F10601" t="s">
        <v>1386</v>
      </c>
      <c r="G10601">
        <v>15897</v>
      </c>
      <c r="H10601" s="23">
        <v>163415072</v>
      </c>
    </row>
    <row r="10602" spans="1:8" x14ac:dyDescent="0.25">
      <c r="A10602">
        <v>6694</v>
      </c>
      <c r="B10602" t="s">
        <v>14075</v>
      </c>
      <c r="C10602" t="s">
        <v>14076</v>
      </c>
      <c r="D10602" s="23">
        <v>6183532000198</v>
      </c>
      <c r="E10602" t="s">
        <v>1574</v>
      </c>
      <c r="F10602" t="s">
        <v>1398</v>
      </c>
      <c r="G10602">
        <v>10237</v>
      </c>
      <c r="H10602" s="23">
        <v>200972332</v>
      </c>
    </row>
    <row r="10603" spans="1:8" x14ac:dyDescent="0.25">
      <c r="A10603">
        <v>7146</v>
      </c>
      <c r="B10603" t="s">
        <v>14077</v>
      </c>
      <c r="C10603" t="s">
        <v>14077</v>
      </c>
      <c r="D10603" s="23">
        <v>3652969000135</v>
      </c>
      <c r="E10603" t="s">
        <v>1574</v>
      </c>
      <c r="F10603" t="s">
        <v>1398</v>
      </c>
      <c r="G10603">
        <v>11100</v>
      </c>
      <c r="H10603" s="23">
        <v>200849476</v>
      </c>
    </row>
    <row r="10604" spans="1:8" x14ac:dyDescent="0.25">
      <c r="A10604">
        <v>11425</v>
      </c>
      <c r="B10604" t="s">
        <v>14078</v>
      </c>
      <c r="C10604" t="s">
        <v>14078</v>
      </c>
      <c r="D10604" s="23">
        <v>4049640000147</v>
      </c>
      <c r="E10604" t="s">
        <v>1869</v>
      </c>
      <c r="F10604" t="s">
        <v>1692</v>
      </c>
      <c r="G10604">
        <v>17356</v>
      </c>
      <c r="H10604" s="23">
        <v>9021891905</v>
      </c>
    </row>
    <row r="10605" spans="1:8" x14ac:dyDescent="0.25">
      <c r="A10605">
        <v>2130</v>
      </c>
      <c r="B10605" t="s">
        <v>14079</v>
      </c>
      <c r="C10605" t="s">
        <v>14080</v>
      </c>
      <c r="D10605" s="23">
        <v>2373875000164</v>
      </c>
      <c r="E10605" t="s">
        <v>1397</v>
      </c>
      <c r="F10605" t="s">
        <v>1398</v>
      </c>
      <c r="G10605">
        <v>3406</v>
      </c>
      <c r="H10605" s="23">
        <v>202257720</v>
      </c>
    </row>
    <row r="10606" spans="1:8" x14ac:dyDescent="0.25">
      <c r="A10606">
        <v>2937</v>
      </c>
      <c r="B10606" t="s">
        <v>14081</v>
      </c>
      <c r="C10606" t="s">
        <v>14080</v>
      </c>
      <c r="D10606" s="23">
        <v>5139345000144</v>
      </c>
      <c r="E10606" t="s">
        <v>1385</v>
      </c>
      <c r="F10606" t="s">
        <v>1386</v>
      </c>
      <c r="G10606">
        <v>4213</v>
      </c>
      <c r="H10606" s="23">
        <v>161355587</v>
      </c>
    </row>
    <row r="10607" spans="1:8" x14ac:dyDescent="0.25">
      <c r="A10607">
        <v>7311</v>
      </c>
      <c r="B10607" t="s">
        <v>14082</v>
      </c>
      <c r="C10607" t="s">
        <v>14083</v>
      </c>
      <c r="D10607" s="23">
        <v>21426007000140</v>
      </c>
      <c r="E10607" t="s">
        <v>1430</v>
      </c>
      <c r="F10607" t="s">
        <v>1415</v>
      </c>
      <c r="G10607">
        <v>11237</v>
      </c>
      <c r="H10607" s="23">
        <v>60176733</v>
      </c>
    </row>
    <row r="10608" spans="1:8" x14ac:dyDescent="0.25">
      <c r="A10608">
        <v>14734</v>
      </c>
      <c r="B10608" t="s">
        <v>14084</v>
      </c>
      <c r="C10608" t="s">
        <v>14084</v>
      </c>
      <c r="D10608" s="23">
        <v>1320430000153</v>
      </c>
      <c r="E10608" t="s">
        <v>1430</v>
      </c>
      <c r="F10608" t="s">
        <v>1415</v>
      </c>
      <c r="G10608">
        <v>23189</v>
      </c>
      <c r="H10608" s="23">
        <v>22522875</v>
      </c>
    </row>
    <row r="10609" spans="1:8" x14ac:dyDescent="0.25">
      <c r="A10609">
        <v>6753</v>
      </c>
      <c r="B10609" t="s">
        <v>14085</v>
      </c>
      <c r="C10609" t="s">
        <v>14086</v>
      </c>
      <c r="D10609" s="23">
        <v>6261059000110</v>
      </c>
      <c r="E10609" t="s">
        <v>1424</v>
      </c>
      <c r="F10609" t="s">
        <v>1390</v>
      </c>
      <c r="G10609">
        <v>10448</v>
      </c>
      <c r="H10609" s="23">
        <v>116821871110</v>
      </c>
    </row>
    <row r="10610" spans="1:8" x14ac:dyDescent="0.25">
      <c r="A10610">
        <v>1540</v>
      </c>
      <c r="B10610" t="s">
        <v>14087</v>
      </c>
      <c r="C10610" t="s">
        <v>14088</v>
      </c>
      <c r="D10610" s="23">
        <v>11181286000175</v>
      </c>
      <c r="E10610" t="s">
        <v>1964</v>
      </c>
      <c r="F10610" t="s">
        <v>1415</v>
      </c>
      <c r="G10610">
        <v>2816</v>
      </c>
      <c r="H10610" s="23" t="s">
        <v>2239</v>
      </c>
    </row>
    <row r="10611" spans="1:8" x14ac:dyDescent="0.25">
      <c r="A10611">
        <v>3135</v>
      </c>
      <c r="B10611" t="s">
        <v>14089</v>
      </c>
      <c r="C10611" t="s">
        <v>14090</v>
      </c>
      <c r="D10611" s="23">
        <v>6040127000110</v>
      </c>
      <c r="E10611" t="s">
        <v>1385</v>
      </c>
      <c r="F10611" t="s">
        <v>1386</v>
      </c>
      <c r="G10611">
        <v>4411</v>
      </c>
      <c r="H10611" s="23" t="s">
        <v>14091</v>
      </c>
    </row>
    <row r="10612" spans="1:8" x14ac:dyDescent="0.25">
      <c r="A10612">
        <v>4127</v>
      </c>
      <c r="B10612" t="s">
        <v>14092</v>
      </c>
      <c r="C10612" t="s">
        <v>14093</v>
      </c>
      <c r="D10612" s="23">
        <v>9924523000107</v>
      </c>
      <c r="E10612" t="s">
        <v>1430</v>
      </c>
      <c r="F10612" t="s">
        <v>1415</v>
      </c>
      <c r="G10612">
        <v>5403</v>
      </c>
      <c r="H10612" s="23">
        <v>1367277</v>
      </c>
    </row>
    <row r="10613" spans="1:8" x14ac:dyDescent="0.25">
      <c r="A10613">
        <v>7013</v>
      </c>
      <c r="B10613" t="s">
        <v>14094</v>
      </c>
      <c r="C10613" t="s">
        <v>14094</v>
      </c>
      <c r="D10613" s="23">
        <v>10625806000129</v>
      </c>
      <c r="E10613" t="s">
        <v>1385</v>
      </c>
      <c r="F10613" t="s">
        <v>1386</v>
      </c>
      <c r="G10613">
        <v>10997</v>
      </c>
      <c r="H10613" s="23">
        <v>161599680</v>
      </c>
    </row>
    <row r="10614" spans="1:8" x14ac:dyDescent="0.25">
      <c r="A10614">
        <v>5906</v>
      </c>
      <c r="B10614" t="s">
        <v>14095</v>
      </c>
      <c r="C10614" t="s">
        <v>14096</v>
      </c>
      <c r="D10614" s="23">
        <v>8971787000140</v>
      </c>
      <c r="E10614" t="s">
        <v>1921</v>
      </c>
      <c r="F10614" t="s">
        <v>1386</v>
      </c>
      <c r="G10614">
        <v>8897</v>
      </c>
      <c r="H10614" s="23">
        <v>161531814</v>
      </c>
    </row>
    <row r="10615" spans="1:8" x14ac:dyDescent="0.25">
      <c r="A10615">
        <v>4462</v>
      </c>
      <c r="B10615" t="s">
        <v>14097</v>
      </c>
      <c r="C10615" t="s">
        <v>14098</v>
      </c>
      <c r="D10615" s="23">
        <v>43626498000105</v>
      </c>
      <c r="E10615" t="s">
        <v>5499</v>
      </c>
      <c r="F10615" t="s">
        <v>1390</v>
      </c>
      <c r="G10615">
        <v>7052</v>
      </c>
      <c r="H10615" s="23" t="s">
        <v>1438</v>
      </c>
    </row>
    <row r="10616" spans="1:8" x14ac:dyDescent="0.25">
      <c r="A10616">
        <v>14485</v>
      </c>
      <c r="B10616" t="s">
        <v>14099</v>
      </c>
      <c r="C10616" t="s">
        <v>14100</v>
      </c>
      <c r="D10616" s="23">
        <v>21815385000115</v>
      </c>
      <c r="E10616" t="s">
        <v>1385</v>
      </c>
      <c r="F10616" t="s">
        <v>1386</v>
      </c>
      <c r="G10616">
        <v>22816</v>
      </c>
      <c r="H10616" s="23">
        <v>162494815</v>
      </c>
    </row>
    <row r="10617" spans="1:8" x14ac:dyDescent="0.25">
      <c r="A10617">
        <v>5884</v>
      </c>
      <c r="B10617" t="s">
        <v>14101</v>
      </c>
      <c r="C10617" t="s">
        <v>14102</v>
      </c>
      <c r="D10617" s="23">
        <v>33341165000186</v>
      </c>
      <c r="E10617" t="s">
        <v>14103</v>
      </c>
      <c r="F10617" t="s">
        <v>1880</v>
      </c>
      <c r="G10617">
        <v>8885</v>
      </c>
      <c r="H10617" s="23" t="s">
        <v>1438</v>
      </c>
    </row>
    <row r="10618" spans="1:8" x14ac:dyDescent="0.25">
      <c r="A10618">
        <v>3037</v>
      </c>
      <c r="B10618" t="s">
        <v>14104</v>
      </c>
      <c r="C10618" t="s">
        <v>14105</v>
      </c>
      <c r="D10618" s="23">
        <v>5592517000130</v>
      </c>
      <c r="E10618" t="s">
        <v>1505</v>
      </c>
      <c r="F10618" t="s">
        <v>1390</v>
      </c>
      <c r="G10618">
        <v>4313</v>
      </c>
      <c r="H10618" s="23">
        <v>582642168114</v>
      </c>
    </row>
    <row r="10619" spans="1:8" x14ac:dyDescent="0.25">
      <c r="A10619">
        <v>14939</v>
      </c>
      <c r="B10619" t="s">
        <v>14106</v>
      </c>
      <c r="C10619" t="s">
        <v>14107</v>
      </c>
      <c r="D10619" s="23">
        <v>21397736000115</v>
      </c>
      <c r="E10619" t="s">
        <v>2320</v>
      </c>
      <c r="F10619" t="s">
        <v>1390</v>
      </c>
      <c r="G10619">
        <v>23384</v>
      </c>
      <c r="H10619" s="23" t="s">
        <v>1438</v>
      </c>
    </row>
    <row r="10620" spans="1:8" x14ac:dyDescent="0.25">
      <c r="A10620">
        <v>7317</v>
      </c>
      <c r="B10620" t="s">
        <v>14108</v>
      </c>
      <c r="C10620" t="s">
        <v>14109</v>
      </c>
      <c r="D10620" s="23">
        <v>18301240000191</v>
      </c>
      <c r="E10620" t="s">
        <v>1430</v>
      </c>
      <c r="F10620" t="s">
        <v>1415</v>
      </c>
      <c r="G10620">
        <v>11243</v>
      </c>
      <c r="H10620" s="23">
        <v>53315790</v>
      </c>
    </row>
    <row r="10621" spans="1:8" x14ac:dyDescent="0.25">
      <c r="A10621">
        <v>9944</v>
      </c>
      <c r="B10621" t="s">
        <v>14110</v>
      </c>
      <c r="C10621">
        <v>163</v>
      </c>
      <c r="D10621" s="23">
        <v>9352477000372</v>
      </c>
      <c r="E10621" t="s">
        <v>1385</v>
      </c>
      <c r="F10621" t="s">
        <v>1386</v>
      </c>
      <c r="G10621">
        <v>14676</v>
      </c>
      <c r="H10621" s="23">
        <v>163106096</v>
      </c>
    </row>
    <row r="10622" spans="1:8" x14ac:dyDescent="0.25">
      <c r="A10622">
        <v>4602</v>
      </c>
      <c r="B10622" t="s">
        <v>14111</v>
      </c>
      <c r="C10622" t="s">
        <v>14112</v>
      </c>
      <c r="D10622" s="23">
        <v>9352477000100</v>
      </c>
      <c r="E10622" t="s">
        <v>1385</v>
      </c>
      <c r="F10622" t="s">
        <v>1386</v>
      </c>
      <c r="G10622">
        <v>7177</v>
      </c>
      <c r="H10622" s="23">
        <v>160523605</v>
      </c>
    </row>
    <row r="10623" spans="1:8" x14ac:dyDescent="0.25">
      <c r="A10623">
        <v>11344</v>
      </c>
      <c r="B10623" t="s">
        <v>14113</v>
      </c>
      <c r="C10623" t="s">
        <v>14114</v>
      </c>
      <c r="D10623" s="23">
        <v>1457015000146</v>
      </c>
      <c r="E10623" t="s">
        <v>1424</v>
      </c>
      <c r="F10623" t="s">
        <v>1390</v>
      </c>
      <c r="G10623">
        <v>17219</v>
      </c>
      <c r="H10623" s="23">
        <v>114972190110</v>
      </c>
    </row>
    <row r="10624" spans="1:8" x14ac:dyDescent="0.25">
      <c r="A10624">
        <v>14140</v>
      </c>
      <c r="B10624" t="s">
        <v>14115</v>
      </c>
      <c r="C10624" t="s">
        <v>14116</v>
      </c>
      <c r="D10624" s="23">
        <v>21192337000118</v>
      </c>
      <c r="E10624" t="s">
        <v>1424</v>
      </c>
      <c r="F10624" t="s">
        <v>1390</v>
      </c>
      <c r="G10624">
        <v>21946</v>
      </c>
      <c r="H10624" s="23">
        <v>145934643113</v>
      </c>
    </row>
    <row r="10625" spans="1:8" x14ac:dyDescent="0.25">
      <c r="A10625">
        <v>11116</v>
      </c>
      <c r="B10625" t="s">
        <v>14117</v>
      </c>
      <c r="C10625" t="s">
        <v>14117</v>
      </c>
      <c r="D10625" s="23">
        <v>353966000102</v>
      </c>
      <c r="E10625" t="s">
        <v>1409</v>
      </c>
      <c r="F10625" t="s">
        <v>1386</v>
      </c>
      <c r="G10625">
        <v>16917</v>
      </c>
      <c r="H10625" s="23">
        <v>162987137</v>
      </c>
    </row>
    <row r="10626" spans="1:8" x14ac:dyDescent="0.25">
      <c r="A10626">
        <v>11474</v>
      </c>
      <c r="B10626" t="s">
        <v>14118</v>
      </c>
      <c r="C10626" t="s">
        <v>14118</v>
      </c>
      <c r="D10626" s="23">
        <v>8927105000100</v>
      </c>
      <c r="E10626" t="s">
        <v>2891</v>
      </c>
      <c r="F10626" t="s">
        <v>1386</v>
      </c>
      <c r="G10626">
        <v>17414</v>
      </c>
      <c r="H10626" s="23" t="s">
        <v>1438</v>
      </c>
    </row>
    <row r="10627" spans="1:8" x14ac:dyDescent="0.25">
      <c r="A10627">
        <v>11463</v>
      </c>
      <c r="B10627" t="s">
        <v>14119</v>
      </c>
      <c r="C10627" t="s">
        <v>14119</v>
      </c>
      <c r="D10627" s="23">
        <v>8788903000190</v>
      </c>
      <c r="E10627" t="s">
        <v>6568</v>
      </c>
      <c r="F10627" t="s">
        <v>1386</v>
      </c>
      <c r="G10627">
        <v>17403</v>
      </c>
      <c r="H10627" s="23" t="s">
        <v>1438</v>
      </c>
    </row>
    <row r="10628" spans="1:8" x14ac:dyDescent="0.25">
      <c r="A10628">
        <v>11519</v>
      </c>
      <c r="B10628" t="s">
        <v>14120</v>
      </c>
      <c r="C10628" t="s">
        <v>14120</v>
      </c>
      <c r="D10628" s="23">
        <v>8789299000117</v>
      </c>
      <c r="E10628" t="s">
        <v>1812</v>
      </c>
      <c r="F10628" t="s">
        <v>1386</v>
      </c>
      <c r="G10628">
        <v>17463</v>
      </c>
      <c r="H10628" s="23" t="s">
        <v>1438</v>
      </c>
    </row>
    <row r="10629" spans="1:8" x14ac:dyDescent="0.25">
      <c r="A10629">
        <v>11811</v>
      </c>
      <c r="B10629" t="s">
        <v>14121</v>
      </c>
      <c r="C10629" t="s">
        <v>14121</v>
      </c>
      <c r="D10629" s="23">
        <v>1612771000100</v>
      </c>
      <c r="E10629" t="s">
        <v>1675</v>
      </c>
      <c r="F10629" t="s">
        <v>1386</v>
      </c>
      <c r="G10629">
        <v>18130</v>
      </c>
      <c r="H10629" s="23" t="s">
        <v>1438</v>
      </c>
    </row>
    <row r="10630" spans="1:8" x14ac:dyDescent="0.25">
      <c r="A10630">
        <v>15438</v>
      </c>
      <c r="B10630" t="s">
        <v>14122</v>
      </c>
      <c r="C10630" t="s">
        <v>14122</v>
      </c>
      <c r="D10630" s="23">
        <v>34535451000145</v>
      </c>
      <c r="E10630" t="s">
        <v>2087</v>
      </c>
      <c r="F10630" t="s">
        <v>1415</v>
      </c>
      <c r="G10630">
        <v>24620</v>
      </c>
      <c r="H10630" s="23">
        <v>120194457</v>
      </c>
    </row>
    <row r="10631" spans="1:8" x14ac:dyDescent="0.25">
      <c r="A10631">
        <v>4316</v>
      </c>
      <c r="B10631" t="s">
        <v>24854</v>
      </c>
      <c r="C10631" t="s">
        <v>24854</v>
      </c>
      <c r="D10631" s="23"/>
      <c r="E10631" t="s">
        <v>3083</v>
      </c>
      <c r="F10631" t="s">
        <v>1386</v>
      </c>
      <c r="G10631">
        <v>1612</v>
      </c>
      <c r="H10631" s="23"/>
    </row>
    <row r="10632" spans="1:8" x14ac:dyDescent="0.25">
      <c r="A10632">
        <v>12332</v>
      </c>
      <c r="B10632" t="s">
        <v>14123</v>
      </c>
      <c r="C10632" t="s">
        <v>14123</v>
      </c>
      <c r="D10632" s="23">
        <v>40781103000150</v>
      </c>
      <c r="E10632" t="s">
        <v>1385</v>
      </c>
      <c r="F10632" t="s">
        <v>1386</v>
      </c>
      <c r="G10632">
        <v>18934</v>
      </c>
      <c r="H10632" s="23">
        <v>163897778</v>
      </c>
    </row>
    <row r="10633" spans="1:8" x14ac:dyDescent="0.25">
      <c r="A10633">
        <v>12193</v>
      </c>
      <c r="B10633" t="s">
        <v>24855</v>
      </c>
      <c r="C10633" t="s">
        <v>24856</v>
      </c>
      <c r="D10633" s="23"/>
      <c r="E10633" t="s">
        <v>1530</v>
      </c>
      <c r="F10633" t="s">
        <v>1386</v>
      </c>
      <c r="G10633">
        <v>5796</v>
      </c>
      <c r="H10633" s="23"/>
    </row>
    <row r="10634" spans="1:8" x14ac:dyDescent="0.25">
      <c r="A10634">
        <v>566</v>
      </c>
      <c r="B10634" t="s">
        <v>24857</v>
      </c>
      <c r="C10634" t="s">
        <v>24857</v>
      </c>
      <c r="D10634" s="23"/>
      <c r="E10634" t="s">
        <v>2050</v>
      </c>
      <c r="F10634" t="s">
        <v>1386</v>
      </c>
      <c r="G10634">
        <v>1842</v>
      </c>
      <c r="H10634" s="23"/>
    </row>
    <row r="10635" spans="1:8" x14ac:dyDescent="0.25">
      <c r="A10635">
        <v>9616</v>
      </c>
      <c r="B10635" t="s">
        <v>14124</v>
      </c>
      <c r="C10635" t="s">
        <v>14124</v>
      </c>
      <c r="D10635" s="23">
        <v>9372595000180</v>
      </c>
      <c r="E10635" t="s">
        <v>1527</v>
      </c>
      <c r="F10635" t="s">
        <v>1386</v>
      </c>
      <c r="G10635">
        <v>14313</v>
      </c>
      <c r="H10635" s="23">
        <v>161563309</v>
      </c>
    </row>
    <row r="10636" spans="1:8" x14ac:dyDescent="0.25">
      <c r="A10636">
        <v>13338</v>
      </c>
      <c r="B10636" t="s">
        <v>14125</v>
      </c>
      <c r="C10636" t="s">
        <v>14125</v>
      </c>
      <c r="D10636" s="23">
        <v>43169227000178</v>
      </c>
      <c r="E10636" t="s">
        <v>1744</v>
      </c>
      <c r="F10636" t="s">
        <v>1386</v>
      </c>
      <c r="G10636">
        <v>20844</v>
      </c>
      <c r="H10636" s="23">
        <v>164087303</v>
      </c>
    </row>
    <row r="10637" spans="1:8" x14ac:dyDescent="0.25">
      <c r="A10637">
        <v>13966</v>
      </c>
      <c r="B10637" t="s">
        <v>14126</v>
      </c>
      <c r="C10637" t="s">
        <v>14127</v>
      </c>
      <c r="D10637" s="23">
        <v>5864857000173</v>
      </c>
      <c r="E10637" t="s">
        <v>9801</v>
      </c>
      <c r="F10637" t="s">
        <v>1398</v>
      </c>
      <c r="G10637">
        <v>21760</v>
      </c>
      <c r="H10637" s="23">
        <v>204012333</v>
      </c>
    </row>
    <row r="10638" spans="1:8" x14ac:dyDescent="0.25">
      <c r="A10638">
        <v>1620</v>
      </c>
      <c r="B10638" t="s">
        <v>14128</v>
      </c>
      <c r="C10638" t="s">
        <v>14129</v>
      </c>
      <c r="D10638" s="23">
        <v>11580263000133</v>
      </c>
      <c r="E10638" t="s">
        <v>1406</v>
      </c>
      <c r="F10638" t="s">
        <v>1407</v>
      </c>
      <c r="G10638">
        <v>2896</v>
      </c>
      <c r="H10638" s="23">
        <v>60983906</v>
      </c>
    </row>
    <row r="10639" spans="1:8" x14ac:dyDescent="0.25">
      <c r="A10639">
        <v>5458</v>
      </c>
      <c r="B10639" t="s">
        <v>14130</v>
      </c>
      <c r="C10639" t="s">
        <v>14130</v>
      </c>
      <c r="D10639" s="23">
        <v>5601232000119</v>
      </c>
      <c r="E10639" t="s">
        <v>1406</v>
      </c>
      <c r="F10639" t="s">
        <v>1407</v>
      </c>
      <c r="G10639">
        <v>8525</v>
      </c>
      <c r="H10639" s="23">
        <v>68335717</v>
      </c>
    </row>
    <row r="10640" spans="1:8" x14ac:dyDescent="0.25">
      <c r="A10640">
        <v>6307</v>
      </c>
      <c r="B10640" t="s">
        <v>14131</v>
      </c>
      <c r="C10640" t="s">
        <v>14131</v>
      </c>
      <c r="D10640" s="23">
        <v>4352715000164</v>
      </c>
      <c r="E10640" t="s">
        <v>14132</v>
      </c>
      <c r="F10640" t="s">
        <v>1692</v>
      </c>
      <c r="G10640">
        <v>9851</v>
      </c>
      <c r="H10640" s="23">
        <v>9023274288</v>
      </c>
    </row>
    <row r="10641" spans="1:8" x14ac:dyDescent="0.25">
      <c r="A10641">
        <v>9533</v>
      </c>
      <c r="B10641" t="s">
        <v>14133</v>
      </c>
      <c r="C10641" t="s">
        <v>14134</v>
      </c>
      <c r="D10641" s="23">
        <v>24099772000190</v>
      </c>
      <c r="E10641" t="s">
        <v>1385</v>
      </c>
      <c r="F10641" t="s">
        <v>1386</v>
      </c>
      <c r="G10641">
        <v>14229</v>
      </c>
      <c r="H10641" s="23" t="s">
        <v>1438</v>
      </c>
    </row>
    <row r="10642" spans="1:8" x14ac:dyDescent="0.25">
      <c r="A10642">
        <v>2747</v>
      </c>
      <c r="B10642" t="s">
        <v>14135</v>
      </c>
      <c r="C10642" t="s">
        <v>14136</v>
      </c>
      <c r="D10642" s="23">
        <v>4237703000199</v>
      </c>
      <c r="E10642" t="s">
        <v>1430</v>
      </c>
      <c r="F10642" t="s">
        <v>1415</v>
      </c>
      <c r="G10642">
        <v>4023</v>
      </c>
      <c r="H10642" s="23">
        <v>27907422</v>
      </c>
    </row>
    <row r="10643" spans="1:8" x14ac:dyDescent="0.25">
      <c r="A10643">
        <v>15558</v>
      </c>
      <c r="B10643" t="s">
        <v>24858</v>
      </c>
      <c r="C10643" t="s">
        <v>14148</v>
      </c>
      <c r="D10643" s="23">
        <v>57621086000197</v>
      </c>
      <c r="E10643" t="s">
        <v>2490</v>
      </c>
      <c r="F10643" t="s">
        <v>1415</v>
      </c>
      <c r="G10643">
        <v>24796</v>
      </c>
      <c r="H10643" s="23">
        <v>123185580</v>
      </c>
    </row>
    <row r="10644" spans="1:8" x14ac:dyDescent="0.25">
      <c r="A10644">
        <v>11512</v>
      </c>
      <c r="B10644" t="s">
        <v>14137</v>
      </c>
      <c r="C10644" t="s">
        <v>14138</v>
      </c>
      <c r="D10644" s="23">
        <v>5391866000194</v>
      </c>
      <c r="E10644" t="s">
        <v>4056</v>
      </c>
      <c r="F10644" t="s">
        <v>1398</v>
      </c>
      <c r="G10644">
        <v>17456</v>
      </c>
      <c r="H10644" s="23">
        <v>201433362</v>
      </c>
    </row>
    <row r="10645" spans="1:8" x14ac:dyDescent="0.25">
      <c r="A10645">
        <v>9970</v>
      </c>
      <c r="B10645" t="s">
        <v>14139</v>
      </c>
      <c r="C10645" t="s">
        <v>14140</v>
      </c>
      <c r="D10645" s="23">
        <v>40778573000165</v>
      </c>
      <c r="E10645" t="s">
        <v>14141</v>
      </c>
      <c r="F10645" t="s">
        <v>1398</v>
      </c>
      <c r="G10645">
        <v>14702</v>
      </c>
      <c r="H10645" s="23">
        <v>201226812</v>
      </c>
    </row>
    <row r="10646" spans="1:8" x14ac:dyDescent="0.25">
      <c r="A10646">
        <v>3990</v>
      </c>
      <c r="B10646" t="s">
        <v>14142</v>
      </c>
      <c r="C10646" t="s">
        <v>14143</v>
      </c>
      <c r="D10646" s="23">
        <v>9315710000185</v>
      </c>
      <c r="E10646" t="s">
        <v>1385</v>
      </c>
      <c r="F10646" t="s">
        <v>1386</v>
      </c>
      <c r="G10646">
        <v>5266</v>
      </c>
      <c r="H10646" s="23">
        <v>161549659</v>
      </c>
    </row>
    <row r="10647" spans="1:8" x14ac:dyDescent="0.25">
      <c r="A10647">
        <v>10937</v>
      </c>
      <c r="B10647" t="s">
        <v>14144</v>
      </c>
      <c r="C10647" t="s">
        <v>14144</v>
      </c>
      <c r="D10647" s="23">
        <v>8995631001333</v>
      </c>
      <c r="E10647" t="s">
        <v>1385</v>
      </c>
      <c r="F10647" t="s">
        <v>1386</v>
      </c>
      <c r="G10647">
        <v>16668</v>
      </c>
      <c r="H10647" s="23">
        <v>160262283</v>
      </c>
    </row>
    <row r="10648" spans="1:8" x14ac:dyDescent="0.25">
      <c r="A10648">
        <v>10117</v>
      </c>
      <c r="B10648" t="s">
        <v>14145</v>
      </c>
      <c r="C10648" t="s">
        <v>14146</v>
      </c>
      <c r="D10648" s="23">
        <v>8995631002810</v>
      </c>
      <c r="E10648" t="s">
        <v>1422</v>
      </c>
      <c r="F10648" t="s">
        <v>1386</v>
      </c>
      <c r="G10648">
        <v>15052</v>
      </c>
      <c r="H10648" s="23">
        <v>161467342</v>
      </c>
    </row>
    <row r="10649" spans="1:8" x14ac:dyDescent="0.25">
      <c r="A10649">
        <v>8236</v>
      </c>
      <c r="B10649" t="s">
        <v>14147</v>
      </c>
      <c r="C10649" t="s">
        <v>14147</v>
      </c>
      <c r="D10649" s="23">
        <v>23378721000135</v>
      </c>
      <c r="E10649" t="s">
        <v>1385</v>
      </c>
      <c r="F10649" t="s">
        <v>1386</v>
      </c>
      <c r="G10649">
        <v>12499</v>
      </c>
      <c r="H10649" s="23">
        <v>162641362</v>
      </c>
    </row>
    <row r="10650" spans="1:8" x14ac:dyDescent="0.25">
      <c r="A10650">
        <v>11969</v>
      </c>
      <c r="B10650" t="s">
        <v>14149</v>
      </c>
      <c r="C10650" t="s">
        <v>14149</v>
      </c>
      <c r="D10650" s="23">
        <v>29821103000366</v>
      </c>
      <c r="E10650" t="s">
        <v>14150</v>
      </c>
      <c r="F10650" t="s">
        <v>1398</v>
      </c>
      <c r="G10650">
        <v>18399</v>
      </c>
      <c r="H10650" s="23">
        <v>205459161</v>
      </c>
    </row>
    <row r="10651" spans="1:8" x14ac:dyDescent="0.25">
      <c r="A10651">
        <v>9994</v>
      </c>
      <c r="B10651" t="s">
        <v>14149</v>
      </c>
      <c r="C10651" t="s">
        <v>14149</v>
      </c>
      <c r="D10651" s="23">
        <v>29821103000102</v>
      </c>
      <c r="E10651" t="s">
        <v>2218</v>
      </c>
      <c r="F10651" t="s">
        <v>1398</v>
      </c>
      <c r="G10651">
        <v>14766</v>
      </c>
      <c r="H10651" s="23">
        <v>204886627</v>
      </c>
    </row>
    <row r="10652" spans="1:8" x14ac:dyDescent="0.25">
      <c r="A10652">
        <v>2948</v>
      </c>
      <c r="B10652" t="s">
        <v>14151</v>
      </c>
      <c r="C10652" t="s">
        <v>14152</v>
      </c>
      <c r="D10652" s="23">
        <v>518420000164</v>
      </c>
      <c r="E10652" t="s">
        <v>1385</v>
      </c>
      <c r="F10652" t="s">
        <v>1386</v>
      </c>
      <c r="G10652">
        <v>4224</v>
      </c>
      <c r="H10652" s="23" t="s">
        <v>2239</v>
      </c>
    </row>
    <row r="10653" spans="1:8" x14ac:dyDescent="0.25">
      <c r="A10653">
        <v>2095</v>
      </c>
      <c r="B10653" t="s">
        <v>14153</v>
      </c>
      <c r="C10653" t="s">
        <v>14154</v>
      </c>
      <c r="D10653" s="23">
        <v>2229875000195</v>
      </c>
      <c r="E10653" t="s">
        <v>1385</v>
      </c>
      <c r="F10653" t="s">
        <v>1386</v>
      </c>
      <c r="G10653">
        <v>3371</v>
      </c>
      <c r="H10653" s="23"/>
    </row>
    <row r="10654" spans="1:8" x14ac:dyDescent="0.25">
      <c r="A10654">
        <v>12344</v>
      </c>
      <c r="B10654" t="s">
        <v>14155</v>
      </c>
      <c r="C10654" t="s">
        <v>14156</v>
      </c>
      <c r="D10654" s="23">
        <v>30884060000185</v>
      </c>
      <c r="E10654" t="s">
        <v>1417</v>
      </c>
      <c r="F10654" t="s">
        <v>1418</v>
      </c>
      <c r="G10654">
        <v>18944</v>
      </c>
      <c r="H10654" s="23">
        <v>11188508</v>
      </c>
    </row>
    <row r="10655" spans="1:8" x14ac:dyDescent="0.25">
      <c r="A10655">
        <v>10389</v>
      </c>
      <c r="B10655" t="s">
        <v>14157</v>
      </c>
      <c r="C10655" t="s">
        <v>14158</v>
      </c>
      <c r="D10655" s="23">
        <v>1867792000169</v>
      </c>
      <c r="E10655" t="s">
        <v>8151</v>
      </c>
      <c r="F10655" t="s">
        <v>1407</v>
      </c>
      <c r="G10655">
        <v>15676</v>
      </c>
      <c r="H10655" s="23" t="s">
        <v>1438</v>
      </c>
    </row>
    <row r="10656" spans="1:8" x14ac:dyDescent="0.25">
      <c r="A10656">
        <v>10432</v>
      </c>
      <c r="B10656" t="s">
        <v>14159</v>
      </c>
      <c r="C10656" t="s">
        <v>14160</v>
      </c>
      <c r="D10656" s="23">
        <v>29802325000170</v>
      </c>
      <c r="E10656" t="s">
        <v>1385</v>
      </c>
      <c r="F10656" t="s">
        <v>1386</v>
      </c>
      <c r="G10656">
        <v>15741</v>
      </c>
      <c r="H10656" s="23" t="s">
        <v>1438</v>
      </c>
    </row>
    <row r="10657" spans="1:8" x14ac:dyDescent="0.25">
      <c r="A10657">
        <v>3456</v>
      </c>
      <c r="B10657" t="s">
        <v>14161</v>
      </c>
      <c r="C10657" t="s">
        <v>14162</v>
      </c>
      <c r="D10657" s="23">
        <v>7740212000154</v>
      </c>
      <c r="E10657" t="s">
        <v>1744</v>
      </c>
      <c r="F10657" t="s">
        <v>1386</v>
      </c>
      <c r="G10657">
        <v>4732</v>
      </c>
      <c r="H10657" s="23">
        <v>161496288</v>
      </c>
    </row>
    <row r="10658" spans="1:8" x14ac:dyDescent="0.25">
      <c r="A10658">
        <v>3464</v>
      </c>
      <c r="B10658" t="s">
        <v>14163</v>
      </c>
      <c r="C10658" t="s">
        <v>14164</v>
      </c>
      <c r="D10658" s="23">
        <v>778353000117</v>
      </c>
      <c r="E10658" t="s">
        <v>1507</v>
      </c>
      <c r="F10658" t="s">
        <v>1415</v>
      </c>
      <c r="G10658">
        <v>4740</v>
      </c>
      <c r="H10658" s="23">
        <v>21717915</v>
      </c>
    </row>
    <row r="10659" spans="1:8" x14ac:dyDescent="0.25">
      <c r="A10659">
        <v>10507</v>
      </c>
      <c r="B10659" t="s">
        <v>14165</v>
      </c>
      <c r="C10659" t="s">
        <v>14165</v>
      </c>
      <c r="D10659" s="23">
        <v>23948384000174</v>
      </c>
      <c r="E10659" t="s">
        <v>1385</v>
      </c>
      <c r="F10659" t="s">
        <v>1386</v>
      </c>
      <c r="G10659">
        <v>15863</v>
      </c>
      <c r="H10659" s="23">
        <v>162652100</v>
      </c>
    </row>
    <row r="10660" spans="1:8" x14ac:dyDescent="0.25">
      <c r="A10660">
        <v>12221</v>
      </c>
      <c r="B10660" t="s">
        <v>14166</v>
      </c>
      <c r="C10660" t="s">
        <v>14167</v>
      </c>
      <c r="D10660" s="23">
        <v>40725860000107</v>
      </c>
      <c r="E10660" t="s">
        <v>1435</v>
      </c>
      <c r="F10660" t="s">
        <v>1390</v>
      </c>
      <c r="G10660">
        <v>18815</v>
      </c>
      <c r="H10660" s="23">
        <v>127304298116</v>
      </c>
    </row>
    <row r="10661" spans="1:8" x14ac:dyDescent="0.25">
      <c r="A10661">
        <v>7847</v>
      </c>
      <c r="B10661" t="s">
        <v>24859</v>
      </c>
      <c r="C10661" t="s">
        <v>24859</v>
      </c>
      <c r="D10661" s="23"/>
      <c r="E10661" t="s">
        <v>2050</v>
      </c>
      <c r="F10661" t="s">
        <v>1386</v>
      </c>
      <c r="G10661">
        <v>12157</v>
      </c>
      <c r="H10661" s="23"/>
    </row>
    <row r="10662" spans="1:8" x14ac:dyDescent="0.25">
      <c r="A10662">
        <v>7308</v>
      </c>
      <c r="B10662" t="s">
        <v>24860</v>
      </c>
      <c r="C10662" t="s">
        <v>24861</v>
      </c>
      <c r="D10662" s="23"/>
      <c r="E10662" t="s">
        <v>1572</v>
      </c>
      <c r="F10662" t="s">
        <v>1386</v>
      </c>
      <c r="G10662">
        <v>11234</v>
      </c>
      <c r="H10662" s="23"/>
    </row>
    <row r="10663" spans="1:8" x14ac:dyDescent="0.25">
      <c r="A10663">
        <v>10941</v>
      </c>
      <c r="B10663" t="s">
        <v>14168</v>
      </c>
      <c r="C10663" t="s">
        <v>14168</v>
      </c>
      <c r="D10663" s="23">
        <v>2039582000145</v>
      </c>
      <c r="E10663" t="s">
        <v>1430</v>
      </c>
      <c r="F10663" t="s">
        <v>1415</v>
      </c>
      <c r="G10663">
        <v>16679</v>
      </c>
      <c r="H10663" s="23">
        <v>24446408</v>
      </c>
    </row>
    <row r="10664" spans="1:8" x14ac:dyDescent="0.25">
      <c r="A10664">
        <v>6315</v>
      </c>
      <c r="B10664" t="s">
        <v>14169</v>
      </c>
      <c r="C10664" t="s">
        <v>14169</v>
      </c>
      <c r="D10664" s="23">
        <v>18148929000128</v>
      </c>
      <c r="E10664" t="s">
        <v>1527</v>
      </c>
      <c r="F10664" t="s">
        <v>1386</v>
      </c>
      <c r="G10664">
        <v>9860</v>
      </c>
      <c r="H10664" s="23">
        <v>162154119</v>
      </c>
    </row>
    <row r="10665" spans="1:8" x14ac:dyDescent="0.25">
      <c r="A10665">
        <v>2342</v>
      </c>
      <c r="B10665" t="s">
        <v>14170</v>
      </c>
      <c r="C10665" t="s">
        <v>7908</v>
      </c>
      <c r="D10665" s="23">
        <v>3095560000165</v>
      </c>
      <c r="E10665" t="s">
        <v>1675</v>
      </c>
      <c r="F10665" t="s">
        <v>1386</v>
      </c>
      <c r="G10665">
        <v>3618</v>
      </c>
      <c r="H10665" s="23">
        <v>161111890</v>
      </c>
    </row>
    <row r="10666" spans="1:8" x14ac:dyDescent="0.25">
      <c r="A10666">
        <v>5413</v>
      </c>
      <c r="B10666" t="s">
        <v>24862</v>
      </c>
      <c r="C10666" t="s">
        <v>24862</v>
      </c>
      <c r="D10666" s="23"/>
      <c r="E10666" t="s">
        <v>2050</v>
      </c>
      <c r="F10666" t="s">
        <v>1386</v>
      </c>
      <c r="G10666">
        <v>8480</v>
      </c>
      <c r="H10666" s="23"/>
    </row>
    <row r="10667" spans="1:8" x14ac:dyDescent="0.25">
      <c r="A10667">
        <v>10046</v>
      </c>
      <c r="B10667" t="s">
        <v>14171</v>
      </c>
      <c r="C10667" t="s">
        <v>14172</v>
      </c>
      <c r="D10667" s="23">
        <v>9598228000280</v>
      </c>
      <c r="E10667" t="s">
        <v>14173</v>
      </c>
      <c r="F10667" t="s">
        <v>1386</v>
      </c>
      <c r="G10667">
        <v>14862</v>
      </c>
      <c r="H10667" s="23">
        <v>163151741</v>
      </c>
    </row>
    <row r="10668" spans="1:8" x14ac:dyDescent="0.25">
      <c r="A10668">
        <v>1243</v>
      </c>
      <c r="B10668" t="s">
        <v>14174</v>
      </c>
      <c r="C10668" t="s">
        <v>14175</v>
      </c>
      <c r="D10668" s="23">
        <v>1018825000104</v>
      </c>
      <c r="E10668" t="s">
        <v>1527</v>
      </c>
      <c r="F10668" t="s">
        <v>1386</v>
      </c>
      <c r="G10668">
        <v>2519</v>
      </c>
      <c r="H10668" s="23" t="s">
        <v>2239</v>
      </c>
    </row>
    <row r="10669" spans="1:8" x14ac:dyDescent="0.25">
      <c r="A10669">
        <v>1499</v>
      </c>
      <c r="B10669" t="s">
        <v>14176</v>
      </c>
      <c r="C10669" t="s">
        <v>14177</v>
      </c>
      <c r="D10669" s="23">
        <v>11011538000118</v>
      </c>
      <c r="E10669" t="s">
        <v>1744</v>
      </c>
      <c r="F10669" t="s">
        <v>1386</v>
      </c>
      <c r="G10669">
        <v>2775</v>
      </c>
      <c r="H10669" s="23" t="s">
        <v>14178</v>
      </c>
    </row>
    <row r="10670" spans="1:8" x14ac:dyDescent="0.25">
      <c r="A10670">
        <v>13439</v>
      </c>
      <c r="B10670" t="s">
        <v>14179</v>
      </c>
      <c r="C10670" t="s">
        <v>14180</v>
      </c>
      <c r="D10670" s="23">
        <v>19769323000172</v>
      </c>
      <c r="E10670" t="s">
        <v>1723</v>
      </c>
      <c r="F10670" t="s">
        <v>1386</v>
      </c>
      <c r="G10670">
        <v>21020</v>
      </c>
      <c r="H10670" s="23" t="s">
        <v>1438</v>
      </c>
    </row>
    <row r="10671" spans="1:8" x14ac:dyDescent="0.25">
      <c r="A10671">
        <v>12315</v>
      </c>
      <c r="B10671" t="s">
        <v>14181</v>
      </c>
      <c r="C10671" t="s">
        <v>14182</v>
      </c>
      <c r="D10671" s="23">
        <v>39668029000181</v>
      </c>
      <c r="E10671" t="s">
        <v>1397</v>
      </c>
      <c r="F10671" t="s">
        <v>1398</v>
      </c>
      <c r="G10671">
        <v>18913</v>
      </c>
      <c r="H10671" s="23">
        <v>205579531</v>
      </c>
    </row>
    <row r="10672" spans="1:8" x14ac:dyDescent="0.25">
      <c r="A10672">
        <v>13291</v>
      </c>
      <c r="B10672" t="s">
        <v>14183</v>
      </c>
      <c r="C10672" t="s">
        <v>14184</v>
      </c>
      <c r="D10672" s="23">
        <v>16792253000185</v>
      </c>
      <c r="E10672" t="s">
        <v>1397</v>
      </c>
      <c r="F10672" t="s">
        <v>1398</v>
      </c>
      <c r="G10672">
        <v>20545</v>
      </c>
      <c r="H10672" s="23">
        <v>202754227</v>
      </c>
    </row>
    <row r="10673" spans="1:8" x14ac:dyDescent="0.25">
      <c r="A10673">
        <v>9437</v>
      </c>
      <c r="B10673" t="s">
        <v>14185</v>
      </c>
      <c r="C10673" t="s">
        <v>14185</v>
      </c>
      <c r="D10673" s="23">
        <v>15505584000124</v>
      </c>
      <c r="E10673" t="s">
        <v>2047</v>
      </c>
      <c r="F10673" t="s">
        <v>1386</v>
      </c>
      <c r="G10673">
        <v>13911</v>
      </c>
      <c r="H10673" s="23">
        <v>161981240</v>
      </c>
    </row>
    <row r="10674" spans="1:8" x14ac:dyDescent="0.25">
      <c r="A10674">
        <v>14740</v>
      </c>
      <c r="B10674" t="s">
        <v>24863</v>
      </c>
      <c r="C10674" t="s">
        <v>24863</v>
      </c>
      <c r="D10674" s="23"/>
      <c r="E10674" t="s">
        <v>1964</v>
      </c>
      <c r="F10674" t="s">
        <v>1415</v>
      </c>
      <c r="G10674">
        <v>23193</v>
      </c>
      <c r="H10674" s="23"/>
    </row>
    <row r="10675" spans="1:8" x14ac:dyDescent="0.25">
      <c r="A10675">
        <v>9143</v>
      </c>
      <c r="B10675" t="s">
        <v>14186</v>
      </c>
      <c r="C10675" t="s">
        <v>14186</v>
      </c>
      <c r="D10675" s="23">
        <v>26584308000115</v>
      </c>
      <c r="E10675" t="s">
        <v>1422</v>
      </c>
      <c r="F10675" t="s">
        <v>1386</v>
      </c>
      <c r="G10675">
        <v>13655</v>
      </c>
      <c r="H10675" s="23">
        <v>162847670</v>
      </c>
    </row>
    <row r="10676" spans="1:8" x14ac:dyDescent="0.25">
      <c r="A10676">
        <v>7209</v>
      </c>
      <c r="B10676" t="s">
        <v>14187</v>
      </c>
      <c r="C10676" t="s">
        <v>14188</v>
      </c>
      <c r="D10676" s="23">
        <v>15348142000111</v>
      </c>
      <c r="E10676" t="s">
        <v>1385</v>
      </c>
      <c r="F10676" t="s">
        <v>1386</v>
      </c>
      <c r="G10676">
        <v>11153</v>
      </c>
      <c r="H10676" s="23">
        <v>161971660</v>
      </c>
    </row>
    <row r="10677" spans="1:8" x14ac:dyDescent="0.25">
      <c r="A10677">
        <v>12475</v>
      </c>
      <c r="B10677" t="s">
        <v>24864</v>
      </c>
      <c r="C10677" t="s">
        <v>14188</v>
      </c>
      <c r="D10677" s="23"/>
      <c r="E10677" t="s">
        <v>1422</v>
      </c>
      <c r="F10677" t="s">
        <v>1386</v>
      </c>
      <c r="G10677">
        <v>17984</v>
      </c>
      <c r="H10677" s="23"/>
    </row>
    <row r="10678" spans="1:8" x14ac:dyDescent="0.25">
      <c r="A10678">
        <v>11281</v>
      </c>
      <c r="B10678" t="s">
        <v>14189</v>
      </c>
      <c r="C10678" t="s">
        <v>14190</v>
      </c>
      <c r="D10678" s="23">
        <v>33013353000185</v>
      </c>
      <c r="E10678" t="s">
        <v>1572</v>
      </c>
      <c r="F10678" t="s">
        <v>1386</v>
      </c>
      <c r="G10678">
        <v>17126</v>
      </c>
      <c r="H10678" s="23">
        <v>163354820</v>
      </c>
    </row>
    <row r="10679" spans="1:8" x14ac:dyDescent="0.25">
      <c r="A10679">
        <v>7965</v>
      </c>
      <c r="B10679" t="s">
        <v>14191</v>
      </c>
      <c r="C10679" t="s">
        <v>14191</v>
      </c>
      <c r="D10679" s="23">
        <v>19969601000135</v>
      </c>
      <c r="E10679" t="s">
        <v>1574</v>
      </c>
      <c r="F10679" t="s">
        <v>1398</v>
      </c>
      <c r="G10679">
        <v>12269</v>
      </c>
      <c r="H10679" s="23">
        <v>204062624</v>
      </c>
    </row>
    <row r="10680" spans="1:8" x14ac:dyDescent="0.25">
      <c r="A10680">
        <v>3996</v>
      </c>
      <c r="B10680" t="s">
        <v>14192</v>
      </c>
      <c r="C10680" t="s">
        <v>14193</v>
      </c>
      <c r="D10680" s="23">
        <v>9319845000119</v>
      </c>
      <c r="E10680" t="s">
        <v>1564</v>
      </c>
      <c r="F10680" t="s">
        <v>1386</v>
      </c>
      <c r="G10680">
        <v>5272</v>
      </c>
      <c r="H10680" s="23">
        <v>161554148</v>
      </c>
    </row>
    <row r="10681" spans="1:8" x14ac:dyDescent="0.25">
      <c r="A10681">
        <v>2314</v>
      </c>
      <c r="B10681" t="s">
        <v>14194</v>
      </c>
      <c r="C10681" t="s">
        <v>14195</v>
      </c>
      <c r="D10681" s="23">
        <v>3040772000307</v>
      </c>
      <c r="E10681" t="s">
        <v>1385</v>
      </c>
      <c r="F10681" t="s">
        <v>1386</v>
      </c>
      <c r="G10681">
        <v>3590</v>
      </c>
      <c r="H10681" s="23">
        <v>161422578</v>
      </c>
    </row>
    <row r="10682" spans="1:8" x14ac:dyDescent="0.25">
      <c r="A10682">
        <v>8123</v>
      </c>
      <c r="B10682" t="s">
        <v>24865</v>
      </c>
      <c r="C10682" t="s">
        <v>24866</v>
      </c>
      <c r="D10682" s="23"/>
      <c r="E10682" t="s">
        <v>1422</v>
      </c>
      <c r="F10682" t="s">
        <v>1386</v>
      </c>
      <c r="G10682">
        <v>10635</v>
      </c>
      <c r="H10682" s="23"/>
    </row>
    <row r="10683" spans="1:8" x14ac:dyDescent="0.25">
      <c r="A10683">
        <v>3877</v>
      </c>
      <c r="B10683" t="s">
        <v>14196</v>
      </c>
      <c r="C10683" t="s">
        <v>14197</v>
      </c>
      <c r="D10683" s="23">
        <v>9131806000193</v>
      </c>
      <c r="E10683" t="s">
        <v>1533</v>
      </c>
      <c r="F10683" t="s">
        <v>1386</v>
      </c>
      <c r="G10683">
        <v>5153</v>
      </c>
      <c r="H10683" s="23">
        <v>160671019</v>
      </c>
    </row>
    <row r="10684" spans="1:8" x14ac:dyDescent="0.25">
      <c r="A10684">
        <v>11820</v>
      </c>
      <c r="B10684" t="s">
        <v>24867</v>
      </c>
      <c r="C10684" t="s">
        <v>24867</v>
      </c>
      <c r="D10684" s="23"/>
      <c r="E10684" t="s">
        <v>1723</v>
      </c>
      <c r="F10684" t="s">
        <v>1386</v>
      </c>
      <c r="G10684">
        <v>18185</v>
      </c>
      <c r="H10684" s="23"/>
    </row>
    <row r="10685" spans="1:8" x14ac:dyDescent="0.25">
      <c r="A10685">
        <v>9046</v>
      </c>
      <c r="B10685" t="s">
        <v>24868</v>
      </c>
      <c r="C10685" t="s">
        <v>24868</v>
      </c>
      <c r="D10685" s="23"/>
      <c r="E10685" t="s">
        <v>10984</v>
      </c>
      <c r="F10685" t="s">
        <v>1386</v>
      </c>
      <c r="G10685">
        <v>13575</v>
      </c>
      <c r="H10685" s="23"/>
    </row>
    <row r="10686" spans="1:8" x14ac:dyDescent="0.25">
      <c r="A10686">
        <v>12208</v>
      </c>
      <c r="B10686" t="s">
        <v>24869</v>
      </c>
      <c r="C10686" t="s">
        <v>24869</v>
      </c>
      <c r="D10686" s="23"/>
      <c r="E10686" t="s">
        <v>1422</v>
      </c>
      <c r="F10686" t="s">
        <v>1386</v>
      </c>
      <c r="G10686">
        <v>18803</v>
      </c>
      <c r="H10686" s="23"/>
    </row>
    <row r="10687" spans="1:8" x14ac:dyDescent="0.25">
      <c r="A10687">
        <v>2957</v>
      </c>
      <c r="B10687" t="s">
        <v>14198</v>
      </c>
      <c r="C10687" t="s">
        <v>14199</v>
      </c>
      <c r="D10687" s="23">
        <v>5234897000131</v>
      </c>
      <c r="E10687" t="s">
        <v>1385</v>
      </c>
      <c r="F10687" t="s">
        <v>1386</v>
      </c>
      <c r="G10687">
        <v>4233</v>
      </c>
      <c r="H10687" s="23">
        <v>161360408</v>
      </c>
    </row>
    <row r="10688" spans="1:8" x14ac:dyDescent="0.25">
      <c r="A10688">
        <v>2249</v>
      </c>
      <c r="B10688" t="s">
        <v>14200</v>
      </c>
      <c r="C10688" t="s">
        <v>14201</v>
      </c>
      <c r="D10688" s="23">
        <v>2679192000130</v>
      </c>
      <c r="E10688" t="s">
        <v>1385</v>
      </c>
      <c r="F10688" t="s">
        <v>1386</v>
      </c>
      <c r="G10688">
        <v>3525</v>
      </c>
      <c r="H10688" s="23">
        <v>161229697</v>
      </c>
    </row>
    <row r="10689" spans="1:8" x14ac:dyDescent="0.25">
      <c r="A10689">
        <v>1658</v>
      </c>
      <c r="B10689" t="s">
        <v>14202</v>
      </c>
      <c r="C10689" t="s">
        <v>14203</v>
      </c>
      <c r="D10689" s="23">
        <v>11857269000105</v>
      </c>
      <c r="E10689" t="s">
        <v>1744</v>
      </c>
      <c r="F10689" t="s">
        <v>1386</v>
      </c>
      <c r="G10689">
        <v>2934</v>
      </c>
      <c r="H10689" s="23">
        <v>161687440</v>
      </c>
    </row>
    <row r="10690" spans="1:8" x14ac:dyDescent="0.25">
      <c r="A10690">
        <v>9789</v>
      </c>
      <c r="B10690" t="s">
        <v>14204</v>
      </c>
      <c r="C10690" t="s">
        <v>14205</v>
      </c>
      <c r="D10690" s="23">
        <v>8145676000185</v>
      </c>
      <c r="E10690" t="s">
        <v>1921</v>
      </c>
      <c r="F10690" t="s">
        <v>1386</v>
      </c>
      <c r="G10690">
        <v>14521</v>
      </c>
      <c r="H10690" s="23">
        <v>161498191</v>
      </c>
    </row>
    <row r="10691" spans="1:8" x14ac:dyDescent="0.25">
      <c r="A10691">
        <v>1487</v>
      </c>
      <c r="B10691" t="s">
        <v>14206</v>
      </c>
      <c r="C10691" t="s">
        <v>14207</v>
      </c>
      <c r="D10691" s="23">
        <v>10965149000169</v>
      </c>
      <c r="E10691" t="s">
        <v>1385</v>
      </c>
      <c r="F10691" t="s">
        <v>1386</v>
      </c>
      <c r="G10691">
        <v>2763</v>
      </c>
      <c r="H10691" s="23">
        <v>161619320</v>
      </c>
    </row>
    <row r="10692" spans="1:8" x14ac:dyDescent="0.25">
      <c r="A10692">
        <v>3639</v>
      </c>
      <c r="B10692" t="s">
        <v>14208</v>
      </c>
      <c r="C10692" t="s">
        <v>14209</v>
      </c>
      <c r="D10692" s="23">
        <v>8486472000108</v>
      </c>
      <c r="E10692" t="s">
        <v>2050</v>
      </c>
      <c r="F10692" t="s">
        <v>1386</v>
      </c>
      <c r="G10692">
        <v>4915</v>
      </c>
      <c r="H10692" s="23">
        <v>161506666</v>
      </c>
    </row>
    <row r="10693" spans="1:8" x14ac:dyDescent="0.25">
      <c r="A10693">
        <v>4528</v>
      </c>
      <c r="B10693" t="s">
        <v>14210</v>
      </c>
      <c r="C10693" t="s">
        <v>14211</v>
      </c>
      <c r="D10693" s="23">
        <v>15529411000146</v>
      </c>
      <c r="E10693" t="s">
        <v>1452</v>
      </c>
      <c r="F10693" t="s">
        <v>1386</v>
      </c>
      <c r="G10693">
        <v>7125</v>
      </c>
      <c r="H10693" s="23">
        <v>161984754</v>
      </c>
    </row>
    <row r="10694" spans="1:8" x14ac:dyDescent="0.25">
      <c r="A10694">
        <v>12627</v>
      </c>
      <c r="B10694" t="s">
        <v>14212</v>
      </c>
      <c r="C10694" t="s">
        <v>14213</v>
      </c>
      <c r="D10694" s="23">
        <v>38159763000152</v>
      </c>
      <c r="E10694" t="s">
        <v>1430</v>
      </c>
      <c r="F10694" t="s">
        <v>1415</v>
      </c>
      <c r="G10694">
        <v>19644</v>
      </c>
      <c r="H10694" s="23" t="s">
        <v>1438</v>
      </c>
    </row>
    <row r="10695" spans="1:8" x14ac:dyDescent="0.25">
      <c r="A10695">
        <v>4640</v>
      </c>
      <c r="B10695" t="s">
        <v>14214</v>
      </c>
      <c r="C10695" t="s">
        <v>14214</v>
      </c>
      <c r="D10695" s="23">
        <v>13714214000171</v>
      </c>
      <c r="E10695" t="s">
        <v>1385</v>
      </c>
      <c r="F10695" t="s">
        <v>1386</v>
      </c>
      <c r="G10695">
        <v>7217</v>
      </c>
      <c r="H10695" s="23" t="s">
        <v>1438</v>
      </c>
    </row>
    <row r="10696" spans="1:8" x14ac:dyDescent="0.25">
      <c r="A10696">
        <v>1388</v>
      </c>
      <c r="B10696" t="s">
        <v>14215</v>
      </c>
      <c r="C10696" t="s">
        <v>14216</v>
      </c>
      <c r="D10696" s="23">
        <v>10714194000493</v>
      </c>
      <c r="E10696" t="s">
        <v>1385</v>
      </c>
      <c r="F10696" t="s">
        <v>1386</v>
      </c>
      <c r="G10696">
        <v>2664</v>
      </c>
      <c r="H10696" s="23">
        <v>161238548</v>
      </c>
    </row>
    <row r="10697" spans="1:8" x14ac:dyDescent="0.25">
      <c r="A10697">
        <v>7480</v>
      </c>
      <c r="B10697" t="s">
        <v>14217</v>
      </c>
      <c r="C10697" t="s">
        <v>14218</v>
      </c>
      <c r="D10697" s="23">
        <v>10714194000574</v>
      </c>
      <c r="E10697" t="s">
        <v>1385</v>
      </c>
      <c r="F10697" t="s">
        <v>1386</v>
      </c>
      <c r="G10697">
        <v>11402</v>
      </c>
      <c r="H10697" s="23">
        <v>161324363</v>
      </c>
    </row>
    <row r="10698" spans="1:8" x14ac:dyDescent="0.25">
      <c r="A10698">
        <v>7273</v>
      </c>
      <c r="B10698" t="s">
        <v>14219</v>
      </c>
      <c r="C10698" t="s">
        <v>14220</v>
      </c>
      <c r="D10698" s="23">
        <v>44016707000161</v>
      </c>
      <c r="E10698" t="s">
        <v>1543</v>
      </c>
      <c r="F10698" t="s">
        <v>1390</v>
      </c>
      <c r="G10698">
        <v>11205</v>
      </c>
      <c r="H10698" s="23">
        <v>669084351110</v>
      </c>
    </row>
    <row r="10699" spans="1:8" x14ac:dyDescent="0.25">
      <c r="A10699">
        <v>7106</v>
      </c>
      <c r="B10699" t="s">
        <v>14221</v>
      </c>
      <c r="C10699" t="s">
        <v>14221</v>
      </c>
      <c r="D10699" s="23">
        <v>10831826000156</v>
      </c>
      <c r="E10699" t="s">
        <v>14222</v>
      </c>
      <c r="F10699" t="s">
        <v>1444</v>
      </c>
      <c r="G10699">
        <v>11077</v>
      </c>
      <c r="H10699" s="23">
        <v>85103256</v>
      </c>
    </row>
    <row r="10700" spans="1:8" x14ac:dyDescent="0.25">
      <c r="A10700">
        <v>2733</v>
      </c>
      <c r="B10700" t="s">
        <v>14223</v>
      </c>
      <c r="C10700" t="s">
        <v>14224</v>
      </c>
      <c r="D10700" s="23">
        <v>4145788000185</v>
      </c>
      <c r="E10700" t="s">
        <v>1385</v>
      </c>
      <c r="F10700" t="s">
        <v>1386</v>
      </c>
      <c r="G10700">
        <v>4009</v>
      </c>
      <c r="H10700" s="23">
        <v>161298656</v>
      </c>
    </row>
    <row r="10701" spans="1:8" x14ac:dyDescent="0.25">
      <c r="A10701">
        <v>6833</v>
      </c>
      <c r="B10701" t="s">
        <v>14225</v>
      </c>
      <c r="C10701" t="s">
        <v>14225</v>
      </c>
      <c r="D10701" s="23">
        <v>11390949000161</v>
      </c>
      <c r="E10701" t="s">
        <v>2549</v>
      </c>
      <c r="F10701" t="s">
        <v>1386</v>
      </c>
      <c r="G10701">
        <v>10795</v>
      </c>
      <c r="H10701" s="23">
        <v>161644546</v>
      </c>
    </row>
    <row r="10702" spans="1:8" x14ac:dyDescent="0.25">
      <c r="A10702">
        <v>15507</v>
      </c>
      <c r="B10702" t="s">
        <v>24870</v>
      </c>
      <c r="C10702" t="s">
        <v>24870</v>
      </c>
      <c r="D10702" s="23"/>
      <c r="E10702" t="s">
        <v>2050</v>
      </c>
      <c r="F10702" t="s">
        <v>1386</v>
      </c>
      <c r="G10702">
        <v>24715</v>
      </c>
      <c r="H10702" s="23"/>
    </row>
    <row r="10703" spans="1:8" x14ac:dyDescent="0.25">
      <c r="A10703">
        <v>1696</v>
      </c>
      <c r="B10703" t="s">
        <v>14226</v>
      </c>
      <c r="C10703" t="s">
        <v>14227</v>
      </c>
      <c r="D10703" s="23">
        <v>11992179000127</v>
      </c>
      <c r="E10703" t="s">
        <v>1700</v>
      </c>
      <c r="F10703" t="s">
        <v>1386</v>
      </c>
      <c r="G10703">
        <v>2972</v>
      </c>
      <c r="H10703" s="23">
        <v>160366780</v>
      </c>
    </row>
    <row r="10704" spans="1:8" x14ac:dyDescent="0.25">
      <c r="A10704">
        <v>4320</v>
      </c>
      <c r="B10704" t="s">
        <v>24871</v>
      </c>
      <c r="C10704" t="s">
        <v>24871</v>
      </c>
      <c r="D10704" s="23"/>
      <c r="E10704" t="s">
        <v>2050</v>
      </c>
      <c r="F10704" t="s">
        <v>1386</v>
      </c>
      <c r="G10704">
        <v>1865</v>
      </c>
      <c r="H10704" s="23"/>
    </row>
    <row r="10705" spans="1:8" x14ac:dyDescent="0.25">
      <c r="A10705">
        <v>8523</v>
      </c>
      <c r="B10705" t="s">
        <v>14228</v>
      </c>
      <c r="C10705" t="s">
        <v>14228</v>
      </c>
      <c r="D10705" s="23">
        <v>24665991000190</v>
      </c>
      <c r="E10705" t="s">
        <v>1385</v>
      </c>
      <c r="F10705" t="s">
        <v>1386</v>
      </c>
      <c r="G10705">
        <v>13025</v>
      </c>
      <c r="H10705" s="23">
        <v>162710542</v>
      </c>
    </row>
    <row r="10706" spans="1:8" x14ac:dyDescent="0.25">
      <c r="A10706">
        <v>10472</v>
      </c>
      <c r="B10706" t="s">
        <v>24872</v>
      </c>
      <c r="C10706" t="s">
        <v>24873</v>
      </c>
      <c r="D10706" s="23"/>
      <c r="E10706" t="s">
        <v>1792</v>
      </c>
      <c r="F10706" t="s">
        <v>1386</v>
      </c>
      <c r="G10706">
        <v>15803</v>
      </c>
      <c r="H10706" s="23"/>
    </row>
    <row r="10707" spans="1:8" x14ac:dyDescent="0.25">
      <c r="A10707">
        <v>14304</v>
      </c>
      <c r="B10707" t="s">
        <v>14229</v>
      </c>
      <c r="C10707" t="s">
        <v>14229</v>
      </c>
      <c r="D10707" s="23">
        <v>26637206000110</v>
      </c>
      <c r="E10707" t="s">
        <v>1385</v>
      </c>
      <c r="F10707" t="s">
        <v>1386</v>
      </c>
      <c r="G10707">
        <v>22551</v>
      </c>
      <c r="H10707" s="23">
        <v>162847165</v>
      </c>
    </row>
    <row r="10708" spans="1:8" x14ac:dyDescent="0.25">
      <c r="A10708">
        <v>7108</v>
      </c>
      <c r="B10708" t="s">
        <v>24874</v>
      </c>
      <c r="C10708" t="s">
        <v>24874</v>
      </c>
      <c r="D10708" s="23"/>
      <c r="E10708" t="s">
        <v>2050</v>
      </c>
      <c r="F10708" t="s">
        <v>1386</v>
      </c>
      <c r="G10708">
        <v>11079</v>
      </c>
      <c r="H10708" s="23"/>
    </row>
    <row r="10709" spans="1:8" x14ac:dyDescent="0.25">
      <c r="A10709">
        <v>14536</v>
      </c>
      <c r="B10709" t="s">
        <v>24875</v>
      </c>
      <c r="C10709" t="s">
        <v>24876</v>
      </c>
      <c r="D10709" s="23"/>
      <c r="E10709" t="s">
        <v>1385</v>
      </c>
      <c r="F10709" t="s">
        <v>1386</v>
      </c>
      <c r="G10709">
        <v>22891</v>
      </c>
      <c r="H10709" s="23"/>
    </row>
    <row r="10710" spans="1:8" x14ac:dyDescent="0.25">
      <c r="A10710">
        <v>706</v>
      </c>
      <c r="B10710" t="s">
        <v>24877</v>
      </c>
      <c r="C10710" t="s">
        <v>24878</v>
      </c>
      <c r="D10710" s="23"/>
      <c r="E10710" t="s">
        <v>1583</v>
      </c>
      <c r="F10710" t="s">
        <v>1386</v>
      </c>
      <c r="G10710">
        <v>5456</v>
      </c>
      <c r="H10710" s="23"/>
    </row>
    <row r="10711" spans="1:8" x14ac:dyDescent="0.25">
      <c r="A10711">
        <v>963</v>
      </c>
      <c r="B10711" t="s">
        <v>24879</v>
      </c>
      <c r="C10711" t="s">
        <v>24879</v>
      </c>
      <c r="D10711" s="23"/>
      <c r="E10711" t="s">
        <v>1385</v>
      </c>
      <c r="F10711" t="s">
        <v>1386</v>
      </c>
      <c r="G10711">
        <v>2239</v>
      </c>
      <c r="H10711" s="23"/>
    </row>
    <row r="10712" spans="1:8" x14ac:dyDescent="0.25">
      <c r="A10712">
        <v>7458</v>
      </c>
      <c r="B10712" t="s">
        <v>24880</v>
      </c>
      <c r="C10712" t="s">
        <v>24878</v>
      </c>
      <c r="D10712" s="23"/>
      <c r="E10712" t="s">
        <v>1583</v>
      </c>
      <c r="F10712" t="s">
        <v>1386</v>
      </c>
      <c r="G10712">
        <v>6533</v>
      </c>
      <c r="H10712" s="23"/>
    </row>
    <row r="10713" spans="1:8" x14ac:dyDescent="0.25">
      <c r="A10713">
        <v>9349</v>
      </c>
      <c r="B10713" t="s">
        <v>24881</v>
      </c>
      <c r="C10713" t="s">
        <v>24878</v>
      </c>
      <c r="D10713" s="23"/>
      <c r="E10713" t="s">
        <v>1422</v>
      </c>
      <c r="F10713" t="s">
        <v>1386</v>
      </c>
      <c r="G10713">
        <v>5519</v>
      </c>
      <c r="H10713" s="23"/>
    </row>
    <row r="10714" spans="1:8" x14ac:dyDescent="0.25">
      <c r="A10714">
        <v>4087</v>
      </c>
      <c r="B10714" t="s">
        <v>14230</v>
      </c>
      <c r="C10714" t="s">
        <v>14231</v>
      </c>
      <c r="D10714" s="23">
        <v>9535919000154</v>
      </c>
      <c r="E10714" t="s">
        <v>1744</v>
      </c>
      <c r="F10714" t="s">
        <v>1386</v>
      </c>
      <c r="G10714">
        <v>5363</v>
      </c>
      <c r="H10714" s="23">
        <v>161565891</v>
      </c>
    </row>
    <row r="10715" spans="1:8" x14ac:dyDescent="0.25">
      <c r="A10715">
        <v>8497</v>
      </c>
      <c r="B10715" t="s">
        <v>14232</v>
      </c>
      <c r="C10715" t="s">
        <v>14232</v>
      </c>
      <c r="D10715" s="23">
        <v>22359500000157</v>
      </c>
      <c r="E10715" t="s">
        <v>1409</v>
      </c>
      <c r="F10715" t="s">
        <v>1386</v>
      </c>
      <c r="G10715">
        <v>12981</v>
      </c>
      <c r="H10715" s="23">
        <v>162521308</v>
      </c>
    </row>
    <row r="10716" spans="1:8" x14ac:dyDescent="0.25">
      <c r="A10716">
        <v>7833</v>
      </c>
      <c r="B10716" t="s">
        <v>14233</v>
      </c>
      <c r="C10716" t="s">
        <v>14234</v>
      </c>
      <c r="D10716" s="23">
        <v>22109371000149</v>
      </c>
      <c r="E10716" t="s">
        <v>1572</v>
      </c>
      <c r="F10716" t="s">
        <v>1386</v>
      </c>
      <c r="G10716">
        <v>12141</v>
      </c>
      <c r="H10716" s="23">
        <v>162521715</v>
      </c>
    </row>
    <row r="10717" spans="1:8" x14ac:dyDescent="0.25">
      <c r="A10717">
        <v>12011</v>
      </c>
      <c r="B10717" t="s">
        <v>14235</v>
      </c>
      <c r="C10717" t="s">
        <v>14236</v>
      </c>
      <c r="D10717" s="23">
        <v>34053485000101</v>
      </c>
      <c r="E10717" t="s">
        <v>9039</v>
      </c>
      <c r="F10717" t="s">
        <v>1390</v>
      </c>
      <c r="G10717">
        <v>18484</v>
      </c>
      <c r="H10717" s="23">
        <v>438472890115</v>
      </c>
    </row>
    <row r="10718" spans="1:8" x14ac:dyDescent="0.25">
      <c r="A10718">
        <v>5354</v>
      </c>
      <c r="B10718" t="s">
        <v>14237</v>
      </c>
      <c r="C10718" t="s">
        <v>14238</v>
      </c>
      <c r="D10718" s="23">
        <v>4306722000120</v>
      </c>
      <c r="E10718" t="s">
        <v>1430</v>
      </c>
      <c r="F10718" t="s">
        <v>1415</v>
      </c>
      <c r="G10718">
        <v>8387</v>
      </c>
      <c r="H10718" s="23" t="s">
        <v>1438</v>
      </c>
    </row>
    <row r="10719" spans="1:8" x14ac:dyDescent="0.25">
      <c r="A10719">
        <v>3488</v>
      </c>
      <c r="B10719" t="s">
        <v>14239</v>
      </c>
      <c r="C10719" t="s">
        <v>14240</v>
      </c>
      <c r="D10719" s="23">
        <v>7865796000194</v>
      </c>
      <c r="E10719" t="s">
        <v>1430</v>
      </c>
      <c r="F10719" t="s">
        <v>1415</v>
      </c>
      <c r="G10719">
        <v>4764</v>
      </c>
      <c r="H10719" s="23" t="s">
        <v>2239</v>
      </c>
    </row>
    <row r="10720" spans="1:8" x14ac:dyDescent="0.25">
      <c r="A10720">
        <v>10932</v>
      </c>
      <c r="B10720" t="s">
        <v>14241</v>
      </c>
      <c r="C10720" t="s">
        <v>14242</v>
      </c>
      <c r="D10720" s="23">
        <v>25464260000653</v>
      </c>
      <c r="E10720" t="s">
        <v>1500</v>
      </c>
      <c r="F10720" t="s">
        <v>1415</v>
      </c>
      <c r="G10720">
        <v>16657</v>
      </c>
      <c r="H10720" s="23">
        <v>82639140</v>
      </c>
    </row>
    <row r="10721" spans="1:8" x14ac:dyDescent="0.25">
      <c r="A10721">
        <v>2692</v>
      </c>
      <c r="B10721" t="s">
        <v>14243</v>
      </c>
      <c r="C10721" t="s">
        <v>14244</v>
      </c>
      <c r="D10721" s="23">
        <v>41138967000111</v>
      </c>
      <c r="E10721" t="s">
        <v>1700</v>
      </c>
      <c r="F10721" t="s">
        <v>1386</v>
      </c>
      <c r="G10721">
        <v>3968</v>
      </c>
      <c r="H10721" s="23">
        <v>160953294</v>
      </c>
    </row>
    <row r="10722" spans="1:8" x14ac:dyDescent="0.25">
      <c r="A10722">
        <v>6191</v>
      </c>
      <c r="B10722" t="s">
        <v>14245</v>
      </c>
      <c r="C10722" t="s">
        <v>14246</v>
      </c>
      <c r="D10722" s="23">
        <v>3789684000140</v>
      </c>
      <c r="E10722" t="s">
        <v>1417</v>
      </c>
      <c r="F10722" t="s">
        <v>1418</v>
      </c>
      <c r="G10722">
        <v>9724</v>
      </c>
      <c r="H10722" s="23" t="s">
        <v>1438</v>
      </c>
    </row>
    <row r="10723" spans="1:8" x14ac:dyDescent="0.25">
      <c r="A10723">
        <v>12334</v>
      </c>
      <c r="B10723" t="s">
        <v>14247</v>
      </c>
      <c r="C10723" t="s">
        <v>14248</v>
      </c>
      <c r="D10723" s="23">
        <v>7801105000199</v>
      </c>
      <c r="E10723" t="s">
        <v>1424</v>
      </c>
      <c r="F10723" t="s">
        <v>1390</v>
      </c>
      <c r="G10723">
        <v>18936</v>
      </c>
      <c r="H10723" s="23">
        <v>635524359115</v>
      </c>
    </row>
    <row r="10724" spans="1:8" x14ac:dyDescent="0.25">
      <c r="A10724">
        <v>15703</v>
      </c>
      <c r="B10724" t="s">
        <v>14249</v>
      </c>
      <c r="C10724" t="s">
        <v>14250</v>
      </c>
      <c r="D10724" s="23">
        <v>41778008000594</v>
      </c>
      <c r="E10724" t="s">
        <v>1500</v>
      </c>
      <c r="F10724" t="s">
        <v>1415</v>
      </c>
      <c r="G10724">
        <v>24984</v>
      </c>
      <c r="H10724" s="23" t="s">
        <v>1438</v>
      </c>
    </row>
    <row r="10725" spans="1:8" x14ac:dyDescent="0.25">
      <c r="A10725">
        <v>12410</v>
      </c>
      <c r="B10725" t="s">
        <v>14251</v>
      </c>
      <c r="C10725" t="s">
        <v>14252</v>
      </c>
      <c r="D10725" s="23">
        <v>61092565002265</v>
      </c>
      <c r="E10725" t="s">
        <v>3367</v>
      </c>
      <c r="F10725" t="s">
        <v>1639</v>
      </c>
      <c r="G10725">
        <v>19016</v>
      </c>
      <c r="H10725" s="23">
        <v>629622930106</v>
      </c>
    </row>
    <row r="10726" spans="1:8" x14ac:dyDescent="0.25">
      <c r="A10726">
        <v>8543</v>
      </c>
      <c r="B10726" t="s">
        <v>14253</v>
      </c>
      <c r="C10726" t="s">
        <v>14254</v>
      </c>
      <c r="D10726" s="23">
        <v>51598902000102</v>
      </c>
      <c r="E10726" t="s">
        <v>1424</v>
      </c>
      <c r="F10726" t="s">
        <v>1390</v>
      </c>
      <c r="G10726">
        <v>13045</v>
      </c>
      <c r="H10726" s="23">
        <v>110153032114</v>
      </c>
    </row>
    <row r="10727" spans="1:8" x14ac:dyDescent="0.25">
      <c r="A10727">
        <v>15741</v>
      </c>
      <c r="B10727" t="s">
        <v>14255</v>
      </c>
      <c r="C10727" t="s">
        <v>14255</v>
      </c>
      <c r="D10727" s="23">
        <v>56504472000136</v>
      </c>
      <c r="E10727" t="s">
        <v>1572</v>
      </c>
      <c r="F10727" t="s">
        <v>1386</v>
      </c>
      <c r="G10727">
        <v>25030</v>
      </c>
      <c r="H10727" s="23" t="s">
        <v>1438</v>
      </c>
    </row>
    <row r="10728" spans="1:8" x14ac:dyDescent="0.25">
      <c r="A10728">
        <v>14271</v>
      </c>
      <c r="B10728" t="s">
        <v>14256</v>
      </c>
      <c r="C10728" t="s">
        <v>14256</v>
      </c>
      <c r="D10728" s="23">
        <v>2465944000160</v>
      </c>
      <c r="E10728" t="s">
        <v>6870</v>
      </c>
      <c r="F10728" t="s">
        <v>1390</v>
      </c>
      <c r="G10728">
        <v>22484</v>
      </c>
      <c r="H10728" s="23">
        <v>651020937112</v>
      </c>
    </row>
    <row r="10729" spans="1:8" x14ac:dyDescent="0.25">
      <c r="A10729">
        <v>5132</v>
      </c>
      <c r="B10729" t="s">
        <v>14257</v>
      </c>
      <c r="C10729" t="s">
        <v>14258</v>
      </c>
      <c r="D10729" s="23">
        <v>108786014034</v>
      </c>
      <c r="E10729" t="s">
        <v>1385</v>
      </c>
      <c r="F10729" t="s">
        <v>1386</v>
      </c>
      <c r="G10729">
        <v>8175</v>
      </c>
      <c r="H10729" s="23" t="s">
        <v>1438</v>
      </c>
    </row>
    <row r="10730" spans="1:8" x14ac:dyDescent="0.25">
      <c r="A10730">
        <v>3015</v>
      </c>
      <c r="B10730" t="s">
        <v>14259</v>
      </c>
      <c r="C10730" t="s">
        <v>14260</v>
      </c>
      <c r="D10730" s="23">
        <v>549740000181</v>
      </c>
      <c r="E10730" t="s">
        <v>1505</v>
      </c>
      <c r="F10730" t="s">
        <v>1390</v>
      </c>
      <c r="G10730">
        <v>4291</v>
      </c>
      <c r="H10730" s="23" t="s">
        <v>14261</v>
      </c>
    </row>
    <row r="10731" spans="1:8" x14ac:dyDescent="0.25">
      <c r="A10731">
        <v>5409</v>
      </c>
      <c r="B10731" t="s">
        <v>14259</v>
      </c>
      <c r="C10731" t="s">
        <v>14262</v>
      </c>
      <c r="D10731" s="23">
        <v>549740000343</v>
      </c>
      <c r="E10731" t="s">
        <v>1500</v>
      </c>
      <c r="F10731" t="s">
        <v>1415</v>
      </c>
      <c r="G10731">
        <v>8476</v>
      </c>
      <c r="H10731" s="23">
        <v>45580901</v>
      </c>
    </row>
    <row r="10732" spans="1:8" x14ac:dyDescent="0.25">
      <c r="A10732">
        <v>1275</v>
      </c>
      <c r="B10732" t="s">
        <v>14263</v>
      </c>
      <c r="C10732" t="s">
        <v>14264</v>
      </c>
      <c r="D10732" s="23">
        <v>10340383000109</v>
      </c>
      <c r="E10732" t="s">
        <v>1572</v>
      </c>
      <c r="F10732" t="s">
        <v>1386</v>
      </c>
      <c r="G10732">
        <v>2551</v>
      </c>
      <c r="H10732" s="23" t="s">
        <v>14265</v>
      </c>
    </row>
    <row r="10733" spans="1:8" x14ac:dyDescent="0.25">
      <c r="A10733">
        <v>2607</v>
      </c>
      <c r="B10733" t="s">
        <v>14266</v>
      </c>
      <c r="C10733" t="s">
        <v>14267</v>
      </c>
      <c r="D10733" s="23">
        <v>82749987001420</v>
      </c>
      <c r="E10733" t="s">
        <v>1397</v>
      </c>
      <c r="F10733" t="s">
        <v>1398</v>
      </c>
      <c r="G10733">
        <v>3883</v>
      </c>
      <c r="H10733" s="23">
        <v>205317600</v>
      </c>
    </row>
    <row r="10734" spans="1:8" x14ac:dyDescent="0.25">
      <c r="A10734">
        <v>4820</v>
      </c>
      <c r="B10734" t="s">
        <v>14268</v>
      </c>
      <c r="C10734" t="s">
        <v>14269</v>
      </c>
      <c r="D10734" s="23">
        <v>82749987000106</v>
      </c>
      <c r="E10734" t="s">
        <v>14270</v>
      </c>
      <c r="F10734" t="s">
        <v>1610</v>
      </c>
      <c r="G10734">
        <v>7563</v>
      </c>
      <c r="H10734" s="23">
        <v>250005050</v>
      </c>
    </row>
    <row r="10735" spans="1:8" x14ac:dyDescent="0.25">
      <c r="A10735">
        <v>9957</v>
      </c>
      <c r="B10735" t="s">
        <v>14271</v>
      </c>
      <c r="C10735" t="s">
        <v>14271</v>
      </c>
      <c r="D10735" s="23">
        <v>22057410000101</v>
      </c>
      <c r="E10735" t="s">
        <v>1700</v>
      </c>
      <c r="F10735" t="s">
        <v>1386</v>
      </c>
      <c r="G10735">
        <v>14689</v>
      </c>
      <c r="H10735" s="23">
        <v>162487223</v>
      </c>
    </row>
    <row r="10736" spans="1:8" x14ac:dyDescent="0.25">
      <c r="A10736">
        <v>1422</v>
      </c>
      <c r="B10736" t="s">
        <v>14272</v>
      </c>
      <c r="C10736" t="s">
        <v>14273</v>
      </c>
      <c r="D10736" s="23">
        <v>10788641000106</v>
      </c>
      <c r="E10736" t="s">
        <v>1510</v>
      </c>
      <c r="F10736" t="s">
        <v>1386</v>
      </c>
      <c r="G10736">
        <v>2698</v>
      </c>
      <c r="H10736" s="23">
        <v>161611214</v>
      </c>
    </row>
    <row r="10737" spans="1:8" x14ac:dyDescent="0.25">
      <c r="A10737">
        <v>10256</v>
      </c>
      <c r="B10737" t="s">
        <v>24882</v>
      </c>
      <c r="C10737" t="s">
        <v>24882</v>
      </c>
      <c r="D10737" s="23"/>
      <c r="E10737" t="s">
        <v>2050</v>
      </c>
      <c r="F10737" t="s">
        <v>1386</v>
      </c>
      <c r="G10737">
        <v>15472</v>
      </c>
      <c r="H10737" s="23"/>
    </row>
    <row r="10738" spans="1:8" x14ac:dyDescent="0.25">
      <c r="A10738">
        <v>6003</v>
      </c>
      <c r="B10738" t="s">
        <v>14274</v>
      </c>
      <c r="C10738" t="s">
        <v>14275</v>
      </c>
      <c r="D10738" s="23">
        <v>6312076000139</v>
      </c>
      <c r="E10738" t="s">
        <v>1417</v>
      </c>
      <c r="F10738" t="s">
        <v>1418</v>
      </c>
      <c r="G10738">
        <v>9266</v>
      </c>
      <c r="H10738" s="23">
        <v>77741828</v>
      </c>
    </row>
    <row r="10739" spans="1:8" x14ac:dyDescent="0.25">
      <c r="A10739">
        <v>6254</v>
      </c>
      <c r="B10739" t="s">
        <v>14276</v>
      </c>
      <c r="C10739" t="s">
        <v>14277</v>
      </c>
      <c r="D10739" s="23">
        <v>18201684000155</v>
      </c>
      <c r="E10739" t="s">
        <v>4263</v>
      </c>
      <c r="F10739" t="s">
        <v>1386</v>
      </c>
      <c r="G10739">
        <v>9784</v>
      </c>
      <c r="H10739" s="23">
        <v>162166575</v>
      </c>
    </row>
    <row r="10740" spans="1:8" x14ac:dyDescent="0.25">
      <c r="A10740">
        <v>8999</v>
      </c>
      <c r="B10740" t="s">
        <v>14278</v>
      </c>
      <c r="C10740" t="s">
        <v>14279</v>
      </c>
      <c r="D10740" s="23">
        <v>21522642000120</v>
      </c>
      <c r="E10740" t="s">
        <v>1435</v>
      </c>
      <c r="F10740" t="s">
        <v>1390</v>
      </c>
      <c r="G10740">
        <v>13532</v>
      </c>
      <c r="H10740" s="23">
        <v>796286885116</v>
      </c>
    </row>
    <row r="10741" spans="1:8" x14ac:dyDescent="0.25">
      <c r="A10741">
        <v>9850</v>
      </c>
      <c r="B10741" t="s">
        <v>14280</v>
      </c>
      <c r="C10741" t="s">
        <v>14281</v>
      </c>
      <c r="D10741" s="23">
        <v>10753101000197</v>
      </c>
      <c r="E10741" t="s">
        <v>1385</v>
      </c>
      <c r="F10741" t="s">
        <v>1386</v>
      </c>
      <c r="G10741">
        <v>14576</v>
      </c>
      <c r="H10741" s="23">
        <v>160342791</v>
      </c>
    </row>
    <row r="10742" spans="1:8" x14ac:dyDescent="0.25">
      <c r="A10742">
        <v>12652</v>
      </c>
      <c r="B10742" t="s">
        <v>14282</v>
      </c>
      <c r="C10742" t="s">
        <v>14282</v>
      </c>
      <c r="D10742" s="23">
        <v>32235159000181</v>
      </c>
      <c r="E10742" t="s">
        <v>1424</v>
      </c>
      <c r="F10742" t="s">
        <v>1390</v>
      </c>
      <c r="G10742">
        <v>19683</v>
      </c>
      <c r="H10742" s="23">
        <v>123351291111</v>
      </c>
    </row>
    <row r="10743" spans="1:8" x14ac:dyDescent="0.25">
      <c r="A10743">
        <v>8061</v>
      </c>
      <c r="B10743" t="s">
        <v>14283</v>
      </c>
      <c r="C10743" t="s">
        <v>14284</v>
      </c>
      <c r="D10743" s="23">
        <v>41597303001354</v>
      </c>
      <c r="E10743" t="s">
        <v>1527</v>
      </c>
      <c r="F10743" t="s">
        <v>1386</v>
      </c>
      <c r="G10743">
        <v>12357</v>
      </c>
      <c r="H10743" s="23">
        <v>162613342</v>
      </c>
    </row>
    <row r="10744" spans="1:8" x14ac:dyDescent="0.25">
      <c r="A10744">
        <v>9934</v>
      </c>
      <c r="B10744" t="s">
        <v>14283</v>
      </c>
      <c r="C10744" t="s">
        <v>14285</v>
      </c>
      <c r="D10744" s="23">
        <v>41597303001516</v>
      </c>
      <c r="E10744" t="s">
        <v>1385</v>
      </c>
      <c r="F10744" t="s">
        <v>1386</v>
      </c>
      <c r="G10744">
        <v>14666</v>
      </c>
      <c r="H10744" s="23">
        <v>163058105</v>
      </c>
    </row>
    <row r="10745" spans="1:8" x14ac:dyDescent="0.25">
      <c r="A10745">
        <v>9823</v>
      </c>
      <c r="B10745" t="s">
        <v>14286</v>
      </c>
      <c r="C10745" t="s">
        <v>14287</v>
      </c>
      <c r="D10745" s="23">
        <v>19695453000108</v>
      </c>
      <c r="E10745" t="s">
        <v>1385</v>
      </c>
      <c r="F10745" t="s">
        <v>1386</v>
      </c>
      <c r="G10745">
        <v>14553</v>
      </c>
      <c r="H10745" s="23">
        <v>162280491</v>
      </c>
    </row>
    <row r="10746" spans="1:8" x14ac:dyDescent="0.25">
      <c r="A10746">
        <v>1461</v>
      </c>
      <c r="B10746" t="s">
        <v>14288</v>
      </c>
      <c r="C10746" t="s">
        <v>14289</v>
      </c>
      <c r="D10746" s="23">
        <v>10890917000162</v>
      </c>
      <c r="E10746" t="s">
        <v>1949</v>
      </c>
      <c r="F10746" t="s">
        <v>1444</v>
      </c>
      <c r="G10746">
        <v>2737</v>
      </c>
      <c r="H10746" s="23">
        <v>83186581</v>
      </c>
    </row>
    <row r="10747" spans="1:8" x14ac:dyDescent="0.25">
      <c r="A10747">
        <v>13042</v>
      </c>
      <c r="B10747" t="s">
        <v>14290</v>
      </c>
      <c r="C10747" t="s">
        <v>14291</v>
      </c>
      <c r="D10747" s="23">
        <v>14809659000360</v>
      </c>
      <c r="E10747" t="s">
        <v>1385</v>
      </c>
      <c r="F10747" t="s">
        <v>1386</v>
      </c>
      <c r="G10747">
        <v>20137</v>
      </c>
      <c r="H10747" s="23">
        <v>162467338</v>
      </c>
    </row>
    <row r="10748" spans="1:8" x14ac:dyDescent="0.25">
      <c r="A10748">
        <v>12856</v>
      </c>
      <c r="B10748" t="s">
        <v>14290</v>
      </c>
      <c r="C10748" t="s">
        <v>14292</v>
      </c>
      <c r="D10748" s="23">
        <v>14809659000106</v>
      </c>
      <c r="E10748" t="s">
        <v>1406</v>
      </c>
      <c r="F10748" t="s">
        <v>1407</v>
      </c>
      <c r="G10748">
        <v>19894</v>
      </c>
      <c r="H10748" s="23" t="s">
        <v>1438</v>
      </c>
    </row>
    <row r="10749" spans="1:8" x14ac:dyDescent="0.25">
      <c r="A10749">
        <v>11242</v>
      </c>
      <c r="B10749" t="s">
        <v>14293</v>
      </c>
      <c r="C10749" t="s">
        <v>14294</v>
      </c>
      <c r="D10749" s="23">
        <v>13606476000112</v>
      </c>
      <c r="E10749" t="s">
        <v>1385</v>
      </c>
      <c r="F10749" t="s">
        <v>1386</v>
      </c>
      <c r="G10749">
        <v>17075</v>
      </c>
      <c r="H10749" s="23">
        <v>162610238</v>
      </c>
    </row>
    <row r="10750" spans="1:8" x14ac:dyDescent="0.25">
      <c r="A10750">
        <v>705</v>
      </c>
      <c r="B10750" t="s">
        <v>24883</v>
      </c>
      <c r="C10750" t="s">
        <v>24883</v>
      </c>
      <c r="D10750" s="23"/>
      <c r="E10750" t="s">
        <v>2549</v>
      </c>
      <c r="F10750" t="s">
        <v>1386</v>
      </c>
      <c r="G10750">
        <v>1981</v>
      </c>
      <c r="H10750" s="23"/>
    </row>
    <row r="10751" spans="1:8" x14ac:dyDescent="0.25">
      <c r="A10751">
        <v>3019</v>
      </c>
      <c r="B10751" t="s">
        <v>14295</v>
      </c>
      <c r="C10751" t="s">
        <v>14296</v>
      </c>
      <c r="D10751" s="23">
        <v>5507753000101</v>
      </c>
      <c r="E10751" t="s">
        <v>2050</v>
      </c>
      <c r="F10751" t="s">
        <v>1386</v>
      </c>
      <c r="G10751">
        <v>4295</v>
      </c>
      <c r="H10751" s="23">
        <v>161387667</v>
      </c>
    </row>
    <row r="10752" spans="1:8" x14ac:dyDescent="0.25">
      <c r="A10752">
        <v>187</v>
      </c>
      <c r="B10752" t="s">
        <v>24884</v>
      </c>
      <c r="C10752" t="s">
        <v>24884</v>
      </c>
      <c r="D10752" s="23"/>
      <c r="E10752" t="s">
        <v>4224</v>
      </c>
      <c r="F10752" t="s">
        <v>1386</v>
      </c>
      <c r="G10752">
        <v>1463</v>
      </c>
      <c r="H10752" s="23"/>
    </row>
    <row r="10753" spans="1:8" x14ac:dyDescent="0.25">
      <c r="A10753">
        <v>6807</v>
      </c>
      <c r="B10753" t="s">
        <v>14297</v>
      </c>
      <c r="C10753" t="s">
        <v>14298</v>
      </c>
      <c r="D10753" s="23">
        <v>9646827001547</v>
      </c>
      <c r="E10753" t="s">
        <v>1385</v>
      </c>
      <c r="F10753" t="s">
        <v>1386</v>
      </c>
      <c r="G10753">
        <v>10759</v>
      </c>
      <c r="H10753" s="23">
        <v>161932002</v>
      </c>
    </row>
    <row r="10754" spans="1:8" x14ac:dyDescent="0.25">
      <c r="A10754">
        <v>5755</v>
      </c>
      <c r="B10754" t="s">
        <v>14299</v>
      </c>
      <c r="C10754" t="s">
        <v>14300</v>
      </c>
      <c r="D10754" s="23">
        <v>9646827003086</v>
      </c>
      <c r="E10754" t="s">
        <v>1385</v>
      </c>
      <c r="F10754" t="s">
        <v>1386</v>
      </c>
      <c r="G10754">
        <v>8769</v>
      </c>
      <c r="H10754" s="23">
        <v>162065620</v>
      </c>
    </row>
    <row r="10755" spans="1:8" x14ac:dyDescent="0.25">
      <c r="A10755">
        <v>14460</v>
      </c>
      <c r="B10755" t="s">
        <v>14301</v>
      </c>
      <c r="D10755" s="23">
        <v>31860364001228</v>
      </c>
      <c r="E10755" t="s">
        <v>4391</v>
      </c>
      <c r="F10755" t="s">
        <v>1390</v>
      </c>
      <c r="G10755">
        <v>22778</v>
      </c>
      <c r="H10755" s="23">
        <v>165373372114</v>
      </c>
    </row>
    <row r="10756" spans="1:8" x14ac:dyDescent="0.25">
      <c r="A10756">
        <v>10878</v>
      </c>
      <c r="B10756" t="s">
        <v>14302</v>
      </c>
      <c r="C10756" t="s">
        <v>14303</v>
      </c>
      <c r="D10756" s="23">
        <v>3975502000126</v>
      </c>
      <c r="E10756" t="s">
        <v>1430</v>
      </c>
      <c r="F10756" t="s">
        <v>1415</v>
      </c>
      <c r="G10756">
        <v>16477</v>
      </c>
      <c r="H10756" s="23">
        <v>27483045</v>
      </c>
    </row>
    <row r="10757" spans="1:8" x14ac:dyDescent="0.25">
      <c r="A10757">
        <v>10188</v>
      </c>
      <c r="B10757" t="s">
        <v>14304</v>
      </c>
      <c r="C10757" t="s">
        <v>14305</v>
      </c>
      <c r="D10757" s="23">
        <v>6189552000176</v>
      </c>
      <c r="E10757" t="s">
        <v>2315</v>
      </c>
      <c r="F10757" t="s">
        <v>1610</v>
      </c>
      <c r="G10757">
        <v>15377</v>
      </c>
      <c r="H10757" s="23" t="s">
        <v>1438</v>
      </c>
    </row>
    <row r="10758" spans="1:8" x14ac:dyDescent="0.25">
      <c r="A10758">
        <v>5703</v>
      </c>
      <c r="B10758" t="s">
        <v>14306</v>
      </c>
      <c r="C10758" t="s">
        <v>14305</v>
      </c>
      <c r="D10758" s="23">
        <v>3813865000165</v>
      </c>
      <c r="E10758" t="s">
        <v>2315</v>
      </c>
      <c r="F10758" t="s">
        <v>1610</v>
      </c>
      <c r="G10758">
        <v>8739</v>
      </c>
      <c r="H10758" s="23" t="s">
        <v>1438</v>
      </c>
    </row>
    <row r="10759" spans="1:8" x14ac:dyDescent="0.25">
      <c r="A10759">
        <v>6246</v>
      </c>
      <c r="B10759" t="s">
        <v>24885</v>
      </c>
      <c r="C10759" t="s">
        <v>24886</v>
      </c>
      <c r="D10759" s="23"/>
      <c r="E10759" t="s">
        <v>1422</v>
      </c>
      <c r="F10759" t="s">
        <v>1386</v>
      </c>
      <c r="G10759">
        <v>6740</v>
      </c>
      <c r="H10759" s="23"/>
    </row>
    <row r="10760" spans="1:8" x14ac:dyDescent="0.25">
      <c r="A10760">
        <v>2041</v>
      </c>
      <c r="B10760" t="s">
        <v>14307</v>
      </c>
      <c r="C10760" t="s">
        <v>14308</v>
      </c>
      <c r="D10760" s="23">
        <v>1939979000392</v>
      </c>
      <c r="E10760" t="s">
        <v>2667</v>
      </c>
      <c r="F10760" t="s">
        <v>1390</v>
      </c>
      <c r="G10760">
        <v>3317</v>
      </c>
      <c r="H10760" s="23">
        <v>535231972112</v>
      </c>
    </row>
    <row r="10761" spans="1:8" x14ac:dyDescent="0.25">
      <c r="A10761">
        <v>2040</v>
      </c>
      <c r="B10761" t="s">
        <v>14307</v>
      </c>
      <c r="C10761" t="s">
        <v>14309</v>
      </c>
      <c r="D10761" s="23">
        <v>1939979000120</v>
      </c>
      <c r="E10761" t="s">
        <v>2667</v>
      </c>
      <c r="F10761" t="s">
        <v>1390</v>
      </c>
      <c r="G10761">
        <v>3316</v>
      </c>
      <c r="H10761" s="23">
        <v>535216671110</v>
      </c>
    </row>
    <row r="10762" spans="1:8" x14ac:dyDescent="0.25">
      <c r="A10762">
        <v>4909</v>
      </c>
      <c r="B10762" t="s">
        <v>14310</v>
      </c>
      <c r="C10762" t="s">
        <v>14311</v>
      </c>
      <c r="D10762" s="23">
        <v>33500612000526</v>
      </c>
      <c r="E10762" t="s">
        <v>1424</v>
      </c>
      <c r="F10762" t="s">
        <v>1390</v>
      </c>
      <c r="G10762">
        <v>7900</v>
      </c>
      <c r="H10762" s="23">
        <v>148126983115</v>
      </c>
    </row>
    <row r="10763" spans="1:8" x14ac:dyDescent="0.25">
      <c r="A10763">
        <v>4190</v>
      </c>
      <c r="B10763" t="s">
        <v>14310</v>
      </c>
      <c r="C10763" t="s">
        <v>14312</v>
      </c>
      <c r="D10763" s="23">
        <v>33500612000445</v>
      </c>
      <c r="E10763" t="s">
        <v>1430</v>
      </c>
      <c r="F10763" t="s">
        <v>1415</v>
      </c>
      <c r="G10763">
        <v>6829</v>
      </c>
      <c r="H10763" s="23">
        <v>366927</v>
      </c>
    </row>
    <row r="10764" spans="1:8" x14ac:dyDescent="0.25">
      <c r="A10764">
        <v>462</v>
      </c>
      <c r="B10764" t="s">
        <v>24887</v>
      </c>
      <c r="C10764" t="s">
        <v>24887</v>
      </c>
      <c r="D10764" s="23"/>
      <c r="E10764" t="s">
        <v>1422</v>
      </c>
      <c r="F10764" t="s">
        <v>1386</v>
      </c>
      <c r="G10764">
        <v>1738</v>
      </c>
      <c r="H10764" s="23"/>
    </row>
    <row r="10765" spans="1:8" x14ac:dyDescent="0.25">
      <c r="A10765">
        <v>7494</v>
      </c>
      <c r="B10765" t="s">
        <v>14313</v>
      </c>
      <c r="C10765" t="s">
        <v>14314</v>
      </c>
      <c r="D10765" s="23">
        <v>5506560000136</v>
      </c>
      <c r="E10765" t="s">
        <v>1424</v>
      </c>
      <c r="F10765" t="s">
        <v>1390</v>
      </c>
      <c r="G10765">
        <v>11420</v>
      </c>
      <c r="H10765" s="23" t="s">
        <v>1438</v>
      </c>
    </row>
    <row r="10766" spans="1:8" x14ac:dyDescent="0.25">
      <c r="A10766">
        <v>11443</v>
      </c>
      <c r="B10766" t="s">
        <v>14315</v>
      </c>
      <c r="C10766" t="s">
        <v>14316</v>
      </c>
      <c r="D10766" s="23">
        <v>33754545000142</v>
      </c>
      <c r="E10766" t="s">
        <v>1422</v>
      </c>
      <c r="F10766" t="s">
        <v>1386</v>
      </c>
      <c r="G10766">
        <v>17375</v>
      </c>
      <c r="H10766" s="23" t="s">
        <v>1438</v>
      </c>
    </row>
    <row r="10767" spans="1:8" x14ac:dyDescent="0.25">
      <c r="A10767">
        <v>11891</v>
      </c>
      <c r="B10767" t="s">
        <v>14317</v>
      </c>
      <c r="C10767" t="s">
        <v>14317</v>
      </c>
      <c r="D10767" s="23">
        <v>28879932000175</v>
      </c>
      <c r="E10767" t="s">
        <v>1385</v>
      </c>
      <c r="F10767" t="s">
        <v>1386</v>
      </c>
      <c r="G10767">
        <v>18276</v>
      </c>
      <c r="H10767" s="23">
        <v>163058130</v>
      </c>
    </row>
    <row r="10768" spans="1:8" x14ac:dyDescent="0.25">
      <c r="A10768">
        <v>4464</v>
      </c>
      <c r="B10768" t="s">
        <v>14318</v>
      </c>
      <c r="C10768" t="s">
        <v>14319</v>
      </c>
      <c r="D10768" s="23">
        <v>52462637000527</v>
      </c>
      <c r="E10768" t="s">
        <v>1430</v>
      </c>
      <c r="F10768" t="s">
        <v>1415</v>
      </c>
      <c r="G10768">
        <v>7054</v>
      </c>
      <c r="H10768" s="23">
        <v>44413548</v>
      </c>
    </row>
    <row r="10769" spans="1:8" x14ac:dyDescent="0.25">
      <c r="A10769">
        <v>7796</v>
      </c>
      <c r="B10769" t="s">
        <v>14320</v>
      </c>
      <c r="C10769" t="s">
        <v>14321</v>
      </c>
      <c r="D10769" s="23">
        <v>1081567000100</v>
      </c>
      <c r="E10769" t="s">
        <v>1424</v>
      </c>
      <c r="F10769" t="s">
        <v>1390</v>
      </c>
      <c r="G10769">
        <v>12111</v>
      </c>
      <c r="H10769" s="23">
        <v>114593384119</v>
      </c>
    </row>
    <row r="10770" spans="1:8" x14ac:dyDescent="0.25">
      <c r="A10770">
        <v>1439</v>
      </c>
      <c r="B10770" t="s">
        <v>14322</v>
      </c>
      <c r="C10770" t="s">
        <v>14323</v>
      </c>
      <c r="D10770" s="23">
        <v>1081567000445</v>
      </c>
      <c r="E10770" t="s">
        <v>1430</v>
      </c>
      <c r="F10770" t="s">
        <v>1415</v>
      </c>
      <c r="G10770">
        <v>2715</v>
      </c>
      <c r="H10770" s="23">
        <v>22189505</v>
      </c>
    </row>
    <row r="10771" spans="1:8" x14ac:dyDescent="0.25">
      <c r="A10771">
        <v>12030</v>
      </c>
      <c r="B10771" t="s">
        <v>14324</v>
      </c>
      <c r="C10771" t="s">
        <v>14325</v>
      </c>
      <c r="D10771" s="23">
        <v>25110831000147</v>
      </c>
      <c r="E10771" t="s">
        <v>1723</v>
      </c>
      <c r="F10771" t="s">
        <v>1386</v>
      </c>
      <c r="G10771">
        <v>18524</v>
      </c>
      <c r="H10771" s="23">
        <v>162757468</v>
      </c>
    </row>
    <row r="10772" spans="1:8" x14ac:dyDescent="0.25">
      <c r="A10772">
        <v>1159</v>
      </c>
      <c r="B10772" t="s">
        <v>24888</v>
      </c>
      <c r="C10772" t="s">
        <v>24888</v>
      </c>
      <c r="D10772" s="23"/>
      <c r="E10772" t="s">
        <v>1385</v>
      </c>
      <c r="F10772" t="s">
        <v>1386</v>
      </c>
      <c r="G10772">
        <v>2435</v>
      </c>
      <c r="H10772" s="23"/>
    </row>
    <row r="10773" spans="1:8" x14ac:dyDescent="0.25">
      <c r="A10773">
        <v>1628</v>
      </c>
      <c r="B10773" t="s">
        <v>14326</v>
      </c>
      <c r="C10773" t="s">
        <v>14327</v>
      </c>
      <c r="D10773" s="23">
        <v>11617894000180</v>
      </c>
      <c r="E10773" t="s">
        <v>1422</v>
      </c>
      <c r="F10773" t="s">
        <v>1386</v>
      </c>
      <c r="G10773">
        <v>2904</v>
      </c>
      <c r="H10773" s="23" t="s">
        <v>2239</v>
      </c>
    </row>
    <row r="10774" spans="1:8" x14ac:dyDescent="0.25">
      <c r="A10774">
        <v>7056</v>
      </c>
      <c r="B10774" t="s">
        <v>24889</v>
      </c>
      <c r="C10774" t="s">
        <v>24889</v>
      </c>
      <c r="D10774" s="23"/>
      <c r="E10774" t="s">
        <v>4224</v>
      </c>
      <c r="F10774" t="s">
        <v>1386</v>
      </c>
      <c r="G10774">
        <v>11033</v>
      </c>
      <c r="H10774" s="23"/>
    </row>
    <row r="10775" spans="1:8" x14ac:dyDescent="0.25">
      <c r="A10775">
        <v>9089</v>
      </c>
      <c r="B10775" t="s">
        <v>24890</v>
      </c>
      <c r="C10775" t="s">
        <v>24891</v>
      </c>
      <c r="D10775" s="23"/>
      <c r="E10775" t="s">
        <v>1530</v>
      </c>
      <c r="F10775" t="s">
        <v>1386</v>
      </c>
      <c r="G10775">
        <v>10294</v>
      </c>
      <c r="H10775" s="23"/>
    </row>
    <row r="10776" spans="1:8" x14ac:dyDescent="0.25">
      <c r="A10776">
        <v>8827</v>
      </c>
      <c r="B10776" t="s">
        <v>14328</v>
      </c>
      <c r="C10776" t="s">
        <v>14328</v>
      </c>
      <c r="D10776" s="23">
        <v>15168158000142</v>
      </c>
      <c r="E10776" t="s">
        <v>1385</v>
      </c>
      <c r="F10776" t="s">
        <v>1386</v>
      </c>
      <c r="G10776">
        <v>13349</v>
      </c>
      <c r="H10776" s="23">
        <v>161953700</v>
      </c>
    </row>
    <row r="10777" spans="1:8" x14ac:dyDescent="0.25">
      <c r="A10777">
        <v>15261</v>
      </c>
      <c r="B10777" t="s">
        <v>14329</v>
      </c>
      <c r="C10777" t="s">
        <v>14330</v>
      </c>
      <c r="D10777" s="23">
        <v>36332978000106</v>
      </c>
      <c r="E10777" t="s">
        <v>1723</v>
      </c>
      <c r="F10777" t="s">
        <v>1386</v>
      </c>
      <c r="G10777">
        <v>24371</v>
      </c>
      <c r="H10777" s="23" t="s">
        <v>1438</v>
      </c>
    </row>
    <row r="10778" spans="1:8" x14ac:dyDescent="0.25">
      <c r="A10778">
        <v>15156</v>
      </c>
      <c r="B10778" t="s">
        <v>14331</v>
      </c>
      <c r="C10778" t="s">
        <v>14331</v>
      </c>
      <c r="D10778" s="23">
        <v>2169479000110</v>
      </c>
      <c r="E10778" t="s">
        <v>1417</v>
      </c>
      <c r="F10778" t="s">
        <v>1418</v>
      </c>
      <c r="G10778">
        <v>24177</v>
      </c>
      <c r="H10778" s="23">
        <v>86283190</v>
      </c>
    </row>
    <row r="10779" spans="1:8" x14ac:dyDescent="0.25">
      <c r="A10779">
        <v>11755</v>
      </c>
      <c r="B10779" t="s">
        <v>14332</v>
      </c>
      <c r="C10779" t="s">
        <v>14333</v>
      </c>
      <c r="D10779" s="23">
        <v>28088830000131</v>
      </c>
      <c r="E10779" t="s">
        <v>1430</v>
      </c>
      <c r="F10779" t="s">
        <v>1415</v>
      </c>
      <c r="G10779">
        <v>18023</v>
      </c>
      <c r="H10779" s="23">
        <v>72531258</v>
      </c>
    </row>
    <row r="10780" spans="1:8" x14ac:dyDescent="0.25">
      <c r="A10780">
        <v>10976</v>
      </c>
      <c r="B10780" t="s">
        <v>14334</v>
      </c>
      <c r="C10780" t="s">
        <v>14335</v>
      </c>
      <c r="D10780" s="23">
        <v>5742878000116</v>
      </c>
      <c r="E10780" t="s">
        <v>1530</v>
      </c>
      <c r="F10780" t="s">
        <v>1386</v>
      </c>
      <c r="G10780">
        <v>16717</v>
      </c>
      <c r="H10780" s="23" t="s">
        <v>1438</v>
      </c>
    </row>
    <row r="10781" spans="1:8" x14ac:dyDescent="0.25">
      <c r="A10781">
        <v>3027</v>
      </c>
      <c r="B10781" t="s">
        <v>14336</v>
      </c>
      <c r="C10781" t="s">
        <v>14337</v>
      </c>
      <c r="D10781" s="23">
        <v>5545834000104</v>
      </c>
      <c r="E10781" t="s">
        <v>1507</v>
      </c>
      <c r="F10781" t="s">
        <v>1415</v>
      </c>
      <c r="G10781">
        <v>4303</v>
      </c>
      <c r="H10781" s="23" t="s">
        <v>14338</v>
      </c>
    </row>
    <row r="10782" spans="1:8" x14ac:dyDescent="0.25">
      <c r="A10782">
        <v>9387</v>
      </c>
      <c r="B10782" t="s">
        <v>14339</v>
      </c>
      <c r="C10782" t="s">
        <v>14339</v>
      </c>
      <c r="D10782" s="23">
        <v>27776639000110</v>
      </c>
      <c r="E10782" t="s">
        <v>1851</v>
      </c>
      <c r="F10782" t="s">
        <v>1386</v>
      </c>
      <c r="G10782">
        <v>13867</v>
      </c>
      <c r="H10782" s="23">
        <v>162941030</v>
      </c>
    </row>
    <row r="10783" spans="1:8" x14ac:dyDescent="0.25">
      <c r="A10783">
        <v>717</v>
      </c>
      <c r="B10783" t="s">
        <v>24892</v>
      </c>
      <c r="C10783" t="s">
        <v>24892</v>
      </c>
      <c r="D10783" s="23"/>
      <c r="E10783" t="s">
        <v>1385</v>
      </c>
      <c r="F10783" t="s">
        <v>1386</v>
      </c>
      <c r="G10783">
        <v>1993</v>
      </c>
      <c r="H10783" s="23"/>
    </row>
    <row r="10784" spans="1:8" x14ac:dyDescent="0.25">
      <c r="A10784">
        <v>2595</v>
      </c>
      <c r="B10784" t="s">
        <v>14340</v>
      </c>
      <c r="C10784" t="s">
        <v>14341</v>
      </c>
      <c r="D10784" s="23">
        <v>3823292000150</v>
      </c>
      <c r="E10784" t="s">
        <v>2050</v>
      </c>
      <c r="F10784" t="s">
        <v>1386</v>
      </c>
      <c r="G10784">
        <v>3871</v>
      </c>
      <c r="H10784" s="23">
        <v>161281532</v>
      </c>
    </row>
    <row r="10785" spans="1:8" x14ac:dyDescent="0.25">
      <c r="A10785">
        <v>6336</v>
      </c>
      <c r="B10785" t="s">
        <v>24893</v>
      </c>
      <c r="C10785" t="s">
        <v>24894</v>
      </c>
      <c r="D10785" s="23"/>
      <c r="E10785" t="s">
        <v>1422</v>
      </c>
      <c r="F10785" t="s">
        <v>1386</v>
      </c>
      <c r="G10785">
        <v>5867</v>
      </c>
      <c r="H10785" s="23"/>
    </row>
    <row r="10786" spans="1:8" x14ac:dyDescent="0.25">
      <c r="A10786">
        <v>669</v>
      </c>
      <c r="B10786" t="s">
        <v>24895</v>
      </c>
      <c r="C10786" t="s">
        <v>24895</v>
      </c>
      <c r="D10786" s="23"/>
      <c r="E10786" t="s">
        <v>10746</v>
      </c>
      <c r="F10786" t="s">
        <v>1386</v>
      </c>
      <c r="G10786">
        <v>1945</v>
      </c>
      <c r="H10786" s="23"/>
    </row>
    <row r="10787" spans="1:8" x14ac:dyDescent="0.25">
      <c r="A10787">
        <v>12046</v>
      </c>
      <c r="B10787" t="s">
        <v>24896</v>
      </c>
      <c r="C10787" t="s">
        <v>24894</v>
      </c>
      <c r="D10787" s="23"/>
      <c r="E10787" t="s">
        <v>1422</v>
      </c>
      <c r="F10787" t="s">
        <v>1386</v>
      </c>
      <c r="G10787">
        <v>5557</v>
      </c>
      <c r="H10787" s="23"/>
    </row>
    <row r="10788" spans="1:8" x14ac:dyDescent="0.25">
      <c r="A10788">
        <v>13623</v>
      </c>
      <c r="B10788" t="s">
        <v>24897</v>
      </c>
      <c r="C10788" t="s">
        <v>24897</v>
      </c>
      <c r="D10788" s="23"/>
      <c r="E10788" t="s">
        <v>2009</v>
      </c>
      <c r="F10788" t="s">
        <v>1386</v>
      </c>
      <c r="G10788">
        <v>21251</v>
      </c>
      <c r="H10788" s="23"/>
    </row>
    <row r="10789" spans="1:8" x14ac:dyDescent="0.25">
      <c r="A10789">
        <v>1196</v>
      </c>
      <c r="B10789" t="s">
        <v>24898</v>
      </c>
      <c r="C10789" t="s">
        <v>24898</v>
      </c>
      <c r="D10789" s="23"/>
      <c r="E10789" t="s">
        <v>1385</v>
      </c>
      <c r="F10789" t="s">
        <v>1386</v>
      </c>
      <c r="G10789">
        <v>2472</v>
      </c>
      <c r="H10789" s="23"/>
    </row>
    <row r="10790" spans="1:8" x14ac:dyDescent="0.25">
      <c r="A10790">
        <v>9508</v>
      </c>
      <c r="B10790" t="s">
        <v>24899</v>
      </c>
      <c r="C10790" t="s">
        <v>24899</v>
      </c>
      <c r="D10790" s="23"/>
      <c r="E10790" t="s">
        <v>1385</v>
      </c>
      <c r="F10790" t="s">
        <v>1386</v>
      </c>
      <c r="G10790">
        <v>14196</v>
      </c>
      <c r="H10790" s="23"/>
    </row>
    <row r="10791" spans="1:8" x14ac:dyDescent="0.25">
      <c r="A10791">
        <v>4319</v>
      </c>
      <c r="B10791" t="s">
        <v>24900</v>
      </c>
      <c r="C10791" t="s">
        <v>24900</v>
      </c>
      <c r="D10791" s="23"/>
      <c r="E10791" t="s">
        <v>1422</v>
      </c>
      <c r="F10791" t="s">
        <v>1386</v>
      </c>
      <c r="G10791">
        <v>1499</v>
      </c>
      <c r="H10791" s="23"/>
    </row>
    <row r="10792" spans="1:8" x14ac:dyDescent="0.25">
      <c r="A10792">
        <v>2749</v>
      </c>
      <c r="B10792" t="s">
        <v>14342</v>
      </c>
      <c r="C10792" t="s">
        <v>14343</v>
      </c>
      <c r="D10792" s="23">
        <v>4244403000137</v>
      </c>
      <c r="E10792" t="s">
        <v>1422</v>
      </c>
      <c r="F10792" t="s">
        <v>1386</v>
      </c>
      <c r="G10792">
        <v>4025</v>
      </c>
      <c r="H10792" s="23">
        <v>161307965</v>
      </c>
    </row>
    <row r="10793" spans="1:8" x14ac:dyDescent="0.25">
      <c r="A10793">
        <v>15633</v>
      </c>
      <c r="B10793" t="s">
        <v>14344</v>
      </c>
      <c r="C10793" t="s">
        <v>14345</v>
      </c>
      <c r="D10793" s="23">
        <v>58503106000198</v>
      </c>
      <c r="E10793" t="s">
        <v>1385</v>
      </c>
      <c r="F10793" t="s">
        <v>1386</v>
      </c>
      <c r="G10793">
        <v>24906</v>
      </c>
      <c r="H10793" s="23">
        <v>165144211</v>
      </c>
    </row>
    <row r="10794" spans="1:8" x14ac:dyDescent="0.25">
      <c r="A10794">
        <v>8359</v>
      </c>
      <c r="B10794" t="s">
        <v>14346</v>
      </c>
      <c r="C10794" t="s">
        <v>14347</v>
      </c>
      <c r="D10794" s="23">
        <v>963064000198</v>
      </c>
      <c r="E10794" t="s">
        <v>1541</v>
      </c>
      <c r="F10794" t="s">
        <v>1386</v>
      </c>
      <c r="G10794">
        <v>12617</v>
      </c>
      <c r="H10794" s="23">
        <v>161104800</v>
      </c>
    </row>
    <row r="10795" spans="1:8" x14ac:dyDescent="0.25">
      <c r="A10795">
        <v>15120</v>
      </c>
      <c r="B10795" t="s">
        <v>14348</v>
      </c>
      <c r="C10795" t="s">
        <v>14349</v>
      </c>
      <c r="D10795" s="23">
        <v>9059136000222</v>
      </c>
      <c r="E10795" t="s">
        <v>1500</v>
      </c>
      <c r="F10795" t="s">
        <v>1415</v>
      </c>
      <c r="G10795">
        <v>24015</v>
      </c>
      <c r="H10795" s="23">
        <v>112187382</v>
      </c>
    </row>
    <row r="10796" spans="1:8" x14ac:dyDescent="0.25">
      <c r="A10796">
        <v>8329</v>
      </c>
      <c r="B10796" t="s">
        <v>14350</v>
      </c>
      <c r="C10796" t="s">
        <v>14350</v>
      </c>
      <c r="D10796" s="23">
        <v>19321763000162</v>
      </c>
      <c r="E10796" t="s">
        <v>2281</v>
      </c>
      <c r="F10796" t="s">
        <v>1386</v>
      </c>
      <c r="G10796">
        <v>12592</v>
      </c>
      <c r="H10796" s="23">
        <v>162248865</v>
      </c>
    </row>
    <row r="10797" spans="1:8" x14ac:dyDescent="0.25">
      <c r="A10797">
        <v>2176</v>
      </c>
      <c r="B10797" t="s">
        <v>14351</v>
      </c>
      <c r="C10797" t="s">
        <v>14352</v>
      </c>
      <c r="D10797" s="23">
        <v>24295669000116</v>
      </c>
      <c r="E10797" t="s">
        <v>2549</v>
      </c>
      <c r="F10797" t="s">
        <v>1386</v>
      </c>
      <c r="G10797">
        <v>3452</v>
      </c>
      <c r="H10797" s="23">
        <v>160853915</v>
      </c>
    </row>
    <row r="10798" spans="1:8" x14ac:dyDescent="0.25">
      <c r="A10798">
        <v>9303</v>
      </c>
      <c r="B10798" t="s">
        <v>24901</v>
      </c>
      <c r="C10798" t="s">
        <v>24902</v>
      </c>
      <c r="D10798" s="23"/>
      <c r="E10798" t="s">
        <v>4001</v>
      </c>
      <c r="F10798" t="s">
        <v>1398</v>
      </c>
      <c r="G10798">
        <v>11951</v>
      </c>
      <c r="H10798" s="23"/>
    </row>
    <row r="10799" spans="1:8" x14ac:dyDescent="0.25">
      <c r="A10799">
        <v>9530</v>
      </c>
      <c r="B10799" t="s">
        <v>24903</v>
      </c>
      <c r="C10799" t="s">
        <v>24903</v>
      </c>
      <c r="D10799" s="23"/>
      <c r="E10799" t="s">
        <v>1385</v>
      </c>
      <c r="F10799" t="s">
        <v>1386</v>
      </c>
      <c r="G10799">
        <v>14225</v>
      </c>
      <c r="H10799" s="23"/>
    </row>
    <row r="10800" spans="1:8" x14ac:dyDescent="0.25">
      <c r="A10800">
        <v>5223</v>
      </c>
      <c r="B10800" t="s">
        <v>24904</v>
      </c>
      <c r="C10800" t="s">
        <v>24904</v>
      </c>
      <c r="D10800" s="23"/>
      <c r="E10800" t="s">
        <v>1921</v>
      </c>
      <c r="F10800" t="s">
        <v>1386</v>
      </c>
      <c r="G10800">
        <v>8263</v>
      </c>
      <c r="H10800" s="23"/>
    </row>
    <row r="10801" spans="1:8" x14ac:dyDescent="0.25">
      <c r="A10801">
        <v>14624</v>
      </c>
      <c r="B10801" t="s">
        <v>14353</v>
      </c>
      <c r="C10801" t="s">
        <v>14353</v>
      </c>
      <c r="D10801" s="23">
        <v>39577923000146</v>
      </c>
      <c r="E10801" t="s">
        <v>1452</v>
      </c>
      <c r="F10801" t="s">
        <v>1386</v>
      </c>
      <c r="G10801">
        <v>23025</v>
      </c>
      <c r="H10801" s="23" t="s">
        <v>14354</v>
      </c>
    </row>
    <row r="10802" spans="1:8" x14ac:dyDescent="0.25">
      <c r="A10802">
        <v>11945</v>
      </c>
      <c r="B10802" t="s">
        <v>24905</v>
      </c>
      <c r="C10802" t="s">
        <v>24905</v>
      </c>
      <c r="D10802" s="23"/>
      <c r="E10802" t="s">
        <v>2415</v>
      </c>
      <c r="F10802" t="s">
        <v>1386</v>
      </c>
      <c r="G10802">
        <v>18349</v>
      </c>
      <c r="H10802" s="23"/>
    </row>
    <row r="10803" spans="1:8" x14ac:dyDescent="0.25">
      <c r="A10803">
        <v>13704</v>
      </c>
      <c r="B10803" t="s">
        <v>24906</v>
      </c>
      <c r="C10803" t="s">
        <v>24902</v>
      </c>
      <c r="D10803" s="23"/>
      <c r="E10803" t="s">
        <v>1422</v>
      </c>
      <c r="F10803" t="s">
        <v>1386</v>
      </c>
      <c r="G10803">
        <v>948</v>
      </c>
      <c r="H10803" s="23"/>
    </row>
    <row r="10804" spans="1:8" x14ac:dyDescent="0.25">
      <c r="A10804">
        <v>3511</v>
      </c>
      <c r="B10804" t="s">
        <v>14355</v>
      </c>
      <c r="C10804" t="s">
        <v>14356</v>
      </c>
      <c r="D10804" s="23">
        <v>7964427000159</v>
      </c>
      <c r="E10804" t="s">
        <v>1409</v>
      </c>
      <c r="F10804" t="s">
        <v>1386</v>
      </c>
      <c r="G10804">
        <v>4787</v>
      </c>
      <c r="H10804" s="23">
        <v>161483208</v>
      </c>
    </row>
    <row r="10805" spans="1:8" x14ac:dyDescent="0.25">
      <c r="A10805">
        <v>8459</v>
      </c>
      <c r="B10805" t="s">
        <v>14357</v>
      </c>
      <c r="C10805" t="s">
        <v>14358</v>
      </c>
      <c r="D10805" s="23">
        <v>66747627000119</v>
      </c>
      <c r="E10805" t="s">
        <v>1424</v>
      </c>
      <c r="F10805" t="s">
        <v>1390</v>
      </c>
      <c r="G10805">
        <v>12879</v>
      </c>
      <c r="H10805" s="23">
        <v>113357561110</v>
      </c>
    </row>
    <row r="10806" spans="1:8" x14ac:dyDescent="0.25">
      <c r="A10806">
        <v>1030</v>
      </c>
      <c r="B10806" t="s">
        <v>24907</v>
      </c>
      <c r="C10806" t="s">
        <v>24907</v>
      </c>
      <c r="D10806" s="23"/>
      <c r="E10806" t="s">
        <v>1385</v>
      </c>
      <c r="F10806" t="s">
        <v>1386</v>
      </c>
      <c r="G10806">
        <v>2306</v>
      </c>
      <c r="H10806" s="23"/>
    </row>
    <row r="10807" spans="1:8" x14ac:dyDescent="0.25">
      <c r="A10807">
        <v>2975</v>
      </c>
      <c r="B10807" t="s">
        <v>14359</v>
      </c>
      <c r="C10807" t="s">
        <v>14360</v>
      </c>
      <c r="D10807" s="23">
        <v>5287153000185</v>
      </c>
      <c r="E10807" t="s">
        <v>1541</v>
      </c>
      <c r="F10807" t="s">
        <v>1386</v>
      </c>
      <c r="G10807">
        <v>4251</v>
      </c>
      <c r="H10807" s="23" t="s">
        <v>14361</v>
      </c>
    </row>
    <row r="10808" spans="1:8" x14ac:dyDescent="0.25">
      <c r="A10808">
        <v>9606</v>
      </c>
      <c r="B10808" t="s">
        <v>14362</v>
      </c>
      <c r="C10808" t="s">
        <v>14362</v>
      </c>
      <c r="D10808" s="23">
        <v>14262561000173</v>
      </c>
      <c r="E10808" t="s">
        <v>1430</v>
      </c>
      <c r="F10808" t="s">
        <v>1415</v>
      </c>
      <c r="G10808">
        <v>14301</v>
      </c>
      <c r="H10808" s="23">
        <v>46598642</v>
      </c>
    </row>
    <row r="10809" spans="1:8" x14ac:dyDescent="0.25">
      <c r="A10809">
        <v>6144</v>
      </c>
      <c r="B10809" t="s">
        <v>14363</v>
      </c>
      <c r="C10809" t="s">
        <v>14363</v>
      </c>
      <c r="D10809" s="23">
        <v>11392284000125</v>
      </c>
      <c r="E10809" t="s">
        <v>1422</v>
      </c>
      <c r="F10809" t="s">
        <v>1386</v>
      </c>
      <c r="G10809">
        <v>9613</v>
      </c>
      <c r="H10809" s="23" t="s">
        <v>1438</v>
      </c>
    </row>
    <row r="10810" spans="1:8" x14ac:dyDescent="0.25">
      <c r="A10810">
        <v>10413</v>
      </c>
      <c r="B10810" t="s">
        <v>14364</v>
      </c>
      <c r="C10810" t="s">
        <v>14365</v>
      </c>
      <c r="D10810" s="23">
        <v>10893377000170</v>
      </c>
      <c r="E10810" t="s">
        <v>1430</v>
      </c>
      <c r="F10810" t="s">
        <v>1415</v>
      </c>
      <c r="G10810">
        <v>15708</v>
      </c>
      <c r="H10810" s="23">
        <v>38181363</v>
      </c>
    </row>
    <row r="10811" spans="1:8" x14ac:dyDescent="0.25">
      <c r="A10811">
        <v>10420</v>
      </c>
      <c r="B10811" t="s">
        <v>14366</v>
      </c>
      <c r="C10811" t="s">
        <v>14367</v>
      </c>
      <c r="D10811" s="23">
        <v>10893377000332</v>
      </c>
      <c r="E10811" t="s">
        <v>1406</v>
      </c>
      <c r="F10811" t="s">
        <v>1407</v>
      </c>
      <c r="G10811">
        <v>15720</v>
      </c>
      <c r="H10811" s="23">
        <v>67400345</v>
      </c>
    </row>
    <row r="10812" spans="1:8" x14ac:dyDescent="0.25">
      <c r="A10812">
        <v>10601</v>
      </c>
      <c r="B10812" t="s">
        <v>14368</v>
      </c>
      <c r="C10812" t="s">
        <v>14369</v>
      </c>
      <c r="D10812" s="23">
        <v>27873043000138</v>
      </c>
      <c r="E10812" t="s">
        <v>1483</v>
      </c>
      <c r="F10812" t="s">
        <v>1398</v>
      </c>
      <c r="G10812">
        <v>15970</v>
      </c>
      <c r="H10812" s="23">
        <v>204725666</v>
      </c>
    </row>
    <row r="10813" spans="1:8" x14ac:dyDescent="0.25">
      <c r="A10813">
        <v>6478</v>
      </c>
      <c r="B10813" t="s">
        <v>14370</v>
      </c>
      <c r="C10813" t="s">
        <v>14371</v>
      </c>
      <c r="D10813" s="23">
        <v>10660482000160</v>
      </c>
      <c r="E10813" t="s">
        <v>1385</v>
      </c>
      <c r="F10813" t="s">
        <v>1386</v>
      </c>
      <c r="G10813">
        <v>10015</v>
      </c>
      <c r="H10813" s="23">
        <v>162150849</v>
      </c>
    </row>
    <row r="10814" spans="1:8" x14ac:dyDescent="0.25">
      <c r="A10814">
        <v>5973</v>
      </c>
      <c r="B10814" t="s">
        <v>24908</v>
      </c>
      <c r="C10814" t="s">
        <v>24909</v>
      </c>
      <c r="D10814" s="23"/>
      <c r="E10814" t="s">
        <v>1422</v>
      </c>
      <c r="F10814" t="s">
        <v>1386</v>
      </c>
      <c r="G10814">
        <v>5850</v>
      </c>
      <c r="H10814" s="23"/>
    </row>
    <row r="10815" spans="1:8" x14ac:dyDescent="0.25">
      <c r="A10815">
        <v>4284</v>
      </c>
      <c r="B10815" t="s">
        <v>14372</v>
      </c>
      <c r="C10815" t="s">
        <v>14373</v>
      </c>
      <c r="D10815" s="23">
        <v>85031334000185</v>
      </c>
      <c r="E10815" t="s">
        <v>1424</v>
      </c>
      <c r="F10815" t="s">
        <v>1390</v>
      </c>
      <c r="G10815">
        <v>6862</v>
      </c>
      <c r="H10815" s="23" t="s">
        <v>1438</v>
      </c>
    </row>
    <row r="10816" spans="1:8" x14ac:dyDescent="0.25">
      <c r="A10816">
        <v>11185</v>
      </c>
      <c r="B10816" t="s">
        <v>14374</v>
      </c>
      <c r="C10816" t="s">
        <v>14374</v>
      </c>
      <c r="D10816" s="23">
        <v>497918000198</v>
      </c>
      <c r="E10816" t="s">
        <v>1409</v>
      </c>
      <c r="F10816" t="s">
        <v>1386</v>
      </c>
      <c r="G10816">
        <v>17005</v>
      </c>
      <c r="H10816" s="23">
        <v>161074162</v>
      </c>
    </row>
    <row r="10817" spans="1:8" x14ac:dyDescent="0.25">
      <c r="A10817">
        <v>2565</v>
      </c>
      <c r="B10817" t="s">
        <v>14375</v>
      </c>
      <c r="C10817" t="s">
        <v>14376</v>
      </c>
      <c r="D10817" s="23">
        <v>3672963000120</v>
      </c>
      <c r="E10817" t="s">
        <v>1385</v>
      </c>
      <c r="F10817" t="s">
        <v>1386</v>
      </c>
      <c r="G10817">
        <v>3841</v>
      </c>
      <c r="H10817" s="23" t="s">
        <v>2239</v>
      </c>
    </row>
    <row r="10818" spans="1:8" x14ac:dyDescent="0.25">
      <c r="A10818">
        <v>15454</v>
      </c>
      <c r="B10818" t="s">
        <v>14377</v>
      </c>
      <c r="C10818" t="s">
        <v>14378</v>
      </c>
      <c r="D10818" s="23">
        <v>45476429000198</v>
      </c>
      <c r="E10818" t="s">
        <v>1385</v>
      </c>
      <c r="F10818" t="s">
        <v>1386</v>
      </c>
      <c r="G10818">
        <v>24636</v>
      </c>
      <c r="H10818" s="23">
        <v>164266810</v>
      </c>
    </row>
    <row r="10819" spans="1:8" x14ac:dyDescent="0.25">
      <c r="A10819">
        <v>12413</v>
      </c>
      <c r="B10819" t="s">
        <v>24910</v>
      </c>
      <c r="C10819" t="s">
        <v>24910</v>
      </c>
      <c r="D10819" s="23"/>
      <c r="E10819" t="s">
        <v>1385</v>
      </c>
      <c r="F10819" t="s">
        <v>1386</v>
      </c>
      <c r="G10819">
        <v>19022</v>
      </c>
      <c r="H10819" s="23"/>
    </row>
    <row r="10820" spans="1:8" x14ac:dyDescent="0.25">
      <c r="A10820">
        <v>8331</v>
      </c>
      <c r="B10820" t="s">
        <v>14379</v>
      </c>
      <c r="C10820" t="s">
        <v>14380</v>
      </c>
      <c r="D10820" s="23">
        <v>13653325000115</v>
      </c>
      <c r="E10820" t="s">
        <v>1675</v>
      </c>
      <c r="F10820" t="s">
        <v>1390</v>
      </c>
      <c r="G10820">
        <v>12594</v>
      </c>
      <c r="H10820" s="23">
        <v>664088767119</v>
      </c>
    </row>
    <row r="10821" spans="1:8" x14ac:dyDescent="0.25">
      <c r="A10821">
        <v>1455</v>
      </c>
      <c r="B10821" t="s">
        <v>14381</v>
      </c>
      <c r="C10821" t="s">
        <v>14382</v>
      </c>
      <c r="D10821" s="23">
        <v>10849479000199</v>
      </c>
      <c r="E10821" t="s">
        <v>1430</v>
      </c>
      <c r="F10821" t="s">
        <v>1415</v>
      </c>
      <c r="G10821">
        <v>2731</v>
      </c>
      <c r="H10821" s="23">
        <v>331708</v>
      </c>
    </row>
    <row r="10822" spans="1:8" x14ac:dyDescent="0.25">
      <c r="A10822">
        <v>6583</v>
      </c>
      <c r="B10822" t="s">
        <v>14383</v>
      </c>
      <c r="C10822" t="s">
        <v>14383</v>
      </c>
      <c r="D10822" s="23">
        <v>6995766000130</v>
      </c>
      <c r="E10822" t="s">
        <v>1527</v>
      </c>
      <c r="F10822" t="s">
        <v>1386</v>
      </c>
      <c r="G10822">
        <v>10116</v>
      </c>
      <c r="H10822" s="23">
        <v>161432239</v>
      </c>
    </row>
    <row r="10823" spans="1:8" x14ac:dyDescent="0.25">
      <c r="A10823">
        <v>9338</v>
      </c>
      <c r="B10823" t="s">
        <v>14384</v>
      </c>
      <c r="C10823" t="s">
        <v>14384</v>
      </c>
      <c r="D10823" s="23">
        <v>3259216000164</v>
      </c>
      <c r="E10823" t="s">
        <v>1424</v>
      </c>
      <c r="F10823" t="s">
        <v>1390</v>
      </c>
      <c r="G10823">
        <v>13824</v>
      </c>
      <c r="H10823" s="23">
        <v>336764280117</v>
      </c>
    </row>
    <row r="10824" spans="1:8" x14ac:dyDescent="0.25">
      <c r="A10824">
        <v>2586</v>
      </c>
      <c r="B10824" t="s">
        <v>14385</v>
      </c>
      <c r="C10824" t="s">
        <v>14386</v>
      </c>
      <c r="D10824" s="23">
        <v>3777995000190</v>
      </c>
      <c r="E10824" t="s">
        <v>1541</v>
      </c>
      <c r="F10824" t="s">
        <v>1386</v>
      </c>
      <c r="G10824">
        <v>3862</v>
      </c>
      <c r="H10824" s="23" t="s">
        <v>14387</v>
      </c>
    </row>
    <row r="10825" spans="1:8" x14ac:dyDescent="0.25">
      <c r="A10825">
        <v>2202</v>
      </c>
      <c r="B10825" t="s">
        <v>14388</v>
      </c>
      <c r="C10825" t="s">
        <v>14389</v>
      </c>
      <c r="D10825" s="23">
        <v>2492850000180</v>
      </c>
      <c r="E10825" t="s">
        <v>1430</v>
      </c>
      <c r="F10825" t="s">
        <v>1415</v>
      </c>
      <c r="G10825">
        <v>3478</v>
      </c>
      <c r="H10825" s="23">
        <v>39882527</v>
      </c>
    </row>
    <row r="10826" spans="1:8" x14ac:dyDescent="0.25">
      <c r="A10826">
        <v>3102</v>
      </c>
      <c r="B10826" t="s">
        <v>14390</v>
      </c>
      <c r="C10826" t="s">
        <v>14391</v>
      </c>
      <c r="D10826" s="23">
        <v>5911701000104</v>
      </c>
      <c r="E10826" t="s">
        <v>1527</v>
      </c>
      <c r="F10826" t="s">
        <v>1386</v>
      </c>
      <c r="G10826">
        <v>4378</v>
      </c>
      <c r="H10826" s="23">
        <v>161404413</v>
      </c>
    </row>
    <row r="10827" spans="1:8" x14ac:dyDescent="0.25">
      <c r="A10827">
        <v>15801</v>
      </c>
      <c r="B10827" t="s">
        <v>14392</v>
      </c>
      <c r="C10827" t="s">
        <v>14393</v>
      </c>
      <c r="D10827" s="23">
        <v>54632622000161</v>
      </c>
      <c r="E10827" t="s">
        <v>1465</v>
      </c>
      <c r="F10827" t="s">
        <v>1398</v>
      </c>
      <c r="G10827">
        <v>25118</v>
      </c>
      <c r="H10827" s="23">
        <v>206579829</v>
      </c>
    </row>
    <row r="10828" spans="1:8" x14ac:dyDescent="0.25">
      <c r="A10828">
        <v>15197</v>
      </c>
      <c r="B10828" t="s">
        <v>14394</v>
      </c>
      <c r="C10828" t="s">
        <v>14394</v>
      </c>
      <c r="D10828" s="23">
        <v>52919804000192</v>
      </c>
      <c r="E10828" t="s">
        <v>1409</v>
      </c>
      <c r="F10828" t="s">
        <v>1386</v>
      </c>
      <c r="G10828">
        <v>24286</v>
      </c>
      <c r="H10828" s="23">
        <v>164812750</v>
      </c>
    </row>
    <row r="10829" spans="1:8" x14ac:dyDescent="0.25">
      <c r="A10829">
        <v>8670</v>
      </c>
      <c r="B10829" t="s">
        <v>14395</v>
      </c>
      <c r="C10829" t="s">
        <v>14395</v>
      </c>
      <c r="D10829" s="23">
        <v>3839815000157</v>
      </c>
      <c r="E10829" t="s">
        <v>1385</v>
      </c>
      <c r="F10829" t="s">
        <v>1386</v>
      </c>
      <c r="G10829">
        <v>13178</v>
      </c>
      <c r="H10829" s="23">
        <v>161277560</v>
      </c>
    </row>
    <row r="10830" spans="1:8" x14ac:dyDescent="0.25">
      <c r="A10830">
        <v>13650</v>
      </c>
      <c r="B10830" t="s">
        <v>14396</v>
      </c>
      <c r="D10830" s="23">
        <v>35440300000176</v>
      </c>
      <c r="E10830" t="s">
        <v>1541</v>
      </c>
      <c r="F10830" t="s">
        <v>1386</v>
      </c>
      <c r="G10830">
        <v>21279</v>
      </c>
      <c r="H10830" s="23">
        <v>163541493</v>
      </c>
    </row>
    <row r="10831" spans="1:8" x14ac:dyDescent="0.25">
      <c r="A10831">
        <v>2309</v>
      </c>
      <c r="B10831" t="s">
        <v>14397</v>
      </c>
      <c r="C10831" t="s">
        <v>14398</v>
      </c>
      <c r="D10831" s="23">
        <v>3017917000197</v>
      </c>
      <c r="E10831" t="s">
        <v>1992</v>
      </c>
      <c r="F10831" t="s">
        <v>1587</v>
      </c>
      <c r="G10831">
        <v>3585</v>
      </c>
      <c r="H10831" s="23">
        <v>240963130</v>
      </c>
    </row>
    <row r="10832" spans="1:8" x14ac:dyDescent="0.25">
      <c r="A10832">
        <v>15735</v>
      </c>
      <c r="B10832" t="s">
        <v>14399</v>
      </c>
      <c r="C10832" t="s">
        <v>14400</v>
      </c>
      <c r="D10832" s="23">
        <v>53635782000100</v>
      </c>
      <c r="E10832" t="s">
        <v>1385</v>
      </c>
      <c r="F10832" t="s">
        <v>1386</v>
      </c>
      <c r="G10832">
        <v>25025</v>
      </c>
      <c r="H10832" s="23">
        <v>164862960</v>
      </c>
    </row>
    <row r="10833" spans="1:8" x14ac:dyDescent="0.25">
      <c r="A10833">
        <v>4951</v>
      </c>
      <c r="B10833" t="s">
        <v>14401</v>
      </c>
      <c r="C10833" t="s">
        <v>14402</v>
      </c>
      <c r="D10833" s="23">
        <v>3919466000183</v>
      </c>
      <c r="E10833" t="s">
        <v>1541</v>
      </c>
      <c r="F10833" t="s">
        <v>1386</v>
      </c>
      <c r="G10833">
        <v>7958</v>
      </c>
      <c r="H10833" s="23">
        <v>161279384</v>
      </c>
    </row>
    <row r="10834" spans="1:8" x14ac:dyDescent="0.25">
      <c r="A10834">
        <v>8059</v>
      </c>
      <c r="B10834" t="s">
        <v>14403</v>
      </c>
      <c r="C10834" t="s">
        <v>14404</v>
      </c>
      <c r="D10834" s="23">
        <v>22081462000113</v>
      </c>
      <c r="E10834" t="s">
        <v>1430</v>
      </c>
      <c r="F10834" t="s">
        <v>1415</v>
      </c>
      <c r="G10834">
        <v>12355</v>
      </c>
      <c r="H10834" s="23">
        <v>61645605</v>
      </c>
    </row>
    <row r="10835" spans="1:8" x14ac:dyDescent="0.25">
      <c r="A10835">
        <v>15712</v>
      </c>
      <c r="B10835" t="s">
        <v>14405</v>
      </c>
      <c r="C10835" t="s">
        <v>14406</v>
      </c>
      <c r="D10835" s="23">
        <v>45026657000166</v>
      </c>
      <c r="E10835" t="s">
        <v>1572</v>
      </c>
      <c r="F10835" t="s">
        <v>1386</v>
      </c>
      <c r="G10835">
        <v>24991</v>
      </c>
      <c r="H10835" s="23" t="s">
        <v>1438</v>
      </c>
    </row>
    <row r="10836" spans="1:8" x14ac:dyDescent="0.25">
      <c r="A10836">
        <v>7518</v>
      </c>
      <c r="B10836" t="s">
        <v>14407</v>
      </c>
      <c r="C10836" t="s">
        <v>14407</v>
      </c>
      <c r="D10836" s="23">
        <v>5530941000150</v>
      </c>
      <c r="E10836" t="s">
        <v>1397</v>
      </c>
      <c r="F10836" t="s">
        <v>1398</v>
      </c>
      <c r="G10836">
        <v>11448</v>
      </c>
      <c r="H10836" s="23" t="s">
        <v>14408</v>
      </c>
    </row>
    <row r="10837" spans="1:8" x14ac:dyDescent="0.25">
      <c r="A10837">
        <v>11716</v>
      </c>
      <c r="B10837" t="s">
        <v>14409</v>
      </c>
      <c r="C10837" t="s">
        <v>14410</v>
      </c>
      <c r="D10837" s="23">
        <v>24041187000130</v>
      </c>
      <c r="E10837" t="s">
        <v>1385</v>
      </c>
      <c r="F10837" t="s">
        <v>1386</v>
      </c>
      <c r="G10837">
        <v>17704</v>
      </c>
      <c r="H10837" s="23">
        <v>162708203</v>
      </c>
    </row>
    <row r="10838" spans="1:8" x14ac:dyDescent="0.25">
      <c r="A10838">
        <v>6660</v>
      </c>
      <c r="B10838" t="s">
        <v>14411</v>
      </c>
      <c r="C10838" t="s">
        <v>14412</v>
      </c>
      <c r="D10838" s="23">
        <v>11863359000109</v>
      </c>
      <c r="E10838" t="s">
        <v>3631</v>
      </c>
      <c r="F10838" t="s">
        <v>1415</v>
      </c>
      <c r="G10838">
        <v>10195</v>
      </c>
      <c r="H10838" s="23">
        <v>39734170</v>
      </c>
    </row>
    <row r="10839" spans="1:8" x14ac:dyDescent="0.25">
      <c r="A10839">
        <v>2964</v>
      </c>
      <c r="B10839" t="s">
        <v>14413</v>
      </c>
      <c r="C10839" t="s">
        <v>14414</v>
      </c>
      <c r="D10839" s="23">
        <v>5249141000166</v>
      </c>
      <c r="E10839" t="s">
        <v>1430</v>
      </c>
      <c r="F10839" t="s">
        <v>1415</v>
      </c>
      <c r="G10839">
        <v>4240</v>
      </c>
      <c r="H10839" s="23" t="s">
        <v>14415</v>
      </c>
    </row>
    <row r="10840" spans="1:8" x14ac:dyDescent="0.25">
      <c r="A10840">
        <v>2538</v>
      </c>
      <c r="B10840" t="s">
        <v>14416</v>
      </c>
      <c r="C10840" t="s">
        <v>14417</v>
      </c>
      <c r="D10840" s="23">
        <v>35589365000420</v>
      </c>
      <c r="E10840" t="s">
        <v>1527</v>
      </c>
      <c r="F10840" t="s">
        <v>1386</v>
      </c>
      <c r="G10840">
        <v>3814</v>
      </c>
      <c r="H10840" s="23">
        <v>161872743</v>
      </c>
    </row>
    <row r="10841" spans="1:8" x14ac:dyDescent="0.25">
      <c r="A10841">
        <v>2537</v>
      </c>
      <c r="B10841" t="s">
        <v>14418</v>
      </c>
      <c r="C10841" t="s">
        <v>14417</v>
      </c>
      <c r="D10841" s="23">
        <v>35589365000188</v>
      </c>
      <c r="E10841" t="s">
        <v>1385</v>
      </c>
      <c r="F10841" t="s">
        <v>1386</v>
      </c>
      <c r="G10841">
        <v>3813</v>
      </c>
      <c r="H10841" s="23" t="s">
        <v>2239</v>
      </c>
    </row>
    <row r="10842" spans="1:8" x14ac:dyDescent="0.25">
      <c r="A10842">
        <v>5420</v>
      </c>
      <c r="B10842" t="s">
        <v>14419</v>
      </c>
      <c r="C10842" t="s">
        <v>14420</v>
      </c>
      <c r="D10842" s="23">
        <v>3775813000141</v>
      </c>
      <c r="E10842" t="s">
        <v>1385</v>
      </c>
      <c r="F10842" t="s">
        <v>1386</v>
      </c>
      <c r="G10842">
        <v>8492</v>
      </c>
      <c r="H10842" s="23">
        <v>161276806</v>
      </c>
    </row>
    <row r="10843" spans="1:8" x14ac:dyDescent="0.25">
      <c r="A10843">
        <v>2118</v>
      </c>
      <c r="B10843" t="s">
        <v>14421</v>
      </c>
      <c r="C10843" t="s">
        <v>14422</v>
      </c>
      <c r="D10843" s="23">
        <v>2341494000101</v>
      </c>
      <c r="E10843" t="s">
        <v>1385</v>
      </c>
      <c r="F10843" t="s">
        <v>1386</v>
      </c>
      <c r="G10843">
        <v>3394</v>
      </c>
      <c r="H10843" s="23">
        <v>161193587</v>
      </c>
    </row>
    <row r="10844" spans="1:8" x14ac:dyDescent="0.25">
      <c r="A10844">
        <v>7983</v>
      </c>
      <c r="B10844" t="s">
        <v>14423</v>
      </c>
      <c r="C10844" t="s">
        <v>14423</v>
      </c>
      <c r="D10844" s="23">
        <v>13046391000127</v>
      </c>
      <c r="E10844" t="s">
        <v>1921</v>
      </c>
      <c r="F10844" t="s">
        <v>1386</v>
      </c>
      <c r="G10844">
        <v>12288</v>
      </c>
      <c r="H10844" s="23">
        <v>161794513</v>
      </c>
    </row>
    <row r="10845" spans="1:8" x14ac:dyDescent="0.25">
      <c r="A10845">
        <v>14960</v>
      </c>
      <c r="B10845" t="s">
        <v>14424</v>
      </c>
      <c r="C10845" t="s">
        <v>14424</v>
      </c>
      <c r="D10845" s="23">
        <v>10547639000145</v>
      </c>
      <c r="E10845" t="s">
        <v>1409</v>
      </c>
      <c r="F10845" t="s">
        <v>1386</v>
      </c>
      <c r="G10845">
        <v>23463</v>
      </c>
      <c r="H10845" s="23">
        <v>161596479</v>
      </c>
    </row>
    <row r="10846" spans="1:8" x14ac:dyDescent="0.25">
      <c r="A10846">
        <v>837</v>
      </c>
      <c r="B10846" t="s">
        <v>24911</v>
      </c>
      <c r="C10846" t="s">
        <v>24912</v>
      </c>
      <c r="D10846" s="23"/>
      <c r="E10846" t="s">
        <v>1792</v>
      </c>
      <c r="F10846" t="s">
        <v>1386</v>
      </c>
      <c r="G10846">
        <v>2113</v>
      </c>
      <c r="H10846" s="23"/>
    </row>
    <row r="10847" spans="1:8" x14ac:dyDescent="0.25">
      <c r="A10847">
        <v>5638</v>
      </c>
      <c r="B10847" t="s">
        <v>14425</v>
      </c>
      <c r="C10847" t="s">
        <v>14426</v>
      </c>
      <c r="D10847" s="23">
        <v>3383010000141</v>
      </c>
      <c r="E10847" t="s">
        <v>3910</v>
      </c>
      <c r="F10847" t="s">
        <v>1444</v>
      </c>
      <c r="G10847">
        <v>8694</v>
      </c>
      <c r="H10847" s="23">
        <v>51765673</v>
      </c>
    </row>
    <row r="10848" spans="1:8" x14ac:dyDescent="0.25">
      <c r="A10848">
        <v>14182</v>
      </c>
      <c r="B10848" t="s">
        <v>14427</v>
      </c>
      <c r="C10848" t="s">
        <v>14428</v>
      </c>
      <c r="D10848" s="23">
        <v>2790028000600</v>
      </c>
      <c r="E10848" t="s">
        <v>1424</v>
      </c>
      <c r="F10848" t="s">
        <v>1390</v>
      </c>
      <c r="G10848">
        <v>22114</v>
      </c>
      <c r="H10848" s="23">
        <v>126539770116</v>
      </c>
    </row>
    <row r="10849" spans="1:8" x14ac:dyDescent="0.25">
      <c r="A10849">
        <v>14180</v>
      </c>
      <c r="B10849" t="s">
        <v>14427</v>
      </c>
      <c r="C10849" t="s">
        <v>14427</v>
      </c>
      <c r="D10849" s="23">
        <v>2790028000367</v>
      </c>
      <c r="E10849" t="s">
        <v>3880</v>
      </c>
      <c r="F10849" t="s">
        <v>3547</v>
      </c>
      <c r="G10849">
        <v>22111</v>
      </c>
      <c r="H10849" s="23">
        <v>83007016</v>
      </c>
    </row>
    <row r="10850" spans="1:8" x14ac:dyDescent="0.25">
      <c r="A10850">
        <v>5895</v>
      </c>
      <c r="B10850" t="s">
        <v>14429</v>
      </c>
      <c r="C10850" t="s">
        <v>14430</v>
      </c>
      <c r="D10850" s="23">
        <v>1542229000110</v>
      </c>
      <c r="E10850" t="s">
        <v>1430</v>
      </c>
      <c r="F10850" t="s">
        <v>1415</v>
      </c>
      <c r="G10850">
        <v>8889</v>
      </c>
      <c r="H10850" s="23" t="s">
        <v>1438</v>
      </c>
    </row>
    <row r="10851" spans="1:8" x14ac:dyDescent="0.25">
      <c r="A10851">
        <v>13174</v>
      </c>
      <c r="B10851" t="s">
        <v>14431</v>
      </c>
      <c r="C10851" t="s">
        <v>14432</v>
      </c>
      <c r="D10851" s="23">
        <v>37778653000106</v>
      </c>
      <c r="E10851" t="s">
        <v>1430</v>
      </c>
      <c r="F10851" t="s">
        <v>1415</v>
      </c>
      <c r="G10851">
        <v>20360</v>
      </c>
      <c r="H10851" s="23">
        <v>89822447</v>
      </c>
    </row>
    <row r="10852" spans="1:8" x14ac:dyDescent="0.25">
      <c r="A10852">
        <v>8364</v>
      </c>
      <c r="B10852" t="s">
        <v>14433</v>
      </c>
      <c r="C10852" t="s">
        <v>14434</v>
      </c>
      <c r="D10852" s="23">
        <v>24063867000154</v>
      </c>
      <c r="E10852" t="s">
        <v>1430</v>
      </c>
      <c r="F10852" t="s">
        <v>1415</v>
      </c>
      <c r="G10852">
        <v>12623</v>
      </c>
      <c r="H10852" s="23">
        <v>65882717</v>
      </c>
    </row>
    <row r="10853" spans="1:8" x14ac:dyDescent="0.25">
      <c r="A10853">
        <v>10375</v>
      </c>
      <c r="B10853" t="s">
        <v>14435</v>
      </c>
      <c r="C10853" t="s">
        <v>14436</v>
      </c>
      <c r="D10853" s="23">
        <v>6106552000165</v>
      </c>
      <c r="E10853" t="s">
        <v>1572</v>
      </c>
      <c r="F10853" t="s">
        <v>1386</v>
      </c>
      <c r="G10853">
        <v>15657</v>
      </c>
      <c r="H10853" s="23" t="s">
        <v>1438</v>
      </c>
    </row>
    <row r="10854" spans="1:8" x14ac:dyDescent="0.25">
      <c r="A10854">
        <v>14600</v>
      </c>
      <c r="B10854" t="s">
        <v>14437</v>
      </c>
      <c r="C10854" t="s">
        <v>14438</v>
      </c>
      <c r="D10854" s="23">
        <v>46044053004607</v>
      </c>
      <c r="E10854" t="s">
        <v>3880</v>
      </c>
      <c r="F10854" t="s">
        <v>3547</v>
      </c>
      <c r="G10854">
        <v>22981</v>
      </c>
      <c r="H10854" s="23">
        <v>82604371</v>
      </c>
    </row>
    <row r="10855" spans="1:8" x14ac:dyDescent="0.25">
      <c r="A10855">
        <v>7932</v>
      </c>
      <c r="B10855" t="s">
        <v>14439</v>
      </c>
      <c r="C10855" t="s">
        <v>14439</v>
      </c>
      <c r="D10855" s="23">
        <v>46044053002906</v>
      </c>
      <c r="E10855" t="s">
        <v>2374</v>
      </c>
      <c r="F10855" t="s">
        <v>1390</v>
      </c>
      <c r="G10855">
        <v>12240</v>
      </c>
      <c r="H10855" s="23">
        <v>795293994111</v>
      </c>
    </row>
    <row r="10856" spans="1:8" x14ac:dyDescent="0.25">
      <c r="A10856">
        <v>2813</v>
      </c>
      <c r="B10856" t="s">
        <v>14440</v>
      </c>
      <c r="C10856" t="s">
        <v>14441</v>
      </c>
      <c r="D10856" s="23">
        <v>46044053002582</v>
      </c>
      <c r="E10856" t="s">
        <v>1507</v>
      </c>
      <c r="F10856" t="s">
        <v>1415</v>
      </c>
      <c r="G10856">
        <v>4089</v>
      </c>
      <c r="H10856" s="23" t="s">
        <v>14442</v>
      </c>
    </row>
    <row r="10857" spans="1:8" x14ac:dyDescent="0.25">
      <c r="A10857">
        <v>5939</v>
      </c>
      <c r="B10857" t="s">
        <v>14443</v>
      </c>
      <c r="C10857" t="s">
        <v>14443</v>
      </c>
      <c r="D10857" s="23">
        <v>18181251000185</v>
      </c>
      <c r="E10857" t="s">
        <v>14150</v>
      </c>
      <c r="F10857" t="s">
        <v>1398</v>
      </c>
      <c r="G10857">
        <v>8936</v>
      </c>
      <c r="H10857" s="23">
        <v>202875792</v>
      </c>
    </row>
    <row r="10858" spans="1:8" x14ac:dyDescent="0.25">
      <c r="A10858">
        <v>4744</v>
      </c>
      <c r="B10858" t="s">
        <v>14444</v>
      </c>
      <c r="C10858" t="s">
        <v>14444</v>
      </c>
      <c r="D10858" s="23">
        <v>46188199000124</v>
      </c>
      <c r="E10858" t="s">
        <v>2193</v>
      </c>
      <c r="F10858" t="s">
        <v>1390</v>
      </c>
      <c r="G10858">
        <v>7323</v>
      </c>
      <c r="H10858" s="23">
        <v>206035270111</v>
      </c>
    </row>
    <row r="10859" spans="1:8" x14ac:dyDescent="0.25">
      <c r="A10859">
        <v>6261</v>
      </c>
      <c r="B10859" t="s">
        <v>14445</v>
      </c>
      <c r="C10859" t="s">
        <v>14446</v>
      </c>
      <c r="D10859" s="23">
        <v>1424941000115</v>
      </c>
      <c r="E10859" t="s">
        <v>1572</v>
      </c>
      <c r="F10859" t="s">
        <v>1386</v>
      </c>
      <c r="G10859">
        <v>9793</v>
      </c>
      <c r="H10859" s="23" t="s">
        <v>14447</v>
      </c>
    </row>
    <row r="10860" spans="1:8" x14ac:dyDescent="0.25">
      <c r="A10860">
        <v>7638</v>
      </c>
      <c r="B10860" t="s">
        <v>14448</v>
      </c>
      <c r="C10860" t="s">
        <v>14449</v>
      </c>
      <c r="D10860" s="23">
        <v>21480847000190</v>
      </c>
      <c r="E10860" t="s">
        <v>1385</v>
      </c>
      <c r="F10860" t="s">
        <v>1386</v>
      </c>
      <c r="G10860">
        <v>11921</v>
      </c>
      <c r="H10860" s="23">
        <v>162440685</v>
      </c>
    </row>
    <row r="10861" spans="1:8" x14ac:dyDescent="0.25">
      <c r="A10861">
        <v>8323</v>
      </c>
      <c r="B10861" t="s">
        <v>14450</v>
      </c>
      <c r="C10861" t="s">
        <v>14450</v>
      </c>
      <c r="D10861" s="23">
        <v>11507888000170</v>
      </c>
      <c r="E10861" t="s">
        <v>1583</v>
      </c>
      <c r="F10861" t="s">
        <v>1386</v>
      </c>
      <c r="G10861">
        <v>12587</v>
      </c>
      <c r="H10861" s="23">
        <v>161652700</v>
      </c>
    </row>
    <row r="10862" spans="1:8" x14ac:dyDescent="0.25">
      <c r="A10862">
        <v>4929</v>
      </c>
      <c r="B10862" t="s">
        <v>14451</v>
      </c>
      <c r="C10862" t="s">
        <v>14451</v>
      </c>
      <c r="D10862" s="23">
        <v>12182124000114</v>
      </c>
      <c r="E10862" t="s">
        <v>6066</v>
      </c>
      <c r="F10862" t="s">
        <v>1398</v>
      </c>
      <c r="G10862">
        <v>7917</v>
      </c>
      <c r="H10862" s="23">
        <v>202341194</v>
      </c>
    </row>
    <row r="10863" spans="1:8" x14ac:dyDescent="0.25">
      <c r="A10863">
        <v>4381</v>
      </c>
      <c r="B10863" t="s">
        <v>14452</v>
      </c>
      <c r="C10863" t="s">
        <v>14453</v>
      </c>
      <c r="D10863" s="23">
        <v>8603293000103</v>
      </c>
      <c r="E10863" t="s">
        <v>1572</v>
      </c>
      <c r="F10863" t="s">
        <v>1386</v>
      </c>
      <c r="G10863">
        <v>6970</v>
      </c>
      <c r="H10863" s="23">
        <v>161510396</v>
      </c>
    </row>
    <row r="10864" spans="1:8" x14ac:dyDescent="0.25">
      <c r="A10864">
        <v>10533</v>
      </c>
      <c r="B10864" t="s">
        <v>14454</v>
      </c>
      <c r="C10864" t="s">
        <v>14455</v>
      </c>
      <c r="D10864" s="23">
        <v>29142202000150</v>
      </c>
      <c r="E10864" t="s">
        <v>6041</v>
      </c>
      <c r="F10864" t="s">
        <v>1398</v>
      </c>
      <c r="G10864">
        <v>15895</v>
      </c>
      <c r="H10864" s="23">
        <v>204835623</v>
      </c>
    </row>
    <row r="10865" spans="1:8" x14ac:dyDescent="0.25">
      <c r="A10865">
        <v>12539</v>
      </c>
      <c r="B10865" t="s">
        <v>14456</v>
      </c>
      <c r="C10865" t="s">
        <v>14456</v>
      </c>
      <c r="D10865" s="23">
        <v>29142202000664</v>
      </c>
      <c r="E10865" t="s">
        <v>6131</v>
      </c>
      <c r="F10865" t="s">
        <v>1398</v>
      </c>
      <c r="G10865">
        <v>19515</v>
      </c>
      <c r="H10865" s="23">
        <v>205689094</v>
      </c>
    </row>
    <row r="10866" spans="1:8" x14ac:dyDescent="0.25">
      <c r="A10866">
        <v>12757</v>
      </c>
      <c r="B10866" t="s">
        <v>14457</v>
      </c>
      <c r="C10866" t="s">
        <v>14458</v>
      </c>
      <c r="D10866" s="23">
        <v>29142202000311</v>
      </c>
      <c r="E10866" t="s">
        <v>6131</v>
      </c>
      <c r="F10866" t="s">
        <v>1398</v>
      </c>
      <c r="G10866">
        <v>19790</v>
      </c>
      <c r="H10866" s="23">
        <v>205326811</v>
      </c>
    </row>
    <row r="10867" spans="1:8" x14ac:dyDescent="0.25">
      <c r="A10867">
        <v>13765</v>
      </c>
      <c r="B10867" t="s">
        <v>14459</v>
      </c>
      <c r="C10867" t="s">
        <v>14460</v>
      </c>
      <c r="D10867" s="23">
        <v>28906409000190</v>
      </c>
      <c r="E10867" t="s">
        <v>1483</v>
      </c>
      <c r="F10867" t="s">
        <v>1398</v>
      </c>
      <c r="G10867">
        <v>21459</v>
      </c>
      <c r="H10867" s="23">
        <v>204814774</v>
      </c>
    </row>
    <row r="10868" spans="1:8" x14ac:dyDescent="0.25">
      <c r="A10868">
        <v>13522</v>
      </c>
      <c r="B10868" t="s">
        <v>14461</v>
      </c>
      <c r="C10868" t="s">
        <v>14461</v>
      </c>
      <c r="D10868" s="23">
        <v>31588721000198</v>
      </c>
      <c r="E10868" t="s">
        <v>1409</v>
      </c>
      <c r="F10868" t="s">
        <v>1386</v>
      </c>
      <c r="G10868">
        <v>21129</v>
      </c>
      <c r="H10868" s="23">
        <v>163805784</v>
      </c>
    </row>
    <row r="10869" spans="1:8" x14ac:dyDescent="0.25">
      <c r="A10869">
        <v>2793</v>
      </c>
      <c r="B10869" t="s">
        <v>14462</v>
      </c>
      <c r="C10869" t="s">
        <v>14462</v>
      </c>
      <c r="D10869" s="23">
        <v>4489715000100</v>
      </c>
      <c r="E10869" t="s">
        <v>1385</v>
      </c>
      <c r="F10869" t="s">
        <v>1386</v>
      </c>
      <c r="G10869">
        <v>4069</v>
      </c>
      <c r="H10869" s="23" t="s">
        <v>2239</v>
      </c>
    </row>
    <row r="10870" spans="1:8" x14ac:dyDescent="0.25">
      <c r="A10870">
        <v>7753</v>
      </c>
      <c r="B10870" t="s">
        <v>14463</v>
      </c>
      <c r="C10870" t="s">
        <v>14464</v>
      </c>
      <c r="D10870" s="23">
        <v>8142803001326</v>
      </c>
      <c r="E10870" t="s">
        <v>1541</v>
      </c>
      <c r="F10870" t="s">
        <v>1386</v>
      </c>
      <c r="G10870">
        <v>12066</v>
      </c>
      <c r="H10870" s="23">
        <v>162467117</v>
      </c>
    </row>
    <row r="10871" spans="1:8" x14ac:dyDescent="0.25">
      <c r="A10871">
        <v>5860</v>
      </c>
      <c r="B10871" t="s">
        <v>14465</v>
      </c>
      <c r="C10871" t="s">
        <v>14466</v>
      </c>
      <c r="D10871" s="23">
        <v>9358108001016</v>
      </c>
      <c r="E10871" t="s">
        <v>1417</v>
      </c>
      <c r="F10871" t="s">
        <v>1418</v>
      </c>
      <c r="G10871">
        <v>8837</v>
      </c>
      <c r="H10871" s="23">
        <v>79429520</v>
      </c>
    </row>
    <row r="10872" spans="1:8" x14ac:dyDescent="0.25">
      <c r="A10872">
        <v>12720</v>
      </c>
      <c r="B10872" t="s">
        <v>14467</v>
      </c>
      <c r="C10872" t="s">
        <v>14467</v>
      </c>
      <c r="D10872" s="23">
        <v>29321094000182</v>
      </c>
      <c r="E10872" t="s">
        <v>1675</v>
      </c>
      <c r="F10872" t="s">
        <v>1390</v>
      </c>
      <c r="G10872">
        <v>19750</v>
      </c>
      <c r="H10872" s="23">
        <v>664213223112</v>
      </c>
    </row>
    <row r="10873" spans="1:8" x14ac:dyDescent="0.25">
      <c r="A10873">
        <v>1370</v>
      </c>
      <c r="B10873" t="s">
        <v>14468</v>
      </c>
      <c r="C10873" t="s">
        <v>14469</v>
      </c>
      <c r="D10873" s="23">
        <v>10665917000169</v>
      </c>
      <c r="E10873" t="s">
        <v>1642</v>
      </c>
      <c r="F10873" t="s">
        <v>1415</v>
      </c>
      <c r="G10873">
        <v>2646</v>
      </c>
      <c r="H10873" s="23">
        <v>11891742</v>
      </c>
    </row>
    <row r="10874" spans="1:8" x14ac:dyDescent="0.25">
      <c r="A10874">
        <v>14080</v>
      </c>
      <c r="B10874" t="s">
        <v>14470</v>
      </c>
      <c r="C10874" t="s">
        <v>14471</v>
      </c>
      <c r="D10874" s="23">
        <v>18016298000193</v>
      </c>
      <c r="E10874" t="s">
        <v>1430</v>
      </c>
      <c r="F10874" t="s">
        <v>1415</v>
      </c>
      <c r="G10874">
        <v>21865</v>
      </c>
      <c r="H10874" s="23">
        <v>53631790</v>
      </c>
    </row>
    <row r="10875" spans="1:8" x14ac:dyDescent="0.25">
      <c r="A10875">
        <v>15802</v>
      </c>
      <c r="B10875" t="s">
        <v>14472</v>
      </c>
      <c r="C10875" t="s">
        <v>14473</v>
      </c>
      <c r="D10875" s="23">
        <v>60670402000125</v>
      </c>
      <c r="E10875" t="s">
        <v>1430</v>
      </c>
      <c r="F10875" t="s">
        <v>1415</v>
      </c>
      <c r="G10875">
        <v>25120</v>
      </c>
      <c r="H10875" s="23">
        <v>124629695</v>
      </c>
    </row>
    <row r="10876" spans="1:8" x14ac:dyDescent="0.25">
      <c r="A10876">
        <v>13839</v>
      </c>
      <c r="B10876" t="s">
        <v>14474</v>
      </c>
      <c r="C10876" t="s">
        <v>14475</v>
      </c>
      <c r="D10876" s="23">
        <v>7134279000145</v>
      </c>
      <c r="E10876" t="s">
        <v>1417</v>
      </c>
      <c r="F10876" t="s">
        <v>1418</v>
      </c>
      <c r="G10876">
        <v>21564</v>
      </c>
      <c r="H10876" s="23" t="s">
        <v>1438</v>
      </c>
    </row>
    <row r="10877" spans="1:8" x14ac:dyDescent="0.25">
      <c r="A10877">
        <v>11490</v>
      </c>
      <c r="B10877" t="s">
        <v>14476</v>
      </c>
      <c r="C10877" t="s">
        <v>14476</v>
      </c>
      <c r="D10877" s="23">
        <v>10479955000127</v>
      </c>
      <c r="E10877" t="s">
        <v>1638</v>
      </c>
      <c r="F10877" t="s">
        <v>1386</v>
      </c>
      <c r="G10877">
        <v>17432</v>
      </c>
      <c r="H10877" s="23">
        <v>161592368</v>
      </c>
    </row>
    <row r="10878" spans="1:8" x14ac:dyDescent="0.25">
      <c r="A10878">
        <v>3613</v>
      </c>
      <c r="B10878" t="s">
        <v>14477</v>
      </c>
      <c r="C10878" t="s">
        <v>14478</v>
      </c>
      <c r="D10878" s="23">
        <v>8372130000167</v>
      </c>
      <c r="E10878" t="s">
        <v>1513</v>
      </c>
      <c r="F10878" t="s">
        <v>1398</v>
      </c>
      <c r="G10878">
        <v>4889</v>
      </c>
      <c r="H10878" s="23" t="s">
        <v>14479</v>
      </c>
    </row>
    <row r="10879" spans="1:8" x14ac:dyDescent="0.25">
      <c r="A10879">
        <v>1806</v>
      </c>
      <c r="B10879" t="s">
        <v>14480</v>
      </c>
      <c r="C10879" t="s">
        <v>14481</v>
      </c>
      <c r="D10879" s="23">
        <v>1283387000101</v>
      </c>
      <c r="E10879" t="s">
        <v>1430</v>
      </c>
      <c r="F10879" t="s">
        <v>1415</v>
      </c>
      <c r="G10879">
        <v>3082</v>
      </c>
      <c r="H10879" s="23">
        <v>22414045</v>
      </c>
    </row>
    <row r="10880" spans="1:8" x14ac:dyDescent="0.25">
      <c r="A10880">
        <v>5859</v>
      </c>
      <c r="B10880" t="s">
        <v>14482</v>
      </c>
      <c r="C10880" t="s">
        <v>14482</v>
      </c>
      <c r="D10880" s="23">
        <v>60584760000115</v>
      </c>
      <c r="E10880" t="s">
        <v>2320</v>
      </c>
      <c r="F10880" t="s">
        <v>1390</v>
      </c>
      <c r="G10880">
        <v>8836</v>
      </c>
      <c r="H10880" s="23">
        <v>623047950118</v>
      </c>
    </row>
    <row r="10881" spans="1:8" x14ac:dyDescent="0.25">
      <c r="A10881">
        <v>14388</v>
      </c>
      <c r="B10881" t="s">
        <v>14483</v>
      </c>
      <c r="C10881" t="s">
        <v>14484</v>
      </c>
      <c r="D10881" s="23">
        <v>20300157003408</v>
      </c>
      <c r="E10881" t="s">
        <v>1527</v>
      </c>
      <c r="F10881" t="s">
        <v>1386</v>
      </c>
      <c r="G10881">
        <v>22653</v>
      </c>
      <c r="H10881" s="23">
        <v>164588000</v>
      </c>
    </row>
    <row r="10882" spans="1:8" x14ac:dyDescent="0.25">
      <c r="A10882">
        <v>14195</v>
      </c>
      <c r="B10882" t="s">
        <v>14483</v>
      </c>
      <c r="C10882" t="s">
        <v>14485</v>
      </c>
      <c r="D10882" s="23">
        <v>20300157002940</v>
      </c>
      <c r="E10882" t="s">
        <v>2527</v>
      </c>
      <c r="F10882" t="s">
        <v>1386</v>
      </c>
      <c r="G10882">
        <v>22152</v>
      </c>
      <c r="H10882" s="23">
        <v>164435085</v>
      </c>
    </row>
    <row r="10883" spans="1:8" x14ac:dyDescent="0.25">
      <c r="A10883">
        <v>14047</v>
      </c>
      <c r="B10883" t="s">
        <v>14486</v>
      </c>
      <c r="C10883" t="s">
        <v>14487</v>
      </c>
      <c r="D10883" s="23">
        <v>49347383000168</v>
      </c>
      <c r="E10883" t="s">
        <v>1430</v>
      </c>
      <c r="F10883" t="s">
        <v>1415</v>
      </c>
      <c r="G10883">
        <v>21828</v>
      </c>
      <c r="H10883" s="23">
        <v>164558519</v>
      </c>
    </row>
    <row r="10884" spans="1:8" x14ac:dyDescent="0.25">
      <c r="A10884">
        <v>5338</v>
      </c>
      <c r="B10884" t="s">
        <v>14488</v>
      </c>
      <c r="C10884" t="s">
        <v>14489</v>
      </c>
      <c r="D10884" s="23">
        <v>5673610000170</v>
      </c>
      <c r="E10884" t="s">
        <v>1424</v>
      </c>
      <c r="F10884" t="s">
        <v>1390</v>
      </c>
      <c r="G10884">
        <v>8373</v>
      </c>
      <c r="H10884" s="23">
        <v>116645771118</v>
      </c>
    </row>
    <row r="10885" spans="1:8" x14ac:dyDescent="0.25">
      <c r="A10885">
        <v>9318</v>
      </c>
      <c r="B10885" t="s">
        <v>14490</v>
      </c>
      <c r="C10885" t="s">
        <v>14491</v>
      </c>
      <c r="D10885" s="23">
        <v>11840303000139</v>
      </c>
      <c r="E10885" t="s">
        <v>1507</v>
      </c>
      <c r="F10885" t="s">
        <v>1415</v>
      </c>
      <c r="G10885">
        <v>13805</v>
      </c>
      <c r="H10885" s="23">
        <v>15994376</v>
      </c>
    </row>
    <row r="10886" spans="1:8" x14ac:dyDescent="0.25">
      <c r="A10886">
        <v>13384</v>
      </c>
      <c r="B10886" t="s">
        <v>14492</v>
      </c>
      <c r="D10886" s="23">
        <v>1534080009770</v>
      </c>
      <c r="E10886" t="s">
        <v>3519</v>
      </c>
      <c r="F10886" t="s">
        <v>1880</v>
      </c>
      <c r="G10886">
        <v>20941</v>
      </c>
      <c r="H10886" s="23">
        <v>103462325</v>
      </c>
    </row>
    <row r="10887" spans="1:8" x14ac:dyDescent="0.25">
      <c r="A10887">
        <v>7722</v>
      </c>
      <c r="B10887" t="s">
        <v>14493</v>
      </c>
      <c r="C10887" t="s">
        <v>14494</v>
      </c>
      <c r="D10887" s="23">
        <v>3968004000156</v>
      </c>
      <c r="E10887" t="s">
        <v>1840</v>
      </c>
      <c r="F10887" t="s">
        <v>1386</v>
      </c>
      <c r="G10887">
        <v>12040</v>
      </c>
      <c r="H10887" s="23" t="s">
        <v>1438</v>
      </c>
    </row>
    <row r="10888" spans="1:8" x14ac:dyDescent="0.25">
      <c r="A10888">
        <v>15163</v>
      </c>
      <c r="B10888" t="s">
        <v>14495</v>
      </c>
      <c r="C10888" t="s">
        <v>14495</v>
      </c>
      <c r="D10888" s="23">
        <v>5285282000215</v>
      </c>
      <c r="E10888" t="s">
        <v>1385</v>
      </c>
      <c r="F10888" t="s">
        <v>1386</v>
      </c>
      <c r="G10888">
        <v>24209</v>
      </c>
      <c r="H10888" s="23">
        <v>161433359</v>
      </c>
    </row>
    <row r="10889" spans="1:8" x14ac:dyDescent="0.25">
      <c r="A10889">
        <v>8442</v>
      </c>
      <c r="B10889" t="s">
        <v>14496</v>
      </c>
      <c r="C10889" t="s">
        <v>14496</v>
      </c>
      <c r="D10889" s="23">
        <v>24340574000177</v>
      </c>
      <c r="E10889" t="s">
        <v>1744</v>
      </c>
      <c r="F10889" t="s">
        <v>1386</v>
      </c>
      <c r="G10889">
        <v>12794</v>
      </c>
      <c r="H10889" s="23">
        <v>162689497</v>
      </c>
    </row>
    <row r="10890" spans="1:8" x14ac:dyDescent="0.25">
      <c r="A10890">
        <v>10487</v>
      </c>
      <c r="B10890" t="s">
        <v>14497</v>
      </c>
      <c r="C10890" t="s">
        <v>14497</v>
      </c>
      <c r="D10890" s="23">
        <v>28903362000101</v>
      </c>
      <c r="E10890" t="s">
        <v>14498</v>
      </c>
      <c r="F10890" t="s">
        <v>1407</v>
      </c>
      <c r="G10890">
        <v>15825</v>
      </c>
      <c r="H10890" s="23">
        <v>67624758</v>
      </c>
    </row>
    <row r="10891" spans="1:8" x14ac:dyDescent="0.25">
      <c r="A10891">
        <v>15451</v>
      </c>
      <c r="B10891" t="s">
        <v>14499</v>
      </c>
      <c r="C10891" t="s">
        <v>14500</v>
      </c>
      <c r="D10891" s="23">
        <v>55814240000111</v>
      </c>
      <c r="E10891" t="s">
        <v>1513</v>
      </c>
      <c r="F10891" t="s">
        <v>1398</v>
      </c>
      <c r="G10891">
        <v>24633</v>
      </c>
      <c r="H10891" s="23">
        <v>206649126</v>
      </c>
    </row>
    <row r="10892" spans="1:8" x14ac:dyDescent="0.25">
      <c r="A10892">
        <v>1747</v>
      </c>
      <c r="B10892" t="s">
        <v>14501</v>
      </c>
      <c r="C10892" t="s">
        <v>14502</v>
      </c>
      <c r="D10892" s="23">
        <v>12356624000125</v>
      </c>
      <c r="E10892" t="s">
        <v>1424</v>
      </c>
      <c r="F10892" t="s">
        <v>1390</v>
      </c>
      <c r="G10892">
        <v>3023</v>
      </c>
      <c r="H10892" s="23">
        <v>147380900110</v>
      </c>
    </row>
    <row r="10893" spans="1:8" x14ac:dyDescent="0.25">
      <c r="A10893">
        <v>13193</v>
      </c>
      <c r="B10893" t="s">
        <v>14503</v>
      </c>
      <c r="C10893" t="s">
        <v>14503</v>
      </c>
      <c r="D10893" s="23">
        <v>42656583000153</v>
      </c>
      <c r="E10893" t="s">
        <v>1574</v>
      </c>
      <c r="F10893" t="s">
        <v>1398</v>
      </c>
      <c r="G10893">
        <v>20385</v>
      </c>
      <c r="H10893" s="23">
        <v>205796591</v>
      </c>
    </row>
    <row r="10894" spans="1:8" x14ac:dyDescent="0.25">
      <c r="A10894">
        <v>9451</v>
      </c>
      <c r="B10894" t="s">
        <v>14504</v>
      </c>
      <c r="C10894" t="s">
        <v>14504</v>
      </c>
      <c r="D10894" s="23">
        <v>26306916000168</v>
      </c>
      <c r="E10894" t="s">
        <v>1430</v>
      </c>
      <c r="F10894" t="s">
        <v>1415</v>
      </c>
      <c r="G10894">
        <v>13947</v>
      </c>
      <c r="H10894" s="23">
        <v>69227080</v>
      </c>
    </row>
    <row r="10895" spans="1:8" x14ac:dyDescent="0.25">
      <c r="A10895">
        <v>82</v>
      </c>
      <c r="B10895" t="s">
        <v>14505</v>
      </c>
      <c r="D10895" s="23"/>
      <c r="E10895" t="s">
        <v>1422</v>
      </c>
      <c r="F10895" t="s">
        <v>1386</v>
      </c>
      <c r="G10895">
        <v>1358</v>
      </c>
      <c r="H10895" s="23"/>
    </row>
    <row r="10896" spans="1:8" x14ac:dyDescent="0.25">
      <c r="A10896">
        <v>13047</v>
      </c>
      <c r="B10896" t="s">
        <v>14506</v>
      </c>
      <c r="C10896" t="s">
        <v>14506</v>
      </c>
      <c r="D10896" s="23">
        <v>43009451000100</v>
      </c>
      <c r="E10896" t="s">
        <v>1409</v>
      </c>
      <c r="F10896" t="s">
        <v>1386</v>
      </c>
      <c r="G10896">
        <v>20144</v>
      </c>
      <c r="H10896" s="23">
        <v>164068597</v>
      </c>
    </row>
    <row r="10897" spans="1:8" x14ac:dyDescent="0.25">
      <c r="A10897">
        <v>11060</v>
      </c>
      <c r="B10897" t="s">
        <v>14507</v>
      </c>
      <c r="C10897" t="s">
        <v>14508</v>
      </c>
      <c r="D10897" s="23">
        <v>19963440000172</v>
      </c>
      <c r="E10897" t="s">
        <v>8523</v>
      </c>
      <c r="F10897" t="s">
        <v>1880</v>
      </c>
      <c r="G10897">
        <v>16865</v>
      </c>
      <c r="H10897" s="23">
        <v>105959820</v>
      </c>
    </row>
    <row r="10898" spans="1:8" x14ac:dyDescent="0.25">
      <c r="A10898">
        <v>1666</v>
      </c>
      <c r="B10898" t="s">
        <v>14509</v>
      </c>
      <c r="C10898" t="s">
        <v>14510</v>
      </c>
      <c r="D10898" s="23">
        <v>11905756000104</v>
      </c>
      <c r="E10898" t="s">
        <v>1812</v>
      </c>
      <c r="F10898" t="s">
        <v>1386</v>
      </c>
      <c r="G10898">
        <v>2942</v>
      </c>
      <c r="H10898" s="23">
        <v>161689540</v>
      </c>
    </row>
    <row r="10899" spans="1:8" x14ac:dyDescent="0.25">
      <c r="A10899">
        <v>9320</v>
      </c>
      <c r="B10899" t="s">
        <v>24913</v>
      </c>
      <c r="C10899" t="s">
        <v>24913</v>
      </c>
      <c r="D10899" s="23"/>
      <c r="E10899" t="s">
        <v>1409</v>
      </c>
      <c r="F10899" t="s">
        <v>1386</v>
      </c>
      <c r="G10899">
        <v>13807</v>
      </c>
      <c r="H10899" s="23"/>
    </row>
    <row r="10900" spans="1:8" x14ac:dyDescent="0.25">
      <c r="A10900">
        <v>2415</v>
      </c>
      <c r="B10900" t="s">
        <v>14511</v>
      </c>
      <c r="C10900" t="s">
        <v>14510</v>
      </c>
      <c r="D10900" s="23">
        <v>3338442000130</v>
      </c>
      <c r="E10900" t="s">
        <v>4677</v>
      </c>
      <c r="F10900" t="s">
        <v>1386</v>
      </c>
      <c r="G10900">
        <v>3691</v>
      </c>
      <c r="H10900" s="23">
        <v>161257771</v>
      </c>
    </row>
    <row r="10901" spans="1:8" x14ac:dyDescent="0.25">
      <c r="A10901">
        <v>5953</v>
      </c>
      <c r="B10901" t="s">
        <v>14512</v>
      </c>
      <c r="C10901" t="s">
        <v>14513</v>
      </c>
      <c r="D10901" s="23">
        <v>68062827006285</v>
      </c>
      <c r="E10901" t="s">
        <v>1385</v>
      </c>
      <c r="F10901" t="s">
        <v>1386</v>
      </c>
      <c r="G10901">
        <v>9031</v>
      </c>
      <c r="H10901" s="23" t="s">
        <v>1438</v>
      </c>
    </row>
    <row r="10902" spans="1:8" x14ac:dyDescent="0.25">
      <c r="A10902">
        <v>5222</v>
      </c>
      <c r="B10902" t="s">
        <v>14514</v>
      </c>
      <c r="C10902" t="s">
        <v>14515</v>
      </c>
      <c r="D10902" s="23">
        <v>7467822000126</v>
      </c>
      <c r="E10902" t="s">
        <v>1406</v>
      </c>
      <c r="F10902" t="s">
        <v>1407</v>
      </c>
      <c r="G10902">
        <v>8262</v>
      </c>
      <c r="H10902" s="23">
        <v>61090468</v>
      </c>
    </row>
    <row r="10903" spans="1:8" x14ac:dyDescent="0.25">
      <c r="A10903">
        <v>9008</v>
      </c>
      <c r="B10903" t="s">
        <v>14516</v>
      </c>
      <c r="C10903" t="s">
        <v>14517</v>
      </c>
      <c r="D10903" s="23">
        <v>19559760000161</v>
      </c>
      <c r="E10903" t="s">
        <v>4056</v>
      </c>
      <c r="F10903" t="s">
        <v>1398</v>
      </c>
      <c r="G10903">
        <v>13540</v>
      </c>
      <c r="H10903" s="23">
        <v>204026253</v>
      </c>
    </row>
    <row r="10904" spans="1:8" x14ac:dyDescent="0.25">
      <c r="A10904">
        <v>7468</v>
      </c>
      <c r="B10904" t="s">
        <v>14518</v>
      </c>
      <c r="C10904" t="s">
        <v>14518</v>
      </c>
      <c r="D10904" s="23">
        <v>17112549000170</v>
      </c>
      <c r="E10904" t="s">
        <v>1385</v>
      </c>
      <c r="F10904" t="s">
        <v>1386</v>
      </c>
      <c r="G10904">
        <v>11388</v>
      </c>
      <c r="H10904" s="23">
        <v>162059515</v>
      </c>
    </row>
    <row r="10905" spans="1:8" x14ac:dyDescent="0.25">
      <c r="A10905">
        <v>6269</v>
      </c>
      <c r="B10905" t="s">
        <v>14519</v>
      </c>
      <c r="C10905" t="s">
        <v>14520</v>
      </c>
      <c r="D10905" s="23">
        <v>46026597000144</v>
      </c>
      <c r="E10905" t="s">
        <v>8992</v>
      </c>
      <c r="F10905" t="s">
        <v>1390</v>
      </c>
      <c r="G10905">
        <v>9813</v>
      </c>
      <c r="H10905" s="23">
        <v>379027854118</v>
      </c>
    </row>
    <row r="10906" spans="1:8" x14ac:dyDescent="0.25">
      <c r="A10906">
        <v>9645</v>
      </c>
      <c r="B10906" t="s">
        <v>14521</v>
      </c>
      <c r="C10906" t="s">
        <v>14522</v>
      </c>
      <c r="D10906" s="23">
        <v>23751622000157</v>
      </c>
      <c r="E10906" t="s">
        <v>1527</v>
      </c>
      <c r="F10906" t="s">
        <v>1386</v>
      </c>
      <c r="G10906">
        <v>14343</v>
      </c>
      <c r="H10906" s="23">
        <v>162633106</v>
      </c>
    </row>
    <row r="10907" spans="1:8" x14ac:dyDescent="0.25">
      <c r="A10907">
        <v>5541</v>
      </c>
      <c r="B10907" t="s">
        <v>14523</v>
      </c>
      <c r="C10907" t="s">
        <v>14523</v>
      </c>
      <c r="D10907" s="23">
        <v>13366957000106</v>
      </c>
      <c r="E10907" t="s">
        <v>1422</v>
      </c>
      <c r="F10907" t="s">
        <v>1386</v>
      </c>
      <c r="G10907">
        <v>8606</v>
      </c>
      <c r="H10907" s="23">
        <v>161935206</v>
      </c>
    </row>
    <row r="10908" spans="1:8" x14ac:dyDescent="0.25">
      <c r="A10908">
        <v>15810</v>
      </c>
      <c r="B10908" t="s">
        <v>14524</v>
      </c>
      <c r="C10908" t="s">
        <v>14525</v>
      </c>
      <c r="D10908" s="23">
        <v>51251910000188</v>
      </c>
      <c r="E10908" t="s">
        <v>1992</v>
      </c>
      <c r="F10908" t="s">
        <v>1587</v>
      </c>
      <c r="G10908">
        <v>25132</v>
      </c>
      <c r="H10908" s="23">
        <v>240808681</v>
      </c>
    </row>
    <row r="10909" spans="1:8" x14ac:dyDescent="0.25">
      <c r="A10909">
        <v>3191</v>
      </c>
      <c r="B10909" t="s">
        <v>14526</v>
      </c>
      <c r="C10909" t="s">
        <v>14527</v>
      </c>
      <c r="D10909" s="23">
        <v>62261813000354</v>
      </c>
      <c r="E10909" t="s">
        <v>3910</v>
      </c>
      <c r="F10909" t="s">
        <v>1444</v>
      </c>
      <c r="G10909">
        <v>4467</v>
      </c>
      <c r="H10909" s="23">
        <v>72416940</v>
      </c>
    </row>
    <row r="10910" spans="1:8" x14ac:dyDescent="0.25">
      <c r="A10910">
        <v>13800</v>
      </c>
      <c r="B10910" t="s">
        <v>14528</v>
      </c>
      <c r="C10910" t="s">
        <v>14529</v>
      </c>
      <c r="D10910" s="23">
        <v>38541661000105</v>
      </c>
      <c r="E10910" t="s">
        <v>1430</v>
      </c>
      <c r="F10910" t="s">
        <v>1415</v>
      </c>
      <c r="G10910">
        <v>21502</v>
      </c>
      <c r="H10910" s="23" t="s">
        <v>14530</v>
      </c>
    </row>
    <row r="10911" spans="1:8" x14ac:dyDescent="0.25">
      <c r="A10911">
        <v>8893</v>
      </c>
      <c r="B10911" t="s">
        <v>14531</v>
      </c>
      <c r="C10911" t="s">
        <v>14532</v>
      </c>
      <c r="D10911" s="23">
        <v>4155302000190</v>
      </c>
      <c r="E10911" t="s">
        <v>1642</v>
      </c>
      <c r="F10911" t="s">
        <v>1415</v>
      </c>
      <c r="G10911">
        <v>13433</v>
      </c>
      <c r="H10911" s="23">
        <v>28719980</v>
      </c>
    </row>
    <row r="10912" spans="1:8" x14ac:dyDescent="0.25">
      <c r="A10912">
        <v>11980</v>
      </c>
      <c r="B10912" t="s">
        <v>14533</v>
      </c>
      <c r="C10912" t="s">
        <v>14533</v>
      </c>
      <c r="D10912" s="23">
        <v>8323567000291</v>
      </c>
      <c r="E10912" t="s">
        <v>14534</v>
      </c>
      <c r="F10912" t="s">
        <v>1390</v>
      </c>
      <c r="G10912">
        <v>18409</v>
      </c>
      <c r="H10912" s="23">
        <v>189261013116</v>
      </c>
    </row>
    <row r="10913" spans="1:8" x14ac:dyDescent="0.25">
      <c r="A10913">
        <v>2651</v>
      </c>
      <c r="B10913" t="s">
        <v>14535</v>
      </c>
      <c r="C10913" t="s">
        <v>14536</v>
      </c>
      <c r="D10913" s="23">
        <v>4093193000123</v>
      </c>
      <c r="E10913" t="s">
        <v>1385</v>
      </c>
      <c r="F10913" t="s">
        <v>1386</v>
      </c>
      <c r="G10913">
        <v>3927</v>
      </c>
      <c r="H10913" s="23">
        <v>161293905</v>
      </c>
    </row>
    <row r="10914" spans="1:8" x14ac:dyDescent="0.25">
      <c r="A10914">
        <v>5070</v>
      </c>
      <c r="B10914" t="s">
        <v>14537</v>
      </c>
      <c r="C10914" t="s">
        <v>13652</v>
      </c>
      <c r="D10914" s="23">
        <v>8958674000105</v>
      </c>
      <c r="E10914" t="s">
        <v>1385</v>
      </c>
      <c r="F10914" t="s">
        <v>1386</v>
      </c>
      <c r="G10914">
        <v>8107</v>
      </c>
      <c r="H10914" s="23">
        <v>161535674</v>
      </c>
    </row>
    <row r="10915" spans="1:8" x14ac:dyDescent="0.25">
      <c r="A10915">
        <v>10440</v>
      </c>
      <c r="B10915" t="s">
        <v>14538</v>
      </c>
      <c r="C10915" t="s">
        <v>14538</v>
      </c>
      <c r="D10915" s="23">
        <v>30410689000193</v>
      </c>
      <c r="E10915" t="s">
        <v>1541</v>
      </c>
      <c r="F10915" t="s">
        <v>1386</v>
      </c>
      <c r="G10915">
        <v>15755</v>
      </c>
      <c r="H10915" s="23">
        <v>163165998</v>
      </c>
    </row>
    <row r="10916" spans="1:8" x14ac:dyDescent="0.25">
      <c r="A10916">
        <v>11775</v>
      </c>
      <c r="B10916" t="s">
        <v>14539</v>
      </c>
      <c r="C10916" t="s">
        <v>14539</v>
      </c>
      <c r="D10916" s="23">
        <v>36606370000114</v>
      </c>
      <c r="E10916" t="s">
        <v>1385</v>
      </c>
      <c r="F10916" t="s">
        <v>1386</v>
      </c>
      <c r="G10916">
        <v>18059</v>
      </c>
      <c r="H10916" s="23">
        <v>163641560</v>
      </c>
    </row>
    <row r="10917" spans="1:8" x14ac:dyDescent="0.25">
      <c r="A10917">
        <v>14557</v>
      </c>
      <c r="B10917" t="s">
        <v>14540</v>
      </c>
      <c r="C10917" t="s">
        <v>14540</v>
      </c>
      <c r="D10917" s="23">
        <v>9173867000202</v>
      </c>
      <c r="E10917" t="s">
        <v>2170</v>
      </c>
      <c r="F10917" t="s">
        <v>1415</v>
      </c>
      <c r="G10917">
        <v>22916</v>
      </c>
      <c r="H10917" s="23">
        <v>107224836</v>
      </c>
    </row>
    <row r="10918" spans="1:8" x14ac:dyDescent="0.25">
      <c r="A10918">
        <v>8456</v>
      </c>
      <c r="B10918" t="s">
        <v>14541</v>
      </c>
      <c r="C10918" t="s">
        <v>14541</v>
      </c>
      <c r="D10918" s="23">
        <v>20598297000146</v>
      </c>
      <c r="E10918" t="s">
        <v>1718</v>
      </c>
      <c r="F10918" t="s">
        <v>1386</v>
      </c>
      <c r="G10918">
        <v>12867</v>
      </c>
      <c r="H10918" s="23">
        <v>162380160</v>
      </c>
    </row>
    <row r="10919" spans="1:8" x14ac:dyDescent="0.25">
      <c r="A10919">
        <v>13239</v>
      </c>
      <c r="B10919" t="s">
        <v>14542</v>
      </c>
      <c r="C10919" t="s">
        <v>14543</v>
      </c>
      <c r="D10919" s="23">
        <v>1621175000189</v>
      </c>
      <c r="E10919" t="s">
        <v>1385</v>
      </c>
      <c r="F10919" t="s">
        <v>1386</v>
      </c>
      <c r="G10919">
        <v>20436</v>
      </c>
      <c r="H10919" s="23">
        <v>161145655</v>
      </c>
    </row>
    <row r="10920" spans="1:8" x14ac:dyDescent="0.25">
      <c r="A10920">
        <v>7461</v>
      </c>
      <c r="B10920" t="s">
        <v>14544</v>
      </c>
      <c r="C10920" t="s">
        <v>14545</v>
      </c>
      <c r="D10920" s="23">
        <v>14018713000197</v>
      </c>
      <c r="E10920" t="s">
        <v>1385</v>
      </c>
      <c r="F10920" t="s">
        <v>1386</v>
      </c>
      <c r="G10920">
        <v>11384</v>
      </c>
      <c r="H10920" s="23" t="s">
        <v>1438</v>
      </c>
    </row>
    <row r="10921" spans="1:8" x14ac:dyDescent="0.25">
      <c r="A10921">
        <v>9219</v>
      </c>
      <c r="B10921" t="s">
        <v>14546</v>
      </c>
      <c r="C10921" t="s">
        <v>14547</v>
      </c>
      <c r="D10921" s="23">
        <v>778553000170</v>
      </c>
      <c r="E10921" t="s">
        <v>1385</v>
      </c>
      <c r="F10921" t="s">
        <v>1386</v>
      </c>
      <c r="G10921">
        <v>13716</v>
      </c>
      <c r="H10921" s="23">
        <v>161090940</v>
      </c>
    </row>
    <row r="10922" spans="1:8" x14ac:dyDescent="0.25">
      <c r="A10922">
        <v>11818</v>
      </c>
      <c r="B10922" t="s">
        <v>14548</v>
      </c>
      <c r="C10922" t="s">
        <v>14548</v>
      </c>
      <c r="D10922" s="23">
        <v>23359890000128</v>
      </c>
      <c r="E10922" t="s">
        <v>1409</v>
      </c>
      <c r="F10922" t="s">
        <v>1386</v>
      </c>
      <c r="G10922">
        <v>18182</v>
      </c>
      <c r="H10922" s="23">
        <v>162602146</v>
      </c>
    </row>
    <row r="10923" spans="1:8" x14ac:dyDescent="0.25">
      <c r="A10923">
        <v>5683</v>
      </c>
      <c r="B10923" t="s">
        <v>14549</v>
      </c>
      <c r="C10923" t="s">
        <v>14549</v>
      </c>
      <c r="D10923" s="23">
        <v>60713286000184</v>
      </c>
      <c r="E10923" t="s">
        <v>1424</v>
      </c>
      <c r="F10923" t="s">
        <v>1390</v>
      </c>
      <c r="G10923">
        <v>8724</v>
      </c>
      <c r="H10923" s="23">
        <v>104861730111</v>
      </c>
    </row>
    <row r="10924" spans="1:8" x14ac:dyDescent="0.25">
      <c r="A10924">
        <v>12589</v>
      </c>
      <c r="B10924" t="s">
        <v>14550</v>
      </c>
      <c r="C10924" t="s">
        <v>14551</v>
      </c>
      <c r="D10924" s="23">
        <v>148047000105</v>
      </c>
      <c r="E10924" t="s">
        <v>1385</v>
      </c>
      <c r="F10924" t="s">
        <v>1386</v>
      </c>
      <c r="G10924">
        <v>19593</v>
      </c>
      <c r="H10924" s="23">
        <v>161050697</v>
      </c>
    </row>
    <row r="10925" spans="1:8" x14ac:dyDescent="0.25">
      <c r="A10925">
        <v>10366</v>
      </c>
      <c r="B10925" t="s">
        <v>14552</v>
      </c>
      <c r="C10925" t="s">
        <v>14553</v>
      </c>
      <c r="D10925" s="23">
        <v>10471557000164</v>
      </c>
      <c r="E10925" t="s">
        <v>1397</v>
      </c>
      <c r="F10925" t="s">
        <v>1398</v>
      </c>
      <c r="G10925">
        <v>15643</v>
      </c>
      <c r="H10925" s="23">
        <v>202168468</v>
      </c>
    </row>
    <row r="10926" spans="1:8" x14ac:dyDescent="0.25">
      <c r="A10926">
        <v>10367</v>
      </c>
      <c r="B10926" t="s">
        <v>14554</v>
      </c>
      <c r="C10926" t="s">
        <v>14555</v>
      </c>
      <c r="D10926" s="23">
        <v>10471557000326</v>
      </c>
      <c r="E10926" t="s">
        <v>1397</v>
      </c>
      <c r="F10926" t="s">
        <v>1398</v>
      </c>
      <c r="G10926">
        <v>15644</v>
      </c>
      <c r="H10926" s="23">
        <v>202669149</v>
      </c>
    </row>
    <row r="10927" spans="1:8" x14ac:dyDescent="0.25">
      <c r="A10927">
        <v>11530</v>
      </c>
      <c r="B10927" t="s">
        <v>14556</v>
      </c>
      <c r="C10927" t="s">
        <v>14557</v>
      </c>
      <c r="D10927" s="23">
        <v>10471557000245</v>
      </c>
      <c r="E10927" t="s">
        <v>3261</v>
      </c>
      <c r="F10927" t="s">
        <v>1398</v>
      </c>
      <c r="G10927">
        <v>17475</v>
      </c>
      <c r="H10927" s="23">
        <v>202447820</v>
      </c>
    </row>
    <row r="10928" spans="1:8" x14ac:dyDescent="0.25">
      <c r="A10928">
        <v>13410</v>
      </c>
      <c r="B10928" t="s">
        <v>14558</v>
      </c>
      <c r="C10928" t="s">
        <v>14559</v>
      </c>
      <c r="D10928" s="23">
        <v>9249475000190</v>
      </c>
      <c r="E10928" t="s">
        <v>1385</v>
      </c>
      <c r="F10928" t="s">
        <v>1386</v>
      </c>
      <c r="G10928">
        <v>20978</v>
      </c>
      <c r="H10928" s="23">
        <v>160149363</v>
      </c>
    </row>
    <row r="10929" spans="1:8" x14ac:dyDescent="0.25">
      <c r="A10929">
        <v>3517</v>
      </c>
      <c r="B10929" t="s">
        <v>14560</v>
      </c>
      <c r="C10929" t="s">
        <v>14561</v>
      </c>
      <c r="D10929" s="23">
        <v>797774000195</v>
      </c>
      <c r="E10929" t="s">
        <v>2138</v>
      </c>
      <c r="F10929" t="s">
        <v>1386</v>
      </c>
      <c r="G10929">
        <v>4793</v>
      </c>
      <c r="H10929" s="23" t="s">
        <v>14562</v>
      </c>
    </row>
    <row r="10930" spans="1:8" x14ac:dyDescent="0.25">
      <c r="A10930">
        <v>10006</v>
      </c>
      <c r="B10930" t="s">
        <v>14563</v>
      </c>
      <c r="C10930" t="s">
        <v>14564</v>
      </c>
      <c r="D10930" s="23">
        <v>8399743000198</v>
      </c>
      <c r="E10930" t="s">
        <v>1385</v>
      </c>
      <c r="F10930" t="s">
        <v>1386</v>
      </c>
      <c r="G10930">
        <v>14786</v>
      </c>
      <c r="H10930" s="23">
        <v>160589410</v>
      </c>
    </row>
    <row r="10931" spans="1:8" x14ac:dyDescent="0.25">
      <c r="A10931">
        <v>7312</v>
      </c>
      <c r="B10931" t="s">
        <v>14565</v>
      </c>
      <c r="C10931" t="s">
        <v>14566</v>
      </c>
      <c r="D10931" s="23">
        <v>5402603000133</v>
      </c>
      <c r="E10931" t="s">
        <v>1385</v>
      </c>
      <c r="F10931" t="s">
        <v>1386</v>
      </c>
      <c r="G10931">
        <v>11238</v>
      </c>
      <c r="H10931" s="23" t="s">
        <v>14567</v>
      </c>
    </row>
    <row r="10932" spans="1:8" x14ac:dyDescent="0.25">
      <c r="A10932">
        <v>4295</v>
      </c>
      <c r="B10932" t="s">
        <v>14568</v>
      </c>
      <c r="C10932" t="s">
        <v>14569</v>
      </c>
      <c r="D10932" s="23">
        <v>13900330000185</v>
      </c>
      <c r="E10932" t="s">
        <v>1385</v>
      </c>
      <c r="F10932" t="s">
        <v>1386</v>
      </c>
      <c r="G10932">
        <v>6871</v>
      </c>
      <c r="H10932" s="23">
        <v>161846904</v>
      </c>
    </row>
    <row r="10933" spans="1:8" x14ac:dyDescent="0.25">
      <c r="A10933">
        <v>13077</v>
      </c>
      <c r="B10933" t="s">
        <v>14570</v>
      </c>
      <c r="C10933" t="s">
        <v>14570</v>
      </c>
      <c r="D10933" s="23">
        <v>45104570000160</v>
      </c>
      <c r="E10933" t="s">
        <v>8964</v>
      </c>
      <c r="F10933" t="s">
        <v>1398</v>
      </c>
      <c r="G10933">
        <v>20235</v>
      </c>
      <c r="H10933" s="23">
        <v>205979491</v>
      </c>
    </row>
    <row r="10934" spans="1:8" x14ac:dyDescent="0.25">
      <c r="A10934">
        <v>7809</v>
      </c>
      <c r="B10934" t="s">
        <v>14571</v>
      </c>
      <c r="C10934" t="s">
        <v>14572</v>
      </c>
      <c r="D10934" s="23">
        <v>14143794000157</v>
      </c>
      <c r="E10934" t="s">
        <v>14573</v>
      </c>
      <c r="F10934" t="s">
        <v>1639</v>
      </c>
      <c r="G10934">
        <v>12120</v>
      </c>
      <c r="H10934" s="23" t="s">
        <v>1438</v>
      </c>
    </row>
    <row r="10935" spans="1:8" x14ac:dyDescent="0.25">
      <c r="A10935">
        <v>13399</v>
      </c>
      <c r="B10935" t="s">
        <v>14574</v>
      </c>
      <c r="C10935" t="s">
        <v>14575</v>
      </c>
      <c r="D10935" s="23">
        <v>46788961000103</v>
      </c>
      <c r="E10935" t="s">
        <v>1430</v>
      </c>
      <c r="F10935" t="s">
        <v>1415</v>
      </c>
      <c r="G10935">
        <v>20960</v>
      </c>
      <c r="H10935" s="23" t="s">
        <v>14576</v>
      </c>
    </row>
    <row r="10936" spans="1:8" x14ac:dyDescent="0.25">
      <c r="A10936">
        <v>7808</v>
      </c>
      <c r="B10936" t="s">
        <v>14577</v>
      </c>
      <c r="C10936" t="s">
        <v>14578</v>
      </c>
      <c r="D10936" s="23">
        <v>5109161000131</v>
      </c>
      <c r="E10936" t="s">
        <v>3104</v>
      </c>
      <c r="F10936" t="s">
        <v>1619</v>
      </c>
      <c r="G10936">
        <v>12119</v>
      </c>
      <c r="H10936" s="23" t="s">
        <v>1438</v>
      </c>
    </row>
    <row r="10937" spans="1:8" x14ac:dyDescent="0.25">
      <c r="A10937">
        <v>10612</v>
      </c>
      <c r="B10937" t="s">
        <v>14579</v>
      </c>
      <c r="C10937" t="s">
        <v>14580</v>
      </c>
      <c r="D10937" s="23">
        <v>2575829001462</v>
      </c>
      <c r="E10937" t="s">
        <v>3447</v>
      </c>
      <c r="F10937" t="s">
        <v>1444</v>
      </c>
      <c r="G10937">
        <v>15985</v>
      </c>
      <c r="H10937" s="23">
        <v>68095367</v>
      </c>
    </row>
    <row r="10938" spans="1:8" x14ac:dyDescent="0.25">
      <c r="A10938">
        <v>15406</v>
      </c>
      <c r="B10938" t="s">
        <v>24914</v>
      </c>
      <c r="C10938" t="s">
        <v>24915</v>
      </c>
      <c r="D10938" s="23"/>
      <c r="E10938" t="s">
        <v>1422</v>
      </c>
      <c r="F10938" t="s">
        <v>1386</v>
      </c>
      <c r="G10938">
        <v>23911</v>
      </c>
      <c r="H10938" s="23"/>
    </row>
    <row r="10939" spans="1:8" x14ac:dyDescent="0.25">
      <c r="A10939">
        <v>852</v>
      </c>
      <c r="B10939" t="s">
        <v>24916</v>
      </c>
      <c r="C10939" t="s">
        <v>24916</v>
      </c>
      <c r="D10939" s="23"/>
      <c r="E10939" t="s">
        <v>1700</v>
      </c>
      <c r="F10939" t="s">
        <v>1386</v>
      </c>
      <c r="G10939">
        <v>2128</v>
      </c>
      <c r="H10939" s="23"/>
    </row>
    <row r="10940" spans="1:8" x14ac:dyDescent="0.25">
      <c r="A10940">
        <v>14094</v>
      </c>
      <c r="B10940" t="s">
        <v>14581</v>
      </c>
      <c r="C10940" t="s">
        <v>14581</v>
      </c>
      <c r="D10940" s="23">
        <v>47666044000119</v>
      </c>
      <c r="E10940" t="s">
        <v>1851</v>
      </c>
      <c r="F10940" t="s">
        <v>1386</v>
      </c>
      <c r="G10940">
        <v>21879</v>
      </c>
      <c r="H10940" s="23">
        <v>164427856</v>
      </c>
    </row>
    <row r="10941" spans="1:8" x14ac:dyDescent="0.25">
      <c r="A10941">
        <v>5381</v>
      </c>
      <c r="B10941" t="s">
        <v>14582</v>
      </c>
      <c r="C10941" t="s">
        <v>14583</v>
      </c>
      <c r="D10941" s="23">
        <v>8606857000161</v>
      </c>
      <c r="E10941" t="s">
        <v>1385</v>
      </c>
      <c r="F10941" t="s">
        <v>1386</v>
      </c>
      <c r="G10941">
        <v>8451</v>
      </c>
      <c r="H10941" s="23" t="s">
        <v>1438</v>
      </c>
    </row>
    <row r="10942" spans="1:8" x14ac:dyDescent="0.25">
      <c r="A10942">
        <v>5607</v>
      </c>
      <c r="B10942" t="s">
        <v>14584</v>
      </c>
      <c r="C10942" t="s">
        <v>14585</v>
      </c>
      <c r="D10942" s="23">
        <v>8091102000171</v>
      </c>
      <c r="E10942" t="s">
        <v>1417</v>
      </c>
      <c r="F10942" t="s">
        <v>1418</v>
      </c>
      <c r="G10942">
        <v>8665</v>
      </c>
      <c r="H10942" s="23" t="s">
        <v>1438</v>
      </c>
    </row>
    <row r="10943" spans="1:8" x14ac:dyDescent="0.25">
      <c r="A10943">
        <v>15693</v>
      </c>
      <c r="B10943" t="s">
        <v>14586</v>
      </c>
      <c r="C10943" t="s">
        <v>14586</v>
      </c>
      <c r="D10943" s="23">
        <v>58976775000187</v>
      </c>
      <c r="E10943" t="s">
        <v>1732</v>
      </c>
      <c r="F10943" t="s">
        <v>1386</v>
      </c>
      <c r="G10943">
        <v>24975</v>
      </c>
      <c r="H10943" s="23" t="s">
        <v>14587</v>
      </c>
    </row>
    <row r="10944" spans="1:8" x14ac:dyDescent="0.25">
      <c r="A10944">
        <v>3633</v>
      </c>
      <c r="B10944" t="s">
        <v>14588</v>
      </c>
      <c r="C10944" t="s">
        <v>14589</v>
      </c>
      <c r="D10944" s="23">
        <v>8434153000159</v>
      </c>
      <c r="E10944" t="s">
        <v>1816</v>
      </c>
      <c r="F10944" t="s">
        <v>1386</v>
      </c>
      <c r="G10944">
        <v>4909</v>
      </c>
      <c r="H10944" s="23">
        <v>161615376</v>
      </c>
    </row>
    <row r="10945" spans="1:8" x14ac:dyDescent="0.25">
      <c r="A10945">
        <v>3322</v>
      </c>
      <c r="B10945" t="s">
        <v>14590</v>
      </c>
      <c r="C10945" t="s">
        <v>14589</v>
      </c>
      <c r="D10945" s="23">
        <v>7156145000125</v>
      </c>
      <c r="E10945" t="s">
        <v>2549</v>
      </c>
      <c r="F10945" t="s">
        <v>1386</v>
      </c>
      <c r="G10945">
        <v>4598</v>
      </c>
      <c r="H10945" s="23">
        <v>161471587</v>
      </c>
    </row>
    <row r="10946" spans="1:8" x14ac:dyDescent="0.25">
      <c r="A10946">
        <v>1518</v>
      </c>
      <c r="B10946" t="s">
        <v>14591</v>
      </c>
      <c r="C10946" t="s">
        <v>14592</v>
      </c>
      <c r="D10946" s="23">
        <v>11090376000150</v>
      </c>
      <c r="E10946" t="s">
        <v>1409</v>
      </c>
      <c r="F10946" t="s">
        <v>1386</v>
      </c>
      <c r="G10946">
        <v>2794</v>
      </c>
      <c r="H10946" s="23">
        <v>161626734</v>
      </c>
    </row>
    <row r="10947" spans="1:8" x14ac:dyDescent="0.25">
      <c r="A10947">
        <v>1927</v>
      </c>
      <c r="B10947" t="s">
        <v>14593</v>
      </c>
      <c r="C10947" t="s">
        <v>14594</v>
      </c>
      <c r="D10947" s="23">
        <v>13788046000169</v>
      </c>
      <c r="E10947" t="s">
        <v>2549</v>
      </c>
      <c r="F10947" t="s">
        <v>1386</v>
      </c>
      <c r="G10947">
        <v>3203</v>
      </c>
      <c r="H10947" s="23">
        <v>161862667</v>
      </c>
    </row>
    <row r="10948" spans="1:8" x14ac:dyDescent="0.25">
      <c r="A10948">
        <v>12719</v>
      </c>
      <c r="B10948" t="s">
        <v>24917</v>
      </c>
      <c r="C10948" t="s">
        <v>24917</v>
      </c>
      <c r="D10948" s="23"/>
      <c r="E10948" t="s">
        <v>1422</v>
      </c>
      <c r="F10948" t="s">
        <v>1386</v>
      </c>
      <c r="G10948">
        <v>19749</v>
      </c>
      <c r="H10948" s="23"/>
    </row>
    <row r="10949" spans="1:8" x14ac:dyDescent="0.25">
      <c r="A10949">
        <v>4172</v>
      </c>
      <c r="B10949" t="s">
        <v>24918</v>
      </c>
      <c r="C10949" t="s">
        <v>24918</v>
      </c>
      <c r="D10949" s="23"/>
      <c r="E10949" t="s">
        <v>15174</v>
      </c>
      <c r="F10949" t="s">
        <v>1386</v>
      </c>
      <c r="G10949">
        <v>6820</v>
      </c>
      <c r="H10949" s="23"/>
    </row>
    <row r="10950" spans="1:8" x14ac:dyDescent="0.25">
      <c r="A10950">
        <v>7603</v>
      </c>
      <c r="B10950" t="s">
        <v>14595</v>
      </c>
      <c r="C10950" t="s">
        <v>14596</v>
      </c>
      <c r="D10950" s="23">
        <v>1057866000100</v>
      </c>
      <c r="E10950" t="s">
        <v>1385</v>
      </c>
      <c r="F10950" t="s">
        <v>1386</v>
      </c>
      <c r="G10950">
        <v>11733</v>
      </c>
      <c r="H10950" s="23" t="s">
        <v>1438</v>
      </c>
    </row>
    <row r="10951" spans="1:8" x14ac:dyDescent="0.25">
      <c r="A10951">
        <v>11345</v>
      </c>
      <c r="B10951" t="s">
        <v>14597</v>
      </c>
      <c r="C10951" t="s">
        <v>14598</v>
      </c>
      <c r="D10951" s="23">
        <v>11410575000107</v>
      </c>
      <c r="E10951" t="s">
        <v>1422</v>
      </c>
      <c r="F10951" t="s">
        <v>1386</v>
      </c>
      <c r="G10951">
        <v>17223</v>
      </c>
      <c r="H10951" s="23" t="s">
        <v>1438</v>
      </c>
    </row>
    <row r="10952" spans="1:8" x14ac:dyDescent="0.25">
      <c r="A10952">
        <v>4627</v>
      </c>
      <c r="B10952" t="s">
        <v>14599</v>
      </c>
      <c r="C10952" t="s">
        <v>14600</v>
      </c>
      <c r="D10952" s="23">
        <v>58119199000151</v>
      </c>
      <c r="E10952" t="s">
        <v>2193</v>
      </c>
      <c r="F10952" t="s">
        <v>1390</v>
      </c>
      <c r="G10952">
        <v>7200</v>
      </c>
      <c r="H10952" s="23" t="s">
        <v>1438</v>
      </c>
    </row>
    <row r="10953" spans="1:8" x14ac:dyDescent="0.25">
      <c r="A10953">
        <v>5447</v>
      </c>
      <c r="B10953" t="s">
        <v>24919</v>
      </c>
      <c r="C10953" t="s">
        <v>24919</v>
      </c>
      <c r="D10953" s="23"/>
      <c r="E10953" t="s">
        <v>24920</v>
      </c>
      <c r="F10953" t="s">
        <v>1386</v>
      </c>
      <c r="G10953">
        <v>8516</v>
      </c>
      <c r="H10953" s="23"/>
    </row>
    <row r="10954" spans="1:8" x14ac:dyDescent="0.25">
      <c r="A10954">
        <v>3326</v>
      </c>
      <c r="B10954" t="s">
        <v>14601</v>
      </c>
      <c r="C10954" t="s">
        <v>14602</v>
      </c>
      <c r="D10954" s="23">
        <v>71702716000774</v>
      </c>
      <c r="E10954" t="s">
        <v>1389</v>
      </c>
      <c r="F10954" t="s">
        <v>1390</v>
      </c>
      <c r="G10954">
        <v>4602</v>
      </c>
      <c r="H10954" s="23">
        <v>241086685110</v>
      </c>
    </row>
    <row r="10955" spans="1:8" x14ac:dyDescent="0.25">
      <c r="A10955">
        <v>4668</v>
      </c>
      <c r="B10955" t="s">
        <v>14603</v>
      </c>
      <c r="C10955" t="s">
        <v>14604</v>
      </c>
      <c r="D10955" s="23">
        <v>71702716000189</v>
      </c>
      <c r="E10955" t="s">
        <v>1389</v>
      </c>
      <c r="F10955" t="s">
        <v>1390</v>
      </c>
      <c r="G10955">
        <v>7237</v>
      </c>
      <c r="H10955" s="23">
        <v>241086685110</v>
      </c>
    </row>
    <row r="10956" spans="1:8" x14ac:dyDescent="0.25">
      <c r="A10956">
        <v>15084</v>
      </c>
      <c r="B10956" t="s">
        <v>14605</v>
      </c>
      <c r="D10956" s="23">
        <v>53534971000188</v>
      </c>
      <c r="E10956" t="s">
        <v>3641</v>
      </c>
      <c r="F10956" t="s">
        <v>1398</v>
      </c>
      <c r="G10956">
        <v>23930</v>
      </c>
      <c r="H10956" s="23">
        <v>206519516</v>
      </c>
    </row>
    <row r="10957" spans="1:8" x14ac:dyDescent="0.25">
      <c r="A10957">
        <v>12348</v>
      </c>
      <c r="B10957" t="s">
        <v>14606</v>
      </c>
      <c r="C10957" t="s">
        <v>14607</v>
      </c>
      <c r="D10957" s="23">
        <v>5423963000111</v>
      </c>
      <c r="E10957" t="s">
        <v>2670</v>
      </c>
      <c r="F10957" t="s">
        <v>2671</v>
      </c>
      <c r="G10957">
        <v>18949</v>
      </c>
      <c r="H10957" s="23" t="s">
        <v>1438</v>
      </c>
    </row>
    <row r="10958" spans="1:8" x14ac:dyDescent="0.25">
      <c r="A10958">
        <v>6568</v>
      </c>
      <c r="B10958" t="s">
        <v>14608</v>
      </c>
      <c r="C10958" t="s">
        <v>14608</v>
      </c>
      <c r="D10958" s="23">
        <v>15837367000131</v>
      </c>
      <c r="E10958" t="s">
        <v>1422</v>
      </c>
      <c r="F10958" t="s">
        <v>1386</v>
      </c>
      <c r="G10958">
        <v>10098</v>
      </c>
      <c r="H10958" s="23" t="s">
        <v>1438</v>
      </c>
    </row>
    <row r="10959" spans="1:8" x14ac:dyDescent="0.25">
      <c r="A10959">
        <v>4789</v>
      </c>
      <c r="B10959" t="s">
        <v>24921</v>
      </c>
      <c r="C10959" t="s">
        <v>24921</v>
      </c>
      <c r="D10959" s="23"/>
      <c r="E10959" t="s">
        <v>1422</v>
      </c>
      <c r="F10959" t="s">
        <v>1386</v>
      </c>
      <c r="G10959">
        <v>7433</v>
      </c>
      <c r="H10959" s="23"/>
    </row>
    <row r="10960" spans="1:8" x14ac:dyDescent="0.25">
      <c r="A10960">
        <v>9130</v>
      </c>
      <c r="B10960" t="s">
        <v>14609</v>
      </c>
      <c r="C10960" t="s">
        <v>14609</v>
      </c>
      <c r="D10960" s="23">
        <v>16619418000111</v>
      </c>
      <c r="E10960" t="s">
        <v>5463</v>
      </c>
      <c r="F10960" t="s">
        <v>1587</v>
      </c>
      <c r="G10960">
        <v>13643</v>
      </c>
      <c r="H10960" s="23">
        <v>242709133</v>
      </c>
    </row>
    <row r="10961" spans="1:8" x14ac:dyDescent="0.25">
      <c r="A10961">
        <v>13902</v>
      </c>
      <c r="B10961" t="s">
        <v>14610</v>
      </c>
      <c r="C10961" t="s">
        <v>14610</v>
      </c>
      <c r="D10961" s="23">
        <v>40640991000191</v>
      </c>
      <c r="E10961" t="s">
        <v>1533</v>
      </c>
      <c r="F10961" t="s">
        <v>1386</v>
      </c>
      <c r="G10961">
        <v>21660</v>
      </c>
      <c r="H10961" s="23">
        <v>163885362</v>
      </c>
    </row>
    <row r="10962" spans="1:8" x14ac:dyDescent="0.25">
      <c r="A10962">
        <v>6532</v>
      </c>
      <c r="B10962" t="s">
        <v>14611</v>
      </c>
      <c r="C10962" t="s">
        <v>14611</v>
      </c>
      <c r="D10962" s="23">
        <v>60853843000162</v>
      </c>
      <c r="E10962" t="s">
        <v>1435</v>
      </c>
      <c r="F10962" t="s">
        <v>1390</v>
      </c>
      <c r="G10962">
        <v>10062</v>
      </c>
      <c r="H10962" s="23">
        <v>336003067115</v>
      </c>
    </row>
    <row r="10963" spans="1:8" x14ac:dyDescent="0.25">
      <c r="A10963">
        <v>12042</v>
      </c>
      <c r="B10963" t="s">
        <v>14612</v>
      </c>
      <c r="C10963" t="s">
        <v>14613</v>
      </c>
      <c r="D10963" s="23">
        <v>31836641000104</v>
      </c>
      <c r="E10963" t="s">
        <v>1642</v>
      </c>
      <c r="F10963" t="s">
        <v>1415</v>
      </c>
      <c r="G10963">
        <v>18573</v>
      </c>
      <c r="H10963" s="23">
        <v>79737137</v>
      </c>
    </row>
    <row r="10964" spans="1:8" x14ac:dyDescent="0.25">
      <c r="A10964">
        <v>2674</v>
      </c>
      <c r="B10964" t="s">
        <v>14614</v>
      </c>
      <c r="C10964" t="s">
        <v>14615</v>
      </c>
      <c r="D10964" s="23">
        <v>41023508000192</v>
      </c>
      <c r="E10964" t="s">
        <v>1430</v>
      </c>
      <c r="F10964" t="s">
        <v>1415</v>
      </c>
      <c r="G10964">
        <v>3950</v>
      </c>
      <c r="H10964" s="23">
        <v>18100101869243</v>
      </c>
    </row>
    <row r="10965" spans="1:8" x14ac:dyDescent="0.25">
      <c r="A10965">
        <v>14475</v>
      </c>
      <c r="B10965" t="s">
        <v>14616</v>
      </c>
      <c r="C10965" t="s">
        <v>14617</v>
      </c>
      <c r="D10965" s="23">
        <v>4223101000182</v>
      </c>
      <c r="E10965" t="s">
        <v>4001</v>
      </c>
      <c r="F10965" t="s">
        <v>1398</v>
      </c>
      <c r="G10965">
        <v>22796</v>
      </c>
      <c r="H10965" s="23" t="s">
        <v>1438</v>
      </c>
    </row>
    <row r="10966" spans="1:8" x14ac:dyDescent="0.25">
      <c r="A10966">
        <v>14981</v>
      </c>
      <c r="B10966" t="s">
        <v>14618</v>
      </c>
      <c r="D10966" s="23">
        <v>19035564000198</v>
      </c>
      <c r="E10966" t="s">
        <v>1385</v>
      </c>
      <c r="F10966" t="s">
        <v>1386</v>
      </c>
      <c r="G10966">
        <v>23539</v>
      </c>
      <c r="H10966" s="23">
        <v>162223285</v>
      </c>
    </row>
    <row r="10967" spans="1:8" x14ac:dyDescent="0.25">
      <c r="A10967">
        <v>11265</v>
      </c>
      <c r="B10967" t="s">
        <v>14619</v>
      </c>
      <c r="C10967" t="s">
        <v>14620</v>
      </c>
      <c r="D10967" s="23">
        <v>19334181000110</v>
      </c>
      <c r="E10967" t="s">
        <v>1527</v>
      </c>
      <c r="F10967" t="s">
        <v>1386</v>
      </c>
      <c r="G10967">
        <v>17104</v>
      </c>
      <c r="H10967" s="23">
        <v>162245823</v>
      </c>
    </row>
    <row r="10968" spans="1:8" x14ac:dyDescent="0.25">
      <c r="A10968">
        <v>2532</v>
      </c>
      <c r="B10968" t="s">
        <v>14621</v>
      </c>
      <c r="C10968" t="s">
        <v>14622</v>
      </c>
      <c r="D10968" s="23">
        <v>35574482000178</v>
      </c>
      <c r="E10968" t="s">
        <v>1409</v>
      </c>
      <c r="F10968" t="s">
        <v>1386</v>
      </c>
      <c r="G10968">
        <v>3808</v>
      </c>
      <c r="H10968" s="23">
        <v>160914108</v>
      </c>
    </row>
    <row r="10969" spans="1:8" x14ac:dyDescent="0.25">
      <c r="A10969">
        <v>15046</v>
      </c>
      <c r="B10969" t="s">
        <v>14623</v>
      </c>
      <c r="C10969" t="s">
        <v>14624</v>
      </c>
      <c r="D10969" s="23">
        <v>36419880000182</v>
      </c>
      <c r="E10969" t="s">
        <v>1430</v>
      </c>
      <c r="F10969" t="s">
        <v>1415</v>
      </c>
      <c r="G10969">
        <v>23814</v>
      </c>
      <c r="H10969" s="23">
        <v>87641070</v>
      </c>
    </row>
    <row r="10970" spans="1:8" x14ac:dyDescent="0.25">
      <c r="A10970">
        <v>6782</v>
      </c>
      <c r="B10970" t="s">
        <v>24922</v>
      </c>
      <c r="C10970" t="s">
        <v>24923</v>
      </c>
      <c r="D10970" s="23"/>
      <c r="E10970" t="s">
        <v>1422</v>
      </c>
      <c r="F10970" t="s">
        <v>1386</v>
      </c>
      <c r="G10970">
        <v>5930</v>
      </c>
      <c r="H10970" s="23"/>
    </row>
    <row r="10971" spans="1:8" x14ac:dyDescent="0.25">
      <c r="A10971">
        <v>256</v>
      </c>
      <c r="B10971" t="s">
        <v>24924</v>
      </c>
      <c r="C10971" t="s">
        <v>24924</v>
      </c>
      <c r="D10971" s="23"/>
      <c r="E10971" t="s">
        <v>1422</v>
      </c>
      <c r="F10971" t="s">
        <v>1386</v>
      </c>
      <c r="G10971">
        <v>1532</v>
      </c>
      <c r="H10971" s="23"/>
    </row>
    <row r="10972" spans="1:8" x14ac:dyDescent="0.25">
      <c r="A10972">
        <v>5489</v>
      </c>
      <c r="B10972" t="s">
        <v>14625</v>
      </c>
      <c r="C10972" t="s">
        <v>14626</v>
      </c>
      <c r="D10972" s="23">
        <v>5928203000166</v>
      </c>
      <c r="E10972" t="s">
        <v>1385</v>
      </c>
      <c r="F10972" t="s">
        <v>1386</v>
      </c>
      <c r="G10972">
        <v>8554</v>
      </c>
      <c r="H10972" s="23">
        <v>161401384</v>
      </c>
    </row>
    <row r="10973" spans="1:8" x14ac:dyDescent="0.25">
      <c r="A10973">
        <v>5205</v>
      </c>
      <c r="B10973" t="s">
        <v>14627</v>
      </c>
      <c r="C10973" t="s">
        <v>14628</v>
      </c>
      <c r="D10973" s="23">
        <v>67693440000142</v>
      </c>
      <c r="E10973" t="s">
        <v>1435</v>
      </c>
      <c r="F10973" t="s">
        <v>1390</v>
      </c>
      <c r="G10973">
        <v>8250</v>
      </c>
      <c r="H10973" s="23">
        <v>336104208117</v>
      </c>
    </row>
    <row r="10974" spans="1:8" x14ac:dyDescent="0.25">
      <c r="A10974">
        <v>13989</v>
      </c>
      <c r="B10974" t="s">
        <v>14629</v>
      </c>
      <c r="C10974" t="s">
        <v>14629</v>
      </c>
      <c r="D10974" s="23">
        <v>8289361000101</v>
      </c>
      <c r="E10974" t="s">
        <v>1385</v>
      </c>
      <c r="F10974" t="s">
        <v>1386</v>
      </c>
      <c r="G10974">
        <v>21788</v>
      </c>
      <c r="H10974" s="23" t="s">
        <v>1438</v>
      </c>
    </row>
    <row r="10975" spans="1:8" x14ac:dyDescent="0.25">
      <c r="A10975">
        <v>14452</v>
      </c>
      <c r="B10975" t="s">
        <v>14630</v>
      </c>
      <c r="C10975" t="s">
        <v>14631</v>
      </c>
      <c r="D10975" s="23">
        <v>8783206000147</v>
      </c>
      <c r="E10975" t="s">
        <v>1505</v>
      </c>
      <c r="F10975" t="s">
        <v>1390</v>
      </c>
      <c r="G10975">
        <v>22758</v>
      </c>
      <c r="H10975" s="23">
        <v>582736446110</v>
      </c>
    </row>
    <row r="10976" spans="1:8" x14ac:dyDescent="0.25">
      <c r="A10976">
        <v>14112</v>
      </c>
      <c r="B10976" t="s">
        <v>24925</v>
      </c>
      <c r="C10976" t="s">
        <v>24925</v>
      </c>
      <c r="D10976" s="23"/>
      <c r="E10976" t="s">
        <v>1422</v>
      </c>
      <c r="F10976" t="s">
        <v>1386</v>
      </c>
      <c r="G10976">
        <v>21898</v>
      </c>
      <c r="H10976" s="23"/>
    </row>
    <row r="10977" spans="1:8" x14ac:dyDescent="0.25">
      <c r="A10977">
        <v>11483</v>
      </c>
      <c r="B10977" t="s">
        <v>14632</v>
      </c>
      <c r="C10977" t="s">
        <v>14632</v>
      </c>
      <c r="D10977" s="23">
        <v>35502490000109</v>
      </c>
      <c r="E10977" t="s">
        <v>1385</v>
      </c>
      <c r="F10977" t="s">
        <v>1386</v>
      </c>
      <c r="G10977">
        <v>17424</v>
      </c>
      <c r="H10977" s="23">
        <v>163552436</v>
      </c>
    </row>
    <row r="10978" spans="1:8" x14ac:dyDescent="0.25">
      <c r="A10978">
        <v>10274</v>
      </c>
      <c r="B10978" t="s">
        <v>14633</v>
      </c>
      <c r="C10978" t="s">
        <v>14633</v>
      </c>
      <c r="D10978" s="23">
        <v>25184221000198</v>
      </c>
      <c r="E10978" t="s">
        <v>1409</v>
      </c>
      <c r="F10978" t="s">
        <v>1386</v>
      </c>
      <c r="G10978">
        <v>15496</v>
      </c>
      <c r="H10978" s="23">
        <v>162759592</v>
      </c>
    </row>
    <row r="10979" spans="1:8" x14ac:dyDescent="0.25">
      <c r="A10979">
        <v>9806</v>
      </c>
      <c r="B10979" t="s">
        <v>14634</v>
      </c>
      <c r="C10979" t="s">
        <v>14635</v>
      </c>
      <c r="D10979" s="23">
        <v>11587975000184</v>
      </c>
      <c r="E10979" t="s">
        <v>12412</v>
      </c>
      <c r="F10979" t="s">
        <v>4169</v>
      </c>
      <c r="G10979">
        <v>14537</v>
      </c>
      <c r="H10979" s="23" t="s">
        <v>1438</v>
      </c>
    </row>
    <row r="10980" spans="1:8" x14ac:dyDescent="0.25">
      <c r="A10980">
        <v>10111</v>
      </c>
      <c r="B10980" t="s">
        <v>14636</v>
      </c>
      <c r="C10980" t="s">
        <v>14635</v>
      </c>
      <c r="D10980" s="23">
        <v>11587975003361</v>
      </c>
      <c r="E10980" t="s">
        <v>1424</v>
      </c>
      <c r="F10980" t="s">
        <v>1390</v>
      </c>
      <c r="G10980">
        <v>15029</v>
      </c>
      <c r="H10980" s="23" t="s">
        <v>1438</v>
      </c>
    </row>
    <row r="10981" spans="1:8" x14ac:dyDescent="0.25">
      <c r="A10981">
        <v>1746</v>
      </c>
      <c r="B10981" t="s">
        <v>14637</v>
      </c>
      <c r="C10981" t="s">
        <v>14638</v>
      </c>
      <c r="D10981" s="23">
        <v>12352200000192</v>
      </c>
      <c r="E10981" t="s">
        <v>1385</v>
      </c>
      <c r="F10981" t="s">
        <v>1386</v>
      </c>
      <c r="G10981">
        <v>3022</v>
      </c>
      <c r="H10981" s="23">
        <v>161731198</v>
      </c>
    </row>
    <row r="10982" spans="1:8" x14ac:dyDescent="0.25">
      <c r="A10982">
        <v>13052</v>
      </c>
      <c r="B10982" t="s">
        <v>14639</v>
      </c>
      <c r="C10982" t="s">
        <v>14639</v>
      </c>
      <c r="D10982" s="23">
        <v>35746824000190</v>
      </c>
      <c r="E10982" t="s">
        <v>4314</v>
      </c>
      <c r="F10982" t="s">
        <v>2216</v>
      </c>
      <c r="G10982">
        <v>20151</v>
      </c>
      <c r="H10982" s="23">
        <v>271687495</v>
      </c>
    </row>
    <row r="10983" spans="1:8" x14ac:dyDescent="0.25">
      <c r="A10983">
        <v>13231</v>
      </c>
      <c r="B10983" t="s">
        <v>14640</v>
      </c>
      <c r="C10983" t="s">
        <v>14641</v>
      </c>
      <c r="D10983" s="23">
        <v>35746824000270</v>
      </c>
      <c r="E10983" t="s">
        <v>1385</v>
      </c>
      <c r="F10983" t="s">
        <v>1386</v>
      </c>
      <c r="G10983">
        <v>20430</v>
      </c>
      <c r="H10983" s="23">
        <v>163659320</v>
      </c>
    </row>
    <row r="10984" spans="1:8" x14ac:dyDescent="0.25">
      <c r="A10984">
        <v>9838</v>
      </c>
      <c r="B10984" t="s">
        <v>14642</v>
      </c>
      <c r="C10984" t="s">
        <v>14643</v>
      </c>
      <c r="D10984" s="23">
        <v>25138105000132</v>
      </c>
      <c r="E10984" t="s">
        <v>2323</v>
      </c>
      <c r="F10984" t="s">
        <v>1692</v>
      </c>
      <c r="G10984">
        <v>14567</v>
      </c>
      <c r="H10984" s="23" t="s">
        <v>1438</v>
      </c>
    </row>
    <row r="10985" spans="1:8" x14ac:dyDescent="0.25">
      <c r="A10985">
        <v>3823</v>
      </c>
      <c r="B10985" t="s">
        <v>14644</v>
      </c>
      <c r="C10985" t="s">
        <v>14645</v>
      </c>
      <c r="D10985" s="23">
        <v>9007608000112</v>
      </c>
      <c r="E10985" t="s">
        <v>1527</v>
      </c>
      <c r="F10985" t="s">
        <v>1386</v>
      </c>
      <c r="G10985">
        <v>5099</v>
      </c>
      <c r="H10985" s="23">
        <v>161531547</v>
      </c>
    </row>
    <row r="10986" spans="1:8" x14ac:dyDescent="0.25">
      <c r="A10986">
        <v>7647</v>
      </c>
      <c r="B10986" t="s">
        <v>14646</v>
      </c>
      <c r="C10986" t="s">
        <v>14647</v>
      </c>
      <c r="D10986" s="23">
        <v>9610335000104</v>
      </c>
      <c r="E10986" t="s">
        <v>1505</v>
      </c>
      <c r="F10986" t="s">
        <v>1390</v>
      </c>
      <c r="G10986">
        <v>11934</v>
      </c>
      <c r="H10986" s="23" t="s">
        <v>1438</v>
      </c>
    </row>
    <row r="10987" spans="1:8" x14ac:dyDescent="0.25">
      <c r="A10987">
        <v>4949</v>
      </c>
      <c r="B10987" t="s">
        <v>14648</v>
      </c>
      <c r="C10987" t="s">
        <v>14649</v>
      </c>
      <c r="D10987" s="23">
        <v>13226552000164</v>
      </c>
      <c r="E10987" t="s">
        <v>1583</v>
      </c>
      <c r="F10987" t="s">
        <v>1386</v>
      </c>
      <c r="G10987">
        <v>7956</v>
      </c>
      <c r="H10987" s="23" t="s">
        <v>14650</v>
      </c>
    </row>
    <row r="10988" spans="1:8" x14ac:dyDescent="0.25">
      <c r="A10988">
        <v>2193</v>
      </c>
      <c r="B10988" t="s">
        <v>14651</v>
      </c>
      <c r="C10988" t="s">
        <v>14652</v>
      </c>
      <c r="D10988" s="23">
        <v>24504409000103</v>
      </c>
      <c r="E10988" t="s">
        <v>1385</v>
      </c>
      <c r="F10988" t="s">
        <v>1386</v>
      </c>
      <c r="G10988">
        <v>3469</v>
      </c>
      <c r="H10988" s="23">
        <v>160857481</v>
      </c>
    </row>
    <row r="10989" spans="1:8" x14ac:dyDescent="0.25">
      <c r="A10989">
        <v>7622</v>
      </c>
      <c r="B10989" t="s">
        <v>14653</v>
      </c>
      <c r="C10989" t="s">
        <v>14654</v>
      </c>
      <c r="D10989" s="23">
        <v>23306087002098</v>
      </c>
      <c r="E10989" t="s">
        <v>3519</v>
      </c>
      <c r="F10989" t="s">
        <v>1880</v>
      </c>
      <c r="G10989">
        <v>11834</v>
      </c>
      <c r="H10989" s="23" t="s">
        <v>1438</v>
      </c>
    </row>
    <row r="10990" spans="1:8" x14ac:dyDescent="0.25">
      <c r="A10990">
        <v>3031</v>
      </c>
      <c r="B10990" t="s">
        <v>14655</v>
      </c>
      <c r="C10990" t="s">
        <v>14656</v>
      </c>
      <c r="D10990" s="23">
        <v>5569245000158</v>
      </c>
      <c r="E10990" t="s">
        <v>1385</v>
      </c>
      <c r="F10990" t="s">
        <v>1386</v>
      </c>
      <c r="G10990">
        <v>4307</v>
      </c>
      <c r="H10990" s="23">
        <v>161381723</v>
      </c>
    </row>
    <row r="10991" spans="1:8" x14ac:dyDescent="0.25">
      <c r="A10991">
        <v>13534</v>
      </c>
      <c r="B10991" t="s">
        <v>14657</v>
      </c>
      <c r="C10991" t="s">
        <v>14658</v>
      </c>
      <c r="D10991" s="23">
        <v>4539534000141</v>
      </c>
      <c r="E10991" t="s">
        <v>1430</v>
      </c>
      <c r="F10991" t="s">
        <v>1415</v>
      </c>
      <c r="G10991">
        <v>21147</v>
      </c>
      <c r="H10991" s="23">
        <v>28389239</v>
      </c>
    </row>
    <row r="10992" spans="1:8" x14ac:dyDescent="0.25">
      <c r="A10992">
        <v>13269</v>
      </c>
      <c r="B10992" t="s">
        <v>14659</v>
      </c>
      <c r="C10992" t="s">
        <v>14659</v>
      </c>
      <c r="D10992" s="23">
        <v>61082863000573</v>
      </c>
      <c r="E10992" t="s">
        <v>3367</v>
      </c>
      <c r="F10992" t="s">
        <v>1639</v>
      </c>
      <c r="G10992">
        <v>20492</v>
      </c>
      <c r="H10992" s="23">
        <v>37879370099</v>
      </c>
    </row>
    <row r="10993" spans="1:8" x14ac:dyDescent="0.25">
      <c r="A10993">
        <v>7687</v>
      </c>
      <c r="B10993" t="s">
        <v>14660</v>
      </c>
      <c r="C10993" t="s">
        <v>14660</v>
      </c>
      <c r="D10993" s="23">
        <v>61082863000140</v>
      </c>
      <c r="E10993" t="s">
        <v>14661</v>
      </c>
      <c r="F10993" t="s">
        <v>1390</v>
      </c>
      <c r="G10993">
        <v>12007</v>
      </c>
      <c r="H10993" s="23">
        <v>645067721113</v>
      </c>
    </row>
    <row r="10994" spans="1:8" x14ac:dyDescent="0.25">
      <c r="A10994">
        <v>7074</v>
      </c>
      <c r="B10994" t="s">
        <v>14662</v>
      </c>
      <c r="C10994" t="s">
        <v>14663</v>
      </c>
      <c r="D10994" s="23">
        <v>1792898000140</v>
      </c>
      <c r="E10994" t="s">
        <v>1992</v>
      </c>
      <c r="F10994" t="s">
        <v>1587</v>
      </c>
      <c r="G10994">
        <v>11050</v>
      </c>
      <c r="H10994" s="23" t="s">
        <v>14664</v>
      </c>
    </row>
    <row r="10995" spans="1:8" x14ac:dyDescent="0.25">
      <c r="A10995">
        <v>10448</v>
      </c>
      <c r="B10995" t="s">
        <v>24926</v>
      </c>
      <c r="C10995" t="s">
        <v>24926</v>
      </c>
      <c r="D10995" s="23"/>
      <c r="E10995" t="s">
        <v>1541</v>
      </c>
      <c r="F10995" t="s">
        <v>1386</v>
      </c>
      <c r="G10995">
        <v>15768</v>
      </c>
      <c r="H10995" s="23"/>
    </row>
    <row r="10996" spans="1:8" x14ac:dyDescent="0.25">
      <c r="A10996">
        <v>1623</v>
      </c>
      <c r="B10996" t="s">
        <v>14665</v>
      </c>
      <c r="C10996" t="s">
        <v>14666</v>
      </c>
      <c r="D10996" s="23">
        <v>11600177000145</v>
      </c>
      <c r="E10996" t="s">
        <v>1430</v>
      </c>
      <c r="F10996" t="s">
        <v>1415</v>
      </c>
      <c r="G10996">
        <v>2899</v>
      </c>
      <c r="H10996" s="23" t="s">
        <v>14667</v>
      </c>
    </row>
    <row r="10997" spans="1:8" x14ac:dyDescent="0.25">
      <c r="A10997">
        <v>12061</v>
      </c>
      <c r="B10997" t="s">
        <v>24927</v>
      </c>
      <c r="C10997" t="s">
        <v>14674</v>
      </c>
      <c r="D10997" s="23"/>
      <c r="E10997" t="s">
        <v>1422</v>
      </c>
      <c r="F10997" t="s">
        <v>1386</v>
      </c>
      <c r="G10997">
        <v>7616</v>
      </c>
      <c r="H10997" s="23"/>
    </row>
    <row r="10998" spans="1:8" x14ac:dyDescent="0.25">
      <c r="A10998">
        <v>2164</v>
      </c>
      <c r="B10998" t="s">
        <v>14668</v>
      </c>
      <c r="C10998" t="s">
        <v>14669</v>
      </c>
      <c r="D10998" s="23">
        <v>24219883000193</v>
      </c>
      <c r="E10998" t="s">
        <v>1385</v>
      </c>
      <c r="F10998" t="s">
        <v>1386</v>
      </c>
      <c r="G10998">
        <v>3440</v>
      </c>
      <c r="H10998" s="23">
        <v>160834783</v>
      </c>
    </row>
    <row r="10999" spans="1:8" x14ac:dyDescent="0.25">
      <c r="A10999">
        <v>3103</v>
      </c>
      <c r="B10999" t="s">
        <v>14670</v>
      </c>
      <c r="C10999" t="s">
        <v>14671</v>
      </c>
      <c r="D10999" s="23">
        <v>5920870000100</v>
      </c>
      <c r="E10999" t="s">
        <v>2817</v>
      </c>
      <c r="F10999" t="s">
        <v>1386</v>
      </c>
      <c r="G10999">
        <v>4379</v>
      </c>
      <c r="H10999" s="23">
        <v>161405142</v>
      </c>
    </row>
    <row r="11000" spans="1:8" x14ac:dyDescent="0.25">
      <c r="A11000">
        <v>9778</v>
      </c>
      <c r="B11000" t="s">
        <v>24928</v>
      </c>
      <c r="C11000" t="s">
        <v>14674</v>
      </c>
      <c r="D11000" s="23"/>
      <c r="E11000" t="s">
        <v>1422</v>
      </c>
      <c r="F11000" t="s">
        <v>1386</v>
      </c>
      <c r="G11000">
        <v>1005</v>
      </c>
      <c r="H11000" s="23"/>
    </row>
    <row r="11001" spans="1:8" x14ac:dyDescent="0.25">
      <c r="A11001">
        <v>11408</v>
      </c>
      <c r="B11001" t="s">
        <v>24929</v>
      </c>
      <c r="C11001" t="s">
        <v>24929</v>
      </c>
      <c r="D11001" s="23"/>
      <c r="E11001" t="s">
        <v>2281</v>
      </c>
      <c r="F11001" t="s">
        <v>1386</v>
      </c>
      <c r="G11001">
        <v>17329</v>
      </c>
      <c r="H11001" s="23"/>
    </row>
    <row r="11002" spans="1:8" x14ac:dyDescent="0.25">
      <c r="A11002">
        <v>5658</v>
      </c>
      <c r="B11002" t="s">
        <v>14672</v>
      </c>
      <c r="C11002" t="s">
        <v>14672</v>
      </c>
      <c r="D11002" s="23">
        <v>35508142000149</v>
      </c>
      <c r="E11002" t="s">
        <v>3109</v>
      </c>
      <c r="F11002" t="s">
        <v>1386</v>
      </c>
      <c r="G11002">
        <v>8708</v>
      </c>
      <c r="H11002" s="23">
        <v>160473004</v>
      </c>
    </row>
    <row r="11003" spans="1:8" x14ac:dyDescent="0.25">
      <c r="A11003">
        <v>618</v>
      </c>
      <c r="B11003" t="s">
        <v>14672</v>
      </c>
      <c r="C11003" t="s">
        <v>14672</v>
      </c>
      <c r="D11003" s="23"/>
      <c r="E11003" t="s">
        <v>5894</v>
      </c>
      <c r="F11003" t="s">
        <v>1386</v>
      </c>
      <c r="G11003">
        <v>1894</v>
      </c>
      <c r="H11003" s="23"/>
    </row>
    <row r="11004" spans="1:8" x14ac:dyDescent="0.25">
      <c r="A11004">
        <v>6412</v>
      </c>
      <c r="B11004" t="s">
        <v>14673</v>
      </c>
      <c r="C11004" t="s">
        <v>14674</v>
      </c>
      <c r="D11004" s="23">
        <v>7584780000103</v>
      </c>
      <c r="E11004" t="s">
        <v>1422</v>
      </c>
      <c r="F11004" t="s">
        <v>1386</v>
      </c>
      <c r="G11004">
        <v>9958</v>
      </c>
      <c r="H11004" s="23" t="s">
        <v>1438</v>
      </c>
    </row>
    <row r="11005" spans="1:8" x14ac:dyDescent="0.25">
      <c r="A11005">
        <v>3377</v>
      </c>
      <c r="B11005" t="s">
        <v>14675</v>
      </c>
      <c r="C11005" t="s">
        <v>14676</v>
      </c>
      <c r="D11005" s="23">
        <v>7413515000162</v>
      </c>
      <c r="E11005" t="s">
        <v>4677</v>
      </c>
      <c r="F11005" t="s">
        <v>1386</v>
      </c>
      <c r="G11005">
        <v>4653</v>
      </c>
      <c r="H11005" s="23">
        <v>161455115</v>
      </c>
    </row>
    <row r="11006" spans="1:8" x14ac:dyDescent="0.25">
      <c r="A11006">
        <v>6777</v>
      </c>
      <c r="B11006" t="s">
        <v>24930</v>
      </c>
      <c r="C11006" t="s">
        <v>24930</v>
      </c>
      <c r="D11006" s="23"/>
      <c r="E11006" t="s">
        <v>1422</v>
      </c>
      <c r="F11006" t="s">
        <v>1386</v>
      </c>
      <c r="G11006">
        <v>10542</v>
      </c>
      <c r="H11006" s="23"/>
    </row>
    <row r="11007" spans="1:8" x14ac:dyDescent="0.25">
      <c r="A11007">
        <v>8444</v>
      </c>
      <c r="B11007" t="s">
        <v>14677</v>
      </c>
      <c r="C11007" t="s">
        <v>14677</v>
      </c>
      <c r="D11007" s="23">
        <v>24442415000183</v>
      </c>
      <c r="E11007" t="s">
        <v>1422</v>
      </c>
      <c r="F11007" t="s">
        <v>1386</v>
      </c>
      <c r="G11007">
        <v>12839</v>
      </c>
      <c r="H11007" s="23">
        <v>162690070</v>
      </c>
    </row>
    <row r="11008" spans="1:8" x14ac:dyDescent="0.25">
      <c r="A11008">
        <v>7553</v>
      </c>
      <c r="B11008" t="s">
        <v>14678</v>
      </c>
      <c r="C11008" t="s">
        <v>14679</v>
      </c>
      <c r="D11008" s="23">
        <v>18845152000150</v>
      </c>
      <c r="E11008" t="s">
        <v>1424</v>
      </c>
      <c r="F11008" t="s">
        <v>1390</v>
      </c>
      <c r="G11008">
        <v>11491</v>
      </c>
      <c r="H11008" s="23">
        <v>142784349111</v>
      </c>
    </row>
    <row r="11009" spans="1:8" x14ac:dyDescent="0.25">
      <c r="A11009">
        <v>10801</v>
      </c>
      <c r="B11009" t="s">
        <v>14680</v>
      </c>
      <c r="C11009" t="s">
        <v>14681</v>
      </c>
      <c r="D11009" s="23">
        <v>9598525000145</v>
      </c>
      <c r="E11009" t="s">
        <v>1385</v>
      </c>
      <c r="F11009" t="s">
        <v>1386</v>
      </c>
      <c r="G11009">
        <v>16256</v>
      </c>
      <c r="H11009" s="23" t="s">
        <v>1438</v>
      </c>
    </row>
    <row r="11010" spans="1:8" x14ac:dyDescent="0.25">
      <c r="A11010">
        <v>11250</v>
      </c>
      <c r="B11010" t="s">
        <v>14682</v>
      </c>
      <c r="C11010" t="s">
        <v>14683</v>
      </c>
      <c r="D11010" s="23">
        <v>4540204000176</v>
      </c>
      <c r="E11010" t="s">
        <v>1385</v>
      </c>
      <c r="F11010" t="s">
        <v>1386</v>
      </c>
      <c r="G11010">
        <v>17087</v>
      </c>
      <c r="H11010" s="23">
        <v>161321550</v>
      </c>
    </row>
    <row r="11011" spans="1:8" x14ac:dyDescent="0.25">
      <c r="A11011">
        <v>4919</v>
      </c>
      <c r="B11011" t="s">
        <v>14684</v>
      </c>
      <c r="C11011" t="s">
        <v>14685</v>
      </c>
      <c r="D11011" s="23">
        <v>9303967000117</v>
      </c>
      <c r="E11011" t="s">
        <v>1385</v>
      </c>
      <c r="F11011" t="s">
        <v>1386</v>
      </c>
      <c r="G11011">
        <v>7910</v>
      </c>
      <c r="H11011" s="23">
        <v>160790239</v>
      </c>
    </row>
    <row r="11012" spans="1:8" x14ac:dyDescent="0.25">
      <c r="A11012">
        <v>4460</v>
      </c>
      <c r="B11012" t="s">
        <v>14686</v>
      </c>
      <c r="C11012" t="s">
        <v>14687</v>
      </c>
      <c r="D11012" s="23">
        <v>24499337000153</v>
      </c>
      <c r="E11012" t="s">
        <v>1385</v>
      </c>
      <c r="F11012" t="s">
        <v>1386</v>
      </c>
      <c r="G11012">
        <v>7050</v>
      </c>
      <c r="H11012" s="23" t="s">
        <v>1438</v>
      </c>
    </row>
    <row r="11013" spans="1:8" x14ac:dyDescent="0.25">
      <c r="A11013">
        <v>4022</v>
      </c>
      <c r="B11013" t="s">
        <v>14688</v>
      </c>
      <c r="C11013" t="s">
        <v>14689</v>
      </c>
      <c r="D11013" s="23">
        <v>9367723000106</v>
      </c>
      <c r="E11013" t="s">
        <v>1541</v>
      </c>
      <c r="F11013" t="s">
        <v>1386</v>
      </c>
      <c r="G11013">
        <v>5298</v>
      </c>
      <c r="H11013" s="23">
        <v>160617103</v>
      </c>
    </row>
    <row r="11014" spans="1:8" x14ac:dyDescent="0.25">
      <c r="A11014">
        <v>8848</v>
      </c>
      <c r="B11014" t="s">
        <v>24931</v>
      </c>
      <c r="C11014" t="s">
        <v>24931</v>
      </c>
      <c r="D11014" s="23"/>
      <c r="E11014" t="s">
        <v>1527</v>
      </c>
      <c r="F11014" t="s">
        <v>1386</v>
      </c>
      <c r="G11014">
        <v>13369</v>
      </c>
      <c r="H11014" s="23"/>
    </row>
    <row r="11015" spans="1:8" x14ac:dyDescent="0.25">
      <c r="A11015">
        <v>447</v>
      </c>
      <c r="B11015" t="s">
        <v>24932</v>
      </c>
      <c r="C11015" t="s">
        <v>24932</v>
      </c>
      <c r="D11015" s="23"/>
      <c r="E11015" t="s">
        <v>1422</v>
      </c>
      <c r="F11015" t="s">
        <v>1386</v>
      </c>
      <c r="G11015">
        <v>1723</v>
      </c>
      <c r="H11015" s="23"/>
    </row>
    <row r="11016" spans="1:8" x14ac:dyDescent="0.25">
      <c r="A11016">
        <v>439</v>
      </c>
      <c r="B11016" t="s">
        <v>24933</v>
      </c>
      <c r="C11016" t="s">
        <v>24933</v>
      </c>
      <c r="D11016" s="23"/>
      <c r="E11016" t="s">
        <v>3083</v>
      </c>
      <c r="F11016" t="s">
        <v>1386</v>
      </c>
      <c r="G11016">
        <v>1715</v>
      </c>
      <c r="H11016" s="23"/>
    </row>
    <row r="11017" spans="1:8" x14ac:dyDescent="0.25">
      <c r="A11017">
        <v>15233</v>
      </c>
      <c r="B11017" t="s">
        <v>24934</v>
      </c>
      <c r="C11017" t="s">
        <v>24935</v>
      </c>
      <c r="D11017" s="23"/>
      <c r="E11017" t="s">
        <v>1422</v>
      </c>
      <c r="F11017" t="s">
        <v>1386</v>
      </c>
      <c r="G11017">
        <v>13257</v>
      </c>
      <c r="H11017" s="23"/>
    </row>
    <row r="11018" spans="1:8" x14ac:dyDescent="0.25">
      <c r="A11018">
        <v>9727</v>
      </c>
      <c r="B11018" t="s">
        <v>24936</v>
      </c>
      <c r="C11018" t="s">
        <v>24936</v>
      </c>
      <c r="D11018" s="23"/>
      <c r="E11018" t="s">
        <v>1409</v>
      </c>
      <c r="F11018" t="s">
        <v>1386</v>
      </c>
      <c r="G11018">
        <v>14460</v>
      </c>
      <c r="H11018" s="23"/>
    </row>
    <row r="11019" spans="1:8" x14ac:dyDescent="0.25">
      <c r="A11019">
        <v>8191</v>
      </c>
      <c r="B11019" t="s">
        <v>14690</v>
      </c>
      <c r="C11019" t="s">
        <v>14690</v>
      </c>
      <c r="D11019" s="23">
        <v>19668563000180</v>
      </c>
      <c r="E11019" t="s">
        <v>1572</v>
      </c>
      <c r="F11019" t="s">
        <v>1386</v>
      </c>
      <c r="G11019">
        <v>12459</v>
      </c>
      <c r="H11019" s="23" t="s">
        <v>14691</v>
      </c>
    </row>
    <row r="11020" spans="1:8" x14ac:dyDescent="0.25">
      <c r="A11020">
        <v>7015</v>
      </c>
      <c r="B11020" t="s">
        <v>14692</v>
      </c>
      <c r="C11020" t="s">
        <v>14692</v>
      </c>
      <c r="D11020" s="23">
        <v>3229108000149</v>
      </c>
      <c r="E11020" t="s">
        <v>2148</v>
      </c>
      <c r="F11020" t="s">
        <v>1386</v>
      </c>
      <c r="G11020">
        <v>10999</v>
      </c>
      <c r="H11020" s="23">
        <v>161244475</v>
      </c>
    </row>
    <row r="11021" spans="1:8" x14ac:dyDescent="0.25">
      <c r="A11021">
        <v>2478</v>
      </c>
      <c r="B11021" t="s">
        <v>14693</v>
      </c>
      <c r="C11021" t="s">
        <v>14694</v>
      </c>
      <c r="D11021" s="23">
        <v>3517882000155</v>
      </c>
      <c r="E11021" t="s">
        <v>1385</v>
      </c>
      <c r="F11021" t="s">
        <v>1386</v>
      </c>
      <c r="G11021">
        <v>3754</v>
      </c>
      <c r="H11021" s="23">
        <v>161262457</v>
      </c>
    </row>
    <row r="11022" spans="1:8" x14ac:dyDescent="0.25">
      <c r="A11022">
        <v>15680</v>
      </c>
      <c r="B11022" t="s">
        <v>24937</v>
      </c>
      <c r="C11022" t="s">
        <v>24938</v>
      </c>
      <c r="D11022" s="23"/>
      <c r="E11022" t="s">
        <v>1422</v>
      </c>
      <c r="F11022" t="s">
        <v>1386</v>
      </c>
      <c r="G11022">
        <v>169</v>
      </c>
      <c r="H11022" s="23"/>
    </row>
    <row r="11023" spans="1:8" x14ac:dyDescent="0.25">
      <c r="A11023">
        <v>4085</v>
      </c>
      <c r="B11023" t="s">
        <v>14695</v>
      </c>
      <c r="C11023" t="s">
        <v>14696</v>
      </c>
      <c r="D11023" s="23">
        <v>9519491000156</v>
      </c>
      <c r="E11023" t="s">
        <v>1705</v>
      </c>
      <c r="F11023" t="s">
        <v>1386</v>
      </c>
      <c r="G11023">
        <v>5361</v>
      </c>
      <c r="H11023" s="23">
        <v>161563503</v>
      </c>
    </row>
    <row r="11024" spans="1:8" x14ac:dyDescent="0.25">
      <c r="A11024">
        <v>3394</v>
      </c>
      <c r="B11024" t="s">
        <v>14697</v>
      </c>
      <c r="C11024" t="s">
        <v>14698</v>
      </c>
      <c r="D11024" s="23">
        <v>7505896000100</v>
      </c>
      <c r="E11024" t="s">
        <v>1452</v>
      </c>
      <c r="F11024" t="s">
        <v>1386</v>
      </c>
      <c r="G11024">
        <v>4670</v>
      </c>
      <c r="H11024" s="23">
        <v>161458203</v>
      </c>
    </row>
    <row r="11025" spans="1:8" x14ac:dyDescent="0.25">
      <c r="A11025">
        <v>5594</v>
      </c>
      <c r="B11025" t="s">
        <v>24939</v>
      </c>
      <c r="C11025" t="s">
        <v>24939</v>
      </c>
      <c r="D11025" s="23"/>
      <c r="E11025" t="s">
        <v>1385</v>
      </c>
      <c r="F11025" t="s">
        <v>1386</v>
      </c>
      <c r="G11025">
        <v>8652</v>
      </c>
      <c r="H11025" s="23"/>
    </row>
    <row r="11026" spans="1:8" x14ac:dyDescent="0.25">
      <c r="A11026">
        <v>12598</v>
      </c>
      <c r="B11026" t="s">
        <v>14699</v>
      </c>
      <c r="C11026" t="s">
        <v>14700</v>
      </c>
      <c r="D11026" s="23">
        <v>49135171000117</v>
      </c>
      <c r="E11026" t="s">
        <v>14701</v>
      </c>
      <c r="F11026" t="s">
        <v>1390</v>
      </c>
      <c r="G11026">
        <v>19605</v>
      </c>
      <c r="H11026" s="23">
        <v>202016704117</v>
      </c>
    </row>
    <row r="11027" spans="1:8" x14ac:dyDescent="0.25">
      <c r="A11027">
        <v>1542</v>
      </c>
      <c r="B11027" t="s">
        <v>14702</v>
      </c>
      <c r="C11027" t="s">
        <v>14703</v>
      </c>
      <c r="D11027" s="23">
        <v>11188709000340</v>
      </c>
      <c r="E11027" t="s">
        <v>1422</v>
      </c>
      <c r="F11027" t="s">
        <v>1386</v>
      </c>
      <c r="G11027">
        <v>2818</v>
      </c>
      <c r="H11027" s="23" t="s">
        <v>14704</v>
      </c>
    </row>
    <row r="11028" spans="1:8" x14ac:dyDescent="0.25">
      <c r="A11028">
        <v>1868</v>
      </c>
      <c r="B11028" t="s">
        <v>14705</v>
      </c>
      <c r="C11028" t="s">
        <v>14706</v>
      </c>
      <c r="D11028" s="23">
        <v>13061126000118</v>
      </c>
      <c r="E11028" t="s">
        <v>2009</v>
      </c>
      <c r="F11028" t="s">
        <v>1386</v>
      </c>
      <c r="G11028">
        <v>3144</v>
      </c>
      <c r="H11028" s="23">
        <v>161783040</v>
      </c>
    </row>
    <row r="11029" spans="1:8" x14ac:dyDescent="0.25">
      <c r="A11029">
        <v>181</v>
      </c>
      <c r="B11029" t="s">
        <v>24940</v>
      </c>
      <c r="C11029" t="s">
        <v>24941</v>
      </c>
      <c r="D11029" s="23"/>
      <c r="E11029" t="s">
        <v>1422</v>
      </c>
      <c r="F11029" t="s">
        <v>1386</v>
      </c>
      <c r="G11029">
        <v>1457</v>
      </c>
      <c r="H11029" s="23"/>
    </row>
    <row r="11030" spans="1:8" x14ac:dyDescent="0.25">
      <c r="A11030">
        <v>8070</v>
      </c>
      <c r="B11030" t="s">
        <v>14707</v>
      </c>
      <c r="C11030" t="s">
        <v>14708</v>
      </c>
      <c r="D11030" s="23">
        <v>4325951000272</v>
      </c>
      <c r="E11030" t="s">
        <v>1500</v>
      </c>
      <c r="F11030" t="s">
        <v>1415</v>
      </c>
      <c r="G11030">
        <v>12364</v>
      </c>
      <c r="H11030" s="23" t="s">
        <v>14709</v>
      </c>
    </row>
    <row r="11031" spans="1:8" x14ac:dyDescent="0.25">
      <c r="A11031">
        <v>2507</v>
      </c>
      <c r="B11031" t="s">
        <v>14710</v>
      </c>
      <c r="C11031" t="s">
        <v>14711</v>
      </c>
      <c r="D11031" s="23">
        <v>35434232000132</v>
      </c>
      <c r="E11031" t="s">
        <v>1805</v>
      </c>
      <c r="F11031" t="s">
        <v>1386</v>
      </c>
      <c r="G11031">
        <v>3783</v>
      </c>
      <c r="H11031" s="23">
        <v>160391555</v>
      </c>
    </row>
    <row r="11032" spans="1:8" x14ac:dyDescent="0.25">
      <c r="A11032">
        <v>1114</v>
      </c>
      <c r="B11032" t="s">
        <v>24942</v>
      </c>
      <c r="C11032" t="s">
        <v>24942</v>
      </c>
      <c r="D11032" s="23"/>
      <c r="E11032" t="s">
        <v>1385</v>
      </c>
      <c r="F11032" t="s">
        <v>1386</v>
      </c>
      <c r="G11032">
        <v>2390</v>
      </c>
      <c r="H11032" s="23"/>
    </row>
    <row r="11033" spans="1:8" x14ac:dyDescent="0.25">
      <c r="A11033">
        <v>917</v>
      </c>
      <c r="B11033" t="s">
        <v>24943</v>
      </c>
      <c r="C11033" t="s">
        <v>24943</v>
      </c>
      <c r="D11033" s="23"/>
      <c r="E11033" t="s">
        <v>1816</v>
      </c>
      <c r="F11033" t="s">
        <v>1386</v>
      </c>
      <c r="G11033">
        <v>2193</v>
      </c>
      <c r="H11033" s="23"/>
    </row>
    <row r="11034" spans="1:8" x14ac:dyDescent="0.25">
      <c r="A11034">
        <v>1872</v>
      </c>
      <c r="B11034" t="s">
        <v>14712</v>
      </c>
      <c r="C11034" t="s">
        <v>14713</v>
      </c>
      <c r="D11034" s="23">
        <v>13145111000138</v>
      </c>
      <c r="E11034" t="s">
        <v>1422</v>
      </c>
      <c r="F11034" t="s">
        <v>1386</v>
      </c>
      <c r="G11034">
        <v>3148</v>
      </c>
      <c r="H11034" s="23" t="s">
        <v>14714</v>
      </c>
    </row>
    <row r="11035" spans="1:8" x14ac:dyDescent="0.25">
      <c r="A11035">
        <v>11285</v>
      </c>
      <c r="B11035" t="s">
        <v>14715</v>
      </c>
      <c r="C11035" t="s">
        <v>14715</v>
      </c>
      <c r="D11035" s="23">
        <v>35300820000183</v>
      </c>
      <c r="E11035" t="s">
        <v>2256</v>
      </c>
      <c r="F11035" t="s">
        <v>1386</v>
      </c>
      <c r="G11035">
        <v>17130</v>
      </c>
      <c r="H11035" s="23">
        <v>163518220</v>
      </c>
    </row>
    <row r="11036" spans="1:8" x14ac:dyDescent="0.25">
      <c r="A11036">
        <v>9088</v>
      </c>
      <c r="B11036" t="s">
        <v>24944</v>
      </c>
      <c r="C11036" t="s">
        <v>24945</v>
      </c>
      <c r="D11036" s="23"/>
      <c r="E11036" t="s">
        <v>1530</v>
      </c>
      <c r="F11036" t="s">
        <v>1386</v>
      </c>
      <c r="G11036">
        <v>712</v>
      </c>
      <c r="H11036" s="23"/>
    </row>
    <row r="11037" spans="1:8" x14ac:dyDescent="0.25">
      <c r="A11037">
        <v>12067</v>
      </c>
      <c r="B11037" t="s">
        <v>24946</v>
      </c>
      <c r="C11037" t="s">
        <v>23812</v>
      </c>
      <c r="D11037" s="23"/>
      <c r="E11037" t="s">
        <v>1422</v>
      </c>
      <c r="F11037" t="s">
        <v>1386</v>
      </c>
      <c r="G11037">
        <v>10944</v>
      </c>
      <c r="H11037" s="23"/>
    </row>
    <row r="11038" spans="1:8" x14ac:dyDescent="0.25">
      <c r="A11038">
        <v>126</v>
      </c>
      <c r="B11038" t="s">
        <v>24947</v>
      </c>
      <c r="C11038" t="s">
        <v>24947</v>
      </c>
      <c r="D11038" s="23"/>
      <c r="E11038" t="s">
        <v>2050</v>
      </c>
      <c r="F11038" t="s">
        <v>1386</v>
      </c>
      <c r="G11038">
        <v>1402</v>
      </c>
      <c r="H11038" s="23"/>
    </row>
    <row r="11039" spans="1:8" x14ac:dyDescent="0.25">
      <c r="A11039">
        <v>2961</v>
      </c>
      <c r="B11039" t="s">
        <v>14716</v>
      </c>
      <c r="C11039" t="s">
        <v>14717</v>
      </c>
      <c r="D11039" s="23">
        <v>52461803000147</v>
      </c>
      <c r="E11039" t="s">
        <v>1424</v>
      </c>
      <c r="F11039" t="s">
        <v>1390</v>
      </c>
      <c r="G11039">
        <v>4237</v>
      </c>
      <c r="H11039" s="23">
        <v>110865273114</v>
      </c>
    </row>
    <row r="11040" spans="1:8" x14ac:dyDescent="0.25">
      <c r="A11040">
        <v>9054</v>
      </c>
      <c r="B11040" t="s">
        <v>24948</v>
      </c>
      <c r="C11040" t="s">
        <v>24948</v>
      </c>
      <c r="D11040" s="23"/>
      <c r="E11040" t="s">
        <v>2614</v>
      </c>
      <c r="F11040" t="s">
        <v>1386</v>
      </c>
      <c r="G11040">
        <v>13581</v>
      </c>
      <c r="H11040" s="23"/>
    </row>
    <row r="11041" spans="1:8" x14ac:dyDescent="0.25">
      <c r="A11041">
        <v>2627</v>
      </c>
      <c r="B11041" t="s">
        <v>14718</v>
      </c>
      <c r="C11041" t="s">
        <v>14719</v>
      </c>
      <c r="D11041" s="23">
        <v>4020127000123</v>
      </c>
      <c r="E11041" t="s">
        <v>1385</v>
      </c>
      <c r="F11041" t="s">
        <v>1386</v>
      </c>
      <c r="G11041">
        <v>3903</v>
      </c>
      <c r="H11041" s="23" t="s">
        <v>2239</v>
      </c>
    </row>
    <row r="11042" spans="1:8" x14ac:dyDescent="0.25">
      <c r="A11042">
        <v>302</v>
      </c>
      <c r="B11042" t="s">
        <v>24949</v>
      </c>
      <c r="C11042" t="s">
        <v>24949</v>
      </c>
      <c r="D11042" s="23"/>
      <c r="E11042" t="s">
        <v>1792</v>
      </c>
      <c r="F11042" t="s">
        <v>1386</v>
      </c>
      <c r="G11042">
        <v>1578</v>
      </c>
      <c r="H11042" s="23"/>
    </row>
    <row r="11043" spans="1:8" x14ac:dyDescent="0.25">
      <c r="A11043">
        <v>13000</v>
      </c>
      <c r="B11043" t="s">
        <v>14720</v>
      </c>
      <c r="C11043" t="s">
        <v>14721</v>
      </c>
      <c r="D11043" s="23">
        <v>32886560000181</v>
      </c>
      <c r="E11043" t="s">
        <v>1385</v>
      </c>
      <c r="F11043" t="s">
        <v>1386</v>
      </c>
      <c r="G11043">
        <v>20070</v>
      </c>
      <c r="H11043" s="23" t="s">
        <v>1438</v>
      </c>
    </row>
    <row r="11044" spans="1:8" x14ac:dyDescent="0.25">
      <c r="A11044">
        <v>4374</v>
      </c>
      <c r="B11044" t="s">
        <v>14722</v>
      </c>
      <c r="C11044" t="s">
        <v>14723</v>
      </c>
      <c r="D11044" s="23">
        <v>4947314000661</v>
      </c>
      <c r="E11044" t="s">
        <v>1424</v>
      </c>
      <c r="F11044" t="s">
        <v>1390</v>
      </c>
      <c r="G11044">
        <v>6958</v>
      </c>
      <c r="H11044" s="23">
        <v>149710892113</v>
      </c>
    </row>
    <row r="11045" spans="1:8" x14ac:dyDescent="0.25">
      <c r="A11045">
        <v>13155</v>
      </c>
      <c r="B11045" t="s">
        <v>14724</v>
      </c>
      <c r="D11045" s="23">
        <v>40907044000114</v>
      </c>
      <c r="E11045" t="s">
        <v>1424</v>
      </c>
      <c r="F11045" t="s">
        <v>1390</v>
      </c>
      <c r="G11045">
        <v>20330</v>
      </c>
      <c r="H11045" s="23">
        <v>130657063111</v>
      </c>
    </row>
    <row r="11046" spans="1:8" x14ac:dyDescent="0.25">
      <c r="A11046">
        <v>8310</v>
      </c>
      <c r="B11046" t="s">
        <v>14725</v>
      </c>
      <c r="C11046" t="s">
        <v>14725</v>
      </c>
      <c r="D11046" s="23">
        <v>56690498000116</v>
      </c>
      <c r="E11046" t="s">
        <v>1424</v>
      </c>
      <c r="F11046" t="s">
        <v>1390</v>
      </c>
      <c r="G11046">
        <v>12579</v>
      </c>
      <c r="H11046" s="23">
        <v>111668630119</v>
      </c>
    </row>
    <row r="11047" spans="1:8" x14ac:dyDescent="0.25">
      <c r="A11047">
        <v>11084</v>
      </c>
      <c r="B11047" t="s">
        <v>14726</v>
      </c>
      <c r="C11047" t="s">
        <v>14727</v>
      </c>
      <c r="D11047" s="23">
        <v>29622713000179</v>
      </c>
      <c r="E11047" t="s">
        <v>1465</v>
      </c>
      <c r="F11047" t="s">
        <v>1398</v>
      </c>
      <c r="G11047">
        <v>16887</v>
      </c>
      <c r="H11047" s="23">
        <v>204873410</v>
      </c>
    </row>
    <row r="11048" spans="1:8" x14ac:dyDescent="0.25">
      <c r="A11048">
        <v>15717</v>
      </c>
      <c r="B11048" t="s">
        <v>14728</v>
      </c>
      <c r="D11048" s="23">
        <v>5936964000160</v>
      </c>
      <c r="E11048" t="s">
        <v>1895</v>
      </c>
      <c r="F11048" t="s">
        <v>1390</v>
      </c>
      <c r="G11048">
        <v>24998</v>
      </c>
      <c r="H11048" s="23">
        <v>626596077111</v>
      </c>
    </row>
    <row r="11049" spans="1:8" x14ac:dyDescent="0.25">
      <c r="A11049">
        <v>15514</v>
      </c>
      <c r="B11049" t="s">
        <v>14729</v>
      </c>
      <c r="C11049" t="s">
        <v>14730</v>
      </c>
      <c r="D11049" s="23">
        <v>55482177000163</v>
      </c>
      <c r="E11049" t="s">
        <v>4951</v>
      </c>
      <c r="F11049" t="s">
        <v>1415</v>
      </c>
      <c r="G11049">
        <v>24727</v>
      </c>
      <c r="H11049" s="23">
        <v>117769517</v>
      </c>
    </row>
    <row r="11050" spans="1:8" x14ac:dyDescent="0.25">
      <c r="A11050">
        <v>4804</v>
      </c>
      <c r="B11050" t="s">
        <v>14731</v>
      </c>
      <c r="C11050" t="s">
        <v>14731</v>
      </c>
      <c r="D11050" s="23">
        <v>15356417000169</v>
      </c>
      <c r="E11050" t="s">
        <v>1385</v>
      </c>
      <c r="F11050" t="s">
        <v>1386</v>
      </c>
      <c r="G11050">
        <v>7463</v>
      </c>
      <c r="H11050" s="23">
        <v>161969160</v>
      </c>
    </row>
    <row r="11051" spans="1:8" x14ac:dyDescent="0.25">
      <c r="A11051">
        <v>2320</v>
      </c>
      <c r="B11051" t="s">
        <v>14732</v>
      </c>
      <c r="C11051" t="s">
        <v>14733</v>
      </c>
      <c r="D11051" s="23">
        <v>3055988000184</v>
      </c>
      <c r="E11051" t="s">
        <v>2555</v>
      </c>
      <c r="F11051" t="s">
        <v>1386</v>
      </c>
      <c r="G11051">
        <v>3596</v>
      </c>
      <c r="H11051" s="23">
        <v>160982146</v>
      </c>
    </row>
    <row r="11052" spans="1:8" x14ac:dyDescent="0.25">
      <c r="A11052">
        <v>7573</v>
      </c>
      <c r="B11052" t="s">
        <v>14734</v>
      </c>
      <c r="C11052" t="s">
        <v>14734</v>
      </c>
      <c r="D11052" s="23">
        <v>7534132000142</v>
      </c>
      <c r="E11052" t="s">
        <v>1921</v>
      </c>
      <c r="F11052" t="s">
        <v>1386</v>
      </c>
      <c r="G11052">
        <v>11600</v>
      </c>
      <c r="H11052" s="23">
        <v>161473008</v>
      </c>
    </row>
    <row r="11053" spans="1:8" x14ac:dyDescent="0.25">
      <c r="A11053">
        <v>11707</v>
      </c>
      <c r="B11053" t="s">
        <v>24950</v>
      </c>
      <c r="C11053" t="s">
        <v>24951</v>
      </c>
      <c r="D11053" s="23"/>
      <c r="E11053" t="s">
        <v>1422</v>
      </c>
      <c r="F11053" t="s">
        <v>1386</v>
      </c>
      <c r="G11053">
        <v>11308</v>
      </c>
      <c r="H11053" s="23"/>
    </row>
    <row r="11054" spans="1:8" x14ac:dyDescent="0.25">
      <c r="A11054">
        <v>11476</v>
      </c>
      <c r="B11054" t="s">
        <v>14735</v>
      </c>
      <c r="C11054" t="s">
        <v>14735</v>
      </c>
      <c r="D11054" s="23">
        <v>12675444000106</v>
      </c>
      <c r="E11054" t="s">
        <v>1452</v>
      </c>
      <c r="F11054" t="s">
        <v>1386</v>
      </c>
      <c r="G11054">
        <v>17416</v>
      </c>
      <c r="H11054" s="23">
        <v>161753639</v>
      </c>
    </row>
    <row r="11055" spans="1:8" x14ac:dyDescent="0.25">
      <c r="A11055">
        <v>8683</v>
      </c>
      <c r="B11055" t="s">
        <v>24952</v>
      </c>
      <c r="C11055" t="s">
        <v>24953</v>
      </c>
      <c r="D11055" s="23"/>
      <c r="E11055" t="s">
        <v>1723</v>
      </c>
      <c r="F11055" t="s">
        <v>1386</v>
      </c>
      <c r="G11055">
        <v>12005</v>
      </c>
      <c r="H11055" s="23"/>
    </row>
    <row r="11056" spans="1:8" x14ac:dyDescent="0.25">
      <c r="A11056">
        <v>4146</v>
      </c>
      <c r="B11056" t="s">
        <v>24954</v>
      </c>
      <c r="C11056" t="s">
        <v>24954</v>
      </c>
      <c r="D11056" s="23"/>
      <c r="E11056" t="s">
        <v>1422</v>
      </c>
      <c r="F11056" t="s">
        <v>1386</v>
      </c>
      <c r="G11056">
        <v>6810</v>
      </c>
      <c r="H11056" s="23"/>
    </row>
    <row r="11057" spans="1:8" x14ac:dyDescent="0.25">
      <c r="A11057">
        <v>11232</v>
      </c>
      <c r="B11057" t="s">
        <v>14736</v>
      </c>
      <c r="C11057" t="s">
        <v>14736</v>
      </c>
      <c r="D11057" s="23">
        <v>35010640000167</v>
      </c>
      <c r="E11057" t="s">
        <v>7477</v>
      </c>
      <c r="F11057" t="s">
        <v>1386</v>
      </c>
      <c r="G11057">
        <v>17064</v>
      </c>
      <c r="H11057" s="23">
        <v>163502072</v>
      </c>
    </row>
    <row r="11058" spans="1:8" x14ac:dyDescent="0.25">
      <c r="A11058">
        <v>11215</v>
      </c>
      <c r="B11058" t="s">
        <v>24955</v>
      </c>
      <c r="C11058" t="s">
        <v>24955</v>
      </c>
      <c r="D11058" s="23"/>
      <c r="E11058" t="s">
        <v>1385</v>
      </c>
      <c r="F11058" t="s">
        <v>1386</v>
      </c>
      <c r="G11058">
        <v>17043</v>
      </c>
      <c r="H11058" s="23"/>
    </row>
    <row r="11059" spans="1:8" x14ac:dyDescent="0.25">
      <c r="A11059">
        <v>12894</v>
      </c>
      <c r="B11059" t="s">
        <v>24956</v>
      </c>
      <c r="C11059" t="s">
        <v>24957</v>
      </c>
      <c r="D11059" s="23"/>
      <c r="E11059" t="s">
        <v>1422</v>
      </c>
      <c r="F11059" t="s">
        <v>1386</v>
      </c>
      <c r="G11059">
        <v>5672</v>
      </c>
      <c r="H11059" s="23"/>
    </row>
    <row r="11060" spans="1:8" x14ac:dyDescent="0.25">
      <c r="A11060">
        <v>10622</v>
      </c>
      <c r="B11060" t="s">
        <v>14737</v>
      </c>
      <c r="C11060" t="s">
        <v>14738</v>
      </c>
      <c r="D11060" s="23">
        <v>29159519000107</v>
      </c>
      <c r="E11060" t="s">
        <v>1527</v>
      </c>
      <c r="F11060" t="s">
        <v>1386</v>
      </c>
      <c r="G11060">
        <v>15995</v>
      </c>
      <c r="H11060" s="23">
        <v>163059225</v>
      </c>
    </row>
    <row r="11061" spans="1:8" x14ac:dyDescent="0.25">
      <c r="A11061">
        <v>8682</v>
      </c>
      <c r="B11061" t="s">
        <v>24958</v>
      </c>
      <c r="C11061" t="s">
        <v>24959</v>
      </c>
      <c r="D11061" s="23"/>
      <c r="E11061" t="s">
        <v>1422</v>
      </c>
      <c r="F11061" t="s">
        <v>1386</v>
      </c>
      <c r="G11061">
        <v>10134</v>
      </c>
      <c r="H11061" s="23"/>
    </row>
    <row r="11062" spans="1:8" x14ac:dyDescent="0.25">
      <c r="A11062">
        <v>2731</v>
      </c>
      <c r="B11062" t="s">
        <v>14739</v>
      </c>
      <c r="C11062" t="s">
        <v>14740</v>
      </c>
      <c r="D11062" s="23">
        <v>4141468000157</v>
      </c>
      <c r="E11062" t="s">
        <v>1527</v>
      </c>
      <c r="F11062" t="s">
        <v>1386</v>
      </c>
      <c r="G11062">
        <v>4007</v>
      </c>
      <c r="H11062" s="23">
        <v>161302319</v>
      </c>
    </row>
    <row r="11063" spans="1:8" x14ac:dyDescent="0.25">
      <c r="A11063">
        <v>331</v>
      </c>
      <c r="B11063" t="s">
        <v>24960</v>
      </c>
      <c r="C11063" t="s">
        <v>24960</v>
      </c>
      <c r="D11063" s="23"/>
      <c r="E11063" t="s">
        <v>1422</v>
      </c>
      <c r="F11063" t="s">
        <v>1386</v>
      </c>
      <c r="G11063">
        <v>1607</v>
      </c>
      <c r="H11063" s="23"/>
    </row>
    <row r="11064" spans="1:8" x14ac:dyDescent="0.25">
      <c r="A11064">
        <v>10675</v>
      </c>
      <c r="B11064" t="s">
        <v>14741</v>
      </c>
      <c r="C11064" t="s">
        <v>14741</v>
      </c>
      <c r="D11064" s="23">
        <v>24991279000180</v>
      </c>
      <c r="E11064" t="s">
        <v>1385</v>
      </c>
      <c r="F11064" t="s">
        <v>1386</v>
      </c>
      <c r="G11064">
        <v>16086</v>
      </c>
      <c r="H11064" s="23">
        <v>162743165</v>
      </c>
    </row>
    <row r="11065" spans="1:8" x14ac:dyDescent="0.25">
      <c r="A11065">
        <v>6798</v>
      </c>
      <c r="B11065" t="s">
        <v>14742</v>
      </c>
      <c r="C11065" t="s">
        <v>14743</v>
      </c>
      <c r="D11065" s="23">
        <v>20590404000190</v>
      </c>
      <c r="E11065" t="s">
        <v>1385</v>
      </c>
      <c r="F11065" t="s">
        <v>1386</v>
      </c>
      <c r="G11065">
        <v>10717</v>
      </c>
      <c r="H11065" s="23" t="s">
        <v>1438</v>
      </c>
    </row>
    <row r="11066" spans="1:8" x14ac:dyDescent="0.25">
      <c r="A11066">
        <v>13065</v>
      </c>
      <c r="B11066" t="s">
        <v>14744</v>
      </c>
      <c r="C11066" t="s">
        <v>14744</v>
      </c>
      <c r="D11066" s="23">
        <v>26648483000129</v>
      </c>
      <c r="E11066" t="s">
        <v>1541</v>
      </c>
      <c r="F11066" t="s">
        <v>1386</v>
      </c>
      <c r="G11066">
        <v>20180</v>
      </c>
      <c r="H11066" s="23">
        <v>162843585</v>
      </c>
    </row>
    <row r="11067" spans="1:8" x14ac:dyDescent="0.25">
      <c r="A11067">
        <v>6035</v>
      </c>
      <c r="B11067" t="s">
        <v>14745</v>
      </c>
      <c r="C11067" t="s">
        <v>14746</v>
      </c>
      <c r="D11067" s="23">
        <v>7989803000160</v>
      </c>
      <c r="E11067" t="s">
        <v>1572</v>
      </c>
      <c r="F11067" t="s">
        <v>1386</v>
      </c>
      <c r="G11067">
        <v>9405</v>
      </c>
      <c r="H11067" s="23">
        <v>161487823</v>
      </c>
    </row>
    <row r="11068" spans="1:8" x14ac:dyDescent="0.25">
      <c r="A11068">
        <v>11878</v>
      </c>
      <c r="B11068" t="s">
        <v>14747</v>
      </c>
      <c r="C11068" t="s">
        <v>14747</v>
      </c>
      <c r="D11068" s="23">
        <v>41497629000176</v>
      </c>
      <c r="E11068" t="s">
        <v>2202</v>
      </c>
      <c r="F11068" t="s">
        <v>1462</v>
      </c>
      <c r="G11068">
        <v>18253</v>
      </c>
      <c r="H11068" s="23">
        <v>121276082</v>
      </c>
    </row>
    <row r="11069" spans="1:8" x14ac:dyDescent="0.25">
      <c r="A11069">
        <v>6892</v>
      </c>
      <c r="B11069" t="s">
        <v>14748</v>
      </c>
      <c r="C11069" t="s">
        <v>14748</v>
      </c>
      <c r="D11069" s="23">
        <v>20895200000167</v>
      </c>
      <c r="E11069" t="s">
        <v>14222</v>
      </c>
      <c r="F11069" t="s">
        <v>1444</v>
      </c>
      <c r="G11069">
        <v>10859</v>
      </c>
      <c r="H11069" s="23">
        <v>119036875</v>
      </c>
    </row>
    <row r="11070" spans="1:8" x14ac:dyDescent="0.25">
      <c r="A11070">
        <v>14290</v>
      </c>
      <c r="B11070" t="s">
        <v>14749</v>
      </c>
      <c r="C11070" t="s">
        <v>14750</v>
      </c>
      <c r="D11070" s="23">
        <v>47776441000143</v>
      </c>
      <c r="E11070" t="s">
        <v>1403</v>
      </c>
      <c r="F11070" t="s">
        <v>1398</v>
      </c>
      <c r="G11070">
        <v>22528</v>
      </c>
      <c r="H11070" s="23">
        <v>206371071</v>
      </c>
    </row>
    <row r="11071" spans="1:8" x14ac:dyDescent="0.25">
      <c r="A11071">
        <v>14060</v>
      </c>
      <c r="B11071" t="s">
        <v>14751</v>
      </c>
      <c r="C11071" t="s">
        <v>14751</v>
      </c>
      <c r="D11071" s="23">
        <v>48439317000155</v>
      </c>
      <c r="E11071" t="s">
        <v>1572</v>
      </c>
      <c r="F11071" t="s">
        <v>1386</v>
      </c>
      <c r="G11071">
        <v>21842</v>
      </c>
      <c r="H11071" s="23">
        <v>164484566</v>
      </c>
    </row>
    <row r="11072" spans="1:8" x14ac:dyDescent="0.25">
      <c r="A11072">
        <v>11019</v>
      </c>
      <c r="B11072" t="s">
        <v>14752</v>
      </c>
      <c r="C11072" t="s">
        <v>14752</v>
      </c>
      <c r="D11072" s="23">
        <v>35298306000312</v>
      </c>
      <c r="E11072" t="s">
        <v>6066</v>
      </c>
      <c r="F11072" t="s">
        <v>1398</v>
      </c>
      <c r="G11072">
        <v>16811</v>
      </c>
      <c r="H11072" s="23">
        <v>204215676</v>
      </c>
    </row>
    <row r="11073" spans="1:8" x14ac:dyDescent="0.25">
      <c r="A11073">
        <v>13475</v>
      </c>
      <c r="B11073" t="s">
        <v>14752</v>
      </c>
      <c r="C11073" t="s">
        <v>14752</v>
      </c>
      <c r="D11073" s="23">
        <v>35298306000584</v>
      </c>
      <c r="E11073" t="s">
        <v>1397</v>
      </c>
      <c r="F11073" t="s">
        <v>1398</v>
      </c>
      <c r="G11073">
        <v>21064</v>
      </c>
      <c r="H11073" s="23">
        <v>206036701</v>
      </c>
    </row>
    <row r="11074" spans="1:8" x14ac:dyDescent="0.25">
      <c r="A11074">
        <v>1504</v>
      </c>
      <c r="B11074" t="s">
        <v>14753</v>
      </c>
      <c r="C11074" t="s">
        <v>14754</v>
      </c>
      <c r="D11074" s="23">
        <v>11020094000187</v>
      </c>
      <c r="E11074" t="s">
        <v>5505</v>
      </c>
      <c r="F11074" t="s">
        <v>1415</v>
      </c>
      <c r="G11074">
        <v>2780</v>
      </c>
      <c r="H11074" s="23">
        <v>38354802</v>
      </c>
    </row>
    <row r="11075" spans="1:8" x14ac:dyDescent="0.25">
      <c r="A11075">
        <v>5433</v>
      </c>
      <c r="B11075" t="s">
        <v>14755</v>
      </c>
      <c r="C11075" t="s">
        <v>14756</v>
      </c>
      <c r="D11075" s="23">
        <v>4306695000195</v>
      </c>
      <c r="E11075" t="s">
        <v>1507</v>
      </c>
      <c r="F11075" t="s">
        <v>1415</v>
      </c>
      <c r="G11075">
        <v>8503</v>
      </c>
      <c r="H11075" s="23">
        <v>33216908</v>
      </c>
    </row>
    <row r="11076" spans="1:8" x14ac:dyDescent="0.25">
      <c r="A11076">
        <v>13079</v>
      </c>
      <c r="B11076" t="s">
        <v>14757</v>
      </c>
      <c r="C11076" t="s">
        <v>14758</v>
      </c>
      <c r="D11076" s="23">
        <v>61295473002606</v>
      </c>
      <c r="E11076" t="s">
        <v>1406</v>
      </c>
      <c r="F11076" t="s">
        <v>1407</v>
      </c>
      <c r="G11076">
        <v>20238</v>
      </c>
      <c r="H11076" s="23">
        <v>65960670</v>
      </c>
    </row>
    <row r="11077" spans="1:8" x14ac:dyDescent="0.25">
      <c r="A11077">
        <v>3163</v>
      </c>
      <c r="B11077" t="s">
        <v>14759</v>
      </c>
      <c r="C11077" t="s">
        <v>14760</v>
      </c>
      <c r="D11077" s="23">
        <v>61295473001634</v>
      </c>
      <c r="E11077" t="s">
        <v>1507</v>
      </c>
      <c r="F11077" t="s">
        <v>1415</v>
      </c>
      <c r="G11077">
        <v>4439</v>
      </c>
      <c r="H11077" s="23">
        <v>24406287</v>
      </c>
    </row>
    <row r="11078" spans="1:8" x14ac:dyDescent="0.25">
      <c r="A11078">
        <v>11935</v>
      </c>
      <c r="B11078" t="s">
        <v>14761</v>
      </c>
      <c r="C11078" t="s">
        <v>155</v>
      </c>
      <c r="D11078" s="23">
        <v>61295473000743</v>
      </c>
      <c r="E11078" t="s">
        <v>3546</v>
      </c>
      <c r="F11078" t="s">
        <v>3547</v>
      </c>
      <c r="G11078">
        <v>18337</v>
      </c>
      <c r="H11078" s="23">
        <v>82391831</v>
      </c>
    </row>
    <row r="11079" spans="1:8" x14ac:dyDescent="0.25">
      <c r="A11079">
        <v>15864</v>
      </c>
      <c r="B11079" t="s">
        <v>24961</v>
      </c>
      <c r="D11079" s="23">
        <v>45829681000133</v>
      </c>
      <c r="E11079" t="s">
        <v>1424</v>
      </c>
      <c r="F11079" t="s">
        <v>1390</v>
      </c>
      <c r="G11079">
        <v>25257</v>
      </c>
      <c r="H11079" s="23">
        <v>134697672110</v>
      </c>
    </row>
    <row r="11080" spans="1:8" x14ac:dyDescent="0.25">
      <c r="A11080">
        <v>14802</v>
      </c>
      <c r="B11080" t="s">
        <v>14762</v>
      </c>
      <c r="C11080" t="s">
        <v>14763</v>
      </c>
      <c r="D11080" s="23">
        <v>13478113000149</v>
      </c>
      <c r="E11080" t="s">
        <v>5587</v>
      </c>
      <c r="F11080" t="s">
        <v>1390</v>
      </c>
      <c r="G11080">
        <v>23250</v>
      </c>
      <c r="H11080" s="23">
        <v>257021870110</v>
      </c>
    </row>
    <row r="11081" spans="1:8" x14ac:dyDescent="0.25">
      <c r="A11081">
        <v>12175</v>
      </c>
      <c r="B11081" t="s">
        <v>14764</v>
      </c>
      <c r="C11081" t="s">
        <v>14765</v>
      </c>
      <c r="D11081" s="23">
        <v>37868955000175</v>
      </c>
      <c r="E11081" t="s">
        <v>2170</v>
      </c>
      <c r="F11081" t="s">
        <v>1415</v>
      </c>
      <c r="G11081">
        <v>18766</v>
      </c>
      <c r="H11081" s="23">
        <v>89905148</v>
      </c>
    </row>
    <row r="11082" spans="1:8" x14ac:dyDescent="0.25">
      <c r="A11082">
        <v>8452</v>
      </c>
      <c r="B11082" t="s">
        <v>14766</v>
      </c>
      <c r="C11082" t="s">
        <v>14767</v>
      </c>
      <c r="D11082" s="23">
        <v>1352926000532</v>
      </c>
      <c r="E11082" t="s">
        <v>14768</v>
      </c>
      <c r="F11082" t="s">
        <v>1418</v>
      </c>
      <c r="G11082">
        <v>12856</v>
      </c>
      <c r="H11082" s="23">
        <v>78127104</v>
      </c>
    </row>
    <row r="11083" spans="1:8" x14ac:dyDescent="0.25">
      <c r="A11083">
        <v>10653</v>
      </c>
      <c r="B11083" t="s">
        <v>14769</v>
      </c>
      <c r="C11083" t="s">
        <v>14770</v>
      </c>
      <c r="D11083" s="23">
        <v>28345788000197</v>
      </c>
      <c r="E11083" t="s">
        <v>1430</v>
      </c>
      <c r="F11083" t="s">
        <v>1415</v>
      </c>
      <c r="G11083">
        <v>16060</v>
      </c>
      <c r="H11083" s="23">
        <v>73087440</v>
      </c>
    </row>
    <row r="11084" spans="1:8" x14ac:dyDescent="0.25">
      <c r="A11084">
        <v>10658</v>
      </c>
      <c r="B11084" t="s">
        <v>14771</v>
      </c>
      <c r="C11084" t="s">
        <v>14771</v>
      </c>
      <c r="D11084" s="23">
        <v>7615351000156</v>
      </c>
      <c r="E11084" t="s">
        <v>1385</v>
      </c>
      <c r="F11084" t="s">
        <v>1386</v>
      </c>
      <c r="G11084">
        <v>16065</v>
      </c>
      <c r="H11084" s="23">
        <v>161464726</v>
      </c>
    </row>
    <row r="11085" spans="1:8" x14ac:dyDescent="0.25">
      <c r="A11085">
        <v>7690</v>
      </c>
      <c r="B11085" t="s">
        <v>14772</v>
      </c>
      <c r="C11085" t="s">
        <v>14772</v>
      </c>
      <c r="D11085" s="23">
        <v>4766439000180</v>
      </c>
      <c r="E11085" t="s">
        <v>2614</v>
      </c>
      <c r="F11085" t="s">
        <v>1386</v>
      </c>
      <c r="G11085">
        <v>12010</v>
      </c>
      <c r="H11085" s="23">
        <v>161336426</v>
      </c>
    </row>
    <row r="11086" spans="1:8" x14ac:dyDescent="0.25">
      <c r="A11086">
        <v>2251</v>
      </c>
      <c r="B11086" t="s">
        <v>14773</v>
      </c>
      <c r="C11086" t="s">
        <v>14774</v>
      </c>
      <c r="D11086" s="23">
        <v>2693812000195</v>
      </c>
      <c r="E11086" t="s">
        <v>1385</v>
      </c>
      <c r="F11086" t="s">
        <v>1386</v>
      </c>
      <c r="G11086">
        <v>3527</v>
      </c>
      <c r="H11086" s="23">
        <v>161265952</v>
      </c>
    </row>
    <row r="11087" spans="1:8" x14ac:dyDescent="0.25">
      <c r="A11087">
        <v>3587</v>
      </c>
      <c r="B11087" t="s">
        <v>14775</v>
      </c>
      <c r="C11087" t="s">
        <v>14776</v>
      </c>
      <c r="D11087" s="23">
        <v>8300212000104</v>
      </c>
      <c r="E11087" t="s">
        <v>1385</v>
      </c>
      <c r="F11087" t="s">
        <v>1386</v>
      </c>
      <c r="G11087">
        <v>4863</v>
      </c>
      <c r="H11087" s="23">
        <v>160175429</v>
      </c>
    </row>
    <row r="11088" spans="1:8" x14ac:dyDescent="0.25">
      <c r="A11088">
        <v>7152</v>
      </c>
      <c r="B11088" t="s">
        <v>14777</v>
      </c>
      <c r="C11088" t="s">
        <v>14777</v>
      </c>
      <c r="D11088" s="23">
        <v>21136272000193</v>
      </c>
      <c r="E11088" t="s">
        <v>1541</v>
      </c>
      <c r="F11088" t="s">
        <v>1386</v>
      </c>
      <c r="G11088">
        <v>11103</v>
      </c>
      <c r="H11088" s="23">
        <v>162420404</v>
      </c>
    </row>
    <row r="11089" spans="1:8" x14ac:dyDescent="0.25">
      <c r="A11089">
        <v>3606</v>
      </c>
      <c r="B11089" t="s">
        <v>14778</v>
      </c>
      <c r="C11089" t="s">
        <v>14779</v>
      </c>
      <c r="D11089" s="23">
        <v>8336729000145</v>
      </c>
      <c r="E11089" t="s">
        <v>1385</v>
      </c>
      <c r="F11089" t="s">
        <v>1386</v>
      </c>
      <c r="G11089">
        <v>4882</v>
      </c>
      <c r="H11089" s="23">
        <v>160193150</v>
      </c>
    </row>
    <row r="11090" spans="1:8" x14ac:dyDescent="0.25">
      <c r="A11090">
        <v>7000</v>
      </c>
      <c r="B11090" t="s">
        <v>14780</v>
      </c>
      <c r="C11090" t="s">
        <v>14780</v>
      </c>
      <c r="D11090" s="23">
        <v>8334542000102</v>
      </c>
      <c r="E11090" t="s">
        <v>1385</v>
      </c>
      <c r="F11090" t="s">
        <v>1386</v>
      </c>
      <c r="G11090">
        <v>10987</v>
      </c>
      <c r="H11090" s="23">
        <v>160191769</v>
      </c>
    </row>
    <row r="11091" spans="1:8" x14ac:dyDescent="0.25">
      <c r="A11091">
        <v>12704</v>
      </c>
      <c r="B11091" t="s">
        <v>14781</v>
      </c>
      <c r="C11091" t="s">
        <v>14782</v>
      </c>
      <c r="D11091" s="23">
        <v>17028106000104</v>
      </c>
      <c r="E11091" t="s">
        <v>1541</v>
      </c>
      <c r="F11091" t="s">
        <v>1386</v>
      </c>
      <c r="G11091">
        <v>19730</v>
      </c>
      <c r="H11091" s="23">
        <v>162059019</v>
      </c>
    </row>
    <row r="11092" spans="1:8" x14ac:dyDescent="0.25">
      <c r="A11092">
        <v>6172</v>
      </c>
      <c r="B11092" t="s">
        <v>14783</v>
      </c>
      <c r="C11092" t="s">
        <v>14783</v>
      </c>
      <c r="D11092" s="23">
        <v>15524939000122</v>
      </c>
      <c r="E11092" t="s">
        <v>1385</v>
      </c>
      <c r="F11092" t="s">
        <v>1386</v>
      </c>
      <c r="G11092">
        <v>9701</v>
      </c>
      <c r="H11092" s="23">
        <v>161985017</v>
      </c>
    </row>
    <row r="11093" spans="1:8" x14ac:dyDescent="0.25">
      <c r="A11093">
        <v>12987</v>
      </c>
      <c r="B11093" t="s">
        <v>14784</v>
      </c>
      <c r="C11093" t="s">
        <v>14784</v>
      </c>
      <c r="D11093" s="23">
        <v>35585553000138</v>
      </c>
      <c r="E11093" t="s">
        <v>1385</v>
      </c>
      <c r="F11093" t="s">
        <v>1386</v>
      </c>
      <c r="G11093">
        <v>20036</v>
      </c>
      <c r="H11093" s="23">
        <v>160907420</v>
      </c>
    </row>
    <row r="11094" spans="1:8" x14ac:dyDescent="0.25">
      <c r="A11094">
        <v>2784</v>
      </c>
      <c r="B11094" t="s">
        <v>14785</v>
      </c>
      <c r="C11094" t="s">
        <v>14786</v>
      </c>
      <c r="D11094" s="23">
        <v>4443266000160</v>
      </c>
      <c r="E11094" t="s">
        <v>1385</v>
      </c>
      <c r="F11094" t="s">
        <v>1386</v>
      </c>
      <c r="G11094">
        <v>4060</v>
      </c>
      <c r="H11094" s="23">
        <v>161315640</v>
      </c>
    </row>
    <row r="11095" spans="1:8" x14ac:dyDescent="0.25">
      <c r="A11095">
        <v>3747</v>
      </c>
      <c r="B11095" t="s">
        <v>14787</v>
      </c>
      <c r="C11095" t="s">
        <v>14788</v>
      </c>
      <c r="D11095" s="23">
        <v>8848491000137</v>
      </c>
      <c r="E11095" t="s">
        <v>1385</v>
      </c>
      <c r="F11095" t="s">
        <v>1386</v>
      </c>
      <c r="G11095">
        <v>5023</v>
      </c>
      <c r="H11095" s="23">
        <v>160292697</v>
      </c>
    </row>
    <row r="11096" spans="1:8" x14ac:dyDescent="0.25">
      <c r="A11096">
        <v>3599</v>
      </c>
      <c r="B11096" t="s">
        <v>14789</v>
      </c>
      <c r="C11096" t="s">
        <v>14790</v>
      </c>
      <c r="D11096" s="23">
        <v>8330367000185</v>
      </c>
      <c r="E11096" t="s">
        <v>1385</v>
      </c>
      <c r="F11096" t="s">
        <v>1386</v>
      </c>
      <c r="G11096">
        <v>4875</v>
      </c>
      <c r="H11096" s="23">
        <v>160190606</v>
      </c>
    </row>
    <row r="11097" spans="1:8" x14ac:dyDescent="0.25">
      <c r="A11097">
        <v>3600</v>
      </c>
      <c r="B11097" t="s">
        <v>14789</v>
      </c>
      <c r="C11097" t="s">
        <v>14790</v>
      </c>
      <c r="D11097" s="23">
        <v>8330367000347</v>
      </c>
      <c r="E11097" t="s">
        <v>1385</v>
      </c>
      <c r="F11097" t="s">
        <v>1386</v>
      </c>
      <c r="G11097">
        <v>4876</v>
      </c>
      <c r="H11097" s="23">
        <v>161414591</v>
      </c>
    </row>
    <row r="11098" spans="1:8" x14ac:dyDescent="0.25">
      <c r="A11098">
        <v>3471</v>
      </c>
      <c r="B11098" t="s">
        <v>14791</v>
      </c>
      <c r="C11098" t="s">
        <v>14792</v>
      </c>
      <c r="D11098" s="23">
        <v>7804226000194</v>
      </c>
      <c r="E11098" t="s">
        <v>1385</v>
      </c>
      <c r="F11098" t="s">
        <v>1386</v>
      </c>
      <c r="G11098">
        <v>4747</v>
      </c>
      <c r="H11098" s="23">
        <v>161475000</v>
      </c>
    </row>
    <row r="11099" spans="1:8" x14ac:dyDescent="0.25">
      <c r="A11099">
        <v>3057</v>
      </c>
      <c r="B11099" t="s">
        <v>14793</v>
      </c>
      <c r="C11099" t="s">
        <v>14794</v>
      </c>
      <c r="D11099" s="23">
        <v>5672519000130</v>
      </c>
      <c r="E11099" t="s">
        <v>1385</v>
      </c>
      <c r="F11099" t="s">
        <v>1386</v>
      </c>
      <c r="G11099">
        <v>4333</v>
      </c>
      <c r="H11099" s="23">
        <v>161389953</v>
      </c>
    </row>
    <row r="11100" spans="1:8" x14ac:dyDescent="0.25">
      <c r="A11100">
        <v>15543</v>
      </c>
      <c r="B11100" t="s">
        <v>14795</v>
      </c>
      <c r="C11100" t="s">
        <v>14796</v>
      </c>
      <c r="D11100" s="23">
        <v>53960641000154</v>
      </c>
      <c r="E11100" t="s">
        <v>1385</v>
      </c>
      <c r="F11100" t="s">
        <v>1386</v>
      </c>
      <c r="G11100">
        <v>24777</v>
      </c>
      <c r="H11100" s="23">
        <v>164884920</v>
      </c>
    </row>
    <row r="11101" spans="1:8" x14ac:dyDescent="0.25">
      <c r="A11101">
        <v>14587</v>
      </c>
      <c r="B11101" t="s">
        <v>14797</v>
      </c>
      <c r="C11101" t="s">
        <v>14797</v>
      </c>
      <c r="D11101" s="23">
        <v>23544213000180</v>
      </c>
      <c r="E11101" t="s">
        <v>1696</v>
      </c>
      <c r="F11101" t="s">
        <v>1386</v>
      </c>
      <c r="G11101">
        <v>22960</v>
      </c>
      <c r="H11101" s="23" t="s">
        <v>14798</v>
      </c>
    </row>
    <row r="11102" spans="1:8" x14ac:dyDescent="0.25">
      <c r="A11102">
        <v>3357</v>
      </c>
      <c r="B11102" t="s">
        <v>14799</v>
      </c>
      <c r="C11102" t="s">
        <v>14800</v>
      </c>
      <c r="D11102" s="23">
        <v>7308519000180</v>
      </c>
      <c r="E11102" t="s">
        <v>1385</v>
      </c>
      <c r="F11102" t="s">
        <v>1386</v>
      </c>
      <c r="G11102">
        <v>4633</v>
      </c>
      <c r="H11102" s="23">
        <v>161447465</v>
      </c>
    </row>
    <row r="11103" spans="1:8" x14ac:dyDescent="0.25">
      <c r="A11103">
        <v>6977</v>
      </c>
      <c r="B11103" t="s">
        <v>14801</v>
      </c>
      <c r="C11103" t="s">
        <v>14802</v>
      </c>
      <c r="D11103" s="23">
        <v>18759564000178</v>
      </c>
      <c r="E11103" t="s">
        <v>10746</v>
      </c>
      <c r="F11103" t="s">
        <v>1386</v>
      </c>
      <c r="G11103">
        <v>10967</v>
      </c>
      <c r="H11103" s="23">
        <v>162201079</v>
      </c>
    </row>
    <row r="11104" spans="1:8" x14ac:dyDescent="0.25">
      <c r="A11104">
        <v>3341</v>
      </c>
      <c r="B11104" t="s">
        <v>14803</v>
      </c>
      <c r="C11104" t="s">
        <v>14804</v>
      </c>
      <c r="D11104" s="23">
        <v>7229678000190</v>
      </c>
      <c r="E11104" t="s">
        <v>1385</v>
      </c>
      <c r="F11104" t="s">
        <v>1386</v>
      </c>
      <c r="G11104">
        <v>4617</v>
      </c>
      <c r="H11104" s="23">
        <v>161443796</v>
      </c>
    </row>
    <row r="11105" spans="1:8" x14ac:dyDescent="0.25">
      <c r="A11105">
        <v>10840</v>
      </c>
      <c r="B11105" t="s">
        <v>14805</v>
      </c>
      <c r="C11105" t="s">
        <v>14806</v>
      </c>
      <c r="D11105" s="23">
        <v>33487488000182</v>
      </c>
      <c r="E11105" t="s">
        <v>2415</v>
      </c>
      <c r="F11105" t="s">
        <v>1386</v>
      </c>
      <c r="G11105">
        <v>16350</v>
      </c>
      <c r="H11105" s="23">
        <v>163389624</v>
      </c>
    </row>
    <row r="11106" spans="1:8" x14ac:dyDescent="0.25">
      <c r="A11106">
        <v>9529</v>
      </c>
      <c r="B11106" t="s">
        <v>14807</v>
      </c>
      <c r="C11106" t="s">
        <v>14807</v>
      </c>
      <c r="D11106" s="23">
        <v>10365253000112</v>
      </c>
      <c r="E11106" t="s">
        <v>1992</v>
      </c>
      <c r="F11106" t="s">
        <v>1587</v>
      </c>
      <c r="G11106">
        <v>14224</v>
      </c>
      <c r="H11106" s="23" t="s">
        <v>1438</v>
      </c>
    </row>
    <row r="11107" spans="1:8" x14ac:dyDescent="0.25">
      <c r="A11107">
        <v>14299</v>
      </c>
      <c r="B11107" t="s">
        <v>14808</v>
      </c>
      <c r="C11107" t="s">
        <v>14809</v>
      </c>
      <c r="D11107" s="23">
        <v>12935714000170</v>
      </c>
      <c r="E11107" t="s">
        <v>1385</v>
      </c>
      <c r="F11107" t="s">
        <v>1386</v>
      </c>
      <c r="G11107">
        <v>22543</v>
      </c>
      <c r="H11107" s="23">
        <v>160801664</v>
      </c>
    </row>
    <row r="11108" spans="1:8" x14ac:dyDescent="0.25">
      <c r="A11108">
        <v>10191</v>
      </c>
      <c r="B11108" t="s">
        <v>14810</v>
      </c>
      <c r="C11108" t="s">
        <v>14811</v>
      </c>
      <c r="D11108" s="23">
        <v>10571149000184</v>
      </c>
      <c r="E11108" t="s">
        <v>1430</v>
      </c>
      <c r="F11108" t="s">
        <v>1415</v>
      </c>
      <c r="G11108">
        <v>15380</v>
      </c>
      <c r="H11108" s="23">
        <v>1886703</v>
      </c>
    </row>
    <row r="11109" spans="1:8" x14ac:dyDescent="0.25">
      <c r="A11109">
        <v>1338</v>
      </c>
      <c r="B11109" t="s">
        <v>14812</v>
      </c>
      <c r="C11109" t="s">
        <v>14813</v>
      </c>
      <c r="D11109" s="23">
        <v>10571149000265</v>
      </c>
      <c r="E11109" t="s">
        <v>1385</v>
      </c>
      <c r="F11109" t="s">
        <v>1386</v>
      </c>
      <c r="G11109">
        <v>2614</v>
      </c>
      <c r="H11109" s="23">
        <v>161436560</v>
      </c>
    </row>
    <row r="11110" spans="1:8" x14ac:dyDescent="0.25">
      <c r="A11110">
        <v>6058</v>
      </c>
      <c r="B11110" t="s">
        <v>14814</v>
      </c>
      <c r="C11110" t="s">
        <v>14815</v>
      </c>
      <c r="D11110" s="23">
        <v>9303348000122</v>
      </c>
      <c r="E11110" t="s">
        <v>1385</v>
      </c>
      <c r="F11110" t="s">
        <v>1386</v>
      </c>
      <c r="G11110">
        <v>9499</v>
      </c>
      <c r="H11110" s="23">
        <v>160240794</v>
      </c>
    </row>
    <row r="11111" spans="1:8" x14ac:dyDescent="0.25">
      <c r="A11111">
        <v>8641</v>
      </c>
      <c r="B11111" t="s">
        <v>14816</v>
      </c>
      <c r="C11111" t="s">
        <v>14816</v>
      </c>
      <c r="D11111" s="23">
        <v>12901302000110</v>
      </c>
      <c r="E11111" t="s">
        <v>1430</v>
      </c>
      <c r="F11111" t="s">
        <v>1415</v>
      </c>
      <c r="G11111">
        <v>13151</v>
      </c>
      <c r="H11111" s="23">
        <v>14366355</v>
      </c>
    </row>
    <row r="11112" spans="1:8" x14ac:dyDescent="0.25">
      <c r="A11112">
        <v>8409</v>
      </c>
      <c r="B11112" t="s">
        <v>14817</v>
      </c>
      <c r="C11112" t="s">
        <v>14817</v>
      </c>
      <c r="D11112" s="23">
        <v>24356958000188</v>
      </c>
      <c r="E11112" t="s">
        <v>1507</v>
      </c>
      <c r="F11112" t="s">
        <v>1415</v>
      </c>
      <c r="G11112">
        <v>12715</v>
      </c>
      <c r="H11112" s="23">
        <v>14463717</v>
      </c>
    </row>
    <row r="11113" spans="1:8" x14ac:dyDescent="0.25">
      <c r="A11113">
        <v>11804</v>
      </c>
      <c r="B11113" t="s">
        <v>14818</v>
      </c>
      <c r="C11113" t="s">
        <v>14818</v>
      </c>
      <c r="D11113" s="23">
        <v>36851562000196</v>
      </c>
      <c r="E11113" t="s">
        <v>1507</v>
      </c>
      <c r="F11113" t="s">
        <v>1415</v>
      </c>
      <c r="G11113">
        <v>18120</v>
      </c>
      <c r="H11113" s="23" t="s">
        <v>1438</v>
      </c>
    </row>
    <row r="11114" spans="1:8" x14ac:dyDescent="0.25">
      <c r="A11114">
        <v>6378</v>
      </c>
      <c r="B11114" t="s">
        <v>14819</v>
      </c>
      <c r="C11114" t="s">
        <v>14820</v>
      </c>
      <c r="D11114" s="23">
        <v>14719148000195</v>
      </c>
      <c r="E11114" t="s">
        <v>1385</v>
      </c>
      <c r="F11114" t="s">
        <v>1386</v>
      </c>
      <c r="G11114">
        <v>9920</v>
      </c>
      <c r="H11114" s="23" t="s">
        <v>14821</v>
      </c>
    </row>
    <row r="11115" spans="1:8" x14ac:dyDescent="0.25">
      <c r="A11115">
        <v>14597</v>
      </c>
      <c r="B11115" t="s">
        <v>14822</v>
      </c>
      <c r="C11115" t="s">
        <v>14822</v>
      </c>
      <c r="D11115" s="23">
        <v>43821621000149</v>
      </c>
      <c r="E11115" t="s">
        <v>1422</v>
      </c>
      <c r="F11115" t="s">
        <v>1386</v>
      </c>
      <c r="G11115">
        <v>22974</v>
      </c>
      <c r="H11115" s="23" t="s">
        <v>14823</v>
      </c>
    </row>
    <row r="11116" spans="1:8" x14ac:dyDescent="0.25">
      <c r="A11116">
        <v>15763</v>
      </c>
      <c r="B11116" t="s">
        <v>14824</v>
      </c>
      <c r="D11116" s="23">
        <v>55606070000180</v>
      </c>
      <c r="E11116" t="s">
        <v>14825</v>
      </c>
      <c r="F11116" t="s">
        <v>1390</v>
      </c>
      <c r="G11116">
        <v>25056</v>
      </c>
      <c r="H11116" s="23">
        <v>636584480114</v>
      </c>
    </row>
    <row r="11117" spans="1:8" x14ac:dyDescent="0.25">
      <c r="A11117">
        <v>11007</v>
      </c>
      <c r="B11117" t="s">
        <v>14826</v>
      </c>
      <c r="C11117" t="s">
        <v>14827</v>
      </c>
      <c r="D11117" s="23">
        <v>2683153000106</v>
      </c>
      <c r="E11117" t="s">
        <v>1507</v>
      </c>
      <c r="F11117" t="s">
        <v>1415</v>
      </c>
      <c r="G11117">
        <v>16791</v>
      </c>
      <c r="H11117" s="23">
        <v>25074474</v>
      </c>
    </row>
    <row r="11118" spans="1:8" x14ac:dyDescent="0.25">
      <c r="A11118">
        <v>2812</v>
      </c>
      <c r="B11118" t="s">
        <v>14828</v>
      </c>
      <c r="C11118" t="s">
        <v>14829</v>
      </c>
      <c r="D11118" s="23">
        <v>4603757000120</v>
      </c>
      <c r="E11118" t="s">
        <v>2050</v>
      </c>
      <c r="F11118" t="s">
        <v>1386</v>
      </c>
      <c r="G11118">
        <v>4088</v>
      </c>
      <c r="H11118" s="23">
        <v>161327052</v>
      </c>
    </row>
    <row r="11119" spans="1:8" x14ac:dyDescent="0.25">
      <c r="A11119">
        <v>12792</v>
      </c>
      <c r="B11119" t="s">
        <v>24962</v>
      </c>
      <c r="C11119" t="s">
        <v>24962</v>
      </c>
      <c r="D11119" s="23"/>
      <c r="E11119" t="s">
        <v>1385</v>
      </c>
      <c r="F11119" t="s">
        <v>1386</v>
      </c>
      <c r="G11119">
        <v>19831</v>
      </c>
      <c r="H11119" s="23"/>
    </row>
    <row r="11120" spans="1:8" x14ac:dyDescent="0.25">
      <c r="A11120">
        <v>8434</v>
      </c>
      <c r="B11120" t="s">
        <v>14830</v>
      </c>
      <c r="C11120" t="s">
        <v>14831</v>
      </c>
      <c r="D11120" s="23">
        <v>24334491000175</v>
      </c>
      <c r="E11120" t="s">
        <v>1385</v>
      </c>
      <c r="F11120" t="s">
        <v>1386</v>
      </c>
      <c r="G11120">
        <v>12769</v>
      </c>
      <c r="H11120" s="23">
        <v>162712499</v>
      </c>
    </row>
    <row r="11121" spans="1:8" x14ac:dyDescent="0.25">
      <c r="A11121">
        <v>6890</v>
      </c>
      <c r="B11121" t="s">
        <v>14832</v>
      </c>
      <c r="C11121" t="s">
        <v>4018</v>
      </c>
      <c r="D11121" s="23">
        <v>12773994000249</v>
      </c>
      <c r="E11121" t="s">
        <v>1385</v>
      </c>
      <c r="F11121" t="s">
        <v>1386</v>
      </c>
      <c r="G11121">
        <v>10857</v>
      </c>
      <c r="H11121" s="23">
        <v>162017987</v>
      </c>
    </row>
    <row r="11122" spans="1:8" x14ac:dyDescent="0.25">
      <c r="A11122">
        <v>3114</v>
      </c>
      <c r="B11122" t="s">
        <v>14833</v>
      </c>
      <c r="C11122" t="s">
        <v>14834</v>
      </c>
      <c r="D11122" s="23">
        <v>5955177000165</v>
      </c>
      <c r="E11122" t="s">
        <v>1541</v>
      </c>
      <c r="F11122" t="s">
        <v>1386</v>
      </c>
      <c r="G11122">
        <v>4390</v>
      </c>
      <c r="H11122" s="23">
        <v>161407900</v>
      </c>
    </row>
    <row r="11123" spans="1:8" x14ac:dyDescent="0.25">
      <c r="A11123">
        <v>8734</v>
      </c>
      <c r="B11123" t="s">
        <v>14835</v>
      </c>
      <c r="C11123" t="s">
        <v>14835</v>
      </c>
      <c r="D11123" s="23">
        <v>23760920000103</v>
      </c>
      <c r="E11123" t="s">
        <v>1541</v>
      </c>
      <c r="F11123" t="s">
        <v>1386</v>
      </c>
      <c r="G11123">
        <v>13234</v>
      </c>
      <c r="H11123" s="23">
        <v>162639201</v>
      </c>
    </row>
    <row r="11124" spans="1:8" x14ac:dyDescent="0.25">
      <c r="A11124">
        <v>15177</v>
      </c>
      <c r="B11124" t="s">
        <v>14836</v>
      </c>
      <c r="C11124" t="s">
        <v>14837</v>
      </c>
      <c r="D11124" s="23">
        <v>4464449000161</v>
      </c>
      <c r="E11124" t="s">
        <v>1527</v>
      </c>
      <c r="F11124" t="s">
        <v>1386</v>
      </c>
      <c r="G11124">
        <v>24243</v>
      </c>
      <c r="H11124" s="23">
        <v>161322298</v>
      </c>
    </row>
    <row r="11125" spans="1:8" x14ac:dyDescent="0.25">
      <c r="A11125">
        <v>2353</v>
      </c>
      <c r="B11125" t="s">
        <v>14838</v>
      </c>
      <c r="C11125" t="s">
        <v>14839</v>
      </c>
      <c r="D11125" s="23">
        <v>3127212000122</v>
      </c>
      <c r="E11125" t="s">
        <v>1385</v>
      </c>
      <c r="F11125" t="s">
        <v>1386</v>
      </c>
      <c r="G11125">
        <v>3629</v>
      </c>
      <c r="H11125" s="23">
        <v>161238513</v>
      </c>
    </row>
    <row r="11126" spans="1:8" x14ac:dyDescent="0.25">
      <c r="A11126">
        <v>5652</v>
      </c>
      <c r="B11126" t="s">
        <v>14840</v>
      </c>
      <c r="C11126" t="s">
        <v>14840</v>
      </c>
      <c r="D11126" s="23">
        <v>41211285000197</v>
      </c>
      <c r="E11126" t="s">
        <v>1409</v>
      </c>
      <c r="F11126" t="s">
        <v>1386</v>
      </c>
      <c r="G11126">
        <v>8705</v>
      </c>
      <c r="H11126" s="23">
        <v>161005721</v>
      </c>
    </row>
    <row r="11127" spans="1:8" x14ac:dyDescent="0.25">
      <c r="A11127">
        <v>13946</v>
      </c>
      <c r="B11127" t="s">
        <v>14841</v>
      </c>
      <c r="C11127" t="s">
        <v>14841</v>
      </c>
      <c r="D11127" s="23">
        <v>1477089000144</v>
      </c>
      <c r="E11127" t="s">
        <v>1527</v>
      </c>
      <c r="F11127" t="s">
        <v>1386</v>
      </c>
      <c r="G11127">
        <v>21732</v>
      </c>
      <c r="H11127" s="23">
        <v>161149421</v>
      </c>
    </row>
    <row r="11128" spans="1:8" x14ac:dyDescent="0.25">
      <c r="A11128">
        <v>5410</v>
      </c>
      <c r="B11128" t="s">
        <v>14842</v>
      </c>
      <c r="C11128" t="s">
        <v>14842</v>
      </c>
      <c r="D11128" s="23">
        <v>24283988000101</v>
      </c>
      <c r="E11128" t="s">
        <v>1385</v>
      </c>
      <c r="F11128" t="s">
        <v>1386</v>
      </c>
      <c r="G11128">
        <v>8477</v>
      </c>
      <c r="H11128" s="23">
        <v>160969085</v>
      </c>
    </row>
    <row r="11129" spans="1:8" x14ac:dyDescent="0.25">
      <c r="A11129">
        <v>11558</v>
      </c>
      <c r="B11129" t="s">
        <v>14843</v>
      </c>
      <c r="C11129" t="s">
        <v>14843</v>
      </c>
      <c r="D11129" s="23">
        <v>35499771000150</v>
      </c>
      <c r="E11129" t="s">
        <v>1385</v>
      </c>
      <c r="F11129" t="s">
        <v>1386</v>
      </c>
      <c r="G11129">
        <v>17507</v>
      </c>
      <c r="H11129" s="23">
        <v>160900034</v>
      </c>
    </row>
    <row r="11130" spans="1:8" x14ac:dyDescent="0.25">
      <c r="A11130">
        <v>3771</v>
      </c>
      <c r="B11130" t="s">
        <v>14844</v>
      </c>
      <c r="C11130" t="s">
        <v>14845</v>
      </c>
      <c r="D11130" s="23">
        <v>8913886000176</v>
      </c>
      <c r="E11130" t="s">
        <v>1385</v>
      </c>
      <c r="F11130" t="s">
        <v>1386</v>
      </c>
      <c r="G11130">
        <v>5047</v>
      </c>
      <c r="H11130" s="23">
        <v>161523323</v>
      </c>
    </row>
    <row r="11131" spans="1:8" x14ac:dyDescent="0.25">
      <c r="A11131">
        <v>14553</v>
      </c>
      <c r="B11131" t="s">
        <v>14846</v>
      </c>
      <c r="C11131" t="s">
        <v>14846</v>
      </c>
      <c r="D11131" s="23">
        <v>44731803000191</v>
      </c>
      <c r="E11131" t="s">
        <v>1527</v>
      </c>
      <c r="F11131" t="s">
        <v>1386</v>
      </c>
      <c r="G11131">
        <v>22912</v>
      </c>
      <c r="H11131" s="23">
        <v>164204601</v>
      </c>
    </row>
    <row r="11132" spans="1:8" x14ac:dyDescent="0.25">
      <c r="A11132">
        <v>4026</v>
      </c>
      <c r="B11132" t="s">
        <v>14847</v>
      </c>
      <c r="C11132" t="s">
        <v>14848</v>
      </c>
      <c r="D11132" s="23">
        <v>9370263000167</v>
      </c>
      <c r="E11132" t="s">
        <v>2614</v>
      </c>
      <c r="F11132" t="s">
        <v>1386</v>
      </c>
      <c r="G11132">
        <v>5302</v>
      </c>
      <c r="H11132" s="23">
        <v>160175542</v>
      </c>
    </row>
    <row r="11133" spans="1:8" x14ac:dyDescent="0.25">
      <c r="A11133">
        <v>13403</v>
      </c>
      <c r="B11133" t="s">
        <v>14849</v>
      </c>
      <c r="C11133" t="s">
        <v>14849</v>
      </c>
      <c r="D11133" s="23">
        <v>38054721000157</v>
      </c>
      <c r="E11133" t="s">
        <v>1385</v>
      </c>
      <c r="F11133" t="s">
        <v>1386</v>
      </c>
      <c r="G11133">
        <v>20967</v>
      </c>
      <c r="H11133" s="23">
        <v>163732329</v>
      </c>
    </row>
    <row r="11134" spans="1:8" x14ac:dyDescent="0.25">
      <c r="A11134">
        <v>3846</v>
      </c>
      <c r="B11134" t="s">
        <v>14850</v>
      </c>
      <c r="C11134" t="s">
        <v>14851</v>
      </c>
      <c r="D11134" s="23">
        <v>9071994000101</v>
      </c>
      <c r="E11134" t="s">
        <v>1533</v>
      </c>
      <c r="F11134" t="s">
        <v>1386</v>
      </c>
      <c r="G11134">
        <v>5122</v>
      </c>
      <c r="H11134" s="23">
        <v>160693861</v>
      </c>
    </row>
    <row r="11135" spans="1:8" x14ac:dyDescent="0.25">
      <c r="A11135">
        <v>11270</v>
      </c>
      <c r="B11135" t="s">
        <v>14852</v>
      </c>
      <c r="C11135" t="s">
        <v>14852</v>
      </c>
      <c r="D11135" s="23">
        <v>27547566000194</v>
      </c>
      <c r="E11135" t="s">
        <v>1385</v>
      </c>
      <c r="F11135" t="s">
        <v>1386</v>
      </c>
      <c r="G11135">
        <v>17108</v>
      </c>
      <c r="H11135" s="23">
        <v>162932685</v>
      </c>
    </row>
    <row r="11136" spans="1:8" x14ac:dyDescent="0.25">
      <c r="A11136">
        <v>13407</v>
      </c>
      <c r="B11136" t="s">
        <v>14853</v>
      </c>
      <c r="C11136" t="s">
        <v>14854</v>
      </c>
      <c r="D11136" s="23">
        <v>42179181000105</v>
      </c>
      <c r="E11136" t="s">
        <v>1527</v>
      </c>
      <c r="F11136" t="s">
        <v>1386</v>
      </c>
      <c r="G11136">
        <v>20972</v>
      </c>
      <c r="H11136" s="23">
        <v>164056840</v>
      </c>
    </row>
    <row r="11137" spans="1:8" x14ac:dyDescent="0.25">
      <c r="A11137">
        <v>15614</v>
      </c>
      <c r="B11137" t="s">
        <v>14855</v>
      </c>
      <c r="C11137" t="s">
        <v>14855</v>
      </c>
      <c r="D11137" s="23">
        <v>47434445000143</v>
      </c>
      <c r="E11137" t="s">
        <v>1385</v>
      </c>
      <c r="F11137" t="s">
        <v>1386</v>
      </c>
      <c r="G11137">
        <v>24884</v>
      </c>
      <c r="H11137" s="23">
        <v>164412204</v>
      </c>
    </row>
    <row r="11138" spans="1:8" x14ac:dyDescent="0.25">
      <c r="A11138">
        <v>11257</v>
      </c>
      <c r="B11138" t="s">
        <v>14856</v>
      </c>
      <c r="C11138" t="s">
        <v>14856</v>
      </c>
      <c r="D11138" s="23">
        <v>10325669000107</v>
      </c>
      <c r="E11138" t="s">
        <v>1385</v>
      </c>
      <c r="F11138" t="s">
        <v>1386</v>
      </c>
      <c r="G11138">
        <v>17094</v>
      </c>
      <c r="H11138" s="23">
        <v>161583300</v>
      </c>
    </row>
    <row r="11139" spans="1:8" x14ac:dyDescent="0.25">
      <c r="A11139">
        <v>8823</v>
      </c>
      <c r="B11139" t="s">
        <v>14857</v>
      </c>
      <c r="C11139" t="s">
        <v>14857</v>
      </c>
      <c r="D11139" s="23">
        <v>12802967000176</v>
      </c>
      <c r="E11139" t="s">
        <v>1385</v>
      </c>
      <c r="F11139" t="s">
        <v>1386</v>
      </c>
      <c r="G11139">
        <v>13344</v>
      </c>
      <c r="H11139" s="23">
        <v>161753817</v>
      </c>
    </row>
    <row r="11140" spans="1:8" x14ac:dyDescent="0.25">
      <c r="A11140">
        <v>14213</v>
      </c>
      <c r="B11140" t="s">
        <v>14858</v>
      </c>
      <c r="C11140" t="s">
        <v>14858</v>
      </c>
      <c r="D11140" s="23">
        <v>32927947000139</v>
      </c>
      <c r="E11140" t="s">
        <v>1385</v>
      </c>
      <c r="F11140" t="s">
        <v>1386</v>
      </c>
      <c r="G11140">
        <v>22243</v>
      </c>
      <c r="H11140" s="23">
        <v>163367671</v>
      </c>
    </row>
    <row r="11141" spans="1:8" x14ac:dyDescent="0.25">
      <c r="A11141">
        <v>11061</v>
      </c>
      <c r="B11141" t="s">
        <v>14859</v>
      </c>
      <c r="C11141" t="s">
        <v>14860</v>
      </c>
      <c r="D11141" s="23">
        <v>10361317000107</v>
      </c>
      <c r="E11141" t="s">
        <v>1385</v>
      </c>
      <c r="F11141" t="s">
        <v>1386</v>
      </c>
      <c r="G11141">
        <v>16866</v>
      </c>
      <c r="H11141" s="23">
        <v>161582826</v>
      </c>
    </row>
    <row r="11142" spans="1:8" x14ac:dyDescent="0.25">
      <c r="A11142">
        <v>2898</v>
      </c>
      <c r="B11142" t="s">
        <v>14861</v>
      </c>
      <c r="C11142" t="s">
        <v>14862</v>
      </c>
      <c r="D11142" s="23">
        <v>4983056000164</v>
      </c>
      <c r="E11142" t="s">
        <v>1409</v>
      </c>
      <c r="F11142" t="s">
        <v>1386</v>
      </c>
      <c r="G11142">
        <v>4174</v>
      </c>
      <c r="H11142" s="23">
        <v>161363393</v>
      </c>
    </row>
    <row r="11143" spans="1:8" x14ac:dyDescent="0.25">
      <c r="A11143">
        <v>7083</v>
      </c>
      <c r="B11143" t="s">
        <v>14863</v>
      </c>
      <c r="C11143" t="s">
        <v>14864</v>
      </c>
      <c r="D11143" s="23">
        <v>19451179000121</v>
      </c>
      <c r="E11143" t="s">
        <v>1541</v>
      </c>
      <c r="F11143" t="s">
        <v>1386</v>
      </c>
      <c r="G11143">
        <v>11060</v>
      </c>
      <c r="H11143" s="23">
        <v>162281692</v>
      </c>
    </row>
    <row r="11144" spans="1:8" x14ac:dyDescent="0.25">
      <c r="A11144">
        <v>3013</v>
      </c>
      <c r="B11144" t="s">
        <v>14865</v>
      </c>
      <c r="C11144" t="s">
        <v>14865</v>
      </c>
      <c r="D11144" s="23">
        <v>5485148000187</v>
      </c>
      <c r="E11144" t="s">
        <v>1422</v>
      </c>
      <c r="F11144" t="s">
        <v>1386</v>
      </c>
      <c r="G11144">
        <v>4289</v>
      </c>
      <c r="H11144" s="23">
        <v>161380590</v>
      </c>
    </row>
    <row r="11145" spans="1:8" x14ac:dyDescent="0.25">
      <c r="A11145">
        <v>2108</v>
      </c>
      <c r="B11145" t="s">
        <v>14866</v>
      </c>
      <c r="C11145" t="s">
        <v>14867</v>
      </c>
      <c r="D11145" s="23">
        <v>2330755000180</v>
      </c>
      <c r="E11145" t="s">
        <v>2862</v>
      </c>
      <c r="F11145" t="s">
        <v>1386</v>
      </c>
      <c r="G11145">
        <v>3384</v>
      </c>
      <c r="H11145" s="23">
        <v>161190693</v>
      </c>
    </row>
    <row r="11146" spans="1:8" x14ac:dyDescent="0.25">
      <c r="A11146">
        <v>3388</v>
      </c>
      <c r="B11146" t="s">
        <v>14868</v>
      </c>
      <c r="C11146" t="s">
        <v>14869</v>
      </c>
      <c r="D11146" s="23">
        <v>7475322000136</v>
      </c>
      <c r="E11146" t="s">
        <v>1385</v>
      </c>
      <c r="F11146" t="s">
        <v>1386</v>
      </c>
      <c r="G11146">
        <v>4664</v>
      </c>
      <c r="H11146" s="23">
        <v>161455913</v>
      </c>
    </row>
    <row r="11147" spans="1:8" x14ac:dyDescent="0.25">
      <c r="A11147">
        <v>7681</v>
      </c>
      <c r="B11147" t="s">
        <v>14870</v>
      </c>
      <c r="C11147" t="s">
        <v>14871</v>
      </c>
      <c r="D11147" s="23">
        <v>16920796000130</v>
      </c>
      <c r="E11147" t="s">
        <v>1385</v>
      </c>
      <c r="F11147" t="s">
        <v>1386</v>
      </c>
      <c r="G11147">
        <v>11990</v>
      </c>
      <c r="H11147" s="23">
        <v>162042086</v>
      </c>
    </row>
    <row r="11148" spans="1:8" x14ac:dyDescent="0.25">
      <c r="A11148">
        <v>15807</v>
      </c>
      <c r="B11148" t="s">
        <v>14872</v>
      </c>
      <c r="C11148" t="s">
        <v>14872</v>
      </c>
      <c r="D11148" s="23">
        <v>50300394000171</v>
      </c>
      <c r="E11148" t="s">
        <v>10746</v>
      </c>
      <c r="F11148" t="s">
        <v>1386</v>
      </c>
      <c r="G11148">
        <v>25127</v>
      </c>
      <c r="H11148" s="23">
        <v>164629076</v>
      </c>
    </row>
    <row r="11149" spans="1:8" x14ac:dyDescent="0.25">
      <c r="A11149">
        <v>3695</v>
      </c>
      <c r="B11149" t="s">
        <v>14873</v>
      </c>
      <c r="C11149" t="s">
        <v>14874</v>
      </c>
      <c r="D11149" s="23">
        <v>8712382000198</v>
      </c>
      <c r="E11149" t="s">
        <v>1732</v>
      </c>
      <c r="F11149" t="s">
        <v>1386</v>
      </c>
      <c r="G11149">
        <v>4971</v>
      </c>
      <c r="H11149" s="23">
        <v>160232040</v>
      </c>
    </row>
    <row r="11150" spans="1:8" x14ac:dyDescent="0.25">
      <c r="A11150">
        <v>12069</v>
      </c>
      <c r="B11150" t="s">
        <v>14875</v>
      </c>
      <c r="C11150" t="s">
        <v>14875</v>
      </c>
      <c r="D11150" s="23">
        <v>10715580000157</v>
      </c>
      <c r="E11150" t="s">
        <v>1385</v>
      </c>
      <c r="F11150" t="s">
        <v>1386</v>
      </c>
      <c r="G11150">
        <v>18618</v>
      </c>
      <c r="H11150" s="23">
        <v>161740987</v>
      </c>
    </row>
    <row r="11151" spans="1:8" x14ac:dyDescent="0.25">
      <c r="A11151">
        <v>2255</v>
      </c>
      <c r="B11151" t="s">
        <v>14876</v>
      </c>
      <c r="C11151" t="s">
        <v>14877</v>
      </c>
      <c r="D11151" s="23">
        <v>271435000170</v>
      </c>
      <c r="E11151" t="s">
        <v>1385</v>
      </c>
      <c r="F11151" t="s">
        <v>1386</v>
      </c>
      <c r="G11151">
        <v>3531</v>
      </c>
      <c r="H11151" s="23">
        <v>161057543</v>
      </c>
    </row>
    <row r="11152" spans="1:8" x14ac:dyDescent="0.25">
      <c r="A11152">
        <v>9164</v>
      </c>
      <c r="B11152" t="s">
        <v>14876</v>
      </c>
      <c r="C11152" t="s">
        <v>14876</v>
      </c>
      <c r="D11152" s="23">
        <v>25299357000143</v>
      </c>
      <c r="E11152" t="s">
        <v>1385</v>
      </c>
      <c r="F11152" t="s">
        <v>1386</v>
      </c>
      <c r="G11152">
        <v>13672</v>
      </c>
      <c r="H11152" s="23">
        <v>162773390</v>
      </c>
    </row>
    <row r="11153" spans="1:8" x14ac:dyDescent="0.25">
      <c r="A11153">
        <v>12159</v>
      </c>
      <c r="B11153" t="s">
        <v>14878</v>
      </c>
      <c r="C11153" t="s">
        <v>14878</v>
      </c>
      <c r="D11153" s="23">
        <v>35336910000124</v>
      </c>
      <c r="E11153" t="s">
        <v>1385</v>
      </c>
      <c r="F11153" t="s">
        <v>1386</v>
      </c>
      <c r="G11153">
        <v>18744</v>
      </c>
      <c r="H11153" s="23">
        <v>163552533</v>
      </c>
    </row>
    <row r="11154" spans="1:8" x14ac:dyDescent="0.25">
      <c r="A11154">
        <v>13868</v>
      </c>
      <c r="B11154" t="s">
        <v>14879</v>
      </c>
      <c r="C11154" t="s">
        <v>14880</v>
      </c>
      <c r="D11154" s="23">
        <v>47149643000165</v>
      </c>
      <c r="E11154" t="s">
        <v>1385</v>
      </c>
      <c r="F11154" t="s">
        <v>1386</v>
      </c>
      <c r="G11154">
        <v>21622</v>
      </c>
      <c r="H11154" s="23">
        <v>164389857</v>
      </c>
    </row>
    <row r="11155" spans="1:8" x14ac:dyDescent="0.25">
      <c r="A11155">
        <v>3481</v>
      </c>
      <c r="B11155" t="s">
        <v>14881</v>
      </c>
      <c r="C11155" t="s">
        <v>14882</v>
      </c>
      <c r="D11155" s="23">
        <v>7835328000177</v>
      </c>
      <c r="E11155" t="s">
        <v>1385</v>
      </c>
      <c r="F11155" t="s">
        <v>1386</v>
      </c>
      <c r="G11155">
        <v>4757</v>
      </c>
      <c r="H11155" s="23">
        <v>161476279</v>
      </c>
    </row>
    <row r="11156" spans="1:8" x14ac:dyDescent="0.25">
      <c r="A11156">
        <v>3610</v>
      </c>
      <c r="B11156" t="s">
        <v>14883</v>
      </c>
      <c r="C11156" t="s">
        <v>14884</v>
      </c>
      <c r="D11156" s="23">
        <v>8362071000146</v>
      </c>
      <c r="E11156" t="s">
        <v>2299</v>
      </c>
      <c r="F11156" t="s">
        <v>1386</v>
      </c>
      <c r="G11156">
        <v>4886</v>
      </c>
      <c r="H11156" s="23">
        <v>160230330</v>
      </c>
    </row>
    <row r="11157" spans="1:8" x14ac:dyDescent="0.25">
      <c r="A11157">
        <v>8293</v>
      </c>
      <c r="B11157" t="s">
        <v>14885</v>
      </c>
      <c r="C11157" t="s">
        <v>14885</v>
      </c>
      <c r="D11157" s="23">
        <v>8971241000190</v>
      </c>
      <c r="E11157" t="s">
        <v>1527</v>
      </c>
      <c r="F11157" t="s">
        <v>1386</v>
      </c>
      <c r="G11157">
        <v>12560</v>
      </c>
      <c r="H11157" s="23">
        <v>161558143</v>
      </c>
    </row>
    <row r="11158" spans="1:8" x14ac:dyDescent="0.25">
      <c r="A11158">
        <v>14552</v>
      </c>
      <c r="B11158" t="s">
        <v>14886</v>
      </c>
      <c r="C11158" t="s">
        <v>14886</v>
      </c>
      <c r="D11158" s="23">
        <v>41569122000180</v>
      </c>
      <c r="E11158" t="s">
        <v>1385</v>
      </c>
      <c r="F11158" t="s">
        <v>1386</v>
      </c>
      <c r="G11158">
        <v>22911</v>
      </c>
      <c r="H11158" s="23">
        <v>163966320</v>
      </c>
    </row>
    <row r="11159" spans="1:8" x14ac:dyDescent="0.25">
      <c r="A11159">
        <v>2715</v>
      </c>
      <c r="B11159" t="s">
        <v>14887</v>
      </c>
      <c r="C11159" t="s">
        <v>14888</v>
      </c>
      <c r="D11159" s="23">
        <v>41209321000188</v>
      </c>
      <c r="E11159" t="s">
        <v>1533</v>
      </c>
      <c r="F11159" t="s">
        <v>1386</v>
      </c>
      <c r="G11159">
        <v>3991</v>
      </c>
      <c r="H11159" s="23">
        <v>161012191</v>
      </c>
    </row>
    <row r="11160" spans="1:8" x14ac:dyDescent="0.25">
      <c r="A11160">
        <v>5037</v>
      </c>
      <c r="B11160" t="s">
        <v>14889</v>
      </c>
      <c r="C11160" t="s">
        <v>14889</v>
      </c>
      <c r="D11160" s="23">
        <v>40944167000125</v>
      </c>
      <c r="E11160" t="s">
        <v>1688</v>
      </c>
      <c r="F11160" t="s">
        <v>1386</v>
      </c>
      <c r="G11160">
        <v>8073</v>
      </c>
      <c r="H11160" s="23">
        <v>160926769</v>
      </c>
    </row>
    <row r="11161" spans="1:8" x14ac:dyDescent="0.25">
      <c r="A11161">
        <v>1765</v>
      </c>
      <c r="B11161" t="s">
        <v>14890</v>
      </c>
      <c r="C11161" t="s">
        <v>14891</v>
      </c>
      <c r="D11161" s="23">
        <v>12562605000155</v>
      </c>
      <c r="E11161" t="s">
        <v>1823</v>
      </c>
      <c r="F11161" t="s">
        <v>1386</v>
      </c>
      <c r="G11161">
        <v>3041</v>
      </c>
      <c r="H11161" s="23">
        <v>161750990</v>
      </c>
    </row>
    <row r="11162" spans="1:8" x14ac:dyDescent="0.25">
      <c r="A11162">
        <v>4003</v>
      </c>
      <c r="B11162" t="s">
        <v>14892</v>
      </c>
      <c r="C11162" t="s">
        <v>14893</v>
      </c>
      <c r="D11162" s="23">
        <v>9320987000104</v>
      </c>
      <c r="E11162" t="s">
        <v>1409</v>
      </c>
      <c r="F11162" t="s">
        <v>1386</v>
      </c>
      <c r="G11162">
        <v>5279</v>
      </c>
      <c r="H11162" s="23">
        <v>160796474</v>
      </c>
    </row>
    <row r="11163" spans="1:8" x14ac:dyDescent="0.25">
      <c r="A11163">
        <v>7640</v>
      </c>
      <c r="B11163" t="s">
        <v>14894</v>
      </c>
      <c r="C11163" t="s">
        <v>14895</v>
      </c>
      <c r="D11163" s="23">
        <v>8327744000127</v>
      </c>
      <c r="E11163" t="s">
        <v>1906</v>
      </c>
      <c r="F11163" t="s">
        <v>1386</v>
      </c>
      <c r="G11163">
        <v>11926</v>
      </c>
      <c r="H11163" s="23">
        <v>160214386</v>
      </c>
    </row>
    <row r="11164" spans="1:8" x14ac:dyDescent="0.25">
      <c r="A11164">
        <v>13406</v>
      </c>
      <c r="B11164" t="s">
        <v>14896</v>
      </c>
      <c r="C11164" t="s">
        <v>14897</v>
      </c>
      <c r="D11164" s="23">
        <v>42653542000103</v>
      </c>
      <c r="E11164" t="s">
        <v>1385</v>
      </c>
      <c r="F11164" t="s">
        <v>1386</v>
      </c>
      <c r="G11164">
        <v>20971</v>
      </c>
      <c r="H11164" s="23">
        <v>164034692</v>
      </c>
    </row>
    <row r="11165" spans="1:8" x14ac:dyDescent="0.25">
      <c r="A11165">
        <v>3573</v>
      </c>
      <c r="B11165" t="s">
        <v>14898</v>
      </c>
      <c r="C11165" t="s">
        <v>14898</v>
      </c>
      <c r="D11165" s="23">
        <v>8250700000146</v>
      </c>
      <c r="E11165" t="s">
        <v>1409</v>
      </c>
      <c r="F11165" t="s">
        <v>1386</v>
      </c>
      <c r="G11165">
        <v>4849</v>
      </c>
      <c r="H11165" s="23">
        <v>161496229</v>
      </c>
    </row>
    <row r="11166" spans="1:8" x14ac:dyDescent="0.25">
      <c r="A11166">
        <v>5113</v>
      </c>
      <c r="B11166" t="s">
        <v>14899</v>
      </c>
      <c r="C11166" t="s">
        <v>14899</v>
      </c>
      <c r="D11166" s="23">
        <v>12446089000101</v>
      </c>
      <c r="E11166" t="s">
        <v>1409</v>
      </c>
      <c r="F11166" t="s">
        <v>1386</v>
      </c>
      <c r="G11166">
        <v>8158</v>
      </c>
      <c r="H11166" s="23">
        <v>161729142</v>
      </c>
    </row>
    <row r="11167" spans="1:8" x14ac:dyDescent="0.25">
      <c r="A11167">
        <v>2545</v>
      </c>
      <c r="B11167" t="s">
        <v>14900</v>
      </c>
      <c r="C11167" t="s">
        <v>14901</v>
      </c>
      <c r="D11167" s="23">
        <v>3595028000107</v>
      </c>
      <c r="E11167" t="s">
        <v>1385</v>
      </c>
      <c r="F11167" t="s">
        <v>1386</v>
      </c>
      <c r="G11167">
        <v>3821</v>
      </c>
      <c r="H11167" s="23">
        <v>161268978</v>
      </c>
    </row>
    <row r="11168" spans="1:8" x14ac:dyDescent="0.25">
      <c r="A11168">
        <v>13085</v>
      </c>
      <c r="B11168" t="s">
        <v>14902</v>
      </c>
      <c r="C11168" t="s">
        <v>14902</v>
      </c>
      <c r="D11168" s="23">
        <v>36515097000112</v>
      </c>
      <c r="E11168" t="s">
        <v>1385</v>
      </c>
      <c r="F11168" t="s">
        <v>1386</v>
      </c>
      <c r="G11168">
        <v>20244</v>
      </c>
      <c r="H11168" s="23">
        <v>163613427</v>
      </c>
    </row>
    <row r="11169" spans="1:8" x14ac:dyDescent="0.25">
      <c r="A11169">
        <v>8198</v>
      </c>
      <c r="B11169" t="s">
        <v>14903</v>
      </c>
      <c r="C11169" t="s">
        <v>14903</v>
      </c>
      <c r="D11169" s="23">
        <v>11839921000169</v>
      </c>
      <c r="E11169" t="s">
        <v>1385</v>
      </c>
      <c r="F11169" t="s">
        <v>1386</v>
      </c>
      <c r="G11169">
        <v>12467</v>
      </c>
      <c r="H11169" s="23" t="s">
        <v>14904</v>
      </c>
    </row>
    <row r="11170" spans="1:8" x14ac:dyDescent="0.25">
      <c r="A11170">
        <v>11067</v>
      </c>
      <c r="B11170" t="s">
        <v>14905</v>
      </c>
      <c r="C11170" t="s">
        <v>14905</v>
      </c>
      <c r="D11170" s="23">
        <v>31121997000161</v>
      </c>
      <c r="E11170" t="s">
        <v>1385</v>
      </c>
      <c r="F11170" t="s">
        <v>1386</v>
      </c>
      <c r="G11170">
        <v>16872</v>
      </c>
      <c r="H11170" s="23">
        <v>163236127</v>
      </c>
    </row>
    <row r="11171" spans="1:8" x14ac:dyDescent="0.25">
      <c r="A11171">
        <v>2757</v>
      </c>
      <c r="B11171" t="s">
        <v>14906</v>
      </c>
      <c r="C11171" t="s">
        <v>14907</v>
      </c>
      <c r="D11171" s="23">
        <v>4272137000156</v>
      </c>
      <c r="E11171" t="s">
        <v>1527</v>
      </c>
      <c r="F11171" t="s">
        <v>1386</v>
      </c>
      <c r="G11171">
        <v>4033</v>
      </c>
      <c r="H11171" s="23">
        <v>161334334</v>
      </c>
    </row>
    <row r="11172" spans="1:8" x14ac:dyDescent="0.25">
      <c r="A11172">
        <v>3927</v>
      </c>
      <c r="B11172" t="s">
        <v>14908</v>
      </c>
      <c r="C11172" t="s">
        <v>14909</v>
      </c>
      <c r="D11172" s="23">
        <v>9217753000128</v>
      </c>
      <c r="E11172" t="s">
        <v>1409</v>
      </c>
      <c r="F11172" t="s">
        <v>1386</v>
      </c>
      <c r="G11172">
        <v>5203</v>
      </c>
      <c r="H11172" s="23" t="s">
        <v>14910</v>
      </c>
    </row>
    <row r="11173" spans="1:8" x14ac:dyDescent="0.25">
      <c r="A11173">
        <v>14287</v>
      </c>
      <c r="B11173" t="s">
        <v>14911</v>
      </c>
      <c r="C11173" t="s">
        <v>14911</v>
      </c>
      <c r="D11173" s="23">
        <v>36648260000115</v>
      </c>
      <c r="E11173" t="s">
        <v>1385</v>
      </c>
      <c r="F11173" t="s">
        <v>1386</v>
      </c>
      <c r="G11173">
        <v>22518</v>
      </c>
      <c r="H11173" s="23">
        <v>163622019</v>
      </c>
    </row>
    <row r="11174" spans="1:8" x14ac:dyDescent="0.25">
      <c r="A11174">
        <v>3944</v>
      </c>
      <c r="B11174" t="s">
        <v>14912</v>
      </c>
      <c r="C11174" t="s">
        <v>14913</v>
      </c>
      <c r="D11174" s="23">
        <v>9257130000189</v>
      </c>
      <c r="E11174" t="s">
        <v>1385</v>
      </c>
      <c r="F11174" t="s">
        <v>1386</v>
      </c>
      <c r="G11174">
        <v>5220</v>
      </c>
      <c r="H11174" s="23">
        <v>160292670</v>
      </c>
    </row>
    <row r="11175" spans="1:8" x14ac:dyDescent="0.25">
      <c r="A11175">
        <v>3106</v>
      </c>
      <c r="B11175" t="s">
        <v>14914</v>
      </c>
      <c r="C11175" t="s">
        <v>14915</v>
      </c>
      <c r="D11175" s="23">
        <v>5928217000180</v>
      </c>
      <c r="E11175" t="s">
        <v>1527</v>
      </c>
      <c r="F11175" t="s">
        <v>1386</v>
      </c>
      <c r="G11175">
        <v>4382</v>
      </c>
      <c r="H11175" s="23">
        <v>161416780</v>
      </c>
    </row>
    <row r="11176" spans="1:8" x14ac:dyDescent="0.25">
      <c r="A11176">
        <v>15436</v>
      </c>
      <c r="B11176" t="s">
        <v>14916</v>
      </c>
      <c r="C11176" t="s">
        <v>14916</v>
      </c>
      <c r="D11176" s="23">
        <v>27814944000159</v>
      </c>
      <c r="E11176" t="s">
        <v>1952</v>
      </c>
      <c r="F11176" t="s">
        <v>1386</v>
      </c>
      <c r="G11176">
        <v>24618</v>
      </c>
      <c r="H11176" s="23" t="s">
        <v>14917</v>
      </c>
    </row>
    <row r="11177" spans="1:8" x14ac:dyDescent="0.25">
      <c r="A11177">
        <v>2496</v>
      </c>
      <c r="B11177" t="s">
        <v>14918</v>
      </c>
      <c r="C11177" t="s">
        <v>14919</v>
      </c>
      <c r="D11177" s="23">
        <v>35417310000190</v>
      </c>
      <c r="E11177" t="s">
        <v>1409</v>
      </c>
      <c r="F11177" t="s">
        <v>1386</v>
      </c>
      <c r="G11177">
        <v>3772</v>
      </c>
      <c r="H11177" s="23">
        <v>160895006</v>
      </c>
    </row>
    <row r="11178" spans="1:8" x14ac:dyDescent="0.25">
      <c r="A11178">
        <v>10642</v>
      </c>
      <c r="B11178" t="s">
        <v>14920</v>
      </c>
      <c r="C11178" t="s">
        <v>14920</v>
      </c>
      <c r="D11178" s="23">
        <v>8596740000144</v>
      </c>
      <c r="E11178" t="s">
        <v>1397</v>
      </c>
      <c r="F11178" t="s">
        <v>1398</v>
      </c>
      <c r="G11178">
        <v>16020</v>
      </c>
      <c r="H11178" s="23">
        <v>204018765</v>
      </c>
    </row>
    <row r="11179" spans="1:8" x14ac:dyDescent="0.25">
      <c r="A11179">
        <v>3738</v>
      </c>
      <c r="B11179" t="s">
        <v>14921</v>
      </c>
      <c r="C11179" t="s">
        <v>14922</v>
      </c>
      <c r="D11179" s="23">
        <v>8821852000151</v>
      </c>
      <c r="E11179" t="s">
        <v>1409</v>
      </c>
      <c r="F11179" t="s">
        <v>1386</v>
      </c>
      <c r="G11179">
        <v>5014</v>
      </c>
      <c r="H11179" s="23">
        <v>160016975</v>
      </c>
    </row>
    <row r="11180" spans="1:8" x14ac:dyDescent="0.25">
      <c r="A11180">
        <v>10040</v>
      </c>
      <c r="B11180" t="s">
        <v>14923</v>
      </c>
      <c r="C11180" t="s">
        <v>14923</v>
      </c>
      <c r="D11180" s="23">
        <v>10276523000119</v>
      </c>
      <c r="E11180" t="s">
        <v>1670</v>
      </c>
      <c r="F11180" t="s">
        <v>1386</v>
      </c>
      <c r="G11180">
        <v>14850</v>
      </c>
      <c r="H11180" s="23">
        <v>161585060</v>
      </c>
    </row>
    <row r="11181" spans="1:8" x14ac:dyDescent="0.25">
      <c r="A11181">
        <v>3602</v>
      </c>
      <c r="B11181" t="s">
        <v>14924</v>
      </c>
      <c r="C11181" t="s">
        <v>14925</v>
      </c>
      <c r="D11181" s="23">
        <v>8332280000147</v>
      </c>
      <c r="E11181" t="s">
        <v>1385</v>
      </c>
      <c r="F11181" t="s">
        <v>1386</v>
      </c>
      <c r="G11181">
        <v>4878</v>
      </c>
      <c r="H11181" s="23">
        <v>160015057</v>
      </c>
    </row>
    <row r="11182" spans="1:8" x14ac:dyDescent="0.25">
      <c r="A11182">
        <v>1819</v>
      </c>
      <c r="B11182" t="s">
        <v>14926</v>
      </c>
      <c r="C11182" t="s">
        <v>14927</v>
      </c>
      <c r="D11182" s="23">
        <v>12920518000122</v>
      </c>
      <c r="E11182" t="s">
        <v>1409</v>
      </c>
      <c r="F11182" t="s">
        <v>1386</v>
      </c>
      <c r="G11182">
        <v>3095</v>
      </c>
      <c r="H11182" s="23" t="s">
        <v>14928</v>
      </c>
    </row>
    <row r="11183" spans="1:8" x14ac:dyDescent="0.25">
      <c r="A11183">
        <v>6196</v>
      </c>
      <c r="B11183" t="s">
        <v>14929</v>
      </c>
      <c r="C11183" t="s">
        <v>14929</v>
      </c>
      <c r="D11183" s="23">
        <v>15542333000110</v>
      </c>
      <c r="E11183" t="s">
        <v>1385</v>
      </c>
      <c r="F11183" t="s">
        <v>1386</v>
      </c>
      <c r="G11183">
        <v>9734</v>
      </c>
      <c r="H11183" s="23">
        <v>162013450</v>
      </c>
    </row>
    <row r="11184" spans="1:8" x14ac:dyDescent="0.25">
      <c r="A11184">
        <v>2783</v>
      </c>
      <c r="B11184" t="s">
        <v>14930</v>
      </c>
      <c r="C11184" t="s">
        <v>14931</v>
      </c>
      <c r="D11184" s="23">
        <v>444147000170</v>
      </c>
      <c r="E11184" t="s">
        <v>1409</v>
      </c>
      <c r="F11184" t="s">
        <v>1386</v>
      </c>
      <c r="G11184">
        <v>4059</v>
      </c>
      <c r="H11184" s="23">
        <v>161094490</v>
      </c>
    </row>
    <row r="11185" spans="1:8" x14ac:dyDescent="0.25">
      <c r="A11185">
        <v>14208</v>
      </c>
      <c r="B11185" t="s">
        <v>14932</v>
      </c>
      <c r="C11185" t="s">
        <v>14932</v>
      </c>
      <c r="D11185" s="23">
        <v>50536706000140</v>
      </c>
      <c r="E11185" t="s">
        <v>1385</v>
      </c>
      <c r="F11185" t="s">
        <v>1386</v>
      </c>
      <c r="G11185">
        <v>22223</v>
      </c>
      <c r="H11185" s="23">
        <v>164648658</v>
      </c>
    </row>
    <row r="11186" spans="1:8" x14ac:dyDescent="0.25">
      <c r="A11186">
        <v>3601</v>
      </c>
      <c r="B11186" t="s">
        <v>14933</v>
      </c>
      <c r="C11186" t="s">
        <v>14934</v>
      </c>
      <c r="D11186" s="23">
        <v>8332092000119</v>
      </c>
      <c r="E11186" t="s">
        <v>1409</v>
      </c>
      <c r="F11186" t="s">
        <v>1386</v>
      </c>
      <c r="G11186">
        <v>4877</v>
      </c>
      <c r="H11186" s="23">
        <v>161499490</v>
      </c>
    </row>
    <row r="11187" spans="1:8" x14ac:dyDescent="0.25">
      <c r="A11187">
        <v>3658</v>
      </c>
      <c r="B11187" t="s">
        <v>14935</v>
      </c>
      <c r="C11187" t="s">
        <v>14936</v>
      </c>
      <c r="D11187" s="23">
        <v>8580001000164</v>
      </c>
      <c r="E11187" t="s">
        <v>1409</v>
      </c>
      <c r="F11187" t="s">
        <v>1386</v>
      </c>
      <c r="G11187">
        <v>4934</v>
      </c>
      <c r="H11187" s="23">
        <v>160550963</v>
      </c>
    </row>
    <row r="11188" spans="1:8" x14ac:dyDescent="0.25">
      <c r="A11188">
        <v>3799</v>
      </c>
      <c r="B11188" t="s">
        <v>14937</v>
      </c>
      <c r="C11188" t="s">
        <v>14938</v>
      </c>
      <c r="D11188" s="23">
        <v>8973901000171</v>
      </c>
      <c r="E11188" t="s">
        <v>1385</v>
      </c>
      <c r="F11188" t="s">
        <v>1386</v>
      </c>
      <c r="G11188">
        <v>5075</v>
      </c>
      <c r="H11188" s="23">
        <v>160669650</v>
      </c>
    </row>
    <row r="11189" spans="1:8" x14ac:dyDescent="0.25">
      <c r="A11189">
        <v>5774</v>
      </c>
      <c r="B11189" t="s">
        <v>14939</v>
      </c>
      <c r="C11189" t="s">
        <v>14939</v>
      </c>
      <c r="D11189" s="23">
        <v>1678888000189</v>
      </c>
      <c r="E11189" t="s">
        <v>1385</v>
      </c>
      <c r="F11189" t="s">
        <v>1386</v>
      </c>
      <c r="G11189">
        <v>8785</v>
      </c>
      <c r="H11189" s="23">
        <v>161155693</v>
      </c>
    </row>
    <row r="11190" spans="1:8" x14ac:dyDescent="0.25">
      <c r="A11190">
        <v>8166</v>
      </c>
      <c r="B11190" t="s">
        <v>14940</v>
      </c>
      <c r="C11190" t="s">
        <v>14940</v>
      </c>
      <c r="D11190" s="23">
        <v>10744811000150</v>
      </c>
      <c r="E11190" t="s">
        <v>2614</v>
      </c>
      <c r="F11190" t="s">
        <v>1386</v>
      </c>
      <c r="G11190">
        <v>12439</v>
      </c>
      <c r="H11190" s="23">
        <v>160334969</v>
      </c>
    </row>
    <row r="11191" spans="1:8" x14ac:dyDescent="0.25">
      <c r="A11191">
        <v>15624</v>
      </c>
      <c r="B11191" t="s">
        <v>14941</v>
      </c>
      <c r="C11191" t="s">
        <v>14941</v>
      </c>
      <c r="D11191" s="23">
        <v>54800708000156</v>
      </c>
      <c r="E11191" t="s">
        <v>1385</v>
      </c>
      <c r="F11191" t="s">
        <v>1386</v>
      </c>
      <c r="G11191">
        <v>24897</v>
      </c>
      <c r="H11191" s="23">
        <v>164937390</v>
      </c>
    </row>
    <row r="11192" spans="1:8" x14ac:dyDescent="0.25">
      <c r="A11192">
        <v>13402</v>
      </c>
      <c r="B11192" t="s">
        <v>14942</v>
      </c>
      <c r="C11192" t="s">
        <v>14943</v>
      </c>
      <c r="D11192" s="23">
        <v>29442090000152</v>
      </c>
      <c r="E11192" t="s">
        <v>1385</v>
      </c>
      <c r="F11192" t="s">
        <v>1386</v>
      </c>
      <c r="G11192">
        <v>20966</v>
      </c>
      <c r="H11192" s="23">
        <v>163085080</v>
      </c>
    </row>
    <row r="11193" spans="1:8" x14ac:dyDescent="0.25">
      <c r="A11193">
        <v>3920</v>
      </c>
      <c r="B11193" t="s">
        <v>14944</v>
      </c>
      <c r="C11193" t="s">
        <v>14945</v>
      </c>
      <c r="D11193" s="23">
        <v>9205460000120</v>
      </c>
      <c r="E11193" t="s">
        <v>1409</v>
      </c>
      <c r="F11193" t="s">
        <v>1386</v>
      </c>
      <c r="G11193">
        <v>5196</v>
      </c>
      <c r="H11193" s="23">
        <v>161544886</v>
      </c>
    </row>
    <row r="11194" spans="1:8" x14ac:dyDescent="0.25">
      <c r="A11194">
        <v>15237</v>
      </c>
      <c r="B11194" t="s">
        <v>14946</v>
      </c>
      <c r="C11194" t="s">
        <v>14946</v>
      </c>
      <c r="D11194" s="23">
        <v>47605535000150</v>
      </c>
      <c r="E11194" t="s">
        <v>1385</v>
      </c>
      <c r="F11194" t="s">
        <v>1386</v>
      </c>
      <c r="G11194">
        <v>24337</v>
      </c>
      <c r="H11194" s="23">
        <v>164423370</v>
      </c>
    </row>
    <row r="11195" spans="1:8" x14ac:dyDescent="0.25">
      <c r="A11195">
        <v>13557</v>
      </c>
      <c r="B11195" t="s">
        <v>14947</v>
      </c>
      <c r="C11195" t="s">
        <v>14947</v>
      </c>
      <c r="D11195" s="23">
        <v>43939930000118</v>
      </c>
      <c r="E11195" t="s">
        <v>1385</v>
      </c>
      <c r="F11195" t="s">
        <v>1386</v>
      </c>
      <c r="G11195">
        <v>21164</v>
      </c>
      <c r="H11195" s="23">
        <v>164195637</v>
      </c>
    </row>
    <row r="11196" spans="1:8" x14ac:dyDescent="0.25">
      <c r="A11196">
        <v>6017</v>
      </c>
      <c r="B11196" t="s">
        <v>14948</v>
      </c>
      <c r="C11196" t="s">
        <v>14949</v>
      </c>
      <c r="D11196" s="23">
        <v>14506625000134</v>
      </c>
      <c r="E11196" t="s">
        <v>1422</v>
      </c>
      <c r="F11196" t="s">
        <v>1386</v>
      </c>
      <c r="G11196">
        <v>9329</v>
      </c>
      <c r="H11196" s="23" t="s">
        <v>1438</v>
      </c>
    </row>
    <row r="11197" spans="1:8" x14ac:dyDescent="0.25">
      <c r="A11197">
        <v>2148</v>
      </c>
      <c r="B11197" t="s">
        <v>14950</v>
      </c>
      <c r="C11197" t="s">
        <v>14951</v>
      </c>
      <c r="D11197" s="23">
        <v>24116337000127</v>
      </c>
      <c r="E11197" t="s">
        <v>1385</v>
      </c>
      <c r="F11197" t="s">
        <v>1386</v>
      </c>
      <c r="G11197">
        <v>3424</v>
      </c>
      <c r="H11197" s="23">
        <v>160827086</v>
      </c>
    </row>
    <row r="11198" spans="1:8" x14ac:dyDescent="0.25">
      <c r="A11198">
        <v>12477</v>
      </c>
      <c r="B11198" t="s">
        <v>14952</v>
      </c>
      <c r="C11198" t="s">
        <v>14953</v>
      </c>
      <c r="D11198" s="23">
        <v>33909000000168</v>
      </c>
      <c r="E11198" t="s">
        <v>1385</v>
      </c>
      <c r="F11198" t="s">
        <v>1386</v>
      </c>
      <c r="G11198">
        <v>19247</v>
      </c>
      <c r="H11198" s="23">
        <v>163462984</v>
      </c>
    </row>
    <row r="11199" spans="1:8" x14ac:dyDescent="0.25">
      <c r="A11199">
        <v>10851</v>
      </c>
      <c r="B11199" t="s">
        <v>14954</v>
      </c>
      <c r="C11199" t="s">
        <v>14955</v>
      </c>
      <c r="D11199" s="23">
        <v>25307050000147</v>
      </c>
      <c r="E11199" t="s">
        <v>1385</v>
      </c>
      <c r="F11199" t="s">
        <v>1386</v>
      </c>
      <c r="G11199">
        <v>16412</v>
      </c>
      <c r="H11199" s="23">
        <v>162777884</v>
      </c>
    </row>
    <row r="11200" spans="1:8" x14ac:dyDescent="0.25">
      <c r="A11200">
        <v>9642</v>
      </c>
      <c r="B11200" t="s">
        <v>24963</v>
      </c>
      <c r="C11200" t="s">
        <v>24963</v>
      </c>
      <c r="D11200" s="23"/>
      <c r="E11200" t="s">
        <v>2050</v>
      </c>
      <c r="F11200" t="s">
        <v>1386</v>
      </c>
      <c r="G11200">
        <v>14340</v>
      </c>
      <c r="H11200" s="23"/>
    </row>
    <row r="11201" spans="1:8" x14ac:dyDescent="0.25">
      <c r="A11201">
        <v>13225</v>
      </c>
      <c r="B11201" t="s">
        <v>14956</v>
      </c>
      <c r="D11201" s="23">
        <v>68487776000111</v>
      </c>
      <c r="E11201" t="s">
        <v>1424</v>
      </c>
      <c r="F11201" t="s">
        <v>1390</v>
      </c>
      <c r="G11201">
        <v>20424</v>
      </c>
      <c r="H11201" s="23">
        <v>115311977110</v>
      </c>
    </row>
    <row r="11202" spans="1:8" x14ac:dyDescent="0.25">
      <c r="A11202">
        <v>13573</v>
      </c>
      <c r="B11202" t="s">
        <v>14957</v>
      </c>
      <c r="C11202" t="s">
        <v>14957</v>
      </c>
      <c r="D11202" s="23">
        <v>47368800000123</v>
      </c>
      <c r="E11202" t="s">
        <v>1385</v>
      </c>
      <c r="F11202" t="s">
        <v>1386</v>
      </c>
      <c r="G11202">
        <v>21188</v>
      </c>
      <c r="H11202" s="23">
        <v>164407669</v>
      </c>
    </row>
    <row r="11203" spans="1:8" x14ac:dyDescent="0.25">
      <c r="A11203">
        <v>15557</v>
      </c>
      <c r="B11203" t="s">
        <v>14958</v>
      </c>
      <c r="C11203" t="s">
        <v>14958</v>
      </c>
      <c r="D11203" s="23">
        <v>57123429000193</v>
      </c>
      <c r="E11203" t="s">
        <v>1487</v>
      </c>
      <c r="F11203" t="s">
        <v>1386</v>
      </c>
      <c r="G11203">
        <v>24795</v>
      </c>
      <c r="H11203" s="23">
        <v>165054514</v>
      </c>
    </row>
    <row r="11204" spans="1:8" x14ac:dyDescent="0.25">
      <c r="A11204">
        <v>8073</v>
      </c>
      <c r="B11204" t="s">
        <v>14959</v>
      </c>
      <c r="C11204" t="s">
        <v>14960</v>
      </c>
      <c r="D11204" s="23">
        <v>23588451000197</v>
      </c>
      <c r="E11204" t="s">
        <v>1385</v>
      </c>
      <c r="F11204" t="s">
        <v>1386</v>
      </c>
      <c r="G11204">
        <v>12367</v>
      </c>
      <c r="H11204" s="23">
        <v>162643144</v>
      </c>
    </row>
    <row r="11205" spans="1:8" x14ac:dyDescent="0.25">
      <c r="A11205">
        <v>7350</v>
      </c>
      <c r="B11205" t="s">
        <v>14961</v>
      </c>
      <c r="C11205" t="s">
        <v>14961</v>
      </c>
      <c r="D11205" s="23">
        <v>6121067000160</v>
      </c>
      <c r="E11205" t="s">
        <v>1385</v>
      </c>
      <c r="F11205" t="s">
        <v>1386</v>
      </c>
      <c r="G11205">
        <v>11272</v>
      </c>
      <c r="H11205" s="23" t="s">
        <v>1438</v>
      </c>
    </row>
    <row r="11206" spans="1:8" x14ac:dyDescent="0.25">
      <c r="A11206">
        <v>8514</v>
      </c>
      <c r="B11206" t="s">
        <v>14962</v>
      </c>
      <c r="C11206" t="s">
        <v>14963</v>
      </c>
      <c r="D11206" s="23">
        <v>23305296000154</v>
      </c>
      <c r="E11206" t="s">
        <v>1385</v>
      </c>
      <c r="F11206" t="s">
        <v>1386</v>
      </c>
      <c r="G11206">
        <v>12999</v>
      </c>
      <c r="H11206" s="23" t="s">
        <v>1438</v>
      </c>
    </row>
    <row r="11207" spans="1:8" x14ac:dyDescent="0.25">
      <c r="A11207">
        <v>7897</v>
      </c>
      <c r="B11207" t="s">
        <v>14964</v>
      </c>
      <c r="C11207" t="s">
        <v>14965</v>
      </c>
      <c r="D11207" s="23">
        <v>1517065000171</v>
      </c>
      <c r="E11207" t="s">
        <v>1541</v>
      </c>
      <c r="F11207" t="s">
        <v>1386</v>
      </c>
      <c r="G11207">
        <v>12210</v>
      </c>
      <c r="H11207" s="23">
        <v>161147836</v>
      </c>
    </row>
    <row r="11208" spans="1:8" x14ac:dyDescent="0.25">
      <c r="A11208">
        <v>12599</v>
      </c>
      <c r="B11208" t="s">
        <v>14966</v>
      </c>
      <c r="C11208" t="s">
        <v>14966</v>
      </c>
      <c r="D11208" s="23">
        <v>39483327000105</v>
      </c>
      <c r="E11208" t="s">
        <v>1409</v>
      </c>
      <c r="F11208" t="s">
        <v>1386</v>
      </c>
      <c r="G11208">
        <v>19606</v>
      </c>
      <c r="H11208" s="23">
        <v>163792640</v>
      </c>
    </row>
    <row r="11209" spans="1:8" x14ac:dyDescent="0.25">
      <c r="A11209">
        <v>11283</v>
      </c>
      <c r="B11209" t="s">
        <v>14967</v>
      </c>
      <c r="C11209" t="s">
        <v>14968</v>
      </c>
      <c r="D11209" s="23">
        <v>2495199000100</v>
      </c>
      <c r="E11209" t="s">
        <v>1424</v>
      </c>
      <c r="F11209" t="s">
        <v>1390</v>
      </c>
      <c r="G11209">
        <v>17128</v>
      </c>
      <c r="H11209" s="23">
        <v>114920561112</v>
      </c>
    </row>
    <row r="11210" spans="1:8" x14ac:dyDescent="0.25">
      <c r="A11210">
        <v>4486</v>
      </c>
      <c r="B11210" t="s">
        <v>14969</v>
      </c>
      <c r="C11210" t="s">
        <v>14970</v>
      </c>
      <c r="D11210" s="23">
        <v>11612861000147</v>
      </c>
      <c r="E11210" t="s">
        <v>1430</v>
      </c>
      <c r="F11210" t="s">
        <v>1415</v>
      </c>
      <c r="G11210">
        <v>7077</v>
      </c>
      <c r="H11210" s="23">
        <v>39259196</v>
      </c>
    </row>
    <row r="11211" spans="1:8" x14ac:dyDescent="0.25">
      <c r="A11211">
        <v>5017</v>
      </c>
      <c r="B11211" t="s">
        <v>14971</v>
      </c>
      <c r="C11211" t="s">
        <v>14971</v>
      </c>
      <c r="D11211" s="23">
        <v>976147000111</v>
      </c>
      <c r="E11211" t="s">
        <v>1397</v>
      </c>
      <c r="F11211" t="s">
        <v>1398</v>
      </c>
      <c r="G11211">
        <v>8046</v>
      </c>
      <c r="H11211" s="23">
        <v>200753894</v>
      </c>
    </row>
    <row r="11212" spans="1:8" x14ac:dyDescent="0.25">
      <c r="A11212">
        <v>14682</v>
      </c>
      <c r="B11212" t="s">
        <v>14972</v>
      </c>
      <c r="C11212" t="s">
        <v>14973</v>
      </c>
      <c r="D11212" s="23">
        <v>8704413007252</v>
      </c>
      <c r="E11212" t="s">
        <v>1409</v>
      </c>
      <c r="F11212" t="s">
        <v>1386</v>
      </c>
      <c r="G11212">
        <v>23113</v>
      </c>
      <c r="H11212" s="23" t="s">
        <v>1438</v>
      </c>
    </row>
    <row r="11213" spans="1:8" x14ac:dyDescent="0.25">
      <c r="A11213">
        <v>7835</v>
      </c>
      <c r="B11213" t="s">
        <v>14974</v>
      </c>
      <c r="C11213" t="s">
        <v>14974</v>
      </c>
      <c r="D11213" s="23">
        <v>9140351004089</v>
      </c>
      <c r="E11213" t="s">
        <v>1385</v>
      </c>
      <c r="F11213" t="s">
        <v>1386</v>
      </c>
      <c r="G11213">
        <v>12143</v>
      </c>
      <c r="H11213" s="23" t="s">
        <v>1438</v>
      </c>
    </row>
    <row r="11214" spans="1:8" x14ac:dyDescent="0.25">
      <c r="A11214">
        <v>10319</v>
      </c>
      <c r="B11214" t="s">
        <v>14975</v>
      </c>
      <c r="C11214" t="s">
        <v>14975</v>
      </c>
      <c r="D11214" s="23">
        <v>9140351008904</v>
      </c>
      <c r="E11214" t="s">
        <v>1385</v>
      </c>
      <c r="F11214" t="s">
        <v>1386</v>
      </c>
      <c r="G11214">
        <v>15571</v>
      </c>
      <c r="H11214" s="23" t="s">
        <v>1438</v>
      </c>
    </row>
    <row r="11215" spans="1:8" x14ac:dyDescent="0.25">
      <c r="A11215">
        <v>3692</v>
      </c>
      <c r="B11215" t="s">
        <v>14976</v>
      </c>
      <c r="C11215" t="s">
        <v>14977</v>
      </c>
      <c r="D11215" s="23">
        <v>8704413002536</v>
      </c>
      <c r="E11215" t="s">
        <v>1718</v>
      </c>
      <c r="F11215" t="s">
        <v>1386</v>
      </c>
      <c r="G11215">
        <v>4968</v>
      </c>
      <c r="H11215" s="23" t="s">
        <v>3079</v>
      </c>
    </row>
    <row r="11216" spans="1:8" x14ac:dyDescent="0.25">
      <c r="A11216">
        <v>11566</v>
      </c>
      <c r="B11216" t="s">
        <v>14978</v>
      </c>
      <c r="C11216" t="s">
        <v>14978</v>
      </c>
      <c r="D11216" s="23">
        <v>9140351004755</v>
      </c>
      <c r="E11216" t="s">
        <v>1385</v>
      </c>
      <c r="F11216" t="s">
        <v>1386</v>
      </c>
      <c r="G11216">
        <v>17513</v>
      </c>
      <c r="H11216" s="23" t="s">
        <v>1438</v>
      </c>
    </row>
    <row r="11217" spans="1:8" x14ac:dyDescent="0.25">
      <c r="A11217">
        <v>6203</v>
      </c>
      <c r="B11217" t="s">
        <v>14979</v>
      </c>
      <c r="C11217" t="s">
        <v>14979</v>
      </c>
      <c r="D11217" s="23">
        <v>9140351004240</v>
      </c>
      <c r="E11217" t="s">
        <v>1578</v>
      </c>
      <c r="F11217" t="s">
        <v>1386</v>
      </c>
      <c r="G11217">
        <v>9741</v>
      </c>
      <c r="H11217" s="23" t="s">
        <v>1438</v>
      </c>
    </row>
    <row r="11218" spans="1:8" x14ac:dyDescent="0.25">
      <c r="A11218">
        <v>6249</v>
      </c>
      <c r="B11218" t="s">
        <v>14980</v>
      </c>
      <c r="C11218" t="s">
        <v>14980</v>
      </c>
      <c r="D11218" s="23">
        <v>9140351000504</v>
      </c>
      <c r="E11218" t="s">
        <v>1385</v>
      </c>
      <c r="F11218" t="s">
        <v>1386</v>
      </c>
      <c r="G11218">
        <v>9779</v>
      </c>
      <c r="H11218" s="23" t="s">
        <v>1438</v>
      </c>
    </row>
    <row r="11219" spans="1:8" x14ac:dyDescent="0.25">
      <c r="A11219">
        <v>3890</v>
      </c>
      <c r="B11219" t="s">
        <v>14981</v>
      </c>
      <c r="C11219" t="s">
        <v>14982</v>
      </c>
      <c r="D11219" s="23">
        <v>9140351002388</v>
      </c>
      <c r="E11219" t="s">
        <v>1385</v>
      </c>
      <c r="F11219" t="s">
        <v>1386</v>
      </c>
      <c r="G11219">
        <v>5166</v>
      </c>
      <c r="H11219" s="23" t="s">
        <v>3079</v>
      </c>
    </row>
    <row r="11220" spans="1:8" x14ac:dyDescent="0.25">
      <c r="A11220">
        <v>15608</v>
      </c>
      <c r="B11220" t="s">
        <v>14983</v>
      </c>
      <c r="C11220" t="s">
        <v>14984</v>
      </c>
      <c r="D11220" s="23">
        <v>9140351006537</v>
      </c>
      <c r="E11220" t="s">
        <v>1385</v>
      </c>
      <c r="F11220" t="s">
        <v>1386</v>
      </c>
      <c r="G11220">
        <v>24875</v>
      </c>
      <c r="H11220" s="23" t="s">
        <v>1438</v>
      </c>
    </row>
    <row r="11221" spans="1:8" x14ac:dyDescent="0.25">
      <c r="A11221">
        <v>3895</v>
      </c>
      <c r="B11221" t="s">
        <v>14985</v>
      </c>
      <c r="C11221" t="s">
        <v>14986</v>
      </c>
      <c r="D11221" s="23">
        <v>9140351008408</v>
      </c>
      <c r="E11221" t="s">
        <v>1541</v>
      </c>
      <c r="F11221" t="s">
        <v>1386</v>
      </c>
      <c r="G11221">
        <v>5171</v>
      </c>
      <c r="H11221" s="23" t="s">
        <v>3079</v>
      </c>
    </row>
    <row r="11222" spans="1:8" x14ac:dyDescent="0.25">
      <c r="A11222">
        <v>3891</v>
      </c>
      <c r="B11222" t="s">
        <v>14987</v>
      </c>
      <c r="C11222" t="s">
        <v>14988</v>
      </c>
      <c r="D11222" s="23">
        <v>9140351002469</v>
      </c>
      <c r="E11222" t="s">
        <v>1385</v>
      </c>
      <c r="F11222" t="s">
        <v>1386</v>
      </c>
      <c r="G11222">
        <v>5167</v>
      </c>
      <c r="H11222" s="23"/>
    </row>
    <row r="11223" spans="1:8" x14ac:dyDescent="0.25">
      <c r="A11223">
        <v>3889</v>
      </c>
      <c r="B11223" t="s">
        <v>14989</v>
      </c>
      <c r="C11223" t="s">
        <v>14990</v>
      </c>
      <c r="D11223" s="23">
        <v>9140351002035</v>
      </c>
      <c r="E11223" t="s">
        <v>1385</v>
      </c>
      <c r="F11223" t="s">
        <v>1386</v>
      </c>
      <c r="G11223">
        <v>5165</v>
      </c>
      <c r="H11223" s="23" t="s">
        <v>3079</v>
      </c>
    </row>
    <row r="11224" spans="1:8" x14ac:dyDescent="0.25">
      <c r="A11224">
        <v>3887</v>
      </c>
      <c r="B11224" t="s">
        <v>14991</v>
      </c>
      <c r="C11224" t="s">
        <v>14992</v>
      </c>
      <c r="D11224" s="23">
        <v>9140351001578</v>
      </c>
      <c r="E11224" t="s">
        <v>1385</v>
      </c>
      <c r="F11224" t="s">
        <v>1386</v>
      </c>
      <c r="G11224">
        <v>5163</v>
      </c>
      <c r="H11224" s="23" t="s">
        <v>3079</v>
      </c>
    </row>
    <row r="11225" spans="1:8" x14ac:dyDescent="0.25">
      <c r="A11225">
        <v>3888</v>
      </c>
      <c r="B11225" t="s">
        <v>14993</v>
      </c>
      <c r="C11225" t="s">
        <v>14994</v>
      </c>
      <c r="D11225" s="23">
        <v>9140351001900</v>
      </c>
      <c r="E11225" t="s">
        <v>1385</v>
      </c>
      <c r="F11225" t="s">
        <v>1386</v>
      </c>
      <c r="G11225">
        <v>5164</v>
      </c>
      <c r="H11225" s="23" t="s">
        <v>3079</v>
      </c>
    </row>
    <row r="11226" spans="1:8" x14ac:dyDescent="0.25">
      <c r="A11226">
        <v>6628</v>
      </c>
      <c r="B11226" t="s">
        <v>14995</v>
      </c>
      <c r="C11226" t="s">
        <v>14995</v>
      </c>
      <c r="D11226" s="23">
        <v>9140351006294</v>
      </c>
      <c r="E11226" t="s">
        <v>1385</v>
      </c>
      <c r="F11226" t="s">
        <v>1386</v>
      </c>
      <c r="G11226">
        <v>10167</v>
      </c>
      <c r="H11226" s="23" t="s">
        <v>1438</v>
      </c>
    </row>
    <row r="11227" spans="1:8" x14ac:dyDescent="0.25">
      <c r="A11227">
        <v>4496</v>
      </c>
      <c r="B11227" t="s">
        <v>14996</v>
      </c>
      <c r="D11227" s="23"/>
      <c r="E11227" t="s">
        <v>1385</v>
      </c>
      <c r="F11227" t="s">
        <v>1386</v>
      </c>
      <c r="G11227">
        <v>7085</v>
      </c>
      <c r="H11227" s="23"/>
    </row>
    <row r="11228" spans="1:8" x14ac:dyDescent="0.25">
      <c r="A11228">
        <v>3894</v>
      </c>
      <c r="B11228" t="s">
        <v>14997</v>
      </c>
      <c r="C11228" t="s">
        <v>14998</v>
      </c>
      <c r="D11228" s="23">
        <v>9140351007770</v>
      </c>
      <c r="E11228" t="s">
        <v>1385</v>
      </c>
      <c r="F11228" t="s">
        <v>1386</v>
      </c>
      <c r="G11228">
        <v>5170</v>
      </c>
      <c r="H11228" s="23" t="s">
        <v>3079</v>
      </c>
    </row>
    <row r="11229" spans="1:8" x14ac:dyDescent="0.25">
      <c r="A11229">
        <v>15663</v>
      </c>
      <c r="B11229" t="s">
        <v>14999</v>
      </c>
      <c r="C11229" t="s">
        <v>14999</v>
      </c>
      <c r="D11229" s="23">
        <v>9140351007690</v>
      </c>
      <c r="E11229" t="s">
        <v>1541</v>
      </c>
      <c r="F11229" t="s">
        <v>1386</v>
      </c>
      <c r="G11229">
        <v>24940</v>
      </c>
      <c r="H11229" s="23" t="s">
        <v>1438</v>
      </c>
    </row>
    <row r="11230" spans="1:8" x14ac:dyDescent="0.25">
      <c r="A11230">
        <v>8462</v>
      </c>
      <c r="B11230" t="s">
        <v>15000</v>
      </c>
      <c r="C11230" t="s">
        <v>15000</v>
      </c>
      <c r="D11230" s="23">
        <v>9140351005131</v>
      </c>
      <c r="E11230" t="s">
        <v>1385</v>
      </c>
      <c r="F11230" t="s">
        <v>1386</v>
      </c>
      <c r="G11230">
        <v>12882</v>
      </c>
      <c r="H11230" s="23" t="s">
        <v>1438</v>
      </c>
    </row>
    <row r="11231" spans="1:8" x14ac:dyDescent="0.25">
      <c r="A11231">
        <v>3892</v>
      </c>
      <c r="B11231" t="s">
        <v>15001</v>
      </c>
      <c r="C11231" t="s">
        <v>15002</v>
      </c>
      <c r="D11231" s="23">
        <v>9140351003007</v>
      </c>
      <c r="E11231" t="s">
        <v>1541</v>
      </c>
      <c r="F11231" t="s">
        <v>1386</v>
      </c>
      <c r="G11231">
        <v>5168</v>
      </c>
      <c r="H11231" s="23" t="s">
        <v>3079</v>
      </c>
    </row>
    <row r="11232" spans="1:8" x14ac:dyDescent="0.25">
      <c r="A11232">
        <v>12511</v>
      </c>
      <c r="B11232" t="s">
        <v>15003</v>
      </c>
      <c r="C11232" t="s">
        <v>15004</v>
      </c>
      <c r="D11232" s="23">
        <v>27626290000806</v>
      </c>
      <c r="E11232" t="s">
        <v>15005</v>
      </c>
      <c r="F11232" t="s">
        <v>1418</v>
      </c>
      <c r="G11232">
        <v>19422</v>
      </c>
      <c r="H11232" s="23">
        <v>87209105</v>
      </c>
    </row>
    <row r="11233" spans="1:8" x14ac:dyDescent="0.25">
      <c r="A11233">
        <v>2727</v>
      </c>
      <c r="B11233" t="s">
        <v>15006</v>
      </c>
      <c r="C11233" t="s">
        <v>15007</v>
      </c>
      <c r="D11233" s="23">
        <v>41245143000140</v>
      </c>
      <c r="E11233" t="s">
        <v>1430</v>
      </c>
      <c r="F11233" t="s">
        <v>1415</v>
      </c>
      <c r="G11233">
        <v>4003</v>
      </c>
      <c r="H11233" s="23" t="s">
        <v>2239</v>
      </c>
    </row>
    <row r="11234" spans="1:8" x14ac:dyDescent="0.25">
      <c r="A11234">
        <v>11799</v>
      </c>
      <c r="B11234" t="s">
        <v>15008</v>
      </c>
      <c r="C11234" t="s">
        <v>15009</v>
      </c>
      <c r="D11234" s="23">
        <v>27626290000644</v>
      </c>
      <c r="E11234" t="s">
        <v>2320</v>
      </c>
      <c r="F11234" t="s">
        <v>1390</v>
      </c>
      <c r="G11234">
        <v>18111</v>
      </c>
      <c r="H11234" s="23">
        <v>206093980115</v>
      </c>
    </row>
    <row r="11235" spans="1:8" x14ac:dyDescent="0.25">
      <c r="A11235">
        <v>1521</v>
      </c>
      <c r="B11235" t="s">
        <v>15010</v>
      </c>
      <c r="C11235" t="s">
        <v>15011</v>
      </c>
      <c r="D11235" s="23">
        <v>11110222000183</v>
      </c>
      <c r="E11235" t="s">
        <v>1533</v>
      </c>
      <c r="F11235" t="s">
        <v>1386</v>
      </c>
      <c r="G11235">
        <v>2797</v>
      </c>
      <c r="H11235" s="23">
        <v>161635997</v>
      </c>
    </row>
    <row r="11236" spans="1:8" x14ac:dyDescent="0.25">
      <c r="A11236">
        <v>8816</v>
      </c>
      <c r="B11236" t="s">
        <v>15012</v>
      </c>
      <c r="C11236" t="s">
        <v>15012</v>
      </c>
      <c r="D11236" s="23">
        <v>19559064000155</v>
      </c>
      <c r="E11236" t="s">
        <v>3247</v>
      </c>
      <c r="F11236" t="s">
        <v>1407</v>
      </c>
      <c r="G11236">
        <v>13327</v>
      </c>
      <c r="H11236" s="23">
        <v>67197590</v>
      </c>
    </row>
    <row r="11237" spans="1:8" x14ac:dyDescent="0.25">
      <c r="A11237">
        <v>3581</v>
      </c>
      <c r="B11237" t="s">
        <v>15013</v>
      </c>
      <c r="C11237" t="s">
        <v>15014</v>
      </c>
      <c r="D11237" s="23">
        <v>8282163000116</v>
      </c>
      <c r="E11237" t="s">
        <v>1533</v>
      </c>
      <c r="F11237" t="s">
        <v>1386</v>
      </c>
      <c r="G11237">
        <v>4857</v>
      </c>
      <c r="H11237" s="23">
        <v>161501176</v>
      </c>
    </row>
    <row r="11238" spans="1:8" x14ac:dyDescent="0.25">
      <c r="A11238">
        <v>9701</v>
      </c>
      <c r="B11238" t="s">
        <v>15015</v>
      </c>
      <c r="C11238" t="s">
        <v>15015</v>
      </c>
      <c r="D11238" s="23">
        <v>17495465000163</v>
      </c>
      <c r="E11238" t="s">
        <v>1385</v>
      </c>
      <c r="F11238" t="s">
        <v>1386</v>
      </c>
      <c r="G11238">
        <v>14400</v>
      </c>
      <c r="H11238" s="23">
        <v>162094540</v>
      </c>
    </row>
    <row r="11239" spans="1:8" x14ac:dyDescent="0.25">
      <c r="A11239">
        <v>11871</v>
      </c>
      <c r="B11239" t="s">
        <v>15016</v>
      </c>
      <c r="C11239" t="s">
        <v>15017</v>
      </c>
      <c r="D11239" s="23">
        <v>37392971000134</v>
      </c>
      <c r="E11239" t="s">
        <v>1507</v>
      </c>
      <c r="F11239" t="s">
        <v>1415</v>
      </c>
      <c r="G11239">
        <v>18247</v>
      </c>
      <c r="H11239" s="23">
        <v>89142063</v>
      </c>
    </row>
    <row r="11240" spans="1:8" x14ac:dyDescent="0.25">
      <c r="A11240">
        <v>9899</v>
      </c>
      <c r="B11240" t="s">
        <v>15018</v>
      </c>
      <c r="C11240" t="s">
        <v>15018</v>
      </c>
      <c r="D11240" s="23">
        <v>5824090000159</v>
      </c>
      <c r="E11240" t="s">
        <v>2415</v>
      </c>
      <c r="F11240" t="s">
        <v>1386</v>
      </c>
      <c r="G11240">
        <v>14633</v>
      </c>
      <c r="H11240" s="23">
        <v>161399657</v>
      </c>
    </row>
    <row r="11241" spans="1:8" x14ac:dyDescent="0.25">
      <c r="A11241">
        <v>10954</v>
      </c>
      <c r="B11241" t="s">
        <v>15019</v>
      </c>
      <c r="C11241" t="s">
        <v>15019</v>
      </c>
      <c r="D11241" s="23">
        <v>31270703000163</v>
      </c>
      <c r="E11241" t="s">
        <v>1385</v>
      </c>
      <c r="F11241" t="s">
        <v>1386</v>
      </c>
      <c r="G11241">
        <v>16695</v>
      </c>
      <c r="H11241" s="23">
        <v>163221880</v>
      </c>
    </row>
    <row r="11242" spans="1:8" x14ac:dyDescent="0.25">
      <c r="A11242">
        <v>6040</v>
      </c>
      <c r="B11242" t="s">
        <v>24964</v>
      </c>
      <c r="C11242" t="s">
        <v>24964</v>
      </c>
      <c r="D11242" s="23"/>
      <c r="E11242" t="s">
        <v>1430</v>
      </c>
      <c r="F11242" t="s">
        <v>1415</v>
      </c>
      <c r="G11242">
        <v>9414</v>
      </c>
      <c r="H11242" s="23"/>
    </row>
    <row r="11243" spans="1:8" x14ac:dyDescent="0.25">
      <c r="A11243">
        <v>12051</v>
      </c>
      <c r="B11243" t="s">
        <v>15020</v>
      </c>
      <c r="C11243" t="s">
        <v>15020</v>
      </c>
      <c r="D11243" s="23">
        <v>17695262000110</v>
      </c>
      <c r="E11243" t="s">
        <v>1723</v>
      </c>
      <c r="F11243" t="s">
        <v>1386</v>
      </c>
      <c r="G11243">
        <v>18590</v>
      </c>
      <c r="H11243" s="23">
        <v>162110111</v>
      </c>
    </row>
    <row r="11244" spans="1:8" x14ac:dyDescent="0.25">
      <c r="A11244">
        <v>13603</v>
      </c>
      <c r="B11244" t="s">
        <v>15020</v>
      </c>
      <c r="C11244" t="s">
        <v>15020</v>
      </c>
      <c r="D11244" s="23"/>
      <c r="E11244" t="s">
        <v>1385</v>
      </c>
      <c r="F11244" t="s">
        <v>1386</v>
      </c>
      <c r="G11244">
        <v>21221</v>
      </c>
      <c r="H11244" s="23"/>
    </row>
    <row r="11245" spans="1:8" x14ac:dyDescent="0.25">
      <c r="A11245">
        <v>10337</v>
      </c>
      <c r="B11245" t="s">
        <v>15021</v>
      </c>
      <c r="C11245" t="s">
        <v>15021</v>
      </c>
      <c r="D11245" s="23">
        <v>3060507000129</v>
      </c>
      <c r="E11245" t="s">
        <v>2652</v>
      </c>
      <c r="F11245" t="s">
        <v>1386</v>
      </c>
      <c r="G11245">
        <v>15598</v>
      </c>
      <c r="H11245" s="23">
        <v>161143474</v>
      </c>
    </row>
    <row r="11246" spans="1:8" x14ac:dyDescent="0.25">
      <c r="A11246">
        <v>1102</v>
      </c>
      <c r="B11246" t="s">
        <v>24965</v>
      </c>
      <c r="C11246" t="s">
        <v>24965</v>
      </c>
      <c r="D11246" s="23"/>
      <c r="E11246" t="s">
        <v>2652</v>
      </c>
      <c r="F11246" t="s">
        <v>1386</v>
      </c>
      <c r="G11246">
        <v>2378</v>
      </c>
      <c r="H11246" s="23"/>
    </row>
    <row r="11247" spans="1:8" x14ac:dyDescent="0.25">
      <c r="A11247">
        <v>1529</v>
      </c>
      <c r="B11247" t="s">
        <v>15022</v>
      </c>
      <c r="C11247" t="s">
        <v>15023</v>
      </c>
      <c r="D11247" s="23">
        <v>11143890000107</v>
      </c>
      <c r="E11247" t="s">
        <v>15024</v>
      </c>
      <c r="F11247" t="s">
        <v>1444</v>
      </c>
      <c r="G11247">
        <v>2805</v>
      </c>
      <c r="H11247" s="23">
        <v>84161352</v>
      </c>
    </row>
    <row r="11248" spans="1:8" x14ac:dyDescent="0.25">
      <c r="A11248">
        <v>1754</v>
      </c>
      <c r="B11248" t="s">
        <v>15025</v>
      </c>
      <c r="C11248" t="s">
        <v>15026</v>
      </c>
      <c r="D11248" s="23">
        <v>12428233000179</v>
      </c>
      <c r="E11248" t="s">
        <v>5603</v>
      </c>
      <c r="F11248" t="s">
        <v>1386</v>
      </c>
      <c r="G11248">
        <v>3030</v>
      </c>
      <c r="H11248" s="23">
        <v>161773982</v>
      </c>
    </row>
    <row r="11249" spans="1:8" x14ac:dyDescent="0.25">
      <c r="A11249">
        <v>1134</v>
      </c>
      <c r="B11249" t="s">
        <v>24966</v>
      </c>
      <c r="C11249" t="s">
        <v>24966</v>
      </c>
      <c r="D11249" s="23"/>
      <c r="E11249" t="s">
        <v>1385</v>
      </c>
      <c r="F11249" t="s">
        <v>1386</v>
      </c>
      <c r="G11249">
        <v>2410</v>
      </c>
      <c r="H11249" s="23"/>
    </row>
    <row r="11250" spans="1:8" x14ac:dyDescent="0.25">
      <c r="A11250">
        <v>10885</v>
      </c>
      <c r="B11250" t="s">
        <v>24967</v>
      </c>
      <c r="C11250" t="s">
        <v>24967</v>
      </c>
      <c r="D11250" s="23"/>
      <c r="E11250" t="s">
        <v>1675</v>
      </c>
      <c r="F11250" t="s">
        <v>1386</v>
      </c>
      <c r="G11250">
        <v>16548</v>
      </c>
      <c r="H11250" s="23"/>
    </row>
    <row r="11251" spans="1:8" x14ac:dyDescent="0.25">
      <c r="A11251">
        <v>15304</v>
      </c>
      <c r="B11251" t="s">
        <v>24968</v>
      </c>
      <c r="C11251" t="s">
        <v>24968</v>
      </c>
      <c r="D11251" s="23"/>
      <c r="E11251" t="s">
        <v>1422</v>
      </c>
      <c r="F11251" t="s">
        <v>1386</v>
      </c>
      <c r="G11251">
        <v>24440</v>
      </c>
      <c r="H11251" s="23"/>
    </row>
    <row r="11252" spans="1:8" x14ac:dyDescent="0.25">
      <c r="A11252">
        <v>2771</v>
      </c>
      <c r="B11252" t="s">
        <v>15027</v>
      </c>
      <c r="C11252" t="s">
        <v>15028</v>
      </c>
      <c r="D11252" s="23">
        <v>4337312000146</v>
      </c>
      <c r="E11252" t="s">
        <v>1964</v>
      </c>
      <c r="F11252" t="s">
        <v>1415</v>
      </c>
      <c r="G11252">
        <v>4047</v>
      </c>
      <c r="H11252" s="23" t="s">
        <v>15029</v>
      </c>
    </row>
    <row r="11253" spans="1:8" x14ac:dyDescent="0.25">
      <c r="A11253">
        <v>14923</v>
      </c>
      <c r="B11253" t="s">
        <v>15030</v>
      </c>
      <c r="C11253" t="s">
        <v>15031</v>
      </c>
      <c r="D11253" s="23">
        <v>21776131000135</v>
      </c>
      <c r="E11253" t="s">
        <v>1430</v>
      </c>
      <c r="F11253" t="s">
        <v>1415</v>
      </c>
      <c r="G11253">
        <v>23370</v>
      </c>
      <c r="H11253" s="23" t="s">
        <v>1438</v>
      </c>
    </row>
    <row r="11254" spans="1:8" x14ac:dyDescent="0.25">
      <c r="A11254">
        <v>15263</v>
      </c>
      <c r="B11254" t="s">
        <v>15032</v>
      </c>
      <c r="C11254" t="s">
        <v>15032</v>
      </c>
      <c r="D11254" s="23">
        <v>56075460000133</v>
      </c>
      <c r="E11254" t="s">
        <v>1385</v>
      </c>
      <c r="F11254" t="s">
        <v>1386</v>
      </c>
      <c r="G11254">
        <v>24375</v>
      </c>
      <c r="H11254" s="23">
        <v>165019271</v>
      </c>
    </row>
    <row r="11255" spans="1:8" x14ac:dyDescent="0.25">
      <c r="A11255">
        <v>8303</v>
      </c>
      <c r="B11255" t="s">
        <v>15033</v>
      </c>
      <c r="C11255" t="s">
        <v>15033</v>
      </c>
      <c r="D11255" s="23">
        <v>20968784000153</v>
      </c>
      <c r="E11255" t="s">
        <v>1541</v>
      </c>
      <c r="F11255" t="s">
        <v>1386</v>
      </c>
      <c r="G11255">
        <v>12571</v>
      </c>
      <c r="H11255" s="23">
        <v>162389620</v>
      </c>
    </row>
    <row r="11256" spans="1:8" x14ac:dyDescent="0.25">
      <c r="A11256">
        <v>5604</v>
      </c>
      <c r="B11256" t="s">
        <v>24969</v>
      </c>
      <c r="C11256" t="s">
        <v>24970</v>
      </c>
      <c r="D11256" s="23"/>
      <c r="E11256" t="s">
        <v>1417</v>
      </c>
      <c r="F11256" t="s">
        <v>1418</v>
      </c>
      <c r="G11256">
        <v>8662</v>
      </c>
      <c r="H11256" s="23"/>
    </row>
    <row r="11257" spans="1:8" x14ac:dyDescent="0.25">
      <c r="A11257">
        <v>14365</v>
      </c>
      <c r="B11257" t="s">
        <v>24971</v>
      </c>
      <c r="C11257" t="s">
        <v>24971</v>
      </c>
      <c r="D11257" s="23"/>
      <c r="E11257" t="s">
        <v>2050</v>
      </c>
      <c r="F11257" t="s">
        <v>1386</v>
      </c>
      <c r="G11257">
        <v>22622</v>
      </c>
      <c r="H11257" s="23"/>
    </row>
    <row r="11258" spans="1:8" x14ac:dyDescent="0.25">
      <c r="A11258">
        <v>2858</v>
      </c>
      <c r="B11258" t="s">
        <v>15034</v>
      </c>
      <c r="C11258" t="s">
        <v>15035</v>
      </c>
      <c r="D11258" s="23">
        <v>4789898000180</v>
      </c>
      <c r="E11258" t="s">
        <v>2555</v>
      </c>
      <c r="F11258" t="s">
        <v>1386</v>
      </c>
      <c r="G11258">
        <v>4134</v>
      </c>
      <c r="H11258" s="23">
        <v>161383980</v>
      </c>
    </row>
    <row r="11259" spans="1:8" x14ac:dyDescent="0.25">
      <c r="A11259">
        <v>5716</v>
      </c>
      <c r="B11259" t="s">
        <v>15036</v>
      </c>
      <c r="C11259" t="s">
        <v>15036</v>
      </c>
      <c r="D11259" s="23">
        <v>17490615000146</v>
      </c>
      <c r="E11259" t="s">
        <v>1670</v>
      </c>
      <c r="F11259" t="s">
        <v>1386</v>
      </c>
      <c r="G11259">
        <v>8749</v>
      </c>
      <c r="H11259" s="23">
        <v>162100388</v>
      </c>
    </row>
    <row r="11260" spans="1:8" x14ac:dyDescent="0.25">
      <c r="A11260">
        <v>3156</v>
      </c>
      <c r="B11260" t="s">
        <v>15037</v>
      </c>
      <c r="C11260" t="s">
        <v>15038</v>
      </c>
      <c r="D11260" s="23">
        <v>6114464000105</v>
      </c>
      <c r="E11260" t="s">
        <v>1527</v>
      </c>
      <c r="F11260" t="s">
        <v>1386</v>
      </c>
      <c r="G11260">
        <v>4432</v>
      </c>
      <c r="H11260" s="23">
        <v>161427669</v>
      </c>
    </row>
    <row r="11261" spans="1:8" x14ac:dyDescent="0.25">
      <c r="A11261">
        <v>5858</v>
      </c>
      <c r="B11261" t="s">
        <v>24972</v>
      </c>
      <c r="C11261" t="s">
        <v>24973</v>
      </c>
      <c r="D11261" s="23"/>
      <c r="E11261" t="s">
        <v>1422</v>
      </c>
      <c r="F11261" t="s">
        <v>1386</v>
      </c>
      <c r="G11261">
        <v>6705</v>
      </c>
      <c r="H11261" s="23"/>
    </row>
    <row r="11262" spans="1:8" x14ac:dyDescent="0.25">
      <c r="A11262">
        <v>12143</v>
      </c>
      <c r="B11262" t="s">
        <v>15039</v>
      </c>
      <c r="C11262" t="s">
        <v>15040</v>
      </c>
      <c r="D11262" s="23">
        <v>35917813000125</v>
      </c>
      <c r="E11262" t="s">
        <v>1422</v>
      </c>
      <c r="F11262" t="s">
        <v>1386</v>
      </c>
      <c r="G11262">
        <v>18726</v>
      </c>
      <c r="H11262" s="23" t="s">
        <v>1438</v>
      </c>
    </row>
    <row r="11263" spans="1:8" x14ac:dyDescent="0.25">
      <c r="A11263">
        <v>8407</v>
      </c>
      <c r="B11263" t="s">
        <v>15041</v>
      </c>
      <c r="C11263" t="s">
        <v>15042</v>
      </c>
      <c r="D11263" s="23">
        <v>15422545000163</v>
      </c>
      <c r="E11263" t="s">
        <v>6351</v>
      </c>
      <c r="F11263" t="s">
        <v>1415</v>
      </c>
      <c r="G11263">
        <v>12713</v>
      </c>
      <c r="H11263" s="23" t="s">
        <v>1438</v>
      </c>
    </row>
    <row r="11264" spans="1:8" x14ac:dyDescent="0.25">
      <c r="A11264">
        <v>15638</v>
      </c>
      <c r="B11264" t="s">
        <v>24974</v>
      </c>
      <c r="C11264" t="s">
        <v>24973</v>
      </c>
      <c r="D11264" s="23"/>
      <c r="E11264" t="s">
        <v>1422</v>
      </c>
      <c r="F11264" t="s">
        <v>1386</v>
      </c>
      <c r="G11264">
        <v>10507</v>
      </c>
      <c r="H11264" s="23"/>
    </row>
    <row r="11265" spans="1:8" x14ac:dyDescent="0.25">
      <c r="A11265">
        <v>6048</v>
      </c>
      <c r="B11265" t="s">
        <v>15043</v>
      </c>
      <c r="C11265" t="s">
        <v>15044</v>
      </c>
      <c r="D11265" s="23">
        <v>10756051000100</v>
      </c>
      <c r="E11265" t="s">
        <v>1430</v>
      </c>
      <c r="F11265" t="s">
        <v>1415</v>
      </c>
      <c r="G11265">
        <v>9429</v>
      </c>
      <c r="H11265" s="23" t="s">
        <v>15045</v>
      </c>
    </row>
    <row r="11266" spans="1:8" x14ac:dyDescent="0.25">
      <c r="A11266">
        <v>10239</v>
      </c>
      <c r="B11266" t="s">
        <v>24975</v>
      </c>
      <c r="C11266" t="s">
        <v>24976</v>
      </c>
      <c r="D11266" s="23"/>
      <c r="E11266" t="s">
        <v>1572</v>
      </c>
      <c r="F11266" t="s">
        <v>1386</v>
      </c>
      <c r="G11266">
        <v>15449</v>
      </c>
      <c r="H11266" s="23"/>
    </row>
    <row r="11267" spans="1:8" x14ac:dyDescent="0.25">
      <c r="A11267">
        <v>5377</v>
      </c>
      <c r="B11267" t="s">
        <v>15046</v>
      </c>
      <c r="C11267" t="s">
        <v>15046</v>
      </c>
      <c r="D11267" s="23">
        <v>17145016000195</v>
      </c>
      <c r="E11267" t="s">
        <v>1578</v>
      </c>
      <c r="F11267" t="s">
        <v>1386</v>
      </c>
      <c r="G11267">
        <v>8411</v>
      </c>
      <c r="H11267" s="23">
        <v>162069421</v>
      </c>
    </row>
    <row r="11268" spans="1:8" x14ac:dyDescent="0.25">
      <c r="A11268">
        <v>6746</v>
      </c>
      <c r="B11268" t="s">
        <v>15047</v>
      </c>
      <c r="C11268" t="s">
        <v>15047</v>
      </c>
      <c r="D11268" s="23">
        <v>20256394000150</v>
      </c>
      <c r="E11268" t="s">
        <v>1510</v>
      </c>
      <c r="F11268" t="s">
        <v>1386</v>
      </c>
      <c r="G11268">
        <v>10404</v>
      </c>
      <c r="H11268" s="23">
        <v>162331274</v>
      </c>
    </row>
    <row r="11269" spans="1:8" x14ac:dyDescent="0.25">
      <c r="A11269">
        <v>5862</v>
      </c>
      <c r="B11269" t="s">
        <v>24977</v>
      </c>
      <c r="C11269" t="s">
        <v>24973</v>
      </c>
      <c r="D11269" s="23"/>
      <c r="E11269" t="s">
        <v>1530</v>
      </c>
      <c r="F11269" t="s">
        <v>1386</v>
      </c>
      <c r="G11269">
        <v>5804</v>
      </c>
      <c r="H11269" s="23"/>
    </row>
    <row r="11270" spans="1:8" x14ac:dyDescent="0.25">
      <c r="A11270">
        <v>14982</v>
      </c>
      <c r="B11270" t="s">
        <v>24978</v>
      </c>
      <c r="C11270" t="s">
        <v>24979</v>
      </c>
      <c r="D11270" s="23"/>
      <c r="E11270" t="s">
        <v>1422</v>
      </c>
      <c r="F11270" t="s">
        <v>1386</v>
      </c>
      <c r="G11270">
        <v>22436</v>
      </c>
      <c r="H11270" s="23"/>
    </row>
    <row r="11271" spans="1:8" x14ac:dyDescent="0.25">
      <c r="A11271">
        <v>901</v>
      </c>
      <c r="B11271" t="s">
        <v>24980</v>
      </c>
      <c r="C11271" t="s">
        <v>24973</v>
      </c>
      <c r="D11271" s="23"/>
      <c r="E11271" t="s">
        <v>1422</v>
      </c>
      <c r="F11271" t="s">
        <v>1386</v>
      </c>
      <c r="G11271">
        <v>5478</v>
      </c>
      <c r="H11271" s="23"/>
    </row>
    <row r="11272" spans="1:8" x14ac:dyDescent="0.25">
      <c r="A11272">
        <v>977</v>
      </c>
      <c r="B11272" t="s">
        <v>24981</v>
      </c>
      <c r="C11272" t="s">
        <v>24981</v>
      </c>
      <c r="D11272" s="23"/>
      <c r="E11272" t="s">
        <v>1732</v>
      </c>
      <c r="F11272" t="s">
        <v>1386</v>
      </c>
      <c r="G11272">
        <v>2253</v>
      </c>
      <c r="H11272" s="23"/>
    </row>
    <row r="11273" spans="1:8" x14ac:dyDescent="0.25">
      <c r="A11273">
        <v>4683</v>
      </c>
      <c r="B11273" t="s">
        <v>15048</v>
      </c>
      <c r="C11273" t="s">
        <v>15048</v>
      </c>
      <c r="D11273" s="23">
        <v>15759510000114</v>
      </c>
      <c r="E11273" t="s">
        <v>1385</v>
      </c>
      <c r="F11273" t="s">
        <v>1386</v>
      </c>
      <c r="G11273">
        <v>7250</v>
      </c>
      <c r="H11273" s="23">
        <v>162005598</v>
      </c>
    </row>
    <row r="11274" spans="1:8" x14ac:dyDescent="0.25">
      <c r="A11274">
        <v>15749</v>
      </c>
      <c r="B11274" t="s">
        <v>24982</v>
      </c>
      <c r="C11274" t="s">
        <v>24982</v>
      </c>
      <c r="D11274" s="23"/>
      <c r="E11274" t="s">
        <v>2876</v>
      </c>
      <c r="F11274" t="s">
        <v>1386</v>
      </c>
      <c r="G11274">
        <v>25040</v>
      </c>
      <c r="H11274" s="23"/>
    </row>
    <row r="11275" spans="1:8" x14ac:dyDescent="0.25">
      <c r="A11275">
        <v>12356</v>
      </c>
      <c r="B11275" t="s">
        <v>15049</v>
      </c>
      <c r="C11275" t="s">
        <v>15049</v>
      </c>
      <c r="D11275" s="23">
        <v>33639563000183</v>
      </c>
      <c r="E11275" t="s">
        <v>1678</v>
      </c>
      <c r="F11275" t="s">
        <v>1386</v>
      </c>
      <c r="G11275">
        <v>18956</v>
      </c>
      <c r="H11275" s="23">
        <v>163402183</v>
      </c>
    </row>
    <row r="11276" spans="1:8" x14ac:dyDescent="0.25">
      <c r="A11276">
        <v>1834</v>
      </c>
      <c r="B11276" t="s">
        <v>15050</v>
      </c>
      <c r="C11276" t="s">
        <v>15051</v>
      </c>
      <c r="D11276" s="23">
        <v>12967523000190</v>
      </c>
      <c r="E11276" t="s">
        <v>1533</v>
      </c>
      <c r="F11276" t="s">
        <v>1386</v>
      </c>
      <c r="G11276">
        <v>3110</v>
      </c>
      <c r="H11276" s="23">
        <v>161779050</v>
      </c>
    </row>
    <row r="11277" spans="1:8" x14ac:dyDescent="0.25">
      <c r="A11277">
        <v>10890</v>
      </c>
      <c r="B11277" t="s">
        <v>15052</v>
      </c>
      <c r="C11277" t="s">
        <v>15052</v>
      </c>
      <c r="D11277" s="23">
        <v>27405207000100</v>
      </c>
      <c r="E11277" t="s">
        <v>1385</v>
      </c>
      <c r="F11277" t="s">
        <v>1386</v>
      </c>
      <c r="G11277">
        <v>16556</v>
      </c>
      <c r="H11277" s="23">
        <v>162910991</v>
      </c>
    </row>
    <row r="11278" spans="1:8" x14ac:dyDescent="0.25">
      <c r="A11278">
        <v>5161</v>
      </c>
      <c r="B11278" t="s">
        <v>15052</v>
      </c>
      <c r="C11278" t="s">
        <v>15052</v>
      </c>
      <c r="D11278" s="23"/>
      <c r="E11278" t="s">
        <v>1527</v>
      </c>
      <c r="F11278" t="s">
        <v>1386</v>
      </c>
      <c r="G11278">
        <v>8211</v>
      </c>
      <c r="H11278" s="23"/>
    </row>
    <row r="11279" spans="1:8" x14ac:dyDescent="0.25">
      <c r="A11279">
        <v>7130</v>
      </c>
      <c r="B11279" t="s">
        <v>24983</v>
      </c>
      <c r="C11279" t="s">
        <v>24983</v>
      </c>
      <c r="D11279" s="23"/>
      <c r="E11279" t="s">
        <v>1385</v>
      </c>
      <c r="F11279" t="s">
        <v>1386</v>
      </c>
      <c r="G11279">
        <v>11091</v>
      </c>
      <c r="H11279" s="23"/>
    </row>
    <row r="11280" spans="1:8" x14ac:dyDescent="0.25">
      <c r="A11280">
        <v>14761</v>
      </c>
      <c r="B11280" t="s">
        <v>24984</v>
      </c>
      <c r="C11280" t="s">
        <v>24973</v>
      </c>
      <c r="D11280" s="23"/>
      <c r="E11280" t="s">
        <v>1723</v>
      </c>
      <c r="F11280" t="s">
        <v>1386</v>
      </c>
      <c r="G11280">
        <v>23203</v>
      </c>
      <c r="H11280" s="23"/>
    </row>
    <row r="11281" spans="1:8" x14ac:dyDescent="0.25">
      <c r="A11281">
        <v>10070</v>
      </c>
      <c r="B11281" t="s">
        <v>15053</v>
      </c>
      <c r="C11281" t="s">
        <v>15053</v>
      </c>
      <c r="D11281" s="23">
        <v>24360109000106</v>
      </c>
      <c r="E11281" t="s">
        <v>15054</v>
      </c>
      <c r="F11281" t="s">
        <v>1398</v>
      </c>
      <c r="G11281">
        <v>14914</v>
      </c>
      <c r="H11281" s="23">
        <v>201342340</v>
      </c>
    </row>
    <row r="11282" spans="1:8" x14ac:dyDescent="0.25">
      <c r="A11282">
        <v>12106</v>
      </c>
      <c r="B11282" t="s">
        <v>15055</v>
      </c>
      <c r="C11282" t="s">
        <v>15056</v>
      </c>
      <c r="D11282" s="23">
        <v>6318618000342</v>
      </c>
      <c r="E11282" t="s">
        <v>1435</v>
      </c>
      <c r="F11282" t="s">
        <v>1390</v>
      </c>
      <c r="G11282">
        <v>18677</v>
      </c>
      <c r="H11282" s="23">
        <v>336839077115</v>
      </c>
    </row>
    <row r="11283" spans="1:8" x14ac:dyDescent="0.25">
      <c r="A11283">
        <v>9478</v>
      </c>
      <c r="B11283" t="s">
        <v>15057</v>
      </c>
      <c r="C11283" t="s">
        <v>15057</v>
      </c>
      <c r="D11283" s="23">
        <v>2203559000144</v>
      </c>
      <c r="E11283" t="s">
        <v>2225</v>
      </c>
      <c r="F11283" t="s">
        <v>1386</v>
      </c>
      <c r="G11283">
        <v>14089</v>
      </c>
      <c r="H11283" s="23">
        <v>161182461</v>
      </c>
    </row>
    <row r="11284" spans="1:8" x14ac:dyDescent="0.25">
      <c r="A11284">
        <v>2868</v>
      </c>
      <c r="B11284" t="s">
        <v>15058</v>
      </c>
      <c r="C11284" t="s">
        <v>15051</v>
      </c>
      <c r="D11284" s="23">
        <v>4840968000187</v>
      </c>
      <c r="E11284" t="s">
        <v>1422</v>
      </c>
      <c r="F11284" t="s">
        <v>1386</v>
      </c>
      <c r="G11284">
        <v>4144</v>
      </c>
      <c r="H11284" s="23">
        <v>161343201</v>
      </c>
    </row>
    <row r="11285" spans="1:8" x14ac:dyDescent="0.25">
      <c r="A11285">
        <v>11385</v>
      </c>
      <c r="B11285" t="s">
        <v>24985</v>
      </c>
      <c r="C11285" t="s">
        <v>24985</v>
      </c>
      <c r="D11285" s="23"/>
      <c r="E11285" t="s">
        <v>1583</v>
      </c>
      <c r="F11285" t="s">
        <v>1386</v>
      </c>
      <c r="G11285">
        <v>17296</v>
      </c>
      <c r="H11285" s="23"/>
    </row>
    <row r="11286" spans="1:8" x14ac:dyDescent="0.25">
      <c r="A11286">
        <v>5027</v>
      </c>
      <c r="B11286" t="s">
        <v>24986</v>
      </c>
      <c r="C11286" t="s">
        <v>24986</v>
      </c>
      <c r="D11286" s="23"/>
      <c r="E11286" t="s">
        <v>4224</v>
      </c>
      <c r="F11286" t="s">
        <v>1386</v>
      </c>
      <c r="G11286">
        <v>8065</v>
      </c>
      <c r="H11286" s="23"/>
    </row>
    <row r="11287" spans="1:8" x14ac:dyDescent="0.25">
      <c r="A11287">
        <v>6727</v>
      </c>
      <c r="B11287" t="s">
        <v>24987</v>
      </c>
      <c r="C11287" t="s">
        <v>24987</v>
      </c>
      <c r="D11287" s="23"/>
      <c r="E11287" t="s">
        <v>1422</v>
      </c>
      <c r="F11287" t="s">
        <v>1386</v>
      </c>
      <c r="G11287">
        <v>110</v>
      </c>
      <c r="H11287" s="23"/>
    </row>
    <row r="11288" spans="1:8" x14ac:dyDescent="0.25">
      <c r="A11288">
        <v>9421</v>
      </c>
      <c r="B11288" t="s">
        <v>24988</v>
      </c>
      <c r="C11288" t="s">
        <v>24988</v>
      </c>
      <c r="D11288" s="23"/>
      <c r="E11288" t="s">
        <v>1792</v>
      </c>
      <c r="F11288" t="s">
        <v>1386</v>
      </c>
      <c r="G11288">
        <v>13901</v>
      </c>
      <c r="H11288" s="23"/>
    </row>
    <row r="11289" spans="1:8" x14ac:dyDescent="0.25">
      <c r="A11289">
        <v>1011</v>
      </c>
      <c r="B11289" t="s">
        <v>24989</v>
      </c>
      <c r="C11289" t="s">
        <v>24989</v>
      </c>
      <c r="D11289" s="23"/>
      <c r="E11289" t="s">
        <v>1385</v>
      </c>
      <c r="F11289" t="s">
        <v>1386</v>
      </c>
      <c r="G11289">
        <v>2287</v>
      </c>
      <c r="H11289" s="23"/>
    </row>
    <row r="11290" spans="1:8" x14ac:dyDescent="0.25">
      <c r="A11290">
        <v>501</v>
      </c>
      <c r="B11290" t="s">
        <v>24990</v>
      </c>
      <c r="C11290" t="s">
        <v>24990</v>
      </c>
      <c r="D11290" s="23"/>
      <c r="E11290" t="s">
        <v>1583</v>
      </c>
      <c r="F11290" t="s">
        <v>1386</v>
      </c>
      <c r="G11290">
        <v>1777</v>
      </c>
      <c r="H11290" s="23"/>
    </row>
    <row r="11291" spans="1:8" x14ac:dyDescent="0.25">
      <c r="A11291">
        <v>9282</v>
      </c>
      <c r="B11291" t="s">
        <v>15059</v>
      </c>
      <c r="C11291" t="s">
        <v>15059</v>
      </c>
      <c r="D11291" s="23">
        <v>27162563000132</v>
      </c>
      <c r="E11291" t="s">
        <v>1385</v>
      </c>
      <c r="F11291" t="s">
        <v>1386</v>
      </c>
      <c r="G11291">
        <v>13774</v>
      </c>
      <c r="H11291" s="23">
        <v>162891237</v>
      </c>
    </row>
    <row r="11292" spans="1:8" x14ac:dyDescent="0.25">
      <c r="A11292">
        <v>4123</v>
      </c>
      <c r="B11292" t="s">
        <v>15060</v>
      </c>
      <c r="C11292" t="s">
        <v>15061</v>
      </c>
      <c r="D11292" s="23">
        <v>97543218000124</v>
      </c>
      <c r="E11292" t="s">
        <v>1385</v>
      </c>
      <c r="F11292" t="s">
        <v>1386</v>
      </c>
      <c r="G11292">
        <v>5399</v>
      </c>
      <c r="H11292" s="23">
        <v>161853951</v>
      </c>
    </row>
    <row r="11293" spans="1:8" x14ac:dyDescent="0.25">
      <c r="A11293">
        <v>15477</v>
      </c>
      <c r="B11293" t="s">
        <v>24991</v>
      </c>
      <c r="C11293" t="s">
        <v>24991</v>
      </c>
      <c r="D11293" s="23"/>
      <c r="E11293" t="s">
        <v>2005</v>
      </c>
      <c r="F11293" t="s">
        <v>1386</v>
      </c>
      <c r="G11293">
        <v>24672</v>
      </c>
      <c r="H11293" s="23"/>
    </row>
    <row r="11294" spans="1:8" x14ac:dyDescent="0.25">
      <c r="A11294">
        <v>11550</v>
      </c>
      <c r="B11294" t="s">
        <v>24992</v>
      </c>
      <c r="C11294" t="s">
        <v>24992</v>
      </c>
      <c r="D11294" s="23"/>
      <c r="E11294" t="s">
        <v>1792</v>
      </c>
      <c r="F11294" t="s">
        <v>1386</v>
      </c>
      <c r="G11294">
        <v>17497</v>
      </c>
      <c r="H11294" s="23"/>
    </row>
    <row r="11295" spans="1:8" x14ac:dyDescent="0.25">
      <c r="A11295">
        <v>15349</v>
      </c>
      <c r="B11295" t="s">
        <v>24993</v>
      </c>
      <c r="C11295" t="s">
        <v>24993</v>
      </c>
      <c r="D11295" s="23"/>
      <c r="E11295" t="s">
        <v>2876</v>
      </c>
      <c r="F11295" t="s">
        <v>1386</v>
      </c>
      <c r="G11295">
        <v>24507</v>
      </c>
      <c r="H11295" s="23"/>
    </row>
    <row r="11296" spans="1:8" x14ac:dyDescent="0.25">
      <c r="A11296">
        <v>1215</v>
      </c>
      <c r="B11296" t="s">
        <v>24994</v>
      </c>
      <c r="C11296" t="s">
        <v>24994</v>
      </c>
      <c r="D11296" s="23"/>
      <c r="E11296" t="s">
        <v>1385</v>
      </c>
      <c r="F11296" t="s">
        <v>1386</v>
      </c>
      <c r="G11296">
        <v>2491</v>
      </c>
      <c r="H11296" s="23"/>
    </row>
    <row r="11297" spans="1:8" x14ac:dyDescent="0.25">
      <c r="A11297">
        <v>8618</v>
      </c>
      <c r="B11297" t="s">
        <v>15062</v>
      </c>
      <c r="C11297" t="s">
        <v>15062</v>
      </c>
      <c r="D11297" s="23">
        <v>8663834000199</v>
      </c>
      <c r="E11297" t="s">
        <v>10917</v>
      </c>
      <c r="F11297" t="s">
        <v>1415</v>
      </c>
      <c r="G11297">
        <v>13129</v>
      </c>
      <c r="H11297" s="23">
        <v>34824561</v>
      </c>
    </row>
    <row r="11298" spans="1:8" x14ac:dyDescent="0.25">
      <c r="A11298">
        <v>1105</v>
      </c>
      <c r="B11298" t="s">
        <v>24995</v>
      </c>
      <c r="C11298" t="s">
        <v>24995</v>
      </c>
      <c r="D11298" s="23"/>
      <c r="E11298" t="s">
        <v>1385</v>
      </c>
      <c r="F11298" t="s">
        <v>1386</v>
      </c>
      <c r="G11298">
        <v>2381</v>
      </c>
      <c r="H11298" s="23"/>
    </row>
    <row r="11299" spans="1:8" x14ac:dyDescent="0.25">
      <c r="A11299">
        <v>12686</v>
      </c>
      <c r="B11299" t="s">
        <v>24996</v>
      </c>
      <c r="C11299" t="s">
        <v>24996</v>
      </c>
      <c r="D11299" s="23"/>
      <c r="E11299" t="s">
        <v>1422</v>
      </c>
      <c r="F11299" t="s">
        <v>1386</v>
      </c>
      <c r="G11299">
        <v>5763</v>
      </c>
      <c r="H11299" s="23"/>
    </row>
    <row r="11300" spans="1:8" x14ac:dyDescent="0.25">
      <c r="A11300">
        <v>8482</v>
      </c>
      <c r="B11300" t="s">
        <v>15063</v>
      </c>
      <c r="C11300" t="s">
        <v>15063</v>
      </c>
      <c r="D11300" s="23">
        <v>24840072000105</v>
      </c>
      <c r="E11300" t="s">
        <v>2281</v>
      </c>
      <c r="F11300" t="s">
        <v>1386</v>
      </c>
      <c r="G11300">
        <v>12956</v>
      </c>
      <c r="H11300" s="23">
        <v>162725663</v>
      </c>
    </row>
    <row r="11301" spans="1:8" x14ac:dyDescent="0.25">
      <c r="A11301">
        <v>5697</v>
      </c>
      <c r="B11301" t="s">
        <v>15064</v>
      </c>
      <c r="C11301" t="s">
        <v>15064</v>
      </c>
      <c r="D11301" s="23">
        <v>41151424000134</v>
      </c>
      <c r="E11301" t="s">
        <v>1422</v>
      </c>
      <c r="F11301" t="s">
        <v>1386</v>
      </c>
      <c r="G11301">
        <v>8735</v>
      </c>
      <c r="H11301" s="23" t="s">
        <v>1438</v>
      </c>
    </row>
    <row r="11302" spans="1:8" x14ac:dyDescent="0.25">
      <c r="A11302">
        <v>3793</v>
      </c>
      <c r="B11302" t="s">
        <v>15065</v>
      </c>
      <c r="C11302" t="s">
        <v>15051</v>
      </c>
      <c r="D11302" s="23">
        <v>8971185000193</v>
      </c>
      <c r="E11302" t="s">
        <v>1744</v>
      </c>
      <c r="F11302" t="s">
        <v>1386</v>
      </c>
      <c r="G11302">
        <v>5069</v>
      </c>
      <c r="H11302" s="23">
        <v>161013910</v>
      </c>
    </row>
    <row r="11303" spans="1:8" x14ac:dyDescent="0.25">
      <c r="A11303">
        <v>1075</v>
      </c>
      <c r="B11303" t="s">
        <v>24997</v>
      </c>
      <c r="C11303" t="s">
        <v>24997</v>
      </c>
      <c r="D11303" s="23"/>
      <c r="E11303" t="s">
        <v>1422</v>
      </c>
      <c r="F11303" t="s">
        <v>1386</v>
      </c>
      <c r="G11303">
        <v>2351</v>
      </c>
      <c r="H11303" s="23"/>
    </row>
    <row r="11304" spans="1:8" x14ac:dyDescent="0.25">
      <c r="A11304">
        <v>9166</v>
      </c>
      <c r="B11304" t="s">
        <v>24998</v>
      </c>
      <c r="C11304" t="s">
        <v>24998</v>
      </c>
      <c r="D11304" s="23"/>
      <c r="E11304" t="s">
        <v>1484</v>
      </c>
      <c r="F11304" t="s">
        <v>1398</v>
      </c>
      <c r="G11304">
        <v>13674</v>
      </c>
      <c r="H11304" s="23"/>
    </row>
    <row r="11305" spans="1:8" x14ac:dyDescent="0.25">
      <c r="A11305">
        <v>10833</v>
      </c>
      <c r="B11305" t="s">
        <v>15066</v>
      </c>
      <c r="C11305" t="s">
        <v>15066</v>
      </c>
      <c r="D11305" s="23">
        <v>33201082000191</v>
      </c>
      <c r="E11305" t="s">
        <v>1452</v>
      </c>
      <c r="F11305" t="s">
        <v>1386</v>
      </c>
      <c r="G11305">
        <v>16302</v>
      </c>
      <c r="H11305" s="23">
        <v>163369119</v>
      </c>
    </row>
    <row r="11306" spans="1:8" x14ac:dyDescent="0.25">
      <c r="A11306">
        <v>10364</v>
      </c>
      <c r="B11306" t="s">
        <v>15067</v>
      </c>
      <c r="C11306" t="s">
        <v>15068</v>
      </c>
      <c r="D11306" s="23">
        <v>70319876000180</v>
      </c>
      <c r="E11306" t="s">
        <v>7899</v>
      </c>
      <c r="F11306" t="s">
        <v>1398</v>
      </c>
      <c r="G11306">
        <v>15638</v>
      </c>
      <c r="H11306" s="23">
        <v>200719955</v>
      </c>
    </row>
    <row r="11307" spans="1:8" x14ac:dyDescent="0.25">
      <c r="A11307">
        <v>5328</v>
      </c>
      <c r="B11307" t="s">
        <v>15069</v>
      </c>
      <c r="C11307" t="s">
        <v>15070</v>
      </c>
      <c r="D11307" s="23">
        <v>570694000100</v>
      </c>
      <c r="E11307" t="s">
        <v>1430</v>
      </c>
      <c r="F11307" t="s">
        <v>1415</v>
      </c>
      <c r="G11307">
        <v>8364</v>
      </c>
      <c r="H11307" s="23" t="s">
        <v>1438</v>
      </c>
    </row>
    <row r="11308" spans="1:8" x14ac:dyDescent="0.25">
      <c r="A11308">
        <v>13128</v>
      </c>
      <c r="B11308" t="s">
        <v>15069</v>
      </c>
      <c r="C11308" t="s">
        <v>24999</v>
      </c>
      <c r="D11308" s="23"/>
      <c r="E11308" t="s">
        <v>1430</v>
      </c>
      <c r="F11308" t="s">
        <v>1415</v>
      </c>
      <c r="G11308">
        <v>20302</v>
      </c>
      <c r="H11308" s="23"/>
    </row>
    <row r="11309" spans="1:8" x14ac:dyDescent="0.25">
      <c r="A11309">
        <v>9200</v>
      </c>
      <c r="B11309" t="s">
        <v>25000</v>
      </c>
      <c r="C11309" t="s">
        <v>25000</v>
      </c>
      <c r="D11309" s="23"/>
      <c r="E11309" t="s">
        <v>2138</v>
      </c>
      <c r="F11309" t="s">
        <v>1386</v>
      </c>
      <c r="G11309">
        <v>13703</v>
      </c>
      <c r="H11309" s="23"/>
    </row>
    <row r="11310" spans="1:8" x14ac:dyDescent="0.25">
      <c r="A11310">
        <v>14964</v>
      </c>
      <c r="B11310" t="s">
        <v>25001</v>
      </c>
      <c r="C11310" t="s">
        <v>25002</v>
      </c>
      <c r="D11310" s="23"/>
      <c r="E11310" t="s">
        <v>1422</v>
      </c>
      <c r="F11310" t="s">
        <v>1386</v>
      </c>
      <c r="G11310">
        <v>1272</v>
      </c>
      <c r="H11310" s="23"/>
    </row>
    <row r="11311" spans="1:8" x14ac:dyDescent="0.25">
      <c r="A11311">
        <v>2142</v>
      </c>
      <c r="B11311" t="s">
        <v>15071</v>
      </c>
      <c r="C11311" t="s">
        <v>15072</v>
      </c>
      <c r="D11311" s="23">
        <v>24104960000160</v>
      </c>
      <c r="E11311" t="s">
        <v>1527</v>
      </c>
      <c r="F11311" t="s">
        <v>1386</v>
      </c>
      <c r="G11311">
        <v>3418</v>
      </c>
      <c r="H11311" s="23">
        <v>160818435</v>
      </c>
    </row>
    <row r="11312" spans="1:8" x14ac:dyDescent="0.25">
      <c r="A11312">
        <v>9197</v>
      </c>
      <c r="B11312" t="s">
        <v>15073</v>
      </c>
      <c r="C11312" t="s">
        <v>15073</v>
      </c>
      <c r="D11312" s="23">
        <v>22656663000100</v>
      </c>
      <c r="E11312" t="s">
        <v>1385</v>
      </c>
      <c r="F11312" t="s">
        <v>1386</v>
      </c>
      <c r="G11312">
        <v>13700</v>
      </c>
      <c r="H11312" s="23">
        <v>162539177</v>
      </c>
    </row>
    <row r="11313" spans="1:8" x14ac:dyDescent="0.25">
      <c r="A11313">
        <v>2425</v>
      </c>
      <c r="B11313" t="s">
        <v>15074</v>
      </c>
      <c r="C11313" t="s">
        <v>15075</v>
      </c>
      <c r="D11313" s="23">
        <v>3365134000102</v>
      </c>
      <c r="E11313" t="s">
        <v>1921</v>
      </c>
      <c r="F11313" t="s">
        <v>1386</v>
      </c>
      <c r="G11313">
        <v>3701</v>
      </c>
      <c r="H11313" s="23">
        <v>161249957</v>
      </c>
    </row>
    <row r="11314" spans="1:8" x14ac:dyDescent="0.25">
      <c r="A11314">
        <v>4050</v>
      </c>
      <c r="B11314" t="s">
        <v>15076</v>
      </c>
      <c r="C11314" t="s">
        <v>15077</v>
      </c>
      <c r="D11314" s="23">
        <v>9415274000116</v>
      </c>
      <c r="E11314" t="s">
        <v>1385</v>
      </c>
      <c r="F11314" t="s">
        <v>1386</v>
      </c>
      <c r="G11314">
        <v>5326</v>
      </c>
      <c r="H11314" s="23">
        <v>160067529</v>
      </c>
    </row>
    <row r="11315" spans="1:8" x14ac:dyDescent="0.25">
      <c r="A11315">
        <v>13905</v>
      </c>
      <c r="B11315" t="s">
        <v>15078</v>
      </c>
      <c r="C11315" t="s">
        <v>15078</v>
      </c>
      <c r="D11315" s="23">
        <v>36648644000138</v>
      </c>
      <c r="E11315" t="s">
        <v>1720</v>
      </c>
      <c r="F11315" t="s">
        <v>1386</v>
      </c>
      <c r="G11315">
        <v>21663</v>
      </c>
      <c r="H11315" s="23">
        <v>163622035</v>
      </c>
    </row>
    <row r="11316" spans="1:8" x14ac:dyDescent="0.25">
      <c r="A11316">
        <v>9584</v>
      </c>
      <c r="B11316" t="s">
        <v>15079</v>
      </c>
      <c r="C11316" t="s">
        <v>15080</v>
      </c>
      <c r="D11316" s="23">
        <v>27996176000100</v>
      </c>
      <c r="E11316" t="s">
        <v>1430</v>
      </c>
      <c r="F11316" t="s">
        <v>1415</v>
      </c>
      <c r="G11316">
        <v>14280</v>
      </c>
      <c r="H11316" s="23">
        <v>72732822</v>
      </c>
    </row>
    <row r="11317" spans="1:8" x14ac:dyDescent="0.25">
      <c r="A11317">
        <v>7490</v>
      </c>
      <c r="B11317" t="s">
        <v>15079</v>
      </c>
      <c r="C11317" t="s">
        <v>25003</v>
      </c>
      <c r="D11317" s="23"/>
      <c r="E11317" t="s">
        <v>1430</v>
      </c>
      <c r="F11317" t="s">
        <v>1415</v>
      </c>
      <c r="G11317">
        <v>11416</v>
      </c>
      <c r="H11317" s="23"/>
    </row>
    <row r="11318" spans="1:8" x14ac:dyDescent="0.25">
      <c r="A11318">
        <v>9039</v>
      </c>
      <c r="B11318" t="s">
        <v>25004</v>
      </c>
      <c r="C11318" t="s">
        <v>25004</v>
      </c>
      <c r="D11318" s="23"/>
      <c r="E11318" t="s">
        <v>23904</v>
      </c>
      <c r="F11318" t="s">
        <v>1386</v>
      </c>
      <c r="G11318">
        <v>13569</v>
      </c>
      <c r="H11318" s="23"/>
    </row>
    <row r="11319" spans="1:8" x14ac:dyDescent="0.25">
      <c r="A11319">
        <v>6490</v>
      </c>
      <c r="B11319" t="s">
        <v>25005</v>
      </c>
      <c r="C11319" t="s">
        <v>25005</v>
      </c>
      <c r="D11319" s="23"/>
      <c r="E11319" t="s">
        <v>3991</v>
      </c>
      <c r="F11319" t="s">
        <v>1398</v>
      </c>
      <c r="G11319">
        <v>10027</v>
      </c>
      <c r="H11319" s="23"/>
    </row>
    <row r="11320" spans="1:8" x14ac:dyDescent="0.25">
      <c r="A11320">
        <v>7792</v>
      </c>
      <c r="B11320" t="s">
        <v>15081</v>
      </c>
      <c r="C11320" t="s">
        <v>25006</v>
      </c>
      <c r="D11320" s="23"/>
      <c r="E11320" t="s">
        <v>1385</v>
      </c>
      <c r="F11320" t="s">
        <v>1386</v>
      </c>
      <c r="G11320">
        <v>12107</v>
      </c>
      <c r="H11320" s="23"/>
    </row>
    <row r="11321" spans="1:8" x14ac:dyDescent="0.25">
      <c r="A11321">
        <v>10908</v>
      </c>
      <c r="B11321" t="s">
        <v>15081</v>
      </c>
      <c r="C11321" t="s">
        <v>15082</v>
      </c>
      <c r="D11321" s="23">
        <v>23267930000101</v>
      </c>
      <c r="E11321" t="s">
        <v>1385</v>
      </c>
      <c r="F11321" t="s">
        <v>1386</v>
      </c>
      <c r="G11321">
        <v>16581</v>
      </c>
      <c r="H11321" s="23" t="s">
        <v>1438</v>
      </c>
    </row>
    <row r="11322" spans="1:8" x14ac:dyDescent="0.25">
      <c r="A11322">
        <v>5517</v>
      </c>
      <c r="B11322" t="s">
        <v>25007</v>
      </c>
      <c r="C11322" t="s">
        <v>25007</v>
      </c>
      <c r="D11322" s="23"/>
      <c r="E11322" t="s">
        <v>1921</v>
      </c>
      <c r="F11322" t="s">
        <v>1386</v>
      </c>
      <c r="G11322">
        <v>8581</v>
      </c>
      <c r="H11322" s="23"/>
    </row>
    <row r="11323" spans="1:8" x14ac:dyDescent="0.25">
      <c r="A11323">
        <v>4322</v>
      </c>
      <c r="B11323" t="s">
        <v>25008</v>
      </c>
      <c r="C11323" t="s">
        <v>25008</v>
      </c>
      <c r="D11323" s="23"/>
      <c r="E11323" t="s">
        <v>1723</v>
      </c>
      <c r="F11323" t="s">
        <v>1386</v>
      </c>
      <c r="G11323">
        <v>1434</v>
      </c>
      <c r="H11323" s="23"/>
    </row>
    <row r="11324" spans="1:8" x14ac:dyDescent="0.25">
      <c r="A11324">
        <v>7598</v>
      </c>
      <c r="B11324" t="s">
        <v>15083</v>
      </c>
      <c r="C11324" t="s">
        <v>15084</v>
      </c>
      <c r="D11324" s="23">
        <v>13803195000150</v>
      </c>
      <c r="E11324" t="s">
        <v>1430</v>
      </c>
      <c r="F11324" t="s">
        <v>1415</v>
      </c>
      <c r="G11324">
        <v>11722</v>
      </c>
      <c r="H11324" s="23">
        <v>44511710</v>
      </c>
    </row>
    <row r="11325" spans="1:8" x14ac:dyDescent="0.25">
      <c r="A11325">
        <v>6507</v>
      </c>
      <c r="B11325" t="s">
        <v>15085</v>
      </c>
      <c r="C11325" t="s">
        <v>15086</v>
      </c>
      <c r="D11325" s="23">
        <v>15477190000100</v>
      </c>
      <c r="E11325" t="s">
        <v>1422</v>
      </c>
      <c r="F11325" t="s">
        <v>1386</v>
      </c>
      <c r="G11325">
        <v>10044</v>
      </c>
      <c r="H11325" s="23">
        <v>161978924</v>
      </c>
    </row>
    <row r="11326" spans="1:8" x14ac:dyDescent="0.25">
      <c r="A11326">
        <v>5556</v>
      </c>
      <c r="B11326" t="s">
        <v>15087</v>
      </c>
      <c r="C11326" t="s">
        <v>15088</v>
      </c>
      <c r="D11326" s="23">
        <v>5922320000112</v>
      </c>
      <c r="E11326" t="s">
        <v>1385</v>
      </c>
      <c r="F11326" t="s">
        <v>1386</v>
      </c>
      <c r="G11326">
        <v>8617</v>
      </c>
      <c r="H11326" s="23">
        <v>161401171</v>
      </c>
    </row>
    <row r="11327" spans="1:8" x14ac:dyDescent="0.25">
      <c r="A11327">
        <v>8590</v>
      </c>
      <c r="B11327" t="s">
        <v>15089</v>
      </c>
      <c r="C11327" t="s">
        <v>15089</v>
      </c>
      <c r="D11327" s="23">
        <v>7861042000166</v>
      </c>
      <c r="E11327" t="s">
        <v>1397</v>
      </c>
      <c r="F11327" t="s">
        <v>1398</v>
      </c>
      <c r="G11327">
        <v>13104</v>
      </c>
      <c r="H11327" s="23">
        <v>202018504</v>
      </c>
    </row>
    <row r="11328" spans="1:8" x14ac:dyDescent="0.25">
      <c r="A11328">
        <v>11326</v>
      </c>
      <c r="B11328" t="s">
        <v>15090</v>
      </c>
      <c r="C11328" t="s">
        <v>15090</v>
      </c>
      <c r="D11328" s="23">
        <v>24864287000166</v>
      </c>
      <c r="E11328" t="s">
        <v>1866</v>
      </c>
      <c r="F11328" t="s">
        <v>1415</v>
      </c>
      <c r="G11328">
        <v>17194</v>
      </c>
      <c r="H11328" s="23">
        <v>67486517</v>
      </c>
    </row>
    <row r="11329" spans="1:8" x14ac:dyDescent="0.25">
      <c r="A11329">
        <v>4384</v>
      </c>
      <c r="B11329" t="s">
        <v>15091</v>
      </c>
      <c r="D11329" s="23"/>
      <c r="E11329" t="s">
        <v>1422</v>
      </c>
      <c r="F11329" t="s">
        <v>1386</v>
      </c>
      <c r="G11329">
        <v>6978</v>
      </c>
      <c r="H11329" s="23"/>
    </row>
    <row r="11330" spans="1:8" x14ac:dyDescent="0.25">
      <c r="A11330">
        <v>8792</v>
      </c>
      <c r="B11330" t="s">
        <v>15092</v>
      </c>
      <c r="C11330" t="s">
        <v>15092</v>
      </c>
      <c r="D11330" s="23">
        <v>18180484000163</v>
      </c>
      <c r="E11330" t="s">
        <v>2281</v>
      </c>
      <c r="F11330" t="s">
        <v>1386</v>
      </c>
      <c r="G11330">
        <v>13283</v>
      </c>
      <c r="H11330" s="23">
        <v>162154186</v>
      </c>
    </row>
    <row r="11331" spans="1:8" x14ac:dyDescent="0.25">
      <c r="A11331">
        <v>7204</v>
      </c>
      <c r="B11331" t="s">
        <v>15093</v>
      </c>
      <c r="C11331" t="s">
        <v>15093</v>
      </c>
      <c r="D11331" s="23">
        <v>20228768000124</v>
      </c>
      <c r="E11331" t="s">
        <v>1744</v>
      </c>
      <c r="F11331" t="s">
        <v>1386</v>
      </c>
      <c r="G11331">
        <v>11146</v>
      </c>
      <c r="H11331" s="23">
        <v>162391749</v>
      </c>
    </row>
    <row r="11332" spans="1:8" x14ac:dyDescent="0.25">
      <c r="A11332">
        <v>2505</v>
      </c>
      <c r="B11332" t="s">
        <v>15094</v>
      </c>
      <c r="C11332" t="s">
        <v>15095</v>
      </c>
      <c r="D11332" s="23">
        <v>35433747000118</v>
      </c>
      <c r="E11332" t="s">
        <v>1744</v>
      </c>
      <c r="F11332" t="s">
        <v>1386</v>
      </c>
      <c r="G11332">
        <v>3781</v>
      </c>
      <c r="H11332" s="23">
        <v>162391749</v>
      </c>
    </row>
    <row r="11333" spans="1:8" x14ac:dyDescent="0.25">
      <c r="A11333">
        <v>557</v>
      </c>
      <c r="B11333" t="s">
        <v>25009</v>
      </c>
      <c r="C11333" t="s">
        <v>25009</v>
      </c>
      <c r="D11333" s="23"/>
      <c r="E11333" t="s">
        <v>2050</v>
      </c>
      <c r="F11333" t="s">
        <v>1386</v>
      </c>
      <c r="G11333">
        <v>1833</v>
      </c>
      <c r="H11333" s="23"/>
    </row>
    <row r="11334" spans="1:8" x14ac:dyDescent="0.25">
      <c r="A11334">
        <v>5168</v>
      </c>
      <c r="B11334" t="s">
        <v>25010</v>
      </c>
      <c r="C11334" t="s">
        <v>24973</v>
      </c>
      <c r="D11334" s="23"/>
      <c r="E11334" t="s">
        <v>1583</v>
      </c>
      <c r="F11334" t="s">
        <v>1386</v>
      </c>
      <c r="G11334">
        <v>7876</v>
      </c>
      <c r="H11334" s="23"/>
    </row>
    <row r="11335" spans="1:8" x14ac:dyDescent="0.25">
      <c r="A11335">
        <v>4538</v>
      </c>
      <c r="B11335" t="s">
        <v>25010</v>
      </c>
      <c r="C11335" t="s">
        <v>25011</v>
      </c>
      <c r="D11335" s="23"/>
      <c r="E11335" t="s">
        <v>1422</v>
      </c>
      <c r="F11335" t="s">
        <v>1386</v>
      </c>
      <c r="G11335">
        <v>260</v>
      </c>
      <c r="H11335" s="23"/>
    </row>
    <row r="11336" spans="1:8" x14ac:dyDescent="0.25">
      <c r="A11336">
        <v>4323</v>
      </c>
      <c r="B11336" t="s">
        <v>25012</v>
      </c>
      <c r="C11336" t="s">
        <v>25012</v>
      </c>
      <c r="D11336" s="23"/>
      <c r="E11336" t="s">
        <v>1422</v>
      </c>
      <c r="F11336" t="s">
        <v>1386</v>
      </c>
      <c r="G11336">
        <v>1846</v>
      </c>
      <c r="H11336" s="23"/>
    </row>
    <row r="11337" spans="1:8" x14ac:dyDescent="0.25">
      <c r="A11337">
        <v>8182</v>
      </c>
      <c r="B11337" t="s">
        <v>25013</v>
      </c>
      <c r="C11337" t="s">
        <v>24973</v>
      </c>
      <c r="D11337" s="23"/>
      <c r="E11337" t="s">
        <v>1422</v>
      </c>
      <c r="F11337" t="s">
        <v>1386</v>
      </c>
      <c r="G11337">
        <v>87</v>
      </c>
      <c r="H11337" s="23"/>
    </row>
    <row r="11338" spans="1:8" x14ac:dyDescent="0.25">
      <c r="A11338">
        <v>10505</v>
      </c>
      <c r="B11338" t="s">
        <v>25014</v>
      </c>
      <c r="C11338" t="s">
        <v>25014</v>
      </c>
      <c r="D11338" s="23"/>
      <c r="E11338" t="s">
        <v>1385</v>
      </c>
      <c r="F11338" t="s">
        <v>1386</v>
      </c>
      <c r="G11338">
        <v>15860</v>
      </c>
      <c r="H11338" s="23"/>
    </row>
    <row r="11339" spans="1:8" x14ac:dyDescent="0.25">
      <c r="A11339">
        <v>6664</v>
      </c>
      <c r="B11339" t="s">
        <v>25015</v>
      </c>
      <c r="C11339" t="s">
        <v>25015</v>
      </c>
      <c r="D11339" s="23"/>
      <c r="E11339" t="s">
        <v>1422</v>
      </c>
      <c r="F11339" t="s">
        <v>1386</v>
      </c>
      <c r="G11339">
        <v>6071</v>
      </c>
      <c r="H11339" s="23"/>
    </row>
    <row r="11340" spans="1:8" x14ac:dyDescent="0.25">
      <c r="A11340">
        <v>7102</v>
      </c>
      <c r="B11340" t="s">
        <v>15096</v>
      </c>
      <c r="C11340" t="s">
        <v>15096</v>
      </c>
      <c r="D11340" s="23">
        <v>20552575000124</v>
      </c>
      <c r="E11340" t="s">
        <v>1409</v>
      </c>
      <c r="F11340" t="s">
        <v>1386</v>
      </c>
      <c r="G11340">
        <v>11073</v>
      </c>
      <c r="H11340" s="23">
        <v>162358512</v>
      </c>
    </row>
    <row r="11341" spans="1:8" x14ac:dyDescent="0.25">
      <c r="A11341">
        <v>1072</v>
      </c>
      <c r="B11341" t="s">
        <v>25016</v>
      </c>
      <c r="C11341" t="s">
        <v>25016</v>
      </c>
      <c r="D11341" s="23"/>
      <c r="E11341" t="s">
        <v>5163</v>
      </c>
      <c r="F11341" t="s">
        <v>1407</v>
      </c>
      <c r="G11341">
        <v>2348</v>
      </c>
      <c r="H11341" s="23"/>
    </row>
    <row r="11342" spans="1:8" x14ac:dyDescent="0.25">
      <c r="A11342">
        <v>7605</v>
      </c>
      <c r="B11342" t="s">
        <v>25017</v>
      </c>
      <c r="C11342" t="s">
        <v>25018</v>
      </c>
      <c r="D11342" s="23"/>
      <c r="E11342" t="s">
        <v>1422</v>
      </c>
      <c r="F11342" t="s">
        <v>1386</v>
      </c>
      <c r="G11342">
        <v>6264</v>
      </c>
      <c r="H11342" s="23"/>
    </row>
    <row r="11343" spans="1:8" x14ac:dyDescent="0.25">
      <c r="A11343">
        <v>8120</v>
      </c>
      <c r="B11343" t="s">
        <v>25019</v>
      </c>
      <c r="C11343" t="s">
        <v>25019</v>
      </c>
      <c r="D11343" s="23"/>
      <c r="E11343" t="s">
        <v>1422</v>
      </c>
      <c r="F11343" t="s">
        <v>1386</v>
      </c>
      <c r="G11343">
        <v>12405</v>
      </c>
      <c r="H11343" s="23"/>
    </row>
    <row r="11344" spans="1:8" x14ac:dyDescent="0.25">
      <c r="A11344">
        <v>9394</v>
      </c>
      <c r="B11344" t="s">
        <v>15097</v>
      </c>
      <c r="C11344" t="s">
        <v>15097</v>
      </c>
      <c r="D11344" s="23">
        <v>12194383000165</v>
      </c>
      <c r="E11344" t="s">
        <v>1385</v>
      </c>
      <c r="F11344" t="s">
        <v>1386</v>
      </c>
      <c r="G11344">
        <v>13872</v>
      </c>
      <c r="H11344" s="23">
        <v>999999</v>
      </c>
    </row>
    <row r="11345" spans="1:8" x14ac:dyDescent="0.25">
      <c r="A11345">
        <v>1530</v>
      </c>
      <c r="B11345" t="s">
        <v>15098</v>
      </c>
      <c r="C11345" t="s">
        <v>15099</v>
      </c>
      <c r="D11345" s="23">
        <v>11147293000150</v>
      </c>
      <c r="E11345" t="s">
        <v>1527</v>
      </c>
      <c r="F11345" t="s">
        <v>1386</v>
      </c>
      <c r="G11345">
        <v>2806</v>
      </c>
      <c r="H11345" s="23">
        <v>161648150</v>
      </c>
    </row>
    <row r="11346" spans="1:8" x14ac:dyDescent="0.25">
      <c r="A11346">
        <v>9653</v>
      </c>
      <c r="B11346" t="s">
        <v>25020</v>
      </c>
      <c r="C11346" t="s">
        <v>25020</v>
      </c>
      <c r="D11346" s="23"/>
      <c r="E11346" t="s">
        <v>2005</v>
      </c>
      <c r="F11346" t="s">
        <v>1386</v>
      </c>
      <c r="G11346">
        <v>14350</v>
      </c>
      <c r="H11346" s="23"/>
    </row>
    <row r="11347" spans="1:8" x14ac:dyDescent="0.25">
      <c r="A11347">
        <v>14384</v>
      </c>
      <c r="B11347" t="s">
        <v>15100</v>
      </c>
      <c r="D11347" s="23">
        <v>13015384000168</v>
      </c>
      <c r="E11347" t="s">
        <v>1385</v>
      </c>
      <c r="F11347" t="s">
        <v>1386</v>
      </c>
      <c r="G11347">
        <v>22648</v>
      </c>
      <c r="H11347" s="23">
        <v>161783406</v>
      </c>
    </row>
    <row r="11348" spans="1:8" x14ac:dyDescent="0.25">
      <c r="A11348">
        <v>1364</v>
      </c>
      <c r="B11348" t="s">
        <v>15101</v>
      </c>
      <c r="C11348" t="s">
        <v>15051</v>
      </c>
      <c r="D11348" s="23">
        <v>10641282000160</v>
      </c>
      <c r="E11348" t="s">
        <v>1924</v>
      </c>
      <c r="F11348" t="s">
        <v>1386</v>
      </c>
      <c r="G11348">
        <v>2640</v>
      </c>
      <c r="H11348" s="23">
        <v>161605877</v>
      </c>
    </row>
    <row r="11349" spans="1:8" x14ac:dyDescent="0.25">
      <c r="A11349">
        <v>10024</v>
      </c>
      <c r="B11349" t="s">
        <v>15102</v>
      </c>
      <c r="C11349" t="s">
        <v>15103</v>
      </c>
      <c r="D11349" s="23">
        <v>60621141000587</v>
      </c>
      <c r="E11349" t="s">
        <v>1500</v>
      </c>
      <c r="F11349" t="s">
        <v>1415</v>
      </c>
      <c r="G11349">
        <v>14822</v>
      </c>
      <c r="H11349" s="23">
        <v>73095389</v>
      </c>
    </row>
    <row r="11350" spans="1:8" x14ac:dyDescent="0.25">
      <c r="A11350">
        <v>10769</v>
      </c>
      <c r="B11350" t="s">
        <v>15104</v>
      </c>
      <c r="C11350" t="s">
        <v>15105</v>
      </c>
      <c r="D11350" s="23">
        <v>11474450000132</v>
      </c>
      <c r="E11350" t="s">
        <v>1483</v>
      </c>
      <c r="F11350" t="s">
        <v>1398</v>
      </c>
      <c r="G11350">
        <v>16204</v>
      </c>
      <c r="H11350" s="23">
        <v>202258050</v>
      </c>
    </row>
    <row r="11351" spans="1:8" x14ac:dyDescent="0.25">
      <c r="A11351">
        <v>11186</v>
      </c>
      <c r="B11351" t="s">
        <v>15106</v>
      </c>
      <c r="C11351" t="s">
        <v>15106</v>
      </c>
      <c r="D11351" s="23">
        <v>10554968000113</v>
      </c>
      <c r="E11351" t="s">
        <v>1678</v>
      </c>
      <c r="F11351" t="s">
        <v>1386</v>
      </c>
      <c r="G11351">
        <v>17006</v>
      </c>
      <c r="H11351" s="23">
        <v>161614477</v>
      </c>
    </row>
    <row r="11352" spans="1:8" x14ac:dyDescent="0.25">
      <c r="A11352">
        <v>1339</v>
      </c>
      <c r="B11352" t="s">
        <v>15107</v>
      </c>
      <c r="C11352" t="s">
        <v>15108</v>
      </c>
      <c r="D11352" s="23">
        <v>10573307000135</v>
      </c>
      <c r="E11352" t="s">
        <v>1409</v>
      </c>
      <c r="F11352" t="s">
        <v>1386</v>
      </c>
      <c r="G11352">
        <v>2615</v>
      </c>
      <c r="H11352" s="23">
        <v>161211291</v>
      </c>
    </row>
    <row r="11353" spans="1:8" x14ac:dyDescent="0.25">
      <c r="A11353">
        <v>14694</v>
      </c>
      <c r="B11353" t="s">
        <v>15109</v>
      </c>
      <c r="C11353" t="s">
        <v>15110</v>
      </c>
      <c r="D11353" s="23">
        <v>29740556000104</v>
      </c>
      <c r="E11353" t="s">
        <v>1385</v>
      </c>
      <c r="F11353" t="s">
        <v>1386</v>
      </c>
      <c r="G11353">
        <v>23133</v>
      </c>
      <c r="H11353" s="23" t="s">
        <v>1438</v>
      </c>
    </row>
    <row r="11354" spans="1:8" x14ac:dyDescent="0.25">
      <c r="A11354">
        <v>14657</v>
      </c>
      <c r="B11354" t="s">
        <v>15111</v>
      </c>
      <c r="C11354" t="s">
        <v>15112</v>
      </c>
      <c r="D11354" s="23">
        <v>53650499000149</v>
      </c>
      <c r="E11354" t="s">
        <v>1385</v>
      </c>
      <c r="F11354" t="s">
        <v>1386</v>
      </c>
      <c r="G11354">
        <v>23077</v>
      </c>
      <c r="H11354" s="23" t="s">
        <v>1438</v>
      </c>
    </row>
    <row r="11355" spans="1:8" x14ac:dyDescent="0.25">
      <c r="A11355">
        <v>14486</v>
      </c>
      <c r="B11355" t="s">
        <v>15113</v>
      </c>
      <c r="D11355" s="23">
        <v>35723054000160</v>
      </c>
      <c r="E11355" t="s">
        <v>1385</v>
      </c>
      <c r="F11355" t="s">
        <v>1386</v>
      </c>
      <c r="G11355">
        <v>22819</v>
      </c>
      <c r="H11355" s="23">
        <v>163561028</v>
      </c>
    </row>
    <row r="11356" spans="1:8" x14ac:dyDescent="0.25">
      <c r="A11356">
        <v>5356</v>
      </c>
      <c r="B11356" t="s">
        <v>15114</v>
      </c>
      <c r="C11356" t="s">
        <v>15114</v>
      </c>
      <c r="D11356" s="23">
        <v>41219130000105</v>
      </c>
      <c r="E11356" t="s">
        <v>1541</v>
      </c>
      <c r="F11356" t="s">
        <v>1386</v>
      </c>
      <c r="G11356">
        <v>8389</v>
      </c>
      <c r="H11356" s="23">
        <v>161000770</v>
      </c>
    </row>
    <row r="11357" spans="1:8" x14ac:dyDescent="0.25">
      <c r="A11357">
        <v>13304</v>
      </c>
      <c r="B11357" t="s">
        <v>15115</v>
      </c>
      <c r="C11357" t="s">
        <v>15116</v>
      </c>
      <c r="D11357" s="23">
        <v>45733473000136</v>
      </c>
      <c r="E11357" t="s">
        <v>1385</v>
      </c>
      <c r="F11357" t="s">
        <v>1386</v>
      </c>
      <c r="G11357">
        <v>20632</v>
      </c>
      <c r="H11357" s="23" t="s">
        <v>1438</v>
      </c>
    </row>
    <row r="11358" spans="1:8" x14ac:dyDescent="0.25">
      <c r="A11358">
        <v>3776</v>
      </c>
      <c r="B11358" t="s">
        <v>15117</v>
      </c>
      <c r="C11358" t="s">
        <v>15118</v>
      </c>
      <c r="D11358" s="23">
        <v>8937571000169</v>
      </c>
      <c r="E11358" t="s">
        <v>1385</v>
      </c>
      <c r="F11358" t="s">
        <v>1386</v>
      </c>
      <c r="G11358">
        <v>5052</v>
      </c>
      <c r="H11358" s="23" t="s">
        <v>2239</v>
      </c>
    </row>
    <row r="11359" spans="1:8" x14ac:dyDescent="0.25">
      <c r="A11359">
        <v>3123</v>
      </c>
      <c r="B11359" t="s">
        <v>15119</v>
      </c>
      <c r="C11359" t="s">
        <v>15120</v>
      </c>
      <c r="D11359" s="23">
        <v>5978946000140</v>
      </c>
      <c r="E11359" t="s">
        <v>1385</v>
      </c>
      <c r="F11359" t="s">
        <v>1386</v>
      </c>
      <c r="G11359">
        <v>4399</v>
      </c>
      <c r="H11359" s="23" t="s">
        <v>2239</v>
      </c>
    </row>
    <row r="11360" spans="1:8" x14ac:dyDescent="0.25">
      <c r="A11360">
        <v>3407</v>
      </c>
      <c r="B11360" t="s">
        <v>15121</v>
      </c>
      <c r="C11360" t="s">
        <v>15122</v>
      </c>
      <c r="D11360" s="23">
        <v>7532538000196</v>
      </c>
      <c r="E11360" t="s">
        <v>1385</v>
      </c>
      <c r="F11360" t="s">
        <v>1386</v>
      </c>
      <c r="G11360">
        <v>4683</v>
      </c>
      <c r="H11360" s="23" t="s">
        <v>2239</v>
      </c>
    </row>
    <row r="11361" spans="1:8" x14ac:dyDescent="0.25">
      <c r="A11361">
        <v>15457</v>
      </c>
      <c r="B11361" t="s">
        <v>15123</v>
      </c>
      <c r="C11361" t="s">
        <v>15124</v>
      </c>
      <c r="D11361" s="23">
        <v>7480664000144</v>
      </c>
      <c r="E11361" t="s">
        <v>4072</v>
      </c>
      <c r="F11361" t="s">
        <v>1415</v>
      </c>
      <c r="G11361">
        <v>24643</v>
      </c>
      <c r="H11361" s="23">
        <v>32753101</v>
      </c>
    </row>
    <row r="11362" spans="1:8" x14ac:dyDescent="0.25">
      <c r="A11362">
        <v>5956</v>
      </c>
      <c r="B11362" t="s">
        <v>15125</v>
      </c>
      <c r="C11362" t="s">
        <v>15126</v>
      </c>
      <c r="D11362" s="23">
        <v>5473170000107</v>
      </c>
      <c r="E11362" t="s">
        <v>1385</v>
      </c>
      <c r="F11362" t="s">
        <v>1386</v>
      </c>
      <c r="G11362">
        <v>9049</v>
      </c>
      <c r="H11362" s="23">
        <v>161378366</v>
      </c>
    </row>
    <row r="11363" spans="1:8" x14ac:dyDescent="0.25">
      <c r="A11363">
        <v>13878</v>
      </c>
      <c r="B11363" t="s">
        <v>15127</v>
      </c>
      <c r="C11363" t="s">
        <v>15128</v>
      </c>
      <c r="D11363" s="23">
        <v>43996287000164</v>
      </c>
      <c r="E11363" t="s">
        <v>2667</v>
      </c>
      <c r="F11363" t="s">
        <v>1390</v>
      </c>
      <c r="G11363">
        <v>21633</v>
      </c>
      <c r="H11363" s="23" t="s">
        <v>1438</v>
      </c>
    </row>
    <row r="11364" spans="1:8" x14ac:dyDescent="0.25">
      <c r="A11364">
        <v>75</v>
      </c>
      <c r="B11364" t="s">
        <v>15129</v>
      </c>
      <c r="D11364" s="23"/>
      <c r="E11364" t="s">
        <v>1422</v>
      </c>
      <c r="F11364" t="s">
        <v>1386</v>
      </c>
      <c r="G11364">
        <v>1351</v>
      </c>
      <c r="H11364" s="23"/>
    </row>
    <row r="11365" spans="1:8" x14ac:dyDescent="0.25">
      <c r="A11365">
        <v>86</v>
      </c>
      <c r="B11365" t="s">
        <v>15130</v>
      </c>
      <c r="D11365" s="23"/>
      <c r="E11365" t="s">
        <v>1422</v>
      </c>
      <c r="F11365" t="s">
        <v>1386</v>
      </c>
      <c r="G11365">
        <v>1362</v>
      </c>
      <c r="H11365" s="23"/>
    </row>
    <row r="11366" spans="1:8" x14ac:dyDescent="0.25">
      <c r="A11366">
        <v>87</v>
      </c>
      <c r="B11366" t="s">
        <v>15131</v>
      </c>
      <c r="D11366" s="23"/>
      <c r="E11366" t="s">
        <v>1422</v>
      </c>
      <c r="F11366" t="s">
        <v>1386</v>
      </c>
      <c r="G11366">
        <v>1363</v>
      </c>
      <c r="H11366" s="23"/>
    </row>
    <row r="11367" spans="1:8" x14ac:dyDescent="0.25">
      <c r="A11367">
        <v>88</v>
      </c>
      <c r="B11367" t="s">
        <v>15132</v>
      </c>
      <c r="D11367" s="23"/>
      <c r="E11367" t="s">
        <v>1422</v>
      </c>
      <c r="F11367" t="s">
        <v>1386</v>
      </c>
      <c r="G11367">
        <v>1364</v>
      </c>
      <c r="H11367" s="23"/>
    </row>
    <row r="11368" spans="1:8" x14ac:dyDescent="0.25">
      <c r="A11368">
        <v>89</v>
      </c>
      <c r="B11368" t="s">
        <v>15133</v>
      </c>
      <c r="D11368" s="23"/>
      <c r="E11368" t="s">
        <v>1422</v>
      </c>
      <c r="F11368" t="s">
        <v>1386</v>
      </c>
      <c r="G11368">
        <v>1365</v>
      </c>
      <c r="H11368" s="23"/>
    </row>
    <row r="11369" spans="1:8" x14ac:dyDescent="0.25">
      <c r="A11369">
        <v>90</v>
      </c>
      <c r="B11369" t="s">
        <v>15134</v>
      </c>
      <c r="D11369" s="23"/>
      <c r="E11369" t="s">
        <v>1422</v>
      </c>
      <c r="F11369" t="s">
        <v>1386</v>
      </c>
      <c r="G11369">
        <v>1366</v>
      </c>
      <c r="H11369" s="23"/>
    </row>
    <row r="11370" spans="1:8" x14ac:dyDescent="0.25">
      <c r="A11370">
        <v>5335</v>
      </c>
      <c r="B11370" t="s">
        <v>15135</v>
      </c>
      <c r="C11370" t="s">
        <v>15136</v>
      </c>
      <c r="D11370" s="23">
        <v>4880945000104</v>
      </c>
      <c r="E11370" t="s">
        <v>15137</v>
      </c>
      <c r="F11370" t="s">
        <v>3547</v>
      </c>
      <c r="G11370">
        <v>8370</v>
      </c>
      <c r="H11370" s="23" t="s">
        <v>15138</v>
      </c>
    </row>
    <row r="11371" spans="1:8" x14ac:dyDescent="0.25">
      <c r="A11371">
        <v>2878</v>
      </c>
      <c r="B11371" t="s">
        <v>15139</v>
      </c>
      <c r="C11371" t="s">
        <v>15140</v>
      </c>
      <c r="D11371" s="23">
        <v>4880945000368</v>
      </c>
      <c r="E11371" t="s">
        <v>8334</v>
      </c>
      <c r="F11371" t="s">
        <v>1415</v>
      </c>
      <c r="G11371">
        <v>4154</v>
      </c>
      <c r="H11371" s="23">
        <v>31373682</v>
      </c>
    </row>
    <row r="11372" spans="1:8" x14ac:dyDescent="0.25">
      <c r="A11372">
        <v>8690</v>
      </c>
      <c r="B11372" t="s">
        <v>15141</v>
      </c>
      <c r="C11372" t="s">
        <v>15142</v>
      </c>
      <c r="D11372" s="23">
        <v>26039957000135</v>
      </c>
      <c r="E11372" t="s">
        <v>5505</v>
      </c>
      <c r="F11372" t="s">
        <v>1415</v>
      </c>
      <c r="G11372">
        <v>13198</v>
      </c>
      <c r="H11372" s="23">
        <v>68684525</v>
      </c>
    </row>
    <row r="11373" spans="1:8" x14ac:dyDescent="0.25">
      <c r="A11373">
        <v>5708</v>
      </c>
      <c r="B11373" t="s">
        <v>15143</v>
      </c>
      <c r="C11373" t="s">
        <v>15143</v>
      </c>
      <c r="D11373" s="23">
        <v>8050994000405</v>
      </c>
      <c r="E11373" t="s">
        <v>13637</v>
      </c>
      <c r="F11373" t="s">
        <v>1386</v>
      </c>
      <c r="G11373">
        <v>8743</v>
      </c>
      <c r="H11373" s="23">
        <v>161615902</v>
      </c>
    </row>
    <row r="11374" spans="1:8" x14ac:dyDescent="0.25">
      <c r="A11374">
        <v>5919</v>
      </c>
      <c r="B11374" t="s">
        <v>15144</v>
      </c>
      <c r="C11374" t="s">
        <v>15145</v>
      </c>
      <c r="D11374" s="23">
        <v>2343047000426</v>
      </c>
      <c r="E11374" t="s">
        <v>3353</v>
      </c>
      <c r="F11374" t="s">
        <v>1386</v>
      </c>
      <c r="G11374">
        <v>8916</v>
      </c>
      <c r="H11374" s="23">
        <v>161629725</v>
      </c>
    </row>
    <row r="11375" spans="1:8" x14ac:dyDescent="0.25">
      <c r="A11375">
        <v>212</v>
      </c>
      <c r="B11375" t="s">
        <v>25021</v>
      </c>
      <c r="C11375" t="s">
        <v>25021</v>
      </c>
      <c r="D11375" s="23"/>
      <c r="E11375" t="s">
        <v>1422</v>
      </c>
      <c r="F11375" t="s">
        <v>1386</v>
      </c>
      <c r="G11375">
        <v>1488</v>
      </c>
      <c r="H11375" s="23"/>
    </row>
    <row r="11376" spans="1:8" x14ac:dyDescent="0.25">
      <c r="A11376">
        <v>8430</v>
      </c>
      <c r="B11376" t="s">
        <v>15146</v>
      </c>
      <c r="C11376" t="s">
        <v>15147</v>
      </c>
      <c r="D11376" s="23">
        <v>8667594000109</v>
      </c>
      <c r="E11376" t="s">
        <v>1385</v>
      </c>
      <c r="F11376" t="s">
        <v>1386</v>
      </c>
      <c r="G11376">
        <v>12762</v>
      </c>
      <c r="H11376" s="23">
        <v>160490480</v>
      </c>
    </row>
    <row r="11377" spans="1:8" x14ac:dyDescent="0.25">
      <c r="A11377">
        <v>14965</v>
      </c>
      <c r="B11377" t="s">
        <v>25022</v>
      </c>
      <c r="C11377" t="s">
        <v>25023</v>
      </c>
      <c r="D11377" s="23"/>
      <c r="E11377" t="s">
        <v>1422</v>
      </c>
      <c r="F11377" t="s">
        <v>1386</v>
      </c>
      <c r="G11377">
        <v>9514</v>
      </c>
      <c r="H11377" s="23"/>
    </row>
    <row r="11378" spans="1:8" x14ac:dyDescent="0.25">
      <c r="A11378">
        <v>6926</v>
      </c>
      <c r="B11378" t="s">
        <v>15148</v>
      </c>
      <c r="C11378" t="s">
        <v>15148</v>
      </c>
      <c r="D11378" s="23">
        <v>7854487000119</v>
      </c>
      <c r="E11378" t="s">
        <v>1541</v>
      </c>
      <c r="F11378" t="s">
        <v>1386</v>
      </c>
      <c r="G11378">
        <v>10887</v>
      </c>
      <c r="H11378" s="23">
        <v>161479030</v>
      </c>
    </row>
    <row r="11379" spans="1:8" x14ac:dyDescent="0.25">
      <c r="A11379">
        <v>5384</v>
      </c>
      <c r="B11379" t="s">
        <v>25024</v>
      </c>
      <c r="C11379" t="s">
        <v>25024</v>
      </c>
      <c r="D11379" s="23"/>
      <c r="E11379" t="s">
        <v>1723</v>
      </c>
      <c r="F11379" t="s">
        <v>1386</v>
      </c>
      <c r="G11379">
        <v>8454</v>
      </c>
      <c r="H11379" s="23"/>
    </row>
    <row r="11380" spans="1:8" x14ac:dyDescent="0.25">
      <c r="A11380">
        <v>3745</v>
      </c>
      <c r="B11380" t="s">
        <v>15149</v>
      </c>
      <c r="C11380" t="s">
        <v>15150</v>
      </c>
      <c r="D11380" s="23">
        <v>8847840000104</v>
      </c>
      <c r="E11380" t="s">
        <v>2652</v>
      </c>
      <c r="F11380" t="s">
        <v>1386</v>
      </c>
      <c r="G11380">
        <v>5021</v>
      </c>
      <c r="H11380" s="23">
        <v>160276039</v>
      </c>
    </row>
    <row r="11381" spans="1:8" x14ac:dyDescent="0.25">
      <c r="A11381">
        <v>15375</v>
      </c>
      <c r="B11381" t="s">
        <v>25025</v>
      </c>
      <c r="C11381" t="s">
        <v>25025</v>
      </c>
      <c r="D11381" s="23"/>
      <c r="E11381" t="s">
        <v>1921</v>
      </c>
      <c r="F11381" t="s">
        <v>1386</v>
      </c>
      <c r="G11381">
        <v>24540</v>
      </c>
      <c r="H11381" s="23"/>
    </row>
    <row r="11382" spans="1:8" x14ac:dyDescent="0.25">
      <c r="A11382">
        <v>14855</v>
      </c>
      <c r="B11382" t="s">
        <v>25026</v>
      </c>
      <c r="C11382" t="s">
        <v>25026</v>
      </c>
      <c r="D11382" s="23"/>
      <c r="E11382" t="s">
        <v>1527</v>
      </c>
      <c r="F11382" t="s">
        <v>1386</v>
      </c>
      <c r="G11382">
        <v>23296</v>
      </c>
      <c r="H11382" s="23"/>
    </row>
    <row r="11383" spans="1:8" x14ac:dyDescent="0.25">
      <c r="A11383">
        <v>1171</v>
      </c>
      <c r="B11383" t="s">
        <v>25027</v>
      </c>
      <c r="C11383" t="s">
        <v>25028</v>
      </c>
      <c r="D11383" s="23"/>
      <c r="E11383" t="s">
        <v>1422</v>
      </c>
      <c r="F11383" t="s">
        <v>1386</v>
      </c>
      <c r="G11383">
        <v>6158</v>
      </c>
      <c r="H11383" s="23"/>
    </row>
    <row r="11384" spans="1:8" x14ac:dyDescent="0.25">
      <c r="A11384">
        <v>11</v>
      </c>
      <c r="B11384" t="s">
        <v>15151</v>
      </c>
      <c r="D11384" s="23"/>
      <c r="E11384" t="s">
        <v>1422</v>
      </c>
      <c r="F11384" t="s">
        <v>1386</v>
      </c>
      <c r="G11384">
        <v>1287</v>
      </c>
      <c r="H11384" s="23"/>
    </row>
    <row r="11385" spans="1:8" x14ac:dyDescent="0.25">
      <c r="A11385">
        <v>70</v>
      </c>
      <c r="B11385" t="s">
        <v>15152</v>
      </c>
      <c r="D11385" s="23"/>
      <c r="E11385" t="s">
        <v>1422</v>
      </c>
      <c r="F11385" t="s">
        <v>1386</v>
      </c>
      <c r="G11385">
        <v>1346</v>
      </c>
      <c r="H11385" s="23"/>
    </row>
    <row r="11386" spans="1:8" x14ac:dyDescent="0.25">
      <c r="A11386">
        <v>12893</v>
      </c>
      <c r="B11386" t="s">
        <v>25029</v>
      </c>
      <c r="C11386" t="s">
        <v>25023</v>
      </c>
      <c r="D11386" s="23"/>
      <c r="E11386" t="s">
        <v>1422</v>
      </c>
      <c r="F11386" t="s">
        <v>1386</v>
      </c>
      <c r="G11386">
        <v>5705</v>
      </c>
      <c r="H11386" s="23"/>
    </row>
    <row r="11387" spans="1:8" x14ac:dyDescent="0.25">
      <c r="A11387">
        <v>8008</v>
      </c>
      <c r="B11387" t="s">
        <v>25030</v>
      </c>
      <c r="C11387" t="s">
        <v>25031</v>
      </c>
      <c r="D11387" s="23"/>
      <c r="E11387" t="s">
        <v>1527</v>
      </c>
      <c r="F11387" t="s">
        <v>1386</v>
      </c>
      <c r="G11387">
        <v>12310</v>
      </c>
      <c r="H11387" s="23"/>
    </row>
    <row r="11388" spans="1:8" x14ac:dyDescent="0.25">
      <c r="A11388">
        <v>2220</v>
      </c>
      <c r="B11388" t="s">
        <v>15153</v>
      </c>
      <c r="C11388" t="s">
        <v>15154</v>
      </c>
      <c r="D11388" s="23">
        <v>2623876000110</v>
      </c>
      <c r="E11388" t="s">
        <v>1385</v>
      </c>
      <c r="F11388" t="s">
        <v>1386</v>
      </c>
      <c r="G11388">
        <v>3496</v>
      </c>
      <c r="H11388" s="23">
        <v>161211763</v>
      </c>
    </row>
    <row r="11389" spans="1:8" x14ac:dyDescent="0.25">
      <c r="A11389">
        <v>15630</v>
      </c>
      <c r="B11389" t="s">
        <v>25032</v>
      </c>
      <c r="C11389" t="s">
        <v>25023</v>
      </c>
      <c r="D11389" s="23"/>
      <c r="E11389" t="s">
        <v>1422</v>
      </c>
      <c r="F11389" t="s">
        <v>1386</v>
      </c>
      <c r="G11389">
        <v>17874</v>
      </c>
      <c r="H11389" s="23"/>
    </row>
    <row r="11390" spans="1:8" x14ac:dyDescent="0.25">
      <c r="A11390">
        <v>1571</v>
      </c>
      <c r="B11390" t="s">
        <v>15155</v>
      </c>
      <c r="C11390" t="s">
        <v>15156</v>
      </c>
      <c r="D11390" s="23">
        <v>11338302000190</v>
      </c>
      <c r="E11390" t="s">
        <v>1700</v>
      </c>
      <c r="F11390" t="s">
        <v>1386</v>
      </c>
      <c r="G11390">
        <v>2847</v>
      </c>
      <c r="H11390" s="23">
        <v>161639984</v>
      </c>
    </row>
    <row r="11391" spans="1:8" x14ac:dyDescent="0.25">
      <c r="A11391">
        <v>5743</v>
      </c>
      <c r="B11391" t="s">
        <v>25033</v>
      </c>
      <c r="C11391" t="s">
        <v>25023</v>
      </c>
      <c r="D11391" s="23"/>
      <c r="E11391" t="s">
        <v>1422</v>
      </c>
      <c r="F11391" t="s">
        <v>1386</v>
      </c>
      <c r="G11391">
        <v>5497</v>
      </c>
      <c r="H11391" s="23"/>
    </row>
    <row r="11392" spans="1:8" x14ac:dyDescent="0.25">
      <c r="A11392">
        <v>9035</v>
      </c>
      <c r="B11392" t="s">
        <v>25034</v>
      </c>
      <c r="C11392" t="s">
        <v>25034</v>
      </c>
      <c r="D11392" s="23"/>
      <c r="E11392" t="s">
        <v>1484</v>
      </c>
      <c r="F11392" t="s">
        <v>1398</v>
      </c>
      <c r="G11392">
        <v>13566</v>
      </c>
      <c r="H11392" s="23"/>
    </row>
    <row r="11393" spans="1:8" x14ac:dyDescent="0.25">
      <c r="A11393">
        <v>160</v>
      </c>
      <c r="B11393" t="s">
        <v>25035</v>
      </c>
      <c r="C11393" t="s">
        <v>25035</v>
      </c>
      <c r="D11393" s="23"/>
      <c r="E11393" t="s">
        <v>2050</v>
      </c>
      <c r="F11393" t="s">
        <v>1386</v>
      </c>
      <c r="G11393">
        <v>1436</v>
      </c>
      <c r="H11393" s="23"/>
    </row>
    <row r="11394" spans="1:8" x14ac:dyDescent="0.25">
      <c r="A11394">
        <v>11624</v>
      </c>
      <c r="B11394" t="s">
        <v>15157</v>
      </c>
      <c r="C11394" t="s">
        <v>15157</v>
      </c>
      <c r="D11394" s="23">
        <v>13528827000114</v>
      </c>
      <c r="E11394" t="s">
        <v>1422</v>
      </c>
      <c r="F11394" t="s">
        <v>1386</v>
      </c>
      <c r="G11394">
        <v>17565</v>
      </c>
      <c r="H11394" s="23">
        <v>161819710</v>
      </c>
    </row>
    <row r="11395" spans="1:8" x14ac:dyDescent="0.25">
      <c r="A11395">
        <v>4324</v>
      </c>
      <c r="B11395" t="s">
        <v>25036</v>
      </c>
      <c r="C11395" t="s">
        <v>25036</v>
      </c>
      <c r="D11395" s="23"/>
      <c r="E11395" t="s">
        <v>2050</v>
      </c>
      <c r="F11395" t="s">
        <v>1386</v>
      </c>
      <c r="G11395">
        <v>1387</v>
      </c>
      <c r="H11395" s="23"/>
    </row>
    <row r="11396" spans="1:8" x14ac:dyDescent="0.25">
      <c r="A11396">
        <v>3188</v>
      </c>
      <c r="B11396" t="s">
        <v>15158</v>
      </c>
      <c r="C11396" t="s">
        <v>15159</v>
      </c>
      <c r="D11396" s="23">
        <v>6214600000139</v>
      </c>
      <c r="E11396" t="s">
        <v>1385</v>
      </c>
      <c r="F11396" t="s">
        <v>1386</v>
      </c>
      <c r="G11396">
        <v>4464</v>
      </c>
      <c r="H11396" s="23">
        <v>161417582</v>
      </c>
    </row>
    <row r="11397" spans="1:8" x14ac:dyDescent="0.25">
      <c r="A11397">
        <v>3882</v>
      </c>
      <c r="B11397" t="s">
        <v>15160</v>
      </c>
      <c r="C11397" t="s">
        <v>15161</v>
      </c>
      <c r="D11397" s="23">
        <v>9136425000105</v>
      </c>
      <c r="E11397" t="s">
        <v>1744</v>
      </c>
      <c r="F11397" t="s">
        <v>1386</v>
      </c>
      <c r="G11397">
        <v>5158</v>
      </c>
      <c r="H11397" s="23">
        <v>160305071</v>
      </c>
    </row>
    <row r="11398" spans="1:8" x14ac:dyDescent="0.25">
      <c r="A11398">
        <v>10235</v>
      </c>
      <c r="B11398" t="s">
        <v>15162</v>
      </c>
      <c r="C11398" t="s">
        <v>15162</v>
      </c>
      <c r="D11398" s="23">
        <v>3965892000153</v>
      </c>
      <c r="E11398" t="s">
        <v>1952</v>
      </c>
      <c r="F11398" t="s">
        <v>1386</v>
      </c>
      <c r="G11398">
        <v>15443</v>
      </c>
      <c r="H11398" s="23">
        <v>161289860</v>
      </c>
    </row>
    <row r="11399" spans="1:8" x14ac:dyDescent="0.25">
      <c r="A11399">
        <v>373</v>
      </c>
      <c r="B11399" t="s">
        <v>25037</v>
      </c>
      <c r="C11399" t="s">
        <v>25037</v>
      </c>
      <c r="D11399" s="23"/>
      <c r="E11399" t="s">
        <v>1422</v>
      </c>
      <c r="F11399" t="s">
        <v>1386</v>
      </c>
      <c r="G11399">
        <v>1649</v>
      </c>
      <c r="H11399" s="23"/>
    </row>
    <row r="11400" spans="1:8" x14ac:dyDescent="0.25">
      <c r="A11400">
        <v>10230</v>
      </c>
      <c r="B11400" t="s">
        <v>25038</v>
      </c>
      <c r="C11400" t="s">
        <v>25038</v>
      </c>
      <c r="D11400" s="23"/>
      <c r="E11400" t="s">
        <v>1422</v>
      </c>
      <c r="F11400" t="s">
        <v>1386</v>
      </c>
      <c r="G11400">
        <v>15433</v>
      </c>
      <c r="H11400" s="23"/>
    </row>
    <row r="11401" spans="1:8" x14ac:dyDescent="0.25">
      <c r="A11401">
        <v>10328</v>
      </c>
      <c r="B11401" t="s">
        <v>25039</v>
      </c>
      <c r="C11401" t="s">
        <v>25039</v>
      </c>
      <c r="D11401" s="23"/>
      <c r="E11401" t="s">
        <v>1385</v>
      </c>
      <c r="F11401" t="s">
        <v>1386</v>
      </c>
      <c r="G11401">
        <v>15586</v>
      </c>
      <c r="H11401" s="23"/>
    </row>
    <row r="11402" spans="1:8" x14ac:dyDescent="0.25">
      <c r="A11402">
        <v>13717</v>
      </c>
      <c r="B11402" t="s">
        <v>25040</v>
      </c>
      <c r="C11402" t="s">
        <v>25023</v>
      </c>
      <c r="D11402" s="23"/>
      <c r="E11402" t="s">
        <v>1541</v>
      </c>
      <c r="F11402" t="s">
        <v>1386</v>
      </c>
      <c r="G11402">
        <v>6901</v>
      </c>
      <c r="H11402" s="23"/>
    </row>
    <row r="11403" spans="1:8" x14ac:dyDescent="0.25">
      <c r="A11403">
        <v>14675</v>
      </c>
      <c r="B11403" t="s">
        <v>25041</v>
      </c>
      <c r="C11403" t="s">
        <v>25023</v>
      </c>
      <c r="D11403" s="23"/>
      <c r="E11403" t="s">
        <v>1422</v>
      </c>
      <c r="F11403" t="s">
        <v>1386</v>
      </c>
      <c r="G11403">
        <v>11806</v>
      </c>
      <c r="H11403" s="23"/>
    </row>
    <row r="11404" spans="1:8" x14ac:dyDescent="0.25">
      <c r="A11404">
        <v>3831</v>
      </c>
      <c r="B11404" t="s">
        <v>15163</v>
      </c>
      <c r="C11404" t="s">
        <v>15164</v>
      </c>
      <c r="D11404" s="23">
        <v>9033930000116</v>
      </c>
      <c r="E11404" t="s">
        <v>2555</v>
      </c>
      <c r="F11404" t="s">
        <v>1386</v>
      </c>
      <c r="G11404">
        <v>5107</v>
      </c>
      <c r="H11404" s="23">
        <v>161043305</v>
      </c>
    </row>
    <row r="11405" spans="1:8" x14ac:dyDescent="0.25">
      <c r="A11405">
        <v>12325</v>
      </c>
      <c r="B11405" t="s">
        <v>15165</v>
      </c>
      <c r="C11405" t="s">
        <v>15165</v>
      </c>
      <c r="D11405" s="23">
        <v>34698718000115</v>
      </c>
      <c r="E11405" t="s">
        <v>15166</v>
      </c>
      <c r="F11405" t="s">
        <v>1407</v>
      </c>
      <c r="G11405">
        <v>18927</v>
      </c>
      <c r="H11405" s="23" t="s">
        <v>15167</v>
      </c>
    </row>
    <row r="11406" spans="1:8" x14ac:dyDescent="0.25">
      <c r="A11406">
        <v>9461</v>
      </c>
      <c r="B11406" t="s">
        <v>15168</v>
      </c>
      <c r="C11406" t="s">
        <v>15169</v>
      </c>
      <c r="D11406" s="23">
        <v>17464828000101</v>
      </c>
      <c r="E11406" t="s">
        <v>1430</v>
      </c>
      <c r="F11406" t="s">
        <v>1415</v>
      </c>
      <c r="G11406">
        <v>14003</v>
      </c>
      <c r="H11406" s="23">
        <v>51520389</v>
      </c>
    </row>
    <row r="11407" spans="1:8" x14ac:dyDescent="0.25">
      <c r="A11407">
        <v>8608</v>
      </c>
      <c r="B11407" t="s">
        <v>25042</v>
      </c>
      <c r="C11407" t="s">
        <v>25043</v>
      </c>
      <c r="D11407" s="23"/>
      <c r="E11407" t="s">
        <v>1422</v>
      </c>
      <c r="F11407" t="s">
        <v>1386</v>
      </c>
      <c r="G11407">
        <v>6115</v>
      </c>
      <c r="H11407" s="23"/>
    </row>
    <row r="11408" spans="1:8" x14ac:dyDescent="0.25">
      <c r="A11408">
        <v>7365</v>
      </c>
      <c r="B11408" t="s">
        <v>25044</v>
      </c>
      <c r="C11408" t="s">
        <v>25044</v>
      </c>
      <c r="D11408" s="23"/>
      <c r="E11408" t="s">
        <v>1583</v>
      </c>
      <c r="F11408" t="s">
        <v>1386</v>
      </c>
      <c r="G11408">
        <v>11286</v>
      </c>
      <c r="H11408" s="23"/>
    </row>
    <row r="11409" spans="1:8" x14ac:dyDescent="0.25">
      <c r="A11409">
        <v>12862</v>
      </c>
      <c r="B11409" t="s">
        <v>25045</v>
      </c>
      <c r="C11409" t="s">
        <v>25046</v>
      </c>
      <c r="D11409" s="23"/>
      <c r="E11409" t="s">
        <v>1422</v>
      </c>
      <c r="F11409" t="s">
        <v>1386</v>
      </c>
      <c r="G11409">
        <v>19497</v>
      </c>
      <c r="H11409" s="23"/>
    </row>
    <row r="11410" spans="1:8" x14ac:dyDescent="0.25">
      <c r="A11410">
        <v>1517</v>
      </c>
      <c r="B11410" t="s">
        <v>15170</v>
      </c>
      <c r="C11410" t="s">
        <v>15150</v>
      </c>
      <c r="D11410" s="23">
        <v>11090235000138</v>
      </c>
      <c r="E11410" t="s">
        <v>1409</v>
      </c>
      <c r="F11410" t="s">
        <v>1386</v>
      </c>
      <c r="G11410">
        <v>2793</v>
      </c>
      <c r="H11410" s="23">
        <v>161628664</v>
      </c>
    </row>
    <row r="11411" spans="1:8" x14ac:dyDescent="0.25">
      <c r="A11411">
        <v>9154</v>
      </c>
      <c r="B11411" t="s">
        <v>25047</v>
      </c>
      <c r="C11411" t="s">
        <v>25043</v>
      </c>
      <c r="D11411" s="23"/>
      <c r="E11411" t="s">
        <v>1422</v>
      </c>
      <c r="F11411" t="s">
        <v>1386</v>
      </c>
      <c r="G11411">
        <v>6546</v>
      </c>
      <c r="H11411" s="23"/>
    </row>
    <row r="11412" spans="1:8" x14ac:dyDescent="0.25">
      <c r="A11412">
        <v>10468</v>
      </c>
      <c r="B11412" t="s">
        <v>25048</v>
      </c>
      <c r="C11412" t="s">
        <v>25048</v>
      </c>
      <c r="D11412" s="23"/>
      <c r="E11412" t="s">
        <v>1385</v>
      </c>
      <c r="F11412" t="s">
        <v>1386</v>
      </c>
      <c r="G11412">
        <v>15796</v>
      </c>
      <c r="H11412" s="23"/>
    </row>
    <row r="11413" spans="1:8" x14ac:dyDescent="0.25">
      <c r="A11413">
        <v>4325</v>
      </c>
      <c r="B11413" t="s">
        <v>25049</v>
      </c>
      <c r="C11413" t="s">
        <v>25049</v>
      </c>
      <c r="D11413" s="23"/>
      <c r="E11413" t="s">
        <v>1422</v>
      </c>
      <c r="F11413" t="s">
        <v>1386</v>
      </c>
      <c r="G11413">
        <v>1681</v>
      </c>
      <c r="H11413" s="23"/>
    </row>
    <row r="11414" spans="1:8" x14ac:dyDescent="0.25">
      <c r="A11414">
        <v>13131</v>
      </c>
      <c r="B11414" t="s">
        <v>25050</v>
      </c>
      <c r="C11414" t="s">
        <v>25043</v>
      </c>
      <c r="D11414" s="23"/>
      <c r="E11414" t="s">
        <v>1723</v>
      </c>
      <c r="F11414" t="s">
        <v>1386</v>
      </c>
      <c r="G11414">
        <v>12895</v>
      </c>
      <c r="H11414" s="23"/>
    </row>
    <row r="11415" spans="1:8" x14ac:dyDescent="0.25">
      <c r="A11415">
        <v>3939</v>
      </c>
      <c r="B11415" t="s">
        <v>15171</v>
      </c>
      <c r="C11415" t="s">
        <v>15172</v>
      </c>
      <c r="D11415" s="23">
        <v>9251179000124</v>
      </c>
      <c r="E11415" t="s">
        <v>1816</v>
      </c>
      <c r="F11415" t="s">
        <v>1386</v>
      </c>
      <c r="G11415">
        <v>5215</v>
      </c>
      <c r="H11415" s="23">
        <v>161548911</v>
      </c>
    </row>
    <row r="11416" spans="1:8" x14ac:dyDescent="0.25">
      <c r="A11416">
        <v>124</v>
      </c>
      <c r="B11416" t="s">
        <v>25051</v>
      </c>
      <c r="C11416" t="s">
        <v>25051</v>
      </c>
      <c r="D11416" s="23"/>
      <c r="E11416" t="s">
        <v>2050</v>
      </c>
      <c r="F11416" t="s">
        <v>1386</v>
      </c>
      <c r="G11416">
        <v>1400</v>
      </c>
      <c r="H11416" s="23"/>
    </row>
    <row r="11417" spans="1:8" x14ac:dyDescent="0.25">
      <c r="A11417">
        <v>8830</v>
      </c>
      <c r="B11417" t="s">
        <v>25052</v>
      </c>
      <c r="C11417" t="s">
        <v>25053</v>
      </c>
      <c r="D11417" s="23"/>
      <c r="E11417" t="s">
        <v>2050</v>
      </c>
      <c r="F11417" t="s">
        <v>1386</v>
      </c>
      <c r="G11417">
        <v>13352</v>
      </c>
      <c r="H11417" s="23"/>
    </row>
    <row r="11418" spans="1:8" x14ac:dyDescent="0.25">
      <c r="A11418">
        <v>113</v>
      </c>
      <c r="B11418" t="s">
        <v>25054</v>
      </c>
      <c r="C11418" t="s">
        <v>25055</v>
      </c>
      <c r="D11418" s="23"/>
      <c r="E11418" t="s">
        <v>1422</v>
      </c>
      <c r="F11418" t="s">
        <v>1386</v>
      </c>
      <c r="G11418">
        <v>1389</v>
      </c>
      <c r="H11418" s="23"/>
    </row>
    <row r="11419" spans="1:8" x14ac:dyDescent="0.25">
      <c r="A11419">
        <v>9065</v>
      </c>
      <c r="B11419" t="s">
        <v>25056</v>
      </c>
      <c r="C11419" t="s">
        <v>25056</v>
      </c>
      <c r="D11419" s="23"/>
      <c r="E11419" t="s">
        <v>2170</v>
      </c>
      <c r="F11419" t="s">
        <v>1386</v>
      </c>
      <c r="G11419">
        <v>13588</v>
      </c>
      <c r="H11419" s="23"/>
    </row>
    <row r="11420" spans="1:8" x14ac:dyDescent="0.25">
      <c r="A11420">
        <v>9249</v>
      </c>
      <c r="B11420" t="s">
        <v>25057</v>
      </c>
      <c r="C11420" t="s">
        <v>25057</v>
      </c>
      <c r="D11420" s="23"/>
      <c r="E11420" t="s">
        <v>1564</v>
      </c>
      <c r="F11420" t="s">
        <v>1386</v>
      </c>
      <c r="G11420">
        <v>13742</v>
      </c>
      <c r="H11420" s="23"/>
    </row>
    <row r="11421" spans="1:8" x14ac:dyDescent="0.25">
      <c r="A11421">
        <v>11892</v>
      </c>
      <c r="B11421" t="s">
        <v>25058</v>
      </c>
      <c r="C11421" t="s">
        <v>25058</v>
      </c>
      <c r="D11421" s="23"/>
      <c r="E11421" t="s">
        <v>2050</v>
      </c>
      <c r="F11421" t="s">
        <v>1386</v>
      </c>
      <c r="G11421">
        <v>18277</v>
      </c>
      <c r="H11421" s="23"/>
    </row>
    <row r="11422" spans="1:8" x14ac:dyDescent="0.25">
      <c r="A11422">
        <v>11586</v>
      </c>
      <c r="B11422" t="s">
        <v>15173</v>
      </c>
      <c r="C11422" t="s">
        <v>15173</v>
      </c>
      <c r="D11422" s="23">
        <v>13072341000114</v>
      </c>
      <c r="E11422" t="s">
        <v>15174</v>
      </c>
      <c r="F11422" t="s">
        <v>1386</v>
      </c>
      <c r="G11422">
        <v>17532</v>
      </c>
      <c r="H11422" s="23" t="s">
        <v>1438</v>
      </c>
    </row>
    <row r="11423" spans="1:8" x14ac:dyDescent="0.25">
      <c r="A11423">
        <v>9853</v>
      </c>
      <c r="B11423" t="s">
        <v>25059</v>
      </c>
      <c r="C11423" t="s">
        <v>25059</v>
      </c>
      <c r="D11423" s="23"/>
      <c r="E11423" t="s">
        <v>1583</v>
      </c>
      <c r="F11423" t="s">
        <v>1386</v>
      </c>
      <c r="G11423">
        <v>14585</v>
      </c>
      <c r="H11423" s="23"/>
    </row>
    <row r="11424" spans="1:8" x14ac:dyDescent="0.25">
      <c r="A11424">
        <v>2367</v>
      </c>
      <c r="B11424" t="s">
        <v>15175</v>
      </c>
      <c r="C11424" t="s">
        <v>15176</v>
      </c>
      <c r="D11424" s="23">
        <v>317774000140</v>
      </c>
      <c r="E11424" t="s">
        <v>1385</v>
      </c>
      <c r="F11424" t="s">
        <v>1386</v>
      </c>
      <c r="G11424">
        <v>3643</v>
      </c>
      <c r="H11424" s="23">
        <v>161142729</v>
      </c>
    </row>
    <row r="11425" spans="1:8" x14ac:dyDescent="0.25">
      <c r="A11425">
        <v>895</v>
      </c>
      <c r="B11425" t="s">
        <v>25060</v>
      </c>
      <c r="C11425" t="s">
        <v>25060</v>
      </c>
      <c r="D11425" s="23"/>
      <c r="E11425" t="s">
        <v>1385</v>
      </c>
      <c r="F11425" t="s">
        <v>1386</v>
      </c>
      <c r="G11425">
        <v>2171</v>
      </c>
      <c r="H11425" s="23"/>
    </row>
    <row r="11426" spans="1:8" x14ac:dyDescent="0.25">
      <c r="A11426">
        <v>12406</v>
      </c>
      <c r="B11426" t="s">
        <v>15177</v>
      </c>
      <c r="C11426" t="s">
        <v>15178</v>
      </c>
      <c r="D11426" s="23">
        <v>26193725000137</v>
      </c>
      <c r="E11426" t="s">
        <v>2234</v>
      </c>
      <c r="F11426" t="s">
        <v>1390</v>
      </c>
      <c r="G11426">
        <v>19012</v>
      </c>
      <c r="H11426" s="23" t="s">
        <v>1438</v>
      </c>
    </row>
    <row r="11427" spans="1:8" x14ac:dyDescent="0.25">
      <c r="A11427">
        <v>15367</v>
      </c>
      <c r="B11427" t="s">
        <v>25061</v>
      </c>
      <c r="C11427" t="s">
        <v>25061</v>
      </c>
      <c r="D11427" s="23"/>
      <c r="E11427" t="s">
        <v>1572</v>
      </c>
      <c r="F11427" t="s">
        <v>1386</v>
      </c>
      <c r="G11427">
        <v>24533</v>
      </c>
      <c r="H11427" s="23"/>
    </row>
    <row r="11428" spans="1:8" x14ac:dyDescent="0.25">
      <c r="A11428">
        <v>1497</v>
      </c>
      <c r="B11428" t="s">
        <v>15179</v>
      </c>
      <c r="C11428" t="s">
        <v>15180</v>
      </c>
      <c r="D11428" s="23">
        <v>11005330000196</v>
      </c>
      <c r="E11428" t="s">
        <v>5894</v>
      </c>
      <c r="F11428" t="s">
        <v>1386</v>
      </c>
      <c r="G11428">
        <v>2773</v>
      </c>
      <c r="H11428" s="23">
        <v>160401003</v>
      </c>
    </row>
    <row r="11429" spans="1:8" x14ac:dyDescent="0.25">
      <c r="A11429">
        <v>14059</v>
      </c>
      <c r="B11429" t="s">
        <v>15181</v>
      </c>
      <c r="C11429" t="s">
        <v>15182</v>
      </c>
      <c r="D11429" s="23">
        <v>29393483000113</v>
      </c>
      <c r="E11429" t="s">
        <v>2527</v>
      </c>
      <c r="F11429" t="s">
        <v>1386</v>
      </c>
      <c r="G11429">
        <v>21841</v>
      </c>
      <c r="H11429" s="23">
        <v>163604878</v>
      </c>
    </row>
    <row r="11430" spans="1:8" x14ac:dyDescent="0.25">
      <c r="A11430">
        <v>13901</v>
      </c>
      <c r="B11430" t="s">
        <v>15181</v>
      </c>
      <c r="C11430" t="s">
        <v>15181</v>
      </c>
      <c r="D11430" s="23"/>
      <c r="E11430" t="s">
        <v>2527</v>
      </c>
      <c r="F11430" t="s">
        <v>1386</v>
      </c>
      <c r="G11430">
        <v>21659</v>
      </c>
      <c r="H11430" s="23"/>
    </row>
    <row r="11431" spans="1:8" x14ac:dyDescent="0.25">
      <c r="A11431">
        <v>725</v>
      </c>
      <c r="B11431" t="s">
        <v>25062</v>
      </c>
      <c r="C11431" t="s">
        <v>25062</v>
      </c>
      <c r="D11431" s="23"/>
      <c r="E11431" t="s">
        <v>2549</v>
      </c>
      <c r="F11431" t="s">
        <v>1386</v>
      </c>
      <c r="G11431">
        <v>2001</v>
      </c>
      <c r="H11431" s="23"/>
    </row>
    <row r="11432" spans="1:8" x14ac:dyDescent="0.25">
      <c r="A11432">
        <v>13976</v>
      </c>
      <c r="B11432" t="s">
        <v>15183</v>
      </c>
      <c r="C11432" t="s">
        <v>15183</v>
      </c>
      <c r="D11432" s="23">
        <v>3166445000134</v>
      </c>
      <c r="E11432" t="s">
        <v>2433</v>
      </c>
      <c r="F11432" t="s">
        <v>1386</v>
      </c>
      <c r="G11432">
        <v>21773</v>
      </c>
      <c r="H11432" s="23">
        <v>161143903</v>
      </c>
    </row>
    <row r="11433" spans="1:8" x14ac:dyDescent="0.25">
      <c r="A11433">
        <v>8102</v>
      </c>
      <c r="B11433" t="s">
        <v>15184</v>
      </c>
      <c r="C11433" t="s">
        <v>15184</v>
      </c>
      <c r="D11433" s="23">
        <v>23232033000162</v>
      </c>
      <c r="E11433" t="s">
        <v>1527</v>
      </c>
      <c r="F11433" t="s">
        <v>1386</v>
      </c>
      <c r="G11433">
        <v>12393</v>
      </c>
      <c r="H11433" s="23">
        <v>162609191</v>
      </c>
    </row>
    <row r="11434" spans="1:8" x14ac:dyDescent="0.25">
      <c r="A11434">
        <v>8852</v>
      </c>
      <c r="B11434" t="s">
        <v>25063</v>
      </c>
      <c r="C11434" t="s">
        <v>25023</v>
      </c>
      <c r="D11434" s="23"/>
      <c r="E11434" t="s">
        <v>1422</v>
      </c>
      <c r="F11434" t="s">
        <v>1386</v>
      </c>
      <c r="G11434">
        <v>5426</v>
      </c>
      <c r="H11434" s="23"/>
    </row>
    <row r="11435" spans="1:8" x14ac:dyDescent="0.25">
      <c r="A11435">
        <v>12996</v>
      </c>
      <c r="B11435" t="s">
        <v>25064</v>
      </c>
      <c r="C11435" t="s">
        <v>25065</v>
      </c>
      <c r="D11435" s="23"/>
      <c r="E11435" t="s">
        <v>1422</v>
      </c>
      <c r="F11435" t="s">
        <v>1386</v>
      </c>
      <c r="G11435">
        <v>18538</v>
      </c>
      <c r="H11435" s="23"/>
    </row>
    <row r="11436" spans="1:8" x14ac:dyDescent="0.25">
      <c r="A11436">
        <v>15376</v>
      </c>
      <c r="B11436" t="s">
        <v>25066</v>
      </c>
      <c r="C11436" t="s">
        <v>25066</v>
      </c>
      <c r="D11436" s="23"/>
      <c r="E11436" t="s">
        <v>3353</v>
      </c>
      <c r="F11436" t="s">
        <v>1386</v>
      </c>
      <c r="G11436">
        <v>24541</v>
      </c>
      <c r="H11436" s="23"/>
    </row>
    <row r="11437" spans="1:8" x14ac:dyDescent="0.25">
      <c r="A11437">
        <v>9887</v>
      </c>
      <c r="B11437" t="s">
        <v>15185</v>
      </c>
      <c r="C11437" t="s">
        <v>15186</v>
      </c>
      <c r="D11437" s="23">
        <v>23770583000135</v>
      </c>
      <c r="E11437" t="s">
        <v>1430</v>
      </c>
      <c r="F11437" t="s">
        <v>1415</v>
      </c>
      <c r="G11437">
        <v>14623</v>
      </c>
      <c r="H11437" s="23">
        <v>65248260</v>
      </c>
    </row>
    <row r="11438" spans="1:8" x14ac:dyDescent="0.25">
      <c r="A11438">
        <v>14595</v>
      </c>
      <c r="B11438" t="s">
        <v>15187</v>
      </c>
      <c r="D11438" s="23">
        <v>58805466000144</v>
      </c>
      <c r="E11438" t="s">
        <v>1424</v>
      </c>
      <c r="F11438" t="s">
        <v>1390</v>
      </c>
      <c r="G11438">
        <v>22972</v>
      </c>
      <c r="H11438" s="23">
        <v>112044978112</v>
      </c>
    </row>
    <row r="11439" spans="1:8" x14ac:dyDescent="0.25">
      <c r="A11439">
        <v>14717</v>
      </c>
      <c r="B11439" t="s">
        <v>15188</v>
      </c>
      <c r="C11439" t="s">
        <v>15189</v>
      </c>
      <c r="D11439" s="23">
        <v>8489098000102</v>
      </c>
      <c r="E11439" t="s">
        <v>1992</v>
      </c>
      <c r="F11439" t="s">
        <v>1587</v>
      </c>
      <c r="G11439">
        <v>23175</v>
      </c>
      <c r="H11439" s="23">
        <v>240665368</v>
      </c>
    </row>
    <row r="11440" spans="1:8" x14ac:dyDescent="0.25">
      <c r="A11440">
        <v>1810</v>
      </c>
      <c r="B11440" t="s">
        <v>15190</v>
      </c>
      <c r="C11440" t="s">
        <v>15191</v>
      </c>
      <c r="D11440" s="23">
        <v>12909214000164</v>
      </c>
      <c r="E11440" t="s">
        <v>1723</v>
      </c>
      <c r="F11440" t="s">
        <v>1386</v>
      </c>
      <c r="G11440">
        <v>3086</v>
      </c>
      <c r="H11440" s="23">
        <v>160464242</v>
      </c>
    </row>
    <row r="11441" spans="1:8" x14ac:dyDescent="0.25">
      <c r="A11441">
        <v>12138</v>
      </c>
      <c r="B11441" t="s">
        <v>15192</v>
      </c>
      <c r="C11441" t="s">
        <v>15193</v>
      </c>
      <c r="D11441" s="23">
        <v>32533035000182</v>
      </c>
      <c r="E11441" t="s">
        <v>8870</v>
      </c>
      <c r="F11441" t="s">
        <v>1390</v>
      </c>
      <c r="G11441">
        <v>18716</v>
      </c>
      <c r="H11441" s="23">
        <v>521103504110</v>
      </c>
    </row>
    <row r="11442" spans="1:8" x14ac:dyDescent="0.25">
      <c r="A11442">
        <v>1505</v>
      </c>
      <c r="B11442" t="s">
        <v>15194</v>
      </c>
      <c r="C11442" t="s">
        <v>15195</v>
      </c>
      <c r="D11442" s="23">
        <v>11028886000106</v>
      </c>
      <c r="E11442" t="s">
        <v>2170</v>
      </c>
      <c r="F11442" t="s">
        <v>1415</v>
      </c>
      <c r="G11442">
        <v>2781</v>
      </c>
      <c r="H11442" s="23">
        <v>38333210</v>
      </c>
    </row>
    <row r="11443" spans="1:8" x14ac:dyDescent="0.25">
      <c r="A11443">
        <v>13523</v>
      </c>
      <c r="B11443" t="s">
        <v>15196</v>
      </c>
      <c r="C11443" t="s">
        <v>15196</v>
      </c>
      <c r="D11443" s="23">
        <v>7381867000183</v>
      </c>
      <c r="E11443" t="s">
        <v>1409</v>
      </c>
      <c r="F11443" t="s">
        <v>1386</v>
      </c>
      <c r="G11443">
        <v>21130</v>
      </c>
      <c r="H11443" s="23">
        <v>161451691</v>
      </c>
    </row>
    <row r="11444" spans="1:8" x14ac:dyDescent="0.25">
      <c r="A11444">
        <v>3688</v>
      </c>
      <c r="B11444" t="s">
        <v>15197</v>
      </c>
      <c r="C11444" t="s">
        <v>15198</v>
      </c>
      <c r="D11444" s="23">
        <v>8692930000165</v>
      </c>
      <c r="E11444" t="s">
        <v>1397</v>
      </c>
      <c r="F11444" t="s">
        <v>1398</v>
      </c>
      <c r="G11444">
        <v>4964</v>
      </c>
      <c r="H11444" s="23" t="s">
        <v>15199</v>
      </c>
    </row>
    <row r="11445" spans="1:8" x14ac:dyDescent="0.25">
      <c r="A11445">
        <v>14575</v>
      </c>
      <c r="B11445" t="s">
        <v>15200</v>
      </c>
      <c r="C11445" t="s">
        <v>15201</v>
      </c>
      <c r="D11445" s="23">
        <v>47250959000149</v>
      </c>
      <c r="E11445" t="s">
        <v>1385</v>
      </c>
      <c r="F11445" t="s">
        <v>1386</v>
      </c>
      <c r="G11445">
        <v>22943</v>
      </c>
      <c r="H11445" s="23">
        <v>164397388</v>
      </c>
    </row>
    <row r="11446" spans="1:8" x14ac:dyDescent="0.25">
      <c r="A11446">
        <v>8708</v>
      </c>
      <c r="B11446" t="s">
        <v>15202</v>
      </c>
      <c r="C11446" t="s">
        <v>15203</v>
      </c>
      <c r="D11446" s="23">
        <v>13275336000109</v>
      </c>
      <c r="E11446" t="s">
        <v>2255</v>
      </c>
      <c r="F11446" t="s">
        <v>1386</v>
      </c>
      <c r="G11446">
        <v>13214</v>
      </c>
      <c r="H11446" s="23">
        <v>161804640</v>
      </c>
    </row>
    <row r="11447" spans="1:8" x14ac:dyDescent="0.25">
      <c r="A11447">
        <v>10842</v>
      </c>
      <c r="B11447" t="s">
        <v>15204</v>
      </c>
      <c r="C11447" t="s">
        <v>15205</v>
      </c>
      <c r="D11447" s="23">
        <v>12007481000146</v>
      </c>
      <c r="E11447" t="s">
        <v>1430</v>
      </c>
      <c r="F11447" t="s">
        <v>1415</v>
      </c>
      <c r="G11447">
        <v>16362</v>
      </c>
      <c r="H11447" s="23">
        <v>40237060</v>
      </c>
    </row>
    <row r="11448" spans="1:8" x14ac:dyDescent="0.25">
      <c r="A11448">
        <v>12233</v>
      </c>
      <c r="B11448" t="s">
        <v>15206</v>
      </c>
      <c r="C11448" t="s">
        <v>15207</v>
      </c>
      <c r="D11448" s="23">
        <v>3461082000240</v>
      </c>
      <c r="E11448" t="s">
        <v>3880</v>
      </c>
      <c r="F11448" t="s">
        <v>3547</v>
      </c>
      <c r="G11448">
        <v>18826</v>
      </c>
      <c r="H11448" s="23">
        <v>82316015</v>
      </c>
    </row>
    <row r="11449" spans="1:8" x14ac:dyDescent="0.25">
      <c r="A11449">
        <v>10434</v>
      </c>
      <c r="B11449" t="s">
        <v>15206</v>
      </c>
      <c r="C11449" t="s">
        <v>15207</v>
      </c>
      <c r="D11449" s="23">
        <v>3461082000160</v>
      </c>
      <c r="E11449" t="s">
        <v>6364</v>
      </c>
      <c r="F11449" t="s">
        <v>3547</v>
      </c>
      <c r="G11449">
        <v>15745</v>
      </c>
      <c r="H11449" s="23">
        <v>82020175</v>
      </c>
    </row>
    <row r="11450" spans="1:8" x14ac:dyDescent="0.25">
      <c r="A11450">
        <v>14985</v>
      </c>
      <c r="B11450" t="s">
        <v>15208</v>
      </c>
      <c r="C11450" t="s">
        <v>15209</v>
      </c>
      <c r="D11450" s="23">
        <v>14554667000140</v>
      </c>
      <c r="E11450" t="s">
        <v>1385</v>
      </c>
      <c r="F11450" t="s">
        <v>1386</v>
      </c>
      <c r="G11450">
        <v>23546</v>
      </c>
      <c r="H11450" s="23">
        <v>161912168</v>
      </c>
    </row>
    <row r="11451" spans="1:8" x14ac:dyDescent="0.25">
      <c r="A11451">
        <v>5962</v>
      </c>
      <c r="B11451" t="s">
        <v>15210</v>
      </c>
      <c r="C11451" t="s">
        <v>15211</v>
      </c>
      <c r="D11451" s="23">
        <v>9004720000108</v>
      </c>
      <c r="E11451" t="s">
        <v>6318</v>
      </c>
      <c r="F11451" t="s">
        <v>1610</v>
      </c>
      <c r="G11451">
        <v>9055</v>
      </c>
      <c r="H11451" s="23">
        <v>255498608</v>
      </c>
    </row>
    <row r="11452" spans="1:8" x14ac:dyDescent="0.25">
      <c r="A11452">
        <v>1139</v>
      </c>
      <c r="B11452" t="s">
        <v>25067</v>
      </c>
      <c r="C11452" t="s">
        <v>25067</v>
      </c>
      <c r="D11452" s="23"/>
      <c r="E11452" t="s">
        <v>1541</v>
      </c>
      <c r="F11452" t="s">
        <v>1386</v>
      </c>
      <c r="G11452">
        <v>2415</v>
      </c>
      <c r="H11452" s="23"/>
    </row>
    <row r="11453" spans="1:8" x14ac:dyDescent="0.25">
      <c r="A11453">
        <v>5907</v>
      </c>
      <c r="B11453" t="s">
        <v>15212</v>
      </c>
      <c r="C11453" t="s">
        <v>15213</v>
      </c>
      <c r="D11453" s="23">
        <v>14353169000130</v>
      </c>
      <c r="E11453" t="s">
        <v>1541</v>
      </c>
      <c r="F11453" t="s">
        <v>1386</v>
      </c>
      <c r="G11453">
        <v>8898</v>
      </c>
      <c r="H11453" s="23">
        <v>161890741</v>
      </c>
    </row>
    <row r="11454" spans="1:8" x14ac:dyDescent="0.25">
      <c r="A11454">
        <v>10770</v>
      </c>
      <c r="B11454" t="s">
        <v>15214</v>
      </c>
      <c r="C11454" t="s">
        <v>15215</v>
      </c>
      <c r="D11454" s="23">
        <v>14221558000101</v>
      </c>
      <c r="E11454" t="s">
        <v>1507</v>
      </c>
      <c r="F11454" t="s">
        <v>1415</v>
      </c>
      <c r="G11454">
        <v>16205</v>
      </c>
      <c r="H11454" s="23">
        <v>45635650</v>
      </c>
    </row>
    <row r="11455" spans="1:8" x14ac:dyDescent="0.25">
      <c r="A11455">
        <v>12386</v>
      </c>
      <c r="B11455" t="s">
        <v>15216</v>
      </c>
      <c r="C11455" t="s">
        <v>15217</v>
      </c>
      <c r="D11455" s="23">
        <v>2155469000982</v>
      </c>
      <c r="E11455" t="s">
        <v>2415</v>
      </c>
      <c r="F11455" t="s">
        <v>1386</v>
      </c>
      <c r="G11455">
        <v>18991</v>
      </c>
      <c r="H11455" s="23">
        <v>163663416</v>
      </c>
    </row>
    <row r="11456" spans="1:8" x14ac:dyDescent="0.25">
      <c r="A11456">
        <v>7607</v>
      </c>
      <c r="B11456" t="s">
        <v>15218</v>
      </c>
      <c r="C11456" t="s">
        <v>15219</v>
      </c>
      <c r="D11456" s="23">
        <v>2155469000125</v>
      </c>
      <c r="E11456" t="s">
        <v>1430</v>
      </c>
      <c r="F11456" t="s">
        <v>1415</v>
      </c>
      <c r="G11456">
        <v>11776</v>
      </c>
      <c r="H11456" s="23">
        <v>24067210</v>
      </c>
    </row>
    <row r="11457" spans="1:8" x14ac:dyDescent="0.25">
      <c r="A11457">
        <v>3523</v>
      </c>
      <c r="B11457" t="s">
        <v>15220</v>
      </c>
      <c r="C11457" t="s">
        <v>15221</v>
      </c>
      <c r="D11457" s="23">
        <v>8002786000198</v>
      </c>
      <c r="E11457" t="s">
        <v>1430</v>
      </c>
      <c r="F11457" t="s">
        <v>1415</v>
      </c>
      <c r="G11457">
        <v>4799</v>
      </c>
      <c r="H11457" s="23" t="s">
        <v>15222</v>
      </c>
    </row>
    <row r="11458" spans="1:8" x14ac:dyDescent="0.25">
      <c r="A11458">
        <v>14089</v>
      </c>
      <c r="B11458" t="s">
        <v>15223</v>
      </c>
      <c r="C11458" t="s">
        <v>15224</v>
      </c>
      <c r="D11458" s="23">
        <v>50055180000187</v>
      </c>
      <c r="E11458" t="s">
        <v>1476</v>
      </c>
      <c r="F11458" t="s">
        <v>1415</v>
      </c>
      <c r="G11458">
        <v>21872</v>
      </c>
      <c r="H11458" s="23">
        <v>109712030</v>
      </c>
    </row>
    <row r="11459" spans="1:8" x14ac:dyDescent="0.25">
      <c r="A11459">
        <v>4762</v>
      </c>
      <c r="B11459" t="s">
        <v>15225</v>
      </c>
      <c r="C11459" t="s">
        <v>15226</v>
      </c>
      <c r="D11459" s="23">
        <v>10421584000122</v>
      </c>
      <c r="E11459" t="s">
        <v>1507</v>
      </c>
      <c r="F11459" t="s">
        <v>1415</v>
      </c>
      <c r="G11459">
        <v>7355</v>
      </c>
      <c r="H11459" s="23">
        <v>692565</v>
      </c>
    </row>
    <row r="11460" spans="1:8" x14ac:dyDescent="0.25">
      <c r="A11460">
        <v>9739</v>
      </c>
      <c r="B11460" t="s">
        <v>15227</v>
      </c>
      <c r="C11460" t="s">
        <v>15228</v>
      </c>
      <c r="D11460" s="23">
        <v>11418509000175</v>
      </c>
      <c r="E11460" t="s">
        <v>1430</v>
      </c>
      <c r="F11460" t="s">
        <v>1415</v>
      </c>
      <c r="G11460">
        <v>14470</v>
      </c>
      <c r="H11460" s="23">
        <v>38979071</v>
      </c>
    </row>
    <row r="11461" spans="1:8" x14ac:dyDescent="0.25">
      <c r="A11461">
        <v>4452</v>
      </c>
      <c r="B11461" t="s">
        <v>15229</v>
      </c>
      <c r="C11461" t="s">
        <v>15230</v>
      </c>
      <c r="D11461" s="23">
        <v>13756436000238</v>
      </c>
      <c r="E11461" t="s">
        <v>1430</v>
      </c>
      <c r="F11461" t="s">
        <v>1415</v>
      </c>
      <c r="G11461">
        <v>7042</v>
      </c>
      <c r="H11461" s="23">
        <v>46662758</v>
      </c>
    </row>
    <row r="11462" spans="1:8" x14ac:dyDescent="0.25">
      <c r="A11462">
        <v>10692</v>
      </c>
      <c r="B11462" t="s">
        <v>15231</v>
      </c>
      <c r="C11462" t="s">
        <v>15231</v>
      </c>
      <c r="D11462" s="23">
        <v>25207746000100</v>
      </c>
      <c r="E11462" t="s">
        <v>1572</v>
      </c>
      <c r="F11462" t="s">
        <v>1386</v>
      </c>
      <c r="G11462">
        <v>16103</v>
      </c>
      <c r="H11462" s="23">
        <v>162807180</v>
      </c>
    </row>
    <row r="11463" spans="1:8" x14ac:dyDescent="0.25">
      <c r="A11463">
        <v>12054</v>
      </c>
      <c r="B11463" t="s">
        <v>15232</v>
      </c>
      <c r="C11463" t="s">
        <v>15233</v>
      </c>
      <c r="D11463" s="23">
        <v>21612666000170</v>
      </c>
      <c r="E11463" t="s">
        <v>15234</v>
      </c>
      <c r="F11463" t="s">
        <v>1639</v>
      </c>
      <c r="G11463">
        <v>18593</v>
      </c>
      <c r="H11463" s="23">
        <v>24858300021</v>
      </c>
    </row>
    <row r="11464" spans="1:8" x14ac:dyDescent="0.25">
      <c r="A11464">
        <v>4444</v>
      </c>
      <c r="B11464" t="s">
        <v>15235</v>
      </c>
      <c r="C11464" t="s">
        <v>15236</v>
      </c>
      <c r="D11464" s="23">
        <v>8812893000181</v>
      </c>
      <c r="E11464" t="s">
        <v>1642</v>
      </c>
      <c r="F11464" t="s">
        <v>1415</v>
      </c>
      <c r="G11464">
        <v>7034</v>
      </c>
      <c r="H11464" s="23">
        <v>10110305</v>
      </c>
    </row>
    <row r="11465" spans="1:8" x14ac:dyDescent="0.25">
      <c r="A11465">
        <v>4833</v>
      </c>
      <c r="B11465" t="s">
        <v>15237</v>
      </c>
      <c r="C11465" t="s">
        <v>15238</v>
      </c>
      <c r="D11465" s="23">
        <v>48118053000138</v>
      </c>
      <c r="E11465" t="s">
        <v>1424</v>
      </c>
      <c r="F11465" t="s">
        <v>1390</v>
      </c>
      <c r="G11465">
        <v>7638</v>
      </c>
      <c r="H11465" s="23">
        <v>109689457114</v>
      </c>
    </row>
    <row r="11466" spans="1:8" x14ac:dyDescent="0.25">
      <c r="A11466">
        <v>53</v>
      </c>
      <c r="B11466" t="s">
        <v>15239</v>
      </c>
      <c r="D11466" s="23"/>
      <c r="E11466" t="s">
        <v>1422</v>
      </c>
      <c r="F11466" t="s">
        <v>1386</v>
      </c>
      <c r="G11466">
        <v>1329</v>
      </c>
      <c r="H11466" s="23"/>
    </row>
    <row r="11467" spans="1:8" x14ac:dyDescent="0.25">
      <c r="A11467">
        <v>1553</v>
      </c>
      <c r="B11467" t="s">
        <v>15240</v>
      </c>
      <c r="C11467" t="s">
        <v>15241</v>
      </c>
      <c r="D11467" s="23">
        <v>1125282000892</v>
      </c>
      <c r="E11467" t="s">
        <v>2205</v>
      </c>
      <c r="F11467" t="s">
        <v>1415</v>
      </c>
      <c r="G11467">
        <v>2829</v>
      </c>
      <c r="H11467" s="23">
        <v>36657123</v>
      </c>
    </row>
    <row r="11468" spans="1:8" x14ac:dyDescent="0.25">
      <c r="A11468">
        <v>2455</v>
      </c>
      <c r="B11468" t="s">
        <v>15242</v>
      </c>
      <c r="C11468" t="s">
        <v>15243</v>
      </c>
      <c r="D11468" s="23">
        <v>34274233032217</v>
      </c>
      <c r="E11468" t="s">
        <v>1443</v>
      </c>
      <c r="F11468" t="s">
        <v>1444</v>
      </c>
      <c r="G11468">
        <v>3731</v>
      </c>
      <c r="H11468" s="23">
        <v>24268260</v>
      </c>
    </row>
    <row r="11469" spans="1:8" x14ac:dyDescent="0.25">
      <c r="A11469">
        <v>2458</v>
      </c>
      <c r="B11469" t="s">
        <v>15242</v>
      </c>
      <c r="C11469" t="s">
        <v>15243</v>
      </c>
      <c r="D11469" s="23">
        <v>34274233037103</v>
      </c>
      <c r="E11469" t="s">
        <v>15246</v>
      </c>
      <c r="F11469" t="s">
        <v>1444</v>
      </c>
      <c r="G11469">
        <v>3734</v>
      </c>
      <c r="H11469" s="23">
        <v>43142097</v>
      </c>
    </row>
    <row r="11470" spans="1:8" x14ac:dyDescent="0.25">
      <c r="A11470">
        <v>2453</v>
      </c>
      <c r="B11470" t="s">
        <v>15242</v>
      </c>
      <c r="C11470" t="s">
        <v>15247</v>
      </c>
      <c r="D11470" s="23">
        <v>34274233025512</v>
      </c>
      <c r="E11470" t="s">
        <v>1816</v>
      </c>
      <c r="F11470" t="s">
        <v>1427</v>
      </c>
      <c r="G11470">
        <v>3729</v>
      </c>
      <c r="H11470" s="23">
        <v>150752164</v>
      </c>
    </row>
    <row r="11471" spans="1:8" x14ac:dyDescent="0.25">
      <c r="A11471">
        <v>2450</v>
      </c>
      <c r="B11471" t="s">
        <v>15242</v>
      </c>
      <c r="C11471" t="s">
        <v>15243</v>
      </c>
      <c r="D11471" s="23">
        <v>34274233008006</v>
      </c>
      <c r="E11471" t="s">
        <v>15244</v>
      </c>
      <c r="F11471" t="s">
        <v>1444</v>
      </c>
      <c r="G11471">
        <v>3726</v>
      </c>
      <c r="H11471" s="23">
        <v>9011883</v>
      </c>
    </row>
    <row r="11472" spans="1:8" x14ac:dyDescent="0.25">
      <c r="A11472">
        <v>2452</v>
      </c>
      <c r="B11472" t="s">
        <v>15242</v>
      </c>
      <c r="C11472" t="s">
        <v>15245</v>
      </c>
      <c r="D11472" s="23">
        <v>34274233023064</v>
      </c>
      <c r="E11472" t="s">
        <v>1397</v>
      </c>
      <c r="F11472" t="s">
        <v>1398</v>
      </c>
      <c r="G11472">
        <v>3728</v>
      </c>
      <c r="H11472" s="23">
        <v>200596322</v>
      </c>
    </row>
    <row r="11473" spans="1:8" x14ac:dyDescent="0.25">
      <c r="A11473">
        <v>11274</v>
      </c>
      <c r="B11473" t="s">
        <v>15248</v>
      </c>
      <c r="C11473" t="s">
        <v>15249</v>
      </c>
      <c r="D11473" s="23">
        <v>8750079000180</v>
      </c>
      <c r="E11473" t="s">
        <v>1424</v>
      </c>
      <c r="F11473" t="s">
        <v>1390</v>
      </c>
      <c r="G11473">
        <v>17114</v>
      </c>
      <c r="H11473" s="23">
        <v>636362812118</v>
      </c>
    </row>
    <row r="11474" spans="1:8" x14ac:dyDescent="0.25">
      <c r="A11474">
        <v>7137</v>
      </c>
      <c r="B11474" t="s">
        <v>15250</v>
      </c>
      <c r="C11474" t="s">
        <v>15251</v>
      </c>
      <c r="D11474" s="23">
        <v>33000167111108</v>
      </c>
      <c r="E11474" t="s">
        <v>2205</v>
      </c>
      <c r="F11474" t="s">
        <v>1415</v>
      </c>
      <c r="G11474">
        <v>11095</v>
      </c>
      <c r="H11474" s="23">
        <v>14024128</v>
      </c>
    </row>
    <row r="11475" spans="1:8" x14ac:dyDescent="0.25">
      <c r="A11475">
        <v>9738</v>
      </c>
      <c r="B11475" t="s">
        <v>15252</v>
      </c>
      <c r="C11475" t="s">
        <v>15253</v>
      </c>
      <c r="D11475" s="23">
        <v>7275159000168</v>
      </c>
      <c r="E11475" t="s">
        <v>1406</v>
      </c>
      <c r="F11475" t="s">
        <v>1407</v>
      </c>
      <c r="G11475">
        <v>14469</v>
      </c>
      <c r="H11475" s="23">
        <v>61000256</v>
      </c>
    </row>
    <row r="11476" spans="1:8" x14ac:dyDescent="0.25">
      <c r="A11476">
        <v>9742</v>
      </c>
      <c r="B11476" t="s">
        <v>15254</v>
      </c>
      <c r="C11476" t="s">
        <v>15255</v>
      </c>
      <c r="D11476" s="23">
        <v>7275159000320</v>
      </c>
      <c r="E11476" t="s">
        <v>1949</v>
      </c>
      <c r="F11476" t="s">
        <v>1444</v>
      </c>
      <c r="G11476">
        <v>14473</v>
      </c>
      <c r="H11476" s="23">
        <v>52883680</v>
      </c>
    </row>
    <row r="11477" spans="1:8" x14ac:dyDescent="0.25">
      <c r="A11477">
        <v>2736</v>
      </c>
      <c r="B11477" t="s">
        <v>15256</v>
      </c>
      <c r="C11477" t="s">
        <v>15257</v>
      </c>
      <c r="D11477" s="23">
        <v>4169215001406</v>
      </c>
      <c r="E11477" t="s">
        <v>2200</v>
      </c>
      <c r="F11477" t="s">
        <v>1457</v>
      </c>
      <c r="G11477">
        <v>4012</v>
      </c>
      <c r="H11477" s="23">
        <v>194065510</v>
      </c>
    </row>
    <row r="11478" spans="1:8" x14ac:dyDescent="0.25">
      <c r="A11478">
        <v>10202</v>
      </c>
      <c r="B11478" t="s">
        <v>15258</v>
      </c>
      <c r="C11478" t="s">
        <v>15258</v>
      </c>
      <c r="D11478" s="23">
        <v>17195231000281</v>
      </c>
      <c r="E11478" t="s">
        <v>15259</v>
      </c>
      <c r="F11478" t="s">
        <v>1639</v>
      </c>
      <c r="G11478">
        <v>15395</v>
      </c>
      <c r="H11478" s="23">
        <v>6720072040166</v>
      </c>
    </row>
    <row r="11479" spans="1:8" x14ac:dyDescent="0.25">
      <c r="A11479">
        <v>10802</v>
      </c>
      <c r="B11479" t="s">
        <v>15260</v>
      </c>
      <c r="C11479" t="s">
        <v>15261</v>
      </c>
      <c r="D11479" s="23">
        <v>3613421000690</v>
      </c>
      <c r="E11479" t="s">
        <v>1507</v>
      </c>
      <c r="F11479" t="s">
        <v>1415</v>
      </c>
      <c r="G11479">
        <v>16257</v>
      </c>
      <c r="H11479" s="23">
        <v>39326560</v>
      </c>
    </row>
    <row r="11480" spans="1:8" x14ac:dyDescent="0.25">
      <c r="A11480">
        <v>3949</v>
      </c>
      <c r="B11480" t="s">
        <v>15262</v>
      </c>
      <c r="C11480" t="s">
        <v>15263</v>
      </c>
      <c r="D11480" s="23">
        <v>9263658000160</v>
      </c>
      <c r="E11480" t="s">
        <v>2299</v>
      </c>
      <c r="F11480" t="s">
        <v>1386</v>
      </c>
      <c r="G11480">
        <v>5225</v>
      </c>
      <c r="H11480" s="23">
        <v>160295149</v>
      </c>
    </row>
    <row r="11481" spans="1:8" x14ac:dyDescent="0.25">
      <c r="A11481">
        <v>710</v>
      </c>
      <c r="B11481" t="s">
        <v>25068</v>
      </c>
      <c r="C11481" t="s">
        <v>25068</v>
      </c>
      <c r="D11481" s="23"/>
      <c r="E11481" t="s">
        <v>1385</v>
      </c>
      <c r="F11481" t="s">
        <v>1386</v>
      </c>
      <c r="G11481">
        <v>1986</v>
      </c>
      <c r="H11481" s="23"/>
    </row>
    <row r="11482" spans="1:8" x14ac:dyDescent="0.25">
      <c r="A11482">
        <v>8873</v>
      </c>
      <c r="B11482" t="s">
        <v>25069</v>
      </c>
      <c r="C11482" t="s">
        <v>25070</v>
      </c>
      <c r="D11482" s="23"/>
      <c r="E11482" t="s">
        <v>1422</v>
      </c>
      <c r="F11482" t="s">
        <v>1386</v>
      </c>
      <c r="G11482">
        <v>9471</v>
      </c>
      <c r="H11482" s="23"/>
    </row>
    <row r="11483" spans="1:8" x14ac:dyDescent="0.25">
      <c r="A11483">
        <v>14496</v>
      </c>
      <c r="B11483" t="s">
        <v>15264</v>
      </c>
      <c r="C11483" t="s">
        <v>15265</v>
      </c>
      <c r="D11483" s="23">
        <v>5832199000138</v>
      </c>
      <c r="E11483" t="s">
        <v>2050</v>
      </c>
      <c r="F11483" t="s">
        <v>1386</v>
      </c>
      <c r="G11483">
        <v>22831</v>
      </c>
      <c r="H11483" s="23">
        <v>161402615</v>
      </c>
    </row>
    <row r="11484" spans="1:8" x14ac:dyDescent="0.25">
      <c r="A11484">
        <v>13933</v>
      </c>
      <c r="B11484" t="s">
        <v>15266</v>
      </c>
      <c r="D11484" s="23">
        <v>18493294000104</v>
      </c>
      <c r="E11484" t="s">
        <v>1895</v>
      </c>
      <c r="F11484" t="s">
        <v>1390</v>
      </c>
      <c r="G11484">
        <v>21708</v>
      </c>
      <c r="H11484" s="23">
        <v>626502198119</v>
      </c>
    </row>
    <row r="11485" spans="1:8" x14ac:dyDescent="0.25">
      <c r="A11485">
        <v>15287</v>
      </c>
      <c r="B11485" t="s">
        <v>15267</v>
      </c>
      <c r="C11485" t="s">
        <v>15268</v>
      </c>
      <c r="D11485" s="23">
        <v>5482271001973</v>
      </c>
      <c r="E11485" t="s">
        <v>2218</v>
      </c>
      <c r="F11485" t="s">
        <v>1398</v>
      </c>
      <c r="G11485">
        <v>24417</v>
      </c>
      <c r="H11485" s="23">
        <v>206374828</v>
      </c>
    </row>
    <row r="11486" spans="1:8" x14ac:dyDescent="0.25">
      <c r="A11486">
        <v>3010</v>
      </c>
      <c r="B11486" t="s">
        <v>15269</v>
      </c>
      <c r="C11486" t="s">
        <v>15270</v>
      </c>
      <c r="D11486" s="23">
        <v>5482271000659</v>
      </c>
      <c r="E11486" t="s">
        <v>2205</v>
      </c>
      <c r="F11486" t="s">
        <v>1415</v>
      </c>
      <c r="G11486">
        <v>4286</v>
      </c>
      <c r="H11486" s="23">
        <v>18154503291260</v>
      </c>
    </row>
    <row r="11487" spans="1:8" x14ac:dyDescent="0.25">
      <c r="A11487">
        <v>3011</v>
      </c>
      <c r="B11487" t="s">
        <v>15269</v>
      </c>
      <c r="C11487" t="s">
        <v>15270</v>
      </c>
      <c r="D11487" s="23">
        <v>5482271000810</v>
      </c>
      <c r="E11487" t="s">
        <v>1527</v>
      </c>
      <c r="F11487" t="s">
        <v>1386</v>
      </c>
      <c r="G11487">
        <v>4287</v>
      </c>
      <c r="H11487" s="23" t="s">
        <v>15271</v>
      </c>
    </row>
    <row r="11488" spans="1:8" x14ac:dyDescent="0.25">
      <c r="A11488">
        <v>4682</v>
      </c>
      <c r="B11488" t="s">
        <v>25071</v>
      </c>
      <c r="C11488" t="s">
        <v>25071</v>
      </c>
      <c r="D11488" s="23"/>
      <c r="E11488" t="s">
        <v>1422</v>
      </c>
      <c r="F11488" t="s">
        <v>1386</v>
      </c>
      <c r="G11488">
        <v>5896</v>
      </c>
      <c r="H11488" s="23"/>
    </row>
    <row r="11489" spans="1:8" x14ac:dyDescent="0.25">
      <c r="A11489">
        <v>11405</v>
      </c>
      <c r="B11489" t="s">
        <v>15272</v>
      </c>
      <c r="C11489" t="s">
        <v>15272</v>
      </c>
      <c r="D11489" s="23">
        <v>54362041000157</v>
      </c>
      <c r="E11489" t="s">
        <v>2667</v>
      </c>
      <c r="F11489" t="s">
        <v>1390</v>
      </c>
      <c r="G11489">
        <v>17322</v>
      </c>
      <c r="H11489" s="23">
        <v>535016803110</v>
      </c>
    </row>
    <row r="11490" spans="1:8" x14ac:dyDescent="0.25">
      <c r="A11490">
        <v>15022</v>
      </c>
      <c r="B11490" t="s">
        <v>15273</v>
      </c>
      <c r="C11490" t="s">
        <v>15274</v>
      </c>
      <c r="D11490" s="23">
        <v>54362041000408</v>
      </c>
      <c r="E11490" t="s">
        <v>5365</v>
      </c>
      <c r="F11490" t="s">
        <v>3547</v>
      </c>
      <c r="G11490">
        <v>23715</v>
      </c>
      <c r="H11490" s="23">
        <v>83651721</v>
      </c>
    </row>
    <row r="11491" spans="1:8" x14ac:dyDescent="0.25">
      <c r="A11491">
        <v>8246</v>
      </c>
      <c r="B11491" t="s">
        <v>15275</v>
      </c>
      <c r="C11491" t="s">
        <v>15275</v>
      </c>
      <c r="D11491" s="23">
        <v>61954988000112</v>
      </c>
      <c r="E11491" t="s">
        <v>1424</v>
      </c>
      <c r="F11491" t="s">
        <v>1390</v>
      </c>
      <c r="G11491">
        <v>12505</v>
      </c>
      <c r="H11491" s="23">
        <v>105951110110</v>
      </c>
    </row>
    <row r="11492" spans="1:8" x14ac:dyDescent="0.25">
      <c r="A11492">
        <v>10269</v>
      </c>
      <c r="B11492" t="s">
        <v>15276</v>
      </c>
      <c r="C11492" t="s">
        <v>15276</v>
      </c>
      <c r="D11492" s="23">
        <v>15088517000151</v>
      </c>
      <c r="E11492" t="s">
        <v>2711</v>
      </c>
      <c r="F11492" t="s">
        <v>1415</v>
      </c>
      <c r="G11492">
        <v>15488</v>
      </c>
      <c r="H11492" s="23">
        <v>47728906</v>
      </c>
    </row>
    <row r="11493" spans="1:8" x14ac:dyDescent="0.25">
      <c r="A11493">
        <v>6171</v>
      </c>
      <c r="B11493" t="s">
        <v>15277</v>
      </c>
      <c r="C11493" t="s">
        <v>15278</v>
      </c>
      <c r="D11493" s="23">
        <v>7083712000241</v>
      </c>
      <c r="E11493" t="s">
        <v>1385</v>
      </c>
      <c r="F11493" t="s">
        <v>1386</v>
      </c>
      <c r="G11493">
        <v>9700</v>
      </c>
      <c r="H11493" s="23">
        <v>161594620</v>
      </c>
    </row>
    <row r="11494" spans="1:8" x14ac:dyDescent="0.25">
      <c r="A11494">
        <v>7604</v>
      </c>
      <c r="B11494" t="s">
        <v>15279</v>
      </c>
      <c r="C11494" t="s">
        <v>15279</v>
      </c>
      <c r="D11494" s="23">
        <v>13800589000154</v>
      </c>
      <c r="E11494" t="s">
        <v>1527</v>
      </c>
      <c r="F11494" t="s">
        <v>1386</v>
      </c>
      <c r="G11494">
        <v>11741</v>
      </c>
      <c r="H11494" s="23">
        <v>161847030</v>
      </c>
    </row>
    <row r="11495" spans="1:8" x14ac:dyDescent="0.25">
      <c r="A11495">
        <v>9686</v>
      </c>
      <c r="B11495" t="s">
        <v>15280</v>
      </c>
      <c r="C11495" t="s">
        <v>15280</v>
      </c>
      <c r="D11495" s="23">
        <v>28276770000180</v>
      </c>
      <c r="E11495" t="s">
        <v>4072</v>
      </c>
      <c r="F11495" t="s">
        <v>1415</v>
      </c>
      <c r="G11495">
        <v>14384</v>
      </c>
      <c r="H11495" s="23">
        <v>72977345</v>
      </c>
    </row>
    <row r="11496" spans="1:8" x14ac:dyDescent="0.25">
      <c r="A11496">
        <v>4684</v>
      </c>
      <c r="B11496" t="s">
        <v>15281</v>
      </c>
      <c r="C11496" t="s">
        <v>15282</v>
      </c>
      <c r="D11496" s="23">
        <v>3039986000100</v>
      </c>
      <c r="E11496" t="s">
        <v>1385</v>
      </c>
      <c r="F11496" t="s">
        <v>1386</v>
      </c>
      <c r="G11496">
        <v>7251</v>
      </c>
      <c r="H11496" s="23" t="s">
        <v>1438</v>
      </c>
    </row>
    <row r="11497" spans="1:8" x14ac:dyDescent="0.25">
      <c r="A11497">
        <v>10825</v>
      </c>
      <c r="B11497" t="s">
        <v>15283</v>
      </c>
      <c r="C11497" t="s">
        <v>15284</v>
      </c>
      <c r="D11497" s="23">
        <v>27228665000103</v>
      </c>
      <c r="E11497" t="s">
        <v>2667</v>
      </c>
      <c r="F11497" t="s">
        <v>1390</v>
      </c>
      <c r="G11497">
        <v>16284</v>
      </c>
      <c r="H11497" s="23">
        <v>535641638110</v>
      </c>
    </row>
    <row r="11498" spans="1:8" x14ac:dyDescent="0.25">
      <c r="A11498">
        <v>4685</v>
      </c>
      <c r="B11498" t="s">
        <v>15285</v>
      </c>
      <c r="C11498" t="s">
        <v>15286</v>
      </c>
      <c r="D11498" s="23">
        <v>10997478000191</v>
      </c>
      <c r="E11498" t="s">
        <v>1541</v>
      </c>
      <c r="F11498" t="s">
        <v>1386</v>
      </c>
      <c r="G11498">
        <v>7253</v>
      </c>
      <c r="H11498" s="23">
        <v>161625436</v>
      </c>
    </row>
    <row r="11499" spans="1:8" x14ac:dyDescent="0.25">
      <c r="A11499">
        <v>14633</v>
      </c>
      <c r="B11499" t="s">
        <v>15287</v>
      </c>
      <c r="C11499" t="s">
        <v>15288</v>
      </c>
      <c r="D11499" s="23">
        <v>37852067000164</v>
      </c>
      <c r="E11499" t="s">
        <v>1424</v>
      </c>
      <c r="F11499" t="s">
        <v>1390</v>
      </c>
      <c r="G11499">
        <v>23048</v>
      </c>
      <c r="H11499" s="23">
        <v>129338491117</v>
      </c>
    </row>
    <row r="11500" spans="1:8" x14ac:dyDescent="0.25">
      <c r="A11500">
        <v>12632</v>
      </c>
      <c r="B11500" t="s">
        <v>15289</v>
      </c>
      <c r="C11500" t="s">
        <v>15289</v>
      </c>
      <c r="D11500" s="23">
        <v>30567878000174</v>
      </c>
      <c r="E11500" t="s">
        <v>1385</v>
      </c>
      <c r="F11500" t="s">
        <v>1386</v>
      </c>
      <c r="G11500">
        <v>19651</v>
      </c>
      <c r="H11500" s="23">
        <v>163198640</v>
      </c>
    </row>
    <row r="11501" spans="1:8" x14ac:dyDescent="0.25">
      <c r="A11501">
        <v>4930</v>
      </c>
      <c r="B11501" t="s">
        <v>15290</v>
      </c>
      <c r="C11501" t="s">
        <v>15291</v>
      </c>
      <c r="D11501" s="23">
        <v>11909555000177</v>
      </c>
      <c r="E11501" t="s">
        <v>1422</v>
      </c>
      <c r="F11501" t="s">
        <v>1386</v>
      </c>
      <c r="G11501">
        <v>7918</v>
      </c>
      <c r="H11501" s="23">
        <v>161706258</v>
      </c>
    </row>
    <row r="11502" spans="1:8" x14ac:dyDescent="0.25">
      <c r="A11502">
        <v>9541</v>
      </c>
      <c r="B11502" t="s">
        <v>15292</v>
      </c>
      <c r="C11502" t="s">
        <v>15293</v>
      </c>
      <c r="D11502" s="23">
        <v>11626291000144</v>
      </c>
      <c r="E11502" t="s">
        <v>2670</v>
      </c>
      <c r="F11502" t="s">
        <v>2671</v>
      </c>
      <c r="G11502">
        <v>14236</v>
      </c>
      <c r="H11502" s="23">
        <v>753541400105</v>
      </c>
    </row>
    <row r="11503" spans="1:8" x14ac:dyDescent="0.25">
      <c r="A11503">
        <v>4791</v>
      </c>
      <c r="B11503" t="s">
        <v>15294</v>
      </c>
      <c r="C11503" t="s">
        <v>15295</v>
      </c>
      <c r="D11503" s="23">
        <v>59600510000142</v>
      </c>
      <c r="E11503" t="s">
        <v>2002</v>
      </c>
      <c r="F11503" t="s">
        <v>1390</v>
      </c>
      <c r="G11503">
        <v>7436</v>
      </c>
      <c r="H11503" s="23">
        <v>637012709111</v>
      </c>
    </row>
    <row r="11504" spans="1:8" x14ac:dyDescent="0.25">
      <c r="A11504">
        <v>12556</v>
      </c>
      <c r="B11504" t="s">
        <v>15296</v>
      </c>
      <c r="C11504" t="s">
        <v>15296</v>
      </c>
      <c r="D11504" s="23">
        <v>34280798000194</v>
      </c>
      <c r="E11504" t="s">
        <v>14173</v>
      </c>
      <c r="F11504" t="s">
        <v>1386</v>
      </c>
      <c r="G11504">
        <v>19551</v>
      </c>
      <c r="H11504" s="23">
        <v>163458413</v>
      </c>
    </row>
    <row r="11505" spans="1:8" x14ac:dyDescent="0.25">
      <c r="A11505">
        <v>15535</v>
      </c>
      <c r="B11505" t="s">
        <v>15297</v>
      </c>
      <c r="C11505" t="s">
        <v>15298</v>
      </c>
      <c r="D11505" s="23">
        <v>51145314000113</v>
      </c>
      <c r="E11505" t="s">
        <v>1851</v>
      </c>
      <c r="F11505" t="s">
        <v>1386</v>
      </c>
      <c r="G11505">
        <v>24765</v>
      </c>
      <c r="H11505" s="23">
        <v>164687491</v>
      </c>
    </row>
    <row r="11506" spans="1:8" x14ac:dyDescent="0.25">
      <c r="A11506">
        <v>5206</v>
      </c>
      <c r="B11506" t="s">
        <v>15299</v>
      </c>
      <c r="C11506" t="s">
        <v>15300</v>
      </c>
      <c r="D11506" s="23">
        <v>7129275000179</v>
      </c>
      <c r="E11506" t="s">
        <v>3447</v>
      </c>
      <c r="F11506" t="s">
        <v>1444</v>
      </c>
      <c r="G11506">
        <v>8251</v>
      </c>
      <c r="H11506" s="23">
        <v>65392388</v>
      </c>
    </row>
    <row r="11507" spans="1:8" x14ac:dyDescent="0.25">
      <c r="A11507">
        <v>15273</v>
      </c>
      <c r="B11507" t="s">
        <v>15301</v>
      </c>
      <c r="C11507" t="s">
        <v>15301</v>
      </c>
      <c r="D11507" s="23">
        <v>84010040000708</v>
      </c>
      <c r="E11507" t="s">
        <v>1541</v>
      </c>
      <c r="F11507" t="s">
        <v>1386</v>
      </c>
      <c r="G11507">
        <v>24395</v>
      </c>
      <c r="H11507" s="23">
        <v>161002013</v>
      </c>
    </row>
    <row r="11508" spans="1:8" x14ac:dyDescent="0.25">
      <c r="A11508">
        <v>15272</v>
      </c>
      <c r="B11508" t="s">
        <v>15301</v>
      </c>
      <c r="C11508" t="s">
        <v>15301</v>
      </c>
      <c r="D11508" s="23">
        <v>84010040001933</v>
      </c>
      <c r="E11508" t="s">
        <v>4754</v>
      </c>
      <c r="F11508" t="s">
        <v>4755</v>
      </c>
      <c r="G11508">
        <v>24394</v>
      </c>
      <c r="H11508" s="23">
        <v>42115183</v>
      </c>
    </row>
    <row r="11509" spans="1:8" x14ac:dyDescent="0.25">
      <c r="A11509">
        <v>9354</v>
      </c>
      <c r="B11509" t="s">
        <v>15302</v>
      </c>
      <c r="C11509" t="s">
        <v>15303</v>
      </c>
      <c r="D11509" s="23">
        <v>2226707000146</v>
      </c>
      <c r="E11509" t="s">
        <v>3865</v>
      </c>
      <c r="F11509" t="s">
        <v>1639</v>
      </c>
      <c r="G11509">
        <v>13840</v>
      </c>
      <c r="H11509" s="23">
        <v>1867248310096</v>
      </c>
    </row>
    <row r="11510" spans="1:8" x14ac:dyDescent="0.25">
      <c r="A11510">
        <v>12933</v>
      </c>
      <c r="B11510" t="s">
        <v>25072</v>
      </c>
      <c r="C11510" t="s">
        <v>25072</v>
      </c>
      <c r="D11510" s="23"/>
      <c r="E11510" t="s">
        <v>1742</v>
      </c>
      <c r="F11510" t="s">
        <v>1386</v>
      </c>
      <c r="G11510">
        <v>19975</v>
      </c>
      <c r="H11510" s="23"/>
    </row>
    <row r="11511" spans="1:8" x14ac:dyDescent="0.25">
      <c r="A11511">
        <v>12575</v>
      </c>
      <c r="B11511" t="s">
        <v>15304</v>
      </c>
      <c r="C11511" t="s">
        <v>15305</v>
      </c>
      <c r="D11511" s="23">
        <v>4842658000100</v>
      </c>
      <c r="E11511" t="s">
        <v>15306</v>
      </c>
      <c r="F11511" t="s">
        <v>1390</v>
      </c>
      <c r="G11511">
        <v>19572</v>
      </c>
      <c r="H11511" s="23">
        <v>535595079112</v>
      </c>
    </row>
    <row r="11512" spans="1:8" x14ac:dyDescent="0.25">
      <c r="A11512">
        <v>6726</v>
      </c>
      <c r="B11512" t="s">
        <v>15307</v>
      </c>
      <c r="C11512" t="s">
        <v>15308</v>
      </c>
      <c r="D11512" s="23">
        <v>5073233000138</v>
      </c>
      <c r="E11512" t="s">
        <v>2667</v>
      </c>
      <c r="F11512" t="s">
        <v>1390</v>
      </c>
      <c r="G11512">
        <v>10357</v>
      </c>
      <c r="H11512" s="23" t="s">
        <v>1438</v>
      </c>
    </row>
    <row r="11513" spans="1:8" x14ac:dyDescent="0.25">
      <c r="A11513">
        <v>1809</v>
      </c>
      <c r="B11513" t="s">
        <v>15309</v>
      </c>
      <c r="C11513" t="s">
        <v>15310</v>
      </c>
      <c r="D11513" s="23">
        <v>12858973000145</v>
      </c>
      <c r="E11513" t="s">
        <v>1430</v>
      </c>
      <c r="F11513" t="s">
        <v>1415</v>
      </c>
      <c r="G11513">
        <v>3085</v>
      </c>
      <c r="H11513" s="23" t="s">
        <v>2239</v>
      </c>
    </row>
    <row r="11514" spans="1:8" x14ac:dyDescent="0.25">
      <c r="A11514">
        <v>14764</v>
      </c>
      <c r="B11514" t="s">
        <v>15311</v>
      </c>
      <c r="C11514" t="s">
        <v>15312</v>
      </c>
      <c r="D11514" s="23">
        <v>5699217000155</v>
      </c>
      <c r="E11514" t="s">
        <v>1385</v>
      </c>
      <c r="F11514" t="s">
        <v>1386</v>
      </c>
      <c r="G11514">
        <v>23206</v>
      </c>
      <c r="H11514" s="23" t="s">
        <v>1438</v>
      </c>
    </row>
    <row r="11515" spans="1:8" x14ac:dyDescent="0.25">
      <c r="A11515">
        <v>11492</v>
      </c>
      <c r="B11515" t="s">
        <v>15313</v>
      </c>
      <c r="C11515" t="s">
        <v>15313</v>
      </c>
      <c r="D11515" s="23">
        <v>35295483000183</v>
      </c>
      <c r="E11515" t="s">
        <v>5581</v>
      </c>
      <c r="F11515" t="s">
        <v>1386</v>
      </c>
      <c r="G11515">
        <v>17434</v>
      </c>
      <c r="H11515" s="23">
        <v>163530831</v>
      </c>
    </row>
    <row r="11516" spans="1:8" x14ac:dyDescent="0.25">
      <c r="A11516">
        <v>7750</v>
      </c>
      <c r="B11516" t="s">
        <v>15314</v>
      </c>
      <c r="C11516" t="s">
        <v>15315</v>
      </c>
      <c r="D11516" s="23">
        <v>21173467000103</v>
      </c>
      <c r="E11516" t="s">
        <v>2806</v>
      </c>
      <c r="F11516" t="s">
        <v>1386</v>
      </c>
      <c r="G11516">
        <v>12063</v>
      </c>
      <c r="H11516" s="23">
        <v>162413475</v>
      </c>
    </row>
    <row r="11517" spans="1:8" x14ac:dyDescent="0.25">
      <c r="A11517">
        <v>8265</v>
      </c>
      <c r="B11517" t="s">
        <v>15316</v>
      </c>
      <c r="C11517" t="s">
        <v>15317</v>
      </c>
      <c r="D11517" s="23">
        <v>12102437000115</v>
      </c>
      <c r="E11517" t="s">
        <v>1476</v>
      </c>
      <c r="F11517" t="s">
        <v>1415</v>
      </c>
      <c r="G11517">
        <v>12528</v>
      </c>
      <c r="H11517" s="23">
        <v>40315550</v>
      </c>
    </row>
    <row r="11518" spans="1:8" x14ac:dyDescent="0.25">
      <c r="A11518">
        <v>3233</v>
      </c>
      <c r="B11518" t="s">
        <v>15318</v>
      </c>
      <c r="C11518" t="s">
        <v>15319</v>
      </c>
      <c r="D11518" s="23">
        <v>66963489000105</v>
      </c>
      <c r="E11518" t="s">
        <v>8906</v>
      </c>
      <c r="F11518" t="s">
        <v>1390</v>
      </c>
      <c r="G11518">
        <v>4509</v>
      </c>
      <c r="H11518" s="23">
        <v>341008852114</v>
      </c>
    </row>
    <row r="11519" spans="1:8" x14ac:dyDescent="0.25">
      <c r="A11519">
        <v>3234</v>
      </c>
      <c r="B11519" t="s">
        <v>15318</v>
      </c>
      <c r="C11519" t="s">
        <v>15320</v>
      </c>
      <c r="D11519" s="23">
        <v>66963489000377</v>
      </c>
      <c r="E11519" t="s">
        <v>15246</v>
      </c>
      <c r="F11519" t="s">
        <v>1444</v>
      </c>
      <c r="G11519">
        <v>4510</v>
      </c>
      <c r="H11519" s="23">
        <v>74204014</v>
      </c>
    </row>
    <row r="11520" spans="1:8" x14ac:dyDescent="0.25">
      <c r="A11520">
        <v>3425</v>
      </c>
      <c r="B11520" t="s">
        <v>15321</v>
      </c>
      <c r="C11520" t="s">
        <v>15322</v>
      </c>
      <c r="D11520" s="23">
        <v>7617967000166</v>
      </c>
      <c r="E11520" t="s">
        <v>1572</v>
      </c>
      <c r="F11520" t="s">
        <v>1386</v>
      </c>
      <c r="G11520">
        <v>4701</v>
      </c>
      <c r="H11520" s="23">
        <v>161465994</v>
      </c>
    </row>
    <row r="11521" spans="1:8" x14ac:dyDescent="0.25">
      <c r="A11521">
        <v>11382</v>
      </c>
      <c r="B11521" t="s">
        <v>15323</v>
      </c>
      <c r="C11521" t="s">
        <v>15324</v>
      </c>
      <c r="D11521" s="23">
        <v>4608879000100</v>
      </c>
      <c r="E11521" t="s">
        <v>1385</v>
      </c>
      <c r="F11521" t="s">
        <v>1386</v>
      </c>
      <c r="G11521">
        <v>17294</v>
      </c>
      <c r="H11521" s="23" t="s">
        <v>1438</v>
      </c>
    </row>
    <row r="11522" spans="1:8" x14ac:dyDescent="0.25">
      <c r="A11522">
        <v>3491</v>
      </c>
      <c r="B11522" t="s">
        <v>15325</v>
      </c>
      <c r="C11522" t="s">
        <v>15326</v>
      </c>
      <c r="D11522" s="23">
        <v>7877514000179</v>
      </c>
      <c r="E11522" t="s">
        <v>1744</v>
      </c>
      <c r="F11522" t="s">
        <v>1386</v>
      </c>
      <c r="G11522">
        <v>4767</v>
      </c>
      <c r="H11522" s="23">
        <v>161479430</v>
      </c>
    </row>
    <row r="11523" spans="1:8" x14ac:dyDescent="0.25">
      <c r="A11523">
        <v>1281</v>
      </c>
      <c r="B11523" t="s">
        <v>15327</v>
      </c>
      <c r="C11523" t="s">
        <v>15328</v>
      </c>
      <c r="D11523" s="23">
        <v>10363056000164</v>
      </c>
      <c r="E11523" t="s">
        <v>2513</v>
      </c>
      <c r="F11523" t="s">
        <v>1415</v>
      </c>
      <c r="G11523">
        <v>2557</v>
      </c>
      <c r="H11523" s="23" t="s">
        <v>15329</v>
      </c>
    </row>
    <row r="11524" spans="1:8" x14ac:dyDescent="0.25">
      <c r="A11524">
        <v>1451</v>
      </c>
      <c r="B11524" t="s">
        <v>15330</v>
      </c>
      <c r="C11524" t="s">
        <v>15331</v>
      </c>
      <c r="D11524" s="23">
        <v>10841229000102</v>
      </c>
      <c r="E11524" t="s">
        <v>1541</v>
      </c>
      <c r="F11524" t="s">
        <v>1386</v>
      </c>
      <c r="G11524">
        <v>2727</v>
      </c>
      <c r="H11524" s="23" t="s">
        <v>15332</v>
      </c>
    </row>
    <row r="11525" spans="1:8" x14ac:dyDescent="0.25">
      <c r="A11525">
        <v>8395</v>
      </c>
      <c r="B11525" t="s">
        <v>15333</v>
      </c>
      <c r="C11525" t="s">
        <v>15334</v>
      </c>
      <c r="D11525" s="23">
        <v>11722760000129</v>
      </c>
      <c r="E11525" t="s">
        <v>1430</v>
      </c>
      <c r="F11525" t="s">
        <v>1415</v>
      </c>
      <c r="G11525">
        <v>12686</v>
      </c>
      <c r="H11525" s="23" t="s">
        <v>1438</v>
      </c>
    </row>
    <row r="11526" spans="1:8" x14ac:dyDescent="0.25">
      <c r="A11526">
        <v>10338</v>
      </c>
      <c r="B11526" t="s">
        <v>15335</v>
      </c>
      <c r="C11526" t="s">
        <v>15335</v>
      </c>
      <c r="D11526" s="23">
        <v>29037598000175</v>
      </c>
      <c r="E11526" t="s">
        <v>3261</v>
      </c>
      <c r="F11526" t="s">
        <v>1398</v>
      </c>
      <c r="G11526">
        <v>15601</v>
      </c>
      <c r="H11526" s="23">
        <v>204826462</v>
      </c>
    </row>
    <row r="11527" spans="1:8" x14ac:dyDescent="0.25">
      <c r="A11527">
        <v>12262</v>
      </c>
      <c r="B11527" t="s">
        <v>15335</v>
      </c>
      <c r="C11527" t="s">
        <v>15335</v>
      </c>
      <c r="D11527" s="23">
        <v>29037598000256</v>
      </c>
      <c r="E11527" t="s">
        <v>1422</v>
      </c>
      <c r="F11527" t="s">
        <v>1386</v>
      </c>
      <c r="G11527">
        <v>18857</v>
      </c>
      <c r="H11527" s="23">
        <v>163765782</v>
      </c>
    </row>
    <row r="11528" spans="1:8" x14ac:dyDescent="0.25">
      <c r="A11528">
        <v>4873</v>
      </c>
      <c r="B11528" t="s">
        <v>15336</v>
      </c>
      <c r="C11528" t="s">
        <v>15337</v>
      </c>
      <c r="D11528" s="23">
        <v>2489032000128</v>
      </c>
      <c r="E11528" t="s">
        <v>1385</v>
      </c>
      <c r="F11528" t="s">
        <v>1386</v>
      </c>
      <c r="G11528">
        <v>7812</v>
      </c>
      <c r="H11528" s="23" t="s">
        <v>1438</v>
      </c>
    </row>
    <row r="11529" spans="1:8" x14ac:dyDescent="0.25">
      <c r="A11529">
        <v>14709</v>
      </c>
      <c r="B11529" t="s">
        <v>688</v>
      </c>
      <c r="C11529" t="s">
        <v>15338</v>
      </c>
      <c r="D11529" s="23">
        <v>13383768000133</v>
      </c>
      <c r="E11529" t="s">
        <v>1992</v>
      </c>
      <c r="F11529" t="s">
        <v>1587</v>
      </c>
      <c r="G11529">
        <v>23167</v>
      </c>
      <c r="H11529" s="23">
        <v>242449077</v>
      </c>
    </row>
    <row r="11530" spans="1:8" x14ac:dyDescent="0.25">
      <c r="A11530">
        <v>12117</v>
      </c>
      <c r="B11530" t="s">
        <v>15339</v>
      </c>
      <c r="C11530" t="s">
        <v>15340</v>
      </c>
      <c r="D11530" s="23">
        <v>33903286000174</v>
      </c>
      <c r="E11530" t="s">
        <v>1586</v>
      </c>
      <c r="F11530" t="s">
        <v>1386</v>
      </c>
      <c r="G11530">
        <v>18690</v>
      </c>
      <c r="H11530" s="23" t="s">
        <v>1438</v>
      </c>
    </row>
    <row r="11531" spans="1:8" x14ac:dyDescent="0.25">
      <c r="A11531">
        <v>3137</v>
      </c>
      <c r="B11531" t="s">
        <v>15341</v>
      </c>
      <c r="C11531" t="s">
        <v>15342</v>
      </c>
      <c r="D11531" s="23">
        <v>60606886001468</v>
      </c>
      <c r="E11531" t="s">
        <v>1430</v>
      </c>
      <c r="F11531" t="s">
        <v>1415</v>
      </c>
      <c r="G11531">
        <v>4413</v>
      </c>
      <c r="H11531" s="23">
        <v>29329388</v>
      </c>
    </row>
    <row r="11532" spans="1:8" x14ac:dyDescent="0.25">
      <c r="A11532">
        <v>6118</v>
      </c>
      <c r="B11532" t="s">
        <v>15343</v>
      </c>
      <c r="D11532" s="23"/>
      <c r="E11532" t="s">
        <v>1422</v>
      </c>
      <c r="F11532" t="s">
        <v>1386</v>
      </c>
      <c r="G11532">
        <v>9563</v>
      </c>
      <c r="H11532" s="23"/>
    </row>
    <row r="11533" spans="1:8" x14ac:dyDescent="0.25">
      <c r="A11533">
        <v>13672</v>
      </c>
      <c r="B11533" t="s">
        <v>15344</v>
      </c>
      <c r="C11533" t="s">
        <v>15345</v>
      </c>
      <c r="D11533" s="23">
        <v>30318804000102</v>
      </c>
      <c r="E11533" t="s">
        <v>4200</v>
      </c>
      <c r="F11533" t="s">
        <v>1415</v>
      </c>
      <c r="G11533">
        <v>21309</v>
      </c>
      <c r="H11533" s="23" t="s">
        <v>1438</v>
      </c>
    </row>
    <row r="11534" spans="1:8" x14ac:dyDescent="0.25">
      <c r="A11534">
        <v>15116</v>
      </c>
      <c r="B11534" t="s">
        <v>15346</v>
      </c>
      <c r="C11534" t="s">
        <v>15346</v>
      </c>
      <c r="D11534" s="23">
        <v>42534679000149</v>
      </c>
      <c r="E11534" t="s">
        <v>1500</v>
      </c>
      <c r="F11534" t="s">
        <v>1415</v>
      </c>
      <c r="G11534">
        <v>24003</v>
      </c>
      <c r="H11534" s="23" t="s">
        <v>1438</v>
      </c>
    </row>
    <row r="11535" spans="1:8" x14ac:dyDescent="0.25">
      <c r="A11535">
        <v>12158</v>
      </c>
      <c r="B11535" t="s">
        <v>15347</v>
      </c>
      <c r="C11535" t="s">
        <v>15348</v>
      </c>
      <c r="D11535" s="23">
        <v>5889784000174</v>
      </c>
      <c r="E11535" t="s">
        <v>1385</v>
      </c>
      <c r="F11535" t="s">
        <v>1386</v>
      </c>
      <c r="G11535">
        <v>18743</v>
      </c>
      <c r="H11535" s="23">
        <v>161475370</v>
      </c>
    </row>
    <row r="11536" spans="1:8" x14ac:dyDescent="0.25">
      <c r="A11536">
        <v>4426</v>
      </c>
      <c r="B11536" t="s">
        <v>15349</v>
      </c>
      <c r="C11536" t="s">
        <v>15350</v>
      </c>
      <c r="D11536" s="23">
        <v>7796243000127</v>
      </c>
      <c r="E11536" t="s">
        <v>1409</v>
      </c>
      <c r="F11536" t="s">
        <v>1386</v>
      </c>
      <c r="G11536">
        <v>7016</v>
      </c>
      <c r="H11536" s="23">
        <v>161489974</v>
      </c>
    </row>
    <row r="11537" spans="1:8" x14ac:dyDescent="0.25">
      <c r="A11537">
        <v>14453</v>
      </c>
      <c r="B11537" t="s">
        <v>15351</v>
      </c>
      <c r="C11537" t="s">
        <v>15352</v>
      </c>
      <c r="D11537" s="23">
        <v>34894912000176</v>
      </c>
      <c r="E11537" t="s">
        <v>2323</v>
      </c>
      <c r="F11537" t="s">
        <v>1692</v>
      </c>
      <c r="G11537">
        <v>22759</v>
      </c>
      <c r="H11537" s="23">
        <v>9082832529</v>
      </c>
    </row>
    <row r="11538" spans="1:8" x14ac:dyDescent="0.25">
      <c r="A11538">
        <v>8787</v>
      </c>
      <c r="B11538" t="s">
        <v>15353</v>
      </c>
      <c r="C11538" t="s">
        <v>15354</v>
      </c>
      <c r="D11538" s="23">
        <v>3977181000107</v>
      </c>
      <c r="E11538" t="s">
        <v>1572</v>
      </c>
      <c r="F11538" t="s">
        <v>1386</v>
      </c>
      <c r="G11538">
        <v>13280</v>
      </c>
      <c r="H11538" s="23" t="s">
        <v>15355</v>
      </c>
    </row>
    <row r="11539" spans="1:8" x14ac:dyDescent="0.25">
      <c r="A11539">
        <v>7232</v>
      </c>
      <c r="B11539" t="s">
        <v>15356</v>
      </c>
      <c r="C11539" t="s">
        <v>15356</v>
      </c>
      <c r="D11539" s="23">
        <v>9547295000357</v>
      </c>
      <c r="E11539" t="s">
        <v>15357</v>
      </c>
      <c r="F11539" t="s">
        <v>1462</v>
      </c>
      <c r="G11539">
        <v>11175</v>
      </c>
      <c r="H11539" s="23">
        <v>123767555</v>
      </c>
    </row>
    <row r="11540" spans="1:8" x14ac:dyDescent="0.25">
      <c r="A11540">
        <v>6963</v>
      </c>
      <c r="B11540" t="s">
        <v>15356</v>
      </c>
      <c r="C11540" t="s">
        <v>15356</v>
      </c>
      <c r="D11540" s="23">
        <v>9547295000195</v>
      </c>
      <c r="E11540" t="s">
        <v>1642</v>
      </c>
      <c r="F11540" t="s">
        <v>1415</v>
      </c>
      <c r="G11540">
        <v>10950</v>
      </c>
      <c r="H11540" s="23">
        <v>36559385</v>
      </c>
    </row>
    <row r="11541" spans="1:8" x14ac:dyDescent="0.25">
      <c r="A11541">
        <v>14586</v>
      </c>
      <c r="B11541" t="s">
        <v>15358</v>
      </c>
      <c r="C11541" t="s">
        <v>15359</v>
      </c>
      <c r="D11541" s="23">
        <v>29543745000189</v>
      </c>
      <c r="E11541" t="s">
        <v>1385</v>
      </c>
      <c r="F11541" t="s">
        <v>1386</v>
      </c>
      <c r="G11541">
        <v>22959</v>
      </c>
      <c r="H11541" s="23">
        <v>1410695</v>
      </c>
    </row>
    <row r="11542" spans="1:8" x14ac:dyDescent="0.25">
      <c r="A11542">
        <v>12369</v>
      </c>
      <c r="B11542" t="s">
        <v>15360</v>
      </c>
      <c r="C11542" t="s">
        <v>15361</v>
      </c>
      <c r="D11542" s="23">
        <v>4914512000114</v>
      </c>
      <c r="E11542" t="s">
        <v>8870</v>
      </c>
      <c r="F11542" t="s">
        <v>1390</v>
      </c>
      <c r="G11542">
        <v>18974</v>
      </c>
      <c r="H11542" s="23">
        <v>521111863115</v>
      </c>
    </row>
    <row r="11543" spans="1:8" x14ac:dyDescent="0.25">
      <c r="A11543">
        <v>3431</v>
      </c>
      <c r="B11543" t="s">
        <v>15362</v>
      </c>
      <c r="C11543" t="s">
        <v>15363</v>
      </c>
      <c r="D11543" s="23">
        <v>76518356000183</v>
      </c>
      <c r="E11543" t="s">
        <v>2323</v>
      </c>
      <c r="F11543" t="s">
        <v>1692</v>
      </c>
      <c r="G11543">
        <v>4707</v>
      </c>
      <c r="H11543" s="23" t="s">
        <v>15364</v>
      </c>
    </row>
    <row r="11544" spans="1:8" x14ac:dyDescent="0.25">
      <c r="A11544">
        <v>15039</v>
      </c>
      <c r="B11544" t="s">
        <v>15365</v>
      </c>
      <c r="C11544" t="s">
        <v>15366</v>
      </c>
      <c r="D11544" s="23">
        <v>23157933000192</v>
      </c>
      <c r="E11544" t="s">
        <v>1500</v>
      </c>
      <c r="F11544" t="s">
        <v>1415</v>
      </c>
      <c r="G11544">
        <v>23771</v>
      </c>
      <c r="H11544" s="23" t="s">
        <v>1438</v>
      </c>
    </row>
    <row r="11545" spans="1:8" x14ac:dyDescent="0.25">
      <c r="A11545">
        <v>15041</v>
      </c>
      <c r="B11545" t="s">
        <v>15367</v>
      </c>
      <c r="C11545" t="s">
        <v>15368</v>
      </c>
      <c r="D11545" s="23">
        <v>50299682000153</v>
      </c>
      <c r="E11545" t="s">
        <v>1385</v>
      </c>
      <c r="F11545" t="s">
        <v>1386</v>
      </c>
      <c r="G11545">
        <v>23773</v>
      </c>
      <c r="H11545" s="23" t="s">
        <v>1438</v>
      </c>
    </row>
    <row r="11546" spans="1:8" x14ac:dyDescent="0.25">
      <c r="A11546">
        <v>15040</v>
      </c>
      <c r="B11546" t="s">
        <v>15369</v>
      </c>
      <c r="C11546" t="s">
        <v>15370</v>
      </c>
      <c r="D11546" s="23">
        <v>36731324000147</v>
      </c>
      <c r="E11546" t="s">
        <v>1430</v>
      </c>
      <c r="F11546" t="s">
        <v>1415</v>
      </c>
      <c r="G11546">
        <v>23772</v>
      </c>
      <c r="H11546" s="23" t="s">
        <v>1438</v>
      </c>
    </row>
    <row r="11547" spans="1:8" x14ac:dyDescent="0.25">
      <c r="A11547">
        <v>14268</v>
      </c>
      <c r="B11547" t="s">
        <v>15371</v>
      </c>
      <c r="C11547" t="s">
        <v>15372</v>
      </c>
      <c r="D11547" s="23">
        <v>44770500000188</v>
      </c>
      <c r="E11547" t="s">
        <v>1430</v>
      </c>
      <c r="F11547" t="s">
        <v>1415</v>
      </c>
      <c r="G11547">
        <v>22480</v>
      </c>
      <c r="H11547" s="23">
        <v>105443646</v>
      </c>
    </row>
    <row r="11548" spans="1:8" x14ac:dyDescent="0.25">
      <c r="A11548">
        <v>13595</v>
      </c>
      <c r="B11548" t="s">
        <v>15373</v>
      </c>
      <c r="C11548" t="s">
        <v>15373</v>
      </c>
      <c r="D11548" s="23">
        <v>26350623000269</v>
      </c>
      <c r="E11548" t="s">
        <v>12153</v>
      </c>
      <c r="F11548" t="s">
        <v>1398</v>
      </c>
      <c r="G11548">
        <v>21207</v>
      </c>
      <c r="H11548" s="23">
        <v>205649645</v>
      </c>
    </row>
    <row r="11549" spans="1:8" x14ac:dyDescent="0.25">
      <c r="A11549">
        <v>10028</v>
      </c>
      <c r="B11549" t="s">
        <v>15374</v>
      </c>
      <c r="C11549" t="s">
        <v>15374</v>
      </c>
      <c r="D11549" s="23">
        <v>26350623000188</v>
      </c>
      <c r="E11549" t="s">
        <v>9662</v>
      </c>
      <c r="F11549" t="s">
        <v>1398</v>
      </c>
      <c r="G11549">
        <v>14832</v>
      </c>
      <c r="H11549" s="23">
        <v>204589835</v>
      </c>
    </row>
    <row r="11550" spans="1:8" x14ac:dyDescent="0.25">
      <c r="A11550">
        <v>8963</v>
      </c>
      <c r="B11550" t="s">
        <v>15375</v>
      </c>
      <c r="C11550" t="s">
        <v>15375</v>
      </c>
      <c r="D11550" s="23">
        <v>35298306000401</v>
      </c>
      <c r="E11550" t="s">
        <v>6066</v>
      </c>
      <c r="F11550" t="s">
        <v>1398</v>
      </c>
      <c r="G11550">
        <v>13501</v>
      </c>
      <c r="H11550" s="23">
        <v>204606926</v>
      </c>
    </row>
    <row r="11551" spans="1:8" x14ac:dyDescent="0.25">
      <c r="A11551">
        <v>2488</v>
      </c>
      <c r="B11551" t="s">
        <v>15376</v>
      </c>
      <c r="C11551" t="s">
        <v>15377</v>
      </c>
      <c r="D11551" s="23">
        <v>35298306000150</v>
      </c>
      <c r="E11551" t="s">
        <v>6066</v>
      </c>
      <c r="F11551" t="s">
        <v>1398</v>
      </c>
      <c r="G11551">
        <v>3764</v>
      </c>
      <c r="H11551" s="23">
        <v>200332376</v>
      </c>
    </row>
    <row r="11552" spans="1:8" x14ac:dyDescent="0.25">
      <c r="A11552">
        <v>4403</v>
      </c>
      <c r="B11552" t="s">
        <v>15378</v>
      </c>
      <c r="C11552" t="s">
        <v>15379</v>
      </c>
      <c r="D11552" s="23">
        <v>8678386000105</v>
      </c>
      <c r="E11552" t="s">
        <v>1430</v>
      </c>
      <c r="F11552" t="s">
        <v>1415</v>
      </c>
      <c r="G11552">
        <v>6993</v>
      </c>
      <c r="H11552" s="23">
        <v>34846964</v>
      </c>
    </row>
    <row r="11553" spans="1:8" x14ac:dyDescent="0.25">
      <c r="A11553">
        <v>14153</v>
      </c>
      <c r="B11553" t="s">
        <v>15378</v>
      </c>
      <c r="C11553" t="s">
        <v>15380</v>
      </c>
      <c r="D11553" s="23">
        <v>8678386001179</v>
      </c>
      <c r="E11553" t="s">
        <v>1385</v>
      </c>
      <c r="F11553" t="s">
        <v>1386</v>
      </c>
      <c r="G11553">
        <v>22037</v>
      </c>
      <c r="H11553" s="23" t="s">
        <v>1438</v>
      </c>
    </row>
    <row r="11554" spans="1:8" x14ac:dyDescent="0.25">
      <c r="A11554">
        <v>14776</v>
      </c>
      <c r="B11554" t="s">
        <v>15381</v>
      </c>
      <c r="C11554" t="s">
        <v>15382</v>
      </c>
      <c r="D11554" s="23">
        <v>50828471000160</v>
      </c>
      <c r="E11554" t="s">
        <v>1476</v>
      </c>
      <c r="F11554" t="s">
        <v>1415</v>
      </c>
      <c r="G11554">
        <v>23227</v>
      </c>
      <c r="H11554" s="23">
        <v>110872185</v>
      </c>
    </row>
    <row r="11555" spans="1:8" x14ac:dyDescent="0.25">
      <c r="A11555">
        <v>8286</v>
      </c>
      <c r="B11555" t="s">
        <v>15383</v>
      </c>
      <c r="C11555" t="s">
        <v>15384</v>
      </c>
      <c r="D11555" s="23">
        <v>8841142000193</v>
      </c>
      <c r="E11555" t="s">
        <v>1385</v>
      </c>
      <c r="F11555" t="s">
        <v>1386</v>
      </c>
      <c r="G11555">
        <v>12554</v>
      </c>
      <c r="H11555" s="23">
        <v>161519768</v>
      </c>
    </row>
    <row r="11556" spans="1:8" x14ac:dyDescent="0.25">
      <c r="A11556">
        <v>14948</v>
      </c>
      <c r="B11556" t="s">
        <v>15385</v>
      </c>
      <c r="C11556" t="s">
        <v>15386</v>
      </c>
      <c r="D11556" s="23">
        <v>8678386000601</v>
      </c>
      <c r="E11556" t="s">
        <v>1409</v>
      </c>
      <c r="F11556" t="s">
        <v>1386</v>
      </c>
      <c r="G11556">
        <v>23436</v>
      </c>
      <c r="H11556" s="23">
        <v>162127022</v>
      </c>
    </row>
    <row r="11557" spans="1:8" x14ac:dyDescent="0.25">
      <c r="A11557">
        <v>14949</v>
      </c>
      <c r="B11557" t="s">
        <v>15387</v>
      </c>
      <c r="C11557" t="s">
        <v>15388</v>
      </c>
      <c r="D11557" s="23">
        <v>8678386005328</v>
      </c>
      <c r="E11557" t="s">
        <v>2148</v>
      </c>
      <c r="F11557" t="s">
        <v>1386</v>
      </c>
      <c r="G11557">
        <v>23438</v>
      </c>
      <c r="H11557" s="23">
        <v>164200614</v>
      </c>
    </row>
    <row r="11558" spans="1:8" x14ac:dyDescent="0.25">
      <c r="A11558">
        <v>7488</v>
      </c>
      <c r="B11558" t="s">
        <v>15389</v>
      </c>
      <c r="C11558" t="s">
        <v>15390</v>
      </c>
      <c r="D11558" s="23">
        <v>41142712000122</v>
      </c>
      <c r="E11558" t="s">
        <v>1385</v>
      </c>
      <c r="F11558" t="s">
        <v>1386</v>
      </c>
      <c r="G11558">
        <v>11412</v>
      </c>
      <c r="H11558" s="23">
        <v>160978637</v>
      </c>
    </row>
    <row r="11559" spans="1:8" x14ac:dyDescent="0.25">
      <c r="A11559">
        <v>6889</v>
      </c>
      <c r="B11559" t="s">
        <v>15391</v>
      </c>
      <c r="C11559" t="s">
        <v>15391</v>
      </c>
      <c r="D11559" s="23">
        <v>41142712000203</v>
      </c>
      <c r="E11559" t="s">
        <v>1385</v>
      </c>
      <c r="F11559" t="s">
        <v>1386</v>
      </c>
      <c r="G11559">
        <v>10854</v>
      </c>
      <c r="H11559" s="23">
        <v>161154921</v>
      </c>
    </row>
    <row r="11560" spans="1:8" x14ac:dyDescent="0.25">
      <c r="A11560">
        <v>14514</v>
      </c>
      <c r="B11560" t="s">
        <v>15392</v>
      </c>
      <c r="C11560" t="s">
        <v>15392</v>
      </c>
      <c r="D11560" s="23">
        <v>15095123000120</v>
      </c>
      <c r="E11560" t="s">
        <v>1816</v>
      </c>
      <c r="F11560" t="s">
        <v>1386</v>
      </c>
      <c r="G11560">
        <v>22863</v>
      </c>
      <c r="H11560" s="23" t="s">
        <v>15393</v>
      </c>
    </row>
    <row r="11561" spans="1:8" x14ac:dyDescent="0.25">
      <c r="A11561">
        <v>7875</v>
      </c>
      <c r="B11561" t="s">
        <v>15394</v>
      </c>
      <c r="C11561" t="s">
        <v>15395</v>
      </c>
      <c r="D11561" s="23">
        <v>15397093000107</v>
      </c>
      <c r="E11561" t="s">
        <v>1385</v>
      </c>
      <c r="F11561" t="s">
        <v>1386</v>
      </c>
      <c r="G11561">
        <v>12184</v>
      </c>
      <c r="H11561" s="23">
        <v>161975046</v>
      </c>
    </row>
    <row r="11562" spans="1:8" x14ac:dyDescent="0.25">
      <c r="A11562">
        <v>7459</v>
      </c>
      <c r="B11562" t="s">
        <v>25073</v>
      </c>
      <c r="C11562" t="s">
        <v>25074</v>
      </c>
      <c r="D11562" s="23"/>
      <c r="E11562" t="s">
        <v>1723</v>
      </c>
      <c r="F11562" t="s">
        <v>1386</v>
      </c>
      <c r="G11562">
        <v>6189</v>
      </c>
      <c r="H11562" s="23"/>
    </row>
    <row r="11563" spans="1:8" x14ac:dyDescent="0.25">
      <c r="A11563">
        <v>6423</v>
      </c>
      <c r="B11563" t="s">
        <v>15396</v>
      </c>
      <c r="C11563" t="s">
        <v>15397</v>
      </c>
      <c r="D11563" s="23">
        <v>67259689000144</v>
      </c>
      <c r="E11563" t="s">
        <v>1424</v>
      </c>
      <c r="F11563" t="s">
        <v>1390</v>
      </c>
      <c r="G11563">
        <v>9964</v>
      </c>
      <c r="H11563" s="23">
        <v>113259764117</v>
      </c>
    </row>
    <row r="11564" spans="1:8" x14ac:dyDescent="0.25">
      <c r="A11564">
        <v>11608</v>
      </c>
      <c r="B11564" t="s">
        <v>15398</v>
      </c>
      <c r="C11564" t="s">
        <v>15399</v>
      </c>
      <c r="D11564" s="23">
        <v>8907776000100</v>
      </c>
      <c r="E11564" t="s">
        <v>1541</v>
      </c>
      <c r="F11564" t="s">
        <v>1386</v>
      </c>
      <c r="G11564">
        <v>17551</v>
      </c>
      <c r="H11564" s="23" t="s">
        <v>1438</v>
      </c>
    </row>
    <row r="11565" spans="1:8" x14ac:dyDescent="0.25">
      <c r="A11565">
        <v>13208</v>
      </c>
      <c r="B11565" t="s">
        <v>15400</v>
      </c>
      <c r="C11565" t="s">
        <v>15401</v>
      </c>
      <c r="D11565" s="23">
        <v>4058766000188</v>
      </c>
      <c r="E11565" t="s">
        <v>1397</v>
      </c>
      <c r="F11565" t="s">
        <v>1398</v>
      </c>
      <c r="G11565">
        <v>20399</v>
      </c>
      <c r="H11565" s="23" t="s">
        <v>1438</v>
      </c>
    </row>
    <row r="11566" spans="1:8" x14ac:dyDescent="0.25">
      <c r="A11566">
        <v>10245</v>
      </c>
      <c r="B11566" t="s">
        <v>15402</v>
      </c>
      <c r="C11566" t="s">
        <v>15403</v>
      </c>
      <c r="D11566" s="23">
        <v>394494011766</v>
      </c>
      <c r="E11566" t="s">
        <v>1385</v>
      </c>
      <c r="F11566" t="s">
        <v>1386</v>
      </c>
      <c r="G11566">
        <v>15457</v>
      </c>
      <c r="H11566" s="23" t="s">
        <v>1438</v>
      </c>
    </row>
    <row r="11567" spans="1:8" x14ac:dyDescent="0.25">
      <c r="A11567">
        <v>6866</v>
      </c>
      <c r="B11567" t="s">
        <v>15404</v>
      </c>
      <c r="C11567" t="s">
        <v>15405</v>
      </c>
      <c r="D11567" s="23">
        <v>14812619000105</v>
      </c>
      <c r="E11567" t="s">
        <v>1385</v>
      </c>
      <c r="F11567" t="s">
        <v>1386</v>
      </c>
      <c r="G11567">
        <v>10831</v>
      </c>
      <c r="H11567" s="23" t="s">
        <v>1438</v>
      </c>
    </row>
    <row r="11568" spans="1:8" x14ac:dyDescent="0.25">
      <c r="A11568">
        <v>12372</v>
      </c>
      <c r="B11568" t="s">
        <v>15406</v>
      </c>
      <c r="C11568" t="s">
        <v>15406</v>
      </c>
      <c r="D11568" s="23">
        <v>8778326000156</v>
      </c>
      <c r="E11568" t="s">
        <v>1385</v>
      </c>
      <c r="F11568" t="s">
        <v>1386</v>
      </c>
      <c r="G11568">
        <v>18977</v>
      </c>
      <c r="H11568" s="23" t="s">
        <v>1438</v>
      </c>
    </row>
    <row r="11569" spans="1:8" x14ac:dyDescent="0.25">
      <c r="A11569">
        <v>5500</v>
      </c>
      <c r="B11569" t="s">
        <v>15407</v>
      </c>
      <c r="C11569" t="s">
        <v>15407</v>
      </c>
      <c r="D11569" s="23">
        <v>9413437000121</v>
      </c>
      <c r="E11569" t="s">
        <v>1723</v>
      </c>
      <c r="F11569" t="s">
        <v>1386</v>
      </c>
      <c r="G11569">
        <v>8564</v>
      </c>
      <c r="H11569" s="23" t="s">
        <v>1438</v>
      </c>
    </row>
    <row r="11570" spans="1:8" x14ac:dyDescent="0.25">
      <c r="A11570">
        <v>14114</v>
      </c>
      <c r="B11570" t="s">
        <v>15408</v>
      </c>
      <c r="C11570" t="s">
        <v>15408</v>
      </c>
      <c r="D11570" s="23">
        <v>48976584000161</v>
      </c>
      <c r="E11570" t="s">
        <v>1385</v>
      </c>
      <c r="F11570" t="s">
        <v>1386</v>
      </c>
      <c r="G11570">
        <v>21900</v>
      </c>
      <c r="H11570" s="23" t="s">
        <v>1438</v>
      </c>
    </row>
    <row r="11571" spans="1:8" x14ac:dyDescent="0.25">
      <c r="A11571">
        <v>13644</v>
      </c>
      <c r="B11571" t="s">
        <v>15409</v>
      </c>
      <c r="C11571" t="s">
        <v>15410</v>
      </c>
      <c r="D11571" s="23">
        <v>14999012000186</v>
      </c>
      <c r="E11571" t="s">
        <v>1424</v>
      </c>
      <c r="F11571" t="s">
        <v>1390</v>
      </c>
      <c r="G11571">
        <v>21268</v>
      </c>
      <c r="H11571" s="23">
        <v>146970129111</v>
      </c>
    </row>
    <row r="11572" spans="1:8" x14ac:dyDescent="0.25">
      <c r="A11572">
        <v>6489</v>
      </c>
      <c r="B11572" t="s">
        <v>15411</v>
      </c>
      <c r="C11572" t="s">
        <v>15411</v>
      </c>
      <c r="D11572" s="23">
        <v>69082121000126</v>
      </c>
      <c r="E11572" t="s">
        <v>1424</v>
      </c>
      <c r="F11572" t="s">
        <v>1390</v>
      </c>
      <c r="G11572">
        <v>10025</v>
      </c>
      <c r="H11572" s="23">
        <v>113967449111</v>
      </c>
    </row>
    <row r="11573" spans="1:8" x14ac:dyDescent="0.25">
      <c r="A11573">
        <v>5415</v>
      </c>
      <c r="B11573" t="s">
        <v>15412</v>
      </c>
      <c r="C11573" t="s">
        <v>15412</v>
      </c>
      <c r="D11573" s="23">
        <v>64054265000155</v>
      </c>
      <c r="E11573" t="s">
        <v>1424</v>
      </c>
      <c r="F11573" t="s">
        <v>1390</v>
      </c>
      <c r="G11573">
        <v>8482</v>
      </c>
      <c r="H11573" s="23">
        <v>112819394110</v>
      </c>
    </row>
    <row r="11574" spans="1:8" x14ac:dyDescent="0.25">
      <c r="A11574">
        <v>14092</v>
      </c>
      <c r="B11574" t="s">
        <v>15413</v>
      </c>
      <c r="C11574" t="s">
        <v>15414</v>
      </c>
      <c r="D11574" s="23">
        <v>29067113038088</v>
      </c>
      <c r="E11574" t="s">
        <v>1921</v>
      </c>
      <c r="F11574" t="s">
        <v>1386</v>
      </c>
      <c r="G11574">
        <v>21877</v>
      </c>
      <c r="H11574" s="23">
        <v>163322422</v>
      </c>
    </row>
    <row r="11575" spans="1:8" x14ac:dyDescent="0.25">
      <c r="A11575">
        <v>1679</v>
      </c>
      <c r="B11575" t="s">
        <v>15415</v>
      </c>
      <c r="C11575" t="s">
        <v>15416</v>
      </c>
      <c r="D11575" s="23">
        <v>11966132000199</v>
      </c>
      <c r="E11575" t="s">
        <v>1430</v>
      </c>
      <c r="F11575" t="s">
        <v>1415</v>
      </c>
      <c r="G11575">
        <v>2955</v>
      </c>
      <c r="H11575" s="23">
        <v>17787149</v>
      </c>
    </row>
    <row r="11576" spans="1:8" x14ac:dyDescent="0.25">
      <c r="A11576">
        <v>2273</v>
      </c>
      <c r="B11576" t="s">
        <v>15417</v>
      </c>
      <c r="C11576" t="s">
        <v>15418</v>
      </c>
      <c r="D11576" s="23">
        <v>2819481000197</v>
      </c>
      <c r="E11576" t="s">
        <v>1921</v>
      </c>
      <c r="F11576" t="s">
        <v>1386</v>
      </c>
      <c r="G11576">
        <v>3549</v>
      </c>
      <c r="H11576" s="23">
        <v>161227562</v>
      </c>
    </row>
    <row r="11577" spans="1:8" x14ac:dyDescent="0.25">
      <c r="A11577">
        <v>8337</v>
      </c>
      <c r="B11577" t="s">
        <v>15419</v>
      </c>
      <c r="C11577" t="s">
        <v>15420</v>
      </c>
      <c r="D11577" s="23">
        <v>2731369000108</v>
      </c>
      <c r="E11577" t="s">
        <v>1609</v>
      </c>
      <c r="F11577" t="s">
        <v>1610</v>
      </c>
      <c r="G11577">
        <v>12599</v>
      </c>
      <c r="H11577" s="23">
        <v>253764076</v>
      </c>
    </row>
    <row r="11578" spans="1:8" x14ac:dyDescent="0.25">
      <c r="A11578">
        <v>5874</v>
      </c>
      <c r="B11578" t="s">
        <v>15421</v>
      </c>
      <c r="C11578" t="s">
        <v>15422</v>
      </c>
      <c r="D11578" s="23">
        <v>282607000101</v>
      </c>
      <c r="E11578" t="s">
        <v>1527</v>
      </c>
      <c r="F11578" t="s">
        <v>1386</v>
      </c>
      <c r="G11578">
        <v>8846</v>
      </c>
      <c r="H11578" s="23">
        <v>161059171</v>
      </c>
    </row>
    <row r="11579" spans="1:8" x14ac:dyDescent="0.25">
      <c r="A11579">
        <v>4468</v>
      </c>
      <c r="B11579" t="s">
        <v>15423</v>
      </c>
      <c r="C11579" t="s">
        <v>15423</v>
      </c>
      <c r="D11579" s="23">
        <v>1555777000185</v>
      </c>
      <c r="E11579" t="s">
        <v>1385</v>
      </c>
      <c r="F11579" t="s">
        <v>1386</v>
      </c>
      <c r="G11579">
        <v>7059</v>
      </c>
      <c r="H11579" s="23">
        <v>161144039</v>
      </c>
    </row>
    <row r="11580" spans="1:8" x14ac:dyDescent="0.25">
      <c r="A11580">
        <v>14321</v>
      </c>
      <c r="B11580" t="s">
        <v>15424</v>
      </c>
      <c r="C11580" t="s">
        <v>15424</v>
      </c>
      <c r="D11580" s="23">
        <v>17698441000101</v>
      </c>
      <c r="E11580" t="s">
        <v>1572</v>
      </c>
      <c r="F11580" t="s">
        <v>1386</v>
      </c>
      <c r="G11580">
        <v>22572</v>
      </c>
      <c r="H11580" s="23">
        <v>162190867</v>
      </c>
    </row>
    <row r="11581" spans="1:8" x14ac:dyDescent="0.25">
      <c r="A11581">
        <v>4287</v>
      </c>
      <c r="B11581" t="s">
        <v>15425</v>
      </c>
      <c r="C11581" t="s">
        <v>15426</v>
      </c>
      <c r="D11581" s="23">
        <v>79383899000129</v>
      </c>
      <c r="E11581" t="s">
        <v>3543</v>
      </c>
      <c r="F11581" t="s">
        <v>1610</v>
      </c>
      <c r="G11581">
        <v>6865</v>
      </c>
      <c r="H11581" s="23">
        <v>251360621</v>
      </c>
    </row>
    <row r="11582" spans="1:8" x14ac:dyDescent="0.25">
      <c r="A11582">
        <v>4395</v>
      </c>
      <c r="B11582" t="s">
        <v>15427</v>
      </c>
      <c r="C11582" t="s">
        <v>15428</v>
      </c>
      <c r="D11582" s="23">
        <v>3443836000230</v>
      </c>
      <c r="E11582" t="s">
        <v>1430</v>
      </c>
      <c r="F11582" t="s">
        <v>1415</v>
      </c>
      <c r="G11582">
        <v>6989</v>
      </c>
      <c r="H11582" s="23" t="s">
        <v>1438</v>
      </c>
    </row>
    <row r="11583" spans="1:8" x14ac:dyDescent="0.25">
      <c r="A11583">
        <v>10473</v>
      </c>
      <c r="B11583" t="s">
        <v>15429</v>
      </c>
      <c r="C11583" t="s">
        <v>15429</v>
      </c>
      <c r="D11583" s="23">
        <v>26603832000196</v>
      </c>
      <c r="E11583" t="s">
        <v>1385</v>
      </c>
      <c r="F11583" t="s">
        <v>1386</v>
      </c>
      <c r="G11583">
        <v>15804</v>
      </c>
      <c r="H11583" s="23">
        <v>162839618</v>
      </c>
    </row>
    <row r="11584" spans="1:8" x14ac:dyDescent="0.25">
      <c r="A11584">
        <v>5954</v>
      </c>
      <c r="B11584" t="s">
        <v>15430</v>
      </c>
      <c r="C11584" t="s">
        <v>15431</v>
      </c>
      <c r="D11584" s="23">
        <v>68360569000100</v>
      </c>
      <c r="E11584" t="s">
        <v>1424</v>
      </c>
      <c r="F11584" t="s">
        <v>1390</v>
      </c>
      <c r="G11584">
        <v>9034</v>
      </c>
      <c r="H11584" s="23">
        <v>113526780115</v>
      </c>
    </row>
    <row r="11585" spans="1:8" x14ac:dyDescent="0.25">
      <c r="A11585">
        <v>4767</v>
      </c>
      <c r="B11585" t="s">
        <v>15432</v>
      </c>
      <c r="C11585" t="s">
        <v>15433</v>
      </c>
      <c r="D11585" s="23">
        <v>96677646000187</v>
      </c>
      <c r="E11585" t="s">
        <v>1424</v>
      </c>
      <c r="F11585" t="s">
        <v>1390</v>
      </c>
      <c r="G11585">
        <v>7374</v>
      </c>
      <c r="H11585" s="23">
        <v>114327806115</v>
      </c>
    </row>
    <row r="11586" spans="1:8" x14ac:dyDescent="0.25">
      <c r="A11586">
        <v>10698</v>
      </c>
      <c r="B11586" t="s">
        <v>15434</v>
      </c>
      <c r="C11586" t="s">
        <v>15435</v>
      </c>
      <c r="D11586" s="23">
        <v>8978496000184</v>
      </c>
      <c r="E11586" t="s">
        <v>1385</v>
      </c>
      <c r="F11586" t="s">
        <v>1386</v>
      </c>
      <c r="G11586">
        <v>16114</v>
      </c>
      <c r="H11586" s="23">
        <v>160594960</v>
      </c>
    </row>
    <row r="11587" spans="1:8" x14ac:dyDescent="0.25">
      <c r="A11587">
        <v>9783</v>
      </c>
      <c r="B11587" t="s">
        <v>15436</v>
      </c>
      <c r="C11587" t="s">
        <v>15437</v>
      </c>
      <c r="D11587" s="23">
        <v>19153663000255</v>
      </c>
      <c r="E11587" t="s">
        <v>1397</v>
      </c>
      <c r="F11587" t="s">
        <v>1398</v>
      </c>
      <c r="G11587">
        <v>14515</v>
      </c>
      <c r="H11587" s="23">
        <v>204324866</v>
      </c>
    </row>
    <row r="11588" spans="1:8" x14ac:dyDescent="0.25">
      <c r="A11588">
        <v>9784</v>
      </c>
      <c r="B11588" t="s">
        <v>15436</v>
      </c>
      <c r="C11588" t="s">
        <v>15437</v>
      </c>
      <c r="D11588" s="23">
        <v>19153663000336</v>
      </c>
      <c r="E11588" t="s">
        <v>1397</v>
      </c>
      <c r="F11588" t="s">
        <v>1398</v>
      </c>
      <c r="G11588">
        <v>14516</v>
      </c>
      <c r="H11588" s="23">
        <v>204570387</v>
      </c>
    </row>
    <row r="11589" spans="1:8" x14ac:dyDescent="0.25">
      <c r="A11589">
        <v>13287</v>
      </c>
      <c r="B11589" t="s">
        <v>15438</v>
      </c>
      <c r="C11589" t="s">
        <v>15438</v>
      </c>
      <c r="D11589" s="23">
        <v>46110310000240</v>
      </c>
      <c r="E11589" t="s">
        <v>1487</v>
      </c>
      <c r="F11589" t="s">
        <v>1386</v>
      </c>
      <c r="G11589">
        <v>20535</v>
      </c>
      <c r="H11589" s="23">
        <v>164345698</v>
      </c>
    </row>
    <row r="11590" spans="1:8" x14ac:dyDescent="0.25">
      <c r="A11590">
        <v>13751</v>
      </c>
      <c r="B11590" t="s">
        <v>15438</v>
      </c>
      <c r="C11590" t="s">
        <v>15438</v>
      </c>
      <c r="D11590" s="23">
        <v>46110310000160</v>
      </c>
      <c r="E11590" t="s">
        <v>1823</v>
      </c>
      <c r="F11590" t="s">
        <v>1386</v>
      </c>
      <c r="G11590">
        <v>21440</v>
      </c>
      <c r="H11590" s="23">
        <v>164311505</v>
      </c>
    </row>
    <row r="11591" spans="1:8" x14ac:dyDescent="0.25">
      <c r="A11591">
        <v>15403</v>
      </c>
      <c r="B11591" t="s">
        <v>15438</v>
      </c>
      <c r="C11591" t="s">
        <v>15438</v>
      </c>
      <c r="D11591" s="23">
        <v>46110310000321</v>
      </c>
      <c r="E11591" t="s">
        <v>1452</v>
      </c>
      <c r="F11591" t="s">
        <v>1386</v>
      </c>
      <c r="G11591">
        <v>24568</v>
      </c>
      <c r="H11591" s="23">
        <v>164900683</v>
      </c>
    </row>
    <row r="11592" spans="1:8" x14ac:dyDescent="0.25">
      <c r="A11592">
        <v>14592</v>
      </c>
      <c r="B11592" t="s">
        <v>15439</v>
      </c>
      <c r="D11592" s="23">
        <v>46797187000105</v>
      </c>
      <c r="E11592" t="s">
        <v>1465</v>
      </c>
      <c r="F11592" t="s">
        <v>1398</v>
      </c>
      <c r="G11592">
        <v>22970</v>
      </c>
      <c r="H11592" s="23">
        <v>206093560</v>
      </c>
    </row>
    <row r="11593" spans="1:8" x14ac:dyDescent="0.25">
      <c r="A11593">
        <v>9965</v>
      </c>
      <c r="B11593" t="s">
        <v>15440</v>
      </c>
      <c r="C11593" t="s">
        <v>15440</v>
      </c>
      <c r="D11593" s="23">
        <v>616036000102</v>
      </c>
      <c r="E11593" t="s">
        <v>1403</v>
      </c>
      <c r="F11593" t="s">
        <v>1398</v>
      </c>
      <c r="G11593">
        <v>14697</v>
      </c>
      <c r="H11593" s="23">
        <v>201351994</v>
      </c>
    </row>
    <row r="11594" spans="1:8" x14ac:dyDescent="0.25">
      <c r="A11594">
        <v>12912</v>
      </c>
      <c r="B11594" t="s">
        <v>15441</v>
      </c>
      <c r="C11594" t="s">
        <v>15442</v>
      </c>
      <c r="D11594" s="23">
        <v>24463834000282</v>
      </c>
      <c r="E11594" t="s">
        <v>1409</v>
      </c>
      <c r="F11594" t="s">
        <v>1386</v>
      </c>
      <c r="G11594">
        <v>19956</v>
      </c>
      <c r="H11594" s="23">
        <v>163759146</v>
      </c>
    </row>
    <row r="11595" spans="1:8" x14ac:dyDescent="0.25">
      <c r="A11595">
        <v>8256</v>
      </c>
      <c r="B11595" t="s">
        <v>15443</v>
      </c>
      <c r="C11595" t="s">
        <v>15442</v>
      </c>
      <c r="D11595" s="23">
        <v>24463834000100</v>
      </c>
      <c r="E11595" t="s">
        <v>1409</v>
      </c>
      <c r="F11595" t="s">
        <v>1386</v>
      </c>
      <c r="G11595">
        <v>12518</v>
      </c>
      <c r="H11595" s="23">
        <v>162698380</v>
      </c>
    </row>
    <row r="11596" spans="1:8" x14ac:dyDescent="0.25">
      <c r="A11596">
        <v>10459</v>
      </c>
      <c r="B11596" t="s">
        <v>15444</v>
      </c>
      <c r="C11596" t="s">
        <v>15444</v>
      </c>
      <c r="D11596" s="23">
        <v>29413740000131</v>
      </c>
      <c r="E11596" t="s">
        <v>4072</v>
      </c>
      <c r="F11596" t="s">
        <v>1415</v>
      </c>
      <c r="G11596">
        <v>15786</v>
      </c>
      <c r="H11596" s="23">
        <v>75269627</v>
      </c>
    </row>
    <row r="11597" spans="1:8" x14ac:dyDescent="0.25">
      <c r="A11597">
        <v>7050</v>
      </c>
      <c r="B11597" t="s">
        <v>15445</v>
      </c>
      <c r="C11597" t="s">
        <v>15446</v>
      </c>
      <c r="D11597" s="23">
        <v>10640746000113</v>
      </c>
      <c r="E11597" t="s">
        <v>1430</v>
      </c>
      <c r="F11597" t="s">
        <v>1415</v>
      </c>
      <c r="G11597">
        <v>11027</v>
      </c>
      <c r="H11597" s="23" t="s">
        <v>1438</v>
      </c>
    </row>
    <row r="11598" spans="1:8" x14ac:dyDescent="0.25">
      <c r="A11598">
        <v>8824</v>
      </c>
      <c r="B11598" t="s">
        <v>15447</v>
      </c>
      <c r="C11598" t="s">
        <v>15448</v>
      </c>
      <c r="D11598" s="23">
        <v>86378189000176</v>
      </c>
      <c r="E11598" t="s">
        <v>15449</v>
      </c>
      <c r="F11598" t="s">
        <v>1610</v>
      </c>
      <c r="G11598">
        <v>13345</v>
      </c>
      <c r="H11598" s="23">
        <v>252945050</v>
      </c>
    </row>
    <row r="11599" spans="1:8" x14ac:dyDescent="0.25">
      <c r="A11599">
        <v>15007</v>
      </c>
      <c r="B11599" t="s">
        <v>15450</v>
      </c>
      <c r="C11599" t="s">
        <v>15451</v>
      </c>
      <c r="D11599" s="23">
        <v>13569930000102</v>
      </c>
      <c r="E11599" t="s">
        <v>1385</v>
      </c>
      <c r="F11599" t="s">
        <v>1386</v>
      </c>
      <c r="G11599">
        <v>23633</v>
      </c>
      <c r="H11599" s="23" t="s">
        <v>1438</v>
      </c>
    </row>
    <row r="11600" spans="1:8" x14ac:dyDescent="0.25">
      <c r="A11600">
        <v>9531</v>
      </c>
      <c r="B11600" t="s">
        <v>15452</v>
      </c>
      <c r="C11600" t="s">
        <v>15453</v>
      </c>
      <c r="D11600" s="23">
        <v>20213219000186</v>
      </c>
      <c r="E11600" t="s">
        <v>1583</v>
      </c>
      <c r="F11600" t="s">
        <v>1386</v>
      </c>
      <c r="G11600">
        <v>14226</v>
      </c>
      <c r="H11600" s="23">
        <v>162330391</v>
      </c>
    </row>
    <row r="11601" spans="1:8" x14ac:dyDescent="0.25">
      <c r="A11601">
        <v>14905</v>
      </c>
      <c r="B11601" t="s">
        <v>15454</v>
      </c>
      <c r="C11601" t="s">
        <v>15455</v>
      </c>
      <c r="D11601" s="23">
        <v>48688829000155</v>
      </c>
      <c r="E11601" t="s">
        <v>1424</v>
      </c>
      <c r="F11601" t="s">
        <v>1390</v>
      </c>
      <c r="G11601">
        <v>23344</v>
      </c>
      <c r="H11601" s="23">
        <v>138229335112</v>
      </c>
    </row>
    <row r="11602" spans="1:8" x14ac:dyDescent="0.25">
      <c r="A11602">
        <v>2966</v>
      </c>
      <c r="B11602" t="s">
        <v>15456</v>
      </c>
      <c r="C11602" t="s">
        <v>15457</v>
      </c>
      <c r="D11602" s="23">
        <v>5266210000140</v>
      </c>
      <c r="E11602" t="s">
        <v>1385</v>
      </c>
      <c r="F11602" t="s">
        <v>1386</v>
      </c>
      <c r="G11602">
        <v>4242</v>
      </c>
      <c r="H11602" s="23">
        <v>161371221</v>
      </c>
    </row>
    <row r="11603" spans="1:8" x14ac:dyDescent="0.25">
      <c r="A11603">
        <v>7586</v>
      </c>
      <c r="B11603" t="s">
        <v>15458</v>
      </c>
      <c r="C11603" t="s">
        <v>15459</v>
      </c>
      <c r="D11603" s="23">
        <v>5266210000573</v>
      </c>
      <c r="E11603" t="s">
        <v>1430</v>
      </c>
      <c r="F11603" t="s">
        <v>1415</v>
      </c>
      <c r="G11603">
        <v>11674</v>
      </c>
      <c r="H11603" s="23">
        <v>35989343</v>
      </c>
    </row>
    <row r="11604" spans="1:8" x14ac:dyDescent="0.25">
      <c r="A11604">
        <v>9854</v>
      </c>
      <c r="B11604" t="s">
        <v>15460</v>
      </c>
      <c r="C11604" t="s">
        <v>15460</v>
      </c>
      <c r="D11604" s="23">
        <v>4940846000162</v>
      </c>
      <c r="E11604" t="s">
        <v>1430</v>
      </c>
      <c r="F11604" t="s">
        <v>1415</v>
      </c>
      <c r="G11604">
        <v>14588</v>
      </c>
      <c r="H11604" s="23">
        <v>29060230</v>
      </c>
    </row>
    <row r="11605" spans="1:8" x14ac:dyDescent="0.25">
      <c r="A11605">
        <v>4960</v>
      </c>
      <c r="B11605" t="s">
        <v>15461</v>
      </c>
      <c r="D11605" s="23"/>
      <c r="E11605" t="s">
        <v>15462</v>
      </c>
      <c r="F11605" t="s">
        <v>1536</v>
      </c>
      <c r="G11605">
        <v>7982</v>
      </c>
      <c r="H11605" s="23"/>
    </row>
    <row r="11606" spans="1:8" x14ac:dyDescent="0.25">
      <c r="A11606">
        <v>5158</v>
      </c>
      <c r="B11606" t="s">
        <v>15463</v>
      </c>
      <c r="C11606" t="s">
        <v>15464</v>
      </c>
      <c r="D11606" s="23">
        <v>4417870000111</v>
      </c>
      <c r="E11606" t="s">
        <v>1430</v>
      </c>
      <c r="F11606" t="s">
        <v>1415</v>
      </c>
      <c r="G11606">
        <v>8208</v>
      </c>
      <c r="H11606" s="23" t="s">
        <v>1438</v>
      </c>
    </row>
    <row r="11607" spans="1:8" x14ac:dyDescent="0.25">
      <c r="A11607">
        <v>9750</v>
      </c>
      <c r="B11607" t="s">
        <v>15465</v>
      </c>
      <c r="C11607" t="s">
        <v>15466</v>
      </c>
      <c r="D11607" s="23">
        <v>61198164000160</v>
      </c>
      <c r="E11607" t="s">
        <v>1424</v>
      </c>
      <c r="F11607" t="s">
        <v>1390</v>
      </c>
      <c r="G11607">
        <v>14481</v>
      </c>
      <c r="H11607" s="23" t="s">
        <v>1438</v>
      </c>
    </row>
    <row r="11608" spans="1:8" x14ac:dyDescent="0.25">
      <c r="A11608">
        <v>13698</v>
      </c>
      <c r="B11608" t="s">
        <v>15467</v>
      </c>
      <c r="C11608" t="s">
        <v>15467</v>
      </c>
      <c r="D11608" s="23">
        <v>44893877000124</v>
      </c>
      <c r="E11608" t="s">
        <v>14150</v>
      </c>
      <c r="F11608" t="s">
        <v>1398</v>
      </c>
      <c r="G11608">
        <v>21346</v>
      </c>
      <c r="H11608" s="23">
        <v>205961061</v>
      </c>
    </row>
    <row r="11609" spans="1:8" x14ac:dyDescent="0.25">
      <c r="A11609">
        <v>7406</v>
      </c>
      <c r="B11609" t="s">
        <v>15468</v>
      </c>
      <c r="C11609" t="s">
        <v>15468</v>
      </c>
      <c r="D11609" s="23">
        <v>10544641000160</v>
      </c>
      <c r="E11609" t="s">
        <v>1430</v>
      </c>
      <c r="F11609" t="s">
        <v>1415</v>
      </c>
      <c r="G11609">
        <v>11325</v>
      </c>
      <c r="H11609" s="23">
        <v>11243236</v>
      </c>
    </row>
    <row r="11610" spans="1:8" x14ac:dyDescent="0.25">
      <c r="A11610">
        <v>14601</v>
      </c>
      <c r="B11610" t="s">
        <v>15469</v>
      </c>
      <c r="C11610" t="s">
        <v>15469</v>
      </c>
      <c r="D11610" s="23">
        <v>11687769000146</v>
      </c>
      <c r="E11610" t="s">
        <v>2614</v>
      </c>
      <c r="F11610" t="s">
        <v>1386</v>
      </c>
      <c r="G11610">
        <v>22983</v>
      </c>
      <c r="H11610" s="23">
        <v>161753612</v>
      </c>
    </row>
    <row r="11611" spans="1:8" x14ac:dyDescent="0.25">
      <c r="A11611">
        <v>14441</v>
      </c>
      <c r="B11611" t="s">
        <v>15470</v>
      </c>
      <c r="C11611" t="s">
        <v>15470</v>
      </c>
      <c r="D11611" s="23">
        <v>26133969000124</v>
      </c>
      <c r="E11611" t="s">
        <v>1409</v>
      </c>
      <c r="F11611" t="s">
        <v>1386</v>
      </c>
      <c r="G11611">
        <v>22748</v>
      </c>
      <c r="H11611" s="23">
        <v>162850891</v>
      </c>
    </row>
    <row r="11612" spans="1:8" x14ac:dyDescent="0.25">
      <c r="A11612">
        <v>12250</v>
      </c>
      <c r="B11612" t="s">
        <v>15471</v>
      </c>
      <c r="C11612" t="s">
        <v>15472</v>
      </c>
      <c r="D11612" s="23">
        <v>12968540000142</v>
      </c>
      <c r="E11612" t="s">
        <v>3353</v>
      </c>
      <c r="F11612" t="s">
        <v>1386</v>
      </c>
      <c r="G11612">
        <v>18845</v>
      </c>
      <c r="H11612" s="23">
        <v>161825354</v>
      </c>
    </row>
    <row r="11613" spans="1:8" x14ac:dyDescent="0.25">
      <c r="A11613">
        <v>13351</v>
      </c>
      <c r="B11613" t="s">
        <v>15473</v>
      </c>
      <c r="C11613" t="s">
        <v>15473</v>
      </c>
      <c r="D11613" s="23">
        <v>26204046000116</v>
      </c>
      <c r="E11613" t="s">
        <v>2549</v>
      </c>
      <c r="F11613" t="s">
        <v>1386</v>
      </c>
      <c r="G11613">
        <v>20879</v>
      </c>
      <c r="H11613" s="23">
        <v>162937504</v>
      </c>
    </row>
    <row r="11614" spans="1:8" x14ac:dyDescent="0.25">
      <c r="A11614">
        <v>6486</v>
      </c>
      <c r="B11614" t="s">
        <v>15474</v>
      </c>
      <c r="C11614" t="s">
        <v>15475</v>
      </c>
      <c r="D11614" s="23">
        <v>9307232000161</v>
      </c>
      <c r="E11614" t="s">
        <v>1409</v>
      </c>
      <c r="F11614" t="s">
        <v>1386</v>
      </c>
      <c r="G11614">
        <v>10023</v>
      </c>
      <c r="H11614" s="23">
        <v>160749522</v>
      </c>
    </row>
    <row r="11615" spans="1:8" x14ac:dyDescent="0.25">
      <c r="A11615">
        <v>12274</v>
      </c>
      <c r="B11615" t="s">
        <v>15476</v>
      </c>
      <c r="C11615" t="s">
        <v>15476</v>
      </c>
      <c r="D11615" s="23">
        <v>8460178000127</v>
      </c>
      <c r="E11615" t="s">
        <v>1742</v>
      </c>
      <c r="F11615" t="s">
        <v>1386</v>
      </c>
      <c r="G11615">
        <v>18870</v>
      </c>
      <c r="H11615" s="23">
        <v>161558380</v>
      </c>
    </row>
    <row r="11616" spans="1:8" x14ac:dyDescent="0.25">
      <c r="A11616">
        <v>2640</v>
      </c>
      <c r="B11616" t="s">
        <v>15477</v>
      </c>
      <c r="C11616" t="s">
        <v>15478</v>
      </c>
      <c r="D11616" s="23">
        <v>4078841000172</v>
      </c>
      <c r="E11616" t="s">
        <v>1422</v>
      </c>
      <c r="F11616" t="s">
        <v>1386</v>
      </c>
      <c r="G11616">
        <v>3916</v>
      </c>
      <c r="H11616" s="23" t="s">
        <v>15479</v>
      </c>
    </row>
    <row r="11617" spans="1:8" x14ac:dyDescent="0.25">
      <c r="A11617">
        <v>5143</v>
      </c>
      <c r="B11617" t="s">
        <v>15480</v>
      </c>
      <c r="C11617" t="s">
        <v>15481</v>
      </c>
      <c r="D11617" s="23">
        <v>3013776000134</v>
      </c>
      <c r="E11617" t="s">
        <v>1583</v>
      </c>
      <c r="F11617" t="s">
        <v>1386</v>
      </c>
      <c r="G11617">
        <v>8183</v>
      </c>
      <c r="H11617" s="23">
        <v>161231764</v>
      </c>
    </row>
    <row r="11618" spans="1:8" x14ac:dyDescent="0.25">
      <c r="A11618">
        <v>6921</v>
      </c>
      <c r="B11618" t="s">
        <v>15482</v>
      </c>
      <c r="C11618" t="s">
        <v>15483</v>
      </c>
      <c r="D11618" s="23">
        <v>3923742000187</v>
      </c>
      <c r="E11618" t="s">
        <v>2050</v>
      </c>
      <c r="F11618" t="s">
        <v>1386</v>
      </c>
      <c r="G11618">
        <v>10884</v>
      </c>
      <c r="H11618" s="23">
        <v>161299881</v>
      </c>
    </row>
    <row r="11619" spans="1:8" x14ac:dyDescent="0.25">
      <c r="A11619">
        <v>14177</v>
      </c>
      <c r="B11619" t="s">
        <v>15484</v>
      </c>
      <c r="C11619" t="s">
        <v>15485</v>
      </c>
      <c r="D11619" s="23">
        <v>35419936000136</v>
      </c>
      <c r="E11619" t="s">
        <v>10746</v>
      </c>
      <c r="F11619" t="s">
        <v>1386</v>
      </c>
      <c r="G11619">
        <v>22103</v>
      </c>
      <c r="H11619" s="23">
        <v>160853583</v>
      </c>
    </row>
    <row r="11620" spans="1:8" x14ac:dyDescent="0.25">
      <c r="A11620">
        <v>2803</v>
      </c>
      <c r="B11620" t="s">
        <v>15486</v>
      </c>
      <c r="C11620" t="s">
        <v>15487</v>
      </c>
      <c r="D11620" s="23">
        <v>4568254000161</v>
      </c>
      <c r="E11620" t="s">
        <v>1572</v>
      </c>
      <c r="F11620" t="s">
        <v>1386</v>
      </c>
      <c r="G11620">
        <v>4079</v>
      </c>
      <c r="H11620" s="23" t="s">
        <v>15488</v>
      </c>
    </row>
    <row r="11621" spans="1:8" x14ac:dyDescent="0.25">
      <c r="A11621">
        <v>2463</v>
      </c>
      <c r="B11621" t="s">
        <v>15489</v>
      </c>
      <c r="C11621" t="s">
        <v>15490</v>
      </c>
      <c r="D11621" s="23">
        <v>3450959000117</v>
      </c>
      <c r="E11621" t="s">
        <v>1541</v>
      </c>
      <c r="F11621" t="s">
        <v>1386</v>
      </c>
      <c r="G11621">
        <v>3739</v>
      </c>
      <c r="H11621" s="23">
        <v>161265642</v>
      </c>
    </row>
    <row r="11622" spans="1:8" x14ac:dyDescent="0.25">
      <c r="A11622">
        <v>10711</v>
      </c>
      <c r="B11622" t="s">
        <v>15491</v>
      </c>
      <c r="C11622" t="s">
        <v>15492</v>
      </c>
      <c r="D11622" s="23">
        <v>2561589000122</v>
      </c>
      <c r="E11622" t="s">
        <v>1385</v>
      </c>
      <c r="F11622" t="s">
        <v>1386</v>
      </c>
      <c r="G11622">
        <v>16132</v>
      </c>
      <c r="H11622" s="23">
        <v>161202560</v>
      </c>
    </row>
    <row r="11623" spans="1:8" x14ac:dyDescent="0.25">
      <c r="A11623">
        <v>11163</v>
      </c>
      <c r="B11623" t="s">
        <v>15493</v>
      </c>
      <c r="C11623" t="s">
        <v>15494</v>
      </c>
      <c r="D11623" s="23">
        <v>35421312000153</v>
      </c>
      <c r="E11623" t="s">
        <v>1409</v>
      </c>
      <c r="F11623" t="s">
        <v>1386</v>
      </c>
      <c r="G11623">
        <v>16972</v>
      </c>
      <c r="H11623" s="23">
        <v>160883369</v>
      </c>
    </row>
    <row r="11624" spans="1:8" x14ac:dyDescent="0.25">
      <c r="A11624">
        <v>12592</v>
      </c>
      <c r="B11624" t="s">
        <v>15495</v>
      </c>
      <c r="C11624" t="s">
        <v>15496</v>
      </c>
      <c r="D11624" s="23">
        <v>8735891000217</v>
      </c>
      <c r="E11624" t="s">
        <v>1409</v>
      </c>
      <c r="F11624" t="s">
        <v>1386</v>
      </c>
      <c r="G11624">
        <v>19597</v>
      </c>
      <c r="H11624" s="23">
        <v>163474656</v>
      </c>
    </row>
    <row r="11625" spans="1:8" x14ac:dyDescent="0.25">
      <c r="A11625">
        <v>5045</v>
      </c>
      <c r="B11625" t="s">
        <v>15497</v>
      </c>
      <c r="C11625" t="s">
        <v>15498</v>
      </c>
      <c r="D11625" s="23">
        <v>4484428000108</v>
      </c>
      <c r="E11625" t="s">
        <v>6810</v>
      </c>
      <c r="F11625" t="s">
        <v>1386</v>
      </c>
      <c r="G11625">
        <v>8082</v>
      </c>
      <c r="H11625" s="23">
        <v>161327672</v>
      </c>
    </row>
    <row r="11626" spans="1:8" x14ac:dyDescent="0.25">
      <c r="A11626">
        <v>3711</v>
      </c>
      <c r="B11626" t="s">
        <v>15499</v>
      </c>
      <c r="C11626" t="s">
        <v>15500</v>
      </c>
      <c r="D11626" s="23">
        <v>8757155000189</v>
      </c>
      <c r="E11626" t="s">
        <v>1642</v>
      </c>
      <c r="F11626" t="s">
        <v>1415</v>
      </c>
      <c r="G11626">
        <v>4987</v>
      </c>
      <c r="H11626" s="23" t="s">
        <v>15501</v>
      </c>
    </row>
    <row r="11627" spans="1:8" x14ac:dyDescent="0.25">
      <c r="A11627">
        <v>13524</v>
      </c>
      <c r="B11627" t="s">
        <v>15502</v>
      </c>
      <c r="C11627" t="s">
        <v>15502</v>
      </c>
      <c r="D11627" s="23">
        <v>46103185000160</v>
      </c>
      <c r="E11627" t="s">
        <v>1409</v>
      </c>
      <c r="F11627" t="s">
        <v>1386</v>
      </c>
      <c r="G11627">
        <v>21131</v>
      </c>
      <c r="H11627" s="23">
        <v>164331255</v>
      </c>
    </row>
    <row r="11628" spans="1:8" x14ac:dyDescent="0.25">
      <c r="A11628">
        <v>14579</v>
      </c>
      <c r="B11628" t="s">
        <v>15503</v>
      </c>
      <c r="C11628" t="s">
        <v>15503</v>
      </c>
      <c r="D11628" s="23">
        <v>30120427000194</v>
      </c>
      <c r="E11628" t="s">
        <v>1409</v>
      </c>
      <c r="F11628" t="s">
        <v>1386</v>
      </c>
      <c r="G11628">
        <v>22950</v>
      </c>
      <c r="H11628" s="23">
        <v>163174300</v>
      </c>
    </row>
    <row r="11629" spans="1:8" x14ac:dyDescent="0.25">
      <c r="A11629">
        <v>11144</v>
      </c>
      <c r="B11629" t="s">
        <v>15504</v>
      </c>
      <c r="C11629" t="s">
        <v>15505</v>
      </c>
      <c r="D11629" s="23">
        <v>16403510000140</v>
      </c>
      <c r="E11629" t="s">
        <v>1385</v>
      </c>
      <c r="F11629" t="s">
        <v>1386</v>
      </c>
      <c r="G11629">
        <v>16953</v>
      </c>
      <c r="H11629" s="23">
        <v>162180551</v>
      </c>
    </row>
    <row r="11630" spans="1:8" x14ac:dyDescent="0.25">
      <c r="A11630">
        <v>9980</v>
      </c>
      <c r="B11630" t="s">
        <v>15506</v>
      </c>
      <c r="C11630" t="s">
        <v>15507</v>
      </c>
      <c r="D11630" s="23">
        <v>2856330000109</v>
      </c>
      <c r="E11630" t="s">
        <v>1642</v>
      </c>
      <c r="F11630" t="s">
        <v>1415</v>
      </c>
      <c r="G11630">
        <v>14742</v>
      </c>
      <c r="H11630" s="23">
        <v>26160250</v>
      </c>
    </row>
    <row r="11631" spans="1:8" x14ac:dyDescent="0.25">
      <c r="A11631">
        <v>2541</v>
      </c>
      <c r="B11631" t="s">
        <v>15508</v>
      </c>
      <c r="C11631" t="s">
        <v>15509</v>
      </c>
      <c r="D11631" s="23">
        <v>35703685000117</v>
      </c>
      <c r="E11631" t="s">
        <v>1430</v>
      </c>
      <c r="F11631" t="s">
        <v>1415</v>
      </c>
      <c r="G11631">
        <v>3817</v>
      </c>
      <c r="H11631" s="23" t="s">
        <v>15510</v>
      </c>
    </row>
    <row r="11632" spans="1:8" x14ac:dyDescent="0.25">
      <c r="A11632">
        <v>10586</v>
      </c>
      <c r="B11632" t="s">
        <v>15511</v>
      </c>
      <c r="C11632" t="s">
        <v>15512</v>
      </c>
      <c r="D11632" s="23">
        <v>7519725000130</v>
      </c>
      <c r="E11632" t="s">
        <v>1406</v>
      </c>
      <c r="F11632" t="s">
        <v>1407</v>
      </c>
      <c r="G11632">
        <v>15950</v>
      </c>
      <c r="H11632" s="23">
        <v>61856401</v>
      </c>
    </row>
    <row r="11633" spans="1:8" x14ac:dyDescent="0.25">
      <c r="A11633">
        <v>12687</v>
      </c>
      <c r="B11633" t="s">
        <v>15513</v>
      </c>
      <c r="C11633" t="s">
        <v>15514</v>
      </c>
      <c r="D11633" s="23">
        <v>11699534000174</v>
      </c>
      <c r="E11633" t="s">
        <v>2487</v>
      </c>
      <c r="F11633" t="s">
        <v>1639</v>
      </c>
      <c r="G11633">
        <v>19710</v>
      </c>
      <c r="H11633" s="23" t="s">
        <v>1438</v>
      </c>
    </row>
    <row r="11634" spans="1:8" x14ac:dyDescent="0.25">
      <c r="A11634">
        <v>12580</v>
      </c>
      <c r="B11634" t="s">
        <v>15515</v>
      </c>
      <c r="C11634" t="s">
        <v>15515</v>
      </c>
      <c r="D11634" s="23">
        <v>29890858000150</v>
      </c>
      <c r="E11634" t="s">
        <v>15516</v>
      </c>
      <c r="F11634" t="s">
        <v>1587</v>
      </c>
      <c r="G11634">
        <v>19584</v>
      </c>
      <c r="H11634" s="23">
        <v>243266812</v>
      </c>
    </row>
    <row r="11635" spans="1:8" x14ac:dyDescent="0.25">
      <c r="A11635">
        <v>12579</v>
      </c>
      <c r="B11635" t="s">
        <v>15517</v>
      </c>
      <c r="C11635" t="s">
        <v>15517</v>
      </c>
      <c r="D11635" s="23">
        <v>14604088000165</v>
      </c>
      <c r="E11635" t="s">
        <v>15516</v>
      </c>
      <c r="F11635" t="s">
        <v>1587</v>
      </c>
      <c r="G11635">
        <v>19583</v>
      </c>
      <c r="H11635" s="23">
        <v>242571220</v>
      </c>
    </row>
    <row r="11636" spans="1:8" x14ac:dyDescent="0.25">
      <c r="A11636">
        <v>6179</v>
      </c>
      <c r="B11636" t="s">
        <v>15518</v>
      </c>
      <c r="C11636" t="s">
        <v>15519</v>
      </c>
      <c r="D11636" s="23">
        <v>5593758000102</v>
      </c>
      <c r="E11636" t="s">
        <v>1385</v>
      </c>
      <c r="F11636" t="s">
        <v>1386</v>
      </c>
      <c r="G11636">
        <v>9708</v>
      </c>
      <c r="H11636" s="23" t="s">
        <v>1438</v>
      </c>
    </row>
    <row r="11637" spans="1:8" x14ac:dyDescent="0.25">
      <c r="A11637">
        <v>4659</v>
      </c>
      <c r="B11637" t="s">
        <v>15520</v>
      </c>
      <c r="C11637" t="s">
        <v>15521</v>
      </c>
      <c r="D11637" s="23">
        <v>7393825000162</v>
      </c>
      <c r="E11637" t="s">
        <v>1385</v>
      </c>
      <c r="F11637" t="s">
        <v>1386</v>
      </c>
      <c r="G11637">
        <v>7234</v>
      </c>
      <c r="H11637" s="23" t="s">
        <v>1438</v>
      </c>
    </row>
    <row r="11638" spans="1:8" x14ac:dyDescent="0.25">
      <c r="A11638">
        <v>14302</v>
      </c>
      <c r="B11638" t="s">
        <v>15522</v>
      </c>
      <c r="C11638" t="s">
        <v>15522</v>
      </c>
      <c r="D11638" s="23">
        <v>29904209000161</v>
      </c>
      <c r="E11638" t="s">
        <v>1732</v>
      </c>
      <c r="F11638" t="s">
        <v>1386</v>
      </c>
      <c r="G11638">
        <v>22546</v>
      </c>
      <c r="H11638" s="23">
        <v>164338136</v>
      </c>
    </row>
    <row r="11639" spans="1:8" x14ac:dyDescent="0.25">
      <c r="A11639">
        <v>6224</v>
      </c>
      <c r="B11639" t="s">
        <v>15523</v>
      </c>
      <c r="C11639" t="s">
        <v>15524</v>
      </c>
      <c r="D11639" s="23">
        <v>12021203000143</v>
      </c>
      <c r="E11639" t="s">
        <v>1385</v>
      </c>
      <c r="F11639" t="s">
        <v>1386</v>
      </c>
      <c r="G11639">
        <v>9756</v>
      </c>
      <c r="H11639" s="23" t="s">
        <v>1438</v>
      </c>
    </row>
    <row r="11640" spans="1:8" x14ac:dyDescent="0.25">
      <c r="A11640">
        <v>6388</v>
      </c>
      <c r="B11640" t="s">
        <v>15525</v>
      </c>
      <c r="C11640" t="s">
        <v>15526</v>
      </c>
      <c r="D11640" s="23">
        <v>4331326000314</v>
      </c>
      <c r="E11640" t="s">
        <v>1409</v>
      </c>
      <c r="F11640" t="s">
        <v>1386</v>
      </c>
      <c r="G11640">
        <v>9930</v>
      </c>
      <c r="H11640" s="23">
        <v>161750575</v>
      </c>
    </row>
    <row r="11641" spans="1:8" x14ac:dyDescent="0.25">
      <c r="A11641">
        <v>4141</v>
      </c>
      <c r="B11641" t="s">
        <v>15527</v>
      </c>
      <c r="C11641" t="s">
        <v>15528</v>
      </c>
      <c r="D11641" s="23">
        <v>4331326000152</v>
      </c>
      <c r="E11641" t="s">
        <v>1430</v>
      </c>
      <c r="F11641" t="s">
        <v>1415</v>
      </c>
      <c r="G11641">
        <v>6806</v>
      </c>
      <c r="H11641" s="23">
        <v>28054806</v>
      </c>
    </row>
    <row r="11642" spans="1:8" x14ac:dyDescent="0.25">
      <c r="A11642">
        <v>8455</v>
      </c>
      <c r="B11642" t="s">
        <v>15529</v>
      </c>
      <c r="C11642" t="s">
        <v>15530</v>
      </c>
      <c r="D11642" s="23">
        <v>22967958000199</v>
      </c>
      <c r="E11642" t="s">
        <v>1762</v>
      </c>
      <c r="F11642" t="s">
        <v>1390</v>
      </c>
      <c r="G11642">
        <v>12863</v>
      </c>
      <c r="H11642" s="23">
        <v>442304952110</v>
      </c>
    </row>
    <row r="11643" spans="1:8" x14ac:dyDescent="0.25">
      <c r="A11643">
        <v>11837</v>
      </c>
      <c r="B11643" t="s">
        <v>15531</v>
      </c>
      <c r="C11643" t="s">
        <v>15531</v>
      </c>
      <c r="D11643" s="23">
        <v>21041840000172</v>
      </c>
      <c r="E11643" t="s">
        <v>1424</v>
      </c>
      <c r="F11643" t="s">
        <v>1390</v>
      </c>
      <c r="G11643">
        <v>18207</v>
      </c>
      <c r="H11643" s="23">
        <v>123505299116</v>
      </c>
    </row>
    <row r="11644" spans="1:8" x14ac:dyDescent="0.25">
      <c r="A11644">
        <v>8623</v>
      </c>
      <c r="B11644" t="s">
        <v>15532</v>
      </c>
      <c r="C11644" t="s">
        <v>15533</v>
      </c>
      <c r="D11644" s="23">
        <v>3391001000607</v>
      </c>
      <c r="E11644" t="s">
        <v>1507</v>
      </c>
      <c r="F11644" t="s">
        <v>1415</v>
      </c>
      <c r="G11644">
        <v>13134</v>
      </c>
      <c r="H11644" s="23">
        <v>63238551</v>
      </c>
    </row>
    <row r="11645" spans="1:8" x14ac:dyDescent="0.25">
      <c r="A11645">
        <v>15072</v>
      </c>
      <c r="B11645" t="s">
        <v>15534</v>
      </c>
      <c r="C11645" t="s">
        <v>15534</v>
      </c>
      <c r="D11645" s="23">
        <v>33203368000106</v>
      </c>
      <c r="E11645" t="s">
        <v>2862</v>
      </c>
      <c r="F11645" t="s">
        <v>1386</v>
      </c>
      <c r="G11645">
        <v>23899</v>
      </c>
      <c r="H11645" s="23">
        <v>163404062</v>
      </c>
    </row>
    <row r="11646" spans="1:8" x14ac:dyDescent="0.25">
      <c r="A11646">
        <v>13525</v>
      </c>
      <c r="B11646" t="s">
        <v>15535</v>
      </c>
      <c r="C11646" t="s">
        <v>15535</v>
      </c>
      <c r="D11646" s="23">
        <v>37731730000172</v>
      </c>
      <c r="E11646" t="s">
        <v>1742</v>
      </c>
      <c r="F11646" t="s">
        <v>1386</v>
      </c>
      <c r="G11646">
        <v>21133</v>
      </c>
      <c r="H11646" s="23">
        <v>164027416</v>
      </c>
    </row>
    <row r="11647" spans="1:8" x14ac:dyDescent="0.25">
      <c r="A11647">
        <v>8175</v>
      </c>
      <c r="B11647" t="s">
        <v>15536</v>
      </c>
      <c r="C11647" t="s">
        <v>15537</v>
      </c>
      <c r="D11647" s="23">
        <v>6091465000181</v>
      </c>
      <c r="E11647" t="s">
        <v>1992</v>
      </c>
      <c r="F11647" t="s">
        <v>1587</v>
      </c>
      <c r="G11647">
        <v>12448</v>
      </c>
      <c r="H11647" s="23" t="s">
        <v>1438</v>
      </c>
    </row>
    <row r="11648" spans="1:8" x14ac:dyDescent="0.25">
      <c r="A11648">
        <v>14788</v>
      </c>
      <c r="B11648" t="s">
        <v>15538</v>
      </c>
      <c r="C11648" t="s">
        <v>15539</v>
      </c>
      <c r="D11648" s="23">
        <v>23147278000191</v>
      </c>
      <c r="E11648" t="s">
        <v>1424</v>
      </c>
      <c r="F11648" t="s">
        <v>1390</v>
      </c>
      <c r="G11648">
        <v>23235</v>
      </c>
      <c r="H11648" s="23" t="s">
        <v>1438</v>
      </c>
    </row>
    <row r="11649" spans="1:8" x14ac:dyDescent="0.25">
      <c r="A11649">
        <v>3457</v>
      </c>
      <c r="B11649" t="s">
        <v>15540</v>
      </c>
      <c r="C11649" t="s">
        <v>15541</v>
      </c>
      <c r="D11649" s="23">
        <v>7741126000247</v>
      </c>
      <c r="E11649" t="s">
        <v>5463</v>
      </c>
      <c r="F11649" t="s">
        <v>1587</v>
      </c>
      <c r="G11649">
        <v>4733</v>
      </c>
      <c r="H11649" s="23">
        <v>241064414</v>
      </c>
    </row>
    <row r="11650" spans="1:8" x14ac:dyDescent="0.25">
      <c r="A11650">
        <v>3130</v>
      </c>
      <c r="B11650" t="s">
        <v>15542</v>
      </c>
      <c r="C11650" t="s">
        <v>15543</v>
      </c>
      <c r="D11650" s="23">
        <v>6021558000130</v>
      </c>
      <c r="E11650" t="s">
        <v>1409</v>
      </c>
      <c r="F11650" t="s">
        <v>1386</v>
      </c>
      <c r="G11650">
        <v>4406</v>
      </c>
      <c r="H11650" s="23">
        <v>161399118</v>
      </c>
    </row>
    <row r="11651" spans="1:8" x14ac:dyDescent="0.25">
      <c r="A11651">
        <v>1291</v>
      </c>
      <c r="B11651" t="s">
        <v>15544</v>
      </c>
      <c r="C11651" t="s">
        <v>15545</v>
      </c>
      <c r="D11651" s="23">
        <v>10422007000155</v>
      </c>
      <c r="E11651" t="s">
        <v>1385</v>
      </c>
      <c r="F11651" t="s">
        <v>1386</v>
      </c>
      <c r="G11651">
        <v>2567</v>
      </c>
      <c r="H11651" s="23">
        <v>161587240</v>
      </c>
    </row>
    <row r="11652" spans="1:8" x14ac:dyDescent="0.25">
      <c r="A11652">
        <v>14971</v>
      </c>
      <c r="B11652" t="s">
        <v>15546</v>
      </c>
      <c r="C11652" t="s">
        <v>15546</v>
      </c>
      <c r="D11652" s="23">
        <v>52684053000172</v>
      </c>
      <c r="E11652" t="s">
        <v>1744</v>
      </c>
      <c r="F11652" t="s">
        <v>1386</v>
      </c>
      <c r="G11652">
        <v>23498</v>
      </c>
      <c r="H11652" s="23">
        <v>164796479</v>
      </c>
    </row>
    <row r="11653" spans="1:8" x14ac:dyDescent="0.25">
      <c r="A11653">
        <v>15658</v>
      </c>
      <c r="B11653" t="s">
        <v>15546</v>
      </c>
      <c r="C11653" t="s">
        <v>15547</v>
      </c>
      <c r="D11653" s="23">
        <v>52684053000334</v>
      </c>
      <c r="E11653" t="s">
        <v>2334</v>
      </c>
      <c r="F11653" t="s">
        <v>1386</v>
      </c>
      <c r="G11653">
        <v>24935</v>
      </c>
      <c r="H11653" s="23">
        <v>165101482</v>
      </c>
    </row>
    <row r="11654" spans="1:8" x14ac:dyDescent="0.25">
      <c r="A11654">
        <v>14972</v>
      </c>
      <c r="B11654" t="s">
        <v>15546</v>
      </c>
      <c r="C11654" t="s">
        <v>15546</v>
      </c>
      <c r="D11654" s="23">
        <v>52684053000253</v>
      </c>
      <c r="E11654" t="s">
        <v>2281</v>
      </c>
      <c r="F11654" t="s">
        <v>1386</v>
      </c>
      <c r="G11654">
        <v>23499</v>
      </c>
      <c r="H11654" s="23">
        <v>164931350</v>
      </c>
    </row>
    <row r="11655" spans="1:8" x14ac:dyDescent="0.25">
      <c r="A11655">
        <v>1581</v>
      </c>
      <c r="B11655" t="s">
        <v>15548</v>
      </c>
      <c r="C11655" t="s">
        <v>15549</v>
      </c>
      <c r="D11655" s="23">
        <v>11406921000175</v>
      </c>
      <c r="E11655" t="s">
        <v>1507</v>
      </c>
      <c r="F11655" t="s">
        <v>1415</v>
      </c>
      <c r="G11655">
        <v>2857</v>
      </c>
      <c r="H11655" s="23">
        <v>38940108</v>
      </c>
    </row>
    <row r="11656" spans="1:8" x14ac:dyDescent="0.25">
      <c r="A11656">
        <v>12771</v>
      </c>
      <c r="B11656" t="s">
        <v>15550</v>
      </c>
      <c r="C11656" t="s">
        <v>15551</v>
      </c>
      <c r="D11656" s="23">
        <v>20853614000123</v>
      </c>
      <c r="E11656" t="s">
        <v>1397</v>
      </c>
      <c r="F11656" t="s">
        <v>1398</v>
      </c>
      <c r="G11656">
        <v>19808</v>
      </c>
      <c r="H11656" s="23">
        <v>204247942</v>
      </c>
    </row>
    <row r="11657" spans="1:8" x14ac:dyDescent="0.25">
      <c r="A11657">
        <v>10578</v>
      </c>
      <c r="B11657" t="s">
        <v>15552</v>
      </c>
      <c r="C11657" t="s">
        <v>15553</v>
      </c>
      <c r="D11657" s="23">
        <v>42498733000148</v>
      </c>
      <c r="E11657" t="s">
        <v>1417</v>
      </c>
      <c r="F11657" t="s">
        <v>1418</v>
      </c>
      <c r="G11657">
        <v>15942</v>
      </c>
      <c r="H11657" s="23" t="s">
        <v>1438</v>
      </c>
    </row>
    <row r="11658" spans="1:8" x14ac:dyDescent="0.25">
      <c r="A11658">
        <v>15009</v>
      </c>
      <c r="B11658" t="s">
        <v>15554</v>
      </c>
      <c r="C11658" t="s">
        <v>15555</v>
      </c>
      <c r="D11658" s="23">
        <v>10565000000192</v>
      </c>
      <c r="E11658" t="s">
        <v>1430</v>
      </c>
      <c r="F11658" t="s">
        <v>1415</v>
      </c>
      <c r="G11658">
        <v>23639</v>
      </c>
      <c r="H11658" s="23" t="s">
        <v>1438</v>
      </c>
    </row>
    <row r="11659" spans="1:8" x14ac:dyDescent="0.25">
      <c r="A11659">
        <v>5759</v>
      </c>
      <c r="B11659" t="s">
        <v>15556</v>
      </c>
      <c r="C11659" t="s">
        <v>15557</v>
      </c>
      <c r="D11659" s="23">
        <v>13843842000157</v>
      </c>
      <c r="E11659" t="s">
        <v>4939</v>
      </c>
      <c r="F11659" t="s">
        <v>1444</v>
      </c>
      <c r="G11659">
        <v>8773</v>
      </c>
      <c r="H11659" s="23" t="s">
        <v>1438</v>
      </c>
    </row>
    <row r="11660" spans="1:8" x14ac:dyDescent="0.25">
      <c r="A11660">
        <v>6460</v>
      </c>
      <c r="B11660" t="s">
        <v>15558</v>
      </c>
      <c r="C11660" t="s">
        <v>15559</v>
      </c>
      <c r="D11660" s="23">
        <v>8924581000160</v>
      </c>
      <c r="E11660" t="s">
        <v>1541</v>
      </c>
      <c r="F11660" t="s">
        <v>1386</v>
      </c>
      <c r="G11660">
        <v>10001</v>
      </c>
      <c r="H11660" s="23" t="s">
        <v>1438</v>
      </c>
    </row>
    <row r="11661" spans="1:8" x14ac:dyDescent="0.25">
      <c r="A11661">
        <v>13040</v>
      </c>
      <c r="B11661" t="s">
        <v>15560</v>
      </c>
      <c r="C11661" t="s">
        <v>15560</v>
      </c>
      <c r="D11661" s="23">
        <v>9012493000154</v>
      </c>
      <c r="E11661" t="s">
        <v>1385</v>
      </c>
      <c r="F11661" t="s">
        <v>1386</v>
      </c>
      <c r="G11661">
        <v>20135</v>
      </c>
      <c r="H11661" s="23" t="s">
        <v>1438</v>
      </c>
    </row>
    <row r="11662" spans="1:8" x14ac:dyDescent="0.25">
      <c r="A11662">
        <v>3728</v>
      </c>
      <c r="B11662" t="s">
        <v>15561</v>
      </c>
      <c r="C11662" t="s">
        <v>15562</v>
      </c>
      <c r="D11662" s="23">
        <v>8806721000103</v>
      </c>
      <c r="E11662" t="s">
        <v>1385</v>
      </c>
      <c r="F11662" t="s">
        <v>1386</v>
      </c>
      <c r="G11662">
        <v>5004</v>
      </c>
      <c r="H11662" s="23" t="s">
        <v>3079</v>
      </c>
    </row>
    <row r="11663" spans="1:8" x14ac:dyDescent="0.25">
      <c r="A11663">
        <v>3779</v>
      </c>
      <c r="B11663" t="s">
        <v>15563</v>
      </c>
      <c r="C11663" t="s">
        <v>15564</v>
      </c>
      <c r="D11663" s="23">
        <v>8947699000103</v>
      </c>
      <c r="E11663" t="s">
        <v>1578</v>
      </c>
      <c r="F11663" t="s">
        <v>1386</v>
      </c>
      <c r="G11663">
        <v>5055</v>
      </c>
      <c r="H11663" s="23" t="s">
        <v>2239</v>
      </c>
    </row>
    <row r="11664" spans="1:8" x14ac:dyDescent="0.25">
      <c r="A11664">
        <v>3768</v>
      </c>
      <c r="B11664" t="s">
        <v>15565</v>
      </c>
      <c r="C11664" t="s">
        <v>15566</v>
      </c>
      <c r="D11664" s="23">
        <v>8898124000148</v>
      </c>
      <c r="E11664" t="s">
        <v>1422</v>
      </c>
      <c r="F11664" t="s">
        <v>1386</v>
      </c>
      <c r="G11664">
        <v>5044</v>
      </c>
      <c r="H11664" s="23" t="s">
        <v>2239</v>
      </c>
    </row>
    <row r="11665" spans="1:8" x14ac:dyDescent="0.25">
      <c r="A11665">
        <v>7549</v>
      </c>
      <c r="B11665" t="s">
        <v>15567</v>
      </c>
      <c r="C11665" t="s">
        <v>15568</v>
      </c>
      <c r="D11665" s="23">
        <v>14571073000148</v>
      </c>
      <c r="E11665" t="s">
        <v>1422</v>
      </c>
      <c r="F11665" t="s">
        <v>1386</v>
      </c>
      <c r="G11665">
        <v>11487</v>
      </c>
      <c r="H11665" s="23">
        <v>161915426</v>
      </c>
    </row>
    <row r="11666" spans="1:8" x14ac:dyDescent="0.25">
      <c r="A11666">
        <v>14386</v>
      </c>
      <c r="B11666" t="s">
        <v>15569</v>
      </c>
      <c r="D11666" s="23">
        <v>4068401000134</v>
      </c>
      <c r="E11666" t="s">
        <v>1973</v>
      </c>
      <c r="F11666" t="s">
        <v>1390</v>
      </c>
      <c r="G11666">
        <v>22650</v>
      </c>
      <c r="H11666" s="23">
        <v>441096497114</v>
      </c>
    </row>
    <row r="11667" spans="1:8" x14ac:dyDescent="0.25">
      <c r="A11667">
        <v>13038</v>
      </c>
      <c r="B11667" t="s">
        <v>15570</v>
      </c>
      <c r="C11667" t="s">
        <v>15571</v>
      </c>
      <c r="D11667" s="23">
        <v>36898820000270</v>
      </c>
      <c r="E11667" t="s">
        <v>1385</v>
      </c>
      <c r="F11667" t="s">
        <v>1386</v>
      </c>
      <c r="G11667">
        <v>20131</v>
      </c>
      <c r="H11667" s="23" t="s">
        <v>15572</v>
      </c>
    </row>
    <row r="11668" spans="1:8" x14ac:dyDescent="0.25">
      <c r="A11668">
        <v>2060</v>
      </c>
      <c r="B11668" t="s">
        <v>15573</v>
      </c>
      <c r="C11668" t="s">
        <v>15574</v>
      </c>
      <c r="D11668" s="23">
        <v>2062827000155</v>
      </c>
      <c r="E11668" t="s">
        <v>1422</v>
      </c>
      <c r="F11668" t="s">
        <v>1386</v>
      </c>
      <c r="G11668">
        <v>3336</v>
      </c>
      <c r="H11668" s="23" t="s">
        <v>15575</v>
      </c>
    </row>
    <row r="11669" spans="1:8" x14ac:dyDescent="0.25">
      <c r="A11669">
        <v>3979</v>
      </c>
      <c r="B11669" t="s">
        <v>15576</v>
      </c>
      <c r="C11669" t="s">
        <v>15577</v>
      </c>
      <c r="D11669" s="23">
        <v>930087000104</v>
      </c>
      <c r="E11669" t="s">
        <v>1385</v>
      </c>
      <c r="F11669" t="s">
        <v>1386</v>
      </c>
      <c r="G11669">
        <v>5255</v>
      </c>
      <c r="H11669" s="23">
        <v>161101836</v>
      </c>
    </row>
    <row r="11670" spans="1:8" x14ac:dyDescent="0.25">
      <c r="A11670">
        <v>14853</v>
      </c>
      <c r="B11670" t="s">
        <v>15578</v>
      </c>
      <c r="C11670" t="s">
        <v>15579</v>
      </c>
      <c r="D11670" s="23">
        <v>6194031000700</v>
      </c>
      <c r="E11670" t="s">
        <v>1422</v>
      </c>
      <c r="F11670" t="s">
        <v>1386</v>
      </c>
      <c r="G11670">
        <v>23294</v>
      </c>
      <c r="H11670" s="23">
        <v>163877653</v>
      </c>
    </row>
    <row r="11671" spans="1:8" x14ac:dyDescent="0.25">
      <c r="A11671">
        <v>14906</v>
      </c>
      <c r="B11671" t="s">
        <v>15578</v>
      </c>
      <c r="C11671" t="s">
        <v>15580</v>
      </c>
      <c r="D11671" s="23">
        <v>6194031000107</v>
      </c>
      <c r="E11671" t="s">
        <v>1385</v>
      </c>
      <c r="F11671" t="s">
        <v>1386</v>
      </c>
      <c r="G11671">
        <v>23345</v>
      </c>
      <c r="H11671" s="23">
        <v>161416551</v>
      </c>
    </row>
    <row r="11672" spans="1:8" x14ac:dyDescent="0.25">
      <c r="A11672">
        <v>7035</v>
      </c>
      <c r="B11672" t="s">
        <v>15581</v>
      </c>
      <c r="C11672" t="s">
        <v>15579</v>
      </c>
      <c r="D11672" s="23">
        <v>6194031000450</v>
      </c>
      <c r="E11672" t="s">
        <v>1385</v>
      </c>
      <c r="F11672" t="s">
        <v>1386</v>
      </c>
      <c r="G11672">
        <v>11019</v>
      </c>
      <c r="H11672" s="23">
        <v>161581366</v>
      </c>
    </row>
    <row r="11673" spans="1:8" x14ac:dyDescent="0.25">
      <c r="A11673">
        <v>2298</v>
      </c>
      <c r="B11673" t="s">
        <v>15582</v>
      </c>
      <c r="C11673" t="s">
        <v>15583</v>
      </c>
      <c r="D11673" s="23">
        <v>2957395000140</v>
      </c>
      <c r="E11673" t="s">
        <v>1385</v>
      </c>
      <c r="F11673" t="s">
        <v>1386</v>
      </c>
      <c r="G11673">
        <v>3574</v>
      </c>
      <c r="H11673" s="23" t="s">
        <v>2239</v>
      </c>
    </row>
    <row r="11674" spans="1:8" x14ac:dyDescent="0.25">
      <c r="A11674">
        <v>12114</v>
      </c>
      <c r="B11674" t="s">
        <v>15584</v>
      </c>
      <c r="C11674" t="s">
        <v>15585</v>
      </c>
      <c r="D11674" s="23">
        <v>15653634000110</v>
      </c>
      <c r="E11674" t="s">
        <v>2170</v>
      </c>
      <c r="F11674" t="s">
        <v>1415</v>
      </c>
      <c r="G11674">
        <v>18687</v>
      </c>
      <c r="H11674" s="23" t="s">
        <v>1438</v>
      </c>
    </row>
    <row r="11675" spans="1:8" x14ac:dyDescent="0.25">
      <c r="A11675">
        <v>2629</v>
      </c>
      <c r="B11675" t="s">
        <v>15586</v>
      </c>
      <c r="C11675" t="s">
        <v>15587</v>
      </c>
      <c r="D11675" s="23">
        <v>4035169000138</v>
      </c>
      <c r="E11675" t="s">
        <v>1385</v>
      </c>
      <c r="F11675" t="s">
        <v>1386</v>
      </c>
      <c r="G11675">
        <v>3905</v>
      </c>
      <c r="H11675" s="23">
        <v>161288952</v>
      </c>
    </row>
    <row r="11676" spans="1:8" x14ac:dyDescent="0.25">
      <c r="A11676">
        <v>9787</v>
      </c>
      <c r="B11676" t="s">
        <v>15588</v>
      </c>
      <c r="C11676" t="s">
        <v>15589</v>
      </c>
      <c r="D11676" s="23">
        <v>8117133000154</v>
      </c>
      <c r="E11676" t="s">
        <v>1385</v>
      </c>
      <c r="F11676" t="s">
        <v>1386</v>
      </c>
      <c r="G11676">
        <v>14519</v>
      </c>
      <c r="H11676" s="23">
        <v>161489117</v>
      </c>
    </row>
    <row r="11677" spans="1:8" x14ac:dyDescent="0.25">
      <c r="A11677">
        <v>8117</v>
      </c>
      <c r="B11677" t="s">
        <v>15590</v>
      </c>
      <c r="C11677" t="s">
        <v>15591</v>
      </c>
      <c r="D11677" s="23">
        <v>6270982000118</v>
      </c>
      <c r="E11677" t="s">
        <v>3374</v>
      </c>
      <c r="F11677" t="s">
        <v>1610</v>
      </c>
      <c r="G11677">
        <v>12402</v>
      </c>
      <c r="H11677" s="23" t="s">
        <v>1438</v>
      </c>
    </row>
    <row r="11678" spans="1:8" x14ac:dyDescent="0.25">
      <c r="A11678">
        <v>4016</v>
      </c>
      <c r="B11678" t="s">
        <v>15592</v>
      </c>
      <c r="C11678" t="s">
        <v>15593</v>
      </c>
      <c r="D11678" s="23">
        <v>9356687000177</v>
      </c>
      <c r="E11678" t="s">
        <v>1992</v>
      </c>
      <c r="F11678" t="s">
        <v>1587</v>
      </c>
      <c r="G11678">
        <v>5292</v>
      </c>
      <c r="H11678" s="23" t="s">
        <v>15594</v>
      </c>
    </row>
    <row r="11679" spans="1:8" x14ac:dyDescent="0.25">
      <c r="A11679">
        <v>15599</v>
      </c>
      <c r="B11679" t="s">
        <v>15595</v>
      </c>
      <c r="C11679" t="s">
        <v>15596</v>
      </c>
      <c r="D11679" s="23">
        <v>394494011847</v>
      </c>
      <c r="E11679" t="s">
        <v>1397</v>
      </c>
      <c r="F11679" t="s">
        <v>1398</v>
      </c>
      <c r="G11679">
        <v>24862</v>
      </c>
      <c r="H11679" s="23" t="s">
        <v>1438</v>
      </c>
    </row>
    <row r="11680" spans="1:8" x14ac:dyDescent="0.25">
      <c r="A11680">
        <v>9277</v>
      </c>
      <c r="B11680" t="s">
        <v>15597</v>
      </c>
      <c r="C11680" t="s">
        <v>15598</v>
      </c>
      <c r="D11680" s="23">
        <v>10248857000189</v>
      </c>
      <c r="E11680" t="s">
        <v>1430</v>
      </c>
      <c r="F11680" t="s">
        <v>1415</v>
      </c>
      <c r="G11680">
        <v>13768</v>
      </c>
      <c r="H11680" s="23">
        <v>36970611</v>
      </c>
    </row>
    <row r="11681" spans="1:8" x14ac:dyDescent="0.25">
      <c r="A11681">
        <v>12670</v>
      </c>
      <c r="B11681" t="s">
        <v>15599</v>
      </c>
      <c r="C11681" t="s">
        <v>15599</v>
      </c>
      <c r="D11681" s="23">
        <v>35434398000159</v>
      </c>
      <c r="E11681" t="s">
        <v>1385</v>
      </c>
      <c r="F11681" t="s">
        <v>1386</v>
      </c>
      <c r="G11681">
        <v>19694</v>
      </c>
      <c r="H11681" s="23">
        <v>160889120</v>
      </c>
    </row>
    <row r="11682" spans="1:8" x14ac:dyDescent="0.25">
      <c r="A11682">
        <v>6266</v>
      </c>
      <c r="B11682" t="s">
        <v>15600</v>
      </c>
      <c r="C11682" t="s">
        <v>15601</v>
      </c>
      <c r="D11682" s="23">
        <v>18341430000132</v>
      </c>
      <c r="E11682" t="s">
        <v>1424</v>
      </c>
      <c r="F11682" t="s">
        <v>1390</v>
      </c>
      <c r="G11682">
        <v>9801</v>
      </c>
      <c r="H11682" s="23" t="s">
        <v>1438</v>
      </c>
    </row>
    <row r="11683" spans="1:8" x14ac:dyDescent="0.25">
      <c r="A11683">
        <v>13886</v>
      </c>
      <c r="B11683" t="s">
        <v>15602</v>
      </c>
      <c r="C11683" t="s">
        <v>15603</v>
      </c>
      <c r="D11683" s="23">
        <v>19471981000183</v>
      </c>
      <c r="E11683" t="s">
        <v>3718</v>
      </c>
      <c r="F11683" t="s">
        <v>1692</v>
      </c>
      <c r="G11683">
        <v>21644</v>
      </c>
      <c r="H11683" s="23">
        <v>9065181557</v>
      </c>
    </row>
    <row r="11684" spans="1:8" x14ac:dyDescent="0.25">
      <c r="A11684">
        <v>12924</v>
      </c>
      <c r="B11684" t="s">
        <v>15604</v>
      </c>
      <c r="C11684" t="s">
        <v>15605</v>
      </c>
      <c r="D11684" s="23">
        <v>20395608000170</v>
      </c>
      <c r="E11684" t="s">
        <v>2497</v>
      </c>
      <c r="F11684" t="s">
        <v>1639</v>
      </c>
      <c r="G11684">
        <v>19967</v>
      </c>
      <c r="H11684" s="23">
        <v>23728110086</v>
      </c>
    </row>
    <row r="11685" spans="1:8" x14ac:dyDescent="0.25">
      <c r="A11685">
        <v>13771</v>
      </c>
      <c r="B11685" t="s">
        <v>15606</v>
      </c>
      <c r="C11685" t="s">
        <v>15606</v>
      </c>
      <c r="D11685" s="23">
        <v>12809025000110</v>
      </c>
      <c r="E11685" t="s">
        <v>1424</v>
      </c>
      <c r="F11685" t="s">
        <v>1390</v>
      </c>
      <c r="G11685">
        <v>21468</v>
      </c>
      <c r="H11685" s="23">
        <v>147618429110</v>
      </c>
    </row>
    <row r="11686" spans="1:8" x14ac:dyDescent="0.25">
      <c r="A11686">
        <v>14614</v>
      </c>
      <c r="B11686" t="s">
        <v>15607</v>
      </c>
      <c r="C11686" t="s">
        <v>15607</v>
      </c>
      <c r="D11686" s="23">
        <v>29225637000249</v>
      </c>
      <c r="E11686" t="s">
        <v>1476</v>
      </c>
      <c r="F11686" t="s">
        <v>1415</v>
      </c>
      <c r="G11686">
        <v>23012</v>
      </c>
      <c r="H11686" s="23">
        <v>102643962</v>
      </c>
    </row>
    <row r="11687" spans="1:8" x14ac:dyDescent="0.25">
      <c r="A11687">
        <v>11414</v>
      </c>
      <c r="B11687" t="s">
        <v>15608</v>
      </c>
      <c r="C11687" t="s">
        <v>15608</v>
      </c>
      <c r="D11687" s="23">
        <v>29225637000168</v>
      </c>
      <c r="E11687" t="s">
        <v>15609</v>
      </c>
      <c r="F11687" t="s">
        <v>3288</v>
      </c>
      <c r="G11687">
        <v>17340</v>
      </c>
      <c r="H11687" s="23">
        <v>294839143</v>
      </c>
    </row>
    <row r="11688" spans="1:8" x14ac:dyDescent="0.25">
      <c r="A11688">
        <v>12149</v>
      </c>
      <c r="B11688" t="s">
        <v>15610</v>
      </c>
      <c r="C11688" t="s">
        <v>15611</v>
      </c>
      <c r="D11688" s="23">
        <v>12266543000134</v>
      </c>
      <c r="E11688" t="s">
        <v>1424</v>
      </c>
      <c r="F11688" t="s">
        <v>1390</v>
      </c>
      <c r="G11688">
        <v>18734</v>
      </c>
      <c r="H11688" s="23" t="s">
        <v>1438</v>
      </c>
    </row>
    <row r="11689" spans="1:8" x14ac:dyDescent="0.25">
      <c r="A11689">
        <v>11705</v>
      </c>
      <c r="B11689" t="s">
        <v>15612</v>
      </c>
      <c r="C11689" t="s">
        <v>15612</v>
      </c>
      <c r="D11689" s="23">
        <v>8559882000131</v>
      </c>
      <c r="E11689" t="s">
        <v>1422</v>
      </c>
      <c r="F11689" t="s">
        <v>1386</v>
      </c>
      <c r="G11689">
        <v>17676</v>
      </c>
      <c r="H11689" s="23" t="s">
        <v>1438</v>
      </c>
    </row>
    <row r="11690" spans="1:8" x14ac:dyDescent="0.25">
      <c r="A11690">
        <v>14735</v>
      </c>
      <c r="B11690" t="s">
        <v>15613</v>
      </c>
      <c r="C11690" t="s">
        <v>15614</v>
      </c>
      <c r="D11690" s="23">
        <v>37676116000155</v>
      </c>
      <c r="E11690" t="s">
        <v>1385</v>
      </c>
      <c r="F11690" t="s">
        <v>1386</v>
      </c>
      <c r="G11690">
        <v>23190</v>
      </c>
      <c r="H11690" s="23">
        <v>163759138</v>
      </c>
    </row>
    <row r="11691" spans="1:8" x14ac:dyDescent="0.25">
      <c r="A11691">
        <v>13379</v>
      </c>
      <c r="B11691" t="s">
        <v>15615</v>
      </c>
      <c r="C11691" t="s">
        <v>15615</v>
      </c>
      <c r="D11691" s="23">
        <v>42266122000174</v>
      </c>
      <c r="E11691" t="s">
        <v>1417</v>
      </c>
      <c r="F11691" t="s">
        <v>1418</v>
      </c>
      <c r="G11691">
        <v>20934</v>
      </c>
      <c r="H11691" s="23">
        <v>81190844</v>
      </c>
    </row>
    <row r="11692" spans="1:8" x14ac:dyDescent="0.25">
      <c r="A11692">
        <v>10395</v>
      </c>
      <c r="B11692" t="s">
        <v>15616</v>
      </c>
      <c r="C11692" t="s">
        <v>15617</v>
      </c>
      <c r="D11692" s="23">
        <v>24616097000120</v>
      </c>
      <c r="E11692" t="s">
        <v>1424</v>
      </c>
      <c r="F11692" t="s">
        <v>1390</v>
      </c>
      <c r="G11692">
        <v>15690</v>
      </c>
      <c r="H11692" s="23">
        <v>141190222115</v>
      </c>
    </row>
    <row r="11693" spans="1:8" x14ac:dyDescent="0.25">
      <c r="A11693">
        <v>1979</v>
      </c>
      <c r="B11693" t="s">
        <v>15618</v>
      </c>
      <c r="C11693" t="s">
        <v>15619</v>
      </c>
      <c r="D11693" s="23">
        <v>14791790000185</v>
      </c>
      <c r="E11693" t="s">
        <v>1385</v>
      </c>
      <c r="F11693" t="s">
        <v>1386</v>
      </c>
      <c r="G11693">
        <v>3255</v>
      </c>
      <c r="H11693" s="23">
        <v>161922210</v>
      </c>
    </row>
    <row r="11694" spans="1:8" x14ac:dyDescent="0.25">
      <c r="A11694">
        <v>6720</v>
      </c>
      <c r="B11694" t="s">
        <v>15620</v>
      </c>
      <c r="C11694" t="s">
        <v>15621</v>
      </c>
      <c r="D11694" s="23">
        <v>5507113000100</v>
      </c>
      <c r="E11694" t="s">
        <v>1424</v>
      </c>
      <c r="F11694" t="s">
        <v>1390</v>
      </c>
      <c r="G11694">
        <v>10353</v>
      </c>
      <c r="H11694" s="23">
        <v>148901904111</v>
      </c>
    </row>
    <row r="11695" spans="1:8" x14ac:dyDescent="0.25">
      <c r="A11695">
        <v>13309</v>
      </c>
      <c r="B11695" t="s">
        <v>15622</v>
      </c>
      <c r="C11695" t="s">
        <v>15621</v>
      </c>
      <c r="D11695" s="23">
        <v>5507113000363</v>
      </c>
      <c r="E11695" t="s">
        <v>3367</v>
      </c>
      <c r="F11695" t="s">
        <v>1639</v>
      </c>
      <c r="G11695">
        <v>20691</v>
      </c>
      <c r="H11695" s="23" t="s">
        <v>1438</v>
      </c>
    </row>
    <row r="11696" spans="1:8" x14ac:dyDescent="0.25">
      <c r="A11696">
        <v>15337</v>
      </c>
      <c r="B11696" t="s">
        <v>15623</v>
      </c>
      <c r="D11696" s="23">
        <v>4697913000240</v>
      </c>
      <c r="E11696" t="s">
        <v>3910</v>
      </c>
      <c r="F11696" t="s">
        <v>1444</v>
      </c>
      <c r="G11696">
        <v>24492</v>
      </c>
      <c r="H11696" s="23">
        <v>163531906</v>
      </c>
    </row>
    <row r="11697" spans="1:8" x14ac:dyDescent="0.25">
      <c r="A11697">
        <v>14272</v>
      </c>
      <c r="B11697" t="s">
        <v>15624</v>
      </c>
      <c r="C11697" t="s">
        <v>15625</v>
      </c>
      <c r="D11697" s="23">
        <v>35740932000155</v>
      </c>
      <c r="E11697" t="s">
        <v>2234</v>
      </c>
      <c r="F11697" t="s">
        <v>1390</v>
      </c>
      <c r="G11697">
        <v>22487</v>
      </c>
      <c r="H11697" s="23">
        <v>799229580114</v>
      </c>
    </row>
    <row r="11698" spans="1:8" x14ac:dyDescent="0.25">
      <c r="A11698">
        <v>9623</v>
      </c>
      <c r="B11698" t="s">
        <v>15626</v>
      </c>
      <c r="C11698" t="s">
        <v>15627</v>
      </c>
      <c r="D11698" s="23">
        <v>68912740000138</v>
      </c>
      <c r="E11698" t="s">
        <v>1543</v>
      </c>
      <c r="F11698" t="s">
        <v>1390</v>
      </c>
      <c r="G11698">
        <v>14320</v>
      </c>
      <c r="H11698" s="23">
        <v>669253696111</v>
      </c>
    </row>
    <row r="11699" spans="1:8" x14ac:dyDescent="0.25">
      <c r="A11699">
        <v>15435</v>
      </c>
      <c r="B11699" t="s">
        <v>15628</v>
      </c>
      <c r="D11699" s="23">
        <v>4694533000171</v>
      </c>
      <c r="E11699" t="s">
        <v>1505</v>
      </c>
      <c r="F11699" t="s">
        <v>1390</v>
      </c>
      <c r="G11699">
        <v>24617</v>
      </c>
      <c r="H11699" s="23">
        <v>121769049110</v>
      </c>
    </row>
    <row r="11700" spans="1:8" x14ac:dyDescent="0.25">
      <c r="A11700">
        <v>15284</v>
      </c>
      <c r="B11700" t="s">
        <v>15629</v>
      </c>
      <c r="C11700" t="s">
        <v>15629</v>
      </c>
      <c r="D11700" s="23">
        <v>5035149000120</v>
      </c>
      <c r="E11700" t="s">
        <v>1385</v>
      </c>
      <c r="F11700" t="s">
        <v>1386</v>
      </c>
      <c r="G11700">
        <v>24412</v>
      </c>
      <c r="H11700" s="23">
        <v>162884575</v>
      </c>
    </row>
    <row r="11701" spans="1:8" x14ac:dyDescent="0.25">
      <c r="A11701">
        <v>6822</v>
      </c>
      <c r="B11701" t="s">
        <v>15630</v>
      </c>
      <c r="C11701" t="s">
        <v>15631</v>
      </c>
      <c r="D11701" s="23">
        <v>13662504000119</v>
      </c>
      <c r="E11701" t="s">
        <v>1675</v>
      </c>
      <c r="F11701" t="s">
        <v>1390</v>
      </c>
      <c r="G11701">
        <v>10779</v>
      </c>
      <c r="H11701" s="23">
        <v>664073148111</v>
      </c>
    </row>
    <row r="11702" spans="1:8" x14ac:dyDescent="0.25">
      <c r="A11702">
        <v>6634</v>
      </c>
      <c r="B11702" t="s">
        <v>15632</v>
      </c>
      <c r="C11702" t="s">
        <v>15633</v>
      </c>
      <c r="D11702" s="23">
        <v>13662504000208</v>
      </c>
      <c r="E11702" t="s">
        <v>1500</v>
      </c>
      <c r="F11702" t="s">
        <v>1415</v>
      </c>
      <c r="G11702">
        <v>10173</v>
      </c>
      <c r="H11702" s="23">
        <v>102107920</v>
      </c>
    </row>
    <row r="11703" spans="1:8" x14ac:dyDescent="0.25">
      <c r="A11703">
        <v>14425</v>
      </c>
      <c r="B11703" t="s">
        <v>15634</v>
      </c>
      <c r="C11703" t="s">
        <v>15635</v>
      </c>
      <c r="D11703" s="23">
        <v>78579869000120</v>
      </c>
      <c r="E11703" t="s">
        <v>8036</v>
      </c>
      <c r="F11703" t="s">
        <v>1692</v>
      </c>
      <c r="G11703">
        <v>22727</v>
      </c>
      <c r="H11703" s="23">
        <v>1370220600</v>
      </c>
    </row>
    <row r="11704" spans="1:8" x14ac:dyDescent="0.25">
      <c r="A11704">
        <v>7985</v>
      </c>
      <c r="B11704" t="s">
        <v>15636</v>
      </c>
      <c r="C11704" t="s">
        <v>15637</v>
      </c>
      <c r="D11704" s="23">
        <v>2071044000138</v>
      </c>
      <c r="E11704" t="s">
        <v>1385</v>
      </c>
      <c r="F11704" t="s">
        <v>1386</v>
      </c>
      <c r="G11704">
        <v>12290</v>
      </c>
      <c r="H11704" s="23" t="s">
        <v>1438</v>
      </c>
    </row>
    <row r="11705" spans="1:8" x14ac:dyDescent="0.25">
      <c r="A11705">
        <v>15085</v>
      </c>
      <c r="B11705" t="s">
        <v>15638</v>
      </c>
      <c r="C11705" t="s">
        <v>15639</v>
      </c>
      <c r="D11705" s="23">
        <v>9300336000144</v>
      </c>
      <c r="E11705" t="s">
        <v>1527</v>
      </c>
      <c r="F11705" t="s">
        <v>1386</v>
      </c>
      <c r="G11705">
        <v>23933</v>
      </c>
      <c r="H11705" s="23">
        <v>160245079</v>
      </c>
    </row>
    <row r="11706" spans="1:8" x14ac:dyDescent="0.25">
      <c r="A11706">
        <v>9502</v>
      </c>
      <c r="B11706" t="s">
        <v>15640</v>
      </c>
      <c r="C11706" t="s">
        <v>15641</v>
      </c>
      <c r="D11706" s="23">
        <v>76642891000141</v>
      </c>
      <c r="E11706" t="s">
        <v>14132</v>
      </c>
      <c r="F11706" t="s">
        <v>1692</v>
      </c>
      <c r="G11706">
        <v>14190</v>
      </c>
      <c r="H11706" s="23" t="s">
        <v>15642</v>
      </c>
    </row>
    <row r="11707" spans="1:8" x14ac:dyDescent="0.25">
      <c r="A11707">
        <v>15037</v>
      </c>
      <c r="B11707" t="s">
        <v>15643</v>
      </c>
      <c r="C11707" t="s">
        <v>15644</v>
      </c>
      <c r="D11707" s="23">
        <v>7953735000189</v>
      </c>
      <c r="E11707" t="s">
        <v>13378</v>
      </c>
      <c r="F11707" t="s">
        <v>1418</v>
      </c>
      <c r="G11707">
        <v>23769</v>
      </c>
      <c r="H11707" s="23" t="s">
        <v>1438</v>
      </c>
    </row>
    <row r="11708" spans="1:8" x14ac:dyDescent="0.25">
      <c r="A11708">
        <v>2076</v>
      </c>
      <c r="B11708" t="s">
        <v>15645</v>
      </c>
      <c r="C11708" t="s">
        <v>15646</v>
      </c>
      <c r="D11708" s="23">
        <v>2131770000107</v>
      </c>
      <c r="E11708" t="s">
        <v>3865</v>
      </c>
      <c r="F11708" t="s">
        <v>1639</v>
      </c>
      <c r="G11708">
        <v>3352</v>
      </c>
      <c r="H11708" s="23">
        <v>78187699</v>
      </c>
    </row>
    <row r="11709" spans="1:8" x14ac:dyDescent="0.25">
      <c r="A11709">
        <v>3134</v>
      </c>
      <c r="B11709" t="s">
        <v>15647</v>
      </c>
      <c r="C11709" t="s">
        <v>15648</v>
      </c>
      <c r="D11709" s="23">
        <v>60398138001275</v>
      </c>
      <c r="E11709" t="s">
        <v>3243</v>
      </c>
      <c r="F11709" t="s">
        <v>1415</v>
      </c>
      <c r="G11709">
        <v>4410</v>
      </c>
      <c r="H11709" s="23">
        <v>37960784</v>
      </c>
    </row>
    <row r="11710" spans="1:8" x14ac:dyDescent="0.25">
      <c r="A11710">
        <v>3475</v>
      </c>
      <c r="B11710" t="s">
        <v>15649</v>
      </c>
      <c r="C11710" t="s">
        <v>15650</v>
      </c>
      <c r="D11710" s="23">
        <v>7816666000161</v>
      </c>
      <c r="E11710" t="s">
        <v>1487</v>
      </c>
      <c r="F11710" t="s">
        <v>1386</v>
      </c>
      <c r="G11710">
        <v>4751</v>
      </c>
      <c r="H11710" s="23">
        <v>161477011</v>
      </c>
    </row>
    <row r="11711" spans="1:8" x14ac:dyDescent="0.25">
      <c r="A11711">
        <v>14327</v>
      </c>
      <c r="B11711" t="s">
        <v>15651</v>
      </c>
      <c r="C11711" t="s">
        <v>15652</v>
      </c>
      <c r="D11711" s="23">
        <v>24566824000191</v>
      </c>
      <c r="E11711" t="s">
        <v>1513</v>
      </c>
      <c r="F11711" t="s">
        <v>1398</v>
      </c>
      <c r="G11711">
        <v>22581</v>
      </c>
      <c r="H11711" s="23">
        <v>204481805</v>
      </c>
    </row>
    <row r="11712" spans="1:8" x14ac:dyDescent="0.25">
      <c r="A11712">
        <v>5479</v>
      </c>
      <c r="B11712" t="s">
        <v>15653</v>
      </c>
      <c r="D11712" s="23"/>
      <c r="E11712" t="s">
        <v>15654</v>
      </c>
      <c r="F11712" t="s">
        <v>1536</v>
      </c>
      <c r="G11712">
        <v>8543</v>
      </c>
      <c r="H11712" s="23"/>
    </row>
    <row r="11713" spans="1:8" x14ac:dyDescent="0.25">
      <c r="A11713">
        <v>2693</v>
      </c>
      <c r="B11713" t="s">
        <v>15655</v>
      </c>
      <c r="C11713" t="s">
        <v>15656</v>
      </c>
      <c r="D11713" s="23">
        <v>41141383000103</v>
      </c>
      <c r="E11713" t="s">
        <v>1385</v>
      </c>
      <c r="F11713" t="s">
        <v>1386</v>
      </c>
      <c r="G11713">
        <v>3969</v>
      </c>
      <c r="H11713" s="23">
        <v>160968038</v>
      </c>
    </row>
    <row r="11714" spans="1:8" x14ac:dyDescent="0.25">
      <c r="A11714">
        <v>4032</v>
      </c>
      <c r="B11714" t="s">
        <v>15657</v>
      </c>
      <c r="C11714" t="s">
        <v>15658</v>
      </c>
      <c r="D11714" s="23">
        <v>9379322000168</v>
      </c>
      <c r="E11714" t="s">
        <v>1409</v>
      </c>
      <c r="F11714" t="s">
        <v>1386</v>
      </c>
      <c r="G11714">
        <v>5308</v>
      </c>
      <c r="H11714" s="23">
        <v>160202540</v>
      </c>
    </row>
    <row r="11715" spans="1:8" x14ac:dyDescent="0.25">
      <c r="A11715">
        <v>8784</v>
      </c>
      <c r="B11715" t="s">
        <v>15659</v>
      </c>
      <c r="C11715" t="s">
        <v>15659</v>
      </c>
      <c r="D11715" s="23">
        <v>24072187000105</v>
      </c>
      <c r="E11715" t="s">
        <v>1483</v>
      </c>
      <c r="F11715" t="s">
        <v>1398</v>
      </c>
      <c r="G11715">
        <v>13277</v>
      </c>
      <c r="H11715" s="23">
        <v>204440840</v>
      </c>
    </row>
    <row r="11716" spans="1:8" x14ac:dyDescent="0.25">
      <c r="A11716">
        <v>14986</v>
      </c>
      <c r="B11716" t="s">
        <v>15660</v>
      </c>
      <c r="C11716" t="s">
        <v>15661</v>
      </c>
      <c r="D11716" s="23">
        <v>9461258000240</v>
      </c>
      <c r="E11716" t="s">
        <v>3910</v>
      </c>
      <c r="F11716" t="s">
        <v>1444</v>
      </c>
      <c r="G11716">
        <v>23547</v>
      </c>
      <c r="H11716" s="23" t="s">
        <v>1438</v>
      </c>
    </row>
    <row r="11717" spans="1:8" x14ac:dyDescent="0.25">
      <c r="A11717">
        <v>8021</v>
      </c>
      <c r="B11717" t="s">
        <v>15662</v>
      </c>
      <c r="C11717" t="s">
        <v>15663</v>
      </c>
      <c r="D11717" s="23">
        <v>24135766000141</v>
      </c>
      <c r="E11717" t="s">
        <v>1430</v>
      </c>
      <c r="F11717" t="s">
        <v>1415</v>
      </c>
      <c r="G11717">
        <v>12322</v>
      </c>
      <c r="H11717" s="23" t="s">
        <v>1438</v>
      </c>
    </row>
    <row r="11718" spans="1:8" x14ac:dyDescent="0.25">
      <c r="A11718">
        <v>550</v>
      </c>
      <c r="B11718" t="s">
        <v>15664</v>
      </c>
      <c r="C11718" t="s">
        <v>15665</v>
      </c>
      <c r="D11718" s="23">
        <v>4706576000120</v>
      </c>
      <c r="E11718" t="s">
        <v>1723</v>
      </c>
      <c r="F11718" t="s">
        <v>1386</v>
      </c>
      <c r="G11718">
        <v>1826</v>
      </c>
      <c r="H11718" s="23">
        <v>161362893</v>
      </c>
    </row>
    <row r="11719" spans="1:8" x14ac:dyDescent="0.25">
      <c r="A11719">
        <v>4557</v>
      </c>
      <c r="B11719" t="s">
        <v>15666</v>
      </c>
      <c r="C11719" t="s">
        <v>15666</v>
      </c>
      <c r="D11719" s="23">
        <v>6139798000133</v>
      </c>
      <c r="E11719" t="s">
        <v>2167</v>
      </c>
      <c r="F11719" t="s">
        <v>1587</v>
      </c>
      <c r="G11719">
        <v>7140</v>
      </c>
      <c r="H11719" s="23">
        <v>241040205</v>
      </c>
    </row>
    <row r="11720" spans="1:8" x14ac:dyDescent="0.25">
      <c r="A11720">
        <v>7405</v>
      </c>
      <c r="B11720" t="s">
        <v>15667</v>
      </c>
      <c r="C11720" t="s">
        <v>15668</v>
      </c>
      <c r="D11720" s="23">
        <v>57905812000101</v>
      </c>
      <c r="E11720" t="s">
        <v>1594</v>
      </c>
      <c r="F11720" t="s">
        <v>1390</v>
      </c>
      <c r="G11720">
        <v>11324</v>
      </c>
      <c r="H11720" s="23" t="s">
        <v>1438</v>
      </c>
    </row>
    <row r="11721" spans="1:8" x14ac:dyDescent="0.25">
      <c r="A11721">
        <v>10806</v>
      </c>
      <c r="B11721" t="s">
        <v>15669</v>
      </c>
      <c r="C11721" t="s">
        <v>15670</v>
      </c>
      <c r="D11721" s="23">
        <v>6281569000159</v>
      </c>
      <c r="E11721" t="s">
        <v>1397</v>
      </c>
      <c r="F11721" t="s">
        <v>1398</v>
      </c>
      <c r="G11721">
        <v>16262</v>
      </c>
      <c r="H11721" s="23">
        <v>200970844</v>
      </c>
    </row>
    <row r="11722" spans="1:8" x14ac:dyDescent="0.25">
      <c r="A11722">
        <v>9579</v>
      </c>
      <c r="B11722" t="s">
        <v>15671</v>
      </c>
      <c r="C11722" t="s">
        <v>15671</v>
      </c>
      <c r="D11722" s="23">
        <v>8001026000166</v>
      </c>
      <c r="E11722" t="s">
        <v>1397</v>
      </c>
      <c r="F11722" t="s">
        <v>1398</v>
      </c>
      <c r="G11722">
        <v>14275</v>
      </c>
      <c r="H11722" s="23">
        <v>200034022</v>
      </c>
    </row>
    <row r="11723" spans="1:8" x14ac:dyDescent="0.25">
      <c r="A11723">
        <v>5589</v>
      </c>
      <c r="B11723" t="s">
        <v>15672</v>
      </c>
      <c r="C11723" t="s">
        <v>15673</v>
      </c>
      <c r="D11723" s="23">
        <v>10580938000181</v>
      </c>
      <c r="E11723" t="s">
        <v>1507</v>
      </c>
      <c r="F11723" t="s">
        <v>1415</v>
      </c>
      <c r="G11723">
        <v>8647</v>
      </c>
      <c r="H11723" s="23">
        <v>37773089</v>
      </c>
    </row>
    <row r="11724" spans="1:8" x14ac:dyDescent="0.25">
      <c r="A11724">
        <v>3697</v>
      </c>
      <c r="B11724" t="s">
        <v>15674</v>
      </c>
      <c r="C11724" t="s">
        <v>15675</v>
      </c>
      <c r="D11724" s="23">
        <v>8716414000123</v>
      </c>
      <c r="E11724" t="s">
        <v>1430</v>
      </c>
      <c r="F11724" t="s">
        <v>1415</v>
      </c>
      <c r="G11724">
        <v>4973</v>
      </c>
      <c r="H11724" s="23">
        <v>37797506</v>
      </c>
    </row>
    <row r="11725" spans="1:8" x14ac:dyDescent="0.25">
      <c r="A11725">
        <v>1790</v>
      </c>
      <c r="B11725" t="s">
        <v>15676</v>
      </c>
      <c r="C11725" t="s">
        <v>15677</v>
      </c>
      <c r="D11725" s="23">
        <v>12681144000130</v>
      </c>
      <c r="E11725" t="s">
        <v>1527</v>
      </c>
      <c r="F11725" t="s">
        <v>1386</v>
      </c>
      <c r="G11725">
        <v>3066</v>
      </c>
      <c r="H11725" s="23">
        <v>160454697</v>
      </c>
    </row>
    <row r="11726" spans="1:8" x14ac:dyDescent="0.25">
      <c r="A11726">
        <v>12742</v>
      </c>
      <c r="B11726" t="s">
        <v>15678</v>
      </c>
      <c r="C11726" t="s">
        <v>15679</v>
      </c>
      <c r="D11726" s="23">
        <v>52078276000196</v>
      </c>
      <c r="E11726" t="s">
        <v>1424</v>
      </c>
      <c r="F11726" t="s">
        <v>1390</v>
      </c>
      <c r="G11726">
        <v>19776</v>
      </c>
      <c r="H11726" s="23">
        <v>110754931115</v>
      </c>
    </row>
    <row r="11727" spans="1:8" x14ac:dyDescent="0.25">
      <c r="A11727">
        <v>3449</v>
      </c>
      <c r="B11727" t="s">
        <v>15680</v>
      </c>
      <c r="C11727" t="s">
        <v>15681</v>
      </c>
      <c r="D11727" s="23">
        <v>770418000188</v>
      </c>
      <c r="E11727" t="s">
        <v>2667</v>
      </c>
      <c r="F11727" t="s">
        <v>1390</v>
      </c>
      <c r="G11727">
        <v>4725</v>
      </c>
      <c r="H11727" s="23">
        <v>535197950110</v>
      </c>
    </row>
    <row r="11728" spans="1:8" x14ac:dyDescent="0.25">
      <c r="A11728">
        <v>6672</v>
      </c>
      <c r="B11728" t="s">
        <v>15682</v>
      </c>
      <c r="C11728" t="s">
        <v>15683</v>
      </c>
      <c r="D11728" s="23">
        <v>4238197000152</v>
      </c>
      <c r="E11728" t="s">
        <v>2667</v>
      </c>
      <c r="F11728" t="s">
        <v>1390</v>
      </c>
      <c r="G11728">
        <v>10210</v>
      </c>
      <c r="H11728" s="23">
        <v>535331480110</v>
      </c>
    </row>
    <row r="11729" spans="1:8" x14ac:dyDescent="0.25">
      <c r="A11729">
        <v>2133</v>
      </c>
      <c r="B11729" t="s">
        <v>15684</v>
      </c>
      <c r="C11729" t="s">
        <v>15685</v>
      </c>
      <c r="D11729" s="23">
        <v>23821176000100</v>
      </c>
      <c r="E11729" t="s">
        <v>3859</v>
      </c>
      <c r="F11729" t="s">
        <v>1639</v>
      </c>
      <c r="G11729">
        <v>3409</v>
      </c>
      <c r="H11729" s="23">
        <v>7075793180037</v>
      </c>
    </row>
    <row r="11730" spans="1:8" x14ac:dyDescent="0.25">
      <c r="A11730">
        <v>3857</v>
      </c>
      <c r="B11730" t="s">
        <v>15686</v>
      </c>
      <c r="C11730" t="s">
        <v>15687</v>
      </c>
      <c r="D11730" s="23">
        <v>9093444000193</v>
      </c>
      <c r="E11730" t="s">
        <v>1385</v>
      </c>
      <c r="F11730" t="s">
        <v>1386</v>
      </c>
      <c r="G11730">
        <v>5133</v>
      </c>
      <c r="H11730" s="23">
        <v>160005540</v>
      </c>
    </row>
    <row r="11731" spans="1:8" x14ac:dyDescent="0.25">
      <c r="A11731">
        <v>5404</v>
      </c>
      <c r="B11731" t="s">
        <v>15688</v>
      </c>
      <c r="C11731" t="s">
        <v>15689</v>
      </c>
      <c r="D11731" s="23">
        <v>1207751000146</v>
      </c>
      <c r="E11731" t="s">
        <v>1385</v>
      </c>
      <c r="F11731" t="s">
        <v>1386</v>
      </c>
      <c r="G11731">
        <v>8474</v>
      </c>
      <c r="H11731" s="23" t="s">
        <v>1438</v>
      </c>
    </row>
    <row r="11732" spans="1:8" x14ac:dyDescent="0.25">
      <c r="A11732">
        <v>5611</v>
      </c>
      <c r="B11732" t="s">
        <v>15690</v>
      </c>
      <c r="C11732" t="s">
        <v>15691</v>
      </c>
      <c r="D11732" s="23">
        <v>4551386000180</v>
      </c>
      <c r="E11732" t="s">
        <v>1417</v>
      </c>
      <c r="F11732" t="s">
        <v>1418</v>
      </c>
      <c r="G11732">
        <v>8668</v>
      </c>
      <c r="H11732" s="23" t="s">
        <v>1438</v>
      </c>
    </row>
    <row r="11733" spans="1:8" x14ac:dyDescent="0.25">
      <c r="A11733">
        <v>13250</v>
      </c>
      <c r="B11733" t="s">
        <v>15692</v>
      </c>
      <c r="D11733" s="23">
        <v>59598946000144</v>
      </c>
      <c r="E11733" t="s">
        <v>2002</v>
      </c>
      <c r="F11733" t="s">
        <v>1390</v>
      </c>
      <c r="G11733">
        <v>20448</v>
      </c>
      <c r="H11733" s="23">
        <v>637020650110</v>
      </c>
    </row>
    <row r="11734" spans="1:8" x14ac:dyDescent="0.25">
      <c r="A11734">
        <v>10116</v>
      </c>
      <c r="B11734" t="s">
        <v>15693</v>
      </c>
      <c r="C11734" t="s">
        <v>15693</v>
      </c>
      <c r="D11734" s="23">
        <v>2412330000110</v>
      </c>
      <c r="E11734" t="s">
        <v>1430</v>
      </c>
      <c r="F11734" t="s">
        <v>1415</v>
      </c>
      <c r="G11734">
        <v>15047</v>
      </c>
      <c r="H11734" s="23">
        <v>28341465</v>
      </c>
    </row>
    <row r="11735" spans="1:8" x14ac:dyDescent="0.25">
      <c r="A11735">
        <v>7779</v>
      </c>
      <c r="B11735" t="s">
        <v>15694</v>
      </c>
      <c r="C11735" t="s">
        <v>15694</v>
      </c>
      <c r="D11735" s="23">
        <v>15230400000241</v>
      </c>
      <c r="E11735" t="s">
        <v>1675</v>
      </c>
      <c r="F11735" t="s">
        <v>1390</v>
      </c>
      <c r="G11735">
        <v>12094</v>
      </c>
      <c r="H11735" s="23">
        <v>664179345118</v>
      </c>
    </row>
    <row r="11736" spans="1:8" x14ac:dyDescent="0.25">
      <c r="A11736">
        <v>5999</v>
      </c>
      <c r="B11736" t="s">
        <v>15695</v>
      </c>
      <c r="C11736" t="s">
        <v>15696</v>
      </c>
      <c r="D11736" s="23">
        <v>43854777000479</v>
      </c>
      <c r="E11736" t="s">
        <v>4037</v>
      </c>
      <c r="F11736" t="s">
        <v>1444</v>
      </c>
      <c r="G11736">
        <v>9223</v>
      </c>
      <c r="H11736" s="23">
        <v>58865558</v>
      </c>
    </row>
    <row r="11737" spans="1:8" x14ac:dyDescent="0.25">
      <c r="A11737">
        <v>10105</v>
      </c>
      <c r="B11737" t="s">
        <v>15697</v>
      </c>
      <c r="C11737" t="s">
        <v>15698</v>
      </c>
      <c r="D11737" s="23">
        <v>19586019000190</v>
      </c>
      <c r="E11737" t="s">
        <v>1930</v>
      </c>
      <c r="F11737" t="s">
        <v>1390</v>
      </c>
      <c r="G11737">
        <v>15021</v>
      </c>
      <c r="H11737" s="23">
        <v>278231466111</v>
      </c>
    </row>
    <row r="11738" spans="1:8" x14ac:dyDescent="0.25">
      <c r="A11738">
        <v>2065</v>
      </c>
      <c r="B11738" t="s">
        <v>15699</v>
      </c>
      <c r="C11738" t="s">
        <v>15700</v>
      </c>
      <c r="D11738" s="23">
        <v>2073130000180</v>
      </c>
      <c r="E11738" t="s">
        <v>1430</v>
      </c>
      <c r="F11738" t="s">
        <v>1415</v>
      </c>
      <c r="G11738">
        <v>3341</v>
      </c>
      <c r="H11738" s="23">
        <v>23889950</v>
      </c>
    </row>
    <row r="11739" spans="1:8" x14ac:dyDescent="0.25">
      <c r="A11739">
        <v>6789</v>
      </c>
      <c r="B11739" t="s">
        <v>15701</v>
      </c>
      <c r="C11739" t="s">
        <v>15702</v>
      </c>
      <c r="D11739" s="23">
        <v>13323622000100</v>
      </c>
      <c r="E11739" t="s">
        <v>1430</v>
      </c>
      <c r="F11739" t="s">
        <v>1415</v>
      </c>
      <c r="G11739">
        <v>10644</v>
      </c>
      <c r="H11739" s="23">
        <v>43506852</v>
      </c>
    </row>
    <row r="11740" spans="1:8" x14ac:dyDescent="0.25">
      <c r="A11740">
        <v>12376</v>
      </c>
      <c r="B11740" t="s">
        <v>15703</v>
      </c>
      <c r="C11740" t="s">
        <v>15704</v>
      </c>
      <c r="D11740" s="23">
        <v>18922815000193</v>
      </c>
      <c r="E11740" t="s">
        <v>3853</v>
      </c>
      <c r="F11740" t="s">
        <v>1639</v>
      </c>
      <c r="G11740">
        <v>18981</v>
      </c>
      <c r="H11740" s="23">
        <v>3134360240066</v>
      </c>
    </row>
    <row r="11741" spans="1:8" x14ac:dyDescent="0.25">
      <c r="A11741">
        <v>7602</v>
      </c>
      <c r="B11741" t="s">
        <v>15705</v>
      </c>
      <c r="C11741" t="s">
        <v>15705</v>
      </c>
      <c r="D11741" s="23">
        <v>87530044000101</v>
      </c>
      <c r="E11741" t="s">
        <v>3104</v>
      </c>
      <c r="F11741" t="s">
        <v>1619</v>
      </c>
      <c r="G11741">
        <v>11729</v>
      </c>
      <c r="H11741" s="23">
        <v>860359964</v>
      </c>
    </row>
    <row r="11742" spans="1:8" x14ac:dyDescent="0.25">
      <c r="A11742">
        <v>2477</v>
      </c>
      <c r="B11742" t="s">
        <v>15706</v>
      </c>
      <c r="C11742" t="s">
        <v>15707</v>
      </c>
      <c r="D11742" s="23">
        <v>3514431000164</v>
      </c>
      <c r="E11742" t="s">
        <v>3476</v>
      </c>
      <c r="F11742" t="s">
        <v>1587</v>
      </c>
      <c r="G11742">
        <v>3753</v>
      </c>
      <c r="H11742" s="23" t="s">
        <v>15708</v>
      </c>
    </row>
    <row r="11743" spans="1:8" x14ac:dyDescent="0.25">
      <c r="A11743">
        <v>2053</v>
      </c>
      <c r="B11743" t="s">
        <v>15709</v>
      </c>
      <c r="C11743" t="s">
        <v>15710</v>
      </c>
      <c r="D11743" s="23">
        <v>2035799000187</v>
      </c>
      <c r="E11743" t="s">
        <v>1430</v>
      </c>
      <c r="F11743" t="s">
        <v>1415</v>
      </c>
      <c r="G11743">
        <v>3329</v>
      </c>
      <c r="H11743" s="23">
        <v>23814942</v>
      </c>
    </row>
    <row r="11744" spans="1:8" x14ac:dyDescent="0.25">
      <c r="A11744">
        <v>3325</v>
      </c>
      <c r="B11744" t="s">
        <v>15711</v>
      </c>
      <c r="C11744" t="s">
        <v>15712</v>
      </c>
      <c r="D11744" s="23">
        <v>7166530000153</v>
      </c>
      <c r="E11744" t="s">
        <v>1430</v>
      </c>
      <c r="F11744" t="s">
        <v>1415</v>
      </c>
      <c r="G11744">
        <v>4601</v>
      </c>
      <c r="H11744" s="23">
        <v>32088779</v>
      </c>
    </row>
    <row r="11745" spans="1:8" x14ac:dyDescent="0.25">
      <c r="A11745">
        <v>14860</v>
      </c>
      <c r="B11745" t="s">
        <v>15713</v>
      </c>
      <c r="C11745" t="s">
        <v>15714</v>
      </c>
      <c r="D11745" s="23">
        <v>41921662000181</v>
      </c>
      <c r="E11745" t="s">
        <v>1675</v>
      </c>
      <c r="F11745" t="s">
        <v>1390</v>
      </c>
      <c r="G11745">
        <v>23299</v>
      </c>
      <c r="H11745" s="23">
        <v>664276439112</v>
      </c>
    </row>
    <row r="11746" spans="1:8" x14ac:dyDescent="0.25">
      <c r="A11746">
        <v>1488</v>
      </c>
      <c r="B11746" t="s">
        <v>15715</v>
      </c>
      <c r="C11746" t="s">
        <v>15716</v>
      </c>
      <c r="D11746" s="23">
        <v>10968204000840</v>
      </c>
      <c r="E11746" t="s">
        <v>1385</v>
      </c>
      <c r="F11746" t="s">
        <v>1386</v>
      </c>
      <c r="G11746">
        <v>2764</v>
      </c>
      <c r="H11746" s="23" t="s">
        <v>3079</v>
      </c>
    </row>
    <row r="11747" spans="1:8" x14ac:dyDescent="0.25">
      <c r="A11747">
        <v>9444</v>
      </c>
      <c r="B11747" t="s">
        <v>15717</v>
      </c>
      <c r="C11747" t="s">
        <v>15718</v>
      </c>
      <c r="D11747" s="23">
        <v>16660436000147</v>
      </c>
      <c r="E11747" t="s">
        <v>1385</v>
      </c>
      <c r="F11747" t="s">
        <v>1386</v>
      </c>
      <c r="G11747">
        <v>13918</v>
      </c>
      <c r="H11747" s="23" t="s">
        <v>1438</v>
      </c>
    </row>
    <row r="11748" spans="1:8" x14ac:dyDescent="0.25">
      <c r="A11748">
        <v>9412</v>
      </c>
      <c r="B11748" t="s">
        <v>15719</v>
      </c>
      <c r="C11748" t="s">
        <v>15720</v>
      </c>
      <c r="D11748" s="23">
        <v>68966225000130</v>
      </c>
      <c r="E11748" t="s">
        <v>1424</v>
      </c>
      <c r="F11748" t="s">
        <v>1390</v>
      </c>
      <c r="G11748">
        <v>13891</v>
      </c>
      <c r="H11748" s="23">
        <v>146214964110</v>
      </c>
    </row>
    <row r="11749" spans="1:8" x14ac:dyDescent="0.25">
      <c r="A11749">
        <v>4499</v>
      </c>
      <c r="B11749" t="s">
        <v>15721</v>
      </c>
      <c r="C11749" t="s">
        <v>15722</v>
      </c>
      <c r="D11749" s="23">
        <v>61150751009135</v>
      </c>
      <c r="E11749" t="s">
        <v>1424</v>
      </c>
      <c r="F11749" t="s">
        <v>1390</v>
      </c>
      <c r="G11749">
        <v>7088</v>
      </c>
      <c r="H11749" s="23">
        <v>669070616114</v>
      </c>
    </row>
    <row r="11750" spans="1:8" x14ac:dyDescent="0.25">
      <c r="A11750">
        <v>15922</v>
      </c>
      <c r="B11750" t="s">
        <v>25075</v>
      </c>
      <c r="C11750" t="s">
        <v>25076</v>
      </c>
      <c r="D11750" s="23">
        <v>57427765000120</v>
      </c>
      <c r="E11750" t="s">
        <v>11041</v>
      </c>
      <c r="F11750" t="s">
        <v>1398</v>
      </c>
      <c r="G11750">
        <v>25495</v>
      </c>
      <c r="H11750" s="23">
        <v>206714068</v>
      </c>
    </row>
    <row r="11751" spans="1:8" x14ac:dyDescent="0.25">
      <c r="A11751">
        <v>9191</v>
      </c>
      <c r="B11751" t="s">
        <v>15723</v>
      </c>
      <c r="C11751" t="s">
        <v>15724</v>
      </c>
      <c r="D11751" s="23">
        <v>26480151000188</v>
      </c>
      <c r="E11751" t="s">
        <v>1385</v>
      </c>
      <c r="F11751" t="s">
        <v>1386</v>
      </c>
      <c r="G11751">
        <v>13694</v>
      </c>
      <c r="H11751" s="23" t="s">
        <v>15725</v>
      </c>
    </row>
    <row r="11752" spans="1:8" x14ac:dyDescent="0.25">
      <c r="A11752">
        <v>11807</v>
      </c>
      <c r="B11752" t="s">
        <v>15726</v>
      </c>
      <c r="C11752" t="s">
        <v>15727</v>
      </c>
      <c r="D11752" s="23">
        <v>12491355000100</v>
      </c>
      <c r="E11752" t="s">
        <v>4618</v>
      </c>
      <c r="F11752" t="s">
        <v>1390</v>
      </c>
      <c r="G11752">
        <v>18125</v>
      </c>
      <c r="H11752" s="23">
        <v>708055413112</v>
      </c>
    </row>
    <row r="11753" spans="1:8" x14ac:dyDescent="0.25">
      <c r="A11753">
        <v>4474</v>
      </c>
      <c r="B11753" t="s">
        <v>15728</v>
      </c>
      <c r="C11753" t="s">
        <v>15729</v>
      </c>
      <c r="D11753" s="23">
        <v>51452910000570</v>
      </c>
      <c r="E11753" t="s">
        <v>1430</v>
      </c>
      <c r="F11753" t="s">
        <v>1415</v>
      </c>
      <c r="G11753">
        <v>7065</v>
      </c>
      <c r="H11753" s="23">
        <v>20339925</v>
      </c>
    </row>
    <row r="11754" spans="1:8" x14ac:dyDescent="0.25">
      <c r="A11754">
        <v>2939</v>
      </c>
      <c r="B11754" t="s">
        <v>15730</v>
      </c>
      <c r="C11754" t="s">
        <v>15731</v>
      </c>
      <c r="D11754" s="23">
        <v>51452910000146</v>
      </c>
      <c r="E11754" t="s">
        <v>1424</v>
      </c>
      <c r="F11754" t="s">
        <v>1390</v>
      </c>
      <c r="G11754">
        <v>4215</v>
      </c>
      <c r="H11754" s="23">
        <v>100100006118</v>
      </c>
    </row>
    <row r="11755" spans="1:8" x14ac:dyDescent="0.25">
      <c r="A11755">
        <v>10279</v>
      </c>
      <c r="B11755" t="s">
        <v>15732</v>
      </c>
      <c r="C11755" t="s">
        <v>15732</v>
      </c>
      <c r="D11755" s="23">
        <v>52452141001200</v>
      </c>
      <c r="E11755" t="s">
        <v>2205</v>
      </c>
      <c r="F11755" t="s">
        <v>1415</v>
      </c>
      <c r="G11755">
        <v>15508</v>
      </c>
      <c r="H11755" s="23">
        <v>47536829</v>
      </c>
    </row>
    <row r="11756" spans="1:8" x14ac:dyDescent="0.25">
      <c r="A11756">
        <v>5131</v>
      </c>
      <c r="B11756" t="s">
        <v>15732</v>
      </c>
      <c r="C11756" t="s">
        <v>15732</v>
      </c>
      <c r="D11756" s="23">
        <v>52452141000149</v>
      </c>
      <c r="E11756" t="s">
        <v>3884</v>
      </c>
      <c r="F11756" t="s">
        <v>1390</v>
      </c>
      <c r="G11756">
        <v>8174</v>
      </c>
      <c r="H11756" s="23">
        <v>513454240111</v>
      </c>
    </row>
    <row r="11757" spans="1:8" x14ac:dyDescent="0.25">
      <c r="A11757">
        <v>12057</v>
      </c>
      <c r="B11757" t="s">
        <v>15732</v>
      </c>
      <c r="C11757" t="s">
        <v>15732</v>
      </c>
      <c r="D11757" s="23">
        <v>52452141000653</v>
      </c>
      <c r="E11757" t="s">
        <v>1992</v>
      </c>
      <c r="F11757" t="s">
        <v>1407</v>
      </c>
      <c r="G11757">
        <v>18606</v>
      </c>
      <c r="H11757" s="23" t="s">
        <v>15733</v>
      </c>
    </row>
    <row r="11758" spans="1:8" x14ac:dyDescent="0.25">
      <c r="A11758">
        <v>10940</v>
      </c>
      <c r="B11758" t="s">
        <v>15734</v>
      </c>
      <c r="C11758" t="s">
        <v>15735</v>
      </c>
      <c r="D11758" s="23">
        <v>3944609000107</v>
      </c>
      <c r="E11758" t="s">
        <v>4200</v>
      </c>
      <c r="F11758" t="s">
        <v>1415</v>
      </c>
      <c r="G11758">
        <v>16678</v>
      </c>
      <c r="H11758" s="23">
        <v>27298906</v>
      </c>
    </row>
    <row r="11759" spans="1:8" x14ac:dyDescent="0.25">
      <c r="A11759">
        <v>9759</v>
      </c>
      <c r="B11759" t="s">
        <v>15736</v>
      </c>
      <c r="C11759" t="s">
        <v>15736</v>
      </c>
      <c r="D11759" s="23">
        <v>76751072000132</v>
      </c>
      <c r="E11759" t="s">
        <v>8036</v>
      </c>
      <c r="F11759" t="s">
        <v>1692</v>
      </c>
      <c r="G11759">
        <v>14491</v>
      </c>
      <c r="H11759" s="23">
        <v>1000350148</v>
      </c>
    </row>
    <row r="11760" spans="1:8" x14ac:dyDescent="0.25">
      <c r="A11760">
        <v>13344</v>
      </c>
      <c r="B11760" t="s">
        <v>15737</v>
      </c>
      <c r="D11760" s="23">
        <v>7271911000100</v>
      </c>
      <c r="E11760" t="s">
        <v>1424</v>
      </c>
      <c r="F11760" t="s">
        <v>1390</v>
      </c>
      <c r="G11760">
        <v>20853</v>
      </c>
      <c r="H11760" s="23">
        <v>136210210117</v>
      </c>
    </row>
    <row r="11761" spans="1:8" x14ac:dyDescent="0.25">
      <c r="A11761">
        <v>9814</v>
      </c>
      <c r="B11761" t="s">
        <v>15738</v>
      </c>
      <c r="C11761" t="s">
        <v>15738</v>
      </c>
      <c r="D11761" s="23">
        <v>7191014000189</v>
      </c>
      <c r="E11761" t="s">
        <v>8036</v>
      </c>
      <c r="F11761" t="s">
        <v>1692</v>
      </c>
      <c r="G11761">
        <v>14544</v>
      </c>
      <c r="H11761" s="23">
        <v>9033411577</v>
      </c>
    </row>
    <row r="11762" spans="1:8" x14ac:dyDescent="0.25">
      <c r="A11762">
        <v>5485</v>
      </c>
      <c r="B11762" t="s">
        <v>15739</v>
      </c>
      <c r="C11762" t="s">
        <v>15740</v>
      </c>
      <c r="D11762" s="23">
        <v>81428187000201</v>
      </c>
      <c r="E11762" t="s">
        <v>1693</v>
      </c>
      <c r="F11762" t="s">
        <v>1692</v>
      </c>
      <c r="G11762">
        <v>8550</v>
      </c>
      <c r="H11762" s="23">
        <v>6050176817</v>
      </c>
    </row>
    <row r="11763" spans="1:8" x14ac:dyDescent="0.25">
      <c r="A11763">
        <v>15003</v>
      </c>
      <c r="B11763" t="s">
        <v>15741</v>
      </c>
      <c r="C11763" t="s">
        <v>15742</v>
      </c>
      <c r="D11763" s="23">
        <v>205375000430</v>
      </c>
      <c r="E11763" t="s">
        <v>2374</v>
      </c>
      <c r="F11763" t="s">
        <v>1390</v>
      </c>
      <c r="G11763">
        <v>23627</v>
      </c>
      <c r="H11763" s="23" t="s">
        <v>1438</v>
      </c>
    </row>
    <row r="11764" spans="1:8" x14ac:dyDescent="0.25">
      <c r="A11764">
        <v>4793</v>
      </c>
      <c r="B11764" t="s">
        <v>15743</v>
      </c>
      <c r="C11764" t="s">
        <v>15744</v>
      </c>
      <c r="D11764" s="23">
        <v>205375000783</v>
      </c>
      <c r="E11764" t="s">
        <v>1435</v>
      </c>
      <c r="F11764" t="s">
        <v>1390</v>
      </c>
      <c r="G11764">
        <v>7445</v>
      </c>
      <c r="H11764" s="23" t="s">
        <v>1438</v>
      </c>
    </row>
    <row r="11765" spans="1:8" x14ac:dyDescent="0.25">
      <c r="A11765">
        <v>3046</v>
      </c>
      <c r="B11765" t="s">
        <v>15745</v>
      </c>
      <c r="C11765" t="s">
        <v>15746</v>
      </c>
      <c r="D11765" s="23">
        <v>5618379000111</v>
      </c>
      <c r="E11765" t="s">
        <v>1541</v>
      </c>
      <c r="F11765" t="s">
        <v>1386</v>
      </c>
      <c r="G11765">
        <v>4322</v>
      </c>
      <c r="H11765" s="23" t="s">
        <v>15747</v>
      </c>
    </row>
    <row r="11766" spans="1:8" x14ac:dyDescent="0.25">
      <c r="A11766">
        <v>2325</v>
      </c>
      <c r="B11766" t="s">
        <v>15748</v>
      </c>
      <c r="C11766" t="s">
        <v>15748</v>
      </c>
      <c r="D11766" s="23">
        <v>3060516000110</v>
      </c>
      <c r="E11766" t="s">
        <v>1409</v>
      </c>
      <c r="F11766" t="s">
        <v>1386</v>
      </c>
      <c r="G11766">
        <v>3601</v>
      </c>
      <c r="H11766" s="23">
        <v>161057993</v>
      </c>
    </row>
    <row r="11767" spans="1:8" x14ac:dyDescent="0.25">
      <c r="A11767">
        <v>11021</v>
      </c>
      <c r="B11767" t="s">
        <v>15749</v>
      </c>
      <c r="C11767" t="s">
        <v>15750</v>
      </c>
      <c r="D11767" s="23">
        <v>29521194000152</v>
      </c>
      <c r="E11767" t="s">
        <v>2891</v>
      </c>
      <c r="F11767" t="s">
        <v>1386</v>
      </c>
      <c r="G11767">
        <v>16813</v>
      </c>
      <c r="H11767" s="23" t="s">
        <v>1438</v>
      </c>
    </row>
    <row r="11768" spans="1:8" x14ac:dyDescent="0.25">
      <c r="A11768">
        <v>4453</v>
      </c>
      <c r="B11768" t="s">
        <v>15751</v>
      </c>
      <c r="C11768" t="s">
        <v>15752</v>
      </c>
      <c r="D11768" s="23">
        <v>9586320000140</v>
      </c>
      <c r="E11768" t="s">
        <v>1424</v>
      </c>
      <c r="F11768" t="s">
        <v>1390</v>
      </c>
      <c r="G11768">
        <v>7043</v>
      </c>
      <c r="H11768" s="23" t="s">
        <v>1438</v>
      </c>
    </row>
    <row r="11769" spans="1:8" x14ac:dyDescent="0.25">
      <c r="A11769">
        <v>6308</v>
      </c>
      <c r="B11769" t="s">
        <v>15753</v>
      </c>
      <c r="C11769" t="s">
        <v>15754</v>
      </c>
      <c r="D11769" s="23">
        <v>2674088000152</v>
      </c>
      <c r="E11769" t="s">
        <v>1385</v>
      </c>
      <c r="F11769" t="s">
        <v>1386</v>
      </c>
      <c r="G11769">
        <v>9852</v>
      </c>
      <c r="H11769" s="23">
        <v>161218598</v>
      </c>
    </row>
    <row r="11770" spans="1:8" x14ac:dyDescent="0.25">
      <c r="A11770">
        <v>13322</v>
      </c>
      <c r="B11770" t="s">
        <v>15755</v>
      </c>
      <c r="C11770" t="s">
        <v>15756</v>
      </c>
      <c r="D11770" s="23">
        <v>2674088000586</v>
      </c>
      <c r="E11770" t="s">
        <v>1385</v>
      </c>
      <c r="F11770" t="s">
        <v>1386</v>
      </c>
      <c r="G11770">
        <v>20771</v>
      </c>
      <c r="H11770" s="23">
        <v>161594344</v>
      </c>
    </row>
    <row r="11771" spans="1:8" x14ac:dyDescent="0.25">
      <c r="A11771">
        <v>2247</v>
      </c>
      <c r="B11771" t="s">
        <v>15757</v>
      </c>
      <c r="C11771" t="s">
        <v>15758</v>
      </c>
      <c r="D11771" s="23">
        <v>2674088000233</v>
      </c>
      <c r="E11771" t="s">
        <v>1385</v>
      </c>
      <c r="F11771" t="s">
        <v>1386</v>
      </c>
      <c r="G11771">
        <v>3523</v>
      </c>
      <c r="H11771" s="23">
        <v>161488706</v>
      </c>
    </row>
    <row r="11772" spans="1:8" x14ac:dyDescent="0.25">
      <c r="A11772">
        <v>14834</v>
      </c>
      <c r="B11772" t="s">
        <v>15759</v>
      </c>
      <c r="D11772" s="23">
        <v>7889993000143</v>
      </c>
      <c r="E11772" t="s">
        <v>2667</v>
      </c>
      <c r="F11772" t="s">
        <v>1390</v>
      </c>
      <c r="G11772">
        <v>23279</v>
      </c>
      <c r="H11772" s="23">
        <v>535388472114</v>
      </c>
    </row>
    <row r="11773" spans="1:8" x14ac:dyDescent="0.25">
      <c r="A11773">
        <v>9265</v>
      </c>
      <c r="B11773" t="s">
        <v>15760</v>
      </c>
      <c r="C11773" t="s">
        <v>15761</v>
      </c>
      <c r="D11773" s="23">
        <v>72653009000102</v>
      </c>
      <c r="E11773" t="s">
        <v>2670</v>
      </c>
      <c r="F11773" t="s">
        <v>2671</v>
      </c>
      <c r="G11773">
        <v>13757</v>
      </c>
      <c r="H11773" s="23" t="s">
        <v>1438</v>
      </c>
    </row>
    <row r="11774" spans="1:8" x14ac:dyDescent="0.25">
      <c r="A11774">
        <v>6274</v>
      </c>
      <c r="B11774" t="s">
        <v>15762</v>
      </c>
      <c r="C11774" t="s">
        <v>15763</v>
      </c>
      <c r="D11774" s="23">
        <v>6234065000188</v>
      </c>
      <c r="E11774" t="s">
        <v>1895</v>
      </c>
      <c r="F11774" t="s">
        <v>1390</v>
      </c>
      <c r="G11774">
        <v>9817</v>
      </c>
      <c r="H11774" s="23">
        <v>626688706118</v>
      </c>
    </row>
    <row r="11775" spans="1:8" x14ac:dyDescent="0.25">
      <c r="A11775">
        <v>9419</v>
      </c>
      <c r="B11775" t="s">
        <v>15764</v>
      </c>
      <c r="C11775" t="s">
        <v>15765</v>
      </c>
      <c r="D11775" s="23">
        <v>8909993000120</v>
      </c>
      <c r="E11775" t="s">
        <v>15766</v>
      </c>
      <c r="F11775" t="s">
        <v>1880</v>
      </c>
      <c r="G11775">
        <v>13899</v>
      </c>
      <c r="H11775" s="23">
        <v>104141956</v>
      </c>
    </row>
    <row r="11776" spans="1:8" x14ac:dyDescent="0.25">
      <c r="A11776">
        <v>12715</v>
      </c>
      <c r="B11776" t="s">
        <v>15767</v>
      </c>
      <c r="C11776" t="s">
        <v>15768</v>
      </c>
      <c r="D11776" s="23">
        <v>5601998000101</v>
      </c>
      <c r="E11776" t="s">
        <v>15769</v>
      </c>
      <c r="F11776" t="s">
        <v>1390</v>
      </c>
      <c r="G11776">
        <v>19744</v>
      </c>
      <c r="H11776" s="23">
        <v>262057285116</v>
      </c>
    </row>
    <row r="11777" spans="1:8" x14ac:dyDescent="0.25">
      <c r="A11777">
        <v>11039</v>
      </c>
      <c r="B11777" t="s">
        <v>15770</v>
      </c>
      <c r="C11777" t="s">
        <v>15771</v>
      </c>
      <c r="D11777" s="23">
        <v>7400336000190</v>
      </c>
      <c r="E11777" t="s">
        <v>1406</v>
      </c>
      <c r="F11777" t="s">
        <v>1407</v>
      </c>
      <c r="G11777">
        <v>16838</v>
      </c>
      <c r="H11777" s="23">
        <v>67076165</v>
      </c>
    </row>
    <row r="11778" spans="1:8" x14ac:dyDescent="0.25">
      <c r="A11778">
        <v>13372</v>
      </c>
      <c r="B11778" t="s">
        <v>15772</v>
      </c>
      <c r="C11778" t="s">
        <v>15772</v>
      </c>
      <c r="D11778" s="23">
        <v>31737979000885</v>
      </c>
      <c r="E11778" t="s">
        <v>1465</v>
      </c>
      <c r="F11778" t="s">
        <v>1398</v>
      </c>
      <c r="G11778">
        <v>20926</v>
      </c>
      <c r="H11778" s="23">
        <v>205676464</v>
      </c>
    </row>
    <row r="11779" spans="1:8" x14ac:dyDescent="0.25">
      <c r="A11779">
        <v>11260</v>
      </c>
      <c r="B11779" t="s">
        <v>15773</v>
      </c>
      <c r="C11779" t="s">
        <v>15773</v>
      </c>
      <c r="D11779" s="23">
        <v>31737979000451</v>
      </c>
      <c r="E11779" t="s">
        <v>3261</v>
      </c>
      <c r="F11779" t="s">
        <v>1398</v>
      </c>
      <c r="G11779">
        <v>17099</v>
      </c>
      <c r="H11779" s="23">
        <v>205205038</v>
      </c>
    </row>
    <row r="11780" spans="1:8" x14ac:dyDescent="0.25">
      <c r="A11780">
        <v>15002</v>
      </c>
      <c r="B11780" t="s">
        <v>15773</v>
      </c>
      <c r="C11780" t="s">
        <v>14393</v>
      </c>
      <c r="D11780" s="23">
        <v>31737979001180</v>
      </c>
      <c r="E11780" t="s">
        <v>6211</v>
      </c>
      <c r="F11780" t="s">
        <v>1386</v>
      </c>
      <c r="G11780">
        <v>23621</v>
      </c>
      <c r="H11780" s="23">
        <v>164983104</v>
      </c>
    </row>
    <row r="11781" spans="1:8" x14ac:dyDescent="0.25">
      <c r="A11781">
        <v>10880</v>
      </c>
      <c r="B11781" t="s">
        <v>15773</v>
      </c>
      <c r="C11781" t="s">
        <v>15773</v>
      </c>
      <c r="D11781" s="23">
        <v>31737979000370</v>
      </c>
      <c r="E11781" t="s">
        <v>1403</v>
      </c>
      <c r="F11781" t="s">
        <v>1398</v>
      </c>
      <c r="G11781">
        <v>16488</v>
      </c>
      <c r="H11781" s="23">
        <v>205126316</v>
      </c>
    </row>
    <row r="11782" spans="1:8" x14ac:dyDescent="0.25">
      <c r="A11782">
        <v>11420</v>
      </c>
      <c r="B11782" t="s">
        <v>15773</v>
      </c>
      <c r="C11782" t="s">
        <v>15773</v>
      </c>
      <c r="D11782" s="23">
        <v>31737979000702</v>
      </c>
      <c r="E11782" t="s">
        <v>2148</v>
      </c>
      <c r="F11782" t="s">
        <v>1386</v>
      </c>
      <c r="G11782">
        <v>17347</v>
      </c>
      <c r="H11782" s="23">
        <v>163547246</v>
      </c>
    </row>
    <row r="11783" spans="1:8" x14ac:dyDescent="0.25">
      <c r="A11783">
        <v>15476</v>
      </c>
      <c r="B11783" t="s">
        <v>15774</v>
      </c>
      <c r="C11783" t="s">
        <v>15773</v>
      </c>
      <c r="D11783" s="23">
        <v>31737979001261</v>
      </c>
      <c r="E11783" t="s">
        <v>1403</v>
      </c>
      <c r="F11783" t="s">
        <v>1398</v>
      </c>
      <c r="G11783">
        <v>24671</v>
      </c>
      <c r="H11783" s="23">
        <v>206741987</v>
      </c>
    </row>
    <row r="11784" spans="1:8" x14ac:dyDescent="0.25">
      <c r="A11784">
        <v>10449</v>
      </c>
      <c r="B11784" t="s">
        <v>15774</v>
      </c>
      <c r="C11784" t="s">
        <v>15774</v>
      </c>
      <c r="D11784" s="23">
        <v>31737979000109</v>
      </c>
      <c r="E11784" t="s">
        <v>1483</v>
      </c>
      <c r="F11784" t="s">
        <v>1398</v>
      </c>
      <c r="G11784">
        <v>15773</v>
      </c>
      <c r="H11784" s="23">
        <v>205023223</v>
      </c>
    </row>
    <row r="11785" spans="1:8" x14ac:dyDescent="0.25">
      <c r="A11785">
        <v>14300</v>
      </c>
      <c r="B11785" t="s">
        <v>15774</v>
      </c>
      <c r="C11785" t="s">
        <v>15774</v>
      </c>
      <c r="D11785" s="23">
        <v>31737979001008</v>
      </c>
      <c r="E11785" t="s">
        <v>2876</v>
      </c>
      <c r="F11785" t="s">
        <v>1386</v>
      </c>
      <c r="G11785">
        <v>22544</v>
      </c>
      <c r="H11785" s="23">
        <v>164712011</v>
      </c>
    </row>
    <row r="11786" spans="1:8" x14ac:dyDescent="0.25">
      <c r="A11786">
        <v>14254</v>
      </c>
      <c r="B11786" t="s">
        <v>15774</v>
      </c>
      <c r="C11786" t="s">
        <v>15774</v>
      </c>
      <c r="D11786" s="23">
        <v>31737979000966</v>
      </c>
      <c r="E11786" t="s">
        <v>2255</v>
      </c>
      <c r="F11786" t="s">
        <v>1386</v>
      </c>
      <c r="G11786">
        <v>22437</v>
      </c>
      <c r="H11786" s="23">
        <v>164668039</v>
      </c>
    </row>
    <row r="11787" spans="1:8" x14ac:dyDescent="0.25">
      <c r="A11787">
        <v>12247</v>
      </c>
      <c r="B11787" t="s">
        <v>15774</v>
      </c>
      <c r="C11787" t="s">
        <v>15774</v>
      </c>
      <c r="D11787" s="23">
        <v>31737979000290</v>
      </c>
      <c r="E11787" t="s">
        <v>6066</v>
      </c>
      <c r="F11787" t="s">
        <v>1398</v>
      </c>
      <c r="G11787">
        <v>18841</v>
      </c>
      <c r="H11787" s="23">
        <v>205126308</v>
      </c>
    </row>
    <row r="11788" spans="1:8" x14ac:dyDescent="0.25">
      <c r="A11788">
        <v>11150</v>
      </c>
      <c r="B11788" t="s">
        <v>15774</v>
      </c>
      <c r="C11788" t="s">
        <v>15774</v>
      </c>
      <c r="D11788" s="23">
        <v>31737979000532</v>
      </c>
      <c r="E11788" t="s">
        <v>4065</v>
      </c>
      <c r="F11788" t="s">
        <v>1398</v>
      </c>
      <c r="G11788">
        <v>16961</v>
      </c>
      <c r="H11788" s="23">
        <v>205205054</v>
      </c>
    </row>
    <row r="11789" spans="1:8" x14ac:dyDescent="0.25">
      <c r="A11789">
        <v>11952</v>
      </c>
      <c r="B11789" t="s">
        <v>15775</v>
      </c>
      <c r="C11789" t="s">
        <v>15775</v>
      </c>
      <c r="D11789" s="23">
        <v>9305029000156</v>
      </c>
      <c r="E11789" t="s">
        <v>6131</v>
      </c>
      <c r="F11789" t="s">
        <v>1398</v>
      </c>
      <c r="G11789">
        <v>18360</v>
      </c>
      <c r="H11789" s="23">
        <v>202105725</v>
      </c>
    </row>
    <row r="11790" spans="1:8" x14ac:dyDescent="0.25">
      <c r="A11790">
        <v>9028</v>
      </c>
      <c r="B11790" t="s">
        <v>15776</v>
      </c>
      <c r="C11790" t="s">
        <v>15776</v>
      </c>
      <c r="D11790" s="23">
        <v>10264170000137</v>
      </c>
      <c r="E11790" t="s">
        <v>6041</v>
      </c>
      <c r="F11790" t="s">
        <v>1398</v>
      </c>
      <c r="G11790">
        <v>13560</v>
      </c>
      <c r="H11790" s="23">
        <v>202148831</v>
      </c>
    </row>
    <row r="11791" spans="1:8" x14ac:dyDescent="0.25">
      <c r="A11791">
        <v>4950</v>
      </c>
      <c r="B11791" t="s">
        <v>15777</v>
      </c>
      <c r="C11791" t="s">
        <v>15777</v>
      </c>
      <c r="D11791" s="23">
        <v>4899037000154</v>
      </c>
      <c r="E11791" t="s">
        <v>9662</v>
      </c>
      <c r="F11791" t="s">
        <v>1398</v>
      </c>
      <c r="G11791">
        <v>7957</v>
      </c>
      <c r="H11791" s="23">
        <v>200907824</v>
      </c>
    </row>
    <row r="11792" spans="1:8" x14ac:dyDescent="0.25">
      <c r="A11792">
        <v>7135</v>
      </c>
      <c r="B11792" t="s">
        <v>15778</v>
      </c>
      <c r="C11792" t="s">
        <v>15779</v>
      </c>
      <c r="D11792" s="23">
        <v>20691103000152</v>
      </c>
      <c r="E11792" t="s">
        <v>1430</v>
      </c>
      <c r="F11792" t="s">
        <v>1415</v>
      </c>
      <c r="G11792">
        <v>11093</v>
      </c>
      <c r="H11792" s="23">
        <v>58505920</v>
      </c>
    </row>
    <row r="11793" spans="1:8" x14ac:dyDescent="0.25">
      <c r="A11793">
        <v>6273</v>
      </c>
      <c r="B11793" t="s">
        <v>15780</v>
      </c>
      <c r="C11793" t="s">
        <v>15781</v>
      </c>
      <c r="D11793" s="23">
        <v>3564280000159</v>
      </c>
      <c r="E11793" t="s">
        <v>2487</v>
      </c>
      <c r="F11793" t="s">
        <v>1639</v>
      </c>
      <c r="G11793">
        <v>9816</v>
      </c>
      <c r="H11793" s="23">
        <v>620694280061</v>
      </c>
    </row>
    <row r="11794" spans="1:8" x14ac:dyDescent="0.25">
      <c r="A11794">
        <v>6232</v>
      </c>
      <c r="B11794" t="s">
        <v>15782</v>
      </c>
      <c r="C11794" t="s">
        <v>15783</v>
      </c>
      <c r="D11794" s="23">
        <v>75017000531</v>
      </c>
      <c r="E11794" t="s">
        <v>1430</v>
      </c>
      <c r="F11794" t="s">
        <v>1415</v>
      </c>
      <c r="G11794">
        <v>9763</v>
      </c>
      <c r="H11794" s="23">
        <v>51223333</v>
      </c>
    </row>
    <row r="11795" spans="1:8" x14ac:dyDescent="0.25">
      <c r="A11795">
        <v>6068</v>
      </c>
      <c r="B11795" t="s">
        <v>15784</v>
      </c>
      <c r="C11795" t="s">
        <v>15783</v>
      </c>
      <c r="D11795" s="23">
        <v>75017000108</v>
      </c>
      <c r="E11795" t="s">
        <v>1430</v>
      </c>
      <c r="F11795" t="s">
        <v>1415</v>
      </c>
      <c r="G11795">
        <v>9523</v>
      </c>
      <c r="H11795" s="23">
        <v>51223333</v>
      </c>
    </row>
    <row r="11796" spans="1:8" x14ac:dyDescent="0.25">
      <c r="A11796">
        <v>6200</v>
      </c>
      <c r="B11796" t="s">
        <v>15785</v>
      </c>
      <c r="C11796" t="s">
        <v>15786</v>
      </c>
      <c r="D11796" s="23">
        <v>48071377000168</v>
      </c>
      <c r="E11796" t="s">
        <v>1883</v>
      </c>
      <c r="F11796" t="s">
        <v>1390</v>
      </c>
      <c r="G11796">
        <v>9738</v>
      </c>
      <c r="H11796" s="23">
        <v>286033386115</v>
      </c>
    </row>
    <row r="11797" spans="1:8" x14ac:dyDescent="0.25">
      <c r="A11797">
        <v>1570</v>
      </c>
      <c r="B11797" t="s">
        <v>15787</v>
      </c>
      <c r="C11797" t="s">
        <v>15788</v>
      </c>
      <c r="D11797" s="23">
        <v>11338050000108</v>
      </c>
      <c r="E11797" t="s">
        <v>1430</v>
      </c>
      <c r="F11797" t="s">
        <v>1415</v>
      </c>
      <c r="G11797">
        <v>2846</v>
      </c>
      <c r="H11797" s="23">
        <v>5834058</v>
      </c>
    </row>
    <row r="11798" spans="1:8" x14ac:dyDescent="0.25">
      <c r="A11798">
        <v>5038</v>
      </c>
      <c r="B11798" t="s">
        <v>15789</v>
      </c>
      <c r="C11798" t="s">
        <v>15789</v>
      </c>
      <c r="D11798" s="23">
        <v>74445099000414</v>
      </c>
      <c r="E11798" t="s">
        <v>1507</v>
      </c>
      <c r="F11798" t="s">
        <v>1415</v>
      </c>
      <c r="G11798">
        <v>8075</v>
      </c>
      <c r="H11798" s="23">
        <v>42464463</v>
      </c>
    </row>
    <row r="11799" spans="1:8" x14ac:dyDescent="0.25">
      <c r="A11799">
        <v>10123</v>
      </c>
      <c r="B11799" t="s">
        <v>15790</v>
      </c>
      <c r="C11799" t="s">
        <v>15790</v>
      </c>
      <c r="D11799" s="23">
        <v>23157402000108</v>
      </c>
      <c r="E11799" t="s">
        <v>1385</v>
      </c>
      <c r="F11799" t="s">
        <v>1386</v>
      </c>
      <c r="G11799">
        <v>15067</v>
      </c>
      <c r="H11799" s="23">
        <v>162597770</v>
      </c>
    </row>
    <row r="11800" spans="1:8" x14ac:dyDescent="0.25">
      <c r="A11800">
        <v>1760</v>
      </c>
      <c r="B11800" t="s">
        <v>15791</v>
      </c>
      <c r="C11800" t="s">
        <v>15792</v>
      </c>
      <c r="D11800" s="23">
        <v>12503377000142</v>
      </c>
      <c r="E11800" t="s">
        <v>1385</v>
      </c>
      <c r="F11800" t="s">
        <v>1386</v>
      </c>
      <c r="G11800">
        <v>3036</v>
      </c>
      <c r="H11800" s="23">
        <v>161749690</v>
      </c>
    </row>
    <row r="11801" spans="1:8" x14ac:dyDescent="0.25">
      <c r="A11801">
        <v>14376</v>
      </c>
      <c r="B11801" t="s">
        <v>15793</v>
      </c>
      <c r="C11801" t="s">
        <v>15793</v>
      </c>
      <c r="D11801" s="23">
        <v>22289534000112</v>
      </c>
      <c r="E11801" t="s">
        <v>1409</v>
      </c>
      <c r="F11801" t="s">
        <v>1386</v>
      </c>
      <c r="G11801">
        <v>22636</v>
      </c>
      <c r="H11801" s="23">
        <v>162640099</v>
      </c>
    </row>
    <row r="11802" spans="1:8" x14ac:dyDescent="0.25">
      <c r="A11802">
        <v>10349</v>
      </c>
      <c r="B11802" t="s">
        <v>15794</v>
      </c>
      <c r="C11802" t="s">
        <v>15794</v>
      </c>
      <c r="D11802" s="23">
        <v>14107055000100</v>
      </c>
      <c r="E11802" t="s">
        <v>10425</v>
      </c>
      <c r="F11802" t="s">
        <v>1386</v>
      </c>
      <c r="G11802">
        <v>15622</v>
      </c>
      <c r="H11802" s="23">
        <v>161902960</v>
      </c>
    </row>
    <row r="11803" spans="1:8" x14ac:dyDescent="0.25">
      <c r="A11803">
        <v>1509</v>
      </c>
      <c r="B11803" t="s">
        <v>15795</v>
      </c>
      <c r="C11803" t="s">
        <v>15796</v>
      </c>
      <c r="D11803" s="23">
        <v>11050686000141</v>
      </c>
      <c r="E11803" t="s">
        <v>2148</v>
      </c>
      <c r="F11803" t="s">
        <v>1386</v>
      </c>
      <c r="G11803">
        <v>2785</v>
      </c>
      <c r="H11803" s="23">
        <v>161627218</v>
      </c>
    </row>
    <row r="11804" spans="1:8" x14ac:dyDescent="0.25">
      <c r="A11804">
        <v>11865</v>
      </c>
      <c r="B11804" t="s">
        <v>15797</v>
      </c>
      <c r="C11804" t="s">
        <v>15798</v>
      </c>
      <c r="D11804" s="23">
        <v>24219392000142</v>
      </c>
      <c r="E11804" t="s">
        <v>15799</v>
      </c>
      <c r="F11804" t="s">
        <v>1415</v>
      </c>
      <c r="G11804">
        <v>18241</v>
      </c>
      <c r="H11804" s="23" t="s">
        <v>1438</v>
      </c>
    </row>
    <row r="11805" spans="1:8" x14ac:dyDescent="0.25">
      <c r="A11805">
        <v>15859</v>
      </c>
      <c r="B11805" t="s">
        <v>25077</v>
      </c>
      <c r="C11805" t="s">
        <v>25077</v>
      </c>
      <c r="D11805" s="23">
        <v>24207990000100</v>
      </c>
      <c r="E11805" t="s">
        <v>1397</v>
      </c>
      <c r="F11805" t="s">
        <v>1398</v>
      </c>
      <c r="G11805">
        <v>25236</v>
      </c>
      <c r="H11805" s="23">
        <v>204452295</v>
      </c>
    </row>
    <row r="11806" spans="1:8" x14ac:dyDescent="0.25">
      <c r="A11806">
        <v>7989</v>
      </c>
      <c r="B11806" t="s">
        <v>15800</v>
      </c>
      <c r="C11806" t="s">
        <v>15800</v>
      </c>
      <c r="D11806" s="23">
        <v>20937053000140</v>
      </c>
      <c r="E11806" t="s">
        <v>3258</v>
      </c>
      <c r="F11806" t="s">
        <v>1398</v>
      </c>
      <c r="G11806">
        <v>12294</v>
      </c>
      <c r="H11806" s="23">
        <v>204148120</v>
      </c>
    </row>
    <row r="11807" spans="1:8" x14ac:dyDescent="0.25">
      <c r="A11807">
        <v>2283</v>
      </c>
      <c r="B11807" t="s">
        <v>15801</v>
      </c>
      <c r="C11807" t="s">
        <v>15802</v>
      </c>
      <c r="D11807" s="23">
        <v>2895028001050</v>
      </c>
      <c r="E11807" t="s">
        <v>1430</v>
      </c>
      <c r="F11807" t="s">
        <v>1415</v>
      </c>
      <c r="G11807">
        <v>3559</v>
      </c>
      <c r="H11807" s="23" t="s">
        <v>15803</v>
      </c>
    </row>
    <row r="11808" spans="1:8" x14ac:dyDescent="0.25">
      <c r="A11808">
        <v>15238</v>
      </c>
      <c r="B11808" t="s">
        <v>15804</v>
      </c>
      <c r="C11808" t="s">
        <v>15804</v>
      </c>
      <c r="D11808" s="23">
        <v>53130289000120</v>
      </c>
      <c r="E11808" t="s">
        <v>1385</v>
      </c>
      <c r="F11808" t="s">
        <v>1386</v>
      </c>
      <c r="G11808">
        <v>24338</v>
      </c>
      <c r="H11808" s="23">
        <v>164829385</v>
      </c>
    </row>
    <row r="11809" spans="1:8" x14ac:dyDescent="0.25">
      <c r="A11809">
        <v>9497</v>
      </c>
      <c r="B11809" t="s">
        <v>15805</v>
      </c>
      <c r="C11809" t="s">
        <v>15806</v>
      </c>
      <c r="D11809" s="23">
        <v>70114087000103</v>
      </c>
      <c r="E11809" t="s">
        <v>1541</v>
      </c>
      <c r="F11809" t="s">
        <v>1386</v>
      </c>
      <c r="G11809">
        <v>14154</v>
      </c>
      <c r="H11809" s="23">
        <v>161030610</v>
      </c>
    </row>
    <row r="11810" spans="1:8" x14ac:dyDescent="0.25">
      <c r="A11810">
        <v>2735</v>
      </c>
      <c r="B11810" t="s">
        <v>15807</v>
      </c>
      <c r="C11810" t="s">
        <v>15808</v>
      </c>
      <c r="D11810" s="23">
        <v>4167092000150</v>
      </c>
      <c r="E11810" t="s">
        <v>1430</v>
      </c>
      <c r="F11810" t="s">
        <v>1415</v>
      </c>
      <c r="G11810">
        <v>4011</v>
      </c>
      <c r="H11810" s="23">
        <v>27739538</v>
      </c>
    </row>
    <row r="11811" spans="1:8" x14ac:dyDescent="0.25">
      <c r="A11811">
        <v>3908</v>
      </c>
      <c r="B11811" t="s">
        <v>15809</v>
      </c>
      <c r="C11811" t="s">
        <v>15810</v>
      </c>
      <c r="D11811" s="23">
        <v>9168055000180</v>
      </c>
      <c r="E11811" t="s">
        <v>7009</v>
      </c>
      <c r="F11811" t="s">
        <v>1386</v>
      </c>
      <c r="G11811">
        <v>5184</v>
      </c>
      <c r="H11811" s="23">
        <v>160684056</v>
      </c>
    </row>
    <row r="11812" spans="1:8" x14ac:dyDescent="0.25">
      <c r="A11812">
        <v>11659</v>
      </c>
      <c r="B11812" t="s">
        <v>15811</v>
      </c>
      <c r="C11812" t="s">
        <v>15811</v>
      </c>
      <c r="D11812" s="23">
        <v>34652282000123</v>
      </c>
      <c r="E11812" t="s">
        <v>1403</v>
      </c>
      <c r="F11812" t="s">
        <v>1398</v>
      </c>
      <c r="G11812">
        <v>17587</v>
      </c>
      <c r="H11812" s="23">
        <v>205239960</v>
      </c>
    </row>
    <row r="11813" spans="1:8" x14ac:dyDescent="0.25">
      <c r="A11813">
        <v>10096</v>
      </c>
      <c r="B11813" t="s">
        <v>15812</v>
      </c>
      <c r="C11813" t="s">
        <v>15813</v>
      </c>
      <c r="D11813" s="23">
        <v>28222418000162</v>
      </c>
      <c r="E11813" t="s">
        <v>15054</v>
      </c>
      <c r="F11813" t="s">
        <v>1398</v>
      </c>
      <c r="G11813">
        <v>14985</v>
      </c>
      <c r="H11813" s="23">
        <v>204755824</v>
      </c>
    </row>
    <row r="11814" spans="1:8" x14ac:dyDescent="0.25">
      <c r="A11814">
        <v>13620</v>
      </c>
      <c r="B11814" t="s">
        <v>15814</v>
      </c>
      <c r="C11814" t="s">
        <v>15814</v>
      </c>
      <c r="D11814" s="23">
        <v>44263456000110</v>
      </c>
      <c r="E11814" t="s">
        <v>6066</v>
      </c>
      <c r="F11814" t="s">
        <v>1398</v>
      </c>
      <c r="G11814">
        <v>21249</v>
      </c>
      <c r="H11814" s="23">
        <v>205919146</v>
      </c>
    </row>
    <row r="11815" spans="1:8" x14ac:dyDescent="0.25">
      <c r="A11815">
        <v>2649</v>
      </c>
      <c r="B11815" t="s">
        <v>15815</v>
      </c>
      <c r="C11815" t="s">
        <v>4321</v>
      </c>
      <c r="D11815" s="23">
        <v>40892101000210</v>
      </c>
      <c r="E11815" t="s">
        <v>1385</v>
      </c>
      <c r="F11815" t="s">
        <v>1386</v>
      </c>
      <c r="G11815">
        <v>3925</v>
      </c>
      <c r="H11815" s="23" t="s">
        <v>15816</v>
      </c>
    </row>
    <row r="11816" spans="1:8" x14ac:dyDescent="0.25">
      <c r="A11816">
        <v>13058</v>
      </c>
      <c r="B11816" t="s">
        <v>15817</v>
      </c>
      <c r="C11816" t="s">
        <v>1086</v>
      </c>
      <c r="D11816" s="23">
        <v>40892101000139</v>
      </c>
      <c r="E11816" t="s">
        <v>1430</v>
      </c>
      <c r="F11816" t="s">
        <v>1415</v>
      </c>
      <c r="G11816">
        <v>20164</v>
      </c>
      <c r="H11816" s="23">
        <v>18211054</v>
      </c>
    </row>
    <row r="11817" spans="1:8" x14ac:dyDescent="0.25">
      <c r="A11817">
        <v>13095</v>
      </c>
      <c r="B11817" t="s">
        <v>15818</v>
      </c>
      <c r="C11817" t="s">
        <v>15819</v>
      </c>
      <c r="D11817" s="23">
        <v>16699482000311</v>
      </c>
      <c r="E11817" t="s">
        <v>1385</v>
      </c>
      <c r="F11817" t="s">
        <v>1386</v>
      </c>
      <c r="G11817">
        <v>20252</v>
      </c>
      <c r="H11817" s="23">
        <v>164117229</v>
      </c>
    </row>
    <row r="11818" spans="1:8" x14ac:dyDescent="0.25">
      <c r="A11818">
        <v>2552</v>
      </c>
      <c r="B11818" t="s">
        <v>15820</v>
      </c>
      <c r="C11818" t="s">
        <v>15821</v>
      </c>
      <c r="D11818" s="23">
        <v>3612196000163</v>
      </c>
      <c r="E11818" t="s">
        <v>3858</v>
      </c>
      <c r="F11818" t="s">
        <v>1444</v>
      </c>
      <c r="G11818">
        <v>3828</v>
      </c>
      <c r="H11818" s="23">
        <v>52422177</v>
      </c>
    </row>
    <row r="11819" spans="1:8" x14ac:dyDescent="0.25">
      <c r="A11819">
        <v>8972</v>
      </c>
      <c r="B11819" t="s">
        <v>15822</v>
      </c>
      <c r="C11819" t="s">
        <v>15822</v>
      </c>
      <c r="D11819" s="23">
        <v>26633390000120</v>
      </c>
      <c r="E11819" t="s">
        <v>15823</v>
      </c>
      <c r="F11819" t="s">
        <v>1427</v>
      </c>
      <c r="G11819">
        <v>13510</v>
      </c>
      <c r="H11819" s="23">
        <v>155450360</v>
      </c>
    </row>
    <row r="11820" spans="1:8" x14ac:dyDescent="0.25">
      <c r="A11820">
        <v>7747</v>
      </c>
      <c r="B11820" t="s">
        <v>15824</v>
      </c>
      <c r="C11820" t="s">
        <v>15824</v>
      </c>
      <c r="D11820" s="23">
        <v>11258068000191</v>
      </c>
      <c r="E11820" t="s">
        <v>4119</v>
      </c>
      <c r="F11820" t="s">
        <v>1415</v>
      </c>
      <c r="G11820">
        <v>12060</v>
      </c>
      <c r="H11820" s="23" t="s">
        <v>1438</v>
      </c>
    </row>
    <row r="11821" spans="1:8" x14ac:dyDescent="0.25">
      <c r="A11821">
        <v>10023</v>
      </c>
      <c r="B11821" t="s">
        <v>15825</v>
      </c>
      <c r="C11821" t="s">
        <v>15825</v>
      </c>
      <c r="D11821" s="23">
        <v>22765221000193</v>
      </c>
      <c r="E11821" t="s">
        <v>6066</v>
      </c>
      <c r="F11821" t="s">
        <v>1398</v>
      </c>
      <c r="G11821">
        <v>14820</v>
      </c>
      <c r="H11821" s="23">
        <v>204316308</v>
      </c>
    </row>
    <row r="11822" spans="1:8" x14ac:dyDescent="0.25">
      <c r="A11822">
        <v>13956</v>
      </c>
      <c r="B11822" t="s">
        <v>15826</v>
      </c>
      <c r="C11822" t="s">
        <v>15827</v>
      </c>
      <c r="D11822" s="23">
        <v>8360824000184</v>
      </c>
      <c r="E11822" t="s">
        <v>1385</v>
      </c>
      <c r="F11822" t="s">
        <v>1386</v>
      </c>
      <c r="G11822">
        <v>21743</v>
      </c>
      <c r="H11822" s="23">
        <v>161499260</v>
      </c>
    </row>
    <row r="11823" spans="1:8" x14ac:dyDescent="0.25">
      <c r="A11823">
        <v>15402</v>
      </c>
      <c r="B11823" t="s">
        <v>15828</v>
      </c>
      <c r="C11823" t="s">
        <v>15828</v>
      </c>
      <c r="D11823" s="23">
        <v>23643635000293</v>
      </c>
      <c r="E11823" t="s">
        <v>1430</v>
      </c>
      <c r="F11823" t="s">
        <v>1415</v>
      </c>
      <c r="G11823">
        <v>24567</v>
      </c>
      <c r="H11823" s="23">
        <v>112622810</v>
      </c>
    </row>
    <row r="11824" spans="1:8" x14ac:dyDescent="0.25">
      <c r="A11824">
        <v>9632</v>
      </c>
      <c r="B11824" t="s">
        <v>15829</v>
      </c>
      <c r="C11824" t="s">
        <v>15830</v>
      </c>
      <c r="D11824" s="23">
        <v>11083385000114</v>
      </c>
      <c r="E11824" t="s">
        <v>1385</v>
      </c>
      <c r="F11824" t="s">
        <v>1386</v>
      </c>
      <c r="G11824">
        <v>14330</v>
      </c>
      <c r="H11824" s="23" t="s">
        <v>1438</v>
      </c>
    </row>
    <row r="11825" spans="1:8" x14ac:dyDescent="0.25">
      <c r="A11825">
        <v>1516</v>
      </c>
      <c r="B11825" t="s">
        <v>15831</v>
      </c>
      <c r="C11825" t="s">
        <v>15832</v>
      </c>
      <c r="D11825" s="23">
        <v>11087883000135</v>
      </c>
      <c r="E11825" t="s">
        <v>15833</v>
      </c>
      <c r="F11825" t="s">
        <v>1444</v>
      </c>
      <c r="G11825">
        <v>2792</v>
      </c>
      <c r="H11825" s="23">
        <v>83944093</v>
      </c>
    </row>
    <row r="11826" spans="1:8" x14ac:dyDescent="0.25">
      <c r="A11826">
        <v>12638</v>
      </c>
      <c r="B11826" t="s">
        <v>15834</v>
      </c>
      <c r="C11826" t="s">
        <v>15835</v>
      </c>
      <c r="D11826" s="23">
        <v>62821723000109</v>
      </c>
      <c r="E11826" t="s">
        <v>1424</v>
      </c>
      <c r="F11826" t="s">
        <v>1390</v>
      </c>
      <c r="G11826">
        <v>19662</v>
      </c>
      <c r="H11826" s="23">
        <v>108358712112</v>
      </c>
    </row>
    <row r="11827" spans="1:8" x14ac:dyDescent="0.25">
      <c r="A11827">
        <v>13317</v>
      </c>
      <c r="B11827" t="s">
        <v>15836</v>
      </c>
      <c r="C11827" t="s">
        <v>15837</v>
      </c>
      <c r="D11827" s="23">
        <v>10197384000138</v>
      </c>
      <c r="E11827" t="s">
        <v>1992</v>
      </c>
      <c r="F11827" t="s">
        <v>1587</v>
      </c>
      <c r="G11827">
        <v>20724</v>
      </c>
      <c r="H11827" s="23">
        <v>242129587</v>
      </c>
    </row>
    <row r="11828" spans="1:8" x14ac:dyDescent="0.25">
      <c r="A11828">
        <v>11065</v>
      </c>
      <c r="B11828" t="s">
        <v>15838</v>
      </c>
      <c r="C11828" t="s">
        <v>15839</v>
      </c>
      <c r="D11828" s="23">
        <v>8934703000107</v>
      </c>
      <c r="E11828" t="s">
        <v>2953</v>
      </c>
      <c r="F11828" t="s">
        <v>1390</v>
      </c>
      <c r="G11828">
        <v>16870</v>
      </c>
      <c r="H11828" s="23">
        <v>550032903112</v>
      </c>
    </row>
    <row r="11829" spans="1:8" x14ac:dyDescent="0.25">
      <c r="A11829">
        <v>13791</v>
      </c>
      <c r="B11829" t="s">
        <v>15840</v>
      </c>
      <c r="C11829" t="s">
        <v>15841</v>
      </c>
      <c r="D11829" s="23">
        <v>2159896000262</v>
      </c>
      <c r="E11829" t="s">
        <v>1385</v>
      </c>
      <c r="F11829" t="s">
        <v>1386</v>
      </c>
      <c r="G11829">
        <v>21492</v>
      </c>
      <c r="H11829" s="23">
        <v>163479984</v>
      </c>
    </row>
    <row r="11830" spans="1:8" x14ac:dyDescent="0.25">
      <c r="A11830">
        <v>604</v>
      </c>
      <c r="B11830" t="s">
        <v>25078</v>
      </c>
      <c r="C11830" t="s">
        <v>25078</v>
      </c>
      <c r="D11830" s="23"/>
      <c r="E11830" t="s">
        <v>1422</v>
      </c>
      <c r="F11830" t="s">
        <v>1386</v>
      </c>
      <c r="G11830">
        <v>1880</v>
      </c>
      <c r="H11830" s="23"/>
    </row>
    <row r="11831" spans="1:8" x14ac:dyDescent="0.25">
      <c r="A11831">
        <v>10803</v>
      </c>
      <c r="B11831" t="s">
        <v>15842</v>
      </c>
      <c r="C11831" t="s">
        <v>15843</v>
      </c>
      <c r="D11831" s="23">
        <v>1761016000260</v>
      </c>
      <c r="E11831" t="s">
        <v>1422</v>
      </c>
      <c r="F11831" t="s">
        <v>1386</v>
      </c>
      <c r="G11831">
        <v>16258</v>
      </c>
      <c r="H11831" s="23">
        <v>161336574</v>
      </c>
    </row>
    <row r="11832" spans="1:8" x14ac:dyDescent="0.25">
      <c r="A11832">
        <v>15242</v>
      </c>
      <c r="B11832" t="s">
        <v>15844</v>
      </c>
      <c r="C11832" t="s">
        <v>15845</v>
      </c>
      <c r="D11832" s="23">
        <v>9368242000107</v>
      </c>
      <c r="E11832" t="s">
        <v>1385</v>
      </c>
      <c r="F11832" t="s">
        <v>1386</v>
      </c>
      <c r="G11832">
        <v>24345</v>
      </c>
      <c r="H11832" s="23">
        <v>160938201</v>
      </c>
    </row>
    <row r="11833" spans="1:8" x14ac:dyDescent="0.25">
      <c r="A11833">
        <v>4208</v>
      </c>
      <c r="B11833" t="s">
        <v>15846</v>
      </c>
      <c r="C11833" t="s">
        <v>15846</v>
      </c>
      <c r="D11833" s="23">
        <v>8332561000108</v>
      </c>
      <c r="E11833" t="s">
        <v>2281</v>
      </c>
      <c r="F11833" t="s">
        <v>1386</v>
      </c>
      <c r="G11833">
        <v>6838</v>
      </c>
      <c r="H11833" s="23" t="s">
        <v>1438</v>
      </c>
    </row>
    <row r="11834" spans="1:8" x14ac:dyDescent="0.25">
      <c r="A11834">
        <v>1412</v>
      </c>
      <c r="B11834" t="s">
        <v>15847</v>
      </c>
      <c r="C11834" t="s">
        <v>15847</v>
      </c>
      <c r="D11834" s="23">
        <v>10768570000180</v>
      </c>
      <c r="E11834" t="s">
        <v>1422</v>
      </c>
      <c r="F11834" t="s">
        <v>1386</v>
      </c>
      <c r="G11834">
        <v>2688</v>
      </c>
      <c r="H11834" s="23">
        <v>164236171</v>
      </c>
    </row>
    <row r="11835" spans="1:8" x14ac:dyDescent="0.25">
      <c r="A11835">
        <v>4977</v>
      </c>
      <c r="B11835" t="s">
        <v>15848</v>
      </c>
      <c r="C11835" t="s">
        <v>15849</v>
      </c>
      <c r="D11835" s="23">
        <v>1757455000119</v>
      </c>
      <c r="E11835" t="s">
        <v>1385</v>
      </c>
      <c r="F11835" t="s">
        <v>1386</v>
      </c>
      <c r="G11835">
        <v>8003</v>
      </c>
      <c r="H11835" s="23">
        <v>161159079</v>
      </c>
    </row>
    <row r="11836" spans="1:8" x14ac:dyDescent="0.25">
      <c r="A11836">
        <v>10203</v>
      </c>
      <c r="B11836" t="s">
        <v>15850</v>
      </c>
      <c r="C11836" t="s">
        <v>15849</v>
      </c>
      <c r="D11836" s="23">
        <v>1757455000208</v>
      </c>
      <c r="E11836" t="s">
        <v>1385</v>
      </c>
      <c r="F11836" t="s">
        <v>1386</v>
      </c>
      <c r="G11836">
        <v>15396</v>
      </c>
      <c r="H11836" s="23">
        <v>162991754</v>
      </c>
    </row>
    <row r="11837" spans="1:8" x14ac:dyDescent="0.25">
      <c r="A11837">
        <v>12498</v>
      </c>
      <c r="B11837" t="s">
        <v>15851</v>
      </c>
      <c r="C11837" t="s">
        <v>15852</v>
      </c>
      <c r="D11837" s="23">
        <v>7527688000101</v>
      </c>
      <c r="E11837" t="s">
        <v>1505</v>
      </c>
      <c r="F11837" t="s">
        <v>1390</v>
      </c>
      <c r="G11837">
        <v>19389</v>
      </c>
      <c r="H11837" s="23">
        <v>582688033114</v>
      </c>
    </row>
    <row r="11838" spans="1:8" x14ac:dyDescent="0.25">
      <c r="A11838">
        <v>4801</v>
      </c>
      <c r="B11838" t="s">
        <v>15853</v>
      </c>
      <c r="C11838" t="s">
        <v>15854</v>
      </c>
      <c r="D11838" s="23">
        <v>5422596000131</v>
      </c>
      <c r="E11838" t="s">
        <v>3863</v>
      </c>
      <c r="F11838" t="s">
        <v>1390</v>
      </c>
      <c r="G11838">
        <v>7459</v>
      </c>
      <c r="H11838" s="23">
        <v>647419972118</v>
      </c>
    </row>
    <row r="11839" spans="1:8" x14ac:dyDescent="0.25">
      <c r="A11839">
        <v>14651</v>
      </c>
      <c r="B11839" t="s">
        <v>25079</v>
      </c>
      <c r="C11839" t="s">
        <v>25080</v>
      </c>
      <c r="D11839" s="23"/>
      <c r="E11839" t="s">
        <v>1422</v>
      </c>
      <c r="F11839" t="s">
        <v>1386</v>
      </c>
      <c r="G11839">
        <v>22205</v>
      </c>
      <c r="H11839" s="23"/>
    </row>
    <row r="11840" spans="1:8" x14ac:dyDescent="0.25">
      <c r="A11840">
        <v>3335</v>
      </c>
      <c r="B11840" t="s">
        <v>15855</v>
      </c>
      <c r="C11840" t="s">
        <v>15856</v>
      </c>
      <c r="D11840" s="23">
        <v>7192053000281</v>
      </c>
      <c r="E11840" t="s">
        <v>15857</v>
      </c>
      <c r="F11840" t="s">
        <v>1587</v>
      </c>
      <c r="G11840">
        <v>4611</v>
      </c>
      <c r="H11840" s="23">
        <v>242004431</v>
      </c>
    </row>
    <row r="11841" spans="1:8" x14ac:dyDescent="0.25">
      <c r="A11841">
        <v>7748</v>
      </c>
      <c r="B11841" t="s">
        <v>15858</v>
      </c>
      <c r="C11841" t="s">
        <v>15859</v>
      </c>
      <c r="D11841" s="23">
        <v>7192053000109</v>
      </c>
      <c r="E11841" t="s">
        <v>2994</v>
      </c>
      <c r="F11841" t="s">
        <v>1390</v>
      </c>
      <c r="G11841">
        <v>12061</v>
      </c>
      <c r="H11841" s="23">
        <v>182156710116</v>
      </c>
    </row>
    <row r="11842" spans="1:8" x14ac:dyDescent="0.25">
      <c r="A11842">
        <v>11781</v>
      </c>
      <c r="B11842" t="s">
        <v>25081</v>
      </c>
      <c r="C11842" t="s">
        <v>25081</v>
      </c>
      <c r="D11842" s="23"/>
      <c r="E11842" t="s">
        <v>1527</v>
      </c>
      <c r="F11842" t="s">
        <v>1386</v>
      </c>
      <c r="G11842">
        <v>18071</v>
      </c>
      <c r="H11842" s="23"/>
    </row>
    <row r="11843" spans="1:8" x14ac:dyDescent="0.25">
      <c r="A11843">
        <v>12390</v>
      </c>
      <c r="B11843" t="s">
        <v>15860</v>
      </c>
      <c r="C11843" t="s">
        <v>15860</v>
      </c>
      <c r="D11843" s="23">
        <v>41780872000105</v>
      </c>
      <c r="E11843" t="s">
        <v>1533</v>
      </c>
      <c r="F11843" t="s">
        <v>1386</v>
      </c>
      <c r="G11843">
        <v>18996</v>
      </c>
      <c r="H11843" s="23">
        <v>163972850</v>
      </c>
    </row>
    <row r="11844" spans="1:8" x14ac:dyDescent="0.25">
      <c r="A11844">
        <v>14215</v>
      </c>
      <c r="B11844" t="s">
        <v>15861</v>
      </c>
      <c r="C11844" t="s">
        <v>15861</v>
      </c>
      <c r="D11844" s="23">
        <v>15558061000146</v>
      </c>
      <c r="E11844" t="s">
        <v>1385</v>
      </c>
      <c r="F11844" t="s">
        <v>1386</v>
      </c>
      <c r="G11844">
        <v>22246</v>
      </c>
      <c r="H11844" s="23">
        <v>161986420</v>
      </c>
    </row>
    <row r="11845" spans="1:8" x14ac:dyDescent="0.25">
      <c r="A11845">
        <v>6438</v>
      </c>
      <c r="B11845" t="s">
        <v>25082</v>
      </c>
      <c r="C11845" t="s">
        <v>25082</v>
      </c>
      <c r="D11845" s="23"/>
      <c r="E11845" t="s">
        <v>1385</v>
      </c>
      <c r="F11845" t="s">
        <v>1386</v>
      </c>
      <c r="G11845">
        <v>9979</v>
      </c>
      <c r="H11845" s="23"/>
    </row>
    <row r="11846" spans="1:8" x14ac:dyDescent="0.25">
      <c r="A11846">
        <v>13367</v>
      </c>
      <c r="B11846" t="s">
        <v>15862</v>
      </c>
      <c r="C11846" t="s">
        <v>15862</v>
      </c>
      <c r="D11846" s="23">
        <v>46259286000125</v>
      </c>
      <c r="E11846" t="s">
        <v>1541</v>
      </c>
      <c r="F11846" t="s">
        <v>1386</v>
      </c>
      <c r="G11846">
        <v>20920</v>
      </c>
      <c r="H11846" s="23">
        <v>164324607</v>
      </c>
    </row>
    <row r="11847" spans="1:8" x14ac:dyDescent="0.25">
      <c r="A11847">
        <v>12881</v>
      </c>
      <c r="B11847" t="s">
        <v>25083</v>
      </c>
      <c r="C11847" t="s">
        <v>25084</v>
      </c>
      <c r="D11847" s="23"/>
      <c r="E11847" t="s">
        <v>1723</v>
      </c>
      <c r="F11847" t="s">
        <v>1386</v>
      </c>
      <c r="G11847">
        <v>19659</v>
      </c>
      <c r="H11847" s="23"/>
    </row>
    <row r="11848" spans="1:8" x14ac:dyDescent="0.25">
      <c r="A11848">
        <v>6759</v>
      </c>
      <c r="B11848" t="s">
        <v>15863</v>
      </c>
      <c r="C11848" t="s">
        <v>15863</v>
      </c>
      <c r="D11848" s="23">
        <v>17170293000158</v>
      </c>
      <c r="E11848" t="s">
        <v>1744</v>
      </c>
      <c r="F11848" t="s">
        <v>1386</v>
      </c>
      <c r="G11848">
        <v>10469</v>
      </c>
      <c r="H11848" s="23">
        <v>162064853</v>
      </c>
    </row>
    <row r="11849" spans="1:8" x14ac:dyDescent="0.25">
      <c r="A11849">
        <v>7655</v>
      </c>
      <c r="B11849" t="s">
        <v>15864</v>
      </c>
      <c r="C11849" t="s">
        <v>15864</v>
      </c>
      <c r="D11849" s="23">
        <v>21911690000100</v>
      </c>
      <c r="E11849" t="s">
        <v>1678</v>
      </c>
      <c r="F11849" t="s">
        <v>1386</v>
      </c>
      <c r="G11849">
        <v>11948</v>
      </c>
      <c r="H11849" s="23">
        <v>162474482</v>
      </c>
    </row>
    <row r="11850" spans="1:8" x14ac:dyDescent="0.25">
      <c r="A11850">
        <v>10441</v>
      </c>
      <c r="B11850" t="s">
        <v>15865</v>
      </c>
      <c r="C11850" t="s">
        <v>15866</v>
      </c>
      <c r="D11850" s="23">
        <v>31623494000194</v>
      </c>
      <c r="E11850" t="s">
        <v>1812</v>
      </c>
      <c r="F11850" t="s">
        <v>1386</v>
      </c>
      <c r="G11850">
        <v>15756</v>
      </c>
      <c r="H11850" s="23">
        <v>163255431</v>
      </c>
    </row>
    <row r="11851" spans="1:8" x14ac:dyDescent="0.25">
      <c r="A11851">
        <v>7351</v>
      </c>
      <c r="B11851" t="s">
        <v>15867</v>
      </c>
      <c r="C11851" t="s">
        <v>15867</v>
      </c>
      <c r="D11851" s="23">
        <v>21675191000161</v>
      </c>
      <c r="E11851" t="s">
        <v>1533</v>
      </c>
      <c r="F11851" t="s">
        <v>1386</v>
      </c>
      <c r="G11851">
        <v>11273</v>
      </c>
      <c r="H11851" s="23">
        <v>162452497</v>
      </c>
    </row>
    <row r="11852" spans="1:8" x14ac:dyDescent="0.25">
      <c r="A11852">
        <v>14831</v>
      </c>
      <c r="B11852" t="s">
        <v>15868</v>
      </c>
      <c r="C11852" t="s">
        <v>15868</v>
      </c>
      <c r="D11852" s="23">
        <v>38109086000168</v>
      </c>
      <c r="E11852" t="s">
        <v>2148</v>
      </c>
      <c r="F11852" t="s">
        <v>1386</v>
      </c>
      <c r="G11852">
        <v>23277</v>
      </c>
      <c r="H11852" s="23">
        <v>163732892</v>
      </c>
    </row>
    <row r="11853" spans="1:8" x14ac:dyDescent="0.25">
      <c r="A11853">
        <v>15011</v>
      </c>
      <c r="B11853" t="s">
        <v>15869</v>
      </c>
      <c r="C11853" t="s">
        <v>15869</v>
      </c>
      <c r="D11853" s="23">
        <v>41068900000158</v>
      </c>
      <c r="E11853" t="s">
        <v>2817</v>
      </c>
      <c r="F11853" t="s">
        <v>1386</v>
      </c>
      <c r="G11853">
        <v>23647</v>
      </c>
      <c r="H11853" s="23" t="s">
        <v>15870</v>
      </c>
    </row>
    <row r="11854" spans="1:8" x14ac:dyDescent="0.25">
      <c r="A11854">
        <v>10671</v>
      </c>
      <c r="B11854" t="s">
        <v>15871</v>
      </c>
      <c r="C11854" t="s">
        <v>15871</v>
      </c>
      <c r="D11854" s="23">
        <v>20233790000162</v>
      </c>
      <c r="E11854" t="s">
        <v>1487</v>
      </c>
      <c r="F11854" t="s">
        <v>1386</v>
      </c>
      <c r="G11854">
        <v>16082</v>
      </c>
      <c r="H11854" s="23">
        <v>162330510</v>
      </c>
    </row>
    <row r="11855" spans="1:8" x14ac:dyDescent="0.25">
      <c r="A11855">
        <v>15740</v>
      </c>
      <c r="B11855" t="s">
        <v>25085</v>
      </c>
      <c r="C11855" t="s">
        <v>25086</v>
      </c>
      <c r="D11855" s="23"/>
      <c r="E11855" t="s">
        <v>9374</v>
      </c>
      <c r="F11855" t="s">
        <v>1415</v>
      </c>
      <c r="G11855">
        <v>24919</v>
      </c>
      <c r="H11855" s="23"/>
    </row>
    <row r="11856" spans="1:8" x14ac:dyDescent="0.25">
      <c r="A11856">
        <v>1182</v>
      </c>
      <c r="B11856" t="s">
        <v>25087</v>
      </c>
      <c r="C11856" t="s">
        <v>25088</v>
      </c>
      <c r="D11856" s="23"/>
      <c r="E11856" t="s">
        <v>1422</v>
      </c>
      <c r="F11856" t="s">
        <v>1386</v>
      </c>
      <c r="G11856">
        <v>1014</v>
      </c>
      <c r="H11856" s="23"/>
    </row>
    <row r="11857" spans="1:8" x14ac:dyDescent="0.25">
      <c r="A11857">
        <v>8575</v>
      </c>
      <c r="B11857" t="s">
        <v>15872</v>
      </c>
      <c r="C11857" t="s">
        <v>15872</v>
      </c>
      <c r="D11857" s="23">
        <v>22317314000155</v>
      </c>
      <c r="E11857" t="s">
        <v>1385</v>
      </c>
      <c r="F11857" t="s">
        <v>1386</v>
      </c>
      <c r="G11857">
        <v>13077</v>
      </c>
      <c r="H11857" s="23">
        <v>162508069</v>
      </c>
    </row>
    <row r="11858" spans="1:8" x14ac:dyDescent="0.25">
      <c r="A11858">
        <v>6086</v>
      </c>
      <c r="B11858" t="s">
        <v>15873</v>
      </c>
      <c r="C11858" t="s">
        <v>15874</v>
      </c>
      <c r="D11858" s="23">
        <v>18539663000144</v>
      </c>
      <c r="E11858" t="s">
        <v>2205</v>
      </c>
      <c r="F11858" t="s">
        <v>1415</v>
      </c>
      <c r="G11858">
        <v>9557</v>
      </c>
      <c r="H11858" s="23" t="s">
        <v>1438</v>
      </c>
    </row>
    <row r="11859" spans="1:8" x14ac:dyDescent="0.25">
      <c r="A11859">
        <v>13213</v>
      </c>
      <c r="B11859" t="s">
        <v>25089</v>
      </c>
      <c r="C11859" t="s">
        <v>25089</v>
      </c>
      <c r="D11859" s="23"/>
      <c r="E11859" t="s">
        <v>2050</v>
      </c>
      <c r="F11859" t="s">
        <v>1386</v>
      </c>
      <c r="G11859">
        <v>20407</v>
      </c>
      <c r="H11859" s="23"/>
    </row>
    <row r="11860" spans="1:8" x14ac:dyDescent="0.25">
      <c r="A11860">
        <v>9752</v>
      </c>
      <c r="B11860" t="s">
        <v>25090</v>
      </c>
      <c r="C11860" t="s">
        <v>25090</v>
      </c>
      <c r="D11860" s="23"/>
      <c r="E11860" t="s">
        <v>1422</v>
      </c>
      <c r="F11860" t="s">
        <v>1386</v>
      </c>
      <c r="G11860">
        <v>14483</v>
      </c>
      <c r="H11860" s="23"/>
    </row>
    <row r="11861" spans="1:8" x14ac:dyDescent="0.25">
      <c r="A11861">
        <v>1637</v>
      </c>
      <c r="B11861" t="s">
        <v>15875</v>
      </c>
      <c r="C11861" t="s">
        <v>15876</v>
      </c>
      <c r="D11861" s="23">
        <v>11715981000170</v>
      </c>
      <c r="E11861" t="s">
        <v>1385</v>
      </c>
      <c r="F11861" t="s">
        <v>1386</v>
      </c>
      <c r="G11861">
        <v>2913</v>
      </c>
      <c r="H11861" s="23">
        <v>161661416</v>
      </c>
    </row>
    <row r="11862" spans="1:8" x14ac:dyDescent="0.25">
      <c r="A11862">
        <v>15626</v>
      </c>
      <c r="B11862" t="s">
        <v>15877</v>
      </c>
      <c r="C11862" t="s">
        <v>15878</v>
      </c>
      <c r="D11862" s="23">
        <v>53103573000107</v>
      </c>
      <c r="E11862" t="s">
        <v>1385</v>
      </c>
      <c r="F11862" t="s">
        <v>1386</v>
      </c>
      <c r="G11862">
        <v>24899</v>
      </c>
      <c r="H11862" s="23" t="s">
        <v>1438</v>
      </c>
    </row>
    <row r="11863" spans="1:8" x14ac:dyDescent="0.25">
      <c r="A11863">
        <v>11532</v>
      </c>
      <c r="B11863" t="s">
        <v>15879</v>
      </c>
      <c r="C11863" t="s">
        <v>15879</v>
      </c>
      <c r="D11863" s="23">
        <v>35505864000140</v>
      </c>
      <c r="E11863" t="s">
        <v>1578</v>
      </c>
      <c r="F11863" t="s">
        <v>1386</v>
      </c>
      <c r="G11863">
        <v>17477</v>
      </c>
      <c r="H11863" s="23">
        <v>163541396</v>
      </c>
    </row>
    <row r="11864" spans="1:8" x14ac:dyDescent="0.25">
      <c r="A11864">
        <v>3478</v>
      </c>
      <c r="B11864" t="s">
        <v>15880</v>
      </c>
      <c r="C11864" t="s">
        <v>15881</v>
      </c>
      <c r="D11864" s="23">
        <v>7828345000187</v>
      </c>
      <c r="E11864" t="s">
        <v>1921</v>
      </c>
      <c r="F11864" t="s">
        <v>1386</v>
      </c>
      <c r="G11864">
        <v>4754</v>
      </c>
      <c r="H11864" s="23">
        <v>161547400</v>
      </c>
    </row>
    <row r="11865" spans="1:8" x14ac:dyDescent="0.25">
      <c r="A11865">
        <v>12787</v>
      </c>
      <c r="B11865" t="s">
        <v>25091</v>
      </c>
      <c r="C11865" t="s">
        <v>25091</v>
      </c>
      <c r="D11865" s="23"/>
      <c r="E11865" t="s">
        <v>1385</v>
      </c>
      <c r="F11865" t="s">
        <v>1386</v>
      </c>
      <c r="G11865">
        <v>19826</v>
      </c>
      <c r="H11865" s="23"/>
    </row>
    <row r="11866" spans="1:8" x14ac:dyDescent="0.25">
      <c r="A11866">
        <v>5234</v>
      </c>
      <c r="B11866" t="s">
        <v>15882</v>
      </c>
      <c r="C11866" t="s">
        <v>15883</v>
      </c>
      <c r="D11866" s="23">
        <v>4169359000148</v>
      </c>
      <c r="E11866" t="s">
        <v>2433</v>
      </c>
      <c r="F11866" t="s">
        <v>1386</v>
      </c>
      <c r="G11866">
        <v>8273</v>
      </c>
      <c r="H11866" s="23">
        <v>161431690</v>
      </c>
    </row>
    <row r="11867" spans="1:8" x14ac:dyDescent="0.25">
      <c r="A11867">
        <v>4923</v>
      </c>
      <c r="B11867" t="s">
        <v>15884</v>
      </c>
      <c r="C11867" t="s">
        <v>15884</v>
      </c>
      <c r="D11867" s="23">
        <v>7526979000185</v>
      </c>
      <c r="E11867" t="s">
        <v>1409</v>
      </c>
      <c r="F11867" t="s">
        <v>1386</v>
      </c>
      <c r="G11867">
        <v>7914</v>
      </c>
      <c r="H11867" s="23">
        <v>161458998</v>
      </c>
    </row>
    <row r="11868" spans="1:8" x14ac:dyDescent="0.25">
      <c r="A11868">
        <v>3336</v>
      </c>
      <c r="B11868" t="s">
        <v>15885</v>
      </c>
      <c r="C11868" t="s">
        <v>15886</v>
      </c>
      <c r="D11868" s="23">
        <v>7193088000154</v>
      </c>
      <c r="E11868" t="s">
        <v>1792</v>
      </c>
      <c r="F11868" t="s">
        <v>1386</v>
      </c>
      <c r="G11868">
        <v>4612</v>
      </c>
      <c r="H11868" s="23">
        <v>161446647</v>
      </c>
    </row>
    <row r="11869" spans="1:8" x14ac:dyDescent="0.25">
      <c r="A11869">
        <v>7246</v>
      </c>
      <c r="B11869" t="s">
        <v>15887</v>
      </c>
      <c r="C11869" t="s">
        <v>15887</v>
      </c>
      <c r="D11869" s="23">
        <v>12642328000190</v>
      </c>
      <c r="E11869" t="s">
        <v>1397</v>
      </c>
      <c r="F11869" t="s">
        <v>1398</v>
      </c>
      <c r="G11869">
        <v>11185</v>
      </c>
      <c r="H11869" s="23">
        <v>201047640</v>
      </c>
    </row>
    <row r="11870" spans="1:8" x14ac:dyDescent="0.25">
      <c r="A11870">
        <v>699</v>
      </c>
      <c r="B11870" t="s">
        <v>25092</v>
      </c>
      <c r="C11870" t="s">
        <v>25092</v>
      </c>
      <c r="D11870" s="23"/>
      <c r="E11870" t="s">
        <v>1385</v>
      </c>
      <c r="F11870" t="s">
        <v>1386</v>
      </c>
      <c r="G11870">
        <v>1975</v>
      </c>
      <c r="H11870" s="23"/>
    </row>
    <row r="11871" spans="1:8" x14ac:dyDescent="0.25">
      <c r="A11871">
        <v>1739</v>
      </c>
      <c r="B11871" t="s">
        <v>15888</v>
      </c>
      <c r="C11871" t="s">
        <v>15889</v>
      </c>
      <c r="D11871" s="23">
        <v>12287015000161</v>
      </c>
      <c r="E11871" t="s">
        <v>1385</v>
      </c>
      <c r="F11871" t="s">
        <v>1386</v>
      </c>
      <c r="G11871">
        <v>3015</v>
      </c>
      <c r="H11871" s="23">
        <v>161720390</v>
      </c>
    </row>
    <row r="11872" spans="1:8" x14ac:dyDescent="0.25">
      <c r="A11872">
        <v>3872</v>
      </c>
      <c r="B11872" t="s">
        <v>15890</v>
      </c>
      <c r="C11872" t="s">
        <v>15891</v>
      </c>
      <c r="D11872" s="23">
        <v>9126210000103</v>
      </c>
      <c r="E11872" t="s">
        <v>1385</v>
      </c>
      <c r="F11872" t="s">
        <v>1386</v>
      </c>
      <c r="G11872">
        <v>5148</v>
      </c>
      <c r="H11872" s="23">
        <v>160105960</v>
      </c>
    </row>
    <row r="11873" spans="1:8" x14ac:dyDescent="0.25">
      <c r="A11873">
        <v>8778</v>
      </c>
      <c r="B11873" t="s">
        <v>25093</v>
      </c>
      <c r="C11873" t="s">
        <v>25093</v>
      </c>
      <c r="D11873" s="23"/>
      <c r="E11873" t="s">
        <v>1422</v>
      </c>
      <c r="F11873" t="s">
        <v>1386</v>
      </c>
      <c r="G11873">
        <v>13271</v>
      </c>
      <c r="H11873" s="23"/>
    </row>
    <row r="11874" spans="1:8" x14ac:dyDescent="0.25">
      <c r="A11874">
        <v>12407</v>
      </c>
      <c r="B11874" t="s">
        <v>15892</v>
      </c>
      <c r="C11874" t="s">
        <v>15892</v>
      </c>
      <c r="D11874" s="23">
        <v>26923666000105</v>
      </c>
      <c r="E11874" t="s">
        <v>1723</v>
      </c>
      <c r="F11874" t="s">
        <v>1386</v>
      </c>
      <c r="G11874">
        <v>19013</v>
      </c>
      <c r="H11874" s="23">
        <v>162869894</v>
      </c>
    </row>
    <row r="11875" spans="1:8" x14ac:dyDescent="0.25">
      <c r="A11875">
        <v>4716</v>
      </c>
      <c r="B11875" t="s">
        <v>25094</v>
      </c>
      <c r="C11875" t="s">
        <v>25094</v>
      </c>
      <c r="D11875" s="23"/>
      <c r="E11875" t="s">
        <v>3083</v>
      </c>
      <c r="F11875" t="s">
        <v>1386</v>
      </c>
      <c r="G11875">
        <v>7287</v>
      </c>
      <c r="H11875" s="23"/>
    </row>
    <row r="11876" spans="1:8" x14ac:dyDescent="0.25">
      <c r="A11876">
        <v>5595</v>
      </c>
      <c r="B11876" t="s">
        <v>25095</v>
      </c>
      <c r="C11876" t="s">
        <v>25095</v>
      </c>
      <c r="D11876" s="23"/>
      <c r="E11876" t="s">
        <v>4939</v>
      </c>
      <c r="F11876" t="s">
        <v>1444</v>
      </c>
      <c r="G11876">
        <v>8653</v>
      </c>
      <c r="H11876" s="23"/>
    </row>
    <row r="11877" spans="1:8" x14ac:dyDescent="0.25">
      <c r="A11877">
        <v>2480</v>
      </c>
      <c r="B11877" t="s">
        <v>15893</v>
      </c>
      <c r="C11877" t="s">
        <v>15886</v>
      </c>
      <c r="D11877" s="23">
        <v>3522389000123</v>
      </c>
      <c r="E11877" t="s">
        <v>1723</v>
      </c>
      <c r="F11877" t="s">
        <v>1386</v>
      </c>
      <c r="G11877">
        <v>3756</v>
      </c>
      <c r="H11877" s="23">
        <v>161259162</v>
      </c>
    </row>
    <row r="11878" spans="1:8" x14ac:dyDescent="0.25">
      <c r="A11878">
        <v>9676</v>
      </c>
      <c r="B11878" t="s">
        <v>15894</v>
      </c>
      <c r="C11878" t="s">
        <v>15894</v>
      </c>
      <c r="D11878" s="23">
        <v>12731584000154</v>
      </c>
      <c r="E11878" t="s">
        <v>1409</v>
      </c>
      <c r="F11878" t="s">
        <v>1386</v>
      </c>
      <c r="G11878">
        <v>14374</v>
      </c>
      <c r="H11878" s="23">
        <v>160838150</v>
      </c>
    </row>
    <row r="11879" spans="1:8" x14ac:dyDescent="0.25">
      <c r="A11879">
        <v>3240</v>
      </c>
      <c r="B11879" t="s">
        <v>15895</v>
      </c>
      <c r="C11879" t="s">
        <v>15886</v>
      </c>
      <c r="D11879" s="23">
        <v>6861594000101</v>
      </c>
      <c r="E11879" t="s">
        <v>1700</v>
      </c>
      <c r="F11879" t="s">
        <v>1386</v>
      </c>
      <c r="G11879">
        <v>4516</v>
      </c>
      <c r="H11879" s="23">
        <v>161429734</v>
      </c>
    </row>
    <row r="11880" spans="1:8" x14ac:dyDescent="0.25">
      <c r="A11880">
        <v>12693</v>
      </c>
      <c r="B11880" t="s">
        <v>25096</v>
      </c>
      <c r="C11880" t="s">
        <v>25096</v>
      </c>
      <c r="D11880" s="23"/>
      <c r="E11880" t="s">
        <v>1422</v>
      </c>
      <c r="F11880" t="s">
        <v>1386</v>
      </c>
      <c r="G11880">
        <v>54</v>
      </c>
      <c r="H11880" s="23"/>
    </row>
    <row r="11881" spans="1:8" x14ac:dyDescent="0.25">
      <c r="A11881">
        <v>8868</v>
      </c>
      <c r="B11881" t="s">
        <v>25097</v>
      </c>
      <c r="C11881" t="s">
        <v>25097</v>
      </c>
      <c r="D11881" s="23"/>
      <c r="E11881" t="s">
        <v>25098</v>
      </c>
      <c r="F11881" t="s">
        <v>1398</v>
      </c>
      <c r="G11881">
        <v>13393</v>
      </c>
      <c r="H11881" s="23"/>
    </row>
    <row r="11882" spans="1:8" x14ac:dyDescent="0.25">
      <c r="A11882">
        <v>8194</v>
      </c>
      <c r="B11882" t="s">
        <v>15896</v>
      </c>
      <c r="C11882" t="s">
        <v>15896</v>
      </c>
      <c r="D11882" s="23">
        <v>24232783000105</v>
      </c>
      <c r="E11882" t="s">
        <v>1851</v>
      </c>
      <c r="F11882" t="s">
        <v>1386</v>
      </c>
      <c r="G11882">
        <v>12463</v>
      </c>
      <c r="H11882" s="23">
        <v>162674910</v>
      </c>
    </row>
    <row r="11883" spans="1:8" x14ac:dyDescent="0.25">
      <c r="A11883">
        <v>7825</v>
      </c>
      <c r="B11883" t="s">
        <v>25099</v>
      </c>
      <c r="C11883" t="s">
        <v>25099</v>
      </c>
      <c r="D11883" s="23"/>
      <c r="E11883" t="s">
        <v>1851</v>
      </c>
      <c r="F11883" t="s">
        <v>1386</v>
      </c>
      <c r="G11883">
        <v>12130</v>
      </c>
      <c r="H11883" s="23"/>
    </row>
    <row r="11884" spans="1:8" x14ac:dyDescent="0.25">
      <c r="A11884">
        <v>4068</v>
      </c>
      <c r="B11884" t="s">
        <v>15897</v>
      </c>
      <c r="C11884" t="s">
        <v>15886</v>
      </c>
      <c r="D11884" s="23">
        <v>9457585000148</v>
      </c>
      <c r="E11884" t="s">
        <v>1409</v>
      </c>
      <c r="F11884" t="s">
        <v>1386</v>
      </c>
      <c r="G11884">
        <v>5344</v>
      </c>
      <c r="H11884" s="23">
        <v>161027911</v>
      </c>
    </row>
    <row r="11885" spans="1:8" x14ac:dyDescent="0.25">
      <c r="A11885">
        <v>1190</v>
      </c>
      <c r="B11885" t="s">
        <v>25100</v>
      </c>
      <c r="C11885" t="s">
        <v>25100</v>
      </c>
      <c r="D11885" s="23"/>
      <c r="E11885" t="s">
        <v>3261</v>
      </c>
      <c r="F11885" t="s">
        <v>1398</v>
      </c>
      <c r="G11885">
        <v>2466</v>
      </c>
      <c r="H11885" s="23"/>
    </row>
    <row r="11886" spans="1:8" x14ac:dyDescent="0.25">
      <c r="A11886">
        <v>851</v>
      </c>
      <c r="B11886" t="s">
        <v>25101</v>
      </c>
      <c r="C11886" t="s">
        <v>25101</v>
      </c>
      <c r="D11886" s="23"/>
      <c r="E11886" t="s">
        <v>1385</v>
      </c>
      <c r="F11886" t="s">
        <v>1386</v>
      </c>
      <c r="G11886">
        <v>2127</v>
      </c>
      <c r="H11886" s="23"/>
    </row>
    <row r="11887" spans="1:8" x14ac:dyDescent="0.25">
      <c r="A11887">
        <v>2343</v>
      </c>
      <c r="B11887" t="s">
        <v>15898</v>
      </c>
      <c r="C11887" t="s">
        <v>15899</v>
      </c>
      <c r="D11887" s="23">
        <v>3097543000167</v>
      </c>
      <c r="E11887" t="s">
        <v>1921</v>
      </c>
      <c r="F11887" t="s">
        <v>1386</v>
      </c>
      <c r="G11887">
        <v>3619</v>
      </c>
      <c r="H11887" s="23">
        <v>161242545</v>
      </c>
    </row>
    <row r="11888" spans="1:8" x14ac:dyDescent="0.25">
      <c r="A11888">
        <v>8267</v>
      </c>
      <c r="B11888" t="s">
        <v>15900</v>
      </c>
      <c r="C11888" t="s">
        <v>15900</v>
      </c>
      <c r="D11888" s="23">
        <v>11676375000192</v>
      </c>
      <c r="E11888" t="s">
        <v>1700</v>
      </c>
      <c r="F11888" t="s">
        <v>1386</v>
      </c>
      <c r="G11888">
        <v>12530</v>
      </c>
      <c r="H11888" s="23">
        <v>161670520</v>
      </c>
    </row>
    <row r="11889" spans="1:8" x14ac:dyDescent="0.25">
      <c r="A11889">
        <v>15559</v>
      </c>
      <c r="B11889" t="s">
        <v>25102</v>
      </c>
      <c r="C11889" t="s">
        <v>25102</v>
      </c>
      <c r="D11889" s="23"/>
      <c r="E11889" t="s">
        <v>1732</v>
      </c>
      <c r="F11889" t="s">
        <v>1386</v>
      </c>
      <c r="G11889">
        <v>24797</v>
      </c>
      <c r="H11889" s="23"/>
    </row>
    <row r="11890" spans="1:8" x14ac:dyDescent="0.25">
      <c r="A11890">
        <v>11234</v>
      </c>
      <c r="B11890" t="s">
        <v>25103</v>
      </c>
      <c r="C11890" t="s">
        <v>25103</v>
      </c>
      <c r="D11890" s="23"/>
      <c r="E11890" t="s">
        <v>1723</v>
      </c>
      <c r="F11890" t="s">
        <v>1386</v>
      </c>
      <c r="G11890">
        <v>17067</v>
      </c>
      <c r="H11890" s="23"/>
    </row>
    <row r="11891" spans="1:8" x14ac:dyDescent="0.25">
      <c r="A11891">
        <v>9099</v>
      </c>
      <c r="B11891" t="s">
        <v>25104</v>
      </c>
      <c r="C11891" t="s">
        <v>25104</v>
      </c>
      <c r="D11891" s="23"/>
      <c r="E11891" t="s">
        <v>25105</v>
      </c>
      <c r="F11891" t="s">
        <v>1386</v>
      </c>
      <c r="G11891">
        <v>13613</v>
      </c>
      <c r="H11891" s="23"/>
    </row>
    <row r="11892" spans="1:8" x14ac:dyDescent="0.25">
      <c r="A11892">
        <v>15491</v>
      </c>
      <c r="B11892" t="s">
        <v>25106</v>
      </c>
      <c r="C11892" t="s">
        <v>25106</v>
      </c>
      <c r="D11892" s="23"/>
      <c r="E11892" t="s">
        <v>2225</v>
      </c>
      <c r="F11892" t="s">
        <v>1386</v>
      </c>
      <c r="G11892">
        <v>24694</v>
      </c>
      <c r="H11892" s="23"/>
    </row>
    <row r="11893" spans="1:8" x14ac:dyDescent="0.25">
      <c r="A11893">
        <v>6976</v>
      </c>
      <c r="B11893" t="s">
        <v>25107</v>
      </c>
      <c r="C11893" t="s">
        <v>25108</v>
      </c>
      <c r="D11893" s="23"/>
      <c r="E11893" t="s">
        <v>1487</v>
      </c>
      <c r="F11893" t="s">
        <v>1386</v>
      </c>
      <c r="G11893">
        <v>650</v>
      </c>
      <c r="H11893" s="23"/>
    </row>
    <row r="11894" spans="1:8" x14ac:dyDescent="0.25">
      <c r="A11894">
        <v>1551</v>
      </c>
      <c r="B11894" t="s">
        <v>15901</v>
      </c>
      <c r="C11894" t="s">
        <v>15902</v>
      </c>
      <c r="D11894" s="23">
        <v>11248784000198</v>
      </c>
      <c r="E11894" t="s">
        <v>1385</v>
      </c>
      <c r="F11894" t="s">
        <v>1386</v>
      </c>
      <c r="G11894">
        <v>2827</v>
      </c>
      <c r="H11894" s="23">
        <v>161635148</v>
      </c>
    </row>
    <row r="11895" spans="1:8" x14ac:dyDescent="0.25">
      <c r="A11895">
        <v>9691</v>
      </c>
      <c r="B11895" t="s">
        <v>15903</v>
      </c>
      <c r="C11895" t="s">
        <v>15903</v>
      </c>
      <c r="D11895" s="23">
        <v>19455650000150</v>
      </c>
      <c r="E11895" t="s">
        <v>1718</v>
      </c>
      <c r="F11895" t="s">
        <v>1386</v>
      </c>
      <c r="G11895">
        <v>14389</v>
      </c>
      <c r="H11895" s="23">
        <v>162260571</v>
      </c>
    </row>
    <row r="11896" spans="1:8" x14ac:dyDescent="0.25">
      <c r="A11896">
        <v>7370</v>
      </c>
      <c r="B11896" t="s">
        <v>15904</v>
      </c>
      <c r="C11896" t="s">
        <v>15904</v>
      </c>
      <c r="D11896" s="23">
        <v>16980511000157</v>
      </c>
      <c r="E11896" t="s">
        <v>1385</v>
      </c>
      <c r="F11896" t="s">
        <v>1386</v>
      </c>
      <c r="G11896">
        <v>11292</v>
      </c>
      <c r="H11896" s="23">
        <v>162053207</v>
      </c>
    </row>
    <row r="11897" spans="1:8" x14ac:dyDescent="0.25">
      <c r="A11897">
        <v>2420</v>
      </c>
      <c r="B11897" t="s">
        <v>15905</v>
      </c>
      <c r="C11897" t="s">
        <v>15906</v>
      </c>
      <c r="D11897" s="23">
        <v>33453598032327</v>
      </c>
      <c r="E11897" t="s">
        <v>2205</v>
      </c>
      <c r="F11897" t="s">
        <v>1415</v>
      </c>
      <c r="G11897">
        <v>3696</v>
      </c>
      <c r="H11897" s="23">
        <v>12693804</v>
      </c>
    </row>
    <row r="11898" spans="1:8" x14ac:dyDescent="0.25">
      <c r="A11898">
        <v>6488</v>
      </c>
      <c r="B11898" t="s">
        <v>15907</v>
      </c>
      <c r="C11898" t="s">
        <v>15908</v>
      </c>
      <c r="D11898" s="23">
        <v>33453598019142</v>
      </c>
      <c r="E11898" t="s">
        <v>1527</v>
      </c>
      <c r="F11898" t="s">
        <v>1386</v>
      </c>
      <c r="G11898">
        <v>10026</v>
      </c>
      <c r="H11898" s="23">
        <v>160256160</v>
      </c>
    </row>
    <row r="11899" spans="1:8" x14ac:dyDescent="0.25">
      <c r="A11899">
        <v>2418</v>
      </c>
      <c r="B11899" t="s">
        <v>15909</v>
      </c>
      <c r="C11899" t="s">
        <v>15910</v>
      </c>
      <c r="D11899" s="23">
        <v>33453598008299</v>
      </c>
      <c r="E11899" t="s">
        <v>2218</v>
      </c>
      <c r="F11899" t="s">
        <v>1398</v>
      </c>
      <c r="G11899">
        <v>3694</v>
      </c>
      <c r="H11899" s="23">
        <v>200509349</v>
      </c>
    </row>
    <row r="11900" spans="1:8" x14ac:dyDescent="0.25">
      <c r="A11900">
        <v>2419</v>
      </c>
      <c r="B11900" t="s">
        <v>15911</v>
      </c>
      <c r="C11900" t="s">
        <v>15912</v>
      </c>
      <c r="D11900" s="23">
        <v>33453598012059</v>
      </c>
      <c r="E11900" t="s">
        <v>1424</v>
      </c>
      <c r="F11900" t="s">
        <v>1390</v>
      </c>
      <c r="G11900">
        <v>3695</v>
      </c>
      <c r="H11900" s="23">
        <v>108002379114</v>
      </c>
    </row>
    <row r="11901" spans="1:8" x14ac:dyDescent="0.25">
      <c r="A11901">
        <v>2417</v>
      </c>
      <c r="B11901" t="s">
        <v>15913</v>
      </c>
      <c r="C11901" t="s">
        <v>15914</v>
      </c>
      <c r="D11901" s="23">
        <v>33453598003068</v>
      </c>
      <c r="E11901" t="s">
        <v>1406</v>
      </c>
      <c r="F11901" t="s">
        <v>1407</v>
      </c>
      <c r="G11901">
        <v>3693</v>
      </c>
      <c r="H11901" s="23">
        <v>61039012</v>
      </c>
    </row>
    <row r="11902" spans="1:8" x14ac:dyDescent="0.25">
      <c r="A11902">
        <v>15165</v>
      </c>
      <c r="B11902" t="s">
        <v>15915</v>
      </c>
      <c r="C11902" t="s">
        <v>15915</v>
      </c>
      <c r="D11902" s="23">
        <v>33453598008884</v>
      </c>
      <c r="E11902" t="s">
        <v>1992</v>
      </c>
      <c r="F11902" t="s">
        <v>1587</v>
      </c>
      <c r="G11902">
        <v>24227</v>
      </c>
      <c r="H11902" s="23">
        <v>240019369</v>
      </c>
    </row>
    <row r="11903" spans="1:8" x14ac:dyDescent="0.25">
      <c r="A11903">
        <v>14498</v>
      </c>
      <c r="B11903" t="s">
        <v>15916</v>
      </c>
      <c r="D11903" s="23"/>
      <c r="E11903" t="s">
        <v>11867</v>
      </c>
      <c r="F11903" t="s">
        <v>1536</v>
      </c>
      <c r="G11903">
        <v>22832</v>
      </c>
      <c r="H11903" s="23"/>
    </row>
    <row r="11904" spans="1:8" x14ac:dyDescent="0.25">
      <c r="A11904">
        <v>6071</v>
      </c>
      <c r="B11904" t="s">
        <v>15917</v>
      </c>
      <c r="C11904" t="s">
        <v>15918</v>
      </c>
      <c r="D11904" s="23">
        <v>24446551000141</v>
      </c>
      <c r="E11904" t="s">
        <v>1430</v>
      </c>
      <c r="F11904" t="s">
        <v>1415</v>
      </c>
      <c r="G11904">
        <v>9540</v>
      </c>
      <c r="H11904" s="23">
        <v>15279243</v>
      </c>
    </row>
    <row r="11905" spans="1:8" x14ac:dyDescent="0.25">
      <c r="A11905">
        <v>1708</v>
      </c>
      <c r="B11905" t="s">
        <v>15919</v>
      </c>
      <c r="C11905" t="s">
        <v>15920</v>
      </c>
      <c r="D11905" s="23">
        <v>12030283000101</v>
      </c>
      <c r="E11905" t="s">
        <v>1385</v>
      </c>
      <c r="F11905" t="s">
        <v>1386</v>
      </c>
      <c r="G11905">
        <v>2984</v>
      </c>
      <c r="H11905" s="23">
        <v>161690785</v>
      </c>
    </row>
    <row r="11906" spans="1:8" x14ac:dyDescent="0.25">
      <c r="A11906">
        <v>3917</v>
      </c>
      <c r="B11906" t="s">
        <v>15921</v>
      </c>
      <c r="C11906" t="s">
        <v>15922</v>
      </c>
      <c r="D11906" s="23">
        <v>9196577000195</v>
      </c>
      <c r="E11906" t="s">
        <v>1700</v>
      </c>
      <c r="F11906" t="s">
        <v>1386</v>
      </c>
      <c r="G11906">
        <v>5193</v>
      </c>
      <c r="H11906" s="23">
        <v>160718279</v>
      </c>
    </row>
    <row r="11907" spans="1:8" x14ac:dyDescent="0.25">
      <c r="A11907">
        <v>2585</v>
      </c>
      <c r="B11907" t="s">
        <v>15923</v>
      </c>
      <c r="C11907" t="s">
        <v>15924</v>
      </c>
      <c r="D11907" s="23">
        <v>3777912000162</v>
      </c>
      <c r="E11907" t="s">
        <v>1385</v>
      </c>
      <c r="F11907" t="s">
        <v>1386</v>
      </c>
      <c r="G11907">
        <v>3861</v>
      </c>
      <c r="H11907" s="23">
        <v>161276776</v>
      </c>
    </row>
    <row r="11908" spans="1:8" x14ac:dyDescent="0.25">
      <c r="A11908">
        <v>10512</v>
      </c>
      <c r="B11908" t="s">
        <v>15925</v>
      </c>
      <c r="C11908" t="s">
        <v>15925</v>
      </c>
      <c r="D11908" s="23">
        <v>27611886000166</v>
      </c>
      <c r="E11908" t="s">
        <v>1385</v>
      </c>
      <c r="F11908" t="s">
        <v>1386</v>
      </c>
      <c r="G11908">
        <v>15868</v>
      </c>
      <c r="H11908" s="23">
        <v>162937784</v>
      </c>
    </row>
    <row r="11909" spans="1:8" x14ac:dyDescent="0.25">
      <c r="A11909">
        <v>5728</v>
      </c>
      <c r="B11909" t="s">
        <v>25109</v>
      </c>
      <c r="C11909" t="s">
        <v>25110</v>
      </c>
      <c r="D11909" s="23"/>
      <c r="E11909" t="s">
        <v>1578</v>
      </c>
      <c r="F11909" t="s">
        <v>1386</v>
      </c>
      <c r="G11909">
        <v>581</v>
      </c>
      <c r="H11909" s="23"/>
    </row>
    <row r="11910" spans="1:8" x14ac:dyDescent="0.25">
      <c r="A11910">
        <v>10704</v>
      </c>
      <c r="B11910" t="s">
        <v>15926</v>
      </c>
      <c r="C11910" t="s">
        <v>15926</v>
      </c>
      <c r="D11910" s="23">
        <v>4768042000128</v>
      </c>
      <c r="E11910" t="s">
        <v>2652</v>
      </c>
      <c r="F11910" t="s">
        <v>1386</v>
      </c>
      <c r="G11910">
        <v>16120</v>
      </c>
      <c r="H11910" s="23">
        <v>161336876</v>
      </c>
    </row>
    <row r="11911" spans="1:8" x14ac:dyDescent="0.25">
      <c r="A11911">
        <v>10792</v>
      </c>
      <c r="B11911" t="s">
        <v>15927</v>
      </c>
      <c r="C11911" t="s">
        <v>15928</v>
      </c>
      <c r="D11911" s="23">
        <v>28530959000158</v>
      </c>
      <c r="E11911" t="s">
        <v>6066</v>
      </c>
      <c r="F11911" t="s">
        <v>1398</v>
      </c>
      <c r="G11911">
        <v>16243</v>
      </c>
      <c r="H11911" s="23">
        <v>204782686</v>
      </c>
    </row>
    <row r="11912" spans="1:8" x14ac:dyDescent="0.25">
      <c r="A11912">
        <v>11985</v>
      </c>
      <c r="B11912" t="s">
        <v>15929</v>
      </c>
      <c r="C11912" t="s">
        <v>15930</v>
      </c>
      <c r="D11912" s="23">
        <v>89086144000116</v>
      </c>
      <c r="E11912" t="s">
        <v>2706</v>
      </c>
      <c r="F11912" t="s">
        <v>1619</v>
      </c>
      <c r="G11912">
        <v>18418</v>
      </c>
      <c r="H11912" s="23">
        <v>290400465</v>
      </c>
    </row>
    <row r="11913" spans="1:8" x14ac:dyDescent="0.25">
      <c r="A11913">
        <v>13059</v>
      </c>
      <c r="B11913" t="s">
        <v>15931</v>
      </c>
      <c r="C11913" t="s">
        <v>15931</v>
      </c>
      <c r="D11913" s="23">
        <v>33204183000116</v>
      </c>
      <c r="E11913" t="s">
        <v>15932</v>
      </c>
      <c r="F11913" t="s">
        <v>1619</v>
      </c>
      <c r="G11913">
        <v>20165</v>
      </c>
      <c r="H11913" s="23">
        <v>390182214</v>
      </c>
    </row>
    <row r="11914" spans="1:8" x14ac:dyDescent="0.25">
      <c r="A11914">
        <v>8557</v>
      </c>
      <c r="B11914" t="s">
        <v>15933</v>
      </c>
      <c r="C11914" t="s">
        <v>15933</v>
      </c>
      <c r="D11914" s="23">
        <v>23315502000107</v>
      </c>
      <c r="E11914" t="s">
        <v>1385</v>
      </c>
      <c r="F11914" t="s">
        <v>1386</v>
      </c>
      <c r="G11914">
        <v>13056</v>
      </c>
      <c r="H11914" s="23">
        <v>162597835</v>
      </c>
    </row>
    <row r="11915" spans="1:8" x14ac:dyDescent="0.25">
      <c r="A11915">
        <v>9291</v>
      </c>
      <c r="B11915" t="s">
        <v>15934</v>
      </c>
      <c r="C11915" t="s">
        <v>15934</v>
      </c>
      <c r="D11915" s="23">
        <v>15492154000115</v>
      </c>
      <c r="E11915" t="s">
        <v>2299</v>
      </c>
      <c r="F11915" t="s">
        <v>1386</v>
      </c>
      <c r="G11915">
        <v>13786</v>
      </c>
      <c r="H11915" s="23">
        <v>161981763</v>
      </c>
    </row>
    <row r="11916" spans="1:8" x14ac:dyDescent="0.25">
      <c r="A11916">
        <v>8240</v>
      </c>
      <c r="B11916" t="s">
        <v>15935</v>
      </c>
      <c r="C11916" t="s">
        <v>15935</v>
      </c>
      <c r="D11916" s="23">
        <v>24199944000106</v>
      </c>
      <c r="E11916" t="s">
        <v>1422</v>
      </c>
      <c r="F11916" t="s">
        <v>1386</v>
      </c>
      <c r="G11916">
        <v>12502</v>
      </c>
      <c r="H11916" s="23">
        <v>162688830</v>
      </c>
    </row>
    <row r="11917" spans="1:8" x14ac:dyDescent="0.25">
      <c r="A11917">
        <v>10955</v>
      </c>
      <c r="B11917" t="s">
        <v>15936</v>
      </c>
      <c r="C11917" t="s">
        <v>15936</v>
      </c>
      <c r="D11917" s="23">
        <v>25454862000115</v>
      </c>
      <c r="E11917" t="s">
        <v>1385</v>
      </c>
      <c r="F11917" t="s">
        <v>1386</v>
      </c>
      <c r="G11917">
        <v>16696</v>
      </c>
      <c r="H11917" s="23">
        <v>162780095</v>
      </c>
    </row>
    <row r="11918" spans="1:8" x14ac:dyDescent="0.25">
      <c r="A11918">
        <v>11280</v>
      </c>
      <c r="B11918" t="s">
        <v>15937</v>
      </c>
      <c r="C11918" t="s">
        <v>15937</v>
      </c>
      <c r="D11918" s="23">
        <v>35162118000109</v>
      </c>
      <c r="E11918" t="s">
        <v>1678</v>
      </c>
      <c r="F11918" t="s">
        <v>1386</v>
      </c>
      <c r="G11918">
        <v>17125</v>
      </c>
      <c r="H11918" s="23">
        <v>163520097</v>
      </c>
    </row>
    <row r="11919" spans="1:8" x14ac:dyDescent="0.25">
      <c r="A11919">
        <v>12536</v>
      </c>
      <c r="B11919" t="s">
        <v>25111</v>
      </c>
      <c r="C11919" t="s">
        <v>25112</v>
      </c>
      <c r="D11919" s="23"/>
      <c r="E11919" t="s">
        <v>1723</v>
      </c>
      <c r="F11919" t="s">
        <v>1386</v>
      </c>
      <c r="G11919">
        <v>14181</v>
      </c>
      <c r="H11919" s="23"/>
    </row>
    <row r="11920" spans="1:8" x14ac:dyDescent="0.25">
      <c r="A11920">
        <v>10797</v>
      </c>
      <c r="B11920" t="s">
        <v>15938</v>
      </c>
      <c r="C11920" t="s">
        <v>15939</v>
      </c>
      <c r="D11920" s="23">
        <v>29389870000186</v>
      </c>
      <c r="E11920" t="s">
        <v>1435</v>
      </c>
      <c r="F11920" t="s">
        <v>1390</v>
      </c>
      <c r="G11920">
        <v>16251</v>
      </c>
      <c r="H11920" s="23">
        <v>796673824111</v>
      </c>
    </row>
    <row r="11921" spans="1:8" x14ac:dyDescent="0.25">
      <c r="A11921">
        <v>1246</v>
      </c>
      <c r="B11921" t="s">
        <v>15940</v>
      </c>
      <c r="C11921" t="s">
        <v>15941</v>
      </c>
      <c r="D11921" s="23">
        <v>10204847000141</v>
      </c>
      <c r="E11921" t="s">
        <v>3684</v>
      </c>
      <c r="F11921" t="s">
        <v>1415</v>
      </c>
      <c r="G11921">
        <v>2522</v>
      </c>
      <c r="H11921" s="23">
        <v>36842885</v>
      </c>
    </row>
    <row r="11922" spans="1:8" x14ac:dyDescent="0.25">
      <c r="A11922">
        <v>10454</v>
      </c>
      <c r="B11922" t="s">
        <v>15942</v>
      </c>
      <c r="C11922" t="s">
        <v>15942</v>
      </c>
      <c r="D11922" s="23">
        <v>14413481000171</v>
      </c>
      <c r="E11922" t="s">
        <v>1572</v>
      </c>
      <c r="F11922" t="s">
        <v>1386</v>
      </c>
      <c r="G11922">
        <v>15782</v>
      </c>
      <c r="H11922" s="23">
        <v>161895530</v>
      </c>
    </row>
    <row r="11923" spans="1:8" x14ac:dyDescent="0.25">
      <c r="A11923">
        <v>4658</v>
      </c>
      <c r="B11923" t="s">
        <v>25113</v>
      </c>
      <c r="C11923" t="s">
        <v>25114</v>
      </c>
      <c r="D11923" s="23"/>
      <c r="E11923" t="s">
        <v>1422</v>
      </c>
      <c r="F11923" t="s">
        <v>1386</v>
      </c>
      <c r="G11923">
        <v>6095</v>
      </c>
      <c r="H11923" s="23"/>
    </row>
    <row r="11924" spans="1:8" x14ac:dyDescent="0.25">
      <c r="A11924">
        <v>11753</v>
      </c>
      <c r="B11924" t="s">
        <v>25115</v>
      </c>
      <c r="C11924" t="s">
        <v>25115</v>
      </c>
      <c r="D11924" s="23"/>
      <c r="E11924" t="s">
        <v>1723</v>
      </c>
      <c r="F11924" t="s">
        <v>1386</v>
      </c>
      <c r="G11924">
        <v>17994</v>
      </c>
      <c r="H11924" s="23"/>
    </row>
    <row r="11925" spans="1:8" x14ac:dyDescent="0.25">
      <c r="A11925">
        <v>1866</v>
      </c>
      <c r="B11925" t="s">
        <v>15943</v>
      </c>
      <c r="C11925" t="s">
        <v>15944</v>
      </c>
      <c r="D11925" s="23">
        <v>13038089000127</v>
      </c>
      <c r="E11925" t="s">
        <v>1422</v>
      </c>
      <c r="F11925" t="s">
        <v>1386</v>
      </c>
      <c r="G11925">
        <v>3142</v>
      </c>
      <c r="H11925" s="23">
        <v>161780164</v>
      </c>
    </row>
    <row r="11926" spans="1:8" x14ac:dyDescent="0.25">
      <c r="A11926">
        <v>15423</v>
      </c>
      <c r="B11926" t="s">
        <v>25116</v>
      </c>
      <c r="C11926" t="s">
        <v>25116</v>
      </c>
      <c r="D11926" s="23"/>
      <c r="E11926" t="s">
        <v>1422</v>
      </c>
      <c r="F11926" t="s">
        <v>1386</v>
      </c>
      <c r="G11926">
        <v>24599</v>
      </c>
      <c r="H11926" s="23"/>
    </row>
    <row r="11927" spans="1:8" x14ac:dyDescent="0.25">
      <c r="A11927">
        <v>9474</v>
      </c>
      <c r="B11927" t="s">
        <v>15945</v>
      </c>
      <c r="C11927" t="s">
        <v>15939</v>
      </c>
      <c r="D11927" s="23">
        <v>7855774000143</v>
      </c>
      <c r="E11927" t="s">
        <v>1385</v>
      </c>
      <c r="F11927" t="s">
        <v>1386</v>
      </c>
      <c r="G11927">
        <v>14083</v>
      </c>
      <c r="H11927" s="23">
        <v>161478743</v>
      </c>
    </row>
    <row r="11928" spans="1:8" x14ac:dyDescent="0.25">
      <c r="A11928">
        <v>14285</v>
      </c>
      <c r="B11928" t="s">
        <v>15946</v>
      </c>
      <c r="D11928" s="23">
        <v>787530000121</v>
      </c>
      <c r="E11928" t="s">
        <v>1505</v>
      </c>
      <c r="F11928" t="s">
        <v>1390</v>
      </c>
      <c r="G11928">
        <v>22511</v>
      </c>
      <c r="H11928" s="23">
        <v>582406818110</v>
      </c>
    </row>
    <row r="11929" spans="1:8" x14ac:dyDescent="0.25">
      <c r="A11929">
        <v>10341</v>
      </c>
      <c r="B11929" t="s">
        <v>15947</v>
      </c>
      <c r="C11929" t="s">
        <v>15947</v>
      </c>
      <c r="D11929" s="23">
        <v>86048063000133</v>
      </c>
      <c r="E11929" t="s">
        <v>5198</v>
      </c>
      <c r="F11929" t="s">
        <v>1619</v>
      </c>
      <c r="G11929">
        <v>15608</v>
      </c>
      <c r="H11929" s="23">
        <v>251760987</v>
      </c>
    </row>
    <row r="11930" spans="1:8" x14ac:dyDescent="0.25">
      <c r="A11930">
        <v>5076</v>
      </c>
      <c r="B11930" t="s">
        <v>15948</v>
      </c>
      <c r="C11930" t="s">
        <v>15948</v>
      </c>
      <c r="D11930" s="23">
        <v>88317847000900</v>
      </c>
      <c r="E11930" t="s">
        <v>2497</v>
      </c>
      <c r="F11930" t="s">
        <v>1639</v>
      </c>
      <c r="G11930">
        <v>8113</v>
      </c>
      <c r="H11930" s="23">
        <v>7027330580032</v>
      </c>
    </row>
    <row r="11931" spans="1:8" x14ac:dyDescent="0.25">
      <c r="A11931">
        <v>8354</v>
      </c>
      <c r="B11931" t="s">
        <v>15949</v>
      </c>
      <c r="C11931" t="s">
        <v>15950</v>
      </c>
      <c r="D11931" s="23">
        <v>88317847000579</v>
      </c>
      <c r="E11931" t="s">
        <v>2323</v>
      </c>
      <c r="F11931" t="s">
        <v>1692</v>
      </c>
      <c r="G11931">
        <v>12609</v>
      </c>
      <c r="H11931" s="23">
        <v>1017636177</v>
      </c>
    </row>
    <row r="11932" spans="1:8" x14ac:dyDescent="0.25">
      <c r="A11932">
        <v>8007</v>
      </c>
      <c r="B11932" t="s">
        <v>15951</v>
      </c>
      <c r="C11932" t="s">
        <v>15952</v>
      </c>
      <c r="D11932" s="23">
        <v>88317847003594</v>
      </c>
      <c r="E11932" t="s">
        <v>1505</v>
      </c>
      <c r="F11932" t="s">
        <v>1390</v>
      </c>
      <c r="G11932">
        <v>12309</v>
      </c>
      <c r="H11932" s="23">
        <v>582836050110</v>
      </c>
    </row>
    <row r="11933" spans="1:8" x14ac:dyDescent="0.25">
      <c r="A11933">
        <v>13471</v>
      </c>
      <c r="B11933" t="s">
        <v>25117</v>
      </c>
      <c r="C11933" t="s">
        <v>25117</v>
      </c>
      <c r="D11933" s="23"/>
      <c r="E11933" t="s">
        <v>1422</v>
      </c>
      <c r="F11933" t="s">
        <v>1386</v>
      </c>
      <c r="G11933">
        <v>21058</v>
      </c>
      <c r="H11933" s="23"/>
    </row>
    <row r="11934" spans="1:8" x14ac:dyDescent="0.25">
      <c r="A11934">
        <v>3115</v>
      </c>
      <c r="B11934" t="s">
        <v>15953</v>
      </c>
      <c r="C11934" t="s">
        <v>15954</v>
      </c>
      <c r="D11934" s="23">
        <v>5956023000198</v>
      </c>
      <c r="E11934" t="s">
        <v>1564</v>
      </c>
      <c r="F11934" t="s">
        <v>1386</v>
      </c>
      <c r="G11934">
        <v>4391</v>
      </c>
      <c r="H11934" s="23">
        <v>161413579</v>
      </c>
    </row>
    <row r="11935" spans="1:8" x14ac:dyDescent="0.25">
      <c r="A11935">
        <v>4198</v>
      </c>
      <c r="B11935" t="s">
        <v>25118</v>
      </c>
      <c r="C11935" t="s">
        <v>25119</v>
      </c>
      <c r="D11935" s="23"/>
      <c r="E11935" t="s">
        <v>1422</v>
      </c>
      <c r="F11935" t="s">
        <v>1386</v>
      </c>
      <c r="G11935">
        <v>5625</v>
      </c>
      <c r="H11935" s="23"/>
    </row>
    <row r="11936" spans="1:8" x14ac:dyDescent="0.25">
      <c r="A11936">
        <v>5151</v>
      </c>
      <c r="B11936" t="s">
        <v>25120</v>
      </c>
      <c r="C11936" t="s">
        <v>25120</v>
      </c>
      <c r="D11936" s="23"/>
      <c r="E11936" t="s">
        <v>1422</v>
      </c>
      <c r="F11936" t="s">
        <v>1386</v>
      </c>
      <c r="G11936">
        <v>5862</v>
      </c>
      <c r="H11936" s="23"/>
    </row>
    <row r="11937" spans="1:8" x14ac:dyDescent="0.25">
      <c r="A11937">
        <v>7463</v>
      </c>
      <c r="B11937" t="s">
        <v>15955</v>
      </c>
      <c r="C11937" t="s">
        <v>15955</v>
      </c>
      <c r="D11937" s="23">
        <v>10338460000188</v>
      </c>
      <c r="E11937" t="s">
        <v>1385</v>
      </c>
      <c r="F11937" t="s">
        <v>1386</v>
      </c>
      <c r="G11937">
        <v>11386</v>
      </c>
      <c r="H11937" s="23">
        <v>161581510</v>
      </c>
    </row>
    <row r="11938" spans="1:8" x14ac:dyDescent="0.25">
      <c r="A11938">
        <v>11816</v>
      </c>
      <c r="B11938" t="s">
        <v>15956</v>
      </c>
      <c r="C11938" t="s">
        <v>15956</v>
      </c>
      <c r="D11938" s="23">
        <v>37302438000134</v>
      </c>
      <c r="E11938" t="s">
        <v>1732</v>
      </c>
      <c r="F11938" t="s">
        <v>1386</v>
      </c>
      <c r="G11938">
        <v>18174</v>
      </c>
      <c r="H11938" s="23">
        <v>163669309</v>
      </c>
    </row>
    <row r="11939" spans="1:8" x14ac:dyDescent="0.25">
      <c r="A11939">
        <v>5429</v>
      </c>
      <c r="B11939" t="s">
        <v>15957</v>
      </c>
      <c r="D11939" s="23"/>
      <c r="E11939" t="s">
        <v>15958</v>
      </c>
      <c r="F11939" t="s">
        <v>1536</v>
      </c>
      <c r="G11939">
        <v>8501</v>
      </c>
      <c r="H11939" s="23"/>
    </row>
    <row r="11940" spans="1:8" x14ac:dyDescent="0.25">
      <c r="A11940">
        <v>7972</v>
      </c>
      <c r="B11940" t="s">
        <v>15959</v>
      </c>
      <c r="C11940" t="s">
        <v>15960</v>
      </c>
      <c r="D11940" s="23">
        <v>11093828000158</v>
      </c>
      <c r="E11940" t="s">
        <v>1385</v>
      </c>
      <c r="F11940" t="s">
        <v>1386</v>
      </c>
      <c r="G11940">
        <v>12275</v>
      </c>
      <c r="H11940" s="23">
        <v>161625835</v>
      </c>
    </row>
    <row r="11941" spans="1:8" x14ac:dyDescent="0.25">
      <c r="A11941">
        <v>8616</v>
      </c>
      <c r="B11941" t="s">
        <v>15961</v>
      </c>
      <c r="C11941" t="s">
        <v>15962</v>
      </c>
      <c r="D11941" s="23">
        <v>13780638000134</v>
      </c>
      <c r="E11941" t="s">
        <v>1430</v>
      </c>
      <c r="F11941" t="s">
        <v>1415</v>
      </c>
      <c r="G11941">
        <v>13127</v>
      </c>
      <c r="H11941" s="23">
        <v>44413114</v>
      </c>
    </row>
    <row r="11942" spans="1:8" x14ac:dyDescent="0.25">
      <c r="A11942">
        <v>11059</v>
      </c>
      <c r="B11942" t="s">
        <v>15963</v>
      </c>
      <c r="C11942" t="s">
        <v>15964</v>
      </c>
      <c r="D11942" s="23">
        <v>9331393000190</v>
      </c>
      <c r="E11942" t="s">
        <v>1430</v>
      </c>
      <c r="F11942" t="s">
        <v>1415</v>
      </c>
      <c r="G11942">
        <v>16864</v>
      </c>
      <c r="H11942" s="23">
        <v>36734721</v>
      </c>
    </row>
    <row r="11943" spans="1:8" x14ac:dyDescent="0.25">
      <c r="A11943">
        <v>9791</v>
      </c>
      <c r="B11943" t="s">
        <v>15965</v>
      </c>
      <c r="C11943" t="s">
        <v>15966</v>
      </c>
      <c r="D11943" s="23">
        <v>2966645000109</v>
      </c>
      <c r="E11943" t="s">
        <v>4146</v>
      </c>
      <c r="F11943" t="s">
        <v>1390</v>
      </c>
      <c r="G11943">
        <v>14523</v>
      </c>
      <c r="H11943" s="23">
        <v>188101476115</v>
      </c>
    </row>
    <row r="11944" spans="1:8" x14ac:dyDescent="0.25">
      <c r="A11944">
        <v>12839</v>
      </c>
      <c r="B11944" t="s">
        <v>15967</v>
      </c>
      <c r="C11944" t="s">
        <v>15967</v>
      </c>
      <c r="D11944" s="23">
        <v>23338831000173</v>
      </c>
      <c r="E11944" t="s">
        <v>1409</v>
      </c>
      <c r="F11944" t="s">
        <v>1386</v>
      </c>
      <c r="G11944">
        <v>19876</v>
      </c>
      <c r="H11944" s="23">
        <v>162595808</v>
      </c>
    </row>
    <row r="11945" spans="1:8" x14ac:dyDescent="0.25">
      <c r="A11945">
        <v>1933</v>
      </c>
      <c r="B11945" t="s">
        <v>15968</v>
      </c>
      <c r="C11945" t="s">
        <v>15969</v>
      </c>
      <c r="D11945" s="23">
        <v>1386650000180</v>
      </c>
      <c r="E11945" t="s">
        <v>1385</v>
      </c>
      <c r="F11945" t="s">
        <v>1386</v>
      </c>
      <c r="G11945">
        <v>3209</v>
      </c>
      <c r="H11945" s="23">
        <v>161150683</v>
      </c>
    </row>
    <row r="11946" spans="1:8" x14ac:dyDescent="0.25">
      <c r="A11946">
        <v>13205</v>
      </c>
      <c r="B11946" t="s">
        <v>15970</v>
      </c>
      <c r="C11946" t="s">
        <v>15970</v>
      </c>
      <c r="D11946" s="23">
        <v>44658479000123</v>
      </c>
      <c r="E11946" t="s">
        <v>1533</v>
      </c>
      <c r="F11946" t="s">
        <v>1386</v>
      </c>
      <c r="G11946">
        <v>20396</v>
      </c>
      <c r="H11946" s="23">
        <v>164204016</v>
      </c>
    </row>
    <row r="11947" spans="1:8" x14ac:dyDescent="0.25">
      <c r="A11947">
        <v>15753</v>
      </c>
      <c r="B11947" t="s">
        <v>15971</v>
      </c>
      <c r="C11947" t="s">
        <v>15971</v>
      </c>
      <c r="D11947" s="23">
        <v>55709373000128</v>
      </c>
      <c r="E11947" t="s">
        <v>1422</v>
      </c>
      <c r="F11947" t="s">
        <v>1386</v>
      </c>
      <c r="G11947">
        <v>25044</v>
      </c>
      <c r="H11947" s="23" t="s">
        <v>15972</v>
      </c>
    </row>
    <row r="11948" spans="1:8" x14ac:dyDescent="0.25">
      <c r="A11948">
        <v>10661</v>
      </c>
      <c r="B11948" t="s">
        <v>15973</v>
      </c>
      <c r="C11948" t="s">
        <v>15973</v>
      </c>
      <c r="D11948" s="23">
        <v>32988028000175</v>
      </c>
      <c r="E11948" t="s">
        <v>1696</v>
      </c>
      <c r="F11948" t="s">
        <v>1386</v>
      </c>
      <c r="G11948">
        <v>16068</v>
      </c>
      <c r="H11948" s="23">
        <v>163353093</v>
      </c>
    </row>
    <row r="11949" spans="1:8" x14ac:dyDescent="0.25">
      <c r="A11949">
        <v>8675</v>
      </c>
      <c r="B11949" t="s">
        <v>15974</v>
      </c>
      <c r="C11949" t="s">
        <v>15974</v>
      </c>
      <c r="D11949" s="23">
        <v>23787036000162</v>
      </c>
      <c r="E11949" t="s">
        <v>1385</v>
      </c>
      <c r="F11949" t="s">
        <v>1386</v>
      </c>
      <c r="G11949">
        <v>13184</v>
      </c>
      <c r="H11949" s="23">
        <v>162636539</v>
      </c>
    </row>
    <row r="11950" spans="1:8" x14ac:dyDescent="0.25">
      <c r="A11950">
        <v>12450</v>
      </c>
      <c r="B11950" t="s">
        <v>25121</v>
      </c>
      <c r="C11950" t="s">
        <v>25122</v>
      </c>
      <c r="D11950" s="23"/>
      <c r="E11950" t="s">
        <v>1422</v>
      </c>
      <c r="F11950" t="s">
        <v>1386</v>
      </c>
      <c r="G11950">
        <v>18441</v>
      </c>
      <c r="H11950" s="23"/>
    </row>
    <row r="11951" spans="1:8" x14ac:dyDescent="0.25">
      <c r="A11951">
        <v>11173</v>
      </c>
      <c r="B11951" t="s">
        <v>15975</v>
      </c>
      <c r="C11951" t="s">
        <v>15975</v>
      </c>
      <c r="D11951" s="23">
        <v>17364800000194</v>
      </c>
      <c r="E11951" t="s">
        <v>1816</v>
      </c>
      <c r="F11951" t="s">
        <v>1386</v>
      </c>
      <c r="G11951">
        <v>16986</v>
      </c>
      <c r="H11951" s="23">
        <v>162114818</v>
      </c>
    </row>
    <row r="11952" spans="1:8" x14ac:dyDescent="0.25">
      <c r="A11952">
        <v>10776</v>
      </c>
      <c r="B11952" t="s">
        <v>15976</v>
      </c>
      <c r="C11952" t="s">
        <v>15977</v>
      </c>
      <c r="D11952" s="23">
        <v>11310614000196</v>
      </c>
      <c r="E11952" t="s">
        <v>14825</v>
      </c>
      <c r="F11952" t="s">
        <v>1390</v>
      </c>
      <c r="G11952">
        <v>16215</v>
      </c>
      <c r="H11952" s="23">
        <v>636195526115</v>
      </c>
    </row>
    <row r="11953" spans="1:8" x14ac:dyDescent="0.25">
      <c r="A11953">
        <v>9664</v>
      </c>
      <c r="B11953" t="s">
        <v>15978</v>
      </c>
      <c r="C11953" t="s">
        <v>15978</v>
      </c>
      <c r="D11953" s="23">
        <v>22716220000230</v>
      </c>
      <c r="E11953" t="s">
        <v>15979</v>
      </c>
      <c r="F11953" t="s">
        <v>1415</v>
      </c>
      <c r="G11953">
        <v>14361</v>
      </c>
      <c r="H11953" s="23">
        <v>71884556</v>
      </c>
    </row>
    <row r="11954" spans="1:8" x14ac:dyDescent="0.25">
      <c r="A11954">
        <v>12094</v>
      </c>
      <c r="B11954" t="s">
        <v>15978</v>
      </c>
      <c r="C11954" t="s">
        <v>15978</v>
      </c>
      <c r="D11954" s="23">
        <v>22716220000400</v>
      </c>
      <c r="E11954" t="s">
        <v>1422</v>
      </c>
      <c r="F11954" t="s">
        <v>1386</v>
      </c>
      <c r="G11954">
        <v>18651</v>
      </c>
      <c r="H11954" s="23">
        <v>163779163</v>
      </c>
    </row>
    <row r="11955" spans="1:8" x14ac:dyDescent="0.25">
      <c r="A11955">
        <v>1805</v>
      </c>
      <c r="B11955" t="s">
        <v>15980</v>
      </c>
      <c r="C11955" t="s">
        <v>15981</v>
      </c>
      <c r="D11955" s="23">
        <v>12829334000151</v>
      </c>
      <c r="E11955" t="s">
        <v>1385</v>
      </c>
      <c r="F11955" t="s">
        <v>1386</v>
      </c>
      <c r="G11955">
        <v>3081</v>
      </c>
      <c r="H11955" s="23">
        <v>161763391</v>
      </c>
    </row>
    <row r="11956" spans="1:8" x14ac:dyDescent="0.25">
      <c r="A11956">
        <v>13490</v>
      </c>
      <c r="B11956" t="s">
        <v>15982</v>
      </c>
      <c r="C11956" t="s">
        <v>15982</v>
      </c>
      <c r="D11956" s="23">
        <v>43391248000133</v>
      </c>
      <c r="E11956" t="s">
        <v>15983</v>
      </c>
      <c r="F11956" t="s">
        <v>1880</v>
      </c>
      <c r="G11956">
        <v>21082</v>
      </c>
      <c r="H11956" s="23">
        <v>108614425</v>
      </c>
    </row>
    <row r="11957" spans="1:8" x14ac:dyDescent="0.25">
      <c r="A11957">
        <v>11140</v>
      </c>
      <c r="B11957" t="s">
        <v>15984</v>
      </c>
      <c r="C11957" t="s">
        <v>15984</v>
      </c>
      <c r="D11957" s="23">
        <v>12625035000103</v>
      </c>
      <c r="E11957" t="s">
        <v>1385</v>
      </c>
      <c r="F11957" t="s">
        <v>1386</v>
      </c>
      <c r="G11957">
        <v>16951</v>
      </c>
      <c r="H11957" s="23">
        <v>161753604</v>
      </c>
    </row>
    <row r="11958" spans="1:8" x14ac:dyDescent="0.25">
      <c r="A11958">
        <v>14519</v>
      </c>
      <c r="B11958" t="s">
        <v>15985</v>
      </c>
      <c r="C11958" t="s">
        <v>15986</v>
      </c>
      <c r="D11958" s="23">
        <v>43460258000183</v>
      </c>
      <c r="E11958" t="s">
        <v>1430</v>
      </c>
      <c r="F11958" t="s">
        <v>1415</v>
      </c>
      <c r="G11958">
        <v>22868</v>
      </c>
      <c r="H11958" s="23" t="s">
        <v>1438</v>
      </c>
    </row>
    <row r="11959" spans="1:8" x14ac:dyDescent="0.25">
      <c r="A11959">
        <v>8209</v>
      </c>
      <c r="B11959" t="s">
        <v>15987</v>
      </c>
      <c r="C11959" t="s">
        <v>15988</v>
      </c>
      <c r="D11959" s="23">
        <v>3273705000170</v>
      </c>
      <c r="E11959" t="s">
        <v>1430</v>
      </c>
      <c r="F11959" t="s">
        <v>1415</v>
      </c>
      <c r="G11959">
        <v>12478</v>
      </c>
      <c r="H11959" s="23">
        <v>26130343</v>
      </c>
    </row>
    <row r="11960" spans="1:8" x14ac:dyDescent="0.25">
      <c r="A11960">
        <v>3358</v>
      </c>
      <c r="B11960" t="s">
        <v>15989</v>
      </c>
      <c r="C11960" t="s">
        <v>15990</v>
      </c>
      <c r="D11960" s="23">
        <v>7309087000122</v>
      </c>
      <c r="E11960" t="s">
        <v>1385</v>
      </c>
      <c r="F11960" t="s">
        <v>1386</v>
      </c>
      <c r="G11960">
        <v>4634</v>
      </c>
      <c r="H11960" s="23">
        <v>161447350</v>
      </c>
    </row>
    <row r="11961" spans="1:8" x14ac:dyDescent="0.25">
      <c r="A11961">
        <v>3253</v>
      </c>
      <c r="B11961" t="s">
        <v>15991</v>
      </c>
      <c r="C11961" t="s">
        <v>15992</v>
      </c>
      <c r="D11961" s="23">
        <v>6955917000126</v>
      </c>
      <c r="E11961" t="s">
        <v>1430</v>
      </c>
      <c r="F11961" t="s">
        <v>1415</v>
      </c>
      <c r="G11961">
        <v>4529</v>
      </c>
      <c r="H11961" s="23" t="s">
        <v>15993</v>
      </c>
    </row>
    <row r="11962" spans="1:8" x14ac:dyDescent="0.25">
      <c r="A11962">
        <v>11392</v>
      </c>
      <c r="B11962" t="s">
        <v>15994</v>
      </c>
      <c r="C11962" t="s">
        <v>15995</v>
      </c>
      <c r="D11962" s="23">
        <v>14932986000142</v>
      </c>
      <c r="E11962" t="s">
        <v>1422</v>
      </c>
      <c r="F11962" t="s">
        <v>1386</v>
      </c>
      <c r="G11962">
        <v>17305</v>
      </c>
      <c r="H11962" s="23">
        <v>161958559</v>
      </c>
    </row>
    <row r="11963" spans="1:8" x14ac:dyDescent="0.25">
      <c r="A11963">
        <v>8866</v>
      </c>
      <c r="B11963" t="s">
        <v>15996</v>
      </c>
      <c r="C11963" t="s">
        <v>15997</v>
      </c>
      <c r="D11963" s="23">
        <v>61156527000102</v>
      </c>
      <c r="E11963" t="s">
        <v>1435</v>
      </c>
      <c r="F11963" t="s">
        <v>1390</v>
      </c>
      <c r="G11963">
        <v>13391</v>
      </c>
      <c r="H11963" s="23">
        <v>336132902112</v>
      </c>
    </row>
    <row r="11964" spans="1:8" x14ac:dyDescent="0.25">
      <c r="A11964">
        <v>10408</v>
      </c>
      <c r="B11964" t="s">
        <v>15998</v>
      </c>
      <c r="C11964" t="s">
        <v>15998</v>
      </c>
      <c r="D11964" s="23">
        <v>28031958000169</v>
      </c>
      <c r="E11964" t="s">
        <v>1465</v>
      </c>
      <c r="F11964" t="s">
        <v>1398</v>
      </c>
      <c r="G11964">
        <v>15699</v>
      </c>
      <c r="H11964" s="23">
        <v>204740185</v>
      </c>
    </row>
    <row r="11965" spans="1:8" x14ac:dyDescent="0.25">
      <c r="A11965">
        <v>13218</v>
      </c>
      <c r="B11965" t="s">
        <v>15999</v>
      </c>
      <c r="C11965" t="s">
        <v>16000</v>
      </c>
      <c r="D11965" s="23">
        <v>44305924000171</v>
      </c>
      <c r="E11965" t="s">
        <v>1385</v>
      </c>
      <c r="F11965" t="s">
        <v>1386</v>
      </c>
      <c r="G11965">
        <v>20418</v>
      </c>
      <c r="H11965" s="23">
        <v>164177728</v>
      </c>
    </row>
    <row r="11966" spans="1:8" x14ac:dyDescent="0.25">
      <c r="A11966">
        <v>2218</v>
      </c>
      <c r="B11966" t="s">
        <v>16001</v>
      </c>
      <c r="C11966" t="s">
        <v>16002</v>
      </c>
      <c r="D11966" s="23">
        <v>260652000165</v>
      </c>
      <c r="E11966" t="s">
        <v>1385</v>
      </c>
      <c r="F11966" t="s">
        <v>1386</v>
      </c>
      <c r="G11966">
        <v>3494</v>
      </c>
      <c r="H11966" s="23">
        <v>161053670</v>
      </c>
    </row>
    <row r="11967" spans="1:8" x14ac:dyDescent="0.25">
      <c r="A11967">
        <v>7879</v>
      </c>
      <c r="B11967" t="s">
        <v>16003</v>
      </c>
      <c r="C11967" t="s">
        <v>16003</v>
      </c>
      <c r="D11967" s="23">
        <v>10548934000116</v>
      </c>
      <c r="E11967" t="s">
        <v>16004</v>
      </c>
      <c r="F11967" t="s">
        <v>1390</v>
      </c>
      <c r="G11967">
        <v>12191</v>
      </c>
      <c r="H11967" s="23">
        <v>587304508113</v>
      </c>
    </row>
    <row r="11968" spans="1:8" x14ac:dyDescent="0.25">
      <c r="A11968">
        <v>15844</v>
      </c>
      <c r="B11968" t="s">
        <v>25123</v>
      </c>
      <c r="D11968" s="23">
        <v>27487693000145</v>
      </c>
      <c r="E11968" t="s">
        <v>3880</v>
      </c>
      <c r="F11968" t="s">
        <v>3547</v>
      </c>
      <c r="G11968">
        <v>25206</v>
      </c>
      <c r="H11968" s="23">
        <v>80072992</v>
      </c>
    </row>
    <row r="11969" spans="1:8" x14ac:dyDescent="0.25">
      <c r="A11969">
        <v>12425</v>
      </c>
      <c r="B11969" t="s">
        <v>16005</v>
      </c>
      <c r="C11969" t="s">
        <v>16006</v>
      </c>
      <c r="D11969" s="23">
        <v>7644004000232</v>
      </c>
      <c r="E11969" t="s">
        <v>16007</v>
      </c>
      <c r="F11969" t="s">
        <v>1386</v>
      </c>
      <c r="G11969">
        <v>19035</v>
      </c>
      <c r="H11969" s="23">
        <v>163065551</v>
      </c>
    </row>
    <row r="11970" spans="1:8" x14ac:dyDescent="0.25">
      <c r="A11970">
        <v>10350</v>
      </c>
      <c r="B11970" t="s">
        <v>16005</v>
      </c>
      <c r="C11970" t="s">
        <v>16006</v>
      </c>
      <c r="D11970" s="23">
        <v>7644004000151</v>
      </c>
      <c r="E11970" t="s">
        <v>16008</v>
      </c>
      <c r="F11970" t="s">
        <v>1386</v>
      </c>
      <c r="G11970">
        <v>15623</v>
      </c>
      <c r="H11970" s="23">
        <v>161469744</v>
      </c>
    </row>
    <row r="11971" spans="1:8" x14ac:dyDescent="0.25">
      <c r="A11971">
        <v>3870</v>
      </c>
      <c r="B11971" t="s">
        <v>16009</v>
      </c>
      <c r="C11971" t="s">
        <v>16010</v>
      </c>
      <c r="D11971" s="23">
        <v>9119137000134</v>
      </c>
      <c r="E11971" t="s">
        <v>1385</v>
      </c>
      <c r="F11971" t="s">
        <v>1386</v>
      </c>
      <c r="G11971">
        <v>5146</v>
      </c>
      <c r="H11971" s="23">
        <v>161536441</v>
      </c>
    </row>
    <row r="11972" spans="1:8" x14ac:dyDescent="0.25">
      <c r="A11972">
        <v>13993</v>
      </c>
      <c r="B11972" t="s">
        <v>16011</v>
      </c>
      <c r="D11972" s="23">
        <v>53675096000154</v>
      </c>
      <c r="E11972" t="s">
        <v>1424</v>
      </c>
      <c r="F11972" t="s">
        <v>1390</v>
      </c>
      <c r="G11972">
        <v>21792</v>
      </c>
      <c r="H11972" s="23">
        <v>111083117111</v>
      </c>
    </row>
    <row r="11973" spans="1:8" x14ac:dyDescent="0.25">
      <c r="A11973">
        <v>8416</v>
      </c>
      <c r="B11973" t="s">
        <v>16012</v>
      </c>
      <c r="C11973" t="s">
        <v>16013</v>
      </c>
      <c r="D11973" s="23">
        <v>13597309000152</v>
      </c>
      <c r="E11973" t="s">
        <v>1424</v>
      </c>
      <c r="F11973" t="s">
        <v>1390</v>
      </c>
      <c r="G11973">
        <v>12739</v>
      </c>
      <c r="H11973" s="23">
        <v>144654220112</v>
      </c>
    </row>
    <row r="11974" spans="1:8" x14ac:dyDescent="0.25">
      <c r="A11974">
        <v>13320</v>
      </c>
      <c r="B11974" t="s">
        <v>16014</v>
      </c>
      <c r="C11974" t="s">
        <v>16015</v>
      </c>
      <c r="D11974" s="23">
        <v>28913260000681</v>
      </c>
      <c r="E11974" t="s">
        <v>1417</v>
      </c>
      <c r="F11974" t="s">
        <v>1418</v>
      </c>
      <c r="G11974">
        <v>20765</v>
      </c>
      <c r="H11974" s="23">
        <v>11213537</v>
      </c>
    </row>
    <row r="11975" spans="1:8" x14ac:dyDescent="0.25">
      <c r="A11975">
        <v>13321</v>
      </c>
      <c r="B11975" t="s">
        <v>16014</v>
      </c>
      <c r="C11975" t="s">
        <v>16016</v>
      </c>
      <c r="D11975" s="23">
        <v>28913260000410</v>
      </c>
      <c r="E11975" t="s">
        <v>1417</v>
      </c>
      <c r="F11975" t="s">
        <v>1418</v>
      </c>
      <c r="G11975">
        <v>20766</v>
      </c>
      <c r="H11975" s="23">
        <v>11213510</v>
      </c>
    </row>
    <row r="11976" spans="1:8" x14ac:dyDescent="0.25">
      <c r="A11976">
        <v>13325</v>
      </c>
      <c r="B11976" t="s">
        <v>16017</v>
      </c>
      <c r="C11976" t="s">
        <v>16018</v>
      </c>
      <c r="D11976" s="23">
        <v>28913260000177</v>
      </c>
      <c r="E11976" t="s">
        <v>1417</v>
      </c>
      <c r="F11976" t="s">
        <v>1418</v>
      </c>
      <c r="G11976">
        <v>20781</v>
      </c>
      <c r="H11976" s="23">
        <v>87464512</v>
      </c>
    </row>
    <row r="11977" spans="1:8" x14ac:dyDescent="0.25">
      <c r="A11977">
        <v>10854</v>
      </c>
      <c r="B11977" t="s">
        <v>16019</v>
      </c>
      <c r="C11977" t="s">
        <v>16020</v>
      </c>
      <c r="D11977" s="23">
        <v>26846598000128</v>
      </c>
      <c r="E11977" t="s">
        <v>3243</v>
      </c>
      <c r="F11977" t="s">
        <v>1415</v>
      </c>
      <c r="G11977">
        <v>16429</v>
      </c>
      <c r="H11977" s="23">
        <v>70255300</v>
      </c>
    </row>
    <row r="11978" spans="1:8" x14ac:dyDescent="0.25">
      <c r="A11978">
        <v>14450</v>
      </c>
      <c r="B11978" t="s">
        <v>16021</v>
      </c>
      <c r="C11978" t="s">
        <v>16021</v>
      </c>
      <c r="D11978" s="23">
        <v>5000478000720</v>
      </c>
      <c r="E11978" t="s">
        <v>1921</v>
      </c>
      <c r="F11978" t="s">
        <v>1386</v>
      </c>
      <c r="G11978">
        <v>22756</v>
      </c>
      <c r="H11978" s="23">
        <v>164694900</v>
      </c>
    </row>
    <row r="11979" spans="1:8" x14ac:dyDescent="0.25">
      <c r="A11979">
        <v>12969</v>
      </c>
      <c r="B11979" t="s">
        <v>16021</v>
      </c>
      <c r="C11979" t="s">
        <v>16021</v>
      </c>
      <c r="D11979" s="23">
        <v>5000478000488</v>
      </c>
      <c r="E11979" t="s">
        <v>1921</v>
      </c>
      <c r="F11979" t="s">
        <v>1386</v>
      </c>
      <c r="G11979">
        <v>20005</v>
      </c>
      <c r="H11979" s="23">
        <v>164034412</v>
      </c>
    </row>
    <row r="11980" spans="1:8" x14ac:dyDescent="0.25">
      <c r="A11980">
        <v>14286</v>
      </c>
      <c r="B11980" t="s">
        <v>16021</v>
      </c>
      <c r="C11980" t="s">
        <v>16021</v>
      </c>
      <c r="D11980" s="23">
        <v>5000478000569</v>
      </c>
      <c r="E11980" t="s">
        <v>4224</v>
      </c>
      <c r="F11980" t="s">
        <v>1386</v>
      </c>
      <c r="G11980">
        <v>22512</v>
      </c>
      <c r="H11980" s="23">
        <v>164377689</v>
      </c>
    </row>
    <row r="11981" spans="1:8" x14ac:dyDescent="0.25">
      <c r="A11981">
        <v>11294</v>
      </c>
      <c r="B11981" t="s">
        <v>16022</v>
      </c>
      <c r="C11981" t="s">
        <v>16023</v>
      </c>
      <c r="D11981" s="23">
        <v>5000478000305</v>
      </c>
      <c r="E11981" t="s">
        <v>1921</v>
      </c>
      <c r="F11981" t="s">
        <v>1386</v>
      </c>
      <c r="G11981">
        <v>17143</v>
      </c>
      <c r="H11981" s="23">
        <v>163515069</v>
      </c>
    </row>
    <row r="11982" spans="1:8" x14ac:dyDescent="0.25">
      <c r="A11982">
        <v>2905</v>
      </c>
      <c r="B11982" t="s">
        <v>16024</v>
      </c>
      <c r="C11982" t="s">
        <v>16025</v>
      </c>
      <c r="D11982" s="23">
        <v>5000478000135</v>
      </c>
      <c r="E11982" t="s">
        <v>1527</v>
      </c>
      <c r="F11982" t="s">
        <v>1386</v>
      </c>
      <c r="G11982">
        <v>4181</v>
      </c>
      <c r="H11982" s="23">
        <v>161356281</v>
      </c>
    </row>
    <row r="11983" spans="1:8" x14ac:dyDescent="0.25">
      <c r="A11983">
        <v>9715</v>
      </c>
      <c r="B11983" t="s">
        <v>16026</v>
      </c>
      <c r="C11983" t="s">
        <v>16023</v>
      </c>
      <c r="D11983" s="23">
        <v>5000478000216</v>
      </c>
      <c r="E11983" t="s">
        <v>1921</v>
      </c>
      <c r="F11983" t="s">
        <v>1386</v>
      </c>
      <c r="G11983">
        <v>14412</v>
      </c>
      <c r="H11983" s="23">
        <v>162937369</v>
      </c>
    </row>
    <row r="11984" spans="1:8" x14ac:dyDescent="0.25">
      <c r="A11984">
        <v>13964</v>
      </c>
      <c r="B11984" t="s">
        <v>16027</v>
      </c>
      <c r="C11984" t="s">
        <v>16027</v>
      </c>
      <c r="D11984" s="23">
        <v>5000478000640</v>
      </c>
      <c r="E11984" t="s">
        <v>1921</v>
      </c>
      <c r="F11984" t="s">
        <v>1386</v>
      </c>
      <c r="G11984">
        <v>21757</v>
      </c>
      <c r="H11984" s="23">
        <v>164591907</v>
      </c>
    </row>
    <row r="11985" spans="1:8" x14ac:dyDescent="0.25">
      <c r="A11985">
        <v>9432</v>
      </c>
      <c r="B11985" t="s">
        <v>16028</v>
      </c>
      <c r="C11985" t="s">
        <v>16029</v>
      </c>
      <c r="D11985" s="23">
        <v>27636218000193</v>
      </c>
      <c r="E11985" t="s">
        <v>1385</v>
      </c>
      <c r="F11985" t="s">
        <v>1386</v>
      </c>
      <c r="G11985">
        <v>13907</v>
      </c>
      <c r="H11985" s="23">
        <v>162937334</v>
      </c>
    </row>
    <row r="11986" spans="1:8" x14ac:dyDescent="0.25">
      <c r="A11986">
        <v>9826</v>
      </c>
      <c r="B11986" t="s">
        <v>16030</v>
      </c>
      <c r="C11986" t="s">
        <v>5666</v>
      </c>
      <c r="D11986" s="23">
        <v>19511281000175</v>
      </c>
      <c r="E11986" t="s">
        <v>1385</v>
      </c>
      <c r="F11986" t="s">
        <v>1386</v>
      </c>
      <c r="G11986">
        <v>14556</v>
      </c>
      <c r="H11986" s="23">
        <v>162261225</v>
      </c>
    </row>
    <row r="11987" spans="1:8" x14ac:dyDescent="0.25">
      <c r="A11987">
        <v>6601</v>
      </c>
      <c r="B11987" t="s">
        <v>16031</v>
      </c>
      <c r="C11987" t="s">
        <v>16031</v>
      </c>
      <c r="D11987" s="23">
        <v>19432234000136</v>
      </c>
      <c r="E11987" t="s">
        <v>1732</v>
      </c>
      <c r="F11987" t="s">
        <v>1386</v>
      </c>
      <c r="G11987">
        <v>10141</v>
      </c>
      <c r="H11987" s="23">
        <v>162285590</v>
      </c>
    </row>
    <row r="11988" spans="1:8" x14ac:dyDescent="0.25">
      <c r="A11988">
        <v>11044</v>
      </c>
      <c r="B11988" t="s">
        <v>16032</v>
      </c>
      <c r="C11988" t="s">
        <v>16032</v>
      </c>
      <c r="D11988" s="23">
        <v>33344237000149</v>
      </c>
      <c r="E11988" t="s">
        <v>1527</v>
      </c>
      <c r="F11988" t="s">
        <v>1386</v>
      </c>
      <c r="G11988">
        <v>16848</v>
      </c>
      <c r="H11988" s="23">
        <v>163377820</v>
      </c>
    </row>
    <row r="11989" spans="1:8" x14ac:dyDescent="0.25">
      <c r="A11989">
        <v>9883</v>
      </c>
      <c r="B11989" t="s">
        <v>16033</v>
      </c>
      <c r="C11989" t="s">
        <v>16033</v>
      </c>
      <c r="D11989" s="23">
        <v>4995526000533</v>
      </c>
      <c r="E11989" t="s">
        <v>1483</v>
      </c>
      <c r="F11989" t="s">
        <v>1398</v>
      </c>
      <c r="G11989">
        <v>14620</v>
      </c>
      <c r="H11989" s="23">
        <v>200974220</v>
      </c>
    </row>
    <row r="11990" spans="1:8" x14ac:dyDescent="0.25">
      <c r="A11990">
        <v>9882</v>
      </c>
      <c r="B11990" t="s">
        <v>16033</v>
      </c>
      <c r="C11990" t="s">
        <v>16033</v>
      </c>
      <c r="D11990" s="23">
        <v>4995526000371</v>
      </c>
      <c r="E11990" t="s">
        <v>1483</v>
      </c>
      <c r="F11990" t="s">
        <v>1398</v>
      </c>
      <c r="G11990">
        <v>14619</v>
      </c>
      <c r="H11990" s="23">
        <v>200963040</v>
      </c>
    </row>
    <row r="11991" spans="1:8" x14ac:dyDescent="0.25">
      <c r="A11991">
        <v>9881</v>
      </c>
      <c r="B11991" t="s">
        <v>16033</v>
      </c>
      <c r="C11991" t="s">
        <v>16033</v>
      </c>
      <c r="D11991" s="23">
        <v>4995526000452</v>
      </c>
      <c r="E11991" t="s">
        <v>1403</v>
      </c>
      <c r="F11991" t="s">
        <v>1398</v>
      </c>
      <c r="G11991">
        <v>14618</v>
      </c>
      <c r="H11991" s="23">
        <v>200963074</v>
      </c>
    </row>
    <row r="11992" spans="1:8" x14ac:dyDescent="0.25">
      <c r="A11992">
        <v>9880</v>
      </c>
      <c r="B11992" t="s">
        <v>16033</v>
      </c>
      <c r="C11992" t="s">
        <v>16033</v>
      </c>
      <c r="D11992" s="23">
        <v>4995526000290</v>
      </c>
      <c r="E11992" t="s">
        <v>1483</v>
      </c>
      <c r="F11992" t="s">
        <v>1398</v>
      </c>
      <c r="G11992">
        <v>14617</v>
      </c>
      <c r="H11992" s="23">
        <v>200963031</v>
      </c>
    </row>
    <row r="11993" spans="1:8" x14ac:dyDescent="0.25">
      <c r="A11993">
        <v>9884</v>
      </c>
      <c r="B11993" t="s">
        <v>16033</v>
      </c>
      <c r="C11993" t="s">
        <v>16033</v>
      </c>
      <c r="D11993" s="23">
        <v>4995526000703</v>
      </c>
      <c r="E11993" t="s">
        <v>1483</v>
      </c>
      <c r="F11993" t="s">
        <v>1398</v>
      </c>
      <c r="G11993">
        <v>14621</v>
      </c>
      <c r="H11993" s="23">
        <v>202470857</v>
      </c>
    </row>
    <row r="11994" spans="1:8" x14ac:dyDescent="0.25">
      <c r="A11994">
        <v>2503</v>
      </c>
      <c r="B11994" t="s">
        <v>16034</v>
      </c>
      <c r="C11994" t="s">
        <v>16035</v>
      </c>
      <c r="D11994" s="23">
        <v>35431717000172</v>
      </c>
      <c r="E11994" t="s">
        <v>1385</v>
      </c>
      <c r="F11994" t="s">
        <v>1386</v>
      </c>
      <c r="G11994">
        <v>3779</v>
      </c>
      <c r="H11994" s="23">
        <v>160873738</v>
      </c>
    </row>
    <row r="11995" spans="1:8" x14ac:dyDescent="0.25">
      <c r="A11995">
        <v>3391</v>
      </c>
      <c r="B11995" t="s">
        <v>16036</v>
      </c>
      <c r="C11995" t="s">
        <v>16037</v>
      </c>
      <c r="D11995" s="23">
        <v>7495019000103</v>
      </c>
      <c r="E11995" t="s">
        <v>1574</v>
      </c>
      <c r="F11995" t="s">
        <v>1398</v>
      </c>
      <c r="G11995">
        <v>4667</v>
      </c>
      <c r="H11995" s="23" t="s">
        <v>16038</v>
      </c>
    </row>
    <row r="11996" spans="1:8" x14ac:dyDescent="0.25">
      <c r="A11996">
        <v>1801</v>
      </c>
      <c r="B11996" t="s">
        <v>16039</v>
      </c>
      <c r="C11996" t="s">
        <v>16040</v>
      </c>
      <c r="D11996" s="23">
        <v>12801494000192</v>
      </c>
      <c r="E11996" t="s">
        <v>3631</v>
      </c>
      <c r="F11996" t="s">
        <v>1415</v>
      </c>
      <c r="G11996">
        <v>3077</v>
      </c>
      <c r="H11996" s="23">
        <v>18117101374661</v>
      </c>
    </row>
    <row r="11997" spans="1:8" x14ac:dyDescent="0.25">
      <c r="A11997">
        <v>4616</v>
      </c>
      <c r="B11997" t="s">
        <v>16041</v>
      </c>
      <c r="C11997" t="s">
        <v>16042</v>
      </c>
      <c r="D11997" s="23">
        <v>9440426000130</v>
      </c>
      <c r="E11997" t="s">
        <v>1385</v>
      </c>
      <c r="F11997" t="s">
        <v>1386</v>
      </c>
      <c r="G11997">
        <v>7191</v>
      </c>
      <c r="H11997" s="23">
        <v>161557538</v>
      </c>
    </row>
    <row r="11998" spans="1:8" x14ac:dyDescent="0.25">
      <c r="A11998">
        <v>14666</v>
      </c>
      <c r="B11998" t="s">
        <v>16043</v>
      </c>
      <c r="C11998" t="s">
        <v>16045</v>
      </c>
      <c r="D11998" s="23">
        <v>10209063000378</v>
      </c>
      <c r="E11998" t="s">
        <v>16046</v>
      </c>
      <c r="F11998" t="s">
        <v>1610</v>
      </c>
      <c r="G11998">
        <v>23089</v>
      </c>
      <c r="H11998" s="23">
        <v>258856190</v>
      </c>
    </row>
    <row r="11999" spans="1:8" x14ac:dyDescent="0.25">
      <c r="A11999">
        <v>13745</v>
      </c>
      <c r="B11999" t="s">
        <v>16043</v>
      </c>
      <c r="C11999" t="s">
        <v>16044</v>
      </c>
      <c r="D11999" s="23">
        <v>10209063002664</v>
      </c>
      <c r="E11999" t="s">
        <v>2059</v>
      </c>
      <c r="F11999" t="s">
        <v>1610</v>
      </c>
      <c r="G11999">
        <v>21423</v>
      </c>
      <c r="H11999" s="23">
        <v>261472763</v>
      </c>
    </row>
    <row r="12000" spans="1:8" x14ac:dyDescent="0.25">
      <c r="A12000">
        <v>14288</v>
      </c>
      <c r="B12000" t="s">
        <v>16047</v>
      </c>
      <c r="C12000" t="s">
        <v>16048</v>
      </c>
      <c r="D12000" s="23">
        <v>10209063003202</v>
      </c>
      <c r="E12000" t="s">
        <v>1406</v>
      </c>
      <c r="F12000" t="s">
        <v>1407</v>
      </c>
      <c r="G12000">
        <v>22519</v>
      </c>
      <c r="H12000" s="23">
        <v>70463557</v>
      </c>
    </row>
    <row r="12001" spans="1:8" x14ac:dyDescent="0.25">
      <c r="A12001">
        <v>13183</v>
      </c>
      <c r="B12001" t="s">
        <v>1089</v>
      </c>
      <c r="C12001" t="s">
        <v>1089</v>
      </c>
      <c r="D12001" s="23">
        <v>10209063003989</v>
      </c>
      <c r="E12001" t="s">
        <v>1507</v>
      </c>
      <c r="F12001" t="s">
        <v>1415</v>
      </c>
      <c r="G12001">
        <v>20369</v>
      </c>
      <c r="H12001" s="23">
        <v>101163118</v>
      </c>
    </row>
    <row r="12002" spans="1:8" x14ac:dyDescent="0.25">
      <c r="A12002">
        <v>13689</v>
      </c>
      <c r="B12002" t="s">
        <v>16049</v>
      </c>
      <c r="C12002" t="s">
        <v>16050</v>
      </c>
      <c r="D12002" s="23">
        <v>10209063002907</v>
      </c>
      <c r="E12002" t="s">
        <v>3519</v>
      </c>
      <c r="F12002" t="s">
        <v>1880</v>
      </c>
      <c r="G12002">
        <v>21338</v>
      </c>
      <c r="H12002" s="23">
        <v>108787800</v>
      </c>
    </row>
    <row r="12003" spans="1:8" x14ac:dyDescent="0.25">
      <c r="A12003">
        <v>6236</v>
      </c>
      <c r="B12003" t="s">
        <v>16051</v>
      </c>
      <c r="C12003" t="s">
        <v>16050</v>
      </c>
      <c r="D12003" s="23">
        <v>5901771000920</v>
      </c>
      <c r="E12003" t="s">
        <v>1430</v>
      </c>
      <c r="F12003" t="s">
        <v>1415</v>
      </c>
      <c r="G12003">
        <v>9767</v>
      </c>
      <c r="H12003" s="23">
        <v>44628153</v>
      </c>
    </row>
    <row r="12004" spans="1:8" x14ac:dyDescent="0.25">
      <c r="A12004">
        <v>12657</v>
      </c>
      <c r="B12004" t="s">
        <v>16052</v>
      </c>
      <c r="C12004" t="s">
        <v>16053</v>
      </c>
      <c r="D12004" s="23">
        <v>5901771000840</v>
      </c>
      <c r="E12004" t="s">
        <v>3519</v>
      </c>
      <c r="F12004" t="s">
        <v>1880</v>
      </c>
      <c r="G12004">
        <v>19684</v>
      </c>
      <c r="H12004" s="23">
        <v>105039667</v>
      </c>
    </row>
    <row r="12005" spans="1:8" x14ac:dyDescent="0.25">
      <c r="A12005">
        <v>13472</v>
      </c>
      <c r="B12005" t="s">
        <v>16054</v>
      </c>
      <c r="C12005" t="s">
        <v>16054</v>
      </c>
      <c r="D12005" s="23">
        <v>21967785000146</v>
      </c>
      <c r="E12005" t="s">
        <v>1574</v>
      </c>
      <c r="F12005" t="s">
        <v>1398</v>
      </c>
      <c r="G12005">
        <v>21061</v>
      </c>
      <c r="H12005" s="23">
        <v>204244404</v>
      </c>
    </row>
    <row r="12006" spans="1:8" x14ac:dyDescent="0.25">
      <c r="A12006">
        <v>2184</v>
      </c>
      <c r="B12006" t="s">
        <v>16055</v>
      </c>
      <c r="C12006" t="s">
        <v>16056</v>
      </c>
      <c r="D12006" s="23">
        <v>24454886000101</v>
      </c>
      <c r="E12006" t="s">
        <v>1430</v>
      </c>
      <c r="F12006" t="s">
        <v>1415</v>
      </c>
      <c r="G12006">
        <v>3460</v>
      </c>
      <c r="H12006" s="23">
        <v>15032191</v>
      </c>
    </row>
    <row r="12007" spans="1:8" x14ac:dyDescent="0.25">
      <c r="A12007">
        <v>7789</v>
      </c>
      <c r="B12007" t="s">
        <v>16057</v>
      </c>
      <c r="C12007" t="s">
        <v>16057</v>
      </c>
      <c r="D12007" s="23">
        <v>11674191000193</v>
      </c>
      <c r="E12007" t="s">
        <v>1572</v>
      </c>
      <c r="F12007" t="s">
        <v>1386</v>
      </c>
      <c r="G12007">
        <v>12104</v>
      </c>
      <c r="H12007" s="23">
        <v>161674704</v>
      </c>
    </row>
    <row r="12008" spans="1:8" x14ac:dyDescent="0.25">
      <c r="A12008">
        <v>9257</v>
      </c>
      <c r="B12008" t="s">
        <v>16058</v>
      </c>
      <c r="C12008" t="s">
        <v>16059</v>
      </c>
      <c r="D12008" s="23">
        <v>7472625000103</v>
      </c>
      <c r="E12008" t="s">
        <v>1992</v>
      </c>
      <c r="F12008" t="s">
        <v>1587</v>
      </c>
      <c r="G12008">
        <v>13750</v>
      </c>
      <c r="H12008" s="23">
        <v>241051550</v>
      </c>
    </row>
    <row r="12009" spans="1:8" x14ac:dyDescent="0.25">
      <c r="A12009">
        <v>11971</v>
      </c>
      <c r="B12009" t="s">
        <v>16060</v>
      </c>
      <c r="C12009" t="s">
        <v>16061</v>
      </c>
      <c r="D12009" s="23">
        <v>2151955000175</v>
      </c>
      <c r="E12009" t="s">
        <v>1430</v>
      </c>
      <c r="F12009" t="s">
        <v>1415</v>
      </c>
      <c r="G12009">
        <v>18402</v>
      </c>
      <c r="H12009" s="23">
        <v>24339407</v>
      </c>
    </row>
    <row r="12010" spans="1:8" x14ac:dyDescent="0.25">
      <c r="A12010">
        <v>12036</v>
      </c>
      <c r="B12010" t="s">
        <v>16062</v>
      </c>
      <c r="C12010" t="s">
        <v>16063</v>
      </c>
      <c r="D12010" s="23">
        <v>2151955000418</v>
      </c>
      <c r="E12010" t="s">
        <v>1500</v>
      </c>
      <c r="F12010" t="s">
        <v>1415</v>
      </c>
      <c r="G12010">
        <v>18565</v>
      </c>
      <c r="H12010" s="23">
        <v>90153294</v>
      </c>
    </row>
    <row r="12011" spans="1:8" x14ac:dyDescent="0.25">
      <c r="A12011">
        <v>3829</v>
      </c>
      <c r="B12011" t="s">
        <v>16064</v>
      </c>
      <c r="C12011" t="s">
        <v>16065</v>
      </c>
      <c r="D12011" s="23">
        <v>9028465000125</v>
      </c>
      <c r="E12011" t="s">
        <v>1430</v>
      </c>
      <c r="F12011" t="s">
        <v>1415</v>
      </c>
      <c r="G12011">
        <v>5105</v>
      </c>
      <c r="H12011" s="23" t="s">
        <v>16066</v>
      </c>
    </row>
    <row r="12012" spans="1:8" x14ac:dyDescent="0.25">
      <c r="A12012">
        <v>15677</v>
      </c>
      <c r="B12012" t="s">
        <v>16067</v>
      </c>
      <c r="C12012" t="s">
        <v>16068</v>
      </c>
      <c r="D12012" s="23">
        <v>23734081000159</v>
      </c>
      <c r="E12012" t="s">
        <v>1430</v>
      </c>
      <c r="F12012" t="s">
        <v>1415</v>
      </c>
      <c r="G12012">
        <v>24956</v>
      </c>
      <c r="H12012" s="23" t="s">
        <v>1438</v>
      </c>
    </row>
    <row r="12013" spans="1:8" x14ac:dyDescent="0.25">
      <c r="A12013">
        <v>10758</v>
      </c>
      <c r="B12013" t="s">
        <v>16069</v>
      </c>
      <c r="C12013" t="s">
        <v>16070</v>
      </c>
      <c r="D12013" s="23">
        <v>3887991000164</v>
      </c>
      <c r="E12013" t="s">
        <v>1430</v>
      </c>
      <c r="F12013" t="s">
        <v>1415</v>
      </c>
      <c r="G12013">
        <v>16187</v>
      </c>
      <c r="H12013" s="23">
        <v>27294072</v>
      </c>
    </row>
    <row r="12014" spans="1:8" x14ac:dyDescent="0.25">
      <c r="A12014">
        <v>3308</v>
      </c>
      <c r="B12014" t="s">
        <v>16071</v>
      </c>
      <c r="C12014" t="s">
        <v>16072</v>
      </c>
      <c r="D12014" s="23">
        <v>7065161000102</v>
      </c>
      <c r="E12014" t="s">
        <v>1430</v>
      </c>
      <c r="F12014" t="s">
        <v>1415</v>
      </c>
      <c r="G12014">
        <v>4584</v>
      </c>
      <c r="H12014" s="23">
        <v>31817319</v>
      </c>
    </row>
    <row r="12015" spans="1:8" x14ac:dyDescent="0.25">
      <c r="A12015">
        <v>4944</v>
      </c>
      <c r="B12015" t="s">
        <v>16073</v>
      </c>
      <c r="C12015" t="s">
        <v>16073</v>
      </c>
      <c r="D12015" s="23">
        <v>7207251000190</v>
      </c>
      <c r="E12015" t="s">
        <v>1406</v>
      </c>
      <c r="F12015" t="s">
        <v>1407</v>
      </c>
      <c r="G12015">
        <v>7950</v>
      </c>
      <c r="H12015" s="23" t="s">
        <v>16074</v>
      </c>
    </row>
    <row r="12016" spans="1:8" x14ac:dyDescent="0.25">
      <c r="A12016">
        <v>6623</v>
      </c>
      <c r="B12016" t="s">
        <v>16075</v>
      </c>
      <c r="C12016" t="s">
        <v>16076</v>
      </c>
      <c r="D12016" s="23">
        <v>7271343000130</v>
      </c>
      <c r="E12016" t="s">
        <v>1424</v>
      </c>
      <c r="F12016" t="s">
        <v>1390</v>
      </c>
      <c r="G12016">
        <v>10159</v>
      </c>
      <c r="H12016" s="23">
        <v>635510543117</v>
      </c>
    </row>
    <row r="12017" spans="1:8" x14ac:dyDescent="0.25">
      <c r="A12017">
        <v>1423</v>
      </c>
      <c r="B12017" t="s">
        <v>16077</v>
      </c>
      <c r="C12017" t="s">
        <v>16078</v>
      </c>
      <c r="D12017" s="23">
        <v>10792513000136</v>
      </c>
      <c r="E12017" t="s">
        <v>1507</v>
      </c>
      <c r="F12017" t="s">
        <v>1415</v>
      </c>
      <c r="G12017">
        <v>2699</v>
      </c>
      <c r="H12017" s="23">
        <v>437379</v>
      </c>
    </row>
    <row r="12018" spans="1:8" x14ac:dyDescent="0.25">
      <c r="A12018">
        <v>10527</v>
      </c>
      <c r="B12018" t="s">
        <v>16079</v>
      </c>
      <c r="C12018" t="s">
        <v>16080</v>
      </c>
      <c r="D12018" s="23">
        <v>7642466000130</v>
      </c>
      <c r="E12018" t="s">
        <v>8875</v>
      </c>
      <c r="F12018" t="s">
        <v>1444</v>
      </c>
      <c r="G12018">
        <v>15886</v>
      </c>
      <c r="H12018" s="23">
        <v>67336602</v>
      </c>
    </row>
    <row r="12019" spans="1:8" x14ac:dyDescent="0.25">
      <c r="A12019">
        <v>14621</v>
      </c>
      <c r="B12019" t="s">
        <v>16081</v>
      </c>
      <c r="C12019" t="s">
        <v>16081</v>
      </c>
      <c r="D12019" s="23">
        <v>27013873000780</v>
      </c>
      <c r="E12019" t="s">
        <v>1385</v>
      </c>
      <c r="F12019" t="s">
        <v>1386</v>
      </c>
      <c r="G12019">
        <v>23020</v>
      </c>
      <c r="H12019" s="23">
        <v>164839313</v>
      </c>
    </row>
    <row r="12020" spans="1:8" x14ac:dyDescent="0.25">
      <c r="A12020">
        <v>10713</v>
      </c>
      <c r="B12020" t="s">
        <v>16081</v>
      </c>
      <c r="C12020" t="s">
        <v>16081</v>
      </c>
      <c r="D12020" s="23">
        <v>27013873000276</v>
      </c>
      <c r="E12020" t="s">
        <v>1409</v>
      </c>
      <c r="F12020" t="s">
        <v>1386</v>
      </c>
      <c r="G12020">
        <v>16134</v>
      </c>
      <c r="H12020" s="23">
        <v>162978898</v>
      </c>
    </row>
    <row r="12021" spans="1:8" x14ac:dyDescent="0.25">
      <c r="A12021">
        <v>14622</v>
      </c>
      <c r="B12021" t="s">
        <v>16081</v>
      </c>
      <c r="C12021" t="s">
        <v>16081</v>
      </c>
      <c r="D12021" s="23">
        <v>27013873000608</v>
      </c>
      <c r="E12021" t="s">
        <v>1527</v>
      </c>
      <c r="F12021" t="s">
        <v>1386</v>
      </c>
      <c r="G12021">
        <v>23021</v>
      </c>
      <c r="H12021" s="23">
        <v>164839259</v>
      </c>
    </row>
    <row r="12022" spans="1:8" x14ac:dyDescent="0.25">
      <c r="A12022">
        <v>3065</v>
      </c>
      <c r="B12022" t="s">
        <v>16082</v>
      </c>
      <c r="C12022" t="s">
        <v>16083</v>
      </c>
      <c r="D12022" s="23">
        <v>5730230000120</v>
      </c>
      <c r="E12022" t="s">
        <v>1385</v>
      </c>
      <c r="F12022" t="s">
        <v>1386</v>
      </c>
      <c r="G12022">
        <v>4341</v>
      </c>
      <c r="H12022" s="23">
        <v>161390447</v>
      </c>
    </row>
    <row r="12023" spans="1:8" x14ac:dyDescent="0.25">
      <c r="A12023">
        <v>14816</v>
      </c>
      <c r="B12023" t="s">
        <v>16084</v>
      </c>
      <c r="C12023" t="s">
        <v>16084</v>
      </c>
      <c r="D12023" s="23">
        <v>45981956000150</v>
      </c>
      <c r="E12023" t="s">
        <v>2299</v>
      </c>
      <c r="F12023" t="s">
        <v>1386</v>
      </c>
      <c r="G12023">
        <v>23266</v>
      </c>
      <c r="H12023" s="23">
        <v>164305220</v>
      </c>
    </row>
    <row r="12024" spans="1:8" x14ac:dyDescent="0.25">
      <c r="A12024">
        <v>15831</v>
      </c>
      <c r="B12024" t="s">
        <v>25124</v>
      </c>
      <c r="C12024" t="s">
        <v>25125</v>
      </c>
      <c r="D12024" s="23">
        <v>37748077000235</v>
      </c>
      <c r="E12024" t="s">
        <v>1385</v>
      </c>
      <c r="F12024" t="s">
        <v>1386</v>
      </c>
      <c r="G12024">
        <v>25166</v>
      </c>
      <c r="H12024" s="23" t="s">
        <v>1438</v>
      </c>
    </row>
    <row r="12025" spans="1:8" x14ac:dyDescent="0.25">
      <c r="A12025">
        <v>15556</v>
      </c>
      <c r="B12025" t="s">
        <v>16085</v>
      </c>
      <c r="C12025" t="s">
        <v>16086</v>
      </c>
      <c r="D12025" s="23">
        <v>37748077000154</v>
      </c>
      <c r="E12025" t="s">
        <v>1385</v>
      </c>
      <c r="F12025" t="s">
        <v>1386</v>
      </c>
      <c r="G12025">
        <v>24794</v>
      </c>
      <c r="H12025" s="23" t="s">
        <v>1438</v>
      </c>
    </row>
    <row r="12026" spans="1:8" x14ac:dyDescent="0.25">
      <c r="A12026">
        <v>15533</v>
      </c>
      <c r="B12026" t="s">
        <v>16085</v>
      </c>
      <c r="C12026" t="s">
        <v>16087</v>
      </c>
      <c r="D12026" s="23">
        <v>37748077000740</v>
      </c>
      <c r="E12026" t="s">
        <v>1385</v>
      </c>
      <c r="F12026" t="s">
        <v>1386</v>
      </c>
      <c r="G12026">
        <v>24763</v>
      </c>
      <c r="H12026" s="23" t="s">
        <v>1438</v>
      </c>
    </row>
    <row r="12027" spans="1:8" x14ac:dyDescent="0.25">
      <c r="A12027">
        <v>14401</v>
      </c>
      <c r="B12027" t="s">
        <v>16088</v>
      </c>
      <c r="C12027" t="s">
        <v>16088</v>
      </c>
      <c r="D12027" s="23">
        <v>52306691000150</v>
      </c>
      <c r="E12027" t="s">
        <v>1851</v>
      </c>
      <c r="F12027" t="s">
        <v>1386</v>
      </c>
      <c r="G12027">
        <v>22676</v>
      </c>
      <c r="H12027" s="23">
        <v>164769617</v>
      </c>
    </row>
    <row r="12028" spans="1:8" x14ac:dyDescent="0.25">
      <c r="A12028">
        <v>14526</v>
      </c>
      <c r="B12028" t="s">
        <v>16089</v>
      </c>
      <c r="C12028" t="s">
        <v>16090</v>
      </c>
      <c r="D12028" s="23">
        <v>44645803000179</v>
      </c>
      <c r="E12028" t="s">
        <v>1385</v>
      </c>
      <c r="F12028" t="s">
        <v>1386</v>
      </c>
      <c r="G12028">
        <v>22878</v>
      </c>
      <c r="H12028" s="23" t="s">
        <v>1438</v>
      </c>
    </row>
    <row r="12029" spans="1:8" x14ac:dyDescent="0.25">
      <c r="A12029">
        <v>9961</v>
      </c>
      <c r="B12029" t="s">
        <v>16091</v>
      </c>
      <c r="C12029" t="s">
        <v>16091</v>
      </c>
      <c r="D12029" s="23">
        <v>8146643000150</v>
      </c>
      <c r="E12029" t="s">
        <v>1403</v>
      </c>
      <c r="F12029" t="s">
        <v>1398</v>
      </c>
      <c r="G12029">
        <v>14693</v>
      </c>
      <c r="H12029" s="23">
        <v>202025250</v>
      </c>
    </row>
    <row r="12030" spans="1:8" x14ac:dyDescent="0.25">
      <c r="A12030">
        <v>10309</v>
      </c>
      <c r="B12030" t="s">
        <v>16092</v>
      </c>
      <c r="C12030" t="s">
        <v>16092</v>
      </c>
      <c r="D12030" s="23">
        <v>8414996000436</v>
      </c>
      <c r="E12030" t="s">
        <v>1385</v>
      </c>
      <c r="F12030" t="s">
        <v>1386</v>
      </c>
      <c r="G12030">
        <v>15557</v>
      </c>
      <c r="H12030" s="23">
        <v>162959567</v>
      </c>
    </row>
    <row r="12031" spans="1:8" x14ac:dyDescent="0.25">
      <c r="A12031">
        <v>3629</v>
      </c>
      <c r="B12031" t="s">
        <v>16093</v>
      </c>
      <c r="C12031" t="s">
        <v>16096</v>
      </c>
      <c r="D12031" s="23">
        <v>8414996000355</v>
      </c>
      <c r="E12031" t="s">
        <v>1385</v>
      </c>
      <c r="F12031" t="s">
        <v>1386</v>
      </c>
      <c r="G12031">
        <v>4905</v>
      </c>
      <c r="H12031" s="23">
        <v>161590608</v>
      </c>
    </row>
    <row r="12032" spans="1:8" x14ac:dyDescent="0.25">
      <c r="A12032">
        <v>3628</v>
      </c>
      <c r="B12032" t="s">
        <v>16093</v>
      </c>
      <c r="C12032" t="s">
        <v>16094</v>
      </c>
      <c r="D12032" s="23">
        <v>8414996000274</v>
      </c>
      <c r="E12032" t="s">
        <v>1527</v>
      </c>
      <c r="F12032" t="s">
        <v>1386</v>
      </c>
      <c r="G12032">
        <v>4904</v>
      </c>
      <c r="H12032" s="23" t="s">
        <v>16095</v>
      </c>
    </row>
    <row r="12033" spans="1:8" x14ac:dyDescent="0.25">
      <c r="A12033">
        <v>3627</v>
      </c>
      <c r="B12033" t="s">
        <v>16093</v>
      </c>
      <c r="C12033" t="s">
        <v>16096</v>
      </c>
      <c r="D12033" s="23">
        <v>8414996000193</v>
      </c>
      <c r="E12033" t="s">
        <v>1385</v>
      </c>
      <c r="F12033" t="s">
        <v>1386</v>
      </c>
      <c r="G12033">
        <v>4903</v>
      </c>
      <c r="H12033" s="23">
        <v>161501800</v>
      </c>
    </row>
    <row r="12034" spans="1:8" x14ac:dyDescent="0.25">
      <c r="A12034">
        <v>13600</v>
      </c>
      <c r="B12034" t="s">
        <v>16097</v>
      </c>
      <c r="C12034" t="s">
        <v>16097</v>
      </c>
      <c r="D12034" s="23">
        <v>35063623000198</v>
      </c>
      <c r="E12034" t="s">
        <v>6041</v>
      </c>
      <c r="F12034" t="s">
        <v>1398</v>
      </c>
      <c r="G12034">
        <v>21214</v>
      </c>
      <c r="H12034" s="23">
        <v>205273238</v>
      </c>
    </row>
    <row r="12035" spans="1:8" x14ac:dyDescent="0.25">
      <c r="A12035">
        <v>5288</v>
      </c>
      <c r="B12035" t="s">
        <v>16098</v>
      </c>
      <c r="C12035" t="s">
        <v>16098</v>
      </c>
      <c r="D12035" s="23">
        <v>9621898000190</v>
      </c>
      <c r="E12035" t="s">
        <v>1385</v>
      </c>
      <c r="F12035" t="s">
        <v>1386</v>
      </c>
      <c r="G12035">
        <v>8328</v>
      </c>
      <c r="H12035" s="23" t="s">
        <v>1438</v>
      </c>
    </row>
    <row r="12036" spans="1:8" x14ac:dyDescent="0.25">
      <c r="A12036">
        <v>11675</v>
      </c>
      <c r="B12036" t="s">
        <v>16099</v>
      </c>
      <c r="C12036" t="s">
        <v>16100</v>
      </c>
      <c r="D12036" s="23">
        <v>34879914000196</v>
      </c>
      <c r="E12036" t="s">
        <v>1397</v>
      </c>
      <c r="F12036" t="s">
        <v>1398</v>
      </c>
      <c r="G12036">
        <v>17602</v>
      </c>
      <c r="H12036" s="23">
        <v>205257569</v>
      </c>
    </row>
    <row r="12037" spans="1:8" x14ac:dyDescent="0.25">
      <c r="A12037">
        <v>13838</v>
      </c>
      <c r="B12037" t="s">
        <v>16101</v>
      </c>
      <c r="C12037" t="s">
        <v>16101</v>
      </c>
      <c r="D12037" s="23">
        <v>34879914000277</v>
      </c>
      <c r="E12037" t="s">
        <v>1397</v>
      </c>
      <c r="F12037" t="s">
        <v>1398</v>
      </c>
      <c r="G12037">
        <v>21563</v>
      </c>
      <c r="H12037" s="23">
        <v>206121768</v>
      </c>
    </row>
    <row r="12038" spans="1:8" x14ac:dyDescent="0.25">
      <c r="A12038">
        <v>8905</v>
      </c>
      <c r="B12038" t="s">
        <v>16102</v>
      </c>
      <c r="C12038" t="s">
        <v>16102</v>
      </c>
      <c r="D12038" s="23">
        <v>20419127000157</v>
      </c>
      <c r="E12038" t="s">
        <v>1483</v>
      </c>
      <c r="F12038" t="s">
        <v>1398</v>
      </c>
      <c r="G12038">
        <v>13442</v>
      </c>
      <c r="H12038" s="23">
        <v>204104165</v>
      </c>
    </row>
    <row r="12039" spans="1:8" x14ac:dyDescent="0.25">
      <c r="A12039">
        <v>11521</v>
      </c>
      <c r="B12039" t="s">
        <v>16103</v>
      </c>
      <c r="C12039" t="s">
        <v>16104</v>
      </c>
      <c r="D12039" s="23">
        <v>22414600000139</v>
      </c>
      <c r="E12039" t="s">
        <v>1397</v>
      </c>
      <c r="F12039" t="s">
        <v>1398</v>
      </c>
      <c r="G12039">
        <v>17465</v>
      </c>
      <c r="H12039" s="23" t="s">
        <v>1438</v>
      </c>
    </row>
    <row r="12040" spans="1:8" x14ac:dyDescent="0.25">
      <c r="A12040">
        <v>6126</v>
      </c>
      <c r="B12040" t="s">
        <v>16105</v>
      </c>
      <c r="C12040" t="s">
        <v>16106</v>
      </c>
      <c r="D12040" s="23">
        <v>1055020000122</v>
      </c>
      <c r="E12040" t="s">
        <v>3858</v>
      </c>
      <c r="F12040" t="s">
        <v>1444</v>
      </c>
      <c r="G12040">
        <v>9571</v>
      </c>
      <c r="H12040" s="23">
        <v>64715091</v>
      </c>
    </row>
    <row r="12041" spans="1:8" x14ac:dyDescent="0.25">
      <c r="A12041">
        <v>9395</v>
      </c>
      <c r="B12041" t="s">
        <v>16107</v>
      </c>
      <c r="C12041" t="s">
        <v>16107</v>
      </c>
      <c r="D12041" s="23">
        <v>27764643000168</v>
      </c>
      <c r="E12041" t="s">
        <v>16108</v>
      </c>
      <c r="F12041" t="s">
        <v>1427</v>
      </c>
      <c r="G12041">
        <v>13873</v>
      </c>
      <c r="H12041" s="23">
        <v>155639080</v>
      </c>
    </row>
    <row r="12042" spans="1:8" x14ac:dyDescent="0.25">
      <c r="A12042">
        <v>2528</v>
      </c>
      <c r="B12042" t="s">
        <v>16109</v>
      </c>
      <c r="C12042" t="s">
        <v>1039</v>
      </c>
      <c r="D12042" s="23">
        <v>35512722000100</v>
      </c>
      <c r="E12042" t="s">
        <v>1507</v>
      </c>
      <c r="F12042" t="s">
        <v>1415</v>
      </c>
      <c r="G12042">
        <v>3804</v>
      </c>
      <c r="H12042" s="23" t="s">
        <v>16110</v>
      </c>
    </row>
    <row r="12043" spans="1:8" x14ac:dyDescent="0.25">
      <c r="A12043">
        <v>2977</v>
      </c>
      <c r="B12043" t="s">
        <v>16111</v>
      </c>
      <c r="C12043" t="s">
        <v>16112</v>
      </c>
      <c r="D12043" s="23">
        <v>5296861000182</v>
      </c>
      <c r="E12043" t="s">
        <v>1385</v>
      </c>
      <c r="F12043" t="s">
        <v>1386</v>
      </c>
      <c r="G12043">
        <v>4253</v>
      </c>
      <c r="H12043" s="23">
        <v>161369618</v>
      </c>
    </row>
    <row r="12044" spans="1:8" x14ac:dyDescent="0.25">
      <c r="A12044">
        <v>5978</v>
      </c>
      <c r="B12044" t="s">
        <v>16113</v>
      </c>
      <c r="C12044" t="s">
        <v>16113</v>
      </c>
      <c r="D12044" s="23">
        <v>17192333000162</v>
      </c>
      <c r="E12044" t="s">
        <v>1430</v>
      </c>
      <c r="F12044" t="s">
        <v>1415</v>
      </c>
      <c r="G12044">
        <v>9142</v>
      </c>
      <c r="H12044" s="23">
        <v>50851527</v>
      </c>
    </row>
    <row r="12045" spans="1:8" x14ac:dyDescent="0.25">
      <c r="A12045">
        <v>9565</v>
      </c>
      <c r="B12045" t="s">
        <v>16114</v>
      </c>
      <c r="C12045" t="s">
        <v>16115</v>
      </c>
      <c r="D12045" s="23">
        <v>11309637000180</v>
      </c>
      <c r="E12045" t="s">
        <v>1385</v>
      </c>
      <c r="F12045" t="s">
        <v>1386</v>
      </c>
      <c r="G12045">
        <v>14263</v>
      </c>
      <c r="H12045" s="23">
        <v>161638503</v>
      </c>
    </row>
    <row r="12046" spans="1:8" x14ac:dyDescent="0.25">
      <c r="A12046">
        <v>12121</v>
      </c>
      <c r="B12046" t="s">
        <v>16116</v>
      </c>
      <c r="C12046" t="s">
        <v>16117</v>
      </c>
      <c r="D12046" s="23">
        <v>1754239003488</v>
      </c>
      <c r="E12046" t="s">
        <v>1851</v>
      </c>
      <c r="F12046" t="s">
        <v>1386</v>
      </c>
      <c r="G12046">
        <v>18694</v>
      </c>
      <c r="H12046" s="23">
        <v>163246246</v>
      </c>
    </row>
    <row r="12047" spans="1:8" x14ac:dyDescent="0.25">
      <c r="A12047">
        <v>13331</v>
      </c>
      <c r="B12047" t="s">
        <v>16118</v>
      </c>
      <c r="C12047" t="s">
        <v>16119</v>
      </c>
      <c r="D12047" s="23">
        <v>3449866000172</v>
      </c>
      <c r="E12047" t="s">
        <v>4396</v>
      </c>
      <c r="F12047" t="s">
        <v>1418</v>
      </c>
      <c r="G12047">
        <v>20790</v>
      </c>
      <c r="H12047" s="23">
        <v>77165673</v>
      </c>
    </row>
    <row r="12048" spans="1:8" x14ac:dyDescent="0.25">
      <c r="A12048">
        <v>1932</v>
      </c>
      <c r="B12048" t="s">
        <v>16120</v>
      </c>
      <c r="C12048" t="s">
        <v>16121</v>
      </c>
      <c r="D12048" s="23">
        <v>13866122000107</v>
      </c>
      <c r="E12048" t="s">
        <v>5227</v>
      </c>
      <c r="F12048" t="s">
        <v>1398</v>
      </c>
      <c r="G12048">
        <v>3208</v>
      </c>
      <c r="H12048" s="23" t="s">
        <v>16122</v>
      </c>
    </row>
    <row r="12049" spans="1:8" x14ac:dyDescent="0.25">
      <c r="A12049">
        <v>12319</v>
      </c>
      <c r="B12049" t="s">
        <v>16123</v>
      </c>
      <c r="C12049" t="s">
        <v>16124</v>
      </c>
      <c r="D12049" s="23">
        <v>3503701000131</v>
      </c>
      <c r="E12049" t="s">
        <v>2706</v>
      </c>
      <c r="F12049" t="s">
        <v>1619</v>
      </c>
      <c r="G12049">
        <v>18920</v>
      </c>
      <c r="H12049" s="23">
        <v>290349885</v>
      </c>
    </row>
    <row r="12050" spans="1:8" x14ac:dyDescent="0.25">
      <c r="A12050">
        <v>13373</v>
      </c>
      <c r="B12050" t="s">
        <v>16125</v>
      </c>
      <c r="C12050" t="s">
        <v>16125</v>
      </c>
      <c r="D12050" s="23">
        <v>41297439000105</v>
      </c>
      <c r="E12050" t="s">
        <v>1583</v>
      </c>
      <c r="F12050" t="s">
        <v>1386</v>
      </c>
      <c r="G12050">
        <v>20927</v>
      </c>
      <c r="H12050" s="23">
        <v>163937761</v>
      </c>
    </row>
    <row r="12051" spans="1:8" x14ac:dyDescent="0.25">
      <c r="A12051">
        <v>12790</v>
      </c>
      <c r="B12051" t="s">
        <v>25126</v>
      </c>
      <c r="C12051" t="s">
        <v>25126</v>
      </c>
      <c r="D12051" s="23"/>
      <c r="E12051" t="s">
        <v>1385</v>
      </c>
      <c r="F12051" t="s">
        <v>1386</v>
      </c>
      <c r="G12051">
        <v>19829</v>
      </c>
      <c r="H12051" s="23"/>
    </row>
    <row r="12052" spans="1:8" x14ac:dyDescent="0.25">
      <c r="A12052">
        <v>3717</v>
      </c>
      <c r="B12052" t="s">
        <v>16126</v>
      </c>
      <c r="C12052" t="s">
        <v>16127</v>
      </c>
      <c r="D12052" s="23">
        <v>8779480000142</v>
      </c>
      <c r="E12052" t="s">
        <v>2281</v>
      </c>
      <c r="F12052" t="s">
        <v>1386</v>
      </c>
      <c r="G12052">
        <v>4993</v>
      </c>
      <c r="H12052" s="23">
        <v>160114306</v>
      </c>
    </row>
    <row r="12053" spans="1:8" x14ac:dyDescent="0.25">
      <c r="A12053">
        <v>8211</v>
      </c>
      <c r="B12053" t="s">
        <v>16128</v>
      </c>
      <c r="C12053" t="s">
        <v>16128</v>
      </c>
      <c r="D12053" s="23">
        <v>23532482000126</v>
      </c>
      <c r="E12053" t="s">
        <v>1564</v>
      </c>
      <c r="F12053" t="s">
        <v>1386</v>
      </c>
      <c r="G12053">
        <v>12480</v>
      </c>
      <c r="H12053" s="23">
        <v>162629788</v>
      </c>
    </row>
    <row r="12054" spans="1:8" x14ac:dyDescent="0.25">
      <c r="A12054">
        <v>15355</v>
      </c>
      <c r="B12054" t="s">
        <v>25127</v>
      </c>
      <c r="C12054" t="s">
        <v>25127</v>
      </c>
      <c r="D12054" s="23"/>
      <c r="E12054" t="s">
        <v>10746</v>
      </c>
      <c r="F12054" t="s">
        <v>1386</v>
      </c>
      <c r="G12054">
        <v>24513</v>
      </c>
      <c r="H12054" s="23"/>
    </row>
    <row r="12055" spans="1:8" x14ac:dyDescent="0.25">
      <c r="A12055">
        <v>15010</v>
      </c>
      <c r="B12055" t="s">
        <v>16129</v>
      </c>
      <c r="C12055" t="s">
        <v>16130</v>
      </c>
      <c r="D12055" s="23">
        <v>27709779000175</v>
      </c>
      <c r="E12055" t="s">
        <v>1964</v>
      </c>
      <c r="F12055" t="s">
        <v>1415</v>
      </c>
      <c r="G12055">
        <v>23645</v>
      </c>
      <c r="H12055" s="23" t="s">
        <v>1438</v>
      </c>
    </row>
    <row r="12056" spans="1:8" x14ac:dyDescent="0.25">
      <c r="A12056">
        <v>12658</v>
      </c>
      <c r="B12056" t="s">
        <v>25128</v>
      </c>
      <c r="C12056" t="s">
        <v>25129</v>
      </c>
      <c r="D12056" s="23"/>
      <c r="E12056" t="s">
        <v>1422</v>
      </c>
      <c r="F12056" t="s">
        <v>1386</v>
      </c>
      <c r="G12056">
        <v>19500</v>
      </c>
      <c r="H12056" s="23"/>
    </row>
    <row r="12057" spans="1:8" x14ac:dyDescent="0.25">
      <c r="A12057">
        <v>5333</v>
      </c>
      <c r="B12057" t="s">
        <v>25130</v>
      </c>
      <c r="C12057" t="s">
        <v>25130</v>
      </c>
      <c r="D12057" s="23"/>
      <c r="E12057" t="s">
        <v>1422</v>
      </c>
      <c r="F12057" t="s">
        <v>1386</v>
      </c>
      <c r="G12057">
        <v>8368</v>
      </c>
      <c r="H12057" s="23"/>
    </row>
    <row r="12058" spans="1:8" x14ac:dyDescent="0.25">
      <c r="A12058">
        <v>2147</v>
      </c>
      <c r="B12058" t="s">
        <v>16131</v>
      </c>
      <c r="C12058" t="s">
        <v>16132</v>
      </c>
      <c r="D12058" s="23">
        <v>24114225000137</v>
      </c>
      <c r="E12058" t="s">
        <v>1385</v>
      </c>
      <c r="F12058" t="s">
        <v>1386</v>
      </c>
      <c r="G12058">
        <v>3423</v>
      </c>
      <c r="H12058" s="23">
        <v>160834414</v>
      </c>
    </row>
    <row r="12059" spans="1:8" x14ac:dyDescent="0.25">
      <c r="A12059">
        <v>415</v>
      </c>
      <c r="B12059" t="s">
        <v>25131</v>
      </c>
      <c r="C12059" t="s">
        <v>25131</v>
      </c>
      <c r="D12059" s="23"/>
      <c r="E12059" t="s">
        <v>1422</v>
      </c>
      <c r="F12059" t="s">
        <v>1386</v>
      </c>
      <c r="G12059">
        <v>1691</v>
      </c>
      <c r="H12059" s="23"/>
    </row>
    <row r="12060" spans="1:8" x14ac:dyDescent="0.25">
      <c r="A12060">
        <v>11834</v>
      </c>
      <c r="B12060" t="s">
        <v>25132</v>
      </c>
      <c r="C12060" t="s">
        <v>25133</v>
      </c>
      <c r="D12060" s="23"/>
      <c r="E12060" t="s">
        <v>1422</v>
      </c>
      <c r="F12060" t="s">
        <v>1386</v>
      </c>
      <c r="G12060">
        <v>9402</v>
      </c>
      <c r="H12060" s="23"/>
    </row>
    <row r="12061" spans="1:8" x14ac:dyDescent="0.25">
      <c r="A12061">
        <v>12510</v>
      </c>
      <c r="B12061" t="s">
        <v>16133</v>
      </c>
      <c r="C12061" t="s">
        <v>16133</v>
      </c>
      <c r="D12061" s="23">
        <v>41859837000178</v>
      </c>
      <c r="E12061" t="s">
        <v>1583</v>
      </c>
      <c r="F12061" t="s">
        <v>1386</v>
      </c>
      <c r="G12061">
        <v>19418</v>
      </c>
      <c r="H12061" s="23">
        <v>163986860</v>
      </c>
    </row>
    <row r="12062" spans="1:8" x14ac:dyDescent="0.25">
      <c r="A12062">
        <v>10445</v>
      </c>
      <c r="B12062" t="s">
        <v>25134</v>
      </c>
      <c r="C12062" t="s">
        <v>25133</v>
      </c>
      <c r="D12062" s="23"/>
      <c r="E12062" t="s">
        <v>1422</v>
      </c>
      <c r="F12062" t="s">
        <v>1386</v>
      </c>
      <c r="G12062">
        <v>5422</v>
      </c>
      <c r="H12062" s="23"/>
    </row>
    <row r="12063" spans="1:8" x14ac:dyDescent="0.25">
      <c r="A12063">
        <v>15918</v>
      </c>
      <c r="B12063" t="s">
        <v>25135</v>
      </c>
      <c r="C12063" t="s">
        <v>25133</v>
      </c>
      <c r="D12063" s="23"/>
      <c r="E12063" t="s">
        <v>1422</v>
      </c>
      <c r="F12063" t="s">
        <v>1386</v>
      </c>
      <c r="G12063">
        <v>18569</v>
      </c>
      <c r="H12063" s="23"/>
    </row>
    <row r="12064" spans="1:8" x14ac:dyDescent="0.25">
      <c r="A12064">
        <v>2509</v>
      </c>
      <c r="B12064" t="s">
        <v>16134</v>
      </c>
      <c r="C12064" t="s">
        <v>16135</v>
      </c>
      <c r="D12064" s="23">
        <v>3543925000177</v>
      </c>
      <c r="E12064" t="s">
        <v>1732</v>
      </c>
      <c r="F12064" t="s">
        <v>1386</v>
      </c>
      <c r="G12064">
        <v>3785</v>
      </c>
      <c r="H12064" s="23">
        <v>161275230</v>
      </c>
    </row>
    <row r="12065" spans="1:8" x14ac:dyDescent="0.25">
      <c r="A12065">
        <v>13203</v>
      </c>
      <c r="B12065" t="s">
        <v>25136</v>
      </c>
      <c r="C12065" t="s">
        <v>25133</v>
      </c>
      <c r="D12065" s="23"/>
      <c r="E12065" t="s">
        <v>1422</v>
      </c>
      <c r="F12065" t="s">
        <v>1386</v>
      </c>
      <c r="G12065">
        <v>6483</v>
      </c>
      <c r="H12065" s="23"/>
    </row>
    <row r="12066" spans="1:8" x14ac:dyDescent="0.25">
      <c r="A12066">
        <v>1157</v>
      </c>
      <c r="B12066" t="s">
        <v>25137</v>
      </c>
      <c r="C12066" t="s">
        <v>25137</v>
      </c>
      <c r="D12066" s="23"/>
      <c r="E12066" t="s">
        <v>1385</v>
      </c>
      <c r="F12066" t="s">
        <v>1386</v>
      </c>
      <c r="G12066">
        <v>2433</v>
      </c>
      <c r="H12066" s="23"/>
    </row>
    <row r="12067" spans="1:8" x14ac:dyDescent="0.25">
      <c r="A12067">
        <v>8510</v>
      </c>
      <c r="B12067" t="s">
        <v>16136</v>
      </c>
      <c r="C12067" t="s">
        <v>16137</v>
      </c>
      <c r="D12067" s="23">
        <v>10980579000150</v>
      </c>
      <c r="E12067" t="s">
        <v>1507</v>
      </c>
      <c r="F12067" t="s">
        <v>1415</v>
      </c>
      <c r="G12067">
        <v>12995</v>
      </c>
      <c r="H12067" s="23" t="s">
        <v>1438</v>
      </c>
    </row>
    <row r="12068" spans="1:8" x14ac:dyDescent="0.25">
      <c r="A12068">
        <v>14454</v>
      </c>
      <c r="B12068" t="s">
        <v>25138</v>
      </c>
      <c r="C12068" t="s">
        <v>25138</v>
      </c>
      <c r="D12068" s="23"/>
      <c r="E12068" t="s">
        <v>1507</v>
      </c>
      <c r="F12068" t="s">
        <v>1415</v>
      </c>
      <c r="G12068">
        <v>22760</v>
      </c>
      <c r="H12068" s="23"/>
    </row>
    <row r="12069" spans="1:8" x14ac:dyDescent="0.25">
      <c r="A12069">
        <v>12621</v>
      </c>
      <c r="B12069" t="s">
        <v>25139</v>
      </c>
      <c r="C12069" t="s">
        <v>25138</v>
      </c>
      <c r="D12069" s="23"/>
      <c r="E12069" t="s">
        <v>1583</v>
      </c>
      <c r="F12069" t="s">
        <v>1386</v>
      </c>
      <c r="G12069">
        <v>11558</v>
      </c>
      <c r="H12069" s="23"/>
    </row>
    <row r="12070" spans="1:8" x14ac:dyDescent="0.25">
      <c r="A12070">
        <v>2513</v>
      </c>
      <c r="B12070" t="s">
        <v>16138</v>
      </c>
      <c r="C12070" t="s">
        <v>16139</v>
      </c>
      <c r="D12070" s="23">
        <v>35485440000160</v>
      </c>
      <c r="E12070" t="s">
        <v>2614</v>
      </c>
      <c r="F12070" t="s">
        <v>1386</v>
      </c>
      <c r="G12070">
        <v>3789</v>
      </c>
      <c r="H12070" s="23">
        <v>160203651</v>
      </c>
    </row>
    <row r="12071" spans="1:8" x14ac:dyDescent="0.25">
      <c r="A12071">
        <v>9125</v>
      </c>
      <c r="B12071" t="s">
        <v>25140</v>
      </c>
      <c r="C12071" t="s">
        <v>25140</v>
      </c>
      <c r="D12071" s="23"/>
      <c r="E12071" t="s">
        <v>1385</v>
      </c>
      <c r="F12071" t="s">
        <v>1386</v>
      </c>
      <c r="G12071">
        <v>13639</v>
      </c>
      <c r="H12071" s="23"/>
    </row>
    <row r="12072" spans="1:8" x14ac:dyDescent="0.25">
      <c r="A12072">
        <v>7269</v>
      </c>
      <c r="B12072" t="s">
        <v>25141</v>
      </c>
      <c r="C12072" t="s">
        <v>25142</v>
      </c>
      <c r="D12072" s="23"/>
      <c r="E12072" t="s">
        <v>1422</v>
      </c>
      <c r="F12072" t="s">
        <v>1386</v>
      </c>
      <c r="G12072">
        <v>7356</v>
      </c>
      <c r="H12072" s="23"/>
    </row>
    <row r="12073" spans="1:8" x14ac:dyDescent="0.25">
      <c r="A12073">
        <v>15056</v>
      </c>
      <c r="B12073" t="s">
        <v>16140</v>
      </c>
      <c r="D12073" s="23">
        <v>9247951000134</v>
      </c>
      <c r="E12073" t="s">
        <v>13304</v>
      </c>
      <c r="F12073" t="s">
        <v>1390</v>
      </c>
      <c r="G12073">
        <v>23843</v>
      </c>
      <c r="H12073" s="23">
        <v>455180306115</v>
      </c>
    </row>
    <row r="12074" spans="1:8" x14ac:dyDescent="0.25">
      <c r="A12074">
        <v>7735</v>
      </c>
      <c r="B12074" t="s">
        <v>16141</v>
      </c>
      <c r="C12074" t="s">
        <v>16142</v>
      </c>
      <c r="D12074" s="23">
        <v>20424467000176</v>
      </c>
      <c r="E12074" t="s">
        <v>1744</v>
      </c>
      <c r="F12074" t="s">
        <v>1386</v>
      </c>
      <c r="G12074">
        <v>12050</v>
      </c>
      <c r="H12074" s="23">
        <v>162355750</v>
      </c>
    </row>
    <row r="12075" spans="1:8" x14ac:dyDescent="0.25">
      <c r="A12075">
        <v>10452</v>
      </c>
      <c r="B12075" t="s">
        <v>16141</v>
      </c>
      <c r="C12075" t="s">
        <v>16142</v>
      </c>
      <c r="D12075" s="23">
        <v>20424467000257</v>
      </c>
      <c r="E12075" t="s">
        <v>1744</v>
      </c>
      <c r="F12075" t="s">
        <v>1386</v>
      </c>
      <c r="G12075">
        <v>15777</v>
      </c>
      <c r="H12075" s="23">
        <v>163281025</v>
      </c>
    </row>
    <row r="12076" spans="1:8" x14ac:dyDescent="0.25">
      <c r="A12076">
        <v>13248</v>
      </c>
      <c r="B12076" t="s">
        <v>16141</v>
      </c>
      <c r="C12076" t="s">
        <v>16141</v>
      </c>
      <c r="D12076" s="23">
        <v>20424467000419</v>
      </c>
      <c r="E12076" t="s">
        <v>2281</v>
      </c>
      <c r="F12076" t="s">
        <v>1386</v>
      </c>
      <c r="G12076">
        <v>20446</v>
      </c>
      <c r="H12076" s="23">
        <v>163994641</v>
      </c>
    </row>
    <row r="12077" spans="1:8" x14ac:dyDescent="0.25">
      <c r="A12077">
        <v>13910</v>
      </c>
      <c r="B12077" t="s">
        <v>16143</v>
      </c>
      <c r="C12077" t="s">
        <v>16143</v>
      </c>
      <c r="D12077" s="23">
        <v>20424467000508</v>
      </c>
      <c r="E12077" t="s">
        <v>1744</v>
      </c>
      <c r="F12077" t="s">
        <v>1386</v>
      </c>
      <c r="G12077">
        <v>21672</v>
      </c>
      <c r="H12077" s="23">
        <v>164485180</v>
      </c>
    </row>
    <row r="12078" spans="1:8" x14ac:dyDescent="0.25">
      <c r="A12078">
        <v>12573</v>
      </c>
      <c r="B12078" t="s">
        <v>16144</v>
      </c>
      <c r="C12078" t="s">
        <v>16144</v>
      </c>
      <c r="D12078" s="23">
        <v>12763423000142</v>
      </c>
      <c r="E12078" t="s">
        <v>1385</v>
      </c>
      <c r="F12078" t="s">
        <v>1386</v>
      </c>
      <c r="G12078">
        <v>19567</v>
      </c>
      <c r="H12078" s="23">
        <v>161753000</v>
      </c>
    </row>
    <row r="12079" spans="1:8" x14ac:dyDescent="0.25">
      <c r="A12079">
        <v>15582</v>
      </c>
      <c r="B12079" t="s">
        <v>16145</v>
      </c>
      <c r="C12079" t="s">
        <v>16145</v>
      </c>
      <c r="D12079" s="23">
        <v>74052945000193</v>
      </c>
      <c r="E12079" t="s">
        <v>16146</v>
      </c>
      <c r="F12079" t="s">
        <v>1407</v>
      </c>
      <c r="G12079">
        <v>24838</v>
      </c>
      <c r="H12079" s="23">
        <v>69033838</v>
      </c>
    </row>
    <row r="12080" spans="1:8" x14ac:dyDescent="0.25">
      <c r="A12080">
        <v>14426</v>
      </c>
      <c r="B12080" t="s">
        <v>16147</v>
      </c>
      <c r="C12080" t="s">
        <v>16148</v>
      </c>
      <c r="D12080" s="23">
        <v>47278950000146</v>
      </c>
      <c r="E12080" t="s">
        <v>2667</v>
      </c>
      <c r="F12080" t="s">
        <v>1390</v>
      </c>
      <c r="G12080">
        <v>22728</v>
      </c>
      <c r="H12080" s="23">
        <v>535958970111</v>
      </c>
    </row>
    <row r="12081" spans="1:8" x14ac:dyDescent="0.25">
      <c r="A12081">
        <v>10898</v>
      </c>
      <c r="B12081" t="s">
        <v>16149</v>
      </c>
      <c r="C12081" t="s">
        <v>16150</v>
      </c>
      <c r="D12081" s="23">
        <v>5242079000180</v>
      </c>
      <c r="E12081" t="s">
        <v>16151</v>
      </c>
      <c r="F12081" t="s">
        <v>1692</v>
      </c>
      <c r="G12081">
        <v>16564</v>
      </c>
      <c r="H12081" s="23">
        <v>9026413513</v>
      </c>
    </row>
    <row r="12082" spans="1:8" x14ac:dyDescent="0.25">
      <c r="A12082">
        <v>8349</v>
      </c>
      <c r="B12082" t="s">
        <v>16152</v>
      </c>
      <c r="C12082" t="s">
        <v>16153</v>
      </c>
      <c r="D12082" s="23">
        <v>5231723000115</v>
      </c>
      <c r="E12082" t="s">
        <v>1691</v>
      </c>
      <c r="F12082" t="s">
        <v>1692</v>
      </c>
      <c r="G12082">
        <v>12604</v>
      </c>
      <c r="H12082" s="23" t="s">
        <v>16154</v>
      </c>
    </row>
    <row r="12083" spans="1:8" x14ac:dyDescent="0.25">
      <c r="A12083">
        <v>2291</v>
      </c>
      <c r="B12083" t="s">
        <v>16155</v>
      </c>
      <c r="C12083" t="s">
        <v>16156</v>
      </c>
      <c r="D12083" s="23">
        <v>2924434000103</v>
      </c>
      <c r="E12083" t="s">
        <v>1543</v>
      </c>
      <c r="F12083" t="s">
        <v>1390</v>
      </c>
      <c r="G12083">
        <v>3567</v>
      </c>
      <c r="H12083" s="23">
        <v>669512283113</v>
      </c>
    </row>
    <row r="12084" spans="1:8" x14ac:dyDescent="0.25">
      <c r="A12084">
        <v>5507</v>
      </c>
      <c r="B12084" t="s">
        <v>25143</v>
      </c>
      <c r="C12084" t="s">
        <v>25143</v>
      </c>
      <c r="D12084" s="23"/>
      <c r="E12084" t="s">
        <v>1530</v>
      </c>
      <c r="F12084" t="s">
        <v>1386</v>
      </c>
      <c r="G12084">
        <v>8571</v>
      </c>
      <c r="H12084" s="23"/>
    </row>
    <row r="12085" spans="1:8" x14ac:dyDescent="0.25">
      <c r="A12085">
        <v>3054</v>
      </c>
      <c r="B12085" t="s">
        <v>16157</v>
      </c>
      <c r="C12085" t="s">
        <v>16158</v>
      </c>
      <c r="D12085" s="23">
        <v>5665657000191</v>
      </c>
      <c r="E12085" t="s">
        <v>1422</v>
      </c>
      <c r="F12085" t="s">
        <v>1386</v>
      </c>
      <c r="G12085">
        <v>4330</v>
      </c>
      <c r="H12085" s="23">
        <v>161392407</v>
      </c>
    </row>
    <row r="12086" spans="1:8" x14ac:dyDescent="0.25">
      <c r="A12086">
        <v>3093</v>
      </c>
      <c r="B12086" t="s">
        <v>16159</v>
      </c>
      <c r="C12086" t="s">
        <v>16160</v>
      </c>
      <c r="D12086" s="23">
        <v>5862270000125</v>
      </c>
      <c r="E12086" t="s">
        <v>1877</v>
      </c>
      <c r="F12086" t="s">
        <v>1587</v>
      </c>
      <c r="G12086">
        <v>4369</v>
      </c>
      <c r="H12086" s="23">
        <v>241036445</v>
      </c>
    </row>
    <row r="12087" spans="1:8" x14ac:dyDescent="0.25">
      <c r="A12087">
        <v>6052</v>
      </c>
      <c r="B12087" t="s">
        <v>16161</v>
      </c>
      <c r="C12087" t="s">
        <v>16162</v>
      </c>
      <c r="D12087" s="23">
        <v>61193041000136</v>
      </c>
      <c r="E12087" t="s">
        <v>1424</v>
      </c>
      <c r="F12087" t="s">
        <v>1390</v>
      </c>
      <c r="G12087">
        <v>9433</v>
      </c>
      <c r="H12087" s="23">
        <v>103758980115</v>
      </c>
    </row>
    <row r="12088" spans="1:8" x14ac:dyDescent="0.25">
      <c r="A12088">
        <v>1657</v>
      </c>
      <c r="B12088" t="s">
        <v>16163</v>
      </c>
      <c r="C12088" t="s">
        <v>16164</v>
      </c>
      <c r="D12088" s="23">
        <v>11856036000198</v>
      </c>
      <c r="E12088" t="s">
        <v>1430</v>
      </c>
      <c r="F12088" t="s">
        <v>1415</v>
      </c>
      <c r="G12088">
        <v>2933</v>
      </c>
      <c r="H12088" s="23" t="s">
        <v>2239</v>
      </c>
    </row>
    <row r="12089" spans="1:8" x14ac:dyDescent="0.25">
      <c r="A12089">
        <v>15771</v>
      </c>
      <c r="B12089" t="s">
        <v>16165</v>
      </c>
      <c r="D12089" s="23">
        <v>12420175000137</v>
      </c>
      <c r="E12089" t="s">
        <v>1973</v>
      </c>
      <c r="F12089" t="s">
        <v>1390</v>
      </c>
      <c r="G12089">
        <v>25078</v>
      </c>
      <c r="H12089" s="23">
        <v>441043542113</v>
      </c>
    </row>
    <row r="12090" spans="1:8" x14ac:dyDescent="0.25">
      <c r="A12090">
        <v>673</v>
      </c>
      <c r="B12090" t="s">
        <v>25144</v>
      </c>
      <c r="C12090" t="s">
        <v>25144</v>
      </c>
      <c r="D12090" s="23"/>
      <c r="E12090" t="s">
        <v>1385</v>
      </c>
      <c r="F12090" t="s">
        <v>1386</v>
      </c>
      <c r="G12090">
        <v>1949</v>
      </c>
      <c r="H12090" s="23"/>
    </row>
    <row r="12091" spans="1:8" x14ac:dyDescent="0.25">
      <c r="A12091">
        <v>2493</v>
      </c>
      <c r="B12091" t="s">
        <v>16166</v>
      </c>
      <c r="C12091" t="s">
        <v>16167</v>
      </c>
      <c r="D12091" s="23">
        <v>35361641000156</v>
      </c>
      <c r="E12091" t="s">
        <v>1992</v>
      </c>
      <c r="F12091" t="s">
        <v>1587</v>
      </c>
      <c r="G12091">
        <v>3769</v>
      </c>
      <c r="H12091" s="23">
        <v>240774515</v>
      </c>
    </row>
    <row r="12092" spans="1:8" x14ac:dyDescent="0.25">
      <c r="A12092">
        <v>1466</v>
      </c>
      <c r="B12092" t="s">
        <v>16168</v>
      </c>
      <c r="C12092" t="s">
        <v>16169</v>
      </c>
      <c r="D12092" s="23">
        <v>10899771000116</v>
      </c>
      <c r="E12092" t="s">
        <v>1430</v>
      </c>
      <c r="F12092" t="s">
        <v>1415</v>
      </c>
      <c r="G12092">
        <v>2742</v>
      </c>
      <c r="H12092" s="23">
        <v>13260820</v>
      </c>
    </row>
    <row r="12093" spans="1:8" x14ac:dyDescent="0.25">
      <c r="A12093">
        <v>12162</v>
      </c>
      <c r="B12093" t="s">
        <v>25145</v>
      </c>
      <c r="C12093" t="s">
        <v>25145</v>
      </c>
      <c r="D12093" s="23"/>
      <c r="E12093" t="s">
        <v>1583</v>
      </c>
      <c r="F12093" t="s">
        <v>1386</v>
      </c>
      <c r="G12093">
        <v>18749</v>
      </c>
      <c r="H12093" s="23"/>
    </row>
    <row r="12094" spans="1:8" x14ac:dyDescent="0.25">
      <c r="A12094">
        <v>14430</v>
      </c>
      <c r="B12094" t="s">
        <v>16170</v>
      </c>
      <c r="C12094" t="s">
        <v>16170</v>
      </c>
      <c r="D12094" s="23">
        <v>12374301000164</v>
      </c>
      <c r="E12094" t="s">
        <v>1385</v>
      </c>
      <c r="F12094" t="s">
        <v>1386</v>
      </c>
      <c r="G12094">
        <v>22735</v>
      </c>
      <c r="H12094" s="23" t="s">
        <v>1438</v>
      </c>
    </row>
    <row r="12095" spans="1:8" x14ac:dyDescent="0.25">
      <c r="A12095">
        <v>12596</v>
      </c>
      <c r="B12095" t="s">
        <v>16171</v>
      </c>
      <c r="C12095" t="s">
        <v>16171</v>
      </c>
      <c r="D12095" s="23">
        <v>42549124000170</v>
      </c>
      <c r="E12095" t="s">
        <v>1409</v>
      </c>
      <c r="F12095" t="s">
        <v>1386</v>
      </c>
      <c r="G12095">
        <v>19604</v>
      </c>
      <c r="H12095" s="23">
        <v>164047000</v>
      </c>
    </row>
    <row r="12096" spans="1:8" x14ac:dyDescent="0.25">
      <c r="A12096">
        <v>14197</v>
      </c>
      <c r="B12096" t="s">
        <v>25146</v>
      </c>
      <c r="C12096" t="s">
        <v>25147</v>
      </c>
      <c r="D12096" s="23"/>
      <c r="E12096" t="s">
        <v>1422</v>
      </c>
      <c r="F12096" t="s">
        <v>1386</v>
      </c>
      <c r="G12096">
        <v>16054</v>
      </c>
      <c r="H12096" s="23"/>
    </row>
    <row r="12097" spans="1:8" x14ac:dyDescent="0.25">
      <c r="A12097">
        <v>6543</v>
      </c>
      <c r="B12097" t="s">
        <v>16172</v>
      </c>
      <c r="C12097" t="s">
        <v>16172</v>
      </c>
      <c r="D12097" s="23">
        <v>18610132000109</v>
      </c>
      <c r="E12097" t="s">
        <v>1816</v>
      </c>
      <c r="F12097" t="s">
        <v>1386</v>
      </c>
      <c r="G12097">
        <v>10074</v>
      </c>
      <c r="H12097" s="23">
        <v>162178506</v>
      </c>
    </row>
    <row r="12098" spans="1:8" x14ac:dyDescent="0.25">
      <c r="A12098">
        <v>3349</v>
      </c>
      <c r="B12098" t="s">
        <v>16173</v>
      </c>
      <c r="C12098" t="s">
        <v>16174</v>
      </c>
      <c r="D12098" s="23">
        <v>7264693000179</v>
      </c>
      <c r="E12098" t="s">
        <v>1430</v>
      </c>
      <c r="F12098" t="s">
        <v>1415</v>
      </c>
      <c r="G12098">
        <v>4625</v>
      </c>
      <c r="H12098" s="23">
        <v>32283040</v>
      </c>
    </row>
    <row r="12099" spans="1:8" x14ac:dyDescent="0.25">
      <c r="A12099">
        <v>13641</v>
      </c>
      <c r="B12099" t="s">
        <v>16175</v>
      </c>
      <c r="C12099" t="s">
        <v>16175</v>
      </c>
      <c r="D12099" s="23">
        <v>24090598000115</v>
      </c>
      <c r="E12099" t="s">
        <v>10712</v>
      </c>
      <c r="F12099" t="s">
        <v>1386</v>
      </c>
      <c r="G12099">
        <v>21263</v>
      </c>
      <c r="H12099" s="23">
        <v>162700601</v>
      </c>
    </row>
    <row r="12100" spans="1:8" x14ac:dyDescent="0.25">
      <c r="A12100">
        <v>1685</v>
      </c>
      <c r="B12100" t="s">
        <v>16176</v>
      </c>
      <c r="C12100" t="s">
        <v>16177</v>
      </c>
      <c r="D12100" s="23">
        <v>11986745000198</v>
      </c>
      <c r="E12100" t="s">
        <v>1805</v>
      </c>
      <c r="F12100" t="s">
        <v>1386</v>
      </c>
      <c r="G12100">
        <v>2961</v>
      </c>
      <c r="H12100" s="23">
        <v>161704581</v>
      </c>
    </row>
    <row r="12101" spans="1:8" x14ac:dyDescent="0.25">
      <c r="A12101">
        <v>14807</v>
      </c>
      <c r="B12101" t="s">
        <v>16178</v>
      </c>
      <c r="D12101" s="23">
        <v>19107198000135</v>
      </c>
      <c r="E12101" t="s">
        <v>1385</v>
      </c>
      <c r="F12101" t="s">
        <v>1386</v>
      </c>
      <c r="G12101">
        <v>23254</v>
      </c>
      <c r="H12101" s="23">
        <v>163792682</v>
      </c>
    </row>
    <row r="12102" spans="1:8" x14ac:dyDescent="0.25">
      <c r="A12102">
        <v>13039</v>
      </c>
      <c r="B12102" t="s">
        <v>25148</v>
      </c>
      <c r="C12102" t="s">
        <v>25148</v>
      </c>
      <c r="D12102" s="23"/>
      <c r="E12102" t="s">
        <v>1385</v>
      </c>
      <c r="F12102" t="s">
        <v>1386</v>
      </c>
      <c r="G12102">
        <v>20134</v>
      </c>
      <c r="H12102" s="23"/>
    </row>
    <row r="12103" spans="1:8" x14ac:dyDescent="0.25">
      <c r="A12103">
        <v>9082</v>
      </c>
      <c r="B12103" t="s">
        <v>25149</v>
      </c>
      <c r="C12103" t="s">
        <v>25149</v>
      </c>
      <c r="D12103" s="23"/>
      <c r="E12103" t="s">
        <v>1452</v>
      </c>
      <c r="F12103" t="s">
        <v>1386</v>
      </c>
      <c r="G12103">
        <v>13602</v>
      </c>
      <c r="H12103" s="23"/>
    </row>
    <row r="12104" spans="1:8" x14ac:dyDescent="0.25">
      <c r="A12104">
        <v>12865</v>
      </c>
      <c r="B12104" t="s">
        <v>25150</v>
      </c>
      <c r="C12104" t="s">
        <v>25151</v>
      </c>
      <c r="D12104" s="23"/>
      <c r="E12104" t="s">
        <v>2050</v>
      </c>
      <c r="F12104" t="s">
        <v>1386</v>
      </c>
      <c r="G12104">
        <v>7746</v>
      </c>
      <c r="H12104" s="23"/>
    </row>
    <row r="12105" spans="1:8" x14ac:dyDescent="0.25">
      <c r="A12105">
        <v>354</v>
      </c>
      <c r="B12105" t="s">
        <v>25152</v>
      </c>
      <c r="C12105" t="s">
        <v>25152</v>
      </c>
      <c r="D12105" s="23"/>
      <c r="E12105" t="s">
        <v>2050</v>
      </c>
      <c r="F12105" t="s">
        <v>1386</v>
      </c>
      <c r="G12105">
        <v>1630</v>
      </c>
      <c r="H12105" s="23"/>
    </row>
    <row r="12106" spans="1:8" x14ac:dyDescent="0.25">
      <c r="A12106">
        <v>15268</v>
      </c>
      <c r="B12106" t="s">
        <v>25153</v>
      </c>
      <c r="C12106" t="s">
        <v>25153</v>
      </c>
      <c r="D12106" s="23"/>
      <c r="E12106" t="s">
        <v>2005</v>
      </c>
      <c r="F12106" t="s">
        <v>1386</v>
      </c>
      <c r="G12106">
        <v>24390</v>
      </c>
      <c r="H12106" s="23"/>
    </row>
    <row r="12107" spans="1:8" x14ac:dyDescent="0.25">
      <c r="A12107">
        <v>1292</v>
      </c>
      <c r="B12107" t="s">
        <v>16179</v>
      </c>
      <c r="C12107" t="s">
        <v>16180</v>
      </c>
      <c r="D12107" s="23">
        <v>10422164000160</v>
      </c>
      <c r="E12107" t="s">
        <v>2281</v>
      </c>
      <c r="F12107" t="s">
        <v>1386</v>
      </c>
      <c r="G12107">
        <v>2568</v>
      </c>
      <c r="H12107" s="23">
        <v>161588212</v>
      </c>
    </row>
    <row r="12108" spans="1:8" x14ac:dyDescent="0.25">
      <c r="A12108">
        <v>10628</v>
      </c>
      <c r="B12108" t="s">
        <v>16181</v>
      </c>
      <c r="C12108" t="s">
        <v>16181</v>
      </c>
      <c r="D12108" s="23">
        <v>29972807000178</v>
      </c>
      <c r="E12108" t="s">
        <v>1409</v>
      </c>
      <c r="F12108" t="s">
        <v>1386</v>
      </c>
      <c r="G12108">
        <v>16004</v>
      </c>
      <c r="H12108" s="23">
        <v>163126577</v>
      </c>
    </row>
    <row r="12109" spans="1:8" x14ac:dyDescent="0.25">
      <c r="A12109">
        <v>623</v>
      </c>
      <c r="B12109" t="s">
        <v>25154</v>
      </c>
      <c r="C12109" t="s">
        <v>25154</v>
      </c>
      <c r="D12109" s="23"/>
      <c r="E12109" t="s">
        <v>2050</v>
      </c>
      <c r="F12109" t="s">
        <v>1386</v>
      </c>
      <c r="G12109">
        <v>1899</v>
      </c>
      <c r="H12109" s="23"/>
    </row>
    <row r="12110" spans="1:8" x14ac:dyDescent="0.25">
      <c r="A12110">
        <v>662</v>
      </c>
      <c r="B12110" t="s">
        <v>25155</v>
      </c>
      <c r="C12110" t="s">
        <v>25155</v>
      </c>
      <c r="D12110" s="23"/>
      <c r="E12110" t="s">
        <v>1583</v>
      </c>
      <c r="F12110" t="s">
        <v>1386</v>
      </c>
      <c r="G12110">
        <v>1938</v>
      </c>
      <c r="H12110" s="23"/>
    </row>
    <row r="12111" spans="1:8" x14ac:dyDescent="0.25">
      <c r="A12111">
        <v>5004</v>
      </c>
      <c r="B12111" t="s">
        <v>25156</v>
      </c>
      <c r="C12111" t="s">
        <v>25156</v>
      </c>
      <c r="D12111" s="23"/>
      <c r="E12111" t="s">
        <v>1385</v>
      </c>
      <c r="F12111" t="s">
        <v>1386</v>
      </c>
      <c r="G12111">
        <v>8030</v>
      </c>
      <c r="H12111" s="23"/>
    </row>
    <row r="12112" spans="1:8" x14ac:dyDescent="0.25">
      <c r="A12112">
        <v>13505</v>
      </c>
      <c r="B12112" t="s">
        <v>16182</v>
      </c>
      <c r="C12112" t="s">
        <v>16183</v>
      </c>
      <c r="D12112" s="23">
        <v>24242151000114</v>
      </c>
      <c r="E12112" t="s">
        <v>1385</v>
      </c>
      <c r="F12112" t="s">
        <v>1386</v>
      </c>
      <c r="G12112">
        <v>21107</v>
      </c>
      <c r="H12112" s="23" t="s">
        <v>1438</v>
      </c>
    </row>
    <row r="12113" spans="1:8" x14ac:dyDescent="0.25">
      <c r="A12113">
        <v>9163</v>
      </c>
      <c r="B12113" t="s">
        <v>25157</v>
      </c>
      <c r="C12113" t="s">
        <v>25157</v>
      </c>
      <c r="D12113" s="23"/>
      <c r="E12113" t="s">
        <v>2138</v>
      </c>
      <c r="F12113" t="s">
        <v>1386</v>
      </c>
      <c r="G12113">
        <v>13671</v>
      </c>
      <c r="H12113" s="23"/>
    </row>
    <row r="12114" spans="1:8" x14ac:dyDescent="0.25">
      <c r="A12114">
        <v>7299</v>
      </c>
      <c r="B12114" t="s">
        <v>25158</v>
      </c>
      <c r="C12114" t="s">
        <v>25151</v>
      </c>
      <c r="D12114" s="23"/>
      <c r="E12114" t="s">
        <v>1723</v>
      </c>
      <c r="F12114" t="s">
        <v>1386</v>
      </c>
      <c r="G12114">
        <v>6732</v>
      </c>
      <c r="H12114" s="23"/>
    </row>
    <row r="12115" spans="1:8" x14ac:dyDescent="0.25">
      <c r="A12115">
        <v>1358</v>
      </c>
      <c r="B12115" t="s">
        <v>16184</v>
      </c>
      <c r="C12115" t="s">
        <v>16185</v>
      </c>
      <c r="D12115" s="23">
        <v>10627457000184</v>
      </c>
      <c r="E12115" t="s">
        <v>1385</v>
      </c>
      <c r="F12115" t="s">
        <v>1386</v>
      </c>
      <c r="G12115">
        <v>2634</v>
      </c>
      <c r="H12115" s="23">
        <v>161600182</v>
      </c>
    </row>
    <row r="12116" spans="1:8" x14ac:dyDescent="0.25">
      <c r="A12116">
        <v>648</v>
      </c>
      <c r="B12116" t="s">
        <v>25159</v>
      </c>
      <c r="C12116" t="s">
        <v>25159</v>
      </c>
      <c r="D12116" s="23"/>
      <c r="E12116" t="s">
        <v>1533</v>
      </c>
      <c r="F12116" t="s">
        <v>1386</v>
      </c>
      <c r="G12116">
        <v>1924</v>
      </c>
      <c r="H12116" s="23"/>
    </row>
    <row r="12117" spans="1:8" x14ac:dyDescent="0.25">
      <c r="A12117">
        <v>7313</v>
      </c>
      <c r="B12117" t="s">
        <v>16186</v>
      </c>
      <c r="C12117" t="s">
        <v>16186</v>
      </c>
      <c r="D12117" s="23">
        <v>74222241000111</v>
      </c>
      <c r="E12117" t="s">
        <v>1895</v>
      </c>
      <c r="F12117" t="s">
        <v>1390</v>
      </c>
      <c r="G12117">
        <v>11239</v>
      </c>
      <c r="H12117" s="23">
        <v>626281768115</v>
      </c>
    </row>
    <row r="12118" spans="1:8" x14ac:dyDescent="0.25">
      <c r="A12118">
        <v>14439</v>
      </c>
      <c r="B12118" t="s">
        <v>16187</v>
      </c>
      <c r="D12118" s="23">
        <v>7231084000113</v>
      </c>
      <c r="E12118" t="s">
        <v>1424</v>
      </c>
      <c r="F12118" t="s">
        <v>1390</v>
      </c>
      <c r="G12118">
        <v>22746</v>
      </c>
      <c r="H12118" s="23">
        <v>117032969117</v>
      </c>
    </row>
    <row r="12119" spans="1:8" x14ac:dyDescent="0.25">
      <c r="A12119">
        <v>12847</v>
      </c>
      <c r="B12119" t="s">
        <v>25160</v>
      </c>
      <c r="C12119" t="s">
        <v>25161</v>
      </c>
      <c r="D12119" s="23"/>
      <c r="E12119" t="s">
        <v>1422</v>
      </c>
      <c r="F12119" t="s">
        <v>1386</v>
      </c>
      <c r="G12119">
        <v>16446</v>
      </c>
      <c r="H12119" s="23"/>
    </row>
    <row r="12120" spans="1:8" x14ac:dyDescent="0.25">
      <c r="A12120">
        <v>11890</v>
      </c>
      <c r="B12120" t="s">
        <v>25162</v>
      </c>
      <c r="C12120" t="s">
        <v>25162</v>
      </c>
      <c r="D12120" s="23"/>
      <c r="E12120" t="s">
        <v>1527</v>
      </c>
      <c r="F12120" t="s">
        <v>1386</v>
      </c>
      <c r="G12120">
        <v>18275</v>
      </c>
      <c r="H12120" s="23"/>
    </row>
    <row r="12121" spans="1:8" x14ac:dyDescent="0.25">
      <c r="A12121">
        <v>13034</v>
      </c>
      <c r="B12121" t="s">
        <v>16188</v>
      </c>
      <c r="C12121" t="s">
        <v>16188</v>
      </c>
      <c r="D12121" s="23">
        <v>44813912000158</v>
      </c>
      <c r="E12121" t="s">
        <v>1487</v>
      </c>
      <c r="F12121" t="s">
        <v>1386</v>
      </c>
      <c r="G12121">
        <v>20128</v>
      </c>
      <c r="H12121" s="23">
        <v>164216200</v>
      </c>
    </row>
    <row r="12122" spans="1:8" x14ac:dyDescent="0.25">
      <c r="A12122">
        <v>13189</v>
      </c>
      <c r="B12122" t="s">
        <v>16189</v>
      </c>
      <c r="D12122" s="23">
        <v>92690700000254</v>
      </c>
      <c r="E12122" t="s">
        <v>2323</v>
      </c>
      <c r="F12122" t="s">
        <v>1692</v>
      </c>
      <c r="G12122">
        <v>20379</v>
      </c>
      <c r="H12122" s="23">
        <v>9010679025</v>
      </c>
    </row>
    <row r="12123" spans="1:8" x14ac:dyDescent="0.25">
      <c r="A12123">
        <v>15295</v>
      </c>
      <c r="B12123" t="s">
        <v>16190</v>
      </c>
      <c r="C12123" t="s">
        <v>16191</v>
      </c>
      <c r="D12123" s="23">
        <v>25175203000140</v>
      </c>
      <c r="E12123" t="s">
        <v>1385</v>
      </c>
      <c r="F12123" t="s">
        <v>1386</v>
      </c>
      <c r="G12123">
        <v>24430</v>
      </c>
      <c r="H12123" s="23" t="s">
        <v>1438</v>
      </c>
    </row>
    <row r="12124" spans="1:8" x14ac:dyDescent="0.25">
      <c r="A12124">
        <v>5545</v>
      </c>
      <c r="B12124" t="s">
        <v>16192</v>
      </c>
      <c r="C12124" t="s">
        <v>16194</v>
      </c>
      <c r="D12124" s="23">
        <v>1034009001662</v>
      </c>
      <c r="E12124" t="s">
        <v>1385</v>
      </c>
      <c r="F12124" t="s">
        <v>1386</v>
      </c>
      <c r="G12124">
        <v>8609</v>
      </c>
      <c r="H12124" s="23">
        <v>161406777</v>
      </c>
    </row>
    <row r="12125" spans="1:8" x14ac:dyDescent="0.25">
      <c r="A12125">
        <v>5963</v>
      </c>
      <c r="B12125" t="s">
        <v>16192</v>
      </c>
      <c r="C12125" t="s">
        <v>16193</v>
      </c>
      <c r="D12125" s="23">
        <v>1034009000429</v>
      </c>
      <c r="E12125" t="s">
        <v>1435</v>
      </c>
      <c r="F12125" t="s">
        <v>1390</v>
      </c>
      <c r="G12125">
        <v>9058</v>
      </c>
      <c r="H12125" s="23">
        <v>336889419113</v>
      </c>
    </row>
    <row r="12126" spans="1:8" x14ac:dyDescent="0.25">
      <c r="A12126">
        <v>1274</v>
      </c>
      <c r="B12126" t="s">
        <v>16195</v>
      </c>
      <c r="C12126" t="s">
        <v>16196</v>
      </c>
      <c r="D12126" s="23">
        <v>1034009000771</v>
      </c>
      <c r="E12126" t="s">
        <v>3447</v>
      </c>
      <c r="F12126" t="s">
        <v>1444</v>
      </c>
      <c r="G12126">
        <v>2550</v>
      </c>
      <c r="H12126" s="23" t="s">
        <v>2239</v>
      </c>
    </row>
    <row r="12127" spans="1:8" x14ac:dyDescent="0.25">
      <c r="A12127">
        <v>4406</v>
      </c>
      <c r="B12127" t="s">
        <v>16197</v>
      </c>
      <c r="C12127" t="s">
        <v>16198</v>
      </c>
      <c r="D12127" s="23">
        <v>3313948000195</v>
      </c>
      <c r="E12127" t="s">
        <v>1527</v>
      </c>
      <c r="F12127" t="s">
        <v>1386</v>
      </c>
      <c r="G12127">
        <v>6996</v>
      </c>
      <c r="H12127" s="23" t="s">
        <v>1438</v>
      </c>
    </row>
    <row r="12128" spans="1:8" x14ac:dyDescent="0.25">
      <c r="A12128">
        <v>15052</v>
      </c>
      <c r="B12128" t="s">
        <v>16199</v>
      </c>
      <c r="C12128" t="s">
        <v>16200</v>
      </c>
      <c r="D12128" s="23">
        <v>12823801000136</v>
      </c>
      <c r="E12128" t="s">
        <v>3863</v>
      </c>
      <c r="F12128" t="s">
        <v>1390</v>
      </c>
      <c r="G12128">
        <v>23827</v>
      </c>
      <c r="H12128" s="23">
        <v>647329263118</v>
      </c>
    </row>
    <row r="12129" spans="1:8" x14ac:dyDescent="0.25">
      <c r="A12129">
        <v>15819</v>
      </c>
      <c r="B12129" t="s">
        <v>25163</v>
      </c>
      <c r="C12129" t="s">
        <v>25164</v>
      </c>
      <c r="D12129" s="23">
        <v>12823801000306</v>
      </c>
      <c r="E12129" t="s">
        <v>3871</v>
      </c>
      <c r="F12129" t="s">
        <v>1639</v>
      </c>
      <c r="G12129">
        <v>25146</v>
      </c>
      <c r="H12129" s="23">
        <v>47154580020</v>
      </c>
    </row>
    <row r="12130" spans="1:8" x14ac:dyDescent="0.25">
      <c r="A12130">
        <v>5189</v>
      </c>
      <c r="B12130" t="s">
        <v>16201</v>
      </c>
      <c r="C12130" t="s">
        <v>653</v>
      </c>
      <c r="D12130" s="23">
        <v>2782462000133</v>
      </c>
      <c r="E12130" t="s">
        <v>1430</v>
      </c>
      <c r="F12130" t="s">
        <v>1415</v>
      </c>
      <c r="G12130">
        <v>8237</v>
      </c>
      <c r="H12130" s="23">
        <v>25444409</v>
      </c>
    </row>
    <row r="12131" spans="1:8" x14ac:dyDescent="0.25">
      <c r="A12131">
        <v>10938</v>
      </c>
      <c r="B12131" t="s">
        <v>16202</v>
      </c>
      <c r="C12131" t="s">
        <v>16203</v>
      </c>
      <c r="D12131" s="23">
        <v>12450356000106</v>
      </c>
      <c r="E12131" t="s">
        <v>14534</v>
      </c>
      <c r="F12131" t="s">
        <v>1390</v>
      </c>
      <c r="G12131">
        <v>16674</v>
      </c>
      <c r="H12131" s="23">
        <v>189086790110</v>
      </c>
    </row>
    <row r="12132" spans="1:8" x14ac:dyDescent="0.25">
      <c r="A12132">
        <v>3940</v>
      </c>
      <c r="B12132" t="s">
        <v>16204</v>
      </c>
      <c r="C12132" t="s">
        <v>16205</v>
      </c>
      <c r="D12132" s="23">
        <v>9253154000160</v>
      </c>
      <c r="E12132" t="s">
        <v>1385</v>
      </c>
      <c r="F12132" t="s">
        <v>1386</v>
      </c>
      <c r="G12132">
        <v>5216</v>
      </c>
      <c r="H12132" s="23" t="s">
        <v>3079</v>
      </c>
    </row>
    <row r="12133" spans="1:8" x14ac:dyDescent="0.25">
      <c r="A12133">
        <v>3820</v>
      </c>
      <c r="B12133" t="s">
        <v>16206</v>
      </c>
      <c r="C12133" t="s">
        <v>16207</v>
      </c>
      <c r="D12133" s="23">
        <v>9005730000150</v>
      </c>
      <c r="E12133" t="s">
        <v>1732</v>
      </c>
      <c r="F12133" t="s">
        <v>1386</v>
      </c>
      <c r="G12133">
        <v>5096</v>
      </c>
      <c r="H12133" s="23" t="s">
        <v>2239</v>
      </c>
    </row>
    <row r="12134" spans="1:8" x14ac:dyDescent="0.25">
      <c r="A12134">
        <v>6402</v>
      </c>
      <c r="B12134" t="s">
        <v>16208</v>
      </c>
      <c r="C12134" t="s">
        <v>16209</v>
      </c>
      <c r="D12134" s="23">
        <v>4883125000168</v>
      </c>
      <c r="E12134" t="s">
        <v>2497</v>
      </c>
      <c r="F12134" t="s">
        <v>1639</v>
      </c>
      <c r="G12134">
        <v>9948</v>
      </c>
      <c r="H12134" s="23" t="s">
        <v>16210</v>
      </c>
    </row>
    <row r="12135" spans="1:8" x14ac:dyDescent="0.25">
      <c r="A12135">
        <v>9367</v>
      </c>
      <c r="B12135" t="s">
        <v>16211</v>
      </c>
      <c r="C12135" t="s">
        <v>16212</v>
      </c>
      <c r="D12135" s="23">
        <v>13596165000110</v>
      </c>
      <c r="E12135" t="s">
        <v>1500</v>
      </c>
      <c r="F12135" t="s">
        <v>1415</v>
      </c>
      <c r="G12135">
        <v>13853</v>
      </c>
      <c r="H12135" s="23">
        <v>44212488</v>
      </c>
    </row>
    <row r="12136" spans="1:8" x14ac:dyDescent="0.25">
      <c r="A12136">
        <v>10562</v>
      </c>
      <c r="B12136" t="s">
        <v>16213</v>
      </c>
      <c r="C12136" t="s">
        <v>16214</v>
      </c>
      <c r="D12136" s="23">
        <v>5939937000140</v>
      </c>
      <c r="E12136" t="s">
        <v>1424</v>
      </c>
      <c r="F12136" t="s">
        <v>1390</v>
      </c>
      <c r="G12136">
        <v>15926</v>
      </c>
      <c r="H12136" s="23">
        <v>116703897110</v>
      </c>
    </row>
    <row r="12137" spans="1:8" x14ac:dyDescent="0.25">
      <c r="A12137">
        <v>7565</v>
      </c>
      <c r="B12137" t="s">
        <v>16215</v>
      </c>
      <c r="C12137" t="s">
        <v>16216</v>
      </c>
      <c r="D12137" s="23">
        <v>21769212000108</v>
      </c>
      <c r="E12137" t="s">
        <v>1430</v>
      </c>
      <c r="F12137" t="s">
        <v>1415</v>
      </c>
      <c r="G12137">
        <v>11537</v>
      </c>
      <c r="H12137" s="23">
        <v>60961660</v>
      </c>
    </row>
    <row r="12138" spans="1:8" x14ac:dyDescent="0.25">
      <c r="A12138">
        <v>5079</v>
      </c>
      <c r="B12138" t="s">
        <v>16215</v>
      </c>
      <c r="C12138" t="s">
        <v>16216</v>
      </c>
      <c r="D12138" s="23">
        <v>4804701000134</v>
      </c>
      <c r="E12138" t="s">
        <v>1430</v>
      </c>
      <c r="F12138" t="s">
        <v>1415</v>
      </c>
      <c r="G12138">
        <v>8117</v>
      </c>
      <c r="H12138" s="23">
        <v>60961660</v>
      </c>
    </row>
    <row r="12139" spans="1:8" x14ac:dyDescent="0.25">
      <c r="A12139">
        <v>10092</v>
      </c>
      <c r="B12139" t="s">
        <v>16217</v>
      </c>
      <c r="C12139" t="s">
        <v>16218</v>
      </c>
      <c r="D12139" s="23">
        <v>61288353000123</v>
      </c>
      <c r="E12139" t="s">
        <v>1424</v>
      </c>
      <c r="F12139" t="s">
        <v>1390</v>
      </c>
      <c r="G12139">
        <v>14978</v>
      </c>
      <c r="H12139" s="23">
        <v>104872290115</v>
      </c>
    </row>
    <row r="12140" spans="1:8" x14ac:dyDescent="0.25">
      <c r="A12140">
        <v>8990</v>
      </c>
      <c r="B12140" t="s">
        <v>16219</v>
      </c>
      <c r="C12140" t="s">
        <v>16220</v>
      </c>
      <c r="D12140" s="23">
        <v>39052220000102</v>
      </c>
      <c r="E12140" t="s">
        <v>1389</v>
      </c>
      <c r="F12140" t="s">
        <v>1390</v>
      </c>
      <c r="G12140">
        <v>13525</v>
      </c>
      <c r="H12140" s="23">
        <v>112801022116</v>
      </c>
    </row>
    <row r="12141" spans="1:8" x14ac:dyDescent="0.25">
      <c r="A12141">
        <v>5065</v>
      </c>
      <c r="B12141" t="s">
        <v>16221</v>
      </c>
      <c r="C12141" t="s">
        <v>16222</v>
      </c>
      <c r="D12141" s="23">
        <v>62125836000170</v>
      </c>
      <c r="E12141" t="s">
        <v>8870</v>
      </c>
      <c r="F12141" t="s">
        <v>1390</v>
      </c>
      <c r="G12141">
        <v>8103</v>
      </c>
      <c r="H12141" s="23">
        <v>521025586113</v>
      </c>
    </row>
    <row r="12142" spans="1:8" x14ac:dyDescent="0.25">
      <c r="A12142">
        <v>3972</v>
      </c>
      <c r="B12142" t="s">
        <v>16223</v>
      </c>
      <c r="C12142" t="s">
        <v>16224</v>
      </c>
      <c r="D12142" s="23">
        <v>9295346000139</v>
      </c>
      <c r="E12142" t="s">
        <v>1541</v>
      </c>
      <c r="F12142" t="s">
        <v>1386</v>
      </c>
      <c r="G12142">
        <v>5248</v>
      </c>
      <c r="H12142" s="23">
        <v>160213088</v>
      </c>
    </row>
    <row r="12143" spans="1:8" x14ac:dyDescent="0.25">
      <c r="A12143">
        <v>10433</v>
      </c>
      <c r="B12143" t="s">
        <v>16225</v>
      </c>
      <c r="C12143" t="s">
        <v>16225</v>
      </c>
      <c r="D12143" s="23">
        <v>35710870000139</v>
      </c>
      <c r="E12143" t="s">
        <v>4072</v>
      </c>
      <c r="F12143" t="s">
        <v>1415</v>
      </c>
      <c r="G12143">
        <v>15744</v>
      </c>
      <c r="H12143" s="23" t="s">
        <v>1438</v>
      </c>
    </row>
    <row r="12144" spans="1:8" x14ac:dyDescent="0.25">
      <c r="A12144">
        <v>5425</v>
      </c>
      <c r="B12144" t="s">
        <v>16226</v>
      </c>
      <c r="C12144" t="s">
        <v>16227</v>
      </c>
      <c r="D12144" s="23">
        <v>35628346000113</v>
      </c>
      <c r="E12144" t="s">
        <v>1430</v>
      </c>
      <c r="F12144" t="s">
        <v>1415</v>
      </c>
      <c r="G12144">
        <v>8497</v>
      </c>
      <c r="H12144" s="23">
        <v>17237238</v>
      </c>
    </row>
    <row r="12145" spans="1:8" x14ac:dyDescent="0.25">
      <c r="A12145">
        <v>10501</v>
      </c>
      <c r="B12145" t="s">
        <v>16228</v>
      </c>
      <c r="C12145" t="s">
        <v>16229</v>
      </c>
      <c r="D12145" s="23">
        <v>12669479000132</v>
      </c>
      <c r="E12145" t="s">
        <v>1409</v>
      </c>
      <c r="F12145" t="s">
        <v>1386</v>
      </c>
      <c r="G12145">
        <v>15853</v>
      </c>
      <c r="H12145" s="23" t="s">
        <v>1438</v>
      </c>
    </row>
    <row r="12146" spans="1:8" x14ac:dyDescent="0.25">
      <c r="A12146">
        <v>14403</v>
      </c>
      <c r="B12146" t="s">
        <v>16230</v>
      </c>
      <c r="C12146" t="s">
        <v>16230</v>
      </c>
      <c r="D12146" s="23">
        <v>7497009000107</v>
      </c>
      <c r="E12146" t="s">
        <v>1430</v>
      </c>
      <c r="F12146" t="s">
        <v>1415</v>
      </c>
      <c r="G12146">
        <v>22678</v>
      </c>
      <c r="H12146" s="23">
        <v>32757280</v>
      </c>
    </row>
    <row r="12147" spans="1:8" x14ac:dyDescent="0.25">
      <c r="A12147">
        <v>1373</v>
      </c>
      <c r="B12147" t="s">
        <v>16231</v>
      </c>
      <c r="C12147" t="s">
        <v>16232</v>
      </c>
      <c r="D12147" s="23">
        <v>10676826000129</v>
      </c>
      <c r="E12147" t="s">
        <v>1507</v>
      </c>
      <c r="F12147" t="s">
        <v>1415</v>
      </c>
      <c r="G12147">
        <v>2649</v>
      </c>
      <c r="H12147" s="23">
        <v>37715631</v>
      </c>
    </row>
    <row r="12148" spans="1:8" x14ac:dyDescent="0.25">
      <c r="A12148">
        <v>11146</v>
      </c>
      <c r="B12148" t="s">
        <v>16233</v>
      </c>
      <c r="C12148" t="s">
        <v>16234</v>
      </c>
      <c r="D12148" s="23">
        <v>12265381000110</v>
      </c>
      <c r="E12148" t="s">
        <v>1430</v>
      </c>
      <c r="F12148" t="s">
        <v>1415</v>
      </c>
      <c r="G12148">
        <v>16955</v>
      </c>
      <c r="H12148" s="23">
        <v>83059431</v>
      </c>
    </row>
    <row r="12149" spans="1:8" x14ac:dyDescent="0.25">
      <c r="A12149">
        <v>4086</v>
      </c>
      <c r="B12149" t="s">
        <v>16235</v>
      </c>
      <c r="C12149" t="s">
        <v>16236</v>
      </c>
      <c r="D12149" s="23">
        <v>9534305000158</v>
      </c>
      <c r="E12149" t="s">
        <v>1397</v>
      </c>
      <c r="F12149" t="s">
        <v>1398</v>
      </c>
      <c r="G12149">
        <v>5362</v>
      </c>
      <c r="H12149" s="23">
        <v>202127419</v>
      </c>
    </row>
    <row r="12150" spans="1:8" x14ac:dyDescent="0.25">
      <c r="A12150">
        <v>6785</v>
      </c>
      <c r="B12150" t="s">
        <v>16237</v>
      </c>
      <c r="C12150" t="s">
        <v>16238</v>
      </c>
      <c r="D12150" s="23">
        <v>18260707000100</v>
      </c>
      <c r="E12150" t="s">
        <v>2374</v>
      </c>
      <c r="F12150" t="s">
        <v>1390</v>
      </c>
      <c r="G12150">
        <v>10575</v>
      </c>
      <c r="H12150" s="23">
        <v>795378810110</v>
      </c>
    </row>
    <row r="12151" spans="1:8" x14ac:dyDescent="0.25">
      <c r="A12151">
        <v>9906</v>
      </c>
      <c r="B12151" t="s">
        <v>16239</v>
      </c>
      <c r="C12151" t="s">
        <v>16239</v>
      </c>
      <c r="D12151" s="23">
        <v>23538227000190</v>
      </c>
      <c r="E12151" t="s">
        <v>2148</v>
      </c>
      <c r="F12151" t="s">
        <v>1386</v>
      </c>
      <c r="G12151">
        <v>14640</v>
      </c>
      <c r="H12151" s="23">
        <v>162641800</v>
      </c>
    </row>
    <row r="12152" spans="1:8" x14ac:dyDescent="0.25">
      <c r="A12152">
        <v>13776</v>
      </c>
      <c r="B12152" t="s">
        <v>16240</v>
      </c>
      <c r="C12152" t="s">
        <v>16241</v>
      </c>
      <c r="D12152" s="23">
        <v>11073310000152</v>
      </c>
      <c r="E12152" t="s">
        <v>2170</v>
      </c>
      <c r="F12152" t="s">
        <v>1415</v>
      </c>
      <c r="G12152">
        <v>21475</v>
      </c>
      <c r="H12152" s="23">
        <v>38375800</v>
      </c>
    </row>
    <row r="12153" spans="1:8" x14ac:dyDescent="0.25">
      <c r="A12153">
        <v>15420</v>
      </c>
      <c r="B12153" t="s">
        <v>16242</v>
      </c>
      <c r="C12153" t="s">
        <v>16243</v>
      </c>
      <c r="D12153" s="23">
        <v>8797103000136</v>
      </c>
      <c r="E12153" t="s">
        <v>1397</v>
      </c>
      <c r="F12153" t="s">
        <v>1398</v>
      </c>
      <c r="G12153">
        <v>24595</v>
      </c>
      <c r="H12153" s="23">
        <v>202048217</v>
      </c>
    </row>
    <row r="12154" spans="1:8" x14ac:dyDescent="0.25">
      <c r="A12154">
        <v>15499</v>
      </c>
      <c r="B12154" t="s">
        <v>16244</v>
      </c>
      <c r="C12154" t="s">
        <v>16245</v>
      </c>
      <c r="D12154" s="23">
        <v>35548741000196</v>
      </c>
      <c r="E12154" t="s">
        <v>1422</v>
      </c>
      <c r="F12154" t="s">
        <v>1386</v>
      </c>
      <c r="G12154">
        <v>24705</v>
      </c>
      <c r="H12154" s="23" t="s">
        <v>1438</v>
      </c>
    </row>
    <row r="12155" spans="1:8" x14ac:dyDescent="0.25">
      <c r="A12155">
        <v>8071</v>
      </c>
      <c r="B12155" t="s">
        <v>16246</v>
      </c>
      <c r="C12155" t="s">
        <v>16246</v>
      </c>
      <c r="D12155" s="23">
        <v>21546519000140</v>
      </c>
      <c r="E12155" t="s">
        <v>1744</v>
      </c>
      <c r="F12155" t="s">
        <v>1386</v>
      </c>
      <c r="G12155">
        <v>12365</v>
      </c>
      <c r="H12155" s="23">
        <v>162450354</v>
      </c>
    </row>
    <row r="12156" spans="1:8" x14ac:dyDescent="0.25">
      <c r="A12156">
        <v>7449</v>
      </c>
      <c r="B12156" t="s">
        <v>16247</v>
      </c>
      <c r="C12156" t="s">
        <v>16247</v>
      </c>
      <c r="D12156" s="23">
        <v>21597044000110</v>
      </c>
      <c r="E12156" t="s">
        <v>1385</v>
      </c>
      <c r="F12156" t="s">
        <v>1386</v>
      </c>
      <c r="G12156">
        <v>11363</v>
      </c>
      <c r="H12156" s="23">
        <v>162490216</v>
      </c>
    </row>
    <row r="12157" spans="1:8" x14ac:dyDescent="0.25">
      <c r="A12157">
        <v>7530</v>
      </c>
      <c r="B12157" t="s">
        <v>16248</v>
      </c>
      <c r="C12157" t="s">
        <v>16249</v>
      </c>
      <c r="D12157" s="23">
        <v>60627312000232</v>
      </c>
      <c r="E12157" t="s">
        <v>1992</v>
      </c>
      <c r="F12157" t="s">
        <v>1587</v>
      </c>
      <c r="G12157">
        <v>11463</v>
      </c>
      <c r="H12157" s="23" t="s">
        <v>16250</v>
      </c>
    </row>
    <row r="12158" spans="1:8" x14ac:dyDescent="0.25">
      <c r="A12158">
        <v>10848</v>
      </c>
      <c r="B12158" t="s">
        <v>16251</v>
      </c>
      <c r="C12158" t="s">
        <v>16252</v>
      </c>
      <c r="D12158" s="23">
        <v>33171452000195</v>
      </c>
      <c r="E12158" t="s">
        <v>1385</v>
      </c>
      <c r="F12158" t="s">
        <v>1386</v>
      </c>
      <c r="G12158">
        <v>16398</v>
      </c>
      <c r="H12158" s="23">
        <v>163367787</v>
      </c>
    </row>
    <row r="12159" spans="1:8" x14ac:dyDescent="0.25">
      <c r="A12159">
        <v>10905</v>
      </c>
      <c r="B12159" t="s">
        <v>16253</v>
      </c>
      <c r="C12159" t="s">
        <v>16253</v>
      </c>
      <c r="D12159" s="23">
        <v>34034425000133</v>
      </c>
      <c r="E12159" t="s">
        <v>1385</v>
      </c>
      <c r="F12159" t="s">
        <v>1386</v>
      </c>
      <c r="G12159">
        <v>16577</v>
      </c>
      <c r="H12159" s="23">
        <v>163430225</v>
      </c>
    </row>
    <row r="12160" spans="1:8" x14ac:dyDescent="0.25">
      <c r="A12160">
        <v>14413</v>
      </c>
      <c r="B12160" t="s">
        <v>16254</v>
      </c>
      <c r="C12160" t="s">
        <v>16255</v>
      </c>
      <c r="D12160" s="23">
        <v>29271441000100</v>
      </c>
      <c r="E12160" t="s">
        <v>1385</v>
      </c>
      <c r="F12160" t="s">
        <v>1386</v>
      </c>
      <c r="G12160">
        <v>22704</v>
      </c>
      <c r="H12160" s="23" t="s">
        <v>1438</v>
      </c>
    </row>
    <row r="12161" spans="1:8" x14ac:dyDescent="0.25">
      <c r="A12161">
        <v>13056</v>
      </c>
      <c r="B12161" t="s">
        <v>16256</v>
      </c>
      <c r="C12161" t="s">
        <v>16256</v>
      </c>
      <c r="D12161" s="23">
        <v>27160058000159</v>
      </c>
      <c r="E12161" t="s">
        <v>1805</v>
      </c>
      <c r="F12161" t="s">
        <v>1386</v>
      </c>
      <c r="G12161">
        <v>20158</v>
      </c>
      <c r="H12161" s="23">
        <v>162909144</v>
      </c>
    </row>
    <row r="12162" spans="1:8" x14ac:dyDescent="0.25">
      <c r="A12162">
        <v>3278</v>
      </c>
      <c r="B12162" t="s">
        <v>16257</v>
      </c>
      <c r="C12162" t="s">
        <v>16258</v>
      </c>
      <c r="D12162" s="23">
        <v>70099346000174</v>
      </c>
      <c r="E12162" t="s">
        <v>1409</v>
      </c>
      <c r="F12162" t="s">
        <v>1386</v>
      </c>
      <c r="G12162">
        <v>4554</v>
      </c>
      <c r="H12162" s="23">
        <v>161048900</v>
      </c>
    </row>
    <row r="12163" spans="1:8" x14ac:dyDescent="0.25">
      <c r="A12163">
        <v>8498</v>
      </c>
      <c r="B12163" t="s">
        <v>16259</v>
      </c>
      <c r="C12163" t="s">
        <v>16260</v>
      </c>
      <c r="D12163" s="23">
        <v>38764262000103</v>
      </c>
      <c r="E12163" t="s">
        <v>1505</v>
      </c>
      <c r="F12163" t="s">
        <v>1390</v>
      </c>
      <c r="G12163">
        <v>12982</v>
      </c>
      <c r="H12163" s="23">
        <v>582283390112</v>
      </c>
    </row>
    <row r="12164" spans="1:8" x14ac:dyDescent="0.25">
      <c r="A12164">
        <v>14023</v>
      </c>
      <c r="B12164" t="s">
        <v>16261</v>
      </c>
      <c r="C12164" t="s">
        <v>16262</v>
      </c>
      <c r="D12164" s="23">
        <v>24148420000188</v>
      </c>
      <c r="E12164" t="s">
        <v>7169</v>
      </c>
      <c r="F12164" t="s">
        <v>1398</v>
      </c>
      <c r="G12164">
        <v>21814</v>
      </c>
      <c r="H12164" s="23" t="s">
        <v>1438</v>
      </c>
    </row>
    <row r="12165" spans="1:8" x14ac:dyDescent="0.25">
      <c r="A12165">
        <v>15414</v>
      </c>
      <c r="B12165" t="s">
        <v>16263</v>
      </c>
      <c r="C12165" t="s">
        <v>16263</v>
      </c>
      <c r="D12165" s="23">
        <v>55560477000113</v>
      </c>
      <c r="E12165" t="s">
        <v>1430</v>
      </c>
      <c r="F12165" t="s">
        <v>1415</v>
      </c>
      <c r="G12165">
        <v>24582</v>
      </c>
      <c r="H12165" s="23" t="s">
        <v>1438</v>
      </c>
    </row>
    <row r="12166" spans="1:8" x14ac:dyDescent="0.25">
      <c r="A12166">
        <v>5193</v>
      </c>
      <c r="B12166" t="s">
        <v>25165</v>
      </c>
      <c r="C12166" t="s">
        <v>25165</v>
      </c>
      <c r="D12166" s="23"/>
      <c r="E12166" t="s">
        <v>2005</v>
      </c>
      <c r="F12166" t="s">
        <v>1386</v>
      </c>
      <c r="G12166">
        <v>8241</v>
      </c>
      <c r="H12166" s="23"/>
    </row>
    <row r="12167" spans="1:8" x14ac:dyDescent="0.25">
      <c r="A12167">
        <v>5434</v>
      </c>
      <c r="B12167" t="s">
        <v>16264</v>
      </c>
      <c r="C12167" t="s">
        <v>16265</v>
      </c>
      <c r="D12167" s="23">
        <v>3457653000192</v>
      </c>
      <c r="E12167" t="s">
        <v>9812</v>
      </c>
      <c r="F12167" t="s">
        <v>1390</v>
      </c>
      <c r="G12167">
        <v>8504</v>
      </c>
      <c r="H12167" s="23" t="s">
        <v>1438</v>
      </c>
    </row>
    <row r="12168" spans="1:8" x14ac:dyDescent="0.25">
      <c r="A12168">
        <v>11149</v>
      </c>
      <c r="B12168" t="s">
        <v>25166</v>
      </c>
      <c r="C12168" t="s">
        <v>25166</v>
      </c>
      <c r="D12168" s="23"/>
      <c r="E12168" t="s">
        <v>1564</v>
      </c>
      <c r="F12168" t="s">
        <v>1386</v>
      </c>
      <c r="G12168">
        <v>16960</v>
      </c>
      <c r="H12168" s="23"/>
    </row>
    <row r="12169" spans="1:8" x14ac:dyDescent="0.25">
      <c r="A12169">
        <v>13162</v>
      </c>
      <c r="B12169" t="s">
        <v>16266</v>
      </c>
      <c r="C12169" t="s">
        <v>16266</v>
      </c>
      <c r="D12169" s="23">
        <v>35488489000177</v>
      </c>
      <c r="E12169" t="s">
        <v>1385</v>
      </c>
      <c r="F12169" t="s">
        <v>1386</v>
      </c>
      <c r="G12169">
        <v>20335</v>
      </c>
      <c r="H12169" s="23">
        <v>163537941</v>
      </c>
    </row>
    <row r="12170" spans="1:8" x14ac:dyDescent="0.25">
      <c r="A12170">
        <v>7412</v>
      </c>
      <c r="B12170" t="s">
        <v>25167</v>
      </c>
      <c r="C12170" t="s">
        <v>25167</v>
      </c>
      <c r="D12170" s="23"/>
      <c r="E12170" t="s">
        <v>1805</v>
      </c>
      <c r="F12170" t="s">
        <v>1386</v>
      </c>
      <c r="G12170">
        <v>11330</v>
      </c>
      <c r="H12170" s="23"/>
    </row>
    <row r="12171" spans="1:8" x14ac:dyDescent="0.25">
      <c r="A12171">
        <v>3107</v>
      </c>
      <c r="B12171" t="s">
        <v>16267</v>
      </c>
      <c r="C12171" t="s">
        <v>16268</v>
      </c>
      <c r="D12171" s="23">
        <v>5928243000108</v>
      </c>
      <c r="E12171" t="s">
        <v>1385</v>
      </c>
      <c r="F12171" t="s">
        <v>1386</v>
      </c>
      <c r="G12171">
        <v>4383</v>
      </c>
      <c r="H12171" s="23">
        <v>161401414</v>
      </c>
    </row>
    <row r="12172" spans="1:8" x14ac:dyDescent="0.25">
      <c r="A12172">
        <v>15327</v>
      </c>
      <c r="B12172" t="s">
        <v>25168</v>
      </c>
      <c r="C12172" t="s">
        <v>25169</v>
      </c>
      <c r="D12172" s="23"/>
      <c r="E12172" t="s">
        <v>1792</v>
      </c>
      <c r="F12172" t="s">
        <v>1386</v>
      </c>
      <c r="G12172">
        <v>6517</v>
      </c>
      <c r="H12172" s="23"/>
    </row>
    <row r="12173" spans="1:8" x14ac:dyDescent="0.25">
      <c r="A12173">
        <v>10260</v>
      </c>
      <c r="B12173" t="s">
        <v>16269</v>
      </c>
      <c r="C12173" t="s">
        <v>16270</v>
      </c>
      <c r="D12173" s="23">
        <v>5519136000126</v>
      </c>
      <c r="E12173" t="s">
        <v>4065</v>
      </c>
      <c r="F12173" t="s">
        <v>1398</v>
      </c>
      <c r="G12173">
        <v>15479</v>
      </c>
      <c r="H12173" s="23">
        <v>200934260</v>
      </c>
    </row>
    <row r="12174" spans="1:8" x14ac:dyDescent="0.25">
      <c r="A12174">
        <v>12943</v>
      </c>
      <c r="B12174" t="s">
        <v>25170</v>
      </c>
      <c r="C12174" t="s">
        <v>25169</v>
      </c>
      <c r="D12174" s="23"/>
      <c r="E12174" t="s">
        <v>1723</v>
      </c>
      <c r="F12174" t="s">
        <v>1386</v>
      </c>
      <c r="G12174">
        <v>6216</v>
      </c>
      <c r="H12174" s="23"/>
    </row>
    <row r="12175" spans="1:8" x14ac:dyDescent="0.25">
      <c r="A12175">
        <v>15521</v>
      </c>
      <c r="B12175" t="s">
        <v>25171</v>
      </c>
      <c r="C12175" t="s">
        <v>25169</v>
      </c>
      <c r="D12175" s="23"/>
      <c r="E12175" t="s">
        <v>1422</v>
      </c>
      <c r="F12175" t="s">
        <v>1386</v>
      </c>
      <c r="G12175">
        <v>9396</v>
      </c>
      <c r="H12175" s="23"/>
    </row>
    <row r="12176" spans="1:8" x14ac:dyDescent="0.25">
      <c r="A12176">
        <v>15648</v>
      </c>
      <c r="B12176" t="s">
        <v>16271</v>
      </c>
      <c r="C12176" t="s">
        <v>16272</v>
      </c>
      <c r="D12176" s="23">
        <v>15494928000147</v>
      </c>
      <c r="E12176" t="s">
        <v>1430</v>
      </c>
      <c r="F12176" t="s">
        <v>1415</v>
      </c>
      <c r="G12176">
        <v>24922</v>
      </c>
      <c r="H12176" s="23" t="s">
        <v>16273</v>
      </c>
    </row>
    <row r="12177" spans="1:8" x14ac:dyDescent="0.25">
      <c r="A12177">
        <v>5124</v>
      </c>
      <c r="B12177" t="s">
        <v>16274</v>
      </c>
      <c r="C12177" t="s">
        <v>16275</v>
      </c>
      <c r="D12177" s="23">
        <v>13986539000103</v>
      </c>
      <c r="E12177" t="s">
        <v>1541</v>
      </c>
      <c r="F12177" t="s">
        <v>1386</v>
      </c>
      <c r="G12177">
        <v>8165</v>
      </c>
      <c r="H12177" s="23">
        <v>161858724</v>
      </c>
    </row>
    <row r="12178" spans="1:8" x14ac:dyDescent="0.25">
      <c r="A12178">
        <v>5286</v>
      </c>
      <c r="B12178" t="s">
        <v>16276</v>
      </c>
      <c r="C12178" t="s">
        <v>16276</v>
      </c>
      <c r="D12178" s="23">
        <v>13962850000112</v>
      </c>
      <c r="E12178" t="s">
        <v>2667</v>
      </c>
      <c r="F12178" t="s">
        <v>1390</v>
      </c>
      <c r="G12178">
        <v>8326</v>
      </c>
      <c r="H12178" s="23" t="s">
        <v>1438</v>
      </c>
    </row>
    <row r="12179" spans="1:8" x14ac:dyDescent="0.25">
      <c r="A12179">
        <v>12939</v>
      </c>
      <c r="B12179" t="s">
        <v>25172</v>
      </c>
      <c r="C12179" t="s">
        <v>25172</v>
      </c>
      <c r="D12179" s="23"/>
      <c r="E12179" t="s">
        <v>1816</v>
      </c>
      <c r="F12179" t="s">
        <v>1386</v>
      </c>
      <c r="G12179">
        <v>19983</v>
      </c>
      <c r="H12179" s="23"/>
    </row>
    <row r="12180" spans="1:8" x14ac:dyDescent="0.25">
      <c r="A12180">
        <v>209</v>
      </c>
      <c r="B12180" t="s">
        <v>25173</v>
      </c>
      <c r="C12180" t="s">
        <v>25173</v>
      </c>
      <c r="D12180" s="23"/>
      <c r="E12180" t="s">
        <v>1578</v>
      </c>
      <c r="F12180" t="s">
        <v>1386</v>
      </c>
      <c r="G12180">
        <v>1485</v>
      </c>
      <c r="H12180" s="23"/>
    </row>
    <row r="12181" spans="1:8" x14ac:dyDescent="0.25">
      <c r="A12181">
        <v>4206</v>
      </c>
      <c r="B12181" t="s">
        <v>25174</v>
      </c>
      <c r="C12181" t="s">
        <v>25175</v>
      </c>
      <c r="D12181" s="23"/>
      <c r="E12181" t="s">
        <v>1422</v>
      </c>
      <c r="F12181" t="s">
        <v>1386</v>
      </c>
      <c r="G12181">
        <v>5479</v>
      </c>
      <c r="H12181" s="23"/>
    </row>
    <row r="12182" spans="1:8" x14ac:dyDescent="0.25">
      <c r="A12182">
        <v>183</v>
      </c>
      <c r="B12182" t="s">
        <v>25176</v>
      </c>
      <c r="C12182" t="s">
        <v>25176</v>
      </c>
      <c r="D12182" s="23"/>
      <c r="E12182" t="s">
        <v>2050</v>
      </c>
      <c r="F12182" t="s">
        <v>1386</v>
      </c>
      <c r="G12182">
        <v>1459</v>
      </c>
      <c r="H12182" s="23"/>
    </row>
    <row r="12183" spans="1:8" x14ac:dyDescent="0.25">
      <c r="A12183">
        <v>409</v>
      </c>
      <c r="B12183" t="s">
        <v>25177</v>
      </c>
      <c r="C12183" t="s">
        <v>25177</v>
      </c>
      <c r="D12183" s="23"/>
      <c r="E12183" t="s">
        <v>1792</v>
      </c>
      <c r="F12183" t="s">
        <v>1386</v>
      </c>
      <c r="G12183">
        <v>1685</v>
      </c>
      <c r="H12183" s="23"/>
    </row>
    <row r="12184" spans="1:8" x14ac:dyDescent="0.25">
      <c r="A12184">
        <v>2719</v>
      </c>
      <c r="B12184" t="s">
        <v>16277</v>
      </c>
      <c r="C12184" t="s">
        <v>16278</v>
      </c>
      <c r="D12184" s="23">
        <v>41213273000100</v>
      </c>
      <c r="E12184" t="s">
        <v>1678</v>
      </c>
      <c r="F12184" t="s">
        <v>1386</v>
      </c>
      <c r="G12184">
        <v>3995</v>
      </c>
      <c r="H12184" s="23">
        <v>161001785</v>
      </c>
    </row>
    <row r="12185" spans="1:8" x14ac:dyDescent="0.25">
      <c r="A12185">
        <v>14350</v>
      </c>
      <c r="B12185" t="s">
        <v>16279</v>
      </c>
      <c r="D12185" s="23">
        <v>51798954000122</v>
      </c>
      <c r="E12185" t="s">
        <v>1385</v>
      </c>
      <c r="F12185" t="s">
        <v>1386</v>
      </c>
      <c r="G12185">
        <v>22607</v>
      </c>
      <c r="H12185" s="23">
        <v>164733124</v>
      </c>
    </row>
    <row r="12186" spans="1:8" x14ac:dyDescent="0.25">
      <c r="A12186">
        <v>520</v>
      </c>
      <c r="B12186" t="s">
        <v>25178</v>
      </c>
      <c r="C12186" t="s">
        <v>25178</v>
      </c>
      <c r="D12186" s="23"/>
      <c r="E12186" t="s">
        <v>2050</v>
      </c>
      <c r="F12186" t="s">
        <v>1386</v>
      </c>
      <c r="G12186">
        <v>1796</v>
      </c>
      <c r="H12186" s="23"/>
    </row>
    <row r="12187" spans="1:8" x14ac:dyDescent="0.25">
      <c r="A12187">
        <v>1639</v>
      </c>
      <c r="B12187" t="s">
        <v>16280</v>
      </c>
      <c r="C12187" t="s">
        <v>16281</v>
      </c>
      <c r="D12187" s="23">
        <v>11728125000159</v>
      </c>
      <c r="E12187" t="s">
        <v>1385</v>
      </c>
      <c r="F12187" t="s">
        <v>1386</v>
      </c>
      <c r="G12187">
        <v>2915</v>
      </c>
      <c r="H12187" s="23">
        <v>161665756</v>
      </c>
    </row>
    <row r="12188" spans="1:8" x14ac:dyDescent="0.25">
      <c r="A12188">
        <v>4856</v>
      </c>
      <c r="B12188" t="s">
        <v>16282</v>
      </c>
      <c r="C12188" t="s">
        <v>16282</v>
      </c>
      <c r="D12188" s="23">
        <v>15223645000160</v>
      </c>
      <c r="E12188" t="s">
        <v>1385</v>
      </c>
      <c r="F12188" t="s">
        <v>1386</v>
      </c>
      <c r="G12188">
        <v>7706</v>
      </c>
      <c r="H12188" s="23">
        <v>161961592</v>
      </c>
    </row>
    <row r="12189" spans="1:8" x14ac:dyDescent="0.25">
      <c r="A12189">
        <v>1103</v>
      </c>
      <c r="B12189" t="s">
        <v>25179</v>
      </c>
      <c r="C12189" t="s">
        <v>25179</v>
      </c>
      <c r="D12189" s="23"/>
      <c r="E12189" t="s">
        <v>1385</v>
      </c>
      <c r="F12189" t="s">
        <v>1386</v>
      </c>
      <c r="G12189">
        <v>2379</v>
      </c>
      <c r="H12189" s="23"/>
    </row>
    <row r="12190" spans="1:8" x14ac:dyDescent="0.25">
      <c r="A12190">
        <v>8661</v>
      </c>
      <c r="B12190" t="s">
        <v>25180</v>
      </c>
      <c r="C12190" t="s">
        <v>25169</v>
      </c>
      <c r="D12190" s="23"/>
      <c r="E12190" t="s">
        <v>1422</v>
      </c>
      <c r="F12190" t="s">
        <v>1386</v>
      </c>
      <c r="G12190">
        <v>6411</v>
      </c>
      <c r="H12190" s="23"/>
    </row>
    <row r="12191" spans="1:8" x14ac:dyDescent="0.25">
      <c r="A12191">
        <v>121</v>
      </c>
      <c r="B12191" t="s">
        <v>25181</v>
      </c>
      <c r="C12191" t="s">
        <v>25181</v>
      </c>
      <c r="D12191" s="23"/>
      <c r="E12191" t="s">
        <v>2009</v>
      </c>
      <c r="F12191" t="s">
        <v>1386</v>
      </c>
      <c r="G12191">
        <v>1397</v>
      </c>
      <c r="H12191" s="23"/>
    </row>
    <row r="12192" spans="1:8" x14ac:dyDescent="0.25">
      <c r="A12192">
        <v>6932</v>
      </c>
      <c r="B12192" t="s">
        <v>16283</v>
      </c>
      <c r="C12192" t="s">
        <v>4365</v>
      </c>
      <c r="D12192" s="23">
        <v>20570801000108</v>
      </c>
      <c r="E12192" t="s">
        <v>1385</v>
      </c>
      <c r="F12192" t="s">
        <v>1386</v>
      </c>
      <c r="G12192">
        <v>10895</v>
      </c>
      <c r="H12192" s="23" t="s">
        <v>1438</v>
      </c>
    </row>
    <row r="12193" spans="1:8" x14ac:dyDescent="0.25">
      <c r="A12193">
        <v>2225</v>
      </c>
      <c r="B12193" t="s">
        <v>16284</v>
      </c>
      <c r="C12193" t="s">
        <v>16285</v>
      </c>
      <c r="D12193" s="23">
        <v>2645472000127</v>
      </c>
      <c r="E12193" t="s">
        <v>1465</v>
      </c>
      <c r="F12193" t="s">
        <v>1398</v>
      </c>
      <c r="G12193">
        <v>3501</v>
      </c>
      <c r="H12193" s="23" t="s">
        <v>16286</v>
      </c>
    </row>
    <row r="12194" spans="1:8" x14ac:dyDescent="0.25">
      <c r="A12194">
        <v>11411</v>
      </c>
      <c r="B12194" t="s">
        <v>25182</v>
      </c>
      <c r="C12194" t="s">
        <v>25182</v>
      </c>
      <c r="D12194" s="23"/>
      <c r="E12194" t="s">
        <v>1541</v>
      </c>
      <c r="F12194" t="s">
        <v>1386</v>
      </c>
      <c r="G12194">
        <v>17336</v>
      </c>
      <c r="H12194" s="23"/>
    </row>
    <row r="12195" spans="1:8" x14ac:dyDescent="0.25">
      <c r="A12195">
        <v>12850</v>
      </c>
      <c r="B12195" t="s">
        <v>16287</v>
      </c>
      <c r="C12195" t="s">
        <v>16287</v>
      </c>
      <c r="D12195" s="23">
        <v>30886665000105</v>
      </c>
      <c r="E12195" t="s">
        <v>1385</v>
      </c>
      <c r="F12195" t="s">
        <v>1386</v>
      </c>
      <c r="G12195">
        <v>19885</v>
      </c>
      <c r="H12195" s="23">
        <v>163195498</v>
      </c>
    </row>
    <row r="12196" spans="1:8" x14ac:dyDescent="0.25">
      <c r="A12196">
        <v>15169</v>
      </c>
      <c r="B12196" t="s">
        <v>16288</v>
      </c>
      <c r="D12196" s="23">
        <v>13359603000126</v>
      </c>
      <c r="E12196" t="s">
        <v>2667</v>
      </c>
      <c r="F12196" t="s">
        <v>1390</v>
      </c>
      <c r="G12196">
        <v>24233</v>
      </c>
      <c r="H12196" s="23">
        <v>535257457117</v>
      </c>
    </row>
    <row r="12197" spans="1:8" x14ac:dyDescent="0.25">
      <c r="A12197">
        <v>10771</v>
      </c>
      <c r="B12197" t="s">
        <v>16289</v>
      </c>
      <c r="C12197" t="s">
        <v>16290</v>
      </c>
      <c r="D12197" s="23">
        <v>23183820000161</v>
      </c>
      <c r="E12197" t="s">
        <v>16291</v>
      </c>
      <c r="F12197" t="s">
        <v>1390</v>
      </c>
      <c r="G12197">
        <v>16206</v>
      </c>
      <c r="H12197" s="23">
        <v>255324705116</v>
      </c>
    </row>
    <row r="12198" spans="1:8" x14ac:dyDescent="0.25">
      <c r="A12198">
        <v>1706</v>
      </c>
      <c r="B12198" t="s">
        <v>16292</v>
      </c>
      <c r="C12198" t="s">
        <v>16293</v>
      </c>
      <c r="D12198" s="23">
        <v>12024491000190</v>
      </c>
      <c r="E12198" t="s">
        <v>2374</v>
      </c>
      <c r="F12198" t="s">
        <v>1390</v>
      </c>
      <c r="G12198">
        <v>2982</v>
      </c>
      <c r="H12198" s="23">
        <v>795061978116</v>
      </c>
    </row>
    <row r="12199" spans="1:8" x14ac:dyDescent="0.25">
      <c r="A12199">
        <v>4064</v>
      </c>
      <c r="B12199" t="s">
        <v>16294</v>
      </c>
      <c r="C12199" t="s">
        <v>16295</v>
      </c>
      <c r="D12199" s="23">
        <v>9444079000114</v>
      </c>
      <c r="E12199" t="s">
        <v>2374</v>
      </c>
      <c r="F12199" t="s">
        <v>1390</v>
      </c>
      <c r="G12199">
        <v>5340</v>
      </c>
      <c r="H12199" s="23">
        <v>795003852119</v>
      </c>
    </row>
    <row r="12200" spans="1:8" x14ac:dyDescent="0.25">
      <c r="A12200">
        <v>6665</v>
      </c>
      <c r="B12200" t="s">
        <v>16296</v>
      </c>
      <c r="C12200" t="s">
        <v>16297</v>
      </c>
      <c r="D12200" s="23">
        <v>3635486000122</v>
      </c>
      <c r="E12200" t="s">
        <v>1505</v>
      </c>
      <c r="F12200" t="s">
        <v>1390</v>
      </c>
      <c r="G12200">
        <v>10201</v>
      </c>
      <c r="H12200" s="23">
        <v>582498261112</v>
      </c>
    </row>
    <row r="12201" spans="1:8" x14ac:dyDescent="0.25">
      <c r="A12201">
        <v>4419</v>
      </c>
      <c r="B12201" t="s">
        <v>16298</v>
      </c>
      <c r="C12201" t="s">
        <v>16299</v>
      </c>
      <c r="D12201" s="23">
        <v>8817371000172</v>
      </c>
      <c r="E12201" t="s">
        <v>1430</v>
      </c>
      <c r="F12201" t="s">
        <v>1415</v>
      </c>
      <c r="G12201">
        <v>6990</v>
      </c>
      <c r="H12201" s="23" t="s">
        <v>1438</v>
      </c>
    </row>
    <row r="12202" spans="1:8" x14ac:dyDescent="0.25">
      <c r="A12202">
        <v>6905</v>
      </c>
      <c r="B12202" t="s">
        <v>25183</v>
      </c>
      <c r="C12202" t="s">
        <v>25184</v>
      </c>
      <c r="D12202" s="23"/>
      <c r="E12202" t="s">
        <v>1583</v>
      </c>
      <c r="F12202" t="s">
        <v>1386</v>
      </c>
      <c r="G12202">
        <v>9698</v>
      </c>
      <c r="H12202" s="23"/>
    </row>
    <row r="12203" spans="1:8" x14ac:dyDescent="0.25">
      <c r="A12203">
        <v>5061</v>
      </c>
      <c r="B12203" t="s">
        <v>16300</v>
      </c>
      <c r="C12203" t="s">
        <v>16301</v>
      </c>
      <c r="D12203" s="23">
        <v>13734221000135</v>
      </c>
      <c r="E12203" t="s">
        <v>1422</v>
      </c>
      <c r="F12203" t="s">
        <v>1386</v>
      </c>
      <c r="G12203">
        <v>8098</v>
      </c>
      <c r="H12203" s="23" t="s">
        <v>1438</v>
      </c>
    </row>
    <row r="12204" spans="1:8" x14ac:dyDescent="0.25">
      <c r="A12204">
        <v>11047</v>
      </c>
      <c r="B12204" t="s">
        <v>16302</v>
      </c>
      <c r="C12204" t="s">
        <v>16303</v>
      </c>
      <c r="D12204" s="23">
        <v>12265478000122</v>
      </c>
      <c r="E12204" t="s">
        <v>1476</v>
      </c>
      <c r="F12204" t="s">
        <v>1415</v>
      </c>
      <c r="G12204">
        <v>16850</v>
      </c>
      <c r="H12204" s="23">
        <v>80032621</v>
      </c>
    </row>
    <row r="12205" spans="1:8" x14ac:dyDescent="0.25">
      <c r="A12205">
        <v>15195</v>
      </c>
      <c r="B12205" t="s">
        <v>16304</v>
      </c>
      <c r="C12205" t="s">
        <v>16304</v>
      </c>
      <c r="D12205" s="23">
        <v>12265478000203</v>
      </c>
      <c r="E12205" t="s">
        <v>13830</v>
      </c>
      <c r="F12205" t="s">
        <v>1880</v>
      </c>
      <c r="G12205">
        <v>24280</v>
      </c>
      <c r="H12205" s="23">
        <v>107623013</v>
      </c>
    </row>
    <row r="12206" spans="1:8" x14ac:dyDescent="0.25">
      <c r="A12206">
        <v>11310</v>
      </c>
      <c r="B12206" t="s">
        <v>16305</v>
      </c>
      <c r="C12206" t="s">
        <v>16306</v>
      </c>
      <c r="D12206" s="23">
        <v>29764900000278</v>
      </c>
      <c r="E12206" t="s">
        <v>1921</v>
      </c>
      <c r="F12206" t="s">
        <v>1386</v>
      </c>
      <c r="G12206">
        <v>17166</v>
      </c>
      <c r="H12206" s="23">
        <v>163352100</v>
      </c>
    </row>
    <row r="12207" spans="1:8" x14ac:dyDescent="0.25">
      <c r="A12207">
        <v>10308</v>
      </c>
      <c r="B12207" t="s">
        <v>16307</v>
      </c>
      <c r="C12207" t="s">
        <v>16306</v>
      </c>
      <c r="D12207" s="23">
        <v>29764900000197</v>
      </c>
      <c r="E12207" t="s">
        <v>1409</v>
      </c>
      <c r="F12207" t="s">
        <v>1386</v>
      </c>
      <c r="G12207">
        <v>15556</v>
      </c>
      <c r="H12207" s="23">
        <v>163116482</v>
      </c>
    </row>
    <row r="12208" spans="1:8" x14ac:dyDescent="0.25">
      <c r="A12208">
        <v>3726</v>
      </c>
      <c r="B12208" t="s">
        <v>16308</v>
      </c>
      <c r="C12208" t="s">
        <v>16309</v>
      </c>
      <c r="D12208" s="23">
        <v>8793028000216</v>
      </c>
      <c r="E12208" t="s">
        <v>16310</v>
      </c>
      <c r="F12208" t="s">
        <v>1444</v>
      </c>
      <c r="G12208">
        <v>5002</v>
      </c>
      <c r="H12208" s="23">
        <v>22655451</v>
      </c>
    </row>
    <row r="12209" spans="1:8" x14ac:dyDescent="0.25">
      <c r="A12209">
        <v>8419</v>
      </c>
      <c r="B12209" t="s">
        <v>16311</v>
      </c>
      <c r="C12209" t="s">
        <v>16312</v>
      </c>
      <c r="D12209" s="23">
        <v>13611960000130</v>
      </c>
      <c r="E12209" t="s">
        <v>1723</v>
      </c>
      <c r="F12209" t="s">
        <v>1386</v>
      </c>
      <c r="G12209">
        <v>12743</v>
      </c>
      <c r="H12209" s="23">
        <v>161834620</v>
      </c>
    </row>
    <row r="12210" spans="1:8" x14ac:dyDescent="0.25">
      <c r="A12210">
        <v>2867</v>
      </c>
      <c r="B12210" t="s">
        <v>16313</v>
      </c>
      <c r="C12210" t="s">
        <v>16314</v>
      </c>
      <c r="D12210" s="23">
        <v>4839744000155</v>
      </c>
      <c r="E12210" t="s">
        <v>3991</v>
      </c>
      <c r="F12210" t="s">
        <v>1398</v>
      </c>
      <c r="G12210">
        <v>4143</v>
      </c>
      <c r="H12210" s="23">
        <v>200905570</v>
      </c>
    </row>
    <row r="12211" spans="1:8" x14ac:dyDescent="0.25">
      <c r="A12211">
        <v>13428</v>
      </c>
      <c r="B12211" t="s">
        <v>16315</v>
      </c>
      <c r="C12211" t="s">
        <v>16316</v>
      </c>
      <c r="D12211" s="23">
        <v>44317938000105</v>
      </c>
      <c r="E12211" t="s">
        <v>1422</v>
      </c>
      <c r="F12211" t="s">
        <v>1386</v>
      </c>
      <c r="G12211">
        <v>21003</v>
      </c>
      <c r="H12211" s="23" t="s">
        <v>1438</v>
      </c>
    </row>
    <row r="12212" spans="1:8" x14ac:dyDescent="0.25">
      <c r="A12212">
        <v>4413</v>
      </c>
      <c r="B12212" t="s">
        <v>16317</v>
      </c>
      <c r="C12212" t="s">
        <v>16318</v>
      </c>
      <c r="D12212" s="23">
        <v>14118700000190</v>
      </c>
      <c r="E12212" t="s">
        <v>1507</v>
      </c>
      <c r="F12212" t="s">
        <v>1415</v>
      </c>
      <c r="G12212">
        <v>7002</v>
      </c>
      <c r="H12212" s="23" t="s">
        <v>1438</v>
      </c>
    </row>
    <row r="12213" spans="1:8" x14ac:dyDescent="0.25">
      <c r="A12213">
        <v>10910</v>
      </c>
      <c r="B12213" t="s">
        <v>16319</v>
      </c>
      <c r="C12213" t="s">
        <v>16320</v>
      </c>
      <c r="D12213" s="23">
        <v>8382929001700</v>
      </c>
      <c r="E12213" t="s">
        <v>16321</v>
      </c>
      <c r="F12213" t="s">
        <v>3547</v>
      </c>
      <c r="G12213">
        <v>16584</v>
      </c>
      <c r="H12213" s="23">
        <v>83167501</v>
      </c>
    </row>
    <row r="12214" spans="1:8" x14ac:dyDescent="0.25">
      <c r="A12214">
        <v>1496</v>
      </c>
      <c r="B12214" t="s">
        <v>16322</v>
      </c>
      <c r="C12214" t="s">
        <v>16323</v>
      </c>
      <c r="D12214" s="23">
        <v>10997859000170</v>
      </c>
      <c r="E12214" t="s">
        <v>1385</v>
      </c>
      <c r="F12214" t="s">
        <v>1386</v>
      </c>
      <c r="G12214">
        <v>2772</v>
      </c>
      <c r="H12214" s="23">
        <v>161621406</v>
      </c>
    </row>
    <row r="12215" spans="1:8" x14ac:dyDescent="0.25">
      <c r="A12215">
        <v>14940</v>
      </c>
      <c r="B12215" t="s">
        <v>16324</v>
      </c>
      <c r="C12215" t="s">
        <v>16325</v>
      </c>
      <c r="D12215" s="23">
        <v>54874253000113</v>
      </c>
      <c r="E12215" t="s">
        <v>1385</v>
      </c>
      <c r="F12215" t="s">
        <v>1386</v>
      </c>
      <c r="G12215">
        <v>23385</v>
      </c>
      <c r="H12215" s="23">
        <v>164942408</v>
      </c>
    </row>
    <row r="12216" spans="1:8" x14ac:dyDescent="0.25">
      <c r="A12216">
        <v>15867</v>
      </c>
      <c r="B12216" t="s">
        <v>25185</v>
      </c>
      <c r="C12216" t="s">
        <v>25186</v>
      </c>
      <c r="D12216" s="23">
        <v>59190989000196</v>
      </c>
      <c r="E12216" t="s">
        <v>1385</v>
      </c>
      <c r="F12216" t="s">
        <v>1386</v>
      </c>
      <c r="G12216">
        <v>25259</v>
      </c>
      <c r="H12216" s="23">
        <v>165197218</v>
      </c>
    </row>
    <row r="12217" spans="1:8" x14ac:dyDescent="0.25">
      <c r="A12217">
        <v>6828</v>
      </c>
      <c r="B12217" t="s">
        <v>16326</v>
      </c>
      <c r="C12217" t="s">
        <v>16326</v>
      </c>
      <c r="D12217" s="23">
        <v>19921993000162</v>
      </c>
      <c r="E12217" t="s">
        <v>1385</v>
      </c>
      <c r="F12217" t="s">
        <v>1386</v>
      </c>
      <c r="G12217">
        <v>10788</v>
      </c>
      <c r="H12217" s="23">
        <v>162342721</v>
      </c>
    </row>
    <row r="12218" spans="1:8" x14ac:dyDescent="0.25">
      <c r="A12218">
        <v>10939</v>
      </c>
      <c r="B12218" t="s">
        <v>25187</v>
      </c>
      <c r="C12218" t="s">
        <v>25187</v>
      </c>
      <c r="D12218" s="23"/>
      <c r="E12218" t="s">
        <v>2050</v>
      </c>
      <c r="F12218" t="s">
        <v>1386</v>
      </c>
      <c r="G12218">
        <v>16675</v>
      </c>
      <c r="H12218" s="23"/>
    </row>
    <row r="12219" spans="1:8" x14ac:dyDescent="0.25">
      <c r="A12219">
        <v>9711</v>
      </c>
      <c r="B12219" t="s">
        <v>16327</v>
      </c>
      <c r="C12219" t="s">
        <v>16327</v>
      </c>
      <c r="D12219" s="23">
        <v>27506631000133</v>
      </c>
      <c r="E12219" t="s">
        <v>1385</v>
      </c>
      <c r="F12219" t="s">
        <v>1386</v>
      </c>
      <c r="G12219">
        <v>14409</v>
      </c>
      <c r="H12219" s="23">
        <v>162919352</v>
      </c>
    </row>
    <row r="12220" spans="1:8" x14ac:dyDescent="0.25">
      <c r="A12220">
        <v>5734</v>
      </c>
      <c r="B12220" t="s">
        <v>25188</v>
      </c>
      <c r="C12220" t="s">
        <v>25189</v>
      </c>
      <c r="D12220" s="23"/>
      <c r="E12220" t="s">
        <v>1422</v>
      </c>
      <c r="F12220" t="s">
        <v>1386</v>
      </c>
      <c r="G12220">
        <v>5738</v>
      </c>
      <c r="H12220" s="23"/>
    </row>
    <row r="12221" spans="1:8" x14ac:dyDescent="0.25">
      <c r="A12221">
        <v>3196</v>
      </c>
      <c r="B12221" t="s">
        <v>16328</v>
      </c>
      <c r="C12221" t="s">
        <v>16329</v>
      </c>
      <c r="D12221" s="23">
        <v>6234565000110</v>
      </c>
      <c r="E12221" t="s">
        <v>9877</v>
      </c>
      <c r="F12221" t="s">
        <v>1386</v>
      </c>
      <c r="G12221">
        <v>4472</v>
      </c>
      <c r="H12221" s="23">
        <v>161420656</v>
      </c>
    </row>
    <row r="12222" spans="1:8" x14ac:dyDescent="0.25">
      <c r="A12222">
        <v>2587</v>
      </c>
      <c r="B12222" t="s">
        <v>16330</v>
      </c>
      <c r="C12222" t="s">
        <v>16329</v>
      </c>
      <c r="D12222" s="23">
        <v>3781675000103</v>
      </c>
      <c r="E12222" t="s">
        <v>1409</v>
      </c>
      <c r="F12222" t="s">
        <v>1386</v>
      </c>
      <c r="G12222">
        <v>3863</v>
      </c>
      <c r="H12222" s="23">
        <v>161283802</v>
      </c>
    </row>
    <row r="12223" spans="1:8" x14ac:dyDescent="0.25">
      <c r="A12223">
        <v>6342</v>
      </c>
      <c r="B12223" t="s">
        <v>25190</v>
      </c>
      <c r="C12223" t="s">
        <v>25191</v>
      </c>
      <c r="D12223" s="23"/>
      <c r="E12223" t="s">
        <v>2050</v>
      </c>
      <c r="F12223" t="s">
        <v>1386</v>
      </c>
      <c r="G12223">
        <v>9885</v>
      </c>
      <c r="H12223" s="23"/>
    </row>
    <row r="12224" spans="1:8" x14ac:dyDescent="0.25">
      <c r="A12224">
        <v>6930</v>
      </c>
      <c r="B12224" t="s">
        <v>16331</v>
      </c>
      <c r="C12224" t="s">
        <v>16331</v>
      </c>
      <c r="D12224" s="23">
        <v>8054894000104</v>
      </c>
      <c r="E12224" t="s">
        <v>1385</v>
      </c>
      <c r="F12224" t="s">
        <v>1386</v>
      </c>
      <c r="G12224">
        <v>10893</v>
      </c>
      <c r="H12224" s="23">
        <v>161489800</v>
      </c>
    </row>
    <row r="12225" spans="1:8" x14ac:dyDescent="0.25">
      <c r="A12225">
        <v>8515</v>
      </c>
      <c r="B12225" t="s">
        <v>16332</v>
      </c>
      <c r="C12225" t="s">
        <v>16332</v>
      </c>
      <c r="D12225" s="23">
        <v>23265144000175</v>
      </c>
      <c r="E12225" t="s">
        <v>1422</v>
      </c>
      <c r="F12225" t="s">
        <v>1386</v>
      </c>
      <c r="G12225">
        <v>13000</v>
      </c>
      <c r="H12225" s="23">
        <v>162590067</v>
      </c>
    </row>
    <row r="12226" spans="1:8" x14ac:dyDescent="0.25">
      <c r="A12226">
        <v>2620</v>
      </c>
      <c r="B12226" t="s">
        <v>16333</v>
      </c>
      <c r="C12226" t="s">
        <v>16334</v>
      </c>
      <c r="D12226" s="23">
        <v>3970392000100</v>
      </c>
      <c r="E12226" t="s">
        <v>1385</v>
      </c>
      <c r="F12226" t="s">
        <v>1386</v>
      </c>
      <c r="G12226">
        <v>3896</v>
      </c>
      <c r="H12226" s="23">
        <v>161287492</v>
      </c>
    </row>
    <row r="12227" spans="1:8" x14ac:dyDescent="0.25">
      <c r="A12227">
        <v>15641</v>
      </c>
      <c r="B12227" t="s">
        <v>25192</v>
      </c>
      <c r="C12227" t="s">
        <v>25192</v>
      </c>
      <c r="D12227" s="23"/>
      <c r="E12227" t="s">
        <v>1572</v>
      </c>
      <c r="F12227" t="s">
        <v>1386</v>
      </c>
      <c r="G12227">
        <v>24911</v>
      </c>
      <c r="H12227" s="23"/>
    </row>
    <row r="12228" spans="1:8" x14ac:dyDescent="0.25">
      <c r="A12228">
        <v>390</v>
      </c>
      <c r="B12228" t="s">
        <v>25193</v>
      </c>
      <c r="C12228" t="s">
        <v>25193</v>
      </c>
      <c r="D12228" s="23"/>
      <c r="E12228" t="s">
        <v>1422</v>
      </c>
      <c r="F12228" t="s">
        <v>1386</v>
      </c>
      <c r="G12228">
        <v>1666</v>
      </c>
      <c r="H12228" s="23"/>
    </row>
    <row r="12229" spans="1:8" x14ac:dyDescent="0.25">
      <c r="A12229">
        <v>4119</v>
      </c>
      <c r="B12229" t="s">
        <v>16335</v>
      </c>
      <c r="C12229" t="s">
        <v>16336</v>
      </c>
      <c r="D12229" s="23">
        <v>970693000145</v>
      </c>
      <c r="E12229" t="s">
        <v>1422</v>
      </c>
      <c r="F12229" t="s">
        <v>1386</v>
      </c>
      <c r="G12229">
        <v>5395</v>
      </c>
      <c r="H12229" s="23">
        <v>161107060</v>
      </c>
    </row>
    <row r="12230" spans="1:8" x14ac:dyDescent="0.25">
      <c r="A12230">
        <v>8358</v>
      </c>
      <c r="B12230" t="s">
        <v>16337</v>
      </c>
      <c r="C12230" t="s">
        <v>16338</v>
      </c>
      <c r="D12230" s="23">
        <v>22102931000133</v>
      </c>
      <c r="E12230" t="s">
        <v>1385</v>
      </c>
      <c r="F12230" t="s">
        <v>1386</v>
      </c>
      <c r="G12230">
        <v>12613</v>
      </c>
      <c r="H12230" s="23">
        <v>162490895</v>
      </c>
    </row>
    <row r="12231" spans="1:8" x14ac:dyDescent="0.25">
      <c r="A12231">
        <v>15773</v>
      </c>
      <c r="B12231" t="s">
        <v>16339</v>
      </c>
      <c r="C12231" t="s">
        <v>16339</v>
      </c>
      <c r="D12231" s="23">
        <v>4618919000102</v>
      </c>
      <c r="E12231" t="s">
        <v>2170</v>
      </c>
      <c r="F12231" t="s">
        <v>1386</v>
      </c>
      <c r="G12231">
        <v>25080</v>
      </c>
      <c r="H12231" s="23" t="s">
        <v>16340</v>
      </c>
    </row>
    <row r="12232" spans="1:8" x14ac:dyDescent="0.25">
      <c r="A12232">
        <v>12821</v>
      </c>
      <c r="B12232" t="s">
        <v>16341</v>
      </c>
      <c r="C12232" t="s">
        <v>16342</v>
      </c>
      <c r="D12232" s="23">
        <v>12969196000106</v>
      </c>
      <c r="E12232" t="s">
        <v>1385</v>
      </c>
      <c r="F12232" t="s">
        <v>1386</v>
      </c>
      <c r="G12232">
        <v>19856</v>
      </c>
      <c r="H12232" s="23">
        <v>163675813</v>
      </c>
    </row>
    <row r="12233" spans="1:8" x14ac:dyDescent="0.25">
      <c r="A12233">
        <v>5169</v>
      </c>
      <c r="B12233" t="s">
        <v>16343</v>
      </c>
      <c r="C12233" t="s">
        <v>16343</v>
      </c>
      <c r="D12233" s="23">
        <v>11707867000106</v>
      </c>
      <c r="E12233" t="s">
        <v>2336</v>
      </c>
      <c r="F12233" t="s">
        <v>1386</v>
      </c>
      <c r="G12233">
        <v>8218</v>
      </c>
      <c r="H12233" s="23">
        <v>161690424</v>
      </c>
    </row>
    <row r="12234" spans="1:8" x14ac:dyDescent="0.25">
      <c r="A12234">
        <v>13476</v>
      </c>
      <c r="B12234" t="s">
        <v>16344</v>
      </c>
      <c r="D12234" s="23">
        <v>54374525000116</v>
      </c>
      <c r="E12234" t="s">
        <v>2667</v>
      </c>
      <c r="F12234" t="s">
        <v>1390</v>
      </c>
      <c r="G12234">
        <v>21065</v>
      </c>
      <c r="H12234" s="23">
        <v>535006808110</v>
      </c>
    </row>
    <row r="12235" spans="1:8" x14ac:dyDescent="0.25">
      <c r="A12235">
        <v>9083</v>
      </c>
      <c r="B12235" t="s">
        <v>25194</v>
      </c>
      <c r="C12235" t="s">
        <v>25194</v>
      </c>
      <c r="D12235" s="23"/>
      <c r="E12235" t="s">
        <v>5211</v>
      </c>
      <c r="F12235" t="s">
        <v>1398</v>
      </c>
      <c r="G12235">
        <v>13603</v>
      </c>
      <c r="H12235" s="23"/>
    </row>
    <row r="12236" spans="1:8" x14ac:dyDescent="0.25">
      <c r="A12236">
        <v>11839</v>
      </c>
      <c r="B12236" t="s">
        <v>25195</v>
      </c>
      <c r="C12236" t="s">
        <v>25196</v>
      </c>
      <c r="D12236" s="23"/>
      <c r="E12236" t="s">
        <v>1422</v>
      </c>
      <c r="F12236" t="s">
        <v>1386</v>
      </c>
      <c r="G12236">
        <v>7092</v>
      </c>
      <c r="H12236" s="23"/>
    </row>
    <row r="12237" spans="1:8" x14ac:dyDescent="0.25">
      <c r="A12237">
        <v>8819</v>
      </c>
      <c r="B12237" t="s">
        <v>25197</v>
      </c>
      <c r="C12237" t="s">
        <v>25197</v>
      </c>
      <c r="D12237" s="23"/>
      <c r="E12237" t="s">
        <v>2891</v>
      </c>
      <c r="F12237" t="s">
        <v>1386</v>
      </c>
      <c r="G12237">
        <v>13340</v>
      </c>
      <c r="H12237" s="23"/>
    </row>
    <row r="12238" spans="1:8" x14ac:dyDescent="0.25">
      <c r="A12238">
        <v>11655</v>
      </c>
      <c r="B12238" t="s">
        <v>25198</v>
      </c>
      <c r="C12238" t="s">
        <v>25196</v>
      </c>
      <c r="D12238" s="23"/>
      <c r="E12238" t="s">
        <v>1572</v>
      </c>
      <c r="F12238" t="s">
        <v>1386</v>
      </c>
      <c r="G12238">
        <v>16796</v>
      </c>
      <c r="H12238" s="23"/>
    </row>
    <row r="12239" spans="1:8" x14ac:dyDescent="0.25">
      <c r="A12239">
        <v>13186</v>
      </c>
      <c r="B12239" t="s">
        <v>25199</v>
      </c>
      <c r="C12239" t="s">
        <v>25196</v>
      </c>
      <c r="D12239" s="23"/>
      <c r="E12239" t="s">
        <v>1422</v>
      </c>
      <c r="F12239" t="s">
        <v>1386</v>
      </c>
      <c r="G12239">
        <v>5754</v>
      </c>
      <c r="H12239" s="23"/>
    </row>
    <row r="12240" spans="1:8" x14ac:dyDescent="0.25">
      <c r="A12240">
        <v>1188</v>
      </c>
      <c r="B12240" t="s">
        <v>25200</v>
      </c>
      <c r="C12240" t="s">
        <v>25200</v>
      </c>
      <c r="D12240" s="23"/>
      <c r="E12240" t="s">
        <v>1792</v>
      </c>
      <c r="F12240" t="s">
        <v>1386</v>
      </c>
      <c r="G12240">
        <v>2464</v>
      </c>
      <c r="H12240" s="23"/>
    </row>
    <row r="12241" spans="1:8" x14ac:dyDescent="0.25">
      <c r="A12241">
        <v>6129</v>
      </c>
      <c r="B12241" t="s">
        <v>25201</v>
      </c>
      <c r="C12241" t="s">
        <v>25201</v>
      </c>
      <c r="D12241" s="23"/>
      <c r="E12241" t="s">
        <v>1723</v>
      </c>
      <c r="F12241" t="s">
        <v>1386</v>
      </c>
      <c r="G12241">
        <v>9580</v>
      </c>
      <c r="H12241" s="23"/>
    </row>
    <row r="12242" spans="1:8" x14ac:dyDescent="0.25">
      <c r="A12242">
        <v>14491</v>
      </c>
      <c r="B12242" t="s">
        <v>25202</v>
      </c>
      <c r="C12242" t="s">
        <v>25196</v>
      </c>
      <c r="D12242" s="23"/>
      <c r="E12242" t="s">
        <v>1792</v>
      </c>
      <c r="F12242" t="s">
        <v>1386</v>
      </c>
      <c r="G12242">
        <v>6131</v>
      </c>
      <c r="H12242" s="23"/>
    </row>
    <row r="12243" spans="1:8" x14ac:dyDescent="0.25">
      <c r="A12243">
        <v>10945</v>
      </c>
      <c r="B12243" t="s">
        <v>16345</v>
      </c>
      <c r="C12243" t="s">
        <v>16345</v>
      </c>
      <c r="D12243" s="23">
        <v>13130617000173</v>
      </c>
      <c r="E12243" t="s">
        <v>1578</v>
      </c>
      <c r="F12243" t="s">
        <v>1386</v>
      </c>
      <c r="G12243">
        <v>16682</v>
      </c>
      <c r="H12243" s="23">
        <v>161793983</v>
      </c>
    </row>
    <row r="12244" spans="1:8" x14ac:dyDescent="0.25">
      <c r="A12244">
        <v>155</v>
      </c>
      <c r="B12244" t="s">
        <v>25203</v>
      </c>
      <c r="C12244" t="s">
        <v>25203</v>
      </c>
      <c r="D12244" s="23"/>
      <c r="E12244" t="s">
        <v>1422</v>
      </c>
      <c r="F12244" t="s">
        <v>1386</v>
      </c>
      <c r="G12244">
        <v>1431</v>
      </c>
      <c r="H12244" s="23"/>
    </row>
    <row r="12245" spans="1:8" x14ac:dyDescent="0.25">
      <c r="A12245">
        <v>1203</v>
      </c>
      <c r="B12245" t="s">
        <v>25204</v>
      </c>
      <c r="C12245" t="s">
        <v>25204</v>
      </c>
      <c r="D12245" s="23"/>
      <c r="E12245" t="s">
        <v>1792</v>
      </c>
      <c r="F12245" t="s">
        <v>1386</v>
      </c>
      <c r="G12245">
        <v>2479</v>
      </c>
      <c r="H12245" s="23"/>
    </row>
    <row r="12246" spans="1:8" x14ac:dyDescent="0.25">
      <c r="A12246">
        <v>865</v>
      </c>
      <c r="B12246" t="s">
        <v>16346</v>
      </c>
      <c r="C12246" t="s">
        <v>16346</v>
      </c>
      <c r="D12246" s="23"/>
      <c r="E12246" t="s">
        <v>1385</v>
      </c>
      <c r="F12246" t="s">
        <v>1386</v>
      </c>
      <c r="G12246">
        <v>2141</v>
      </c>
      <c r="H12246" s="23"/>
    </row>
    <row r="12247" spans="1:8" x14ac:dyDescent="0.25">
      <c r="A12247">
        <v>1807</v>
      </c>
      <c r="B12247" t="s">
        <v>16346</v>
      </c>
      <c r="C12247" t="s">
        <v>16347</v>
      </c>
      <c r="D12247" s="23">
        <v>12844912000129</v>
      </c>
      <c r="E12247" t="s">
        <v>1385</v>
      </c>
      <c r="F12247" t="s">
        <v>1386</v>
      </c>
      <c r="G12247">
        <v>3083</v>
      </c>
      <c r="H12247" s="23">
        <v>161767591</v>
      </c>
    </row>
    <row r="12248" spans="1:8" x14ac:dyDescent="0.25">
      <c r="A12248">
        <v>11897</v>
      </c>
      <c r="B12248" t="s">
        <v>25205</v>
      </c>
      <c r="C12248" t="s">
        <v>25205</v>
      </c>
      <c r="D12248" s="23"/>
      <c r="E12248" t="s">
        <v>1574</v>
      </c>
      <c r="F12248" t="s">
        <v>1398</v>
      </c>
      <c r="G12248">
        <v>18286</v>
      </c>
      <c r="H12248" s="23"/>
    </row>
    <row r="12249" spans="1:8" x14ac:dyDescent="0.25">
      <c r="A12249">
        <v>8100</v>
      </c>
      <c r="B12249" t="s">
        <v>16348</v>
      </c>
      <c r="C12249" t="s">
        <v>16348</v>
      </c>
      <c r="D12249" s="23">
        <v>2840018000127</v>
      </c>
      <c r="E12249" t="s">
        <v>1385</v>
      </c>
      <c r="F12249" t="s">
        <v>1386</v>
      </c>
      <c r="G12249">
        <v>12391</v>
      </c>
      <c r="H12249" s="23">
        <v>162585853</v>
      </c>
    </row>
    <row r="12250" spans="1:8" x14ac:dyDescent="0.25">
      <c r="A12250">
        <v>11305</v>
      </c>
      <c r="B12250" t="s">
        <v>25206</v>
      </c>
      <c r="C12250" t="s">
        <v>25206</v>
      </c>
      <c r="D12250" s="23"/>
      <c r="E12250" t="s">
        <v>1541</v>
      </c>
      <c r="F12250" t="s">
        <v>1386</v>
      </c>
      <c r="G12250">
        <v>17160</v>
      </c>
      <c r="H12250" s="23"/>
    </row>
    <row r="12251" spans="1:8" x14ac:dyDescent="0.25">
      <c r="A12251">
        <v>13877</v>
      </c>
      <c r="B12251" t="s">
        <v>16349</v>
      </c>
      <c r="C12251" t="s">
        <v>16350</v>
      </c>
      <c r="D12251" s="23">
        <v>48452728000180</v>
      </c>
      <c r="E12251" t="s">
        <v>1487</v>
      </c>
      <c r="F12251" t="s">
        <v>1386</v>
      </c>
      <c r="G12251">
        <v>21632</v>
      </c>
      <c r="H12251" s="23">
        <v>164485554</v>
      </c>
    </row>
    <row r="12252" spans="1:8" x14ac:dyDescent="0.25">
      <c r="A12252">
        <v>3448</v>
      </c>
      <c r="B12252" t="s">
        <v>16351</v>
      </c>
      <c r="C12252" t="s">
        <v>16352</v>
      </c>
      <c r="D12252" s="23">
        <v>7702282000118</v>
      </c>
      <c r="E12252" t="s">
        <v>1487</v>
      </c>
      <c r="F12252" t="s">
        <v>1386</v>
      </c>
      <c r="G12252">
        <v>4724</v>
      </c>
      <c r="H12252" s="23">
        <v>161474608</v>
      </c>
    </row>
    <row r="12253" spans="1:8" x14ac:dyDescent="0.25">
      <c r="A12253">
        <v>1389</v>
      </c>
      <c r="B12253" t="s">
        <v>16353</v>
      </c>
      <c r="C12253" t="s">
        <v>16354</v>
      </c>
      <c r="D12253" s="23">
        <v>10715632000195</v>
      </c>
      <c r="E12253" t="s">
        <v>1541</v>
      </c>
      <c r="F12253" t="s">
        <v>1386</v>
      </c>
      <c r="G12253">
        <v>2665</v>
      </c>
      <c r="H12253" s="23" t="s">
        <v>16355</v>
      </c>
    </row>
    <row r="12254" spans="1:8" x14ac:dyDescent="0.25">
      <c r="A12254">
        <v>7953</v>
      </c>
      <c r="B12254" t="s">
        <v>16356</v>
      </c>
      <c r="C12254" t="s">
        <v>16356</v>
      </c>
      <c r="D12254" s="23">
        <v>22558062000156</v>
      </c>
      <c r="E12254" t="s">
        <v>1732</v>
      </c>
      <c r="F12254" t="s">
        <v>1386</v>
      </c>
      <c r="G12254">
        <v>12257</v>
      </c>
      <c r="H12254" s="23">
        <v>162528019</v>
      </c>
    </row>
    <row r="12255" spans="1:8" x14ac:dyDescent="0.25">
      <c r="A12255">
        <v>1664</v>
      </c>
      <c r="B12255" t="s">
        <v>16357</v>
      </c>
      <c r="C12255" t="s">
        <v>16358</v>
      </c>
      <c r="D12255" s="23">
        <v>11897960000112</v>
      </c>
      <c r="E12255" t="s">
        <v>1452</v>
      </c>
      <c r="F12255" t="s">
        <v>1386</v>
      </c>
      <c r="G12255">
        <v>2940</v>
      </c>
      <c r="H12255" s="23">
        <v>161688004</v>
      </c>
    </row>
    <row r="12256" spans="1:8" x14ac:dyDescent="0.25">
      <c r="A12256">
        <v>8996</v>
      </c>
      <c r="B12256" t="s">
        <v>25207</v>
      </c>
      <c r="C12256" t="s">
        <v>25208</v>
      </c>
      <c r="D12256" s="23"/>
      <c r="E12256" t="s">
        <v>1422</v>
      </c>
      <c r="F12256" t="s">
        <v>1386</v>
      </c>
      <c r="G12256">
        <v>11047</v>
      </c>
      <c r="H12256" s="23"/>
    </row>
    <row r="12257" spans="1:8" x14ac:dyDescent="0.25">
      <c r="A12257">
        <v>11869</v>
      </c>
      <c r="B12257" t="s">
        <v>16359</v>
      </c>
      <c r="C12257" t="s">
        <v>16360</v>
      </c>
      <c r="D12257" s="23">
        <v>5033026000150</v>
      </c>
      <c r="E12257" t="s">
        <v>2497</v>
      </c>
      <c r="F12257" t="s">
        <v>1639</v>
      </c>
      <c r="G12257">
        <v>18245</v>
      </c>
      <c r="H12257" s="23">
        <v>7021820240011</v>
      </c>
    </row>
    <row r="12258" spans="1:8" x14ac:dyDescent="0.25">
      <c r="A12258">
        <v>7646</v>
      </c>
      <c r="B12258" t="s">
        <v>16361</v>
      </c>
      <c r="C12258" t="s">
        <v>16362</v>
      </c>
      <c r="D12258" s="23">
        <v>15251043000117</v>
      </c>
      <c r="E12258" t="s">
        <v>1430</v>
      </c>
      <c r="F12258" t="s">
        <v>1415</v>
      </c>
      <c r="G12258">
        <v>11933</v>
      </c>
      <c r="H12258" s="23">
        <v>48006211</v>
      </c>
    </row>
    <row r="12259" spans="1:8" x14ac:dyDescent="0.25">
      <c r="A12259">
        <v>15896</v>
      </c>
      <c r="B12259" t="s">
        <v>25209</v>
      </c>
      <c r="D12259" s="23">
        <v>10158081000106</v>
      </c>
      <c r="E12259" t="s">
        <v>3631</v>
      </c>
      <c r="F12259" t="s">
        <v>1415</v>
      </c>
      <c r="G12259">
        <v>25375</v>
      </c>
      <c r="H12259" s="23">
        <v>37191381</v>
      </c>
    </row>
    <row r="12260" spans="1:8" x14ac:dyDescent="0.25">
      <c r="A12260">
        <v>6653</v>
      </c>
      <c r="B12260" t="s">
        <v>16363</v>
      </c>
      <c r="C12260" t="s">
        <v>233</v>
      </c>
      <c r="D12260" s="23">
        <v>14960500000180</v>
      </c>
      <c r="E12260" t="s">
        <v>1385</v>
      </c>
      <c r="F12260" t="s">
        <v>1386</v>
      </c>
      <c r="G12260">
        <v>10188</v>
      </c>
      <c r="H12260" s="23" t="s">
        <v>16364</v>
      </c>
    </row>
    <row r="12261" spans="1:8" x14ac:dyDescent="0.25">
      <c r="A12261">
        <v>2056</v>
      </c>
      <c r="B12261" t="s">
        <v>16365</v>
      </c>
      <c r="C12261" t="s">
        <v>16366</v>
      </c>
      <c r="D12261" s="23">
        <v>2042019000398</v>
      </c>
      <c r="E12261" t="s">
        <v>1700</v>
      </c>
      <c r="F12261" t="s">
        <v>1386</v>
      </c>
      <c r="G12261">
        <v>3332</v>
      </c>
      <c r="H12261" s="23">
        <v>161266444</v>
      </c>
    </row>
    <row r="12262" spans="1:8" x14ac:dyDescent="0.25">
      <c r="A12262">
        <v>5218</v>
      </c>
      <c r="B12262" t="s">
        <v>16367</v>
      </c>
      <c r="C12262" t="s">
        <v>16368</v>
      </c>
      <c r="D12262" s="23">
        <v>16699482000150</v>
      </c>
      <c r="E12262" t="s">
        <v>1385</v>
      </c>
      <c r="F12262" t="s">
        <v>1386</v>
      </c>
      <c r="G12262">
        <v>8258</v>
      </c>
      <c r="H12262" s="23">
        <v>162045565</v>
      </c>
    </row>
    <row r="12263" spans="1:8" x14ac:dyDescent="0.25">
      <c r="A12263">
        <v>11143</v>
      </c>
      <c r="B12263" t="s">
        <v>16369</v>
      </c>
      <c r="C12263" t="s">
        <v>16369</v>
      </c>
      <c r="D12263" s="23">
        <v>28228382000124</v>
      </c>
      <c r="E12263" t="s">
        <v>1385</v>
      </c>
      <c r="F12263" t="s">
        <v>1386</v>
      </c>
      <c r="G12263">
        <v>16952</v>
      </c>
      <c r="H12263" s="23">
        <v>162992173</v>
      </c>
    </row>
    <row r="12264" spans="1:8" x14ac:dyDescent="0.25">
      <c r="A12264">
        <v>1627</v>
      </c>
      <c r="B12264" t="s">
        <v>16370</v>
      </c>
      <c r="C12264" t="s">
        <v>16371</v>
      </c>
      <c r="D12264" s="23">
        <v>11617471000160</v>
      </c>
      <c r="E12264" t="s">
        <v>1541</v>
      </c>
      <c r="F12264" t="s">
        <v>1386</v>
      </c>
      <c r="G12264">
        <v>2903</v>
      </c>
      <c r="H12264" s="23">
        <v>161662790</v>
      </c>
    </row>
    <row r="12265" spans="1:8" x14ac:dyDescent="0.25">
      <c r="A12265">
        <v>12838</v>
      </c>
      <c r="B12265" t="s">
        <v>16372</v>
      </c>
      <c r="C12265" t="s">
        <v>13173</v>
      </c>
      <c r="D12265" s="23">
        <v>40128103000156</v>
      </c>
      <c r="E12265" t="s">
        <v>1642</v>
      </c>
      <c r="F12265" t="s">
        <v>1415</v>
      </c>
      <c r="G12265">
        <v>19872</v>
      </c>
      <c r="H12265" s="23" t="s">
        <v>16373</v>
      </c>
    </row>
    <row r="12266" spans="1:8" x14ac:dyDescent="0.25">
      <c r="A12266">
        <v>6606</v>
      </c>
      <c r="B12266" t="s">
        <v>16374</v>
      </c>
      <c r="C12266" t="s">
        <v>16375</v>
      </c>
      <c r="D12266" s="23">
        <v>64028624000108</v>
      </c>
      <c r="E12266" t="s">
        <v>1424</v>
      </c>
      <c r="F12266" t="s">
        <v>1390</v>
      </c>
      <c r="G12266">
        <v>10146</v>
      </c>
      <c r="H12266" s="23" t="s">
        <v>1438</v>
      </c>
    </row>
    <row r="12267" spans="1:8" x14ac:dyDescent="0.25">
      <c r="A12267">
        <v>15396</v>
      </c>
      <c r="B12267" t="s">
        <v>16376</v>
      </c>
      <c r="C12267" t="s">
        <v>16376</v>
      </c>
      <c r="D12267" s="23">
        <v>18197307000190</v>
      </c>
      <c r="E12267" t="s">
        <v>3243</v>
      </c>
      <c r="F12267" t="s">
        <v>1415</v>
      </c>
      <c r="G12267">
        <v>24563</v>
      </c>
      <c r="H12267" s="23">
        <v>53035089</v>
      </c>
    </row>
    <row r="12268" spans="1:8" x14ac:dyDescent="0.25">
      <c r="A12268">
        <v>9919</v>
      </c>
      <c r="B12268" t="s">
        <v>16377</v>
      </c>
      <c r="C12268" t="s">
        <v>16378</v>
      </c>
      <c r="D12268" s="23">
        <v>21387532000101</v>
      </c>
      <c r="E12268" t="s">
        <v>1430</v>
      </c>
      <c r="F12268" t="s">
        <v>1415</v>
      </c>
      <c r="G12268">
        <v>14653</v>
      </c>
      <c r="H12268" s="23">
        <v>60012706</v>
      </c>
    </row>
    <row r="12269" spans="1:8" x14ac:dyDescent="0.25">
      <c r="A12269">
        <v>7478</v>
      </c>
      <c r="B12269" t="s">
        <v>16379</v>
      </c>
      <c r="C12269" t="s">
        <v>16379</v>
      </c>
      <c r="D12269" s="23">
        <v>17408743000106</v>
      </c>
      <c r="E12269" t="s">
        <v>1574</v>
      </c>
      <c r="F12269" t="s">
        <v>1398</v>
      </c>
      <c r="G12269">
        <v>11400</v>
      </c>
      <c r="H12269" s="23">
        <v>202809269</v>
      </c>
    </row>
    <row r="12270" spans="1:8" x14ac:dyDescent="0.25">
      <c r="A12270">
        <v>8790</v>
      </c>
      <c r="B12270" t="s">
        <v>16380</v>
      </c>
      <c r="C12270" t="s">
        <v>16381</v>
      </c>
      <c r="D12270" s="23">
        <v>13481309034410</v>
      </c>
      <c r="E12270" t="s">
        <v>1385</v>
      </c>
      <c r="F12270" t="s">
        <v>1386</v>
      </c>
      <c r="G12270">
        <v>13281</v>
      </c>
      <c r="H12270" s="23" t="s">
        <v>1438</v>
      </c>
    </row>
    <row r="12271" spans="1:8" x14ac:dyDescent="0.25">
      <c r="A12271">
        <v>10388</v>
      </c>
      <c r="B12271" t="s">
        <v>16382</v>
      </c>
      <c r="C12271" t="s">
        <v>16383</v>
      </c>
      <c r="D12271" s="23">
        <v>30891145000190</v>
      </c>
      <c r="E12271" t="s">
        <v>1921</v>
      </c>
      <c r="F12271" t="s">
        <v>1386</v>
      </c>
      <c r="G12271">
        <v>15673</v>
      </c>
      <c r="H12271" s="23">
        <v>163232067</v>
      </c>
    </row>
    <row r="12272" spans="1:8" x14ac:dyDescent="0.25">
      <c r="A12272">
        <v>13913</v>
      </c>
      <c r="B12272" t="s">
        <v>16384</v>
      </c>
      <c r="C12272" t="s">
        <v>16385</v>
      </c>
      <c r="D12272" s="23">
        <v>4447190000140</v>
      </c>
      <c r="E12272" t="s">
        <v>1397</v>
      </c>
      <c r="F12272" t="s">
        <v>1398</v>
      </c>
      <c r="G12272">
        <v>21679</v>
      </c>
      <c r="H12272" s="23" t="s">
        <v>1438</v>
      </c>
    </row>
    <row r="12273" spans="1:8" x14ac:dyDescent="0.25">
      <c r="A12273">
        <v>9927</v>
      </c>
      <c r="B12273" t="s">
        <v>16386</v>
      </c>
      <c r="C12273" t="s">
        <v>16387</v>
      </c>
      <c r="D12273" s="23">
        <v>23643635000102</v>
      </c>
      <c r="E12273" t="s">
        <v>1397</v>
      </c>
      <c r="F12273" t="s">
        <v>1398</v>
      </c>
      <c r="G12273">
        <v>14660</v>
      </c>
      <c r="H12273" s="23">
        <v>204400171</v>
      </c>
    </row>
    <row r="12274" spans="1:8" x14ac:dyDescent="0.25">
      <c r="A12274">
        <v>1698</v>
      </c>
      <c r="B12274" t="s">
        <v>16388</v>
      </c>
      <c r="C12274" t="s">
        <v>16389</v>
      </c>
      <c r="D12274" s="23">
        <v>12002130000142</v>
      </c>
      <c r="E12274" t="s">
        <v>1533</v>
      </c>
      <c r="F12274" t="s">
        <v>1386</v>
      </c>
      <c r="G12274">
        <v>2974</v>
      </c>
      <c r="H12274" s="23">
        <v>161703585</v>
      </c>
    </row>
    <row r="12275" spans="1:8" x14ac:dyDescent="0.25">
      <c r="A12275">
        <v>1385</v>
      </c>
      <c r="B12275" t="s">
        <v>16390</v>
      </c>
      <c r="C12275" t="s">
        <v>16391</v>
      </c>
      <c r="D12275" s="23">
        <v>10705664000100</v>
      </c>
      <c r="E12275" t="s">
        <v>1510</v>
      </c>
      <c r="F12275" t="s">
        <v>1386</v>
      </c>
      <c r="G12275">
        <v>2661</v>
      </c>
      <c r="H12275" s="23">
        <v>161608752</v>
      </c>
    </row>
    <row r="12276" spans="1:8" x14ac:dyDescent="0.25">
      <c r="A12276">
        <v>7492</v>
      </c>
      <c r="B12276" t="s">
        <v>16392</v>
      </c>
      <c r="C12276" t="s">
        <v>16393</v>
      </c>
      <c r="D12276" s="23">
        <v>13285379000175</v>
      </c>
      <c r="E12276" t="s">
        <v>1691</v>
      </c>
      <c r="F12276" t="s">
        <v>1692</v>
      </c>
      <c r="G12276">
        <v>11418</v>
      </c>
      <c r="H12276" s="23" t="s">
        <v>16394</v>
      </c>
    </row>
    <row r="12277" spans="1:8" x14ac:dyDescent="0.25">
      <c r="A12277">
        <v>12922</v>
      </c>
      <c r="B12277" t="s">
        <v>16395</v>
      </c>
      <c r="C12277" t="s">
        <v>16395</v>
      </c>
      <c r="D12277" s="23">
        <v>32944715000199</v>
      </c>
      <c r="E12277" t="s">
        <v>1510</v>
      </c>
      <c r="F12277" t="s">
        <v>1386</v>
      </c>
      <c r="G12277">
        <v>19965</v>
      </c>
      <c r="H12277" s="23">
        <v>163349568</v>
      </c>
    </row>
    <row r="12278" spans="1:8" x14ac:dyDescent="0.25">
      <c r="A12278">
        <v>14351</v>
      </c>
      <c r="B12278" t="s">
        <v>25210</v>
      </c>
      <c r="C12278" t="s">
        <v>25210</v>
      </c>
      <c r="D12278" s="23"/>
      <c r="E12278" t="s">
        <v>1385</v>
      </c>
      <c r="F12278" t="s">
        <v>1386</v>
      </c>
      <c r="G12278">
        <v>22608</v>
      </c>
      <c r="H12278" s="23"/>
    </row>
    <row r="12279" spans="1:8" x14ac:dyDescent="0.25">
      <c r="A12279">
        <v>13718</v>
      </c>
      <c r="B12279" t="s">
        <v>25211</v>
      </c>
      <c r="C12279" t="s">
        <v>25212</v>
      </c>
      <c r="D12279" s="23"/>
      <c r="E12279" t="s">
        <v>1541</v>
      </c>
      <c r="F12279" t="s">
        <v>1386</v>
      </c>
      <c r="G12279">
        <v>6949</v>
      </c>
      <c r="H12279" s="23"/>
    </row>
    <row r="12280" spans="1:8" x14ac:dyDescent="0.25">
      <c r="A12280">
        <v>7369</v>
      </c>
      <c r="B12280" t="s">
        <v>25213</v>
      </c>
      <c r="C12280" t="s">
        <v>25213</v>
      </c>
      <c r="D12280" s="23"/>
      <c r="E12280" t="s">
        <v>1578</v>
      </c>
      <c r="F12280" t="s">
        <v>1386</v>
      </c>
      <c r="G12280">
        <v>11291</v>
      </c>
      <c r="H12280" s="23"/>
    </row>
    <row r="12281" spans="1:8" x14ac:dyDescent="0.25">
      <c r="A12281">
        <v>12767</v>
      </c>
      <c r="B12281" t="s">
        <v>16396</v>
      </c>
      <c r="C12281" t="s">
        <v>16396</v>
      </c>
      <c r="D12281" s="23">
        <v>17385144000106</v>
      </c>
      <c r="E12281" t="s">
        <v>1385</v>
      </c>
      <c r="F12281" t="s">
        <v>1386</v>
      </c>
      <c r="G12281">
        <v>19800</v>
      </c>
      <c r="H12281" s="23">
        <v>162082827</v>
      </c>
    </row>
    <row r="12282" spans="1:8" x14ac:dyDescent="0.25">
      <c r="A12282">
        <v>14345</v>
      </c>
      <c r="B12282" t="s">
        <v>25214</v>
      </c>
      <c r="C12282" t="s">
        <v>25214</v>
      </c>
      <c r="D12282" s="23"/>
      <c r="E12282" t="s">
        <v>1507</v>
      </c>
      <c r="F12282" t="s">
        <v>1415</v>
      </c>
      <c r="G12282">
        <v>22598</v>
      </c>
      <c r="H12282" s="23"/>
    </row>
    <row r="12283" spans="1:8" x14ac:dyDescent="0.25">
      <c r="A12283">
        <v>918</v>
      </c>
      <c r="B12283" t="s">
        <v>25215</v>
      </c>
      <c r="C12283" t="s">
        <v>25215</v>
      </c>
      <c r="D12283" s="23"/>
      <c r="E12283" t="s">
        <v>1385</v>
      </c>
      <c r="F12283" t="s">
        <v>1386</v>
      </c>
      <c r="G12283">
        <v>2194</v>
      </c>
      <c r="H12283" s="23"/>
    </row>
    <row r="12284" spans="1:8" x14ac:dyDescent="0.25">
      <c r="A12284">
        <v>6698</v>
      </c>
      <c r="B12284" t="s">
        <v>16397</v>
      </c>
      <c r="C12284" t="s">
        <v>16398</v>
      </c>
      <c r="D12284" s="23">
        <v>12630546000105</v>
      </c>
      <c r="E12284" t="s">
        <v>1430</v>
      </c>
      <c r="F12284" t="s">
        <v>1415</v>
      </c>
      <c r="G12284">
        <v>10243</v>
      </c>
      <c r="H12284" s="23">
        <v>41811666</v>
      </c>
    </row>
    <row r="12285" spans="1:8" x14ac:dyDescent="0.25">
      <c r="A12285">
        <v>6760</v>
      </c>
      <c r="B12285" t="s">
        <v>25216</v>
      </c>
      <c r="C12285" t="s">
        <v>25216</v>
      </c>
      <c r="D12285" s="23"/>
      <c r="E12285" t="s">
        <v>2009</v>
      </c>
      <c r="F12285" t="s">
        <v>1386</v>
      </c>
      <c r="G12285">
        <v>10470</v>
      </c>
      <c r="H12285" s="23"/>
    </row>
    <row r="12286" spans="1:8" x14ac:dyDescent="0.25">
      <c r="A12286">
        <v>14474</v>
      </c>
      <c r="B12286" t="s">
        <v>25217</v>
      </c>
      <c r="C12286" t="s">
        <v>25217</v>
      </c>
      <c r="D12286" s="23"/>
      <c r="E12286" t="s">
        <v>1848</v>
      </c>
      <c r="F12286" t="s">
        <v>1386</v>
      </c>
      <c r="G12286">
        <v>22791</v>
      </c>
      <c r="H12286" s="23"/>
    </row>
    <row r="12287" spans="1:8" x14ac:dyDescent="0.25">
      <c r="A12287">
        <v>1648</v>
      </c>
      <c r="B12287" t="s">
        <v>16399</v>
      </c>
      <c r="C12287" t="s">
        <v>16400</v>
      </c>
      <c r="D12287" s="23">
        <v>11802230000190</v>
      </c>
      <c r="E12287" t="s">
        <v>1921</v>
      </c>
      <c r="F12287" t="s">
        <v>1386</v>
      </c>
      <c r="G12287">
        <v>2924</v>
      </c>
      <c r="H12287" s="23">
        <v>160455960</v>
      </c>
    </row>
    <row r="12288" spans="1:8" x14ac:dyDescent="0.25">
      <c r="A12288">
        <v>13493</v>
      </c>
      <c r="B12288" t="s">
        <v>16401</v>
      </c>
      <c r="C12288" t="s">
        <v>16401</v>
      </c>
      <c r="D12288" s="23">
        <v>30162543000176</v>
      </c>
      <c r="E12288" t="s">
        <v>1397</v>
      </c>
      <c r="F12288" t="s">
        <v>1398</v>
      </c>
      <c r="G12288">
        <v>21086</v>
      </c>
      <c r="H12288" s="23">
        <v>204910099</v>
      </c>
    </row>
    <row r="12289" spans="1:8" x14ac:dyDescent="0.25">
      <c r="A12289">
        <v>7375</v>
      </c>
      <c r="B12289" t="s">
        <v>16402</v>
      </c>
      <c r="C12289" t="s">
        <v>16402</v>
      </c>
      <c r="D12289" s="23">
        <v>10693091000141</v>
      </c>
      <c r="E12289" t="s">
        <v>1397</v>
      </c>
      <c r="F12289" t="s">
        <v>1398</v>
      </c>
      <c r="G12289">
        <v>11295</v>
      </c>
      <c r="H12289" s="23">
        <v>200792644</v>
      </c>
    </row>
    <row r="12290" spans="1:8" x14ac:dyDescent="0.25">
      <c r="A12290">
        <v>4328</v>
      </c>
      <c r="B12290" t="s">
        <v>25218</v>
      </c>
      <c r="C12290" t="s">
        <v>25218</v>
      </c>
      <c r="D12290" s="23"/>
      <c r="E12290" t="s">
        <v>1422</v>
      </c>
      <c r="F12290" t="s">
        <v>1386</v>
      </c>
      <c r="G12290">
        <v>1728</v>
      </c>
      <c r="H12290" s="23"/>
    </row>
    <row r="12291" spans="1:8" x14ac:dyDescent="0.25">
      <c r="A12291">
        <v>9543</v>
      </c>
      <c r="B12291" t="s">
        <v>25219</v>
      </c>
      <c r="C12291" t="s">
        <v>25219</v>
      </c>
      <c r="D12291" s="23"/>
      <c r="E12291" t="s">
        <v>1422</v>
      </c>
      <c r="F12291" t="s">
        <v>1386</v>
      </c>
      <c r="G12291">
        <v>14238</v>
      </c>
      <c r="H12291" s="23"/>
    </row>
    <row r="12292" spans="1:8" x14ac:dyDescent="0.25">
      <c r="A12292">
        <v>4326</v>
      </c>
      <c r="B12292" t="s">
        <v>25220</v>
      </c>
      <c r="C12292" t="s">
        <v>25220</v>
      </c>
      <c r="D12292" s="23"/>
      <c r="E12292" t="s">
        <v>1422</v>
      </c>
      <c r="F12292" t="s">
        <v>1386</v>
      </c>
      <c r="G12292">
        <v>1727</v>
      </c>
      <c r="H12292" s="23"/>
    </row>
    <row r="12293" spans="1:8" x14ac:dyDescent="0.25">
      <c r="A12293">
        <v>6292</v>
      </c>
      <c r="B12293" t="s">
        <v>25221</v>
      </c>
      <c r="C12293" t="s">
        <v>25221</v>
      </c>
      <c r="D12293" s="23"/>
      <c r="E12293" t="s">
        <v>1723</v>
      </c>
      <c r="F12293" t="s">
        <v>1386</v>
      </c>
      <c r="G12293">
        <v>9837</v>
      </c>
      <c r="H12293" s="23"/>
    </row>
    <row r="12294" spans="1:8" x14ac:dyDescent="0.25">
      <c r="A12294">
        <v>2333</v>
      </c>
      <c r="B12294" t="s">
        <v>16403</v>
      </c>
      <c r="C12294" t="s">
        <v>16400</v>
      </c>
      <c r="D12294" s="23">
        <v>3077876000124</v>
      </c>
      <c r="E12294" t="s">
        <v>1409</v>
      </c>
      <c r="F12294" t="s">
        <v>1386</v>
      </c>
      <c r="G12294">
        <v>3609</v>
      </c>
      <c r="H12294" s="23">
        <v>161055966</v>
      </c>
    </row>
    <row r="12295" spans="1:8" x14ac:dyDescent="0.25">
      <c r="A12295">
        <v>11269</v>
      </c>
      <c r="B12295" t="s">
        <v>16404</v>
      </c>
      <c r="C12295" t="s">
        <v>16404</v>
      </c>
      <c r="D12295" s="23">
        <v>34916290000130</v>
      </c>
      <c r="E12295" t="s">
        <v>1952</v>
      </c>
      <c r="F12295" t="s">
        <v>1386</v>
      </c>
      <c r="G12295">
        <v>17107</v>
      </c>
      <c r="H12295" s="23">
        <v>163494533</v>
      </c>
    </row>
    <row r="12296" spans="1:8" x14ac:dyDescent="0.25">
      <c r="A12296">
        <v>8700</v>
      </c>
      <c r="B12296" t="s">
        <v>25222</v>
      </c>
      <c r="C12296" t="s">
        <v>23858</v>
      </c>
      <c r="D12296" s="23"/>
      <c r="E12296" t="s">
        <v>1422</v>
      </c>
      <c r="F12296" t="s">
        <v>1386</v>
      </c>
      <c r="G12296">
        <v>5693</v>
      </c>
      <c r="H12296" s="23"/>
    </row>
    <row r="12297" spans="1:8" x14ac:dyDescent="0.25">
      <c r="A12297">
        <v>2038</v>
      </c>
      <c r="B12297" t="s">
        <v>16405</v>
      </c>
      <c r="C12297" t="s">
        <v>16406</v>
      </c>
      <c r="D12297" s="23">
        <v>1925670000181</v>
      </c>
      <c r="E12297" t="s">
        <v>1409</v>
      </c>
      <c r="F12297" t="s">
        <v>1386</v>
      </c>
      <c r="G12297">
        <v>3314</v>
      </c>
      <c r="H12297" s="23" t="s">
        <v>16407</v>
      </c>
    </row>
    <row r="12298" spans="1:8" x14ac:dyDescent="0.25">
      <c r="A12298">
        <v>5715</v>
      </c>
      <c r="B12298" t="s">
        <v>25223</v>
      </c>
      <c r="C12298" t="s">
        <v>25223</v>
      </c>
      <c r="D12298" s="23"/>
      <c r="E12298" t="s">
        <v>1422</v>
      </c>
      <c r="F12298" t="s">
        <v>1386</v>
      </c>
      <c r="G12298">
        <v>8748</v>
      </c>
      <c r="H12298" s="23"/>
    </row>
    <row r="12299" spans="1:8" x14ac:dyDescent="0.25">
      <c r="A12299">
        <v>1166</v>
      </c>
      <c r="B12299" t="s">
        <v>25224</v>
      </c>
      <c r="C12299" t="s">
        <v>25224</v>
      </c>
      <c r="D12299" s="23"/>
      <c r="E12299" t="s">
        <v>1422</v>
      </c>
      <c r="F12299" t="s">
        <v>1386</v>
      </c>
      <c r="G12299">
        <v>2442</v>
      </c>
      <c r="H12299" s="23"/>
    </row>
    <row r="12300" spans="1:8" x14ac:dyDescent="0.25">
      <c r="A12300">
        <v>11621</v>
      </c>
      <c r="B12300" t="s">
        <v>25225</v>
      </c>
      <c r="C12300" t="s">
        <v>23858</v>
      </c>
      <c r="D12300" s="23"/>
      <c r="E12300" t="s">
        <v>1422</v>
      </c>
      <c r="F12300" t="s">
        <v>1386</v>
      </c>
      <c r="G12300">
        <v>6754</v>
      </c>
      <c r="H12300" s="23"/>
    </row>
    <row r="12301" spans="1:8" x14ac:dyDescent="0.25">
      <c r="A12301">
        <v>9189</v>
      </c>
      <c r="B12301" t="s">
        <v>16408</v>
      </c>
      <c r="C12301" t="s">
        <v>16409</v>
      </c>
      <c r="D12301" s="23">
        <v>16806017000170</v>
      </c>
      <c r="E12301" t="s">
        <v>1385</v>
      </c>
      <c r="F12301" t="s">
        <v>1386</v>
      </c>
      <c r="G12301">
        <v>13693</v>
      </c>
      <c r="H12301" s="23" t="s">
        <v>1438</v>
      </c>
    </row>
    <row r="12302" spans="1:8" x14ac:dyDescent="0.25">
      <c r="A12302">
        <v>436</v>
      </c>
      <c r="B12302" t="s">
        <v>25226</v>
      </c>
      <c r="C12302" t="s">
        <v>25226</v>
      </c>
      <c r="D12302" s="23"/>
      <c r="E12302" t="s">
        <v>1723</v>
      </c>
      <c r="F12302" t="s">
        <v>1386</v>
      </c>
      <c r="G12302">
        <v>1712</v>
      </c>
      <c r="H12302" s="23"/>
    </row>
    <row r="12303" spans="1:8" x14ac:dyDescent="0.25">
      <c r="A12303">
        <v>2007</v>
      </c>
      <c r="B12303" t="s">
        <v>16410</v>
      </c>
      <c r="C12303" t="s">
        <v>16411</v>
      </c>
      <c r="D12303" s="23">
        <v>1668810000264</v>
      </c>
      <c r="E12303" t="s">
        <v>1642</v>
      </c>
      <c r="F12303" t="s">
        <v>1415</v>
      </c>
      <c r="G12303">
        <v>3283</v>
      </c>
      <c r="H12303" s="23" t="s">
        <v>2239</v>
      </c>
    </row>
    <row r="12304" spans="1:8" x14ac:dyDescent="0.25">
      <c r="A12304">
        <v>7044</v>
      </c>
      <c r="B12304" t="s">
        <v>25227</v>
      </c>
      <c r="C12304" t="s">
        <v>23858</v>
      </c>
      <c r="D12304" s="23"/>
      <c r="E12304" t="s">
        <v>1422</v>
      </c>
      <c r="F12304" t="s">
        <v>1386</v>
      </c>
      <c r="G12304">
        <v>5452</v>
      </c>
      <c r="H12304" s="23"/>
    </row>
    <row r="12305" spans="1:8" x14ac:dyDescent="0.25">
      <c r="A12305">
        <v>4179</v>
      </c>
      <c r="B12305" t="s">
        <v>25228</v>
      </c>
      <c r="C12305" t="s">
        <v>25228</v>
      </c>
      <c r="D12305" s="23"/>
      <c r="E12305" t="s">
        <v>1422</v>
      </c>
      <c r="F12305" t="s">
        <v>1386</v>
      </c>
      <c r="G12305">
        <v>6822</v>
      </c>
      <c r="H12305" s="23"/>
    </row>
    <row r="12306" spans="1:8" x14ac:dyDescent="0.25">
      <c r="A12306">
        <v>8695</v>
      </c>
      <c r="B12306" t="s">
        <v>25229</v>
      </c>
      <c r="C12306" t="s">
        <v>23858</v>
      </c>
      <c r="D12306" s="23"/>
      <c r="E12306" t="s">
        <v>1422</v>
      </c>
      <c r="F12306" t="s">
        <v>1386</v>
      </c>
      <c r="G12306">
        <v>80</v>
      </c>
      <c r="H12306" s="23"/>
    </row>
    <row r="12307" spans="1:8" x14ac:dyDescent="0.25">
      <c r="A12307">
        <v>2215</v>
      </c>
      <c r="B12307" t="s">
        <v>16412</v>
      </c>
      <c r="C12307" t="s">
        <v>16413</v>
      </c>
      <c r="D12307" s="23">
        <v>2588238000105</v>
      </c>
      <c r="E12307" t="s">
        <v>1723</v>
      </c>
      <c r="F12307" t="s">
        <v>1386</v>
      </c>
      <c r="G12307">
        <v>3491</v>
      </c>
      <c r="H12307" s="23">
        <v>161201091</v>
      </c>
    </row>
    <row r="12308" spans="1:8" x14ac:dyDescent="0.25">
      <c r="A12308">
        <v>8390</v>
      </c>
      <c r="B12308" t="s">
        <v>25230</v>
      </c>
      <c r="C12308" t="s">
        <v>25230</v>
      </c>
      <c r="D12308" s="23"/>
      <c r="E12308" t="s">
        <v>1422</v>
      </c>
      <c r="F12308" t="s">
        <v>1386</v>
      </c>
      <c r="G12308">
        <v>12653</v>
      </c>
      <c r="H12308" s="23"/>
    </row>
    <row r="12309" spans="1:8" x14ac:dyDescent="0.25">
      <c r="A12309">
        <v>7557</v>
      </c>
      <c r="B12309" t="s">
        <v>25231</v>
      </c>
      <c r="C12309" t="s">
        <v>25231</v>
      </c>
      <c r="D12309" s="23"/>
      <c r="E12309" t="s">
        <v>1792</v>
      </c>
      <c r="F12309" t="s">
        <v>1386</v>
      </c>
      <c r="G12309">
        <v>11496</v>
      </c>
      <c r="H12309" s="23"/>
    </row>
    <row r="12310" spans="1:8" x14ac:dyDescent="0.25">
      <c r="A12310">
        <v>5639</v>
      </c>
      <c r="B12310" t="s">
        <v>25232</v>
      </c>
      <c r="C12310" t="s">
        <v>25233</v>
      </c>
      <c r="D12310" s="23"/>
      <c r="E12310" t="s">
        <v>1572</v>
      </c>
      <c r="F12310" t="s">
        <v>1415</v>
      </c>
      <c r="G12310">
        <v>6770</v>
      </c>
      <c r="H12310" s="23"/>
    </row>
    <row r="12311" spans="1:8" x14ac:dyDescent="0.25">
      <c r="A12311">
        <v>3946</v>
      </c>
      <c r="B12311" t="s">
        <v>16414</v>
      </c>
      <c r="C12311" t="s">
        <v>16415</v>
      </c>
      <c r="D12311" s="23">
        <v>9259862000108</v>
      </c>
      <c r="E12311" t="s">
        <v>1385</v>
      </c>
      <c r="F12311" t="s">
        <v>1386</v>
      </c>
      <c r="G12311">
        <v>5222</v>
      </c>
      <c r="H12311" s="23">
        <v>160298024</v>
      </c>
    </row>
    <row r="12312" spans="1:8" x14ac:dyDescent="0.25">
      <c r="A12312">
        <v>14044</v>
      </c>
      <c r="B12312" t="s">
        <v>25234</v>
      </c>
      <c r="C12312" t="s">
        <v>25235</v>
      </c>
      <c r="D12312" s="23"/>
      <c r="E12312" t="s">
        <v>1422</v>
      </c>
      <c r="F12312" t="s">
        <v>1386</v>
      </c>
      <c r="G12312">
        <v>19077</v>
      </c>
      <c r="H12312" s="23"/>
    </row>
    <row r="12313" spans="1:8" x14ac:dyDescent="0.25">
      <c r="A12313">
        <v>6228</v>
      </c>
      <c r="B12313" t="s">
        <v>25236</v>
      </c>
      <c r="C12313" t="s">
        <v>25233</v>
      </c>
      <c r="D12313" s="23"/>
      <c r="E12313" t="s">
        <v>1422</v>
      </c>
      <c r="F12313" t="s">
        <v>1386</v>
      </c>
      <c r="G12313">
        <v>1044</v>
      </c>
      <c r="H12313" s="23"/>
    </row>
    <row r="12314" spans="1:8" x14ac:dyDescent="0.25">
      <c r="A12314">
        <v>8925</v>
      </c>
      <c r="B12314" t="s">
        <v>25237</v>
      </c>
      <c r="C12314" t="s">
        <v>25237</v>
      </c>
      <c r="D12314" s="23"/>
      <c r="E12314" t="s">
        <v>1422</v>
      </c>
      <c r="F12314" t="s">
        <v>1386</v>
      </c>
      <c r="G12314">
        <v>13461</v>
      </c>
      <c r="H12314" s="23"/>
    </row>
    <row r="12315" spans="1:8" x14ac:dyDescent="0.25">
      <c r="A12315">
        <v>4083</v>
      </c>
      <c r="B12315" t="s">
        <v>16416</v>
      </c>
      <c r="C12315" t="s">
        <v>16417</v>
      </c>
      <c r="D12315" s="23">
        <v>9512994000108</v>
      </c>
      <c r="E12315" t="s">
        <v>1452</v>
      </c>
      <c r="F12315" t="s">
        <v>1386</v>
      </c>
      <c r="G12315">
        <v>5359</v>
      </c>
      <c r="H12315" s="23">
        <v>161563872</v>
      </c>
    </row>
    <row r="12316" spans="1:8" x14ac:dyDescent="0.25">
      <c r="A12316">
        <v>5066</v>
      </c>
      <c r="B12316" t="s">
        <v>25238</v>
      </c>
      <c r="C12316" t="s">
        <v>25238</v>
      </c>
      <c r="D12316" s="23"/>
      <c r="E12316" t="s">
        <v>1527</v>
      </c>
      <c r="F12316" t="s">
        <v>1386</v>
      </c>
      <c r="G12316">
        <v>8104</v>
      </c>
      <c r="H12316" s="23"/>
    </row>
    <row r="12317" spans="1:8" x14ac:dyDescent="0.25">
      <c r="A12317">
        <v>5726</v>
      </c>
      <c r="B12317" t="s">
        <v>25239</v>
      </c>
      <c r="C12317" t="s">
        <v>25239</v>
      </c>
      <c r="D12317" s="23"/>
      <c r="E12317" t="s">
        <v>1422</v>
      </c>
      <c r="F12317" t="s">
        <v>1386</v>
      </c>
      <c r="G12317">
        <v>8754</v>
      </c>
      <c r="H12317" s="23"/>
    </row>
    <row r="12318" spans="1:8" x14ac:dyDescent="0.25">
      <c r="A12318">
        <v>11390</v>
      </c>
      <c r="B12318" t="s">
        <v>25240</v>
      </c>
      <c r="C12318" t="s">
        <v>23858</v>
      </c>
      <c r="D12318" s="23"/>
      <c r="E12318" t="s">
        <v>1422</v>
      </c>
      <c r="F12318" t="s">
        <v>1386</v>
      </c>
      <c r="G12318">
        <v>16934</v>
      </c>
      <c r="H12318" s="23"/>
    </row>
    <row r="12319" spans="1:8" x14ac:dyDescent="0.25">
      <c r="A12319">
        <v>6773</v>
      </c>
      <c r="B12319" t="s">
        <v>25241</v>
      </c>
      <c r="C12319" t="s">
        <v>25241</v>
      </c>
      <c r="D12319" s="23"/>
      <c r="E12319" t="s">
        <v>1385</v>
      </c>
      <c r="F12319" t="s">
        <v>1386</v>
      </c>
      <c r="G12319">
        <v>7658</v>
      </c>
      <c r="H12319" s="23"/>
    </row>
    <row r="12320" spans="1:8" x14ac:dyDescent="0.25">
      <c r="A12320">
        <v>12844</v>
      </c>
      <c r="B12320" t="s">
        <v>25242</v>
      </c>
      <c r="C12320" t="s">
        <v>25243</v>
      </c>
      <c r="D12320" s="23"/>
      <c r="E12320" t="s">
        <v>1422</v>
      </c>
      <c r="F12320" t="s">
        <v>1386</v>
      </c>
      <c r="G12320">
        <v>9160</v>
      </c>
      <c r="H12320" s="23"/>
    </row>
    <row r="12321" spans="1:8" x14ac:dyDescent="0.25">
      <c r="A12321">
        <v>6883</v>
      </c>
      <c r="B12321" t="s">
        <v>25244</v>
      </c>
      <c r="C12321" t="s">
        <v>25244</v>
      </c>
      <c r="D12321" s="23"/>
      <c r="E12321" t="s">
        <v>1406</v>
      </c>
      <c r="F12321" t="s">
        <v>1407</v>
      </c>
      <c r="G12321">
        <v>10847</v>
      </c>
      <c r="H12321" s="23"/>
    </row>
    <row r="12322" spans="1:8" x14ac:dyDescent="0.25">
      <c r="A12322">
        <v>14999</v>
      </c>
      <c r="B12322" t="s">
        <v>16418</v>
      </c>
      <c r="C12322" t="s">
        <v>16418</v>
      </c>
      <c r="D12322" s="23">
        <v>54638446000175</v>
      </c>
      <c r="E12322" t="s">
        <v>2711</v>
      </c>
      <c r="F12322" t="s">
        <v>1415</v>
      </c>
      <c r="G12322">
        <v>23582</v>
      </c>
      <c r="H12322" s="23" t="s">
        <v>1438</v>
      </c>
    </row>
    <row r="12323" spans="1:8" x14ac:dyDescent="0.25">
      <c r="A12323">
        <v>9735</v>
      </c>
      <c r="B12323" t="s">
        <v>25245</v>
      </c>
      <c r="C12323" t="s">
        <v>25245</v>
      </c>
      <c r="D12323" s="23"/>
      <c r="E12323" t="s">
        <v>1921</v>
      </c>
      <c r="F12323" t="s">
        <v>1386</v>
      </c>
      <c r="G12323">
        <v>14466</v>
      </c>
      <c r="H12323" s="23"/>
    </row>
    <row r="12324" spans="1:8" x14ac:dyDescent="0.25">
      <c r="A12324">
        <v>7438</v>
      </c>
      <c r="B12324" t="s">
        <v>16419</v>
      </c>
      <c r="C12324" t="s">
        <v>16419</v>
      </c>
      <c r="D12324" s="23">
        <v>21870896000130</v>
      </c>
      <c r="E12324" t="s">
        <v>1541</v>
      </c>
      <c r="F12324" t="s">
        <v>1386</v>
      </c>
      <c r="G12324">
        <v>11351</v>
      </c>
      <c r="H12324" s="23">
        <v>162489757</v>
      </c>
    </row>
    <row r="12325" spans="1:8" x14ac:dyDescent="0.25">
      <c r="A12325">
        <v>2277</v>
      </c>
      <c r="B12325" t="s">
        <v>16420</v>
      </c>
      <c r="C12325" t="s">
        <v>16421</v>
      </c>
      <c r="D12325" s="23">
        <v>284574000139</v>
      </c>
      <c r="E12325" t="s">
        <v>1830</v>
      </c>
      <c r="F12325" t="s">
        <v>1386</v>
      </c>
      <c r="G12325">
        <v>3553</v>
      </c>
      <c r="H12325" s="23" t="s">
        <v>16422</v>
      </c>
    </row>
    <row r="12326" spans="1:8" x14ac:dyDescent="0.25">
      <c r="A12326">
        <v>2158</v>
      </c>
      <c r="B12326" t="s">
        <v>16423</v>
      </c>
      <c r="C12326" t="s">
        <v>16424</v>
      </c>
      <c r="D12326" s="23">
        <v>24213910000110</v>
      </c>
      <c r="E12326" t="s">
        <v>1744</v>
      </c>
      <c r="F12326" t="s">
        <v>1386</v>
      </c>
      <c r="G12326">
        <v>3434</v>
      </c>
      <c r="H12326" s="23">
        <v>160820049</v>
      </c>
    </row>
    <row r="12327" spans="1:8" x14ac:dyDescent="0.25">
      <c r="A12327">
        <v>6917</v>
      </c>
      <c r="B12327" t="s">
        <v>16425</v>
      </c>
      <c r="C12327" t="s">
        <v>16425</v>
      </c>
      <c r="D12327" s="23">
        <v>2211155000100</v>
      </c>
      <c r="E12327" t="s">
        <v>1422</v>
      </c>
      <c r="F12327" t="s">
        <v>1386</v>
      </c>
      <c r="G12327">
        <v>10879</v>
      </c>
      <c r="H12327" s="23">
        <v>161193463</v>
      </c>
    </row>
    <row r="12328" spans="1:8" x14ac:dyDescent="0.25">
      <c r="A12328">
        <v>1644</v>
      </c>
      <c r="B12328" t="s">
        <v>16426</v>
      </c>
      <c r="C12328" t="s">
        <v>16427</v>
      </c>
      <c r="D12328" s="23">
        <v>11761637000117</v>
      </c>
      <c r="E12328" t="s">
        <v>1830</v>
      </c>
      <c r="F12328" t="s">
        <v>1386</v>
      </c>
      <c r="G12328">
        <v>2920</v>
      </c>
      <c r="H12328" s="23">
        <v>161763740</v>
      </c>
    </row>
    <row r="12329" spans="1:8" x14ac:dyDescent="0.25">
      <c r="A12329">
        <v>14241</v>
      </c>
      <c r="B12329" t="s">
        <v>25246</v>
      </c>
      <c r="C12329" t="s">
        <v>25247</v>
      </c>
      <c r="D12329" s="23"/>
      <c r="E12329" t="s">
        <v>1723</v>
      </c>
      <c r="F12329" t="s">
        <v>1386</v>
      </c>
      <c r="G12329">
        <v>13325</v>
      </c>
      <c r="H12329" s="23"/>
    </row>
    <row r="12330" spans="1:8" x14ac:dyDescent="0.25">
      <c r="A12330">
        <v>10430</v>
      </c>
      <c r="B12330" t="s">
        <v>16428</v>
      </c>
      <c r="C12330" t="s">
        <v>16429</v>
      </c>
      <c r="D12330" s="23">
        <v>30590022000110</v>
      </c>
      <c r="E12330" t="s">
        <v>1527</v>
      </c>
      <c r="F12330" t="s">
        <v>1386</v>
      </c>
      <c r="G12330">
        <v>15739</v>
      </c>
      <c r="H12330" s="23">
        <v>163172706</v>
      </c>
    </row>
    <row r="12331" spans="1:8" x14ac:dyDescent="0.25">
      <c r="A12331">
        <v>1234</v>
      </c>
      <c r="B12331" t="s">
        <v>25248</v>
      </c>
      <c r="C12331" t="s">
        <v>25248</v>
      </c>
      <c r="D12331" s="23"/>
      <c r="E12331" t="s">
        <v>3684</v>
      </c>
      <c r="F12331" t="s">
        <v>1415</v>
      </c>
      <c r="G12331">
        <v>2510</v>
      </c>
      <c r="H12331" s="23"/>
    </row>
    <row r="12332" spans="1:8" x14ac:dyDescent="0.25">
      <c r="A12332">
        <v>10025</v>
      </c>
      <c r="B12332" t="s">
        <v>16430</v>
      </c>
      <c r="C12332" t="s">
        <v>16431</v>
      </c>
      <c r="D12332" s="23">
        <v>4272117000185</v>
      </c>
      <c r="E12332" t="s">
        <v>1583</v>
      </c>
      <c r="F12332" t="s">
        <v>1386</v>
      </c>
      <c r="G12332">
        <v>14823</v>
      </c>
      <c r="H12332" s="23">
        <v>161308929</v>
      </c>
    </row>
    <row r="12333" spans="1:8" x14ac:dyDescent="0.25">
      <c r="A12333">
        <v>3208</v>
      </c>
      <c r="B12333" t="s">
        <v>16432</v>
      </c>
      <c r="C12333" t="s">
        <v>16433</v>
      </c>
      <c r="D12333" s="23">
        <v>6291860000108</v>
      </c>
      <c r="E12333" t="s">
        <v>1533</v>
      </c>
      <c r="F12333" t="s">
        <v>1386</v>
      </c>
      <c r="G12333">
        <v>4484</v>
      </c>
      <c r="H12333" s="23">
        <v>161469752</v>
      </c>
    </row>
    <row r="12334" spans="1:8" x14ac:dyDescent="0.25">
      <c r="A12334">
        <v>12955</v>
      </c>
      <c r="B12334" t="s">
        <v>25249</v>
      </c>
      <c r="C12334" t="s">
        <v>25247</v>
      </c>
      <c r="D12334" s="23"/>
      <c r="E12334" t="s">
        <v>1723</v>
      </c>
      <c r="F12334" t="s">
        <v>1386</v>
      </c>
      <c r="G12334">
        <v>18188</v>
      </c>
      <c r="H12334" s="23"/>
    </row>
    <row r="12335" spans="1:8" x14ac:dyDescent="0.25">
      <c r="A12335">
        <v>7230</v>
      </c>
      <c r="B12335" t="s">
        <v>16434</v>
      </c>
      <c r="C12335" t="s">
        <v>16435</v>
      </c>
      <c r="D12335" s="23">
        <v>8646402000170</v>
      </c>
      <c r="E12335" t="s">
        <v>1422</v>
      </c>
      <c r="F12335" t="s">
        <v>1386</v>
      </c>
      <c r="G12335">
        <v>11173</v>
      </c>
      <c r="H12335" s="23">
        <v>161513069</v>
      </c>
    </row>
    <row r="12336" spans="1:8" x14ac:dyDescent="0.25">
      <c r="A12336">
        <v>1636</v>
      </c>
      <c r="B12336" t="s">
        <v>16436</v>
      </c>
      <c r="C12336" t="s">
        <v>16437</v>
      </c>
      <c r="D12336" s="23">
        <v>11713841000162</v>
      </c>
      <c r="E12336" t="s">
        <v>1385</v>
      </c>
      <c r="F12336" t="s">
        <v>1386</v>
      </c>
      <c r="G12336">
        <v>2912</v>
      </c>
      <c r="H12336" s="23" t="s">
        <v>16438</v>
      </c>
    </row>
    <row r="12337" spans="1:8" x14ac:dyDescent="0.25">
      <c r="A12337">
        <v>10475</v>
      </c>
      <c r="B12337" t="s">
        <v>25250</v>
      </c>
      <c r="C12337" t="s">
        <v>25250</v>
      </c>
      <c r="D12337" s="23"/>
      <c r="E12337" t="s">
        <v>1422</v>
      </c>
      <c r="F12337" t="s">
        <v>1386</v>
      </c>
      <c r="G12337">
        <v>15806</v>
      </c>
      <c r="H12337" s="23"/>
    </row>
    <row r="12338" spans="1:8" x14ac:dyDescent="0.25">
      <c r="A12338">
        <v>925</v>
      </c>
      <c r="B12338" t="s">
        <v>25251</v>
      </c>
      <c r="C12338" t="s">
        <v>25251</v>
      </c>
      <c r="D12338" s="23"/>
      <c r="E12338" t="s">
        <v>1527</v>
      </c>
      <c r="F12338" t="s">
        <v>1386</v>
      </c>
      <c r="G12338">
        <v>2201</v>
      </c>
      <c r="H12338" s="23"/>
    </row>
    <row r="12339" spans="1:8" x14ac:dyDescent="0.25">
      <c r="A12339">
        <v>5972</v>
      </c>
      <c r="B12339" t="s">
        <v>25252</v>
      </c>
      <c r="C12339" t="s">
        <v>25253</v>
      </c>
      <c r="D12339" s="23"/>
      <c r="E12339" t="s">
        <v>1723</v>
      </c>
      <c r="F12339" t="s">
        <v>1386</v>
      </c>
      <c r="G12339">
        <v>201</v>
      </c>
      <c r="H12339" s="23"/>
    </row>
    <row r="12340" spans="1:8" x14ac:dyDescent="0.25">
      <c r="A12340">
        <v>13479</v>
      </c>
      <c r="B12340" t="s">
        <v>16439</v>
      </c>
      <c r="D12340" s="23">
        <v>34449147000185</v>
      </c>
      <c r="E12340" t="s">
        <v>1723</v>
      </c>
      <c r="F12340" t="s">
        <v>1386</v>
      </c>
      <c r="G12340">
        <v>21070</v>
      </c>
      <c r="H12340" s="23">
        <v>163498245</v>
      </c>
    </row>
    <row r="12341" spans="1:8" x14ac:dyDescent="0.25">
      <c r="A12341">
        <v>12248</v>
      </c>
      <c r="B12341" t="s">
        <v>16440</v>
      </c>
      <c r="C12341" t="s">
        <v>16441</v>
      </c>
      <c r="D12341" s="23">
        <v>36101709000120</v>
      </c>
      <c r="E12341" t="s">
        <v>1422</v>
      </c>
      <c r="F12341" t="s">
        <v>1386</v>
      </c>
      <c r="G12341">
        <v>18842</v>
      </c>
      <c r="H12341" s="23" t="s">
        <v>1438</v>
      </c>
    </row>
    <row r="12342" spans="1:8" x14ac:dyDescent="0.25">
      <c r="A12342">
        <v>11968</v>
      </c>
      <c r="B12342" t="s">
        <v>16442</v>
      </c>
      <c r="C12342" t="s">
        <v>16442</v>
      </c>
      <c r="D12342" s="23">
        <v>29098004000136</v>
      </c>
      <c r="E12342" t="s">
        <v>1422</v>
      </c>
      <c r="F12342" t="s">
        <v>1386</v>
      </c>
      <c r="G12342">
        <v>18398</v>
      </c>
      <c r="H12342" s="23">
        <v>163052549</v>
      </c>
    </row>
    <row r="12343" spans="1:8" x14ac:dyDescent="0.25">
      <c r="A12343">
        <v>3841</v>
      </c>
      <c r="B12343" t="s">
        <v>16443</v>
      </c>
      <c r="C12343" t="s">
        <v>16444</v>
      </c>
      <c r="D12343" s="23">
        <v>9061570000166</v>
      </c>
      <c r="E12343" t="s">
        <v>16445</v>
      </c>
      <c r="F12343" t="s">
        <v>1407</v>
      </c>
      <c r="G12343">
        <v>5117</v>
      </c>
      <c r="H12343" s="23">
        <v>62142631</v>
      </c>
    </row>
    <row r="12344" spans="1:8" x14ac:dyDescent="0.25">
      <c r="A12344">
        <v>6602</v>
      </c>
      <c r="B12344" t="s">
        <v>16446</v>
      </c>
      <c r="C12344" t="s">
        <v>16447</v>
      </c>
      <c r="D12344" s="23">
        <v>15712787000191</v>
      </c>
      <c r="E12344" t="s">
        <v>1507</v>
      </c>
      <c r="F12344" t="s">
        <v>1415</v>
      </c>
      <c r="G12344">
        <v>10142</v>
      </c>
      <c r="H12344" s="23">
        <v>49988980</v>
      </c>
    </row>
    <row r="12345" spans="1:8" x14ac:dyDescent="0.25">
      <c r="A12345">
        <v>4798</v>
      </c>
      <c r="B12345" t="s">
        <v>16448</v>
      </c>
      <c r="C12345" t="s">
        <v>16449</v>
      </c>
      <c r="D12345" s="23">
        <v>12639628000110</v>
      </c>
      <c r="E12345" t="s">
        <v>1385</v>
      </c>
      <c r="F12345" t="s">
        <v>1386</v>
      </c>
      <c r="G12345">
        <v>7455</v>
      </c>
      <c r="H12345" s="23" t="s">
        <v>1438</v>
      </c>
    </row>
    <row r="12346" spans="1:8" x14ac:dyDescent="0.25">
      <c r="A12346">
        <v>5512</v>
      </c>
      <c r="B12346" t="s">
        <v>16450</v>
      </c>
      <c r="C12346" t="s">
        <v>16451</v>
      </c>
      <c r="D12346" s="23">
        <v>8958622000139</v>
      </c>
      <c r="E12346" t="s">
        <v>1527</v>
      </c>
      <c r="F12346" t="s">
        <v>1386</v>
      </c>
      <c r="G12346">
        <v>8576</v>
      </c>
      <c r="H12346" s="23">
        <v>161527019</v>
      </c>
    </row>
    <row r="12347" spans="1:8" x14ac:dyDescent="0.25">
      <c r="A12347">
        <v>15815</v>
      </c>
      <c r="B12347" t="s">
        <v>25254</v>
      </c>
      <c r="C12347" t="s">
        <v>25254</v>
      </c>
      <c r="D12347" s="23">
        <v>33852256000186</v>
      </c>
      <c r="E12347" t="s">
        <v>4119</v>
      </c>
      <c r="F12347" t="s">
        <v>1415</v>
      </c>
      <c r="G12347">
        <v>25139</v>
      </c>
      <c r="H12347" s="23">
        <v>83212647</v>
      </c>
    </row>
    <row r="12348" spans="1:8" x14ac:dyDescent="0.25">
      <c r="A12348">
        <v>7890</v>
      </c>
      <c r="B12348" t="s">
        <v>16452</v>
      </c>
      <c r="C12348" t="s">
        <v>16453</v>
      </c>
      <c r="D12348" s="23">
        <v>14800102000104</v>
      </c>
      <c r="E12348" t="s">
        <v>2083</v>
      </c>
      <c r="F12348" t="s">
        <v>1390</v>
      </c>
      <c r="G12348">
        <v>12201</v>
      </c>
      <c r="H12348" s="23">
        <v>210063169110</v>
      </c>
    </row>
    <row r="12349" spans="1:8" x14ac:dyDescent="0.25">
      <c r="A12349">
        <v>9400</v>
      </c>
      <c r="B12349" t="s">
        <v>16454</v>
      </c>
      <c r="C12349" t="s">
        <v>16455</v>
      </c>
      <c r="D12349" s="23">
        <v>88855499000160</v>
      </c>
      <c r="E12349" t="s">
        <v>16456</v>
      </c>
      <c r="F12349" t="s">
        <v>1619</v>
      </c>
      <c r="G12349">
        <v>13877</v>
      </c>
      <c r="H12349" s="23">
        <v>2360019796</v>
      </c>
    </row>
    <row r="12350" spans="1:8" x14ac:dyDescent="0.25">
      <c r="A12350">
        <v>9445</v>
      </c>
      <c r="B12350" t="s">
        <v>16457</v>
      </c>
      <c r="C12350" t="s">
        <v>16458</v>
      </c>
      <c r="D12350" s="23">
        <v>1555370000158</v>
      </c>
      <c r="E12350" t="s">
        <v>1385</v>
      </c>
      <c r="F12350" t="s">
        <v>1386</v>
      </c>
      <c r="G12350">
        <v>13920</v>
      </c>
      <c r="H12350" s="23">
        <v>161140262</v>
      </c>
    </row>
    <row r="12351" spans="1:8" x14ac:dyDescent="0.25">
      <c r="A12351">
        <v>8393</v>
      </c>
      <c r="B12351" t="s">
        <v>16459</v>
      </c>
      <c r="C12351" t="s">
        <v>16460</v>
      </c>
      <c r="D12351" s="23">
        <v>49493232000118</v>
      </c>
      <c r="E12351" t="s">
        <v>1424</v>
      </c>
      <c r="F12351" t="s">
        <v>1390</v>
      </c>
      <c r="G12351">
        <v>12660</v>
      </c>
      <c r="H12351" s="23">
        <v>109911708114</v>
      </c>
    </row>
    <row r="12352" spans="1:8" x14ac:dyDescent="0.25">
      <c r="A12352">
        <v>6034</v>
      </c>
      <c r="B12352" t="s">
        <v>16461</v>
      </c>
      <c r="C12352" t="s">
        <v>16462</v>
      </c>
      <c r="D12352" s="23">
        <v>1024914000155</v>
      </c>
      <c r="E12352" t="s">
        <v>1430</v>
      </c>
      <c r="F12352" t="s">
        <v>1415</v>
      </c>
      <c r="G12352">
        <v>9400</v>
      </c>
      <c r="H12352" s="23" t="s">
        <v>1438</v>
      </c>
    </row>
    <row r="12353" spans="1:8" x14ac:dyDescent="0.25">
      <c r="A12353">
        <v>6754</v>
      </c>
      <c r="B12353" t="s">
        <v>16463</v>
      </c>
      <c r="C12353" t="s">
        <v>16463</v>
      </c>
      <c r="D12353" s="23">
        <v>9794389000169</v>
      </c>
      <c r="E12353" t="s">
        <v>1430</v>
      </c>
      <c r="F12353" t="s">
        <v>1415</v>
      </c>
      <c r="G12353">
        <v>10453</v>
      </c>
      <c r="H12353" s="23">
        <v>327786</v>
      </c>
    </row>
    <row r="12354" spans="1:8" x14ac:dyDescent="0.25">
      <c r="A12354">
        <v>14615</v>
      </c>
      <c r="B12354" t="s">
        <v>16464</v>
      </c>
      <c r="C12354" t="s">
        <v>16465</v>
      </c>
      <c r="D12354" s="23">
        <v>59970624001741</v>
      </c>
      <c r="E12354" t="s">
        <v>16466</v>
      </c>
      <c r="F12354" t="s">
        <v>1462</v>
      </c>
      <c r="G12354">
        <v>23013</v>
      </c>
      <c r="H12354" s="23">
        <v>121741524</v>
      </c>
    </row>
    <row r="12355" spans="1:8" x14ac:dyDescent="0.25">
      <c r="A12355">
        <v>8942</v>
      </c>
      <c r="B12355" t="s">
        <v>25255</v>
      </c>
      <c r="C12355" t="s">
        <v>25255</v>
      </c>
      <c r="D12355" s="23"/>
      <c r="E12355" t="s">
        <v>1740</v>
      </c>
      <c r="F12355" t="s">
        <v>1386</v>
      </c>
      <c r="G12355">
        <v>13482</v>
      </c>
      <c r="H12355" s="23"/>
    </row>
    <row r="12356" spans="1:8" x14ac:dyDescent="0.25">
      <c r="A12356">
        <v>13511</v>
      </c>
      <c r="B12356" t="s">
        <v>16467</v>
      </c>
      <c r="D12356" s="23">
        <v>36109177000178</v>
      </c>
      <c r="E12356" t="s">
        <v>1675</v>
      </c>
      <c r="F12356" t="s">
        <v>1390</v>
      </c>
      <c r="G12356">
        <v>21114</v>
      </c>
      <c r="H12356" s="23">
        <v>664249929112</v>
      </c>
    </row>
    <row r="12357" spans="1:8" x14ac:dyDescent="0.25">
      <c r="A12357">
        <v>14548</v>
      </c>
      <c r="B12357" t="s">
        <v>16468</v>
      </c>
      <c r="C12357" t="s">
        <v>16468</v>
      </c>
      <c r="D12357" s="23">
        <v>14286399000123</v>
      </c>
      <c r="E12357" t="s">
        <v>1969</v>
      </c>
      <c r="F12357" t="s">
        <v>1880</v>
      </c>
      <c r="G12357">
        <v>22906</v>
      </c>
      <c r="H12357" s="23">
        <v>107821320</v>
      </c>
    </row>
    <row r="12358" spans="1:8" x14ac:dyDescent="0.25">
      <c r="A12358">
        <v>2443</v>
      </c>
      <c r="B12358" t="s">
        <v>16469</v>
      </c>
      <c r="C12358" t="s">
        <v>16470</v>
      </c>
      <c r="D12358" s="23">
        <v>3416173000183</v>
      </c>
      <c r="E12358" t="s">
        <v>1505</v>
      </c>
      <c r="F12358" t="s">
        <v>1390</v>
      </c>
      <c r="G12358">
        <v>3719</v>
      </c>
      <c r="H12358" s="23" t="s">
        <v>16471</v>
      </c>
    </row>
    <row r="12359" spans="1:8" x14ac:dyDescent="0.25">
      <c r="A12359">
        <v>6999</v>
      </c>
      <c r="B12359" t="s">
        <v>16472</v>
      </c>
      <c r="C12359" t="s">
        <v>16472</v>
      </c>
      <c r="D12359" s="23">
        <v>44914992001371</v>
      </c>
      <c r="E12359" t="s">
        <v>1424</v>
      </c>
      <c r="F12359" t="s">
        <v>1390</v>
      </c>
      <c r="G12359">
        <v>10986</v>
      </c>
      <c r="H12359" s="23">
        <v>112782533118</v>
      </c>
    </row>
    <row r="12360" spans="1:8" x14ac:dyDescent="0.25">
      <c r="A12360">
        <v>5140</v>
      </c>
      <c r="B12360" t="s">
        <v>16473</v>
      </c>
      <c r="C12360" t="s">
        <v>16474</v>
      </c>
      <c r="D12360" s="23">
        <v>44914992000138</v>
      </c>
      <c r="E12360" t="s">
        <v>1505</v>
      </c>
      <c r="F12360" t="s">
        <v>1390</v>
      </c>
      <c r="G12360">
        <v>8180</v>
      </c>
      <c r="H12360" s="23">
        <v>582249216111</v>
      </c>
    </row>
    <row r="12361" spans="1:8" x14ac:dyDescent="0.25">
      <c r="A12361">
        <v>15087</v>
      </c>
      <c r="B12361" t="s">
        <v>16473</v>
      </c>
      <c r="C12361" t="s">
        <v>16475</v>
      </c>
      <c r="D12361" s="23">
        <v>44914992003820</v>
      </c>
      <c r="E12361" t="s">
        <v>1869</v>
      </c>
      <c r="F12361" t="s">
        <v>1692</v>
      </c>
      <c r="G12361">
        <v>23962</v>
      </c>
      <c r="H12361" s="23">
        <v>9061706477</v>
      </c>
    </row>
    <row r="12362" spans="1:8" x14ac:dyDescent="0.25">
      <c r="A12362">
        <v>6403</v>
      </c>
      <c r="B12362" t="s">
        <v>16476</v>
      </c>
      <c r="C12362" t="s">
        <v>16477</v>
      </c>
      <c r="D12362" s="23">
        <v>67529677000354</v>
      </c>
      <c r="E12362" t="s">
        <v>1385</v>
      </c>
      <c r="F12362" t="s">
        <v>1386</v>
      </c>
      <c r="G12362">
        <v>9949</v>
      </c>
      <c r="H12362" s="23" t="s">
        <v>1438</v>
      </c>
    </row>
    <row r="12363" spans="1:8" x14ac:dyDescent="0.25">
      <c r="A12363">
        <v>5179</v>
      </c>
      <c r="B12363" t="s">
        <v>16478</v>
      </c>
      <c r="C12363" t="s">
        <v>16479</v>
      </c>
      <c r="D12363" s="23">
        <v>3036659000196</v>
      </c>
      <c r="E12363" t="s">
        <v>1409</v>
      </c>
      <c r="F12363" t="s">
        <v>1386</v>
      </c>
      <c r="G12363">
        <v>8228</v>
      </c>
      <c r="H12363" s="23">
        <v>161237622</v>
      </c>
    </row>
    <row r="12364" spans="1:8" x14ac:dyDescent="0.25">
      <c r="A12364">
        <v>8547</v>
      </c>
      <c r="B12364" t="s">
        <v>16480</v>
      </c>
      <c r="C12364" t="s">
        <v>16479</v>
      </c>
      <c r="D12364" s="23">
        <v>22393218000196</v>
      </c>
      <c r="E12364" t="s">
        <v>1851</v>
      </c>
      <c r="F12364" t="s">
        <v>1386</v>
      </c>
      <c r="G12364">
        <v>13049</v>
      </c>
      <c r="H12364" s="23">
        <v>162642997</v>
      </c>
    </row>
    <row r="12365" spans="1:8" x14ac:dyDescent="0.25">
      <c r="A12365">
        <v>7943</v>
      </c>
      <c r="B12365" t="s">
        <v>16481</v>
      </c>
      <c r="C12365" t="s">
        <v>16479</v>
      </c>
      <c r="D12365" s="23">
        <v>21558243000110</v>
      </c>
      <c r="E12365" t="s">
        <v>1409</v>
      </c>
      <c r="F12365" t="s">
        <v>1386</v>
      </c>
      <c r="G12365">
        <v>12248</v>
      </c>
      <c r="H12365" s="23" t="s">
        <v>1438</v>
      </c>
    </row>
    <row r="12366" spans="1:8" x14ac:dyDescent="0.25">
      <c r="A12366">
        <v>3248</v>
      </c>
      <c r="B12366" t="s">
        <v>16482</v>
      </c>
      <c r="C12366" t="s">
        <v>16483</v>
      </c>
      <c r="D12366" s="23">
        <v>6923406000122</v>
      </c>
      <c r="E12366" t="s">
        <v>1424</v>
      </c>
      <c r="F12366" t="s">
        <v>1390</v>
      </c>
      <c r="G12366">
        <v>4524</v>
      </c>
      <c r="H12366" s="23" t="s">
        <v>16484</v>
      </c>
    </row>
    <row r="12367" spans="1:8" x14ac:dyDescent="0.25">
      <c r="A12367">
        <v>3082</v>
      </c>
      <c r="B12367" t="s">
        <v>16485</v>
      </c>
      <c r="C12367" t="s">
        <v>16486</v>
      </c>
      <c r="D12367" s="23">
        <v>5808476000177</v>
      </c>
      <c r="E12367" t="s">
        <v>1409</v>
      </c>
      <c r="F12367" t="s">
        <v>1386</v>
      </c>
      <c r="G12367">
        <v>4358</v>
      </c>
      <c r="H12367" s="23">
        <v>161387446</v>
      </c>
    </row>
    <row r="12368" spans="1:8" x14ac:dyDescent="0.25">
      <c r="A12368">
        <v>6243</v>
      </c>
      <c r="B12368" t="s">
        <v>16487</v>
      </c>
      <c r="C12368" t="s">
        <v>16488</v>
      </c>
      <c r="D12368" s="23">
        <v>4936264000102</v>
      </c>
      <c r="E12368" t="s">
        <v>3543</v>
      </c>
      <c r="F12368" t="s">
        <v>1610</v>
      </c>
      <c r="G12368">
        <v>9774</v>
      </c>
      <c r="H12368" s="23">
        <v>254354548</v>
      </c>
    </row>
    <row r="12369" spans="1:8" x14ac:dyDescent="0.25">
      <c r="A12369">
        <v>15254</v>
      </c>
      <c r="B12369" t="s">
        <v>16489</v>
      </c>
      <c r="C12369" t="s">
        <v>16489</v>
      </c>
      <c r="D12369" s="23">
        <v>2799488000194</v>
      </c>
      <c r="E12369" t="s">
        <v>3519</v>
      </c>
      <c r="F12369" t="s">
        <v>1880</v>
      </c>
      <c r="G12369">
        <v>24363</v>
      </c>
      <c r="H12369" s="23">
        <v>103085696</v>
      </c>
    </row>
    <row r="12370" spans="1:8" x14ac:dyDescent="0.25">
      <c r="A12370">
        <v>2206</v>
      </c>
      <c r="B12370" t="s">
        <v>16490</v>
      </c>
      <c r="C12370" t="s">
        <v>16491</v>
      </c>
      <c r="D12370" s="23">
        <v>25100223009299</v>
      </c>
      <c r="E12370" t="s">
        <v>2323</v>
      </c>
      <c r="F12370" t="s">
        <v>1692</v>
      </c>
      <c r="G12370">
        <v>3482</v>
      </c>
      <c r="H12370" s="23" t="s">
        <v>16494</v>
      </c>
    </row>
    <row r="12371" spans="1:8" x14ac:dyDescent="0.25">
      <c r="A12371">
        <v>2203</v>
      </c>
      <c r="B12371" t="s">
        <v>16490</v>
      </c>
      <c r="C12371" t="s">
        <v>16495</v>
      </c>
      <c r="D12371" s="23">
        <v>25100223001123</v>
      </c>
      <c r="E12371" t="s">
        <v>16496</v>
      </c>
      <c r="F12371" t="s">
        <v>1444</v>
      </c>
      <c r="G12371">
        <v>3479</v>
      </c>
      <c r="H12371" s="23">
        <v>27287365</v>
      </c>
    </row>
    <row r="12372" spans="1:8" x14ac:dyDescent="0.25">
      <c r="A12372">
        <v>2204</v>
      </c>
      <c r="B12372" t="s">
        <v>16490</v>
      </c>
      <c r="C12372" t="s">
        <v>16491</v>
      </c>
      <c r="D12372" s="23">
        <v>25100223007326</v>
      </c>
      <c r="E12372" t="s">
        <v>4005</v>
      </c>
      <c r="F12372" t="s">
        <v>1390</v>
      </c>
      <c r="G12372">
        <v>3480</v>
      </c>
      <c r="H12372" s="23" t="s">
        <v>16493</v>
      </c>
    </row>
    <row r="12373" spans="1:8" x14ac:dyDescent="0.25">
      <c r="A12373">
        <v>2205</v>
      </c>
      <c r="B12373" t="s">
        <v>16490</v>
      </c>
      <c r="C12373" t="s">
        <v>16491</v>
      </c>
      <c r="D12373" s="23">
        <v>25100223008560</v>
      </c>
      <c r="E12373" t="s">
        <v>1424</v>
      </c>
      <c r="F12373" t="s">
        <v>1390</v>
      </c>
      <c r="G12373">
        <v>3481</v>
      </c>
      <c r="H12373" s="23" t="s">
        <v>16492</v>
      </c>
    </row>
    <row r="12374" spans="1:8" x14ac:dyDescent="0.25">
      <c r="A12374">
        <v>12231</v>
      </c>
      <c r="B12374" t="s">
        <v>25256</v>
      </c>
      <c r="C12374" t="s">
        <v>25257</v>
      </c>
      <c r="D12374" s="23"/>
      <c r="E12374" t="s">
        <v>1422</v>
      </c>
      <c r="F12374" t="s">
        <v>1386</v>
      </c>
      <c r="G12374">
        <v>14158</v>
      </c>
      <c r="H12374" s="23"/>
    </row>
    <row r="12375" spans="1:8" x14ac:dyDescent="0.25">
      <c r="A12375">
        <v>12673</v>
      </c>
      <c r="B12375" t="s">
        <v>16497</v>
      </c>
      <c r="C12375" t="s">
        <v>16497</v>
      </c>
      <c r="D12375" s="23">
        <v>36801011000118</v>
      </c>
      <c r="E12375" t="s">
        <v>1385</v>
      </c>
      <c r="F12375" t="s">
        <v>1386</v>
      </c>
      <c r="G12375">
        <v>19697</v>
      </c>
      <c r="H12375" s="23">
        <v>163633118</v>
      </c>
    </row>
    <row r="12376" spans="1:8" x14ac:dyDescent="0.25">
      <c r="A12376">
        <v>11551</v>
      </c>
      <c r="B12376" t="s">
        <v>25258</v>
      </c>
      <c r="C12376" t="s">
        <v>25257</v>
      </c>
      <c r="D12376" s="23"/>
      <c r="E12376" t="s">
        <v>1422</v>
      </c>
      <c r="F12376" t="s">
        <v>1386</v>
      </c>
      <c r="G12376">
        <v>15861</v>
      </c>
      <c r="H12376" s="23"/>
    </row>
    <row r="12377" spans="1:8" x14ac:dyDescent="0.25">
      <c r="A12377">
        <v>4330</v>
      </c>
      <c r="B12377" t="s">
        <v>25259</v>
      </c>
      <c r="C12377" t="s">
        <v>25259</v>
      </c>
      <c r="D12377" s="23"/>
      <c r="E12377" t="s">
        <v>1422</v>
      </c>
      <c r="F12377" t="s">
        <v>1386</v>
      </c>
      <c r="G12377">
        <v>1729</v>
      </c>
      <c r="H12377" s="23"/>
    </row>
    <row r="12378" spans="1:8" x14ac:dyDescent="0.25">
      <c r="A12378">
        <v>15047</v>
      </c>
      <c r="B12378" t="s">
        <v>25260</v>
      </c>
      <c r="C12378" t="s">
        <v>25260</v>
      </c>
      <c r="D12378" s="23"/>
      <c r="E12378" t="s">
        <v>1527</v>
      </c>
      <c r="F12378" t="s">
        <v>1386</v>
      </c>
      <c r="G12378">
        <v>23815</v>
      </c>
      <c r="H12378" s="23"/>
    </row>
    <row r="12379" spans="1:8" x14ac:dyDescent="0.25">
      <c r="A12379">
        <v>11401</v>
      </c>
      <c r="B12379" t="s">
        <v>25261</v>
      </c>
      <c r="C12379" t="s">
        <v>25257</v>
      </c>
      <c r="D12379" s="23"/>
      <c r="E12379" t="s">
        <v>1422</v>
      </c>
      <c r="F12379" t="s">
        <v>1386</v>
      </c>
      <c r="G12379">
        <v>9292</v>
      </c>
      <c r="H12379" s="23"/>
    </row>
    <row r="12380" spans="1:8" x14ac:dyDescent="0.25">
      <c r="A12380">
        <v>10584</v>
      </c>
      <c r="B12380" t="s">
        <v>25262</v>
      </c>
      <c r="C12380" t="s">
        <v>25262</v>
      </c>
      <c r="D12380" s="23"/>
      <c r="E12380" t="s">
        <v>1385</v>
      </c>
      <c r="F12380" t="s">
        <v>1386</v>
      </c>
      <c r="G12380">
        <v>15948</v>
      </c>
      <c r="H12380" s="23"/>
    </row>
    <row r="12381" spans="1:8" x14ac:dyDescent="0.25">
      <c r="A12381">
        <v>13552</v>
      </c>
      <c r="B12381" t="s">
        <v>25263</v>
      </c>
      <c r="C12381" t="s">
        <v>25263</v>
      </c>
      <c r="D12381" s="23"/>
      <c r="E12381" t="s">
        <v>2005</v>
      </c>
      <c r="F12381" t="s">
        <v>1386</v>
      </c>
      <c r="G12381">
        <v>21159</v>
      </c>
      <c r="H12381" s="23"/>
    </row>
    <row r="12382" spans="1:8" x14ac:dyDescent="0.25">
      <c r="A12382">
        <v>6019</v>
      </c>
      <c r="B12382" t="s">
        <v>25264</v>
      </c>
      <c r="C12382" t="s">
        <v>25257</v>
      </c>
      <c r="D12382" s="23"/>
      <c r="E12382" t="s">
        <v>1723</v>
      </c>
      <c r="F12382" t="s">
        <v>1386</v>
      </c>
      <c r="G12382">
        <v>1181</v>
      </c>
      <c r="H12382" s="23"/>
    </row>
    <row r="12383" spans="1:8" x14ac:dyDescent="0.25">
      <c r="A12383">
        <v>7781</v>
      </c>
      <c r="B12383" t="s">
        <v>25265</v>
      </c>
      <c r="C12383" t="s">
        <v>25265</v>
      </c>
      <c r="D12383" s="23"/>
      <c r="E12383" t="s">
        <v>1723</v>
      </c>
      <c r="F12383" t="s">
        <v>1386</v>
      </c>
      <c r="G12383">
        <v>12096</v>
      </c>
      <c r="H12383" s="23"/>
    </row>
    <row r="12384" spans="1:8" x14ac:dyDescent="0.25">
      <c r="A12384">
        <v>6421</v>
      </c>
      <c r="B12384" t="s">
        <v>16498</v>
      </c>
      <c r="C12384" t="s">
        <v>16498</v>
      </c>
      <c r="D12384" s="23">
        <v>14735291000170</v>
      </c>
      <c r="E12384" t="s">
        <v>1816</v>
      </c>
      <c r="F12384" t="s">
        <v>1386</v>
      </c>
      <c r="G12384">
        <v>9963</v>
      </c>
      <c r="H12384" s="23">
        <v>161917461</v>
      </c>
    </row>
    <row r="12385" spans="1:8" x14ac:dyDescent="0.25">
      <c r="A12385">
        <v>9785</v>
      </c>
      <c r="B12385" t="s">
        <v>16499</v>
      </c>
      <c r="C12385" t="s">
        <v>16499</v>
      </c>
      <c r="D12385" s="23">
        <v>11897944000120</v>
      </c>
      <c r="E12385" t="s">
        <v>1409</v>
      </c>
      <c r="F12385" t="s">
        <v>1386</v>
      </c>
      <c r="G12385">
        <v>14517</v>
      </c>
      <c r="H12385" s="23">
        <v>161687385</v>
      </c>
    </row>
    <row r="12386" spans="1:8" x14ac:dyDescent="0.25">
      <c r="A12386">
        <v>9467</v>
      </c>
      <c r="B12386" t="s">
        <v>16500</v>
      </c>
      <c r="C12386" t="s">
        <v>16500</v>
      </c>
      <c r="D12386" s="23">
        <v>11897944000200</v>
      </c>
      <c r="E12386" t="s">
        <v>1409</v>
      </c>
      <c r="F12386" t="s">
        <v>1386</v>
      </c>
      <c r="G12386">
        <v>14028</v>
      </c>
      <c r="H12386" s="23">
        <v>161869297</v>
      </c>
    </row>
    <row r="12387" spans="1:8" x14ac:dyDescent="0.25">
      <c r="A12387">
        <v>4568</v>
      </c>
      <c r="B12387" t="s">
        <v>25266</v>
      </c>
      <c r="C12387" t="s">
        <v>25266</v>
      </c>
      <c r="D12387" s="23"/>
      <c r="E12387" t="s">
        <v>1732</v>
      </c>
      <c r="F12387" t="s">
        <v>1386</v>
      </c>
      <c r="G12387">
        <v>7146</v>
      </c>
      <c r="H12387" s="23"/>
    </row>
    <row r="12388" spans="1:8" x14ac:dyDescent="0.25">
      <c r="A12388">
        <v>317</v>
      </c>
      <c r="B12388" t="s">
        <v>25267</v>
      </c>
      <c r="C12388" t="s">
        <v>25267</v>
      </c>
      <c r="D12388" s="23"/>
      <c r="E12388" t="s">
        <v>4001</v>
      </c>
      <c r="F12388" t="s">
        <v>1398</v>
      </c>
      <c r="G12388">
        <v>1593</v>
      </c>
      <c r="H12388" s="23"/>
    </row>
    <row r="12389" spans="1:8" x14ac:dyDescent="0.25">
      <c r="A12389">
        <v>13362</v>
      </c>
      <c r="B12389" t="s">
        <v>25268</v>
      </c>
      <c r="C12389" t="s">
        <v>25257</v>
      </c>
      <c r="D12389" s="23"/>
      <c r="E12389" t="s">
        <v>1422</v>
      </c>
      <c r="F12389" t="s">
        <v>1386</v>
      </c>
      <c r="G12389">
        <v>15233</v>
      </c>
      <c r="H12389" s="23"/>
    </row>
    <row r="12390" spans="1:8" x14ac:dyDescent="0.25">
      <c r="A12390">
        <v>7857</v>
      </c>
      <c r="B12390" t="s">
        <v>25269</v>
      </c>
      <c r="C12390" t="s">
        <v>25269</v>
      </c>
      <c r="D12390" s="23"/>
      <c r="E12390" t="s">
        <v>1422</v>
      </c>
      <c r="F12390" t="s">
        <v>1386</v>
      </c>
      <c r="G12390">
        <v>12165</v>
      </c>
      <c r="H12390" s="23"/>
    </row>
    <row r="12391" spans="1:8" x14ac:dyDescent="0.25">
      <c r="A12391">
        <v>13443</v>
      </c>
      <c r="B12391" t="s">
        <v>25270</v>
      </c>
      <c r="C12391" t="s">
        <v>25270</v>
      </c>
      <c r="D12391" s="23"/>
      <c r="E12391" t="s">
        <v>1723</v>
      </c>
      <c r="F12391" t="s">
        <v>1386</v>
      </c>
      <c r="G12391">
        <v>21025</v>
      </c>
      <c r="H12391" s="23"/>
    </row>
    <row r="12392" spans="1:8" x14ac:dyDescent="0.25">
      <c r="A12392">
        <v>9499</v>
      </c>
      <c r="B12392" t="s">
        <v>25271</v>
      </c>
      <c r="C12392" t="s">
        <v>25271</v>
      </c>
      <c r="D12392" s="23"/>
      <c r="E12392" t="s">
        <v>1422</v>
      </c>
      <c r="F12392" t="s">
        <v>1386</v>
      </c>
      <c r="G12392">
        <v>14185</v>
      </c>
      <c r="H12392" s="23"/>
    </row>
    <row r="12393" spans="1:8" x14ac:dyDescent="0.25">
      <c r="A12393">
        <v>11196</v>
      </c>
      <c r="B12393" t="s">
        <v>16501</v>
      </c>
      <c r="C12393" t="s">
        <v>16501</v>
      </c>
      <c r="D12393" s="23">
        <v>31593623000149</v>
      </c>
      <c r="E12393" t="s">
        <v>1572</v>
      </c>
      <c r="F12393" t="s">
        <v>1386</v>
      </c>
      <c r="G12393">
        <v>17019</v>
      </c>
      <c r="H12393" s="23">
        <v>163247374</v>
      </c>
    </row>
    <row r="12394" spans="1:8" x14ac:dyDescent="0.25">
      <c r="A12394">
        <v>4897</v>
      </c>
      <c r="B12394" t="s">
        <v>25272</v>
      </c>
      <c r="C12394" t="s">
        <v>25273</v>
      </c>
      <c r="D12394" s="23"/>
      <c r="E12394" t="s">
        <v>4001</v>
      </c>
      <c r="F12394" t="s">
        <v>1398</v>
      </c>
      <c r="G12394">
        <v>7883</v>
      </c>
      <c r="H12394" s="23"/>
    </row>
    <row r="12395" spans="1:8" x14ac:dyDescent="0.25">
      <c r="A12395">
        <v>11099</v>
      </c>
      <c r="B12395" t="s">
        <v>25274</v>
      </c>
      <c r="C12395" t="s">
        <v>25274</v>
      </c>
      <c r="D12395" s="23"/>
      <c r="E12395" t="s">
        <v>1385</v>
      </c>
      <c r="F12395" t="s">
        <v>1386</v>
      </c>
      <c r="G12395">
        <v>16900</v>
      </c>
      <c r="H12395" s="23"/>
    </row>
    <row r="12396" spans="1:8" x14ac:dyDescent="0.25">
      <c r="A12396">
        <v>5869</v>
      </c>
      <c r="B12396" t="s">
        <v>25275</v>
      </c>
      <c r="C12396" t="s">
        <v>25275</v>
      </c>
      <c r="D12396" s="23"/>
      <c r="E12396" t="s">
        <v>1541</v>
      </c>
      <c r="F12396" t="s">
        <v>1386</v>
      </c>
      <c r="G12396">
        <v>8844</v>
      </c>
      <c r="H12396" s="23"/>
    </row>
    <row r="12397" spans="1:8" x14ac:dyDescent="0.25">
      <c r="A12397">
        <v>5350</v>
      </c>
      <c r="B12397" t="s">
        <v>25276</v>
      </c>
      <c r="C12397" t="s">
        <v>25276</v>
      </c>
      <c r="D12397" s="23"/>
      <c r="E12397" t="s">
        <v>1578</v>
      </c>
      <c r="F12397" t="s">
        <v>1386</v>
      </c>
      <c r="G12397">
        <v>8385</v>
      </c>
      <c r="H12397" s="23"/>
    </row>
    <row r="12398" spans="1:8" x14ac:dyDescent="0.25">
      <c r="A12398">
        <v>446</v>
      </c>
      <c r="B12398" t="s">
        <v>25277</v>
      </c>
      <c r="C12398" t="s">
        <v>25277</v>
      </c>
      <c r="D12398" s="23"/>
      <c r="E12398" t="s">
        <v>2050</v>
      </c>
      <c r="F12398" t="s">
        <v>1386</v>
      </c>
      <c r="G12398">
        <v>1722</v>
      </c>
      <c r="H12398" s="23"/>
    </row>
    <row r="12399" spans="1:8" x14ac:dyDescent="0.25">
      <c r="A12399">
        <v>1705</v>
      </c>
      <c r="B12399" t="s">
        <v>16502</v>
      </c>
      <c r="C12399" t="s">
        <v>16503</v>
      </c>
      <c r="D12399" s="23">
        <v>12024452000192</v>
      </c>
      <c r="E12399" t="s">
        <v>1700</v>
      </c>
      <c r="F12399" t="s">
        <v>1386</v>
      </c>
      <c r="G12399">
        <v>2981</v>
      </c>
      <c r="H12399" s="23">
        <v>161704212</v>
      </c>
    </row>
    <row r="12400" spans="1:8" x14ac:dyDescent="0.25">
      <c r="A12400">
        <v>10559</v>
      </c>
      <c r="B12400" t="s">
        <v>16504</v>
      </c>
      <c r="C12400" t="s">
        <v>16504</v>
      </c>
      <c r="D12400" s="23">
        <v>32373183000187</v>
      </c>
      <c r="E12400" t="s">
        <v>2047</v>
      </c>
      <c r="F12400" t="s">
        <v>1386</v>
      </c>
      <c r="G12400">
        <v>15923</v>
      </c>
      <c r="H12400" s="23">
        <v>163306869</v>
      </c>
    </row>
    <row r="12401" spans="1:8" x14ac:dyDescent="0.25">
      <c r="A12401">
        <v>9802</v>
      </c>
      <c r="B12401" t="s">
        <v>25278</v>
      </c>
      <c r="C12401" t="s">
        <v>25278</v>
      </c>
      <c r="D12401" s="23"/>
      <c r="E12401" t="s">
        <v>1422</v>
      </c>
      <c r="F12401" t="s">
        <v>1386</v>
      </c>
      <c r="G12401">
        <v>14533</v>
      </c>
      <c r="H12401" s="23"/>
    </row>
    <row r="12402" spans="1:8" x14ac:dyDescent="0.25">
      <c r="A12402">
        <v>8985</v>
      </c>
      <c r="B12402" t="s">
        <v>25279</v>
      </c>
      <c r="C12402" t="s">
        <v>25280</v>
      </c>
      <c r="D12402" s="23"/>
      <c r="E12402" t="s">
        <v>1422</v>
      </c>
      <c r="F12402" t="s">
        <v>1386</v>
      </c>
      <c r="G12402">
        <v>13520</v>
      </c>
      <c r="H12402" s="23"/>
    </row>
    <row r="12403" spans="1:8" x14ac:dyDescent="0.25">
      <c r="A12403">
        <v>8</v>
      </c>
      <c r="B12403" t="s">
        <v>16505</v>
      </c>
      <c r="D12403" s="23"/>
      <c r="E12403" t="s">
        <v>1422</v>
      </c>
      <c r="F12403" t="s">
        <v>1386</v>
      </c>
      <c r="G12403">
        <v>1284</v>
      </c>
      <c r="H12403" s="23"/>
    </row>
    <row r="12404" spans="1:8" x14ac:dyDescent="0.25">
      <c r="A12404">
        <v>3422</v>
      </c>
      <c r="B12404" t="s">
        <v>16506</v>
      </c>
      <c r="C12404" t="s">
        <v>16507</v>
      </c>
      <c r="D12404" s="23">
        <v>7602814000145</v>
      </c>
      <c r="E12404" t="s">
        <v>1397</v>
      </c>
      <c r="F12404" t="s">
        <v>1398</v>
      </c>
      <c r="G12404">
        <v>4698</v>
      </c>
      <c r="H12404" s="23">
        <v>202011305</v>
      </c>
    </row>
    <row r="12405" spans="1:8" x14ac:dyDescent="0.25">
      <c r="A12405">
        <v>1360</v>
      </c>
      <c r="B12405" t="s">
        <v>16508</v>
      </c>
      <c r="C12405" t="s">
        <v>1509</v>
      </c>
      <c r="D12405" s="23">
        <v>10633919000176</v>
      </c>
      <c r="E12405" t="s">
        <v>1443</v>
      </c>
      <c r="F12405" t="s">
        <v>1444</v>
      </c>
      <c r="G12405">
        <v>2636</v>
      </c>
      <c r="H12405" s="23">
        <v>79736921</v>
      </c>
    </row>
    <row r="12406" spans="1:8" x14ac:dyDescent="0.25">
      <c r="A12406">
        <v>15193</v>
      </c>
      <c r="B12406" t="s">
        <v>16509</v>
      </c>
      <c r="C12406" t="s">
        <v>16510</v>
      </c>
      <c r="D12406" s="23">
        <v>55894413000159</v>
      </c>
      <c r="E12406" t="s">
        <v>1385</v>
      </c>
      <c r="F12406" t="s">
        <v>1386</v>
      </c>
      <c r="G12406">
        <v>24275</v>
      </c>
      <c r="H12406" s="23" t="s">
        <v>1438</v>
      </c>
    </row>
    <row r="12407" spans="1:8" x14ac:dyDescent="0.25">
      <c r="A12407">
        <v>14570</v>
      </c>
      <c r="B12407" t="s">
        <v>16511</v>
      </c>
      <c r="C12407" t="s">
        <v>16512</v>
      </c>
      <c r="D12407" s="23">
        <v>51662173000106</v>
      </c>
      <c r="E12407" t="s">
        <v>1430</v>
      </c>
      <c r="F12407" t="s">
        <v>1415</v>
      </c>
      <c r="G12407">
        <v>22928</v>
      </c>
      <c r="H12407" s="23" t="s">
        <v>1438</v>
      </c>
    </row>
    <row r="12408" spans="1:8" x14ac:dyDescent="0.25">
      <c r="A12408">
        <v>10753</v>
      </c>
      <c r="B12408" t="s">
        <v>16513</v>
      </c>
      <c r="C12408" t="s">
        <v>16513</v>
      </c>
      <c r="D12408" s="23">
        <v>24221723000189</v>
      </c>
      <c r="E12408" t="s">
        <v>1409</v>
      </c>
      <c r="F12408" t="s">
        <v>1386</v>
      </c>
      <c r="G12408">
        <v>16183</v>
      </c>
      <c r="H12408" s="23">
        <v>160824621</v>
      </c>
    </row>
    <row r="12409" spans="1:8" x14ac:dyDescent="0.25">
      <c r="A12409">
        <v>9947</v>
      </c>
      <c r="B12409" t="s">
        <v>16514</v>
      </c>
      <c r="C12409" t="s">
        <v>16515</v>
      </c>
      <c r="D12409" s="23">
        <v>1513995000157</v>
      </c>
      <c r="E12409" t="s">
        <v>2806</v>
      </c>
      <c r="F12409" t="s">
        <v>1386</v>
      </c>
      <c r="G12409">
        <v>14679</v>
      </c>
      <c r="H12409" s="23">
        <v>161137784</v>
      </c>
    </row>
    <row r="12410" spans="1:8" x14ac:dyDescent="0.25">
      <c r="A12410">
        <v>4518</v>
      </c>
      <c r="B12410" t="s">
        <v>16516</v>
      </c>
      <c r="C12410" t="s">
        <v>16517</v>
      </c>
      <c r="D12410" s="23">
        <v>12537097000155</v>
      </c>
      <c r="E12410" t="s">
        <v>1720</v>
      </c>
      <c r="F12410" t="s">
        <v>1386</v>
      </c>
      <c r="G12410">
        <v>7116</v>
      </c>
      <c r="H12410" s="23">
        <v>161740634</v>
      </c>
    </row>
    <row r="12411" spans="1:8" x14ac:dyDescent="0.25">
      <c r="A12411">
        <v>13011</v>
      </c>
      <c r="B12411" t="s">
        <v>16518</v>
      </c>
      <c r="C12411" t="s">
        <v>16519</v>
      </c>
      <c r="D12411" s="23">
        <v>43279048000193</v>
      </c>
      <c r="E12411" t="s">
        <v>1507</v>
      </c>
      <c r="F12411" t="s">
        <v>1415</v>
      </c>
      <c r="G12411">
        <v>20099</v>
      </c>
      <c r="H12411" s="23">
        <v>98636561</v>
      </c>
    </row>
    <row r="12412" spans="1:8" x14ac:dyDescent="0.25">
      <c r="A12412">
        <v>1133</v>
      </c>
      <c r="B12412" t="s">
        <v>25281</v>
      </c>
      <c r="C12412" t="s">
        <v>25281</v>
      </c>
      <c r="D12412" s="23"/>
      <c r="E12412" t="s">
        <v>1385</v>
      </c>
      <c r="F12412" t="s">
        <v>1386</v>
      </c>
      <c r="G12412">
        <v>2409</v>
      </c>
      <c r="H12412" s="23"/>
    </row>
    <row r="12413" spans="1:8" x14ac:dyDescent="0.25">
      <c r="A12413">
        <v>7850</v>
      </c>
      <c r="B12413" t="s">
        <v>16520</v>
      </c>
      <c r="C12413" t="s">
        <v>16520</v>
      </c>
      <c r="D12413" s="23">
        <v>10918089000123</v>
      </c>
      <c r="E12413" t="s">
        <v>1696</v>
      </c>
      <c r="F12413" t="s">
        <v>1386</v>
      </c>
      <c r="G12413">
        <v>12160</v>
      </c>
      <c r="H12413" s="23">
        <v>161623042</v>
      </c>
    </row>
    <row r="12414" spans="1:8" x14ac:dyDescent="0.25">
      <c r="A12414">
        <v>12098</v>
      </c>
      <c r="B12414" t="s">
        <v>16521</v>
      </c>
      <c r="C12414" t="s">
        <v>16521</v>
      </c>
      <c r="D12414" s="23">
        <v>9428755000166</v>
      </c>
      <c r="E12414" t="s">
        <v>1409</v>
      </c>
      <c r="F12414" t="s">
        <v>1386</v>
      </c>
      <c r="G12414">
        <v>18661</v>
      </c>
      <c r="H12414" s="23">
        <v>162076088</v>
      </c>
    </row>
    <row r="12415" spans="1:8" x14ac:dyDescent="0.25">
      <c r="A12415">
        <v>15060</v>
      </c>
      <c r="B12415" t="s">
        <v>16522</v>
      </c>
      <c r="C12415" t="s">
        <v>16522</v>
      </c>
      <c r="D12415" s="23">
        <v>39304536000136</v>
      </c>
      <c r="E12415" t="s">
        <v>1385</v>
      </c>
      <c r="F12415" t="s">
        <v>1386</v>
      </c>
      <c r="G12415">
        <v>23848</v>
      </c>
      <c r="H12415" s="23" t="s">
        <v>1438</v>
      </c>
    </row>
    <row r="12416" spans="1:8" x14ac:dyDescent="0.25">
      <c r="A12416">
        <v>12937</v>
      </c>
      <c r="B12416" t="s">
        <v>25282</v>
      </c>
      <c r="C12416" t="s">
        <v>25282</v>
      </c>
      <c r="D12416" s="23"/>
      <c r="E12416" t="s">
        <v>2891</v>
      </c>
      <c r="F12416" t="s">
        <v>1386</v>
      </c>
      <c r="G12416">
        <v>19979</v>
      </c>
      <c r="H12416" s="23"/>
    </row>
    <row r="12417" spans="1:8" x14ac:dyDescent="0.25">
      <c r="A12417">
        <v>7881</v>
      </c>
      <c r="B12417" t="s">
        <v>25283</v>
      </c>
      <c r="C12417" t="s">
        <v>25284</v>
      </c>
      <c r="D12417" s="23"/>
      <c r="E12417" t="s">
        <v>4224</v>
      </c>
      <c r="F12417" t="s">
        <v>1386</v>
      </c>
      <c r="G12417">
        <v>12193</v>
      </c>
      <c r="H12417" s="23"/>
    </row>
    <row r="12418" spans="1:8" x14ac:dyDescent="0.25">
      <c r="A12418">
        <v>10133</v>
      </c>
      <c r="B12418" t="s">
        <v>16523</v>
      </c>
      <c r="C12418" t="s">
        <v>16523</v>
      </c>
      <c r="D12418" s="23">
        <v>24127572000102</v>
      </c>
      <c r="E12418" t="s">
        <v>1541</v>
      </c>
      <c r="F12418" t="s">
        <v>1386</v>
      </c>
      <c r="G12418">
        <v>15132</v>
      </c>
      <c r="H12418" s="23">
        <v>162716990</v>
      </c>
    </row>
    <row r="12419" spans="1:8" x14ac:dyDescent="0.25">
      <c r="A12419">
        <v>6925</v>
      </c>
      <c r="B12419" t="s">
        <v>25285</v>
      </c>
      <c r="C12419" t="s">
        <v>21569</v>
      </c>
      <c r="D12419" s="23"/>
      <c r="E12419" t="s">
        <v>1530</v>
      </c>
      <c r="F12419" t="s">
        <v>1386</v>
      </c>
      <c r="G12419">
        <v>5550</v>
      </c>
      <c r="H12419" s="23"/>
    </row>
    <row r="12420" spans="1:8" x14ac:dyDescent="0.25">
      <c r="A12420">
        <v>1195</v>
      </c>
      <c r="B12420" t="s">
        <v>25286</v>
      </c>
      <c r="C12420" t="s">
        <v>25286</v>
      </c>
      <c r="D12420" s="23"/>
      <c r="E12420" t="s">
        <v>1541</v>
      </c>
      <c r="F12420" t="s">
        <v>1386</v>
      </c>
      <c r="G12420">
        <v>2471</v>
      </c>
      <c r="H12420" s="23"/>
    </row>
    <row r="12421" spans="1:8" x14ac:dyDescent="0.25">
      <c r="A12421">
        <v>5469</v>
      </c>
      <c r="B12421" t="s">
        <v>25287</v>
      </c>
      <c r="C12421" t="s">
        <v>25287</v>
      </c>
      <c r="D12421" s="23"/>
      <c r="E12421" t="s">
        <v>2323</v>
      </c>
      <c r="F12421" t="s">
        <v>1692</v>
      </c>
      <c r="G12421">
        <v>8532</v>
      </c>
      <c r="H12421" s="23"/>
    </row>
    <row r="12422" spans="1:8" x14ac:dyDescent="0.25">
      <c r="A12422">
        <v>5899</v>
      </c>
      <c r="B12422" t="s">
        <v>25288</v>
      </c>
      <c r="C12422" t="s">
        <v>25288</v>
      </c>
      <c r="D12422" s="23"/>
      <c r="E12422" t="s">
        <v>1541</v>
      </c>
      <c r="F12422" t="s">
        <v>1386</v>
      </c>
      <c r="G12422">
        <v>8891</v>
      </c>
      <c r="H12422" s="23"/>
    </row>
    <row r="12423" spans="1:8" x14ac:dyDescent="0.25">
      <c r="A12423">
        <v>5799</v>
      </c>
      <c r="B12423" t="s">
        <v>16524</v>
      </c>
      <c r="C12423" t="s">
        <v>16525</v>
      </c>
      <c r="D12423" s="23">
        <v>61072625000153</v>
      </c>
      <c r="E12423" t="s">
        <v>1424</v>
      </c>
      <c r="F12423" t="s">
        <v>1390</v>
      </c>
      <c r="G12423">
        <v>8805</v>
      </c>
      <c r="H12423" s="23">
        <v>103378316114</v>
      </c>
    </row>
    <row r="12424" spans="1:8" x14ac:dyDescent="0.25">
      <c r="A12424">
        <v>15218</v>
      </c>
      <c r="B12424" t="s">
        <v>16526</v>
      </c>
      <c r="D12424" s="23">
        <v>49805804000157</v>
      </c>
      <c r="E12424" t="s">
        <v>1424</v>
      </c>
      <c r="F12424" t="s">
        <v>1390</v>
      </c>
      <c r="G12424">
        <v>24323</v>
      </c>
      <c r="H12424" s="23">
        <v>138737456116</v>
      </c>
    </row>
    <row r="12425" spans="1:8" x14ac:dyDescent="0.25">
      <c r="A12425">
        <v>10707</v>
      </c>
      <c r="B12425" t="s">
        <v>16527</v>
      </c>
      <c r="C12425" t="s">
        <v>16528</v>
      </c>
      <c r="D12425" s="23">
        <v>25630682000651</v>
      </c>
      <c r="E12425" t="s">
        <v>1505</v>
      </c>
      <c r="F12425" t="s">
        <v>1390</v>
      </c>
      <c r="G12425">
        <v>16126</v>
      </c>
      <c r="H12425" s="23">
        <v>582755770117</v>
      </c>
    </row>
    <row r="12426" spans="1:8" x14ac:dyDescent="0.25">
      <c r="A12426">
        <v>12515</v>
      </c>
      <c r="B12426" t="s">
        <v>16529</v>
      </c>
      <c r="C12426" t="s">
        <v>16530</v>
      </c>
      <c r="D12426" s="23">
        <v>7514425000249</v>
      </c>
      <c r="E12426" t="s">
        <v>1406</v>
      </c>
      <c r="F12426" t="s">
        <v>1407</v>
      </c>
      <c r="G12426">
        <v>19433</v>
      </c>
      <c r="H12426" s="23">
        <v>69739854</v>
      </c>
    </row>
    <row r="12427" spans="1:8" x14ac:dyDescent="0.25">
      <c r="A12427">
        <v>2000</v>
      </c>
      <c r="B12427" t="s">
        <v>16531</v>
      </c>
      <c r="C12427" t="s">
        <v>16532</v>
      </c>
      <c r="D12427" s="23">
        <v>1612046000124</v>
      </c>
      <c r="E12427" t="s">
        <v>1430</v>
      </c>
      <c r="F12427" t="s">
        <v>1415</v>
      </c>
      <c r="G12427">
        <v>3276</v>
      </c>
      <c r="H12427" s="23">
        <v>23214244</v>
      </c>
    </row>
    <row r="12428" spans="1:8" x14ac:dyDescent="0.25">
      <c r="A12428">
        <v>13961</v>
      </c>
      <c r="B12428" t="s">
        <v>16533</v>
      </c>
      <c r="C12428" t="s">
        <v>16534</v>
      </c>
      <c r="D12428" s="23">
        <v>41992339000107</v>
      </c>
      <c r="E12428" t="s">
        <v>1424</v>
      </c>
      <c r="F12428" t="s">
        <v>1390</v>
      </c>
      <c r="G12428">
        <v>21749</v>
      </c>
      <c r="H12428" s="23">
        <v>131203711114</v>
      </c>
    </row>
    <row r="12429" spans="1:8" x14ac:dyDescent="0.25">
      <c r="A12429">
        <v>7526</v>
      </c>
      <c r="B12429" t="s">
        <v>16535</v>
      </c>
      <c r="C12429" t="s">
        <v>16535</v>
      </c>
      <c r="D12429" s="23">
        <v>10605830000104</v>
      </c>
      <c r="E12429" t="s">
        <v>1430</v>
      </c>
      <c r="F12429" t="s">
        <v>1415</v>
      </c>
      <c r="G12429">
        <v>11456</v>
      </c>
      <c r="H12429" s="23">
        <v>11425938</v>
      </c>
    </row>
    <row r="12430" spans="1:8" x14ac:dyDescent="0.25">
      <c r="A12430">
        <v>14770</v>
      </c>
      <c r="B12430" t="s">
        <v>16536</v>
      </c>
      <c r="D12430" s="23">
        <v>19712916000445</v>
      </c>
      <c r="E12430" t="s">
        <v>4711</v>
      </c>
      <c r="F12430" t="s">
        <v>1407</v>
      </c>
      <c r="G12430">
        <v>23218</v>
      </c>
      <c r="H12430" s="23">
        <v>71354646</v>
      </c>
    </row>
    <row r="12431" spans="1:8" x14ac:dyDescent="0.25">
      <c r="A12431">
        <v>3969</v>
      </c>
      <c r="B12431" t="s">
        <v>16537</v>
      </c>
      <c r="C12431" t="s">
        <v>16538</v>
      </c>
      <c r="D12431" s="23">
        <v>9291934000102</v>
      </c>
      <c r="E12431" t="s">
        <v>1385</v>
      </c>
      <c r="F12431" t="s">
        <v>1386</v>
      </c>
      <c r="G12431">
        <v>5245</v>
      </c>
      <c r="H12431" s="23" t="s">
        <v>16539</v>
      </c>
    </row>
    <row r="12432" spans="1:8" x14ac:dyDescent="0.25">
      <c r="A12432">
        <v>2926</v>
      </c>
      <c r="B12432" t="s">
        <v>16540</v>
      </c>
      <c r="C12432" t="s">
        <v>16541</v>
      </c>
      <c r="D12432" s="23">
        <v>5081032000182</v>
      </c>
      <c r="E12432" t="s">
        <v>1424</v>
      </c>
      <c r="F12432" t="s">
        <v>1390</v>
      </c>
      <c r="G12432">
        <v>4202</v>
      </c>
      <c r="H12432" s="23">
        <v>116414370118</v>
      </c>
    </row>
    <row r="12433" spans="1:8" x14ac:dyDescent="0.25">
      <c r="A12433">
        <v>10043</v>
      </c>
      <c r="B12433" t="s">
        <v>16542</v>
      </c>
      <c r="C12433" t="s">
        <v>16543</v>
      </c>
      <c r="D12433" s="23">
        <v>6011685000158</v>
      </c>
      <c r="E12433" t="s">
        <v>4037</v>
      </c>
      <c r="F12433" t="s">
        <v>1444</v>
      </c>
      <c r="G12433">
        <v>14859</v>
      </c>
      <c r="H12433" s="23">
        <v>62867860</v>
      </c>
    </row>
    <row r="12434" spans="1:8" x14ac:dyDescent="0.25">
      <c r="A12434">
        <v>3453</v>
      </c>
      <c r="B12434" t="s">
        <v>16544</v>
      </c>
      <c r="C12434" t="s">
        <v>16545</v>
      </c>
      <c r="D12434" s="23">
        <v>7724827000197</v>
      </c>
      <c r="E12434" t="s">
        <v>1409</v>
      </c>
      <c r="F12434" t="s">
        <v>1386</v>
      </c>
      <c r="G12434">
        <v>4729</v>
      </c>
      <c r="H12434" s="23">
        <v>161471188</v>
      </c>
    </row>
    <row r="12435" spans="1:8" x14ac:dyDescent="0.25">
      <c r="A12435">
        <v>8486</v>
      </c>
      <c r="B12435" t="s">
        <v>16546</v>
      </c>
      <c r="C12435" t="s">
        <v>16546</v>
      </c>
      <c r="D12435" s="23">
        <v>2807845000119</v>
      </c>
      <c r="E12435" t="s">
        <v>1417</v>
      </c>
      <c r="F12435" t="s">
        <v>1418</v>
      </c>
      <c r="G12435">
        <v>12965</v>
      </c>
      <c r="H12435" s="23">
        <v>77066225</v>
      </c>
    </row>
    <row r="12436" spans="1:8" x14ac:dyDescent="0.25">
      <c r="A12436">
        <v>5992</v>
      </c>
      <c r="B12436" t="s">
        <v>16547</v>
      </c>
      <c r="C12436" t="s">
        <v>16547</v>
      </c>
      <c r="D12436" s="23">
        <v>17685772000107</v>
      </c>
      <c r="E12436" t="s">
        <v>1564</v>
      </c>
      <c r="F12436" t="s">
        <v>1386</v>
      </c>
      <c r="G12436">
        <v>9212</v>
      </c>
      <c r="H12436" s="23">
        <v>162110570</v>
      </c>
    </row>
    <row r="12437" spans="1:8" x14ac:dyDescent="0.25">
      <c r="A12437">
        <v>6443</v>
      </c>
      <c r="B12437" t="s">
        <v>16548</v>
      </c>
      <c r="C12437" t="s">
        <v>16549</v>
      </c>
      <c r="D12437" s="23">
        <v>9091056000173</v>
      </c>
      <c r="E12437" t="s">
        <v>2374</v>
      </c>
      <c r="F12437" t="s">
        <v>1390</v>
      </c>
      <c r="G12437">
        <v>9983</v>
      </c>
      <c r="H12437" s="23">
        <v>244751713118</v>
      </c>
    </row>
    <row r="12438" spans="1:8" x14ac:dyDescent="0.25">
      <c r="A12438">
        <v>13006</v>
      </c>
      <c r="B12438" t="s">
        <v>25289</v>
      </c>
      <c r="C12438" t="s">
        <v>25290</v>
      </c>
      <c r="D12438" s="23"/>
      <c r="E12438" t="s">
        <v>1723</v>
      </c>
      <c r="F12438" t="s">
        <v>1386</v>
      </c>
      <c r="G12438">
        <v>11889</v>
      </c>
      <c r="H12438" s="23"/>
    </row>
    <row r="12439" spans="1:8" x14ac:dyDescent="0.25">
      <c r="A12439">
        <v>128</v>
      </c>
      <c r="B12439" t="s">
        <v>25291</v>
      </c>
      <c r="C12439" t="s">
        <v>25291</v>
      </c>
      <c r="D12439" s="23"/>
      <c r="E12439" t="s">
        <v>1422</v>
      </c>
      <c r="F12439" t="s">
        <v>1386</v>
      </c>
      <c r="G12439">
        <v>1404</v>
      </c>
      <c r="H12439" s="23"/>
    </row>
    <row r="12440" spans="1:8" x14ac:dyDescent="0.25">
      <c r="A12440">
        <v>2117</v>
      </c>
      <c r="B12440" t="s">
        <v>16550</v>
      </c>
      <c r="C12440" t="s">
        <v>16551</v>
      </c>
      <c r="D12440" s="23">
        <v>2333027000121</v>
      </c>
      <c r="E12440" t="s">
        <v>2148</v>
      </c>
      <c r="F12440" t="s">
        <v>1386</v>
      </c>
      <c r="G12440">
        <v>3393</v>
      </c>
      <c r="H12440" s="23">
        <v>160369843</v>
      </c>
    </row>
    <row r="12441" spans="1:8" x14ac:dyDescent="0.25">
      <c r="A12441">
        <v>11615</v>
      </c>
      <c r="B12441" t="s">
        <v>16552</v>
      </c>
      <c r="C12441" t="s">
        <v>16552</v>
      </c>
      <c r="D12441" s="23">
        <v>33384592000141</v>
      </c>
      <c r="E12441" t="s">
        <v>1409</v>
      </c>
      <c r="F12441" t="s">
        <v>1386</v>
      </c>
      <c r="G12441">
        <v>17558</v>
      </c>
      <c r="H12441" s="23">
        <v>163383570</v>
      </c>
    </row>
    <row r="12442" spans="1:8" x14ac:dyDescent="0.25">
      <c r="A12442">
        <v>14222</v>
      </c>
      <c r="B12442" t="s">
        <v>16553</v>
      </c>
      <c r="C12442" t="s">
        <v>16554</v>
      </c>
      <c r="D12442" s="23">
        <v>33278186000102</v>
      </c>
      <c r="E12442" t="s">
        <v>2205</v>
      </c>
      <c r="F12442" t="s">
        <v>1415</v>
      </c>
      <c r="G12442">
        <v>22331</v>
      </c>
      <c r="H12442" s="23" t="s">
        <v>1438</v>
      </c>
    </row>
    <row r="12443" spans="1:8" x14ac:dyDescent="0.25">
      <c r="A12443">
        <v>426</v>
      </c>
      <c r="B12443" t="s">
        <v>25292</v>
      </c>
      <c r="C12443" t="s">
        <v>25292</v>
      </c>
      <c r="D12443" s="23"/>
      <c r="E12443" t="s">
        <v>1422</v>
      </c>
      <c r="F12443" t="s">
        <v>1386</v>
      </c>
      <c r="G12443">
        <v>1702</v>
      </c>
      <c r="H12443" s="23"/>
    </row>
    <row r="12444" spans="1:8" x14ac:dyDescent="0.25">
      <c r="A12444">
        <v>6585</v>
      </c>
      <c r="B12444" t="s">
        <v>25293</v>
      </c>
      <c r="C12444" t="s">
        <v>16554</v>
      </c>
      <c r="D12444" s="23"/>
      <c r="E12444" t="s">
        <v>1541</v>
      </c>
      <c r="F12444" t="s">
        <v>1386</v>
      </c>
      <c r="G12444">
        <v>6890</v>
      </c>
      <c r="H12444" s="23"/>
    </row>
    <row r="12445" spans="1:8" x14ac:dyDescent="0.25">
      <c r="A12445">
        <v>913</v>
      </c>
      <c r="B12445" t="s">
        <v>25294</v>
      </c>
      <c r="C12445" t="s">
        <v>25294</v>
      </c>
      <c r="D12445" s="23"/>
      <c r="E12445" t="s">
        <v>1578</v>
      </c>
      <c r="F12445" t="s">
        <v>1386</v>
      </c>
      <c r="G12445">
        <v>2189</v>
      </c>
      <c r="H12445" s="23"/>
    </row>
    <row r="12446" spans="1:8" x14ac:dyDescent="0.25">
      <c r="A12446">
        <v>5095</v>
      </c>
      <c r="B12446" t="s">
        <v>25295</v>
      </c>
      <c r="C12446" t="s">
        <v>25295</v>
      </c>
      <c r="D12446" s="23"/>
      <c r="E12446" t="s">
        <v>1385</v>
      </c>
      <c r="F12446" t="s">
        <v>1386</v>
      </c>
      <c r="G12446">
        <v>8134</v>
      </c>
      <c r="H12446" s="23"/>
    </row>
    <row r="12447" spans="1:8" x14ac:dyDescent="0.25">
      <c r="A12447">
        <v>364</v>
      </c>
      <c r="B12447" t="s">
        <v>25296</v>
      </c>
      <c r="C12447" t="s">
        <v>25296</v>
      </c>
      <c r="D12447" s="23"/>
      <c r="E12447" t="s">
        <v>2050</v>
      </c>
      <c r="F12447" t="s">
        <v>1386</v>
      </c>
      <c r="G12447">
        <v>1640</v>
      </c>
      <c r="H12447" s="23"/>
    </row>
    <row r="12448" spans="1:8" x14ac:dyDescent="0.25">
      <c r="A12448">
        <v>13192</v>
      </c>
      <c r="B12448" t="s">
        <v>25297</v>
      </c>
      <c r="C12448" t="s">
        <v>25297</v>
      </c>
      <c r="D12448" s="23"/>
      <c r="E12448" t="s">
        <v>1385</v>
      </c>
      <c r="F12448" t="s">
        <v>1386</v>
      </c>
      <c r="G12448">
        <v>20384</v>
      </c>
      <c r="H12448" s="23"/>
    </row>
    <row r="12449" spans="1:8" x14ac:dyDescent="0.25">
      <c r="A12449">
        <v>2916</v>
      </c>
      <c r="B12449" t="s">
        <v>16555</v>
      </c>
      <c r="C12449" t="s">
        <v>16556</v>
      </c>
      <c r="D12449" s="23">
        <v>5035108000133</v>
      </c>
      <c r="E12449" t="s">
        <v>1385</v>
      </c>
      <c r="F12449" t="s">
        <v>1386</v>
      </c>
      <c r="G12449">
        <v>4192</v>
      </c>
      <c r="H12449" s="23">
        <v>161350178</v>
      </c>
    </row>
    <row r="12450" spans="1:8" x14ac:dyDescent="0.25">
      <c r="A12450">
        <v>15492</v>
      </c>
      <c r="B12450" t="s">
        <v>25298</v>
      </c>
      <c r="C12450" t="s">
        <v>25298</v>
      </c>
      <c r="D12450" s="23"/>
      <c r="E12450" t="s">
        <v>1789</v>
      </c>
      <c r="F12450" t="s">
        <v>1386</v>
      </c>
      <c r="G12450">
        <v>24696</v>
      </c>
      <c r="H12450" s="23"/>
    </row>
    <row r="12451" spans="1:8" x14ac:dyDescent="0.25">
      <c r="A12451">
        <v>7260</v>
      </c>
      <c r="B12451" t="s">
        <v>25299</v>
      </c>
      <c r="C12451" t="s">
        <v>25299</v>
      </c>
      <c r="D12451" s="23"/>
      <c r="E12451" t="s">
        <v>1422</v>
      </c>
      <c r="F12451" t="s">
        <v>1386</v>
      </c>
      <c r="G12451">
        <v>11197</v>
      </c>
      <c r="H12451" s="23"/>
    </row>
    <row r="12452" spans="1:8" x14ac:dyDescent="0.25">
      <c r="A12452">
        <v>4331</v>
      </c>
      <c r="B12452" t="s">
        <v>25300</v>
      </c>
      <c r="C12452" t="s">
        <v>25300</v>
      </c>
      <c r="D12452" s="23"/>
      <c r="E12452" t="s">
        <v>1533</v>
      </c>
      <c r="F12452" t="s">
        <v>1386</v>
      </c>
      <c r="G12452">
        <v>1526</v>
      </c>
      <c r="H12452" s="23"/>
    </row>
    <row r="12453" spans="1:8" x14ac:dyDescent="0.25">
      <c r="A12453">
        <v>10187</v>
      </c>
      <c r="B12453" t="s">
        <v>16557</v>
      </c>
      <c r="C12453" t="s">
        <v>16557</v>
      </c>
      <c r="D12453" s="23">
        <v>13884981000129</v>
      </c>
      <c r="E12453" t="s">
        <v>1700</v>
      </c>
      <c r="F12453" t="s">
        <v>1386</v>
      </c>
      <c r="G12453">
        <v>15376</v>
      </c>
      <c r="H12453" s="23">
        <v>161848036</v>
      </c>
    </row>
    <row r="12454" spans="1:8" x14ac:dyDescent="0.25">
      <c r="A12454">
        <v>15080</v>
      </c>
      <c r="B12454" t="s">
        <v>25301</v>
      </c>
      <c r="C12454" t="s">
        <v>25301</v>
      </c>
      <c r="D12454" s="23"/>
      <c r="E12454" t="s">
        <v>1385</v>
      </c>
      <c r="F12454" t="s">
        <v>1386</v>
      </c>
      <c r="G12454">
        <v>23914</v>
      </c>
      <c r="H12454" s="23"/>
    </row>
    <row r="12455" spans="1:8" x14ac:dyDescent="0.25">
      <c r="A12455">
        <v>74</v>
      </c>
      <c r="B12455" t="s">
        <v>16558</v>
      </c>
      <c r="D12455" s="23"/>
      <c r="E12455" t="s">
        <v>1422</v>
      </c>
      <c r="F12455" t="s">
        <v>1386</v>
      </c>
      <c r="G12455">
        <v>1350</v>
      </c>
      <c r="H12455" s="23"/>
    </row>
    <row r="12456" spans="1:8" x14ac:dyDescent="0.25">
      <c r="A12456">
        <v>73</v>
      </c>
      <c r="B12456" t="s">
        <v>16559</v>
      </c>
      <c r="D12456" s="23"/>
      <c r="E12456" t="s">
        <v>1422</v>
      </c>
      <c r="F12456" t="s">
        <v>1386</v>
      </c>
      <c r="G12456">
        <v>1349</v>
      </c>
      <c r="H12456" s="23"/>
    </row>
    <row r="12457" spans="1:8" x14ac:dyDescent="0.25">
      <c r="A12457">
        <v>9061</v>
      </c>
      <c r="B12457" t="s">
        <v>25302</v>
      </c>
      <c r="C12457" t="s">
        <v>25302</v>
      </c>
      <c r="D12457" s="23"/>
      <c r="E12457" t="s">
        <v>1670</v>
      </c>
      <c r="F12457" t="s">
        <v>1386</v>
      </c>
      <c r="G12457">
        <v>13586</v>
      </c>
      <c r="H12457" s="23"/>
    </row>
    <row r="12458" spans="1:8" x14ac:dyDescent="0.25">
      <c r="A12458">
        <v>619</v>
      </c>
      <c r="B12458" t="s">
        <v>25303</v>
      </c>
      <c r="C12458" t="s">
        <v>25303</v>
      </c>
      <c r="D12458" s="23"/>
      <c r="E12458" t="s">
        <v>2050</v>
      </c>
      <c r="F12458" t="s">
        <v>1386</v>
      </c>
      <c r="G12458">
        <v>1895</v>
      </c>
      <c r="H12458" s="23"/>
    </row>
    <row r="12459" spans="1:8" x14ac:dyDescent="0.25">
      <c r="A12459">
        <v>9430</v>
      </c>
      <c r="B12459" t="s">
        <v>25304</v>
      </c>
      <c r="C12459" t="s">
        <v>25305</v>
      </c>
      <c r="D12459" s="23"/>
      <c r="E12459" t="s">
        <v>1723</v>
      </c>
      <c r="F12459" t="s">
        <v>1386</v>
      </c>
      <c r="G12459">
        <v>5520</v>
      </c>
      <c r="H12459" s="23"/>
    </row>
    <row r="12460" spans="1:8" x14ac:dyDescent="0.25">
      <c r="A12460">
        <v>7342</v>
      </c>
      <c r="B12460" t="s">
        <v>25306</v>
      </c>
      <c r="C12460" t="s">
        <v>25305</v>
      </c>
      <c r="D12460" s="23"/>
      <c r="E12460" t="s">
        <v>1530</v>
      </c>
      <c r="F12460" t="s">
        <v>1386</v>
      </c>
      <c r="G12460">
        <v>9828</v>
      </c>
      <c r="H12460" s="23"/>
    </row>
    <row r="12461" spans="1:8" x14ac:dyDescent="0.25">
      <c r="A12461">
        <v>6214</v>
      </c>
      <c r="B12461" t="s">
        <v>25307</v>
      </c>
      <c r="C12461" t="s">
        <v>25305</v>
      </c>
      <c r="D12461" s="23"/>
      <c r="E12461" t="s">
        <v>1422</v>
      </c>
      <c r="F12461" t="s">
        <v>1386</v>
      </c>
      <c r="G12461">
        <v>1264</v>
      </c>
      <c r="H12461" s="23"/>
    </row>
    <row r="12462" spans="1:8" x14ac:dyDescent="0.25">
      <c r="A12462">
        <v>322</v>
      </c>
      <c r="B12462" t="s">
        <v>25308</v>
      </c>
      <c r="C12462" t="s">
        <v>25308</v>
      </c>
      <c r="D12462" s="23"/>
      <c r="E12462" t="s">
        <v>1792</v>
      </c>
      <c r="F12462" t="s">
        <v>1386</v>
      </c>
      <c r="G12462">
        <v>1598</v>
      </c>
      <c r="H12462" s="23"/>
    </row>
    <row r="12463" spans="1:8" x14ac:dyDescent="0.25">
      <c r="A12463">
        <v>13713</v>
      </c>
      <c r="B12463" t="s">
        <v>16560</v>
      </c>
      <c r="C12463" t="s">
        <v>16560</v>
      </c>
      <c r="D12463" s="23">
        <v>47711837000102</v>
      </c>
      <c r="E12463" t="s">
        <v>1541</v>
      </c>
      <c r="F12463" t="s">
        <v>1386</v>
      </c>
      <c r="G12463">
        <v>21362</v>
      </c>
      <c r="H12463" s="23">
        <v>164431667</v>
      </c>
    </row>
    <row r="12464" spans="1:8" x14ac:dyDescent="0.25">
      <c r="A12464">
        <v>9324</v>
      </c>
      <c r="B12464" t="s">
        <v>25309</v>
      </c>
      <c r="C12464" t="s">
        <v>25309</v>
      </c>
      <c r="D12464" s="23"/>
      <c r="E12464" t="s">
        <v>1385</v>
      </c>
      <c r="F12464" t="s">
        <v>1386</v>
      </c>
      <c r="G12464">
        <v>13812</v>
      </c>
      <c r="H12464" s="23"/>
    </row>
    <row r="12465" spans="1:8" x14ac:dyDescent="0.25">
      <c r="A12465">
        <v>14043</v>
      </c>
      <c r="B12465" t="s">
        <v>25310</v>
      </c>
      <c r="C12465" t="s">
        <v>25305</v>
      </c>
      <c r="D12465" s="23"/>
      <c r="E12465" t="s">
        <v>1422</v>
      </c>
      <c r="F12465" t="s">
        <v>1386</v>
      </c>
      <c r="G12465">
        <v>6224</v>
      </c>
      <c r="H12465" s="23"/>
    </row>
    <row r="12466" spans="1:8" x14ac:dyDescent="0.25">
      <c r="A12466">
        <v>463</v>
      </c>
      <c r="B12466" t="s">
        <v>25311</v>
      </c>
      <c r="C12466" t="s">
        <v>25311</v>
      </c>
      <c r="D12466" s="23"/>
      <c r="E12466" t="s">
        <v>1422</v>
      </c>
      <c r="F12466" t="s">
        <v>1386</v>
      </c>
      <c r="G12466">
        <v>1739</v>
      </c>
      <c r="H12466" s="23"/>
    </row>
    <row r="12467" spans="1:8" x14ac:dyDescent="0.25">
      <c r="A12467">
        <v>10808</v>
      </c>
      <c r="B12467" t="s">
        <v>25312</v>
      </c>
      <c r="C12467" t="s">
        <v>25312</v>
      </c>
      <c r="D12467" s="23"/>
      <c r="E12467" t="s">
        <v>1422</v>
      </c>
      <c r="F12467" t="s">
        <v>1386</v>
      </c>
      <c r="G12467">
        <v>16264</v>
      </c>
      <c r="H12467" s="23"/>
    </row>
    <row r="12468" spans="1:8" x14ac:dyDescent="0.25">
      <c r="A12468">
        <v>314</v>
      </c>
      <c r="B12468" t="s">
        <v>25313</v>
      </c>
      <c r="C12468" t="s">
        <v>25313</v>
      </c>
      <c r="D12468" s="23"/>
      <c r="E12468" t="s">
        <v>1385</v>
      </c>
      <c r="F12468" t="s">
        <v>1386</v>
      </c>
      <c r="G12468">
        <v>1590</v>
      </c>
      <c r="H12468" s="23"/>
    </row>
    <row r="12469" spans="1:8" x14ac:dyDescent="0.25">
      <c r="A12469">
        <v>8389</v>
      </c>
      <c r="B12469" t="s">
        <v>25314</v>
      </c>
      <c r="C12469" t="s">
        <v>25314</v>
      </c>
      <c r="D12469" s="23"/>
      <c r="E12469" t="s">
        <v>1422</v>
      </c>
      <c r="F12469" t="s">
        <v>1386</v>
      </c>
      <c r="G12469">
        <v>12652</v>
      </c>
      <c r="H12469" s="23"/>
    </row>
    <row r="12470" spans="1:8" x14ac:dyDescent="0.25">
      <c r="A12470">
        <v>357</v>
      </c>
      <c r="B12470" t="s">
        <v>25315</v>
      </c>
      <c r="C12470" t="s">
        <v>25315</v>
      </c>
      <c r="D12470" s="23"/>
      <c r="E12470" t="s">
        <v>1422</v>
      </c>
      <c r="F12470" t="s">
        <v>1386</v>
      </c>
      <c r="G12470">
        <v>1633</v>
      </c>
      <c r="H12470" s="23"/>
    </row>
    <row r="12471" spans="1:8" x14ac:dyDescent="0.25">
      <c r="A12471">
        <v>8962</v>
      </c>
      <c r="B12471" t="s">
        <v>25316</v>
      </c>
      <c r="C12471" t="s">
        <v>25316</v>
      </c>
      <c r="D12471" s="23"/>
      <c r="E12471" t="s">
        <v>2411</v>
      </c>
      <c r="F12471" t="s">
        <v>1386</v>
      </c>
      <c r="G12471">
        <v>13500</v>
      </c>
      <c r="H12471" s="23"/>
    </row>
    <row r="12472" spans="1:8" x14ac:dyDescent="0.25">
      <c r="A12472">
        <v>5217</v>
      </c>
      <c r="B12472" t="s">
        <v>25317</v>
      </c>
      <c r="C12472" t="s">
        <v>25318</v>
      </c>
      <c r="D12472" s="23"/>
      <c r="E12472" t="s">
        <v>2050</v>
      </c>
      <c r="F12472" t="s">
        <v>1386</v>
      </c>
      <c r="G12472">
        <v>8257</v>
      </c>
      <c r="H12472" s="23"/>
    </row>
    <row r="12473" spans="1:8" x14ac:dyDescent="0.25">
      <c r="A12473">
        <v>5783</v>
      </c>
      <c r="B12473" t="s">
        <v>25319</v>
      </c>
      <c r="C12473" t="s">
        <v>25305</v>
      </c>
      <c r="D12473" s="23"/>
      <c r="E12473" t="s">
        <v>2472</v>
      </c>
      <c r="F12473" t="s">
        <v>1415</v>
      </c>
      <c r="G12473">
        <v>8253</v>
      </c>
      <c r="H12473" s="23"/>
    </row>
    <row r="12474" spans="1:8" x14ac:dyDescent="0.25">
      <c r="A12474">
        <v>14172</v>
      </c>
      <c r="B12474" t="s">
        <v>25320</v>
      </c>
      <c r="C12474" t="s">
        <v>25320</v>
      </c>
      <c r="D12474" s="23"/>
      <c r="E12474" t="s">
        <v>1792</v>
      </c>
      <c r="F12474" t="s">
        <v>1386</v>
      </c>
      <c r="G12474">
        <v>22098</v>
      </c>
      <c r="H12474" s="23"/>
    </row>
    <row r="12475" spans="1:8" x14ac:dyDescent="0.25">
      <c r="A12475">
        <v>13275</v>
      </c>
      <c r="B12475" t="s">
        <v>25321</v>
      </c>
      <c r="C12475" t="s">
        <v>25321</v>
      </c>
      <c r="D12475" s="23"/>
      <c r="E12475" t="s">
        <v>1417</v>
      </c>
      <c r="F12475" t="s">
        <v>1418</v>
      </c>
      <c r="G12475">
        <v>20500</v>
      </c>
      <c r="H12475" s="23"/>
    </row>
    <row r="12476" spans="1:8" x14ac:dyDescent="0.25">
      <c r="A12476">
        <v>13018</v>
      </c>
      <c r="B12476" t="s">
        <v>16561</v>
      </c>
      <c r="C12476" t="s">
        <v>16562</v>
      </c>
      <c r="D12476" s="23">
        <v>19607284000107</v>
      </c>
      <c r="E12476" t="s">
        <v>4396</v>
      </c>
      <c r="F12476" t="s">
        <v>1418</v>
      </c>
      <c r="G12476">
        <v>20109</v>
      </c>
      <c r="H12476" s="23" t="s">
        <v>1438</v>
      </c>
    </row>
    <row r="12477" spans="1:8" x14ac:dyDescent="0.25">
      <c r="A12477">
        <v>13833</v>
      </c>
      <c r="B12477" t="s">
        <v>16563</v>
      </c>
      <c r="C12477" t="s">
        <v>16564</v>
      </c>
      <c r="D12477" s="23">
        <v>15459077000100</v>
      </c>
      <c r="E12477" t="s">
        <v>1505</v>
      </c>
      <c r="F12477" t="s">
        <v>1390</v>
      </c>
      <c r="G12477">
        <v>21556</v>
      </c>
      <c r="H12477" s="23" t="s">
        <v>1438</v>
      </c>
    </row>
    <row r="12478" spans="1:8" x14ac:dyDescent="0.25">
      <c r="A12478">
        <v>7184</v>
      </c>
      <c r="B12478" t="s">
        <v>25322</v>
      </c>
      <c r="C12478" t="s">
        <v>25323</v>
      </c>
      <c r="D12478" s="23"/>
      <c r="E12478" t="s">
        <v>2050</v>
      </c>
      <c r="F12478" t="s">
        <v>1386</v>
      </c>
      <c r="G12478">
        <v>11127</v>
      </c>
      <c r="H12478" s="23"/>
    </row>
    <row r="12479" spans="1:8" x14ac:dyDescent="0.25">
      <c r="A12479">
        <v>12474</v>
      </c>
      <c r="B12479" t="s">
        <v>25324</v>
      </c>
      <c r="C12479" t="s">
        <v>25305</v>
      </c>
      <c r="D12479" s="23"/>
      <c r="E12479" t="s">
        <v>1723</v>
      </c>
      <c r="F12479" t="s">
        <v>1386</v>
      </c>
      <c r="G12479">
        <v>17977</v>
      </c>
      <c r="H12479" s="23"/>
    </row>
    <row r="12480" spans="1:8" x14ac:dyDescent="0.25">
      <c r="A12480">
        <v>7122</v>
      </c>
      <c r="B12480" t="s">
        <v>25325</v>
      </c>
      <c r="C12480" t="s">
        <v>25326</v>
      </c>
      <c r="D12480" s="23"/>
      <c r="E12480" t="s">
        <v>1422</v>
      </c>
      <c r="F12480" t="s">
        <v>1386</v>
      </c>
      <c r="G12480">
        <v>130</v>
      </c>
      <c r="H12480" s="23"/>
    </row>
    <row r="12481" spans="1:8" x14ac:dyDescent="0.25">
      <c r="A12481">
        <v>1495</v>
      </c>
      <c r="B12481" t="s">
        <v>16565</v>
      </c>
      <c r="C12481" t="s">
        <v>16566</v>
      </c>
      <c r="D12481" s="23">
        <v>10994274000105</v>
      </c>
      <c r="E12481" t="s">
        <v>1578</v>
      </c>
      <c r="F12481" t="s">
        <v>1386</v>
      </c>
      <c r="G12481">
        <v>2771</v>
      </c>
      <c r="H12481" s="23">
        <v>161623832</v>
      </c>
    </row>
    <row r="12482" spans="1:8" x14ac:dyDescent="0.25">
      <c r="A12482">
        <v>10862</v>
      </c>
      <c r="B12482" t="s">
        <v>25327</v>
      </c>
      <c r="C12482" t="s">
        <v>25327</v>
      </c>
      <c r="D12482" s="23"/>
      <c r="E12482" t="s">
        <v>2009</v>
      </c>
      <c r="F12482" t="s">
        <v>1386</v>
      </c>
      <c r="G12482">
        <v>16453</v>
      </c>
      <c r="H12482" s="23"/>
    </row>
    <row r="12483" spans="1:8" x14ac:dyDescent="0.25">
      <c r="A12483">
        <v>15138</v>
      </c>
      <c r="B12483" t="s">
        <v>16567</v>
      </c>
      <c r="C12483" t="s">
        <v>16568</v>
      </c>
      <c r="D12483" s="23">
        <v>34236178000158</v>
      </c>
      <c r="E12483" t="s">
        <v>4001</v>
      </c>
      <c r="F12483" t="s">
        <v>1398</v>
      </c>
      <c r="G12483">
        <v>24076</v>
      </c>
      <c r="H12483" s="23" t="s">
        <v>1438</v>
      </c>
    </row>
    <row r="12484" spans="1:8" x14ac:dyDescent="0.25">
      <c r="A12484">
        <v>2022</v>
      </c>
      <c r="B12484" t="s">
        <v>16569</v>
      </c>
      <c r="C12484" t="s">
        <v>16570</v>
      </c>
      <c r="D12484" s="23">
        <v>1799068000145</v>
      </c>
      <c r="E12484" t="s">
        <v>1409</v>
      </c>
      <c r="F12484" t="s">
        <v>1386</v>
      </c>
      <c r="G12484">
        <v>3298</v>
      </c>
      <c r="H12484" s="23">
        <v>161167446</v>
      </c>
    </row>
    <row r="12485" spans="1:8" x14ac:dyDescent="0.25">
      <c r="A12485">
        <v>5897</v>
      </c>
      <c r="B12485" t="s">
        <v>25328</v>
      </c>
      <c r="C12485" t="s">
        <v>25328</v>
      </c>
      <c r="D12485" s="23"/>
      <c r="E12485" t="s">
        <v>1422</v>
      </c>
      <c r="F12485" t="s">
        <v>1386</v>
      </c>
      <c r="G12485">
        <v>140</v>
      </c>
      <c r="H12485" s="23"/>
    </row>
    <row r="12486" spans="1:8" x14ac:dyDescent="0.25">
      <c r="A12486">
        <v>15431</v>
      </c>
      <c r="B12486" t="s">
        <v>25329</v>
      </c>
      <c r="C12486" t="s">
        <v>25329</v>
      </c>
      <c r="D12486" s="23"/>
      <c r="E12486" t="s">
        <v>2050</v>
      </c>
      <c r="F12486" t="s">
        <v>1386</v>
      </c>
      <c r="G12486">
        <v>24613</v>
      </c>
      <c r="H12486" s="23"/>
    </row>
    <row r="12487" spans="1:8" x14ac:dyDescent="0.25">
      <c r="A12487">
        <v>3539</v>
      </c>
      <c r="B12487" t="s">
        <v>16571</v>
      </c>
      <c r="C12487" t="s">
        <v>16570</v>
      </c>
      <c r="D12487" s="23">
        <v>8058167000115</v>
      </c>
      <c r="E12487" t="s">
        <v>1422</v>
      </c>
      <c r="F12487" t="s">
        <v>1386</v>
      </c>
      <c r="G12487">
        <v>4815</v>
      </c>
      <c r="H12487" s="23">
        <v>161493750</v>
      </c>
    </row>
    <row r="12488" spans="1:8" x14ac:dyDescent="0.25">
      <c r="A12488">
        <v>7834</v>
      </c>
      <c r="B12488" t="s">
        <v>16572</v>
      </c>
      <c r="C12488" t="s">
        <v>16572</v>
      </c>
      <c r="D12488" s="23">
        <v>16929378000104</v>
      </c>
      <c r="E12488" t="s">
        <v>1385</v>
      </c>
      <c r="F12488" t="s">
        <v>1386</v>
      </c>
      <c r="G12488">
        <v>12142</v>
      </c>
      <c r="H12488" s="23">
        <v>162045557</v>
      </c>
    </row>
    <row r="12489" spans="1:8" x14ac:dyDescent="0.25">
      <c r="A12489">
        <v>8935</v>
      </c>
      <c r="B12489" t="s">
        <v>25330</v>
      </c>
      <c r="C12489" t="s">
        <v>25330</v>
      </c>
      <c r="D12489" s="23"/>
      <c r="E12489" t="s">
        <v>1422</v>
      </c>
      <c r="F12489" t="s">
        <v>1386</v>
      </c>
      <c r="G12489">
        <v>13475</v>
      </c>
      <c r="H12489" s="23"/>
    </row>
    <row r="12490" spans="1:8" x14ac:dyDescent="0.25">
      <c r="A12490">
        <v>12455</v>
      </c>
      <c r="B12490" t="s">
        <v>16573</v>
      </c>
      <c r="C12490" t="s">
        <v>16574</v>
      </c>
      <c r="D12490" s="23">
        <v>23992360000112</v>
      </c>
      <c r="E12490" t="s">
        <v>9132</v>
      </c>
      <c r="F12490" t="s">
        <v>1444</v>
      </c>
      <c r="G12490">
        <v>19114</v>
      </c>
      <c r="H12490" s="23">
        <v>129961994</v>
      </c>
    </row>
    <row r="12491" spans="1:8" x14ac:dyDescent="0.25">
      <c r="A12491">
        <v>13001</v>
      </c>
      <c r="B12491" t="s">
        <v>16575</v>
      </c>
      <c r="C12491" t="s">
        <v>16575</v>
      </c>
      <c r="D12491" s="23">
        <v>41898419000190</v>
      </c>
      <c r="E12491" t="s">
        <v>1572</v>
      </c>
      <c r="F12491" t="s">
        <v>1386</v>
      </c>
      <c r="G12491">
        <v>20071</v>
      </c>
      <c r="H12491" s="23">
        <v>163982651</v>
      </c>
    </row>
    <row r="12492" spans="1:8" x14ac:dyDescent="0.25">
      <c r="A12492">
        <v>6164</v>
      </c>
      <c r="B12492" t="s">
        <v>16576</v>
      </c>
      <c r="C12492" t="s">
        <v>16576</v>
      </c>
      <c r="D12492" s="23">
        <v>10577398000268</v>
      </c>
      <c r="E12492" t="s">
        <v>1700</v>
      </c>
      <c r="F12492" t="s">
        <v>1386</v>
      </c>
      <c r="G12492">
        <v>9692</v>
      </c>
      <c r="H12492" s="23">
        <v>162153244</v>
      </c>
    </row>
    <row r="12493" spans="1:8" x14ac:dyDescent="0.25">
      <c r="A12493">
        <v>8093</v>
      </c>
      <c r="B12493" t="s">
        <v>16577</v>
      </c>
      <c r="C12493" t="s">
        <v>16577</v>
      </c>
      <c r="D12493" s="23">
        <v>23203404000188</v>
      </c>
      <c r="E12493" t="s">
        <v>1792</v>
      </c>
      <c r="F12493" t="s">
        <v>1386</v>
      </c>
      <c r="G12493">
        <v>12385</v>
      </c>
      <c r="H12493" s="23">
        <v>162583095</v>
      </c>
    </row>
    <row r="12494" spans="1:8" x14ac:dyDescent="0.25">
      <c r="A12494">
        <v>13586</v>
      </c>
      <c r="B12494" t="s">
        <v>25331</v>
      </c>
      <c r="C12494" t="s">
        <v>25332</v>
      </c>
      <c r="D12494" s="23"/>
      <c r="E12494" t="s">
        <v>1422</v>
      </c>
      <c r="F12494" t="s">
        <v>1386</v>
      </c>
      <c r="G12494">
        <v>6176</v>
      </c>
      <c r="H12494" s="23"/>
    </row>
    <row r="12495" spans="1:8" x14ac:dyDescent="0.25">
      <c r="A12495">
        <v>15077</v>
      </c>
      <c r="B12495" t="s">
        <v>25333</v>
      </c>
      <c r="C12495" t="s">
        <v>25332</v>
      </c>
      <c r="D12495" s="23"/>
      <c r="E12495" t="s">
        <v>1422</v>
      </c>
      <c r="F12495" t="s">
        <v>1386</v>
      </c>
      <c r="G12495">
        <v>10706</v>
      </c>
      <c r="H12495" s="23"/>
    </row>
    <row r="12496" spans="1:8" x14ac:dyDescent="0.25">
      <c r="A12496">
        <v>14577</v>
      </c>
      <c r="B12496" t="s">
        <v>25334</v>
      </c>
      <c r="C12496" t="s">
        <v>25332</v>
      </c>
      <c r="D12496" s="23"/>
      <c r="E12496" t="s">
        <v>1422</v>
      </c>
      <c r="F12496" t="s">
        <v>1386</v>
      </c>
      <c r="G12496">
        <v>11773</v>
      </c>
      <c r="H12496" s="23"/>
    </row>
    <row r="12497" spans="1:8" x14ac:dyDescent="0.25">
      <c r="A12497">
        <v>6928</v>
      </c>
      <c r="B12497" t="s">
        <v>16578</v>
      </c>
      <c r="C12497" t="s">
        <v>16579</v>
      </c>
      <c r="D12497" s="23">
        <v>62858352000130</v>
      </c>
      <c r="E12497" t="s">
        <v>5936</v>
      </c>
      <c r="F12497" t="s">
        <v>1390</v>
      </c>
      <c r="G12497">
        <v>10889</v>
      </c>
      <c r="H12497" s="23">
        <v>687026225110</v>
      </c>
    </row>
    <row r="12498" spans="1:8" x14ac:dyDescent="0.25">
      <c r="A12498">
        <v>10639</v>
      </c>
      <c r="B12498" t="s">
        <v>16580</v>
      </c>
      <c r="C12498" t="s">
        <v>16581</v>
      </c>
      <c r="D12498" s="23">
        <v>15674858000109</v>
      </c>
      <c r="E12498" t="s">
        <v>1430</v>
      </c>
      <c r="F12498" t="s">
        <v>1415</v>
      </c>
      <c r="G12498">
        <v>16017</v>
      </c>
      <c r="H12498" s="23" t="s">
        <v>1438</v>
      </c>
    </row>
    <row r="12499" spans="1:8" x14ac:dyDescent="0.25">
      <c r="A12499">
        <v>10963</v>
      </c>
      <c r="B12499" t="s">
        <v>25335</v>
      </c>
      <c r="C12499" t="s">
        <v>25335</v>
      </c>
      <c r="D12499" s="23"/>
      <c r="E12499" t="s">
        <v>1422</v>
      </c>
      <c r="F12499" t="s">
        <v>1386</v>
      </c>
      <c r="G12499">
        <v>16704</v>
      </c>
      <c r="H12499" s="23"/>
    </row>
    <row r="12500" spans="1:8" x14ac:dyDescent="0.25">
      <c r="A12500">
        <v>9415</v>
      </c>
      <c r="B12500" t="s">
        <v>16582</v>
      </c>
      <c r="C12500" t="s">
        <v>16583</v>
      </c>
      <c r="D12500" s="23">
        <v>14895496000113</v>
      </c>
      <c r="E12500" t="s">
        <v>1397</v>
      </c>
      <c r="F12500" t="s">
        <v>1398</v>
      </c>
      <c r="G12500">
        <v>13894</v>
      </c>
      <c r="H12500" s="23">
        <v>202634884</v>
      </c>
    </row>
    <row r="12501" spans="1:8" x14ac:dyDescent="0.25">
      <c r="A12501">
        <v>2669</v>
      </c>
      <c r="B12501" t="s">
        <v>16584</v>
      </c>
      <c r="C12501" t="s">
        <v>16585</v>
      </c>
      <c r="D12501" s="23">
        <v>40972945000190</v>
      </c>
      <c r="E12501" t="s">
        <v>1385</v>
      </c>
      <c r="F12501" t="s">
        <v>1386</v>
      </c>
      <c r="G12501">
        <v>3945</v>
      </c>
      <c r="H12501" s="23">
        <v>160945976</v>
      </c>
    </row>
    <row r="12502" spans="1:8" x14ac:dyDescent="0.25">
      <c r="A12502">
        <v>3360</v>
      </c>
      <c r="B12502" t="s">
        <v>16586</v>
      </c>
      <c r="C12502" t="s">
        <v>16587</v>
      </c>
      <c r="D12502" s="23">
        <v>7314082000198</v>
      </c>
      <c r="E12502" t="s">
        <v>2970</v>
      </c>
      <c r="F12502" t="s">
        <v>1386</v>
      </c>
      <c r="G12502">
        <v>4636</v>
      </c>
      <c r="H12502" s="23">
        <v>161451160</v>
      </c>
    </row>
    <row r="12503" spans="1:8" x14ac:dyDescent="0.25">
      <c r="A12503">
        <v>2893</v>
      </c>
      <c r="B12503" t="s">
        <v>16588</v>
      </c>
      <c r="C12503" t="s">
        <v>16589</v>
      </c>
      <c r="D12503" s="23">
        <v>4953639000142</v>
      </c>
      <c r="E12503" t="s">
        <v>1572</v>
      </c>
      <c r="F12503" t="s">
        <v>1386</v>
      </c>
      <c r="G12503">
        <v>4169</v>
      </c>
      <c r="H12503" s="23">
        <v>161349293</v>
      </c>
    </row>
    <row r="12504" spans="1:8" x14ac:dyDescent="0.25">
      <c r="A12504">
        <v>4070</v>
      </c>
      <c r="B12504" t="s">
        <v>16590</v>
      </c>
      <c r="C12504" t="s">
        <v>16591</v>
      </c>
      <c r="D12504" s="23">
        <v>9462767000107</v>
      </c>
      <c r="E12504" t="s">
        <v>1812</v>
      </c>
      <c r="F12504" t="s">
        <v>1386</v>
      </c>
      <c r="G12504">
        <v>5346</v>
      </c>
      <c r="H12504" s="23">
        <v>161055796</v>
      </c>
    </row>
    <row r="12505" spans="1:8" x14ac:dyDescent="0.25">
      <c r="A12505">
        <v>10251</v>
      </c>
      <c r="B12505" t="s">
        <v>16592</v>
      </c>
      <c r="C12505" t="s">
        <v>16592</v>
      </c>
      <c r="D12505" s="23">
        <v>29755440000130</v>
      </c>
      <c r="E12505" t="s">
        <v>9777</v>
      </c>
      <c r="F12505" t="s">
        <v>1398</v>
      </c>
      <c r="G12505">
        <v>15461</v>
      </c>
      <c r="H12505" s="23">
        <v>204882281</v>
      </c>
    </row>
    <row r="12506" spans="1:8" x14ac:dyDescent="0.25">
      <c r="A12506">
        <v>3810</v>
      </c>
      <c r="B12506" t="s">
        <v>16593</v>
      </c>
      <c r="C12506" t="s">
        <v>16594</v>
      </c>
      <c r="D12506" s="23">
        <v>8981166000148</v>
      </c>
      <c r="E12506" t="s">
        <v>5603</v>
      </c>
      <c r="F12506" t="s">
        <v>1386</v>
      </c>
      <c r="G12506">
        <v>5086</v>
      </c>
      <c r="H12506" s="23">
        <v>161552749</v>
      </c>
    </row>
    <row r="12507" spans="1:8" x14ac:dyDescent="0.25">
      <c r="A12507">
        <v>9991</v>
      </c>
      <c r="B12507" t="s">
        <v>16595</v>
      </c>
      <c r="C12507" t="s">
        <v>16595</v>
      </c>
      <c r="D12507" s="23">
        <v>27345145000180</v>
      </c>
      <c r="E12507" t="s">
        <v>2555</v>
      </c>
      <c r="F12507" t="s">
        <v>1386</v>
      </c>
      <c r="G12507">
        <v>14761</v>
      </c>
      <c r="H12507" s="23">
        <v>162905823</v>
      </c>
    </row>
    <row r="12508" spans="1:8" x14ac:dyDescent="0.25">
      <c r="A12508">
        <v>9913</v>
      </c>
      <c r="B12508" t="s">
        <v>16596</v>
      </c>
      <c r="C12508" t="s">
        <v>16596</v>
      </c>
      <c r="D12508" s="23">
        <v>7537580000108</v>
      </c>
      <c r="E12508" t="s">
        <v>2806</v>
      </c>
      <c r="F12508" t="s">
        <v>1386</v>
      </c>
      <c r="G12508">
        <v>14647</v>
      </c>
      <c r="H12508" s="23">
        <v>161466222</v>
      </c>
    </row>
    <row r="12509" spans="1:8" x14ac:dyDescent="0.25">
      <c r="A12509">
        <v>7528</v>
      </c>
      <c r="B12509" t="s">
        <v>16597</v>
      </c>
      <c r="C12509" t="s">
        <v>16597</v>
      </c>
      <c r="D12509" s="23">
        <v>22127792000100</v>
      </c>
      <c r="E12509" t="s">
        <v>1527</v>
      </c>
      <c r="F12509" t="s">
        <v>1386</v>
      </c>
      <c r="G12509">
        <v>11458</v>
      </c>
      <c r="H12509" s="23">
        <v>162490240</v>
      </c>
    </row>
    <row r="12510" spans="1:8" x14ac:dyDescent="0.25">
      <c r="A12510">
        <v>2240</v>
      </c>
      <c r="B12510" t="s">
        <v>16598</v>
      </c>
      <c r="C12510" t="s">
        <v>16599</v>
      </c>
      <c r="D12510" s="23">
        <v>2658795000155</v>
      </c>
      <c r="E12510" t="s">
        <v>1533</v>
      </c>
      <c r="F12510" t="s">
        <v>1386</v>
      </c>
      <c r="G12510">
        <v>3516</v>
      </c>
      <c r="H12510" s="23">
        <v>161211291</v>
      </c>
    </row>
    <row r="12511" spans="1:8" x14ac:dyDescent="0.25">
      <c r="A12511">
        <v>2375</v>
      </c>
      <c r="B12511" t="s">
        <v>16600</v>
      </c>
      <c r="C12511" t="s">
        <v>16601</v>
      </c>
      <c r="D12511" s="23">
        <v>3224846000101</v>
      </c>
      <c r="E12511" t="s">
        <v>2970</v>
      </c>
      <c r="F12511" t="s">
        <v>1386</v>
      </c>
      <c r="G12511">
        <v>3651</v>
      </c>
      <c r="H12511" s="23">
        <v>161245404</v>
      </c>
    </row>
    <row r="12512" spans="1:8" x14ac:dyDescent="0.25">
      <c r="A12512">
        <v>10998</v>
      </c>
      <c r="B12512" t="s">
        <v>16602</v>
      </c>
      <c r="C12512" t="s">
        <v>16602</v>
      </c>
      <c r="D12512" s="23">
        <v>29498464000151</v>
      </c>
      <c r="E12512" t="s">
        <v>1572</v>
      </c>
      <c r="F12512" t="s">
        <v>1386</v>
      </c>
      <c r="G12512">
        <v>16771</v>
      </c>
      <c r="H12512" s="23">
        <v>163090017</v>
      </c>
    </row>
    <row r="12513" spans="1:8" x14ac:dyDescent="0.25">
      <c r="A12513">
        <v>875</v>
      </c>
      <c r="B12513" t="s">
        <v>25336</v>
      </c>
      <c r="C12513" t="s">
        <v>25336</v>
      </c>
      <c r="D12513" s="23"/>
      <c r="E12513" t="s">
        <v>1572</v>
      </c>
      <c r="F12513" t="s">
        <v>1386</v>
      </c>
      <c r="G12513">
        <v>2151</v>
      </c>
      <c r="H12513" s="23"/>
    </row>
    <row r="12514" spans="1:8" x14ac:dyDescent="0.25">
      <c r="A12514">
        <v>5573</v>
      </c>
      <c r="B12514" t="s">
        <v>25337</v>
      </c>
      <c r="C12514" t="s">
        <v>25337</v>
      </c>
      <c r="D12514" s="23"/>
      <c r="E12514" t="s">
        <v>1541</v>
      </c>
      <c r="F12514" t="s">
        <v>1386</v>
      </c>
      <c r="G12514">
        <v>8634</v>
      </c>
      <c r="H12514" s="23"/>
    </row>
    <row r="12515" spans="1:8" x14ac:dyDescent="0.25">
      <c r="A12515">
        <v>8160</v>
      </c>
      <c r="B12515" t="s">
        <v>25338</v>
      </c>
      <c r="C12515" t="s">
        <v>25339</v>
      </c>
      <c r="D12515" s="23"/>
      <c r="E12515" t="s">
        <v>1422</v>
      </c>
      <c r="F12515" t="s">
        <v>1386</v>
      </c>
      <c r="G12515">
        <v>5651</v>
      </c>
      <c r="H12515" s="23"/>
    </row>
    <row r="12516" spans="1:8" x14ac:dyDescent="0.25">
      <c r="A12516">
        <v>1744</v>
      </c>
      <c r="B12516" t="s">
        <v>16603</v>
      </c>
      <c r="C12516" t="s">
        <v>16604</v>
      </c>
      <c r="D12516" s="23">
        <v>12324718000112</v>
      </c>
      <c r="E12516" t="s">
        <v>1572</v>
      </c>
      <c r="F12516" t="s">
        <v>1386</v>
      </c>
      <c r="G12516">
        <v>3020</v>
      </c>
      <c r="H12516" s="23">
        <v>161727344</v>
      </c>
    </row>
    <row r="12517" spans="1:8" x14ac:dyDescent="0.25">
      <c r="A12517">
        <v>6304</v>
      </c>
      <c r="B12517" t="s">
        <v>16605</v>
      </c>
      <c r="C12517" t="s">
        <v>16606</v>
      </c>
      <c r="D12517" s="23">
        <v>12394173000110</v>
      </c>
      <c r="E12517" t="s">
        <v>1430</v>
      </c>
      <c r="F12517" t="s">
        <v>1415</v>
      </c>
      <c r="G12517">
        <v>9847</v>
      </c>
      <c r="H12517" s="23">
        <v>43601413</v>
      </c>
    </row>
    <row r="12518" spans="1:8" x14ac:dyDescent="0.25">
      <c r="A12518">
        <v>1925</v>
      </c>
      <c r="B12518" t="s">
        <v>16607</v>
      </c>
      <c r="C12518" t="s">
        <v>16608</v>
      </c>
      <c r="D12518" s="23">
        <v>13783137000101</v>
      </c>
      <c r="E12518" t="s">
        <v>1541</v>
      </c>
      <c r="F12518" t="s">
        <v>1386</v>
      </c>
      <c r="G12518">
        <v>3201</v>
      </c>
      <c r="H12518" s="23">
        <v>161839983</v>
      </c>
    </row>
    <row r="12519" spans="1:8" x14ac:dyDescent="0.25">
      <c r="A12519">
        <v>6580</v>
      </c>
      <c r="B12519" t="s">
        <v>16609</v>
      </c>
      <c r="C12519" t="s">
        <v>16609</v>
      </c>
      <c r="D12519" s="23">
        <v>35507309000157</v>
      </c>
      <c r="E12519" t="s">
        <v>1816</v>
      </c>
      <c r="F12519" t="s">
        <v>1386</v>
      </c>
      <c r="G12519">
        <v>10114</v>
      </c>
      <c r="H12519" s="23">
        <v>163539200</v>
      </c>
    </row>
    <row r="12520" spans="1:8" x14ac:dyDescent="0.25">
      <c r="A12520">
        <v>15098</v>
      </c>
      <c r="B12520" t="s">
        <v>16609</v>
      </c>
      <c r="C12520" t="s">
        <v>16609</v>
      </c>
      <c r="D12520" s="23">
        <v>50963473000162</v>
      </c>
      <c r="E12520" t="s">
        <v>1816</v>
      </c>
      <c r="F12520" t="s">
        <v>1386</v>
      </c>
      <c r="G12520">
        <v>23976</v>
      </c>
      <c r="H12520" s="23">
        <v>164675485</v>
      </c>
    </row>
    <row r="12521" spans="1:8" x14ac:dyDescent="0.25">
      <c r="A12521">
        <v>2516</v>
      </c>
      <c r="B12521" t="s">
        <v>16610</v>
      </c>
      <c r="C12521" t="s">
        <v>16611</v>
      </c>
      <c r="D12521" s="23">
        <v>35491679000143</v>
      </c>
      <c r="E12521" t="s">
        <v>1385</v>
      </c>
      <c r="F12521" t="s">
        <v>1386</v>
      </c>
      <c r="G12521">
        <v>3792</v>
      </c>
      <c r="H12521" s="23">
        <v>160888611</v>
      </c>
    </row>
    <row r="12522" spans="1:8" x14ac:dyDescent="0.25">
      <c r="A12522">
        <v>11964</v>
      </c>
      <c r="B12522" t="s">
        <v>25340</v>
      </c>
      <c r="C12522" t="s">
        <v>25340</v>
      </c>
      <c r="D12522" s="23"/>
      <c r="E12522" t="s">
        <v>1723</v>
      </c>
      <c r="F12522" t="s">
        <v>1386</v>
      </c>
      <c r="G12522">
        <v>18392</v>
      </c>
      <c r="H12522" s="23"/>
    </row>
    <row r="12523" spans="1:8" x14ac:dyDescent="0.25">
      <c r="A12523">
        <v>1044</v>
      </c>
      <c r="B12523" t="s">
        <v>25341</v>
      </c>
      <c r="C12523" t="s">
        <v>25341</v>
      </c>
      <c r="D12523" s="23"/>
      <c r="E12523" t="s">
        <v>1527</v>
      </c>
      <c r="F12523" t="s">
        <v>1386</v>
      </c>
      <c r="G12523">
        <v>2320</v>
      </c>
      <c r="H12523" s="23"/>
    </row>
    <row r="12524" spans="1:8" x14ac:dyDescent="0.25">
      <c r="A12524">
        <v>9796</v>
      </c>
      <c r="B12524" t="s">
        <v>16612</v>
      </c>
      <c r="C12524" t="s">
        <v>16612</v>
      </c>
      <c r="D12524" s="23">
        <v>28641429000187</v>
      </c>
      <c r="E12524" t="s">
        <v>4056</v>
      </c>
      <c r="F12524" t="s">
        <v>1398</v>
      </c>
      <c r="G12524">
        <v>14527</v>
      </c>
      <c r="H12524" s="23">
        <v>204791782</v>
      </c>
    </row>
    <row r="12525" spans="1:8" x14ac:dyDescent="0.25">
      <c r="A12525">
        <v>13214</v>
      </c>
      <c r="B12525" t="s">
        <v>16613</v>
      </c>
      <c r="C12525" t="s">
        <v>16614</v>
      </c>
      <c r="D12525" s="23">
        <v>41545458000103</v>
      </c>
      <c r="E12525" t="s">
        <v>1541</v>
      </c>
      <c r="F12525" t="s">
        <v>1386</v>
      </c>
      <c r="G12525">
        <v>20409</v>
      </c>
      <c r="H12525" s="23">
        <v>164270604</v>
      </c>
    </row>
    <row r="12526" spans="1:8" x14ac:dyDescent="0.25">
      <c r="A12526">
        <v>11783</v>
      </c>
      <c r="B12526" t="s">
        <v>25342</v>
      </c>
      <c r="C12526" t="s">
        <v>25342</v>
      </c>
      <c r="D12526" s="23"/>
      <c r="E12526" t="s">
        <v>1422</v>
      </c>
      <c r="F12526" t="s">
        <v>1386</v>
      </c>
      <c r="G12526">
        <v>18072</v>
      </c>
      <c r="H12526" s="23"/>
    </row>
    <row r="12527" spans="1:8" x14ac:dyDescent="0.25">
      <c r="A12527">
        <v>6685</v>
      </c>
      <c r="B12527" t="s">
        <v>16615</v>
      </c>
      <c r="C12527" t="s">
        <v>16615</v>
      </c>
      <c r="D12527" s="23">
        <v>20193885000108</v>
      </c>
      <c r="E12527" t="s">
        <v>1422</v>
      </c>
      <c r="F12527" t="s">
        <v>1386</v>
      </c>
      <c r="G12527">
        <v>10229</v>
      </c>
      <c r="H12527" s="23">
        <v>162327315</v>
      </c>
    </row>
    <row r="12528" spans="1:8" x14ac:dyDescent="0.25">
      <c r="A12528">
        <v>1204</v>
      </c>
      <c r="B12528" t="s">
        <v>25343</v>
      </c>
      <c r="C12528" t="s">
        <v>25343</v>
      </c>
      <c r="D12528" s="23"/>
      <c r="E12528" t="s">
        <v>1385</v>
      </c>
      <c r="F12528" t="s">
        <v>1386</v>
      </c>
      <c r="G12528">
        <v>2480</v>
      </c>
      <c r="H12528" s="23"/>
    </row>
    <row r="12529" spans="1:8" x14ac:dyDescent="0.25">
      <c r="A12529">
        <v>8132</v>
      </c>
      <c r="B12529" t="s">
        <v>16616</v>
      </c>
      <c r="C12529" t="s">
        <v>16617</v>
      </c>
      <c r="D12529" s="23">
        <v>20188013000143</v>
      </c>
      <c r="E12529" t="s">
        <v>1678</v>
      </c>
      <c r="F12529" t="s">
        <v>1386</v>
      </c>
      <c r="G12529">
        <v>12411</v>
      </c>
      <c r="H12529" s="23">
        <v>162328079</v>
      </c>
    </row>
    <row r="12530" spans="1:8" x14ac:dyDescent="0.25">
      <c r="A12530">
        <v>13714</v>
      </c>
      <c r="B12530" t="s">
        <v>16618</v>
      </c>
      <c r="C12530" t="s">
        <v>16618</v>
      </c>
      <c r="D12530" s="23">
        <v>22405743000184</v>
      </c>
      <c r="E12530" t="s">
        <v>1385</v>
      </c>
      <c r="F12530" t="s">
        <v>1386</v>
      </c>
      <c r="G12530">
        <v>21363</v>
      </c>
      <c r="H12530" s="23">
        <v>162516550</v>
      </c>
    </row>
    <row r="12531" spans="1:8" x14ac:dyDescent="0.25">
      <c r="A12531">
        <v>11054</v>
      </c>
      <c r="B12531" t="s">
        <v>16619</v>
      </c>
      <c r="C12531" t="s">
        <v>16619</v>
      </c>
      <c r="D12531" s="23">
        <v>12015661000170</v>
      </c>
      <c r="E12531" t="s">
        <v>1385</v>
      </c>
      <c r="F12531" t="s">
        <v>1386</v>
      </c>
      <c r="G12531">
        <v>16859</v>
      </c>
      <c r="H12531" s="23">
        <v>161698220</v>
      </c>
    </row>
    <row r="12532" spans="1:8" x14ac:dyDescent="0.25">
      <c r="A12532">
        <v>14216</v>
      </c>
      <c r="B12532" t="s">
        <v>16620</v>
      </c>
      <c r="C12532" t="s">
        <v>16620</v>
      </c>
      <c r="D12532" s="23">
        <v>13624664000173</v>
      </c>
      <c r="E12532" t="s">
        <v>1385</v>
      </c>
      <c r="F12532" t="s">
        <v>1386</v>
      </c>
      <c r="G12532">
        <v>22248</v>
      </c>
      <c r="H12532" s="23">
        <v>161827730</v>
      </c>
    </row>
    <row r="12533" spans="1:8" x14ac:dyDescent="0.25">
      <c r="A12533">
        <v>11849</v>
      </c>
      <c r="B12533" t="s">
        <v>25344</v>
      </c>
      <c r="C12533" t="s">
        <v>25345</v>
      </c>
      <c r="D12533" s="23"/>
      <c r="E12533" t="s">
        <v>1723</v>
      </c>
      <c r="F12533" t="s">
        <v>1386</v>
      </c>
      <c r="G12533">
        <v>5601</v>
      </c>
      <c r="H12533" s="23"/>
    </row>
    <row r="12534" spans="1:8" x14ac:dyDescent="0.25">
      <c r="A12534">
        <v>2036</v>
      </c>
      <c r="B12534" t="s">
        <v>16621</v>
      </c>
      <c r="C12534" t="s">
        <v>16622</v>
      </c>
      <c r="D12534" s="23">
        <v>1898726000156</v>
      </c>
      <c r="E12534" t="s">
        <v>1851</v>
      </c>
      <c r="F12534" t="s">
        <v>1386</v>
      </c>
      <c r="G12534">
        <v>3312</v>
      </c>
      <c r="H12534" s="23">
        <v>161163408</v>
      </c>
    </row>
    <row r="12535" spans="1:8" x14ac:dyDescent="0.25">
      <c r="A12535">
        <v>13798</v>
      </c>
      <c r="B12535" t="s">
        <v>25346</v>
      </c>
      <c r="C12535" t="s">
        <v>25347</v>
      </c>
      <c r="D12535" s="23"/>
      <c r="E12535" t="s">
        <v>1422</v>
      </c>
      <c r="F12535" t="s">
        <v>1386</v>
      </c>
      <c r="G12535">
        <v>12134</v>
      </c>
      <c r="H12535" s="23"/>
    </row>
    <row r="12536" spans="1:8" x14ac:dyDescent="0.25">
      <c r="A12536">
        <v>11330</v>
      </c>
      <c r="B12536" t="s">
        <v>16623</v>
      </c>
      <c r="C12536" t="s">
        <v>16624</v>
      </c>
      <c r="D12536" s="23">
        <v>30846859000187</v>
      </c>
      <c r="E12536" t="s">
        <v>1422</v>
      </c>
      <c r="F12536" t="s">
        <v>1386</v>
      </c>
      <c r="G12536">
        <v>17200</v>
      </c>
      <c r="H12536" s="23" t="s">
        <v>1438</v>
      </c>
    </row>
    <row r="12537" spans="1:8" x14ac:dyDescent="0.25">
      <c r="A12537">
        <v>11187</v>
      </c>
      <c r="B12537" t="s">
        <v>16625</v>
      </c>
      <c r="C12537" t="s">
        <v>16625</v>
      </c>
      <c r="D12537" s="23">
        <v>16813134000161</v>
      </c>
      <c r="E12537" t="s">
        <v>1385</v>
      </c>
      <c r="F12537" t="s">
        <v>1386</v>
      </c>
      <c r="G12537">
        <v>17007</v>
      </c>
      <c r="H12537" s="23">
        <v>162034270</v>
      </c>
    </row>
    <row r="12538" spans="1:8" x14ac:dyDescent="0.25">
      <c r="A12538">
        <v>14959</v>
      </c>
      <c r="B12538" t="s">
        <v>16626</v>
      </c>
      <c r="C12538" t="s">
        <v>16627</v>
      </c>
      <c r="D12538" s="23">
        <v>48768890000102</v>
      </c>
      <c r="E12538" t="s">
        <v>1507</v>
      </c>
      <c r="F12538" t="s">
        <v>1415</v>
      </c>
      <c r="G12538">
        <v>23461</v>
      </c>
      <c r="H12538" s="23" t="s">
        <v>1438</v>
      </c>
    </row>
    <row r="12539" spans="1:8" x14ac:dyDescent="0.25">
      <c r="A12539">
        <v>11714</v>
      </c>
      <c r="B12539" t="s">
        <v>25348</v>
      </c>
      <c r="C12539" t="s">
        <v>25349</v>
      </c>
      <c r="D12539" s="23"/>
      <c r="E12539" t="s">
        <v>1422</v>
      </c>
      <c r="F12539" t="s">
        <v>1386</v>
      </c>
      <c r="G12539">
        <v>16730</v>
      </c>
      <c r="H12539" s="23"/>
    </row>
    <row r="12540" spans="1:8" x14ac:dyDescent="0.25">
      <c r="A12540">
        <v>9771</v>
      </c>
      <c r="B12540" t="s">
        <v>16628</v>
      </c>
      <c r="C12540" t="s">
        <v>16628</v>
      </c>
      <c r="D12540" s="23">
        <v>28479717000187</v>
      </c>
      <c r="E12540" t="s">
        <v>1440</v>
      </c>
      <c r="F12540" t="s">
        <v>1386</v>
      </c>
      <c r="G12540">
        <v>14503</v>
      </c>
      <c r="H12540" s="23">
        <v>162998368</v>
      </c>
    </row>
    <row r="12541" spans="1:8" x14ac:dyDescent="0.25">
      <c r="A12541">
        <v>8307</v>
      </c>
      <c r="B12541" t="s">
        <v>16629</v>
      </c>
      <c r="C12541" t="s">
        <v>16629</v>
      </c>
      <c r="D12541" s="23">
        <v>24252052000113</v>
      </c>
      <c r="E12541" t="s">
        <v>2281</v>
      </c>
      <c r="F12541" t="s">
        <v>1386</v>
      </c>
      <c r="G12541">
        <v>12575</v>
      </c>
      <c r="H12541" s="23">
        <v>162704836</v>
      </c>
    </row>
    <row r="12542" spans="1:8" x14ac:dyDescent="0.25">
      <c r="A12542">
        <v>9751</v>
      </c>
      <c r="B12542" t="s">
        <v>25350</v>
      </c>
      <c r="C12542" t="s">
        <v>25350</v>
      </c>
      <c r="D12542" s="23"/>
      <c r="E12542" t="s">
        <v>1422</v>
      </c>
      <c r="F12542" t="s">
        <v>1386</v>
      </c>
      <c r="G12542">
        <v>14482</v>
      </c>
      <c r="H12542" s="23"/>
    </row>
    <row r="12543" spans="1:8" x14ac:dyDescent="0.25">
      <c r="A12543">
        <v>10102</v>
      </c>
      <c r="B12543" t="s">
        <v>16630</v>
      </c>
      <c r="C12543" t="s">
        <v>16630</v>
      </c>
      <c r="D12543" s="23">
        <v>29017213000108</v>
      </c>
      <c r="E12543" t="s">
        <v>1385</v>
      </c>
      <c r="F12543" t="s">
        <v>1386</v>
      </c>
      <c r="G12543">
        <v>15002</v>
      </c>
      <c r="H12543" s="23">
        <v>163046115</v>
      </c>
    </row>
    <row r="12544" spans="1:8" x14ac:dyDescent="0.25">
      <c r="A12544">
        <v>10684</v>
      </c>
      <c r="B12544" t="s">
        <v>16631</v>
      </c>
      <c r="C12544" t="s">
        <v>16631</v>
      </c>
      <c r="D12544" s="23">
        <v>31350864000167</v>
      </c>
      <c r="E12544" t="s">
        <v>1385</v>
      </c>
      <c r="F12544" t="s">
        <v>1386</v>
      </c>
      <c r="G12544">
        <v>16097</v>
      </c>
      <c r="H12544" s="23">
        <v>163228973</v>
      </c>
    </row>
    <row r="12545" spans="1:8" x14ac:dyDescent="0.25">
      <c r="A12545">
        <v>10275</v>
      </c>
      <c r="B12545" t="s">
        <v>16632</v>
      </c>
      <c r="C12545" t="s">
        <v>16632</v>
      </c>
      <c r="D12545" s="23">
        <v>7901494000124</v>
      </c>
      <c r="E12545" t="s">
        <v>1409</v>
      </c>
      <c r="F12545" t="s">
        <v>1386</v>
      </c>
      <c r="G12545">
        <v>15497</v>
      </c>
      <c r="H12545" s="23">
        <v>161481078</v>
      </c>
    </row>
    <row r="12546" spans="1:8" x14ac:dyDescent="0.25">
      <c r="A12546">
        <v>7851</v>
      </c>
      <c r="B12546" t="s">
        <v>25351</v>
      </c>
      <c r="C12546" t="s">
        <v>25351</v>
      </c>
      <c r="D12546" s="23"/>
      <c r="E12546" t="s">
        <v>1422</v>
      </c>
      <c r="F12546" t="s">
        <v>1386</v>
      </c>
      <c r="G12546">
        <v>12161</v>
      </c>
      <c r="H12546" s="23"/>
    </row>
    <row r="12547" spans="1:8" x14ac:dyDescent="0.25">
      <c r="A12547">
        <v>3674</v>
      </c>
      <c r="B12547" t="s">
        <v>16633</v>
      </c>
      <c r="C12547" t="s">
        <v>16634</v>
      </c>
      <c r="D12547" s="23">
        <v>8643709000117</v>
      </c>
      <c r="E12547" t="s">
        <v>2555</v>
      </c>
      <c r="F12547" t="s">
        <v>1386</v>
      </c>
      <c r="G12547">
        <v>4950</v>
      </c>
      <c r="H12547" s="23">
        <v>161535518</v>
      </c>
    </row>
    <row r="12548" spans="1:8" x14ac:dyDescent="0.25">
      <c r="A12548">
        <v>13456</v>
      </c>
      <c r="B12548" t="s">
        <v>16635</v>
      </c>
      <c r="C12548" t="s">
        <v>16636</v>
      </c>
      <c r="D12548" s="23">
        <v>24989533000106</v>
      </c>
      <c r="E12548" t="s">
        <v>1422</v>
      </c>
      <c r="F12548" t="s">
        <v>1386</v>
      </c>
      <c r="G12548">
        <v>21044</v>
      </c>
      <c r="H12548" s="23" t="s">
        <v>1438</v>
      </c>
    </row>
    <row r="12549" spans="1:8" x14ac:dyDescent="0.25">
      <c r="A12549">
        <v>8600</v>
      </c>
      <c r="B12549" t="s">
        <v>16637</v>
      </c>
      <c r="C12549" t="s">
        <v>16637</v>
      </c>
      <c r="D12549" s="23">
        <v>23821927000198</v>
      </c>
      <c r="E12549" t="s">
        <v>1409</v>
      </c>
      <c r="F12549" t="s">
        <v>1386</v>
      </c>
      <c r="G12549">
        <v>13112</v>
      </c>
      <c r="H12549" s="23">
        <v>162644361</v>
      </c>
    </row>
    <row r="12550" spans="1:8" x14ac:dyDescent="0.25">
      <c r="A12550">
        <v>10179</v>
      </c>
      <c r="B12550" t="s">
        <v>16638</v>
      </c>
      <c r="C12550" t="s">
        <v>16638</v>
      </c>
      <c r="D12550" s="23">
        <v>21120691000137</v>
      </c>
      <c r="E12550" t="s">
        <v>1385</v>
      </c>
      <c r="F12550" t="s">
        <v>1386</v>
      </c>
      <c r="G12550">
        <v>15325</v>
      </c>
      <c r="H12550" s="23">
        <v>162401493</v>
      </c>
    </row>
    <row r="12551" spans="1:8" x14ac:dyDescent="0.25">
      <c r="A12551">
        <v>7903</v>
      </c>
      <c r="B12551" t="s">
        <v>16639</v>
      </c>
      <c r="C12551" t="s">
        <v>16639</v>
      </c>
      <c r="D12551" s="23">
        <v>19077462000135</v>
      </c>
      <c r="E12551" t="s">
        <v>1452</v>
      </c>
      <c r="F12551" t="s">
        <v>1386</v>
      </c>
      <c r="G12551">
        <v>12215</v>
      </c>
      <c r="H12551" s="23">
        <v>162218036</v>
      </c>
    </row>
    <row r="12552" spans="1:8" x14ac:dyDescent="0.25">
      <c r="A12552">
        <v>14715</v>
      </c>
      <c r="B12552" t="s">
        <v>16640</v>
      </c>
      <c r="C12552" t="s">
        <v>16640</v>
      </c>
      <c r="D12552" s="23">
        <v>12305213000100</v>
      </c>
      <c r="E12552" t="s">
        <v>1422</v>
      </c>
      <c r="F12552" t="s">
        <v>1386</v>
      </c>
      <c r="G12552">
        <v>23172</v>
      </c>
      <c r="H12552" s="23">
        <v>161725465</v>
      </c>
    </row>
    <row r="12553" spans="1:8" x14ac:dyDescent="0.25">
      <c r="A12553">
        <v>6434</v>
      </c>
      <c r="B12553" t="s">
        <v>16641</v>
      </c>
      <c r="C12553" t="s">
        <v>16641</v>
      </c>
      <c r="D12553" s="23">
        <v>8204107000163</v>
      </c>
      <c r="E12553" t="s">
        <v>1385</v>
      </c>
      <c r="F12553" t="s">
        <v>1386</v>
      </c>
      <c r="G12553">
        <v>9976</v>
      </c>
      <c r="H12553" s="23">
        <v>161492070</v>
      </c>
    </row>
    <row r="12554" spans="1:8" x14ac:dyDescent="0.25">
      <c r="A12554">
        <v>8042</v>
      </c>
      <c r="B12554" t="s">
        <v>16642</v>
      </c>
      <c r="C12554" t="s">
        <v>16642</v>
      </c>
      <c r="D12554" s="23">
        <v>14162113000106</v>
      </c>
      <c r="E12554" t="s">
        <v>1452</v>
      </c>
      <c r="F12554" t="s">
        <v>1386</v>
      </c>
      <c r="G12554">
        <v>12341</v>
      </c>
      <c r="H12554" s="23">
        <v>162348932</v>
      </c>
    </row>
    <row r="12555" spans="1:8" x14ac:dyDescent="0.25">
      <c r="A12555">
        <v>9915</v>
      </c>
      <c r="B12555" t="s">
        <v>16643</v>
      </c>
      <c r="C12555" t="s">
        <v>16643</v>
      </c>
      <c r="D12555" s="23">
        <v>28781335000103</v>
      </c>
      <c r="E12555" t="s">
        <v>1385</v>
      </c>
      <c r="F12555" t="s">
        <v>1386</v>
      </c>
      <c r="G12555">
        <v>14649</v>
      </c>
      <c r="H12555" s="23">
        <v>163024880</v>
      </c>
    </row>
    <row r="12556" spans="1:8" x14ac:dyDescent="0.25">
      <c r="A12556">
        <v>1968</v>
      </c>
      <c r="B12556" t="s">
        <v>16644</v>
      </c>
      <c r="C12556" t="s">
        <v>16645</v>
      </c>
      <c r="D12556" s="23">
        <v>1452294000155</v>
      </c>
      <c r="E12556" t="s">
        <v>1385</v>
      </c>
      <c r="F12556" t="s">
        <v>1386</v>
      </c>
      <c r="G12556">
        <v>3244</v>
      </c>
      <c r="H12556" s="23">
        <v>161180140</v>
      </c>
    </row>
    <row r="12557" spans="1:8" x14ac:dyDescent="0.25">
      <c r="A12557">
        <v>7160</v>
      </c>
      <c r="B12557" t="s">
        <v>25352</v>
      </c>
      <c r="C12557" t="s">
        <v>25352</v>
      </c>
      <c r="D12557" s="23"/>
      <c r="E12557" t="s">
        <v>1422</v>
      </c>
      <c r="F12557" t="s">
        <v>1386</v>
      </c>
      <c r="G12557">
        <v>11109</v>
      </c>
      <c r="H12557" s="23"/>
    </row>
    <row r="12558" spans="1:8" x14ac:dyDescent="0.25">
      <c r="A12558">
        <v>9900</v>
      </c>
      <c r="B12558" t="s">
        <v>16646</v>
      </c>
      <c r="C12558" t="s">
        <v>16646</v>
      </c>
      <c r="D12558" s="23">
        <v>29333703000113</v>
      </c>
      <c r="E12558" t="s">
        <v>6568</v>
      </c>
      <c r="F12558" t="s">
        <v>1386</v>
      </c>
      <c r="G12558">
        <v>14634</v>
      </c>
      <c r="H12558" s="23">
        <v>163076723</v>
      </c>
    </row>
    <row r="12559" spans="1:8" x14ac:dyDescent="0.25">
      <c r="A12559">
        <v>12052</v>
      </c>
      <c r="B12559" t="s">
        <v>16647</v>
      </c>
      <c r="C12559" t="s">
        <v>16647</v>
      </c>
      <c r="D12559" s="23">
        <v>29120279000129</v>
      </c>
      <c r="E12559" t="s">
        <v>1440</v>
      </c>
      <c r="F12559" t="s">
        <v>1386</v>
      </c>
      <c r="G12559">
        <v>18591</v>
      </c>
      <c r="H12559" s="23">
        <v>163055807</v>
      </c>
    </row>
    <row r="12560" spans="1:8" x14ac:dyDescent="0.25">
      <c r="A12560">
        <v>2830</v>
      </c>
      <c r="B12560" t="s">
        <v>16648</v>
      </c>
      <c r="C12560" t="s">
        <v>16645</v>
      </c>
      <c r="D12560" s="23">
        <v>4666958000177</v>
      </c>
      <c r="E12560" t="s">
        <v>1422</v>
      </c>
      <c r="F12560" t="s">
        <v>1386</v>
      </c>
      <c r="G12560">
        <v>4106</v>
      </c>
      <c r="H12560" s="23">
        <v>161332170</v>
      </c>
    </row>
    <row r="12561" spans="1:8" x14ac:dyDescent="0.25">
      <c r="A12561">
        <v>9031</v>
      </c>
      <c r="B12561" t="s">
        <v>16649</v>
      </c>
      <c r="C12561" t="s">
        <v>16649</v>
      </c>
      <c r="D12561" s="23">
        <v>26598775000102</v>
      </c>
      <c r="E12561" t="s">
        <v>1533</v>
      </c>
      <c r="F12561" t="s">
        <v>1386</v>
      </c>
      <c r="G12561">
        <v>13562</v>
      </c>
      <c r="H12561" s="23">
        <v>162839243</v>
      </c>
    </row>
    <row r="12562" spans="1:8" x14ac:dyDescent="0.25">
      <c r="A12562">
        <v>13716</v>
      </c>
      <c r="B12562" t="s">
        <v>25353</v>
      </c>
      <c r="C12562" t="s">
        <v>25354</v>
      </c>
      <c r="D12562" s="23"/>
      <c r="E12562" t="s">
        <v>1572</v>
      </c>
      <c r="F12562" t="s">
        <v>1386</v>
      </c>
      <c r="G12562">
        <v>6899</v>
      </c>
      <c r="H12562" s="23"/>
    </row>
    <row r="12563" spans="1:8" x14ac:dyDescent="0.25">
      <c r="A12563">
        <v>11786</v>
      </c>
      <c r="B12563" t="s">
        <v>16650</v>
      </c>
      <c r="C12563" t="s">
        <v>16650</v>
      </c>
      <c r="D12563" s="23">
        <v>20649005000157</v>
      </c>
      <c r="E12563" t="s">
        <v>1385</v>
      </c>
      <c r="F12563" t="s">
        <v>1386</v>
      </c>
      <c r="G12563">
        <v>18081</v>
      </c>
      <c r="H12563" s="23">
        <v>162362498</v>
      </c>
    </row>
    <row r="12564" spans="1:8" x14ac:dyDescent="0.25">
      <c r="A12564">
        <v>7455</v>
      </c>
      <c r="B12564" t="s">
        <v>25355</v>
      </c>
      <c r="C12564" t="s">
        <v>25355</v>
      </c>
      <c r="D12564" s="23"/>
      <c r="E12564" t="s">
        <v>1385</v>
      </c>
      <c r="F12564" t="s">
        <v>1386</v>
      </c>
      <c r="G12564">
        <v>11377</v>
      </c>
      <c r="H12564" s="23"/>
    </row>
    <row r="12565" spans="1:8" x14ac:dyDescent="0.25">
      <c r="A12565">
        <v>3879</v>
      </c>
      <c r="B12565" t="s">
        <v>16651</v>
      </c>
      <c r="C12565" t="s">
        <v>16652</v>
      </c>
      <c r="D12565" s="23">
        <v>9135195000151</v>
      </c>
      <c r="E12565" t="s">
        <v>1487</v>
      </c>
      <c r="F12565" t="s">
        <v>1386</v>
      </c>
      <c r="G12565">
        <v>5155</v>
      </c>
      <c r="H12565" s="23">
        <v>160313090</v>
      </c>
    </row>
    <row r="12566" spans="1:8" x14ac:dyDescent="0.25">
      <c r="A12566">
        <v>6418</v>
      </c>
      <c r="B12566" t="s">
        <v>25356</v>
      </c>
      <c r="C12566" t="s">
        <v>25357</v>
      </c>
      <c r="D12566" s="23"/>
      <c r="E12566" t="s">
        <v>1422</v>
      </c>
      <c r="F12566" t="s">
        <v>1386</v>
      </c>
      <c r="G12566">
        <v>240</v>
      </c>
      <c r="H12566" s="23"/>
    </row>
    <row r="12567" spans="1:8" x14ac:dyDescent="0.25">
      <c r="A12567">
        <v>1130</v>
      </c>
      <c r="B12567" t="s">
        <v>25358</v>
      </c>
      <c r="C12567" t="s">
        <v>25358</v>
      </c>
      <c r="D12567" s="23"/>
      <c r="E12567" t="s">
        <v>1541</v>
      </c>
      <c r="F12567" t="s">
        <v>1386</v>
      </c>
      <c r="G12567">
        <v>2406</v>
      </c>
      <c r="H12567" s="23"/>
    </row>
    <row r="12568" spans="1:8" x14ac:dyDescent="0.25">
      <c r="A12568">
        <v>1808</v>
      </c>
      <c r="B12568" t="s">
        <v>16654</v>
      </c>
      <c r="C12568" t="s">
        <v>16655</v>
      </c>
      <c r="D12568" s="23">
        <v>12849364000120</v>
      </c>
      <c r="E12568" t="s">
        <v>1744</v>
      </c>
      <c r="F12568" t="s">
        <v>1386</v>
      </c>
      <c r="G12568">
        <v>3084</v>
      </c>
      <c r="H12568" s="23" t="s">
        <v>16656</v>
      </c>
    </row>
    <row r="12569" spans="1:8" x14ac:dyDescent="0.25">
      <c r="A12569">
        <v>2656</v>
      </c>
      <c r="B12569" t="s">
        <v>16657</v>
      </c>
      <c r="C12569" t="s">
        <v>16658</v>
      </c>
      <c r="D12569" s="23">
        <v>40949034000141</v>
      </c>
      <c r="E12569" t="s">
        <v>2138</v>
      </c>
      <c r="F12569" t="s">
        <v>1386</v>
      </c>
      <c r="G12569">
        <v>3932</v>
      </c>
      <c r="H12569" s="23">
        <v>161019773</v>
      </c>
    </row>
    <row r="12570" spans="1:8" x14ac:dyDescent="0.25">
      <c r="A12570">
        <v>1909</v>
      </c>
      <c r="B12570" t="s">
        <v>16659</v>
      </c>
      <c r="C12570" t="s">
        <v>16660</v>
      </c>
      <c r="D12570" s="23">
        <v>13607435000140</v>
      </c>
      <c r="E12570" t="s">
        <v>1385</v>
      </c>
      <c r="F12570" t="s">
        <v>1386</v>
      </c>
      <c r="G12570">
        <v>3185</v>
      </c>
      <c r="H12570" s="23">
        <v>161823734</v>
      </c>
    </row>
    <row r="12571" spans="1:8" x14ac:dyDescent="0.25">
      <c r="A12571">
        <v>7162</v>
      </c>
      <c r="B12571" t="s">
        <v>16661</v>
      </c>
      <c r="C12571" t="s">
        <v>16661</v>
      </c>
      <c r="D12571" s="23">
        <v>20942698000171</v>
      </c>
      <c r="E12571" t="s">
        <v>12094</v>
      </c>
      <c r="F12571" t="s">
        <v>1386</v>
      </c>
      <c r="G12571">
        <v>11111</v>
      </c>
      <c r="H12571" s="23">
        <v>162385854</v>
      </c>
    </row>
    <row r="12572" spans="1:8" x14ac:dyDescent="0.25">
      <c r="A12572">
        <v>9196</v>
      </c>
      <c r="B12572" t="s">
        <v>16662</v>
      </c>
      <c r="C12572" t="s">
        <v>16662</v>
      </c>
      <c r="D12572" s="23">
        <v>26800361000106</v>
      </c>
      <c r="E12572" t="s">
        <v>1527</v>
      </c>
      <c r="F12572" t="s">
        <v>1386</v>
      </c>
      <c r="G12572">
        <v>13699</v>
      </c>
      <c r="H12572" s="23">
        <v>162858000</v>
      </c>
    </row>
    <row r="12573" spans="1:8" x14ac:dyDescent="0.25">
      <c r="A12573">
        <v>830</v>
      </c>
      <c r="B12573" t="s">
        <v>25359</v>
      </c>
      <c r="C12573" t="s">
        <v>25359</v>
      </c>
      <c r="D12573" s="23"/>
      <c r="E12573" t="s">
        <v>1527</v>
      </c>
      <c r="F12573" t="s">
        <v>1386</v>
      </c>
      <c r="G12573">
        <v>2106</v>
      </c>
      <c r="H12573" s="23"/>
    </row>
    <row r="12574" spans="1:8" x14ac:dyDescent="0.25">
      <c r="A12574">
        <v>14334</v>
      </c>
      <c r="B12574" t="s">
        <v>25360</v>
      </c>
      <c r="C12574" t="s">
        <v>25360</v>
      </c>
      <c r="D12574" s="23"/>
      <c r="E12574" t="s">
        <v>1530</v>
      </c>
      <c r="F12574" t="s">
        <v>1386</v>
      </c>
      <c r="G12574">
        <v>22586</v>
      </c>
      <c r="H12574" s="23"/>
    </row>
    <row r="12575" spans="1:8" x14ac:dyDescent="0.25">
      <c r="A12575">
        <v>15609</v>
      </c>
      <c r="B12575" t="s">
        <v>16663</v>
      </c>
      <c r="C12575" t="s">
        <v>16664</v>
      </c>
      <c r="D12575" s="23">
        <v>3206964000189</v>
      </c>
      <c r="E12575" t="s">
        <v>1385</v>
      </c>
      <c r="F12575" t="s">
        <v>1386</v>
      </c>
      <c r="G12575">
        <v>24876</v>
      </c>
      <c r="H12575" s="23">
        <v>161240593</v>
      </c>
    </row>
    <row r="12576" spans="1:8" x14ac:dyDescent="0.25">
      <c r="A12576">
        <v>11036</v>
      </c>
      <c r="B12576" t="s">
        <v>16665</v>
      </c>
      <c r="C12576" t="s">
        <v>16665</v>
      </c>
      <c r="D12576" s="23">
        <v>24700217000172</v>
      </c>
      <c r="E12576" t="s">
        <v>1440</v>
      </c>
      <c r="F12576" t="s">
        <v>1386</v>
      </c>
      <c r="G12576">
        <v>16831</v>
      </c>
      <c r="H12576" s="23">
        <v>162713371</v>
      </c>
    </row>
    <row r="12577" spans="1:8" x14ac:dyDescent="0.25">
      <c r="A12577">
        <v>12186</v>
      </c>
      <c r="B12577" t="s">
        <v>25361</v>
      </c>
      <c r="C12577" t="s">
        <v>25362</v>
      </c>
      <c r="D12577" s="23"/>
      <c r="E12577" t="s">
        <v>1422</v>
      </c>
      <c r="F12577" t="s">
        <v>1386</v>
      </c>
      <c r="G12577">
        <v>259</v>
      </c>
      <c r="H12577" s="23"/>
    </row>
    <row r="12578" spans="1:8" x14ac:dyDescent="0.25">
      <c r="A12578">
        <v>4996</v>
      </c>
      <c r="B12578" t="s">
        <v>25363</v>
      </c>
      <c r="C12578" t="s">
        <v>25363</v>
      </c>
      <c r="D12578" s="23"/>
      <c r="E12578" t="s">
        <v>1723</v>
      </c>
      <c r="F12578" t="s">
        <v>1386</v>
      </c>
      <c r="G12578">
        <v>8022</v>
      </c>
      <c r="H12578" s="23"/>
    </row>
    <row r="12579" spans="1:8" x14ac:dyDescent="0.25">
      <c r="A12579">
        <v>3460</v>
      </c>
      <c r="B12579" t="s">
        <v>16666</v>
      </c>
      <c r="C12579" t="s">
        <v>16667</v>
      </c>
      <c r="D12579" s="23">
        <v>7750943000180</v>
      </c>
      <c r="E12579" t="s">
        <v>1385</v>
      </c>
      <c r="F12579" t="s">
        <v>1386</v>
      </c>
      <c r="G12579">
        <v>4736</v>
      </c>
      <c r="H12579" s="23">
        <v>161471927</v>
      </c>
    </row>
    <row r="12580" spans="1:8" x14ac:dyDescent="0.25">
      <c r="A12580">
        <v>12359</v>
      </c>
      <c r="B12580" t="s">
        <v>16668</v>
      </c>
      <c r="C12580" t="s">
        <v>16669</v>
      </c>
      <c r="D12580" s="23">
        <v>21904436000185</v>
      </c>
      <c r="E12580" t="s">
        <v>16670</v>
      </c>
      <c r="F12580" t="s">
        <v>1390</v>
      </c>
      <c r="G12580">
        <v>18958</v>
      </c>
      <c r="H12580" s="23">
        <v>272020515116</v>
      </c>
    </row>
    <row r="12581" spans="1:8" x14ac:dyDescent="0.25">
      <c r="A12581">
        <v>15539</v>
      </c>
      <c r="B12581" t="s">
        <v>25364</v>
      </c>
      <c r="C12581" t="s">
        <v>25364</v>
      </c>
      <c r="D12581" s="23"/>
      <c r="E12581" t="s">
        <v>1723</v>
      </c>
      <c r="F12581" t="s">
        <v>1386</v>
      </c>
      <c r="G12581">
        <v>24771</v>
      </c>
      <c r="H12581" s="23"/>
    </row>
    <row r="12582" spans="1:8" x14ac:dyDescent="0.25">
      <c r="A12582">
        <v>12465</v>
      </c>
      <c r="B12582" t="s">
        <v>16671</v>
      </c>
      <c r="C12582" t="s">
        <v>16672</v>
      </c>
      <c r="D12582" s="23">
        <v>10708505000169</v>
      </c>
      <c r="E12582" t="s">
        <v>16673</v>
      </c>
      <c r="F12582" t="s">
        <v>1610</v>
      </c>
      <c r="G12582">
        <v>19197</v>
      </c>
      <c r="H12582" s="23">
        <v>255835140</v>
      </c>
    </row>
    <row r="12583" spans="1:8" x14ac:dyDescent="0.25">
      <c r="A12583">
        <v>7768</v>
      </c>
      <c r="B12583" t="s">
        <v>16674</v>
      </c>
      <c r="C12583" t="s">
        <v>16675</v>
      </c>
      <c r="D12583" s="23">
        <v>13881097000130</v>
      </c>
      <c r="E12583" t="s">
        <v>1973</v>
      </c>
      <c r="F12583" t="s">
        <v>1390</v>
      </c>
      <c r="G12583">
        <v>12085</v>
      </c>
      <c r="H12583" s="23">
        <v>441052462118</v>
      </c>
    </row>
    <row r="12584" spans="1:8" x14ac:dyDescent="0.25">
      <c r="A12584">
        <v>8285</v>
      </c>
      <c r="B12584" t="s">
        <v>16676</v>
      </c>
      <c r="C12584" t="s">
        <v>16677</v>
      </c>
      <c r="D12584" s="23">
        <v>4120805000120</v>
      </c>
      <c r="E12584" t="s">
        <v>2711</v>
      </c>
      <c r="F12584" t="s">
        <v>1415</v>
      </c>
      <c r="G12584">
        <v>12553</v>
      </c>
      <c r="H12584" s="23" t="s">
        <v>1438</v>
      </c>
    </row>
    <row r="12585" spans="1:8" x14ac:dyDescent="0.25">
      <c r="A12585">
        <v>9657</v>
      </c>
      <c r="B12585" t="s">
        <v>16678</v>
      </c>
      <c r="C12585" t="s">
        <v>16678</v>
      </c>
      <c r="D12585" s="23">
        <v>28183453000110</v>
      </c>
      <c r="E12585" t="s">
        <v>2454</v>
      </c>
      <c r="F12585" t="s">
        <v>1386</v>
      </c>
      <c r="G12585">
        <v>14354</v>
      </c>
      <c r="H12585" s="23">
        <v>162973470</v>
      </c>
    </row>
    <row r="12586" spans="1:8" x14ac:dyDescent="0.25">
      <c r="A12586">
        <v>11895</v>
      </c>
      <c r="B12586" t="s">
        <v>16679</v>
      </c>
      <c r="C12586" t="s">
        <v>16679</v>
      </c>
      <c r="D12586" s="23">
        <v>37660846000168</v>
      </c>
      <c r="E12586" t="s">
        <v>1422</v>
      </c>
      <c r="F12586" t="s">
        <v>1386</v>
      </c>
      <c r="G12586">
        <v>18282</v>
      </c>
      <c r="H12586" s="23">
        <v>163695261</v>
      </c>
    </row>
    <row r="12587" spans="1:8" x14ac:dyDescent="0.25">
      <c r="A12587">
        <v>859</v>
      </c>
      <c r="B12587" t="s">
        <v>25365</v>
      </c>
      <c r="C12587" t="s">
        <v>25366</v>
      </c>
      <c r="D12587" s="23"/>
      <c r="E12587" t="s">
        <v>1422</v>
      </c>
      <c r="F12587" t="s">
        <v>1386</v>
      </c>
      <c r="G12587">
        <v>5961</v>
      </c>
      <c r="H12587" s="23"/>
    </row>
    <row r="12588" spans="1:8" x14ac:dyDescent="0.25">
      <c r="A12588">
        <v>11423</v>
      </c>
      <c r="B12588" t="s">
        <v>16680</v>
      </c>
      <c r="C12588" t="s">
        <v>16680</v>
      </c>
      <c r="D12588" s="23">
        <v>1567285000100</v>
      </c>
      <c r="E12588" t="s">
        <v>1572</v>
      </c>
      <c r="F12588" t="s">
        <v>1386</v>
      </c>
      <c r="G12588">
        <v>17354</v>
      </c>
      <c r="H12588" s="23">
        <v>161142613</v>
      </c>
    </row>
    <row r="12589" spans="1:8" x14ac:dyDescent="0.25">
      <c r="A12589">
        <v>13861</v>
      </c>
      <c r="B12589" t="s">
        <v>16681</v>
      </c>
      <c r="C12589" t="s">
        <v>16682</v>
      </c>
      <c r="D12589" s="23">
        <v>8191391000180</v>
      </c>
      <c r="E12589" t="s">
        <v>4391</v>
      </c>
      <c r="F12589" t="s">
        <v>1390</v>
      </c>
      <c r="G12589">
        <v>21607</v>
      </c>
      <c r="H12589" s="23">
        <v>165342547111</v>
      </c>
    </row>
    <row r="12590" spans="1:8" x14ac:dyDescent="0.25">
      <c r="A12590">
        <v>6009</v>
      </c>
      <c r="B12590" t="s">
        <v>16683</v>
      </c>
      <c r="C12590" t="s">
        <v>16684</v>
      </c>
      <c r="D12590" s="23">
        <v>8433602000144</v>
      </c>
      <c r="E12590" t="s">
        <v>6810</v>
      </c>
      <c r="F12590" t="s">
        <v>1386</v>
      </c>
      <c r="G12590">
        <v>9302</v>
      </c>
      <c r="H12590" s="23">
        <v>161506747</v>
      </c>
    </row>
    <row r="12591" spans="1:8" x14ac:dyDescent="0.25">
      <c r="A12591">
        <v>5309</v>
      </c>
      <c r="B12591" t="s">
        <v>16685</v>
      </c>
      <c r="C12591" t="s">
        <v>16685</v>
      </c>
      <c r="D12591" s="23">
        <v>66040163000106</v>
      </c>
      <c r="E12591" t="s">
        <v>2667</v>
      </c>
      <c r="F12591" t="s">
        <v>1390</v>
      </c>
      <c r="G12591">
        <v>8345</v>
      </c>
      <c r="H12591" s="23">
        <v>535331842111</v>
      </c>
    </row>
    <row r="12592" spans="1:8" x14ac:dyDescent="0.25">
      <c r="A12592">
        <v>11995</v>
      </c>
      <c r="B12592" t="s">
        <v>16686</v>
      </c>
      <c r="C12592" t="s">
        <v>16687</v>
      </c>
      <c r="D12592" s="23">
        <v>29092536000166</v>
      </c>
      <c r="E12592" t="s">
        <v>1385</v>
      </c>
      <c r="F12592" t="s">
        <v>1386</v>
      </c>
      <c r="G12592">
        <v>18430</v>
      </c>
      <c r="H12592" s="23">
        <v>163182469</v>
      </c>
    </row>
    <row r="12593" spans="1:8" x14ac:dyDescent="0.25">
      <c r="A12593">
        <v>13441</v>
      </c>
      <c r="B12593" t="s">
        <v>16688</v>
      </c>
      <c r="C12593" t="s">
        <v>16689</v>
      </c>
      <c r="D12593" s="23">
        <v>35430201000103</v>
      </c>
      <c r="E12593" t="s">
        <v>1430</v>
      </c>
      <c r="F12593" t="s">
        <v>1415</v>
      </c>
      <c r="G12593">
        <v>21023</v>
      </c>
      <c r="H12593" s="23">
        <v>85840521</v>
      </c>
    </row>
    <row r="12594" spans="1:8" x14ac:dyDescent="0.25">
      <c r="A12594">
        <v>8229</v>
      </c>
      <c r="B12594" t="s">
        <v>16690</v>
      </c>
      <c r="C12594" t="s">
        <v>16690</v>
      </c>
      <c r="D12594" s="23">
        <v>5045200000184</v>
      </c>
      <c r="E12594" t="s">
        <v>1424</v>
      </c>
      <c r="F12594" t="s">
        <v>1390</v>
      </c>
      <c r="G12594">
        <v>12494</v>
      </c>
      <c r="H12594" s="23">
        <v>116376112115</v>
      </c>
    </row>
    <row r="12595" spans="1:8" x14ac:dyDescent="0.25">
      <c r="A12595">
        <v>3187</v>
      </c>
      <c r="B12595" t="s">
        <v>16691</v>
      </c>
      <c r="C12595" t="s">
        <v>16692</v>
      </c>
      <c r="D12595" s="23">
        <v>62004395001804</v>
      </c>
      <c r="E12595" t="s">
        <v>3374</v>
      </c>
      <c r="F12595" t="s">
        <v>1610</v>
      </c>
      <c r="G12595">
        <v>4463</v>
      </c>
      <c r="H12595" s="23">
        <v>250689030</v>
      </c>
    </row>
    <row r="12596" spans="1:8" x14ac:dyDescent="0.25">
      <c r="A12596">
        <v>13945</v>
      </c>
      <c r="B12596" t="s">
        <v>16693</v>
      </c>
      <c r="C12596" t="s">
        <v>16693</v>
      </c>
      <c r="D12596" s="23">
        <v>11338538000127</v>
      </c>
      <c r="E12596" t="s">
        <v>1638</v>
      </c>
      <c r="F12596" t="s">
        <v>1386</v>
      </c>
      <c r="G12596">
        <v>21731</v>
      </c>
      <c r="H12596" s="23">
        <v>161641920</v>
      </c>
    </row>
    <row r="12597" spans="1:8" x14ac:dyDescent="0.25">
      <c r="A12597">
        <v>12124</v>
      </c>
      <c r="B12597" t="s">
        <v>16694</v>
      </c>
      <c r="C12597" t="s">
        <v>16695</v>
      </c>
      <c r="D12597" s="23">
        <v>36040001000107</v>
      </c>
      <c r="E12597" t="s">
        <v>1675</v>
      </c>
      <c r="F12597" t="s">
        <v>1390</v>
      </c>
      <c r="G12597">
        <v>18699</v>
      </c>
      <c r="H12597" s="23">
        <v>664249609117</v>
      </c>
    </row>
    <row r="12598" spans="1:8" x14ac:dyDescent="0.25">
      <c r="A12598">
        <v>10323</v>
      </c>
      <c r="B12598" t="s">
        <v>16696</v>
      </c>
      <c r="C12598" t="s">
        <v>16696</v>
      </c>
      <c r="D12598" s="23">
        <v>5276147000122</v>
      </c>
      <c r="E12598" t="s">
        <v>1973</v>
      </c>
      <c r="F12598" t="s">
        <v>1390</v>
      </c>
      <c r="G12598">
        <v>15578</v>
      </c>
      <c r="H12598" s="23">
        <v>441100290112</v>
      </c>
    </row>
    <row r="12599" spans="1:8" x14ac:dyDescent="0.25">
      <c r="A12599">
        <v>13895</v>
      </c>
      <c r="B12599" t="s">
        <v>16697</v>
      </c>
      <c r="C12599" t="s">
        <v>16697</v>
      </c>
      <c r="D12599" s="23">
        <v>48994874000138</v>
      </c>
      <c r="E12599" t="s">
        <v>1409</v>
      </c>
      <c r="F12599" t="s">
        <v>1386</v>
      </c>
      <c r="G12599">
        <v>21653</v>
      </c>
      <c r="H12599" s="23">
        <v>164527338</v>
      </c>
    </row>
    <row r="12600" spans="1:8" x14ac:dyDescent="0.25">
      <c r="A12600">
        <v>13285</v>
      </c>
      <c r="B12600" t="s">
        <v>16698</v>
      </c>
      <c r="D12600" s="23">
        <v>5539934000110</v>
      </c>
      <c r="E12600" t="s">
        <v>1435</v>
      </c>
      <c r="F12600" t="s">
        <v>1390</v>
      </c>
      <c r="G12600">
        <v>20530</v>
      </c>
      <c r="H12600" s="23">
        <v>796499540116</v>
      </c>
    </row>
    <row r="12601" spans="1:8" x14ac:dyDescent="0.25">
      <c r="A12601">
        <v>9325</v>
      </c>
      <c r="B12601" t="s">
        <v>16699</v>
      </c>
      <c r="C12601" t="s">
        <v>16700</v>
      </c>
      <c r="D12601" s="23">
        <v>23548544000198</v>
      </c>
      <c r="E12601" t="s">
        <v>2950</v>
      </c>
      <c r="F12601" t="s">
        <v>1390</v>
      </c>
      <c r="G12601">
        <v>13813</v>
      </c>
      <c r="H12601" s="23">
        <v>581093453112</v>
      </c>
    </row>
    <row r="12602" spans="1:8" x14ac:dyDescent="0.25">
      <c r="A12602">
        <v>7876</v>
      </c>
      <c r="B12602" t="s">
        <v>16701</v>
      </c>
      <c r="C12602" t="s">
        <v>16701</v>
      </c>
      <c r="D12602" s="23">
        <v>22300539000107</v>
      </c>
      <c r="E12602" t="s">
        <v>1572</v>
      </c>
      <c r="F12602" t="s">
        <v>1386</v>
      </c>
      <c r="G12602">
        <v>12185</v>
      </c>
      <c r="H12602" s="23">
        <v>162564996</v>
      </c>
    </row>
    <row r="12603" spans="1:8" x14ac:dyDescent="0.25">
      <c r="A12603">
        <v>13147</v>
      </c>
      <c r="B12603" t="s">
        <v>16702</v>
      </c>
      <c r="C12603" t="s">
        <v>16703</v>
      </c>
      <c r="D12603" s="23">
        <v>31255541000194</v>
      </c>
      <c r="E12603" t="s">
        <v>1675</v>
      </c>
      <c r="F12603" t="s">
        <v>1390</v>
      </c>
      <c r="G12603">
        <v>20324</v>
      </c>
      <c r="H12603" s="23">
        <v>664307584116</v>
      </c>
    </row>
    <row r="12604" spans="1:8" x14ac:dyDescent="0.25">
      <c r="A12604">
        <v>15858</v>
      </c>
      <c r="B12604" t="s">
        <v>25367</v>
      </c>
      <c r="D12604" s="23">
        <v>36531203000151</v>
      </c>
      <c r="E12604" t="s">
        <v>1424</v>
      </c>
      <c r="F12604" t="s">
        <v>1390</v>
      </c>
      <c r="G12604">
        <v>25235</v>
      </c>
      <c r="H12604" s="23">
        <v>128638942110</v>
      </c>
    </row>
    <row r="12605" spans="1:8" x14ac:dyDescent="0.25">
      <c r="A12605">
        <v>6761</v>
      </c>
      <c r="B12605" t="s">
        <v>25368</v>
      </c>
      <c r="C12605" t="s">
        <v>25368</v>
      </c>
      <c r="D12605" s="23"/>
      <c r="E12605" t="s">
        <v>2009</v>
      </c>
      <c r="F12605" t="s">
        <v>1386</v>
      </c>
      <c r="G12605">
        <v>10471</v>
      </c>
      <c r="H12605" s="23"/>
    </row>
    <row r="12606" spans="1:8" x14ac:dyDescent="0.25">
      <c r="A12606">
        <v>10104</v>
      </c>
      <c r="B12606" t="s">
        <v>16704</v>
      </c>
      <c r="C12606" t="s">
        <v>16705</v>
      </c>
      <c r="D12606" s="23">
        <v>24713191000105</v>
      </c>
      <c r="E12606" t="s">
        <v>1430</v>
      </c>
      <c r="F12606" t="s">
        <v>1415</v>
      </c>
      <c r="G12606">
        <v>15020</v>
      </c>
      <c r="H12606" s="23">
        <v>68594020</v>
      </c>
    </row>
    <row r="12607" spans="1:8" x14ac:dyDescent="0.25">
      <c r="A12607">
        <v>3409</v>
      </c>
      <c r="B12607" t="s">
        <v>16706</v>
      </c>
      <c r="C12607" t="s">
        <v>16707</v>
      </c>
      <c r="D12607" s="23">
        <v>7534904000146</v>
      </c>
      <c r="E12607" t="s">
        <v>1440</v>
      </c>
      <c r="F12607" t="s">
        <v>1386</v>
      </c>
      <c r="G12607">
        <v>4685</v>
      </c>
      <c r="H12607" s="23">
        <v>161460372</v>
      </c>
    </row>
    <row r="12608" spans="1:8" x14ac:dyDescent="0.25">
      <c r="A12608">
        <v>4332</v>
      </c>
      <c r="B12608" t="s">
        <v>25369</v>
      </c>
      <c r="C12608" t="s">
        <v>25369</v>
      </c>
      <c r="D12608" s="23"/>
      <c r="E12608" t="s">
        <v>1422</v>
      </c>
      <c r="F12608" t="s">
        <v>1386</v>
      </c>
      <c r="G12608">
        <v>1847</v>
      </c>
      <c r="H12608" s="23"/>
    </row>
    <row r="12609" spans="1:8" x14ac:dyDescent="0.25">
      <c r="A12609">
        <v>14359</v>
      </c>
      <c r="B12609" t="s">
        <v>16708</v>
      </c>
      <c r="D12609" s="23">
        <v>28677435000194</v>
      </c>
      <c r="E12609" t="s">
        <v>1424</v>
      </c>
      <c r="F12609" t="s">
        <v>1390</v>
      </c>
      <c r="G12609">
        <v>22614</v>
      </c>
      <c r="H12609" s="23">
        <v>118537540115</v>
      </c>
    </row>
    <row r="12610" spans="1:8" x14ac:dyDescent="0.25">
      <c r="A12610">
        <v>13485</v>
      </c>
      <c r="B12610" t="s">
        <v>16709</v>
      </c>
      <c r="C12610" t="s">
        <v>16710</v>
      </c>
      <c r="D12610" s="23">
        <v>28677435000275</v>
      </c>
      <c r="E12610" t="s">
        <v>16711</v>
      </c>
      <c r="F12610" t="s">
        <v>1639</v>
      </c>
      <c r="G12610">
        <v>21077</v>
      </c>
      <c r="H12610" s="23">
        <v>43224200073</v>
      </c>
    </row>
    <row r="12611" spans="1:8" x14ac:dyDescent="0.25">
      <c r="A12611">
        <v>11667</v>
      </c>
      <c r="B12611" t="s">
        <v>16712</v>
      </c>
      <c r="C12611" t="s">
        <v>16713</v>
      </c>
      <c r="D12611" s="23">
        <v>604091000174</v>
      </c>
      <c r="E12611" t="s">
        <v>1385</v>
      </c>
      <c r="F12611" t="s">
        <v>1386</v>
      </c>
      <c r="G12611">
        <v>17599</v>
      </c>
      <c r="H12611" s="23">
        <v>161133398</v>
      </c>
    </row>
    <row r="12612" spans="1:8" x14ac:dyDescent="0.25">
      <c r="A12612">
        <v>7126</v>
      </c>
      <c r="B12612" t="s">
        <v>25370</v>
      </c>
      <c r="C12612" t="s">
        <v>25371</v>
      </c>
      <c r="D12612" s="23"/>
      <c r="E12612" t="s">
        <v>1723</v>
      </c>
      <c r="F12612" t="s">
        <v>1386</v>
      </c>
      <c r="G12612">
        <v>10684</v>
      </c>
      <c r="H12612" s="23"/>
    </row>
    <row r="12613" spans="1:8" x14ac:dyDescent="0.25">
      <c r="A12613">
        <v>15589</v>
      </c>
      <c r="B12613" t="s">
        <v>16714</v>
      </c>
      <c r="C12613" t="s">
        <v>16715</v>
      </c>
      <c r="D12613" s="23">
        <v>45184123000168</v>
      </c>
      <c r="E12613" t="s">
        <v>1583</v>
      </c>
      <c r="F12613" t="s">
        <v>1386</v>
      </c>
      <c r="G12613">
        <v>24847</v>
      </c>
      <c r="H12613" s="23">
        <v>164245510</v>
      </c>
    </row>
    <row r="12614" spans="1:8" x14ac:dyDescent="0.25">
      <c r="A12614">
        <v>14721</v>
      </c>
      <c r="B12614" t="s">
        <v>25372</v>
      </c>
      <c r="C12614" t="s">
        <v>25372</v>
      </c>
      <c r="D12614" s="23"/>
      <c r="E12614" t="s">
        <v>5285</v>
      </c>
      <c r="F12614" t="s">
        <v>1390</v>
      </c>
      <c r="G12614">
        <v>23181</v>
      </c>
      <c r="H12614" s="23"/>
    </row>
    <row r="12615" spans="1:8" x14ac:dyDescent="0.25">
      <c r="A12615">
        <v>8106</v>
      </c>
      <c r="B12615" t="s">
        <v>16716</v>
      </c>
      <c r="C12615" t="s">
        <v>16717</v>
      </c>
      <c r="D12615" s="23">
        <v>23142863000107</v>
      </c>
      <c r="E12615" t="s">
        <v>1385</v>
      </c>
      <c r="F12615" t="s">
        <v>1386</v>
      </c>
      <c r="G12615">
        <v>12396</v>
      </c>
      <c r="H12615" s="23">
        <v>162585667</v>
      </c>
    </row>
    <row r="12616" spans="1:8" x14ac:dyDescent="0.25">
      <c r="A12616">
        <v>3030</v>
      </c>
      <c r="B12616" t="s">
        <v>16718</v>
      </c>
      <c r="C12616" t="s">
        <v>16719</v>
      </c>
      <c r="D12616" s="23">
        <v>5559838000133</v>
      </c>
      <c r="E12616" t="s">
        <v>1507</v>
      </c>
      <c r="F12616" t="s">
        <v>1415</v>
      </c>
      <c r="G12616">
        <v>4306</v>
      </c>
      <c r="H12616" s="23">
        <v>30316405</v>
      </c>
    </row>
    <row r="12617" spans="1:8" x14ac:dyDescent="0.25">
      <c r="A12617">
        <v>7946</v>
      </c>
      <c r="B12617" t="s">
        <v>16720</v>
      </c>
      <c r="C12617" t="s">
        <v>16720</v>
      </c>
      <c r="D12617" s="23">
        <v>23460906000194</v>
      </c>
      <c r="E12617" t="s">
        <v>1527</v>
      </c>
      <c r="F12617" t="s">
        <v>1386</v>
      </c>
      <c r="G12617">
        <v>12251</v>
      </c>
      <c r="H12617" s="23">
        <v>162606575</v>
      </c>
    </row>
    <row r="12618" spans="1:8" x14ac:dyDescent="0.25">
      <c r="A12618">
        <v>6538</v>
      </c>
      <c r="B12618" t="s">
        <v>16721</v>
      </c>
      <c r="C12618" t="s">
        <v>13907</v>
      </c>
      <c r="D12618" s="23">
        <v>6123313000113</v>
      </c>
      <c r="E12618" t="s">
        <v>1385</v>
      </c>
      <c r="F12618" t="s">
        <v>1386</v>
      </c>
      <c r="G12618">
        <v>10069</v>
      </c>
      <c r="H12618" s="23">
        <v>161413234</v>
      </c>
    </row>
    <row r="12619" spans="1:8" x14ac:dyDescent="0.25">
      <c r="A12619">
        <v>6899</v>
      </c>
      <c r="B12619" t="s">
        <v>16722</v>
      </c>
      <c r="C12619" t="s">
        <v>16722</v>
      </c>
      <c r="D12619" s="23">
        <v>18783751000197</v>
      </c>
      <c r="E12619" t="s">
        <v>2433</v>
      </c>
      <c r="F12619" t="s">
        <v>1386</v>
      </c>
      <c r="G12619">
        <v>10864</v>
      </c>
      <c r="H12619" s="23" t="s">
        <v>1438</v>
      </c>
    </row>
    <row r="12620" spans="1:8" x14ac:dyDescent="0.25">
      <c r="A12620">
        <v>11295</v>
      </c>
      <c r="B12620" t="s">
        <v>16723</v>
      </c>
      <c r="C12620" t="s">
        <v>16723</v>
      </c>
      <c r="D12620" s="23">
        <v>26678627000190</v>
      </c>
      <c r="E12620" t="s">
        <v>2336</v>
      </c>
      <c r="F12620" t="s">
        <v>1386</v>
      </c>
      <c r="G12620">
        <v>17144</v>
      </c>
      <c r="H12620" s="23">
        <v>162846029</v>
      </c>
    </row>
    <row r="12621" spans="1:8" x14ac:dyDescent="0.25">
      <c r="A12621">
        <v>1652</v>
      </c>
      <c r="B12621" t="s">
        <v>16724</v>
      </c>
      <c r="C12621" t="s">
        <v>16725</v>
      </c>
      <c r="D12621" s="23">
        <v>11817528000174</v>
      </c>
      <c r="E12621" t="s">
        <v>1921</v>
      </c>
      <c r="F12621" t="s">
        <v>1386</v>
      </c>
      <c r="G12621">
        <v>2928</v>
      </c>
      <c r="H12621" s="23">
        <v>161687830</v>
      </c>
    </row>
    <row r="12622" spans="1:8" x14ac:dyDescent="0.25">
      <c r="A12622">
        <v>2087</v>
      </c>
      <c r="B12622" t="s">
        <v>16726</v>
      </c>
      <c r="C12622" t="s">
        <v>16727</v>
      </c>
      <c r="D12622" s="23">
        <v>2186275000197</v>
      </c>
      <c r="E12622" t="s">
        <v>1533</v>
      </c>
      <c r="F12622" t="s">
        <v>1386</v>
      </c>
      <c r="G12622">
        <v>3363</v>
      </c>
      <c r="H12622" s="23">
        <v>161181236</v>
      </c>
    </row>
    <row r="12623" spans="1:8" x14ac:dyDescent="0.25">
      <c r="A12623">
        <v>4617</v>
      </c>
      <c r="B12623" t="s">
        <v>25373</v>
      </c>
      <c r="C12623" t="s">
        <v>25374</v>
      </c>
      <c r="D12623" s="23"/>
      <c r="E12623" t="s">
        <v>1723</v>
      </c>
      <c r="F12623" t="s">
        <v>1386</v>
      </c>
      <c r="G12623">
        <v>6230</v>
      </c>
      <c r="H12623" s="23"/>
    </row>
    <row r="12624" spans="1:8" x14ac:dyDescent="0.25">
      <c r="A12624">
        <v>13941</v>
      </c>
      <c r="B12624" t="s">
        <v>16728</v>
      </c>
      <c r="C12624" t="s">
        <v>16729</v>
      </c>
      <c r="D12624" s="23">
        <v>13359363000160</v>
      </c>
      <c r="E12624" t="s">
        <v>1424</v>
      </c>
      <c r="F12624" t="s">
        <v>1390</v>
      </c>
      <c r="G12624">
        <v>21727</v>
      </c>
      <c r="H12624" s="23">
        <v>206722923119</v>
      </c>
    </row>
    <row r="12625" spans="1:8" x14ac:dyDescent="0.25">
      <c r="A12625">
        <v>9665</v>
      </c>
      <c r="B12625" t="s">
        <v>16730</v>
      </c>
      <c r="C12625" t="s">
        <v>16730</v>
      </c>
      <c r="D12625" s="23">
        <v>25196030000227</v>
      </c>
      <c r="E12625" t="s">
        <v>2487</v>
      </c>
      <c r="F12625" t="s">
        <v>1639</v>
      </c>
      <c r="G12625">
        <v>14362</v>
      </c>
      <c r="H12625" s="23">
        <v>28359420025</v>
      </c>
    </row>
    <row r="12626" spans="1:8" x14ac:dyDescent="0.25">
      <c r="A12626">
        <v>9516</v>
      </c>
      <c r="B12626" t="s">
        <v>16730</v>
      </c>
      <c r="C12626" t="s">
        <v>16731</v>
      </c>
      <c r="D12626" s="23">
        <v>25196030000146</v>
      </c>
      <c r="E12626" t="s">
        <v>1409</v>
      </c>
      <c r="F12626" t="s">
        <v>1386</v>
      </c>
      <c r="G12626">
        <v>14205</v>
      </c>
      <c r="H12626" s="23">
        <v>162772882</v>
      </c>
    </row>
    <row r="12627" spans="1:8" x14ac:dyDescent="0.25">
      <c r="A12627">
        <v>14990</v>
      </c>
      <c r="B12627" t="s">
        <v>16730</v>
      </c>
      <c r="C12627" t="s">
        <v>16731</v>
      </c>
      <c r="D12627" s="23">
        <v>25196030000308</v>
      </c>
      <c r="E12627" t="s">
        <v>2670</v>
      </c>
      <c r="F12627" t="s">
        <v>2671</v>
      </c>
      <c r="G12627">
        <v>23559</v>
      </c>
      <c r="H12627" s="23">
        <v>789809500201</v>
      </c>
    </row>
    <row r="12628" spans="1:8" x14ac:dyDescent="0.25">
      <c r="A12628">
        <v>4625</v>
      </c>
      <c r="B12628" t="s">
        <v>16732</v>
      </c>
      <c r="C12628" t="s">
        <v>16733</v>
      </c>
      <c r="D12628" s="23">
        <v>12850506000179</v>
      </c>
      <c r="E12628" t="s">
        <v>1435</v>
      </c>
      <c r="F12628" t="s">
        <v>1390</v>
      </c>
      <c r="G12628">
        <v>7198</v>
      </c>
      <c r="H12628" s="23">
        <v>336532798117</v>
      </c>
    </row>
    <row r="12629" spans="1:8" x14ac:dyDescent="0.25">
      <c r="A12629">
        <v>4473</v>
      </c>
      <c r="B12629" t="s">
        <v>16734</v>
      </c>
      <c r="C12629" t="s">
        <v>16735</v>
      </c>
      <c r="D12629" s="23">
        <v>7881533000179</v>
      </c>
      <c r="E12629" t="s">
        <v>1734</v>
      </c>
      <c r="F12629" t="s">
        <v>1390</v>
      </c>
      <c r="G12629">
        <v>7064</v>
      </c>
      <c r="H12629" s="23">
        <v>177240985113</v>
      </c>
    </row>
    <row r="12630" spans="1:8" x14ac:dyDescent="0.25">
      <c r="A12630">
        <v>14558</v>
      </c>
      <c r="B12630" t="s">
        <v>16736</v>
      </c>
      <c r="C12630" t="s">
        <v>16737</v>
      </c>
      <c r="D12630" s="23">
        <v>33037708000176</v>
      </c>
      <c r="E12630" t="s">
        <v>1422</v>
      </c>
      <c r="F12630" t="s">
        <v>1386</v>
      </c>
      <c r="G12630">
        <v>22920</v>
      </c>
      <c r="H12630" s="23" t="s">
        <v>1438</v>
      </c>
    </row>
    <row r="12631" spans="1:8" x14ac:dyDescent="0.25">
      <c r="A12631">
        <v>3854</v>
      </c>
      <c r="B12631" t="s">
        <v>16738</v>
      </c>
      <c r="C12631" t="s">
        <v>16739</v>
      </c>
      <c r="D12631" s="23">
        <v>9088063000116</v>
      </c>
      <c r="E12631" t="s">
        <v>2806</v>
      </c>
      <c r="F12631" t="s">
        <v>1386</v>
      </c>
      <c r="G12631">
        <v>5130</v>
      </c>
      <c r="H12631" s="23">
        <v>160686288</v>
      </c>
    </row>
    <row r="12632" spans="1:8" x14ac:dyDescent="0.25">
      <c r="A12632">
        <v>13355</v>
      </c>
      <c r="B12632" t="s">
        <v>16740</v>
      </c>
      <c r="C12632" t="s">
        <v>16741</v>
      </c>
      <c r="D12632" s="23">
        <v>5395188000138</v>
      </c>
      <c r="E12632" t="s">
        <v>4396</v>
      </c>
      <c r="F12632" t="s">
        <v>1418</v>
      </c>
      <c r="G12632">
        <v>20896</v>
      </c>
      <c r="H12632" s="23">
        <v>77530126</v>
      </c>
    </row>
    <row r="12633" spans="1:8" x14ac:dyDescent="0.25">
      <c r="A12633">
        <v>7095</v>
      </c>
      <c r="B12633" t="s">
        <v>16742</v>
      </c>
      <c r="C12633" t="s">
        <v>16742</v>
      </c>
      <c r="D12633" s="23">
        <v>11597833000106</v>
      </c>
      <c r="E12633" t="s">
        <v>1397</v>
      </c>
      <c r="F12633" t="s">
        <v>1398</v>
      </c>
      <c r="G12633">
        <v>11066</v>
      </c>
      <c r="H12633" s="23" t="s">
        <v>16743</v>
      </c>
    </row>
    <row r="12634" spans="1:8" x14ac:dyDescent="0.25">
      <c r="A12634">
        <v>5766</v>
      </c>
      <c r="B12634" t="s">
        <v>16744</v>
      </c>
      <c r="C12634" t="s">
        <v>16744</v>
      </c>
      <c r="D12634" s="23">
        <v>5250247000180</v>
      </c>
      <c r="E12634" t="s">
        <v>1465</v>
      </c>
      <c r="F12634" t="s">
        <v>1398</v>
      </c>
      <c r="G12634">
        <v>8779</v>
      </c>
      <c r="H12634" s="23">
        <v>200923293</v>
      </c>
    </row>
    <row r="12635" spans="1:8" x14ac:dyDescent="0.25">
      <c r="A12635">
        <v>4012</v>
      </c>
      <c r="B12635" t="s">
        <v>16745</v>
      </c>
      <c r="C12635" t="s">
        <v>16746</v>
      </c>
      <c r="D12635" s="23">
        <v>9343079000128</v>
      </c>
      <c r="E12635" t="s">
        <v>1397</v>
      </c>
      <c r="F12635" t="s">
        <v>1398</v>
      </c>
      <c r="G12635">
        <v>5288</v>
      </c>
      <c r="H12635" s="23">
        <v>202109950</v>
      </c>
    </row>
    <row r="12636" spans="1:8" x14ac:dyDescent="0.25">
      <c r="A12636">
        <v>4113</v>
      </c>
      <c r="B12636" t="s">
        <v>16747</v>
      </c>
      <c r="C12636" t="s">
        <v>16748</v>
      </c>
      <c r="D12636" s="23">
        <v>9640102000146</v>
      </c>
      <c r="E12636" t="s">
        <v>2141</v>
      </c>
      <c r="F12636" t="s">
        <v>1415</v>
      </c>
      <c r="G12636">
        <v>5389</v>
      </c>
      <c r="H12636" s="23">
        <v>37105728</v>
      </c>
    </row>
    <row r="12637" spans="1:8" x14ac:dyDescent="0.25">
      <c r="A12637">
        <v>14158</v>
      </c>
      <c r="B12637" t="s">
        <v>16749</v>
      </c>
      <c r="C12637" t="s">
        <v>16749</v>
      </c>
      <c r="D12637" s="23">
        <v>7530945000164</v>
      </c>
      <c r="E12637" t="s">
        <v>1795</v>
      </c>
      <c r="F12637" t="s">
        <v>1386</v>
      </c>
      <c r="G12637">
        <v>22059</v>
      </c>
      <c r="H12637" s="23" t="s">
        <v>16750</v>
      </c>
    </row>
    <row r="12638" spans="1:8" x14ac:dyDescent="0.25">
      <c r="A12638">
        <v>14525</v>
      </c>
      <c r="B12638" t="s">
        <v>16751</v>
      </c>
      <c r="C12638" t="s">
        <v>16751</v>
      </c>
      <c r="D12638" s="23">
        <v>51684724000132</v>
      </c>
      <c r="E12638" t="s">
        <v>1385</v>
      </c>
      <c r="F12638" t="s">
        <v>1386</v>
      </c>
      <c r="G12638">
        <v>22877</v>
      </c>
      <c r="H12638" s="23">
        <v>164724966</v>
      </c>
    </row>
    <row r="12639" spans="1:8" x14ac:dyDescent="0.25">
      <c r="A12639">
        <v>3982</v>
      </c>
      <c r="B12639" t="s">
        <v>16752</v>
      </c>
      <c r="C12639" t="s">
        <v>16753</v>
      </c>
      <c r="D12639" s="23">
        <v>9303884000128</v>
      </c>
      <c r="E12639" t="s">
        <v>1385</v>
      </c>
      <c r="F12639" t="s">
        <v>1386</v>
      </c>
      <c r="G12639">
        <v>5258</v>
      </c>
      <c r="H12639" s="23">
        <v>161227171</v>
      </c>
    </row>
    <row r="12640" spans="1:8" x14ac:dyDescent="0.25">
      <c r="A12640">
        <v>14521</v>
      </c>
      <c r="B12640" t="s">
        <v>16754</v>
      </c>
      <c r="C12640" t="s">
        <v>16754</v>
      </c>
      <c r="D12640" s="23">
        <v>23482180000190</v>
      </c>
      <c r="E12640" t="s">
        <v>16755</v>
      </c>
      <c r="F12640" t="s">
        <v>1407</v>
      </c>
      <c r="G12640">
        <v>22870</v>
      </c>
      <c r="H12640" s="23">
        <v>64713512</v>
      </c>
    </row>
    <row r="12641" spans="1:8" x14ac:dyDescent="0.25">
      <c r="A12641">
        <v>1263</v>
      </c>
      <c r="B12641" t="s">
        <v>16756</v>
      </c>
      <c r="C12641" t="s">
        <v>16757</v>
      </c>
      <c r="D12641" s="23">
        <v>10308131000194</v>
      </c>
      <c r="E12641" t="s">
        <v>1397</v>
      </c>
      <c r="F12641" t="s">
        <v>1398</v>
      </c>
      <c r="G12641">
        <v>2539</v>
      </c>
      <c r="H12641" s="23">
        <v>202153142</v>
      </c>
    </row>
    <row r="12642" spans="1:8" x14ac:dyDescent="0.25">
      <c r="A12642">
        <v>6887</v>
      </c>
      <c r="B12642" t="s">
        <v>16758</v>
      </c>
      <c r="C12642" t="s">
        <v>16758</v>
      </c>
      <c r="D12642" s="23">
        <v>19360207000103</v>
      </c>
      <c r="E12642" t="s">
        <v>4571</v>
      </c>
      <c r="F12642" t="s">
        <v>1457</v>
      </c>
      <c r="G12642">
        <v>10851</v>
      </c>
      <c r="H12642" s="23">
        <v>195322347</v>
      </c>
    </row>
    <row r="12643" spans="1:8" x14ac:dyDescent="0.25">
      <c r="A12643">
        <v>1692</v>
      </c>
      <c r="B12643" t="s">
        <v>16759</v>
      </c>
      <c r="C12643" t="s">
        <v>16760</v>
      </c>
      <c r="D12643" s="23">
        <v>11987922000150</v>
      </c>
      <c r="E12643" t="s">
        <v>1409</v>
      </c>
      <c r="F12643" t="s">
        <v>1386</v>
      </c>
      <c r="G12643">
        <v>2968</v>
      </c>
      <c r="H12643" s="23">
        <v>160378214</v>
      </c>
    </row>
    <row r="12644" spans="1:8" x14ac:dyDescent="0.25">
      <c r="A12644">
        <v>11509</v>
      </c>
      <c r="B12644" t="s">
        <v>16761</v>
      </c>
      <c r="C12644" t="s">
        <v>12164</v>
      </c>
      <c r="D12644" s="23">
        <v>10962227000171</v>
      </c>
      <c r="E12644" t="s">
        <v>3256</v>
      </c>
      <c r="F12644" t="s">
        <v>1398</v>
      </c>
      <c r="G12644">
        <v>17453</v>
      </c>
      <c r="H12644" s="23">
        <v>202216489</v>
      </c>
    </row>
    <row r="12645" spans="1:8" x14ac:dyDescent="0.25">
      <c r="A12645">
        <v>10467</v>
      </c>
      <c r="B12645" t="s">
        <v>16762</v>
      </c>
      <c r="C12645" t="s">
        <v>16763</v>
      </c>
      <c r="D12645" s="23">
        <v>31507653000195</v>
      </c>
      <c r="E12645" t="s">
        <v>1507</v>
      </c>
      <c r="F12645" t="s">
        <v>1415</v>
      </c>
      <c r="G12645">
        <v>15795</v>
      </c>
      <c r="H12645" s="23">
        <v>79184537</v>
      </c>
    </row>
    <row r="12646" spans="1:8" x14ac:dyDescent="0.25">
      <c r="A12646">
        <v>13386</v>
      </c>
      <c r="B12646" t="s">
        <v>16764</v>
      </c>
      <c r="D12646" s="23">
        <v>5847145000146</v>
      </c>
      <c r="E12646" t="s">
        <v>16765</v>
      </c>
      <c r="F12646" t="s">
        <v>1390</v>
      </c>
      <c r="G12646">
        <v>20943</v>
      </c>
      <c r="H12646" s="23">
        <v>214143399115</v>
      </c>
    </row>
    <row r="12647" spans="1:8" x14ac:dyDescent="0.25">
      <c r="A12647">
        <v>6974</v>
      </c>
      <c r="B12647" t="s">
        <v>16766</v>
      </c>
      <c r="C12647" t="s">
        <v>16767</v>
      </c>
      <c r="D12647" s="23">
        <v>80373756000115</v>
      </c>
      <c r="E12647" t="s">
        <v>16768</v>
      </c>
      <c r="F12647" t="s">
        <v>1692</v>
      </c>
      <c r="G12647">
        <v>10966</v>
      </c>
      <c r="H12647" s="23">
        <v>8040097016</v>
      </c>
    </row>
    <row r="12648" spans="1:8" x14ac:dyDescent="0.25">
      <c r="A12648">
        <v>1526</v>
      </c>
      <c r="B12648" t="s">
        <v>16769</v>
      </c>
      <c r="C12648" t="s">
        <v>16770</v>
      </c>
      <c r="D12648" s="23">
        <v>11137338000297</v>
      </c>
      <c r="E12648" t="s">
        <v>1424</v>
      </c>
      <c r="F12648" t="s">
        <v>1390</v>
      </c>
      <c r="G12648">
        <v>2802</v>
      </c>
      <c r="H12648" s="23">
        <v>115313358114</v>
      </c>
    </row>
    <row r="12649" spans="1:8" x14ac:dyDescent="0.25">
      <c r="A12649">
        <v>13569</v>
      </c>
      <c r="B12649" t="s">
        <v>16771</v>
      </c>
      <c r="C12649" t="s">
        <v>16772</v>
      </c>
      <c r="D12649" s="23">
        <v>39952192000171</v>
      </c>
      <c r="E12649" t="s">
        <v>1385</v>
      </c>
      <c r="F12649" t="s">
        <v>1386</v>
      </c>
      <c r="G12649">
        <v>21182</v>
      </c>
      <c r="H12649" s="23" t="s">
        <v>1438</v>
      </c>
    </row>
    <row r="12650" spans="1:8" x14ac:dyDescent="0.25">
      <c r="A12650">
        <v>1525</v>
      </c>
      <c r="B12650" t="s">
        <v>16773</v>
      </c>
      <c r="C12650" t="s">
        <v>16774</v>
      </c>
      <c r="D12650" s="23">
        <v>1112455000161</v>
      </c>
      <c r="E12650" t="s">
        <v>2806</v>
      </c>
      <c r="F12650" t="s">
        <v>1386</v>
      </c>
      <c r="G12650">
        <v>2801</v>
      </c>
      <c r="H12650" s="23">
        <v>161117465</v>
      </c>
    </row>
    <row r="12651" spans="1:8" x14ac:dyDescent="0.25">
      <c r="A12651">
        <v>2131</v>
      </c>
      <c r="B12651" t="s">
        <v>16775</v>
      </c>
      <c r="C12651" t="s">
        <v>16776</v>
      </c>
      <c r="D12651" s="23">
        <v>2377221000109</v>
      </c>
      <c r="E12651" t="s">
        <v>2148</v>
      </c>
      <c r="F12651" t="s">
        <v>1386</v>
      </c>
      <c r="G12651">
        <v>3407</v>
      </c>
      <c r="H12651" s="23">
        <v>161191614</v>
      </c>
    </row>
    <row r="12652" spans="1:8" x14ac:dyDescent="0.25">
      <c r="A12652">
        <v>1602</v>
      </c>
      <c r="B12652" t="s">
        <v>16777</v>
      </c>
      <c r="C12652" t="s">
        <v>16778</v>
      </c>
      <c r="D12652" s="23">
        <v>11497663000180</v>
      </c>
      <c r="E12652" t="s">
        <v>2148</v>
      </c>
      <c r="F12652" t="s">
        <v>1386</v>
      </c>
      <c r="G12652">
        <v>2878</v>
      </c>
      <c r="H12652" s="23">
        <v>161714900</v>
      </c>
    </row>
    <row r="12653" spans="1:8" x14ac:dyDescent="0.25">
      <c r="A12653">
        <v>3574</v>
      </c>
      <c r="B12653" t="s">
        <v>16779</v>
      </c>
      <c r="C12653" t="s">
        <v>16780</v>
      </c>
      <c r="D12653" s="23">
        <v>8251648000142</v>
      </c>
      <c r="E12653" t="s">
        <v>2148</v>
      </c>
      <c r="F12653" t="s">
        <v>1386</v>
      </c>
      <c r="G12653">
        <v>4850</v>
      </c>
      <c r="H12653" s="23">
        <v>161495192</v>
      </c>
    </row>
    <row r="12654" spans="1:8" x14ac:dyDescent="0.25">
      <c r="A12654">
        <v>1062</v>
      </c>
      <c r="B12654" t="s">
        <v>25375</v>
      </c>
      <c r="C12654" t="s">
        <v>25375</v>
      </c>
      <c r="D12654" s="23"/>
      <c r="E12654" t="s">
        <v>1541</v>
      </c>
      <c r="F12654" t="s">
        <v>1386</v>
      </c>
      <c r="G12654">
        <v>2338</v>
      </c>
      <c r="H12654" s="23"/>
    </row>
    <row r="12655" spans="1:8" x14ac:dyDescent="0.25">
      <c r="A12655">
        <v>6383</v>
      </c>
      <c r="B12655" t="s">
        <v>16781</v>
      </c>
      <c r="C12655" t="s">
        <v>16781</v>
      </c>
      <c r="D12655" s="23">
        <v>9608205000129</v>
      </c>
      <c r="E12655" t="s">
        <v>3607</v>
      </c>
      <c r="F12655" t="s">
        <v>1386</v>
      </c>
      <c r="G12655">
        <v>9925</v>
      </c>
      <c r="H12655" s="23">
        <v>161569331</v>
      </c>
    </row>
    <row r="12656" spans="1:8" x14ac:dyDescent="0.25">
      <c r="A12656">
        <v>7036</v>
      </c>
      <c r="B12656" t="s">
        <v>16782</v>
      </c>
      <c r="C12656" t="s">
        <v>16783</v>
      </c>
      <c r="D12656" s="23">
        <v>3005898000189</v>
      </c>
      <c r="E12656" t="s">
        <v>1385</v>
      </c>
      <c r="F12656" t="s">
        <v>1386</v>
      </c>
      <c r="G12656">
        <v>11020</v>
      </c>
      <c r="H12656" s="23">
        <v>161237479</v>
      </c>
    </row>
    <row r="12657" spans="1:8" x14ac:dyDescent="0.25">
      <c r="A12657">
        <v>10469</v>
      </c>
      <c r="B12657" t="s">
        <v>16784</v>
      </c>
      <c r="C12657" t="s">
        <v>16784</v>
      </c>
      <c r="D12657" s="23">
        <v>21978439000163</v>
      </c>
      <c r="E12657" t="s">
        <v>1397</v>
      </c>
      <c r="F12657" t="s">
        <v>1398</v>
      </c>
      <c r="G12657">
        <v>15797</v>
      </c>
      <c r="H12657" s="23">
        <v>204245206</v>
      </c>
    </row>
    <row r="12658" spans="1:8" x14ac:dyDescent="0.25">
      <c r="A12658">
        <v>13226</v>
      </c>
      <c r="B12658" t="s">
        <v>16785</v>
      </c>
      <c r="D12658" s="23">
        <v>45750411000132</v>
      </c>
      <c r="E12658" t="s">
        <v>5857</v>
      </c>
      <c r="F12658" t="s">
        <v>1390</v>
      </c>
      <c r="G12658">
        <v>20425</v>
      </c>
      <c r="H12658" s="23">
        <v>748007980114</v>
      </c>
    </row>
    <row r="12659" spans="1:8" x14ac:dyDescent="0.25">
      <c r="A12659">
        <v>11276</v>
      </c>
      <c r="B12659" t="s">
        <v>16786</v>
      </c>
      <c r="C12659" t="s">
        <v>16787</v>
      </c>
      <c r="D12659" s="23">
        <v>9495582000107</v>
      </c>
      <c r="E12659" t="s">
        <v>2193</v>
      </c>
      <c r="F12659" t="s">
        <v>1390</v>
      </c>
      <c r="G12659">
        <v>17119</v>
      </c>
      <c r="H12659" s="23">
        <v>206275244118</v>
      </c>
    </row>
    <row r="12660" spans="1:8" x14ac:dyDescent="0.25">
      <c r="A12660">
        <v>15188</v>
      </c>
      <c r="B12660" t="s">
        <v>16788</v>
      </c>
      <c r="C12660" t="s">
        <v>16788</v>
      </c>
      <c r="D12660" s="23">
        <v>11482752000152</v>
      </c>
      <c r="E12660" t="s">
        <v>2193</v>
      </c>
      <c r="F12660" t="s">
        <v>1390</v>
      </c>
      <c r="G12660">
        <v>24267</v>
      </c>
      <c r="H12660" s="23">
        <v>206286487111</v>
      </c>
    </row>
    <row r="12661" spans="1:8" x14ac:dyDescent="0.25">
      <c r="A12661">
        <v>14064</v>
      </c>
      <c r="B12661" t="s">
        <v>16789</v>
      </c>
      <c r="C12661" t="s">
        <v>16790</v>
      </c>
      <c r="D12661" s="23">
        <v>50316308000119</v>
      </c>
      <c r="E12661" t="s">
        <v>6911</v>
      </c>
      <c r="F12661" t="s">
        <v>1390</v>
      </c>
      <c r="G12661">
        <v>21846</v>
      </c>
      <c r="H12661" s="23">
        <v>759023528114</v>
      </c>
    </row>
    <row r="12662" spans="1:8" x14ac:dyDescent="0.25">
      <c r="A12662">
        <v>14237</v>
      </c>
      <c r="B12662" t="s">
        <v>16791</v>
      </c>
      <c r="D12662" s="23">
        <v>64508468000174</v>
      </c>
      <c r="E12662" t="s">
        <v>1424</v>
      </c>
      <c r="F12662" t="s">
        <v>1390</v>
      </c>
      <c r="G12662">
        <v>22397</v>
      </c>
      <c r="H12662" s="23">
        <v>112904285112</v>
      </c>
    </row>
    <row r="12663" spans="1:8" x14ac:dyDescent="0.25">
      <c r="A12663">
        <v>4771</v>
      </c>
      <c r="B12663" t="s">
        <v>16792</v>
      </c>
      <c r="C12663" t="s">
        <v>16793</v>
      </c>
      <c r="D12663" s="23">
        <v>70114509000140</v>
      </c>
      <c r="E12663" t="s">
        <v>1422</v>
      </c>
      <c r="F12663" t="s">
        <v>1386</v>
      </c>
      <c r="G12663">
        <v>7394</v>
      </c>
      <c r="H12663" s="23">
        <v>161033156</v>
      </c>
    </row>
    <row r="12664" spans="1:8" x14ac:dyDescent="0.25">
      <c r="A12664">
        <v>14473</v>
      </c>
      <c r="B12664" t="s">
        <v>16794</v>
      </c>
      <c r="D12664" s="23">
        <v>9027397000180</v>
      </c>
      <c r="E12664" t="s">
        <v>1424</v>
      </c>
      <c r="F12664" t="s">
        <v>1390</v>
      </c>
      <c r="G12664">
        <v>22790</v>
      </c>
      <c r="H12664" s="23">
        <v>149786825111</v>
      </c>
    </row>
    <row r="12665" spans="1:8" x14ac:dyDescent="0.25">
      <c r="A12665">
        <v>8241</v>
      </c>
      <c r="B12665" t="s">
        <v>16795</v>
      </c>
      <c r="C12665" t="s">
        <v>16796</v>
      </c>
      <c r="D12665" s="23">
        <v>62490255000137</v>
      </c>
      <c r="E12665" t="s">
        <v>1424</v>
      </c>
      <c r="F12665" t="s">
        <v>1390</v>
      </c>
      <c r="G12665">
        <v>12503</v>
      </c>
      <c r="H12665" s="23">
        <v>108137238119</v>
      </c>
    </row>
    <row r="12666" spans="1:8" x14ac:dyDescent="0.25">
      <c r="A12666">
        <v>3642</v>
      </c>
      <c r="B12666" t="s">
        <v>16797</v>
      </c>
      <c r="C12666" t="s">
        <v>16798</v>
      </c>
      <c r="D12666" s="23">
        <v>8512420000169</v>
      </c>
      <c r="E12666" t="s">
        <v>1527</v>
      </c>
      <c r="F12666" t="s">
        <v>1386</v>
      </c>
      <c r="G12666">
        <v>4918</v>
      </c>
      <c r="H12666" s="23">
        <v>161542883</v>
      </c>
    </row>
    <row r="12667" spans="1:8" x14ac:dyDescent="0.25">
      <c r="A12667">
        <v>3168</v>
      </c>
      <c r="B12667" t="s">
        <v>16799</v>
      </c>
      <c r="C12667" t="s">
        <v>16800</v>
      </c>
      <c r="D12667" s="23">
        <v>61457743000180</v>
      </c>
      <c r="E12667" t="s">
        <v>1424</v>
      </c>
      <c r="F12667" t="s">
        <v>1390</v>
      </c>
      <c r="G12667">
        <v>4444</v>
      </c>
      <c r="H12667" s="23">
        <v>104893942119</v>
      </c>
    </row>
    <row r="12668" spans="1:8" x14ac:dyDescent="0.25">
      <c r="A12668">
        <v>10686</v>
      </c>
      <c r="B12668" t="s">
        <v>16801</v>
      </c>
      <c r="C12668" t="s">
        <v>16801</v>
      </c>
      <c r="D12668" s="23">
        <v>11421060000102</v>
      </c>
      <c r="E12668" t="s">
        <v>10191</v>
      </c>
      <c r="F12668" t="s">
        <v>1386</v>
      </c>
      <c r="G12668">
        <v>16099</v>
      </c>
      <c r="H12668" s="23">
        <v>161645402</v>
      </c>
    </row>
    <row r="12669" spans="1:8" x14ac:dyDescent="0.25">
      <c r="A12669">
        <v>14869</v>
      </c>
      <c r="B12669" t="s">
        <v>25376</v>
      </c>
      <c r="C12669" t="s">
        <v>25377</v>
      </c>
      <c r="D12669" s="23"/>
      <c r="E12669" t="s">
        <v>1530</v>
      </c>
      <c r="F12669" t="s">
        <v>1386</v>
      </c>
      <c r="G12669">
        <v>21568</v>
      </c>
      <c r="H12669" s="23"/>
    </row>
    <row r="12670" spans="1:8" x14ac:dyDescent="0.25">
      <c r="A12670">
        <v>5929</v>
      </c>
      <c r="B12670" t="s">
        <v>16802</v>
      </c>
      <c r="C12670" t="s">
        <v>16803</v>
      </c>
      <c r="D12670" s="23">
        <v>2677563000144</v>
      </c>
      <c r="E12670" t="s">
        <v>1930</v>
      </c>
      <c r="F12670" t="s">
        <v>1390</v>
      </c>
      <c r="G12670">
        <v>8927</v>
      </c>
      <c r="H12670" s="23">
        <v>278133092113</v>
      </c>
    </row>
    <row r="12671" spans="1:8" x14ac:dyDescent="0.25">
      <c r="A12671">
        <v>5090</v>
      </c>
      <c r="B12671" t="s">
        <v>16804</v>
      </c>
      <c r="C12671" t="s">
        <v>16804</v>
      </c>
      <c r="D12671" s="23">
        <v>5999140000139</v>
      </c>
      <c r="E12671" t="s">
        <v>1409</v>
      </c>
      <c r="F12671" t="s">
        <v>1386</v>
      </c>
      <c r="G12671">
        <v>8129</v>
      </c>
      <c r="H12671" s="23">
        <v>161398910</v>
      </c>
    </row>
    <row r="12672" spans="1:8" x14ac:dyDescent="0.25">
      <c r="A12672">
        <v>6397</v>
      </c>
      <c r="B12672" t="s">
        <v>16805</v>
      </c>
      <c r="C12672" t="s">
        <v>16805</v>
      </c>
      <c r="D12672" s="23">
        <v>5632506000137</v>
      </c>
      <c r="E12672" t="s">
        <v>2212</v>
      </c>
      <c r="F12672" t="s">
        <v>1407</v>
      </c>
      <c r="G12672">
        <v>9943</v>
      </c>
      <c r="H12672" s="23">
        <v>63829916</v>
      </c>
    </row>
    <row r="12673" spans="1:8" x14ac:dyDescent="0.25">
      <c r="A12673">
        <v>2781</v>
      </c>
      <c r="B12673" t="s">
        <v>16806</v>
      </c>
      <c r="C12673" t="s">
        <v>16807</v>
      </c>
      <c r="D12673" s="23">
        <v>44339679000113</v>
      </c>
      <c r="E12673" t="s">
        <v>4146</v>
      </c>
      <c r="F12673" t="s">
        <v>1390</v>
      </c>
      <c r="G12673">
        <v>4057</v>
      </c>
      <c r="H12673" s="23">
        <v>188097479111</v>
      </c>
    </row>
    <row r="12674" spans="1:8" x14ac:dyDescent="0.25">
      <c r="A12674">
        <v>13409</v>
      </c>
      <c r="B12674" t="s">
        <v>16808</v>
      </c>
      <c r="C12674" t="s">
        <v>16809</v>
      </c>
      <c r="D12674" s="23">
        <v>44442080000100</v>
      </c>
      <c r="E12674" t="s">
        <v>1430</v>
      </c>
      <c r="F12674" t="s">
        <v>1415</v>
      </c>
      <c r="G12674">
        <v>20977</v>
      </c>
      <c r="H12674" s="23">
        <v>100786901</v>
      </c>
    </row>
    <row r="12675" spans="1:8" x14ac:dyDescent="0.25">
      <c r="A12675">
        <v>14186</v>
      </c>
      <c r="B12675" t="s">
        <v>25378</v>
      </c>
      <c r="C12675" t="s">
        <v>16817</v>
      </c>
      <c r="D12675" s="23"/>
      <c r="E12675" t="s">
        <v>1422</v>
      </c>
      <c r="F12675" t="s">
        <v>1386</v>
      </c>
      <c r="G12675">
        <v>20806</v>
      </c>
      <c r="H12675" s="23"/>
    </row>
    <row r="12676" spans="1:8" x14ac:dyDescent="0.25">
      <c r="A12676">
        <v>3126</v>
      </c>
      <c r="B12676" t="s">
        <v>16810</v>
      </c>
      <c r="C12676" t="s">
        <v>16811</v>
      </c>
      <c r="D12676" s="23">
        <v>5989858000144</v>
      </c>
      <c r="E12676" t="s">
        <v>2806</v>
      </c>
      <c r="F12676" t="s">
        <v>1386</v>
      </c>
      <c r="G12676">
        <v>4402</v>
      </c>
      <c r="H12676" s="23">
        <v>161411720</v>
      </c>
    </row>
    <row r="12677" spans="1:8" x14ac:dyDescent="0.25">
      <c r="A12677">
        <v>9152</v>
      </c>
      <c r="B12677" t="s">
        <v>16812</v>
      </c>
      <c r="C12677" t="s">
        <v>16812</v>
      </c>
      <c r="D12677" s="23">
        <v>26697321000180</v>
      </c>
      <c r="E12677" t="s">
        <v>1452</v>
      </c>
      <c r="F12677" t="s">
        <v>1386</v>
      </c>
      <c r="G12677">
        <v>13664</v>
      </c>
      <c r="H12677" s="23">
        <v>162848218</v>
      </c>
    </row>
    <row r="12678" spans="1:8" x14ac:dyDescent="0.25">
      <c r="A12678">
        <v>14856</v>
      </c>
      <c r="B12678" t="s">
        <v>25379</v>
      </c>
      <c r="C12678" t="s">
        <v>16817</v>
      </c>
      <c r="D12678" s="23"/>
      <c r="E12678" t="s">
        <v>1422</v>
      </c>
      <c r="F12678" t="s">
        <v>1386</v>
      </c>
      <c r="G12678">
        <v>98</v>
      </c>
      <c r="H12678" s="23"/>
    </row>
    <row r="12679" spans="1:8" x14ac:dyDescent="0.25">
      <c r="A12679">
        <v>8472</v>
      </c>
      <c r="B12679" t="s">
        <v>16813</v>
      </c>
      <c r="C12679" t="s">
        <v>16814</v>
      </c>
      <c r="D12679" s="23">
        <v>21272108000103</v>
      </c>
      <c r="E12679" t="s">
        <v>1422</v>
      </c>
      <c r="F12679" t="s">
        <v>1386</v>
      </c>
      <c r="G12679">
        <v>12941</v>
      </c>
      <c r="H12679" s="23" t="s">
        <v>1438</v>
      </c>
    </row>
    <row r="12680" spans="1:8" x14ac:dyDescent="0.25">
      <c r="A12680">
        <v>15250</v>
      </c>
      <c r="B12680" t="s">
        <v>25380</v>
      </c>
      <c r="C12680" t="s">
        <v>16817</v>
      </c>
      <c r="D12680" s="23"/>
      <c r="E12680" t="s">
        <v>1422</v>
      </c>
      <c r="F12680" t="s">
        <v>1386</v>
      </c>
      <c r="G12680">
        <v>17858</v>
      </c>
      <c r="H12680" s="23"/>
    </row>
    <row r="12681" spans="1:8" x14ac:dyDescent="0.25">
      <c r="A12681">
        <v>14686</v>
      </c>
      <c r="B12681" t="s">
        <v>16815</v>
      </c>
      <c r="C12681" t="s">
        <v>16817</v>
      </c>
      <c r="D12681" s="23">
        <v>53936165000136</v>
      </c>
      <c r="E12681" t="s">
        <v>1422</v>
      </c>
      <c r="F12681" t="s">
        <v>1386</v>
      </c>
      <c r="G12681">
        <v>23123</v>
      </c>
      <c r="H12681" s="23" t="s">
        <v>1438</v>
      </c>
    </row>
    <row r="12682" spans="1:8" x14ac:dyDescent="0.25">
      <c r="A12682">
        <v>14230</v>
      </c>
      <c r="B12682" t="s">
        <v>16815</v>
      </c>
      <c r="C12682" t="s">
        <v>16816</v>
      </c>
      <c r="D12682" s="23">
        <v>40246862000113</v>
      </c>
      <c r="E12682" t="s">
        <v>1675</v>
      </c>
      <c r="F12682" t="s">
        <v>1386</v>
      </c>
      <c r="G12682">
        <v>22388</v>
      </c>
      <c r="H12682" s="23" t="s">
        <v>1438</v>
      </c>
    </row>
    <row r="12683" spans="1:8" x14ac:dyDescent="0.25">
      <c r="A12683">
        <v>6528</v>
      </c>
      <c r="B12683" t="s">
        <v>25381</v>
      </c>
      <c r="C12683" t="s">
        <v>25381</v>
      </c>
      <c r="D12683" s="23"/>
      <c r="E12683" t="s">
        <v>1583</v>
      </c>
      <c r="F12683" t="s">
        <v>1386</v>
      </c>
      <c r="G12683">
        <v>10059</v>
      </c>
      <c r="H12683" s="23"/>
    </row>
    <row r="12684" spans="1:8" x14ac:dyDescent="0.25">
      <c r="A12684">
        <v>12123</v>
      </c>
      <c r="B12684" t="s">
        <v>16818</v>
      </c>
      <c r="C12684" t="s">
        <v>16818</v>
      </c>
      <c r="D12684" s="23">
        <v>37013812000181</v>
      </c>
      <c r="E12684" t="s">
        <v>1422</v>
      </c>
      <c r="F12684" t="s">
        <v>1386</v>
      </c>
      <c r="G12684">
        <v>18698</v>
      </c>
      <c r="H12684" s="23" t="s">
        <v>1438</v>
      </c>
    </row>
    <row r="12685" spans="1:8" x14ac:dyDescent="0.25">
      <c r="A12685">
        <v>12442</v>
      </c>
      <c r="B12685" t="s">
        <v>25382</v>
      </c>
      <c r="C12685" t="s">
        <v>16817</v>
      </c>
      <c r="D12685" s="23"/>
      <c r="E12685" t="s">
        <v>1422</v>
      </c>
      <c r="F12685" t="s">
        <v>1386</v>
      </c>
      <c r="G12685">
        <v>18157</v>
      </c>
      <c r="H12685" s="23"/>
    </row>
    <row r="12686" spans="1:8" x14ac:dyDescent="0.25">
      <c r="A12686">
        <v>1336</v>
      </c>
      <c r="B12686" t="s">
        <v>16819</v>
      </c>
      <c r="C12686" t="s">
        <v>16820</v>
      </c>
      <c r="D12686" s="23">
        <v>10567104000136</v>
      </c>
      <c r="E12686" t="s">
        <v>1510</v>
      </c>
      <c r="F12686" t="s">
        <v>1386</v>
      </c>
      <c r="G12686">
        <v>2612</v>
      </c>
      <c r="H12686" s="23">
        <v>161602371</v>
      </c>
    </row>
    <row r="12687" spans="1:8" x14ac:dyDescent="0.25">
      <c r="A12687">
        <v>8020</v>
      </c>
      <c r="B12687" t="s">
        <v>25383</v>
      </c>
      <c r="C12687" t="s">
        <v>25383</v>
      </c>
      <c r="D12687" s="23"/>
      <c r="E12687" t="s">
        <v>1723</v>
      </c>
      <c r="F12687" t="s">
        <v>1386</v>
      </c>
      <c r="G12687">
        <v>12321</v>
      </c>
      <c r="H12687" s="23"/>
    </row>
    <row r="12688" spans="1:8" x14ac:dyDescent="0.25">
      <c r="A12688">
        <v>12594</v>
      </c>
      <c r="B12688" t="s">
        <v>16821</v>
      </c>
      <c r="C12688" t="s">
        <v>16822</v>
      </c>
      <c r="D12688" s="23">
        <v>42624490000147</v>
      </c>
      <c r="E12688" t="s">
        <v>1675</v>
      </c>
      <c r="F12688" t="s">
        <v>1386</v>
      </c>
      <c r="G12688">
        <v>19600</v>
      </c>
      <c r="H12688" s="23" t="s">
        <v>1438</v>
      </c>
    </row>
    <row r="12689" spans="1:8" x14ac:dyDescent="0.25">
      <c r="A12689">
        <v>10557</v>
      </c>
      <c r="B12689" t="s">
        <v>16823</v>
      </c>
      <c r="C12689" t="s">
        <v>16823</v>
      </c>
      <c r="D12689" s="23">
        <v>31102237000107</v>
      </c>
      <c r="E12689" t="s">
        <v>1385</v>
      </c>
      <c r="F12689" t="s">
        <v>1386</v>
      </c>
      <c r="G12689">
        <v>15921</v>
      </c>
      <c r="H12689" s="23">
        <v>163211574</v>
      </c>
    </row>
    <row r="12690" spans="1:8" x14ac:dyDescent="0.25">
      <c r="A12690">
        <v>11764</v>
      </c>
      <c r="B12690" t="s">
        <v>16824</v>
      </c>
      <c r="C12690" t="s">
        <v>16824</v>
      </c>
      <c r="D12690" s="23">
        <v>37084592000187</v>
      </c>
      <c r="E12690" t="s">
        <v>1385</v>
      </c>
      <c r="F12690" t="s">
        <v>1386</v>
      </c>
      <c r="G12690">
        <v>18040</v>
      </c>
      <c r="H12690" s="23">
        <v>163653933</v>
      </c>
    </row>
    <row r="12691" spans="1:8" x14ac:dyDescent="0.25">
      <c r="A12691">
        <v>11517</v>
      </c>
      <c r="B12691" t="s">
        <v>16825</v>
      </c>
      <c r="C12691" t="s">
        <v>16826</v>
      </c>
      <c r="D12691" s="23">
        <v>7677752000130</v>
      </c>
      <c r="E12691" t="s">
        <v>4014</v>
      </c>
      <c r="F12691" t="s">
        <v>1398</v>
      </c>
      <c r="G12691">
        <v>17461</v>
      </c>
      <c r="H12691" s="23">
        <v>202009181</v>
      </c>
    </row>
    <row r="12692" spans="1:8" x14ac:dyDescent="0.25">
      <c r="A12692">
        <v>7799</v>
      </c>
      <c r="B12692" t="s">
        <v>16827</v>
      </c>
      <c r="C12692" t="s">
        <v>16827</v>
      </c>
      <c r="D12692" s="23">
        <v>17101824000150</v>
      </c>
      <c r="E12692" t="s">
        <v>2005</v>
      </c>
      <c r="F12692" t="s">
        <v>1386</v>
      </c>
      <c r="G12692">
        <v>12114</v>
      </c>
      <c r="H12692" s="23">
        <v>162057709</v>
      </c>
    </row>
    <row r="12693" spans="1:8" x14ac:dyDescent="0.25">
      <c r="A12693">
        <v>6264</v>
      </c>
      <c r="B12693" t="s">
        <v>16828</v>
      </c>
      <c r="C12693" t="s">
        <v>16828</v>
      </c>
      <c r="D12693" s="23">
        <v>18808748000180</v>
      </c>
      <c r="E12693" t="s">
        <v>1921</v>
      </c>
      <c r="F12693" t="s">
        <v>1386</v>
      </c>
      <c r="G12693">
        <v>9796</v>
      </c>
      <c r="H12693" s="23">
        <v>162196660</v>
      </c>
    </row>
    <row r="12694" spans="1:8" x14ac:dyDescent="0.25">
      <c r="A12694">
        <v>14870</v>
      </c>
      <c r="B12694" t="s">
        <v>16829</v>
      </c>
      <c r="D12694" s="23">
        <v>24622542000164</v>
      </c>
      <c r="E12694" t="s">
        <v>16830</v>
      </c>
      <c r="F12694" t="s">
        <v>1390</v>
      </c>
      <c r="G12694">
        <v>23309</v>
      </c>
      <c r="H12694" s="23">
        <v>401232460115</v>
      </c>
    </row>
    <row r="12695" spans="1:8" x14ac:dyDescent="0.25">
      <c r="A12695">
        <v>11784</v>
      </c>
      <c r="B12695" t="s">
        <v>16831</v>
      </c>
      <c r="C12695" t="s">
        <v>16831</v>
      </c>
      <c r="D12695" s="23">
        <v>35409536000140</v>
      </c>
      <c r="E12695" t="s">
        <v>1385</v>
      </c>
      <c r="F12695" t="s">
        <v>1386</v>
      </c>
      <c r="G12695">
        <v>18079</v>
      </c>
      <c r="H12695" s="23">
        <v>163532575</v>
      </c>
    </row>
    <row r="12696" spans="1:8" x14ac:dyDescent="0.25">
      <c r="A12696">
        <v>814</v>
      </c>
      <c r="B12696" t="s">
        <v>25384</v>
      </c>
      <c r="C12696" t="s">
        <v>25384</v>
      </c>
      <c r="D12696" s="23"/>
      <c r="E12696" t="s">
        <v>1397</v>
      </c>
      <c r="F12696" t="s">
        <v>1398</v>
      </c>
      <c r="G12696">
        <v>2090</v>
      </c>
      <c r="H12696" s="23"/>
    </row>
    <row r="12697" spans="1:8" x14ac:dyDescent="0.25">
      <c r="A12697">
        <v>4917</v>
      </c>
      <c r="B12697" t="s">
        <v>16832</v>
      </c>
      <c r="C12697" t="s">
        <v>16832</v>
      </c>
      <c r="D12697" s="23"/>
      <c r="E12697" t="s">
        <v>1792</v>
      </c>
      <c r="F12697" t="s">
        <v>1386</v>
      </c>
      <c r="G12697">
        <v>7908</v>
      </c>
      <c r="H12697" s="23"/>
    </row>
    <row r="12698" spans="1:8" x14ac:dyDescent="0.25">
      <c r="A12698">
        <v>4941</v>
      </c>
      <c r="B12698" t="s">
        <v>16832</v>
      </c>
      <c r="C12698" t="s">
        <v>16832</v>
      </c>
      <c r="D12698" s="23">
        <v>13426841000107</v>
      </c>
      <c r="E12698" t="s">
        <v>1792</v>
      </c>
      <c r="F12698" t="s">
        <v>1386</v>
      </c>
      <c r="G12698">
        <v>7947</v>
      </c>
      <c r="H12698" s="23" t="s">
        <v>16833</v>
      </c>
    </row>
    <row r="12699" spans="1:8" x14ac:dyDescent="0.25">
      <c r="A12699">
        <v>10781</v>
      </c>
      <c r="B12699" t="s">
        <v>16834</v>
      </c>
      <c r="C12699" t="s">
        <v>16835</v>
      </c>
      <c r="D12699" s="23">
        <v>24547346000172</v>
      </c>
      <c r="E12699" t="s">
        <v>1385</v>
      </c>
      <c r="F12699" t="s">
        <v>1386</v>
      </c>
      <c r="G12699">
        <v>16224</v>
      </c>
      <c r="H12699" s="23">
        <v>162705190</v>
      </c>
    </row>
    <row r="12700" spans="1:8" x14ac:dyDescent="0.25">
      <c r="A12700">
        <v>816</v>
      </c>
      <c r="B12700" t="s">
        <v>25385</v>
      </c>
      <c r="C12700" t="s">
        <v>25385</v>
      </c>
      <c r="D12700" s="23"/>
      <c r="E12700" t="s">
        <v>1422</v>
      </c>
      <c r="F12700" t="s">
        <v>1386</v>
      </c>
      <c r="G12700">
        <v>2092</v>
      </c>
      <c r="H12700" s="23"/>
    </row>
    <row r="12701" spans="1:8" x14ac:dyDescent="0.25">
      <c r="A12701">
        <v>11957</v>
      </c>
      <c r="B12701" t="s">
        <v>25386</v>
      </c>
      <c r="C12701" t="s">
        <v>25387</v>
      </c>
      <c r="D12701" s="23"/>
      <c r="E12701" t="s">
        <v>1422</v>
      </c>
      <c r="F12701" t="s">
        <v>1386</v>
      </c>
      <c r="G12701">
        <v>956</v>
      </c>
      <c r="H12701" s="23"/>
    </row>
    <row r="12702" spans="1:8" x14ac:dyDescent="0.25">
      <c r="A12702">
        <v>5508</v>
      </c>
      <c r="B12702" t="s">
        <v>25388</v>
      </c>
      <c r="C12702" t="s">
        <v>25388</v>
      </c>
      <c r="D12702" s="23"/>
      <c r="E12702" t="s">
        <v>1422</v>
      </c>
      <c r="F12702" t="s">
        <v>1386</v>
      </c>
      <c r="G12702">
        <v>5756</v>
      </c>
      <c r="H12702" s="23"/>
    </row>
    <row r="12703" spans="1:8" x14ac:dyDescent="0.25">
      <c r="A12703">
        <v>2632</v>
      </c>
      <c r="B12703" t="s">
        <v>16836</v>
      </c>
      <c r="C12703" t="s">
        <v>16837</v>
      </c>
      <c r="D12703" s="23">
        <v>4044446000179</v>
      </c>
      <c r="E12703" t="s">
        <v>1385</v>
      </c>
      <c r="F12703" t="s">
        <v>1386</v>
      </c>
      <c r="G12703">
        <v>3908</v>
      </c>
      <c r="H12703" s="23">
        <v>161289363</v>
      </c>
    </row>
    <row r="12704" spans="1:8" x14ac:dyDescent="0.25">
      <c r="A12704">
        <v>12625</v>
      </c>
      <c r="B12704" t="s">
        <v>16838</v>
      </c>
      <c r="C12704" t="s">
        <v>16838</v>
      </c>
      <c r="D12704" s="23">
        <v>42725798000189</v>
      </c>
      <c r="E12704" t="s">
        <v>1723</v>
      </c>
      <c r="F12704" t="s">
        <v>1386</v>
      </c>
      <c r="G12704">
        <v>19642</v>
      </c>
      <c r="H12704" s="23">
        <v>164039570</v>
      </c>
    </row>
    <row r="12705" spans="1:8" x14ac:dyDescent="0.25">
      <c r="A12705">
        <v>11709</v>
      </c>
      <c r="B12705" t="s">
        <v>25389</v>
      </c>
      <c r="C12705" t="s">
        <v>25387</v>
      </c>
      <c r="D12705" s="23"/>
      <c r="E12705" t="s">
        <v>1723</v>
      </c>
      <c r="F12705" t="s">
        <v>1386</v>
      </c>
      <c r="G12705">
        <v>14164</v>
      </c>
      <c r="H12705" s="23"/>
    </row>
    <row r="12706" spans="1:8" x14ac:dyDescent="0.25">
      <c r="A12706">
        <v>8532</v>
      </c>
      <c r="B12706" t="s">
        <v>25390</v>
      </c>
      <c r="C12706" t="s">
        <v>25390</v>
      </c>
      <c r="D12706" s="23"/>
      <c r="E12706" t="s">
        <v>2050</v>
      </c>
      <c r="F12706" t="s">
        <v>1386</v>
      </c>
      <c r="G12706">
        <v>13035</v>
      </c>
      <c r="H12706" s="23"/>
    </row>
    <row r="12707" spans="1:8" x14ac:dyDescent="0.25">
      <c r="A12707">
        <v>13380</v>
      </c>
      <c r="B12707" t="s">
        <v>16839</v>
      </c>
      <c r="C12707" t="s">
        <v>16840</v>
      </c>
      <c r="D12707" s="23">
        <v>40104008000112</v>
      </c>
      <c r="E12707" t="s">
        <v>16841</v>
      </c>
      <c r="F12707" t="s">
        <v>1639</v>
      </c>
      <c r="G12707">
        <v>20935</v>
      </c>
      <c r="H12707" s="23" t="s">
        <v>1438</v>
      </c>
    </row>
    <row r="12708" spans="1:8" x14ac:dyDescent="0.25">
      <c r="A12708">
        <v>2025</v>
      </c>
      <c r="B12708" t="s">
        <v>16842</v>
      </c>
      <c r="C12708" t="s">
        <v>16843</v>
      </c>
      <c r="D12708" s="23">
        <v>1832412000150</v>
      </c>
      <c r="E12708" t="s">
        <v>2614</v>
      </c>
      <c r="F12708" t="s">
        <v>1386</v>
      </c>
      <c r="G12708">
        <v>3301</v>
      </c>
      <c r="H12708" s="23">
        <v>161159656</v>
      </c>
    </row>
    <row r="12709" spans="1:8" x14ac:dyDescent="0.25">
      <c r="A12709">
        <v>7027</v>
      </c>
      <c r="B12709" t="s">
        <v>16844</v>
      </c>
      <c r="C12709" t="s">
        <v>16844</v>
      </c>
      <c r="D12709" s="23">
        <v>16576198000196</v>
      </c>
      <c r="E12709" t="s">
        <v>2806</v>
      </c>
      <c r="F12709" t="s">
        <v>1386</v>
      </c>
      <c r="G12709">
        <v>11011</v>
      </c>
      <c r="H12709" s="23">
        <v>162017650</v>
      </c>
    </row>
    <row r="12710" spans="1:8" x14ac:dyDescent="0.25">
      <c r="A12710">
        <v>8001</v>
      </c>
      <c r="B12710" t="s">
        <v>16845</v>
      </c>
      <c r="C12710" t="s">
        <v>16846</v>
      </c>
      <c r="D12710" s="23">
        <v>11079047000109</v>
      </c>
      <c r="E12710" t="s">
        <v>1385</v>
      </c>
      <c r="F12710" t="s">
        <v>1386</v>
      </c>
      <c r="G12710">
        <v>12304</v>
      </c>
      <c r="H12710" s="23">
        <v>161629857</v>
      </c>
    </row>
    <row r="12711" spans="1:8" x14ac:dyDescent="0.25">
      <c r="A12711">
        <v>12606</v>
      </c>
      <c r="B12711" t="s">
        <v>16847</v>
      </c>
      <c r="C12711" t="s">
        <v>16847</v>
      </c>
      <c r="D12711" s="23">
        <v>39808036000131</v>
      </c>
      <c r="E12711" t="s">
        <v>1572</v>
      </c>
      <c r="F12711" t="s">
        <v>1386</v>
      </c>
      <c r="G12711">
        <v>19615</v>
      </c>
      <c r="H12711" s="23">
        <v>163849315</v>
      </c>
    </row>
    <row r="12712" spans="1:8" x14ac:dyDescent="0.25">
      <c r="A12712">
        <v>14778</v>
      </c>
      <c r="B12712" t="s">
        <v>16848</v>
      </c>
      <c r="C12712" t="s">
        <v>16849</v>
      </c>
      <c r="D12712" s="23">
        <v>70311519000176</v>
      </c>
      <c r="E12712" t="s">
        <v>13024</v>
      </c>
      <c r="F12712" t="s">
        <v>1398</v>
      </c>
      <c r="G12712">
        <v>23231</v>
      </c>
      <c r="H12712" s="23">
        <v>200704311</v>
      </c>
    </row>
    <row r="12713" spans="1:8" x14ac:dyDescent="0.25">
      <c r="A12713">
        <v>4861</v>
      </c>
      <c r="B12713" t="s">
        <v>16850</v>
      </c>
      <c r="C12713" t="s">
        <v>16851</v>
      </c>
      <c r="D12713" s="23">
        <v>49088875000186</v>
      </c>
      <c r="E12713" t="s">
        <v>1435</v>
      </c>
      <c r="F12713" t="s">
        <v>1390</v>
      </c>
      <c r="G12713">
        <v>7742</v>
      </c>
      <c r="H12713" s="23">
        <v>336033417116</v>
      </c>
    </row>
    <row r="12714" spans="1:8" x14ac:dyDescent="0.25">
      <c r="A12714">
        <v>12125</v>
      </c>
      <c r="B12714" t="s">
        <v>16852</v>
      </c>
      <c r="C12714" t="s">
        <v>16853</v>
      </c>
      <c r="D12714" s="23">
        <v>53644613000128</v>
      </c>
      <c r="E12714" t="s">
        <v>1622</v>
      </c>
      <c r="F12714" t="s">
        <v>1390</v>
      </c>
      <c r="G12714">
        <v>18701</v>
      </c>
      <c r="H12714" s="23">
        <v>712031862110</v>
      </c>
    </row>
    <row r="12715" spans="1:8" x14ac:dyDescent="0.25">
      <c r="A12715">
        <v>13932</v>
      </c>
      <c r="B12715" t="s">
        <v>16854</v>
      </c>
      <c r="D12715" s="23">
        <v>8356365000165</v>
      </c>
      <c r="E12715" t="s">
        <v>3384</v>
      </c>
      <c r="F12715" t="s">
        <v>1390</v>
      </c>
      <c r="G12715">
        <v>21707</v>
      </c>
      <c r="H12715" s="23">
        <v>692101259117</v>
      </c>
    </row>
    <row r="12716" spans="1:8" x14ac:dyDescent="0.25">
      <c r="A12716">
        <v>3040</v>
      </c>
      <c r="B12716" t="s">
        <v>16855</v>
      </c>
      <c r="C12716" t="s">
        <v>16856</v>
      </c>
      <c r="D12716" s="23">
        <v>55962369000177</v>
      </c>
      <c r="E12716" t="s">
        <v>1505</v>
      </c>
      <c r="F12716" t="s">
        <v>1390</v>
      </c>
      <c r="G12716">
        <v>4316</v>
      </c>
      <c r="H12716" s="23">
        <v>582031113110</v>
      </c>
    </row>
    <row r="12717" spans="1:8" x14ac:dyDescent="0.25">
      <c r="A12717">
        <v>15267</v>
      </c>
      <c r="B12717" t="s">
        <v>16857</v>
      </c>
      <c r="C12717" t="s">
        <v>16857</v>
      </c>
      <c r="D12717" s="23">
        <v>53638697000197</v>
      </c>
      <c r="E12717" t="s">
        <v>1452</v>
      </c>
      <c r="F12717" t="s">
        <v>1386</v>
      </c>
      <c r="G12717">
        <v>24388</v>
      </c>
      <c r="H12717" s="23">
        <v>164865349</v>
      </c>
    </row>
    <row r="12718" spans="1:8" x14ac:dyDescent="0.25">
      <c r="A12718">
        <v>9471</v>
      </c>
      <c r="B12718" t="s">
        <v>16857</v>
      </c>
      <c r="C12718" t="s">
        <v>16857</v>
      </c>
      <c r="D12718" s="23">
        <v>22383131000138</v>
      </c>
      <c r="E12718" t="s">
        <v>1452</v>
      </c>
      <c r="F12718" t="s">
        <v>1386</v>
      </c>
      <c r="G12718">
        <v>14065</v>
      </c>
      <c r="H12718" s="23">
        <v>162515332</v>
      </c>
    </row>
    <row r="12719" spans="1:8" x14ac:dyDescent="0.25">
      <c r="A12719">
        <v>15498</v>
      </c>
      <c r="B12719" t="s">
        <v>16858</v>
      </c>
      <c r="C12719" t="s">
        <v>16858</v>
      </c>
      <c r="D12719" s="23">
        <v>29905436000101</v>
      </c>
      <c r="E12719" t="s">
        <v>6810</v>
      </c>
      <c r="F12719" t="s">
        <v>1386</v>
      </c>
      <c r="G12719">
        <v>24702</v>
      </c>
      <c r="H12719" s="23">
        <v>163268312</v>
      </c>
    </row>
    <row r="12720" spans="1:8" x14ac:dyDescent="0.25">
      <c r="A12720">
        <v>11249</v>
      </c>
      <c r="B12720" t="s">
        <v>16859</v>
      </c>
      <c r="C12720" t="s">
        <v>16859</v>
      </c>
      <c r="D12720" s="23">
        <v>33753701000150</v>
      </c>
      <c r="E12720" t="s">
        <v>1385</v>
      </c>
      <c r="F12720" t="s">
        <v>1386</v>
      </c>
      <c r="G12720">
        <v>17086</v>
      </c>
      <c r="H12720" s="23">
        <v>163412022</v>
      </c>
    </row>
    <row r="12721" spans="1:8" x14ac:dyDescent="0.25">
      <c r="A12721">
        <v>77</v>
      </c>
      <c r="B12721" t="s">
        <v>16860</v>
      </c>
      <c r="D12721" s="23"/>
      <c r="E12721" t="s">
        <v>1422</v>
      </c>
      <c r="F12721" t="s">
        <v>1386</v>
      </c>
      <c r="G12721">
        <v>1353</v>
      </c>
      <c r="H12721" s="23"/>
    </row>
    <row r="12722" spans="1:8" x14ac:dyDescent="0.25">
      <c r="A12722">
        <v>5</v>
      </c>
      <c r="B12722" t="s">
        <v>16861</v>
      </c>
      <c r="D12722" s="23"/>
      <c r="E12722" t="s">
        <v>1422</v>
      </c>
      <c r="F12722" t="s">
        <v>1386</v>
      </c>
      <c r="G12722">
        <v>1281</v>
      </c>
      <c r="H12722" s="23"/>
    </row>
    <row r="12723" spans="1:8" x14ac:dyDescent="0.25">
      <c r="A12723">
        <v>85</v>
      </c>
      <c r="B12723" t="s">
        <v>16862</v>
      </c>
      <c r="D12723" s="23"/>
      <c r="E12723" t="s">
        <v>1422</v>
      </c>
      <c r="F12723" t="s">
        <v>1386</v>
      </c>
      <c r="G12723">
        <v>1361</v>
      </c>
      <c r="H12723" s="23"/>
    </row>
    <row r="12724" spans="1:8" x14ac:dyDescent="0.25">
      <c r="A12724">
        <v>2014</v>
      </c>
      <c r="B12724" t="s">
        <v>16863</v>
      </c>
      <c r="C12724" t="s">
        <v>16864</v>
      </c>
      <c r="D12724" s="23">
        <v>1713638000132</v>
      </c>
      <c r="E12724" t="s">
        <v>1572</v>
      </c>
      <c r="F12724" t="s">
        <v>1386</v>
      </c>
      <c r="G12724">
        <v>3290</v>
      </c>
      <c r="H12724" s="23">
        <v>161169724</v>
      </c>
    </row>
    <row r="12725" spans="1:8" x14ac:dyDescent="0.25">
      <c r="A12725">
        <v>5498</v>
      </c>
      <c r="B12725" t="s">
        <v>16865</v>
      </c>
      <c r="C12725" t="s">
        <v>8318</v>
      </c>
      <c r="D12725" s="23">
        <v>1043258000219</v>
      </c>
      <c r="E12725" t="s">
        <v>1578</v>
      </c>
      <c r="F12725" t="s">
        <v>1386</v>
      </c>
      <c r="G12725">
        <v>8562</v>
      </c>
      <c r="H12725" s="23">
        <v>161252460</v>
      </c>
    </row>
    <row r="12726" spans="1:8" x14ac:dyDescent="0.25">
      <c r="A12726">
        <v>58</v>
      </c>
      <c r="B12726" t="s">
        <v>16866</v>
      </c>
      <c r="D12726" s="23"/>
      <c r="E12726" t="s">
        <v>1583</v>
      </c>
      <c r="F12726" t="s">
        <v>1386</v>
      </c>
      <c r="G12726">
        <v>1334</v>
      </c>
      <c r="H12726" s="23"/>
    </row>
    <row r="12727" spans="1:8" x14ac:dyDescent="0.25">
      <c r="A12727">
        <v>60</v>
      </c>
      <c r="B12727" t="s">
        <v>16866</v>
      </c>
      <c r="D12727" s="23"/>
      <c r="E12727" t="s">
        <v>1583</v>
      </c>
      <c r="F12727" t="s">
        <v>1386</v>
      </c>
      <c r="G12727">
        <v>1336</v>
      </c>
      <c r="H12727" s="23"/>
    </row>
    <row r="12728" spans="1:8" x14ac:dyDescent="0.25">
      <c r="A12728">
        <v>61</v>
      </c>
      <c r="B12728" t="s">
        <v>16867</v>
      </c>
      <c r="D12728" s="23"/>
      <c r="E12728" t="s">
        <v>1583</v>
      </c>
      <c r="F12728" t="s">
        <v>1386</v>
      </c>
      <c r="G12728">
        <v>1337</v>
      </c>
      <c r="H12728" s="23"/>
    </row>
    <row r="12729" spans="1:8" x14ac:dyDescent="0.25">
      <c r="A12729">
        <v>62</v>
      </c>
      <c r="B12729" t="s">
        <v>16867</v>
      </c>
      <c r="D12729" s="23"/>
      <c r="E12729" t="s">
        <v>1583</v>
      </c>
      <c r="F12729" t="s">
        <v>1386</v>
      </c>
      <c r="G12729">
        <v>1338</v>
      </c>
      <c r="H12729" s="23"/>
    </row>
    <row r="12730" spans="1:8" x14ac:dyDescent="0.25">
      <c r="A12730">
        <v>59</v>
      </c>
      <c r="B12730" t="s">
        <v>16867</v>
      </c>
      <c r="D12730" s="23"/>
      <c r="E12730" t="s">
        <v>1583</v>
      </c>
      <c r="F12730" t="s">
        <v>1386</v>
      </c>
      <c r="G12730">
        <v>1335</v>
      </c>
      <c r="H12730" s="23"/>
    </row>
    <row r="12731" spans="1:8" x14ac:dyDescent="0.25">
      <c r="A12731">
        <v>10153</v>
      </c>
      <c r="B12731" t="s">
        <v>16868</v>
      </c>
      <c r="C12731" t="s">
        <v>16869</v>
      </c>
      <c r="D12731" s="23">
        <v>18157920000183</v>
      </c>
      <c r="E12731" t="s">
        <v>1385</v>
      </c>
      <c r="F12731" t="s">
        <v>1386</v>
      </c>
      <c r="G12731">
        <v>15200</v>
      </c>
      <c r="H12731" s="23" t="s">
        <v>1438</v>
      </c>
    </row>
    <row r="12732" spans="1:8" x14ac:dyDescent="0.25">
      <c r="A12732">
        <v>3071</v>
      </c>
      <c r="B12732" t="s">
        <v>16870</v>
      </c>
      <c r="C12732" t="s">
        <v>16871</v>
      </c>
      <c r="D12732" s="23">
        <v>5758159000193</v>
      </c>
      <c r="E12732" t="s">
        <v>16872</v>
      </c>
      <c r="F12732" t="s">
        <v>1444</v>
      </c>
      <c r="G12732">
        <v>4347</v>
      </c>
      <c r="H12732" s="23">
        <v>62283840</v>
      </c>
    </row>
    <row r="12733" spans="1:8" x14ac:dyDescent="0.25">
      <c r="A12733">
        <v>15720</v>
      </c>
      <c r="B12733" t="s">
        <v>16873</v>
      </c>
      <c r="C12733" t="s">
        <v>16873</v>
      </c>
      <c r="D12733" s="23">
        <v>56923334000191</v>
      </c>
      <c r="E12733" t="s">
        <v>1792</v>
      </c>
      <c r="F12733" t="s">
        <v>1386</v>
      </c>
      <c r="G12733">
        <v>25003</v>
      </c>
      <c r="H12733" s="23" t="s">
        <v>16874</v>
      </c>
    </row>
    <row r="12734" spans="1:8" x14ac:dyDescent="0.25">
      <c r="A12734">
        <v>9352</v>
      </c>
      <c r="B12734" t="s">
        <v>16875</v>
      </c>
      <c r="C12734" t="s">
        <v>16876</v>
      </c>
      <c r="D12734" s="23">
        <v>27336519000100</v>
      </c>
      <c r="E12734" t="s">
        <v>1385</v>
      </c>
      <c r="F12734" t="s">
        <v>1386</v>
      </c>
      <c r="G12734">
        <v>13838</v>
      </c>
      <c r="H12734" s="23" t="s">
        <v>1438</v>
      </c>
    </row>
    <row r="12735" spans="1:8" x14ac:dyDescent="0.25">
      <c r="A12735">
        <v>11750</v>
      </c>
      <c r="B12735" t="s">
        <v>16877</v>
      </c>
      <c r="C12735" t="s">
        <v>16878</v>
      </c>
      <c r="D12735" s="23">
        <v>34164666000105</v>
      </c>
      <c r="E12735" t="s">
        <v>7105</v>
      </c>
      <c r="F12735" t="s">
        <v>1587</v>
      </c>
      <c r="G12735">
        <v>17935</v>
      </c>
      <c r="H12735" s="23">
        <v>243082495</v>
      </c>
    </row>
    <row r="12736" spans="1:8" x14ac:dyDescent="0.25">
      <c r="A12736">
        <v>3663</v>
      </c>
      <c r="B12736" t="s">
        <v>16879</v>
      </c>
      <c r="C12736" t="s">
        <v>16880</v>
      </c>
      <c r="D12736" s="23">
        <v>8599778000170</v>
      </c>
      <c r="E12736" t="s">
        <v>1409</v>
      </c>
      <c r="F12736" t="s">
        <v>1386</v>
      </c>
      <c r="G12736">
        <v>4939</v>
      </c>
      <c r="H12736" s="23">
        <v>161526764</v>
      </c>
    </row>
    <row r="12737" spans="1:8" x14ac:dyDescent="0.25">
      <c r="A12737">
        <v>12244</v>
      </c>
      <c r="B12737" t="s">
        <v>16881</v>
      </c>
      <c r="C12737" t="s">
        <v>16881</v>
      </c>
      <c r="D12737" s="23">
        <v>26287330000101</v>
      </c>
      <c r="E12737" t="s">
        <v>1422</v>
      </c>
      <c r="F12737" t="s">
        <v>1386</v>
      </c>
      <c r="G12737">
        <v>18838</v>
      </c>
      <c r="H12737" s="23" t="s">
        <v>1438</v>
      </c>
    </row>
    <row r="12738" spans="1:8" x14ac:dyDescent="0.25">
      <c r="A12738">
        <v>9348</v>
      </c>
      <c r="B12738" t="s">
        <v>16882</v>
      </c>
      <c r="C12738" t="s">
        <v>16882</v>
      </c>
      <c r="D12738" s="23">
        <v>16713478000107</v>
      </c>
      <c r="E12738" t="s">
        <v>1430</v>
      </c>
      <c r="F12738" t="s">
        <v>1415</v>
      </c>
      <c r="G12738">
        <v>13836</v>
      </c>
      <c r="H12738" s="23">
        <v>49769243</v>
      </c>
    </row>
    <row r="12739" spans="1:8" x14ac:dyDescent="0.25">
      <c r="A12739">
        <v>8397</v>
      </c>
      <c r="B12739" t="s">
        <v>16883</v>
      </c>
      <c r="C12739" t="s">
        <v>16884</v>
      </c>
      <c r="D12739" s="23">
        <v>3919691000110</v>
      </c>
      <c r="E12739" t="s">
        <v>1424</v>
      </c>
      <c r="F12739" t="s">
        <v>1390</v>
      </c>
      <c r="G12739">
        <v>12688</v>
      </c>
      <c r="H12739" s="23">
        <v>115922099110</v>
      </c>
    </row>
    <row r="12740" spans="1:8" x14ac:dyDescent="0.25">
      <c r="A12740">
        <v>3893</v>
      </c>
      <c r="B12740" t="s">
        <v>16885</v>
      </c>
      <c r="C12740" t="s">
        <v>16886</v>
      </c>
      <c r="D12740" s="23">
        <v>9140351007002</v>
      </c>
      <c r="E12740" t="s">
        <v>1385</v>
      </c>
      <c r="F12740" t="s">
        <v>1386</v>
      </c>
      <c r="G12740">
        <v>5169</v>
      </c>
      <c r="H12740" s="23" t="s">
        <v>3079</v>
      </c>
    </row>
    <row r="12741" spans="1:8" x14ac:dyDescent="0.25">
      <c r="A12741">
        <v>1377</v>
      </c>
      <c r="B12741" t="s">
        <v>16887</v>
      </c>
      <c r="C12741" t="s">
        <v>16888</v>
      </c>
      <c r="D12741" s="23">
        <v>10689843000109</v>
      </c>
      <c r="E12741" t="s">
        <v>3447</v>
      </c>
      <c r="F12741" t="s">
        <v>1444</v>
      </c>
      <c r="G12741">
        <v>2653</v>
      </c>
      <c r="H12741" s="23">
        <v>80013305</v>
      </c>
    </row>
    <row r="12742" spans="1:8" x14ac:dyDescent="0.25">
      <c r="A12742">
        <v>3730</v>
      </c>
      <c r="B12742" t="s">
        <v>16889</v>
      </c>
      <c r="C12742" t="s">
        <v>16890</v>
      </c>
      <c r="D12742" s="23">
        <v>8811226001903</v>
      </c>
      <c r="E12742" t="s">
        <v>1527</v>
      </c>
      <c r="F12742" t="s">
        <v>1386</v>
      </c>
      <c r="G12742">
        <v>5006</v>
      </c>
      <c r="H12742" s="23">
        <v>160726301</v>
      </c>
    </row>
    <row r="12743" spans="1:8" x14ac:dyDescent="0.25">
      <c r="A12743">
        <v>13308</v>
      </c>
      <c r="B12743" t="s">
        <v>16891</v>
      </c>
      <c r="C12743" t="s">
        <v>16892</v>
      </c>
      <c r="D12743" s="23">
        <v>9265976000160</v>
      </c>
      <c r="E12743" t="s">
        <v>2148</v>
      </c>
      <c r="F12743" t="s">
        <v>1386</v>
      </c>
      <c r="G12743">
        <v>20679</v>
      </c>
      <c r="H12743" s="23">
        <v>160756723</v>
      </c>
    </row>
    <row r="12744" spans="1:8" x14ac:dyDescent="0.25">
      <c r="A12744">
        <v>8667</v>
      </c>
      <c r="B12744" t="s">
        <v>16893</v>
      </c>
      <c r="C12744" t="s">
        <v>16894</v>
      </c>
      <c r="D12744" s="23">
        <v>2727724000167</v>
      </c>
      <c r="E12744" t="s">
        <v>1505</v>
      </c>
      <c r="F12744" t="s">
        <v>1390</v>
      </c>
      <c r="G12744">
        <v>13175</v>
      </c>
      <c r="H12744" s="23" t="s">
        <v>1438</v>
      </c>
    </row>
    <row r="12745" spans="1:8" x14ac:dyDescent="0.25">
      <c r="A12745">
        <v>11506</v>
      </c>
      <c r="B12745" t="s">
        <v>16895</v>
      </c>
      <c r="C12745" t="s">
        <v>16896</v>
      </c>
      <c r="D12745" s="23">
        <v>8109704000109</v>
      </c>
      <c r="E12745" t="s">
        <v>9053</v>
      </c>
      <c r="F12745" t="s">
        <v>1398</v>
      </c>
      <c r="G12745">
        <v>17450</v>
      </c>
      <c r="H12745" s="23">
        <v>200574388</v>
      </c>
    </row>
    <row r="12746" spans="1:8" x14ac:dyDescent="0.25">
      <c r="A12746">
        <v>2840</v>
      </c>
      <c r="B12746" t="s">
        <v>16897</v>
      </c>
      <c r="C12746" t="s">
        <v>16898</v>
      </c>
      <c r="D12746" s="23">
        <v>4724694000160</v>
      </c>
      <c r="E12746" t="s">
        <v>1385</v>
      </c>
      <c r="F12746" t="s">
        <v>1386</v>
      </c>
      <c r="G12746">
        <v>4116</v>
      </c>
      <c r="H12746" s="23">
        <v>161330827</v>
      </c>
    </row>
    <row r="12747" spans="1:8" x14ac:dyDescent="0.25">
      <c r="A12747">
        <v>3605</v>
      </c>
      <c r="B12747" t="s">
        <v>16899</v>
      </c>
      <c r="C12747" t="s">
        <v>16900</v>
      </c>
      <c r="D12747" s="23">
        <v>8336664000138</v>
      </c>
      <c r="E12747" t="s">
        <v>1385</v>
      </c>
      <c r="F12747" t="s">
        <v>1386</v>
      </c>
      <c r="G12747">
        <v>4881</v>
      </c>
      <c r="H12747" s="23">
        <v>161498531</v>
      </c>
    </row>
    <row r="12748" spans="1:8" x14ac:dyDescent="0.25">
      <c r="A12748">
        <v>8153</v>
      </c>
      <c r="B12748" t="s">
        <v>16901</v>
      </c>
      <c r="C12748" t="s">
        <v>16902</v>
      </c>
      <c r="D12748" s="23">
        <v>23764931000161</v>
      </c>
      <c r="E12748" t="s">
        <v>1385</v>
      </c>
      <c r="F12748" t="s">
        <v>1386</v>
      </c>
      <c r="G12748">
        <v>12427</v>
      </c>
      <c r="H12748" s="23">
        <v>162643020</v>
      </c>
    </row>
    <row r="12749" spans="1:8" x14ac:dyDescent="0.25">
      <c r="A12749">
        <v>2442</v>
      </c>
      <c r="B12749" t="s">
        <v>16903</v>
      </c>
      <c r="C12749" t="s">
        <v>16903</v>
      </c>
      <c r="D12749" s="23">
        <v>3415229000185</v>
      </c>
      <c r="E12749" t="s">
        <v>1385</v>
      </c>
      <c r="F12749" t="s">
        <v>1386</v>
      </c>
      <c r="G12749">
        <v>3718</v>
      </c>
      <c r="H12749" s="23">
        <v>161260640</v>
      </c>
    </row>
    <row r="12750" spans="1:8" x14ac:dyDescent="0.25">
      <c r="A12750">
        <v>6540</v>
      </c>
      <c r="B12750" t="s">
        <v>16904</v>
      </c>
      <c r="C12750" t="s">
        <v>16905</v>
      </c>
      <c r="D12750" s="23">
        <v>17394494000139</v>
      </c>
      <c r="E12750" t="s">
        <v>1385</v>
      </c>
      <c r="F12750" t="s">
        <v>1386</v>
      </c>
      <c r="G12750">
        <v>10071</v>
      </c>
      <c r="H12750" s="23" t="s">
        <v>1438</v>
      </c>
    </row>
    <row r="12751" spans="1:8" x14ac:dyDescent="0.25">
      <c r="A12751">
        <v>13177</v>
      </c>
      <c r="B12751" t="s">
        <v>16906</v>
      </c>
      <c r="C12751" t="s">
        <v>16907</v>
      </c>
      <c r="D12751" s="23">
        <v>28683441000154</v>
      </c>
      <c r="E12751" t="s">
        <v>3519</v>
      </c>
      <c r="F12751" t="s">
        <v>1880</v>
      </c>
      <c r="G12751">
        <v>20363</v>
      </c>
      <c r="H12751" s="23">
        <v>107088410</v>
      </c>
    </row>
    <row r="12752" spans="1:8" x14ac:dyDescent="0.25">
      <c r="A12752">
        <v>4383</v>
      </c>
      <c r="B12752" t="s">
        <v>25391</v>
      </c>
      <c r="C12752" t="s">
        <v>25391</v>
      </c>
      <c r="D12752" s="23">
        <v>14133361000110</v>
      </c>
      <c r="E12752" t="s">
        <v>1583</v>
      </c>
      <c r="F12752" t="s">
        <v>1386</v>
      </c>
      <c r="G12752">
        <v>6973</v>
      </c>
      <c r="H12752" s="23">
        <v>161876790</v>
      </c>
    </row>
    <row r="12753" spans="1:8" x14ac:dyDescent="0.25">
      <c r="A12753">
        <v>12165</v>
      </c>
      <c r="B12753" t="s">
        <v>16908</v>
      </c>
      <c r="C12753" t="s">
        <v>16909</v>
      </c>
      <c r="D12753" s="23">
        <v>9232752000152</v>
      </c>
      <c r="E12753" t="s">
        <v>1583</v>
      </c>
      <c r="F12753" t="s">
        <v>1386</v>
      </c>
      <c r="G12753">
        <v>18754</v>
      </c>
      <c r="H12753" s="23" t="s">
        <v>1438</v>
      </c>
    </row>
    <row r="12754" spans="1:8" x14ac:dyDescent="0.25">
      <c r="A12754">
        <v>1390</v>
      </c>
      <c r="B12754" t="s">
        <v>16910</v>
      </c>
      <c r="C12754" t="s">
        <v>16911</v>
      </c>
      <c r="D12754" s="23">
        <v>10726857000147</v>
      </c>
      <c r="E12754" t="s">
        <v>1422</v>
      </c>
      <c r="F12754" t="s">
        <v>1386</v>
      </c>
      <c r="G12754">
        <v>2666</v>
      </c>
      <c r="H12754" s="23">
        <v>161612814</v>
      </c>
    </row>
    <row r="12755" spans="1:8" x14ac:dyDescent="0.25">
      <c r="A12755">
        <v>4835</v>
      </c>
      <c r="B12755" t="s">
        <v>16912</v>
      </c>
      <c r="C12755" t="s">
        <v>16913</v>
      </c>
      <c r="D12755" s="23">
        <v>11007707000146</v>
      </c>
      <c r="E12755" t="s">
        <v>1430</v>
      </c>
      <c r="F12755" t="s">
        <v>1415</v>
      </c>
      <c r="G12755">
        <v>7645</v>
      </c>
      <c r="H12755" s="23">
        <v>38498804</v>
      </c>
    </row>
    <row r="12756" spans="1:8" x14ac:dyDescent="0.25">
      <c r="A12756">
        <v>1952</v>
      </c>
      <c r="B12756" t="s">
        <v>16914</v>
      </c>
      <c r="C12756" t="s">
        <v>16915</v>
      </c>
      <c r="D12756" s="23">
        <v>1414048000702</v>
      </c>
      <c r="E12756" t="s">
        <v>1507</v>
      </c>
      <c r="F12756" t="s">
        <v>1415</v>
      </c>
      <c r="G12756">
        <v>3228</v>
      </c>
      <c r="H12756" s="23">
        <v>31399991</v>
      </c>
    </row>
    <row r="12757" spans="1:8" x14ac:dyDescent="0.25">
      <c r="A12757">
        <v>13725</v>
      </c>
      <c r="B12757" t="s">
        <v>16916</v>
      </c>
      <c r="D12757" s="23">
        <v>1336140000106</v>
      </c>
      <c r="E12757" t="s">
        <v>1424</v>
      </c>
      <c r="F12757" t="s">
        <v>1390</v>
      </c>
      <c r="G12757">
        <v>21382</v>
      </c>
      <c r="H12757" s="23">
        <v>149708373114</v>
      </c>
    </row>
    <row r="12758" spans="1:8" x14ac:dyDescent="0.25">
      <c r="A12758">
        <v>13459</v>
      </c>
      <c r="B12758" t="s">
        <v>16917</v>
      </c>
      <c r="C12758" t="s">
        <v>16918</v>
      </c>
      <c r="D12758" s="23">
        <v>2677655000809</v>
      </c>
      <c r="E12758" t="s">
        <v>1443</v>
      </c>
      <c r="F12758" t="s">
        <v>1444</v>
      </c>
      <c r="G12758">
        <v>21047</v>
      </c>
      <c r="H12758" s="23" t="s">
        <v>1438</v>
      </c>
    </row>
    <row r="12759" spans="1:8" x14ac:dyDescent="0.25">
      <c r="A12759">
        <v>13458</v>
      </c>
      <c r="B12759" t="s">
        <v>16917</v>
      </c>
      <c r="C12759" t="s">
        <v>16919</v>
      </c>
      <c r="D12759" s="23">
        <v>2677655000124</v>
      </c>
      <c r="E12759" t="s">
        <v>16920</v>
      </c>
      <c r="F12759" t="s">
        <v>1639</v>
      </c>
      <c r="G12759">
        <v>21046</v>
      </c>
      <c r="H12759" s="23">
        <v>409944630007</v>
      </c>
    </row>
    <row r="12760" spans="1:8" x14ac:dyDescent="0.25">
      <c r="A12760">
        <v>14604</v>
      </c>
      <c r="B12760" t="s">
        <v>16921</v>
      </c>
      <c r="C12760" t="s">
        <v>16922</v>
      </c>
      <c r="D12760" s="23">
        <v>1704290000117</v>
      </c>
      <c r="E12760" t="s">
        <v>1385</v>
      </c>
      <c r="F12760" t="s">
        <v>1386</v>
      </c>
      <c r="G12760">
        <v>22989</v>
      </c>
      <c r="H12760" s="23">
        <v>161158900</v>
      </c>
    </row>
    <row r="12761" spans="1:8" x14ac:dyDescent="0.25">
      <c r="A12761">
        <v>9546</v>
      </c>
      <c r="B12761" t="s">
        <v>25392</v>
      </c>
      <c r="C12761" t="s">
        <v>25392</v>
      </c>
      <c r="D12761" s="23"/>
      <c r="E12761" t="s">
        <v>1385</v>
      </c>
      <c r="F12761" t="s">
        <v>1386</v>
      </c>
      <c r="G12761">
        <v>14242</v>
      </c>
      <c r="H12761" s="23"/>
    </row>
    <row r="12762" spans="1:8" x14ac:dyDescent="0.25">
      <c r="A12762">
        <v>13778</v>
      </c>
      <c r="B12762" t="s">
        <v>16923</v>
      </c>
      <c r="C12762" t="s">
        <v>16924</v>
      </c>
      <c r="D12762" s="23">
        <v>48144714000108</v>
      </c>
      <c r="E12762" t="s">
        <v>1385</v>
      </c>
      <c r="F12762" t="s">
        <v>1386</v>
      </c>
      <c r="G12762">
        <v>21477</v>
      </c>
      <c r="H12762" s="23">
        <v>164462864</v>
      </c>
    </row>
    <row r="12763" spans="1:8" x14ac:dyDescent="0.25">
      <c r="A12763">
        <v>4066</v>
      </c>
      <c r="B12763" t="s">
        <v>16925</v>
      </c>
      <c r="C12763" t="s">
        <v>16926</v>
      </c>
      <c r="D12763" s="23">
        <v>9453726000154</v>
      </c>
      <c r="E12763" t="s">
        <v>1385</v>
      </c>
      <c r="F12763" t="s">
        <v>1386</v>
      </c>
      <c r="G12763">
        <v>5342</v>
      </c>
      <c r="H12763" s="23">
        <v>161558291</v>
      </c>
    </row>
    <row r="12764" spans="1:8" x14ac:dyDescent="0.25">
      <c r="A12764">
        <v>1211</v>
      </c>
      <c r="B12764" t="s">
        <v>16925</v>
      </c>
      <c r="C12764" t="s">
        <v>16925</v>
      </c>
      <c r="D12764" s="23"/>
      <c r="E12764" t="s">
        <v>1385</v>
      </c>
      <c r="F12764" t="s">
        <v>1386</v>
      </c>
      <c r="G12764">
        <v>2487</v>
      </c>
      <c r="H12764" s="23"/>
    </row>
    <row r="12765" spans="1:8" x14ac:dyDescent="0.25">
      <c r="A12765">
        <v>9692</v>
      </c>
      <c r="B12765" t="s">
        <v>16927</v>
      </c>
      <c r="C12765" t="s">
        <v>16927</v>
      </c>
      <c r="D12765" s="23">
        <v>26763119000100</v>
      </c>
      <c r="E12765" t="s">
        <v>1830</v>
      </c>
      <c r="F12765" t="s">
        <v>1386</v>
      </c>
      <c r="G12765">
        <v>14390</v>
      </c>
      <c r="H12765" s="23">
        <v>162854730</v>
      </c>
    </row>
    <row r="12766" spans="1:8" x14ac:dyDescent="0.25">
      <c r="A12766">
        <v>14945</v>
      </c>
      <c r="B12766" t="s">
        <v>16928</v>
      </c>
      <c r="C12766" t="s">
        <v>16929</v>
      </c>
      <c r="D12766" s="23">
        <v>24605063000130</v>
      </c>
      <c r="E12766" t="s">
        <v>1385</v>
      </c>
      <c r="F12766" t="s">
        <v>1386</v>
      </c>
      <c r="G12766">
        <v>23423</v>
      </c>
      <c r="H12766" s="23">
        <v>1316672</v>
      </c>
    </row>
    <row r="12767" spans="1:8" x14ac:dyDescent="0.25">
      <c r="A12767">
        <v>15508</v>
      </c>
      <c r="B12767" t="s">
        <v>16930</v>
      </c>
      <c r="C12767" t="s">
        <v>16931</v>
      </c>
      <c r="D12767" s="23">
        <v>58130785000105</v>
      </c>
      <c r="E12767" t="s">
        <v>1385</v>
      </c>
      <c r="F12767" t="s">
        <v>1386</v>
      </c>
      <c r="G12767">
        <v>24716</v>
      </c>
      <c r="H12767" s="23" t="s">
        <v>1438</v>
      </c>
    </row>
    <row r="12768" spans="1:8" x14ac:dyDescent="0.25">
      <c r="A12768">
        <v>10331</v>
      </c>
      <c r="B12768" t="s">
        <v>16932</v>
      </c>
      <c r="C12768" t="s">
        <v>16933</v>
      </c>
      <c r="D12768" s="23">
        <v>17573681000180</v>
      </c>
      <c r="E12768" t="s">
        <v>1385</v>
      </c>
      <c r="F12768" t="s">
        <v>1386</v>
      </c>
      <c r="G12768">
        <v>15591</v>
      </c>
      <c r="H12768" s="23" t="s">
        <v>1438</v>
      </c>
    </row>
    <row r="12769" spans="1:8" x14ac:dyDescent="0.25">
      <c r="A12769">
        <v>15524</v>
      </c>
      <c r="B12769" t="s">
        <v>16934</v>
      </c>
      <c r="C12769" t="s">
        <v>16935</v>
      </c>
      <c r="D12769" s="23">
        <v>31171817000237</v>
      </c>
      <c r="E12769" t="s">
        <v>1877</v>
      </c>
      <c r="F12769" t="s">
        <v>1587</v>
      </c>
      <c r="G12769">
        <v>24748</v>
      </c>
      <c r="H12769" s="23">
        <v>241247772</v>
      </c>
    </row>
    <row r="12770" spans="1:8" x14ac:dyDescent="0.25">
      <c r="A12770">
        <v>15884</v>
      </c>
      <c r="B12770" t="s">
        <v>25393</v>
      </c>
      <c r="C12770" t="s">
        <v>25393</v>
      </c>
      <c r="D12770" s="23">
        <v>60500289000130</v>
      </c>
      <c r="E12770" t="s">
        <v>1452</v>
      </c>
      <c r="F12770" t="s">
        <v>1386</v>
      </c>
      <c r="G12770">
        <v>25340</v>
      </c>
      <c r="H12770" s="23" t="s">
        <v>25394</v>
      </c>
    </row>
    <row r="12771" spans="1:8" x14ac:dyDescent="0.25">
      <c r="A12771">
        <v>8892</v>
      </c>
      <c r="B12771" t="s">
        <v>16936</v>
      </c>
      <c r="C12771" t="s">
        <v>16937</v>
      </c>
      <c r="D12771" s="23">
        <v>20691535000163</v>
      </c>
      <c r="E12771" t="s">
        <v>1642</v>
      </c>
      <c r="F12771" t="s">
        <v>1415</v>
      </c>
      <c r="G12771">
        <v>13432</v>
      </c>
      <c r="H12771" s="23">
        <v>58511300</v>
      </c>
    </row>
    <row r="12772" spans="1:8" x14ac:dyDescent="0.25">
      <c r="A12772">
        <v>3180</v>
      </c>
      <c r="B12772" t="s">
        <v>16938</v>
      </c>
      <c r="C12772" t="s">
        <v>16939</v>
      </c>
      <c r="D12772" s="23">
        <v>616936000141</v>
      </c>
      <c r="E12772" t="s">
        <v>1430</v>
      </c>
      <c r="F12772" t="s">
        <v>1415</v>
      </c>
      <c r="G12772">
        <v>4456</v>
      </c>
      <c r="H12772" s="23">
        <v>21236810</v>
      </c>
    </row>
    <row r="12773" spans="1:8" x14ac:dyDescent="0.25">
      <c r="A12773">
        <v>4636</v>
      </c>
      <c r="B12773" t="s">
        <v>16940</v>
      </c>
      <c r="C12773" t="s">
        <v>16941</v>
      </c>
      <c r="D12773" s="23">
        <v>11338159000137</v>
      </c>
      <c r="E12773" t="s">
        <v>1430</v>
      </c>
      <c r="F12773" t="s">
        <v>1415</v>
      </c>
      <c r="G12773">
        <v>7206</v>
      </c>
      <c r="H12773" s="23">
        <v>5782740</v>
      </c>
    </row>
    <row r="12774" spans="1:8" x14ac:dyDescent="0.25">
      <c r="A12774">
        <v>13276</v>
      </c>
      <c r="B12774" t="s">
        <v>16942</v>
      </c>
      <c r="D12774" s="23">
        <v>5607657000801</v>
      </c>
      <c r="E12774" t="s">
        <v>2059</v>
      </c>
      <c r="F12774" t="s">
        <v>1610</v>
      </c>
      <c r="G12774">
        <v>20502</v>
      </c>
      <c r="H12774" s="23">
        <v>257721789</v>
      </c>
    </row>
    <row r="12775" spans="1:8" x14ac:dyDescent="0.25">
      <c r="A12775">
        <v>10266</v>
      </c>
      <c r="B12775" t="s">
        <v>16943</v>
      </c>
      <c r="C12775" t="s">
        <v>16944</v>
      </c>
      <c r="D12775" s="23">
        <v>5607657001026</v>
      </c>
      <c r="E12775" t="s">
        <v>3880</v>
      </c>
      <c r="F12775" t="s">
        <v>3547</v>
      </c>
      <c r="G12775">
        <v>15485</v>
      </c>
      <c r="H12775" s="23">
        <v>83152890</v>
      </c>
    </row>
    <row r="12776" spans="1:8" x14ac:dyDescent="0.25">
      <c r="A12776">
        <v>3578</v>
      </c>
      <c r="B12776" t="s">
        <v>16945</v>
      </c>
      <c r="C12776" t="s">
        <v>16946</v>
      </c>
      <c r="D12776" s="23">
        <v>82743287002743</v>
      </c>
      <c r="E12776" t="s">
        <v>1424</v>
      </c>
      <c r="F12776" t="s">
        <v>1390</v>
      </c>
      <c r="G12776">
        <v>4854</v>
      </c>
      <c r="H12776" s="23">
        <v>148061989116</v>
      </c>
    </row>
    <row r="12777" spans="1:8" x14ac:dyDescent="0.25">
      <c r="A12777">
        <v>15038</v>
      </c>
      <c r="B12777" t="s">
        <v>16947</v>
      </c>
      <c r="D12777" s="23">
        <v>82743287003553</v>
      </c>
      <c r="E12777" t="s">
        <v>1389</v>
      </c>
      <c r="F12777" t="s">
        <v>1390</v>
      </c>
      <c r="G12777">
        <v>23770</v>
      </c>
      <c r="H12777" s="23">
        <v>241029868119</v>
      </c>
    </row>
    <row r="12778" spans="1:8" x14ac:dyDescent="0.25">
      <c r="A12778">
        <v>6806</v>
      </c>
      <c r="B12778" t="s">
        <v>16948</v>
      </c>
      <c r="C12778" t="s">
        <v>16949</v>
      </c>
      <c r="D12778" s="23">
        <v>10254069000103</v>
      </c>
      <c r="E12778" t="s">
        <v>1424</v>
      </c>
      <c r="F12778" t="s">
        <v>1390</v>
      </c>
      <c r="G12778">
        <v>10758</v>
      </c>
      <c r="H12778" s="23">
        <v>147482660112</v>
      </c>
    </row>
    <row r="12779" spans="1:8" x14ac:dyDescent="0.25">
      <c r="A12779">
        <v>8499</v>
      </c>
      <c r="B12779" t="s">
        <v>16950</v>
      </c>
      <c r="C12779" t="s">
        <v>16951</v>
      </c>
      <c r="D12779" s="23">
        <v>24756614000166</v>
      </c>
      <c r="E12779" t="s">
        <v>3519</v>
      </c>
      <c r="F12779" t="s">
        <v>1880</v>
      </c>
      <c r="G12779">
        <v>12985</v>
      </c>
      <c r="H12779" s="23">
        <v>106617133</v>
      </c>
    </row>
    <row r="12780" spans="1:8" x14ac:dyDescent="0.25">
      <c r="A12780">
        <v>9873</v>
      </c>
      <c r="B12780" t="s">
        <v>16952</v>
      </c>
      <c r="C12780" t="s">
        <v>16953</v>
      </c>
      <c r="D12780" s="23">
        <v>626537000161</v>
      </c>
      <c r="E12780" t="s">
        <v>16954</v>
      </c>
      <c r="F12780" t="s">
        <v>1407</v>
      </c>
      <c r="G12780">
        <v>14610</v>
      </c>
      <c r="H12780" s="23">
        <v>69546894</v>
      </c>
    </row>
    <row r="12781" spans="1:8" x14ac:dyDescent="0.25">
      <c r="A12781">
        <v>10757</v>
      </c>
      <c r="B12781" t="s">
        <v>16955</v>
      </c>
      <c r="C12781" t="s">
        <v>16956</v>
      </c>
      <c r="D12781" s="23">
        <v>18127028000150</v>
      </c>
      <c r="E12781" t="s">
        <v>1424</v>
      </c>
      <c r="F12781" t="s">
        <v>1390</v>
      </c>
      <c r="G12781">
        <v>16186</v>
      </c>
      <c r="H12781" s="23">
        <v>182103227113</v>
      </c>
    </row>
    <row r="12782" spans="1:8" x14ac:dyDescent="0.25">
      <c r="A12782">
        <v>4091</v>
      </c>
      <c r="B12782" t="s">
        <v>16957</v>
      </c>
      <c r="C12782" t="s">
        <v>16958</v>
      </c>
      <c r="D12782" s="23">
        <v>9560970000116</v>
      </c>
      <c r="E12782" t="s">
        <v>1527</v>
      </c>
      <c r="F12782" t="s">
        <v>1386</v>
      </c>
      <c r="G12782">
        <v>5367</v>
      </c>
      <c r="H12782" s="23">
        <v>160792452</v>
      </c>
    </row>
    <row r="12783" spans="1:8" x14ac:dyDescent="0.25">
      <c r="A12783">
        <v>3108</v>
      </c>
      <c r="B12783" t="s">
        <v>16959</v>
      </c>
      <c r="C12783" t="s">
        <v>16960</v>
      </c>
      <c r="D12783" s="23">
        <v>593445000122</v>
      </c>
      <c r="E12783" t="s">
        <v>1385</v>
      </c>
      <c r="F12783" t="s">
        <v>1386</v>
      </c>
      <c r="G12783">
        <v>4384</v>
      </c>
      <c r="H12783" s="23">
        <v>161104282</v>
      </c>
    </row>
    <row r="12784" spans="1:8" x14ac:dyDescent="0.25">
      <c r="A12784">
        <v>11426</v>
      </c>
      <c r="B12784" t="s">
        <v>16961</v>
      </c>
      <c r="C12784" t="s">
        <v>16961</v>
      </c>
      <c r="D12784" s="23">
        <v>36039028000180</v>
      </c>
      <c r="E12784" t="s">
        <v>1452</v>
      </c>
      <c r="F12784" t="s">
        <v>1386</v>
      </c>
      <c r="G12784">
        <v>17357</v>
      </c>
      <c r="H12784" s="23">
        <v>163579415</v>
      </c>
    </row>
    <row r="12785" spans="1:8" x14ac:dyDescent="0.25">
      <c r="A12785">
        <v>1538</v>
      </c>
      <c r="B12785" t="s">
        <v>16962</v>
      </c>
      <c r="C12785" t="s">
        <v>16963</v>
      </c>
      <c r="D12785" s="23">
        <v>11174138000123</v>
      </c>
      <c r="E12785" t="s">
        <v>1452</v>
      </c>
      <c r="F12785" t="s">
        <v>1386</v>
      </c>
      <c r="G12785">
        <v>2814</v>
      </c>
      <c r="H12785" s="23">
        <v>163579415</v>
      </c>
    </row>
    <row r="12786" spans="1:8" x14ac:dyDescent="0.25">
      <c r="A12786">
        <v>9234</v>
      </c>
      <c r="B12786" t="s">
        <v>25395</v>
      </c>
      <c r="C12786" t="s">
        <v>25396</v>
      </c>
      <c r="D12786" s="23"/>
      <c r="E12786" t="s">
        <v>1422</v>
      </c>
      <c r="F12786" t="s">
        <v>1386</v>
      </c>
      <c r="G12786">
        <v>6727</v>
      </c>
      <c r="H12786" s="23"/>
    </row>
    <row r="12787" spans="1:8" x14ac:dyDescent="0.25">
      <c r="A12787">
        <v>6291</v>
      </c>
      <c r="B12787" t="s">
        <v>25397</v>
      </c>
      <c r="C12787" t="s">
        <v>25397</v>
      </c>
      <c r="D12787" s="23"/>
      <c r="E12787" t="s">
        <v>2050</v>
      </c>
      <c r="F12787" t="s">
        <v>1386</v>
      </c>
      <c r="G12787">
        <v>9836</v>
      </c>
      <c r="H12787" s="23"/>
    </row>
    <row r="12788" spans="1:8" x14ac:dyDescent="0.25">
      <c r="A12788">
        <v>13202</v>
      </c>
      <c r="B12788" t="s">
        <v>25398</v>
      </c>
      <c r="C12788" t="s">
        <v>25396</v>
      </c>
      <c r="D12788" s="23"/>
      <c r="E12788" t="s">
        <v>1422</v>
      </c>
      <c r="F12788" t="s">
        <v>1386</v>
      </c>
      <c r="G12788">
        <v>5777</v>
      </c>
      <c r="H12788" s="23"/>
    </row>
    <row r="12789" spans="1:8" x14ac:dyDescent="0.25">
      <c r="A12789">
        <v>127</v>
      </c>
      <c r="B12789" t="s">
        <v>25399</v>
      </c>
      <c r="C12789" t="s">
        <v>25399</v>
      </c>
      <c r="D12789" s="23"/>
      <c r="E12789" t="s">
        <v>1422</v>
      </c>
      <c r="F12789" t="s">
        <v>1386</v>
      </c>
      <c r="G12789">
        <v>1403</v>
      </c>
      <c r="H12789" s="23"/>
    </row>
    <row r="12790" spans="1:8" x14ac:dyDescent="0.25">
      <c r="A12790">
        <v>4055</v>
      </c>
      <c r="B12790" t="s">
        <v>16964</v>
      </c>
      <c r="C12790" t="s">
        <v>16965</v>
      </c>
      <c r="D12790" s="23">
        <v>9425762000104</v>
      </c>
      <c r="E12790" t="s">
        <v>1700</v>
      </c>
      <c r="F12790" t="s">
        <v>1386</v>
      </c>
      <c r="G12790">
        <v>5331</v>
      </c>
      <c r="H12790" s="23">
        <v>160855527</v>
      </c>
    </row>
    <row r="12791" spans="1:8" x14ac:dyDescent="0.25">
      <c r="A12791">
        <v>13411</v>
      </c>
      <c r="B12791" t="s">
        <v>16966</v>
      </c>
      <c r="C12791" t="s">
        <v>16966</v>
      </c>
      <c r="D12791" s="23">
        <v>24780491000107</v>
      </c>
      <c r="E12791" t="s">
        <v>1385</v>
      </c>
      <c r="F12791" t="s">
        <v>1386</v>
      </c>
      <c r="G12791">
        <v>20979</v>
      </c>
      <c r="H12791" s="23">
        <v>163448272</v>
      </c>
    </row>
    <row r="12792" spans="1:8" x14ac:dyDescent="0.25">
      <c r="A12792">
        <v>4062</v>
      </c>
      <c r="B12792" t="s">
        <v>16967</v>
      </c>
      <c r="C12792" t="s">
        <v>16968</v>
      </c>
      <c r="D12792" s="23">
        <v>9442353000116</v>
      </c>
      <c r="E12792" t="s">
        <v>2306</v>
      </c>
      <c r="F12792" t="s">
        <v>1386</v>
      </c>
      <c r="G12792">
        <v>5338</v>
      </c>
      <c r="H12792" s="23">
        <v>161571417</v>
      </c>
    </row>
    <row r="12793" spans="1:8" x14ac:dyDescent="0.25">
      <c r="A12793">
        <v>5219</v>
      </c>
      <c r="B12793" t="s">
        <v>25400</v>
      </c>
      <c r="C12793" t="s">
        <v>25400</v>
      </c>
      <c r="D12793" s="23"/>
      <c r="E12793" t="s">
        <v>1583</v>
      </c>
      <c r="F12793" t="s">
        <v>1386</v>
      </c>
      <c r="G12793">
        <v>8259</v>
      </c>
      <c r="H12793" s="23"/>
    </row>
    <row r="12794" spans="1:8" x14ac:dyDescent="0.25">
      <c r="A12794">
        <v>2472</v>
      </c>
      <c r="B12794" t="s">
        <v>16969</v>
      </c>
      <c r="C12794" t="s">
        <v>16970</v>
      </c>
      <c r="D12794" s="23">
        <v>3498525000197</v>
      </c>
      <c r="E12794" t="s">
        <v>1385</v>
      </c>
      <c r="F12794" t="s">
        <v>1386</v>
      </c>
      <c r="G12794">
        <v>3748</v>
      </c>
      <c r="H12794" s="23">
        <v>161287760</v>
      </c>
    </row>
    <row r="12795" spans="1:8" x14ac:dyDescent="0.25">
      <c r="A12795">
        <v>6519</v>
      </c>
      <c r="B12795" t="s">
        <v>16971</v>
      </c>
      <c r="C12795" t="s">
        <v>16971</v>
      </c>
      <c r="D12795" s="23">
        <v>18374093000180</v>
      </c>
      <c r="E12795" t="s">
        <v>2334</v>
      </c>
      <c r="F12795" t="s">
        <v>1386</v>
      </c>
      <c r="G12795">
        <v>10050</v>
      </c>
      <c r="H12795" s="23">
        <v>162158785</v>
      </c>
    </row>
    <row r="12796" spans="1:8" x14ac:dyDescent="0.25">
      <c r="A12796">
        <v>5178</v>
      </c>
      <c r="B12796" t="s">
        <v>25401</v>
      </c>
      <c r="C12796" t="s">
        <v>25401</v>
      </c>
      <c r="D12796" s="23"/>
      <c r="E12796" t="s">
        <v>2050</v>
      </c>
      <c r="F12796" t="s">
        <v>1386</v>
      </c>
      <c r="G12796">
        <v>8227</v>
      </c>
      <c r="H12796" s="23"/>
    </row>
    <row r="12797" spans="1:8" x14ac:dyDescent="0.25">
      <c r="A12797">
        <v>13129</v>
      </c>
      <c r="B12797" t="s">
        <v>25402</v>
      </c>
      <c r="C12797" t="s">
        <v>25403</v>
      </c>
      <c r="D12797" s="23"/>
      <c r="E12797" t="s">
        <v>1541</v>
      </c>
      <c r="F12797" t="s">
        <v>1386</v>
      </c>
      <c r="G12797">
        <v>20303</v>
      </c>
      <c r="H12797" s="23"/>
    </row>
    <row r="12798" spans="1:8" x14ac:dyDescent="0.25">
      <c r="A12798">
        <v>8458</v>
      </c>
      <c r="B12798" t="s">
        <v>25404</v>
      </c>
      <c r="C12798" t="s">
        <v>25404</v>
      </c>
      <c r="D12798" s="23"/>
      <c r="E12798" t="s">
        <v>1921</v>
      </c>
      <c r="F12798" t="s">
        <v>1386</v>
      </c>
      <c r="G12798">
        <v>12870</v>
      </c>
      <c r="H12798" s="23"/>
    </row>
    <row r="12799" spans="1:8" x14ac:dyDescent="0.25">
      <c r="A12799">
        <v>6197</v>
      </c>
      <c r="B12799" t="s">
        <v>25405</v>
      </c>
      <c r="C12799" t="s">
        <v>25405</v>
      </c>
      <c r="D12799" s="23"/>
      <c r="E12799" t="s">
        <v>1732</v>
      </c>
      <c r="F12799" t="s">
        <v>1386</v>
      </c>
      <c r="G12799">
        <v>9735</v>
      </c>
      <c r="H12799" s="23"/>
    </row>
    <row r="12800" spans="1:8" x14ac:dyDescent="0.25">
      <c r="A12800">
        <v>2681</v>
      </c>
      <c r="B12800" t="s">
        <v>16972</v>
      </c>
      <c r="C12800" t="s">
        <v>16973</v>
      </c>
      <c r="D12800" s="23">
        <v>41116997000127</v>
      </c>
      <c r="E12800" t="s">
        <v>1527</v>
      </c>
      <c r="F12800" t="s">
        <v>1386</v>
      </c>
      <c r="G12800">
        <v>3957</v>
      </c>
      <c r="H12800" s="23">
        <v>160975620</v>
      </c>
    </row>
    <row r="12801" spans="1:8" x14ac:dyDescent="0.25">
      <c r="A12801">
        <v>14678</v>
      </c>
      <c r="B12801" t="s">
        <v>25406</v>
      </c>
      <c r="C12801" t="s">
        <v>25406</v>
      </c>
      <c r="D12801" s="23"/>
      <c r="E12801" t="s">
        <v>1583</v>
      </c>
      <c r="F12801" t="s">
        <v>1386</v>
      </c>
      <c r="G12801">
        <v>23108</v>
      </c>
      <c r="H12801" s="23"/>
    </row>
    <row r="12802" spans="1:8" x14ac:dyDescent="0.25">
      <c r="A12802">
        <v>15222</v>
      </c>
      <c r="B12802" t="s">
        <v>25407</v>
      </c>
      <c r="C12802" t="s">
        <v>25408</v>
      </c>
      <c r="D12802" s="23"/>
      <c r="E12802" t="s">
        <v>1792</v>
      </c>
      <c r="F12802" t="s">
        <v>1386</v>
      </c>
      <c r="G12802">
        <v>6077</v>
      </c>
      <c r="H12802" s="23"/>
    </row>
    <row r="12803" spans="1:8" x14ac:dyDescent="0.25">
      <c r="A12803">
        <v>141</v>
      </c>
      <c r="B12803" t="s">
        <v>25409</v>
      </c>
      <c r="C12803" t="s">
        <v>25409</v>
      </c>
      <c r="D12803" s="23"/>
      <c r="E12803" t="s">
        <v>2050</v>
      </c>
      <c r="F12803" t="s">
        <v>1386</v>
      </c>
      <c r="G12803">
        <v>1417</v>
      </c>
      <c r="H12803" s="23"/>
    </row>
    <row r="12804" spans="1:8" x14ac:dyDescent="0.25">
      <c r="A12804">
        <v>1475</v>
      </c>
      <c r="B12804" t="s">
        <v>16974</v>
      </c>
      <c r="C12804" t="s">
        <v>16963</v>
      </c>
      <c r="D12804" s="23">
        <v>10930468000139</v>
      </c>
      <c r="E12804" t="s">
        <v>2891</v>
      </c>
      <c r="F12804" t="s">
        <v>1386</v>
      </c>
      <c r="G12804">
        <v>2751</v>
      </c>
      <c r="H12804" s="23">
        <v>161619592</v>
      </c>
    </row>
    <row r="12805" spans="1:8" x14ac:dyDescent="0.25">
      <c r="A12805">
        <v>11357</v>
      </c>
      <c r="B12805" t="s">
        <v>25410</v>
      </c>
      <c r="C12805" t="s">
        <v>25396</v>
      </c>
      <c r="D12805" s="23"/>
      <c r="E12805" t="s">
        <v>1422</v>
      </c>
      <c r="F12805" t="s">
        <v>1386</v>
      </c>
      <c r="G12805">
        <v>5458</v>
      </c>
      <c r="H12805" s="23"/>
    </row>
    <row r="12806" spans="1:8" x14ac:dyDescent="0.25">
      <c r="A12806">
        <v>404</v>
      </c>
      <c r="B12806" t="s">
        <v>25411</v>
      </c>
      <c r="C12806" t="s">
        <v>25411</v>
      </c>
      <c r="D12806" s="23"/>
      <c r="E12806" t="s">
        <v>2050</v>
      </c>
      <c r="F12806" t="s">
        <v>1386</v>
      </c>
      <c r="G12806">
        <v>1680</v>
      </c>
      <c r="H12806" s="23"/>
    </row>
    <row r="12807" spans="1:8" x14ac:dyDescent="0.25">
      <c r="A12807">
        <v>8076</v>
      </c>
      <c r="B12807" t="s">
        <v>25412</v>
      </c>
      <c r="C12807" t="s">
        <v>25396</v>
      </c>
      <c r="D12807" s="23"/>
      <c r="E12807" t="s">
        <v>1422</v>
      </c>
      <c r="F12807" t="s">
        <v>1386</v>
      </c>
      <c r="G12807">
        <v>5518</v>
      </c>
      <c r="H12807" s="23"/>
    </row>
    <row r="12808" spans="1:8" x14ac:dyDescent="0.25">
      <c r="A12808">
        <v>2482</v>
      </c>
      <c r="B12808" t="s">
        <v>16975</v>
      </c>
      <c r="C12808" t="s">
        <v>16963</v>
      </c>
      <c r="D12808" s="23">
        <v>3525642000100</v>
      </c>
      <c r="E12808" t="s">
        <v>2891</v>
      </c>
      <c r="F12808" t="s">
        <v>1386</v>
      </c>
      <c r="G12808">
        <v>3758</v>
      </c>
      <c r="H12808" s="23">
        <v>161262589</v>
      </c>
    </row>
    <row r="12809" spans="1:8" x14ac:dyDescent="0.25">
      <c r="A12809">
        <v>951</v>
      </c>
      <c r="B12809" t="s">
        <v>25413</v>
      </c>
      <c r="C12809" t="s">
        <v>25413</v>
      </c>
      <c r="D12809" s="23"/>
      <c r="E12809" t="s">
        <v>1527</v>
      </c>
      <c r="F12809" t="s">
        <v>1386</v>
      </c>
      <c r="G12809">
        <v>2227</v>
      </c>
      <c r="H12809" s="23"/>
    </row>
    <row r="12810" spans="1:8" x14ac:dyDescent="0.25">
      <c r="A12810">
        <v>11641</v>
      </c>
      <c r="B12810" t="s">
        <v>25414</v>
      </c>
      <c r="C12810" t="s">
        <v>25415</v>
      </c>
      <c r="D12810" s="23"/>
      <c r="E12810" t="s">
        <v>1422</v>
      </c>
      <c r="F12810" t="s">
        <v>1386</v>
      </c>
      <c r="G12810">
        <v>10546</v>
      </c>
      <c r="H12810" s="23"/>
    </row>
    <row r="12811" spans="1:8" x14ac:dyDescent="0.25">
      <c r="A12811">
        <v>13395</v>
      </c>
      <c r="B12811" t="s">
        <v>25416</v>
      </c>
      <c r="C12811" t="s">
        <v>25396</v>
      </c>
      <c r="D12811" s="23"/>
      <c r="E12811" t="s">
        <v>1422</v>
      </c>
      <c r="F12811" t="s">
        <v>1386</v>
      </c>
      <c r="G12811">
        <v>6581</v>
      </c>
      <c r="H12811" s="23"/>
    </row>
    <row r="12812" spans="1:8" x14ac:dyDescent="0.25">
      <c r="A12812">
        <v>4880</v>
      </c>
      <c r="B12812" t="s">
        <v>16976</v>
      </c>
      <c r="C12812" t="s">
        <v>16976</v>
      </c>
      <c r="D12812" s="23">
        <v>15713330000100</v>
      </c>
      <c r="E12812" t="s">
        <v>1452</v>
      </c>
      <c r="F12812" t="s">
        <v>1386</v>
      </c>
      <c r="G12812">
        <v>7826</v>
      </c>
      <c r="H12812" s="23">
        <v>161999140</v>
      </c>
    </row>
    <row r="12813" spans="1:8" x14ac:dyDescent="0.25">
      <c r="A12813">
        <v>8248</v>
      </c>
      <c r="B12813" t="s">
        <v>16977</v>
      </c>
      <c r="C12813" t="s">
        <v>16978</v>
      </c>
      <c r="D12813" s="23">
        <v>2499901000103</v>
      </c>
      <c r="E12813" t="s">
        <v>16979</v>
      </c>
      <c r="F12813" t="s">
        <v>1390</v>
      </c>
      <c r="G12813">
        <v>12507</v>
      </c>
      <c r="H12813" s="23">
        <v>453045164110</v>
      </c>
    </row>
    <row r="12814" spans="1:8" x14ac:dyDescent="0.25">
      <c r="A12814">
        <v>542</v>
      </c>
      <c r="B12814" t="s">
        <v>25417</v>
      </c>
      <c r="C12814" t="s">
        <v>25417</v>
      </c>
      <c r="D12814" s="23"/>
      <c r="E12814" t="s">
        <v>2050</v>
      </c>
      <c r="F12814" t="s">
        <v>1386</v>
      </c>
      <c r="G12814">
        <v>1818</v>
      </c>
      <c r="H12814" s="23"/>
    </row>
    <row r="12815" spans="1:8" x14ac:dyDescent="0.25">
      <c r="A12815">
        <v>3884</v>
      </c>
      <c r="B12815" t="s">
        <v>16980</v>
      </c>
      <c r="C12815" t="s">
        <v>16981</v>
      </c>
      <c r="D12815" s="23">
        <v>9139551000105</v>
      </c>
      <c r="E12815" t="s">
        <v>1385</v>
      </c>
      <c r="F12815" t="s">
        <v>1386</v>
      </c>
      <c r="G12815">
        <v>5160</v>
      </c>
      <c r="H12815" s="23" t="s">
        <v>3079</v>
      </c>
    </row>
    <row r="12816" spans="1:8" x14ac:dyDescent="0.25">
      <c r="A12816">
        <v>12482</v>
      </c>
      <c r="B12816" t="s">
        <v>16982</v>
      </c>
      <c r="C12816" t="s">
        <v>16983</v>
      </c>
      <c r="D12816" s="23">
        <v>2502609000194</v>
      </c>
      <c r="E12816" t="s">
        <v>1385</v>
      </c>
      <c r="F12816" t="s">
        <v>1386</v>
      </c>
      <c r="G12816">
        <v>19273</v>
      </c>
      <c r="H12816" s="23" t="s">
        <v>1438</v>
      </c>
    </row>
    <row r="12817" spans="1:8" x14ac:dyDescent="0.25">
      <c r="A12817">
        <v>11042</v>
      </c>
      <c r="B12817" t="s">
        <v>16984</v>
      </c>
      <c r="C12817" t="s">
        <v>16985</v>
      </c>
      <c r="D12817" s="23">
        <v>13937073000156</v>
      </c>
      <c r="E12817" t="s">
        <v>3447</v>
      </c>
      <c r="F12817" t="s">
        <v>1444</v>
      </c>
      <c r="G12817">
        <v>16844</v>
      </c>
      <c r="H12817" s="23" t="s">
        <v>1438</v>
      </c>
    </row>
    <row r="12818" spans="1:8" x14ac:dyDescent="0.25">
      <c r="A12818">
        <v>4133</v>
      </c>
      <c r="B12818" t="s">
        <v>16986</v>
      </c>
      <c r="C12818" t="s">
        <v>16987</v>
      </c>
      <c r="D12818" s="23">
        <v>8761132000148</v>
      </c>
      <c r="E12818" t="s">
        <v>1385</v>
      </c>
      <c r="F12818" t="s">
        <v>1386</v>
      </c>
      <c r="G12818">
        <v>5409</v>
      </c>
      <c r="H12818" s="23" t="s">
        <v>1438</v>
      </c>
    </row>
    <row r="12819" spans="1:8" x14ac:dyDescent="0.25">
      <c r="A12819">
        <v>4134</v>
      </c>
      <c r="B12819" t="s">
        <v>16988</v>
      </c>
      <c r="C12819" t="s">
        <v>16989</v>
      </c>
      <c r="D12819" s="23">
        <v>394460005887</v>
      </c>
      <c r="E12819" t="s">
        <v>1385</v>
      </c>
      <c r="F12819" t="s">
        <v>1386</v>
      </c>
      <c r="G12819">
        <v>5410</v>
      </c>
      <c r="H12819" s="23" t="s">
        <v>1438</v>
      </c>
    </row>
    <row r="12820" spans="1:8" x14ac:dyDescent="0.25">
      <c r="A12820">
        <v>11500</v>
      </c>
      <c r="B12820" t="s">
        <v>16990</v>
      </c>
      <c r="C12820" t="s">
        <v>16990</v>
      </c>
      <c r="D12820" s="23">
        <v>8778268001051</v>
      </c>
      <c r="E12820" t="s">
        <v>1744</v>
      </c>
      <c r="F12820" t="s">
        <v>1386</v>
      </c>
      <c r="G12820">
        <v>17444</v>
      </c>
      <c r="H12820" s="23" t="s">
        <v>1438</v>
      </c>
    </row>
    <row r="12821" spans="1:8" x14ac:dyDescent="0.25">
      <c r="A12821">
        <v>11478</v>
      </c>
      <c r="B12821" t="s">
        <v>16990</v>
      </c>
      <c r="C12821" t="s">
        <v>16990</v>
      </c>
      <c r="D12821" s="23">
        <v>8778268003267</v>
      </c>
      <c r="E12821" t="s">
        <v>1840</v>
      </c>
      <c r="F12821" t="s">
        <v>1386</v>
      </c>
      <c r="G12821">
        <v>17418</v>
      </c>
      <c r="H12821" s="23" t="s">
        <v>1438</v>
      </c>
    </row>
    <row r="12822" spans="1:8" x14ac:dyDescent="0.25">
      <c r="A12822">
        <v>11568</v>
      </c>
      <c r="B12822" t="s">
        <v>16990</v>
      </c>
      <c r="C12822" t="s">
        <v>16991</v>
      </c>
      <c r="D12822" s="23">
        <v>8778268000918</v>
      </c>
      <c r="E12822" t="s">
        <v>1385</v>
      </c>
      <c r="F12822" t="s">
        <v>1386</v>
      </c>
      <c r="G12822">
        <v>17514</v>
      </c>
      <c r="H12822" s="23" t="s">
        <v>1438</v>
      </c>
    </row>
    <row r="12823" spans="1:8" x14ac:dyDescent="0.25">
      <c r="A12823">
        <v>11471</v>
      </c>
      <c r="B12823" t="s">
        <v>16990</v>
      </c>
      <c r="C12823" t="s">
        <v>16990</v>
      </c>
      <c r="D12823" s="23">
        <v>8778268004743</v>
      </c>
      <c r="E12823" t="s">
        <v>2050</v>
      </c>
      <c r="F12823" t="s">
        <v>1386</v>
      </c>
      <c r="G12823">
        <v>17411</v>
      </c>
      <c r="H12823" s="23" t="s">
        <v>1438</v>
      </c>
    </row>
    <row r="12824" spans="1:8" x14ac:dyDescent="0.25">
      <c r="A12824">
        <v>13150</v>
      </c>
      <c r="B12824" t="s">
        <v>16992</v>
      </c>
      <c r="C12824" t="s">
        <v>16993</v>
      </c>
      <c r="D12824" s="23">
        <v>8241754000145</v>
      </c>
      <c r="E12824" t="s">
        <v>1397</v>
      </c>
      <c r="F12824" t="s">
        <v>1398</v>
      </c>
      <c r="G12824">
        <v>20327</v>
      </c>
      <c r="H12824" s="23" t="s">
        <v>1438</v>
      </c>
    </row>
    <row r="12825" spans="1:8" x14ac:dyDescent="0.25">
      <c r="A12825">
        <v>11454</v>
      </c>
      <c r="B12825" t="s">
        <v>16994</v>
      </c>
      <c r="C12825" t="s">
        <v>16994</v>
      </c>
      <c r="D12825" s="23">
        <v>8778268000160</v>
      </c>
      <c r="E12825" t="s">
        <v>1385</v>
      </c>
      <c r="F12825" t="s">
        <v>1386</v>
      </c>
      <c r="G12825">
        <v>17392</v>
      </c>
      <c r="H12825" s="23" t="s">
        <v>1438</v>
      </c>
    </row>
    <row r="12826" spans="1:8" x14ac:dyDescent="0.25">
      <c r="A12826">
        <v>11001</v>
      </c>
      <c r="B12826" t="s">
        <v>16995</v>
      </c>
      <c r="C12826" t="s">
        <v>16996</v>
      </c>
      <c r="D12826" s="23">
        <v>8565566000172</v>
      </c>
      <c r="E12826" t="s">
        <v>1397</v>
      </c>
      <c r="F12826" t="s">
        <v>1398</v>
      </c>
      <c r="G12826">
        <v>16774</v>
      </c>
      <c r="H12826" s="23" t="s">
        <v>1438</v>
      </c>
    </row>
    <row r="12827" spans="1:8" x14ac:dyDescent="0.25">
      <c r="A12827">
        <v>5437</v>
      </c>
      <c r="B12827" t="s">
        <v>16997</v>
      </c>
      <c r="C12827" t="s">
        <v>16998</v>
      </c>
      <c r="D12827" s="23">
        <v>5101375000161</v>
      </c>
      <c r="E12827" t="s">
        <v>1992</v>
      </c>
      <c r="F12827" t="s">
        <v>1587</v>
      </c>
      <c r="G12827">
        <v>8507</v>
      </c>
      <c r="H12827" s="23">
        <v>241019273</v>
      </c>
    </row>
    <row r="12828" spans="1:8" x14ac:dyDescent="0.25">
      <c r="A12828">
        <v>11293</v>
      </c>
      <c r="B12828" t="s">
        <v>16999</v>
      </c>
      <c r="C12828" t="s">
        <v>17000</v>
      </c>
      <c r="D12828" s="23">
        <v>7760258000135</v>
      </c>
      <c r="E12828" t="s">
        <v>2193</v>
      </c>
      <c r="F12828" t="s">
        <v>1390</v>
      </c>
      <c r="G12828">
        <v>17142</v>
      </c>
      <c r="H12828" s="23" t="s">
        <v>1438</v>
      </c>
    </row>
    <row r="12829" spans="1:8" x14ac:dyDescent="0.25">
      <c r="A12829">
        <v>10383</v>
      </c>
      <c r="B12829" t="s">
        <v>17001</v>
      </c>
      <c r="C12829" t="s">
        <v>17002</v>
      </c>
      <c r="D12829" s="23">
        <v>10572014000133</v>
      </c>
      <c r="E12829" t="s">
        <v>1430</v>
      </c>
      <c r="F12829" t="s">
        <v>1415</v>
      </c>
      <c r="G12829">
        <v>15667</v>
      </c>
      <c r="H12829" s="23" t="s">
        <v>1438</v>
      </c>
    </row>
    <row r="12830" spans="1:8" x14ac:dyDescent="0.25">
      <c r="A12830">
        <v>9224</v>
      </c>
      <c r="B12830" t="s">
        <v>17003</v>
      </c>
      <c r="C12830" t="s">
        <v>17004</v>
      </c>
      <c r="D12830" s="23">
        <v>24519654000194</v>
      </c>
      <c r="E12830" t="s">
        <v>1397</v>
      </c>
      <c r="F12830" t="s">
        <v>1398</v>
      </c>
      <c r="G12830">
        <v>13721</v>
      </c>
      <c r="H12830" s="23" t="s">
        <v>1438</v>
      </c>
    </row>
    <row r="12831" spans="1:8" x14ac:dyDescent="0.25">
      <c r="A12831">
        <v>12212</v>
      </c>
      <c r="B12831" t="s">
        <v>17005</v>
      </c>
      <c r="C12831" t="s">
        <v>17006</v>
      </c>
      <c r="D12831" s="23">
        <v>87958674000181</v>
      </c>
      <c r="E12831" t="s">
        <v>1618</v>
      </c>
      <c r="F12831" t="s">
        <v>1619</v>
      </c>
      <c r="G12831">
        <v>18806</v>
      </c>
      <c r="H12831" s="23" t="s">
        <v>1438</v>
      </c>
    </row>
    <row r="12832" spans="1:8" x14ac:dyDescent="0.25">
      <c r="A12832">
        <v>8746</v>
      </c>
      <c r="B12832" t="s">
        <v>17007</v>
      </c>
      <c r="C12832" t="s">
        <v>17008</v>
      </c>
      <c r="D12832" s="23">
        <v>1806411000131</v>
      </c>
      <c r="E12832" t="s">
        <v>1430</v>
      </c>
      <c r="F12832" t="s">
        <v>1415</v>
      </c>
      <c r="G12832">
        <v>13246</v>
      </c>
      <c r="H12832" s="23" t="s">
        <v>1438</v>
      </c>
    </row>
    <row r="12833" spans="1:8" x14ac:dyDescent="0.25">
      <c r="A12833">
        <v>4883</v>
      </c>
      <c r="B12833" t="s">
        <v>17009</v>
      </c>
      <c r="C12833" t="s">
        <v>17010</v>
      </c>
      <c r="D12833" s="23">
        <v>14680732000184</v>
      </c>
      <c r="E12833" t="s">
        <v>1430</v>
      </c>
      <c r="F12833" t="s">
        <v>1415</v>
      </c>
      <c r="G12833">
        <v>7846</v>
      </c>
      <c r="H12833" s="23">
        <v>47443731</v>
      </c>
    </row>
    <row r="12834" spans="1:8" x14ac:dyDescent="0.25">
      <c r="A12834">
        <v>2212</v>
      </c>
      <c r="B12834" t="s">
        <v>17011</v>
      </c>
      <c r="C12834" t="s">
        <v>17012</v>
      </c>
      <c r="D12834" s="23">
        <v>2569530000180</v>
      </c>
      <c r="E12834" t="s">
        <v>1424</v>
      </c>
      <c r="F12834" t="s">
        <v>1390</v>
      </c>
      <c r="G12834">
        <v>3488</v>
      </c>
      <c r="H12834" s="23">
        <v>115131161118</v>
      </c>
    </row>
    <row r="12835" spans="1:8" x14ac:dyDescent="0.25">
      <c r="A12835">
        <v>5515</v>
      </c>
      <c r="B12835" t="s">
        <v>17013</v>
      </c>
      <c r="C12835" t="s">
        <v>17014</v>
      </c>
      <c r="D12835" s="23">
        <v>13326462000145</v>
      </c>
      <c r="E12835" t="s">
        <v>1527</v>
      </c>
      <c r="F12835" t="s">
        <v>1386</v>
      </c>
      <c r="G12835">
        <v>8579</v>
      </c>
      <c r="H12835" s="23">
        <v>161873189</v>
      </c>
    </row>
    <row r="12836" spans="1:8" x14ac:dyDescent="0.25">
      <c r="A12836">
        <v>9223</v>
      </c>
      <c r="B12836" t="s">
        <v>17015</v>
      </c>
      <c r="C12836" t="s">
        <v>17016</v>
      </c>
      <c r="D12836" s="23">
        <v>9248608000104</v>
      </c>
      <c r="E12836" t="s">
        <v>1417</v>
      </c>
      <c r="F12836" t="s">
        <v>1418</v>
      </c>
      <c r="G12836">
        <v>13720</v>
      </c>
      <c r="H12836" s="23" t="s">
        <v>1438</v>
      </c>
    </row>
    <row r="12837" spans="1:8" x14ac:dyDescent="0.25">
      <c r="A12837">
        <v>6194</v>
      </c>
      <c r="B12837" t="s">
        <v>17017</v>
      </c>
      <c r="C12837" t="s">
        <v>17018</v>
      </c>
      <c r="D12837" s="23">
        <v>48775225000146</v>
      </c>
      <c r="E12837" t="s">
        <v>1424</v>
      </c>
      <c r="F12837" t="s">
        <v>1390</v>
      </c>
      <c r="G12837">
        <v>9732</v>
      </c>
      <c r="H12837" s="23">
        <v>109790246113</v>
      </c>
    </row>
    <row r="12838" spans="1:8" x14ac:dyDescent="0.25">
      <c r="A12838">
        <v>4334</v>
      </c>
      <c r="B12838" t="s">
        <v>25418</v>
      </c>
      <c r="C12838" t="s">
        <v>25418</v>
      </c>
      <c r="D12838" s="23"/>
      <c r="E12838" t="s">
        <v>1572</v>
      </c>
      <c r="F12838" t="s">
        <v>1386</v>
      </c>
      <c r="G12838">
        <v>1379</v>
      </c>
      <c r="H12838" s="23"/>
    </row>
    <row r="12839" spans="1:8" x14ac:dyDescent="0.25">
      <c r="A12839">
        <v>13924</v>
      </c>
      <c r="B12839" t="s">
        <v>17019</v>
      </c>
      <c r="C12839" t="s">
        <v>17020</v>
      </c>
      <c r="D12839" s="23">
        <v>36570606000100</v>
      </c>
      <c r="E12839" t="s">
        <v>3865</v>
      </c>
      <c r="F12839" t="s">
        <v>1639</v>
      </c>
      <c r="G12839">
        <v>21699</v>
      </c>
      <c r="H12839" s="23">
        <v>36858400087</v>
      </c>
    </row>
    <row r="12840" spans="1:8" x14ac:dyDescent="0.25">
      <c r="A12840">
        <v>12454</v>
      </c>
      <c r="B12840" t="s">
        <v>17021</v>
      </c>
      <c r="C12840" t="s">
        <v>17022</v>
      </c>
      <c r="D12840" s="23">
        <v>3378290000108</v>
      </c>
      <c r="E12840" t="s">
        <v>1424</v>
      </c>
      <c r="F12840" t="s">
        <v>1390</v>
      </c>
      <c r="G12840">
        <v>19107</v>
      </c>
      <c r="H12840" s="23">
        <v>115648207110</v>
      </c>
    </row>
    <row r="12841" spans="1:8" x14ac:dyDescent="0.25">
      <c r="A12841">
        <v>10115</v>
      </c>
      <c r="B12841" t="s">
        <v>17023</v>
      </c>
      <c r="C12841" t="s">
        <v>17024</v>
      </c>
      <c r="D12841" s="23">
        <v>17738549000180</v>
      </c>
      <c r="E12841" t="s">
        <v>2234</v>
      </c>
      <c r="F12841" t="s">
        <v>1390</v>
      </c>
      <c r="G12841">
        <v>15036</v>
      </c>
      <c r="H12841" s="23">
        <v>635679510111</v>
      </c>
    </row>
    <row r="12842" spans="1:8" x14ac:dyDescent="0.25">
      <c r="A12842">
        <v>7844</v>
      </c>
      <c r="B12842" t="s">
        <v>25419</v>
      </c>
      <c r="C12842" t="s">
        <v>25419</v>
      </c>
      <c r="D12842" s="23"/>
      <c r="E12842" t="s">
        <v>2050</v>
      </c>
      <c r="F12842" t="s">
        <v>1386</v>
      </c>
      <c r="G12842">
        <v>12154</v>
      </c>
      <c r="H12842" s="23"/>
    </row>
    <row r="12843" spans="1:8" x14ac:dyDescent="0.25">
      <c r="A12843">
        <v>8225</v>
      </c>
      <c r="B12843" t="s">
        <v>25420</v>
      </c>
      <c r="C12843" t="s">
        <v>25420</v>
      </c>
      <c r="D12843" s="23"/>
      <c r="E12843" t="s">
        <v>2876</v>
      </c>
      <c r="F12843" t="s">
        <v>1386</v>
      </c>
      <c r="G12843">
        <v>12490</v>
      </c>
      <c r="H12843" s="23"/>
    </row>
    <row r="12844" spans="1:8" x14ac:dyDescent="0.25">
      <c r="A12844">
        <v>8233</v>
      </c>
      <c r="B12844" t="s">
        <v>17025</v>
      </c>
      <c r="C12844" t="s">
        <v>17025</v>
      </c>
      <c r="D12844" s="23">
        <v>13951179000104</v>
      </c>
      <c r="E12844" t="s">
        <v>2876</v>
      </c>
      <c r="F12844" t="s">
        <v>1386</v>
      </c>
      <c r="G12844">
        <v>12496</v>
      </c>
      <c r="H12844" s="23">
        <v>161889654</v>
      </c>
    </row>
    <row r="12845" spans="1:8" x14ac:dyDescent="0.25">
      <c r="A12845">
        <v>9457</v>
      </c>
      <c r="B12845" t="s">
        <v>17026</v>
      </c>
      <c r="C12845" t="s">
        <v>17027</v>
      </c>
      <c r="D12845" s="23">
        <v>11521186000140</v>
      </c>
      <c r="E12845" t="s">
        <v>1572</v>
      </c>
      <c r="F12845" t="s">
        <v>1386</v>
      </c>
      <c r="G12845">
        <v>13995</v>
      </c>
      <c r="H12845" s="23">
        <v>161653928</v>
      </c>
    </row>
    <row r="12846" spans="1:8" x14ac:dyDescent="0.25">
      <c r="A12846">
        <v>6070</v>
      </c>
      <c r="B12846" t="s">
        <v>17028</v>
      </c>
      <c r="C12846" t="s">
        <v>17029</v>
      </c>
      <c r="D12846" s="23">
        <v>12477414000195</v>
      </c>
      <c r="E12846" t="s">
        <v>1424</v>
      </c>
      <c r="F12846" t="s">
        <v>1390</v>
      </c>
      <c r="G12846">
        <v>9524</v>
      </c>
      <c r="H12846" s="23">
        <v>147445019110</v>
      </c>
    </row>
    <row r="12847" spans="1:8" x14ac:dyDescent="0.25">
      <c r="A12847">
        <v>7848</v>
      </c>
      <c r="B12847" t="s">
        <v>17030</v>
      </c>
      <c r="C12847" t="s">
        <v>17031</v>
      </c>
      <c r="D12847" s="23">
        <v>3691063000120</v>
      </c>
      <c r="E12847" t="s">
        <v>2487</v>
      </c>
      <c r="F12847" t="s">
        <v>1639</v>
      </c>
      <c r="G12847">
        <v>12158</v>
      </c>
      <c r="H12847" s="23" t="s">
        <v>17032</v>
      </c>
    </row>
    <row r="12848" spans="1:8" x14ac:dyDescent="0.25">
      <c r="A12848">
        <v>12597</v>
      </c>
      <c r="B12848" t="s">
        <v>25421</v>
      </c>
      <c r="C12848" t="s">
        <v>25422</v>
      </c>
      <c r="D12848" s="23"/>
      <c r="E12848" t="s">
        <v>1723</v>
      </c>
      <c r="F12848" t="s">
        <v>1386</v>
      </c>
      <c r="G12848">
        <v>18961</v>
      </c>
      <c r="H12848" s="23"/>
    </row>
    <row r="12849" spans="1:8" x14ac:dyDescent="0.25">
      <c r="A12849">
        <v>13272</v>
      </c>
      <c r="B12849" t="s">
        <v>17033</v>
      </c>
      <c r="D12849" s="23">
        <v>8725767000947</v>
      </c>
      <c r="E12849" t="s">
        <v>1483</v>
      </c>
      <c r="F12849" t="s">
        <v>1398</v>
      </c>
      <c r="G12849">
        <v>20495</v>
      </c>
      <c r="H12849" s="23">
        <v>205798438</v>
      </c>
    </row>
    <row r="12850" spans="1:8" x14ac:dyDescent="0.25">
      <c r="A12850">
        <v>7836</v>
      </c>
      <c r="B12850" t="s">
        <v>17034</v>
      </c>
      <c r="C12850" t="s">
        <v>17034</v>
      </c>
      <c r="D12850" s="23">
        <v>8725767000190</v>
      </c>
      <c r="E12850" t="s">
        <v>1992</v>
      </c>
      <c r="F12850" t="s">
        <v>1587</v>
      </c>
      <c r="G12850">
        <v>12144</v>
      </c>
      <c r="H12850" s="23">
        <v>241070325</v>
      </c>
    </row>
    <row r="12851" spans="1:8" x14ac:dyDescent="0.25">
      <c r="A12851">
        <v>11882</v>
      </c>
      <c r="B12851" t="s">
        <v>17034</v>
      </c>
      <c r="C12851" t="s">
        <v>17035</v>
      </c>
      <c r="D12851" s="23">
        <v>8725767000602</v>
      </c>
      <c r="E12851" t="s">
        <v>4119</v>
      </c>
      <c r="F12851" t="s">
        <v>1415</v>
      </c>
      <c r="G12851">
        <v>18262</v>
      </c>
      <c r="H12851" s="23">
        <v>79123406</v>
      </c>
    </row>
    <row r="12852" spans="1:8" x14ac:dyDescent="0.25">
      <c r="A12852">
        <v>15144</v>
      </c>
      <c r="B12852" t="s">
        <v>17036</v>
      </c>
      <c r="C12852" t="s">
        <v>17037</v>
      </c>
      <c r="D12852" s="23">
        <v>8725767001161</v>
      </c>
      <c r="E12852" t="s">
        <v>4119</v>
      </c>
      <c r="F12852" t="s">
        <v>1415</v>
      </c>
      <c r="G12852">
        <v>24119</v>
      </c>
      <c r="H12852" s="23">
        <v>112492851</v>
      </c>
    </row>
    <row r="12853" spans="1:8" x14ac:dyDescent="0.25">
      <c r="A12853">
        <v>2308</v>
      </c>
      <c r="B12853" t="s">
        <v>17038</v>
      </c>
      <c r="C12853" t="s">
        <v>17039</v>
      </c>
      <c r="D12853" s="23">
        <v>3013561000113</v>
      </c>
      <c r="E12853" t="s">
        <v>1430</v>
      </c>
      <c r="F12853" t="s">
        <v>1415</v>
      </c>
      <c r="G12853">
        <v>3584</v>
      </c>
      <c r="H12853" s="23" t="s">
        <v>2239</v>
      </c>
    </row>
    <row r="12854" spans="1:8" x14ac:dyDescent="0.25">
      <c r="A12854">
        <v>3868</v>
      </c>
      <c r="B12854" t="s">
        <v>17040</v>
      </c>
      <c r="C12854" t="s">
        <v>17041</v>
      </c>
      <c r="D12854" s="23">
        <v>9112335000257</v>
      </c>
      <c r="E12854" t="s">
        <v>1385</v>
      </c>
      <c r="F12854" t="s">
        <v>1386</v>
      </c>
      <c r="G12854">
        <v>5144</v>
      </c>
      <c r="H12854" s="23" t="s">
        <v>3079</v>
      </c>
    </row>
    <row r="12855" spans="1:8" x14ac:dyDescent="0.25">
      <c r="A12855">
        <v>10681</v>
      </c>
      <c r="B12855" t="s">
        <v>17042</v>
      </c>
      <c r="C12855" t="s">
        <v>17043</v>
      </c>
      <c r="D12855" s="23">
        <v>8298416001545</v>
      </c>
      <c r="E12855" t="s">
        <v>1385</v>
      </c>
      <c r="F12855" t="s">
        <v>1386</v>
      </c>
      <c r="G12855">
        <v>16093</v>
      </c>
      <c r="H12855" s="23" t="s">
        <v>1438</v>
      </c>
    </row>
    <row r="12856" spans="1:8" x14ac:dyDescent="0.25">
      <c r="A12856">
        <v>5343</v>
      </c>
      <c r="B12856" t="s">
        <v>17044</v>
      </c>
      <c r="C12856" t="s">
        <v>17045</v>
      </c>
      <c r="D12856" s="23">
        <v>9154915000126</v>
      </c>
      <c r="E12856" t="s">
        <v>1385</v>
      </c>
      <c r="F12856" t="s">
        <v>1386</v>
      </c>
      <c r="G12856">
        <v>8378</v>
      </c>
      <c r="H12856" s="23" t="s">
        <v>1438</v>
      </c>
    </row>
    <row r="12857" spans="1:8" x14ac:dyDescent="0.25">
      <c r="A12857">
        <v>10666</v>
      </c>
      <c r="B12857" t="s">
        <v>17046</v>
      </c>
      <c r="C12857" t="s">
        <v>17047</v>
      </c>
      <c r="D12857" s="23">
        <v>15294193000108</v>
      </c>
      <c r="E12857" t="s">
        <v>1385</v>
      </c>
      <c r="F12857" t="s">
        <v>1386</v>
      </c>
      <c r="G12857">
        <v>16075</v>
      </c>
      <c r="H12857" s="23" t="s">
        <v>1438</v>
      </c>
    </row>
    <row r="12858" spans="1:8" x14ac:dyDescent="0.25">
      <c r="A12858">
        <v>1515</v>
      </c>
      <c r="B12858" t="s">
        <v>17048</v>
      </c>
      <c r="C12858" t="s">
        <v>17049</v>
      </c>
      <c r="D12858" s="23">
        <v>11087504000107</v>
      </c>
      <c r="E12858" t="s">
        <v>1385</v>
      </c>
      <c r="F12858" t="s">
        <v>1386</v>
      </c>
      <c r="G12858">
        <v>2791</v>
      </c>
      <c r="H12858" s="23">
        <v>161625428</v>
      </c>
    </row>
    <row r="12859" spans="1:8" x14ac:dyDescent="0.25">
      <c r="A12859">
        <v>12273</v>
      </c>
      <c r="B12859" t="s">
        <v>17050</v>
      </c>
      <c r="C12859" t="s">
        <v>17050</v>
      </c>
      <c r="D12859" s="23">
        <v>35914641000136</v>
      </c>
      <c r="E12859" t="s">
        <v>1465</v>
      </c>
      <c r="F12859" t="s">
        <v>1398</v>
      </c>
      <c r="G12859">
        <v>18869</v>
      </c>
      <c r="H12859" s="23">
        <v>205340725</v>
      </c>
    </row>
    <row r="12860" spans="1:8" x14ac:dyDescent="0.25">
      <c r="A12860">
        <v>4812</v>
      </c>
      <c r="B12860" t="s">
        <v>17051</v>
      </c>
      <c r="C12860" t="s">
        <v>17052</v>
      </c>
      <c r="D12860" s="23">
        <v>3775588000143</v>
      </c>
      <c r="E12860" t="s">
        <v>1409</v>
      </c>
      <c r="F12860" t="s">
        <v>1386</v>
      </c>
      <c r="G12860">
        <v>7544</v>
      </c>
      <c r="H12860" s="23" t="s">
        <v>1438</v>
      </c>
    </row>
    <row r="12861" spans="1:8" x14ac:dyDescent="0.25">
      <c r="A12861">
        <v>2583</v>
      </c>
      <c r="B12861" t="s">
        <v>17053</v>
      </c>
      <c r="C12861" t="s">
        <v>17054</v>
      </c>
      <c r="D12861" s="23">
        <v>3775588000496</v>
      </c>
      <c r="E12861" t="s">
        <v>1385</v>
      </c>
      <c r="F12861" t="s">
        <v>1386</v>
      </c>
      <c r="G12861">
        <v>3859</v>
      </c>
      <c r="H12861" s="23" t="s">
        <v>2239</v>
      </c>
    </row>
    <row r="12862" spans="1:8" x14ac:dyDescent="0.25">
      <c r="A12862">
        <v>6865</v>
      </c>
      <c r="B12862" t="s">
        <v>17055</v>
      </c>
      <c r="C12862" t="s">
        <v>17056</v>
      </c>
      <c r="D12862" s="23">
        <v>33564543000190</v>
      </c>
      <c r="E12862" t="s">
        <v>2670</v>
      </c>
      <c r="F12862" t="s">
        <v>2671</v>
      </c>
      <c r="G12862">
        <v>10830</v>
      </c>
      <c r="H12862" s="23" t="s">
        <v>1438</v>
      </c>
    </row>
    <row r="12863" spans="1:8" x14ac:dyDescent="0.25">
      <c r="A12863">
        <v>6334</v>
      </c>
      <c r="B12863" t="s">
        <v>17057</v>
      </c>
      <c r="C12863" t="s">
        <v>17058</v>
      </c>
      <c r="D12863" s="23">
        <v>73471963006692</v>
      </c>
      <c r="E12863" t="s">
        <v>1385</v>
      </c>
      <c r="F12863" t="s">
        <v>1386</v>
      </c>
      <c r="G12863">
        <v>9877</v>
      </c>
      <c r="H12863" s="23" t="s">
        <v>1438</v>
      </c>
    </row>
    <row r="12864" spans="1:8" x14ac:dyDescent="0.25">
      <c r="A12864">
        <v>14551</v>
      </c>
      <c r="B12864" t="s">
        <v>17059</v>
      </c>
      <c r="C12864" t="s">
        <v>17059</v>
      </c>
      <c r="D12864" s="23">
        <v>6057223053291</v>
      </c>
      <c r="E12864" t="s">
        <v>1397</v>
      </c>
      <c r="F12864" t="s">
        <v>1398</v>
      </c>
      <c r="G12864">
        <v>22910</v>
      </c>
      <c r="H12864" s="23">
        <v>205986641</v>
      </c>
    </row>
    <row r="12865" spans="1:8" x14ac:dyDescent="0.25">
      <c r="A12865">
        <v>13356</v>
      </c>
      <c r="B12865" t="s">
        <v>17059</v>
      </c>
      <c r="C12865" t="s">
        <v>17060</v>
      </c>
      <c r="D12865" s="23">
        <v>6057223048700</v>
      </c>
      <c r="E12865" t="s">
        <v>1409</v>
      </c>
      <c r="F12865" t="s">
        <v>1386</v>
      </c>
      <c r="G12865">
        <v>20901</v>
      </c>
      <c r="H12865" s="23">
        <v>164258981</v>
      </c>
    </row>
    <row r="12866" spans="1:8" x14ac:dyDescent="0.25">
      <c r="A12866">
        <v>14344</v>
      </c>
      <c r="B12866" t="s">
        <v>17059</v>
      </c>
      <c r="C12866" t="s">
        <v>17059</v>
      </c>
      <c r="D12866" s="23">
        <v>6057223056207</v>
      </c>
      <c r="E12866" t="s">
        <v>1483</v>
      </c>
      <c r="F12866" t="s">
        <v>1398</v>
      </c>
      <c r="G12866">
        <v>22597</v>
      </c>
      <c r="H12866" s="23">
        <v>206377380</v>
      </c>
    </row>
    <row r="12867" spans="1:8" x14ac:dyDescent="0.25">
      <c r="A12867">
        <v>13721</v>
      </c>
      <c r="B12867" t="s">
        <v>17059</v>
      </c>
      <c r="C12867" t="s">
        <v>17060</v>
      </c>
      <c r="D12867" s="23">
        <v>6057223053453</v>
      </c>
      <c r="E12867" t="s">
        <v>1385</v>
      </c>
      <c r="F12867" t="s">
        <v>1386</v>
      </c>
      <c r="G12867">
        <v>21378</v>
      </c>
      <c r="H12867" s="23">
        <v>164244182</v>
      </c>
    </row>
    <row r="12868" spans="1:8" x14ac:dyDescent="0.25">
      <c r="A12868">
        <v>12526</v>
      </c>
      <c r="B12868" t="s">
        <v>17059</v>
      </c>
      <c r="C12868" t="s">
        <v>17059</v>
      </c>
      <c r="D12868" s="23">
        <v>6057223043229</v>
      </c>
      <c r="E12868" t="s">
        <v>1527</v>
      </c>
      <c r="F12868" t="s">
        <v>1386</v>
      </c>
      <c r="G12868">
        <v>19473</v>
      </c>
      <c r="H12868" s="23">
        <v>163930414</v>
      </c>
    </row>
    <row r="12869" spans="1:8" x14ac:dyDescent="0.25">
      <c r="A12869">
        <v>8980</v>
      </c>
      <c r="B12869" t="s">
        <v>17059</v>
      </c>
      <c r="C12869" t="s">
        <v>17060</v>
      </c>
      <c r="D12869" s="23">
        <v>6057223033770</v>
      </c>
      <c r="E12869" t="s">
        <v>3261</v>
      </c>
      <c r="F12869" t="s">
        <v>1398</v>
      </c>
      <c r="G12869">
        <v>13518</v>
      </c>
      <c r="H12869" s="23">
        <v>204583616</v>
      </c>
    </row>
    <row r="12870" spans="1:8" x14ac:dyDescent="0.25">
      <c r="A12870">
        <v>13674</v>
      </c>
      <c r="B12870" t="s">
        <v>17059</v>
      </c>
      <c r="C12870" t="s">
        <v>17060</v>
      </c>
      <c r="D12870" s="23">
        <v>6057223049502</v>
      </c>
      <c r="E12870" t="s">
        <v>1465</v>
      </c>
      <c r="F12870" t="s">
        <v>1398</v>
      </c>
      <c r="G12870">
        <v>21311</v>
      </c>
      <c r="H12870" s="23">
        <v>205949150</v>
      </c>
    </row>
    <row r="12871" spans="1:8" x14ac:dyDescent="0.25">
      <c r="A12871">
        <v>8296</v>
      </c>
      <c r="B12871" t="s">
        <v>17061</v>
      </c>
      <c r="C12871" t="s">
        <v>17060</v>
      </c>
      <c r="D12871" s="23">
        <v>6057223030836</v>
      </c>
      <c r="E12871" t="s">
        <v>1385</v>
      </c>
      <c r="F12871" t="s">
        <v>1386</v>
      </c>
      <c r="G12871">
        <v>12564</v>
      </c>
      <c r="H12871" s="23">
        <v>162708343</v>
      </c>
    </row>
    <row r="12872" spans="1:8" x14ac:dyDescent="0.25">
      <c r="A12872">
        <v>8295</v>
      </c>
      <c r="B12872" t="s">
        <v>17061</v>
      </c>
      <c r="C12872" t="s">
        <v>17060</v>
      </c>
      <c r="D12872" s="23">
        <v>6057223029668</v>
      </c>
      <c r="E12872" t="s">
        <v>1409</v>
      </c>
      <c r="F12872" t="s">
        <v>1386</v>
      </c>
      <c r="G12872">
        <v>12563</v>
      </c>
      <c r="H12872" s="23">
        <v>162708610</v>
      </c>
    </row>
    <row r="12873" spans="1:8" x14ac:dyDescent="0.25">
      <c r="A12873">
        <v>8297</v>
      </c>
      <c r="B12873" t="s">
        <v>17061</v>
      </c>
      <c r="C12873" t="s">
        <v>17060</v>
      </c>
      <c r="D12873" s="23">
        <v>6057223031050</v>
      </c>
      <c r="E12873" t="s">
        <v>1397</v>
      </c>
      <c r="F12873" t="s">
        <v>1398</v>
      </c>
      <c r="G12873">
        <v>12565</v>
      </c>
      <c r="H12873" s="23">
        <v>204475384</v>
      </c>
    </row>
    <row r="12874" spans="1:8" x14ac:dyDescent="0.25">
      <c r="A12874">
        <v>4695</v>
      </c>
      <c r="B12874" t="s">
        <v>17062</v>
      </c>
      <c r="C12874" t="s">
        <v>17063</v>
      </c>
      <c r="D12874" s="23">
        <v>8096905000119</v>
      </c>
      <c r="E12874" t="s">
        <v>1424</v>
      </c>
      <c r="F12874" t="s">
        <v>1390</v>
      </c>
      <c r="G12874">
        <v>7266</v>
      </c>
      <c r="H12874" s="23" t="s">
        <v>1438</v>
      </c>
    </row>
    <row r="12875" spans="1:8" x14ac:dyDescent="0.25">
      <c r="A12875">
        <v>2554</v>
      </c>
      <c r="B12875" t="s">
        <v>17064</v>
      </c>
      <c r="C12875" t="s">
        <v>17065</v>
      </c>
      <c r="D12875" s="23">
        <v>3613658000167</v>
      </c>
      <c r="E12875" t="s">
        <v>1430</v>
      </c>
      <c r="F12875" t="s">
        <v>1415</v>
      </c>
      <c r="G12875">
        <v>3830</v>
      </c>
      <c r="H12875" s="23" t="s">
        <v>2239</v>
      </c>
    </row>
    <row r="12876" spans="1:8" x14ac:dyDescent="0.25">
      <c r="A12876">
        <v>1149</v>
      </c>
      <c r="B12876" t="s">
        <v>25423</v>
      </c>
      <c r="C12876" t="s">
        <v>25423</v>
      </c>
      <c r="D12876" s="23"/>
      <c r="E12876" t="s">
        <v>1385</v>
      </c>
      <c r="F12876" t="s">
        <v>1386</v>
      </c>
      <c r="G12876">
        <v>2425</v>
      </c>
      <c r="H12876" s="23"/>
    </row>
    <row r="12877" spans="1:8" x14ac:dyDescent="0.25">
      <c r="A12877">
        <v>6640</v>
      </c>
      <c r="B12877" t="s">
        <v>25424</v>
      </c>
      <c r="C12877" t="s">
        <v>25425</v>
      </c>
      <c r="D12877" s="23"/>
      <c r="E12877" t="s">
        <v>1723</v>
      </c>
      <c r="F12877" t="s">
        <v>1386</v>
      </c>
      <c r="G12877">
        <v>6724</v>
      </c>
      <c r="H12877" s="23"/>
    </row>
    <row r="12878" spans="1:8" x14ac:dyDescent="0.25">
      <c r="A12878">
        <v>8063</v>
      </c>
      <c r="B12878" t="s">
        <v>17066</v>
      </c>
      <c r="C12878" t="s">
        <v>17066</v>
      </c>
      <c r="D12878" s="23">
        <v>62173620000180</v>
      </c>
      <c r="E12878" t="s">
        <v>1424</v>
      </c>
      <c r="F12878" t="s">
        <v>1390</v>
      </c>
      <c r="G12878">
        <v>12359</v>
      </c>
      <c r="H12878" s="23" t="s">
        <v>1438</v>
      </c>
    </row>
    <row r="12879" spans="1:8" x14ac:dyDescent="0.25">
      <c r="A12879">
        <v>3189</v>
      </c>
      <c r="B12879" t="s">
        <v>17067</v>
      </c>
      <c r="C12879" t="s">
        <v>17068</v>
      </c>
      <c r="D12879" s="23">
        <v>62173620001747</v>
      </c>
      <c r="E12879" t="s">
        <v>1385</v>
      </c>
      <c r="F12879" t="s">
        <v>1386</v>
      </c>
      <c r="G12879">
        <v>4465</v>
      </c>
      <c r="H12879" s="23" t="s">
        <v>2239</v>
      </c>
    </row>
    <row r="12880" spans="1:8" x14ac:dyDescent="0.25">
      <c r="A12880">
        <v>14422</v>
      </c>
      <c r="B12880" t="s">
        <v>17069</v>
      </c>
      <c r="C12880" t="s">
        <v>17070</v>
      </c>
      <c r="D12880" s="23">
        <v>51623278000156</v>
      </c>
      <c r="E12880" t="s">
        <v>1385</v>
      </c>
      <c r="F12880" t="s">
        <v>1386</v>
      </c>
      <c r="G12880">
        <v>22718</v>
      </c>
      <c r="H12880" s="23" t="s">
        <v>1438</v>
      </c>
    </row>
    <row r="12881" spans="1:8" x14ac:dyDescent="0.25">
      <c r="A12881">
        <v>6132</v>
      </c>
      <c r="B12881" t="s">
        <v>17071</v>
      </c>
      <c r="C12881" t="s">
        <v>17071</v>
      </c>
      <c r="D12881" s="23">
        <v>1713574000170</v>
      </c>
      <c r="E12881" t="s">
        <v>2148</v>
      </c>
      <c r="F12881" t="s">
        <v>1386</v>
      </c>
      <c r="G12881">
        <v>9583</v>
      </c>
      <c r="H12881" s="23">
        <v>161155774</v>
      </c>
    </row>
    <row r="12882" spans="1:8" x14ac:dyDescent="0.25">
      <c r="A12882">
        <v>9490</v>
      </c>
      <c r="B12882" t="s">
        <v>17072</v>
      </c>
      <c r="C12882" t="s">
        <v>17073</v>
      </c>
      <c r="D12882" s="23">
        <v>1822054000103</v>
      </c>
      <c r="E12882" t="s">
        <v>1675</v>
      </c>
      <c r="F12882" t="s">
        <v>1390</v>
      </c>
      <c r="G12882">
        <v>14138</v>
      </c>
      <c r="H12882" s="23">
        <v>664057392114</v>
      </c>
    </row>
    <row r="12883" spans="1:8" x14ac:dyDescent="0.25">
      <c r="A12883">
        <v>3484</v>
      </c>
      <c r="B12883" t="s">
        <v>17074</v>
      </c>
      <c r="C12883" t="s">
        <v>17075</v>
      </c>
      <c r="D12883" s="23">
        <v>7845930000195</v>
      </c>
      <c r="E12883" t="s">
        <v>1385</v>
      </c>
      <c r="F12883" t="s">
        <v>1386</v>
      </c>
      <c r="G12883">
        <v>4760</v>
      </c>
      <c r="H12883" s="23">
        <v>161477208</v>
      </c>
    </row>
    <row r="12884" spans="1:8" x14ac:dyDescent="0.25">
      <c r="A12884">
        <v>7656</v>
      </c>
      <c r="B12884" t="s">
        <v>17076</v>
      </c>
      <c r="C12884" t="s">
        <v>17076</v>
      </c>
      <c r="D12884" s="23">
        <v>21364127000160</v>
      </c>
      <c r="E12884" t="s">
        <v>2454</v>
      </c>
      <c r="F12884" t="s">
        <v>1386</v>
      </c>
      <c r="G12884">
        <v>11949</v>
      </c>
      <c r="H12884" s="23">
        <v>162421788</v>
      </c>
    </row>
    <row r="12885" spans="1:8" x14ac:dyDescent="0.25">
      <c r="A12885">
        <v>15571</v>
      </c>
      <c r="B12885" t="s">
        <v>17077</v>
      </c>
      <c r="C12885" t="s">
        <v>17077</v>
      </c>
      <c r="D12885" s="23">
        <v>46794357000190</v>
      </c>
      <c r="E12885" t="s">
        <v>2454</v>
      </c>
      <c r="F12885" t="s">
        <v>1386</v>
      </c>
      <c r="G12885">
        <v>24819</v>
      </c>
      <c r="H12885" s="23">
        <v>164364846</v>
      </c>
    </row>
    <row r="12886" spans="1:8" x14ac:dyDescent="0.25">
      <c r="A12886">
        <v>5596</v>
      </c>
      <c r="B12886" t="s">
        <v>25426</v>
      </c>
      <c r="C12886" t="s">
        <v>25426</v>
      </c>
      <c r="D12886" s="23"/>
      <c r="E12886" t="s">
        <v>4939</v>
      </c>
      <c r="F12886" t="s">
        <v>1444</v>
      </c>
      <c r="G12886">
        <v>8654</v>
      </c>
      <c r="H12886" s="23"/>
    </row>
    <row r="12887" spans="1:8" x14ac:dyDescent="0.25">
      <c r="A12887">
        <v>5301</v>
      </c>
      <c r="B12887" t="s">
        <v>25427</v>
      </c>
      <c r="C12887" t="s">
        <v>25427</v>
      </c>
      <c r="D12887" s="23"/>
      <c r="E12887" t="s">
        <v>1422</v>
      </c>
      <c r="F12887" t="s">
        <v>1386</v>
      </c>
      <c r="G12887">
        <v>1000</v>
      </c>
      <c r="H12887" s="23"/>
    </row>
    <row r="12888" spans="1:8" x14ac:dyDescent="0.25">
      <c r="A12888">
        <v>7116</v>
      </c>
      <c r="B12888" t="s">
        <v>25428</v>
      </c>
      <c r="C12888" t="s">
        <v>25429</v>
      </c>
      <c r="D12888" s="23"/>
      <c r="E12888" t="s">
        <v>1723</v>
      </c>
      <c r="F12888" t="s">
        <v>1386</v>
      </c>
      <c r="G12888">
        <v>6959</v>
      </c>
      <c r="H12888" s="23"/>
    </row>
    <row r="12889" spans="1:8" x14ac:dyDescent="0.25">
      <c r="A12889">
        <v>4593</v>
      </c>
      <c r="B12889" t="s">
        <v>25430</v>
      </c>
      <c r="C12889" t="s">
        <v>25430</v>
      </c>
      <c r="D12889" s="23"/>
      <c r="E12889" t="s">
        <v>1723</v>
      </c>
      <c r="F12889" t="s">
        <v>1386</v>
      </c>
      <c r="G12889">
        <v>6733</v>
      </c>
      <c r="H12889" s="23"/>
    </row>
    <row r="12890" spans="1:8" x14ac:dyDescent="0.25">
      <c r="A12890">
        <v>12702</v>
      </c>
      <c r="B12890" t="s">
        <v>17078</v>
      </c>
      <c r="C12890" t="s">
        <v>17078</v>
      </c>
      <c r="D12890" s="23">
        <v>37022160000141</v>
      </c>
      <c r="E12890" t="s">
        <v>1422</v>
      </c>
      <c r="F12890" t="s">
        <v>1386</v>
      </c>
      <c r="G12890">
        <v>19728</v>
      </c>
      <c r="H12890" s="23" t="s">
        <v>1438</v>
      </c>
    </row>
    <row r="12891" spans="1:8" x14ac:dyDescent="0.25">
      <c r="A12891">
        <v>8927</v>
      </c>
      <c r="B12891" t="s">
        <v>25431</v>
      </c>
      <c r="C12891" t="s">
        <v>25431</v>
      </c>
      <c r="D12891" s="23"/>
      <c r="E12891" t="s">
        <v>10339</v>
      </c>
      <c r="F12891" t="s">
        <v>1398</v>
      </c>
      <c r="G12891">
        <v>13463</v>
      </c>
      <c r="H12891" s="23"/>
    </row>
    <row r="12892" spans="1:8" x14ac:dyDescent="0.25">
      <c r="A12892">
        <v>12503</v>
      </c>
      <c r="B12892" t="s">
        <v>25432</v>
      </c>
      <c r="C12892" t="s">
        <v>25429</v>
      </c>
      <c r="D12892" s="23"/>
      <c r="E12892" t="s">
        <v>1422</v>
      </c>
      <c r="F12892" t="s">
        <v>1386</v>
      </c>
      <c r="G12892">
        <v>12861</v>
      </c>
      <c r="H12892" s="23"/>
    </row>
    <row r="12893" spans="1:8" x14ac:dyDescent="0.25">
      <c r="A12893">
        <v>429</v>
      </c>
      <c r="B12893" t="s">
        <v>25433</v>
      </c>
      <c r="C12893" t="s">
        <v>25433</v>
      </c>
      <c r="D12893" s="23"/>
      <c r="E12893" t="s">
        <v>1422</v>
      </c>
      <c r="F12893" t="s">
        <v>1386</v>
      </c>
      <c r="G12893">
        <v>1705</v>
      </c>
      <c r="H12893" s="23"/>
    </row>
    <row r="12894" spans="1:8" x14ac:dyDescent="0.25">
      <c r="A12894">
        <v>9572</v>
      </c>
      <c r="B12894" t="s">
        <v>17079</v>
      </c>
      <c r="C12894" t="s">
        <v>17079</v>
      </c>
      <c r="D12894" s="23">
        <v>16942845000136</v>
      </c>
      <c r="E12894" t="s">
        <v>5020</v>
      </c>
      <c r="F12894" t="s">
        <v>1398</v>
      </c>
      <c r="G12894">
        <v>14268</v>
      </c>
      <c r="H12894" s="23">
        <v>202766918</v>
      </c>
    </row>
    <row r="12895" spans="1:8" x14ac:dyDescent="0.25">
      <c r="A12895">
        <v>7928</v>
      </c>
      <c r="B12895" t="s">
        <v>25434</v>
      </c>
      <c r="C12895" t="s">
        <v>25429</v>
      </c>
      <c r="D12895" s="23"/>
      <c r="E12895" t="s">
        <v>1723</v>
      </c>
      <c r="F12895" t="s">
        <v>1386</v>
      </c>
      <c r="G12895">
        <v>5615</v>
      </c>
      <c r="H12895" s="23"/>
    </row>
    <row r="12896" spans="1:8" x14ac:dyDescent="0.25">
      <c r="A12896">
        <v>11288</v>
      </c>
      <c r="B12896" t="s">
        <v>25435</v>
      </c>
      <c r="C12896" t="s">
        <v>25435</v>
      </c>
      <c r="D12896" s="23"/>
      <c r="E12896" t="s">
        <v>1527</v>
      </c>
      <c r="F12896" t="s">
        <v>1386</v>
      </c>
      <c r="G12896">
        <v>17135</v>
      </c>
      <c r="H12896" s="23"/>
    </row>
    <row r="12897" spans="1:8" x14ac:dyDescent="0.25">
      <c r="A12897">
        <v>12782</v>
      </c>
      <c r="B12897" t="s">
        <v>25436</v>
      </c>
      <c r="C12897" t="s">
        <v>25436</v>
      </c>
      <c r="D12897" s="23"/>
      <c r="E12897" t="s">
        <v>1385</v>
      </c>
      <c r="F12897" t="s">
        <v>1386</v>
      </c>
      <c r="G12897">
        <v>19824</v>
      </c>
      <c r="H12897" s="23"/>
    </row>
    <row r="12898" spans="1:8" x14ac:dyDescent="0.25">
      <c r="A12898">
        <v>15342</v>
      </c>
      <c r="B12898" t="s">
        <v>17080</v>
      </c>
      <c r="C12898" t="s">
        <v>17080</v>
      </c>
      <c r="D12898" s="23">
        <v>52547761000161</v>
      </c>
      <c r="E12898" t="s">
        <v>1385</v>
      </c>
      <c r="F12898" t="s">
        <v>1386</v>
      </c>
      <c r="G12898">
        <v>24501</v>
      </c>
      <c r="H12898" s="23">
        <v>164786937</v>
      </c>
    </row>
    <row r="12899" spans="1:8" x14ac:dyDescent="0.25">
      <c r="A12899">
        <v>9227</v>
      </c>
      <c r="B12899" t="s">
        <v>25437</v>
      </c>
      <c r="C12899" t="s">
        <v>25429</v>
      </c>
      <c r="D12899" s="23"/>
      <c r="E12899" t="s">
        <v>1422</v>
      </c>
      <c r="F12899" t="s">
        <v>1386</v>
      </c>
      <c r="G12899">
        <v>5595</v>
      </c>
      <c r="H12899" s="23"/>
    </row>
    <row r="12900" spans="1:8" x14ac:dyDescent="0.25">
      <c r="A12900">
        <v>5440</v>
      </c>
      <c r="B12900" t="s">
        <v>25438</v>
      </c>
      <c r="C12900" t="s">
        <v>25438</v>
      </c>
      <c r="D12900" s="23"/>
      <c r="E12900" t="s">
        <v>1422</v>
      </c>
      <c r="F12900" t="s">
        <v>1386</v>
      </c>
      <c r="G12900">
        <v>1150</v>
      </c>
      <c r="H12900" s="23"/>
    </row>
    <row r="12901" spans="1:8" x14ac:dyDescent="0.25">
      <c r="A12901">
        <v>1268</v>
      </c>
      <c r="B12901" t="s">
        <v>17081</v>
      </c>
      <c r="C12901" t="s">
        <v>17082</v>
      </c>
      <c r="D12901" s="23">
        <v>10319548000152</v>
      </c>
      <c r="E12901" t="s">
        <v>1422</v>
      </c>
      <c r="F12901" t="s">
        <v>1386</v>
      </c>
      <c r="G12901">
        <v>2544</v>
      </c>
      <c r="H12901" s="23">
        <v>161584152</v>
      </c>
    </row>
    <row r="12902" spans="1:8" x14ac:dyDescent="0.25">
      <c r="A12902">
        <v>9733</v>
      </c>
      <c r="B12902" t="s">
        <v>25439</v>
      </c>
      <c r="C12902" t="s">
        <v>25439</v>
      </c>
      <c r="D12902" s="23"/>
      <c r="E12902" t="s">
        <v>2141</v>
      </c>
      <c r="F12902" t="s">
        <v>1415</v>
      </c>
      <c r="G12902">
        <v>14464</v>
      </c>
      <c r="H12902" s="23"/>
    </row>
    <row r="12903" spans="1:8" x14ac:dyDescent="0.25">
      <c r="A12903">
        <v>14020</v>
      </c>
      <c r="B12903" t="s">
        <v>17083</v>
      </c>
      <c r="C12903" t="s">
        <v>17084</v>
      </c>
      <c r="D12903" s="23">
        <v>48302969000143</v>
      </c>
      <c r="E12903" t="s">
        <v>5214</v>
      </c>
      <c r="F12903" t="s">
        <v>1398</v>
      </c>
      <c r="G12903">
        <v>21811</v>
      </c>
      <c r="H12903" s="23">
        <v>206189710</v>
      </c>
    </row>
    <row r="12904" spans="1:8" x14ac:dyDescent="0.25">
      <c r="A12904">
        <v>14710</v>
      </c>
      <c r="B12904" t="s">
        <v>17083</v>
      </c>
      <c r="C12904" t="s">
        <v>17084</v>
      </c>
      <c r="D12904" s="23">
        <v>48302969000224</v>
      </c>
      <c r="E12904" t="s">
        <v>5145</v>
      </c>
      <c r="F12904" t="s">
        <v>1398</v>
      </c>
      <c r="G12904">
        <v>23168</v>
      </c>
      <c r="H12904" s="23">
        <v>206544812</v>
      </c>
    </row>
    <row r="12905" spans="1:8" x14ac:dyDescent="0.25">
      <c r="A12905">
        <v>10356</v>
      </c>
      <c r="B12905" t="s">
        <v>17085</v>
      </c>
      <c r="C12905" t="s">
        <v>17086</v>
      </c>
      <c r="D12905" s="23">
        <v>8786793000128</v>
      </c>
      <c r="E12905" t="s">
        <v>5214</v>
      </c>
      <c r="F12905" t="s">
        <v>1398</v>
      </c>
      <c r="G12905">
        <v>15630</v>
      </c>
      <c r="H12905" s="23">
        <v>202070875</v>
      </c>
    </row>
    <row r="12906" spans="1:8" x14ac:dyDescent="0.25">
      <c r="A12906">
        <v>6659</v>
      </c>
      <c r="B12906" t="s">
        <v>17087</v>
      </c>
      <c r="C12906" t="s">
        <v>17088</v>
      </c>
      <c r="D12906" s="23">
        <v>10728055000257</v>
      </c>
      <c r="E12906" t="s">
        <v>1675</v>
      </c>
      <c r="F12906" t="s">
        <v>1390</v>
      </c>
      <c r="G12906">
        <v>10194</v>
      </c>
      <c r="H12906" s="23" t="s">
        <v>1438</v>
      </c>
    </row>
    <row r="12907" spans="1:8" x14ac:dyDescent="0.25">
      <c r="A12907">
        <v>10839</v>
      </c>
      <c r="B12907" t="s">
        <v>17089</v>
      </c>
      <c r="C12907" t="s">
        <v>17089</v>
      </c>
      <c r="D12907" s="23">
        <v>4811849000104</v>
      </c>
      <c r="E12907" t="s">
        <v>2170</v>
      </c>
      <c r="F12907" t="s">
        <v>1415</v>
      </c>
      <c r="G12907">
        <v>16332</v>
      </c>
      <c r="H12907" s="23" t="s">
        <v>1438</v>
      </c>
    </row>
    <row r="12908" spans="1:8" x14ac:dyDescent="0.25">
      <c r="A12908">
        <v>11715</v>
      </c>
      <c r="B12908" t="s">
        <v>17090</v>
      </c>
      <c r="C12908" t="s">
        <v>17091</v>
      </c>
      <c r="D12908" s="23">
        <v>33683111000280</v>
      </c>
      <c r="E12908" t="s">
        <v>2670</v>
      </c>
      <c r="F12908" t="s">
        <v>2671</v>
      </c>
      <c r="G12908">
        <v>17703</v>
      </c>
      <c r="H12908" s="23">
        <v>733474300294</v>
      </c>
    </row>
    <row r="12909" spans="1:8" x14ac:dyDescent="0.25">
      <c r="A12909">
        <v>6537</v>
      </c>
      <c r="B12909" t="s">
        <v>17092</v>
      </c>
      <c r="C12909" t="s">
        <v>17093</v>
      </c>
      <c r="D12909" s="23">
        <v>5403418000163</v>
      </c>
      <c r="E12909" t="s">
        <v>1385</v>
      </c>
      <c r="F12909" t="s">
        <v>1386</v>
      </c>
      <c r="G12909">
        <v>10068</v>
      </c>
      <c r="H12909" s="23" t="s">
        <v>1438</v>
      </c>
    </row>
    <row r="12910" spans="1:8" x14ac:dyDescent="0.25">
      <c r="A12910">
        <v>6935</v>
      </c>
      <c r="B12910" t="s">
        <v>17094</v>
      </c>
      <c r="C12910" t="s">
        <v>17094</v>
      </c>
      <c r="D12910" s="23">
        <v>6120522000103</v>
      </c>
      <c r="E12910" t="s">
        <v>2196</v>
      </c>
      <c r="F12910" t="s">
        <v>1390</v>
      </c>
      <c r="G12910">
        <v>10898</v>
      </c>
      <c r="H12910" s="23">
        <v>663078892113</v>
      </c>
    </row>
    <row r="12911" spans="1:8" x14ac:dyDescent="0.25">
      <c r="A12911">
        <v>2785</v>
      </c>
      <c r="B12911" t="s">
        <v>17095</v>
      </c>
      <c r="C12911" t="s">
        <v>17096</v>
      </c>
      <c r="D12911" s="23">
        <v>4453722000152</v>
      </c>
      <c r="E12911" t="s">
        <v>2411</v>
      </c>
      <c r="F12911" t="s">
        <v>1386</v>
      </c>
      <c r="G12911">
        <v>4061</v>
      </c>
      <c r="H12911" s="23">
        <v>161325017</v>
      </c>
    </row>
    <row r="12912" spans="1:8" x14ac:dyDescent="0.25">
      <c r="A12912">
        <v>12370</v>
      </c>
      <c r="B12912" t="s">
        <v>17097</v>
      </c>
      <c r="C12912" t="s">
        <v>17098</v>
      </c>
      <c r="D12912" s="23">
        <v>3305700000182</v>
      </c>
      <c r="E12912" t="s">
        <v>1675</v>
      </c>
      <c r="F12912" t="s">
        <v>1390</v>
      </c>
      <c r="G12912">
        <v>18975</v>
      </c>
      <c r="H12912" s="23">
        <v>664122548119</v>
      </c>
    </row>
    <row r="12913" spans="1:8" x14ac:dyDescent="0.25">
      <c r="A12913">
        <v>4065</v>
      </c>
      <c r="B12913" t="s">
        <v>17099</v>
      </c>
      <c r="C12913" t="s">
        <v>17100</v>
      </c>
      <c r="D12913" s="23">
        <v>9445514000125</v>
      </c>
      <c r="E12913" t="s">
        <v>17101</v>
      </c>
      <c r="F12913" t="s">
        <v>1415</v>
      </c>
      <c r="G12913">
        <v>5341</v>
      </c>
      <c r="H12913" s="23">
        <v>36372048</v>
      </c>
    </row>
    <row r="12914" spans="1:8" x14ac:dyDescent="0.25">
      <c r="A12914">
        <v>5991</v>
      </c>
      <c r="B12914" t="s">
        <v>17102</v>
      </c>
      <c r="C12914" t="s">
        <v>17103</v>
      </c>
      <c r="D12914" s="23">
        <v>5055676000104</v>
      </c>
      <c r="E12914" t="s">
        <v>1385</v>
      </c>
      <c r="F12914" t="s">
        <v>1386</v>
      </c>
      <c r="G12914">
        <v>9211</v>
      </c>
      <c r="H12914" s="23">
        <v>161648533</v>
      </c>
    </row>
    <row r="12915" spans="1:8" x14ac:dyDescent="0.25">
      <c r="A12915">
        <v>7390</v>
      </c>
      <c r="B12915" t="s">
        <v>17104</v>
      </c>
      <c r="C12915" t="s">
        <v>17104</v>
      </c>
      <c r="D12915" s="23">
        <v>12859000110</v>
      </c>
      <c r="E12915" t="s">
        <v>1675</v>
      </c>
      <c r="F12915" t="s">
        <v>1390</v>
      </c>
      <c r="G12915">
        <v>11310</v>
      </c>
      <c r="H12915" s="23">
        <v>664048310110</v>
      </c>
    </row>
    <row r="12916" spans="1:8" x14ac:dyDescent="0.25">
      <c r="A12916">
        <v>11262</v>
      </c>
      <c r="B12916" t="s">
        <v>17104</v>
      </c>
      <c r="C12916" t="s">
        <v>17105</v>
      </c>
      <c r="D12916" s="23">
        <v>12859000200</v>
      </c>
      <c r="E12916" t="s">
        <v>1435</v>
      </c>
      <c r="F12916" t="s">
        <v>1390</v>
      </c>
      <c r="G12916">
        <v>17101</v>
      </c>
      <c r="H12916" s="23">
        <v>796773642110</v>
      </c>
    </row>
    <row r="12917" spans="1:8" x14ac:dyDescent="0.25">
      <c r="A12917">
        <v>11433</v>
      </c>
      <c r="B12917" t="s">
        <v>17106</v>
      </c>
      <c r="C12917" t="s">
        <v>17106</v>
      </c>
      <c r="D12917" s="23">
        <v>9437317000164</v>
      </c>
      <c r="E12917" t="s">
        <v>1675</v>
      </c>
      <c r="F12917" t="s">
        <v>1390</v>
      </c>
      <c r="G12917">
        <v>17366</v>
      </c>
      <c r="H12917" s="23">
        <v>664161998116</v>
      </c>
    </row>
    <row r="12918" spans="1:8" x14ac:dyDescent="0.25">
      <c r="A12918">
        <v>4600</v>
      </c>
      <c r="B12918" t="s">
        <v>17107</v>
      </c>
      <c r="D12918" s="23"/>
      <c r="E12918" t="s">
        <v>1422</v>
      </c>
      <c r="F12918" t="s">
        <v>1386</v>
      </c>
      <c r="G12918">
        <v>7175</v>
      </c>
      <c r="H12918" s="23"/>
    </row>
    <row r="12919" spans="1:8" x14ac:dyDescent="0.25">
      <c r="A12919">
        <v>5426</v>
      </c>
      <c r="B12919" t="s">
        <v>17108</v>
      </c>
      <c r="C12919" t="s">
        <v>17109</v>
      </c>
      <c r="D12919" s="23">
        <v>4174474000100</v>
      </c>
      <c r="E12919" t="s">
        <v>1424</v>
      </c>
      <c r="F12919" t="s">
        <v>1390</v>
      </c>
      <c r="G12919">
        <v>8498</v>
      </c>
      <c r="H12919" s="23">
        <v>116677390116</v>
      </c>
    </row>
    <row r="12920" spans="1:8" x14ac:dyDescent="0.25">
      <c r="A12920">
        <v>10166</v>
      </c>
      <c r="B12920" t="s">
        <v>17110</v>
      </c>
      <c r="C12920" t="s">
        <v>17111</v>
      </c>
      <c r="D12920" s="23">
        <v>2606320000115</v>
      </c>
      <c r="E12920" t="s">
        <v>8334</v>
      </c>
      <c r="F12920" t="s">
        <v>1415</v>
      </c>
      <c r="G12920">
        <v>15289</v>
      </c>
      <c r="H12920" s="23">
        <v>24886718</v>
      </c>
    </row>
    <row r="12921" spans="1:8" x14ac:dyDescent="0.25">
      <c r="A12921">
        <v>15634</v>
      </c>
      <c r="B12921" t="s">
        <v>17112</v>
      </c>
      <c r="D12921" s="23">
        <v>28740692000123</v>
      </c>
      <c r="E12921" t="s">
        <v>1675</v>
      </c>
      <c r="F12921" t="s">
        <v>1390</v>
      </c>
      <c r="G12921">
        <v>24907</v>
      </c>
      <c r="H12921" s="23">
        <v>664210066111</v>
      </c>
    </row>
    <row r="12922" spans="1:8" x14ac:dyDescent="0.25">
      <c r="A12922">
        <v>9956</v>
      </c>
      <c r="B12922" t="s">
        <v>17113</v>
      </c>
      <c r="C12922" t="s">
        <v>17114</v>
      </c>
      <c r="D12922" s="23">
        <v>3775588000658</v>
      </c>
      <c r="E12922" t="s">
        <v>1409</v>
      </c>
      <c r="F12922" t="s">
        <v>1386</v>
      </c>
      <c r="G12922">
        <v>14688</v>
      </c>
      <c r="H12922" s="23" t="s">
        <v>1438</v>
      </c>
    </row>
    <row r="12923" spans="1:8" x14ac:dyDescent="0.25">
      <c r="A12923">
        <v>8169</v>
      </c>
      <c r="B12923" t="s">
        <v>17115</v>
      </c>
      <c r="C12923" t="s">
        <v>17116</v>
      </c>
      <c r="D12923" s="23">
        <v>12988802000130</v>
      </c>
      <c r="E12923" t="s">
        <v>1430</v>
      </c>
      <c r="F12923" t="s">
        <v>1415</v>
      </c>
      <c r="G12923">
        <v>12442</v>
      </c>
      <c r="H12923" s="23">
        <v>42490383</v>
      </c>
    </row>
    <row r="12924" spans="1:8" x14ac:dyDescent="0.25">
      <c r="A12924">
        <v>8929</v>
      </c>
      <c r="B12924" t="s">
        <v>17117</v>
      </c>
      <c r="C12924" t="s">
        <v>17119</v>
      </c>
      <c r="D12924" s="23">
        <v>3775655000634</v>
      </c>
      <c r="E12924" t="s">
        <v>1541</v>
      </c>
      <c r="F12924" t="s">
        <v>1386</v>
      </c>
      <c r="G12924">
        <v>13466</v>
      </c>
      <c r="H12924" s="23" t="s">
        <v>1438</v>
      </c>
    </row>
    <row r="12925" spans="1:8" x14ac:dyDescent="0.25">
      <c r="A12925">
        <v>4912</v>
      </c>
      <c r="B12925" t="s">
        <v>17117</v>
      </c>
      <c r="C12925" t="s">
        <v>17118</v>
      </c>
      <c r="D12925" s="23">
        <v>3775655000120</v>
      </c>
      <c r="E12925" t="s">
        <v>1409</v>
      </c>
      <c r="F12925" t="s">
        <v>1386</v>
      </c>
      <c r="G12925">
        <v>7903</v>
      </c>
      <c r="H12925" s="23" t="s">
        <v>1438</v>
      </c>
    </row>
    <row r="12926" spans="1:8" x14ac:dyDescent="0.25">
      <c r="A12926">
        <v>3785</v>
      </c>
      <c r="B12926" t="s">
        <v>17120</v>
      </c>
      <c r="C12926" t="s">
        <v>17121</v>
      </c>
      <c r="D12926" s="23">
        <v>8961690000157</v>
      </c>
      <c r="E12926" t="s">
        <v>1572</v>
      </c>
      <c r="F12926" t="s">
        <v>1386</v>
      </c>
      <c r="G12926">
        <v>5061</v>
      </c>
      <c r="H12926" s="23" t="s">
        <v>2239</v>
      </c>
    </row>
    <row r="12927" spans="1:8" x14ac:dyDescent="0.25">
      <c r="A12927">
        <v>13670</v>
      </c>
      <c r="B12927" t="s">
        <v>17122</v>
      </c>
      <c r="C12927" t="s">
        <v>17123</v>
      </c>
      <c r="D12927" s="23">
        <v>45724651000162</v>
      </c>
      <c r="E12927" t="s">
        <v>1732</v>
      </c>
      <c r="F12927" t="s">
        <v>1386</v>
      </c>
      <c r="G12927">
        <v>21307</v>
      </c>
      <c r="H12927" s="23">
        <v>164286390</v>
      </c>
    </row>
    <row r="12928" spans="1:8" x14ac:dyDescent="0.25">
      <c r="A12928">
        <v>4456</v>
      </c>
      <c r="B12928" t="s">
        <v>17124</v>
      </c>
      <c r="C12928" t="s">
        <v>17125</v>
      </c>
      <c r="D12928" s="23">
        <v>10958908000166</v>
      </c>
      <c r="E12928" t="s">
        <v>1430</v>
      </c>
      <c r="F12928" t="s">
        <v>1415</v>
      </c>
      <c r="G12928">
        <v>7046</v>
      </c>
      <c r="H12928" s="23" t="s">
        <v>1438</v>
      </c>
    </row>
    <row r="12929" spans="1:8" x14ac:dyDescent="0.25">
      <c r="A12929">
        <v>3063</v>
      </c>
      <c r="B12929" t="s">
        <v>17126</v>
      </c>
      <c r="C12929" t="s">
        <v>17127</v>
      </c>
      <c r="D12929" s="23">
        <v>57290231000102</v>
      </c>
      <c r="E12929" t="s">
        <v>1675</v>
      </c>
      <c r="F12929" t="s">
        <v>1390</v>
      </c>
      <c r="G12929">
        <v>4339</v>
      </c>
      <c r="H12929" s="23">
        <v>664025932115</v>
      </c>
    </row>
    <row r="12930" spans="1:8" x14ac:dyDescent="0.25">
      <c r="A12930">
        <v>6392</v>
      </c>
      <c r="B12930" t="s">
        <v>17128</v>
      </c>
      <c r="C12930" t="s">
        <v>17129</v>
      </c>
      <c r="D12930" s="23">
        <v>11500345000120</v>
      </c>
      <c r="E12930" t="s">
        <v>1507</v>
      </c>
      <c r="F12930" t="s">
        <v>1415</v>
      </c>
      <c r="G12930">
        <v>9938</v>
      </c>
      <c r="H12930" s="23">
        <v>6901042</v>
      </c>
    </row>
    <row r="12931" spans="1:8" x14ac:dyDescent="0.25">
      <c r="A12931">
        <v>7754</v>
      </c>
      <c r="B12931" t="s">
        <v>17130</v>
      </c>
      <c r="C12931" t="s">
        <v>17129</v>
      </c>
      <c r="D12931" s="23">
        <v>22392760000124</v>
      </c>
      <c r="E12931" t="s">
        <v>1507</v>
      </c>
      <c r="F12931" t="s">
        <v>1415</v>
      </c>
      <c r="G12931">
        <v>12067</v>
      </c>
      <c r="H12931" s="23">
        <v>62288440</v>
      </c>
    </row>
    <row r="12932" spans="1:8" x14ac:dyDescent="0.25">
      <c r="A12932">
        <v>5170</v>
      </c>
      <c r="B12932" t="s">
        <v>17131</v>
      </c>
      <c r="C12932" t="s">
        <v>17132</v>
      </c>
      <c r="D12932" s="23">
        <v>12929519000138</v>
      </c>
      <c r="E12932" t="s">
        <v>1385</v>
      </c>
      <c r="F12932" t="s">
        <v>1386</v>
      </c>
      <c r="G12932">
        <v>8219</v>
      </c>
      <c r="H12932" s="23" t="s">
        <v>1438</v>
      </c>
    </row>
    <row r="12933" spans="1:8" x14ac:dyDescent="0.25">
      <c r="A12933">
        <v>13235</v>
      </c>
      <c r="B12933" t="s">
        <v>17133</v>
      </c>
      <c r="C12933" t="s">
        <v>17134</v>
      </c>
      <c r="D12933" s="23">
        <v>3602934000191</v>
      </c>
      <c r="E12933" t="s">
        <v>1385</v>
      </c>
      <c r="F12933" t="s">
        <v>1386</v>
      </c>
      <c r="G12933">
        <v>20434</v>
      </c>
      <c r="H12933" s="23" t="s">
        <v>1438</v>
      </c>
    </row>
    <row r="12934" spans="1:8" x14ac:dyDescent="0.25">
      <c r="A12934">
        <v>7644</v>
      </c>
      <c r="B12934" t="s">
        <v>17135</v>
      </c>
      <c r="C12934" t="s">
        <v>17118</v>
      </c>
      <c r="D12934" s="23">
        <v>3775655000472</v>
      </c>
      <c r="E12934" t="s">
        <v>1723</v>
      </c>
      <c r="F12934" t="s">
        <v>1386</v>
      </c>
      <c r="G12934">
        <v>11931</v>
      </c>
      <c r="H12934" s="23" t="s">
        <v>1438</v>
      </c>
    </row>
    <row r="12935" spans="1:8" x14ac:dyDescent="0.25">
      <c r="A12935">
        <v>2584</v>
      </c>
      <c r="B12935" t="s">
        <v>17136</v>
      </c>
      <c r="C12935" t="s">
        <v>17137</v>
      </c>
      <c r="D12935" s="23">
        <v>3775655000553</v>
      </c>
      <c r="E12935" t="s">
        <v>1385</v>
      </c>
      <c r="F12935" t="s">
        <v>1386</v>
      </c>
      <c r="G12935">
        <v>3860</v>
      </c>
      <c r="H12935" s="23" t="s">
        <v>2239</v>
      </c>
    </row>
    <row r="12936" spans="1:8" x14ac:dyDescent="0.25">
      <c r="A12936">
        <v>3110</v>
      </c>
      <c r="B12936" t="s">
        <v>17138</v>
      </c>
      <c r="C12936" t="s">
        <v>17139</v>
      </c>
      <c r="D12936" s="23">
        <v>59453639000175</v>
      </c>
      <c r="E12936" t="s">
        <v>2667</v>
      </c>
      <c r="F12936" t="s">
        <v>1390</v>
      </c>
      <c r="G12936">
        <v>4386</v>
      </c>
      <c r="H12936" s="23">
        <v>535131620118</v>
      </c>
    </row>
    <row r="12937" spans="1:8" x14ac:dyDescent="0.25">
      <c r="A12937">
        <v>12015</v>
      </c>
      <c r="B12937" t="s">
        <v>17140</v>
      </c>
      <c r="C12937" t="s">
        <v>17141</v>
      </c>
      <c r="D12937" s="23">
        <v>31437864000107</v>
      </c>
      <c r="E12937" t="s">
        <v>1422</v>
      </c>
      <c r="F12937" t="s">
        <v>1386</v>
      </c>
      <c r="G12937">
        <v>18500</v>
      </c>
      <c r="H12937" s="23">
        <v>163234744</v>
      </c>
    </row>
    <row r="12938" spans="1:8" x14ac:dyDescent="0.25">
      <c r="A12938">
        <v>6736</v>
      </c>
      <c r="B12938" t="s">
        <v>17142</v>
      </c>
      <c r="C12938" t="s">
        <v>17143</v>
      </c>
      <c r="D12938" s="23">
        <v>9378120000100</v>
      </c>
      <c r="E12938" t="s">
        <v>2497</v>
      </c>
      <c r="F12938" t="s">
        <v>1639</v>
      </c>
      <c r="G12938">
        <v>10386</v>
      </c>
      <c r="H12938" s="23">
        <v>10616730098</v>
      </c>
    </row>
    <row r="12939" spans="1:8" x14ac:dyDescent="0.25">
      <c r="A12939">
        <v>3397</v>
      </c>
      <c r="B12939" t="s">
        <v>17144</v>
      </c>
      <c r="C12939" t="s">
        <v>17145</v>
      </c>
      <c r="D12939" s="23">
        <v>7518226000128</v>
      </c>
      <c r="E12939" t="s">
        <v>1541</v>
      </c>
      <c r="F12939" t="s">
        <v>1386</v>
      </c>
      <c r="G12939">
        <v>4673</v>
      </c>
      <c r="H12939" s="23">
        <v>161462570</v>
      </c>
    </row>
    <row r="12940" spans="1:8" x14ac:dyDescent="0.25">
      <c r="A12940">
        <v>9729</v>
      </c>
      <c r="B12940" t="s">
        <v>17146</v>
      </c>
      <c r="C12940" t="s">
        <v>17146</v>
      </c>
      <c r="D12940" s="23">
        <v>4106832000229</v>
      </c>
      <c r="E12940" t="s">
        <v>6419</v>
      </c>
      <c r="F12940" t="s">
        <v>1639</v>
      </c>
      <c r="G12940">
        <v>14462</v>
      </c>
      <c r="H12940" s="23">
        <v>22852070057</v>
      </c>
    </row>
    <row r="12941" spans="1:8" x14ac:dyDescent="0.25">
      <c r="A12941">
        <v>2677</v>
      </c>
      <c r="B12941" t="s">
        <v>17147</v>
      </c>
      <c r="C12941" t="s">
        <v>17148</v>
      </c>
      <c r="D12941" s="23">
        <v>4106832000148</v>
      </c>
      <c r="E12941" t="s">
        <v>1635</v>
      </c>
      <c r="F12941" t="s">
        <v>1390</v>
      </c>
      <c r="G12941">
        <v>3953</v>
      </c>
      <c r="H12941" s="23">
        <v>417223891110</v>
      </c>
    </row>
    <row r="12942" spans="1:8" x14ac:dyDescent="0.25">
      <c r="A12942">
        <v>5975</v>
      </c>
      <c r="B12942" t="s">
        <v>17149</v>
      </c>
      <c r="C12942" t="s">
        <v>17150</v>
      </c>
      <c r="D12942" s="23">
        <v>8750590000181</v>
      </c>
      <c r="E12942" t="s">
        <v>1385</v>
      </c>
      <c r="F12942" t="s">
        <v>1386</v>
      </c>
      <c r="G12942">
        <v>9131</v>
      </c>
      <c r="H12942" s="23">
        <v>161515614</v>
      </c>
    </row>
    <row r="12943" spans="1:8" x14ac:dyDescent="0.25">
      <c r="A12943">
        <v>6610</v>
      </c>
      <c r="B12943" t="s">
        <v>17151</v>
      </c>
      <c r="C12943" t="s">
        <v>17151</v>
      </c>
      <c r="D12943" s="23">
        <v>55483564000890</v>
      </c>
      <c r="E12943" t="s">
        <v>2218</v>
      </c>
      <c r="F12943" t="s">
        <v>1398</v>
      </c>
      <c r="G12943">
        <v>10150</v>
      </c>
      <c r="H12943" s="23">
        <v>202689590</v>
      </c>
    </row>
    <row r="12944" spans="1:8" x14ac:dyDescent="0.25">
      <c r="A12944">
        <v>3028</v>
      </c>
      <c r="B12944" t="s">
        <v>17152</v>
      </c>
      <c r="C12944" t="s">
        <v>17153</v>
      </c>
      <c r="D12944" s="23">
        <v>55483564000114</v>
      </c>
      <c r="E12944" t="s">
        <v>2205</v>
      </c>
      <c r="F12944" t="s">
        <v>1415</v>
      </c>
      <c r="G12944">
        <v>4304</v>
      </c>
      <c r="H12944" s="23">
        <v>26357470</v>
      </c>
    </row>
    <row r="12945" spans="1:8" x14ac:dyDescent="0.25">
      <c r="A12945">
        <v>3029</v>
      </c>
      <c r="B12945" t="s">
        <v>17154</v>
      </c>
      <c r="C12945" t="s">
        <v>17155</v>
      </c>
      <c r="D12945" s="23">
        <v>55483564000548</v>
      </c>
      <c r="E12945" t="s">
        <v>1527</v>
      </c>
      <c r="F12945" t="s">
        <v>1386</v>
      </c>
      <c r="G12945">
        <v>4305</v>
      </c>
      <c r="H12945" s="23">
        <v>161395384</v>
      </c>
    </row>
    <row r="12946" spans="1:8" x14ac:dyDescent="0.25">
      <c r="A12946">
        <v>9905</v>
      </c>
      <c r="B12946" t="s">
        <v>17156</v>
      </c>
      <c r="C12946" t="s">
        <v>17157</v>
      </c>
      <c r="D12946" s="23">
        <v>5279388000125</v>
      </c>
      <c r="E12946" t="s">
        <v>1424</v>
      </c>
      <c r="F12946" t="s">
        <v>1390</v>
      </c>
      <c r="G12946">
        <v>14639</v>
      </c>
      <c r="H12946" s="23" t="s">
        <v>1438</v>
      </c>
    </row>
    <row r="12947" spans="1:8" x14ac:dyDescent="0.25">
      <c r="A12947">
        <v>2796</v>
      </c>
      <c r="B12947" t="s">
        <v>17158</v>
      </c>
      <c r="C12947" t="s">
        <v>17159</v>
      </c>
      <c r="D12947" s="23">
        <v>4510193000181</v>
      </c>
      <c r="E12947" t="s">
        <v>2711</v>
      </c>
      <c r="F12947" t="s">
        <v>1415</v>
      </c>
      <c r="G12947">
        <v>4072</v>
      </c>
      <c r="H12947" s="23">
        <v>28541049</v>
      </c>
    </row>
    <row r="12948" spans="1:8" x14ac:dyDescent="0.25">
      <c r="A12948">
        <v>10967</v>
      </c>
      <c r="B12948" t="s">
        <v>17160</v>
      </c>
      <c r="C12948" t="s">
        <v>17161</v>
      </c>
      <c r="D12948" s="23">
        <v>29391658000153</v>
      </c>
      <c r="E12948" t="s">
        <v>1422</v>
      </c>
      <c r="F12948" t="s">
        <v>1386</v>
      </c>
      <c r="G12948">
        <v>16708</v>
      </c>
      <c r="H12948" s="23" t="s">
        <v>1438</v>
      </c>
    </row>
    <row r="12949" spans="1:8" x14ac:dyDescent="0.25">
      <c r="A12949">
        <v>211</v>
      </c>
      <c r="B12949" t="s">
        <v>25440</v>
      </c>
      <c r="C12949" t="s">
        <v>25440</v>
      </c>
      <c r="D12949" s="23"/>
      <c r="E12949" t="s">
        <v>4224</v>
      </c>
      <c r="F12949" t="s">
        <v>1386</v>
      </c>
      <c r="G12949">
        <v>1487</v>
      </c>
      <c r="H12949" s="23"/>
    </row>
    <row r="12950" spans="1:8" x14ac:dyDescent="0.25">
      <c r="A12950">
        <v>2156</v>
      </c>
      <c r="B12950" t="s">
        <v>17162</v>
      </c>
      <c r="C12950" t="s">
        <v>17163</v>
      </c>
      <c r="D12950" s="23">
        <v>2414952000187</v>
      </c>
      <c r="E12950" t="s">
        <v>1385</v>
      </c>
      <c r="F12950" t="s">
        <v>1386</v>
      </c>
      <c r="G12950">
        <v>3432</v>
      </c>
      <c r="H12950" s="23">
        <v>161194516</v>
      </c>
    </row>
    <row r="12951" spans="1:8" x14ac:dyDescent="0.25">
      <c r="A12951">
        <v>2648</v>
      </c>
      <c r="B12951" t="s">
        <v>17164</v>
      </c>
      <c r="C12951" t="s">
        <v>17165</v>
      </c>
      <c r="D12951" s="23">
        <v>4087515000121</v>
      </c>
      <c r="E12951" t="s">
        <v>1440</v>
      </c>
      <c r="F12951" t="s">
        <v>1386</v>
      </c>
      <c r="G12951">
        <v>3924</v>
      </c>
      <c r="H12951" s="23">
        <v>161300170</v>
      </c>
    </row>
    <row r="12952" spans="1:8" x14ac:dyDescent="0.25">
      <c r="A12952">
        <v>1895</v>
      </c>
      <c r="B12952" t="s">
        <v>17166</v>
      </c>
      <c r="C12952" t="s">
        <v>17165</v>
      </c>
      <c r="D12952" s="23">
        <v>1344907000130</v>
      </c>
      <c r="E12952" t="s">
        <v>2334</v>
      </c>
      <c r="F12952" t="s">
        <v>1386</v>
      </c>
      <c r="G12952">
        <v>3171</v>
      </c>
      <c r="H12952" s="23">
        <v>161171354</v>
      </c>
    </row>
    <row r="12953" spans="1:8" x14ac:dyDescent="0.25">
      <c r="A12953">
        <v>9837</v>
      </c>
      <c r="B12953" t="s">
        <v>17167</v>
      </c>
      <c r="C12953" t="s">
        <v>17167</v>
      </c>
      <c r="D12953" s="23">
        <v>24475384000167</v>
      </c>
      <c r="E12953" t="s">
        <v>1385</v>
      </c>
      <c r="F12953" t="s">
        <v>1386</v>
      </c>
      <c r="G12953">
        <v>14566</v>
      </c>
      <c r="H12953" s="23">
        <v>162693737</v>
      </c>
    </row>
    <row r="12954" spans="1:8" x14ac:dyDescent="0.25">
      <c r="A12954">
        <v>12648</v>
      </c>
      <c r="B12954" t="s">
        <v>17168</v>
      </c>
      <c r="C12954" t="s">
        <v>17168</v>
      </c>
      <c r="D12954" s="23">
        <v>13470832000113</v>
      </c>
      <c r="E12954" t="s">
        <v>1541</v>
      </c>
      <c r="F12954" t="s">
        <v>1386</v>
      </c>
      <c r="G12954">
        <v>19678</v>
      </c>
      <c r="H12954" s="23">
        <v>161817254</v>
      </c>
    </row>
    <row r="12955" spans="1:8" x14ac:dyDescent="0.25">
      <c r="A12955">
        <v>2725</v>
      </c>
      <c r="B12955" t="s">
        <v>17169</v>
      </c>
      <c r="C12955" t="s">
        <v>17170</v>
      </c>
      <c r="D12955" s="23">
        <v>41225301000109</v>
      </c>
      <c r="E12955" t="s">
        <v>1422</v>
      </c>
      <c r="F12955" t="s">
        <v>1386</v>
      </c>
      <c r="G12955">
        <v>4001</v>
      </c>
      <c r="H12955" s="23" t="s">
        <v>17171</v>
      </c>
    </row>
    <row r="12956" spans="1:8" x14ac:dyDescent="0.25">
      <c r="A12956">
        <v>4506</v>
      </c>
      <c r="B12956" t="s">
        <v>17172</v>
      </c>
      <c r="C12956" t="s">
        <v>17173</v>
      </c>
      <c r="D12956" s="23">
        <v>8530657000172</v>
      </c>
      <c r="E12956" t="s">
        <v>1678</v>
      </c>
      <c r="F12956" t="s">
        <v>1386</v>
      </c>
      <c r="G12956">
        <v>7097</v>
      </c>
      <c r="H12956" s="23">
        <v>160231167</v>
      </c>
    </row>
    <row r="12957" spans="1:8" x14ac:dyDescent="0.25">
      <c r="A12957">
        <v>1066</v>
      </c>
      <c r="B12957" t="s">
        <v>25441</v>
      </c>
      <c r="C12957" t="s">
        <v>25441</v>
      </c>
      <c r="D12957" s="23"/>
      <c r="E12957" t="s">
        <v>1385</v>
      </c>
      <c r="F12957" t="s">
        <v>1386</v>
      </c>
      <c r="G12957">
        <v>2342</v>
      </c>
      <c r="H12957" s="23"/>
    </row>
    <row r="12958" spans="1:8" x14ac:dyDescent="0.25">
      <c r="A12958">
        <v>8704</v>
      </c>
      <c r="B12958" t="s">
        <v>17174</v>
      </c>
      <c r="C12958" t="s">
        <v>17174</v>
      </c>
      <c r="D12958" s="23">
        <v>22507251000108</v>
      </c>
      <c r="E12958" t="s">
        <v>1513</v>
      </c>
      <c r="F12958" t="s">
        <v>1398</v>
      </c>
      <c r="G12958">
        <v>13210</v>
      </c>
      <c r="H12958" s="23">
        <v>204293154</v>
      </c>
    </row>
    <row r="12959" spans="1:8" x14ac:dyDescent="0.25">
      <c r="A12959">
        <v>7014</v>
      </c>
      <c r="B12959" t="s">
        <v>25442</v>
      </c>
      <c r="C12959" t="s">
        <v>25442</v>
      </c>
      <c r="D12959" s="23"/>
      <c r="E12959" t="s">
        <v>2050</v>
      </c>
      <c r="F12959" t="s">
        <v>1386</v>
      </c>
      <c r="G12959">
        <v>10998</v>
      </c>
      <c r="H12959" s="23"/>
    </row>
    <row r="12960" spans="1:8" x14ac:dyDescent="0.25">
      <c r="A12960">
        <v>1456</v>
      </c>
      <c r="B12960" t="s">
        <v>17175</v>
      </c>
      <c r="C12960" t="s">
        <v>17165</v>
      </c>
      <c r="D12960" s="23">
        <v>10851780000137</v>
      </c>
      <c r="E12960" t="s">
        <v>2047</v>
      </c>
      <c r="F12960" t="s">
        <v>1386</v>
      </c>
      <c r="G12960">
        <v>2732</v>
      </c>
      <c r="H12960" s="23">
        <v>160361028</v>
      </c>
    </row>
    <row r="12961" spans="1:8" x14ac:dyDescent="0.25">
      <c r="A12961">
        <v>898</v>
      </c>
      <c r="B12961" t="s">
        <v>25443</v>
      </c>
      <c r="C12961" t="s">
        <v>25443</v>
      </c>
      <c r="D12961" s="23"/>
      <c r="E12961" t="s">
        <v>1385</v>
      </c>
      <c r="F12961" t="s">
        <v>1386</v>
      </c>
      <c r="G12961">
        <v>2174</v>
      </c>
      <c r="H12961" s="23"/>
    </row>
    <row r="12962" spans="1:8" x14ac:dyDescent="0.25">
      <c r="A12962">
        <v>12434</v>
      </c>
      <c r="B12962" t="s">
        <v>25444</v>
      </c>
      <c r="C12962" t="s">
        <v>25445</v>
      </c>
      <c r="D12962" s="23"/>
      <c r="E12962" t="s">
        <v>1541</v>
      </c>
      <c r="F12962" t="s">
        <v>1386</v>
      </c>
      <c r="G12962">
        <v>8486</v>
      </c>
      <c r="H12962" s="23"/>
    </row>
    <row r="12963" spans="1:8" x14ac:dyDescent="0.25">
      <c r="A12963">
        <v>12313</v>
      </c>
      <c r="B12963" t="s">
        <v>17176</v>
      </c>
      <c r="C12963" t="s">
        <v>17176</v>
      </c>
      <c r="D12963" s="23">
        <v>32153696000182</v>
      </c>
      <c r="E12963" t="s">
        <v>1422</v>
      </c>
      <c r="F12963" t="s">
        <v>1386</v>
      </c>
      <c r="G12963">
        <v>18909</v>
      </c>
      <c r="H12963" s="23" t="s">
        <v>1438</v>
      </c>
    </row>
    <row r="12964" spans="1:8" x14ac:dyDescent="0.25">
      <c r="A12964">
        <v>7626</v>
      </c>
      <c r="B12964" t="s">
        <v>17177</v>
      </c>
      <c r="C12964" t="s">
        <v>17177</v>
      </c>
      <c r="D12964" s="23">
        <v>22642955000185</v>
      </c>
      <c r="E12964" t="s">
        <v>1385</v>
      </c>
      <c r="F12964" t="s">
        <v>1386</v>
      </c>
      <c r="G12964">
        <v>11869</v>
      </c>
      <c r="H12964" s="23">
        <v>162541309</v>
      </c>
    </row>
    <row r="12965" spans="1:8" x14ac:dyDescent="0.25">
      <c r="A12965">
        <v>5504</v>
      </c>
      <c r="B12965" t="s">
        <v>17178</v>
      </c>
      <c r="C12965" t="s">
        <v>17178</v>
      </c>
      <c r="D12965" s="23">
        <v>13757783000102</v>
      </c>
      <c r="E12965" t="s">
        <v>1578</v>
      </c>
      <c r="F12965" t="s">
        <v>1386</v>
      </c>
      <c r="G12965">
        <v>8568</v>
      </c>
      <c r="H12965" s="23">
        <v>161856772</v>
      </c>
    </row>
    <row r="12966" spans="1:8" x14ac:dyDescent="0.25">
      <c r="A12966">
        <v>2780</v>
      </c>
      <c r="B12966" t="s">
        <v>17179</v>
      </c>
      <c r="C12966" t="s">
        <v>17165</v>
      </c>
      <c r="D12966" s="23">
        <v>4433128000108</v>
      </c>
      <c r="E12966" t="s">
        <v>1409</v>
      </c>
      <c r="F12966" t="s">
        <v>1386</v>
      </c>
      <c r="G12966">
        <v>4056</v>
      </c>
      <c r="H12966" s="23">
        <v>161320228</v>
      </c>
    </row>
    <row r="12967" spans="1:8" x14ac:dyDescent="0.25">
      <c r="A12967">
        <v>6133</v>
      </c>
      <c r="B12967" t="s">
        <v>17180</v>
      </c>
      <c r="C12967" t="s">
        <v>17180</v>
      </c>
      <c r="D12967" s="23">
        <v>18712555000121</v>
      </c>
      <c r="E12967" t="s">
        <v>2009</v>
      </c>
      <c r="F12967" t="s">
        <v>1386</v>
      </c>
      <c r="G12967">
        <v>9587</v>
      </c>
      <c r="H12967" s="23" t="s">
        <v>1438</v>
      </c>
    </row>
    <row r="12968" spans="1:8" x14ac:dyDescent="0.25">
      <c r="A12968">
        <v>980</v>
      </c>
      <c r="B12968" t="s">
        <v>25446</v>
      </c>
      <c r="C12968" t="s">
        <v>25446</v>
      </c>
      <c r="D12968" s="23"/>
      <c r="E12968" t="s">
        <v>2527</v>
      </c>
      <c r="F12968" t="s">
        <v>1386</v>
      </c>
      <c r="G12968">
        <v>2256</v>
      </c>
      <c r="H12968" s="23"/>
    </row>
    <row r="12969" spans="1:8" x14ac:dyDescent="0.25">
      <c r="A12969">
        <v>528</v>
      </c>
      <c r="B12969" t="s">
        <v>25447</v>
      </c>
      <c r="C12969" t="s">
        <v>25447</v>
      </c>
      <c r="D12969" s="23"/>
      <c r="E12969" t="s">
        <v>1422</v>
      </c>
      <c r="F12969" t="s">
        <v>1386</v>
      </c>
      <c r="G12969">
        <v>1804</v>
      </c>
      <c r="H12969" s="23"/>
    </row>
    <row r="12970" spans="1:8" x14ac:dyDescent="0.25">
      <c r="A12970">
        <v>2368</v>
      </c>
      <c r="B12970" t="s">
        <v>17181</v>
      </c>
      <c r="C12970" t="s">
        <v>17182</v>
      </c>
      <c r="D12970" s="23">
        <v>3188887000181</v>
      </c>
      <c r="E12970" t="s">
        <v>1422</v>
      </c>
      <c r="F12970" t="s">
        <v>1386</v>
      </c>
      <c r="G12970">
        <v>3644</v>
      </c>
      <c r="H12970" s="23">
        <v>161245781</v>
      </c>
    </row>
    <row r="12971" spans="1:8" x14ac:dyDescent="0.25">
      <c r="A12971">
        <v>10500</v>
      </c>
      <c r="B12971" t="s">
        <v>25448</v>
      </c>
      <c r="C12971" t="s">
        <v>25448</v>
      </c>
      <c r="D12971" s="23"/>
      <c r="E12971" t="s">
        <v>1564</v>
      </c>
      <c r="F12971" t="s">
        <v>1386</v>
      </c>
      <c r="G12971">
        <v>15851</v>
      </c>
      <c r="H12971" s="23"/>
    </row>
    <row r="12972" spans="1:8" x14ac:dyDescent="0.25">
      <c r="A12972">
        <v>13706</v>
      </c>
      <c r="B12972" t="s">
        <v>25449</v>
      </c>
      <c r="C12972" t="s">
        <v>25450</v>
      </c>
      <c r="D12972" s="23"/>
      <c r="E12972" t="s">
        <v>2050</v>
      </c>
      <c r="F12972" t="s">
        <v>1386</v>
      </c>
      <c r="G12972">
        <v>11</v>
      </c>
      <c r="H12972" s="23"/>
    </row>
    <row r="12973" spans="1:8" x14ac:dyDescent="0.25">
      <c r="A12973">
        <v>391</v>
      </c>
      <c r="B12973" t="s">
        <v>25449</v>
      </c>
      <c r="C12973" t="s">
        <v>25450</v>
      </c>
      <c r="D12973" s="23"/>
      <c r="E12973" t="s">
        <v>1422</v>
      </c>
      <c r="F12973" t="s">
        <v>1386</v>
      </c>
      <c r="G12973">
        <v>1667</v>
      </c>
      <c r="H12973" s="23"/>
    </row>
    <row r="12974" spans="1:8" x14ac:dyDescent="0.25">
      <c r="A12974">
        <v>6316</v>
      </c>
      <c r="B12974" t="s">
        <v>25451</v>
      </c>
      <c r="C12974" t="s">
        <v>25451</v>
      </c>
      <c r="D12974" s="23"/>
      <c r="E12974" t="s">
        <v>2050</v>
      </c>
      <c r="F12974" t="s">
        <v>1386</v>
      </c>
      <c r="G12974">
        <v>9861</v>
      </c>
      <c r="H12974" s="23"/>
    </row>
    <row r="12975" spans="1:8" x14ac:dyDescent="0.25">
      <c r="A12975">
        <v>12062</v>
      </c>
      <c r="B12975" t="s">
        <v>17183</v>
      </c>
      <c r="C12975" t="s">
        <v>17184</v>
      </c>
      <c r="D12975" s="23">
        <v>30190621000146</v>
      </c>
      <c r="E12975" t="s">
        <v>1422</v>
      </c>
      <c r="F12975" t="s">
        <v>1386</v>
      </c>
      <c r="G12975">
        <v>18613</v>
      </c>
      <c r="H12975" s="23">
        <v>163142181</v>
      </c>
    </row>
    <row r="12976" spans="1:8" x14ac:dyDescent="0.25">
      <c r="A12976">
        <v>10778</v>
      </c>
      <c r="B12976" t="s">
        <v>17185</v>
      </c>
      <c r="C12976" t="s">
        <v>17185</v>
      </c>
      <c r="D12976" s="23">
        <v>28591842000184</v>
      </c>
      <c r="E12976" t="s">
        <v>1394</v>
      </c>
      <c r="F12976" t="s">
        <v>1386</v>
      </c>
      <c r="G12976">
        <v>16218</v>
      </c>
      <c r="H12976" s="23">
        <v>163007250</v>
      </c>
    </row>
    <row r="12977" spans="1:8" x14ac:dyDescent="0.25">
      <c r="A12977">
        <v>7236</v>
      </c>
      <c r="B12977" t="s">
        <v>17186</v>
      </c>
      <c r="C12977" t="s">
        <v>17186</v>
      </c>
      <c r="D12977" s="23">
        <v>12381875000160</v>
      </c>
      <c r="E12977" t="s">
        <v>1385</v>
      </c>
      <c r="F12977" t="s">
        <v>1386</v>
      </c>
      <c r="G12977">
        <v>11179</v>
      </c>
      <c r="H12977" s="23">
        <v>161737404</v>
      </c>
    </row>
    <row r="12978" spans="1:8" x14ac:dyDescent="0.25">
      <c r="A12978">
        <v>4799</v>
      </c>
      <c r="B12978" t="s">
        <v>25452</v>
      </c>
      <c r="C12978" t="s">
        <v>25453</v>
      </c>
      <c r="D12978" s="23"/>
      <c r="E12978" t="s">
        <v>1572</v>
      </c>
      <c r="F12978" t="s">
        <v>1386</v>
      </c>
      <c r="G12978">
        <v>7456</v>
      </c>
      <c r="H12978" s="23"/>
    </row>
    <row r="12979" spans="1:8" x14ac:dyDescent="0.25">
      <c r="A12979">
        <v>6847</v>
      </c>
      <c r="B12979" t="s">
        <v>25454</v>
      </c>
      <c r="C12979" t="s">
        <v>25454</v>
      </c>
      <c r="D12979" s="23"/>
      <c r="E12979" t="s">
        <v>2050</v>
      </c>
      <c r="F12979" t="s">
        <v>1386</v>
      </c>
      <c r="G12979">
        <v>10820</v>
      </c>
      <c r="H12979" s="23"/>
    </row>
    <row r="12980" spans="1:8" x14ac:dyDescent="0.25">
      <c r="A12980">
        <v>6476</v>
      </c>
      <c r="B12980" t="s">
        <v>25455</v>
      </c>
      <c r="C12980" t="s">
        <v>25450</v>
      </c>
      <c r="D12980" s="23"/>
      <c r="E12980" t="s">
        <v>1422</v>
      </c>
      <c r="F12980" t="s">
        <v>1386</v>
      </c>
      <c r="G12980">
        <v>5751</v>
      </c>
      <c r="H12980" s="23"/>
    </row>
    <row r="12981" spans="1:8" x14ac:dyDescent="0.25">
      <c r="A12981">
        <v>5676</v>
      </c>
      <c r="B12981" t="s">
        <v>25456</v>
      </c>
      <c r="C12981" t="s">
        <v>25457</v>
      </c>
      <c r="D12981" s="23"/>
      <c r="E12981" t="s">
        <v>1422</v>
      </c>
      <c r="F12981" t="s">
        <v>1386</v>
      </c>
      <c r="G12981">
        <v>5547</v>
      </c>
      <c r="H12981" s="23"/>
    </row>
    <row r="12982" spans="1:8" x14ac:dyDescent="0.25">
      <c r="A12982">
        <v>15016</v>
      </c>
      <c r="B12982" t="s">
        <v>25456</v>
      </c>
      <c r="C12982" t="s">
        <v>25456</v>
      </c>
      <c r="D12982" s="23"/>
      <c r="E12982" t="s">
        <v>1422</v>
      </c>
      <c r="F12982" t="s">
        <v>1386</v>
      </c>
      <c r="G12982">
        <v>23679</v>
      </c>
      <c r="H12982" s="23"/>
    </row>
    <row r="12983" spans="1:8" x14ac:dyDescent="0.25">
      <c r="A12983">
        <v>2700</v>
      </c>
      <c r="B12983" t="s">
        <v>17187</v>
      </c>
      <c r="C12983" t="s">
        <v>17188</v>
      </c>
      <c r="D12983" s="23">
        <v>41152935000170</v>
      </c>
      <c r="E12983" t="s">
        <v>1527</v>
      </c>
      <c r="F12983" t="s">
        <v>1386</v>
      </c>
      <c r="G12983">
        <v>3976</v>
      </c>
      <c r="H12983" s="23">
        <v>160982138</v>
      </c>
    </row>
    <row r="12984" spans="1:8" x14ac:dyDescent="0.25">
      <c r="A12984">
        <v>213</v>
      </c>
      <c r="B12984" t="s">
        <v>25458</v>
      </c>
      <c r="C12984" t="s">
        <v>25458</v>
      </c>
      <c r="D12984" s="23"/>
      <c r="E12984" t="s">
        <v>1422</v>
      </c>
      <c r="F12984" t="s">
        <v>1386</v>
      </c>
      <c r="G12984">
        <v>1489</v>
      </c>
      <c r="H12984" s="23"/>
    </row>
    <row r="12985" spans="1:8" x14ac:dyDescent="0.25">
      <c r="A12985">
        <v>7888</v>
      </c>
      <c r="B12985" t="s">
        <v>25459</v>
      </c>
      <c r="C12985" t="s">
        <v>25450</v>
      </c>
      <c r="D12985" s="23"/>
      <c r="E12985" t="s">
        <v>1422</v>
      </c>
      <c r="F12985" t="s">
        <v>1386</v>
      </c>
      <c r="G12985">
        <v>10650</v>
      </c>
      <c r="H12985" s="23"/>
    </row>
    <row r="12986" spans="1:8" x14ac:dyDescent="0.25">
      <c r="A12986">
        <v>2662</v>
      </c>
      <c r="B12986" t="s">
        <v>17189</v>
      </c>
      <c r="C12986" t="s">
        <v>17190</v>
      </c>
      <c r="D12986" s="23">
        <v>40961237000153</v>
      </c>
      <c r="E12986" t="s">
        <v>1812</v>
      </c>
      <c r="F12986" t="s">
        <v>1386</v>
      </c>
      <c r="G12986">
        <v>3938</v>
      </c>
      <c r="H12986" s="23">
        <v>160374057</v>
      </c>
    </row>
    <row r="12987" spans="1:8" x14ac:dyDescent="0.25">
      <c r="A12987">
        <v>6515</v>
      </c>
      <c r="B12987" t="s">
        <v>25460</v>
      </c>
      <c r="C12987" t="s">
        <v>25461</v>
      </c>
      <c r="D12987" s="23"/>
      <c r="E12987" t="s">
        <v>1422</v>
      </c>
      <c r="F12987" t="s">
        <v>1386</v>
      </c>
      <c r="G12987">
        <v>43</v>
      </c>
      <c r="H12987" s="23"/>
    </row>
    <row r="12988" spans="1:8" x14ac:dyDescent="0.25">
      <c r="A12988">
        <v>8553</v>
      </c>
      <c r="B12988" t="s">
        <v>25462</v>
      </c>
      <c r="C12988" t="s">
        <v>25450</v>
      </c>
      <c r="D12988" s="23"/>
      <c r="E12988" t="s">
        <v>1422</v>
      </c>
      <c r="F12988" t="s">
        <v>1386</v>
      </c>
      <c r="G12988">
        <v>5538</v>
      </c>
      <c r="H12988" s="23"/>
    </row>
    <row r="12989" spans="1:8" x14ac:dyDescent="0.25">
      <c r="A12989">
        <v>253</v>
      </c>
      <c r="B12989" t="s">
        <v>25463</v>
      </c>
      <c r="C12989" t="s">
        <v>25463</v>
      </c>
      <c r="D12989" s="23"/>
      <c r="E12989" t="s">
        <v>1422</v>
      </c>
      <c r="F12989" t="s">
        <v>1386</v>
      </c>
      <c r="G12989">
        <v>1529</v>
      </c>
      <c r="H12989" s="23"/>
    </row>
    <row r="12990" spans="1:8" x14ac:dyDescent="0.25">
      <c r="A12990">
        <v>2373</v>
      </c>
      <c r="B12990" t="s">
        <v>17191</v>
      </c>
      <c r="C12990" t="s">
        <v>17192</v>
      </c>
      <c r="D12990" s="23">
        <v>3218498000151</v>
      </c>
      <c r="E12990" t="s">
        <v>2970</v>
      </c>
      <c r="F12990" t="s">
        <v>1386</v>
      </c>
      <c r="G12990">
        <v>3649</v>
      </c>
      <c r="H12990" s="23">
        <v>161242650</v>
      </c>
    </row>
    <row r="12991" spans="1:8" x14ac:dyDescent="0.25">
      <c r="A12991">
        <v>4335</v>
      </c>
      <c r="B12991" t="s">
        <v>25464</v>
      </c>
      <c r="C12991" t="s">
        <v>25450</v>
      </c>
      <c r="D12991" s="23"/>
      <c r="E12991" t="s">
        <v>1805</v>
      </c>
      <c r="F12991" t="s">
        <v>1386</v>
      </c>
      <c r="G12991">
        <v>1096</v>
      </c>
      <c r="H12991" s="23"/>
    </row>
    <row r="12992" spans="1:8" x14ac:dyDescent="0.25">
      <c r="A12992">
        <v>506</v>
      </c>
      <c r="B12992" t="s">
        <v>25464</v>
      </c>
      <c r="C12992" t="s">
        <v>25464</v>
      </c>
      <c r="D12992" s="23"/>
      <c r="E12992" t="s">
        <v>1422</v>
      </c>
      <c r="F12992" t="s">
        <v>1386</v>
      </c>
      <c r="G12992">
        <v>1782</v>
      </c>
      <c r="H12992" s="23"/>
    </row>
    <row r="12993" spans="1:8" x14ac:dyDescent="0.25">
      <c r="A12993">
        <v>6198</v>
      </c>
      <c r="B12993" t="s">
        <v>25465</v>
      </c>
      <c r="C12993" t="s">
        <v>25465</v>
      </c>
      <c r="D12993" s="23"/>
      <c r="E12993" t="s">
        <v>1792</v>
      </c>
      <c r="F12993" t="s">
        <v>1386</v>
      </c>
      <c r="G12993">
        <v>9736</v>
      </c>
      <c r="H12993" s="23"/>
    </row>
    <row r="12994" spans="1:8" x14ac:dyDescent="0.25">
      <c r="A12994">
        <v>2432</v>
      </c>
      <c r="B12994" t="s">
        <v>17193</v>
      </c>
      <c r="C12994" t="s">
        <v>17194</v>
      </c>
      <c r="D12994" s="23">
        <v>3381421000106</v>
      </c>
      <c r="E12994" t="s">
        <v>1921</v>
      </c>
      <c r="F12994" t="s">
        <v>1386</v>
      </c>
      <c r="G12994">
        <v>3708</v>
      </c>
      <c r="H12994" s="23">
        <v>160949432</v>
      </c>
    </row>
    <row r="12995" spans="1:8" x14ac:dyDescent="0.25">
      <c r="A12995">
        <v>41</v>
      </c>
      <c r="B12995" t="s">
        <v>17195</v>
      </c>
      <c r="D12995" s="23"/>
      <c r="E12995" t="s">
        <v>1422</v>
      </c>
      <c r="F12995" t="s">
        <v>1386</v>
      </c>
      <c r="G12995">
        <v>1317</v>
      </c>
      <c r="H12995" s="23"/>
    </row>
    <row r="12996" spans="1:8" x14ac:dyDescent="0.25">
      <c r="A12996">
        <v>5133</v>
      </c>
      <c r="B12996" t="s">
        <v>25466</v>
      </c>
      <c r="C12996" t="s">
        <v>25457</v>
      </c>
      <c r="D12996" s="23"/>
      <c r="E12996" t="s">
        <v>1583</v>
      </c>
      <c r="F12996" t="s">
        <v>1386</v>
      </c>
      <c r="G12996">
        <v>636</v>
      </c>
      <c r="H12996" s="23"/>
    </row>
    <row r="12997" spans="1:8" x14ac:dyDescent="0.25">
      <c r="A12997">
        <v>3654</v>
      </c>
      <c r="B12997" t="s">
        <v>17196</v>
      </c>
      <c r="C12997" t="s">
        <v>17197</v>
      </c>
      <c r="D12997" s="23">
        <v>8561003000106</v>
      </c>
      <c r="E12997" t="s">
        <v>1541</v>
      </c>
      <c r="F12997" t="s">
        <v>1386</v>
      </c>
      <c r="G12997">
        <v>4930</v>
      </c>
      <c r="H12997" s="23">
        <v>160255830</v>
      </c>
    </row>
    <row r="12998" spans="1:8" x14ac:dyDescent="0.25">
      <c r="A12998">
        <v>6868</v>
      </c>
      <c r="B12998" t="s">
        <v>25467</v>
      </c>
      <c r="C12998" t="s">
        <v>25450</v>
      </c>
      <c r="D12998" s="23"/>
      <c r="E12998" t="s">
        <v>2050</v>
      </c>
      <c r="F12998" t="s">
        <v>1386</v>
      </c>
      <c r="G12998">
        <v>10833</v>
      </c>
      <c r="H12998" s="23"/>
    </row>
    <row r="12999" spans="1:8" x14ac:dyDescent="0.25">
      <c r="A12999">
        <v>8147</v>
      </c>
      <c r="B12999" t="s">
        <v>25468</v>
      </c>
      <c r="C12999" t="s">
        <v>25450</v>
      </c>
      <c r="D12999" s="23"/>
      <c r="E12999" t="s">
        <v>1422</v>
      </c>
      <c r="F12999" t="s">
        <v>1386</v>
      </c>
      <c r="G12999">
        <v>9436</v>
      </c>
      <c r="H12999" s="23"/>
    </row>
    <row r="13000" spans="1:8" x14ac:dyDescent="0.25">
      <c r="A13000">
        <v>3288</v>
      </c>
      <c r="B13000" t="s">
        <v>17198</v>
      </c>
      <c r="C13000" t="s">
        <v>17199</v>
      </c>
      <c r="D13000" s="23">
        <v>70117502000182</v>
      </c>
      <c r="E13000" t="s">
        <v>1583</v>
      </c>
      <c r="F13000" t="s">
        <v>1386</v>
      </c>
      <c r="G13000">
        <v>4564</v>
      </c>
      <c r="H13000" s="23">
        <v>161035450</v>
      </c>
    </row>
    <row r="13001" spans="1:8" x14ac:dyDescent="0.25">
      <c r="A13001">
        <v>489</v>
      </c>
      <c r="B13001" t="s">
        <v>25469</v>
      </c>
      <c r="C13001" t="s">
        <v>25457</v>
      </c>
      <c r="D13001" s="23"/>
      <c r="E13001" t="s">
        <v>1422</v>
      </c>
      <c r="F13001" t="s">
        <v>1386</v>
      </c>
      <c r="G13001">
        <v>1765</v>
      </c>
      <c r="H13001" s="23"/>
    </row>
    <row r="13002" spans="1:8" x14ac:dyDescent="0.25">
      <c r="A13002">
        <v>4550</v>
      </c>
      <c r="B13002" t="s">
        <v>25470</v>
      </c>
      <c r="C13002" t="s">
        <v>25470</v>
      </c>
      <c r="D13002" s="23"/>
      <c r="E13002" t="s">
        <v>10191</v>
      </c>
      <c r="F13002" t="s">
        <v>1386</v>
      </c>
      <c r="G13002">
        <v>5963</v>
      </c>
      <c r="H13002" s="23"/>
    </row>
    <row r="13003" spans="1:8" x14ac:dyDescent="0.25">
      <c r="A13003">
        <v>6992</v>
      </c>
      <c r="B13003" t="s">
        <v>25471</v>
      </c>
      <c r="C13003" t="s">
        <v>25450</v>
      </c>
      <c r="D13003" s="23"/>
      <c r="E13003" t="s">
        <v>1430</v>
      </c>
      <c r="F13003" t="s">
        <v>1415</v>
      </c>
      <c r="G13003">
        <v>10776</v>
      </c>
      <c r="H13003" s="23"/>
    </row>
    <row r="13004" spans="1:8" x14ac:dyDescent="0.25">
      <c r="A13004">
        <v>12956</v>
      </c>
      <c r="B13004" t="s">
        <v>25472</v>
      </c>
      <c r="C13004" t="s">
        <v>25450</v>
      </c>
      <c r="D13004" s="23"/>
      <c r="E13004" t="s">
        <v>1422</v>
      </c>
      <c r="F13004" t="s">
        <v>1386</v>
      </c>
      <c r="G13004">
        <v>6063</v>
      </c>
      <c r="H13004" s="23"/>
    </row>
    <row r="13005" spans="1:8" x14ac:dyDescent="0.25">
      <c r="A13005">
        <v>7702</v>
      </c>
      <c r="B13005" t="s">
        <v>25473</v>
      </c>
      <c r="C13005" t="s">
        <v>25457</v>
      </c>
      <c r="D13005" s="23"/>
      <c r="E13005" t="s">
        <v>1422</v>
      </c>
      <c r="F13005" t="s">
        <v>1386</v>
      </c>
      <c r="G13005">
        <v>11671</v>
      </c>
      <c r="H13005" s="23"/>
    </row>
    <row r="13006" spans="1:8" x14ac:dyDescent="0.25">
      <c r="A13006">
        <v>280</v>
      </c>
      <c r="B13006" t="s">
        <v>25474</v>
      </c>
      <c r="C13006" t="s">
        <v>25474</v>
      </c>
      <c r="D13006" s="23"/>
      <c r="E13006" t="s">
        <v>1422</v>
      </c>
      <c r="F13006" t="s">
        <v>1386</v>
      </c>
      <c r="G13006">
        <v>1556</v>
      </c>
      <c r="H13006" s="23"/>
    </row>
    <row r="13007" spans="1:8" x14ac:dyDescent="0.25">
      <c r="A13007">
        <v>1434</v>
      </c>
      <c r="B13007" t="s">
        <v>17200</v>
      </c>
      <c r="C13007" t="s">
        <v>17201</v>
      </c>
      <c r="D13007" s="23">
        <v>10804872000166</v>
      </c>
      <c r="E13007" t="s">
        <v>1816</v>
      </c>
      <c r="F13007" t="s">
        <v>1386</v>
      </c>
      <c r="G13007">
        <v>2710</v>
      </c>
      <c r="H13007" s="23">
        <v>161610714</v>
      </c>
    </row>
    <row r="13008" spans="1:8" x14ac:dyDescent="0.25">
      <c r="A13008">
        <v>1117</v>
      </c>
      <c r="B13008" t="s">
        <v>25475</v>
      </c>
      <c r="C13008" t="s">
        <v>25475</v>
      </c>
      <c r="D13008" s="23"/>
      <c r="E13008" t="s">
        <v>1921</v>
      </c>
      <c r="F13008" t="s">
        <v>1386</v>
      </c>
      <c r="G13008">
        <v>2393</v>
      </c>
      <c r="H13008" s="23"/>
    </row>
    <row r="13009" spans="1:8" x14ac:dyDescent="0.25">
      <c r="A13009">
        <v>15483</v>
      </c>
      <c r="B13009" t="s">
        <v>25476</v>
      </c>
      <c r="C13009" t="s">
        <v>25450</v>
      </c>
      <c r="D13009" s="23"/>
      <c r="E13009" t="s">
        <v>1422</v>
      </c>
      <c r="F13009" t="s">
        <v>1386</v>
      </c>
      <c r="G13009">
        <v>21337</v>
      </c>
      <c r="H13009" s="23"/>
    </row>
    <row r="13010" spans="1:8" x14ac:dyDescent="0.25">
      <c r="A13010">
        <v>12610</v>
      </c>
      <c r="B13010" t="s">
        <v>25477</v>
      </c>
      <c r="C13010" t="s">
        <v>25477</v>
      </c>
      <c r="D13010" s="23"/>
      <c r="E13010" t="s">
        <v>4001</v>
      </c>
      <c r="F13010" t="s">
        <v>1398</v>
      </c>
      <c r="G13010">
        <v>19617</v>
      </c>
      <c r="H13010" s="23"/>
    </row>
    <row r="13011" spans="1:8" x14ac:dyDescent="0.25">
      <c r="A13011">
        <v>4189</v>
      </c>
      <c r="B13011" t="s">
        <v>25478</v>
      </c>
      <c r="C13011" t="s">
        <v>25457</v>
      </c>
      <c r="D13011" s="23"/>
      <c r="E13011" t="s">
        <v>1422</v>
      </c>
      <c r="F13011" t="s">
        <v>1386</v>
      </c>
      <c r="G13011">
        <v>6828</v>
      </c>
      <c r="H13011" s="23"/>
    </row>
    <row r="13012" spans="1:8" x14ac:dyDescent="0.25">
      <c r="A13012">
        <v>267</v>
      </c>
      <c r="B13012" t="s">
        <v>25479</v>
      </c>
      <c r="C13012" t="s">
        <v>25479</v>
      </c>
      <c r="D13012" s="23"/>
      <c r="E13012" t="s">
        <v>1578</v>
      </c>
      <c r="F13012" t="s">
        <v>1386</v>
      </c>
      <c r="G13012">
        <v>1543</v>
      </c>
      <c r="H13012" s="23"/>
    </row>
    <row r="13013" spans="1:8" x14ac:dyDescent="0.25">
      <c r="A13013">
        <v>6692</v>
      </c>
      <c r="B13013" t="s">
        <v>17202</v>
      </c>
      <c r="C13013" t="s">
        <v>17202</v>
      </c>
      <c r="D13013" s="23">
        <v>20051202000170</v>
      </c>
      <c r="E13013" t="s">
        <v>4224</v>
      </c>
      <c r="F13013" t="s">
        <v>1386</v>
      </c>
      <c r="G13013">
        <v>10235</v>
      </c>
      <c r="H13013" s="23">
        <v>162323271</v>
      </c>
    </row>
    <row r="13014" spans="1:8" x14ac:dyDescent="0.25">
      <c r="A13014">
        <v>2390</v>
      </c>
      <c r="B13014" t="s">
        <v>17203</v>
      </c>
      <c r="C13014" t="s">
        <v>17204</v>
      </c>
      <c r="D13014" s="23">
        <v>3282877000100</v>
      </c>
      <c r="E13014" t="s">
        <v>1744</v>
      </c>
      <c r="F13014" t="s">
        <v>1386</v>
      </c>
      <c r="G13014">
        <v>3666</v>
      </c>
      <c r="H13014" s="23">
        <v>161247547</v>
      </c>
    </row>
    <row r="13015" spans="1:8" x14ac:dyDescent="0.25">
      <c r="A13015">
        <v>7010</v>
      </c>
      <c r="B13015" t="s">
        <v>25480</v>
      </c>
      <c r="C13015" t="s">
        <v>25480</v>
      </c>
      <c r="D13015" s="23"/>
      <c r="E13015" t="s">
        <v>1422</v>
      </c>
      <c r="F13015" t="s">
        <v>1386</v>
      </c>
      <c r="G13015">
        <v>10995</v>
      </c>
      <c r="H13015" s="23"/>
    </row>
    <row r="13016" spans="1:8" x14ac:dyDescent="0.25">
      <c r="A13016">
        <v>4017</v>
      </c>
      <c r="B13016" t="s">
        <v>17205</v>
      </c>
      <c r="C13016" t="s">
        <v>17206</v>
      </c>
      <c r="D13016" s="23">
        <v>9356917000106</v>
      </c>
      <c r="E13016" t="s">
        <v>1795</v>
      </c>
      <c r="F13016" t="s">
        <v>1386</v>
      </c>
      <c r="G13016">
        <v>5293</v>
      </c>
      <c r="H13016" s="23">
        <v>161557830</v>
      </c>
    </row>
    <row r="13017" spans="1:8" x14ac:dyDescent="0.25">
      <c r="A13017">
        <v>13693</v>
      </c>
      <c r="B13017" t="s">
        <v>25481</v>
      </c>
      <c r="C13017" t="s">
        <v>25450</v>
      </c>
      <c r="D13017" s="23"/>
      <c r="E13017" t="s">
        <v>1541</v>
      </c>
      <c r="F13017" t="s">
        <v>1386</v>
      </c>
      <c r="G13017">
        <v>6939</v>
      </c>
      <c r="H13017" s="23"/>
    </row>
    <row r="13018" spans="1:8" x14ac:dyDescent="0.25">
      <c r="A13018">
        <v>3796</v>
      </c>
      <c r="B13018" t="s">
        <v>17207</v>
      </c>
      <c r="C13018" t="s">
        <v>17208</v>
      </c>
      <c r="D13018" s="23">
        <v>8972408000137</v>
      </c>
      <c r="E13018" t="s">
        <v>1385</v>
      </c>
      <c r="F13018" t="s">
        <v>1386</v>
      </c>
      <c r="G13018">
        <v>5072</v>
      </c>
      <c r="H13018" s="23">
        <v>161620949</v>
      </c>
    </row>
    <row r="13019" spans="1:8" x14ac:dyDescent="0.25">
      <c r="A13019">
        <v>4788</v>
      </c>
      <c r="B13019" t="s">
        <v>25482</v>
      </c>
      <c r="C13019" t="s">
        <v>25450</v>
      </c>
      <c r="D13019" s="23"/>
      <c r="E13019" t="s">
        <v>1723</v>
      </c>
      <c r="F13019" t="s">
        <v>1386</v>
      </c>
      <c r="G13019">
        <v>5889</v>
      </c>
      <c r="H13019" s="23"/>
    </row>
    <row r="13020" spans="1:8" x14ac:dyDescent="0.25">
      <c r="A13020">
        <v>12654</v>
      </c>
      <c r="B13020" t="s">
        <v>25483</v>
      </c>
      <c r="C13020" t="s">
        <v>25450</v>
      </c>
      <c r="D13020" s="23"/>
      <c r="E13020" t="s">
        <v>1422</v>
      </c>
      <c r="F13020" t="s">
        <v>1386</v>
      </c>
      <c r="G13020">
        <v>69</v>
      </c>
      <c r="H13020" s="23"/>
    </row>
    <row r="13021" spans="1:8" x14ac:dyDescent="0.25">
      <c r="A13021">
        <v>7002</v>
      </c>
      <c r="B13021" t="s">
        <v>25484</v>
      </c>
      <c r="C13021" t="s">
        <v>25450</v>
      </c>
      <c r="D13021" s="23"/>
      <c r="E13021" t="s">
        <v>2050</v>
      </c>
      <c r="F13021" t="s">
        <v>1386</v>
      </c>
      <c r="G13021">
        <v>6058</v>
      </c>
      <c r="H13021" s="23"/>
    </row>
    <row r="13022" spans="1:8" x14ac:dyDescent="0.25">
      <c r="A13022">
        <v>6981</v>
      </c>
      <c r="B13022" t="s">
        <v>25485</v>
      </c>
      <c r="C13022" t="s">
        <v>25486</v>
      </c>
      <c r="D13022" s="23"/>
      <c r="E13022" t="s">
        <v>1422</v>
      </c>
      <c r="F13022" t="s">
        <v>1386</v>
      </c>
      <c r="G13022">
        <v>6232</v>
      </c>
      <c r="H13022" s="23"/>
    </row>
    <row r="13023" spans="1:8" x14ac:dyDescent="0.25">
      <c r="A13023">
        <v>1992</v>
      </c>
      <c r="B13023" t="s">
        <v>17209</v>
      </c>
      <c r="C13023" t="s">
        <v>17210</v>
      </c>
      <c r="D13023" s="23">
        <v>15182445000107</v>
      </c>
      <c r="E13023" t="s">
        <v>1385</v>
      </c>
      <c r="F13023" t="s">
        <v>1386</v>
      </c>
      <c r="G13023">
        <v>3268</v>
      </c>
      <c r="H13023" s="23" t="s">
        <v>17211</v>
      </c>
    </row>
    <row r="13024" spans="1:8" x14ac:dyDescent="0.25">
      <c r="A13024">
        <v>14759</v>
      </c>
      <c r="B13024" t="s">
        <v>25487</v>
      </c>
      <c r="C13024" t="s">
        <v>25450</v>
      </c>
      <c r="D13024" s="23"/>
      <c r="E13024" t="s">
        <v>1723</v>
      </c>
      <c r="F13024" t="s">
        <v>1386</v>
      </c>
      <c r="G13024">
        <v>6271</v>
      </c>
      <c r="H13024" s="23"/>
    </row>
    <row r="13025" spans="1:8" x14ac:dyDescent="0.25">
      <c r="A13025">
        <v>7292</v>
      </c>
      <c r="B13025" t="s">
        <v>17212</v>
      </c>
      <c r="C13025" t="s">
        <v>17212</v>
      </c>
      <c r="D13025" s="23">
        <v>14564513000130</v>
      </c>
      <c r="E13025" t="s">
        <v>1572</v>
      </c>
      <c r="F13025" t="s">
        <v>1386</v>
      </c>
      <c r="G13025">
        <v>11219</v>
      </c>
      <c r="H13025" s="23">
        <v>161903410</v>
      </c>
    </row>
    <row r="13026" spans="1:8" x14ac:dyDescent="0.25">
      <c r="A13026">
        <v>307</v>
      </c>
      <c r="B13026" t="s">
        <v>25488</v>
      </c>
      <c r="C13026" t="s">
        <v>25488</v>
      </c>
      <c r="D13026" s="23"/>
      <c r="E13026" t="s">
        <v>1792</v>
      </c>
      <c r="F13026" t="s">
        <v>1386</v>
      </c>
      <c r="G13026">
        <v>1583</v>
      </c>
      <c r="H13026" s="23"/>
    </row>
    <row r="13027" spans="1:8" x14ac:dyDescent="0.25">
      <c r="A13027">
        <v>3048</v>
      </c>
      <c r="B13027" t="s">
        <v>17213</v>
      </c>
      <c r="C13027" t="s">
        <v>17214</v>
      </c>
      <c r="D13027" s="23">
        <v>5623125000191</v>
      </c>
      <c r="E13027" t="s">
        <v>1812</v>
      </c>
      <c r="F13027" t="s">
        <v>1386</v>
      </c>
      <c r="G13027">
        <v>4324</v>
      </c>
      <c r="H13027" s="23" t="s">
        <v>17215</v>
      </c>
    </row>
    <row r="13028" spans="1:8" x14ac:dyDescent="0.25">
      <c r="A13028">
        <v>11190</v>
      </c>
      <c r="B13028" t="s">
        <v>17216</v>
      </c>
      <c r="C13028" t="s">
        <v>17217</v>
      </c>
      <c r="D13028" s="23">
        <v>17494457000100</v>
      </c>
      <c r="E13028" t="s">
        <v>1385</v>
      </c>
      <c r="F13028" t="s">
        <v>1386</v>
      </c>
      <c r="G13028">
        <v>17010</v>
      </c>
      <c r="H13028" s="23">
        <v>162107692</v>
      </c>
    </row>
    <row r="13029" spans="1:8" x14ac:dyDescent="0.25">
      <c r="A13029">
        <v>328</v>
      </c>
      <c r="B13029" t="s">
        <v>17218</v>
      </c>
      <c r="C13029" t="s">
        <v>17218</v>
      </c>
      <c r="D13029" s="23"/>
      <c r="E13029" t="s">
        <v>1723</v>
      </c>
      <c r="F13029" t="s">
        <v>1386</v>
      </c>
      <c r="G13029">
        <v>1604</v>
      </c>
      <c r="H13029" s="23"/>
    </row>
    <row r="13030" spans="1:8" x14ac:dyDescent="0.25">
      <c r="A13030">
        <v>6145</v>
      </c>
      <c r="B13030" t="s">
        <v>17218</v>
      </c>
      <c r="C13030" t="s">
        <v>17218</v>
      </c>
      <c r="D13030" s="23">
        <v>18778319000108</v>
      </c>
      <c r="E13030" t="s">
        <v>1723</v>
      </c>
      <c r="F13030" t="s">
        <v>1386</v>
      </c>
      <c r="G13030">
        <v>9614</v>
      </c>
      <c r="H13030" s="23" t="s">
        <v>1438</v>
      </c>
    </row>
    <row r="13031" spans="1:8" x14ac:dyDescent="0.25">
      <c r="A13031">
        <v>14130</v>
      </c>
      <c r="B13031" t="s">
        <v>25489</v>
      </c>
      <c r="C13031" t="s">
        <v>25450</v>
      </c>
      <c r="D13031" s="23"/>
      <c r="E13031" t="s">
        <v>1723</v>
      </c>
      <c r="F13031" t="s">
        <v>1386</v>
      </c>
      <c r="G13031">
        <v>5753</v>
      </c>
      <c r="H13031" s="23"/>
    </row>
    <row r="13032" spans="1:8" x14ac:dyDescent="0.25">
      <c r="A13032">
        <v>10276</v>
      </c>
      <c r="B13032" t="s">
        <v>25489</v>
      </c>
      <c r="C13032" t="s">
        <v>25490</v>
      </c>
      <c r="D13032" s="23"/>
      <c r="E13032" t="s">
        <v>1422</v>
      </c>
      <c r="F13032" t="s">
        <v>1386</v>
      </c>
      <c r="G13032">
        <v>15501</v>
      </c>
      <c r="H13032" s="23"/>
    </row>
    <row r="13033" spans="1:8" x14ac:dyDescent="0.25">
      <c r="A13033">
        <v>10999</v>
      </c>
      <c r="B13033" t="s">
        <v>25489</v>
      </c>
      <c r="C13033" t="s">
        <v>25489</v>
      </c>
      <c r="D13033" s="23"/>
      <c r="E13033" t="s">
        <v>1723</v>
      </c>
      <c r="F13033" t="s">
        <v>1386</v>
      </c>
      <c r="G13033">
        <v>16772</v>
      </c>
      <c r="H13033" s="23"/>
    </row>
    <row r="13034" spans="1:8" x14ac:dyDescent="0.25">
      <c r="A13034">
        <v>6431</v>
      </c>
      <c r="B13034" t="s">
        <v>25491</v>
      </c>
      <c r="C13034" t="s">
        <v>25491</v>
      </c>
      <c r="D13034" s="23"/>
      <c r="E13034" t="s">
        <v>1723</v>
      </c>
      <c r="F13034" t="s">
        <v>1386</v>
      </c>
      <c r="G13034">
        <v>9974</v>
      </c>
      <c r="H13034" s="23"/>
    </row>
    <row r="13035" spans="1:8" x14ac:dyDescent="0.25">
      <c r="A13035">
        <v>13097</v>
      </c>
      <c r="B13035" t="s">
        <v>25492</v>
      </c>
      <c r="C13035" t="s">
        <v>25450</v>
      </c>
      <c r="D13035" s="23"/>
      <c r="E13035" t="s">
        <v>1723</v>
      </c>
      <c r="F13035" t="s">
        <v>1386</v>
      </c>
      <c r="G13035">
        <v>16624</v>
      </c>
      <c r="H13035" s="23"/>
    </row>
    <row r="13036" spans="1:8" x14ac:dyDescent="0.25">
      <c r="A13036">
        <v>5482</v>
      </c>
      <c r="B13036" t="s">
        <v>25493</v>
      </c>
      <c r="C13036" t="s">
        <v>25493</v>
      </c>
      <c r="D13036" s="23"/>
      <c r="E13036" t="s">
        <v>1533</v>
      </c>
      <c r="F13036" t="s">
        <v>1386</v>
      </c>
      <c r="G13036">
        <v>8546</v>
      </c>
      <c r="H13036" s="23"/>
    </row>
    <row r="13037" spans="1:8" x14ac:dyDescent="0.25">
      <c r="A13037">
        <v>11961</v>
      </c>
      <c r="B13037" t="s">
        <v>25494</v>
      </c>
      <c r="C13037" t="s">
        <v>25494</v>
      </c>
      <c r="D13037" s="23"/>
      <c r="E13037" t="s">
        <v>1422</v>
      </c>
      <c r="F13037" t="s">
        <v>1386</v>
      </c>
      <c r="G13037">
        <v>18371</v>
      </c>
      <c r="H13037" s="23"/>
    </row>
    <row r="13038" spans="1:8" x14ac:dyDescent="0.25">
      <c r="A13038">
        <v>14027</v>
      </c>
      <c r="B13038" t="s">
        <v>17219</v>
      </c>
      <c r="C13038" t="s">
        <v>17219</v>
      </c>
      <c r="D13038" s="23">
        <v>44874887000112</v>
      </c>
      <c r="E13038" t="s">
        <v>1564</v>
      </c>
      <c r="F13038" t="s">
        <v>1386</v>
      </c>
      <c r="G13038">
        <v>21816</v>
      </c>
      <c r="H13038" s="23" t="s">
        <v>1438</v>
      </c>
    </row>
    <row r="13039" spans="1:8" x14ac:dyDescent="0.25">
      <c r="A13039">
        <v>8764</v>
      </c>
      <c r="B13039" t="s">
        <v>25495</v>
      </c>
      <c r="C13039" t="s">
        <v>25450</v>
      </c>
      <c r="D13039" s="23"/>
      <c r="E13039" t="s">
        <v>1422</v>
      </c>
      <c r="F13039" t="s">
        <v>1386</v>
      </c>
      <c r="G13039">
        <v>5554</v>
      </c>
      <c r="H13039" s="23"/>
    </row>
    <row r="13040" spans="1:8" x14ac:dyDescent="0.25">
      <c r="A13040">
        <v>464</v>
      </c>
      <c r="B13040" t="s">
        <v>25496</v>
      </c>
      <c r="C13040" t="s">
        <v>25496</v>
      </c>
      <c r="D13040" s="23"/>
      <c r="E13040" t="s">
        <v>1422</v>
      </c>
      <c r="F13040" t="s">
        <v>1386</v>
      </c>
      <c r="G13040">
        <v>1740</v>
      </c>
      <c r="H13040" s="23"/>
    </row>
    <row r="13041" spans="1:8" x14ac:dyDescent="0.25">
      <c r="A13041">
        <v>14687</v>
      </c>
      <c r="B13041" t="s">
        <v>25497</v>
      </c>
      <c r="C13041" t="s">
        <v>25450</v>
      </c>
      <c r="D13041" s="23"/>
      <c r="E13041" t="s">
        <v>1422</v>
      </c>
      <c r="F13041" t="s">
        <v>1386</v>
      </c>
      <c r="G13041">
        <v>964</v>
      </c>
      <c r="H13041" s="23"/>
    </row>
    <row r="13042" spans="1:8" x14ac:dyDescent="0.25">
      <c r="A13042">
        <v>14623</v>
      </c>
      <c r="B13042" t="s">
        <v>17220</v>
      </c>
      <c r="C13042" t="s">
        <v>17220</v>
      </c>
      <c r="D13042" s="23">
        <v>29251894000174</v>
      </c>
      <c r="E13042" t="s">
        <v>1452</v>
      </c>
      <c r="F13042" t="s">
        <v>1386</v>
      </c>
      <c r="G13042">
        <v>23024</v>
      </c>
      <c r="H13042" s="23" t="s">
        <v>17221</v>
      </c>
    </row>
    <row r="13043" spans="1:8" x14ac:dyDescent="0.25">
      <c r="A13043">
        <v>928</v>
      </c>
      <c r="B13043" t="s">
        <v>25498</v>
      </c>
      <c r="C13043" t="s">
        <v>25498</v>
      </c>
      <c r="D13043" s="23"/>
      <c r="E13043" t="s">
        <v>1385</v>
      </c>
      <c r="F13043" t="s">
        <v>1386</v>
      </c>
      <c r="G13043">
        <v>2204</v>
      </c>
      <c r="H13043" s="23"/>
    </row>
    <row r="13044" spans="1:8" x14ac:dyDescent="0.25">
      <c r="A13044">
        <v>8032</v>
      </c>
      <c r="B13044" t="s">
        <v>17222</v>
      </c>
      <c r="C13044" t="s">
        <v>17222</v>
      </c>
      <c r="D13044" s="23">
        <v>18274568000166</v>
      </c>
      <c r="E13044" t="s">
        <v>1452</v>
      </c>
      <c r="F13044" t="s">
        <v>1386</v>
      </c>
      <c r="G13044">
        <v>12333</v>
      </c>
      <c r="H13044" s="23">
        <v>162155468</v>
      </c>
    </row>
    <row r="13045" spans="1:8" x14ac:dyDescent="0.25">
      <c r="A13045">
        <v>14229</v>
      </c>
      <c r="B13045" t="s">
        <v>17223</v>
      </c>
      <c r="C13045" t="s">
        <v>17224</v>
      </c>
      <c r="D13045" s="23">
        <v>32912189000185</v>
      </c>
      <c r="E13045" t="s">
        <v>1723</v>
      </c>
      <c r="F13045" t="s">
        <v>1386</v>
      </c>
      <c r="G13045">
        <v>22387</v>
      </c>
      <c r="H13045" s="23" t="s">
        <v>1438</v>
      </c>
    </row>
    <row r="13046" spans="1:8" x14ac:dyDescent="0.25">
      <c r="A13046">
        <v>12923</v>
      </c>
      <c r="B13046" t="s">
        <v>25499</v>
      </c>
      <c r="C13046" t="s">
        <v>25499</v>
      </c>
      <c r="D13046" s="23"/>
      <c r="E13046" t="s">
        <v>1812</v>
      </c>
      <c r="F13046" t="s">
        <v>1386</v>
      </c>
      <c r="G13046">
        <v>19966</v>
      </c>
      <c r="H13046" s="23"/>
    </row>
    <row r="13047" spans="1:8" x14ac:dyDescent="0.25">
      <c r="A13047">
        <v>12861</v>
      </c>
      <c r="B13047" t="s">
        <v>25500</v>
      </c>
      <c r="C13047" t="s">
        <v>25450</v>
      </c>
      <c r="D13047" s="23"/>
      <c r="E13047" t="s">
        <v>1422</v>
      </c>
      <c r="F13047" t="s">
        <v>1386</v>
      </c>
      <c r="G13047">
        <v>15262</v>
      </c>
      <c r="H13047" s="23"/>
    </row>
    <row r="13048" spans="1:8" x14ac:dyDescent="0.25">
      <c r="A13048">
        <v>2361</v>
      </c>
      <c r="B13048" t="s">
        <v>17225</v>
      </c>
      <c r="C13048" t="s">
        <v>17226</v>
      </c>
      <c r="D13048" s="23">
        <v>3162216000141</v>
      </c>
      <c r="E13048" t="s">
        <v>2687</v>
      </c>
      <c r="F13048" t="s">
        <v>1386</v>
      </c>
      <c r="G13048">
        <v>3637</v>
      </c>
      <c r="H13048" s="23">
        <v>161243185</v>
      </c>
    </row>
    <row r="13049" spans="1:8" x14ac:dyDescent="0.25">
      <c r="A13049">
        <v>4717</v>
      </c>
      <c r="B13049" t="s">
        <v>25501</v>
      </c>
      <c r="C13049" t="s">
        <v>25450</v>
      </c>
      <c r="D13049" s="23"/>
      <c r="E13049" t="s">
        <v>1530</v>
      </c>
      <c r="F13049" t="s">
        <v>1386</v>
      </c>
      <c r="G13049">
        <v>783</v>
      </c>
      <c r="H13049" s="23"/>
    </row>
    <row r="13050" spans="1:8" x14ac:dyDescent="0.25">
      <c r="A13050">
        <v>3834</v>
      </c>
      <c r="B13050" t="s">
        <v>17227</v>
      </c>
      <c r="C13050" t="s">
        <v>17228</v>
      </c>
      <c r="D13050" s="23">
        <v>9042532000166</v>
      </c>
      <c r="E13050" t="s">
        <v>1394</v>
      </c>
      <c r="F13050" t="s">
        <v>1386</v>
      </c>
      <c r="G13050">
        <v>5110</v>
      </c>
      <c r="H13050" s="23">
        <v>160103983</v>
      </c>
    </row>
    <row r="13051" spans="1:8" x14ac:dyDescent="0.25">
      <c r="A13051">
        <v>202</v>
      </c>
      <c r="B13051" t="s">
        <v>25502</v>
      </c>
      <c r="C13051" t="s">
        <v>25502</v>
      </c>
      <c r="D13051" s="23"/>
      <c r="E13051" t="s">
        <v>1723</v>
      </c>
      <c r="F13051" t="s">
        <v>1386</v>
      </c>
      <c r="G13051">
        <v>1478</v>
      </c>
      <c r="H13051" s="23"/>
    </row>
    <row r="13052" spans="1:8" x14ac:dyDescent="0.25">
      <c r="A13052">
        <v>14543</v>
      </c>
      <c r="B13052" t="s">
        <v>25503</v>
      </c>
      <c r="C13052" t="s">
        <v>25503</v>
      </c>
      <c r="D13052" s="23"/>
      <c r="E13052" t="s">
        <v>13544</v>
      </c>
      <c r="F13052" t="s">
        <v>1386</v>
      </c>
      <c r="G13052">
        <v>22898</v>
      </c>
      <c r="H13052" s="23"/>
    </row>
    <row r="13053" spans="1:8" x14ac:dyDescent="0.25">
      <c r="A13053">
        <v>8719</v>
      </c>
      <c r="B13053" t="s">
        <v>17229</v>
      </c>
      <c r="C13053" t="s">
        <v>17229</v>
      </c>
      <c r="D13053" s="23">
        <v>8297988000104</v>
      </c>
      <c r="E13053" t="s">
        <v>1688</v>
      </c>
      <c r="F13053" t="s">
        <v>1386</v>
      </c>
      <c r="G13053">
        <v>13223</v>
      </c>
      <c r="H13053" s="23">
        <v>160168716</v>
      </c>
    </row>
    <row r="13054" spans="1:8" x14ac:dyDescent="0.25">
      <c r="A13054">
        <v>2521</v>
      </c>
      <c r="B13054" t="s">
        <v>17230</v>
      </c>
      <c r="C13054" t="s">
        <v>17231</v>
      </c>
      <c r="D13054" s="23">
        <v>35500701000174</v>
      </c>
      <c r="E13054" t="s">
        <v>1795</v>
      </c>
      <c r="F13054" t="s">
        <v>1386</v>
      </c>
      <c r="G13054">
        <v>3797</v>
      </c>
      <c r="H13054" s="23">
        <v>160501784</v>
      </c>
    </row>
    <row r="13055" spans="1:8" x14ac:dyDescent="0.25">
      <c r="A13055">
        <v>7727</v>
      </c>
      <c r="B13055" t="s">
        <v>17232</v>
      </c>
      <c r="C13055" t="s">
        <v>17232</v>
      </c>
      <c r="D13055" s="23">
        <v>13703386000140</v>
      </c>
      <c r="E13055" t="s">
        <v>1430</v>
      </c>
      <c r="F13055" t="s">
        <v>1415</v>
      </c>
      <c r="G13055">
        <v>12043</v>
      </c>
      <c r="H13055" s="23">
        <v>44209002</v>
      </c>
    </row>
    <row r="13056" spans="1:8" x14ac:dyDescent="0.25">
      <c r="A13056">
        <v>1321</v>
      </c>
      <c r="B13056" t="s">
        <v>17233</v>
      </c>
      <c r="C13056" t="s">
        <v>17234</v>
      </c>
      <c r="D13056" s="23">
        <v>10503636000100</v>
      </c>
      <c r="E13056" t="s">
        <v>1533</v>
      </c>
      <c r="F13056" t="s">
        <v>1386</v>
      </c>
      <c r="G13056">
        <v>2597</v>
      </c>
      <c r="H13056" s="23">
        <v>161602142</v>
      </c>
    </row>
    <row r="13057" spans="1:8" x14ac:dyDescent="0.25">
      <c r="A13057">
        <v>6525</v>
      </c>
      <c r="B13057" t="s">
        <v>17235</v>
      </c>
      <c r="C13057" t="s">
        <v>17235</v>
      </c>
      <c r="D13057" s="23">
        <v>13311757000148</v>
      </c>
      <c r="E13057" t="s">
        <v>1409</v>
      </c>
      <c r="F13057" t="s">
        <v>1386</v>
      </c>
      <c r="G13057">
        <v>10056</v>
      </c>
      <c r="H13057" s="23">
        <v>161800920</v>
      </c>
    </row>
    <row r="13058" spans="1:8" x14ac:dyDescent="0.25">
      <c r="A13058">
        <v>285</v>
      </c>
      <c r="B13058" t="s">
        <v>25504</v>
      </c>
      <c r="C13058" t="s">
        <v>25504</v>
      </c>
      <c r="D13058" s="23"/>
      <c r="E13058" t="s">
        <v>4224</v>
      </c>
      <c r="F13058" t="s">
        <v>1386</v>
      </c>
      <c r="G13058">
        <v>1561</v>
      </c>
      <c r="H13058" s="23"/>
    </row>
    <row r="13059" spans="1:8" x14ac:dyDescent="0.25">
      <c r="A13059">
        <v>12417</v>
      </c>
      <c r="B13059" t="s">
        <v>17236</v>
      </c>
      <c r="C13059" t="s">
        <v>17236</v>
      </c>
      <c r="D13059" s="23">
        <v>24490963000189</v>
      </c>
      <c r="E13059" t="s">
        <v>1409</v>
      </c>
      <c r="F13059" t="s">
        <v>1386</v>
      </c>
      <c r="G13059">
        <v>19025</v>
      </c>
      <c r="H13059" s="23">
        <v>160848873</v>
      </c>
    </row>
    <row r="13060" spans="1:8" x14ac:dyDescent="0.25">
      <c r="A13060">
        <v>8842</v>
      </c>
      <c r="B13060" t="s">
        <v>17237</v>
      </c>
      <c r="C13060" t="s">
        <v>17237</v>
      </c>
      <c r="D13060" s="23">
        <v>26377814000133</v>
      </c>
      <c r="E13060" t="s">
        <v>1533</v>
      </c>
      <c r="F13060" t="s">
        <v>1386</v>
      </c>
      <c r="G13060">
        <v>13365</v>
      </c>
      <c r="H13060" s="23">
        <v>162818939</v>
      </c>
    </row>
    <row r="13061" spans="1:8" x14ac:dyDescent="0.25">
      <c r="A13061">
        <v>7866</v>
      </c>
      <c r="B13061" t="s">
        <v>25505</v>
      </c>
      <c r="C13061" t="s">
        <v>25506</v>
      </c>
      <c r="D13061" s="23"/>
      <c r="E13061" t="s">
        <v>2050</v>
      </c>
      <c r="F13061" t="s">
        <v>1386</v>
      </c>
      <c r="G13061">
        <v>12175</v>
      </c>
      <c r="H13061" s="23"/>
    </row>
    <row r="13062" spans="1:8" x14ac:dyDescent="0.25">
      <c r="A13062">
        <v>4400</v>
      </c>
      <c r="B13062" t="s">
        <v>25507</v>
      </c>
      <c r="C13062" t="s">
        <v>25450</v>
      </c>
      <c r="D13062" s="23"/>
      <c r="E13062" t="s">
        <v>1422</v>
      </c>
      <c r="F13062" t="s">
        <v>1386</v>
      </c>
      <c r="G13062">
        <v>5633</v>
      </c>
      <c r="H13062" s="23"/>
    </row>
    <row r="13063" spans="1:8" x14ac:dyDescent="0.25">
      <c r="A13063">
        <v>12957</v>
      </c>
      <c r="B13063" t="s">
        <v>25508</v>
      </c>
      <c r="C13063" t="s">
        <v>25450</v>
      </c>
      <c r="D13063" s="23"/>
      <c r="E13063" t="s">
        <v>1422</v>
      </c>
      <c r="F13063" t="s">
        <v>1386</v>
      </c>
      <c r="G13063">
        <v>5469</v>
      </c>
      <c r="H13063" s="23"/>
    </row>
    <row r="13064" spans="1:8" x14ac:dyDescent="0.25">
      <c r="A13064">
        <v>7641</v>
      </c>
      <c r="B13064" t="s">
        <v>17238</v>
      </c>
      <c r="C13064" t="s">
        <v>17238</v>
      </c>
      <c r="D13064" s="23">
        <v>12736641000198</v>
      </c>
      <c r="E13064" t="s">
        <v>2299</v>
      </c>
      <c r="F13064" t="s">
        <v>1386</v>
      </c>
      <c r="G13064">
        <v>11927</v>
      </c>
      <c r="H13064" s="23">
        <v>160445248</v>
      </c>
    </row>
    <row r="13065" spans="1:8" x14ac:dyDescent="0.25">
      <c r="A13065">
        <v>243</v>
      </c>
      <c r="B13065" t="s">
        <v>25509</v>
      </c>
      <c r="C13065" t="s">
        <v>25509</v>
      </c>
      <c r="D13065" s="23"/>
      <c r="E13065" t="s">
        <v>1533</v>
      </c>
      <c r="F13065" t="s">
        <v>1386</v>
      </c>
      <c r="G13065">
        <v>1519</v>
      </c>
      <c r="H13065" s="23"/>
    </row>
    <row r="13066" spans="1:8" x14ac:dyDescent="0.25">
      <c r="A13066">
        <v>12541</v>
      </c>
      <c r="B13066" t="s">
        <v>25510</v>
      </c>
      <c r="C13066" t="s">
        <v>25510</v>
      </c>
      <c r="D13066" s="23"/>
      <c r="E13066" t="s">
        <v>1578</v>
      </c>
      <c r="F13066" t="s">
        <v>1386</v>
      </c>
      <c r="G13066">
        <v>19533</v>
      </c>
      <c r="H13066" s="23"/>
    </row>
    <row r="13067" spans="1:8" x14ac:dyDescent="0.25">
      <c r="A13067">
        <v>5875</v>
      </c>
      <c r="B13067" t="s">
        <v>25511</v>
      </c>
      <c r="C13067" t="s">
        <v>25450</v>
      </c>
      <c r="D13067" s="23"/>
      <c r="E13067" t="s">
        <v>1422</v>
      </c>
      <c r="F13067" t="s">
        <v>1386</v>
      </c>
      <c r="G13067">
        <v>5472</v>
      </c>
      <c r="H13067" s="23"/>
    </row>
    <row r="13068" spans="1:8" x14ac:dyDescent="0.25">
      <c r="A13068">
        <v>7695</v>
      </c>
      <c r="B13068" t="s">
        <v>17239</v>
      </c>
      <c r="C13068" t="s">
        <v>17239</v>
      </c>
      <c r="D13068" s="23">
        <v>5932161000137</v>
      </c>
      <c r="E13068" t="s">
        <v>4224</v>
      </c>
      <c r="F13068" t="s">
        <v>1386</v>
      </c>
      <c r="G13068">
        <v>12015</v>
      </c>
      <c r="H13068" s="23" t="s">
        <v>1438</v>
      </c>
    </row>
    <row r="13069" spans="1:8" x14ac:dyDescent="0.25">
      <c r="A13069">
        <v>194</v>
      </c>
      <c r="B13069" t="s">
        <v>25512</v>
      </c>
      <c r="C13069" t="s">
        <v>25512</v>
      </c>
      <c r="D13069" s="23"/>
      <c r="E13069" t="s">
        <v>4224</v>
      </c>
      <c r="F13069" t="s">
        <v>1386</v>
      </c>
      <c r="G13069">
        <v>1470</v>
      </c>
      <c r="H13069" s="23"/>
    </row>
    <row r="13070" spans="1:8" x14ac:dyDescent="0.25">
      <c r="A13070">
        <v>12795</v>
      </c>
      <c r="B13070" t="s">
        <v>25513</v>
      </c>
      <c r="C13070" t="s">
        <v>25450</v>
      </c>
      <c r="D13070" s="23"/>
      <c r="E13070" t="s">
        <v>1583</v>
      </c>
      <c r="F13070" t="s">
        <v>1386</v>
      </c>
      <c r="G13070">
        <v>5711</v>
      </c>
      <c r="H13070" s="23"/>
    </row>
    <row r="13071" spans="1:8" x14ac:dyDescent="0.25">
      <c r="A13071">
        <v>1923</v>
      </c>
      <c r="B13071" t="s">
        <v>17240</v>
      </c>
      <c r="C13071" t="s">
        <v>17241</v>
      </c>
      <c r="D13071" s="23">
        <v>13770713000186</v>
      </c>
      <c r="E13071" t="s">
        <v>1533</v>
      </c>
      <c r="F13071" t="s">
        <v>1386</v>
      </c>
      <c r="G13071">
        <v>3199</v>
      </c>
      <c r="H13071" s="23">
        <v>161841406</v>
      </c>
    </row>
    <row r="13072" spans="1:8" x14ac:dyDescent="0.25">
      <c r="A13072">
        <v>465</v>
      </c>
      <c r="B13072" t="s">
        <v>25514</v>
      </c>
      <c r="C13072" t="s">
        <v>25514</v>
      </c>
      <c r="D13072" s="23"/>
      <c r="E13072" t="s">
        <v>1422</v>
      </c>
      <c r="F13072" t="s">
        <v>1386</v>
      </c>
      <c r="G13072">
        <v>1741</v>
      </c>
      <c r="H13072" s="23"/>
    </row>
    <row r="13073" spans="1:8" x14ac:dyDescent="0.25">
      <c r="A13073">
        <v>6857</v>
      </c>
      <c r="B13073" t="s">
        <v>25515</v>
      </c>
      <c r="C13073" t="s">
        <v>25450</v>
      </c>
      <c r="D13073" s="23"/>
      <c r="E13073" t="s">
        <v>1422</v>
      </c>
      <c r="F13073" t="s">
        <v>1386</v>
      </c>
      <c r="G13073">
        <v>325</v>
      </c>
      <c r="H13073" s="23"/>
    </row>
    <row r="13074" spans="1:8" x14ac:dyDescent="0.25">
      <c r="A13074">
        <v>5867</v>
      </c>
      <c r="B13074" t="s">
        <v>25516</v>
      </c>
      <c r="C13074" t="s">
        <v>25516</v>
      </c>
      <c r="D13074" s="23"/>
      <c r="E13074" t="s">
        <v>1422</v>
      </c>
      <c r="F13074" t="s">
        <v>1386</v>
      </c>
      <c r="G13074">
        <v>204</v>
      </c>
      <c r="H13074" s="23"/>
    </row>
    <row r="13075" spans="1:8" x14ac:dyDescent="0.25">
      <c r="A13075">
        <v>7353</v>
      </c>
      <c r="B13075" t="s">
        <v>25517</v>
      </c>
      <c r="C13075" t="s">
        <v>25450</v>
      </c>
      <c r="D13075" s="23"/>
      <c r="E13075" t="s">
        <v>1723</v>
      </c>
      <c r="F13075" t="s">
        <v>1386</v>
      </c>
      <c r="G13075">
        <v>5431</v>
      </c>
      <c r="H13075" s="23"/>
    </row>
    <row r="13076" spans="1:8" x14ac:dyDescent="0.25">
      <c r="A13076">
        <v>8065</v>
      </c>
      <c r="B13076" t="s">
        <v>25517</v>
      </c>
      <c r="C13076" t="s">
        <v>25450</v>
      </c>
      <c r="D13076" s="23"/>
      <c r="E13076" t="s">
        <v>1422</v>
      </c>
      <c r="F13076" t="s">
        <v>1386</v>
      </c>
      <c r="G13076">
        <v>6097</v>
      </c>
      <c r="H13076" s="23"/>
    </row>
    <row r="13077" spans="1:8" x14ac:dyDescent="0.25">
      <c r="A13077">
        <v>3079</v>
      </c>
      <c r="B13077" t="s">
        <v>17242</v>
      </c>
      <c r="C13077" t="s">
        <v>17243</v>
      </c>
      <c r="D13077" s="23">
        <v>5793463000171</v>
      </c>
      <c r="E13077" t="s">
        <v>1422</v>
      </c>
      <c r="F13077" t="s">
        <v>1386</v>
      </c>
      <c r="G13077">
        <v>4355</v>
      </c>
      <c r="H13077" s="23" t="s">
        <v>17244</v>
      </c>
    </row>
    <row r="13078" spans="1:8" x14ac:dyDescent="0.25">
      <c r="A13078">
        <v>5315</v>
      </c>
      <c r="B13078" t="s">
        <v>25518</v>
      </c>
      <c r="C13078" t="s">
        <v>25518</v>
      </c>
      <c r="D13078" s="23"/>
      <c r="E13078" t="s">
        <v>1530</v>
      </c>
      <c r="F13078" t="s">
        <v>1386</v>
      </c>
      <c r="G13078">
        <v>8351</v>
      </c>
      <c r="H13078" s="23"/>
    </row>
    <row r="13079" spans="1:8" x14ac:dyDescent="0.25">
      <c r="A13079">
        <v>207</v>
      </c>
      <c r="B13079" t="s">
        <v>25518</v>
      </c>
      <c r="C13079" t="s">
        <v>25518</v>
      </c>
      <c r="D13079" s="23"/>
      <c r="E13079" t="s">
        <v>1422</v>
      </c>
      <c r="F13079" t="s">
        <v>1386</v>
      </c>
      <c r="G13079">
        <v>1483</v>
      </c>
      <c r="H13079" s="23"/>
    </row>
    <row r="13080" spans="1:8" x14ac:dyDescent="0.25">
      <c r="A13080">
        <v>4199</v>
      </c>
      <c r="B13080" t="s">
        <v>25518</v>
      </c>
      <c r="C13080" t="s">
        <v>25457</v>
      </c>
      <c r="D13080" s="23"/>
      <c r="E13080" t="s">
        <v>1422</v>
      </c>
      <c r="F13080" t="s">
        <v>1386</v>
      </c>
      <c r="G13080">
        <v>5420</v>
      </c>
      <c r="H13080" s="23"/>
    </row>
    <row r="13081" spans="1:8" x14ac:dyDescent="0.25">
      <c r="A13081">
        <v>503</v>
      </c>
      <c r="B13081" t="s">
        <v>25518</v>
      </c>
      <c r="C13081" t="s">
        <v>25518</v>
      </c>
      <c r="D13081" s="23"/>
      <c r="E13081" t="s">
        <v>1723</v>
      </c>
      <c r="F13081" t="s">
        <v>1386</v>
      </c>
      <c r="G13081">
        <v>1779</v>
      </c>
      <c r="H13081" s="23"/>
    </row>
    <row r="13082" spans="1:8" x14ac:dyDescent="0.25">
      <c r="A13082">
        <v>15421</v>
      </c>
      <c r="B13082" t="s">
        <v>25519</v>
      </c>
      <c r="C13082" t="s">
        <v>25520</v>
      </c>
      <c r="D13082" s="23"/>
      <c r="E13082" t="s">
        <v>1422</v>
      </c>
      <c r="F13082" t="s">
        <v>1386</v>
      </c>
      <c r="G13082">
        <v>24438</v>
      </c>
      <c r="H13082" s="23"/>
    </row>
    <row r="13083" spans="1:8" x14ac:dyDescent="0.25">
      <c r="A13083">
        <v>776</v>
      </c>
      <c r="B13083" t="s">
        <v>25521</v>
      </c>
      <c r="C13083" t="s">
        <v>25521</v>
      </c>
      <c r="D13083" s="23"/>
      <c r="E13083" t="s">
        <v>1533</v>
      </c>
      <c r="F13083" t="s">
        <v>1386</v>
      </c>
      <c r="G13083">
        <v>2052</v>
      </c>
      <c r="H13083" s="23"/>
    </row>
    <row r="13084" spans="1:8" x14ac:dyDescent="0.25">
      <c r="A13084">
        <v>5150</v>
      </c>
      <c r="B13084" t="s">
        <v>17245</v>
      </c>
      <c r="C13084" t="s">
        <v>17246</v>
      </c>
      <c r="D13084" s="23">
        <v>41217894000153</v>
      </c>
      <c r="E13084" t="s">
        <v>1723</v>
      </c>
      <c r="F13084" t="s">
        <v>1386</v>
      </c>
      <c r="G13084">
        <v>8202</v>
      </c>
      <c r="H13084" s="23">
        <v>161001130</v>
      </c>
    </row>
    <row r="13085" spans="1:8" x14ac:dyDescent="0.25">
      <c r="A13085">
        <v>7244</v>
      </c>
      <c r="B13085" t="s">
        <v>25522</v>
      </c>
      <c r="C13085" t="s">
        <v>25450</v>
      </c>
      <c r="D13085" s="23"/>
      <c r="E13085" t="s">
        <v>1422</v>
      </c>
      <c r="F13085" t="s">
        <v>1386</v>
      </c>
      <c r="G13085">
        <v>5460</v>
      </c>
      <c r="H13085" s="23"/>
    </row>
    <row r="13086" spans="1:8" x14ac:dyDescent="0.25">
      <c r="A13086">
        <v>8550</v>
      </c>
      <c r="B13086" t="s">
        <v>25523</v>
      </c>
      <c r="C13086" t="s">
        <v>25523</v>
      </c>
      <c r="D13086" s="23"/>
      <c r="E13086" t="s">
        <v>1422</v>
      </c>
      <c r="F13086" t="s">
        <v>1386</v>
      </c>
      <c r="G13086">
        <v>13051</v>
      </c>
      <c r="H13086" s="23"/>
    </row>
    <row r="13087" spans="1:8" x14ac:dyDescent="0.25">
      <c r="A13087">
        <v>10865</v>
      </c>
      <c r="B13087" t="s">
        <v>25524</v>
      </c>
      <c r="C13087" t="s">
        <v>25524</v>
      </c>
      <c r="D13087" s="23"/>
      <c r="E13087" t="s">
        <v>1422</v>
      </c>
      <c r="F13087" t="s">
        <v>1386</v>
      </c>
      <c r="G13087">
        <v>16458</v>
      </c>
      <c r="H13087" s="23"/>
    </row>
    <row r="13088" spans="1:8" x14ac:dyDescent="0.25">
      <c r="A13088">
        <v>13296</v>
      </c>
      <c r="B13088" t="s">
        <v>25525</v>
      </c>
      <c r="C13088" t="s">
        <v>25450</v>
      </c>
      <c r="D13088" s="23"/>
      <c r="E13088" t="s">
        <v>1422</v>
      </c>
      <c r="F13088" t="s">
        <v>1386</v>
      </c>
      <c r="G13088">
        <v>20599</v>
      </c>
      <c r="H13088" s="23"/>
    </row>
    <row r="13089" spans="1:8" x14ac:dyDescent="0.25">
      <c r="A13089">
        <v>5800</v>
      </c>
      <c r="B13089" t="s">
        <v>25526</v>
      </c>
      <c r="C13089" t="s">
        <v>25526</v>
      </c>
      <c r="D13089" s="23"/>
      <c r="E13089" t="s">
        <v>1792</v>
      </c>
      <c r="F13089" t="s">
        <v>1386</v>
      </c>
      <c r="G13089">
        <v>8806</v>
      </c>
      <c r="H13089" s="23"/>
    </row>
    <row r="13090" spans="1:8" x14ac:dyDescent="0.25">
      <c r="A13090">
        <v>10286</v>
      </c>
      <c r="B13090" t="s">
        <v>25526</v>
      </c>
      <c r="C13090" t="s">
        <v>25526</v>
      </c>
      <c r="D13090" s="23"/>
      <c r="E13090" t="s">
        <v>1564</v>
      </c>
      <c r="F13090" t="s">
        <v>1386</v>
      </c>
      <c r="G13090">
        <v>15515</v>
      </c>
      <c r="H13090" s="23"/>
    </row>
    <row r="13091" spans="1:8" x14ac:dyDescent="0.25">
      <c r="A13091">
        <v>9388</v>
      </c>
      <c r="B13091" t="s">
        <v>17247</v>
      </c>
      <c r="C13091" t="s">
        <v>17247</v>
      </c>
      <c r="D13091" s="23">
        <v>40958290000103</v>
      </c>
      <c r="E13091" t="s">
        <v>1851</v>
      </c>
      <c r="F13091" t="s">
        <v>1386</v>
      </c>
      <c r="G13091">
        <v>13868</v>
      </c>
      <c r="H13091" s="23">
        <v>161067190</v>
      </c>
    </row>
    <row r="13092" spans="1:8" x14ac:dyDescent="0.25">
      <c r="A13092">
        <v>3723</v>
      </c>
      <c r="B13092" t="s">
        <v>17248</v>
      </c>
      <c r="C13092" t="s">
        <v>17249</v>
      </c>
      <c r="D13092" s="23">
        <v>8792028000110</v>
      </c>
      <c r="E13092" t="s">
        <v>1921</v>
      </c>
      <c r="F13092" t="s">
        <v>1386</v>
      </c>
      <c r="G13092">
        <v>4999</v>
      </c>
      <c r="H13092" s="23">
        <v>161521592</v>
      </c>
    </row>
    <row r="13093" spans="1:8" x14ac:dyDescent="0.25">
      <c r="A13093">
        <v>6650</v>
      </c>
      <c r="B13093" t="s">
        <v>25527</v>
      </c>
      <c r="C13093" t="s">
        <v>25450</v>
      </c>
      <c r="D13093" s="23"/>
      <c r="E13093" t="s">
        <v>1583</v>
      </c>
      <c r="F13093" t="s">
        <v>1386</v>
      </c>
      <c r="G13093">
        <v>9188</v>
      </c>
      <c r="H13093" s="23"/>
    </row>
    <row r="13094" spans="1:8" x14ac:dyDescent="0.25">
      <c r="A13094">
        <v>9839</v>
      </c>
      <c r="B13094" t="s">
        <v>25528</v>
      </c>
      <c r="C13094" t="s">
        <v>25528</v>
      </c>
      <c r="D13094" s="23"/>
      <c r="E13094" t="s">
        <v>1982</v>
      </c>
      <c r="F13094" t="s">
        <v>1386</v>
      </c>
      <c r="G13094">
        <v>14568</v>
      </c>
      <c r="H13094" s="23"/>
    </row>
    <row r="13095" spans="1:8" x14ac:dyDescent="0.25">
      <c r="A13095">
        <v>56</v>
      </c>
      <c r="B13095" t="s">
        <v>17250</v>
      </c>
      <c r="D13095" s="23"/>
      <c r="E13095" t="s">
        <v>1422</v>
      </c>
      <c r="F13095" t="s">
        <v>1386</v>
      </c>
      <c r="G13095">
        <v>1332</v>
      </c>
      <c r="H13095" s="23"/>
    </row>
    <row r="13096" spans="1:8" x14ac:dyDescent="0.25">
      <c r="A13096">
        <v>35</v>
      </c>
      <c r="B13096" t="s">
        <v>17251</v>
      </c>
      <c r="D13096" s="23"/>
      <c r="E13096" t="s">
        <v>1422</v>
      </c>
      <c r="F13096" t="s">
        <v>1386</v>
      </c>
      <c r="G13096">
        <v>1311</v>
      </c>
      <c r="H13096" s="23"/>
    </row>
    <row r="13097" spans="1:8" x14ac:dyDescent="0.25">
      <c r="A13097">
        <v>13185</v>
      </c>
      <c r="B13097" t="s">
        <v>25529</v>
      </c>
      <c r="C13097" t="s">
        <v>25450</v>
      </c>
      <c r="D13097" s="23"/>
      <c r="E13097" t="s">
        <v>1422</v>
      </c>
      <c r="F13097" t="s">
        <v>1386</v>
      </c>
      <c r="G13097">
        <v>5534</v>
      </c>
      <c r="H13097" s="23"/>
    </row>
    <row r="13098" spans="1:8" x14ac:dyDescent="0.25">
      <c r="A13098">
        <v>8766</v>
      </c>
      <c r="B13098" t="s">
        <v>25530</v>
      </c>
      <c r="C13098" t="s">
        <v>25530</v>
      </c>
      <c r="D13098" s="23"/>
      <c r="E13098" t="s">
        <v>1422</v>
      </c>
      <c r="F13098" t="s">
        <v>1386</v>
      </c>
      <c r="G13098">
        <v>13265</v>
      </c>
      <c r="H13098" s="23"/>
    </row>
    <row r="13099" spans="1:8" x14ac:dyDescent="0.25">
      <c r="A13099">
        <v>5733</v>
      </c>
      <c r="B13099" t="s">
        <v>25531</v>
      </c>
      <c r="C13099" t="s">
        <v>25450</v>
      </c>
      <c r="D13099" s="23"/>
      <c r="E13099" t="s">
        <v>1422</v>
      </c>
      <c r="F13099" t="s">
        <v>1386</v>
      </c>
      <c r="G13099">
        <v>5511</v>
      </c>
      <c r="H13099" s="23"/>
    </row>
    <row r="13100" spans="1:8" x14ac:dyDescent="0.25">
      <c r="A13100">
        <v>5397</v>
      </c>
      <c r="B13100" t="s">
        <v>17252</v>
      </c>
      <c r="C13100" t="s">
        <v>17253</v>
      </c>
      <c r="D13100" s="23">
        <v>41219270000175</v>
      </c>
      <c r="E13100" t="s">
        <v>1422</v>
      </c>
      <c r="F13100" t="s">
        <v>1386</v>
      </c>
      <c r="G13100">
        <v>8468</v>
      </c>
      <c r="H13100" s="23">
        <v>161002854</v>
      </c>
    </row>
    <row r="13101" spans="1:8" x14ac:dyDescent="0.25">
      <c r="A13101">
        <v>9621</v>
      </c>
      <c r="B13101" t="s">
        <v>17254</v>
      </c>
      <c r="C13101" t="s">
        <v>17255</v>
      </c>
      <c r="D13101" s="23">
        <v>13052458000136</v>
      </c>
      <c r="E13101" t="s">
        <v>1422</v>
      </c>
      <c r="F13101" t="s">
        <v>1386</v>
      </c>
      <c r="G13101">
        <v>14318</v>
      </c>
      <c r="H13101" s="23">
        <v>161794564</v>
      </c>
    </row>
    <row r="13102" spans="1:8" x14ac:dyDescent="0.25">
      <c r="A13102">
        <v>10412</v>
      </c>
      <c r="B13102" t="s">
        <v>17256</v>
      </c>
      <c r="C13102" t="s">
        <v>17256</v>
      </c>
      <c r="D13102" s="23">
        <v>26019473000124</v>
      </c>
      <c r="E13102" t="s">
        <v>1583</v>
      </c>
      <c r="F13102" t="s">
        <v>1386</v>
      </c>
      <c r="G13102">
        <v>15703</v>
      </c>
      <c r="H13102" s="23">
        <v>162789130</v>
      </c>
    </row>
    <row r="13103" spans="1:8" x14ac:dyDescent="0.25">
      <c r="A13103">
        <v>4336</v>
      </c>
      <c r="B13103" t="s">
        <v>25532</v>
      </c>
      <c r="C13103" t="s">
        <v>25532</v>
      </c>
      <c r="D13103" s="23"/>
      <c r="E13103" t="s">
        <v>2050</v>
      </c>
      <c r="F13103" t="s">
        <v>1386</v>
      </c>
      <c r="G13103">
        <v>1917</v>
      </c>
      <c r="H13103" s="23"/>
    </row>
    <row r="13104" spans="1:8" x14ac:dyDescent="0.25">
      <c r="A13104">
        <v>14546</v>
      </c>
      <c r="B13104" t="s">
        <v>25533</v>
      </c>
      <c r="C13104" t="s">
        <v>25450</v>
      </c>
      <c r="D13104" s="23"/>
      <c r="E13104" t="s">
        <v>2050</v>
      </c>
      <c r="F13104" t="s">
        <v>1386</v>
      </c>
      <c r="G13104">
        <v>12</v>
      </c>
      <c r="H13104" s="23"/>
    </row>
    <row r="13105" spans="1:8" x14ac:dyDescent="0.25">
      <c r="A13105">
        <v>15907</v>
      </c>
      <c r="B13105" t="s">
        <v>25534</v>
      </c>
      <c r="C13105" t="s">
        <v>25457</v>
      </c>
      <c r="D13105" s="23"/>
      <c r="E13105" t="s">
        <v>1422</v>
      </c>
      <c r="F13105" t="s">
        <v>1386</v>
      </c>
      <c r="G13105">
        <v>18537</v>
      </c>
      <c r="H13105" s="23"/>
    </row>
    <row r="13106" spans="1:8" x14ac:dyDescent="0.25">
      <c r="A13106">
        <v>8944</v>
      </c>
      <c r="B13106" t="s">
        <v>25535</v>
      </c>
      <c r="C13106" t="s">
        <v>25535</v>
      </c>
      <c r="D13106" s="23"/>
      <c r="E13106" t="s">
        <v>1409</v>
      </c>
      <c r="F13106" t="s">
        <v>1386</v>
      </c>
      <c r="G13106">
        <v>13484</v>
      </c>
      <c r="H13106" s="23"/>
    </row>
    <row r="13107" spans="1:8" x14ac:dyDescent="0.25">
      <c r="A13107">
        <v>4338</v>
      </c>
      <c r="B13107" t="s">
        <v>25536</v>
      </c>
      <c r="C13107" t="s">
        <v>25536</v>
      </c>
      <c r="D13107" s="23"/>
      <c r="E13107" t="s">
        <v>2050</v>
      </c>
      <c r="F13107" t="s">
        <v>1386</v>
      </c>
      <c r="G13107">
        <v>1455</v>
      </c>
      <c r="H13107" s="23"/>
    </row>
    <row r="13108" spans="1:8" x14ac:dyDescent="0.25">
      <c r="A13108">
        <v>14917</v>
      </c>
      <c r="B13108" t="s">
        <v>25537</v>
      </c>
      <c r="C13108" t="s">
        <v>25450</v>
      </c>
      <c r="D13108" s="23"/>
      <c r="E13108" t="s">
        <v>1723</v>
      </c>
      <c r="F13108" t="s">
        <v>1386</v>
      </c>
      <c r="G13108">
        <v>12698</v>
      </c>
      <c r="H13108" s="23"/>
    </row>
    <row r="13109" spans="1:8" x14ac:dyDescent="0.25">
      <c r="A13109">
        <v>6922</v>
      </c>
      <c r="B13109" t="s">
        <v>25538</v>
      </c>
      <c r="C13109" t="s">
        <v>25450</v>
      </c>
      <c r="D13109" s="23"/>
      <c r="E13109" t="s">
        <v>1530</v>
      </c>
      <c r="F13109" t="s">
        <v>1386</v>
      </c>
      <c r="G13109">
        <v>233</v>
      </c>
      <c r="H13109" s="23"/>
    </row>
    <row r="13110" spans="1:8" x14ac:dyDescent="0.25">
      <c r="A13110">
        <v>174</v>
      </c>
      <c r="B13110" t="s">
        <v>25539</v>
      </c>
      <c r="C13110" t="s">
        <v>25539</v>
      </c>
      <c r="D13110" s="23"/>
      <c r="E13110" t="s">
        <v>1723</v>
      </c>
      <c r="F13110" t="s">
        <v>1386</v>
      </c>
      <c r="G13110">
        <v>1450</v>
      </c>
      <c r="H13110" s="23"/>
    </row>
    <row r="13111" spans="1:8" x14ac:dyDescent="0.25">
      <c r="A13111">
        <v>383</v>
      </c>
      <c r="B13111" t="s">
        <v>25540</v>
      </c>
      <c r="C13111" t="s">
        <v>25540</v>
      </c>
      <c r="D13111" s="23"/>
      <c r="E13111" t="s">
        <v>1422</v>
      </c>
      <c r="F13111" t="s">
        <v>1386</v>
      </c>
      <c r="G13111">
        <v>1659</v>
      </c>
      <c r="H13111" s="23"/>
    </row>
    <row r="13112" spans="1:8" x14ac:dyDescent="0.25">
      <c r="A13112">
        <v>11098</v>
      </c>
      <c r="B13112" t="s">
        <v>25541</v>
      </c>
      <c r="C13112" t="s">
        <v>25541</v>
      </c>
      <c r="D13112" s="23"/>
      <c r="E13112" t="s">
        <v>1723</v>
      </c>
      <c r="F13112" t="s">
        <v>1386</v>
      </c>
      <c r="G13112">
        <v>16899</v>
      </c>
      <c r="H13112" s="23"/>
    </row>
    <row r="13113" spans="1:8" x14ac:dyDescent="0.25">
      <c r="A13113">
        <v>684</v>
      </c>
      <c r="B13113" t="s">
        <v>25542</v>
      </c>
      <c r="C13113" t="s">
        <v>25542</v>
      </c>
      <c r="D13113" s="23"/>
      <c r="E13113" t="s">
        <v>1533</v>
      </c>
      <c r="F13113" t="s">
        <v>1386</v>
      </c>
      <c r="G13113">
        <v>1960</v>
      </c>
      <c r="H13113" s="23"/>
    </row>
    <row r="13114" spans="1:8" x14ac:dyDescent="0.25">
      <c r="A13114">
        <v>789</v>
      </c>
      <c r="B13114" t="s">
        <v>25543</v>
      </c>
      <c r="C13114" t="s">
        <v>25543</v>
      </c>
      <c r="D13114" s="23"/>
      <c r="E13114" t="s">
        <v>1670</v>
      </c>
      <c r="F13114" t="s">
        <v>1386</v>
      </c>
      <c r="G13114">
        <v>2065</v>
      </c>
      <c r="H13114" s="23"/>
    </row>
    <row r="13115" spans="1:8" x14ac:dyDescent="0.25">
      <c r="A13115">
        <v>6085</v>
      </c>
      <c r="B13115" t="s">
        <v>25544</v>
      </c>
      <c r="C13115" t="s">
        <v>25545</v>
      </c>
      <c r="D13115" s="23"/>
      <c r="E13115" t="s">
        <v>1541</v>
      </c>
      <c r="F13115" t="s">
        <v>1386</v>
      </c>
      <c r="G13115">
        <v>9556</v>
      </c>
      <c r="H13115" s="23"/>
    </row>
    <row r="13116" spans="1:8" x14ac:dyDescent="0.25">
      <c r="A13116">
        <v>1811</v>
      </c>
      <c r="B13116" t="s">
        <v>17257</v>
      </c>
      <c r="C13116" t="s">
        <v>17258</v>
      </c>
      <c r="D13116" s="23">
        <v>12910261000128</v>
      </c>
      <c r="E13116" t="s">
        <v>1422</v>
      </c>
      <c r="F13116" t="s">
        <v>1386</v>
      </c>
      <c r="G13116">
        <v>3087</v>
      </c>
      <c r="H13116" s="23">
        <v>160460808</v>
      </c>
    </row>
    <row r="13117" spans="1:8" x14ac:dyDescent="0.25">
      <c r="A13117">
        <v>496</v>
      </c>
      <c r="B13117" t="s">
        <v>25546</v>
      </c>
      <c r="C13117" t="s">
        <v>25546</v>
      </c>
      <c r="D13117" s="23"/>
      <c r="E13117" t="s">
        <v>1583</v>
      </c>
      <c r="F13117" t="s">
        <v>1386</v>
      </c>
      <c r="G13117">
        <v>1772</v>
      </c>
      <c r="H13117" s="23"/>
    </row>
    <row r="13118" spans="1:8" x14ac:dyDescent="0.25">
      <c r="A13118">
        <v>10045</v>
      </c>
      <c r="B13118" t="s">
        <v>25547</v>
      </c>
      <c r="C13118" t="s">
        <v>25548</v>
      </c>
      <c r="D13118" s="23"/>
      <c r="E13118" t="s">
        <v>1732</v>
      </c>
      <c r="F13118" t="s">
        <v>1386</v>
      </c>
      <c r="G13118">
        <v>14861</v>
      </c>
      <c r="H13118" s="23"/>
    </row>
    <row r="13119" spans="1:8" x14ac:dyDescent="0.25">
      <c r="A13119">
        <v>5723</v>
      </c>
      <c r="B13119" t="s">
        <v>25549</v>
      </c>
      <c r="C13119" t="s">
        <v>25549</v>
      </c>
      <c r="D13119" s="23"/>
      <c r="E13119" t="s">
        <v>1723</v>
      </c>
      <c r="F13119" t="s">
        <v>1386</v>
      </c>
      <c r="G13119">
        <v>145</v>
      </c>
      <c r="H13119" s="23"/>
    </row>
    <row r="13120" spans="1:8" x14ac:dyDescent="0.25">
      <c r="A13120">
        <v>4339</v>
      </c>
      <c r="B13120" t="s">
        <v>25550</v>
      </c>
      <c r="C13120" t="s">
        <v>25550</v>
      </c>
      <c r="D13120" s="23"/>
      <c r="E13120" t="s">
        <v>1422</v>
      </c>
      <c r="F13120" t="s">
        <v>1386</v>
      </c>
      <c r="G13120">
        <v>1785</v>
      </c>
      <c r="H13120" s="23"/>
    </row>
    <row r="13121" spans="1:8" x14ac:dyDescent="0.25">
      <c r="A13121">
        <v>8643</v>
      </c>
      <c r="B13121" t="s">
        <v>25551</v>
      </c>
      <c r="C13121" t="s">
        <v>25457</v>
      </c>
      <c r="D13121" s="23"/>
      <c r="E13121" t="s">
        <v>1422</v>
      </c>
      <c r="F13121" t="s">
        <v>1386</v>
      </c>
      <c r="G13121">
        <v>12905</v>
      </c>
      <c r="H13121" s="23"/>
    </row>
    <row r="13122" spans="1:8" x14ac:dyDescent="0.25">
      <c r="A13122">
        <v>14554</v>
      </c>
      <c r="B13122" t="s">
        <v>17259</v>
      </c>
      <c r="C13122" t="s">
        <v>17259</v>
      </c>
      <c r="D13122" s="23">
        <v>22081874000153</v>
      </c>
      <c r="E13122" t="s">
        <v>1385</v>
      </c>
      <c r="F13122" t="s">
        <v>1386</v>
      </c>
      <c r="G13122">
        <v>22913</v>
      </c>
      <c r="H13122" s="23">
        <v>162509243</v>
      </c>
    </row>
    <row r="13123" spans="1:8" x14ac:dyDescent="0.25">
      <c r="A13123">
        <v>13835</v>
      </c>
      <c r="B13123" t="s">
        <v>25552</v>
      </c>
      <c r="C13123" t="s">
        <v>25450</v>
      </c>
      <c r="D13123" s="23"/>
      <c r="E13123" t="s">
        <v>1422</v>
      </c>
      <c r="F13123" t="s">
        <v>1386</v>
      </c>
      <c r="G13123">
        <v>20640</v>
      </c>
      <c r="H13123" s="23"/>
    </row>
    <row r="13124" spans="1:8" x14ac:dyDescent="0.25">
      <c r="A13124">
        <v>5744</v>
      </c>
      <c r="B13124" t="s">
        <v>25553</v>
      </c>
      <c r="C13124" t="s">
        <v>25450</v>
      </c>
      <c r="D13124" s="23"/>
      <c r="E13124" t="s">
        <v>1583</v>
      </c>
      <c r="F13124" t="s">
        <v>1386</v>
      </c>
      <c r="G13124">
        <v>7104</v>
      </c>
      <c r="H13124" s="23"/>
    </row>
    <row r="13125" spans="1:8" x14ac:dyDescent="0.25">
      <c r="A13125">
        <v>2653</v>
      </c>
      <c r="B13125" t="s">
        <v>17260</v>
      </c>
      <c r="C13125" t="s">
        <v>17226</v>
      </c>
      <c r="D13125" s="23">
        <v>40941148000145</v>
      </c>
      <c r="E13125" t="s">
        <v>2266</v>
      </c>
      <c r="F13125" t="s">
        <v>1386</v>
      </c>
      <c r="G13125">
        <v>3929</v>
      </c>
      <c r="H13125" s="23">
        <v>160952743</v>
      </c>
    </row>
    <row r="13126" spans="1:8" x14ac:dyDescent="0.25">
      <c r="A13126">
        <v>3559</v>
      </c>
      <c r="B13126" t="s">
        <v>17261</v>
      </c>
      <c r="C13126" t="s">
        <v>17262</v>
      </c>
      <c r="D13126" s="23">
        <v>8204977000132</v>
      </c>
      <c r="E13126" t="s">
        <v>1572</v>
      </c>
      <c r="F13126" t="s">
        <v>1386</v>
      </c>
      <c r="G13126">
        <v>4835</v>
      </c>
      <c r="H13126" s="23">
        <v>161494749</v>
      </c>
    </row>
    <row r="13127" spans="1:8" x14ac:dyDescent="0.25">
      <c r="A13127">
        <v>3624</v>
      </c>
      <c r="B13127" t="s">
        <v>17263</v>
      </c>
      <c r="C13127" t="s">
        <v>17264</v>
      </c>
      <c r="D13127" s="23">
        <v>8405250000113</v>
      </c>
      <c r="E13127" t="s">
        <v>1851</v>
      </c>
      <c r="F13127" t="s">
        <v>1386</v>
      </c>
      <c r="G13127">
        <v>4900</v>
      </c>
      <c r="H13127" s="23">
        <v>161035833</v>
      </c>
    </row>
    <row r="13128" spans="1:8" x14ac:dyDescent="0.25">
      <c r="A13128">
        <v>3561</v>
      </c>
      <c r="B13128" t="s">
        <v>17265</v>
      </c>
      <c r="C13128" t="s">
        <v>17266</v>
      </c>
      <c r="D13128" s="23">
        <v>8211302000110</v>
      </c>
      <c r="E13128" t="s">
        <v>1527</v>
      </c>
      <c r="F13128" t="s">
        <v>1386</v>
      </c>
      <c r="G13128">
        <v>4837</v>
      </c>
      <c r="H13128" s="23">
        <v>160976057</v>
      </c>
    </row>
    <row r="13129" spans="1:8" x14ac:dyDescent="0.25">
      <c r="A13129">
        <v>4611</v>
      </c>
      <c r="B13129" t="s">
        <v>17267</v>
      </c>
      <c r="C13129" t="s">
        <v>17268</v>
      </c>
      <c r="D13129" s="23">
        <v>9069529000136</v>
      </c>
      <c r="E13129" t="s">
        <v>1805</v>
      </c>
      <c r="F13129" t="s">
        <v>1386</v>
      </c>
      <c r="G13129">
        <v>7186</v>
      </c>
      <c r="H13129" s="23">
        <v>161537677</v>
      </c>
    </row>
    <row r="13130" spans="1:8" x14ac:dyDescent="0.25">
      <c r="A13130">
        <v>6344</v>
      </c>
      <c r="B13130" t="s">
        <v>25554</v>
      </c>
      <c r="C13130" t="s">
        <v>25450</v>
      </c>
      <c r="D13130" s="23"/>
      <c r="E13130" t="s">
        <v>1422</v>
      </c>
      <c r="F13130" t="s">
        <v>1386</v>
      </c>
      <c r="G13130">
        <v>9887</v>
      </c>
      <c r="H13130" s="23"/>
    </row>
    <row r="13131" spans="1:8" x14ac:dyDescent="0.25">
      <c r="A13131">
        <v>227</v>
      </c>
      <c r="B13131" t="s">
        <v>25555</v>
      </c>
      <c r="C13131" t="s">
        <v>25555</v>
      </c>
      <c r="D13131" s="23"/>
      <c r="E13131" t="s">
        <v>1422</v>
      </c>
      <c r="F13131" t="s">
        <v>1386</v>
      </c>
      <c r="G13131">
        <v>1503</v>
      </c>
      <c r="H13131" s="23"/>
    </row>
    <row r="13132" spans="1:8" x14ac:dyDescent="0.25">
      <c r="A13132">
        <v>5745</v>
      </c>
      <c r="B13132" t="s">
        <v>25556</v>
      </c>
      <c r="C13132" t="s">
        <v>25450</v>
      </c>
      <c r="D13132" s="23"/>
      <c r="E13132" t="s">
        <v>1422</v>
      </c>
      <c r="F13132" t="s">
        <v>1386</v>
      </c>
      <c r="G13132">
        <v>6278</v>
      </c>
      <c r="H13132" s="23"/>
    </row>
    <row r="13133" spans="1:8" x14ac:dyDescent="0.25">
      <c r="A13133">
        <v>5059</v>
      </c>
      <c r="B13133" t="s">
        <v>17269</v>
      </c>
      <c r="C13133" t="s">
        <v>4305</v>
      </c>
      <c r="D13133" s="23">
        <v>10345364000167</v>
      </c>
      <c r="E13133" t="s">
        <v>1385</v>
      </c>
      <c r="F13133" t="s">
        <v>1386</v>
      </c>
      <c r="G13133">
        <v>8096</v>
      </c>
      <c r="H13133" s="23">
        <v>162032889</v>
      </c>
    </row>
    <row r="13134" spans="1:8" x14ac:dyDescent="0.25">
      <c r="A13134">
        <v>5256</v>
      </c>
      <c r="B13134" t="s">
        <v>25557</v>
      </c>
      <c r="C13134" t="s">
        <v>25457</v>
      </c>
      <c r="D13134" s="23"/>
      <c r="E13134" t="s">
        <v>1422</v>
      </c>
      <c r="F13134" t="s">
        <v>1386</v>
      </c>
      <c r="G13134">
        <v>5886</v>
      </c>
      <c r="H13134" s="23"/>
    </row>
    <row r="13135" spans="1:8" x14ac:dyDescent="0.25">
      <c r="A13135">
        <v>10677</v>
      </c>
      <c r="B13135" t="s">
        <v>17270</v>
      </c>
      <c r="C13135" t="s">
        <v>17270</v>
      </c>
      <c r="D13135" s="23">
        <v>26287424000172</v>
      </c>
      <c r="E13135" t="s">
        <v>1385</v>
      </c>
      <c r="F13135" t="s">
        <v>1386</v>
      </c>
      <c r="G13135">
        <v>16088</v>
      </c>
      <c r="H13135" s="23">
        <v>162811586</v>
      </c>
    </row>
    <row r="13136" spans="1:8" x14ac:dyDescent="0.25">
      <c r="A13136">
        <v>484</v>
      </c>
      <c r="B13136" t="s">
        <v>25558</v>
      </c>
      <c r="C13136" t="s">
        <v>25558</v>
      </c>
      <c r="D13136" s="23"/>
      <c r="E13136" t="s">
        <v>1723</v>
      </c>
      <c r="F13136" t="s">
        <v>1386</v>
      </c>
      <c r="G13136">
        <v>1760</v>
      </c>
      <c r="H13136" s="23"/>
    </row>
    <row r="13137" spans="1:8" x14ac:dyDescent="0.25">
      <c r="A13137">
        <v>5339</v>
      </c>
      <c r="B13137" t="s">
        <v>25559</v>
      </c>
      <c r="C13137" t="s">
        <v>25559</v>
      </c>
      <c r="D13137" s="23"/>
      <c r="E13137" t="s">
        <v>1422</v>
      </c>
      <c r="F13137" t="s">
        <v>1386</v>
      </c>
      <c r="G13137">
        <v>8374</v>
      </c>
      <c r="H13137" s="23"/>
    </row>
    <row r="13138" spans="1:8" x14ac:dyDescent="0.25">
      <c r="A13138">
        <v>13474</v>
      </c>
      <c r="B13138" t="s">
        <v>17271</v>
      </c>
      <c r="C13138" t="s">
        <v>17271</v>
      </c>
      <c r="D13138" s="23">
        <v>26771603000180</v>
      </c>
      <c r="E13138" t="s">
        <v>1409</v>
      </c>
      <c r="F13138" t="s">
        <v>1386</v>
      </c>
      <c r="G13138">
        <v>21063</v>
      </c>
      <c r="H13138" s="23">
        <v>162855516</v>
      </c>
    </row>
    <row r="13139" spans="1:8" x14ac:dyDescent="0.25">
      <c r="A13139">
        <v>7617</v>
      </c>
      <c r="B13139" t="s">
        <v>17272</v>
      </c>
      <c r="C13139" t="s">
        <v>17272</v>
      </c>
      <c r="D13139" s="23">
        <v>11110450000153</v>
      </c>
      <c r="E13139" t="s">
        <v>1700</v>
      </c>
      <c r="F13139" t="s">
        <v>1386</v>
      </c>
      <c r="G13139">
        <v>11786</v>
      </c>
      <c r="H13139" s="23">
        <v>160172063</v>
      </c>
    </row>
    <row r="13140" spans="1:8" x14ac:dyDescent="0.25">
      <c r="A13140">
        <v>2655</v>
      </c>
      <c r="B13140" t="s">
        <v>17273</v>
      </c>
      <c r="C13140" t="s">
        <v>17274</v>
      </c>
      <c r="D13140" s="23">
        <v>40945834000194</v>
      </c>
      <c r="E13140" t="s">
        <v>2299</v>
      </c>
      <c r="F13140" t="s">
        <v>1386</v>
      </c>
      <c r="G13140">
        <v>3931</v>
      </c>
      <c r="H13140" s="23">
        <v>160418550</v>
      </c>
    </row>
    <row r="13141" spans="1:8" x14ac:dyDescent="0.25">
      <c r="A13141">
        <v>8466</v>
      </c>
      <c r="B13141" t="s">
        <v>17275</v>
      </c>
      <c r="C13141" t="s">
        <v>17275</v>
      </c>
      <c r="D13141" s="23">
        <v>24947498000162</v>
      </c>
      <c r="E13141" t="s">
        <v>1533</v>
      </c>
      <c r="F13141" t="s">
        <v>1386</v>
      </c>
      <c r="G13141">
        <v>12890</v>
      </c>
      <c r="H13141" s="23">
        <v>162735243</v>
      </c>
    </row>
    <row r="13142" spans="1:8" x14ac:dyDescent="0.25">
      <c r="A13142">
        <v>1634</v>
      </c>
      <c r="B13142" t="s">
        <v>17276</v>
      </c>
      <c r="C13142" t="s">
        <v>17277</v>
      </c>
      <c r="D13142" s="23">
        <v>11706489000138</v>
      </c>
      <c r="E13142" t="s">
        <v>1533</v>
      </c>
      <c r="F13142" t="s">
        <v>1386</v>
      </c>
      <c r="G13142">
        <v>2910</v>
      </c>
      <c r="H13142" s="23">
        <v>161098169</v>
      </c>
    </row>
    <row r="13143" spans="1:8" x14ac:dyDescent="0.25">
      <c r="A13143">
        <v>4340</v>
      </c>
      <c r="B13143" t="s">
        <v>25560</v>
      </c>
      <c r="C13143" t="s">
        <v>25457</v>
      </c>
      <c r="D13143" s="23"/>
      <c r="E13143" t="s">
        <v>1422</v>
      </c>
      <c r="F13143" t="s">
        <v>1386</v>
      </c>
      <c r="G13143">
        <v>1176</v>
      </c>
      <c r="H13143" s="23"/>
    </row>
    <row r="13144" spans="1:8" x14ac:dyDescent="0.25">
      <c r="A13144">
        <v>9205</v>
      </c>
      <c r="B13144" t="s">
        <v>25561</v>
      </c>
      <c r="C13144" t="s">
        <v>25562</v>
      </c>
      <c r="D13144" s="23"/>
      <c r="E13144" t="s">
        <v>2050</v>
      </c>
      <c r="F13144" t="s">
        <v>1386</v>
      </c>
      <c r="G13144">
        <v>519</v>
      </c>
      <c r="H13144" s="23"/>
    </row>
    <row r="13145" spans="1:8" x14ac:dyDescent="0.25">
      <c r="A13145">
        <v>32</v>
      </c>
      <c r="B13145" t="s">
        <v>17278</v>
      </c>
      <c r="D13145" s="23"/>
      <c r="E13145" t="s">
        <v>1422</v>
      </c>
      <c r="F13145" t="s">
        <v>1386</v>
      </c>
      <c r="G13145">
        <v>1308</v>
      </c>
      <c r="H13145" s="23"/>
    </row>
    <row r="13146" spans="1:8" x14ac:dyDescent="0.25">
      <c r="A13146">
        <v>69</v>
      </c>
      <c r="B13146" t="s">
        <v>17279</v>
      </c>
      <c r="D13146" s="23"/>
      <c r="E13146" t="s">
        <v>1422</v>
      </c>
      <c r="F13146" t="s">
        <v>1386</v>
      </c>
      <c r="G13146">
        <v>1345</v>
      </c>
      <c r="H13146" s="23"/>
    </row>
    <row r="13147" spans="1:8" x14ac:dyDescent="0.25">
      <c r="A13147">
        <v>9682</v>
      </c>
      <c r="B13147" t="s">
        <v>25563</v>
      </c>
      <c r="C13147" t="s">
        <v>25563</v>
      </c>
      <c r="D13147" s="23"/>
      <c r="E13147" t="s">
        <v>2050</v>
      </c>
      <c r="F13147" t="s">
        <v>1386</v>
      </c>
      <c r="G13147">
        <v>14380</v>
      </c>
      <c r="H13147" s="23"/>
    </row>
    <row r="13148" spans="1:8" x14ac:dyDescent="0.25">
      <c r="A13148">
        <v>6859</v>
      </c>
      <c r="B13148" t="s">
        <v>25564</v>
      </c>
      <c r="C13148" t="s">
        <v>25450</v>
      </c>
      <c r="D13148" s="23"/>
      <c r="E13148" t="s">
        <v>1422</v>
      </c>
      <c r="F13148" t="s">
        <v>1386</v>
      </c>
      <c r="G13148">
        <v>5496</v>
      </c>
      <c r="H13148" s="23"/>
    </row>
    <row r="13149" spans="1:8" x14ac:dyDescent="0.25">
      <c r="A13149">
        <v>4341</v>
      </c>
      <c r="B13149" t="s">
        <v>25565</v>
      </c>
      <c r="C13149" t="s">
        <v>25450</v>
      </c>
      <c r="D13149" s="23"/>
      <c r="E13149" t="s">
        <v>1422</v>
      </c>
      <c r="F13149" t="s">
        <v>1386</v>
      </c>
      <c r="G13149">
        <v>5470</v>
      </c>
      <c r="H13149" s="23"/>
    </row>
    <row r="13150" spans="1:8" x14ac:dyDescent="0.25">
      <c r="A13150">
        <v>5380</v>
      </c>
      <c r="B13150" t="s">
        <v>17280</v>
      </c>
      <c r="D13150" s="23"/>
      <c r="E13150" t="s">
        <v>15174</v>
      </c>
      <c r="F13150" t="s">
        <v>1386</v>
      </c>
      <c r="G13150">
        <v>8420</v>
      </c>
      <c r="H13150" s="23"/>
    </row>
    <row r="13151" spans="1:8" x14ac:dyDescent="0.25">
      <c r="A13151">
        <v>13241</v>
      </c>
      <c r="B13151" t="s">
        <v>25566</v>
      </c>
      <c r="C13151" t="s">
        <v>25566</v>
      </c>
      <c r="D13151" s="23"/>
      <c r="E13151" t="s">
        <v>1385</v>
      </c>
      <c r="F13151" t="s">
        <v>1386</v>
      </c>
      <c r="G13151">
        <v>20438</v>
      </c>
      <c r="H13151" s="23"/>
    </row>
    <row r="13152" spans="1:8" x14ac:dyDescent="0.25">
      <c r="A13152">
        <v>7994</v>
      </c>
      <c r="B13152" t="s">
        <v>17281</v>
      </c>
      <c r="C13152" t="s">
        <v>17281</v>
      </c>
      <c r="D13152" s="23">
        <v>8973224000191</v>
      </c>
      <c r="E13152" t="s">
        <v>1385</v>
      </c>
      <c r="F13152" t="s">
        <v>1386</v>
      </c>
      <c r="G13152">
        <v>12297</v>
      </c>
      <c r="H13152" s="23">
        <v>160664942</v>
      </c>
    </row>
    <row r="13153" spans="1:8" x14ac:dyDescent="0.25">
      <c r="A13153">
        <v>9087</v>
      </c>
      <c r="B13153" t="s">
        <v>25567</v>
      </c>
      <c r="C13153" t="s">
        <v>25568</v>
      </c>
      <c r="D13153" s="23"/>
      <c r="E13153" t="s">
        <v>1530</v>
      </c>
      <c r="F13153" t="s">
        <v>1386</v>
      </c>
      <c r="G13153">
        <v>722</v>
      </c>
      <c r="H13153" s="23"/>
    </row>
    <row r="13154" spans="1:8" x14ac:dyDescent="0.25">
      <c r="A13154">
        <v>800</v>
      </c>
      <c r="B13154" t="s">
        <v>25569</v>
      </c>
      <c r="C13154" t="s">
        <v>25569</v>
      </c>
      <c r="D13154" s="23"/>
      <c r="E13154" t="s">
        <v>1921</v>
      </c>
      <c r="F13154" t="s">
        <v>1386</v>
      </c>
      <c r="G13154">
        <v>2076</v>
      </c>
      <c r="H13154" s="23"/>
    </row>
    <row r="13155" spans="1:8" x14ac:dyDescent="0.25">
      <c r="A13155">
        <v>14263</v>
      </c>
      <c r="B13155" t="s">
        <v>25570</v>
      </c>
      <c r="C13155" t="s">
        <v>25570</v>
      </c>
      <c r="D13155" s="23"/>
      <c r="E13155" t="s">
        <v>2050</v>
      </c>
      <c r="F13155" t="s">
        <v>1386</v>
      </c>
      <c r="G13155">
        <v>22471</v>
      </c>
      <c r="H13155" s="23"/>
    </row>
    <row r="13156" spans="1:8" x14ac:dyDescent="0.25">
      <c r="A13156">
        <v>15313</v>
      </c>
      <c r="B13156" t="s">
        <v>25571</v>
      </c>
      <c r="C13156" t="s">
        <v>25571</v>
      </c>
      <c r="D13156" s="23"/>
      <c r="E13156" t="s">
        <v>1670</v>
      </c>
      <c r="F13156" t="s">
        <v>1386</v>
      </c>
      <c r="G13156">
        <v>24453</v>
      </c>
      <c r="H13156" s="23"/>
    </row>
    <row r="13157" spans="1:8" x14ac:dyDescent="0.25">
      <c r="A13157">
        <v>8767</v>
      </c>
      <c r="B13157" t="s">
        <v>25572</v>
      </c>
      <c r="C13157" t="s">
        <v>25573</v>
      </c>
      <c r="D13157" s="23"/>
      <c r="E13157" t="s">
        <v>1422</v>
      </c>
      <c r="F13157" t="s">
        <v>1386</v>
      </c>
      <c r="G13157">
        <v>7106</v>
      </c>
      <c r="H13157" s="23"/>
    </row>
    <row r="13158" spans="1:8" x14ac:dyDescent="0.25">
      <c r="A13158">
        <v>2146</v>
      </c>
      <c r="B13158" t="s">
        <v>17282</v>
      </c>
      <c r="C13158" t="s">
        <v>17283</v>
      </c>
      <c r="D13158" s="23">
        <v>24111403000176</v>
      </c>
      <c r="E13158" t="s">
        <v>1422</v>
      </c>
      <c r="F13158" t="s">
        <v>1386</v>
      </c>
      <c r="G13158">
        <v>3422</v>
      </c>
      <c r="H13158" s="23" t="s">
        <v>17284</v>
      </c>
    </row>
    <row r="13159" spans="1:8" x14ac:dyDescent="0.25">
      <c r="A13159">
        <v>1780</v>
      </c>
      <c r="B13159" t="s">
        <v>17285</v>
      </c>
      <c r="C13159" t="s">
        <v>17286</v>
      </c>
      <c r="D13159" s="23">
        <v>12669339000164</v>
      </c>
      <c r="E13159" t="s">
        <v>2047</v>
      </c>
      <c r="F13159" t="s">
        <v>1386</v>
      </c>
      <c r="G13159">
        <v>3056</v>
      </c>
      <c r="H13159" s="23">
        <v>160456371</v>
      </c>
    </row>
    <row r="13160" spans="1:8" x14ac:dyDescent="0.25">
      <c r="A13160">
        <v>178</v>
      </c>
      <c r="B13160" t="s">
        <v>25574</v>
      </c>
      <c r="C13160" t="s">
        <v>25574</v>
      </c>
      <c r="D13160" s="23"/>
      <c r="E13160" t="s">
        <v>1921</v>
      </c>
      <c r="F13160" t="s">
        <v>1386</v>
      </c>
      <c r="G13160">
        <v>1454</v>
      </c>
      <c r="H13160" s="23"/>
    </row>
    <row r="13161" spans="1:8" x14ac:dyDescent="0.25">
      <c r="A13161">
        <v>14091</v>
      </c>
      <c r="B13161" t="s">
        <v>25575</v>
      </c>
      <c r="C13161" t="s">
        <v>25575</v>
      </c>
      <c r="D13161" s="23"/>
      <c r="E13161" t="s">
        <v>2050</v>
      </c>
      <c r="F13161" t="s">
        <v>1386</v>
      </c>
      <c r="G13161">
        <v>21876</v>
      </c>
      <c r="H13161" s="23"/>
    </row>
    <row r="13162" spans="1:8" x14ac:dyDescent="0.25">
      <c r="A13162">
        <v>3230</v>
      </c>
      <c r="B13162" t="s">
        <v>17287</v>
      </c>
      <c r="C13162" t="s">
        <v>17288</v>
      </c>
      <c r="D13162" s="23">
        <v>65965154000163</v>
      </c>
      <c r="E13162" t="s">
        <v>1424</v>
      </c>
      <c r="F13162" t="s">
        <v>1390</v>
      </c>
      <c r="G13162">
        <v>4506</v>
      </c>
      <c r="H13162" s="23" t="s">
        <v>17289</v>
      </c>
    </row>
    <row r="13163" spans="1:8" x14ac:dyDescent="0.25">
      <c r="A13163">
        <v>7364</v>
      </c>
      <c r="B13163" t="s">
        <v>17290</v>
      </c>
      <c r="C13163" t="s">
        <v>17291</v>
      </c>
      <c r="D13163" s="23">
        <v>50981018000351</v>
      </c>
      <c r="E13163" t="s">
        <v>1424</v>
      </c>
      <c r="F13163" t="s">
        <v>1390</v>
      </c>
      <c r="G13163">
        <v>11285</v>
      </c>
      <c r="H13163" s="23">
        <v>587254403118</v>
      </c>
    </row>
    <row r="13164" spans="1:8" x14ac:dyDescent="0.25">
      <c r="A13164">
        <v>9594</v>
      </c>
      <c r="B13164" t="s">
        <v>17292</v>
      </c>
      <c r="C13164" t="s">
        <v>17292</v>
      </c>
      <c r="D13164" s="23">
        <v>50981018002052</v>
      </c>
      <c r="E13164" t="s">
        <v>1976</v>
      </c>
      <c r="F13164" t="s">
        <v>1390</v>
      </c>
      <c r="G13164">
        <v>14290</v>
      </c>
      <c r="H13164" s="23">
        <v>353262261114</v>
      </c>
    </row>
    <row r="13165" spans="1:8" x14ac:dyDescent="0.25">
      <c r="A13165">
        <v>8391</v>
      </c>
      <c r="B13165" t="s">
        <v>17292</v>
      </c>
      <c r="C13165" t="s">
        <v>17293</v>
      </c>
      <c r="D13165" s="23">
        <v>50981018001919</v>
      </c>
      <c r="E13165" t="s">
        <v>1507</v>
      </c>
      <c r="F13165" t="s">
        <v>1415</v>
      </c>
      <c r="G13165">
        <v>12655</v>
      </c>
      <c r="H13165" s="23">
        <v>37460110</v>
      </c>
    </row>
    <row r="13166" spans="1:8" x14ac:dyDescent="0.25">
      <c r="A13166">
        <v>6278</v>
      </c>
      <c r="B13166" t="s">
        <v>17294</v>
      </c>
      <c r="C13166" t="s">
        <v>17295</v>
      </c>
      <c r="D13166" s="23">
        <v>2640010000117</v>
      </c>
      <c r="E13166" t="s">
        <v>17296</v>
      </c>
      <c r="F13166" t="s">
        <v>1692</v>
      </c>
      <c r="G13166">
        <v>9820</v>
      </c>
      <c r="H13166" s="23">
        <v>9016765500</v>
      </c>
    </row>
    <row r="13167" spans="1:8" x14ac:dyDescent="0.25">
      <c r="A13167">
        <v>12152</v>
      </c>
      <c r="B13167" t="s">
        <v>17297</v>
      </c>
      <c r="C13167" t="s">
        <v>17298</v>
      </c>
      <c r="D13167" s="23">
        <v>2640010000389</v>
      </c>
      <c r="E13167" t="s">
        <v>3857</v>
      </c>
      <c r="F13167" t="s">
        <v>1692</v>
      </c>
      <c r="G13167">
        <v>18737</v>
      </c>
      <c r="H13167" s="23">
        <v>9069358567</v>
      </c>
    </row>
    <row r="13168" spans="1:8" x14ac:dyDescent="0.25">
      <c r="A13168">
        <v>9569</v>
      </c>
      <c r="B13168" t="s">
        <v>17299</v>
      </c>
      <c r="C13168" t="s">
        <v>17299</v>
      </c>
      <c r="D13168" s="23">
        <v>10957847000112</v>
      </c>
      <c r="E13168" t="s">
        <v>1895</v>
      </c>
      <c r="F13168" t="s">
        <v>1390</v>
      </c>
      <c r="G13168">
        <v>14266</v>
      </c>
      <c r="H13168" s="23">
        <v>626782632111</v>
      </c>
    </row>
    <row r="13169" spans="1:8" x14ac:dyDescent="0.25">
      <c r="A13169">
        <v>6211</v>
      </c>
      <c r="B13169" t="s">
        <v>17300</v>
      </c>
      <c r="C13169" t="s">
        <v>17300</v>
      </c>
      <c r="D13169" s="23">
        <v>33182809000130</v>
      </c>
      <c r="E13169" t="s">
        <v>2193</v>
      </c>
      <c r="F13169" t="s">
        <v>1390</v>
      </c>
      <c r="G13169">
        <v>9746</v>
      </c>
      <c r="H13169" s="23" t="s">
        <v>1438</v>
      </c>
    </row>
    <row r="13170" spans="1:8" x14ac:dyDescent="0.25">
      <c r="A13170">
        <v>11317</v>
      </c>
      <c r="B13170" t="s">
        <v>17301</v>
      </c>
      <c r="C13170" t="s">
        <v>17302</v>
      </c>
      <c r="D13170" s="23">
        <v>272073000132</v>
      </c>
      <c r="E13170" t="s">
        <v>1424</v>
      </c>
      <c r="F13170" t="s">
        <v>1390</v>
      </c>
      <c r="G13170">
        <v>17178</v>
      </c>
      <c r="H13170" s="23" t="s">
        <v>1438</v>
      </c>
    </row>
    <row r="13171" spans="1:8" x14ac:dyDescent="0.25">
      <c r="A13171">
        <v>4441</v>
      </c>
      <c r="B13171" t="s">
        <v>17303</v>
      </c>
      <c r="C13171" t="s">
        <v>17304</v>
      </c>
      <c r="D13171" s="23">
        <v>983048000167</v>
      </c>
      <c r="E13171" t="s">
        <v>2193</v>
      </c>
      <c r="F13171" t="s">
        <v>1390</v>
      </c>
      <c r="G13171">
        <v>7031</v>
      </c>
      <c r="H13171" s="23">
        <v>206266885111</v>
      </c>
    </row>
    <row r="13172" spans="1:8" x14ac:dyDescent="0.25">
      <c r="A13172">
        <v>14095</v>
      </c>
      <c r="B13172" t="s">
        <v>17305</v>
      </c>
      <c r="C13172" t="s">
        <v>17306</v>
      </c>
      <c r="D13172" s="23">
        <v>30611201000196</v>
      </c>
      <c r="E13172" t="s">
        <v>1385</v>
      </c>
      <c r="F13172" t="s">
        <v>1386</v>
      </c>
      <c r="G13172">
        <v>21882</v>
      </c>
      <c r="H13172" s="23">
        <v>164001069</v>
      </c>
    </row>
    <row r="13173" spans="1:8" x14ac:dyDescent="0.25">
      <c r="A13173">
        <v>9929</v>
      </c>
      <c r="B13173" t="s">
        <v>17307</v>
      </c>
      <c r="C13173" t="s">
        <v>17308</v>
      </c>
      <c r="D13173" s="23">
        <v>13614030000130</v>
      </c>
      <c r="E13173" t="s">
        <v>1642</v>
      </c>
      <c r="F13173" t="s">
        <v>1415</v>
      </c>
      <c r="G13173">
        <v>14662</v>
      </c>
      <c r="H13173" s="23">
        <v>73924865</v>
      </c>
    </row>
    <row r="13174" spans="1:8" x14ac:dyDescent="0.25">
      <c r="A13174">
        <v>13260</v>
      </c>
      <c r="B13174" t="s">
        <v>17309</v>
      </c>
      <c r="C13174" t="s">
        <v>17309</v>
      </c>
      <c r="D13174" s="23">
        <v>20268837000123</v>
      </c>
      <c r="E13174" t="s">
        <v>1572</v>
      </c>
      <c r="F13174" t="s">
        <v>1386</v>
      </c>
      <c r="G13174">
        <v>20464</v>
      </c>
      <c r="H13174" s="23">
        <v>162860064</v>
      </c>
    </row>
    <row r="13175" spans="1:8" x14ac:dyDescent="0.25">
      <c r="A13175">
        <v>1298</v>
      </c>
      <c r="B13175" t="s">
        <v>17310</v>
      </c>
      <c r="C13175" t="s">
        <v>17311</v>
      </c>
      <c r="D13175" s="23">
        <v>10456016001058</v>
      </c>
      <c r="E13175" t="s">
        <v>1507</v>
      </c>
      <c r="F13175" t="s">
        <v>1415</v>
      </c>
      <c r="G13175">
        <v>2574</v>
      </c>
      <c r="H13175" s="23" t="s">
        <v>17312</v>
      </c>
    </row>
    <row r="13176" spans="1:8" x14ac:dyDescent="0.25">
      <c r="A13176">
        <v>5416</v>
      </c>
      <c r="B13176" t="s">
        <v>17313</v>
      </c>
      <c r="C13176" t="s">
        <v>17313</v>
      </c>
      <c r="D13176" s="23">
        <v>45631850000126</v>
      </c>
      <c r="E13176" t="s">
        <v>1886</v>
      </c>
      <c r="F13176" t="s">
        <v>1390</v>
      </c>
      <c r="G13176">
        <v>8483</v>
      </c>
      <c r="H13176" s="23">
        <v>492326471115</v>
      </c>
    </row>
    <row r="13177" spans="1:8" x14ac:dyDescent="0.25">
      <c r="A13177">
        <v>9536</v>
      </c>
      <c r="B13177" t="s">
        <v>17314</v>
      </c>
      <c r="C13177" t="s">
        <v>17315</v>
      </c>
      <c r="D13177" s="23">
        <v>303128000124</v>
      </c>
      <c r="E13177" t="s">
        <v>1424</v>
      </c>
      <c r="F13177" t="s">
        <v>1390</v>
      </c>
      <c r="G13177">
        <v>14232</v>
      </c>
      <c r="H13177" s="23">
        <v>114212497110</v>
      </c>
    </row>
    <row r="13178" spans="1:8" x14ac:dyDescent="0.25">
      <c r="A13178">
        <v>14029</v>
      </c>
      <c r="B13178" t="s">
        <v>17316</v>
      </c>
      <c r="D13178" s="23">
        <v>66850660000170</v>
      </c>
      <c r="E13178" t="s">
        <v>1424</v>
      </c>
      <c r="F13178" t="s">
        <v>1390</v>
      </c>
      <c r="G13178">
        <v>21818</v>
      </c>
      <c r="H13178" s="23">
        <v>113602200110</v>
      </c>
    </row>
    <row r="13179" spans="1:8" x14ac:dyDescent="0.25">
      <c r="A13179">
        <v>6138</v>
      </c>
      <c r="B13179" t="s">
        <v>17317</v>
      </c>
      <c r="C13179" t="s">
        <v>17317</v>
      </c>
      <c r="D13179" s="23">
        <v>18148426000152</v>
      </c>
      <c r="E13179" t="s">
        <v>1578</v>
      </c>
      <c r="F13179" t="s">
        <v>1386</v>
      </c>
      <c r="G13179">
        <v>9607</v>
      </c>
      <c r="H13179" s="23" t="s">
        <v>1438</v>
      </c>
    </row>
    <row r="13180" spans="1:8" x14ac:dyDescent="0.25">
      <c r="A13180">
        <v>15103</v>
      </c>
      <c r="B13180" t="s">
        <v>17318</v>
      </c>
      <c r="C13180" t="s">
        <v>17318</v>
      </c>
      <c r="D13180" s="23">
        <v>7337276000109</v>
      </c>
      <c r="E13180" t="s">
        <v>1992</v>
      </c>
      <c r="F13180" t="s">
        <v>1587</v>
      </c>
      <c r="G13180">
        <v>23982</v>
      </c>
      <c r="H13180" s="23" t="s">
        <v>1438</v>
      </c>
    </row>
    <row r="13181" spans="1:8" x14ac:dyDescent="0.25">
      <c r="A13181">
        <v>7629</v>
      </c>
      <c r="B13181" t="s">
        <v>17319</v>
      </c>
      <c r="C13181" t="s">
        <v>17320</v>
      </c>
      <c r="D13181" s="23">
        <v>3675785000190</v>
      </c>
      <c r="E13181" t="s">
        <v>1430</v>
      </c>
      <c r="F13181" t="s">
        <v>1415</v>
      </c>
      <c r="G13181">
        <v>11879</v>
      </c>
      <c r="H13181" s="23">
        <v>26872595</v>
      </c>
    </row>
    <row r="13182" spans="1:8" x14ac:dyDescent="0.25">
      <c r="A13182">
        <v>9755</v>
      </c>
      <c r="B13182" t="s">
        <v>17321</v>
      </c>
      <c r="C13182" t="s">
        <v>17321</v>
      </c>
      <c r="D13182" s="23">
        <v>3943181000188</v>
      </c>
      <c r="E13182" t="s">
        <v>13304</v>
      </c>
      <c r="F13182" t="s">
        <v>1390</v>
      </c>
      <c r="G13182">
        <v>14486</v>
      </c>
      <c r="H13182" s="23">
        <v>455155756110</v>
      </c>
    </row>
    <row r="13183" spans="1:8" x14ac:dyDescent="0.25">
      <c r="A13183">
        <v>15619</v>
      </c>
      <c r="B13183" t="s">
        <v>17322</v>
      </c>
      <c r="C13183" t="s">
        <v>17322</v>
      </c>
      <c r="D13183" s="23">
        <v>26564165000180</v>
      </c>
      <c r="E13183" t="s">
        <v>1385</v>
      </c>
      <c r="F13183" t="s">
        <v>1386</v>
      </c>
      <c r="G13183">
        <v>24892</v>
      </c>
      <c r="H13183" s="23">
        <v>162847319</v>
      </c>
    </row>
    <row r="13184" spans="1:8" x14ac:dyDescent="0.25">
      <c r="A13184">
        <v>14947</v>
      </c>
      <c r="B13184" t="s">
        <v>17323</v>
      </c>
      <c r="D13184" s="23">
        <v>4599075000191</v>
      </c>
      <c r="E13184" t="s">
        <v>17324</v>
      </c>
      <c r="F13184" t="s">
        <v>1390</v>
      </c>
      <c r="G13184">
        <v>23433</v>
      </c>
      <c r="H13184" s="23">
        <v>675155665114</v>
      </c>
    </row>
    <row r="13185" spans="1:8" x14ac:dyDescent="0.25">
      <c r="A13185">
        <v>8133</v>
      </c>
      <c r="B13185" t="s">
        <v>17325</v>
      </c>
      <c r="C13185" t="s">
        <v>17326</v>
      </c>
      <c r="D13185" s="23">
        <v>769222000335</v>
      </c>
      <c r="E13185" t="s">
        <v>2234</v>
      </c>
      <c r="F13185" t="s">
        <v>1390</v>
      </c>
      <c r="G13185">
        <v>12412</v>
      </c>
      <c r="H13185" s="23" t="s">
        <v>17327</v>
      </c>
    </row>
    <row r="13186" spans="1:8" x14ac:dyDescent="0.25">
      <c r="A13186">
        <v>9420</v>
      </c>
      <c r="B13186" t="s">
        <v>25576</v>
      </c>
      <c r="C13186" t="s">
        <v>25576</v>
      </c>
      <c r="D13186" s="23"/>
      <c r="E13186" t="s">
        <v>1422</v>
      </c>
      <c r="F13186" t="s">
        <v>1386</v>
      </c>
      <c r="G13186">
        <v>13900</v>
      </c>
      <c r="H13186" s="23"/>
    </row>
    <row r="13187" spans="1:8" x14ac:dyDescent="0.25">
      <c r="A13187">
        <v>8291</v>
      </c>
      <c r="B13187" t="s">
        <v>25577</v>
      </c>
      <c r="C13187" t="s">
        <v>25578</v>
      </c>
      <c r="D13187" s="23"/>
      <c r="E13187" t="s">
        <v>1422</v>
      </c>
      <c r="F13187" t="s">
        <v>1386</v>
      </c>
      <c r="G13187">
        <v>5736</v>
      </c>
      <c r="H13187" s="23"/>
    </row>
    <row r="13188" spans="1:8" x14ac:dyDescent="0.25">
      <c r="A13188">
        <v>10561</v>
      </c>
      <c r="B13188" t="s">
        <v>17328</v>
      </c>
      <c r="C13188" t="s">
        <v>17328</v>
      </c>
      <c r="D13188" s="23">
        <v>6245870000883</v>
      </c>
      <c r="E13188" t="s">
        <v>1435</v>
      </c>
      <c r="F13188" t="s">
        <v>1390</v>
      </c>
      <c r="G13188">
        <v>15925</v>
      </c>
      <c r="H13188" s="23">
        <v>336856450118</v>
      </c>
    </row>
    <row r="13189" spans="1:8" x14ac:dyDescent="0.25">
      <c r="A13189">
        <v>7795</v>
      </c>
      <c r="B13189" t="s">
        <v>17329</v>
      </c>
      <c r="C13189" t="s">
        <v>17330</v>
      </c>
      <c r="D13189" s="23">
        <v>68272657000141</v>
      </c>
      <c r="E13189" t="s">
        <v>1424</v>
      </c>
      <c r="F13189" t="s">
        <v>1390</v>
      </c>
      <c r="G13189">
        <v>12110</v>
      </c>
      <c r="H13189" s="23">
        <v>114120671117</v>
      </c>
    </row>
    <row r="13190" spans="1:8" x14ac:dyDescent="0.25">
      <c r="A13190">
        <v>4382</v>
      </c>
      <c r="B13190" t="s">
        <v>17331</v>
      </c>
      <c r="C13190" t="s">
        <v>17332</v>
      </c>
      <c r="D13190" s="23">
        <v>677116000160</v>
      </c>
      <c r="E13190" t="s">
        <v>3884</v>
      </c>
      <c r="F13190" t="s">
        <v>1390</v>
      </c>
      <c r="G13190">
        <v>6971</v>
      </c>
      <c r="H13190" s="23">
        <v>513449619117</v>
      </c>
    </row>
    <row r="13191" spans="1:8" x14ac:dyDescent="0.25">
      <c r="A13191">
        <v>13903</v>
      </c>
      <c r="B13191" t="s">
        <v>17333</v>
      </c>
      <c r="C13191" t="s">
        <v>17334</v>
      </c>
      <c r="D13191" s="23">
        <v>9608046000162</v>
      </c>
      <c r="E13191" t="s">
        <v>1696</v>
      </c>
      <c r="F13191" t="s">
        <v>1386</v>
      </c>
      <c r="G13191">
        <v>21661</v>
      </c>
      <c r="H13191" s="23">
        <v>161569757</v>
      </c>
    </row>
    <row r="13192" spans="1:8" x14ac:dyDescent="0.25">
      <c r="A13192">
        <v>3860</v>
      </c>
      <c r="B13192" t="s">
        <v>17335</v>
      </c>
      <c r="C13192" t="s">
        <v>17336</v>
      </c>
      <c r="D13192" s="23">
        <v>9094905000142</v>
      </c>
      <c r="E13192" t="s">
        <v>1385</v>
      </c>
      <c r="F13192" t="s">
        <v>1386</v>
      </c>
      <c r="G13192">
        <v>5136</v>
      </c>
      <c r="H13192" s="23">
        <v>160007224</v>
      </c>
    </row>
    <row r="13193" spans="1:8" x14ac:dyDescent="0.25">
      <c r="A13193">
        <v>6239</v>
      </c>
      <c r="B13193" t="s">
        <v>17337</v>
      </c>
      <c r="C13193" t="s">
        <v>17338</v>
      </c>
      <c r="D13193" s="23">
        <v>1115454000170</v>
      </c>
      <c r="E13193" t="s">
        <v>1465</v>
      </c>
      <c r="F13193" t="s">
        <v>1398</v>
      </c>
      <c r="G13193">
        <v>9770</v>
      </c>
      <c r="H13193" s="23">
        <v>200776916</v>
      </c>
    </row>
    <row r="13194" spans="1:8" x14ac:dyDescent="0.25">
      <c r="A13194">
        <v>15510</v>
      </c>
      <c r="B13194" t="s">
        <v>17339</v>
      </c>
      <c r="C13194" t="s">
        <v>17339</v>
      </c>
      <c r="D13194" s="23">
        <v>10507338000198</v>
      </c>
      <c r="E13194" t="s">
        <v>1487</v>
      </c>
      <c r="F13194" t="s">
        <v>1386</v>
      </c>
      <c r="G13194">
        <v>24719</v>
      </c>
      <c r="H13194" s="23">
        <v>164508031</v>
      </c>
    </row>
    <row r="13195" spans="1:8" x14ac:dyDescent="0.25">
      <c r="A13195">
        <v>3316</v>
      </c>
      <c r="B13195" t="s">
        <v>17340</v>
      </c>
      <c r="C13195" t="s">
        <v>17341</v>
      </c>
      <c r="D13195" s="23">
        <v>7129817000103</v>
      </c>
      <c r="E13195" t="s">
        <v>1385</v>
      </c>
      <c r="F13195" t="s">
        <v>1386</v>
      </c>
      <c r="G13195">
        <v>4592</v>
      </c>
      <c r="H13195" s="23" t="s">
        <v>2239</v>
      </c>
    </row>
    <row r="13196" spans="1:8" x14ac:dyDescent="0.25">
      <c r="A13196">
        <v>5039</v>
      </c>
      <c r="B13196" t="s">
        <v>17342</v>
      </c>
      <c r="C13196" t="s">
        <v>17342</v>
      </c>
      <c r="D13196" s="23">
        <v>12046775000187</v>
      </c>
      <c r="E13196" t="s">
        <v>3243</v>
      </c>
      <c r="F13196" t="s">
        <v>1415</v>
      </c>
      <c r="G13196">
        <v>8076</v>
      </c>
      <c r="H13196" s="23">
        <v>40239276</v>
      </c>
    </row>
    <row r="13197" spans="1:8" x14ac:dyDescent="0.25">
      <c r="A13197">
        <v>6579</v>
      </c>
      <c r="B13197" t="s">
        <v>17343</v>
      </c>
      <c r="C13197" t="s">
        <v>17344</v>
      </c>
      <c r="D13197" s="23">
        <v>68337658000127</v>
      </c>
      <c r="E13197" t="s">
        <v>1424</v>
      </c>
      <c r="F13197" t="s">
        <v>1390</v>
      </c>
      <c r="G13197">
        <v>10113</v>
      </c>
      <c r="H13197" s="23">
        <v>114534208114</v>
      </c>
    </row>
    <row r="13198" spans="1:8" x14ac:dyDescent="0.25">
      <c r="A13198">
        <v>8526</v>
      </c>
      <c r="B13198" t="s">
        <v>17345</v>
      </c>
      <c r="C13198" t="s">
        <v>17345</v>
      </c>
      <c r="D13198" s="23">
        <v>6966612000110</v>
      </c>
      <c r="E13198" t="s">
        <v>1424</v>
      </c>
      <c r="F13198" t="s">
        <v>1390</v>
      </c>
      <c r="G13198">
        <v>13028</v>
      </c>
      <c r="H13198" s="23">
        <v>148275367116</v>
      </c>
    </row>
    <row r="13199" spans="1:8" x14ac:dyDescent="0.25">
      <c r="A13199">
        <v>8228</v>
      </c>
      <c r="B13199" t="s">
        <v>25579</v>
      </c>
      <c r="C13199" t="s">
        <v>25579</v>
      </c>
      <c r="D13199" s="23"/>
      <c r="E13199" t="s">
        <v>1385</v>
      </c>
      <c r="F13199" t="s">
        <v>1386</v>
      </c>
      <c r="G13199">
        <v>12493</v>
      </c>
      <c r="H13199" s="23"/>
    </row>
    <row r="13200" spans="1:8" x14ac:dyDescent="0.25">
      <c r="A13200">
        <v>6331</v>
      </c>
      <c r="B13200" t="s">
        <v>17346</v>
      </c>
      <c r="C13200" t="s">
        <v>17347</v>
      </c>
      <c r="D13200" s="23">
        <v>4491568000103</v>
      </c>
      <c r="E13200" t="s">
        <v>2454</v>
      </c>
      <c r="F13200" t="s">
        <v>1386</v>
      </c>
      <c r="G13200">
        <v>9874</v>
      </c>
      <c r="H13200" s="23" t="s">
        <v>1438</v>
      </c>
    </row>
    <row r="13201" spans="1:8" x14ac:dyDescent="0.25">
      <c r="A13201">
        <v>14799</v>
      </c>
      <c r="B13201" t="s">
        <v>17348</v>
      </c>
      <c r="C13201" t="s">
        <v>17349</v>
      </c>
      <c r="D13201" s="23">
        <v>41068263000209</v>
      </c>
      <c r="E13201" t="s">
        <v>1406</v>
      </c>
      <c r="F13201" t="s">
        <v>1407</v>
      </c>
      <c r="G13201">
        <v>23247</v>
      </c>
      <c r="H13201" s="23">
        <v>65521471</v>
      </c>
    </row>
    <row r="13202" spans="1:8" x14ac:dyDescent="0.25">
      <c r="A13202">
        <v>2676</v>
      </c>
      <c r="B13202" t="s">
        <v>17350</v>
      </c>
      <c r="C13202" t="s">
        <v>17351</v>
      </c>
      <c r="D13202" s="23">
        <v>41068263000110</v>
      </c>
      <c r="E13202" t="s">
        <v>1430</v>
      </c>
      <c r="F13202" t="s">
        <v>1415</v>
      </c>
      <c r="G13202">
        <v>3952</v>
      </c>
      <c r="H13202" s="23">
        <v>19060114</v>
      </c>
    </row>
    <row r="13203" spans="1:8" x14ac:dyDescent="0.25">
      <c r="A13203">
        <v>3912</v>
      </c>
      <c r="B13203" t="s">
        <v>17352</v>
      </c>
      <c r="C13203" t="s">
        <v>17353</v>
      </c>
      <c r="D13203" s="23">
        <v>9179328000191</v>
      </c>
      <c r="E13203" t="s">
        <v>1921</v>
      </c>
      <c r="F13203" t="s">
        <v>1386</v>
      </c>
      <c r="G13203">
        <v>5188</v>
      </c>
      <c r="H13203" s="23">
        <v>161542972</v>
      </c>
    </row>
    <row r="13204" spans="1:8" x14ac:dyDescent="0.25">
      <c r="A13204">
        <v>5880</v>
      </c>
      <c r="B13204" t="s">
        <v>17354</v>
      </c>
      <c r="C13204" t="s">
        <v>17355</v>
      </c>
      <c r="D13204" s="23">
        <v>17219648000156</v>
      </c>
      <c r="E13204" t="s">
        <v>1409</v>
      </c>
      <c r="F13204" t="s">
        <v>1386</v>
      </c>
      <c r="G13204">
        <v>8879</v>
      </c>
      <c r="H13204" s="23">
        <v>162071876</v>
      </c>
    </row>
    <row r="13205" spans="1:8" x14ac:dyDescent="0.25">
      <c r="A13205">
        <v>8475</v>
      </c>
      <c r="B13205" t="s">
        <v>17356</v>
      </c>
      <c r="C13205" t="s">
        <v>17356</v>
      </c>
      <c r="D13205" s="23">
        <v>24786155000163</v>
      </c>
      <c r="E13205" t="s">
        <v>3827</v>
      </c>
      <c r="F13205" t="s">
        <v>1880</v>
      </c>
      <c r="G13205">
        <v>12944</v>
      </c>
      <c r="H13205" s="23">
        <v>106617311</v>
      </c>
    </row>
    <row r="13206" spans="1:8" x14ac:dyDescent="0.25">
      <c r="A13206">
        <v>2096</v>
      </c>
      <c r="B13206" t="s">
        <v>17357</v>
      </c>
      <c r="C13206" t="s">
        <v>17358</v>
      </c>
      <c r="D13206" s="23">
        <v>2243797000183</v>
      </c>
      <c r="E13206" t="s">
        <v>1952</v>
      </c>
      <c r="F13206" t="s">
        <v>1386</v>
      </c>
      <c r="G13206">
        <v>3372</v>
      </c>
      <c r="H13206" s="23">
        <v>161185282</v>
      </c>
    </row>
    <row r="13207" spans="1:8" x14ac:dyDescent="0.25">
      <c r="A13207">
        <v>6766</v>
      </c>
      <c r="B13207" t="s">
        <v>17359</v>
      </c>
      <c r="C13207" t="s">
        <v>17359</v>
      </c>
      <c r="D13207" s="23">
        <v>20394668000178</v>
      </c>
      <c r="E13207" t="s">
        <v>1527</v>
      </c>
      <c r="F13207" t="s">
        <v>1386</v>
      </c>
      <c r="G13207">
        <v>10493</v>
      </c>
      <c r="H13207" s="23">
        <v>162355513</v>
      </c>
    </row>
    <row r="13208" spans="1:8" x14ac:dyDescent="0.25">
      <c r="A13208">
        <v>4112</v>
      </c>
      <c r="B13208" t="s">
        <v>17360</v>
      </c>
      <c r="C13208" t="s">
        <v>17361</v>
      </c>
      <c r="D13208" s="23">
        <v>9639889000126</v>
      </c>
      <c r="E13208" t="s">
        <v>4319</v>
      </c>
      <c r="F13208" t="s">
        <v>1386</v>
      </c>
      <c r="G13208">
        <v>5388</v>
      </c>
      <c r="H13208" s="23">
        <v>161577881</v>
      </c>
    </row>
    <row r="13209" spans="1:8" x14ac:dyDescent="0.25">
      <c r="A13209">
        <v>2385</v>
      </c>
      <c r="B13209" t="s">
        <v>17362</v>
      </c>
      <c r="C13209" t="s">
        <v>17363</v>
      </c>
      <c r="D13209" s="23">
        <v>326351000197</v>
      </c>
      <c r="E13209" t="s">
        <v>1533</v>
      </c>
      <c r="F13209" t="s">
        <v>1386</v>
      </c>
      <c r="G13209">
        <v>3661</v>
      </c>
      <c r="H13209" s="23">
        <v>161072186</v>
      </c>
    </row>
    <row r="13210" spans="1:8" x14ac:dyDescent="0.25">
      <c r="A13210">
        <v>11686</v>
      </c>
      <c r="B13210" t="s">
        <v>17364</v>
      </c>
      <c r="C13210" t="s">
        <v>17365</v>
      </c>
      <c r="D13210" s="23">
        <v>37340509000193</v>
      </c>
      <c r="E13210" t="s">
        <v>17366</v>
      </c>
      <c r="F13210" t="s">
        <v>1415</v>
      </c>
      <c r="G13210">
        <v>17614</v>
      </c>
      <c r="H13210" s="23">
        <v>89026233</v>
      </c>
    </row>
    <row r="13211" spans="1:8" x14ac:dyDescent="0.25">
      <c r="A13211">
        <v>2276</v>
      </c>
      <c r="B13211" t="s">
        <v>17367</v>
      </c>
      <c r="C13211" t="s">
        <v>17368</v>
      </c>
      <c r="D13211" s="23">
        <v>2844932000227</v>
      </c>
      <c r="E13211" t="s">
        <v>9601</v>
      </c>
      <c r="F13211" t="s">
        <v>1386</v>
      </c>
      <c r="G13211">
        <v>3552</v>
      </c>
      <c r="H13211" s="23">
        <v>161309771</v>
      </c>
    </row>
    <row r="13212" spans="1:8" x14ac:dyDescent="0.25">
      <c r="A13212">
        <v>10876</v>
      </c>
      <c r="B13212" t="s">
        <v>17369</v>
      </c>
      <c r="C13212" t="s">
        <v>17369</v>
      </c>
      <c r="D13212" s="23">
        <v>28852320000199</v>
      </c>
      <c r="E13212" t="s">
        <v>1385</v>
      </c>
      <c r="F13212" t="s">
        <v>1386</v>
      </c>
      <c r="G13212">
        <v>16472</v>
      </c>
      <c r="H13212" s="23">
        <v>163030626</v>
      </c>
    </row>
    <row r="13213" spans="1:8" x14ac:dyDescent="0.25">
      <c r="A13213">
        <v>6985</v>
      </c>
      <c r="B13213" t="s">
        <v>25580</v>
      </c>
      <c r="C13213" t="s">
        <v>25580</v>
      </c>
      <c r="D13213" s="23"/>
      <c r="E13213" t="s">
        <v>1723</v>
      </c>
      <c r="F13213" t="s">
        <v>1386</v>
      </c>
      <c r="G13213">
        <v>10971</v>
      </c>
      <c r="H13213" s="23"/>
    </row>
    <row r="13214" spans="1:8" x14ac:dyDescent="0.25">
      <c r="A13214">
        <v>4365</v>
      </c>
      <c r="B13214" t="s">
        <v>17370</v>
      </c>
      <c r="C13214" t="s">
        <v>17371</v>
      </c>
      <c r="D13214" s="23">
        <v>4827789000100</v>
      </c>
      <c r="E13214" t="s">
        <v>1422</v>
      </c>
      <c r="F13214" t="s">
        <v>1386</v>
      </c>
      <c r="G13214">
        <v>6951</v>
      </c>
      <c r="H13214" s="23">
        <v>161458262</v>
      </c>
    </row>
    <row r="13215" spans="1:8" x14ac:dyDescent="0.25">
      <c r="A13215">
        <v>14404</v>
      </c>
      <c r="B13215" t="s">
        <v>17372</v>
      </c>
      <c r="C13215" t="s">
        <v>17372</v>
      </c>
      <c r="D13215" s="23">
        <v>48797718000187</v>
      </c>
      <c r="E13215" t="s">
        <v>2170</v>
      </c>
      <c r="F13215" t="s">
        <v>1415</v>
      </c>
      <c r="G13215">
        <v>22686</v>
      </c>
      <c r="H13215" s="23" t="s">
        <v>1438</v>
      </c>
    </row>
    <row r="13216" spans="1:8" x14ac:dyDescent="0.25">
      <c r="A13216">
        <v>9328</v>
      </c>
      <c r="B13216" t="s">
        <v>17373</v>
      </c>
      <c r="C13216" t="s">
        <v>17373</v>
      </c>
      <c r="D13216" s="23">
        <v>26593473000133</v>
      </c>
      <c r="E13216" t="s">
        <v>1830</v>
      </c>
      <c r="F13216" t="s">
        <v>1386</v>
      </c>
      <c r="G13216">
        <v>13815</v>
      </c>
      <c r="H13216" s="23">
        <v>162838875</v>
      </c>
    </row>
    <row r="13217" spans="1:8" x14ac:dyDescent="0.25">
      <c r="A13217">
        <v>8469</v>
      </c>
      <c r="B13217" t="s">
        <v>17374</v>
      </c>
      <c r="C13217" t="s">
        <v>17374</v>
      </c>
      <c r="D13217" s="23">
        <v>17829777000166</v>
      </c>
      <c r="E13217" t="s">
        <v>1422</v>
      </c>
      <c r="F13217" t="s">
        <v>1386</v>
      </c>
      <c r="G13217">
        <v>12936</v>
      </c>
      <c r="H13217" s="23">
        <v>162119704</v>
      </c>
    </row>
    <row r="13218" spans="1:8" x14ac:dyDescent="0.25">
      <c r="A13218">
        <v>3701</v>
      </c>
      <c r="B13218" t="s">
        <v>17375</v>
      </c>
      <c r="C13218" t="s">
        <v>17376</v>
      </c>
      <c r="D13218" s="23">
        <v>87288478000147</v>
      </c>
      <c r="E13218" t="s">
        <v>17377</v>
      </c>
      <c r="F13218" t="s">
        <v>1619</v>
      </c>
      <c r="G13218">
        <v>4977</v>
      </c>
      <c r="H13218" s="23">
        <v>420037322</v>
      </c>
    </row>
    <row r="13219" spans="1:8" x14ac:dyDescent="0.25">
      <c r="A13219">
        <v>701</v>
      </c>
      <c r="B13219" t="s">
        <v>25581</v>
      </c>
      <c r="C13219" t="s">
        <v>25581</v>
      </c>
      <c r="D13219" s="23"/>
      <c r="E13219" t="s">
        <v>4072</v>
      </c>
      <c r="F13219" t="s">
        <v>1415</v>
      </c>
      <c r="G13219">
        <v>1977</v>
      </c>
      <c r="H13219" s="23"/>
    </row>
    <row r="13220" spans="1:8" x14ac:dyDescent="0.25">
      <c r="A13220">
        <v>4209</v>
      </c>
      <c r="B13220" t="s">
        <v>25582</v>
      </c>
      <c r="C13220" t="s">
        <v>25583</v>
      </c>
      <c r="D13220" s="23"/>
      <c r="E13220" t="s">
        <v>1422</v>
      </c>
      <c r="F13220" t="s">
        <v>1386</v>
      </c>
      <c r="G13220">
        <v>6839</v>
      </c>
      <c r="H13220" s="23"/>
    </row>
    <row r="13221" spans="1:8" x14ac:dyDescent="0.25">
      <c r="A13221">
        <v>1721</v>
      </c>
      <c r="B13221" t="s">
        <v>17378</v>
      </c>
      <c r="C13221" t="s">
        <v>17379</v>
      </c>
      <c r="D13221" s="23">
        <v>1218892000164</v>
      </c>
      <c r="E13221" t="s">
        <v>1385</v>
      </c>
      <c r="F13221" t="s">
        <v>1386</v>
      </c>
      <c r="G13221">
        <v>2997</v>
      </c>
      <c r="H13221" s="23">
        <v>161128157</v>
      </c>
    </row>
    <row r="13222" spans="1:8" x14ac:dyDescent="0.25">
      <c r="A13222">
        <v>14803</v>
      </c>
      <c r="B13222" t="s">
        <v>17380</v>
      </c>
      <c r="C13222" t="s">
        <v>17380</v>
      </c>
      <c r="D13222" s="23">
        <v>52178438000168</v>
      </c>
      <c r="E13222" t="s">
        <v>4602</v>
      </c>
      <c r="F13222" t="s">
        <v>1386</v>
      </c>
      <c r="G13222">
        <v>23251</v>
      </c>
      <c r="H13222" s="23">
        <v>164760199</v>
      </c>
    </row>
    <row r="13223" spans="1:8" x14ac:dyDescent="0.25">
      <c r="A13223">
        <v>9255</v>
      </c>
      <c r="B13223" t="s">
        <v>17381</v>
      </c>
      <c r="C13223" t="s">
        <v>17382</v>
      </c>
      <c r="D13223" s="23">
        <v>27025301000126</v>
      </c>
      <c r="E13223" t="s">
        <v>1385</v>
      </c>
      <c r="F13223" t="s">
        <v>1386</v>
      </c>
      <c r="G13223">
        <v>13748</v>
      </c>
      <c r="H13223" s="23">
        <v>162895739</v>
      </c>
    </row>
    <row r="13224" spans="1:8" x14ac:dyDescent="0.25">
      <c r="A13224">
        <v>8101</v>
      </c>
      <c r="B13224" t="s">
        <v>17383</v>
      </c>
      <c r="C13224" t="s">
        <v>17384</v>
      </c>
      <c r="D13224" s="23">
        <v>8274071000194</v>
      </c>
      <c r="E13224" t="s">
        <v>1507</v>
      </c>
      <c r="F13224" t="s">
        <v>1415</v>
      </c>
      <c r="G13224">
        <v>12392</v>
      </c>
      <c r="H13224" s="23">
        <v>34230009</v>
      </c>
    </row>
    <row r="13225" spans="1:8" x14ac:dyDescent="0.25">
      <c r="A13225">
        <v>14143</v>
      </c>
      <c r="B13225" t="s">
        <v>25584</v>
      </c>
      <c r="C13225" t="s">
        <v>25585</v>
      </c>
      <c r="D13225" s="23"/>
      <c r="E13225" t="s">
        <v>1723</v>
      </c>
      <c r="F13225" t="s">
        <v>1386</v>
      </c>
      <c r="G13225">
        <v>12453</v>
      </c>
      <c r="H13225" s="23"/>
    </row>
    <row r="13226" spans="1:8" x14ac:dyDescent="0.25">
      <c r="A13226">
        <v>5208</v>
      </c>
      <c r="B13226" t="s">
        <v>25586</v>
      </c>
      <c r="C13226" t="s">
        <v>25586</v>
      </c>
      <c r="D13226" s="23"/>
      <c r="E13226" t="s">
        <v>1385</v>
      </c>
      <c r="F13226" t="s">
        <v>1386</v>
      </c>
      <c r="G13226">
        <v>8212</v>
      </c>
      <c r="H13226" s="23"/>
    </row>
    <row r="13227" spans="1:8" x14ac:dyDescent="0.25">
      <c r="A13227">
        <v>11268</v>
      </c>
      <c r="B13227" t="s">
        <v>17385</v>
      </c>
      <c r="C13227" t="s">
        <v>17385</v>
      </c>
      <c r="D13227" s="23">
        <v>28500432000180</v>
      </c>
      <c r="E13227" t="s">
        <v>1385</v>
      </c>
      <c r="F13227" t="s">
        <v>1386</v>
      </c>
      <c r="G13227">
        <v>17106</v>
      </c>
      <c r="H13227" s="23">
        <v>162999917</v>
      </c>
    </row>
    <row r="13228" spans="1:8" x14ac:dyDescent="0.25">
      <c r="A13228">
        <v>14320</v>
      </c>
      <c r="B13228" t="s">
        <v>17386</v>
      </c>
      <c r="D13228" s="23">
        <v>37740782000105</v>
      </c>
      <c r="E13228" t="s">
        <v>1385</v>
      </c>
      <c r="F13228" t="s">
        <v>1386</v>
      </c>
      <c r="G13228">
        <v>22571</v>
      </c>
      <c r="H13228" s="23">
        <v>163701989</v>
      </c>
    </row>
    <row r="13229" spans="1:8" x14ac:dyDescent="0.25">
      <c r="A13229">
        <v>5754</v>
      </c>
      <c r="B13229" t="s">
        <v>25587</v>
      </c>
      <c r="C13229" t="s">
        <v>25588</v>
      </c>
      <c r="D13229" s="23"/>
      <c r="E13229" t="s">
        <v>1385</v>
      </c>
      <c r="F13229" t="s">
        <v>1386</v>
      </c>
      <c r="G13229">
        <v>8768</v>
      </c>
      <c r="H13229" s="23"/>
    </row>
    <row r="13230" spans="1:8" x14ac:dyDescent="0.25">
      <c r="A13230">
        <v>1842</v>
      </c>
      <c r="B13230" t="s">
        <v>17387</v>
      </c>
      <c r="C13230" t="s">
        <v>17388</v>
      </c>
      <c r="D13230" s="23">
        <v>13000421000164</v>
      </c>
      <c r="E13230" t="s">
        <v>1385</v>
      </c>
      <c r="F13230" t="s">
        <v>1386</v>
      </c>
      <c r="G13230">
        <v>3118</v>
      </c>
      <c r="H13230" s="23" t="s">
        <v>17389</v>
      </c>
    </row>
    <row r="13231" spans="1:8" x14ac:dyDescent="0.25">
      <c r="A13231">
        <v>752</v>
      </c>
      <c r="B13231" t="s">
        <v>25589</v>
      </c>
      <c r="C13231" t="s">
        <v>25590</v>
      </c>
      <c r="D13231" s="23"/>
      <c r="E13231" t="s">
        <v>1578</v>
      </c>
      <c r="F13231" t="s">
        <v>1386</v>
      </c>
      <c r="G13231">
        <v>2028</v>
      </c>
      <c r="H13231" s="23"/>
    </row>
    <row r="13232" spans="1:8" x14ac:dyDescent="0.25">
      <c r="A13232">
        <v>12888</v>
      </c>
      <c r="B13232" t="s">
        <v>25591</v>
      </c>
      <c r="C13232" t="s">
        <v>25591</v>
      </c>
      <c r="D13232" s="23"/>
      <c r="E13232" t="s">
        <v>1409</v>
      </c>
      <c r="F13232" t="s">
        <v>1386</v>
      </c>
      <c r="G13232">
        <v>19935</v>
      </c>
      <c r="H13232" s="23"/>
    </row>
    <row r="13233" spans="1:8" x14ac:dyDescent="0.25">
      <c r="A13233">
        <v>5237</v>
      </c>
      <c r="B13233" t="s">
        <v>25592</v>
      </c>
      <c r="C13233" t="s">
        <v>25592</v>
      </c>
      <c r="D13233" s="23"/>
      <c r="E13233" t="s">
        <v>1409</v>
      </c>
      <c r="F13233" t="s">
        <v>1386</v>
      </c>
      <c r="G13233">
        <v>8275</v>
      </c>
      <c r="H13233" s="23"/>
    </row>
    <row r="13234" spans="1:8" x14ac:dyDescent="0.25">
      <c r="A13234">
        <v>989</v>
      </c>
      <c r="B13234" t="s">
        <v>25593</v>
      </c>
      <c r="C13234" t="s">
        <v>25593</v>
      </c>
      <c r="D13234" s="23"/>
      <c r="E13234" t="s">
        <v>1385</v>
      </c>
      <c r="F13234" t="s">
        <v>1386</v>
      </c>
      <c r="G13234">
        <v>2265</v>
      </c>
      <c r="H13234" s="23"/>
    </row>
    <row r="13235" spans="1:8" x14ac:dyDescent="0.25">
      <c r="A13235">
        <v>9652</v>
      </c>
      <c r="B13235" t="s">
        <v>17390</v>
      </c>
      <c r="C13235" t="s">
        <v>17390</v>
      </c>
      <c r="D13235" s="23">
        <v>17879416000124</v>
      </c>
      <c r="E13235" t="s">
        <v>1385</v>
      </c>
      <c r="F13235" t="s">
        <v>1386</v>
      </c>
      <c r="G13235">
        <v>14349</v>
      </c>
      <c r="H13235" s="23">
        <v>162121830</v>
      </c>
    </row>
    <row r="13236" spans="1:8" x14ac:dyDescent="0.25">
      <c r="A13236">
        <v>7987</v>
      </c>
      <c r="B13236" t="s">
        <v>25594</v>
      </c>
      <c r="C13236" t="s">
        <v>25594</v>
      </c>
      <c r="D13236" s="23"/>
      <c r="E13236" t="s">
        <v>1422</v>
      </c>
      <c r="F13236" t="s">
        <v>1386</v>
      </c>
      <c r="G13236">
        <v>12292</v>
      </c>
      <c r="H13236" s="23"/>
    </row>
    <row r="13237" spans="1:8" x14ac:dyDescent="0.25">
      <c r="A13237">
        <v>6591</v>
      </c>
      <c r="B13237" t="s">
        <v>17391</v>
      </c>
      <c r="C13237" t="s">
        <v>17391</v>
      </c>
      <c r="D13237" s="23">
        <v>55820583000350</v>
      </c>
      <c r="E13237" t="s">
        <v>1500</v>
      </c>
      <c r="F13237" t="s">
        <v>1415</v>
      </c>
      <c r="G13237">
        <v>10128</v>
      </c>
      <c r="H13237" s="23">
        <v>18183417</v>
      </c>
    </row>
    <row r="13238" spans="1:8" x14ac:dyDescent="0.25">
      <c r="A13238">
        <v>6297</v>
      </c>
      <c r="B13238" t="s">
        <v>17392</v>
      </c>
      <c r="C13238" t="s">
        <v>17392</v>
      </c>
      <c r="D13238" s="23">
        <v>2304035000140</v>
      </c>
      <c r="E13238" t="s">
        <v>1385</v>
      </c>
      <c r="F13238" t="s">
        <v>1386</v>
      </c>
      <c r="G13238">
        <v>9842</v>
      </c>
      <c r="H13238" s="23">
        <v>161193323</v>
      </c>
    </row>
    <row r="13239" spans="1:8" x14ac:dyDescent="0.25">
      <c r="A13239">
        <v>1828</v>
      </c>
      <c r="B13239" t="s">
        <v>17393</v>
      </c>
      <c r="C13239" t="s">
        <v>17394</v>
      </c>
      <c r="D13239" s="23">
        <v>12931202000136</v>
      </c>
      <c r="E13239" t="s">
        <v>1385</v>
      </c>
      <c r="F13239" t="s">
        <v>1386</v>
      </c>
      <c r="G13239">
        <v>3104</v>
      </c>
      <c r="H13239" s="23">
        <v>161788173</v>
      </c>
    </row>
    <row r="13240" spans="1:8" x14ac:dyDescent="0.25">
      <c r="A13240">
        <v>11703</v>
      </c>
      <c r="B13240" t="s">
        <v>25595</v>
      </c>
      <c r="C13240" t="s">
        <v>25595</v>
      </c>
      <c r="D13240" s="23"/>
      <c r="E13240" t="s">
        <v>1723</v>
      </c>
      <c r="F13240" t="s">
        <v>1386</v>
      </c>
      <c r="G13240">
        <v>17648</v>
      </c>
      <c r="H13240" s="23"/>
    </row>
    <row r="13241" spans="1:8" x14ac:dyDescent="0.25">
      <c r="A13241">
        <v>5122</v>
      </c>
      <c r="B13241" t="s">
        <v>17395</v>
      </c>
      <c r="C13241" t="s">
        <v>17395</v>
      </c>
      <c r="D13241" s="23">
        <v>9216898000104</v>
      </c>
      <c r="E13241" t="s">
        <v>1678</v>
      </c>
      <c r="F13241" t="s">
        <v>1386</v>
      </c>
      <c r="G13241">
        <v>8167</v>
      </c>
      <c r="H13241" s="23">
        <v>161546374</v>
      </c>
    </row>
    <row r="13242" spans="1:8" x14ac:dyDescent="0.25">
      <c r="A13242">
        <v>791</v>
      </c>
      <c r="B13242" t="s">
        <v>25596</v>
      </c>
      <c r="C13242" t="s">
        <v>25596</v>
      </c>
      <c r="D13242" s="23"/>
      <c r="E13242" t="s">
        <v>1385</v>
      </c>
      <c r="F13242" t="s">
        <v>1386</v>
      </c>
      <c r="G13242">
        <v>2067</v>
      </c>
      <c r="H13242" s="23"/>
    </row>
    <row r="13243" spans="1:8" x14ac:dyDescent="0.25">
      <c r="A13243">
        <v>4125</v>
      </c>
      <c r="B13243" t="s">
        <v>17396</v>
      </c>
      <c r="C13243" t="s">
        <v>17397</v>
      </c>
      <c r="D13243" s="23">
        <v>985129000104</v>
      </c>
      <c r="E13243" t="s">
        <v>1409</v>
      </c>
      <c r="F13243" t="s">
        <v>1386</v>
      </c>
      <c r="G13243">
        <v>5401</v>
      </c>
      <c r="H13243" s="23">
        <v>161056865</v>
      </c>
    </row>
    <row r="13244" spans="1:8" x14ac:dyDescent="0.25">
      <c r="A13244">
        <v>1565</v>
      </c>
      <c r="B13244" t="s">
        <v>17398</v>
      </c>
      <c r="C13244" t="s">
        <v>17399</v>
      </c>
      <c r="D13244" s="23">
        <v>11316697000120</v>
      </c>
      <c r="E13244" t="s">
        <v>1409</v>
      </c>
      <c r="F13244" t="s">
        <v>1386</v>
      </c>
      <c r="G13244">
        <v>2841</v>
      </c>
      <c r="H13244" s="23">
        <v>161641431</v>
      </c>
    </row>
    <row r="13245" spans="1:8" x14ac:dyDescent="0.25">
      <c r="A13245">
        <v>13251</v>
      </c>
      <c r="B13245" t="s">
        <v>25597</v>
      </c>
      <c r="C13245" t="s">
        <v>25597</v>
      </c>
      <c r="D13245" s="23"/>
      <c r="E13245" t="s">
        <v>1385</v>
      </c>
      <c r="F13245" t="s">
        <v>1386</v>
      </c>
      <c r="G13245">
        <v>20449</v>
      </c>
      <c r="H13245" s="23"/>
    </row>
    <row r="13246" spans="1:8" x14ac:dyDescent="0.25">
      <c r="A13246">
        <v>9539</v>
      </c>
      <c r="B13246" t="s">
        <v>17400</v>
      </c>
      <c r="C13246" t="s">
        <v>17401</v>
      </c>
      <c r="D13246" s="23">
        <v>15147548000136</v>
      </c>
      <c r="E13246" t="s">
        <v>1888</v>
      </c>
      <c r="F13246" t="s">
        <v>1610</v>
      </c>
      <c r="G13246">
        <v>14235</v>
      </c>
      <c r="H13246" s="23" t="s">
        <v>1438</v>
      </c>
    </row>
    <row r="13247" spans="1:8" x14ac:dyDescent="0.25">
      <c r="A13247">
        <v>11896</v>
      </c>
      <c r="B13247" t="s">
        <v>17402</v>
      </c>
      <c r="C13247" t="s">
        <v>17402</v>
      </c>
      <c r="D13247" s="23">
        <v>3316180000103</v>
      </c>
      <c r="E13247" t="s">
        <v>1385</v>
      </c>
      <c r="F13247" t="s">
        <v>1386</v>
      </c>
      <c r="G13247">
        <v>18285</v>
      </c>
      <c r="H13247" s="23" t="s">
        <v>1438</v>
      </c>
    </row>
    <row r="13248" spans="1:8" x14ac:dyDescent="0.25">
      <c r="A13248">
        <v>9476</v>
      </c>
      <c r="B13248" t="s">
        <v>17403</v>
      </c>
      <c r="C13248" t="s">
        <v>17404</v>
      </c>
      <c r="D13248" s="23">
        <v>8624588000166</v>
      </c>
      <c r="E13248" t="s">
        <v>17405</v>
      </c>
      <c r="F13248" t="s">
        <v>1692</v>
      </c>
      <c r="G13248">
        <v>14085</v>
      </c>
      <c r="H13248" s="23">
        <v>9040293350</v>
      </c>
    </row>
    <row r="13249" spans="1:8" x14ac:dyDescent="0.25">
      <c r="A13249">
        <v>5506</v>
      </c>
      <c r="B13249" t="s">
        <v>17406</v>
      </c>
      <c r="C13249" t="s">
        <v>17407</v>
      </c>
      <c r="D13249" s="23">
        <v>8608002000170</v>
      </c>
      <c r="E13249" t="s">
        <v>1572</v>
      </c>
      <c r="F13249" t="s">
        <v>1386</v>
      </c>
      <c r="G13249">
        <v>8570</v>
      </c>
      <c r="H13249" s="23" t="s">
        <v>1438</v>
      </c>
    </row>
    <row r="13250" spans="1:8" x14ac:dyDescent="0.25">
      <c r="A13250">
        <v>7976</v>
      </c>
      <c r="B13250" t="s">
        <v>17408</v>
      </c>
      <c r="C13250" t="s">
        <v>17409</v>
      </c>
      <c r="D13250" s="23">
        <v>70116132000169</v>
      </c>
      <c r="E13250" t="s">
        <v>1385</v>
      </c>
      <c r="F13250" t="s">
        <v>1386</v>
      </c>
      <c r="G13250">
        <v>12281</v>
      </c>
      <c r="H13250" s="23" t="s">
        <v>1438</v>
      </c>
    </row>
    <row r="13251" spans="1:8" x14ac:dyDescent="0.25">
      <c r="A13251">
        <v>4628</v>
      </c>
      <c r="B13251" t="s">
        <v>17410</v>
      </c>
      <c r="C13251" t="s">
        <v>17411</v>
      </c>
      <c r="D13251" s="23">
        <v>9319286000147</v>
      </c>
      <c r="E13251" t="s">
        <v>1385</v>
      </c>
      <c r="F13251" t="s">
        <v>1386</v>
      </c>
      <c r="G13251">
        <v>7201</v>
      </c>
      <c r="H13251" s="23" t="s">
        <v>1438</v>
      </c>
    </row>
    <row r="13252" spans="1:8" x14ac:dyDescent="0.25">
      <c r="A13252">
        <v>5520</v>
      </c>
      <c r="B13252" t="s">
        <v>17412</v>
      </c>
      <c r="C13252" t="s">
        <v>17413</v>
      </c>
      <c r="D13252" s="23">
        <v>8858813000129</v>
      </c>
      <c r="E13252" t="s">
        <v>1409</v>
      </c>
      <c r="F13252" t="s">
        <v>1386</v>
      </c>
      <c r="G13252">
        <v>8583</v>
      </c>
      <c r="H13252" s="23" t="s">
        <v>1438</v>
      </c>
    </row>
    <row r="13253" spans="1:8" x14ac:dyDescent="0.25">
      <c r="A13253">
        <v>11894</v>
      </c>
      <c r="B13253" t="s">
        <v>17414</v>
      </c>
      <c r="C13253" t="s">
        <v>17415</v>
      </c>
      <c r="D13253" s="23">
        <v>10880151000135</v>
      </c>
      <c r="E13253" t="s">
        <v>1430</v>
      </c>
      <c r="F13253" t="s">
        <v>1415</v>
      </c>
      <c r="G13253">
        <v>18281</v>
      </c>
      <c r="H13253" s="23" t="s">
        <v>1438</v>
      </c>
    </row>
    <row r="13254" spans="1:8" x14ac:dyDescent="0.25">
      <c r="A13254">
        <v>12595</v>
      </c>
      <c r="B13254" t="s">
        <v>17416</v>
      </c>
      <c r="C13254" t="s">
        <v>17417</v>
      </c>
      <c r="D13254" s="23">
        <v>40975872000190</v>
      </c>
      <c r="E13254" t="s">
        <v>1385</v>
      </c>
      <c r="F13254" t="s">
        <v>1386</v>
      </c>
      <c r="G13254">
        <v>19601</v>
      </c>
      <c r="H13254" s="23" t="s">
        <v>1438</v>
      </c>
    </row>
    <row r="13255" spans="1:8" x14ac:dyDescent="0.25">
      <c r="A13255">
        <v>4533</v>
      </c>
      <c r="B13255" t="s">
        <v>17418</v>
      </c>
      <c r="C13255" t="s">
        <v>17419</v>
      </c>
      <c r="D13255" s="23">
        <v>9141680000138</v>
      </c>
      <c r="E13255" t="s">
        <v>1385</v>
      </c>
      <c r="F13255" t="s">
        <v>1386</v>
      </c>
      <c r="G13255">
        <v>7130</v>
      </c>
      <c r="H13255" s="23" t="s">
        <v>1438</v>
      </c>
    </row>
    <row r="13256" spans="1:8" x14ac:dyDescent="0.25">
      <c r="A13256">
        <v>4356</v>
      </c>
      <c r="B13256" t="s">
        <v>17420</v>
      </c>
      <c r="C13256" t="s">
        <v>17421</v>
      </c>
      <c r="D13256" s="23">
        <v>8654436000106</v>
      </c>
      <c r="E13256" t="s">
        <v>1533</v>
      </c>
      <c r="F13256" t="s">
        <v>1386</v>
      </c>
      <c r="G13256">
        <v>6937</v>
      </c>
      <c r="H13256" s="23" t="s">
        <v>1438</v>
      </c>
    </row>
    <row r="13257" spans="1:8" x14ac:dyDescent="0.25">
      <c r="A13257">
        <v>4355</v>
      </c>
      <c r="B13257" t="s">
        <v>17422</v>
      </c>
      <c r="C13257" t="s">
        <v>17422</v>
      </c>
      <c r="D13257" s="23">
        <v>9031857000143</v>
      </c>
      <c r="E13257" t="s">
        <v>4224</v>
      </c>
      <c r="F13257" t="s">
        <v>1386</v>
      </c>
      <c r="G13257">
        <v>6936</v>
      </c>
      <c r="H13257" s="23" t="s">
        <v>1438</v>
      </c>
    </row>
    <row r="13258" spans="1:8" x14ac:dyDescent="0.25">
      <c r="A13258">
        <v>4211</v>
      </c>
      <c r="B13258" t="s">
        <v>17423</v>
      </c>
      <c r="C13258" t="s">
        <v>17423</v>
      </c>
      <c r="D13258" s="23">
        <v>1800716000136</v>
      </c>
      <c r="E13258" t="s">
        <v>1530</v>
      </c>
      <c r="F13258" t="s">
        <v>1386</v>
      </c>
      <c r="G13258">
        <v>6840</v>
      </c>
      <c r="H13258" s="23" t="s">
        <v>1438</v>
      </c>
    </row>
    <row r="13259" spans="1:8" x14ac:dyDescent="0.25">
      <c r="A13259">
        <v>4240</v>
      </c>
      <c r="B13259" t="s">
        <v>17424</v>
      </c>
      <c r="C13259" t="s">
        <v>17425</v>
      </c>
      <c r="D13259" s="23">
        <v>2017216000195</v>
      </c>
      <c r="E13259" t="s">
        <v>1564</v>
      </c>
      <c r="F13259" t="s">
        <v>1386</v>
      </c>
      <c r="G13259">
        <v>6848</v>
      </c>
      <c r="H13259" s="23" t="s">
        <v>1438</v>
      </c>
    </row>
    <row r="13260" spans="1:8" x14ac:dyDescent="0.25">
      <c r="A13260">
        <v>4243</v>
      </c>
      <c r="B13260" t="s">
        <v>17426</v>
      </c>
      <c r="C13260" t="s">
        <v>17427</v>
      </c>
      <c r="D13260" s="23">
        <v>9401902000104</v>
      </c>
      <c r="E13260" t="s">
        <v>2050</v>
      </c>
      <c r="F13260" t="s">
        <v>1386</v>
      </c>
      <c r="G13260">
        <v>6849</v>
      </c>
      <c r="H13260" s="23" t="s">
        <v>1438</v>
      </c>
    </row>
    <row r="13261" spans="1:8" x14ac:dyDescent="0.25">
      <c r="A13261">
        <v>4244</v>
      </c>
      <c r="B13261" t="s">
        <v>17428</v>
      </c>
      <c r="C13261" t="s">
        <v>17428</v>
      </c>
      <c r="D13261" s="23">
        <v>8947681000101</v>
      </c>
      <c r="E13261" t="s">
        <v>1578</v>
      </c>
      <c r="F13261" t="s">
        <v>1386</v>
      </c>
      <c r="G13261">
        <v>6850</v>
      </c>
      <c r="H13261" s="23" t="s">
        <v>1438</v>
      </c>
    </row>
    <row r="13262" spans="1:8" x14ac:dyDescent="0.25">
      <c r="A13262">
        <v>4217</v>
      </c>
      <c r="B13262" t="s">
        <v>17429</v>
      </c>
      <c r="C13262" t="s">
        <v>17430</v>
      </c>
      <c r="D13262" s="23">
        <v>9210659000147</v>
      </c>
      <c r="E13262" t="s">
        <v>1840</v>
      </c>
      <c r="F13262" t="s">
        <v>1386</v>
      </c>
      <c r="G13262">
        <v>6842</v>
      </c>
      <c r="H13262" s="23" t="s">
        <v>1438</v>
      </c>
    </row>
    <row r="13263" spans="1:8" x14ac:dyDescent="0.25">
      <c r="A13263">
        <v>4195</v>
      </c>
      <c r="B13263" t="s">
        <v>17431</v>
      </c>
      <c r="C13263" t="s">
        <v>17432</v>
      </c>
      <c r="D13263" s="23">
        <v>8897571000182</v>
      </c>
      <c r="E13263" t="s">
        <v>1422</v>
      </c>
      <c r="F13263" t="s">
        <v>1386</v>
      </c>
      <c r="G13263">
        <v>6835</v>
      </c>
      <c r="H13263" s="23" t="s">
        <v>1438</v>
      </c>
    </row>
    <row r="13264" spans="1:8" x14ac:dyDescent="0.25">
      <c r="A13264">
        <v>4212</v>
      </c>
      <c r="B13264" t="s">
        <v>17433</v>
      </c>
      <c r="C13264" t="s">
        <v>17423</v>
      </c>
      <c r="D13264" s="23">
        <v>8907552000190</v>
      </c>
      <c r="E13264" t="s">
        <v>1805</v>
      </c>
      <c r="F13264" t="s">
        <v>1386</v>
      </c>
      <c r="G13264">
        <v>6841</v>
      </c>
      <c r="H13264" s="23" t="s">
        <v>1438</v>
      </c>
    </row>
    <row r="13265" spans="1:8" x14ac:dyDescent="0.25">
      <c r="A13265">
        <v>4220</v>
      </c>
      <c r="B13265" t="s">
        <v>17434</v>
      </c>
      <c r="C13265" t="s">
        <v>17435</v>
      </c>
      <c r="D13265" s="23">
        <v>1957099000187</v>
      </c>
      <c r="E13265" t="s">
        <v>15174</v>
      </c>
      <c r="F13265" t="s">
        <v>1386</v>
      </c>
      <c r="G13265">
        <v>6843</v>
      </c>
      <c r="H13265" s="23" t="s">
        <v>1438</v>
      </c>
    </row>
    <row r="13266" spans="1:8" x14ac:dyDescent="0.25">
      <c r="A13266">
        <v>4357</v>
      </c>
      <c r="B13266" t="s">
        <v>17436</v>
      </c>
      <c r="C13266" t="s">
        <v>17436</v>
      </c>
      <c r="D13266" s="23">
        <v>9482530000198</v>
      </c>
      <c r="E13266" t="s">
        <v>1848</v>
      </c>
      <c r="F13266" t="s">
        <v>1386</v>
      </c>
      <c r="G13266">
        <v>6938</v>
      </c>
      <c r="H13266" s="23" t="s">
        <v>1438</v>
      </c>
    </row>
    <row r="13267" spans="1:8" x14ac:dyDescent="0.25">
      <c r="A13267">
        <v>4245</v>
      </c>
      <c r="B13267" t="s">
        <v>17437</v>
      </c>
      <c r="C13267" t="s">
        <v>17437</v>
      </c>
      <c r="D13267" s="23">
        <v>8899254000103</v>
      </c>
      <c r="E13267" t="s">
        <v>1723</v>
      </c>
      <c r="F13267" t="s">
        <v>1386</v>
      </c>
      <c r="G13267">
        <v>6851</v>
      </c>
      <c r="H13267" s="23" t="s">
        <v>1438</v>
      </c>
    </row>
    <row r="13268" spans="1:8" x14ac:dyDescent="0.25">
      <c r="A13268">
        <v>5886</v>
      </c>
      <c r="B13268" t="s">
        <v>17438</v>
      </c>
      <c r="C13268" t="s">
        <v>17438</v>
      </c>
      <c r="D13268" s="23">
        <v>8908790000110</v>
      </c>
      <c r="E13268" t="s">
        <v>1583</v>
      </c>
      <c r="F13268" t="s">
        <v>1386</v>
      </c>
      <c r="G13268">
        <v>8887</v>
      </c>
      <c r="H13268" s="23" t="s">
        <v>1438</v>
      </c>
    </row>
    <row r="13269" spans="1:8" x14ac:dyDescent="0.25">
      <c r="A13269">
        <v>11494</v>
      </c>
      <c r="B13269" t="s">
        <v>17439</v>
      </c>
      <c r="C13269" t="s">
        <v>17440</v>
      </c>
      <c r="D13269" s="23">
        <v>41226507000145</v>
      </c>
      <c r="E13269" t="s">
        <v>1385</v>
      </c>
      <c r="F13269" t="s">
        <v>1386</v>
      </c>
      <c r="G13269">
        <v>17436</v>
      </c>
      <c r="H13269" s="23" t="s">
        <v>1438</v>
      </c>
    </row>
    <row r="13270" spans="1:8" x14ac:dyDescent="0.25">
      <c r="A13270">
        <v>15269</v>
      </c>
      <c r="B13270" t="s">
        <v>17441</v>
      </c>
      <c r="C13270" t="s">
        <v>17442</v>
      </c>
      <c r="D13270" s="23">
        <v>1877936000168</v>
      </c>
      <c r="E13270" t="s">
        <v>2005</v>
      </c>
      <c r="F13270" t="s">
        <v>1386</v>
      </c>
      <c r="G13270">
        <v>24391</v>
      </c>
      <c r="H13270" s="23" t="s">
        <v>1438</v>
      </c>
    </row>
    <row r="13271" spans="1:8" x14ac:dyDescent="0.25">
      <c r="A13271">
        <v>6651</v>
      </c>
      <c r="B13271" t="s">
        <v>17443</v>
      </c>
      <c r="C13271" t="s">
        <v>17444</v>
      </c>
      <c r="D13271" s="23">
        <v>13653754000192</v>
      </c>
      <c r="E13271" t="s">
        <v>1385</v>
      </c>
      <c r="F13271" t="s">
        <v>1386</v>
      </c>
      <c r="G13271">
        <v>10186</v>
      </c>
      <c r="H13271" s="23" t="s">
        <v>1438</v>
      </c>
    </row>
    <row r="13272" spans="1:8" x14ac:dyDescent="0.25">
      <c r="A13272">
        <v>1500</v>
      </c>
      <c r="B13272" t="s">
        <v>17445</v>
      </c>
      <c r="C13272" t="s">
        <v>17446</v>
      </c>
      <c r="D13272" s="23">
        <v>11012986000136</v>
      </c>
      <c r="E13272" t="s">
        <v>1430</v>
      </c>
      <c r="F13272" t="s">
        <v>1415</v>
      </c>
      <c r="G13272">
        <v>2776</v>
      </c>
      <c r="H13272" s="23">
        <v>18348947</v>
      </c>
    </row>
    <row r="13273" spans="1:8" x14ac:dyDescent="0.25">
      <c r="A13273">
        <v>6042</v>
      </c>
      <c r="B13273" t="s">
        <v>17447</v>
      </c>
      <c r="C13273" t="s">
        <v>17448</v>
      </c>
      <c r="D13273" s="23">
        <v>4242420000135</v>
      </c>
      <c r="E13273" t="s">
        <v>1533</v>
      </c>
      <c r="F13273" t="s">
        <v>1386</v>
      </c>
      <c r="G13273">
        <v>9417</v>
      </c>
      <c r="H13273" s="23" t="s">
        <v>1438</v>
      </c>
    </row>
    <row r="13274" spans="1:8" x14ac:dyDescent="0.25">
      <c r="A13274">
        <v>5514</v>
      </c>
      <c r="B13274" t="s">
        <v>17449</v>
      </c>
      <c r="D13274" s="23"/>
      <c r="E13274" t="s">
        <v>17450</v>
      </c>
      <c r="F13274" t="s">
        <v>1536</v>
      </c>
      <c r="G13274">
        <v>8578</v>
      </c>
      <c r="H13274" s="23"/>
    </row>
    <row r="13275" spans="1:8" x14ac:dyDescent="0.25">
      <c r="A13275">
        <v>12283</v>
      </c>
      <c r="B13275" t="s">
        <v>17451</v>
      </c>
      <c r="C13275" t="s">
        <v>17452</v>
      </c>
      <c r="D13275" s="23">
        <v>16685538000117</v>
      </c>
      <c r="E13275" t="s">
        <v>2374</v>
      </c>
      <c r="F13275" t="s">
        <v>1390</v>
      </c>
      <c r="G13275">
        <v>18880</v>
      </c>
      <c r="H13275" s="23">
        <v>795288360115</v>
      </c>
    </row>
    <row r="13276" spans="1:8" x14ac:dyDescent="0.25">
      <c r="A13276">
        <v>2089</v>
      </c>
      <c r="B13276" t="s">
        <v>17453</v>
      </c>
      <c r="C13276" t="s">
        <v>17454</v>
      </c>
      <c r="D13276" s="23">
        <v>2203564000157</v>
      </c>
      <c r="E13276" t="s">
        <v>2336</v>
      </c>
      <c r="F13276" t="s">
        <v>1386</v>
      </c>
      <c r="G13276">
        <v>3365</v>
      </c>
      <c r="H13276" s="23">
        <v>161203957</v>
      </c>
    </row>
    <row r="13277" spans="1:8" x14ac:dyDescent="0.25">
      <c r="A13277">
        <v>4679</v>
      </c>
      <c r="B13277" t="s">
        <v>17455</v>
      </c>
      <c r="C13277" t="s">
        <v>17456</v>
      </c>
      <c r="D13277" s="23">
        <v>61976916000176</v>
      </c>
      <c r="E13277" t="s">
        <v>1883</v>
      </c>
      <c r="F13277" t="s">
        <v>1390</v>
      </c>
      <c r="G13277">
        <v>7248</v>
      </c>
      <c r="H13277" s="23">
        <v>286090102118</v>
      </c>
    </row>
    <row r="13278" spans="1:8" x14ac:dyDescent="0.25">
      <c r="A13278">
        <v>4257</v>
      </c>
      <c r="B13278" t="s">
        <v>25598</v>
      </c>
      <c r="C13278" t="s">
        <v>25598</v>
      </c>
      <c r="D13278" s="23"/>
      <c r="E13278" t="s">
        <v>1723</v>
      </c>
      <c r="F13278" t="s">
        <v>1386</v>
      </c>
      <c r="G13278">
        <v>5446</v>
      </c>
      <c r="H13278" s="23"/>
    </row>
    <row r="13279" spans="1:8" x14ac:dyDescent="0.25">
      <c r="A13279">
        <v>8189</v>
      </c>
      <c r="B13279" t="s">
        <v>25599</v>
      </c>
      <c r="C13279" t="s">
        <v>25600</v>
      </c>
      <c r="D13279" s="23"/>
      <c r="E13279" t="s">
        <v>1422</v>
      </c>
      <c r="F13279" t="s">
        <v>1386</v>
      </c>
      <c r="G13279">
        <v>5915</v>
      </c>
      <c r="H13279" s="23"/>
    </row>
    <row r="13280" spans="1:8" x14ac:dyDescent="0.25">
      <c r="A13280">
        <v>13099</v>
      </c>
      <c r="B13280" t="s">
        <v>17457</v>
      </c>
      <c r="C13280" t="s">
        <v>17458</v>
      </c>
      <c r="D13280" s="23">
        <v>35540806000157</v>
      </c>
      <c r="E13280" t="s">
        <v>1430</v>
      </c>
      <c r="F13280" t="s">
        <v>1415</v>
      </c>
      <c r="G13280">
        <v>20259</v>
      </c>
      <c r="H13280" s="23" t="s">
        <v>1438</v>
      </c>
    </row>
    <row r="13281" spans="1:8" x14ac:dyDescent="0.25">
      <c r="A13281">
        <v>13353</v>
      </c>
      <c r="B13281" t="s">
        <v>17459</v>
      </c>
      <c r="C13281" t="s">
        <v>17460</v>
      </c>
      <c r="D13281" s="23">
        <v>36120044000100</v>
      </c>
      <c r="E13281" t="s">
        <v>2527</v>
      </c>
      <c r="F13281" t="s">
        <v>1386</v>
      </c>
      <c r="G13281">
        <v>20890</v>
      </c>
      <c r="H13281" s="23" t="s">
        <v>1438</v>
      </c>
    </row>
    <row r="13282" spans="1:8" x14ac:dyDescent="0.25">
      <c r="A13282">
        <v>8751</v>
      </c>
      <c r="B13282" t="s">
        <v>17461</v>
      </c>
      <c r="C13282" t="s">
        <v>17461</v>
      </c>
      <c r="D13282" s="23">
        <v>13861430000140</v>
      </c>
      <c r="E13282" t="s">
        <v>4939</v>
      </c>
      <c r="F13282" t="s">
        <v>1444</v>
      </c>
      <c r="G13282">
        <v>13251</v>
      </c>
      <c r="H13282" s="23">
        <v>23538919</v>
      </c>
    </row>
    <row r="13283" spans="1:8" x14ac:dyDescent="0.25">
      <c r="A13283">
        <v>5561</v>
      </c>
      <c r="B13283" t="s">
        <v>17462</v>
      </c>
      <c r="C13283" t="s">
        <v>17463</v>
      </c>
      <c r="D13283" s="23">
        <v>13835830000180</v>
      </c>
      <c r="E13283" t="s">
        <v>4939</v>
      </c>
      <c r="F13283" t="s">
        <v>1444</v>
      </c>
      <c r="G13283">
        <v>8622</v>
      </c>
      <c r="H13283" s="23">
        <v>3614998</v>
      </c>
    </row>
    <row r="13284" spans="1:8" x14ac:dyDescent="0.25">
      <c r="A13284">
        <v>4271</v>
      </c>
      <c r="B13284" t="s">
        <v>17464</v>
      </c>
      <c r="C13284" t="s">
        <v>17464</v>
      </c>
      <c r="D13284" s="23">
        <v>6346446000159</v>
      </c>
      <c r="E13284" t="s">
        <v>1385</v>
      </c>
      <c r="F13284" t="s">
        <v>1386</v>
      </c>
      <c r="G13284">
        <v>6855</v>
      </c>
      <c r="H13284" s="23">
        <v>161519385</v>
      </c>
    </row>
    <row r="13285" spans="1:8" x14ac:dyDescent="0.25">
      <c r="A13285">
        <v>14396</v>
      </c>
      <c r="B13285" t="s">
        <v>17465</v>
      </c>
      <c r="C13285" t="s">
        <v>17466</v>
      </c>
      <c r="D13285" s="23">
        <v>2473977000151</v>
      </c>
      <c r="E13285" t="s">
        <v>17467</v>
      </c>
      <c r="F13285" t="s">
        <v>1619</v>
      </c>
      <c r="G13285">
        <v>22663</v>
      </c>
      <c r="H13285" s="23">
        <v>480022410</v>
      </c>
    </row>
    <row r="13286" spans="1:8" x14ac:dyDescent="0.25">
      <c r="A13286">
        <v>5417</v>
      </c>
      <c r="B13286" t="s">
        <v>17468</v>
      </c>
      <c r="C13286" t="s">
        <v>17468</v>
      </c>
      <c r="D13286" s="23">
        <v>62576749000139</v>
      </c>
      <c r="E13286" t="s">
        <v>8992</v>
      </c>
      <c r="F13286" t="s">
        <v>1390</v>
      </c>
      <c r="G13286">
        <v>8484</v>
      </c>
      <c r="H13286" s="23">
        <v>379009076119</v>
      </c>
    </row>
    <row r="13287" spans="1:8" x14ac:dyDescent="0.25">
      <c r="A13287">
        <v>3504</v>
      </c>
      <c r="B13287" t="s">
        <v>17469</v>
      </c>
      <c r="C13287" t="s">
        <v>17470</v>
      </c>
      <c r="D13287" s="23">
        <v>7932149000158</v>
      </c>
      <c r="E13287" t="s">
        <v>9601</v>
      </c>
      <c r="F13287" t="s">
        <v>1386</v>
      </c>
      <c r="G13287">
        <v>4780</v>
      </c>
      <c r="H13287" s="23">
        <v>161606946</v>
      </c>
    </row>
    <row r="13288" spans="1:8" x14ac:dyDescent="0.25">
      <c r="A13288">
        <v>15034</v>
      </c>
      <c r="B13288" t="s">
        <v>25601</v>
      </c>
      <c r="C13288" t="s">
        <v>25602</v>
      </c>
      <c r="D13288" s="23"/>
      <c r="E13288" t="s">
        <v>1422</v>
      </c>
      <c r="F13288" t="s">
        <v>1386</v>
      </c>
      <c r="G13288">
        <v>6782</v>
      </c>
      <c r="H13288" s="23"/>
    </row>
    <row r="13289" spans="1:8" x14ac:dyDescent="0.25">
      <c r="A13289">
        <v>13849</v>
      </c>
      <c r="B13289" t="s">
        <v>17471</v>
      </c>
      <c r="C13289" t="s">
        <v>17471</v>
      </c>
      <c r="D13289" s="23">
        <v>43903414000133</v>
      </c>
      <c r="E13289" t="s">
        <v>2306</v>
      </c>
      <c r="F13289" t="s">
        <v>1386</v>
      </c>
      <c r="G13289">
        <v>21585</v>
      </c>
      <c r="H13289" s="23">
        <v>164145834</v>
      </c>
    </row>
    <row r="13290" spans="1:8" x14ac:dyDescent="0.25">
      <c r="A13290">
        <v>1460</v>
      </c>
      <c r="B13290" t="s">
        <v>17472</v>
      </c>
      <c r="C13290" t="s">
        <v>17473</v>
      </c>
      <c r="D13290" s="23">
        <v>10878450000135</v>
      </c>
      <c r="E13290" t="s">
        <v>1507</v>
      </c>
      <c r="F13290" t="s">
        <v>1415</v>
      </c>
      <c r="G13290">
        <v>2736</v>
      </c>
      <c r="H13290" s="23" t="s">
        <v>2239</v>
      </c>
    </row>
    <row r="13291" spans="1:8" x14ac:dyDescent="0.25">
      <c r="A13291">
        <v>10425</v>
      </c>
      <c r="B13291" t="s">
        <v>17474</v>
      </c>
      <c r="C13291" t="s">
        <v>17475</v>
      </c>
      <c r="D13291" s="23">
        <v>8237002003983</v>
      </c>
      <c r="E13291" t="s">
        <v>1527</v>
      </c>
      <c r="F13291" t="s">
        <v>1386</v>
      </c>
      <c r="G13291">
        <v>15729</v>
      </c>
      <c r="H13291" s="23" t="s">
        <v>17476</v>
      </c>
    </row>
    <row r="13292" spans="1:8" x14ac:dyDescent="0.25">
      <c r="A13292">
        <v>3570</v>
      </c>
      <c r="B13292" t="s">
        <v>17477</v>
      </c>
      <c r="C13292" t="s">
        <v>17478</v>
      </c>
      <c r="D13292" s="23">
        <v>8237002001263</v>
      </c>
      <c r="E13292" t="s">
        <v>1430</v>
      </c>
      <c r="F13292" t="s">
        <v>1415</v>
      </c>
      <c r="G13292">
        <v>4846</v>
      </c>
      <c r="H13292" s="23" t="s">
        <v>17479</v>
      </c>
    </row>
    <row r="13293" spans="1:8" x14ac:dyDescent="0.25">
      <c r="A13293">
        <v>14814</v>
      </c>
      <c r="B13293" t="s">
        <v>17480</v>
      </c>
      <c r="C13293" t="s">
        <v>17481</v>
      </c>
      <c r="D13293" s="23">
        <v>29331068000135</v>
      </c>
      <c r="E13293" t="s">
        <v>1385</v>
      </c>
      <c r="F13293" t="s">
        <v>1386</v>
      </c>
      <c r="G13293">
        <v>23264</v>
      </c>
      <c r="H13293" s="23">
        <v>163072825</v>
      </c>
    </row>
    <row r="13294" spans="1:8" x14ac:dyDescent="0.25">
      <c r="A13294">
        <v>12699</v>
      </c>
      <c r="B13294" t="s">
        <v>17482</v>
      </c>
      <c r="C13294" t="s">
        <v>17483</v>
      </c>
      <c r="D13294" s="23">
        <v>13010630000199</v>
      </c>
      <c r="E13294" t="s">
        <v>7137</v>
      </c>
      <c r="F13294" t="s">
        <v>1390</v>
      </c>
      <c r="G13294">
        <v>19723</v>
      </c>
      <c r="H13294" s="23">
        <v>720081935113</v>
      </c>
    </row>
    <row r="13295" spans="1:8" x14ac:dyDescent="0.25">
      <c r="A13295">
        <v>6306</v>
      </c>
      <c r="B13295" t="s">
        <v>17484</v>
      </c>
      <c r="C13295" t="s">
        <v>17485</v>
      </c>
      <c r="D13295" s="23">
        <v>7670538000152</v>
      </c>
      <c r="E13295" t="s">
        <v>17486</v>
      </c>
      <c r="F13295" t="s">
        <v>1390</v>
      </c>
      <c r="G13295">
        <v>9850</v>
      </c>
      <c r="H13295" s="23">
        <v>289086560118</v>
      </c>
    </row>
    <row r="13296" spans="1:8" x14ac:dyDescent="0.25">
      <c r="A13296">
        <v>13690</v>
      </c>
      <c r="B13296" t="s">
        <v>17487</v>
      </c>
      <c r="C13296" t="s">
        <v>17487</v>
      </c>
      <c r="D13296" s="23">
        <v>29340729000199</v>
      </c>
      <c r="E13296" t="s">
        <v>1424</v>
      </c>
      <c r="F13296" t="s">
        <v>1390</v>
      </c>
      <c r="G13296">
        <v>21339</v>
      </c>
      <c r="H13296" s="23">
        <v>118879246117</v>
      </c>
    </row>
    <row r="13297" spans="1:8" x14ac:dyDescent="0.25">
      <c r="A13297">
        <v>12260</v>
      </c>
      <c r="B13297" t="s">
        <v>17488</v>
      </c>
      <c r="C13297" t="s">
        <v>17489</v>
      </c>
      <c r="D13297" s="23">
        <v>17726169000126</v>
      </c>
      <c r="E13297" t="s">
        <v>1744</v>
      </c>
      <c r="F13297" t="s">
        <v>1386</v>
      </c>
      <c r="G13297">
        <v>18855</v>
      </c>
      <c r="H13297" s="23">
        <v>162150806</v>
      </c>
    </row>
    <row r="13298" spans="1:8" x14ac:dyDescent="0.25">
      <c r="A13298">
        <v>12027</v>
      </c>
      <c r="B13298" t="s">
        <v>17490</v>
      </c>
      <c r="C13298" t="s">
        <v>17491</v>
      </c>
      <c r="D13298" s="23">
        <v>71689178000130</v>
      </c>
      <c r="E13298" t="s">
        <v>1909</v>
      </c>
      <c r="F13298" t="s">
        <v>1390</v>
      </c>
      <c r="G13298">
        <v>18521</v>
      </c>
      <c r="H13298" s="23">
        <v>233042210110</v>
      </c>
    </row>
    <row r="13299" spans="1:8" x14ac:dyDescent="0.25">
      <c r="A13299">
        <v>12259</v>
      </c>
      <c r="B13299" t="s">
        <v>17492</v>
      </c>
      <c r="C13299" t="s">
        <v>17493</v>
      </c>
      <c r="D13299" s="23">
        <v>36716268000171</v>
      </c>
      <c r="E13299" t="s">
        <v>1744</v>
      </c>
      <c r="F13299" t="s">
        <v>1386</v>
      </c>
      <c r="G13299">
        <v>18854</v>
      </c>
      <c r="H13299" s="23">
        <v>163644969</v>
      </c>
    </row>
    <row r="13300" spans="1:8" x14ac:dyDescent="0.25">
      <c r="A13300">
        <v>11364</v>
      </c>
      <c r="B13300" t="s">
        <v>17494</v>
      </c>
      <c r="C13300" t="s">
        <v>17495</v>
      </c>
      <c r="D13300" s="23">
        <v>41054453000188</v>
      </c>
      <c r="E13300" t="s">
        <v>1430</v>
      </c>
      <c r="F13300" t="s">
        <v>1415</v>
      </c>
      <c r="G13300">
        <v>17244</v>
      </c>
      <c r="H13300" s="23" t="s">
        <v>1438</v>
      </c>
    </row>
    <row r="13301" spans="1:8" x14ac:dyDescent="0.25">
      <c r="A13301">
        <v>1361</v>
      </c>
      <c r="B13301" t="s">
        <v>17496</v>
      </c>
      <c r="C13301" t="s">
        <v>17497</v>
      </c>
      <c r="D13301" s="23">
        <v>10635140000190</v>
      </c>
      <c r="E13301" t="s">
        <v>1541</v>
      </c>
      <c r="F13301" t="s">
        <v>1386</v>
      </c>
      <c r="G13301">
        <v>2637</v>
      </c>
      <c r="H13301" s="23">
        <v>161715460</v>
      </c>
    </row>
    <row r="13302" spans="1:8" x14ac:dyDescent="0.25">
      <c r="A13302">
        <v>15790</v>
      </c>
      <c r="B13302" t="s">
        <v>17498</v>
      </c>
      <c r="D13302" s="23">
        <v>2301384000108</v>
      </c>
      <c r="E13302" t="s">
        <v>3543</v>
      </c>
      <c r="F13302" t="s">
        <v>1610</v>
      </c>
      <c r="G13302">
        <v>25105</v>
      </c>
      <c r="H13302" s="23">
        <v>253640083</v>
      </c>
    </row>
    <row r="13303" spans="1:8" x14ac:dyDescent="0.25">
      <c r="A13303">
        <v>9313</v>
      </c>
      <c r="B13303" t="s">
        <v>17499</v>
      </c>
      <c r="C13303" t="s">
        <v>17500</v>
      </c>
      <c r="D13303" s="23">
        <v>21869784000169</v>
      </c>
      <c r="E13303" t="s">
        <v>3243</v>
      </c>
      <c r="F13303" t="s">
        <v>1415</v>
      </c>
      <c r="G13303">
        <v>13803</v>
      </c>
      <c r="H13303" s="23">
        <v>61185850</v>
      </c>
    </row>
    <row r="13304" spans="1:8" x14ac:dyDescent="0.25">
      <c r="A13304">
        <v>11545</v>
      </c>
      <c r="B13304" t="s">
        <v>17501</v>
      </c>
      <c r="C13304" t="s">
        <v>17501</v>
      </c>
      <c r="D13304" s="23">
        <v>29894940000153</v>
      </c>
      <c r="E13304" t="s">
        <v>1409</v>
      </c>
      <c r="F13304" t="s">
        <v>1386</v>
      </c>
      <c r="G13304">
        <v>17489</v>
      </c>
      <c r="H13304" s="23" t="s">
        <v>1438</v>
      </c>
    </row>
    <row r="13305" spans="1:8" x14ac:dyDescent="0.25">
      <c r="A13305">
        <v>9723</v>
      </c>
      <c r="B13305" t="s">
        <v>17502</v>
      </c>
      <c r="C13305" t="s">
        <v>17503</v>
      </c>
      <c r="D13305" s="23">
        <v>8356029000112</v>
      </c>
      <c r="E13305" t="s">
        <v>1385</v>
      </c>
      <c r="F13305" t="s">
        <v>1386</v>
      </c>
      <c r="G13305">
        <v>14456</v>
      </c>
      <c r="H13305" s="23" t="s">
        <v>1438</v>
      </c>
    </row>
    <row r="13306" spans="1:8" x14ac:dyDescent="0.25">
      <c r="A13306">
        <v>1552</v>
      </c>
      <c r="B13306" t="s">
        <v>17504</v>
      </c>
      <c r="C13306" t="s">
        <v>17505</v>
      </c>
      <c r="D13306" s="23">
        <v>11250243000102</v>
      </c>
      <c r="E13306" t="s">
        <v>1397</v>
      </c>
      <c r="F13306" t="s">
        <v>1398</v>
      </c>
      <c r="G13306">
        <v>2828</v>
      </c>
      <c r="H13306" s="23" t="s">
        <v>2239</v>
      </c>
    </row>
    <row r="13307" spans="1:8" x14ac:dyDescent="0.25">
      <c r="A13307">
        <v>2832</v>
      </c>
      <c r="B13307" t="s">
        <v>17506</v>
      </c>
      <c r="C13307" t="s">
        <v>17507</v>
      </c>
      <c r="D13307" s="23">
        <v>46761730000106</v>
      </c>
      <c r="E13307" t="s">
        <v>1675</v>
      </c>
      <c r="F13307" t="s">
        <v>1390</v>
      </c>
      <c r="G13307">
        <v>4108</v>
      </c>
      <c r="H13307" s="23">
        <v>664171558113</v>
      </c>
    </row>
    <row r="13308" spans="1:8" x14ac:dyDescent="0.25">
      <c r="A13308">
        <v>2833</v>
      </c>
      <c r="B13308" t="s">
        <v>17506</v>
      </c>
      <c r="C13308" t="s">
        <v>17508</v>
      </c>
      <c r="D13308" s="23">
        <v>46761730000378</v>
      </c>
      <c r="E13308" t="s">
        <v>1675</v>
      </c>
      <c r="F13308" t="s">
        <v>1390</v>
      </c>
      <c r="G13308">
        <v>4109</v>
      </c>
      <c r="H13308" s="23">
        <v>664014657112</v>
      </c>
    </row>
    <row r="13309" spans="1:8" x14ac:dyDescent="0.25">
      <c r="A13309">
        <v>14312</v>
      </c>
      <c r="B13309" t="s">
        <v>17509</v>
      </c>
      <c r="D13309" s="23">
        <v>50749987000110</v>
      </c>
      <c r="E13309" t="s">
        <v>1851</v>
      </c>
      <c r="F13309" t="s">
        <v>1386</v>
      </c>
      <c r="G13309">
        <v>22564</v>
      </c>
      <c r="H13309" s="23">
        <v>164660933</v>
      </c>
    </row>
    <row r="13310" spans="1:8" x14ac:dyDescent="0.25">
      <c r="A13310">
        <v>4738</v>
      </c>
      <c r="B13310" t="s">
        <v>17510</v>
      </c>
      <c r="C13310" t="s">
        <v>17511</v>
      </c>
      <c r="D13310" s="23">
        <v>1881601000113</v>
      </c>
      <c r="E13310" t="s">
        <v>7480</v>
      </c>
      <c r="F13310" t="s">
        <v>1390</v>
      </c>
      <c r="G13310">
        <v>7314</v>
      </c>
      <c r="H13310" s="23">
        <v>588011540115</v>
      </c>
    </row>
    <row r="13311" spans="1:8" x14ac:dyDescent="0.25">
      <c r="A13311">
        <v>11770</v>
      </c>
      <c r="B13311" t="s">
        <v>17512</v>
      </c>
      <c r="C13311" t="s">
        <v>17512</v>
      </c>
      <c r="D13311" s="23">
        <v>3988054000103</v>
      </c>
      <c r="E13311" t="s">
        <v>1541</v>
      </c>
      <c r="F13311" t="s">
        <v>1386</v>
      </c>
      <c r="G13311">
        <v>18053</v>
      </c>
      <c r="H13311" s="23"/>
    </row>
    <row r="13312" spans="1:8" x14ac:dyDescent="0.25">
      <c r="A13312">
        <v>14398</v>
      </c>
      <c r="B13312" t="s">
        <v>17513</v>
      </c>
      <c r="D13312" s="23">
        <v>934286000182</v>
      </c>
      <c r="E13312" t="s">
        <v>1435</v>
      </c>
      <c r="F13312" t="s">
        <v>1390</v>
      </c>
      <c r="G13312">
        <v>22665</v>
      </c>
      <c r="H13312" s="23">
        <v>336493037110</v>
      </c>
    </row>
    <row r="13313" spans="1:8" x14ac:dyDescent="0.25">
      <c r="A13313">
        <v>5647</v>
      </c>
      <c r="B13313" t="s">
        <v>17514</v>
      </c>
      <c r="C13313" t="s">
        <v>17515</v>
      </c>
      <c r="D13313" s="23">
        <v>9327791000133</v>
      </c>
      <c r="E13313" t="s">
        <v>1541</v>
      </c>
      <c r="F13313" t="s">
        <v>1386</v>
      </c>
      <c r="G13313">
        <v>8699</v>
      </c>
      <c r="H13313" s="23">
        <v>161558682</v>
      </c>
    </row>
    <row r="13314" spans="1:8" x14ac:dyDescent="0.25">
      <c r="A13314">
        <v>12392</v>
      </c>
      <c r="B13314" t="s">
        <v>17516</v>
      </c>
      <c r="C13314" t="s">
        <v>17517</v>
      </c>
      <c r="D13314" s="23">
        <v>52073343000180</v>
      </c>
      <c r="E13314" t="s">
        <v>1424</v>
      </c>
      <c r="F13314" t="s">
        <v>1390</v>
      </c>
      <c r="G13314">
        <v>18998</v>
      </c>
      <c r="H13314" s="23">
        <v>110805740113</v>
      </c>
    </row>
    <row r="13315" spans="1:8" x14ac:dyDescent="0.25">
      <c r="A13315">
        <v>2924</v>
      </c>
      <c r="B13315" t="s">
        <v>17518</v>
      </c>
      <c r="C13315" t="s">
        <v>17519</v>
      </c>
      <c r="D13315" s="23">
        <v>5080667000165</v>
      </c>
      <c r="E13315" t="s">
        <v>1541</v>
      </c>
      <c r="F13315" t="s">
        <v>1386</v>
      </c>
      <c r="G13315">
        <v>4200</v>
      </c>
      <c r="H13315" s="23" t="s">
        <v>17520</v>
      </c>
    </row>
    <row r="13316" spans="1:8" x14ac:dyDescent="0.25">
      <c r="A13316">
        <v>12381</v>
      </c>
      <c r="B13316" t="s">
        <v>17521</v>
      </c>
      <c r="C13316" t="s">
        <v>17522</v>
      </c>
      <c r="D13316" s="23">
        <v>3327900000136</v>
      </c>
      <c r="E13316" t="s">
        <v>1409</v>
      </c>
      <c r="F13316" t="s">
        <v>1386</v>
      </c>
      <c r="G13316">
        <v>18988</v>
      </c>
      <c r="H13316" s="23">
        <v>161557724</v>
      </c>
    </row>
    <row r="13317" spans="1:8" x14ac:dyDescent="0.25">
      <c r="A13317">
        <v>7855</v>
      </c>
      <c r="B13317" t="s">
        <v>17523</v>
      </c>
      <c r="C13317" t="s">
        <v>17524</v>
      </c>
      <c r="D13317" s="23">
        <v>24285017000109</v>
      </c>
      <c r="E13317" t="s">
        <v>1409</v>
      </c>
      <c r="F13317" t="s">
        <v>1386</v>
      </c>
      <c r="G13317">
        <v>12163</v>
      </c>
      <c r="H13317" s="23">
        <v>160825890</v>
      </c>
    </row>
    <row r="13318" spans="1:8" x14ac:dyDescent="0.25">
      <c r="A13318">
        <v>1409</v>
      </c>
      <c r="B13318" t="s">
        <v>17525</v>
      </c>
      <c r="C13318" t="s">
        <v>17526</v>
      </c>
      <c r="D13318" s="23">
        <v>10759850000202</v>
      </c>
      <c r="E13318" t="s">
        <v>1541</v>
      </c>
      <c r="F13318" t="s">
        <v>1386</v>
      </c>
      <c r="G13318">
        <v>2685</v>
      </c>
      <c r="H13318" s="23">
        <v>160980526</v>
      </c>
    </row>
    <row r="13319" spans="1:8" x14ac:dyDescent="0.25">
      <c r="A13319">
        <v>4350</v>
      </c>
      <c r="B13319" t="s">
        <v>17527</v>
      </c>
      <c r="C13319" t="s">
        <v>17528</v>
      </c>
      <c r="D13319" s="23">
        <v>41106907000117</v>
      </c>
      <c r="E13319" t="s">
        <v>1430</v>
      </c>
      <c r="F13319" t="s">
        <v>1415</v>
      </c>
      <c r="G13319">
        <v>6930</v>
      </c>
      <c r="H13319" s="23">
        <v>18797407</v>
      </c>
    </row>
    <row r="13320" spans="1:8" x14ac:dyDescent="0.25">
      <c r="A13320">
        <v>406</v>
      </c>
      <c r="B13320" t="s">
        <v>17529</v>
      </c>
      <c r="C13320" t="s">
        <v>17529</v>
      </c>
      <c r="D13320" s="23">
        <v>9096454000182</v>
      </c>
      <c r="E13320" t="s">
        <v>1385</v>
      </c>
      <c r="F13320" t="s">
        <v>1386</v>
      </c>
      <c r="G13320">
        <v>1682</v>
      </c>
      <c r="H13320" s="23" t="s">
        <v>17530</v>
      </c>
    </row>
    <row r="13321" spans="1:8" x14ac:dyDescent="0.25">
      <c r="A13321">
        <v>15370</v>
      </c>
      <c r="B13321" t="s">
        <v>17531</v>
      </c>
      <c r="C13321" t="s">
        <v>17531</v>
      </c>
      <c r="D13321" s="23">
        <v>19499346000104</v>
      </c>
      <c r="E13321" t="s">
        <v>1397</v>
      </c>
      <c r="F13321" t="s">
        <v>1398</v>
      </c>
      <c r="G13321">
        <v>24537</v>
      </c>
      <c r="H13321" s="23">
        <v>204020115</v>
      </c>
    </row>
    <row r="13322" spans="1:8" x14ac:dyDescent="0.25">
      <c r="A13322">
        <v>10250</v>
      </c>
      <c r="B13322" t="s">
        <v>17532</v>
      </c>
      <c r="C13322" t="s">
        <v>17532</v>
      </c>
      <c r="D13322" s="23">
        <v>30449033000184</v>
      </c>
      <c r="E13322" t="s">
        <v>7324</v>
      </c>
      <c r="F13322" t="s">
        <v>1398</v>
      </c>
      <c r="G13322">
        <v>15460</v>
      </c>
      <c r="H13322" s="23">
        <v>204930650</v>
      </c>
    </row>
    <row r="13323" spans="1:8" x14ac:dyDescent="0.25">
      <c r="A13323">
        <v>15719</v>
      </c>
      <c r="B13323" t="s">
        <v>17533</v>
      </c>
      <c r="C13323" t="s">
        <v>17534</v>
      </c>
      <c r="D13323" s="23">
        <v>45216443000152</v>
      </c>
      <c r="E13323" t="s">
        <v>1543</v>
      </c>
      <c r="F13323" t="s">
        <v>1390</v>
      </c>
      <c r="G13323">
        <v>25002</v>
      </c>
      <c r="H13323" s="23" t="s">
        <v>1438</v>
      </c>
    </row>
    <row r="13324" spans="1:8" x14ac:dyDescent="0.25">
      <c r="A13324">
        <v>79</v>
      </c>
      <c r="B13324" t="s">
        <v>17535</v>
      </c>
      <c r="D13324" s="23"/>
      <c r="E13324" t="s">
        <v>1422</v>
      </c>
      <c r="F13324" t="s">
        <v>1386</v>
      </c>
      <c r="G13324">
        <v>1355</v>
      </c>
      <c r="H13324" s="23"/>
    </row>
    <row r="13325" spans="1:8" x14ac:dyDescent="0.25">
      <c r="A13325">
        <v>1691</v>
      </c>
      <c r="B13325" t="s">
        <v>17536</v>
      </c>
      <c r="C13325" t="s">
        <v>17537</v>
      </c>
      <c r="D13325" s="23">
        <v>11987245000170</v>
      </c>
      <c r="E13325" t="s">
        <v>1533</v>
      </c>
      <c r="F13325" t="s">
        <v>1386</v>
      </c>
      <c r="G13325">
        <v>2967</v>
      </c>
      <c r="H13325" s="23">
        <v>160380006</v>
      </c>
    </row>
    <row r="13326" spans="1:8" x14ac:dyDescent="0.25">
      <c r="A13326">
        <v>2744</v>
      </c>
      <c r="B13326" t="s">
        <v>17538</v>
      </c>
      <c r="C13326" t="s">
        <v>17539</v>
      </c>
      <c r="D13326" s="23">
        <v>4230681000135</v>
      </c>
      <c r="E13326" t="s">
        <v>6201</v>
      </c>
      <c r="F13326" t="s">
        <v>1587</v>
      </c>
      <c r="G13326">
        <v>4020</v>
      </c>
      <c r="H13326" s="23">
        <v>240999339</v>
      </c>
    </row>
    <row r="13327" spans="1:8" x14ac:dyDescent="0.25">
      <c r="A13327">
        <v>14889</v>
      </c>
      <c r="B13327" t="s">
        <v>17540</v>
      </c>
      <c r="C13327" t="s">
        <v>17541</v>
      </c>
      <c r="D13327" s="23">
        <v>34774910000143</v>
      </c>
      <c r="E13327" t="s">
        <v>1417</v>
      </c>
      <c r="F13327" t="s">
        <v>1418</v>
      </c>
      <c r="G13327">
        <v>23326</v>
      </c>
      <c r="H13327" s="23" t="s">
        <v>1438</v>
      </c>
    </row>
    <row r="13328" spans="1:8" x14ac:dyDescent="0.25">
      <c r="A13328">
        <v>6155</v>
      </c>
      <c r="B13328" t="s">
        <v>17542</v>
      </c>
      <c r="C13328" t="s">
        <v>17543</v>
      </c>
      <c r="D13328" s="23">
        <v>10789022000136</v>
      </c>
      <c r="E13328" t="s">
        <v>1430</v>
      </c>
      <c r="F13328" t="s">
        <v>1415</v>
      </c>
      <c r="G13328">
        <v>9626</v>
      </c>
      <c r="H13328" s="23">
        <v>409324</v>
      </c>
    </row>
    <row r="13329" spans="1:8" x14ac:dyDescent="0.25">
      <c r="A13329">
        <v>2973</v>
      </c>
      <c r="B13329" t="s">
        <v>17544</v>
      </c>
      <c r="C13329" t="s">
        <v>17545</v>
      </c>
      <c r="D13329" s="23">
        <v>528413000143</v>
      </c>
      <c r="E13329" t="s">
        <v>1642</v>
      </c>
      <c r="F13329" t="s">
        <v>1415</v>
      </c>
      <c r="G13329">
        <v>4249</v>
      </c>
      <c r="H13329" s="23">
        <v>21785082</v>
      </c>
    </row>
    <row r="13330" spans="1:8" x14ac:dyDescent="0.25">
      <c r="A13330">
        <v>10211</v>
      </c>
      <c r="B13330" t="s">
        <v>17546</v>
      </c>
      <c r="C13330" t="s">
        <v>17547</v>
      </c>
      <c r="D13330" s="23">
        <v>50567288000744</v>
      </c>
      <c r="E13330" t="s">
        <v>1417</v>
      </c>
      <c r="F13330" t="s">
        <v>1418</v>
      </c>
      <c r="G13330">
        <v>15408</v>
      </c>
      <c r="H13330" s="23">
        <v>82341064</v>
      </c>
    </row>
    <row r="13331" spans="1:8" x14ac:dyDescent="0.25">
      <c r="A13331">
        <v>8617</v>
      </c>
      <c r="B13331" t="s">
        <v>17548</v>
      </c>
      <c r="C13331" t="s">
        <v>17549</v>
      </c>
      <c r="D13331" s="23">
        <v>6004019000192</v>
      </c>
      <c r="E13331" t="s">
        <v>1574</v>
      </c>
      <c r="F13331" t="s">
        <v>1398</v>
      </c>
      <c r="G13331">
        <v>13128</v>
      </c>
      <c r="H13331" s="23">
        <v>200966820</v>
      </c>
    </row>
    <row r="13332" spans="1:8" x14ac:dyDescent="0.25">
      <c r="A13332">
        <v>3816</v>
      </c>
      <c r="B13332" t="s">
        <v>17550</v>
      </c>
      <c r="C13332" t="s">
        <v>17551</v>
      </c>
      <c r="D13332" s="23">
        <v>8990780000176</v>
      </c>
      <c r="E13332" t="s">
        <v>1385</v>
      </c>
      <c r="F13332" t="s">
        <v>1386</v>
      </c>
      <c r="G13332">
        <v>5092</v>
      </c>
      <c r="H13332" s="23"/>
    </row>
    <row r="13333" spans="1:8" x14ac:dyDescent="0.25">
      <c r="A13333">
        <v>1920</v>
      </c>
      <c r="B13333" t="s">
        <v>17552</v>
      </c>
      <c r="C13333" t="s">
        <v>17553</v>
      </c>
      <c r="D13333" s="23">
        <v>1372303000106</v>
      </c>
      <c r="E13333" t="s">
        <v>1430</v>
      </c>
      <c r="F13333" t="s">
        <v>1415</v>
      </c>
      <c r="G13333">
        <v>3196</v>
      </c>
      <c r="H13333" s="23" t="s">
        <v>2239</v>
      </c>
    </row>
    <row r="13334" spans="1:8" x14ac:dyDescent="0.25">
      <c r="A13334">
        <v>7389</v>
      </c>
      <c r="B13334" t="s">
        <v>17554</v>
      </c>
      <c r="C13334" t="s">
        <v>17555</v>
      </c>
      <c r="D13334" s="23">
        <v>9098872000109</v>
      </c>
      <c r="E13334" t="s">
        <v>1385</v>
      </c>
      <c r="F13334" t="s">
        <v>1386</v>
      </c>
      <c r="G13334">
        <v>11309</v>
      </c>
      <c r="H13334" s="23">
        <v>160087333</v>
      </c>
    </row>
    <row r="13335" spans="1:8" x14ac:dyDescent="0.25">
      <c r="A13335">
        <v>5684</v>
      </c>
      <c r="B13335" t="s">
        <v>17556</v>
      </c>
      <c r="C13335" t="s">
        <v>17556</v>
      </c>
      <c r="D13335" s="23">
        <v>6751564000142</v>
      </c>
      <c r="E13335" t="s">
        <v>2200</v>
      </c>
      <c r="F13335" t="s">
        <v>1457</v>
      </c>
      <c r="G13335">
        <v>8725</v>
      </c>
      <c r="H13335" s="23">
        <v>194014886</v>
      </c>
    </row>
    <row r="13336" spans="1:8" x14ac:dyDescent="0.25">
      <c r="A13336">
        <v>15811</v>
      </c>
      <c r="B13336" t="s">
        <v>17557</v>
      </c>
      <c r="C13336" t="s">
        <v>17558</v>
      </c>
      <c r="D13336" s="23">
        <v>13184452000112</v>
      </c>
      <c r="E13336" t="s">
        <v>4314</v>
      </c>
      <c r="F13336" t="s">
        <v>2216</v>
      </c>
      <c r="G13336">
        <v>25133</v>
      </c>
      <c r="H13336" s="23">
        <v>270572929</v>
      </c>
    </row>
    <row r="13337" spans="1:8" x14ac:dyDescent="0.25">
      <c r="A13337">
        <v>13358</v>
      </c>
      <c r="B13337" t="s">
        <v>17559</v>
      </c>
      <c r="C13337" t="s">
        <v>17559</v>
      </c>
      <c r="D13337" s="23">
        <v>36236270000143</v>
      </c>
      <c r="E13337" t="s">
        <v>4319</v>
      </c>
      <c r="F13337" t="s">
        <v>1386</v>
      </c>
      <c r="G13337">
        <v>20903</v>
      </c>
      <c r="H13337" s="23">
        <v>163594325</v>
      </c>
    </row>
    <row r="13338" spans="1:8" x14ac:dyDescent="0.25">
      <c r="A13338">
        <v>9443</v>
      </c>
      <c r="B13338" t="s">
        <v>17560</v>
      </c>
      <c r="C13338" t="s">
        <v>17561</v>
      </c>
      <c r="D13338" s="23">
        <v>24870018000102</v>
      </c>
      <c r="E13338" t="s">
        <v>1424</v>
      </c>
      <c r="F13338" t="s">
        <v>1390</v>
      </c>
      <c r="G13338">
        <v>13916</v>
      </c>
      <c r="H13338" s="23">
        <v>140870406115</v>
      </c>
    </row>
    <row r="13339" spans="1:8" x14ac:dyDescent="0.25">
      <c r="A13339">
        <v>11032</v>
      </c>
      <c r="B13339" t="s">
        <v>17562</v>
      </c>
      <c r="C13339" t="s">
        <v>17562</v>
      </c>
      <c r="D13339" s="23">
        <v>30866126000104</v>
      </c>
      <c r="E13339" t="s">
        <v>1397</v>
      </c>
      <c r="F13339" t="s">
        <v>1398</v>
      </c>
      <c r="G13339">
        <v>16828</v>
      </c>
      <c r="H13339" s="23">
        <v>204961653</v>
      </c>
    </row>
    <row r="13340" spans="1:8" x14ac:dyDescent="0.25">
      <c r="A13340">
        <v>4418</v>
      </c>
      <c r="B13340" t="s">
        <v>17563</v>
      </c>
      <c r="C13340" t="s">
        <v>17563</v>
      </c>
      <c r="D13340" s="23">
        <v>368677000187</v>
      </c>
      <c r="E13340" t="s">
        <v>1430</v>
      </c>
      <c r="F13340" t="s">
        <v>1415</v>
      </c>
      <c r="G13340">
        <v>6866</v>
      </c>
      <c r="H13340" s="23" t="s">
        <v>17564</v>
      </c>
    </row>
    <row r="13341" spans="1:8" x14ac:dyDescent="0.25">
      <c r="A13341">
        <v>5631</v>
      </c>
      <c r="B13341" t="s">
        <v>17565</v>
      </c>
      <c r="C13341" t="s">
        <v>17565</v>
      </c>
      <c r="D13341" s="23">
        <v>4117706000199</v>
      </c>
      <c r="E13341" t="s">
        <v>1422</v>
      </c>
      <c r="F13341" t="s">
        <v>1386</v>
      </c>
      <c r="G13341">
        <v>8687</v>
      </c>
      <c r="H13341" s="23">
        <v>161300642</v>
      </c>
    </row>
    <row r="13342" spans="1:8" x14ac:dyDescent="0.25">
      <c r="A13342">
        <v>6681</v>
      </c>
      <c r="B13342" t="s">
        <v>17566</v>
      </c>
      <c r="C13342" t="s">
        <v>17567</v>
      </c>
      <c r="D13342" s="23">
        <v>10558224000177</v>
      </c>
      <c r="E13342" t="s">
        <v>1992</v>
      </c>
      <c r="F13342" t="s">
        <v>1587</v>
      </c>
      <c r="G13342">
        <v>10224</v>
      </c>
      <c r="H13342" s="23">
        <v>242157890</v>
      </c>
    </row>
    <row r="13343" spans="1:8" x14ac:dyDescent="0.25">
      <c r="A13343">
        <v>2990</v>
      </c>
      <c r="B13343" t="s">
        <v>17568</v>
      </c>
      <c r="C13343" t="s">
        <v>17569</v>
      </c>
      <c r="D13343" s="23">
        <v>5388478000154</v>
      </c>
      <c r="E13343" t="s">
        <v>1430</v>
      </c>
      <c r="F13343" t="s">
        <v>1415</v>
      </c>
      <c r="G13343">
        <v>4266</v>
      </c>
      <c r="H13343" s="23">
        <v>29882915</v>
      </c>
    </row>
    <row r="13344" spans="1:8" x14ac:dyDescent="0.25">
      <c r="A13344">
        <v>6669</v>
      </c>
      <c r="B13344" t="s">
        <v>17570</v>
      </c>
      <c r="C13344" t="s">
        <v>17571</v>
      </c>
      <c r="D13344" s="23">
        <v>17403551000107</v>
      </c>
      <c r="E13344" t="s">
        <v>2199</v>
      </c>
      <c r="F13344" t="s">
        <v>1639</v>
      </c>
      <c r="G13344">
        <v>10206</v>
      </c>
      <c r="H13344" s="23">
        <v>670154910049</v>
      </c>
    </row>
    <row r="13345" spans="1:8" x14ac:dyDescent="0.25">
      <c r="A13345">
        <v>9512</v>
      </c>
      <c r="B13345" t="s">
        <v>17572</v>
      </c>
      <c r="C13345" t="s">
        <v>17573</v>
      </c>
      <c r="D13345" s="23">
        <v>3945556000491</v>
      </c>
      <c r="E13345" t="s">
        <v>1992</v>
      </c>
      <c r="F13345" t="s">
        <v>1587</v>
      </c>
      <c r="G13345">
        <v>14201</v>
      </c>
      <c r="H13345" s="23">
        <v>247257524</v>
      </c>
    </row>
    <row r="13346" spans="1:8" x14ac:dyDescent="0.25">
      <c r="A13346">
        <v>11081</v>
      </c>
      <c r="B13346" t="s">
        <v>17574</v>
      </c>
      <c r="C13346" t="s">
        <v>17575</v>
      </c>
      <c r="D13346" s="23">
        <v>55720908001486</v>
      </c>
      <c r="E13346" t="s">
        <v>2167</v>
      </c>
      <c r="F13346" t="s">
        <v>1587</v>
      </c>
      <c r="G13346">
        <v>16884</v>
      </c>
      <c r="H13346" s="23">
        <v>247870463</v>
      </c>
    </row>
    <row r="13347" spans="1:8" x14ac:dyDescent="0.25">
      <c r="A13347">
        <v>13856</v>
      </c>
      <c r="B13347" t="s">
        <v>17576</v>
      </c>
      <c r="C13347" t="s">
        <v>17577</v>
      </c>
      <c r="D13347" s="23">
        <v>55720908001303</v>
      </c>
      <c r="E13347" t="s">
        <v>1650</v>
      </c>
      <c r="F13347" t="s">
        <v>1390</v>
      </c>
      <c r="G13347">
        <v>21600</v>
      </c>
      <c r="H13347" s="23">
        <v>181403955113</v>
      </c>
    </row>
    <row r="13348" spans="1:8" x14ac:dyDescent="0.25">
      <c r="A13348">
        <v>2849</v>
      </c>
      <c r="B13348" t="s">
        <v>17578</v>
      </c>
      <c r="C13348" t="s">
        <v>17579</v>
      </c>
      <c r="D13348" s="23">
        <v>47446133000230</v>
      </c>
      <c r="E13348" t="s">
        <v>1992</v>
      </c>
      <c r="F13348" t="s">
        <v>1587</v>
      </c>
      <c r="G13348">
        <v>4125</v>
      </c>
      <c r="H13348" s="23">
        <v>241045053</v>
      </c>
    </row>
    <row r="13349" spans="1:8" x14ac:dyDescent="0.25">
      <c r="A13349">
        <v>13340</v>
      </c>
      <c r="B13349" t="s">
        <v>17580</v>
      </c>
      <c r="C13349" t="s">
        <v>17581</v>
      </c>
      <c r="D13349" s="23">
        <v>42112153000170</v>
      </c>
      <c r="E13349" t="s">
        <v>3827</v>
      </c>
      <c r="F13349" t="s">
        <v>1880</v>
      </c>
      <c r="G13349">
        <v>20846</v>
      </c>
      <c r="H13349" s="23" t="s">
        <v>17582</v>
      </c>
    </row>
    <row r="13350" spans="1:8" x14ac:dyDescent="0.25">
      <c r="A13350">
        <v>10225</v>
      </c>
      <c r="B13350" t="s">
        <v>17583</v>
      </c>
      <c r="C13350" t="s">
        <v>17583</v>
      </c>
      <c r="D13350" s="23">
        <v>22424452000133</v>
      </c>
      <c r="E13350" t="s">
        <v>1397</v>
      </c>
      <c r="F13350" t="s">
        <v>1398</v>
      </c>
      <c r="G13350">
        <v>15425</v>
      </c>
      <c r="H13350" s="23">
        <v>204285127</v>
      </c>
    </row>
    <row r="13351" spans="1:8" x14ac:dyDescent="0.25">
      <c r="A13351">
        <v>9468</v>
      </c>
      <c r="B13351" t="s">
        <v>17584</v>
      </c>
      <c r="C13351" t="s">
        <v>17585</v>
      </c>
      <c r="D13351" s="23">
        <v>8759512000148</v>
      </c>
      <c r="E13351" t="s">
        <v>1435</v>
      </c>
      <c r="F13351" t="s">
        <v>1390</v>
      </c>
      <c r="G13351">
        <v>14029</v>
      </c>
      <c r="H13351" s="23">
        <v>336905850115</v>
      </c>
    </row>
    <row r="13352" spans="1:8" x14ac:dyDescent="0.25">
      <c r="A13352">
        <v>1820</v>
      </c>
      <c r="B13352" t="s">
        <v>17586</v>
      </c>
      <c r="C13352" t="s">
        <v>17587</v>
      </c>
      <c r="D13352" s="23">
        <v>12921540000197</v>
      </c>
      <c r="E13352" t="s">
        <v>1696</v>
      </c>
      <c r="F13352" t="s">
        <v>1386</v>
      </c>
      <c r="G13352">
        <v>3096</v>
      </c>
      <c r="H13352" s="23" t="s">
        <v>17588</v>
      </c>
    </row>
    <row r="13353" spans="1:8" x14ac:dyDescent="0.25">
      <c r="A13353">
        <v>7572</v>
      </c>
      <c r="B13353" t="s">
        <v>17589</v>
      </c>
      <c r="C13353" t="s">
        <v>17590</v>
      </c>
      <c r="D13353" s="23">
        <v>44690162000174</v>
      </c>
      <c r="E13353" t="s">
        <v>1424</v>
      </c>
      <c r="F13353" t="s">
        <v>1390</v>
      </c>
      <c r="G13353">
        <v>11598</v>
      </c>
      <c r="H13353" s="23">
        <v>110144015115</v>
      </c>
    </row>
    <row r="13354" spans="1:8" x14ac:dyDescent="0.25">
      <c r="A13354">
        <v>15679</v>
      </c>
      <c r="B13354" t="s">
        <v>17591</v>
      </c>
      <c r="C13354" t="s">
        <v>17592</v>
      </c>
      <c r="D13354" s="23">
        <v>16952307000475</v>
      </c>
      <c r="E13354" t="s">
        <v>3634</v>
      </c>
      <c r="F13354" t="s">
        <v>1444</v>
      </c>
      <c r="G13354">
        <v>24959</v>
      </c>
      <c r="H13354" s="23">
        <v>151917385</v>
      </c>
    </row>
    <row r="13355" spans="1:8" x14ac:dyDescent="0.25">
      <c r="A13355">
        <v>9974</v>
      </c>
      <c r="B13355" t="s">
        <v>17593</v>
      </c>
      <c r="C13355" t="s">
        <v>17594</v>
      </c>
      <c r="D13355" s="23">
        <v>42956441000969</v>
      </c>
      <c r="E13355" t="s">
        <v>1500</v>
      </c>
      <c r="F13355" t="s">
        <v>1415</v>
      </c>
      <c r="G13355">
        <v>14709</v>
      </c>
      <c r="H13355" s="23">
        <v>38822415</v>
      </c>
    </row>
    <row r="13356" spans="1:8" x14ac:dyDescent="0.25">
      <c r="A13356">
        <v>14090</v>
      </c>
      <c r="B13356" t="s">
        <v>17595</v>
      </c>
      <c r="C13356" t="s">
        <v>17595</v>
      </c>
      <c r="D13356" s="23">
        <v>30509575000103</v>
      </c>
      <c r="E13356" t="s">
        <v>1409</v>
      </c>
      <c r="F13356" t="s">
        <v>1386</v>
      </c>
      <c r="G13356">
        <v>21875</v>
      </c>
      <c r="H13356" s="23">
        <v>163174784</v>
      </c>
    </row>
    <row r="13357" spans="1:8" x14ac:dyDescent="0.25">
      <c r="A13357">
        <v>9858</v>
      </c>
      <c r="B13357" t="s">
        <v>17596</v>
      </c>
      <c r="C13357" t="s">
        <v>17597</v>
      </c>
      <c r="D13357" s="23">
        <v>3495513000109</v>
      </c>
      <c r="E13357" t="s">
        <v>1895</v>
      </c>
      <c r="F13357" t="s">
        <v>1390</v>
      </c>
      <c r="G13357">
        <v>14597</v>
      </c>
      <c r="H13357" s="23">
        <v>626668750114</v>
      </c>
    </row>
    <row r="13358" spans="1:8" x14ac:dyDescent="0.25">
      <c r="A13358">
        <v>9213</v>
      </c>
      <c r="B13358" t="s">
        <v>17598</v>
      </c>
      <c r="C13358" t="s">
        <v>17599</v>
      </c>
      <c r="D13358" s="23">
        <v>26180073000104</v>
      </c>
      <c r="E13358" t="s">
        <v>1973</v>
      </c>
      <c r="F13358" t="s">
        <v>1390</v>
      </c>
      <c r="G13358">
        <v>13712</v>
      </c>
      <c r="H13358" s="23">
        <v>441086135116</v>
      </c>
    </row>
    <row r="13359" spans="1:8" x14ac:dyDescent="0.25">
      <c r="A13359">
        <v>4370</v>
      </c>
      <c r="B13359" t="s">
        <v>17600</v>
      </c>
      <c r="C13359" t="s">
        <v>17601</v>
      </c>
      <c r="D13359" s="23">
        <v>8170737000164</v>
      </c>
      <c r="E13359" t="s">
        <v>1424</v>
      </c>
      <c r="F13359" t="s">
        <v>1390</v>
      </c>
      <c r="G13359">
        <v>6955</v>
      </c>
      <c r="H13359" s="23">
        <v>149355657110</v>
      </c>
    </row>
    <row r="13360" spans="1:8" x14ac:dyDescent="0.25">
      <c r="A13360">
        <v>9311</v>
      </c>
      <c r="B13360" t="s">
        <v>17602</v>
      </c>
      <c r="C13360" t="s">
        <v>17603</v>
      </c>
      <c r="D13360" s="23">
        <v>490820000290</v>
      </c>
      <c r="E13360" t="s">
        <v>1385</v>
      </c>
      <c r="F13360" t="s">
        <v>1386</v>
      </c>
      <c r="G13360">
        <v>13801</v>
      </c>
      <c r="H13360" s="23" t="s">
        <v>1438</v>
      </c>
    </row>
    <row r="13361" spans="1:8" x14ac:dyDescent="0.25">
      <c r="A13361">
        <v>2884</v>
      </c>
      <c r="B13361" t="s">
        <v>17604</v>
      </c>
      <c r="C13361" t="s">
        <v>17605</v>
      </c>
      <c r="D13361" s="23">
        <v>490820000109</v>
      </c>
      <c r="E13361" t="s">
        <v>1385</v>
      </c>
      <c r="F13361" t="s">
        <v>1386</v>
      </c>
      <c r="G13361">
        <v>4160</v>
      </c>
      <c r="H13361" s="23" t="s">
        <v>2239</v>
      </c>
    </row>
    <row r="13362" spans="1:8" x14ac:dyDescent="0.25">
      <c r="A13362">
        <v>10532</v>
      </c>
      <c r="B13362" t="s">
        <v>17606</v>
      </c>
      <c r="C13362" t="s">
        <v>17607</v>
      </c>
      <c r="D13362" s="23">
        <v>61383493000180</v>
      </c>
      <c r="E13362" t="s">
        <v>1424</v>
      </c>
      <c r="F13362" t="s">
        <v>1390</v>
      </c>
      <c r="G13362">
        <v>15891</v>
      </c>
      <c r="H13362" s="23" t="s">
        <v>1438</v>
      </c>
    </row>
    <row r="13363" spans="1:8" x14ac:dyDescent="0.25">
      <c r="A13363">
        <v>5987</v>
      </c>
      <c r="B13363" t="s">
        <v>17608</v>
      </c>
      <c r="C13363" t="s">
        <v>17608</v>
      </c>
      <c r="D13363" s="23">
        <v>10940658000137</v>
      </c>
      <c r="E13363" t="s">
        <v>1385</v>
      </c>
      <c r="F13363" t="s">
        <v>1386</v>
      </c>
      <c r="G13363">
        <v>9173</v>
      </c>
      <c r="H13363" s="23">
        <v>160379237</v>
      </c>
    </row>
    <row r="13364" spans="1:8" x14ac:dyDescent="0.25">
      <c r="A13364">
        <v>2672</v>
      </c>
      <c r="B13364" t="s">
        <v>17609</v>
      </c>
      <c r="C13364" t="s">
        <v>17610</v>
      </c>
      <c r="D13364" s="23">
        <v>40979643000143</v>
      </c>
      <c r="E13364" t="s">
        <v>1409</v>
      </c>
      <c r="F13364" t="s">
        <v>1386</v>
      </c>
      <c r="G13364">
        <v>3948</v>
      </c>
      <c r="H13364" s="23">
        <v>160948460</v>
      </c>
    </row>
    <row r="13365" spans="1:8" x14ac:dyDescent="0.25">
      <c r="A13365">
        <v>856</v>
      </c>
      <c r="B13365" t="s">
        <v>25603</v>
      </c>
      <c r="C13365" t="s">
        <v>25603</v>
      </c>
      <c r="D13365" s="23"/>
      <c r="E13365" t="s">
        <v>1385</v>
      </c>
      <c r="F13365" t="s">
        <v>1386</v>
      </c>
      <c r="G13365">
        <v>2132</v>
      </c>
      <c r="H13365" s="23"/>
    </row>
    <row r="13366" spans="1:8" x14ac:dyDescent="0.25">
      <c r="A13366">
        <v>10715</v>
      </c>
      <c r="B13366" t="s">
        <v>17611</v>
      </c>
      <c r="C13366" t="s">
        <v>17611</v>
      </c>
      <c r="D13366" s="23">
        <v>20530233000103</v>
      </c>
      <c r="E13366" t="s">
        <v>1678</v>
      </c>
      <c r="F13366" t="s">
        <v>1386</v>
      </c>
      <c r="G13366">
        <v>16136</v>
      </c>
      <c r="H13366" s="23">
        <v>162357230</v>
      </c>
    </row>
    <row r="13367" spans="1:8" x14ac:dyDescent="0.25">
      <c r="A13367">
        <v>3608</v>
      </c>
      <c r="B13367" t="s">
        <v>17612</v>
      </c>
      <c r="C13367" t="s">
        <v>17613</v>
      </c>
      <c r="D13367" s="23">
        <v>8359531000187</v>
      </c>
      <c r="E13367" t="s">
        <v>1678</v>
      </c>
      <c r="F13367" t="s">
        <v>1386</v>
      </c>
      <c r="G13367">
        <v>4884</v>
      </c>
      <c r="H13367" s="23">
        <v>160198992</v>
      </c>
    </row>
    <row r="13368" spans="1:8" x14ac:dyDescent="0.25">
      <c r="A13368">
        <v>7109</v>
      </c>
      <c r="B13368" t="s">
        <v>17614</v>
      </c>
      <c r="C13368" t="s">
        <v>17615</v>
      </c>
      <c r="D13368" s="23">
        <v>11306220000164</v>
      </c>
      <c r="E13368" t="s">
        <v>1385</v>
      </c>
      <c r="F13368" t="s">
        <v>1386</v>
      </c>
      <c r="G13368">
        <v>11081</v>
      </c>
      <c r="H13368" s="23">
        <v>161674550</v>
      </c>
    </row>
    <row r="13369" spans="1:8" x14ac:dyDescent="0.25">
      <c r="A13369">
        <v>9911</v>
      </c>
      <c r="B13369" t="s">
        <v>17616</v>
      </c>
      <c r="C13369" t="s">
        <v>17616</v>
      </c>
      <c r="D13369" s="23">
        <v>14465365000104</v>
      </c>
      <c r="E13369" t="s">
        <v>1385</v>
      </c>
      <c r="F13369" t="s">
        <v>1386</v>
      </c>
      <c r="G13369">
        <v>14645</v>
      </c>
      <c r="H13369" s="23">
        <v>161897045</v>
      </c>
    </row>
    <row r="13370" spans="1:8" x14ac:dyDescent="0.25">
      <c r="A13370">
        <v>8654</v>
      </c>
      <c r="B13370" t="s">
        <v>17617</v>
      </c>
      <c r="C13370" t="s">
        <v>17618</v>
      </c>
      <c r="D13370" s="23">
        <v>12686459000170</v>
      </c>
      <c r="E13370" t="s">
        <v>2170</v>
      </c>
      <c r="F13370" t="s">
        <v>1415</v>
      </c>
      <c r="G13370">
        <v>13163</v>
      </c>
      <c r="H13370" s="23">
        <v>41862490</v>
      </c>
    </row>
    <row r="13371" spans="1:8" x14ac:dyDescent="0.25">
      <c r="A13371">
        <v>10956</v>
      </c>
      <c r="B13371" t="s">
        <v>17619</v>
      </c>
      <c r="C13371" t="s">
        <v>17619</v>
      </c>
      <c r="D13371" s="23">
        <v>32269418000195</v>
      </c>
      <c r="E13371" t="s">
        <v>1385</v>
      </c>
      <c r="F13371" t="s">
        <v>1386</v>
      </c>
      <c r="G13371">
        <v>16697</v>
      </c>
      <c r="H13371" s="23">
        <v>163298483</v>
      </c>
    </row>
    <row r="13372" spans="1:8" x14ac:dyDescent="0.25">
      <c r="A13372">
        <v>5546</v>
      </c>
      <c r="B13372" t="s">
        <v>17620</v>
      </c>
      <c r="C13372" t="s">
        <v>17621</v>
      </c>
      <c r="D13372" s="23">
        <v>60835162000171</v>
      </c>
      <c r="E13372" t="s">
        <v>1424</v>
      </c>
      <c r="F13372" t="s">
        <v>1390</v>
      </c>
      <c r="G13372">
        <v>8610</v>
      </c>
      <c r="H13372" s="23">
        <v>104781684110</v>
      </c>
    </row>
    <row r="13373" spans="1:8" x14ac:dyDescent="0.25">
      <c r="A13373">
        <v>14921</v>
      </c>
      <c r="B13373" t="s">
        <v>17622</v>
      </c>
      <c r="C13373" t="s">
        <v>17623</v>
      </c>
      <c r="D13373" s="23">
        <v>88634977000101</v>
      </c>
      <c r="E13373" t="s">
        <v>17624</v>
      </c>
      <c r="F13373" t="s">
        <v>1619</v>
      </c>
      <c r="G13373">
        <v>23369</v>
      </c>
      <c r="H13373" s="23">
        <v>450005810</v>
      </c>
    </row>
    <row r="13374" spans="1:8" x14ac:dyDescent="0.25">
      <c r="A13374">
        <v>10722</v>
      </c>
      <c r="B13374" t="s">
        <v>25604</v>
      </c>
      <c r="C13374" t="s">
        <v>25605</v>
      </c>
      <c r="D13374" s="23"/>
      <c r="E13374" t="s">
        <v>1385</v>
      </c>
      <c r="F13374" t="s">
        <v>1386</v>
      </c>
      <c r="G13374">
        <v>16145</v>
      </c>
      <c r="H13374" s="23"/>
    </row>
    <row r="13375" spans="1:8" x14ac:dyDescent="0.25">
      <c r="A13375">
        <v>11739</v>
      </c>
      <c r="B13375" t="s">
        <v>25606</v>
      </c>
      <c r="C13375" t="s">
        <v>25607</v>
      </c>
      <c r="D13375" s="23"/>
      <c r="E13375" t="s">
        <v>1422</v>
      </c>
      <c r="F13375" t="s">
        <v>1386</v>
      </c>
      <c r="G13375">
        <v>6028</v>
      </c>
      <c r="H13375" s="23"/>
    </row>
    <row r="13376" spans="1:8" x14ac:dyDescent="0.25">
      <c r="A13376">
        <v>9912</v>
      </c>
      <c r="B13376" t="s">
        <v>17625</v>
      </c>
      <c r="C13376" t="s">
        <v>17625</v>
      </c>
      <c r="D13376" s="23">
        <v>27298839000104</v>
      </c>
      <c r="E13376" t="s">
        <v>1385</v>
      </c>
      <c r="F13376" t="s">
        <v>1386</v>
      </c>
      <c r="G13376">
        <v>14646</v>
      </c>
      <c r="H13376" s="23">
        <v>162901895</v>
      </c>
    </row>
    <row r="13377" spans="1:8" x14ac:dyDescent="0.25">
      <c r="A13377">
        <v>13894</v>
      </c>
      <c r="B13377" t="s">
        <v>17626</v>
      </c>
      <c r="C13377" t="s">
        <v>17626</v>
      </c>
      <c r="D13377" s="23">
        <v>40437385000173</v>
      </c>
      <c r="E13377" t="s">
        <v>1385</v>
      </c>
      <c r="F13377" t="s">
        <v>1386</v>
      </c>
      <c r="G13377">
        <v>21652</v>
      </c>
      <c r="H13377" s="23">
        <v>162901895</v>
      </c>
    </row>
    <row r="13378" spans="1:8" x14ac:dyDescent="0.25">
      <c r="A13378">
        <v>12675</v>
      </c>
      <c r="B13378" t="s">
        <v>17627</v>
      </c>
      <c r="C13378" t="s">
        <v>17628</v>
      </c>
      <c r="D13378" s="23">
        <v>30062819000144</v>
      </c>
      <c r="E13378" t="s">
        <v>1424</v>
      </c>
      <c r="F13378" t="s">
        <v>1390</v>
      </c>
      <c r="G13378">
        <v>19701</v>
      </c>
      <c r="H13378" s="23">
        <v>128940931113</v>
      </c>
    </row>
    <row r="13379" spans="1:8" x14ac:dyDescent="0.25">
      <c r="A13379">
        <v>13263</v>
      </c>
      <c r="B13379" t="s">
        <v>17629</v>
      </c>
      <c r="C13379" t="s">
        <v>17630</v>
      </c>
      <c r="D13379" s="23">
        <v>21928359000101</v>
      </c>
      <c r="E13379" t="s">
        <v>17631</v>
      </c>
      <c r="F13379" t="s">
        <v>2216</v>
      </c>
      <c r="G13379">
        <v>20468</v>
      </c>
      <c r="H13379" s="23">
        <v>271527366</v>
      </c>
    </row>
    <row r="13380" spans="1:8" x14ac:dyDescent="0.25">
      <c r="A13380">
        <v>13530</v>
      </c>
      <c r="B13380" t="s">
        <v>17632</v>
      </c>
      <c r="D13380" s="23">
        <v>9098872000370</v>
      </c>
      <c r="E13380" t="s">
        <v>1385</v>
      </c>
      <c r="F13380" t="s">
        <v>1386</v>
      </c>
      <c r="G13380">
        <v>21140</v>
      </c>
      <c r="H13380" s="23">
        <v>161207669</v>
      </c>
    </row>
    <row r="13381" spans="1:8" x14ac:dyDescent="0.25">
      <c r="A13381">
        <v>3545</v>
      </c>
      <c r="B13381" t="s">
        <v>17633</v>
      </c>
      <c r="C13381" t="s">
        <v>17634</v>
      </c>
      <c r="D13381" s="23">
        <v>8130486000194</v>
      </c>
      <c r="E13381" t="s">
        <v>1430</v>
      </c>
      <c r="F13381" t="s">
        <v>1415</v>
      </c>
      <c r="G13381">
        <v>4821</v>
      </c>
      <c r="H13381" s="23">
        <v>8718180</v>
      </c>
    </row>
    <row r="13382" spans="1:8" x14ac:dyDescent="0.25">
      <c r="A13382">
        <v>5955</v>
      </c>
      <c r="B13382" t="s">
        <v>17635</v>
      </c>
      <c r="C13382" t="s">
        <v>912</v>
      </c>
      <c r="D13382" s="23">
        <v>34151100004209</v>
      </c>
      <c r="E13382" t="s">
        <v>1385</v>
      </c>
      <c r="F13382" t="s">
        <v>1386</v>
      </c>
      <c r="G13382">
        <v>9048</v>
      </c>
      <c r="H13382" s="23">
        <v>161911870</v>
      </c>
    </row>
    <row r="13383" spans="1:8" x14ac:dyDescent="0.25">
      <c r="A13383">
        <v>6586</v>
      </c>
      <c r="B13383" t="s">
        <v>17635</v>
      </c>
      <c r="C13383" t="s">
        <v>17635</v>
      </c>
      <c r="D13383" s="23">
        <v>34151100004470</v>
      </c>
      <c r="E13383" t="s">
        <v>1507</v>
      </c>
      <c r="F13383" t="s">
        <v>1415</v>
      </c>
      <c r="G13383">
        <v>10119</v>
      </c>
      <c r="H13383" s="23">
        <v>51226944</v>
      </c>
    </row>
    <row r="13384" spans="1:8" x14ac:dyDescent="0.25">
      <c r="A13384">
        <v>12712</v>
      </c>
      <c r="B13384" t="s">
        <v>17636</v>
      </c>
      <c r="C13384" t="s">
        <v>17636</v>
      </c>
      <c r="D13384" s="23">
        <v>7946600000196</v>
      </c>
      <c r="E13384" t="s">
        <v>17637</v>
      </c>
      <c r="F13384" t="s">
        <v>3401</v>
      </c>
      <c r="G13384">
        <v>19738</v>
      </c>
      <c r="H13384" s="23" t="s">
        <v>1438</v>
      </c>
    </row>
    <row r="13385" spans="1:8" x14ac:dyDescent="0.25">
      <c r="A13385">
        <v>1840</v>
      </c>
      <c r="B13385" t="s">
        <v>17638</v>
      </c>
      <c r="C13385" t="s">
        <v>17639</v>
      </c>
      <c r="D13385" s="23">
        <v>12997981000172</v>
      </c>
      <c r="E13385" t="s">
        <v>2614</v>
      </c>
      <c r="F13385" t="s">
        <v>1386</v>
      </c>
      <c r="G13385">
        <v>3116</v>
      </c>
      <c r="H13385" s="23">
        <v>161777325</v>
      </c>
    </row>
    <row r="13386" spans="1:8" x14ac:dyDescent="0.25">
      <c r="A13386">
        <v>15921</v>
      </c>
      <c r="B13386" t="s">
        <v>25608</v>
      </c>
      <c r="C13386" t="s">
        <v>25608</v>
      </c>
      <c r="D13386" s="23">
        <v>23009854000215</v>
      </c>
      <c r="E13386" t="s">
        <v>1678</v>
      </c>
      <c r="F13386" t="s">
        <v>1386</v>
      </c>
      <c r="G13386">
        <v>25493</v>
      </c>
      <c r="H13386" s="23" t="s">
        <v>25609</v>
      </c>
    </row>
    <row r="13387" spans="1:8" x14ac:dyDescent="0.25">
      <c r="A13387">
        <v>5971</v>
      </c>
      <c r="B13387" t="s">
        <v>17640</v>
      </c>
      <c r="C13387" t="s">
        <v>17641</v>
      </c>
      <c r="D13387" s="23">
        <v>35434547000180</v>
      </c>
      <c r="E13387" t="s">
        <v>1422</v>
      </c>
      <c r="F13387" t="s">
        <v>1386</v>
      </c>
      <c r="G13387">
        <v>9096</v>
      </c>
      <c r="H13387" s="23">
        <v>160875153</v>
      </c>
    </row>
    <row r="13388" spans="1:8" x14ac:dyDescent="0.25">
      <c r="A13388">
        <v>14811</v>
      </c>
      <c r="B13388" t="s">
        <v>17642</v>
      </c>
      <c r="C13388" t="s">
        <v>17642</v>
      </c>
      <c r="D13388" s="23">
        <v>2979213000132</v>
      </c>
      <c r="E13388" t="s">
        <v>1409</v>
      </c>
      <c r="F13388" t="s">
        <v>1386</v>
      </c>
      <c r="G13388">
        <v>23259</v>
      </c>
      <c r="H13388" s="23">
        <v>160492564</v>
      </c>
    </row>
    <row r="13389" spans="1:8" x14ac:dyDescent="0.25">
      <c r="A13389">
        <v>3825</v>
      </c>
      <c r="B13389" t="s">
        <v>17643</v>
      </c>
      <c r="C13389" t="s">
        <v>17644</v>
      </c>
      <c r="D13389" s="23">
        <v>9021588000134</v>
      </c>
      <c r="E13389" t="s">
        <v>1385</v>
      </c>
      <c r="F13389" t="s">
        <v>1386</v>
      </c>
      <c r="G13389">
        <v>5101</v>
      </c>
      <c r="H13389" s="23">
        <v>161534643</v>
      </c>
    </row>
    <row r="13390" spans="1:8" x14ac:dyDescent="0.25">
      <c r="A13390">
        <v>9671</v>
      </c>
      <c r="B13390" t="s">
        <v>17645</v>
      </c>
      <c r="C13390" t="s">
        <v>17645</v>
      </c>
      <c r="D13390" s="23">
        <v>23854544000116</v>
      </c>
      <c r="E13390" t="s">
        <v>1397</v>
      </c>
      <c r="F13390" t="s">
        <v>1398</v>
      </c>
      <c r="G13390">
        <v>14369</v>
      </c>
      <c r="H13390" s="23">
        <v>204421730</v>
      </c>
    </row>
    <row r="13391" spans="1:8" x14ac:dyDescent="0.25">
      <c r="A13391">
        <v>5921</v>
      </c>
      <c r="B13391" t="s">
        <v>17646</v>
      </c>
      <c r="C13391" t="s">
        <v>17647</v>
      </c>
      <c r="D13391" s="23">
        <v>12455677000101</v>
      </c>
      <c r="E13391" t="s">
        <v>1541</v>
      </c>
      <c r="F13391" t="s">
        <v>1386</v>
      </c>
      <c r="G13391">
        <v>8919</v>
      </c>
      <c r="H13391" s="23">
        <v>161729835</v>
      </c>
    </row>
    <row r="13392" spans="1:8" x14ac:dyDescent="0.25">
      <c r="A13392">
        <v>7628</v>
      </c>
      <c r="B13392" t="s">
        <v>17648</v>
      </c>
      <c r="C13392" t="s">
        <v>17648</v>
      </c>
      <c r="D13392" s="23">
        <v>22824048000157</v>
      </c>
      <c r="E13392" t="s">
        <v>3519</v>
      </c>
      <c r="F13392" t="s">
        <v>1880</v>
      </c>
      <c r="G13392">
        <v>11872</v>
      </c>
      <c r="H13392" s="23">
        <v>106366459</v>
      </c>
    </row>
    <row r="13393" spans="1:8" x14ac:dyDescent="0.25">
      <c r="A13393">
        <v>12722</v>
      </c>
      <c r="B13393" t="s">
        <v>17649</v>
      </c>
      <c r="C13393" t="s">
        <v>17650</v>
      </c>
      <c r="D13393" s="23">
        <v>23333326000136</v>
      </c>
      <c r="E13393" t="s">
        <v>1527</v>
      </c>
      <c r="F13393" t="s">
        <v>1386</v>
      </c>
      <c r="G13393">
        <v>19752</v>
      </c>
      <c r="H13393" s="23">
        <v>162621795</v>
      </c>
    </row>
    <row r="13394" spans="1:8" x14ac:dyDescent="0.25">
      <c r="A13394">
        <v>15578</v>
      </c>
      <c r="B13394" t="s">
        <v>17651</v>
      </c>
      <c r="C13394" t="s">
        <v>17651</v>
      </c>
      <c r="D13394" s="23">
        <v>21281578000133</v>
      </c>
      <c r="E13394" t="s">
        <v>17652</v>
      </c>
      <c r="F13394" t="s">
        <v>1386</v>
      </c>
      <c r="G13394">
        <v>24834</v>
      </c>
      <c r="H13394" s="23" t="s">
        <v>17653</v>
      </c>
    </row>
    <row r="13395" spans="1:8" x14ac:dyDescent="0.25">
      <c r="A13395">
        <v>5629</v>
      </c>
      <c r="B13395" t="s">
        <v>17654</v>
      </c>
      <c r="C13395" t="s">
        <v>17654</v>
      </c>
      <c r="D13395" s="23">
        <v>11191463000102</v>
      </c>
      <c r="E13395" t="s">
        <v>1424</v>
      </c>
      <c r="F13395" t="s">
        <v>1390</v>
      </c>
      <c r="G13395">
        <v>8685</v>
      </c>
      <c r="H13395" s="23" t="s">
        <v>1438</v>
      </c>
    </row>
    <row r="13396" spans="1:8" x14ac:dyDescent="0.25">
      <c r="A13396">
        <v>1936</v>
      </c>
      <c r="B13396" t="s">
        <v>17655</v>
      </c>
      <c r="C13396" t="s">
        <v>17656</v>
      </c>
      <c r="D13396" s="23">
        <v>1387400000598</v>
      </c>
      <c r="E13396" t="s">
        <v>2205</v>
      </c>
      <c r="F13396" t="s">
        <v>1415</v>
      </c>
      <c r="G13396">
        <v>3212</v>
      </c>
      <c r="H13396" s="23">
        <v>29603030</v>
      </c>
    </row>
    <row r="13397" spans="1:8" x14ac:dyDescent="0.25">
      <c r="A13397">
        <v>1935</v>
      </c>
      <c r="B13397" t="s">
        <v>17657</v>
      </c>
      <c r="C13397" t="s">
        <v>17658</v>
      </c>
      <c r="D13397" s="23">
        <v>1387400000245</v>
      </c>
      <c r="E13397" t="s">
        <v>2218</v>
      </c>
      <c r="F13397" t="s">
        <v>1398</v>
      </c>
      <c r="G13397">
        <v>3211</v>
      </c>
      <c r="H13397" s="23">
        <v>200842374</v>
      </c>
    </row>
    <row r="13398" spans="1:8" x14ac:dyDescent="0.25">
      <c r="A13398">
        <v>1937</v>
      </c>
      <c r="B13398" t="s">
        <v>17659</v>
      </c>
      <c r="C13398" t="s">
        <v>17660</v>
      </c>
      <c r="D13398" s="23">
        <v>1387400000750</v>
      </c>
      <c r="E13398" t="s">
        <v>1527</v>
      </c>
      <c r="F13398" t="s">
        <v>1386</v>
      </c>
      <c r="G13398">
        <v>3213</v>
      </c>
      <c r="H13398" s="23" t="s">
        <v>17661</v>
      </c>
    </row>
    <row r="13399" spans="1:8" x14ac:dyDescent="0.25">
      <c r="A13399">
        <v>1934</v>
      </c>
      <c r="B13399" t="s">
        <v>17659</v>
      </c>
      <c r="C13399" t="s">
        <v>17662</v>
      </c>
      <c r="D13399" s="23">
        <v>1387400000164</v>
      </c>
      <c r="E13399" t="s">
        <v>1406</v>
      </c>
      <c r="F13399" t="s">
        <v>1407</v>
      </c>
      <c r="G13399">
        <v>3210</v>
      </c>
      <c r="H13399" s="23" t="s">
        <v>17663</v>
      </c>
    </row>
    <row r="13400" spans="1:8" x14ac:dyDescent="0.25">
      <c r="A13400">
        <v>3052</v>
      </c>
      <c r="B13400" t="s">
        <v>17664</v>
      </c>
      <c r="C13400" t="s">
        <v>17665</v>
      </c>
      <c r="D13400" s="23">
        <v>5635466000187</v>
      </c>
      <c r="E13400" t="s">
        <v>1385</v>
      </c>
      <c r="F13400" t="s">
        <v>1386</v>
      </c>
      <c r="G13400">
        <v>4328</v>
      </c>
      <c r="H13400" s="23">
        <v>161385508</v>
      </c>
    </row>
    <row r="13401" spans="1:8" x14ac:dyDescent="0.25">
      <c r="A13401">
        <v>9937</v>
      </c>
      <c r="B13401" t="s">
        <v>17666</v>
      </c>
      <c r="C13401" t="s">
        <v>17666</v>
      </c>
      <c r="D13401" s="23">
        <v>7580900000102</v>
      </c>
      <c r="E13401" t="s">
        <v>1385</v>
      </c>
      <c r="F13401" t="s">
        <v>1386</v>
      </c>
      <c r="G13401">
        <v>14669</v>
      </c>
      <c r="H13401" s="23">
        <v>161462910</v>
      </c>
    </row>
    <row r="13402" spans="1:8" x14ac:dyDescent="0.25">
      <c r="A13402">
        <v>9295</v>
      </c>
      <c r="B13402" t="s">
        <v>17667</v>
      </c>
      <c r="C13402" t="s">
        <v>17668</v>
      </c>
      <c r="D13402" s="23">
        <v>12230432000178</v>
      </c>
      <c r="E13402" t="s">
        <v>1430</v>
      </c>
      <c r="F13402" t="s">
        <v>1415</v>
      </c>
      <c r="G13402">
        <v>13790</v>
      </c>
      <c r="H13402" s="23" t="s">
        <v>1438</v>
      </c>
    </row>
    <row r="13403" spans="1:8" x14ac:dyDescent="0.25">
      <c r="A13403">
        <v>3160</v>
      </c>
      <c r="B13403" t="s">
        <v>17669</v>
      </c>
      <c r="C13403" t="s">
        <v>17670</v>
      </c>
      <c r="D13403" s="23">
        <v>61193074000186</v>
      </c>
      <c r="E13403" t="s">
        <v>1930</v>
      </c>
      <c r="F13403" t="s">
        <v>1390</v>
      </c>
      <c r="G13403">
        <v>4436</v>
      </c>
      <c r="H13403" s="23">
        <v>278012807115</v>
      </c>
    </row>
    <row r="13404" spans="1:8" x14ac:dyDescent="0.25">
      <c r="A13404">
        <v>6950</v>
      </c>
      <c r="B13404" t="s">
        <v>17671</v>
      </c>
      <c r="C13404" t="s">
        <v>17671</v>
      </c>
      <c r="D13404" s="23">
        <v>17792488000130</v>
      </c>
      <c r="E13404" t="s">
        <v>1385</v>
      </c>
      <c r="F13404" t="s">
        <v>1386</v>
      </c>
      <c r="G13404">
        <v>10907</v>
      </c>
      <c r="H13404" s="23">
        <v>162156766</v>
      </c>
    </row>
    <row r="13405" spans="1:8" x14ac:dyDescent="0.25">
      <c r="A13405">
        <v>7448</v>
      </c>
      <c r="B13405" t="s">
        <v>17672</v>
      </c>
      <c r="C13405" t="s">
        <v>17673</v>
      </c>
      <c r="D13405" s="23">
        <v>4826424000160</v>
      </c>
      <c r="E13405" t="s">
        <v>1385</v>
      </c>
      <c r="F13405" t="s">
        <v>1386</v>
      </c>
      <c r="G13405">
        <v>11362</v>
      </c>
      <c r="H13405" s="23">
        <v>161337686</v>
      </c>
    </row>
    <row r="13406" spans="1:8" x14ac:dyDescent="0.25">
      <c r="A13406">
        <v>6134</v>
      </c>
      <c r="B13406" t="s">
        <v>17674</v>
      </c>
      <c r="C13406" t="s">
        <v>17675</v>
      </c>
      <c r="D13406" s="23">
        <v>52462215000128</v>
      </c>
      <c r="E13406" t="s">
        <v>2234</v>
      </c>
      <c r="F13406" t="s">
        <v>1390</v>
      </c>
      <c r="G13406">
        <v>9595</v>
      </c>
      <c r="H13406" s="23">
        <v>635493160112</v>
      </c>
    </row>
    <row r="13407" spans="1:8" x14ac:dyDescent="0.25">
      <c r="A13407">
        <v>5909</v>
      </c>
      <c r="B13407" t="s">
        <v>17676</v>
      </c>
      <c r="C13407" t="s">
        <v>17677</v>
      </c>
      <c r="D13407" s="23">
        <v>3972229000186</v>
      </c>
      <c r="E13407" t="s">
        <v>1635</v>
      </c>
      <c r="F13407" t="s">
        <v>1390</v>
      </c>
      <c r="G13407">
        <v>8900</v>
      </c>
      <c r="H13407" s="23">
        <v>417222219113</v>
      </c>
    </row>
    <row r="13408" spans="1:8" x14ac:dyDescent="0.25">
      <c r="A13408">
        <v>13660</v>
      </c>
      <c r="B13408" t="s">
        <v>17678</v>
      </c>
      <c r="C13408" t="s">
        <v>17679</v>
      </c>
      <c r="D13408" s="23">
        <v>20789691000161</v>
      </c>
      <c r="E13408" t="s">
        <v>1430</v>
      </c>
      <c r="F13408" t="s">
        <v>1415</v>
      </c>
      <c r="G13408">
        <v>21290</v>
      </c>
      <c r="H13408" s="23">
        <v>76311899</v>
      </c>
    </row>
    <row r="13409" spans="1:8" x14ac:dyDescent="0.25">
      <c r="A13409">
        <v>3821</v>
      </c>
      <c r="B13409" t="s">
        <v>17680</v>
      </c>
      <c r="C13409" t="s">
        <v>17681</v>
      </c>
      <c r="D13409" s="23">
        <v>9005841000166</v>
      </c>
      <c r="E13409" t="s">
        <v>1675</v>
      </c>
      <c r="F13409" t="s">
        <v>1390</v>
      </c>
      <c r="G13409">
        <v>5097</v>
      </c>
      <c r="H13409" s="23">
        <v>664156985115</v>
      </c>
    </row>
    <row r="13410" spans="1:8" x14ac:dyDescent="0.25">
      <c r="A13410">
        <v>14203</v>
      </c>
      <c r="B13410" t="s">
        <v>17682</v>
      </c>
      <c r="C13410" t="s">
        <v>17683</v>
      </c>
      <c r="D13410" s="23">
        <v>26899530000107</v>
      </c>
      <c r="E13410" t="s">
        <v>1675</v>
      </c>
      <c r="F13410" t="s">
        <v>1390</v>
      </c>
      <c r="G13410">
        <v>22184</v>
      </c>
      <c r="H13410" s="23">
        <v>664199407117</v>
      </c>
    </row>
    <row r="13411" spans="1:8" x14ac:dyDescent="0.25">
      <c r="A13411">
        <v>10951</v>
      </c>
      <c r="B13411" t="s">
        <v>17684</v>
      </c>
      <c r="C13411" t="s">
        <v>17684</v>
      </c>
      <c r="D13411" s="23">
        <v>34170835000101</v>
      </c>
      <c r="E13411" t="s">
        <v>1572</v>
      </c>
      <c r="F13411" t="s">
        <v>1386</v>
      </c>
      <c r="G13411">
        <v>16692</v>
      </c>
      <c r="H13411" s="23">
        <v>163440000</v>
      </c>
    </row>
    <row r="13412" spans="1:8" x14ac:dyDescent="0.25">
      <c r="A13412">
        <v>15445</v>
      </c>
      <c r="B13412" t="s">
        <v>17685</v>
      </c>
      <c r="C13412" t="s">
        <v>17686</v>
      </c>
      <c r="D13412" s="23">
        <v>34170835000292</v>
      </c>
      <c r="E13412" t="s">
        <v>1572</v>
      </c>
      <c r="F13412" t="s">
        <v>1386</v>
      </c>
      <c r="G13412">
        <v>24627</v>
      </c>
      <c r="H13412" s="23">
        <v>165012536</v>
      </c>
    </row>
    <row r="13413" spans="1:8" x14ac:dyDescent="0.25">
      <c r="A13413">
        <v>14857</v>
      </c>
      <c r="B13413" t="s">
        <v>17687</v>
      </c>
      <c r="C13413" t="s">
        <v>17688</v>
      </c>
      <c r="D13413" s="23">
        <v>54007805000196</v>
      </c>
      <c r="E13413" t="s">
        <v>1572</v>
      </c>
      <c r="F13413" t="s">
        <v>1386</v>
      </c>
      <c r="G13413">
        <v>23298</v>
      </c>
      <c r="H13413" s="23">
        <v>164887881</v>
      </c>
    </row>
    <row r="13414" spans="1:8" x14ac:dyDescent="0.25">
      <c r="A13414">
        <v>2106</v>
      </c>
      <c r="B13414" t="s">
        <v>17689</v>
      </c>
      <c r="C13414" t="s">
        <v>17690</v>
      </c>
      <c r="D13414" s="23">
        <v>2323033000106</v>
      </c>
      <c r="E13414" t="s">
        <v>1385</v>
      </c>
      <c r="F13414" t="s">
        <v>1386</v>
      </c>
      <c r="G13414">
        <v>3382</v>
      </c>
      <c r="H13414" s="23">
        <v>161188834</v>
      </c>
    </row>
    <row r="13415" spans="1:8" x14ac:dyDescent="0.25">
      <c r="A13415">
        <v>11975</v>
      </c>
      <c r="B13415" t="s">
        <v>17691</v>
      </c>
      <c r="C13415" t="s">
        <v>17692</v>
      </c>
      <c r="D13415" s="23">
        <v>2323033000289</v>
      </c>
      <c r="E13415" t="s">
        <v>1409</v>
      </c>
      <c r="F13415" t="s">
        <v>1386</v>
      </c>
      <c r="G13415">
        <v>18405</v>
      </c>
      <c r="H13415" s="23">
        <v>161444792</v>
      </c>
    </row>
    <row r="13416" spans="1:8" x14ac:dyDescent="0.25">
      <c r="A13416">
        <v>6173</v>
      </c>
      <c r="B13416" t="s">
        <v>17693</v>
      </c>
      <c r="C13416" t="s">
        <v>17694</v>
      </c>
      <c r="D13416" s="23">
        <v>2365912000192</v>
      </c>
      <c r="E13416" t="s">
        <v>1397</v>
      </c>
      <c r="F13416" t="s">
        <v>1398</v>
      </c>
      <c r="G13416">
        <v>9702</v>
      </c>
      <c r="H13416" s="23" t="s">
        <v>17695</v>
      </c>
    </row>
    <row r="13417" spans="1:8" x14ac:dyDescent="0.25">
      <c r="A13417">
        <v>14875</v>
      </c>
      <c r="B13417" t="s">
        <v>17696</v>
      </c>
      <c r="C13417" t="s">
        <v>17697</v>
      </c>
      <c r="D13417" s="23">
        <v>12047601000139</v>
      </c>
      <c r="E13417" t="s">
        <v>1430</v>
      </c>
      <c r="F13417" t="s">
        <v>1415</v>
      </c>
      <c r="G13417">
        <v>23312</v>
      </c>
      <c r="H13417" s="23" t="s">
        <v>1438</v>
      </c>
    </row>
    <row r="13418" spans="1:8" x14ac:dyDescent="0.25">
      <c r="A13418">
        <v>2901</v>
      </c>
      <c r="B13418" t="s">
        <v>17698</v>
      </c>
      <c r="C13418" t="s">
        <v>17699</v>
      </c>
      <c r="D13418" s="23">
        <v>49877111000170</v>
      </c>
      <c r="E13418" t="s">
        <v>2667</v>
      </c>
      <c r="F13418" t="s">
        <v>1390</v>
      </c>
      <c r="G13418">
        <v>4177</v>
      </c>
      <c r="H13418" s="23" t="s">
        <v>3079</v>
      </c>
    </row>
    <row r="13419" spans="1:8" x14ac:dyDescent="0.25">
      <c r="A13419">
        <v>10143</v>
      </c>
      <c r="B13419" t="s">
        <v>17700</v>
      </c>
      <c r="C13419" t="s">
        <v>17701</v>
      </c>
      <c r="D13419" s="23">
        <v>25250737000193</v>
      </c>
      <c r="E13419" t="s">
        <v>1417</v>
      </c>
      <c r="F13419" t="s">
        <v>1418</v>
      </c>
      <c r="G13419">
        <v>15163</v>
      </c>
      <c r="H13419" s="23">
        <v>87202356</v>
      </c>
    </row>
    <row r="13420" spans="1:8" x14ac:dyDescent="0.25">
      <c r="A13420">
        <v>9760</v>
      </c>
      <c r="B13420" t="s">
        <v>17702</v>
      </c>
      <c r="C13420" t="s">
        <v>17703</v>
      </c>
      <c r="D13420" s="23">
        <v>9619567000115</v>
      </c>
      <c r="E13420" t="s">
        <v>4119</v>
      </c>
      <c r="F13420" t="s">
        <v>1415</v>
      </c>
      <c r="G13420">
        <v>14492</v>
      </c>
      <c r="H13420" s="23">
        <v>36699047</v>
      </c>
    </row>
    <row r="13421" spans="1:8" x14ac:dyDescent="0.25">
      <c r="A13421">
        <v>5567</v>
      </c>
      <c r="B13421" t="s">
        <v>17704</v>
      </c>
      <c r="C13421" t="s">
        <v>17705</v>
      </c>
      <c r="D13421" s="23">
        <v>7703052000173</v>
      </c>
      <c r="E13421" t="s">
        <v>1435</v>
      </c>
      <c r="F13421" t="s">
        <v>1390</v>
      </c>
      <c r="G13421">
        <v>8628</v>
      </c>
      <c r="H13421" s="23">
        <v>336762358115</v>
      </c>
    </row>
    <row r="13422" spans="1:8" x14ac:dyDescent="0.25">
      <c r="A13422">
        <v>10198</v>
      </c>
      <c r="B13422" t="s">
        <v>17706</v>
      </c>
      <c r="C13422" t="s">
        <v>17707</v>
      </c>
      <c r="D13422" s="23">
        <v>2091611000118</v>
      </c>
      <c r="E13422" t="s">
        <v>17708</v>
      </c>
      <c r="F13422" t="s">
        <v>1619</v>
      </c>
      <c r="G13422">
        <v>15390</v>
      </c>
      <c r="H13422" s="23">
        <v>810028808</v>
      </c>
    </row>
    <row r="13423" spans="1:8" x14ac:dyDescent="0.25">
      <c r="A13423">
        <v>2088</v>
      </c>
      <c r="B13423" t="s">
        <v>17709</v>
      </c>
      <c r="C13423" t="s">
        <v>17710</v>
      </c>
      <c r="D13423" s="23">
        <v>22031330000187</v>
      </c>
      <c r="E13423" t="s">
        <v>17711</v>
      </c>
      <c r="F13423" t="s">
        <v>1639</v>
      </c>
      <c r="G13423">
        <v>3364</v>
      </c>
      <c r="H13423" s="23">
        <v>6075013820034</v>
      </c>
    </row>
    <row r="13424" spans="1:8" x14ac:dyDescent="0.25">
      <c r="A13424">
        <v>9470</v>
      </c>
      <c r="B13424" t="s">
        <v>17712</v>
      </c>
      <c r="C13424" t="s">
        <v>17712</v>
      </c>
      <c r="D13424" s="23">
        <v>27937241000118</v>
      </c>
      <c r="E13424" t="s">
        <v>1409</v>
      </c>
      <c r="F13424" t="s">
        <v>1386</v>
      </c>
      <c r="G13424">
        <v>14063</v>
      </c>
      <c r="H13424" s="23">
        <v>162955731</v>
      </c>
    </row>
    <row r="13425" spans="1:8" x14ac:dyDescent="0.25">
      <c r="A13425">
        <v>10544</v>
      </c>
      <c r="B13425" t="s">
        <v>25610</v>
      </c>
      <c r="C13425" t="s">
        <v>25610</v>
      </c>
      <c r="D13425" s="23"/>
      <c r="E13425" t="s">
        <v>1812</v>
      </c>
      <c r="F13425" t="s">
        <v>1386</v>
      </c>
      <c r="G13425">
        <v>15909</v>
      </c>
      <c r="H13425" s="23"/>
    </row>
    <row r="13426" spans="1:8" x14ac:dyDescent="0.25">
      <c r="A13426">
        <v>13169</v>
      </c>
      <c r="B13426" t="s">
        <v>17713</v>
      </c>
      <c r="C13426" t="s">
        <v>17713</v>
      </c>
      <c r="D13426" s="23">
        <v>36723874000203</v>
      </c>
      <c r="E13426" t="s">
        <v>1507</v>
      </c>
      <c r="F13426" t="s">
        <v>1415</v>
      </c>
      <c r="G13426">
        <v>20349</v>
      </c>
      <c r="H13426" s="23">
        <v>100417612</v>
      </c>
    </row>
    <row r="13427" spans="1:8" x14ac:dyDescent="0.25">
      <c r="A13427">
        <v>12872</v>
      </c>
      <c r="B13427" t="s">
        <v>17714</v>
      </c>
      <c r="C13427" t="s">
        <v>17715</v>
      </c>
      <c r="D13427" s="23">
        <v>36723874000114</v>
      </c>
      <c r="E13427" t="s">
        <v>1500</v>
      </c>
      <c r="F13427" t="s">
        <v>1415</v>
      </c>
      <c r="G13427">
        <v>19916</v>
      </c>
      <c r="H13427" s="23">
        <v>88129349</v>
      </c>
    </row>
    <row r="13428" spans="1:8" x14ac:dyDescent="0.25">
      <c r="A13428">
        <v>12107</v>
      </c>
      <c r="B13428" t="s">
        <v>17716</v>
      </c>
      <c r="C13428" t="s">
        <v>17717</v>
      </c>
      <c r="D13428" s="23">
        <v>16701716000156</v>
      </c>
      <c r="E13428" t="s">
        <v>2199</v>
      </c>
      <c r="F13428" t="s">
        <v>1639</v>
      </c>
      <c r="G13428">
        <v>18678</v>
      </c>
      <c r="H13428" s="23">
        <v>671233540032</v>
      </c>
    </row>
    <row r="13429" spans="1:8" x14ac:dyDescent="0.25">
      <c r="A13429">
        <v>6587</v>
      </c>
      <c r="B13429" t="s">
        <v>3623</v>
      </c>
      <c r="C13429" t="s">
        <v>17718</v>
      </c>
      <c r="D13429" s="23">
        <v>1568077000125</v>
      </c>
      <c r="E13429" t="s">
        <v>1430</v>
      </c>
      <c r="F13429" t="s">
        <v>1444</v>
      </c>
      <c r="G13429">
        <v>10120</v>
      </c>
      <c r="H13429" s="23" t="s">
        <v>1438</v>
      </c>
    </row>
    <row r="13430" spans="1:8" x14ac:dyDescent="0.25">
      <c r="A13430">
        <v>7279</v>
      </c>
      <c r="B13430" t="s">
        <v>17719</v>
      </c>
      <c r="C13430" t="s">
        <v>17093</v>
      </c>
      <c r="D13430" s="23">
        <v>1568077001440</v>
      </c>
      <c r="E13430" t="s">
        <v>1385</v>
      </c>
      <c r="F13430" t="s">
        <v>1386</v>
      </c>
      <c r="G13430">
        <v>11210</v>
      </c>
      <c r="H13430" s="23" t="s">
        <v>1438</v>
      </c>
    </row>
    <row r="13431" spans="1:8" x14ac:dyDescent="0.25">
      <c r="A13431">
        <v>7291</v>
      </c>
      <c r="B13431" t="s">
        <v>17720</v>
      </c>
      <c r="C13431" t="s">
        <v>17721</v>
      </c>
      <c r="D13431" s="23">
        <v>12661608000227</v>
      </c>
      <c r="E13431" t="s">
        <v>1430</v>
      </c>
      <c r="F13431" t="s">
        <v>1415</v>
      </c>
      <c r="G13431">
        <v>11218</v>
      </c>
      <c r="H13431" s="23">
        <v>57039640</v>
      </c>
    </row>
    <row r="13432" spans="1:8" x14ac:dyDescent="0.25">
      <c r="A13432">
        <v>10610</v>
      </c>
      <c r="B13432" t="s">
        <v>17722</v>
      </c>
      <c r="C13432" t="s">
        <v>17723</v>
      </c>
      <c r="D13432" s="23">
        <v>29070051000171</v>
      </c>
      <c r="E13432" t="s">
        <v>1424</v>
      </c>
      <c r="F13432" t="s">
        <v>1390</v>
      </c>
      <c r="G13432">
        <v>15982</v>
      </c>
      <c r="H13432" s="23">
        <v>118742533113</v>
      </c>
    </row>
    <row r="13433" spans="1:8" x14ac:dyDescent="0.25">
      <c r="A13433">
        <v>993</v>
      </c>
      <c r="B13433" t="s">
        <v>25611</v>
      </c>
      <c r="C13433" t="s">
        <v>25611</v>
      </c>
      <c r="D13433" s="23"/>
      <c r="E13433" t="s">
        <v>1385</v>
      </c>
      <c r="F13433" t="s">
        <v>1386</v>
      </c>
      <c r="G13433">
        <v>2269</v>
      </c>
      <c r="H13433" s="23"/>
    </row>
    <row r="13434" spans="1:8" x14ac:dyDescent="0.25">
      <c r="A13434">
        <v>14748</v>
      </c>
      <c r="B13434" t="s">
        <v>17724</v>
      </c>
      <c r="D13434" s="23">
        <v>1297387000152</v>
      </c>
      <c r="E13434" t="s">
        <v>1424</v>
      </c>
      <c r="F13434" t="s">
        <v>1390</v>
      </c>
      <c r="G13434">
        <v>23197</v>
      </c>
      <c r="H13434" s="23">
        <v>114751876113</v>
      </c>
    </row>
    <row r="13435" spans="1:8" x14ac:dyDescent="0.25">
      <c r="A13435">
        <v>13872</v>
      </c>
      <c r="B13435" t="s">
        <v>17725</v>
      </c>
      <c r="C13435" t="s">
        <v>17726</v>
      </c>
      <c r="D13435" s="23">
        <v>12917053000312</v>
      </c>
      <c r="E13435" t="s">
        <v>1500</v>
      </c>
      <c r="F13435" t="s">
        <v>1415</v>
      </c>
      <c r="G13435">
        <v>21627</v>
      </c>
      <c r="H13435" s="23">
        <v>87713918</v>
      </c>
    </row>
    <row r="13436" spans="1:8" x14ac:dyDescent="0.25">
      <c r="A13436">
        <v>15137</v>
      </c>
      <c r="B13436" t="s">
        <v>17727</v>
      </c>
      <c r="C13436" t="s">
        <v>17728</v>
      </c>
      <c r="D13436" s="23">
        <v>12917053000665</v>
      </c>
      <c r="E13436" t="s">
        <v>1430</v>
      </c>
      <c r="F13436" t="s">
        <v>1415</v>
      </c>
      <c r="G13436">
        <v>24073</v>
      </c>
      <c r="H13436" s="23">
        <v>107949300</v>
      </c>
    </row>
    <row r="13437" spans="1:8" x14ac:dyDescent="0.25">
      <c r="A13437">
        <v>13939</v>
      </c>
      <c r="B13437" t="s">
        <v>17729</v>
      </c>
      <c r="C13437" t="s">
        <v>17730</v>
      </c>
      <c r="D13437" s="23">
        <v>12917053000150</v>
      </c>
      <c r="E13437" t="s">
        <v>1507</v>
      </c>
      <c r="F13437" t="s">
        <v>1415</v>
      </c>
      <c r="G13437">
        <v>21725</v>
      </c>
      <c r="H13437" s="23">
        <v>42462681</v>
      </c>
    </row>
    <row r="13438" spans="1:8" x14ac:dyDescent="0.25">
      <c r="A13438">
        <v>12341</v>
      </c>
      <c r="B13438" t="s">
        <v>17731</v>
      </c>
      <c r="C13438" t="s">
        <v>17732</v>
      </c>
      <c r="D13438" s="23">
        <v>34823209000177</v>
      </c>
      <c r="E13438" t="s">
        <v>1424</v>
      </c>
      <c r="F13438" t="s">
        <v>1390</v>
      </c>
      <c r="G13438">
        <v>18941</v>
      </c>
      <c r="H13438" s="23">
        <v>126732890112</v>
      </c>
    </row>
    <row r="13439" spans="1:8" x14ac:dyDescent="0.25">
      <c r="A13439">
        <v>13639</v>
      </c>
      <c r="B13439" t="s">
        <v>17733</v>
      </c>
      <c r="C13439" t="s">
        <v>17734</v>
      </c>
      <c r="D13439" s="23">
        <v>30230100000175</v>
      </c>
      <c r="E13439" t="s">
        <v>2002</v>
      </c>
      <c r="F13439" t="s">
        <v>1390</v>
      </c>
      <c r="G13439">
        <v>21262</v>
      </c>
      <c r="H13439" s="23">
        <v>637443694110</v>
      </c>
    </row>
    <row r="13440" spans="1:8" x14ac:dyDescent="0.25">
      <c r="A13440">
        <v>15878</v>
      </c>
      <c r="B13440" t="s">
        <v>25612</v>
      </c>
      <c r="C13440" t="s">
        <v>25613</v>
      </c>
      <c r="D13440" s="23">
        <v>58519010000118</v>
      </c>
      <c r="E13440" t="s">
        <v>1385</v>
      </c>
      <c r="F13440" t="s">
        <v>1386</v>
      </c>
      <c r="G13440">
        <v>25331</v>
      </c>
      <c r="H13440" s="23" t="s">
        <v>1438</v>
      </c>
    </row>
    <row r="13441" spans="1:8" x14ac:dyDescent="0.25">
      <c r="A13441">
        <v>5651</v>
      </c>
      <c r="B13441" t="s">
        <v>17735</v>
      </c>
      <c r="C13441" t="s">
        <v>17735</v>
      </c>
      <c r="D13441" s="23">
        <v>13939801000169</v>
      </c>
      <c r="E13441" t="s">
        <v>1430</v>
      </c>
      <c r="F13441" t="s">
        <v>1415</v>
      </c>
      <c r="G13441">
        <v>8704</v>
      </c>
      <c r="H13441" s="23">
        <v>44865791</v>
      </c>
    </row>
    <row r="13442" spans="1:8" x14ac:dyDescent="0.25">
      <c r="A13442">
        <v>8357</v>
      </c>
      <c r="B13442" t="s">
        <v>17736</v>
      </c>
      <c r="C13442" t="s">
        <v>17737</v>
      </c>
      <c r="D13442" s="23">
        <v>44272110000188</v>
      </c>
      <c r="E13442" t="s">
        <v>1435</v>
      </c>
      <c r="F13442" t="s">
        <v>1390</v>
      </c>
      <c r="G13442">
        <v>12612</v>
      </c>
      <c r="H13442" s="23">
        <v>336064118111</v>
      </c>
    </row>
    <row r="13443" spans="1:8" x14ac:dyDescent="0.25">
      <c r="A13443">
        <v>6508</v>
      </c>
      <c r="B13443" t="s">
        <v>17738</v>
      </c>
      <c r="D13443" s="23"/>
      <c r="E13443" t="s">
        <v>17739</v>
      </c>
      <c r="F13443" t="s">
        <v>1536</v>
      </c>
      <c r="G13443">
        <v>10045</v>
      </c>
      <c r="H13443" s="23"/>
    </row>
    <row r="13444" spans="1:8" x14ac:dyDescent="0.25">
      <c r="A13444">
        <v>2336</v>
      </c>
      <c r="B13444" t="s">
        <v>17740</v>
      </c>
      <c r="C13444" t="s">
        <v>17741</v>
      </c>
      <c r="D13444" s="23">
        <v>308337000160</v>
      </c>
      <c r="E13444" t="s">
        <v>1424</v>
      </c>
      <c r="F13444" t="s">
        <v>1390</v>
      </c>
      <c r="G13444">
        <v>3612</v>
      </c>
      <c r="H13444" s="23">
        <v>114335065110</v>
      </c>
    </row>
    <row r="13445" spans="1:8" x14ac:dyDescent="0.25">
      <c r="A13445">
        <v>12281</v>
      </c>
      <c r="B13445" t="s">
        <v>17742</v>
      </c>
      <c r="C13445" t="s">
        <v>17742</v>
      </c>
      <c r="D13445" s="23">
        <v>12726493000120</v>
      </c>
      <c r="E13445" t="s">
        <v>1385</v>
      </c>
      <c r="F13445" t="s">
        <v>1386</v>
      </c>
      <c r="G13445">
        <v>18877</v>
      </c>
      <c r="H13445" s="23">
        <v>160821207</v>
      </c>
    </row>
    <row r="13446" spans="1:8" x14ac:dyDescent="0.25">
      <c r="A13446">
        <v>13804</v>
      </c>
      <c r="B13446" t="s">
        <v>17743</v>
      </c>
      <c r="D13446" s="23"/>
      <c r="E13446" t="s">
        <v>17744</v>
      </c>
      <c r="F13446" t="s">
        <v>1536</v>
      </c>
      <c r="G13446">
        <v>21506</v>
      </c>
      <c r="H13446" s="23"/>
    </row>
    <row r="13447" spans="1:8" x14ac:dyDescent="0.25">
      <c r="A13447">
        <v>7381</v>
      </c>
      <c r="B13447" t="s">
        <v>17745</v>
      </c>
      <c r="D13447" s="23"/>
      <c r="E13447" t="s">
        <v>17744</v>
      </c>
      <c r="F13447" t="s">
        <v>1536</v>
      </c>
      <c r="G13447">
        <v>11301</v>
      </c>
      <c r="H13447" s="23"/>
    </row>
    <row r="13448" spans="1:8" x14ac:dyDescent="0.25">
      <c r="A13448">
        <v>6404</v>
      </c>
      <c r="B13448" t="s">
        <v>17747</v>
      </c>
      <c r="C13448" t="s">
        <v>17748</v>
      </c>
      <c r="D13448" s="23">
        <v>14901853000109</v>
      </c>
      <c r="E13448" t="s">
        <v>7072</v>
      </c>
      <c r="F13448" t="s">
        <v>1415</v>
      </c>
      <c r="G13448">
        <v>9950</v>
      </c>
      <c r="H13448" s="23" t="s">
        <v>1438</v>
      </c>
    </row>
    <row r="13449" spans="1:8" x14ac:dyDescent="0.25">
      <c r="A13449">
        <v>5135</v>
      </c>
      <c r="B13449" t="s">
        <v>17749</v>
      </c>
      <c r="C13449" t="s">
        <v>17750</v>
      </c>
      <c r="D13449" s="23">
        <v>8329849000115</v>
      </c>
      <c r="E13449" t="s">
        <v>1385</v>
      </c>
      <c r="F13449" t="s">
        <v>1386</v>
      </c>
      <c r="G13449">
        <v>8177</v>
      </c>
      <c r="H13449" s="23" t="s">
        <v>1438</v>
      </c>
    </row>
    <row r="13450" spans="1:8" x14ac:dyDescent="0.25">
      <c r="A13450">
        <v>6288</v>
      </c>
      <c r="B13450" t="s">
        <v>17751</v>
      </c>
      <c r="C13450" t="s">
        <v>17752</v>
      </c>
      <c r="D13450" s="23">
        <v>41221623000171</v>
      </c>
      <c r="E13450" t="s">
        <v>1385</v>
      </c>
      <c r="F13450" t="s">
        <v>1386</v>
      </c>
      <c r="G13450">
        <v>9835</v>
      </c>
      <c r="H13450" s="23">
        <v>161003516</v>
      </c>
    </row>
    <row r="13451" spans="1:8" x14ac:dyDescent="0.25">
      <c r="A13451">
        <v>1864</v>
      </c>
      <c r="B13451" t="s">
        <v>17753</v>
      </c>
      <c r="C13451" t="s">
        <v>17754</v>
      </c>
      <c r="D13451" s="23">
        <v>13021740000156</v>
      </c>
      <c r="E13451" t="s">
        <v>14534</v>
      </c>
      <c r="F13451" t="s">
        <v>1390</v>
      </c>
      <c r="G13451">
        <v>3140</v>
      </c>
      <c r="H13451" s="23">
        <v>189089381116</v>
      </c>
    </row>
    <row r="13452" spans="1:8" x14ac:dyDescent="0.25">
      <c r="A13452">
        <v>7337</v>
      </c>
      <c r="B13452" t="s">
        <v>17755</v>
      </c>
      <c r="C13452" t="s">
        <v>17756</v>
      </c>
      <c r="D13452" s="23">
        <v>6846016000104</v>
      </c>
      <c r="E13452" t="s">
        <v>1992</v>
      </c>
      <c r="F13452" t="s">
        <v>1587</v>
      </c>
      <c r="G13452">
        <v>11265</v>
      </c>
      <c r="H13452" s="23">
        <v>248486276</v>
      </c>
    </row>
    <row r="13453" spans="1:8" x14ac:dyDescent="0.25">
      <c r="A13453">
        <v>3541</v>
      </c>
      <c r="B13453" t="s">
        <v>17757</v>
      </c>
      <c r="C13453" t="s">
        <v>17758</v>
      </c>
      <c r="D13453" s="23">
        <v>8080676000144</v>
      </c>
      <c r="E13453" t="s">
        <v>1541</v>
      </c>
      <c r="F13453" t="s">
        <v>1386</v>
      </c>
      <c r="G13453">
        <v>4817</v>
      </c>
      <c r="H13453" s="23">
        <v>161488501</v>
      </c>
    </row>
    <row r="13454" spans="1:8" x14ac:dyDescent="0.25">
      <c r="A13454">
        <v>8912</v>
      </c>
      <c r="B13454" t="s">
        <v>17759</v>
      </c>
      <c r="C13454" t="s">
        <v>17760</v>
      </c>
      <c r="D13454" s="23">
        <v>4604197000129</v>
      </c>
      <c r="E13454" t="s">
        <v>2306</v>
      </c>
      <c r="F13454" t="s">
        <v>1398</v>
      </c>
      <c r="G13454">
        <v>13449</v>
      </c>
      <c r="H13454" s="23">
        <v>200909231</v>
      </c>
    </row>
    <row r="13455" spans="1:8" x14ac:dyDescent="0.25">
      <c r="A13455">
        <v>9705</v>
      </c>
      <c r="B13455" t="s">
        <v>17761</v>
      </c>
      <c r="C13455" t="s">
        <v>17762</v>
      </c>
      <c r="D13455" s="23">
        <v>28666785000155</v>
      </c>
      <c r="E13455" t="s">
        <v>1422</v>
      </c>
      <c r="F13455" t="s">
        <v>1386</v>
      </c>
      <c r="G13455">
        <v>14403</v>
      </c>
      <c r="H13455" s="23" t="s">
        <v>1438</v>
      </c>
    </row>
    <row r="13456" spans="1:8" x14ac:dyDescent="0.25">
      <c r="A13456">
        <v>11430</v>
      </c>
      <c r="B13456" t="s">
        <v>17763</v>
      </c>
      <c r="C13456" t="s">
        <v>17763</v>
      </c>
      <c r="D13456" s="23">
        <v>18231252000197</v>
      </c>
      <c r="E13456" t="s">
        <v>1688</v>
      </c>
      <c r="F13456" t="s">
        <v>1386</v>
      </c>
      <c r="G13456">
        <v>17363</v>
      </c>
      <c r="H13456" s="23">
        <v>162154313</v>
      </c>
    </row>
    <row r="13457" spans="1:8" x14ac:dyDescent="0.25">
      <c r="A13457">
        <v>2578</v>
      </c>
      <c r="B13457" t="s">
        <v>17764</v>
      </c>
      <c r="C13457" t="s">
        <v>17765</v>
      </c>
      <c r="D13457" s="23">
        <v>3736884000135</v>
      </c>
      <c r="E13457" t="s">
        <v>1385</v>
      </c>
      <c r="F13457" t="s">
        <v>1386</v>
      </c>
      <c r="G13457">
        <v>3854</v>
      </c>
      <c r="H13457" s="23">
        <v>161274536</v>
      </c>
    </row>
    <row r="13458" spans="1:8" x14ac:dyDescent="0.25">
      <c r="A13458">
        <v>941</v>
      </c>
      <c r="B13458" t="s">
        <v>25614</v>
      </c>
      <c r="C13458" t="s">
        <v>25614</v>
      </c>
      <c r="D13458" s="23"/>
      <c r="E13458" t="s">
        <v>1527</v>
      </c>
      <c r="F13458" t="s">
        <v>1386</v>
      </c>
      <c r="G13458">
        <v>2217</v>
      </c>
      <c r="H13458" s="23"/>
    </row>
    <row r="13459" spans="1:8" x14ac:dyDescent="0.25">
      <c r="A13459">
        <v>12220</v>
      </c>
      <c r="B13459" t="s">
        <v>17766</v>
      </c>
      <c r="C13459" t="s">
        <v>17766</v>
      </c>
      <c r="D13459" s="23">
        <v>16732474000168</v>
      </c>
      <c r="E13459" t="s">
        <v>1409</v>
      </c>
      <c r="F13459" t="s">
        <v>1386</v>
      </c>
      <c r="G13459">
        <v>18814</v>
      </c>
      <c r="H13459" s="23">
        <v>162027192</v>
      </c>
    </row>
    <row r="13460" spans="1:8" x14ac:dyDescent="0.25">
      <c r="A13460">
        <v>10291</v>
      </c>
      <c r="B13460" t="s">
        <v>17767</v>
      </c>
      <c r="C13460" t="s">
        <v>17768</v>
      </c>
      <c r="D13460" s="23">
        <v>28234708000550</v>
      </c>
      <c r="E13460" t="s">
        <v>1507</v>
      </c>
      <c r="F13460" t="s">
        <v>1415</v>
      </c>
      <c r="G13460">
        <v>15521</v>
      </c>
      <c r="H13460" s="23">
        <v>74429477</v>
      </c>
    </row>
    <row r="13461" spans="1:8" x14ac:dyDescent="0.25">
      <c r="A13461">
        <v>12701</v>
      </c>
      <c r="B13461" t="s">
        <v>17769</v>
      </c>
      <c r="C13461" t="s">
        <v>17770</v>
      </c>
      <c r="D13461" s="23">
        <v>28234708000126</v>
      </c>
      <c r="E13461" t="s">
        <v>1543</v>
      </c>
      <c r="F13461" t="s">
        <v>1390</v>
      </c>
      <c r="G13461">
        <v>19727</v>
      </c>
      <c r="H13461" s="23">
        <v>798068937116</v>
      </c>
    </row>
    <row r="13462" spans="1:8" x14ac:dyDescent="0.25">
      <c r="A13462">
        <v>13686</v>
      </c>
      <c r="B13462" t="s">
        <v>17771</v>
      </c>
      <c r="C13462" t="s">
        <v>17772</v>
      </c>
      <c r="D13462" s="23">
        <v>45070989000148</v>
      </c>
      <c r="E13462" t="s">
        <v>5211</v>
      </c>
      <c r="F13462" t="s">
        <v>1398</v>
      </c>
      <c r="G13462">
        <v>21334</v>
      </c>
      <c r="H13462" s="23">
        <v>205977278</v>
      </c>
    </row>
    <row r="13463" spans="1:8" x14ac:dyDescent="0.25">
      <c r="A13463">
        <v>6242</v>
      </c>
      <c r="B13463" t="s">
        <v>17773</v>
      </c>
      <c r="C13463" t="s">
        <v>17773</v>
      </c>
      <c r="D13463" s="23">
        <v>3558096000104</v>
      </c>
      <c r="E13463" t="s">
        <v>1417</v>
      </c>
      <c r="F13463" t="s">
        <v>1418</v>
      </c>
      <c r="G13463">
        <v>9773</v>
      </c>
      <c r="H13463" s="23" t="s">
        <v>1438</v>
      </c>
    </row>
    <row r="13464" spans="1:8" x14ac:dyDescent="0.25">
      <c r="A13464">
        <v>10327</v>
      </c>
      <c r="B13464" t="s">
        <v>17774</v>
      </c>
      <c r="C13464" t="s">
        <v>17775</v>
      </c>
      <c r="D13464" s="23">
        <v>33041062000109</v>
      </c>
      <c r="E13464" t="s">
        <v>1417</v>
      </c>
      <c r="F13464" t="s">
        <v>1418</v>
      </c>
      <c r="G13464">
        <v>15584</v>
      </c>
      <c r="H13464" s="23" t="s">
        <v>1438</v>
      </c>
    </row>
    <row r="13465" spans="1:8" x14ac:dyDescent="0.25">
      <c r="A13465">
        <v>10623</v>
      </c>
      <c r="B13465" t="s">
        <v>17776</v>
      </c>
      <c r="C13465" t="s">
        <v>17777</v>
      </c>
      <c r="D13465" s="23">
        <v>10891962000131</v>
      </c>
      <c r="E13465" t="s">
        <v>1424</v>
      </c>
      <c r="F13465" t="s">
        <v>1390</v>
      </c>
      <c r="G13465">
        <v>15997</v>
      </c>
      <c r="H13465" s="23">
        <v>140013540117</v>
      </c>
    </row>
    <row r="13466" spans="1:8" x14ac:dyDescent="0.25">
      <c r="A13466">
        <v>8473</v>
      </c>
      <c r="B13466" t="s">
        <v>17778</v>
      </c>
      <c r="C13466" t="s">
        <v>17779</v>
      </c>
      <c r="D13466" s="23">
        <v>54052006000131</v>
      </c>
      <c r="E13466" t="s">
        <v>1424</v>
      </c>
      <c r="F13466" t="s">
        <v>1390</v>
      </c>
      <c r="G13466">
        <v>12942</v>
      </c>
      <c r="H13466" s="23">
        <v>111211072118</v>
      </c>
    </row>
    <row r="13467" spans="1:8" x14ac:dyDescent="0.25">
      <c r="A13467">
        <v>11275</v>
      </c>
      <c r="B13467" t="s">
        <v>17780</v>
      </c>
      <c r="C13467" t="s">
        <v>17780</v>
      </c>
      <c r="D13467" s="23">
        <v>35015527000174</v>
      </c>
      <c r="E13467" t="s">
        <v>1385</v>
      </c>
      <c r="F13467" t="s">
        <v>1386</v>
      </c>
      <c r="G13467">
        <v>17115</v>
      </c>
      <c r="H13467" s="23">
        <v>163502358</v>
      </c>
    </row>
    <row r="13468" spans="1:8" x14ac:dyDescent="0.25">
      <c r="A13468">
        <v>2163</v>
      </c>
      <c r="B13468" t="s">
        <v>17781</v>
      </c>
      <c r="C13468" t="s">
        <v>17782</v>
      </c>
      <c r="D13468" s="23">
        <v>24219479000110</v>
      </c>
      <c r="E13468" t="s">
        <v>1385</v>
      </c>
      <c r="F13468" t="s">
        <v>1386</v>
      </c>
      <c r="G13468">
        <v>3439</v>
      </c>
      <c r="H13468" s="23">
        <v>160831253</v>
      </c>
    </row>
    <row r="13469" spans="1:8" x14ac:dyDescent="0.25">
      <c r="A13469">
        <v>1313</v>
      </c>
      <c r="B13469" t="s">
        <v>17783</v>
      </c>
      <c r="C13469" t="s">
        <v>17784</v>
      </c>
      <c r="D13469" s="23">
        <v>10487241000160</v>
      </c>
      <c r="E13469" t="s">
        <v>1572</v>
      </c>
      <c r="F13469" t="s">
        <v>1386</v>
      </c>
      <c r="G13469">
        <v>2589</v>
      </c>
      <c r="H13469" s="23">
        <v>161593038</v>
      </c>
    </row>
    <row r="13470" spans="1:8" x14ac:dyDescent="0.25">
      <c r="A13470">
        <v>12631</v>
      </c>
      <c r="B13470" t="s">
        <v>17785</v>
      </c>
      <c r="C13470" t="s">
        <v>17786</v>
      </c>
      <c r="D13470" s="23">
        <v>17431397000179</v>
      </c>
      <c r="E13470" t="s">
        <v>9662</v>
      </c>
      <c r="F13470" t="s">
        <v>1398</v>
      </c>
      <c r="G13470">
        <v>19650</v>
      </c>
      <c r="H13470" s="23">
        <v>202810941</v>
      </c>
    </row>
    <row r="13471" spans="1:8" x14ac:dyDescent="0.25">
      <c r="A13471">
        <v>3225</v>
      </c>
      <c r="B13471" t="s">
        <v>17787</v>
      </c>
      <c r="C13471" t="s">
        <v>17788</v>
      </c>
      <c r="D13471" s="23">
        <v>6537216000177</v>
      </c>
      <c r="E13471" t="s">
        <v>1921</v>
      </c>
      <c r="F13471" t="s">
        <v>1386</v>
      </c>
      <c r="G13471">
        <v>4501</v>
      </c>
      <c r="H13471" s="23">
        <v>161428800</v>
      </c>
    </row>
    <row r="13472" spans="1:8" x14ac:dyDescent="0.25">
      <c r="A13472">
        <v>8372</v>
      </c>
      <c r="B13472" t="s">
        <v>17789</v>
      </c>
      <c r="C13472" t="s">
        <v>17789</v>
      </c>
      <c r="D13472" s="23">
        <v>21511389000100</v>
      </c>
      <c r="E13472" t="s">
        <v>1397</v>
      </c>
      <c r="F13472" t="s">
        <v>1398</v>
      </c>
      <c r="G13472">
        <v>12629</v>
      </c>
      <c r="H13472" s="23">
        <v>204200679</v>
      </c>
    </row>
    <row r="13473" spans="1:8" x14ac:dyDescent="0.25">
      <c r="A13473">
        <v>10049</v>
      </c>
      <c r="B13473" t="s">
        <v>17790</v>
      </c>
      <c r="C13473" t="s">
        <v>5553</v>
      </c>
      <c r="D13473" s="23">
        <v>26588821000184</v>
      </c>
      <c r="E13473" t="s">
        <v>1424</v>
      </c>
      <c r="F13473" t="s">
        <v>1390</v>
      </c>
      <c r="G13473">
        <v>14865</v>
      </c>
      <c r="H13473" s="23">
        <v>141481797116</v>
      </c>
    </row>
    <row r="13474" spans="1:8" x14ac:dyDescent="0.25">
      <c r="A13474">
        <v>1711</v>
      </c>
      <c r="B13474" t="s">
        <v>17791</v>
      </c>
      <c r="C13474" t="s">
        <v>17792</v>
      </c>
      <c r="D13474" s="23">
        <v>12044435000117</v>
      </c>
      <c r="E13474" t="s">
        <v>1700</v>
      </c>
      <c r="F13474" t="s">
        <v>1386</v>
      </c>
      <c r="G13474">
        <v>2987</v>
      </c>
      <c r="H13474" s="23">
        <v>161706886</v>
      </c>
    </row>
    <row r="13475" spans="1:8" x14ac:dyDescent="0.25">
      <c r="A13475">
        <v>14181</v>
      </c>
      <c r="B13475" t="s">
        <v>17793</v>
      </c>
      <c r="D13475" s="23">
        <v>17411868000187</v>
      </c>
      <c r="E13475" t="s">
        <v>1424</v>
      </c>
      <c r="F13475" t="s">
        <v>1390</v>
      </c>
      <c r="G13475">
        <v>22113</v>
      </c>
      <c r="H13475" s="23">
        <v>123746783119</v>
      </c>
    </row>
    <row r="13476" spans="1:8" x14ac:dyDescent="0.25">
      <c r="A13476">
        <v>9997</v>
      </c>
      <c r="B13476" t="s">
        <v>17794</v>
      </c>
      <c r="C13476" t="s">
        <v>17795</v>
      </c>
      <c r="D13476" s="23">
        <v>29766761000130</v>
      </c>
      <c r="E13476" t="s">
        <v>1385</v>
      </c>
      <c r="F13476" t="s">
        <v>1386</v>
      </c>
      <c r="G13476">
        <v>14769</v>
      </c>
      <c r="H13476" s="23">
        <v>163111022</v>
      </c>
    </row>
    <row r="13477" spans="1:8" x14ac:dyDescent="0.25">
      <c r="A13477">
        <v>14511</v>
      </c>
      <c r="B13477" t="s">
        <v>17796</v>
      </c>
      <c r="C13477" t="s">
        <v>17796</v>
      </c>
      <c r="D13477" s="23">
        <v>52278784000118</v>
      </c>
      <c r="E13477" t="s">
        <v>17797</v>
      </c>
      <c r="F13477" t="s">
        <v>1386</v>
      </c>
      <c r="G13477">
        <v>22859</v>
      </c>
      <c r="H13477" s="23">
        <v>164767550</v>
      </c>
    </row>
    <row r="13478" spans="1:8" x14ac:dyDescent="0.25">
      <c r="A13478">
        <v>9259</v>
      </c>
      <c r="B13478" t="s">
        <v>17798</v>
      </c>
      <c r="C13478" t="s">
        <v>17798</v>
      </c>
      <c r="D13478" s="23">
        <v>21602705000159</v>
      </c>
      <c r="E13478" t="s">
        <v>1823</v>
      </c>
      <c r="F13478" t="s">
        <v>1386</v>
      </c>
      <c r="G13478">
        <v>13752</v>
      </c>
      <c r="H13478" s="23">
        <v>162445725</v>
      </c>
    </row>
    <row r="13479" spans="1:8" x14ac:dyDescent="0.25">
      <c r="A13479">
        <v>12109</v>
      </c>
      <c r="B13479" t="s">
        <v>17799</v>
      </c>
      <c r="C13479" t="s">
        <v>17800</v>
      </c>
      <c r="D13479" s="23">
        <v>36885159000269</v>
      </c>
      <c r="E13479" t="s">
        <v>1385</v>
      </c>
      <c r="F13479" t="s">
        <v>1386</v>
      </c>
      <c r="G13479">
        <v>18681</v>
      </c>
      <c r="H13479" s="23">
        <v>163758972</v>
      </c>
    </row>
    <row r="13480" spans="1:8" x14ac:dyDescent="0.25">
      <c r="A13480">
        <v>12072</v>
      </c>
      <c r="B13480" t="s">
        <v>17801</v>
      </c>
      <c r="C13480" t="s">
        <v>17802</v>
      </c>
      <c r="D13480" s="23">
        <v>36885159000188</v>
      </c>
      <c r="E13480" t="s">
        <v>1385</v>
      </c>
      <c r="F13480" t="s">
        <v>1386</v>
      </c>
      <c r="G13480">
        <v>18622</v>
      </c>
      <c r="H13480" s="23">
        <v>163641641</v>
      </c>
    </row>
    <row r="13481" spans="1:8" x14ac:dyDescent="0.25">
      <c r="A13481">
        <v>12758</v>
      </c>
      <c r="B13481" t="s">
        <v>17801</v>
      </c>
      <c r="C13481" t="s">
        <v>17803</v>
      </c>
      <c r="D13481" s="23">
        <v>36885159000340</v>
      </c>
      <c r="E13481" t="s">
        <v>1409</v>
      </c>
      <c r="F13481" t="s">
        <v>1386</v>
      </c>
      <c r="G13481">
        <v>19791</v>
      </c>
      <c r="H13481" s="23">
        <v>164021264</v>
      </c>
    </row>
    <row r="13482" spans="1:8" x14ac:dyDescent="0.25">
      <c r="A13482">
        <v>12060</v>
      </c>
      <c r="B13482" t="s">
        <v>17804</v>
      </c>
      <c r="C13482" t="s">
        <v>17804</v>
      </c>
      <c r="D13482" s="23">
        <v>8057108000122</v>
      </c>
      <c r="E13482" t="s">
        <v>12153</v>
      </c>
      <c r="F13482" t="s">
        <v>1398</v>
      </c>
      <c r="G13482">
        <v>18612</v>
      </c>
      <c r="H13482" s="23">
        <v>202023818</v>
      </c>
    </row>
    <row r="13483" spans="1:8" x14ac:dyDescent="0.25">
      <c r="A13483">
        <v>5952</v>
      </c>
      <c r="B13483" t="s">
        <v>17805</v>
      </c>
      <c r="C13483" t="s">
        <v>17806</v>
      </c>
      <c r="D13483" s="23">
        <v>44794485000108</v>
      </c>
      <c r="E13483" t="s">
        <v>1424</v>
      </c>
      <c r="F13483" t="s">
        <v>1390</v>
      </c>
      <c r="G13483">
        <v>9026</v>
      </c>
      <c r="H13483" s="23">
        <v>456008784110</v>
      </c>
    </row>
    <row r="13484" spans="1:8" x14ac:dyDescent="0.25">
      <c r="A13484">
        <v>7354</v>
      </c>
      <c r="B13484" t="s">
        <v>17807</v>
      </c>
      <c r="C13484" t="s">
        <v>17808</v>
      </c>
      <c r="D13484" s="23">
        <v>14669074000120</v>
      </c>
      <c r="E13484" t="s">
        <v>1409</v>
      </c>
      <c r="F13484" t="s">
        <v>1386</v>
      </c>
      <c r="G13484">
        <v>11275</v>
      </c>
      <c r="H13484" s="23">
        <v>161912010</v>
      </c>
    </row>
    <row r="13485" spans="1:8" x14ac:dyDescent="0.25">
      <c r="A13485">
        <v>7376</v>
      </c>
      <c r="B13485" t="s">
        <v>17809</v>
      </c>
      <c r="C13485" t="s">
        <v>17809</v>
      </c>
      <c r="D13485" s="23">
        <v>6342440000103</v>
      </c>
      <c r="E13485" t="s">
        <v>1397</v>
      </c>
      <c r="F13485" t="s">
        <v>1398</v>
      </c>
      <c r="G13485">
        <v>11296</v>
      </c>
      <c r="H13485" s="23">
        <v>200971735</v>
      </c>
    </row>
    <row r="13486" spans="1:8" x14ac:dyDescent="0.25">
      <c r="A13486">
        <v>5548</v>
      </c>
      <c r="B13486" t="s">
        <v>17810</v>
      </c>
      <c r="C13486" t="s">
        <v>17810</v>
      </c>
      <c r="D13486" s="23">
        <v>3899138000162</v>
      </c>
      <c r="E13486" t="s">
        <v>1409</v>
      </c>
      <c r="F13486" t="s">
        <v>1386</v>
      </c>
      <c r="G13486">
        <v>8612</v>
      </c>
      <c r="H13486" s="23">
        <v>161284965</v>
      </c>
    </row>
    <row r="13487" spans="1:8" x14ac:dyDescent="0.25">
      <c r="A13487">
        <v>10523</v>
      </c>
      <c r="B13487" t="s">
        <v>17811</v>
      </c>
      <c r="C13487" t="s">
        <v>17811</v>
      </c>
      <c r="D13487" s="23">
        <v>17722279000110</v>
      </c>
      <c r="E13487" t="s">
        <v>1465</v>
      </c>
      <c r="F13487" t="s">
        <v>1398</v>
      </c>
      <c r="G13487">
        <v>15882</v>
      </c>
      <c r="H13487" s="23">
        <v>202835820</v>
      </c>
    </row>
    <row r="13488" spans="1:8" x14ac:dyDescent="0.25">
      <c r="A13488">
        <v>4649</v>
      </c>
      <c r="B13488" t="s">
        <v>17812</v>
      </c>
      <c r="C13488" t="s">
        <v>17812</v>
      </c>
      <c r="D13488" s="23">
        <v>9373580000137</v>
      </c>
      <c r="E13488" t="s">
        <v>1465</v>
      </c>
      <c r="F13488" t="s">
        <v>1398</v>
      </c>
      <c r="G13488">
        <v>7228</v>
      </c>
      <c r="H13488" s="23">
        <v>200319051</v>
      </c>
    </row>
    <row r="13489" spans="1:8" x14ac:dyDescent="0.25">
      <c r="A13489">
        <v>10161</v>
      </c>
      <c r="B13489" t="s">
        <v>17813</v>
      </c>
      <c r="C13489" t="s">
        <v>17814</v>
      </c>
      <c r="D13489" s="23">
        <v>1821884000108</v>
      </c>
      <c r="E13489" t="s">
        <v>1435</v>
      </c>
      <c r="F13489" t="s">
        <v>1390</v>
      </c>
      <c r="G13489">
        <v>15213</v>
      </c>
      <c r="H13489" s="23">
        <v>336538323113</v>
      </c>
    </row>
    <row r="13490" spans="1:8" x14ac:dyDescent="0.25">
      <c r="A13490">
        <v>2441</v>
      </c>
      <c r="B13490" t="s">
        <v>17815</v>
      </c>
      <c r="C13490" t="s">
        <v>17816</v>
      </c>
      <c r="D13490" s="23">
        <v>34146019001720</v>
      </c>
      <c r="E13490" t="s">
        <v>17817</v>
      </c>
      <c r="F13490" t="s">
        <v>1418</v>
      </c>
      <c r="G13490">
        <v>3717</v>
      </c>
      <c r="H13490" s="23" t="s">
        <v>2239</v>
      </c>
    </row>
    <row r="13491" spans="1:8" x14ac:dyDescent="0.25">
      <c r="A13491">
        <v>7624</v>
      </c>
      <c r="B13491" t="s">
        <v>17818</v>
      </c>
      <c r="C13491" t="s">
        <v>17819</v>
      </c>
      <c r="D13491" s="23">
        <v>488478000102</v>
      </c>
      <c r="E13491" t="s">
        <v>2670</v>
      </c>
      <c r="F13491" t="s">
        <v>2671</v>
      </c>
      <c r="G13491">
        <v>11852</v>
      </c>
      <c r="H13491" s="23" t="s">
        <v>1438</v>
      </c>
    </row>
    <row r="13492" spans="1:8" x14ac:dyDescent="0.25">
      <c r="A13492">
        <v>14113</v>
      </c>
      <c r="B13492" t="s">
        <v>17820</v>
      </c>
      <c r="C13492" t="s">
        <v>17820</v>
      </c>
      <c r="D13492" s="23">
        <v>10888870000100</v>
      </c>
      <c r="E13492" t="s">
        <v>1385</v>
      </c>
      <c r="F13492" t="s">
        <v>1386</v>
      </c>
      <c r="G13492">
        <v>21899</v>
      </c>
      <c r="H13492" s="23">
        <v>161620876</v>
      </c>
    </row>
    <row r="13493" spans="1:8" x14ac:dyDescent="0.25">
      <c r="A13493">
        <v>9210</v>
      </c>
      <c r="B13493" t="s">
        <v>17821</v>
      </c>
      <c r="C13493" t="s">
        <v>17821</v>
      </c>
      <c r="D13493" s="23">
        <v>26563176000145</v>
      </c>
      <c r="E13493" t="s">
        <v>1397</v>
      </c>
      <c r="F13493" t="s">
        <v>1398</v>
      </c>
      <c r="G13493">
        <v>13709</v>
      </c>
      <c r="H13493" s="23">
        <v>204610389</v>
      </c>
    </row>
    <row r="13494" spans="1:8" x14ac:dyDescent="0.25">
      <c r="A13494">
        <v>13957</v>
      </c>
      <c r="B13494" t="s">
        <v>17822</v>
      </c>
      <c r="C13494" t="s">
        <v>17822</v>
      </c>
      <c r="D13494" s="23">
        <v>5816599000150</v>
      </c>
      <c r="E13494" t="s">
        <v>8286</v>
      </c>
      <c r="F13494" t="s">
        <v>1386</v>
      </c>
      <c r="G13494">
        <v>21744</v>
      </c>
      <c r="H13494" s="23">
        <v>161400132</v>
      </c>
    </row>
    <row r="13495" spans="1:8" x14ac:dyDescent="0.25">
      <c r="A13495">
        <v>1256</v>
      </c>
      <c r="B13495" t="s">
        <v>17823</v>
      </c>
      <c r="C13495" t="s">
        <v>17823</v>
      </c>
      <c r="D13495" s="23">
        <v>10273189000140</v>
      </c>
      <c r="E13495" t="s">
        <v>1465</v>
      </c>
      <c r="F13495" t="s">
        <v>1398</v>
      </c>
      <c r="G13495">
        <v>2532</v>
      </c>
      <c r="H13495" s="23">
        <v>202149625</v>
      </c>
    </row>
    <row r="13496" spans="1:8" x14ac:dyDescent="0.25">
      <c r="A13496">
        <v>8913</v>
      </c>
      <c r="B13496" t="s">
        <v>17824</v>
      </c>
      <c r="C13496" t="s">
        <v>17825</v>
      </c>
      <c r="D13496" s="23">
        <v>70046685000192</v>
      </c>
      <c r="E13496" t="s">
        <v>13540</v>
      </c>
      <c r="F13496" t="s">
        <v>1398</v>
      </c>
      <c r="G13496">
        <v>13450</v>
      </c>
      <c r="H13496" s="23">
        <v>200405390</v>
      </c>
    </row>
    <row r="13497" spans="1:8" x14ac:dyDescent="0.25">
      <c r="A13497">
        <v>10355</v>
      </c>
      <c r="B13497" t="s">
        <v>17826</v>
      </c>
      <c r="C13497" t="s">
        <v>17827</v>
      </c>
      <c r="D13497" s="23">
        <v>10822501000107</v>
      </c>
      <c r="E13497" t="s">
        <v>5214</v>
      </c>
      <c r="F13497" t="s">
        <v>1398</v>
      </c>
      <c r="G13497">
        <v>15629</v>
      </c>
      <c r="H13497" s="23">
        <v>202203280</v>
      </c>
    </row>
    <row r="13498" spans="1:8" x14ac:dyDescent="0.25">
      <c r="A13498">
        <v>3727</v>
      </c>
      <c r="B13498" t="s">
        <v>17828</v>
      </c>
      <c r="C13498" t="s">
        <v>17829</v>
      </c>
      <c r="D13498" s="23">
        <v>8798652000125</v>
      </c>
      <c r="E13498" t="s">
        <v>1397</v>
      </c>
      <c r="F13498" t="s">
        <v>1398</v>
      </c>
      <c r="G13498">
        <v>5003</v>
      </c>
      <c r="H13498" s="23">
        <v>202041948</v>
      </c>
    </row>
    <row r="13499" spans="1:8" x14ac:dyDescent="0.25">
      <c r="A13499">
        <v>3002</v>
      </c>
      <c r="B13499" t="s">
        <v>17830</v>
      </c>
      <c r="C13499" t="s">
        <v>17830</v>
      </c>
      <c r="D13499" s="23">
        <v>5452599000118</v>
      </c>
      <c r="E13499" t="s">
        <v>1830</v>
      </c>
      <c r="F13499" t="s">
        <v>1386</v>
      </c>
      <c r="G13499">
        <v>4278</v>
      </c>
      <c r="H13499" s="23">
        <v>161380328</v>
      </c>
    </row>
    <row r="13500" spans="1:8" x14ac:dyDescent="0.25">
      <c r="A13500">
        <v>11617</v>
      </c>
      <c r="B13500" t="s">
        <v>17831</v>
      </c>
      <c r="C13500" t="s">
        <v>17831</v>
      </c>
      <c r="D13500" s="23">
        <v>32772431000162</v>
      </c>
      <c r="E13500" t="s">
        <v>1638</v>
      </c>
      <c r="F13500" t="s">
        <v>1386</v>
      </c>
      <c r="G13500">
        <v>17560</v>
      </c>
      <c r="H13500" s="23">
        <v>163333831</v>
      </c>
    </row>
    <row r="13501" spans="1:8" x14ac:dyDescent="0.25">
      <c r="A13501">
        <v>13480</v>
      </c>
      <c r="B13501" t="s">
        <v>17832</v>
      </c>
      <c r="C13501" t="s">
        <v>17832</v>
      </c>
      <c r="D13501" s="23">
        <v>8385264000201</v>
      </c>
      <c r="E13501" t="s">
        <v>1397</v>
      </c>
      <c r="F13501" t="s">
        <v>1398</v>
      </c>
      <c r="G13501">
        <v>21071</v>
      </c>
      <c r="H13501" s="23">
        <v>206114354</v>
      </c>
    </row>
    <row r="13502" spans="1:8" x14ac:dyDescent="0.25">
      <c r="A13502">
        <v>3617</v>
      </c>
      <c r="B13502" t="s">
        <v>17833</v>
      </c>
      <c r="C13502" t="s">
        <v>17834</v>
      </c>
      <c r="D13502" s="23">
        <v>8385264000112</v>
      </c>
      <c r="E13502" t="s">
        <v>1397</v>
      </c>
      <c r="F13502" t="s">
        <v>1398</v>
      </c>
      <c r="G13502">
        <v>4893</v>
      </c>
      <c r="H13502" s="23">
        <v>202031268</v>
      </c>
    </row>
    <row r="13503" spans="1:8" x14ac:dyDescent="0.25">
      <c r="A13503">
        <v>7026</v>
      </c>
      <c r="B13503" t="s">
        <v>17835</v>
      </c>
      <c r="C13503" t="s">
        <v>17835</v>
      </c>
      <c r="D13503" s="23">
        <v>17778224000121</v>
      </c>
      <c r="E13503" t="s">
        <v>11997</v>
      </c>
      <c r="F13503" t="s">
        <v>1386</v>
      </c>
      <c r="G13503">
        <v>11010</v>
      </c>
      <c r="H13503" s="23">
        <v>162126743</v>
      </c>
    </row>
    <row r="13504" spans="1:8" x14ac:dyDescent="0.25">
      <c r="A13504">
        <v>10712</v>
      </c>
      <c r="B13504" t="s">
        <v>17836</v>
      </c>
      <c r="C13504" t="s">
        <v>17836</v>
      </c>
      <c r="D13504" s="23">
        <v>32966294000105</v>
      </c>
      <c r="E13504" t="s">
        <v>1921</v>
      </c>
      <c r="F13504" t="s">
        <v>1386</v>
      </c>
      <c r="G13504">
        <v>16133</v>
      </c>
      <c r="H13504" s="23">
        <v>163357625</v>
      </c>
    </row>
    <row r="13505" spans="1:8" x14ac:dyDescent="0.25">
      <c r="A13505">
        <v>11486</v>
      </c>
      <c r="B13505" t="s">
        <v>17837</v>
      </c>
      <c r="C13505" t="s">
        <v>17838</v>
      </c>
      <c r="D13505" s="23">
        <v>26366349000135</v>
      </c>
      <c r="E13505" t="s">
        <v>2806</v>
      </c>
      <c r="F13505" t="s">
        <v>1386</v>
      </c>
      <c r="G13505">
        <v>17427</v>
      </c>
      <c r="H13505" s="23">
        <v>162823401</v>
      </c>
    </row>
    <row r="13506" spans="1:8" x14ac:dyDescent="0.25">
      <c r="A13506">
        <v>10380</v>
      </c>
      <c r="B13506" t="s">
        <v>17839</v>
      </c>
      <c r="C13506" t="s">
        <v>17839</v>
      </c>
      <c r="D13506" s="23">
        <v>35574540000163</v>
      </c>
      <c r="E13506" t="s">
        <v>12142</v>
      </c>
      <c r="F13506" t="s">
        <v>1386</v>
      </c>
      <c r="G13506">
        <v>15664</v>
      </c>
      <c r="H13506" s="23">
        <v>160902495</v>
      </c>
    </row>
    <row r="13507" spans="1:8" x14ac:dyDescent="0.25">
      <c r="A13507">
        <v>10378</v>
      </c>
      <c r="B13507" t="s">
        <v>17839</v>
      </c>
      <c r="C13507" t="s">
        <v>17839</v>
      </c>
      <c r="D13507" s="23">
        <v>35574540000244</v>
      </c>
      <c r="E13507" t="s">
        <v>12142</v>
      </c>
      <c r="F13507" t="s">
        <v>1386</v>
      </c>
      <c r="G13507">
        <v>15662</v>
      </c>
      <c r="H13507" s="23">
        <v>161582346</v>
      </c>
    </row>
    <row r="13508" spans="1:8" x14ac:dyDescent="0.25">
      <c r="A13508">
        <v>13831</v>
      </c>
      <c r="B13508" t="s">
        <v>17840</v>
      </c>
      <c r="C13508" t="s">
        <v>17840</v>
      </c>
      <c r="D13508" s="23">
        <v>8288019000197</v>
      </c>
      <c r="E13508" t="s">
        <v>5211</v>
      </c>
      <c r="F13508" t="s">
        <v>1398</v>
      </c>
      <c r="G13508">
        <v>21554</v>
      </c>
      <c r="H13508" s="23">
        <v>204008042</v>
      </c>
    </row>
    <row r="13509" spans="1:8" x14ac:dyDescent="0.25">
      <c r="A13509">
        <v>14954</v>
      </c>
      <c r="B13509" t="s">
        <v>17841</v>
      </c>
      <c r="C13509" t="s">
        <v>17842</v>
      </c>
      <c r="D13509" s="23">
        <v>53839900000193</v>
      </c>
      <c r="E13509" t="s">
        <v>7490</v>
      </c>
      <c r="F13509" t="s">
        <v>1398</v>
      </c>
      <c r="G13509">
        <v>23449</v>
      </c>
      <c r="H13509" s="23">
        <v>206536488</v>
      </c>
    </row>
    <row r="13510" spans="1:8" x14ac:dyDescent="0.25">
      <c r="A13510">
        <v>3003</v>
      </c>
      <c r="B13510" t="s">
        <v>17843</v>
      </c>
      <c r="C13510" t="s">
        <v>17844</v>
      </c>
      <c r="D13510" s="23">
        <v>5452819000103</v>
      </c>
      <c r="E13510" t="s">
        <v>1823</v>
      </c>
      <c r="F13510" t="s">
        <v>1386</v>
      </c>
      <c r="G13510">
        <v>4279</v>
      </c>
      <c r="H13510" s="23" t="s">
        <v>17845</v>
      </c>
    </row>
    <row r="13511" spans="1:8" x14ac:dyDescent="0.25">
      <c r="A13511">
        <v>7869</v>
      </c>
      <c r="B13511" t="s">
        <v>17846</v>
      </c>
      <c r="C13511" t="s">
        <v>17846</v>
      </c>
      <c r="D13511" s="23">
        <v>10015214000195</v>
      </c>
      <c r="E13511" t="s">
        <v>1583</v>
      </c>
      <c r="F13511" t="s">
        <v>1386</v>
      </c>
      <c r="G13511">
        <v>12178</v>
      </c>
      <c r="H13511" s="23">
        <v>161579019</v>
      </c>
    </row>
    <row r="13512" spans="1:8" x14ac:dyDescent="0.25">
      <c r="A13512">
        <v>1380</v>
      </c>
      <c r="B13512" t="s">
        <v>17847</v>
      </c>
      <c r="C13512" t="s">
        <v>17848</v>
      </c>
      <c r="D13512" s="23">
        <v>10699056000563</v>
      </c>
      <c r="E13512" t="s">
        <v>1465</v>
      </c>
      <c r="F13512" t="s">
        <v>1398</v>
      </c>
      <c r="G13512">
        <v>2656</v>
      </c>
      <c r="H13512" s="23">
        <v>202222144</v>
      </c>
    </row>
    <row r="13513" spans="1:8" x14ac:dyDescent="0.25">
      <c r="A13513">
        <v>1379</v>
      </c>
      <c r="B13513" t="s">
        <v>17847</v>
      </c>
      <c r="C13513" t="s">
        <v>17849</v>
      </c>
      <c r="D13513" s="23">
        <v>10699056000130</v>
      </c>
      <c r="E13513" t="s">
        <v>1465</v>
      </c>
      <c r="F13513" t="s">
        <v>1398</v>
      </c>
      <c r="G13513">
        <v>2655</v>
      </c>
      <c r="H13513" s="23" t="s">
        <v>17850</v>
      </c>
    </row>
    <row r="13514" spans="1:8" x14ac:dyDescent="0.25">
      <c r="A13514">
        <v>11289</v>
      </c>
      <c r="B13514" t="s">
        <v>17851</v>
      </c>
      <c r="C13514" t="s">
        <v>17851</v>
      </c>
      <c r="D13514" s="23">
        <v>12524670000196</v>
      </c>
      <c r="E13514" t="s">
        <v>3261</v>
      </c>
      <c r="F13514" t="s">
        <v>1398</v>
      </c>
      <c r="G13514">
        <v>17136</v>
      </c>
      <c r="H13514" s="23">
        <v>202376583</v>
      </c>
    </row>
    <row r="13515" spans="1:8" x14ac:dyDescent="0.25">
      <c r="A13515">
        <v>1522</v>
      </c>
      <c r="B13515" t="s">
        <v>17852</v>
      </c>
      <c r="C13515" t="s">
        <v>17853</v>
      </c>
      <c r="D13515" s="23">
        <v>11114285000108</v>
      </c>
      <c r="E13515" t="s">
        <v>1385</v>
      </c>
      <c r="F13515" t="s">
        <v>1386</v>
      </c>
      <c r="G13515">
        <v>2798</v>
      </c>
      <c r="H13515" s="23">
        <v>161627137</v>
      </c>
    </row>
    <row r="13516" spans="1:8" x14ac:dyDescent="0.25">
      <c r="A13516">
        <v>11371</v>
      </c>
      <c r="B13516" t="s">
        <v>17854</v>
      </c>
      <c r="C13516" t="s">
        <v>17854</v>
      </c>
      <c r="D13516" s="23">
        <v>8480600000106</v>
      </c>
      <c r="E13516" t="s">
        <v>1483</v>
      </c>
      <c r="F13516" t="s">
        <v>1398</v>
      </c>
      <c r="G13516">
        <v>17262</v>
      </c>
      <c r="H13516" s="23">
        <v>200681796</v>
      </c>
    </row>
    <row r="13517" spans="1:8" x14ac:dyDescent="0.25">
      <c r="A13517">
        <v>9253</v>
      </c>
      <c r="B13517" t="s">
        <v>17855</v>
      </c>
      <c r="C13517" t="s">
        <v>17855</v>
      </c>
      <c r="D13517" s="23">
        <v>27080028000132</v>
      </c>
      <c r="E13517" t="s">
        <v>1422</v>
      </c>
      <c r="F13517" t="s">
        <v>1386</v>
      </c>
      <c r="G13517">
        <v>13746</v>
      </c>
      <c r="H13517" s="23">
        <v>162893396</v>
      </c>
    </row>
    <row r="13518" spans="1:8" x14ac:dyDescent="0.25">
      <c r="A13518">
        <v>3161</v>
      </c>
      <c r="B13518" t="s">
        <v>17856</v>
      </c>
      <c r="C13518" t="s">
        <v>17856</v>
      </c>
      <c r="D13518" s="23">
        <v>6119510000169</v>
      </c>
      <c r="E13518" t="s">
        <v>4014</v>
      </c>
      <c r="F13518" t="s">
        <v>1398</v>
      </c>
      <c r="G13518">
        <v>4437</v>
      </c>
      <c r="H13518" s="23">
        <v>200966251</v>
      </c>
    </row>
    <row r="13519" spans="1:8" x14ac:dyDescent="0.25">
      <c r="A13519">
        <v>13997</v>
      </c>
      <c r="B13519" t="s">
        <v>17857</v>
      </c>
      <c r="C13519" t="s">
        <v>17857</v>
      </c>
      <c r="D13519" s="23">
        <v>6119510000320</v>
      </c>
      <c r="E13519" t="s">
        <v>4014</v>
      </c>
      <c r="F13519" t="s">
        <v>1398</v>
      </c>
      <c r="G13519">
        <v>21796</v>
      </c>
      <c r="H13519" s="23">
        <v>205913105</v>
      </c>
    </row>
    <row r="13520" spans="1:8" x14ac:dyDescent="0.25">
      <c r="A13520">
        <v>3623</v>
      </c>
      <c r="B13520" t="s">
        <v>17858</v>
      </c>
      <c r="C13520" t="s">
        <v>17859</v>
      </c>
      <c r="D13520" s="23">
        <v>8404998000100</v>
      </c>
      <c r="E13520" t="s">
        <v>2255</v>
      </c>
      <c r="F13520" t="s">
        <v>1386</v>
      </c>
      <c r="G13520">
        <v>4899</v>
      </c>
      <c r="H13520" s="23">
        <v>160587646</v>
      </c>
    </row>
    <row r="13521" spans="1:8" x14ac:dyDescent="0.25">
      <c r="A13521">
        <v>11197</v>
      </c>
      <c r="B13521" t="s">
        <v>17860</v>
      </c>
      <c r="C13521" t="s">
        <v>17861</v>
      </c>
      <c r="D13521" s="23">
        <v>34524715000165</v>
      </c>
      <c r="E13521" t="s">
        <v>13458</v>
      </c>
      <c r="F13521" t="s">
        <v>1398</v>
      </c>
      <c r="G13521">
        <v>17020</v>
      </c>
      <c r="H13521" s="23">
        <v>205229883</v>
      </c>
    </row>
    <row r="13522" spans="1:8" x14ac:dyDescent="0.25">
      <c r="A13522">
        <v>4571</v>
      </c>
      <c r="B13522" t="s">
        <v>17862</v>
      </c>
      <c r="C13522" t="s">
        <v>17862</v>
      </c>
      <c r="D13522" s="23">
        <v>8883090000118</v>
      </c>
      <c r="E13522" t="s">
        <v>1385</v>
      </c>
      <c r="F13522" t="s">
        <v>1386</v>
      </c>
      <c r="G13522">
        <v>7148</v>
      </c>
      <c r="H13522" s="23">
        <v>161524605</v>
      </c>
    </row>
    <row r="13523" spans="1:8" x14ac:dyDescent="0.25">
      <c r="A13523">
        <v>10000</v>
      </c>
      <c r="B13523" t="s">
        <v>17863</v>
      </c>
      <c r="C13523" t="s">
        <v>17863</v>
      </c>
      <c r="D13523" s="23">
        <v>9353327000111</v>
      </c>
      <c r="E13523" t="s">
        <v>2806</v>
      </c>
      <c r="F13523" t="s">
        <v>1386</v>
      </c>
      <c r="G13523">
        <v>14774</v>
      </c>
      <c r="H13523" s="23">
        <v>160573319</v>
      </c>
    </row>
    <row r="13524" spans="1:8" x14ac:dyDescent="0.25">
      <c r="A13524">
        <v>14343</v>
      </c>
      <c r="B13524" t="s">
        <v>17864</v>
      </c>
      <c r="C13524" t="s">
        <v>17865</v>
      </c>
      <c r="D13524" s="23">
        <v>38068079000246</v>
      </c>
      <c r="E13524" t="s">
        <v>1527</v>
      </c>
      <c r="F13524" t="s">
        <v>1386</v>
      </c>
      <c r="G13524">
        <v>22596</v>
      </c>
      <c r="H13524" s="23">
        <v>164676805</v>
      </c>
    </row>
    <row r="13525" spans="1:8" x14ac:dyDescent="0.25">
      <c r="A13525">
        <v>12090</v>
      </c>
      <c r="B13525" t="s">
        <v>17864</v>
      </c>
      <c r="C13525" t="s">
        <v>17866</v>
      </c>
      <c r="D13525" s="23">
        <v>38068079000165</v>
      </c>
      <c r="E13525" t="s">
        <v>1385</v>
      </c>
      <c r="F13525" t="s">
        <v>1386</v>
      </c>
      <c r="G13525">
        <v>18645</v>
      </c>
      <c r="H13525" s="23">
        <v>163732116</v>
      </c>
    </row>
    <row r="13526" spans="1:8" x14ac:dyDescent="0.25">
      <c r="A13526">
        <v>11524</v>
      </c>
      <c r="B13526" t="s">
        <v>17867</v>
      </c>
      <c r="C13526" t="s">
        <v>17868</v>
      </c>
      <c r="D13526" s="23">
        <v>10882929000145</v>
      </c>
      <c r="E13526" t="s">
        <v>17637</v>
      </c>
      <c r="F13526" t="s">
        <v>1398</v>
      </c>
      <c r="G13526">
        <v>17469</v>
      </c>
      <c r="H13526" s="23">
        <v>202208788</v>
      </c>
    </row>
    <row r="13527" spans="1:8" x14ac:dyDescent="0.25">
      <c r="A13527">
        <v>1672</v>
      </c>
      <c r="B13527" t="s">
        <v>17869</v>
      </c>
      <c r="C13527" t="s">
        <v>17870</v>
      </c>
      <c r="D13527" s="23">
        <v>11928295000187</v>
      </c>
      <c r="E13527" t="s">
        <v>2806</v>
      </c>
      <c r="F13527" t="s">
        <v>1386</v>
      </c>
      <c r="G13527">
        <v>2948</v>
      </c>
      <c r="H13527" s="23">
        <v>161688721</v>
      </c>
    </row>
    <row r="13528" spans="1:8" x14ac:dyDescent="0.25">
      <c r="A13528">
        <v>2052</v>
      </c>
      <c r="B13528" t="s">
        <v>17871</v>
      </c>
      <c r="C13528" t="s">
        <v>17872</v>
      </c>
      <c r="D13528" s="23">
        <v>2034316000120</v>
      </c>
      <c r="E13528" t="s">
        <v>3261</v>
      </c>
      <c r="F13528" t="s">
        <v>1398</v>
      </c>
      <c r="G13528">
        <v>3328</v>
      </c>
      <c r="H13528" s="23" t="s">
        <v>17873</v>
      </c>
    </row>
    <row r="13529" spans="1:8" x14ac:dyDescent="0.25">
      <c r="A13529">
        <v>10528</v>
      </c>
      <c r="B13529" t="s">
        <v>17874</v>
      </c>
      <c r="C13529" t="s">
        <v>17874</v>
      </c>
      <c r="D13529" s="23">
        <v>15043222000320</v>
      </c>
      <c r="E13529" t="s">
        <v>9777</v>
      </c>
      <c r="F13529" t="s">
        <v>1398</v>
      </c>
      <c r="G13529">
        <v>15887</v>
      </c>
      <c r="H13529" s="23">
        <v>204988837</v>
      </c>
    </row>
    <row r="13530" spans="1:8" x14ac:dyDescent="0.25">
      <c r="A13530">
        <v>2601</v>
      </c>
      <c r="B13530" t="s">
        <v>17875</v>
      </c>
      <c r="C13530" t="s">
        <v>17876</v>
      </c>
      <c r="D13530" s="23">
        <v>3848192000260</v>
      </c>
      <c r="E13530" t="s">
        <v>1492</v>
      </c>
      <c r="F13530" t="s">
        <v>1398</v>
      </c>
      <c r="G13530">
        <v>3877</v>
      </c>
      <c r="H13530" s="23">
        <v>202135454</v>
      </c>
    </row>
    <row r="13531" spans="1:8" x14ac:dyDescent="0.25">
      <c r="A13531">
        <v>9662</v>
      </c>
      <c r="B13531" t="s">
        <v>17877</v>
      </c>
      <c r="C13531" t="s">
        <v>17877</v>
      </c>
      <c r="D13531" s="23">
        <v>15043222000240</v>
      </c>
      <c r="E13531" t="s">
        <v>17878</v>
      </c>
      <c r="F13531" t="s">
        <v>1398</v>
      </c>
      <c r="G13531">
        <v>14359</v>
      </c>
      <c r="H13531" s="23">
        <v>204770971</v>
      </c>
    </row>
    <row r="13532" spans="1:8" x14ac:dyDescent="0.25">
      <c r="A13532">
        <v>10648</v>
      </c>
      <c r="B13532" t="s">
        <v>17879</v>
      </c>
      <c r="C13532" t="s">
        <v>17879</v>
      </c>
      <c r="D13532" s="23">
        <v>3022508000189</v>
      </c>
      <c r="E13532" t="s">
        <v>1513</v>
      </c>
      <c r="F13532" t="s">
        <v>1398</v>
      </c>
      <c r="G13532">
        <v>16048</v>
      </c>
      <c r="H13532" s="23">
        <v>200820249</v>
      </c>
    </row>
    <row r="13533" spans="1:8" x14ac:dyDescent="0.25">
      <c r="A13533">
        <v>10647</v>
      </c>
      <c r="B13533" t="s">
        <v>17879</v>
      </c>
      <c r="C13533" t="s">
        <v>17879</v>
      </c>
      <c r="D13533" s="23">
        <v>3022508000421</v>
      </c>
      <c r="E13533" t="s">
        <v>10339</v>
      </c>
      <c r="F13533" t="s">
        <v>1398</v>
      </c>
      <c r="G13533">
        <v>16047</v>
      </c>
      <c r="H13533" s="23">
        <v>204676010</v>
      </c>
    </row>
    <row r="13534" spans="1:8" x14ac:dyDescent="0.25">
      <c r="A13534">
        <v>1946</v>
      </c>
      <c r="B13534" t="s">
        <v>17880</v>
      </c>
      <c r="C13534" t="s">
        <v>17881</v>
      </c>
      <c r="D13534" s="23">
        <v>14064383000176</v>
      </c>
      <c r="E13534" t="s">
        <v>1744</v>
      </c>
      <c r="F13534" t="s">
        <v>1386</v>
      </c>
      <c r="G13534">
        <v>3222</v>
      </c>
      <c r="H13534" s="23">
        <v>161866204</v>
      </c>
    </row>
    <row r="13535" spans="1:8" x14ac:dyDescent="0.25">
      <c r="A13535">
        <v>9973</v>
      </c>
      <c r="B13535" t="s">
        <v>17882</v>
      </c>
      <c r="C13535" t="s">
        <v>17882</v>
      </c>
      <c r="D13535" s="23">
        <v>26055190000138</v>
      </c>
      <c r="E13535" t="s">
        <v>3258</v>
      </c>
      <c r="F13535" t="s">
        <v>1398</v>
      </c>
      <c r="G13535">
        <v>14705</v>
      </c>
      <c r="H13535" s="23">
        <v>204567114</v>
      </c>
    </row>
    <row r="13536" spans="1:8" x14ac:dyDescent="0.25">
      <c r="A13536">
        <v>13168</v>
      </c>
      <c r="B13536" t="s">
        <v>17883</v>
      </c>
      <c r="C13536" t="s">
        <v>17883</v>
      </c>
      <c r="D13536" s="23">
        <v>43779358000177</v>
      </c>
      <c r="E13536" t="s">
        <v>1670</v>
      </c>
      <c r="F13536" t="s">
        <v>1386</v>
      </c>
      <c r="G13536">
        <v>20348</v>
      </c>
      <c r="H13536" s="23">
        <v>164135669</v>
      </c>
    </row>
    <row r="13537" spans="1:8" x14ac:dyDescent="0.25">
      <c r="A13537">
        <v>1324</v>
      </c>
      <c r="B13537" t="s">
        <v>17884</v>
      </c>
      <c r="C13537" t="s">
        <v>17885</v>
      </c>
      <c r="D13537" s="23">
        <v>10515479000152</v>
      </c>
      <c r="E13537" t="s">
        <v>1924</v>
      </c>
      <c r="F13537" t="s">
        <v>1386</v>
      </c>
      <c r="G13537">
        <v>2600</v>
      </c>
      <c r="H13537" s="23">
        <v>161594867</v>
      </c>
    </row>
    <row r="13538" spans="1:8" x14ac:dyDescent="0.25">
      <c r="A13538">
        <v>9909</v>
      </c>
      <c r="B13538" t="s">
        <v>17886</v>
      </c>
      <c r="C13538" t="s">
        <v>17887</v>
      </c>
      <c r="D13538" s="23">
        <v>21256226000128</v>
      </c>
      <c r="E13538" t="s">
        <v>1483</v>
      </c>
      <c r="F13538" t="s">
        <v>1398</v>
      </c>
      <c r="G13538">
        <v>14643</v>
      </c>
      <c r="H13538" s="23">
        <v>204177251</v>
      </c>
    </row>
    <row r="13539" spans="1:8" x14ac:dyDescent="0.25">
      <c r="A13539">
        <v>3740</v>
      </c>
      <c r="B13539" t="s">
        <v>17888</v>
      </c>
      <c r="C13539" t="s">
        <v>17889</v>
      </c>
      <c r="D13539" s="23">
        <v>8824586000110</v>
      </c>
      <c r="E13539" t="s">
        <v>1385</v>
      </c>
      <c r="F13539" t="s">
        <v>1386</v>
      </c>
      <c r="G13539">
        <v>5016</v>
      </c>
      <c r="H13539" s="23">
        <v>161519008</v>
      </c>
    </row>
    <row r="13540" spans="1:8" x14ac:dyDescent="0.25">
      <c r="A13540">
        <v>6362</v>
      </c>
      <c r="B13540" t="s">
        <v>17890</v>
      </c>
      <c r="C13540" t="s">
        <v>17891</v>
      </c>
      <c r="D13540" s="23">
        <v>19065461000170</v>
      </c>
      <c r="E13540" t="s">
        <v>1572</v>
      </c>
      <c r="F13540" t="s">
        <v>1386</v>
      </c>
      <c r="G13540">
        <v>9904</v>
      </c>
      <c r="H13540" s="23">
        <v>162227060</v>
      </c>
    </row>
    <row r="13541" spans="1:8" x14ac:dyDescent="0.25">
      <c r="A13541">
        <v>1594</v>
      </c>
      <c r="B13541" t="s">
        <v>17892</v>
      </c>
      <c r="C13541" t="s">
        <v>17893</v>
      </c>
      <c r="D13541" s="23">
        <v>11468190000192</v>
      </c>
      <c r="E13541" t="s">
        <v>2299</v>
      </c>
      <c r="F13541" t="s">
        <v>1386</v>
      </c>
      <c r="G13541">
        <v>2870</v>
      </c>
      <c r="H13541" s="23">
        <v>161726038</v>
      </c>
    </row>
    <row r="13542" spans="1:8" x14ac:dyDescent="0.25">
      <c r="A13542">
        <v>2927</v>
      </c>
      <c r="B13542" t="s">
        <v>17894</v>
      </c>
      <c r="C13542" t="s">
        <v>17895</v>
      </c>
      <c r="D13542" s="23">
        <v>5088847000193</v>
      </c>
      <c r="E13542" t="s">
        <v>1385</v>
      </c>
      <c r="F13542" t="s">
        <v>1386</v>
      </c>
      <c r="G13542">
        <v>4203</v>
      </c>
      <c r="H13542" s="23">
        <v>161354165</v>
      </c>
    </row>
    <row r="13543" spans="1:8" x14ac:dyDescent="0.25">
      <c r="A13543">
        <v>11097</v>
      </c>
      <c r="B13543" t="s">
        <v>17896</v>
      </c>
      <c r="C13543" t="s">
        <v>17896</v>
      </c>
      <c r="D13543" s="23">
        <v>33548445000160</v>
      </c>
      <c r="E13543" t="s">
        <v>1513</v>
      </c>
      <c r="F13543" t="s">
        <v>1398</v>
      </c>
      <c r="G13543">
        <v>16898</v>
      </c>
      <c r="H13543" s="23">
        <v>205155871</v>
      </c>
    </row>
    <row r="13544" spans="1:8" x14ac:dyDescent="0.25">
      <c r="A13544">
        <v>1393</v>
      </c>
      <c r="B13544" t="s">
        <v>17897</v>
      </c>
      <c r="C13544" t="s">
        <v>17898</v>
      </c>
      <c r="D13544" s="23">
        <v>10733918000101</v>
      </c>
      <c r="E13544" t="s">
        <v>1385</v>
      </c>
      <c r="F13544" t="s">
        <v>1386</v>
      </c>
      <c r="G13544">
        <v>2669</v>
      </c>
      <c r="H13544" s="23">
        <v>161606601</v>
      </c>
    </row>
    <row r="13545" spans="1:8" x14ac:dyDescent="0.25">
      <c r="A13545">
        <v>7813</v>
      </c>
      <c r="B13545" t="s">
        <v>17899</v>
      </c>
      <c r="C13545" t="s">
        <v>17899</v>
      </c>
      <c r="D13545" s="23">
        <v>13560163000170</v>
      </c>
      <c r="E13545" t="s">
        <v>1527</v>
      </c>
      <c r="F13545" t="s">
        <v>1386</v>
      </c>
      <c r="G13545">
        <v>12122</v>
      </c>
      <c r="H13545" s="23">
        <v>161873197</v>
      </c>
    </row>
    <row r="13546" spans="1:8" x14ac:dyDescent="0.25">
      <c r="A13546">
        <v>2086</v>
      </c>
      <c r="B13546" t="s">
        <v>17900</v>
      </c>
      <c r="C13546" t="s">
        <v>17901</v>
      </c>
      <c r="D13546" s="23">
        <v>2182479000150</v>
      </c>
      <c r="E13546" t="s">
        <v>1397</v>
      </c>
      <c r="F13546" t="s">
        <v>1398</v>
      </c>
      <c r="G13546">
        <v>3362</v>
      </c>
      <c r="H13546" s="23" t="s">
        <v>17902</v>
      </c>
    </row>
    <row r="13547" spans="1:8" x14ac:dyDescent="0.25">
      <c r="A13547">
        <v>13646</v>
      </c>
      <c r="B13547" t="s">
        <v>17903</v>
      </c>
      <c r="C13547" t="s">
        <v>17903</v>
      </c>
      <c r="D13547" s="23">
        <v>47659049000114</v>
      </c>
      <c r="E13547" t="s">
        <v>14141</v>
      </c>
      <c r="F13547" t="s">
        <v>1398</v>
      </c>
      <c r="G13547">
        <v>21270</v>
      </c>
      <c r="H13547" s="23">
        <v>206151314</v>
      </c>
    </row>
    <row r="13548" spans="1:8" x14ac:dyDescent="0.25">
      <c r="A13548">
        <v>9250</v>
      </c>
      <c r="B13548" t="s">
        <v>17904</v>
      </c>
      <c r="C13548" t="s">
        <v>17904</v>
      </c>
      <c r="D13548" s="23">
        <v>10494157000174</v>
      </c>
      <c r="E13548" t="s">
        <v>1483</v>
      </c>
      <c r="F13548" t="s">
        <v>1398</v>
      </c>
      <c r="G13548">
        <v>13743</v>
      </c>
      <c r="H13548" s="23">
        <v>202170586</v>
      </c>
    </row>
    <row r="13549" spans="1:8" x14ac:dyDescent="0.25">
      <c r="A13549">
        <v>9963</v>
      </c>
      <c r="B13549" t="s">
        <v>17905</v>
      </c>
      <c r="C13549" t="s">
        <v>17905</v>
      </c>
      <c r="D13549" s="23">
        <v>1764052000105</v>
      </c>
      <c r="E13549" t="s">
        <v>1403</v>
      </c>
      <c r="F13549" t="s">
        <v>1398</v>
      </c>
      <c r="G13549">
        <v>14695</v>
      </c>
      <c r="H13549" s="23">
        <v>200952382</v>
      </c>
    </row>
    <row r="13550" spans="1:8" x14ac:dyDescent="0.25">
      <c r="A13550">
        <v>9971</v>
      </c>
      <c r="B13550" t="s">
        <v>17906</v>
      </c>
      <c r="C13550" t="s">
        <v>17906</v>
      </c>
      <c r="D13550" s="23">
        <v>5127997000169</v>
      </c>
      <c r="E13550" t="s">
        <v>1483</v>
      </c>
      <c r="F13550" t="s">
        <v>1398</v>
      </c>
      <c r="G13550">
        <v>14703</v>
      </c>
      <c r="H13550" s="23">
        <v>200917161</v>
      </c>
    </row>
    <row r="13551" spans="1:8" x14ac:dyDescent="0.25">
      <c r="A13551">
        <v>7201</v>
      </c>
      <c r="B13551" t="s">
        <v>17907</v>
      </c>
      <c r="C13551" t="s">
        <v>17907</v>
      </c>
      <c r="D13551" s="23">
        <v>8546036000187</v>
      </c>
      <c r="E13551" t="s">
        <v>1574</v>
      </c>
      <c r="F13551" t="s">
        <v>1398</v>
      </c>
      <c r="G13551">
        <v>11143</v>
      </c>
      <c r="H13551" s="23">
        <v>204013097</v>
      </c>
    </row>
    <row r="13552" spans="1:8" x14ac:dyDescent="0.25">
      <c r="A13552">
        <v>14058</v>
      </c>
      <c r="B13552" t="s">
        <v>17908</v>
      </c>
      <c r="C13552" t="s">
        <v>17908</v>
      </c>
      <c r="D13552" s="23">
        <v>49236277000107</v>
      </c>
      <c r="E13552" t="s">
        <v>1385</v>
      </c>
      <c r="F13552" t="s">
        <v>1386</v>
      </c>
      <c r="G13552">
        <v>21838</v>
      </c>
      <c r="H13552" s="23">
        <v>164548696</v>
      </c>
    </row>
    <row r="13553" spans="1:8" x14ac:dyDescent="0.25">
      <c r="A13553">
        <v>2606</v>
      </c>
      <c r="B13553" t="s">
        <v>17909</v>
      </c>
      <c r="C13553" t="s">
        <v>17910</v>
      </c>
      <c r="D13553" s="23">
        <v>3873931000192</v>
      </c>
      <c r="E13553" t="s">
        <v>1705</v>
      </c>
      <c r="F13553" t="s">
        <v>1386</v>
      </c>
      <c r="G13553">
        <v>3882</v>
      </c>
      <c r="H13553" s="23">
        <v>161291449</v>
      </c>
    </row>
    <row r="13554" spans="1:8" x14ac:dyDescent="0.25">
      <c r="A13554">
        <v>10861</v>
      </c>
      <c r="B13554" t="s">
        <v>17911</v>
      </c>
      <c r="C13554" t="s">
        <v>17911</v>
      </c>
      <c r="D13554" s="23">
        <v>18458237000267</v>
      </c>
      <c r="E13554" t="s">
        <v>1385</v>
      </c>
      <c r="F13554" t="s">
        <v>1386</v>
      </c>
      <c r="G13554">
        <v>16448</v>
      </c>
      <c r="H13554" s="23">
        <v>163182582</v>
      </c>
    </row>
    <row r="13555" spans="1:8" x14ac:dyDescent="0.25">
      <c r="A13555">
        <v>8158</v>
      </c>
      <c r="B13555" t="s">
        <v>17911</v>
      </c>
      <c r="C13555" t="s">
        <v>17911</v>
      </c>
      <c r="D13555" s="23">
        <v>18458237000186</v>
      </c>
      <c r="E13555" t="s">
        <v>1385</v>
      </c>
      <c r="F13555" t="s">
        <v>1386</v>
      </c>
      <c r="G13555">
        <v>12431</v>
      </c>
      <c r="H13555" s="23">
        <v>162190883</v>
      </c>
    </row>
    <row r="13556" spans="1:8" x14ac:dyDescent="0.25">
      <c r="A13556">
        <v>10730</v>
      </c>
      <c r="B13556" t="s">
        <v>17912</v>
      </c>
      <c r="C13556" t="s">
        <v>17913</v>
      </c>
      <c r="D13556" s="23">
        <v>32290780000148</v>
      </c>
      <c r="E13556" t="s">
        <v>15054</v>
      </c>
      <c r="F13556" t="s">
        <v>1398</v>
      </c>
      <c r="G13556">
        <v>16153</v>
      </c>
      <c r="H13556" s="23">
        <v>205065414</v>
      </c>
    </row>
    <row r="13557" spans="1:8" x14ac:dyDescent="0.25">
      <c r="A13557">
        <v>1913</v>
      </c>
      <c r="B13557" t="s">
        <v>17914</v>
      </c>
      <c r="C13557" t="s">
        <v>17915</v>
      </c>
      <c r="D13557" s="23">
        <v>1364084000105</v>
      </c>
      <c r="E13557" t="s">
        <v>1572</v>
      </c>
      <c r="F13557" t="s">
        <v>1386</v>
      </c>
      <c r="G13557">
        <v>3189</v>
      </c>
      <c r="H13557" s="23">
        <v>161128572</v>
      </c>
    </row>
    <row r="13558" spans="1:8" x14ac:dyDescent="0.25">
      <c r="A13558">
        <v>1922</v>
      </c>
      <c r="B13558" t="s">
        <v>17916</v>
      </c>
      <c r="C13558" t="s">
        <v>17917</v>
      </c>
      <c r="D13558" s="23">
        <v>13754248000190</v>
      </c>
      <c r="E13558" t="s">
        <v>1385</v>
      </c>
      <c r="F13558" t="s">
        <v>1386</v>
      </c>
      <c r="G13558">
        <v>3198</v>
      </c>
      <c r="H13558" s="23">
        <v>161838499</v>
      </c>
    </row>
    <row r="13559" spans="1:8" x14ac:dyDescent="0.25">
      <c r="A13559">
        <v>2476</v>
      </c>
      <c r="B13559" t="s">
        <v>17918</v>
      </c>
      <c r="C13559" t="s">
        <v>17919</v>
      </c>
      <c r="D13559" s="23">
        <v>3510794000121</v>
      </c>
      <c r="E13559" t="s">
        <v>5581</v>
      </c>
      <c r="F13559" t="s">
        <v>1386</v>
      </c>
      <c r="G13559">
        <v>3752</v>
      </c>
      <c r="H13559" s="23">
        <v>161273793</v>
      </c>
    </row>
    <row r="13560" spans="1:8" x14ac:dyDescent="0.25">
      <c r="A13560">
        <v>7360</v>
      </c>
      <c r="B13560" t="s">
        <v>17920</v>
      </c>
      <c r="C13560" t="s">
        <v>17921</v>
      </c>
      <c r="D13560" s="23">
        <v>2468028000183</v>
      </c>
      <c r="E13560" t="s">
        <v>1409</v>
      </c>
      <c r="F13560" t="s">
        <v>1386</v>
      </c>
      <c r="G13560">
        <v>11281</v>
      </c>
      <c r="H13560" s="23">
        <v>161197183</v>
      </c>
    </row>
    <row r="13561" spans="1:8" x14ac:dyDescent="0.25">
      <c r="A13561">
        <v>12897</v>
      </c>
      <c r="B13561" t="s">
        <v>17922</v>
      </c>
      <c r="C13561" t="s">
        <v>17922</v>
      </c>
      <c r="D13561" s="23">
        <v>16926640000167</v>
      </c>
      <c r="E13561" t="s">
        <v>2433</v>
      </c>
      <c r="F13561" t="s">
        <v>1386</v>
      </c>
      <c r="G13561">
        <v>19941</v>
      </c>
      <c r="H13561" s="23">
        <v>162048130</v>
      </c>
    </row>
    <row r="13562" spans="1:8" x14ac:dyDescent="0.25">
      <c r="A13562">
        <v>4114</v>
      </c>
      <c r="B13562" t="s">
        <v>17923</v>
      </c>
      <c r="C13562" t="s">
        <v>17924</v>
      </c>
      <c r="D13562" s="23">
        <v>9646620000177</v>
      </c>
      <c r="E13562" t="s">
        <v>1487</v>
      </c>
      <c r="F13562" t="s">
        <v>1386</v>
      </c>
      <c r="G13562">
        <v>5390</v>
      </c>
      <c r="H13562" s="23">
        <v>161571441</v>
      </c>
    </row>
    <row r="13563" spans="1:8" x14ac:dyDescent="0.25">
      <c r="A13563">
        <v>3470</v>
      </c>
      <c r="B13563" t="s">
        <v>17925</v>
      </c>
      <c r="C13563" t="s">
        <v>17926</v>
      </c>
      <c r="D13563" s="23">
        <v>7803736000147</v>
      </c>
      <c r="E13563" t="s">
        <v>4956</v>
      </c>
      <c r="F13563" t="s">
        <v>1415</v>
      </c>
      <c r="G13563">
        <v>4746</v>
      </c>
      <c r="H13563" s="23">
        <v>18121003346462</v>
      </c>
    </row>
    <row r="13564" spans="1:8" x14ac:dyDescent="0.25">
      <c r="A13564">
        <v>10020</v>
      </c>
      <c r="B13564" t="s">
        <v>17927</v>
      </c>
      <c r="C13564" t="s">
        <v>17927</v>
      </c>
      <c r="D13564" s="23">
        <v>23869970000123</v>
      </c>
      <c r="E13564" t="s">
        <v>7169</v>
      </c>
      <c r="F13564" t="s">
        <v>1398</v>
      </c>
      <c r="G13564">
        <v>14817</v>
      </c>
      <c r="H13564" s="23">
        <v>204423139</v>
      </c>
    </row>
    <row r="13565" spans="1:8" x14ac:dyDescent="0.25">
      <c r="A13565">
        <v>2179</v>
      </c>
      <c r="B13565" t="s">
        <v>17928</v>
      </c>
      <c r="C13565" t="s">
        <v>17929</v>
      </c>
      <c r="D13565" s="23">
        <v>24297053000184</v>
      </c>
      <c r="E13565" t="s">
        <v>1541</v>
      </c>
      <c r="F13565" t="s">
        <v>1386</v>
      </c>
      <c r="G13565">
        <v>3455</v>
      </c>
      <c r="H13565" s="23">
        <v>160847443</v>
      </c>
    </row>
    <row r="13566" spans="1:8" x14ac:dyDescent="0.25">
      <c r="A13566">
        <v>13959</v>
      </c>
      <c r="B13566" t="s">
        <v>17930</v>
      </c>
      <c r="C13566" t="s">
        <v>17931</v>
      </c>
      <c r="D13566" s="23">
        <v>48659404000118</v>
      </c>
      <c r="E13566" t="s">
        <v>1385</v>
      </c>
      <c r="F13566" t="s">
        <v>1386</v>
      </c>
      <c r="G13566">
        <v>21747</v>
      </c>
      <c r="H13566" s="23">
        <v>164501746</v>
      </c>
    </row>
    <row r="13567" spans="1:8" x14ac:dyDescent="0.25">
      <c r="A13567">
        <v>1322</v>
      </c>
      <c r="B13567" t="s">
        <v>17932</v>
      </c>
      <c r="C13567" t="s">
        <v>17933</v>
      </c>
      <c r="D13567" s="23">
        <v>10510750000167</v>
      </c>
      <c r="E13567" t="s">
        <v>1574</v>
      </c>
      <c r="F13567" t="s">
        <v>1398</v>
      </c>
      <c r="G13567">
        <v>2598</v>
      </c>
      <c r="H13567" s="23">
        <v>202172368</v>
      </c>
    </row>
    <row r="13568" spans="1:8" x14ac:dyDescent="0.25">
      <c r="A13568">
        <v>5244</v>
      </c>
      <c r="B13568" t="s">
        <v>17934</v>
      </c>
      <c r="C13568" t="s">
        <v>17934</v>
      </c>
      <c r="D13568" s="23">
        <v>1998736000163</v>
      </c>
      <c r="E13568" t="s">
        <v>11041</v>
      </c>
      <c r="F13568" t="s">
        <v>1398</v>
      </c>
      <c r="G13568">
        <v>8283</v>
      </c>
      <c r="H13568" s="23">
        <v>200786270</v>
      </c>
    </row>
    <row r="13569" spans="1:8" x14ac:dyDescent="0.25">
      <c r="A13569">
        <v>1964</v>
      </c>
      <c r="B13569" t="s">
        <v>17935</v>
      </c>
      <c r="C13569" t="s">
        <v>17936</v>
      </c>
      <c r="D13569" s="23">
        <v>14444268000127</v>
      </c>
      <c r="E13569" t="s">
        <v>1385</v>
      </c>
      <c r="F13569" t="s">
        <v>1386</v>
      </c>
      <c r="G13569">
        <v>3240</v>
      </c>
      <c r="H13569" s="23">
        <v>161896260</v>
      </c>
    </row>
    <row r="13570" spans="1:8" x14ac:dyDescent="0.25">
      <c r="A13570">
        <v>5245</v>
      </c>
      <c r="B13570" t="s">
        <v>17937</v>
      </c>
      <c r="C13570" t="s">
        <v>17937</v>
      </c>
      <c r="D13570" s="23">
        <v>1998736000325</v>
      </c>
      <c r="E13570" t="s">
        <v>1397</v>
      </c>
      <c r="F13570" t="s">
        <v>1398</v>
      </c>
      <c r="G13570">
        <v>8284</v>
      </c>
      <c r="H13570" s="23">
        <v>202248445</v>
      </c>
    </row>
    <row r="13571" spans="1:8" x14ac:dyDescent="0.25">
      <c r="A13571">
        <v>10297</v>
      </c>
      <c r="B13571" t="s">
        <v>17938</v>
      </c>
      <c r="C13571" t="s">
        <v>17938</v>
      </c>
      <c r="D13571" s="23">
        <v>16631736000106</v>
      </c>
      <c r="E13571" t="s">
        <v>6066</v>
      </c>
      <c r="F13571" t="s">
        <v>1398</v>
      </c>
      <c r="G13571">
        <v>15530</v>
      </c>
      <c r="H13571" s="23">
        <v>202740013</v>
      </c>
    </row>
    <row r="13572" spans="1:8" x14ac:dyDescent="0.25">
      <c r="A13572">
        <v>10497</v>
      </c>
      <c r="B13572" t="s">
        <v>17939</v>
      </c>
      <c r="C13572" t="s">
        <v>17939</v>
      </c>
      <c r="D13572" s="23">
        <v>29427334000128</v>
      </c>
      <c r="E13572" t="s">
        <v>1574</v>
      </c>
      <c r="F13572" t="s">
        <v>1398</v>
      </c>
      <c r="G13572">
        <v>15846</v>
      </c>
      <c r="H13572" s="23" t="s">
        <v>17940</v>
      </c>
    </row>
    <row r="13573" spans="1:8" x14ac:dyDescent="0.25">
      <c r="A13573">
        <v>9006</v>
      </c>
      <c r="B13573" t="s">
        <v>17941</v>
      </c>
      <c r="C13573" t="s">
        <v>17941</v>
      </c>
      <c r="D13573" s="23">
        <v>10787379000185</v>
      </c>
      <c r="E13573" t="s">
        <v>1483</v>
      </c>
      <c r="F13573" t="s">
        <v>1398</v>
      </c>
      <c r="G13573">
        <v>13538</v>
      </c>
      <c r="H13573" s="23">
        <v>202199860</v>
      </c>
    </row>
    <row r="13574" spans="1:8" x14ac:dyDescent="0.25">
      <c r="A13574">
        <v>13843</v>
      </c>
      <c r="B13574" t="s">
        <v>17942</v>
      </c>
      <c r="C13574" t="s">
        <v>17942</v>
      </c>
      <c r="D13574" s="23">
        <v>48895943000156</v>
      </c>
      <c r="E13574" t="s">
        <v>1906</v>
      </c>
      <c r="F13574" t="s">
        <v>1386</v>
      </c>
      <c r="G13574">
        <v>21570</v>
      </c>
      <c r="H13574" s="23">
        <v>164519343</v>
      </c>
    </row>
    <row r="13575" spans="1:8" x14ac:dyDescent="0.25">
      <c r="A13575">
        <v>13467</v>
      </c>
      <c r="B13575" t="s">
        <v>17943</v>
      </c>
      <c r="C13575" t="s">
        <v>17943</v>
      </c>
      <c r="D13575" s="23">
        <v>35284025000300</v>
      </c>
      <c r="E13575" t="s">
        <v>1672</v>
      </c>
      <c r="F13575" t="s">
        <v>1398</v>
      </c>
      <c r="G13575">
        <v>21056</v>
      </c>
      <c r="H13575" s="23">
        <v>206125046</v>
      </c>
    </row>
    <row r="13576" spans="1:8" x14ac:dyDescent="0.25">
      <c r="A13576">
        <v>2484</v>
      </c>
      <c r="B13576" t="s">
        <v>17944</v>
      </c>
      <c r="C13576" t="s">
        <v>17945</v>
      </c>
      <c r="D13576" s="23">
        <v>35284025000149</v>
      </c>
      <c r="E13576" t="s">
        <v>5006</v>
      </c>
      <c r="F13576" t="s">
        <v>1398</v>
      </c>
      <c r="G13576">
        <v>3760</v>
      </c>
      <c r="H13576" s="23">
        <v>200331515</v>
      </c>
    </row>
    <row r="13577" spans="1:8" x14ac:dyDescent="0.25">
      <c r="A13577">
        <v>11394</v>
      </c>
      <c r="B13577" t="s">
        <v>17946</v>
      </c>
      <c r="C13577" t="s">
        <v>17946</v>
      </c>
      <c r="D13577" s="23">
        <v>23345265000127</v>
      </c>
      <c r="E13577" t="s">
        <v>1583</v>
      </c>
      <c r="F13577" t="s">
        <v>1386</v>
      </c>
      <c r="G13577">
        <v>17309</v>
      </c>
      <c r="H13577" s="23">
        <v>162606095</v>
      </c>
    </row>
    <row r="13578" spans="1:8" x14ac:dyDescent="0.25">
      <c r="A13578">
        <v>12904</v>
      </c>
      <c r="B13578" t="s">
        <v>17947</v>
      </c>
      <c r="C13578" t="s">
        <v>17947</v>
      </c>
      <c r="D13578" s="23">
        <v>13045443000140</v>
      </c>
      <c r="E13578" t="s">
        <v>1527</v>
      </c>
      <c r="F13578" t="s">
        <v>1386</v>
      </c>
      <c r="G13578">
        <v>19949</v>
      </c>
      <c r="H13578" s="23">
        <v>164049410</v>
      </c>
    </row>
    <row r="13579" spans="1:8" x14ac:dyDescent="0.25">
      <c r="A13579">
        <v>15121</v>
      </c>
      <c r="B13579" t="s">
        <v>17948</v>
      </c>
      <c r="C13579" t="s">
        <v>17949</v>
      </c>
      <c r="D13579" s="23">
        <v>54860383000105</v>
      </c>
      <c r="E13579" t="s">
        <v>1572</v>
      </c>
      <c r="F13579" t="s">
        <v>1386</v>
      </c>
      <c r="G13579">
        <v>24016</v>
      </c>
      <c r="H13579" s="23">
        <v>164941274</v>
      </c>
    </row>
    <row r="13580" spans="1:8" x14ac:dyDescent="0.25">
      <c r="A13580">
        <v>10761</v>
      </c>
      <c r="B13580" t="s">
        <v>17950</v>
      </c>
      <c r="C13580" t="s">
        <v>17951</v>
      </c>
      <c r="D13580" s="23">
        <v>33137302000165</v>
      </c>
      <c r="E13580" t="s">
        <v>1385</v>
      </c>
      <c r="F13580" t="s">
        <v>1386</v>
      </c>
      <c r="G13580">
        <v>16193</v>
      </c>
      <c r="H13580" s="23">
        <v>163363781</v>
      </c>
    </row>
    <row r="13581" spans="1:8" x14ac:dyDescent="0.25">
      <c r="A13581">
        <v>2970</v>
      </c>
      <c r="B13581" t="s">
        <v>17952</v>
      </c>
      <c r="C13581" t="s">
        <v>17953</v>
      </c>
      <c r="D13581" s="23">
        <v>5272461000137</v>
      </c>
      <c r="E13581" t="s">
        <v>1385</v>
      </c>
      <c r="F13581" t="s">
        <v>1386</v>
      </c>
      <c r="G13581">
        <v>4246</v>
      </c>
      <c r="H13581" s="23">
        <v>161364330</v>
      </c>
    </row>
    <row r="13582" spans="1:8" x14ac:dyDescent="0.25">
      <c r="A13582">
        <v>4106</v>
      </c>
      <c r="B13582" t="s">
        <v>17954</v>
      </c>
      <c r="C13582" t="s">
        <v>17955</v>
      </c>
      <c r="D13582" s="23">
        <v>9611402000288</v>
      </c>
      <c r="E13582" t="s">
        <v>17956</v>
      </c>
      <c r="F13582" t="s">
        <v>1398</v>
      </c>
      <c r="G13582">
        <v>5382</v>
      </c>
      <c r="H13582" s="23">
        <v>202152022</v>
      </c>
    </row>
    <row r="13583" spans="1:8" x14ac:dyDescent="0.25">
      <c r="A13583">
        <v>5662</v>
      </c>
      <c r="B13583" t="s">
        <v>17957</v>
      </c>
      <c r="C13583" t="s">
        <v>17957</v>
      </c>
      <c r="D13583" s="23">
        <v>9611402000105</v>
      </c>
      <c r="E13583" t="s">
        <v>4001</v>
      </c>
      <c r="F13583" t="s">
        <v>1398</v>
      </c>
      <c r="G13583">
        <v>8712</v>
      </c>
      <c r="H13583" s="23">
        <v>202134318</v>
      </c>
    </row>
    <row r="13584" spans="1:8" x14ac:dyDescent="0.25">
      <c r="A13584">
        <v>11447</v>
      </c>
      <c r="B13584" t="s">
        <v>17958</v>
      </c>
      <c r="C13584" t="s">
        <v>17959</v>
      </c>
      <c r="D13584" s="23">
        <v>33485531000170</v>
      </c>
      <c r="E13584" t="s">
        <v>1403</v>
      </c>
      <c r="F13584" t="s">
        <v>1398</v>
      </c>
      <c r="G13584">
        <v>17382</v>
      </c>
      <c r="H13584" s="23">
        <v>205151345</v>
      </c>
    </row>
    <row r="13585" spans="1:8" x14ac:dyDescent="0.25">
      <c r="A13585">
        <v>4099</v>
      </c>
      <c r="B13585" t="s">
        <v>17960</v>
      </c>
      <c r="C13585" t="s">
        <v>14172</v>
      </c>
      <c r="D13585" s="23">
        <v>9598228000108</v>
      </c>
      <c r="E13585" t="s">
        <v>2415</v>
      </c>
      <c r="F13585" t="s">
        <v>1386</v>
      </c>
      <c r="G13585">
        <v>5375</v>
      </c>
      <c r="H13585" s="23">
        <v>160297150</v>
      </c>
    </row>
    <row r="13586" spans="1:8" x14ac:dyDescent="0.25">
      <c r="A13586">
        <v>12388</v>
      </c>
      <c r="B13586" t="s">
        <v>17961</v>
      </c>
      <c r="C13586" t="s">
        <v>17961</v>
      </c>
      <c r="D13586" s="23">
        <v>34452442000190</v>
      </c>
      <c r="E13586" t="s">
        <v>1385</v>
      </c>
      <c r="F13586" t="s">
        <v>1386</v>
      </c>
      <c r="G13586">
        <v>18993</v>
      </c>
      <c r="H13586" s="23">
        <v>163462976</v>
      </c>
    </row>
    <row r="13587" spans="1:8" x14ac:dyDescent="0.25">
      <c r="A13587">
        <v>3557</v>
      </c>
      <c r="B13587" t="s">
        <v>17962</v>
      </c>
      <c r="C13587" t="s">
        <v>17963</v>
      </c>
      <c r="D13587" s="23">
        <v>8189400000107</v>
      </c>
      <c r="E13587" t="s">
        <v>1527</v>
      </c>
      <c r="F13587" t="s">
        <v>1386</v>
      </c>
      <c r="G13587">
        <v>4833</v>
      </c>
      <c r="H13587" s="23">
        <v>161493904</v>
      </c>
    </row>
    <row r="13588" spans="1:8" x14ac:dyDescent="0.25">
      <c r="A13588">
        <v>7336</v>
      </c>
      <c r="B13588" t="s">
        <v>17964</v>
      </c>
      <c r="C13588" t="s">
        <v>17964</v>
      </c>
      <c r="D13588" s="23">
        <v>4562763000187</v>
      </c>
      <c r="E13588" t="s">
        <v>11041</v>
      </c>
      <c r="F13588" t="s">
        <v>1398</v>
      </c>
      <c r="G13588">
        <v>11264</v>
      </c>
      <c r="H13588" s="23">
        <v>200902237</v>
      </c>
    </row>
    <row r="13589" spans="1:8" x14ac:dyDescent="0.25">
      <c r="A13589">
        <v>6298</v>
      </c>
      <c r="B13589" t="s">
        <v>17965</v>
      </c>
      <c r="C13589" t="s">
        <v>17965</v>
      </c>
      <c r="D13589" s="23">
        <v>2110010000296</v>
      </c>
      <c r="E13589" t="s">
        <v>1465</v>
      </c>
      <c r="F13589" t="s">
        <v>1398</v>
      </c>
      <c r="G13589">
        <v>9843</v>
      </c>
      <c r="H13589" s="23">
        <v>202614573</v>
      </c>
    </row>
    <row r="13590" spans="1:8" x14ac:dyDescent="0.25">
      <c r="A13590">
        <v>2072</v>
      </c>
      <c r="B13590" t="s">
        <v>17966</v>
      </c>
      <c r="C13590" t="s">
        <v>17967</v>
      </c>
      <c r="D13590" s="23">
        <v>2110010000105</v>
      </c>
      <c r="E13590" t="s">
        <v>1465</v>
      </c>
      <c r="F13590" t="s">
        <v>1398</v>
      </c>
      <c r="G13590">
        <v>3348</v>
      </c>
      <c r="H13590" s="23" t="s">
        <v>17968</v>
      </c>
    </row>
    <row r="13591" spans="1:8" x14ac:dyDescent="0.25">
      <c r="A13591">
        <v>3045</v>
      </c>
      <c r="B13591" t="s">
        <v>17969</v>
      </c>
      <c r="C13591" t="s">
        <v>17970</v>
      </c>
      <c r="D13591" s="23">
        <v>5613939000145</v>
      </c>
      <c r="E13591" t="s">
        <v>1732</v>
      </c>
      <c r="F13591" t="s">
        <v>1386</v>
      </c>
      <c r="G13591">
        <v>4321</v>
      </c>
      <c r="H13591" s="23">
        <v>161392660</v>
      </c>
    </row>
    <row r="13592" spans="1:8" x14ac:dyDescent="0.25">
      <c r="A13592">
        <v>1938</v>
      </c>
      <c r="B13592" t="s">
        <v>17971</v>
      </c>
      <c r="C13592" t="s">
        <v>17972</v>
      </c>
      <c r="D13592" s="23">
        <v>13888833000182</v>
      </c>
      <c r="E13592" t="s">
        <v>1385</v>
      </c>
      <c r="F13592" t="s">
        <v>1386</v>
      </c>
      <c r="G13592">
        <v>3214</v>
      </c>
      <c r="H13592" s="23">
        <v>161846840</v>
      </c>
    </row>
    <row r="13593" spans="1:8" x14ac:dyDescent="0.25">
      <c r="A13593">
        <v>9952</v>
      </c>
      <c r="B13593" t="s">
        <v>17973</v>
      </c>
      <c r="C13593" t="s">
        <v>17974</v>
      </c>
      <c r="D13593" s="23">
        <v>29701127000110</v>
      </c>
      <c r="E13593" t="s">
        <v>1678</v>
      </c>
      <c r="F13593" t="s">
        <v>1386</v>
      </c>
      <c r="G13593">
        <v>14683</v>
      </c>
      <c r="H13593" s="23">
        <v>163116490</v>
      </c>
    </row>
    <row r="13594" spans="1:8" x14ac:dyDescent="0.25">
      <c r="A13594">
        <v>10660</v>
      </c>
      <c r="B13594" t="s">
        <v>17975</v>
      </c>
      <c r="C13594" t="s">
        <v>17975</v>
      </c>
      <c r="D13594" s="23">
        <v>12984092000251</v>
      </c>
      <c r="E13594" t="s">
        <v>9777</v>
      </c>
      <c r="F13594" t="s">
        <v>1398</v>
      </c>
      <c r="G13594">
        <v>16067</v>
      </c>
      <c r="H13594" s="23">
        <v>204911982</v>
      </c>
    </row>
    <row r="13595" spans="1:8" x14ac:dyDescent="0.25">
      <c r="A13595">
        <v>10659</v>
      </c>
      <c r="B13595" t="s">
        <v>17975</v>
      </c>
      <c r="C13595" t="s">
        <v>17975</v>
      </c>
      <c r="D13595" s="23">
        <v>12984092000170</v>
      </c>
      <c r="E13595" t="s">
        <v>9777</v>
      </c>
      <c r="F13595" t="s">
        <v>1398</v>
      </c>
      <c r="G13595">
        <v>16066</v>
      </c>
      <c r="H13595" s="23">
        <v>201212668</v>
      </c>
    </row>
    <row r="13596" spans="1:8" x14ac:dyDescent="0.25">
      <c r="A13596">
        <v>1718</v>
      </c>
      <c r="B13596" t="s">
        <v>17976</v>
      </c>
      <c r="C13596" t="s">
        <v>17977</v>
      </c>
      <c r="D13596" s="23">
        <v>12131478000130</v>
      </c>
      <c r="E13596" t="s">
        <v>2334</v>
      </c>
      <c r="F13596" t="s">
        <v>1386</v>
      </c>
      <c r="G13596">
        <v>2994</v>
      </c>
      <c r="H13596" s="23">
        <v>161715702</v>
      </c>
    </row>
    <row r="13597" spans="1:8" x14ac:dyDescent="0.25">
      <c r="A13597">
        <v>7352</v>
      </c>
      <c r="B13597" t="s">
        <v>17978</v>
      </c>
      <c r="C13597" t="s">
        <v>17978</v>
      </c>
      <c r="D13597" s="23">
        <v>10793952000163</v>
      </c>
      <c r="E13597" t="s">
        <v>10712</v>
      </c>
      <c r="F13597" t="s">
        <v>1386</v>
      </c>
      <c r="G13597">
        <v>11274</v>
      </c>
      <c r="H13597" s="23">
        <v>161610064</v>
      </c>
    </row>
    <row r="13598" spans="1:8" x14ac:dyDescent="0.25">
      <c r="A13598">
        <v>14078</v>
      </c>
      <c r="B13598" t="s">
        <v>17979</v>
      </c>
      <c r="C13598" t="s">
        <v>17979</v>
      </c>
      <c r="D13598" s="23">
        <v>49841120000100</v>
      </c>
      <c r="E13598" t="s">
        <v>1385</v>
      </c>
      <c r="F13598" t="s">
        <v>1386</v>
      </c>
      <c r="G13598">
        <v>21859</v>
      </c>
      <c r="H13598" s="23">
        <v>164596844</v>
      </c>
    </row>
    <row r="13599" spans="1:8" x14ac:dyDescent="0.25">
      <c r="A13599">
        <v>5720</v>
      </c>
      <c r="B13599" t="s">
        <v>17980</v>
      </c>
      <c r="C13599" t="s">
        <v>17980</v>
      </c>
      <c r="D13599" s="23">
        <v>10770797000321</v>
      </c>
      <c r="E13599" t="s">
        <v>1397</v>
      </c>
      <c r="F13599" t="s">
        <v>1398</v>
      </c>
      <c r="G13599">
        <v>8753</v>
      </c>
      <c r="H13599" s="23" t="s">
        <v>17982</v>
      </c>
    </row>
    <row r="13600" spans="1:8" x14ac:dyDescent="0.25">
      <c r="A13600">
        <v>12497</v>
      </c>
      <c r="B13600" t="s">
        <v>17980</v>
      </c>
      <c r="C13600" t="s">
        <v>17981</v>
      </c>
      <c r="D13600" s="23">
        <v>10770797000402</v>
      </c>
      <c r="E13600" t="s">
        <v>1465</v>
      </c>
      <c r="F13600" t="s">
        <v>1398</v>
      </c>
      <c r="G13600">
        <v>19388</v>
      </c>
      <c r="H13600" s="23">
        <v>205545343</v>
      </c>
    </row>
    <row r="13601" spans="1:8" x14ac:dyDescent="0.25">
      <c r="A13601">
        <v>1413</v>
      </c>
      <c r="B13601" t="s">
        <v>17983</v>
      </c>
      <c r="C13601" t="s">
        <v>17986</v>
      </c>
      <c r="D13601" s="23">
        <v>10770797000160</v>
      </c>
      <c r="E13601" t="s">
        <v>1397</v>
      </c>
      <c r="F13601" t="s">
        <v>1398</v>
      </c>
      <c r="G13601">
        <v>2689</v>
      </c>
      <c r="H13601" s="23" t="s">
        <v>17987</v>
      </c>
    </row>
    <row r="13602" spans="1:8" x14ac:dyDescent="0.25">
      <c r="A13602">
        <v>1414</v>
      </c>
      <c r="B13602" t="s">
        <v>17983</v>
      </c>
      <c r="C13602" t="s">
        <v>17984</v>
      </c>
      <c r="D13602" s="23">
        <v>10770797000240</v>
      </c>
      <c r="E13602" t="s">
        <v>1397</v>
      </c>
      <c r="F13602" t="s">
        <v>1398</v>
      </c>
      <c r="G13602">
        <v>2690</v>
      </c>
      <c r="H13602" s="23" t="s">
        <v>17985</v>
      </c>
    </row>
    <row r="13603" spans="1:8" x14ac:dyDescent="0.25">
      <c r="A13603">
        <v>8178</v>
      </c>
      <c r="B13603" t="s">
        <v>17988</v>
      </c>
      <c r="C13603" t="s">
        <v>17988</v>
      </c>
      <c r="D13603" s="23">
        <v>3475318000460</v>
      </c>
      <c r="E13603" t="s">
        <v>1465</v>
      </c>
      <c r="F13603" t="s">
        <v>1398</v>
      </c>
      <c r="G13603">
        <v>12451</v>
      </c>
      <c r="H13603" s="23">
        <v>202256600</v>
      </c>
    </row>
    <row r="13604" spans="1:8" x14ac:dyDescent="0.25">
      <c r="A13604">
        <v>14033</v>
      </c>
      <c r="B13604" t="s">
        <v>17988</v>
      </c>
      <c r="C13604" t="s">
        <v>17989</v>
      </c>
      <c r="D13604" s="23">
        <v>3475318000540</v>
      </c>
      <c r="E13604" t="s">
        <v>1574</v>
      </c>
      <c r="F13604" t="s">
        <v>1398</v>
      </c>
      <c r="G13604">
        <v>21823</v>
      </c>
      <c r="H13604" s="23">
        <v>205085741</v>
      </c>
    </row>
    <row r="13605" spans="1:8" x14ac:dyDescent="0.25">
      <c r="A13605">
        <v>2470</v>
      </c>
      <c r="B13605" t="s">
        <v>17990</v>
      </c>
      <c r="C13605" t="s">
        <v>17991</v>
      </c>
      <c r="D13605" s="23">
        <v>3475318000389</v>
      </c>
      <c r="E13605" t="s">
        <v>17878</v>
      </c>
      <c r="F13605" t="s">
        <v>1398</v>
      </c>
      <c r="G13605">
        <v>3746</v>
      </c>
      <c r="H13605" s="23" t="s">
        <v>17992</v>
      </c>
    </row>
    <row r="13606" spans="1:8" x14ac:dyDescent="0.25">
      <c r="A13606">
        <v>14164</v>
      </c>
      <c r="B13606" t="s">
        <v>17993</v>
      </c>
      <c r="C13606" t="s">
        <v>17994</v>
      </c>
      <c r="D13606" s="23">
        <v>3475318000206</v>
      </c>
      <c r="E13606" t="s">
        <v>1465</v>
      </c>
      <c r="F13606" t="s">
        <v>1398</v>
      </c>
      <c r="G13606">
        <v>22076</v>
      </c>
      <c r="H13606" s="23">
        <v>202195155</v>
      </c>
    </row>
    <row r="13607" spans="1:8" x14ac:dyDescent="0.25">
      <c r="A13607">
        <v>14034</v>
      </c>
      <c r="B13607" t="s">
        <v>17995</v>
      </c>
      <c r="C13607" t="s">
        <v>17995</v>
      </c>
      <c r="D13607" s="23">
        <v>3475318000117</v>
      </c>
      <c r="E13607" t="s">
        <v>17878</v>
      </c>
      <c r="F13607" t="s">
        <v>1398</v>
      </c>
      <c r="G13607">
        <v>21824</v>
      </c>
      <c r="H13607" s="23">
        <v>200836773</v>
      </c>
    </row>
    <row r="13608" spans="1:8" x14ac:dyDescent="0.25">
      <c r="A13608">
        <v>11514</v>
      </c>
      <c r="B13608" t="s">
        <v>17996</v>
      </c>
      <c r="C13608" t="s">
        <v>17996</v>
      </c>
      <c r="D13608" s="23">
        <v>21127085000143</v>
      </c>
      <c r="E13608" t="s">
        <v>2433</v>
      </c>
      <c r="F13608" t="s">
        <v>1386</v>
      </c>
      <c r="G13608">
        <v>17458</v>
      </c>
      <c r="H13608" s="23">
        <v>162409699</v>
      </c>
    </row>
    <row r="13609" spans="1:8" x14ac:dyDescent="0.25">
      <c r="A13609">
        <v>12367</v>
      </c>
      <c r="B13609" t="s">
        <v>17997</v>
      </c>
      <c r="C13609" t="s">
        <v>17997</v>
      </c>
      <c r="D13609" s="23">
        <v>8722993000117</v>
      </c>
      <c r="E13609" t="s">
        <v>1409</v>
      </c>
      <c r="F13609" t="s">
        <v>1386</v>
      </c>
      <c r="G13609">
        <v>18971</v>
      </c>
      <c r="H13609" s="23">
        <v>160613817</v>
      </c>
    </row>
    <row r="13610" spans="1:8" x14ac:dyDescent="0.25">
      <c r="A13610">
        <v>7457</v>
      </c>
      <c r="B13610" t="s">
        <v>17998</v>
      </c>
      <c r="C13610" t="s">
        <v>17998</v>
      </c>
      <c r="D13610" s="23">
        <v>70052477000104</v>
      </c>
      <c r="E13610" t="s">
        <v>1397</v>
      </c>
      <c r="F13610" t="s">
        <v>1398</v>
      </c>
      <c r="G13610">
        <v>11378</v>
      </c>
      <c r="H13610" s="23">
        <v>201248077</v>
      </c>
    </row>
    <row r="13611" spans="1:8" x14ac:dyDescent="0.25">
      <c r="A13611">
        <v>3053</v>
      </c>
      <c r="B13611" t="s">
        <v>17999</v>
      </c>
      <c r="C13611" t="s">
        <v>18000</v>
      </c>
      <c r="D13611" s="23">
        <v>5660715000194</v>
      </c>
      <c r="E13611" t="s">
        <v>1385</v>
      </c>
      <c r="F13611" t="s">
        <v>1386</v>
      </c>
      <c r="G13611">
        <v>4329</v>
      </c>
      <c r="H13611" s="23">
        <v>161389759</v>
      </c>
    </row>
    <row r="13612" spans="1:8" x14ac:dyDescent="0.25">
      <c r="A13612">
        <v>12554</v>
      </c>
      <c r="B13612" t="s">
        <v>18001</v>
      </c>
      <c r="C13612" t="s">
        <v>18001</v>
      </c>
      <c r="D13612" s="23">
        <v>3639159000149</v>
      </c>
      <c r="E13612" t="s">
        <v>13072</v>
      </c>
      <c r="F13612" t="s">
        <v>1386</v>
      </c>
      <c r="G13612">
        <v>19549</v>
      </c>
      <c r="H13612" s="23">
        <v>161267580</v>
      </c>
    </row>
    <row r="13613" spans="1:8" x14ac:dyDescent="0.25">
      <c r="A13613">
        <v>11137</v>
      </c>
      <c r="B13613" t="s">
        <v>18002</v>
      </c>
      <c r="C13613" t="s">
        <v>18003</v>
      </c>
      <c r="D13613" s="23">
        <v>8030363003288</v>
      </c>
      <c r="E13613" t="s">
        <v>1465</v>
      </c>
      <c r="F13613" t="s">
        <v>1398</v>
      </c>
      <c r="G13613">
        <v>16946</v>
      </c>
      <c r="H13613" s="23">
        <v>202056880</v>
      </c>
    </row>
    <row r="13614" spans="1:8" x14ac:dyDescent="0.25">
      <c r="A13614">
        <v>11006</v>
      </c>
      <c r="B13614" t="s">
        <v>18002</v>
      </c>
      <c r="C13614" t="s">
        <v>18004</v>
      </c>
      <c r="D13614" s="23">
        <v>8030363003792</v>
      </c>
      <c r="E13614" t="s">
        <v>1397</v>
      </c>
      <c r="F13614" t="s">
        <v>1398</v>
      </c>
      <c r="G13614">
        <v>16787</v>
      </c>
      <c r="H13614" s="23">
        <v>204924049</v>
      </c>
    </row>
    <row r="13615" spans="1:8" x14ac:dyDescent="0.25">
      <c r="A13615">
        <v>14684</v>
      </c>
      <c r="B13615" t="s">
        <v>18005</v>
      </c>
      <c r="C13615" t="s">
        <v>18006</v>
      </c>
      <c r="D13615" s="23">
        <v>8030363004179</v>
      </c>
      <c r="E13615" t="s">
        <v>3261</v>
      </c>
      <c r="F13615" t="s">
        <v>1398</v>
      </c>
      <c r="G13615">
        <v>23117</v>
      </c>
      <c r="H13615" s="23">
        <v>206263830</v>
      </c>
    </row>
    <row r="13616" spans="1:8" x14ac:dyDescent="0.25">
      <c r="A13616">
        <v>9697</v>
      </c>
      <c r="B13616" t="s">
        <v>18005</v>
      </c>
      <c r="C13616" t="s">
        <v>18007</v>
      </c>
      <c r="D13616" s="23">
        <v>8030363003369</v>
      </c>
      <c r="E13616" t="s">
        <v>1465</v>
      </c>
      <c r="F13616" t="s">
        <v>1398</v>
      </c>
      <c r="G13616">
        <v>14396</v>
      </c>
      <c r="H13616" s="23">
        <v>202604632</v>
      </c>
    </row>
    <row r="13617" spans="1:8" x14ac:dyDescent="0.25">
      <c r="A13617">
        <v>12328</v>
      </c>
      <c r="B13617" t="s">
        <v>18005</v>
      </c>
      <c r="C13617" t="s">
        <v>18005</v>
      </c>
      <c r="D13617" s="23">
        <v>8030363004098</v>
      </c>
      <c r="E13617" t="s">
        <v>1385</v>
      </c>
      <c r="F13617" t="s">
        <v>1386</v>
      </c>
      <c r="G13617">
        <v>18930</v>
      </c>
      <c r="H13617" s="23">
        <v>163641439</v>
      </c>
    </row>
    <row r="13618" spans="1:8" x14ac:dyDescent="0.25">
      <c r="A13618">
        <v>3534</v>
      </c>
      <c r="B13618" t="s">
        <v>18008</v>
      </c>
      <c r="C13618" t="s">
        <v>18010</v>
      </c>
      <c r="D13618" s="23">
        <v>8030363000181</v>
      </c>
      <c r="E13618" t="s">
        <v>1465</v>
      </c>
      <c r="F13618" t="s">
        <v>1398</v>
      </c>
      <c r="G13618">
        <v>4810</v>
      </c>
      <c r="H13618" s="23" t="s">
        <v>18011</v>
      </c>
    </row>
    <row r="13619" spans="1:8" x14ac:dyDescent="0.25">
      <c r="A13619">
        <v>3535</v>
      </c>
      <c r="B13619" t="s">
        <v>18008</v>
      </c>
      <c r="C13619" t="s">
        <v>18009</v>
      </c>
      <c r="D13619" s="23">
        <v>8030363000696</v>
      </c>
      <c r="E13619" t="s">
        <v>1465</v>
      </c>
      <c r="F13619" t="s">
        <v>1398</v>
      </c>
      <c r="G13619">
        <v>4811</v>
      </c>
      <c r="H13619" s="23">
        <v>202014428</v>
      </c>
    </row>
    <row r="13620" spans="1:8" x14ac:dyDescent="0.25">
      <c r="A13620">
        <v>7196</v>
      </c>
      <c r="B13620" t="s">
        <v>18012</v>
      </c>
      <c r="C13620" t="s">
        <v>18012</v>
      </c>
      <c r="D13620" s="23">
        <v>11372088000199</v>
      </c>
      <c r="E13620" t="s">
        <v>1397</v>
      </c>
      <c r="F13620" t="s">
        <v>1398</v>
      </c>
      <c r="G13620">
        <v>11138</v>
      </c>
      <c r="H13620" s="23">
        <v>202249433</v>
      </c>
    </row>
    <row r="13621" spans="1:8" x14ac:dyDescent="0.25">
      <c r="A13621">
        <v>1266</v>
      </c>
      <c r="B13621" t="s">
        <v>18013</v>
      </c>
      <c r="C13621" t="s">
        <v>18014</v>
      </c>
      <c r="D13621" s="23">
        <v>10318286000101</v>
      </c>
      <c r="E13621" t="s">
        <v>1530</v>
      </c>
      <c r="F13621" t="s">
        <v>1386</v>
      </c>
      <c r="G13621">
        <v>2542</v>
      </c>
      <c r="H13621" s="23">
        <v>161584322</v>
      </c>
    </row>
    <row r="13622" spans="1:8" x14ac:dyDescent="0.25">
      <c r="A13622">
        <v>8089</v>
      </c>
      <c r="B13622" t="s">
        <v>18015</v>
      </c>
      <c r="C13622" t="s">
        <v>18015</v>
      </c>
      <c r="D13622" s="23">
        <v>22862485000165</v>
      </c>
      <c r="E13622" t="s">
        <v>1397</v>
      </c>
      <c r="F13622" t="s">
        <v>1398</v>
      </c>
      <c r="G13622">
        <v>12382</v>
      </c>
      <c r="H13622" s="23">
        <v>204326222</v>
      </c>
    </row>
    <row r="13623" spans="1:8" x14ac:dyDescent="0.25">
      <c r="A13623">
        <v>12246</v>
      </c>
      <c r="B13623" t="s">
        <v>18016</v>
      </c>
      <c r="C13623" t="s">
        <v>18016</v>
      </c>
      <c r="D13623" s="23">
        <v>12476694000117</v>
      </c>
      <c r="E13623" t="s">
        <v>1465</v>
      </c>
      <c r="F13623" t="s">
        <v>1398</v>
      </c>
      <c r="G13623">
        <v>18840</v>
      </c>
      <c r="H13623" s="23">
        <v>202371913</v>
      </c>
    </row>
    <row r="13624" spans="1:8" x14ac:dyDescent="0.25">
      <c r="A13624">
        <v>15365</v>
      </c>
      <c r="B13624" t="s">
        <v>18017</v>
      </c>
      <c r="C13624" t="s">
        <v>18017</v>
      </c>
      <c r="D13624" s="23">
        <v>19239550000196</v>
      </c>
      <c r="E13624" t="s">
        <v>1742</v>
      </c>
      <c r="F13624" t="s">
        <v>1386</v>
      </c>
      <c r="G13624">
        <v>24529</v>
      </c>
      <c r="H13624" s="23">
        <v>162266138</v>
      </c>
    </row>
    <row r="13625" spans="1:8" x14ac:dyDescent="0.25">
      <c r="A13625">
        <v>13375</v>
      </c>
      <c r="B13625" t="s">
        <v>18018</v>
      </c>
      <c r="C13625" t="s">
        <v>18019</v>
      </c>
      <c r="D13625" s="23">
        <v>46275858000160</v>
      </c>
      <c r="E13625" t="s">
        <v>18020</v>
      </c>
      <c r="F13625" t="s">
        <v>1398</v>
      </c>
      <c r="G13625">
        <v>20929</v>
      </c>
      <c r="H13625" s="23">
        <v>206058195</v>
      </c>
    </row>
    <row r="13626" spans="1:8" x14ac:dyDescent="0.25">
      <c r="A13626">
        <v>14295</v>
      </c>
      <c r="B13626" t="s">
        <v>18021</v>
      </c>
      <c r="C13626" t="s">
        <v>18022</v>
      </c>
      <c r="D13626" s="23">
        <v>50236244000146</v>
      </c>
      <c r="E13626" t="s">
        <v>1541</v>
      </c>
      <c r="F13626" t="s">
        <v>1386</v>
      </c>
      <c r="G13626">
        <v>22536</v>
      </c>
      <c r="H13626" s="23">
        <v>164624252</v>
      </c>
    </row>
    <row r="13627" spans="1:8" x14ac:dyDescent="0.25">
      <c r="A13627">
        <v>1259</v>
      </c>
      <c r="B13627" t="s">
        <v>18023</v>
      </c>
      <c r="C13627" t="s">
        <v>18024</v>
      </c>
      <c r="D13627" s="23">
        <v>10293268000112</v>
      </c>
      <c r="E13627" t="s">
        <v>1397</v>
      </c>
      <c r="F13627" t="s">
        <v>1398</v>
      </c>
      <c r="G13627">
        <v>2535</v>
      </c>
      <c r="H13627" s="23" t="s">
        <v>18025</v>
      </c>
    </row>
    <row r="13628" spans="1:8" x14ac:dyDescent="0.25">
      <c r="A13628">
        <v>12112</v>
      </c>
      <c r="B13628" t="s">
        <v>18026</v>
      </c>
      <c r="C13628" t="s">
        <v>18027</v>
      </c>
      <c r="D13628" s="23">
        <v>36567534000141</v>
      </c>
      <c r="E13628" t="s">
        <v>1541</v>
      </c>
      <c r="F13628" t="s">
        <v>1386</v>
      </c>
      <c r="G13628">
        <v>18684</v>
      </c>
      <c r="H13628" s="23">
        <v>163731993</v>
      </c>
    </row>
    <row r="13629" spans="1:8" x14ac:dyDescent="0.25">
      <c r="A13629">
        <v>2511</v>
      </c>
      <c r="B13629" t="s">
        <v>18028</v>
      </c>
      <c r="C13629" t="s">
        <v>18028</v>
      </c>
      <c r="D13629" s="23">
        <v>3546559000100</v>
      </c>
      <c r="E13629" t="s">
        <v>1583</v>
      </c>
      <c r="F13629" t="s">
        <v>1386</v>
      </c>
      <c r="G13629">
        <v>3787</v>
      </c>
      <c r="H13629" s="23">
        <v>161263011</v>
      </c>
    </row>
    <row r="13630" spans="1:8" x14ac:dyDescent="0.25">
      <c r="A13630">
        <v>3630</v>
      </c>
      <c r="B13630" t="s">
        <v>18029</v>
      </c>
      <c r="C13630" t="s">
        <v>18030</v>
      </c>
      <c r="D13630" s="23">
        <v>8419834000148</v>
      </c>
      <c r="E13630" t="s">
        <v>1385</v>
      </c>
      <c r="F13630" t="s">
        <v>1386</v>
      </c>
      <c r="G13630">
        <v>4906</v>
      </c>
      <c r="H13630" s="23">
        <v>161501729</v>
      </c>
    </row>
    <row r="13631" spans="1:8" x14ac:dyDescent="0.25">
      <c r="A13631">
        <v>13614</v>
      </c>
      <c r="B13631" t="s">
        <v>18031</v>
      </c>
      <c r="C13631" t="s">
        <v>18031</v>
      </c>
      <c r="D13631" s="23">
        <v>3625481000119</v>
      </c>
      <c r="E13631" t="s">
        <v>4885</v>
      </c>
      <c r="F13631" t="s">
        <v>1386</v>
      </c>
      <c r="G13631">
        <v>21243</v>
      </c>
      <c r="H13631" s="23">
        <v>161282741</v>
      </c>
    </row>
    <row r="13632" spans="1:8" x14ac:dyDescent="0.25">
      <c r="A13632">
        <v>12822</v>
      </c>
      <c r="B13632" t="s">
        <v>18032</v>
      </c>
      <c r="C13632" t="s">
        <v>18032</v>
      </c>
      <c r="D13632" s="23">
        <v>1165063000241</v>
      </c>
      <c r="E13632" t="s">
        <v>1696</v>
      </c>
      <c r="F13632" t="s">
        <v>1386</v>
      </c>
      <c r="G13632">
        <v>19857</v>
      </c>
      <c r="H13632" s="23">
        <v>164145958</v>
      </c>
    </row>
    <row r="13633" spans="1:8" x14ac:dyDescent="0.25">
      <c r="A13633">
        <v>14907</v>
      </c>
      <c r="B13633" t="s">
        <v>18033</v>
      </c>
      <c r="C13633" t="s">
        <v>18034</v>
      </c>
      <c r="D13633" s="23">
        <v>1165063000322</v>
      </c>
      <c r="E13633" t="s">
        <v>2614</v>
      </c>
      <c r="F13633" t="s">
        <v>1386</v>
      </c>
      <c r="G13633">
        <v>23346</v>
      </c>
      <c r="H13633" s="23">
        <v>164855017</v>
      </c>
    </row>
    <row r="13634" spans="1:8" x14ac:dyDescent="0.25">
      <c r="A13634">
        <v>1632</v>
      </c>
      <c r="B13634" t="s">
        <v>18035</v>
      </c>
      <c r="C13634" t="s">
        <v>18036</v>
      </c>
      <c r="D13634" s="23">
        <v>1165063000160</v>
      </c>
      <c r="E13634" t="s">
        <v>1718</v>
      </c>
      <c r="F13634" t="s">
        <v>1386</v>
      </c>
      <c r="G13634">
        <v>2908</v>
      </c>
      <c r="H13634" s="23">
        <v>161117287</v>
      </c>
    </row>
    <row r="13635" spans="1:8" x14ac:dyDescent="0.25">
      <c r="A13635">
        <v>1678</v>
      </c>
      <c r="B13635" t="s">
        <v>18037</v>
      </c>
      <c r="C13635" t="s">
        <v>18038</v>
      </c>
      <c r="D13635" s="23">
        <v>1196411000167</v>
      </c>
      <c r="E13635" t="s">
        <v>1409</v>
      </c>
      <c r="F13635" t="s">
        <v>1386</v>
      </c>
      <c r="G13635">
        <v>2954</v>
      </c>
      <c r="H13635" s="23">
        <v>161138136</v>
      </c>
    </row>
    <row r="13636" spans="1:8" x14ac:dyDescent="0.25">
      <c r="A13636">
        <v>1597</v>
      </c>
      <c r="B13636" t="s">
        <v>18039</v>
      </c>
      <c r="C13636" t="s">
        <v>18040</v>
      </c>
      <c r="D13636" s="23">
        <v>11482018000193</v>
      </c>
      <c r="E13636" t="s">
        <v>1385</v>
      </c>
      <c r="F13636" t="s">
        <v>1386</v>
      </c>
      <c r="G13636">
        <v>2873</v>
      </c>
      <c r="H13636" s="23" t="s">
        <v>18041</v>
      </c>
    </row>
    <row r="13637" spans="1:8" x14ac:dyDescent="0.25">
      <c r="A13637">
        <v>8487</v>
      </c>
      <c r="B13637" t="s">
        <v>18042</v>
      </c>
      <c r="C13637" t="s">
        <v>18042</v>
      </c>
      <c r="D13637" s="23">
        <v>5246139000133</v>
      </c>
      <c r="E13637" t="s">
        <v>1409</v>
      </c>
      <c r="F13637" t="s">
        <v>1386</v>
      </c>
      <c r="G13637">
        <v>12970</v>
      </c>
      <c r="H13637" s="23">
        <v>161367100</v>
      </c>
    </row>
    <row r="13638" spans="1:8" x14ac:dyDescent="0.25">
      <c r="A13638">
        <v>4890</v>
      </c>
      <c r="B13638" t="s">
        <v>18043</v>
      </c>
      <c r="C13638" t="s">
        <v>18043</v>
      </c>
      <c r="D13638" s="23">
        <v>40789638000178</v>
      </c>
      <c r="E13638" t="s">
        <v>1465</v>
      </c>
      <c r="F13638" t="s">
        <v>1398</v>
      </c>
      <c r="G13638">
        <v>7859</v>
      </c>
      <c r="H13638" s="23">
        <v>200362186</v>
      </c>
    </row>
    <row r="13639" spans="1:8" x14ac:dyDescent="0.25">
      <c r="A13639">
        <v>8970</v>
      </c>
      <c r="B13639" t="s">
        <v>18044</v>
      </c>
      <c r="C13639" t="s">
        <v>18045</v>
      </c>
      <c r="D13639" s="23">
        <v>5766954000123</v>
      </c>
      <c r="E13639" t="s">
        <v>1409</v>
      </c>
      <c r="F13639" t="s">
        <v>1386</v>
      </c>
      <c r="G13639">
        <v>13508</v>
      </c>
      <c r="H13639" s="23">
        <v>161387136</v>
      </c>
    </row>
    <row r="13640" spans="1:8" x14ac:dyDescent="0.25">
      <c r="A13640">
        <v>9574</v>
      </c>
      <c r="B13640" t="s">
        <v>18046</v>
      </c>
      <c r="C13640" t="s">
        <v>18046</v>
      </c>
      <c r="D13640" s="23">
        <v>24834230000114</v>
      </c>
      <c r="E13640" t="s">
        <v>1830</v>
      </c>
      <c r="F13640" t="s">
        <v>1386</v>
      </c>
      <c r="G13640">
        <v>14270</v>
      </c>
      <c r="H13640" s="23">
        <v>162729987</v>
      </c>
    </row>
    <row r="13641" spans="1:8" x14ac:dyDescent="0.25">
      <c r="A13641">
        <v>13768</v>
      </c>
      <c r="B13641" t="s">
        <v>18047</v>
      </c>
      <c r="C13641" t="s">
        <v>18048</v>
      </c>
      <c r="D13641" s="23">
        <v>48578273000144</v>
      </c>
      <c r="E13641" t="s">
        <v>4014</v>
      </c>
      <c r="F13641" t="s">
        <v>1398</v>
      </c>
      <c r="G13641">
        <v>21465</v>
      </c>
      <c r="H13641" s="23">
        <v>206208677</v>
      </c>
    </row>
    <row r="13642" spans="1:8" x14ac:dyDescent="0.25">
      <c r="A13642">
        <v>3666</v>
      </c>
      <c r="B13642" t="s">
        <v>18049</v>
      </c>
      <c r="C13642" t="s">
        <v>18050</v>
      </c>
      <c r="D13642" s="23">
        <v>8602469000102</v>
      </c>
      <c r="E13642" t="s">
        <v>2050</v>
      </c>
      <c r="F13642" t="s">
        <v>1386</v>
      </c>
      <c r="G13642">
        <v>4942</v>
      </c>
      <c r="H13642" s="23">
        <v>161579515</v>
      </c>
    </row>
    <row r="13643" spans="1:8" x14ac:dyDescent="0.25">
      <c r="A13643">
        <v>7496</v>
      </c>
      <c r="B13643" t="s">
        <v>18051</v>
      </c>
      <c r="C13643" t="s">
        <v>18052</v>
      </c>
      <c r="D13643" s="23">
        <v>22390048000196</v>
      </c>
      <c r="E13643" t="s">
        <v>1851</v>
      </c>
      <c r="F13643" t="s">
        <v>1386</v>
      </c>
      <c r="G13643">
        <v>11424</v>
      </c>
      <c r="H13643" s="23">
        <v>162521170</v>
      </c>
    </row>
    <row r="13644" spans="1:8" x14ac:dyDescent="0.25">
      <c r="A13644">
        <v>2321</v>
      </c>
      <c r="B13644" t="s">
        <v>18053</v>
      </c>
      <c r="C13644" t="s">
        <v>18054</v>
      </c>
      <c r="D13644" s="23">
        <v>3057235000108</v>
      </c>
      <c r="E13644" t="s">
        <v>1385</v>
      </c>
      <c r="F13644" t="s">
        <v>1386</v>
      </c>
      <c r="G13644">
        <v>3597</v>
      </c>
      <c r="H13644" s="23">
        <v>161230156</v>
      </c>
    </row>
    <row r="13645" spans="1:8" x14ac:dyDescent="0.25">
      <c r="A13645">
        <v>8644</v>
      </c>
      <c r="B13645" t="s">
        <v>18055</v>
      </c>
      <c r="C13645" t="s">
        <v>18055</v>
      </c>
      <c r="D13645" s="23">
        <v>24532547000104</v>
      </c>
      <c r="E13645" t="s">
        <v>1541</v>
      </c>
      <c r="F13645" t="s">
        <v>1386</v>
      </c>
      <c r="G13645">
        <v>13153</v>
      </c>
      <c r="H13645" s="23">
        <v>162717601</v>
      </c>
    </row>
    <row r="13646" spans="1:8" x14ac:dyDescent="0.25">
      <c r="A13646">
        <v>10169</v>
      </c>
      <c r="B13646" t="s">
        <v>18056</v>
      </c>
      <c r="C13646" t="s">
        <v>18056</v>
      </c>
      <c r="D13646" s="23">
        <v>29437916000195</v>
      </c>
      <c r="E13646" t="s">
        <v>1422</v>
      </c>
      <c r="F13646" t="s">
        <v>1386</v>
      </c>
      <c r="G13646">
        <v>15304</v>
      </c>
      <c r="H13646" s="23">
        <v>163083614</v>
      </c>
    </row>
    <row r="13647" spans="1:8" x14ac:dyDescent="0.25">
      <c r="A13647">
        <v>9017</v>
      </c>
      <c r="B13647" t="s">
        <v>18057</v>
      </c>
      <c r="C13647" t="s">
        <v>18057</v>
      </c>
      <c r="D13647" s="23">
        <v>26479970000105</v>
      </c>
      <c r="E13647" t="s">
        <v>1541</v>
      </c>
      <c r="F13647" t="s">
        <v>1386</v>
      </c>
      <c r="G13647">
        <v>13549</v>
      </c>
      <c r="H13647" s="23">
        <v>162828632</v>
      </c>
    </row>
    <row r="13648" spans="1:8" x14ac:dyDescent="0.25">
      <c r="A13648">
        <v>6738</v>
      </c>
      <c r="B13648" t="s">
        <v>18058</v>
      </c>
      <c r="C13648" t="s">
        <v>18058</v>
      </c>
      <c r="D13648" s="23">
        <v>11092045000150</v>
      </c>
      <c r="E13648" t="s">
        <v>1851</v>
      </c>
      <c r="F13648" t="s">
        <v>1386</v>
      </c>
      <c r="G13648">
        <v>10387</v>
      </c>
      <c r="H13648" s="23">
        <v>161626254</v>
      </c>
    </row>
    <row r="13649" spans="1:8" x14ac:dyDescent="0.25">
      <c r="A13649">
        <v>1768</v>
      </c>
      <c r="B13649" t="s">
        <v>18059</v>
      </c>
      <c r="C13649" t="s">
        <v>18060</v>
      </c>
      <c r="D13649" s="23">
        <v>12590164000103</v>
      </c>
      <c r="E13649" t="s">
        <v>1385</v>
      </c>
      <c r="F13649" t="s">
        <v>1386</v>
      </c>
      <c r="G13649">
        <v>3044</v>
      </c>
      <c r="H13649" s="23">
        <v>161741797</v>
      </c>
    </row>
    <row r="13650" spans="1:8" x14ac:dyDescent="0.25">
      <c r="A13650">
        <v>7988</v>
      </c>
      <c r="B13650" t="s">
        <v>18061</v>
      </c>
      <c r="C13650" t="s">
        <v>18062</v>
      </c>
      <c r="D13650" s="23">
        <v>18232014000104</v>
      </c>
      <c r="E13650" t="s">
        <v>1422</v>
      </c>
      <c r="F13650" t="s">
        <v>1386</v>
      </c>
      <c r="G13650">
        <v>12293</v>
      </c>
      <c r="H13650" s="23">
        <v>162621574</v>
      </c>
    </row>
    <row r="13651" spans="1:8" x14ac:dyDescent="0.25">
      <c r="A13651">
        <v>7321</v>
      </c>
      <c r="B13651" t="s">
        <v>18063</v>
      </c>
      <c r="C13651" t="s">
        <v>18063</v>
      </c>
      <c r="D13651" s="23">
        <v>3383696000170</v>
      </c>
      <c r="E13651" t="s">
        <v>1397</v>
      </c>
      <c r="F13651" t="s">
        <v>1398</v>
      </c>
      <c r="G13651">
        <v>11249</v>
      </c>
      <c r="H13651" s="23">
        <v>200832816</v>
      </c>
    </row>
    <row r="13652" spans="1:8" x14ac:dyDescent="0.25">
      <c r="A13652">
        <v>7334</v>
      </c>
      <c r="B13652" t="s">
        <v>18064</v>
      </c>
      <c r="C13652" t="s">
        <v>18064</v>
      </c>
      <c r="D13652" s="23">
        <v>4629001000150</v>
      </c>
      <c r="E13652" t="s">
        <v>18065</v>
      </c>
      <c r="F13652" t="s">
        <v>1398</v>
      </c>
      <c r="G13652">
        <v>11262</v>
      </c>
      <c r="H13652" s="23">
        <v>200913638</v>
      </c>
    </row>
    <row r="13653" spans="1:8" x14ac:dyDescent="0.25">
      <c r="A13653">
        <v>10019</v>
      </c>
      <c r="B13653" t="s">
        <v>18066</v>
      </c>
      <c r="C13653" t="s">
        <v>18066</v>
      </c>
      <c r="D13653" s="23">
        <v>4629001000231</v>
      </c>
      <c r="E13653" t="s">
        <v>1465</v>
      </c>
      <c r="F13653" t="s">
        <v>1398</v>
      </c>
      <c r="G13653">
        <v>14816</v>
      </c>
      <c r="H13653" s="23">
        <v>204839289</v>
      </c>
    </row>
    <row r="13654" spans="1:8" x14ac:dyDescent="0.25">
      <c r="A13654">
        <v>7883</v>
      </c>
      <c r="B13654" t="s">
        <v>18067</v>
      </c>
      <c r="C13654" t="s">
        <v>18067</v>
      </c>
      <c r="D13654" s="23">
        <v>6115970000119</v>
      </c>
      <c r="E13654" t="s">
        <v>1744</v>
      </c>
      <c r="F13654" t="s">
        <v>1386</v>
      </c>
      <c r="G13654">
        <v>12195</v>
      </c>
      <c r="H13654" s="23">
        <v>161419534</v>
      </c>
    </row>
    <row r="13655" spans="1:8" x14ac:dyDescent="0.25">
      <c r="A13655">
        <v>8365</v>
      </c>
      <c r="B13655" t="s">
        <v>18068</v>
      </c>
      <c r="C13655" t="s">
        <v>18068</v>
      </c>
      <c r="D13655" s="23">
        <v>4327442000106</v>
      </c>
      <c r="E13655" t="s">
        <v>1483</v>
      </c>
      <c r="F13655" t="s">
        <v>1398</v>
      </c>
      <c r="G13655">
        <v>12624</v>
      </c>
      <c r="H13655" s="23">
        <v>200885880</v>
      </c>
    </row>
    <row r="13656" spans="1:8" x14ac:dyDescent="0.25">
      <c r="A13656">
        <v>8270</v>
      </c>
      <c r="B13656" t="s">
        <v>18068</v>
      </c>
      <c r="C13656" t="s">
        <v>18068</v>
      </c>
      <c r="D13656" s="23">
        <v>4327442000289</v>
      </c>
      <c r="E13656" t="s">
        <v>1483</v>
      </c>
      <c r="F13656" t="s">
        <v>1398</v>
      </c>
      <c r="G13656">
        <v>12538</v>
      </c>
      <c r="H13656" s="23">
        <v>200982931</v>
      </c>
    </row>
    <row r="13657" spans="1:8" x14ac:dyDescent="0.25">
      <c r="A13657">
        <v>8378</v>
      </c>
      <c r="B13657" t="s">
        <v>18068</v>
      </c>
      <c r="C13657" t="s">
        <v>18068</v>
      </c>
      <c r="D13657" s="23">
        <v>4327442000440</v>
      </c>
      <c r="E13657" t="s">
        <v>1483</v>
      </c>
      <c r="F13657" t="s">
        <v>1398</v>
      </c>
      <c r="G13657">
        <v>12644</v>
      </c>
      <c r="H13657" s="23">
        <v>202115054</v>
      </c>
    </row>
    <row r="13658" spans="1:8" x14ac:dyDescent="0.25">
      <c r="A13658">
        <v>8380</v>
      </c>
      <c r="B13658" t="s">
        <v>18068</v>
      </c>
      <c r="C13658" t="s">
        <v>18068</v>
      </c>
      <c r="D13658" s="23">
        <v>4327442000360</v>
      </c>
      <c r="E13658" t="s">
        <v>1403</v>
      </c>
      <c r="F13658" t="s">
        <v>1398</v>
      </c>
      <c r="G13658">
        <v>12646</v>
      </c>
      <c r="H13658" s="23">
        <v>202098958</v>
      </c>
    </row>
    <row r="13659" spans="1:8" x14ac:dyDescent="0.25">
      <c r="A13659">
        <v>7145</v>
      </c>
      <c r="B13659" t="s">
        <v>18069</v>
      </c>
      <c r="C13659" t="s">
        <v>18069</v>
      </c>
      <c r="D13659" s="23">
        <v>21269159000186</v>
      </c>
      <c r="E13659" t="s">
        <v>3988</v>
      </c>
      <c r="F13659" t="s">
        <v>1398</v>
      </c>
      <c r="G13659">
        <v>11099</v>
      </c>
      <c r="H13659" s="23">
        <v>204178657</v>
      </c>
    </row>
    <row r="13660" spans="1:8" x14ac:dyDescent="0.25">
      <c r="A13660">
        <v>9252</v>
      </c>
      <c r="B13660" t="s">
        <v>18070</v>
      </c>
      <c r="C13660" t="s">
        <v>18070</v>
      </c>
      <c r="D13660" s="23">
        <v>26921159000132</v>
      </c>
      <c r="E13660" t="s">
        <v>1422</v>
      </c>
      <c r="F13660" t="s">
        <v>1386</v>
      </c>
      <c r="G13660">
        <v>13745</v>
      </c>
      <c r="H13660" s="23">
        <v>162869649</v>
      </c>
    </row>
    <row r="13661" spans="1:8" x14ac:dyDescent="0.25">
      <c r="A13661">
        <v>10037</v>
      </c>
      <c r="B13661" t="s">
        <v>18070</v>
      </c>
      <c r="C13661" t="s">
        <v>18070</v>
      </c>
      <c r="D13661" s="23">
        <v>26921159000213</v>
      </c>
      <c r="E13661" t="s">
        <v>1723</v>
      </c>
      <c r="F13661" t="s">
        <v>1386</v>
      </c>
      <c r="G13661">
        <v>14847</v>
      </c>
      <c r="H13661" s="23">
        <v>163126739</v>
      </c>
    </row>
    <row r="13662" spans="1:8" x14ac:dyDescent="0.25">
      <c r="A13662">
        <v>1367</v>
      </c>
      <c r="B13662" t="s">
        <v>18071</v>
      </c>
      <c r="C13662" t="s">
        <v>18072</v>
      </c>
      <c r="D13662" s="23">
        <v>10649667000173</v>
      </c>
      <c r="E13662" t="s">
        <v>1422</v>
      </c>
      <c r="F13662" t="s">
        <v>1386</v>
      </c>
      <c r="G13662">
        <v>2643</v>
      </c>
      <c r="H13662" s="23">
        <v>161607101</v>
      </c>
    </row>
    <row r="13663" spans="1:8" x14ac:dyDescent="0.25">
      <c r="A13663">
        <v>14789</v>
      </c>
      <c r="B13663" t="s">
        <v>18073</v>
      </c>
      <c r="C13663" t="s">
        <v>18073</v>
      </c>
      <c r="D13663" s="23">
        <v>18363231000206</v>
      </c>
      <c r="E13663" t="s">
        <v>2148</v>
      </c>
      <c r="F13663" t="s">
        <v>1386</v>
      </c>
      <c r="G13663">
        <v>23236</v>
      </c>
      <c r="H13663" s="23">
        <v>164021680</v>
      </c>
    </row>
    <row r="13664" spans="1:8" x14ac:dyDescent="0.25">
      <c r="A13664">
        <v>6241</v>
      </c>
      <c r="B13664" t="s">
        <v>18074</v>
      </c>
      <c r="C13664" t="s">
        <v>18074</v>
      </c>
      <c r="D13664" s="23">
        <v>18711668000102</v>
      </c>
      <c r="E13664" t="s">
        <v>1921</v>
      </c>
      <c r="F13664" t="s">
        <v>1386</v>
      </c>
      <c r="G13664">
        <v>9772</v>
      </c>
      <c r="H13664" s="23">
        <v>162194447</v>
      </c>
    </row>
    <row r="13665" spans="1:8" x14ac:dyDescent="0.25">
      <c r="A13665">
        <v>11174</v>
      </c>
      <c r="B13665" t="s">
        <v>18075</v>
      </c>
      <c r="C13665" t="s">
        <v>18075</v>
      </c>
      <c r="D13665" s="23">
        <v>29998239000265</v>
      </c>
      <c r="E13665" t="s">
        <v>6066</v>
      </c>
      <c r="F13665" t="s">
        <v>1398</v>
      </c>
      <c r="G13665">
        <v>16988</v>
      </c>
      <c r="H13665" s="23">
        <v>205199380</v>
      </c>
    </row>
    <row r="13666" spans="1:8" x14ac:dyDescent="0.25">
      <c r="A13666">
        <v>14337</v>
      </c>
      <c r="B13666" t="s">
        <v>18076</v>
      </c>
      <c r="C13666" t="s">
        <v>18077</v>
      </c>
      <c r="D13666" s="23">
        <v>1500196000146</v>
      </c>
      <c r="E13666" t="s">
        <v>1492</v>
      </c>
      <c r="F13666" t="s">
        <v>1398</v>
      </c>
      <c r="G13666">
        <v>22589</v>
      </c>
      <c r="H13666" s="23">
        <v>200870335</v>
      </c>
    </row>
    <row r="13667" spans="1:8" x14ac:dyDescent="0.25">
      <c r="A13667">
        <v>11515</v>
      </c>
      <c r="B13667" t="s">
        <v>18078</v>
      </c>
      <c r="C13667" t="s">
        <v>18079</v>
      </c>
      <c r="D13667" s="23">
        <v>41118076000101</v>
      </c>
      <c r="E13667" t="s">
        <v>2255</v>
      </c>
      <c r="F13667" t="s">
        <v>1386</v>
      </c>
      <c r="G13667">
        <v>17459</v>
      </c>
      <c r="H13667" s="23">
        <v>160997763</v>
      </c>
    </row>
    <row r="13668" spans="1:8" x14ac:dyDescent="0.25">
      <c r="A13668">
        <v>4354</v>
      </c>
      <c r="B13668" t="s">
        <v>18080</v>
      </c>
      <c r="C13668" t="s">
        <v>18080</v>
      </c>
      <c r="D13668" s="23">
        <v>14175067000171</v>
      </c>
      <c r="E13668" t="s">
        <v>1527</v>
      </c>
      <c r="F13668" t="s">
        <v>1386</v>
      </c>
      <c r="G13668">
        <v>6935</v>
      </c>
      <c r="H13668" s="23" t="s">
        <v>18081</v>
      </c>
    </row>
    <row r="13669" spans="1:8" x14ac:dyDescent="0.25">
      <c r="A13669">
        <v>1477</v>
      </c>
      <c r="B13669" t="s">
        <v>18082</v>
      </c>
      <c r="C13669" t="s">
        <v>18083</v>
      </c>
      <c r="D13669" s="23">
        <v>10940971000175</v>
      </c>
      <c r="E13669" t="s">
        <v>2009</v>
      </c>
      <c r="F13669" t="s">
        <v>1386</v>
      </c>
      <c r="G13669">
        <v>2753</v>
      </c>
      <c r="H13669" s="23">
        <v>160367646</v>
      </c>
    </row>
    <row r="13670" spans="1:8" x14ac:dyDescent="0.25">
      <c r="A13670">
        <v>1587</v>
      </c>
      <c r="B13670" t="s">
        <v>18084</v>
      </c>
      <c r="C13670" t="s">
        <v>18085</v>
      </c>
      <c r="D13670" s="23">
        <v>11436981000130</v>
      </c>
      <c r="E13670" t="s">
        <v>1952</v>
      </c>
      <c r="F13670" t="s">
        <v>1386</v>
      </c>
      <c r="G13670">
        <v>2863</v>
      </c>
      <c r="H13670" s="23">
        <v>161645569</v>
      </c>
    </row>
    <row r="13671" spans="1:8" x14ac:dyDescent="0.25">
      <c r="A13671">
        <v>5793</v>
      </c>
      <c r="B13671" t="s">
        <v>18086</v>
      </c>
      <c r="C13671" t="s">
        <v>18086</v>
      </c>
      <c r="D13671" s="23">
        <v>41146069000105</v>
      </c>
      <c r="E13671" t="s">
        <v>1583</v>
      </c>
      <c r="F13671" t="s">
        <v>1386</v>
      </c>
      <c r="G13671">
        <v>8798</v>
      </c>
      <c r="H13671" s="23">
        <v>160976588</v>
      </c>
    </row>
    <row r="13672" spans="1:8" x14ac:dyDescent="0.25">
      <c r="A13672">
        <v>2575</v>
      </c>
      <c r="B13672" t="s">
        <v>18087</v>
      </c>
      <c r="C13672" t="s">
        <v>18088</v>
      </c>
      <c r="D13672" s="23">
        <v>3717013000174</v>
      </c>
      <c r="E13672" t="s">
        <v>1385</v>
      </c>
      <c r="F13672" t="s">
        <v>1386</v>
      </c>
      <c r="G13672">
        <v>3851</v>
      </c>
      <c r="H13672" s="23">
        <v>161274730</v>
      </c>
    </row>
    <row r="13673" spans="1:8" x14ac:dyDescent="0.25">
      <c r="A13673">
        <v>15923</v>
      </c>
      <c r="B13673" t="s">
        <v>25615</v>
      </c>
      <c r="C13673" t="s">
        <v>25615</v>
      </c>
      <c r="D13673" s="23">
        <v>8143158000122</v>
      </c>
      <c r="E13673" t="s">
        <v>17956</v>
      </c>
      <c r="F13673" t="s">
        <v>1398</v>
      </c>
      <c r="G13673">
        <v>25497</v>
      </c>
      <c r="H13673" s="23">
        <v>200905201</v>
      </c>
    </row>
    <row r="13674" spans="1:8" x14ac:dyDescent="0.25">
      <c r="A13674">
        <v>11660</v>
      </c>
      <c r="B13674" t="s">
        <v>18089</v>
      </c>
      <c r="C13674" t="s">
        <v>18089</v>
      </c>
      <c r="D13674" s="23">
        <v>3308710000171</v>
      </c>
      <c r="E13674" t="s">
        <v>2050</v>
      </c>
      <c r="F13674" t="s">
        <v>1386</v>
      </c>
      <c r="G13674">
        <v>17588</v>
      </c>
      <c r="H13674" s="23">
        <v>160393108</v>
      </c>
    </row>
    <row r="13675" spans="1:8" x14ac:dyDescent="0.25">
      <c r="A13675">
        <v>15639</v>
      </c>
      <c r="B13675" t="s">
        <v>18090</v>
      </c>
      <c r="C13675" t="s">
        <v>18090</v>
      </c>
      <c r="D13675" s="23">
        <v>56173704000110</v>
      </c>
      <c r="E13675" t="s">
        <v>1498</v>
      </c>
      <c r="F13675" t="s">
        <v>1398</v>
      </c>
      <c r="G13675">
        <v>24909</v>
      </c>
      <c r="H13675" s="23">
        <v>206668422</v>
      </c>
    </row>
    <row r="13676" spans="1:8" x14ac:dyDescent="0.25">
      <c r="A13676">
        <v>1986</v>
      </c>
      <c r="B13676" t="s">
        <v>18091</v>
      </c>
      <c r="C13676" t="s">
        <v>18092</v>
      </c>
      <c r="D13676" s="23">
        <v>14960800000169</v>
      </c>
      <c r="E13676" t="s">
        <v>1385</v>
      </c>
      <c r="F13676" t="s">
        <v>1386</v>
      </c>
      <c r="G13676">
        <v>3262</v>
      </c>
      <c r="H13676" s="23">
        <v>161955347</v>
      </c>
    </row>
    <row r="13677" spans="1:8" x14ac:dyDescent="0.25">
      <c r="A13677">
        <v>6558</v>
      </c>
      <c r="B13677" t="s">
        <v>18093</v>
      </c>
      <c r="C13677" t="s">
        <v>18093</v>
      </c>
      <c r="D13677" s="23">
        <v>19321422000197</v>
      </c>
      <c r="E13677" t="s">
        <v>1530</v>
      </c>
      <c r="F13677" t="s">
        <v>1386</v>
      </c>
      <c r="G13677">
        <v>10086</v>
      </c>
      <c r="H13677" s="23">
        <v>162277741</v>
      </c>
    </row>
    <row r="13678" spans="1:8" x14ac:dyDescent="0.25">
      <c r="A13678">
        <v>3621</v>
      </c>
      <c r="B13678" t="s">
        <v>18094</v>
      </c>
      <c r="C13678" t="s">
        <v>18095</v>
      </c>
      <c r="D13678" s="23">
        <v>8402374000145</v>
      </c>
      <c r="E13678" t="s">
        <v>1385</v>
      </c>
      <c r="F13678" t="s">
        <v>1386</v>
      </c>
      <c r="G13678">
        <v>4897</v>
      </c>
      <c r="H13678" s="23">
        <v>161501052</v>
      </c>
    </row>
    <row r="13679" spans="1:8" x14ac:dyDescent="0.25">
      <c r="A13679">
        <v>8914</v>
      </c>
      <c r="B13679" t="s">
        <v>18096</v>
      </c>
      <c r="C13679" t="s">
        <v>18097</v>
      </c>
      <c r="D13679" s="23">
        <v>9261982000140</v>
      </c>
      <c r="E13679" t="s">
        <v>1483</v>
      </c>
      <c r="F13679" t="s">
        <v>1398</v>
      </c>
      <c r="G13679">
        <v>13451</v>
      </c>
      <c r="H13679" s="23">
        <v>202100367</v>
      </c>
    </row>
    <row r="13680" spans="1:8" x14ac:dyDescent="0.25">
      <c r="A13680">
        <v>1323</v>
      </c>
      <c r="B13680" t="s">
        <v>18098</v>
      </c>
      <c r="C13680" t="s">
        <v>18099</v>
      </c>
      <c r="D13680" s="23">
        <v>10515406000160</v>
      </c>
      <c r="E13680" t="s">
        <v>1527</v>
      </c>
      <c r="F13680" t="s">
        <v>1386</v>
      </c>
      <c r="G13680">
        <v>2599</v>
      </c>
      <c r="H13680" s="23">
        <v>161603408</v>
      </c>
    </row>
    <row r="13681" spans="1:8" x14ac:dyDescent="0.25">
      <c r="A13681">
        <v>3902</v>
      </c>
      <c r="B13681" t="s">
        <v>18100</v>
      </c>
      <c r="C13681" t="s">
        <v>18101</v>
      </c>
      <c r="D13681" s="23">
        <v>9157181000139</v>
      </c>
      <c r="E13681" t="s">
        <v>1487</v>
      </c>
      <c r="F13681" t="s">
        <v>1386</v>
      </c>
      <c r="G13681">
        <v>5178</v>
      </c>
      <c r="H13681" s="23">
        <v>160296412</v>
      </c>
    </row>
    <row r="13682" spans="1:8" x14ac:dyDescent="0.25">
      <c r="A13682">
        <v>12374</v>
      </c>
      <c r="B13682" t="s">
        <v>18102</v>
      </c>
      <c r="C13682" t="s">
        <v>18102</v>
      </c>
      <c r="D13682" s="23">
        <v>29923516000190</v>
      </c>
      <c r="E13682" t="s">
        <v>5214</v>
      </c>
      <c r="F13682" t="s">
        <v>1398</v>
      </c>
      <c r="G13682">
        <v>18979</v>
      </c>
      <c r="H13682" s="23">
        <v>204894379</v>
      </c>
    </row>
    <row r="13683" spans="1:8" x14ac:dyDescent="0.25">
      <c r="A13683">
        <v>3120</v>
      </c>
      <c r="B13683" t="s">
        <v>18103</v>
      </c>
      <c r="C13683" t="s">
        <v>18104</v>
      </c>
      <c r="D13683" s="23">
        <v>5966505000129</v>
      </c>
      <c r="E13683" t="s">
        <v>1397</v>
      </c>
      <c r="F13683" t="s">
        <v>1398</v>
      </c>
      <c r="G13683">
        <v>4396</v>
      </c>
      <c r="H13683" s="23" t="s">
        <v>18105</v>
      </c>
    </row>
    <row r="13684" spans="1:8" x14ac:dyDescent="0.25">
      <c r="A13684">
        <v>10363</v>
      </c>
      <c r="B13684" t="s">
        <v>18106</v>
      </c>
      <c r="C13684" t="s">
        <v>18107</v>
      </c>
      <c r="D13684" s="23">
        <v>9178339000157</v>
      </c>
      <c r="E13684" t="s">
        <v>18108</v>
      </c>
      <c r="F13684" t="s">
        <v>1398</v>
      </c>
      <c r="G13684">
        <v>15637</v>
      </c>
      <c r="H13684" s="23">
        <v>202090043</v>
      </c>
    </row>
    <row r="13685" spans="1:8" x14ac:dyDescent="0.25">
      <c r="A13685">
        <v>12375</v>
      </c>
      <c r="B13685" t="s">
        <v>18109</v>
      </c>
      <c r="C13685" t="s">
        <v>17086</v>
      </c>
      <c r="D13685" s="23">
        <v>35713458000172</v>
      </c>
      <c r="E13685" t="s">
        <v>5214</v>
      </c>
      <c r="F13685" t="s">
        <v>1398</v>
      </c>
      <c r="G13685">
        <v>18980</v>
      </c>
      <c r="H13685" s="23">
        <v>205324800</v>
      </c>
    </row>
    <row r="13686" spans="1:8" x14ac:dyDescent="0.25">
      <c r="A13686">
        <v>2486</v>
      </c>
      <c r="B13686" t="s">
        <v>18110</v>
      </c>
      <c r="C13686" t="s">
        <v>18111</v>
      </c>
      <c r="D13686" s="23">
        <v>35294461000280</v>
      </c>
      <c r="E13686" t="s">
        <v>1465</v>
      </c>
      <c r="F13686" t="s">
        <v>1398</v>
      </c>
      <c r="G13686">
        <v>3762</v>
      </c>
      <c r="H13686" s="23">
        <v>200779133</v>
      </c>
    </row>
    <row r="13687" spans="1:8" x14ac:dyDescent="0.25">
      <c r="A13687">
        <v>2487</v>
      </c>
      <c r="B13687" t="s">
        <v>18112</v>
      </c>
      <c r="C13687" t="s">
        <v>18113</v>
      </c>
      <c r="D13687" s="23">
        <v>35294461000360</v>
      </c>
      <c r="E13687" t="s">
        <v>1397</v>
      </c>
      <c r="F13687" t="s">
        <v>1398</v>
      </c>
      <c r="G13687">
        <v>3763</v>
      </c>
      <c r="H13687" s="23">
        <v>200811142</v>
      </c>
    </row>
    <row r="13688" spans="1:8" x14ac:dyDescent="0.25">
      <c r="A13688">
        <v>2485</v>
      </c>
      <c r="B13688" t="s">
        <v>18112</v>
      </c>
      <c r="C13688" t="s">
        <v>18114</v>
      </c>
      <c r="D13688" s="23">
        <v>35294461000107</v>
      </c>
      <c r="E13688" t="s">
        <v>6066</v>
      </c>
      <c r="F13688" t="s">
        <v>1398</v>
      </c>
      <c r="G13688">
        <v>3761</v>
      </c>
      <c r="H13688" s="23" t="s">
        <v>18115</v>
      </c>
    </row>
    <row r="13689" spans="1:8" x14ac:dyDescent="0.25">
      <c r="A13689">
        <v>2694</v>
      </c>
      <c r="B13689" t="s">
        <v>18116</v>
      </c>
      <c r="C13689" t="s">
        <v>17924</v>
      </c>
      <c r="D13689" s="23">
        <v>41144650000198</v>
      </c>
      <c r="E13689" t="s">
        <v>1921</v>
      </c>
      <c r="F13689" t="s">
        <v>1386</v>
      </c>
      <c r="G13689">
        <v>3970</v>
      </c>
      <c r="H13689" s="23">
        <v>160973392</v>
      </c>
    </row>
    <row r="13690" spans="1:8" x14ac:dyDescent="0.25">
      <c r="A13690">
        <v>12361</v>
      </c>
      <c r="B13690" t="s">
        <v>18117</v>
      </c>
      <c r="C13690" t="s">
        <v>18117</v>
      </c>
      <c r="D13690" s="23">
        <v>15713719000147</v>
      </c>
      <c r="E13690" t="s">
        <v>7986</v>
      </c>
      <c r="F13690" t="s">
        <v>1386</v>
      </c>
      <c r="G13690">
        <v>18963</v>
      </c>
      <c r="H13690" s="23">
        <v>162000057</v>
      </c>
    </row>
    <row r="13691" spans="1:8" x14ac:dyDescent="0.25">
      <c r="A13691">
        <v>12285</v>
      </c>
      <c r="B13691" t="s">
        <v>18118</v>
      </c>
      <c r="C13691" t="s">
        <v>18118</v>
      </c>
      <c r="D13691" s="23">
        <v>4957509000188</v>
      </c>
      <c r="E13691" t="s">
        <v>10022</v>
      </c>
      <c r="F13691" t="s">
        <v>1398</v>
      </c>
      <c r="G13691">
        <v>18881</v>
      </c>
      <c r="H13691" s="23">
        <v>201429586</v>
      </c>
    </row>
    <row r="13692" spans="1:8" x14ac:dyDescent="0.25">
      <c r="A13692">
        <v>10717</v>
      </c>
      <c r="B13692" t="s">
        <v>18119</v>
      </c>
      <c r="C13692" t="s">
        <v>18119</v>
      </c>
      <c r="D13692" s="23">
        <v>11836553000103</v>
      </c>
      <c r="E13692" t="s">
        <v>5145</v>
      </c>
      <c r="F13692" t="s">
        <v>1398</v>
      </c>
      <c r="G13692">
        <v>16140</v>
      </c>
      <c r="H13692" s="23">
        <v>202298817</v>
      </c>
    </row>
    <row r="13693" spans="1:8" x14ac:dyDescent="0.25">
      <c r="A13693">
        <v>6574</v>
      </c>
      <c r="B13693" t="s">
        <v>18120</v>
      </c>
      <c r="C13693" t="s">
        <v>18120</v>
      </c>
      <c r="D13693" s="23">
        <v>18129846000191</v>
      </c>
      <c r="E13693" t="s">
        <v>1422</v>
      </c>
      <c r="F13693" t="s">
        <v>1386</v>
      </c>
      <c r="G13693">
        <v>10108</v>
      </c>
      <c r="H13693" s="23">
        <v>162227256</v>
      </c>
    </row>
    <row r="13694" spans="1:8" x14ac:dyDescent="0.25">
      <c r="A13694">
        <v>3991</v>
      </c>
      <c r="B13694" t="s">
        <v>18121</v>
      </c>
      <c r="C13694" t="s">
        <v>18122</v>
      </c>
      <c r="D13694" s="23">
        <v>9315804000154</v>
      </c>
      <c r="E13694" t="s">
        <v>1397</v>
      </c>
      <c r="F13694" t="s">
        <v>1398</v>
      </c>
      <c r="G13694">
        <v>5267</v>
      </c>
      <c r="H13694" s="23">
        <v>202106560</v>
      </c>
    </row>
    <row r="13695" spans="1:8" x14ac:dyDescent="0.25">
      <c r="A13695">
        <v>15487</v>
      </c>
      <c r="B13695" t="s">
        <v>18123</v>
      </c>
      <c r="C13695" t="s">
        <v>18123</v>
      </c>
      <c r="D13695" s="23">
        <v>53273794000123</v>
      </c>
      <c r="E13695" t="s">
        <v>1744</v>
      </c>
      <c r="F13695" t="s">
        <v>1386</v>
      </c>
      <c r="G13695">
        <v>24686</v>
      </c>
      <c r="H13695" s="23" t="s">
        <v>18124</v>
      </c>
    </row>
    <row r="13696" spans="1:8" x14ac:dyDescent="0.25">
      <c r="A13696">
        <v>3510</v>
      </c>
      <c r="B13696" t="s">
        <v>18125</v>
      </c>
      <c r="C13696" t="s">
        <v>18126</v>
      </c>
      <c r="D13696" s="23">
        <v>7956944000186</v>
      </c>
      <c r="E13696" t="s">
        <v>2050</v>
      </c>
      <c r="F13696" t="s">
        <v>1386</v>
      </c>
      <c r="G13696">
        <v>4786</v>
      </c>
      <c r="H13696" s="23">
        <v>161490905</v>
      </c>
    </row>
    <row r="13697" spans="1:8" x14ac:dyDescent="0.25">
      <c r="A13697">
        <v>3255</v>
      </c>
      <c r="B13697" t="s">
        <v>18127</v>
      </c>
      <c r="C13697" t="s">
        <v>18128</v>
      </c>
      <c r="D13697" s="23">
        <v>6958109000112</v>
      </c>
      <c r="E13697" t="s">
        <v>3261</v>
      </c>
      <c r="F13697" t="s">
        <v>1398</v>
      </c>
      <c r="G13697">
        <v>4531</v>
      </c>
      <c r="H13697" s="23" t="s">
        <v>18129</v>
      </c>
    </row>
    <row r="13698" spans="1:8" x14ac:dyDescent="0.25">
      <c r="A13698">
        <v>9382</v>
      </c>
      <c r="B13698" t="s">
        <v>18130</v>
      </c>
      <c r="C13698" t="s">
        <v>18131</v>
      </c>
      <c r="D13698" s="23">
        <v>27480662000162</v>
      </c>
      <c r="E13698" t="s">
        <v>1530</v>
      </c>
      <c r="F13698" t="s">
        <v>1386</v>
      </c>
      <c r="G13698">
        <v>13860</v>
      </c>
      <c r="H13698" s="23">
        <v>162925271</v>
      </c>
    </row>
    <row r="13699" spans="1:8" x14ac:dyDescent="0.25">
      <c r="A13699">
        <v>7218</v>
      </c>
      <c r="B13699" t="s">
        <v>18132</v>
      </c>
      <c r="C13699" t="s">
        <v>18132</v>
      </c>
      <c r="D13699" s="23">
        <v>13972621000189</v>
      </c>
      <c r="E13699" t="s">
        <v>3258</v>
      </c>
      <c r="F13699" t="s">
        <v>1398</v>
      </c>
      <c r="G13699">
        <v>11163</v>
      </c>
      <c r="H13699" s="23">
        <v>202538567</v>
      </c>
    </row>
    <row r="13700" spans="1:8" x14ac:dyDescent="0.25">
      <c r="A13700">
        <v>11932</v>
      </c>
      <c r="B13700" t="s">
        <v>18133</v>
      </c>
      <c r="C13700" t="s">
        <v>18133</v>
      </c>
      <c r="D13700" s="23">
        <v>34104374000179</v>
      </c>
      <c r="E13700" t="s">
        <v>1385</v>
      </c>
      <c r="F13700" t="s">
        <v>1386</v>
      </c>
      <c r="G13700">
        <v>18333</v>
      </c>
      <c r="H13700" s="23">
        <v>163434913</v>
      </c>
    </row>
    <row r="13701" spans="1:8" x14ac:dyDescent="0.25">
      <c r="A13701">
        <v>12776</v>
      </c>
      <c r="B13701" t="s">
        <v>18134</v>
      </c>
      <c r="C13701" t="s">
        <v>18135</v>
      </c>
      <c r="D13701" s="23">
        <v>30804722000160</v>
      </c>
      <c r="E13701" t="s">
        <v>1385</v>
      </c>
      <c r="F13701" t="s">
        <v>1386</v>
      </c>
      <c r="G13701">
        <v>19816</v>
      </c>
      <c r="H13701" s="23">
        <v>163188440</v>
      </c>
    </row>
    <row r="13702" spans="1:8" x14ac:dyDescent="0.25">
      <c r="A13702">
        <v>10351</v>
      </c>
      <c r="B13702" t="s">
        <v>18136</v>
      </c>
      <c r="C13702" t="s">
        <v>18136</v>
      </c>
      <c r="D13702" s="23">
        <v>9417460000194</v>
      </c>
      <c r="E13702" t="s">
        <v>1484</v>
      </c>
      <c r="F13702" t="s">
        <v>1398</v>
      </c>
      <c r="G13702">
        <v>15626</v>
      </c>
      <c r="H13702" s="23">
        <v>200784315</v>
      </c>
    </row>
    <row r="13703" spans="1:8" x14ac:dyDescent="0.25">
      <c r="A13703">
        <v>7017</v>
      </c>
      <c r="B13703" t="s">
        <v>18137</v>
      </c>
      <c r="C13703" t="s">
        <v>18137</v>
      </c>
      <c r="D13703" s="23">
        <v>7834841000143</v>
      </c>
      <c r="E13703" t="s">
        <v>2433</v>
      </c>
      <c r="F13703" t="s">
        <v>1386</v>
      </c>
      <c r="G13703">
        <v>11001</v>
      </c>
      <c r="H13703" s="23">
        <v>161498833</v>
      </c>
    </row>
    <row r="13704" spans="1:8" x14ac:dyDescent="0.25">
      <c r="A13704">
        <v>11554</v>
      </c>
      <c r="B13704" t="s">
        <v>18138</v>
      </c>
      <c r="C13704" t="s">
        <v>18138</v>
      </c>
      <c r="D13704" s="23">
        <v>11352290000230</v>
      </c>
      <c r="E13704" t="s">
        <v>1385</v>
      </c>
      <c r="F13704" t="s">
        <v>1386</v>
      </c>
      <c r="G13704">
        <v>17501</v>
      </c>
      <c r="H13704" s="23">
        <v>163568715</v>
      </c>
    </row>
    <row r="13705" spans="1:8" x14ac:dyDescent="0.25">
      <c r="A13705">
        <v>13671</v>
      </c>
      <c r="B13705" t="s">
        <v>18139</v>
      </c>
      <c r="C13705" t="s">
        <v>18140</v>
      </c>
      <c r="D13705" s="23">
        <v>11352290000310</v>
      </c>
      <c r="E13705" t="s">
        <v>1385</v>
      </c>
      <c r="F13705" t="s">
        <v>1386</v>
      </c>
      <c r="G13705">
        <v>21308</v>
      </c>
      <c r="H13705" s="23">
        <v>164434046</v>
      </c>
    </row>
    <row r="13706" spans="1:8" x14ac:dyDescent="0.25">
      <c r="A13706">
        <v>1574</v>
      </c>
      <c r="B13706" t="s">
        <v>18141</v>
      </c>
      <c r="C13706" t="s">
        <v>18142</v>
      </c>
      <c r="D13706" s="23">
        <v>11352290000159</v>
      </c>
      <c r="E13706" t="s">
        <v>1385</v>
      </c>
      <c r="F13706" t="s">
        <v>1386</v>
      </c>
      <c r="G13706">
        <v>2850</v>
      </c>
      <c r="H13706" s="23">
        <v>161640940</v>
      </c>
    </row>
    <row r="13707" spans="1:8" x14ac:dyDescent="0.25">
      <c r="A13707">
        <v>1838</v>
      </c>
      <c r="B13707" t="s">
        <v>18143</v>
      </c>
      <c r="C13707" t="s">
        <v>18143</v>
      </c>
      <c r="D13707" s="23">
        <v>12996070000120</v>
      </c>
      <c r="E13707" t="s">
        <v>1397</v>
      </c>
      <c r="F13707" t="s">
        <v>1398</v>
      </c>
      <c r="G13707">
        <v>3114</v>
      </c>
      <c r="H13707" s="23" t="s">
        <v>18144</v>
      </c>
    </row>
    <row r="13708" spans="1:8" x14ac:dyDescent="0.25">
      <c r="A13708">
        <v>15776</v>
      </c>
      <c r="B13708" t="s">
        <v>18145</v>
      </c>
      <c r="C13708" t="s">
        <v>18145</v>
      </c>
      <c r="D13708" s="23">
        <v>15043222000592</v>
      </c>
      <c r="E13708" t="s">
        <v>4001</v>
      </c>
      <c r="F13708" t="s">
        <v>1398</v>
      </c>
      <c r="G13708">
        <v>25084</v>
      </c>
      <c r="H13708" s="23">
        <v>205993079</v>
      </c>
    </row>
    <row r="13709" spans="1:8" x14ac:dyDescent="0.25">
      <c r="A13709">
        <v>12676</v>
      </c>
      <c r="B13709" t="s">
        <v>18145</v>
      </c>
      <c r="C13709" t="s">
        <v>18145</v>
      </c>
      <c r="D13709" s="23">
        <v>15043222000401</v>
      </c>
      <c r="E13709" t="s">
        <v>1465</v>
      </c>
      <c r="F13709" t="s">
        <v>1398</v>
      </c>
      <c r="G13709">
        <v>19702</v>
      </c>
      <c r="H13709" s="23">
        <v>204988845</v>
      </c>
    </row>
    <row r="13710" spans="1:8" x14ac:dyDescent="0.25">
      <c r="A13710">
        <v>14019</v>
      </c>
      <c r="B13710" t="s">
        <v>18145</v>
      </c>
      <c r="C13710" t="s">
        <v>18146</v>
      </c>
      <c r="D13710" s="23">
        <v>15043222000673</v>
      </c>
      <c r="E13710" t="s">
        <v>1397</v>
      </c>
      <c r="F13710" t="s">
        <v>1398</v>
      </c>
      <c r="G13710">
        <v>21809</v>
      </c>
      <c r="H13710" s="23">
        <v>206077866</v>
      </c>
    </row>
    <row r="13711" spans="1:8" x14ac:dyDescent="0.25">
      <c r="A13711">
        <v>4521</v>
      </c>
      <c r="B13711" t="s">
        <v>18147</v>
      </c>
      <c r="C13711" t="s">
        <v>18148</v>
      </c>
      <c r="D13711" s="23">
        <v>15043222000169</v>
      </c>
      <c r="E13711" t="s">
        <v>3397</v>
      </c>
      <c r="F13711" t="s">
        <v>1398</v>
      </c>
      <c r="G13711">
        <v>7119</v>
      </c>
      <c r="H13711" s="23">
        <v>202648656</v>
      </c>
    </row>
    <row r="13712" spans="1:8" x14ac:dyDescent="0.25">
      <c r="A13712">
        <v>9861</v>
      </c>
      <c r="B13712" t="s">
        <v>18149</v>
      </c>
      <c r="C13712" t="s">
        <v>18149</v>
      </c>
      <c r="D13712" s="23">
        <v>18517686000158</v>
      </c>
      <c r="E13712" t="s">
        <v>1385</v>
      </c>
      <c r="F13712" t="s">
        <v>1386</v>
      </c>
      <c r="G13712">
        <v>14600</v>
      </c>
      <c r="H13712" s="23">
        <v>162176880</v>
      </c>
    </row>
    <row r="13713" spans="1:8" x14ac:dyDescent="0.25">
      <c r="A13713">
        <v>13481</v>
      </c>
      <c r="B13713" t="s">
        <v>18150</v>
      </c>
      <c r="C13713" t="s">
        <v>18150</v>
      </c>
      <c r="D13713" s="23">
        <v>7078250000274</v>
      </c>
      <c r="E13713" t="s">
        <v>1795</v>
      </c>
      <c r="F13713" t="s">
        <v>1386</v>
      </c>
      <c r="G13713">
        <v>21072</v>
      </c>
      <c r="H13713" s="23">
        <v>162533080</v>
      </c>
    </row>
    <row r="13714" spans="1:8" x14ac:dyDescent="0.25">
      <c r="A13714">
        <v>9840</v>
      </c>
      <c r="B13714" t="s">
        <v>18151</v>
      </c>
      <c r="C13714" t="s">
        <v>18151</v>
      </c>
      <c r="D13714" s="23">
        <v>7078250000355</v>
      </c>
      <c r="E13714" t="s">
        <v>1816</v>
      </c>
      <c r="F13714" t="s">
        <v>1386</v>
      </c>
      <c r="G13714">
        <v>14569</v>
      </c>
      <c r="H13714" s="23">
        <v>163040648</v>
      </c>
    </row>
    <row r="13715" spans="1:8" x14ac:dyDescent="0.25">
      <c r="A13715">
        <v>3310</v>
      </c>
      <c r="B13715" t="s">
        <v>18152</v>
      </c>
      <c r="C13715" t="s">
        <v>18153</v>
      </c>
      <c r="D13715" s="23">
        <v>7078250000193</v>
      </c>
      <c r="E13715" t="s">
        <v>1816</v>
      </c>
      <c r="F13715" t="s">
        <v>1386</v>
      </c>
      <c r="G13715">
        <v>4586</v>
      </c>
      <c r="H13715" s="23">
        <v>161436790</v>
      </c>
    </row>
    <row r="13716" spans="1:8" x14ac:dyDescent="0.25">
      <c r="A13716">
        <v>14121</v>
      </c>
      <c r="B13716" t="s">
        <v>18154</v>
      </c>
      <c r="C13716" t="s">
        <v>18154</v>
      </c>
      <c r="D13716" s="23">
        <v>7078250000436</v>
      </c>
      <c r="E13716" t="s">
        <v>1816</v>
      </c>
      <c r="F13716" t="s">
        <v>1386</v>
      </c>
      <c r="G13716">
        <v>21904</v>
      </c>
      <c r="H13716" s="23">
        <v>164602801</v>
      </c>
    </row>
    <row r="13717" spans="1:8" x14ac:dyDescent="0.25">
      <c r="A13717">
        <v>4033</v>
      </c>
      <c r="B13717" t="s">
        <v>18155</v>
      </c>
      <c r="C13717" t="s">
        <v>18156</v>
      </c>
      <c r="D13717" s="23">
        <v>9379731000164</v>
      </c>
      <c r="E13717" t="s">
        <v>1574</v>
      </c>
      <c r="F13717" t="s">
        <v>1398</v>
      </c>
      <c r="G13717">
        <v>5309</v>
      </c>
      <c r="H13717" s="23" t="s">
        <v>18157</v>
      </c>
    </row>
    <row r="13718" spans="1:8" x14ac:dyDescent="0.25">
      <c r="A13718">
        <v>2059</v>
      </c>
      <c r="B13718" t="s">
        <v>18158</v>
      </c>
      <c r="C13718" t="s">
        <v>18159</v>
      </c>
      <c r="D13718" s="23">
        <v>2062337000159</v>
      </c>
      <c r="E13718" t="s">
        <v>1397</v>
      </c>
      <c r="F13718" t="s">
        <v>1398</v>
      </c>
      <c r="G13718">
        <v>3335</v>
      </c>
      <c r="H13718" s="23" t="s">
        <v>18160</v>
      </c>
    </row>
    <row r="13719" spans="1:8" x14ac:dyDescent="0.25">
      <c r="A13719">
        <v>2600</v>
      </c>
      <c r="B13719" t="s">
        <v>18161</v>
      </c>
      <c r="C13719" t="s">
        <v>18162</v>
      </c>
      <c r="D13719" s="23">
        <v>3848192000189</v>
      </c>
      <c r="E13719" t="s">
        <v>3397</v>
      </c>
      <c r="F13719" t="s">
        <v>1398</v>
      </c>
      <c r="G13719">
        <v>3876</v>
      </c>
      <c r="H13719" s="23">
        <v>200858823</v>
      </c>
    </row>
    <row r="13720" spans="1:8" x14ac:dyDescent="0.25">
      <c r="A13720">
        <v>10091</v>
      </c>
      <c r="B13720" t="s">
        <v>18163</v>
      </c>
      <c r="C13720" t="s">
        <v>18163</v>
      </c>
      <c r="D13720" s="23">
        <v>14725556000150</v>
      </c>
      <c r="E13720" t="s">
        <v>2256</v>
      </c>
      <c r="F13720" t="s">
        <v>1386</v>
      </c>
      <c r="G13720">
        <v>14966</v>
      </c>
      <c r="H13720" s="23">
        <v>161935036</v>
      </c>
    </row>
    <row r="13721" spans="1:8" x14ac:dyDescent="0.25">
      <c r="A13721">
        <v>3898</v>
      </c>
      <c r="B13721" t="s">
        <v>18164</v>
      </c>
      <c r="C13721" t="s">
        <v>18165</v>
      </c>
      <c r="D13721" s="23">
        <v>9143892000154</v>
      </c>
      <c r="E13721" t="s">
        <v>1385</v>
      </c>
      <c r="F13721" t="s">
        <v>1386</v>
      </c>
      <c r="G13721">
        <v>5174</v>
      </c>
      <c r="H13721" s="23">
        <v>160659191</v>
      </c>
    </row>
    <row r="13722" spans="1:8" x14ac:dyDescent="0.25">
      <c r="A13722">
        <v>10643</v>
      </c>
      <c r="B13722" t="s">
        <v>18166</v>
      </c>
      <c r="C13722" t="s">
        <v>18166</v>
      </c>
      <c r="D13722" s="23">
        <v>29998239000184</v>
      </c>
      <c r="E13722" t="s">
        <v>6066</v>
      </c>
      <c r="F13722" t="s">
        <v>1398</v>
      </c>
      <c r="G13722">
        <v>16021</v>
      </c>
      <c r="H13722" s="23">
        <v>204899974</v>
      </c>
    </row>
    <row r="13723" spans="1:8" x14ac:dyDescent="0.25">
      <c r="A13723">
        <v>13630</v>
      </c>
      <c r="B13723" t="s">
        <v>18167</v>
      </c>
      <c r="C13723" t="s">
        <v>18167</v>
      </c>
      <c r="D13723" s="23">
        <v>27487301000229</v>
      </c>
      <c r="E13723" t="s">
        <v>2862</v>
      </c>
      <c r="F13723" t="s">
        <v>1386</v>
      </c>
      <c r="G13723">
        <v>21253</v>
      </c>
      <c r="H13723" s="23">
        <v>164430814</v>
      </c>
    </row>
    <row r="13724" spans="1:8" x14ac:dyDescent="0.25">
      <c r="A13724">
        <v>10709</v>
      </c>
      <c r="B13724" t="s">
        <v>18167</v>
      </c>
      <c r="C13724" t="s">
        <v>18167</v>
      </c>
      <c r="D13724" s="23">
        <v>27487301000148</v>
      </c>
      <c r="E13724" t="s">
        <v>1586</v>
      </c>
      <c r="F13724" t="s">
        <v>1386</v>
      </c>
      <c r="G13724">
        <v>16130</v>
      </c>
      <c r="H13724" s="23">
        <v>162921721</v>
      </c>
    </row>
    <row r="13725" spans="1:8" x14ac:dyDescent="0.25">
      <c r="A13725">
        <v>1695</v>
      </c>
      <c r="B13725" t="s">
        <v>18168</v>
      </c>
      <c r="C13725" t="s">
        <v>18169</v>
      </c>
      <c r="D13725" s="23">
        <v>11991494000130</v>
      </c>
      <c r="E13725" t="s">
        <v>1409</v>
      </c>
      <c r="F13725" t="s">
        <v>1386</v>
      </c>
      <c r="G13725">
        <v>2971</v>
      </c>
      <c r="H13725" s="23">
        <v>160372887</v>
      </c>
    </row>
    <row r="13726" spans="1:8" x14ac:dyDescent="0.25">
      <c r="A13726">
        <v>13922</v>
      </c>
      <c r="B13726" t="s">
        <v>18170</v>
      </c>
      <c r="C13726" t="s">
        <v>18171</v>
      </c>
      <c r="D13726" s="23">
        <v>1998736000406</v>
      </c>
      <c r="E13726" t="s">
        <v>3261</v>
      </c>
      <c r="F13726" t="s">
        <v>1398</v>
      </c>
      <c r="G13726">
        <v>21697</v>
      </c>
      <c r="H13726" s="23">
        <v>206101597</v>
      </c>
    </row>
    <row r="13727" spans="1:8" x14ac:dyDescent="0.25">
      <c r="A13727">
        <v>4353</v>
      </c>
      <c r="B13727" t="s">
        <v>18172</v>
      </c>
      <c r="C13727" t="s">
        <v>18172</v>
      </c>
      <c r="D13727" s="23">
        <v>15450454000131</v>
      </c>
      <c r="E13727" t="s">
        <v>1385</v>
      </c>
      <c r="F13727" t="s">
        <v>1386</v>
      </c>
      <c r="G13727">
        <v>6934</v>
      </c>
      <c r="H13727" s="23">
        <v>161987290</v>
      </c>
    </row>
    <row r="13728" spans="1:8" x14ac:dyDescent="0.25">
      <c r="A13728">
        <v>5864</v>
      </c>
      <c r="B13728" t="s">
        <v>18173</v>
      </c>
      <c r="C13728" t="s">
        <v>18174</v>
      </c>
      <c r="D13728" s="23">
        <v>5996927000228</v>
      </c>
      <c r="E13728" t="s">
        <v>1430</v>
      </c>
      <c r="F13728" t="s">
        <v>1415</v>
      </c>
      <c r="G13728">
        <v>8840</v>
      </c>
      <c r="H13728" s="23">
        <v>36402990</v>
      </c>
    </row>
    <row r="13729" spans="1:8" x14ac:dyDescent="0.25">
      <c r="A13729">
        <v>1340</v>
      </c>
      <c r="B13729" t="s">
        <v>18175</v>
      </c>
      <c r="C13729" t="s">
        <v>18176</v>
      </c>
      <c r="D13729" s="23">
        <v>10573341000100</v>
      </c>
      <c r="E13729" t="s">
        <v>1487</v>
      </c>
      <c r="F13729" t="s">
        <v>1386</v>
      </c>
      <c r="G13729">
        <v>2616</v>
      </c>
      <c r="H13729" s="23">
        <v>161603556</v>
      </c>
    </row>
    <row r="13730" spans="1:8" x14ac:dyDescent="0.25">
      <c r="A13730">
        <v>14407</v>
      </c>
      <c r="B13730" t="s">
        <v>18177</v>
      </c>
      <c r="D13730" s="23">
        <v>8858579001535</v>
      </c>
      <c r="E13730" t="s">
        <v>16046</v>
      </c>
      <c r="F13730" t="s">
        <v>1610</v>
      </c>
      <c r="G13730">
        <v>22690</v>
      </c>
      <c r="H13730" s="23">
        <v>261536478</v>
      </c>
    </row>
    <row r="13731" spans="1:8" x14ac:dyDescent="0.25">
      <c r="A13731">
        <v>14901</v>
      </c>
      <c r="B13731" t="s">
        <v>18178</v>
      </c>
      <c r="C13731" t="s">
        <v>18179</v>
      </c>
      <c r="D13731" s="23">
        <v>70239454000103</v>
      </c>
      <c r="E13731" t="s">
        <v>1430</v>
      </c>
      <c r="F13731" t="s">
        <v>1415</v>
      </c>
      <c r="G13731">
        <v>23339</v>
      </c>
      <c r="H13731" s="23" t="s">
        <v>1438</v>
      </c>
    </row>
    <row r="13732" spans="1:8" x14ac:dyDescent="0.25">
      <c r="A13732">
        <v>15501</v>
      </c>
      <c r="B13732" t="s">
        <v>18180</v>
      </c>
      <c r="C13732" t="s">
        <v>18181</v>
      </c>
      <c r="D13732" s="23">
        <v>58102746000196</v>
      </c>
      <c r="E13732" t="s">
        <v>1430</v>
      </c>
      <c r="F13732" t="s">
        <v>1415</v>
      </c>
      <c r="G13732">
        <v>24707</v>
      </c>
      <c r="H13732" s="23" t="s">
        <v>1438</v>
      </c>
    </row>
    <row r="13733" spans="1:8" x14ac:dyDescent="0.25">
      <c r="A13733">
        <v>3762</v>
      </c>
      <c r="B13733" t="s">
        <v>18182</v>
      </c>
      <c r="C13733" t="s">
        <v>18183</v>
      </c>
      <c r="D13733" s="23">
        <v>8895650000154</v>
      </c>
      <c r="E13733" t="s">
        <v>1397</v>
      </c>
      <c r="F13733" t="s">
        <v>1398</v>
      </c>
      <c r="G13733">
        <v>5038</v>
      </c>
      <c r="H13733" s="23">
        <v>202045145</v>
      </c>
    </row>
    <row r="13734" spans="1:8" x14ac:dyDescent="0.25">
      <c r="A13734">
        <v>2145</v>
      </c>
      <c r="B13734" t="s">
        <v>18184</v>
      </c>
      <c r="C13734" t="s">
        <v>18185</v>
      </c>
      <c r="D13734" s="23">
        <v>24111106000120</v>
      </c>
      <c r="E13734" t="s">
        <v>2148</v>
      </c>
      <c r="F13734" t="s">
        <v>1386</v>
      </c>
      <c r="G13734">
        <v>3421</v>
      </c>
      <c r="H13734" s="23">
        <v>160805333</v>
      </c>
    </row>
    <row r="13735" spans="1:8" x14ac:dyDescent="0.25">
      <c r="A13735">
        <v>11720</v>
      </c>
      <c r="B13735" t="s">
        <v>18186</v>
      </c>
      <c r="C13735" t="s">
        <v>18187</v>
      </c>
      <c r="D13735" s="23">
        <v>3483700000172</v>
      </c>
      <c r="E13735" t="s">
        <v>1385</v>
      </c>
      <c r="F13735" t="s">
        <v>1386</v>
      </c>
      <c r="G13735">
        <v>17718</v>
      </c>
      <c r="H13735" s="23" t="s">
        <v>1438</v>
      </c>
    </row>
    <row r="13736" spans="1:8" x14ac:dyDescent="0.25">
      <c r="A13736">
        <v>4943</v>
      </c>
      <c r="B13736" t="s">
        <v>18188</v>
      </c>
      <c r="C13736" t="s">
        <v>18189</v>
      </c>
      <c r="D13736" s="23">
        <v>13564659000112</v>
      </c>
      <c r="E13736" t="s">
        <v>1422</v>
      </c>
      <c r="F13736" t="s">
        <v>1386</v>
      </c>
      <c r="G13736">
        <v>7949</v>
      </c>
      <c r="H13736" s="23">
        <v>161880436</v>
      </c>
    </row>
    <row r="13737" spans="1:8" x14ac:dyDescent="0.25">
      <c r="A13737">
        <v>15288</v>
      </c>
      <c r="B13737" t="s">
        <v>18190</v>
      </c>
      <c r="C13737" t="s">
        <v>18191</v>
      </c>
      <c r="D13737" s="23">
        <v>6059722000106</v>
      </c>
      <c r="E13737" t="s">
        <v>1505</v>
      </c>
      <c r="F13737" t="s">
        <v>1390</v>
      </c>
      <c r="G13737">
        <v>24419</v>
      </c>
      <c r="H13737" s="23" t="s">
        <v>1438</v>
      </c>
    </row>
    <row r="13738" spans="1:8" x14ac:dyDescent="0.25">
      <c r="A13738">
        <v>12485</v>
      </c>
      <c r="B13738" t="s">
        <v>18192</v>
      </c>
      <c r="C13738" t="s">
        <v>18193</v>
      </c>
      <c r="D13738" s="23">
        <v>26295146000103</v>
      </c>
      <c r="E13738" t="s">
        <v>2205</v>
      </c>
      <c r="F13738" t="s">
        <v>1415</v>
      </c>
      <c r="G13738">
        <v>19279</v>
      </c>
      <c r="H13738" s="23">
        <v>69223505</v>
      </c>
    </row>
    <row r="13739" spans="1:8" x14ac:dyDescent="0.25">
      <c r="A13739">
        <v>12405</v>
      </c>
      <c r="B13739" t="s">
        <v>18194</v>
      </c>
      <c r="C13739" t="s">
        <v>18195</v>
      </c>
      <c r="D13739" s="23">
        <v>10212690000287</v>
      </c>
      <c r="E13739" t="s">
        <v>1541</v>
      </c>
      <c r="F13739" t="s">
        <v>1386</v>
      </c>
      <c r="G13739">
        <v>19011</v>
      </c>
      <c r="H13739" s="23">
        <v>163980071</v>
      </c>
    </row>
    <row r="13740" spans="1:8" x14ac:dyDescent="0.25">
      <c r="A13740">
        <v>8440</v>
      </c>
      <c r="B13740" t="s">
        <v>18196</v>
      </c>
      <c r="C13740" t="s">
        <v>18197</v>
      </c>
      <c r="D13740" s="23">
        <v>10212690000104</v>
      </c>
      <c r="E13740" t="s">
        <v>1430</v>
      </c>
      <c r="F13740" t="s">
        <v>1415</v>
      </c>
      <c r="G13740">
        <v>12791</v>
      </c>
      <c r="H13740" s="23">
        <v>36863025</v>
      </c>
    </row>
    <row r="13741" spans="1:8" x14ac:dyDescent="0.25">
      <c r="A13741">
        <v>15644</v>
      </c>
      <c r="B13741" t="s">
        <v>18198</v>
      </c>
      <c r="C13741" t="s">
        <v>18198</v>
      </c>
      <c r="D13741" s="23">
        <v>28030626000160</v>
      </c>
      <c r="E13741" t="s">
        <v>2299</v>
      </c>
      <c r="F13741" t="s">
        <v>1386</v>
      </c>
      <c r="G13741">
        <v>24915</v>
      </c>
      <c r="H13741" s="23">
        <v>162962851</v>
      </c>
    </row>
    <row r="13742" spans="1:8" x14ac:dyDescent="0.25">
      <c r="A13742">
        <v>14323</v>
      </c>
      <c r="B13742" t="s">
        <v>18199</v>
      </c>
      <c r="C13742" t="s">
        <v>18199</v>
      </c>
      <c r="D13742" s="23">
        <v>26296030000180</v>
      </c>
      <c r="E13742" t="s">
        <v>1409</v>
      </c>
      <c r="F13742" t="s">
        <v>1386</v>
      </c>
      <c r="G13742">
        <v>22574</v>
      </c>
      <c r="H13742" s="23" t="s">
        <v>18200</v>
      </c>
    </row>
    <row r="13743" spans="1:8" x14ac:dyDescent="0.25">
      <c r="A13743">
        <v>8447</v>
      </c>
      <c r="B13743" t="s">
        <v>18201</v>
      </c>
      <c r="C13743" t="s">
        <v>18201</v>
      </c>
      <c r="D13743" s="23">
        <v>54651716001150</v>
      </c>
      <c r="E13743" t="s">
        <v>2193</v>
      </c>
      <c r="F13743" t="s">
        <v>1390</v>
      </c>
      <c r="G13743">
        <v>12847</v>
      </c>
      <c r="H13743" s="23">
        <v>206192669114</v>
      </c>
    </row>
    <row r="13744" spans="1:8" x14ac:dyDescent="0.25">
      <c r="A13744">
        <v>7663</v>
      </c>
      <c r="B13744" t="s">
        <v>18202</v>
      </c>
      <c r="C13744" t="s">
        <v>18202</v>
      </c>
      <c r="D13744" s="23">
        <v>70097431000101</v>
      </c>
      <c r="E13744" t="s">
        <v>1700</v>
      </c>
      <c r="F13744" t="s">
        <v>1386</v>
      </c>
      <c r="G13744">
        <v>11959</v>
      </c>
      <c r="H13744" s="23">
        <v>161014453</v>
      </c>
    </row>
    <row r="13745" spans="1:8" x14ac:dyDescent="0.25">
      <c r="A13745">
        <v>5195</v>
      </c>
      <c r="B13745" t="s">
        <v>18203</v>
      </c>
      <c r="C13745" t="s">
        <v>18204</v>
      </c>
      <c r="D13745" s="23">
        <v>1526831000164</v>
      </c>
      <c r="E13745" t="s">
        <v>1424</v>
      </c>
      <c r="F13745" t="s">
        <v>1390</v>
      </c>
      <c r="G13745">
        <v>8243</v>
      </c>
      <c r="H13745" s="23" t="s">
        <v>1438</v>
      </c>
    </row>
    <row r="13746" spans="1:8" x14ac:dyDescent="0.25">
      <c r="A13746">
        <v>6512</v>
      </c>
      <c r="B13746" t="s">
        <v>18205</v>
      </c>
      <c r="C13746" t="s">
        <v>1031</v>
      </c>
      <c r="D13746" s="23">
        <v>17096287000106</v>
      </c>
      <c r="E13746" t="s">
        <v>1430</v>
      </c>
      <c r="F13746" t="s">
        <v>1415</v>
      </c>
      <c r="G13746">
        <v>10046</v>
      </c>
      <c r="H13746" s="23">
        <v>50623907</v>
      </c>
    </row>
    <row r="13747" spans="1:8" x14ac:dyDescent="0.25">
      <c r="A13747">
        <v>8028</v>
      </c>
      <c r="B13747" t="s">
        <v>18206</v>
      </c>
      <c r="C13747" t="s">
        <v>18206</v>
      </c>
      <c r="D13747" s="23">
        <v>16536317000187</v>
      </c>
      <c r="E13747" t="s">
        <v>1452</v>
      </c>
      <c r="F13747" t="s">
        <v>1386</v>
      </c>
      <c r="G13747">
        <v>12329</v>
      </c>
      <c r="H13747" s="23">
        <v>162011695</v>
      </c>
    </row>
    <row r="13748" spans="1:8" x14ac:dyDescent="0.25">
      <c r="A13748">
        <v>15055</v>
      </c>
      <c r="B13748" t="s">
        <v>25616</v>
      </c>
      <c r="C13748" t="s">
        <v>25616</v>
      </c>
      <c r="D13748" s="23"/>
      <c r="E13748" t="s">
        <v>1385</v>
      </c>
      <c r="F13748" t="s">
        <v>1386</v>
      </c>
      <c r="G13748">
        <v>23842</v>
      </c>
      <c r="H13748" s="23"/>
    </row>
    <row r="13749" spans="1:8" x14ac:dyDescent="0.25">
      <c r="A13749">
        <v>7828</v>
      </c>
      <c r="B13749" t="s">
        <v>18207</v>
      </c>
      <c r="C13749" t="s">
        <v>18208</v>
      </c>
      <c r="D13749" s="23">
        <v>7524064000130</v>
      </c>
      <c r="E13749" t="s">
        <v>2087</v>
      </c>
      <c r="F13749" t="s">
        <v>1415</v>
      </c>
      <c r="G13749">
        <v>12136</v>
      </c>
      <c r="H13749" s="23">
        <v>37915800</v>
      </c>
    </row>
    <row r="13750" spans="1:8" x14ac:dyDescent="0.25">
      <c r="A13750">
        <v>5258</v>
      </c>
      <c r="B13750" t="s">
        <v>18209</v>
      </c>
      <c r="C13750" t="s">
        <v>18209</v>
      </c>
      <c r="D13750" s="23">
        <v>11703311000133</v>
      </c>
      <c r="E13750" t="s">
        <v>18210</v>
      </c>
      <c r="F13750" t="s">
        <v>1407</v>
      </c>
      <c r="G13750">
        <v>8294</v>
      </c>
      <c r="H13750" s="23">
        <v>60300922</v>
      </c>
    </row>
    <row r="13751" spans="1:8" x14ac:dyDescent="0.25">
      <c r="A13751">
        <v>1892</v>
      </c>
      <c r="B13751" t="s">
        <v>18211</v>
      </c>
      <c r="C13751" t="s">
        <v>18212</v>
      </c>
      <c r="D13751" s="23">
        <v>13420326000110</v>
      </c>
      <c r="E13751" t="s">
        <v>1541</v>
      </c>
      <c r="F13751" t="s">
        <v>1386</v>
      </c>
      <c r="G13751">
        <v>3168</v>
      </c>
      <c r="H13751" s="23" t="s">
        <v>18213</v>
      </c>
    </row>
    <row r="13752" spans="1:8" x14ac:dyDescent="0.25">
      <c r="A13752">
        <v>9756</v>
      </c>
      <c r="B13752" t="s">
        <v>18214</v>
      </c>
      <c r="C13752" t="s">
        <v>18214</v>
      </c>
      <c r="D13752" s="23">
        <v>3334979000394</v>
      </c>
      <c r="E13752" t="s">
        <v>3865</v>
      </c>
      <c r="F13752" t="s">
        <v>1639</v>
      </c>
      <c r="G13752">
        <v>14488</v>
      </c>
      <c r="H13752" s="23">
        <v>10512520046</v>
      </c>
    </row>
    <row r="13753" spans="1:8" x14ac:dyDescent="0.25">
      <c r="A13753">
        <v>8197</v>
      </c>
      <c r="B13753" t="s">
        <v>18215</v>
      </c>
      <c r="C13753" t="s">
        <v>18215</v>
      </c>
      <c r="D13753" s="23">
        <v>19370963000105</v>
      </c>
      <c r="E13753" t="s">
        <v>1385</v>
      </c>
      <c r="F13753" t="s">
        <v>1386</v>
      </c>
      <c r="G13753">
        <v>12466</v>
      </c>
      <c r="H13753" s="23" t="s">
        <v>1438</v>
      </c>
    </row>
    <row r="13754" spans="1:8" x14ac:dyDescent="0.25">
      <c r="A13754">
        <v>11984</v>
      </c>
      <c r="B13754" t="s">
        <v>18216</v>
      </c>
      <c r="D13754" s="23"/>
      <c r="E13754" t="s">
        <v>6403</v>
      </c>
      <c r="F13754" t="s">
        <v>1536</v>
      </c>
      <c r="G13754">
        <v>18413</v>
      </c>
      <c r="H13754" s="23"/>
    </row>
    <row r="13755" spans="1:8" x14ac:dyDescent="0.25">
      <c r="A13755">
        <v>8567</v>
      </c>
      <c r="B13755" t="s">
        <v>18217</v>
      </c>
      <c r="C13755" t="s">
        <v>18218</v>
      </c>
      <c r="D13755" s="23">
        <v>7454809000132</v>
      </c>
      <c r="E13755" t="s">
        <v>1385</v>
      </c>
      <c r="F13755" t="s">
        <v>1386</v>
      </c>
      <c r="G13755">
        <v>13070</v>
      </c>
      <c r="H13755" s="23" t="s">
        <v>1438</v>
      </c>
    </row>
    <row r="13756" spans="1:8" x14ac:dyDescent="0.25">
      <c r="A13756">
        <v>6294</v>
      </c>
      <c r="B13756" t="s">
        <v>18219</v>
      </c>
      <c r="C13756" t="s">
        <v>18219</v>
      </c>
      <c r="D13756" s="23">
        <v>19081901000183</v>
      </c>
      <c r="E13756" t="s">
        <v>1409</v>
      </c>
      <c r="F13756" t="s">
        <v>1386</v>
      </c>
      <c r="G13756">
        <v>9839</v>
      </c>
      <c r="H13756" s="23">
        <v>162223218</v>
      </c>
    </row>
    <row r="13757" spans="1:8" x14ac:dyDescent="0.25">
      <c r="A13757">
        <v>15290</v>
      </c>
      <c r="B13757" t="s">
        <v>18220</v>
      </c>
      <c r="C13757" t="s">
        <v>18220</v>
      </c>
      <c r="D13757" s="23">
        <v>9608305000155</v>
      </c>
      <c r="E13757" t="s">
        <v>1465</v>
      </c>
      <c r="F13757" t="s">
        <v>1398</v>
      </c>
      <c r="G13757">
        <v>24422</v>
      </c>
      <c r="H13757" s="23">
        <v>202134156</v>
      </c>
    </row>
    <row r="13758" spans="1:8" x14ac:dyDescent="0.25">
      <c r="A13758">
        <v>12931</v>
      </c>
      <c r="B13758" t="s">
        <v>18221</v>
      </c>
      <c r="C13758" t="s">
        <v>18221</v>
      </c>
      <c r="D13758" s="23">
        <v>43242055000110</v>
      </c>
      <c r="E13758" t="s">
        <v>3261</v>
      </c>
      <c r="F13758" t="s">
        <v>1398</v>
      </c>
      <c r="G13758">
        <v>19972</v>
      </c>
      <c r="H13758" s="23">
        <v>205841538</v>
      </c>
    </row>
    <row r="13759" spans="1:8" x14ac:dyDescent="0.25">
      <c r="A13759">
        <v>8805</v>
      </c>
      <c r="B13759" t="s">
        <v>18222</v>
      </c>
      <c r="C13759" t="s">
        <v>18222</v>
      </c>
      <c r="D13759" s="23">
        <v>19509358000172</v>
      </c>
      <c r="E13759" t="s">
        <v>1430</v>
      </c>
      <c r="F13759" t="s">
        <v>1415</v>
      </c>
      <c r="G13759">
        <v>13292</v>
      </c>
      <c r="H13759" s="23">
        <v>56012748</v>
      </c>
    </row>
    <row r="13760" spans="1:8" x14ac:dyDescent="0.25">
      <c r="A13760">
        <v>6549</v>
      </c>
      <c r="B13760" t="s">
        <v>18223</v>
      </c>
      <c r="C13760" t="s">
        <v>18224</v>
      </c>
      <c r="D13760" s="23">
        <v>11508889000139</v>
      </c>
      <c r="E13760" t="s">
        <v>1435</v>
      </c>
      <c r="F13760" t="s">
        <v>1390</v>
      </c>
      <c r="G13760">
        <v>10079</v>
      </c>
      <c r="H13760" s="23">
        <v>336976881110</v>
      </c>
    </row>
    <row r="13761" spans="1:8" x14ac:dyDescent="0.25">
      <c r="A13761">
        <v>3290</v>
      </c>
      <c r="B13761" t="s">
        <v>18225</v>
      </c>
      <c r="C13761" t="s">
        <v>18226</v>
      </c>
      <c r="D13761" s="23">
        <v>70120167000171</v>
      </c>
      <c r="E13761" t="s">
        <v>1385</v>
      </c>
      <c r="F13761" t="s">
        <v>1386</v>
      </c>
      <c r="G13761">
        <v>4566</v>
      </c>
      <c r="H13761" s="23">
        <v>161238114</v>
      </c>
    </row>
    <row r="13762" spans="1:8" x14ac:dyDescent="0.25">
      <c r="A13762">
        <v>7396</v>
      </c>
      <c r="B13762" t="s">
        <v>18227</v>
      </c>
      <c r="C13762" t="s">
        <v>14532</v>
      </c>
      <c r="D13762" s="23">
        <v>5381715000155</v>
      </c>
      <c r="E13762" t="s">
        <v>1430</v>
      </c>
      <c r="F13762" t="s">
        <v>1415</v>
      </c>
      <c r="G13762">
        <v>11315</v>
      </c>
      <c r="H13762" s="23">
        <v>29663369</v>
      </c>
    </row>
    <row r="13763" spans="1:8" x14ac:dyDescent="0.25">
      <c r="A13763">
        <v>5261</v>
      </c>
      <c r="B13763" t="s">
        <v>25617</v>
      </c>
      <c r="C13763" t="s">
        <v>25618</v>
      </c>
      <c r="D13763" s="23"/>
      <c r="E13763" t="s">
        <v>1583</v>
      </c>
      <c r="F13763" t="s">
        <v>1386</v>
      </c>
      <c r="G13763">
        <v>8302</v>
      </c>
      <c r="H13763" s="23"/>
    </row>
    <row r="13764" spans="1:8" x14ac:dyDescent="0.25">
      <c r="A13764">
        <v>6320</v>
      </c>
      <c r="B13764" t="s">
        <v>25619</v>
      </c>
      <c r="C13764" t="s">
        <v>25619</v>
      </c>
      <c r="D13764" s="23"/>
      <c r="E13764" t="s">
        <v>2050</v>
      </c>
      <c r="F13764" t="s">
        <v>1386</v>
      </c>
      <c r="G13764">
        <v>9863</v>
      </c>
      <c r="H13764" s="23"/>
    </row>
    <row r="13765" spans="1:8" x14ac:dyDescent="0.25">
      <c r="A13765">
        <v>5746</v>
      </c>
      <c r="B13765" t="s">
        <v>25620</v>
      </c>
      <c r="C13765" t="s">
        <v>25621</v>
      </c>
      <c r="D13765" s="23"/>
      <c r="E13765" t="s">
        <v>1422</v>
      </c>
      <c r="F13765" t="s">
        <v>1386</v>
      </c>
      <c r="G13765">
        <v>6301</v>
      </c>
      <c r="H13765" s="23"/>
    </row>
    <row r="13766" spans="1:8" x14ac:dyDescent="0.25">
      <c r="A13766">
        <v>8084</v>
      </c>
      <c r="B13766" t="s">
        <v>18228</v>
      </c>
      <c r="C13766" t="s">
        <v>18229</v>
      </c>
      <c r="D13766" s="23">
        <v>17790872000101</v>
      </c>
      <c r="E13766" t="s">
        <v>1430</v>
      </c>
      <c r="F13766" t="s">
        <v>1415</v>
      </c>
      <c r="G13766">
        <v>12378</v>
      </c>
      <c r="H13766" s="23" t="s">
        <v>1438</v>
      </c>
    </row>
    <row r="13767" spans="1:8" x14ac:dyDescent="0.25">
      <c r="A13767">
        <v>7574</v>
      </c>
      <c r="B13767" t="s">
        <v>18230</v>
      </c>
      <c r="C13767" t="s">
        <v>18230</v>
      </c>
      <c r="D13767" s="23">
        <v>21942306000137</v>
      </c>
      <c r="E13767" t="s">
        <v>1921</v>
      </c>
      <c r="F13767" t="s">
        <v>1386</v>
      </c>
      <c r="G13767">
        <v>11601</v>
      </c>
      <c r="H13767" s="23">
        <v>162481497</v>
      </c>
    </row>
    <row r="13768" spans="1:8" x14ac:dyDescent="0.25">
      <c r="A13768">
        <v>10160</v>
      </c>
      <c r="B13768" t="s">
        <v>18231</v>
      </c>
      <c r="C13768" t="s">
        <v>13342</v>
      </c>
      <c r="D13768" s="23">
        <v>30351091000170</v>
      </c>
      <c r="E13768" t="s">
        <v>1430</v>
      </c>
      <c r="F13768" t="s">
        <v>1415</v>
      </c>
      <c r="G13768">
        <v>15211</v>
      </c>
      <c r="H13768" s="23">
        <v>77090993</v>
      </c>
    </row>
    <row r="13769" spans="1:8" x14ac:dyDescent="0.25">
      <c r="A13769">
        <v>3463</v>
      </c>
      <c r="B13769" t="s">
        <v>18232</v>
      </c>
      <c r="C13769" t="s">
        <v>18233</v>
      </c>
      <c r="D13769" s="23">
        <v>7774179000183</v>
      </c>
      <c r="E13769" t="s">
        <v>2614</v>
      </c>
      <c r="F13769" t="s">
        <v>1386</v>
      </c>
      <c r="G13769">
        <v>4739</v>
      </c>
      <c r="H13769" s="23" t="s">
        <v>18234</v>
      </c>
    </row>
    <row r="13770" spans="1:8" x14ac:dyDescent="0.25">
      <c r="A13770">
        <v>1271</v>
      </c>
      <c r="B13770" t="s">
        <v>18235</v>
      </c>
      <c r="C13770" t="s">
        <v>18236</v>
      </c>
      <c r="D13770" s="23">
        <v>10326889000155</v>
      </c>
      <c r="E13770" t="s">
        <v>1385</v>
      </c>
      <c r="F13770" t="s">
        <v>1386</v>
      </c>
      <c r="G13770">
        <v>2547</v>
      </c>
      <c r="H13770" s="23" t="s">
        <v>3079</v>
      </c>
    </row>
    <row r="13771" spans="1:8" x14ac:dyDescent="0.25">
      <c r="A13771">
        <v>11536</v>
      </c>
      <c r="B13771" t="s">
        <v>18237</v>
      </c>
      <c r="C13771" t="s">
        <v>18237</v>
      </c>
      <c r="D13771" s="23">
        <v>26777066000186</v>
      </c>
      <c r="E13771" t="s">
        <v>1720</v>
      </c>
      <c r="F13771" t="s">
        <v>1386</v>
      </c>
      <c r="G13771">
        <v>17481</v>
      </c>
      <c r="H13771" s="23">
        <v>162865228</v>
      </c>
    </row>
    <row r="13772" spans="1:8" x14ac:dyDescent="0.25">
      <c r="A13772">
        <v>9275</v>
      </c>
      <c r="B13772" t="s">
        <v>18238</v>
      </c>
      <c r="C13772" t="s">
        <v>18238</v>
      </c>
      <c r="D13772" s="23">
        <v>1113694000136</v>
      </c>
      <c r="E13772" t="s">
        <v>1505</v>
      </c>
      <c r="F13772" t="s">
        <v>1390</v>
      </c>
      <c r="G13772">
        <v>13767</v>
      </c>
      <c r="H13772" s="23">
        <v>582421310116</v>
      </c>
    </row>
    <row r="13773" spans="1:8" x14ac:dyDescent="0.25">
      <c r="A13773">
        <v>12853</v>
      </c>
      <c r="B13773" t="s">
        <v>18239</v>
      </c>
      <c r="C13773" t="s">
        <v>18240</v>
      </c>
      <c r="D13773" s="23">
        <v>30196113000175</v>
      </c>
      <c r="E13773" t="s">
        <v>1385</v>
      </c>
      <c r="F13773" t="s">
        <v>1386</v>
      </c>
      <c r="G13773">
        <v>19888</v>
      </c>
      <c r="H13773" s="23" t="s">
        <v>1438</v>
      </c>
    </row>
    <row r="13774" spans="1:8" x14ac:dyDescent="0.25">
      <c r="A13774">
        <v>11528</v>
      </c>
      <c r="B13774" t="s">
        <v>18241</v>
      </c>
      <c r="C13774" t="s">
        <v>18242</v>
      </c>
      <c r="D13774" s="23">
        <v>15587530000155</v>
      </c>
      <c r="E13774" t="s">
        <v>1930</v>
      </c>
      <c r="F13774" t="s">
        <v>1390</v>
      </c>
      <c r="G13774">
        <v>17473</v>
      </c>
      <c r="H13774" s="23">
        <v>278336408111</v>
      </c>
    </row>
    <row r="13775" spans="1:8" x14ac:dyDescent="0.25">
      <c r="A13775">
        <v>1432</v>
      </c>
      <c r="B13775" t="s">
        <v>18243</v>
      </c>
      <c r="C13775" t="s">
        <v>18244</v>
      </c>
      <c r="D13775" s="23">
        <v>10801587000191</v>
      </c>
      <c r="E13775" t="s">
        <v>1430</v>
      </c>
      <c r="F13775" t="s">
        <v>1415</v>
      </c>
      <c r="G13775">
        <v>2708</v>
      </c>
      <c r="H13775" s="23">
        <v>261157</v>
      </c>
    </row>
    <row r="13776" spans="1:8" x14ac:dyDescent="0.25">
      <c r="A13776">
        <v>14476</v>
      </c>
      <c r="B13776" t="s">
        <v>18245</v>
      </c>
      <c r="C13776" t="s">
        <v>18245</v>
      </c>
      <c r="D13776" s="23">
        <v>8014914000113</v>
      </c>
      <c r="E13776" t="s">
        <v>5198</v>
      </c>
      <c r="F13776" t="s">
        <v>1386</v>
      </c>
      <c r="G13776">
        <v>22799</v>
      </c>
      <c r="H13776" s="23">
        <v>161557635</v>
      </c>
    </row>
    <row r="13777" spans="1:8" x14ac:dyDescent="0.25">
      <c r="A13777">
        <v>4932</v>
      </c>
      <c r="B13777" t="s">
        <v>18246</v>
      </c>
      <c r="C13777" t="s">
        <v>18247</v>
      </c>
      <c r="D13777" s="23">
        <v>2012862000160</v>
      </c>
      <c r="E13777" t="s">
        <v>1424</v>
      </c>
      <c r="F13777" t="s">
        <v>1390</v>
      </c>
      <c r="G13777">
        <v>7919</v>
      </c>
      <c r="H13777" s="23" t="s">
        <v>1438</v>
      </c>
    </row>
    <row r="13778" spans="1:8" x14ac:dyDescent="0.25">
      <c r="A13778">
        <v>5539</v>
      </c>
      <c r="B13778" t="s">
        <v>18248</v>
      </c>
      <c r="C13778" t="s">
        <v>18249</v>
      </c>
      <c r="D13778" s="23">
        <v>2012862003770</v>
      </c>
      <c r="E13778" t="s">
        <v>16321</v>
      </c>
      <c r="F13778" t="s">
        <v>3547</v>
      </c>
      <c r="G13778">
        <v>8604</v>
      </c>
      <c r="H13778" s="23">
        <v>81747292</v>
      </c>
    </row>
    <row r="13779" spans="1:8" x14ac:dyDescent="0.25">
      <c r="A13779">
        <v>6452</v>
      </c>
      <c r="B13779" t="s">
        <v>18250</v>
      </c>
      <c r="C13779" t="s">
        <v>18249</v>
      </c>
      <c r="D13779" s="23">
        <v>2012862004661</v>
      </c>
      <c r="E13779" t="s">
        <v>1505</v>
      </c>
      <c r="F13779" t="s">
        <v>1390</v>
      </c>
      <c r="G13779">
        <v>9993</v>
      </c>
      <c r="H13779" s="23">
        <v>112347127116</v>
      </c>
    </row>
    <row r="13780" spans="1:8" x14ac:dyDescent="0.25">
      <c r="A13780">
        <v>8400</v>
      </c>
      <c r="B13780" t="s">
        <v>18250</v>
      </c>
      <c r="C13780" t="s">
        <v>18250</v>
      </c>
      <c r="D13780" s="23">
        <v>2012862005471</v>
      </c>
      <c r="E13780" t="s">
        <v>2374</v>
      </c>
      <c r="F13780" t="s">
        <v>1390</v>
      </c>
      <c r="G13780">
        <v>12691</v>
      </c>
      <c r="H13780" s="23">
        <v>112347127116</v>
      </c>
    </row>
    <row r="13781" spans="1:8" x14ac:dyDescent="0.25">
      <c r="A13781">
        <v>11030</v>
      </c>
      <c r="B13781" t="s">
        <v>18250</v>
      </c>
      <c r="C13781" t="s">
        <v>18250</v>
      </c>
      <c r="D13781" s="23">
        <v>2012862002294</v>
      </c>
      <c r="E13781" t="s">
        <v>1435</v>
      </c>
      <c r="F13781" t="s">
        <v>1390</v>
      </c>
      <c r="G13781">
        <v>16823</v>
      </c>
      <c r="H13781" s="23">
        <v>112347127116</v>
      </c>
    </row>
    <row r="13782" spans="1:8" x14ac:dyDescent="0.25">
      <c r="A13782">
        <v>10903</v>
      </c>
      <c r="B13782" t="s">
        <v>18251</v>
      </c>
      <c r="C13782" t="s">
        <v>18248</v>
      </c>
      <c r="D13782" s="23">
        <v>2012862002103</v>
      </c>
      <c r="E13782" t="s">
        <v>1618</v>
      </c>
      <c r="F13782" t="s">
        <v>1619</v>
      </c>
      <c r="G13782">
        <v>16575</v>
      </c>
      <c r="H13782" s="23">
        <v>962619035</v>
      </c>
    </row>
    <row r="13783" spans="1:8" x14ac:dyDescent="0.25">
      <c r="A13783">
        <v>2534</v>
      </c>
      <c r="B13783" t="s">
        <v>18252</v>
      </c>
      <c r="C13783" t="s">
        <v>18253</v>
      </c>
      <c r="D13783" s="23">
        <v>35586379000148</v>
      </c>
      <c r="E13783" t="s">
        <v>1385</v>
      </c>
      <c r="F13783" t="s">
        <v>1386</v>
      </c>
      <c r="G13783">
        <v>3810</v>
      </c>
      <c r="H13783" s="23" t="s">
        <v>3079</v>
      </c>
    </row>
    <row r="13784" spans="1:8" x14ac:dyDescent="0.25">
      <c r="A13784">
        <v>12555</v>
      </c>
      <c r="B13784" t="s">
        <v>18254</v>
      </c>
      <c r="C13784" t="s">
        <v>18254</v>
      </c>
      <c r="D13784" s="23">
        <v>34983867000126</v>
      </c>
      <c r="E13784" t="s">
        <v>13072</v>
      </c>
      <c r="F13784" t="s">
        <v>1386</v>
      </c>
      <c r="G13784">
        <v>19550</v>
      </c>
      <c r="H13784" s="23">
        <v>163497826</v>
      </c>
    </row>
    <row r="13785" spans="1:8" x14ac:dyDescent="0.25">
      <c r="A13785">
        <v>12683</v>
      </c>
      <c r="B13785" t="s">
        <v>25622</v>
      </c>
      <c r="C13785" t="s">
        <v>25622</v>
      </c>
      <c r="D13785" s="23"/>
      <c r="E13785" t="s">
        <v>1422</v>
      </c>
      <c r="F13785" t="s">
        <v>1386</v>
      </c>
      <c r="G13785">
        <v>19707</v>
      </c>
      <c r="H13785" s="23"/>
    </row>
    <row r="13786" spans="1:8" x14ac:dyDescent="0.25">
      <c r="A13786">
        <v>3881</v>
      </c>
      <c r="B13786" t="s">
        <v>18255</v>
      </c>
      <c r="C13786" t="s">
        <v>18256</v>
      </c>
      <c r="D13786" s="23">
        <v>91359711000102</v>
      </c>
      <c r="E13786" t="s">
        <v>18257</v>
      </c>
      <c r="F13786" t="s">
        <v>1619</v>
      </c>
      <c r="G13786">
        <v>5157</v>
      </c>
      <c r="H13786" s="23">
        <v>780007484</v>
      </c>
    </row>
    <row r="13787" spans="1:8" x14ac:dyDescent="0.25">
      <c r="A13787">
        <v>8649</v>
      </c>
      <c r="B13787" t="s">
        <v>18258</v>
      </c>
      <c r="C13787" t="s">
        <v>18258</v>
      </c>
      <c r="D13787" s="23">
        <v>24886628000102</v>
      </c>
      <c r="E13787" t="s">
        <v>1533</v>
      </c>
      <c r="F13787" t="s">
        <v>1386</v>
      </c>
      <c r="G13787">
        <v>13159</v>
      </c>
      <c r="H13787" s="23">
        <v>162729480</v>
      </c>
    </row>
    <row r="13788" spans="1:8" x14ac:dyDescent="0.25">
      <c r="A13788">
        <v>4094</v>
      </c>
      <c r="B13788" t="s">
        <v>18259</v>
      </c>
      <c r="C13788" t="s">
        <v>18260</v>
      </c>
      <c r="D13788" s="23">
        <v>9580130000115</v>
      </c>
      <c r="E13788" t="s">
        <v>2336</v>
      </c>
      <c r="F13788" t="s">
        <v>1386</v>
      </c>
      <c r="G13788">
        <v>5370</v>
      </c>
      <c r="H13788" s="23">
        <v>161601847</v>
      </c>
    </row>
    <row r="13789" spans="1:8" x14ac:dyDescent="0.25">
      <c r="A13789">
        <v>10695</v>
      </c>
      <c r="B13789" t="s">
        <v>18261</v>
      </c>
      <c r="C13789" t="s">
        <v>18261</v>
      </c>
      <c r="D13789" s="23">
        <v>32981743000186</v>
      </c>
      <c r="E13789" t="s">
        <v>2336</v>
      </c>
      <c r="F13789" t="s">
        <v>1386</v>
      </c>
      <c r="G13789">
        <v>16109</v>
      </c>
      <c r="H13789" s="23">
        <v>163352860</v>
      </c>
    </row>
    <row r="13790" spans="1:8" x14ac:dyDescent="0.25">
      <c r="A13790">
        <v>15903</v>
      </c>
      <c r="B13790" t="s">
        <v>25623</v>
      </c>
      <c r="C13790" t="s">
        <v>25623</v>
      </c>
      <c r="D13790" s="23"/>
      <c r="E13790" t="s">
        <v>1465</v>
      </c>
      <c r="F13790" t="s">
        <v>1398</v>
      </c>
      <c r="G13790">
        <v>25389</v>
      </c>
      <c r="H13790" s="23"/>
    </row>
    <row r="13791" spans="1:8" x14ac:dyDescent="0.25">
      <c r="A13791">
        <v>3167</v>
      </c>
      <c r="B13791" t="s">
        <v>18262</v>
      </c>
      <c r="C13791" t="s">
        <v>18263</v>
      </c>
      <c r="D13791" s="23">
        <v>6137370000151</v>
      </c>
      <c r="E13791" t="s">
        <v>1385</v>
      </c>
      <c r="F13791" t="s">
        <v>1386</v>
      </c>
      <c r="G13791">
        <v>4443</v>
      </c>
      <c r="H13791" s="23">
        <v>161414001</v>
      </c>
    </row>
    <row r="13792" spans="1:8" x14ac:dyDescent="0.25">
      <c r="A13792">
        <v>10973</v>
      </c>
      <c r="B13792" t="s">
        <v>25624</v>
      </c>
      <c r="C13792" t="s">
        <v>25625</v>
      </c>
      <c r="D13792" s="23"/>
      <c r="E13792" t="s">
        <v>1422</v>
      </c>
      <c r="F13792" t="s">
        <v>1386</v>
      </c>
      <c r="G13792">
        <v>5669</v>
      </c>
      <c r="H13792" s="23"/>
    </row>
    <row r="13793" spans="1:8" x14ac:dyDescent="0.25">
      <c r="A13793">
        <v>581</v>
      </c>
      <c r="B13793" t="s">
        <v>25626</v>
      </c>
      <c r="C13793" t="s">
        <v>25626</v>
      </c>
      <c r="D13793" s="23"/>
      <c r="E13793" t="s">
        <v>1422</v>
      </c>
      <c r="F13793" t="s">
        <v>1386</v>
      </c>
      <c r="G13793">
        <v>1857</v>
      </c>
      <c r="H13793" s="23"/>
    </row>
    <row r="13794" spans="1:8" x14ac:dyDescent="0.25">
      <c r="A13794">
        <v>15219</v>
      </c>
      <c r="B13794" t="s">
        <v>18264</v>
      </c>
      <c r="D13794" s="23">
        <v>7147544000120</v>
      </c>
      <c r="E13794" t="s">
        <v>18265</v>
      </c>
      <c r="F13794" t="s">
        <v>1390</v>
      </c>
      <c r="G13794">
        <v>24324</v>
      </c>
      <c r="H13794" s="23">
        <v>666059408111</v>
      </c>
    </row>
    <row r="13795" spans="1:8" x14ac:dyDescent="0.25">
      <c r="A13795">
        <v>759</v>
      </c>
      <c r="B13795" t="s">
        <v>25627</v>
      </c>
      <c r="C13795" t="s">
        <v>25627</v>
      </c>
      <c r="D13795" s="23"/>
      <c r="E13795" t="s">
        <v>1385</v>
      </c>
      <c r="F13795" t="s">
        <v>1386</v>
      </c>
      <c r="G13795">
        <v>2035</v>
      </c>
      <c r="H13795" s="23"/>
    </row>
    <row r="13796" spans="1:8" x14ac:dyDescent="0.25">
      <c r="A13796">
        <v>1470</v>
      </c>
      <c r="B13796" t="s">
        <v>18266</v>
      </c>
      <c r="C13796" t="s">
        <v>18267</v>
      </c>
      <c r="D13796" s="23">
        <v>10904831000141</v>
      </c>
      <c r="E13796" t="s">
        <v>2299</v>
      </c>
      <c r="F13796" t="s">
        <v>1386</v>
      </c>
      <c r="G13796">
        <v>2746</v>
      </c>
      <c r="H13796" s="23">
        <v>161619932</v>
      </c>
    </row>
    <row r="13797" spans="1:8" x14ac:dyDescent="0.25">
      <c r="A13797">
        <v>3864</v>
      </c>
      <c r="B13797" t="s">
        <v>18268</v>
      </c>
      <c r="C13797" t="s">
        <v>18267</v>
      </c>
      <c r="D13797" s="23">
        <v>9100732000128</v>
      </c>
      <c r="E13797" t="s">
        <v>1452</v>
      </c>
      <c r="F13797" t="s">
        <v>1386</v>
      </c>
      <c r="G13797">
        <v>5140</v>
      </c>
      <c r="H13797" s="23">
        <v>161535950</v>
      </c>
    </row>
    <row r="13798" spans="1:8" x14ac:dyDescent="0.25">
      <c r="A13798">
        <v>840</v>
      </c>
      <c r="B13798" t="s">
        <v>25628</v>
      </c>
      <c r="C13798" t="s">
        <v>25629</v>
      </c>
      <c r="D13798" s="23"/>
      <c r="E13798" t="s">
        <v>1723</v>
      </c>
      <c r="F13798" t="s">
        <v>1386</v>
      </c>
      <c r="G13798">
        <v>5569</v>
      </c>
      <c r="H13798" s="23"/>
    </row>
    <row r="13799" spans="1:8" x14ac:dyDescent="0.25">
      <c r="A13799">
        <v>6879</v>
      </c>
      <c r="B13799" t="s">
        <v>25630</v>
      </c>
      <c r="C13799" t="s">
        <v>25631</v>
      </c>
      <c r="D13799" s="23"/>
      <c r="E13799" t="s">
        <v>1422</v>
      </c>
      <c r="F13799" t="s">
        <v>1386</v>
      </c>
      <c r="G13799">
        <v>103</v>
      </c>
      <c r="H13799" s="23"/>
    </row>
    <row r="13800" spans="1:8" x14ac:dyDescent="0.25">
      <c r="A13800">
        <v>9203</v>
      </c>
      <c r="B13800" t="s">
        <v>18269</v>
      </c>
      <c r="C13800" t="s">
        <v>18269</v>
      </c>
      <c r="D13800" s="23">
        <v>10707693000100</v>
      </c>
      <c r="E13800" t="s">
        <v>1397</v>
      </c>
      <c r="F13800" t="s">
        <v>1398</v>
      </c>
      <c r="G13800">
        <v>13705</v>
      </c>
      <c r="H13800" s="23">
        <v>201349060</v>
      </c>
    </row>
    <row r="13801" spans="1:8" x14ac:dyDescent="0.25">
      <c r="A13801">
        <v>15380</v>
      </c>
      <c r="B13801" t="s">
        <v>25632</v>
      </c>
      <c r="C13801" t="s">
        <v>25632</v>
      </c>
      <c r="D13801" s="23"/>
      <c r="E13801" t="s">
        <v>1816</v>
      </c>
      <c r="F13801" t="s">
        <v>1386</v>
      </c>
      <c r="G13801">
        <v>24545</v>
      </c>
      <c r="H13801" s="23"/>
    </row>
    <row r="13802" spans="1:8" x14ac:dyDescent="0.25">
      <c r="A13802">
        <v>12156</v>
      </c>
      <c r="B13802" t="s">
        <v>25633</v>
      </c>
      <c r="C13802" t="s">
        <v>25634</v>
      </c>
      <c r="D13802" s="23"/>
      <c r="E13802" t="s">
        <v>1422</v>
      </c>
      <c r="F13802" t="s">
        <v>1386</v>
      </c>
      <c r="G13802">
        <v>50</v>
      </c>
      <c r="H13802" s="23"/>
    </row>
    <row r="13803" spans="1:8" x14ac:dyDescent="0.25">
      <c r="A13803">
        <v>11827</v>
      </c>
      <c r="B13803" t="s">
        <v>25635</v>
      </c>
      <c r="C13803" t="s">
        <v>25636</v>
      </c>
      <c r="D13803" s="23"/>
      <c r="E13803" t="s">
        <v>1723</v>
      </c>
      <c r="F13803" t="s">
        <v>1386</v>
      </c>
      <c r="G13803">
        <v>17954</v>
      </c>
      <c r="H13803" s="23"/>
    </row>
    <row r="13804" spans="1:8" x14ac:dyDescent="0.25">
      <c r="A13804">
        <v>4174</v>
      </c>
      <c r="B13804" t="s">
        <v>25637</v>
      </c>
      <c r="C13804" t="s">
        <v>25637</v>
      </c>
      <c r="D13804" s="23"/>
      <c r="E13804" t="s">
        <v>1422</v>
      </c>
      <c r="F13804" t="s">
        <v>1386</v>
      </c>
      <c r="G13804">
        <v>1405</v>
      </c>
      <c r="H13804" s="23"/>
    </row>
    <row r="13805" spans="1:8" x14ac:dyDescent="0.25">
      <c r="A13805">
        <v>12022</v>
      </c>
      <c r="B13805" t="s">
        <v>18270</v>
      </c>
      <c r="C13805" t="s">
        <v>18270</v>
      </c>
      <c r="D13805" s="23">
        <v>28726412000122</v>
      </c>
      <c r="E13805" t="s">
        <v>4396</v>
      </c>
      <c r="F13805" t="s">
        <v>1418</v>
      </c>
      <c r="G13805">
        <v>18512</v>
      </c>
      <c r="H13805" s="23">
        <v>80299915</v>
      </c>
    </row>
    <row r="13806" spans="1:8" x14ac:dyDescent="0.25">
      <c r="A13806">
        <v>6066</v>
      </c>
      <c r="B13806" t="s">
        <v>18271</v>
      </c>
      <c r="C13806" t="s">
        <v>18271</v>
      </c>
      <c r="D13806" s="23">
        <v>8243881000183</v>
      </c>
      <c r="E13806" t="s">
        <v>1533</v>
      </c>
      <c r="F13806" t="s">
        <v>1386</v>
      </c>
      <c r="G13806">
        <v>9522</v>
      </c>
      <c r="H13806" s="23">
        <v>161497756</v>
      </c>
    </row>
    <row r="13807" spans="1:8" x14ac:dyDescent="0.25">
      <c r="A13807">
        <v>9438</v>
      </c>
      <c r="B13807" t="s">
        <v>18272</v>
      </c>
      <c r="C13807" t="s">
        <v>1087</v>
      </c>
      <c r="D13807" s="23">
        <v>20485773000112</v>
      </c>
      <c r="E13807" t="s">
        <v>1424</v>
      </c>
      <c r="F13807" t="s">
        <v>1390</v>
      </c>
      <c r="G13807">
        <v>13912</v>
      </c>
      <c r="H13807" s="23">
        <v>143891609115</v>
      </c>
    </row>
    <row r="13808" spans="1:8" x14ac:dyDescent="0.25">
      <c r="A13808">
        <v>3241</v>
      </c>
      <c r="B13808" t="s">
        <v>18273</v>
      </c>
      <c r="C13808" t="s">
        <v>18274</v>
      </c>
      <c r="D13808" s="23">
        <v>6864759000107</v>
      </c>
      <c r="E13808" t="s">
        <v>1851</v>
      </c>
      <c r="F13808" t="s">
        <v>1386</v>
      </c>
      <c r="G13808">
        <v>4517</v>
      </c>
      <c r="H13808" s="23">
        <v>161427820</v>
      </c>
    </row>
    <row r="13809" spans="1:8" x14ac:dyDescent="0.25">
      <c r="A13809">
        <v>5107</v>
      </c>
      <c r="B13809" t="s">
        <v>25638</v>
      </c>
      <c r="C13809" t="s">
        <v>25638</v>
      </c>
      <c r="D13809" s="23"/>
      <c r="E13809" t="s">
        <v>1422</v>
      </c>
      <c r="F13809" t="s">
        <v>1386</v>
      </c>
      <c r="G13809">
        <v>8153</v>
      </c>
      <c r="H13809" s="23"/>
    </row>
    <row r="13810" spans="1:8" x14ac:dyDescent="0.25">
      <c r="A13810">
        <v>15537</v>
      </c>
      <c r="B13810" t="s">
        <v>18275</v>
      </c>
      <c r="C13810" t="s">
        <v>18275</v>
      </c>
      <c r="D13810" s="23">
        <v>54617930000118</v>
      </c>
      <c r="E13810" t="s">
        <v>1385</v>
      </c>
      <c r="F13810" t="s">
        <v>1386</v>
      </c>
      <c r="G13810">
        <v>24767</v>
      </c>
      <c r="H13810" s="23" t="s">
        <v>1438</v>
      </c>
    </row>
    <row r="13811" spans="1:8" x14ac:dyDescent="0.25">
      <c r="A13811">
        <v>12216</v>
      </c>
      <c r="B13811" t="s">
        <v>18276</v>
      </c>
      <c r="C13811" t="s">
        <v>18276</v>
      </c>
      <c r="D13811" s="23">
        <v>35691045000134</v>
      </c>
      <c r="E13811" t="s">
        <v>1385</v>
      </c>
      <c r="F13811" t="s">
        <v>1386</v>
      </c>
      <c r="G13811">
        <v>18810</v>
      </c>
      <c r="H13811" s="23">
        <v>163554331</v>
      </c>
    </row>
    <row r="13812" spans="1:8" x14ac:dyDescent="0.25">
      <c r="A13812">
        <v>15132</v>
      </c>
      <c r="B13812" t="s">
        <v>18277</v>
      </c>
      <c r="C13812" t="s">
        <v>18278</v>
      </c>
      <c r="D13812" s="23">
        <v>54768563000153</v>
      </c>
      <c r="E13812" t="s">
        <v>1422</v>
      </c>
      <c r="F13812" t="s">
        <v>1386</v>
      </c>
      <c r="G13812">
        <v>24052</v>
      </c>
      <c r="H13812" s="23" t="s">
        <v>1438</v>
      </c>
    </row>
    <row r="13813" spans="1:8" x14ac:dyDescent="0.25">
      <c r="A13813">
        <v>10080</v>
      </c>
      <c r="B13813" t="s">
        <v>18279</v>
      </c>
      <c r="C13813" t="s">
        <v>18279</v>
      </c>
      <c r="D13813" s="23">
        <v>30115167000169</v>
      </c>
      <c r="E13813" t="s">
        <v>3083</v>
      </c>
      <c r="F13813" t="s">
        <v>1386</v>
      </c>
      <c r="G13813">
        <v>14943</v>
      </c>
      <c r="H13813" s="23">
        <v>163136688</v>
      </c>
    </row>
    <row r="13814" spans="1:8" x14ac:dyDescent="0.25">
      <c r="A13814">
        <v>2430</v>
      </c>
      <c r="B13814" t="s">
        <v>18280</v>
      </c>
      <c r="C13814" t="s">
        <v>18281</v>
      </c>
      <c r="D13814" s="23">
        <v>3374208000169</v>
      </c>
      <c r="E13814" t="s">
        <v>1642</v>
      </c>
      <c r="F13814" t="s">
        <v>1415</v>
      </c>
      <c r="G13814">
        <v>3706</v>
      </c>
      <c r="H13814" s="23" t="s">
        <v>18282</v>
      </c>
    </row>
    <row r="13815" spans="1:8" x14ac:dyDescent="0.25">
      <c r="A13815">
        <v>12355</v>
      </c>
      <c r="B13815" t="s">
        <v>18283</v>
      </c>
      <c r="C13815" t="s">
        <v>18283</v>
      </c>
      <c r="D13815" s="23">
        <v>41001324000121</v>
      </c>
      <c r="E13815" t="s">
        <v>2050</v>
      </c>
      <c r="F13815" t="s">
        <v>1386</v>
      </c>
      <c r="G13815">
        <v>18955</v>
      </c>
      <c r="H13815" s="23">
        <v>163916977</v>
      </c>
    </row>
    <row r="13816" spans="1:8" x14ac:dyDescent="0.25">
      <c r="A13816">
        <v>14499</v>
      </c>
      <c r="B13816" t="s">
        <v>18284</v>
      </c>
      <c r="C13816" t="s">
        <v>18285</v>
      </c>
      <c r="D13816" s="23">
        <v>52089617000129</v>
      </c>
      <c r="E13816" t="s">
        <v>4119</v>
      </c>
      <c r="F13816" t="s">
        <v>1415</v>
      </c>
      <c r="G13816">
        <v>22837</v>
      </c>
      <c r="H13816" s="23" t="s">
        <v>1438</v>
      </c>
    </row>
    <row r="13817" spans="1:8" x14ac:dyDescent="0.25">
      <c r="A13817">
        <v>11823</v>
      </c>
      <c r="B13817" t="s">
        <v>18286</v>
      </c>
      <c r="C13817" t="s">
        <v>18286</v>
      </c>
      <c r="D13817" s="23">
        <v>20061907000178</v>
      </c>
      <c r="E13817" t="s">
        <v>3991</v>
      </c>
      <c r="F13817" t="s">
        <v>1398</v>
      </c>
      <c r="G13817">
        <v>18192</v>
      </c>
      <c r="H13817" s="23">
        <v>204072824</v>
      </c>
    </row>
    <row r="13818" spans="1:8" x14ac:dyDescent="0.25">
      <c r="A13818">
        <v>13854</v>
      </c>
      <c r="B13818" t="s">
        <v>25639</v>
      </c>
      <c r="C13818" t="s">
        <v>25639</v>
      </c>
      <c r="D13818" s="23"/>
      <c r="E13818" t="s">
        <v>2549</v>
      </c>
      <c r="F13818" t="s">
        <v>1386</v>
      </c>
      <c r="G13818">
        <v>21595</v>
      </c>
      <c r="H13818" s="23"/>
    </row>
    <row r="13819" spans="1:8" x14ac:dyDescent="0.25">
      <c r="A13819">
        <v>12895</v>
      </c>
      <c r="B13819" t="s">
        <v>25640</v>
      </c>
      <c r="C13819" t="s">
        <v>25641</v>
      </c>
      <c r="D13819" s="23"/>
      <c r="E13819" t="s">
        <v>1422</v>
      </c>
      <c r="F13819" t="s">
        <v>1386</v>
      </c>
      <c r="G13819">
        <v>9081</v>
      </c>
      <c r="H13819" s="23"/>
    </row>
    <row r="13820" spans="1:8" x14ac:dyDescent="0.25">
      <c r="A13820">
        <v>11929</v>
      </c>
      <c r="B13820" t="s">
        <v>18287</v>
      </c>
      <c r="C13820" t="s">
        <v>18287</v>
      </c>
      <c r="D13820" s="23">
        <v>26813351000105</v>
      </c>
      <c r="E13820" t="s">
        <v>1409</v>
      </c>
      <c r="F13820" t="s">
        <v>1386</v>
      </c>
      <c r="G13820">
        <v>18329</v>
      </c>
      <c r="H13820" s="23">
        <v>162865694</v>
      </c>
    </row>
    <row r="13821" spans="1:8" x14ac:dyDescent="0.25">
      <c r="A13821">
        <v>6037</v>
      </c>
      <c r="B13821" t="s">
        <v>18288</v>
      </c>
      <c r="C13821" t="s">
        <v>18289</v>
      </c>
      <c r="D13821" s="23">
        <v>2429622000165</v>
      </c>
      <c r="E13821" t="s">
        <v>1424</v>
      </c>
      <c r="F13821" t="s">
        <v>1390</v>
      </c>
      <c r="G13821">
        <v>9407</v>
      </c>
      <c r="H13821" s="23" t="s">
        <v>18290</v>
      </c>
    </row>
    <row r="13822" spans="1:8" x14ac:dyDescent="0.25">
      <c r="A13822">
        <v>6763</v>
      </c>
      <c r="B13822" t="s">
        <v>18291</v>
      </c>
      <c r="C13822" t="s">
        <v>18292</v>
      </c>
      <c r="D13822" s="23">
        <v>4144293000131</v>
      </c>
      <c r="E13822" t="s">
        <v>1424</v>
      </c>
      <c r="F13822" t="s">
        <v>1390</v>
      </c>
      <c r="G13822">
        <v>10486</v>
      </c>
      <c r="H13822" s="23">
        <v>148047267115</v>
      </c>
    </row>
    <row r="13823" spans="1:8" x14ac:dyDescent="0.25">
      <c r="A13823">
        <v>10907</v>
      </c>
      <c r="B13823" t="s">
        <v>18293</v>
      </c>
      <c r="C13823" t="s">
        <v>18293</v>
      </c>
      <c r="D13823" s="23">
        <v>30357350000170</v>
      </c>
      <c r="E13823" t="s">
        <v>1424</v>
      </c>
      <c r="F13823" t="s">
        <v>1390</v>
      </c>
      <c r="G13823">
        <v>16579</v>
      </c>
      <c r="H13823" s="23">
        <v>119394246118</v>
      </c>
    </row>
    <row r="13824" spans="1:8" x14ac:dyDescent="0.25">
      <c r="A13824">
        <v>13462</v>
      </c>
      <c r="B13824" t="s">
        <v>18294</v>
      </c>
      <c r="C13824" t="s">
        <v>18294</v>
      </c>
      <c r="D13824" s="23">
        <v>39873865000106</v>
      </c>
      <c r="E13824" t="s">
        <v>1500</v>
      </c>
      <c r="F13824" t="s">
        <v>1415</v>
      </c>
      <c r="G13824">
        <v>21050</v>
      </c>
      <c r="H13824" s="23">
        <v>92638538</v>
      </c>
    </row>
    <row r="13825" spans="1:8" x14ac:dyDescent="0.25">
      <c r="A13825">
        <v>10546</v>
      </c>
      <c r="B13825" t="s">
        <v>18295</v>
      </c>
      <c r="C13825" t="s">
        <v>18296</v>
      </c>
      <c r="D13825" s="23">
        <v>38951406000122</v>
      </c>
      <c r="E13825" t="s">
        <v>1424</v>
      </c>
      <c r="F13825" t="s">
        <v>1390</v>
      </c>
      <c r="G13825">
        <v>15911</v>
      </c>
      <c r="H13825" s="23">
        <v>113609695115</v>
      </c>
    </row>
    <row r="13826" spans="1:8" x14ac:dyDescent="0.25">
      <c r="A13826">
        <v>11393</v>
      </c>
      <c r="B13826" t="s">
        <v>18297</v>
      </c>
      <c r="C13826" t="s">
        <v>18297</v>
      </c>
      <c r="D13826" s="23">
        <v>17776751000105</v>
      </c>
      <c r="E13826" t="s">
        <v>2371</v>
      </c>
      <c r="F13826" t="s">
        <v>1444</v>
      </c>
      <c r="G13826">
        <v>17308</v>
      </c>
      <c r="H13826" s="23">
        <v>107700555</v>
      </c>
    </row>
    <row r="13827" spans="1:8" x14ac:dyDescent="0.25">
      <c r="A13827">
        <v>11948</v>
      </c>
      <c r="B13827" t="s">
        <v>18297</v>
      </c>
      <c r="C13827" t="s">
        <v>18297</v>
      </c>
      <c r="D13827" s="23">
        <v>17776751000369</v>
      </c>
      <c r="E13827" t="s">
        <v>4200</v>
      </c>
      <c r="F13827" t="s">
        <v>1415</v>
      </c>
      <c r="G13827">
        <v>18354</v>
      </c>
      <c r="H13827" s="23">
        <v>87642476</v>
      </c>
    </row>
    <row r="13828" spans="1:8" x14ac:dyDescent="0.25">
      <c r="A13828">
        <v>9364</v>
      </c>
      <c r="B13828" t="s">
        <v>18298</v>
      </c>
      <c r="C13828" t="s">
        <v>18299</v>
      </c>
      <c r="D13828" s="23">
        <v>28268233000784</v>
      </c>
      <c r="E13828" t="s">
        <v>3880</v>
      </c>
      <c r="F13828" t="s">
        <v>3547</v>
      </c>
      <c r="G13828">
        <v>13850</v>
      </c>
      <c r="H13828" s="23">
        <v>999999</v>
      </c>
    </row>
    <row r="13829" spans="1:8" x14ac:dyDescent="0.25">
      <c r="A13829">
        <v>7759</v>
      </c>
      <c r="B13829" t="s">
        <v>18300</v>
      </c>
      <c r="C13829" t="s">
        <v>18300</v>
      </c>
      <c r="D13829" s="23">
        <v>1241994000958</v>
      </c>
      <c r="E13829" t="s">
        <v>1527</v>
      </c>
      <c r="F13829" t="s">
        <v>1386</v>
      </c>
      <c r="G13829">
        <v>12076</v>
      </c>
      <c r="H13829" s="23">
        <v>161741924</v>
      </c>
    </row>
    <row r="13830" spans="1:8" x14ac:dyDescent="0.25">
      <c r="A13830">
        <v>1752</v>
      </c>
      <c r="B13830" t="s">
        <v>18301</v>
      </c>
      <c r="C13830" t="s">
        <v>18302</v>
      </c>
      <c r="D13830" s="23">
        <v>1241994000109</v>
      </c>
      <c r="E13830" t="s">
        <v>1500</v>
      </c>
      <c r="F13830" t="s">
        <v>1415</v>
      </c>
      <c r="G13830">
        <v>3028</v>
      </c>
      <c r="H13830" s="23">
        <v>22709789</v>
      </c>
    </row>
    <row r="13831" spans="1:8" x14ac:dyDescent="0.25">
      <c r="A13831">
        <v>11947</v>
      </c>
      <c r="B13831" t="s">
        <v>18303</v>
      </c>
      <c r="C13831" t="s">
        <v>18304</v>
      </c>
      <c r="D13831" s="23">
        <v>8250872000110</v>
      </c>
      <c r="E13831" t="s">
        <v>3865</v>
      </c>
      <c r="F13831" t="s">
        <v>1639</v>
      </c>
      <c r="G13831">
        <v>18353</v>
      </c>
      <c r="H13831" s="23">
        <v>10176020039</v>
      </c>
    </row>
    <row r="13832" spans="1:8" x14ac:dyDescent="0.25">
      <c r="A13832">
        <v>6544</v>
      </c>
      <c r="B13832" t="s">
        <v>18305</v>
      </c>
      <c r="C13832" t="s">
        <v>18306</v>
      </c>
      <c r="D13832" s="23">
        <v>4721589000178</v>
      </c>
      <c r="E13832" t="s">
        <v>9384</v>
      </c>
      <c r="F13832" t="s">
        <v>1390</v>
      </c>
      <c r="G13832">
        <v>10075</v>
      </c>
      <c r="H13832" s="23">
        <v>335127598119</v>
      </c>
    </row>
    <row r="13833" spans="1:8" x14ac:dyDescent="0.25">
      <c r="A13833">
        <v>12708</v>
      </c>
      <c r="B13833" t="s">
        <v>18307</v>
      </c>
      <c r="D13833" s="23"/>
      <c r="E13833" t="s">
        <v>18308</v>
      </c>
      <c r="F13833" t="s">
        <v>1536</v>
      </c>
      <c r="G13833">
        <v>19734</v>
      </c>
      <c r="H13833" s="23"/>
    </row>
    <row r="13834" spans="1:8" x14ac:dyDescent="0.25">
      <c r="A13834">
        <v>10231</v>
      </c>
      <c r="B13834" t="s">
        <v>18309</v>
      </c>
      <c r="D13834" s="23"/>
      <c r="E13834" t="s">
        <v>18310</v>
      </c>
      <c r="F13834" t="s">
        <v>1536</v>
      </c>
      <c r="G13834">
        <v>15434</v>
      </c>
      <c r="H13834" s="23"/>
    </row>
    <row r="13835" spans="1:8" x14ac:dyDescent="0.25">
      <c r="A13835">
        <v>7830</v>
      </c>
      <c r="B13835" t="s">
        <v>18311</v>
      </c>
      <c r="C13835" t="s">
        <v>18311</v>
      </c>
      <c r="D13835" s="23">
        <v>10989248000261</v>
      </c>
      <c r="E13835" t="s">
        <v>8121</v>
      </c>
      <c r="F13835" t="s">
        <v>1398</v>
      </c>
      <c r="G13835">
        <v>12138</v>
      </c>
      <c r="H13835" s="23">
        <v>204158362</v>
      </c>
    </row>
    <row r="13836" spans="1:8" x14ac:dyDescent="0.25">
      <c r="A13836">
        <v>15019</v>
      </c>
      <c r="B13836" t="s">
        <v>18312</v>
      </c>
      <c r="C13836" t="s">
        <v>18313</v>
      </c>
      <c r="D13836" s="23">
        <v>45965267000151</v>
      </c>
      <c r="E13836" t="s">
        <v>1586</v>
      </c>
      <c r="F13836" t="s">
        <v>1587</v>
      </c>
      <c r="G13836">
        <v>23691</v>
      </c>
      <c r="H13836" s="23">
        <v>240326741</v>
      </c>
    </row>
    <row r="13837" spans="1:8" x14ac:dyDescent="0.25">
      <c r="A13837">
        <v>14661</v>
      </c>
      <c r="B13837" t="s">
        <v>18314</v>
      </c>
      <c r="D13837" s="23">
        <v>5654516000173</v>
      </c>
      <c r="E13837" t="s">
        <v>1505</v>
      </c>
      <c r="F13837" t="s">
        <v>1390</v>
      </c>
      <c r="G13837">
        <v>23083</v>
      </c>
      <c r="H13837" s="23">
        <v>582644259111</v>
      </c>
    </row>
    <row r="13838" spans="1:8" x14ac:dyDescent="0.25">
      <c r="A13838">
        <v>13984</v>
      </c>
      <c r="B13838" t="s">
        <v>18315</v>
      </c>
      <c r="D13838" s="23">
        <v>48068357000138</v>
      </c>
      <c r="E13838" t="s">
        <v>1424</v>
      </c>
      <c r="F13838" t="s">
        <v>1390</v>
      </c>
      <c r="G13838">
        <v>21784</v>
      </c>
      <c r="H13838" s="23">
        <v>109659479119</v>
      </c>
    </row>
    <row r="13839" spans="1:8" x14ac:dyDescent="0.25">
      <c r="A13839">
        <v>14054</v>
      </c>
      <c r="B13839" t="s">
        <v>18316</v>
      </c>
      <c r="C13839" t="s">
        <v>18317</v>
      </c>
      <c r="D13839" s="23">
        <v>48709650000137</v>
      </c>
      <c r="E13839" t="s">
        <v>1430</v>
      </c>
      <c r="F13839" t="s">
        <v>1415</v>
      </c>
      <c r="G13839">
        <v>21836</v>
      </c>
      <c r="H13839" s="23">
        <v>109953231</v>
      </c>
    </row>
    <row r="13840" spans="1:8" x14ac:dyDescent="0.25">
      <c r="A13840">
        <v>14189</v>
      </c>
      <c r="B13840" t="s">
        <v>18318</v>
      </c>
      <c r="C13840" t="s">
        <v>18319</v>
      </c>
      <c r="D13840" s="23">
        <v>8351293000910</v>
      </c>
      <c r="E13840" t="s">
        <v>3880</v>
      </c>
      <c r="F13840" t="s">
        <v>3547</v>
      </c>
      <c r="G13840">
        <v>22145</v>
      </c>
      <c r="H13840" s="23">
        <v>83316108</v>
      </c>
    </row>
    <row r="13841" spans="1:8" x14ac:dyDescent="0.25">
      <c r="A13841">
        <v>14409</v>
      </c>
      <c r="B13841" t="s">
        <v>18320</v>
      </c>
      <c r="D13841" s="23">
        <v>10576088000148</v>
      </c>
      <c r="E13841" t="s">
        <v>2374</v>
      </c>
      <c r="F13841" t="s">
        <v>1390</v>
      </c>
      <c r="G13841">
        <v>22696</v>
      </c>
      <c r="H13841" s="23">
        <v>244818748113</v>
      </c>
    </row>
    <row r="13842" spans="1:8" x14ac:dyDescent="0.25">
      <c r="A13842">
        <v>5231</v>
      </c>
      <c r="B13842" t="s">
        <v>18321</v>
      </c>
      <c r="C13842" t="s">
        <v>18322</v>
      </c>
      <c r="D13842" s="23">
        <v>5016300000182</v>
      </c>
      <c r="E13842" t="s">
        <v>1507</v>
      </c>
      <c r="F13842" t="s">
        <v>1415</v>
      </c>
      <c r="G13842">
        <v>8270</v>
      </c>
      <c r="H13842" s="23">
        <v>29146380</v>
      </c>
    </row>
    <row r="13843" spans="1:8" x14ac:dyDescent="0.25">
      <c r="A13843">
        <v>6008</v>
      </c>
      <c r="B13843" t="s">
        <v>18323</v>
      </c>
      <c r="C13843" t="s">
        <v>18324</v>
      </c>
      <c r="D13843" s="23">
        <v>1002535000164</v>
      </c>
      <c r="E13843" t="s">
        <v>1430</v>
      </c>
      <c r="F13843" t="s">
        <v>1415</v>
      </c>
      <c r="G13843">
        <v>9298</v>
      </c>
      <c r="H13843" s="23" t="s">
        <v>1438</v>
      </c>
    </row>
    <row r="13844" spans="1:8" x14ac:dyDescent="0.25">
      <c r="A13844">
        <v>12479</v>
      </c>
      <c r="B13844" t="s">
        <v>18325</v>
      </c>
      <c r="C13844" t="s">
        <v>18326</v>
      </c>
      <c r="D13844" s="23">
        <v>1610798003929</v>
      </c>
      <c r="E13844" t="s">
        <v>3374</v>
      </c>
      <c r="F13844" t="s">
        <v>1610</v>
      </c>
      <c r="G13844">
        <v>19257</v>
      </c>
      <c r="H13844" s="23">
        <v>255859740</v>
      </c>
    </row>
    <row r="13845" spans="1:8" x14ac:dyDescent="0.25">
      <c r="A13845">
        <v>12613</v>
      </c>
      <c r="B13845" t="s">
        <v>18326</v>
      </c>
      <c r="C13845" t="s">
        <v>18327</v>
      </c>
      <c r="D13845" s="23">
        <v>1610798001632</v>
      </c>
      <c r="E13845" t="s">
        <v>1465</v>
      </c>
      <c r="F13845" t="s">
        <v>1398</v>
      </c>
      <c r="G13845">
        <v>19627</v>
      </c>
      <c r="H13845" s="23">
        <v>200951696</v>
      </c>
    </row>
    <row r="13846" spans="1:8" x14ac:dyDescent="0.25">
      <c r="A13846">
        <v>11974</v>
      </c>
      <c r="B13846" t="s">
        <v>18326</v>
      </c>
      <c r="C13846" t="s">
        <v>18327</v>
      </c>
      <c r="D13846" s="23">
        <v>1610798004658</v>
      </c>
      <c r="E13846" t="s">
        <v>1888</v>
      </c>
      <c r="F13846" t="s">
        <v>1610</v>
      </c>
      <c r="G13846">
        <v>18404</v>
      </c>
      <c r="H13846" s="23">
        <v>256790884</v>
      </c>
    </row>
    <row r="13847" spans="1:8" x14ac:dyDescent="0.25">
      <c r="A13847">
        <v>10396</v>
      </c>
      <c r="B13847" t="s">
        <v>18326</v>
      </c>
      <c r="C13847" t="s">
        <v>18326</v>
      </c>
      <c r="D13847" s="23">
        <v>1610798004909</v>
      </c>
      <c r="E13847" t="s">
        <v>1869</v>
      </c>
      <c r="F13847" t="s">
        <v>1692</v>
      </c>
      <c r="G13847">
        <v>15693</v>
      </c>
      <c r="H13847" s="23">
        <v>9070592603</v>
      </c>
    </row>
    <row r="13848" spans="1:8" x14ac:dyDescent="0.25">
      <c r="A13848">
        <v>9498</v>
      </c>
      <c r="B13848" t="s">
        <v>18326</v>
      </c>
      <c r="C13848" t="s">
        <v>18327</v>
      </c>
      <c r="D13848" s="23">
        <v>1610798002108</v>
      </c>
      <c r="E13848" t="s">
        <v>1385</v>
      </c>
      <c r="F13848" t="s">
        <v>1386</v>
      </c>
      <c r="G13848">
        <v>14162</v>
      </c>
      <c r="H13848" s="23">
        <v>161432891</v>
      </c>
    </row>
    <row r="13849" spans="1:8" x14ac:dyDescent="0.25">
      <c r="A13849">
        <v>13368</v>
      </c>
      <c r="B13849" t="s">
        <v>18326</v>
      </c>
      <c r="C13849" t="s">
        <v>18327</v>
      </c>
      <c r="D13849" s="23">
        <v>1610798000156</v>
      </c>
      <c r="E13849" t="s">
        <v>5350</v>
      </c>
      <c r="F13849" t="s">
        <v>1390</v>
      </c>
      <c r="G13849">
        <v>20922</v>
      </c>
      <c r="H13849" s="23">
        <v>298073918112</v>
      </c>
    </row>
    <row r="13850" spans="1:8" x14ac:dyDescent="0.25">
      <c r="A13850">
        <v>14865</v>
      </c>
      <c r="B13850" t="s">
        <v>18328</v>
      </c>
      <c r="D13850" s="23">
        <v>1610798003414</v>
      </c>
      <c r="E13850" t="s">
        <v>7760</v>
      </c>
      <c r="F13850" t="s">
        <v>1610</v>
      </c>
      <c r="G13850">
        <v>23305</v>
      </c>
      <c r="H13850" s="23">
        <v>255239300</v>
      </c>
    </row>
    <row r="13851" spans="1:8" x14ac:dyDescent="0.25">
      <c r="A13851">
        <v>2045</v>
      </c>
      <c r="B13851" t="s">
        <v>18329</v>
      </c>
      <c r="C13851" t="s">
        <v>18330</v>
      </c>
      <c r="D13851" s="23">
        <v>2008459000329</v>
      </c>
      <c r="E13851" t="s">
        <v>4001</v>
      </c>
      <c r="F13851" t="s">
        <v>1398</v>
      </c>
      <c r="G13851">
        <v>3321</v>
      </c>
      <c r="H13851" s="23">
        <v>200914863</v>
      </c>
    </row>
    <row r="13852" spans="1:8" x14ac:dyDescent="0.25">
      <c r="A13852">
        <v>14363</v>
      </c>
      <c r="B13852" t="s">
        <v>18331</v>
      </c>
      <c r="C13852" t="s">
        <v>18332</v>
      </c>
      <c r="D13852" s="23">
        <v>7984063000250</v>
      </c>
      <c r="E13852" t="s">
        <v>1385</v>
      </c>
      <c r="F13852" t="s">
        <v>1386</v>
      </c>
      <c r="G13852">
        <v>22621</v>
      </c>
      <c r="H13852" s="23">
        <v>163785961</v>
      </c>
    </row>
    <row r="13853" spans="1:8" x14ac:dyDescent="0.25">
      <c r="A13853">
        <v>10934</v>
      </c>
      <c r="B13853" t="s">
        <v>18333</v>
      </c>
      <c r="C13853" t="s">
        <v>18334</v>
      </c>
      <c r="D13853" s="23">
        <v>47010566000168</v>
      </c>
      <c r="E13853" t="s">
        <v>2667</v>
      </c>
      <c r="F13853" t="s">
        <v>1390</v>
      </c>
      <c r="G13853">
        <v>16659</v>
      </c>
      <c r="H13853" s="23">
        <v>535061144118</v>
      </c>
    </row>
    <row r="13854" spans="1:8" x14ac:dyDescent="0.25">
      <c r="A13854">
        <v>9495</v>
      </c>
      <c r="B13854" t="s">
        <v>18335</v>
      </c>
      <c r="C13854" t="s">
        <v>18336</v>
      </c>
      <c r="D13854" s="23">
        <v>24484750000144</v>
      </c>
      <c r="E13854" t="s">
        <v>1992</v>
      </c>
      <c r="F13854" t="s">
        <v>1587</v>
      </c>
      <c r="G13854">
        <v>14151</v>
      </c>
      <c r="H13854" s="23">
        <v>240781198</v>
      </c>
    </row>
    <row r="13855" spans="1:8" x14ac:dyDescent="0.25">
      <c r="A13855">
        <v>13197</v>
      </c>
      <c r="B13855" t="s">
        <v>18337</v>
      </c>
      <c r="D13855" s="23">
        <v>11415522000170</v>
      </c>
      <c r="E13855" t="s">
        <v>1424</v>
      </c>
      <c r="F13855" t="s">
        <v>1390</v>
      </c>
      <c r="G13855">
        <v>20390</v>
      </c>
      <c r="H13855" s="23">
        <v>148934858114</v>
      </c>
    </row>
    <row r="13856" spans="1:8" x14ac:dyDescent="0.25">
      <c r="A13856">
        <v>3315</v>
      </c>
      <c r="B13856" t="s">
        <v>18338</v>
      </c>
      <c r="C13856" t="s">
        <v>18339</v>
      </c>
      <c r="D13856" s="23">
        <v>7124065000198</v>
      </c>
      <c r="E13856" t="s">
        <v>1642</v>
      </c>
      <c r="F13856" t="s">
        <v>1415</v>
      </c>
      <c r="G13856">
        <v>4591</v>
      </c>
      <c r="H13856" s="23" t="s">
        <v>2239</v>
      </c>
    </row>
    <row r="13857" spans="1:8" x14ac:dyDescent="0.25">
      <c r="A13857">
        <v>2745</v>
      </c>
      <c r="B13857" t="s">
        <v>18340</v>
      </c>
      <c r="C13857" t="s">
        <v>18341</v>
      </c>
      <c r="D13857" s="23">
        <v>4231872000111</v>
      </c>
      <c r="E13857" t="s">
        <v>1527</v>
      </c>
      <c r="F13857" t="s">
        <v>1386</v>
      </c>
      <c r="G13857">
        <v>4021</v>
      </c>
      <c r="H13857" s="23">
        <v>161528279</v>
      </c>
    </row>
    <row r="13858" spans="1:8" x14ac:dyDescent="0.25">
      <c r="A13858">
        <v>3209</v>
      </c>
      <c r="B13858" t="s">
        <v>18342</v>
      </c>
      <c r="C13858" t="s">
        <v>18343</v>
      </c>
      <c r="D13858" s="23">
        <v>6293113000109</v>
      </c>
      <c r="E13858" t="s">
        <v>1921</v>
      </c>
      <c r="F13858" t="s">
        <v>1386</v>
      </c>
      <c r="G13858">
        <v>4485</v>
      </c>
      <c r="H13858" s="23">
        <v>161426247</v>
      </c>
    </row>
    <row r="13859" spans="1:8" x14ac:dyDescent="0.25">
      <c r="A13859">
        <v>7318</v>
      </c>
      <c r="B13859" t="s">
        <v>18344</v>
      </c>
      <c r="C13859" t="s">
        <v>18345</v>
      </c>
      <c r="D13859" s="23">
        <v>52801362000185</v>
      </c>
      <c r="E13859" t="s">
        <v>1424</v>
      </c>
      <c r="F13859" t="s">
        <v>1390</v>
      </c>
      <c r="G13859">
        <v>11246</v>
      </c>
      <c r="H13859" s="23">
        <v>111430509113</v>
      </c>
    </row>
    <row r="13860" spans="1:8" x14ac:dyDescent="0.25">
      <c r="A13860">
        <v>11299</v>
      </c>
      <c r="B13860" t="s">
        <v>18346</v>
      </c>
      <c r="C13860" t="s">
        <v>18346</v>
      </c>
      <c r="D13860" s="23">
        <v>12192744000134</v>
      </c>
      <c r="E13860" t="s">
        <v>18347</v>
      </c>
      <c r="F13860" t="s">
        <v>1692</v>
      </c>
      <c r="G13860">
        <v>17153</v>
      </c>
      <c r="H13860" s="23">
        <v>9052976003</v>
      </c>
    </row>
    <row r="13861" spans="1:8" x14ac:dyDescent="0.25">
      <c r="A13861">
        <v>4443</v>
      </c>
      <c r="B13861" t="s">
        <v>18348</v>
      </c>
      <c r="C13861" t="s">
        <v>18349</v>
      </c>
      <c r="D13861" s="23">
        <v>6948769000112</v>
      </c>
      <c r="E13861" t="s">
        <v>1385</v>
      </c>
      <c r="F13861" t="s">
        <v>1386</v>
      </c>
      <c r="G13861">
        <v>7033</v>
      </c>
      <c r="H13861" s="23">
        <v>161429530</v>
      </c>
    </row>
    <row r="13862" spans="1:8" x14ac:dyDescent="0.25">
      <c r="A13862">
        <v>15386</v>
      </c>
      <c r="B13862" t="s">
        <v>18350</v>
      </c>
      <c r="D13862" s="23">
        <v>9353055000150</v>
      </c>
      <c r="E13862" t="s">
        <v>1424</v>
      </c>
      <c r="F13862" t="s">
        <v>1390</v>
      </c>
      <c r="G13862">
        <v>24554</v>
      </c>
      <c r="H13862" s="23">
        <v>146373681117</v>
      </c>
    </row>
    <row r="13863" spans="1:8" x14ac:dyDescent="0.25">
      <c r="A13863">
        <v>10746</v>
      </c>
      <c r="B13863" t="s">
        <v>18351</v>
      </c>
      <c r="C13863" t="s">
        <v>18352</v>
      </c>
      <c r="D13863" s="23">
        <v>13237505000116</v>
      </c>
      <c r="E13863" t="s">
        <v>1430</v>
      </c>
      <c r="F13863" t="s">
        <v>1415</v>
      </c>
      <c r="G13863">
        <v>16172</v>
      </c>
      <c r="H13863" s="23">
        <v>43351123</v>
      </c>
    </row>
    <row r="13864" spans="1:8" x14ac:dyDescent="0.25">
      <c r="A13864">
        <v>15713</v>
      </c>
      <c r="B13864" t="s">
        <v>18353</v>
      </c>
      <c r="C13864" t="s">
        <v>18354</v>
      </c>
      <c r="D13864" s="23">
        <v>10621328000189</v>
      </c>
      <c r="E13864" t="s">
        <v>5720</v>
      </c>
      <c r="F13864" t="s">
        <v>1415</v>
      </c>
      <c r="G13864">
        <v>24992</v>
      </c>
      <c r="H13864" s="23">
        <v>43731031</v>
      </c>
    </row>
    <row r="13865" spans="1:8" x14ac:dyDescent="0.25">
      <c r="A13865">
        <v>11351</v>
      </c>
      <c r="B13865" t="s">
        <v>18355</v>
      </c>
      <c r="C13865" t="s">
        <v>18356</v>
      </c>
      <c r="D13865" s="23">
        <v>48482517000190</v>
      </c>
      <c r="E13865" t="s">
        <v>1424</v>
      </c>
      <c r="F13865" t="s">
        <v>1390</v>
      </c>
      <c r="G13865">
        <v>17229</v>
      </c>
      <c r="H13865" s="23">
        <v>109733303115</v>
      </c>
    </row>
    <row r="13866" spans="1:8" x14ac:dyDescent="0.25">
      <c r="A13866">
        <v>7387</v>
      </c>
      <c r="B13866" t="s">
        <v>18357</v>
      </c>
      <c r="C13866" t="s">
        <v>18358</v>
      </c>
      <c r="D13866" s="23">
        <v>4801267000139</v>
      </c>
      <c r="E13866" t="s">
        <v>1430</v>
      </c>
      <c r="F13866" t="s">
        <v>1415</v>
      </c>
      <c r="G13866">
        <v>11307</v>
      </c>
      <c r="H13866" s="23">
        <v>28951964</v>
      </c>
    </row>
    <row r="13867" spans="1:8" x14ac:dyDescent="0.25">
      <c r="A13867">
        <v>13247</v>
      </c>
      <c r="B13867" t="s">
        <v>18359</v>
      </c>
      <c r="D13867" s="23">
        <v>7016142000196</v>
      </c>
      <c r="E13867" t="s">
        <v>5857</v>
      </c>
      <c r="F13867" t="s">
        <v>1390</v>
      </c>
      <c r="G13867">
        <v>20445</v>
      </c>
      <c r="H13867" s="23">
        <v>748070910119</v>
      </c>
    </row>
    <row r="13868" spans="1:8" x14ac:dyDescent="0.25">
      <c r="A13868">
        <v>8441</v>
      </c>
      <c r="B13868" t="s">
        <v>18360</v>
      </c>
      <c r="C13868" t="s">
        <v>18361</v>
      </c>
      <c r="D13868" s="23">
        <v>62500038000180</v>
      </c>
      <c r="E13868" t="s">
        <v>1424</v>
      </c>
      <c r="F13868" t="s">
        <v>1390</v>
      </c>
      <c r="G13868">
        <v>12793</v>
      </c>
      <c r="H13868" s="23">
        <v>112672923110</v>
      </c>
    </row>
    <row r="13869" spans="1:8" x14ac:dyDescent="0.25">
      <c r="A13869">
        <v>3236</v>
      </c>
      <c r="B13869" t="s">
        <v>18362</v>
      </c>
      <c r="C13869" t="s">
        <v>18363</v>
      </c>
      <c r="D13869" s="23">
        <v>67439513000174</v>
      </c>
      <c r="E13869" t="s">
        <v>3006</v>
      </c>
      <c r="F13869" t="s">
        <v>1390</v>
      </c>
      <c r="G13869">
        <v>4512</v>
      </c>
      <c r="H13869" s="23">
        <v>633296702110</v>
      </c>
    </row>
    <row r="13870" spans="1:8" x14ac:dyDescent="0.25">
      <c r="A13870">
        <v>6366</v>
      </c>
      <c r="B13870" t="s">
        <v>18364</v>
      </c>
      <c r="C13870" t="s">
        <v>18365</v>
      </c>
      <c r="D13870" s="23">
        <v>59225482000120</v>
      </c>
      <c r="E13870" t="s">
        <v>1424</v>
      </c>
      <c r="F13870" t="s">
        <v>1390</v>
      </c>
      <c r="G13870">
        <v>9908</v>
      </c>
      <c r="H13870" s="23">
        <v>112137187110</v>
      </c>
    </row>
    <row r="13871" spans="1:8" x14ac:dyDescent="0.25">
      <c r="A13871">
        <v>2984</v>
      </c>
      <c r="B13871" t="s">
        <v>18366</v>
      </c>
      <c r="C13871" t="s">
        <v>18367</v>
      </c>
      <c r="D13871" s="23">
        <v>5332223000170</v>
      </c>
      <c r="E13871" t="s">
        <v>4618</v>
      </c>
      <c r="F13871" t="s">
        <v>1390</v>
      </c>
      <c r="G13871">
        <v>4260</v>
      </c>
      <c r="H13871" s="23">
        <v>708203867119</v>
      </c>
    </row>
    <row r="13872" spans="1:8" x14ac:dyDescent="0.25">
      <c r="A13872">
        <v>4959</v>
      </c>
      <c r="B13872" t="s">
        <v>18368</v>
      </c>
      <c r="D13872" s="23"/>
      <c r="E13872" t="s">
        <v>1430</v>
      </c>
      <c r="F13872" t="s">
        <v>1415</v>
      </c>
      <c r="G13872">
        <v>7981</v>
      </c>
      <c r="H13872" s="23"/>
    </row>
    <row r="13873" spans="1:8" x14ac:dyDescent="0.25">
      <c r="A13873">
        <v>2789</v>
      </c>
      <c r="B13873" t="s">
        <v>18369</v>
      </c>
      <c r="C13873" t="s">
        <v>18370</v>
      </c>
      <c r="D13873" s="23">
        <v>4471564000163</v>
      </c>
      <c r="E13873" t="s">
        <v>2205</v>
      </c>
      <c r="F13873" t="s">
        <v>1415</v>
      </c>
      <c r="G13873">
        <v>4065</v>
      </c>
      <c r="H13873" s="23" t="s">
        <v>2239</v>
      </c>
    </row>
    <row r="13874" spans="1:8" x14ac:dyDescent="0.25">
      <c r="A13874">
        <v>5957</v>
      </c>
      <c r="B13874" t="s">
        <v>18371</v>
      </c>
      <c r="C13874" t="s">
        <v>18371</v>
      </c>
      <c r="D13874" s="23">
        <v>69933885000188</v>
      </c>
      <c r="E13874" t="s">
        <v>1430</v>
      </c>
      <c r="F13874" t="s">
        <v>1415</v>
      </c>
      <c r="G13874">
        <v>9050</v>
      </c>
      <c r="H13874" s="23">
        <v>19466099</v>
      </c>
    </row>
    <row r="13875" spans="1:8" x14ac:dyDescent="0.25">
      <c r="A13875">
        <v>2579</v>
      </c>
      <c r="B13875" t="s">
        <v>18372</v>
      </c>
      <c r="C13875" t="s">
        <v>18373</v>
      </c>
      <c r="D13875" s="23">
        <v>3743073000161</v>
      </c>
      <c r="E13875" t="s">
        <v>1430</v>
      </c>
      <c r="F13875" t="s">
        <v>1415</v>
      </c>
      <c r="G13875">
        <v>3855</v>
      </c>
      <c r="H13875" s="23">
        <v>27026736</v>
      </c>
    </row>
    <row r="13876" spans="1:8" x14ac:dyDescent="0.25">
      <c r="A13876">
        <v>7007</v>
      </c>
      <c r="B13876" t="s">
        <v>18374</v>
      </c>
      <c r="C13876" t="s">
        <v>18374</v>
      </c>
      <c r="D13876" s="23">
        <v>11190224000120</v>
      </c>
      <c r="E13876" t="s">
        <v>3543</v>
      </c>
      <c r="F13876" t="s">
        <v>1610</v>
      </c>
      <c r="G13876">
        <v>10992</v>
      </c>
      <c r="H13876" s="23">
        <v>255952805</v>
      </c>
    </row>
    <row r="13877" spans="1:8" x14ac:dyDescent="0.25">
      <c r="A13877">
        <v>8418</v>
      </c>
      <c r="B13877" t="s">
        <v>18375</v>
      </c>
      <c r="C13877" t="s">
        <v>18376</v>
      </c>
      <c r="D13877" s="23">
        <v>56524051000177</v>
      </c>
      <c r="E13877" t="s">
        <v>1424</v>
      </c>
      <c r="F13877" t="s">
        <v>1390</v>
      </c>
      <c r="G13877">
        <v>12742</v>
      </c>
      <c r="H13877" s="23">
        <v>626184104111</v>
      </c>
    </row>
    <row r="13878" spans="1:8" x14ac:dyDescent="0.25">
      <c r="A13878">
        <v>1579</v>
      </c>
      <c r="B13878" t="s">
        <v>18377</v>
      </c>
      <c r="C13878" t="s">
        <v>18378</v>
      </c>
      <c r="D13878" s="23">
        <v>11389445000121</v>
      </c>
      <c r="E13878" t="s">
        <v>1430</v>
      </c>
      <c r="F13878" t="s">
        <v>1415</v>
      </c>
      <c r="G13878">
        <v>2855</v>
      </c>
      <c r="H13878" s="23" t="s">
        <v>2239</v>
      </c>
    </row>
    <row r="13879" spans="1:8" x14ac:dyDescent="0.25">
      <c r="A13879">
        <v>4648</v>
      </c>
      <c r="B13879" t="s">
        <v>18379</v>
      </c>
      <c r="C13879" t="s">
        <v>18380</v>
      </c>
      <c r="D13879" s="23">
        <v>76533074000155</v>
      </c>
      <c r="E13879" t="s">
        <v>2323</v>
      </c>
      <c r="F13879" t="s">
        <v>1692</v>
      </c>
      <c r="G13879">
        <v>7227</v>
      </c>
      <c r="H13879" s="23">
        <v>1010748034</v>
      </c>
    </row>
    <row r="13880" spans="1:8" x14ac:dyDescent="0.25">
      <c r="A13880">
        <v>5672</v>
      </c>
      <c r="B13880" t="s">
        <v>18381</v>
      </c>
      <c r="C13880" t="s">
        <v>18381</v>
      </c>
      <c r="D13880" s="23">
        <v>17535276000177</v>
      </c>
      <c r="E13880" t="s">
        <v>1397</v>
      </c>
      <c r="F13880" t="s">
        <v>1398</v>
      </c>
      <c r="G13880">
        <v>8719</v>
      </c>
      <c r="H13880" s="23">
        <v>202819779</v>
      </c>
    </row>
    <row r="13881" spans="1:8" x14ac:dyDescent="0.25">
      <c r="A13881">
        <v>1436</v>
      </c>
      <c r="B13881" t="s">
        <v>18382</v>
      </c>
      <c r="C13881" t="s">
        <v>18383</v>
      </c>
      <c r="D13881" s="23">
        <v>10813872000122</v>
      </c>
      <c r="E13881" t="s">
        <v>1397</v>
      </c>
      <c r="F13881" t="s">
        <v>1398</v>
      </c>
      <c r="G13881">
        <v>2712</v>
      </c>
      <c r="H13881" s="23">
        <v>202202461</v>
      </c>
    </row>
    <row r="13882" spans="1:8" x14ac:dyDescent="0.25">
      <c r="A13882">
        <v>1437</v>
      </c>
      <c r="B13882" t="s">
        <v>18384</v>
      </c>
      <c r="C13882" t="s">
        <v>18385</v>
      </c>
      <c r="D13882" s="23">
        <v>10813872000203</v>
      </c>
      <c r="E13882" t="s">
        <v>17878</v>
      </c>
      <c r="F13882" t="s">
        <v>1398</v>
      </c>
      <c r="G13882">
        <v>2713</v>
      </c>
      <c r="H13882" s="23" t="s">
        <v>18386</v>
      </c>
    </row>
    <row r="13883" spans="1:8" x14ac:dyDescent="0.25">
      <c r="A13883">
        <v>12077</v>
      </c>
      <c r="B13883" t="s">
        <v>18387</v>
      </c>
      <c r="C13883" t="s">
        <v>18388</v>
      </c>
      <c r="D13883" s="23">
        <v>55275614000178</v>
      </c>
      <c r="E13883" t="s">
        <v>1424</v>
      </c>
      <c r="F13883" t="s">
        <v>1390</v>
      </c>
      <c r="G13883">
        <v>18627</v>
      </c>
      <c r="H13883" s="23">
        <v>635450709112</v>
      </c>
    </row>
    <row r="13884" spans="1:8" x14ac:dyDescent="0.25">
      <c r="A13884">
        <v>6043</v>
      </c>
      <c r="B13884" t="s">
        <v>18389</v>
      </c>
      <c r="C13884" t="s">
        <v>18390</v>
      </c>
      <c r="D13884" s="23">
        <v>67871657000103</v>
      </c>
      <c r="E13884" t="s">
        <v>1424</v>
      </c>
      <c r="F13884" t="s">
        <v>1390</v>
      </c>
      <c r="G13884">
        <v>9418</v>
      </c>
      <c r="H13884" s="23">
        <v>113601719118</v>
      </c>
    </row>
    <row r="13885" spans="1:8" x14ac:dyDescent="0.25">
      <c r="A13885">
        <v>6004</v>
      </c>
      <c r="B13885" t="s">
        <v>18391</v>
      </c>
      <c r="C13885" t="s">
        <v>18392</v>
      </c>
      <c r="D13885" s="23">
        <v>13705784000103</v>
      </c>
      <c r="E13885" t="s">
        <v>1424</v>
      </c>
      <c r="F13885" t="s">
        <v>1390</v>
      </c>
      <c r="G13885">
        <v>9273</v>
      </c>
      <c r="H13885" s="23">
        <v>146097123115</v>
      </c>
    </row>
    <row r="13886" spans="1:8" x14ac:dyDescent="0.25">
      <c r="A13886">
        <v>12349</v>
      </c>
      <c r="B13886" t="s">
        <v>18393</v>
      </c>
      <c r="C13886" t="s">
        <v>18394</v>
      </c>
      <c r="D13886" s="23">
        <v>71680193000621</v>
      </c>
      <c r="E13886" t="s">
        <v>1430</v>
      </c>
      <c r="F13886" t="s">
        <v>1415</v>
      </c>
      <c r="G13886">
        <v>18950</v>
      </c>
      <c r="H13886" s="23">
        <v>75167387</v>
      </c>
    </row>
    <row r="13887" spans="1:8" x14ac:dyDescent="0.25">
      <c r="A13887">
        <v>15910</v>
      </c>
      <c r="B13887" t="s">
        <v>25642</v>
      </c>
      <c r="C13887" t="s">
        <v>25643</v>
      </c>
      <c r="D13887" s="23">
        <v>33086695004031</v>
      </c>
      <c r="E13887" t="s">
        <v>1417</v>
      </c>
      <c r="F13887" t="s">
        <v>1418</v>
      </c>
      <c r="G13887">
        <v>25413</v>
      </c>
      <c r="H13887" s="23">
        <v>12633114</v>
      </c>
    </row>
    <row r="13888" spans="1:8" x14ac:dyDescent="0.25">
      <c r="A13888">
        <v>7208</v>
      </c>
      <c r="B13888" t="s">
        <v>18395</v>
      </c>
      <c r="C13888" t="s">
        <v>18395</v>
      </c>
      <c r="D13888" s="23">
        <v>2558157002610</v>
      </c>
      <c r="E13888" t="s">
        <v>1385</v>
      </c>
      <c r="F13888" t="s">
        <v>1386</v>
      </c>
      <c r="G13888">
        <v>11152</v>
      </c>
      <c r="H13888" s="23">
        <v>161369502</v>
      </c>
    </row>
    <row r="13889" spans="1:8" x14ac:dyDescent="0.25">
      <c r="A13889">
        <v>6756</v>
      </c>
      <c r="B13889" t="s">
        <v>18395</v>
      </c>
      <c r="C13889" t="s">
        <v>18396</v>
      </c>
      <c r="D13889" s="23">
        <v>2558157038640</v>
      </c>
      <c r="E13889" t="s">
        <v>1507</v>
      </c>
      <c r="F13889" t="s">
        <v>1415</v>
      </c>
      <c r="G13889">
        <v>10467</v>
      </c>
      <c r="H13889" s="23">
        <v>29494400</v>
      </c>
    </row>
    <row r="13890" spans="1:8" x14ac:dyDescent="0.25">
      <c r="A13890">
        <v>15140</v>
      </c>
      <c r="B13890" t="s">
        <v>18397</v>
      </c>
      <c r="C13890" t="s">
        <v>18398</v>
      </c>
      <c r="D13890" s="23">
        <v>35473014000107</v>
      </c>
      <c r="E13890" t="s">
        <v>2320</v>
      </c>
      <c r="F13890" t="s">
        <v>1390</v>
      </c>
      <c r="G13890">
        <v>24112</v>
      </c>
      <c r="H13890" s="23">
        <v>623226970112</v>
      </c>
    </row>
    <row r="13891" spans="1:8" x14ac:dyDescent="0.25">
      <c r="A13891">
        <v>2396</v>
      </c>
      <c r="B13891" t="s">
        <v>18399</v>
      </c>
      <c r="C13891" t="s">
        <v>18400</v>
      </c>
      <c r="D13891" s="23">
        <v>33000118000179</v>
      </c>
      <c r="E13891" t="s">
        <v>1385</v>
      </c>
      <c r="F13891" t="s">
        <v>1386</v>
      </c>
      <c r="G13891">
        <v>3672</v>
      </c>
      <c r="H13891" s="23">
        <v>160647975</v>
      </c>
    </row>
    <row r="13892" spans="1:8" x14ac:dyDescent="0.25">
      <c r="A13892">
        <v>14338</v>
      </c>
      <c r="B13892" t="s">
        <v>18401</v>
      </c>
      <c r="C13892" t="s">
        <v>18402</v>
      </c>
      <c r="D13892" s="23">
        <v>7775970000108</v>
      </c>
      <c r="E13892" t="s">
        <v>1492</v>
      </c>
      <c r="F13892" t="s">
        <v>1398</v>
      </c>
      <c r="G13892">
        <v>22590</v>
      </c>
      <c r="H13892" s="23">
        <v>204006970</v>
      </c>
    </row>
    <row r="13893" spans="1:8" x14ac:dyDescent="0.25">
      <c r="A13893">
        <v>5242</v>
      </c>
      <c r="B13893" t="s">
        <v>18403</v>
      </c>
      <c r="C13893" t="s">
        <v>18404</v>
      </c>
      <c r="D13893" s="23">
        <v>8843575000188</v>
      </c>
      <c r="E13893" t="s">
        <v>1385</v>
      </c>
      <c r="F13893" t="s">
        <v>1386</v>
      </c>
      <c r="G13893">
        <v>8280</v>
      </c>
      <c r="H13893" s="23">
        <v>161327834</v>
      </c>
    </row>
    <row r="13894" spans="1:8" x14ac:dyDescent="0.25">
      <c r="A13894">
        <v>4978</v>
      </c>
      <c r="B13894" t="s">
        <v>18405</v>
      </c>
      <c r="C13894" t="s">
        <v>18406</v>
      </c>
      <c r="D13894" s="23">
        <v>12912622000175</v>
      </c>
      <c r="E13894" t="s">
        <v>1385</v>
      </c>
      <c r="F13894" t="s">
        <v>1386</v>
      </c>
      <c r="G13894">
        <v>8004</v>
      </c>
      <c r="H13894" s="23">
        <v>160921740</v>
      </c>
    </row>
    <row r="13895" spans="1:8" x14ac:dyDescent="0.25">
      <c r="A13895">
        <v>12567</v>
      </c>
      <c r="B13895" t="s">
        <v>18407</v>
      </c>
      <c r="C13895" t="s">
        <v>18408</v>
      </c>
      <c r="D13895" s="23">
        <v>69284339000163</v>
      </c>
      <c r="E13895" t="s">
        <v>1424</v>
      </c>
      <c r="F13895" t="s">
        <v>1390</v>
      </c>
      <c r="G13895">
        <v>19560</v>
      </c>
      <c r="H13895" s="23">
        <v>113679071110</v>
      </c>
    </row>
    <row r="13896" spans="1:8" x14ac:dyDescent="0.25">
      <c r="A13896">
        <v>11117</v>
      </c>
      <c r="B13896" t="s">
        <v>25644</v>
      </c>
      <c r="C13896" t="s">
        <v>25644</v>
      </c>
      <c r="D13896" s="23"/>
      <c r="E13896" t="s">
        <v>2050</v>
      </c>
      <c r="F13896" t="s">
        <v>1386</v>
      </c>
      <c r="G13896">
        <v>16919</v>
      </c>
      <c r="H13896" s="23"/>
    </row>
    <row r="13897" spans="1:8" x14ac:dyDescent="0.25">
      <c r="A13897">
        <v>4345</v>
      </c>
      <c r="B13897" t="s">
        <v>18409</v>
      </c>
      <c r="C13897" t="s">
        <v>18409</v>
      </c>
      <c r="D13897" s="23">
        <v>5502629000153</v>
      </c>
      <c r="E13897" t="s">
        <v>1422</v>
      </c>
      <c r="F13897" t="s">
        <v>1386</v>
      </c>
      <c r="G13897">
        <v>6924</v>
      </c>
      <c r="H13897" s="23">
        <v>161382746</v>
      </c>
    </row>
    <row r="13898" spans="1:8" x14ac:dyDescent="0.25">
      <c r="A13898">
        <v>11391</v>
      </c>
      <c r="B13898" t="s">
        <v>18409</v>
      </c>
      <c r="C13898" t="s">
        <v>18409</v>
      </c>
      <c r="D13898" s="23">
        <v>5502629000234</v>
      </c>
      <c r="E13898" t="s">
        <v>1422</v>
      </c>
      <c r="F13898" t="s">
        <v>1386</v>
      </c>
      <c r="G13898">
        <v>17304</v>
      </c>
      <c r="H13898" s="23">
        <v>163530718</v>
      </c>
    </row>
    <row r="13899" spans="1:8" x14ac:dyDescent="0.25">
      <c r="A13899">
        <v>10531</v>
      </c>
      <c r="B13899" t="s">
        <v>18409</v>
      </c>
      <c r="C13899" t="s">
        <v>18409</v>
      </c>
      <c r="D13899" s="23">
        <v>5502629000315</v>
      </c>
      <c r="E13899" t="s">
        <v>1422</v>
      </c>
      <c r="F13899" t="s">
        <v>1386</v>
      </c>
      <c r="G13899">
        <v>15890</v>
      </c>
      <c r="H13899" s="23">
        <v>163152080</v>
      </c>
    </row>
    <row r="13900" spans="1:8" x14ac:dyDescent="0.25">
      <c r="A13900">
        <v>7918</v>
      </c>
      <c r="B13900" t="s">
        <v>18410</v>
      </c>
      <c r="C13900" t="s">
        <v>18411</v>
      </c>
      <c r="D13900" s="23">
        <v>2639582000852</v>
      </c>
      <c r="E13900" t="s">
        <v>2218</v>
      </c>
      <c r="F13900" t="s">
        <v>1398</v>
      </c>
      <c r="G13900">
        <v>12229</v>
      </c>
      <c r="H13900" s="23">
        <v>204264987</v>
      </c>
    </row>
    <row r="13901" spans="1:8" x14ac:dyDescent="0.25">
      <c r="A13901">
        <v>2224</v>
      </c>
      <c r="B13901" t="s">
        <v>18412</v>
      </c>
      <c r="C13901" t="s">
        <v>18412</v>
      </c>
      <c r="D13901" s="23">
        <v>2639582000348</v>
      </c>
      <c r="E13901" t="s">
        <v>1527</v>
      </c>
      <c r="F13901" t="s">
        <v>1386</v>
      </c>
      <c r="G13901">
        <v>3500</v>
      </c>
      <c r="H13901" s="23" t="s">
        <v>18413</v>
      </c>
    </row>
    <row r="13902" spans="1:8" x14ac:dyDescent="0.25">
      <c r="A13902">
        <v>2223</v>
      </c>
      <c r="B13902" t="s">
        <v>18414</v>
      </c>
      <c r="C13902" t="s">
        <v>18415</v>
      </c>
      <c r="D13902" s="23">
        <v>2639582000186</v>
      </c>
      <c r="E13902" t="s">
        <v>2205</v>
      </c>
      <c r="F13902" t="s">
        <v>1415</v>
      </c>
      <c r="G13902">
        <v>3499</v>
      </c>
      <c r="H13902" s="23">
        <v>26517698</v>
      </c>
    </row>
    <row r="13903" spans="1:8" x14ac:dyDescent="0.25">
      <c r="A13903">
        <v>11946</v>
      </c>
      <c r="B13903" t="s">
        <v>18416</v>
      </c>
      <c r="C13903" t="s">
        <v>18416</v>
      </c>
      <c r="D13903" s="23">
        <v>29000095000125</v>
      </c>
      <c r="E13903" t="s">
        <v>1424</v>
      </c>
      <c r="F13903" t="s">
        <v>1390</v>
      </c>
      <c r="G13903">
        <v>18350</v>
      </c>
      <c r="H13903" s="23">
        <v>118707844110</v>
      </c>
    </row>
    <row r="13904" spans="1:8" x14ac:dyDescent="0.25">
      <c r="A13904">
        <v>12290</v>
      </c>
      <c r="B13904" t="s">
        <v>18417</v>
      </c>
      <c r="C13904" t="s">
        <v>18417</v>
      </c>
      <c r="D13904" s="23">
        <v>33931636000297</v>
      </c>
      <c r="E13904" t="s">
        <v>1397</v>
      </c>
      <c r="F13904" t="s">
        <v>1398</v>
      </c>
      <c r="G13904">
        <v>18888</v>
      </c>
      <c r="H13904" s="23">
        <v>205697518</v>
      </c>
    </row>
    <row r="13905" spans="1:8" x14ac:dyDescent="0.25">
      <c r="A13905">
        <v>11018</v>
      </c>
      <c r="B13905" t="s">
        <v>18418</v>
      </c>
      <c r="C13905" t="s">
        <v>18418</v>
      </c>
      <c r="D13905" s="23">
        <v>33931636000106</v>
      </c>
      <c r="E13905" t="s">
        <v>6328</v>
      </c>
      <c r="F13905" t="s">
        <v>1398</v>
      </c>
      <c r="G13905">
        <v>16810</v>
      </c>
      <c r="H13905" s="23">
        <v>205183484</v>
      </c>
    </row>
    <row r="13906" spans="1:8" x14ac:dyDescent="0.25">
      <c r="A13906">
        <v>13258</v>
      </c>
      <c r="B13906" t="s">
        <v>18419</v>
      </c>
      <c r="C13906" t="s">
        <v>18420</v>
      </c>
      <c r="D13906" s="23">
        <v>5059938000109</v>
      </c>
      <c r="E13906" t="s">
        <v>7105</v>
      </c>
      <c r="F13906" t="s">
        <v>1587</v>
      </c>
      <c r="G13906">
        <v>20455</v>
      </c>
      <c r="H13906" s="23">
        <v>243053649</v>
      </c>
    </row>
    <row r="13907" spans="1:8" x14ac:dyDescent="0.25">
      <c r="A13907">
        <v>9808</v>
      </c>
      <c r="B13907" t="s">
        <v>18421</v>
      </c>
      <c r="C13907" t="s">
        <v>18421</v>
      </c>
      <c r="D13907" s="23">
        <v>11859487000189</v>
      </c>
      <c r="E13907" t="s">
        <v>18422</v>
      </c>
      <c r="F13907" t="s">
        <v>1390</v>
      </c>
      <c r="G13907">
        <v>14538</v>
      </c>
      <c r="H13907" s="23">
        <v>382159688116</v>
      </c>
    </row>
    <row r="13908" spans="1:8" x14ac:dyDescent="0.25">
      <c r="A13908">
        <v>2266</v>
      </c>
      <c r="B13908" t="s">
        <v>18423</v>
      </c>
      <c r="C13908" t="s">
        <v>18424</v>
      </c>
      <c r="D13908" s="23">
        <v>2788094000130</v>
      </c>
      <c r="E13908" t="s">
        <v>1397</v>
      </c>
      <c r="F13908" t="s">
        <v>1398</v>
      </c>
      <c r="G13908">
        <v>3542</v>
      </c>
      <c r="H13908" s="23" t="s">
        <v>18425</v>
      </c>
    </row>
    <row r="13909" spans="1:8" x14ac:dyDescent="0.25">
      <c r="A13909">
        <v>11953</v>
      </c>
      <c r="B13909" t="s">
        <v>25645</v>
      </c>
      <c r="C13909" t="s">
        <v>25645</v>
      </c>
      <c r="D13909" s="23"/>
      <c r="E13909" t="s">
        <v>1483</v>
      </c>
      <c r="F13909" t="s">
        <v>1398</v>
      </c>
      <c r="G13909">
        <v>18361</v>
      </c>
      <c r="H13909" s="23"/>
    </row>
    <row r="13910" spans="1:8" x14ac:dyDescent="0.25">
      <c r="A13910">
        <v>7822</v>
      </c>
      <c r="B13910" t="s">
        <v>18426</v>
      </c>
      <c r="C13910" t="s">
        <v>18427</v>
      </c>
      <c r="D13910" s="23">
        <v>17171061000114</v>
      </c>
      <c r="E13910" t="s">
        <v>1675</v>
      </c>
      <c r="F13910" t="s">
        <v>1390</v>
      </c>
      <c r="G13910">
        <v>12128</v>
      </c>
      <c r="H13910" s="23">
        <v>664089709115</v>
      </c>
    </row>
    <row r="13911" spans="1:8" x14ac:dyDescent="0.25">
      <c r="A13911">
        <v>5360</v>
      </c>
      <c r="B13911" t="s">
        <v>18428</v>
      </c>
      <c r="C13911" t="s">
        <v>18429</v>
      </c>
      <c r="D13911" s="23">
        <v>14084715000184</v>
      </c>
      <c r="E13911" t="s">
        <v>2199</v>
      </c>
      <c r="F13911" t="s">
        <v>1639</v>
      </c>
      <c r="G13911">
        <v>8393</v>
      </c>
      <c r="H13911" s="23">
        <v>18184670028</v>
      </c>
    </row>
    <row r="13912" spans="1:8" x14ac:dyDescent="0.25">
      <c r="A13912">
        <v>6945</v>
      </c>
      <c r="B13912" t="s">
        <v>18430</v>
      </c>
      <c r="C13912" t="s">
        <v>18430</v>
      </c>
      <c r="D13912" s="23">
        <v>2957021000630</v>
      </c>
      <c r="E13912" t="s">
        <v>1424</v>
      </c>
      <c r="F13912" t="s">
        <v>1390</v>
      </c>
      <c r="G13912">
        <v>10902</v>
      </c>
      <c r="H13912" s="23" t="s">
        <v>1438</v>
      </c>
    </row>
    <row r="13913" spans="1:8" x14ac:dyDescent="0.25">
      <c r="A13913">
        <v>1709</v>
      </c>
      <c r="B13913" t="s">
        <v>18431</v>
      </c>
      <c r="C13913" t="s">
        <v>18432</v>
      </c>
      <c r="D13913" s="23">
        <v>12040678000187</v>
      </c>
      <c r="E13913" t="s">
        <v>2891</v>
      </c>
      <c r="F13913" t="s">
        <v>1386</v>
      </c>
      <c r="G13913">
        <v>2985</v>
      </c>
      <c r="H13913" s="23" t="s">
        <v>18433</v>
      </c>
    </row>
    <row r="13914" spans="1:8" x14ac:dyDescent="0.25">
      <c r="A13914">
        <v>6722</v>
      </c>
      <c r="B13914" t="s">
        <v>25646</v>
      </c>
      <c r="C13914" t="s">
        <v>25647</v>
      </c>
      <c r="D13914" s="23"/>
      <c r="E13914" t="s">
        <v>1422</v>
      </c>
      <c r="F13914" t="s">
        <v>1386</v>
      </c>
      <c r="G13914">
        <v>5412</v>
      </c>
      <c r="H13914" s="23"/>
    </row>
    <row r="13915" spans="1:8" x14ac:dyDescent="0.25">
      <c r="A13915">
        <v>13658</v>
      </c>
      <c r="B13915" t="s">
        <v>25648</v>
      </c>
      <c r="C13915" t="s">
        <v>25648</v>
      </c>
      <c r="D13915" s="23"/>
      <c r="E13915" t="s">
        <v>2050</v>
      </c>
      <c r="F13915" t="s">
        <v>1386</v>
      </c>
      <c r="G13915">
        <v>21288</v>
      </c>
      <c r="H13915" s="23"/>
    </row>
    <row r="13916" spans="1:8" x14ac:dyDescent="0.25">
      <c r="A13916">
        <v>466</v>
      </c>
      <c r="B13916" t="s">
        <v>25649</v>
      </c>
      <c r="C13916" t="s">
        <v>25649</v>
      </c>
      <c r="D13916" s="23"/>
      <c r="E13916" t="s">
        <v>1422</v>
      </c>
      <c r="F13916" t="s">
        <v>1386</v>
      </c>
      <c r="G13916">
        <v>1742</v>
      </c>
      <c r="H13916" s="23"/>
    </row>
    <row r="13917" spans="1:8" x14ac:dyDescent="0.25">
      <c r="A13917">
        <v>2222</v>
      </c>
      <c r="B13917" t="s">
        <v>18434</v>
      </c>
      <c r="C13917" t="s">
        <v>18435</v>
      </c>
      <c r="D13917" s="23">
        <v>2637814000167</v>
      </c>
      <c r="E13917" t="s">
        <v>2138</v>
      </c>
      <c r="F13917" t="s">
        <v>1386</v>
      </c>
      <c r="G13917">
        <v>3498</v>
      </c>
      <c r="H13917" s="23">
        <v>161120890</v>
      </c>
    </row>
    <row r="13918" spans="1:8" x14ac:dyDescent="0.25">
      <c r="A13918">
        <v>2563</v>
      </c>
      <c r="B13918" t="s">
        <v>18436</v>
      </c>
      <c r="C13918" t="s">
        <v>18437</v>
      </c>
      <c r="D13918" s="23">
        <v>3664103000144</v>
      </c>
      <c r="E13918" t="s">
        <v>1385</v>
      </c>
      <c r="F13918" t="s">
        <v>1386</v>
      </c>
      <c r="G13918">
        <v>3839</v>
      </c>
      <c r="H13918" s="23">
        <v>161276946</v>
      </c>
    </row>
    <row r="13919" spans="1:8" x14ac:dyDescent="0.25">
      <c r="A13919">
        <v>6842</v>
      </c>
      <c r="B13919" t="s">
        <v>25650</v>
      </c>
      <c r="C13919" t="s">
        <v>25650</v>
      </c>
      <c r="D13919" s="23"/>
      <c r="E13919" t="s">
        <v>2050</v>
      </c>
      <c r="F13919" t="s">
        <v>1386</v>
      </c>
      <c r="G13919">
        <v>10815</v>
      </c>
      <c r="H13919" s="23"/>
    </row>
    <row r="13920" spans="1:8" x14ac:dyDescent="0.25">
      <c r="A13920">
        <v>12414</v>
      </c>
      <c r="B13920" t="s">
        <v>25651</v>
      </c>
      <c r="C13920" t="s">
        <v>25651</v>
      </c>
      <c r="D13920" s="23"/>
      <c r="E13920" t="s">
        <v>2050</v>
      </c>
      <c r="F13920" t="s">
        <v>1386</v>
      </c>
      <c r="G13920">
        <v>19023</v>
      </c>
      <c r="H13920" s="23"/>
    </row>
    <row r="13921" spans="1:8" x14ac:dyDescent="0.25">
      <c r="A13921">
        <v>1915</v>
      </c>
      <c r="B13921" t="s">
        <v>18438</v>
      </c>
      <c r="C13921" t="s">
        <v>18439</v>
      </c>
      <c r="D13921" s="23">
        <v>13652468000102</v>
      </c>
      <c r="E13921" t="s">
        <v>1385</v>
      </c>
      <c r="F13921" t="s">
        <v>1386</v>
      </c>
      <c r="G13921">
        <v>3191</v>
      </c>
      <c r="H13921" s="23">
        <v>161829570</v>
      </c>
    </row>
    <row r="13922" spans="1:8" x14ac:dyDescent="0.25">
      <c r="A13922">
        <v>11729</v>
      </c>
      <c r="B13922" t="s">
        <v>18440</v>
      </c>
      <c r="C13922" t="s">
        <v>18441</v>
      </c>
      <c r="D13922" s="23">
        <v>34695053000196</v>
      </c>
      <c r="E13922" t="s">
        <v>1422</v>
      </c>
      <c r="F13922" t="s">
        <v>1386</v>
      </c>
      <c r="G13922">
        <v>17749</v>
      </c>
      <c r="H13922" s="23">
        <v>163477981</v>
      </c>
    </row>
    <row r="13923" spans="1:8" x14ac:dyDescent="0.25">
      <c r="A13923">
        <v>12643</v>
      </c>
      <c r="B13923" t="s">
        <v>18442</v>
      </c>
      <c r="C13923" t="s">
        <v>18443</v>
      </c>
      <c r="D13923" s="23">
        <v>42403497000139</v>
      </c>
      <c r="E13923" t="s">
        <v>1422</v>
      </c>
      <c r="F13923" t="s">
        <v>1386</v>
      </c>
      <c r="G13923">
        <v>19668</v>
      </c>
      <c r="H13923" s="23">
        <v>164022376</v>
      </c>
    </row>
    <row r="13924" spans="1:8" x14ac:dyDescent="0.25">
      <c r="A13924">
        <v>4342</v>
      </c>
      <c r="B13924" t="s">
        <v>25652</v>
      </c>
      <c r="C13924" t="s">
        <v>25653</v>
      </c>
      <c r="D13924" s="23"/>
      <c r="E13924" t="s">
        <v>2050</v>
      </c>
      <c r="F13924" t="s">
        <v>1386</v>
      </c>
      <c r="G13924">
        <v>1905</v>
      </c>
      <c r="H13924" s="23"/>
    </row>
    <row r="13925" spans="1:8" x14ac:dyDescent="0.25">
      <c r="A13925">
        <v>5298</v>
      </c>
      <c r="B13925" t="s">
        <v>18444</v>
      </c>
      <c r="C13925" t="s">
        <v>18445</v>
      </c>
      <c r="D13925" s="23">
        <v>11552312000124</v>
      </c>
      <c r="E13925" t="s">
        <v>1406</v>
      </c>
      <c r="F13925" t="s">
        <v>1407</v>
      </c>
      <c r="G13925">
        <v>8337</v>
      </c>
      <c r="H13925" s="23" t="s">
        <v>1438</v>
      </c>
    </row>
    <row r="13926" spans="1:8" x14ac:dyDescent="0.25">
      <c r="A13926">
        <v>8802</v>
      </c>
      <c r="B13926" t="s">
        <v>18446</v>
      </c>
      <c r="C13926" t="s">
        <v>18446</v>
      </c>
      <c r="D13926" s="23">
        <v>1785688000125</v>
      </c>
      <c r="E13926" t="s">
        <v>10088</v>
      </c>
      <c r="F13926" t="s">
        <v>1619</v>
      </c>
      <c r="G13926">
        <v>13290</v>
      </c>
      <c r="H13926" s="23">
        <v>1000186900</v>
      </c>
    </row>
    <row r="13927" spans="1:8" x14ac:dyDescent="0.25">
      <c r="A13927">
        <v>1974</v>
      </c>
      <c r="B13927" t="s">
        <v>18447</v>
      </c>
      <c r="C13927" t="s">
        <v>18448</v>
      </c>
      <c r="D13927" s="23">
        <v>14688220000598</v>
      </c>
      <c r="E13927" t="s">
        <v>2205</v>
      </c>
      <c r="F13927" t="s">
        <v>1415</v>
      </c>
      <c r="G13927">
        <v>3250</v>
      </c>
      <c r="H13927" s="23">
        <v>11242000</v>
      </c>
    </row>
    <row r="13928" spans="1:8" x14ac:dyDescent="0.25">
      <c r="A13928">
        <v>8431</v>
      </c>
      <c r="B13928" t="s">
        <v>18449</v>
      </c>
      <c r="C13928" t="s">
        <v>18449</v>
      </c>
      <c r="D13928" s="23">
        <v>4244527000112</v>
      </c>
      <c r="E13928" t="s">
        <v>3006</v>
      </c>
      <c r="F13928" t="s">
        <v>1390</v>
      </c>
      <c r="G13928">
        <v>12763</v>
      </c>
      <c r="H13928" s="23">
        <v>633566880117</v>
      </c>
    </row>
    <row r="13929" spans="1:8" x14ac:dyDescent="0.25">
      <c r="A13929">
        <v>12021</v>
      </c>
      <c r="B13929" t="s">
        <v>18450</v>
      </c>
      <c r="C13929" t="s">
        <v>18451</v>
      </c>
      <c r="D13929" s="23">
        <v>31102090000317</v>
      </c>
      <c r="E13929" t="s">
        <v>1527</v>
      </c>
      <c r="F13929" t="s">
        <v>1386</v>
      </c>
      <c r="G13929">
        <v>18511</v>
      </c>
      <c r="H13929" s="23">
        <v>163752591</v>
      </c>
    </row>
    <row r="13930" spans="1:8" x14ac:dyDescent="0.25">
      <c r="A13930">
        <v>4373</v>
      </c>
      <c r="B13930" t="s">
        <v>18452</v>
      </c>
      <c r="C13930" t="s">
        <v>18453</v>
      </c>
      <c r="D13930" s="23">
        <v>92780634000122</v>
      </c>
      <c r="E13930" t="s">
        <v>1618</v>
      </c>
      <c r="F13930" t="s">
        <v>1619</v>
      </c>
      <c r="G13930">
        <v>6956</v>
      </c>
      <c r="H13930" s="23">
        <v>960219285</v>
      </c>
    </row>
    <row r="13931" spans="1:8" x14ac:dyDescent="0.25">
      <c r="A13931">
        <v>15854</v>
      </c>
      <c r="B13931" t="s">
        <v>25654</v>
      </c>
      <c r="D13931" s="23">
        <v>18224881000351</v>
      </c>
      <c r="E13931" t="s">
        <v>1424</v>
      </c>
      <c r="F13931" t="s">
        <v>1390</v>
      </c>
      <c r="G13931">
        <v>25230</v>
      </c>
      <c r="H13931" s="23">
        <v>131191086110</v>
      </c>
    </row>
    <row r="13932" spans="1:8" x14ac:dyDescent="0.25">
      <c r="A13932">
        <v>5394</v>
      </c>
      <c r="B13932" t="s">
        <v>18454</v>
      </c>
      <c r="C13932" t="s">
        <v>18455</v>
      </c>
      <c r="D13932" s="23">
        <v>40849200000138</v>
      </c>
      <c r="E13932" t="s">
        <v>7072</v>
      </c>
      <c r="F13932" t="s">
        <v>1415</v>
      </c>
      <c r="G13932">
        <v>8464</v>
      </c>
      <c r="H13932" s="23" t="s">
        <v>1438</v>
      </c>
    </row>
    <row r="13933" spans="1:8" x14ac:dyDescent="0.25">
      <c r="A13933">
        <v>15328</v>
      </c>
      <c r="B13933" t="s">
        <v>18456</v>
      </c>
      <c r="C13933" t="s">
        <v>18457</v>
      </c>
      <c r="D13933" s="23">
        <v>8748444000111</v>
      </c>
      <c r="E13933" t="s">
        <v>1430</v>
      </c>
      <c r="F13933" t="s">
        <v>1415</v>
      </c>
      <c r="G13933">
        <v>24479</v>
      </c>
      <c r="H13933" s="23">
        <v>9593594</v>
      </c>
    </row>
    <row r="13934" spans="1:8" x14ac:dyDescent="0.25">
      <c r="A13934">
        <v>7136</v>
      </c>
      <c r="B13934" t="s">
        <v>18458</v>
      </c>
      <c r="C13934" t="s">
        <v>18458</v>
      </c>
      <c r="D13934" s="23">
        <v>5956507000137</v>
      </c>
      <c r="E13934" t="s">
        <v>1992</v>
      </c>
      <c r="F13934" t="s">
        <v>1587</v>
      </c>
      <c r="G13934">
        <v>11094</v>
      </c>
      <c r="H13934" s="23">
        <v>241036208</v>
      </c>
    </row>
    <row r="13935" spans="1:8" x14ac:dyDescent="0.25">
      <c r="A13935">
        <v>13178</v>
      </c>
      <c r="B13935" t="s">
        <v>18458</v>
      </c>
      <c r="C13935" t="s">
        <v>18458</v>
      </c>
      <c r="D13935" s="23">
        <v>5956507000722</v>
      </c>
      <c r="E13935" t="s">
        <v>1422</v>
      </c>
      <c r="F13935" t="s">
        <v>1386</v>
      </c>
      <c r="G13935">
        <v>20364</v>
      </c>
      <c r="H13935" s="23">
        <v>164027475</v>
      </c>
    </row>
    <row r="13936" spans="1:8" x14ac:dyDescent="0.25">
      <c r="A13936">
        <v>3426</v>
      </c>
      <c r="B13936" t="s">
        <v>18459</v>
      </c>
      <c r="C13936" t="s">
        <v>18460</v>
      </c>
      <c r="D13936" s="23">
        <v>7617992000140</v>
      </c>
      <c r="E13936" t="s">
        <v>1992</v>
      </c>
      <c r="F13936" t="s">
        <v>1587</v>
      </c>
      <c r="G13936">
        <v>4702</v>
      </c>
      <c r="H13936" s="23">
        <v>241062764</v>
      </c>
    </row>
    <row r="13937" spans="1:8" x14ac:dyDescent="0.25">
      <c r="A13937">
        <v>13850</v>
      </c>
      <c r="B13937" t="s">
        <v>18461</v>
      </c>
      <c r="C13937" t="s">
        <v>18461</v>
      </c>
      <c r="D13937" s="23">
        <v>5956507001702</v>
      </c>
      <c r="E13937" t="s">
        <v>1507</v>
      </c>
      <c r="F13937" t="s">
        <v>1415</v>
      </c>
      <c r="G13937">
        <v>21586</v>
      </c>
      <c r="H13937" s="23">
        <v>107604159</v>
      </c>
    </row>
    <row r="13938" spans="1:8" x14ac:dyDescent="0.25">
      <c r="A13938">
        <v>9603</v>
      </c>
      <c r="B13938" t="s">
        <v>18462</v>
      </c>
      <c r="C13938" t="s">
        <v>18462</v>
      </c>
      <c r="D13938" s="23">
        <v>15103070000142</v>
      </c>
      <c r="E13938" t="s">
        <v>3447</v>
      </c>
      <c r="F13938" t="s">
        <v>1444</v>
      </c>
      <c r="G13938">
        <v>14298</v>
      </c>
      <c r="H13938" s="23">
        <v>115292</v>
      </c>
    </row>
    <row r="13939" spans="1:8" x14ac:dyDescent="0.25">
      <c r="A13939">
        <v>6080</v>
      </c>
      <c r="B13939" t="s">
        <v>18463</v>
      </c>
      <c r="C13939" t="s">
        <v>18464</v>
      </c>
      <c r="D13939" s="23">
        <v>4851967000138</v>
      </c>
      <c r="E13939" t="s">
        <v>5350</v>
      </c>
      <c r="F13939" t="s">
        <v>1390</v>
      </c>
      <c r="G13939">
        <v>9550</v>
      </c>
      <c r="H13939" s="23">
        <v>298066016118</v>
      </c>
    </row>
    <row r="13940" spans="1:8" x14ac:dyDescent="0.25">
      <c r="A13940">
        <v>13802</v>
      </c>
      <c r="B13940" t="s">
        <v>18465</v>
      </c>
      <c r="C13940" t="s">
        <v>18466</v>
      </c>
      <c r="D13940" s="23">
        <v>34730851000101</v>
      </c>
      <c r="E13940" t="s">
        <v>1500</v>
      </c>
      <c r="F13940" t="s">
        <v>1415</v>
      </c>
      <c r="G13940">
        <v>21504</v>
      </c>
      <c r="H13940" s="23">
        <v>84694076</v>
      </c>
    </row>
    <row r="13941" spans="1:8" x14ac:dyDescent="0.25">
      <c r="A13941">
        <v>10983</v>
      </c>
      <c r="B13941" t="s">
        <v>18467</v>
      </c>
      <c r="C13941" t="s">
        <v>18468</v>
      </c>
      <c r="D13941" s="23">
        <v>23187520000150</v>
      </c>
      <c r="E13941" t="s">
        <v>18469</v>
      </c>
      <c r="F13941" t="s">
        <v>1390</v>
      </c>
      <c r="G13941">
        <v>16727</v>
      </c>
      <c r="H13941" s="23">
        <v>239060274119</v>
      </c>
    </row>
    <row r="13942" spans="1:8" x14ac:dyDescent="0.25">
      <c r="A13942">
        <v>10176</v>
      </c>
      <c r="B13942" t="s">
        <v>18470</v>
      </c>
      <c r="C13942" t="s">
        <v>18471</v>
      </c>
      <c r="D13942" s="23">
        <v>14335704000120</v>
      </c>
      <c r="E13942" t="s">
        <v>1465</v>
      </c>
      <c r="F13942" t="s">
        <v>1398</v>
      </c>
      <c r="G13942">
        <v>15315</v>
      </c>
      <c r="H13942" s="23">
        <v>204596033</v>
      </c>
    </row>
    <row r="13943" spans="1:8" x14ac:dyDescent="0.25">
      <c r="A13943">
        <v>4011</v>
      </c>
      <c r="B13943" t="s">
        <v>18472</v>
      </c>
      <c r="C13943" t="s">
        <v>18473</v>
      </c>
      <c r="D13943" s="23">
        <v>9341637000116</v>
      </c>
      <c r="E13943" t="s">
        <v>1992</v>
      </c>
      <c r="F13943" t="s">
        <v>1587</v>
      </c>
      <c r="G13943">
        <v>5287</v>
      </c>
      <c r="H13943" s="23" t="s">
        <v>2239</v>
      </c>
    </row>
    <row r="13944" spans="1:8" x14ac:dyDescent="0.25">
      <c r="A13944">
        <v>1307</v>
      </c>
      <c r="B13944" t="s">
        <v>18474</v>
      </c>
      <c r="C13944" t="s">
        <v>18475</v>
      </c>
      <c r="D13944" s="23">
        <v>10472933000135</v>
      </c>
      <c r="E13944" t="s">
        <v>1992</v>
      </c>
      <c r="F13944" t="s">
        <v>1587</v>
      </c>
      <c r="G13944">
        <v>2583</v>
      </c>
      <c r="H13944" s="23">
        <v>242150349</v>
      </c>
    </row>
    <row r="13945" spans="1:8" x14ac:dyDescent="0.25">
      <c r="A13945">
        <v>8011</v>
      </c>
      <c r="B13945" t="s">
        <v>18476</v>
      </c>
      <c r="C13945" t="s">
        <v>18477</v>
      </c>
      <c r="D13945" s="23">
        <v>43336395000100</v>
      </c>
      <c r="E13945" t="s">
        <v>1424</v>
      </c>
      <c r="F13945" t="s">
        <v>1390</v>
      </c>
      <c r="G13945">
        <v>12313</v>
      </c>
      <c r="H13945" s="23">
        <v>108731440116</v>
      </c>
    </row>
    <row r="13946" spans="1:8" x14ac:dyDescent="0.25">
      <c r="A13946">
        <v>6814</v>
      </c>
      <c r="B13946" t="s">
        <v>18478</v>
      </c>
      <c r="C13946" t="s">
        <v>18478</v>
      </c>
      <c r="D13946" s="23">
        <v>14851188000196</v>
      </c>
      <c r="E13946" t="s">
        <v>1430</v>
      </c>
      <c r="F13946" t="s">
        <v>1415</v>
      </c>
      <c r="G13946">
        <v>10765</v>
      </c>
      <c r="H13946" s="23">
        <v>47045337</v>
      </c>
    </row>
    <row r="13947" spans="1:8" x14ac:dyDescent="0.25">
      <c r="A13947">
        <v>5821</v>
      </c>
      <c r="B13947" t="s">
        <v>18479</v>
      </c>
      <c r="C13947" t="s">
        <v>18480</v>
      </c>
      <c r="D13947" s="23">
        <v>5130571000164</v>
      </c>
      <c r="E13947" t="s">
        <v>1886</v>
      </c>
      <c r="F13947" t="s">
        <v>1390</v>
      </c>
      <c r="G13947">
        <v>8822</v>
      </c>
      <c r="H13947" s="23">
        <v>116399957119</v>
      </c>
    </row>
    <row r="13948" spans="1:8" x14ac:dyDescent="0.25">
      <c r="A13948">
        <v>3064</v>
      </c>
      <c r="B13948" t="s">
        <v>18481</v>
      </c>
      <c r="C13948" t="s">
        <v>18482</v>
      </c>
      <c r="D13948" s="23">
        <v>5729768000114</v>
      </c>
      <c r="E13948" t="s">
        <v>1675</v>
      </c>
      <c r="F13948" t="s">
        <v>1390</v>
      </c>
      <c r="G13948">
        <v>4340</v>
      </c>
      <c r="H13948" s="23">
        <v>664136646110</v>
      </c>
    </row>
    <row r="13949" spans="1:8" x14ac:dyDescent="0.25">
      <c r="A13949">
        <v>6613</v>
      </c>
      <c r="B13949" t="s">
        <v>18483</v>
      </c>
      <c r="C13949" t="s">
        <v>18484</v>
      </c>
      <c r="D13949" s="23">
        <v>5729768000386</v>
      </c>
      <c r="E13949" t="s">
        <v>1992</v>
      </c>
      <c r="F13949" t="s">
        <v>1587</v>
      </c>
      <c r="G13949">
        <v>10153</v>
      </c>
      <c r="H13949" s="23">
        <v>242899862</v>
      </c>
    </row>
    <row r="13950" spans="1:8" x14ac:dyDescent="0.25">
      <c r="A13950">
        <v>12769</v>
      </c>
      <c r="B13950" t="s">
        <v>18485</v>
      </c>
      <c r="C13950" t="s">
        <v>18485</v>
      </c>
      <c r="D13950" s="23">
        <v>20614515000199</v>
      </c>
      <c r="E13950" t="s">
        <v>1952</v>
      </c>
      <c r="F13950" t="s">
        <v>1386</v>
      </c>
      <c r="G13950">
        <v>19804</v>
      </c>
      <c r="H13950" s="23">
        <v>162763646</v>
      </c>
    </row>
    <row r="13951" spans="1:8" x14ac:dyDescent="0.25">
      <c r="A13951">
        <v>1960</v>
      </c>
      <c r="B13951" t="s">
        <v>18486</v>
      </c>
      <c r="C13951" t="s">
        <v>18487</v>
      </c>
      <c r="D13951" s="23">
        <v>14287511000140</v>
      </c>
      <c r="E13951" t="s">
        <v>1678</v>
      </c>
      <c r="F13951" t="s">
        <v>1386</v>
      </c>
      <c r="G13951">
        <v>3236</v>
      </c>
      <c r="H13951" s="23">
        <v>161885098</v>
      </c>
    </row>
    <row r="13952" spans="1:8" x14ac:dyDescent="0.25">
      <c r="A13952">
        <v>9663</v>
      </c>
      <c r="B13952" t="s">
        <v>25655</v>
      </c>
      <c r="C13952" t="s">
        <v>25655</v>
      </c>
      <c r="D13952" s="23"/>
      <c r="E13952" t="s">
        <v>2005</v>
      </c>
      <c r="F13952" t="s">
        <v>1386</v>
      </c>
      <c r="G13952">
        <v>14360</v>
      </c>
      <c r="H13952" s="23"/>
    </row>
    <row r="13953" spans="1:8" x14ac:dyDescent="0.25">
      <c r="A13953">
        <v>12615</v>
      </c>
      <c r="B13953" t="s">
        <v>18488</v>
      </c>
      <c r="C13953" t="s">
        <v>18489</v>
      </c>
      <c r="D13953" s="23">
        <v>25461816000143</v>
      </c>
      <c r="E13953" t="s">
        <v>1688</v>
      </c>
      <c r="F13953" t="s">
        <v>1386</v>
      </c>
      <c r="G13953">
        <v>19629</v>
      </c>
      <c r="H13953" s="23" t="s">
        <v>18490</v>
      </c>
    </row>
    <row r="13954" spans="1:8" x14ac:dyDescent="0.25">
      <c r="A13954">
        <v>7048</v>
      </c>
      <c r="B13954" t="s">
        <v>18491</v>
      </c>
      <c r="C13954" t="s">
        <v>18491</v>
      </c>
      <c r="D13954" s="23">
        <v>17357511000168</v>
      </c>
      <c r="E13954" t="s">
        <v>1700</v>
      </c>
      <c r="F13954" t="s">
        <v>1386</v>
      </c>
      <c r="G13954">
        <v>11024</v>
      </c>
      <c r="H13954" s="23">
        <v>162081731</v>
      </c>
    </row>
    <row r="13955" spans="1:8" x14ac:dyDescent="0.25">
      <c r="A13955">
        <v>3626</v>
      </c>
      <c r="B13955" t="s">
        <v>18492</v>
      </c>
      <c r="C13955" t="s">
        <v>18493</v>
      </c>
      <c r="D13955" s="23">
        <v>8408344000146</v>
      </c>
      <c r="E13955" t="s">
        <v>1385</v>
      </c>
      <c r="F13955" t="s">
        <v>1386</v>
      </c>
      <c r="G13955">
        <v>4902</v>
      </c>
      <c r="H13955" s="23">
        <v>161501010</v>
      </c>
    </row>
    <row r="13956" spans="1:8" x14ac:dyDescent="0.25">
      <c r="A13956">
        <v>11335</v>
      </c>
      <c r="B13956" t="s">
        <v>18494</v>
      </c>
      <c r="C13956" t="s">
        <v>18495</v>
      </c>
      <c r="D13956" s="23">
        <v>24658286000165</v>
      </c>
      <c r="E13956" t="s">
        <v>1527</v>
      </c>
      <c r="F13956" t="s">
        <v>1386</v>
      </c>
      <c r="G13956">
        <v>17206</v>
      </c>
      <c r="H13956" s="23">
        <v>162708238</v>
      </c>
    </row>
    <row r="13957" spans="1:8" x14ac:dyDescent="0.25">
      <c r="A13957">
        <v>13254</v>
      </c>
      <c r="B13957" t="s">
        <v>25656</v>
      </c>
      <c r="C13957" t="s">
        <v>25656</v>
      </c>
      <c r="D13957" s="23"/>
      <c r="E13957" t="s">
        <v>1422</v>
      </c>
      <c r="F13957" t="s">
        <v>1386</v>
      </c>
      <c r="G13957">
        <v>20451</v>
      </c>
      <c r="H13957" s="23"/>
    </row>
    <row r="13958" spans="1:8" x14ac:dyDescent="0.25">
      <c r="A13958">
        <v>3249</v>
      </c>
      <c r="B13958" t="s">
        <v>18496</v>
      </c>
      <c r="C13958" t="s">
        <v>18497</v>
      </c>
      <c r="D13958" s="23">
        <v>6933515000120</v>
      </c>
      <c r="E13958" t="s">
        <v>1823</v>
      </c>
      <c r="F13958" t="s">
        <v>1386</v>
      </c>
      <c r="G13958">
        <v>4525</v>
      </c>
      <c r="H13958" s="23">
        <v>161440886</v>
      </c>
    </row>
    <row r="13959" spans="1:8" x14ac:dyDescent="0.25">
      <c r="A13959">
        <v>8251</v>
      </c>
      <c r="B13959" t="s">
        <v>18498</v>
      </c>
      <c r="C13959" t="s">
        <v>18498</v>
      </c>
      <c r="D13959" s="23">
        <v>13340170000167</v>
      </c>
      <c r="E13959" t="s">
        <v>1823</v>
      </c>
      <c r="F13959" t="s">
        <v>1386</v>
      </c>
      <c r="G13959">
        <v>12510</v>
      </c>
      <c r="H13959" s="23">
        <v>161803792</v>
      </c>
    </row>
    <row r="13960" spans="1:8" x14ac:dyDescent="0.25">
      <c r="A13960">
        <v>693</v>
      </c>
      <c r="B13960" t="s">
        <v>25657</v>
      </c>
      <c r="C13960" t="s">
        <v>25657</v>
      </c>
      <c r="D13960" s="23"/>
      <c r="E13960" t="s">
        <v>1385</v>
      </c>
      <c r="F13960" t="s">
        <v>1386</v>
      </c>
      <c r="G13960">
        <v>1969</v>
      </c>
      <c r="H13960" s="23"/>
    </row>
    <row r="13961" spans="1:8" x14ac:dyDescent="0.25">
      <c r="A13961">
        <v>12997</v>
      </c>
      <c r="B13961" t="s">
        <v>18499</v>
      </c>
      <c r="C13961" t="s">
        <v>18499</v>
      </c>
      <c r="D13961" s="23">
        <v>41498190000104</v>
      </c>
      <c r="E13961" t="s">
        <v>1385</v>
      </c>
      <c r="F13961" t="s">
        <v>1386</v>
      </c>
      <c r="G13961">
        <v>20057</v>
      </c>
      <c r="H13961" s="23">
        <v>163951527</v>
      </c>
    </row>
    <row r="13962" spans="1:8" x14ac:dyDescent="0.25">
      <c r="A13962">
        <v>7182</v>
      </c>
      <c r="B13962" t="s">
        <v>25658</v>
      </c>
      <c r="C13962" t="s">
        <v>25659</v>
      </c>
      <c r="D13962" s="23"/>
      <c r="E13962" t="s">
        <v>1723</v>
      </c>
      <c r="F13962" t="s">
        <v>1386</v>
      </c>
      <c r="G13962">
        <v>9366</v>
      </c>
      <c r="H13962" s="23"/>
    </row>
    <row r="13963" spans="1:8" x14ac:dyDescent="0.25">
      <c r="A13963">
        <v>11302</v>
      </c>
      <c r="B13963" t="s">
        <v>25660</v>
      </c>
      <c r="C13963" t="s">
        <v>25661</v>
      </c>
      <c r="D13963" s="23"/>
      <c r="E13963" t="s">
        <v>1385</v>
      </c>
      <c r="F13963" t="s">
        <v>1386</v>
      </c>
      <c r="G13963">
        <v>17156</v>
      </c>
      <c r="H13963" s="23"/>
    </row>
    <row r="13964" spans="1:8" x14ac:dyDescent="0.25">
      <c r="A13964">
        <v>1193</v>
      </c>
      <c r="B13964" t="s">
        <v>25662</v>
      </c>
      <c r="C13964" t="s">
        <v>25662</v>
      </c>
      <c r="D13964" s="23"/>
      <c r="E13964" t="s">
        <v>1527</v>
      </c>
      <c r="F13964" t="s">
        <v>1386</v>
      </c>
      <c r="G13964">
        <v>2469</v>
      </c>
      <c r="H13964" s="23"/>
    </row>
    <row r="13965" spans="1:8" x14ac:dyDescent="0.25">
      <c r="A13965">
        <v>11908</v>
      </c>
      <c r="B13965" t="s">
        <v>18500</v>
      </c>
      <c r="C13965" t="s">
        <v>18500</v>
      </c>
      <c r="D13965" s="23">
        <v>36241063000187</v>
      </c>
      <c r="E13965" t="s">
        <v>1385</v>
      </c>
      <c r="F13965" t="s">
        <v>1386</v>
      </c>
      <c r="G13965">
        <v>18300</v>
      </c>
      <c r="H13965" s="23">
        <v>163594708</v>
      </c>
    </row>
    <row r="13966" spans="1:8" x14ac:dyDescent="0.25">
      <c r="A13966">
        <v>14260</v>
      </c>
      <c r="B13966" t="s">
        <v>18501</v>
      </c>
      <c r="C13966" t="s">
        <v>18502</v>
      </c>
      <c r="D13966" s="23">
        <v>23150047000137</v>
      </c>
      <c r="E13966" t="s">
        <v>6328</v>
      </c>
      <c r="F13966" t="s">
        <v>1398</v>
      </c>
      <c r="G13966">
        <v>22467</v>
      </c>
      <c r="H13966" s="23">
        <v>204353084</v>
      </c>
    </row>
    <row r="13967" spans="1:8" x14ac:dyDescent="0.25">
      <c r="A13967">
        <v>12172</v>
      </c>
      <c r="B13967" t="s">
        <v>18503</v>
      </c>
      <c r="C13967" t="s">
        <v>18503</v>
      </c>
      <c r="D13967" s="23">
        <v>29945816000170</v>
      </c>
      <c r="E13967" t="s">
        <v>1422</v>
      </c>
      <c r="F13967" t="s">
        <v>1386</v>
      </c>
      <c r="G13967">
        <v>18761</v>
      </c>
      <c r="H13967" s="23" t="s">
        <v>1438</v>
      </c>
    </row>
    <row r="13968" spans="1:8" x14ac:dyDescent="0.25">
      <c r="A13968">
        <v>7664</v>
      </c>
      <c r="B13968" t="s">
        <v>18504</v>
      </c>
      <c r="C13968" t="s">
        <v>18504</v>
      </c>
      <c r="D13968" s="23">
        <v>14967216000135</v>
      </c>
      <c r="E13968" t="s">
        <v>2614</v>
      </c>
      <c r="F13968" t="s">
        <v>1386</v>
      </c>
      <c r="G13968">
        <v>11960</v>
      </c>
      <c r="H13968" s="23">
        <v>161938558</v>
      </c>
    </row>
    <row r="13969" spans="1:8" x14ac:dyDescent="0.25">
      <c r="A13969">
        <v>10631</v>
      </c>
      <c r="B13969" t="s">
        <v>18505</v>
      </c>
      <c r="C13969" t="s">
        <v>18505</v>
      </c>
      <c r="D13969" s="23">
        <v>32826163000114</v>
      </c>
      <c r="E13969" t="s">
        <v>1732</v>
      </c>
      <c r="F13969" t="s">
        <v>1386</v>
      </c>
      <c r="G13969">
        <v>16009</v>
      </c>
      <c r="H13969" s="23">
        <v>163341737</v>
      </c>
    </row>
    <row r="13970" spans="1:8" x14ac:dyDescent="0.25">
      <c r="A13970">
        <v>12559</v>
      </c>
      <c r="B13970" t="s">
        <v>18506</v>
      </c>
      <c r="C13970" t="s">
        <v>18507</v>
      </c>
      <c r="D13970" s="23">
        <v>30311618000133</v>
      </c>
      <c r="E13970" t="s">
        <v>1385</v>
      </c>
      <c r="F13970" t="s">
        <v>1386</v>
      </c>
      <c r="G13970">
        <v>19554</v>
      </c>
      <c r="H13970" s="23" t="s">
        <v>1438</v>
      </c>
    </row>
    <row r="13971" spans="1:8" x14ac:dyDescent="0.25">
      <c r="A13971">
        <v>14232</v>
      </c>
      <c r="B13971" t="s">
        <v>18508</v>
      </c>
      <c r="C13971" t="s">
        <v>18509</v>
      </c>
      <c r="D13971" s="23">
        <v>1247971000101</v>
      </c>
      <c r="E13971" t="s">
        <v>2323</v>
      </c>
      <c r="F13971" t="s">
        <v>1692</v>
      </c>
      <c r="G13971">
        <v>22392</v>
      </c>
      <c r="H13971" s="23">
        <v>9010662050</v>
      </c>
    </row>
    <row r="13972" spans="1:8" x14ac:dyDescent="0.25">
      <c r="A13972">
        <v>12437</v>
      </c>
      <c r="B13972" t="s">
        <v>18510</v>
      </c>
      <c r="C13972" t="s">
        <v>18511</v>
      </c>
      <c r="D13972" s="23">
        <v>21677008000248</v>
      </c>
      <c r="E13972" t="s">
        <v>1424</v>
      </c>
      <c r="F13972" t="s">
        <v>1390</v>
      </c>
      <c r="G13972">
        <v>19054</v>
      </c>
      <c r="H13972" s="23">
        <v>123901895111</v>
      </c>
    </row>
    <row r="13973" spans="1:8" x14ac:dyDescent="0.25">
      <c r="A13973">
        <v>12436</v>
      </c>
      <c r="B13973" t="s">
        <v>18510</v>
      </c>
      <c r="C13973" t="s">
        <v>18512</v>
      </c>
      <c r="D13973" s="23">
        <v>21677008000167</v>
      </c>
      <c r="E13973" t="s">
        <v>2234</v>
      </c>
      <c r="F13973" t="s">
        <v>1390</v>
      </c>
      <c r="G13973">
        <v>19053</v>
      </c>
      <c r="H13973" s="23">
        <v>645699310117</v>
      </c>
    </row>
    <row r="13974" spans="1:8" x14ac:dyDescent="0.25">
      <c r="A13974">
        <v>12998</v>
      </c>
      <c r="B13974" t="s">
        <v>25663</v>
      </c>
      <c r="C13974" t="s">
        <v>25664</v>
      </c>
      <c r="D13974" s="23"/>
      <c r="E13974" t="s">
        <v>1422</v>
      </c>
      <c r="F13974" t="s">
        <v>1386</v>
      </c>
      <c r="G13974">
        <v>10251</v>
      </c>
      <c r="H13974" s="23"/>
    </row>
    <row r="13975" spans="1:8" x14ac:dyDescent="0.25">
      <c r="A13975">
        <v>15598</v>
      </c>
      <c r="B13975" t="s">
        <v>18513</v>
      </c>
      <c r="C13975" t="s">
        <v>18513</v>
      </c>
      <c r="D13975" s="23">
        <v>26543242000115</v>
      </c>
      <c r="E13975" t="s">
        <v>6650</v>
      </c>
      <c r="F13975" t="s">
        <v>1386</v>
      </c>
      <c r="G13975">
        <v>24858</v>
      </c>
      <c r="H13975" s="23">
        <v>162834527</v>
      </c>
    </row>
    <row r="13976" spans="1:8" x14ac:dyDescent="0.25">
      <c r="A13976">
        <v>14002</v>
      </c>
      <c r="B13976" t="s">
        <v>18514</v>
      </c>
      <c r="C13976" t="s">
        <v>18515</v>
      </c>
      <c r="D13976" s="23">
        <v>20962830000107</v>
      </c>
      <c r="E13976" t="s">
        <v>1385</v>
      </c>
      <c r="F13976" t="s">
        <v>1386</v>
      </c>
      <c r="G13976">
        <v>21805</v>
      </c>
      <c r="H13976" s="23">
        <v>162391684</v>
      </c>
    </row>
    <row r="13977" spans="1:8" x14ac:dyDescent="0.25">
      <c r="A13977">
        <v>4185</v>
      </c>
      <c r="B13977" t="s">
        <v>25665</v>
      </c>
      <c r="C13977" t="s">
        <v>25665</v>
      </c>
      <c r="D13977" s="23"/>
      <c r="E13977" t="s">
        <v>1422</v>
      </c>
      <c r="F13977" t="s">
        <v>1386</v>
      </c>
      <c r="G13977">
        <v>6823</v>
      </c>
      <c r="H13977" s="23"/>
    </row>
    <row r="13978" spans="1:8" x14ac:dyDescent="0.25">
      <c r="A13978">
        <v>15629</v>
      </c>
      <c r="B13978" t="s">
        <v>25666</v>
      </c>
      <c r="C13978" t="s">
        <v>25667</v>
      </c>
      <c r="D13978" s="23"/>
      <c r="E13978" t="s">
        <v>1530</v>
      </c>
      <c r="F13978" t="s">
        <v>1386</v>
      </c>
      <c r="G13978">
        <v>22163</v>
      </c>
      <c r="H13978" s="23"/>
    </row>
    <row r="13979" spans="1:8" x14ac:dyDescent="0.25">
      <c r="A13979">
        <v>13119</v>
      </c>
      <c r="B13979" t="s">
        <v>18516</v>
      </c>
      <c r="C13979" t="s">
        <v>18517</v>
      </c>
      <c r="D13979" s="23">
        <v>37535678000189</v>
      </c>
      <c r="E13979" t="s">
        <v>1422</v>
      </c>
      <c r="F13979" t="s">
        <v>1386</v>
      </c>
      <c r="G13979">
        <v>20284</v>
      </c>
      <c r="H13979" s="23">
        <v>163684944</v>
      </c>
    </row>
    <row r="13980" spans="1:8" x14ac:dyDescent="0.25">
      <c r="A13980">
        <v>13550</v>
      </c>
      <c r="B13980" t="s">
        <v>18518</v>
      </c>
      <c r="C13980" t="s">
        <v>18519</v>
      </c>
      <c r="D13980" s="23">
        <v>13480648000154</v>
      </c>
      <c r="E13980" t="s">
        <v>1385</v>
      </c>
      <c r="F13980" t="s">
        <v>1386</v>
      </c>
      <c r="G13980">
        <v>21156</v>
      </c>
      <c r="H13980" s="23" t="s">
        <v>1438</v>
      </c>
    </row>
    <row r="13981" spans="1:8" x14ac:dyDescent="0.25">
      <c r="A13981">
        <v>994</v>
      </c>
      <c r="B13981" t="s">
        <v>25668</v>
      </c>
      <c r="C13981" t="s">
        <v>25668</v>
      </c>
      <c r="D13981" s="23"/>
      <c r="E13981" t="s">
        <v>1397</v>
      </c>
      <c r="F13981" t="s">
        <v>1398</v>
      </c>
      <c r="G13981">
        <v>2270</v>
      </c>
      <c r="H13981" s="23"/>
    </row>
    <row r="13982" spans="1:8" x14ac:dyDescent="0.25">
      <c r="A13982">
        <v>4946</v>
      </c>
      <c r="B13982" t="s">
        <v>25669</v>
      </c>
      <c r="C13982" t="s">
        <v>25669</v>
      </c>
      <c r="D13982" s="23"/>
      <c r="E13982" t="s">
        <v>1422</v>
      </c>
      <c r="F13982" t="s">
        <v>1386</v>
      </c>
      <c r="G13982">
        <v>7952</v>
      </c>
      <c r="H13982" s="23"/>
    </row>
    <row r="13983" spans="1:8" x14ac:dyDescent="0.25">
      <c r="A13983">
        <v>11777</v>
      </c>
      <c r="B13983" t="s">
        <v>18520</v>
      </c>
      <c r="C13983" t="s">
        <v>18520</v>
      </c>
      <c r="D13983" s="23">
        <v>35238769000127</v>
      </c>
      <c r="E13983" t="s">
        <v>1385</v>
      </c>
      <c r="F13983" t="s">
        <v>1386</v>
      </c>
      <c r="G13983">
        <v>18063</v>
      </c>
      <c r="H13983" s="23">
        <v>163514186</v>
      </c>
    </row>
    <row r="13984" spans="1:8" x14ac:dyDescent="0.25">
      <c r="A13984">
        <v>8343</v>
      </c>
      <c r="B13984" t="s">
        <v>25670</v>
      </c>
      <c r="C13984" t="s">
        <v>25671</v>
      </c>
      <c r="D13984" s="23"/>
      <c r="E13984" t="s">
        <v>2050</v>
      </c>
      <c r="F13984" t="s">
        <v>1386</v>
      </c>
      <c r="G13984">
        <v>11591</v>
      </c>
      <c r="H13984" s="23"/>
    </row>
    <row r="13985" spans="1:8" x14ac:dyDescent="0.25">
      <c r="A13985">
        <v>6496</v>
      </c>
      <c r="B13985" t="s">
        <v>18521</v>
      </c>
      <c r="C13985" t="s">
        <v>18522</v>
      </c>
      <c r="D13985" s="23">
        <v>12711355000178</v>
      </c>
      <c r="E13985" t="s">
        <v>1430</v>
      </c>
      <c r="F13985" t="s">
        <v>1415</v>
      </c>
      <c r="G13985">
        <v>10033</v>
      </c>
      <c r="H13985" s="23">
        <v>41880390</v>
      </c>
    </row>
    <row r="13986" spans="1:8" x14ac:dyDescent="0.25">
      <c r="A13986">
        <v>11845</v>
      </c>
      <c r="B13986" t="s">
        <v>25672</v>
      </c>
      <c r="C13986" t="s">
        <v>25672</v>
      </c>
      <c r="D13986" s="23"/>
      <c r="E13986" t="s">
        <v>1422</v>
      </c>
      <c r="F13986" t="s">
        <v>1386</v>
      </c>
      <c r="G13986">
        <v>18214</v>
      </c>
      <c r="H13986" s="23"/>
    </row>
    <row r="13987" spans="1:8" x14ac:dyDescent="0.25">
      <c r="A13987">
        <v>11604</v>
      </c>
      <c r="B13987" t="s">
        <v>25673</v>
      </c>
      <c r="C13987" t="s">
        <v>25664</v>
      </c>
      <c r="D13987" s="23"/>
      <c r="E13987" t="s">
        <v>1723</v>
      </c>
      <c r="F13987" t="s">
        <v>1386</v>
      </c>
      <c r="G13987">
        <v>11871</v>
      </c>
      <c r="H13987" s="23"/>
    </row>
    <row r="13988" spans="1:8" x14ac:dyDescent="0.25">
      <c r="A13988">
        <v>14065</v>
      </c>
      <c r="B13988" t="s">
        <v>18523</v>
      </c>
      <c r="C13988" t="s">
        <v>18524</v>
      </c>
      <c r="D13988" s="23">
        <v>29254735000123</v>
      </c>
      <c r="E13988" t="s">
        <v>1424</v>
      </c>
      <c r="F13988" t="s">
        <v>1390</v>
      </c>
      <c r="G13988">
        <v>21847</v>
      </c>
      <c r="H13988" s="23">
        <v>118834010110</v>
      </c>
    </row>
    <row r="13989" spans="1:8" x14ac:dyDescent="0.25">
      <c r="A13989">
        <v>11133</v>
      </c>
      <c r="B13989" t="s">
        <v>18525</v>
      </c>
      <c r="C13989" t="s">
        <v>18525</v>
      </c>
      <c r="D13989" s="23">
        <v>19762644000145</v>
      </c>
      <c r="E13989" t="s">
        <v>1541</v>
      </c>
      <c r="F13989" t="s">
        <v>1386</v>
      </c>
      <c r="G13989">
        <v>16939</v>
      </c>
      <c r="H13989" s="23" t="s">
        <v>1438</v>
      </c>
    </row>
    <row r="13990" spans="1:8" x14ac:dyDescent="0.25">
      <c r="A13990">
        <v>11229</v>
      </c>
      <c r="B13990" t="s">
        <v>18526</v>
      </c>
      <c r="C13990" t="s">
        <v>18527</v>
      </c>
      <c r="D13990" s="23">
        <v>6368042000247</v>
      </c>
      <c r="E13990" t="s">
        <v>1424</v>
      </c>
      <c r="F13990" t="s">
        <v>1390</v>
      </c>
      <c r="G13990">
        <v>17060</v>
      </c>
      <c r="H13990" s="23">
        <v>123144301111</v>
      </c>
    </row>
    <row r="13991" spans="1:8" x14ac:dyDescent="0.25">
      <c r="A13991">
        <v>9404</v>
      </c>
      <c r="B13991" t="s">
        <v>18528</v>
      </c>
      <c r="C13991" t="s">
        <v>18526</v>
      </c>
      <c r="D13991" s="23">
        <v>6368042000166</v>
      </c>
      <c r="E13991" t="s">
        <v>1385</v>
      </c>
      <c r="F13991" t="s">
        <v>1386</v>
      </c>
      <c r="G13991">
        <v>13883</v>
      </c>
      <c r="H13991" s="23">
        <v>161424732</v>
      </c>
    </row>
    <row r="13992" spans="1:8" x14ac:dyDescent="0.25">
      <c r="A13992">
        <v>14850</v>
      </c>
      <c r="B13992" t="s">
        <v>25674</v>
      </c>
      <c r="C13992" t="s">
        <v>25674</v>
      </c>
      <c r="D13992" s="23"/>
      <c r="E13992" t="s">
        <v>1422</v>
      </c>
      <c r="F13992" t="s">
        <v>1386</v>
      </c>
      <c r="G13992">
        <v>23291</v>
      </c>
      <c r="H13992" s="23"/>
    </row>
    <row r="13993" spans="1:8" x14ac:dyDescent="0.25">
      <c r="A13993">
        <v>13587</v>
      </c>
      <c r="B13993" t="s">
        <v>25675</v>
      </c>
      <c r="C13993" t="s">
        <v>25676</v>
      </c>
      <c r="D13993" s="23"/>
      <c r="E13993" t="s">
        <v>1723</v>
      </c>
      <c r="F13993" t="s">
        <v>1386</v>
      </c>
      <c r="G13993">
        <v>19442</v>
      </c>
      <c r="H13993" s="23"/>
    </row>
    <row r="13994" spans="1:8" x14ac:dyDescent="0.25">
      <c r="A13994">
        <v>4899</v>
      </c>
      <c r="B13994" t="s">
        <v>18529</v>
      </c>
      <c r="C13994" t="s">
        <v>18529</v>
      </c>
      <c r="D13994" s="23">
        <v>15790179000103</v>
      </c>
      <c r="E13994" t="s">
        <v>1385</v>
      </c>
      <c r="F13994" t="s">
        <v>1386</v>
      </c>
      <c r="G13994">
        <v>7890</v>
      </c>
      <c r="H13994" s="23">
        <v>162004389</v>
      </c>
    </row>
    <row r="13995" spans="1:8" x14ac:dyDescent="0.25">
      <c r="A13995">
        <v>998</v>
      </c>
      <c r="B13995" t="s">
        <v>25677</v>
      </c>
      <c r="C13995" t="s">
        <v>25677</v>
      </c>
      <c r="D13995" s="23"/>
      <c r="E13995" t="s">
        <v>1385</v>
      </c>
      <c r="F13995" t="s">
        <v>1386</v>
      </c>
      <c r="G13995">
        <v>2274</v>
      </c>
      <c r="H13995" s="23"/>
    </row>
    <row r="13996" spans="1:8" x14ac:dyDescent="0.25">
      <c r="A13996">
        <v>13190</v>
      </c>
      <c r="B13996" t="s">
        <v>18530</v>
      </c>
      <c r="C13996" t="s">
        <v>18531</v>
      </c>
      <c r="D13996" s="23">
        <v>34503145000127</v>
      </c>
      <c r="E13996" t="s">
        <v>1430</v>
      </c>
      <c r="F13996" t="s">
        <v>1415</v>
      </c>
      <c r="G13996">
        <v>20381</v>
      </c>
      <c r="H13996" s="23" t="s">
        <v>1438</v>
      </c>
    </row>
    <row r="13997" spans="1:8" x14ac:dyDescent="0.25">
      <c r="A13997">
        <v>13907</v>
      </c>
      <c r="B13997" t="s">
        <v>18532</v>
      </c>
      <c r="C13997" t="s">
        <v>18532</v>
      </c>
      <c r="D13997" s="23">
        <v>35311097000138</v>
      </c>
      <c r="E13997" t="s">
        <v>2009</v>
      </c>
      <c r="F13997" t="s">
        <v>1386</v>
      </c>
      <c r="G13997">
        <v>21667</v>
      </c>
      <c r="H13997" s="23">
        <v>163525986</v>
      </c>
    </row>
    <row r="13998" spans="1:8" x14ac:dyDescent="0.25">
      <c r="A13998">
        <v>4525</v>
      </c>
      <c r="B13998" t="s">
        <v>18533</v>
      </c>
      <c r="C13998" t="s">
        <v>18534</v>
      </c>
      <c r="D13998" s="23">
        <v>15414215000126</v>
      </c>
      <c r="E13998" t="s">
        <v>1527</v>
      </c>
      <c r="F13998" t="s">
        <v>1386</v>
      </c>
      <c r="G13998">
        <v>7123</v>
      </c>
      <c r="H13998" s="23">
        <v>161977251</v>
      </c>
    </row>
    <row r="13999" spans="1:8" x14ac:dyDescent="0.25">
      <c r="A13999">
        <v>3801</v>
      </c>
      <c r="B13999" t="s">
        <v>18535</v>
      </c>
      <c r="C13999" t="s">
        <v>18536</v>
      </c>
      <c r="D13999" s="23">
        <v>8975612000101</v>
      </c>
      <c r="E13999" t="s">
        <v>1465</v>
      </c>
      <c r="F13999" t="s">
        <v>1398</v>
      </c>
      <c r="G13999">
        <v>5077</v>
      </c>
      <c r="H13999" s="23" t="s">
        <v>18537</v>
      </c>
    </row>
    <row r="14000" spans="1:8" x14ac:dyDescent="0.25">
      <c r="A14000">
        <v>6445</v>
      </c>
      <c r="B14000" t="s">
        <v>25678</v>
      </c>
      <c r="C14000" t="s">
        <v>25679</v>
      </c>
      <c r="D14000" s="23"/>
      <c r="E14000" t="s">
        <v>1422</v>
      </c>
      <c r="F14000" t="s">
        <v>1386</v>
      </c>
      <c r="G14000">
        <v>9986</v>
      </c>
      <c r="H14000" s="23"/>
    </row>
    <row r="14001" spans="1:8" x14ac:dyDescent="0.25">
      <c r="A14001">
        <v>7905</v>
      </c>
      <c r="B14001" t="s">
        <v>18538</v>
      </c>
      <c r="C14001" t="s">
        <v>18538</v>
      </c>
      <c r="D14001" s="23">
        <v>21852126000164</v>
      </c>
      <c r="E14001" t="s">
        <v>3109</v>
      </c>
      <c r="F14001" t="s">
        <v>1386</v>
      </c>
      <c r="G14001">
        <v>12217</v>
      </c>
      <c r="H14001" s="23">
        <v>162473451</v>
      </c>
    </row>
    <row r="14002" spans="1:8" x14ac:dyDescent="0.25">
      <c r="A14002">
        <v>8113</v>
      </c>
      <c r="B14002" t="s">
        <v>25680</v>
      </c>
      <c r="C14002" t="s">
        <v>25681</v>
      </c>
      <c r="D14002" s="23"/>
      <c r="E14002" t="s">
        <v>1422</v>
      </c>
      <c r="F14002" t="s">
        <v>1386</v>
      </c>
      <c r="G14002">
        <v>1151</v>
      </c>
      <c r="H14002" s="23"/>
    </row>
    <row r="14003" spans="1:8" x14ac:dyDescent="0.25">
      <c r="A14003">
        <v>8342</v>
      </c>
      <c r="B14003" t="s">
        <v>25682</v>
      </c>
      <c r="C14003" t="s">
        <v>25681</v>
      </c>
      <c r="D14003" s="23"/>
      <c r="E14003" t="s">
        <v>1422</v>
      </c>
      <c r="F14003" t="s">
        <v>1386</v>
      </c>
      <c r="G14003">
        <v>1171</v>
      </c>
      <c r="H14003" s="23"/>
    </row>
    <row r="14004" spans="1:8" x14ac:dyDescent="0.25">
      <c r="A14004">
        <v>11606</v>
      </c>
      <c r="B14004" t="s">
        <v>18539</v>
      </c>
      <c r="C14004" t="s">
        <v>18540</v>
      </c>
      <c r="D14004" s="23">
        <v>34268945000100</v>
      </c>
      <c r="E14004" t="s">
        <v>1527</v>
      </c>
      <c r="F14004" t="s">
        <v>1386</v>
      </c>
      <c r="G14004">
        <v>17548</v>
      </c>
      <c r="H14004" s="23" t="s">
        <v>1438</v>
      </c>
    </row>
    <row r="14005" spans="1:8" x14ac:dyDescent="0.25">
      <c r="A14005">
        <v>14910</v>
      </c>
      <c r="B14005" t="s">
        <v>18541</v>
      </c>
      <c r="C14005" t="s">
        <v>18541</v>
      </c>
      <c r="D14005" s="23">
        <v>53823921000110</v>
      </c>
      <c r="E14005" t="s">
        <v>1700</v>
      </c>
      <c r="F14005" t="s">
        <v>1386</v>
      </c>
      <c r="G14005">
        <v>23348</v>
      </c>
      <c r="H14005" s="23">
        <v>164875921</v>
      </c>
    </row>
    <row r="14006" spans="1:8" x14ac:dyDescent="0.25">
      <c r="A14006">
        <v>13026</v>
      </c>
      <c r="B14006" t="s">
        <v>25683</v>
      </c>
      <c r="C14006" t="s">
        <v>25684</v>
      </c>
      <c r="D14006" s="23"/>
      <c r="E14006" t="s">
        <v>1422</v>
      </c>
      <c r="F14006" t="s">
        <v>1386</v>
      </c>
      <c r="G14006">
        <v>8814</v>
      </c>
      <c r="H14006" s="23"/>
    </row>
    <row r="14007" spans="1:8" x14ac:dyDescent="0.25">
      <c r="A14007">
        <v>8346</v>
      </c>
      <c r="B14007" t="s">
        <v>25685</v>
      </c>
      <c r="C14007" t="s">
        <v>25681</v>
      </c>
      <c r="D14007" s="23"/>
      <c r="E14007" t="s">
        <v>1422</v>
      </c>
      <c r="F14007" t="s">
        <v>1386</v>
      </c>
      <c r="G14007">
        <v>11444</v>
      </c>
      <c r="H14007" s="23"/>
    </row>
    <row r="14008" spans="1:8" x14ac:dyDescent="0.25">
      <c r="A14008">
        <v>13515</v>
      </c>
      <c r="B14008" t="s">
        <v>25686</v>
      </c>
      <c r="C14008" t="s">
        <v>25681</v>
      </c>
      <c r="D14008" s="23"/>
      <c r="E14008" t="s">
        <v>1422</v>
      </c>
      <c r="F14008" t="s">
        <v>1386</v>
      </c>
      <c r="G14008">
        <v>20848</v>
      </c>
      <c r="H14008" s="23"/>
    </row>
    <row r="14009" spans="1:8" x14ac:dyDescent="0.25">
      <c r="A14009">
        <v>8345</v>
      </c>
      <c r="B14009" t="s">
        <v>25687</v>
      </c>
      <c r="C14009" t="s">
        <v>25688</v>
      </c>
      <c r="D14009" s="23"/>
      <c r="E14009" t="s">
        <v>1422</v>
      </c>
      <c r="F14009" t="s">
        <v>1386</v>
      </c>
      <c r="G14009">
        <v>7979</v>
      </c>
      <c r="H14009" s="23"/>
    </row>
    <row r="14010" spans="1:8" x14ac:dyDescent="0.25">
      <c r="A14010">
        <v>12462</v>
      </c>
      <c r="B14010" t="s">
        <v>25689</v>
      </c>
      <c r="C14010" t="s">
        <v>25681</v>
      </c>
      <c r="D14010" s="23"/>
      <c r="E14010" t="s">
        <v>1723</v>
      </c>
      <c r="F14010" t="s">
        <v>1386</v>
      </c>
      <c r="G14010">
        <v>17083</v>
      </c>
      <c r="H14010" s="23"/>
    </row>
    <row r="14011" spans="1:8" x14ac:dyDescent="0.25">
      <c r="A14011">
        <v>8484</v>
      </c>
      <c r="B14011" t="s">
        <v>25690</v>
      </c>
      <c r="C14011" t="s">
        <v>25690</v>
      </c>
      <c r="D14011" s="23"/>
      <c r="E14011" t="s">
        <v>18065</v>
      </c>
      <c r="F14011" t="s">
        <v>1398</v>
      </c>
      <c r="G14011">
        <v>12958</v>
      </c>
      <c r="H14011" s="23"/>
    </row>
    <row r="14012" spans="1:8" x14ac:dyDescent="0.25">
      <c r="A14012">
        <v>9183</v>
      </c>
      <c r="B14012" t="s">
        <v>25691</v>
      </c>
      <c r="C14012" t="s">
        <v>25681</v>
      </c>
      <c r="D14012" s="23"/>
      <c r="E14012" t="s">
        <v>1422</v>
      </c>
      <c r="F14012" t="s">
        <v>1386</v>
      </c>
      <c r="G14012">
        <v>6112</v>
      </c>
      <c r="H14012" s="23"/>
    </row>
    <row r="14013" spans="1:8" x14ac:dyDescent="0.25">
      <c r="A14013">
        <v>3283</v>
      </c>
      <c r="B14013" t="s">
        <v>18542</v>
      </c>
      <c r="C14013" t="s">
        <v>18543</v>
      </c>
      <c r="D14013" s="23">
        <v>70105408000103</v>
      </c>
      <c r="E14013" t="s">
        <v>2336</v>
      </c>
      <c r="F14013" t="s">
        <v>1386</v>
      </c>
      <c r="G14013">
        <v>4559</v>
      </c>
      <c r="H14013" s="23">
        <v>161025773</v>
      </c>
    </row>
    <row r="14014" spans="1:8" x14ac:dyDescent="0.25">
      <c r="A14014">
        <v>12178</v>
      </c>
      <c r="B14014" t="s">
        <v>18544</v>
      </c>
      <c r="C14014" t="s">
        <v>18545</v>
      </c>
      <c r="D14014" s="23">
        <v>33280908000155</v>
      </c>
      <c r="E14014" t="s">
        <v>3374</v>
      </c>
      <c r="F14014" t="s">
        <v>1610</v>
      </c>
      <c r="G14014">
        <v>18769</v>
      </c>
      <c r="H14014" s="23">
        <v>260046787</v>
      </c>
    </row>
    <row r="14015" spans="1:8" x14ac:dyDescent="0.25">
      <c r="A14015">
        <v>9774</v>
      </c>
      <c r="B14015" t="s">
        <v>18546</v>
      </c>
      <c r="C14015" t="s">
        <v>18547</v>
      </c>
      <c r="D14015" s="23">
        <v>8862530000231</v>
      </c>
      <c r="E14015" t="s">
        <v>2087</v>
      </c>
      <c r="F14015" t="s">
        <v>1415</v>
      </c>
      <c r="G14015">
        <v>14507</v>
      </c>
      <c r="H14015" s="23">
        <v>37002597</v>
      </c>
    </row>
    <row r="14016" spans="1:8" x14ac:dyDescent="0.25">
      <c r="A14016">
        <v>8427</v>
      </c>
      <c r="B14016" t="s">
        <v>18548</v>
      </c>
      <c r="C14016" t="s">
        <v>18548</v>
      </c>
      <c r="D14016" s="23">
        <v>84684455001216</v>
      </c>
      <c r="E14016" t="s">
        <v>2087</v>
      </c>
      <c r="F14016" t="s">
        <v>1415</v>
      </c>
      <c r="G14016">
        <v>12759</v>
      </c>
      <c r="H14016" s="23">
        <v>34563318</v>
      </c>
    </row>
    <row r="14017" spans="1:8" x14ac:dyDescent="0.25">
      <c r="A14017">
        <v>3635</v>
      </c>
      <c r="B14017" t="s">
        <v>18549</v>
      </c>
      <c r="C14017" t="s">
        <v>18550</v>
      </c>
      <c r="D14017" s="23">
        <v>84684455007095</v>
      </c>
      <c r="E14017" t="s">
        <v>3910</v>
      </c>
      <c r="F14017" t="s">
        <v>1444</v>
      </c>
      <c r="G14017">
        <v>4911</v>
      </c>
      <c r="H14017" s="23" t="s">
        <v>18551</v>
      </c>
    </row>
    <row r="14018" spans="1:8" x14ac:dyDescent="0.25">
      <c r="A14018">
        <v>10462</v>
      </c>
      <c r="B14018" t="s">
        <v>18552</v>
      </c>
      <c r="C14018" t="s">
        <v>18553</v>
      </c>
      <c r="D14018" s="23">
        <v>54842406001465</v>
      </c>
      <c r="E14018" t="s">
        <v>1594</v>
      </c>
      <c r="F14018" t="s">
        <v>1390</v>
      </c>
      <c r="G14018">
        <v>15790</v>
      </c>
      <c r="H14018" s="23">
        <v>209362477112</v>
      </c>
    </row>
    <row r="14019" spans="1:8" x14ac:dyDescent="0.25">
      <c r="A14019">
        <v>6588</v>
      </c>
      <c r="B14019" t="s">
        <v>18554</v>
      </c>
      <c r="C14019" t="s">
        <v>18555</v>
      </c>
      <c r="D14019" s="23">
        <v>4206050008599</v>
      </c>
      <c r="E14019" t="s">
        <v>1385</v>
      </c>
      <c r="F14019" t="s">
        <v>1386</v>
      </c>
      <c r="G14019">
        <v>10123</v>
      </c>
      <c r="H14019" s="23">
        <v>161436650</v>
      </c>
    </row>
    <row r="14020" spans="1:8" x14ac:dyDescent="0.25">
      <c r="A14020">
        <v>15870</v>
      </c>
      <c r="B14020" t="s">
        <v>25692</v>
      </c>
      <c r="C14020" t="s">
        <v>25693</v>
      </c>
      <c r="D14020" s="23">
        <v>43734459000121</v>
      </c>
      <c r="E14020" t="s">
        <v>16830</v>
      </c>
      <c r="F14020" t="s">
        <v>1390</v>
      </c>
      <c r="G14020">
        <v>25272</v>
      </c>
      <c r="H14020" s="23">
        <v>401382211110</v>
      </c>
    </row>
    <row r="14021" spans="1:8" x14ac:dyDescent="0.25">
      <c r="A14021">
        <v>4692</v>
      </c>
      <c r="B14021" t="s">
        <v>18556</v>
      </c>
      <c r="C14021" t="s">
        <v>18557</v>
      </c>
      <c r="D14021" s="23">
        <v>2329713001605</v>
      </c>
      <c r="E14021" t="s">
        <v>8616</v>
      </c>
      <c r="F14021" t="s">
        <v>1587</v>
      </c>
      <c r="G14021">
        <v>7261</v>
      </c>
      <c r="H14021" s="23">
        <v>241059690</v>
      </c>
    </row>
    <row r="14022" spans="1:8" x14ac:dyDescent="0.25">
      <c r="A14022">
        <v>3303</v>
      </c>
      <c r="B14022" t="s">
        <v>18558</v>
      </c>
      <c r="C14022" t="s">
        <v>18559</v>
      </c>
      <c r="D14022" s="23">
        <v>7047670000102</v>
      </c>
      <c r="E14022" t="s">
        <v>1424</v>
      </c>
      <c r="F14022" t="s">
        <v>1390</v>
      </c>
      <c r="G14022">
        <v>4579</v>
      </c>
      <c r="H14022" s="23">
        <v>116956457112</v>
      </c>
    </row>
    <row r="14023" spans="1:8" x14ac:dyDescent="0.25">
      <c r="A14023">
        <v>14925</v>
      </c>
      <c r="B14023" t="s">
        <v>18560</v>
      </c>
      <c r="C14023" t="s">
        <v>18561</v>
      </c>
      <c r="D14023" s="23">
        <v>9357813000108</v>
      </c>
      <c r="E14023" t="s">
        <v>1572</v>
      </c>
      <c r="F14023" t="s">
        <v>1386</v>
      </c>
      <c r="G14023">
        <v>23372</v>
      </c>
      <c r="H14023" s="23">
        <v>161566812</v>
      </c>
    </row>
    <row r="14024" spans="1:8" x14ac:dyDescent="0.25">
      <c r="A14024">
        <v>8763</v>
      </c>
      <c r="B14024" t="s">
        <v>18562</v>
      </c>
      <c r="C14024" t="s">
        <v>18563</v>
      </c>
      <c r="D14024" s="23">
        <v>24844208000155</v>
      </c>
      <c r="E14024" t="s">
        <v>1424</v>
      </c>
      <c r="F14024" t="s">
        <v>1390</v>
      </c>
      <c r="G14024">
        <v>13263</v>
      </c>
      <c r="H14024" s="23">
        <v>796462665112</v>
      </c>
    </row>
    <row r="14025" spans="1:8" x14ac:dyDescent="0.25">
      <c r="A14025">
        <v>3309</v>
      </c>
      <c r="B14025" t="s">
        <v>18564</v>
      </c>
      <c r="C14025" t="s">
        <v>18565</v>
      </c>
      <c r="D14025" s="23">
        <v>7073027001982</v>
      </c>
      <c r="E14025" t="s">
        <v>1424</v>
      </c>
      <c r="F14025" t="s">
        <v>1390</v>
      </c>
      <c r="G14025">
        <v>4585</v>
      </c>
      <c r="H14025" s="23" t="s">
        <v>2239</v>
      </c>
    </row>
    <row r="14026" spans="1:8" x14ac:dyDescent="0.25">
      <c r="A14026">
        <v>11466</v>
      </c>
      <c r="B14026" t="s">
        <v>18566</v>
      </c>
      <c r="C14026" t="s">
        <v>18567</v>
      </c>
      <c r="D14026" s="23">
        <v>20228123000191</v>
      </c>
      <c r="E14026" t="s">
        <v>1979</v>
      </c>
      <c r="F14026" t="s">
        <v>1390</v>
      </c>
      <c r="G14026">
        <v>17406</v>
      </c>
      <c r="H14026" s="23">
        <v>600105378119</v>
      </c>
    </row>
    <row r="14027" spans="1:8" x14ac:dyDescent="0.25">
      <c r="A14027">
        <v>9999</v>
      </c>
      <c r="B14027" t="s">
        <v>18568</v>
      </c>
      <c r="C14027" t="s">
        <v>18569</v>
      </c>
      <c r="D14027" s="23">
        <v>61170536000140</v>
      </c>
      <c r="E14027" t="s">
        <v>2953</v>
      </c>
      <c r="F14027" t="s">
        <v>1390</v>
      </c>
      <c r="G14027">
        <v>14773</v>
      </c>
      <c r="H14027" s="23">
        <v>550009948111</v>
      </c>
    </row>
    <row r="14028" spans="1:8" x14ac:dyDescent="0.25">
      <c r="A14028">
        <v>8626</v>
      </c>
      <c r="B14028" t="s">
        <v>18570</v>
      </c>
      <c r="C14028" t="s">
        <v>18358</v>
      </c>
      <c r="D14028" s="23">
        <v>11339657000102</v>
      </c>
      <c r="E14028" t="s">
        <v>1507</v>
      </c>
      <c r="F14028" t="s">
        <v>1415</v>
      </c>
      <c r="G14028">
        <v>13137</v>
      </c>
      <c r="H14028" s="23" t="s">
        <v>1438</v>
      </c>
    </row>
    <row r="14029" spans="1:8" x14ac:dyDescent="0.25">
      <c r="A14029">
        <v>5456</v>
      </c>
      <c r="B14029" t="s">
        <v>18571</v>
      </c>
      <c r="C14029" t="s">
        <v>18572</v>
      </c>
      <c r="D14029" s="23">
        <v>95591723009760</v>
      </c>
      <c r="E14029" t="s">
        <v>2497</v>
      </c>
      <c r="F14029" t="s">
        <v>1639</v>
      </c>
      <c r="G14029">
        <v>8523</v>
      </c>
      <c r="H14029" s="23">
        <v>7026311100216</v>
      </c>
    </row>
    <row r="14030" spans="1:8" x14ac:dyDescent="0.25">
      <c r="A14030">
        <v>5525</v>
      </c>
      <c r="B14030" t="s">
        <v>18571</v>
      </c>
      <c r="C14030" t="s">
        <v>18572</v>
      </c>
      <c r="D14030" s="23">
        <v>95591723002910</v>
      </c>
      <c r="E14030" t="s">
        <v>3865</v>
      </c>
      <c r="F14030" t="s">
        <v>1639</v>
      </c>
      <c r="G14030">
        <v>8589</v>
      </c>
      <c r="H14030" s="23">
        <v>1866311100005</v>
      </c>
    </row>
    <row r="14031" spans="1:8" x14ac:dyDescent="0.25">
      <c r="A14031">
        <v>4090</v>
      </c>
      <c r="B14031" t="s">
        <v>18573</v>
      </c>
      <c r="C14031" t="s">
        <v>18574</v>
      </c>
      <c r="D14031" s="23">
        <v>95591723009922</v>
      </c>
      <c r="E14031" t="s">
        <v>18575</v>
      </c>
      <c r="F14031" t="s">
        <v>1639</v>
      </c>
      <c r="G14031">
        <v>5366</v>
      </c>
      <c r="H14031" s="23">
        <v>4086311100362</v>
      </c>
    </row>
    <row r="14032" spans="1:8" x14ac:dyDescent="0.25">
      <c r="A14032">
        <v>9809</v>
      </c>
      <c r="B14032" t="s">
        <v>25694</v>
      </c>
      <c r="C14032" t="s">
        <v>25694</v>
      </c>
      <c r="D14032" s="23"/>
      <c r="E14032" t="s">
        <v>1422</v>
      </c>
      <c r="F14032" t="s">
        <v>1386</v>
      </c>
      <c r="G14032">
        <v>14539</v>
      </c>
      <c r="H14032" s="23"/>
    </row>
    <row r="14033" spans="1:8" x14ac:dyDescent="0.25">
      <c r="A14033">
        <v>6227</v>
      </c>
      <c r="B14033" t="s">
        <v>18576</v>
      </c>
      <c r="C14033" t="s">
        <v>18577</v>
      </c>
      <c r="D14033" s="23">
        <v>5759383000280</v>
      </c>
      <c r="E14033" t="s">
        <v>1527</v>
      </c>
      <c r="F14033" t="s">
        <v>1386</v>
      </c>
      <c r="G14033">
        <v>9760</v>
      </c>
      <c r="H14033" s="23">
        <v>161455379</v>
      </c>
    </row>
    <row r="14034" spans="1:8" x14ac:dyDescent="0.25">
      <c r="A14034">
        <v>6360</v>
      </c>
      <c r="B14034" t="s">
        <v>18576</v>
      </c>
      <c r="C14034" t="s">
        <v>18577</v>
      </c>
      <c r="D14034" s="23">
        <v>5759383000957</v>
      </c>
      <c r="E14034" t="s">
        <v>2205</v>
      </c>
      <c r="F14034" t="s">
        <v>1415</v>
      </c>
      <c r="G14034">
        <v>9902</v>
      </c>
      <c r="H14034" s="23">
        <v>43687113</v>
      </c>
    </row>
    <row r="14035" spans="1:8" x14ac:dyDescent="0.25">
      <c r="A14035">
        <v>14406</v>
      </c>
      <c r="B14035" t="s">
        <v>18578</v>
      </c>
      <c r="C14035" t="s">
        <v>18579</v>
      </c>
      <c r="D14035" s="23">
        <v>9189517000226</v>
      </c>
      <c r="E14035" t="s">
        <v>1385</v>
      </c>
      <c r="F14035" t="s">
        <v>1386</v>
      </c>
      <c r="G14035">
        <v>22689</v>
      </c>
      <c r="H14035" s="23">
        <v>162002297</v>
      </c>
    </row>
    <row r="14036" spans="1:8" x14ac:dyDescent="0.25">
      <c r="A14036">
        <v>11954</v>
      </c>
      <c r="B14036" t="s">
        <v>18580</v>
      </c>
      <c r="C14036" t="s">
        <v>18580</v>
      </c>
      <c r="D14036" s="23">
        <v>2411606000145</v>
      </c>
      <c r="E14036" t="s">
        <v>1541</v>
      </c>
      <c r="F14036" t="s">
        <v>1386</v>
      </c>
      <c r="G14036">
        <v>18362</v>
      </c>
      <c r="H14036" s="23">
        <v>161502970</v>
      </c>
    </row>
    <row r="14037" spans="1:8" x14ac:dyDescent="0.25">
      <c r="A14037">
        <v>10836</v>
      </c>
      <c r="B14037" t="s">
        <v>18581</v>
      </c>
      <c r="C14037" t="s">
        <v>18582</v>
      </c>
      <c r="D14037" s="23">
        <v>33164021000100</v>
      </c>
      <c r="E14037" t="s">
        <v>1424</v>
      </c>
      <c r="F14037" t="s">
        <v>1390</v>
      </c>
      <c r="G14037">
        <v>16311</v>
      </c>
      <c r="H14037" s="23">
        <v>110794302111</v>
      </c>
    </row>
    <row r="14038" spans="1:8" x14ac:dyDescent="0.25">
      <c r="A14038">
        <v>12210</v>
      </c>
      <c r="B14038" t="s">
        <v>18583</v>
      </c>
      <c r="C14038" t="s">
        <v>18584</v>
      </c>
      <c r="D14038" s="23">
        <v>69892107000198</v>
      </c>
      <c r="E14038" t="s">
        <v>1430</v>
      </c>
      <c r="F14038" t="s">
        <v>1415</v>
      </c>
      <c r="G14038">
        <v>18805</v>
      </c>
      <c r="H14038" s="23">
        <v>21108226</v>
      </c>
    </row>
    <row r="14039" spans="1:8" x14ac:dyDescent="0.25">
      <c r="A14039">
        <v>2499</v>
      </c>
      <c r="B14039" t="s">
        <v>18585</v>
      </c>
      <c r="C14039" t="s">
        <v>18586</v>
      </c>
      <c r="D14039" s="23">
        <v>35423201000186</v>
      </c>
      <c r="E14039" t="s">
        <v>1385</v>
      </c>
      <c r="F14039" t="s">
        <v>1386</v>
      </c>
      <c r="G14039">
        <v>3775</v>
      </c>
      <c r="H14039" s="23" t="s">
        <v>2239</v>
      </c>
    </row>
    <row r="14040" spans="1:8" x14ac:dyDescent="0.25">
      <c r="A14040">
        <v>6230</v>
      </c>
      <c r="B14040" t="s">
        <v>18587</v>
      </c>
      <c r="C14040" t="s">
        <v>18588</v>
      </c>
      <c r="D14040" s="23">
        <v>35490218000156</v>
      </c>
      <c r="E14040" t="s">
        <v>1385</v>
      </c>
      <c r="F14040" t="s">
        <v>1386</v>
      </c>
      <c r="G14040">
        <v>9762</v>
      </c>
      <c r="H14040" s="23" t="s">
        <v>1438</v>
      </c>
    </row>
    <row r="14041" spans="1:8" x14ac:dyDescent="0.25">
      <c r="A14041">
        <v>3382</v>
      </c>
      <c r="B14041" t="s">
        <v>18589</v>
      </c>
      <c r="C14041" t="s">
        <v>18590</v>
      </c>
      <c r="D14041" s="23">
        <v>7436937000153</v>
      </c>
      <c r="E14041" t="s">
        <v>8772</v>
      </c>
      <c r="F14041" t="s">
        <v>1390</v>
      </c>
      <c r="G14041">
        <v>4658</v>
      </c>
      <c r="H14041" s="23">
        <v>370116998119</v>
      </c>
    </row>
    <row r="14042" spans="1:8" x14ac:dyDescent="0.25">
      <c r="A14042">
        <v>9356</v>
      </c>
      <c r="B14042" t="s">
        <v>18591</v>
      </c>
      <c r="C14042" t="s">
        <v>18592</v>
      </c>
      <c r="D14042" s="23">
        <v>13796094000107</v>
      </c>
      <c r="E14042" t="s">
        <v>1385</v>
      </c>
      <c r="F14042" t="s">
        <v>1386</v>
      </c>
      <c r="G14042">
        <v>13842</v>
      </c>
      <c r="H14042" s="23">
        <v>161846645</v>
      </c>
    </row>
    <row r="14043" spans="1:8" x14ac:dyDescent="0.25">
      <c r="A14043">
        <v>7194</v>
      </c>
      <c r="B14043" t="s">
        <v>18593</v>
      </c>
      <c r="C14043" t="s">
        <v>18593</v>
      </c>
      <c r="D14043" s="23">
        <v>4769661000137</v>
      </c>
      <c r="E14043" t="s">
        <v>1397</v>
      </c>
      <c r="F14043" t="s">
        <v>1398</v>
      </c>
      <c r="G14043">
        <v>11136</v>
      </c>
      <c r="H14043" s="23">
        <v>200903705</v>
      </c>
    </row>
    <row r="14044" spans="1:8" x14ac:dyDescent="0.25">
      <c r="A14044">
        <v>4173</v>
      </c>
      <c r="B14044" t="s">
        <v>25695</v>
      </c>
      <c r="C14044" t="s">
        <v>25695</v>
      </c>
      <c r="D14044" s="23"/>
      <c r="E14044" t="s">
        <v>2050</v>
      </c>
      <c r="F14044" t="s">
        <v>1386</v>
      </c>
      <c r="G14044">
        <v>1839</v>
      </c>
      <c r="H14044" s="23"/>
    </row>
    <row r="14045" spans="1:8" x14ac:dyDescent="0.25">
      <c r="A14045">
        <v>13746</v>
      </c>
      <c r="B14045" t="s">
        <v>18594</v>
      </c>
      <c r="C14045" t="s">
        <v>18595</v>
      </c>
      <c r="D14045" s="23">
        <v>10926471000189</v>
      </c>
      <c r="E14045" t="s">
        <v>1385</v>
      </c>
      <c r="F14045" t="s">
        <v>1386</v>
      </c>
      <c r="G14045">
        <v>21425</v>
      </c>
      <c r="H14045" s="23">
        <v>161616674</v>
      </c>
    </row>
    <row r="14046" spans="1:8" x14ac:dyDescent="0.25">
      <c r="A14046">
        <v>2932</v>
      </c>
      <c r="B14046" t="s">
        <v>18596</v>
      </c>
      <c r="C14046" t="s">
        <v>18597</v>
      </c>
      <c r="D14046" s="23">
        <v>5113185000164</v>
      </c>
      <c r="E14046" t="s">
        <v>1422</v>
      </c>
      <c r="F14046" t="s">
        <v>1386</v>
      </c>
      <c r="G14046">
        <v>4208</v>
      </c>
      <c r="H14046" s="23">
        <v>161360807</v>
      </c>
    </row>
    <row r="14047" spans="1:8" x14ac:dyDescent="0.25">
      <c r="A14047">
        <v>12078</v>
      </c>
      <c r="B14047" t="s">
        <v>18598</v>
      </c>
      <c r="C14047" t="s">
        <v>18599</v>
      </c>
      <c r="D14047" s="23">
        <v>20414653000124</v>
      </c>
      <c r="E14047" t="s">
        <v>1385</v>
      </c>
      <c r="F14047" t="s">
        <v>1386</v>
      </c>
      <c r="G14047">
        <v>18628</v>
      </c>
      <c r="H14047" s="23" t="s">
        <v>1438</v>
      </c>
    </row>
    <row r="14048" spans="1:8" x14ac:dyDescent="0.25">
      <c r="A14048">
        <v>13060</v>
      </c>
      <c r="B14048" t="s">
        <v>18600</v>
      </c>
      <c r="C14048" t="s">
        <v>18601</v>
      </c>
      <c r="D14048" s="23">
        <v>23648650000143</v>
      </c>
      <c r="E14048" t="s">
        <v>1385</v>
      </c>
      <c r="F14048" t="s">
        <v>1386</v>
      </c>
      <c r="G14048">
        <v>20167</v>
      </c>
      <c r="H14048" s="23">
        <v>162624247</v>
      </c>
    </row>
    <row r="14049" spans="1:8" x14ac:dyDescent="0.25">
      <c r="A14049">
        <v>12095</v>
      </c>
      <c r="B14049" t="s">
        <v>18602</v>
      </c>
      <c r="C14049" t="s">
        <v>18602</v>
      </c>
      <c r="D14049" s="23">
        <v>24343031000103</v>
      </c>
      <c r="E14049" t="s">
        <v>17366</v>
      </c>
      <c r="F14049" t="s">
        <v>1415</v>
      </c>
      <c r="G14049">
        <v>18655</v>
      </c>
      <c r="H14049" s="23">
        <v>66433703</v>
      </c>
    </row>
    <row r="14050" spans="1:8" x14ac:dyDescent="0.25">
      <c r="A14050">
        <v>12096</v>
      </c>
      <c r="B14050" t="s">
        <v>18603</v>
      </c>
      <c r="C14050" t="s">
        <v>18604</v>
      </c>
      <c r="D14050" s="23">
        <v>24343031000294</v>
      </c>
      <c r="E14050" t="s">
        <v>1541</v>
      </c>
      <c r="F14050" t="s">
        <v>1386</v>
      </c>
      <c r="G14050">
        <v>18656</v>
      </c>
      <c r="H14050" s="23">
        <v>162704844</v>
      </c>
    </row>
    <row r="14051" spans="1:8" x14ac:dyDescent="0.25">
      <c r="A14051">
        <v>14801</v>
      </c>
      <c r="B14051" t="s">
        <v>18605</v>
      </c>
      <c r="C14051" t="s">
        <v>18606</v>
      </c>
      <c r="D14051" s="23">
        <v>42884337000159</v>
      </c>
      <c r="E14051" t="s">
        <v>6351</v>
      </c>
      <c r="F14051" t="s">
        <v>1415</v>
      </c>
      <c r="G14051">
        <v>23249</v>
      </c>
      <c r="H14051" s="23">
        <v>97721549</v>
      </c>
    </row>
    <row r="14052" spans="1:8" x14ac:dyDescent="0.25">
      <c r="A14052">
        <v>9483</v>
      </c>
      <c r="B14052" t="s">
        <v>18607</v>
      </c>
      <c r="C14052" t="s">
        <v>18607</v>
      </c>
      <c r="D14052" s="23">
        <v>15513886000225</v>
      </c>
      <c r="E14052" t="s">
        <v>1385</v>
      </c>
      <c r="F14052" t="s">
        <v>1386</v>
      </c>
      <c r="G14052">
        <v>14094</v>
      </c>
      <c r="H14052" s="23">
        <v>162308736</v>
      </c>
    </row>
    <row r="14053" spans="1:8" x14ac:dyDescent="0.25">
      <c r="A14053">
        <v>9482</v>
      </c>
      <c r="B14053" t="s">
        <v>18607</v>
      </c>
      <c r="C14053" t="s">
        <v>18607</v>
      </c>
      <c r="D14053" s="23">
        <v>15513886000144</v>
      </c>
      <c r="E14053" t="s">
        <v>1385</v>
      </c>
      <c r="F14053" t="s">
        <v>1386</v>
      </c>
      <c r="G14053">
        <v>14093</v>
      </c>
      <c r="H14053" s="23">
        <v>161978681</v>
      </c>
    </row>
    <row r="14054" spans="1:8" x14ac:dyDescent="0.25">
      <c r="A14054">
        <v>13891</v>
      </c>
      <c r="B14054" t="s">
        <v>689</v>
      </c>
      <c r="C14054" t="s">
        <v>18608</v>
      </c>
      <c r="D14054" s="23">
        <v>5072588000102</v>
      </c>
      <c r="E14054" t="s">
        <v>2667</v>
      </c>
      <c r="F14054" t="s">
        <v>1390</v>
      </c>
      <c r="G14054">
        <v>21649</v>
      </c>
      <c r="H14054" s="23">
        <v>535344350118</v>
      </c>
    </row>
    <row r="14055" spans="1:8" x14ac:dyDescent="0.25">
      <c r="A14055">
        <v>13100</v>
      </c>
      <c r="B14055" t="s">
        <v>18609</v>
      </c>
      <c r="D14055" s="23">
        <v>27436219000194</v>
      </c>
      <c r="E14055" t="s">
        <v>1675</v>
      </c>
      <c r="F14055" t="s">
        <v>1390</v>
      </c>
      <c r="G14055">
        <v>20260</v>
      </c>
      <c r="H14055" s="23">
        <v>664202462114</v>
      </c>
    </row>
    <row r="14056" spans="1:8" x14ac:dyDescent="0.25">
      <c r="A14056">
        <v>15134</v>
      </c>
      <c r="B14056" t="s">
        <v>18610</v>
      </c>
      <c r="C14056" t="s">
        <v>18611</v>
      </c>
      <c r="D14056" s="23">
        <v>70204409000105</v>
      </c>
      <c r="E14056" t="s">
        <v>3631</v>
      </c>
      <c r="F14056" t="s">
        <v>1415</v>
      </c>
      <c r="G14056">
        <v>24059</v>
      </c>
      <c r="H14056" s="23" t="s">
        <v>1438</v>
      </c>
    </row>
    <row r="14057" spans="1:8" x14ac:dyDescent="0.25">
      <c r="A14057">
        <v>10119</v>
      </c>
      <c r="B14057" t="s">
        <v>18612</v>
      </c>
      <c r="C14057" t="s">
        <v>18613</v>
      </c>
      <c r="D14057" s="23">
        <v>22761584000665</v>
      </c>
      <c r="E14057" t="s">
        <v>1430</v>
      </c>
      <c r="F14057" t="s">
        <v>1415</v>
      </c>
      <c r="G14057">
        <v>15059</v>
      </c>
      <c r="H14057" s="23">
        <v>74925458</v>
      </c>
    </row>
    <row r="14058" spans="1:8" x14ac:dyDescent="0.25">
      <c r="A14058">
        <v>6325</v>
      </c>
      <c r="B14058" t="s">
        <v>18614</v>
      </c>
      <c r="C14058" t="s">
        <v>18615</v>
      </c>
      <c r="D14058" s="23">
        <v>2836701000190</v>
      </c>
      <c r="E14058" t="s">
        <v>1642</v>
      </c>
      <c r="F14058" t="s">
        <v>1415</v>
      </c>
      <c r="G14058">
        <v>9868</v>
      </c>
      <c r="H14058" s="23" t="s">
        <v>1438</v>
      </c>
    </row>
    <row r="14059" spans="1:8" x14ac:dyDescent="0.25">
      <c r="A14059">
        <v>6461</v>
      </c>
      <c r="B14059" t="s">
        <v>18616</v>
      </c>
      <c r="C14059" t="s">
        <v>18617</v>
      </c>
      <c r="D14059" s="23">
        <v>6141500000120</v>
      </c>
      <c r="E14059" t="s">
        <v>1430</v>
      </c>
      <c r="F14059" t="s">
        <v>1415</v>
      </c>
      <c r="G14059">
        <v>10002</v>
      </c>
      <c r="H14059" s="23">
        <v>31027695</v>
      </c>
    </row>
    <row r="14060" spans="1:8" x14ac:dyDescent="0.25">
      <c r="A14060">
        <v>5761</v>
      </c>
      <c r="B14060" t="s">
        <v>18618</v>
      </c>
      <c r="C14060" t="s">
        <v>18619</v>
      </c>
      <c r="D14060" s="23">
        <v>16880468000158</v>
      </c>
      <c r="E14060" t="s">
        <v>1424</v>
      </c>
      <c r="F14060" t="s">
        <v>1390</v>
      </c>
      <c r="G14060">
        <v>8774</v>
      </c>
      <c r="H14060" s="23">
        <v>635652880110</v>
      </c>
    </row>
    <row r="14061" spans="1:8" x14ac:dyDescent="0.25">
      <c r="A14061">
        <v>4981</v>
      </c>
      <c r="B14061" t="s">
        <v>18620</v>
      </c>
      <c r="C14061" t="s">
        <v>18621</v>
      </c>
      <c r="D14061" s="23">
        <v>2465299000428</v>
      </c>
      <c r="E14061" t="s">
        <v>1385</v>
      </c>
      <c r="F14061" t="s">
        <v>1386</v>
      </c>
      <c r="G14061">
        <v>8007</v>
      </c>
      <c r="H14061" s="23" t="s">
        <v>18622</v>
      </c>
    </row>
    <row r="14062" spans="1:8" x14ac:dyDescent="0.25">
      <c r="A14062">
        <v>3368</v>
      </c>
      <c r="B14062" t="s">
        <v>18623</v>
      </c>
      <c r="C14062" t="s">
        <v>18624</v>
      </c>
      <c r="D14062" s="23">
        <v>7363764000190</v>
      </c>
      <c r="E14062" t="s">
        <v>1430</v>
      </c>
      <c r="F14062" t="s">
        <v>1415</v>
      </c>
      <c r="G14062">
        <v>4644</v>
      </c>
      <c r="H14062" s="23" t="s">
        <v>2239</v>
      </c>
    </row>
    <row r="14063" spans="1:8" x14ac:dyDescent="0.25">
      <c r="A14063">
        <v>2978</v>
      </c>
      <c r="B14063" t="s">
        <v>18625</v>
      </c>
      <c r="C14063" t="s">
        <v>18626</v>
      </c>
      <c r="D14063" s="23">
        <v>53113791000122</v>
      </c>
      <c r="E14063" t="s">
        <v>1424</v>
      </c>
      <c r="F14063" t="s">
        <v>1390</v>
      </c>
      <c r="G14063">
        <v>4254</v>
      </c>
      <c r="H14063" s="23" t="s">
        <v>2239</v>
      </c>
    </row>
    <row r="14064" spans="1:8" x14ac:dyDescent="0.25">
      <c r="A14064">
        <v>15309</v>
      </c>
      <c r="B14064" t="s">
        <v>18627</v>
      </c>
      <c r="C14064" t="s">
        <v>18628</v>
      </c>
      <c r="D14064" s="23">
        <v>21597954000101</v>
      </c>
      <c r="E14064" t="s">
        <v>9777</v>
      </c>
      <c r="F14064" t="s">
        <v>1398</v>
      </c>
      <c r="G14064">
        <v>24448</v>
      </c>
      <c r="H14064" s="23">
        <v>204208270</v>
      </c>
    </row>
    <row r="14065" spans="1:8" x14ac:dyDescent="0.25">
      <c r="A14065">
        <v>11287</v>
      </c>
      <c r="B14065" t="s">
        <v>18629</v>
      </c>
      <c r="D14065" s="23"/>
      <c r="E14065" t="s">
        <v>6403</v>
      </c>
      <c r="F14065" t="s">
        <v>1536</v>
      </c>
      <c r="G14065">
        <v>17134</v>
      </c>
      <c r="H14065" s="23"/>
    </row>
    <row r="14066" spans="1:8" x14ac:dyDescent="0.25">
      <c r="A14066">
        <v>5073</v>
      </c>
      <c r="B14066" t="s">
        <v>18630</v>
      </c>
      <c r="C14066" t="s">
        <v>18631</v>
      </c>
      <c r="D14066" s="23">
        <v>7216244000155</v>
      </c>
      <c r="E14066" t="s">
        <v>1424</v>
      </c>
      <c r="F14066" t="s">
        <v>1390</v>
      </c>
      <c r="G14066">
        <v>8110</v>
      </c>
      <c r="H14066" s="23">
        <v>149483423119</v>
      </c>
    </row>
    <row r="14067" spans="1:8" x14ac:dyDescent="0.25">
      <c r="A14067">
        <v>12812</v>
      </c>
      <c r="B14067" t="s">
        <v>18632</v>
      </c>
      <c r="C14067" t="s">
        <v>18633</v>
      </c>
      <c r="D14067" s="23">
        <v>39231645000170</v>
      </c>
      <c r="E14067" t="s">
        <v>1385</v>
      </c>
      <c r="F14067" t="s">
        <v>1386</v>
      </c>
      <c r="G14067">
        <v>19850</v>
      </c>
      <c r="H14067" s="23" t="s">
        <v>1438</v>
      </c>
    </row>
    <row r="14068" spans="1:8" x14ac:dyDescent="0.25">
      <c r="A14068">
        <v>2403</v>
      </c>
      <c r="B14068" t="s">
        <v>18634</v>
      </c>
      <c r="C14068" t="s">
        <v>18635</v>
      </c>
      <c r="D14068" s="23">
        <v>3313562000183</v>
      </c>
      <c r="E14068" t="s">
        <v>2667</v>
      </c>
      <c r="F14068" t="s">
        <v>1390</v>
      </c>
      <c r="G14068">
        <v>3679</v>
      </c>
      <c r="H14068" s="23">
        <v>535236487110</v>
      </c>
    </row>
    <row r="14069" spans="1:8" x14ac:dyDescent="0.25">
      <c r="A14069">
        <v>11227</v>
      </c>
      <c r="B14069" t="s">
        <v>18636</v>
      </c>
      <c r="C14069" t="s">
        <v>18637</v>
      </c>
      <c r="D14069" s="23">
        <v>21018946000155</v>
      </c>
      <c r="E14069" t="s">
        <v>1385</v>
      </c>
      <c r="F14069" t="s">
        <v>1386</v>
      </c>
      <c r="G14069">
        <v>17058</v>
      </c>
      <c r="H14069" s="23" t="s">
        <v>1438</v>
      </c>
    </row>
    <row r="14070" spans="1:8" x14ac:dyDescent="0.25">
      <c r="A14070">
        <v>9279</v>
      </c>
      <c r="B14070" t="s">
        <v>18638</v>
      </c>
      <c r="C14070" t="s">
        <v>18639</v>
      </c>
      <c r="D14070" s="23">
        <v>25452824000123</v>
      </c>
      <c r="E14070" t="s">
        <v>1385</v>
      </c>
      <c r="F14070" t="s">
        <v>1386</v>
      </c>
      <c r="G14070">
        <v>13770</v>
      </c>
      <c r="H14070" s="23">
        <v>162781695</v>
      </c>
    </row>
    <row r="14071" spans="1:8" x14ac:dyDescent="0.25">
      <c r="A14071">
        <v>9209</v>
      </c>
      <c r="B14071" t="s">
        <v>18640</v>
      </c>
      <c r="C14071" t="s">
        <v>18641</v>
      </c>
      <c r="D14071" s="23">
        <v>19716698000174</v>
      </c>
      <c r="E14071" t="s">
        <v>1527</v>
      </c>
      <c r="F14071" t="s">
        <v>1386</v>
      </c>
      <c r="G14071">
        <v>13708</v>
      </c>
      <c r="H14071" s="23">
        <v>162481390</v>
      </c>
    </row>
    <row r="14072" spans="1:8" x14ac:dyDescent="0.25">
      <c r="A14072">
        <v>13009</v>
      </c>
      <c r="B14072" t="s">
        <v>18642</v>
      </c>
      <c r="C14072" t="s">
        <v>18643</v>
      </c>
      <c r="D14072" s="23">
        <v>28638840000101</v>
      </c>
      <c r="E14072" t="s">
        <v>1385</v>
      </c>
      <c r="F14072" t="s">
        <v>1386</v>
      </c>
      <c r="G14072">
        <v>20094</v>
      </c>
      <c r="H14072" s="23" t="s">
        <v>1438</v>
      </c>
    </row>
    <row r="14073" spans="1:8" x14ac:dyDescent="0.25">
      <c r="A14073">
        <v>9353</v>
      </c>
      <c r="B14073" t="s">
        <v>18644</v>
      </c>
      <c r="C14073" t="s">
        <v>18644</v>
      </c>
      <c r="D14073" s="23">
        <v>1060393000191</v>
      </c>
      <c r="E14073" t="s">
        <v>1430</v>
      </c>
      <c r="F14073" t="s">
        <v>1415</v>
      </c>
      <c r="G14073">
        <v>13839</v>
      </c>
      <c r="H14073" s="23">
        <v>21984956</v>
      </c>
    </row>
    <row r="14074" spans="1:8" x14ac:dyDescent="0.25">
      <c r="A14074">
        <v>15750</v>
      </c>
      <c r="B14074" t="s">
        <v>18645</v>
      </c>
      <c r="C14074" t="s">
        <v>18646</v>
      </c>
      <c r="D14074" s="23">
        <v>3572822000135</v>
      </c>
      <c r="E14074" t="s">
        <v>1385</v>
      </c>
      <c r="F14074" t="s">
        <v>1386</v>
      </c>
      <c r="G14074">
        <v>25041</v>
      </c>
      <c r="H14074" s="23" t="s">
        <v>1438</v>
      </c>
    </row>
    <row r="14075" spans="1:8" x14ac:dyDescent="0.25">
      <c r="A14075">
        <v>14000</v>
      </c>
      <c r="B14075" t="s">
        <v>18647</v>
      </c>
      <c r="C14075" t="s">
        <v>18647</v>
      </c>
      <c r="D14075" s="23">
        <v>2691745000170</v>
      </c>
      <c r="E14075" t="s">
        <v>2323</v>
      </c>
      <c r="F14075" t="s">
        <v>1692</v>
      </c>
      <c r="G14075">
        <v>21801</v>
      </c>
      <c r="H14075" s="23">
        <v>9016722100</v>
      </c>
    </row>
    <row r="14076" spans="1:8" x14ac:dyDescent="0.25">
      <c r="A14076">
        <v>6991</v>
      </c>
      <c r="B14076" t="s">
        <v>18648</v>
      </c>
      <c r="C14076" t="s">
        <v>18648</v>
      </c>
      <c r="D14076" s="23">
        <v>13206801000150</v>
      </c>
      <c r="E14076" t="s">
        <v>1397</v>
      </c>
      <c r="F14076" t="s">
        <v>1398</v>
      </c>
      <c r="G14076">
        <v>10977</v>
      </c>
      <c r="H14076" s="23">
        <v>202455815</v>
      </c>
    </row>
    <row r="14077" spans="1:8" x14ac:dyDescent="0.25">
      <c r="A14077">
        <v>12003</v>
      </c>
      <c r="B14077" t="s">
        <v>18649</v>
      </c>
      <c r="C14077" t="s">
        <v>18650</v>
      </c>
      <c r="D14077" s="23">
        <v>19853857000182</v>
      </c>
      <c r="E14077" t="s">
        <v>1385</v>
      </c>
      <c r="F14077" t="s">
        <v>1386</v>
      </c>
      <c r="G14077">
        <v>18440</v>
      </c>
      <c r="H14077" s="23" t="s">
        <v>1438</v>
      </c>
    </row>
    <row r="14078" spans="1:8" x14ac:dyDescent="0.25">
      <c r="A14078">
        <v>9240</v>
      </c>
      <c r="B14078" t="s">
        <v>18651</v>
      </c>
      <c r="C14078" t="s">
        <v>18652</v>
      </c>
      <c r="D14078" s="23">
        <v>12934261000168</v>
      </c>
      <c r="E14078" t="s">
        <v>1385</v>
      </c>
      <c r="F14078" t="s">
        <v>1386</v>
      </c>
      <c r="G14078">
        <v>13733</v>
      </c>
      <c r="H14078" s="23" t="s">
        <v>1438</v>
      </c>
    </row>
    <row r="14079" spans="1:8" x14ac:dyDescent="0.25">
      <c r="A14079">
        <v>14369</v>
      </c>
      <c r="B14079" t="s">
        <v>18653</v>
      </c>
      <c r="C14079" t="s">
        <v>18654</v>
      </c>
      <c r="D14079" s="23">
        <v>48239561000174</v>
      </c>
      <c r="E14079" t="s">
        <v>4314</v>
      </c>
      <c r="F14079" t="s">
        <v>2216</v>
      </c>
      <c r="G14079">
        <v>22628</v>
      </c>
      <c r="H14079" s="23">
        <v>271874180</v>
      </c>
    </row>
    <row r="14080" spans="1:8" x14ac:dyDescent="0.25">
      <c r="A14080">
        <v>13542</v>
      </c>
      <c r="B14080" t="s">
        <v>18655</v>
      </c>
      <c r="D14080" s="23">
        <v>2203616000195</v>
      </c>
      <c r="E14080" t="s">
        <v>16004</v>
      </c>
      <c r="F14080" t="s">
        <v>1390</v>
      </c>
      <c r="G14080">
        <v>21149</v>
      </c>
      <c r="H14080" s="23">
        <v>587076904110</v>
      </c>
    </row>
    <row r="14081" spans="1:8" x14ac:dyDescent="0.25">
      <c r="A14081">
        <v>6473</v>
      </c>
      <c r="B14081" t="s">
        <v>18656</v>
      </c>
      <c r="C14081" t="s">
        <v>18657</v>
      </c>
      <c r="D14081" s="23">
        <v>18810716000110</v>
      </c>
      <c r="E14081" t="s">
        <v>1385</v>
      </c>
      <c r="F14081" t="s">
        <v>1386</v>
      </c>
      <c r="G14081">
        <v>10011</v>
      </c>
      <c r="H14081" s="23">
        <v>162209029</v>
      </c>
    </row>
    <row r="14082" spans="1:8" x14ac:dyDescent="0.25">
      <c r="A14082">
        <v>9695</v>
      </c>
      <c r="B14082" t="s">
        <v>18658</v>
      </c>
      <c r="C14082" t="s">
        <v>18658</v>
      </c>
      <c r="D14082" s="23">
        <v>7199061000330</v>
      </c>
      <c r="E14082" t="s">
        <v>1851</v>
      </c>
      <c r="F14082" t="s">
        <v>1386</v>
      </c>
      <c r="G14082">
        <v>14394</v>
      </c>
      <c r="H14082" s="23">
        <v>161631959</v>
      </c>
    </row>
    <row r="14083" spans="1:8" x14ac:dyDescent="0.25">
      <c r="A14083">
        <v>5083</v>
      </c>
      <c r="B14083" t="s">
        <v>18659</v>
      </c>
      <c r="C14083" t="s">
        <v>18660</v>
      </c>
      <c r="D14083" s="23">
        <v>24313165000181</v>
      </c>
      <c r="E14083" t="s">
        <v>1992</v>
      </c>
      <c r="F14083" t="s">
        <v>1587</v>
      </c>
      <c r="G14083">
        <v>8121</v>
      </c>
      <c r="H14083" s="23">
        <v>240757815</v>
      </c>
    </row>
    <row r="14084" spans="1:8" x14ac:dyDescent="0.25">
      <c r="A14084">
        <v>15787</v>
      </c>
      <c r="B14084" t="s">
        <v>18661</v>
      </c>
      <c r="C14084" t="s">
        <v>18661</v>
      </c>
      <c r="D14084" s="23">
        <v>31557220000144</v>
      </c>
      <c r="E14084" t="s">
        <v>3551</v>
      </c>
      <c r="F14084" t="s">
        <v>1415</v>
      </c>
      <c r="G14084">
        <v>25097</v>
      </c>
      <c r="H14084" s="23">
        <v>79291104</v>
      </c>
    </row>
    <row r="14085" spans="1:8" x14ac:dyDescent="0.25">
      <c r="A14085">
        <v>12214</v>
      </c>
      <c r="B14085" t="s">
        <v>18662</v>
      </c>
      <c r="C14085" t="s">
        <v>18662</v>
      </c>
      <c r="D14085" s="23">
        <v>2940206000399</v>
      </c>
      <c r="E14085" t="s">
        <v>2415</v>
      </c>
      <c r="F14085" t="s">
        <v>1386</v>
      </c>
      <c r="G14085">
        <v>18808</v>
      </c>
      <c r="H14085" s="23">
        <v>162509340</v>
      </c>
    </row>
    <row r="14086" spans="1:8" x14ac:dyDescent="0.25">
      <c r="A14086">
        <v>5159</v>
      </c>
      <c r="B14086" t="s">
        <v>18662</v>
      </c>
      <c r="C14086" t="s">
        <v>18662</v>
      </c>
      <c r="D14086" s="23">
        <v>2940206000127</v>
      </c>
      <c r="E14086" t="s">
        <v>1642</v>
      </c>
      <c r="F14086" t="s">
        <v>1415</v>
      </c>
      <c r="G14086">
        <v>8209</v>
      </c>
      <c r="H14086" s="23">
        <v>25614177</v>
      </c>
    </row>
    <row r="14087" spans="1:8" x14ac:dyDescent="0.25">
      <c r="A14087">
        <v>10923</v>
      </c>
      <c r="B14087" t="s">
        <v>18663</v>
      </c>
      <c r="C14087" t="s">
        <v>18664</v>
      </c>
      <c r="D14087" s="23">
        <v>25075854000168</v>
      </c>
      <c r="E14087" t="s">
        <v>3827</v>
      </c>
      <c r="F14087" t="s">
        <v>1880</v>
      </c>
      <c r="G14087">
        <v>16611</v>
      </c>
      <c r="H14087" s="23">
        <v>107646846</v>
      </c>
    </row>
    <row r="14088" spans="1:8" x14ac:dyDescent="0.25">
      <c r="A14088">
        <v>14532</v>
      </c>
      <c r="B14088" t="s">
        <v>18665</v>
      </c>
      <c r="C14088" t="s">
        <v>18665</v>
      </c>
      <c r="D14088" s="23">
        <v>43707206000169</v>
      </c>
      <c r="E14088" t="s">
        <v>1430</v>
      </c>
      <c r="F14088" t="s">
        <v>1415</v>
      </c>
      <c r="G14088">
        <v>22887</v>
      </c>
      <c r="H14088" s="23">
        <v>99456958</v>
      </c>
    </row>
    <row r="14089" spans="1:8" x14ac:dyDescent="0.25">
      <c r="A14089">
        <v>15733</v>
      </c>
      <c r="B14089" t="s">
        <v>18666</v>
      </c>
      <c r="C14089" t="s">
        <v>18666</v>
      </c>
      <c r="D14089" s="23">
        <v>16294266000124</v>
      </c>
      <c r="E14089" t="s">
        <v>2371</v>
      </c>
      <c r="F14089" t="s">
        <v>1444</v>
      </c>
      <c r="G14089">
        <v>25022</v>
      </c>
      <c r="H14089" s="23">
        <v>26055075</v>
      </c>
    </row>
    <row r="14090" spans="1:8" x14ac:dyDescent="0.25">
      <c r="A14090">
        <v>6565</v>
      </c>
      <c r="B14090" t="s">
        <v>18667</v>
      </c>
      <c r="C14090" t="s">
        <v>18668</v>
      </c>
      <c r="D14090" s="23">
        <v>5354977000120</v>
      </c>
      <c r="E14090" t="s">
        <v>10191</v>
      </c>
      <c r="F14090" t="s">
        <v>1415</v>
      </c>
      <c r="G14090">
        <v>10093</v>
      </c>
      <c r="H14090" s="23">
        <v>29660939</v>
      </c>
    </row>
    <row r="14091" spans="1:8" x14ac:dyDescent="0.25">
      <c r="A14091">
        <v>11009</v>
      </c>
      <c r="B14091" t="s">
        <v>18669</v>
      </c>
      <c r="C14091" t="s">
        <v>18670</v>
      </c>
      <c r="D14091" s="23">
        <v>8405367000105</v>
      </c>
      <c r="E14091" t="s">
        <v>1541</v>
      </c>
      <c r="F14091" t="s">
        <v>1386</v>
      </c>
      <c r="G14091">
        <v>16793</v>
      </c>
      <c r="H14091" s="23">
        <v>160815746</v>
      </c>
    </row>
    <row r="14092" spans="1:8" x14ac:dyDescent="0.25">
      <c r="A14092">
        <v>6700</v>
      </c>
      <c r="B14092" t="s">
        <v>18671</v>
      </c>
      <c r="C14092" t="s">
        <v>18672</v>
      </c>
      <c r="D14092" s="23">
        <v>11452424000103</v>
      </c>
      <c r="E14092" t="s">
        <v>1409</v>
      </c>
      <c r="F14092" t="s">
        <v>1386</v>
      </c>
      <c r="G14092">
        <v>10245</v>
      </c>
      <c r="H14092" s="23">
        <v>161646824</v>
      </c>
    </row>
    <row r="14093" spans="1:8" x14ac:dyDescent="0.25">
      <c r="A14093">
        <v>4746</v>
      </c>
      <c r="B14093" t="s">
        <v>18673</v>
      </c>
      <c r="C14093" t="s">
        <v>18674</v>
      </c>
      <c r="D14093" s="23">
        <v>7679192000234</v>
      </c>
      <c r="E14093" t="s">
        <v>1424</v>
      </c>
      <c r="F14093" t="s">
        <v>1390</v>
      </c>
      <c r="G14093">
        <v>7325</v>
      </c>
      <c r="H14093" s="23">
        <v>148538767112</v>
      </c>
    </row>
    <row r="14094" spans="1:8" x14ac:dyDescent="0.25">
      <c r="A14094">
        <v>4975</v>
      </c>
      <c r="B14094" t="s">
        <v>18675</v>
      </c>
      <c r="C14094" t="s">
        <v>18675</v>
      </c>
      <c r="D14094" s="23">
        <v>4764558000102</v>
      </c>
      <c r="E14094" t="s">
        <v>1675</v>
      </c>
      <c r="F14094" t="s">
        <v>1390</v>
      </c>
      <c r="G14094">
        <v>8001</v>
      </c>
      <c r="H14094" s="23">
        <v>664127976119</v>
      </c>
    </row>
    <row r="14095" spans="1:8" x14ac:dyDescent="0.25">
      <c r="A14095">
        <v>15805</v>
      </c>
      <c r="B14095" t="s">
        <v>18676</v>
      </c>
      <c r="D14095" s="23">
        <v>41629288001206</v>
      </c>
      <c r="E14095" t="s">
        <v>3374</v>
      </c>
      <c r="F14095" t="s">
        <v>1610</v>
      </c>
      <c r="G14095">
        <v>25123</v>
      </c>
      <c r="H14095" s="23">
        <v>261930559</v>
      </c>
    </row>
    <row r="14096" spans="1:8" x14ac:dyDescent="0.25">
      <c r="A14096">
        <v>10581</v>
      </c>
      <c r="B14096" t="s">
        <v>18676</v>
      </c>
      <c r="C14096" t="s">
        <v>18677</v>
      </c>
      <c r="D14096" s="23">
        <v>41629288000145</v>
      </c>
      <c r="E14096" t="s">
        <v>8309</v>
      </c>
      <c r="F14096" t="s">
        <v>1619</v>
      </c>
      <c r="G14096">
        <v>15945</v>
      </c>
      <c r="H14096" s="23">
        <v>100072313</v>
      </c>
    </row>
    <row r="14097" spans="1:8" x14ac:dyDescent="0.25">
      <c r="A14097">
        <v>10429</v>
      </c>
      <c r="B14097" t="s">
        <v>18678</v>
      </c>
      <c r="C14097" t="s">
        <v>18679</v>
      </c>
      <c r="D14097" s="23">
        <v>15679125000167</v>
      </c>
      <c r="E14097" t="s">
        <v>1973</v>
      </c>
      <c r="F14097" t="s">
        <v>1390</v>
      </c>
      <c r="G14097">
        <v>15737</v>
      </c>
      <c r="H14097" s="23">
        <v>441054298115</v>
      </c>
    </row>
    <row r="14098" spans="1:8" x14ac:dyDescent="0.25">
      <c r="A14098">
        <v>3136</v>
      </c>
      <c r="B14098" t="s">
        <v>18680</v>
      </c>
      <c r="C14098" t="s">
        <v>18681</v>
      </c>
      <c r="D14098" s="23">
        <v>6056296000149</v>
      </c>
      <c r="E14098" t="s">
        <v>1507</v>
      </c>
      <c r="F14098" t="s">
        <v>1415</v>
      </c>
      <c r="G14098">
        <v>4412</v>
      </c>
      <c r="H14098" s="23">
        <v>30911206</v>
      </c>
    </row>
    <row r="14099" spans="1:8" x14ac:dyDescent="0.25">
      <c r="A14099">
        <v>13280</v>
      </c>
      <c r="B14099" t="s">
        <v>18682</v>
      </c>
      <c r="C14099" t="s">
        <v>18683</v>
      </c>
      <c r="D14099" s="23">
        <v>45165481000123</v>
      </c>
      <c r="E14099" t="s">
        <v>4951</v>
      </c>
      <c r="F14099" t="s">
        <v>1415</v>
      </c>
      <c r="G14099">
        <v>20508</v>
      </c>
      <c r="H14099" s="23">
        <v>101846860</v>
      </c>
    </row>
    <row r="14100" spans="1:8" x14ac:dyDescent="0.25">
      <c r="A14100">
        <v>5382</v>
      </c>
      <c r="B14100" t="s">
        <v>18684</v>
      </c>
      <c r="C14100" t="s">
        <v>18685</v>
      </c>
      <c r="D14100" s="23">
        <v>14004180000194</v>
      </c>
      <c r="E14100" t="s">
        <v>1385</v>
      </c>
      <c r="F14100" t="s">
        <v>1386</v>
      </c>
      <c r="G14100">
        <v>8452</v>
      </c>
      <c r="H14100" s="23">
        <v>161857256</v>
      </c>
    </row>
    <row r="14101" spans="1:8" x14ac:dyDescent="0.25">
      <c r="A14101">
        <v>13723</v>
      </c>
      <c r="B14101" t="s">
        <v>18686</v>
      </c>
      <c r="C14101" t="s">
        <v>18687</v>
      </c>
      <c r="D14101" s="23">
        <v>9393735000105</v>
      </c>
      <c r="E14101" t="s">
        <v>1430</v>
      </c>
      <c r="F14101" t="s">
        <v>1415</v>
      </c>
      <c r="G14101">
        <v>21380</v>
      </c>
      <c r="H14101" s="23" t="s">
        <v>1438</v>
      </c>
    </row>
    <row r="14102" spans="1:8" x14ac:dyDescent="0.25">
      <c r="A14102">
        <v>6286</v>
      </c>
      <c r="B14102" t="s">
        <v>18688</v>
      </c>
      <c r="C14102" t="s">
        <v>18688</v>
      </c>
      <c r="D14102" s="23">
        <v>3711059000186</v>
      </c>
      <c r="E14102" t="s">
        <v>14498</v>
      </c>
      <c r="F14102" t="s">
        <v>1407</v>
      </c>
      <c r="G14102">
        <v>9833</v>
      </c>
      <c r="H14102" s="23">
        <v>62946030</v>
      </c>
    </row>
    <row r="14103" spans="1:8" x14ac:dyDescent="0.25">
      <c r="A14103">
        <v>5306</v>
      </c>
      <c r="B14103" t="s">
        <v>18689</v>
      </c>
      <c r="C14103" t="s">
        <v>18690</v>
      </c>
      <c r="D14103" s="23">
        <v>7574298000192</v>
      </c>
      <c r="E14103" t="s">
        <v>1424</v>
      </c>
      <c r="F14103" t="s">
        <v>1390</v>
      </c>
      <c r="G14103">
        <v>8342</v>
      </c>
      <c r="H14103" s="23">
        <v>117125007113</v>
      </c>
    </row>
    <row r="14104" spans="1:8" x14ac:dyDescent="0.25">
      <c r="A14104">
        <v>9920</v>
      </c>
      <c r="B14104" t="s">
        <v>18691</v>
      </c>
      <c r="C14104" t="s">
        <v>18692</v>
      </c>
      <c r="D14104" s="23">
        <v>23881779000105</v>
      </c>
      <c r="E14104" t="s">
        <v>4711</v>
      </c>
      <c r="F14104" t="s">
        <v>1407</v>
      </c>
      <c r="G14104">
        <v>14654</v>
      </c>
      <c r="H14104" s="23">
        <v>64950581</v>
      </c>
    </row>
    <row r="14105" spans="1:8" x14ac:dyDescent="0.25">
      <c r="A14105">
        <v>7909</v>
      </c>
      <c r="B14105" t="s">
        <v>18693</v>
      </c>
      <c r="C14105" t="s">
        <v>18693</v>
      </c>
      <c r="D14105" s="23">
        <v>13042705000113</v>
      </c>
      <c r="E14105" t="s">
        <v>1574</v>
      </c>
      <c r="F14105" t="s">
        <v>1398</v>
      </c>
      <c r="G14105">
        <v>12221</v>
      </c>
      <c r="H14105" s="23">
        <v>202439232</v>
      </c>
    </row>
    <row r="14106" spans="1:8" x14ac:dyDescent="0.25">
      <c r="A14106">
        <v>13651</v>
      </c>
      <c r="B14106" t="s">
        <v>18694</v>
      </c>
      <c r="D14106" s="23">
        <v>7410695000129</v>
      </c>
      <c r="E14106" t="s">
        <v>1635</v>
      </c>
      <c r="F14106" t="s">
        <v>1390</v>
      </c>
      <c r="G14106">
        <v>21280</v>
      </c>
      <c r="H14106" s="23">
        <v>417256805114</v>
      </c>
    </row>
    <row r="14107" spans="1:8" x14ac:dyDescent="0.25">
      <c r="A14107">
        <v>13234</v>
      </c>
      <c r="B14107" t="s">
        <v>18695</v>
      </c>
      <c r="C14107" t="s">
        <v>18695</v>
      </c>
      <c r="D14107" s="23">
        <v>17392133000153</v>
      </c>
      <c r="E14107" t="s">
        <v>2256</v>
      </c>
      <c r="F14107" t="s">
        <v>1386</v>
      </c>
      <c r="G14107">
        <v>20433</v>
      </c>
      <c r="H14107" s="23">
        <v>162095058</v>
      </c>
    </row>
    <row r="14108" spans="1:8" x14ac:dyDescent="0.25">
      <c r="A14108">
        <v>8926</v>
      </c>
      <c r="B14108" t="s">
        <v>18696</v>
      </c>
      <c r="C14108" t="s">
        <v>18697</v>
      </c>
      <c r="D14108" s="23">
        <v>24833598000168</v>
      </c>
      <c r="E14108" t="s">
        <v>1430</v>
      </c>
      <c r="F14108" t="s">
        <v>1415</v>
      </c>
      <c r="G14108">
        <v>13462</v>
      </c>
      <c r="H14108" s="23">
        <v>67392881</v>
      </c>
    </row>
    <row r="14109" spans="1:8" x14ac:dyDescent="0.25">
      <c r="A14109">
        <v>4953</v>
      </c>
      <c r="B14109" t="s">
        <v>18698</v>
      </c>
      <c r="C14109" t="s">
        <v>18698</v>
      </c>
      <c r="D14109" s="23">
        <v>40760217000114</v>
      </c>
      <c r="E14109" t="s">
        <v>1397</v>
      </c>
      <c r="F14109" t="s">
        <v>1398</v>
      </c>
      <c r="G14109">
        <v>7960</v>
      </c>
      <c r="H14109" s="23">
        <v>200345621</v>
      </c>
    </row>
    <row r="14110" spans="1:8" x14ac:dyDescent="0.25">
      <c r="A14110">
        <v>14599</v>
      </c>
      <c r="B14110" t="s">
        <v>18698</v>
      </c>
      <c r="C14110" t="s">
        <v>18698</v>
      </c>
      <c r="D14110" s="23">
        <v>40760217000629</v>
      </c>
      <c r="E14110" t="s">
        <v>1465</v>
      </c>
      <c r="F14110" t="s">
        <v>1398</v>
      </c>
      <c r="G14110">
        <v>22976</v>
      </c>
      <c r="H14110" s="23">
        <v>206253923</v>
      </c>
    </row>
    <row r="14111" spans="1:8" x14ac:dyDescent="0.25">
      <c r="A14111">
        <v>13560</v>
      </c>
      <c r="B14111" t="s">
        <v>18699</v>
      </c>
      <c r="D14111" s="23">
        <v>20493428000120</v>
      </c>
      <c r="E14111" t="s">
        <v>1424</v>
      </c>
      <c r="F14111" t="s">
        <v>1390</v>
      </c>
      <c r="G14111">
        <v>21170</v>
      </c>
      <c r="H14111" s="23">
        <v>143647318115</v>
      </c>
    </row>
    <row r="14112" spans="1:8" x14ac:dyDescent="0.25">
      <c r="A14112">
        <v>14605</v>
      </c>
      <c r="B14112" t="s">
        <v>18700</v>
      </c>
      <c r="C14112" t="s">
        <v>18700</v>
      </c>
      <c r="D14112" s="23">
        <v>21849120001029</v>
      </c>
      <c r="E14112" t="s">
        <v>2371</v>
      </c>
      <c r="F14112" t="s">
        <v>1444</v>
      </c>
      <c r="G14112">
        <v>22991</v>
      </c>
      <c r="H14112" s="23">
        <v>11436311</v>
      </c>
    </row>
    <row r="14113" spans="1:8" x14ac:dyDescent="0.25">
      <c r="A14113">
        <v>13748</v>
      </c>
      <c r="B14113" t="s">
        <v>18700</v>
      </c>
      <c r="C14113" t="s">
        <v>18700</v>
      </c>
      <c r="D14113" s="23">
        <v>21849120001886</v>
      </c>
      <c r="E14113" t="s">
        <v>1500</v>
      </c>
      <c r="F14113" t="s">
        <v>1415</v>
      </c>
      <c r="G14113">
        <v>21433</v>
      </c>
      <c r="H14113" s="23">
        <v>98711440</v>
      </c>
    </row>
    <row r="14114" spans="1:8" x14ac:dyDescent="0.25">
      <c r="A14114">
        <v>12041</v>
      </c>
      <c r="B14114" t="s">
        <v>18700</v>
      </c>
      <c r="C14114" t="s">
        <v>18700</v>
      </c>
      <c r="D14114" s="23">
        <v>21849120000138</v>
      </c>
      <c r="E14114" t="s">
        <v>18701</v>
      </c>
      <c r="F14114" t="s">
        <v>1639</v>
      </c>
      <c r="G14114">
        <v>18572</v>
      </c>
      <c r="H14114" s="23">
        <v>4616250440052</v>
      </c>
    </row>
    <row r="14115" spans="1:8" x14ac:dyDescent="0.25">
      <c r="A14115">
        <v>8529</v>
      </c>
      <c r="B14115" t="s">
        <v>18702</v>
      </c>
      <c r="C14115" t="s">
        <v>18703</v>
      </c>
      <c r="D14115" s="23">
        <v>9391802000144</v>
      </c>
      <c r="E14115" t="s">
        <v>1642</v>
      </c>
      <c r="F14115" t="s">
        <v>1415</v>
      </c>
      <c r="G14115">
        <v>13033</v>
      </c>
      <c r="H14115" s="23">
        <v>36291048</v>
      </c>
    </row>
    <row r="14116" spans="1:8" x14ac:dyDescent="0.25">
      <c r="A14116">
        <v>12000</v>
      </c>
      <c r="B14116" t="s">
        <v>18704</v>
      </c>
      <c r="C14116" t="s">
        <v>18704</v>
      </c>
      <c r="D14116" s="23">
        <v>10425075000844</v>
      </c>
      <c r="E14116" t="s">
        <v>1527</v>
      </c>
      <c r="F14116" t="s">
        <v>1386</v>
      </c>
      <c r="G14116">
        <v>18437</v>
      </c>
      <c r="H14116" s="23">
        <v>163705267</v>
      </c>
    </row>
    <row r="14117" spans="1:8" x14ac:dyDescent="0.25">
      <c r="A14117">
        <v>6441</v>
      </c>
      <c r="B14117" t="s">
        <v>18705</v>
      </c>
      <c r="C14117" t="s">
        <v>18705</v>
      </c>
      <c r="D14117" s="23">
        <v>10425075000178</v>
      </c>
      <c r="E14117" t="s">
        <v>1992</v>
      </c>
      <c r="F14117" t="s">
        <v>1587</v>
      </c>
      <c r="G14117">
        <v>9981</v>
      </c>
      <c r="H14117" s="23" t="s">
        <v>1438</v>
      </c>
    </row>
    <row r="14118" spans="1:8" x14ac:dyDescent="0.25">
      <c r="A14118">
        <v>15865</v>
      </c>
      <c r="B14118" t="s">
        <v>25696</v>
      </c>
      <c r="C14118" t="s">
        <v>25697</v>
      </c>
      <c r="D14118" s="23">
        <v>18747828000173</v>
      </c>
      <c r="E14118" t="s">
        <v>25698</v>
      </c>
      <c r="F14118" t="s">
        <v>1639</v>
      </c>
      <c r="G14118">
        <v>25258</v>
      </c>
      <c r="H14118" s="23">
        <v>22100500090</v>
      </c>
    </row>
    <row r="14119" spans="1:8" x14ac:dyDescent="0.25">
      <c r="A14119">
        <v>6276</v>
      </c>
      <c r="B14119" t="s">
        <v>18706</v>
      </c>
      <c r="C14119" t="s">
        <v>18706</v>
      </c>
      <c r="D14119" s="23">
        <v>11792610000191</v>
      </c>
      <c r="E14119" t="s">
        <v>2141</v>
      </c>
      <c r="F14119" t="s">
        <v>1415</v>
      </c>
      <c r="G14119">
        <v>9819</v>
      </c>
      <c r="H14119" s="23" t="s">
        <v>1438</v>
      </c>
    </row>
    <row r="14120" spans="1:8" x14ac:dyDescent="0.25">
      <c r="A14120">
        <v>6272</v>
      </c>
      <c r="B14120" t="s">
        <v>18707</v>
      </c>
      <c r="C14120" t="s">
        <v>18707</v>
      </c>
      <c r="D14120" s="23">
        <v>12085449000189</v>
      </c>
      <c r="E14120" t="s">
        <v>1406</v>
      </c>
      <c r="F14120" t="s">
        <v>1407</v>
      </c>
      <c r="G14120">
        <v>9815</v>
      </c>
      <c r="H14120" s="23">
        <v>64028143</v>
      </c>
    </row>
    <row r="14121" spans="1:8" x14ac:dyDescent="0.25">
      <c r="A14121">
        <v>12306</v>
      </c>
      <c r="B14121" t="s">
        <v>18708</v>
      </c>
      <c r="C14121" t="s">
        <v>18708</v>
      </c>
      <c r="D14121" s="23">
        <v>23302442000198</v>
      </c>
      <c r="E14121" t="s">
        <v>1670</v>
      </c>
      <c r="F14121" t="s">
        <v>1386</v>
      </c>
      <c r="G14121">
        <v>18904</v>
      </c>
      <c r="H14121" s="23">
        <v>162602260</v>
      </c>
    </row>
    <row r="14122" spans="1:8" x14ac:dyDescent="0.25">
      <c r="A14122">
        <v>4921</v>
      </c>
      <c r="B14122" t="s">
        <v>18709</v>
      </c>
      <c r="C14122" t="s">
        <v>18710</v>
      </c>
      <c r="D14122" s="23">
        <v>55604011000172</v>
      </c>
      <c r="E14122" t="s">
        <v>1675</v>
      </c>
      <c r="F14122" t="s">
        <v>1390</v>
      </c>
      <c r="G14122">
        <v>7912</v>
      </c>
      <c r="H14122" s="23">
        <v>664009078117</v>
      </c>
    </row>
    <row r="14123" spans="1:8" x14ac:dyDescent="0.25">
      <c r="A14123">
        <v>6616</v>
      </c>
      <c r="B14123" t="s">
        <v>18711</v>
      </c>
      <c r="C14123" t="s">
        <v>18712</v>
      </c>
      <c r="D14123" s="23">
        <v>13246141000130</v>
      </c>
      <c r="E14123" t="s">
        <v>1385</v>
      </c>
      <c r="F14123" t="s">
        <v>1386</v>
      </c>
      <c r="G14123">
        <v>10158</v>
      </c>
      <c r="H14123" s="23">
        <v>161796575</v>
      </c>
    </row>
    <row r="14124" spans="1:8" x14ac:dyDescent="0.25">
      <c r="A14124">
        <v>2765</v>
      </c>
      <c r="B14124" t="s">
        <v>18713</v>
      </c>
      <c r="C14124" t="s">
        <v>18714</v>
      </c>
      <c r="D14124" s="23">
        <v>4308849000269</v>
      </c>
      <c r="E14124" t="s">
        <v>1430</v>
      </c>
      <c r="F14124" t="s">
        <v>1415</v>
      </c>
      <c r="G14124">
        <v>4041</v>
      </c>
      <c r="H14124" s="23">
        <v>28209354</v>
      </c>
    </row>
    <row r="14125" spans="1:8" x14ac:dyDescent="0.25">
      <c r="A14125">
        <v>13512</v>
      </c>
      <c r="B14125" t="s">
        <v>18715</v>
      </c>
      <c r="D14125" s="23">
        <v>40741293000263</v>
      </c>
      <c r="E14125" t="s">
        <v>1397</v>
      </c>
      <c r="F14125" t="s">
        <v>1398</v>
      </c>
      <c r="G14125">
        <v>21117</v>
      </c>
      <c r="H14125" s="23">
        <v>205674240</v>
      </c>
    </row>
    <row r="14126" spans="1:8" x14ac:dyDescent="0.25">
      <c r="A14126">
        <v>13820</v>
      </c>
      <c r="B14126" t="s">
        <v>18715</v>
      </c>
      <c r="C14126" t="s">
        <v>18715</v>
      </c>
      <c r="D14126" s="23">
        <v>40741293000182</v>
      </c>
      <c r="E14126" t="s">
        <v>1430</v>
      </c>
      <c r="F14126" t="s">
        <v>1415</v>
      </c>
      <c r="G14126">
        <v>21531</v>
      </c>
      <c r="H14126" s="23">
        <v>94125732</v>
      </c>
    </row>
    <row r="14127" spans="1:8" x14ac:dyDescent="0.25">
      <c r="A14127">
        <v>13352</v>
      </c>
      <c r="B14127" t="s">
        <v>18716</v>
      </c>
      <c r="C14127" t="s">
        <v>18716</v>
      </c>
      <c r="D14127" s="23">
        <v>46727412000129</v>
      </c>
      <c r="E14127" t="s">
        <v>1744</v>
      </c>
      <c r="F14127" t="s">
        <v>1386</v>
      </c>
      <c r="G14127">
        <v>20888</v>
      </c>
      <c r="H14127" s="23">
        <v>164358811</v>
      </c>
    </row>
    <row r="14128" spans="1:8" x14ac:dyDescent="0.25">
      <c r="A14128">
        <v>12086</v>
      </c>
      <c r="B14128" t="s">
        <v>18717</v>
      </c>
      <c r="C14128" t="s">
        <v>18718</v>
      </c>
      <c r="D14128" s="23">
        <v>10321496000159</v>
      </c>
      <c r="E14128" t="s">
        <v>18719</v>
      </c>
      <c r="F14128" t="s">
        <v>1880</v>
      </c>
      <c r="G14128">
        <v>18641</v>
      </c>
      <c r="H14128" s="23">
        <v>104357045</v>
      </c>
    </row>
    <row r="14129" spans="1:8" x14ac:dyDescent="0.25">
      <c r="A14129">
        <v>5412</v>
      </c>
      <c r="B14129" t="s">
        <v>18720</v>
      </c>
      <c r="C14129" t="s">
        <v>18720</v>
      </c>
      <c r="D14129" s="23">
        <v>4740765000119</v>
      </c>
      <c r="E14129" t="s">
        <v>3858</v>
      </c>
      <c r="F14129" t="s">
        <v>1444</v>
      </c>
      <c r="G14129">
        <v>8479</v>
      </c>
      <c r="H14129" s="23">
        <v>56401428</v>
      </c>
    </row>
    <row r="14130" spans="1:8" x14ac:dyDescent="0.25">
      <c r="A14130">
        <v>13867</v>
      </c>
      <c r="B14130" t="s">
        <v>18721</v>
      </c>
      <c r="C14130" t="s">
        <v>18721</v>
      </c>
      <c r="D14130" s="23">
        <v>821318000133</v>
      </c>
      <c r="E14130" t="s">
        <v>2371</v>
      </c>
      <c r="F14130" t="s">
        <v>1444</v>
      </c>
      <c r="G14130">
        <v>21620</v>
      </c>
      <c r="H14130" s="23">
        <v>50068263</v>
      </c>
    </row>
    <row r="14131" spans="1:8" x14ac:dyDescent="0.25">
      <c r="A14131">
        <v>6381</v>
      </c>
      <c r="B14131" t="s">
        <v>18722</v>
      </c>
      <c r="C14131" t="s">
        <v>18722</v>
      </c>
      <c r="D14131" s="23">
        <v>13277986000193</v>
      </c>
      <c r="E14131" t="s">
        <v>2087</v>
      </c>
      <c r="F14131" t="s">
        <v>1415</v>
      </c>
      <c r="G14131">
        <v>9923</v>
      </c>
      <c r="H14131" s="23">
        <v>43377866</v>
      </c>
    </row>
    <row r="14132" spans="1:8" x14ac:dyDescent="0.25">
      <c r="A14132">
        <v>1491</v>
      </c>
      <c r="B14132" t="s">
        <v>18723</v>
      </c>
      <c r="C14132" t="s">
        <v>18724</v>
      </c>
      <c r="D14132" s="23">
        <v>1098362000120</v>
      </c>
      <c r="E14132" t="s">
        <v>1500</v>
      </c>
      <c r="F14132" t="s">
        <v>1415</v>
      </c>
      <c r="G14132">
        <v>2767</v>
      </c>
      <c r="H14132" s="23">
        <v>22602801</v>
      </c>
    </row>
    <row r="14133" spans="1:8" x14ac:dyDescent="0.25">
      <c r="A14133">
        <v>15175</v>
      </c>
      <c r="B14133" t="s">
        <v>18725</v>
      </c>
      <c r="C14133" t="s">
        <v>18725</v>
      </c>
      <c r="D14133" s="23">
        <v>35396589000173</v>
      </c>
      <c r="E14133" t="s">
        <v>1500</v>
      </c>
      <c r="F14133" t="s">
        <v>1415</v>
      </c>
      <c r="G14133">
        <v>24240</v>
      </c>
      <c r="H14133" s="23">
        <v>16287045</v>
      </c>
    </row>
    <row r="14134" spans="1:8" x14ac:dyDescent="0.25">
      <c r="A14134">
        <v>14515</v>
      </c>
      <c r="B14134" t="s">
        <v>18726</v>
      </c>
      <c r="C14134" t="s">
        <v>18726</v>
      </c>
      <c r="D14134" s="23">
        <v>30307357000188</v>
      </c>
      <c r="E14134" t="s">
        <v>1409</v>
      </c>
      <c r="F14134" t="s">
        <v>1386</v>
      </c>
      <c r="G14134">
        <v>22865</v>
      </c>
      <c r="H14134" s="23">
        <v>164236031</v>
      </c>
    </row>
    <row r="14135" spans="1:8" x14ac:dyDescent="0.25">
      <c r="A14135">
        <v>14929</v>
      </c>
      <c r="B14135" t="s">
        <v>18727</v>
      </c>
      <c r="C14135" t="s">
        <v>18728</v>
      </c>
      <c r="D14135" s="23">
        <v>10569812000106</v>
      </c>
      <c r="E14135" t="s">
        <v>1507</v>
      </c>
      <c r="F14135" t="s">
        <v>1415</v>
      </c>
      <c r="G14135">
        <v>23376</v>
      </c>
      <c r="H14135" s="23">
        <v>15051811</v>
      </c>
    </row>
    <row r="14136" spans="1:8" x14ac:dyDescent="0.25">
      <c r="A14136">
        <v>13021</v>
      </c>
      <c r="B14136" t="s">
        <v>18729</v>
      </c>
      <c r="C14136" t="s">
        <v>18729</v>
      </c>
      <c r="D14136" s="23">
        <v>4002624000107</v>
      </c>
      <c r="E14136" t="s">
        <v>1424</v>
      </c>
      <c r="F14136" t="s">
        <v>1390</v>
      </c>
      <c r="G14136">
        <v>20112</v>
      </c>
      <c r="H14136" s="23" t="s">
        <v>1438</v>
      </c>
    </row>
    <row r="14137" spans="1:8" x14ac:dyDescent="0.25">
      <c r="A14137">
        <v>15366</v>
      </c>
      <c r="B14137" t="s">
        <v>18730</v>
      </c>
      <c r="C14137" t="s">
        <v>18730</v>
      </c>
      <c r="D14137" s="23">
        <v>5648225000172</v>
      </c>
      <c r="E14137" t="s">
        <v>6206</v>
      </c>
      <c r="F14137" t="s">
        <v>1462</v>
      </c>
      <c r="G14137">
        <v>24532</v>
      </c>
      <c r="H14137" s="23">
        <v>120850389</v>
      </c>
    </row>
    <row r="14138" spans="1:8" x14ac:dyDescent="0.25">
      <c r="A14138">
        <v>15379</v>
      </c>
      <c r="B14138" t="s">
        <v>18731</v>
      </c>
      <c r="C14138" t="s">
        <v>18731</v>
      </c>
      <c r="D14138" s="23">
        <v>48656835000201</v>
      </c>
      <c r="E14138" t="s">
        <v>1500</v>
      </c>
      <c r="F14138" t="s">
        <v>1415</v>
      </c>
      <c r="G14138">
        <v>24544</v>
      </c>
      <c r="H14138" s="23">
        <v>115543201</v>
      </c>
    </row>
    <row r="14139" spans="1:8" x14ac:dyDescent="0.25">
      <c r="A14139">
        <v>15384</v>
      </c>
      <c r="B14139" t="s">
        <v>18731</v>
      </c>
      <c r="C14139" t="s">
        <v>18731</v>
      </c>
      <c r="D14139" s="23">
        <v>48656835000120</v>
      </c>
      <c r="E14139" t="s">
        <v>2371</v>
      </c>
      <c r="F14139" t="s">
        <v>1639</v>
      </c>
      <c r="G14139">
        <v>24552</v>
      </c>
      <c r="H14139" s="23">
        <v>201113570</v>
      </c>
    </row>
    <row r="14140" spans="1:8" x14ac:dyDescent="0.25">
      <c r="A14140">
        <v>14377</v>
      </c>
      <c r="B14140" t="s">
        <v>18732</v>
      </c>
      <c r="C14140" t="s">
        <v>18732</v>
      </c>
      <c r="D14140" s="23">
        <v>46078175000112</v>
      </c>
      <c r="E14140" t="s">
        <v>1409</v>
      </c>
      <c r="F14140" t="s">
        <v>1386</v>
      </c>
      <c r="G14140">
        <v>22637</v>
      </c>
      <c r="H14140" s="23">
        <v>164310924</v>
      </c>
    </row>
    <row r="14141" spans="1:8" x14ac:dyDescent="0.25">
      <c r="A14141">
        <v>10382</v>
      </c>
      <c r="B14141" t="s">
        <v>18733</v>
      </c>
      <c r="C14141" t="s">
        <v>18733</v>
      </c>
      <c r="D14141" s="23">
        <v>7369377000161</v>
      </c>
      <c r="E14141" t="s">
        <v>7509</v>
      </c>
      <c r="F14141" t="s">
        <v>1415</v>
      </c>
      <c r="G14141">
        <v>15666</v>
      </c>
      <c r="H14141" s="23">
        <v>57346658</v>
      </c>
    </row>
    <row r="14142" spans="1:8" x14ac:dyDescent="0.25">
      <c r="A14142">
        <v>15059</v>
      </c>
      <c r="B14142" t="s">
        <v>18734</v>
      </c>
      <c r="C14142" t="s">
        <v>18735</v>
      </c>
      <c r="D14142" s="23">
        <v>9076784000297</v>
      </c>
      <c r="E14142" t="s">
        <v>2371</v>
      </c>
      <c r="F14142" t="s">
        <v>1444</v>
      </c>
      <c r="G14142">
        <v>23847</v>
      </c>
      <c r="H14142" s="23">
        <v>77212158</v>
      </c>
    </row>
    <row r="14143" spans="1:8" x14ac:dyDescent="0.25">
      <c r="A14143">
        <v>8338</v>
      </c>
      <c r="B14143" t="s">
        <v>18736</v>
      </c>
      <c r="C14143" t="s">
        <v>18736</v>
      </c>
      <c r="D14143" s="23">
        <v>2707597000134</v>
      </c>
      <c r="E14143" t="s">
        <v>3854</v>
      </c>
      <c r="F14143" t="s">
        <v>1610</v>
      </c>
      <c r="G14143">
        <v>12600</v>
      </c>
      <c r="H14143" s="23">
        <v>253629608</v>
      </c>
    </row>
    <row r="14144" spans="1:8" x14ac:dyDescent="0.25">
      <c r="A14144">
        <v>12164</v>
      </c>
      <c r="B14144" t="s">
        <v>18737</v>
      </c>
      <c r="C14144" t="s">
        <v>18737</v>
      </c>
      <c r="D14144" s="23">
        <v>52397767000604</v>
      </c>
      <c r="E14144" t="s">
        <v>3519</v>
      </c>
      <c r="F14144" t="s">
        <v>1880</v>
      </c>
      <c r="G14144">
        <v>18753</v>
      </c>
      <c r="H14144" s="23">
        <v>103235019</v>
      </c>
    </row>
    <row r="14145" spans="1:8" x14ac:dyDescent="0.25">
      <c r="A14145">
        <v>4840</v>
      </c>
      <c r="B14145" t="s">
        <v>18738</v>
      </c>
      <c r="C14145" t="s">
        <v>18738</v>
      </c>
      <c r="D14145" s="23">
        <v>15092217000146</v>
      </c>
      <c r="E14145" t="s">
        <v>1397</v>
      </c>
      <c r="F14145" t="s">
        <v>1398</v>
      </c>
      <c r="G14145">
        <v>7657</v>
      </c>
      <c r="H14145" s="23">
        <v>202652882</v>
      </c>
    </row>
    <row r="14146" spans="1:8" x14ac:dyDescent="0.25">
      <c r="A14146">
        <v>6920</v>
      </c>
      <c r="B14146" t="s">
        <v>18739</v>
      </c>
      <c r="C14146" t="s">
        <v>18739</v>
      </c>
      <c r="D14146" s="23">
        <v>10220158000120</v>
      </c>
      <c r="E14146" t="s">
        <v>4951</v>
      </c>
      <c r="F14146" t="s">
        <v>1415</v>
      </c>
      <c r="G14146">
        <v>10883</v>
      </c>
      <c r="H14146" s="23">
        <v>52655172</v>
      </c>
    </row>
    <row r="14147" spans="1:8" x14ac:dyDescent="0.25">
      <c r="A14147">
        <v>12975</v>
      </c>
      <c r="B14147" t="s">
        <v>18740</v>
      </c>
      <c r="C14147" t="s">
        <v>18741</v>
      </c>
      <c r="D14147" s="23">
        <v>81413783000137</v>
      </c>
      <c r="E14147" t="s">
        <v>8036</v>
      </c>
      <c r="F14147" t="s">
        <v>1692</v>
      </c>
      <c r="G14147">
        <v>20019</v>
      </c>
      <c r="H14147" s="23">
        <v>1370073399</v>
      </c>
    </row>
    <row r="14148" spans="1:8" x14ac:dyDescent="0.25">
      <c r="A14148">
        <v>512</v>
      </c>
      <c r="B14148" t="s">
        <v>25699</v>
      </c>
      <c r="C14148" t="s">
        <v>25699</v>
      </c>
      <c r="D14148" s="23"/>
      <c r="E14148" t="s">
        <v>1422</v>
      </c>
      <c r="F14148" t="s">
        <v>1386</v>
      </c>
      <c r="G14148">
        <v>1788</v>
      </c>
      <c r="H14148" s="23"/>
    </row>
    <row r="14149" spans="1:8" x14ac:dyDescent="0.25">
      <c r="A14149">
        <v>11570</v>
      </c>
      <c r="B14149" t="s">
        <v>18742</v>
      </c>
      <c r="C14149" t="s">
        <v>18742</v>
      </c>
      <c r="D14149" s="23">
        <v>25385321000182</v>
      </c>
      <c r="E14149" t="s">
        <v>3641</v>
      </c>
      <c r="F14149" t="s">
        <v>1398</v>
      </c>
      <c r="G14149">
        <v>17516</v>
      </c>
      <c r="H14149" s="23">
        <v>204552451</v>
      </c>
    </row>
    <row r="14150" spans="1:8" x14ac:dyDescent="0.25">
      <c r="A14150">
        <v>8886</v>
      </c>
      <c r="B14150" t="s">
        <v>18743</v>
      </c>
      <c r="C14150" t="s">
        <v>18744</v>
      </c>
      <c r="D14150" s="23">
        <v>5272565000141</v>
      </c>
      <c r="E14150" t="s">
        <v>18745</v>
      </c>
      <c r="F14150" t="s">
        <v>1610</v>
      </c>
      <c r="G14150">
        <v>13426</v>
      </c>
      <c r="H14150" s="23">
        <v>254442072</v>
      </c>
    </row>
    <row r="14151" spans="1:8" x14ac:dyDescent="0.25">
      <c r="A14151">
        <v>6948</v>
      </c>
      <c r="B14151" t="s">
        <v>18746</v>
      </c>
      <c r="C14151" t="s">
        <v>12359</v>
      </c>
      <c r="D14151" s="23">
        <v>78663788000537</v>
      </c>
      <c r="E14151" t="s">
        <v>1888</v>
      </c>
      <c r="F14151" t="s">
        <v>1610</v>
      </c>
      <c r="G14151">
        <v>10905</v>
      </c>
      <c r="H14151" s="23">
        <v>254051707</v>
      </c>
    </row>
    <row r="14152" spans="1:8" x14ac:dyDescent="0.25">
      <c r="A14152">
        <v>6185</v>
      </c>
      <c r="B14152" t="s">
        <v>18747</v>
      </c>
      <c r="C14152" t="s">
        <v>18747</v>
      </c>
      <c r="D14152" s="23">
        <v>24221368000490</v>
      </c>
      <c r="E14152" t="s">
        <v>1397</v>
      </c>
      <c r="F14152" t="s">
        <v>1398</v>
      </c>
      <c r="G14152">
        <v>9714</v>
      </c>
      <c r="H14152" s="23">
        <v>202712095</v>
      </c>
    </row>
    <row r="14153" spans="1:8" x14ac:dyDescent="0.25">
      <c r="A14153">
        <v>5055</v>
      </c>
      <c r="B14153" t="s">
        <v>18748</v>
      </c>
      <c r="C14153" t="s">
        <v>18748</v>
      </c>
      <c r="D14153" s="23">
        <v>9383084000164</v>
      </c>
      <c r="E14153" t="s">
        <v>1527</v>
      </c>
      <c r="F14153" t="s">
        <v>1386</v>
      </c>
      <c r="G14153">
        <v>8092</v>
      </c>
      <c r="H14153" s="23">
        <v>160282381</v>
      </c>
    </row>
    <row r="14154" spans="1:8" x14ac:dyDescent="0.25">
      <c r="A14154">
        <v>11737</v>
      </c>
      <c r="B14154" t="s">
        <v>18749</v>
      </c>
      <c r="C14154" t="s">
        <v>18750</v>
      </c>
      <c r="D14154" s="23">
        <v>93937035000132</v>
      </c>
      <c r="E14154" t="s">
        <v>18751</v>
      </c>
      <c r="F14154" t="s">
        <v>1619</v>
      </c>
      <c r="G14154">
        <v>17796</v>
      </c>
      <c r="H14154" s="23">
        <v>500038252</v>
      </c>
    </row>
    <row r="14155" spans="1:8" x14ac:dyDescent="0.25">
      <c r="A14155">
        <v>12834</v>
      </c>
      <c r="B14155" t="s">
        <v>18752</v>
      </c>
      <c r="C14155" t="s">
        <v>18752</v>
      </c>
      <c r="D14155" s="23">
        <v>88473731000286</v>
      </c>
      <c r="E14155" t="s">
        <v>3884</v>
      </c>
      <c r="F14155" t="s">
        <v>1390</v>
      </c>
      <c r="G14155">
        <v>19868</v>
      </c>
      <c r="H14155" s="23">
        <v>513019386117</v>
      </c>
    </row>
    <row r="14156" spans="1:8" x14ac:dyDescent="0.25">
      <c r="A14156">
        <v>12679</v>
      </c>
      <c r="B14156" t="s">
        <v>18752</v>
      </c>
      <c r="C14156" t="s">
        <v>18752</v>
      </c>
      <c r="D14156" s="23">
        <v>88473731000871</v>
      </c>
      <c r="E14156" t="s">
        <v>2205</v>
      </c>
      <c r="F14156" t="s">
        <v>1415</v>
      </c>
      <c r="G14156">
        <v>19705</v>
      </c>
      <c r="H14156" s="23">
        <v>61459909</v>
      </c>
    </row>
    <row r="14157" spans="1:8" x14ac:dyDescent="0.25">
      <c r="A14157">
        <v>12224</v>
      </c>
      <c r="B14157" t="s">
        <v>18752</v>
      </c>
      <c r="C14157" t="s">
        <v>18752</v>
      </c>
      <c r="D14157" s="23">
        <v>88473731000529</v>
      </c>
      <c r="E14157" t="s">
        <v>3910</v>
      </c>
      <c r="F14157" t="s">
        <v>1444</v>
      </c>
      <c r="G14157">
        <v>18818</v>
      </c>
      <c r="H14157" s="23">
        <v>44110677</v>
      </c>
    </row>
    <row r="14158" spans="1:8" x14ac:dyDescent="0.25">
      <c r="A14158">
        <v>13675</v>
      </c>
      <c r="B14158" t="s">
        <v>18752</v>
      </c>
      <c r="C14158" t="s">
        <v>18752</v>
      </c>
      <c r="D14158" s="23">
        <v>88473731000103</v>
      </c>
      <c r="E14158" t="s">
        <v>18753</v>
      </c>
      <c r="F14158" t="s">
        <v>1619</v>
      </c>
      <c r="G14158">
        <v>21312</v>
      </c>
      <c r="H14158" s="23">
        <v>1540056306</v>
      </c>
    </row>
    <row r="14159" spans="1:8" x14ac:dyDescent="0.25">
      <c r="A14159">
        <v>13133</v>
      </c>
      <c r="B14159" t="s">
        <v>18754</v>
      </c>
      <c r="C14159" t="s">
        <v>18755</v>
      </c>
      <c r="D14159" s="23">
        <v>13091403000135</v>
      </c>
      <c r="E14159" t="s">
        <v>17624</v>
      </c>
      <c r="F14159" t="s">
        <v>1619</v>
      </c>
      <c r="G14159">
        <v>20306</v>
      </c>
      <c r="H14159" s="23">
        <v>450102742</v>
      </c>
    </row>
    <row r="14160" spans="1:8" x14ac:dyDescent="0.25">
      <c r="A14160">
        <v>11400</v>
      </c>
      <c r="B14160" t="s">
        <v>18756</v>
      </c>
      <c r="C14160" t="s">
        <v>18756</v>
      </c>
      <c r="D14160" s="23">
        <v>24221368000148</v>
      </c>
      <c r="E14160" t="s">
        <v>1409</v>
      </c>
      <c r="F14160" t="s">
        <v>1386</v>
      </c>
      <c r="G14160">
        <v>17318</v>
      </c>
      <c r="H14160" s="23">
        <v>160824540</v>
      </c>
    </row>
    <row r="14161" spans="1:8" x14ac:dyDescent="0.25">
      <c r="A14161">
        <v>12205</v>
      </c>
      <c r="B14161" t="s">
        <v>18756</v>
      </c>
      <c r="C14161" t="s">
        <v>18757</v>
      </c>
      <c r="D14161" s="23">
        <v>24221368000229</v>
      </c>
      <c r="E14161" t="s">
        <v>1385</v>
      </c>
      <c r="F14161" t="s">
        <v>1386</v>
      </c>
      <c r="G14161">
        <v>18800</v>
      </c>
      <c r="H14161" s="23">
        <v>161337090</v>
      </c>
    </row>
    <row r="14162" spans="1:8" x14ac:dyDescent="0.25">
      <c r="A14162">
        <v>6724</v>
      </c>
      <c r="B14162" t="s">
        <v>18758</v>
      </c>
      <c r="C14162" t="s">
        <v>18758</v>
      </c>
      <c r="D14162" s="23">
        <v>24221368000300</v>
      </c>
      <c r="E14162" t="s">
        <v>1430</v>
      </c>
      <c r="F14162" t="s">
        <v>1415</v>
      </c>
      <c r="G14162">
        <v>10355</v>
      </c>
      <c r="H14162" s="23">
        <v>16766601</v>
      </c>
    </row>
    <row r="14163" spans="1:8" x14ac:dyDescent="0.25">
      <c r="A14163">
        <v>12918</v>
      </c>
      <c r="B14163" t="s">
        <v>18759</v>
      </c>
      <c r="C14163" t="s">
        <v>18759</v>
      </c>
      <c r="D14163" s="23">
        <v>5220925000161</v>
      </c>
      <c r="E14163" t="s">
        <v>15932</v>
      </c>
      <c r="F14163" t="s">
        <v>1619</v>
      </c>
      <c r="G14163">
        <v>19957</v>
      </c>
      <c r="H14163" s="23">
        <v>390128252</v>
      </c>
    </row>
    <row r="14164" spans="1:8" x14ac:dyDescent="0.25">
      <c r="A14164">
        <v>15561</v>
      </c>
      <c r="B14164" t="s">
        <v>18760</v>
      </c>
      <c r="C14164" t="s">
        <v>18760</v>
      </c>
      <c r="D14164" s="23">
        <v>5220925001800</v>
      </c>
      <c r="E14164" t="s">
        <v>1969</v>
      </c>
      <c r="F14164" t="s">
        <v>1880</v>
      </c>
      <c r="G14164">
        <v>24806</v>
      </c>
      <c r="H14164" s="23">
        <v>108215539</v>
      </c>
    </row>
    <row r="14165" spans="1:8" x14ac:dyDescent="0.25">
      <c r="A14165">
        <v>14367</v>
      </c>
      <c r="B14165" t="s">
        <v>18761</v>
      </c>
      <c r="C14165" t="s">
        <v>18761</v>
      </c>
      <c r="D14165" s="23">
        <v>33431854000939</v>
      </c>
      <c r="E14165" t="s">
        <v>1500</v>
      </c>
      <c r="F14165" t="s">
        <v>1415</v>
      </c>
      <c r="G14165">
        <v>22626</v>
      </c>
      <c r="H14165" s="23">
        <v>102266301</v>
      </c>
    </row>
    <row r="14166" spans="1:8" x14ac:dyDescent="0.25">
      <c r="A14166">
        <v>10289</v>
      </c>
      <c r="B14166" t="s">
        <v>18762</v>
      </c>
      <c r="C14166" t="s">
        <v>18762</v>
      </c>
      <c r="D14166" s="23">
        <v>9010658000159</v>
      </c>
      <c r="E14166" t="s">
        <v>13830</v>
      </c>
      <c r="F14166" t="s">
        <v>1880</v>
      </c>
      <c r="G14166">
        <v>15518</v>
      </c>
      <c r="H14166" s="23">
        <v>104188014</v>
      </c>
    </row>
    <row r="14167" spans="1:8" x14ac:dyDescent="0.25">
      <c r="A14167">
        <v>8924</v>
      </c>
      <c r="B14167" t="s">
        <v>18763</v>
      </c>
      <c r="C14167" t="s">
        <v>18764</v>
      </c>
      <c r="D14167" s="23">
        <v>9010658000400</v>
      </c>
      <c r="E14167" t="s">
        <v>2202</v>
      </c>
      <c r="F14167" t="s">
        <v>1462</v>
      </c>
      <c r="G14167">
        <v>13460</v>
      </c>
      <c r="H14167" s="23">
        <v>123786533</v>
      </c>
    </row>
    <row r="14168" spans="1:8" x14ac:dyDescent="0.25">
      <c r="A14168">
        <v>6729</v>
      </c>
      <c r="B14168" t="s">
        <v>18765</v>
      </c>
      <c r="C14168" t="s">
        <v>18765</v>
      </c>
      <c r="D14168" s="23">
        <v>1958749000109</v>
      </c>
      <c r="E14168" t="s">
        <v>1417</v>
      </c>
      <c r="F14168" t="s">
        <v>1418</v>
      </c>
      <c r="G14168">
        <v>10369</v>
      </c>
      <c r="H14168" s="23">
        <v>86161117</v>
      </c>
    </row>
    <row r="14169" spans="1:8" x14ac:dyDescent="0.25">
      <c r="A14169">
        <v>7736</v>
      </c>
      <c r="B14169" t="s">
        <v>18766</v>
      </c>
      <c r="C14169" t="s">
        <v>18767</v>
      </c>
      <c r="D14169" s="23">
        <v>20282321000133</v>
      </c>
      <c r="E14169" t="s">
        <v>1430</v>
      </c>
      <c r="F14169" t="s">
        <v>1415</v>
      </c>
      <c r="G14169">
        <v>12051</v>
      </c>
      <c r="H14169" s="23">
        <v>57760748</v>
      </c>
    </row>
    <row r="14170" spans="1:8" x14ac:dyDescent="0.25">
      <c r="A14170">
        <v>14627</v>
      </c>
      <c r="B14170" t="s">
        <v>18768</v>
      </c>
      <c r="C14170" t="s">
        <v>18769</v>
      </c>
      <c r="D14170" s="23">
        <v>21794033000120</v>
      </c>
      <c r="E14170" t="s">
        <v>1527</v>
      </c>
      <c r="F14170" t="s">
        <v>1386</v>
      </c>
      <c r="G14170">
        <v>23034</v>
      </c>
      <c r="H14170" s="23">
        <v>162494378</v>
      </c>
    </row>
    <row r="14171" spans="1:8" x14ac:dyDescent="0.25">
      <c r="A14171">
        <v>14107</v>
      </c>
      <c r="B14171" t="s">
        <v>18770</v>
      </c>
      <c r="D14171" s="23">
        <v>54100763000486</v>
      </c>
      <c r="E14171" t="s">
        <v>1675</v>
      </c>
      <c r="F14171" t="s">
        <v>1390</v>
      </c>
      <c r="G14171">
        <v>21895</v>
      </c>
      <c r="H14171" s="23">
        <v>664318007117</v>
      </c>
    </row>
    <row r="14172" spans="1:8" x14ac:dyDescent="0.25">
      <c r="A14172">
        <v>7597</v>
      </c>
      <c r="B14172" t="s">
        <v>18771</v>
      </c>
      <c r="C14172" t="s">
        <v>18772</v>
      </c>
      <c r="D14172" s="23">
        <v>52105491000139</v>
      </c>
      <c r="E14172" t="s">
        <v>1424</v>
      </c>
      <c r="F14172" t="s">
        <v>1390</v>
      </c>
      <c r="G14172">
        <v>11721</v>
      </c>
      <c r="H14172" s="23">
        <v>110816120115</v>
      </c>
    </row>
    <row r="14173" spans="1:8" x14ac:dyDescent="0.25">
      <c r="A14173">
        <v>7531</v>
      </c>
      <c r="B14173" t="s">
        <v>18773</v>
      </c>
      <c r="C14173" t="s">
        <v>18774</v>
      </c>
      <c r="D14173" s="23">
        <v>7816360000105</v>
      </c>
      <c r="E14173" t="s">
        <v>1930</v>
      </c>
      <c r="F14173" t="s">
        <v>1390</v>
      </c>
      <c r="G14173">
        <v>11464</v>
      </c>
      <c r="H14173" s="23">
        <v>278176020112</v>
      </c>
    </row>
    <row r="14174" spans="1:8" x14ac:dyDescent="0.25">
      <c r="A14174">
        <v>4741</v>
      </c>
      <c r="B14174" t="s">
        <v>18775</v>
      </c>
      <c r="C14174" t="s">
        <v>18776</v>
      </c>
      <c r="D14174" s="23">
        <v>11746817000120</v>
      </c>
      <c r="E14174" t="s">
        <v>13328</v>
      </c>
      <c r="F14174" t="s">
        <v>1390</v>
      </c>
      <c r="G14174">
        <v>7317</v>
      </c>
      <c r="H14174" s="23">
        <v>557065843110</v>
      </c>
    </row>
    <row r="14175" spans="1:8" x14ac:dyDescent="0.25">
      <c r="A14175">
        <v>3615</v>
      </c>
      <c r="B14175" t="s">
        <v>18777</v>
      </c>
      <c r="C14175" t="s">
        <v>18778</v>
      </c>
      <c r="D14175" s="23">
        <v>8380950000109</v>
      </c>
      <c r="E14175" t="s">
        <v>1430</v>
      </c>
      <c r="F14175" t="s">
        <v>1415</v>
      </c>
      <c r="G14175">
        <v>4891</v>
      </c>
      <c r="H14175" s="23">
        <v>34401253</v>
      </c>
    </row>
    <row r="14176" spans="1:8" x14ac:dyDescent="0.25">
      <c r="A14176">
        <v>14424</v>
      </c>
      <c r="B14176" t="s">
        <v>18779</v>
      </c>
      <c r="C14176" t="s">
        <v>18780</v>
      </c>
      <c r="D14176" s="23">
        <v>1448065000167</v>
      </c>
      <c r="E14176" t="s">
        <v>1430</v>
      </c>
      <c r="F14176" t="s">
        <v>1415</v>
      </c>
      <c r="G14176">
        <v>22724</v>
      </c>
      <c r="H14176" s="23">
        <v>22763139</v>
      </c>
    </row>
    <row r="14177" spans="1:8" x14ac:dyDescent="0.25">
      <c r="A14177">
        <v>10026</v>
      </c>
      <c r="B14177" t="s">
        <v>18781</v>
      </c>
      <c r="C14177" t="s">
        <v>18782</v>
      </c>
      <c r="D14177" s="23">
        <v>22072453000166</v>
      </c>
      <c r="E14177" t="s">
        <v>1895</v>
      </c>
      <c r="F14177" t="s">
        <v>1390</v>
      </c>
      <c r="G14177">
        <v>14824</v>
      </c>
      <c r="H14177" s="23">
        <v>626944136119</v>
      </c>
    </row>
    <row r="14178" spans="1:8" x14ac:dyDescent="0.25">
      <c r="A14178">
        <v>4092</v>
      </c>
      <c r="B14178" t="s">
        <v>18783</v>
      </c>
      <c r="C14178" t="s">
        <v>18784</v>
      </c>
      <c r="D14178" s="23">
        <v>9569849000155</v>
      </c>
      <c r="E14178" t="s">
        <v>1507</v>
      </c>
      <c r="F14178" t="s">
        <v>1415</v>
      </c>
      <c r="G14178">
        <v>5368</v>
      </c>
      <c r="H14178" s="23">
        <v>18158002448022</v>
      </c>
    </row>
    <row r="14179" spans="1:8" x14ac:dyDescent="0.25">
      <c r="A14179">
        <v>3378</v>
      </c>
      <c r="B14179" t="s">
        <v>18785</v>
      </c>
      <c r="C14179" t="s">
        <v>18786</v>
      </c>
      <c r="D14179" s="23">
        <v>7414971000127</v>
      </c>
      <c r="E14179" t="s">
        <v>1541</v>
      </c>
      <c r="F14179" t="s">
        <v>1386</v>
      </c>
      <c r="G14179">
        <v>4654</v>
      </c>
      <c r="H14179" s="23" t="s">
        <v>18787</v>
      </c>
    </row>
    <row r="14180" spans="1:8" x14ac:dyDescent="0.25">
      <c r="A14180">
        <v>2221</v>
      </c>
      <c r="B14180" t="s">
        <v>18788</v>
      </c>
      <c r="C14180" t="s">
        <v>18789</v>
      </c>
      <c r="D14180" s="23">
        <v>262661000195</v>
      </c>
      <c r="E14180" t="s">
        <v>1430</v>
      </c>
      <c r="F14180" t="s">
        <v>1415</v>
      </c>
      <c r="G14180">
        <v>3497</v>
      </c>
      <c r="H14180" s="23" t="s">
        <v>18790</v>
      </c>
    </row>
    <row r="14181" spans="1:8" x14ac:dyDescent="0.25">
      <c r="A14181">
        <v>16</v>
      </c>
      <c r="B14181" t="s">
        <v>18791</v>
      </c>
      <c r="D14181" s="23"/>
      <c r="E14181" t="s">
        <v>1422</v>
      </c>
      <c r="F14181" t="s">
        <v>1386</v>
      </c>
      <c r="G14181">
        <v>1292</v>
      </c>
      <c r="H14181" s="23"/>
    </row>
    <row r="14182" spans="1:8" x14ac:dyDescent="0.25">
      <c r="A14182">
        <v>5584</v>
      </c>
      <c r="B14182" t="s">
        <v>18792</v>
      </c>
      <c r="C14182" t="s">
        <v>18793</v>
      </c>
      <c r="D14182" s="23">
        <v>4581442000120</v>
      </c>
      <c r="E14182" t="s">
        <v>1385</v>
      </c>
      <c r="F14182" t="s">
        <v>1386</v>
      </c>
      <c r="G14182">
        <v>8642</v>
      </c>
      <c r="H14182" s="23" t="s">
        <v>1438</v>
      </c>
    </row>
    <row r="14183" spans="1:8" x14ac:dyDescent="0.25">
      <c r="A14183">
        <v>6</v>
      </c>
      <c r="B14183" t="s">
        <v>18794</v>
      </c>
      <c r="D14183" s="23"/>
      <c r="E14183" t="s">
        <v>1422</v>
      </c>
      <c r="F14183" t="s">
        <v>1386</v>
      </c>
      <c r="G14183">
        <v>1282</v>
      </c>
      <c r="H14183" s="23"/>
    </row>
    <row r="14184" spans="1:8" x14ac:dyDescent="0.25">
      <c r="A14184">
        <v>13382</v>
      </c>
      <c r="B14184" t="s">
        <v>18795</v>
      </c>
      <c r="C14184" t="s">
        <v>18795</v>
      </c>
      <c r="D14184" s="23">
        <v>6145117000140</v>
      </c>
      <c r="E14184" t="s">
        <v>1417</v>
      </c>
      <c r="F14184" t="s">
        <v>1418</v>
      </c>
      <c r="G14184">
        <v>20939</v>
      </c>
      <c r="H14184" s="23">
        <v>77696814</v>
      </c>
    </row>
    <row r="14185" spans="1:8" x14ac:dyDescent="0.25">
      <c r="A14185">
        <v>5841</v>
      </c>
      <c r="B14185" t="s">
        <v>18796</v>
      </c>
      <c r="C14185" t="s">
        <v>18797</v>
      </c>
      <c r="D14185" s="23">
        <v>3013781000147</v>
      </c>
      <c r="E14185" t="s">
        <v>1385</v>
      </c>
      <c r="F14185" t="s">
        <v>1386</v>
      </c>
      <c r="G14185">
        <v>8831</v>
      </c>
      <c r="H14185" s="23">
        <v>161237304</v>
      </c>
    </row>
    <row r="14186" spans="1:8" x14ac:dyDescent="0.25">
      <c r="A14186">
        <v>12393</v>
      </c>
      <c r="B14186" t="s">
        <v>18798</v>
      </c>
      <c r="C14186" t="s">
        <v>18799</v>
      </c>
      <c r="D14186" s="23">
        <v>31085291000191</v>
      </c>
      <c r="E14186" t="s">
        <v>1648</v>
      </c>
      <c r="F14186" t="s">
        <v>1390</v>
      </c>
      <c r="G14186">
        <v>19000</v>
      </c>
      <c r="H14186" s="23">
        <v>454589600110</v>
      </c>
    </row>
    <row r="14187" spans="1:8" x14ac:dyDescent="0.25">
      <c r="A14187">
        <v>5914</v>
      </c>
      <c r="B14187" t="s">
        <v>18800</v>
      </c>
      <c r="C14187" t="s">
        <v>18801</v>
      </c>
      <c r="D14187" s="23">
        <v>70118112000127</v>
      </c>
      <c r="E14187" t="s">
        <v>1385</v>
      </c>
      <c r="F14187" t="s">
        <v>1386</v>
      </c>
      <c r="G14187">
        <v>8910</v>
      </c>
      <c r="H14187" s="23" t="s">
        <v>1438</v>
      </c>
    </row>
    <row r="14188" spans="1:8" x14ac:dyDescent="0.25">
      <c r="A14188">
        <v>9788</v>
      </c>
      <c r="B14188" t="s">
        <v>18802</v>
      </c>
      <c r="C14188" t="s">
        <v>18803</v>
      </c>
      <c r="D14188" s="23">
        <v>28627840000106</v>
      </c>
      <c r="E14188" t="s">
        <v>18804</v>
      </c>
      <c r="F14188" t="s">
        <v>1610</v>
      </c>
      <c r="G14188">
        <v>14520</v>
      </c>
      <c r="H14188" s="23" t="s">
        <v>1438</v>
      </c>
    </row>
    <row r="14189" spans="1:8" x14ac:dyDescent="0.25">
      <c r="A14189">
        <v>15627</v>
      </c>
      <c r="B14189" t="s">
        <v>18805</v>
      </c>
      <c r="C14189" t="s">
        <v>18806</v>
      </c>
      <c r="D14189" s="23">
        <v>21154554000113</v>
      </c>
      <c r="E14189" t="s">
        <v>2487</v>
      </c>
      <c r="F14189" t="s">
        <v>1639</v>
      </c>
      <c r="G14189">
        <v>24900</v>
      </c>
      <c r="H14189" s="23" t="s">
        <v>1438</v>
      </c>
    </row>
    <row r="14190" spans="1:8" x14ac:dyDescent="0.25">
      <c r="A14190">
        <v>15310</v>
      </c>
      <c r="B14190" t="s">
        <v>18807</v>
      </c>
      <c r="C14190" t="s">
        <v>18808</v>
      </c>
      <c r="D14190" s="23">
        <v>13100722000160</v>
      </c>
      <c r="E14190" t="s">
        <v>3447</v>
      </c>
      <c r="F14190" t="s">
        <v>1444</v>
      </c>
      <c r="G14190">
        <v>24450</v>
      </c>
      <c r="H14190" s="23" t="s">
        <v>1438</v>
      </c>
    </row>
    <row r="14191" spans="1:8" x14ac:dyDescent="0.25">
      <c r="A14191">
        <v>5363</v>
      </c>
      <c r="B14191" t="s">
        <v>18809</v>
      </c>
      <c r="C14191" t="s">
        <v>18809</v>
      </c>
      <c r="D14191" s="23">
        <v>9283185000163</v>
      </c>
      <c r="E14191" t="s">
        <v>1385</v>
      </c>
      <c r="F14191" t="s">
        <v>1386</v>
      </c>
      <c r="G14191">
        <v>8396</v>
      </c>
      <c r="H14191" s="23" t="s">
        <v>1438</v>
      </c>
    </row>
    <row r="14192" spans="1:8" x14ac:dyDescent="0.25">
      <c r="A14192">
        <v>7708</v>
      </c>
      <c r="B14192" t="s">
        <v>18810</v>
      </c>
      <c r="C14192" t="s">
        <v>18811</v>
      </c>
      <c r="D14192" s="23">
        <v>2658544000170</v>
      </c>
      <c r="E14192" t="s">
        <v>1385</v>
      </c>
      <c r="F14192" t="s">
        <v>1386</v>
      </c>
      <c r="G14192">
        <v>12027</v>
      </c>
      <c r="H14192" s="23" t="s">
        <v>1438</v>
      </c>
    </row>
    <row r="14193" spans="1:8" x14ac:dyDescent="0.25">
      <c r="A14193">
        <v>10866</v>
      </c>
      <c r="B14193" t="s">
        <v>18812</v>
      </c>
      <c r="C14193" t="s">
        <v>18813</v>
      </c>
      <c r="D14193" s="23">
        <v>14027036000173</v>
      </c>
      <c r="E14193" t="s">
        <v>1505</v>
      </c>
      <c r="F14193" t="s">
        <v>1390</v>
      </c>
      <c r="G14193">
        <v>16459</v>
      </c>
      <c r="H14193" s="23">
        <v>582562721110</v>
      </c>
    </row>
    <row r="14194" spans="1:8" x14ac:dyDescent="0.25">
      <c r="A14194">
        <v>15189</v>
      </c>
      <c r="B14194" t="s">
        <v>18814</v>
      </c>
      <c r="C14194" t="s">
        <v>18815</v>
      </c>
      <c r="D14194" s="23">
        <v>44459499000507</v>
      </c>
      <c r="E14194" t="s">
        <v>1430</v>
      </c>
      <c r="F14194" t="s">
        <v>1415</v>
      </c>
      <c r="G14194">
        <v>24268</v>
      </c>
      <c r="H14194" s="23">
        <v>110685237</v>
      </c>
    </row>
    <row r="14195" spans="1:8" x14ac:dyDescent="0.25">
      <c r="A14195">
        <v>9763</v>
      </c>
      <c r="B14195" t="s">
        <v>18816</v>
      </c>
      <c r="C14195" t="s">
        <v>18817</v>
      </c>
      <c r="D14195" s="23">
        <v>609213000115</v>
      </c>
      <c r="E14195" t="s">
        <v>1424</v>
      </c>
      <c r="F14195" t="s">
        <v>1390</v>
      </c>
      <c r="G14195">
        <v>14494</v>
      </c>
      <c r="H14195" s="23">
        <v>114318198114</v>
      </c>
    </row>
    <row r="14196" spans="1:8" x14ac:dyDescent="0.25">
      <c r="A14196">
        <v>12085</v>
      </c>
      <c r="B14196" t="s">
        <v>18818</v>
      </c>
      <c r="C14196" t="s">
        <v>18819</v>
      </c>
      <c r="D14196" s="23">
        <v>19838856000169</v>
      </c>
      <c r="E14196" t="s">
        <v>1430</v>
      </c>
      <c r="F14196" t="s">
        <v>1415</v>
      </c>
      <c r="G14196">
        <v>18640</v>
      </c>
      <c r="H14196" s="23" t="s">
        <v>1438</v>
      </c>
    </row>
    <row r="14197" spans="1:8" x14ac:dyDescent="0.25">
      <c r="A14197">
        <v>15509</v>
      </c>
      <c r="B14197" t="s">
        <v>18820</v>
      </c>
      <c r="C14197" t="s">
        <v>18821</v>
      </c>
      <c r="D14197" s="23">
        <v>43101844000131</v>
      </c>
      <c r="E14197" t="s">
        <v>18822</v>
      </c>
      <c r="F14197" t="s">
        <v>1390</v>
      </c>
      <c r="G14197">
        <v>24718</v>
      </c>
      <c r="H14197" s="23">
        <v>322110121119</v>
      </c>
    </row>
    <row r="14198" spans="1:8" x14ac:dyDescent="0.25">
      <c r="A14198">
        <v>3131</v>
      </c>
      <c r="B14198" t="s">
        <v>18823</v>
      </c>
      <c r="C14198" t="s">
        <v>18824</v>
      </c>
      <c r="D14198" s="23">
        <v>6028655000154</v>
      </c>
      <c r="E14198" t="s">
        <v>1527</v>
      </c>
      <c r="F14198" t="s">
        <v>1386</v>
      </c>
      <c r="G14198">
        <v>4407</v>
      </c>
      <c r="H14198" s="23">
        <v>161406300</v>
      </c>
    </row>
    <row r="14199" spans="1:8" x14ac:dyDescent="0.25">
      <c r="A14199">
        <v>9578</v>
      </c>
      <c r="B14199" t="s">
        <v>18825</v>
      </c>
      <c r="C14199" t="s">
        <v>18825</v>
      </c>
      <c r="D14199" s="23">
        <v>26421284000183</v>
      </c>
      <c r="E14199" t="s">
        <v>1397</v>
      </c>
      <c r="F14199" t="s">
        <v>1398</v>
      </c>
      <c r="G14199">
        <v>14274</v>
      </c>
      <c r="H14199" s="23">
        <v>204596734</v>
      </c>
    </row>
    <row r="14200" spans="1:8" x14ac:dyDescent="0.25">
      <c r="A14200">
        <v>7723</v>
      </c>
      <c r="B14200" t="s">
        <v>18826</v>
      </c>
      <c r="C14200" t="s">
        <v>18826</v>
      </c>
      <c r="D14200" s="23">
        <v>17696103000130</v>
      </c>
      <c r="E14200" t="s">
        <v>1492</v>
      </c>
      <c r="F14200" t="s">
        <v>1398</v>
      </c>
      <c r="G14200">
        <v>12041</v>
      </c>
      <c r="H14200" s="23">
        <v>202833542</v>
      </c>
    </row>
    <row r="14201" spans="1:8" x14ac:dyDescent="0.25">
      <c r="A14201">
        <v>7479</v>
      </c>
      <c r="B14201" t="s">
        <v>18827</v>
      </c>
      <c r="C14201" t="s">
        <v>18828</v>
      </c>
      <c r="D14201" s="23">
        <v>24377475000160</v>
      </c>
      <c r="E14201" t="s">
        <v>1642</v>
      </c>
      <c r="F14201" t="s">
        <v>1415</v>
      </c>
      <c r="G14201">
        <v>11401</v>
      </c>
      <c r="H14201" s="23" t="s">
        <v>1438</v>
      </c>
    </row>
    <row r="14202" spans="1:8" x14ac:dyDescent="0.25">
      <c r="A14202">
        <v>8223</v>
      </c>
      <c r="B14202" t="s">
        <v>18829</v>
      </c>
      <c r="C14202" t="s">
        <v>18829</v>
      </c>
      <c r="D14202" s="23">
        <v>1330435000167</v>
      </c>
      <c r="E14202" t="s">
        <v>1424</v>
      </c>
      <c r="F14202" t="s">
        <v>1390</v>
      </c>
      <c r="G14202">
        <v>12488</v>
      </c>
      <c r="H14202" s="23">
        <v>114730309114</v>
      </c>
    </row>
    <row r="14203" spans="1:8" x14ac:dyDescent="0.25">
      <c r="A14203">
        <v>7916</v>
      </c>
      <c r="B14203" t="s">
        <v>18830</v>
      </c>
      <c r="C14203" t="s">
        <v>18830</v>
      </c>
      <c r="D14203" s="23">
        <v>15261207000197</v>
      </c>
      <c r="E14203" t="s">
        <v>1385</v>
      </c>
      <c r="F14203" t="s">
        <v>1386</v>
      </c>
      <c r="G14203">
        <v>12228</v>
      </c>
      <c r="H14203" s="23">
        <v>161965571</v>
      </c>
    </row>
    <row r="14204" spans="1:8" x14ac:dyDescent="0.25">
      <c r="A14204">
        <v>12848</v>
      </c>
      <c r="B14204" t="s">
        <v>18831</v>
      </c>
      <c r="C14204" t="s">
        <v>18832</v>
      </c>
      <c r="D14204" s="23">
        <v>23895193000191</v>
      </c>
      <c r="E14204" t="s">
        <v>1385</v>
      </c>
      <c r="F14204" t="s">
        <v>1386</v>
      </c>
      <c r="G14204">
        <v>19878</v>
      </c>
      <c r="H14204" s="23">
        <v>162673175</v>
      </c>
    </row>
    <row r="14205" spans="1:8" x14ac:dyDescent="0.25">
      <c r="A14205">
        <v>11461</v>
      </c>
      <c r="B14205" t="s">
        <v>18833</v>
      </c>
      <c r="C14205" t="s">
        <v>18833</v>
      </c>
      <c r="D14205" s="23">
        <v>15115504000205</v>
      </c>
      <c r="E14205" t="s">
        <v>3083</v>
      </c>
      <c r="F14205" t="s">
        <v>1386</v>
      </c>
      <c r="G14205">
        <v>17399</v>
      </c>
      <c r="H14205" s="23">
        <v>162807023</v>
      </c>
    </row>
    <row r="14206" spans="1:8" x14ac:dyDescent="0.25">
      <c r="A14206">
        <v>4982</v>
      </c>
      <c r="B14206" t="s">
        <v>18834</v>
      </c>
      <c r="C14206" t="s">
        <v>18834</v>
      </c>
      <c r="D14206" s="23">
        <v>42310177007147</v>
      </c>
      <c r="E14206" t="s">
        <v>1527</v>
      </c>
      <c r="F14206" t="s">
        <v>1386</v>
      </c>
      <c r="G14206">
        <v>8008</v>
      </c>
      <c r="H14206" s="23">
        <v>161209696</v>
      </c>
    </row>
    <row r="14207" spans="1:8" x14ac:dyDescent="0.25">
      <c r="A14207">
        <v>15256</v>
      </c>
      <c r="B14207" t="s">
        <v>18835</v>
      </c>
      <c r="C14207" t="s">
        <v>18836</v>
      </c>
      <c r="D14207" s="23">
        <v>8035821000175</v>
      </c>
      <c r="E14207" t="s">
        <v>1430</v>
      </c>
      <c r="F14207" t="s">
        <v>1415</v>
      </c>
      <c r="G14207">
        <v>24365</v>
      </c>
      <c r="H14207" s="23">
        <v>33894728</v>
      </c>
    </row>
    <row r="14208" spans="1:8" x14ac:dyDescent="0.25">
      <c r="A14208">
        <v>5509</v>
      </c>
      <c r="B14208" t="s">
        <v>18837</v>
      </c>
      <c r="C14208" t="s">
        <v>18838</v>
      </c>
      <c r="D14208" s="23">
        <v>8435189000157</v>
      </c>
      <c r="E14208" t="s">
        <v>1541</v>
      </c>
      <c r="F14208" t="s">
        <v>1386</v>
      </c>
      <c r="G14208">
        <v>8572</v>
      </c>
      <c r="H14208" s="23">
        <v>161508995</v>
      </c>
    </row>
    <row r="14209" spans="1:8" x14ac:dyDescent="0.25">
      <c r="A14209">
        <v>9567</v>
      </c>
      <c r="B14209" t="s">
        <v>18839</v>
      </c>
      <c r="C14209" t="s">
        <v>18839</v>
      </c>
      <c r="D14209" s="23">
        <v>10398739000157</v>
      </c>
      <c r="E14209" t="s">
        <v>4923</v>
      </c>
      <c r="F14209" t="s">
        <v>1444</v>
      </c>
      <c r="G14209">
        <v>14264</v>
      </c>
      <c r="H14209" s="23">
        <v>78584805</v>
      </c>
    </row>
    <row r="14210" spans="1:8" x14ac:dyDescent="0.25">
      <c r="A14210">
        <v>13243</v>
      </c>
      <c r="B14210" t="s">
        <v>18840</v>
      </c>
      <c r="C14210" t="s">
        <v>18841</v>
      </c>
      <c r="D14210" s="23">
        <v>14608751000108</v>
      </c>
      <c r="E14210" t="s">
        <v>1507</v>
      </c>
      <c r="F14210" t="s">
        <v>1415</v>
      </c>
      <c r="G14210">
        <v>20440</v>
      </c>
      <c r="H14210" s="23">
        <v>46601880</v>
      </c>
    </row>
    <row r="14211" spans="1:8" x14ac:dyDescent="0.25">
      <c r="A14211">
        <v>6545</v>
      </c>
      <c r="B14211" t="s">
        <v>18842</v>
      </c>
      <c r="C14211" t="s">
        <v>18843</v>
      </c>
      <c r="D14211" s="23">
        <v>59300962000532</v>
      </c>
      <c r="E14211" t="s">
        <v>1424</v>
      </c>
      <c r="F14211" t="s">
        <v>1390</v>
      </c>
      <c r="G14211">
        <v>10076</v>
      </c>
      <c r="H14211" s="23">
        <v>600136307111</v>
      </c>
    </row>
    <row r="14212" spans="1:8" x14ac:dyDescent="0.25">
      <c r="A14212">
        <v>13103</v>
      </c>
      <c r="B14212" t="s">
        <v>18844</v>
      </c>
      <c r="D14212" s="23">
        <v>26308410000198</v>
      </c>
      <c r="E14212" t="s">
        <v>1675</v>
      </c>
      <c r="F14212" t="s">
        <v>1390</v>
      </c>
      <c r="G14212">
        <v>20266</v>
      </c>
      <c r="H14212" s="23">
        <v>664195908112</v>
      </c>
    </row>
    <row r="14213" spans="1:8" x14ac:dyDescent="0.25">
      <c r="A14213">
        <v>13210</v>
      </c>
      <c r="B14213" t="s">
        <v>18845</v>
      </c>
      <c r="D14213" s="23">
        <v>10246844000170</v>
      </c>
      <c r="E14213" t="s">
        <v>18846</v>
      </c>
      <c r="F14213" t="s">
        <v>1390</v>
      </c>
      <c r="G14213">
        <v>20401</v>
      </c>
      <c r="H14213" s="23">
        <v>433122970115</v>
      </c>
    </row>
    <row r="14214" spans="1:8" x14ac:dyDescent="0.25">
      <c r="A14214">
        <v>13126</v>
      </c>
      <c r="B14214" t="s">
        <v>18847</v>
      </c>
      <c r="D14214" s="23">
        <v>1477885000772</v>
      </c>
      <c r="E14214" t="s">
        <v>1675</v>
      </c>
      <c r="F14214" t="s">
        <v>1390</v>
      </c>
      <c r="G14214">
        <v>20300</v>
      </c>
      <c r="H14214" s="23">
        <v>664166518110</v>
      </c>
    </row>
    <row r="14215" spans="1:8" x14ac:dyDescent="0.25">
      <c r="A14215">
        <v>9416</v>
      </c>
      <c r="B14215" t="s">
        <v>18848</v>
      </c>
      <c r="C14215" t="s">
        <v>18849</v>
      </c>
      <c r="D14215" s="23">
        <v>1477885000187</v>
      </c>
      <c r="E14215" t="s">
        <v>2234</v>
      </c>
      <c r="F14215" t="s">
        <v>1390</v>
      </c>
      <c r="G14215">
        <v>13895</v>
      </c>
      <c r="H14215" s="23">
        <v>635457439114</v>
      </c>
    </row>
    <row r="14216" spans="1:8" x14ac:dyDescent="0.25">
      <c r="A14216">
        <v>7568</v>
      </c>
      <c r="B14216" t="s">
        <v>18850</v>
      </c>
      <c r="C14216" t="s">
        <v>18850</v>
      </c>
      <c r="D14216" s="23">
        <v>57424244000119</v>
      </c>
      <c r="E14216" t="s">
        <v>1424</v>
      </c>
      <c r="F14216" t="s">
        <v>1390</v>
      </c>
      <c r="G14216">
        <v>11551</v>
      </c>
      <c r="H14216" s="23">
        <v>336298651115</v>
      </c>
    </row>
    <row r="14217" spans="1:8" x14ac:dyDescent="0.25">
      <c r="A14217">
        <v>8176</v>
      </c>
      <c r="B14217" t="s">
        <v>18851</v>
      </c>
      <c r="C14217" t="s">
        <v>18852</v>
      </c>
      <c r="D14217" s="23">
        <v>3554510000107</v>
      </c>
      <c r="E14217" t="s">
        <v>1505</v>
      </c>
      <c r="F14217" t="s">
        <v>1390</v>
      </c>
      <c r="G14217">
        <v>12449</v>
      </c>
      <c r="H14217" s="23">
        <v>582500656110</v>
      </c>
    </row>
    <row r="14218" spans="1:8" x14ac:dyDescent="0.25">
      <c r="A14218">
        <v>5311</v>
      </c>
      <c r="B14218" t="s">
        <v>18853</v>
      </c>
      <c r="C14218" t="s">
        <v>18854</v>
      </c>
      <c r="D14218" s="23">
        <v>11209294000182</v>
      </c>
      <c r="E14218" t="s">
        <v>15306</v>
      </c>
      <c r="F14218" t="s">
        <v>1390</v>
      </c>
      <c r="G14218">
        <v>8347</v>
      </c>
      <c r="H14218" s="23">
        <v>535469384110</v>
      </c>
    </row>
    <row r="14219" spans="1:8" x14ac:dyDescent="0.25">
      <c r="A14219">
        <v>15704</v>
      </c>
      <c r="B14219" t="s">
        <v>18855</v>
      </c>
      <c r="C14219" t="s">
        <v>18855</v>
      </c>
      <c r="D14219" s="23">
        <v>36432611000156</v>
      </c>
      <c r="E14219" t="s">
        <v>2306</v>
      </c>
      <c r="F14219" t="s">
        <v>1398</v>
      </c>
      <c r="G14219">
        <v>24985</v>
      </c>
      <c r="H14219" s="23">
        <v>205377149</v>
      </c>
    </row>
    <row r="14220" spans="1:8" x14ac:dyDescent="0.25">
      <c r="A14220">
        <v>15647</v>
      </c>
      <c r="B14220" t="s">
        <v>18856</v>
      </c>
      <c r="C14220" t="s">
        <v>18857</v>
      </c>
      <c r="D14220" s="23">
        <v>22214108000110</v>
      </c>
      <c r="E14220" t="s">
        <v>1385</v>
      </c>
      <c r="F14220" t="s">
        <v>1386</v>
      </c>
      <c r="G14220">
        <v>24918</v>
      </c>
      <c r="H14220" s="23" t="s">
        <v>1438</v>
      </c>
    </row>
    <row r="14221" spans="1:8" x14ac:dyDescent="0.25">
      <c r="A14221">
        <v>4311</v>
      </c>
      <c r="B14221" t="s">
        <v>25700</v>
      </c>
      <c r="C14221" t="s">
        <v>25700</v>
      </c>
      <c r="D14221" s="23"/>
      <c r="E14221" t="s">
        <v>1422</v>
      </c>
      <c r="F14221" t="s">
        <v>1386</v>
      </c>
      <c r="G14221">
        <v>6286</v>
      </c>
      <c r="H14221" s="23"/>
    </row>
    <row r="14222" spans="1:8" x14ac:dyDescent="0.25">
      <c r="A14222">
        <v>6612</v>
      </c>
      <c r="B14222" t="s">
        <v>18858</v>
      </c>
      <c r="C14222" t="s">
        <v>18858</v>
      </c>
      <c r="D14222" s="23">
        <v>81315426000136</v>
      </c>
      <c r="E14222" t="s">
        <v>18859</v>
      </c>
      <c r="F14222" t="s">
        <v>1610</v>
      </c>
      <c r="G14222">
        <v>10152</v>
      </c>
      <c r="H14222" s="23">
        <v>250686929</v>
      </c>
    </row>
    <row r="14223" spans="1:8" x14ac:dyDescent="0.25">
      <c r="A14223">
        <v>10457</v>
      </c>
      <c r="B14223" t="s">
        <v>18860</v>
      </c>
      <c r="C14223" t="s">
        <v>18861</v>
      </c>
      <c r="D14223" s="23">
        <v>5160608000105</v>
      </c>
      <c r="E14223" t="s">
        <v>1409</v>
      </c>
      <c r="F14223" t="s">
        <v>1386</v>
      </c>
      <c r="G14223">
        <v>15785</v>
      </c>
      <c r="H14223" s="23">
        <v>161366309</v>
      </c>
    </row>
    <row r="14224" spans="1:8" x14ac:dyDescent="0.25">
      <c r="A14224">
        <v>6869</v>
      </c>
      <c r="B14224" t="s">
        <v>18862</v>
      </c>
      <c r="C14224" t="s">
        <v>18863</v>
      </c>
      <c r="D14224" s="23">
        <v>7255903000162</v>
      </c>
      <c r="E14224" t="s">
        <v>3543</v>
      </c>
      <c r="F14224" t="s">
        <v>1610</v>
      </c>
      <c r="G14224">
        <v>10834</v>
      </c>
      <c r="H14224" s="23" t="s">
        <v>1438</v>
      </c>
    </row>
    <row r="14225" spans="1:8" x14ac:dyDescent="0.25">
      <c r="A14225">
        <v>4360</v>
      </c>
      <c r="B14225" t="s">
        <v>18864</v>
      </c>
      <c r="C14225" t="s">
        <v>18865</v>
      </c>
      <c r="D14225" s="23">
        <v>3424615000133</v>
      </c>
      <c r="E14225" t="s">
        <v>1385</v>
      </c>
      <c r="F14225" t="s">
        <v>1386</v>
      </c>
      <c r="G14225">
        <v>6943</v>
      </c>
      <c r="H14225" s="23">
        <v>161275559</v>
      </c>
    </row>
    <row r="14226" spans="1:8" x14ac:dyDescent="0.25">
      <c r="A14226">
        <v>12640</v>
      </c>
      <c r="B14226" t="s">
        <v>18866</v>
      </c>
      <c r="C14226" t="s">
        <v>18867</v>
      </c>
      <c r="D14226" s="23">
        <v>39283985000145</v>
      </c>
      <c r="E14226" t="s">
        <v>1409</v>
      </c>
      <c r="F14226" t="s">
        <v>1386</v>
      </c>
      <c r="G14226">
        <v>19664</v>
      </c>
      <c r="H14226" s="23">
        <v>163792364</v>
      </c>
    </row>
    <row r="14227" spans="1:8" x14ac:dyDescent="0.25">
      <c r="A14227">
        <v>7163</v>
      </c>
      <c r="B14227" t="s">
        <v>18868</v>
      </c>
      <c r="C14227" t="s">
        <v>18869</v>
      </c>
      <c r="D14227" s="23">
        <v>3643677000136</v>
      </c>
      <c r="E14227" t="s">
        <v>1675</v>
      </c>
      <c r="F14227" t="s">
        <v>1390</v>
      </c>
      <c r="G14227">
        <v>11112</v>
      </c>
      <c r="H14227" s="23" t="s">
        <v>1438</v>
      </c>
    </row>
    <row r="14228" spans="1:8" x14ac:dyDescent="0.25">
      <c r="A14228">
        <v>95</v>
      </c>
      <c r="B14228" t="s">
        <v>18870</v>
      </c>
      <c r="D14228" s="23"/>
      <c r="E14228" t="s">
        <v>1422</v>
      </c>
      <c r="F14228" t="s">
        <v>1386</v>
      </c>
      <c r="G14228">
        <v>1371</v>
      </c>
      <c r="H14228" s="23"/>
    </row>
    <row r="14229" spans="1:8" x14ac:dyDescent="0.25">
      <c r="A14229">
        <v>5110</v>
      </c>
      <c r="B14229" t="s">
        <v>18871</v>
      </c>
      <c r="C14229" t="s">
        <v>18872</v>
      </c>
      <c r="D14229" s="23">
        <v>60769577000194</v>
      </c>
      <c r="E14229" t="s">
        <v>1424</v>
      </c>
      <c r="F14229" t="s">
        <v>1390</v>
      </c>
      <c r="G14229">
        <v>8155</v>
      </c>
      <c r="H14229" s="23">
        <v>286071534112</v>
      </c>
    </row>
    <row r="14230" spans="1:8" x14ac:dyDescent="0.25">
      <c r="A14230">
        <v>10204</v>
      </c>
      <c r="B14230" t="s">
        <v>18873</v>
      </c>
      <c r="C14230" t="s">
        <v>18874</v>
      </c>
      <c r="D14230" s="23">
        <v>2262332000170</v>
      </c>
      <c r="E14230" t="s">
        <v>1385</v>
      </c>
      <c r="F14230" t="s">
        <v>1386</v>
      </c>
      <c r="G14230">
        <v>15397</v>
      </c>
      <c r="H14230" s="23">
        <v>161182070</v>
      </c>
    </row>
    <row r="14231" spans="1:8" x14ac:dyDescent="0.25">
      <c r="A14231">
        <v>13246</v>
      </c>
      <c r="B14231" t="s">
        <v>18875</v>
      </c>
      <c r="C14231" t="s">
        <v>18876</v>
      </c>
      <c r="D14231" s="23">
        <v>34336422000154</v>
      </c>
      <c r="E14231" t="s">
        <v>1430</v>
      </c>
      <c r="F14231" t="s">
        <v>1415</v>
      </c>
      <c r="G14231">
        <v>20444</v>
      </c>
      <c r="H14231" s="23">
        <v>83992049</v>
      </c>
    </row>
    <row r="14232" spans="1:8" x14ac:dyDescent="0.25">
      <c r="A14232">
        <v>12800</v>
      </c>
      <c r="B14232" t="s">
        <v>18877</v>
      </c>
      <c r="C14232" t="s">
        <v>18878</v>
      </c>
      <c r="D14232" s="23">
        <v>40001948000186</v>
      </c>
      <c r="E14232" t="s">
        <v>1424</v>
      </c>
      <c r="F14232" t="s">
        <v>1390</v>
      </c>
      <c r="G14232">
        <v>19837</v>
      </c>
      <c r="H14232" s="23">
        <v>130205757118</v>
      </c>
    </row>
    <row r="14233" spans="1:8" x14ac:dyDescent="0.25">
      <c r="A14233">
        <v>7326</v>
      </c>
      <c r="B14233" t="s">
        <v>18879</v>
      </c>
      <c r="C14233" t="s">
        <v>18879</v>
      </c>
      <c r="D14233" s="23">
        <v>12844279000179</v>
      </c>
      <c r="E14233" t="s">
        <v>1527</v>
      </c>
      <c r="F14233" t="s">
        <v>1386</v>
      </c>
      <c r="G14233">
        <v>11254</v>
      </c>
      <c r="H14233" s="23" t="s">
        <v>1438</v>
      </c>
    </row>
    <row r="14234" spans="1:8" x14ac:dyDescent="0.25">
      <c r="A14234">
        <v>9489</v>
      </c>
      <c r="B14234" t="s">
        <v>18880</v>
      </c>
      <c r="C14234" t="s">
        <v>18880</v>
      </c>
      <c r="D14234" s="23">
        <v>3839417000130</v>
      </c>
      <c r="E14234" t="s">
        <v>1424</v>
      </c>
      <c r="F14234" t="s">
        <v>1390</v>
      </c>
      <c r="G14234">
        <v>14125</v>
      </c>
      <c r="H14234" s="23" t="s">
        <v>1438</v>
      </c>
    </row>
    <row r="14235" spans="1:8" x14ac:dyDescent="0.25">
      <c r="A14235">
        <v>11993</v>
      </c>
      <c r="B14235" t="s">
        <v>18881</v>
      </c>
      <c r="C14235" t="s">
        <v>18882</v>
      </c>
      <c r="D14235" s="23">
        <v>14806016000109</v>
      </c>
      <c r="E14235" t="s">
        <v>1385</v>
      </c>
      <c r="F14235" t="s">
        <v>1386</v>
      </c>
      <c r="G14235">
        <v>18428</v>
      </c>
      <c r="H14235" s="23" t="s">
        <v>1438</v>
      </c>
    </row>
    <row r="14236" spans="1:8" x14ac:dyDescent="0.25">
      <c r="A14236">
        <v>1578</v>
      </c>
      <c r="B14236" t="s">
        <v>18883</v>
      </c>
      <c r="C14236" t="s">
        <v>18884</v>
      </c>
      <c r="D14236" s="23">
        <v>11387531000103</v>
      </c>
      <c r="E14236" t="s">
        <v>1992</v>
      </c>
      <c r="F14236" t="s">
        <v>1587</v>
      </c>
      <c r="G14236">
        <v>2854</v>
      </c>
      <c r="H14236" s="23">
        <v>242213243</v>
      </c>
    </row>
    <row r="14237" spans="1:8" x14ac:dyDescent="0.25">
      <c r="A14237">
        <v>4984</v>
      </c>
      <c r="B14237" t="s">
        <v>25701</v>
      </c>
      <c r="C14237" t="s">
        <v>25701</v>
      </c>
      <c r="D14237" s="23"/>
      <c r="E14237" t="s">
        <v>2050</v>
      </c>
      <c r="F14237" t="s">
        <v>1386</v>
      </c>
      <c r="G14237">
        <v>8011</v>
      </c>
      <c r="H14237" s="23"/>
    </row>
    <row r="14238" spans="1:8" x14ac:dyDescent="0.25">
      <c r="A14238">
        <v>6116</v>
      </c>
      <c r="B14238" t="s">
        <v>18885</v>
      </c>
      <c r="C14238" t="s">
        <v>18886</v>
      </c>
      <c r="D14238" s="23">
        <v>8896267000110</v>
      </c>
      <c r="E14238" t="s">
        <v>2497</v>
      </c>
      <c r="F14238" t="s">
        <v>1639</v>
      </c>
      <c r="G14238">
        <v>9561</v>
      </c>
      <c r="H14238" s="23">
        <v>10992790018</v>
      </c>
    </row>
    <row r="14239" spans="1:8" x14ac:dyDescent="0.25">
      <c r="A14239">
        <v>6787</v>
      </c>
      <c r="B14239" t="s">
        <v>18887</v>
      </c>
      <c r="C14239" t="s">
        <v>18887</v>
      </c>
      <c r="D14239" s="23">
        <v>20424480000125</v>
      </c>
      <c r="E14239" t="s">
        <v>1830</v>
      </c>
      <c r="F14239" t="s">
        <v>1386</v>
      </c>
      <c r="G14239">
        <v>10592</v>
      </c>
      <c r="H14239" s="23">
        <v>162349467</v>
      </c>
    </row>
    <row r="14240" spans="1:8" x14ac:dyDescent="0.25">
      <c r="A14240">
        <v>10002</v>
      </c>
      <c r="B14240" t="s">
        <v>18888</v>
      </c>
      <c r="C14240" t="s">
        <v>18889</v>
      </c>
      <c r="D14240" s="23">
        <v>21320221000117</v>
      </c>
      <c r="E14240" t="s">
        <v>3871</v>
      </c>
      <c r="F14240" t="s">
        <v>1639</v>
      </c>
      <c r="G14240">
        <v>14776</v>
      </c>
      <c r="H14240" s="23">
        <v>7011614430099</v>
      </c>
    </row>
    <row r="14241" spans="1:8" x14ac:dyDescent="0.25">
      <c r="A14241">
        <v>15424</v>
      </c>
      <c r="B14241" t="s">
        <v>18890</v>
      </c>
      <c r="C14241" t="s">
        <v>18891</v>
      </c>
      <c r="D14241" s="23">
        <v>82316621000143</v>
      </c>
      <c r="E14241" t="s">
        <v>1693</v>
      </c>
      <c r="F14241" t="s">
        <v>1692</v>
      </c>
      <c r="G14241">
        <v>24600</v>
      </c>
      <c r="H14241" s="23">
        <v>6012241354</v>
      </c>
    </row>
    <row r="14242" spans="1:8" x14ac:dyDescent="0.25">
      <c r="A14242">
        <v>6796</v>
      </c>
      <c r="B14242" t="s">
        <v>18892</v>
      </c>
      <c r="C14242" t="s">
        <v>18893</v>
      </c>
      <c r="D14242" s="23">
        <v>8733805000156</v>
      </c>
      <c r="E14242" t="s">
        <v>2497</v>
      </c>
      <c r="F14242" t="s">
        <v>1639</v>
      </c>
      <c r="G14242">
        <v>10711</v>
      </c>
      <c r="H14242" s="23">
        <v>10329440004</v>
      </c>
    </row>
    <row r="14243" spans="1:8" x14ac:dyDescent="0.25">
      <c r="A14243">
        <v>3531</v>
      </c>
      <c r="B14243" t="s">
        <v>18894</v>
      </c>
      <c r="C14243" t="s">
        <v>18895</v>
      </c>
      <c r="D14243" s="23">
        <v>8017145000107</v>
      </c>
      <c r="E14243" t="s">
        <v>1670</v>
      </c>
      <c r="F14243" t="s">
        <v>1386</v>
      </c>
      <c r="G14243">
        <v>4807</v>
      </c>
      <c r="H14243" s="23">
        <v>161486380</v>
      </c>
    </row>
    <row r="14244" spans="1:8" x14ac:dyDescent="0.25">
      <c r="A14244">
        <v>15296</v>
      </c>
      <c r="B14244" t="s">
        <v>25702</v>
      </c>
      <c r="C14244" t="s">
        <v>25703</v>
      </c>
      <c r="D14244" s="23"/>
      <c r="E14244" t="s">
        <v>1422</v>
      </c>
      <c r="F14244" t="s">
        <v>1386</v>
      </c>
      <c r="G14244">
        <v>23660</v>
      </c>
      <c r="H14244" s="23"/>
    </row>
    <row r="14245" spans="1:8" x14ac:dyDescent="0.25">
      <c r="A14245">
        <v>1982</v>
      </c>
      <c r="B14245" t="s">
        <v>18896</v>
      </c>
      <c r="C14245" t="s">
        <v>18897</v>
      </c>
      <c r="D14245" s="23">
        <v>1489065000105</v>
      </c>
      <c r="E14245" t="s">
        <v>1618</v>
      </c>
      <c r="F14245" t="s">
        <v>1619</v>
      </c>
      <c r="G14245">
        <v>3258</v>
      </c>
      <c r="H14245" s="23" t="s">
        <v>3079</v>
      </c>
    </row>
    <row r="14246" spans="1:8" x14ac:dyDescent="0.25">
      <c r="A14246">
        <v>10039</v>
      </c>
      <c r="B14246" t="s">
        <v>18898</v>
      </c>
      <c r="C14246" t="s">
        <v>18899</v>
      </c>
      <c r="D14246" s="23">
        <v>27740112000135</v>
      </c>
      <c r="E14246" t="s">
        <v>1430</v>
      </c>
      <c r="F14246" t="s">
        <v>1415</v>
      </c>
      <c r="G14246">
        <v>14849</v>
      </c>
      <c r="H14246" s="23">
        <v>71920960</v>
      </c>
    </row>
    <row r="14247" spans="1:8" x14ac:dyDescent="0.25">
      <c r="A14247">
        <v>10206</v>
      </c>
      <c r="B14247" t="s">
        <v>18900</v>
      </c>
      <c r="C14247" t="s">
        <v>18900</v>
      </c>
      <c r="D14247" s="23">
        <v>17355765000147</v>
      </c>
      <c r="E14247" t="s">
        <v>1500</v>
      </c>
      <c r="F14247" t="s">
        <v>1415</v>
      </c>
      <c r="G14247">
        <v>15399</v>
      </c>
      <c r="H14247" s="23" t="s">
        <v>1438</v>
      </c>
    </row>
    <row r="14248" spans="1:8" x14ac:dyDescent="0.25">
      <c r="A14248">
        <v>9684</v>
      </c>
      <c r="B14248" t="s">
        <v>18901</v>
      </c>
      <c r="C14248" t="s">
        <v>18901</v>
      </c>
      <c r="D14248" s="23">
        <v>27249152000189</v>
      </c>
      <c r="E14248" t="s">
        <v>7105</v>
      </c>
      <c r="F14248" t="s">
        <v>1587</v>
      </c>
      <c r="G14248">
        <v>14382</v>
      </c>
      <c r="H14248" s="23">
        <v>247279471</v>
      </c>
    </row>
    <row r="14249" spans="1:8" x14ac:dyDescent="0.25">
      <c r="A14249">
        <v>10633</v>
      </c>
      <c r="B14249" t="s">
        <v>18902</v>
      </c>
      <c r="C14249" t="s">
        <v>18903</v>
      </c>
      <c r="D14249" s="23">
        <v>2612250000108</v>
      </c>
      <c r="E14249" t="s">
        <v>2487</v>
      </c>
      <c r="F14249" t="s">
        <v>1639</v>
      </c>
      <c r="G14249">
        <v>16011</v>
      </c>
      <c r="H14249" s="23">
        <v>627451250007</v>
      </c>
    </row>
    <row r="14250" spans="1:8" x14ac:dyDescent="0.25">
      <c r="A14250">
        <v>10238</v>
      </c>
      <c r="B14250" t="s">
        <v>18904</v>
      </c>
      <c r="C14250" t="s">
        <v>18905</v>
      </c>
      <c r="D14250" s="23">
        <v>4425741000175</v>
      </c>
      <c r="E14250" t="s">
        <v>1430</v>
      </c>
      <c r="F14250" t="s">
        <v>1415</v>
      </c>
      <c r="G14250">
        <v>15448</v>
      </c>
      <c r="H14250" s="23" t="s">
        <v>1438</v>
      </c>
    </row>
    <row r="14251" spans="1:8" x14ac:dyDescent="0.25">
      <c r="A14251">
        <v>12644</v>
      </c>
      <c r="B14251" t="s">
        <v>18906</v>
      </c>
      <c r="C14251" t="s">
        <v>18907</v>
      </c>
      <c r="D14251" s="23">
        <v>1357677000144</v>
      </c>
      <c r="E14251" t="s">
        <v>1895</v>
      </c>
      <c r="F14251" t="s">
        <v>1390</v>
      </c>
      <c r="G14251">
        <v>19669</v>
      </c>
      <c r="H14251" s="23">
        <v>626087190119</v>
      </c>
    </row>
    <row r="14252" spans="1:8" x14ac:dyDescent="0.25">
      <c r="A14252">
        <v>343</v>
      </c>
      <c r="B14252" t="s">
        <v>18908</v>
      </c>
      <c r="C14252" t="s">
        <v>18908</v>
      </c>
      <c r="D14252" s="23">
        <v>40966772000288</v>
      </c>
      <c r="E14252" t="s">
        <v>1583</v>
      </c>
      <c r="F14252" t="s">
        <v>1386</v>
      </c>
      <c r="G14252">
        <v>1619</v>
      </c>
      <c r="H14252" s="23" t="s">
        <v>18909</v>
      </c>
    </row>
    <row r="14253" spans="1:8" x14ac:dyDescent="0.25">
      <c r="A14253">
        <v>2645</v>
      </c>
      <c r="B14253" t="s">
        <v>18910</v>
      </c>
      <c r="C14253" t="s">
        <v>18911</v>
      </c>
      <c r="D14253" s="23">
        <v>40830648000290</v>
      </c>
      <c r="E14253" t="s">
        <v>18912</v>
      </c>
      <c r="F14253" t="s">
        <v>1415</v>
      </c>
      <c r="G14253">
        <v>3921</v>
      </c>
      <c r="H14253" s="23">
        <v>28306554</v>
      </c>
    </row>
    <row r="14254" spans="1:8" x14ac:dyDescent="0.25">
      <c r="A14254">
        <v>2646</v>
      </c>
      <c r="B14254" t="s">
        <v>18910</v>
      </c>
      <c r="C14254" t="s">
        <v>18911</v>
      </c>
      <c r="D14254" s="23">
        <v>40830648000452</v>
      </c>
      <c r="E14254" t="s">
        <v>1583</v>
      </c>
      <c r="F14254" t="s">
        <v>1386</v>
      </c>
      <c r="G14254">
        <v>3922</v>
      </c>
      <c r="H14254" s="23">
        <v>161462057</v>
      </c>
    </row>
    <row r="14255" spans="1:8" x14ac:dyDescent="0.25">
      <c r="A14255">
        <v>15788</v>
      </c>
      <c r="B14255" t="s">
        <v>18913</v>
      </c>
      <c r="C14255" t="s">
        <v>18914</v>
      </c>
      <c r="D14255" s="23">
        <v>52855259000118</v>
      </c>
      <c r="E14255" t="s">
        <v>1992</v>
      </c>
      <c r="F14255" t="s">
        <v>1587</v>
      </c>
      <c r="G14255">
        <v>25098</v>
      </c>
      <c r="H14255" s="23">
        <v>246019000</v>
      </c>
    </row>
    <row r="14256" spans="1:8" x14ac:dyDescent="0.25">
      <c r="A14256">
        <v>3266</v>
      </c>
      <c r="B14256" t="s">
        <v>18915</v>
      </c>
      <c r="C14256" t="s">
        <v>18916</v>
      </c>
      <c r="D14256" s="23">
        <v>70001201000199</v>
      </c>
      <c r="E14256" t="s">
        <v>1992</v>
      </c>
      <c r="F14256" t="s">
        <v>1587</v>
      </c>
      <c r="G14256">
        <v>4542</v>
      </c>
      <c r="H14256" s="23">
        <v>246019000</v>
      </c>
    </row>
    <row r="14257" spans="1:8" x14ac:dyDescent="0.25">
      <c r="A14257">
        <v>335</v>
      </c>
      <c r="B14257" t="s">
        <v>18917</v>
      </c>
      <c r="C14257" t="s">
        <v>18917</v>
      </c>
      <c r="D14257" s="23">
        <v>41117607000133</v>
      </c>
      <c r="E14257" t="s">
        <v>1572</v>
      </c>
      <c r="F14257" t="s">
        <v>1386</v>
      </c>
      <c r="G14257">
        <v>1611</v>
      </c>
      <c r="H14257" s="23"/>
    </row>
    <row r="14258" spans="1:8" x14ac:dyDescent="0.25">
      <c r="A14258">
        <v>8871</v>
      </c>
      <c r="B14258" t="s">
        <v>18918</v>
      </c>
      <c r="C14258" t="s">
        <v>18919</v>
      </c>
      <c r="D14258" s="23">
        <v>15012711000153</v>
      </c>
      <c r="E14258" t="s">
        <v>3991</v>
      </c>
      <c r="F14258" t="s">
        <v>1398</v>
      </c>
      <c r="G14258">
        <v>13396</v>
      </c>
      <c r="H14258" s="23">
        <v>202645983</v>
      </c>
    </row>
    <row r="14259" spans="1:8" x14ac:dyDescent="0.25">
      <c r="A14259">
        <v>4814</v>
      </c>
      <c r="B14259" t="s">
        <v>18920</v>
      </c>
      <c r="C14259" t="s">
        <v>18921</v>
      </c>
      <c r="D14259" s="23">
        <v>5966008000120</v>
      </c>
      <c r="E14259" t="s">
        <v>1505</v>
      </c>
      <c r="F14259" t="s">
        <v>1390</v>
      </c>
      <c r="G14259">
        <v>7549</v>
      </c>
      <c r="H14259" s="23">
        <v>219103720119</v>
      </c>
    </row>
    <row r="14260" spans="1:8" x14ac:dyDescent="0.25">
      <c r="A14260">
        <v>2786</v>
      </c>
      <c r="B14260" t="s">
        <v>18922</v>
      </c>
      <c r="C14260" t="s">
        <v>18923</v>
      </c>
      <c r="D14260" s="23">
        <v>4453838000191</v>
      </c>
      <c r="E14260" t="s">
        <v>1385</v>
      </c>
      <c r="F14260" t="s">
        <v>1386</v>
      </c>
      <c r="G14260">
        <v>4062</v>
      </c>
      <c r="H14260" s="23">
        <v>161315895</v>
      </c>
    </row>
    <row r="14261" spans="1:8" x14ac:dyDescent="0.25">
      <c r="A14261">
        <v>8013</v>
      </c>
      <c r="B14261" t="s">
        <v>18924</v>
      </c>
      <c r="C14261" t="s">
        <v>18925</v>
      </c>
      <c r="D14261" s="23">
        <v>12040422000170</v>
      </c>
      <c r="E14261" t="s">
        <v>1430</v>
      </c>
      <c r="F14261" t="s">
        <v>1415</v>
      </c>
      <c r="G14261">
        <v>12315</v>
      </c>
      <c r="H14261" s="23">
        <v>40267806</v>
      </c>
    </row>
    <row r="14262" spans="1:8" x14ac:dyDescent="0.25">
      <c r="A14262">
        <v>4346</v>
      </c>
      <c r="B14262" t="s">
        <v>18926</v>
      </c>
      <c r="C14262" t="s">
        <v>18927</v>
      </c>
      <c r="D14262" s="23">
        <v>11663064000199</v>
      </c>
      <c r="E14262" t="s">
        <v>1505</v>
      </c>
      <c r="F14262" t="s">
        <v>1390</v>
      </c>
      <c r="G14262">
        <v>6925</v>
      </c>
      <c r="H14262" s="23">
        <v>582844898115</v>
      </c>
    </row>
    <row r="14263" spans="1:8" x14ac:dyDescent="0.25">
      <c r="A14263">
        <v>6399</v>
      </c>
      <c r="B14263" t="s">
        <v>18928</v>
      </c>
      <c r="C14263" t="s">
        <v>18929</v>
      </c>
      <c r="D14263" s="23">
        <v>9187485000149</v>
      </c>
      <c r="E14263" t="s">
        <v>1385</v>
      </c>
      <c r="F14263" t="s">
        <v>1386</v>
      </c>
      <c r="G14263">
        <v>9945</v>
      </c>
      <c r="H14263" s="23" t="s">
        <v>1438</v>
      </c>
    </row>
    <row r="14264" spans="1:8" x14ac:dyDescent="0.25">
      <c r="A14264">
        <v>10300</v>
      </c>
      <c r="B14264" t="s">
        <v>18930</v>
      </c>
      <c r="C14264" t="s">
        <v>18930</v>
      </c>
      <c r="D14264" s="23">
        <v>28177064000181</v>
      </c>
      <c r="E14264" t="s">
        <v>3865</v>
      </c>
      <c r="F14264" t="s">
        <v>1639</v>
      </c>
      <c r="G14264">
        <v>15548</v>
      </c>
      <c r="H14264" s="23">
        <v>30036970077</v>
      </c>
    </row>
    <row r="14265" spans="1:8" x14ac:dyDescent="0.25">
      <c r="A14265">
        <v>9309</v>
      </c>
      <c r="B14265" t="s">
        <v>18931</v>
      </c>
      <c r="C14265" t="s">
        <v>18932</v>
      </c>
      <c r="D14265" s="23">
        <v>3556923000112</v>
      </c>
      <c r="E14265" t="s">
        <v>1507</v>
      </c>
      <c r="F14265" t="s">
        <v>1415</v>
      </c>
      <c r="G14265">
        <v>13799</v>
      </c>
      <c r="H14265" s="23" t="s">
        <v>1438</v>
      </c>
    </row>
    <row r="14266" spans="1:8" x14ac:dyDescent="0.25">
      <c r="A14266">
        <v>9405</v>
      </c>
      <c r="B14266" t="s">
        <v>18933</v>
      </c>
      <c r="C14266" t="s">
        <v>18934</v>
      </c>
      <c r="D14266" s="23">
        <v>7707752000136</v>
      </c>
      <c r="E14266" t="s">
        <v>1430</v>
      </c>
      <c r="F14266" t="s">
        <v>1415</v>
      </c>
      <c r="G14266">
        <v>13884</v>
      </c>
      <c r="H14266" s="23">
        <v>33314403</v>
      </c>
    </row>
    <row r="14267" spans="1:8" x14ac:dyDescent="0.25">
      <c r="A14267">
        <v>11083</v>
      </c>
      <c r="B14267" t="s">
        <v>18935</v>
      </c>
      <c r="C14267" t="s">
        <v>18935</v>
      </c>
      <c r="D14267" s="23">
        <v>40849697000194</v>
      </c>
      <c r="E14267" t="s">
        <v>1642</v>
      </c>
      <c r="F14267" t="s">
        <v>1415</v>
      </c>
      <c r="G14267">
        <v>16886</v>
      </c>
      <c r="H14267" s="23">
        <v>17686202</v>
      </c>
    </row>
    <row r="14268" spans="1:8" x14ac:dyDescent="0.25">
      <c r="A14268">
        <v>5877</v>
      </c>
      <c r="B14268" t="s">
        <v>18936</v>
      </c>
      <c r="C14268" t="s">
        <v>18937</v>
      </c>
      <c r="D14268" s="23">
        <v>3937009000111</v>
      </c>
      <c r="E14268" t="s">
        <v>3551</v>
      </c>
      <c r="F14268" t="s">
        <v>1415</v>
      </c>
      <c r="G14268">
        <v>8873</v>
      </c>
      <c r="H14268" s="23">
        <v>34801600</v>
      </c>
    </row>
    <row r="14269" spans="1:8" x14ac:dyDescent="0.25">
      <c r="A14269">
        <v>6908</v>
      </c>
      <c r="B14269" t="s">
        <v>18938</v>
      </c>
      <c r="C14269" t="s">
        <v>18939</v>
      </c>
      <c r="D14269" s="23">
        <v>366318000190</v>
      </c>
      <c r="E14269" t="s">
        <v>1430</v>
      </c>
      <c r="F14269" t="s">
        <v>1415</v>
      </c>
      <c r="G14269">
        <v>10874</v>
      </c>
      <c r="H14269" s="23" t="s">
        <v>1438</v>
      </c>
    </row>
    <row r="14270" spans="1:8" x14ac:dyDescent="0.25">
      <c r="A14270">
        <v>1756</v>
      </c>
      <c r="B14270" t="s">
        <v>18940</v>
      </c>
      <c r="C14270" t="s">
        <v>18941</v>
      </c>
      <c r="D14270" s="23">
        <v>12457564000137</v>
      </c>
      <c r="E14270" t="s">
        <v>1385</v>
      </c>
      <c r="F14270" t="s">
        <v>1386</v>
      </c>
      <c r="G14270">
        <v>3032</v>
      </c>
      <c r="H14270" s="23">
        <v>161739504</v>
      </c>
    </row>
    <row r="14271" spans="1:8" x14ac:dyDescent="0.25">
      <c r="A14271">
        <v>4376</v>
      </c>
      <c r="B14271" t="s">
        <v>18942</v>
      </c>
      <c r="C14271" t="s">
        <v>18943</v>
      </c>
      <c r="D14271" s="23">
        <v>4222989000139</v>
      </c>
      <c r="E14271" t="s">
        <v>1385</v>
      </c>
      <c r="F14271" t="s">
        <v>1386</v>
      </c>
      <c r="G14271">
        <v>6964</v>
      </c>
      <c r="H14271" s="23" t="s">
        <v>1438</v>
      </c>
    </row>
    <row r="14272" spans="1:8" x14ac:dyDescent="0.25">
      <c r="A14272">
        <v>5497</v>
      </c>
      <c r="B14272" t="s">
        <v>18944</v>
      </c>
      <c r="C14272" t="s">
        <v>18944</v>
      </c>
      <c r="D14272" s="23">
        <v>10544148000140</v>
      </c>
      <c r="E14272" t="s">
        <v>5365</v>
      </c>
      <c r="F14272" t="s">
        <v>3547</v>
      </c>
      <c r="G14272">
        <v>8561</v>
      </c>
      <c r="H14272" s="23">
        <v>82605203</v>
      </c>
    </row>
    <row r="14273" spans="1:8" x14ac:dyDescent="0.25">
      <c r="A14273">
        <v>10830</v>
      </c>
      <c r="B14273" t="s">
        <v>18945</v>
      </c>
      <c r="C14273" t="s">
        <v>18945</v>
      </c>
      <c r="D14273" s="23">
        <v>1013724000132</v>
      </c>
      <c r="E14273" t="s">
        <v>9116</v>
      </c>
      <c r="F14273" t="s">
        <v>1390</v>
      </c>
      <c r="G14273">
        <v>16296</v>
      </c>
      <c r="H14273" s="23">
        <v>714084704119</v>
      </c>
    </row>
    <row r="14274" spans="1:8" x14ac:dyDescent="0.25">
      <c r="A14274">
        <v>4574</v>
      </c>
      <c r="B14274" t="s">
        <v>18946</v>
      </c>
      <c r="C14274" t="s">
        <v>18946</v>
      </c>
      <c r="D14274" s="23">
        <v>14762805000187</v>
      </c>
      <c r="E14274" t="s">
        <v>1385</v>
      </c>
      <c r="F14274" t="s">
        <v>1386</v>
      </c>
      <c r="G14274">
        <v>7151</v>
      </c>
      <c r="H14274" s="23">
        <v>161931731</v>
      </c>
    </row>
    <row r="14275" spans="1:8" x14ac:dyDescent="0.25">
      <c r="A14275">
        <v>6563</v>
      </c>
      <c r="B14275" t="s">
        <v>18947</v>
      </c>
      <c r="C14275" t="s">
        <v>18947</v>
      </c>
      <c r="D14275" s="23">
        <v>19770311000168</v>
      </c>
      <c r="E14275" t="s">
        <v>1385</v>
      </c>
      <c r="F14275" t="s">
        <v>1386</v>
      </c>
      <c r="G14275">
        <v>10091</v>
      </c>
      <c r="H14275" s="23" t="s">
        <v>18948</v>
      </c>
    </row>
    <row r="14276" spans="1:8" x14ac:dyDescent="0.25">
      <c r="A14276">
        <v>12999</v>
      </c>
      <c r="B14276" t="s">
        <v>18949</v>
      </c>
      <c r="C14276" t="s">
        <v>18949</v>
      </c>
      <c r="D14276" s="23">
        <v>40473475000110</v>
      </c>
      <c r="E14276" t="s">
        <v>1992</v>
      </c>
      <c r="F14276" t="s">
        <v>1587</v>
      </c>
      <c r="G14276">
        <v>20064</v>
      </c>
      <c r="H14276" s="23" t="s">
        <v>1438</v>
      </c>
    </row>
    <row r="14277" spans="1:8" x14ac:dyDescent="0.25">
      <c r="A14277">
        <v>3682</v>
      </c>
      <c r="B14277" t="s">
        <v>18950</v>
      </c>
      <c r="C14277" t="s">
        <v>18951</v>
      </c>
      <c r="D14277" s="23">
        <v>8680639000177</v>
      </c>
      <c r="E14277" t="s">
        <v>1385</v>
      </c>
      <c r="F14277" t="s">
        <v>1386</v>
      </c>
      <c r="G14277">
        <v>4958</v>
      </c>
      <c r="H14277" s="23" t="s">
        <v>3079</v>
      </c>
    </row>
    <row r="14278" spans="1:8" x14ac:dyDescent="0.25">
      <c r="A14278">
        <v>3683</v>
      </c>
      <c r="B14278" t="s">
        <v>18952</v>
      </c>
      <c r="C14278" t="s">
        <v>18951</v>
      </c>
      <c r="D14278" s="23">
        <v>8680639000339</v>
      </c>
      <c r="E14278" t="s">
        <v>1385</v>
      </c>
      <c r="F14278" t="s">
        <v>1386</v>
      </c>
      <c r="G14278">
        <v>4959</v>
      </c>
      <c r="H14278" s="23" t="s">
        <v>3079</v>
      </c>
    </row>
    <row r="14279" spans="1:8" x14ac:dyDescent="0.25">
      <c r="A14279">
        <v>14372</v>
      </c>
      <c r="B14279" t="s">
        <v>18953</v>
      </c>
      <c r="C14279" t="s">
        <v>18954</v>
      </c>
      <c r="D14279" s="23">
        <v>3350300000512</v>
      </c>
      <c r="E14279" t="s">
        <v>7611</v>
      </c>
      <c r="F14279" t="s">
        <v>1390</v>
      </c>
      <c r="G14279">
        <v>22632</v>
      </c>
      <c r="H14279" s="23">
        <v>416065235110</v>
      </c>
    </row>
    <row r="14280" spans="1:8" x14ac:dyDescent="0.25">
      <c r="A14280">
        <v>12397</v>
      </c>
      <c r="B14280" t="s">
        <v>690</v>
      </c>
      <c r="C14280" t="s">
        <v>18955</v>
      </c>
      <c r="D14280" s="23">
        <v>3350300000865</v>
      </c>
      <c r="E14280" t="s">
        <v>2667</v>
      </c>
      <c r="F14280" t="s">
        <v>1390</v>
      </c>
      <c r="G14280">
        <v>19008</v>
      </c>
      <c r="H14280" s="23">
        <v>535581500112</v>
      </c>
    </row>
    <row r="14281" spans="1:8" x14ac:dyDescent="0.25">
      <c r="A14281">
        <v>1822</v>
      </c>
      <c r="B14281" t="s">
        <v>18956</v>
      </c>
      <c r="C14281" t="s">
        <v>18957</v>
      </c>
      <c r="D14281" s="23">
        <v>12923462000160</v>
      </c>
      <c r="E14281" t="s">
        <v>1385</v>
      </c>
      <c r="F14281" t="s">
        <v>1386</v>
      </c>
      <c r="G14281">
        <v>3098</v>
      </c>
      <c r="H14281" s="23" t="s">
        <v>3079</v>
      </c>
    </row>
    <row r="14282" spans="1:8" x14ac:dyDescent="0.25">
      <c r="A14282">
        <v>10313</v>
      </c>
      <c r="B14282" t="s">
        <v>18958</v>
      </c>
      <c r="C14282" t="s">
        <v>18958</v>
      </c>
      <c r="D14282" s="23">
        <v>1149282000237</v>
      </c>
      <c r="E14282" t="s">
        <v>18959</v>
      </c>
      <c r="F14282" t="s">
        <v>1390</v>
      </c>
      <c r="G14282">
        <v>15564</v>
      </c>
      <c r="H14282" s="23">
        <v>515033438111</v>
      </c>
    </row>
    <row r="14283" spans="1:8" x14ac:dyDescent="0.25">
      <c r="A14283">
        <v>2214</v>
      </c>
      <c r="B14283" t="s">
        <v>18960</v>
      </c>
      <c r="C14283" t="s">
        <v>18961</v>
      </c>
      <c r="D14283" s="23">
        <v>2587785000176</v>
      </c>
      <c r="E14283" t="s">
        <v>1385</v>
      </c>
      <c r="F14283" t="s">
        <v>1386</v>
      </c>
      <c r="G14283">
        <v>3490</v>
      </c>
      <c r="H14283" s="23" t="s">
        <v>18962</v>
      </c>
    </row>
    <row r="14284" spans="1:8" x14ac:dyDescent="0.25">
      <c r="A14284">
        <v>3931</v>
      </c>
      <c r="B14284" t="s">
        <v>18963</v>
      </c>
      <c r="C14284" t="s">
        <v>18964</v>
      </c>
      <c r="D14284" s="23">
        <v>9235184000143</v>
      </c>
      <c r="E14284" t="s">
        <v>1385</v>
      </c>
      <c r="F14284" t="s">
        <v>1386</v>
      </c>
      <c r="G14284">
        <v>5207</v>
      </c>
      <c r="H14284" s="23" t="s">
        <v>18965</v>
      </c>
    </row>
    <row r="14285" spans="1:8" x14ac:dyDescent="0.25">
      <c r="A14285">
        <v>11886</v>
      </c>
      <c r="B14285" t="s">
        <v>18966</v>
      </c>
      <c r="C14285" t="s">
        <v>18967</v>
      </c>
      <c r="D14285" s="23">
        <v>30270517000161</v>
      </c>
      <c r="E14285" t="s">
        <v>1895</v>
      </c>
      <c r="F14285" t="s">
        <v>1390</v>
      </c>
      <c r="G14285">
        <v>18270</v>
      </c>
      <c r="H14285" s="23">
        <v>626989431118</v>
      </c>
    </row>
    <row r="14286" spans="1:8" x14ac:dyDescent="0.25">
      <c r="A14286">
        <v>15911</v>
      </c>
      <c r="B14286" t="s">
        <v>25704</v>
      </c>
      <c r="C14286" t="s">
        <v>25705</v>
      </c>
      <c r="D14286" s="23">
        <v>34860435000128</v>
      </c>
      <c r="E14286" t="s">
        <v>1424</v>
      </c>
      <c r="F14286" t="s">
        <v>1390</v>
      </c>
      <c r="G14286">
        <v>25418</v>
      </c>
      <c r="H14286" s="23">
        <v>126753406112</v>
      </c>
    </row>
    <row r="14287" spans="1:8" x14ac:dyDescent="0.25">
      <c r="A14287">
        <v>8162</v>
      </c>
      <c r="B14287" t="s">
        <v>18968</v>
      </c>
      <c r="C14287" t="s">
        <v>18969</v>
      </c>
      <c r="D14287" s="23">
        <v>21988874000179</v>
      </c>
      <c r="E14287" t="s">
        <v>1385</v>
      </c>
      <c r="F14287" t="s">
        <v>1386</v>
      </c>
      <c r="G14287">
        <v>12435</v>
      </c>
      <c r="H14287" s="23" t="s">
        <v>18970</v>
      </c>
    </row>
    <row r="14288" spans="1:8" x14ac:dyDescent="0.25">
      <c r="A14288">
        <v>10798</v>
      </c>
      <c r="B14288" t="s">
        <v>18971</v>
      </c>
      <c r="C14288" t="s">
        <v>18972</v>
      </c>
      <c r="D14288" s="23">
        <v>55474522000117</v>
      </c>
      <c r="E14288" t="s">
        <v>1435</v>
      </c>
      <c r="F14288" t="s">
        <v>1390</v>
      </c>
      <c r="G14288">
        <v>16253</v>
      </c>
      <c r="H14288" s="23">
        <v>796262267111</v>
      </c>
    </row>
    <row r="14289" spans="1:8" x14ac:dyDescent="0.25">
      <c r="A14289">
        <v>13874</v>
      </c>
      <c r="B14289" t="s">
        <v>18973</v>
      </c>
      <c r="C14289" t="s">
        <v>18974</v>
      </c>
      <c r="D14289" s="23">
        <v>55474522001270</v>
      </c>
      <c r="E14289" t="s">
        <v>1430</v>
      </c>
      <c r="F14289" t="s">
        <v>1415</v>
      </c>
      <c r="G14289">
        <v>21629</v>
      </c>
      <c r="H14289" s="23">
        <v>79174493</v>
      </c>
    </row>
    <row r="14290" spans="1:8" x14ac:dyDescent="0.25">
      <c r="A14290">
        <v>14944</v>
      </c>
      <c r="B14290" t="s">
        <v>18975</v>
      </c>
      <c r="C14290" t="s">
        <v>18976</v>
      </c>
      <c r="D14290" s="23">
        <v>31369300000176</v>
      </c>
      <c r="E14290" t="s">
        <v>1500</v>
      </c>
      <c r="F14290" t="s">
        <v>1415</v>
      </c>
      <c r="G14290">
        <v>23422</v>
      </c>
      <c r="H14290" s="23" t="s">
        <v>1438</v>
      </c>
    </row>
    <row r="14291" spans="1:8" x14ac:dyDescent="0.25">
      <c r="A14291">
        <v>11449</v>
      </c>
      <c r="B14291" t="s">
        <v>18977</v>
      </c>
      <c r="C14291" t="s">
        <v>18977</v>
      </c>
      <c r="D14291" s="23">
        <v>24098477000110</v>
      </c>
      <c r="E14291" t="s">
        <v>1422</v>
      </c>
      <c r="F14291" t="s">
        <v>1386</v>
      </c>
      <c r="G14291">
        <v>17387</v>
      </c>
      <c r="H14291" s="23" t="s">
        <v>1438</v>
      </c>
    </row>
    <row r="14292" spans="1:8" x14ac:dyDescent="0.25">
      <c r="A14292">
        <v>13215</v>
      </c>
      <c r="B14292" t="s">
        <v>18978</v>
      </c>
      <c r="C14292" t="s">
        <v>18979</v>
      </c>
      <c r="D14292" s="23">
        <v>32157227000131</v>
      </c>
      <c r="E14292" t="s">
        <v>1430</v>
      </c>
      <c r="F14292" t="s">
        <v>1415</v>
      </c>
      <c r="G14292">
        <v>20410</v>
      </c>
      <c r="H14292" s="23">
        <v>80519504</v>
      </c>
    </row>
    <row r="14293" spans="1:8" x14ac:dyDescent="0.25">
      <c r="A14293">
        <v>15372</v>
      </c>
      <c r="B14293" t="s">
        <v>18980</v>
      </c>
      <c r="C14293" t="s">
        <v>18980</v>
      </c>
      <c r="D14293" s="23">
        <v>51188466000101</v>
      </c>
      <c r="E14293" t="s">
        <v>1424</v>
      </c>
      <c r="F14293" t="s">
        <v>1390</v>
      </c>
      <c r="G14293">
        <v>24539</v>
      </c>
      <c r="H14293" s="23">
        <v>121851739113</v>
      </c>
    </row>
    <row r="14294" spans="1:8" x14ac:dyDescent="0.25">
      <c r="A14294">
        <v>14256</v>
      </c>
      <c r="B14294" t="s">
        <v>18981</v>
      </c>
      <c r="D14294" s="23">
        <v>2055072000161</v>
      </c>
      <c r="E14294" t="s">
        <v>1762</v>
      </c>
      <c r="F14294" t="s">
        <v>1390</v>
      </c>
      <c r="G14294">
        <v>22444</v>
      </c>
      <c r="H14294" s="23">
        <v>442561069112</v>
      </c>
    </row>
    <row r="14295" spans="1:8" x14ac:dyDescent="0.25">
      <c r="A14295">
        <v>15642</v>
      </c>
      <c r="B14295" t="s">
        <v>18982</v>
      </c>
      <c r="D14295" s="23">
        <v>3138579000141</v>
      </c>
      <c r="E14295" t="s">
        <v>1883</v>
      </c>
      <c r="F14295" t="s">
        <v>1390</v>
      </c>
      <c r="G14295">
        <v>24913</v>
      </c>
      <c r="H14295" s="23">
        <v>286157439117</v>
      </c>
    </row>
    <row r="14296" spans="1:8" x14ac:dyDescent="0.25">
      <c r="A14296">
        <v>10158</v>
      </c>
      <c r="B14296" t="s">
        <v>18983</v>
      </c>
      <c r="C14296" t="s">
        <v>18984</v>
      </c>
      <c r="D14296" s="23">
        <v>27234879000192</v>
      </c>
      <c r="E14296" t="s">
        <v>11380</v>
      </c>
      <c r="F14296" t="s">
        <v>1390</v>
      </c>
      <c r="G14296">
        <v>15207</v>
      </c>
      <c r="H14296" s="23">
        <v>190245852115</v>
      </c>
    </row>
    <row r="14297" spans="1:8" x14ac:dyDescent="0.25">
      <c r="A14297">
        <v>4638</v>
      </c>
      <c r="B14297" t="s">
        <v>18985</v>
      </c>
      <c r="C14297" t="s">
        <v>18986</v>
      </c>
      <c r="D14297" s="23">
        <v>4775105000173</v>
      </c>
      <c r="E14297" t="s">
        <v>1385</v>
      </c>
      <c r="F14297" t="s">
        <v>1386</v>
      </c>
      <c r="G14297">
        <v>7212</v>
      </c>
      <c r="H14297" s="23" t="s">
        <v>1438</v>
      </c>
    </row>
    <row r="14298" spans="1:8" x14ac:dyDescent="0.25">
      <c r="A14298">
        <v>4490</v>
      </c>
      <c r="B14298" t="s">
        <v>18987</v>
      </c>
      <c r="C14298" t="s">
        <v>18988</v>
      </c>
      <c r="D14298" s="23">
        <v>5782548000154</v>
      </c>
      <c r="E14298" t="s">
        <v>1507</v>
      </c>
      <c r="F14298" t="s">
        <v>1415</v>
      </c>
      <c r="G14298">
        <v>7081</v>
      </c>
      <c r="H14298" s="23" t="s">
        <v>1438</v>
      </c>
    </row>
    <row r="14299" spans="1:8" x14ac:dyDescent="0.25">
      <c r="A14299">
        <v>14820</v>
      </c>
      <c r="B14299" t="s">
        <v>18989</v>
      </c>
      <c r="C14299" t="s">
        <v>18990</v>
      </c>
      <c r="D14299" s="23">
        <v>7833264000175</v>
      </c>
      <c r="E14299" t="s">
        <v>1505</v>
      </c>
      <c r="F14299" t="s">
        <v>1390</v>
      </c>
      <c r="G14299">
        <v>23271</v>
      </c>
      <c r="H14299" s="23">
        <v>582834883115</v>
      </c>
    </row>
    <row r="14300" spans="1:8" x14ac:dyDescent="0.25">
      <c r="A14300">
        <v>4723</v>
      </c>
      <c r="B14300" t="s">
        <v>18991</v>
      </c>
      <c r="C14300" t="s">
        <v>18992</v>
      </c>
      <c r="D14300" s="23">
        <v>13051328000189</v>
      </c>
      <c r="E14300" t="s">
        <v>1430</v>
      </c>
      <c r="F14300" t="s">
        <v>1415</v>
      </c>
      <c r="G14300">
        <v>7291</v>
      </c>
      <c r="H14300" s="23">
        <v>42921970</v>
      </c>
    </row>
    <row r="14301" spans="1:8" x14ac:dyDescent="0.25">
      <c r="A14301">
        <v>2965</v>
      </c>
      <c r="B14301" t="s">
        <v>18993</v>
      </c>
      <c r="C14301" t="s">
        <v>18994</v>
      </c>
      <c r="D14301" s="23">
        <v>526052000104</v>
      </c>
      <c r="E14301" t="s">
        <v>1992</v>
      </c>
      <c r="F14301" t="s">
        <v>1587</v>
      </c>
      <c r="G14301">
        <v>4241</v>
      </c>
      <c r="H14301" s="23">
        <v>240866770</v>
      </c>
    </row>
    <row r="14302" spans="1:8" x14ac:dyDescent="0.25">
      <c r="A14302">
        <v>3021</v>
      </c>
      <c r="B14302" t="s">
        <v>18995</v>
      </c>
      <c r="C14302" t="s">
        <v>18996</v>
      </c>
      <c r="D14302" s="23">
        <v>5516831000134</v>
      </c>
      <c r="E14302" t="s">
        <v>1992</v>
      </c>
      <c r="F14302" t="s">
        <v>1587</v>
      </c>
      <c r="G14302">
        <v>4297</v>
      </c>
      <c r="H14302" s="23">
        <v>241028396</v>
      </c>
    </row>
    <row r="14303" spans="1:8" x14ac:dyDescent="0.25">
      <c r="A14303">
        <v>13520</v>
      </c>
      <c r="B14303" t="s">
        <v>18997</v>
      </c>
      <c r="C14303" t="s">
        <v>18997</v>
      </c>
      <c r="D14303" s="23">
        <v>12282034000286</v>
      </c>
      <c r="E14303" t="s">
        <v>6201</v>
      </c>
      <c r="F14303" t="s">
        <v>1587</v>
      </c>
      <c r="G14303">
        <v>21126</v>
      </c>
      <c r="H14303" s="23">
        <v>240061276</v>
      </c>
    </row>
    <row r="14304" spans="1:8" x14ac:dyDescent="0.25">
      <c r="A14304">
        <v>6356</v>
      </c>
      <c r="B14304" t="s">
        <v>18998</v>
      </c>
      <c r="C14304" t="s">
        <v>18998</v>
      </c>
      <c r="D14304" s="23">
        <v>11797222000101</v>
      </c>
      <c r="E14304" t="s">
        <v>1866</v>
      </c>
      <c r="F14304" t="s">
        <v>1415</v>
      </c>
      <c r="G14304">
        <v>9896</v>
      </c>
      <c r="H14304" s="23">
        <v>921181</v>
      </c>
    </row>
    <row r="14305" spans="1:8" x14ac:dyDescent="0.25">
      <c r="A14305">
        <v>11134</v>
      </c>
      <c r="B14305" t="s">
        <v>18999</v>
      </c>
      <c r="C14305" t="s">
        <v>18999</v>
      </c>
      <c r="D14305" s="23">
        <v>31168247000145</v>
      </c>
      <c r="E14305" t="s">
        <v>3648</v>
      </c>
      <c r="F14305" t="s">
        <v>1398</v>
      </c>
      <c r="G14305">
        <v>16941</v>
      </c>
      <c r="H14305" s="23">
        <v>204984068</v>
      </c>
    </row>
    <row r="14306" spans="1:8" x14ac:dyDescent="0.25">
      <c r="A14306">
        <v>615</v>
      </c>
      <c r="B14306" t="s">
        <v>19005</v>
      </c>
      <c r="C14306" t="s">
        <v>19005</v>
      </c>
      <c r="D14306" s="23"/>
      <c r="E14306" t="s">
        <v>1422</v>
      </c>
      <c r="F14306" t="s">
        <v>1386</v>
      </c>
      <c r="G14306">
        <v>1891</v>
      </c>
      <c r="H14306" s="23"/>
    </row>
    <row r="14307" spans="1:8" x14ac:dyDescent="0.25">
      <c r="A14307">
        <v>1</v>
      </c>
      <c r="B14307" t="s">
        <v>19000</v>
      </c>
      <c r="C14307" t="s">
        <v>19001</v>
      </c>
      <c r="D14307" s="23">
        <v>9094632000217</v>
      </c>
      <c r="E14307" t="s">
        <v>1422</v>
      </c>
      <c r="F14307" t="s">
        <v>1386</v>
      </c>
      <c r="G14307">
        <v>1277</v>
      </c>
      <c r="H14307" s="23" t="s">
        <v>1562</v>
      </c>
    </row>
    <row r="14308" spans="1:8" x14ac:dyDescent="0.25">
      <c r="A14308">
        <v>2</v>
      </c>
      <c r="B14308" t="s">
        <v>19000</v>
      </c>
      <c r="C14308" t="s">
        <v>19002</v>
      </c>
      <c r="D14308" s="23">
        <v>9094632000136</v>
      </c>
      <c r="E14308" t="s">
        <v>1541</v>
      </c>
      <c r="F14308" t="s">
        <v>1386</v>
      </c>
      <c r="G14308">
        <v>1278</v>
      </c>
      <c r="H14308" s="23" t="s">
        <v>19003</v>
      </c>
    </row>
    <row r="14309" spans="1:8" x14ac:dyDescent="0.25">
      <c r="A14309">
        <v>15048</v>
      </c>
      <c r="B14309" t="s">
        <v>19004</v>
      </c>
      <c r="C14309" t="s">
        <v>19005</v>
      </c>
      <c r="D14309" s="23">
        <v>9094632000489</v>
      </c>
      <c r="E14309" t="s">
        <v>1430</v>
      </c>
      <c r="F14309" t="s">
        <v>1415</v>
      </c>
      <c r="G14309">
        <v>23819</v>
      </c>
      <c r="H14309" s="23" t="s">
        <v>1438</v>
      </c>
    </row>
    <row r="14310" spans="1:8" x14ac:dyDescent="0.25">
      <c r="A14310">
        <v>10883</v>
      </c>
      <c r="B14310" t="s">
        <v>19006</v>
      </c>
      <c r="C14310" t="s">
        <v>19006</v>
      </c>
      <c r="D14310" s="23">
        <v>8704527000109</v>
      </c>
      <c r="E14310" t="s">
        <v>9092</v>
      </c>
      <c r="F14310" t="s">
        <v>1880</v>
      </c>
      <c r="G14310">
        <v>16545</v>
      </c>
      <c r="H14310" s="23">
        <v>104098309</v>
      </c>
    </row>
    <row r="14311" spans="1:8" x14ac:dyDescent="0.25">
      <c r="A14311">
        <v>4454</v>
      </c>
      <c r="B14311" t="s">
        <v>19007</v>
      </c>
      <c r="C14311" t="s">
        <v>19008</v>
      </c>
      <c r="D14311" s="23">
        <v>10645075000183</v>
      </c>
      <c r="E14311" t="s">
        <v>19009</v>
      </c>
      <c r="F14311" t="s">
        <v>1415</v>
      </c>
      <c r="G14311">
        <v>7044</v>
      </c>
      <c r="H14311" s="23">
        <v>1100602</v>
      </c>
    </row>
    <row r="14312" spans="1:8" x14ac:dyDescent="0.25">
      <c r="A14312">
        <v>1433</v>
      </c>
      <c r="B14312" t="s">
        <v>19010</v>
      </c>
      <c r="C14312" t="s">
        <v>19011</v>
      </c>
      <c r="D14312" s="23">
        <v>10803815001134</v>
      </c>
      <c r="E14312" t="s">
        <v>19012</v>
      </c>
      <c r="F14312" t="s">
        <v>1415</v>
      </c>
      <c r="G14312">
        <v>2709</v>
      </c>
      <c r="H14312" s="23">
        <v>1097970</v>
      </c>
    </row>
    <row r="14313" spans="1:8" x14ac:dyDescent="0.25">
      <c r="A14313">
        <v>7981</v>
      </c>
      <c r="B14313" t="s">
        <v>19013</v>
      </c>
      <c r="C14313" t="s">
        <v>19013</v>
      </c>
      <c r="D14313" s="23">
        <v>11642612000102</v>
      </c>
      <c r="E14313" t="s">
        <v>9374</v>
      </c>
      <c r="F14313" t="s">
        <v>1415</v>
      </c>
      <c r="G14313">
        <v>12286</v>
      </c>
      <c r="H14313" s="23">
        <v>64395510</v>
      </c>
    </row>
    <row r="14314" spans="1:8" x14ac:dyDescent="0.25">
      <c r="A14314">
        <v>11919</v>
      </c>
      <c r="B14314" t="s">
        <v>19014</v>
      </c>
      <c r="C14314" t="s">
        <v>19015</v>
      </c>
      <c r="D14314" s="23">
        <v>45353547000109</v>
      </c>
      <c r="E14314" t="s">
        <v>19016</v>
      </c>
      <c r="F14314" t="s">
        <v>1390</v>
      </c>
      <c r="G14314">
        <v>18314</v>
      </c>
      <c r="H14314" s="23">
        <v>621003281114</v>
      </c>
    </row>
    <row r="14315" spans="1:8" x14ac:dyDescent="0.25">
      <c r="A14315">
        <v>6835</v>
      </c>
      <c r="B14315" t="s">
        <v>19017</v>
      </c>
      <c r="C14315" t="s">
        <v>19017</v>
      </c>
      <c r="D14315" s="23">
        <v>10362820000187</v>
      </c>
      <c r="E14315" t="s">
        <v>3243</v>
      </c>
      <c r="F14315" t="s">
        <v>1415</v>
      </c>
      <c r="G14315">
        <v>10800</v>
      </c>
      <c r="H14315" s="23">
        <v>1426389</v>
      </c>
    </row>
    <row r="14316" spans="1:8" x14ac:dyDescent="0.25">
      <c r="A14316">
        <v>10219</v>
      </c>
      <c r="B14316" t="s">
        <v>19018</v>
      </c>
      <c r="C14316" t="s">
        <v>19019</v>
      </c>
      <c r="D14316" s="23">
        <v>12706289000148</v>
      </c>
      <c r="E14316" t="s">
        <v>19020</v>
      </c>
      <c r="F14316" t="s">
        <v>1587</v>
      </c>
      <c r="G14316">
        <v>15417</v>
      </c>
      <c r="H14316" s="23">
        <v>240036662</v>
      </c>
    </row>
    <row r="14317" spans="1:8" x14ac:dyDescent="0.25">
      <c r="A14317">
        <v>1724</v>
      </c>
      <c r="B14317" t="s">
        <v>19021</v>
      </c>
      <c r="C14317" t="s">
        <v>19022</v>
      </c>
      <c r="D14317" s="23">
        <v>12217246000107</v>
      </c>
      <c r="E14317" t="s">
        <v>19023</v>
      </c>
      <c r="F14317" t="s">
        <v>1587</v>
      </c>
      <c r="G14317">
        <v>3000</v>
      </c>
      <c r="H14317" s="23">
        <v>240061896</v>
      </c>
    </row>
    <row r="14318" spans="1:8" x14ac:dyDescent="0.25">
      <c r="A14318">
        <v>5997</v>
      </c>
      <c r="B14318" t="s">
        <v>19024</v>
      </c>
      <c r="C14318" t="s">
        <v>19025</v>
      </c>
      <c r="D14318" s="23">
        <v>10820645000124</v>
      </c>
      <c r="E14318" t="s">
        <v>6351</v>
      </c>
      <c r="F14318" t="s">
        <v>1415</v>
      </c>
      <c r="G14318">
        <v>9219</v>
      </c>
      <c r="H14318" s="23">
        <v>1261959</v>
      </c>
    </row>
    <row r="14319" spans="1:8" x14ac:dyDescent="0.25">
      <c r="A14319">
        <v>15170</v>
      </c>
      <c r="B14319" t="s">
        <v>19026</v>
      </c>
      <c r="C14319" t="s">
        <v>19026</v>
      </c>
      <c r="D14319" s="23">
        <v>10204485000199</v>
      </c>
      <c r="E14319" t="s">
        <v>19027</v>
      </c>
      <c r="F14319" t="s">
        <v>1415</v>
      </c>
      <c r="G14319">
        <v>24234</v>
      </c>
      <c r="H14319" s="23">
        <v>1450255</v>
      </c>
    </row>
    <row r="14320" spans="1:8" x14ac:dyDescent="0.25">
      <c r="A14320">
        <v>10598</v>
      </c>
      <c r="B14320" t="s">
        <v>19028</v>
      </c>
      <c r="C14320" t="s">
        <v>19029</v>
      </c>
      <c r="D14320" s="23">
        <v>7063735000103</v>
      </c>
      <c r="E14320" t="s">
        <v>1992</v>
      </c>
      <c r="F14320" t="s">
        <v>1587</v>
      </c>
      <c r="G14320">
        <v>15967</v>
      </c>
      <c r="H14320" s="23" t="s">
        <v>19030</v>
      </c>
    </row>
    <row r="14321" spans="1:8" x14ac:dyDescent="0.25">
      <c r="A14321">
        <v>2826</v>
      </c>
      <c r="B14321" t="s">
        <v>19031</v>
      </c>
      <c r="C14321" t="s">
        <v>19032</v>
      </c>
      <c r="D14321" s="23">
        <v>4643758000107</v>
      </c>
      <c r="E14321" t="s">
        <v>5294</v>
      </c>
      <c r="F14321" t="s">
        <v>1415</v>
      </c>
      <c r="G14321">
        <v>4102</v>
      </c>
      <c r="H14321" s="23">
        <v>28568249</v>
      </c>
    </row>
    <row r="14322" spans="1:8" x14ac:dyDescent="0.25">
      <c r="A14322">
        <v>5805</v>
      </c>
      <c r="B14322" t="s">
        <v>19033</v>
      </c>
      <c r="C14322" t="s">
        <v>19034</v>
      </c>
      <c r="D14322" s="23">
        <v>2612230000307</v>
      </c>
      <c r="E14322" t="s">
        <v>1406</v>
      </c>
      <c r="F14322" t="s">
        <v>1407</v>
      </c>
      <c r="G14322">
        <v>8811</v>
      </c>
      <c r="H14322" s="23" t="s">
        <v>1438</v>
      </c>
    </row>
    <row r="14323" spans="1:8" x14ac:dyDescent="0.25">
      <c r="A14323">
        <v>15368</v>
      </c>
      <c r="B14323" t="s">
        <v>19035</v>
      </c>
      <c r="C14323" t="s">
        <v>19035</v>
      </c>
      <c r="D14323" s="23">
        <v>21103907000156</v>
      </c>
      <c r="E14323" t="s">
        <v>1430</v>
      </c>
      <c r="F14323" t="s">
        <v>1415</v>
      </c>
      <c r="G14323">
        <v>24535</v>
      </c>
      <c r="H14323" s="23">
        <v>63889900</v>
      </c>
    </row>
    <row r="14324" spans="1:8" x14ac:dyDescent="0.25">
      <c r="A14324">
        <v>2245</v>
      </c>
      <c r="B14324" t="s">
        <v>19036</v>
      </c>
      <c r="C14324" t="s">
        <v>19037</v>
      </c>
      <c r="D14324" s="23">
        <v>2672245000514</v>
      </c>
      <c r="E14324" t="s">
        <v>1465</v>
      </c>
      <c r="F14324" t="s">
        <v>1398</v>
      </c>
      <c r="G14324">
        <v>3521</v>
      </c>
      <c r="H14324" s="23">
        <v>202081710</v>
      </c>
    </row>
    <row r="14325" spans="1:8" x14ac:dyDescent="0.25">
      <c r="A14325">
        <v>2242</v>
      </c>
      <c r="B14325" t="s">
        <v>19038</v>
      </c>
      <c r="C14325" t="s">
        <v>19040</v>
      </c>
      <c r="D14325" s="23">
        <v>2672245000190</v>
      </c>
      <c r="E14325" t="s">
        <v>1465</v>
      </c>
      <c r="F14325" t="s">
        <v>1398</v>
      </c>
      <c r="G14325">
        <v>3518</v>
      </c>
      <c r="H14325" s="23">
        <v>200810367</v>
      </c>
    </row>
    <row r="14326" spans="1:8" x14ac:dyDescent="0.25">
      <c r="A14326">
        <v>2244</v>
      </c>
      <c r="B14326" t="s">
        <v>19038</v>
      </c>
      <c r="C14326" t="s">
        <v>19041</v>
      </c>
      <c r="D14326" s="23">
        <v>2672245000352</v>
      </c>
      <c r="E14326" t="s">
        <v>1483</v>
      </c>
      <c r="F14326" t="s">
        <v>1398</v>
      </c>
      <c r="G14326">
        <v>3520</v>
      </c>
      <c r="H14326" s="23">
        <v>200877500</v>
      </c>
    </row>
    <row r="14327" spans="1:8" x14ac:dyDescent="0.25">
      <c r="A14327">
        <v>2243</v>
      </c>
      <c r="B14327" t="s">
        <v>19038</v>
      </c>
      <c r="C14327" t="s">
        <v>19039</v>
      </c>
      <c r="D14327" s="23">
        <v>2672245000271</v>
      </c>
      <c r="E14327" t="s">
        <v>1397</v>
      </c>
      <c r="F14327" t="s">
        <v>1398</v>
      </c>
      <c r="G14327">
        <v>3519</v>
      </c>
      <c r="H14327" s="23">
        <v>200860461</v>
      </c>
    </row>
    <row r="14328" spans="1:8" x14ac:dyDescent="0.25">
      <c r="A14328">
        <v>2246</v>
      </c>
      <c r="B14328" t="s">
        <v>19042</v>
      </c>
      <c r="C14328" t="s">
        <v>19043</v>
      </c>
      <c r="D14328" s="23">
        <v>2672245000786</v>
      </c>
      <c r="E14328" t="s">
        <v>3261</v>
      </c>
      <c r="F14328" t="s">
        <v>1398</v>
      </c>
      <c r="G14328">
        <v>3522</v>
      </c>
      <c r="H14328" s="23" t="s">
        <v>19044</v>
      </c>
    </row>
    <row r="14329" spans="1:8" x14ac:dyDescent="0.25">
      <c r="A14329">
        <v>15928</v>
      </c>
      <c r="B14329" t="s">
        <v>25706</v>
      </c>
      <c r="D14329" s="23">
        <v>37111162000107</v>
      </c>
      <c r="E14329" t="s">
        <v>2374</v>
      </c>
      <c r="F14329" t="s">
        <v>1390</v>
      </c>
      <c r="G14329">
        <v>25601</v>
      </c>
      <c r="H14329" s="23">
        <v>122315770113</v>
      </c>
    </row>
    <row r="14330" spans="1:8" x14ac:dyDescent="0.25">
      <c r="A14330">
        <v>10370</v>
      </c>
      <c r="B14330" t="s">
        <v>19045</v>
      </c>
      <c r="C14330" t="s">
        <v>19045</v>
      </c>
      <c r="D14330" s="23">
        <v>29141203000180</v>
      </c>
      <c r="E14330" t="s">
        <v>1385</v>
      </c>
      <c r="F14330" t="s">
        <v>1386</v>
      </c>
      <c r="G14330">
        <v>15652</v>
      </c>
      <c r="H14330" s="23">
        <v>163057990</v>
      </c>
    </row>
    <row r="14331" spans="1:8" x14ac:dyDescent="0.25">
      <c r="A14331">
        <v>13445</v>
      </c>
      <c r="B14331" t="s">
        <v>19046</v>
      </c>
      <c r="C14331" t="s">
        <v>19047</v>
      </c>
      <c r="D14331" s="23">
        <v>38192776000123</v>
      </c>
      <c r="E14331" t="s">
        <v>1507</v>
      </c>
      <c r="F14331" t="s">
        <v>1415</v>
      </c>
      <c r="G14331">
        <v>21028</v>
      </c>
      <c r="H14331" s="23">
        <v>90622383</v>
      </c>
    </row>
    <row r="14332" spans="1:8" x14ac:dyDescent="0.25">
      <c r="A14332">
        <v>12814</v>
      </c>
      <c r="B14332" t="s">
        <v>19048</v>
      </c>
      <c r="C14332" t="s">
        <v>19049</v>
      </c>
      <c r="D14332" s="23">
        <v>28759767000207</v>
      </c>
      <c r="E14332" t="s">
        <v>4119</v>
      </c>
      <c r="F14332" t="s">
        <v>1415</v>
      </c>
      <c r="G14332">
        <v>19852</v>
      </c>
      <c r="H14332" s="23" t="s">
        <v>1438</v>
      </c>
    </row>
    <row r="14333" spans="1:8" x14ac:dyDescent="0.25">
      <c r="A14333">
        <v>10259</v>
      </c>
      <c r="B14333" t="s">
        <v>19050</v>
      </c>
      <c r="C14333" t="s">
        <v>19051</v>
      </c>
      <c r="D14333" s="23">
        <v>28759767000118</v>
      </c>
      <c r="E14333" t="s">
        <v>4119</v>
      </c>
      <c r="F14333" t="s">
        <v>1415</v>
      </c>
      <c r="G14333">
        <v>15477</v>
      </c>
      <c r="H14333" s="23" t="s">
        <v>1438</v>
      </c>
    </row>
    <row r="14334" spans="1:8" x14ac:dyDescent="0.25">
      <c r="A14334">
        <v>11158</v>
      </c>
      <c r="B14334" t="s">
        <v>25707</v>
      </c>
      <c r="C14334" t="s">
        <v>16653</v>
      </c>
      <c r="D14334" s="23">
        <v>33425731000138</v>
      </c>
      <c r="E14334" t="s">
        <v>1397</v>
      </c>
      <c r="F14334" t="s">
        <v>1398</v>
      </c>
      <c r="G14334">
        <v>16969</v>
      </c>
      <c r="H14334" s="23">
        <v>205146937</v>
      </c>
    </row>
    <row r="14335" spans="1:8" x14ac:dyDescent="0.25">
      <c r="A14335">
        <v>15275</v>
      </c>
      <c r="B14335" t="s">
        <v>19052</v>
      </c>
      <c r="D14335" s="23">
        <v>33379527000128</v>
      </c>
      <c r="E14335" t="s">
        <v>1385</v>
      </c>
      <c r="F14335" t="s">
        <v>1386</v>
      </c>
      <c r="G14335">
        <v>24399</v>
      </c>
      <c r="H14335" s="23">
        <v>163447640</v>
      </c>
    </row>
    <row r="14336" spans="1:8" x14ac:dyDescent="0.25">
      <c r="A14336">
        <v>2280</v>
      </c>
      <c r="B14336" t="s">
        <v>19053</v>
      </c>
      <c r="C14336" t="s">
        <v>19054</v>
      </c>
      <c r="D14336" s="23">
        <v>2864543000182</v>
      </c>
      <c r="E14336" t="s">
        <v>1572</v>
      </c>
      <c r="F14336" t="s">
        <v>1386</v>
      </c>
      <c r="G14336">
        <v>3556</v>
      </c>
      <c r="H14336" s="23">
        <v>161220959</v>
      </c>
    </row>
    <row r="14337" spans="1:8" x14ac:dyDescent="0.25">
      <c r="A14337">
        <v>8382</v>
      </c>
      <c r="B14337" t="s">
        <v>19055</v>
      </c>
      <c r="C14337" t="s">
        <v>19056</v>
      </c>
      <c r="D14337" s="23">
        <v>14896767000155</v>
      </c>
      <c r="E14337" t="s">
        <v>1642</v>
      </c>
      <c r="F14337" t="s">
        <v>1415</v>
      </c>
      <c r="G14337">
        <v>12649</v>
      </c>
      <c r="H14337" s="23" t="s">
        <v>19057</v>
      </c>
    </row>
    <row r="14338" spans="1:8" x14ac:dyDescent="0.25">
      <c r="A14338">
        <v>2808</v>
      </c>
      <c r="B14338" t="s">
        <v>19058</v>
      </c>
      <c r="C14338" t="s">
        <v>19059</v>
      </c>
      <c r="D14338" s="23">
        <v>4591903000145</v>
      </c>
      <c r="E14338" t="s">
        <v>1385</v>
      </c>
      <c r="F14338" t="s">
        <v>1386</v>
      </c>
      <c r="G14338">
        <v>4084</v>
      </c>
      <c r="H14338" s="23">
        <v>161324029</v>
      </c>
    </row>
    <row r="14339" spans="1:8" x14ac:dyDescent="0.25">
      <c r="A14339">
        <v>4733</v>
      </c>
      <c r="B14339" t="s">
        <v>19060</v>
      </c>
      <c r="C14339" t="s">
        <v>19061</v>
      </c>
      <c r="D14339" s="23">
        <v>5688992000105</v>
      </c>
      <c r="E14339" t="s">
        <v>1430</v>
      </c>
      <c r="F14339" t="s">
        <v>1415</v>
      </c>
      <c r="G14339">
        <v>7304</v>
      </c>
      <c r="H14339" s="23" t="s">
        <v>1438</v>
      </c>
    </row>
    <row r="14340" spans="1:8" x14ac:dyDescent="0.25">
      <c r="A14340">
        <v>9521</v>
      </c>
      <c r="B14340" t="s">
        <v>19062</v>
      </c>
      <c r="C14340" t="s">
        <v>19063</v>
      </c>
      <c r="D14340" s="23">
        <v>10755333000184</v>
      </c>
      <c r="E14340" t="s">
        <v>1886</v>
      </c>
      <c r="F14340" t="s">
        <v>1390</v>
      </c>
      <c r="G14340">
        <v>14217</v>
      </c>
      <c r="H14340" s="23">
        <v>492833391118</v>
      </c>
    </row>
    <row r="14341" spans="1:8" x14ac:dyDescent="0.25">
      <c r="A14341">
        <v>13425</v>
      </c>
      <c r="B14341" t="s">
        <v>19064</v>
      </c>
      <c r="C14341" t="s">
        <v>19064</v>
      </c>
      <c r="D14341" s="23">
        <v>36238668000119</v>
      </c>
      <c r="E14341" t="s">
        <v>1572</v>
      </c>
      <c r="F14341" t="s">
        <v>1386</v>
      </c>
      <c r="G14341">
        <v>20997</v>
      </c>
      <c r="H14341" s="23">
        <v>163594546</v>
      </c>
    </row>
    <row r="14342" spans="1:8" x14ac:dyDescent="0.25">
      <c r="A14342">
        <v>5166</v>
      </c>
      <c r="B14342" t="s">
        <v>25708</v>
      </c>
      <c r="C14342" t="s">
        <v>25709</v>
      </c>
      <c r="D14342" s="23"/>
      <c r="E14342" t="s">
        <v>1723</v>
      </c>
      <c r="F14342" t="s">
        <v>1386</v>
      </c>
      <c r="G14342">
        <v>1009</v>
      </c>
      <c r="H14342" s="23"/>
    </row>
    <row r="14343" spans="1:8" x14ac:dyDescent="0.25">
      <c r="A14343">
        <v>7068</v>
      </c>
      <c r="B14343" t="s">
        <v>19065</v>
      </c>
      <c r="C14343" t="s">
        <v>19066</v>
      </c>
      <c r="D14343" s="23">
        <v>41117425000162</v>
      </c>
      <c r="E14343" t="s">
        <v>1385</v>
      </c>
      <c r="F14343" t="s">
        <v>1386</v>
      </c>
      <c r="G14343">
        <v>11043</v>
      </c>
      <c r="H14343" s="23">
        <v>160957729</v>
      </c>
    </row>
    <row r="14344" spans="1:8" x14ac:dyDescent="0.25">
      <c r="A14344">
        <v>2061</v>
      </c>
      <c r="B14344" t="s">
        <v>19067</v>
      </c>
      <c r="C14344" t="s">
        <v>19068</v>
      </c>
      <c r="D14344" s="23">
        <v>20628376000152</v>
      </c>
      <c r="E14344" t="s">
        <v>19069</v>
      </c>
      <c r="F14344" t="s">
        <v>1639</v>
      </c>
      <c r="G14344">
        <v>3337</v>
      </c>
      <c r="H14344" s="23">
        <v>2770433910080</v>
      </c>
    </row>
    <row r="14345" spans="1:8" x14ac:dyDescent="0.25">
      <c r="A14345">
        <v>10541</v>
      </c>
      <c r="B14345" t="s">
        <v>19070</v>
      </c>
      <c r="C14345" t="s">
        <v>19070</v>
      </c>
      <c r="D14345" s="23">
        <v>32081682000109</v>
      </c>
      <c r="E14345" t="s">
        <v>1422</v>
      </c>
      <c r="F14345" t="s">
        <v>1386</v>
      </c>
      <c r="G14345">
        <v>15906</v>
      </c>
      <c r="H14345" s="23">
        <v>163284741</v>
      </c>
    </row>
    <row r="14346" spans="1:8" x14ac:dyDescent="0.25">
      <c r="A14346">
        <v>2907</v>
      </c>
      <c r="B14346" t="s">
        <v>19071</v>
      </c>
      <c r="C14346" t="s">
        <v>19072</v>
      </c>
      <c r="D14346" s="23">
        <v>5003357000147</v>
      </c>
      <c r="E14346" t="s">
        <v>1385</v>
      </c>
      <c r="F14346" t="s">
        <v>1386</v>
      </c>
      <c r="G14346">
        <v>4183</v>
      </c>
      <c r="H14346" s="23" t="s">
        <v>2239</v>
      </c>
    </row>
    <row r="14347" spans="1:8" x14ac:dyDescent="0.25">
      <c r="A14347">
        <v>5272</v>
      </c>
      <c r="B14347" t="s">
        <v>19073</v>
      </c>
      <c r="C14347" t="s">
        <v>19073</v>
      </c>
      <c r="D14347" s="23">
        <v>16577184000197</v>
      </c>
      <c r="E14347" t="s">
        <v>1409</v>
      </c>
      <c r="F14347" t="s">
        <v>1386</v>
      </c>
      <c r="G14347">
        <v>8313</v>
      </c>
      <c r="H14347" s="23">
        <v>162014805</v>
      </c>
    </row>
    <row r="14348" spans="1:8" x14ac:dyDescent="0.25">
      <c r="A14348">
        <v>14273</v>
      </c>
      <c r="B14348" t="s">
        <v>19074</v>
      </c>
      <c r="C14348" t="s">
        <v>19075</v>
      </c>
      <c r="D14348" s="23">
        <v>45225987000180</v>
      </c>
      <c r="E14348" t="s">
        <v>1430</v>
      </c>
      <c r="F14348" t="s">
        <v>1415</v>
      </c>
      <c r="G14348">
        <v>22488</v>
      </c>
      <c r="H14348" s="23">
        <v>102198896</v>
      </c>
    </row>
    <row r="14349" spans="1:8" x14ac:dyDescent="0.25">
      <c r="A14349">
        <v>3132</v>
      </c>
      <c r="B14349" t="s">
        <v>19076</v>
      </c>
      <c r="C14349" t="s">
        <v>19077</v>
      </c>
      <c r="D14349" s="23">
        <v>6030620000150</v>
      </c>
      <c r="E14349" t="s">
        <v>1385</v>
      </c>
      <c r="F14349" t="s">
        <v>1386</v>
      </c>
      <c r="G14349">
        <v>4408</v>
      </c>
      <c r="H14349" s="23">
        <v>161406319</v>
      </c>
    </row>
    <row r="14350" spans="1:8" x14ac:dyDescent="0.25">
      <c r="A14350">
        <v>5033</v>
      </c>
      <c r="B14350" t="s">
        <v>25710</v>
      </c>
      <c r="C14350" t="s">
        <v>25711</v>
      </c>
      <c r="D14350" s="23"/>
      <c r="E14350" t="s">
        <v>1723</v>
      </c>
      <c r="F14350" t="s">
        <v>1386</v>
      </c>
      <c r="G14350">
        <v>78</v>
      </c>
      <c r="H14350" s="23"/>
    </row>
    <row r="14351" spans="1:8" x14ac:dyDescent="0.25">
      <c r="A14351">
        <v>7124</v>
      </c>
      <c r="B14351" t="s">
        <v>25712</v>
      </c>
      <c r="C14351" t="s">
        <v>25713</v>
      </c>
      <c r="D14351" s="23"/>
      <c r="E14351" t="s">
        <v>1422</v>
      </c>
      <c r="F14351" t="s">
        <v>1386</v>
      </c>
      <c r="G14351">
        <v>850</v>
      </c>
      <c r="H14351" s="23"/>
    </row>
    <row r="14352" spans="1:8" x14ac:dyDescent="0.25">
      <c r="A14352">
        <v>376</v>
      </c>
      <c r="B14352" t="s">
        <v>25714</v>
      </c>
      <c r="C14352" t="s">
        <v>25714</v>
      </c>
      <c r="D14352" s="23"/>
      <c r="E14352" t="s">
        <v>15174</v>
      </c>
      <c r="F14352" t="s">
        <v>1386</v>
      </c>
      <c r="G14352">
        <v>1652</v>
      </c>
      <c r="H14352" s="23"/>
    </row>
    <row r="14353" spans="1:8" x14ac:dyDescent="0.25">
      <c r="A14353">
        <v>8131</v>
      </c>
      <c r="B14353" t="s">
        <v>25715</v>
      </c>
      <c r="C14353" t="s">
        <v>25713</v>
      </c>
      <c r="D14353" s="23"/>
      <c r="E14353" t="s">
        <v>1572</v>
      </c>
      <c r="F14353" t="s">
        <v>1386</v>
      </c>
      <c r="G14353">
        <v>12167</v>
      </c>
      <c r="H14353" s="23"/>
    </row>
    <row r="14354" spans="1:8" x14ac:dyDescent="0.25">
      <c r="A14354">
        <v>3077</v>
      </c>
      <c r="B14354" t="s">
        <v>19078</v>
      </c>
      <c r="C14354" t="s">
        <v>19079</v>
      </c>
      <c r="D14354" s="23">
        <v>5775158000157</v>
      </c>
      <c r="E14354" t="s">
        <v>1688</v>
      </c>
      <c r="F14354" t="s">
        <v>1386</v>
      </c>
      <c r="G14354">
        <v>4353</v>
      </c>
      <c r="H14354" s="23">
        <v>160184703</v>
      </c>
    </row>
    <row r="14355" spans="1:8" x14ac:dyDescent="0.25">
      <c r="A14355">
        <v>932</v>
      </c>
      <c r="B14355" t="s">
        <v>25716</v>
      </c>
      <c r="C14355" t="s">
        <v>25716</v>
      </c>
      <c r="D14355" s="23"/>
      <c r="E14355" t="s">
        <v>1422</v>
      </c>
      <c r="F14355" t="s">
        <v>1386</v>
      </c>
      <c r="G14355">
        <v>2208</v>
      </c>
      <c r="H14355" s="23"/>
    </row>
    <row r="14356" spans="1:8" x14ac:dyDescent="0.25">
      <c r="A14356">
        <v>9273</v>
      </c>
      <c r="B14356" t="s">
        <v>25717</v>
      </c>
      <c r="C14356" t="s">
        <v>25717</v>
      </c>
      <c r="D14356" s="23"/>
      <c r="E14356" t="s">
        <v>3083</v>
      </c>
      <c r="F14356" t="s">
        <v>1386</v>
      </c>
      <c r="G14356">
        <v>13766</v>
      </c>
      <c r="H14356" s="23"/>
    </row>
    <row r="14357" spans="1:8" x14ac:dyDescent="0.25">
      <c r="A14357">
        <v>6036</v>
      </c>
      <c r="B14357" t="s">
        <v>25718</v>
      </c>
      <c r="C14357" t="s">
        <v>25719</v>
      </c>
      <c r="D14357" s="23"/>
      <c r="E14357" t="s">
        <v>1530</v>
      </c>
      <c r="F14357" t="s">
        <v>1386</v>
      </c>
      <c r="G14357">
        <v>9406</v>
      </c>
      <c r="H14357" s="23"/>
    </row>
    <row r="14358" spans="1:8" x14ac:dyDescent="0.25">
      <c r="A14358">
        <v>2042</v>
      </c>
      <c r="B14358" t="s">
        <v>19080</v>
      </c>
      <c r="C14358" t="s">
        <v>19081</v>
      </c>
      <c r="D14358" s="23">
        <v>1945842000189</v>
      </c>
      <c r="E14358" t="s">
        <v>1921</v>
      </c>
      <c r="F14358" t="s">
        <v>1386</v>
      </c>
      <c r="G14358">
        <v>3318</v>
      </c>
      <c r="H14358" s="23">
        <v>161170021</v>
      </c>
    </row>
    <row r="14359" spans="1:8" x14ac:dyDescent="0.25">
      <c r="A14359">
        <v>2055</v>
      </c>
      <c r="B14359" t="s">
        <v>19082</v>
      </c>
      <c r="C14359" t="s">
        <v>19083</v>
      </c>
      <c r="D14359" s="23">
        <v>203816000112</v>
      </c>
      <c r="E14359" t="s">
        <v>2433</v>
      </c>
      <c r="F14359" t="s">
        <v>1386</v>
      </c>
      <c r="G14359">
        <v>3331</v>
      </c>
      <c r="H14359" s="23">
        <v>161056385</v>
      </c>
    </row>
    <row r="14360" spans="1:8" x14ac:dyDescent="0.25">
      <c r="A14360">
        <v>6735</v>
      </c>
      <c r="B14360" t="s">
        <v>25720</v>
      </c>
      <c r="C14360" t="s">
        <v>25721</v>
      </c>
      <c r="D14360" s="23"/>
      <c r="E14360" t="s">
        <v>1422</v>
      </c>
      <c r="F14360" t="s">
        <v>1386</v>
      </c>
      <c r="G14360">
        <v>107</v>
      </c>
      <c r="H14360" s="23"/>
    </row>
    <row r="14361" spans="1:8" x14ac:dyDescent="0.25">
      <c r="A14361">
        <v>5308</v>
      </c>
      <c r="B14361" t="s">
        <v>25722</v>
      </c>
      <c r="C14361" t="s">
        <v>25722</v>
      </c>
      <c r="D14361" s="23"/>
      <c r="E14361" t="s">
        <v>25723</v>
      </c>
      <c r="F14361" t="s">
        <v>1398</v>
      </c>
      <c r="G14361">
        <v>8344</v>
      </c>
      <c r="H14361" s="23"/>
    </row>
    <row r="14362" spans="1:8" x14ac:dyDescent="0.25">
      <c r="A14362">
        <v>2592</v>
      </c>
      <c r="B14362" t="s">
        <v>19084</v>
      </c>
      <c r="C14362" t="s">
        <v>19085</v>
      </c>
      <c r="D14362" s="23">
        <v>3808958000100</v>
      </c>
      <c r="E14362" t="s">
        <v>1385</v>
      </c>
      <c r="F14362" t="s">
        <v>1386</v>
      </c>
      <c r="G14362">
        <v>3868</v>
      </c>
      <c r="H14362" s="23">
        <v>161277403</v>
      </c>
    </row>
    <row r="14363" spans="1:8" x14ac:dyDescent="0.25">
      <c r="A14363">
        <v>2933</v>
      </c>
      <c r="B14363" t="s">
        <v>19086</v>
      </c>
      <c r="C14363" t="s">
        <v>19087</v>
      </c>
      <c r="D14363" s="23">
        <v>5117573000113</v>
      </c>
      <c r="E14363" t="s">
        <v>1385</v>
      </c>
      <c r="F14363" t="s">
        <v>1386</v>
      </c>
      <c r="G14363">
        <v>4209</v>
      </c>
      <c r="H14363" s="23">
        <v>161354750</v>
      </c>
    </row>
    <row r="14364" spans="1:8" x14ac:dyDescent="0.25">
      <c r="A14364">
        <v>695</v>
      </c>
      <c r="B14364" t="s">
        <v>19086</v>
      </c>
      <c r="C14364" t="s">
        <v>19086</v>
      </c>
      <c r="D14364" s="23"/>
      <c r="E14364" t="s">
        <v>1385</v>
      </c>
      <c r="F14364" t="s">
        <v>1386</v>
      </c>
      <c r="G14364">
        <v>1971</v>
      </c>
      <c r="H14364" s="23"/>
    </row>
    <row r="14365" spans="1:8" x14ac:dyDescent="0.25">
      <c r="A14365">
        <v>3835</v>
      </c>
      <c r="B14365" t="s">
        <v>19088</v>
      </c>
      <c r="C14365" t="s">
        <v>19089</v>
      </c>
      <c r="D14365" s="23">
        <v>9042888000108</v>
      </c>
      <c r="E14365" t="s">
        <v>1678</v>
      </c>
      <c r="F14365" t="s">
        <v>1386</v>
      </c>
      <c r="G14365">
        <v>5111</v>
      </c>
      <c r="H14365" s="23">
        <v>160044502</v>
      </c>
    </row>
    <row r="14366" spans="1:8" x14ac:dyDescent="0.25">
      <c r="A14366">
        <v>996</v>
      </c>
      <c r="B14366" t="s">
        <v>25724</v>
      </c>
      <c r="C14366" t="s">
        <v>25724</v>
      </c>
      <c r="D14366" s="23"/>
      <c r="E14366" t="s">
        <v>1541</v>
      </c>
      <c r="F14366" t="s">
        <v>1386</v>
      </c>
      <c r="G14366">
        <v>2272</v>
      </c>
      <c r="H14366" s="23"/>
    </row>
    <row r="14367" spans="1:8" x14ac:dyDescent="0.25">
      <c r="A14367">
        <v>698</v>
      </c>
      <c r="B14367" t="s">
        <v>25725</v>
      </c>
      <c r="C14367" t="s">
        <v>25725</v>
      </c>
      <c r="D14367" s="23"/>
      <c r="E14367" t="s">
        <v>10712</v>
      </c>
      <c r="F14367" t="s">
        <v>1386</v>
      </c>
      <c r="G14367">
        <v>1974</v>
      </c>
      <c r="H14367" s="23"/>
    </row>
    <row r="14368" spans="1:8" x14ac:dyDescent="0.25">
      <c r="A14368">
        <v>14738</v>
      </c>
      <c r="B14368" t="s">
        <v>25726</v>
      </c>
      <c r="C14368" t="s">
        <v>25727</v>
      </c>
      <c r="D14368" s="23"/>
      <c r="E14368" t="s">
        <v>1583</v>
      </c>
      <c r="F14368" t="s">
        <v>1386</v>
      </c>
      <c r="G14368">
        <v>13208</v>
      </c>
      <c r="H14368" s="23"/>
    </row>
    <row r="14369" spans="1:8" x14ac:dyDescent="0.25">
      <c r="A14369">
        <v>14737</v>
      </c>
      <c r="B14369" t="s">
        <v>25728</v>
      </c>
      <c r="C14369" t="s">
        <v>25573</v>
      </c>
      <c r="D14369" s="23"/>
      <c r="E14369" t="s">
        <v>1723</v>
      </c>
      <c r="F14369" t="s">
        <v>1386</v>
      </c>
      <c r="G14369">
        <v>9441</v>
      </c>
      <c r="H14369" s="23"/>
    </row>
    <row r="14370" spans="1:8" x14ac:dyDescent="0.25">
      <c r="A14370">
        <v>10134</v>
      </c>
      <c r="B14370" t="s">
        <v>25729</v>
      </c>
      <c r="C14370" t="s">
        <v>25573</v>
      </c>
      <c r="D14370" s="23"/>
      <c r="E14370" t="s">
        <v>1422</v>
      </c>
      <c r="F14370" t="s">
        <v>1386</v>
      </c>
      <c r="G14370">
        <v>5722</v>
      </c>
      <c r="H14370" s="23"/>
    </row>
    <row r="14371" spans="1:8" x14ac:dyDescent="0.25">
      <c r="A14371">
        <v>8699</v>
      </c>
      <c r="B14371" t="s">
        <v>25730</v>
      </c>
      <c r="C14371" t="s">
        <v>25730</v>
      </c>
      <c r="D14371" s="23"/>
      <c r="E14371" t="s">
        <v>3641</v>
      </c>
      <c r="F14371" t="s">
        <v>1398</v>
      </c>
      <c r="G14371">
        <v>13206</v>
      </c>
      <c r="H14371" s="23"/>
    </row>
    <row r="14372" spans="1:8" x14ac:dyDescent="0.25">
      <c r="A14372">
        <v>4079</v>
      </c>
      <c r="B14372" t="s">
        <v>19090</v>
      </c>
      <c r="C14372" t="s">
        <v>19091</v>
      </c>
      <c r="D14372" s="23">
        <v>9494881000119</v>
      </c>
      <c r="E14372" t="s">
        <v>1705</v>
      </c>
      <c r="F14372" t="s">
        <v>1386</v>
      </c>
      <c r="G14372">
        <v>5355</v>
      </c>
      <c r="H14372" s="23">
        <v>160523621</v>
      </c>
    </row>
    <row r="14373" spans="1:8" x14ac:dyDescent="0.25">
      <c r="A14373">
        <v>5341</v>
      </c>
      <c r="B14373" t="s">
        <v>25731</v>
      </c>
      <c r="C14373" t="s">
        <v>25731</v>
      </c>
      <c r="D14373" s="23"/>
      <c r="E14373" t="s">
        <v>1541</v>
      </c>
      <c r="F14373" t="s">
        <v>1386</v>
      </c>
      <c r="G14373">
        <v>8376</v>
      </c>
      <c r="H14373" s="23"/>
    </row>
    <row r="14374" spans="1:8" x14ac:dyDescent="0.25">
      <c r="A14374">
        <v>12964</v>
      </c>
      <c r="B14374" t="s">
        <v>19092</v>
      </c>
      <c r="C14374" t="s">
        <v>19092</v>
      </c>
      <c r="D14374" s="23">
        <v>12932240000103</v>
      </c>
      <c r="E14374" t="s">
        <v>1385</v>
      </c>
      <c r="F14374" t="s">
        <v>1386</v>
      </c>
      <c r="G14374">
        <v>19999</v>
      </c>
      <c r="H14374" s="23">
        <v>160819679</v>
      </c>
    </row>
    <row r="14375" spans="1:8" x14ac:dyDescent="0.25">
      <c r="A14375">
        <v>7923</v>
      </c>
      <c r="B14375" t="s">
        <v>25732</v>
      </c>
      <c r="C14375" t="s">
        <v>25732</v>
      </c>
      <c r="D14375" s="23"/>
      <c r="E14375" t="s">
        <v>1578</v>
      </c>
      <c r="F14375" t="s">
        <v>1386</v>
      </c>
      <c r="G14375">
        <v>12234</v>
      </c>
      <c r="H14375" s="23"/>
    </row>
    <row r="14376" spans="1:8" x14ac:dyDescent="0.25">
      <c r="A14376">
        <v>12938</v>
      </c>
      <c r="B14376" t="s">
        <v>19093</v>
      </c>
      <c r="C14376" t="s">
        <v>19094</v>
      </c>
      <c r="D14376" s="23">
        <v>44430038000170</v>
      </c>
      <c r="E14376" t="s">
        <v>1578</v>
      </c>
      <c r="F14376" t="s">
        <v>1386</v>
      </c>
      <c r="G14376">
        <v>19982</v>
      </c>
      <c r="H14376" s="23" t="s">
        <v>1438</v>
      </c>
    </row>
    <row r="14377" spans="1:8" x14ac:dyDescent="0.25">
      <c r="A14377">
        <v>1170</v>
      </c>
      <c r="B14377" t="s">
        <v>25733</v>
      </c>
      <c r="C14377" t="s">
        <v>25733</v>
      </c>
      <c r="D14377" s="23"/>
      <c r="E14377" t="s">
        <v>1723</v>
      </c>
      <c r="F14377" t="s">
        <v>1386</v>
      </c>
      <c r="G14377">
        <v>5696</v>
      </c>
      <c r="H14377" s="23"/>
    </row>
    <row r="14378" spans="1:8" x14ac:dyDescent="0.25">
      <c r="A14378">
        <v>6152</v>
      </c>
      <c r="B14378" t="s">
        <v>19095</v>
      </c>
      <c r="C14378" t="s">
        <v>19095</v>
      </c>
      <c r="D14378" s="23">
        <v>18841410000120</v>
      </c>
      <c r="E14378" t="s">
        <v>1675</v>
      </c>
      <c r="F14378" t="s">
        <v>1386</v>
      </c>
      <c r="G14378">
        <v>9623</v>
      </c>
      <c r="H14378" s="23" t="s">
        <v>1438</v>
      </c>
    </row>
    <row r="14379" spans="1:8" x14ac:dyDescent="0.25">
      <c r="A14379">
        <v>10288</v>
      </c>
      <c r="B14379" t="s">
        <v>25734</v>
      </c>
      <c r="C14379" t="s">
        <v>25734</v>
      </c>
      <c r="D14379" s="23"/>
      <c r="E14379" t="s">
        <v>1385</v>
      </c>
      <c r="F14379" t="s">
        <v>1386</v>
      </c>
      <c r="G14379">
        <v>15517</v>
      </c>
      <c r="H14379" s="23"/>
    </row>
    <row r="14380" spans="1:8" x14ac:dyDescent="0.25">
      <c r="A14380">
        <v>14641</v>
      </c>
      <c r="B14380" t="s">
        <v>19096</v>
      </c>
      <c r="C14380" t="s">
        <v>19096</v>
      </c>
      <c r="D14380" s="23">
        <v>36025178000134</v>
      </c>
      <c r="E14380" t="s">
        <v>2806</v>
      </c>
      <c r="F14380" t="s">
        <v>1386</v>
      </c>
      <c r="G14380">
        <v>23061</v>
      </c>
      <c r="H14380" s="23">
        <v>163578532</v>
      </c>
    </row>
    <row r="14381" spans="1:8" x14ac:dyDescent="0.25">
      <c r="A14381">
        <v>9505</v>
      </c>
      <c r="B14381" t="s">
        <v>19097</v>
      </c>
      <c r="C14381" t="s">
        <v>19097</v>
      </c>
      <c r="D14381" s="23">
        <v>19414337000173</v>
      </c>
      <c r="E14381" t="s">
        <v>1385</v>
      </c>
      <c r="F14381" t="s">
        <v>1386</v>
      </c>
      <c r="G14381">
        <v>14193</v>
      </c>
      <c r="H14381" s="23">
        <v>162266545</v>
      </c>
    </row>
    <row r="14382" spans="1:8" x14ac:dyDescent="0.25">
      <c r="A14382">
        <v>2863</v>
      </c>
      <c r="B14382" t="s">
        <v>19098</v>
      </c>
      <c r="C14382" t="s">
        <v>19099</v>
      </c>
      <c r="D14382" s="23">
        <v>4818661000180</v>
      </c>
      <c r="E14382" t="s">
        <v>1952</v>
      </c>
      <c r="F14382" t="s">
        <v>1386</v>
      </c>
      <c r="G14382">
        <v>4139</v>
      </c>
      <c r="H14382" s="23">
        <v>161369103</v>
      </c>
    </row>
    <row r="14383" spans="1:8" x14ac:dyDescent="0.25">
      <c r="A14383">
        <v>1359</v>
      </c>
      <c r="B14383" t="s">
        <v>19100</v>
      </c>
      <c r="C14383" t="s">
        <v>19101</v>
      </c>
      <c r="D14383" s="23">
        <v>10633317000119</v>
      </c>
      <c r="E14383" t="s">
        <v>1385</v>
      </c>
      <c r="F14383" t="s">
        <v>1386</v>
      </c>
      <c r="G14383">
        <v>2635</v>
      </c>
      <c r="H14383" s="23" t="s">
        <v>19102</v>
      </c>
    </row>
    <row r="14384" spans="1:8" x14ac:dyDescent="0.25">
      <c r="A14384">
        <v>1449</v>
      </c>
      <c r="B14384" t="s">
        <v>19103</v>
      </c>
      <c r="C14384" t="s">
        <v>19104</v>
      </c>
      <c r="D14384" s="23">
        <v>10839232000191</v>
      </c>
      <c r="E14384" t="s">
        <v>1385</v>
      </c>
      <c r="F14384" t="s">
        <v>1386</v>
      </c>
      <c r="G14384">
        <v>2725</v>
      </c>
      <c r="H14384" s="23" t="s">
        <v>19105</v>
      </c>
    </row>
    <row r="14385" spans="1:8" x14ac:dyDescent="0.25">
      <c r="A14385">
        <v>2573</v>
      </c>
      <c r="B14385" t="s">
        <v>19106</v>
      </c>
      <c r="C14385" t="s">
        <v>19107</v>
      </c>
      <c r="D14385" s="23">
        <v>3709079000112</v>
      </c>
      <c r="E14385" t="s">
        <v>1385</v>
      </c>
      <c r="F14385" t="s">
        <v>1386</v>
      </c>
      <c r="G14385">
        <v>3849</v>
      </c>
      <c r="H14385" s="23">
        <v>161293948</v>
      </c>
    </row>
    <row r="14386" spans="1:8" x14ac:dyDescent="0.25">
      <c r="A14386">
        <v>5699</v>
      </c>
      <c r="B14386" t="s">
        <v>25735</v>
      </c>
      <c r="C14386" t="s">
        <v>25736</v>
      </c>
      <c r="D14386" s="23"/>
      <c r="E14386" t="s">
        <v>1422</v>
      </c>
      <c r="F14386" t="s">
        <v>1386</v>
      </c>
      <c r="G14386">
        <v>5643</v>
      </c>
      <c r="H14386" s="23"/>
    </row>
    <row r="14387" spans="1:8" x14ac:dyDescent="0.25">
      <c r="A14387">
        <v>9551</v>
      </c>
      <c r="B14387" t="s">
        <v>19108</v>
      </c>
      <c r="C14387" t="s">
        <v>19108</v>
      </c>
      <c r="D14387" s="23">
        <v>18049561000140</v>
      </c>
      <c r="E14387" t="s">
        <v>2253</v>
      </c>
      <c r="F14387" t="s">
        <v>1386</v>
      </c>
      <c r="G14387">
        <v>14249</v>
      </c>
      <c r="H14387" s="23">
        <v>162134827</v>
      </c>
    </row>
    <row r="14388" spans="1:8" x14ac:dyDescent="0.25">
      <c r="A14388">
        <v>12750</v>
      </c>
      <c r="B14388" t="s">
        <v>25737</v>
      </c>
      <c r="C14388" t="s">
        <v>25738</v>
      </c>
      <c r="D14388" s="23"/>
      <c r="E14388" t="s">
        <v>1422</v>
      </c>
      <c r="F14388" t="s">
        <v>1386</v>
      </c>
      <c r="G14388">
        <v>12823</v>
      </c>
      <c r="H14388" s="23"/>
    </row>
    <row r="14389" spans="1:8" x14ac:dyDescent="0.25">
      <c r="A14389">
        <v>1577</v>
      </c>
      <c r="B14389" t="s">
        <v>19109</v>
      </c>
      <c r="C14389" t="s">
        <v>19110</v>
      </c>
      <c r="D14389" s="23">
        <v>11386417000150</v>
      </c>
      <c r="E14389" t="s">
        <v>1533</v>
      </c>
      <c r="F14389" t="s">
        <v>1386</v>
      </c>
      <c r="G14389">
        <v>2853</v>
      </c>
      <c r="H14389" s="23">
        <v>161643477</v>
      </c>
    </row>
    <row r="14390" spans="1:8" x14ac:dyDescent="0.25">
      <c r="A14390">
        <v>3212</v>
      </c>
      <c r="B14390" t="s">
        <v>19111</v>
      </c>
      <c r="C14390" t="s">
        <v>19112</v>
      </c>
      <c r="D14390" s="23">
        <v>6301040000150</v>
      </c>
      <c r="E14390" t="s">
        <v>1805</v>
      </c>
      <c r="F14390" t="s">
        <v>1386</v>
      </c>
      <c r="G14390">
        <v>4488</v>
      </c>
      <c r="H14390" s="23">
        <v>161452655</v>
      </c>
    </row>
    <row r="14391" spans="1:8" x14ac:dyDescent="0.25">
      <c r="A14391">
        <v>6971</v>
      </c>
      <c r="B14391" t="s">
        <v>19113</v>
      </c>
      <c r="C14391" t="s">
        <v>19113</v>
      </c>
      <c r="D14391" s="23">
        <v>428869000131</v>
      </c>
      <c r="E14391" t="s">
        <v>2256</v>
      </c>
      <c r="F14391" t="s">
        <v>1386</v>
      </c>
      <c r="G14391">
        <v>10961</v>
      </c>
      <c r="H14391" s="23">
        <v>161073247</v>
      </c>
    </row>
    <row r="14392" spans="1:8" x14ac:dyDescent="0.25">
      <c r="A14392">
        <v>1513</v>
      </c>
      <c r="B14392" t="s">
        <v>19114</v>
      </c>
      <c r="C14392" t="s">
        <v>19115</v>
      </c>
      <c r="D14392" s="23">
        <v>11077452000198</v>
      </c>
      <c r="E14392" t="s">
        <v>1452</v>
      </c>
      <c r="F14392" t="s">
        <v>1386</v>
      </c>
      <c r="G14392">
        <v>2789</v>
      </c>
      <c r="H14392" s="23">
        <v>161628907</v>
      </c>
    </row>
    <row r="14393" spans="1:8" x14ac:dyDescent="0.25">
      <c r="A14393">
        <v>11188</v>
      </c>
      <c r="B14393" t="s">
        <v>19116</v>
      </c>
      <c r="C14393" t="s">
        <v>19117</v>
      </c>
      <c r="D14393" s="23">
        <v>19746975000191</v>
      </c>
      <c r="E14393" t="s">
        <v>1385</v>
      </c>
      <c r="F14393" t="s">
        <v>1386</v>
      </c>
      <c r="G14393">
        <v>17008</v>
      </c>
      <c r="H14393" s="23">
        <v>162285108</v>
      </c>
    </row>
    <row r="14394" spans="1:8" x14ac:dyDescent="0.25">
      <c r="A14394">
        <v>277</v>
      </c>
      <c r="B14394" t="s">
        <v>25739</v>
      </c>
      <c r="C14394" t="s">
        <v>25739</v>
      </c>
      <c r="D14394" s="23"/>
      <c r="E14394" t="s">
        <v>4224</v>
      </c>
      <c r="F14394" t="s">
        <v>1386</v>
      </c>
      <c r="G14394">
        <v>1553</v>
      </c>
      <c r="H14394" s="23"/>
    </row>
    <row r="14395" spans="1:8" x14ac:dyDescent="0.25">
      <c r="A14395">
        <v>14013</v>
      </c>
      <c r="B14395" t="s">
        <v>25740</v>
      </c>
      <c r="C14395" t="s">
        <v>25741</v>
      </c>
      <c r="D14395" s="23"/>
      <c r="E14395" t="s">
        <v>1530</v>
      </c>
      <c r="F14395" t="s">
        <v>1386</v>
      </c>
      <c r="G14395">
        <v>20708</v>
      </c>
      <c r="H14395" s="23"/>
    </row>
    <row r="14396" spans="1:8" x14ac:dyDescent="0.25">
      <c r="A14396">
        <v>12310</v>
      </c>
      <c r="B14396" t="s">
        <v>25742</v>
      </c>
      <c r="C14396" t="s">
        <v>25741</v>
      </c>
      <c r="D14396" s="23"/>
      <c r="E14396" t="s">
        <v>1422</v>
      </c>
      <c r="F14396" t="s">
        <v>1386</v>
      </c>
      <c r="G14396">
        <v>5934</v>
      </c>
      <c r="H14396" s="23"/>
    </row>
    <row r="14397" spans="1:8" x14ac:dyDescent="0.25">
      <c r="A14397">
        <v>3813</v>
      </c>
      <c r="B14397" t="s">
        <v>19118</v>
      </c>
      <c r="C14397" t="s">
        <v>19119</v>
      </c>
      <c r="D14397" s="23">
        <v>8988755000158</v>
      </c>
      <c r="E14397" t="s">
        <v>7883</v>
      </c>
      <c r="F14397" t="s">
        <v>1386</v>
      </c>
      <c r="G14397">
        <v>5089</v>
      </c>
      <c r="H14397" s="23">
        <v>161530974</v>
      </c>
    </row>
    <row r="14398" spans="1:8" x14ac:dyDescent="0.25">
      <c r="A14398">
        <v>5325</v>
      </c>
      <c r="B14398" t="s">
        <v>19120</v>
      </c>
      <c r="C14398" t="s">
        <v>19121</v>
      </c>
      <c r="D14398" s="23">
        <v>11941041000107</v>
      </c>
      <c r="E14398" t="s">
        <v>1422</v>
      </c>
      <c r="F14398" t="s">
        <v>1386</v>
      </c>
      <c r="G14398">
        <v>8361</v>
      </c>
      <c r="H14398" s="23">
        <v>161869394</v>
      </c>
    </row>
    <row r="14399" spans="1:8" x14ac:dyDescent="0.25">
      <c r="A14399">
        <v>33</v>
      </c>
      <c r="B14399" t="s">
        <v>19122</v>
      </c>
      <c r="D14399" s="23"/>
      <c r="E14399" t="s">
        <v>1422</v>
      </c>
      <c r="F14399" t="s">
        <v>1386</v>
      </c>
      <c r="G14399">
        <v>1309</v>
      </c>
      <c r="H14399" s="23"/>
    </row>
    <row r="14400" spans="1:8" x14ac:dyDescent="0.25">
      <c r="A14400">
        <v>2882</v>
      </c>
      <c r="B14400" t="s">
        <v>19123</v>
      </c>
      <c r="C14400" t="s">
        <v>19124</v>
      </c>
      <c r="D14400" s="23">
        <v>4898109000149</v>
      </c>
      <c r="E14400" t="s">
        <v>1385</v>
      </c>
      <c r="F14400" t="s">
        <v>1386</v>
      </c>
      <c r="G14400">
        <v>4158</v>
      </c>
      <c r="H14400" s="23">
        <v>161341039</v>
      </c>
    </row>
    <row r="14401" spans="1:8" x14ac:dyDescent="0.25">
      <c r="A14401">
        <v>7677</v>
      </c>
      <c r="B14401" t="s">
        <v>19125</v>
      </c>
      <c r="C14401" t="s">
        <v>19125</v>
      </c>
      <c r="D14401" s="23">
        <v>12299130000156</v>
      </c>
      <c r="E14401" t="s">
        <v>2614</v>
      </c>
      <c r="F14401" t="s">
        <v>1386</v>
      </c>
      <c r="G14401">
        <v>11985</v>
      </c>
      <c r="H14401" s="23">
        <v>161718833</v>
      </c>
    </row>
    <row r="14402" spans="1:8" x14ac:dyDescent="0.25">
      <c r="A14402">
        <v>12906</v>
      </c>
      <c r="B14402" t="s">
        <v>25743</v>
      </c>
      <c r="C14402" t="s">
        <v>25743</v>
      </c>
      <c r="D14402" s="23"/>
      <c r="E14402" t="s">
        <v>1578</v>
      </c>
      <c r="F14402" t="s">
        <v>1386</v>
      </c>
      <c r="G14402">
        <v>19951</v>
      </c>
      <c r="H14402" s="23"/>
    </row>
    <row r="14403" spans="1:8" x14ac:dyDescent="0.25">
      <c r="A14403">
        <v>11219</v>
      </c>
      <c r="B14403" t="s">
        <v>19126</v>
      </c>
      <c r="C14403" t="s">
        <v>19126</v>
      </c>
      <c r="D14403" s="23">
        <v>30912289000186</v>
      </c>
      <c r="E14403" t="s">
        <v>1720</v>
      </c>
      <c r="F14403" t="s">
        <v>1386</v>
      </c>
      <c r="G14403">
        <v>17047</v>
      </c>
      <c r="H14403" s="23">
        <v>163212988</v>
      </c>
    </row>
    <row r="14404" spans="1:8" x14ac:dyDescent="0.25">
      <c r="A14404">
        <v>375</v>
      </c>
      <c r="B14404" t="s">
        <v>25744</v>
      </c>
      <c r="C14404" t="s">
        <v>25744</v>
      </c>
      <c r="D14404" s="23"/>
      <c r="E14404" t="s">
        <v>1422</v>
      </c>
      <c r="F14404" t="s">
        <v>1386</v>
      </c>
      <c r="G14404">
        <v>1651</v>
      </c>
      <c r="H14404" s="23"/>
    </row>
    <row r="14405" spans="1:8" x14ac:dyDescent="0.25">
      <c r="A14405">
        <v>4629</v>
      </c>
      <c r="B14405" t="s">
        <v>25745</v>
      </c>
      <c r="C14405" t="s">
        <v>25745</v>
      </c>
      <c r="D14405" s="23"/>
      <c r="E14405" t="s">
        <v>1409</v>
      </c>
      <c r="F14405" t="s">
        <v>1386</v>
      </c>
      <c r="G14405">
        <v>7202</v>
      </c>
      <c r="H14405" s="23"/>
    </row>
    <row r="14406" spans="1:8" x14ac:dyDescent="0.25">
      <c r="A14406">
        <v>4983</v>
      </c>
      <c r="B14406" t="s">
        <v>25746</v>
      </c>
      <c r="C14406" t="s">
        <v>25746</v>
      </c>
      <c r="D14406" s="23"/>
      <c r="E14406" t="s">
        <v>1422</v>
      </c>
      <c r="F14406" t="s">
        <v>1386</v>
      </c>
      <c r="G14406">
        <v>8010</v>
      </c>
      <c r="H14406" s="23"/>
    </row>
    <row r="14407" spans="1:8" x14ac:dyDescent="0.25">
      <c r="A14407">
        <v>5000</v>
      </c>
      <c r="B14407" t="s">
        <v>25747</v>
      </c>
      <c r="C14407" t="s">
        <v>25747</v>
      </c>
      <c r="D14407" s="23"/>
      <c r="E14407" t="s">
        <v>3109</v>
      </c>
      <c r="F14407" t="s">
        <v>1386</v>
      </c>
      <c r="G14407">
        <v>8026</v>
      </c>
      <c r="H14407" s="23"/>
    </row>
    <row r="14408" spans="1:8" x14ac:dyDescent="0.25">
      <c r="A14408">
        <v>9805</v>
      </c>
      <c r="B14408" t="s">
        <v>19127</v>
      </c>
      <c r="C14408" t="s">
        <v>19128</v>
      </c>
      <c r="D14408" s="23">
        <v>24060932000198</v>
      </c>
      <c r="E14408" t="s">
        <v>2215</v>
      </c>
      <c r="F14408" t="s">
        <v>2216</v>
      </c>
      <c r="G14408">
        <v>14536</v>
      </c>
      <c r="H14408" s="23">
        <v>271514930</v>
      </c>
    </row>
    <row r="14409" spans="1:8" x14ac:dyDescent="0.25">
      <c r="A14409">
        <v>9026</v>
      </c>
      <c r="B14409" t="s">
        <v>19129</v>
      </c>
      <c r="C14409" t="s">
        <v>19130</v>
      </c>
      <c r="D14409" s="23">
        <v>2233586000160</v>
      </c>
      <c r="E14409" t="s">
        <v>1465</v>
      </c>
      <c r="F14409" t="s">
        <v>1398</v>
      </c>
      <c r="G14409">
        <v>13558</v>
      </c>
      <c r="H14409" s="23">
        <v>200797310</v>
      </c>
    </row>
    <row r="14410" spans="1:8" x14ac:dyDescent="0.25">
      <c r="A14410">
        <v>11599</v>
      </c>
      <c r="B14410" t="s">
        <v>19131</v>
      </c>
      <c r="C14410" t="s">
        <v>19131</v>
      </c>
      <c r="D14410" s="23">
        <v>40940017000143</v>
      </c>
      <c r="E14410" t="s">
        <v>1422</v>
      </c>
      <c r="F14410" t="s">
        <v>1386</v>
      </c>
      <c r="G14410">
        <v>17543</v>
      </c>
      <c r="H14410" s="23">
        <v>160921465</v>
      </c>
    </row>
    <row r="14411" spans="1:8" x14ac:dyDescent="0.25">
      <c r="A14411">
        <v>13418</v>
      </c>
      <c r="B14411" t="s">
        <v>19132</v>
      </c>
      <c r="D14411" s="23">
        <v>25097449000140</v>
      </c>
      <c r="E14411" t="s">
        <v>1422</v>
      </c>
      <c r="F14411" t="s">
        <v>1386</v>
      </c>
      <c r="G14411">
        <v>20990</v>
      </c>
      <c r="H14411" s="23">
        <v>162752601</v>
      </c>
    </row>
    <row r="14412" spans="1:8" x14ac:dyDescent="0.25">
      <c r="A14412">
        <v>232</v>
      </c>
      <c r="B14412" t="s">
        <v>19133</v>
      </c>
      <c r="C14412" t="s">
        <v>19134</v>
      </c>
      <c r="D14412" s="23">
        <v>2414858000390</v>
      </c>
      <c r="E14412" t="s">
        <v>7169</v>
      </c>
      <c r="F14412" t="s">
        <v>1398</v>
      </c>
      <c r="G14412">
        <v>1508</v>
      </c>
      <c r="H14412" s="23">
        <v>200953290</v>
      </c>
    </row>
    <row r="14413" spans="1:8" x14ac:dyDescent="0.25">
      <c r="A14413">
        <v>9066</v>
      </c>
      <c r="B14413" t="s">
        <v>25748</v>
      </c>
      <c r="C14413" t="s">
        <v>25748</v>
      </c>
      <c r="D14413" s="23"/>
      <c r="E14413" t="s">
        <v>1409</v>
      </c>
      <c r="F14413" t="s">
        <v>1386</v>
      </c>
      <c r="G14413">
        <v>13589</v>
      </c>
      <c r="H14413" s="23"/>
    </row>
    <row r="14414" spans="1:8" x14ac:dyDescent="0.25">
      <c r="A14414">
        <v>6374</v>
      </c>
      <c r="B14414" t="s">
        <v>25749</v>
      </c>
      <c r="C14414" t="s">
        <v>25749</v>
      </c>
      <c r="D14414" s="23"/>
      <c r="E14414" t="s">
        <v>1583</v>
      </c>
      <c r="F14414" t="s">
        <v>1386</v>
      </c>
      <c r="G14414">
        <v>9916</v>
      </c>
      <c r="H14414" s="23"/>
    </row>
    <row r="14415" spans="1:8" x14ac:dyDescent="0.25">
      <c r="A14415">
        <v>8135</v>
      </c>
      <c r="B14415" t="s">
        <v>19135</v>
      </c>
      <c r="C14415" t="s">
        <v>19135</v>
      </c>
      <c r="D14415" s="23">
        <v>23456314000107</v>
      </c>
      <c r="E14415" t="s">
        <v>2555</v>
      </c>
      <c r="F14415" t="s">
        <v>1386</v>
      </c>
      <c r="G14415">
        <v>12413</v>
      </c>
      <c r="H14415" s="23">
        <v>162621396</v>
      </c>
    </row>
    <row r="14416" spans="1:8" x14ac:dyDescent="0.25">
      <c r="A14416">
        <v>3043</v>
      </c>
      <c r="B14416" t="s">
        <v>19136</v>
      </c>
      <c r="C14416" t="s">
        <v>19137</v>
      </c>
      <c r="D14416" s="23">
        <v>5608700000187</v>
      </c>
      <c r="E14416" t="s">
        <v>1385</v>
      </c>
      <c r="F14416" t="s">
        <v>1386</v>
      </c>
      <c r="G14416">
        <v>4319</v>
      </c>
      <c r="H14416" s="23">
        <v>161384722</v>
      </c>
    </row>
    <row r="14417" spans="1:8" x14ac:dyDescent="0.25">
      <c r="A14417">
        <v>5642</v>
      </c>
      <c r="B14417" t="s">
        <v>19138</v>
      </c>
      <c r="C14417" t="s">
        <v>19138</v>
      </c>
      <c r="D14417" s="23">
        <v>9165028000153</v>
      </c>
      <c r="E14417" t="s">
        <v>2336</v>
      </c>
      <c r="F14417" t="s">
        <v>1386</v>
      </c>
      <c r="G14417">
        <v>8695</v>
      </c>
      <c r="H14417" s="23">
        <v>160303753</v>
      </c>
    </row>
    <row r="14418" spans="1:8" x14ac:dyDescent="0.25">
      <c r="A14418">
        <v>14501</v>
      </c>
      <c r="B14418" t="s">
        <v>25750</v>
      </c>
      <c r="C14418" t="s">
        <v>25750</v>
      </c>
      <c r="D14418" s="23"/>
      <c r="E14418" t="s">
        <v>1385</v>
      </c>
      <c r="F14418" t="s">
        <v>1386</v>
      </c>
      <c r="G14418">
        <v>22840</v>
      </c>
      <c r="H14418" s="23"/>
    </row>
    <row r="14419" spans="1:8" x14ac:dyDescent="0.25">
      <c r="A14419">
        <v>12440</v>
      </c>
      <c r="B14419" t="s">
        <v>25751</v>
      </c>
      <c r="C14419" t="s">
        <v>25752</v>
      </c>
      <c r="D14419" s="23"/>
      <c r="E14419" t="s">
        <v>1723</v>
      </c>
      <c r="F14419" t="s">
        <v>1386</v>
      </c>
      <c r="G14419">
        <v>249</v>
      </c>
      <c r="H14419" s="23"/>
    </row>
    <row r="14420" spans="1:8" x14ac:dyDescent="0.25">
      <c r="A14420">
        <v>17</v>
      </c>
      <c r="B14420" t="s">
        <v>19139</v>
      </c>
      <c r="D14420" s="23"/>
      <c r="E14420" t="s">
        <v>1422</v>
      </c>
      <c r="F14420" t="s">
        <v>1386</v>
      </c>
      <c r="G14420">
        <v>1293</v>
      </c>
      <c r="H14420" s="23"/>
    </row>
    <row r="14421" spans="1:8" x14ac:dyDescent="0.25">
      <c r="A14421">
        <v>12457</v>
      </c>
      <c r="B14421" t="s">
        <v>19140</v>
      </c>
      <c r="C14421" t="s">
        <v>19141</v>
      </c>
      <c r="D14421" s="23">
        <v>4807608000183</v>
      </c>
      <c r="E14421" t="s">
        <v>4754</v>
      </c>
      <c r="F14421" t="s">
        <v>4755</v>
      </c>
      <c r="G14421">
        <v>19119</v>
      </c>
      <c r="H14421" s="23">
        <v>63002248</v>
      </c>
    </row>
    <row r="14422" spans="1:8" x14ac:dyDescent="0.25">
      <c r="A14422">
        <v>9409</v>
      </c>
      <c r="B14422" t="s">
        <v>19142</v>
      </c>
      <c r="C14422" t="s">
        <v>19143</v>
      </c>
      <c r="D14422" s="23">
        <v>7183852000615</v>
      </c>
      <c r="E14422" t="s">
        <v>2958</v>
      </c>
      <c r="F14422" t="s">
        <v>1390</v>
      </c>
      <c r="G14422">
        <v>13888</v>
      </c>
      <c r="H14422" s="23">
        <v>420141234112</v>
      </c>
    </row>
    <row r="14423" spans="1:8" x14ac:dyDescent="0.25">
      <c r="A14423">
        <v>13734</v>
      </c>
      <c r="B14423" t="s">
        <v>25753</v>
      </c>
      <c r="C14423" t="s">
        <v>25754</v>
      </c>
      <c r="D14423" s="23"/>
      <c r="E14423" t="s">
        <v>1723</v>
      </c>
      <c r="F14423" t="s">
        <v>1386</v>
      </c>
      <c r="G14423">
        <v>21100</v>
      </c>
      <c r="H14423" s="23"/>
    </row>
    <row r="14424" spans="1:8" x14ac:dyDescent="0.25">
      <c r="A14424">
        <v>2817</v>
      </c>
      <c r="B14424" t="s">
        <v>19144</v>
      </c>
      <c r="C14424" t="s">
        <v>19145</v>
      </c>
      <c r="D14424" s="23">
        <v>4613520000120</v>
      </c>
      <c r="E14424" t="s">
        <v>3910</v>
      </c>
      <c r="F14424" t="s">
        <v>1444</v>
      </c>
      <c r="G14424">
        <v>4093</v>
      </c>
      <c r="H14424" s="23">
        <v>55917751</v>
      </c>
    </row>
    <row r="14425" spans="1:8" x14ac:dyDescent="0.25">
      <c r="A14425">
        <v>14212</v>
      </c>
      <c r="B14425" t="s">
        <v>19146</v>
      </c>
      <c r="C14425" t="s">
        <v>19147</v>
      </c>
      <c r="D14425" s="23">
        <v>19877263000101</v>
      </c>
      <c r="E14425" t="s">
        <v>1992</v>
      </c>
      <c r="F14425" t="s">
        <v>1587</v>
      </c>
      <c r="G14425">
        <v>22242</v>
      </c>
      <c r="H14425" s="23">
        <v>244049670</v>
      </c>
    </row>
    <row r="14426" spans="1:8" x14ac:dyDescent="0.25">
      <c r="A14426">
        <v>15122</v>
      </c>
      <c r="B14426" t="s">
        <v>19148</v>
      </c>
      <c r="D14426" s="23">
        <v>4737890000170</v>
      </c>
      <c r="E14426" t="s">
        <v>1430</v>
      </c>
      <c r="F14426" t="s">
        <v>1444</v>
      </c>
      <c r="G14426">
        <v>24017</v>
      </c>
      <c r="H14426" s="23">
        <v>28662180</v>
      </c>
    </row>
    <row r="14427" spans="1:8" x14ac:dyDescent="0.25">
      <c r="A14427">
        <v>8321</v>
      </c>
      <c r="B14427" t="s">
        <v>19149</v>
      </c>
      <c r="C14427" t="s">
        <v>19150</v>
      </c>
      <c r="D14427" s="23">
        <v>5395073000143</v>
      </c>
      <c r="E14427" t="s">
        <v>1430</v>
      </c>
      <c r="F14427" t="s">
        <v>1415</v>
      </c>
      <c r="G14427">
        <v>12585</v>
      </c>
      <c r="H14427" s="23">
        <v>29729300</v>
      </c>
    </row>
    <row r="14428" spans="1:8" x14ac:dyDescent="0.25">
      <c r="A14428">
        <v>8015</v>
      </c>
      <c r="B14428" t="s">
        <v>25755</v>
      </c>
      <c r="C14428" t="s">
        <v>25756</v>
      </c>
      <c r="D14428" s="23"/>
      <c r="E14428" t="s">
        <v>1422</v>
      </c>
      <c r="F14428" t="s">
        <v>1386</v>
      </c>
      <c r="G14428">
        <v>9515</v>
      </c>
      <c r="H14428" s="23"/>
    </row>
    <row r="14429" spans="1:8" x14ac:dyDescent="0.25">
      <c r="A14429">
        <v>13777</v>
      </c>
      <c r="B14429" t="s">
        <v>25757</v>
      </c>
      <c r="C14429" t="s">
        <v>25758</v>
      </c>
      <c r="D14429" s="23"/>
      <c r="E14429" t="s">
        <v>1385</v>
      </c>
      <c r="F14429" t="s">
        <v>1386</v>
      </c>
      <c r="G14429">
        <v>21476</v>
      </c>
      <c r="H14429" s="23"/>
    </row>
    <row r="14430" spans="1:8" x14ac:dyDescent="0.25">
      <c r="A14430">
        <v>10108</v>
      </c>
      <c r="B14430" t="s">
        <v>25759</v>
      </c>
      <c r="C14430" t="s">
        <v>25759</v>
      </c>
      <c r="D14430" s="23"/>
      <c r="E14430" t="s">
        <v>3641</v>
      </c>
      <c r="F14430" t="s">
        <v>1398</v>
      </c>
      <c r="G14430">
        <v>15026</v>
      </c>
      <c r="H14430" s="23"/>
    </row>
    <row r="14431" spans="1:8" x14ac:dyDescent="0.25">
      <c r="A14431">
        <v>14760</v>
      </c>
      <c r="B14431" t="s">
        <v>19151</v>
      </c>
      <c r="C14431" t="s">
        <v>19152</v>
      </c>
      <c r="D14431" s="23">
        <v>41749905000146</v>
      </c>
      <c r="E14431" t="s">
        <v>1422</v>
      </c>
      <c r="F14431" t="s">
        <v>1386</v>
      </c>
      <c r="G14431">
        <v>23202</v>
      </c>
      <c r="H14431" s="23" t="s">
        <v>1438</v>
      </c>
    </row>
    <row r="14432" spans="1:8" x14ac:dyDescent="0.25">
      <c r="A14432">
        <v>8653</v>
      </c>
      <c r="B14432" t="s">
        <v>25760</v>
      </c>
      <c r="C14432" t="s">
        <v>25761</v>
      </c>
      <c r="D14432" s="23"/>
      <c r="E14432" t="s">
        <v>1422</v>
      </c>
      <c r="F14432" t="s">
        <v>1386</v>
      </c>
      <c r="G14432">
        <v>9585</v>
      </c>
      <c r="H14432" s="23"/>
    </row>
    <row r="14433" spans="1:8" x14ac:dyDescent="0.25">
      <c r="A14433">
        <v>5279</v>
      </c>
      <c r="B14433" t="s">
        <v>19153</v>
      </c>
      <c r="C14433" t="s">
        <v>19153</v>
      </c>
      <c r="D14433" s="23">
        <v>15128285000118</v>
      </c>
      <c r="E14433" t="s">
        <v>1527</v>
      </c>
      <c r="F14433" t="s">
        <v>1386</v>
      </c>
      <c r="G14433">
        <v>8320</v>
      </c>
      <c r="H14433" s="23" t="s">
        <v>1438</v>
      </c>
    </row>
    <row r="14434" spans="1:8" x14ac:dyDescent="0.25">
      <c r="A14434">
        <v>11904</v>
      </c>
      <c r="B14434" t="s">
        <v>19154</v>
      </c>
      <c r="C14434" t="s">
        <v>19154</v>
      </c>
      <c r="D14434" s="23">
        <v>37386728000103</v>
      </c>
      <c r="E14434" t="s">
        <v>1527</v>
      </c>
      <c r="F14434" t="s">
        <v>1386</v>
      </c>
      <c r="G14434">
        <v>18296</v>
      </c>
      <c r="H14434" s="23">
        <v>163674256</v>
      </c>
    </row>
    <row r="14435" spans="1:8" x14ac:dyDescent="0.25">
      <c r="A14435">
        <v>11264</v>
      </c>
      <c r="B14435" t="s">
        <v>19155</v>
      </c>
      <c r="C14435" t="s">
        <v>19155</v>
      </c>
      <c r="D14435" s="23">
        <v>28611209000100</v>
      </c>
      <c r="E14435" t="s">
        <v>1422</v>
      </c>
      <c r="F14435" t="s">
        <v>1386</v>
      </c>
      <c r="G14435">
        <v>17103</v>
      </c>
      <c r="H14435" s="23" t="s">
        <v>1438</v>
      </c>
    </row>
    <row r="14436" spans="1:8" x14ac:dyDescent="0.25">
      <c r="A14436">
        <v>829</v>
      </c>
      <c r="B14436" t="s">
        <v>25762</v>
      </c>
      <c r="C14436" t="s">
        <v>25763</v>
      </c>
      <c r="D14436" s="23"/>
      <c r="E14436" t="s">
        <v>1422</v>
      </c>
      <c r="F14436" t="s">
        <v>1386</v>
      </c>
      <c r="G14436">
        <v>1120</v>
      </c>
      <c r="H14436" s="23"/>
    </row>
    <row r="14437" spans="1:8" x14ac:dyDescent="0.25">
      <c r="A14437">
        <v>2008</v>
      </c>
      <c r="B14437" t="s">
        <v>19156</v>
      </c>
      <c r="C14437" t="s">
        <v>19157</v>
      </c>
      <c r="D14437" s="23">
        <v>1669679000179</v>
      </c>
      <c r="E14437" t="s">
        <v>3871</v>
      </c>
      <c r="F14437" t="s">
        <v>1639</v>
      </c>
      <c r="G14437">
        <v>3284</v>
      </c>
      <c r="H14437" s="23">
        <v>7013358910009</v>
      </c>
    </row>
    <row r="14438" spans="1:8" x14ac:dyDescent="0.25">
      <c r="A14438">
        <v>5463</v>
      </c>
      <c r="B14438" t="s">
        <v>25764</v>
      </c>
      <c r="C14438" t="s">
        <v>25765</v>
      </c>
      <c r="D14438" s="23"/>
      <c r="E14438" t="s">
        <v>1385</v>
      </c>
      <c r="F14438" t="s">
        <v>1386</v>
      </c>
      <c r="G14438">
        <v>6766</v>
      </c>
      <c r="H14438" s="23"/>
    </row>
    <row r="14439" spans="1:8" x14ac:dyDescent="0.25">
      <c r="A14439">
        <v>5111</v>
      </c>
      <c r="B14439" t="s">
        <v>19158</v>
      </c>
      <c r="C14439" t="s">
        <v>19158</v>
      </c>
      <c r="D14439" s="23">
        <v>10313977000112</v>
      </c>
      <c r="E14439" t="s">
        <v>4001</v>
      </c>
      <c r="F14439" t="s">
        <v>1398</v>
      </c>
      <c r="G14439">
        <v>8156</v>
      </c>
      <c r="H14439" s="23">
        <v>202153800</v>
      </c>
    </row>
    <row r="14440" spans="1:8" x14ac:dyDescent="0.25">
      <c r="A14440">
        <v>2903</v>
      </c>
      <c r="B14440" t="s">
        <v>19159</v>
      </c>
      <c r="C14440" t="s">
        <v>19160</v>
      </c>
      <c r="D14440" s="23">
        <v>4993983000165</v>
      </c>
      <c r="E14440" t="s">
        <v>1530</v>
      </c>
      <c r="F14440" t="s">
        <v>1386</v>
      </c>
      <c r="G14440">
        <v>4179</v>
      </c>
      <c r="H14440" s="23">
        <v>161351328</v>
      </c>
    </row>
    <row r="14441" spans="1:8" x14ac:dyDescent="0.25">
      <c r="A14441">
        <v>2010</v>
      </c>
      <c r="B14441" t="s">
        <v>19161</v>
      </c>
      <c r="C14441" t="s">
        <v>19162</v>
      </c>
      <c r="D14441" s="23">
        <v>1689978000175</v>
      </c>
      <c r="E14441" t="s">
        <v>1527</v>
      </c>
      <c r="F14441" t="s">
        <v>1386</v>
      </c>
      <c r="G14441">
        <v>3286</v>
      </c>
      <c r="H14441" s="23">
        <v>161398871</v>
      </c>
    </row>
    <row r="14442" spans="1:8" x14ac:dyDescent="0.25">
      <c r="A14442">
        <v>2011</v>
      </c>
      <c r="B14442" t="s">
        <v>19163</v>
      </c>
      <c r="C14442" t="s">
        <v>19164</v>
      </c>
      <c r="D14442" s="23">
        <v>1689978000337</v>
      </c>
      <c r="E14442" t="s">
        <v>1527</v>
      </c>
      <c r="F14442" t="s">
        <v>1386</v>
      </c>
      <c r="G14442">
        <v>3287</v>
      </c>
      <c r="H14442" s="23" t="s">
        <v>19165</v>
      </c>
    </row>
    <row r="14443" spans="1:8" x14ac:dyDescent="0.25">
      <c r="A14443">
        <v>3305</v>
      </c>
      <c r="B14443" t="s">
        <v>19166</v>
      </c>
      <c r="C14443" t="s">
        <v>19167</v>
      </c>
      <c r="D14443" s="23">
        <v>7050311000104</v>
      </c>
      <c r="E14443" t="s">
        <v>1385</v>
      </c>
      <c r="F14443" t="s">
        <v>1386</v>
      </c>
      <c r="G14443">
        <v>4581</v>
      </c>
      <c r="H14443" s="23">
        <v>161434860</v>
      </c>
    </row>
    <row r="14444" spans="1:8" x14ac:dyDescent="0.25">
      <c r="A14444">
        <v>1837</v>
      </c>
      <c r="B14444" t="s">
        <v>19168</v>
      </c>
      <c r="C14444" t="s">
        <v>19169</v>
      </c>
      <c r="D14444" s="23">
        <v>12990993000175</v>
      </c>
      <c r="E14444" t="s">
        <v>1675</v>
      </c>
      <c r="F14444" t="s">
        <v>1386</v>
      </c>
      <c r="G14444">
        <v>3113</v>
      </c>
      <c r="H14444" s="23" t="s">
        <v>19170</v>
      </c>
    </row>
    <row r="14445" spans="1:8" x14ac:dyDescent="0.25">
      <c r="A14445">
        <v>2436</v>
      </c>
      <c r="B14445" t="s">
        <v>19171</v>
      </c>
      <c r="C14445" t="s">
        <v>19172</v>
      </c>
      <c r="D14445" s="23">
        <v>3402976000189</v>
      </c>
      <c r="E14445" t="s">
        <v>1678</v>
      </c>
      <c r="F14445" t="s">
        <v>1386</v>
      </c>
      <c r="G14445">
        <v>3712</v>
      </c>
      <c r="H14445" s="23">
        <v>161261965</v>
      </c>
    </row>
    <row r="14446" spans="1:8" x14ac:dyDescent="0.25">
      <c r="A14446">
        <v>9023</v>
      </c>
      <c r="B14446" t="s">
        <v>25766</v>
      </c>
      <c r="C14446" t="s">
        <v>25766</v>
      </c>
      <c r="D14446" s="23"/>
      <c r="E14446" t="s">
        <v>1492</v>
      </c>
      <c r="F14446" t="s">
        <v>1398</v>
      </c>
      <c r="G14446">
        <v>13555</v>
      </c>
      <c r="H14446" s="23"/>
    </row>
    <row r="14447" spans="1:8" x14ac:dyDescent="0.25">
      <c r="A14447">
        <v>3702</v>
      </c>
      <c r="B14447" t="s">
        <v>19173</v>
      </c>
      <c r="C14447" t="s">
        <v>19174</v>
      </c>
      <c r="D14447" s="23">
        <v>8729921000100</v>
      </c>
      <c r="E14447" t="s">
        <v>5190</v>
      </c>
      <c r="F14447" t="s">
        <v>1407</v>
      </c>
      <c r="G14447">
        <v>4978</v>
      </c>
      <c r="H14447" s="23">
        <v>62061224</v>
      </c>
    </row>
    <row r="14448" spans="1:8" x14ac:dyDescent="0.25">
      <c r="A14448">
        <v>7842</v>
      </c>
      <c r="B14448" t="s">
        <v>19175</v>
      </c>
      <c r="C14448" t="s">
        <v>19176</v>
      </c>
      <c r="D14448" s="23">
        <v>11962453000115</v>
      </c>
      <c r="E14448" t="s">
        <v>2205</v>
      </c>
      <c r="F14448" t="s">
        <v>1415</v>
      </c>
      <c r="G14448">
        <v>12152</v>
      </c>
      <c r="H14448" s="23" t="s">
        <v>1438</v>
      </c>
    </row>
    <row r="14449" spans="1:8" x14ac:dyDescent="0.25">
      <c r="A14449">
        <v>4756</v>
      </c>
      <c r="B14449" t="s">
        <v>19177</v>
      </c>
      <c r="C14449" t="s">
        <v>19177</v>
      </c>
      <c r="D14449" s="23">
        <v>14871543000199</v>
      </c>
      <c r="E14449" t="s">
        <v>1583</v>
      </c>
      <c r="F14449" t="s">
        <v>1386</v>
      </c>
      <c r="G14449">
        <v>7349</v>
      </c>
      <c r="H14449" s="23">
        <v>161929230</v>
      </c>
    </row>
    <row r="14450" spans="1:8" x14ac:dyDescent="0.25">
      <c r="A14450">
        <v>9977</v>
      </c>
      <c r="B14450" t="s">
        <v>19178</v>
      </c>
      <c r="C14450" t="s">
        <v>19179</v>
      </c>
      <c r="D14450" s="23">
        <v>26926110000172</v>
      </c>
      <c r="E14450" t="s">
        <v>1583</v>
      </c>
      <c r="F14450" t="s">
        <v>1386</v>
      </c>
      <c r="G14450">
        <v>14718</v>
      </c>
      <c r="H14450" s="23">
        <v>162889623</v>
      </c>
    </row>
    <row r="14451" spans="1:8" x14ac:dyDescent="0.25">
      <c r="A14451">
        <v>9600</v>
      </c>
      <c r="B14451" t="s">
        <v>25767</v>
      </c>
      <c r="C14451" t="s">
        <v>25767</v>
      </c>
      <c r="D14451" s="23"/>
      <c r="E14451" t="s">
        <v>1422</v>
      </c>
      <c r="F14451" t="s">
        <v>1386</v>
      </c>
      <c r="G14451">
        <v>14295</v>
      </c>
      <c r="H14451" s="23"/>
    </row>
    <row r="14452" spans="1:8" x14ac:dyDescent="0.25">
      <c r="A14452">
        <v>11710</v>
      </c>
      <c r="B14452" t="s">
        <v>19180</v>
      </c>
      <c r="C14452" t="s">
        <v>19181</v>
      </c>
      <c r="D14452" s="23">
        <v>4289273000159</v>
      </c>
      <c r="E14452" t="s">
        <v>1650</v>
      </c>
      <c r="F14452" t="s">
        <v>1390</v>
      </c>
      <c r="G14452">
        <v>17679</v>
      </c>
      <c r="H14452" s="23">
        <v>181292806111</v>
      </c>
    </row>
    <row r="14453" spans="1:8" x14ac:dyDescent="0.25">
      <c r="A14453">
        <v>11966</v>
      </c>
      <c r="B14453" t="s">
        <v>19182</v>
      </c>
      <c r="C14453" t="s">
        <v>19183</v>
      </c>
      <c r="D14453" s="23">
        <v>23592209000197</v>
      </c>
      <c r="E14453" t="s">
        <v>15005</v>
      </c>
      <c r="F14453" t="s">
        <v>1418</v>
      </c>
      <c r="G14453">
        <v>18395</v>
      </c>
      <c r="H14453" s="23">
        <v>87088685</v>
      </c>
    </row>
    <row r="14454" spans="1:8" x14ac:dyDescent="0.25">
      <c r="A14454">
        <v>7493</v>
      </c>
      <c r="B14454" t="s">
        <v>19184</v>
      </c>
      <c r="C14454" t="s">
        <v>19185</v>
      </c>
      <c r="D14454" s="23">
        <v>96350988000198</v>
      </c>
      <c r="E14454" t="s">
        <v>1424</v>
      </c>
      <c r="F14454" t="s">
        <v>1390</v>
      </c>
      <c r="G14454">
        <v>11419</v>
      </c>
      <c r="H14454" s="23">
        <v>113765952119</v>
      </c>
    </row>
    <row r="14455" spans="1:8" x14ac:dyDescent="0.25">
      <c r="A14455">
        <v>216</v>
      </c>
      <c r="B14455" t="s">
        <v>25768</v>
      </c>
      <c r="C14455" t="s">
        <v>25769</v>
      </c>
      <c r="D14455" s="23"/>
      <c r="E14455" t="s">
        <v>1812</v>
      </c>
      <c r="F14455" t="s">
        <v>1386</v>
      </c>
      <c r="G14455">
        <v>1492</v>
      </c>
      <c r="H14455" s="23"/>
    </row>
    <row r="14456" spans="1:8" x14ac:dyDescent="0.25">
      <c r="A14456">
        <v>9720</v>
      </c>
      <c r="B14456" t="s">
        <v>25770</v>
      </c>
      <c r="C14456" t="s">
        <v>25770</v>
      </c>
      <c r="D14456" s="23"/>
      <c r="E14456" t="s">
        <v>1422</v>
      </c>
      <c r="F14456" t="s">
        <v>1386</v>
      </c>
      <c r="G14456">
        <v>14453</v>
      </c>
      <c r="H14456" s="23"/>
    </row>
    <row r="14457" spans="1:8" x14ac:dyDescent="0.25">
      <c r="A14457">
        <v>1606</v>
      </c>
      <c r="B14457" t="s">
        <v>19186</v>
      </c>
      <c r="C14457" t="s">
        <v>19187</v>
      </c>
      <c r="D14457" s="23">
        <v>11509475000124</v>
      </c>
      <c r="E14457" t="s">
        <v>1572</v>
      </c>
      <c r="F14457" t="s">
        <v>1386</v>
      </c>
      <c r="G14457">
        <v>2882</v>
      </c>
      <c r="H14457" s="23">
        <v>161688179</v>
      </c>
    </row>
    <row r="14458" spans="1:8" x14ac:dyDescent="0.25">
      <c r="A14458">
        <v>522</v>
      </c>
      <c r="B14458" t="s">
        <v>25771</v>
      </c>
      <c r="C14458" t="s">
        <v>25771</v>
      </c>
      <c r="D14458" s="23"/>
      <c r="E14458" t="s">
        <v>1732</v>
      </c>
      <c r="F14458" t="s">
        <v>1386</v>
      </c>
      <c r="G14458">
        <v>1798</v>
      </c>
      <c r="H14458" s="23"/>
    </row>
    <row r="14459" spans="1:8" x14ac:dyDescent="0.25">
      <c r="A14459">
        <v>3476</v>
      </c>
      <c r="B14459" t="s">
        <v>19188</v>
      </c>
      <c r="C14459" t="s">
        <v>19189</v>
      </c>
      <c r="D14459" s="23">
        <v>7822693000147</v>
      </c>
      <c r="E14459" t="s">
        <v>1670</v>
      </c>
      <c r="F14459" t="s">
        <v>1386</v>
      </c>
      <c r="G14459">
        <v>4752</v>
      </c>
      <c r="H14459" s="23">
        <v>161476481</v>
      </c>
    </row>
    <row r="14460" spans="1:8" x14ac:dyDescent="0.25">
      <c r="A14460">
        <v>11383</v>
      </c>
      <c r="B14460" t="s">
        <v>19190</v>
      </c>
      <c r="C14460" t="s">
        <v>19190</v>
      </c>
      <c r="D14460" s="23">
        <v>35895191000181</v>
      </c>
      <c r="E14460" t="s">
        <v>1952</v>
      </c>
      <c r="F14460" t="s">
        <v>1386</v>
      </c>
      <c r="G14460">
        <v>17295</v>
      </c>
      <c r="H14460" s="23">
        <v>163569290</v>
      </c>
    </row>
    <row r="14461" spans="1:8" x14ac:dyDescent="0.25">
      <c r="A14461">
        <v>12910</v>
      </c>
      <c r="B14461" t="s">
        <v>25772</v>
      </c>
      <c r="C14461" t="s">
        <v>25773</v>
      </c>
      <c r="D14461" s="23"/>
      <c r="E14461" t="s">
        <v>4001</v>
      </c>
      <c r="F14461" t="s">
        <v>1398</v>
      </c>
      <c r="G14461">
        <v>19561</v>
      </c>
      <c r="H14461" s="23"/>
    </row>
    <row r="14462" spans="1:8" x14ac:dyDescent="0.25">
      <c r="A14462">
        <v>6832</v>
      </c>
      <c r="B14462" t="s">
        <v>19191</v>
      </c>
      <c r="C14462" t="s">
        <v>19191</v>
      </c>
      <c r="D14462" s="23">
        <v>20763307000151</v>
      </c>
      <c r="E14462" t="s">
        <v>1675</v>
      </c>
      <c r="F14462" t="s">
        <v>1386</v>
      </c>
      <c r="G14462">
        <v>10791</v>
      </c>
      <c r="H14462" s="23" t="s">
        <v>1438</v>
      </c>
    </row>
    <row r="14463" spans="1:8" x14ac:dyDescent="0.25">
      <c r="A14463">
        <v>864</v>
      </c>
      <c r="B14463" t="s">
        <v>25774</v>
      </c>
      <c r="C14463" t="s">
        <v>25775</v>
      </c>
      <c r="D14463" s="23"/>
      <c r="E14463" t="s">
        <v>1422</v>
      </c>
      <c r="F14463" t="s">
        <v>1386</v>
      </c>
      <c r="G14463">
        <v>2140</v>
      </c>
      <c r="H14463" s="23"/>
    </row>
    <row r="14464" spans="1:8" x14ac:dyDescent="0.25">
      <c r="A14464">
        <v>14200</v>
      </c>
      <c r="B14464" t="s">
        <v>19192</v>
      </c>
      <c r="C14464" t="s">
        <v>19192</v>
      </c>
      <c r="D14464" s="23">
        <v>23147193000103</v>
      </c>
      <c r="E14464" t="s">
        <v>1487</v>
      </c>
      <c r="F14464" t="s">
        <v>1386</v>
      </c>
      <c r="G14464">
        <v>22155</v>
      </c>
      <c r="H14464" s="23" t="s">
        <v>19193</v>
      </c>
    </row>
    <row r="14465" spans="1:8" x14ac:dyDescent="0.25">
      <c r="A14465">
        <v>12464</v>
      </c>
      <c r="B14465" t="s">
        <v>25776</v>
      </c>
      <c r="C14465" t="s">
        <v>25777</v>
      </c>
      <c r="D14465" s="23"/>
      <c r="E14465" t="s">
        <v>1723</v>
      </c>
      <c r="F14465" t="s">
        <v>1386</v>
      </c>
      <c r="G14465">
        <v>14111</v>
      </c>
      <c r="H14465" s="23"/>
    </row>
    <row r="14466" spans="1:8" x14ac:dyDescent="0.25">
      <c r="A14466">
        <v>15783</v>
      </c>
      <c r="B14466" t="s">
        <v>19194</v>
      </c>
      <c r="C14466" t="s">
        <v>19195</v>
      </c>
      <c r="D14466" s="23">
        <v>59117973000158</v>
      </c>
      <c r="E14466" t="s">
        <v>1541</v>
      </c>
      <c r="F14466" t="s">
        <v>1386</v>
      </c>
      <c r="G14466">
        <v>25093</v>
      </c>
      <c r="H14466" s="23" t="s">
        <v>1438</v>
      </c>
    </row>
    <row r="14467" spans="1:8" x14ac:dyDescent="0.25">
      <c r="A14467">
        <v>12362</v>
      </c>
      <c r="B14467" t="s">
        <v>19196</v>
      </c>
      <c r="C14467" t="s">
        <v>19196</v>
      </c>
      <c r="D14467" s="23">
        <v>4852543000198</v>
      </c>
      <c r="E14467" t="s">
        <v>4232</v>
      </c>
      <c r="F14467" t="s">
        <v>1386</v>
      </c>
      <c r="G14467">
        <v>18964</v>
      </c>
      <c r="H14467" s="23">
        <v>161342701</v>
      </c>
    </row>
    <row r="14468" spans="1:8" x14ac:dyDescent="0.25">
      <c r="A14468">
        <v>1774</v>
      </c>
      <c r="B14468" t="s">
        <v>19197</v>
      </c>
      <c r="C14468" t="s">
        <v>19198</v>
      </c>
      <c r="D14468" s="23">
        <v>12607776000153</v>
      </c>
      <c r="E14468" t="s">
        <v>1487</v>
      </c>
      <c r="F14468" t="s">
        <v>1386</v>
      </c>
      <c r="G14468">
        <v>3050</v>
      </c>
      <c r="H14468" s="23">
        <v>160390516</v>
      </c>
    </row>
    <row r="14469" spans="1:8" x14ac:dyDescent="0.25">
      <c r="A14469">
        <v>11756</v>
      </c>
      <c r="B14469" t="s">
        <v>25778</v>
      </c>
      <c r="C14469" t="s">
        <v>25778</v>
      </c>
      <c r="D14469" s="23"/>
      <c r="E14469" t="s">
        <v>1409</v>
      </c>
      <c r="F14469" t="s">
        <v>1386</v>
      </c>
      <c r="G14469">
        <v>18024</v>
      </c>
      <c r="H14469" s="23"/>
    </row>
    <row r="14470" spans="1:8" x14ac:dyDescent="0.25">
      <c r="A14470">
        <v>14004</v>
      </c>
      <c r="B14470" t="s">
        <v>25779</v>
      </c>
      <c r="C14470" t="s">
        <v>25780</v>
      </c>
      <c r="D14470" s="23"/>
      <c r="E14470" t="s">
        <v>2050</v>
      </c>
      <c r="F14470" t="s">
        <v>1386</v>
      </c>
      <c r="G14470">
        <v>11651</v>
      </c>
      <c r="H14470" s="23"/>
    </row>
    <row r="14471" spans="1:8" x14ac:dyDescent="0.25">
      <c r="A14471">
        <v>5050</v>
      </c>
      <c r="B14471" t="s">
        <v>19199</v>
      </c>
      <c r="C14471" t="s">
        <v>19199</v>
      </c>
      <c r="D14471" s="23">
        <v>14819161000116</v>
      </c>
      <c r="E14471" t="s">
        <v>2970</v>
      </c>
      <c r="F14471" t="s">
        <v>1386</v>
      </c>
      <c r="G14471">
        <v>8087</v>
      </c>
      <c r="H14471" s="23">
        <v>161926924</v>
      </c>
    </row>
    <row r="14472" spans="1:8" x14ac:dyDescent="0.25">
      <c r="A14472">
        <v>7921</v>
      </c>
      <c r="B14472" t="s">
        <v>19200</v>
      </c>
      <c r="C14472" t="s">
        <v>19200</v>
      </c>
      <c r="D14472" s="23">
        <v>20155513000189</v>
      </c>
      <c r="E14472" t="s">
        <v>1527</v>
      </c>
      <c r="F14472" t="s">
        <v>1386</v>
      </c>
      <c r="G14472">
        <v>12232</v>
      </c>
      <c r="H14472" s="23">
        <v>162334931</v>
      </c>
    </row>
    <row r="14473" spans="1:8" x14ac:dyDescent="0.25">
      <c r="A14473">
        <v>7600</v>
      </c>
      <c r="B14473" t="s">
        <v>25781</v>
      </c>
      <c r="C14473" t="s">
        <v>25781</v>
      </c>
      <c r="D14473" s="23"/>
      <c r="E14473" t="s">
        <v>1422</v>
      </c>
      <c r="F14473" t="s">
        <v>1386</v>
      </c>
      <c r="G14473">
        <v>11727</v>
      </c>
      <c r="H14473" s="23"/>
    </row>
    <row r="14474" spans="1:8" x14ac:dyDescent="0.25">
      <c r="A14474">
        <v>12509</v>
      </c>
      <c r="B14474" t="s">
        <v>25782</v>
      </c>
      <c r="C14474" t="s">
        <v>25783</v>
      </c>
      <c r="D14474" s="23"/>
      <c r="E14474" t="s">
        <v>1723</v>
      </c>
      <c r="F14474" t="s">
        <v>1386</v>
      </c>
      <c r="G14474">
        <v>19071</v>
      </c>
      <c r="H14474" s="23"/>
    </row>
    <row r="14475" spans="1:8" x14ac:dyDescent="0.25">
      <c r="A14475">
        <v>7685</v>
      </c>
      <c r="B14475" t="s">
        <v>19201</v>
      </c>
      <c r="C14475" t="s">
        <v>19202</v>
      </c>
      <c r="D14475" s="23">
        <v>23068951000106</v>
      </c>
      <c r="E14475" t="s">
        <v>2009</v>
      </c>
      <c r="F14475" t="s">
        <v>1386</v>
      </c>
      <c r="G14475">
        <v>12003</v>
      </c>
      <c r="H14475" s="23" t="s">
        <v>1438</v>
      </c>
    </row>
    <row r="14476" spans="1:8" x14ac:dyDescent="0.25">
      <c r="A14476">
        <v>12507</v>
      </c>
      <c r="B14476" t="s">
        <v>25784</v>
      </c>
      <c r="C14476" t="s">
        <v>25785</v>
      </c>
      <c r="D14476" s="23"/>
      <c r="E14476" t="s">
        <v>1723</v>
      </c>
      <c r="F14476" t="s">
        <v>1386</v>
      </c>
      <c r="G14476">
        <v>14148</v>
      </c>
      <c r="H14476" s="23"/>
    </row>
    <row r="14477" spans="1:8" x14ac:dyDescent="0.25">
      <c r="A14477">
        <v>15591</v>
      </c>
      <c r="B14477" t="s">
        <v>25786</v>
      </c>
      <c r="C14477" t="s">
        <v>25786</v>
      </c>
      <c r="D14477" s="23"/>
      <c r="E14477" t="s">
        <v>2050</v>
      </c>
      <c r="F14477" t="s">
        <v>1386</v>
      </c>
      <c r="G14477">
        <v>24850</v>
      </c>
      <c r="H14477" s="23"/>
    </row>
    <row r="14478" spans="1:8" x14ac:dyDescent="0.25">
      <c r="A14478">
        <v>14283</v>
      </c>
      <c r="B14478" t="s">
        <v>19203</v>
      </c>
      <c r="C14478" t="s">
        <v>19203</v>
      </c>
      <c r="D14478" s="23">
        <v>51459200000148</v>
      </c>
      <c r="E14478" t="s">
        <v>1487</v>
      </c>
      <c r="F14478" t="s">
        <v>1386</v>
      </c>
      <c r="G14478">
        <v>22508</v>
      </c>
      <c r="H14478" s="23">
        <v>164707921</v>
      </c>
    </row>
    <row r="14479" spans="1:8" x14ac:dyDescent="0.25">
      <c r="A14479">
        <v>226</v>
      </c>
      <c r="B14479" t="s">
        <v>25787</v>
      </c>
      <c r="C14479" t="s">
        <v>25787</v>
      </c>
      <c r="D14479" s="23"/>
      <c r="E14479" t="s">
        <v>1812</v>
      </c>
      <c r="F14479" t="s">
        <v>1386</v>
      </c>
      <c r="G14479">
        <v>1502</v>
      </c>
      <c r="H14479" s="23"/>
    </row>
    <row r="14480" spans="1:8" x14ac:dyDescent="0.25">
      <c r="A14480">
        <v>55</v>
      </c>
      <c r="B14480" t="s">
        <v>19204</v>
      </c>
      <c r="D14480" s="23"/>
      <c r="E14480" t="s">
        <v>1583</v>
      </c>
      <c r="F14480" t="s">
        <v>1386</v>
      </c>
      <c r="G14480">
        <v>1331</v>
      </c>
      <c r="H14480" s="23"/>
    </row>
    <row r="14481" spans="1:8" x14ac:dyDescent="0.25">
      <c r="A14481">
        <v>2881</v>
      </c>
      <c r="B14481" t="s">
        <v>19205</v>
      </c>
      <c r="C14481" t="s">
        <v>19206</v>
      </c>
      <c r="D14481" s="23">
        <v>4894471000141</v>
      </c>
      <c r="E14481" t="s">
        <v>1385</v>
      </c>
      <c r="F14481" t="s">
        <v>1386</v>
      </c>
      <c r="G14481">
        <v>4157</v>
      </c>
      <c r="H14481" s="23">
        <v>161341055</v>
      </c>
    </row>
    <row r="14482" spans="1:8" x14ac:dyDescent="0.25">
      <c r="A14482">
        <v>13086</v>
      </c>
      <c r="B14482" t="s">
        <v>19207</v>
      </c>
      <c r="C14482" t="s">
        <v>19207</v>
      </c>
      <c r="D14482" s="23">
        <v>13302514000143</v>
      </c>
      <c r="E14482" t="s">
        <v>1409</v>
      </c>
      <c r="F14482" t="s">
        <v>1386</v>
      </c>
      <c r="G14482">
        <v>20245</v>
      </c>
      <c r="H14482" s="23" t="s">
        <v>1438</v>
      </c>
    </row>
    <row r="14483" spans="1:8" x14ac:dyDescent="0.25">
      <c r="A14483">
        <v>1457</v>
      </c>
      <c r="B14483" t="s">
        <v>19208</v>
      </c>
      <c r="C14483" t="s">
        <v>19209</v>
      </c>
      <c r="D14483" s="23">
        <v>10852829000176</v>
      </c>
      <c r="E14483" t="s">
        <v>1678</v>
      </c>
      <c r="F14483" t="s">
        <v>1386</v>
      </c>
      <c r="G14483">
        <v>2733</v>
      </c>
      <c r="H14483" s="23">
        <v>161715273</v>
      </c>
    </row>
    <row r="14484" spans="1:8" x14ac:dyDescent="0.25">
      <c r="A14484">
        <v>2774</v>
      </c>
      <c r="B14484" t="s">
        <v>19210</v>
      </c>
      <c r="C14484" t="s">
        <v>19211</v>
      </c>
      <c r="D14484" s="23">
        <v>437308000107</v>
      </c>
      <c r="E14484" t="s">
        <v>1385</v>
      </c>
      <c r="F14484" t="s">
        <v>1386</v>
      </c>
      <c r="G14484">
        <v>4050</v>
      </c>
      <c r="H14484" s="23">
        <v>161130976</v>
      </c>
    </row>
    <row r="14485" spans="1:8" x14ac:dyDescent="0.25">
      <c r="A14485">
        <v>10182</v>
      </c>
      <c r="B14485" t="s">
        <v>19212</v>
      </c>
      <c r="C14485" t="s">
        <v>19213</v>
      </c>
      <c r="D14485" s="23">
        <v>30976899000143</v>
      </c>
      <c r="E14485" t="s">
        <v>2009</v>
      </c>
      <c r="F14485" t="s">
        <v>1386</v>
      </c>
      <c r="G14485">
        <v>15344</v>
      </c>
      <c r="H14485" s="23">
        <v>30976899000143</v>
      </c>
    </row>
    <row r="14486" spans="1:8" x14ac:dyDescent="0.25">
      <c r="A14486">
        <v>9188</v>
      </c>
      <c r="B14486" t="s">
        <v>19214</v>
      </c>
      <c r="C14486" t="s">
        <v>19214</v>
      </c>
      <c r="D14486" s="23">
        <v>25043049000152</v>
      </c>
      <c r="E14486" t="s">
        <v>1394</v>
      </c>
      <c r="F14486" t="s">
        <v>1386</v>
      </c>
      <c r="G14486">
        <v>13692</v>
      </c>
      <c r="H14486" s="23">
        <v>162745966</v>
      </c>
    </row>
    <row r="14487" spans="1:8" x14ac:dyDescent="0.25">
      <c r="A14487">
        <v>7872</v>
      </c>
      <c r="B14487" t="s">
        <v>25788</v>
      </c>
      <c r="C14487" t="s">
        <v>25788</v>
      </c>
      <c r="D14487" s="23"/>
      <c r="E14487" t="s">
        <v>1385</v>
      </c>
      <c r="F14487" t="s">
        <v>1386</v>
      </c>
      <c r="G14487">
        <v>12181</v>
      </c>
      <c r="H14487" s="23"/>
    </row>
    <row r="14488" spans="1:8" x14ac:dyDescent="0.25">
      <c r="A14488">
        <v>7559</v>
      </c>
      <c r="B14488" t="s">
        <v>19215</v>
      </c>
      <c r="C14488" t="s">
        <v>19215</v>
      </c>
      <c r="D14488" s="23">
        <v>22276110000113</v>
      </c>
      <c r="E14488" t="s">
        <v>2555</v>
      </c>
      <c r="F14488" t="s">
        <v>1386</v>
      </c>
      <c r="G14488">
        <v>11499</v>
      </c>
      <c r="H14488" s="23">
        <v>162530315</v>
      </c>
    </row>
    <row r="14489" spans="1:8" x14ac:dyDescent="0.25">
      <c r="A14489">
        <v>6663</v>
      </c>
      <c r="B14489" t="s">
        <v>19216</v>
      </c>
      <c r="C14489" t="s">
        <v>19216</v>
      </c>
      <c r="D14489" s="23">
        <v>5097347000118</v>
      </c>
      <c r="E14489" t="s">
        <v>2555</v>
      </c>
      <c r="F14489" t="s">
        <v>1386</v>
      </c>
      <c r="G14489">
        <v>10198</v>
      </c>
      <c r="H14489" s="23">
        <v>161358101</v>
      </c>
    </row>
    <row r="14490" spans="1:8" x14ac:dyDescent="0.25">
      <c r="A14490">
        <v>627</v>
      </c>
      <c r="B14490" t="s">
        <v>25789</v>
      </c>
      <c r="C14490" t="s">
        <v>25789</v>
      </c>
      <c r="D14490" s="23"/>
      <c r="E14490" t="s">
        <v>2050</v>
      </c>
      <c r="F14490" t="s">
        <v>1386</v>
      </c>
      <c r="G14490">
        <v>1903</v>
      </c>
      <c r="H14490" s="23"/>
    </row>
    <row r="14491" spans="1:8" x14ac:dyDescent="0.25">
      <c r="A14491">
        <v>10664</v>
      </c>
      <c r="B14491" t="s">
        <v>19217</v>
      </c>
      <c r="C14491" t="s">
        <v>19217</v>
      </c>
      <c r="D14491" s="23">
        <v>10457052000145</v>
      </c>
      <c r="E14491" t="s">
        <v>1385</v>
      </c>
      <c r="F14491" t="s">
        <v>1386</v>
      </c>
      <c r="G14491">
        <v>16072</v>
      </c>
      <c r="H14491" s="23">
        <v>161596878</v>
      </c>
    </row>
    <row r="14492" spans="1:8" x14ac:dyDescent="0.25">
      <c r="A14492">
        <v>1667</v>
      </c>
      <c r="B14492" t="s">
        <v>19218</v>
      </c>
      <c r="C14492" t="s">
        <v>19219</v>
      </c>
      <c r="D14492" s="23">
        <v>11911996000103</v>
      </c>
      <c r="E14492" t="s">
        <v>1385</v>
      </c>
      <c r="F14492" t="s">
        <v>1386</v>
      </c>
      <c r="G14492">
        <v>2943</v>
      </c>
      <c r="H14492" s="23">
        <v>161696295</v>
      </c>
    </row>
    <row r="14493" spans="1:8" x14ac:dyDescent="0.25">
      <c r="A14493">
        <v>5910</v>
      </c>
      <c r="B14493" t="s">
        <v>19220</v>
      </c>
      <c r="C14493" t="s">
        <v>19221</v>
      </c>
      <c r="D14493" s="23">
        <v>11623920000263</v>
      </c>
      <c r="E14493" t="s">
        <v>1430</v>
      </c>
      <c r="F14493" t="s">
        <v>1415</v>
      </c>
      <c r="G14493">
        <v>8904</v>
      </c>
      <c r="H14493" s="23">
        <v>48868019</v>
      </c>
    </row>
    <row r="14494" spans="1:8" x14ac:dyDescent="0.25">
      <c r="A14494">
        <v>1616</v>
      </c>
      <c r="B14494" t="s">
        <v>19222</v>
      </c>
      <c r="C14494" t="s">
        <v>19223</v>
      </c>
      <c r="D14494" s="23">
        <v>11554830000187</v>
      </c>
      <c r="E14494" t="s">
        <v>1744</v>
      </c>
      <c r="F14494" t="s">
        <v>1386</v>
      </c>
      <c r="G14494">
        <v>2892</v>
      </c>
      <c r="H14494" s="23">
        <v>161651119</v>
      </c>
    </row>
    <row r="14495" spans="1:8" x14ac:dyDescent="0.25">
      <c r="A14495">
        <v>11535</v>
      </c>
      <c r="B14495" t="s">
        <v>19224</v>
      </c>
      <c r="C14495" t="s">
        <v>19224</v>
      </c>
      <c r="D14495" s="23">
        <v>29369925000196</v>
      </c>
      <c r="E14495" t="s">
        <v>19225</v>
      </c>
      <c r="F14495" t="s">
        <v>1386</v>
      </c>
      <c r="G14495">
        <v>17480</v>
      </c>
      <c r="H14495" s="23">
        <v>163076880</v>
      </c>
    </row>
    <row r="14496" spans="1:8" x14ac:dyDescent="0.25">
      <c r="A14496">
        <v>11574</v>
      </c>
      <c r="B14496" t="s">
        <v>25790</v>
      </c>
      <c r="C14496" t="s">
        <v>25791</v>
      </c>
      <c r="D14496" s="23"/>
      <c r="E14496" t="s">
        <v>1422</v>
      </c>
      <c r="F14496" t="s">
        <v>1386</v>
      </c>
      <c r="G14496">
        <v>17519</v>
      </c>
      <c r="H14496" s="23"/>
    </row>
    <row r="14497" spans="1:8" x14ac:dyDescent="0.25">
      <c r="A14497">
        <v>5182</v>
      </c>
      <c r="B14497" t="s">
        <v>19226</v>
      </c>
      <c r="C14497" t="s">
        <v>19226</v>
      </c>
      <c r="D14497" s="23">
        <v>14588555000100</v>
      </c>
      <c r="E14497" t="s">
        <v>1385</v>
      </c>
      <c r="F14497" t="s">
        <v>1386</v>
      </c>
      <c r="G14497">
        <v>8231</v>
      </c>
      <c r="H14497" s="23">
        <v>161903002</v>
      </c>
    </row>
    <row r="14498" spans="1:8" x14ac:dyDescent="0.25">
      <c r="A14498">
        <v>4089</v>
      </c>
      <c r="B14498" t="s">
        <v>19227</v>
      </c>
      <c r="C14498" t="s">
        <v>19228</v>
      </c>
      <c r="D14498" s="23">
        <v>9541696000138</v>
      </c>
      <c r="E14498" t="s">
        <v>1385</v>
      </c>
      <c r="F14498" t="s">
        <v>1386</v>
      </c>
      <c r="G14498">
        <v>5365</v>
      </c>
      <c r="H14498" s="23">
        <v>161563260</v>
      </c>
    </row>
    <row r="14499" spans="1:8" x14ac:dyDescent="0.25">
      <c r="A14499">
        <v>5844</v>
      </c>
      <c r="B14499" t="s">
        <v>19229</v>
      </c>
      <c r="C14499" t="s">
        <v>19229</v>
      </c>
      <c r="D14499" s="23">
        <v>17467394000195</v>
      </c>
      <c r="E14499" t="s">
        <v>1385</v>
      </c>
      <c r="F14499" t="s">
        <v>1386</v>
      </c>
      <c r="G14499">
        <v>8834</v>
      </c>
      <c r="H14499" s="23">
        <v>162095503</v>
      </c>
    </row>
    <row r="14500" spans="1:8" x14ac:dyDescent="0.25">
      <c r="A14500">
        <v>13037</v>
      </c>
      <c r="B14500" t="s">
        <v>19230</v>
      </c>
      <c r="C14500" t="s">
        <v>19231</v>
      </c>
      <c r="D14500" s="23">
        <v>9151832000183</v>
      </c>
      <c r="E14500" t="s">
        <v>1385</v>
      </c>
      <c r="F14500" t="s">
        <v>1386</v>
      </c>
      <c r="G14500">
        <v>20132</v>
      </c>
      <c r="H14500" s="23" t="s">
        <v>1438</v>
      </c>
    </row>
    <row r="14501" spans="1:8" x14ac:dyDescent="0.25">
      <c r="A14501">
        <v>15843</v>
      </c>
      <c r="B14501" t="s">
        <v>25792</v>
      </c>
      <c r="C14501" t="s">
        <v>25793</v>
      </c>
      <c r="D14501" s="23">
        <v>9541696000219</v>
      </c>
      <c r="E14501" t="s">
        <v>1385</v>
      </c>
      <c r="F14501" t="s">
        <v>1386</v>
      </c>
      <c r="G14501">
        <v>25197</v>
      </c>
      <c r="H14501" s="23">
        <v>165296763</v>
      </c>
    </row>
    <row r="14502" spans="1:8" x14ac:dyDescent="0.25">
      <c r="A14502">
        <v>11321</v>
      </c>
      <c r="B14502" t="s">
        <v>19232</v>
      </c>
      <c r="C14502" t="s">
        <v>19232</v>
      </c>
      <c r="D14502" s="23">
        <v>35308233000130</v>
      </c>
      <c r="E14502" t="s">
        <v>2806</v>
      </c>
      <c r="F14502" t="s">
        <v>1386</v>
      </c>
      <c r="G14502">
        <v>17188</v>
      </c>
      <c r="H14502" s="23">
        <v>163536600</v>
      </c>
    </row>
    <row r="14503" spans="1:8" x14ac:dyDescent="0.25">
      <c r="A14503">
        <v>11619</v>
      </c>
      <c r="B14503" t="s">
        <v>19233</v>
      </c>
      <c r="C14503" t="s">
        <v>19234</v>
      </c>
      <c r="D14503" s="23">
        <v>36139457000129</v>
      </c>
      <c r="E14503" t="s">
        <v>5919</v>
      </c>
      <c r="F14503" t="s">
        <v>1386</v>
      </c>
      <c r="G14503">
        <v>17563</v>
      </c>
      <c r="H14503" s="23">
        <v>163586845</v>
      </c>
    </row>
    <row r="14504" spans="1:8" x14ac:dyDescent="0.25">
      <c r="A14504">
        <v>2994</v>
      </c>
      <c r="B14504" t="s">
        <v>19235</v>
      </c>
      <c r="C14504" t="s">
        <v>19236</v>
      </c>
      <c r="D14504" s="23">
        <v>5423775000193</v>
      </c>
      <c r="E14504" t="s">
        <v>2299</v>
      </c>
      <c r="F14504" t="s">
        <v>1386</v>
      </c>
      <c r="G14504">
        <v>4270</v>
      </c>
      <c r="H14504" s="23">
        <v>161388329</v>
      </c>
    </row>
    <row r="14505" spans="1:8" x14ac:dyDescent="0.25">
      <c r="A14505">
        <v>14533</v>
      </c>
      <c r="B14505" t="s">
        <v>19237</v>
      </c>
      <c r="C14505" t="s">
        <v>19237</v>
      </c>
      <c r="D14505" s="23">
        <v>47888509000186</v>
      </c>
      <c r="E14505" t="s">
        <v>2433</v>
      </c>
      <c r="F14505" t="s">
        <v>1386</v>
      </c>
      <c r="G14505">
        <v>22888</v>
      </c>
      <c r="H14505" s="23">
        <v>164444068</v>
      </c>
    </row>
    <row r="14506" spans="1:8" x14ac:dyDescent="0.25">
      <c r="A14506">
        <v>2705</v>
      </c>
      <c r="B14506" t="s">
        <v>19238</v>
      </c>
      <c r="C14506" t="s">
        <v>19239</v>
      </c>
      <c r="D14506" s="23">
        <v>41201195000115</v>
      </c>
      <c r="E14506" t="s">
        <v>1385</v>
      </c>
      <c r="F14506" t="s">
        <v>1386</v>
      </c>
      <c r="G14506">
        <v>3981</v>
      </c>
      <c r="H14506" s="23">
        <v>160994578</v>
      </c>
    </row>
    <row r="14507" spans="1:8" x14ac:dyDescent="0.25">
      <c r="A14507">
        <v>9491</v>
      </c>
      <c r="B14507" t="s">
        <v>19240</v>
      </c>
      <c r="C14507" t="s">
        <v>19241</v>
      </c>
      <c r="D14507" s="23">
        <v>5694130000195</v>
      </c>
      <c r="E14507" t="s">
        <v>1430</v>
      </c>
      <c r="F14507" t="s">
        <v>1415</v>
      </c>
      <c r="G14507">
        <v>14139</v>
      </c>
      <c r="H14507" s="23">
        <v>30248302</v>
      </c>
    </row>
    <row r="14508" spans="1:8" x14ac:dyDescent="0.25">
      <c r="A14508">
        <v>9473</v>
      </c>
      <c r="B14508" t="s">
        <v>19242</v>
      </c>
      <c r="C14508" t="s">
        <v>19243</v>
      </c>
      <c r="D14508" s="23">
        <v>20776135000150</v>
      </c>
      <c r="E14508" t="s">
        <v>1430</v>
      </c>
      <c r="F14508" t="s">
        <v>1415</v>
      </c>
      <c r="G14508">
        <v>14076</v>
      </c>
      <c r="H14508" s="23" t="s">
        <v>1438</v>
      </c>
    </row>
    <row r="14509" spans="1:8" x14ac:dyDescent="0.25">
      <c r="A14509">
        <v>6142</v>
      </c>
      <c r="B14509" t="s">
        <v>19244</v>
      </c>
      <c r="C14509" t="s">
        <v>19245</v>
      </c>
      <c r="D14509" s="23">
        <v>5371523000168</v>
      </c>
      <c r="E14509" t="s">
        <v>1430</v>
      </c>
      <c r="F14509" t="s">
        <v>1415</v>
      </c>
      <c r="G14509">
        <v>9612</v>
      </c>
      <c r="H14509" s="23">
        <v>29777453</v>
      </c>
    </row>
    <row r="14510" spans="1:8" x14ac:dyDescent="0.25">
      <c r="A14510">
        <v>10061</v>
      </c>
      <c r="B14510" t="s">
        <v>19246</v>
      </c>
      <c r="C14510" t="s">
        <v>19247</v>
      </c>
      <c r="D14510" s="23">
        <v>8739643000163</v>
      </c>
      <c r="E14510" t="s">
        <v>1543</v>
      </c>
      <c r="F14510" t="s">
        <v>1390</v>
      </c>
      <c r="G14510">
        <v>14886</v>
      </c>
      <c r="H14510" s="23">
        <v>669607318118</v>
      </c>
    </row>
    <row r="14511" spans="1:8" x14ac:dyDescent="0.25">
      <c r="A14511">
        <v>2624</v>
      </c>
      <c r="B14511" t="s">
        <v>19248</v>
      </c>
      <c r="C14511" t="s">
        <v>19249</v>
      </c>
      <c r="D14511" s="23">
        <v>39786983000179</v>
      </c>
      <c r="E14511" t="s">
        <v>3546</v>
      </c>
      <c r="F14511" t="s">
        <v>3547</v>
      </c>
      <c r="G14511">
        <v>3900</v>
      </c>
      <c r="H14511" s="23">
        <v>81648251</v>
      </c>
    </row>
    <row r="14512" spans="1:8" x14ac:dyDescent="0.25">
      <c r="A14512">
        <v>4425</v>
      </c>
      <c r="B14512" t="s">
        <v>19250</v>
      </c>
      <c r="C14512" t="s">
        <v>19251</v>
      </c>
      <c r="D14512" s="23">
        <v>5650712000170</v>
      </c>
      <c r="E14512" t="s">
        <v>1430</v>
      </c>
      <c r="F14512" t="s">
        <v>1415</v>
      </c>
      <c r="G14512">
        <v>7015</v>
      </c>
      <c r="H14512" s="23">
        <v>30165369</v>
      </c>
    </row>
    <row r="14513" spans="1:8" x14ac:dyDescent="0.25">
      <c r="A14513">
        <v>9622</v>
      </c>
      <c r="B14513" t="s">
        <v>19252</v>
      </c>
      <c r="C14513" t="s">
        <v>19253</v>
      </c>
      <c r="D14513" s="23">
        <v>9613912000103</v>
      </c>
      <c r="E14513" t="s">
        <v>9296</v>
      </c>
      <c r="F14513" t="s">
        <v>1390</v>
      </c>
      <c r="G14513">
        <v>14319</v>
      </c>
      <c r="H14513" s="23">
        <v>323066038119</v>
      </c>
    </row>
    <row r="14514" spans="1:8" x14ac:dyDescent="0.25">
      <c r="A14514">
        <v>15311</v>
      </c>
      <c r="B14514" t="s">
        <v>19254</v>
      </c>
      <c r="D14514" s="23">
        <v>9634496000120</v>
      </c>
      <c r="E14514" t="s">
        <v>1430</v>
      </c>
      <c r="F14514" t="s">
        <v>1415</v>
      </c>
      <c r="G14514">
        <v>24451</v>
      </c>
      <c r="H14514" s="23">
        <v>36697184</v>
      </c>
    </row>
    <row r="14515" spans="1:8" x14ac:dyDescent="0.25">
      <c r="A14515">
        <v>15148</v>
      </c>
      <c r="B14515" t="s">
        <v>19255</v>
      </c>
      <c r="D14515" s="23">
        <v>13198385000195</v>
      </c>
      <c r="E14515" t="s">
        <v>1505</v>
      </c>
      <c r="F14515" t="s">
        <v>1390</v>
      </c>
      <c r="G14515">
        <v>24131</v>
      </c>
      <c r="H14515" s="23">
        <v>797218698111</v>
      </c>
    </row>
    <row r="14516" spans="1:8" x14ac:dyDescent="0.25">
      <c r="A14516">
        <v>8713</v>
      </c>
      <c r="B14516" t="s">
        <v>19256</v>
      </c>
      <c r="C14516" t="s">
        <v>19257</v>
      </c>
      <c r="D14516" s="23">
        <v>4893402000113</v>
      </c>
      <c r="E14516" t="s">
        <v>1435</v>
      </c>
      <c r="F14516" t="s">
        <v>1390</v>
      </c>
      <c r="G14516">
        <v>13218</v>
      </c>
      <c r="H14516" s="23">
        <v>336683494117</v>
      </c>
    </row>
    <row r="14517" spans="1:8" x14ac:dyDescent="0.25">
      <c r="A14517">
        <v>5267</v>
      </c>
      <c r="B14517" t="s">
        <v>19258</v>
      </c>
      <c r="C14517" t="s">
        <v>19258</v>
      </c>
      <c r="D14517" s="23">
        <v>7012344000160</v>
      </c>
      <c r="E14517" t="s">
        <v>19259</v>
      </c>
      <c r="F14517" t="s">
        <v>1415</v>
      </c>
      <c r="G14517">
        <v>8309</v>
      </c>
      <c r="H14517" s="23" t="s">
        <v>1438</v>
      </c>
    </row>
    <row r="14518" spans="1:8" x14ac:dyDescent="0.25">
      <c r="A14518">
        <v>13486</v>
      </c>
      <c r="B14518" t="s">
        <v>19260</v>
      </c>
      <c r="C14518" t="s">
        <v>19260</v>
      </c>
      <c r="D14518" s="23">
        <v>43645996000103</v>
      </c>
      <c r="E14518" t="s">
        <v>3261</v>
      </c>
      <c r="F14518" t="s">
        <v>1398</v>
      </c>
      <c r="G14518">
        <v>21079</v>
      </c>
      <c r="H14518" s="23">
        <v>205873316</v>
      </c>
    </row>
    <row r="14519" spans="1:8" x14ac:dyDescent="0.25">
      <c r="A14519">
        <v>6632</v>
      </c>
      <c r="B14519" t="s">
        <v>19261</v>
      </c>
      <c r="C14519" t="s">
        <v>19262</v>
      </c>
      <c r="D14519" s="23">
        <v>18931471000189</v>
      </c>
      <c r="E14519" t="s">
        <v>1385</v>
      </c>
      <c r="F14519" t="s">
        <v>1386</v>
      </c>
      <c r="G14519">
        <v>10171</v>
      </c>
      <c r="H14519" s="23">
        <v>162223501</v>
      </c>
    </row>
    <row r="14520" spans="1:8" x14ac:dyDescent="0.25">
      <c r="A14520">
        <v>11923</v>
      </c>
      <c r="B14520" t="s">
        <v>19263</v>
      </c>
      <c r="C14520" t="s">
        <v>19264</v>
      </c>
      <c r="D14520" s="23">
        <v>15652882000490</v>
      </c>
      <c r="E14520" t="s">
        <v>1541</v>
      </c>
      <c r="F14520" t="s">
        <v>1386</v>
      </c>
      <c r="G14520">
        <v>18321</v>
      </c>
      <c r="H14520" s="23">
        <v>162095457</v>
      </c>
    </row>
    <row r="14521" spans="1:8" x14ac:dyDescent="0.25">
      <c r="A14521">
        <v>12892</v>
      </c>
      <c r="B14521" t="s">
        <v>19263</v>
      </c>
      <c r="C14521" t="s">
        <v>19263</v>
      </c>
      <c r="D14521" s="23">
        <v>15652882000147</v>
      </c>
      <c r="E14521" t="s">
        <v>1430</v>
      </c>
      <c r="F14521" t="s">
        <v>1415</v>
      </c>
      <c r="G14521">
        <v>19939</v>
      </c>
      <c r="H14521" s="23">
        <v>49772970</v>
      </c>
    </row>
    <row r="14522" spans="1:8" x14ac:dyDescent="0.25">
      <c r="A14522">
        <v>13859</v>
      </c>
      <c r="B14522" t="s">
        <v>19265</v>
      </c>
      <c r="C14522" t="s">
        <v>19265</v>
      </c>
      <c r="D14522" s="23">
        <v>6824439000115</v>
      </c>
      <c r="E14522" t="s">
        <v>1430</v>
      </c>
      <c r="F14522" t="s">
        <v>1415</v>
      </c>
      <c r="G14522">
        <v>21604</v>
      </c>
      <c r="H14522" s="23">
        <v>31433170</v>
      </c>
    </row>
    <row r="14523" spans="1:8" x14ac:dyDescent="0.25">
      <c r="A14523">
        <v>3238</v>
      </c>
      <c r="B14523" t="s">
        <v>19266</v>
      </c>
      <c r="C14523" t="s">
        <v>19267</v>
      </c>
      <c r="D14523" s="23">
        <v>6824439000204</v>
      </c>
      <c r="E14523" t="s">
        <v>1541</v>
      </c>
      <c r="F14523" t="s">
        <v>1386</v>
      </c>
      <c r="G14523">
        <v>4514</v>
      </c>
      <c r="H14523" s="23">
        <v>161586732</v>
      </c>
    </row>
    <row r="14524" spans="1:8" x14ac:dyDescent="0.25">
      <c r="A14524">
        <v>1093</v>
      </c>
      <c r="B14524" t="s">
        <v>25794</v>
      </c>
      <c r="C14524" t="s">
        <v>25794</v>
      </c>
      <c r="D14524" s="23"/>
      <c r="E14524" t="s">
        <v>1527</v>
      </c>
      <c r="F14524" t="s">
        <v>1386</v>
      </c>
      <c r="G14524">
        <v>2369</v>
      </c>
      <c r="H14524" s="23"/>
    </row>
    <row r="14525" spans="1:8" x14ac:dyDescent="0.25">
      <c r="A14525">
        <v>5129</v>
      </c>
      <c r="B14525" t="s">
        <v>19268</v>
      </c>
      <c r="C14525" t="s">
        <v>19269</v>
      </c>
      <c r="D14525" s="23">
        <v>2924521000160</v>
      </c>
      <c r="E14525" t="s">
        <v>1409</v>
      </c>
      <c r="F14525" t="s">
        <v>1386</v>
      </c>
      <c r="G14525">
        <v>8172</v>
      </c>
      <c r="H14525" s="23">
        <v>161225861</v>
      </c>
    </row>
    <row r="14526" spans="1:8" x14ac:dyDescent="0.25">
      <c r="A14526">
        <v>8129</v>
      </c>
      <c r="B14526" t="s">
        <v>19270</v>
      </c>
      <c r="C14526" t="s">
        <v>19270</v>
      </c>
      <c r="D14526" s="23">
        <v>12154465000186</v>
      </c>
      <c r="E14526" t="s">
        <v>9812</v>
      </c>
      <c r="F14526" t="s">
        <v>1390</v>
      </c>
      <c r="G14526">
        <v>12409</v>
      </c>
      <c r="H14526" s="23">
        <v>495001192118</v>
      </c>
    </row>
    <row r="14527" spans="1:8" x14ac:dyDescent="0.25">
      <c r="A14527">
        <v>10124</v>
      </c>
      <c r="B14527" t="s">
        <v>19271</v>
      </c>
      <c r="C14527" t="s">
        <v>7766</v>
      </c>
      <c r="D14527" s="23">
        <v>8523086000149</v>
      </c>
      <c r="E14527" t="s">
        <v>1385</v>
      </c>
      <c r="F14527" t="s">
        <v>1386</v>
      </c>
      <c r="G14527">
        <v>15068</v>
      </c>
      <c r="H14527" s="23" t="s">
        <v>1438</v>
      </c>
    </row>
    <row r="14528" spans="1:8" x14ac:dyDescent="0.25">
      <c r="A14528">
        <v>8500</v>
      </c>
      <c r="B14528" t="s">
        <v>19272</v>
      </c>
      <c r="C14528" t="s">
        <v>19273</v>
      </c>
      <c r="D14528" s="23">
        <v>13134084000106</v>
      </c>
      <c r="E14528" t="s">
        <v>1385</v>
      </c>
      <c r="F14528" t="s">
        <v>1386</v>
      </c>
      <c r="G14528">
        <v>12986</v>
      </c>
      <c r="H14528" s="23">
        <v>161794556</v>
      </c>
    </row>
    <row r="14529" spans="1:8" x14ac:dyDescent="0.25">
      <c r="A14529">
        <v>8540</v>
      </c>
      <c r="B14529" t="s">
        <v>19274</v>
      </c>
      <c r="C14529" t="s">
        <v>19275</v>
      </c>
      <c r="D14529" s="23">
        <v>20977878000199</v>
      </c>
      <c r="E14529" t="s">
        <v>1422</v>
      </c>
      <c r="F14529" t="s">
        <v>1386</v>
      </c>
      <c r="G14529">
        <v>13043</v>
      </c>
      <c r="H14529" s="23">
        <v>162390629</v>
      </c>
    </row>
    <row r="14530" spans="1:8" x14ac:dyDescent="0.25">
      <c r="A14530">
        <v>1726</v>
      </c>
      <c r="B14530" t="s">
        <v>19276</v>
      </c>
      <c r="C14530" t="s">
        <v>19277</v>
      </c>
      <c r="D14530" s="23">
        <v>12222526000103</v>
      </c>
      <c r="E14530" t="s">
        <v>1385</v>
      </c>
      <c r="F14530" t="s">
        <v>1386</v>
      </c>
      <c r="G14530">
        <v>3002</v>
      </c>
      <c r="H14530" s="23">
        <v>161717942</v>
      </c>
    </row>
    <row r="14531" spans="1:8" x14ac:dyDescent="0.25">
      <c r="A14531">
        <v>4530</v>
      </c>
      <c r="B14531" t="s">
        <v>19278</v>
      </c>
      <c r="C14531" t="s">
        <v>19277</v>
      </c>
      <c r="D14531" s="23">
        <v>15763148000155</v>
      </c>
      <c r="E14531" t="s">
        <v>1487</v>
      </c>
      <c r="F14531" t="s">
        <v>1386</v>
      </c>
      <c r="G14531">
        <v>7127</v>
      </c>
      <c r="H14531" s="23">
        <v>162001134</v>
      </c>
    </row>
    <row r="14532" spans="1:8" x14ac:dyDescent="0.25">
      <c r="A14532">
        <v>11856</v>
      </c>
      <c r="B14532" t="s">
        <v>19279</v>
      </c>
      <c r="C14532" t="s">
        <v>19280</v>
      </c>
      <c r="D14532" s="23">
        <v>30145681000147</v>
      </c>
      <c r="E14532" t="s">
        <v>1385</v>
      </c>
      <c r="F14532" t="s">
        <v>1386</v>
      </c>
      <c r="G14532">
        <v>18230</v>
      </c>
      <c r="H14532" s="23" t="s">
        <v>1438</v>
      </c>
    </row>
    <row r="14533" spans="1:8" x14ac:dyDescent="0.25">
      <c r="A14533">
        <v>6368</v>
      </c>
      <c r="B14533" t="s">
        <v>19281</v>
      </c>
      <c r="C14533" t="s">
        <v>19281</v>
      </c>
      <c r="D14533" s="23">
        <v>3293141000138</v>
      </c>
      <c r="E14533" t="s">
        <v>2433</v>
      </c>
      <c r="F14533" t="s">
        <v>1386</v>
      </c>
      <c r="G14533">
        <v>9910</v>
      </c>
      <c r="H14533" s="23">
        <v>161246893</v>
      </c>
    </row>
    <row r="14534" spans="1:8" x14ac:dyDescent="0.25">
      <c r="A14534">
        <v>6728</v>
      </c>
      <c r="B14534" t="s">
        <v>25795</v>
      </c>
      <c r="C14534" t="s">
        <v>25795</v>
      </c>
      <c r="D14534" s="23"/>
      <c r="E14534" t="s">
        <v>1541</v>
      </c>
      <c r="F14534" t="s">
        <v>1386</v>
      </c>
      <c r="G14534">
        <v>10362</v>
      </c>
      <c r="H14534" s="23"/>
    </row>
    <row r="14535" spans="1:8" x14ac:dyDescent="0.25">
      <c r="A14535">
        <v>8374</v>
      </c>
      <c r="B14535" t="s">
        <v>19282</v>
      </c>
      <c r="C14535" t="s">
        <v>19282</v>
      </c>
      <c r="D14535" s="23">
        <v>16753590000163</v>
      </c>
      <c r="E14535" t="s">
        <v>1385</v>
      </c>
      <c r="F14535" t="s">
        <v>1386</v>
      </c>
      <c r="G14535">
        <v>12631</v>
      </c>
      <c r="H14535" s="23">
        <v>162029330</v>
      </c>
    </row>
    <row r="14536" spans="1:8" x14ac:dyDescent="0.25">
      <c r="A14536">
        <v>8128</v>
      </c>
      <c r="B14536" t="s">
        <v>19283</v>
      </c>
      <c r="C14536" t="s">
        <v>19284</v>
      </c>
      <c r="D14536" s="23">
        <v>8774072000106</v>
      </c>
      <c r="E14536" t="s">
        <v>1385</v>
      </c>
      <c r="F14536" t="s">
        <v>1386</v>
      </c>
      <c r="G14536">
        <v>12408</v>
      </c>
      <c r="H14536" s="23" t="s">
        <v>1438</v>
      </c>
    </row>
    <row r="14537" spans="1:8" x14ac:dyDescent="0.25">
      <c r="A14537">
        <v>9875</v>
      </c>
      <c r="B14537" t="s">
        <v>19285</v>
      </c>
      <c r="C14537" t="s">
        <v>19285</v>
      </c>
      <c r="D14537" s="23">
        <v>13501065000162</v>
      </c>
      <c r="E14537" t="s">
        <v>19286</v>
      </c>
      <c r="F14537" t="s">
        <v>1619</v>
      </c>
      <c r="G14537">
        <v>14612</v>
      </c>
      <c r="H14537" s="23">
        <v>620037431</v>
      </c>
    </row>
    <row r="14538" spans="1:8" x14ac:dyDescent="0.25">
      <c r="A14538">
        <v>8264</v>
      </c>
      <c r="B14538" t="s">
        <v>19287</v>
      </c>
      <c r="C14538" t="s">
        <v>19288</v>
      </c>
      <c r="D14538" s="23">
        <v>7513293000400</v>
      </c>
      <c r="E14538" t="s">
        <v>3353</v>
      </c>
      <c r="F14538" t="s">
        <v>1386</v>
      </c>
      <c r="G14538">
        <v>12527</v>
      </c>
      <c r="H14538" s="23">
        <v>162688768</v>
      </c>
    </row>
    <row r="14539" spans="1:8" x14ac:dyDescent="0.25">
      <c r="A14539">
        <v>12278</v>
      </c>
      <c r="B14539" t="s">
        <v>19289</v>
      </c>
      <c r="C14539" t="s">
        <v>19290</v>
      </c>
      <c r="D14539" s="23">
        <v>8439049000157</v>
      </c>
      <c r="E14539" t="s">
        <v>15983</v>
      </c>
      <c r="F14539" t="s">
        <v>1880</v>
      </c>
      <c r="G14539">
        <v>18874</v>
      </c>
      <c r="H14539" s="23" t="s">
        <v>1438</v>
      </c>
    </row>
    <row r="14540" spans="1:8" x14ac:dyDescent="0.25">
      <c r="A14540">
        <v>1573</v>
      </c>
      <c r="B14540" t="s">
        <v>19291</v>
      </c>
      <c r="C14540" t="s">
        <v>19292</v>
      </c>
      <c r="D14540" s="23">
        <v>11351928000137</v>
      </c>
      <c r="E14540" t="s">
        <v>14825</v>
      </c>
      <c r="F14540" t="s">
        <v>1390</v>
      </c>
      <c r="G14540">
        <v>2849</v>
      </c>
      <c r="H14540" s="23">
        <v>636035486115</v>
      </c>
    </row>
    <row r="14541" spans="1:8" x14ac:dyDescent="0.25">
      <c r="A14541">
        <v>6745</v>
      </c>
      <c r="B14541" t="s">
        <v>25796</v>
      </c>
      <c r="C14541" t="s">
        <v>25797</v>
      </c>
      <c r="D14541" s="23"/>
      <c r="E14541" t="s">
        <v>1422</v>
      </c>
      <c r="F14541" t="s">
        <v>1386</v>
      </c>
      <c r="G14541">
        <v>9603</v>
      </c>
      <c r="H14541" s="23"/>
    </row>
    <row r="14542" spans="1:8" x14ac:dyDescent="0.25">
      <c r="A14542">
        <v>14154</v>
      </c>
      <c r="B14542" t="s">
        <v>19293</v>
      </c>
      <c r="C14542" t="s">
        <v>19293</v>
      </c>
      <c r="D14542" s="23">
        <v>26656582000152</v>
      </c>
      <c r="E14542" t="s">
        <v>1530</v>
      </c>
      <c r="F14542" t="s">
        <v>1386</v>
      </c>
      <c r="G14542">
        <v>22041</v>
      </c>
      <c r="H14542" s="23">
        <v>162844697</v>
      </c>
    </row>
    <row r="14543" spans="1:8" x14ac:dyDescent="0.25">
      <c r="A14543">
        <v>8551</v>
      </c>
      <c r="B14543" t="s">
        <v>25798</v>
      </c>
      <c r="C14543" t="s">
        <v>25798</v>
      </c>
      <c r="D14543" s="23"/>
      <c r="E14543" t="s">
        <v>1530</v>
      </c>
      <c r="F14543" t="s">
        <v>1386</v>
      </c>
      <c r="G14543">
        <v>13052</v>
      </c>
      <c r="H14543" s="23"/>
    </row>
    <row r="14544" spans="1:8" x14ac:dyDescent="0.25">
      <c r="A14544">
        <v>14202</v>
      </c>
      <c r="B14544" t="s">
        <v>19294</v>
      </c>
      <c r="C14544" t="s">
        <v>19294</v>
      </c>
      <c r="D14544" s="23">
        <v>31071550000125</v>
      </c>
      <c r="E14544" t="s">
        <v>2970</v>
      </c>
      <c r="F14544" t="s">
        <v>1386</v>
      </c>
      <c r="G14544">
        <v>22183</v>
      </c>
      <c r="H14544" s="23">
        <v>163210004</v>
      </c>
    </row>
    <row r="14545" spans="1:8" x14ac:dyDescent="0.25">
      <c r="A14545">
        <v>3353</v>
      </c>
      <c r="B14545" t="s">
        <v>19295</v>
      </c>
      <c r="C14545" t="s">
        <v>19296</v>
      </c>
      <c r="D14545" s="23">
        <v>7286779000100</v>
      </c>
      <c r="E14545" t="s">
        <v>19297</v>
      </c>
      <c r="F14545" t="s">
        <v>1415</v>
      </c>
      <c r="G14545">
        <v>4629</v>
      </c>
      <c r="H14545" s="23">
        <v>32379668</v>
      </c>
    </row>
    <row r="14546" spans="1:8" x14ac:dyDescent="0.25">
      <c r="A14546">
        <v>4529</v>
      </c>
      <c r="B14546" t="s">
        <v>19298</v>
      </c>
      <c r="C14546" t="s">
        <v>19299</v>
      </c>
      <c r="D14546" s="23">
        <v>15560883000161</v>
      </c>
      <c r="E14546" t="s">
        <v>3109</v>
      </c>
      <c r="F14546" t="s">
        <v>1386</v>
      </c>
      <c r="G14546">
        <v>7126</v>
      </c>
      <c r="H14546" s="23">
        <v>161986099</v>
      </c>
    </row>
    <row r="14547" spans="1:8" x14ac:dyDescent="0.25">
      <c r="A14547">
        <v>9928</v>
      </c>
      <c r="B14547" t="s">
        <v>19300</v>
      </c>
      <c r="C14547" t="s">
        <v>19300</v>
      </c>
      <c r="D14547" s="23">
        <v>15131575000110</v>
      </c>
      <c r="E14547" t="s">
        <v>1744</v>
      </c>
      <c r="F14547" t="s">
        <v>1386</v>
      </c>
      <c r="G14547">
        <v>14661</v>
      </c>
      <c r="H14547" s="23">
        <v>161951198</v>
      </c>
    </row>
    <row r="14548" spans="1:8" x14ac:dyDescent="0.25">
      <c r="A14548">
        <v>3993</v>
      </c>
      <c r="B14548" t="s">
        <v>19301</v>
      </c>
      <c r="C14548" t="s">
        <v>19302</v>
      </c>
      <c r="D14548" s="23">
        <v>9317159000109</v>
      </c>
      <c r="E14548" t="s">
        <v>2281</v>
      </c>
      <c r="F14548" t="s">
        <v>1386</v>
      </c>
      <c r="G14548">
        <v>5269</v>
      </c>
      <c r="H14548" s="23">
        <v>161550452</v>
      </c>
    </row>
    <row r="14549" spans="1:8" x14ac:dyDescent="0.25">
      <c r="A14549">
        <v>5994</v>
      </c>
      <c r="B14549" t="s">
        <v>19303</v>
      </c>
      <c r="C14549" t="s">
        <v>19304</v>
      </c>
      <c r="D14549" s="23">
        <v>18594474000174</v>
      </c>
      <c r="E14549" t="s">
        <v>1422</v>
      </c>
      <c r="F14549" t="s">
        <v>1386</v>
      </c>
      <c r="G14549">
        <v>9214</v>
      </c>
      <c r="H14549" s="23" t="s">
        <v>1438</v>
      </c>
    </row>
    <row r="14550" spans="1:8" x14ac:dyDescent="0.25">
      <c r="A14550">
        <v>4147</v>
      </c>
      <c r="B14550" t="s">
        <v>25799</v>
      </c>
      <c r="C14550" t="s">
        <v>19303</v>
      </c>
      <c r="D14550" s="23"/>
      <c r="E14550" t="s">
        <v>1422</v>
      </c>
      <c r="F14550" t="s">
        <v>1386</v>
      </c>
      <c r="G14550">
        <v>6813</v>
      </c>
      <c r="H14550" s="23"/>
    </row>
    <row r="14551" spans="1:8" x14ac:dyDescent="0.25">
      <c r="A14551">
        <v>2685</v>
      </c>
      <c r="B14551" t="s">
        <v>19305</v>
      </c>
      <c r="C14551" t="s">
        <v>19306</v>
      </c>
      <c r="D14551" s="23">
        <v>41132531000115</v>
      </c>
      <c r="E14551" t="s">
        <v>1527</v>
      </c>
      <c r="F14551" t="s">
        <v>1386</v>
      </c>
      <c r="G14551">
        <v>3961</v>
      </c>
      <c r="H14551" s="23">
        <v>160975220</v>
      </c>
    </row>
    <row r="14552" spans="1:8" x14ac:dyDescent="0.25">
      <c r="A14552">
        <v>5074</v>
      </c>
      <c r="B14552" t="s">
        <v>19307</v>
      </c>
      <c r="C14552" t="s">
        <v>19308</v>
      </c>
      <c r="D14552" s="23">
        <v>64488281000237</v>
      </c>
      <c r="E14552" t="s">
        <v>2667</v>
      </c>
      <c r="F14552" t="s">
        <v>1390</v>
      </c>
      <c r="G14552">
        <v>8111</v>
      </c>
      <c r="H14552" s="23">
        <v>535230586113</v>
      </c>
    </row>
    <row r="14553" spans="1:8" x14ac:dyDescent="0.25">
      <c r="A14553">
        <v>3221</v>
      </c>
      <c r="B14553" t="s">
        <v>19309</v>
      </c>
      <c r="C14553" t="s">
        <v>19310</v>
      </c>
      <c r="D14553" s="23">
        <v>64924533000142</v>
      </c>
      <c r="E14553" t="s">
        <v>8906</v>
      </c>
      <c r="F14553" t="s">
        <v>1390</v>
      </c>
      <c r="G14553">
        <v>4497</v>
      </c>
      <c r="H14553" s="23">
        <v>341006707111</v>
      </c>
    </row>
    <row r="14554" spans="1:8" x14ac:dyDescent="0.25">
      <c r="A14554">
        <v>12993</v>
      </c>
      <c r="B14554" t="s">
        <v>19311</v>
      </c>
      <c r="C14554" t="s">
        <v>19312</v>
      </c>
      <c r="D14554" s="23">
        <v>2908361000166</v>
      </c>
      <c r="E14554" t="s">
        <v>8906</v>
      </c>
      <c r="F14554" t="s">
        <v>1390</v>
      </c>
      <c r="G14554">
        <v>20045</v>
      </c>
      <c r="H14554" s="23">
        <v>341011756116</v>
      </c>
    </row>
    <row r="14555" spans="1:8" x14ac:dyDescent="0.25">
      <c r="A14555">
        <v>7541</v>
      </c>
      <c r="B14555" t="s">
        <v>19313</v>
      </c>
      <c r="C14555" t="s">
        <v>19314</v>
      </c>
      <c r="D14555" s="23">
        <v>13987364000159</v>
      </c>
      <c r="E14555" t="s">
        <v>1422</v>
      </c>
      <c r="F14555" t="s">
        <v>1386</v>
      </c>
      <c r="G14555">
        <v>11479</v>
      </c>
      <c r="H14555" s="23" t="s">
        <v>1438</v>
      </c>
    </row>
    <row r="14556" spans="1:8" x14ac:dyDescent="0.25">
      <c r="A14556">
        <v>15258</v>
      </c>
      <c r="B14556" t="s">
        <v>19315</v>
      </c>
      <c r="C14556" t="s">
        <v>19316</v>
      </c>
      <c r="D14556" s="23">
        <v>35688133000268</v>
      </c>
      <c r="E14556" t="s">
        <v>1397</v>
      </c>
      <c r="F14556" t="s">
        <v>1398</v>
      </c>
      <c r="G14556">
        <v>24367</v>
      </c>
      <c r="H14556" s="23">
        <v>206475071</v>
      </c>
    </row>
    <row r="14557" spans="1:8" x14ac:dyDescent="0.25">
      <c r="A14557">
        <v>12268</v>
      </c>
      <c r="B14557" t="s">
        <v>19317</v>
      </c>
      <c r="C14557" t="s">
        <v>19317</v>
      </c>
      <c r="D14557" s="23">
        <v>39393934000176</v>
      </c>
      <c r="E14557" t="s">
        <v>1507</v>
      </c>
      <c r="F14557" t="s">
        <v>1415</v>
      </c>
      <c r="G14557">
        <v>18865</v>
      </c>
      <c r="H14557" s="23">
        <v>91745160</v>
      </c>
    </row>
    <row r="14558" spans="1:8" x14ac:dyDescent="0.25">
      <c r="A14558">
        <v>9683</v>
      </c>
      <c r="B14558" t="s">
        <v>19318</v>
      </c>
      <c r="C14558" t="s">
        <v>19319</v>
      </c>
      <c r="D14558" s="23">
        <v>13583598000130</v>
      </c>
      <c r="E14558" t="s">
        <v>1385</v>
      </c>
      <c r="F14558" t="s">
        <v>1386</v>
      </c>
      <c r="G14558">
        <v>14381</v>
      </c>
      <c r="H14558" s="23" t="s">
        <v>1438</v>
      </c>
    </row>
    <row r="14559" spans="1:8" x14ac:dyDescent="0.25">
      <c r="A14559">
        <v>11211</v>
      </c>
      <c r="B14559" t="s">
        <v>19320</v>
      </c>
      <c r="C14559" t="s">
        <v>19321</v>
      </c>
      <c r="D14559" s="23">
        <v>17084166000136</v>
      </c>
      <c r="E14559" t="s">
        <v>1385</v>
      </c>
      <c r="F14559" t="s">
        <v>1386</v>
      </c>
      <c r="G14559">
        <v>17039</v>
      </c>
      <c r="H14559" s="23">
        <v>162082690</v>
      </c>
    </row>
    <row r="14560" spans="1:8" x14ac:dyDescent="0.25">
      <c r="A14560">
        <v>4678</v>
      </c>
      <c r="B14560" t="s">
        <v>19322</v>
      </c>
      <c r="C14560" t="s">
        <v>19323</v>
      </c>
      <c r="D14560" s="23">
        <v>4661084000165</v>
      </c>
      <c r="E14560" t="s">
        <v>1883</v>
      </c>
      <c r="F14560" t="s">
        <v>1390</v>
      </c>
      <c r="G14560">
        <v>7247</v>
      </c>
      <c r="H14560" s="23">
        <v>286250252113</v>
      </c>
    </row>
    <row r="14561" spans="1:8" x14ac:dyDescent="0.25">
      <c r="A14561">
        <v>12222</v>
      </c>
      <c r="B14561" t="s">
        <v>19324</v>
      </c>
      <c r="C14561" t="s">
        <v>19325</v>
      </c>
      <c r="D14561" s="23">
        <v>38598640000118</v>
      </c>
      <c r="E14561" t="s">
        <v>1527</v>
      </c>
      <c r="F14561" t="s">
        <v>1386</v>
      </c>
      <c r="G14561">
        <v>18816</v>
      </c>
      <c r="H14561" s="23">
        <v>163772797</v>
      </c>
    </row>
    <row r="14562" spans="1:8" x14ac:dyDescent="0.25">
      <c r="A14562">
        <v>4040</v>
      </c>
      <c r="B14562" t="s">
        <v>19326</v>
      </c>
      <c r="C14562" t="s">
        <v>19327</v>
      </c>
      <c r="D14562" s="23">
        <v>9386996000190</v>
      </c>
      <c r="E14562" t="s">
        <v>1723</v>
      </c>
      <c r="F14562" t="s">
        <v>1386</v>
      </c>
      <c r="G14562">
        <v>5316</v>
      </c>
      <c r="H14562" s="23">
        <v>160248787</v>
      </c>
    </row>
    <row r="14563" spans="1:8" x14ac:dyDescent="0.25">
      <c r="A14563">
        <v>14638</v>
      </c>
      <c r="B14563" t="s">
        <v>19328</v>
      </c>
      <c r="C14563" t="s">
        <v>19328</v>
      </c>
      <c r="D14563" s="23">
        <v>34274233028295</v>
      </c>
      <c r="E14563" t="s">
        <v>2215</v>
      </c>
      <c r="F14563" t="s">
        <v>2216</v>
      </c>
      <c r="G14563">
        <v>23056</v>
      </c>
      <c r="H14563" s="23">
        <v>270558306</v>
      </c>
    </row>
    <row r="14564" spans="1:8" x14ac:dyDescent="0.25">
      <c r="A14564">
        <v>2449</v>
      </c>
      <c r="B14564" t="s">
        <v>19329</v>
      </c>
      <c r="C14564" t="s">
        <v>19329</v>
      </c>
      <c r="D14564" s="23">
        <v>34274233002903</v>
      </c>
      <c r="E14564" t="s">
        <v>1406</v>
      </c>
      <c r="F14564" t="s">
        <v>1407</v>
      </c>
      <c r="G14564">
        <v>3725</v>
      </c>
      <c r="H14564" s="23">
        <v>61059870</v>
      </c>
    </row>
    <row r="14565" spans="1:8" x14ac:dyDescent="0.25">
      <c r="A14565">
        <v>6353</v>
      </c>
      <c r="B14565" t="s">
        <v>19330</v>
      </c>
      <c r="C14565" t="s">
        <v>19330</v>
      </c>
      <c r="D14565" s="23">
        <v>34274233026594</v>
      </c>
      <c r="E14565" t="s">
        <v>2212</v>
      </c>
      <c r="F14565" t="s">
        <v>1407</v>
      </c>
      <c r="G14565">
        <v>9894</v>
      </c>
      <c r="H14565" s="23">
        <v>68048300</v>
      </c>
    </row>
    <row r="14566" spans="1:8" x14ac:dyDescent="0.25">
      <c r="A14566">
        <v>2456</v>
      </c>
      <c r="B14566" t="s">
        <v>19331</v>
      </c>
      <c r="C14566" t="s">
        <v>19328</v>
      </c>
      <c r="D14566" s="23">
        <v>34274233032306</v>
      </c>
      <c r="E14566" t="s">
        <v>2200</v>
      </c>
      <c r="F14566" t="s">
        <v>1457</v>
      </c>
      <c r="G14566">
        <v>3732</v>
      </c>
      <c r="H14566" s="23">
        <v>194027708</v>
      </c>
    </row>
    <row r="14567" spans="1:8" x14ac:dyDescent="0.25">
      <c r="A14567">
        <v>2451</v>
      </c>
      <c r="B14567" t="s">
        <v>19332</v>
      </c>
      <c r="C14567" t="s">
        <v>19333</v>
      </c>
      <c r="D14567" s="23">
        <v>34274233009908</v>
      </c>
      <c r="E14567" t="s">
        <v>2218</v>
      </c>
      <c r="F14567" t="s">
        <v>1398</v>
      </c>
      <c r="G14567">
        <v>3727</v>
      </c>
      <c r="H14567" s="23" t="s">
        <v>19334</v>
      </c>
    </row>
    <row r="14568" spans="1:8" x14ac:dyDescent="0.25">
      <c r="A14568">
        <v>2457</v>
      </c>
      <c r="B14568" t="s">
        <v>19335</v>
      </c>
      <c r="C14568" t="s">
        <v>19336</v>
      </c>
      <c r="D14568" s="23">
        <v>34274233032993</v>
      </c>
      <c r="E14568" t="s">
        <v>2205</v>
      </c>
      <c r="F14568" t="s">
        <v>1415</v>
      </c>
      <c r="G14568">
        <v>3733</v>
      </c>
      <c r="H14568" s="23">
        <v>12670359</v>
      </c>
    </row>
    <row r="14569" spans="1:8" x14ac:dyDescent="0.25">
      <c r="A14569">
        <v>2454</v>
      </c>
      <c r="B14569" t="s">
        <v>19337</v>
      </c>
      <c r="C14569" t="s">
        <v>19338</v>
      </c>
      <c r="D14569" s="23">
        <v>34274233027302</v>
      </c>
      <c r="E14569" t="s">
        <v>1527</v>
      </c>
      <c r="F14569" t="s">
        <v>1386</v>
      </c>
      <c r="G14569">
        <v>3730</v>
      </c>
      <c r="H14569" s="23" t="s">
        <v>19339</v>
      </c>
    </row>
    <row r="14570" spans="1:8" x14ac:dyDescent="0.25">
      <c r="A14570">
        <v>15247</v>
      </c>
      <c r="B14570" t="s">
        <v>19340</v>
      </c>
      <c r="D14570" s="23">
        <v>2130278000109</v>
      </c>
      <c r="E14570" t="s">
        <v>1675</v>
      </c>
      <c r="F14570" t="s">
        <v>1390</v>
      </c>
      <c r="G14570">
        <v>24354</v>
      </c>
      <c r="H14570" s="23">
        <v>664059508119</v>
      </c>
    </row>
    <row r="14571" spans="1:8" x14ac:dyDescent="0.25">
      <c r="A14571">
        <v>2746</v>
      </c>
      <c r="B14571" t="s">
        <v>19341</v>
      </c>
      <c r="C14571" t="s">
        <v>19342</v>
      </c>
      <c r="D14571" s="23">
        <v>4236834000151</v>
      </c>
      <c r="E14571" t="s">
        <v>1430</v>
      </c>
      <c r="F14571" t="s">
        <v>1415</v>
      </c>
      <c r="G14571">
        <v>4022</v>
      </c>
      <c r="H14571" s="23" t="s">
        <v>2239</v>
      </c>
    </row>
    <row r="14572" spans="1:8" x14ac:dyDescent="0.25">
      <c r="A14572">
        <v>4472</v>
      </c>
      <c r="B14572" t="s">
        <v>19343</v>
      </c>
      <c r="C14572" t="s">
        <v>19344</v>
      </c>
      <c r="D14572" s="23">
        <v>35589415000127</v>
      </c>
      <c r="E14572" t="s">
        <v>1422</v>
      </c>
      <c r="F14572" t="s">
        <v>1386</v>
      </c>
      <c r="G14572">
        <v>7063</v>
      </c>
      <c r="H14572" s="23">
        <v>160957982</v>
      </c>
    </row>
    <row r="14573" spans="1:8" x14ac:dyDescent="0.25">
      <c r="A14573">
        <v>1888</v>
      </c>
      <c r="B14573" t="s">
        <v>19345</v>
      </c>
      <c r="C14573" t="s">
        <v>19346</v>
      </c>
      <c r="D14573" s="23">
        <v>1335219000104</v>
      </c>
      <c r="E14573" t="s">
        <v>1397</v>
      </c>
      <c r="F14573" t="s">
        <v>1398</v>
      </c>
      <c r="G14573">
        <v>3164</v>
      </c>
      <c r="H14573" s="23">
        <v>200849654</v>
      </c>
    </row>
    <row r="14574" spans="1:8" x14ac:dyDescent="0.25">
      <c r="A14574">
        <v>7234</v>
      </c>
      <c r="B14574" t="s">
        <v>25800</v>
      </c>
      <c r="C14574" t="s">
        <v>25800</v>
      </c>
      <c r="D14574" s="23"/>
      <c r="E14574" t="s">
        <v>25801</v>
      </c>
      <c r="F14574" t="s">
        <v>1398</v>
      </c>
      <c r="G14574">
        <v>11177</v>
      </c>
      <c r="H14574" s="23"/>
    </row>
    <row r="14575" spans="1:8" x14ac:dyDescent="0.25">
      <c r="A14575">
        <v>10756</v>
      </c>
      <c r="B14575" t="s">
        <v>25802</v>
      </c>
      <c r="C14575" t="s">
        <v>25803</v>
      </c>
      <c r="D14575" s="23"/>
      <c r="E14575" t="s">
        <v>1385</v>
      </c>
      <c r="F14575" t="s">
        <v>1386</v>
      </c>
      <c r="G14575">
        <v>13830</v>
      </c>
      <c r="H14575" s="23"/>
    </row>
    <row r="14576" spans="1:8" x14ac:dyDescent="0.25">
      <c r="A14576">
        <v>12659</v>
      </c>
      <c r="B14576" t="s">
        <v>25804</v>
      </c>
      <c r="C14576" t="s">
        <v>25803</v>
      </c>
      <c r="D14576" s="23"/>
      <c r="E14576" t="s">
        <v>1422</v>
      </c>
      <c r="F14576" t="s">
        <v>1386</v>
      </c>
      <c r="G14576">
        <v>16654</v>
      </c>
      <c r="H14576" s="23"/>
    </row>
    <row r="14577" spans="1:8" x14ac:dyDescent="0.25">
      <c r="A14577">
        <v>13394</v>
      </c>
      <c r="B14577" t="s">
        <v>25805</v>
      </c>
      <c r="C14577" t="s">
        <v>25803</v>
      </c>
      <c r="D14577" s="23"/>
      <c r="E14577" t="s">
        <v>1422</v>
      </c>
      <c r="F14577" t="s">
        <v>1386</v>
      </c>
      <c r="G14577">
        <v>13404</v>
      </c>
      <c r="H14577" s="23"/>
    </row>
    <row r="14578" spans="1:8" x14ac:dyDescent="0.25">
      <c r="A14578">
        <v>7868</v>
      </c>
      <c r="B14578" t="s">
        <v>19347</v>
      </c>
      <c r="C14578" t="s">
        <v>19348</v>
      </c>
      <c r="D14578" s="23">
        <v>97532260000140</v>
      </c>
      <c r="E14578" t="s">
        <v>1385</v>
      </c>
      <c r="F14578" t="s">
        <v>1386</v>
      </c>
      <c r="G14578">
        <v>12177</v>
      </c>
      <c r="H14578" s="23" t="s">
        <v>1438</v>
      </c>
    </row>
    <row r="14579" spans="1:8" x14ac:dyDescent="0.25">
      <c r="A14579">
        <v>5618</v>
      </c>
      <c r="B14579" t="s">
        <v>25806</v>
      </c>
      <c r="C14579" t="s">
        <v>25806</v>
      </c>
      <c r="D14579" s="23"/>
      <c r="E14579" t="s">
        <v>1385</v>
      </c>
      <c r="F14579" t="s">
        <v>1386</v>
      </c>
      <c r="G14579">
        <v>8674</v>
      </c>
      <c r="H14579" s="23"/>
    </row>
    <row r="14580" spans="1:8" x14ac:dyDescent="0.25">
      <c r="A14580">
        <v>11798</v>
      </c>
      <c r="B14580" t="s">
        <v>19349</v>
      </c>
      <c r="C14580" t="s">
        <v>19349</v>
      </c>
      <c r="D14580" s="23">
        <v>29605087000102</v>
      </c>
      <c r="E14580" t="s">
        <v>1422</v>
      </c>
      <c r="F14580" t="s">
        <v>1386</v>
      </c>
      <c r="G14580">
        <v>18110</v>
      </c>
      <c r="H14580" s="23" t="s">
        <v>1438</v>
      </c>
    </row>
    <row r="14581" spans="1:8" x14ac:dyDescent="0.25">
      <c r="A14581">
        <v>13426</v>
      </c>
      <c r="B14581" t="s">
        <v>19350</v>
      </c>
      <c r="C14581" t="s">
        <v>19350</v>
      </c>
      <c r="D14581" s="23">
        <v>45293795000101</v>
      </c>
      <c r="E14581" t="s">
        <v>1816</v>
      </c>
      <c r="F14581" t="s">
        <v>1386</v>
      </c>
      <c r="G14581">
        <v>20998</v>
      </c>
      <c r="H14581" s="23">
        <v>164251383</v>
      </c>
    </row>
    <row r="14582" spans="1:8" x14ac:dyDescent="0.25">
      <c r="A14582">
        <v>13755</v>
      </c>
      <c r="B14582" t="s">
        <v>19351</v>
      </c>
      <c r="D14582" s="23">
        <v>28876000731</v>
      </c>
      <c r="E14582" t="s">
        <v>3367</v>
      </c>
      <c r="F14582" t="s">
        <v>1639</v>
      </c>
      <c r="G14582">
        <v>21444</v>
      </c>
      <c r="H14582" s="23">
        <v>580694290182</v>
      </c>
    </row>
    <row r="14583" spans="1:8" x14ac:dyDescent="0.25">
      <c r="A14583">
        <v>13354</v>
      </c>
      <c r="B14583" t="s">
        <v>19352</v>
      </c>
      <c r="C14583" t="s">
        <v>19353</v>
      </c>
      <c r="D14583" s="23">
        <v>33102963000155</v>
      </c>
      <c r="E14583" t="s">
        <v>1417</v>
      </c>
      <c r="F14583" t="s">
        <v>1418</v>
      </c>
      <c r="G14583">
        <v>20895</v>
      </c>
      <c r="H14583" s="23">
        <v>81664315</v>
      </c>
    </row>
    <row r="14584" spans="1:8" x14ac:dyDescent="0.25">
      <c r="A14584">
        <v>7683</v>
      </c>
      <c r="B14584" t="s">
        <v>19354</v>
      </c>
      <c r="C14584" t="s">
        <v>19354</v>
      </c>
      <c r="D14584" s="23">
        <v>22633336000124</v>
      </c>
      <c r="E14584" t="s">
        <v>1895</v>
      </c>
      <c r="F14584" t="s">
        <v>1390</v>
      </c>
      <c r="G14584">
        <v>11996</v>
      </c>
      <c r="H14584" s="23">
        <v>626611689114</v>
      </c>
    </row>
    <row r="14585" spans="1:8" x14ac:dyDescent="0.25">
      <c r="A14585">
        <v>9598</v>
      </c>
      <c r="B14585" t="s">
        <v>19355</v>
      </c>
      <c r="C14585" t="s">
        <v>19356</v>
      </c>
      <c r="D14585" s="23">
        <v>26530629000137</v>
      </c>
      <c r="E14585" t="s">
        <v>1409</v>
      </c>
      <c r="F14585" t="s">
        <v>1386</v>
      </c>
      <c r="G14585">
        <v>14292</v>
      </c>
      <c r="H14585" s="23">
        <v>162833105</v>
      </c>
    </row>
    <row r="14586" spans="1:8" x14ac:dyDescent="0.25">
      <c r="A14586">
        <v>14837</v>
      </c>
      <c r="B14586" t="s">
        <v>19357</v>
      </c>
      <c r="C14586" t="s">
        <v>19358</v>
      </c>
      <c r="D14586" s="23">
        <v>54066333000142</v>
      </c>
      <c r="E14586" t="s">
        <v>1385</v>
      </c>
      <c r="F14586" t="s">
        <v>1386</v>
      </c>
      <c r="G14586">
        <v>23280</v>
      </c>
      <c r="H14586" s="23">
        <v>164891790</v>
      </c>
    </row>
    <row r="14587" spans="1:8" x14ac:dyDescent="0.25">
      <c r="A14587">
        <v>13870</v>
      </c>
      <c r="B14587" t="s">
        <v>19359</v>
      </c>
      <c r="C14587" t="s">
        <v>19360</v>
      </c>
      <c r="D14587" s="23">
        <v>45999528000154</v>
      </c>
      <c r="E14587" t="s">
        <v>1541</v>
      </c>
      <c r="F14587" t="s">
        <v>1386</v>
      </c>
      <c r="G14587">
        <v>21625</v>
      </c>
      <c r="H14587" s="23">
        <v>164305424</v>
      </c>
    </row>
    <row r="14588" spans="1:8" x14ac:dyDescent="0.25">
      <c r="A14588">
        <v>1244</v>
      </c>
      <c r="B14588" t="s">
        <v>19361</v>
      </c>
      <c r="C14588" t="s">
        <v>19362</v>
      </c>
      <c r="D14588" s="23">
        <v>10202304000195</v>
      </c>
      <c r="E14588" t="s">
        <v>4072</v>
      </c>
      <c r="F14588" t="s">
        <v>1415</v>
      </c>
      <c r="G14588">
        <v>2520</v>
      </c>
      <c r="H14588" s="23">
        <v>36881279</v>
      </c>
    </row>
    <row r="14589" spans="1:8" x14ac:dyDescent="0.25">
      <c r="A14589">
        <v>12584</v>
      </c>
      <c r="B14589" t="s">
        <v>19363</v>
      </c>
      <c r="C14589" t="s">
        <v>19363</v>
      </c>
      <c r="D14589" s="23">
        <v>41330427000135</v>
      </c>
      <c r="E14589" t="s">
        <v>2806</v>
      </c>
      <c r="F14589" t="s">
        <v>1386</v>
      </c>
      <c r="G14589">
        <v>19585</v>
      </c>
      <c r="H14589" s="23">
        <v>163947708</v>
      </c>
    </row>
    <row r="14590" spans="1:8" x14ac:dyDescent="0.25">
      <c r="A14590">
        <v>14115</v>
      </c>
      <c r="B14590" t="s">
        <v>19364</v>
      </c>
      <c r="C14590" t="s">
        <v>19365</v>
      </c>
      <c r="D14590" s="23">
        <v>49935511000194</v>
      </c>
      <c r="E14590" t="s">
        <v>2706</v>
      </c>
      <c r="F14590" t="s">
        <v>1619</v>
      </c>
      <c r="G14590">
        <v>21901</v>
      </c>
      <c r="H14590" s="23">
        <v>290709598</v>
      </c>
    </row>
    <row r="14591" spans="1:8" x14ac:dyDescent="0.25">
      <c r="A14591">
        <v>15214</v>
      </c>
      <c r="B14591" t="s">
        <v>19366</v>
      </c>
      <c r="C14591" t="s">
        <v>19367</v>
      </c>
      <c r="D14591" s="23">
        <v>11017108000103</v>
      </c>
      <c r="E14591" t="s">
        <v>1385</v>
      </c>
      <c r="F14591" t="s">
        <v>1386</v>
      </c>
      <c r="G14591">
        <v>24314</v>
      </c>
      <c r="H14591" s="23">
        <v>161622283</v>
      </c>
    </row>
    <row r="14592" spans="1:8" x14ac:dyDescent="0.25">
      <c r="A14592">
        <v>2402</v>
      </c>
      <c r="B14592" t="s">
        <v>19368</v>
      </c>
      <c r="C14592" t="s">
        <v>19369</v>
      </c>
      <c r="D14592" s="23">
        <v>3307380000108</v>
      </c>
      <c r="E14592" t="s">
        <v>1385</v>
      </c>
      <c r="F14592" t="s">
        <v>1386</v>
      </c>
      <c r="G14592">
        <v>3678</v>
      </c>
      <c r="H14592" s="23"/>
    </row>
    <row r="14593" spans="1:8" x14ac:dyDescent="0.25">
      <c r="A14593">
        <v>2752</v>
      </c>
      <c r="B14593" t="s">
        <v>19370</v>
      </c>
      <c r="C14593" t="s">
        <v>19371</v>
      </c>
      <c r="D14593" s="23">
        <v>42566752000407</v>
      </c>
      <c r="E14593" t="s">
        <v>8996</v>
      </c>
      <c r="F14593" t="s">
        <v>1390</v>
      </c>
      <c r="G14593">
        <v>4028</v>
      </c>
      <c r="H14593" s="23">
        <v>671087638111</v>
      </c>
    </row>
    <row r="14594" spans="1:8" x14ac:dyDescent="0.25">
      <c r="A14594">
        <v>2991</v>
      </c>
      <c r="B14594" t="s">
        <v>19372</v>
      </c>
      <c r="C14594" t="s">
        <v>19373</v>
      </c>
      <c r="D14594" s="23">
        <v>5390793000116</v>
      </c>
      <c r="E14594" t="s">
        <v>2614</v>
      </c>
      <c r="F14594" t="s">
        <v>1386</v>
      </c>
      <c r="G14594">
        <v>4267</v>
      </c>
      <c r="H14594" s="23">
        <v>161367925</v>
      </c>
    </row>
    <row r="14595" spans="1:8" x14ac:dyDescent="0.25">
      <c r="A14595">
        <v>1478</v>
      </c>
      <c r="B14595" t="s">
        <v>19374</v>
      </c>
      <c r="C14595" t="s">
        <v>19375</v>
      </c>
      <c r="D14595" s="23">
        <v>36928903000184</v>
      </c>
      <c r="E14595" t="s">
        <v>1440</v>
      </c>
      <c r="F14595" t="s">
        <v>1386</v>
      </c>
      <c r="G14595">
        <v>2754</v>
      </c>
      <c r="H14595" s="23">
        <v>163642591</v>
      </c>
    </row>
    <row r="14596" spans="1:8" x14ac:dyDescent="0.25">
      <c r="A14596">
        <v>12058</v>
      </c>
      <c r="B14596" t="s">
        <v>19376</v>
      </c>
      <c r="C14596" t="s">
        <v>19376</v>
      </c>
      <c r="D14596" s="23">
        <v>34932610000145</v>
      </c>
      <c r="E14596" t="s">
        <v>1851</v>
      </c>
      <c r="F14596" t="s">
        <v>1386</v>
      </c>
      <c r="G14596">
        <v>18607</v>
      </c>
      <c r="H14596" s="23">
        <v>163495700</v>
      </c>
    </row>
    <row r="14597" spans="1:8" x14ac:dyDescent="0.25">
      <c r="A14597">
        <v>14083</v>
      </c>
      <c r="B14597" t="s">
        <v>25807</v>
      </c>
      <c r="C14597" t="s">
        <v>25808</v>
      </c>
      <c r="D14597" s="23"/>
      <c r="E14597" t="s">
        <v>1422</v>
      </c>
      <c r="F14597" t="s">
        <v>1386</v>
      </c>
      <c r="G14597">
        <v>19440</v>
      </c>
      <c r="H14597" s="23"/>
    </row>
    <row r="14598" spans="1:8" x14ac:dyDescent="0.25">
      <c r="A14598">
        <v>9472</v>
      </c>
      <c r="B14598" t="s">
        <v>19377</v>
      </c>
      <c r="C14598" t="s">
        <v>19377</v>
      </c>
      <c r="D14598" s="23">
        <v>27233306000144</v>
      </c>
      <c r="E14598" t="s">
        <v>1906</v>
      </c>
      <c r="F14598" t="s">
        <v>1386</v>
      </c>
      <c r="G14598">
        <v>14075</v>
      </c>
      <c r="H14598" s="23">
        <v>162904550</v>
      </c>
    </row>
    <row r="14599" spans="1:8" x14ac:dyDescent="0.25">
      <c r="A14599">
        <v>5144</v>
      </c>
      <c r="B14599" t="s">
        <v>19378</v>
      </c>
      <c r="C14599" t="s">
        <v>19379</v>
      </c>
      <c r="D14599" s="23">
        <v>8860219000253</v>
      </c>
      <c r="E14599" t="s">
        <v>3543</v>
      </c>
      <c r="F14599" t="s">
        <v>1610</v>
      </c>
      <c r="G14599">
        <v>8184</v>
      </c>
      <c r="H14599" s="23">
        <v>255821573</v>
      </c>
    </row>
    <row r="14600" spans="1:8" x14ac:dyDescent="0.25">
      <c r="A14600">
        <v>7133</v>
      </c>
      <c r="B14600" t="s">
        <v>19380</v>
      </c>
      <c r="C14600" t="s">
        <v>19381</v>
      </c>
      <c r="D14600" s="23">
        <v>8860219000172</v>
      </c>
      <c r="E14600" t="s">
        <v>19382</v>
      </c>
      <c r="F14600" t="s">
        <v>1610</v>
      </c>
      <c r="G14600">
        <v>11092</v>
      </c>
      <c r="H14600" s="23">
        <v>255401671</v>
      </c>
    </row>
    <row r="14601" spans="1:8" x14ac:dyDescent="0.25">
      <c r="A14601">
        <v>14257</v>
      </c>
      <c r="B14601" t="s">
        <v>19383</v>
      </c>
      <c r="C14601" t="s">
        <v>19384</v>
      </c>
      <c r="D14601" s="23">
        <v>11432174000140</v>
      </c>
      <c r="E14601" t="s">
        <v>19385</v>
      </c>
      <c r="F14601" t="s">
        <v>1398</v>
      </c>
      <c r="G14601">
        <v>22460</v>
      </c>
      <c r="H14601" s="23">
        <v>202254747</v>
      </c>
    </row>
    <row r="14602" spans="1:8" x14ac:dyDescent="0.25">
      <c r="A14602">
        <v>10411</v>
      </c>
      <c r="B14602" t="s">
        <v>19386</v>
      </c>
      <c r="C14602" t="s">
        <v>19387</v>
      </c>
      <c r="D14602" s="23">
        <v>24257671000109</v>
      </c>
      <c r="E14602" t="s">
        <v>1430</v>
      </c>
      <c r="F14602" t="s">
        <v>1415</v>
      </c>
      <c r="G14602">
        <v>15702</v>
      </c>
      <c r="H14602" s="23">
        <v>71887814</v>
      </c>
    </row>
    <row r="14603" spans="1:8" x14ac:dyDescent="0.25">
      <c r="A14603">
        <v>3676</v>
      </c>
      <c r="B14603" t="s">
        <v>19388</v>
      </c>
      <c r="C14603" t="s">
        <v>19389</v>
      </c>
      <c r="D14603" s="23">
        <v>8654216000182</v>
      </c>
      <c r="E14603" t="s">
        <v>1507</v>
      </c>
      <c r="F14603" t="s">
        <v>1415</v>
      </c>
      <c r="G14603">
        <v>4952</v>
      </c>
      <c r="H14603" s="23" t="s">
        <v>19390</v>
      </c>
    </row>
    <row r="14604" spans="1:8" x14ac:dyDescent="0.25">
      <c r="A14604">
        <v>2996</v>
      </c>
      <c r="B14604" t="s">
        <v>19391</v>
      </c>
      <c r="C14604" t="s">
        <v>19392</v>
      </c>
      <c r="D14604" s="23">
        <v>54249594000106</v>
      </c>
      <c r="E14604" t="s">
        <v>1424</v>
      </c>
      <c r="F14604" t="s">
        <v>1390</v>
      </c>
      <c r="G14604">
        <v>4272</v>
      </c>
      <c r="H14604" s="23" t="s">
        <v>19393</v>
      </c>
    </row>
    <row r="14605" spans="1:8" x14ac:dyDescent="0.25">
      <c r="A14605">
        <v>7566</v>
      </c>
      <c r="B14605" t="s">
        <v>19394</v>
      </c>
      <c r="C14605" t="s">
        <v>19395</v>
      </c>
      <c r="D14605" s="23">
        <v>53846226000174</v>
      </c>
      <c r="E14605" t="s">
        <v>2193</v>
      </c>
      <c r="F14605" t="s">
        <v>1390</v>
      </c>
      <c r="G14605">
        <v>11538</v>
      </c>
      <c r="H14605" s="23">
        <v>206258702114</v>
      </c>
    </row>
    <row r="14606" spans="1:8" x14ac:dyDescent="0.25">
      <c r="A14606">
        <v>14840</v>
      </c>
      <c r="B14606" t="s">
        <v>19396</v>
      </c>
      <c r="C14606" t="s">
        <v>19396</v>
      </c>
      <c r="D14606" s="23">
        <v>2095877000139</v>
      </c>
      <c r="E14606" t="s">
        <v>4885</v>
      </c>
      <c r="F14606" t="s">
        <v>1386</v>
      </c>
      <c r="G14606">
        <v>23283</v>
      </c>
      <c r="H14606" s="23">
        <v>161177751</v>
      </c>
    </row>
    <row r="14607" spans="1:8" x14ac:dyDescent="0.25">
      <c r="A14607">
        <v>6993</v>
      </c>
      <c r="B14607" t="s">
        <v>19397</v>
      </c>
      <c r="C14607" t="s">
        <v>19398</v>
      </c>
      <c r="D14607" s="23">
        <v>20571611000105</v>
      </c>
      <c r="E14607" t="s">
        <v>1409</v>
      </c>
      <c r="F14607" t="s">
        <v>1386</v>
      </c>
      <c r="G14607">
        <v>10979</v>
      </c>
      <c r="H14607" s="23" t="s">
        <v>1438</v>
      </c>
    </row>
    <row r="14608" spans="1:8" x14ac:dyDescent="0.25">
      <c r="A14608">
        <v>10305</v>
      </c>
      <c r="B14608" t="s">
        <v>19399</v>
      </c>
      <c r="C14608" t="s">
        <v>19399</v>
      </c>
      <c r="D14608" s="23">
        <v>48090880000160</v>
      </c>
      <c r="E14608" t="s">
        <v>1424</v>
      </c>
      <c r="F14608" t="s">
        <v>1390</v>
      </c>
      <c r="G14608">
        <v>15554</v>
      </c>
      <c r="H14608" s="23">
        <v>109741937110</v>
      </c>
    </row>
    <row r="14609" spans="1:8" x14ac:dyDescent="0.25">
      <c r="A14609">
        <v>4999</v>
      </c>
      <c r="B14609" t="s">
        <v>19400</v>
      </c>
      <c r="C14609" t="s">
        <v>19401</v>
      </c>
      <c r="D14609" s="23">
        <v>8178823000113</v>
      </c>
      <c r="E14609" t="s">
        <v>1430</v>
      </c>
      <c r="F14609" t="s">
        <v>1415</v>
      </c>
      <c r="G14609">
        <v>8025</v>
      </c>
      <c r="H14609" s="23">
        <v>8178823000113</v>
      </c>
    </row>
    <row r="14610" spans="1:8" x14ac:dyDescent="0.25">
      <c r="A14610">
        <v>2921</v>
      </c>
      <c r="B14610" t="s">
        <v>19402</v>
      </c>
      <c r="C14610" t="s">
        <v>19403</v>
      </c>
      <c r="D14610" s="23">
        <v>5054799000112</v>
      </c>
      <c r="E14610" t="s">
        <v>1688</v>
      </c>
      <c r="F14610" t="s">
        <v>1386</v>
      </c>
      <c r="G14610">
        <v>4197</v>
      </c>
      <c r="H14610" s="23">
        <v>161358152</v>
      </c>
    </row>
    <row r="14611" spans="1:8" x14ac:dyDescent="0.25">
      <c r="A14611">
        <v>3261</v>
      </c>
      <c r="B14611" t="s">
        <v>19404</v>
      </c>
      <c r="C14611" t="s">
        <v>19405</v>
      </c>
      <c r="D14611" s="23">
        <v>6984719000190</v>
      </c>
      <c r="E14611" t="s">
        <v>1385</v>
      </c>
      <c r="F14611" t="s">
        <v>1386</v>
      </c>
      <c r="G14611">
        <v>4537</v>
      </c>
      <c r="H14611" s="23">
        <v>161557023</v>
      </c>
    </row>
    <row r="14612" spans="1:8" x14ac:dyDescent="0.25">
      <c r="A14612">
        <v>7491</v>
      </c>
      <c r="B14612" t="s">
        <v>19406</v>
      </c>
      <c r="C14612" t="s">
        <v>19407</v>
      </c>
      <c r="D14612" s="23">
        <v>18978583000195</v>
      </c>
      <c r="E14612" t="s">
        <v>1851</v>
      </c>
      <c r="F14612" t="s">
        <v>1386</v>
      </c>
      <c r="G14612">
        <v>11417</v>
      </c>
      <c r="H14612" s="23" t="s">
        <v>19408</v>
      </c>
    </row>
    <row r="14613" spans="1:8" x14ac:dyDescent="0.25">
      <c r="A14613">
        <v>10617</v>
      </c>
      <c r="B14613" t="s">
        <v>19409</v>
      </c>
      <c r="C14613" t="s">
        <v>19410</v>
      </c>
      <c r="D14613" s="23">
        <v>23750241000153</v>
      </c>
      <c r="E14613" t="s">
        <v>1435</v>
      </c>
      <c r="F14613" t="s">
        <v>1390</v>
      </c>
      <c r="G14613">
        <v>15989</v>
      </c>
      <c r="H14613" s="23">
        <v>796406598113</v>
      </c>
    </row>
    <row r="14614" spans="1:8" x14ac:dyDescent="0.25">
      <c r="A14614">
        <v>12316</v>
      </c>
      <c r="B14614" t="s">
        <v>19411</v>
      </c>
      <c r="C14614" t="s">
        <v>19411</v>
      </c>
      <c r="D14614" s="23">
        <v>11919910000199</v>
      </c>
      <c r="E14614" t="s">
        <v>1510</v>
      </c>
      <c r="F14614" t="s">
        <v>1386</v>
      </c>
      <c r="G14614">
        <v>18914</v>
      </c>
      <c r="H14614" s="23">
        <v>161705154</v>
      </c>
    </row>
    <row r="14615" spans="1:8" x14ac:dyDescent="0.25">
      <c r="A14615">
        <v>6311</v>
      </c>
      <c r="B14615" t="s">
        <v>19412</v>
      </c>
      <c r="C14615" t="s">
        <v>19413</v>
      </c>
      <c r="D14615" s="23">
        <v>8935444000120</v>
      </c>
      <c r="E14615" t="s">
        <v>2891</v>
      </c>
      <c r="F14615" t="s">
        <v>1386</v>
      </c>
      <c r="G14615">
        <v>9857</v>
      </c>
      <c r="H14615" s="23">
        <v>161530192</v>
      </c>
    </row>
    <row r="14616" spans="1:8" x14ac:dyDescent="0.25">
      <c r="A14616">
        <v>5015</v>
      </c>
      <c r="B14616" t="s">
        <v>19414</v>
      </c>
      <c r="C14616" t="s">
        <v>19415</v>
      </c>
      <c r="D14616" s="23">
        <v>3660567000182</v>
      </c>
      <c r="E14616" t="s">
        <v>1422</v>
      </c>
      <c r="F14616" t="s">
        <v>1386</v>
      </c>
      <c r="G14616">
        <v>8041</v>
      </c>
      <c r="H14616" s="23">
        <v>161271413</v>
      </c>
    </row>
    <row r="14617" spans="1:8" x14ac:dyDescent="0.25">
      <c r="A14617">
        <v>1296</v>
      </c>
      <c r="B14617" t="s">
        <v>19416</v>
      </c>
      <c r="C14617" t="s">
        <v>19417</v>
      </c>
      <c r="D14617" s="23">
        <v>10447097000139</v>
      </c>
      <c r="E14617" t="s">
        <v>1385</v>
      </c>
      <c r="F14617" t="s">
        <v>1386</v>
      </c>
      <c r="G14617">
        <v>2572</v>
      </c>
      <c r="H14617" s="23">
        <v>161588395</v>
      </c>
    </row>
    <row r="14618" spans="1:8" x14ac:dyDescent="0.25">
      <c r="A14618">
        <v>7596</v>
      </c>
      <c r="B14618" t="s">
        <v>19418</v>
      </c>
      <c r="C14618" t="s">
        <v>19419</v>
      </c>
      <c r="D14618" s="23">
        <v>11277286000173</v>
      </c>
      <c r="E14618" t="s">
        <v>1430</v>
      </c>
      <c r="F14618" t="s">
        <v>1415</v>
      </c>
      <c r="G14618">
        <v>11720</v>
      </c>
      <c r="H14618" s="23">
        <v>40582590</v>
      </c>
    </row>
    <row r="14619" spans="1:8" x14ac:dyDescent="0.25">
      <c r="A14619">
        <v>11204</v>
      </c>
      <c r="B14619" t="s">
        <v>25809</v>
      </c>
      <c r="C14619" t="s">
        <v>25809</v>
      </c>
      <c r="D14619" s="23"/>
      <c r="E14619" t="s">
        <v>1723</v>
      </c>
      <c r="F14619" t="s">
        <v>1386</v>
      </c>
      <c r="G14619">
        <v>17028</v>
      </c>
      <c r="H14619" s="23"/>
    </row>
    <row r="14620" spans="1:8" x14ac:dyDescent="0.25">
      <c r="A14620">
        <v>10985</v>
      </c>
      <c r="B14620" t="s">
        <v>25809</v>
      </c>
      <c r="C14620" t="s">
        <v>25809</v>
      </c>
      <c r="D14620" s="23"/>
      <c r="E14620" t="s">
        <v>1723</v>
      </c>
      <c r="F14620" t="s">
        <v>1386</v>
      </c>
      <c r="G14620">
        <v>16729</v>
      </c>
      <c r="H14620" s="23"/>
    </row>
    <row r="14621" spans="1:8" x14ac:dyDescent="0.25">
      <c r="A14621">
        <v>3087</v>
      </c>
      <c r="B14621" t="s">
        <v>19420</v>
      </c>
      <c r="C14621" t="s">
        <v>19421</v>
      </c>
      <c r="D14621" s="23">
        <v>5834646000198</v>
      </c>
      <c r="E14621" t="s">
        <v>1452</v>
      </c>
      <c r="F14621" t="s">
        <v>1386</v>
      </c>
      <c r="G14621">
        <v>4363</v>
      </c>
      <c r="H14621" s="23" t="s">
        <v>19422</v>
      </c>
    </row>
    <row r="14622" spans="1:8" x14ac:dyDescent="0.25">
      <c r="A14622">
        <v>6059</v>
      </c>
      <c r="B14622" t="s">
        <v>19423</v>
      </c>
      <c r="C14622" t="s">
        <v>19423</v>
      </c>
      <c r="D14622" s="23">
        <v>15774501000100</v>
      </c>
      <c r="E14622" t="s">
        <v>1670</v>
      </c>
      <c r="F14622" t="s">
        <v>1386</v>
      </c>
      <c r="G14622">
        <v>9500</v>
      </c>
      <c r="H14622" s="23">
        <v>162004338</v>
      </c>
    </row>
    <row r="14623" spans="1:8" x14ac:dyDescent="0.25">
      <c r="A14623">
        <v>1878</v>
      </c>
      <c r="B14623" t="s">
        <v>19424</v>
      </c>
      <c r="C14623" t="s">
        <v>19425</v>
      </c>
      <c r="D14623" s="23">
        <v>13195167000105</v>
      </c>
      <c r="E14623" t="s">
        <v>1527</v>
      </c>
      <c r="F14623" t="s">
        <v>1386</v>
      </c>
      <c r="G14623">
        <v>3154</v>
      </c>
      <c r="H14623" s="23" t="s">
        <v>19426</v>
      </c>
    </row>
    <row r="14624" spans="1:8" x14ac:dyDescent="0.25">
      <c r="A14624">
        <v>9243</v>
      </c>
      <c r="B14624" t="s">
        <v>19427</v>
      </c>
      <c r="C14624" t="s">
        <v>11504</v>
      </c>
      <c r="D14624" s="23">
        <v>20228969000121</v>
      </c>
      <c r="E14624" t="s">
        <v>1430</v>
      </c>
      <c r="F14624" t="s">
        <v>1415</v>
      </c>
      <c r="G14624">
        <v>13736</v>
      </c>
      <c r="H14624" s="23">
        <v>57586101</v>
      </c>
    </row>
    <row r="14625" spans="1:8" x14ac:dyDescent="0.25">
      <c r="A14625">
        <v>4624</v>
      </c>
      <c r="B14625" t="s">
        <v>19428</v>
      </c>
      <c r="C14625" t="s">
        <v>19429</v>
      </c>
      <c r="D14625" s="23">
        <v>2449992040972</v>
      </c>
      <c r="E14625" t="s">
        <v>1385</v>
      </c>
      <c r="F14625" t="s">
        <v>1386</v>
      </c>
      <c r="G14625">
        <v>7197</v>
      </c>
      <c r="H14625" s="23">
        <v>161553613</v>
      </c>
    </row>
    <row r="14626" spans="1:8" x14ac:dyDescent="0.25">
      <c r="A14626">
        <v>8728</v>
      </c>
      <c r="B14626" t="s">
        <v>19430</v>
      </c>
      <c r="C14626" t="s">
        <v>19430</v>
      </c>
      <c r="D14626" s="23">
        <v>4070247000305</v>
      </c>
      <c r="E14626" t="s">
        <v>2205</v>
      </c>
      <c r="F14626" t="s">
        <v>1415</v>
      </c>
      <c r="G14626">
        <v>13230</v>
      </c>
      <c r="H14626" s="23">
        <v>42576423</v>
      </c>
    </row>
    <row r="14627" spans="1:8" x14ac:dyDescent="0.25">
      <c r="A14627">
        <v>4368</v>
      </c>
      <c r="B14627" t="s">
        <v>19431</v>
      </c>
      <c r="C14627" t="s">
        <v>19432</v>
      </c>
      <c r="D14627" s="23">
        <v>8720827000181</v>
      </c>
      <c r="E14627" t="s">
        <v>1430</v>
      </c>
      <c r="F14627" t="s">
        <v>1415</v>
      </c>
      <c r="G14627">
        <v>6953</v>
      </c>
      <c r="H14627" s="23" t="s">
        <v>1438</v>
      </c>
    </row>
    <row r="14628" spans="1:8" x14ac:dyDescent="0.25">
      <c r="A14628">
        <v>13944</v>
      </c>
      <c r="B14628" t="s">
        <v>19433</v>
      </c>
      <c r="C14628" t="s">
        <v>19433</v>
      </c>
      <c r="D14628" s="23">
        <v>49639272000125</v>
      </c>
      <c r="E14628" t="s">
        <v>2472</v>
      </c>
      <c r="F14628" t="s">
        <v>1415</v>
      </c>
      <c r="G14628">
        <v>21730</v>
      </c>
      <c r="H14628" s="23">
        <v>109138155</v>
      </c>
    </row>
    <row r="14629" spans="1:8" x14ac:dyDescent="0.25">
      <c r="A14629">
        <v>7961</v>
      </c>
      <c r="B14629" t="s">
        <v>19434</v>
      </c>
      <c r="C14629" t="s">
        <v>19435</v>
      </c>
      <c r="D14629" s="23">
        <v>12913364000141</v>
      </c>
      <c r="E14629" t="s">
        <v>1385</v>
      </c>
      <c r="F14629" t="s">
        <v>1386</v>
      </c>
      <c r="G14629">
        <v>12265</v>
      </c>
      <c r="H14629" s="23">
        <v>160478154</v>
      </c>
    </row>
    <row r="14630" spans="1:8" x14ac:dyDescent="0.25">
      <c r="A14630">
        <v>14108</v>
      </c>
      <c r="B14630" t="s">
        <v>19436</v>
      </c>
      <c r="C14630" t="s">
        <v>19437</v>
      </c>
      <c r="D14630" s="23">
        <v>32685198000180</v>
      </c>
      <c r="E14630" t="s">
        <v>1430</v>
      </c>
      <c r="F14630" t="s">
        <v>1415</v>
      </c>
      <c r="G14630">
        <v>21896</v>
      </c>
      <c r="H14630" s="23">
        <v>81344058</v>
      </c>
    </row>
    <row r="14631" spans="1:8" x14ac:dyDescent="0.25">
      <c r="A14631">
        <v>13655</v>
      </c>
      <c r="B14631" t="s">
        <v>19438</v>
      </c>
      <c r="C14631" t="s">
        <v>19439</v>
      </c>
      <c r="D14631" s="23">
        <v>42643615000186</v>
      </c>
      <c r="E14631" t="s">
        <v>1424</v>
      </c>
      <c r="F14631" t="s">
        <v>1390</v>
      </c>
      <c r="G14631">
        <v>21284</v>
      </c>
      <c r="H14631" s="23">
        <v>131542872118</v>
      </c>
    </row>
    <row r="14632" spans="1:8" x14ac:dyDescent="0.25">
      <c r="A14632">
        <v>6839</v>
      </c>
      <c r="B14632" t="s">
        <v>19440</v>
      </c>
      <c r="C14632" t="s">
        <v>19440</v>
      </c>
      <c r="D14632" s="23">
        <v>19853113000168</v>
      </c>
      <c r="E14632" t="s">
        <v>1572</v>
      </c>
      <c r="F14632" t="s">
        <v>1386</v>
      </c>
      <c r="G14632">
        <v>10812</v>
      </c>
      <c r="H14632" s="23">
        <v>162303670</v>
      </c>
    </row>
    <row r="14633" spans="1:8" x14ac:dyDescent="0.25">
      <c r="A14633">
        <v>9794</v>
      </c>
      <c r="B14633" t="s">
        <v>19441</v>
      </c>
      <c r="C14633" t="s">
        <v>19442</v>
      </c>
      <c r="D14633" s="23">
        <v>28453380000139</v>
      </c>
      <c r="E14633" t="s">
        <v>2433</v>
      </c>
      <c r="F14633" t="s">
        <v>1386</v>
      </c>
      <c r="G14633">
        <v>14525</v>
      </c>
      <c r="H14633" s="23">
        <v>163031827</v>
      </c>
    </row>
    <row r="14634" spans="1:8" x14ac:dyDescent="0.25">
      <c r="A14634">
        <v>3169</v>
      </c>
      <c r="B14634" t="s">
        <v>19443</v>
      </c>
      <c r="C14634" t="s">
        <v>19444</v>
      </c>
      <c r="D14634" s="23">
        <v>61479002001503</v>
      </c>
      <c r="E14634" t="s">
        <v>1430</v>
      </c>
      <c r="F14634" t="s">
        <v>1415</v>
      </c>
      <c r="G14634">
        <v>4445</v>
      </c>
      <c r="H14634" s="23" t="s">
        <v>19445</v>
      </c>
    </row>
    <row r="14635" spans="1:8" x14ac:dyDescent="0.25">
      <c r="A14635">
        <v>15329</v>
      </c>
      <c r="B14635" t="s">
        <v>19446</v>
      </c>
      <c r="C14635" t="s">
        <v>19447</v>
      </c>
      <c r="D14635" s="23">
        <v>61479002000442</v>
      </c>
      <c r="E14635" t="s">
        <v>1417</v>
      </c>
      <c r="F14635" t="s">
        <v>1418</v>
      </c>
      <c r="G14635">
        <v>24480</v>
      </c>
      <c r="H14635" s="23">
        <v>77578544</v>
      </c>
    </row>
    <row r="14636" spans="1:8" x14ac:dyDescent="0.25">
      <c r="A14636">
        <v>15067</v>
      </c>
      <c r="B14636" t="s">
        <v>19448</v>
      </c>
      <c r="C14636" t="s">
        <v>19449</v>
      </c>
      <c r="D14636" s="23">
        <v>76973593000215</v>
      </c>
      <c r="E14636" t="s">
        <v>1888</v>
      </c>
      <c r="F14636" t="s">
        <v>1610</v>
      </c>
      <c r="G14636">
        <v>23859</v>
      </c>
      <c r="H14636" s="23">
        <v>253237386</v>
      </c>
    </row>
    <row r="14637" spans="1:8" x14ac:dyDescent="0.25">
      <c r="A14637">
        <v>4192</v>
      </c>
      <c r="B14637" t="s">
        <v>19450</v>
      </c>
      <c r="C14637" t="s">
        <v>19451</v>
      </c>
      <c r="D14637" s="23">
        <v>59104422005704</v>
      </c>
      <c r="E14637" t="s">
        <v>2234</v>
      </c>
      <c r="F14637" t="s">
        <v>1390</v>
      </c>
      <c r="G14637">
        <v>6832</v>
      </c>
      <c r="H14637" s="23">
        <v>635014699111</v>
      </c>
    </row>
    <row r="14638" spans="1:8" x14ac:dyDescent="0.25">
      <c r="A14638">
        <v>7368</v>
      </c>
      <c r="B14638" t="s">
        <v>19452</v>
      </c>
      <c r="C14638" t="s">
        <v>19453</v>
      </c>
      <c r="D14638" s="23">
        <v>59104422010384</v>
      </c>
      <c r="E14638" t="s">
        <v>1869</v>
      </c>
      <c r="F14638" t="s">
        <v>1692</v>
      </c>
      <c r="G14638">
        <v>11289</v>
      </c>
      <c r="H14638" s="23">
        <v>9013276371</v>
      </c>
    </row>
    <row r="14639" spans="1:8" x14ac:dyDescent="0.25">
      <c r="A14639">
        <v>5172</v>
      </c>
      <c r="B14639" t="s">
        <v>19454</v>
      </c>
      <c r="C14639" t="s">
        <v>19455</v>
      </c>
      <c r="D14639" s="23">
        <v>59104422002446</v>
      </c>
      <c r="E14639" t="s">
        <v>19456</v>
      </c>
      <c r="F14639" t="s">
        <v>1390</v>
      </c>
      <c r="G14639">
        <v>8221</v>
      </c>
      <c r="H14639" s="23" t="s">
        <v>1438</v>
      </c>
    </row>
    <row r="14640" spans="1:8" x14ac:dyDescent="0.25">
      <c r="A14640">
        <v>10513</v>
      </c>
      <c r="B14640" t="s">
        <v>19457</v>
      </c>
      <c r="C14640" t="s">
        <v>19458</v>
      </c>
      <c r="D14640" s="23">
        <v>30216443000185</v>
      </c>
      <c r="E14640" t="s">
        <v>1422</v>
      </c>
      <c r="F14640" t="s">
        <v>1386</v>
      </c>
      <c r="G14640">
        <v>15870</v>
      </c>
      <c r="H14640" s="23">
        <v>163170665</v>
      </c>
    </row>
    <row r="14641" spans="1:8" x14ac:dyDescent="0.25">
      <c r="A14641">
        <v>3299</v>
      </c>
      <c r="B14641" t="s">
        <v>19459</v>
      </c>
      <c r="C14641" t="s">
        <v>19460</v>
      </c>
      <c r="D14641" s="23">
        <v>7029087000179</v>
      </c>
      <c r="E14641" t="s">
        <v>1572</v>
      </c>
      <c r="F14641" t="s">
        <v>1386</v>
      </c>
      <c r="G14641">
        <v>4575</v>
      </c>
      <c r="H14641" s="23">
        <v>161434452</v>
      </c>
    </row>
    <row r="14642" spans="1:8" x14ac:dyDescent="0.25">
      <c r="A14642">
        <v>10960</v>
      </c>
      <c r="B14642" t="s">
        <v>19461</v>
      </c>
      <c r="C14642" t="s">
        <v>19462</v>
      </c>
      <c r="D14642" s="23">
        <v>10947886000139</v>
      </c>
      <c r="E14642" t="s">
        <v>1385</v>
      </c>
      <c r="F14642" t="s">
        <v>1386</v>
      </c>
      <c r="G14642">
        <v>16701</v>
      </c>
      <c r="H14642" s="23" t="s">
        <v>1438</v>
      </c>
    </row>
    <row r="14643" spans="1:8" x14ac:dyDescent="0.25">
      <c r="A14643">
        <v>5233</v>
      </c>
      <c r="B14643" t="s">
        <v>19463</v>
      </c>
      <c r="C14643" t="s">
        <v>19464</v>
      </c>
      <c r="D14643" s="23">
        <v>7575651000159</v>
      </c>
      <c r="E14643" t="s">
        <v>1417</v>
      </c>
      <c r="F14643" t="s">
        <v>1418</v>
      </c>
      <c r="G14643">
        <v>8272</v>
      </c>
      <c r="H14643" s="23">
        <v>78133236</v>
      </c>
    </row>
    <row r="14644" spans="1:8" x14ac:dyDescent="0.25">
      <c r="A14644">
        <v>13807</v>
      </c>
      <c r="B14644" t="s">
        <v>19465</v>
      </c>
      <c r="C14644" t="s">
        <v>19466</v>
      </c>
      <c r="D14644" s="23">
        <v>37381892000128</v>
      </c>
      <c r="E14644" t="s">
        <v>1397</v>
      </c>
      <c r="F14644" t="s">
        <v>1398</v>
      </c>
      <c r="G14644">
        <v>21512</v>
      </c>
      <c r="H14644" s="23">
        <v>205444423</v>
      </c>
    </row>
    <row r="14645" spans="1:8" x14ac:dyDescent="0.25">
      <c r="A14645">
        <v>12823</v>
      </c>
      <c r="B14645" t="s">
        <v>19467</v>
      </c>
      <c r="C14645" t="s">
        <v>19467</v>
      </c>
      <c r="D14645" s="23">
        <v>10559257000131</v>
      </c>
      <c r="E14645" t="s">
        <v>4441</v>
      </c>
      <c r="F14645" t="s">
        <v>3547</v>
      </c>
      <c r="G14645">
        <v>19858</v>
      </c>
      <c r="H14645" s="23">
        <v>82595844</v>
      </c>
    </row>
    <row r="14646" spans="1:8" x14ac:dyDescent="0.25">
      <c r="A14646">
        <v>15546</v>
      </c>
      <c r="B14646" t="s">
        <v>19468</v>
      </c>
      <c r="C14646" t="s">
        <v>19469</v>
      </c>
      <c r="D14646" s="23">
        <v>26827128000117</v>
      </c>
      <c r="E14646" t="s">
        <v>1883</v>
      </c>
      <c r="F14646" t="s">
        <v>1390</v>
      </c>
      <c r="G14646">
        <v>24781</v>
      </c>
      <c r="H14646" s="23">
        <v>286485000112</v>
      </c>
    </row>
    <row r="14647" spans="1:8" x14ac:dyDescent="0.25">
      <c r="A14647">
        <v>2815</v>
      </c>
      <c r="B14647" t="s">
        <v>19470</v>
      </c>
      <c r="C14647" t="s">
        <v>19471</v>
      </c>
      <c r="D14647" s="23">
        <v>46065363000106</v>
      </c>
      <c r="E14647" t="s">
        <v>1505</v>
      </c>
      <c r="F14647" t="s">
        <v>1390</v>
      </c>
      <c r="G14647">
        <v>4091</v>
      </c>
      <c r="H14647" s="23">
        <v>582142909113</v>
      </c>
    </row>
    <row r="14648" spans="1:8" x14ac:dyDescent="0.25">
      <c r="A14648">
        <v>12294</v>
      </c>
      <c r="B14648" t="s">
        <v>19472</v>
      </c>
      <c r="C14648" t="s">
        <v>19473</v>
      </c>
      <c r="D14648" s="23">
        <v>46356226000120</v>
      </c>
      <c r="E14648" t="s">
        <v>18422</v>
      </c>
      <c r="F14648" t="s">
        <v>1390</v>
      </c>
      <c r="G14648">
        <v>18891</v>
      </c>
      <c r="H14648" s="23">
        <v>382002120113</v>
      </c>
    </row>
    <row r="14649" spans="1:8" x14ac:dyDescent="0.25">
      <c r="A14649">
        <v>3296</v>
      </c>
      <c r="B14649" t="s">
        <v>19474</v>
      </c>
      <c r="C14649" t="s">
        <v>19475</v>
      </c>
      <c r="D14649" s="23">
        <v>7018761000110</v>
      </c>
      <c r="E14649" t="s">
        <v>1397</v>
      </c>
      <c r="F14649" t="s">
        <v>1398</v>
      </c>
      <c r="G14649">
        <v>4572</v>
      </c>
      <c r="H14649" s="23" t="s">
        <v>19476</v>
      </c>
    </row>
    <row r="14650" spans="1:8" x14ac:dyDescent="0.25">
      <c r="A14650">
        <v>10748</v>
      </c>
      <c r="B14650" t="s">
        <v>19477</v>
      </c>
      <c r="C14650" t="s">
        <v>19477</v>
      </c>
      <c r="D14650" s="23">
        <v>62699012000103</v>
      </c>
      <c r="E14650" t="s">
        <v>9601</v>
      </c>
      <c r="F14650" t="s">
        <v>1390</v>
      </c>
      <c r="G14650">
        <v>16176</v>
      </c>
      <c r="H14650" s="23">
        <v>223005297110</v>
      </c>
    </row>
    <row r="14651" spans="1:8" x14ac:dyDescent="0.25">
      <c r="A14651">
        <v>7524</v>
      </c>
      <c r="B14651" t="s">
        <v>19478</v>
      </c>
      <c r="C14651" t="s">
        <v>19479</v>
      </c>
      <c r="D14651" s="23">
        <v>52663887000100</v>
      </c>
      <c r="E14651" t="s">
        <v>1424</v>
      </c>
      <c r="F14651" t="s">
        <v>1390</v>
      </c>
      <c r="G14651">
        <v>11454</v>
      </c>
      <c r="H14651" s="23">
        <v>110879098113</v>
      </c>
    </row>
    <row r="14652" spans="1:8" x14ac:dyDescent="0.25">
      <c r="A14652">
        <v>9685</v>
      </c>
      <c r="B14652" t="s">
        <v>19480</v>
      </c>
      <c r="C14652" t="s">
        <v>19480</v>
      </c>
      <c r="D14652" s="23">
        <v>14645489000163</v>
      </c>
      <c r="E14652" t="s">
        <v>7105</v>
      </c>
      <c r="F14652" t="s">
        <v>1587</v>
      </c>
      <c r="G14652">
        <v>14383</v>
      </c>
      <c r="H14652" s="23">
        <v>242576052</v>
      </c>
    </row>
    <row r="14653" spans="1:8" x14ac:dyDescent="0.25">
      <c r="A14653">
        <v>8049</v>
      </c>
      <c r="B14653" t="s">
        <v>19481</v>
      </c>
      <c r="C14653" t="s">
        <v>19482</v>
      </c>
      <c r="D14653" s="23">
        <v>11565276000133</v>
      </c>
      <c r="E14653" t="s">
        <v>1430</v>
      </c>
      <c r="F14653" t="s">
        <v>1415</v>
      </c>
      <c r="G14653">
        <v>12347</v>
      </c>
      <c r="H14653" s="23">
        <v>57452504</v>
      </c>
    </row>
    <row r="14654" spans="1:8" x14ac:dyDescent="0.25">
      <c r="A14654">
        <v>12020</v>
      </c>
      <c r="B14654" t="s">
        <v>19483</v>
      </c>
      <c r="C14654" t="s">
        <v>19483</v>
      </c>
      <c r="D14654" s="23">
        <v>19440027000123</v>
      </c>
      <c r="E14654" t="s">
        <v>1385</v>
      </c>
      <c r="F14654" t="s">
        <v>1386</v>
      </c>
      <c r="G14654">
        <v>18508</v>
      </c>
      <c r="H14654" s="23">
        <v>162253613</v>
      </c>
    </row>
    <row r="14655" spans="1:8" x14ac:dyDescent="0.25">
      <c r="A14655">
        <v>15744</v>
      </c>
      <c r="B14655" t="s">
        <v>19484</v>
      </c>
      <c r="C14655" t="s">
        <v>19485</v>
      </c>
      <c r="D14655" s="23">
        <v>30395285000178</v>
      </c>
      <c r="E14655" t="s">
        <v>1507</v>
      </c>
      <c r="F14655" t="s">
        <v>1415</v>
      </c>
      <c r="G14655">
        <v>25033</v>
      </c>
      <c r="H14655" s="23">
        <v>77179463</v>
      </c>
    </row>
    <row r="14656" spans="1:8" x14ac:dyDescent="0.25">
      <c r="A14656">
        <v>416</v>
      </c>
      <c r="B14656" t="s">
        <v>25810</v>
      </c>
      <c r="C14656" t="s">
        <v>25810</v>
      </c>
      <c r="D14656" s="23"/>
      <c r="E14656" t="s">
        <v>1422</v>
      </c>
      <c r="F14656" t="s">
        <v>1386</v>
      </c>
      <c r="G14656">
        <v>1692</v>
      </c>
      <c r="H14656" s="23"/>
    </row>
    <row r="14657" spans="1:8" x14ac:dyDescent="0.25">
      <c r="A14657">
        <v>5566</v>
      </c>
      <c r="B14657" t="s">
        <v>25811</v>
      </c>
      <c r="C14657" t="s">
        <v>25811</v>
      </c>
      <c r="D14657" s="23"/>
      <c r="E14657" t="s">
        <v>1740</v>
      </c>
      <c r="F14657" t="s">
        <v>1386</v>
      </c>
      <c r="G14657">
        <v>8627</v>
      </c>
      <c r="H14657" s="23"/>
    </row>
    <row r="14658" spans="1:8" x14ac:dyDescent="0.25">
      <c r="A14658">
        <v>13013</v>
      </c>
      <c r="B14658" t="s">
        <v>25812</v>
      </c>
      <c r="C14658" t="s">
        <v>25813</v>
      </c>
      <c r="D14658" s="23"/>
      <c r="E14658" t="s">
        <v>1422</v>
      </c>
      <c r="F14658" t="s">
        <v>1386</v>
      </c>
      <c r="G14658">
        <v>12932</v>
      </c>
      <c r="H14658" s="23"/>
    </row>
    <row r="14659" spans="1:8" x14ac:dyDescent="0.25">
      <c r="A14659">
        <v>4707</v>
      </c>
      <c r="B14659" t="s">
        <v>25814</v>
      </c>
      <c r="C14659" t="s">
        <v>25814</v>
      </c>
      <c r="D14659" s="23"/>
      <c r="E14659" t="s">
        <v>1385</v>
      </c>
      <c r="F14659" t="s">
        <v>1386</v>
      </c>
      <c r="G14659">
        <v>7278</v>
      </c>
      <c r="H14659" s="23"/>
    </row>
    <row r="14660" spans="1:8" x14ac:dyDescent="0.25">
      <c r="A14660">
        <v>10110</v>
      </c>
      <c r="B14660" t="s">
        <v>19486</v>
      </c>
      <c r="C14660" t="s">
        <v>19486</v>
      </c>
      <c r="D14660" s="23">
        <v>30575554000188</v>
      </c>
      <c r="E14660" t="s">
        <v>1465</v>
      </c>
      <c r="F14660" t="s">
        <v>1398</v>
      </c>
      <c r="G14660">
        <v>15028</v>
      </c>
      <c r="H14660" s="23">
        <v>204939895</v>
      </c>
    </row>
    <row r="14661" spans="1:8" x14ac:dyDescent="0.25">
      <c r="A14661">
        <v>269</v>
      </c>
      <c r="B14661" t="s">
        <v>25815</v>
      </c>
      <c r="C14661" t="s">
        <v>25815</v>
      </c>
      <c r="D14661" s="23"/>
      <c r="E14661" t="s">
        <v>1723</v>
      </c>
      <c r="F14661" t="s">
        <v>1386</v>
      </c>
      <c r="G14661">
        <v>1545</v>
      </c>
      <c r="H14661" s="23"/>
    </row>
    <row r="14662" spans="1:8" x14ac:dyDescent="0.25">
      <c r="A14662">
        <v>11674</v>
      </c>
      <c r="B14662" t="s">
        <v>25816</v>
      </c>
      <c r="C14662" t="s">
        <v>25817</v>
      </c>
      <c r="D14662" s="23"/>
      <c r="E14662" t="s">
        <v>1422</v>
      </c>
      <c r="F14662" t="s">
        <v>1386</v>
      </c>
      <c r="G14662">
        <v>6569</v>
      </c>
      <c r="H14662" s="23"/>
    </row>
    <row r="14663" spans="1:8" x14ac:dyDescent="0.25">
      <c r="A14663">
        <v>11267</v>
      </c>
      <c r="B14663" t="s">
        <v>19487</v>
      </c>
      <c r="C14663" t="s">
        <v>19487</v>
      </c>
      <c r="D14663" s="23">
        <v>34906415000140</v>
      </c>
      <c r="E14663" t="s">
        <v>1718</v>
      </c>
      <c r="F14663" t="s">
        <v>1386</v>
      </c>
      <c r="G14663">
        <v>17105</v>
      </c>
      <c r="H14663" s="23">
        <v>163493936</v>
      </c>
    </row>
    <row r="14664" spans="1:8" x14ac:dyDescent="0.25">
      <c r="A14664">
        <v>7705</v>
      </c>
      <c r="B14664" t="s">
        <v>19488</v>
      </c>
      <c r="C14664" t="s">
        <v>19488</v>
      </c>
      <c r="D14664" s="23">
        <v>23130105000160</v>
      </c>
      <c r="E14664" t="s">
        <v>1564</v>
      </c>
      <c r="F14664" t="s">
        <v>1386</v>
      </c>
      <c r="G14664">
        <v>12024</v>
      </c>
      <c r="H14664" s="23" t="s">
        <v>1438</v>
      </c>
    </row>
    <row r="14665" spans="1:8" x14ac:dyDescent="0.25">
      <c r="A14665">
        <v>5361</v>
      </c>
      <c r="B14665" t="s">
        <v>19488</v>
      </c>
      <c r="C14665" t="s">
        <v>19488</v>
      </c>
      <c r="D14665" s="23"/>
      <c r="E14665" t="s">
        <v>1564</v>
      </c>
      <c r="F14665" t="s">
        <v>1386</v>
      </c>
      <c r="G14665">
        <v>8394</v>
      </c>
      <c r="H14665" s="23"/>
    </row>
    <row r="14666" spans="1:8" x14ac:dyDescent="0.25">
      <c r="A14666">
        <v>5387</v>
      </c>
      <c r="B14666" t="s">
        <v>19489</v>
      </c>
      <c r="C14666" t="s">
        <v>19489</v>
      </c>
      <c r="D14666" s="23">
        <v>13570660000150</v>
      </c>
      <c r="E14666" t="s">
        <v>1816</v>
      </c>
      <c r="F14666" t="s">
        <v>1386</v>
      </c>
      <c r="G14666">
        <v>8457</v>
      </c>
      <c r="H14666" s="23">
        <v>161822240</v>
      </c>
    </row>
    <row r="14667" spans="1:8" x14ac:dyDescent="0.25">
      <c r="A14667">
        <v>1590</v>
      </c>
      <c r="B14667" t="s">
        <v>19490</v>
      </c>
      <c r="C14667" t="s">
        <v>19491</v>
      </c>
      <c r="D14667" s="23">
        <v>11449711000164</v>
      </c>
      <c r="E14667" t="s">
        <v>1385</v>
      </c>
      <c r="F14667" t="s">
        <v>1386</v>
      </c>
      <c r="G14667">
        <v>2866</v>
      </c>
      <c r="H14667" s="23" t="s">
        <v>19492</v>
      </c>
    </row>
    <row r="14668" spans="1:8" x14ac:dyDescent="0.25">
      <c r="A14668">
        <v>8854</v>
      </c>
      <c r="B14668" t="s">
        <v>25818</v>
      </c>
      <c r="C14668" t="s">
        <v>25818</v>
      </c>
      <c r="D14668" s="23"/>
      <c r="E14668" t="s">
        <v>2050</v>
      </c>
      <c r="F14668" t="s">
        <v>1386</v>
      </c>
      <c r="G14668">
        <v>13373</v>
      </c>
      <c r="H14668" s="23"/>
    </row>
    <row r="14669" spans="1:8" x14ac:dyDescent="0.25">
      <c r="A14669">
        <v>9985</v>
      </c>
      <c r="B14669" t="s">
        <v>19493</v>
      </c>
      <c r="C14669" t="s">
        <v>19494</v>
      </c>
      <c r="D14669" s="23">
        <v>1173591000161</v>
      </c>
      <c r="E14669" t="s">
        <v>1541</v>
      </c>
      <c r="F14669" t="s">
        <v>1386</v>
      </c>
      <c r="G14669">
        <v>14753</v>
      </c>
      <c r="H14669" s="23">
        <v>161119972</v>
      </c>
    </row>
    <row r="14670" spans="1:8" x14ac:dyDescent="0.25">
      <c r="A14670">
        <v>5283</v>
      </c>
      <c r="B14670" t="s">
        <v>19495</v>
      </c>
      <c r="C14670" t="s">
        <v>19496</v>
      </c>
      <c r="D14670" s="23">
        <v>17066975000115</v>
      </c>
      <c r="E14670" t="s">
        <v>2891</v>
      </c>
      <c r="F14670" t="s">
        <v>1386</v>
      </c>
      <c r="G14670">
        <v>8323</v>
      </c>
      <c r="H14670" s="23">
        <v>162055048</v>
      </c>
    </row>
    <row r="14671" spans="1:8" x14ac:dyDescent="0.25">
      <c r="A14671">
        <v>1005</v>
      </c>
      <c r="B14671" t="s">
        <v>25819</v>
      </c>
      <c r="C14671" t="s">
        <v>25819</v>
      </c>
      <c r="D14671" s="23"/>
      <c r="E14671" t="s">
        <v>1385</v>
      </c>
      <c r="F14671" t="s">
        <v>1386</v>
      </c>
      <c r="G14671">
        <v>5868</v>
      </c>
      <c r="H14671" s="23"/>
    </row>
    <row r="14672" spans="1:8" x14ac:dyDescent="0.25">
      <c r="A14672">
        <v>4364</v>
      </c>
      <c r="B14672" t="s">
        <v>25820</v>
      </c>
      <c r="C14672" t="s">
        <v>25820</v>
      </c>
      <c r="D14672" s="23"/>
      <c r="E14672" t="s">
        <v>1385</v>
      </c>
      <c r="F14672" t="s">
        <v>1386</v>
      </c>
      <c r="G14672">
        <v>6950</v>
      </c>
      <c r="H14672" s="23"/>
    </row>
    <row r="14673" spans="1:8" x14ac:dyDescent="0.25">
      <c r="A14673">
        <v>3379</v>
      </c>
      <c r="B14673" t="s">
        <v>19497</v>
      </c>
      <c r="C14673" t="s">
        <v>19498</v>
      </c>
      <c r="D14673" s="23">
        <v>7422634000181</v>
      </c>
      <c r="E14673" t="s">
        <v>1385</v>
      </c>
      <c r="F14673" t="s">
        <v>1386</v>
      </c>
      <c r="G14673">
        <v>4655</v>
      </c>
      <c r="H14673" s="23" t="s">
        <v>19499</v>
      </c>
    </row>
    <row r="14674" spans="1:8" x14ac:dyDescent="0.25">
      <c r="A14674">
        <v>3097</v>
      </c>
      <c r="B14674" t="s">
        <v>19500</v>
      </c>
      <c r="C14674" t="s">
        <v>19501</v>
      </c>
      <c r="D14674" s="23">
        <v>5888716000190</v>
      </c>
      <c r="E14674" t="s">
        <v>2009</v>
      </c>
      <c r="F14674" t="s">
        <v>1386</v>
      </c>
      <c r="G14674">
        <v>4373</v>
      </c>
      <c r="H14674" s="23" t="s">
        <v>19502</v>
      </c>
    </row>
    <row r="14675" spans="1:8" x14ac:dyDescent="0.25">
      <c r="A14675">
        <v>15879</v>
      </c>
      <c r="B14675" t="s">
        <v>25821</v>
      </c>
      <c r="C14675" t="s">
        <v>25821</v>
      </c>
      <c r="D14675" s="23"/>
      <c r="E14675" t="s">
        <v>1422</v>
      </c>
      <c r="F14675" t="s">
        <v>1386</v>
      </c>
      <c r="G14675">
        <v>25332</v>
      </c>
      <c r="H14675" s="23"/>
    </row>
    <row r="14676" spans="1:8" x14ac:dyDescent="0.25">
      <c r="A14676">
        <v>5449</v>
      </c>
      <c r="B14676" t="s">
        <v>25822</v>
      </c>
      <c r="C14676" t="s">
        <v>25822</v>
      </c>
      <c r="D14676" s="23"/>
      <c r="E14676" t="s">
        <v>1385</v>
      </c>
      <c r="F14676" t="s">
        <v>1386</v>
      </c>
      <c r="G14676">
        <v>8518</v>
      </c>
      <c r="H14676" s="23"/>
    </row>
    <row r="14677" spans="1:8" x14ac:dyDescent="0.25">
      <c r="A14677">
        <v>10252</v>
      </c>
      <c r="B14677" t="s">
        <v>19503</v>
      </c>
      <c r="C14677" t="s">
        <v>19503</v>
      </c>
      <c r="D14677" s="23">
        <v>8496440000193</v>
      </c>
      <c r="E14677" t="s">
        <v>9779</v>
      </c>
      <c r="F14677" t="s">
        <v>1398</v>
      </c>
      <c r="G14677">
        <v>15462</v>
      </c>
      <c r="H14677" s="23">
        <v>201019043</v>
      </c>
    </row>
    <row r="14678" spans="1:8" x14ac:dyDescent="0.25">
      <c r="A14678">
        <v>8853</v>
      </c>
      <c r="B14678" t="s">
        <v>25823</v>
      </c>
      <c r="C14678" t="s">
        <v>25823</v>
      </c>
      <c r="D14678" s="23"/>
      <c r="E14678" t="s">
        <v>2050</v>
      </c>
      <c r="F14678" t="s">
        <v>1386</v>
      </c>
      <c r="G14678">
        <v>13372</v>
      </c>
      <c r="H14678" s="23"/>
    </row>
    <row r="14679" spans="1:8" x14ac:dyDescent="0.25">
      <c r="A14679">
        <v>13882</v>
      </c>
      <c r="B14679" t="s">
        <v>19504</v>
      </c>
      <c r="D14679" s="23">
        <v>35389218000164</v>
      </c>
      <c r="E14679" t="s">
        <v>1385</v>
      </c>
      <c r="F14679" t="s">
        <v>1386</v>
      </c>
      <c r="G14679">
        <v>21640</v>
      </c>
      <c r="H14679" s="23">
        <v>163530416</v>
      </c>
    </row>
    <row r="14680" spans="1:8" x14ac:dyDescent="0.25">
      <c r="A14680">
        <v>7025</v>
      </c>
      <c r="B14680" t="s">
        <v>19505</v>
      </c>
      <c r="C14680" t="s">
        <v>19505</v>
      </c>
      <c r="D14680" s="23">
        <v>5587127000172</v>
      </c>
      <c r="E14680" t="s">
        <v>5581</v>
      </c>
      <c r="F14680" t="s">
        <v>1386</v>
      </c>
      <c r="G14680">
        <v>11009</v>
      </c>
      <c r="H14680" s="23">
        <v>161386288</v>
      </c>
    </row>
    <row r="14681" spans="1:8" x14ac:dyDescent="0.25">
      <c r="A14681">
        <v>12487</v>
      </c>
      <c r="B14681" t="s">
        <v>19506</v>
      </c>
      <c r="C14681" t="s">
        <v>19506</v>
      </c>
      <c r="D14681" s="23">
        <v>42433499000170</v>
      </c>
      <c r="E14681" t="s">
        <v>1385</v>
      </c>
      <c r="F14681" t="s">
        <v>1386</v>
      </c>
      <c r="G14681">
        <v>19282</v>
      </c>
      <c r="H14681" s="23">
        <v>164023828</v>
      </c>
    </row>
    <row r="14682" spans="1:8" x14ac:dyDescent="0.25">
      <c r="A14682">
        <v>14696</v>
      </c>
      <c r="B14682" t="s">
        <v>25824</v>
      </c>
      <c r="C14682" t="s">
        <v>25824</v>
      </c>
      <c r="D14682" s="23"/>
      <c r="E14682" t="s">
        <v>1385</v>
      </c>
      <c r="F14682" t="s">
        <v>1386</v>
      </c>
      <c r="G14682">
        <v>23138</v>
      </c>
      <c r="H14682" s="23"/>
    </row>
    <row r="14683" spans="1:8" x14ac:dyDescent="0.25">
      <c r="A14683">
        <v>12916</v>
      </c>
      <c r="B14683" t="s">
        <v>25825</v>
      </c>
      <c r="C14683" t="s">
        <v>25826</v>
      </c>
      <c r="D14683" s="23"/>
      <c r="E14683" t="s">
        <v>1723</v>
      </c>
      <c r="F14683" t="s">
        <v>1386</v>
      </c>
      <c r="G14683">
        <v>19525</v>
      </c>
      <c r="H14683" s="23"/>
    </row>
    <row r="14684" spans="1:8" x14ac:dyDescent="0.25">
      <c r="A14684">
        <v>11435</v>
      </c>
      <c r="B14684" t="s">
        <v>19507</v>
      </c>
      <c r="C14684" t="s">
        <v>19508</v>
      </c>
      <c r="D14684" s="23">
        <v>36447806000170</v>
      </c>
      <c r="E14684" t="s">
        <v>1385</v>
      </c>
      <c r="F14684" t="s">
        <v>1386</v>
      </c>
      <c r="G14684">
        <v>17368</v>
      </c>
      <c r="H14684" s="23" t="s">
        <v>1438</v>
      </c>
    </row>
    <row r="14685" spans="1:8" x14ac:dyDescent="0.25">
      <c r="A14685">
        <v>9446</v>
      </c>
      <c r="B14685" t="s">
        <v>25827</v>
      </c>
      <c r="C14685" t="s">
        <v>25828</v>
      </c>
      <c r="D14685" s="23"/>
      <c r="E14685" t="s">
        <v>1385</v>
      </c>
      <c r="F14685" t="s">
        <v>1386</v>
      </c>
      <c r="G14685">
        <v>13921</v>
      </c>
      <c r="H14685" s="23"/>
    </row>
    <row r="14686" spans="1:8" x14ac:dyDescent="0.25">
      <c r="A14686">
        <v>6283</v>
      </c>
      <c r="B14686" t="s">
        <v>19509</v>
      </c>
      <c r="C14686" t="s">
        <v>19510</v>
      </c>
      <c r="D14686" s="23">
        <v>56441272000181</v>
      </c>
      <c r="E14686" t="s">
        <v>1435</v>
      </c>
      <c r="F14686" t="s">
        <v>1390</v>
      </c>
      <c r="G14686">
        <v>9826</v>
      </c>
      <c r="H14686" s="23">
        <v>336747084115</v>
      </c>
    </row>
    <row r="14687" spans="1:8" x14ac:dyDescent="0.25">
      <c r="A14687">
        <v>3164</v>
      </c>
      <c r="B14687" t="s">
        <v>19511</v>
      </c>
      <c r="C14687" t="s">
        <v>19512</v>
      </c>
      <c r="D14687" s="23">
        <v>6130559000112</v>
      </c>
      <c r="E14687" t="s">
        <v>4224</v>
      </c>
      <c r="F14687" t="s">
        <v>1386</v>
      </c>
      <c r="G14687">
        <v>4440</v>
      </c>
      <c r="H14687" s="23">
        <v>161414680</v>
      </c>
    </row>
    <row r="14688" spans="1:8" x14ac:dyDescent="0.25">
      <c r="A14688">
        <v>13300</v>
      </c>
      <c r="B14688" t="s">
        <v>19513</v>
      </c>
      <c r="C14688" t="s">
        <v>19513</v>
      </c>
      <c r="D14688" s="23">
        <v>28638490000175</v>
      </c>
      <c r="E14688" t="s">
        <v>1385</v>
      </c>
      <c r="F14688" t="s">
        <v>1386</v>
      </c>
      <c r="G14688">
        <v>20616</v>
      </c>
      <c r="H14688" s="23">
        <v>163073465</v>
      </c>
    </row>
    <row r="14689" spans="1:8" x14ac:dyDescent="0.25">
      <c r="A14689">
        <v>14411</v>
      </c>
      <c r="B14689" t="s">
        <v>25829</v>
      </c>
      <c r="C14689" t="s">
        <v>25830</v>
      </c>
      <c r="D14689" s="23"/>
      <c r="E14689" t="s">
        <v>3083</v>
      </c>
      <c r="F14689" t="s">
        <v>1386</v>
      </c>
      <c r="G14689">
        <v>22702</v>
      </c>
      <c r="H14689" s="23"/>
    </row>
    <row r="14690" spans="1:8" x14ac:dyDescent="0.25">
      <c r="A14690">
        <v>6020</v>
      </c>
      <c r="B14690" t="s">
        <v>19514</v>
      </c>
      <c r="C14690" t="s">
        <v>19515</v>
      </c>
      <c r="D14690" s="23">
        <v>17600783000147</v>
      </c>
      <c r="E14690" t="s">
        <v>1385</v>
      </c>
      <c r="F14690" t="s">
        <v>1386</v>
      </c>
      <c r="G14690">
        <v>9340</v>
      </c>
      <c r="H14690" s="23" t="s">
        <v>1438</v>
      </c>
    </row>
    <row r="14691" spans="1:8" x14ac:dyDescent="0.25">
      <c r="A14691">
        <v>3320</v>
      </c>
      <c r="B14691" t="s">
        <v>19516</v>
      </c>
      <c r="C14691" t="s">
        <v>19517</v>
      </c>
      <c r="D14691" s="23">
        <v>7154112000146</v>
      </c>
      <c r="E14691" t="s">
        <v>4209</v>
      </c>
      <c r="F14691" t="s">
        <v>1386</v>
      </c>
      <c r="G14691">
        <v>4596</v>
      </c>
      <c r="H14691" s="23" t="s">
        <v>19518</v>
      </c>
    </row>
    <row r="14692" spans="1:8" x14ac:dyDescent="0.25">
      <c r="A14692">
        <v>11337</v>
      </c>
      <c r="B14692" t="s">
        <v>25831</v>
      </c>
      <c r="C14692" t="s">
        <v>25831</v>
      </c>
      <c r="D14692" s="23"/>
      <c r="E14692" t="s">
        <v>4939</v>
      </c>
      <c r="F14692" t="s">
        <v>1444</v>
      </c>
      <c r="G14692">
        <v>17208</v>
      </c>
      <c r="H14692" s="23"/>
    </row>
    <row r="14693" spans="1:8" x14ac:dyDescent="0.25">
      <c r="A14693">
        <v>417</v>
      </c>
      <c r="B14693" t="s">
        <v>25832</v>
      </c>
      <c r="C14693" t="s">
        <v>25832</v>
      </c>
      <c r="D14693" s="23"/>
      <c r="E14693" t="s">
        <v>25833</v>
      </c>
      <c r="F14693" t="s">
        <v>1398</v>
      </c>
      <c r="G14693">
        <v>1693</v>
      </c>
      <c r="H14693" s="23"/>
    </row>
    <row r="14694" spans="1:8" x14ac:dyDescent="0.25">
      <c r="A14694">
        <v>413</v>
      </c>
      <c r="B14694" t="s">
        <v>25834</v>
      </c>
      <c r="C14694" t="s">
        <v>25834</v>
      </c>
      <c r="D14694" s="23"/>
      <c r="E14694" t="s">
        <v>1422</v>
      </c>
      <c r="F14694" t="s">
        <v>1386</v>
      </c>
      <c r="G14694">
        <v>1689</v>
      </c>
      <c r="H14694" s="23"/>
    </row>
    <row r="14695" spans="1:8" x14ac:dyDescent="0.25">
      <c r="A14695">
        <v>4610</v>
      </c>
      <c r="B14695" t="s">
        <v>25835</v>
      </c>
      <c r="C14695" t="s">
        <v>25835</v>
      </c>
      <c r="D14695" s="23"/>
      <c r="E14695" t="s">
        <v>1805</v>
      </c>
      <c r="F14695" t="s">
        <v>1386</v>
      </c>
      <c r="G14695">
        <v>7185</v>
      </c>
      <c r="H14695" s="23"/>
    </row>
    <row r="14696" spans="1:8" x14ac:dyDescent="0.25">
      <c r="A14696">
        <v>9300</v>
      </c>
      <c r="B14696" t="s">
        <v>25836</v>
      </c>
      <c r="C14696" t="s">
        <v>25836</v>
      </c>
      <c r="D14696" s="23"/>
      <c r="E14696" t="s">
        <v>2170</v>
      </c>
      <c r="F14696" t="s">
        <v>1415</v>
      </c>
      <c r="G14696">
        <v>13793</v>
      </c>
      <c r="H14696" s="23"/>
    </row>
    <row r="14697" spans="1:8" x14ac:dyDescent="0.25">
      <c r="A14697">
        <v>8622</v>
      </c>
      <c r="B14697" t="s">
        <v>19519</v>
      </c>
      <c r="C14697" t="s">
        <v>19519</v>
      </c>
      <c r="D14697" s="23">
        <v>70080007000146</v>
      </c>
      <c r="E14697" t="s">
        <v>1507</v>
      </c>
      <c r="F14697" t="s">
        <v>1415</v>
      </c>
      <c r="G14697">
        <v>13133</v>
      </c>
      <c r="H14697" s="23">
        <v>20659830</v>
      </c>
    </row>
    <row r="14698" spans="1:8" x14ac:dyDescent="0.25">
      <c r="A14698">
        <v>7070</v>
      </c>
      <c r="B14698" t="s">
        <v>19520</v>
      </c>
      <c r="C14698" t="s">
        <v>19520</v>
      </c>
      <c r="D14698" s="23">
        <v>11303920000103</v>
      </c>
      <c r="E14698" t="s">
        <v>5198</v>
      </c>
      <c r="F14698" t="s">
        <v>1386</v>
      </c>
      <c r="G14698">
        <v>11045</v>
      </c>
      <c r="H14698" s="23">
        <v>161663222</v>
      </c>
    </row>
    <row r="14699" spans="1:8" x14ac:dyDescent="0.25">
      <c r="A14699">
        <v>10189</v>
      </c>
      <c r="B14699" t="s">
        <v>19521</v>
      </c>
      <c r="C14699" t="s">
        <v>19522</v>
      </c>
      <c r="D14699" s="23">
        <v>21173344000172</v>
      </c>
      <c r="E14699" t="s">
        <v>1385</v>
      </c>
      <c r="F14699" t="s">
        <v>1386</v>
      </c>
      <c r="G14699">
        <v>15378</v>
      </c>
      <c r="H14699" s="23" t="s">
        <v>1438</v>
      </c>
    </row>
    <row r="14700" spans="1:8" x14ac:dyDescent="0.25">
      <c r="A14700">
        <v>7800</v>
      </c>
      <c r="B14700" t="s">
        <v>25837</v>
      </c>
      <c r="C14700" t="s">
        <v>25838</v>
      </c>
      <c r="D14700" s="23"/>
      <c r="E14700" t="s">
        <v>1422</v>
      </c>
      <c r="F14700" t="s">
        <v>1386</v>
      </c>
      <c r="G14700">
        <v>10793</v>
      </c>
      <c r="H14700" s="23"/>
    </row>
    <row r="14701" spans="1:8" x14ac:dyDescent="0.25">
      <c r="A14701">
        <v>13533</v>
      </c>
      <c r="B14701" t="s">
        <v>25839</v>
      </c>
      <c r="C14701" t="s">
        <v>25840</v>
      </c>
      <c r="D14701" s="23"/>
      <c r="E14701" t="s">
        <v>2050</v>
      </c>
      <c r="F14701" t="s">
        <v>1386</v>
      </c>
      <c r="G14701">
        <v>457</v>
      </c>
      <c r="H14701" s="23"/>
    </row>
    <row r="14702" spans="1:8" x14ac:dyDescent="0.25">
      <c r="A14702">
        <v>1238</v>
      </c>
      <c r="B14702" t="s">
        <v>19523</v>
      </c>
      <c r="C14702" t="s">
        <v>19524</v>
      </c>
      <c r="D14702" s="23">
        <v>10142026000128</v>
      </c>
      <c r="E14702" t="s">
        <v>4732</v>
      </c>
      <c r="F14702" t="s">
        <v>1386</v>
      </c>
      <c r="G14702">
        <v>2514</v>
      </c>
      <c r="H14702" s="23">
        <v>161585787</v>
      </c>
    </row>
    <row r="14703" spans="1:8" x14ac:dyDescent="0.25">
      <c r="A14703">
        <v>6843</v>
      </c>
      <c r="B14703" t="s">
        <v>19525</v>
      </c>
      <c r="C14703" t="s">
        <v>19525</v>
      </c>
      <c r="D14703" s="23">
        <v>20064970000168</v>
      </c>
      <c r="E14703" t="s">
        <v>1533</v>
      </c>
      <c r="F14703" t="s">
        <v>1386</v>
      </c>
      <c r="G14703">
        <v>10816</v>
      </c>
      <c r="H14703" s="23">
        <v>162314949</v>
      </c>
    </row>
    <row r="14704" spans="1:8" x14ac:dyDescent="0.25">
      <c r="A14704">
        <v>6904</v>
      </c>
      <c r="B14704" t="s">
        <v>19526</v>
      </c>
      <c r="C14704" t="s">
        <v>19526</v>
      </c>
      <c r="D14704" s="23">
        <v>11589693000116</v>
      </c>
      <c r="E14704" t="s">
        <v>1385</v>
      </c>
      <c r="F14704" t="s">
        <v>1386</v>
      </c>
      <c r="G14704">
        <v>10871</v>
      </c>
      <c r="H14704" s="23">
        <v>161651615</v>
      </c>
    </row>
    <row r="14705" spans="1:8" x14ac:dyDescent="0.25">
      <c r="A14705">
        <v>12339</v>
      </c>
      <c r="B14705" t="s">
        <v>19527</v>
      </c>
      <c r="C14705" t="s">
        <v>19527</v>
      </c>
      <c r="D14705" s="23">
        <v>15416997000132</v>
      </c>
      <c r="E14705" t="s">
        <v>1572</v>
      </c>
      <c r="F14705" t="s">
        <v>1386</v>
      </c>
      <c r="G14705">
        <v>18940</v>
      </c>
      <c r="H14705" s="23">
        <v>161983871</v>
      </c>
    </row>
    <row r="14706" spans="1:8" x14ac:dyDescent="0.25">
      <c r="A14706">
        <v>10217</v>
      </c>
      <c r="B14706" t="s">
        <v>25841</v>
      </c>
      <c r="C14706" t="s">
        <v>25841</v>
      </c>
      <c r="D14706" s="23"/>
      <c r="E14706" t="s">
        <v>1583</v>
      </c>
      <c r="F14706" t="s">
        <v>1386</v>
      </c>
      <c r="G14706">
        <v>15415</v>
      </c>
      <c r="H14706" s="23"/>
    </row>
    <row r="14707" spans="1:8" x14ac:dyDescent="0.25">
      <c r="A14707">
        <v>3594</v>
      </c>
      <c r="B14707" t="s">
        <v>19528</v>
      </c>
      <c r="C14707" t="s">
        <v>19529</v>
      </c>
      <c r="D14707" s="23">
        <v>8322582000134</v>
      </c>
      <c r="E14707" t="s">
        <v>2336</v>
      </c>
      <c r="F14707" t="s">
        <v>1386</v>
      </c>
      <c r="G14707">
        <v>4870</v>
      </c>
      <c r="H14707" s="23">
        <v>161499805</v>
      </c>
    </row>
    <row r="14708" spans="1:8" x14ac:dyDescent="0.25">
      <c r="A14708">
        <v>1660</v>
      </c>
      <c r="B14708" t="s">
        <v>19530</v>
      </c>
      <c r="C14708" t="s">
        <v>19531</v>
      </c>
      <c r="D14708" s="23">
        <v>11871459000187</v>
      </c>
      <c r="E14708" t="s">
        <v>1385</v>
      </c>
      <c r="F14708" t="s">
        <v>1386</v>
      </c>
      <c r="G14708">
        <v>2936</v>
      </c>
      <c r="H14708" s="23">
        <v>161686834</v>
      </c>
    </row>
    <row r="14709" spans="1:8" x14ac:dyDescent="0.25">
      <c r="A14709">
        <v>4892</v>
      </c>
      <c r="B14709" t="s">
        <v>19532</v>
      </c>
      <c r="C14709" t="s">
        <v>19532</v>
      </c>
      <c r="D14709" s="23">
        <v>15620314000164</v>
      </c>
      <c r="E14709" t="s">
        <v>1541</v>
      </c>
      <c r="F14709" t="s">
        <v>1386</v>
      </c>
      <c r="G14709">
        <v>7861</v>
      </c>
      <c r="H14709" s="23">
        <v>161993800</v>
      </c>
    </row>
    <row r="14710" spans="1:8" x14ac:dyDescent="0.25">
      <c r="A14710">
        <v>9772</v>
      </c>
      <c r="B14710" t="s">
        <v>19533</v>
      </c>
      <c r="C14710" t="s">
        <v>19533</v>
      </c>
      <c r="D14710" s="23">
        <v>28781518000129</v>
      </c>
      <c r="E14710" t="s">
        <v>1385</v>
      </c>
      <c r="F14710" t="s">
        <v>1386</v>
      </c>
      <c r="G14710">
        <v>14504</v>
      </c>
      <c r="H14710" s="23">
        <v>163024898</v>
      </c>
    </row>
    <row r="14711" spans="1:8" x14ac:dyDescent="0.25">
      <c r="A14711">
        <v>14459</v>
      </c>
      <c r="B14711" t="s">
        <v>19534</v>
      </c>
      <c r="C14711" t="s">
        <v>19535</v>
      </c>
      <c r="D14711" s="23">
        <v>3320489000258</v>
      </c>
      <c r="E14711" t="s">
        <v>3631</v>
      </c>
      <c r="F14711" t="s">
        <v>1415</v>
      </c>
      <c r="G14711">
        <v>22777</v>
      </c>
      <c r="H14711" s="23">
        <v>64775429</v>
      </c>
    </row>
    <row r="14712" spans="1:8" x14ac:dyDescent="0.25">
      <c r="A14712">
        <v>1969</v>
      </c>
      <c r="B14712" t="s">
        <v>19536</v>
      </c>
      <c r="C14712" t="s">
        <v>19537</v>
      </c>
      <c r="D14712" s="23">
        <v>14542954000130</v>
      </c>
      <c r="E14712" t="s">
        <v>2306</v>
      </c>
      <c r="F14712" t="s">
        <v>1386</v>
      </c>
      <c r="G14712">
        <v>3245</v>
      </c>
      <c r="H14712" s="23">
        <v>161901352</v>
      </c>
    </row>
    <row r="14713" spans="1:8" x14ac:dyDescent="0.25">
      <c r="A14713">
        <v>10879</v>
      </c>
      <c r="B14713" t="s">
        <v>19538</v>
      </c>
      <c r="C14713" t="s">
        <v>19538</v>
      </c>
      <c r="D14713" s="23">
        <v>33677633000198</v>
      </c>
      <c r="E14713" t="s">
        <v>1510</v>
      </c>
      <c r="F14713" t="s">
        <v>1386</v>
      </c>
      <c r="G14713">
        <v>16484</v>
      </c>
      <c r="H14713" s="23">
        <v>163406189</v>
      </c>
    </row>
    <row r="14714" spans="1:8" x14ac:dyDescent="0.25">
      <c r="A14714">
        <v>934</v>
      </c>
      <c r="B14714" t="s">
        <v>25842</v>
      </c>
      <c r="C14714" t="s">
        <v>25842</v>
      </c>
      <c r="D14714" s="23"/>
      <c r="E14714" t="s">
        <v>1541</v>
      </c>
      <c r="F14714" t="s">
        <v>1386</v>
      </c>
      <c r="G14714">
        <v>2210</v>
      </c>
      <c r="H14714" s="23"/>
    </row>
    <row r="14715" spans="1:8" x14ac:dyDescent="0.25">
      <c r="A14715">
        <v>7093</v>
      </c>
      <c r="B14715" t="s">
        <v>19539</v>
      </c>
      <c r="C14715" t="s">
        <v>19539</v>
      </c>
      <c r="D14715" s="23">
        <v>5985420000198</v>
      </c>
      <c r="E14715" t="s">
        <v>1397</v>
      </c>
      <c r="F14715" t="s">
        <v>1398</v>
      </c>
      <c r="G14715">
        <v>11064</v>
      </c>
      <c r="H14715" s="23">
        <v>202013758</v>
      </c>
    </row>
    <row r="14716" spans="1:8" x14ac:dyDescent="0.25">
      <c r="A14716">
        <v>13927</v>
      </c>
      <c r="B14716" t="s">
        <v>19540</v>
      </c>
      <c r="C14716" t="s">
        <v>19541</v>
      </c>
      <c r="D14716" s="23">
        <v>27661457000101</v>
      </c>
      <c r="E14716" t="s">
        <v>1430</v>
      </c>
      <c r="F14716" t="s">
        <v>1415</v>
      </c>
      <c r="G14716">
        <v>21702</v>
      </c>
      <c r="H14716" s="23" t="s">
        <v>1438</v>
      </c>
    </row>
    <row r="14717" spans="1:8" x14ac:dyDescent="0.25">
      <c r="A14717">
        <v>5480</v>
      </c>
      <c r="B14717" t="s">
        <v>19542</v>
      </c>
      <c r="D14717" s="23"/>
      <c r="E14717" t="s">
        <v>18308</v>
      </c>
      <c r="F14717" t="s">
        <v>1536</v>
      </c>
      <c r="G14717">
        <v>8544</v>
      </c>
      <c r="H14717" s="23"/>
    </row>
    <row r="14718" spans="1:8" x14ac:dyDescent="0.25">
      <c r="A14718">
        <v>4936</v>
      </c>
      <c r="B14718" t="s">
        <v>19543</v>
      </c>
      <c r="C14718" t="s">
        <v>19544</v>
      </c>
      <c r="D14718" s="23">
        <v>7695256000100</v>
      </c>
      <c r="E14718" t="s">
        <v>2497</v>
      </c>
      <c r="F14718" t="s">
        <v>1639</v>
      </c>
      <c r="G14718">
        <v>7921</v>
      </c>
      <c r="H14718" s="23">
        <v>19029540060</v>
      </c>
    </row>
    <row r="14719" spans="1:8" x14ac:dyDescent="0.25">
      <c r="A14719">
        <v>15211</v>
      </c>
      <c r="B14719" t="s">
        <v>19545</v>
      </c>
      <c r="D14719" s="23">
        <v>9406820000314</v>
      </c>
      <c r="E14719" t="s">
        <v>19546</v>
      </c>
      <c r="F14719" t="s">
        <v>1390</v>
      </c>
      <c r="G14719">
        <v>24306</v>
      </c>
      <c r="H14719" s="23">
        <v>220012502119</v>
      </c>
    </row>
    <row r="14720" spans="1:8" x14ac:dyDescent="0.25">
      <c r="A14720">
        <v>14309</v>
      </c>
      <c r="B14720" t="s">
        <v>19547</v>
      </c>
      <c r="C14720" t="s">
        <v>19548</v>
      </c>
      <c r="D14720" s="23">
        <v>23799541000127</v>
      </c>
      <c r="E14720" t="s">
        <v>1385</v>
      </c>
      <c r="F14720" t="s">
        <v>1386</v>
      </c>
      <c r="G14720">
        <v>22556</v>
      </c>
      <c r="H14720" s="23">
        <v>162644523</v>
      </c>
    </row>
    <row r="14721" spans="1:8" x14ac:dyDescent="0.25">
      <c r="A14721">
        <v>6903</v>
      </c>
      <c r="B14721" t="s">
        <v>19549</v>
      </c>
      <c r="C14721" t="s">
        <v>19549</v>
      </c>
      <c r="D14721" s="23">
        <v>9157396000150</v>
      </c>
      <c r="E14721" t="s">
        <v>1572</v>
      </c>
      <c r="F14721" t="s">
        <v>1386</v>
      </c>
      <c r="G14721">
        <v>10870</v>
      </c>
      <c r="H14721" s="23">
        <v>161566588</v>
      </c>
    </row>
    <row r="14722" spans="1:8" x14ac:dyDescent="0.25">
      <c r="A14722">
        <v>1978</v>
      </c>
      <c r="B14722" t="s">
        <v>19550</v>
      </c>
      <c r="C14722" t="s">
        <v>19551</v>
      </c>
      <c r="D14722" s="23">
        <v>14759173000100</v>
      </c>
      <c r="E14722" t="s">
        <v>5285</v>
      </c>
      <c r="F14722" t="s">
        <v>1390</v>
      </c>
      <c r="G14722">
        <v>3254</v>
      </c>
      <c r="H14722" s="23">
        <v>461044526119</v>
      </c>
    </row>
    <row r="14723" spans="1:8" x14ac:dyDescent="0.25">
      <c r="A14723">
        <v>6031</v>
      </c>
      <c r="B14723" t="s">
        <v>19552</v>
      </c>
      <c r="C14723" t="s">
        <v>19553</v>
      </c>
      <c r="D14723" s="23">
        <v>14309992000148</v>
      </c>
      <c r="E14723" t="s">
        <v>3543</v>
      </c>
      <c r="F14723" t="s">
        <v>1610</v>
      </c>
      <c r="G14723">
        <v>9379</v>
      </c>
      <c r="H14723" s="23">
        <v>256520801</v>
      </c>
    </row>
    <row r="14724" spans="1:8" x14ac:dyDescent="0.25">
      <c r="A14724">
        <v>8079</v>
      </c>
      <c r="B14724" t="s">
        <v>19554</v>
      </c>
      <c r="C14724" t="s">
        <v>19554</v>
      </c>
      <c r="D14724" s="23">
        <v>14309992000229</v>
      </c>
      <c r="E14724" t="s">
        <v>2059</v>
      </c>
      <c r="F14724" t="s">
        <v>1610</v>
      </c>
      <c r="G14724">
        <v>12372</v>
      </c>
      <c r="H14724" s="23">
        <v>256575886</v>
      </c>
    </row>
    <row r="14725" spans="1:8" x14ac:dyDescent="0.25">
      <c r="A14725">
        <v>12538</v>
      </c>
      <c r="B14725" t="s">
        <v>19555</v>
      </c>
      <c r="C14725" t="s">
        <v>19556</v>
      </c>
      <c r="D14725" s="23">
        <v>14309992000652</v>
      </c>
      <c r="E14725" t="s">
        <v>1505</v>
      </c>
      <c r="F14725" t="s">
        <v>1390</v>
      </c>
      <c r="G14725">
        <v>19511</v>
      </c>
      <c r="H14725" s="23">
        <v>582892137110</v>
      </c>
    </row>
    <row r="14726" spans="1:8" x14ac:dyDescent="0.25">
      <c r="A14726">
        <v>14780</v>
      </c>
      <c r="B14726" t="s">
        <v>19557</v>
      </c>
      <c r="C14726" t="s">
        <v>19557</v>
      </c>
      <c r="D14726" s="23">
        <v>10953379000108</v>
      </c>
      <c r="E14726" t="s">
        <v>2059</v>
      </c>
      <c r="F14726" t="s">
        <v>1610</v>
      </c>
      <c r="G14726">
        <v>23233</v>
      </c>
      <c r="H14726" s="23">
        <v>255909411</v>
      </c>
    </row>
    <row r="14727" spans="1:8" x14ac:dyDescent="0.25">
      <c r="A14727">
        <v>5232</v>
      </c>
      <c r="B14727" t="s">
        <v>19558</v>
      </c>
      <c r="C14727" t="s">
        <v>19559</v>
      </c>
      <c r="D14727" s="23">
        <v>7175725001484</v>
      </c>
      <c r="E14727" t="s">
        <v>3374</v>
      </c>
      <c r="F14727" t="s">
        <v>1610</v>
      </c>
      <c r="G14727">
        <v>8271</v>
      </c>
      <c r="H14727" s="23">
        <v>255085672</v>
      </c>
    </row>
    <row r="14728" spans="1:8" x14ac:dyDescent="0.25">
      <c r="A14728">
        <v>11105</v>
      </c>
      <c r="B14728" t="s">
        <v>19560</v>
      </c>
      <c r="C14728" t="s">
        <v>19561</v>
      </c>
      <c r="D14728" s="23">
        <v>7175725003932</v>
      </c>
      <c r="E14728" t="s">
        <v>1675</v>
      </c>
      <c r="F14728" t="s">
        <v>1390</v>
      </c>
      <c r="G14728">
        <v>16903</v>
      </c>
      <c r="H14728" s="23">
        <v>664237708119</v>
      </c>
    </row>
    <row r="14729" spans="1:8" x14ac:dyDescent="0.25">
      <c r="A14729">
        <v>3329</v>
      </c>
      <c r="B14729" t="s">
        <v>19562</v>
      </c>
      <c r="C14729" t="s">
        <v>19563</v>
      </c>
      <c r="D14729" s="23">
        <v>7175725001050</v>
      </c>
      <c r="E14729" t="s">
        <v>3543</v>
      </c>
      <c r="F14729" t="s">
        <v>1610</v>
      </c>
      <c r="G14729">
        <v>4605</v>
      </c>
      <c r="H14729" s="23">
        <v>255083939</v>
      </c>
    </row>
    <row r="14730" spans="1:8" x14ac:dyDescent="0.25">
      <c r="A14730">
        <v>12902</v>
      </c>
      <c r="B14730" t="s">
        <v>19564</v>
      </c>
      <c r="C14730" t="s">
        <v>19565</v>
      </c>
      <c r="D14730" s="23">
        <v>10885321000174</v>
      </c>
      <c r="E14730" t="s">
        <v>6364</v>
      </c>
      <c r="F14730" t="s">
        <v>3547</v>
      </c>
      <c r="G14730">
        <v>19947</v>
      </c>
      <c r="H14730" s="23">
        <v>82631786</v>
      </c>
    </row>
    <row r="14731" spans="1:8" x14ac:dyDescent="0.25">
      <c r="A14731">
        <v>4458</v>
      </c>
      <c r="B14731" t="s">
        <v>19566</v>
      </c>
      <c r="C14731" t="s">
        <v>19567</v>
      </c>
      <c r="D14731" s="23">
        <v>12006058000474</v>
      </c>
      <c r="E14731" t="s">
        <v>1500</v>
      </c>
      <c r="F14731" t="s">
        <v>1415</v>
      </c>
      <c r="G14731">
        <v>7048</v>
      </c>
      <c r="H14731" s="23" t="s">
        <v>1438</v>
      </c>
    </row>
    <row r="14732" spans="1:8" x14ac:dyDescent="0.25">
      <c r="A14732">
        <v>13613</v>
      </c>
      <c r="B14732" t="s">
        <v>19568</v>
      </c>
      <c r="D14732" s="23">
        <v>84584994000716</v>
      </c>
      <c r="E14732" t="s">
        <v>1675</v>
      </c>
      <c r="F14732" t="s">
        <v>1390</v>
      </c>
      <c r="G14732">
        <v>21242</v>
      </c>
      <c r="H14732" s="23">
        <v>664304576110</v>
      </c>
    </row>
    <row r="14733" spans="1:8" x14ac:dyDescent="0.25">
      <c r="A14733">
        <v>15715</v>
      </c>
      <c r="B14733" t="s">
        <v>19569</v>
      </c>
      <c r="D14733" s="23">
        <v>14759173000283</v>
      </c>
      <c r="E14733" t="s">
        <v>8309</v>
      </c>
      <c r="F14733" t="s">
        <v>1619</v>
      </c>
      <c r="G14733">
        <v>24994</v>
      </c>
      <c r="H14733" s="23">
        <v>100199372</v>
      </c>
    </row>
    <row r="14734" spans="1:8" x14ac:dyDescent="0.25">
      <c r="A14734">
        <v>5982</v>
      </c>
      <c r="B14734" t="s">
        <v>19570</v>
      </c>
      <c r="C14734" t="s">
        <v>19571</v>
      </c>
      <c r="D14734" s="23">
        <v>3515180000132</v>
      </c>
      <c r="E14734" t="s">
        <v>1992</v>
      </c>
      <c r="F14734" t="s">
        <v>1587</v>
      </c>
      <c r="G14734">
        <v>9147</v>
      </c>
      <c r="H14734" s="23">
        <v>241054125</v>
      </c>
    </row>
    <row r="14735" spans="1:8" x14ac:dyDescent="0.25">
      <c r="A14735">
        <v>10545</v>
      </c>
      <c r="B14735" t="s">
        <v>19572</v>
      </c>
      <c r="C14735" t="s">
        <v>19573</v>
      </c>
      <c r="D14735" s="23">
        <v>60244217000179</v>
      </c>
      <c r="E14735" t="s">
        <v>1675</v>
      </c>
      <c r="F14735" t="s">
        <v>1390</v>
      </c>
      <c r="G14735">
        <v>15910</v>
      </c>
      <c r="H14735" s="23">
        <v>664121969117</v>
      </c>
    </row>
    <row r="14736" spans="1:8" x14ac:dyDescent="0.25">
      <c r="A14736">
        <v>2865</v>
      </c>
      <c r="B14736" t="s">
        <v>19574</v>
      </c>
      <c r="C14736" t="s">
        <v>19575</v>
      </c>
      <c r="D14736" s="23">
        <v>4821392000100</v>
      </c>
      <c r="E14736" t="s">
        <v>1992</v>
      </c>
      <c r="F14736" t="s">
        <v>1587</v>
      </c>
      <c r="G14736">
        <v>4141</v>
      </c>
      <c r="H14736" s="23">
        <v>241063647</v>
      </c>
    </row>
    <row r="14737" spans="1:8" x14ac:dyDescent="0.25">
      <c r="A14737">
        <v>11182</v>
      </c>
      <c r="B14737" t="s">
        <v>19576</v>
      </c>
      <c r="C14737" t="s">
        <v>19576</v>
      </c>
      <c r="D14737" s="23">
        <v>33734311000133</v>
      </c>
      <c r="E14737" t="s">
        <v>2614</v>
      </c>
      <c r="F14737" t="s">
        <v>1386</v>
      </c>
      <c r="G14737">
        <v>17001</v>
      </c>
      <c r="H14737" s="23">
        <v>163415030</v>
      </c>
    </row>
    <row r="14738" spans="1:8" x14ac:dyDescent="0.25">
      <c r="A14738">
        <v>13417</v>
      </c>
      <c r="B14738" t="s">
        <v>25843</v>
      </c>
      <c r="C14738" t="s">
        <v>25844</v>
      </c>
      <c r="D14738" s="23"/>
      <c r="E14738" t="s">
        <v>1422</v>
      </c>
      <c r="F14738" t="s">
        <v>1386</v>
      </c>
      <c r="G14738">
        <v>15115</v>
      </c>
      <c r="H14738" s="23"/>
    </row>
    <row r="14739" spans="1:8" x14ac:dyDescent="0.25">
      <c r="A14739">
        <v>6208</v>
      </c>
      <c r="B14739" t="s">
        <v>25845</v>
      </c>
      <c r="C14739" t="s">
        <v>25846</v>
      </c>
      <c r="D14739" s="23"/>
      <c r="E14739" t="s">
        <v>1723</v>
      </c>
      <c r="F14739" t="s">
        <v>1386</v>
      </c>
      <c r="G14739">
        <v>1226</v>
      </c>
      <c r="H14739" s="23"/>
    </row>
    <row r="14740" spans="1:8" x14ac:dyDescent="0.25">
      <c r="A14740">
        <v>12842</v>
      </c>
      <c r="B14740" t="s">
        <v>25847</v>
      </c>
      <c r="C14740" t="s">
        <v>25848</v>
      </c>
      <c r="D14740" s="23"/>
      <c r="E14740" t="s">
        <v>1723</v>
      </c>
      <c r="F14740" t="s">
        <v>1386</v>
      </c>
      <c r="G14740">
        <v>19746</v>
      </c>
      <c r="H14740" s="23"/>
    </row>
    <row r="14741" spans="1:8" x14ac:dyDescent="0.25">
      <c r="A14741">
        <v>4143</v>
      </c>
      <c r="B14741" t="s">
        <v>19577</v>
      </c>
      <c r="C14741" t="s">
        <v>19578</v>
      </c>
      <c r="D14741" s="23">
        <v>40976334000110</v>
      </c>
      <c r="E14741" t="s">
        <v>1385</v>
      </c>
      <c r="F14741" t="s">
        <v>1386</v>
      </c>
      <c r="G14741">
        <v>6808</v>
      </c>
      <c r="H14741" s="23" t="s">
        <v>1438</v>
      </c>
    </row>
    <row r="14742" spans="1:8" x14ac:dyDescent="0.25">
      <c r="A14742">
        <v>9431</v>
      </c>
      <c r="B14742" t="s">
        <v>25849</v>
      </c>
      <c r="C14742" t="s">
        <v>25850</v>
      </c>
      <c r="D14742" s="23"/>
      <c r="E14742" t="s">
        <v>1422</v>
      </c>
      <c r="F14742" t="s">
        <v>1386</v>
      </c>
      <c r="G14742">
        <v>12892</v>
      </c>
      <c r="H14742" s="23"/>
    </row>
    <row r="14743" spans="1:8" x14ac:dyDescent="0.25">
      <c r="A14743">
        <v>10672</v>
      </c>
      <c r="B14743" t="s">
        <v>25851</v>
      </c>
      <c r="C14743" t="s">
        <v>25852</v>
      </c>
      <c r="D14743" s="23"/>
      <c r="E14743" t="s">
        <v>1541</v>
      </c>
      <c r="F14743" t="s">
        <v>1386</v>
      </c>
      <c r="G14743">
        <v>16083</v>
      </c>
      <c r="H14743" s="23"/>
    </row>
    <row r="14744" spans="1:8" x14ac:dyDescent="0.25">
      <c r="A14744">
        <v>13496</v>
      </c>
      <c r="B14744" t="s">
        <v>19579</v>
      </c>
      <c r="C14744" t="s">
        <v>19580</v>
      </c>
      <c r="D14744" s="23">
        <v>47666984000108</v>
      </c>
      <c r="E14744" t="s">
        <v>1541</v>
      </c>
      <c r="F14744" t="s">
        <v>1386</v>
      </c>
      <c r="G14744">
        <v>21091</v>
      </c>
      <c r="H14744" s="23">
        <v>164427880</v>
      </c>
    </row>
    <row r="14745" spans="1:8" x14ac:dyDescent="0.25">
      <c r="A14745">
        <v>7117</v>
      </c>
      <c r="B14745" t="s">
        <v>25853</v>
      </c>
      <c r="C14745" t="s">
        <v>25854</v>
      </c>
      <c r="D14745" s="23"/>
      <c r="E14745" t="s">
        <v>1723</v>
      </c>
      <c r="F14745" t="s">
        <v>1386</v>
      </c>
      <c r="G14745">
        <v>10126</v>
      </c>
      <c r="H14745" s="23"/>
    </row>
    <row r="14746" spans="1:8" x14ac:dyDescent="0.25">
      <c r="A14746">
        <v>1596</v>
      </c>
      <c r="B14746" t="s">
        <v>19581</v>
      </c>
      <c r="C14746" t="s">
        <v>19582</v>
      </c>
      <c r="D14746" s="23">
        <v>11474659000104</v>
      </c>
      <c r="E14746" t="s">
        <v>1409</v>
      </c>
      <c r="F14746" t="s">
        <v>1386</v>
      </c>
      <c r="G14746">
        <v>2872</v>
      </c>
      <c r="H14746" s="23">
        <v>161647570</v>
      </c>
    </row>
    <row r="14747" spans="1:8" x14ac:dyDescent="0.25">
      <c r="A14747">
        <v>7347</v>
      </c>
      <c r="B14747" t="s">
        <v>25855</v>
      </c>
      <c r="C14747" t="s">
        <v>25856</v>
      </c>
      <c r="D14747" s="23"/>
      <c r="E14747" t="s">
        <v>1723</v>
      </c>
      <c r="F14747" t="s">
        <v>1386</v>
      </c>
      <c r="G14747">
        <v>5703</v>
      </c>
      <c r="H14747" s="23"/>
    </row>
    <row r="14748" spans="1:8" x14ac:dyDescent="0.25">
      <c r="A14748">
        <v>10339</v>
      </c>
      <c r="B14748" t="s">
        <v>19583</v>
      </c>
      <c r="C14748" t="s">
        <v>19584</v>
      </c>
      <c r="D14748" s="23">
        <v>10309826000190</v>
      </c>
      <c r="E14748" t="s">
        <v>1483</v>
      </c>
      <c r="F14748" t="s">
        <v>1398</v>
      </c>
      <c r="G14748">
        <v>15604</v>
      </c>
      <c r="H14748" s="23">
        <v>202153274</v>
      </c>
    </row>
    <row r="14749" spans="1:8" x14ac:dyDescent="0.25">
      <c r="A14749">
        <v>6370</v>
      </c>
      <c r="B14749" t="s">
        <v>25857</v>
      </c>
      <c r="C14749" t="s">
        <v>25857</v>
      </c>
      <c r="D14749" s="23"/>
      <c r="E14749" t="s">
        <v>1422</v>
      </c>
      <c r="F14749" t="s">
        <v>1386</v>
      </c>
      <c r="G14749">
        <v>9912</v>
      </c>
      <c r="H14749" s="23"/>
    </row>
    <row r="14750" spans="1:8" x14ac:dyDescent="0.25">
      <c r="A14750">
        <v>8315</v>
      </c>
      <c r="B14750" t="s">
        <v>25858</v>
      </c>
      <c r="C14750" t="s">
        <v>25856</v>
      </c>
      <c r="D14750" s="23"/>
      <c r="E14750" t="s">
        <v>1723</v>
      </c>
      <c r="F14750" t="s">
        <v>1386</v>
      </c>
      <c r="G14750">
        <v>11860</v>
      </c>
      <c r="H14750" s="23"/>
    </row>
    <row r="14751" spans="1:8" x14ac:dyDescent="0.25">
      <c r="A14751">
        <v>14274</v>
      </c>
      <c r="B14751" t="s">
        <v>19585</v>
      </c>
      <c r="C14751" t="s">
        <v>19586</v>
      </c>
      <c r="D14751" s="23">
        <v>44101957000108</v>
      </c>
      <c r="E14751" t="s">
        <v>1385</v>
      </c>
      <c r="F14751" t="s">
        <v>1386</v>
      </c>
      <c r="G14751">
        <v>22489</v>
      </c>
      <c r="H14751" s="23" t="s">
        <v>1438</v>
      </c>
    </row>
    <row r="14752" spans="1:8" x14ac:dyDescent="0.25">
      <c r="A14752">
        <v>13666</v>
      </c>
      <c r="B14752" t="s">
        <v>19587</v>
      </c>
      <c r="C14752" t="s">
        <v>19587</v>
      </c>
      <c r="D14752" s="23">
        <v>48099982000147</v>
      </c>
      <c r="E14752" t="s">
        <v>1816</v>
      </c>
      <c r="F14752" t="s">
        <v>1386</v>
      </c>
      <c r="G14752">
        <v>21300</v>
      </c>
      <c r="H14752" s="23">
        <v>164460136</v>
      </c>
    </row>
    <row r="14753" spans="1:8" x14ac:dyDescent="0.25">
      <c r="A14753">
        <v>3672</v>
      </c>
      <c r="B14753" t="s">
        <v>19588</v>
      </c>
      <c r="C14753" t="s">
        <v>19589</v>
      </c>
      <c r="D14753" s="23">
        <v>8640288000170</v>
      </c>
      <c r="E14753" t="s">
        <v>4209</v>
      </c>
      <c r="F14753" t="s">
        <v>1386</v>
      </c>
      <c r="G14753">
        <v>4948</v>
      </c>
      <c r="H14753" s="23">
        <v>161517536</v>
      </c>
    </row>
    <row r="14754" spans="1:8" x14ac:dyDescent="0.25">
      <c r="A14754">
        <v>11431</v>
      </c>
      <c r="B14754" t="s">
        <v>19590</v>
      </c>
      <c r="C14754" t="s">
        <v>19590</v>
      </c>
      <c r="D14754" s="23">
        <v>16863596000193</v>
      </c>
      <c r="E14754" t="s">
        <v>1688</v>
      </c>
      <c r="F14754" t="s">
        <v>1386</v>
      </c>
      <c r="G14754">
        <v>17364</v>
      </c>
      <c r="H14754" s="23">
        <v>162044984</v>
      </c>
    </row>
    <row r="14755" spans="1:8" x14ac:dyDescent="0.25">
      <c r="A14755">
        <v>8546</v>
      </c>
      <c r="B14755" t="s">
        <v>25859</v>
      </c>
      <c r="C14755" t="s">
        <v>25859</v>
      </c>
      <c r="D14755" s="23"/>
      <c r="E14755" t="s">
        <v>3083</v>
      </c>
      <c r="F14755" t="s">
        <v>1386</v>
      </c>
      <c r="G14755">
        <v>13048</v>
      </c>
      <c r="H14755" s="23"/>
    </row>
    <row r="14756" spans="1:8" x14ac:dyDescent="0.25">
      <c r="A14756">
        <v>7171</v>
      </c>
      <c r="B14756" t="s">
        <v>25860</v>
      </c>
      <c r="C14756" t="s">
        <v>25856</v>
      </c>
      <c r="D14756" s="23"/>
      <c r="E14756" t="s">
        <v>1422</v>
      </c>
      <c r="F14756" t="s">
        <v>1386</v>
      </c>
      <c r="G14756">
        <v>9369</v>
      </c>
      <c r="H14756" s="23"/>
    </row>
    <row r="14757" spans="1:8" x14ac:dyDescent="0.25">
      <c r="A14757">
        <v>5071</v>
      </c>
      <c r="B14757" t="s">
        <v>25861</v>
      </c>
      <c r="C14757" t="s">
        <v>25861</v>
      </c>
      <c r="D14757" s="23"/>
      <c r="E14757" t="s">
        <v>1527</v>
      </c>
      <c r="F14757" t="s">
        <v>1386</v>
      </c>
      <c r="G14757">
        <v>8108</v>
      </c>
      <c r="H14757" s="23"/>
    </row>
    <row r="14758" spans="1:8" x14ac:dyDescent="0.25">
      <c r="A14758">
        <v>10567</v>
      </c>
      <c r="B14758" t="s">
        <v>19591</v>
      </c>
      <c r="C14758" t="s">
        <v>19591</v>
      </c>
      <c r="D14758" s="23">
        <v>30081538000139</v>
      </c>
      <c r="E14758" t="s">
        <v>1385</v>
      </c>
      <c r="F14758" t="s">
        <v>1386</v>
      </c>
      <c r="G14758">
        <v>15928</v>
      </c>
      <c r="H14758" s="23">
        <v>163134740</v>
      </c>
    </row>
    <row r="14759" spans="1:8" x14ac:dyDescent="0.25">
      <c r="A14759">
        <v>8406</v>
      </c>
      <c r="B14759" t="s">
        <v>19592</v>
      </c>
      <c r="C14759" t="s">
        <v>19593</v>
      </c>
      <c r="D14759" s="23">
        <v>5564740000174</v>
      </c>
      <c r="E14759" t="s">
        <v>1430</v>
      </c>
      <c r="F14759" t="s">
        <v>1415</v>
      </c>
      <c r="G14759">
        <v>12709</v>
      </c>
      <c r="H14759" s="23">
        <v>30015715</v>
      </c>
    </row>
    <row r="14760" spans="1:8" x14ac:dyDescent="0.25">
      <c r="A14760">
        <v>10439</v>
      </c>
      <c r="B14760" t="s">
        <v>19594</v>
      </c>
      <c r="C14760" t="s">
        <v>19595</v>
      </c>
      <c r="D14760" s="23">
        <v>11668447000150</v>
      </c>
      <c r="E14760" t="s">
        <v>1385</v>
      </c>
      <c r="F14760" t="s">
        <v>1386</v>
      </c>
      <c r="G14760">
        <v>15753</v>
      </c>
      <c r="H14760" s="23" t="s">
        <v>1438</v>
      </c>
    </row>
    <row r="14761" spans="1:8" x14ac:dyDescent="0.25">
      <c r="A14761">
        <v>7127</v>
      </c>
      <c r="B14761" t="s">
        <v>19596</v>
      </c>
      <c r="C14761" t="s">
        <v>19596</v>
      </c>
      <c r="D14761" s="23">
        <v>17496737000140</v>
      </c>
      <c r="E14761" t="s">
        <v>2891</v>
      </c>
      <c r="F14761" t="s">
        <v>1386</v>
      </c>
      <c r="G14761">
        <v>11089</v>
      </c>
      <c r="H14761" s="23">
        <v>162094043</v>
      </c>
    </row>
    <row r="14762" spans="1:8" x14ac:dyDescent="0.25">
      <c r="A14762">
        <v>15743</v>
      </c>
      <c r="B14762" t="s">
        <v>25862</v>
      </c>
      <c r="C14762" t="s">
        <v>25862</v>
      </c>
      <c r="D14762" s="23"/>
      <c r="E14762" t="s">
        <v>1723</v>
      </c>
      <c r="F14762" t="s">
        <v>1386</v>
      </c>
      <c r="G14762">
        <v>25032</v>
      </c>
      <c r="H14762" s="23"/>
    </row>
    <row r="14763" spans="1:8" x14ac:dyDescent="0.25">
      <c r="A14763">
        <v>8890</v>
      </c>
      <c r="B14763" t="s">
        <v>25863</v>
      </c>
      <c r="C14763" t="s">
        <v>25864</v>
      </c>
      <c r="D14763" s="23"/>
      <c r="E14763" t="s">
        <v>1422</v>
      </c>
      <c r="F14763" t="s">
        <v>1386</v>
      </c>
      <c r="G14763">
        <v>8901</v>
      </c>
      <c r="H14763" s="23"/>
    </row>
    <row r="14764" spans="1:8" x14ac:dyDescent="0.25">
      <c r="A14764">
        <v>14967</v>
      </c>
      <c r="B14764" t="s">
        <v>25865</v>
      </c>
      <c r="C14764" t="s">
        <v>25865</v>
      </c>
      <c r="D14764" s="23"/>
      <c r="E14764" t="s">
        <v>22477</v>
      </c>
      <c r="F14764" t="s">
        <v>2216</v>
      </c>
      <c r="G14764">
        <v>23472</v>
      </c>
      <c r="H14764" s="23"/>
    </row>
    <row r="14765" spans="1:8" x14ac:dyDescent="0.25">
      <c r="A14765">
        <v>1226</v>
      </c>
      <c r="B14765" t="s">
        <v>25866</v>
      </c>
      <c r="C14765" t="s">
        <v>25866</v>
      </c>
      <c r="D14765" s="23"/>
      <c r="E14765" t="s">
        <v>1385</v>
      </c>
      <c r="F14765" t="s">
        <v>1386</v>
      </c>
      <c r="G14765">
        <v>2502</v>
      </c>
      <c r="H14765" s="23"/>
    </row>
    <row r="14766" spans="1:8" x14ac:dyDescent="0.25">
      <c r="A14766">
        <v>8078</v>
      </c>
      <c r="B14766" t="s">
        <v>19597</v>
      </c>
      <c r="C14766" t="s">
        <v>19597</v>
      </c>
      <c r="D14766" s="23">
        <v>23585844000147</v>
      </c>
      <c r="E14766" t="s">
        <v>1533</v>
      </c>
      <c r="F14766" t="s">
        <v>1386</v>
      </c>
      <c r="G14766">
        <v>12371</v>
      </c>
      <c r="H14766" s="23">
        <v>162618506</v>
      </c>
    </row>
    <row r="14767" spans="1:8" x14ac:dyDescent="0.25">
      <c r="A14767">
        <v>6012</v>
      </c>
      <c r="B14767" t="s">
        <v>19598</v>
      </c>
      <c r="C14767" t="s">
        <v>19599</v>
      </c>
      <c r="D14767" s="23">
        <v>2022357000104</v>
      </c>
      <c r="E14767" t="s">
        <v>1430</v>
      </c>
      <c r="F14767" t="s">
        <v>1415</v>
      </c>
      <c r="G14767">
        <v>9308</v>
      </c>
      <c r="H14767" s="23" t="s">
        <v>1438</v>
      </c>
    </row>
    <row r="14768" spans="1:8" x14ac:dyDescent="0.25">
      <c r="A14768">
        <v>11093</v>
      </c>
      <c r="B14768" t="s">
        <v>19600</v>
      </c>
      <c r="C14768" t="s">
        <v>19600</v>
      </c>
      <c r="D14768" s="23">
        <v>31130596000178</v>
      </c>
      <c r="E14768" t="s">
        <v>1572</v>
      </c>
      <c r="F14768" t="s">
        <v>1386</v>
      </c>
      <c r="G14768">
        <v>16895</v>
      </c>
      <c r="H14768" s="23">
        <v>163214220</v>
      </c>
    </row>
    <row r="14769" spans="1:8" x14ac:dyDescent="0.25">
      <c r="A14769">
        <v>13545</v>
      </c>
      <c r="B14769" t="s">
        <v>19601</v>
      </c>
      <c r="C14769" t="s">
        <v>19601</v>
      </c>
      <c r="D14769" s="23">
        <v>45991776000159</v>
      </c>
      <c r="E14769" t="s">
        <v>1700</v>
      </c>
      <c r="F14769" t="s">
        <v>1386</v>
      </c>
      <c r="G14769">
        <v>21150</v>
      </c>
      <c r="H14769" s="23">
        <v>164306900</v>
      </c>
    </row>
    <row r="14770" spans="1:8" x14ac:dyDescent="0.25">
      <c r="A14770">
        <v>6936</v>
      </c>
      <c r="B14770" t="s">
        <v>19602</v>
      </c>
      <c r="C14770" t="s">
        <v>19602</v>
      </c>
      <c r="D14770" s="23">
        <v>17014826000102</v>
      </c>
      <c r="E14770" t="s">
        <v>10712</v>
      </c>
      <c r="F14770" t="s">
        <v>1386</v>
      </c>
      <c r="G14770">
        <v>10899</v>
      </c>
      <c r="H14770" s="23">
        <v>162065990</v>
      </c>
    </row>
    <row r="14771" spans="1:8" x14ac:dyDescent="0.25">
      <c r="A14771">
        <v>2740</v>
      </c>
      <c r="B14771" t="s">
        <v>19603</v>
      </c>
      <c r="C14771" t="s">
        <v>19604</v>
      </c>
      <c r="D14771" s="23">
        <v>4182088000160</v>
      </c>
      <c r="E14771" t="s">
        <v>2652</v>
      </c>
      <c r="F14771" t="s">
        <v>1386</v>
      </c>
      <c r="G14771">
        <v>4016</v>
      </c>
      <c r="H14771" s="23">
        <v>161362940</v>
      </c>
    </row>
    <row r="14772" spans="1:8" x14ac:dyDescent="0.25">
      <c r="A14772">
        <v>10832</v>
      </c>
      <c r="B14772" t="s">
        <v>25867</v>
      </c>
      <c r="C14772" t="s">
        <v>25867</v>
      </c>
      <c r="D14772" s="23"/>
      <c r="E14772" t="s">
        <v>1422</v>
      </c>
      <c r="F14772" t="s">
        <v>1386</v>
      </c>
      <c r="G14772">
        <v>16301</v>
      </c>
      <c r="H14772" s="23"/>
    </row>
    <row r="14773" spans="1:8" x14ac:dyDescent="0.25">
      <c r="A14773">
        <v>11732</v>
      </c>
      <c r="B14773" t="s">
        <v>19605</v>
      </c>
      <c r="C14773" t="s">
        <v>19606</v>
      </c>
      <c r="D14773" s="23">
        <v>18569072000110</v>
      </c>
      <c r="E14773" t="s">
        <v>1507</v>
      </c>
      <c r="F14773" t="s">
        <v>1415</v>
      </c>
      <c r="G14773">
        <v>17752</v>
      </c>
      <c r="H14773" s="23">
        <v>53969480</v>
      </c>
    </row>
    <row r="14774" spans="1:8" x14ac:dyDescent="0.25">
      <c r="A14774">
        <v>1276</v>
      </c>
      <c r="B14774" t="s">
        <v>19607</v>
      </c>
      <c r="C14774" t="s">
        <v>19608</v>
      </c>
      <c r="D14774" s="23">
        <v>10347279000138</v>
      </c>
      <c r="E14774" t="s">
        <v>4056</v>
      </c>
      <c r="F14774" t="s">
        <v>1398</v>
      </c>
      <c r="G14774">
        <v>2552</v>
      </c>
      <c r="H14774" s="23">
        <v>202157210</v>
      </c>
    </row>
    <row r="14775" spans="1:8" x14ac:dyDescent="0.25">
      <c r="A14775">
        <v>5342</v>
      </c>
      <c r="B14775" t="s">
        <v>19609</v>
      </c>
      <c r="C14775" t="s">
        <v>19609</v>
      </c>
      <c r="D14775" s="23">
        <v>1111039000491</v>
      </c>
      <c r="E14775" t="s">
        <v>2193</v>
      </c>
      <c r="F14775" t="s">
        <v>1390</v>
      </c>
      <c r="G14775">
        <v>8377</v>
      </c>
      <c r="H14775" s="23">
        <v>206086103118</v>
      </c>
    </row>
    <row r="14776" spans="1:8" x14ac:dyDescent="0.25">
      <c r="A14776">
        <v>13818</v>
      </c>
      <c r="B14776" t="s">
        <v>19610</v>
      </c>
      <c r="C14776" t="s">
        <v>19610</v>
      </c>
      <c r="D14776" s="23">
        <v>30026602000189</v>
      </c>
      <c r="E14776" t="s">
        <v>8587</v>
      </c>
      <c r="F14776" t="s">
        <v>1418</v>
      </c>
      <c r="G14776">
        <v>21529</v>
      </c>
      <c r="H14776" s="23">
        <v>11106722</v>
      </c>
    </row>
    <row r="14777" spans="1:8" x14ac:dyDescent="0.25">
      <c r="A14777">
        <v>6786</v>
      </c>
      <c r="B14777" t="s">
        <v>19611</v>
      </c>
      <c r="C14777" t="s">
        <v>19612</v>
      </c>
      <c r="D14777" s="23">
        <v>61128500000106</v>
      </c>
      <c r="E14777" t="s">
        <v>1424</v>
      </c>
      <c r="F14777" t="s">
        <v>1390</v>
      </c>
      <c r="G14777">
        <v>10591</v>
      </c>
      <c r="H14777" s="23">
        <v>358004837113</v>
      </c>
    </row>
    <row r="14778" spans="1:8" x14ac:dyDescent="0.25">
      <c r="A14778">
        <v>1145</v>
      </c>
      <c r="B14778" t="s">
        <v>25868</v>
      </c>
      <c r="C14778" t="s">
        <v>25868</v>
      </c>
      <c r="D14778" s="23"/>
      <c r="E14778" t="s">
        <v>2218</v>
      </c>
      <c r="F14778" t="s">
        <v>1398</v>
      </c>
      <c r="G14778">
        <v>2421</v>
      </c>
      <c r="H14778" s="23"/>
    </row>
    <row r="14779" spans="1:8" x14ac:dyDescent="0.25">
      <c r="A14779">
        <v>4489</v>
      </c>
      <c r="B14779" t="s">
        <v>19613</v>
      </c>
      <c r="C14779" t="s">
        <v>19614</v>
      </c>
      <c r="D14779" s="23">
        <v>11739082000298</v>
      </c>
      <c r="E14779" t="s">
        <v>2667</v>
      </c>
      <c r="F14779" t="s">
        <v>1390</v>
      </c>
      <c r="G14779">
        <v>7080</v>
      </c>
      <c r="H14779" s="23" t="s">
        <v>1438</v>
      </c>
    </row>
    <row r="14780" spans="1:8" x14ac:dyDescent="0.25">
      <c r="A14780">
        <v>6424</v>
      </c>
      <c r="B14780" t="s">
        <v>19613</v>
      </c>
      <c r="C14780" t="s">
        <v>19614</v>
      </c>
      <c r="D14780" s="23">
        <v>11739082000107</v>
      </c>
      <c r="E14780" t="s">
        <v>1675</v>
      </c>
      <c r="F14780" t="s">
        <v>1390</v>
      </c>
      <c r="G14780">
        <v>9965</v>
      </c>
      <c r="H14780" s="23">
        <v>664176188117</v>
      </c>
    </row>
    <row r="14781" spans="1:8" x14ac:dyDescent="0.25">
      <c r="A14781">
        <v>1454</v>
      </c>
      <c r="B14781" t="s">
        <v>19615</v>
      </c>
      <c r="C14781" t="s">
        <v>19616</v>
      </c>
      <c r="D14781" s="23">
        <v>10848162000138</v>
      </c>
      <c r="E14781" t="s">
        <v>1527</v>
      </c>
      <c r="F14781" t="s">
        <v>1386</v>
      </c>
      <c r="G14781">
        <v>2730</v>
      </c>
      <c r="H14781" s="23">
        <v>161616003</v>
      </c>
    </row>
    <row r="14782" spans="1:8" x14ac:dyDescent="0.25">
      <c r="A14782">
        <v>7306</v>
      </c>
      <c r="B14782" t="s">
        <v>25869</v>
      </c>
      <c r="C14782" t="s">
        <v>25870</v>
      </c>
      <c r="D14782" s="23"/>
      <c r="E14782" t="s">
        <v>1422</v>
      </c>
      <c r="F14782" t="s">
        <v>1386</v>
      </c>
      <c r="G14782">
        <v>10673</v>
      </c>
      <c r="H14782" s="23"/>
    </row>
    <row r="14783" spans="1:8" x14ac:dyDescent="0.25">
      <c r="A14783">
        <v>14619</v>
      </c>
      <c r="B14783" t="s">
        <v>19617</v>
      </c>
      <c r="C14783" t="s">
        <v>19618</v>
      </c>
      <c r="D14783" s="23">
        <v>7944254000107</v>
      </c>
      <c r="E14783" t="s">
        <v>16830</v>
      </c>
      <c r="F14783" t="s">
        <v>1390</v>
      </c>
      <c r="G14783">
        <v>23017</v>
      </c>
      <c r="H14783" s="23">
        <v>401179842110</v>
      </c>
    </row>
    <row r="14784" spans="1:8" x14ac:dyDescent="0.25">
      <c r="A14784">
        <v>11622</v>
      </c>
      <c r="B14784" t="s">
        <v>25871</v>
      </c>
      <c r="C14784" t="s">
        <v>25872</v>
      </c>
      <c r="D14784" s="23"/>
      <c r="E14784" t="s">
        <v>1530</v>
      </c>
      <c r="F14784" t="s">
        <v>1386</v>
      </c>
      <c r="G14784">
        <v>16431</v>
      </c>
      <c r="H14784" s="23"/>
    </row>
    <row r="14785" spans="1:8" x14ac:dyDescent="0.25">
      <c r="A14785">
        <v>9322</v>
      </c>
      <c r="B14785" t="s">
        <v>19619</v>
      </c>
      <c r="C14785" t="s">
        <v>19620</v>
      </c>
      <c r="D14785" s="23">
        <v>25006612000112</v>
      </c>
      <c r="E14785" t="s">
        <v>7480</v>
      </c>
      <c r="F14785" t="s">
        <v>1390</v>
      </c>
      <c r="G14785">
        <v>13810</v>
      </c>
      <c r="H14785" s="23">
        <v>588031408115</v>
      </c>
    </row>
    <row r="14786" spans="1:8" x14ac:dyDescent="0.25">
      <c r="A14786">
        <v>940</v>
      </c>
      <c r="B14786" t="s">
        <v>25873</v>
      </c>
      <c r="C14786" t="s">
        <v>25873</v>
      </c>
      <c r="D14786" s="23"/>
      <c r="E14786" t="s">
        <v>7986</v>
      </c>
      <c r="F14786" t="s">
        <v>1386</v>
      </c>
      <c r="G14786">
        <v>2216</v>
      </c>
      <c r="H14786" s="23"/>
    </row>
    <row r="14787" spans="1:8" x14ac:dyDescent="0.25">
      <c r="A14787">
        <v>1376</v>
      </c>
      <c r="B14787" t="s">
        <v>19621</v>
      </c>
      <c r="C14787" t="s">
        <v>19622</v>
      </c>
      <c r="D14787" s="23">
        <v>10684301000135</v>
      </c>
      <c r="E14787" t="s">
        <v>1422</v>
      </c>
      <c r="F14787" t="s">
        <v>1386</v>
      </c>
      <c r="G14787">
        <v>2652</v>
      </c>
      <c r="H14787" s="23">
        <v>161647740</v>
      </c>
    </row>
    <row r="14788" spans="1:8" x14ac:dyDescent="0.25">
      <c r="A14788">
        <v>8937</v>
      </c>
      <c r="B14788" t="s">
        <v>19623</v>
      </c>
      <c r="C14788" t="s">
        <v>25874</v>
      </c>
      <c r="D14788" s="23"/>
      <c r="E14788" t="s">
        <v>1422</v>
      </c>
      <c r="F14788" t="s">
        <v>1386</v>
      </c>
      <c r="G14788">
        <v>13477</v>
      </c>
      <c r="H14788" s="23"/>
    </row>
    <row r="14789" spans="1:8" x14ac:dyDescent="0.25">
      <c r="A14789">
        <v>14863</v>
      </c>
      <c r="B14789" t="s">
        <v>19623</v>
      </c>
      <c r="C14789" t="s">
        <v>19624</v>
      </c>
      <c r="D14789" s="23">
        <v>54864502000190</v>
      </c>
      <c r="E14789" t="s">
        <v>1422</v>
      </c>
      <c r="F14789" t="s">
        <v>1386</v>
      </c>
      <c r="G14789">
        <v>23303</v>
      </c>
      <c r="H14789" s="23" t="s">
        <v>1438</v>
      </c>
    </row>
    <row r="14790" spans="1:8" x14ac:dyDescent="0.25">
      <c r="A14790">
        <v>13996</v>
      </c>
      <c r="B14790" t="s">
        <v>25875</v>
      </c>
      <c r="C14790" t="s">
        <v>25875</v>
      </c>
      <c r="D14790" s="23"/>
      <c r="E14790" t="s">
        <v>1422</v>
      </c>
      <c r="F14790" t="s">
        <v>1386</v>
      </c>
      <c r="G14790">
        <v>21795</v>
      </c>
      <c r="H14790" s="23"/>
    </row>
    <row r="14791" spans="1:8" x14ac:dyDescent="0.25">
      <c r="A14791">
        <v>12784</v>
      </c>
      <c r="B14791" t="s">
        <v>25876</v>
      </c>
      <c r="C14791" t="s">
        <v>25870</v>
      </c>
      <c r="D14791" s="23"/>
      <c r="E14791" t="s">
        <v>1723</v>
      </c>
      <c r="F14791" t="s">
        <v>1386</v>
      </c>
      <c r="G14791">
        <v>13091</v>
      </c>
      <c r="H14791" s="23"/>
    </row>
    <row r="14792" spans="1:8" x14ac:dyDescent="0.25">
      <c r="A14792">
        <v>5857</v>
      </c>
      <c r="B14792" t="s">
        <v>25877</v>
      </c>
      <c r="C14792" t="s">
        <v>25870</v>
      </c>
      <c r="D14792" s="23"/>
      <c r="E14792" t="s">
        <v>1723</v>
      </c>
      <c r="F14792" t="s">
        <v>1386</v>
      </c>
      <c r="G14792">
        <v>5634</v>
      </c>
      <c r="H14792" s="23"/>
    </row>
    <row r="14793" spans="1:8" x14ac:dyDescent="0.25">
      <c r="A14793">
        <v>11646</v>
      </c>
      <c r="B14793" t="s">
        <v>25878</v>
      </c>
      <c r="C14793" t="s">
        <v>25870</v>
      </c>
      <c r="D14793" s="23"/>
      <c r="E14793" t="s">
        <v>1723</v>
      </c>
      <c r="F14793" t="s">
        <v>1386</v>
      </c>
      <c r="G14793">
        <v>6254</v>
      </c>
      <c r="H14793" s="23"/>
    </row>
    <row r="14794" spans="1:8" x14ac:dyDescent="0.25">
      <c r="A14794">
        <v>10990</v>
      </c>
      <c r="B14794" t="s">
        <v>19625</v>
      </c>
      <c r="C14794" t="s">
        <v>19625</v>
      </c>
      <c r="D14794" s="23">
        <v>22386693000135</v>
      </c>
      <c r="E14794" t="s">
        <v>1385</v>
      </c>
      <c r="F14794" t="s">
        <v>1386</v>
      </c>
      <c r="G14794">
        <v>16736</v>
      </c>
      <c r="H14794" s="23">
        <v>162516860</v>
      </c>
    </row>
    <row r="14795" spans="1:8" x14ac:dyDescent="0.25">
      <c r="A14795">
        <v>13136</v>
      </c>
      <c r="B14795" t="s">
        <v>19626</v>
      </c>
      <c r="C14795" t="s">
        <v>19626</v>
      </c>
      <c r="D14795" s="23">
        <v>35833085000173</v>
      </c>
      <c r="E14795" t="s">
        <v>1385</v>
      </c>
      <c r="F14795" t="s">
        <v>1386</v>
      </c>
      <c r="G14795">
        <v>20312</v>
      </c>
      <c r="H14795" s="23">
        <v>163563659</v>
      </c>
    </row>
    <row r="14796" spans="1:8" x14ac:dyDescent="0.25">
      <c r="A14796">
        <v>14832</v>
      </c>
      <c r="B14796" t="s">
        <v>19627</v>
      </c>
      <c r="C14796" t="s">
        <v>19627</v>
      </c>
      <c r="D14796" s="23">
        <v>41822603000156</v>
      </c>
      <c r="E14796" t="s">
        <v>2148</v>
      </c>
      <c r="F14796" t="s">
        <v>1386</v>
      </c>
      <c r="G14796">
        <v>23278</v>
      </c>
      <c r="H14796" s="23">
        <v>163976821</v>
      </c>
    </row>
    <row r="14797" spans="1:8" x14ac:dyDescent="0.25">
      <c r="A14797">
        <v>11666</v>
      </c>
      <c r="B14797" t="s">
        <v>19628</v>
      </c>
      <c r="C14797" t="s">
        <v>19629</v>
      </c>
      <c r="D14797" s="23">
        <v>7645541000116</v>
      </c>
      <c r="E14797" t="s">
        <v>14825</v>
      </c>
      <c r="F14797" t="s">
        <v>1390</v>
      </c>
      <c r="G14797">
        <v>17598</v>
      </c>
      <c r="H14797" s="23">
        <v>636278013115</v>
      </c>
    </row>
    <row r="14798" spans="1:8" x14ac:dyDescent="0.25">
      <c r="A14798">
        <v>13270</v>
      </c>
      <c r="B14798" t="s">
        <v>19630</v>
      </c>
      <c r="C14798" t="s">
        <v>19631</v>
      </c>
      <c r="D14798" s="23">
        <v>29061404000177</v>
      </c>
      <c r="E14798" t="s">
        <v>1422</v>
      </c>
      <c r="F14798" t="s">
        <v>1386</v>
      </c>
      <c r="G14798">
        <v>20493</v>
      </c>
      <c r="H14798" s="23">
        <v>163050007</v>
      </c>
    </row>
    <row r="14799" spans="1:8" x14ac:dyDescent="0.25">
      <c r="A14799">
        <v>5359</v>
      </c>
      <c r="B14799" t="s">
        <v>25879</v>
      </c>
      <c r="C14799" t="s">
        <v>25879</v>
      </c>
      <c r="D14799" s="23"/>
      <c r="E14799" t="s">
        <v>1430</v>
      </c>
      <c r="F14799" t="s">
        <v>1415</v>
      </c>
      <c r="G14799">
        <v>8392</v>
      </c>
      <c r="H14799" s="23"/>
    </row>
    <row r="14800" spans="1:8" x14ac:dyDescent="0.25">
      <c r="A14800">
        <v>12076</v>
      </c>
      <c r="B14800" t="s">
        <v>25880</v>
      </c>
      <c r="C14800" t="s">
        <v>25880</v>
      </c>
      <c r="D14800" s="23"/>
      <c r="E14800" t="s">
        <v>2050</v>
      </c>
      <c r="F14800" t="s">
        <v>1386</v>
      </c>
      <c r="G14800">
        <v>5814</v>
      </c>
      <c r="H14800" s="23"/>
    </row>
    <row r="14801" spans="1:8" x14ac:dyDescent="0.25">
      <c r="A14801">
        <v>8090</v>
      </c>
      <c r="B14801" t="s">
        <v>25881</v>
      </c>
      <c r="C14801" t="s">
        <v>25882</v>
      </c>
      <c r="D14801" s="23"/>
      <c r="E14801" t="s">
        <v>1422</v>
      </c>
      <c r="F14801" t="s">
        <v>1386</v>
      </c>
      <c r="G14801">
        <v>5611</v>
      </c>
      <c r="H14801" s="23"/>
    </row>
    <row r="14802" spans="1:8" x14ac:dyDescent="0.25">
      <c r="A14802">
        <v>2366</v>
      </c>
      <c r="B14802" t="s">
        <v>19632</v>
      </c>
      <c r="C14802" t="s">
        <v>19633</v>
      </c>
      <c r="D14802" s="23">
        <v>3172753000172</v>
      </c>
      <c r="E14802" t="s">
        <v>1921</v>
      </c>
      <c r="F14802" t="s">
        <v>1386</v>
      </c>
      <c r="G14802">
        <v>3642</v>
      </c>
      <c r="H14802" s="23" t="s">
        <v>19634</v>
      </c>
    </row>
    <row r="14803" spans="1:8" x14ac:dyDescent="0.25">
      <c r="A14803">
        <v>378</v>
      </c>
      <c r="B14803" t="s">
        <v>25883</v>
      </c>
      <c r="C14803" t="s">
        <v>25883</v>
      </c>
      <c r="D14803" s="23"/>
      <c r="E14803" t="s">
        <v>1792</v>
      </c>
      <c r="F14803" t="s">
        <v>1386</v>
      </c>
      <c r="G14803">
        <v>1654</v>
      </c>
      <c r="H14803" s="23"/>
    </row>
    <row r="14804" spans="1:8" x14ac:dyDescent="0.25">
      <c r="A14804">
        <v>4586</v>
      </c>
      <c r="B14804" t="s">
        <v>19635</v>
      </c>
      <c r="C14804" t="s">
        <v>19636</v>
      </c>
      <c r="D14804" s="23">
        <v>62813258000164</v>
      </c>
      <c r="E14804" t="s">
        <v>1424</v>
      </c>
      <c r="F14804" t="s">
        <v>1390</v>
      </c>
      <c r="G14804">
        <v>7164</v>
      </c>
      <c r="H14804" s="23">
        <v>664035005110</v>
      </c>
    </row>
    <row r="14805" spans="1:8" x14ac:dyDescent="0.25">
      <c r="A14805">
        <v>8977</v>
      </c>
      <c r="B14805" t="s">
        <v>19637</v>
      </c>
      <c r="C14805" t="s">
        <v>19637</v>
      </c>
      <c r="D14805" s="23">
        <v>8297616000188</v>
      </c>
      <c r="E14805" t="s">
        <v>3083</v>
      </c>
      <c r="F14805" t="s">
        <v>1386</v>
      </c>
      <c r="G14805">
        <v>13515</v>
      </c>
      <c r="H14805" s="23">
        <v>161089135</v>
      </c>
    </row>
    <row r="14806" spans="1:8" x14ac:dyDescent="0.25">
      <c r="A14806">
        <v>13896</v>
      </c>
      <c r="B14806" t="s">
        <v>19638</v>
      </c>
      <c r="C14806" t="s">
        <v>19639</v>
      </c>
      <c r="D14806" s="23">
        <v>43453062000161</v>
      </c>
      <c r="E14806" t="s">
        <v>1422</v>
      </c>
      <c r="F14806" t="s">
        <v>1386</v>
      </c>
      <c r="G14806">
        <v>21655</v>
      </c>
      <c r="H14806" s="23">
        <v>164109544</v>
      </c>
    </row>
    <row r="14807" spans="1:8" x14ac:dyDescent="0.25">
      <c r="A14807">
        <v>12820</v>
      </c>
      <c r="B14807" t="s">
        <v>25884</v>
      </c>
      <c r="C14807" t="s">
        <v>25885</v>
      </c>
      <c r="D14807" s="23"/>
      <c r="E14807" t="s">
        <v>1583</v>
      </c>
      <c r="F14807" t="s">
        <v>1386</v>
      </c>
      <c r="G14807">
        <v>17813</v>
      </c>
      <c r="H14807" s="23"/>
    </row>
    <row r="14808" spans="1:8" x14ac:dyDescent="0.25">
      <c r="A14808">
        <v>12439</v>
      </c>
      <c r="B14808" t="s">
        <v>25886</v>
      </c>
      <c r="C14808" t="s">
        <v>25882</v>
      </c>
      <c r="D14808" s="23"/>
      <c r="E14808" t="s">
        <v>1422</v>
      </c>
      <c r="F14808" t="s">
        <v>1386</v>
      </c>
      <c r="G14808">
        <v>12614</v>
      </c>
      <c r="H14808" s="23"/>
    </row>
    <row r="14809" spans="1:8" x14ac:dyDescent="0.25">
      <c r="A14809">
        <v>8919</v>
      </c>
      <c r="B14809" t="s">
        <v>25887</v>
      </c>
      <c r="C14809" t="s">
        <v>25882</v>
      </c>
      <c r="D14809" s="23"/>
      <c r="E14809" t="s">
        <v>1422</v>
      </c>
      <c r="F14809" t="s">
        <v>1386</v>
      </c>
      <c r="G14809">
        <v>6235</v>
      </c>
      <c r="H14809" s="23"/>
    </row>
    <row r="14810" spans="1:8" x14ac:dyDescent="0.25">
      <c r="A14810">
        <v>572</v>
      </c>
      <c r="B14810" t="s">
        <v>25888</v>
      </c>
      <c r="C14810" t="s">
        <v>25888</v>
      </c>
      <c r="D14810" s="23"/>
      <c r="E14810" t="s">
        <v>1422</v>
      </c>
      <c r="F14810" t="s">
        <v>1386</v>
      </c>
      <c r="G14810">
        <v>1848</v>
      </c>
      <c r="H14810" s="23"/>
    </row>
    <row r="14811" spans="1:8" x14ac:dyDescent="0.25">
      <c r="A14811">
        <v>14122</v>
      </c>
      <c r="B14811" t="s">
        <v>19640</v>
      </c>
      <c r="C14811" t="s">
        <v>19640</v>
      </c>
      <c r="D14811" s="23">
        <v>30359578000108</v>
      </c>
      <c r="E14811" t="s">
        <v>1921</v>
      </c>
      <c r="F14811" t="s">
        <v>1386</v>
      </c>
      <c r="G14811">
        <v>21907</v>
      </c>
      <c r="H14811" s="23" t="s">
        <v>1438</v>
      </c>
    </row>
    <row r="14812" spans="1:8" x14ac:dyDescent="0.25">
      <c r="A14812">
        <v>15846</v>
      </c>
      <c r="B14812" t="s">
        <v>25889</v>
      </c>
      <c r="C14812" t="s">
        <v>25889</v>
      </c>
      <c r="D14812" s="23"/>
      <c r="E14812" t="s">
        <v>1578</v>
      </c>
      <c r="F14812" t="s">
        <v>1386</v>
      </c>
      <c r="G14812">
        <v>25213</v>
      </c>
      <c r="H14812" s="23"/>
    </row>
    <row r="14813" spans="1:8" x14ac:dyDescent="0.25">
      <c r="A14813">
        <v>5586</v>
      </c>
      <c r="B14813" t="s">
        <v>19641</v>
      </c>
      <c r="C14813" t="s">
        <v>19643</v>
      </c>
      <c r="D14813" s="23">
        <v>10646750000512</v>
      </c>
      <c r="E14813" t="s">
        <v>2205</v>
      </c>
      <c r="F14813" t="s">
        <v>1415</v>
      </c>
      <c r="G14813">
        <v>8644</v>
      </c>
      <c r="H14813" s="23" t="s">
        <v>1438</v>
      </c>
    </row>
    <row r="14814" spans="1:8" x14ac:dyDescent="0.25">
      <c r="A14814">
        <v>6639</v>
      </c>
      <c r="B14814" t="s">
        <v>19641</v>
      </c>
      <c r="C14814" t="s">
        <v>19642</v>
      </c>
      <c r="D14814" s="23">
        <v>10646750000601</v>
      </c>
      <c r="E14814" t="s">
        <v>1500</v>
      </c>
      <c r="F14814" t="s">
        <v>1415</v>
      </c>
      <c r="G14814">
        <v>10181</v>
      </c>
      <c r="H14814" s="23" t="s">
        <v>1438</v>
      </c>
    </row>
    <row r="14815" spans="1:8" x14ac:dyDescent="0.25">
      <c r="A14815">
        <v>10228</v>
      </c>
      <c r="B14815" t="s">
        <v>19644</v>
      </c>
      <c r="C14815" t="s">
        <v>19645</v>
      </c>
      <c r="D14815" s="23">
        <v>18619314000132</v>
      </c>
      <c r="E14815" t="s">
        <v>19646</v>
      </c>
      <c r="F14815" t="s">
        <v>1390</v>
      </c>
      <c r="G14815">
        <v>15430</v>
      </c>
      <c r="H14815" s="23">
        <v>294014252117</v>
      </c>
    </row>
    <row r="14816" spans="1:8" x14ac:dyDescent="0.25">
      <c r="A14816">
        <v>10981</v>
      </c>
      <c r="B14816" t="s">
        <v>19647</v>
      </c>
      <c r="C14816" t="s">
        <v>19647</v>
      </c>
      <c r="D14816" s="23">
        <v>8718431000108</v>
      </c>
      <c r="E14816" t="s">
        <v>1424</v>
      </c>
      <c r="F14816" t="s">
        <v>1390</v>
      </c>
      <c r="G14816">
        <v>16724</v>
      </c>
      <c r="H14816" s="23" t="s">
        <v>1438</v>
      </c>
    </row>
    <row r="14817" spans="1:8" x14ac:dyDescent="0.25">
      <c r="A14817">
        <v>14805</v>
      </c>
      <c r="B14817" t="s">
        <v>19648</v>
      </c>
      <c r="D14817" s="23">
        <v>5001408000100</v>
      </c>
      <c r="E14817" t="s">
        <v>14661</v>
      </c>
      <c r="F14817" t="s">
        <v>1390</v>
      </c>
      <c r="G14817">
        <v>23253</v>
      </c>
      <c r="H14817" s="23">
        <v>645435181116</v>
      </c>
    </row>
    <row r="14818" spans="1:8" x14ac:dyDescent="0.25">
      <c r="A14818">
        <v>11690</v>
      </c>
      <c r="B14818" t="s">
        <v>19649</v>
      </c>
      <c r="C14818" t="s">
        <v>19649</v>
      </c>
      <c r="D14818" s="23">
        <v>35808160000146</v>
      </c>
      <c r="E14818" t="s">
        <v>1409</v>
      </c>
      <c r="F14818" t="s">
        <v>1386</v>
      </c>
      <c r="G14818">
        <v>17621</v>
      </c>
      <c r="H14818" s="23">
        <v>163574774</v>
      </c>
    </row>
    <row r="14819" spans="1:8" x14ac:dyDescent="0.25">
      <c r="A14819">
        <v>8103</v>
      </c>
      <c r="B14819" t="s">
        <v>19650</v>
      </c>
      <c r="C14819" t="s">
        <v>19650</v>
      </c>
      <c r="D14819" s="23">
        <v>7146891000138</v>
      </c>
      <c r="E14819" t="s">
        <v>1430</v>
      </c>
      <c r="F14819" t="s">
        <v>1415</v>
      </c>
      <c r="G14819">
        <v>12394</v>
      </c>
      <c r="H14819" s="23" t="s">
        <v>1438</v>
      </c>
    </row>
    <row r="14820" spans="1:8" x14ac:dyDescent="0.25">
      <c r="A14820">
        <v>7741</v>
      </c>
      <c r="B14820" t="s">
        <v>19651</v>
      </c>
      <c r="C14820" t="s">
        <v>19652</v>
      </c>
      <c r="D14820" s="23">
        <v>8159960000100</v>
      </c>
      <c r="E14820" t="s">
        <v>1507</v>
      </c>
      <c r="F14820" t="s">
        <v>1415</v>
      </c>
      <c r="G14820">
        <v>12054</v>
      </c>
      <c r="H14820" s="23">
        <v>34050019</v>
      </c>
    </row>
    <row r="14821" spans="1:8" x14ac:dyDescent="0.25">
      <c r="A14821">
        <v>5687</v>
      </c>
      <c r="B14821" t="s">
        <v>25890</v>
      </c>
      <c r="C14821" t="s">
        <v>25890</v>
      </c>
      <c r="D14821" s="23"/>
      <c r="E14821" t="s">
        <v>1430</v>
      </c>
      <c r="F14821" t="s">
        <v>1415</v>
      </c>
      <c r="G14821">
        <v>8728</v>
      </c>
      <c r="H14821" s="23"/>
    </row>
    <row r="14822" spans="1:8" x14ac:dyDescent="0.25">
      <c r="A14822">
        <v>12697</v>
      </c>
      <c r="B14822" t="s">
        <v>19653</v>
      </c>
      <c r="C14822" t="s">
        <v>19654</v>
      </c>
      <c r="D14822" s="23">
        <v>31445148000163</v>
      </c>
      <c r="E14822" t="s">
        <v>1541</v>
      </c>
      <c r="F14822" t="s">
        <v>1386</v>
      </c>
      <c r="G14822">
        <v>19721</v>
      </c>
      <c r="H14822" s="23">
        <v>163245819</v>
      </c>
    </row>
    <row r="14823" spans="1:8" x14ac:dyDescent="0.25">
      <c r="A14823">
        <v>14963</v>
      </c>
      <c r="B14823" t="s">
        <v>19655</v>
      </c>
      <c r="C14823" t="s">
        <v>19656</v>
      </c>
      <c r="D14823" s="23">
        <v>63960056740</v>
      </c>
      <c r="E14823" t="s">
        <v>1385</v>
      </c>
      <c r="F14823" t="s">
        <v>1386</v>
      </c>
      <c r="G14823">
        <v>23470</v>
      </c>
      <c r="H14823" s="23">
        <v>163903077</v>
      </c>
    </row>
    <row r="14824" spans="1:8" x14ac:dyDescent="0.25">
      <c r="A14824">
        <v>7538</v>
      </c>
      <c r="B14824" t="s">
        <v>19657</v>
      </c>
      <c r="C14824" t="s">
        <v>19658</v>
      </c>
      <c r="D14824" s="23">
        <v>20232560000189</v>
      </c>
      <c r="E14824" t="s">
        <v>1430</v>
      </c>
      <c r="F14824" t="s">
        <v>1415</v>
      </c>
      <c r="G14824">
        <v>11472</v>
      </c>
      <c r="H14824" s="23" t="s">
        <v>19659</v>
      </c>
    </row>
    <row r="14825" spans="1:8" x14ac:dyDescent="0.25">
      <c r="A14825">
        <v>14797</v>
      </c>
      <c r="B14825" t="s">
        <v>19660</v>
      </c>
      <c r="C14825" t="s">
        <v>19661</v>
      </c>
      <c r="D14825" s="23">
        <v>37210659000182</v>
      </c>
      <c r="E14825" t="s">
        <v>4200</v>
      </c>
      <c r="F14825" t="s">
        <v>1415</v>
      </c>
      <c r="G14825">
        <v>23245</v>
      </c>
      <c r="H14825" s="23">
        <v>88830500</v>
      </c>
    </row>
    <row r="14826" spans="1:8" x14ac:dyDescent="0.25">
      <c r="A14826">
        <v>5403</v>
      </c>
      <c r="B14826" t="s">
        <v>19662</v>
      </c>
      <c r="C14826" t="s">
        <v>19662</v>
      </c>
      <c r="D14826" s="23">
        <v>93209765043274</v>
      </c>
      <c r="E14826" t="s">
        <v>1483</v>
      </c>
      <c r="F14826" t="s">
        <v>1398</v>
      </c>
      <c r="G14826">
        <v>8473</v>
      </c>
      <c r="H14826" s="23">
        <v>202508900</v>
      </c>
    </row>
    <row r="14827" spans="1:8" x14ac:dyDescent="0.25">
      <c r="A14827">
        <v>14918</v>
      </c>
      <c r="B14827" t="s">
        <v>19662</v>
      </c>
      <c r="C14827" t="s">
        <v>19663</v>
      </c>
      <c r="D14827" s="23">
        <v>93209765061337</v>
      </c>
      <c r="E14827" t="s">
        <v>1385</v>
      </c>
      <c r="F14827" t="s">
        <v>1386</v>
      </c>
      <c r="G14827">
        <v>23357</v>
      </c>
      <c r="H14827" s="23">
        <v>164868283</v>
      </c>
    </row>
    <row r="14828" spans="1:8" x14ac:dyDescent="0.25">
      <c r="A14828">
        <v>4002</v>
      </c>
      <c r="B14828" t="s">
        <v>19664</v>
      </c>
      <c r="C14828" t="s">
        <v>19665</v>
      </c>
      <c r="D14828" s="23">
        <v>93209765041220</v>
      </c>
      <c r="E14828" t="s">
        <v>1465</v>
      </c>
      <c r="F14828" t="s">
        <v>1398</v>
      </c>
      <c r="G14828">
        <v>5278</v>
      </c>
      <c r="H14828" s="23">
        <v>202370542</v>
      </c>
    </row>
    <row r="14829" spans="1:8" x14ac:dyDescent="0.25">
      <c r="A14829">
        <v>12840</v>
      </c>
      <c r="B14829" t="s">
        <v>19666</v>
      </c>
      <c r="C14829" t="s">
        <v>19667</v>
      </c>
      <c r="D14829" s="23">
        <v>93209765049558</v>
      </c>
      <c r="E14829" t="s">
        <v>1851</v>
      </c>
      <c r="F14829" t="s">
        <v>1386</v>
      </c>
      <c r="G14829">
        <v>19877</v>
      </c>
      <c r="H14829" s="23">
        <v>163624194</v>
      </c>
    </row>
    <row r="14830" spans="1:8" x14ac:dyDescent="0.25">
      <c r="A14830">
        <v>15089</v>
      </c>
      <c r="B14830" t="s">
        <v>19666</v>
      </c>
      <c r="C14830" t="s">
        <v>3236</v>
      </c>
      <c r="D14830" s="23">
        <v>93209765066649</v>
      </c>
      <c r="E14830" t="s">
        <v>2148</v>
      </c>
      <c r="F14830" t="s">
        <v>1386</v>
      </c>
      <c r="G14830">
        <v>23964</v>
      </c>
      <c r="H14830" s="23">
        <v>164888195</v>
      </c>
    </row>
    <row r="14831" spans="1:8" x14ac:dyDescent="0.25">
      <c r="A14831">
        <v>15088</v>
      </c>
      <c r="B14831" t="s">
        <v>19666</v>
      </c>
      <c r="C14831" t="s">
        <v>3236</v>
      </c>
      <c r="D14831" s="23">
        <v>93209765066720</v>
      </c>
      <c r="E14831" t="s">
        <v>1409</v>
      </c>
      <c r="F14831" t="s">
        <v>1386</v>
      </c>
      <c r="G14831">
        <v>23963</v>
      </c>
      <c r="H14831" s="23">
        <v>164888209</v>
      </c>
    </row>
    <row r="14832" spans="1:8" x14ac:dyDescent="0.25">
      <c r="A14832">
        <v>15092</v>
      </c>
      <c r="B14832" t="s">
        <v>19666</v>
      </c>
      <c r="C14832" t="s">
        <v>3236</v>
      </c>
      <c r="D14832" s="23">
        <v>93209765068935</v>
      </c>
      <c r="E14832" t="s">
        <v>1572</v>
      </c>
      <c r="F14832" t="s">
        <v>1386</v>
      </c>
      <c r="G14832">
        <v>23967</v>
      </c>
      <c r="H14832" s="23">
        <v>164984070</v>
      </c>
    </row>
    <row r="14833" spans="1:8" x14ac:dyDescent="0.25">
      <c r="A14833">
        <v>15091</v>
      </c>
      <c r="B14833" t="s">
        <v>19666</v>
      </c>
      <c r="C14833" t="s">
        <v>3236</v>
      </c>
      <c r="D14833" s="23">
        <v>93209765068854</v>
      </c>
      <c r="E14833" t="s">
        <v>1385</v>
      </c>
      <c r="F14833" t="s">
        <v>1386</v>
      </c>
      <c r="G14833">
        <v>23966</v>
      </c>
      <c r="H14833" s="23">
        <v>164955127</v>
      </c>
    </row>
    <row r="14834" spans="1:8" x14ac:dyDescent="0.25">
      <c r="A14834">
        <v>15090</v>
      </c>
      <c r="B14834" t="s">
        <v>19666</v>
      </c>
      <c r="C14834" t="s">
        <v>3236</v>
      </c>
      <c r="D14834" s="23">
        <v>93209765066991</v>
      </c>
      <c r="E14834" t="s">
        <v>1409</v>
      </c>
      <c r="F14834" t="s">
        <v>1386</v>
      </c>
      <c r="G14834">
        <v>23965</v>
      </c>
      <c r="H14834" s="23">
        <v>164888217</v>
      </c>
    </row>
    <row r="14835" spans="1:8" x14ac:dyDescent="0.25">
      <c r="A14835">
        <v>3999</v>
      </c>
      <c r="B14835" t="s">
        <v>19668</v>
      </c>
      <c r="C14835" t="s">
        <v>19669</v>
      </c>
      <c r="D14835" s="23">
        <v>93209765031420</v>
      </c>
      <c r="E14835" t="s">
        <v>1507</v>
      </c>
      <c r="F14835" t="s">
        <v>1415</v>
      </c>
      <c r="G14835">
        <v>5275</v>
      </c>
      <c r="H14835" s="23">
        <v>36907847</v>
      </c>
    </row>
    <row r="14836" spans="1:8" x14ac:dyDescent="0.25">
      <c r="A14836">
        <v>4000</v>
      </c>
      <c r="B14836" t="s">
        <v>19668</v>
      </c>
      <c r="C14836" t="s">
        <v>19669</v>
      </c>
      <c r="D14836" s="23">
        <v>93209765033120</v>
      </c>
      <c r="E14836" t="s">
        <v>1409</v>
      </c>
      <c r="F14836" t="s">
        <v>1386</v>
      </c>
      <c r="G14836">
        <v>5276</v>
      </c>
      <c r="H14836" s="23">
        <v>161612512</v>
      </c>
    </row>
    <row r="14837" spans="1:8" x14ac:dyDescent="0.25">
      <c r="A14837">
        <v>4001</v>
      </c>
      <c r="B14837" t="s">
        <v>19668</v>
      </c>
      <c r="C14837" t="s">
        <v>19669</v>
      </c>
      <c r="D14837" s="23">
        <v>93209765034798</v>
      </c>
      <c r="E14837" t="s">
        <v>1642</v>
      </c>
      <c r="F14837" t="s">
        <v>1415</v>
      </c>
      <c r="G14837">
        <v>5277</v>
      </c>
      <c r="H14837" s="23">
        <v>38158035</v>
      </c>
    </row>
    <row r="14838" spans="1:8" x14ac:dyDescent="0.25">
      <c r="A14838">
        <v>12070</v>
      </c>
      <c r="B14838" t="s">
        <v>19670</v>
      </c>
      <c r="C14838" t="s">
        <v>19670</v>
      </c>
      <c r="D14838" s="23">
        <v>93209765048667</v>
      </c>
      <c r="E14838" t="s">
        <v>1397</v>
      </c>
      <c r="F14838" t="s">
        <v>1398</v>
      </c>
      <c r="G14838">
        <v>18619</v>
      </c>
      <c r="H14838" s="23">
        <v>205317588</v>
      </c>
    </row>
    <row r="14839" spans="1:8" x14ac:dyDescent="0.25">
      <c r="A14839">
        <v>13290</v>
      </c>
      <c r="B14839" t="s">
        <v>19671</v>
      </c>
      <c r="D14839" s="23">
        <v>19659338000188</v>
      </c>
      <c r="E14839" t="s">
        <v>1597</v>
      </c>
      <c r="F14839" t="s">
        <v>1390</v>
      </c>
      <c r="G14839">
        <v>20544</v>
      </c>
      <c r="H14839" s="23">
        <v>219118728117</v>
      </c>
    </row>
    <row r="14840" spans="1:8" x14ac:dyDescent="0.25">
      <c r="A14840">
        <v>798</v>
      </c>
      <c r="B14840" t="s">
        <v>25891</v>
      </c>
      <c r="C14840" t="s">
        <v>25892</v>
      </c>
      <c r="D14840" s="23"/>
      <c r="E14840" t="s">
        <v>1385</v>
      </c>
      <c r="F14840" t="s">
        <v>1386</v>
      </c>
      <c r="G14840">
        <v>2074</v>
      </c>
      <c r="H14840" s="23"/>
    </row>
    <row r="14841" spans="1:8" x14ac:dyDescent="0.25">
      <c r="A14841">
        <v>10918</v>
      </c>
      <c r="B14841" t="s">
        <v>19672</v>
      </c>
      <c r="C14841" t="s">
        <v>19672</v>
      </c>
      <c r="D14841" s="23">
        <v>23273247000187</v>
      </c>
      <c r="E14841" t="s">
        <v>1732</v>
      </c>
      <c r="F14841" t="s">
        <v>1386</v>
      </c>
      <c r="G14841">
        <v>16598</v>
      </c>
      <c r="H14841" s="23">
        <v>162590776</v>
      </c>
    </row>
    <row r="14842" spans="1:8" x14ac:dyDescent="0.25">
      <c r="A14842">
        <v>14069</v>
      </c>
      <c r="B14842" t="s">
        <v>19673</v>
      </c>
      <c r="D14842" s="23">
        <v>48111595000340</v>
      </c>
      <c r="E14842" t="s">
        <v>2374</v>
      </c>
      <c r="F14842" t="s">
        <v>1390</v>
      </c>
      <c r="G14842">
        <v>21850</v>
      </c>
      <c r="H14842" s="23">
        <v>244812420110</v>
      </c>
    </row>
    <row r="14843" spans="1:8" x14ac:dyDescent="0.25">
      <c r="A14843">
        <v>13506</v>
      </c>
      <c r="B14843" t="s">
        <v>19674</v>
      </c>
      <c r="C14843" t="s">
        <v>19674</v>
      </c>
      <c r="D14843" s="23">
        <v>47043212000110</v>
      </c>
      <c r="E14843" t="s">
        <v>1417</v>
      </c>
      <c r="F14843" t="s">
        <v>1418</v>
      </c>
      <c r="G14843">
        <v>21108</v>
      </c>
      <c r="H14843" s="23">
        <v>12529562</v>
      </c>
    </row>
    <row r="14844" spans="1:8" x14ac:dyDescent="0.25">
      <c r="A14844">
        <v>13677</v>
      </c>
      <c r="B14844" t="s">
        <v>19675</v>
      </c>
      <c r="D14844" s="23">
        <v>35100928000122</v>
      </c>
      <c r="E14844" t="s">
        <v>3884</v>
      </c>
      <c r="F14844" t="s">
        <v>1390</v>
      </c>
      <c r="G14844">
        <v>21315</v>
      </c>
      <c r="H14844" s="23">
        <v>513144153110</v>
      </c>
    </row>
    <row r="14845" spans="1:8" x14ac:dyDescent="0.25">
      <c r="A14845">
        <v>14701</v>
      </c>
      <c r="B14845" t="s">
        <v>19676</v>
      </c>
      <c r="C14845" t="s">
        <v>19677</v>
      </c>
      <c r="D14845" s="23">
        <v>28423185000166</v>
      </c>
      <c r="E14845" t="s">
        <v>1424</v>
      </c>
      <c r="F14845" t="s">
        <v>1390</v>
      </c>
      <c r="G14845">
        <v>23148</v>
      </c>
      <c r="H14845" s="23">
        <v>118409630119</v>
      </c>
    </row>
    <row r="14846" spans="1:8" x14ac:dyDescent="0.25">
      <c r="A14846">
        <v>15852</v>
      </c>
      <c r="B14846" t="s">
        <v>25893</v>
      </c>
      <c r="C14846" t="s">
        <v>25894</v>
      </c>
      <c r="D14846" s="23"/>
      <c r="E14846" t="s">
        <v>1583</v>
      </c>
      <c r="F14846" t="s">
        <v>1386</v>
      </c>
      <c r="G14846">
        <v>18615</v>
      </c>
      <c r="H14846" s="23"/>
    </row>
    <row r="14847" spans="1:8" x14ac:dyDescent="0.25">
      <c r="A14847">
        <v>8561</v>
      </c>
      <c r="B14847" t="s">
        <v>25895</v>
      </c>
      <c r="C14847" t="s">
        <v>25896</v>
      </c>
      <c r="D14847" s="23"/>
      <c r="E14847" t="s">
        <v>1422</v>
      </c>
      <c r="F14847" t="s">
        <v>1386</v>
      </c>
      <c r="G14847">
        <v>13060</v>
      </c>
      <c r="H14847" s="23"/>
    </row>
    <row r="14848" spans="1:8" x14ac:dyDescent="0.25">
      <c r="A14848">
        <v>11583</v>
      </c>
      <c r="B14848" t="s">
        <v>19678</v>
      </c>
      <c r="C14848" t="s">
        <v>19678</v>
      </c>
      <c r="D14848" s="23">
        <v>23254012000148</v>
      </c>
      <c r="E14848" t="s">
        <v>1422</v>
      </c>
      <c r="F14848" t="s">
        <v>1386</v>
      </c>
      <c r="G14848">
        <v>17529</v>
      </c>
      <c r="H14848" s="23">
        <v>162602219</v>
      </c>
    </row>
    <row r="14849" spans="1:8" x14ac:dyDescent="0.25">
      <c r="A14849">
        <v>5707</v>
      </c>
      <c r="B14849" t="s">
        <v>19679</v>
      </c>
      <c r="C14849" t="s">
        <v>19680</v>
      </c>
      <c r="D14849" s="23">
        <v>17395103000109</v>
      </c>
      <c r="E14849" t="s">
        <v>19009</v>
      </c>
      <c r="F14849" t="s">
        <v>1415</v>
      </c>
      <c r="G14849">
        <v>8742</v>
      </c>
      <c r="H14849" s="23">
        <v>51417103</v>
      </c>
    </row>
    <row r="14850" spans="1:8" x14ac:dyDescent="0.25">
      <c r="A14850">
        <v>4862</v>
      </c>
      <c r="B14850" t="s">
        <v>19681</v>
      </c>
      <c r="C14850" t="s">
        <v>19682</v>
      </c>
      <c r="D14850" s="23">
        <v>11950966000106</v>
      </c>
      <c r="E14850" t="s">
        <v>2205</v>
      </c>
      <c r="F14850" t="s">
        <v>1415</v>
      </c>
      <c r="G14850">
        <v>7747</v>
      </c>
      <c r="H14850" s="23" t="s">
        <v>1438</v>
      </c>
    </row>
    <row r="14851" spans="1:8" x14ac:dyDescent="0.25">
      <c r="A14851">
        <v>10620</v>
      </c>
      <c r="B14851" t="s">
        <v>19683</v>
      </c>
      <c r="C14851" t="s">
        <v>19684</v>
      </c>
      <c r="D14851" s="23">
        <v>14834939000166</v>
      </c>
      <c r="E14851" t="s">
        <v>1435</v>
      </c>
      <c r="F14851" t="s">
        <v>1390</v>
      </c>
      <c r="G14851">
        <v>15992</v>
      </c>
      <c r="H14851" s="23">
        <v>796502807118</v>
      </c>
    </row>
    <row r="14852" spans="1:8" x14ac:dyDescent="0.25">
      <c r="A14852">
        <v>14862</v>
      </c>
      <c r="B14852" t="s">
        <v>19685</v>
      </c>
      <c r="C14852" t="s">
        <v>19685</v>
      </c>
      <c r="D14852" s="23">
        <v>49307653000107</v>
      </c>
      <c r="E14852" t="s">
        <v>4677</v>
      </c>
      <c r="F14852" t="s">
        <v>1386</v>
      </c>
      <c r="G14852">
        <v>23302</v>
      </c>
      <c r="H14852" s="23">
        <v>164554629</v>
      </c>
    </row>
    <row r="14853" spans="1:8" x14ac:dyDescent="0.25">
      <c r="A14853">
        <v>15871</v>
      </c>
      <c r="B14853" t="s">
        <v>25897</v>
      </c>
      <c r="C14853" t="s">
        <v>25898</v>
      </c>
      <c r="D14853" s="23">
        <v>43648971000155</v>
      </c>
      <c r="E14853" t="s">
        <v>1930</v>
      </c>
      <c r="F14853" t="s">
        <v>1390</v>
      </c>
      <c r="G14853">
        <v>25273</v>
      </c>
      <c r="H14853" s="23" t="s">
        <v>1438</v>
      </c>
    </row>
    <row r="14854" spans="1:8" x14ac:dyDescent="0.25">
      <c r="A14854">
        <v>7001</v>
      </c>
      <c r="B14854" t="s">
        <v>19686</v>
      </c>
      <c r="C14854" t="s">
        <v>19686</v>
      </c>
      <c r="D14854" s="23">
        <v>43648971005033</v>
      </c>
      <c r="E14854" t="s">
        <v>1507</v>
      </c>
      <c r="F14854" t="s">
        <v>1415</v>
      </c>
      <c r="G14854">
        <v>10988</v>
      </c>
      <c r="H14854" s="23">
        <v>57565708</v>
      </c>
    </row>
    <row r="14855" spans="1:8" x14ac:dyDescent="0.25">
      <c r="A14855">
        <v>2773</v>
      </c>
      <c r="B14855" t="s">
        <v>19687</v>
      </c>
      <c r="C14855" t="s">
        <v>19688</v>
      </c>
      <c r="D14855" s="23">
        <v>43648971003170</v>
      </c>
      <c r="E14855" t="s">
        <v>2415</v>
      </c>
      <c r="F14855" t="s">
        <v>1386</v>
      </c>
      <c r="G14855">
        <v>4049</v>
      </c>
      <c r="H14855" s="23">
        <v>161585078</v>
      </c>
    </row>
    <row r="14856" spans="1:8" x14ac:dyDescent="0.25">
      <c r="A14856">
        <v>11573</v>
      </c>
      <c r="B14856" t="s">
        <v>19689</v>
      </c>
      <c r="C14856" t="s">
        <v>19690</v>
      </c>
      <c r="D14856" s="23">
        <v>5417572000194</v>
      </c>
      <c r="E14856" t="s">
        <v>1992</v>
      </c>
      <c r="F14856" t="s">
        <v>1587</v>
      </c>
      <c r="G14856">
        <v>17518</v>
      </c>
      <c r="H14856" s="23">
        <v>246002328</v>
      </c>
    </row>
    <row r="14857" spans="1:8" x14ac:dyDescent="0.25">
      <c r="A14857">
        <v>14689</v>
      </c>
      <c r="B14857" t="s">
        <v>19691</v>
      </c>
      <c r="C14857" t="s">
        <v>19692</v>
      </c>
      <c r="D14857" s="23">
        <v>25481094000199</v>
      </c>
      <c r="E14857" t="s">
        <v>2199</v>
      </c>
      <c r="F14857" t="s">
        <v>1639</v>
      </c>
      <c r="G14857">
        <v>23125</v>
      </c>
      <c r="H14857" s="23">
        <v>676062280052</v>
      </c>
    </row>
    <row r="14858" spans="1:8" x14ac:dyDescent="0.25">
      <c r="A14858">
        <v>13319</v>
      </c>
      <c r="B14858" t="s">
        <v>19693</v>
      </c>
      <c r="C14858" t="s">
        <v>19694</v>
      </c>
      <c r="D14858" s="23">
        <v>36075731000143</v>
      </c>
      <c r="E14858" t="s">
        <v>1992</v>
      </c>
      <c r="F14858" t="s">
        <v>1587</v>
      </c>
      <c r="G14858">
        <v>20764</v>
      </c>
      <c r="H14858" s="23">
        <v>243351453</v>
      </c>
    </row>
    <row r="14859" spans="1:8" x14ac:dyDescent="0.25">
      <c r="A14859">
        <v>11252</v>
      </c>
      <c r="B14859" t="s">
        <v>25899</v>
      </c>
      <c r="C14859" t="s">
        <v>25900</v>
      </c>
      <c r="D14859" s="23"/>
      <c r="E14859" t="s">
        <v>1422</v>
      </c>
      <c r="F14859" t="s">
        <v>1386</v>
      </c>
      <c r="G14859">
        <v>7819</v>
      </c>
      <c r="H14859" s="23"/>
    </row>
    <row r="14860" spans="1:8" x14ac:dyDescent="0.25">
      <c r="A14860">
        <v>12019</v>
      </c>
      <c r="B14860" t="s">
        <v>19695</v>
      </c>
      <c r="C14860" t="s">
        <v>19696</v>
      </c>
      <c r="D14860" s="23">
        <v>5319191000172</v>
      </c>
      <c r="E14860" t="s">
        <v>1430</v>
      </c>
      <c r="F14860" t="s">
        <v>1415</v>
      </c>
      <c r="G14860">
        <v>18507</v>
      </c>
      <c r="H14860" s="23">
        <v>29682908</v>
      </c>
    </row>
    <row r="14861" spans="1:8" x14ac:dyDescent="0.25">
      <c r="A14861">
        <v>12026</v>
      </c>
      <c r="B14861" t="s">
        <v>19697</v>
      </c>
      <c r="C14861" t="s">
        <v>19698</v>
      </c>
      <c r="D14861" s="23">
        <v>13241574000101</v>
      </c>
      <c r="E14861" t="s">
        <v>1430</v>
      </c>
      <c r="F14861" t="s">
        <v>1415</v>
      </c>
      <c r="G14861">
        <v>18520</v>
      </c>
      <c r="H14861" s="23">
        <v>43356354</v>
      </c>
    </row>
    <row r="14862" spans="1:8" x14ac:dyDescent="0.25">
      <c r="A14862">
        <v>1655</v>
      </c>
      <c r="B14862" t="s">
        <v>19699</v>
      </c>
      <c r="C14862" t="s">
        <v>19700</v>
      </c>
      <c r="D14862" s="23">
        <v>1184026000108</v>
      </c>
      <c r="E14862" t="s">
        <v>1424</v>
      </c>
      <c r="F14862" t="s">
        <v>1390</v>
      </c>
      <c r="G14862">
        <v>2931</v>
      </c>
      <c r="H14862" s="23">
        <v>114691846110</v>
      </c>
    </row>
    <row r="14863" spans="1:8" x14ac:dyDescent="0.25">
      <c r="A14863">
        <v>9290</v>
      </c>
      <c r="B14863" t="s">
        <v>19701</v>
      </c>
      <c r="C14863" t="s">
        <v>19702</v>
      </c>
      <c r="D14863" s="23">
        <v>4949494000106</v>
      </c>
      <c r="E14863" t="s">
        <v>1409</v>
      </c>
      <c r="F14863" t="s">
        <v>1386</v>
      </c>
      <c r="G14863">
        <v>13785</v>
      </c>
      <c r="H14863" s="23">
        <v>161357121</v>
      </c>
    </row>
    <row r="14864" spans="1:8" x14ac:dyDescent="0.25">
      <c r="A14864">
        <v>11569</v>
      </c>
      <c r="B14864" t="s">
        <v>19703</v>
      </c>
      <c r="C14864" t="s">
        <v>19704</v>
      </c>
      <c r="D14864" s="23">
        <v>22087150000117</v>
      </c>
      <c r="E14864" t="s">
        <v>1530</v>
      </c>
      <c r="F14864" t="s">
        <v>1386</v>
      </c>
      <c r="G14864">
        <v>17515</v>
      </c>
      <c r="H14864" s="23">
        <v>163302979</v>
      </c>
    </row>
    <row r="14865" spans="1:8" x14ac:dyDescent="0.25">
      <c r="A14865">
        <v>10656</v>
      </c>
      <c r="B14865" t="s">
        <v>19705</v>
      </c>
      <c r="C14865" t="s">
        <v>19705</v>
      </c>
      <c r="D14865" s="23">
        <v>29027343000121</v>
      </c>
      <c r="E14865" t="s">
        <v>1385</v>
      </c>
      <c r="F14865" t="s">
        <v>1386</v>
      </c>
      <c r="G14865">
        <v>16063</v>
      </c>
      <c r="H14865" s="23">
        <v>163044465</v>
      </c>
    </row>
    <row r="14866" spans="1:8" x14ac:dyDescent="0.25">
      <c r="A14866">
        <v>6594</v>
      </c>
      <c r="B14866" t="s">
        <v>19706</v>
      </c>
      <c r="C14866" t="s">
        <v>19706</v>
      </c>
      <c r="D14866" s="23">
        <v>19246918000143</v>
      </c>
      <c r="E14866" t="s">
        <v>1452</v>
      </c>
      <c r="F14866" t="s">
        <v>1386</v>
      </c>
      <c r="G14866">
        <v>10131</v>
      </c>
      <c r="H14866" s="23">
        <v>162235534</v>
      </c>
    </row>
    <row r="14867" spans="1:8" x14ac:dyDescent="0.25">
      <c r="A14867">
        <v>7707</v>
      </c>
      <c r="B14867" t="s">
        <v>19707</v>
      </c>
      <c r="C14867" t="s">
        <v>19707</v>
      </c>
      <c r="D14867" s="23">
        <v>92660604014728</v>
      </c>
      <c r="E14867" t="s">
        <v>1992</v>
      </c>
      <c r="F14867" t="s">
        <v>1587</v>
      </c>
      <c r="G14867">
        <v>12026</v>
      </c>
      <c r="H14867" s="23">
        <v>242963552</v>
      </c>
    </row>
    <row r="14868" spans="1:8" x14ac:dyDescent="0.25">
      <c r="A14868">
        <v>11922</v>
      </c>
      <c r="B14868" t="s">
        <v>19707</v>
      </c>
      <c r="C14868" t="s">
        <v>19708</v>
      </c>
      <c r="D14868" s="23">
        <v>92660604013756</v>
      </c>
      <c r="E14868" t="s">
        <v>8996</v>
      </c>
      <c r="F14868" t="s">
        <v>1390</v>
      </c>
      <c r="G14868">
        <v>18319</v>
      </c>
      <c r="H14868" s="23">
        <v>671143732119</v>
      </c>
    </row>
    <row r="14869" spans="1:8" x14ac:dyDescent="0.25">
      <c r="A14869">
        <v>12635</v>
      </c>
      <c r="B14869" t="s">
        <v>19707</v>
      </c>
      <c r="D14869" s="23">
        <v>92660604014213</v>
      </c>
      <c r="E14869" t="s">
        <v>2371</v>
      </c>
      <c r="F14869" t="s">
        <v>1444</v>
      </c>
      <c r="G14869">
        <v>19660</v>
      </c>
      <c r="H14869" s="23">
        <v>113095830</v>
      </c>
    </row>
    <row r="14870" spans="1:8" x14ac:dyDescent="0.25">
      <c r="A14870">
        <v>3955</v>
      </c>
      <c r="B14870" t="s">
        <v>19709</v>
      </c>
      <c r="C14870" t="s">
        <v>19710</v>
      </c>
      <c r="D14870" s="23">
        <v>92660604002800</v>
      </c>
      <c r="E14870" t="s">
        <v>1642</v>
      </c>
      <c r="F14870" t="s">
        <v>1415</v>
      </c>
      <c r="G14870">
        <v>5231</v>
      </c>
      <c r="H14870" s="23">
        <v>10766391</v>
      </c>
    </row>
    <row r="14871" spans="1:8" x14ac:dyDescent="0.25">
      <c r="A14871">
        <v>4283</v>
      </c>
      <c r="B14871" t="s">
        <v>19711</v>
      </c>
      <c r="C14871" t="s">
        <v>19711</v>
      </c>
      <c r="D14871" s="23">
        <v>60405925000144</v>
      </c>
      <c r="E14871" t="s">
        <v>1424</v>
      </c>
      <c r="F14871" t="s">
        <v>1390</v>
      </c>
      <c r="G14871">
        <v>6861</v>
      </c>
      <c r="H14871" s="23" t="s">
        <v>1438</v>
      </c>
    </row>
    <row r="14872" spans="1:8" x14ac:dyDescent="0.25">
      <c r="A14872">
        <v>3761</v>
      </c>
      <c r="B14872" t="s">
        <v>19712</v>
      </c>
      <c r="C14872" t="s">
        <v>19713</v>
      </c>
      <c r="D14872" s="23">
        <v>8890091000190</v>
      </c>
      <c r="E14872" t="s">
        <v>1385</v>
      </c>
      <c r="F14872" t="s">
        <v>1386</v>
      </c>
      <c r="G14872">
        <v>5037</v>
      </c>
      <c r="H14872" s="23">
        <v>161521932</v>
      </c>
    </row>
    <row r="14873" spans="1:8" x14ac:dyDescent="0.25">
      <c r="A14873">
        <v>13346</v>
      </c>
      <c r="B14873" t="s">
        <v>19714</v>
      </c>
      <c r="C14873" t="s">
        <v>19715</v>
      </c>
      <c r="D14873" s="23">
        <v>1209357000228</v>
      </c>
      <c r="E14873" t="s">
        <v>3880</v>
      </c>
      <c r="F14873" t="s">
        <v>3547</v>
      </c>
      <c r="G14873">
        <v>20870</v>
      </c>
      <c r="H14873" s="23">
        <v>83827560</v>
      </c>
    </row>
    <row r="14874" spans="1:8" x14ac:dyDescent="0.25">
      <c r="A14874">
        <v>12602</v>
      </c>
      <c r="B14874" t="s">
        <v>19716</v>
      </c>
      <c r="C14874" t="s">
        <v>19716</v>
      </c>
      <c r="D14874" s="23">
        <v>53761607000150</v>
      </c>
      <c r="E14874" t="s">
        <v>2193</v>
      </c>
      <c r="F14874" t="s">
        <v>1390</v>
      </c>
      <c r="G14874">
        <v>19609</v>
      </c>
      <c r="H14874" s="23">
        <v>206593663111</v>
      </c>
    </row>
    <row r="14875" spans="1:8" x14ac:dyDescent="0.25">
      <c r="A14875">
        <v>12291</v>
      </c>
      <c r="B14875" t="s">
        <v>19716</v>
      </c>
      <c r="C14875" t="s">
        <v>19717</v>
      </c>
      <c r="D14875" s="23">
        <v>53761607000746</v>
      </c>
      <c r="E14875" t="s">
        <v>2193</v>
      </c>
      <c r="F14875" t="s">
        <v>1390</v>
      </c>
      <c r="G14875">
        <v>18889</v>
      </c>
      <c r="H14875" s="23">
        <v>206593663111</v>
      </c>
    </row>
    <row r="14876" spans="1:8" x14ac:dyDescent="0.25">
      <c r="A14876">
        <v>9254</v>
      </c>
      <c r="B14876" t="s">
        <v>19718</v>
      </c>
      <c r="C14876" t="s">
        <v>19719</v>
      </c>
      <c r="D14876" s="23">
        <v>8726888000237</v>
      </c>
      <c r="E14876" t="s">
        <v>1507</v>
      </c>
      <c r="F14876" t="s">
        <v>1415</v>
      </c>
      <c r="G14876">
        <v>13747</v>
      </c>
      <c r="H14876" s="23">
        <v>46661271</v>
      </c>
    </row>
    <row r="14877" spans="1:8" x14ac:dyDescent="0.25">
      <c r="A14877">
        <v>10262</v>
      </c>
      <c r="B14877" t="s">
        <v>19720</v>
      </c>
      <c r="C14877" t="s">
        <v>19720</v>
      </c>
      <c r="D14877" s="23">
        <v>11775945000100</v>
      </c>
      <c r="E14877" t="s">
        <v>4711</v>
      </c>
      <c r="F14877" t="s">
        <v>1407</v>
      </c>
      <c r="G14877">
        <v>15481</v>
      </c>
      <c r="H14877" s="23">
        <v>65661753</v>
      </c>
    </row>
    <row r="14878" spans="1:8" x14ac:dyDescent="0.25">
      <c r="A14878">
        <v>11482</v>
      </c>
      <c r="B14878" t="s">
        <v>19721</v>
      </c>
      <c r="C14878" t="s">
        <v>19721</v>
      </c>
      <c r="D14878" s="23">
        <v>11775945000282</v>
      </c>
      <c r="E14878" t="s">
        <v>2218</v>
      </c>
      <c r="F14878" t="s">
        <v>1398</v>
      </c>
      <c r="G14878">
        <v>17422</v>
      </c>
      <c r="H14878" s="23">
        <v>205064736</v>
      </c>
    </row>
    <row r="14879" spans="1:8" x14ac:dyDescent="0.25">
      <c r="A14879">
        <v>10386</v>
      </c>
      <c r="B14879" t="s">
        <v>19722</v>
      </c>
      <c r="C14879" t="s">
        <v>19723</v>
      </c>
      <c r="D14879" s="23">
        <v>15203735000190</v>
      </c>
      <c r="E14879" t="s">
        <v>1385</v>
      </c>
      <c r="F14879" t="s">
        <v>1386</v>
      </c>
      <c r="G14879">
        <v>15671</v>
      </c>
      <c r="H14879" s="23" t="s">
        <v>1438</v>
      </c>
    </row>
    <row r="14880" spans="1:8" x14ac:dyDescent="0.25">
      <c r="A14880">
        <v>6215</v>
      </c>
      <c r="B14880" t="s">
        <v>25901</v>
      </c>
      <c r="C14880" t="s">
        <v>25901</v>
      </c>
      <c r="D14880" s="23"/>
      <c r="E14880" t="s">
        <v>2050</v>
      </c>
      <c r="F14880" t="s">
        <v>1386</v>
      </c>
      <c r="G14880">
        <v>9747</v>
      </c>
      <c r="H14880" s="23"/>
    </row>
    <row r="14881" spans="1:8" x14ac:dyDescent="0.25">
      <c r="A14881">
        <v>13727</v>
      </c>
      <c r="B14881" t="s">
        <v>19724</v>
      </c>
      <c r="C14881" t="s">
        <v>19724</v>
      </c>
      <c r="D14881" s="23">
        <v>44956537000103</v>
      </c>
      <c r="E14881" t="s">
        <v>1740</v>
      </c>
      <c r="F14881" t="s">
        <v>1386</v>
      </c>
      <c r="G14881">
        <v>21384</v>
      </c>
      <c r="H14881" s="23">
        <v>164227520</v>
      </c>
    </row>
    <row r="14882" spans="1:8" x14ac:dyDescent="0.25">
      <c r="A14882">
        <v>13460</v>
      </c>
      <c r="B14882" t="s">
        <v>19725</v>
      </c>
      <c r="C14882" t="s">
        <v>19726</v>
      </c>
      <c r="D14882" s="23">
        <v>36160063000152</v>
      </c>
      <c r="E14882" t="s">
        <v>1385</v>
      </c>
      <c r="F14882" t="s">
        <v>1386</v>
      </c>
      <c r="G14882">
        <v>21048</v>
      </c>
      <c r="H14882" s="23">
        <v>163588759</v>
      </c>
    </row>
    <row r="14883" spans="1:8" x14ac:dyDescent="0.25">
      <c r="A14883">
        <v>4985</v>
      </c>
      <c r="B14883" t="s">
        <v>19727</v>
      </c>
      <c r="C14883" t="s">
        <v>19727</v>
      </c>
      <c r="D14883" s="23">
        <v>11386058000131</v>
      </c>
      <c r="E14883" t="s">
        <v>1385</v>
      </c>
      <c r="F14883" t="s">
        <v>1386</v>
      </c>
      <c r="G14883">
        <v>8012</v>
      </c>
      <c r="H14883" s="23">
        <v>161642918</v>
      </c>
    </row>
    <row r="14884" spans="1:8" x14ac:dyDescent="0.25">
      <c r="A14884">
        <v>4737</v>
      </c>
      <c r="B14884" t="s">
        <v>19728</v>
      </c>
      <c r="C14884" t="s">
        <v>19729</v>
      </c>
      <c r="D14884" s="23">
        <v>15417446000193</v>
      </c>
      <c r="E14884" t="s">
        <v>1424</v>
      </c>
      <c r="F14884" t="s">
        <v>1390</v>
      </c>
      <c r="G14884">
        <v>7313</v>
      </c>
      <c r="H14884" s="23" t="s">
        <v>1438</v>
      </c>
    </row>
    <row r="14885" spans="1:8" x14ac:dyDescent="0.25">
      <c r="A14885">
        <v>14884</v>
      </c>
      <c r="B14885" t="s">
        <v>19730</v>
      </c>
      <c r="D14885" s="23">
        <v>2387989000163</v>
      </c>
      <c r="E14885" t="s">
        <v>1675</v>
      </c>
      <c r="F14885" t="s">
        <v>1390</v>
      </c>
      <c r="G14885">
        <v>23321</v>
      </c>
      <c r="H14885" s="23">
        <v>664060792119</v>
      </c>
    </row>
    <row r="14886" spans="1:8" x14ac:dyDescent="0.25">
      <c r="A14886">
        <v>3490</v>
      </c>
      <c r="B14886" t="s">
        <v>19731</v>
      </c>
      <c r="C14886" t="s">
        <v>19732</v>
      </c>
      <c r="D14886" s="23">
        <v>78748183000115</v>
      </c>
      <c r="E14886" t="s">
        <v>1734</v>
      </c>
      <c r="F14886" t="s">
        <v>1390</v>
      </c>
      <c r="G14886">
        <v>4766</v>
      </c>
      <c r="H14886" s="23">
        <v>177067582113</v>
      </c>
    </row>
    <row r="14887" spans="1:8" x14ac:dyDescent="0.25">
      <c r="A14887">
        <v>12671</v>
      </c>
      <c r="B14887" t="s">
        <v>19733</v>
      </c>
      <c r="C14887" t="s">
        <v>19734</v>
      </c>
      <c r="D14887" s="23">
        <v>47038294000104</v>
      </c>
      <c r="E14887" t="s">
        <v>1424</v>
      </c>
      <c r="F14887" t="s">
        <v>1390</v>
      </c>
      <c r="G14887">
        <v>19695</v>
      </c>
      <c r="H14887" s="23">
        <v>279005159118</v>
      </c>
    </row>
    <row r="14888" spans="1:8" x14ac:dyDescent="0.25">
      <c r="A14888">
        <v>4292</v>
      </c>
      <c r="B14888" t="s">
        <v>25902</v>
      </c>
      <c r="C14888" t="s">
        <v>25903</v>
      </c>
      <c r="D14888" s="23"/>
      <c r="E14888" t="s">
        <v>1500</v>
      </c>
      <c r="F14888" t="s">
        <v>1415</v>
      </c>
      <c r="G14888">
        <v>6868</v>
      </c>
      <c r="H14888" s="23"/>
    </row>
    <row r="14889" spans="1:8" x14ac:dyDescent="0.25">
      <c r="A14889">
        <v>4839</v>
      </c>
      <c r="B14889" t="s">
        <v>19735</v>
      </c>
      <c r="C14889" t="s">
        <v>19736</v>
      </c>
      <c r="D14889" s="23">
        <v>3834566000107</v>
      </c>
      <c r="E14889" t="s">
        <v>1500</v>
      </c>
      <c r="F14889" t="s">
        <v>1415</v>
      </c>
      <c r="G14889">
        <v>7656</v>
      </c>
      <c r="H14889" s="23" t="s">
        <v>1438</v>
      </c>
    </row>
    <row r="14890" spans="1:8" x14ac:dyDescent="0.25">
      <c r="A14890">
        <v>6715</v>
      </c>
      <c r="B14890" t="s">
        <v>19737</v>
      </c>
      <c r="C14890" t="s">
        <v>19738</v>
      </c>
      <c r="D14890" s="23">
        <v>5347468000170</v>
      </c>
      <c r="E14890" t="s">
        <v>2199</v>
      </c>
      <c r="F14890" t="s">
        <v>1639</v>
      </c>
      <c r="G14890">
        <v>10329</v>
      </c>
      <c r="H14890" s="23">
        <v>1862473860028</v>
      </c>
    </row>
    <row r="14891" spans="1:8" x14ac:dyDescent="0.25">
      <c r="A14891">
        <v>13760</v>
      </c>
      <c r="B14891" t="s">
        <v>19739</v>
      </c>
      <c r="C14891" t="s">
        <v>19740</v>
      </c>
      <c r="D14891" s="23">
        <v>23328193000100</v>
      </c>
      <c r="E14891" t="s">
        <v>1385</v>
      </c>
      <c r="F14891" t="s">
        <v>1386</v>
      </c>
      <c r="G14891">
        <v>21453</v>
      </c>
      <c r="H14891" s="23">
        <v>162596502</v>
      </c>
    </row>
    <row r="14892" spans="1:8" x14ac:dyDescent="0.25">
      <c r="A14892">
        <v>7372</v>
      </c>
      <c r="B14892" t="s">
        <v>25904</v>
      </c>
      <c r="C14892" t="s">
        <v>25904</v>
      </c>
      <c r="D14892" s="23"/>
      <c r="E14892" t="s">
        <v>1422</v>
      </c>
      <c r="F14892" t="s">
        <v>1386</v>
      </c>
      <c r="G14892">
        <v>11294</v>
      </c>
      <c r="H14892" s="23"/>
    </row>
    <row r="14893" spans="1:8" x14ac:dyDescent="0.25">
      <c r="A14893">
        <v>5145</v>
      </c>
      <c r="B14893" t="s">
        <v>25905</v>
      </c>
      <c r="C14893" t="s">
        <v>25905</v>
      </c>
      <c r="D14893" s="23"/>
      <c r="E14893" t="s">
        <v>1385</v>
      </c>
      <c r="F14893" t="s">
        <v>1386</v>
      </c>
      <c r="G14893">
        <v>8185</v>
      </c>
      <c r="H14893" s="23"/>
    </row>
    <row r="14894" spans="1:8" x14ac:dyDescent="0.25">
      <c r="A14894">
        <v>11460</v>
      </c>
      <c r="B14894" t="s">
        <v>19741</v>
      </c>
      <c r="C14894" t="s">
        <v>19741</v>
      </c>
      <c r="D14894" s="23">
        <v>36497200000149</v>
      </c>
      <c r="E14894" t="s">
        <v>1921</v>
      </c>
      <c r="F14894" t="s">
        <v>1386</v>
      </c>
      <c r="G14894">
        <v>17398</v>
      </c>
      <c r="H14894" s="23">
        <v>163618631</v>
      </c>
    </row>
    <row r="14895" spans="1:8" x14ac:dyDescent="0.25">
      <c r="A14895">
        <v>2997</v>
      </c>
      <c r="B14895" t="s">
        <v>19742</v>
      </c>
      <c r="C14895" t="s">
        <v>19743</v>
      </c>
      <c r="D14895" s="23">
        <v>5427873000107</v>
      </c>
      <c r="E14895" t="s">
        <v>1385</v>
      </c>
      <c r="F14895" t="s">
        <v>1386</v>
      </c>
      <c r="G14895">
        <v>4273</v>
      </c>
      <c r="H14895" s="23">
        <v>161377670</v>
      </c>
    </row>
    <row r="14896" spans="1:8" x14ac:dyDescent="0.25">
      <c r="A14896">
        <v>13365</v>
      </c>
      <c r="B14896" t="s">
        <v>19744</v>
      </c>
      <c r="C14896" t="s">
        <v>19745</v>
      </c>
      <c r="D14896" s="23">
        <v>26796309000123</v>
      </c>
      <c r="E14896" t="s">
        <v>1417</v>
      </c>
      <c r="F14896" t="s">
        <v>1418</v>
      </c>
      <c r="G14896">
        <v>20914</v>
      </c>
      <c r="H14896" s="23">
        <v>87290778</v>
      </c>
    </row>
    <row r="14897" spans="1:8" x14ac:dyDescent="0.25">
      <c r="A14897">
        <v>1257</v>
      </c>
      <c r="B14897" t="s">
        <v>19746</v>
      </c>
      <c r="C14897" t="s">
        <v>19747</v>
      </c>
      <c r="D14897" s="23">
        <v>10282508000183</v>
      </c>
      <c r="E14897" t="s">
        <v>1385</v>
      </c>
      <c r="F14897" t="s">
        <v>1386</v>
      </c>
      <c r="G14897">
        <v>2533</v>
      </c>
      <c r="H14897" s="23">
        <v>161577598</v>
      </c>
    </row>
    <row r="14898" spans="1:8" x14ac:dyDescent="0.25">
      <c r="A14898">
        <v>4409</v>
      </c>
      <c r="B14898" t="s">
        <v>25906</v>
      </c>
      <c r="C14898" t="s">
        <v>25907</v>
      </c>
      <c r="D14898" s="23"/>
      <c r="E14898" t="s">
        <v>1723</v>
      </c>
      <c r="F14898" t="s">
        <v>1386</v>
      </c>
      <c r="G14898">
        <v>849</v>
      </c>
      <c r="H14898" s="23"/>
    </row>
    <row r="14899" spans="1:8" x14ac:dyDescent="0.25">
      <c r="A14899">
        <v>12217</v>
      </c>
      <c r="B14899" t="s">
        <v>19748</v>
      </c>
      <c r="C14899" t="s">
        <v>19749</v>
      </c>
      <c r="D14899" s="23">
        <v>4708116000130</v>
      </c>
      <c r="E14899" t="s">
        <v>1385</v>
      </c>
      <c r="F14899" t="s">
        <v>1386</v>
      </c>
      <c r="G14899">
        <v>18811</v>
      </c>
      <c r="H14899" s="23">
        <v>161330878</v>
      </c>
    </row>
    <row r="14900" spans="1:8" x14ac:dyDescent="0.25">
      <c r="A14900">
        <v>7327</v>
      </c>
      <c r="B14900" t="s">
        <v>25908</v>
      </c>
      <c r="C14900" t="s">
        <v>25908</v>
      </c>
      <c r="D14900" s="23"/>
      <c r="E14900" t="s">
        <v>1812</v>
      </c>
      <c r="F14900" t="s">
        <v>1386</v>
      </c>
      <c r="G14900">
        <v>11255</v>
      </c>
      <c r="H14900" s="23"/>
    </row>
    <row r="14901" spans="1:8" x14ac:dyDescent="0.25">
      <c r="A14901">
        <v>12695</v>
      </c>
      <c r="B14901" t="s">
        <v>19750</v>
      </c>
      <c r="C14901" t="s">
        <v>19751</v>
      </c>
      <c r="D14901" s="23">
        <v>9468788000130</v>
      </c>
      <c r="E14901" t="s">
        <v>1424</v>
      </c>
      <c r="F14901" t="s">
        <v>1390</v>
      </c>
      <c r="G14901">
        <v>19719</v>
      </c>
      <c r="H14901" s="23" t="s">
        <v>1438</v>
      </c>
    </row>
    <row r="14902" spans="1:8" x14ac:dyDescent="0.25">
      <c r="A14902">
        <v>8941</v>
      </c>
      <c r="B14902" t="s">
        <v>19752</v>
      </c>
      <c r="C14902" t="s">
        <v>19753</v>
      </c>
      <c r="D14902" s="23">
        <v>3794600000167</v>
      </c>
      <c r="E14902" t="s">
        <v>1430</v>
      </c>
      <c r="F14902" t="s">
        <v>1415</v>
      </c>
      <c r="G14902">
        <v>13481</v>
      </c>
      <c r="H14902" s="23" t="s">
        <v>1438</v>
      </c>
    </row>
    <row r="14903" spans="1:8" x14ac:dyDescent="0.25">
      <c r="A14903">
        <v>823</v>
      </c>
      <c r="B14903" t="s">
        <v>25909</v>
      </c>
      <c r="C14903" t="s">
        <v>25910</v>
      </c>
      <c r="D14903" s="23"/>
      <c r="E14903" t="s">
        <v>1422</v>
      </c>
      <c r="F14903" t="s">
        <v>1386</v>
      </c>
      <c r="G14903">
        <v>5462</v>
      </c>
      <c r="H14903" s="23"/>
    </row>
    <row r="14904" spans="1:8" x14ac:dyDescent="0.25">
      <c r="A14904">
        <v>8782</v>
      </c>
      <c r="B14904" t="s">
        <v>19754</v>
      </c>
      <c r="C14904" t="s">
        <v>19755</v>
      </c>
      <c r="D14904" s="23">
        <v>60618428000124</v>
      </c>
      <c r="E14904" t="s">
        <v>1424</v>
      </c>
      <c r="F14904" t="s">
        <v>1390</v>
      </c>
      <c r="G14904">
        <v>13275</v>
      </c>
      <c r="H14904" s="23">
        <v>105380372111</v>
      </c>
    </row>
    <row r="14905" spans="1:8" x14ac:dyDescent="0.25">
      <c r="A14905">
        <v>707</v>
      </c>
      <c r="B14905" t="s">
        <v>25911</v>
      </c>
      <c r="C14905" t="s">
        <v>25911</v>
      </c>
      <c r="D14905" s="23"/>
      <c r="E14905" t="s">
        <v>1385</v>
      </c>
      <c r="F14905" t="s">
        <v>1386</v>
      </c>
      <c r="G14905">
        <v>1983</v>
      </c>
      <c r="H14905" s="23"/>
    </row>
    <row r="14906" spans="1:8" x14ac:dyDescent="0.25">
      <c r="A14906">
        <v>14634</v>
      </c>
      <c r="B14906" t="s">
        <v>19756</v>
      </c>
      <c r="C14906" t="s">
        <v>19756</v>
      </c>
      <c r="D14906" s="23">
        <v>3619838000156</v>
      </c>
      <c r="E14906" t="s">
        <v>2806</v>
      </c>
      <c r="F14906" t="s">
        <v>1386</v>
      </c>
      <c r="G14906">
        <v>23049</v>
      </c>
      <c r="H14906" s="23">
        <v>161271090</v>
      </c>
    </row>
    <row r="14907" spans="1:8" x14ac:dyDescent="0.25">
      <c r="A14907">
        <v>997</v>
      </c>
      <c r="B14907" t="s">
        <v>25912</v>
      </c>
      <c r="C14907" t="s">
        <v>25912</v>
      </c>
      <c r="D14907" s="23"/>
      <c r="E14907" t="s">
        <v>1385</v>
      </c>
      <c r="F14907" t="s">
        <v>1386</v>
      </c>
      <c r="G14907">
        <v>2273</v>
      </c>
      <c r="H14907" s="23"/>
    </row>
    <row r="14908" spans="1:8" x14ac:dyDescent="0.25">
      <c r="A14908">
        <v>3567</v>
      </c>
      <c r="B14908" t="s">
        <v>19757</v>
      </c>
      <c r="C14908" t="s">
        <v>19758</v>
      </c>
      <c r="D14908" s="23">
        <v>8228095000107</v>
      </c>
      <c r="E14908" t="s">
        <v>1992</v>
      </c>
      <c r="F14908" t="s">
        <v>1587</v>
      </c>
      <c r="G14908">
        <v>4843</v>
      </c>
      <c r="H14908" s="23" t="s">
        <v>2239</v>
      </c>
    </row>
    <row r="14909" spans="1:8" x14ac:dyDescent="0.25">
      <c r="A14909">
        <v>8869</v>
      </c>
      <c r="B14909" t="s">
        <v>19759</v>
      </c>
      <c r="C14909" t="s">
        <v>19760</v>
      </c>
      <c r="D14909" s="23">
        <v>11844663000109</v>
      </c>
      <c r="E14909" t="s">
        <v>1430</v>
      </c>
      <c r="F14909" t="s">
        <v>1415</v>
      </c>
      <c r="G14909">
        <v>13394</v>
      </c>
      <c r="H14909" s="23">
        <v>39698190</v>
      </c>
    </row>
    <row r="14910" spans="1:8" x14ac:dyDescent="0.25">
      <c r="A14910">
        <v>12342</v>
      </c>
      <c r="B14910" t="s">
        <v>19761</v>
      </c>
      <c r="C14910" t="s">
        <v>19762</v>
      </c>
      <c r="D14910" s="23">
        <v>92323000152</v>
      </c>
      <c r="E14910" t="s">
        <v>2706</v>
      </c>
      <c r="F14910" t="s">
        <v>1619</v>
      </c>
      <c r="G14910">
        <v>18942</v>
      </c>
      <c r="H14910" s="23">
        <v>290258715</v>
      </c>
    </row>
    <row r="14911" spans="1:8" x14ac:dyDescent="0.25">
      <c r="A14911">
        <v>11854</v>
      </c>
      <c r="B14911" t="s">
        <v>19763</v>
      </c>
      <c r="C14911" t="s">
        <v>19763</v>
      </c>
      <c r="D14911" s="23">
        <v>9576223000176</v>
      </c>
      <c r="E14911" t="s">
        <v>1541</v>
      </c>
      <c r="F14911" t="s">
        <v>1386</v>
      </c>
      <c r="G14911">
        <v>18227</v>
      </c>
      <c r="H14911" s="23" t="s">
        <v>1438</v>
      </c>
    </row>
    <row r="14912" spans="1:8" x14ac:dyDescent="0.25">
      <c r="A14912">
        <v>3770</v>
      </c>
      <c r="B14912" t="s">
        <v>19764</v>
      </c>
      <c r="C14912" t="s">
        <v>19764</v>
      </c>
      <c r="D14912" s="23">
        <v>8907776000878</v>
      </c>
      <c r="E14912" t="s">
        <v>1422</v>
      </c>
      <c r="F14912" t="s">
        <v>1386</v>
      </c>
      <c r="G14912">
        <v>5046</v>
      </c>
      <c r="H14912" s="23"/>
    </row>
    <row r="14913" spans="1:8" x14ac:dyDescent="0.25">
      <c r="A14913">
        <v>14968</v>
      </c>
      <c r="B14913" t="s">
        <v>19765</v>
      </c>
      <c r="C14913" t="s">
        <v>19765</v>
      </c>
      <c r="D14913" s="23">
        <v>41208668000106</v>
      </c>
      <c r="E14913" t="s">
        <v>1422</v>
      </c>
      <c r="F14913" t="s">
        <v>1386</v>
      </c>
      <c r="G14913">
        <v>23476</v>
      </c>
      <c r="H14913" s="23" t="s">
        <v>1438</v>
      </c>
    </row>
    <row r="14914" spans="1:8" x14ac:dyDescent="0.25">
      <c r="A14914">
        <v>12171</v>
      </c>
      <c r="B14914" t="s">
        <v>19766</v>
      </c>
      <c r="C14914" t="s">
        <v>19766</v>
      </c>
      <c r="D14914" s="23">
        <v>8773135000100</v>
      </c>
      <c r="E14914" t="s">
        <v>1424</v>
      </c>
      <c r="F14914" t="s">
        <v>1390</v>
      </c>
      <c r="G14914">
        <v>18760</v>
      </c>
      <c r="H14914" s="23">
        <v>141613815116</v>
      </c>
    </row>
    <row r="14915" spans="1:8" x14ac:dyDescent="0.25">
      <c r="A14915">
        <v>8950</v>
      </c>
      <c r="B14915" t="s">
        <v>19767</v>
      </c>
      <c r="C14915" t="s">
        <v>19767</v>
      </c>
      <c r="D14915" s="23">
        <v>25186473000156</v>
      </c>
      <c r="E14915" t="s">
        <v>1541</v>
      </c>
      <c r="F14915" t="s">
        <v>1386</v>
      </c>
      <c r="G14915">
        <v>13489</v>
      </c>
      <c r="H14915" s="23">
        <v>162841027</v>
      </c>
    </row>
    <row r="14916" spans="1:8" x14ac:dyDescent="0.25">
      <c r="A14916">
        <v>4759</v>
      </c>
      <c r="B14916" t="s">
        <v>19768</v>
      </c>
      <c r="C14916" t="s">
        <v>19769</v>
      </c>
      <c r="D14916" s="23">
        <v>3780781000172</v>
      </c>
      <c r="E14916" t="s">
        <v>1505</v>
      </c>
      <c r="F14916" t="s">
        <v>1390</v>
      </c>
      <c r="G14916">
        <v>7352</v>
      </c>
      <c r="H14916" s="23">
        <v>582782280117</v>
      </c>
    </row>
    <row r="14917" spans="1:8" x14ac:dyDescent="0.25">
      <c r="A14917">
        <v>3662</v>
      </c>
      <c r="B14917" t="s">
        <v>19770</v>
      </c>
      <c r="C14917" t="s">
        <v>19771</v>
      </c>
      <c r="D14917" s="23">
        <v>8593904000180</v>
      </c>
      <c r="E14917" t="s">
        <v>1409</v>
      </c>
      <c r="F14917" t="s">
        <v>1386</v>
      </c>
      <c r="G14917">
        <v>4938</v>
      </c>
      <c r="H14917" s="23">
        <v>161508685</v>
      </c>
    </row>
    <row r="14918" spans="1:8" x14ac:dyDescent="0.25">
      <c r="A14918">
        <v>8045</v>
      </c>
      <c r="B14918" t="s">
        <v>19772</v>
      </c>
      <c r="C14918" t="s">
        <v>19773</v>
      </c>
      <c r="D14918" s="23">
        <v>23212408000122</v>
      </c>
      <c r="E14918" t="s">
        <v>1385</v>
      </c>
      <c r="F14918" t="s">
        <v>1386</v>
      </c>
      <c r="G14918">
        <v>12343</v>
      </c>
      <c r="H14918" s="23">
        <v>162585969</v>
      </c>
    </row>
    <row r="14919" spans="1:8" x14ac:dyDescent="0.25">
      <c r="A14919">
        <v>11198</v>
      </c>
      <c r="B14919" t="s">
        <v>19774</v>
      </c>
      <c r="C14919" t="s">
        <v>1032</v>
      </c>
      <c r="D14919" s="23">
        <v>28810269000152</v>
      </c>
      <c r="E14919" t="s">
        <v>3519</v>
      </c>
      <c r="F14919" t="s">
        <v>1880</v>
      </c>
      <c r="G14919">
        <v>17021</v>
      </c>
      <c r="H14919" s="23">
        <v>107072351</v>
      </c>
    </row>
    <row r="14920" spans="1:8" x14ac:dyDescent="0.25">
      <c r="A14920">
        <v>5226</v>
      </c>
      <c r="B14920" t="s">
        <v>19775</v>
      </c>
      <c r="C14920" t="s">
        <v>19776</v>
      </c>
      <c r="D14920" s="23">
        <v>6556167000110</v>
      </c>
      <c r="E14920" t="s">
        <v>1430</v>
      </c>
      <c r="F14920" t="s">
        <v>1415</v>
      </c>
      <c r="G14920">
        <v>8266</v>
      </c>
      <c r="H14920" s="23" t="s">
        <v>1438</v>
      </c>
    </row>
    <row r="14921" spans="1:8" x14ac:dyDescent="0.25">
      <c r="A14921">
        <v>15621</v>
      </c>
      <c r="B14921" t="s">
        <v>19777</v>
      </c>
      <c r="C14921" t="s">
        <v>19778</v>
      </c>
      <c r="D14921" s="23">
        <v>43480550000168</v>
      </c>
      <c r="E14921" t="s">
        <v>1385</v>
      </c>
      <c r="F14921" t="s">
        <v>1386</v>
      </c>
      <c r="G14921">
        <v>24894</v>
      </c>
      <c r="H14921" s="23">
        <v>164109170</v>
      </c>
    </row>
    <row r="14922" spans="1:8" x14ac:dyDescent="0.25">
      <c r="A14922">
        <v>15071</v>
      </c>
      <c r="B14922" t="s">
        <v>19779</v>
      </c>
      <c r="D14922" s="23">
        <v>45732055000124</v>
      </c>
      <c r="E14922" t="s">
        <v>3447</v>
      </c>
      <c r="F14922" t="s">
        <v>1444</v>
      </c>
      <c r="G14922">
        <v>23898</v>
      </c>
      <c r="H14922" s="23">
        <v>192158189</v>
      </c>
    </row>
    <row r="14923" spans="1:8" x14ac:dyDescent="0.25">
      <c r="A14923">
        <v>13517</v>
      </c>
      <c r="B14923" t="s">
        <v>19780</v>
      </c>
      <c r="C14923" t="s">
        <v>19780</v>
      </c>
      <c r="D14923" s="23">
        <v>45744173000152</v>
      </c>
      <c r="E14923" t="s">
        <v>1409</v>
      </c>
      <c r="F14923" t="s">
        <v>1386</v>
      </c>
      <c r="G14923">
        <v>21123</v>
      </c>
      <c r="H14923" s="23">
        <v>164284710</v>
      </c>
    </row>
    <row r="14924" spans="1:8" x14ac:dyDescent="0.25">
      <c r="A14924">
        <v>15616</v>
      </c>
      <c r="B14924" t="s">
        <v>19781</v>
      </c>
      <c r="C14924" t="s">
        <v>19781</v>
      </c>
      <c r="D14924" s="23">
        <v>49275240000198</v>
      </c>
      <c r="E14924" t="s">
        <v>1700</v>
      </c>
      <c r="F14924" t="s">
        <v>1386</v>
      </c>
      <c r="G14924">
        <v>24887</v>
      </c>
      <c r="H14924" s="23">
        <v>164551883</v>
      </c>
    </row>
    <row r="14925" spans="1:8" x14ac:dyDescent="0.25">
      <c r="A14925">
        <v>14520</v>
      </c>
      <c r="B14925" t="s">
        <v>19782</v>
      </c>
      <c r="C14925" t="s">
        <v>19783</v>
      </c>
      <c r="D14925" s="23">
        <v>50188620000174</v>
      </c>
      <c r="E14925" t="s">
        <v>1385</v>
      </c>
      <c r="F14925" t="s">
        <v>1386</v>
      </c>
      <c r="G14925">
        <v>22869</v>
      </c>
      <c r="H14925" s="23">
        <v>164620990</v>
      </c>
    </row>
    <row r="14926" spans="1:8" x14ac:dyDescent="0.25">
      <c r="A14926">
        <v>15441</v>
      </c>
      <c r="B14926" t="s">
        <v>19784</v>
      </c>
      <c r="C14926" t="s">
        <v>19784</v>
      </c>
      <c r="D14926" s="23">
        <v>50215330000172</v>
      </c>
      <c r="E14926" t="s">
        <v>1851</v>
      </c>
      <c r="F14926" t="s">
        <v>1386</v>
      </c>
      <c r="G14926">
        <v>24623</v>
      </c>
      <c r="H14926" s="23">
        <v>164623051</v>
      </c>
    </row>
    <row r="14927" spans="1:8" x14ac:dyDescent="0.25">
      <c r="A14927">
        <v>14161</v>
      </c>
      <c r="B14927" t="s">
        <v>19785</v>
      </c>
      <c r="C14927" t="s">
        <v>19785</v>
      </c>
      <c r="D14927" s="23">
        <v>50375452000126</v>
      </c>
      <c r="E14927" t="s">
        <v>1533</v>
      </c>
      <c r="F14927" t="s">
        <v>1386</v>
      </c>
      <c r="G14927">
        <v>22071</v>
      </c>
      <c r="H14927" s="23" t="s">
        <v>19786</v>
      </c>
    </row>
    <row r="14928" spans="1:8" x14ac:dyDescent="0.25">
      <c r="A14928">
        <v>14151</v>
      </c>
      <c r="B14928" t="s">
        <v>19787</v>
      </c>
      <c r="C14928" t="s">
        <v>19788</v>
      </c>
      <c r="D14928" s="23">
        <v>50795193000192</v>
      </c>
      <c r="E14928" t="s">
        <v>19789</v>
      </c>
      <c r="F14928" t="s">
        <v>1587</v>
      </c>
      <c r="G14928">
        <v>22035</v>
      </c>
      <c r="H14928" s="23">
        <v>240606817</v>
      </c>
    </row>
    <row r="14929" spans="1:8" x14ac:dyDescent="0.25">
      <c r="A14929">
        <v>14322</v>
      </c>
      <c r="B14929" t="s">
        <v>19790</v>
      </c>
      <c r="C14929" t="s">
        <v>19790</v>
      </c>
      <c r="D14929" s="23">
        <v>51527957000121</v>
      </c>
      <c r="E14929" t="s">
        <v>1578</v>
      </c>
      <c r="F14929" t="s">
        <v>1386</v>
      </c>
      <c r="G14929">
        <v>22573</v>
      </c>
      <c r="H14929" s="23" t="s">
        <v>19791</v>
      </c>
    </row>
    <row r="14930" spans="1:8" x14ac:dyDescent="0.25">
      <c r="A14930">
        <v>15724</v>
      </c>
      <c r="B14930" t="s">
        <v>19792</v>
      </c>
      <c r="C14930" t="s">
        <v>19792</v>
      </c>
      <c r="D14930" s="23">
        <v>52189899000136</v>
      </c>
      <c r="E14930" t="s">
        <v>1541</v>
      </c>
      <c r="F14930" t="s">
        <v>1386</v>
      </c>
      <c r="G14930">
        <v>25008</v>
      </c>
      <c r="H14930" s="23">
        <v>164761160</v>
      </c>
    </row>
    <row r="14931" spans="1:8" x14ac:dyDescent="0.25">
      <c r="A14931">
        <v>15551</v>
      </c>
      <c r="B14931" t="s">
        <v>19793</v>
      </c>
      <c r="C14931" t="s">
        <v>19793</v>
      </c>
      <c r="D14931" s="23">
        <v>52555587000107</v>
      </c>
      <c r="E14931" t="s">
        <v>1385</v>
      </c>
      <c r="F14931" t="s">
        <v>1386</v>
      </c>
      <c r="G14931">
        <v>24787</v>
      </c>
      <c r="H14931" s="23">
        <v>164787445</v>
      </c>
    </row>
    <row r="14932" spans="1:8" x14ac:dyDescent="0.25">
      <c r="A14932">
        <v>14691</v>
      </c>
      <c r="B14932" t="s">
        <v>19794</v>
      </c>
      <c r="C14932" t="s">
        <v>19795</v>
      </c>
      <c r="D14932" s="23">
        <v>52738177000193</v>
      </c>
      <c r="E14932" t="s">
        <v>1541</v>
      </c>
      <c r="F14932" t="s">
        <v>1386</v>
      </c>
      <c r="G14932">
        <v>23128</v>
      </c>
      <c r="H14932" s="23">
        <v>164800611</v>
      </c>
    </row>
    <row r="14933" spans="1:8" x14ac:dyDescent="0.25">
      <c r="A14933">
        <v>15236</v>
      </c>
      <c r="B14933" t="s">
        <v>19796</v>
      </c>
      <c r="C14933" t="s">
        <v>19797</v>
      </c>
      <c r="D14933" s="23">
        <v>52890374000123</v>
      </c>
      <c r="E14933" t="s">
        <v>1385</v>
      </c>
      <c r="F14933" t="s">
        <v>1386</v>
      </c>
      <c r="G14933">
        <v>24336</v>
      </c>
      <c r="H14933" s="23">
        <v>164811818</v>
      </c>
    </row>
    <row r="14934" spans="1:8" x14ac:dyDescent="0.25">
      <c r="A14934">
        <v>15623</v>
      </c>
      <c r="B14934" t="s">
        <v>19798</v>
      </c>
      <c r="C14934" t="s">
        <v>19798</v>
      </c>
      <c r="D14934" s="23">
        <v>53135479000130</v>
      </c>
      <c r="E14934" t="s">
        <v>1541</v>
      </c>
      <c r="F14934" t="s">
        <v>1386</v>
      </c>
      <c r="G14934">
        <v>24896</v>
      </c>
      <c r="H14934" s="23">
        <v>164829636</v>
      </c>
    </row>
    <row r="14935" spans="1:8" x14ac:dyDescent="0.25">
      <c r="A14935">
        <v>15345</v>
      </c>
      <c r="B14935" t="s">
        <v>19799</v>
      </c>
      <c r="C14935" t="s">
        <v>19800</v>
      </c>
      <c r="D14935" s="23">
        <v>53251839000169</v>
      </c>
      <c r="E14935" t="s">
        <v>1385</v>
      </c>
      <c r="F14935" t="s">
        <v>1386</v>
      </c>
      <c r="G14935">
        <v>24504</v>
      </c>
      <c r="H14935" s="23">
        <v>164835750</v>
      </c>
    </row>
    <row r="14936" spans="1:8" x14ac:dyDescent="0.25">
      <c r="A14936">
        <v>15687</v>
      </c>
      <c r="B14936" t="s">
        <v>19801</v>
      </c>
      <c r="C14936" t="s">
        <v>19802</v>
      </c>
      <c r="D14936" s="23">
        <v>53324541000131</v>
      </c>
      <c r="E14936" t="s">
        <v>1385</v>
      </c>
      <c r="F14936" t="s">
        <v>1386</v>
      </c>
      <c r="G14936">
        <v>24968</v>
      </c>
      <c r="H14936" s="23">
        <v>164841245</v>
      </c>
    </row>
    <row r="14937" spans="1:8" x14ac:dyDescent="0.25">
      <c r="A14937">
        <v>14722</v>
      </c>
      <c r="B14937" t="s">
        <v>19803</v>
      </c>
      <c r="C14937" t="s">
        <v>19804</v>
      </c>
      <c r="D14937" s="23">
        <v>53368070000163</v>
      </c>
      <c r="E14937" t="s">
        <v>1830</v>
      </c>
      <c r="F14937" t="s">
        <v>1386</v>
      </c>
      <c r="G14937">
        <v>23183</v>
      </c>
      <c r="H14937" s="23">
        <v>164843159</v>
      </c>
    </row>
    <row r="14938" spans="1:8" x14ac:dyDescent="0.25">
      <c r="A14938">
        <v>14708</v>
      </c>
      <c r="B14938" t="s">
        <v>19805</v>
      </c>
      <c r="C14938" t="s">
        <v>19805</v>
      </c>
      <c r="D14938" s="23">
        <v>53370134000160</v>
      </c>
      <c r="E14938" t="s">
        <v>1385</v>
      </c>
      <c r="F14938" t="s">
        <v>1386</v>
      </c>
      <c r="G14938">
        <v>23164</v>
      </c>
      <c r="H14938" s="23">
        <v>164843566</v>
      </c>
    </row>
    <row r="14939" spans="1:8" x14ac:dyDescent="0.25">
      <c r="A14939">
        <v>14639</v>
      </c>
      <c r="B14939" t="s">
        <v>19806</v>
      </c>
      <c r="C14939" t="s">
        <v>19806</v>
      </c>
      <c r="D14939" s="23">
        <v>53568250000199</v>
      </c>
      <c r="E14939" t="s">
        <v>1394</v>
      </c>
      <c r="F14939" t="s">
        <v>1386</v>
      </c>
      <c r="G14939">
        <v>23057</v>
      </c>
      <c r="H14939" s="23" t="s">
        <v>19807</v>
      </c>
    </row>
    <row r="14940" spans="1:8" x14ac:dyDescent="0.25">
      <c r="A14940">
        <v>14625</v>
      </c>
      <c r="B14940" t="s">
        <v>19808</v>
      </c>
      <c r="C14940" t="s">
        <v>19809</v>
      </c>
      <c r="D14940" s="23">
        <v>53580462000191</v>
      </c>
      <c r="E14940" t="s">
        <v>1385</v>
      </c>
      <c r="F14940" t="s">
        <v>1386</v>
      </c>
      <c r="G14940">
        <v>23030</v>
      </c>
      <c r="H14940" s="23">
        <v>164859098</v>
      </c>
    </row>
    <row r="14941" spans="1:8" x14ac:dyDescent="0.25">
      <c r="A14941">
        <v>14852</v>
      </c>
      <c r="B14941" t="s">
        <v>19810</v>
      </c>
      <c r="C14941" t="s">
        <v>19811</v>
      </c>
      <c r="D14941" s="23">
        <v>54465261000106</v>
      </c>
      <c r="E14941" t="s">
        <v>1527</v>
      </c>
      <c r="F14941" t="s">
        <v>1386</v>
      </c>
      <c r="G14941">
        <v>23293</v>
      </c>
      <c r="H14941" s="23">
        <v>164916075</v>
      </c>
    </row>
    <row r="14942" spans="1:8" x14ac:dyDescent="0.25">
      <c r="A14942">
        <v>15927</v>
      </c>
      <c r="B14942" t="s">
        <v>25913</v>
      </c>
      <c r="C14942" t="s">
        <v>25913</v>
      </c>
      <c r="D14942" s="23">
        <v>55554503000109</v>
      </c>
      <c r="E14942" t="s">
        <v>1723</v>
      </c>
      <c r="F14942" t="s">
        <v>1386</v>
      </c>
      <c r="G14942">
        <v>25586</v>
      </c>
      <c r="H14942" s="23" t="s">
        <v>25914</v>
      </c>
    </row>
    <row r="14943" spans="1:8" x14ac:dyDescent="0.25">
      <c r="A14943">
        <v>15772</v>
      </c>
      <c r="B14943" t="s">
        <v>19812</v>
      </c>
      <c r="D14943" s="23">
        <v>55867734000164</v>
      </c>
      <c r="E14943" t="s">
        <v>1385</v>
      </c>
      <c r="F14943" t="s">
        <v>1386</v>
      </c>
      <c r="G14943">
        <v>25079</v>
      </c>
      <c r="H14943" s="23">
        <v>165005858</v>
      </c>
    </row>
    <row r="14944" spans="1:8" x14ac:dyDescent="0.25">
      <c r="A14944">
        <v>15883</v>
      </c>
      <c r="B14944" t="s">
        <v>25915</v>
      </c>
      <c r="C14944" t="s">
        <v>25915</v>
      </c>
      <c r="D14944" s="23">
        <v>55925797000120</v>
      </c>
      <c r="E14944" t="s">
        <v>1487</v>
      </c>
      <c r="F14944" t="s">
        <v>1386</v>
      </c>
      <c r="G14944">
        <v>25339</v>
      </c>
      <c r="H14944" s="23" t="s">
        <v>25916</v>
      </c>
    </row>
    <row r="14945" spans="1:8" x14ac:dyDescent="0.25">
      <c r="A14945">
        <v>15714</v>
      </c>
      <c r="B14945" t="s">
        <v>19813</v>
      </c>
      <c r="C14945" t="s">
        <v>19814</v>
      </c>
      <c r="D14945" s="23">
        <v>57464932000102</v>
      </c>
      <c r="E14945" t="s">
        <v>1385</v>
      </c>
      <c r="F14945" t="s">
        <v>1386</v>
      </c>
      <c r="G14945">
        <v>24993</v>
      </c>
      <c r="H14945" s="23" t="s">
        <v>19815</v>
      </c>
    </row>
    <row r="14946" spans="1:8" x14ac:dyDescent="0.25">
      <c r="A14946">
        <v>15443</v>
      </c>
      <c r="B14946" t="s">
        <v>19816</v>
      </c>
      <c r="C14946" t="s">
        <v>19817</v>
      </c>
      <c r="D14946" s="23">
        <v>57731749000126</v>
      </c>
      <c r="E14946" t="s">
        <v>1572</v>
      </c>
      <c r="F14946" t="s">
        <v>1386</v>
      </c>
      <c r="G14946">
        <v>24625</v>
      </c>
      <c r="H14946" s="23">
        <v>165092122</v>
      </c>
    </row>
    <row r="14947" spans="1:8" x14ac:dyDescent="0.25">
      <c r="A14947">
        <v>15793</v>
      </c>
      <c r="B14947" t="s">
        <v>19818</v>
      </c>
      <c r="C14947" t="s">
        <v>19818</v>
      </c>
      <c r="D14947" s="23">
        <v>58535862000107</v>
      </c>
      <c r="E14947" t="s">
        <v>1816</v>
      </c>
      <c r="F14947" t="s">
        <v>1386</v>
      </c>
      <c r="G14947">
        <v>25107</v>
      </c>
      <c r="H14947" s="23" t="s">
        <v>19819</v>
      </c>
    </row>
    <row r="14948" spans="1:8" x14ac:dyDescent="0.25">
      <c r="A14948">
        <v>15518</v>
      </c>
      <c r="B14948" t="s">
        <v>19820</v>
      </c>
      <c r="C14948" t="s">
        <v>19821</v>
      </c>
      <c r="D14948" s="23">
        <v>58633190000164</v>
      </c>
      <c r="E14948" t="s">
        <v>1541</v>
      </c>
      <c r="F14948" t="s">
        <v>1386</v>
      </c>
      <c r="G14948">
        <v>24740</v>
      </c>
      <c r="H14948" s="23">
        <v>165153938</v>
      </c>
    </row>
    <row r="14949" spans="1:8" x14ac:dyDescent="0.25">
      <c r="A14949">
        <v>15748</v>
      </c>
      <c r="B14949" t="s">
        <v>19822</v>
      </c>
      <c r="C14949" t="s">
        <v>19822</v>
      </c>
      <c r="D14949" s="23">
        <v>59073774000195</v>
      </c>
      <c r="E14949" t="s">
        <v>1823</v>
      </c>
      <c r="F14949" t="s">
        <v>1386</v>
      </c>
      <c r="G14949">
        <v>25038</v>
      </c>
      <c r="H14949" s="23" t="s">
        <v>19823</v>
      </c>
    </row>
    <row r="14950" spans="1:8" x14ac:dyDescent="0.25">
      <c r="A14950">
        <v>15747</v>
      </c>
      <c r="B14950" t="s">
        <v>19824</v>
      </c>
      <c r="C14950" t="s">
        <v>19824</v>
      </c>
      <c r="D14950" s="23">
        <v>59469557000119</v>
      </c>
      <c r="E14950" t="s">
        <v>1744</v>
      </c>
      <c r="F14950" t="s">
        <v>1386</v>
      </c>
      <c r="G14950">
        <v>25037</v>
      </c>
      <c r="H14950" s="23" t="s">
        <v>19825</v>
      </c>
    </row>
    <row r="14951" spans="1:8" x14ac:dyDescent="0.25">
      <c r="A14951">
        <v>15665</v>
      </c>
      <c r="B14951" t="s">
        <v>19826</v>
      </c>
      <c r="C14951" t="s">
        <v>19826</v>
      </c>
      <c r="D14951" s="23">
        <v>59843142000163</v>
      </c>
      <c r="E14951" t="s">
        <v>2253</v>
      </c>
      <c r="F14951" t="s">
        <v>1386</v>
      </c>
      <c r="G14951">
        <v>24942</v>
      </c>
      <c r="H14951" s="23" t="s">
        <v>19827</v>
      </c>
    </row>
    <row r="14952" spans="1:8" x14ac:dyDescent="0.25">
      <c r="A14952">
        <v>15625</v>
      </c>
      <c r="B14952" t="s">
        <v>19828</v>
      </c>
      <c r="C14952" t="s">
        <v>19828</v>
      </c>
      <c r="D14952" s="23">
        <v>51361378000151</v>
      </c>
      <c r="E14952" t="s">
        <v>1483</v>
      </c>
      <c r="F14952" t="s">
        <v>1398</v>
      </c>
      <c r="G14952">
        <v>24898</v>
      </c>
      <c r="H14952" s="23">
        <v>206385463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9"/>
  <dimension ref="A1:AH3432"/>
  <sheetViews>
    <sheetView showGridLines="0" topLeftCell="B1" zoomScaleNormal="100" workbookViewId="0">
      <pane ySplit="1" topLeftCell="A454" activePane="bottomLeft" state="frozen"/>
      <selection activeCell="D1" sqref="D1"/>
      <selection pane="bottomLeft" activeCell="C511" sqref="C511"/>
    </sheetView>
  </sheetViews>
  <sheetFormatPr defaultRowHeight="12.75" customHeight="1" x14ac:dyDescent="0.25"/>
  <cols>
    <col min="1" max="1" width="16" style="88" bestFit="1" customWidth="1"/>
    <col min="2" max="2" width="13.42578125" style="88" bestFit="1" customWidth="1"/>
    <col min="3" max="3" width="21.42578125" bestFit="1" customWidth="1"/>
    <col min="4" max="4" width="13.5703125" customWidth="1"/>
    <col min="5" max="5" width="104.42578125" style="24" bestFit="1" customWidth="1"/>
    <col min="6" max="6" width="16.42578125" style="16" bestFit="1" customWidth="1"/>
    <col min="7" max="7" width="15.7109375" customWidth="1"/>
    <col min="8" max="8" width="15.42578125" customWidth="1"/>
    <col min="9" max="9" width="15.140625" customWidth="1"/>
    <col min="10" max="10" width="19.140625" style="12" bestFit="1" customWidth="1"/>
    <col min="11" max="11" width="12.7109375" style="203" customWidth="1"/>
    <col min="12" max="12" width="16.140625" bestFit="1" customWidth="1"/>
    <col min="13" max="13" width="16.42578125" bestFit="1" customWidth="1"/>
    <col min="14" max="14" width="16.42578125" customWidth="1"/>
    <col min="15" max="15" width="24.140625" bestFit="1" customWidth="1"/>
    <col min="16" max="16" width="17.28515625" style="203" customWidth="1"/>
    <col min="17" max="17" width="14.28515625" customWidth="1"/>
    <col min="18" max="18" width="11.28515625" style="203" customWidth="1"/>
    <col min="19" max="19" width="15.140625" customWidth="1"/>
    <col min="20" max="20" width="35.140625" style="152" customWidth="1"/>
    <col min="21" max="21" width="19.7109375" style="137" customWidth="1"/>
    <col min="22" max="22" width="16.28515625" customWidth="1"/>
    <col min="23" max="23" width="42.28515625" customWidth="1"/>
    <col min="24" max="24" width="22.28515625" bestFit="1" customWidth="1"/>
    <col min="25" max="25" width="8.7109375" bestFit="1" customWidth="1"/>
    <col min="26" max="26" width="15.28515625" style="12" customWidth="1"/>
    <col min="27" max="27" width="7.85546875" style="60" customWidth="1"/>
    <col min="28" max="28" width="22.28515625" bestFit="1" customWidth="1"/>
    <col min="29" max="29" width="22.5703125" bestFit="1" customWidth="1"/>
    <col min="30" max="30" width="9.85546875" customWidth="1"/>
    <col min="33" max="33" width="13.28515625" bestFit="1" customWidth="1"/>
  </cols>
  <sheetData>
    <row r="1" spans="1:34" ht="12.75" customHeight="1" x14ac:dyDescent="0.25">
      <c r="A1" s="89" t="s">
        <v>433</v>
      </c>
      <c r="B1" s="86" t="s">
        <v>434</v>
      </c>
      <c r="C1" s="157" t="s">
        <v>266</v>
      </c>
      <c r="D1" s="1" t="s">
        <v>0</v>
      </c>
      <c r="E1" s="25" t="s">
        <v>1038</v>
      </c>
      <c r="F1" s="15" t="s">
        <v>556</v>
      </c>
      <c r="G1" s="1" t="s">
        <v>3</v>
      </c>
      <c r="H1" s="13" t="s">
        <v>553</v>
      </c>
      <c r="I1" s="11" t="s">
        <v>554</v>
      </c>
      <c r="J1" s="63" t="s">
        <v>432</v>
      </c>
      <c r="K1" s="177" t="s">
        <v>7</v>
      </c>
      <c r="L1" s="11" t="s">
        <v>20083</v>
      </c>
      <c r="M1" s="11" t="s">
        <v>20167</v>
      </c>
      <c r="N1" s="11" t="s">
        <v>20084</v>
      </c>
      <c r="O1" s="11" t="s">
        <v>558</v>
      </c>
      <c r="P1" s="204" t="s">
        <v>1</v>
      </c>
      <c r="Q1" s="1" t="s">
        <v>2</v>
      </c>
      <c r="R1" s="204" t="s">
        <v>4</v>
      </c>
      <c r="S1" s="1" t="s">
        <v>5</v>
      </c>
      <c r="T1" s="151" t="s">
        <v>6</v>
      </c>
      <c r="U1" s="138" t="s">
        <v>8</v>
      </c>
      <c r="V1" s="1" t="s">
        <v>9</v>
      </c>
      <c r="W1" s="9" t="s">
        <v>10</v>
      </c>
      <c r="X1" s="48" t="s">
        <v>1376</v>
      </c>
      <c r="Y1" s="48" t="s">
        <v>1377</v>
      </c>
      <c r="Z1" s="11" t="s">
        <v>555</v>
      </c>
      <c r="AA1" s="61" t="s">
        <v>20169</v>
      </c>
      <c r="AB1" s="53" t="s">
        <v>20168</v>
      </c>
      <c r="AC1" s="17" t="s">
        <v>662</v>
      </c>
      <c r="AD1" s="17" t="s">
        <v>663</v>
      </c>
      <c r="AE1" s="17" t="s">
        <v>664</v>
      </c>
      <c r="AF1" s="17" t="s">
        <v>665</v>
      </c>
      <c r="AG1" s="17" t="s">
        <v>669</v>
      </c>
      <c r="AH1" s="17" t="s">
        <v>1370</v>
      </c>
    </row>
    <row r="2" spans="1:34" ht="12.75" customHeight="1" x14ac:dyDescent="0.25">
      <c r="A2" s="90" t="str">
        <f>IF(C2="Oficina Diversos","Oficina Geral",
IF(ISNUMBER(FIND("Estoque - Colhedoras",C2)),"Colhedoras",IF(ISNUMBER(FIND("Caldeiraria",C2)),"Caldeiraria",IF(ISNUMBER(FIND("Borracharia",C2)),"Borracharia",IF(ISNUMBER(FIND("Lubrificação",C2)),"Lubrificação",
IF(ISNUMBER(FIND("Estoque - Carregadeiras",C2)),"Carregadeiras",IF(ISNUMBER(FIND("Estoque - Veic. Leves",C2)),"Veic. Leves",
IF(ISNUMBER(FIND("Estoque - Caminhões",C2)),"Caminhões",IF(ISNUMBER(FIND("Estoque - Transbordos",C2)),"Transbordos",
IF(ISNUMBER(FIND("Estoque - Tratores",C2)),"Tratores",
IF(ISNUMBER(FIND("Estoque - Máquinas pesadas",C2)),"Máquinas pesadas",
IF(ISNUMBER(FIND("Estoque - Reboques",C2)),"Reboques",
IF(C2="Estoque","Estoque",
IF(AND(ISNUMBER(C2),C2&gt;1000,C2&lt;2000),"Caminhões",
IF(AND(ISNUMBER(C2),C2&gt;2000,C2&lt;3000),"Tratores",
IF(AND(ISNUMBER(C2),C2&gt;3000,C2&lt;4000),"Carregadeiras",
IF(AND(ISNUMBER(C2),C2&gt;4000,C2&lt;5000),"Máquinas pesadas",
IF(AND(ISNUMBER(C2),C2&gt;5000,C2&lt;6000),"Colhedoras",
IF(AND(ISNUMBER(C2),C2&gt;7000,C2&lt;8000),"Irrigação",
IF(AND(ISNUMBER(C2),C2&gt;8000,C2&lt;9000),"Reboques",IF(AND(ISNUMBER(C2),C2&gt;0,C2&lt;1000),"Veic. Leves","")))))))))))))))))))))</f>
        <v>Estoque</v>
      </c>
      <c r="B2" s="211"/>
      <c r="C2" s="220" t="s">
        <v>20692</v>
      </c>
      <c r="D2" s="5">
        <v>92</v>
      </c>
      <c r="E2" s="6" t="s">
        <v>20954</v>
      </c>
      <c r="F2" s="101" t="str">
        <f>IF(ISBLANK(K2), "Apenas Solicitação", "Tem OC")</f>
        <v>Tem OC</v>
      </c>
      <c r="G2" s="5">
        <v>4</v>
      </c>
      <c r="H2" s="113">
        <f>G2-I2</f>
        <v>4</v>
      </c>
      <c r="I2" s="113"/>
      <c r="J2" s="50">
        <v>45826</v>
      </c>
      <c r="K2" s="178">
        <v>45843</v>
      </c>
      <c r="L2" s="3" t="s">
        <v>20151</v>
      </c>
      <c r="M2" s="104" t="str">
        <f ca="1">IF(OR(N2="", N2=0), "", IF(N2&gt;TODAY(), "No prazo", "Atrasado"))</f>
        <v>Atrasado</v>
      </c>
      <c r="N2" s="104">
        <f>IFERROR(K2 + VALUE(LEFT(L2, FIND(" ", L2) - 1)), "")</f>
        <v>45843</v>
      </c>
      <c r="O2" s="105">
        <f>IF(_xlfn.DAYS(K2,J2)&lt;0, "Aguardando OC", _xlfn.DAYS(K2,J2))</f>
        <v>17</v>
      </c>
      <c r="P2" s="205">
        <v>408187</v>
      </c>
      <c r="Q2" s="255"/>
      <c r="R2" s="205">
        <v>170489</v>
      </c>
      <c r="S2" s="5">
        <v>221</v>
      </c>
      <c r="T2" s="264" t="s">
        <v>1029</v>
      </c>
      <c r="U2" s="51">
        <v>1073.8900000000001</v>
      </c>
      <c r="V2" s="5">
        <v>3532</v>
      </c>
      <c r="W2" s="117" t="str">
        <f>IFERROR(VLOOKUP(V2, Fornecedores!A:C, 3, FALSE), "")</f>
        <v xml:space="preserve">HC PNEUS SA         </v>
      </c>
      <c r="X2" s="105" t="str">
        <f>IFERROR(VLOOKUP(V2, Fornecedores!A:E, 5, FALSE), "")</f>
        <v>João Pessoa</v>
      </c>
      <c r="Y2" s="105" t="str">
        <f>IFERROR(VLOOKUP(V2, Fornecedores!A:F, 6, FALSE), "")</f>
        <v>PB</v>
      </c>
      <c r="Z2" s="101" t="str">
        <f>IF(H2=0, "Pedido entregue!", "Pendente")</f>
        <v>Pendente</v>
      </c>
      <c r="AA2" s="119"/>
      <c r="AB2" s="132" t="str">
        <f>IF(Z2="Pedido Entregue!", IF(AA2=1, "Retirado do Almoxarifado", IF(AA2=2, "Material devolvido", "Aguardando retirada")), IF(Z2="Pendente", "Entrega pendente", ""))</f>
        <v>Entrega pendente</v>
      </c>
      <c r="AC2" s="18">
        <v>1</v>
      </c>
      <c r="AD2" s="18">
        <f>AC2/SUMIF($P:$P,P2,$AC:$AC)</f>
        <v>1</v>
      </c>
      <c r="AE2" s="18">
        <f>IF(R2=0,0,AC2/SUMIF($R:$R,R2,$AC:$AC))</f>
        <v>0.16666666666666666</v>
      </c>
      <c r="AF2" s="18">
        <f>IF(R2=0,1,0)</f>
        <v>0</v>
      </c>
      <c r="AH2" t="str">
        <f>TEXT(J2,"MMMM")</f>
        <v>junho</v>
      </c>
    </row>
    <row r="3" spans="1:34" ht="12.75" hidden="1" customHeight="1" x14ac:dyDescent="0.25">
      <c r="A3" s="90" t="str">
        <f>IF(C3="Oficina Diversos","Oficina Geral",
IF(ISNUMBER(FIND("Estoque - Colhedoras",C3)),"Colhedoras",IF(ISNUMBER(FIND("Caldeiraria",C3)),"Caldeiraria",IF(ISNUMBER(FIND("Borracharia",C3)),"Borracharia",IF(ISNUMBER(FIND("Lubrificação",C3)),"Lubrificação",
IF(ISNUMBER(FIND("Estoque - Carregadeiras",C3)),"Carregadeiras",IF(ISNUMBER(FIND("Estoque - Veic. Leves",C3)),"Veic. Leves",
IF(ISNUMBER(FIND("Estoque - Caminhões",C3)),"Caminhões",IF(ISNUMBER(FIND("Estoque - Transbordos",C3)),"Transbordos",
IF(ISNUMBER(FIND("Estoque - Tratores",C3)),"Tratores",
IF(ISNUMBER(FIND("Estoque - Máquinas pesadas",C3)),"Máquinas pesadas",
IF(ISNUMBER(FIND("Estoque - Reboques",C3)),"Reboques",
IF(C3="Estoque","Estoque",
IF(AND(ISNUMBER(C3),C3&gt;1000,C3&lt;2000),"Caminhões",
IF(AND(ISNUMBER(C3),C3&gt;2000,C3&lt;3000),"Tratores",
IF(AND(ISNUMBER(C3),C3&gt;3000,C3&lt;4000),"Carregadeiras",
IF(AND(ISNUMBER(C3),C3&gt;4000,C3&lt;5000),"Máquinas pesadas",
IF(AND(ISNUMBER(C3),C3&gt;5000,C3&lt;6000),"Colhedoras",
IF(AND(ISNUMBER(C3),C3&gt;7000,C3&lt;8000),"Irrigação",
IF(AND(ISNUMBER(C3),C3&gt;8000,C3&lt;9000),"Reboques",IF(AND(ISNUMBER(C3),C3&gt;0,C3&lt;1000),"Veic. Leves","")))))))))))))))))))))</f>
        <v>Veic. Leves</v>
      </c>
      <c r="B3" s="26"/>
      <c r="C3" s="5">
        <v>33</v>
      </c>
      <c r="D3" s="5">
        <v>789</v>
      </c>
      <c r="E3" s="6" t="s">
        <v>283</v>
      </c>
      <c r="F3" s="14" t="str">
        <f>IF(ISBLANK(K3), "Apenas Solicitação", "Tem OC")</f>
        <v>Tem OC</v>
      </c>
      <c r="G3" s="5">
        <v>1</v>
      </c>
      <c r="H3" s="2">
        <f>G3-I3</f>
        <v>0</v>
      </c>
      <c r="I3" s="2">
        <v>1</v>
      </c>
      <c r="J3" s="50">
        <v>45744</v>
      </c>
      <c r="K3" s="178">
        <v>45757</v>
      </c>
      <c r="L3" s="3"/>
      <c r="M3" s="44"/>
      <c r="N3" s="44" t="str">
        <f>IFERROR(K3 + VALUE(LEFT(L3, FIND(" ", L3) - 1)), "")</f>
        <v/>
      </c>
      <c r="O3" s="3">
        <f>IF(_xlfn.DAYS(K3,J3)&lt;0, "Aguardando OC", _xlfn.DAYS(K3,J3))</f>
        <v>13</v>
      </c>
      <c r="P3" s="205">
        <v>397420</v>
      </c>
      <c r="Q3" s="5">
        <v>1139982</v>
      </c>
      <c r="R3" s="205">
        <v>166131</v>
      </c>
      <c r="S3" s="5">
        <v>719</v>
      </c>
      <c r="T3" s="264" t="s">
        <v>11</v>
      </c>
      <c r="U3" s="51">
        <v>19.47</v>
      </c>
      <c r="V3" s="5">
        <v>14446</v>
      </c>
      <c r="W3" s="47" t="str">
        <f>IFERROR(VLOOKUP(V3, Fornecedores!A:C, 3, FALSE), "")</f>
        <v>AGROMOTO</v>
      </c>
      <c r="X3" s="43" t="str">
        <f>IFERROR(VLOOKUP(V3, Fornecedores!A:E, 5, FALSE), "")</f>
        <v>Jaboatão dos Guararapes</v>
      </c>
      <c r="Y3" s="43" t="str">
        <f>IFERROR(VLOOKUP(V3, Fornecedores!A:F, 6, FALSE), "")</f>
        <v>PE</v>
      </c>
      <c r="Z3" s="14" t="str">
        <f>IF(H3=0, "Pedido entregue!", "Pendente")</f>
        <v>Pedido entregue!</v>
      </c>
      <c r="AA3" s="59"/>
      <c r="AB3" s="58" t="str">
        <f>IF(Z3="Pedido Entregue!", IF(AA3=1, "Retirado do Almoxarifado", IF(AA3=2, "Material devolvido", "Aguardando retirada")), IF(Z3="Pendente", "Entrega pendente", ""))</f>
        <v>Aguardando retirada</v>
      </c>
      <c r="AC3" s="18">
        <v>1</v>
      </c>
      <c r="AD3" s="18">
        <f>AC3/SUMIF($P:$P,P3,$AC:$AC)</f>
        <v>1</v>
      </c>
      <c r="AE3" s="18">
        <f>IF(R3=0,0,AC3/SUMIF($R:$R,R3,$AC:$AC))</f>
        <v>1</v>
      </c>
      <c r="AF3" s="18">
        <f>IF(R3=0,1,0)</f>
        <v>0</v>
      </c>
      <c r="AG3" s="18">
        <f>IF(R3=0,#REF!-J3,0)</f>
        <v>0</v>
      </c>
      <c r="AH3" t="str">
        <f>TEXT(J3,"MMMM")</f>
        <v>março</v>
      </c>
    </row>
    <row r="4" spans="1:34" ht="12.75" hidden="1" customHeight="1" x14ac:dyDescent="0.25">
      <c r="A4" s="90" t="str">
        <f>IF(C4="Oficina Diversos","Oficina Geral",
IF(ISNUMBER(FIND("Estoque - Colhedoras",C4)),"Colhedoras",IF(ISNUMBER(FIND("Caldeiraria",C4)),"Caldeiraria",IF(ISNUMBER(FIND("Borracharia",C4)),"Borracharia",IF(ISNUMBER(FIND("Lubrificação",C4)),"Lubrificação",
IF(ISNUMBER(FIND("Estoque - Carregadeiras",C4)),"Carregadeiras",IF(ISNUMBER(FIND("Estoque - Veic. Leves",C4)),"Veic. Leves",
IF(ISNUMBER(FIND("Estoque - Caminhões",C4)),"Caminhões",IF(ISNUMBER(FIND("Estoque - Transbordos",C4)),"Transbordos",
IF(ISNUMBER(FIND("Estoque - Tratores",C4)),"Tratores",
IF(ISNUMBER(FIND("Estoque - Máquinas pesadas",C4)),"Máquinas pesadas",
IF(ISNUMBER(FIND("Estoque - Reboques",C4)),"Reboques",
IF(C4="Estoque","Estoque",
IF(AND(ISNUMBER(C4),C4&gt;1000,C4&lt;2000),"Caminhões",
IF(AND(ISNUMBER(C4),C4&gt;2000,C4&lt;3000),"Tratores",
IF(AND(ISNUMBER(C4),C4&gt;3000,C4&lt;4000),"Carregadeiras",
IF(AND(ISNUMBER(C4),C4&gt;4000,C4&lt;5000),"Máquinas pesadas",
IF(AND(ISNUMBER(C4),C4&gt;5000,C4&lt;6000),"Colhedoras",
IF(AND(ISNUMBER(C4),C4&gt;7000,C4&lt;8000),"Irrigação",
IF(AND(ISNUMBER(C4),C4&gt;8000,C4&lt;9000),"Reboques",IF(AND(ISNUMBER(C4),C4&gt;0,C4&lt;1000),"Veic. Leves","")))))))))))))))))))))</f>
        <v>Carregadeiras</v>
      </c>
      <c r="B4" s="111"/>
      <c r="C4" s="220">
        <v>3027</v>
      </c>
      <c r="D4" s="5">
        <v>842</v>
      </c>
      <c r="E4" s="6" t="s">
        <v>20308</v>
      </c>
      <c r="F4" s="101" t="str">
        <f>IF(ISBLANK(K4), "Apenas Solicitação", "Tem OC")</f>
        <v>Tem OC</v>
      </c>
      <c r="G4" s="5">
        <v>1</v>
      </c>
      <c r="H4" s="113">
        <f>G4-I4</f>
        <v>0</v>
      </c>
      <c r="I4" s="113">
        <v>1</v>
      </c>
      <c r="J4" s="50">
        <v>45814</v>
      </c>
      <c r="K4" s="178">
        <v>45835</v>
      </c>
      <c r="L4" s="3" t="s">
        <v>20151</v>
      </c>
      <c r="M4" s="104" t="str">
        <f ca="1">IF(OR(N4="", N4=0), "", IF(N4&gt;TODAY(), "No prazo", "Atrasado"))</f>
        <v>Atrasado</v>
      </c>
      <c r="N4" s="104">
        <f>IFERROR(K4 + VALUE(LEFT(L4, FIND(" ", L4) - 1)), "")</f>
        <v>45835</v>
      </c>
      <c r="O4" s="105">
        <f>IF(_xlfn.DAYS(K4,J4)&lt;0, "Aguardando OC", _xlfn.DAYS(K4,J4))</f>
        <v>21</v>
      </c>
      <c r="P4" s="205">
        <v>406371</v>
      </c>
      <c r="Q4" s="255"/>
      <c r="R4" s="205">
        <v>169723</v>
      </c>
      <c r="S4" s="5">
        <v>221</v>
      </c>
      <c r="T4" s="264" t="s">
        <v>1029</v>
      </c>
      <c r="U4" s="51">
        <v>849</v>
      </c>
      <c r="V4" s="5">
        <v>11198</v>
      </c>
      <c r="W4" s="117" t="str">
        <f>IFERROR(VLOOKUP(V4, Fornecedores!A:C, 3, FALSE), "")</f>
        <v>4E EQUIPAMENTOS</v>
      </c>
      <c r="X4" s="105" t="str">
        <f>IFERROR(VLOOKUP(V4, Fornecedores!A:E, 5, FALSE), "")</f>
        <v>Goiânia</v>
      </c>
      <c r="Y4" s="105" t="str">
        <f>IFERROR(VLOOKUP(V4, Fornecedores!A:F, 6, FALSE), "")</f>
        <v>GO</v>
      </c>
      <c r="Z4" s="101" t="str">
        <f>IF(H4=0, "Pedido entregue!", "Pendente")</f>
        <v>Pedido entregue!</v>
      </c>
      <c r="AA4" s="119"/>
      <c r="AB4" s="132" t="str">
        <f>IF(Z4="Pedido Entregue!", IF(AA4=1, "Retirado do Almoxarifado", IF(AA4=2, "Material devolvido", "Aguardando retirada")), IF(Z4="Pendente", "Entrega pendente", ""))</f>
        <v>Aguardando retirada</v>
      </c>
      <c r="AC4" s="18">
        <v>1</v>
      </c>
      <c r="AD4" s="18">
        <f>AC4/SUMIF($P:$P,P4,$AC:$AC)</f>
        <v>1</v>
      </c>
      <c r="AE4" s="18">
        <f>IF(R4=0,0,AC4/SUMIF($R:$R,R4,$AC:$AC))</f>
        <v>1</v>
      </c>
      <c r="AF4" s="18">
        <f>IF(R4=0,1,0)</f>
        <v>0</v>
      </c>
      <c r="AH4" t="str">
        <f>TEXT(J4,"MMMM")</f>
        <v>junho</v>
      </c>
    </row>
    <row r="5" spans="1:34" ht="12.75" hidden="1" customHeight="1" x14ac:dyDescent="0.25">
      <c r="A5" s="90" t="str">
        <f>IF(C5="Oficina Diversos","Oficina Geral",
IF(ISNUMBER(FIND("Estoque - Colhedoras",C5)),"Colhedoras",IF(ISNUMBER(FIND("Caldeiraria",C5)),"Caldeiraria",IF(ISNUMBER(FIND("Borracharia",C5)),"Borracharia",IF(ISNUMBER(FIND("Lubrificação",C5)),"Lubrificação",
IF(ISNUMBER(FIND("Estoque - Carregadeiras",C5)),"Carregadeiras",IF(ISNUMBER(FIND("Estoque - Veic. Leves",C5)),"Veic. Leves",
IF(ISNUMBER(FIND("Estoque - Caminhões",C5)),"Caminhões",IF(ISNUMBER(FIND("Estoque - Transbordos",C5)),"Transbordos",
IF(ISNUMBER(FIND("Estoque - Tratores",C5)),"Tratores",
IF(ISNUMBER(FIND("Estoque - Máquinas pesadas",C5)),"Máquinas pesadas",
IF(ISNUMBER(FIND("Estoque - Reboques",C5)),"Reboques",
IF(C5="Estoque","Estoque",
IF(AND(ISNUMBER(C5),C5&gt;1000,C5&lt;2000),"Caminhões",
IF(AND(ISNUMBER(C5),C5&gt;2000,C5&lt;3000),"Tratores",
IF(AND(ISNUMBER(C5),C5&gt;3000,C5&lt;4000),"Carregadeiras",
IF(AND(ISNUMBER(C5),C5&gt;4000,C5&lt;5000),"Máquinas pesadas",
IF(AND(ISNUMBER(C5),C5&gt;5000,C5&lt;6000),"Colhedoras",
IF(AND(ISNUMBER(C5),C5&gt;7000,C5&lt;8000),"Irrigação",
IF(AND(ISNUMBER(C5),C5&gt;8000,C5&lt;9000),"Reboques",IF(AND(ISNUMBER(C5),C5&gt;0,C5&lt;1000),"Veic. Leves","")))))))))))))))))))))</f>
        <v>Máquinas pesadas</v>
      </c>
      <c r="B5" s="8"/>
      <c r="C5" s="46">
        <v>4008</v>
      </c>
      <c r="D5" s="46">
        <v>857</v>
      </c>
      <c r="E5" s="47" t="s">
        <v>19842</v>
      </c>
      <c r="F5" s="14" t="str">
        <f>IF(ISBLANK(K5), "Apenas Solicitação", "Tem OC")</f>
        <v>Tem OC</v>
      </c>
      <c r="G5" s="46">
        <v>2</v>
      </c>
      <c r="H5" s="2">
        <f>G5-I5</f>
        <v>0</v>
      </c>
      <c r="I5" s="2">
        <v>2</v>
      </c>
      <c r="J5" s="240">
        <v>45793</v>
      </c>
      <c r="K5" s="244">
        <v>45797</v>
      </c>
      <c r="L5" s="43"/>
      <c r="M5" s="44" t="str">
        <f ca="1">IF(OR(N5="", N5=0), "", IF(N5&gt;TODAY(), "No prazo", "Atrasado"))</f>
        <v/>
      </c>
      <c r="N5" s="44" t="str">
        <f>IFERROR(K5 + VALUE(LEFT(L5, FIND(" ", L5) - 1)), "")</f>
        <v/>
      </c>
      <c r="O5" s="3">
        <f>IF(_xlfn.DAYS(K5,J5)&lt;0, "Aguardando OC", _xlfn.DAYS(K5,J5))</f>
        <v>4</v>
      </c>
      <c r="P5" s="253">
        <v>403151</v>
      </c>
      <c r="Q5" s="256"/>
      <c r="R5" s="253">
        <v>167936</v>
      </c>
      <c r="S5" s="261"/>
      <c r="T5" s="268"/>
      <c r="U5" s="272">
        <v>445</v>
      </c>
      <c r="V5" s="46"/>
      <c r="W5" s="47" t="str">
        <f>IFERROR(VLOOKUP(V5, Fornecedores!A:C, 3, FALSE), "")</f>
        <v/>
      </c>
      <c r="X5" s="43" t="str">
        <f>IFERROR(VLOOKUP(V5, Fornecedores!A:E, 5, FALSE), "")</f>
        <v/>
      </c>
      <c r="Y5" s="43" t="str">
        <f>IFERROR(VLOOKUP(V5, Fornecedores!A:F, 6, FALSE), "")</f>
        <v/>
      </c>
      <c r="Z5" s="14" t="str">
        <f>IF(H5=0, "Pedido entregue!", "Pendente")</f>
        <v>Pedido entregue!</v>
      </c>
      <c r="AA5" s="59"/>
      <c r="AB5" s="58" t="str">
        <f>IF(Z5="Pedido Entregue!", IF(AA5=1, "Retirado do Almoxarifado", IF(AA5=2, "Material devolvido", "Aguardando retirada")), IF(Z5="Pendente", "Entrega pendente", ""))</f>
        <v>Aguardando retirada</v>
      </c>
      <c r="AC5" s="18">
        <v>1</v>
      </c>
      <c r="AD5" s="18">
        <f>AC5/SUMIF($P:$P,P5,$AC:$AC)</f>
        <v>1</v>
      </c>
      <c r="AE5" s="18">
        <f>IF(R5=0,0,AC5/SUMIF($R:$R,R5,$AC:$AC))</f>
        <v>0.33333333333333331</v>
      </c>
      <c r="AF5" s="18">
        <f>IF(R5=0,1,0)</f>
        <v>0</v>
      </c>
      <c r="AG5" s="18">
        <f>IF(R5=0,#REF!-J5,0)</f>
        <v>0</v>
      </c>
      <c r="AH5" t="str">
        <f>TEXT(J5,"MMMM")</f>
        <v>maio</v>
      </c>
    </row>
    <row r="6" spans="1:34" ht="12.75" hidden="1" customHeight="1" x14ac:dyDescent="0.25">
      <c r="A6" s="90" t="str">
        <f>IF(C6="Oficina Diversos","Oficina Geral",
IF(ISNUMBER(FIND("Estoque - Colhedoras",C6)),"Colhedoras",IF(ISNUMBER(FIND("Caldeiraria",C6)),"Caldeiraria",IF(ISNUMBER(FIND("Borracharia",C6)),"Borracharia",IF(ISNUMBER(FIND("Lubrificação",C6)),"Lubrificação",
IF(ISNUMBER(FIND("Estoque - Carregadeiras",C6)),"Carregadeiras",IF(ISNUMBER(FIND("Estoque - Veic. Leves",C6)),"Veic. Leves",
IF(ISNUMBER(FIND("Estoque - Caminhões",C6)),"Caminhões",IF(ISNUMBER(FIND("Estoque - Transbordos",C6)),"Transbordos",
IF(ISNUMBER(FIND("Estoque - Tratores",C6)),"Tratores",
IF(ISNUMBER(FIND("Estoque - Máquinas pesadas",C6)),"Máquinas pesadas",
IF(ISNUMBER(FIND("Estoque - Reboques",C6)),"Reboques",
IF(C6="Estoque","Estoque",
IF(AND(ISNUMBER(C6),C6&gt;1000,C6&lt;2000),"Caminhões",
IF(AND(ISNUMBER(C6),C6&gt;2000,C6&lt;3000),"Tratores",
IF(AND(ISNUMBER(C6),C6&gt;3000,C6&lt;4000),"Carregadeiras",
IF(AND(ISNUMBER(C6),C6&gt;4000,C6&lt;5000),"Máquinas pesadas",
IF(AND(ISNUMBER(C6),C6&gt;5000,C6&lt;6000),"Colhedoras",
IF(AND(ISNUMBER(C6),C6&gt;7000,C6&lt;8000),"Irrigação",
IF(AND(ISNUMBER(C6),C6&gt;8000,C6&lt;9000),"Reboques",IF(AND(ISNUMBER(C6),C6&gt;0,C6&lt;1000),"Veic. Leves","")))))))))))))))))))))</f>
        <v>Carregadeiras</v>
      </c>
      <c r="B6" s="8"/>
      <c r="C6" s="46">
        <v>3015</v>
      </c>
      <c r="D6" s="46">
        <v>857</v>
      </c>
      <c r="E6" s="47" t="s">
        <v>19842</v>
      </c>
      <c r="F6" s="14" t="str">
        <f>IF(ISBLANK(K6), "Apenas Solicitação", "Tem OC")</f>
        <v>Tem OC</v>
      </c>
      <c r="G6" s="46">
        <v>1</v>
      </c>
      <c r="H6" s="2">
        <f>G6-I6</f>
        <v>0</v>
      </c>
      <c r="I6" s="2">
        <v>1</v>
      </c>
      <c r="J6" s="240">
        <v>45793</v>
      </c>
      <c r="K6" s="245">
        <v>45797</v>
      </c>
      <c r="L6" s="43"/>
      <c r="M6" s="44" t="str">
        <f ca="1">IF(OR(N6="", N6=0), "", IF(N6&gt;TODAY(), "No prazo", "Atrasado"))</f>
        <v/>
      </c>
      <c r="N6" s="44" t="str">
        <f>IFERROR(K6 + VALUE(LEFT(L6, FIND(" ", L6) - 1)), "")</f>
        <v/>
      </c>
      <c r="O6" s="3">
        <f>IF(_xlfn.DAYS(K6,J6)&lt;0, "Aguardando OC", _xlfn.DAYS(K6,J6))</f>
        <v>4</v>
      </c>
      <c r="P6" s="253">
        <v>403157</v>
      </c>
      <c r="Q6" s="256"/>
      <c r="R6" s="253">
        <v>167936</v>
      </c>
      <c r="S6" s="261"/>
      <c r="T6" s="268"/>
      <c r="U6" s="272">
        <v>445</v>
      </c>
      <c r="V6" s="46"/>
      <c r="W6" s="47" t="str">
        <f>IFERROR(VLOOKUP(V6, Fornecedores!A:C, 3, FALSE), "")</f>
        <v/>
      </c>
      <c r="X6" s="43" t="str">
        <f>IFERROR(VLOOKUP(V6, Fornecedores!A:E, 5, FALSE), "")</f>
        <v/>
      </c>
      <c r="Y6" s="43" t="str">
        <f>IFERROR(VLOOKUP(V6, Fornecedores!A:F, 6, FALSE), "")</f>
        <v/>
      </c>
      <c r="Z6" s="14" t="str">
        <f>IF(H6=0, "Pedido entregue!", "Pendente")</f>
        <v>Pedido entregue!</v>
      </c>
      <c r="AA6" s="59"/>
      <c r="AB6" s="58" t="str">
        <f>IF(Z6="Pedido Entregue!", IF(AA6=1, "Retirado do Almoxarifado", IF(AA6=2, "Material devolvido", "Aguardando retirada")), IF(Z6="Pendente", "Entrega pendente", ""))</f>
        <v>Aguardando retirada</v>
      </c>
      <c r="AC6" s="18">
        <v>1</v>
      </c>
      <c r="AD6" s="18">
        <f>AC6/SUMIF($P:$P,P6,$AC:$AC)</f>
        <v>1</v>
      </c>
      <c r="AE6" s="18">
        <f>IF(R6=0,0,AC6/SUMIF($R:$R,R6,$AC:$AC))</f>
        <v>0.33333333333333331</v>
      </c>
      <c r="AF6" s="18">
        <f>IF(R6=0,1,0)</f>
        <v>0</v>
      </c>
      <c r="AG6" s="18">
        <f>IF(R6=0,#REF!-J6,0)</f>
        <v>0</v>
      </c>
      <c r="AH6" t="str">
        <f>TEXT(J6,"MMMM")</f>
        <v>maio</v>
      </c>
    </row>
    <row r="7" spans="1:34" ht="12.75" hidden="1" customHeight="1" x14ac:dyDescent="0.25">
      <c r="A7" s="90" t="str">
        <f>IF(C7="Oficina Diversos","Oficina Geral",
IF(ISNUMBER(FIND("Estoque - Colhedoras",C7)),"Colhedoras",IF(ISNUMBER(FIND("Caldeiraria",C7)),"Caldeiraria",IF(ISNUMBER(FIND("Borracharia",C7)),"Borracharia",IF(ISNUMBER(FIND("Lubrificação",C7)),"Lubrificação",
IF(ISNUMBER(FIND("Estoque - Carregadeiras",C7)),"Carregadeiras",IF(ISNUMBER(FIND("Estoque - Veic. Leves",C7)),"Veic. Leves",
IF(ISNUMBER(FIND("Estoque - Caminhões",C7)),"Caminhões",IF(ISNUMBER(FIND("Estoque - Transbordos",C7)),"Transbordos",
IF(ISNUMBER(FIND("Estoque - Tratores",C7)),"Tratores",
IF(ISNUMBER(FIND("Estoque - Máquinas pesadas",C7)),"Máquinas pesadas",
IF(ISNUMBER(FIND("Estoque - Reboques",C7)),"Reboques",
IF(C7="Estoque","Estoque",
IF(AND(ISNUMBER(C7),C7&gt;1000,C7&lt;2000),"Caminhões",
IF(AND(ISNUMBER(C7),C7&gt;2000,C7&lt;3000),"Tratores",
IF(AND(ISNUMBER(C7),C7&gt;3000,C7&lt;4000),"Carregadeiras",
IF(AND(ISNUMBER(C7),C7&gt;4000,C7&lt;5000),"Máquinas pesadas",
IF(AND(ISNUMBER(C7),C7&gt;5000,C7&lt;6000),"Colhedoras",
IF(AND(ISNUMBER(C7),C7&gt;7000,C7&lt;8000),"Irrigação",
IF(AND(ISNUMBER(C7),C7&gt;8000,C7&lt;9000),"Reboques",IF(AND(ISNUMBER(C7),C7&gt;0,C7&lt;1000),"Veic. Leves","")))))))))))))))))))))</f>
        <v>Máquinas pesadas</v>
      </c>
      <c r="B7" s="8"/>
      <c r="C7" s="46">
        <v>4011</v>
      </c>
      <c r="D7" s="46">
        <v>857</v>
      </c>
      <c r="E7" s="47" t="s">
        <v>19842</v>
      </c>
      <c r="F7" s="14" t="str">
        <f>IF(ISBLANK(K7), "Apenas Solicitação", "Tem OC")</f>
        <v>Tem OC</v>
      </c>
      <c r="G7" s="46">
        <v>2</v>
      </c>
      <c r="H7" s="2">
        <f>G7-I7</f>
        <v>0</v>
      </c>
      <c r="I7" s="2">
        <v>2</v>
      </c>
      <c r="J7" s="240">
        <v>45793</v>
      </c>
      <c r="K7" s="245">
        <v>45797</v>
      </c>
      <c r="L7" s="43"/>
      <c r="M7" s="44" t="str">
        <f ca="1">IF(OR(N7="", N7=0), "", IF(N7&gt;TODAY(), "No prazo", "Atrasado"))</f>
        <v/>
      </c>
      <c r="N7" s="44" t="str">
        <f>IFERROR(K7 + VALUE(LEFT(L7, FIND(" ", L7) - 1)), "")</f>
        <v/>
      </c>
      <c r="O7" s="3">
        <f>IF(_xlfn.DAYS(K7,J7)&lt;0, "Aguardando OC", _xlfn.DAYS(K7,J7))</f>
        <v>4</v>
      </c>
      <c r="P7" s="253">
        <v>403158</v>
      </c>
      <c r="Q7" s="256"/>
      <c r="R7" s="253">
        <v>167936</v>
      </c>
      <c r="S7" s="261"/>
      <c r="T7" s="268"/>
      <c r="U7" s="272">
        <v>445</v>
      </c>
      <c r="V7" s="46"/>
      <c r="W7" s="47" t="str">
        <f>IFERROR(VLOOKUP(V7, Fornecedores!A:C, 3, FALSE), "")</f>
        <v/>
      </c>
      <c r="X7" s="43" t="str">
        <f>IFERROR(VLOOKUP(V7, Fornecedores!A:E, 5, FALSE), "")</f>
        <v/>
      </c>
      <c r="Y7" s="43" t="str">
        <f>IFERROR(VLOOKUP(V7, Fornecedores!A:F, 6, FALSE), "")</f>
        <v/>
      </c>
      <c r="Z7" s="14" t="str">
        <f>IF(H7=0, "Pedido entregue!", "Pendente")</f>
        <v>Pedido entregue!</v>
      </c>
      <c r="AA7" s="59"/>
      <c r="AB7" s="58" t="str">
        <f>IF(Z7="Pedido Entregue!", IF(AA7=1, "Retirado do Almoxarifado", IF(AA7=2, "Material devolvido", "Aguardando retirada")), IF(Z7="Pendente", "Entrega pendente", ""))</f>
        <v>Aguardando retirada</v>
      </c>
      <c r="AC7" s="18">
        <v>1</v>
      </c>
      <c r="AD7" s="18">
        <f>AC7/SUMIF($P:$P,P7,$AC:$AC)</f>
        <v>1</v>
      </c>
      <c r="AE7" s="18">
        <f>IF(R7=0,0,AC7/SUMIF($R:$R,R7,$AC:$AC))</f>
        <v>0.33333333333333331</v>
      </c>
      <c r="AF7" s="18">
        <f>IF(R7=0,1,0)</f>
        <v>0</v>
      </c>
      <c r="AG7" s="18">
        <f>IF(R7=0,#REF!-J7,0)</f>
        <v>0</v>
      </c>
      <c r="AH7" t="str">
        <f>TEXT(J7,"MMMM")</f>
        <v>maio</v>
      </c>
    </row>
    <row r="8" spans="1:34" ht="12.75" hidden="1" customHeight="1" x14ac:dyDescent="0.25">
      <c r="A8" s="90" t="str">
        <f>IF(C8="Oficina Diversos","Oficina Geral",
IF(ISNUMBER(FIND("Estoque - Colhedoras",C8)),"Colhedoras",IF(ISNUMBER(FIND("Caldeiraria",C8)),"Caldeiraria",IF(ISNUMBER(FIND("Borracharia",C8)),"Borracharia",IF(ISNUMBER(FIND("Lubrificação",C8)),"Lubrificação",
IF(ISNUMBER(FIND("Estoque - Carregadeiras",C8)),"Carregadeiras",IF(ISNUMBER(FIND("Estoque - Veic. Leves",C8)),"Veic. Leves",
IF(ISNUMBER(FIND("Estoque - Caminhões",C8)),"Caminhões",IF(ISNUMBER(FIND("Estoque - Transbordos",C8)),"Transbordos",
IF(ISNUMBER(FIND("Estoque - Tratores",C8)),"Tratores",
IF(ISNUMBER(FIND("Estoque - Máquinas pesadas",C8)),"Máquinas pesadas",
IF(ISNUMBER(FIND("Estoque - Reboques",C8)),"Reboques",
IF(C8="Estoque","Estoque",
IF(AND(ISNUMBER(C8),C8&gt;1000,C8&lt;2000),"Caminhões",
IF(AND(ISNUMBER(C8),C8&gt;2000,C8&lt;3000),"Tratores",
IF(AND(ISNUMBER(C8),C8&gt;3000,C8&lt;4000),"Carregadeiras",
IF(AND(ISNUMBER(C8),C8&gt;4000,C8&lt;5000),"Máquinas pesadas",
IF(AND(ISNUMBER(C8),C8&gt;5000,C8&lt;6000),"Colhedoras",
IF(AND(ISNUMBER(C8),C8&gt;7000,C8&lt;8000),"Irrigação",
IF(AND(ISNUMBER(C8),C8&gt;8000,C8&lt;9000),"Reboques",IF(AND(ISNUMBER(C8),C8&gt;0,C8&lt;1000),"Veic. Leves","")))))))))))))))))))))</f>
        <v>Carregadeiras</v>
      </c>
      <c r="B8" s="39"/>
      <c r="C8" s="5">
        <v>3029</v>
      </c>
      <c r="D8" s="5">
        <v>857</v>
      </c>
      <c r="E8" s="6" t="s">
        <v>19842</v>
      </c>
      <c r="F8" s="14" t="str">
        <f>IF(ISBLANK(K8), "Apenas Solicitação", "Tem OC")</f>
        <v>Tem OC</v>
      </c>
      <c r="G8" s="5">
        <v>1</v>
      </c>
      <c r="H8" s="2">
        <f>G8-I8</f>
        <v>0</v>
      </c>
      <c r="I8" s="2">
        <v>1</v>
      </c>
      <c r="J8" s="50">
        <v>45797</v>
      </c>
      <c r="K8" s="179">
        <v>45800</v>
      </c>
      <c r="L8" s="3"/>
      <c r="M8" s="44" t="str">
        <f ca="1">IF(OR(N8="", N8=0), "", IF(N8&gt;TODAY(), "No prazo", "Atrasado"))</f>
        <v/>
      </c>
      <c r="N8" s="44" t="str">
        <f>IFERROR(K8 + VALUE(LEFT(L8, FIND(" ", L8) - 1)), "")</f>
        <v/>
      </c>
      <c r="O8" s="3">
        <f>IF(_xlfn.DAYS(K8,J8)&lt;0, "Aguardando OC", _xlfn.DAYS(K8,J8))</f>
        <v>3</v>
      </c>
      <c r="P8" s="205">
        <v>403761</v>
      </c>
      <c r="Q8" s="256"/>
      <c r="R8" s="205">
        <v>168031</v>
      </c>
      <c r="S8" s="46">
        <v>221</v>
      </c>
      <c r="T8" s="149" t="s">
        <v>1029</v>
      </c>
      <c r="U8" s="272">
        <v>445</v>
      </c>
      <c r="V8" s="5"/>
      <c r="W8" s="47" t="str">
        <f>IFERROR(VLOOKUP(V8, Fornecedores!A:C, 3, FALSE), "")</f>
        <v/>
      </c>
      <c r="X8" s="43" t="str">
        <f>IFERROR(VLOOKUP(V8, Fornecedores!A:E, 5, FALSE), "")</f>
        <v/>
      </c>
      <c r="Y8" s="43" t="str">
        <f>IFERROR(VLOOKUP(V8, Fornecedores!A:F, 6, FALSE), "")</f>
        <v/>
      </c>
      <c r="Z8" s="14" t="str">
        <f>IF(H8=0, "Pedido entregue!", "Pendente")</f>
        <v>Pedido entregue!</v>
      </c>
      <c r="AA8" s="59"/>
      <c r="AB8" s="58" t="str">
        <f>IF(Z8="Pedido Entregue!", IF(AA8=1, "Retirado do Almoxarifado", IF(AA8=2, "Material devolvido", "Aguardando retirada")), IF(Z8="Pendente", "Entrega pendente", ""))</f>
        <v>Aguardando retirada</v>
      </c>
      <c r="AC8" s="18">
        <v>1</v>
      </c>
      <c r="AD8" s="18">
        <f>AC8/SUMIF($P:$P,P8,$AC:$AC)</f>
        <v>1</v>
      </c>
      <c r="AE8" s="18">
        <f>IF(R8=0,0,AC8/SUMIF($R:$R,R8,$AC:$AC))</f>
        <v>0.2</v>
      </c>
      <c r="AF8" s="18">
        <f>IF(R8=0,1,0)</f>
        <v>0</v>
      </c>
      <c r="AH8" t="str">
        <f>TEXT(J8,"MMMM")</f>
        <v>maio</v>
      </c>
    </row>
    <row r="9" spans="1:34" ht="12.75" hidden="1" customHeight="1" x14ac:dyDescent="0.25">
      <c r="A9" s="90" t="str">
        <f>IF(C9="Oficina Diversos","Oficina Geral",
IF(ISNUMBER(FIND("Estoque - Colhedoras",C9)),"Colhedoras",IF(ISNUMBER(FIND("Caldeiraria",C9)),"Caldeiraria",IF(ISNUMBER(FIND("Borracharia",C9)),"Borracharia",IF(ISNUMBER(FIND("Lubrificação",C9)),"Lubrificação",
IF(ISNUMBER(FIND("Estoque - Carregadeiras",C9)),"Carregadeiras",IF(ISNUMBER(FIND("Estoque - Veic. Leves",C9)),"Veic. Leves",
IF(ISNUMBER(FIND("Estoque - Caminhões",C9)),"Caminhões",IF(ISNUMBER(FIND("Estoque - Transbordos",C9)),"Transbordos",
IF(ISNUMBER(FIND("Estoque - Tratores",C9)),"Tratores",
IF(ISNUMBER(FIND("Estoque - Máquinas pesadas",C9)),"Máquinas pesadas",
IF(ISNUMBER(FIND("Estoque - Reboques",C9)),"Reboques",
IF(C9="Estoque","Estoque",
IF(AND(ISNUMBER(C9),C9&gt;1000,C9&lt;2000),"Caminhões",
IF(AND(ISNUMBER(C9),C9&gt;2000,C9&lt;3000),"Tratores",
IF(AND(ISNUMBER(C9),C9&gt;3000,C9&lt;4000),"Carregadeiras",
IF(AND(ISNUMBER(C9),C9&gt;4000,C9&lt;5000),"Máquinas pesadas",
IF(AND(ISNUMBER(C9),C9&gt;5000,C9&lt;6000),"Colhedoras",
IF(AND(ISNUMBER(C9),C9&gt;7000,C9&lt;8000),"Irrigação",
IF(AND(ISNUMBER(C9),C9&gt;8000,C9&lt;9000),"Reboques",IF(AND(ISNUMBER(C9),C9&gt;0,C9&lt;1000),"Veic. Leves","")))))))))))))))))))))</f>
        <v>Carregadeiras</v>
      </c>
      <c r="B9" s="39"/>
      <c r="C9" s="5">
        <v>3014</v>
      </c>
      <c r="D9" s="5">
        <v>857</v>
      </c>
      <c r="E9" s="6" t="s">
        <v>19842</v>
      </c>
      <c r="F9" s="14" t="str">
        <f>IF(ISBLANK(K9), "Apenas Solicitação", "Tem OC")</f>
        <v>Tem OC</v>
      </c>
      <c r="G9" s="5">
        <v>1</v>
      </c>
      <c r="H9" s="2">
        <f>G9-I9</f>
        <v>0</v>
      </c>
      <c r="I9" s="2">
        <v>1</v>
      </c>
      <c r="J9" s="50">
        <v>45797</v>
      </c>
      <c r="K9" s="178">
        <v>45800</v>
      </c>
      <c r="L9" s="3"/>
      <c r="M9" s="44" t="str">
        <f ca="1">IF(OR(N9="", N9=0), "", IF(N9&gt;TODAY(), "No prazo", "Atrasado"))</f>
        <v/>
      </c>
      <c r="N9" s="44" t="str">
        <f>IFERROR(K9 + VALUE(LEFT(L9, FIND(" ", L9) - 1)), "")</f>
        <v/>
      </c>
      <c r="O9" s="3">
        <f>IF(_xlfn.DAYS(K9,J9)&lt;0, "Aguardando OC", _xlfn.DAYS(K9,J9))</f>
        <v>3</v>
      </c>
      <c r="P9" s="205">
        <v>403766</v>
      </c>
      <c r="Q9" s="256"/>
      <c r="R9" s="205">
        <v>168031</v>
      </c>
      <c r="S9" s="46">
        <v>221</v>
      </c>
      <c r="T9" s="149" t="s">
        <v>1029</v>
      </c>
      <c r="U9" s="272">
        <v>445</v>
      </c>
      <c r="V9" s="5"/>
      <c r="W9" s="47" t="str">
        <f>IFERROR(VLOOKUP(V9, Fornecedores!A:C, 3, FALSE), "")</f>
        <v/>
      </c>
      <c r="X9" s="43" t="str">
        <f>IFERROR(VLOOKUP(V9, Fornecedores!A:E, 5, FALSE), "")</f>
        <v/>
      </c>
      <c r="Y9" s="43" t="str">
        <f>IFERROR(VLOOKUP(V9, Fornecedores!A:F, 6, FALSE), "")</f>
        <v/>
      </c>
      <c r="Z9" s="14" t="str">
        <f>IF(H9=0, "Pedido entregue!", "Pendente")</f>
        <v>Pedido entregue!</v>
      </c>
      <c r="AA9" s="59"/>
      <c r="AB9" s="58" t="str">
        <f>IF(Z9="Pedido Entregue!", IF(AA9=1, "Retirado do Almoxarifado", IF(AA9=2, "Material devolvido", "Aguardando retirada")), IF(Z9="Pendente", "Entrega pendente", ""))</f>
        <v>Aguardando retirada</v>
      </c>
      <c r="AC9" s="18">
        <v>1</v>
      </c>
      <c r="AD9" s="18">
        <f>AC9/SUMIF($P:$P,P9,$AC:$AC)</f>
        <v>1</v>
      </c>
      <c r="AE9" s="18">
        <f>IF(R9=0,0,AC9/SUMIF($R:$R,R9,$AC:$AC))</f>
        <v>0.2</v>
      </c>
      <c r="AF9" s="18">
        <f>IF(R9=0,1,0)</f>
        <v>0</v>
      </c>
      <c r="AH9" t="str">
        <f>TEXT(J9,"MMMM")</f>
        <v>maio</v>
      </c>
    </row>
    <row r="10" spans="1:34" ht="12.75" hidden="1" customHeight="1" x14ac:dyDescent="0.25">
      <c r="A10" s="90" t="str">
        <f>IF(C10="Oficina Diversos","Oficina Geral",
IF(ISNUMBER(FIND("Estoque - Colhedoras",C10)),"Colhedoras",IF(ISNUMBER(FIND("Caldeiraria",C10)),"Caldeiraria",IF(ISNUMBER(FIND("Borracharia",C10)),"Borracharia",IF(ISNUMBER(FIND("Lubrificação",C10)),"Lubrificação",
IF(ISNUMBER(FIND("Estoque - Carregadeiras",C10)),"Carregadeiras",IF(ISNUMBER(FIND("Estoque - Veic. Leves",C10)),"Veic. Leves",
IF(ISNUMBER(FIND("Estoque - Caminhões",C10)),"Caminhões",IF(ISNUMBER(FIND("Estoque - Transbordos",C10)),"Transbordos",
IF(ISNUMBER(FIND("Estoque - Tratores",C10)),"Tratores",
IF(ISNUMBER(FIND("Estoque - Máquinas pesadas",C10)),"Máquinas pesadas",
IF(ISNUMBER(FIND("Estoque - Reboques",C10)),"Reboques",
IF(C10="Estoque","Estoque",
IF(AND(ISNUMBER(C10),C10&gt;1000,C10&lt;2000),"Caminhões",
IF(AND(ISNUMBER(C10),C10&gt;2000,C10&lt;3000),"Tratores",
IF(AND(ISNUMBER(C10),C10&gt;3000,C10&lt;4000),"Carregadeiras",
IF(AND(ISNUMBER(C10),C10&gt;4000,C10&lt;5000),"Máquinas pesadas",
IF(AND(ISNUMBER(C10),C10&gt;5000,C10&lt;6000),"Colhedoras",
IF(AND(ISNUMBER(C10),C10&gt;7000,C10&lt;8000),"Irrigação",
IF(AND(ISNUMBER(C10),C10&gt;8000,C10&lt;9000),"Reboques",IF(AND(ISNUMBER(C10),C10&gt;0,C10&lt;1000),"Veic. Leves","")))))))))))))))))))))</f>
        <v>Carregadeiras</v>
      </c>
      <c r="B10" s="39"/>
      <c r="C10" s="5">
        <v>3023</v>
      </c>
      <c r="D10" s="5">
        <v>857</v>
      </c>
      <c r="E10" s="6" t="s">
        <v>19842</v>
      </c>
      <c r="F10" s="14" t="str">
        <f>IF(ISBLANK(K10), "Apenas Solicitação", "Tem OC")</f>
        <v>Tem OC</v>
      </c>
      <c r="G10" s="5">
        <v>1</v>
      </c>
      <c r="H10" s="2">
        <f>G10-I10</f>
        <v>0</v>
      </c>
      <c r="I10" s="2">
        <v>1</v>
      </c>
      <c r="J10" s="50">
        <v>45797</v>
      </c>
      <c r="K10" s="178">
        <v>45800</v>
      </c>
      <c r="L10" s="3"/>
      <c r="M10" s="44" t="str">
        <f ca="1">IF(OR(N10="", N10=0), "", IF(N10&gt;TODAY(), "No prazo", "Atrasado"))</f>
        <v/>
      </c>
      <c r="N10" s="44" t="str">
        <f>IFERROR(K10 + VALUE(LEFT(L10, FIND(" ", L10) - 1)), "")</f>
        <v/>
      </c>
      <c r="O10" s="3">
        <f>IF(_xlfn.DAYS(K10,J10)&lt;0, "Aguardando OC", _xlfn.DAYS(K10,J10))</f>
        <v>3</v>
      </c>
      <c r="P10" s="205">
        <v>403767</v>
      </c>
      <c r="Q10" s="256"/>
      <c r="R10" s="205">
        <v>168031</v>
      </c>
      <c r="S10" s="46">
        <v>221</v>
      </c>
      <c r="T10" s="149" t="s">
        <v>1029</v>
      </c>
      <c r="U10" s="272">
        <v>445</v>
      </c>
      <c r="V10" s="5"/>
      <c r="W10" s="47" t="str">
        <f>IFERROR(VLOOKUP(V10, Fornecedores!A:C, 3, FALSE), "")</f>
        <v/>
      </c>
      <c r="X10" s="43" t="str">
        <f>IFERROR(VLOOKUP(V10, Fornecedores!A:E, 5, FALSE), "")</f>
        <v/>
      </c>
      <c r="Y10" s="43" t="str">
        <f>IFERROR(VLOOKUP(V10, Fornecedores!A:F, 6, FALSE), "")</f>
        <v/>
      </c>
      <c r="Z10" s="14" t="str">
        <f>IF(H10=0, "Pedido entregue!", "Pendente")</f>
        <v>Pedido entregue!</v>
      </c>
      <c r="AA10" s="59"/>
      <c r="AB10" s="58" t="str">
        <f>IF(Z10="Pedido Entregue!", IF(AA10=1, "Retirado do Almoxarifado", IF(AA10=2, "Material devolvido", "Aguardando retirada")), IF(Z10="Pendente", "Entrega pendente", ""))</f>
        <v>Aguardando retirada</v>
      </c>
      <c r="AC10" s="18">
        <v>1</v>
      </c>
      <c r="AD10" s="18">
        <f>AC10/SUMIF($P:$P,P10,$AC:$AC)</f>
        <v>1</v>
      </c>
      <c r="AE10" s="18">
        <f>IF(R10=0,0,AC10/SUMIF($R:$R,R10,$AC:$AC))</f>
        <v>0.2</v>
      </c>
      <c r="AF10" s="18">
        <f>IF(R10=0,1,0)</f>
        <v>0</v>
      </c>
      <c r="AH10" t="str">
        <f>TEXT(J10,"MMMM")</f>
        <v>maio</v>
      </c>
    </row>
    <row r="11" spans="1:34" ht="12.75" hidden="1" customHeight="1" x14ac:dyDescent="0.25">
      <c r="A11" s="90" t="str">
        <f>IF(C11="Oficina Diversos","Oficina Geral",
IF(ISNUMBER(FIND("Estoque - Colhedoras",C11)),"Colhedoras",IF(ISNUMBER(FIND("Caldeiraria",C11)),"Caldeiraria",IF(ISNUMBER(FIND("Borracharia",C11)),"Borracharia",IF(ISNUMBER(FIND("Lubrificação",C11)),"Lubrificação",
IF(ISNUMBER(FIND("Estoque - Carregadeiras",C11)),"Carregadeiras",IF(ISNUMBER(FIND("Estoque - Veic. Leves",C11)),"Veic. Leves",
IF(ISNUMBER(FIND("Estoque - Caminhões",C11)),"Caminhões",IF(ISNUMBER(FIND("Estoque - Transbordos",C11)),"Transbordos",
IF(ISNUMBER(FIND("Estoque - Tratores",C11)),"Tratores",
IF(ISNUMBER(FIND("Estoque - Máquinas pesadas",C11)),"Máquinas pesadas",
IF(ISNUMBER(FIND("Estoque - Reboques",C11)),"Reboques",
IF(C11="Estoque","Estoque",
IF(AND(ISNUMBER(C11),C11&gt;1000,C11&lt;2000),"Caminhões",
IF(AND(ISNUMBER(C11),C11&gt;2000,C11&lt;3000),"Tratores",
IF(AND(ISNUMBER(C11),C11&gt;3000,C11&lt;4000),"Carregadeiras",
IF(AND(ISNUMBER(C11),C11&gt;4000,C11&lt;5000),"Máquinas pesadas",
IF(AND(ISNUMBER(C11),C11&gt;5000,C11&lt;6000),"Colhedoras",
IF(AND(ISNUMBER(C11),C11&gt;7000,C11&lt;8000),"Irrigação",
IF(AND(ISNUMBER(C11),C11&gt;8000,C11&lt;9000),"Reboques",IF(AND(ISNUMBER(C11),C11&gt;0,C11&lt;1000),"Veic. Leves","")))))))))))))))))))))</f>
        <v>Carregadeiras</v>
      </c>
      <c r="B11" s="111"/>
      <c r="C11" s="220">
        <v>3024</v>
      </c>
      <c r="D11" s="5">
        <v>857</v>
      </c>
      <c r="E11" s="6" t="s">
        <v>19842</v>
      </c>
      <c r="F11" s="101" t="str">
        <f>IF(ISBLANK(K11), "Apenas Solicitação", "Tem OC")</f>
        <v>Tem OC</v>
      </c>
      <c r="G11" s="5">
        <v>1</v>
      </c>
      <c r="H11" s="113">
        <f>G11-I11</f>
        <v>0</v>
      </c>
      <c r="I11" s="113">
        <v>1</v>
      </c>
      <c r="J11" s="50">
        <v>45840</v>
      </c>
      <c r="K11" s="179">
        <v>45842</v>
      </c>
      <c r="L11" s="3" t="s">
        <v>20155</v>
      </c>
      <c r="M11" s="104" t="str">
        <f ca="1">IF(OR(N11="", N11=0), "", IF(N11&gt;TODAY(), "No prazo", "Atrasado"))</f>
        <v>Atrasado</v>
      </c>
      <c r="N11" s="104">
        <f>IFERROR(K11 + VALUE(LEFT(L11, FIND(" ", L11) - 1)), "")</f>
        <v>45843</v>
      </c>
      <c r="O11" s="105">
        <f>IF(_xlfn.DAYS(K11,J11)&lt;0, "Aguardando OC", _xlfn.DAYS(K11,J11))</f>
        <v>2</v>
      </c>
      <c r="P11" s="205">
        <v>409792</v>
      </c>
      <c r="Q11" s="255"/>
      <c r="R11" s="205">
        <v>170453</v>
      </c>
      <c r="S11" s="5">
        <v>221</v>
      </c>
      <c r="T11" s="264" t="s">
        <v>1029</v>
      </c>
      <c r="U11" s="51">
        <v>445</v>
      </c>
      <c r="V11" s="5">
        <v>15478</v>
      </c>
      <c r="W11" s="117" t="str">
        <f>IFERROR(VLOOKUP(V11, Fornecedores!A:C, 3, FALSE), "")</f>
        <v xml:space="preserve">BRB BATERIAS </v>
      </c>
      <c r="X11" s="105" t="str">
        <f>IFERROR(VLOOKUP(V11, Fornecedores!A:E, 5, FALSE), "")</f>
        <v>Cabedelo</v>
      </c>
      <c r="Y11" s="105" t="str">
        <f>IFERROR(VLOOKUP(V11, Fornecedores!A:F, 6, FALSE), "")</f>
        <v>PB</v>
      </c>
      <c r="Z11" s="101" t="str">
        <f>IF(H11=0, "Pedido entregue!", "Pendente")</f>
        <v>Pedido entregue!</v>
      </c>
      <c r="AA11" s="119"/>
      <c r="AB11" s="132" t="str">
        <f>IF(Z11="Pedido Entregue!", IF(AA11=1, "Retirado do Almoxarifado", IF(AA11=2, "Material devolvido", "Aguardando retirada")), IF(Z11="Pendente", "Entrega pendente", ""))</f>
        <v>Aguardando retirada</v>
      </c>
      <c r="AC11" s="18">
        <v>1</v>
      </c>
      <c r="AD11" s="18">
        <f>AC11/SUMIF($P:$P,P11,$AC:$AC)</f>
        <v>1</v>
      </c>
      <c r="AE11" s="18">
        <f>IF(R11=0,0,AC11/SUMIF($R:$R,R11,$AC:$AC))</f>
        <v>0.25</v>
      </c>
      <c r="AF11" s="18">
        <f>IF(R11=0,1,0)</f>
        <v>0</v>
      </c>
      <c r="AH11" t="str">
        <f>TEXT(J11,"MMMM")</f>
        <v>julho</v>
      </c>
    </row>
    <row r="12" spans="1:34" ht="12.75" hidden="1" customHeight="1" x14ac:dyDescent="0.25">
      <c r="A12" s="90" t="str">
        <f>IF(C12="Oficina Diversos","Oficina Geral",
IF(ISNUMBER(FIND("Estoque - Colhedoras",C12)),"Colhedoras",IF(ISNUMBER(FIND("Caldeiraria",C12)),"Caldeiraria",IF(ISNUMBER(FIND("Borracharia",C12)),"Borracharia",IF(ISNUMBER(FIND("Lubrificação",C12)),"Lubrificação",
IF(ISNUMBER(FIND("Estoque - Carregadeiras",C12)),"Carregadeiras",IF(ISNUMBER(FIND("Estoque - Veic. Leves",C12)),"Veic. Leves",
IF(ISNUMBER(FIND("Estoque - Caminhões",C12)),"Caminhões",IF(ISNUMBER(FIND("Estoque - Transbordos",C12)),"Transbordos",
IF(ISNUMBER(FIND("Estoque - Tratores",C12)),"Tratores",
IF(ISNUMBER(FIND("Estoque - Máquinas pesadas",C12)),"Máquinas pesadas",
IF(ISNUMBER(FIND("Estoque - Reboques",C12)),"Reboques",
IF(C12="Estoque","Estoque",
IF(AND(ISNUMBER(C12),C12&gt;1000,C12&lt;2000),"Caminhões",
IF(AND(ISNUMBER(C12),C12&gt;2000,C12&lt;3000),"Tratores",
IF(AND(ISNUMBER(C12),C12&gt;3000,C12&lt;4000),"Carregadeiras",
IF(AND(ISNUMBER(C12),C12&gt;4000,C12&lt;5000),"Máquinas pesadas",
IF(AND(ISNUMBER(C12),C12&gt;5000,C12&lt;6000),"Colhedoras",
IF(AND(ISNUMBER(C12),C12&gt;7000,C12&lt;8000),"Irrigação",
IF(AND(ISNUMBER(C12),C12&gt;8000,C12&lt;9000),"Reboques",IF(AND(ISNUMBER(C12),C12&gt;0,C12&lt;1000),"Veic. Leves","")))))))))))))))))))))</f>
        <v>Colhedoras</v>
      </c>
      <c r="B12" s="111"/>
      <c r="C12" s="220" t="s">
        <v>1090</v>
      </c>
      <c r="D12" s="5">
        <v>857</v>
      </c>
      <c r="E12" s="6" t="s">
        <v>19842</v>
      </c>
      <c r="F12" s="101" t="str">
        <f>IF(ISBLANK(K12), "Apenas Solicitação", "Tem OC")</f>
        <v>Tem OC</v>
      </c>
      <c r="G12" s="5">
        <v>10</v>
      </c>
      <c r="H12" s="113">
        <f>G12-I12</f>
        <v>0</v>
      </c>
      <c r="I12" s="113">
        <v>10</v>
      </c>
      <c r="J12" s="50">
        <v>45840</v>
      </c>
      <c r="K12" s="178">
        <v>45842</v>
      </c>
      <c r="L12" s="3" t="s">
        <v>20155</v>
      </c>
      <c r="M12" s="104" t="str">
        <f ca="1">IF(OR(N12="", N12=0), "", IF(N12&gt;TODAY(), "No prazo", "Atrasado"))</f>
        <v>Atrasado</v>
      </c>
      <c r="N12" s="104">
        <f>IFERROR(K12 + VALUE(LEFT(L12, FIND(" ", L12) - 1)), "")</f>
        <v>45843</v>
      </c>
      <c r="O12" s="105">
        <f>IF(_xlfn.DAYS(K12,J12)&lt;0, "Aguardando OC", _xlfn.DAYS(K12,J12))</f>
        <v>2</v>
      </c>
      <c r="P12" s="205">
        <v>409793</v>
      </c>
      <c r="Q12" s="255"/>
      <c r="R12" s="205">
        <v>170453</v>
      </c>
      <c r="S12" s="5">
        <v>221</v>
      </c>
      <c r="T12" s="264" t="s">
        <v>1029</v>
      </c>
      <c r="U12" s="51">
        <v>445</v>
      </c>
      <c r="V12" s="5">
        <v>15478</v>
      </c>
      <c r="W12" s="117" t="str">
        <f>IFERROR(VLOOKUP(V12, Fornecedores!A:C, 3, FALSE), "")</f>
        <v xml:space="preserve">BRB BATERIAS </v>
      </c>
      <c r="X12" s="105" t="str">
        <f>IFERROR(VLOOKUP(V12, Fornecedores!A:E, 5, FALSE), "")</f>
        <v>Cabedelo</v>
      </c>
      <c r="Y12" s="105" t="str">
        <f>IFERROR(VLOOKUP(V12, Fornecedores!A:F, 6, FALSE), "")</f>
        <v>PB</v>
      </c>
      <c r="Z12" s="101" t="str">
        <f>IF(H12=0, "Pedido entregue!", "Pendente")</f>
        <v>Pedido entregue!</v>
      </c>
      <c r="AA12" s="119"/>
      <c r="AB12" s="132" t="str">
        <f>IF(Z12="Pedido Entregue!", IF(AA12=1, "Retirado do Almoxarifado", IF(AA12=2, "Material devolvido", "Aguardando retirada")), IF(Z12="Pendente", "Entrega pendente", ""))</f>
        <v>Aguardando retirada</v>
      </c>
      <c r="AC12" s="18">
        <v>1</v>
      </c>
      <c r="AD12" s="18">
        <f>AC12/SUMIF($P:$P,P12,$AC:$AC)</f>
        <v>1</v>
      </c>
      <c r="AE12" s="18">
        <f>IF(R12=0,0,AC12/SUMIF($R:$R,R12,$AC:$AC))</f>
        <v>0.25</v>
      </c>
      <c r="AF12" s="18">
        <f>IF(R12=0,1,0)</f>
        <v>0</v>
      </c>
      <c r="AH12" t="str">
        <f>TEXT(J12,"MMMM")</f>
        <v>julho</v>
      </c>
    </row>
    <row r="13" spans="1:34" ht="12.75" hidden="1" customHeight="1" x14ac:dyDescent="0.25">
      <c r="A13" s="90" t="str">
        <f>IF(C13="Oficina Diversos","Oficina Geral",
IF(ISNUMBER(FIND("Estoque - Colhedoras",C13)),"Colhedoras",IF(ISNUMBER(FIND("Caldeiraria",C13)),"Caldeiraria",IF(ISNUMBER(FIND("Borracharia",C13)),"Borracharia",IF(ISNUMBER(FIND("Lubrificação",C13)),"Lubrificação",
IF(ISNUMBER(FIND("Estoque - Carregadeiras",C13)),"Carregadeiras",IF(ISNUMBER(FIND("Estoque - Veic. Leves",C13)),"Veic. Leves",
IF(ISNUMBER(FIND("Estoque - Caminhões",C13)),"Caminhões",IF(ISNUMBER(FIND("Estoque - Transbordos",C13)),"Transbordos",
IF(ISNUMBER(FIND("Estoque - Tratores",C13)),"Tratores",
IF(ISNUMBER(FIND("Estoque - Máquinas pesadas",C13)),"Máquinas pesadas",
IF(ISNUMBER(FIND("Estoque - Reboques",C13)),"Reboques",
IF(C13="Estoque","Estoque",
IF(AND(ISNUMBER(C13),C13&gt;1000,C13&lt;2000),"Caminhões",
IF(AND(ISNUMBER(C13),C13&gt;2000,C13&lt;3000),"Tratores",
IF(AND(ISNUMBER(C13),C13&gt;3000,C13&lt;4000),"Carregadeiras",
IF(AND(ISNUMBER(C13),C13&gt;4000,C13&lt;5000),"Máquinas pesadas",
IF(AND(ISNUMBER(C13),C13&gt;5000,C13&lt;6000),"Colhedoras",
IF(AND(ISNUMBER(C13),C13&gt;7000,C13&lt;8000),"Irrigação",
IF(AND(ISNUMBER(C13),C13&gt;8000,C13&lt;9000),"Reboques",IF(AND(ISNUMBER(C13),C13&gt;0,C13&lt;1000),"Veic. Leves","")))))))))))))))))))))</f>
        <v>Caminhões</v>
      </c>
      <c r="B13" s="8"/>
      <c r="C13" s="5">
        <v>1052</v>
      </c>
      <c r="D13" s="5">
        <v>1004</v>
      </c>
      <c r="E13" s="235" t="s">
        <v>591</v>
      </c>
      <c r="F13" s="14" t="str">
        <f>IF(ISBLANK(K13), "Apenas Solicitação", "Tem OC")</f>
        <v>Apenas Solicitação</v>
      </c>
      <c r="G13" s="5">
        <v>2</v>
      </c>
      <c r="H13" s="2">
        <f>G13-I13</f>
        <v>0</v>
      </c>
      <c r="I13" s="2">
        <v>2</v>
      </c>
      <c r="J13" s="50">
        <v>45751</v>
      </c>
      <c r="K13" s="246"/>
      <c r="L13" s="3"/>
      <c r="M13" s="44"/>
      <c r="N13" s="44" t="str">
        <f>IFERROR(K13 + VALUE(LEFT(L13, FIND(" ", L13) - 1)), "")</f>
        <v/>
      </c>
      <c r="O13" s="3" t="str">
        <f>IF(_xlfn.DAYS(K13,J13)&lt;0, "Aguardando OC", _xlfn.DAYS(K13,J13))</f>
        <v>Aguardando OC</v>
      </c>
      <c r="P13" s="205">
        <v>398065</v>
      </c>
      <c r="Q13" s="5">
        <v>1141937</v>
      </c>
      <c r="R13" s="205">
        <v>0</v>
      </c>
      <c r="S13" s="5">
        <v>684</v>
      </c>
      <c r="T13" s="264" t="s">
        <v>637</v>
      </c>
      <c r="U13" s="51">
        <v>589</v>
      </c>
      <c r="V13" s="5"/>
      <c r="W13" s="47" t="str">
        <f>IFERROR(VLOOKUP(V13, Fornecedores!A:C, 3, FALSE), "")</f>
        <v/>
      </c>
      <c r="X13" s="43" t="str">
        <f>IFERROR(VLOOKUP(V13, Fornecedores!A:E, 5, FALSE), "")</f>
        <v/>
      </c>
      <c r="Y13" s="43" t="str">
        <f>IFERROR(VLOOKUP(V13, Fornecedores!A:F, 6, FALSE), "")</f>
        <v/>
      </c>
      <c r="Z13" s="14" t="str">
        <f>IF(H13=0, "Pedido entregue!", "Pendente")</f>
        <v>Pedido entregue!</v>
      </c>
      <c r="AA13" s="59"/>
      <c r="AB13" s="58" t="str">
        <f>IF(Z13="Pedido Entregue!", IF(AA13=1, "Retirado do Almoxarifado", IF(AA13=2, "Material devolvido", "Aguardando retirada")), IF(Z13="Pendente", "Entrega pendente", ""))</f>
        <v>Aguardando retirada</v>
      </c>
      <c r="AC13" s="18">
        <v>1</v>
      </c>
      <c r="AD13" s="18">
        <f>AC13/SUMIF($P:$P,P13,$AC:$AC)</f>
        <v>1</v>
      </c>
      <c r="AE13" s="18">
        <f>IF(R13=0,0,AC13/SUMIF($R:$R,R13,$AC:$AC))</f>
        <v>0</v>
      </c>
      <c r="AF13" s="18">
        <f>IF(R13=0,1,0)</f>
        <v>1</v>
      </c>
      <c r="AG13" s="18" t="e">
        <f>IF(R13=0,#REF!-J13,0)</f>
        <v>#REF!</v>
      </c>
      <c r="AH13" t="str">
        <f>TEXT(J13,"MMMM")</f>
        <v>abril</v>
      </c>
    </row>
    <row r="14" spans="1:34" ht="12.75" hidden="1" customHeight="1" x14ac:dyDescent="0.25">
      <c r="A14" s="90" t="str">
        <f>IF(C14="Oficina Diversos","Oficina Geral",
IF(ISNUMBER(FIND("Estoque - Colhedoras",C14)),"Colhedoras",IF(ISNUMBER(FIND("Caldeiraria",C14)),"Caldeiraria",IF(ISNUMBER(FIND("Borracharia",C14)),"Borracharia",IF(ISNUMBER(FIND("Lubrificação",C14)),"Lubrificação",
IF(ISNUMBER(FIND("Estoque - Carregadeiras",C14)),"Carregadeiras",IF(ISNUMBER(FIND("Estoque - Veic. Leves",C14)),"Veic. Leves",
IF(ISNUMBER(FIND("Estoque - Caminhões",C14)),"Caminhões",IF(ISNUMBER(FIND("Estoque - Transbordos",C14)),"Transbordos",
IF(ISNUMBER(FIND("Estoque - Tratores",C14)),"Tratores",
IF(ISNUMBER(FIND("Estoque - Máquinas pesadas",C14)),"Máquinas pesadas",
IF(ISNUMBER(FIND("Estoque - Reboques",C14)),"Reboques",
IF(C14="Estoque","Estoque",
IF(AND(ISNUMBER(C14),C14&gt;1000,C14&lt;2000),"Caminhões",
IF(AND(ISNUMBER(C14),C14&gt;2000,C14&lt;3000),"Tratores",
IF(AND(ISNUMBER(C14),C14&gt;3000,C14&lt;4000),"Carregadeiras",
IF(AND(ISNUMBER(C14),C14&gt;4000,C14&lt;5000),"Máquinas pesadas",
IF(AND(ISNUMBER(C14),C14&gt;5000,C14&lt;6000),"Colhedoras",
IF(AND(ISNUMBER(C14),C14&gt;7000,C14&lt;8000),"Irrigação",
IF(AND(ISNUMBER(C14),C14&gt;8000,C14&lt;9000),"Reboques",IF(AND(ISNUMBER(C14),C14&gt;0,C14&lt;1000),"Veic. Leves","")))))))))))))))))))))</f>
        <v>Caminhões</v>
      </c>
      <c r="B14" s="26"/>
      <c r="C14" s="5">
        <v>1103</v>
      </c>
      <c r="D14" s="5">
        <v>1004</v>
      </c>
      <c r="E14" s="6" t="s">
        <v>591</v>
      </c>
      <c r="F14" s="14" t="str">
        <f>IF(ISBLANK(K14), "Apenas Solicitação", "Tem OC")</f>
        <v>Apenas Solicitação</v>
      </c>
      <c r="G14" s="5">
        <v>1</v>
      </c>
      <c r="H14" s="2">
        <f>G14-I14</f>
        <v>0</v>
      </c>
      <c r="I14" s="2">
        <v>1</v>
      </c>
      <c r="J14" s="50">
        <v>45757</v>
      </c>
      <c r="K14" s="246"/>
      <c r="L14" s="3"/>
      <c r="M14" s="44"/>
      <c r="N14" s="44" t="str">
        <f>IFERROR(K14 + VALUE(LEFT(L14, FIND(" ", L14) - 1)), "")</f>
        <v/>
      </c>
      <c r="O14" s="3" t="str">
        <f>IF(_xlfn.DAYS(K14,J14)&lt;0, "Aguardando OC", _xlfn.DAYS(K14,J14))</f>
        <v>Aguardando OC</v>
      </c>
      <c r="P14" s="205">
        <v>398794</v>
      </c>
      <c r="Q14" s="5">
        <v>1143553</v>
      </c>
      <c r="R14" s="205">
        <v>0</v>
      </c>
      <c r="S14" s="5">
        <v>225</v>
      </c>
      <c r="T14" s="264" t="s">
        <v>68</v>
      </c>
      <c r="U14" s="51">
        <v>589</v>
      </c>
      <c r="V14" s="5"/>
      <c r="W14" s="47" t="str">
        <f>IFERROR(VLOOKUP(V14, Fornecedores!A:C, 3, FALSE), "")</f>
        <v/>
      </c>
      <c r="X14" s="43" t="str">
        <f>IFERROR(VLOOKUP(V14, Fornecedores!A:E, 5, FALSE), "")</f>
        <v/>
      </c>
      <c r="Y14" s="43" t="str">
        <f>IFERROR(VLOOKUP(V14, Fornecedores!A:F, 6, FALSE), "")</f>
        <v/>
      </c>
      <c r="Z14" s="14" t="str">
        <f>IF(H14=0, "Pedido entregue!", "Pendente")</f>
        <v>Pedido entregue!</v>
      </c>
      <c r="AA14" s="59"/>
      <c r="AB14" s="58" t="str">
        <f>IF(Z14="Pedido Entregue!", IF(AA14=1, "Retirado do Almoxarifado", IF(AA14=2, "Material devolvido", "Aguardando retirada")), IF(Z14="Pendente", "Entrega pendente", ""))</f>
        <v>Aguardando retirada</v>
      </c>
      <c r="AC14" s="18">
        <v>1</v>
      </c>
      <c r="AD14" s="18">
        <f>AC14/SUMIF($P:$P,P14,$AC:$AC)</f>
        <v>1</v>
      </c>
      <c r="AE14" s="18">
        <f>IF(R14=0,0,AC14/SUMIF($R:$R,R14,$AC:$AC))</f>
        <v>0</v>
      </c>
      <c r="AF14" s="18">
        <f>IF(R14=0,1,0)</f>
        <v>1</v>
      </c>
      <c r="AG14" s="18" t="e">
        <f>IF(R14=0,#REF!-J14,0)</f>
        <v>#REF!</v>
      </c>
      <c r="AH14" t="str">
        <f>TEXT(J14,"MMMM")</f>
        <v>abril</v>
      </c>
    </row>
    <row r="15" spans="1:34" ht="12.75" hidden="1" customHeight="1" x14ac:dyDescent="0.25">
      <c r="A15" s="90" t="str">
        <f>IF(C15="Oficina Diversos","Oficina Geral",
IF(ISNUMBER(FIND("Estoque - Colhedoras",C15)),"Colhedoras",IF(ISNUMBER(FIND("Caldeiraria",C15)),"Caldeiraria",IF(ISNUMBER(FIND("Borracharia",C15)),"Borracharia",IF(ISNUMBER(FIND("Lubrificação",C15)),"Lubrificação",
IF(ISNUMBER(FIND("Estoque - Carregadeiras",C15)),"Carregadeiras",IF(ISNUMBER(FIND("Estoque - Veic. Leves",C15)),"Veic. Leves",
IF(ISNUMBER(FIND("Estoque - Caminhões",C15)),"Caminhões",IF(ISNUMBER(FIND("Estoque - Transbordos",C15)),"Transbordos",
IF(ISNUMBER(FIND("Estoque - Tratores",C15)),"Tratores",
IF(ISNUMBER(FIND("Estoque - Máquinas pesadas",C15)),"Máquinas pesadas",
IF(ISNUMBER(FIND("Estoque - Reboques",C15)),"Reboques",
IF(C15="Estoque","Estoque",
IF(AND(ISNUMBER(C15),C15&gt;1000,C15&lt;2000),"Caminhões",
IF(AND(ISNUMBER(C15),C15&gt;2000,C15&lt;3000),"Tratores",
IF(AND(ISNUMBER(C15),C15&gt;3000,C15&lt;4000),"Carregadeiras",
IF(AND(ISNUMBER(C15),C15&gt;4000,C15&lt;5000),"Máquinas pesadas",
IF(AND(ISNUMBER(C15),C15&gt;5000,C15&lt;6000),"Colhedoras",
IF(AND(ISNUMBER(C15),C15&gt;7000,C15&lt;8000),"Irrigação",
IF(AND(ISNUMBER(C15),C15&gt;8000,C15&lt;9000),"Reboques",IF(AND(ISNUMBER(C15),C15&gt;0,C15&lt;1000),"Veic. Leves","")))))))))))))))))))))</f>
        <v>Caminhões</v>
      </c>
      <c r="B15" s="26"/>
      <c r="C15" s="5">
        <v>1039</v>
      </c>
      <c r="D15" s="5">
        <v>1004</v>
      </c>
      <c r="E15" s="6" t="s">
        <v>591</v>
      </c>
      <c r="F15" s="14" t="str">
        <f>IF(ISBLANK(K15), "Apenas Solicitação", "Tem OC")</f>
        <v>Apenas Solicitação</v>
      </c>
      <c r="G15" s="5">
        <v>2</v>
      </c>
      <c r="H15" s="2">
        <f>G15-I15</f>
        <v>0</v>
      </c>
      <c r="I15" s="2">
        <v>2</v>
      </c>
      <c r="J15" s="50">
        <v>45757</v>
      </c>
      <c r="K15" s="248"/>
      <c r="L15" s="3"/>
      <c r="M15" s="44"/>
      <c r="N15" s="44" t="str">
        <f>IFERROR(K15 + VALUE(LEFT(L15, FIND(" ", L15) - 1)), "")</f>
        <v/>
      </c>
      <c r="O15" s="3" t="str">
        <f>IF(_xlfn.DAYS(K15,J15)&lt;0, "Aguardando OC", _xlfn.DAYS(K15,J15))</f>
        <v>Aguardando OC</v>
      </c>
      <c r="P15" s="205">
        <v>398795</v>
      </c>
      <c r="Q15" s="5">
        <v>1143557</v>
      </c>
      <c r="R15" s="205">
        <v>0</v>
      </c>
      <c r="S15" s="5">
        <v>689</v>
      </c>
      <c r="T15" s="264" t="s">
        <v>65</v>
      </c>
      <c r="U15" s="51">
        <v>589</v>
      </c>
      <c r="V15" s="5"/>
      <c r="W15" s="47" t="str">
        <f>IFERROR(VLOOKUP(V15, Fornecedores!A:C, 3, FALSE), "")</f>
        <v/>
      </c>
      <c r="X15" s="43" t="str">
        <f>IFERROR(VLOOKUP(V15, Fornecedores!A:E, 5, FALSE), "")</f>
        <v/>
      </c>
      <c r="Y15" s="43" t="str">
        <f>IFERROR(VLOOKUP(V15, Fornecedores!A:F, 6, FALSE), "")</f>
        <v/>
      </c>
      <c r="Z15" s="14" t="str">
        <f>IF(H15=0, "Pedido entregue!", "Pendente")</f>
        <v>Pedido entregue!</v>
      </c>
      <c r="AA15" s="59"/>
      <c r="AB15" s="58" t="str">
        <f>IF(Z15="Pedido Entregue!", IF(AA15=1, "Retirado do Almoxarifado", IF(AA15=2, "Material devolvido", "Aguardando retirada")), IF(Z15="Pendente", "Entrega pendente", ""))</f>
        <v>Aguardando retirada</v>
      </c>
      <c r="AC15" s="18">
        <v>1</v>
      </c>
      <c r="AD15" s="18">
        <f>AC15/SUMIF($P:$P,P15,$AC:$AC)</f>
        <v>1</v>
      </c>
      <c r="AE15" s="18">
        <f>IF(R15=0,0,AC15/SUMIF($R:$R,R15,$AC:$AC))</f>
        <v>0</v>
      </c>
      <c r="AF15" s="18">
        <f>IF(R15=0,1,0)</f>
        <v>1</v>
      </c>
      <c r="AG15" s="18" t="e">
        <f>IF(R15=0,#REF!-J15,0)</f>
        <v>#REF!</v>
      </c>
      <c r="AH15" t="str">
        <f>TEXT(J15,"MMMM")</f>
        <v>abril</v>
      </c>
    </row>
    <row r="16" spans="1:34" ht="12.75" hidden="1" customHeight="1" x14ac:dyDescent="0.25">
      <c r="A16" s="90" t="str">
        <f>IF(C16="Oficina Diversos","Oficina Geral",
IF(ISNUMBER(FIND("Estoque - Colhedoras",C16)),"Colhedoras",IF(ISNUMBER(FIND("Caldeiraria",C16)),"Caldeiraria",IF(ISNUMBER(FIND("Borracharia",C16)),"Borracharia",IF(ISNUMBER(FIND("Lubrificação",C16)),"Lubrificação",
IF(ISNUMBER(FIND("Estoque - Carregadeiras",C16)),"Carregadeiras",IF(ISNUMBER(FIND("Estoque - Veic. Leves",C16)),"Veic. Leves",
IF(ISNUMBER(FIND("Estoque - Caminhões",C16)),"Caminhões",IF(ISNUMBER(FIND("Estoque - Transbordos",C16)),"Transbordos",
IF(ISNUMBER(FIND("Estoque - Tratores",C16)),"Tratores",
IF(ISNUMBER(FIND("Estoque - Máquinas pesadas",C16)),"Máquinas pesadas",
IF(ISNUMBER(FIND("Estoque - Reboques",C16)),"Reboques",
IF(C16="Estoque","Estoque",
IF(AND(ISNUMBER(C16),C16&gt;1000,C16&lt;2000),"Caminhões",
IF(AND(ISNUMBER(C16),C16&gt;2000,C16&lt;3000),"Tratores",
IF(AND(ISNUMBER(C16),C16&gt;3000,C16&lt;4000),"Carregadeiras",
IF(AND(ISNUMBER(C16),C16&gt;4000,C16&lt;5000),"Máquinas pesadas",
IF(AND(ISNUMBER(C16),C16&gt;5000,C16&lt;6000),"Colhedoras",
IF(AND(ISNUMBER(C16),C16&gt;7000,C16&lt;8000),"Irrigação",
IF(AND(ISNUMBER(C16),C16&gt;8000,C16&lt;9000),"Reboques",IF(AND(ISNUMBER(C16),C16&gt;0,C16&lt;1000),"Veic. Leves","")))))))))))))))))))))</f>
        <v>Caminhões</v>
      </c>
      <c r="B16" s="39"/>
      <c r="C16" s="230">
        <v>1020</v>
      </c>
      <c r="D16" s="230">
        <v>1004</v>
      </c>
      <c r="E16" s="237" t="s">
        <v>591</v>
      </c>
      <c r="F16" s="14" t="str">
        <f>IF(ISBLANK(K16), "Apenas Solicitação", "Tem OC")</f>
        <v>Tem OC</v>
      </c>
      <c r="G16" s="230">
        <v>2</v>
      </c>
      <c r="H16" s="2">
        <f>G16-I16</f>
        <v>0</v>
      </c>
      <c r="I16" s="2">
        <v>2</v>
      </c>
      <c r="J16" s="243">
        <v>45775</v>
      </c>
      <c r="K16" s="247">
        <v>45784</v>
      </c>
      <c r="L16" s="3"/>
      <c r="M16" s="44" t="str">
        <f ca="1">IF(OR(N16="", N16=0), "", IF(N16&gt;TODAY(), "No prazo", "Atrasado"))</f>
        <v/>
      </c>
      <c r="N16" s="44" t="str">
        <f>IFERROR(K16 + VALUE(LEFT(L16, FIND(" ", L16) - 1)), "")</f>
        <v/>
      </c>
      <c r="O16" s="3">
        <f>IF(_xlfn.DAYS(K16,J16)&lt;0, "Aguardando OC", _xlfn.DAYS(K16,J16))</f>
        <v>9</v>
      </c>
      <c r="P16" s="254">
        <v>400722</v>
      </c>
      <c r="Q16" s="230"/>
      <c r="R16" s="254">
        <v>167269</v>
      </c>
      <c r="S16" s="230">
        <v>221</v>
      </c>
      <c r="T16" s="270" t="s">
        <v>1029</v>
      </c>
      <c r="U16" s="274">
        <v>619</v>
      </c>
      <c r="V16" s="230"/>
      <c r="W16" s="47" t="str">
        <f>IFERROR(VLOOKUP(V16, Fornecedores!A:C, 3, FALSE), "")</f>
        <v/>
      </c>
      <c r="X16" s="43" t="str">
        <f>IFERROR(VLOOKUP(V16, Fornecedores!A:E, 5, FALSE), "")</f>
        <v/>
      </c>
      <c r="Y16" s="43" t="str">
        <f>IFERROR(VLOOKUP(V16, Fornecedores!A:F, 6, FALSE), "")</f>
        <v/>
      </c>
      <c r="Z16" s="14" t="str">
        <f>IF(H16=0, "Pedido entregue!", "Pendente")</f>
        <v>Pedido entregue!</v>
      </c>
      <c r="AA16" s="59"/>
      <c r="AB16" s="58" t="str">
        <f>IF(Z16="Pedido Entregue!", IF(AA16=1, "Retirado do Almoxarifado", IF(AA16=2, "Material devolvido", "Aguardando retirada")), IF(Z16="Pendente", "Entrega pendente", ""))</f>
        <v>Aguardando retirada</v>
      </c>
      <c r="AC16" s="18">
        <v>1</v>
      </c>
      <c r="AD16" s="18">
        <f>AC16/SUMIF($P:$P,P16,$AC:$AC)</f>
        <v>1</v>
      </c>
      <c r="AE16" s="18">
        <f>IF(R16=0,0,AC16/SUMIF($R:$R,R16,$AC:$AC))</f>
        <v>1</v>
      </c>
      <c r="AF16" s="18">
        <f>IF(R16=0,1,0)</f>
        <v>0</v>
      </c>
      <c r="AH16" t="str">
        <f>TEXT(J16,"MMMM")</f>
        <v>abril</v>
      </c>
    </row>
    <row r="17" spans="1:34" ht="12.75" hidden="1" customHeight="1" x14ac:dyDescent="0.25">
      <c r="A17" s="90" t="str">
        <f>IF(C17="Oficina Diversos","Oficina Geral",
IF(ISNUMBER(FIND("Estoque - Colhedoras",C17)),"Colhedoras",IF(ISNUMBER(FIND("Caldeiraria",C17)),"Caldeiraria",IF(ISNUMBER(FIND("Borracharia",C17)),"Borracharia",IF(ISNUMBER(FIND("Lubrificação",C17)),"Lubrificação",
IF(ISNUMBER(FIND("Estoque - Carregadeiras",C17)),"Carregadeiras",IF(ISNUMBER(FIND("Estoque - Veic. Leves",C17)),"Veic. Leves",
IF(ISNUMBER(FIND("Estoque - Caminhões",C17)),"Caminhões",IF(ISNUMBER(FIND("Estoque - Transbordos",C17)),"Transbordos",
IF(ISNUMBER(FIND("Estoque - Tratores",C17)),"Tratores",
IF(ISNUMBER(FIND("Estoque - Máquinas pesadas",C17)),"Máquinas pesadas",
IF(ISNUMBER(FIND("Estoque - Reboques",C17)),"Reboques",
IF(C17="Estoque","Estoque",
IF(AND(ISNUMBER(C17),C17&gt;1000,C17&lt;2000),"Caminhões",
IF(AND(ISNUMBER(C17),C17&gt;2000,C17&lt;3000),"Tratores",
IF(AND(ISNUMBER(C17),C17&gt;3000,C17&lt;4000),"Carregadeiras",
IF(AND(ISNUMBER(C17),C17&gt;4000,C17&lt;5000),"Máquinas pesadas",
IF(AND(ISNUMBER(C17),C17&gt;5000,C17&lt;6000),"Colhedoras",
IF(AND(ISNUMBER(C17),C17&gt;7000,C17&lt;8000),"Irrigação",
IF(AND(ISNUMBER(C17),C17&gt;8000,C17&lt;9000),"Reboques",IF(AND(ISNUMBER(C17),C17&gt;0,C17&lt;1000),"Veic. Leves","")))))))))))))))))))))</f>
        <v>Caminhões</v>
      </c>
      <c r="B17" s="8"/>
      <c r="C17" s="46">
        <v>1009</v>
      </c>
      <c r="D17" s="46">
        <v>1004</v>
      </c>
      <c r="E17" s="47" t="s">
        <v>591</v>
      </c>
      <c r="F17" s="14" t="str">
        <f>IF(ISBLANK(K17), "Apenas Solicitação", "Tem OC")</f>
        <v>Tem OC</v>
      </c>
      <c r="G17" s="46">
        <v>1</v>
      </c>
      <c r="H17" s="2">
        <f>G17-I17</f>
        <v>0</v>
      </c>
      <c r="I17" s="2">
        <v>1</v>
      </c>
      <c r="J17" s="240">
        <v>45780</v>
      </c>
      <c r="K17" s="245">
        <v>45786</v>
      </c>
      <c r="L17" s="3"/>
      <c r="M17" s="44"/>
      <c r="N17" s="44" t="str">
        <f>IFERROR(K17 + VALUE(LEFT(L17, FIND(" ", L17) - 1)), "")</f>
        <v/>
      </c>
      <c r="O17" s="3">
        <f>IF(_xlfn.DAYS(K17,J17)&lt;0, "Aguardando OC", _xlfn.DAYS(K17,J17))</f>
        <v>6</v>
      </c>
      <c r="P17" s="253">
        <v>401238</v>
      </c>
      <c r="Q17" s="46"/>
      <c r="R17" s="253">
        <v>167325</v>
      </c>
      <c r="S17" s="46">
        <v>221</v>
      </c>
      <c r="T17" s="149" t="s">
        <v>1029</v>
      </c>
      <c r="U17" s="272">
        <v>619</v>
      </c>
      <c r="V17" s="46">
        <v>15478</v>
      </c>
      <c r="W17" s="47" t="str">
        <f>IFERROR(VLOOKUP(V17, Fornecedores!A:C, 3, FALSE), "")</f>
        <v xml:space="preserve">BRB BATERIAS </v>
      </c>
      <c r="X17" s="43" t="str">
        <f>IFERROR(VLOOKUP(V17, Fornecedores!A:E, 5, FALSE), "")</f>
        <v>Cabedelo</v>
      </c>
      <c r="Y17" s="43" t="str">
        <f>IFERROR(VLOOKUP(V17, Fornecedores!A:F, 6, FALSE), "")</f>
        <v>PB</v>
      </c>
      <c r="Z17" s="14" t="str">
        <f>IF(H17=0, "Pedido entregue!", "Pendente")</f>
        <v>Pedido entregue!</v>
      </c>
      <c r="AA17" s="59">
        <v>1</v>
      </c>
      <c r="AB17" s="58" t="str">
        <f>IF(Z17="Pedido Entregue!", IF(AA17=1, "Retirado do Almoxarifado", IF(AA17=2, "Material devolvido", "Aguardando retirada")), IF(Z17="Pendente", "Entrega pendente", ""))</f>
        <v>Retirado do Almoxarifado</v>
      </c>
      <c r="AC17" s="18">
        <v>1</v>
      </c>
      <c r="AD17" s="18">
        <f>AC17/SUMIF($P:$P,P17,$AC:$AC)</f>
        <v>1</v>
      </c>
      <c r="AE17" s="18">
        <f>IF(R17=0,0,AC17/SUMIF($R:$R,R17,$AC:$AC))</f>
        <v>1</v>
      </c>
      <c r="AF17" s="18">
        <f>IF(R17=0,1,0)</f>
        <v>0</v>
      </c>
      <c r="AG17" s="18">
        <f>IF(R17=0,#REF!-J17,0)</f>
        <v>0</v>
      </c>
      <c r="AH17" t="str">
        <f>TEXT(J17,"MMMM")</f>
        <v>maio</v>
      </c>
    </row>
    <row r="18" spans="1:34" ht="12.75" hidden="1" customHeight="1" x14ac:dyDescent="0.25">
      <c r="A18" s="90" t="str">
        <f>IF(C18="Oficina Diversos","Oficina Geral",
IF(ISNUMBER(FIND("Estoque - Colhedoras",C18)),"Colhedoras",IF(ISNUMBER(FIND("Caldeiraria",C18)),"Caldeiraria",IF(ISNUMBER(FIND("Borracharia",C18)),"Borracharia",IF(ISNUMBER(FIND("Lubrificação",C18)),"Lubrificação",
IF(ISNUMBER(FIND("Estoque - Carregadeiras",C18)),"Carregadeiras",IF(ISNUMBER(FIND("Estoque - Veic. Leves",C18)),"Veic. Leves",
IF(ISNUMBER(FIND("Estoque - Caminhões",C18)),"Caminhões",IF(ISNUMBER(FIND("Estoque - Transbordos",C18)),"Transbordos",
IF(ISNUMBER(FIND("Estoque - Tratores",C18)),"Tratores",
IF(ISNUMBER(FIND("Estoque - Máquinas pesadas",C18)),"Máquinas pesadas",
IF(ISNUMBER(FIND("Estoque - Reboques",C18)),"Reboques",
IF(C18="Estoque","Estoque",
IF(AND(ISNUMBER(C18),C18&gt;1000,C18&lt;2000),"Caminhões",
IF(AND(ISNUMBER(C18),C18&gt;2000,C18&lt;3000),"Tratores",
IF(AND(ISNUMBER(C18),C18&gt;3000,C18&lt;4000),"Carregadeiras",
IF(AND(ISNUMBER(C18),C18&gt;4000,C18&lt;5000),"Máquinas pesadas",
IF(AND(ISNUMBER(C18),C18&gt;5000,C18&lt;6000),"Colhedoras",
IF(AND(ISNUMBER(C18),C18&gt;7000,C18&lt;8000),"Irrigação",
IF(AND(ISNUMBER(C18),C18&gt;8000,C18&lt;9000),"Reboques",IF(AND(ISNUMBER(C18),C18&gt;0,C18&lt;1000),"Veic. Leves","")))))))))))))))))))))</f>
        <v>Caminhões</v>
      </c>
      <c r="B18" s="8"/>
      <c r="C18" s="46">
        <v>1045</v>
      </c>
      <c r="D18" s="46">
        <v>1004</v>
      </c>
      <c r="E18" s="47" t="s">
        <v>591</v>
      </c>
      <c r="F18" s="14" t="str">
        <f>IF(ISBLANK(K18), "Apenas Solicitação", "Tem OC")</f>
        <v>Tem OC</v>
      </c>
      <c r="G18" s="46">
        <v>2</v>
      </c>
      <c r="H18" s="2">
        <f>G18-I18</f>
        <v>0</v>
      </c>
      <c r="I18" s="2">
        <v>2</v>
      </c>
      <c r="J18" s="240">
        <v>45780</v>
      </c>
      <c r="K18" s="245">
        <v>45786</v>
      </c>
      <c r="L18" s="3"/>
      <c r="M18" s="44"/>
      <c r="N18" s="44" t="str">
        <f>IFERROR(K18 + VALUE(LEFT(L18, FIND(" ", L18) - 1)), "")</f>
        <v/>
      </c>
      <c r="O18" s="3">
        <f>IF(_xlfn.DAYS(K18,J18)&lt;0, "Aguardando OC", _xlfn.DAYS(K18,J18))</f>
        <v>6</v>
      </c>
      <c r="P18" s="253">
        <v>401240</v>
      </c>
      <c r="Q18" s="46"/>
      <c r="R18" s="253">
        <v>167327</v>
      </c>
      <c r="S18" s="46">
        <v>221</v>
      </c>
      <c r="T18" s="149" t="s">
        <v>1029</v>
      </c>
      <c r="U18" s="272">
        <v>619</v>
      </c>
      <c r="V18" s="46">
        <v>15478</v>
      </c>
      <c r="W18" s="47" t="str">
        <f>IFERROR(VLOOKUP(V18, Fornecedores!A:C, 3, FALSE), "")</f>
        <v xml:space="preserve">BRB BATERIAS </v>
      </c>
      <c r="X18" s="43" t="str">
        <f>IFERROR(VLOOKUP(V18, Fornecedores!A:E, 5, FALSE), "")</f>
        <v>Cabedelo</v>
      </c>
      <c r="Y18" s="43" t="str">
        <f>IFERROR(VLOOKUP(V18, Fornecedores!A:F, 6, FALSE), "")</f>
        <v>PB</v>
      </c>
      <c r="Z18" s="14" t="str">
        <f>IF(H18=0, "Pedido entregue!", "Pendente")</f>
        <v>Pedido entregue!</v>
      </c>
      <c r="AA18" s="59">
        <v>1</v>
      </c>
      <c r="AB18" s="58" t="str">
        <f>IF(Z18="Pedido Entregue!", IF(AA18=1, "Retirado do Almoxarifado", IF(AA18=2, "Material devolvido", "Aguardando retirada")), IF(Z18="Pendente", "Entrega pendente", ""))</f>
        <v>Retirado do Almoxarifado</v>
      </c>
      <c r="AC18" s="18">
        <v>1</v>
      </c>
      <c r="AD18" s="18">
        <f>AC18/SUMIF($P:$P,P18,$AC:$AC)</f>
        <v>1</v>
      </c>
      <c r="AE18" s="18">
        <f>IF(R18=0,0,AC18/SUMIF($R:$R,R18,$AC:$AC))</f>
        <v>1</v>
      </c>
      <c r="AF18" s="18">
        <f>IF(R18=0,1,0)</f>
        <v>0</v>
      </c>
      <c r="AG18" s="18">
        <f>IF(R18=0,#REF!-J18,0)</f>
        <v>0</v>
      </c>
      <c r="AH18" t="str">
        <f>TEXT(J18,"MMMM")</f>
        <v>maio</v>
      </c>
    </row>
    <row r="19" spans="1:34" ht="12.75" hidden="1" customHeight="1" x14ac:dyDescent="0.25">
      <c r="A19" s="90" t="str">
        <f>IF(C19="Oficina Diversos","Oficina Geral",
IF(ISNUMBER(FIND("Estoque - Colhedoras",C19)),"Colhedoras",IF(ISNUMBER(FIND("Caldeiraria",C19)),"Caldeiraria",IF(ISNUMBER(FIND("Borracharia",C19)),"Borracharia",IF(ISNUMBER(FIND("Lubrificação",C19)),"Lubrificação",
IF(ISNUMBER(FIND("Estoque - Carregadeiras",C19)),"Carregadeiras",IF(ISNUMBER(FIND("Estoque - Veic. Leves",C19)),"Veic. Leves",
IF(ISNUMBER(FIND("Estoque - Caminhões",C19)),"Caminhões",IF(ISNUMBER(FIND("Estoque - Transbordos",C19)),"Transbordos",
IF(ISNUMBER(FIND("Estoque - Tratores",C19)),"Tratores",
IF(ISNUMBER(FIND("Estoque - Máquinas pesadas",C19)),"Máquinas pesadas",
IF(ISNUMBER(FIND("Estoque - Reboques",C19)),"Reboques",
IF(C19="Estoque","Estoque",
IF(AND(ISNUMBER(C19),C19&gt;1000,C19&lt;2000),"Caminhões",
IF(AND(ISNUMBER(C19),C19&gt;2000,C19&lt;3000),"Tratores",
IF(AND(ISNUMBER(C19),C19&gt;3000,C19&lt;4000),"Carregadeiras",
IF(AND(ISNUMBER(C19),C19&gt;4000,C19&lt;5000),"Máquinas pesadas",
IF(AND(ISNUMBER(C19),C19&gt;5000,C19&lt;6000),"Colhedoras",
IF(AND(ISNUMBER(C19),C19&gt;7000,C19&lt;8000),"Irrigação",
IF(AND(ISNUMBER(C19),C19&gt;8000,C19&lt;9000),"Reboques",IF(AND(ISNUMBER(C19),C19&gt;0,C19&lt;1000),"Veic. Leves","")))))))))))))))))))))</f>
        <v>Carregadeiras</v>
      </c>
      <c r="B19" s="8"/>
      <c r="C19" s="46">
        <v>3022</v>
      </c>
      <c r="D19" s="46">
        <v>1004</v>
      </c>
      <c r="E19" s="47" t="s">
        <v>591</v>
      </c>
      <c r="F19" s="14" t="str">
        <f>IF(ISBLANK(K19), "Apenas Solicitação", "Tem OC")</f>
        <v>Tem OC</v>
      </c>
      <c r="G19" s="46">
        <v>1</v>
      </c>
      <c r="H19" s="2">
        <f>G19-I19</f>
        <v>0</v>
      </c>
      <c r="I19" s="2">
        <v>1</v>
      </c>
      <c r="J19" s="240">
        <v>45791</v>
      </c>
      <c r="K19" s="244">
        <v>45793</v>
      </c>
      <c r="L19" s="43"/>
      <c r="M19" s="44" t="str">
        <f ca="1">IF(OR(N19="", N19=0), "", IF(N19&gt;TODAY(), "No prazo", "Atrasado"))</f>
        <v/>
      </c>
      <c r="N19" s="44" t="str">
        <f>IFERROR(K19 + VALUE(LEFT(L19, FIND(" ", L19) - 1)), "")</f>
        <v/>
      </c>
      <c r="O19" s="3">
        <f>IF(_xlfn.DAYS(K19,J19)&lt;0, "Aguardando OC", _xlfn.DAYS(K19,J19))</f>
        <v>2</v>
      </c>
      <c r="P19" s="253">
        <v>402864</v>
      </c>
      <c r="Q19" s="256"/>
      <c r="R19" s="253">
        <v>167847</v>
      </c>
      <c r="S19" s="261"/>
      <c r="T19" s="268"/>
      <c r="U19" s="272">
        <v>619</v>
      </c>
      <c r="V19" s="46"/>
      <c r="W19" s="47" t="str">
        <f>IFERROR(VLOOKUP(V19, Fornecedores!A:C, 3, FALSE), "")</f>
        <v/>
      </c>
      <c r="X19" s="43" t="str">
        <f>IFERROR(VLOOKUP(V19, Fornecedores!A:E, 5, FALSE), "")</f>
        <v/>
      </c>
      <c r="Y19" s="43" t="str">
        <f>IFERROR(VLOOKUP(V19, Fornecedores!A:F, 6, FALSE), "")</f>
        <v/>
      </c>
      <c r="Z19" s="14" t="str">
        <f>IF(H19=0, "Pedido entregue!", "Pendente")</f>
        <v>Pedido entregue!</v>
      </c>
      <c r="AA19" s="59"/>
      <c r="AB19" s="58" t="str">
        <f>IF(Z19="Pedido Entregue!", IF(AA19=1, "Retirado do Almoxarifado", IF(AA19=2, "Material devolvido", "Aguardando retirada")), IF(Z19="Pendente", "Entrega pendente", ""))</f>
        <v>Aguardando retirada</v>
      </c>
      <c r="AC19" s="18">
        <v>1</v>
      </c>
      <c r="AD19" s="18">
        <f>AC19/SUMIF($P:$P,P19,$AC:$AC)</f>
        <v>1</v>
      </c>
      <c r="AE19" s="18">
        <f>IF(R19=0,0,AC19/SUMIF($R:$R,R19,$AC:$AC))</f>
        <v>0.33333333333333331</v>
      </c>
      <c r="AF19" s="18">
        <f>IF(R19=0,1,0)</f>
        <v>0</v>
      </c>
      <c r="AG19" s="18">
        <f>IF(R19=0,#REF!-J19,0)</f>
        <v>0</v>
      </c>
      <c r="AH19" t="str">
        <f>TEXT(J19,"MMMM")</f>
        <v>maio</v>
      </c>
    </row>
    <row r="20" spans="1:34" ht="12.75" hidden="1" customHeight="1" x14ac:dyDescent="0.25">
      <c r="A20" s="90" t="str">
        <f>IF(C20="Oficina Diversos","Oficina Geral",
IF(ISNUMBER(FIND("Estoque - Colhedoras",C20)),"Colhedoras",IF(ISNUMBER(FIND("Caldeiraria",C20)),"Caldeiraria",IF(ISNUMBER(FIND("Borracharia",C20)),"Borracharia",IF(ISNUMBER(FIND("Lubrificação",C20)),"Lubrificação",
IF(ISNUMBER(FIND("Estoque - Carregadeiras",C20)),"Carregadeiras",IF(ISNUMBER(FIND("Estoque - Veic. Leves",C20)),"Veic. Leves",
IF(ISNUMBER(FIND("Estoque - Caminhões",C20)),"Caminhões",IF(ISNUMBER(FIND("Estoque - Transbordos",C20)),"Transbordos",
IF(ISNUMBER(FIND("Estoque - Tratores",C20)),"Tratores",
IF(ISNUMBER(FIND("Estoque - Máquinas pesadas",C20)),"Máquinas pesadas",
IF(ISNUMBER(FIND("Estoque - Reboques",C20)),"Reboques",
IF(C20="Estoque","Estoque",
IF(AND(ISNUMBER(C20),C20&gt;1000,C20&lt;2000),"Caminhões",
IF(AND(ISNUMBER(C20),C20&gt;2000,C20&lt;3000),"Tratores",
IF(AND(ISNUMBER(C20),C20&gt;3000,C20&lt;4000),"Carregadeiras",
IF(AND(ISNUMBER(C20),C20&gt;4000,C20&lt;5000),"Máquinas pesadas",
IF(AND(ISNUMBER(C20),C20&gt;5000,C20&lt;6000),"Colhedoras",
IF(AND(ISNUMBER(C20),C20&gt;7000,C20&lt;8000),"Irrigação",
IF(AND(ISNUMBER(C20),C20&gt;8000,C20&lt;9000),"Reboques",IF(AND(ISNUMBER(C20),C20&gt;0,C20&lt;1000),"Veic. Leves","")))))))))))))))))))))</f>
        <v>Tratores</v>
      </c>
      <c r="B20" s="8"/>
      <c r="C20" s="46">
        <v>2030</v>
      </c>
      <c r="D20" s="46">
        <v>1004</v>
      </c>
      <c r="E20" s="47" t="s">
        <v>591</v>
      </c>
      <c r="F20" s="14" t="str">
        <f>IF(ISBLANK(K20), "Apenas Solicitação", "Tem OC")</f>
        <v>Tem OC</v>
      </c>
      <c r="G20" s="46">
        <v>1</v>
      </c>
      <c r="H20" s="2">
        <f>G20-I20</f>
        <v>0</v>
      </c>
      <c r="I20" s="2">
        <v>1</v>
      </c>
      <c r="J20" s="240">
        <v>45791</v>
      </c>
      <c r="K20" s="244">
        <v>45793</v>
      </c>
      <c r="L20" s="43"/>
      <c r="M20" s="44" t="str">
        <f ca="1">IF(OR(N20="", N20=0), "", IF(N20&gt;TODAY(), "No prazo", "Atrasado"))</f>
        <v/>
      </c>
      <c r="N20" s="44" t="str">
        <f>IFERROR(K20 + VALUE(LEFT(L20, FIND(" ", L20) - 1)), "")</f>
        <v/>
      </c>
      <c r="O20" s="3">
        <f>IF(_xlfn.DAYS(K20,J20)&lt;0, "Aguardando OC", _xlfn.DAYS(K20,J20))</f>
        <v>2</v>
      </c>
      <c r="P20" s="253">
        <v>402865</v>
      </c>
      <c r="Q20" s="256"/>
      <c r="R20" s="253">
        <v>167847</v>
      </c>
      <c r="S20" s="261"/>
      <c r="T20" s="268"/>
      <c r="U20" s="272">
        <v>619</v>
      </c>
      <c r="V20" s="46"/>
      <c r="W20" s="47" t="str">
        <f>IFERROR(VLOOKUP(V20, Fornecedores!A:C, 3, FALSE), "")</f>
        <v/>
      </c>
      <c r="X20" s="43" t="str">
        <f>IFERROR(VLOOKUP(V20, Fornecedores!A:E, 5, FALSE), "")</f>
        <v/>
      </c>
      <c r="Y20" s="43" t="str">
        <f>IFERROR(VLOOKUP(V20, Fornecedores!A:F, 6, FALSE), "")</f>
        <v/>
      </c>
      <c r="Z20" s="14" t="str">
        <f>IF(H20=0, "Pedido entregue!", "Pendente")</f>
        <v>Pedido entregue!</v>
      </c>
      <c r="AA20" s="59"/>
      <c r="AB20" s="58" t="str">
        <f>IF(Z20="Pedido Entregue!", IF(AA20=1, "Retirado do Almoxarifado", IF(AA20=2, "Material devolvido", "Aguardando retirada")), IF(Z20="Pendente", "Entrega pendente", ""))</f>
        <v>Aguardando retirada</v>
      </c>
      <c r="AC20" s="18">
        <v>1</v>
      </c>
      <c r="AD20" s="18">
        <f>AC20/SUMIF($P:$P,P20,$AC:$AC)</f>
        <v>1</v>
      </c>
      <c r="AE20" s="18">
        <f>IF(R20=0,0,AC20/SUMIF($R:$R,R20,$AC:$AC))</f>
        <v>0.33333333333333331</v>
      </c>
      <c r="AF20" s="18">
        <f>IF(R20=0,1,0)</f>
        <v>0</v>
      </c>
      <c r="AG20" s="18">
        <f>IF(R20=0,#REF!-J20,0)</f>
        <v>0</v>
      </c>
      <c r="AH20" t="str">
        <f>TEXT(J20,"MMMM")</f>
        <v>maio</v>
      </c>
    </row>
    <row r="21" spans="1:34" ht="12.75" hidden="1" customHeight="1" x14ac:dyDescent="0.25">
      <c r="A21" s="90" t="str">
        <f>IF(C21="Oficina Diversos","Oficina Geral",
IF(ISNUMBER(FIND("Estoque - Colhedoras",C21)),"Colhedoras",IF(ISNUMBER(FIND("Caldeiraria",C21)),"Caldeiraria",IF(ISNUMBER(FIND("Borracharia",C21)),"Borracharia",IF(ISNUMBER(FIND("Lubrificação",C21)),"Lubrificação",
IF(ISNUMBER(FIND("Estoque - Carregadeiras",C21)),"Carregadeiras",IF(ISNUMBER(FIND("Estoque - Veic. Leves",C21)),"Veic. Leves",
IF(ISNUMBER(FIND("Estoque - Caminhões",C21)),"Caminhões",IF(ISNUMBER(FIND("Estoque - Transbordos",C21)),"Transbordos",
IF(ISNUMBER(FIND("Estoque - Tratores",C21)),"Tratores",
IF(ISNUMBER(FIND("Estoque - Máquinas pesadas",C21)),"Máquinas pesadas",
IF(ISNUMBER(FIND("Estoque - Reboques",C21)),"Reboques",
IF(C21="Estoque","Estoque",
IF(AND(ISNUMBER(C21),C21&gt;1000,C21&lt;2000),"Caminhões",
IF(AND(ISNUMBER(C21),C21&gt;2000,C21&lt;3000),"Tratores",
IF(AND(ISNUMBER(C21),C21&gt;3000,C21&lt;4000),"Carregadeiras",
IF(AND(ISNUMBER(C21),C21&gt;4000,C21&lt;5000),"Máquinas pesadas",
IF(AND(ISNUMBER(C21),C21&gt;5000,C21&lt;6000),"Colhedoras",
IF(AND(ISNUMBER(C21),C21&gt;7000,C21&lt;8000),"Irrigação",
IF(AND(ISNUMBER(C21),C21&gt;8000,C21&lt;9000),"Reboques",IF(AND(ISNUMBER(C21),C21&gt;0,C21&lt;1000),"Veic. Leves","")))))))))))))))))))))</f>
        <v>Tratores</v>
      </c>
      <c r="B21" s="8"/>
      <c r="C21" s="46">
        <v>2036</v>
      </c>
      <c r="D21" s="46">
        <v>1004</v>
      </c>
      <c r="E21" s="47" t="s">
        <v>591</v>
      </c>
      <c r="F21" s="14" t="str">
        <f>IF(ISBLANK(K21), "Apenas Solicitação", "Tem OC")</f>
        <v>Tem OC</v>
      </c>
      <c r="G21" s="46">
        <v>1</v>
      </c>
      <c r="H21" s="2">
        <f>G21-I21</f>
        <v>0</v>
      </c>
      <c r="I21" s="2">
        <v>1</v>
      </c>
      <c r="J21" s="240">
        <v>45791</v>
      </c>
      <c r="K21" s="244">
        <v>45793</v>
      </c>
      <c r="L21" s="43"/>
      <c r="M21" s="44" t="str">
        <f ca="1">IF(OR(N21="", N21=0), "", IF(N21&gt;TODAY(), "No prazo", "Atrasado"))</f>
        <v/>
      </c>
      <c r="N21" s="44" t="str">
        <f>IFERROR(K21 + VALUE(LEFT(L21, FIND(" ", L21) - 1)), "")</f>
        <v/>
      </c>
      <c r="O21" s="3">
        <f>IF(_xlfn.DAYS(K21,J21)&lt;0, "Aguardando OC", _xlfn.DAYS(K21,J21))</f>
        <v>2</v>
      </c>
      <c r="P21" s="253">
        <v>402866</v>
      </c>
      <c r="Q21" s="256"/>
      <c r="R21" s="253">
        <v>167847</v>
      </c>
      <c r="S21" s="261"/>
      <c r="T21" s="268"/>
      <c r="U21" s="272">
        <v>619</v>
      </c>
      <c r="V21" s="46"/>
      <c r="W21" s="47" t="str">
        <f>IFERROR(VLOOKUP(V21, Fornecedores!A:C, 3, FALSE), "")</f>
        <v/>
      </c>
      <c r="X21" s="43" t="str">
        <f>IFERROR(VLOOKUP(V21, Fornecedores!A:E, 5, FALSE), "")</f>
        <v/>
      </c>
      <c r="Y21" s="43" t="str">
        <f>IFERROR(VLOOKUP(V21, Fornecedores!A:F, 6, FALSE), "")</f>
        <v/>
      </c>
      <c r="Z21" s="14" t="str">
        <f>IF(H21=0, "Pedido entregue!", "Pendente")</f>
        <v>Pedido entregue!</v>
      </c>
      <c r="AA21" s="59"/>
      <c r="AB21" s="58" t="str">
        <f>IF(Z21="Pedido Entregue!", IF(AA21=1, "Retirado do Almoxarifado", IF(AA21=2, "Material devolvido", "Aguardando retirada")), IF(Z21="Pendente", "Entrega pendente", ""))</f>
        <v>Aguardando retirada</v>
      </c>
      <c r="AC21" s="18">
        <v>1</v>
      </c>
      <c r="AD21" s="18">
        <f>AC21/SUMIF($P:$P,P21,$AC:$AC)</f>
        <v>1</v>
      </c>
      <c r="AE21" s="18">
        <f>IF(R21=0,0,AC21/SUMIF($R:$R,R21,$AC:$AC))</f>
        <v>0.33333333333333331</v>
      </c>
      <c r="AF21" s="18">
        <f>IF(R21=0,1,0)</f>
        <v>0</v>
      </c>
      <c r="AG21" s="18">
        <f>IF(R21=0,#REF!-J21,0)</f>
        <v>0</v>
      </c>
      <c r="AH21" t="str">
        <f>TEXT(J21,"MMMM")</f>
        <v>maio</v>
      </c>
    </row>
    <row r="22" spans="1:34" ht="12.75" hidden="1" customHeight="1" x14ac:dyDescent="0.25">
      <c r="A22" s="90" t="str">
        <f>IF(C22="Oficina Diversos","Oficina Geral",
IF(ISNUMBER(FIND("Estoque - Colhedoras",C22)),"Colhedoras",IF(ISNUMBER(FIND("Caldeiraria",C22)),"Caldeiraria",IF(ISNUMBER(FIND("Borracharia",C22)),"Borracharia",IF(ISNUMBER(FIND("Lubrificação",C22)),"Lubrificação",
IF(ISNUMBER(FIND("Estoque - Carregadeiras",C22)),"Carregadeiras",IF(ISNUMBER(FIND("Estoque - Veic. Leves",C22)),"Veic. Leves",
IF(ISNUMBER(FIND("Estoque - Caminhões",C22)),"Caminhões",IF(ISNUMBER(FIND("Estoque - Transbordos",C22)),"Transbordos",
IF(ISNUMBER(FIND("Estoque - Tratores",C22)),"Tratores",
IF(ISNUMBER(FIND("Estoque - Máquinas pesadas",C22)),"Máquinas pesadas",
IF(ISNUMBER(FIND("Estoque - Reboques",C22)),"Reboques",
IF(C22="Estoque","Estoque",
IF(AND(ISNUMBER(C22),C22&gt;1000,C22&lt;2000),"Caminhões",
IF(AND(ISNUMBER(C22),C22&gt;2000,C22&lt;3000),"Tratores",
IF(AND(ISNUMBER(C22),C22&gt;3000,C22&lt;4000),"Carregadeiras",
IF(AND(ISNUMBER(C22),C22&gt;4000,C22&lt;5000),"Máquinas pesadas",
IF(AND(ISNUMBER(C22),C22&gt;5000,C22&lt;6000),"Colhedoras",
IF(AND(ISNUMBER(C22),C22&gt;7000,C22&lt;8000),"Irrigação",
IF(AND(ISNUMBER(C22),C22&gt;8000,C22&lt;9000),"Reboques",IF(AND(ISNUMBER(C22),C22&gt;0,C22&lt;1000),"Veic. Leves","")))))))))))))))))))))</f>
        <v>Carregadeiras</v>
      </c>
      <c r="B22" s="81"/>
      <c r="C22" s="2">
        <v>3027</v>
      </c>
      <c r="D22" s="2">
        <v>1004</v>
      </c>
      <c r="E22" s="3" t="s">
        <v>591</v>
      </c>
      <c r="F22" s="14" t="str">
        <f>IF(ISBLANK(K22), "Apenas Solicitação", "Tem OC")</f>
        <v>Tem OC</v>
      </c>
      <c r="G22" s="2">
        <v>1</v>
      </c>
      <c r="H22" s="2">
        <f>G22-I22</f>
        <v>0</v>
      </c>
      <c r="I22" s="2">
        <v>1</v>
      </c>
      <c r="J22" s="50">
        <v>45797</v>
      </c>
      <c r="K22" s="185">
        <v>45798</v>
      </c>
      <c r="L22" s="3"/>
      <c r="M22" s="44" t="str">
        <f ca="1">IF(OR(N22="", N22=0), "", IF(N22&gt;TODAY(), "No prazo", "Atrasado"))</f>
        <v/>
      </c>
      <c r="N22" s="44" t="str">
        <f>IFERROR(K22 + VALUE(LEFT(L22, FIND(" ", L22) - 1)), "")</f>
        <v/>
      </c>
      <c r="O22" s="3">
        <f>IF(_xlfn.DAYS(K22,J22)&lt;0, "Aguardando OC", _xlfn.DAYS(K22,J22))</f>
        <v>1</v>
      </c>
      <c r="P22" s="14">
        <v>403763</v>
      </c>
      <c r="Q22" s="33"/>
      <c r="R22" s="14">
        <v>168031</v>
      </c>
      <c r="S22" s="42">
        <v>221</v>
      </c>
      <c r="T22" s="67" t="s">
        <v>1029</v>
      </c>
      <c r="U22" s="45">
        <v>619</v>
      </c>
      <c r="V22" s="2"/>
      <c r="W22" s="47" t="str">
        <f>IFERROR(VLOOKUP(V22, Fornecedores!A:C, 3, FALSE), "")</f>
        <v/>
      </c>
      <c r="X22" s="43" t="str">
        <f>IFERROR(VLOOKUP(V22, Fornecedores!A:E, 5, FALSE), "")</f>
        <v/>
      </c>
      <c r="Y22" s="43" t="str">
        <f>IFERROR(VLOOKUP(V22, Fornecedores!A:F, 6, FALSE), "")</f>
        <v/>
      </c>
      <c r="Z22" s="14" t="str">
        <f>IF(H22=0, "Pedido entregue!", "Pendente")</f>
        <v>Pedido entregue!</v>
      </c>
      <c r="AA22" s="59"/>
      <c r="AB22" s="58" t="str">
        <f>IF(Z22="Pedido Entregue!", IF(AA22=1, "Retirado do Almoxarifado", IF(AA22=2, "Material devolvido", "Aguardando retirada")), IF(Z22="Pendente", "Entrega pendente", ""))</f>
        <v>Aguardando retirada</v>
      </c>
      <c r="AC22" s="18">
        <v>1</v>
      </c>
      <c r="AD22" s="18">
        <f>AC22/SUMIF($P:$P,P22,$AC:$AC)</f>
        <v>1</v>
      </c>
      <c r="AE22" s="18">
        <f>IF(R22=0,0,AC22/SUMIF($R:$R,R22,$AC:$AC))</f>
        <v>0.2</v>
      </c>
      <c r="AF22" s="18">
        <f>IF(R22=0,1,0)</f>
        <v>0</v>
      </c>
      <c r="AH22" t="str">
        <f>TEXT(J22,"MMMM")</f>
        <v>maio</v>
      </c>
    </row>
    <row r="23" spans="1:34" ht="12.75" hidden="1" customHeight="1" x14ac:dyDescent="0.25">
      <c r="A23" s="90" t="str">
        <f>IF(C23="Oficina Diversos","Oficina Geral",
IF(ISNUMBER(FIND("Estoque - Colhedoras",C23)),"Colhedoras",IF(ISNUMBER(FIND("Caldeiraria",C23)),"Caldeiraria",IF(ISNUMBER(FIND("Borracharia",C23)),"Borracharia",IF(ISNUMBER(FIND("Lubrificação",C23)),"Lubrificação",
IF(ISNUMBER(FIND("Estoque - Carregadeiras",C23)),"Carregadeiras",IF(ISNUMBER(FIND("Estoque - Veic. Leves",C23)),"Veic. Leves",
IF(ISNUMBER(FIND("Estoque - Caminhões",C23)),"Caminhões",IF(ISNUMBER(FIND("Estoque - Transbordos",C23)),"Transbordos",
IF(ISNUMBER(FIND("Estoque - Tratores",C23)),"Tratores",
IF(ISNUMBER(FIND("Estoque - Máquinas pesadas",C23)),"Máquinas pesadas",
IF(ISNUMBER(FIND("Estoque - Reboques",C23)),"Reboques",
IF(C23="Estoque","Estoque",
IF(AND(ISNUMBER(C23),C23&gt;1000,C23&lt;2000),"Caminhões",
IF(AND(ISNUMBER(C23),C23&gt;2000,C23&lt;3000),"Tratores",
IF(AND(ISNUMBER(C23),C23&gt;3000,C23&lt;4000),"Carregadeiras",
IF(AND(ISNUMBER(C23),C23&gt;4000,C23&lt;5000),"Máquinas pesadas",
IF(AND(ISNUMBER(C23),C23&gt;5000,C23&lt;6000),"Colhedoras",
IF(AND(ISNUMBER(C23),C23&gt;7000,C23&lt;8000),"Irrigação",
IF(AND(ISNUMBER(C23),C23&gt;8000,C23&lt;9000),"Reboques",IF(AND(ISNUMBER(C23),C23&gt;0,C23&lt;1000),"Veic. Leves","")))))))))))))))))))))</f>
        <v>Caminhões</v>
      </c>
      <c r="B23" s="73"/>
      <c r="C23" s="76">
        <v>1025</v>
      </c>
      <c r="D23" s="2">
        <v>1004</v>
      </c>
      <c r="E23" s="3" t="s">
        <v>591</v>
      </c>
      <c r="F23" s="14" t="str">
        <f>IF(ISBLANK(K23), "Apenas Solicitação", "Tem OC")</f>
        <v>Tem OC</v>
      </c>
      <c r="G23" s="2">
        <v>2</v>
      </c>
      <c r="H23" s="2">
        <f>G23-I23</f>
        <v>0</v>
      </c>
      <c r="I23" s="2">
        <v>2</v>
      </c>
      <c r="J23" s="50">
        <v>45798</v>
      </c>
      <c r="K23" s="185">
        <v>45800</v>
      </c>
      <c r="L23" s="3"/>
      <c r="M23" s="44" t="str">
        <f ca="1">IF(OR(N23="", N23=0), "", IF(N23&gt;TODAY(), "No prazo", "Atrasado"))</f>
        <v/>
      </c>
      <c r="N23" s="44" t="str">
        <f>IFERROR(K23 + VALUE(LEFT(L23, FIND(" ", L23) - 1)), "")</f>
        <v/>
      </c>
      <c r="O23" s="3">
        <f>IF(_xlfn.DAYS(K23,J23)&lt;0, "Aguardando OC", _xlfn.DAYS(K23,J23))</f>
        <v>2</v>
      </c>
      <c r="P23" s="14">
        <v>403834</v>
      </c>
      <c r="Q23" s="33"/>
      <c r="R23" s="14">
        <v>168031</v>
      </c>
      <c r="S23" s="42">
        <v>221</v>
      </c>
      <c r="T23" s="67" t="s">
        <v>1029</v>
      </c>
      <c r="U23" s="45">
        <v>619</v>
      </c>
      <c r="V23" s="2"/>
      <c r="W23" s="47" t="str">
        <f>IFERROR(VLOOKUP(V23, Fornecedores!A:C, 3, FALSE), "")</f>
        <v/>
      </c>
      <c r="X23" s="43" t="str">
        <f>IFERROR(VLOOKUP(V23, Fornecedores!A:E, 5, FALSE), "")</f>
        <v/>
      </c>
      <c r="Y23" s="43" t="str">
        <f>IFERROR(VLOOKUP(V23, Fornecedores!A:F, 6, FALSE), "")</f>
        <v/>
      </c>
      <c r="Z23" s="14" t="str">
        <f>IF(H23=0, "Pedido entregue!", "Pendente")</f>
        <v>Pedido entregue!</v>
      </c>
      <c r="AA23" s="59"/>
      <c r="AB23" s="58" t="str">
        <f>IF(Z23="Pedido Entregue!", IF(AA23=1, "Retirado do Almoxarifado", IF(AA23=2, "Material devolvido", "Aguardando retirada")), IF(Z23="Pendente", "Entrega pendente", ""))</f>
        <v>Aguardando retirada</v>
      </c>
      <c r="AC23" s="18">
        <v>1</v>
      </c>
      <c r="AD23" s="18">
        <f>AC23/SUMIF($P:$P,P23,$AC:$AC)</f>
        <v>1</v>
      </c>
      <c r="AE23" s="18">
        <f>IF(R23=0,0,AC23/SUMIF($R:$R,R23,$AC:$AC))</f>
        <v>0.2</v>
      </c>
      <c r="AF23" s="18">
        <f>IF(R23=0,1,0)</f>
        <v>0</v>
      </c>
      <c r="AH23" t="str">
        <f>TEXT(J23,"MMMM")</f>
        <v>maio</v>
      </c>
    </row>
    <row r="24" spans="1:34" ht="12.75" hidden="1" customHeight="1" x14ac:dyDescent="0.25">
      <c r="A24" s="90" t="str">
        <f>IF(C24="Oficina Diversos","Oficina Geral",
IF(ISNUMBER(FIND("Estoque - Colhedoras",C24)),"Colhedoras",IF(ISNUMBER(FIND("Caldeiraria",C24)),"Caldeiraria",IF(ISNUMBER(FIND("Borracharia",C24)),"Borracharia",IF(ISNUMBER(FIND("Lubrificação",C24)),"Lubrificação",
IF(ISNUMBER(FIND("Estoque - Carregadeiras",C24)),"Carregadeiras",IF(ISNUMBER(FIND("Estoque - Veic. Leves",C24)),"Veic. Leves",
IF(ISNUMBER(FIND("Estoque - Caminhões",C24)),"Caminhões",IF(ISNUMBER(FIND("Estoque - Transbordos",C24)),"Transbordos",
IF(ISNUMBER(FIND("Estoque - Tratores",C24)),"Tratores",
IF(ISNUMBER(FIND("Estoque - Máquinas pesadas",C24)),"Máquinas pesadas",
IF(ISNUMBER(FIND("Estoque - Reboques",C24)),"Reboques",
IF(C24="Estoque","Estoque",
IF(AND(ISNUMBER(C24),C24&gt;1000,C24&lt;2000),"Caminhões",
IF(AND(ISNUMBER(C24),C24&gt;2000,C24&lt;3000),"Tratores",
IF(AND(ISNUMBER(C24),C24&gt;3000,C24&lt;4000),"Carregadeiras",
IF(AND(ISNUMBER(C24),C24&gt;4000,C24&lt;5000),"Máquinas pesadas",
IF(AND(ISNUMBER(C24),C24&gt;5000,C24&lt;6000),"Colhedoras",
IF(AND(ISNUMBER(C24),C24&gt;7000,C24&lt;8000),"Irrigação",
IF(AND(ISNUMBER(C24),C24&gt;8000,C24&lt;9000),"Reboques",IF(AND(ISNUMBER(C24),C24&gt;0,C24&lt;1000),"Veic. Leves","")))))))))))))))))))))</f>
        <v>Caminhões</v>
      </c>
      <c r="B24" s="87"/>
      <c r="C24" s="76">
        <v>1015</v>
      </c>
      <c r="D24" s="2">
        <v>1004</v>
      </c>
      <c r="E24" s="3" t="s">
        <v>591</v>
      </c>
      <c r="F24" s="14" t="str">
        <f>IF(ISBLANK(K24), "Apenas Solicitação", "Tem OC")</f>
        <v>Tem OC</v>
      </c>
      <c r="G24" s="2">
        <v>1</v>
      </c>
      <c r="H24" s="2">
        <f>G24-I24</f>
        <v>0</v>
      </c>
      <c r="I24" s="2">
        <v>1</v>
      </c>
      <c r="J24" s="50">
        <v>45805</v>
      </c>
      <c r="K24" s="180">
        <v>45806</v>
      </c>
      <c r="L24" s="3"/>
      <c r="M24" s="44" t="str">
        <f ca="1">IF(OR(N24="", N24=0), "", IF(N24&gt;TODAY(), "No prazo", "Atrasado"))</f>
        <v/>
      </c>
      <c r="N24" s="44" t="str">
        <f>IFERROR(K24 + VALUE(LEFT(L24, FIND(" ", L24) - 1)), "")</f>
        <v/>
      </c>
      <c r="O24" s="3">
        <f>IF(_xlfn.DAYS(K24,J24)&lt;0, "Aguardando OC", _xlfn.DAYS(K24,J24))</f>
        <v>1</v>
      </c>
      <c r="P24" s="14">
        <v>405046</v>
      </c>
      <c r="Q24" s="55"/>
      <c r="R24" s="14">
        <v>168384</v>
      </c>
      <c r="S24" s="2">
        <v>221</v>
      </c>
      <c r="T24" s="65" t="s">
        <v>1029</v>
      </c>
      <c r="U24" s="21">
        <v>1022.19</v>
      </c>
      <c r="V24" s="2"/>
      <c r="W24" s="47" t="str">
        <f>IFERROR(VLOOKUP(V24, Fornecedores!A:C, 3, FALSE), "")</f>
        <v/>
      </c>
      <c r="X24" s="43" t="str">
        <f>IFERROR(VLOOKUP(V24, Fornecedores!A:E, 5, FALSE), "")</f>
        <v/>
      </c>
      <c r="Y24" s="43" t="str">
        <f>IFERROR(VLOOKUP(V24, Fornecedores!A:F, 6, FALSE), "")</f>
        <v/>
      </c>
      <c r="Z24" s="14" t="str">
        <f>IF(H24=0, "Pedido entregue!", "Pendente")</f>
        <v>Pedido entregue!</v>
      </c>
      <c r="AA24" s="59"/>
      <c r="AB24" s="58" t="str">
        <f>IF(Z24="Pedido Entregue!", IF(AA24=1, "Retirado do Almoxarifado", IF(AA24=2, "Material devolvido", "Aguardando retirada")), IF(Z24="Pendente", "Entrega pendente", ""))</f>
        <v>Aguardando retirada</v>
      </c>
      <c r="AC24" s="18">
        <v>1</v>
      </c>
      <c r="AD24" s="18">
        <f>AC24/SUMIF($P:$P,P24,$AC:$AC)</f>
        <v>1</v>
      </c>
      <c r="AE24" s="18">
        <f>IF(R24=0,0,AC24/SUMIF($R:$R,R24,$AC:$AC))</f>
        <v>1</v>
      </c>
      <c r="AF24" s="18">
        <f>IF(R24=0,1,0)</f>
        <v>0</v>
      </c>
      <c r="AH24" t="str">
        <f>TEXT(J24,"MMMM")</f>
        <v>maio</v>
      </c>
    </row>
    <row r="25" spans="1:34" ht="12.75" hidden="1" customHeight="1" x14ac:dyDescent="0.25">
      <c r="A25" s="90" t="str">
        <f>IF(C25="Oficina Diversos","Oficina Geral",
IF(ISNUMBER(FIND("Estoque - Colhedoras",C25)),"Colhedoras",IF(ISNUMBER(FIND("Caldeiraria",C25)),"Caldeiraria",IF(ISNUMBER(FIND("Borracharia",C25)),"Borracharia",IF(ISNUMBER(FIND("Lubrificação",C25)),"Lubrificação",
IF(ISNUMBER(FIND("Estoque - Carregadeiras",C25)),"Carregadeiras",IF(ISNUMBER(FIND("Estoque - Veic. Leves",C25)),"Veic. Leves",
IF(ISNUMBER(FIND("Estoque - Caminhões",C25)),"Caminhões",IF(ISNUMBER(FIND("Estoque - Transbordos",C25)),"Transbordos",
IF(ISNUMBER(FIND("Estoque - Tratores",C25)),"Tratores",
IF(ISNUMBER(FIND("Estoque - Máquinas pesadas",C25)),"Máquinas pesadas",
IF(ISNUMBER(FIND("Estoque - Reboques",C25)),"Reboques",
IF(C25="Estoque","Estoque",
IF(AND(ISNUMBER(C25),C25&gt;1000,C25&lt;2000),"Caminhões",
IF(AND(ISNUMBER(C25),C25&gt;2000,C25&lt;3000),"Tratores",
IF(AND(ISNUMBER(C25),C25&gt;3000,C25&lt;4000),"Carregadeiras",
IF(AND(ISNUMBER(C25),C25&gt;4000,C25&lt;5000),"Máquinas pesadas",
IF(AND(ISNUMBER(C25),C25&gt;5000,C25&lt;6000),"Colhedoras",
IF(AND(ISNUMBER(C25),C25&gt;7000,C25&lt;8000),"Irrigação",
IF(AND(ISNUMBER(C25),C25&gt;8000,C25&lt;9000),"Reboques",IF(AND(ISNUMBER(C25),C25&gt;0,C25&lt;1000),"Veic. Leves","")))))))))))))))))))))</f>
        <v>Tratores</v>
      </c>
      <c r="B25" s="111"/>
      <c r="C25" s="126">
        <v>2042</v>
      </c>
      <c r="D25" s="2">
        <v>1004</v>
      </c>
      <c r="E25" s="3" t="s">
        <v>591</v>
      </c>
      <c r="F25" s="101" t="str">
        <f>IF(ISBLANK(K25), "Apenas Solicitação", "Tem OC")</f>
        <v>Tem OC</v>
      </c>
      <c r="G25" s="2">
        <v>1</v>
      </c>
      <c r="H25" s="113">
        <f>G25-I25</f>
        <v>0</v>
      </c>
      <c r="I25" s="113">
        <v>1</v>
      </c>
      <c r="J25" s="50">
        <v>45819</v>
      </c>
      <c r="K25" s="180">
        <v>45821</v>
      </c>
      <c r="L25" s="3"/>
      <c r="M25" s="104" t="str">
        <f ca="1">IF(OR(N25="", N25=0), "", IF(N25&gt;TODAY(), "No prazo", "Atrasado"))</f>
        <v/>
      </c>
      <c r="N25" s="104" t="str">
        <f>IFERROR(K25 + VALUE(LEFT(L25, FIND(" ", L25) - 1)), "")</f>
        <v/>
      </c>
      <c r="O25" s="105">
        <f>IF(_xlfn.DAYS(K25,J25)&lt;0, "Aguardando OC", _xlfn.DAYS(K25,J25))</f>
        <v>2</v>
      </c>
      <c r="P25" s="14">
        <v>406999</v>
      </c>
      <c r="Q25" s="55"/>
      <c r="R25" s="14">
        <v>169083</v>
      </c>
      <c r="S25" s="2">
        <v>221</v>
      </c>
      <c r="T25" s="65" t="s">
        <v>1029</v>
      </c>
      <c r="U25" s="21">
        <v>619</v>
      </c>
      <c r="V25" s="2"/>
      <c r="W25" s="117" t="str">
        <f>IFERROR(VLOOKUP(V25, Fornecedores!A:C, 3, FALSE), "")</f>
        <v/>
      </c>
      <c r="X25" s="105" t="str">
        <f>IFERROR(VLOOKUP(V25, Fornecedores!A:E, 5, FALSE), "")</f>
        <v/>
      </c>
      <c r="Y25" s="105" t="str">
        <f>IFERROR(VLOOKUP(V25, Fornecedores!A:F, 6, FALSE), "")</f>
        <v/>
      </c>
      <c r="Z25" s="101" t="str">
        <f>IF(H25=0, "Pedido entregue!", "Pendente")</f>
        <v>Pedido entregue!</v>
      </c>
      <c r="AA25" s="119"/>
      <c r="AB25" s="132" t="str">
        <f>IF(Z25="Pedido Entregue!", IF(AA25=1, "Retirado do Almoxarifado", IF(AA25=2, "Material devolvido", "Aguardando retirada")), IF(Z25="Pendente", "Entrega pendente", ""))</f>
        <v>Aguardando retirada</v>
      </c>
      <c r="AC25" s="18">
        <v>1</v>
      </c>
      <c r="AD25" s="18">
        <f>AC25/SUMIF($P:$P,P25,$AC:$AC)</f>
        <v>1</v>
      </c>
      <c r="AE25" s="18">
        <f>IF(R25=0,0,AC25/SUMIF($R:$R,R25,$AC:$AC))</f>
        <v>1</v>
      </c>
      <c r="AF25" s="18">
        <f>IF(R25=0,1,0)</f>
        <v>0</v>
      </c>
      <c r="AH25" t="str">
        <f>TEXT(J25,"MMMM")</f>
        <v>junho</v>
      </c>
    </row>
    <row r="26" spans="1:34" ht="12.75" hidden="1" customHeight="1" x14ac:dyDescent="0.25">
      <c r="A26" s="90" t="str">
        <f>IF(C26="Oficina Diversos","Oficina Geral",
IF(ISNUMBER(FIND("Estoque - Colhedoras",C26)),"Colhedoras",IF(ISNUMBER(FIND("Caldeiraria",C26)),"Caldeiraria",IF(ISNUMBER(FIND("Borracharia",C26)),"Borracharia",IF(ISNUMBER(FIND("Lubrificação",C26)),"Lubrificação",
IF(ISNUMBER(FIND("Estoque - Carregadeiras",C26)),"Carregadeiras",IF(ISNUMBER(FIND("Estoque - Veic. Leves",C26)),"Veic. Leves",
IF(ISNUMBER(FIND("Estoque - Caminhões",C26)),"Caminhões",IF(ISNUMBER(FIND("Estoque - Transbordos",C26)),"Transbordos",
IF(ISNUMBER(FIND("Estoque - Tratores",C26)),"Tratores",
IF(ISNUMBER(FIND("Estoque - Máquinas pesadas",C26)),"Máquinas pesadas",
IF(ISNUMBER(FIND("Estoque - Reboques",C26)),"Reboques",
IF(C26="Estoque","Estoque",
IF(AND(ISNUMBER(C26),C26&gt;1000,C26&lt;2000),"Caminhões",
IF(AND(ISNUMBER(C26),C26&gt;2000,C26&lt;3000),"Tratores",
IF(AND(ISNUMBER(C26),C26&gt;3000,C26&lt;4000),"Carregadeiras",
IF(AND(ISNUMBER(C26),C26&gt;4000,C26&lt;5000),"Máquinas pesadas",
IF(AND(ISNUMBER(C26),C26&gt;5000,C26&lt;6000),"Colhedoras",
IF(AND(ISNUMBER(C26),C26&gt;7000,C26&lt;8000),"Irrigação",
IF(AND(ISNUMBER(C26),C26&gt;8000,C26&lt;9000),"Reboques",IF(AND(ISNUMBER(C26),C26&gt;0,C26&lt;1000),"Veic. Leves","")))))))))))))))))))))</f>
        <v>Tratores</v>
      </c>
      <c r="B26" s="111"/>
      <c r="C26" s="113">
        <v>2052</v>
      </c>
      <c r="D26" s="2">
        <v>1004</v>
      </c>
      <c r="E26" s="3" t="s">
        <v>591</v>
      </c>
      <c r="F26" s="101" t="str">
        <f>IF(ISBLANK(K26), "Apenas Solicitação", "Tem OC")</f>
        <v>Tem OC</v>
      </c>
      <c r="G26" s="2">
        <v>1</v>
      </c>
      <c r="H26" s="113">
        <f>G26-I26</f>
        <v>0</v>
      </c>
      <c r="I26" s="113">
        <v>1</v>
      </c>
      <c r="J26" s="50">
        <v>45831</v>
      </c>
      <c r="K26" s="180">
        <v>45840</v>
      </c>
      <c r="L26" s="3" t="s">
        <v>20155</v>
      </c>
      <c r="M26" s="104" t="str">
        <f ca="1">IF(OR(N26="", N26=0), "", IF(N26&gt;TODAY(), "No prazo", "Atrasado"))</f>
        <v>Atrasado</v>
      </c>
      <c r="N26" s="104">
        <f>IFERROR(K26 + VALUE(LEFT(L26, FIND(" ", L26) - 1)), "")</f>
        <v>45841</v>
      </c>
      <c r="O26" s="105">
        <f>IF(_xlfn.DAYS(K26,J26)&lt;0, "Aguardando OC", _xlfn.DAYS(K26,J26))</f>
        <v>9</v>
      </c>
      <c r="P26" s="14">
        <v>408820</v>
      </c>
      <c r="Q26" s="55"/>
      <c r="R26" s="14">
        <v>170226</v>
      </c>
      <c r="S26" s="2">
        <v>221</v>
      </c>
      <c r="T26" s="65" t="s">
        <v>1029</v>
      </c>
      <c r="U26" s="21">
        <v>619</v>
      </c>
      <c r="V26" s="2">
        <v>15478</v>
      </c>
      <c r="W26" s="117" t="str">
        <f>IFERROR(VLOOKUP(V26, Fornecedores!A:C, 3, FALSE), "")</f>
        <v xml:space="preserve">BRB BATERIAS </v>
      </c>
      <c r="X26" s="105" t="str">
        <f>IFERROR(VLOOKUP(V26, Fornecedores!A:E, 5, FALSE), "")</f>
        <v>Cabedelo</v>
      </c>
      <c r="Y26" s="105" t="str">
        <f>IFERROR(VLOOKUP(V26, Fornecedores!A:F, 6, FALSE), "")</f>
        <v>PB</v>
      </c>
      <c r="Z26" s="101" t="str">
        <f>IF(H26=0, "Pedido entregue!", "Pendente")</f>
        <v>Pedido entregue!</v>
      </c>
      <c r="AA26" s="119"/>
      <c r="AB26" s="132" t="str">
        <f>IF(Z26="Pedido Entregue!", IF(AA26=1, "Retirado do Almoxarifado", IF(AA26=2, "Material devolvido", "Aguardando retirada")), IF(Z26="Pendente", "Entrega pendente", ""))</f>
        <v>Aguardando retirada</v>
      </c>
      <c r="AC26" s="18">
        <v>1</v>
      </c>
      <c r="AD26" s="18">
        <f>AC26/SUMIF($P:$P,P26,$AC:$AC)</f>
        <v>1</v>
      </c>
      <c r="AE26" s="18">
        <f>IF(R26=0,0,AC26/SUMIF($R:$R,R26,$AC:$AC))</f>
        <v>0.5</v>
      </c>
      <c r="AF26" s="18">
        <f>IF(R26=0,1,0)</f>
        <v>0</v>
      </c>
      <c r="AH26" t="str">
        <f>TEXT(J26,"MMMM")</f>
        <v>junho</v>
      </c>
    </row>
    <row r="27" spans="1:34" ht="12.75" hidden="1" customHeight="1" x14ac:dyDescent="0.25">
      <c r="A27" s="90" t="str">
        <f>IF(C27="Oficina Diversos","Oficina Geral",
IF(ISNUMBER(FIND("Estoque - Colhedoras",C27)),"Colhedoras",IF(ISNUMBER(FIND("Caldeiraria",C27)),"Caldeiraria",IF(ISNUMBER(FIND("Borracharia",C27)),"Borracharia",IF(ISNUMBER(FIND("Lubrificação",C27)),"Lubrificação",
IF(ISNUMBER(FIND("Estoque - Carregadeiras",C27)),"Carregadeiras",IF(ISNUMBER(FIND("Estoque - Veic. Leves",C27)),"Veic. Leves",
IF(ISNUMBER(FIND("Estoque - Caminhões",C27)),"Caminhões",IF(ISNUMBER(FIND("Estoque - Transbordos",C27)),"Transbordos",
IF(ISNUMBER(FIND("Estoque - Tratores",C27)),"Tratores",
IF(ISNUMBER(FIND("Estoque - Máquinas pesadas",C27)),"Máquinas pesadas",
IF(ISNUMBER(FIND("Estoque - Reboques",C27)),"Reboques",
IF(C27="Estoque","Estoque",
IF(AND(ISNUMBER(C27),C27&gt;1000,C27&lt;2000),"Caminhões",
IF(AND(ISNUMBER(C27),C27&gt;2000,C27&lt;3000),"Tratores",
IF(AND(ISNUMBER(C27),C27&gt;3000,C27&lt;4000),"Carregadeiras",
IF(AND(ISNUMBER(C27),C27&gt;4000,C27&lt;5000),"Máquinas pesadas",
IF(AND(ISNUMBER(C27),C27&gt;5000,C27&lt;6000),"Colhedoras",
IF(AND(ISNUMBER(C27),C27&gt;7000,C27&lt;8000),"Irrigação",
IF(AND(ISNUMBER(C27),C27&gt;8000,C27&lt;9000),"Reboques",IF(AND(ISNUMBER(C27),C27&gt;0,C27&lt;1000),"Veic. Leves","")))))))))))))))))))))</f>
        <v>Tratores</v>
      </c>
      <c r="B27" s="111"/>
      <c r="C27" s="113">
        <v>2048</v>
      </c>
      <c r="D27" s="2">
        <v>1004</v>
      </c>
      <c r="E27" s="3" t="s">
        <v>591</v>
      </c>
      <c r="F27" s="101" t="str">
        <f>IF(ISBLANK(K27), "Apenas Solicitação", "Tem OC")</f>
        <v>Tem OC</v>
      </c>
      <c r="G27" s="2">
        <v>1</v>
      </c>
      <c r="H27" s="113">
        <f>G27-I27</f>
        <v>0</v>
      </c>
      <c r="I27" s="113">
        <v>1</v>
      </c>
      <c r="J27" s="50">
        <v>45831</v>
      </c>
      <c r="K27" s="180">
        <v>45840</v>
      </c>
      <c r="L27" s="3" t="s">
        <v>20155</v>
      </c>
      <c r="M27" s="104" t="str">
        <f ca="1">IF(OR(N27="", N27=0), "", IF(N27&gt;TODAY(), "No prazo", "Atrasado"))</f>
        <v>Atrasado</v>
      </c>
      <c r="N27" s="104">
        <f>IFERROR(K27 + VALUE(LEFT(L27, FIND(" ", L27) - 1)), "")</f>
        <v>45841</v>
      </c>
      <c r="O27" s="105">
        <f>IF(_xlfn.DAYS(K27,J27)&lt;0, "Aguardando OC", _xlfn.DAYS(K27,J27))</f>
        <v>9</v>
      </c>
      <c r="P27" s="14">
        <v>408822</v>
      </c>
      <c r="Q27" s="55"/>
      <c r="R27" s="14">
        <v>170226</v>
      </c>
      <c r="S27" s="2">
        <v>221</v>
      </c>
      <c r="T27" s="65" t="s">
        <v>1029</v>
      </c>
      <c r="U27" s="21">
        <v>619</v>
      </c>
      <c r="V27" s="2">
        <v>15478</v>
      </c>
      <c r="W27" s="117" t="str">
        <f>IFERROR(VLOOKUP(V27, Fornecedores!A:C, 3, FALSE), "")</f>
        <v xml:space="preserve">BRB BATERIAS </v>
      </c>
      <c r="X27" s="105" t="str">
        <f>IFERROR(VLOOKUP(V27, Fornecedores!A:E, 5, FALSE), "")</f>
        <v>Cabedelo</v>
      </c>
      <c r="Y27" s="105" t="str">
        <f>IFERROR(VLOOKUP(V27, Fornecedores!A:F, 6, FALSE), "")</f>
        <v>PB</v>
      </c>
      <c r="Z27" s="101" t="str">
        <f>IF(H27=0, "Pedido entregue!", "Pendente")</f>
        <v>Pedido entregue!</v>
      </c>
      <c r="AA27" s="119"/>
      <c r="AB27" s="132" t="str">
        <f>IF(Z27="Pedido Entregue!", IF(AA27=1, "Retirado do Almoxarifado", IF(AA27=2, "Material devolvido", "Aguardando retirada")), IF(Z27="Pendente", "Entrega pendente", ""))</f>
        <v>Aguardando retirada</v>
      </c>
      <c r="AC27" s="18">
        <v>1</v>
      </c>
      <c r="AD27" s="18">
        <f>AC27/SUMIF($P:$P,P27,$AC:$AC)</f>
        <v>1</v>
      </c>
      <c r="AE27" s="18">
        <f>IF(R27=0,0,AC27/SUMIF($R:$R,R27,$AC:$AC))</f>
        <v>0.5</v>
      </c>
      <c r="AF27" s="18">
        <f>IF(R27=0,1,0)</f>
        <v>0</v>
      </c>
      <c r="AH27" t="str">
        <f>TEXT(J27,"MMMM")</f>
        <v>junho</v>
      </c>
    </row>
    <row r="28" spans="1:34" ht="12.75" hidden="1" customHeight="1" x14ac:dyDescent="0.25">
      <c r="A28" s="90" t="str">
        <f>IF(C28="Oficina Diversos","Oficina Geral",
IF(ISNUMBER(FIND("Estoque - Colhedoras",C28)),"Colhedoras",IF(ISNUMBER(FIND("Caldeiraria",C28)),"Caldeiraria",IF(ISNUMBER(FIND("Borracharia",C28)),"Borracharia",IF(ISNUMBER(FIND("Lubrificação",C28)),"Lubrificação",
IF(ISNUMBER(FIND("Estoque - Carregadeiras",C28)),"Carregadeiras",IF(ISNUMBER(FIND("Estoque - Veic. Leves",C28)),"Veic. Leves",
IF(ISNUMBER(FIND("Estoque - Caminhões",C28)),"Caminhões",IF(ISNUMBER(FIND("Estoque - Transbordos",C28)),"Transbordos",
IF(ISNUMBER(FIND("Estoque - Tratores",C28)),"Tratores",
IF(ISNUMBER(FIND("Estoque - Máquinas pesadas",C28)),"Máquinas pesadas",
IF(ISNUMBER(FIND("Estoque - Reboques",C28)),"Reboques",
IF(C28="Estoque","Estoque",
IF(AND(ISNUMBER(C28),C28&gt;1000,C28&lt;2000),"Caminhões",
IF(AND(ISNUMBER(C28),C28&gt;2000,C28&lt;3000),"Tratores",
IF(AND(ISNUMBER(C28),C28&gt;3000,C28&lt;4000),"Carregadeiras",
IF(AND(ISNUMBER(C28),C28&gt;4000,C28&lt;5000),"Máquinas pesadas",
IF(AND(ISNUMBER(C28),C28&gt;5000,C28&lt;6000),"Colhedoras",
IF(AND(ISNUMBER(C28),C28&gt;7000,C28&lt;8000),"Irrigação",
IF(AND(ISNUMBER(C28),C28&gt;8000,C28&lt;9000),"Reboques",IF(AND(ISNUMBER(C28),C28&gt;0,C28&lt;1000),"Veic. Leves","")))))))))))))))))))))</f>
        <v>Tratores</v>
      </c>
      <c r="B28" s="111"/>
      <c r="C28" s="113" t="s">
        <v>20063</v>
      </c>
      <c r="D28" s="2">
        <v>1004</v>
      </c>
      <c r="E28" s="3" t="s">
        <v>591</v>
      </c>
      <c r="F28" s="101" t="str">
        <f>IF(ISBLANK(K28), "Apenas Solicitação", "Tem OC")</f>
        <v>Tem OC</v>
      </c>
      <c r="G28" s="2">
        <v>2</v>
      </c>
      <c r="H28" s="113">
        <f>G28-I28</f>
        <v>0</v>
      </c>
      <c r="I28" s="113">
        <v>2</v>
      </c>
      <c r="J28" s="50">
        <v>45840</v>
      </c>
      <c r="K28" s="180">
        <v>45842</v>
      </c>
      <c r="L28" s="3" t="s">
        <v>20155</v>
      </c>
      <c r="M28" s="104" t="str">
        <f ca="1">IF(OR(N28="", N28=0), "", IF(N28&gt;TODAY(), "No prazo", "Atrasado"))</f>
        <v>Atrasado</v>
      </c>
      <c r="N28" s="104">
        <f>IFERROR(K28 + VALUE(LEFT(L28, FIND(" ", L28) - 1)), "")</f>
        <v>45843</v>
      </c>
      <c r="O28" s="105">
        <f>IF(_xlfn.DAYS(K28,J28)&lt;0, "Aguardando OC", _xlfn.DAYS(K28,J28))</f>
        <v>2</v>
      </c>
      <c r="P28" s="14">
        <v>409785</v>
      </c>
      <c r="Q28" s="55"/>
      <c r="R28" s="14">
        <v>170453</v>
      </c>
      <c r="S28" s="2">
        <v>221</v>
      </c>
      <c r="T28" s="65" t="s">
        <v>1029</v>
      </c>
      <c r="U28" s="21">
        <v>619</v>
      </c>
      <c r="V28" s="2">
        <v>15478</v>
      </c>
      <c r="W28" s="117" t="str">
        <f>IFERROR(VLOOKUP(V28, Fornecedores!A:C, 3, FALSE), "")</f>
        <v xml:space="preserve">BRB BATERIAS </v>
      </c>
      <c r="X28" s="105" t="str">
        <f>IFERROR(VLOOKUP(V28, Fornecedores!A:E, 5, FALSE), "")</f>
        <v>Cabedelo</v>
      </c>
      <c r="Y28" s="105" t="str">
        <f>IFERROR(VLOOKUP(V28, Fornecedores!A:F, 6, FALSE), "")</f>
        <v>PB</v>
      </c>
      <c r="Z28" s="101" t="str">
        <f>IF(H28=0, "Pedido entregue!", "Pendente")</f>
        <v>Pedido entregue!</v>
      </c>
      <c r="AA28" s="119"/>
      <c r="AB28" s="132" t="str">
        <f>IF(Z28="Pedido Entregue!", IF(AA28=1, "Retirado do Almoxarifado", IF(AA28=2, "Material devolvido", "Aguardando retirada")), IF(Z28="Pendente", "Entrega pendente", ""))</f>
        <v>Aguardando retirada</v>
      </c>
      <c r="AC28" s="18">
        <v>1</v>
      </c>
      <c r="AD28" s="18">
        <f>AC28/SUMIF($P:$P,P28,$AC:$AC)</f>
        <v>1</v>
      </c>
      <c r="AE28" s="18">
        <f>IF(R28=0,0,AC28/SUMIF($R:$R,R28,$AC:$AC))</f>
        <v>0.25</v>
      </c>
      <c r="AF28" s="18">
        <f>IF(R28=0,1,0)</f>
        <v>0</v>
      </c>
      <c r="AH28" t="str">
        <f>TEXT(J28,"MMMM")</f>
        <v>julho</v>
      </c>
    </row>
    <row r="29" spans="1:34" ht="12.75" hidden="1" customHeight="1" x14ac:dyDescent="0.25">
      <c r="A29" s="90" t="str">
        <f>IF(C29="Oficina Diversos","Oficina Geral",
IF(ISNUMBER(FIND("Estoque - Colhedoras",C29)),"Colhedoras",IF(ISNUMBER(FIND("Caldeiraria",C29)),"Caldeiraria",IF(ISNUMBER(FIND("Borracharia",C29)),"Borracharia",IF(ISNUMBER(FIND("Lubrificação",C29)),"Lubrificação",
IF(ISNUMBER(FIND("Estoque - Carregadeiras",C29)),"Carregadeiras",IF(ISNUMBER(FIND("Estoque - Veic. Leves",C29)),"Veic. Leves",
IF(ISNUMBER(FIND("Estoque - Caminhões",C29)),"Caminhões",IF(ISNUMBER(FIND("Estoque - Transbordos",C29)),"Transbordos",
IF(ISNUMBER(FIND("Estoque - Tratores",C29)),"Tratores",
IF(ISNUMBER(FIND("Estoque - Máquinas pesadas",C29)),"Máquinas pesadas",
IF(ISNUMBER(FIND("Estoque - Reboques",C29)),"Reboques",
IF(C29="Estoque","Estoque",
IF(AND(ISNUMBER(C29),C29&gt;1000,C29&lt;2000),"Caminhões",
IF(AND(ISNUMBER(C29),C29&gt;2000,C29&lt;3000),"Tratores",
IF(AND(ISNUMBER(C29),C29&gt;3000,C29&lt;4000),"Carregadeiras",
IF(AND(ISNUMBER(C29),C29&gt;4000,C29&lt;5000),"Máquinas pesadas",
IF(AND(ISNUMBER(C29),C29&gt;5000,C29&lt;6000),"Colhedoras",
IF(AND(ISNUMBER(C29),C29&gt;7000,C29&lt;8000),"Irrigação",
IF(AND(ISNUMBER(C29),C29&gt;8000,C29&lt;9000),"Reboques",IF(AND(ISNUMBER(C29),C29&gt;0,C29&lt;1000),"Veic. Leves","")))))))))))))))))))))</f>
        <v>Tratores</v>
      </c>
      <c r="B29" s="111"/>
      <c r="C29" s="113">
        <v>2037</v>
      </c>
      <c r="D29" s="2">
        <v>1004</v>
      </c>
      <c r="E29" s="3" t="s">
        <v>591</v>
      </c>
      <c r="F29" s="101" t="str">
        <f>IF(ISBLANK(K29), "Apenas Solicitação", "Tem OC")</f>
        <v>Tem OC</v>
      </c>
      <c r="G29" s="2">
        <v>1</v>
      </c>
      <c r="H29" s="113">
        <f>G29-I29</f>
        <v>0</v>
      </c>
      <c r="I29" s="113">
        <v>1</v>
      </c>
      <c r="J29" s="50">
        <v>45840</v>
      </c>
      <c r="K29" s="180">
        <v>45842</v>
      </c>
      <c r="L29" s="3" t="s">
        <v>20155</v>
      </c>
      <c r="M29" s="104" t="str">
        <f ca="1">IF(OR(N29="", N29=0), "", IF(N29&gt;TODAY(), "No prazo", "Atrasado"))</f>
        <v>Atrasado</v>
      </c>
      <c r="N29" s="104">
        <f>IFERROR(K29 + VALUE(LEFT(L29, FIND(" ", L29) - 1)), "")</f>
        <v>45843</v>
      </c>
      <c r="O29" s="105">
        <f>IF(_xlfn.DAYS(K29,J29)&lt;0, "Aguardando OC", _xlfn.DAYS(K29,J29))</f>
        <v>2</v>
      </c>
      <c r="P29" s="14">
        <v>409799</v>
      </c>
      <c r="Q29" s="55"/>
      <c r="R29" s="14">
        <v>170453</v>
      </c>
      <c r="S29" s="2">
        <v>221</v>
      </c>
      <c r="T29" s="65" t="s">
        <v>1029</v>
      </c>
      <c r="U29" s="21">
        <v>619</v>
      </c>
      <c r="V29" s="2">
        <v>15478</v>
      </c>
      <c r="W29" s="117" t="str">
        <f>IFERROR(VLOOKUP(V29, Fornecedores!A:C, 3, FALSE), "")</f>
        <v xml:space="preserve">BRB BATERIAS </v>
      </c>
      <c r="X29" s="105" t="str">
        <f>IFERROR(VLOOKUP(V29, Fornecedores!A:E, 5, FALSE), "")</f>
        <v>Cabedelo</v>
      </c>
      <c r="Y29" s="105" t="str">
        <f>IFERROR(VLOOKUP(V29, Fornecedores!A:F, 6, FALSE), "")</f>
        <v>PB</v>
      </c>
      <c r="Z29" s="101" t="str">
        <f>IF(H29=0, "Pedido entregue!", "Pendente")</f>
        <v>Pedido entregue!</v>
      </c>
      <c r="AA29" s="119"/>
      <c r="AB29" s="132" t="str">
        <f>IF(Z29="Pedido Entregue!", IF(AA29=1, "Retirado do Almoxarifado", IF(AA29=2, "Material devolvido", "Aguardando retirada")), IF(Z29="Pendente", "Entrega pendente", ""))</f>
        <v>Aguardando retirada</v>
      </c>
      <c r="AC29" s="18">
        <v>1</v>
      </c>
      <c r="AD29" s="18">
        <f>AC29/SUMIF($P:$P,P29,$AC:$AC)</f>
        <v>1</v>
      </c>
      <c r="AE29" s="18">
        <f>IF(R29=0,0,AC29/SUMIF($R:$R,R29,$AC:$AC))</f>
        <v>0.25</v>
      </c>
      <c r="AF29" s="18">
        <f>IF(R29=0,1,0)</f>
        <v>0</v>
      </c>
      <c r="AH29" t="str">
        <f>TEXT(J29,"MMMM")</f>
        <v>julho</v>
      </c>
    </row>
    <row r="30" spans="1:34" ht="12.75" customHeight="1" x14ac:dyDescent="0.25">
      <c r="A30" s="90" t="str">
        <f>IF(C30="Oficina Diversos","Oficina Geral",
IF(ISNUMBER(FIND("Estoque - Colhedoras",C30)),"Colhedoras",IF(ISNUMBER(FIND("Caldeiraria",C30)),"Caldeiraria",IF(ISNUMBER(FIND("Borracharia",C30)),"Borracharia",IF(ISNUMBER(FIND("Lubrificação",C30)),"Lubrificação",
IF(ISNUMBER(FIND("Estoque - Carregadeiras",C30)),"Carregadeiras",IF(ISNUMBER(FIND("Estoque - Veic. Leves",C30)),"Veic. Leves",
IF(ISNUMBER(FIND("Estoque - Caminhões",C30)),"Caminhões",IF(ISNUMBER(FIND("Estoque - Transbordos",C30)),"Transbordos",
IF(ISNUMBER(FIND("Estoque - Tratores",C30)),"Tratores",
IF(ISNUMBER(FIND("Estoque - Máquinas pesadas",C30)),"Máquinas pesadas",
IF(ISNUMBER(FIND("Estoque - Reboques",C30)),"Reboques",
IF(C30="Estoque","Estoque",
IF(AND(ISNUMBER(C30),C30&gt;1000,C30&lt;2000),"Caminhões",
IF(AND(ISNUMBER(C30),C30&gt;2000,C30&lt;3000),"Tratores",
IF(AND(ISNUMBER(C30),C30&gt;3000,C30&lt;4000),"Carregadeiras",
IF(AND(ISNUMBER(C30),C30&gt;4000,C30&lt;5000),"Máquinas pesadas",
IF(AND(ISNUMBER(C30),C30&gt;5000,C30&lt;6000),"Colhedoras",
IF(AND(ISNUMBER(C30),C30&gt;7000,C30&lt;8000),"Irrigação",
IF(AND(ISNUMBER(C30),C30&gt;8000,C30&lt;9000),"Reboques",IF(AND(ISNUMBER(C30),C30&gt;0,C30&lt;1000),"Veic. Leves","")))))))))))))))))))))</f>
        <v>Caminhões</v>
      </c>
      <c r="B30" s="111"/>
      <c r="C30" s="113">
        <v>1022</v>
      </c>
      <c r="D30" s="2">
        <v>1004</v>
      </c>
      <c r="E30" s="3" t="s">
        <v>591</v>
      </c>
      <c r="F30" s="101" t="str">
        <f>IF(ISBLANK(K30), "Apenas Solicitação", "Tem OC")</f>
        <v>Apenas Solicitação</v>
      </c>
      <c r="G30" s="2">
        <v>2</v>
      </c>
      <c r="H30" s="113">
        <f>G30-I30</f>
        <v>2</v>
      </c>
      <c r="I30" s="113"/>
      <c r="J30" s="50">
        <v>45841</v>
      </c>
      <c r="K30" s="101"/>
      <c r="L30" s="49"/>
      <c r="M30" s="104" t="str">
        <f ca="1">IF(OR(N30="", N30=0), "", IF(N30&gt;TODAY(), "No prazo", "Atrasado"))</f>
        <v/>
      </c>
      <c r="N30" s="104" t="str">
        <f>IFERROR(K30 + VALUE(LEFT(L30, FIND(" ", L30) - 1)), "")</f>
        <v/>
      </c>
      <c r="O30" s="105" t="str">
        <f>IF(_xlfn.DAYS(K30,J30)&lt;0, "Aguardando OC", _xlfn.DAYS(K30,J30))</f>
        <v>Aguardando OC</v>
      </c>
      <c r="P30" s="14">
        <v>410113</v>
      </c>
      <c r="Q30" s="55"/>
      <c r="R30" s="101"/>
      <c r="S30" s="2">
        <v>221</v>
      </c>
      <c r="T30" s="167"/>
      <c r="U30" s="21">
        <v>619</v>
      </c>
      <c r="V30" s="113"/>
      <c r="W30" s="117" t="str">
        <f>IFERROR(VLOOKUP(V30, Fornecedores!A:C, 3, FALSE), "")</f>
        <v/>
      </c>
      <c r="X30" s="105" t="str">
        <f>IFERROR(VLOOKUP(V30, Fornecedores!A:E, 5, FALSE), "")</f>
        <v/>
      </c>
      <c r="Y30" s="105" t="str">
        <f>IFERROR(VLOOKUP(V30, Fornecedores!A:F, 6, FALSE), "")</f>
        <v/>
      </c>
      <c r="Z30" s="101" t="str">
        <f>IF(H30=0, "Pedido entregue!", "Pendente")</f>
        <v>Pendente</v>
      </c>
      <c r="AA30" s="119"/>
      <c r="AB30" s="132" t="str">
        <f>IF(Z30="Pedido Entregue!", IF(AA30=1, "Retirado do Almoxarifado", IF(AA30=2, "Material devolvido", "Aguardando retirada")), IF(Z30="Pendente", "Entrega pendente", ""))</f>
        <v>Entrega pendente</v>
      </c>
      <c r="AC30" s="18"/>
      <c r="AD30" s="18" t="e">
        <f>AC30/SUMIF($P:$P,P30,$AC:$AC)</f>
        <v>#DIV/0!</v>
      </c>
      <c r="AE30" s="18">
        <f>IF(R30=0,0,AC30/SUMIF($R:$R,R30,$AC:$AC))</f>
        <v>0</v>
      </c>
      <c r="AF30" s="18">
        <f>IF(R30=0,1,0)</f>
        <v>1</v>
      </c>
      <c r="AH30" t="str">
        <f>TEXT(J30,"MMMM")</f>
        <v>julho</v>
      </c>
    </row>
    <row r="31" spans="1:34" ht="12.75" hidden="1" customHeight="1" x14ac:dyDescent="0.25">
      <c r="A31" s="90" t="str">
        <f>IF(C31="Oficina Diversos","Oficina Geral",
IF(ISNUMBER(FIND("Estoque - Colhedoras",C31)),"Colhedoras",IF(ISNUMBER(FIND("Caldeiraria",C31)),"Caldeiraria",IF(ISNUMBER(FIND("Borracharia",C31)),"Borracharia",IF(ISNUMBER(FIND("Lubrificação",C31)),"Lubrificação",
IF(ISNUMBER(FIND("Estoque - Carregadeiras",C31)),"Carregadeiras",IF(ISNUMBER(FIND("Estoque - Veic. Leves",C31)),"Veic. Leves",
IF(ISNUMBER(FIND("Estoque - Caminhões",C31)),"Caminhões",IF(ISNUMBER(FIND("Estoque - Transbordos",C31)),"Transbordos",
IF(ISNUMBER(FIND("Estoque - Tratores",C31)),"Tratores",
IF(ISNUMBER(FIND("Estoque - Máquinas pesadas",C31)),"Máquinas pesadas",
IF(ISNUMBER(FIND("Estoque - Reboques",C31)),"Reboques",
IF(C31="Estoque","Estoque",
IF(AND(ISNUMBER(C31),C31&gt;1000,C31&lt;2000),"Caminhões",
IF(AND(ISNUMBER(C31),C31&gt;2000,C31&lt;3000),"Tratores",
IF(AND(ISNUMBER(C31),C31&gt;3000,C31&lt;4000),"Carregadeiras",
IF(AND(ISNUMBER(C31),C31&gt;4000,C31&lt;5000),"Máquinas pesadas",
IF(AND(ISNUMBER(C31),C31&gt;5000,C31&lt;6000),"Colhedoras",
IF(AND(ISNUMBER(C31),C31&gt;7000,C31&lt;8000),"Irrigação",
IF(AND(ISNUMBER(C31),C31&gt;8000,C31&lt;9000),"Reboques",IF(AND(ISNUMBER(C31),C31&gt;0,C31&lt;1000),"Veic. Leves","")))))))))))))))))))))</f>
        <v>Estoque</v>
      </c>
      <c r="B31" s="111"/>
      <c r="C31" s="171" t="s">
        <v>20692</v>
      </c>
      <c r="D31" s="170">
        <v>1033</v>
      </c>
      <c r="E31" s="173" t="s">
        <v>20955</v>
      </c>
      <c r="F31" s="101" t="str">
        <f>IF(ISBLANK(K31), "Apenas Solicitação", "Tem OC")</f>
        <v>Tem OC</v>
      </c>
      <c r="G31" s="170">
        <v>6</v>
      </c>
      <c r="H31" s="113">
        <f>G31-I31</f>
        <v>0</v>
      </c>
      <c r="I31" s="113">
        <v>6</v>
      </c>
      <c r="J31" s="239">
        <v>45826</v>
      </c>
      <c r="K31" s="181">
        <v>45843</v>
      </c>
      <c r="L31" s="173" t="s">
        <v>20151</v>
      </c>
      <c r="M31" s="104" t="str">
        <f ca="1">IF(OR(N31="", N31=0), "", IF(N31&gt;TODAY(), "No prazo", "Atrasado"))</f>
        <v>Atrasado</v>
      </c>
      <c r="N31" s="104">
        <f>IFERROR(K31 + VALUE(LEFT(L31, FIND(" ", L31) - 1)), "")</f>
        <v>45843</v>
      </c>
      <c r="O31" s="105">
        <f>IF(_xlfn.DAYS(K31,J31)&lt;0, "Aguardando OC", _xlfn.DAYS(K31,J31))</f>
        <v>17</v>
      </c>
      <c r="P31" s="201">
        <v>408211</v>
      </c>
      <c r="Q31" s="55"/>
      <c r="R31" s="201">
        <v>170463</v>
      </c>
      <c r="S31" s="2">
        <v>221</v>
      </c>
      <c r="T31" s="65" t="s">
        <v>1029</v>
      </c>
      <c r="U31" s="170">
        <v>4147.8100000000004</v>
      </c>
      <c r="V31" s="170">
        <v>3532</v>
      </c>
      <c r="W31" s="117" t="str">
        <f>IFERROR(VLOOKUP(V31, Fornecedores!A:C, 3, FALSE), "")</f>
        <v xml:space="preserve">HC PNEUS SA         </v>
      </c>
      <c r="X31" s="105" t="str">
        <f>IFERROR(VLOOKUP(V31, Fornecedores!A:E, 5, FALSE), "")</f>
        <v>João Pessoa</v>
      </c>
      <c r="Y31" s="105" t="str">
        <f>IFERROR(VLOOKUP(V31, Fornecedores!A:F, 6, FALSE), "")</f>
        <v>PB</v>
      </c>
      <c r="Z31" s="101" t="str">
        <f>IF(H31=0, "Pedido entregue!", "Pendente")</f>
        <v>Pedido entregue!</v>
      </c>
      <c r="AA31" s="119"/>
      <c r="AB31" s="132" t="str">
        <f>IF(Z31="Pedido Entregue!", IF(AA31=1, "Retirado do Almoxarifado", IF(AA31=2, "Material devolvido", "Aguardando retirada")), IF(Z31="Pendente", "Entrega pendente", ""))</f>
        <v>Aguardando retirada</v>
      </c>
      <c r="AC31" s="18">
        <v>1</v>
      </c>
      <c r="AD31" s="18">
        <f>AC31/SUMIF($P:$P,P31,$AC:$AC)</f>
        <v>1</v>
      </c>
      <c r="AE31" s="18">
        <f>IF(R31=0,0,AC31/SUMIF($R:$R,R31,$AC:$AC))</f>
        <v>7.6923076923076927E-2</v>
      </c>
      <c r="AF31" s="18">
        <f>IF(R31=0,1,0)</f>
        <v>0</v>
      </c>
      <c r="AH31" t="str">
        <f>TEXT(J31,"MMMM")</f>
        <v>junho</v>
      </c>
    </row>
    <row r="32" spans="1:34" ht="12.75" customHeight="1" x14ac:dyDescent="0.25">
      <c r="A32" s="90" t="str">
        <f>IF(C32="Oficina Diversos","Oficina Geral",
IF(ISNUMBER(FIND("Estoque - Colhedoras",C32)),"Colhedoras",IF(ISNUMBER(FIND("Caldeiraria",C32)),"Caldeiraria",IF(ISNUMBER(FIND("Borracharia",C32)),"Borracharia",IF(ISNUMBER(FIND("Lubrificação",C32)),"Lubrificação",
IF(ISNUMBER(FIND("Estoque - Carregadeiras",C32)),"Carregadeiras",IF(ISNUMBER(FIND("Estoque - Veic. Leves",C32)),"Veic. Leves",
IF(ISNUMBER(FIND("Estoque - Caminhões",C32)),"Caminhões",IF(ISNUMBER(FIND("Estoque - Transbordos",C32)),"Transbordos",
IF(ISNUMBER(FIND("Estoque - Tratores",C32)),"Tratores",
IF(ISNUMBER(FIND("Estoque - Máquinas pesadas",C32)),"Máquinas pesadas",
IF(ISNUMBER(FIND("Estoque - Reboques",C32)),"Reboques",
IF(C32="Estoque","Estoque",
IF(AND(ISNUMBER(C32),C32&gt;1000,C32&lt;2000),"Caminhões",
IF(AND(ISNUMBER(C32),C32&gt;2000,C32&lt;3000),"Tratores",
IF(AND(ISNUMBER(C32),C32&gt;3000,C32&lt;4000),"Carregadeiras",
IF(AND(ISNUMBER(C32),C32&gt;4000,C32&lt;5000),"Máquinas pesadas",
IF(AND(ISNUMBER(C32),C32&gt;5000,C32&lt;6000),"Colhedoras",
IF(AND(ISNUMBER(C32),C32&gt;7000,C32&lt;8000),"Irrigação",
IF(AND(ISNUMBER(C32),C32&gt;8000,C32&lt;9000),"Reboques",IF(AND(ISNUMBER(C32),C32&gt;0,C32&lt;1000),"Veic. Leves","")))))))))))))))))))))</f>
        <v>Estoque</v>
      </c>
      <c r="B32" s="111"/>
      <c r="C32" s="171" t="s">
        <v>20692</v>
      </c>
      <c r="D32" s="170">
        <v>1048</v>
      </c>
      <c r="E32" s="173" t="s">
        <v>20956</v>
      </c>
      <c r="F32" s="101" t="str">
        <f>IF(ISBLANK(K32), "Apenas Solicitação", "Tem OC")</f>
        <v>Tem OC</v>
      </c>
      <c r="G32" s="170">
        <v>6</v>
      </c>
      <c r="H32" s="113">
        <f>G32-I32</f>
        <v>6</v>
      </c>
      <c r="I32" s="113"/>
      <c r="J32" s="239">
        <v>45826</v>
      </c>
      <c r="K32" s="181">
        <v>45843</v>
      </c>
      <c r="L32" s="173" t="s">
        <v>20151</v>
      </c>
      <c r="M32" s="104" t="str">
        <f ca="1">IF(OR(N32="", N32=0), "", IF(N32&gt;TODAY(), "No prazo", "Atrasado"))</f>
        <v>Atrasado</v>
      </c>
      <c r="N32" s="104">
        <f>IFERROR(K32 + VALUE(LEFT(L32, FIND(" ", L32) - 1)), "")</f>
        <v>45843</v>
      </c>
      <c r="O32" s="105">
        <f>IF(_xlfn.DAYS(K32,J32)&lt;0, "Aguardando OC", _xlfn.DAYS(K32,J32))</f>
        <v>17</v>
      </c>
      <c r="P32" s="201">
        <v>408196</v>
      </c>
      <c r="Q32" s="55"/>
      <c r="R32" s="201">
        <v>170463</v>
      </c>
      <c r="S32" s="2">
        <v>221</v>
      </c>
      <c r="T32" s="65" t="s">
        <v>1029</v>
      </c>
      <c r="U32" s="170">
        <v>5595.9</v>
      </c>
      <c r="V32" s="170">
        <v>3532</v>
      </c>
      <c r="W32" s="117" t="str">
        <f>IFERROR(VLOOKUP(V32, Fornecedores!A:C, 3, FALSE), "")</f>
        <v xml:space="preserve">HC PNEUS SA         </v>
      </c>
      <c r="X32" s="105" t="str">
        <f>IFERROR(VLOOKUP(V32, Fornecedores!A:E, 5, FALSE), "")</f>
        <v>João Pessoa</v>
      </c>
      <c r="Y32" s="105" t="str">
        <f>IFERROR(VLOOKUP(V32, Fornecedores!A:F, 6, FALSE), "")</f>
        <v>PB</v>
      </c>
      <c r="Z32" s="101" t="str">
        <f>IF(H32=0, "Pedido entregue!", "Pendente")</f>
        <v>Pendente</v>
      </c>
      <c r="AA32" s="119"/>
      <c r="AB32" s="132" t="str">
        <f>IF(Z32="Pedido Entregue!", IF(AA32=1, "Retirado do Almoxarifado", IF(AA32=2, "Material devolvido", "Aguardando retirada")), IF(Z32="Pendente", "Entrega pendente", ""))</f>
        <v>Entrega pendente</v>
      </c>
      <c r="AC32" s="18">
        <v>1</v>
      </c>
      <c r="AD32" s="18">
        <f>AC32/SUMIF($P:$P,P32,$AC:$AC)</f>
        <v>1</v>
      </c>
      <c r="AE32" s="18">
        <f>IF(R32=0,0,AC32/SUMIF($R:$R,R32,$AC:$AC))</f>
        <v>7.6923076923076927E-2</v>
      </c>
      <c r="AF32" s="18">
        <f>IF(R32=0,1,0)</f>
        <v>0</v>
      </c>
      <c r="AH32" t="str">
        <f>TEXT(J32,"MMMM")</f>
        <v>junho</v>
      </c>
    </row>
    <row r="33" spans="1:34" ht="12.75" customHeight="1" x14ac:dyDescent="0.25">
      <c r="A33" s="90" t="str">
        <f>IF(C33="Oficina Diversos","Oficina Geral",
IF(ISNUMBER(FIND("Estoque - Colhedoras",C33)),"Colhedoras",IF(ISNUMBER(FIND("Caldeiraria",C33)),"Caldeiraria",IF(ISNUMBER(FIND("Borracharia",C33)),"Borracharia",IF(ISNUMBER(FIND("Lubrificação",C33)),"Lubrificação",
IF(ISNUMBER(FIND("Estoque - Carregadeiras",C33)),"Carregadeiras",IF(ISNUMBER(FIND("Estoque - Veic. Leves",C33)),"Veic. Leves",
IF(ISNUMBER(FIND("Estoque - Caminhões",C33)),"Caminhões",IF(ISNUMBER(FIND("Estoque - Transbordos",C33)),"Transbordos",
IF(ISNUMBER(FIND("Estoque - Tratores",C33)),"Tratores",
IF(ISNUMBER(FIND("Estoque - Máquinas pesadas",C33)),"Máquinas pesadas",
IF(ISNUMBER(FIND("Estoque - Reboques",C33)),"Reboques",
IF(C33="Estoque","Estoque",
IF(AND(ISNUMBER(C33),C33&gt;1000,C33&lt;2000),"Caminhões",
IF(AND(ISNUMBER(C33),C33&gt;2000,C33&lt;3000),"Tratores",
IF(AND(ISNUMBER(C33),C33&gt;3000,C33&lt;4000),"Carregadeiras",
IF(AND(ISNUMBER(C33),C33&gt;4000,C33&lt;5000),"Máquinas pesadas",
IF(AND(ISNUMBER(C33),C33&gt;5000,C33&lt;6000),"Colhedoras",
IF(AND(ISNUMBER(C33),C33&gt;7000,C33&lt;8000),"Irrigação",
IF(AND(ISNUMBER(C33),C33&gt;8000,C33&lt;9000),"Reboques",IF(AND(ISNUMBER(C33),C33&gt;0,C33&lt;1000),"Veic. Leves","")))))))))))))))))))))</f>
        <v>Estoque</v>
      </c>
      <c r="B33" s="111"/>
      <c r="C33" s="113" t="s">
        <v>20692</v>
      </c>
      <c r="D33" s="2">
        <v>1052</v>
      </c>
      <c r="E33" s="3" t="s">
        <v>20957</v>
      </c>
      <c r="F33" s="101" t="str">
        <f>IF(ISBLANK(K33), "Apenas Solicitação", "Tem OC")</f>
        <v>Tem OC</v>
      </c>
      <c r="G33" s="2">
        <v>4</v>
      </c>
      <c r="H33" s="113">
        <f>G33-I33</f>
        <v>4</v>
      </c>
      <c r="I33" s="113"/>
      <c r="J33" s="50">
        <v>45826</v>
      </c>
      <c r="K33" s="180">
        <v>45843</v>
      </c>
      <c r="L33" s="3" t="s">
        <v>20151</v>
      </c>
      <c r="M33" s="104" t="str">
        <f ca="1">IF(OR(N33="", N33=0), "", IF(N33&gt;TODAY(), "No prazo", "Atrasado"))</f>
        <v>Atrasado</v>
      </c>
      <c r="N33" s="104">
        <f>IFERROR(K33 + VALUE(LEFT(L33, FIND(" ", L33) - 1)), "")</f>
        <v>45843</v>
      </c>
      <c r="O33" s="105">
        <f>IF(_xlfn.DAYS(K33,J33)&lt;0, "Aguardando OC", _xlfn.DAYS(K33,J33))</f>
        <v>17</v>
      </c>
      <c r="P33" s="14">
        <v>408191</v>
      </c>
      <c r="Q33" s="55"/>
      <c r="R33" s="14">
        <v>170489</v>
      </c>
      <c r="S33" s="2">
        <v>221</v>
      </c>
      <c r="T33" s="65" t="s">
        <v>1029</v>
      </c>
      <c r="U33" s="21">
        <v>703</v>
      </c>
      <c r="V33" s="2">
        <v>3532</v>
      </c>
      <c r="W33" s="117" t="str">
        <f>IFERROR(VLOOKUP(V33, Fornecedores!A:C, 3, FALSE), "")</f>
        <v xml:space="preserve">HC PNEUS SA         </v>
      </c>
      <c r="X33" s="105" t="str">
        <f>IFERROR(VLOOKUP(V33, Fornecedores!A:E, 5, FALSE), "")</f>
        <v>João Pessoa</v>
      </c>
      <c r="Y33" s="105" t="str">
        <f>IFERROR(VLOOKUP(V33, Fornecedores!A:F, 6, FALSE), "")</f>
        <v>PB</v>
      </c>
      <c r="Z33" s="101" t="str">
        <f>IF(H33=0, "Pedido entregue!", "Pendente")</f>
        <v>Pendente</v>
      </c>
      <c r="AA33" s="119"/>
      <c r="AB33" s="132" t="str">
        <f>IF(Z33="Pedido Entregue!", IF(AA33=1, "Retirado do Almoxarifado", IF(AA33=2, "Material devolvido", "Aguardando retirada")), IF(Z33="Pendente", "Entrega pendente", ""))</f>
        <v>Entrega pendente</v>
      </c>
      <c r="AC33" s="18">
        <v>1</v>
      </c>
      <c r="AD33" s="18">
        <f>AC33/SUMIF($P:$P,P33,$AC:$AC)</f>
        <v>1</v>
      </c>
      <c r="AE33" s="18">
        <f>IF(R33=0,0,AC33/SUMIF($R:$R,R33,$AC:$AC))</f>
        <v>0.16666666666666666</v>
      </c>
      <c r="AF33" s="18">
        <f>IF(R33=0,1,0)</f>
        <v>0</v>
      </c>
      <c r="AH33" t="str">
        <f>TEXT(J33,"MMMM")</f>
        <v>junho</v>
      </c>
    </row>
    <row r="34" spans="1:34" ht="12.75" hidden="1" customHeight="1" x14ac:dyDescent="0.25">
      <c r="A34" s="90" t="str">
        <f>IF(C34="Oficina Diversos","Oficina Geral",
IF(ISNUMBER(FIND("Estoque - Colhedoras",C34)),"Colhedoras",IF(ISNUMBER(FIND("Caldeiraria",C34)),"Caldeiraria",IF(ISNUMBER(FIND("Borracharia",C34)),"Borracharia",IF(ISNUMBER(FIND("Lubrificação",C34)),"Lubrificação",
IF(ISNUMBER(FIND("Estoque - Carregadeiras",C34)),"Carregadeiras",IF(ISNUMBER(FIND("Estoque - Veic. Leves",C34)),"Veic. Leves",
IF(ISNUMBER(FIND("Estoque - Caminhões",C34)),"Caminhões",IF(ISNUMBER(FIND("Estoque - Transbordos",C34)),"Transbordos",
IF(ISNUMBER(FIND("Estoque - Tratores",C34)),"Tratores",
IF(ISNUMBER(FIND("Estoque - Máquinas pesadas",C34)),"Máquinas pesadas",
IF(ISNUMBER(FIND("Estoque - Reboques",C34)),"Reboques",
IF(C34="Estoque","Estoque",
IF(AND(ISNUMBER(C34),C34&gt;1000,C34&lt;2000),"Caminhões",
IF(AND(ISNUMBER(C34),C34&gt;2000,C34&lt;3000),"Tratores",
IF(AND(ISNUMBER(C34),C34&gt;3000,C34&lt;4000),"Carregadeiras",
IF(AND(ISNUMBER(C34),C34&gt;4000,C34&lt;5000),"Máquinas pesadas",
IF(AND(ISNUMBER(C34),C34&gt;5000,C34&lt;6000),"Colhedoras",
IF(AND(ISNUMBER(C34),C34&gt;7000,C34&lt;8000),"Irrigação",
IF(AND(ISNUMBER(C34),C34&gt;8000,C34&lt;9000),"Reboques",IF(AND(ISNUMBER(C34),C34&gt;0,C34&lt;1000),"Veic. Leves","")))))))))))))))))))))</f>
        <v>Reboques</v>
      </c>
      <c r="B34" s="8"/>
      <c r="C34" s="42" t="s">
        <v>1092</v>
      </c>
      <c r="D34" s="42">
        <v>1181</v>
      </c>
      <c r="E34" s="43" t="s">
        <v>19920</v>
      </c>
      <c r="F34" s="14" t="str">
        <f>IF(ISBLANK(K34), "Apenas Solicitação", "Tem OC")</f>
        <v>Apenas Solicitação</v>
      </c>
      <c r="G34" s="42">
        <v>14</v>
      </c>
      <c r="H34" s="2">
        <f>G34-I34</f>
        <v>0</v>
      </c>
      <c r="I34" s="2">
        <v>14</v>
      </c>
      <c r="J34" s="240">
        <v>45791</v>
      </c>
      <c r="K34" s="191"/>
      <c r="L34" s="43"/>
      <c r="M34" s="44"/>
      <c r="N34" s="44" t="str">
        <f>IFERROR(K34 + VALUE(LEFT(L34, FIND(" ", L34) - 1)), "")</f>
        <v/>
      </c>
      <c r="O34" s="3" t="str">
        <f>IF(_xlfn.DAYS(K34,J34)&lt;0, "Aguardando OC", _xlfn.DAYS(K34,J34))</f>
        <v>Aguardando OC</v>
      </c>
      <c r="P34" s="191">
        <v>402777</v>
      </c>
      <c r="Q34" s="33"/>
      <c r="R34" s="191">
        <v>0</v>
      </c>
      <c r="S34" s="42"/>
      <c r="T34" s="67"/>
      <c r="U34" s="45">
        <v>52</v>
      </c>
      <c r="V34" s="42"/>
      <c r="W34" s="47" t="str">
        <f>IFERROR(VLOOKUP(V34, Fornecedores!A:C, 3, FALSE), "")</f>
        <v/>
      </c>
      <c r="X34" s="43" t="str">
        <f>IFERROR(VLOOKUP(V34, Fornecedores!A:E, 5, FALSE), "")</f>
        <v/>
      </c>
      <c r="Y34" s="43" t="str">
        <f>IFERROR(VLOOKUP(V34, Fornecedores!A:F, 6, FALSE), "")</f>
        <v/>
      </c>
      <c r="Z34" s="14" t="str">
        <f>IF(H34=0, "Pedido entregue!", "Pendente")</f>
        <v>Pedido entregue!</v>
      </c>
      <c r="AA34" s="59"/>
      <c r="AB34" s="58" t="str">
        <f>IF(Z34="Pedido Entregue!", IF(AA34=1, "Retirado do Almoxarifado", IF(AA34=2, "Material devolvido", "Aguardando retirada")), IF(Z34="Pendente", "Entrega pendente", ""))</f>
        <v>Aguardando retirada</v>
      </c>
      <c r="AC34" s="18">
        <v>1</v>
      </c>
      <c r="AD34" s="18">
        <f>AC34/SUMIF($P:$P,P34,$AC:$AC)</f>
        <v>1</v>
      </c>
      <c r="AE34" s="18">
        <f>IF(R34=0,0,AC34/SUMIF($R:$R,R34,$AC:$AC))</f>
        <v>0</v>
      </c>
      <c r="AF34" s="18">
        <f>IF(R34=0,1,0)</f>
        <v>1</v>
      </c>
      <c r="AG34" s="18" t="e">
        <f>IF(R34=0,#REF!-J34,0)</f>
        <v>#REF!</v>
      </c>
      <c r="AH34" t="str">
        <f>TEXT(J34,"MMMM")</f>
        <v>maio</v>
      </c>
    </row>
    <row r="35" spans="1:34" ht="12.75" customHeight="1" x14ac:dyDescent="0.25">
      <c r="A35" s="90" t="str">
        <f>IF(C35="Oficina Diversos","Oficina Geral",
IF(ISNUMBER(FIND("Estoque - Colhedoras",C35)),"Colhedoras",IF(ISNUMBER(FIND("Caldeiraria",C35)),"Caldeiraria",IF(ISNUMBER(FIND("Borracharia",C35)),"Borracharia",IF(ISNUMBER(FIND("Lubrificação",C35)),"Lubrificação",
IF(ISNUMBER(FIND("Estoque - Carregadeiras",C35)),"Carregadeiras",IF(ISNUMBER(FIND("Estoque - Veic. Leves",C35)),"Veic. Leves",
IF(ISNUMBER(FIND("Estoque - Caminhões",C35)),"Caminhões",IF(ISNUMBER(FIND("Estoque - Transbordos",C35)),"Transbordos",
IF(ISNUMBER(FIND("Estoque - Tratores",C35)),"Tratores",
IF(ISNUMBER(FIND("Estoque - Máquinas pesadas",C35)),"Máquinas pesadas",
IF(ISNUMBER(FIND("Estoque - Reboques",C35)),"Reboques",
IF(C35="Estoque","Estoque",
IF(AND(ISNUMBER(C35),C35&gt;1000,C35&lt;2000),"Caminhões",
IF(AND(ISNUMBER(C35),C35&gt;2000,C35&lt;3000),"Tratores",
IF(AND(ISNUMBER(C35),C35&gt;3000,C35&lt;4000),"Carregadeiras",
IF(AND(ISNUMBER(C35),C35&gt;4000,C35&lt;5000),"Máquinas pesadas",
IF(AND(ISNUMBER(C35),C35&gt;5000,C35&lt;6000),"Colhedoras",
IF(AND(ISNUMBER(C35),C35&gt;7000,C35&lt;8000),"Irrigação",
IF(AND(ISNUMBER(C35),C35&gt;8000,C35&lt;9000),"Reboques",IF(AND(ISNUMBER(C35),C35&gt;0,C35&lt;1000),"Veic. Leves","")))))))))))))))))))))</f>
        <v>Lubrificação</v>
      </c>
      <c r="B35" s="111"/>
      <c r="C35" s="171" t="s">
        <v>20375</v>
      </c>
      <c r="D35" s="170">
        <v>1286</v>
      </c>
      <c r="E35" s="173" t="s">
        <v>25997</v>
      </c>
      <c r="F35" s="101" t="str">
        <f>IF(ISBLANK(K35), "Apenas Solicitação", "Tem OC")</f>
        <v>Apenas Solicitação</v>
      </c>
      <c r="G35" s="170">
        <v>50</v>
      </c>
      <c r="H35" s="113">
        <f>G35-I35</f>
        <v>50</v>
      </c>
      <c r="I35" s="113"/>
      <c r="J35" s="239">
        <v>45849</v>
      </c>
      <c r="K35" s="173"/>
      <c r="L35" s="173"/>
      <c r="M35" s="104" t="str">
        <f ca="1">IF(OR(N35="", N35=0), "", IF(N35&gt;TODAY(), "No prazo", "Atrasado"))</f>
        <v/>
      </c>
      <c r="N35" s="104" t="str">
        <f>IFERROR(K35 + VALUE(LEFT(L35, FIND(" ", L35) - 1)), "")</f>
        <v/>
      </c>
      <c r="O35" s="105" t="str">
        <f>IF(_xlfn.DAYS(K35,J35)&lt;0, "Aguardando OC", _xlfn.DAYS(K35,J35))</f>
        <v>Aguardando OC</v>
      </c>
      <c r="P35" s="170">
        <v>411291</v>
      </c>
      <c r="Q35" s="55"/>
      <c r="R35" s="170">
        <v>0</v>
      </c>
      <c r="S35" s="2">
        <v>221</v>
      </c>
      <c r="T35" s="65" t="s">
        <v>1029</v>
      </c>
      <c r="U35" s="170">
        <v>19</v>
      </c>
      <c r="V35" s="170"/>
      <c r="W35" s="117" t="str">
        <f>IFERROR(VLOOKUP(V35, Fornecedores!A:C, 3, FALSE), "")</f>
        <v/>
      </c>
      <c r="X35" s="105" t="str">
        <f>IFERROR(VLOOKUP(V35, Fornecedores!A:E, 5, FALSE), "")</f>
        <v/>
      </c>
      <c r="Y35" s="105" t="str">
        <f>IFERROR(VLOOKUP(V35, Fornecedores!A:F, 6, FALSE), "")</f>
        <v/>
      </c>
      <c r="Z35" s="101" t="str">
        <f>IF(H35=0, "Pedido entregue!", "Pendente")</f>
        <v>Pendente</v>
      </c>
      <c r="AA35" s="119"/>
      <c r="AB35" s="132" t="str">
        <f>IF(Z35="Pedido Entregue!", IF(AA35=1, "Retirado do Almoxarifado", IF(AA35=2, "Material devolvido", "Aguardando retirada")), IF(Z35="Pendente", "Entrega pendente", ""))</f>
        <v>Entrega pendente</v>
      </c>
      <c r="AC35" s="18">
        <v>1</v>
      </c>
      <c r="AD35" s="18">
        <f>AC35/SUMIF($P:$P,P35,$AC:$AC)</f>
        <v>1</v>
      </c>
      <c r="AE35" s="18">
        <f>IF(R35=0,0,AC35/SUMIF($R:$R,R35,$AC:$AC))</f>
        <v>0</v>
      </c>
      <c r="AF35" s="18">
        <f>IF(R35=0,1,0)</f>
        <v>1</v>
      </c>
      <c r="AH35" t="str">
        <f>TEXT(J35,"MMMM")</f>
        <v>julho</v>
      </c>
    </row>
    <row r="36" spans="1:34" ht="12.75" hidden="1" customHeight="1" x14ac:dyDescent="0.25">
      <c r="A36" s="90" t="str">
        <f>IF(C36="Oficina Diversos","Oficina Geral",
IF(ISNUMBER(FIND("Estoque - Colhedoras",C36)),"Colhedoras",IF(ISNUMBER(FIND("Caldeiraria",C36)),"Caldeiraria",IF(ISNUMBER(FIND("Borracharia",C36)),"Borracharia",IF(ISNUMBER(FIND("Lubrificação",C36)),"Lubrificação",
IF(ISNUMBER(FIND("Estoque - Carregadeiras",C36)),"Carregadeiras",IF(ISNUMBER(FIND("Estoque - Veic. Leves",C36)),"Veic. Leves",
IF(ISNUMBER(FIND("Estoque - Caminhões",C36)),"Caminhões",IF(ISNUMBER(FIND("Estoque - Transbordos",C36)),"Transbordos",
IF(ISNUMBER(FIND("Estoque - Tratores",C36)),"Tratores",
IF(ISNUMBER(FIND("Estoque - Máquinas pesadas",C36)),"Máquinas pesadas",
IF(ISNUMBER(FIND("Estoque - Reboques",C36)),"Reboques",
IF(C36="Estoque","Estoque",
IF(AND(ISNUMBER(C36),C36&gt;1000,C36&lt;2000),"Caminhões",
IF(AND(ISNUMBER(C36),C36&gt;2000,C36&lt;3000),"Tratores",
IF(AND(ISNUMBER(C36),C36&gt;3000,C36&lt;4000),"Carregadeiras",
IF(AND(ISNUMBER(C36),C36&gt;4000,C36&lt;5000),"Máquinas pesadas",
IF(AND(ISNUMBER(C36),C36&gt;5000,C36&lt;6000),"Colhedoras",
IF(AND(ISNUMBER(C36),C36&gt;7000,C36&lt;8000),"Irrigação",
IF(AND(ISNUMBER(C36),C36&gt;8000,C36&lt;9000),"Reboques",IF(AND(ISNUMBER(C36),C36&gt;0,C36&lt;1000),"Veic. Leves","")))))))))))))))))))))</f>
        <v>Lubrificação</v>
      </c>
      <c r="B36" s="111"/>
      <c r="C36" s="140" t="s">
        <v>20375</v>
      </c>
      <c r="D36" s="139">
        <v>1588</v>
      </c>
      <c r="E36" s="141" t="s">
        <v>20418</v>
      </c>
      <c r="F36" s="101" t="str">
        <f>IF(ISBLANK(K36), "Apenas Solicitação", "Tem OC")</f>
        <v>Tem OC</v>
      </c>
      <c r="G36" s="139">
        <v>600</v>
      </c>
      <c r="H36" s="113">
        <f>G36-I36</f>
        <v>0</v>
      </c>
      <c r="I36" s="113">
        <v>600</v>
      </c>
      <c r="J36" s="242">
        <v>45817</v>
      </c>
      <c r="K36" s="182">
        <v>45824</v>
      </c>
      <c r="L36" s="141" t="s">
        <v>20151</v>
      </c>
      <c r="M36" s="104" t="str">
        <f ca="1">IF(OR(N36="", N36=0), "", IF(N36&gt;TODAY(), "No prazo", "Atrasado"))</f>
        <v>Atrasado</v>
      </c>
      <c r="N36" s="104">
        <f>IFERROR(K36 + VALUE(LEFT(L36, FIND(" ", L36) - 1)), "")</f>
        <v>45824</v>
      </c>
      <c r="O36" s="105">
        <f>IF(_xlfn.DAYS(K36,J36)&lt;0, "Aguardando OC", _xlfn.DAYS(K36,J36))</f>
        <v>7</v>
      </c>
      <c r="P36" s="199">
        <v>406604</v>
      </c>
      <c r="Q36" s="55"/>
      <c r="R36" s="199">
        <v>169071</v>
      </c>
      <c r="S36" s="139">
        <v>221</v>
      </c>
      <c r="T36" s="65" t="s">
        <v>1029</v>
      </c>
      <c r="U36" s="165">
        <v>16.0501</v>
      </c>
      <c r="V36" s="139">
        <v>15703</v>
      </c>
      <c r="W36" s="117" t="str">
        <f>IFERROR(VLOOKUP(V36, Fornecedores!A:C, 3, FALSE), "")</f>
        <v>RAIZEN LUBRIFICANTES</v>
      </c>
      <c r="X36" s="105" t="str">
        <f>IFERROR(VLOOKUP(V36, Fornecedores!A:E, 5, FALSE), "")</f>
        <v>Cabo de Santo Agostinho</v>
      </c>
      <c r="Y36" s="105" t="str">
        <f>IFERROR(VLOOKUP(V36, Fornecedores!A:F, 6, FALSE), "")</f>
        <v>PE</v>
      </c>
      <c r="Z36" s="101" t="str">
        <f>IF(H36=0, "Pedido entregue!", "Pendente")</f>
        <v>Pedido entregue!</v>
      </c>
      <c r="AA36" s="119"/>
      <c r="AB36" s="132" t="str">
        <f>IF(Z36="Pedido Entregue!", IF(AA36=1, "Retirado do Almoxarifado", IF(AA36=2, "Material devolvido", "Aguardando retirada")), IF(Z36="Pendente", "Entrega pendente", ""))</f>
        <v>Aguardando retirada</v>
      </c>
      <c r="AC36" s="18">
        <v>1</v>
      </c>
      <c r="AD36" s="18">
        <f>AC36/SUMIF($P:$P,P36,$AC:$AC)</f>
        <v>1</v>
      </c>
      <c r="AE36" s="18">
        <f>IF(R36=0,0,AC36/SUMIF($R:$R,R36,$AC:$AC))</f>
        <v>0.25</v>
      </c>
      <c r="AF36" s="18">
        <f>IF(R36=0,1,0)</f>
        <v>0</v>
      </c>
      <c r="AH36" t="str">
        <f>TEXT(J36,"MMMM")</f>
        <v>junho</v>
      </c>
    </row>
    <row r="37" spans="1:34" ht="12.75" hidden="1" customHeight="1" x14ac:dyDescent="0.25">
      <c r="A37" s="90" t="str">
        <f>IF(C37="Oficina Diversos","Oficina Geral",
IF(ISNUMBER(FIND("Estoque - Colhedoras",C37)),"Colhedoras",IF(ISNUMBER(FIND("Caldeiraria",C37)),"Caldeiraria",IF(ISNUMBER(FIND("Borracharia",C37)),"Borracharia",IF(ISNUMBER(FIND("Lubrificação",C37)),"Lubrificação",
IF(ISNUMBER(FIND("Estoque - Carregadeiras",C37)),"Carregadeiras",IF(ISNUMBER(FIND("Estoque - Veic. Leves",C37)),"Veic. Leves",
IF(ISNUMBER(FIND("Estoque - Caminhões",C37)),"Caminhões",IF(ISNUMBER(FIND("Estoque - Transbordos",C37)),"Transbordos",
IF(ISNUMBER(FIND("Estoque - Tratores",C37)),"Tratores",
IF(ISNUMBER(FIND("Estoque - Máquinas pesadas",C37)),"Máquinas pesadas",
IF(ISNUMBER(FIND("Estoque - Reboques",C37)),"Reboques",
IF(C37="Estoque","Estoque",
IF(AND(ISNUMBER(C37),C37&gt;1000,C37&lt;2000),"Caminhões",
IF(AND(ISNUMBER(C37),C37&gt;2000,C37&lt;3000),"Tratores",
IF(AND(ISNUMBER(C37),C37&gt;3000,C37&lt;4000),"Carregadeiras",
IF(AND(ISNUMBER(C37),C37&gt;4000,C37&lt;5000),"Máquinas pesadas",
IF(AND(ISNUMBER(C37),C37&gt;5000,C37&lt;6000),"Colhedoras",
IF(AND(ISNUMBER(C37),C37&gt;7000,C37&lt;8000),"Irrigação",
IF(AND(ISNUMBER(C37),C37&gt;8000,C37&lt;9000),"Reboques",IF(AND(ISNUMBER(C37),C37&gt;0,C37&lt;1000),"Veic. Leves","")))))))))))))))))))))</f>
        <v>Lubrificação</v>
      </c>
      <c r="B37" s="111"/>
      <c r="C37" s="140" t="s">
        <v>20375</v>
      </c>
      <c r="D37" s="139">
        <v>1589</v>
      </c>
      <c r="E37" s="141" t="s">
        <v>20419</v>
      </c>
      <c r="F37" s="101" t="str">
        <f>IF(ISBLANK(K37), "Apenas Solicitação", "Tem OC")</f>
        <v>Tem OC</v>
      </c>
      <c r="G37" s="139">
        <v>600</v>
      </c>
      <c r="H37" s="113">
        <f>G37-I37</f>
        <v>0</v>
      </c>
      <c r="I37" s="113">
        <v>600</v>
      </c>
      <c r="J37" s="242">
        <v>45817</v>
      </c>
      <c r="K37" s="182">
        <v>45824</v>
      </c>
      <c r="L37" s="141" t="s">
        <v>20151</v>
      </c>
      <c r="M37" s="104" t="str">
        <f ca="1">IF(OR(N37="", N37=0), "", IF(N37&gt;TODAY(), "No prazo", "Atrasado"))</f>
        <v>Atrasado</v>
      </c>
      <c r="N37" s="104">
        <f>IFERROR(K37 + VALUE(LEFT(L37, FIND(" ", L37) - 1)), "")</f>
        <v>45824</v>
      </c>
      <c r="O37" s="105">
        <f>IF(_xlfn.DAYS(K37,J37)&lt;0, "Aguardando OC", _xlfn.DAYS(K37,J37))</f>
        <v>7</v>
      </c>
      <c r="P37" s="199">
        <v>406603</v>
      </c>
      <c r="Q37" s="55"/>
      <c r="R37" s="199">
        <v>169071</v>
      </c>
      <c r="S37" s="139">
        <v>221</v>
      </c>
      <c r="T37" s="65" t="s">
        <v>1029</v>
      </c>
      <c r="U37" s="165">
        <v>11.60005625</v>
      </c>
      <c r="V37" s="139">
        <v>15703</v>
      </c>
      <c r="W37" s="117" t="str">
        <f>IFERROR(VLOOKUP(V37, Fornecedores!A:C, 3, FALSE), "")</f>
        <v>RAIZEN LUBRIFICANTES</v>
      </c>
      <c r="X37" s="105" t="str">
        <f>IFERROR(VLOOKUP(V37, Fornecedores!A:E, 5, FALSE), "")</f>
        <v>Cabo de Santo Agostinho</v>
      </c>
      <c r="Y37" s="105" t="str">
        <f>IFERROR(VLOOKUP(V37, Fornecedores!A:F, 6, FALSE), "")</f>
        <v>PE</v>
      </c>
      <c r="Z37" s="101" t="str">
        <f>IF(H37=0, "Pedido entregue!", "Pendente")</f>
        <v>Pedido entregue!</v>
      </c>
      <c r="AA37" s="119"/>
      <c r="AB37" s="132" t="str">
        <f>IF(Z37="Pedido Entregue!", IF(AA37=1, "Retirado do Almoxarifado", IF(AA37=2, "Material devolvido", "Aguardando retirada")), IF(Z37="Pendente", "Entrega pendente", ""))</f>
        <v>Aguardando retirada</v>
      </c>
      <c r="AC37" s="18">
        <v>1</v>
      </c>
      <c r="AD37" s="18">
        <f>AC37/SUMIF($P:$P,P37,$AC:$AC)</f>
        <v>1</v>
      </c>
      <c r="AE37" s="18">
        <f>IF(R37=0,0,AC37/SUMIF($R:$R,R37,$AC:$AC))</f>
        <v>0.25</v>
      </c>
      <c r="AF37" s="18">
        <f>IF(R37=0,1,0)</f>
        <v>0</v>
      </c>
      <c r="AH37" t="str">
        <f>TEXT(J37,"MMMM")</f>
        <v>junho</v>
      </c>
    </row>
    <row r="38" spans="1:34" ht="12.75" customHeight="1" x14ac:dyDescent="0.25">
      <c r="A38" s="90" t="str">
        <f>IF(C38="Oficina Diversos","Oficina Geral",
IF(ISNUMBER(FIND("Estoque - Colhedoras",C38)),"Colhedoras",IF(ISNUMBER(FIND("Caldeiraria",C38)),"Caldeiraria",IF(ISNUMBER(FIND("Borracharia",C38)),"Borracharia",IF(ISNUMBER(FIND("Lubrificação",C38)),"Lubrificação",
IF(ISNUMBER(FIND("Estoque - Carregadeiras",C38)),"Carregadeiras",IF(ISNUMBER(FIND("Estoque - Veic. Leves",C38)),"Veic. Leves",
IF(ISNUMBER(FIND("Estoque - Caminhões",C38)),"Caminhões",IF(ISNUMBER(FIND("Estoque - Transbordos",C38)),"Transbordos",
IF(ISNUMBER(FIND("Estoque - Tratores",C38)),"Tratores",
IF(ISNUMBER(FIND("Estoque - Máquinas pesadas",C38)),"Máquinas pesadas",
IF(ISNUMBER(FIND("Estoque - Reboques",C38)),"Reboques",
IF(C38="Estoque","Estoque",
IF(AND(ISNUMBER(C38),C38&gt;1000,C38&lt;2000),"Caminhões",
IF(AND(ISNUMBER(C38),C38&gt;2000,C38&lt;3000),"Tratores",
IF(AND(ISNUMBER(C38),C38&gt;3000,C38&lt;4000),"Carregadeiras",
IF(AND(ISNUMBER(C38),C38&gt;4000,C38&lt;5000),"Máquinas pesadas",
IF(AND(ISNUMBER(C38),C38&gt;5000,C38&lt;6000),"Colhedoras",
IF(AND(ISNUMBER(C38),C38&gt;7000,C38&lt;8000),"Irrigação",
IF(AND(ISNUMBER(C38),C38&gt;8000,C38&lt;9000),"Reboques",IF(AND(ISNUMBER(C38),C38&gt;0,C38&lt;1000),"Veic. Leves","")))))))))))))))))))))</f>
        <v>Estoque</v>
      </c>
      <c r="B38" s="111"/>
      <c r="C38" s="171" t="s">
        <v>20692</v>
      </c>
      <c r="D38" s="170">
        <v>1591</v>
      </c>
      <c r="E38" s="173" t="s">
        <v>20420</v>
      </c>
      <c r="F38" s="101" t="str">
        <f>IF(ISBLANK(K38), "Apenas Solicitação", "Tem OC")</f>
        <v>Tem OC</v>
      </c>
      <c r="G38" s="170">
        <v>1045</v>
      </c>
      <c r="H38" s="113">
        <f>G38-I38</f>
        <v>1045</v>
      </c>
      <c r="I38" s="113"/>
      <c r="J38" s="239">
        <v>45847</v>
      </c>
      <c r="K38" s="174">
        <v>45850</v>
      </c>
      <c r="L38" s="173" t="s">
        <v>20151</v>
      </c>
      <c r="M38" s="104" t="str">
        <f ca="1">IF(OR(N38="", N38=0), "", IF(N38&gt;TODAY(), "No prazo", "Atrasado"))</f>
        <v>Atrasado</v>
      </c>
      <c r="N38" s="104">
        <f>IFERROR(K38 + VALUE(LEFT(L38, FIND(" ", L38) - 1)), "")</f>
        <v>45850</v>
      </c>
      <c r="O38" s="105">
        <f>IF(_xlfn.DAYS(K38,J38)&lt;0, "Aguardando OC", _xlfn.DAYS(K38,J38))</f>
        <v>3</v>
      </c>
      <c r="P38" s="212">
        <v>411003</v>
      </c>
      <c r="Q38" s="55"/>
      <c r="R38" s="212">
        <v>170870</v>
      </c>
      <c r="S38" s="2">
        <v>221</v>
      </c>
      <c r="T38" s="65" t="s">
        <v>1029</v>
      </c>
      <c r="U38" s="170">
        <v>14.833995215311001</v>
      </c>
      <c r="V38" s="170">
        <v>15885</v>
      </c>
      <c r="W38" s="117" t="str">
        <f>IFERROR(VLOOKUP(V38, Fornecedores!A:C, 3, FALSE), "")</f>
        <v xml:space="preserve">RAIZEN LUBRIFICANTES </v>
      </c>
      <c r="X38" s="105" t="str">
        <f>IFERROR(VLOOKUP(V38, Fornecedores!A:E, 5, FALSE), "")</f>
        <v>Cabo de Santo Agostinho</v>
      </c>
      <c r="Y38" s="105" t="str">
        <f>IFERROR(VLOOKUP(V38, Fornecedores!A:F, 6, FALSE), "")</f>
        <v>PE</v>
      </c>
      <c r="Z38" s="101" t="str">
        <f>IF(H38=0, "Pedido entregue!", "Pendente")</f>
        <v>Pendente</v>
      </c>
      <c r="AA38" s="119"/>
      <c r="AB38" s="132" t="str">
        <f>IF(Z38="Pedido Entregue!", IF(AA38=1, "Retirado do Almoxarifado", IF(AA38=2, "Material devolvido", "Aguardando retirada")), IF(Z38="Pendente", "Entrega pendente", ""))</f>
        <v>Entrega pendente</v>
      </c>
      <c r="AC38" s="18">
        <v>1</v>
      </c>
      <c r="AD38" s="18">
        <f>AC38/SUMIF($P:$P,P38,$AC:$AC)</f>
        <v>1</v>
      </c>
      <c r="AE38" s="18">
        <f>IF(R38=0,0,AC38/SUMIF($R:$R,R38,$AC:$AC))</f>
        <v>0.33333333333333331</v>
      </c>
      <c r="AF38" s="18">
        <f>IF(R38=0,1,0)</f>
        <v>0</v>
      </c>
      <c r="AH38" t="str">
        <f>TEXT(J38,"MMMM")</f>
        <v>julho</v>
      </c>
    </row>
    <row r="39" spans="1:34" ht="12.75" hidden="1" customHeight="1" x14ac:dyDescent="0.25">
      <c r="A39" s="90" t="str">
        <f>IF(C39="Oficina Diversos","Oficina Geral",
IF(ISNUMBER(FIND("Estoque - Colhedoras",C39)),"Colhedoras",IF(ISNUMBER(FIND("Caldeiraria",C39)),"Caldeiraria",IF(ISNUMBER(FIND("Borracharia",C39)),"Borracharia",IF(ISNUMBER(FIND("Lubrificação",C39)),"Lubrificação",
IF(ISNUMBER(FIND("Estoque - Carregadeiras",C39)),"Carregadeiras",IF(ISNUMBER(FIND("Estoque - Veic. Leves",C39)),"Veic. Leves",
IF(ISNUMBER(FIND("Estoque - Caminhões",C39)),"Caminhões",IF(ISNUMBER(FIND("Estoque - Transbordos",C39)),"Transbordos",
IF(ISNUMBER(FIND("Estoque - Tratores",C39)),"Tratores",
IF(ISNUMBER(FIND("Estoque - Máquinas pesadas",C39)),"Máquinas pesadas",
IF(ISNUMBER(FIND("Estoque - Reboques",C39)),"Reboques",
IF(C39="Estoque","Estoque",
IF(AND(ISNUMBER(C39),C39&gt;1000,C39&lt;2000),"Caminhões",
IF(AND(ISNUMBER(C39),C39&gt;2000,C39&lt;3000),"Tratores",
IF(AND(ISNUMBER(C39),C39&gt;3000,C39&lt;4000),"Carregadeiras",
IF(AND(ISNUMBER(C39),C39&gt;4000,C39&lt;5000),"Máquinas pesadas",
IF(AND(ISNUMBER(C39),C39&gt;5000,C39&lt;6000),"Colhedoras",
IF(AND(ISNUMBER(C39),C39&gt;7000,C39&lt;8000),"Irrigação",
IF(AND(ISNUMBER(C39),C39&gt;8000,C39&lt;9000),"Reboques",IF(AND(ISNUMBER(C39),C39&gt;0,C39&lt;1000),"Veic. Leves","")))))))))))))))))))))</f>
        <v>Lubrificação</v>
      </c>
      <c r="B39" s="111"/>
      <c r="C39" s="140" t="s">
        <v>20375</v>
      </c>
      <c r="D39" s="139">
        <v>1591</v>
      </c>
      <c r="E39" s="141" t="s">
        <v>20420</v>
      </c>
      <c r="F39" s="101" t="str">
        <f>IF(ISBLANK(K39), "Apenas Solicitação", "Tem OC")</f>
        <v>Tem OC</v>
      </c>
      <c r="G39" s="139">
        <v>400</v>
      </c>
      <c r="H39" s="113">
        <f>G39-I39</f>
        <v>0</v>
      </c>
      <c r="I39" s="113">
        <v>400</v>
      </c>
      <c r="J39" s="242">
        <v>45817</v>
      </c>
      <c r="K39" s="182">
        <v>45824</v>
      </c>
      <c r="L39" s="141" t="s">
        <v>20151</v>
      </c>
      <c r="M39" s="104" t="str">
        <f ca="1">IF(OR(N39="", N39=0), "", IF(N39&gt;TODAY(), "No prazo", "Atrasado"))</f>
        <v>Atrasado</v>
      </c>
      <c r="N39" s="104">
        <f>IFERROR(K39 + VALUE(LEFT(L39, FIND(" ", L39) - 1)), "")</f>
        <v>45824</v>
      </c>
      <c r="O39" s="105">
        <f>IF(_xlfn.DAYS(K39,J39)&lt;0, "Aguardando OC", _xlfn.DAYS(K39,J39))</f>
        <v>7</v>
      </c>
      <c r="P39" s="199">
        <v>406602</v>
      </c>
      <c r="Q39" s="55"/>
      <c r="R39" s="199">
        <v>169071</v>
      </c>
      <c r="S39" s="139">
        <v>221</v>
      </c>
      <c r="T39" s="65" t="s">
        <v>1029</v>
      </c>
      <c r="U39" s="165">
        <v>15.416083333333299</v>
      </c>
      <c r="V39" s="139">
        <v>15703</v>
      </c>
      <c r="W39" s="117" t="str">
        <f>IFERROR(VLOOKUP(V39, Fornecedores!A:C, 3, FALSE), "")</f>
        <v>RAIZEN LUBRIFICANTES</v>
      </c>
      <c r="X39" s="105" t="str">
        <f>IFERROR(VLOOKUP(V39, Fornecedores!A:E, 5, FALSE), "")</f>
        <v>Cabo de Santo Agostinho</v>
      </c>
      <c r="Y39" s="105" t="str">
        <f>IFERROR(VLOOKUP(V39, Fornecedores!A:F, 6, FALSE), "")</f>
        <v>PE</v>
      </c>
      <c r="Z39" s="101" t="str">
        <f>IF(H39=0, "Pedido entregue!", "Pendente")</f>
        <v>Pedido entregue!</v>
      </c>
      <c r="AA39" s="119"/>
      <c r="AB39" s="132" t="str">
        <f>IF(Z39="Pedido Entregue!", IF(AA39=1, "Retirado do Almoxarifado", IF(AA39=2, "Material devolvido", "Aguardando retirada")), IF(Z39="Pendente", "Entrega pendente", ""))</f>
        <v>Aguardando retirada</v>
      </c>
      <c r="AC39" s="18">
        <v>1</v>
      </c>
      <c r="AD39" s="18">
        <f>AC39/SUMIF($P:$P,P39,$AC:$AC)</f>
        <v>1</v>
      </c>
      <c r="AE39" s="18">
        <f>IF(R39=0,0,AC39/SUMIF($R:$R,R39,$AC:$AC))</f>
        <v>0.25</v>
      </c>
      <c r="AF39" s="18">
        <f>IF(R39=0,1,0)</f>
        <v>0</v>
      </c>
      <c r="AH39" t="str">
        <f>TEXT(J39,"MMMM")</f>
        <v>junho</v>
      </c>
    </row>
    <row r="40" spans="1:34" ht="12.75" customHeight="1" x14ac:dyDescent="0.25">
      <c r="A40" s="90" t="str">
        <f>IF(C40="Oficina Diversos","Oficina Geral",
IF(ISNUMBER(FIND("Estoque - Colhedoras",C40)),"Colhedoras",IF(ISNUMBER(FIND("Caldeiraria",C40)),"Caldeiraria",IF(ISNUMBER(FIND("Borracharia",C40)),"Borracharia",IF(ISNUMBER(FIND("Lubrificação",C40)),"Lubrificação",
IF(ISNUMBER(FIND("Estoque - Carregadeiras",C40)),"Carregadeiras",IF(ISNUMBER(FIND("Estoque - Veic. Leves",C40)),"Veic. Leves",
IF(ISNUMBER(FIND("Estoque - Caminhões",C40)),"Caminhões",IF(ISNUMBER(FIND("Estoque - Transbordos",C40)),"Transbordos",
IF(ISNUMBER(FIND("Estoque - Tratores",C40)),"Tratores",
IF(ISNUMBER(FIND("Estoque - Máquinas pesadas",C40)),"Máquinas pesadas",
IF(ISNUMBER(FIND("Estoque - Reboques",C40)),"Reboques",
IF(C40="Estoque","Estoque",
IF(AND(ISNUMBER(C40),C40&gt;1000,C40&lt;2000),"Caminhões",
IF(AND(ISNUMBER(C40),C40&gt;2000,C40&lt;3000),"Tratores",
IF(AND(ISNUMBER(C40),C40&gt;3000,C40&lt;4000),"Carregadeiras",
IF(AND(ISNUMBER(C40),C40&gt;4000,C40&lt;5000),"Máquinas pesadas",
IF(AND(ISNUMBER(C40),C40&gt;5000,C40&lt;6000),"Colhedoras",
IF(AND(ISNUMBER(C40),C40&gt;7000,C40&lt;8000),"Irrigação",
IF(AND(ISNUMBER(C40),C40&gt;8000,C40&lt;9000),"Reboques",IF(AND(ISNUMBER(C40),C40&gt;0,C40&lt;1000),"Veic. Leves","")))))))))))))))))))))</f>
        <v>Estoque</v>
      </c>
      <c r="B40" s="111"/>
      <c r="C40" s="113" t="s">
        <v>20692</v>
      </c>
      <c r="D40" s="2">
        <v>1634</v>
      </c>
      <c r="E40" s="3" t="s">
        <v>20958</v>
      </c>
      <c r="F40" s="101" t="str">
        <f>IF(ISBLANK(K40), "Apenas Solicitação", "Tem OC")</f>
        <v>Tem OC</v>
      </c>
      <c r="G40" s="2">
        <v>2</v>
      </c>
      <c r="H40" s="113">
        <f>G40-I40</f>
        <v>2</v>
      </c>
      <c r="I40" s="113"/>
      <c r="J40" s="50">
        <v>45826</v>
      </c>
      <c r="K40" s="180">
        <v>45843</v>
      </c>
      <c r="L40" s="3" t="s">
        <v>20151</v>
      </c>
      <c r="M40" s="104" t="str">
        <f ca="1">IF(OR(N40="", N40=0), "", IF(N40&gt;TODAY(), "No prazo", "Atrasado"))</f>
        <v>Atrasado</v>
      </c>
      <c r="N40" s="104">
        <f>IFERROR(K40 + VALUE(LEFT(L40, FIND(" ", L40) - 1)), "")</f>
        <v>45843</v>
      </c>
      <c r="O40" s="105">
        <f>IF(_xlfn.DAYS(K40,J40)&lt;0, "Aguardando OC", _xlfn.DAYS(K40,J40))</f>
        <v>17</v>
      </c>
      <c r="P40" s="14">
        <v>408197</v>
      </c>
      <c r="Q40" s="55"/>
      <c r="R40" s="14">
        <v>170463</v>
      </c>
      <c r="S40" s="2">
        <v>221</v>
      </c>
      <c r="T40" s="65" t="s">
        <v>1029</v>
      </c>
      <c r="U40" s="21">
        <v>4570.37</v>
      </c>
      <c r="V40" s="2">
        <v>3532</v>
      </c>
      <c r="W40" s="117" t="str">
        <f>IFERROR(VLOOKUP(V40, Fornecedores!A:C, 3, FALSE), "")</f>
        <v xml:space="preserve">HC PNEUS SA         </v>
      </c>
      <c r="X40" s="105" t="str">
        <f>IFERROR(VLOOKUP(V40, Fornecedores!A:E, 5, FALSE), "")</f>
        <v>João Pessoa</v>
      </c>
      <c r="Y40" s="105" t="str">
        <f>IFERROR(VLOOKUP(V40, Fornecedores!A:F, 6, FALSE), "")</f>
        <v>PB</v>
      </c>
      <c r="Z40" s="101" t="str">
        <f>IF(H40=0, "Pedido entregue!", "Pendente")</f>
        <v>Pendente</v>
      </c>
      <c r="AA40" s="119"/>
      <c r="AB40" s="132" t="str">
        <f>IF(Z40="Pedido Entregue!", IF(AA40=1, "Retirado do Almoxarifado", IF(AA40=2, "Material devolvido", "Aguardando retirada")), IF(Z40="Pendente", "Entrega pendente", ""))</f>
        <v>Entrega pendente</v>
      </c>
      <c r="AC40" s="18">
        <v>1</v>
      </c>
      <c r="AD40" s="18">
        <f>AC40/SUMIF($P:$P,P40,$AC:$AC)</f>
        <v>1</v>
      </c>
      <c r="AE40" s="18">
        <f>IF(R40=0,0,AC40/SUMIF($R:$R,R40,$AC:$AC))</f>
        <v>7.6923076923076927E-2</v>
      </c>
      <c r="AF40" s="18">
        <f>IF(R40=0,1,0)</f>
        <v>0</v>
      </c>
      <c r="AH40" t="str">
        <f>TEXT(J40,"MMMM")</f>
        <v>junho</v>
      </c>
    </row>
    <row r="41" spans="1:34" ht="12.75" customHeight="1" x14ac:dyDescent="0.25">
      <c r="A41" s="90" t="str">
        <f>IF(C41="Oficina Diversos","Oficina Geral",
IF(ISNUMBER(FIND("Estoque - Colhedoras",C41)),"Colhedoras",IF(ISNUMBER(FIND("Caldeiraria",C41)),"Caldeiraria",IF(ISNUMBER(FIND("Borracharia",C41)),"Borracharia",IF(ISNUMBER(FIND("Lubrificação",C41)),"Lubrificação",
IF(ISNUMBER(FIND("Estoque - Carregadeiras",C41)),"Carregadeiras",IF(ISNUMBER(FIND("Estoque - Veic. Leves",C41)),"Veic. Leves",
IF(ISNUMBER(FIND("Estoque - Caminhões",C41)),"Caminhões",IF(ISNUMBER(FIND("Estoque - Transbordos",C41)),"Transbordos",
IF(ISNUMBER(FIND("Estoque - Tratores",C41)),"Tratores",
IF(ISNUMBER(FIND("Estoque - Máquinas pesadas",C41)),"Máquinas pesadas",
IF(ISNUMBER(FIND("Estoque - Reboques",C41)),"Reboques",
IF(C41="Estoque","Estoque",
IF(AND(ISNUMBER(C41),C41&gt;1000,C41&lt;2000),"Caminhões",
IF(AND(ISNUMBER(C41),C41&gt;2000,C41&lt;3000),"Tratores",
IF(AND(ISNUMBER(C41),C41&gt;3000,C41&lt;4000),"Carregadeiras",
IF(AND(ISNUMBER(C41),C41&gt;4000,C41&lt;5000),"Máquinas pesadas",
IF(AND(ISNUMBER(C41),C41&gt;5000,C41&lt;6000),"Colhedoras",
IF(AND(ISNUMBER(C41),C41&gt;7000,C41&lt;8000),"Irrigação",
IF(AND(ISNUMBER(C41),C41&gt;8000,C41&lt;9000),"Reboques",IF(AND(ISNUMBER(C41),C41&gt;0,C41&lt;1000),"Veic. Leves","")))))))))))))))))))))</f>
        <v>Lubrificação</v>
      </c>
      <c r="B41" s="111"/>
      <c r="C41" s="171" t="s">
        <v>20375</v>
      </c>
      <c r="D41" s="170">
        <v>1651</v>
      </c>
      <c r="E41" s="173" t="s">
        <v>25998</v>
      </c>
      <c r="F41" s="101" t="str">
        <f>IF(ISBLANK(K41), "Apenas Solicitação", "Tem OC")</f>
        <v>Apenas Solicitação</v>
      </c>
      <c r="G41" s="170">
        <v>200</v>
      </c>
      <c r="H41" s="113">
        <f>G41-I41</f>
        <v>200</v>
      </c>
      <c r="I41" s="113"/>
      <c r="J41" s="239">
        <v>45849</v>
      </c>
      <c r="K41" s="173"/>
      <c r="L41" s="173"/>
      <c r="M41" s="104" t="str">
        <f ca="1">IF(OR(N41="", N41=0), "", IF(N41&gt;TODAY(), "No prazo", "Atrasado"))</f>
        <v/>
      </c>
      <c r="N41" s="104" t="str">
        <f>IFERROR(K41 + VALUE(LEFT(L41, FIND(" ", L41) - 1)), "")</f>
        <v/>
      </c>
      <c r="O41" s="105" t="str">
        <f>IF(_xlfn.DAYS(K41,J41)&lt;0, "Aguardando OC", _xlfn.DAYS(K41,J41))</f>
        <v>Aguardando OC</v>
      </c>
      <c r="P41" s="170">
        <v>411286</v>
      </c>
      <c r="Q41" s="55"/>
      <c r="R41" s="170">
        <v>0</v>
      </c>
      <c r="S41" s="2">
        <v>221</v>
      </c>
      <c r="T41" s="65" t="s">
        <v>1029</v>
      </c>
      <c r="U41" s="170">
        <v>0.60929999999999995</v>
      </c>
      <c r="V41" s="170"/>
      <c r="W41" s="117" t="str">
        <f>IFERROR(VLOOKUP(V41, Fornecedores!A:C, 3, FALSE), "")</f>
        <v/>
      </c>
      <c r="X41" s="105" t="str">
        <f>IFERROR(VLOOKUP(V41, Fornecedores!A:E, 5, FALSE), "")</f>
        <v/>
      </c>
      <c r="Y41" s="105" t="str">
        <f>IFERROR(VLOOKUP(V41, Fornecedores!A:F, 6, FALSE), "")</f>
        <v/>
      </c>
      <c r="Z41" s="101" t="str">
        <f>IF(H41=0, "Pedido entregue!", "Pendente")</f>
        <v>Pendente</v>
      </c>
      <c r="AA41" s="119"/>
      <c r="AB41" s="132" t="str">
        <f>IF(Z41="Pedido Entregue!", IF(AA41=1, "Retirado do Almoxarifado", IF(AA41=2, "Material devolvido", "Aguardando retirada")), IF(Z41="Pendente", "Entrega pendente", ""))</f>
        <v>Entrega pendente</v>
      </c>
      <c r="AC41" s="18">
        <v>1</v>
      </c>
      <c r="AD41" s="18">
        <f>AC41/SUMIF($P:$P,P41,$AC:$AC)</f>
        <v>1</v>
      </c>
      <c r="AE41" s="18">
        <f>IF(R41=0,0,AC41/SUMIF($R:$R,R41,$AC:$AC))</f>
        <v>0</v>
      </c>
      <c r="AF41" s="18">
        <f>IF(R41=0,1,0)</f>
        <v>1</v>
      </c>
      <c r="AH41" t="str">
        <f>TEXT(J41,"MMMM")</f>
        <v>julho</v>
      </c>
    </row>
    <row r="42" spans="1:34" ht="12.75" customHeight="1" x14ac:dyDescent="0.25">
      <c r="A42" s="90" t="str">
        <f>IF(C42="Oficina Diversos","Oficina Geral",
IF(ISNUMBER(FIND("Estoque - Colhedoras",C42)),"Colhedoras",IF(ISNUMBER(FIND("Caldeiraria",C42)),"Caldeiraria",IF(ISNUMBER(FIND("Borracharia",C42)),"Borracharia",IF(ISNUMBER(FIND("Lubrificação",C42)),"Lubrificação",
IF(ISNUMBER(FIND("Estoque - Carregadeiras",C42)),"Carregadeiras",IF(ISNUMBER(FIND("Estoque - Veic. Leves",C42)),"Veic. Leves",
IF(ISNUMBER(FIND("Estoque - Caminhões",C42)),"Caminhões",IF(ISNUMBER(FIND("Estoque - Transbordos",C42)),"Transbordos",
IF(ISNUMBER(FIND("Estoque - Tratores",C42)),"Tratores",
IF(ISNUMBER(FIND("Estoque - Máquinas pesadas",C42)),"Máquinas pesadas",
IF(ISNUMBER(FIND("Estoque - Reboques",C42)),"Reboques",
IF(C42="Estoque","Estoque",
IF(AND(ISNUMBER(C42),C42&gt;1000,C42&lt;2000),"Caminhões",
IF(AND(ISNUMBER(C42),C42&gt;2000,C42&lt;3000),"Tratores",
IF(AND(ISNUMBER(C42),C42&gt;3000,C42&lt;4000),"Carregadeiras",
IF(AND(ISNUMBER(C42),C42&gt;4000,C42&lt;5000),"Máquinas pesadas",
IF(AND(ISNUMBER(C42),C42&gt;5000,C42&lt;6000),"Colhedoras",
IF(AND(ISNUMBER(C42),C42&gt;7000,C42&lt;8000),"Irrigação",
IF(AND(ISNUMBER(C42),C42&gt;8000,C42&lt;9000),"Reboques",IF(AND(ISNUMBER(C42),C42&gt;0,C42&lt;1000),"Veic. Leves","")))))))))))))))))))))</f>
        <v>Lubrificação</v>
      </c>
      <c r="B42" s="111"/>
      <c r="C42" s="171" t="s">
        <v>20375</v>
      </c>
      <c r="D42" s="170">
        <v>1800</v>
      </c>
      <c r="E42" s="173" t="s">
        <v>25999</v>
      </c>
      <c r="F42" s="101" t="str">
        <f>IF(ISBLANK(K42), "Apenas Solicitação", "Tem OC")</f>
        <v>Apenas Solicitação</v>
      </c>
      <c r="G42" s="170">
        <v>200</v>
      </c>
      <c r="H42" s="113">
        <f>G42-I42</f>
        <v>200</v>
      </c>
      <c r="I42" s="113"/>
      <c r="J42" s="239">
        <v>45849</v>
      </c>
      <c r="K42" s="173"/>
      <c r="L42" s="173"/>
      <c r="M42" s="104" t="str">
        <f ca="1">IF(OR(N42="", N42=0), "", IF(N42&gt;TODAY(), "No prazo", "Atrasado"))</f>
        <v/>
      </c>
      <c r="N42" s="104" t="str">
        <f>IFERROR(K42 + VALUE(LEFT(L42, FIND(" ", L42) - 1)), "")</f>
        <v/>
      </c>
      <c r="O42" s="105" t="str">
        <f>IF(_xlfn.DAYS(K42,J42)&lt;0, "Aguardando OC", _xlfn.DAYS(K42,J42))</f>
        <v>Aguardando OC</v>
      </c>
      <c r="P42" s="170">
        <v>411288</v>
      </c>
      <c r="Q42" s="55"/>
      <c r="R42" s="170">
        <v>0</v>
      </c>
      <c r="S42" s="2">
        <v>221</v>
      </c>
      <c r="T42" s="65" t="s">
        <v>1029</v>
      </c>
      <c r="U42" s="170">
        <v>0.48</v>
      </c>
      <c r="V42" s="170"/>
      <c r="W42" s="117" t="str">
        <f>IFERROR(VLOOKUP(V42, Fornecedores!A:C, 3, FALSE), "")</f>
        <v/>
      </c>
      <c r="X42" s="105" t="str">
        <f>IFERROR(VLOOKUP(V42, Fornecedores!A:E, 5, FALSE), "")</f>
        <v/>
      </c>
      <c r="Y42" s="105" t="str">
        <f>IFERROR(VLOOKUP(V42, Fornecedores!A:F, 6, FALSE), "")</f>
        <v/>
      </c>
      <c r="Z42" s="101" t="str">
        <f>IF(H42=0, "Pedido entregue!", "Pendente")</f>
        <v>Pendente</v>
      </c>
      <c r="AA42" s="119"/>
      <c r="AB42" s="132" t="str">
        <f>IF(Z42="Pedido Entregue!", IF(AA42=1, "Retirado do Almoxarifado", IF(AA42=2, "Material devolvido", "Aguardando retirada")), IF(Z42="Pendente", "Entrega pendente", ""))</f>
        <v>Entrega pendente</v>
      </c>
      <c r="AC42" s="18">
        <v>1</v>
      </c>
      <c r="AD42" s="18">
        <f>AC42/SUMIF($P:$P,P42,$AC:$AC)</f>
        <v>1</v>
      </c>
      <c r="AE42" s="18">
        <f>IF(R42=0,0,AC42/SUMIF($R:$R,R42,$AC:$AC))</f>
        <v>0</v>
      </c>
      <c r="AF42" s="18">
        <f>IF(R42=0,1,0)</f>
        <v>1</v>
      </c>
      <c r="AH42" t="str">
        <f>TEXT(J42,"MMMM")</f>
        <v>julho</v>
      </c>
    </row>
    <row r="43" spans="1:34" ht="12.75" customHeight="1" x14ac:dyDescent="0.25">
      <c r="A43" s="90" t="str">
        <f>IF(C43="Oficina Diversos","Oficina Geral",
IF(ISNUMBER(FIND("Estoque - Colhedoras",C43)),"Colhedoras",IF(ISNUMBER(FIND("Caldeiraria",C43)),"Caldeiraria",IF(ISNUMBER(FIND("Borracharia",C43)),"Borracharia",IF(ISNUMBER(FIND("Lubrificação",C43)),"Lubrificação",
IF(ISNUMBER(FIND("Estoque - Carregadeiras",C43)),"Carregadeiras",IF(ISNUMBER(FIND("Estoque - Veic. Leves",C43)),"Veic. Leves",
IF(ISNUMBER(FIND("Estoque - Caminhões",C43)),"Caminhões",IF(ISNUMBER(FIND("Estoque - Transbordos",C43)),"Transbordos",
IF(ISNUMBER(FIND("Estoque - Tratores",C43)),"Tratores",
IF(ISNUMBER(FIND("Estoque - Máquinas pesadas",C43)),"Máquinas pesadas",
IF(ISNUMBER(FIND("Estoque - Reboques",C43)),"Reboques",
IF(C43="Estoque","Estoque",
IF(AND(ISNUMBER(C43),C43&gt;1000,C43&lt;2000),"Caminhões",
IF(AND(ISNUMBER(C43),C43&gt;2000,C43&lt;3000),"Tratores",
IF(AND(ISNUMBER(C43),C43&gt;3000,C43&lt;4000),"Carregadeiras",
IF(AND(ISNUMBER(C43),C43&gt;4000,C43&lt;5000),"Máquinas pesadas",
IF(AND(ISNUMBER(C43),C43&gt;5000,C43&lt;6000),"Colhedoras",
IF(AND(ISNUMBER(C43),C43&gt;7000,C43&lt;8000),"Irrigação",
IF(AND(ISNUMBER(C43),C43&gt;8000,C43&lt;9000),"Reboques",IF(AND(ISNUMBER(C43),C43&gt;0,C43&lt;1000),"Veic. Leves","")))))))))))))))))))))</f>
        <v>Estoque</v>
      </c>
      <c r="B43" s="111"/>
      <c r="C43" s="171" t="s">
        <v>20692</v>
      </c>
      <c r="D43" s="170">
        <v>1842</v>
      </c>
      <c r="E43" s="173" t="s">
        <v>20943</v>
      </c>
      <c r="F43" s="101" t="str">
        <f>IF(ISBLANK(K43), "Apenas Solicitação", "Tem OC")</f>
        <v>Tem OC</v>
      </c>
      <c r="G43" s="170">
        <v>627</v>
      </c>
      <c r="H43" s="113">
        <f>G43-I43</f>
        <v>627</v>
      </c>
      <c r="I43" s="113"/>
      <c r="J43" s="239">
        <v>45847</v>
      </c>
      <c r="K43" s="174">
        <v>45850</v>
      </c>
      <c r="L43" s="173" t="s">
        <v>20151</v>
      </c>
      <c r="M43" s="104" t="str">
        <f ca="1">IF(OR(N43="", N43=0), "", IF(N43&gt;TODAY(), "No prazo", "Atrasado"))</f>
        <v>Atrasado</v>
      </c>
      <c r="N43" s="104">
        <f>IFERROR(K43 + VALUE(LEFT(L43, FIND(" ", L43) - 1)), "")</f>
        <v>45850</v>
      </c>
      <c r="O43" s="105">
        <f>IF(_xlfn.DAYS(K43,J43)&lt;0, "Aguardando OC", _xlfn.DAYS(K43,J43))</f>
        <v>3</v>
      </c>
      <c r="P43" s="212">
        <v>411000</v>
      </c>
      <c r="Q43" s="55"/>
      <c r="R43" s="212">
        <v>170870</v>
      </c>
      <c r="S43" s="2">
        <v>221</v>
      </c>
      <c r="T43" s="65" t="s">
        <v>1029</v>
      </c>
      <c r="U43" s="170">
        <v>26.733387559808602</v>
      </c>
      <c r="V43" s="170">
        <v>15885</v>
      </c>
      <c r="W43" s="117" t="str">
        <f>IFERROR(VLOOKUP(V43, Fornecedores!A:C, 3, FALSE), "")</f>
        <v xml:space="preserve">RAIZEN LUBRIFICANTES </v>
      </c>
      <c r="X43" s="105" t="str">
        <f>IFERROR(VLOOKUP(V43, Fornecedores!A:E, 5, FALSE), "")</f>
        <v>Cabo de Santo Agostinho</v>
      </c>
      <c r="Y43" s="105" t="str">
        <f>IFERROR(VLOOKUP(V43, Fornecedores!A:F, 6, FALSE), "")</f>
        <v>PE</v>
      </c>
      <c r="Z43" s="101" t="str">
        <f>IF(H43=0, "Pedido entregue!", "Pendente")</f>
        <v>Pendente</v>
      </c>
      <c r="AA43" s="119"/>
      <c r="AB43" s="132" t="str">
        <f>IF(Z43="Pedido Entregue!", IF(AA43=1, "Retirado do Almoxarifado", IF(AA43=2, "Material devolvido", "Aguardando retirada")), IF(Z43="Pendente", "Entrega pendente", ""))</f>
        <v>Entrega pendente</v>
      </c>
      <c r="AC43" s="18">
        <v>1</v>
      </c>
      <c r="AD43" s="18">
        <f>AC43/SUMIF($P:$P,P43,$AC:$AC)</f>
        <v>1</v>
      </c>
      <c r="AE43" s="18">
        <f>IF(R43=0,0,AC43/SUMIF($R:$R,R43,$AC:$AC))</f>
        <v>0.33333333333333331</v>
      </c>
      <c r="AF43" s="18">
        <f>IF(R43=0,1,0)</f>
        <v>0</v>
      </c>
      <c r="AH43" t="str">
        <f>TEXT(J43,"MMMM")</f>
        <v>julho</v>
      </c>
    </row>
    <row r="44" spans="1:34" ht="12.75" customHeight="1" x14ac:dyDescent="0.25">
      <c r="A44" s="90" t="str">
        <f>IF(C44="Oficina Diversos","Oficina Geral",
IF(ISNUMBER(FIND("Estoque - Colhedoras",C44)),"Colhedoras",IF(ISNUMBER(FIND("Caldeiraria",C44)),"Caldeiraria",IF(ISNUMBER(FIND("Borracharia",C44)),"Borracharia",IF(ISNUMBER(FIND("Lubrificação",C44)),"Lubrificação",
IF(ISNUMBER(FIND("Estoque - Carregadeiras",C44)),"Carregadeiras",IF(ISNUMBER(FIND("Estoque - Veic. Leves",C44)),"Veic. Leves",
IF(ISNUMBER(FIND("Estoque - Caminhões",C44)),"Caminhões",IF(ISNUMBER(FIND("Estoque - Transbordos",C44)),"Transbordos",
IF(ISNUMBER(FIND("Estoque - Tratores",C44)),"Tratores",
IF(ISNUMBER(FIND("Estoque - Máquinas pesadas",C44)),"Máquinas pesadas",
IF(ISNUMBER(FIND("Estoque - Reboques",C44)),"Reboques",
IF(C44="Estoque","Estoque",
IF(AND(ISNUMBER(C44),C44&gt;1000,C44&lt;2000),"Caminhões",
IF(AND(ISNUMBER(C44),C44&gt;2000,C44&lt;3000),"Tratores",
IF(AND(ISNUMBER(C44),C44&gt;3000,C44&lt;4000),"Carregadeiras",
IF(AND(ISNUMBER(C44),C44&gt;4000,C44&lt;5000),"Máquinas pesadas",
IF(AND(ISNUMBER(C44),C44&gt;5000,C44&lt;6000),"Colhedoras",
IF(AND(ISNUMBER(C44),C44&gt;7000,C44&lt;8000),"Irrigação",
IF(AND(ISNUMBER(C44),C44&gt;8000,C44&lt;9000),"Reboques",IF(AND(ISNUMBER(C44),C44&gt;0,C44&lt;1000),"Veic. Leves","")))))))))))))))))))))</f>
        <v>Estoque</v>
      </c>
      <c r="B44" s="111"/>
      <c r="C44" s="113" t="s">
        <v>20692</v>
      </c>
      <c r="D44" s="2">
        <v>1842</v>
      </c>
      <c r="E44" s="3" t="s">
        <v>20943</v>
      </c>
      <c r="F44" s="101" t="str">
        <f>IF(ISBLANK(K44), "Apenas Solicitação", "Tem OC")</f>
        <v>Apenas Solicitação</v>
      </c>
      <c r="G44" s="2">
        <v>1045</v>
      </c>
      <c r="H44" s="113">
        <f>G44-I44</f>
        <v>1045</v>
      </c>
      <c r="I44" s="113"/>
      <c r="J44" s="50">
        <v>45842</v>
      </c>
      <c r="K44" s="101"/>
      <c r="L44" s="49"/>
      <c r="M44" s="104" t="str">
        <f ca="1">IF(OR(N44="", N44=0), "", IF(N44&gt;TODAY(), "No prazo", "Atrasado"))</f>
        <v/>
      </c>
      <c r="N44" s="104" t="str">
        <f>IFERROR(K44 + VALUE(LEFT(L44, FIND(" ", L44) - 1)), "")</f>
        <v/>
      </c>
      <c r="O44" s="105" t="str">
        <f>IF(_xlfn.DAYS(K44,J44)&lt;0, "Aguardando OC", _xlfn.DAYS(K44,J44))</f>
        <v>Aguardando OC</v>
      </c>
      <c r="P44" s="14">
        <v>410262</v>
      </c>
      <c r="Q44" s="55"/>
      <c r="R44" s="101"/>
      <c r="S44" s="2">
        <v>221</v>
      </c>
      <c r="T44" s="167"/>
      <c r="U44" s="21">
        <v>26.733397129186599</v>
      </c>
      <c r="V44" s="113"/>
      <c r="W44" s="117" t="str">
        <f>IFERROR(VLOOKUP(V44, Fornecedores!A:C, 3, FALSE), "")</f>
        <v/>
      </c>
      <c r="X44" s="105" t="str">
        <f>IFERROR(VLOOKUP(V44, Fornecedores!A:E, 5, FALSE), "")</f>
        <v/>
      </c>
      <c r="Y44" s="105" t="str">
        <f>IFERROR(VLOOKUP(V44, Fornecedores!A:F, 6, FALSE), "")</f>
        <v/>
      </c>
      <c r="Z44" s="101" t="str">
        <f>IF(H44=0, "Pedido entregue!", "Pendente")</f>
        <v>Pendente</v>
      </c>
      <c r="AA44" s="119"/>
      <c r="AB44" s="132" t="str">
        <f>IF(Z44="Pedido Entregue!", IF(AA44=1, "Retirado do Almoxarifado", IF(AA44=2, "Material devolvido", "Aguardando retirada")), IF(Z44="Pendente", "Entrega pendente", ""))</f>
        <v>Entrega pendente</v>
      </c>
      <c r="AC44" s="18"/>
      <c r="AD44" s="18" t="e">
        <f>AC44/SUMIF($P:$P,P44,$AC:$AC)</f>
        <v>#DIV/0!</v>
      </c>
      <c r="AE44" s="18">
        <f>IF(R44=0,0,AC44/SUMIF($R:$R,R44,$AC:$AC))</f>
        <v>0</v>
      </c>
      <c r="AF44" s="18">
        <f>IF(R44=0,1,0)</f>
        <v>1</v>
      </c>
      <c r="AH44" t="str">
        <f>TEXT(J44,"MMMM")</f>
        <v>julho</v>
      </c>
    </row>
    <row r="45" spans="1:34" ht="12.75" customHeight="1" x14ac:dyDescent="0.25">
      <c r="A45" s="90" t="str">
        <f>IF(C45="Oficina Diversos","Oficina Geral",
IF(ISNUMBER(FIND("Estoque - Colhedoras",C45)),"Colhedoras",IF(ISNUMBER(FIND("Caldeiraria",C45)),"Caldeiraria",IF(ISNUMBER(FIND("Borracharia",C45)),"Borracharia",IF(ISNUMBER(FIND("Lubrificação",C45)),"Lubrificação",
IF(ISNUMBER(FIND("Estoque - Carregadeiras",C45)),"Carregadeiras",IF(ISNUMBER(FIND("Estoque - Veic. Leves",C45)),"Veic. Leves",
IF(ISNUMBER(FIND("Estoque - Caminhões",C45)),"Caminhões",IF(ISNUMBER(FIND("Estoque - Transbordos",C45)),"Transbordos",
IF(ISNUMBER(FIND("Estoque - Tratores",C45)),"Tratores",
IF(ISNUMBER(FIND("Estoque - Máquinas pesadas",C45)),"Máquinas pesadas",
IF(ISNUMBER(FIND("Estoque - Reboques",C45)),"Reboques",
IF(C45="Estoque","Estoque",
IF(AND(ISNUMBER(C45),C45&gt;1000,C45&lt;2000),"Caminhões",
IF(AND(ISNUMBER(C45),C45&gt;2000,C45&lt;3000),"Tratores",
IF(AND(ISNUMBER(C45),C45&gt;3000,C45&lt;4000),"Carregadeiras",
IF(AND(ISNUMBER(C45),C45&gt;4000,C45&lt;5000),"Máquinas pesadas",
IF(AND(ISNUMBER(C45),C45&gt;5000,C45&lt;6000),"Colhedoras",
IF(AND(ISNUMBER(C45),C45&gt;7000,C45&lt;8000),"Irrigação",
IF(AND(ISNUMBER(C45),C45&gt;8000,C45&lt;9000),"Reboques",IF(AND(ISNUMBER(C45),C45&gt;0,C45&lt;1000),"Veic. Leves","")))))))))))))))))))))</f>
        <v>Estoque</v>
      </c>
      <c r="B45" s="111"/>
      <c r="C45" s="113" t="s">
        <v>20692</v>
      </c>
      <c r="D45" s="2">
        <v>1852</v>
      </c>
      <c r="E45" s="3" t="s">
        <v>20959</v>
      </c>
      <c r="F45" s="101" t="str">
        <f>IF(ISBLANK(K45), "Apenas Solicitação", "Tem OC")</f>
        <v>Tem OC</v>
      </c>
      <c r="G45" s="2">
        <v>2</v>
      </c>
      <c r="H45" s="113">
        <f>G45-I45</f>
        <v>2</v>
      </c>
      <c r="I45" s="113"/>
      <c r="J45" s="4">
        <v>45826</v>
      </c>
      <c r="K45" s="180">
        <v>45843</v>
      </c>
      <c r="L45" s="3" t="s">
        <v>20151</v>
      </c>
      <c r="M45" s="104" t="str">
        <f ca="1">IF(OR(N45="", N45=0), "", IF(N45&gt;TODAY(), "No prazo", "Atrasado"))</f>
        <v>Atrasado</v>
      </c>
      <c r="N45" s="104">
        <f>IFERROR(K45 + VALUE(LEFT(L45, FIND(" ", L45) - 1)), "")</f>
        <v>45843</v>
      </c>
      <c r="O45" s="105">
        <f>IF(_xlfn.DAYS(K45,J45)&lt;0, "Aguardando OC", _xlfn.DAYS(K45,J45))</f>
        <v>17</v>
      </c>
      <c r="P45" s="14">
        <v>408206</v>
      </c>
      <c r="Q45" s="55"/>
      <c r="R45" s="14">
        <v>170463</v>
      </c>
      <c r="S45" s="2">
        <v>221</v>
      </c>
      <c r="T45" s="65" t="s">
        <v>1029</v>
      </c>
      <c r="U45" s="21">
        <v>5179</v>
      </c>
      <c r="V45" s="2">
        <v>3532</v>
      </c>
      <c r="W45" s="117" t="str">
        <f>IFERROR(VLOOKUP(V45, Fornecedores!A:C, 3, FALSE), "")</f>
        <v xml:space="preserve">HC PNEUS SA         </v>
      </c>
      <c r="X45" s="105" t="str">
        <f>IFERROR(VLOOKUP(V45, Fornecedores!A:E, 5, FALSE), "")</f>
        <v>João Pessoa</v>
      </c>
      <c r="Y45" s="105" t="str">
        <f>IFERROR(VLOOKUP(V45, Fornecedores!A:F, 6, FALSE), "")</f>
        <v>PB</v>
      </c>
      <c r="Z45" s="101" t="str">
        <f>IF(H45=0, "Pedido entregue!", "Pendente")</f>
        <v>Pendente</v>
      </c>
      <c r="AA45" s="119"/>
      <c r="AB45" s="132" t="str">
        <f>IF(Z45="Pedido Entregue!", IF(AA45=1, "Retirado do Almoxarifado", IF(AA45=2, "Material devolvido", "Aguardando retirada")), IF(Z45="Pendente", "Entrega pendente", ""))</f>
        <v>Entrega pendente</v>
      </c>
      <c r="AC45" s="18">
        <v>1</v>
      </c>
      <c r="AD45" s="18">
        <f>AC45/SUMIF($P:$P,P45,$AC:$AC)</f>
        <v>1</v>
      </c>
      <c r="AE45" s="18">
        <f>IF(R45=0,0,AC45/SUMIF($R:$R,R45,$AC:$AC))</f>
        <v>7.6923076923076927E-2</v>
      </c>
      <c r="AF45" s="18">
        <f>IF(R45=0,1,0)</f>
        <v>0</v>
      </c>
      <c r="AH45" t="str">
        <f>TEXT(J45,"MMMM")</f>
        <v>junho</v>
      </c>
    </row>
    <row r="46" spans="1:34" ht="12.75" customHeight="1" x14ac:dyDescent="0.25">
      <c r="A46" s="90" t="str">
        <f>IF(C46="Oficina Diversos","Oficina Geral",
IF(ISNUMBER(FIND("Estoque - Colhedoras",C46)),"Colhedoras",IF(ISNUMBER(FIND("Caldeiraria",C46)),"Caldeiraria",IF(ISNUMBER(FIND("Borracharia",C46)),"Borracharia",IF(ISNUMBER(FIND("Lubrificação",C46)),"Lubrificação",
IF(ISNUMBER(FIND("Estoque - Carregadeiras",C46)),"Carregadeiras",IF(ISNUMBER(FIND("Estoque - Veic. Leves",C46)),"Veic. Leves",
IF(ISNUMBER(FIND("Estoque - Caminhões",C46)),"Caminhões",IF(ISNUMBER(FIND("Estoque - Transbordos",C46)),"Transbordos",
IF(ISNUMBER(FIND("Estoque - Tratores",C46)),"Tratores",
IF(ISNUMBER(FIND("Estoque - Máquinas pesadas",C46)),"Máquinas pesadas",
IF(ISNUMBER(FIND("Estoque - Reboques",C46)),"Reboques",
IF(C46="Estoque","Estoque",
IF(AND(ISNUMBER(C46),C46&gt;1000,C46&lt;2000),"Caminhões",
IF(AND(ISNUMBER(C46),C46&gt;2000,C46&lt;3000),"Tratores",
IF(AND(ISNUMBER(C46),C46&gt;3000,C46&lt;4000),"Carregadeiras",
IF(AND(ISNUMBER(C46),C46&gt;4000,C46&lt;5000),"Máquinas pesadas",
IF(AND(ISNUMBER(C46),C46&gt;5000,C46&lt;6000),"Colhedoras",
IF(AND(ISNUMBER(C46),C46&gt;7000,C46&lt;8000),"Irrigação",
IF(AND(ISNUMBER(C46),C46&gt;8000,C46&lt;9000),"Reboques",IF(AND(ISNUMBER(C46),C46&gt;0,C46&lt;1000),"Veic. Leves","")))))))))))))))))))))</f>
        <v>Estoque</v>
      </c>
      <c r="B46" s="111"/>
      <c r="C46" s="113" t="s">
        <v>20692</v>
      </c>
      <c r="D46" s="2">
        <v>1986</v>
      </c>
      <c r="E46" s="3" t="s">
        <v>20960</v>
      </c>
      <c r="F46" s="101" t="str">
        <f>IF(ISBLANK(K46), "Apenas Solicitação", "Tem OC")</f>
        <v>Tem OC</v>
      </c>
      <c r="G46" s="2">
        <v>4</v>
      </c>
      <c r="H46" s="113">
        <f>G46-I46</f>
        <v>4</v>
      </c>
      <c r="I46" s="113"/>
      <c r="J46" s="4">
        <v>45826</v>
      </c>
      <c r="K46" s="180">
        <v>45843</v>
      </c>
      <c r="L46" s="3" t="s">
        <v>20151</v>
      </c>
      <c r="M46" s="104" t="str">
        <f ca="1">IF(OR(N46="", N46=0), "", IF(N46&gt;TODAY(), "No prazo", "Atrasado"))</f>
        <v>Atrasado</v>
      </c>
      <c r="N46" s="104">
        <f>IFERROR(K46 + VALUE(LEFT(L46, FIND(" ", L46) - 1)), "")</f>
        <v>45843</v>
      </c>
      <c r="O46" s="105">
        <f>IF(_xlfn.DAYS(K46,J46)&lt;0, "Aguardando OC", _xlfn.DAYS(K46,J46))</f>
        <v>17</v>
      </c>
      <c r="P46" s="14">
        <v>408195</v>
      </c>
      <c r="Q46" s="55"/>
      <c r="R46" s="14">
        <v>170463</v>
      </c>
      <c r="S46" s="2">
        <v>221</v>
      </c>
      <c r="T46" s="65" t="s">
        <v>1029</v>
      </c>
      <c r="U46" s="21">
        <v>7333.97</v>
      </c>
      <c r="V46" s="2">
        <v>3532</v>
      </c>
      <c r="W46" s="117" t="str">
        <f>IFERROR(VLOOKUP(V46, Fornecedores!A:C, 3, FALSE), "")</f>
        <v xml:space="preserve">HC PNEUS SA         </v>
      </c>
      <c r="X46" s="105" t="str">
        <f>IFERROR(VLOOKUP(V46, Fornecedores!A:E, 5, FALSE), "")</f>
        <v>João Pessoa</v>
      </c>
      <c r="Y46" s="105" t="str">
        <f>IFERROR(VLOOKUP(V46, Fornecedores!A:F, 6, FALSE), "")</f>
        <v>PB</v>
      </c>
      <c r="Z46" s="101" t="str">
        <f>IF(H46=0, "Pedido entregue!", "Pendente")</f>
        <v>Pendente</v>
      </c>
      <c r="AA46" s="119"/>
      <c r="AB46" s="132" t="str">
        <f>IF(Z46="Pedido Entregue!", IF(AA46=1, "Retirado do Almoxarifado", IF(AA46=2, "Material devolvido", "Aguardando retirada")), IF(Z46="Pendente", "Entrega pendente", ""))</f>
        <v>Entrega pendente</v>
      </c>
      <c r="AC46" s="18">
        <v>1</v>
      </c>
      <c r="AD46" s="18">
        <f>AC46/SUMIF($P:$P,P46,$AC:$AC)</f>
        <v>1</v>
      </c>
      <c r="AE46" s="18">
        <f>IF(R46=0,0,AC46/SUMIF($R:$R,R46,$AC:$AC))</f>
        <v>7.6923076923076927E-2</v>
      </c>
      <c r="AF46" s="18">
        <f>IF(R46=0,1,0)</f>
        <v>0</v>
      </c>
      <c r="AH46" t="str">
        <f>TEXT(J46,"MMMM")</f>
        <v>junho</v>
      </c>
    </row>
    <row r="47" spans="1:34" ht="12.75" customHeight="1" x14ac:dyDescent="0.25">
      <c r="A47" s="90" t="str">
        <f>IF(C47="Oficina Diversos","Oficina Geral",
IF(ISNUMBER(FIND("Estoque - Colhedoras",C47)),"Colhedoras",IF(ISNUMBER(FIND("Caldeiraria",C47)),"Caldeiraria",IF(ISNUMBER(FIND("Borracharia",C47)),"Borracharia",IF(ISNUMBER(FIND("Lubrificação",C47)),"Lubrificação",
IF(ISNUMBER(FIND("Estoque - Carregadeiras",C47)),"Carregadeiras",IF(ISNUMBER(FIND("Estoque - Veic. Leves",C47)),"Veic. Leves",
IF(ISNUMBER(FIND("Estoque - Caminhões",C47)),"Caminhões",IF(ISNUMBER(FIND("Estoque - Transbordos",C47)),"Transbordos",
IF(ISNUMBER(FIND("Estoque - Tratores",C47)),"Tratores",
IF(ISNUMBER(FIND("Estoque - Máquinas pesadas",C47)),"Máquinas pesadas",
IF(ISNUMBER(FIND("Estoque - Reboques",C47)),"Reboques",
IF(C47="Estoque","Estoque",
IF(AND(ISNUMBER(C47),C47&gt;1000,C47&lt;2000),"Caminhões",
IF(AND(ISNUMBER(C47),C47&gt;2000,C47&lt;3000),"Tratores",
IF(AND(ISNUMBER(C47),C47&gt;3000,C47&lt;4000),"Carregadeiras",
IF(AND(ISNUMBER(C47),C47&gt;4000,C47&lt;5000),"Máquinas pesadas",
IF(AND(ISNUMBER(C47),C47&gt;5000,C47&lt;6000),"Colhedoras",
IF(AND(ISNUMBER(C47),C47&gt;7000,C47&lt;8000),"Irrigação",
IF(AND(ISNUMBER(C47),C47&gt;8000,C47&lt;9000),"Reboques",IF(AND(ISNUMBER(C47),C47&gt;0,C47&lt;1000),"Veic. Leves","")))))))))))))))))))))</f>
        <v>Tratores</v>
      </c>
      <c r="B47" s="111"/>
      <c r="C47" s="171">
        <v>2025</v>
      </c>
      <c r="D47" s="170">
        <v>2107</v>
      </c>
      <c r="E47" s="173" t="s">
        <v>26088</v>
      </c>
      <c r="F47" s="101" t="str">
        <f>IF(ISBLANK(K47), "Apenas Solicitação", "Tem OC")</f>
        <v>Apenas Solicitação</v>
      </c>
      <c r="G47" s="170">
        <v>1</v>
      </c>
      <c r="H47" s="113">
        <f>G47-I47</f>
        <v>1</v>
      </c>
      <c r="I47" s="113"/>
      <c r="J47" s="174">
        <v>45856</v>
      </c>
      <c r="K47" s="173"/>
      <c r="L47" s="173"/>
      <c r="M47" s="104" t="str">
        <f ca="1">IF(OR(N47="", N47=0), "", IF(N47&gt;TODAY(), "No prazo", "Atrasado"))</f>
        <v/>
      </c>
      <c r="N47" s="104" t="str">
        <f>IFERROR(K47 + VALUE(LEFT(L47, FIND(" ", L47) - 1)), "")</f>
        <v/>
      </c>
      <c r="O47" s="105" t="str">
        <f>IF(_xlfn.DAYS(K47,J47)&lt;0, "Aguardando OC", _xlfn.DAYS(K47,J47))</f>
        <v>Aguardando OC</v>
      </c>
      <c r="P47" s="170">
        <v>412245</v>
      </c>
      <c r="Q47" s="55"/>
      <c r="R47" s="170">
        <v>0</v>
      </c>
      <c r="S47" s="2">
        <v>221</v>
      </c>
      <c r="T47" s="65" t="s">
        <v>1029</v>
      </c>
      <c r="U47" s="170">
        <v>163.85</v>
      </c>
      <c r="V47" s="170"/>
      <c r="W47" s="117" t="str">
        <f>IFERROR(VLOOKUP(V47, Fornecedores!A:C, 3, FALSE), "")</f>
        <v/>
      </c>
      <c r="X47" s="105" t="str">
        <f>IFERROR(VLOOKUP(V47, Fornecedores!A:E, 5, FALSE), "")</f>
        <v/>
      </c>
      <c r="Y47" s="105" t="str">
        <f>IFERROR(VLOOKUP(V47, Fornecedores!A:F, 6, FALSE), "")</f>
        <v/>
      </c>
      <c r="Z47" s="101" t="str">
        <f>IF(H47=0, "Pedido entregue!", "Pendente")</f>
        <v>Pendente</v>
      </c>
      <c r="AA47" s="119"/>
      <c r="AB47" s="132" t="str">
        <f>IF(Z47="Pedido Entregue!", IF(AA47=1, "Retirado do Almoxarifado", IF(AA47=2, "Material devolvido", "Aguardando retirada")), IF(Z47="Pendente", "Entrega pendente", ""))</f>
        <v>Entrega pendente</v>
      </c>
      <c r="AC47" s="18">
        <v>1</v>
      </c>
      <c r="AD47" s="18">
        <f>AC47/SUMIF($P:$P,P47,$AC:$AC)</f>
        <v>1</v>
      </c>
      <c r="AE47" s="18">
        <f>IF(R47=0,0,AC47/SUMIF($R:$R,R47,$AC:$AC))</f>
        <v>0</v>
      </c>
      <c r="AF47" s="18">
        <f>IF(R47=0,1,0)</f>
        <v>1</v>
      </c>
      <c r="AH47" t="str">
        <f>TEXT(J47,"MMMM")</f>
        <v>julho</v>
      </c>
    </row>
    <row r="48" spans="1:34" ht="12.75" customHeight="1" x14ac:dyDescent="0.25">
      <c r="A48" s="90" t="str">
        <f>IF(C48="Oficina Diversos","Oficina Geral",
IF(ISNUMBER(FIND("Estoque - Colhedoras",C48)),"Colhedoras",IF(ISNUMBER(FIND("Caldeiraria",C48)),"Caldeiraria",IF(ISNUMBER(FIND("Borracharia",C48)),"Borracharia",IF(ISNUMBER(FIND("Lubrificação",C48)),"Lubrificação",
IF(ISNUMBER(FIND("Estoque - Carregadeiras",C48)),"Carregadeiras",IF(ISNUMBER(FIND("Estoque - Veic. Leves",C48)),"Veic. Leves",
IF(ISNUMBER(FIND("Estoque - Caminhões",C48)),"Caminhões",IF(ISNUMBER(FIND("Estoque - Transbordos",C48)),"Transbordos",
IF(ISNUMBER(FIND("Estoque - Tratores",C48)),"Tratores",
IF(ISNUMBER(FIND("Estoque - Máquinas pesadas",C48)),"Máquinas pesadas",
IF(ISNUMBER(FIND("Estoque - Reboques",C48)),"Reboques",
IF(C48="Estoque","Estoque",
IF(AND(ISNUMBER(C48),C48&gt;1000,C48&lt;2000),"Caminhões",
IF(AND(ISNUMBER(C48),C48&gt;2000,C48&lt;3000),"Tratores",
IF(AND(ISNUMBER(C48),C48&gt;3000,C48&lt;4000),"Carregadeiras",
IF(AND(ISNUMBER(C48),C48&gt;4000,C48&lt;5000),"Máquinas pesadas",
IF(AND(ISNUMBER(C48),C48&gt;5000,C48&lt;6000),"Colhedoras",
IF(AND(ISNUMBER(C48),C48&gt;7000,C48&lt;8000),"Irrigação",
IF(AND(ISNUMBER(C48),C48&gt;8000,C48&lt;9000),"Reboques",IF(AND(ISNUMBER(C48),C48&gt;0,C48&lt;1000),"Veic. Leves","")))))))))))))))))))))</f>
        <v>Tratores</v>
      </c>
      <c r="B48" s="111"/>
      <c r="C48" s="171">
        <v>2027</v>
      </c>
      <c r="D48" s="170">
        <v>2107</v>
      </c>
      <c r="E48" s="173" t="s">
        <v>26088</v>
      </c>
      <c r="F48" s="101" t="str">
        <f>IF(ISBLANK(K48), "Apenas Solicitação", "Tem OC")</f>
        <v>Apenas Solicitação</v>
      </c>
      <c r="G48" s="170">
        <v>1</v>
      </c>
      <c r="H48" s="113">
        <f>G48-I48</f>
        <v>1</v>
      </c>
      <c r="I48" s="113"/>
      <c r="J48" s="174">
        <v>45856</v>
      </c>
      <c r="K48" s="173"/>
      <c r="L48" s="173"/>
      <c r="M48" s="104" t="str">
        <f ca="1">IF(OR(N48="", N48=0), "", IF(N48&gt;TODAY(), "No prazo", "Atrasado"))</f>
        <v/>
      </c>
      <c r="N48" s="104" t="str">
        <f>IFERROR(K48 + VALUE(LEFT(L48, FIND(" ", L48) - 1)), "")</f>
        <v/>
      </c>
      <c r="O48" s="105" t="str">
        <f>IF(_xlfn.DAYS(K48,J48)&lt;0, "Aguardando OC", _xlfn.DAYS(K48,J48))</f>
        <v>Aguardando OC</v>
      </c>
      <c r="P48" s="170">
        <v>412246</v>
      </c>
      <c r="Q48" s="55"/>
      <c r="R48" s="170">
        <v>0</v>
      </c>
      <c r="S48" s="2">
        <v>221</v>
      </c>
      <c r="T48" s="65" t="s">
        <v>1029</v>
      </c>
      <c r="U48" s="170">
        <v>163.85</v>
      </c>
      <c r="V48" s="170"/>
      <c r="W48" s="117" t="str">
        <f>IFERROR(VLOOKUP(V48, Fornecedores!A:C, 3, FALSE), "")</f>
        <v/>
      </c>
      <c r="X48" s="105" t="str">
        <f>IFERROR(VLOOKUP(V48, Fornecedores!A:E, 5, FALSE), "")</f>
        <v/>
      </c>
      <c r="Y48" s="105" t="str">
        <f>IFERROR(VLOOKUP(V48, Fornecedores!A:F, 6, FALSE), "")</f>
        <v/>
      </c>
      <c r="Z48" s="101" t="str">
        <f>IF(H48=0, "Pedido entregue!", "Pendente")</f>
        <v>Pendente</v>
      </c>
      <c r="AA48" s="119"/>
      <c r="AB48" s="132" t="str">
        <f>IF(Z48="Pedido Entregue!", IF(AA48=1, "Retirado do Almoxarifado", IF(AA48=2, "Material devolvido", "Aguardando retirada")), IF(Z48="Pendente", "Entrega pendente", ""))</f>
        <v>Entrega pendente</v>
      </c>
      <c r="AC48" s="18">
        <v>1</v>
      </c>
      <c r="AD48" s="18">
        <f>AC48/SUMIF($P:$P,P48,$AC:$AC)</f>
        <v>1</v>
      </c>
      <c r="AE48" s="18">
        <f>IF(R48=0,0,AC48/SUMIF($R:$R,R48,$AC:$AC))</f>
        <v>0</v>
      </c>
      <c r="AF48" s="18">
        <f>IF(R48=0,1,0)</f>
        <v>1</v>
      </c>
      <c r="AH48" t="str">
        <f>TEXT(J48,"MMMM")</f>
        <v>julho</v>
      </c>
    </row>
    <row r="49" spans="1:34" ht="12.75" customHeight="1" x14ac:dyDescent="0.25">
      <c r="A49" s="90" t="str">
        <f>IF(C49="Oficina Diversos","Oficina Geral",
IF(ISNUMBER(FIND("Estoque - Colhedoras",C49)),"Colhedoras",IF(ISNUMBER(FIND("Caldeiraria",C49)),"Caldeiraria",IF(ISNUMBER(FIND("Borracharia",C49)),"Borracharia",IF(ISNUMBER(FIND("Lubrificação",C49)),"Lubrificação",
IF(ISNUMBER(FIND("Estoque - Carregadeiras",C49)),"Carregadeiras",IF(ISNUMBER(FIND("Estoque - Veic. Leves",C49)),"Veic. Leves",
IF(ISNUMBER(FIND("Estoque - Caminhões",C49)),"Caminhões",IF(ISNUMBER(FIND("Estoque - Transbordos",C49)),"Transbordos",
IF(ISNUMBER(FIND("Estoque - Tratores",C49)),"Tratores",
IF(ISNUMBER(FIND("Estoque - Máquinas pesadas",C49)),"Máquinas pesadas",
IF(ISNUMBER(FIND("Estoque - Reboques",C49)),"Reboques",
IF(C49="Estoque","Estoque",
IF(AND(ISNUMBER(C49),C49&gt;1000,C49&lt;2000),"Caminhões",
IF(AND(ISNUMBER(C49),C49&gt;2000,C49&lt;3000),"Tratores",
IF(AND(ISNUMBER(C49),C49&gt;3000,C49&lt;4000),"Carregadeiras",
IF(AND(ISNUMBER(C49),C49&gt;4000,C49&lt;5000),"Máquinas pesadas",
IF(AND(ISNUMBER(C49),C49&gt;5000,C49&lt;6000),"Colhedoras",
IF(AND(ISNUMBER(C49),C49&gt;7000,C49&lt;8000),"Irrigação",
IF(AND(ISNUMBER(C49),C49&gt;8000,C49&lt;9000),"Reboques",IF(AND(ISNUMBER(C49),C49&gt;0,C49&lt;1000),"Veic. Leves","")))))))))))))))))))))</f>
        <v>Caminhões</v>
      </c>
      <c r="B49" s="111"/>
      <c r="C49" s="171">
        <v>1094</v>
      </c>
      <c r="D49" s="170">
        <v>2210</v>
      </c>
      <c r="E49" s="173" t="s">
        <v>26089</v>
      </c>
      <c r="F49" s="101" t="str">
        <f>IF(ISBLANK(K49), "Apenas Solicitação", "Tem OC")</f>
        <v>Apenas Solicitação</v>
      </c>
      <c r="G49" s="170">
        <v>1</v>
      </c>
      <c r="H49" s="113">
        <f>G49-I49</f>
        <v>1</v>
      </c>
      <c r="I49" s="113"/>
      <c r="J49" s="174">
        <v>45856</v>
      </c>
      <c r="K49" s="173"/>
      <c r="L49" s="173"/>
      <c r="M49" s="104" t="str">
        <f ca="1">IF(OR(N49="", N49=0), "", IF(N49&gt;TODAY(), "No prazo", "Atrasado"))</f>
        <v/>
      </c>
      <c r="N49" s="104" t="str">
        <f>IFERROR(K49 + VALUE(LEFT(L49, FIND(" ", L49) - 1)), "")</f>
        <v/>
      </c>
      <c r="O49" s="105" t="str">
        <f>IF(_xlfn.DAYS(K49,J49)&lt;0, "Aguardando OC", _xlfn.DAYS(K49,J49))</f>
        <v>Aguardando OC</v>
      </c>
      <c r="P49" s="170">
        <v>412223</v>
      </c>
      <c r="Q49" s="55"/>
      <c r="R49" s="170">
        <v>0</v>
      </c>
      <c r="S49" s="2">
        <v>221</v>
      </c>
      <c r="T49" s="65" t="s">
        <v>1029</v>
      </c>
      <c r="U49" s="170">
        <v>487.76</v>
      </c>
      <c r="V49" s="170"/>
      <c r="W49" s="117" t="str">
        <f>IFERROR(VLOOKUP(V49, Fornecedores!A:C, 3, FALSE), "")</f>
        <v/>
      </c>
      <c r="X49" s="105" t="str">
        <f>IFERROR(VLOOKUP(V49, Fornecedores!A:E, 5, FALSE), "")</f>
        <v/>
      </c>
      <c r="Y49" s="105" t="str">
        <f>IFERROR(VLOOKUP(V49, Fornecedores!A:F, 6, FALSE), "")</f>
        <v/>
      </c>
      <c r="Z49" s="101" t="str">
        <f>IF(H49=0, "Pedido entregue!", "Pendente")</f>
        <v>Pendente</v>
      </c>
      <c r="AA49" s="119"/>
      <c r="AB49" s="132" t="str">
        <f>IF(Z49="Pedido Entregue!", IF(AA49=1, "Retirado do Almoxarifado", IF(AA49=2, "Material devolvido", "Aguardando retirada")), IF(Z49="Pendente", "Entrega pendente", ""))</f>
        <v>Entrega pendente</v>
      </c>
      <c r="AC49" s="18">
        <v>1</v>
      </c>
      <c r="AD49" s="18">
        <f>AC49/SUMIF($P:$P,P49,$AC:$AC)</f>
        <v>1</v>
      </c>
      <c r="AE49" s="18">
        <f>IF(R49=0,0,AC49/SUMIF($R:$R,R49,$AC:$AC))</f>
        <v>0</v>
      </c>
      <c r="AF49" s="18">
        <f>IF(R49=0,1,0)</f>
        <v>1</v>
      </c>
      <c r="AH49" t="str">
        <f>TEXT(J49,"MMMM")</f>
        <v>julho</v>
      </c>
    </row>
    <row r="50" spans="1:34" ht="12.75" customHeight="1" x14ac:dyDescent="0.25">
      <c r="A50" s="90" t="str">
        <f>IF(C50="Oficina Diversos","Oficina Geral",
IF(ISNUMBER(FIND("Estoque - Colhedoras",C50)),"Colhedoras",IF(ISNUMBER(FIND("Caldeiraria",C50)),"Caldeiraria",IF(ISNUMBER(FIND("Borracharia",C50)),"Borracharia",IF(ISNUMBER(FIND("Lubrificação",C50)),"Lubrificação",
IF(ISNUMBER(FIND("Estoque - Carregadeiras",C50)),"Carregadeiras",IF(ISNUMBER(FIND("Estoque - Veic. Leves",C50)),"Veic. Leves",
IF(ISNUMBER(FIND("Estoque - Caminhões",C50)),"Caminhões",IF(ISNUMBER(FIND("Estoque - Transbordos",C50)),"Transbordos",
IF(ISNUMBER(FIND("Estoque - Tratores",C50)),"Tratores",
IF(ISNUMBER(FIND("Estoque - Máquinas pesadas",C50)),"Máquinas pesadas",
IF(ISNUMBER(FIND("Estoque - Reboques",C50)),"Reboques",
IF(C50="Estoque","Estoque",
IF(AND(ISNUMBER(C50),C50&gt;1000,C50&lt;2000),"Caminhões",
IF(AND(ISNUMBER(C50),C50&gt;2000,C50&lt;3000),"Tratores",
IF(AND(ISNUMBER(C50),C50&gt;3000,C50&lt;4000),"Carregadeiras",
IF(AND(ISNUMBER(C50),C50&gt;4000,C50&lt;5000),"Máquinas pesadas",
IF(AND(ISNUMBER(C50),C50&gt;5000,C50&lt;6000),"Colhedoras",
IF(AND(ISNUMBER(C50),C50&gt;7000,C50&lt;8000),"Irrigação",
IF(AND(ISNUMBER(C50),C50&gt;8000,C50&lt;9000),"Reboques",IF(AND(ISNUMBER(C50),C50&gt;0,C50&lt;1000),"Veic. Leves","")))))))))))))))))))))</f>
        <v>Lubrificação</v>
      </c>
      <c r="B50" s="111"/>
      <c r="C50" s="171" t="s">
        <v>20375</v>
      </c>
      <c r="D50" s="170">
        <v>2221</v>
      </c>
      <c r="E50" s="173" t="s">
        <v>26000</v>
      </c>
      <c r="F50" s="101" t="str">
        <f>IF(ISBLANK(K50), "Apenas Solicitação", "Tem OC")</f>
        <v>Apenas Solicitação</v>
      </c>
      <c r="G50" s="170">
        <v>200</v>
      </c>
      <c r="H50" s="113">
        <f>G50-I50</f>
        <v>200</v>
      </c>
      <c r="I50" s="113"/>
      <c r="J50" s="174">
        <v>45849</v>
      </c>
      <c r="K50" s="173"/>
      <c r="L50" s="173"/>
      <c r="M50" s="104" t="str">
        <f ca="1">IF(OR(N50="", N50=0), "", IF(N50&gt;TODAY(), "No prazo", "Atrasado"))</f>
        <v/>
      </c>
      <c r="N50" s="104" t="str">
        <f>IFERROR(K50 + VALUE(LEFT(L50, FIND(" ", L50) - 1)), "")</f>
        <v/>
      </c>
      <c r="O50" s="105" t="str">
        <f>IF(_xlfn.DAYS(K50,J50)&lt;0, "Aguardando OC", _xlfn.DAYS(K50,J50))</f>
        <v>Aguardando OC</v>
      </c>
      <c r="P50" s="170">
        <v>411289</v>
      </c>
      <c r="Q50" s="55"/>
      <c r="R50" s="170">
        <v>0</v>
      </c>
      <c r="S50" s="2">
        <v>221</v>
      </c>
      <c r="T50" s="65" t="s">
        <v>1029</v>
      </c>
      <c r="U50" s="170">
        <v>1.1599999999999999</v>
      </c>
      <c r="V50" s="170"/>
      <c r="W50" s="117" t="str">
        <f>IFERROR(VLOOKUP(V50, Fornecedores!A:C, 3, FALSE), "")</f>
        <v/>
      </c>
      <c r="X50" s="105" t="str">
        <f>IFERROR(VLOOKUP(V50, Fornecedores!A:E, 5, FALSE), "")</f>
        <v/>
      </c>
      <c r="Y50" s="105" t="str">
        <f>IFERROR(VLOOKUP(V50, Fornecedores!A:F, 6, FALSE), "")</f>
        <v/>
      </c>
      <c r="Z50" s="101" t="str">
        <f>IF(H50=0, "Pedido entregue!", "Pendente")</f>
        <v>Pendente</v>
      </c>
      <c r="AA50" s="119"/>
      <c r="AB50" s="132" t="str">
        <f>IF(Z50="Pedido Entregue!", IF(AA50=1, "Retirado do Almoxarifado", IF(AA50=2, "Material devolvido", "Aguardando retirada")), IF(Z50="Pendente", "Entrega pendente", ""))</f>
        <v>Entrega pendente</v>
      </c>
      <c r="AC50" s="18">
        <v>1</v>
      </c>
      <c r="AD50" s="18">
        <f>AC50/SUMIF($P:$P,P50,$AC:$AC)</f>
        <v>1</v>
      </c>
      <c r="AE50" s="18">
        <f>IF(R50=0,0,AC50/SUMIF($R:$R,R50,$AC:$AC))</f>
        <v>0</v>
      </c>
      <c r="AF50" s="18">
        <f>IF(R50=0,1,0)</f>
        <v>1</v>
      </c>
      <c r="AH50" t="str">
        <f>TEXT(J50,"MMMM")</f>
        <v>julho</v>
      </c>
    </row>
    <row r="51" spans="1:34" ht="12.75" customHeight="1" x14ac:dyDescent="0.25">
      <c r="A51" s="90" t="str">
        <f>IF(C51="Oficina Diversos","Oficina Geral",
IF(ISNUMBER(FIND("Estoque - Colhedoras",C51)),"Colhedoras",IF(ISNUMBER(FIND("Caldeiraria",C51)),"Caldeiraria",IF(ISNUMBER(FIND("Borracharia",C51)),"Borracharia",IF(ISNUMBER(FIND("Lubrificação",C51)),"Lubrificação",
IF(ISNUMBER(FIND("Estoque - Carregadeiras",C51)),"Carregadeiras",IF(ISNUMBER(FIND("Estoque - Veic. Leves",C51)),"Veic. Leves",
IF(ISNUMBER(FIND("Estoque - Caminhões",C51)),"Caminhões",IF(ISNUMBER(FIND("Estoque - Transbordos",C51)),"Transbordos",
IF(ISNUMBER(FIND("Estoque - Tratores",C51)),"Tratores",
IF(ISNUMBER(FIND("Estoque - Máquinas pesadas",C51)),"Máquinas pesadas",
IF(ISNUMBER(FIND("Estoque - Reboques",C51)),"Reboques",
IF(C51="Estoque","Estoque",
IF(AND(ISNUMBER(C51),C51&gt;1000,C51&lt;2000),"Caminhões",
IF(AND(ISNUMBER(C51),C51&gt;2000,C51&lt;3000),"Tratores",
IF(AND(ISNUMBER(C51),C51&gt;3000,C51&lt;4000),"Carregadeiras",
IF(AND(ISNUMBER(C51),C51&gt;4000,C51&lt;5000),"Máquinas pesadas",
IF(AND(ISNUMBER(C51),C51&gt;5000,C51&lt;6000),"Colhedoras",
IF(AND(ISNUMBER(C51),C51&gt;7000,C51&lt;8000),"Irrigação",
IF(AND(ISNUMBER(C51),C51&gt;8000,C51&lt;9000),"Reboques",IF(AND(ISNUMBER(C51),C51&gt;0,C51&lt;1000),"Veic. Leves","")))))))))))))))))))))</f>
        <v>Lubrificação</v>
      </c>
      <c r="B51" s="111"/>
      <c r="C51" s="171" t="s">
        <v>20375</v>
      </c>
      <c r="D51" s="170">
        <v>2222</v>
      </c>
      <c r="E51" s="173" t="s">
        <v>26001</v>
      </c>
      <c r="F51" s="101" t="str">
        <f>IF(ISBLANK(K51), "Apenas Solicitação", "Tem OC")</f>
        <v>Apenas Solicitação</v>
      </c>
      <c r="G51" s="170">
        <v>200</v>
      </c>
      <c r="H51" s="113">
        <f>G51-I51</f>
        <v>200</v>
      </c>
      <c r="I51" s="113"/>
      <c r="J51" s="174">
        <v>45849</v>
      </c>
      <c r="K51" s="173"/>
      <c r="L51" s="173"/>
      <c r="M51" s="104" t="str">
        <f ca="1">IF(OR(N51="", N51=0), "", IF(N51&gt;TODAY(), "No prazo", "Atrasado"))</f>
        <v/>
      </c>
      <c r="N51" s="104" t="str">
        <f>IFERROR(K51 + VALUE(LEFT(L51, FIND(" ", L51) - 1)), "")</f>
        <v/>
      </c>
      <c r="O51" s="105" t="str">
        <f>IF(_xlfn.DAYS(K51,J51)&lt;0, "Aguardando OC", _xlfn.DAYS(K51,J51))</f>
        <v>Aguardando OC</v>
      </c>
      <c r="P51" s="170">
        <v>411287</v>
      </c>
      <c r="Q51" s="55"/>
      <c r="R51" s="170">
        <v>0</v>
      </c>
      <c r="S51" s="2">
        <v>221</v>
      </c>
      <c r="T51" s="65" t="s">
        <v>1029</v>
      </c>
      <c r="U51" s="170">
        <v>1.4</v>
      </c>
      <c r="V51" s="170"/>
      <c r="W51" s="117" t="str">
        <f>IFERROR(VLOOKUP(V51, Fornecedores!A:C, 3, FALSE), "")</f>
        <v/>
      </c>
      <c r="X51" s="105" t="str">
        <f>IFERROR(VLOOKUP(V51, Fornecedores!A:E, 5, FALSE), "")</f>
        <v/>
      </c>
      <c r="Y51" s="105" t="str">
        <f>IFERROR(VLOOKUP(V51, Fornecedores!A:F, 6, FALSE), "")</f>
        <v/>
      </c>
      <c r="Z51" s="101" t="str">
        <f>IF(H51=0, "Pedido entregue!", "Pendente")</f>
        <v>Pendente</v>
      </c>
      <c r="AA51" s="119"/>
      <c r="AB51" s="132" t="str">
        <f>IF(Z51="Pedido Entregue!", IF(AA51=1, "Retirado do Almoxarifado", IF(AA51=2, "Material devolvido", "Aguardando retirada")), IF(Z51="Pendente", "Entrega pendente", ""))</f>
        <v>Entrega pendente</v>
      </c>
      <c r="AC51" s="18">
        <v>1</v>
      </c>
      <c r="AD51" s="18">
        <f>AC51/SUMIF($P:$P,P51,$AC:$AC)</f>
        <v>1</v>
      </c>
      <c r="AE51" s="18">
        <f>IF(R51=0,0,AC51/SUMIF($R:$R,R51,$AC:$AC))</f>
        <v>0</v>
      </c>
      <c r="AF51" s="18">
        <f>IF(R51=0,1,0)</f>
        <v>1</v>
      </c>
      <c r="AH51" t="str">
        <f>TEXT(J51,"MMMM")</f>
        <v>julho</v>
      </c>
    </row>
    <row r="52" spans="1:34" ht="12.75" hidden="1" customHeight="1" x14ac:dyDescent="0.25">
      <c r="A52" s="90" t="str">
        <f>IF(C52="Oficina Diversos","Oficina Geral",
IF(ISNUMBER(FIND("Estoque - Colhedoras",C52)),"Colhedoras",IF(ISNUMBER(FIND("Caldeiraria",C52)),"Caldeiraria",IF(ISNUMBER(FIND("Borracharia",C52)),"Borracharia",IF(ISNUMBER(FIND("Lubrificação",C52)),"Lubrificação",
IF(ISNUMBER(FIND("Estoque - Carregadeiras",C52)),"Carregadeiras",IF(ISNUMBER(FIND("Estoque - Veic. Leves",C52)),"Veic. Leves",
IF(ISNUMBER(FIND("Estoque - Caminhões",C52)),"Caminhões",IF(ISNUMBER(FIND("Estoque - Transbordos",C52)),"Transbordos",
IF(ISNUMBER(FIND("Estoque - Tratores",C52)),"Tratores",
IF(ISNUMBER(FIND("Estoque - Máquinas pesadas",C52)),"Máquinas pesadas",
IF(ISNUMBER(FIND("Estoque - Reboques",C52)),"Reboques",
IF(C52="Estoque","Estoque",
IF(AND(ISNUMBER(C52),C52&gt;1000,C52&lt;2000),"Caminhões",
IF(AND(ISNUMBER(C52),C52&gt;2000,C52&lt;3000),"Tratores",
IF(AND(ISNUMBER(C52),C52&gt;3000,C52&lt;4000),"Carregadeiras",
IF(AND(ISNUMBER(C52),C52&gt;4000,C52&lt;5000),"Máquinas pesadas",
IF(AND(ISNUMBER(C52),C52&gt;5000,C52&lt;6000),"Colhedoras",
IF(AND(ISNUMBER(C52),C52&gt;7000,C52&lt;8000),"Irrigação",
IF(AND(ISNUMBER(C52),C52&gt;8000,C52&lt;9000),"Reboques",IF(AND(ISNUMBER(C52),C52&gt;0,C52&lt;1000),"Veic. Leves","")))))))))))))))))))))</f>
        <v>Carregadeiras</v>
      </c>
      <c r="B52" s="8"/>
      <c r="C52" s="2" t="s">
        <v>1091</v>
      </c>
      <c r="D52" s="2">
        <v>2310</v>
      </c>
      <c r="E52" s="3" t="s">
        <v>937</v>
      </c>
      <c r="F52" s="14" t="str">
        <f>IF(ISBLANK(K52), "Apenas Solicitação", "Tem OC")</f>
        <v>Tem OC</v>
      </c>
      <c r="G52" s="2">
        <v>26</v>
      </c>
      <c r="H52" s="2">
        <f>G52-I52</f>
        <v>0</v>
      </c>
      <c r="I52" s="2">
        <v>26</v>
      </c>
      <c r="J52" s="4">
        <v>45768</v>
      </c>
      <c r="K52" s="180">
        <v>45784</v>
      </c>
      <c r="L52" s="3"/>
      <c r="M52" s="44"/>
      <c r="N52" s="44" t="str">
        <f>IFERROR(K52 + VALUE(LEFT(L52, FIND(" ", L52) - 1)), "")</f>
        <v/>
      </c>
      <c r="O52" s="3">
        <f>IF(_xlfn.DAYS(K52,J52)&lt;0, "Aguardando OC", _xlfn.DAYS(K52,J52))</f>
        <v>16</v>
      </c>
      <c r="P52" s="14">
        <v>399995</v>
      </c>
      <c r="Q52" s="27"/>
      <c r="R52" s="14">
        <v>167236</v>
      </c>
      <c r="S52" s="42">
        <v>221</v>
      </c>
      <c r="T52" s="67" t="s">
        <v>1029</v>
      </c>
      <c r="U52" s="21">
        <v>1508</v>
      </c>
      <c r="V52" s="2">
        <v>15702</v>
      </c>
      <c r="W52" s="47" t="str">
        <f>IFERROR(VLOOKUP(V52, Fornecedores!A:C, 3, FALSE), "")</f>
        <v>MAQTRAL - PB</v>
      </c>
      <c r="X52" s="43" t="str">
        <f>IFERROR(VLOOKUP(V52, Fornecedores!A:E, 5, FALSE), "")</f>
        <v>Bayeux</v>
      </c>
      <c r="Y52" s="43" t="str">
        <f>IFERROR(VLOOKUP(V52, Fornecedores!A:F, 6, FALSE), "")</f>
        <v>PB</v>
      </c>
      <c r="Z52" s="14" t="str">
        <f>IF(H52=0, "Pedido entregue!", "Pendente")</f>
        <v>Pedido entregue!</v>
      </c>
      <c r="AA52" s="59"/>
      <c r="AB52" s="58" t="str">
        <f>IF(Z52="Pedido Entregue!", IF(AA52=1, "Retirado do Almoxarifado", IF(AA52=2, "Material devolvido", "Aguardando retirada")), IF(Z52="Pendente", "Entrega pendente", ""))</f>
        <v>Aguardando retirada</v>
      </c>
      <c r="AC52" s="18">
        <v>1</v>
      </c>
      <c r="AD52" s="18">
        <f>AC52/SUMIF($P:$P,P52,$AC:$AC)</f>
        <v>1</v>
      </c>
      <c r="AE52" s="18">
        <f>IF(R52=0,0,AC52/SUMIF($R:$R,R52,$AC:$AC))</f>
        <v>1</v>
      </c>
      <c r="AF52" s="18">
        <f>IF(R52=0,1,0)</f>
        <v>0</v>
      </c>
      <c r="AG52" s="18">
        <f>IF(R52=0,#REF!-J52,0)</f>
        <v>0</v>
      </c>
      <c r="AH52" t="str">
        <f>TEXT(J52,"MMMM")</f>
        <v>abril</v>
      </c>
    </row>
    <row r="53" spans="1:34" ht="12.75" customHeight="1" x14ac:dyDescent="0.25">
      <c r="A53" s="90" t="str">
        <f>IF(C53="Oficina Diversos","Oficina Geral",
IF(ISNUMBER(FIND("Estoque - Colhedoras",C53)),"Colhedoras",IF(ISNUMBER(FIND("Caldeiraria",C53)),"Caldeiraria",IF(ISNUMBER(FIND("Borracharia",C53)),"Borracharia",IF(ISNUMBER(FIND("Lubrificação",C53)),"Lubrificação",
IF(ISNUMBER(FIND("Estoque - Carregadeiras",C53)),"Carregadeiras",IF(ISNUMBER(FIND("Estoque - Veic. Leves",C53)),"Veic. Leves",
IF(ISNUMBER(FIND("Estoque - Caminhões",C53)),"Caminhões",IF(ISNUMBER(FIND("Estoque - Transbordos",C53)),"Transbordos",
IF(ISNUMBER(FIND("Estoque - Tratores",C53)),"Tratores",
IF(ISNUMBER(FIND("Estoque - Máquinas pesadas",C53)),"Máquinas pesadas",
IF(ISNUMBER(FIND("Estoque - Reboques",C53)),"Reboques",
IF(C53="Estoque","Estoque",
IF(AND(ISNUMBER(C53),C53&gt;1000,C53&lt;2000),"Caminhões",
IF(AND(ISNUMBER(C53),C53&gt;2000,C53&lt;3000),"Tratores",
IF(AND(ISNUMBER(C53),C53&gt;3000,C53&lt;4000),"Carregadeiras",
IF(AND(ISNUMBER(C53),C53&gt;4000,C53&lt;5000),"Máquinas pesadas",
IF(AND(ISNUMBER(C53),C53&gt;5000,C53&lt;6000),"Colhedoras",
IF(AND(ISNUMBER(C53),C53&gt;7000,C53&lt;8000),"Irrigação",
IF(AND(ISNUMBER(C53),C53&gt;8000,C53&lt;9000),"Reboques",IF(AND(ISNUMBER(C53),C53&gt;0,C53&lt;1000),"Veic. Leves","")))))))))))))))))))))</f>
        <v>Estoque</v>
      </c>
      <c r="B53" s="111"/>
      <c r="C53" s="171" t="s">
        <v>20692</v>
      </c>
      <c r="D53" s="170">
        <v>2463</v>
      </c>
      <c r="E53" s="173" t="s">
        <v>25947</v>
      </c>
      <c r="F53" s="101" t="str">
        <f>IF(ISBLANK(K53), "Apenas Solicitação", "Tem OC")</f>
        <v>Tem OC</v>
      </c>
      <c r="G53" s="170">
        <v>200</v>
      </c>
      <c r="H53" s="113">
        <f>G53-I53</f>
        <v>200</v>
      </c>
      <c r="I53" s="113"/>
      <c r="J53" s="174">
        <v>45847</v>
      </c>
      <c r="K53" s="174">
        <v>45854</v>
      </c>
      <c r="L53" s="173" t="s">
        <v>25989</v>
      </c>
      <c r="M53" s="104" t="str">
        <f ca="1">IF(OR(N53="", N53=0), "", IF(N53&gt;TODAY(), "No prazo", "Atrasado"))</f>
        <v>No prazo</v>
      </c>
      <c r="N53" s="104">
        <f>IFERROR(K53 + VALUE(LEFT(L53, FIND(" ", L53) - 1)), "")</f>
        <v>45861</v>
      </c>
      <c r="O53" s="105">
        <f>IF(_xlfn.DAYS(K53,J53)&lt;0, "Aguardando OC", _xlfn.DAYS(K53,J53))</f>
        <v>7</v>
      </c>
      <c r="P53" s="212">
        <v>411004</v>
      </c>
      <c r="Q53" s="55"/>
      <c r="R53" s="212">
        <v>171072</v>
      </c>
      <c r="S53" s="2">
        <v>221</v>
      </c>
      <c r="T53" s="65" t="s">
        <v>1029</v>
      </c>
      <c r="U53" s="170">
        <v>14.2501</v>
      </c>
      <c r="V53" s="170">
        <v>10802</v>
      </c>
      <c r="W53" s="117" t="str">
        <f>IFERROR(VLOOKUP(V53, Fornecedores!A:C, 3, FALSE), "")</f>
        <v>PETRONAS LUBRIFICANTES</v>
      </c>
      <c r="X53" s="105" t="str">
        <f>IFERROR(VLOOKUP(V53, Fornecedores!A:E, 5, FALSE), "")</f>
        <v>Jaboatão dos Guararapes</v>
      </c>
      <c r="Y53" s="105" t="str">
        <f>IFERROR(VLOOKUP(V53, Fornecedores!A:F, 6, FALSE), "")</f>
        <v>PE</v>
      </c>
      <c r="Z53" s="101" t="str">
        <f>IF(H53=0, "Pedido entregue!", "Pendente")</f>
        <v>Pendente</v>
      </c>
      <c r="AA53" s="119"/>
      <c r="AB53" s="132" t="str">
        <f>IF(Z53="Pedido Entregue!", IF(AA53=1, "Retirado do Almoxarifado", IF(AA53=2, "Material devolvido", "Aguardando retirada")), IF(Z53="Pendente", "Entrega pendente", ""))</f>
        <v>Entrega pendente</v>
      </c>
      <c r="AC53" s="18">
        <v>1</v>
      </c>
      <c r="AD53" s="18">
        <f>AC53/SUMIF($P:$P,P53,$AC:$AC)</f>
        <v>1</v>
      </c>
      <c r="AE53" s="18">
        <f>IF(R53=0,0,AC53/SUMIF($R:$R,R53,$AC:$AC))</f>
        <v>1</v>
      </c>
      <c r="AF53" s="18">
        <f>IF(R53=0,1,0)</f>
        <v>0</v>
      </c>
      <c r="AH53" t="str">
        <f>TEXT(J53,"MMMM")</f>
        <v>julho</v>
      </c>
    </row>
    <row r="54" spans="1:34" ht="12.75" hidden="1" customHeight="1" x14ac:dyDescent="0.25">
      <c r="A54" s="90" t="str">
        <f>IF(C54="Oficina Diversos","Oficina Geral",
IF(ISNUMBER(FIND("Estoque - Colhedoras",C54)),"Colhedoras",IF(ISNUMBER(FIND("Caldeiraria",C54)),"Caldeiraria",IF(ISNUMBER(FIND("Borracharia",C54)),"Borracharia",IF(ISNUMBER(FIND("Lubrificação",C54)),"Lubrificação",
IF(ISNUMBER(FIND("Estoque - Carregadeiras",C54)),"Carregadeiras",IF(ISNUMBER(FIND("Estoque - Veic. Leves",C54)),"Veic. Leves",
IF(ISNUMBER(FIND("Estoque - Caminhões",C54)),"Caminhões",IF(ISNUMBER(FIND("Estoque - Transbordos",C54)),"Transbordos",
IF(ISNUMBER(FIND("Estoque - Tratores",C54)),"Tratores",
IF(ISNUMBER(FIND("Estoque - Máquinas pesadas",C54)),"Máquinas pesadas",
IF(ISNUMBER(FIND("Estoque - Reboques",C54)),"Reboques",
IF(C54="Estoque","Estoque",
IF(AND(ISNUMBER(C54),C54&gt;1000,C54&lt;2000),"Caminhões",
IF(AND(ISNUMBER(C54),C54&gt;2000,C54&lt;3000),"Tratores",
IF(AND(ISNUMBER(C54),C54&gt;3000,C54&lt;4000),"Carregadeiras",
IF(AND(ISNUMBER(C54),C54&gt;4000,C54&lt;5000),"Máquinas pesadas",
IF(AND(ISNUMBER(C54),C54&gt;5000,C54&lt;6000),"Colhedoras",
IF(AND(ISNUMBER(C54),C54&gt;7000,C54&lt;8000),"Irrigação",
IF(AND(ISNUMBER(C54),C54&gt;8000,C54&lt;9000),"Reboques",IF(AND(ISNUMBER(C54),C54&gt;0,C54&lt;1000),"Veic. Leves","")))))))))))))))))))))</f>
        <v>Estoque</v>
      </c>
      <c r="B54" s="111"/>
      <c r="C54" s="113" t="s">
        <v>20692</v>
      </c>
      <c r="D54" s="2">
        <v>2495</v>
      </c>
      <c r="E54" s="3" t="s">
        <v>20961</v>
      </c>
      <c r="F54" s="101" t="str">
        <f>IF(ISBLANK(K54), "Apenas Solicitação", "Tem OC")</f>
        <v>Tem OC</v>
      </c>
      <c r="G54" s="2">
        <v>8</v>
      </c>
      <c r="H54" s="113">
        <f>G54-I54</f>
        <v>0</v>
      </c>
      <c r="I54" s="113">
        <v>8</v>
      </c>
      <c r="J54" s="4">
        <v>45826</v>
      </c>
      <c r="K54" s="180">
        <v>45843</v>
      </c>
      <c r="L54" s="3" t="s">
        <v>20152</v>
      </c>
      <c r="M54" s="104" t="str">
        <f ca="1">IF(OR(N54="", N54=0), "", IF(N54&gt;TODAY(), "No prazo", "Atrasado"))</f>
        <v>Atrasado</v>
      </c>
      <c r="N54" s="104">
        <f>IFERROR(K54 + VALUE(LEFT(L54, FIND(" ", L54) - 1)), "")</f>
        <v>45844</v>
      </c>
      <c r="O54" s="105">
        <f>IF(_xlfn.DAYS(K54,J54)&lt;0, "Aguardando OC", _xlfn.DAYS(K54,J54))</f>
        <v>17</v>
      </c>
      <c r="P54" s="14">
        <v>408188</v>
      </c>
      <c r="Q54" s="55"/>
      <c r="R54" s="14">
        <v>170462</v>
      </c>
      <c r="S54" s="2">
        <v>221</v>
      </c>
      <c r="T54" s="65" t="s">
        <v>1029</v>
      </c>
      <c r="U54" s="21">
        <v>2482.3200000000002</v>
      </c>
      <c r="V54" s="2">
        <v>6221</v>
      </c>
      <c r="W54" s="117" t="str">
        <f>IFERROR(VLOOKUP(V54, Fornecedores!A:C, 3, FALSE), "")</f>
        <v>REGIA PNEUS</v>
      </c>
      <c r="X54" s="105" t="str">
        <f>IFERROR(VLOOKUP(V54, Fornecedores!A:E, 5, FALSE), "")</f>
        <v>João Pessoa</v>
      </c>
      <c r="Y54" s="105" t="str">
        <f>IFERROR(VLOOKUP(V54, Fornecedores!A:F, 6, FALSE), "")</f>
        <v>PB</v>
      </c>
      <c r="Z54" s="101" t="str">
        <f>IF(H54=0, "Pedido entregue!", "Pendente")</f>
        <v>Pedido entregue!</v>
      </c>
      <c r="AA54" s="119"/>
      <c r="AB54" s="132" t="str">
        <f>IF(Z54="Pedido Entregue!", IF(AA54=1, "Retirado do Almoxarifado", IF(AA54=2, "Material devolvido", "Aguardando retirada")), IF(Z54="Pendente", "Entrega pendente", ""))</f>
        <v>Aguardando retirada</v>
      </c>
      <c r="AC54" s="18">
        <v>1</v>
      </c>
      <c r="AD54" s="18">
        <f>AC54/SUMIF($P:$P,P54,$AC:$AC)</f>
        <v>1</v>
      </c>
      <c r="AE54" s="18">
        <f>IF(R54=0,0,AC54/SUMIF($R:$R,R54,$AC:$AC))</f>
        <v>0.25</v>
      </c>
      <c r="AF54" s="18">
        <f>IF(R54=0,1,0)</f>
        <v>0</v>
      </c>
      <c r="AH54" t="str">
        <f>TEXT(J54,"MMMM")</f>
        <v>junho</v>
      </c>
    </row>
    <row r="55" spans="1:34" ht="12.75" hidden="1" customHeight="1" x14ac:dyDescent="0.25">
      <c r="A55" s="90" t="str">
        <f>IF(C55="Oficina Diversos","Oficina Geral",
IF(ISNUMBER(FIND("Estoque - Colhedoras",C55)),"Colhedoras",IF(ISNUMBER(FIND("Caldeiraria",C55)),"Caldeiraria",IF(ISNUMBER(FIND("Borracharia",C55)),"Borracharia",IF(ISNUMBER(FIND("Lubrificação",C55)),"Lubrificação",
IF(ISNUMBER(FIND("Estoque - Carregadeiras",C55)),"Carregadeiras",IF(ISNUMBER(FIND("Estoque - Veic. Leves",C55)),"Veic. Leves",
IF(ISNUMBER(FIND("Estoque - Caminhões",C55)),"Caminhões",IF(ISNUMBER(FIND("Estoque - Transbordos",C55)),"Transbordos",
IF(ISNUMBER(FIND("Estoque - Tratores",C55)),"Tratores",
IF(ISNUMBER(FIND("Estoque - Máquinas pesadas",C55)),"Máquinas pesadas",
IF(ISNUMBER(FIND("Estoque - Reboques",C55)),"Reboques",
IF(C55="Estoque","Estoque",
IF(AND(ISNUMBER(C55),C55&gt;1000,C55&lt;2000),"Caminhões",
IF(AND(ISNUMBER(C55),C55&gt;2000,C55&lt;3000),"Tratores",
IF(AND(ISNUMBER(C55),C55&gt;3000,C55&lt;4000),"Carregadeiras",
IF(AND(ISNUMBER(C55),C55&gt;4000,C55&lt;5000),"Máquinas pesadas",
IF(AND(ISNUMBER(C55),C55&gt;5000,C55&lt;6000),"Colhedoras",
IF(AND(ISNUMBER(C55),C55&gt;7000,C55&lt;8000),"Irrigação",
IF(AND(ISNUMBER(C55),C55&gt;8000,C55&lt;9000),"Reboques",IF(AND(ISNUMBER(C55),C55&gt;0,C55&lt;1000),"Veic. Leves","")))))))))))))))))))))</f>
        <v>Reboques</v>
      </c>
      <c r="B55" s="210"/>
      <c r="C55" s="171">
        <v>8034</v>
      </c>
      <c r="D55" s="170">
        <v>2590</v>
      </c>
      <c r="E55" s="173" t="s">
        <v>20948</v>
      </c>
      <c r="F55" s="101" t="str">
        <f>IF(ISBLANK(K55), "Apenas Solicitação", "Tem OC")</f>
        <v>Tem OC</v>
      </c>
      <c r="G55" s="170">
        <v>1</v>
      </c>
      <c r="H55" s="113">
        <f>G55-I55</f>
        <v>0</v>
      </c>
      <c r="I55" s="113">
        <v>1</v>
      </c>
      <c r="J55" s="174">
        <v>45845</v>
      </c>
      <c r="K55" s="174">
        <v>45850</v>
      </c>
      <c r="L55" s="173" t="s">
        <v>20153</v>
      </c>
      <c r="M55" s="104" t="str">
        <f ca="1">IF(OR(N55="", N55=0), "", IF(N55&gt;TODAY(), "No prazo", "Atrasado"))</f>
        <v>Atrasado</v>
      </c>
      <c r="N55" s="104">
        <f>IFERROR(K55 + VALUE(LEFT(L55, FIND(" ", L55) - 1)), "")</f>
        <v>45852</v>
      </c>
      <c r="O55" s="105">
        <f>IF(_xlfn.DAYS(K55,J55)&lt;0, "Aguardando OC", _xlfn.DAYS(K55,J55))</f>
        <v>5</v>
      </c>
      <c r="P55" s="201">
        <v>410377</v>
      </c>
      <c r="Q55" s="55"/>
      <c r="R55" s="212">
        <v>170836</v>
      </c>
      <c r="S55" s="2">
        <v>221</v>
      </c>
      <c r="T55" s="65" t="s">
        <v>1029</v>
      </c>
      <c r="U55" s="170">
        <v>360</v>
      </c>
      <c r="V55" s="170">
        <v>3733</v>
      </c>
      <c r="W55" s="117" t="str">
        <f>IFERROR(VLOOKUP(V55, Fornecedores!A:C, 3, FALSE), "")</f>
        <v xml:space="preserve">MF                  </v>
      </c>
      <c r="X55" s="105" t="str">
        <f>IFERROR(VLOOKUP(V55, Fornecedores!A:E, 5, FALSE), "")</f>
        <v>Campina Grande</v>
      </c>
      <c r="Y55" s="105" t="str">
        <f>IFERROR(VLOOKUP(V55, Fornecedores!A:F, 6, FALSE), "")</f>
        <v>PB</v>
      </c>
      <c r="Z55" s="101" t="str">
        <f>IF(H55=0, "Pedido entregue!", "Pendente")</f>
        <v>Pedido entregue!</v>
      </c>
      <c r="AA55" s="119"/>
      <c r="AB55" s="132" t="str">
        <f>IF(Z55="Pedido Entregue!", IF(AA55=1, "Retirado do Almoxarifado", IF(AA55=2, "Material devolvido", "Aguardando retirada")), IF(Z55="Pendente", "Entrega pendente", ""))</f>
        <v>Aguardando retirada</v>
      </c>
      <c r="AC55" s="18">
        <v>1</v>
      </c>
      <c r="AD55" s="18">
        <f>AC55/SUMIF($P:$P,P55,$AC:$AC)</f>
        <v>1</v>
      </c>
      <c r="AE55" s="18">
        <f>IF(R55=0,0,AC55/SUMIF($R:$R,R55,$AC:$AC))</f>
        <v>1</v>
      </c>
      <c r="AF55" s="18">
        <f>IF(R55=0,1,0)</f>
        <v>0</v>
      </c>
      <c r="AH55" t="str">
        <f>TEXT(J55,"MMMM")</f>
        <v>julho</v>
      </c>
    </row>
    <row r="56" spans="1:34" ht="12.75" hidden="1" customHeight="1" x14ac:dyDescent="0.25">
      <c r="A56" s="90" t="str">
        <f>IF(C56="Oficina Diversos","Oficina Geral",
IF(ISNUMBER(FIND("Estoque - Colhedoras",C56)),"Colhedoras",IF(ISNUMBER(FIND("Caldeiraria",C56)),"Caldeiraria",IF(ISNUMBER(FIND("Borracharia",C56)),"Borracharia",IF(ISNUMBER(FIND("Lubrificação",C56)),"Lubrificação",
IF(ISNUMBER(FIND("Estoque - Carregadeiras",C56)),"Carregadeiras",IF(ISNUMBER(FIND("Estoque - Veic. Leves",C56)),"Veic. Leves",
IF(ISNUMBER(FIND("Estoque - Caminhões",C56)),"Caminhões",IF(ISNUMBER(FIND("Estoque - Transbordos",C56)),"Transbordos",
IF(ISNUMBER(FIND("Estoque - Tratores",C56)),"Tratores",
IF(ISNUMBER(FIND("Estoque - Máquinas pesadas",C56)),"Máquinas pesadas",
IF(ISNUMBER(FIND("Estoque - Reboques",C56)),"Reboques",
IF(C56="Estoque","Estoque",
IF(AND(ISNUMBER(C56),C56&gt;1000,C56&lt;2000),"Caminhões",
IF(AND(ISNUMBER(C56),C56&gt;2000,C56&lt;3000),"Tratores",
IF(AND(ISNUMBER(C56),C56&gt;3000,C56&lt;4000),"Carregadeiras",
IF(AND(ISNUMBER(C56),C56&gt;4000,C56&lt;5000),"Máquinas pesadas",
IF(AND(ISNUMBER(C56),C56&gt;5000,C56&lt;6000),"Colhedoras",
IF(AND(ISNUMBER(C56),C56&gt;7000,C56&lt;8000),"Irrigação",
IF(AND(ISNUMBER(C56),C56&gt;8000,C56&lt;9000),"Reboques",IF(AND(ISNUMBER(C56),C56&gt;0,C56&lt;1000),"Veic. Leves","")))))))))))))))))))))</f>
        <v>Tratores</v>
      </c>
      <c r="B56" s="87"/>
      <c r="C56" s="78">
        <v>2036</v>
      </c>
      <c r="D56" s="28">
        <v>3109</v>
      </c>
      <c r="E56" s="29" t="s">
        <v>105</v>
      </c>
      <c r="F56" s="14" t="str">
        <f>IF(ISBLANK(K56), "Apenas Solicitação", "Tem OC")</f>
        <v>Tem OC</v>
      </c>
      <c r="G56" s="28">
        <v>20</v>
      </c>
      <c r="H56" s="2">
        <f>G56-I56</f>
        <v>0</v>
      </c>
      <c r="I56" s="2">
        <v>20</v>
      </c>
      <c r="J56" s="64">
        <v>45729</v>
      </c>
      <c r="K56" s="183">
        <v>45736</v>
      </c>
      <c r="L56" s="7"/>
      <c r="M56" s="44"/>
      <c r="N56" s="44" t="str">
        <f>IFERROR(K56 + VALUE(LEFT(L56, FIND(" ", L56) - 1)), "")</f>
        <v/>
      </c>
      <c r="O56" s="3">
        <f>IF(_xlfn.DAYS(K56,J56)&lt;0, "Aguardando OC", _xlfn.DAYS(K56,J56))</f>
        <v>7</v>
      </c>
      <c r="P56" s="206">
        <v>395897</v>
      </c>
      <c r="Q56" s="28">
        <v>1136371</v>
      </c>
      <c r="R56" s="206">
        <v>165334</v>
      </c>
      <c r="S56" s="28">
        <v>692</v>
      </c>
      <c r="T56" s="66" t="s">
        <v>106</v>
      </c>
      <c r="U56" s="32">
        <v>7.4</v>
      </c>
      <c r="V56" s="28">
        <v>13341</v>
      </c>
      <c r="W56" s="47" t="str">
        <f>IFERROR(VLOOKUP(V56, Fornecedores!A:C, 3, FALSE), "")</f>
        <v>DISMA DISTRIBUIDORA</v>
      </c>
      <c r="X56" s="43" t="str">
        <f>IFERROR(VLOOKUP(V56, Fornecedores!A:E, 5, FALSE), "")</f>
        <v>Araçatuba</v>
      </c>
      <c r="Y56" s="43" t="str">
        <f>IFERROR(VLOOKUP(V56, Fornecedores!A:F, 6, FALSE), "")</f>
        <v>SP</v>
      </c>
      <c r="Z56" s="14" t="str">
        <f>IF(H56=0, "Pedido entregue!", "Pendente")</f>
        <v>Pedido entregue!</v>
      </c>
      <c r="AA56" s="59">
        <v>1</v>
      </c>
      <c r="AB56" s="58" t="str">
        <f>IF(Z56="Pedido Entregue!", IF(AA56=1, "Retirado do Almoxarifado", IF(AA56=2, "Material devolvido", "Aguardando retirada")), IF(Z56="Pendente", "Entrega pendente", ""))</f>
        <v>Retirado do Almoxarifado</v>
      </c>
      <c r="AC56" s="18">
        <v>1</v>
      </c>
      <c r="AD56" s="18">
        <f>AC56/SUMIF($P:$P,P56,$AC:$AC)</f>
        <v>1</v>
      </c>
      <c r="AE56" s="18">
        <f>IF(R56=0,0,AC56/SUMIF($R:$R,R56,$AC:$AC))</f>
        <v>4.7619047619047616E-2</v>
      </c>
      <c r="AF56" s="18">
        <f>IF(R56=0,1,0)</f>
        <v>0</v>
      </c>
      <c r="AG56" s="18">
        <f>IF(R56=0,#REF!-J56,0)</f>
        <v>0</v>
      </c>
      <c r="AH56" t="str">
        <f>TEXT(J56,"MMMM")</f>
        <v>março</v>
      </c>
    </row>
    <row r="57" spans="1:34" ht="12.75" hidden="1" customHeight="1" x14ac:dyDescent="0.25">
      <c r="A57" s="90" t="str">
        <f>IF(C57="Oficina Diversos","Oficina Geral",
IF(ISNUMBER(FIND("Estoque - Colhedoras",C57)),"Colhedoras",IF(ISNUMBER(FIND("Caldeiraria",C57)),"Caldeiraria",IF(ISNUMBER(FIND("Borracharia",C57)),"Borracharia",IF(ISNUMBER(FIND("Lubrificação",C57)),"Lubrificação",
IF(ISNUMBER(FIND("Estoque - Carregadeiras",C57)),"Carregadeiras",IF(ISNUMBER(FIND("Estoque - Veic. Leves",C57)),"Veic. Leves",
IF(ISNUMBER(FIND("Estoque - Caminhões",C57)),"Caminhões",IF(ISNUMBER(FIND("Estoque - Transbordos",C57)),"Transbordos",
IF(ISNUMBER(FIND("Estoque - Tratores",C57)),"Tratores",
IF(ISNUMBER(FIND("Estoque - Máquinas pesadas",C57)),"Máquinas pesadas",
IF(ISNUMBER(FIND("Estoque - Reboques",C57)),"Reboques",
IF(C57="Estoque","Estoque",
IF(AND(ISNUMBER(C57),C57&gt;1000,C57&lt;2000),"Caminhões",
IF(AND(ISNUMBER(C57),C57&gt;2000,C57&lt;3000),"Tratores",
IF(AND(ISNUMBER(C57),C57&gt;3000,C57&lt;4000),"Carregadeiras",
IF(AND(ISNUMBER(C57),C57&gt;4000,C57&lt;5000),"Máquinas pesadas",
IF(AND(ISNUMBER(C57),C57&gt;5000,C57&lt;6000),"Colhedoras",
IF(AND(ISNUMBER(C57),C57&gt;7000,C57&lt;8000),"Irrigação",
IF(AND(ISNUMBER(C57),C57&gt;8000,C57&lt;9000),"Reboques",IF(AND(ISNUMBER(C57),C57&gt;0,C57&lt;1000),"Veic. Leves","")))))))))))))))))))))</f>
        <v>Carregadeiras</v>
      </c>
      <c r="B57" s="87"/>
      <c r="C57" s="79">
        <v>3020</v>
      </c>
      <c r="D57" s="34">
        <v>3109</v>
      </c>
      <c r="E57" s="36" t="s">
        <v>105</v>
      </c>
      <c r="F57" s="14" t="str">
        <f>IF(ISBLANK(K57), "Apenas Solicitação", "Tem OC")</f>
        <v>Tem OC</v>
      </c>
      <c r="G57" s="34">
        <v>20</v>
      </c>
      <c r="H57" s="2">
        <f>G57-I57</f>
        <v>0</v>
      </c>
      <c r="I57" s="2">
        <v>20</v>
      </c>
      <c r="J57" s="35">
        <v>45762</v>
      </c>
      <c r="K57" s="184">
        <v>45776</v>
      </c>
      <c r="L57" s="35"/>
      <c r="M57" s="44"/>
      <c r="N57" s="44" t="str">
        <f>IFERROR(K57 + VALUE(LEFT(L57, FIND(" ", L57) - 1)), "")</f>
        <v/>
      </c>
      <c r="O57" s="3">
        <f>IF(_xlfn.DAYS(K57,J57)&lt;0, "Aguardando OC", _xlfn.DAYS(K57,J57))</f>
        <v>14</v>
      </c>
      <c r="P57" s="193">
        <v>399581</v>
      </c>
      <c r="Q57" s="34"/>
      <c r="R57" s="193">
        <v>166903</v>
      </c>
      <c r="S57" s="34">
        <v>221</v>
      </c>
      <c r="T57" s="68" t="s">
        <v>1029</v>
      </c>
      <c r="U57" s="40">
        <v>2.2360000000000002</v>
      </c>
      <c r="V57" s="34">
        <v>13341</v>
      </c>
      <c r="W57" s="47" t="str">
        <f>IFERROR(VLOOKUP(V57, Fornecedores!A:C, 3, FALSE), "")</f>
        <v>DISMA DISTRIBUIDORA</v>
      </c>
      <c r="X57" s="43" t="str">
        <f>IFERROR(VLOOKUP(V57, Fornecedores!A:E, 5, FALSE), "")</f>
        <v>Araçatuba</v>
      </c>
      <c r="Y57" s="43" t="str">
        <f>IFERROR(VLOOKUP(V57, Fornecedores!A:F, 6, FALSE), "")</f>
        <v>SP</v>
      </c>
      <c r="Z57" s="14" t="str">
        <f>IF(H57=0, "Pedido entregue!", "Pendente")</f>
        <v>Pedido entregue!</v>
      </c>
      <c r="AA57" s="59">
        <v>1</v>
      </c>
      <c r="AB57" s="58" t="str">
        <f>IF(Z57="Pedido Entregue!", IF(AA57=1, "Retirado do Almoxarifado", IF(AA57=2, "Material devolvido", "Aguardando retirada")), IF(Z57="Pendente", "Entrega pendente", ""))</f>
        <v>Retirado do Almoxarifado</v>
      </c>
      <c r="AC57" s="18">
        <v>1</v>
      </c>
      <c r="AD57" s="18">
        <f>AC57/SUMIF($P:$P,P57,$AC:$AC)</f>
        <v>1</v>
      </c>
      <c r="AE57" s="18">
        <f>IF(R57=0,0,AC57/SUMIF($R:$R,R57,$AC:$AC))</f>
        <v>0.33333333333333331</v>
      </c>
      <c r="AF57" s="18">
        <f>IF(R57=0,1,0)</f>
        <v>0</v>
      </c>
      <c r="AH57" t="str">
        <f>TEXT(J57,"MMMM")</f>
        <v>abril</v>
      </c>
    </row>
    <row r="58" spans="1:34" ht="12.75" hidden="1" customHeight="1" x14ac:dyDescent="0.25">
      <c r="A58" s="90" t="str">
        <f>IF(C58="Oficina Diversos","Oficina Geral",
IF(ISNUMBER(FIND("Estoque - Colhedoras",C58)),"Colhedoras",IF(ISNUMBER(FIND("Caldeiraria",C58)),"Caldeiraria",IF(ISNUMBER(FIND("Borracharia",C58)),"Borracharia",IF(ISNUMBER(FIND("Lubrificação",C58)),"Lubrificação",
IF(ISNUMBER(FIND("Estoque - Carregadeiras",C58)),"Carregadeiras",IF(ISNUMBER(FIND("Estoque - Veic. Leves",C58)),"Veic. Leves",
IF(ISNUMBER(FIND("Estoque - Caminhões",C58)),"Caminhões",IF(ISNUMBER(FIND("Estoque - Transbordos",C58)),"Transbordos",
IF(ISNUMBER(FIND("Estoque - Tratores",C58)),"Tratores",
IF(ISNUMBER(FIND("Estoque - Máquinas pesadas",C58)),"Máquinas pesadas",
IF(ISNUMBER(FIND("Estoque - Reboques",C58)),"Reboques",
IF(C58="Estoque","Estoque",
IF(AND(ISNUMBER(C58),C58&gt;1000,C58&lt;2000),"Caminhões",
IF(AND(ISNUMBER(C58),C58&gt;2000,C58&lt;3000),"Tratores",
IF(AND(ISNUMBER(C58),C58&gt;3000,C58&lt;4000),"Carregadeiras",
IF(AND(ISNUMBER(C58),C58&gt;4000,C58&lt;5000),"Máquinas pesadas",
IF(AND(ISNUMBER(C58),C58&gt;5000,C58&lt;6000),"Colhedoras",
IF(AND(ISNUMBER(C58),C58&gt;7000,C58&lt;8000),"Irrigação",
IF(AND(ISNUMBER(C58),C58&gt;8000,C58&lt;9000),"Reboques",IF(AND(ISNUMBER(C58),C58&gt;0,C58&lt;1000),"Veic. Leves","")))))))))))))))))))))</f>
        <v>Tratores</v>
      </c>
      <c r="B58" s="87"/>
      <c r="C58" s="76" t="s">
        <v>20063</v>
      </c>
      <c r="D58" s="2">
        <v>3109</v>
      </c>
      <c r="E58" s="3" t="s">
        <v>105</v>
      </c>
      <c r="F58" s="14" t="str">
        <f>IF(ISBLANK(K58), "Apenas Solicitação", "Tem OC")</f>
        <v>Tem OC</v>
      </c>
      <c r="G58" s="2">
        <v>30</v>
      </c>
      <c r="H58" s="2">
        <f>G58-I58</f>
        <v>0</v>
      </c>
      <c r="I58" s="2">
        <v>30</v>
      </c>
      <c r="J58" s="4">
        <v>45796</v>
      </c>
      <c r="K58" s="180">
        <v>45803</v>
      </c>
      <c r="L58" s="3" t="s">
        <v>20152</v>
      </c>
      <c r="M58" s="44" t="str">
        <f ca="1">IF(OR(N58="", N58=0), "", IF(N58&gt;TODAY(), "No prazo", "Atrasado"))</f>
        <v>Atrasado</v>
      </c>
      <c r="N58" s="44">
        <f>IFERROR(K58 + VALUE(LEFT(L58, FIND(" ", L58) - 1)), "")</f>
        <v>45804</v>
      </c>
      <c r="O58" s="3">
        <f>IF(_xlfn.DAYS(K58,J58)&lt;0, "Aguardando OC", _xlfn.DAYS(K58,J58))</f>
        <v>7</v>
      </c>
      <c r="P58" s="14">
        <v>403582</v>
      </c>
      <c r="Q58" s="55"/>
      <c r="R58" s="14">
        <v>168155</v>
      </c>
      <c r="S58" s="2">
        <v>221</v>
      </c>
      <c r="T58" s="65" t="s">
        <v>1029</v>
      </c>
      <c r="U58" s="21">
        <v>70.2</v>
      </c>
      <c r="V58" s="2">
        <v>13341</v>
      </c>
      <c r="W58" s="47" t="str">
        <f>IFERROR(VLOOKUP(V58, Fornecedores!A:C, 3, FALSE), "")</f>
        <v>DISMA DISTRIBUIDORA</v>
      </c>
      <c r="X58" s="43" t="str">
        <f>IFERROR(VLOOKUP(V58, Fornecedores!A:E, 5, FALSE), "")</f>
        <v>Araçatuba</v>
      </c>
      <c r="Y58" s="43" t="str">
        <f>IFERROR(VLOOKUP(V58, Fornecedores!A:F, 6, FALSE), "")</f>
        <v>SP</v>
      </c>
      <c r="Z58" s="14" t="str">
        <f>IF(H58=0, "Pedido entregue!", "Pendente")</f>
        <v>Pedido entregue!</v>
      </c>
      <c r="AA58" s="59"/>
      <c r="AB58" s="58" t="str">
        <f>IF(Z58="Pedido Entregue!", IF(AA58=1, "Retirado do Almoxarifado", IF(AA58=2, "Material devolvido", "Aguardando retirada")), IF(Z58="Pendente", "Entrega pendente", ""))</f>
        <v>Aguardando retirada</v>
      </c>
      <c r="AC58" s="18">
        <v>1</v>
      </c>
      <c r="AD58" s="18">
        <f>AC58/SUMIF($P:$P,P58,$AC:$AC)</f>
        <v>1</v>
      </c>
      <c r="AE58" s="18">
        <f>IF(R58=0,0,AC58/SUMIF($R:$R,R58,$AC:$AC))</f>
        <v>0.5</v>
      </c>
      <c r="AF58" s="18">
        <f>IF(R58=0,1,0)</f>
        <v>0</v>
      </c>
      <c r="AH58" t="str">
        <f>TEXT(J58,"MMMM")</f>
        <v>maio</v>
      </c>
    </row>
    <row r="59" spans="1:34" ht="12.75" hidden="1" customHeight="1" x14ac:dyDescent="0.25">
      <c r="A59" s="90" t="str">
        <f>IF(C59="Oficina Diversos","Oficina Geral",
IF(ISNUMBER(FIND("Estoque - Colhedoras",C59)),"Colhedoras",IF(ISNUMBER(FIND("Caldeiraria",C59)),"Caldeiraria",IF(ISNUMBER(FIND("Borracharia",C59)),"Borracharia",IF(ISNUMBER(FIND("Lubrificação",C59)),"Lubrificação",
IF(ISNUMBER(FIND("Estoque - Carregadeiras",C59)),"Carregadeiras",IF(ISNUMBER(FIND("Estoque - Veic. Leves",C59)),"Veic. Leves",
IF(ISNUMBER(FIND("Estoque - Caminhões",C59)),"Caminhões",IF(ISNUMBER(FIND("Estoque - Transbordos",C59)),"Transbordos",
IF(ISNUMBER(FIND("Estoque - Tratores",C59)),"Tratores",
IF(ISNUMBER(FIND("Estoque - Máquinas pesadas",C59)),"Máquinas pesadas",
IF(ISNUMBER(FIND("Estoque - Reboques",C59)),"Reboques",
IF(C59="Estoque","Estoque",
IF(AND(ISNUMBER(C59),C59&gt;1000,C59&lt;2000),"Caminhões",
IF(AND(ISNUMBER(C59),C59&gt;2000,C59&lt;3000),"Tratores",
IF(AND(ISNUMBER(C59),C59&gt;3000,C59&lt;4000),"Carregadeiras",
IF(AND(ISNUMBER(C59),C59&gt;4000,C59&lt;5000),"Máquinas pesadas",
IF(AND(ISNUMBER(C59),C59&gt;5000,C59&lt;6000),"Colhedoras",
IF(AND(ISNUMBER(C59),C59&gt;7000,C59&lt;8000),"Irrigação",
IF(AND(ISNUMBER(C59),C59&gt;8000,C59&lt;9000),"Reboques",IF(AND(ISNUMBER(C59),C59&gt;0,C59&lt;1000),"Veic. Leves","")))))))))))))))))))))</f>
        <v>Tratores</v>
      </c>
      <c r="B59" s="87"/>
      <c r="C59" s="76">
        <v>2037</v>
      </c>
      <c r="D59" s="2">
        <v>3109</v>
      </c>
      <c r="E59" s="3" t="s">
        <v>105</v>
      </c>
      <c r="F59" s="14" t="str">
        <f>IF(ISBLANK(K59), "Apenas Solicitação", "Tem OC")</f>
        <v>Tem OC</v>
      </c>
      <c r="G59" s="2">
        <v>8</v>
      </c>
      <c r="H59" s="2">
        <f>G59-I59</f>
        <v>0</v>
      </c>
      <c r="I59" s="2">
        <v>8</v>
      </c>
      <c r="J59" s="4">
        <v>45803</v>
      </c>
      <c r="K59" s="180">
        <v>45805</v>
      </c>
      <c r="L59" s="3" t="s">
        <v>20152</v>
      </c>
      <c r="M59" s="44" t="str">
        <f ca="1">IF(OR(N59="", N59=0), "", IF(N59&gt;TODAY(), "No prazo", "Atrasado"))</f>
        <v>Atrasado</v>
      </c>
      <c r="N59" s="44">
        <f>IFERROR(K59 + VALUE(LEFT(L59, FIND(" ", L59) - 1)), "")</f>
        <v>45806</v>
      </c>
      <c r="O59" s="3">
        <f>IF(_xlfn.DAYS(K59,J59)&lt;0, "Aguardando OC", _xlfn.DAYS(K59,J59))</f>
        <v>2</v>
      </c>
      <c r="P59" s="14">
        <v>404508</v>
      </c>
      <c r="Q59" s="55"/>
      <c r="R59" s="14">
        <v>168299</v>
      </c>
      <c r="S59" s="2">
        <v>221</v>
      </c>
      <c r="T59" s="65" t="s">
        <v>1029</v>
      </c>
      <c r="U59" s="21">
        <v>18.16</v>
      </c>
      <c r="V59" s="2">
        <v>13341</v>
      </c>
      <c r="W59" s="47" t="str">
        <f>IFERROR(VLOOKUP(V59, Fornecedores!A:C, 3, FALSE), "")</f>
        <v>DISMA DISTRIBUIDORA</v>
      </c>
      <c r="X59" s="43" t="str">
        <f>IFERROR(VLOOKUP(V59, Fornecedores!A:E, 5, FALSE), "")</f>
        <v>Araçatuba</v>
      </c>
      <c r="Y59" s="43" t="str">
        <f>IFERROR(VLOOKUP(V59, Fornecedores!A:F, 6, FALSE), "")</f>
        <v>SP</v>
      </c>
      <c r="Z59" s="14" t="str">
        <f>IF(H59=0, "Pedido entregue!", "Pendente")</f>
        <v>Pedido entregue!</v>
      </c>
      <c r="AA59" s="59"/>
      <c r="AB59" s="58" t="str">
        <f>IF(Z59="Pedido Entregue!", IF(AA59=1, "Retirado do Almoxarifado", IF(AA59=2, "Material devolvido", "Aguardando retirada")), IF(Z59="Pendente", "Entrega pendente", ""))</f>
        <v>Aguardando retirada</v>
      </c>
      <c r="AC59" s="18">
        <v>1</v>
      </c>
      <c r="AD59" s="18">
        <f>AC59/SUMIF($P:$P,P59,$AC:$AC)</f>
        <v>1</v>
      </c>
      <c r="AE59" s="18">
        <f>IF(R59=0,0,AC59/SUMIF($R:$R,R59,$AC:$AC))</f>
        <v>0.33333333333333331</v>
      </c>
      <c r="AF59" s="18">
        <f>IF(R59=0,1,0)</f>
        <v>0</v>
      </c>
      <c r="AH59" t="str">
        <f>TEXT(J59,"MMMM")</f>
        <v>maio</v>
      </c>
    </row>
    <row r="60" spans="1:34" ht="12.75" hidden="1" customHeight="1" x14ac:dyDescent="0.25">
      <c r="A60" s="90" t="str">
        <f>IF(C60="Oficina Diversos","Oficina Geral",
IF(ISNUMBER(FIND("Estoque - Colhedoras",C60)),"Colhedoras",IF(ISNUMBER(FIND("Caldeiraria",C60)),"Caldeiraria",IF(ISNUMBER(FIND("Borracharia",C60)),"Borracharia",IF(ISNUMBER(FIND("Lubrificação",C60)),"Lubrificação",
IF(ISNUMBER(FIND("Estoque - Carregadeiras",C60)),"Carregadeiras",IF(ISNUMBER(FIND("Estoque - Veic. Leves",C60)),"Veic. Leves",
IF(ISNUMBER(FIND("Estoque - Caminhões",C60)),"Caminhões",IF(ISNUMBER(FIND("Estoque - Transbordos",C60)),"Transbordos",
IF(ISNUMBER(FIND("Estoque - Tratores",C60)),"Tratores",
IF(ISNUMBER(FIND("Estoque - Máquinas pesadas",C60)),"Máquinas pesadas",
IF(ISNUMBER(FIND("Estoque - Reboques",C60)),"Reboques",
IF(C60="Estoque","Estoque",
IF(AND(ISNUMBER(C60),C60&gt;1000,C60&lt;2000),"Caminhões",
IF(AND(ISNUMBER(C60),C60&gt;2000,C60&lt;3000),"Tratores",
IF(AND(ISNUMBER(C60),C60&gt;3000,C60&lt;4000),"Carregadeiras",
IF(AND(ISNUMBER(C60),C60&gt;4000,C60&lt;5000),"Máquinas pesadas",
IF(AND(ISNUMBER(C60),C60&gt;5000,C60&lt;6000),"Colhedoras",
IF(AND(ISNUMBER(C60),C60&gt;7000,C60&lt;8000),"Irrigação",
IF(AND(ISNUMBER(C60),C60&gt;8000,C60&lt;9000),"Reboques",IF(AND(ISNUMBER(C60),C60&gt;0,C60&lt;1000),"Veic. Leves","")))))))))))))))))))))</f>
        <v>Carregadeiras</v>
      </c>
      <c r="B60" s="8"/>
      <c r="C60" s="42" t="s">
        <v>1091</v>
      </c>
      <c r="D60" s="42">
        <v>3302</v>
      </c>
      <c r="E60" s="43" t="s">
        <v>927</v>
      </c>
      <c r="F60" s="14" t="str">
        <f>IF(ISBLANK(K60), "Apenas Solicitação", "Tem OC")</f>
        <v>Tem OC</v>
      </c>
      <c r="G60" s="42">
        <v>20</v>
      </c>
      <c r="H60" s="2">
        <f>G60-I60</f>
        <v>0</v>
      </c>
      <c r="I60" s="2">
        <v>20</v>
      </c>
      <c r="J60" s="44">
        <v>45762</v>
      </c>
      <c r="K60" s="185">
        <v>45784</v>
      </c>
      <c r="L60" s="44"/>
      <c r="M60" s="44"/>
      <c r="N60" s="44" t="str">
        <f>IFERROR(K60 + VALUE(LEFT(L60, FIND(" ", L60) - 1)), "")</f>
        <v/>
      </c>
      <c r="O60" s="3">
        <f>IF(_xlfn.DAYS(K60,J60)&lt;0, "Aguardando OC", _xlfn.DAYS(K60,J60))</f>
        <v>22</v>
      </c>
      <c r="P60" s="191">
        <v>399583</v>
      </c>
      <c r="Q60" s="42"/>
      <c r="R60" s="191">
        <v>167230</v>
      </c>
      <c r="S60" s="42">
        <v>221</v>
      </c>
      <c r="T60" s="67" t="s">
        <v>1029</v>
      </c>
      <c r="U60" s="45">
        <v>6.3</v>
      </c>
      <c r="V60" s="42">
        <v>13341</v>
      </c>
      <c r="W60" s="47" t="str">
        <f>IFERROR(VLOOKUP(V60, Fornecedores!A:C, 3, FALSE), "")</f>
        <v>DISMA DISTRIBUIDORA</v>
      </c>
      <c r="X60" s="43" t="str">
        <f>IFERROR(VLOOKUP(V60, Fornecedores!A:E, 5, FALSE), "")</f>
        <v>Araçatuba</v>
      </c>
      <c r="Y60" s="43" t="str">
        <f>IFERROR(VLOOKUP(V60, Fornecedores!A:F, 6, FALSE), "")</f>
        <v>SP</v>
      </c>
      <c r="Z60" s="14" t="str">
        <f>IF(H60=0, "Pedido entregue!", "Pendente")</f>
        <v>Pedido entregue!</v>
      </c>
      <c r="AA60" s="59"/>
      <c r="AB60" s="58" t="str">
        <f>IF(Z60="Pedido Entregue!", IF(AA60=1, "Retirado do Almoxarifado", IF(AA60=2, "Material devolvido", "Aguardando retirada")), IF(Z60="Pendente", "Entrega pendente", ""))</f>
        <v>Aguardando retirada</v>
      </c>
      <c r="AC60" s="18">
        <v>1</v>
      </c>
      <c r="AD60" s="18">
        <f>AC60/SUMIF($P:$P,P60,$AC:$AC)</f>
        <v>1</v>
      </c>
      <c r="AE60" s="18">
        <f>IF(R60=0,0,AC60/SUMIF($R:$R,R60,$AC:$AC))</f>
        <v>0.25</v>
      </c>
      <c r="AF60" s="18">
        <f>IF(R60=0,1,0)</f>
        <v>0</v>
      </c>
      <c r="AG60" s="18">
        <f>IF(R60=0,#REF!-J60,0)</f>
        <v>0</v>
      </c>
      <c r="AH60" t="str">
        <f>TEXT(J60,"MMMM")</f>
        <v>abril</v>
      </c>
    </row>
    <row r="61" spans="1:34" ht="12.75" hidden="1" customHeight="1" x14ac:dyDescent="0.25">
      <c r="A61" s="90" t="str">
        <f>IF(C61="Oficina Diversos","Oficina Geral",
IF(ISNUMBER(FIND("Estoque - Colhedoras",C61)),"Colhedoras",IF(ISNUMBER(FIND("Caldeiraria",C61)),"Caldeiraria",IF(ISNUMBER(FIND("Borracharia",C61)),"Borracharia",IF(ISNUMBER(FIND("Lubrificação",C61)),"Lubrificação",
IF(ISNUMBER(FIND("Estoque - Carregadeiras",C61)),"Carregadeiras",IF(ISNUMBER(FIND("Estoque - Veic. Leves",C61)),"Veic. Leves",
IF(ISNUMBER(FIND("Estoque - Caminhões",C61)),"Caminhões",IF(ISNUMBER(FIND("Estoque - Transbordos",C61)),"Transbordos",
IF(ISNUMBER(FIND("Estoque - Tratores",C61)),"Tratores",
IF(ISNUMBER(FIND("Estoque - Máquinas pesadas",C61)),"Máquinas pesadas",
IF(ISNUMBER(FIND("Estoque - Reboques",C61)),"Reboques",
IF(C61="Estoque","Estoque",
IF(AND(ISNUMBER(C61),C61&gt;1000,C61&lt;2000),"Caminhões",
IF(AND(ISNUMBER(C61),C61&gt;2000,C61&lt;3000),"Tratores",
IF(AND(ISNUMBER(C61),C61&gt;3000,C61&lt;4000),"Carregadeiras",
IF(AND(ISNUMBER(C61),C61&gt;4000,C61&lt;5000),"Máquinas pesadas",
IF(AND(ISNUMBER(C61),C61&gt;5000,C61&lt;6000),"Colhedoras",
IF(AND(ISNUMBER(C61),C61&gt;7000,C61&lt;8000),"Irrigação",
IF(AND(ISNUMBER(C61),C61&gt;8000,C61&lt;9000),"Reboques",IF(AND(ISNUMBER(C61),C61&gt;0,C61&lt;1000),"Veic. Leves","")))))))))))))))))))))</f>
        <v>Oficina Geral</v>
      </c>
      <c r="B61" s="111"/>
      <c r="C61" s="113" t="s">
        <v>661</v>
      </c>
      <c r="D61" s="113">
        <v>3493</v>
      </c>
      <c r="E61" s="105" t="s">
        <v>20758</v>
      </c>
      <c r="F61" s="101" t="str">
        <f>IF(ISBLANK(K61), "Apenas Solicitação", "Tem OC")</f>
        <v>Tem OC</v>
      </c>
      <c r="G61" s="2">
        <v>2</v>
      </c>
      <c r="H61" s="113">
        <f>G61-I61</f>
        <v>0</v>
      </c>
      <c r="I61" s="113">
        <v>2</v>
      </c>
      <c r="J61" s="4">
        <v>45825</v>
      </c>
      <c r="K61" s="180">
        <v>45835</v>
      </c>
      <c r="L61" s="3" t="s">
        <v>20151</v>
      </c>
      <c r="M61" s="104" t="str">
        <f ca="1">IF(OR(N61="", N61=0), "", IF(N61&gt;TODAY(), "No prazo", "Atrasado"))</f>
        <v>Atrasado</v>
      </c>
      <c r="N61" s="104">
        <f>IFERROR(K61 + VALUE(LEFT(L61, FIND(" ", L61) - 1)), "")</f>
        <v>45835</v>
      </c>
      <c r="O61" s="105">
        <f>IF(_xlfn.DAYS(K61,J61)&lt;0, "Aguardando OC", _xlfn.DAYS(K61,J61))</f>
        <v>10</v>
      </c>
      <c r="P61" s="14">
        <v>408117</v>
      </c>
      <c r="Q61" s="55"/>
      <c r="R61" s="14">
        <v>169734</v>
      </c>
      <c r="S61" s="2">
        <v>221</v>
      </c>
      <c r="T61" s="65" t="s">
        <v>1029</v>
      </c>
      <c r="U61" s="21">
        <v>68</v>
      </c>
      <c r="V61" s="2">
        <v>4020</v>
      </c>
      <c r="W61" s="117" t="str">
        <f>IFERROR(VLOOKUP(V61, Fornecedores!A:C, 3, FALSE), "")</f>
        <v xml:space="preserve">CARFEL              </v>
      </c>
      <c r="X61" s="105" t="str">
        <f>IFERROR(VLOOKUP(V61, Fornecedores!A:E, 5, FALSE), "")</f>
        <v>João Pessoa</v>
      </c>
      <c r="Y61" s="105" t="str">
        <f>IFERROR(VLOOKUP(V61, Fornecedores!A:F, 6, FALSE), "")</f>
        <v>PB</v>
      </c>
      <c r="Z61" s="101" t="str">
        <f>IF(H61=0, "Pedido entregue!", "Pendente")</f>
        <v>Pedido entregue!</v>
      </c>
      <c r="AA61" s="119"/>
      <c r="AB61" s="132" t="str">
        <f>IF(Z61="Pedido Entregue!", IF(AA61=1, "Retirado do Almoxarifado", IF(AA61=2, "Material devolvido", "Aguardando retirada")), IF(Z61="Pendente", "Entrega pendente", ""))</f>
        <v>Aguardando retirada</v>
      </c>
      <c r="AC61" s="18"/>
      <c r="AD61" s="18" t="e">
        <f>AC61/SUMIF($P:$P,P61,$AC:$AC)</f>
        <v>#DIV/0!</v>
      </c>
      <c r="AE61" s="18" t="e">
        <f>IF(R61=0,0,AC61/SUMIF($R:$R,R61,$AC:$AC))</f>
        <v>#DIV/0!</v>
      </c>
      <c r="AF61" s="18">
        <f>IF(R61=0,1,0)</f>
        <v>0</v>
      </c>
      <c r="AH61" t="str">
        <f>TEXT(J61,"MMMM")</f>
        <v>junho</v>
      </c>
    </row>
    <row r="62" spans="1:34" ht="12.75" hidden="1" customHeight="1" x14ac:dyDescent="0.25">
      <c r="A62" s="90" t="str">
        <f>IF(C62="Oficina Diversos","Oficina Geral",
IF(ISNUMBER(FIND("Estoque - Colhedoras",C62)),"Colhedoras",IF(ISNUMBER(FIND("Caldeiraria",C62)),"Caldeiraria",IF(ISNUMBER(FIND("Borracharia",C62)),"Borracharia",IF(ISNUMBER(FIND("Lubrificação",C62)),"Lubrificação",
IF(ISNUMBER(FIND("Estoque - Carregadeiras",C62)),"Carregadeiras",IF(ISNUMBER(FIND("Estoque - Veic. Leves",C62)),"Veic. Leves",
IF(ISNUMBER(FIND("Estoque - Caminhões",C62)),"Caminhões",IF(ISNUMBER(FIND("Estoque - Transbordos",C62)),"Transbordos",
IF(ISNUMBER(FIND("Estoque - Tratores",C62)),"Tratores",
IF(ISNUMBER(FIND("Estoque - Máquinas pesadas",C62)),"Máquinas pesadas",
IF(ISNUMBER(FIND("Estoque - Reboques",C62)),"Reboques",
IF(C62="Estoque","Estoque",
IF(AND(ISNUMBER(C62),C62&gt;1000,C62&lt;2000),"Caminhões",
IF(AND(ISNUMBER(C62),C62&gt;2000,C62&lt;3000),"Tratores",
IF(AND(ISNUMBER(C62),C62&gt;3000,C62&lt;4000),"Carregadeiras",
IF(AND(ISNUMBER(C62),C62&gt;4000,C62&lt;5000),"Máquinas pesadas",
IF(AND(ISNUMBER(C62),C62&gt;5000,C62&lt;6000),"Colhedoras",
IF(AND(ISNUMBER(C62),C62&gt;7000,C62&lt;8000),"Irrigação",
IF(AND(ISNUMBER(C62),C62&gt;8000,C62&lt;9000),"Reboques",IF(AND(ISNUMBER(C62),C62&gt;0,C62&lt;1000),"Veic. Leves","")))))))))))))))))))))</f>
        <v>Reboques</v>
      </c>
      <c r="B62" s="8"/>
      <c r="C62" s="2" t="s">
        <v>20086</v>
      </c>
      <c r="D62" s="2">
        <v>3662</v>
      </c>
      <c r="E62" s="3" t="s">
        <v>19922</v>
      </c>
      <c r="F62" s="14" t="str">
        <f>IF(ISBLANK(K62), "Apenas Solicitação", "Tem OC")</f>
        <v>Tem OC</v>
      </c>
      <c r="G62" s="2">
        <v>500</v>
      </c>
      <c r="H62" s="2">
        <f>G62-I62</f>
        <v>0</v>
      </c>
      <c r="I62" s="2">
        <v>500</v>
      </c>
      <c r="J62" s="4">
        <v>45792</v>
      </c>
      <c r="K62" s="180">
        <v>45800</v>
      </c>
      <c r="L62" s="3" t="s">
        <v>20151</v>
      </c>
      <c r="M62" s="44" t="str">
        <f ca="1">IF(OR(N62="", N62=0), "", IF(N62&gt;TODAY(), "No prazo", "Atrasado"))</f>
        <v>Atrasado</v>
      </c>
      <c r="N62" s="44">
        <f>IFERROR(K62 + VALUE(LEFT(L62, FIND(" ", L62) - 1)), "")</f>
        <v>45800</v>
      </c>
      <c r="O62" s="3">
        <f>IF(_xlfn.DAYS(K62,J62)&lt;0, "Aguardando OC", _xlfn.DAYS(K62,J62))</f>
        <v>8</v>
      </c>
      <c r="P62" s="14">
        <v>403088</v>
      </c>
      <c r="Q62" s="55"/>
      <c r="R62" s="14">
        <v>168026</v>
      </c>
      <c r="S62" s="2">
        <v>221</v>
      </c>
      <c r="T62" s="65" t="s">
        <v>1029</v>
      </c>
      <c r="U62" s="21">
        <v>2816.92</v>
      </c>
      <c r="V62" s="2">
        <v>6461</v>
      </c>
      <c r="W62" s="47" t="str">
        <f>IFERROR(VLOOKUP(V62, Fornecedores!A:C, 3, FALSE), "")</f>
        <v>TOTALFIX</v>
      </c>
      <c r="X62" s="43" t="str">
        <f>IFERROR(VLOOKUP(V62, Fornecedores!A:E, 5, FALSE), "")</f>
        <v>Recife</v>
      </c>
      <c r="Y62" s="43" t="str">
        <f>IFERROR(VLOOKUP(V62, Fornecedores!A:F, 6, FALSE), "")</f>
        <v>PE</v>
      </c>
      <c r="Z62" s="14" t="str">
        <f>IF(H62=0, "Pedido entregue!", "Pendente")</f>
        <v>Pedido entregue!</v>
      </c>
      <c r="AA62" s="59"/>
      <c r="AB62" s="58" t="str">
        <f>IF(Z62="Pedido Entregue!", IF(AA62=1, "Retirado do Almoxarifado", IF(AA62=2, "Material devolvido", "Aguardando retirada")), IF(Z62="Pendente", "Entrega pendente", ""))</f>
        <v>Aguardando retirada</v>
      </c>
      <c r="AC62" s="18">
        <v>1</v>
      </c>
      <c r="AD62" s="18">
        <f>AC62/SUMIF($P:$P,P62,$AC:$AC)</f>
        <v>1</v>
      </c>
      <c r="AE62" s="18">
        <f>IF(R62=0,0,AC62/SUMIF($R:$R,R62,$AC:$AC))</f>
        <v>1</v>
      </c>
      <c r="AF62" s="18">
        <f>IF(R62=0,1,0)</f>
        <v>0</v>
      </c>
      <c r="AH62" t="str">
        <f>TEXT(J62,"MMMM")</f>
        <v>maio</v>
      </c>
    </row>
    <row r="63" spans="1:34" ht="12.75" hidden="1" customHeight="1" x14ac:dyDescent="0.25">
      <c r="A63" s="90" t="str">
        <f>IF(C63="Oficina Diversos","Oficina Geral",
IF(ISNUMBER(FIND("Estoque - Colhedoras",C63)),"Colhedoras",IF(ISNUMBER(FIND("Caldeiraria",C63)),"Caldeiraria",IF(ISNUMBER(FIND("Borracharia",C63)),"Borracharia",IF(ISNUMBER(FIND("Lubrificação",C63)),"Lubrificação",
IF(ISNUMBER(FIND("Estoque - Carregadeiras",C63)),"Carregadeiras",IF(ISNUMBER(FIND("Estoque - Veic. Leves",C63)),"Veic. Leves",
IF(ISNUMBER(FIND("Estoque - Caminhões",C63)),"Caminhões",IF(ISNUMBER(FIND("Estoque - Transbordos",C63)),"Transbordos",
IF(ISNUMBER(FIND("Estoque - Tratores",C63)),"Tratores",
IF(ISNUMBER(FIND("Estoque - Máquinas pesadas",C63)),"Máquinas pesadas",
IF(ISNUMBER(FIND("Estoque - Reboques",C63)),"Reboques",
IF(C63="Estoque","Estoque",
IF(AND(ISNUMBER(C63),C63&gt;1000,C63&lt;2000),"Caminhões",
IF(AND(ISNUMBER(C63),C63&gt;2000,C63&lt;3000),"Tratores",
IF(AND(ISNUMBER(C63),C63&gt;3000,C63&lt;4000),"Carregadeiras",
IF(AND(ISNUMBER(C63),C63&gt;4000,C63&lt;5000),"Máquinas pesadas",
IF(AND(ISNUMBER(C63),C63&gt;5000,C63&lt;6000),"Colhedoras",
IF(AND(ISNUMBER(C63),C63&gt;7000,C63&lt;8000),"Irrigação",
IF(AND(ISNUMBER(C63),C63&gt;8000,C63&lt;9000),"Reboques",IF(AND(ISNUMBER(C63),C63&gt;0,C63&lt;1000),"Veic. Leves","")))))))))))))))))))))</f>
        <v>Reboques</v>
      </c>
      <c r="B63" s="111"/>
      <c r="C63" s="113">
        <v>8558</v>
      </c>
      <c r="D63" s="2">
        <v>3662</v>
      </c>
      <c r="E63" s="3" t="s">
        <v>19922</v>
      </c>
      <c r="F63" s="101" t="str">
        <f>IF(ISBLANK(K63), "Apenas Solicitação", "Tem OC")</f>
        <v>Tem OC</v>
      </c>
      <c r="G63" s="2">
        <v>500</v>
      </c>
      <c r="H63" s="113">
        <f>G63-I63</f>
        <v>0</v>
      </c>
      <c r="I63" s="113">
        <v>500</v>
      </c>
      <c r="J63" s="4">
        <v>45835</v>
      </c>
      <c r="K63" s="180">
        <v>45842</v>
      </c>
      <c r="L63" s="3" t="s">
        <v>20151</v>
      </c>
      <c r="M63" s="104" t="str">
        <f ca="1">IF(OR(N63="", N63=0), "", IF(N63&gt;TODAY(), "No prazo", "Atrasado"))</f>
        <v>Atrasado</v>
      </c>
      <c r="N63" s="104">
        <f>IFERROR(K63 + VALUE(LEFT(L63, FIND(" ", L63) - 1)), "")</f>
        <v>45842</v>
      </c>
      <c r="O63" s="105">
        <f>IF(_xlfn.DAYS(K63,J63)&lt;0, "Aguardando OC", _xlfn.DAYS(K63,J63))</f>
        <v>7</v>
      </c>
      <c r="P63" s="14">
        <v>409208</v>
      </c>
      <c r="Q63" s="55"/>
      <c r="R63" s="14">
        <v>170430</v>
      </c>
      <c r="S63" s="2">
        <v>221</v>
      </c>
      <c r="T63" s="65" t="s">
        <v>1029</v>
      </c>
      <c r="U63" s="21">
        <v>18.5</v>
      </c>
      <c r="V63" s="2">
        <v>6461</v>
      </c>
      <c r="W63" s="117" t="str">
        <f>IFERROR(VLOOKUP(V63, Fornecedores!A:C, 3, FALSE), "")</f>
        <v>TOTALFIX</v>
      </c>
      <c r="X63" s="105" t="str">
        <f>IFERROR(VLOOKUP(V63, Fornecedores!A:E, 5, FALSE), "")</f>
        <v>Recife</v>
      </c>
      <c r="Y63" s="105" t="str">
        <f>IFERROR(VLOOKUP(V63, Fornecedores!A:F, 6, FALSE), "")</f>
        <v>PE</v>
      </c>
      <c r="Z63" s="101" t="str">
        <f>IF(H63=0, "Pedido entregue!", "Pendente")</f>
        <v>Pedido entregue!</v>
      </c>
      <c r="AA63" s="119"/>
      <c r="AB63" s="132" t="str">
        <f>IF(Z63="Pedido Entregue!", IF(AA63=1, "Retirado do Almoxarifado", IF(AA63=2, "Material devolvido", "Aguardando retirada")), IF(Z63="Pendente", "Entrega pendente", ""))</f>
        <v>Aguardando retirada</v>
      </c>
      <c r="AC63" s="18">
        <v>1</v>
      </c>
      <c r="AD63" s="18">
        <f>AC63/SUMIF($P:$P,P63,$AC:$AC)</f>
        <v>1</v>
      </c>
      <c r="AE63" s="18">
        <f>IF(R63=0,0,AC63/SUMIF($R:$R,R63,$AC:$AC))</f>
        <v>1</v>
      </c>
      <c r="AF63" s="18">
        <f>IF(R63=0,1,0)</f>
        <v>0</v>
      </c>
      <c r="AH63" t="str">
        <f>TEXT(J63,"MMMM")</f>
        <v>junho</v>
      </c>
    </row>
    <row r="64" spans="1:34" ht="12.75" customHeight="1" x14ac:dyDescent="0.25">
      <c r="A64" s="90" t="str">
        <f>IF(C64="Oficina Diversos","Oficina Geral",
IF(ISNUMBER(FIND("Estoque - Colhedoras",C64)),"Colhedoras",IF(ISNUMBER(FIND("Caldeiraria",C64)),"Caldeiraria",IF(ISNUMBER(FIND("Borracharia",C64)),"Borracharia",IF(ISNUMBER(FIND("Lubrificação",C64)),"Lubrificação",
IF(ISNUMBER(FIND("Estoque - Carregadeiras",C64)),"Carregadeiras",IF(ISNUMBER(FIND("Estoque - Veic. Leves",C64)),"Veic. Leves",
IF(ISNUMBER(FIND("Estoque - Caminhões",C64)),"Caminhões",IF(ISNUMBER(FIND("Estoque - Transbordos",C64)),"Transbordos",
IF(ISNUMBER(FIND("Estoque - Tratores",C64)),"Tratores",
IF(ISNUMBER(FIND("Estoque - Máquinas pesadas",C64)),"Máquinas pesadas",
IF(ISNUMBER(FIND("Estoque - Reboques",C64)),"Reboques",
IF(C64="Estoque","Estoque",
IF(AND(ISNUMBER(C64),C64&gt;1000,C64&lt;2000),"Caminhões",
IF(AND(ISNUMBER(C64),C64&gt;2000,C64&lt;3000),"Tratores",
IF(AND(ISNUMBER(C64),C64&gt;3000,C64&lt;4000),"Carregadeiras",
IF(AND(ISNUMBER(C64),C64&gt;4000,C64&lt;5000),"Máquinas pesadas",
IF(AND(ISNUMBER(C64),C64&gt;5000,C64&lt;6000),"Colhedoras",
IF(AND(ISNUMBER(C64),C64&gt;7000,C64&lt;8000),"Irrigação",
IF(AND(ISNUMBER(C64),C64&gt;8000,C64&lt;9000),"Reboques",IF(AND(ISNUMBER(C64),C64&gt;0,C64&lt;1000),"Veic. Leves","")))))))))))))))))))))</f>
        <v>Caminhões</v>
      </c>
      <c r="B64" s="111"/>
      <c r="C64" s="171">
        <v>1020</v>
      </c>
      <c r="D64" s="170">
        <v>3862</v>
      </c>
      <c r="E64" s="173" t="s">
        <v>26014</v>
      </c>
      <c r="F64" s="101" t="str">
        <f>IF(ISBLANK(K64), "Apenas Solicitação", "Tem OC")</f>
        <v>Tem OC</v>
      </c>
      <c r="G64" s="170">
        <v>2</v>
      </c>
      <c r="H64" s="113">
        <f>G64-I64</f>
        <v>2</v>
      </c>
      <c r="I64" s="113"/>
      <c r="J64" s="174">
        <v>45852</v>
      </c>
      <c r="K64" s="174">
        <v>45857</v>
      </c>
      <c r="L64" s="173" t="s">
        <v>20152</v>
      </c>
      <c r="M64" s="104" t="str">
        <f ca="1">IF(OR(N64="", N64=0), "", IF(N64&gt;TODAY(), "No prazo", "Atrasado"))</f>
        <v>Atrasado</v>
      </c>
      <c r="N64" s="104">
        <f>IFERROR(K64 + VALUE(LEFT(L64, FIND(" ", L64) - 1)), "")</f>
        <v>45858</v>
      </c>
      <c r="O64" s="105">
        <f>IF(_xlfn.DAYS(K64,J64)&lt;0, "Aguardando OC", _xlfn.DAYS(K64,J64))</f>
        <v>5</v>
      </c>
      <c r="P64" s="212">
        <v>411601</v>
      </c>
      <c r="Q64" s="55"/>
      <c r="R64" s="212">
        <v>171161</v>
      </c>
      <c r="S64" s="2">
        <v>221</v>
      </c>
      <c r="T64" s="65" t="s">
        <v>1029</v>
      </c>
      <c r="U64" s="170">
        <v>47.52</v>
      </c>
      <c r="V64" s="170">
        <v>2097</v>
      </c>
      <c r="W64" s="117" t="str">
        <f>IFERROR(VLOOKUP(V64, Fornecedores!A:C, 3, FALSE), "")</f>
        <v xml:space="preserve">CAUPECAS            </v>
      </c>
      <c r="X64" s="105" t="str">
        <f>IFERROR(VLOOKUP(V64, Fornecedores!A:E, 5, FALSE), "")</f>
        <v>Recife</v>
      </c>
      <c r="Y64" s="105" t="str">
        <f>IFERROR(VLOOKUP(V64, Fornecedores!A:F, 6, FALSE), "")</f>
        <v>PE</v>
      </c>
      <c r="Z64" s="101" t="str">
        <f>IF(H64=0, "Pedido entregue!", "Pendente")</f>
        <v>Pendente</v>
      </c>
      <c r="AA64" s="119"/>
      <c r="AB64" s="132" t="str">
        <f>IF(Z64="Pedido Entregue!", IF(AA64=1, "Retirado do Almoxarifado", IF(AA64=2, "Material devolvido", "Aguardando retirada")), IF(Z64="Pendente", "Entrega pendente", ""))</f>
        <v>Entrega pendente</v>
      </c>
      <c r="AC64" s="18">
        <v>1</v>
      </c>
      <c r="AD64" s="18">
        <f>AC64/SUMIF($P:$P,P64,$AC:$AC)</f>
        <v>1</v>
      </c>
      <c r="AE64" s="18">
        <f>IF(R64=0,0,AC64/SUMIF($R:$R,R64,$AC:$AC))</f>
        <v>0.1111111111111111</v>
      </c>
      <c r="AF64" s="18">
        <f>IF(R64=0,1,0)</f>
        <v>0</v>
      </c>
      <c r="AH64" t="str">
        <f>TEXT(J64,"MMMM")</f>
        <v>julho</v>
      </c>
    </row>
    <row r="65" spans="1:34" ht="12.75" hidden="1" customHeight="1" x14ac:dyDescent="0.25">
      <c r="A65" s="90" t="str">
        <f>IF(C65="Oficina Diversos","Oficina Geral",
IF(ISNUMBER(FIND("Estoque - Colhedoras",C65)),"Colhedoras",IF(ISNUMBER(FIND("Caldeiraria",C65)),"Caldeiraria",IF(ISNUMBER(FIND("Borracharia",C65)),"Borracharia",IF(ISNUMBER(FIND("Lubrificação",C65)),"Lubrificação",
IF(ISNUMBER(FIND("Estoque - Carregadeiras",C65)),"Carregadeiras",IF(ISNUMBER(FIND("Estoque - Veic. Leves",C65)),"Veic. Leves",
IF(ISNUMBER(FIND("Estoque - Caminhões",C65)),"Caminhões",IF(ISNUMBER(FIND("Estoque - Transbordos",C65)),"Transbordos",
IF(ISNUMBER(FIND("Estoque - Tratores",C65)),"Tratores",
IF(ISNUMBER(FIND("Estoque - Máquinas pesadas",C65)),"Máquinas pesadas",
IF(ISNUMBER(FIND("Estoque - Reboques",C65)),"Reboques",
IF(C65="Estoque","Estoque",
IF(AND(ISNUMBER(C65),C65&gt;1000,C65&lt;2000),"Caminhões",
IF(AND(ISNUMBER(C65),C65&gt;2000,C65&lt;3000),"Tratores",
IF(AND(ISNUMBER(C65),C65&gt;3000,C65&lt;4000),"Carregadeiras",
IF(AND(ISNUMBER(C65),C65&gt;4000,C65&lt;5000),"Máquinas pesadas",
IF(AND(ISNUMBER(C65),C65&gt;5000,C65&lt;6000),"Colhedoras",
IF(AND(ISNUMBER(C65),C65&gt;7000,C65&lt;8000),"Irrigação",
IF(AND(ISNUMBER(C65),C65&gt;8000,C65&lt;9000),"Reboques",IF(AND(ISNUMBER(C65),C65&gt;0,C65&lt;1000),"Veic. Leves","")))))))))))))))))))))</f>
        <v>Caminhões</v>
      </c>
      <c r="B65" s="111"/>
      <c r="C65" s="113">
        <v>1023</v>
      </c>
      <c r="D65" s="2">
        <v>3862</v>
      </c>
      <c r="E65" s="3" t="s">
        <v>20509</v>
      </c>
      <c r="F65" s="101" t="str">
        <f>IF(ISBLANK(K65), "Apenas Solicitação", "Tem OC")</f>
        <v>Tem OC</v>
      </c>
      <c r="G65" s="2">
        <v>2</v>
      </c>
      <c r="H65" s="113">
        <f>G65-I65</f>
        <v>0</v>
      </c>
      <c r="I65" s="113">
        <v>2</v>
      </c>
      <c r="J65" s="4">
        <v>45821</v>
      </c>
      <c r="K65" s="180">
        <v>45831</v>
      </c>
      <c r="L65" s="3" t="s">
        <v>20151</v>
      </c>
      <c r="M65" s="104" t="str">
        <f ca="1">IF(OR(N65="", N65=0), "", IF(N65&gt;TODAY(), "No prazo", "Atrasado"))</f>
        <v>Atrasado</v>
      </c>
      <c r="N65" s="104">
        <f>IFERROR(K65 + VALUE(LEFT(L65, FIND(" ", L65) - 1)), "")</f>
        <v>45831</v>
      </c>
      <c r="O65" s="105">
        <f>IF(_xlfn.DAYS(K65,J65)&lt;0, "Aguardando OC", _xlfn.DAYS(K65,J65))</f>
        <v>10</v>
      </c>
      <c r="P65" s="14">
        <v>407589</v>
      </c>
      <c r="Q65" s="55"/>
      <c r="R65" s="14">
        <v>169646</v>
      </c>
      <c r="S65" s="2">
        <v>221</v>
      </c>
      <c r="T65" s="65" t="s">
        <v>1029</v>
      </c>
      <c r="U65" s="21">
        <v>35.17</v>
      </c>
      <c r="V65" s="2">
        <v>2097</v>
      </c>
      <c r="W65" s="117" t="str">
        <f>IFERROR(VLOOKUP(V65, Fornecedores!A:C, 3, FALSE), "")</f>
        <v xml:space="preserve">CAUPECAS            </v>
      </c>
      <c r="X65" s="105" t="str">
        <f>IFERROR(VLOOKUP(V65, Fornecedores!A:E, 5, FALSE), "")</f>
        <v>Recife</v>
      </c>
      <c r="Y65" s="105" t="str">
        <f>IFERROR(VLOOKUP(V65, Fornecedores!A:F, 6, FALSE), "")</f>
        <v>PE</v>
      </c>
      <c r="Z65" s="101" t="str">
        <f>IF(H65=0, "Pedido entregue!", "Pendente")</f>
        <v>Pedido entregue!</v>
      </c>
      <c r="AA65" s="119"/>
      <c r="AB65" s="132" t="str">
        <f>IF(Z65="Pedido Entregue!", IF(AA65=1, "Retirado do Almoxarifado", IF(AA65=2, "Material devolvido", "Aguardando retirada")), IF(Z65="Pendente", "Entrega pendente", ""))</f>
        <v>Aguardando retirada</v>
      </c>
      <c r="AC65" s="18">
        <v>1</v>
      </c>
      <c r="AD65" s="18">
        <f>AC65/SUMIF($P:$P,P65,$AC:$AC)</f>
        <v>1</v>
      </c>
      <c r="AE65" s="18">
        <f>IF(R65=0,0,AC65/SUMIF($R:$R,R65,$AC:$AC))</f>
        <v>0.125</v>
      </c>
      <c r="AF65" s="18">
        <f>IF(R65=0,1,0)</f>
        <v>0</v>
      </c>
      <c r="AH65" t="str">
        <f>TEXT(J65,"MMMM")</f>
        <v>junho</v>
      </c>
    </row>
    <row r="66" spans="1:34" ht="12.75" hidden="1" customHeight="1" x14ac:dyDescent="0.25">
      <c r="A66" s="90" t="str">
        <f>IF(C66="Oficina Diversos","Oficina Geral",
IF(ISNUMBER(FIND("Estoque - Colhedoras",C66)),"Colhedoras",IF(ISNUMBER(FIND("Caldeiraria",C66)),"Caldeiraria",IF(ISNUMBER(FIND("Borracharia",C66)),"Borracharia",IF(ISNUMBER(FIND("Lubrificação",C66)),"Lubrificação",
IF(ISNUMBER(FIND("Estoque - Carregadeiras",C66)),"Carregadeiras",IF(ISNUMBER(FIND("Estoque - Veic. Leves",C66)),"Veic. Leves",
IF(ISNUMBER(FIND("Estoque - Caminhões",C66)),"Caminhões",IF(ISNUMBER(FIND("Estoque - Transbordos",C66)),"Transbordos",
IF(ISNUMBER(FIND("Estoque - Tratores",C66)),"Tratores",
IF(ISNUMBER(FIND("Estoque - Máquinas pesadas",C66)),"Máquinas pesadas",
IF(ISNUMBER(FIND("Estoque - Reboques",C66)),"Reboques",
IF(C66="Estoque","Estoque",
IF(AND(ISNUMBER(C66),C66&gt;1000,C66&lt;2000),"Caminhões",
IF(AND(ISNUMBER(C66),C66&gt;2000,C66&lt;3000),"Tratores",
IF(AND(ISNUMBER(C66),C66&gt;3000,C66&lt;4000),"Carregadeiras",
IF(AND(ISNUMBER(C66),C66&gt;4000,C66&lt;5000),"Máquinas pesadas",
IF(AND(ISNUMBER(C66),C66&gt;5000,C66&lt;6000),"Colhedoras",
IF(AND(ISNUMBER(C66),C66&gt;7000,C66&lt;8000),"Irrigação",
IF(AND(ISNUMBER(C66),C66&gt;8000,C66&lt;9000),"Reboques",IF(AND(ISNUMBER(C66),C66&gt;0,C66&lt;1000),"Veic. Leves","")))))))))))))))))))))</f>
        <v>Caminhões</v>
      </c>
      <c r="B66" s="8"/>
      <c r="C66" s="42">
        <v>1008</v>
      </c>
      <c r="D66" s="42">
        <v>3904</v>
      </c>
      <c r="E66" s="43" t="s">
        <v>1152</v>
      </c>
      <c r="F66" s="14" t="str">
        <f>IF(ISBLANK(K66), "Apenas Solicitação", "Tem OC")</f>
        <v>Tem OC</v>
      </c>
      <c r="G66" s="42">
        <v>2</v>
      </c>
      <c r="H66" s="2">
        <f>G66-I66</f>
        <v>0</v>
      </c>
      <c r="I66" s="2">
        <v>2</v>
      </c>
      <c r="J66" s="44">
        <v>45786</v>
      </c>
      <c r="K66" s="185">
        <v>45789</v>
      </c>
      <c r="L66" s="3"/>
      <c r="M66" s="44"/>
      <c r="N66" s="44" t="str">
        <f>IFERROR(K66 + VALUE(LEFT(L66, FIND(" ", L66) - 1)), "")</f>
        <v/>
      </c>
      <c r="O66" s="3">
        <f>IF(_xlfn.DAYS(K66,J66)&lt;0, "Aguardando OC", _xlfn.DAYS(K66,J66))</f>
        <v>3</v>
      </c>
      <c r="P66" s="191">
        <v>402113</v>
      </c>
      <c r="Q66" s="42"/>
      <c r="R66" s="191">
        <v>167486</v>
      </c>
      <c r="S66" s="42">
        <v>221</v>
      </c>
      <c r="T66" s="67" t="s">
        <v>1029</v>
      </c>
      <c r="U66" s="45">
        <v>500.8</v>
      </c>
      <c r="V66" s="42"/>
      <c r="W66" s="47" t="str">
        <f>IFERROR(VLOOKUP(V66, Fornecedores!A:C, 3, FALSE), "")</f>
        <v/>
      </c>
      <c r="X66" s="43" t="str">
        <f>IFERROR(VLOOKUP(V66, Fornecedores!A:E, 5, FALSE), "")</f>
        <v/>
      </c>
      <c r="Y66" s="43" t="str">
        <f>IFERROR(VLOOKUP(V66, Fornecedores!A:F, 6, FALSE), "")</f>
        <v/>
      </c>
      <c r="Z66" s="14" t="str">
        <f>IF(H66=0, "Pedido entregue!", "Pendente")</f>
        <v>Pedido entregue!</v>
      </c>
      <c r="AA66" s="59">
        <v>1</v>
      </c>
      <c r="AB66" s="58" t="str">
        <f>IF(Z66="Pedido Entregue!", IF(AA66=1, "Retirado do Almoxarifado", IF(AA66=2, "Material devolvido", "Aguardando retirada")), IF(Z66="Pendente", "Entrega pendente", ""))</f>
        <v>Retirado do Almoxarifado</v>
      </c>
      <c r="AC66" s="18">
        <v>1</v>
      </c>
      <c r="AD66" s="18">
        <f>AC66/SUMIF($P:$P,P66,$AC:$AC)</f>
        <v>1</v>
      </c>
      <c r="AE66" s="18">
        <f>IF(R66=0,0,AC66/SUMIF($R:$R,R66,$AC:$AC))</f>
        <v>1</v>
      </c>
      <c r="AF66" s="18">
        <f>IF(R66=0,1,0)</f>
        <v>0</v>
      </c>
      <c r="AG66" s="18">
        <f>IF(R66=0,#REF!-J66,0)</f>
        <v>0</v>
      </c>
      <c r="AH66" t="str">
        <f>TEXT(J66,"MMMM")</f>
        <v>maio</v>
      </c>
    </row>
    <row r="67" spans="1:34" ht="12.75" customHeight="1" x14ac:dyDescent="0.25">
      <c r="A67" s="90" t="str">
        <f>IF(C67="Oficina Diversos","Oficina Geral",
IF(ISNUMBER(FIND("Estoque - Colhedoras",C67)),"Colhedoras",IF(ISNUMBER(FIND("Caldeiraria",C67)),"Caldeiraria",IF(ISNUMBER(FIND("Borracharia",C67)),"Borracharia",IF(ISNUMBER(FIND("Lubrificação",C67)),"Lubrificação",
IF(ISNUMBER(FIND("Estoque - Carregadeiras",C67)),"Carregadeiras",IF(ISNUMBER(FIND("Estoque - Veic. Leves",C67)),"Veic. Leves",
IF(ISNUMBER(FIND("Estoque - Caminhões",C67)),"Caminhões",IF(ISNUMBER(FIND("Estoque - Transbordos",C67)),"Transbordos",
IF(ISNUMBER(FIND("Estoque - Tratores",C67)),"Tratores",
IF(ISNUMBER(FIND("Estoque - Máquinas pesadas",C67)),"Máquinas pesadas",
IF(ISNUMBER(FIND("Estoque - Reboques",C67)),"Reboques",
IF(C67="Estoque","Estoque",
IF(AND(ISNUMBER(C67),C67&gt;1000,C67&lt;2000),"Caminhões",
IF(AND(ISNUMBER(C67),C67&gt;2000,C67&lt;3000),"Tratores",
IF(AND(ISNUMBER(C67),C67&gt;3000,C67&lt;4000),"Carregadeiras",
IF(AND(ISNUMBER(C67),C67&gt;4000,C67&lt;5000),"Máquinas pesadas",
IF(AND(ISNUMBER(C67),C67&gt;5000,C67&lt;6000),"Colhedoras",
IF(AND(ISNUMBER(C67),C67&gt;7000,C67&lt;8000),"Irrigação",
IF(AND(ISNUMBER(C67),C67&gt;8000,C67&lt;9000),"Reboques",IF(AND(ISNUMBER(C67),C67&gt;0,C67&lt;1000),"Veic. Leves","")))))))))))))))))))))</f>
        <v>Oficina Geral</v>
      </c>
      <c r="B67" s="111"/>
      <c r="C67" s="171" t="s">
        <v>661</v>
      </c>
      <c r="D67" s="170">
        <v>4134</v>
      </c>
      <c r="E67" s="173" t="s">
        <v>20772</v>
      </c>
      <c r="F67" s="101" t="str">
        <f>IF(ISBLANK(K67), "Apenas Solicitação", "Tem OC")</f>
        <v>Apenas Solicitação</v>
      </c>
      <c r="G67" s="170">
        <v>1</v>
      </c>
      <c r="H67" s="113">
        <f>G67-I67</f>
        <v>1</v>
      </c>
      <c r="I67" s="113"/>
      <c r="J67" s="174">
        <v>45829</v>
      </c>
      <c r="K67" s="201"/>
      <c r="L67" s="173"/>
      <c r="M67" s="104" t="str">
        <f ca="1">IF(OR(N67="", N67=0), "", IF(N67&gt;TODAY(), "No prazo", "Atrasado"))</f>
        <v/>
      </c>
      <c r="N67" s="104" t="str">
        <f>IFERROR(K67 + VALUE(LEFT(L67, FIND(" ", L67) - 1)), "")</f>
        <v/>
      </c>
      <c r="O67" s="105" t="str">
        <f>IF(_xlfn.DAYS(K67,J67)&lt;0, "Aguardando OC", _xlfn.DAYS(K67,J67))</f>
        <v>Aguardando OC</v>
      </c>
      <c r="P67" s="201">
        <v>408652</v>
      </c>
      <c r="Q67" s="55"/>
      <c r="R67" s="201">
        <v>0</v>
      </c>
      <c r="S67" s="2">
        <v>221</v>
      </c>
      <c r="T67" s="65" t="s">
        <v>1029</v>
      </c>
      <c r="U67" s="170">
        <v>14</v>
      </c>
      <c r="V67" s="170"/>
      <c r="W67" s="117" t="str">
        <f>IFERROR(VLOOKUP(V67, Fornecedores!A:C, 3, FALSE), "")</f>
        <v/>
      </c>
      <c r="X67" s="105" t="str">
        <f>IFERROR(VLOOKUP(V67, Fornecedores!A:E, 5, FALSE), "")</f>
        <v/>
      </c>
      <c r="Y67" s="105" t="str">
        <f>IFERROR(VLOOKUP(V67, Fornecedores!A:F, 6, FALSE), "")</f>
        <v/>
      </c>
      <c r="Z67" s="101" t="str">
        <f>IF(H67=0, "Pedido entregue!", "Pendente")</f>
        <v>Pendente</v>
      </c>
      <c r="AA67" s="119"/>
      <c r="AB67" s="132" t="str">
        <f>IF(Z67="Pedido Entregue!", IF(AA67=1, "Retirado do Almoxarifado", IF(AA67=2, "Material devolvido", "Aguardando retirada")), IF(Z67="Pendente", "Entrega pendente", ""))</f>
        <v>Entrega pendente</v>
      </c>
      <c r="AC67" s="18">
        <v>1</v>
      </c>
      <c r="AD67" s="18">
        <f>AC67/SUMIF($P:$P,P67,$AC:$AC)</f>
        <v>1</v>
      </c>
      <c r="AE67" s="18">
        <f>IF(R67=0,0,AC67/SUMIF($R:$R,R67,$AC:$AC))</f>
        <v>0</v>
      </c>
      <c r="AF67" s="18">
        <f>IF(R67=0,1,0)</f>
        <v>1</v>
      </c>
      <c r="AH67" t="str">
        <f>TEXT(J67,"MMMM")</f>
        <v>junho</v>
      </c>
    </row>
    <row r="68" spans="1:34" ht="12.75" customHeight="1" x14ac:dyDescent="0.25">
      <c r="A68" s="90" t="str">
        <f>IF(C68="Oficina Diversos","Oficina Geral",
IF(ISNUMBER(FIND("Estoque - Colhedoras",C68)),"Colhedoras",IF(ISNUMBER(FIND("Caldeiraria",C68)),"Caldeiraria",IF(ISNUMBER(FIND("Borracharia",C68)),"Borracharia",IF(ISNUMBER(FIND("Lubrificação",C68)),"Lubrificação",
IF(ISNUMBER(FIND("Estoque - Carregadeiras",C68)),"Carregadeiras",IF(ISNUMBER(FIND("Estoque - Veic. Leves",C68)),"Veic. Leves",
IF(ISNUMBER(FIND("Estoque - Caminhões",C68)),"Caminhões",IF(ISNUMBER(FIND("Estoque - Transbordos",C68)),"Transbordos",
IF(ISNUMBER(FIND("Estoque - Tratores",C68)),"Tratores",
IF(ISNUMBER(FIND("Estoque - Máquinas pesadas",C68)),"Máquinas pesadas",
IF(ISNUMBER(FIND("Estoque - Reboques",C68)),"Reboques",
IF(C68="Estoque","Estoque",
IF(AND(ISNUMBER(C68),C68&gt;1000,C68&lt;2000),"Caminhões",
IF(AND(ISNUMBER(C68),C68&gt;2000,C68&lt;3000),"Tratores",
IF(AND(ISNUMBER(C68),C68&gt;3000,C68&lt;4000),"Carregadeiras",
IF(AND(ISNUMBER(C68),C68&gt;4000,C68&lt;5000),"Máquinas pesadas",
IF(AND(ISNUMBER(C68),C68&gt;5000,C68&lt;6000),"Colhedoras",
IF(AND(ISNUMBER(C68),C68&gt;7000,C68&lt;8000),"Irrigação",
IF(AND(ISNUMBER(C68),C68&gt;8000,C68&lt;9000),"Reboques",IF(AND(ISNUMBER(C68),C68&gt;0,C68&lt;1000),"Veic. Leves","")))))))))))))))))))))</f>
        <v>Oficina Geral</v>
      </c>
      <c r="B68" s="111"/>
      <c r="C68" s="144" t="s">
        <v>20771</v>
      </c>
      <c r="D68" s="144">
        <v>4142</v>
      </c>
      <c r="E68" s="145" t="s">
        <v>20773</v>
      </c>
      <c r="F68" s="101" t="str">
        <f>IF(ISBLANK(K68), "Apenas Solicitação", "Tem OC")</f>
        <v>Apenas Solicitação</v>
      </c>
      <c r="G68" s="143">
        <v>1</v>
      </c>
      <c r="H68" s="113">
        <f>G68-I68</f>
        <v>1</v>
      </c>
      <c r="I68" s="113"/>
      <c r="J68" s="147">
        <v>45829</v>
      </c>
      <c r="K68" s="202"/>
      <c r="L68" s="49"/>
      <c r="M68" s="104" t="str">
        <f ca="1">IF(OR(N68="", N68=0), "", IF(N68&gt;TODAY(), "No prazo", "Atrasado"))</f>
        <v/>
      </c>
      <c r="N68" s="104" t="str">
        <f>IFERROR(K68 + VALUE(LEFT(L68, FIND(" ", L68) - 1)), "")</f>
        <v/>
      </c>
      <c r="O68" s="105" t="str">
        <f>IF(_xlfn.DAYS(K68,J68)&lt;0, "Aguardando OC", _xlfn.DAYS(K68,J68))</f>
        <v>Aguardando OC</v>
      </c>
      <c r="P68" s="200">
        <v>408653</v>
      </c>
      <c r="Q68" s="55"/>
      <c r="R68" s="200">
        <v>0</v>
      </c>
      <c r="S68" s="143">
        <v>221</v>
      </c>
      <c r="T68" s="65" t="s">
        <v>1029</v>
      </c>
      <c r="U68" s="164">
        <v>0</v>
      </c>
      <c r="V68" s="144"/>
      <c r="W68" s="117" t="str">
        <f>IFERROR(VLOOKUP(V68, Fornecedores!A:C, 3, FALSE), "")</f>
        <v/>
      </c>
      <c r="X68" s="105" t="str">
        <f>IFERROR(VLOOKUP(V68, Fornecedores!A:E, 5, FALSE), "")</f>
        <v/>
      </c>
      <c r="Y68" s="105" t="str">
        <f>IFERROR(VLOOKUP(V68, Fornecedores!A:F, 6, FALSE), "")</f>
        <v/>
      </c>
      <c r="Z68" s="101" t="str">
        <f>IF(H68=0, "Pedido entregue!", "Pendente")</f>
        <v>Pendente</v>
      </c>
      <c r="AA68" s="119"/>
      <c r="AB68" s="132" t="str">
        <f>IF(Z68="Pedido Entregue!", IF(AA68=1, "Retirado do Almoxarifado", IF(AA68=2, "Material devolvido", "Aguardando retirada")), IF(Z68="Pendente", "Entrega pendente", ""))</f>
        <v>Entrega pendente</v>
      </c>
      <c r="AC68" s="18">
        <v>1</v>
      </c>
      <c r="AD68" s="18">
        <f>AC68/SUMIF($P:$P,P68,$AC:$AC)</f>
        <v>1</v>
      </c>
      <c r="AE68" s="18">
        <f>IF(R68=0,0,AC68/SUMIF($R:$R,R68,$AC:$AC))</f>
        <v>0</v>
      </c>
      <c r="AF68" s="18">
        <f>IF(R68=0,1,0)</f>
        <v>1</v>
      </c>
      <c r="AH68" t="str">
        <f>TEXT(J68,"MMMM")</f>
        <v>junho</v>
      </c>
    </row>
    <row r="69" spans="1:34" ht="12.75" customHeight="1" x14ac:dyDescent="0.25">
      <c r="A69" s="90" t="str">
        <f>IF(C69="Oficina Diversos","Oficina Geral",
IF(ISNUMBER(FIND("Estoque - Colhedoras",C69)),"Colhedoras",IF(ISNUMBER(FIND("Caldeiraria",C69)),"Caldeiraria",IF(ISNUMBER(FIND("Borracharia",C69)),"Borracharia",IF(ISNUMBER(FIND("Lubrificação",C69)),"Lubrificação",
IF(ISNUMBER(FIND("Estoque - Carregadeiras",C69)),"Carregadeiras",IF(ISNUMBER(FIND("Estoque - Veic. Leves",C69)),"Veic. Leves",
IF(ISNUMBER(FIND("Estoque - Caminhões",C69)),"Caminhões",IF(ISNUMBER(FIND("Estoque - Transbordos",C69)),"Transbordos",
IF(ISNUMBER(FIND("Estoque - Tratores",C69)),"Tratores",
IF(ISNUMBER(FIND("Estoque - Máquinas pesadas",C69)),"Máquinas pesadas",
IF(ISNUMBER(FIND("Estoque - Reboques",C69)),"Reboques",
IF(C69="Estoque","Estoque",
IF(AND(ISNUMBER(C69),C69&gt;1000,C69&lt;2000),"Caminhões",
IF(AND(ISNUMBER(C69),C69&gt;2000,C69&lt;3000),"Tratores",
IF(AND(ISNUMBER(C69),C69&gt;3000,C69&lt;4000),"Carregadeiras",
IF(AND(ISNUMBER(C69),C69&gt;4000,C69&lt;5000),"Máquinas pesadas",
IF(AND(ISNUMBER(C69),C69&gt;5000,C69&lt;6000),"Colhedoras",
IF(AND(ISNUMBER(C69),C69&gt;7000,C69&lt;8000),"Irrigação",
IF(AND(ISNUMBER(C69),C69&gt;8000,C69&lt;9000),"Reboques",IF(AND(ISNUMBER(C69),C69&gt;0,C69&lt;1000),"Veic. Leves","")))))))))))))))))))))</f>
        <v>Oficina Geral</v>
      </c>
      <c r="B69" s="111"/>
      <c r="C69" s="144" t="s">
        <v>20771</v>
      </c>
      <c r="D69" s="144">
        <v>4143</v>
      </c>
      <c r="E69" s="145" t="s">
        <v>20774</v>
      </c>
      <c r="F69" s="101" t="str">
        <f>IF(ISBLANK(K69), "Apenas Solicitação", "Tem OC")</f>
        <v>Apenas Solicitação</v>
      </c>
      <c r="G69" s="143">
        <v>1</v>
      </c>
      <c r="H69" s="113">
        <f>G69-I69</f>
        <v>1</v>
      </c>
      <c r="I69" s="113"/>
      <c r="J69" s="147">
        <v>45829</v>
      </c>
      <c r="K69" s="202"/>
      <c r="L69" s="49"/>
      <c r="M69" s="104" t="str">
        <f ca="1">IF(OR(N69="", N69=0), "", IF(N69&gt;TODAY(), "No prazo", "Atrasado"))</f>
        <v/>
      </c>
      <c r="N69" s="104" t="str">
        <f>IFERROR(K69 + VALUE(LEFT(L69, FIND(" ", L69) - 1)), "")</f>
        <v/>
      </c>
      <c r="O69" s="105" t="str">
        <f>IF(_xlfn.DAYS(K69,J69)&lt;0, "Aguardando OC", _xlfn.DAYS(K69,J69))</f>
        <v>Aguardando OC</v>
      </c>
      <c r="P69" s="200">
        <v>408654</v>
      </c>
      <c r="Q69" s="55"/>
      <c r="R69" s="200">
        <v>0</v>
      </c>
      <c r="S69" s="143">
        <v>221</v>
      </c>
      <c r="T69" s="65" t="s">
        <v>1029</v>
      </c>
      <c r="U69" s="164">
        <v>0</v>
      </c>
      <c r="V69" s="144"/>
      <c r="W69" s="117" t="str">
        <f>IFERROR(VLOOKUP(V69, Fornecedores!A:C, 3, FALSE), "")</f>
        <v/>
      </c>
      <c r="X69" s="105" t="str">
        <f>IFERROR(VLOOKUP(V69, Fornecedores!A:E, 5, FALSE), "")</f>
        <v/>
      </c>
      <c r="Y69" s="105" t="str">
        <f>IFERROR(VLOOKUP(V69, Fornecedores!A:F, 6, FALSE), "")</f>
        <v/>
      </c>
      <c r="Z69" s="101" t="str">
        <f>IF(H69=0, "Pedido entregue!", "Pendente")</f>
        <v>Pendente</v>
      </c>
      <c r="AA69" s="119"/>
      <c r="AB69" s="132" t="str">
        <f>IF(Z69="Pedido Entregue!", IF(AA69=1, "Retirado do Almoxarifado", IF(AA69=2, "Material devolvido", "Aguardando retirada")), IF(Z69="Pendente", "Entrega pendente", ""))</f>
        <v>Entrega pendente</v>
      </c>
      <c r="AC69" s="18">
        <v>1</v>
      </c>
      <c r="AD69" s="18">
        <f>AC69/SUMIF($P:$P,P69,$AC:$AC)</f>
        <v>1</v>
      </c>
      <c r="AE69" s="18">
        <f>IF(R69=0,0,AC69/SUMIF($R:$R,R69,$AC:$AC))</f>
        <v>0</v>
      </c>
      <c r="AF69" s="18">
        <f>IF(R69=0,1,0)</f>
        <v>1</v>
      </c>
      <c r="AH69" t="str">
        <f>TEXT(J69,"MMMM")</f>
        <v>junho</v>
      </c>
    </row>
    <row r="70" spans="1:34" ht="12.75" customHeight="1" x14ac:dyDescent="0.25">
      <c r="A70" s="90" t="str">
        <f>IF(C70="Oficina Diversos","Oficina Geral",
IF(ISNUMBER(FIND("Estoque - Colhedoras",C70)),"Colhedoras",IF(ISNUMBER(FIND("Caldeiraria",C70)),"Caldeiraria",IF(ISNUMBER(FIND("Borracharia",C70)),"Borracharia",IF(ISNUMBER(FIND("Lubrificação",C70)),"Lubrificação",
IF(ISNUMBER(FIND("Estoque - Carregadeiras",C70)),"Carregadeiras",IF(ISNUMBER(FIND("Estoque - Veic. Leves",C70)),"Veic. Leves",
IF(ISNUMBER(FIND("Estoque - Caminhões",C70)),"Caminhões",IF(ISNUMBER(FIND("Estoque - Transbordos",C70)),"Transbordos",
IF(ISNUMBER(FIND("Estoque - Tratores",C70)),"Tratores",
IF(ISNUMBER(FIND("Estoque - Máquinas pesadas",C70)),"Máquinas pesadas",
IF(ISNUMBER(FIND("Estoque - Reboques",C70)),"Reboques",
IF(C70="Estoque","Estoque",
IF(AND(ISNUMBER(C70),C70&gt;1000,C70&lt;2000),"Caminhões",
IF(AND(ISNUMBER(C70),C70&gt;2000,C70&lt;3000),"Tratores",
IF(AND(ISNUMBER(C70),C70&gt;3000,C70&lt;4000),"Carregadeiras",
IF(AND(ISNUMBER(C70),C70&gt;4000,C70&lt;5000),"Máquinas pesadas",
IF(AND(ISNUMBER(C70),C70&gt;5000,C70&lt;6000),"Colhedoras",
IF(AND(ISNUMBER(C70),C70&gt;7000,C70&lt;8000),"Irrigação",
IF(AND(ISNUMBER(C70),C70&gt;8000,C70&lt;9000),"Reboques",IF(AND(ISNUMBER(C70),C70&gt;0,C70&lt;1000),"Veic. Leves","")))))))))))))))))))))</f>
        <v>Oficina Geral</v>
      </c>
      <c r="B70" s="111"/>
      <c r="C70" s="144" t="s">
        <v>20771</v>
      </c>
      <c r="D70" s="144">
        <v>4146</v>
      </c>
      <c r="E70" s="145" t="s">
        <v>20775</v>
      </c>
      <c r="F70" s="101" t="str">
        <f>IF(ISBLANK(K70), "Apenas Solicitação", "Tem OC")</f>
        <v>Apenas Solicitação</v>
      </c>
      <c r="G70" s="143">
        <v>1</v>
      </c>
      <c r="H70" s="113">
        <f>G70-I70</f>
        <v>1</v>
      </c>
      <c r="I70" s="113"/>
      <c r="J70" s="147">
        <v>45829</v>
      </c>
      <c r="K70" s="202"/>
      <c r="L70" s="49"/>
      <c r="M70" s="104" t="str">
        <f ca="1">IF(OR(N70="", N70=0), "", IF(N70&gt;TODAY(), "No prazo", "Atrasado"))</f>
        <v/>
      </c>
      <c r="N70" s="104" t="str">
        <f>IFERROR(K70 + VALUE(LEFT(L70, FIND(" ", L70) - 1)), "")</f>
        <v/>
      </c>
      <c r="O70" s="105" t="str">
        <f>IF(_xlfn.DAYS(K70,J70)&lt;0, "Aguardando OC", _xlfn.DAYS(K70,J70))</f>
        <v>Aguardando OC</v>
      </c>
      <c r="P70" s="200">
        <v>408655</v>
      </c>
      <c r="Q70" s="55"/>
      <c r="R70" s="200">
        <v>0</v>
      </c>
      <c r="S70" s="143">
        <v>221</v>
      </c>
      <c r="T70" s="65" t="s">
        <v>1029</v>
      </c>
      <c r="U70" s="164">
        <v>0</v>
      </c>
      <c r="V70" s="144"/>
      <c r="W70" s="117" t="str">
        <f>IFERROR(VLOOKUP(V70, Fornecedores!A:C, 3, FALSE), "")</f>
        <v/>
      </c>
      <c r="X70" s="105" t="str">
        <f>IFERROR(VLOOKUP(V70, Fornecedores!A:E, 5, FALSE), "")</f>
        <v/>
      </c>
      <c r="Y70" s="105" t="str">
        <f>IFERROR(VLOOKUP(V70, Fornecedores!A:F, 6, FALSE), "")</f>
        <v/>
      </c>
      <c r="Z70" s="101" t="str">
        <f>IF(H70=0, "Pedido entregue!", "Pendente")</f>
        <v>Pendente</v>
      </c>
      <c r="AA70" s="119"/>
      <c r="AB70" s="132" t="str">
        <f>IF(Z70="Pedido Entregue!", IF(AA70=1, "Retirado do Almoxarifado", IF(AA70=2, "Material devolvido", "Aguardando retirada")), IF(Z70="Pendente", "Entrega pendente", ""))</f>
        <v>Entrega pendente</v>
      </c>
      <c r="AC70" s="18">
        <v>1</v>
      </c>
      <c r="AD70" s="18">
        <f>AC70/SUMIF($P:$P,P70,$AC:$AC)</f>
        <v>1</v>
      </c>
      <c r="AE70" s="18">
        <f>IF(R70=0,0,AC70/SUMIF($R:$R,R70,$AC:$AC))</f>
        <v>0</v>
      </c>
      <c r="AF70" s="18">
        <f>IF(R70=0,1,0)</f>
        <v>1</v>
      </c>
      <c r="AH70" t="str">
        <f>TEXT(J70,"MMMM")</f>
        <v>junho</v>
      </c>
    </row>
    <row r="71" spans="1:34" ht="12.75" customHeight="1" x14ac:dyDescent="0.25">
      <c r="A71" s="90" t="str">
        <f>IF(C71="Oficina Diversos","Oficina Geral",
IF(ISNUMBER(FIND("Estoque - Colhedoras",C71)),"Colhedoras",IF(ISNUMBER(FIND("Caldeiraria",C71)),"Caldeiraria",IF(ISNUMBER(FIND("Borracharia",C71)),"Borracharia",IF(ISNUMBER(FIND("Lubrificação",C71)),"Lubrificação",
IF(ISNUMBER(FIND("Estoque - Carregadeiras",C71)),"Carregadeiras",IF(ISNUMBER(FIND("Estoque - Veic. Leves",C71)),"Veic. Leves",
IF(ISNUMBER(FIND("Estoque - Caminhões",C71)),"Caminhões",IF(ISNUMBER(FIND("Estoque - Transbordos",C71)),"Transbordos",
IF(ISNUMBER(FIND("Estoque - Tratores",C71)),"Tratores",
IF(ISNUMBER(FIND("Estoque - Máquinas pesadas",C71)),"Máquinas pesadas",
IF(ISNUMBER(FIND("Estoque - Reboques",C71)),"Reboques",
IF(C71="Estoque","Estoque",
IF(AND(ISNUMBER(C71),C71&gt;1000,C71&lt;2000),"Caminhões",
IF(AND(ISNUMBER(C71),C71&gt;2000,C71&lt;3000),"Tratores",
IF(AND(ISNUMBER(C71),C71&gt;3000,C71&lt;4000),"Carregadeiras",
IF(AND(ISNUMBER(C71),C71&gt;4000,C71&lt;5000),"Máquinas pesadas",
IF(AND(ISNUMBER(C71),C71&gt;5000,C71&lt;6000),"Colhedoras",
IF(AND(ISNUMBER(C71),C71&gt;7000,C71&lt;8000),"Irrigação",
IF(AND(ISNUMBER(C71),C71&gt;8000,C71&lt;9000),"Reboques",IF(AND(ISNUMBER(C71),C71&gt;0,C71&lt;1000),"Veic. Leves","")))))))))))))))))))))</f>
        <v>Oficina Geral</v>
      </c>
      <c r="B71" s="111"/>
      <c r="C71" s="144" t="s">
        <v>20771</v>
      </c>
      <c r="D71" s="144">
        <v>4147</v>
      </c>
      <c r="E71" s="145" t="s">
        <v>20776</v>
      </c>
      <c r="F71" s="101" t="str">
        <f>IF(ISBLANK(K71), "Apenas Solicitação", "Tem OC")</f>
        <v>Apenas Solicitação</v>
      </c>
      <c r="G71" s="143">
        <v>1</v>
      </c>
      <c r="H71" s="113">
        <f>G71-I71</f>
        <v>1</v>
      </c>
      <c r="I71" s="113"/>
      <c r="J71" s="147">
        <v>45829</v>
      </c>
      <c r="K71" s="202"/>
      <c r="L71" s="49"/>
      <c r="M71" s="104" t="str">
        <f ca="1">IF(OR(N71="", N71=0), "", IF(N71&gt;TODAY(), "No prazo", "Atrasado"))</f>
        <v/>
      </c>
      <c r="N71" s="104" t="str">
        <f>IFERROR(K71 + VALUE(LEFT(L71, FIND(" ", L71) - 1)), "")</f>
        <v/>
      </c>
      <c r="O71" s="105" t="str">
        <f>IF(_xlfn.DAYS(K71,J71)&lt;0, "Aguardando OC", _xlfn.DAYS(K71,J71))</f>
        <v>Aguardando OC</v>
      </c>
      <c r="P71" s="200">
        <v>408656</v>
      </c>
      <c r="Q71" s="55"/>
      <c r="R71" s="200">
        <v>0</v>
      </c>
      <c r="S71" s="143">
        <v>221</v>
      </c>
      <c r="T71" s="65" t="s">
        <v>1029</v>
      </c>
      <c r="U71" s="164">
        <v>0</v>
      </c>
      <c r="V71" s="144"/>
      <c r="W71" s="117" t="str">
        <f>IFERROR(VLOOKUP(V71, Fornecedores!A:C, 3, FALSE), "")</f>
        <v/>
      </c>
      <c r="X71" s="105" t="str">
        <f>IFERROR(VLOOKUP(V71, Fornecedores!A:E, 5, FALSE), "")</f>
        <v/>
      </c>
      <c r="Y71" s="105" t="str">
        <f>IFERROR(VLOOKUP(V71, Fornecedores!A:F, 6, FALSE), "")</f>
        <v/>
      </c>
      <c r="Z71" s="101" t="str">
        <f>IF(H71=0, "Pedido entregue!", "Pendente")</f>
        <v>Pendente</v>
      </c>
      <c r="AA71" s="119"/>
      <c r="AB71" s="132" t="str">
        <f>IF(Z71="Pedido Entregue!", IF(AA71=1, "Retirado do Almoxarifado", IF(AA71=2, "Material devolvido", "Aguardando retirada")), IF(Z71="Pendente", "Entrega pendente", ""))</f>
        <v>Entrega pendente</v>
      </c>
      <c r="AC71" s="18">
        <v>1</v>
      </c>
      <c r="AD71" s="18">
        <f>AC71/SUMIF($P:$P,P71,$AC:$AC)</f>
        <v>1</v>
      </c>
      <c r="AE71" s="18">
        <f>IF(R71=0,0,AC71/SUMIF($R:$R,R71,$AC:$AC))</f>
        <v>0</v>
      </c>
      <c r="AF71" s="18">
        <f>IF(R71=0,1,0)</f>
        <v>1</v>
      </c>
      <c r="AH71" t="str">
        <f>TEXT(J71,"MMMM")</f>
        <v>junho</v>
      </c>
    </row>
    <row r="72" spans="1:34" ht="12.75" customHeight="1" x14ac:dyDescent="0.25">
      <c r="A72" s="90" t="str">
        <f>IF(C72="Oficina Diversos","Oficina Geral",
IF(ISNUMBER(FIND("Estoque - Colhedoras",C72)),"Colhedoras",IF(ISNUMBER(FIND("Caldeiraria",C72)),"Caldeiraria",IF(ISNUMBER(FIND("Borracharia",C72)),"Borracharia",IF(ISNUMBER(FIND("Lubrificação",C72)),"Lubrificação",
IF(ISNUMBER(FIND("Estoque - Carregadeiras",C72)),"Carregadeiras",IF(ISNUMBER(FIND("Estoque - Veic. Leves",C72)),"Veic. Leves",
IF(ISNUMBER(FIND("Estoque - Caminhões",C72)),"Caminhões",IF(ISNUMBER(FIND("Estoque - Transbordos",C72)),"Transbordos",
IF(ISNUMBER(FIND("Estoque - Tratores",C72)),"Tratores",
IF(ISNUMBER(FIND("Estoque - Máquinas pesadas",C72)),"Máquinas pesadas",
IF(ISNUMBER(FIND("Estoque - Reboques",C72)),"Reboques",
IF(C72="Estoque","Estoque",
IF(AND(ISNUMBER(C72),C72&gt;1000,C72&lt;2000),"Caminhões",
IF(AND(ISNUMBER(C72),C72&gt;2000,C72&lt;3000),"Tratores",
IF(AND(ISNUMBER(C72),C72&gt;3000,C72&lt;4000),"Carregadeiras",
IF(AND(ISNUMBER(C72),C72&gt;4000,C72&lt;5000),"Máquinas pesadas",
IF(AND(ISNUMBER(C72),C72&gt;5000,C72&lt;6000),"Colhedoras",
IF(AND(ISNUMBER(C72),C72&gt;7000,C72&lt;8000),"Irrigação",
IF(AND(ISNUMBER(C72),C72&gt;8000,C72&lt;9000),"Reboques",IF(AND(ISNUMBER(C72),C72&gt;0,C72&lt;1000),"Veic. Leves","")))))))))))))))))))))</f>
        <v>Oficina Geral</v>
      </c>
      <c r="B72" s="111"/>
      <c r="C72" s="171" t="s">
        <v>661</v>
      </c>
      <c r="D72" s="170">
        <v>4148</v>
      </c>
      <c r="E72" s="173" t="s">
        <v>20777</v>
      </c>
      <c r="F72" s="101" t="str">
        <f>IF(ISBLANK(K72), "Apenas Solicitação", "Tem OC")</f>
        <v>Apenas Solicitação</v>
      </c>
      <c r="G72" s="170">
        <v>1</v>
      </c>
      <c r="H72" s="113">
        <f>G72-I72</f>
        <v>1</v>
      </c>
      <c r="I72" s="113"/>
      <c r="J72" s="174">
        <v>45829</v>
      </c>
      <c r="K72" s="201"/>
      <c r="L72" s="173"/>
      <c r="M72" s="104" t="str">
        <f ca="1">IF(OR(N72="", N72=0), "", IF(N72&gt;TODAY(), "No prazo", "Atrasado"))</f>
        <v/>
      </c>
      <c r="N72" s="104" t="str">
        <f>IFERROR(K72 + VALUE(LEFT(L72, FIND(" ", L72) - 1)), "")</f>
        <v/>
      </c>
      <c r="O72" s="105" t="str">
        <f>IF(_xlfn.DAYS(K72,J72)&lt;0, "Aguardando OC", _xlfn.DAYS(K72,J72))</f>
        <v>Aguardando OC</v>
      </c>
      <c r="P72" s="201">
        <v>408657</v>
      </c>
      <c r="Q72" s="55"/>
      <c r="R72" s="201">
        <v>0</v>
      </c>
      <c r="S72" s="2">
        <v>221</v>
      </c>
      <c r="T72" s="65" t="s">
        <v>1029</v>
      </c>
      <c r="U72" s="170">
        <v>27.5</v>
      </c>
      <c r="V72" s="170"/>
      <c r="W72" s="117" t="str">
        <f>IFERROR(VLOOKUP(V72, Fornecedores!A:C, 3, FALSE), "")</f>
        <v/>
      </c>
      <c r="X72" s="105" t="str">
        <f>IFERROR(VLOOKUP(V72, Fornecedores!A:E, 5, FALSE), "")</f>
        <v/>
      </c>
      <c r="Y72" s="105" t="str">
        <f>IFERROR(VLOOKUP(V72, Fornecedores!A:F, 6, FALSE), "")</f>
        <v/>
      </c>
      <c r="Z72" s="101" t="str">
        <f>IF(H72=0, "Pedido entregue!", "Pendente")</f>
        <v>Pendente</v>
      </c>
      <c r="AA72" s="119"/>
      <c r="AB72" s="132" t="str">
        <f>IF(Z72="Pedido Entregue!", IF(AA72=1, "Retirado do Almoxarifado", IF(AA72=2, "Material devolvido", "Aguardando retirada")), IF(Z72="Pendente", "Entrega pendente", ""))</f>
        <v>Entrega pendente</v>
      </c>
      <c r="AC72" s="18">
        <v>1</v>
      </c>
      <c r="AD72" s="18">
        <f>AC72/SUMIF($P:$P,P72,$AC:$AC)</f>
        <v>1</v>
      </c>
      <c r="AE72" s="18">
        <f>IF(R72=0,0,AC72/SUMIF($R:$R,R72,$AC:$AC))</f>
        <v>0</v>
      </c>
      <c r="AF72" s="18">
        <f>IF(R72=0,1,0)</f>
        <v>1</v>
      </c>
      <c r="AH72" t="str">
        <f>TEXT(J72,"MMMM")</f>
        <v>junho</v>
      </c>
    </row>
    <row r="73" spans="1:34" ht="12.75" customHeight="1" x14ac:dyDescent="0.25">
      <c r="A73" s="90" t="str">
        <f>IF(C73="Oficina Diversos","Oficina Geral",
IF(ISNUMBER(FIND("Estoque - Colhedoras",C73)),"Colhedoras",IF(ISNUMBER(FIND("Caldeiraria",C73)),"Caldeiraria",IF(ISNUMBER(FIND("Borracharia",C73)),"Borracharia",IF(ISNUMBER(FIND("Lubrificação",C73)),"Lubrificação",
IF(ISNUMBER(FIND("Estoque - Carregadeiras",C73)),"Carregadeiras",IF(ISNUMBER(FIND("Estoque - Veic. Leves",C73)),"Veic. Leves",
IF(ISNUMBER(FIND("Estoque - Caminhões",C73)),"Caminhões",IF(ISNUMBER(FIND("Estoque - Transbordos",C73)),"Transbordos",
IF(ISNUMBER(FIND("Estoque - Tratores",C73)),"Tratores",
IF(ISNUMBER(FIND("Estoque - Máquinas pesadas",C73)),"Máquinas pesadas",
IF(ISNUMBER(FIND("Estoque - Reboques",C73)),"Reboques",
IF(C73="Estoque","Estoque",
IF(AND(ISNUMBER(C73),C73&gt;1000,C73&lt;2000),"Caminhões",
IF(AND(ISNUMBER(C73),C73&gt;2000,C73&lt;3000),"Tratores",
IF(AND(ISNUMBER(C73),C73&gt;3000,C73&lt;4000),"Carregadeiras",
IF(AND(ISNUMBER(C73),C73&gt;4000,C73&lt;5000),"Máquinas pesadas",
IF(AND(ISNUMBER(C73),C73&gt;5000,C73&lt;6000),"Colhedoras",
IF(AND(ISNUMBER(C73),C73&gt;7000,C73&lt;8000),"Irrigação",
IF(AND(ISNUMBER(C73),C73&gt;8000,C73&lt;9000),"Reboques",IF(AND(ISNUMBER(C73),C73&gt;0,C73&lt;1000),"Veic. Leves","")))))))))))))))))))))</f>
        <v>Oficina Geral</v>
      </c>
      <c r="B73" s="111"/>
      <c r="C73" s="144" t="s">
        <v>20771</v>
      </c>
      <c r="D73" s="144">
        <v>4151</v>
      </c>
      <c r="E73" s="145" t="s">
        <v>20778</v>
      </c>
      <c r="F73" s="101" t="str">
        <f>IF(ISBLANK(K73), "Apenas Solicitação", "Tem OC")</f>
        <v>Apenas Solicitação</v>
      </c>
      <c r="G73" s="143">
        <v>1</v>
      </c>
      <c r="H73" s="113">
        <f>G73-I73</f>
        <v>1</v>
      </c>
      <c r="I73" s="113"/>
      <c r="J73" s="147">
        <v>45829</v>
      </c>
      <c r="K73" s="202"/>
      <c r="L73" s="49"/>
      <c r="M73" s="104" t="str">
        <f ca="1">IF(OR(N73="", N73=0), "", IF(N73&gt;TODAY(), "No prazo", "Atrasado"))</f>
        <v/>
      </c>
      <c r="N73" s="104" t="str">
        <f>IFERROR(K73 + VALUE(LEFT(L73, FIND(" ", L73) - 1)), "")</f>
        <v/>
      </c>
      <c r="O73" s="105" t="str">
        <f>IF(_xlfn.DAYS(K73,J73)&lt;0, "Aguardando OC", _xlfn.DAYS(K73,J73))</f>
        <v>Aguardando OC</v>
      </c>
      <c r="P73" s="200">
        <v>408658</v>
      </c>
      <c r="Q73" s="55"/>
      <c r="R73" s="200">
        <v>0</v>
      </c>
      <c r="S73" s="143">
        <v>221</v>
      </c>
      <c r="T73" s="65" t="s">
        <v>1029</v>
      </c>
      <c r="U73" s="164">
        <v>0</v>
      </c>
      <c r="V73" s="144"/>
      <c r="W73" s="117" t="str">
        <f>IFERROR(VLOOKUP(V73, Fornecedores!A:C, 3, FALSE), "")</f>
        <v/>
      </c>
      <c r="X73" s="105" t="str">
        <f>IFERROR(VLOOKUP(V73, Fornecedores!A:E, 5, FALSE), "")</f>
        <v/>
      </c>
      <c r="Y73" s="105" t="str">
        <f>IFERROR(VLOOKUP(V73, Fornecedores!A:F, 6, FALSE), "")</f>
        <v/>
      </c>
      <c r="Z73" s="101" t="str">
        <f>IF(H73=0, "Pedido entregue!", "Pendente")</f>
        <v>Pendente</v>
      </c>
      <c r="AA73" s="119"/>
      <c r="AB73" s="132" t="str">
        <f>IF(Z73="Pedido Entregue!", IF(AA73=1, "Retirado do Almoxarifado", IF(AA73=2, "Material devolvido", "Aguardando retirada")), IF(Z73="Pendente", "Entrega pendente", ""))</f>
        <v>Entrega pendente</v>
      </c>
      <c r="AC73" s="18">
        <v>1</v>
      </c>
      <c r="AD73" s="18">
        <f>AC73/SUMIF($P:$P,P73,$AC:$AC)</f>
        <v>1</v>
      </c>
      <c r="AE73" s="18">
        <f>IF(R73=0,0,AC73/SUMIF($R:$R,R73,$AC:$AC))</f>
        <v>0</v>
      </c>
      <c r="AF73" s="18">
        <f>IF(R73=0,1,0)</f>
        <v>1</v>
      </c>
      <c r="AH73" t="str">
        <f>TEXT(J73,"MMMM")</f>
        <v>junho</v>
      </c>
    </row>
    <row r="74" spans="1:34" ht="12.75" customHeight="1" x14ac:dyDescent="0.25">
      <c r="A74" s="90" t="str">
        <f>IF(C74="Oficina Diversos","Oficina Geral",
IF(ISNUMBER(FIND("Estoque - Colhedoras",C74)),"Colhedoras",IF(ISNUMBER(FIND("Caldeiraria",C74)),"Caldeiraria",IF(ISNUMBER(FIND("Borracharia",C74)),"Borracharia",IF(ISNUMBER(FIND("Lubrificação",C74)),"Lubrificação",
IF(ISNUMBER(FIND("Estoque - Carregadeiras",C74)),"Carregadeiras",IF(ISNUMBER(FIND("Estoque - Veic. Leves",C74)),"Veic. Leves",
IF(ISNUMBER(FIND("Estoque - Caminhões",C74)),"Caminhões",IF(ISNUMBER(FIND("Estoque - Transbordos",C74)),"Transbordos",
IF(ISNUMBER(FIND("Estoque - Tratores",C74)),"Tratores",
IF(ISNUMBER(FIND("Estoque - Máquinas pesadas",C74)),"Máquinas pesadas",
IF(ISNUMBER(FIND("Estoque - Reboques",C74)),"Reboques",
IF(C74="Estoque","Estoque",
IF(AND(ISNUMBER(C74),C74&gt;1000,C74&lt;2000),"Caminhões",
IF(AND(ISNUMBER(C74),C74&gt;2000,C74&lt;3000),"Tratores",
IF(AND(ISNUMBER(C74),C74&gt;3000,C74&lt;4000),"Carregadeiras",
IF(AND(ISNUMBER(C74),C74&gt;4000,C74&lt;5000),"Máquinas pesadas",
IF(AND(ISNUMBER(C74),C74&gt;5000,C74&lt;6000),"Colhedoras",
IF(AND(ISNUMBER(C74),C74&gt;7000,C74&lt;8000),"Irrigação",
IF(AND(ISNUMBER(C74),C74&gt;8000,C74&lt;9000),"Reboques",IF(AND(ISNUMBER(C74),C74&gt;0,C74&lt;1000),"Veic. Leves","")))))))))))))))))))))</f>
        <v>Oficina Geral</v>
      </c>
      <c r="B74" s="111"/>
      <c r="C74" s="171" t="s">
        <v>661</v>
      </c>
      <c r="D74" s="170">
        <v>4152</v>
      </c>
      <c r="E74" s="173" t="s">
        <v>20779</v>
      </c>
      <c r="F74" s="101" t="str">
        <f>IF(ISBLANK(K74), "Apenas Solicitação", "Tem OC")</f>
        <v>Apenas Solicitação</v>
      </c>
      <c r="G74" s="170">
        <v>1</v>
      </c>
      <c r="H74" s="113">
        <f>G74-I74</f>
        <v>1</v>
      </c>
      <c r="I74" s="113"/>
      <c r="J74" s="174">
        <v>45829</v>
      </c>
      <c r="K74" s="201"/>
      <c r="L74" s="173"/>
      <c r="M74" s="104" t="str">
        <f ca="1">IF(OR(N74="", N74=0), "", IF(N74&gt;TODAY(), "No prazo", "Atrasado"))</f>
        <v/>
      </c>
      <c r="N74" s="104" t="str">
        <f>IFERROR(K74 + VALUE(LEFT(L74, FIND(" ", L74) - 1)), "")</f>
        <v/>
      </c>
      <c r="O74" s="105" t="str">
        <f>IF(_xlfn.DAYS(K74,J74)&lt;0, "Aguardando OC", _xlfn.DAYS(K74,J74))</f>
        <v>Aguardando OC</v>
      </c>
      <c r="P74" s="201">
        <v>408661</v>
      </c>
      <c r="Q74" s="55"/>
      <c r="R74" s="201">
        <v>0</v>
      </c>
      <c r="S74" s="2">
        <v>221</v>
      </c>
      <c r="T74" s="65" t="s">
        <v>1029</v>
      </c>
      <c r="U74" s="170">
        <v>53.4</v>
      </c>
      <c r="V74" s="170"/>
      <c r="W74" s="117" t="str">
        <f>IFERROR(VLOOKUP(V74, Fornecedores!A:C, 3, FALSE), "")</f>
        <v/>
      </c>
      <c r="X74" s="105" t="str">
        <f>IFERROR(VLOOKUP(V74, Fornecedores!A:E, 5, FALSE), "")</f>
        <v/>
      </c>
      <c r="Y74" s="105" t="str">
        <f>IFERROR(VLOOKUP(V74, Fornecedores!A:F, 6, FALSE), "")</f>
        <v/>
      </c>
      <c r="Z74" s="101" t="str">
        <f>IF(H74=0, "Pedido entregue!", "Pendente")</f>
        <v>Pendente</v>
      </c>
      <c r="AA74" s="119"/>
      <c r="AB74" s="132" t="str">
        <f>IF(Z74="Pedido Entregue!", IF(AA74=1, "Retirado do Almoxarifado", IF(AA74=2, "Material devolvido", "Aguardando retirada")), IF(Z74="Pendente", "Entrega pendente", ""))</f>
        <v>Entrega pendente</v>
      </c>
      <c r="AC74" s="18">
        <v>1</v>
      </c>
      <c r="AD74" s="18">
        <f>AC74/SUMIF($P:$P,P74,$AC:$AC)</f>
        <v>1</v>
      </c>
      <c r="AE74" s="18">
        <f>IF(R74=0,0,AC74/SUMIF($R:$R,R74,$AC:$AC))</f>
        <v>0</v>
      </c>
      <c r="AF74" s="18">
        <f>IF(R74=0,1,0)</f>
        <v>1</v>
      </c>
      <c r="AH74" t="str">
        <f>TEXT(J74,"MMMM")</f>
        <v>junho</v>
      </c>
    </row>
    <row r="75" spans="1:34" ht="12.75" customHeight="1" x14ac:dyDescent="0.25">
      <c r="A75" s="90" t="str">
        <f>IF(C75="Oficina Diversos","Oficina Geral",
IF(ISNUMBER(FIND("Estoque - Colhedoras",C75)),"Colhedoras",IF(ISNUMBER(FIND("Caldeiraria",C75)),"Caldeiraria",IF(ISNUMBER(FIND("Borracharia",C75)),"Borracharia",IF(ISNUMBER(FIND("Lubrificação",C75)),"Lubrificação",
IF(ISNUMBER(FIND("Estoque - Carregadeiras",C75)),"Carregadeiras",IF(ISNUMBER(FIND("Estoque - Veic. Leves",C75)),"Veic. Leves",
IF(ISNUMBER(FIND("Estoque - Caminhões",C75)),"Caminhões",IF(ISNUMBER(FIND("Estoque - Transbordos",C75)),"Transbordos",
IF(ISNUMBER(FIND("Estoque - Tratores",C75)),"Tratores",
IF(ISNUMBER(FIND("Estoque - Máquinas pesadas",C75)),"Máquinas pesadas",
IF(ISNUMBER(FIND("Estoque - Reboques",C75)),"Reboques",
IF(C75="Estoque","Estoque",
IF(AND(ISNUMBER(C75),C75&gt;1000,C75&lt;2000),"Caminhões",
IF(AND(ISNUMBER(C75),C75&gt;2000,C75&lt;3000),"Tratores",
IF(AND(ISNUMBER(C75),C75&gt;3000,C75&lt;4000),"Carregadeiras",
IF(AND(ISNUMBER(C75),C75&gt;4000,C75&lt;5000),"Máquinas pesadas",
IF(AND(ISNUMBER(C75),C75&gt;5000,C75&lt;6000),"Colhedoras",
IF(AND(ISNUMBER(C75),C75&gt;7000,C75&lt;8000),"Irrigação",
IF(AND(ISNUMBER(C75),C75&gt;8000,C75&lt;9000),"Reboques",IF(AND(ISNUMBER(C75),C75&gt;0,C75&lt;1000),"Veic. Leves","")))))))))))))))))))))</f>
        <v>Oficina Geral</v>
      </c>
      <c r="B75" s="111"/>
      <c r="C75" s="144" t="s">
        <v>20771</v>
      </c>
      <c r="D75" s="144">
        <v>4153</v>
      </c>
      <c r="E75" s="145" t="s">
        <v>20780</v>
      </c>
      <c r="F75" s="101" t="str">
        <f>IF(ISBLANK(K75), "Apenas Solicitação", "Tem OC")</f>
        <v>Apenas Solicitação</v>
      </c>
      <c r="G75" s="143">
        <v>1</v>
      </c>
      <c r="H75" s="113">
        <f>G75-I75</f>
        <v>1</v>
      </c>
      <c r="I75" s="113"/>
      <c r="J75" s="147">
        <v>45829</v>
      </c>
      <c r="K75" s="202"/>
      <c r="L75" s="49"/>
      <c r="M75" s="104" t="str">
        <f ca="1">IF(OR(N75="", N75=0), "", IF(N75&gt;TODAY(), "No prazo", "Atrasado"))</f>
        <v/>
      </c>
      <c r="N75" s="104" t="str">
        <f>IFERROR(K75 + VALUE(LEFT(L75, FIND(" ", L75) - 1)), "")</f>
        <v/>
      </c>
      <c r="O75" s="105" t="str">
        <f>IF(_xlfn.DAYS(K75,J75)&lt;0, "Aguardando OC", _xlfn.DAYS(K75,J75))</f>
        <v>Aguardando OC</v>
      </c>
      <c r="P75" s="200">
        <v>408662</v>
      </c>
      <c r="Q75" s="55"/>
      <c r="R75" s="200">
        <v>0</v>
      </c>
      <c r="S75" s="143">
        <v>221</v>
      </c>
      <c r="T75" s="65" t="s">
        <v>1029</v>
      </c>
      <c r="U75" s="164">
        <v>0</v>
      </c>
      <c r="V75" s="144"/>
      <c r="W75" s="117" t="str">
        <f>IFERROR(VLOOKUP(V75, Fornecedores!A:C, 3, FALSE), "")</f>
        <v/>
      </c>
      <c r="X75" s="105" t="str">
        <f>IFERROR(VLOOKUP(V75, Fornecedores!A:E, 5, FALSE), "")</f>
        <v/>
      </c>
      <c r="Y75" s="105" t="str">
        <f>IFERROR(VLOOKUP(V75, Fornecedores!A:F, 6, FALSE), "")</f>
        <v/>
      </c>
      <c r="Z75" s="101" t="str">
        <f>IF(H75=0, "Pedido entregue!", "Pendente")</f>
        <v>Pendente</v>
      </c>
      <c r="AA75" s="119"/>
      <c r="AB75" s="132" t="str">
        <f>IF(Z75="Pedido Entregue!", IF(AA75=1, "Retirado do Almoxarifado", IF(AA75=2, "Material devolvido", "Aguardando retirada")), IF(Z75="Pendente", "Entrega pendente", ""))</f>
        <v>Entrega pendente</v>
      </c>
      <c r="AC75" s="18">
        <v>1</v>
      </c>
      <c r="AD75" s="18">
        <f>AC75/SUMIF($P:$P,P75,$AC:$AC)</f>
        <v>1</v>
      </c>
      <c r="AE75" s="18">
        <f>IF(R75=0,0,AC75/SUMIF($R:$R,R75,$AC:$AC))</f>
        <v>0</v>
      </c>
      <c r="AF75" s="18">
        <f>IF(R75=0,1,0)</f>
        <v>1</v>
      </c>
      <c r="AH75" t="str">
        <f>TEXT(J75,"MMMM")</f>
        <v>junho</v>
      </c>
    </row>
    <row r="76" spans="1:34" ht="12.75" customHeight="1" x14ac:dyDescent="0.25">
      <c r="A76" s="90" t="str">
        <f>IF(C76="Oficina Diversos","Oficina Geral",
IF(ISNUMBER(FIND("Estoque - Colhedoras",C76)),"Colhedoras",IF(ISNUMBER(FIND("Caldeiraria",C76)),"Caldeiraria",IF(ISNUMBER(FIND("Borracharia",C76)),"Borracharia",IF(ISNUMBER(FIND("Lubrificação",C76)),"Lubrificação",
IF(ISNUMBER(FIND("Estoque - Carregadeiras",C76)),"Carregadeiras",IF(ISNUMBER(FIND("Estoque - Veic. Leves",C76)),"Veic. Leves",
IF(ISNUMBER(FIND("Estoque - Caminhões",C76)),"Caminhões",IF(ISNUMBER(FIND("Estoque - Transbordos",C76)),"Transbordos",
IF(ISNUMBER(FIND("Estoque - Tratores",C76)),"Tratores",
IF(ISNUMBER(FIND("Estoque - Máquinas pesadas",C76)),"Máquinas pesadas",
IF(ISNUMBER(FIND("Estoque - Reboques",C76)),"Reboques",
IF(C76="Estoque","Estoque",
IF(AND(ISNUMBER(C76),C76&gt;1000,C76&lt;2000),"Caminhões",
IF(AND(ISNUMBER(C76),C76&gt;2000,C76&lt;3000),"Tratores",
IF(AND(ISNUMBER(C76),C76&gt;3000,C76&lt;4000),"Carregadeiras",
IF(AND(ISNUMBER(C76),C76&gt;4000,C76&lt;5000),"Máquinas pesadas",
IF(AND(ISNUMBER(C76),C76&gt;5000,C76&lt;6000),"Colhedoras",
IF(AND(ISNUMBER(C76),C76&gt;7000,C76&lt;8000),"Irrigação",
IF(AND(ISNUMBER(C76),C76&gt;8000,C76&lt;9000),"Reboques",IF(AND(ISNUMBER(C76),C76&gt;0,C76&lt;1000),"Veic. Leves","")))))))))))))))))))))</f>
        <v>Oficina Geral</v>
      </c>
      <c r="B76" s="111"/>
      <c r="C76" s="171" t="s">
        <v>661</v>
      </c>
      <c r="D76" s="170">
        <v>4154</v>
      </c>
      <c r="E76" s="173" t="s">
        <v>20781</v>
      </c>
      <c r="F76" s="101" t="str">
        <f>IF(ISBLANK(K76), "Apenas Solicitação", "Tem OC")</f>
        <v>Apenas Solicitação</v>
      </c>
      <c r="G76" s="170">
        <v>1</v>
      </c>
      <c r="H76" s="113">
        <f>G76-I76</f>
        <v>1</v>
      </c>
      <c r="I76" s="113"/>
      <c r="J76" s="174">
        <v>45829</v>
      </c>
      <c r="K76" s="201"/>
      <c r="L76" s="173"/>
      <c r="M76" s="104" t="str">
        <f ca="1">IF(OR(N76="", N76=0), "", IF(N76&gt;TODAY(), "No prazo", "Atrasado"))</f>
        <v/>
      </c>
      <c r="N76" s="104" t="str">
        <f>IFERROR(K76 + VALUE(LEFT(L76, FIND(" ", L76) - 1)), "")</f>
        <v/>
      </c>
      <c r="O76" s="105" t="str">
        <f>IF(_xlfn.DAYS(K76,J76)&lt;0, "Aguardando OC", _xlfn.DAYS(K76,J76))</f>
        <v>Aguardando OC</v>
      </c>
      <c r="P76" s="201">
        <v>408663</v>
      </c>
      <c r="Q76" s="55"/>
      <c r="R76" s="201">
        <v>0</v>
      </c>
      <c r="S76" s="2">
        <v>221</v>
      </c>
      <c r="T76" s="65" t="s">
        <v>1029</v>
      </c>
      <c r="U76" s="170">
        <v>49</v>
      </c>
      <c r="V76" s="170"/>
      <c r="W76" s="117" t="str">
        <f>IFERROR(VLOOKUP(V76, Fornecedores!A:C, 3, FALSE), "")</f>
        <v/>
      </c>
      <c r="X76" s="105" t="str">
        <f>IFERROR(VLOOKUP(V76, Fornecedores!A:E, 5, FALSE), "")</f>
        <v/>
      </c>
      <c r="Y76" s="105" t="str">
        <f>IFERROR(VLOOKUP(V76, Fornecedores!A:F, 6, FALSE), "")</f>
        <v/>
      </c>
      <c r="Z76" s="101" t="str">
        <f>IF(H76=0, "Pedido entregue!", "Pendente")</f>
        <v>Pendente</v>
      </c>
      <c r="AA76" s="119"/>
      <c r="AB76" s="132" t="str">
        <f>IF(Z76="Pedido Entregue!", IF(AA76=1, "Retirado do Almoxarifado", IF(AA76=2, "Material devolvido", "Aguardando retirada")), IF(Z76="Pendente", "Entrega pendente", ""))</f>
        <v>Entrega pendente</v>
      </c>
      <c r="AC76" s="18">
        <v>1</v>
      </c>
      <c r="AD76" s="18">
        <f>AC76/SUMIF($P:$P,P76,$AC:$AC)</f>
        <v>1</v>
      </c>
      <c r="AE76" s="18">
        <f>IF(R76=0,0,AC76/SUMIF($R:$R,R76,$AC:$AC))</f>
        <v>0</v>
      </c>
      <c r="AF76" s="18">
        <f>IF(R76=0,1,0)</f>
        <v>1</v>
      </c>
      <c r="AH76" t="str">
        <f>TEXT(J76,"MMMM")</f>
        <v>junho</v>
      </c>
    </row>
    <row r="77" spans="1:34" ht="12.75" customHeight="1" x14ac:dyDescent="0.25">
      <c r="A77" s="90" t="str">
        <f>IF(C77="Oficina Diversos","Oficina Geral",
IF(ISNUMBER(FIND("Estoque - Colhedoras",C77)),"Colhedoras",IF(ISNUMBER(FIND("Caldeiraria",C77)),"Caldeiraria",IF(ISNUMBER(FIND("Borracharia",C77)),"Borracharia",IF(ISNUMBER(FIND("Lubrificação",C77)),"Lubrificação",
IF(ISNUMBER(FIND("Estoque - Carregadeiras",C77)),"Carregadeiras",IF(ISNUMBER(FIND("Estoque - Veic. Leves",C77)),"Veic. Leves",
IF(ISNUMBER(FIND("Estoque - Caminhões",C77)),"Caminhões",IF(ISNUMBER(FIND("Estoque - Transbordos",C77)),"Transbordos",
IF(ISNUMBER(FIND("Estoque - Tratores",C77)),"Tratores",
IF(ISNUMBER(FIND("Estoque - Máquinas pesadas",C77)),"Máquinas pesadas",
IF(ISNUMBER(FIND("Estoque - Reboques",C77)),"Reboques",
IF(C77="Estoque","Estoque",
IF(AND(ISNUMBER(C77),C77&gt;1000,C77&lt;2000),"Caminhões",
IF(AND(ISNUMBER(C77),C77&gt;2000,C77&lt;3000),"Tratores",
IF(AND(ISNUMBER(C77),C77&gt;3000,C77&lt;4000),"Carregadeiras",
IF(AND(ISNUMBER(C77),C77&gt;4000,C77&lt;5000),"Máquinas pesadas",
IF(AND(ISNUMBER(C77),C77&gt;5000,C77&lt;6000),"Colhedoras",
IF(AND(ISNUMBER(C77),C77&gt;7000,C77&lt;8000),"Irrigação",
IF(AND(ISNUMBER(C77),C77&gt;8000,C77&lt;9000),"Reboques",IF(AND(ISNUMBER(C77),C77&gt;0,C77&lt;1000),"Veic. Leves","")))))))))))))))))))))</f>
        <v>Oficina Geral</v>
      </c>
      <c r="B77" s="210"/>
      <c r="C77" s="144" t="s">
        <v>20771</v>
      </c>
      <c r="D77" s="144">
        <v>4156</v>
      </c>
      <c r="E77" s="145" t="s">
        <v>20782</v>
      </c>
      <c r="F77" s="101" t="str">
        <f>IF(ISBLANK(K77), "Apenas Solicitação", "Tem OC")</f>
        <v>Apenas Solicitação</v>
      </c>
      <c r="G77" s="143">
        <v>1</v>
      </c>
      <c r="H77" s="113">
        <f>G77-I77</f>
        <v>1</v>
      </c>
      <c r="I77" s="113"/>
      <c r="J77" s="147">
        <v>45829</v>
      </c>
      <c r="K77" s="202"/>
      <c r="L77" s="49"/>
      <c r="M77" s="104" t="str">
        <f ca="1">IF(OR(N77="", N77=0), "", IF(N77&gt;TODAY(), "No prazo", "Atrasado"))</f>
        <v/>
      </c>
      <c r="N77" s="104" t="str">
        <f>IFERROR(K77 + VALUE(LEFT(L77, FIND(" ", L77) - 1)), "")</f>
        <v/>
      </c>
      <c r="O77" s="105" t="str">
        <f>IF(_xlfn.DAYS(K77,J77)&lt;0, "Aguardando OC", _xlfn.DAYS(K77,J77))</f>
        <v>Aguardando OC</v>
      </c>
      <c r="P77" s="200">
        <v>408664</v>
      </c>
      <c r="Q77" s="55"/>
      <c r="R77" s="200">
        <v>0</v>
      </c>
      <c r="S77" s="143">
        <v>221</v>
      </c>
      <c r="T77" s="65" t="s">
        <v>1029</v>
      </c>
      <c r="U77" s="164">
        <v>0</v>
      </c>
      <c r="V77" s="144"/>
      <c r="W77" s="117" t="str">
        <f>IFERROR(VLOOKUP(V77, Fornecedores!A:C, 3, FALSE), "")</f>
        <v/>
      </c>
      <c r="X77" s="105" t="str">
        <f>IFERROR(VLOOKUP(V77, Fornecedores!A:E, 5, FALSE), "")</f>
        <v/>
      </c>
      <c r="Y77" s="105" t="str">
        <f>IFERROR(VLOOKUP(V77, Fornecedores!A:F, 6, FALSE), "")</f>
        <v/>
      </c>
      <c r="Z77" s="101" t="str">
        <f>IF(H77=0, "Pedido entregue!", "Pendente")</f>
        <v>Pendente</v>
      </c>
      <c r="AA77" s="119"/>
      <c r="AB77" s="132" t="str">
        <f>IF(Z77="Pedido Entregue!", IF(AA77=1, "Retirado do Almoxarifado", IF(AA77=2, "Material devolvido", "Aguardando retirada")), IF(Z77="Pendente", "Entrega pendente", ""))</f>
        <v>Entrega pendente</v>
      </c>
      <c r="AC77" s="18">
        <v>1</v>
      </c>
      <c r="AD77" s="18">
        <f>AC77/SUMIF($P:$P,P77,$AC:$AC)</f>
        <v>1</v>
      </c>
      <c r="AE77" s="18">
        <f>IF(R77=0,0,AC77/SUMIF($R:$R,R77,$AC:$AC))</f>
        <v>0</v>
      </c>
      <c r="AF77" s="18">
        <f>IF(R77=0,1,0)</f>
        <v>1</v>
      </c>
      <c r="AH77" t="str">
        <f>TEXT(J77,"MMMM")</f>
        <v>junho</v>
      </c>
    </row>
    <row r="78" spans="1:34" ht="12.75" customHeight="1" x14ac:dyDescent="0.25">
      <c r="A78" s="90" t="str">
        <f>IF(C78="Oficina Diversos","Oficina Geral",
IF(ISNUMBER(FIND("Estoque - Colhedoras",C78)),"Colhedoras",IF(ISNUMBER(FIND("Caldeiraria",C78)),"Caldeiraria",IF(ISNUMBER(FIND("Borracharia",C78)),"Borracharia",IF(ISNUMBER(FIND("Lubrificação",C78)),"Lubrificação",
IF(ISNUMBER(FIND("Estoque - Carregadeiras",C78)),"Carregadeiras",IF(ISNUMBER(FIND("Estoque - Veic. Leves",C78)),"Veic. Leves",
IF(ISNUMBER(FIND("Estoque - Caminhões",C78)),"Caminhões",IF(ISNUMBER(FIND("Estoque - Transbordos",C78)),"Transbordos",
IF(ISNUMBER(FIND("Estoque - Tratores",C78)),"Tratores",
IF(ISNUMBER(FIND("Estoque - Máquinas pesadas",C78)),"Máquinas pesadas",
IF(ISNUMBER(FIND("Estoque - Reboques",C78)),"Reboques",
IF(C78="Estoque","Estoque",
IF(AND(ISNUMBER(C78),C78&gt;1000,C78&lt;2000),"Caminhões",
IF(AND(ISNUMBER(C78),C78&gt;2000,C78&lt;3000),"Tratores",
IF(AND(ISNUMBER(C78),C78&gt;3000,C78&lt;4000),"Carregadeiras",
IF(AND(ISNUMBER(C78),C78&gt;4000,C78&lt;5000),"Máquinas pesadas",
IF(AND(ISNUMBER(C78),C78&gt;5000,C78&lt;6000),"Colhedoras",
IF(AND(ISNUMBER(C78),C78&gt;7000,C78&lt;8000),"Irrigação",
IF(AND(ISNUMBER(C78),C78&gt;8000,C78&lt;9000),"Reboques",IF(AND(ISNUMBER(C78),C78&gt;0,C78&lt;1000),"Veic. Leves","")))))))))))))))))))))</f>
        <v>Oficina Geral</v>
      </c>
      <c r="B78" s="215"/>
      <c r="C78" s="222" t="s">
        <v>661</v>
      </c>
      <c r="D78" s="170">
        <v>4159</v>
      </c>
      <c r="E78" s="173" t="s">
        <v>20783</v>
      </c>
      <c r="F78" s="101" t="str">
        <f>IF(ISBLANK(K78), "Apenas Solicitação", "Tem OC")</f>
        <v>Apenas Solicitação</v>
      </c>
      <c r="G78" s="170">
        <v>1</v>
      </c>
      <c r="H78" s="113">
        <f>G78-I78</f>
        <v>1</v>
      </c>
      <c r="I78" s="113"/>
      <c r="J78" s="174">
        <v>45829</v>
      </c>
      <c r="K78" s="201"/>
      <c r="L78" s="173"/>
      <c r="M78" s="104" t="str">
        <f ca="1">IF(OR(N78="", N78=0), "", IF(N78&gt;TODAY(), "No prazo", "Atrasado"))</f>
        <v/>
      </c>
      <c r="N78" s="104" t="str">
        <f>IFERROR(K78 + VALUE(LEFT(L78, FIND(" ", L78) - 1)), "")</f>
        <v/>
      </c>
      <c r="O78" s="105" t="str">
        <f>IF(_xlfn.DAYS(K78,J78)&lt;0, "Aguardando OC", _xlfn.DAYS(K78,J78))</f>
        <v>Aguardando OC</v>
      </c>
      <c r="P78" s="201">
        <v>408665</v>
      </c>
      <c r="Q78" s="55"/>
      <c r="R78" s="201">
        <v>0</v>
      </c>
      <c r="S78" s="2">
        <v>221</v>
      </c>
      <c r="T78" s="65" t="s">
        <v>1029</v>
      </c>
      <c r="U78" s="170">
        <v>79</v>
      </c>
      <c r="V78" s="170"/>
      <c r="W78" s="117" t="str">
        <f>IFERROR(VLOOKUP(V78, Fornecedores!A:C, 3, FALSE), "")</f>
        <v/>
      </c>
      <c r="X78" s="105" t="str">
        <f>IFERROR(VLOOKUP(V78, Fornecedores!A:E, 5, FALSE), "")</f>
        <v/>
      </c>
      <c r="Y78" s="105" t="str">
        <f>IFERROR(VLOOKUP(V78, Fornecedores!A:F, 6, FALSE), "")</f>
        <v/>
      </c>
      <c r="Z78" s="101" t="str">
        <f>IF(H78=0, "Pedido entregue!", "Pendente")</f>
        <v>Pendente</v>
      </c>
      <c r="AA78" s="119"/>
      <c r="AB78" s="132" t="str">
        <f>IF(Z78="Pedido Entregue!", IF(AA78=1, "Retirado do Almoxarifado", IF(AA78=2, "Material devolvido", "Aguardando retirada")), IF(Z78="Pendente", "Entrega pendente", ""))</f>
        <v>Entrega pendente</v>
      </c>
      <c r="AC78" s="18">
        <v>1</v>
      </c>
      <c r="AD78" s="18">
        <f>AC78/SUMIF($P:$P,P78,$AC:$AC)</f>
        <v>1</v>
      </c>
      <c r="AE78" s="18">
        <f>IF(R78=0,0,AC78/SUMIF($R:$R,R78,$AC:$AC))</f>
        <v>0</v>
      </c>
      <c r="AF78" s="18">
        <f>IF(R78=0,1,0)</f>
        <v>1</v>
      </c>
      <c r="AH78" t="str">
        <f>TEXT(J78,"MMMM")</f>
        <v>junho</v>
      </c>
    </row>
    <row r="79" spans="1:34" ht="12.75" customHeight="1" x14ac:dyDescent="0.25">
      <c r="A79" s="90" t="str">
        <f>IF(C79="Oficina Diversos","Oficina Geral",
IF(ISNUMBER(FIND("Estoque - Colhedoras",C79)),"Colhedoras",IF(ISNUMBER(FIND("Caldeiraria",C79)),"Caldeiraria",IF(ISNUMBER(FIND("Borracharia",C79)),"Borracharia",IF(ISNUMBER(FIND("Lubrificação",C79)),"Lubrificação",
IF(ISNUMBER(FIND("Estoque - Carregadeiras",C79)),"Carregadeiras",IF(ISNUMBER(FIND("Estoque - Veic. Leves",C79)),"Veic. Leves",
IF(ISNUMBER(FIND("Estoque - Caminhões",C79)),"Caminhões",IF(ISNUMBER(FIND("Estoque - Transbordos",C79)),"Transbordos",
IF(ISNUMBER(FIND("Estoque - Tratores",C79)),"Tratores",
IF(ISNUMBER(FIND("Estoque - Máquinas pesadas",C79)),"Máquinas pesadas",
IF(ISNUMBER(FIND("Estoque - Reboques",C79)),"Reboques",
IF(C79="Estoque","Estoque",
IF(AND(ISNUMBER(C79),C79&gt;1000,C79&lt;2000),"Caminhões",
IF(AND(ISNUMBER(C79),C79&gt;2000,C79&lt;3000),"Tratores",
IF(AND(ISNUMBER(C79),C79&gt;3000,C79&lt;4000),"Carregadeiras",
IF(AND(ISNUMBER(C79),C79&gt;4000,C79&lt;5000),"Máquinas pesadas",
IF(AND(ISNUMBER(C79),C79&gt;5000,C79&lt;6000),"Colhedoras",
IF(AND(ISNUMBER(C79),C79&gt;7000,C79&lt;8000),"Irrigação",
IF(AND(ISNUMBER(C79),C79&gt;8000,C79&lt;9000),"Reboques",IF(AND(ISNUMBER(C79),C79&gt;0,C79&lt;1000),"Veic. Leves","")))))))))))))))))))))</f>
        <v>Oficina Geral</v>
      </c>
      <c r="B79" s="215"/>
      <c r="C79" s="222" t="s">
        <v>661</v>
      </c>
      <c r="D79" s="170">
        <v>4186</v>
      </c>
      <c r="E79" s="173" t="s">
        <v>20784</v>
      </c>
      <c r="F79" s="101" t="str">
        <f>IF(ISBLANK(K79), "Apenas Solicitação", "Tem OC")</f>
        <v>Apenas Solicitação</v>
      </c>
      <c r="G79" s="170">
        <v>1</v>
      </c>
      <c r="H79" s="113">
        <f>G79-I79</f>
        <v>1</v>
      </c>
      <c r="I79" s="113"/>
      <c r="J79" s="174">
        <v>45829</v>
      </c>
      <c r="K79" s="201"/>
      <c r="L79" s="173"/>
      <c r="M79" s="104" t="str">
        <f ca="1">IF(OR(N79="", N79=0), "", IF(N79&gt;TODAY(), "No prazo", "Atrasado"))</f>
        <v/>
      </c>
      <c r="N79" s="104" t="str">
        <f>IFERROR(K79 + VALUE(LEFT(L79, FIND(" ", L79) - 1)), "")</f>
        <v/>
      </c>
      <c r="O79" s="105" t="str">
        <f>IF(_xlfn.DAYS(K79,J79)&lt;0, "Aguardando OC", _xlfn.DAYS(K79,J79))</f>
        <v>Aguardando OC</v>
      </c>
      <c r="P79" s="201">
        <v>408667</v>
      </c>
      <c r="Q79" s="55"/>
      <c r="R79" s="201">
        <v>0</v>
      </c>
      <c r="S79" s="2">
        <v>221</v>
      </c>
      <c r="T79" s="65" t="s">
        <v>1029</v>
      </c>
      <c r="U79" s="170">
        <v>9</v>
      </c>
      <c r="V79" s="170"/>
      <c r="W79" s="117" t="str">
        <f>IFERROR(VLOOKUP(V79, Fornecedores!A:C, 3, FALSE), "")</f>
        <v/>
      </c>
      <c r="X79" s="105" t="str">
        <f>IFERROR(VLOOKUP(V79, Fornecedores!A:E, 5, FALSE), "")</f>
        <v/>
      </c>
      <c r="Y79" s="105" t="str">
        <f>IFERROR(VLOOKUP(V79, Fornecedores!A:F, 6, FALSE), "")</f>
        <v/>
      </c>
      <c r="Z79" s="101" t="str">
        <f>IF(H79=0, "Pedido entregue!", "Pendente")</f>
        <v>Pendente</v>
      </c>
      <c r="AA79" s="119"/>
      <c r="AB79" s="132" t="str">
        <f>IF(Z79="Pedido Entregue!", IF(AA79=1, "Retirado do Almoxarifado", IF(AA79=2, "Material devolvido", "Aguardando retirada")), IF(Z79="Pendente", "Entrega pendente", ""))</f>
        <v>Entrega pendente</v>
      </c>
      <c r="AC79" s="18">
        <v>1</v>
      </c>
      <c r="AD79" s="18">
        <f>AC79/SUMIF($P:$P,P79,$AC:$AC)</f>
        <v>1</v>
      </c>
      <c r="AE79" s="18">
        <f>IF(R79=0,0,AC79/SUMIF($R:$R,R79,$AC:$AC))</f>
        <v>0</v>
      </c>
      <c r="AF79" s="18">
        <f>IF(R79=0,1,0)</f>
        <v>1</v>
      </c>
      <c r="AH79" t="str">
        <f>TEXT(J79,"MMMM")</f>
        <v>junho</v>
      </c>
    </row>
    <row r="80" spans="1:34" ht="12.75" customHeight="1" x14ac:dyDescent="0.25">
      <c r="A80" s="90" t="str">
        <f>IF(C80="Oficina Diversos","Oficina Geral",
IF(ISNUMBER(FIND("Estoque - Colhedoras",C80)),"Colhedoras",IF(ISNUMBER(FIND("Caldeiraria",C80)),"Caldeiraria",IF(ISNUMBER(FIND("Borracharia",C80)),"Borracharia",IF(ISNUMBER(FIND("Lubrificação",C80)),"Lubrificação",
IF(ISNUMBER(FIND("Estoque - Carregadeiras",C80)),"Carregadeiras",IF(ISNUMBER(FIND("Estoque - Veic. Leves",C80)),"Veic. Leves",
IF(ISNUMBER(FIND("Estoque - Caminhões",C80)),"Caminhões",IF(ISNUMBER(FIND("Estoque - Transbordos",C80)),"Transbordos",
IF(ISNUMBER(FIND("Estoque - Tratores",C80)),"Tratores",
IF(ISNUMBER(FIND("Estoque - Máquinas pesadas",C80)),"Máquinas pesadas",
IF(ISNUMBER(FIND("Estoque - Reboques",C80)),"Reboques",
IF(C80="Estoque","Estoque",
IF(AND(ISNUMBER(C80),C80&gt;1000,C80&lt;2000),"Caminhões",
IF(AND(ISNUMBER(C80),C80&gt;2000,C80&lt;3000),"Tratores",
IF(AND(ISNUMBER(C80),C80&gt;3000,C80&lt;4000),"Carregadeiras",
IF(AND(ISNUMBER(C80),C80&gt;4000,C80&lt;5000),"Máquinas pesadas",
IF(AND(ISNUMBER(C80),C80&gt;5000,C80&lt;6000),"Colhedoras",
IF(AND(ISNUMBER(C80),C80&gt;7000,C80&lt;8000),"Irrigação",
IF(AND(ISNUMBER(C80),C80&gt;8000,C80&lt;9000),"Reboques",IF(AND(ISNUMBER(C80),C80&gt;0,C80&lt;1000),"Veic. Leves","")))))))))))))))))))))</f>
        <v>Oficina Geral</v>
      </c>
      <c r="B80" s="215"/>
      <c r="C80" s="221" t="s">
        <v>20771</v>
      </c>
      <c r="D80" s="144">
        <v>4187</v>
      </c>
      <c r="E80" s="145" t="s">
        <v>20785</v>
      </c>
      <c r="F80" s="101" t="str">
        <f>IF(ISBLANK(K80), "Apenas Solicitação", "Tem OC")</f>
        <v>Apenas Solicitação</v>
      </c>
      <c r="G80" s="143">
        <v>1</v>
      </c>
      <c r="H80" s="113">
        <f>G80-I80</f>
        <v>1</v>
      </c>
      <c r="I80" s="113"/>
      <c r="J80" s="147">
        <v>45829</v>
      </c>
      <c r="K80" s="202"/>
      <c r="L80" s="49"/>
      <c r="M80" s="104" t="str">
        <f ca="1">IF(OR(N80="", N80=0), "", IF(N80&gt;TODAY(), "No prazo", "Atrasado"))</f>
        <v/>
      </c>
      <c r="N80" s="104" t="str">
        <f>IFERROR(K80 + VALUE(LEFT(L80, FIND(" ", L80) - 1)), "")</f>
        <v/>
      </c>
      <c r="O80" s="105" t="str">
        <f>IF(_xlfn.DAYS(K80,J80)&lt;0, "Aguardando OC", _xlfn.DAYS(K80,J80))</f>
        <v>Aguardando OC</v>
      </c>
      <c r="P80" s="200">
        <v>408668</v>
      </c>
      <c r="Q80" s="55"/>
      <c r="R80" s="200">
        <v>0</v>
      </c>
      <c r="S80" s="143">
        <v>221</v>
      </c>
      <c r="T80" s="65" t="s">
        <v>1029</v>
      </c>
      <c r="U80" s="164">
        <v>0</v>
      </c>
      <c r="V80" s="144"/>
      <c r="W80" s="117" t="str">
        <f>IFERROR(VLOOKUP(V80, Fornecedores!A:C, 3, FALSE), "")</f>
        <v/>
      </c>
      <c r="X80" s="105" t="str">
        <f>IFERROR(VLOOKUP(V80, Fornecedores!A:E, 5, FALSE), "")</f>
        <v/>
      </c>
      <c r="Y80" s="105" t="str">
        <f>IFERROR(VLOOKUP(V80, Fornecedores!A:F, 6, FALSE), "")</f>
        <v/>
      </c>
      <c r="Z80" s="101" t="str">
        <f>IF(H80=0, "Pedido entregue!", "Pendente")</f>
        <v>Pendente</v>
      </c>
      <c r="AA80" s="119"/>
      <c r="AB80" s="132" t="str">
        <f>IF(Z80="Pedido Entregue!", IF(AA80=1, "Retirado do Almoxarifado", IF(AA80=2, "Material devolvido", "Aguardando retirada")), IF(Z80="Pendente", "Entrega pendente", ""))</f>
        <v>Entrega pendente</v>
      </c>
      <c r="AC80" s="18">
        <v>1</v>
      </c>
      <c r="AD80" s="18">
        <f>AC80/SUMIF($P:$P,P80,$AC:$AC)</f>
        <v>1</v>
      </c>
      <c r="AE80" s="18">
        <f>IF(R80=0,0,AC80/SUMIF($R:$R,R80,$AC:$AC))</f>
        <v>0</v>
      </c>
      <c r="AF80" s="18">
        <f>IF(R80=0,1,0)</f>
        <v>1</v>
      </c>
      <c r="AH80" t="str">
        <f>TEXT(J80,"MMMM")</f>
        <v>junho</v>
      </c>
    </row>
    <row r="81" spans="1:34" ht="12.75" customHeight="1" x14ac:dyDescent="0.25">
      <c r="A81" s="90" t="str">
        <f>IF(C81="Oficina Diversos","Oficina Geral",
IF(ISNUMBER(FIND("Estoque - Colhedoras",C81)),"Colhedoras",IF(ISNUMBER(FIND("Caldeiraria",C81)),"Caldeiraria",IF(ISNUMBER(FIND("Borracharia",C81)),"Borracharia",IF(ISNUMBER(FIND("Lubrificação",C81)),"Lubrificação",
IF(ISNUMBER(FIND("Estoque - Carregadeiras",C81)),"Carregadeiras",IF(ISNUMBER(FIND("Estoque - Veic. Leves",C81)),"Veic. Leves",
IF(ISNUMBER(FIND("Estoque - Caminhões",C81)),"Caminhões",IF(ISNUMBER(FIND("Estoque - Transbordos",C81)),"Transbordos",
IF(ISNUMBER(FIND("Estoque - Tratores",C81)),"Tratores",
IF(ISNUMBER(FIND("Estoque - Máquinas pesadas",C81)),"Máquinas pesadas",
IF(ISNUMBER(FIND("Estoque - Reboques",C81)),"Reboques",
IF(C81="Estoque","Estoque",
IF(AND(ISNUMBER(C81),C81&gt;1000,C81&lt;2000),"Caminhões",
IF(AND(ISNUMBER(C81),C81&gt;2000,C81&lt;3000),"Tratores",
IF(AND(ISNUMBER(C81),C81&gt;3000,C81&lt;4000),"Carregadeiras",
IF(AND(ISNUMBER(C81),C81&gt;4000,C81&lt;5000),"Máquinas pesadas",
IF(AND(ISNUMBER(C81),C81&gt;5000,C81&lt;6000),"Colhedoras",
IF(AND(ISNUMBER(C81),C81&gt;7000,C81&lt;8000),"Irrigação",
IF(AND(ISNUMBER(C81),C81&gt;8000,C81&lt;9000),"Reboques",IF(AND(ISNUMBER(C81),C81&gt;0,C81&lt;1000),"Veic. Leves","")))))))))))))))))))))</f>
        <v>Oficina Geral</v>
      </c>
      <c r="B81" s="211"/>
      <c r="C81" s="171" t="s">
        <v>661</v>
      </c>
      <c r="D81" s="170">
        <v>4189</v>
      </c>
      <c r="E81" s="173" t="s">
        <v>20786</v>
      </c>
      <c r="F81" s="101" t="str">
        <f>IF(ISBLANK(K81), "Apenas Solicitação", "Tem OC")</f>
        <v>Apenas Solicitação</v>
      </c>
      <c r="G81" s="170">
        <v>1</v>
      </c>
      <c r="H81" s="113">
        <f>G81-I81</f>
        <v>1</v>
      </c>
      <c r="I81" s="113"/>
      <c r="J81" s="174">
        <v>45829</v>
      </c>
      <c r="K81" s="201"/>
      <c r="L81" s="173"/>
      <c r="M81" s="104" t="str">
        <f ca="1">IF(OR(N81="", N81=0), "", IF(N81&gt;TODAY(), "No prazo", "Atrasado"))</f>
        <v/>
      </c>
      <c r="N81" s="104" t="str">
        <f>IFERROR(K81 + VALUE(LEFT(L81, FIND(" ", L81) - 1)), "")</f>
        <v/>
      </c>
      <c r="O81" s="105" t="str">
        <f>IF(_xlfn.DAYS(K81,J81)&lt;0, "Aguardando OC", _xlfn.DAYS(K81,J81))</f>
        <v>Aguardando OC</v>
      </c>
      <c r="P81" s="201">
        <v>408669</v>
      </c>
      <c r="Q81" s="55"/>
      <c r="R81" s="201">
        <v>0</v>
      </c>
      <c r="S81" s="2">
        <v>221</v>
      </c>
      <c r="T81" s="65" t="s">
        <v>1029</v>
      </c>
      <c r="U81" s="170">
        <v>12.5</v>
      </c>
      <c r="V81" s="170"/>
      <c r="W81" s="117" t="str">
        <f>IFERROR(VLOOKUP(V81, Fornecedores!A:C, 3, FALSE), "")</f>
        <v/>
      </c>
      <c r="X81" s="105" t="str">
        <f>IFERROR(VLOOKUP(V81, Fornecedores!A:E, 5, FALSE), "")</f>
        <v/>
      </c>
      <c r="Y81" s="105" t="str">
        <f>IFERROR(VLOOKUP(V81, Fornecedores!A:F, 6, FALSE), "")</f>
        <v/>
      </c>
      <c r="Z81" s="101" t="str">
        <f>IF(H81=0, "Pedido entregue!", "Pendente")</f>
        <v>Pendente</v>
      </c>
      <c r="AA81" s="119"/>
      <c r="AB81" s="132" t="str">
        <f>IF(Z81="Pedido Entregue!", IF(AA81=1, "Retirado do Almoxarifado", IF(AA81=2, "Material devolvido", "Aguardando retirada")), IF(Z81="Pendente", "Entrega pendente", ""))</f>
        <v>Entrega pendente</v>
      </c>
      <c r="AC81" s="18">
        <v>1</v>
      </c>
      <c r="AD81" s="18">
        <f>AC81/SUMIF($P:$P,P81,$AC:$AC)</f>
        <v>1</v>
      </c>
      <c r="AE81" s="18">
        <f>IF(R81=0,0,AC81/SUMIF($R:$R,R81,$AC:$AC))</f>
        <v>0</v>
      </c>
      <c r="AF81" s="18">
        <f>IF(R81=0,1,0)</f>
        <v>1</v>
      </c>
      <c r="AH81" t="str">
        <f>TEXT(J81,"MMMM")</f>
        <v>junho</v>
      </c>
    </row>
    <row r="82" spans="1:34" ht="12.75" customHeight="1" x14ac:dyDescent="0.25">
      <c r="A82" s="90" t="str">
        <f>IF(C82="Oficina Diversos","Oficina Geral",
IF(ISNUMBER(FIND("Estoque - Colhedoras",C82)),"Colhedoras",IF(ISNUMBER(FIND("Caldeiraria",C82)),"Caldeiraria",IF(ISNUMBER(FIND("Borracharia",C82)),"Borracharia",IF(ISNUMBER(FIND("Lubrificação",C82)),"Lubrificação",
IF(ISNUMBER(FIND("Estoque - Carregadeiras",C82)),"Carregadeiras",IF(ISNUMBER(FIND("Estoque - Veic. Leves",C82)),"Veic. Leves",
IF(ISNUMBER(FIND("Estoque - Caminhões",C82)),"Caminhões",IF(ISNUMBER(FIND("Estoque - Transbordos",C82)),"Transbordos",
IF(ISNUMBER(FIND("Estoque - Tratores",C82)),"Tratores",
IF(ISNUMBER(FIND("Estoque - Máquinas pesadas",C82)),"Máquinas pesadas",
IF(ISNUMBER(FIND("Estoque - Reboques",C82)),"Reboques",
IF(C82="Estoque","Estoque",
IF(AND(ISNUMBER(C82),C82&gt;1000,C82&lt;2000),"Caminhões",
IF(AND(ISNUMBER(C82),C82&gt;2000,C82&lt;3000),"Tratores",
IF(AND(ISNUMBER(C82),C82&gt;3000,C82&lt;4000),"Carregadeiras",
IF(AND(ISNUMBER(C82),C82&gt;4000,C82&lt;5000),"Máquinas pesadas",
IF(AND(ISNUMBER(C82),C82&gt;5000,C82&lt;6000),"Colhedoras",
IF(AND(ISNUMBER(C82),C82&gt;7000,C82&lt;8000),"Irrigação",
IF(AND(ISNUMBER(C82),C82&gt;8000,C82&lt;9000),"Reboques",IF(AND(ISNUMBER(C82),C82&gt;0,C82&lt;1000),"Veic. Leves","")))))))))))))))))))))</f>
        <v>Oficina Geral</v>
      </c>
      <c r="B82" s="111"/>
      <c r="C82" s="144" t="s">
        <v>20771</v>
      </c>
      <c r="D82" s="144">
        <v>4190</v>
      </c>
      <c r="E82" s="145" t="s">
        <v>20787</v>
      </c>
      <c r="F82" s="101" t="str">
        <f>IF(ISBLANK(K82), "Apenas Solicitação", "Tem OC")</f>
        <v>Apenas Solicitação</v>
      </c>
      <c r="G82" s="143">
        <v>1</v>
      </c>
      <c r="H82" s="113">
        <f>G82-I82</f>
        <v>1</v>
      </c>
      <c r="I82" s="113"/>
      <c r="J82" s="147">
        <v>45829</v>
      </c>
      <c r="K82" s="202"/>
      <c r="L82" s="49"/>
      <c r="M82" s="104" t="str">
        <f ca="1">IF(OR(N82="", N82=0), "", IF(N82&gt;TODAY(), "No prazo", "Atrasado"))</f>
        <v/>
      </c>
      <c r="N82" s="104" t="str">
        <f>IFERROR(K82 + VALUE(LEFT(L82, FIND(" ", L82) - 1)), "")</f>
        <v/>
      </c>
      <c r="O82" s="105" t="str">
        <f>IF(_xlfn.DAYS(K82,J82)&lt;0, "Aguardando OC", _xlfn.DAYS(K82,J82))</f>
        <v>Aguardando OC</v>
      </c>
      <c r="P82" s="200">
        <v>408670</v>
      </c>
      <c r="Q82" s="55"/>
      <c r="R82" s="200">
        <v>0</v>
      </c>
      <c r="S82" s="143">
        <v>221</v>
      </c>
      <c r="T82" s="65" t="s">
        <v>1029</v>
      </c>
      <c r="U82" s="164">
        <v>0</v>
      </c>
      <c r="V82" s="144"/>
      <c r="W82" s="117" t="str">
        <f>IFERROR(VLOOKUP(V82, Fornecedores!A:C, 3, FALSE), "")</f>
        <v/>
      </c>
      <c r="X82" s="105" t="str">
        <f>IFERROR(VLOOKUP(V82, Fornecedores!A:E, 5, FALSE), "")</f>
        <v/>
      </c>
      <c r="Y82" s="105" t="str">
        <f>IFERROR(VLOOKUP(V82, Fornecedores!A:F, 6, FALSE), "")</f>
        <v/>
      </c>
      <c r="Z82" s="101" t="str">
        <f>IF(H82=0, "Pedido entregue!", "Pendente")</f>
        <v>Pendente</v>
      </c>
      <c r="AA82" s="119"/>
      <c r="AB82" s="132" t="str">
        <f>IF(Z82="Pedido Entregue!", IF(AA82=1, "Retirado do Almoxarifado", IF(AA82=2, "Material devolvido", "Aguardando retirada")), IF(Z82="Pendente", "Entrega pendente", ""))</f>
        <v>Entrega pendente</v>
      </c>
      <c r="AC82" s="18">
        <v>1</v>
      </c>
      <c r="AD82" s="18">
        <f>AC82/SUMIF($P:$P,P82,$AC:$AC)</f>
        <v>1</v>
      </c>
      <c r="AE82" s="18">
        <f>IF(R82=0,0,AC82/SUMIF($R:$R,R82,$AC:$AC))</f>
        <v>0</v>
      </c>
      <c r="AF82" s="18">
        <f>IF(R82=0,1,0)</f>
        <v>1</v>
      </c>
      <c r="AH82" t="str">
        <f>TEXT(J82,"MMMM")</f>
        <v>junho</v>
      </c>
    </row>
    <row r="83" spans="1:34" ht="12.75" customHeight="1" x14ac:dyDescent="0.25">
      <c r="A83" s="90" t="str">
        <f>IF(C83="Oficina Diversos","Oficina Geral",
IF(ISNUMBER(FIND("Estoque - Colhedoras",C83)),"Colhedoras",IF(ISNUMBER(FIND("Caldeiraria",C83)),"Caldeiraria",IF(ISNUMBER(FIND("Borracharia",C83)),"Borracharia",IF(ISNUMBER(FIND("Lubrificação",C83)),"Lubrificação",
IF(ISNUMBER(FIND("Estoque - Carregadeiras",C83)),"Carregadeiras",IF(ISNUMBER(FIND("Estoque - Veic. Leves",C83)),"Veic. Leves",
IF(ISNUMBER(FIND("Estoque - Caminhões",C83)),"Caminhões",IF(ISNUMBER(FIND("Estoque - Transbordos",C83)),"Transbordos",
IF(ISNUMBER(FIND("Estoque - Tratores",C83)),"Tratores",
IF(ISNUMBER(FIND("Estoque - Máquinas pesadas",C83)),"Máquinas pesadas",
IF(ISNUMBER(FIND("Estoque - Reboques",C83)),"Reboques",
IF(C83="Estoque","Estoque",
IF(AND(ISNUMBER(C83),C83&gt;1000,C83&lt;2000),"Caminhões",
IF(AND(ISNUMBER(C83),C83&gt;2000,C83&lt;3000),"Tratores",
IF(AND(ISNUMBER(C83),C83&gt;3000,C83&lt;4000),"Carregadeiras",
IF(AND(ISNUMBER(C83),C83&gt;4000,C83&lt;5000),"Máquinas pesadas",
IF(AND(ISNUMBER(C83),C83&gt;5000,C83&lt;6000),"Colhedoras",
IF(AND(ISNUMBER(C83),C83&gt;7000,C83&lt;8000),"Irrigação",
IF(AND(ISNUMBER(C83),C83&gt;8000,C83&lt;9000),"Reboques",IF(AND(ISNUMBER(C83),C83&gt;0,C83&lt;1000),"Veic. Leves","")))))))))))))))))))))</f>
        <v>Oficina Geral</v>
      </c>
      <c r="B83" s="111"/>
      <c r="C83" s="171" t="s">
        <v>661</v>
      </c>
      <c r="D83" s="170">
        <v>4191</v>
      </c>
      <c r="E83" s="173" t="s">
        <v>20788</v>
      </c>
      <c r="F83" s="101" t="str">
        <f>IF(ISBLANK(K83), "Apenas Solicitação", "Tem OC")</f>
        <v>Apenas Solicitação</v>
      </c>
      <c r="G83" s="170">
        <v>1</v>
      </c>
      <c r="H83" s="113">
        <f>G83-I83</f>
        <v>1</v>
      </c>
      <c r="I83" s="113"/>
      <c r="J83" s="174">
        <v>45829</v>
      </c>
      <c r="K83" s="201"/>
      <c r="L83" s="173"/>
      <c r="M83" s="104" t="str">
        <f ca="1">IF(OR(N83="", N83=0), "", IF(N83&gt;TODAY(), "No prazo", "Atrasado"))</f>
        <v/>
      </c>
      <c r="N83" s="104" t="str">
        <f>IFERROR(K83 + VALUE(LEFT(L83, FIND(" ", L83) - 1)), "")</f>
        <v/>
      </c>
      <c r="O83" s="105" t="str">
        <f>IF(_xlfn.DAYS(K83,J83)&lt;0, "Aguardando OC", _xlfn.DAYS(K83,J83))</f>
        <v>Aguardando OC</v>
      </c>
      <c r="P83" s="201">
        <v>408671</v>
      </c>
      <c r="Q83" s="55"/>
      <c r="R83" s="201">
        <v>0</v>
      </c>
      <c r="S83" s="2">
        <v>221</v>
      </c>
      <c r="T83" s="65" t="s">
        <v>1029</v>
      </c>
      <c r="U83" s="170">
        <v>16.5</v>
      </c>
      <c r="V83" s="170"/>
      <c r="W83" s="117" t="str">
        <f>IFERROR(VLOOKUP(V83, Fornecedores!A:C, 3, FALSE), "")</f>
        <v/>
      </c>
      <c r="X83" s="105" t="str">
        <f>IFERROR(VLOOKUP(V83, Fornecedores!A:E, 5, FALSE), "")</f>
        <v/>
      </c>
      <c r="Y83" s="105" t="str">
        <f>IFERROR(VLOOKUP(V83, Fornecedores!A:F, 6, FALSE), "")</f>
        <v/>
      </c>
      <c r="Z83" s="101" t="str">
        <f>IF(H83=0, "Pedido entregue!", "Pendente")</f>
        <v>Pendente</v>
      </c>
      <c r="AA83" s="119"/>
      <c r="AB83" s="132" t="str">
        <f>IF(Z83="Pedido Entregue!", IF(AA83=1, "Retirado do Almoxarifado", IF(AA83=2, "Material devolvido", "Aguardando retirada")), IF(Z83="Pendente", "Entrega pendente", ""))</f>
        <v>Entrega pendente</v>
      </c>
      <c r="AC83" s="18">
        <v>1</v>
      </c>
      <c r="AD83" s="18">
        <f>AC83/SUMIF($P:$P,P83,$AC:$AC)</f>
        <v>1</v>
      </c>
      <c r="AE83" s="18">
        <f>IF(R83=0,0,AC83/SUMIF($R:$R,R83,$AC:$AC))</f>
        <v>0</v>
      </c>
      <c r="AF83" s="18">
        <f>IF(R83=0,1,0)</f>
        <v>1</v>
      </c>
      <c r="AH83" t="str">
        <f>TEXT(J83,"MMMM")</f>
        <v>junho</v>
      </c>
    </row>
    <row r="84" spans="1:34" ht="12.75" customHeight="1" x14ac:dyDescent="0.25">
      <c r="A84" s="90" t="str">
        <f>IF(C84="Oficina Diversos","Oficina Geral",
IF(ISNUMBER(FIND("Estoque - Colhedoras",C84)),"Colhedoras",IF(ISNUMBER(FIND("Caldeiraria",C84)),"Caldeiraria",IF(ISNUMBER(FIND("Borracharia",C84)),"Borracharia",IF(ISNUMBER(FIND("Lubrificação",C84)),"Lubrificação",
IF(ISNUMBER(FIND("Estoque - Carregadeiras",C84)),"Carregadeiras",IF(ISNUMBER(FIND("Estoque - Veic. Leves",C84)),"Veic. Leves",
IF(ISNUMBER(FIND("Estoque - Caminhões",C84)),"Caminhões",IF(ISNUMBER(FIND("Estoque - Transbordos",C84)),"Transbordos",
IF(ISNUMBER(FIND("Estoque - Tratores",C84)),"Tratores",
IF(ISNUMBER(FIND("Estoque - Máquinas pesadas",C84)),"Máquinas pesadas",
IF(ISNUMBER(FIND("Estoque - Reboques",C84)),"Reboques",
IF(C84="Estoque","Estoque",
IF(AND(ISNUMBER(C84),C84&gt;1000,C84&lt;2000),"Caminhões",
IF(AND(ISNUMBER(C84),C84&gt;2000,C84&lt;3000),"Tratores",
IF(AND(ISNUMBER(C84),C84&gt;3000,C84&lt;4000),"Carregadeiras",
IF(AND(ISNUMBER(C84),C84&gt;4000,C84&lt;5000),"Máquinas pesadas",
IF(AND(ISNUMBER(C84),C84&gt;5000,C84&lt;6000),"Colhedoras",
IF(AND(ISNUMBER(C84),C84&gt;7000,C84&lt;8000),"Irrigação",
IF(AND(ISNUMBER(C84),C84&gt;8000,C84&lt;9000),"Reboques",IF(AND(ISNUMBER(C84),C84&gt;0,C84&lt;1000),"Veic. Leves","")))))))))))))))))))))</f>
        <v>Oficina Geral</v>
      </c>
      <c r="B84" s="111"/>
      <c r="C84" s="144" t="s">
        <v>20771</v>
      </c>
      <c r="D84" s="144">
        <v>4199</v>
      </c>
      <c r="E84" s="145" t="s">
        <v>20789</v>
      </c>
      <c r="F84" s="101" t="str">
        <f>IF(ISBLANK(K84), "Apenas Solicitação", "Tem OC")</f>
        <v>Apenas Solicitação</v>
      </c>
      <c r="G84" s="143">
        <v>1</v>
      </c>
      <c r="H84" s="113">
        <f>G84-I84</f>
        <v>1</v>
      </c>
      <c r="I84" s="113"/>
      <c r="J84" s="147">
        <v>45829</v>
      </c>
      <c r="K84" s="202"/>
      <c r="L84" s="49"/>
      <c r="M84" s="104" t="str">
        <f ca="1">IF(OR(N84="", N84=0), "", IF(N84&gt;TODAY(), "No prazo", "Atrasado"))</f>
        <v/>
      </c>
      <c r="N84" s="104" t="str">
        <f>IFERROR(K84 + VALUE(LEFT(L84, FIND(" ", L84) - 1)), "")</f>
        <v/>
      </c>
      <c r="O84" s="105" t="str">
        <f>IF(_xlfn.DAYS(K84,J84)&lt;0, "Aguardando OC", _xlfn.DAYS(K84,J84))</f>
        <v>Aguardando OC</v>
      </c>
      <c r="P84" s="200">
        <v>408672</v>
      </c>
      <c r="Q84" s="55"/>
      <c r="R84" s="200">
        <v>0</v>
      </c>
      <c r="S84" s="143">
        <v>221</v>
      </c>
      <c r="T84" s="65" t="s">
        <v>1029</v>
      </c>
      <c r="U84" s="164">
        <v>0</v>
      </c>
      <c r="V84" s="144"/>
      <c r="W84" s="117" t="str">
        <f>IFERROR(VLOOKUP(V84, Fornecedores!A:C, 3, FALSE), "")</f>
        <v/>
      </c>
      <c r="X84" s="105" t="str">
        <f>IFERROR(VLOOKUP(V84, Fornecedores!A:E, 5, FALSE), "")</f>
        <v/>
      </c>
      <c r="Y84" s="105" t="str">
        <f>IFERROR(VLOOKUP(V84, Fornecedores!A:F, 6, FALSE), "")</f>
        <v/>
      </c>
      <c r="Z84" s="101" t="str">
        <f>IF(H84=0, "Pedido entregue!", "Pendente")</f>
        <v>Pendente</v>
      </c>
      <c r="AA84" s="119"/>
      <c r="AB84" s="132" t="str">
        <f>IF(Z84="Pedido Entregue!", IF(AA84=1, "Retirado do Almoxarifado", IF(AA84=2, "Material devolvido", "Aguardando retirada")), IF(Z84="Pendente", "Entrega pendente", ""))</f>
        <v>Entrega pendente</v>
      </c>
      <c r="AC84" s="18">
        <v>1</v>
      </c>
      <c r="AD84" s="18">
        <f>AC84/SUMIF($P:$P,P84,$AC:$AC)</f>
        <v>1</v>
      </c>
      <c r="AE84" s="18">
        <f>IF(R84=0,0,AC84/SUMIF($R:$R,R84,$AC:$AC))</f>
        <v>0</v>
      </c>
      <c r="AF84" s="18">
        <f>IF(R84=0,1,0)</f>
        <v>1</v>
      </c>
      <c r="AH84" t="str">
        <f>TEXT(J84,"MMMM")</f>
        <v>junho</v>
      </c>
    </row>
    <row r="85" spans="1:34" ht="12.75" customHeight="1" x14ac:dyDescent="0.25">
      <c r="A85" s="90" t="str">
        <f>IF(C85="Oficina Diversos","Oficina Geral",
IF(ISNUMBER(FIND("Estoque - Colhedoras",C85)),"Colhedoras",IF(ISNUMBER(FIND("Caldeiraria",C85)),"Caldeiraria",IF(ISNUMBER(FIND("Borracharia",C85)),"Borracharia",IF(ISNUMBER(FIND("Lubrificação",C85)),"Lubrificação",
IF(ISNUMBER(FIND("Estoque - Carregadeiras",C85)),"Carregadeiras",IF(ISNUMBER(FIND("Estoque - Veic. Leves",C85)),"Veic. Leves",
IF(ISNUMBER(FIND("Estoque - Caminhões",C85)),"Caminhões",IF(ISNUMBER(FIND("Estoque - Transbordos",C85)),"Transbordos",
IF(ISNUMBER(FIND("Estoque - Tratores",C85)),"Tratores",
IF(ISNUMBER(FIND("Estoque - Máquinas pesadas",C85)),"Máquinas pesadas",
IF(ISNUMBER(FIND("Estoque - Reboques",C85)),"Reboques",
IF(C85="Estoque","Estoque",
IF(AND(ISNUMBER(C85),C85&gt;1000,C85&lt;2000),"Caminhões",
IF(AND(ISNUMBER(C85),C85&gt;2000,C85&lt;3000),"Tratores",
IF(AND(ISNUMBER(C85),C85&gt;3000,C85&lt;4000),"Carregadeiras",
IF(AND(ISNUMBER(C85),C85&gt;4000,C85&lt;5000),"Máquinas pesadas",
IF(AND(ISNUMBER(C85),C85&gt;5000,C85&lt;6000),"Colhedoras",
IF(AND(ISNUMBER(C85),C85&gt;7000,C85&lt;8000),"Irrigação",
IF(AND(ISNUMBER(C85),C85&gt;8000,C85&lt;9000),"Reboques",IF(AND(ISNUMBER(C85),C85&gt;0,C85&lt;1000),"Veic. Leves","")))))))))))))))))))))</f>
        <v>Oficina Geral</v>
      </c>
      <c r="B85" s="111"/>
      <c r="C85" s="171" t="s">
        <v>661</v>
      </c>
      <c r="D85" s="170">
        <v>4200</v>
      </c>
      <c r="E85" s="173" t="s">
        <v>20790</v>
      </c>
      <c r="F85" s="101" t="str">
        <f>IF(ISBLANK(K85), "Apenas Solicitação", "Tem OC")</f>
        <v>Apenas Solicitação</v>
      </c>
      <c r="G85" s="170">
        <v>1</v>
      </c>
      <c r="H85" s="113">
        <f>G85-I85</f>
        <v>1</v>
      </c>
      <c r="I85" s="113"/>
      <c r="J85" s="174">
        <v>45829</v>
      </c>
      <c r="K85" s="201"/>
      <c r="L85" s="173"/>
      <c r="M85" s="104" t="str">
        <f ca="1">IF(OR(N85="", N85=0), "", IF(N85&gt;TODAY(), "No prazo", "Atrasado"))</f>
        <v/>
      </c>
      <c r="N85" s="104" t="str">
        <f>IFERROR(K85 + VALUE(LEFT(L85, FIND(" ", L85) - 1)), "")</f>
        <v/>
      </c>
      <c r="O85" s="105" t="str">
        <f>IF(_xlfn.DAYS(K85,J85)&lt;0, "Aguardando OC", _xlfn.DAYS(K85,J85))</f>
        <v>Aguardando OC</v>
      </c>
      <c r="P85" s="201">
        <v>408673</v>
      </c>
      <c r="Q85" s="55"/>
      <c r="R85" s="201">
        <v>0</v>
      </c>
      <c r="S85" s="2">
        <v>221</v>
      </c>
      <c r="T85" s="65" t="s">
        <v>1029</v>
      </c>
      <c r="U85" s="170">
        <v>22.5</v>
      </c>
      <c r="V85" s="170"/>
      <c r="W85" s="117" t="str">
        <f>IFERROR(VLOOKUP(V85, Fornecedores!A:C, 3, FALSE), "")</f>
        <v/>
      </c>
      <c r="X85" s="105" t="str">
        <f>IFERROR(VLOOKUP(V85, Fornecedores!A:E, 5, FALSE), "")</f>
        <v/>
      </c>
      <c r="Y85" s="105" t="str">
        <f>IFERROR(VLOOKUP(V85, Fornecedores!A:F, 6, FALSE), "")</f>
        <v/>
      </c>
      <c r="Z85" s="101" t="str">
        <f>IF(H85=0, "Pedido entregue!", "Pendente")</f>
        <v>Pendente</v>
      </c>
      <c r="AA85" s="119"/>
      <c r="AB85" s="132" t="str">
        <f>IF(Z85="Pedido Entregue!", IF(AA85=1, "Retirado do Almoxarifado", IF(AA85=2, "Material devolvido", "Aguardando retirada")), IF(Z85="Pendente", "Entrega pendente", ""))</f>
        <v>Entrega pendente</v>
      </c>
      <c r="AC85" s="18">
        <v>1</v>
      </c>
      <c r="AD85" s="18">
        <f>AC85/SUMIF($P:$P,P85,$AC:$AC)</f>
        <v>1</v>
      </c>
      <c r="AE85" s="18">
        <f>IF(R85=0,0,AC85/SUMIF($R:$R,R85,$AC:$AC))</f>
        <v>0</v>
      </c>
      <c r="AF85" s="18">
        <f>IF(R85=0,1,0)</f>
        <v>1</v>
      </c>
      <c r="AH85" t="str">
        <f>TEXT(J85,"MMMM")</f>
        <v>junho</v>
      </c>
    </row>
    <row r="86" spans="1:34" ht="12.75" customHeight="1" x14ac:dyDescent="0.25">
      <c r="A86" s="90" t="str">
        <f>IF(C86="Oficina Diversos","Oficina Geral",
IF(ISNUMBER(FIND("Estoque - Colhedoras",C86)),"Colhedoras",IF(ISNUMBER(FIND("Caldeiraria",C86)),"Caldeiraria",IF(ISNUMBER(FIND("Borracharia",C86)),"Borracharia",IF(ISNUMBER(FIND("Lubrificação",C86)),"Lubrificação",
IF(ISNUMBER(FIND("Estoque - Carregadeiras",C86)),"Carregadeiras",IF(ISNUMBER(FIND("Estoque - Veic. Leves",C86)),"Veic. Leves",
IF(ISNUMBER(FIND("Estoque - Caminhões",C86)),"Caminhões",IF(ISNUMBER(FIND("Estoque - Transbordos",C86)),"Transbordos",
IF(ISNUMBER(FIND("Estoque - Tratores",C86)),"Tratores",
IF(ISNUMBER(FIND("Estoque - Máquinas pesadas",C86)),"Máquinas pesadas",
IF(ISNUMBER(FIND("Estoque - Reboques",C86)),"Reboques",
IF(C86="Estoque","Estoque",
IF(AND(ISNUMBER(C86),C86&gt;1000,C86&lt;2000),"Caminhões",
IF(AND(ISNUMBER(C86),C86&gt;2000,C86&lt;3000),"Tratores",
IF(AND(ISNUMBER(C86),C86&gt;3000,C86&lt;4000),"Carregadeiras",
IF(AND(ISNUMBER(C86),C86&gt;4000,C86&lt;5000),"Máquinas pesadas",
IF(AND(ISNUMBER(C86),C86&gt;5000,C86&lt;6000),"Colhedoras",
IF(AND(ISNUMBER(C86),C86&gt;7000,C86&lt;8000),"Irrigação",
IF(AND(ISNUMBER(C86),C86&gt;8000,C86&lt;9000),"Reboques",IF(AND(ISNUMBER(C86),C86&gt;0,C86&lt;1000),"Veic. Leves","")))))))))))))))))))))</f>
        <v>Oficina Geral</v>
      </c>
      <c r="B86" s="111"/>
      <c r="C86" s="144" t="s">
        <v>20771</v>
      </c>
      <c r="D86" s="144">
        <v>4202</v>
      </c>
      <c r="E86" s="145" t="s">
        <v>20791</v>
      </c>
      <c r="F86" s="101" t="str">
        <f>IF(ISBLANK(K86), "Apenas Solicitação", "Tem OC")</f>
        <v>Apenas Solicitação</v>
      </c>
      <c r="G86" s="143">
        <v>1</v>
      </c>
      <c r="H86" s="113">
        <f>G86-I86</f>
        <v>1</v>
      </c>
      <c r="I86" s="113"/>
      <c r="J86" s="147">
        <v>45829</v>
      </c>
      <c r="K86" s="202"/>
      <c r="L86" s="49"/>
      <c r="M86" s="104" t="str">
        <f ca="1">IF(OR(N86="", N86=0), "", IF(N86&gt;TODAY(), "No prazo", "Atrasado"))</f>
        <v/>
      </c>
      <c r="N86" s="104" t="str">
        <f>IFERROR(K86 + VALUE(LEFT(L86, FIND(" ", L86) - 1)), "")</f>
        <v/>
      </c>
      <c r="O86" s="105" t="str">
        <f>IF(_xlfn.DAYS(K86,J86)&lt;0, "Aguardando OC", _xlfn.DAYS(K86,J86))</f>
        <v>Aguardando OC</v>
      </c>
      <c r="P86" s="200">
        <v>408674</v>
      </c>
      <c r="Q86" s="55"/>
      <c r="R86" s="200">
        <v>0</v>
      </c>
      <c r="S86" s="143">
        <v>221</v>
      </c>
      <c r="T86" s="65" t="s">
        <v>1029</v>
      </c>
      <c r="U86" s="164">
        <v>0</v>
      </c>
      <c r="V86" s="144"/>
      <c r="W86" s="117" t="str">
        <f>IFERROR(VLOOKUP(V86, Fornecedores!A:C, 3, FALSE), "")</f>
        <v/>
      </c>
      <c r="X86" s="105" t="str">
        <f>IFERROR(VLOOKUP(V86, Fornecedores!A:E, 5, FALSE), "")</f>
        <v/>
      </c>
      <c r="Y86" s="105" t="str">
        <f>IFERROR(VLOOKUP(V86, Fornecedores!A:F, 6, FALSE), "")</f>
        <v/>
      </c>
      <c r="Z86" s="101" t="str">
        <f>IF(H86=0, "Pedido entregue!", "Pendente")</f>
        <v>Pendente</v>
      </c>
      <c r="AA86" s="119"/>
      <c r="AB86" s="132" t="str">
        <f>IF(Z86="Pedido Entregue!", IF(AA86=1, "Retirado do Almoxarifado", IF(AA86=2, "Material devolvido", "Aguardando retirada")), IF(Z86="Pendente", "Entrega pendente", ""))</f>
        <v>Entrega pendente</v>
      </c>
      <c r="AC86" s="18">
        <v>1</v>
      </c>
      <c r="AD86" s="18">
        <f>AC86/SUMIF($P:$P,P86,$AC:$AC)</f>
        <v>1</v>
      </c>
      <c r="AE86" s="18">
        <f>IF(R86=0,0,AC86/SUMIF($R:$R,R86,$AC:$AC))</f>
        <v>0</v>
      </c>
      <c r="AF86" s="18">
        <f>IF(R86=0,1,0)</f>
        <v>1</v>
      </c>
      <c r="AH86" t="str">
        <f>TEXT(J86,"MMMM")</f>
        <v>junho</v>
      </c>
    </row>
    <row r="87" spans="1:34" ht="12.75" customHeight="1" x14ac:dyDescent="0.25">
      <c r="A87" s="90" t="str">
        <f>IF(C87="Oficina Diversos","Oficina Geral",
IF(ISNUMBER(FIND("Estoque - Colhedoras",C87)),"Colhedoras",IF(ISNUMBER(FIND("Caldeiraria",C87)),"Caldeiraria",IF(ISNUMBER(FIND("Borracharia",C87)),"Borracharia",IF(ISNUMBER(FIND("Lubrificação",C87)),"Lubrificação",
IF(ISNUMBER(FIND("Estoque - Carregadeiras",C87)),"Carregadeiras",IF(ISNUMBER(FIND("Estoque - Veic. Leves",C87)),"Veic. Leves",
IF(ISNUMBER(FIND("Estoque - Caminhões",C87)),"Caminhões",IF(ISNUMBER(FIND("Estoque - Transbordos",C87)),"Transbordos",
IF(ISNUMBER(FIND("Estoque - Tratores",C87)),"Tratores",
IF(ISNUMBER(FIND("Estoque - Máquinas pesadas",C87)),"Máquinas pesadas",
IF(ISNUMBER(FIND("Estoque - Reboques",C87)),"Reboques",
IF(C87="Estoque","Estoque",
IF(AND(ISNUMBER(C87),C87&gt;1000,C87&lt;2000),"Caminhões",
IF(AND(ISNUMBER(C87),C87&gt;2000,C87&lt;3000),"Tratores",
IF(AND(ISNUMBER(C87),C87&gt;3000,C87&lt;4000),"Carregadeiras",
IF(AND(ISNUMBER(C87),C87&gt;4000,C87&lt;5000),"Máquinas pesadas",
IF(AND(ISNUMBER(C87),C87&gt;5000,C87&lt;6000),"Colhedoras",
IF(AND(ISNUMBER(C87),C87&gt;7000,C87&lt;8000),"Irrigação",
IF(AND(ISNUMBER(C87),C87&gt;8000,C87&lt;9000),"Reboques",IF(AND(ISNUMBER(C87),C87&gt;0,C87&lt;1000),"Veic. Leves","")))))))))))))))))))))</f>
        <v>Oficina Geral</v>
      </c>
      <c r="B87" s="111"/>
      <c r="C87" s="171" t="s">
        <v>661</v>
      </c>
      <c r="D87" s="170">
        <v>4204</v>
      </c>
      <c r="E87" s="173" t="s">
        <v>20792</v>
      </c>
      <c r="F87" s="101" t="str">
        <f>IF(ISBLANK(K87), "Apenas Solicitação", "Tem OC")</f>
        <v>Apenas Solicitação</v>
      </c>
      <c r="G87" s="170">
        <v>1</v>
      </c>
      <c r="H87" s="113">
        <f>G87-I87</f>
        <v>1</v>
      </c>
      <c r="I87" s="113"/>
      <c r="J87" s="174">
        <v>45829</v>
      </c>
      <c r="K87" s="201"/>
      <c r="L87" s="173"/>
      <c r="M87" s="104" t="str">
        <f ca="1">IF(OR(N87="", N87=0), "", IF(N87&gt;TODAY(), "No prazo", "Atrasado"))</f>
        <v/>
      </c>
      <c r="N87" s="104" t="str">
        <f>IFERROR(K87 + VALUE(LEFT(L87, FIND(" ", L87) - 1)), "")</f>
        <v/>
      </c>
      <c r="O87" s="105" t="str">
        <f>IF(_xlfn.DAYS(K87,J87)&lt;0, "Aguardando OC", _xlfn.DAYS(K87,J87))</f>
        <v>Aguardando OC</v>
      </c>
      <c r="P87" s="201">
        <v>408675</v>
      </c>
      <c r="Q87" s="55"/>
      <c r="R87" s="201">
        <v>0</v>
      </c>
      <c r="S87" s="2">
        <v>221</v>
      </c>
      <c r="T87" s="65" t="s">
        <v>1029</v>
      </c>
      <c r="U87" s="170">
        <v>21.5</v>
      </c>
      <c r="V87" s="170"/>
      <c r="W87" s="117" t="str">
        <f>IFERROR(VLOOKUP(V87, Fornecedores!A:C, 3, FALSE), "")</f>
        <v/>
      </c>
      <c r="X87" s="105" t="str">
        <f>IFERROR(VLOOKUP(V87, Fornecedores!A:E, 5, FALSE), "")</f>
        <v/>
      </c>
      <c r="Y87" s="105" t="str">
        <f>IFERROR(VLOOKUP(V87, Fornecedores!A:F, 6, FALSE), "")</f>
        <v/>
      </c>
      <c r="Z87" s="101" t="str">
        <f>IF(H87=0, "Pedido entregue!", "Pendente")</f>
        <v>Pendente</v>
      </c>
      <c r="AA87" s="119"/>
      <c r="AB87" s="132" t="str">
        <f>IF(Z87="Pedido Entregue!", IF(AA87=1, "Retirado do Almoxarifado", IF(AA87=2, "Material devolvido", "Aguardando retirada")), IF(Z87="Pendente", "Entrega pendente", ""))</f>
        <v>Entrega pendente</v>
      </c>
      <c r="AC87" s="18">
        <v>1</v>
      </c>
      <c r="AD87" s="18">
        <f>AC87/SUMIF($P:$P,P87,$AC:$AC)</f>
        <v>1</v>
      </c>
      <c r="AE87" s="18">
        <f>IF(R87=0,0,AC87/SUMIF($R:$R,R87,$AC:$AC))</f>
        <v>0</v>
      </c>
      <c r="AF87" s="18">
        <f>IF(R87=0,1,0)</f>
        <v>1</v>
      </c>
      <c r="AH87" t="str">
        <f>TEXT(J87,"MMMM")</f>
        <v>junho</v>
      </c>
    </row>
    <row r="88" spans="1:34" ht="12.75" customHeight="1" x14ac:dyDescent="0.25">
      <c r="A88" s="90" t="str">
        <f>IF(C88="Oficina Diversos","Oficina Geral",
IF(ISNUMBER(FIND("Estoque - Colhedoras",C88)),"Colhedoras",IF(ISNUMBER(FIND("Caldeiraria",C88)),"Caldeiraria",IF(ISNUMBER(FIND("Borracharia",C88)),"Borracharia",IF(ISNUMBER(FIND("Lubrificação",C88)),"Lubrificação",
IF(ISNUMBER(FIND("Estoque - Carregadeiras",C88)),"Carregadeiras",IF(ISNUMBER(FIND("Estoque - Veic. Leves",C88)),"Veic. Leves",
IF(ISNUMBER(FIND("Estoque - Caminhões",C88)),"Caminhões",IF(ISNUMBER(FIND("Estoque - Transbordos",C88)),"Transbordos",
IF(ISNUMBER(FIND("Estoque - Tratores",C88)),"Tratores",
IF(ISNUMBER(FIND("Estoque - Máquinas pesadas",C88)),"Máquinas pesadas",
IF(ISNUMBER(FIND("Estoque - Reboques",C88)),"Reboques",
IF(C88="Estoque","Estoque",
IF(AND(ISNUMBER(C88),C88&gt;1000,C88&lt;2000),"Caminhões",
IF(AND(ISNUMBER(C88),C88&gt;2000,C88&lt;3000),"Tratores",
IF(AND(ISNUMBER(C88),C88&gt;3000,C88&lt;4000),"Carregadeiras",
IF(AND(ISNUMBER(C88),C88&gt;4000,C88&lt;5000),"Máquinas pesadas",
IF(AND(ISNUMBER(C88),C88&gt;5000,C88&lt;6000),"Colhedoras",
IF(AND(ISNUMBER(C88),C88&gt;7000,C88&lt;8000),"Irrigação",
IF(AND(ISNUMBER(C88),C88&gt;8000,C88&lt;9000),"Reboques",IF(AND(ISNUMBER(C88),C88&gt;0,C88&lt;1000),"Veic. Leves","")))))))))))))))))))))</f>
        <v>Oficina Geral</v>
      </c>
      <c r="B88" s="111"/>
      <c r="C88" s="144" t="s">
        <v>20771</v>
      </c>
      <c r="D88" s="144">
        <v>4208</v>
      </c>
      <c r="E88" s="145" t="s">
        <v>20793</v>
      </c>
      <c r="F88" s="101" t="str">
        <f>IF(ISBLANK(K88), "Apenas Solicitação", "Tem OC")</f>
        <v>Apenas Solicitação</v>
      </c>
      <c r="G88" s="143">
        <v>1</v>
      </c>
      <c r="H88" s="113">
        <f>G88-I88</f>
        <v>1</v>
      </c>
      <c r="I88" s="113"/>
      <c r="J88" s="147">
        <v>45829</v>
      </c>
      <c r="K88" s="202"/>
      <c r="L88" s="49"/>
      <c r="M88" s="104" t="str">
        <f ca="1">IF(OR(N88="", N88=0), "", IF(N88&gt;TODAY(), "No prazo", "Atrasado"))</f>
        <v/>
      </c>
      <c r="N88" s="104" t="str">
        <f>IFERROR(K88 + VALUE(LEFT(L88, FIND(" ", L88) - 1)), "")</f>
        <v/>
      </c>
      <c r="O88" s="105" t="str">
        <f>IF(_xlfn.DAYS(K88,J88)&lt;0, "Aguardando OC", _xlfn.DAYS(K88,J88))</f>
        <v>Aguardando OC</v>
      </c>
      <c r="P88" s="200">
        <v>408678</v>
      </c>
      <c r="Q88" s="55"/>
      <c r="R88" s="200">
        <v>0</v>
      </c>
      <c r="S88" s="143">
        <v>221</v>
      </c>
      <c r="T88" s="65" t="s">
        <v>1029</v>
      </c>
      <c r="U88" s="164">
        <v>0</v>
      </c>
      <c r="V88" s="144"/>
      <c r="W88" s="117" t="str">
        <f>IFERROR(VLOOKUP(V88, Fornecedores!A:C, 3, FALSE), "")</f>
        <v/>
      </c>
      <c r="X88" s="105" t="str">
        <f>IFERROR(VLOOKUP(V88, Fornecedores!A:E, 5, FALSE), "")</f>
        <v/>
      </c>
      <c r="Y88" s="105" t="str">
        <f>IFERROR(VLOOKUP(V88, Fornecedores!A:F, 6, FALSE), "")</f>
        <v/>
      </c>
      <c r="Z88" s="101" t="str">
        <f>IF(H88=0, "Pedido entregue!", "Pendente")</f>
        <v>Pendente</v>
      </c>
      <c r="AA88" s="119"/>
      <c r="AB88" s="132" t="str">
        <f>IF(Z88="Pedido Entregue!", IF(AA88=1, "Retirado do Almoxarifado", IF(AA88=2, "Material devolvido", "Aguardando retirada")), IF(Z88="Pendente", "Entrega pendente", ""))</f>
        <v>Entrega pendente</v>
      </c>
      <c r="AC88" s="18">
        <v>1</v>
      </c>
      <c r="AD88" s="18">
        <f>AC88/SUMIF($P:$P,P88,$AC:$AC)</f>
        <v>1</v>
      </c>
      <c r="AE88" s="18">
        <f>IF(R88=0,0,AC88/SUMIF($R:$R,R88,$AC:$AC))</f>
        <v>0</v>
      </c>
      <c r="AF88" s="18">
        <f>IF(R88=0,1,0)</f>
        <v>1</v>
      </c>
      <c r="AH88" t="str">
        <f>TEXT(J88,"MMMM")</f>
        <v>junho</v>
      </c>
    </row>
    <row r="89" spans="1:34" ht="12.75" customHeight="1" x14ac:dyDescent="0.25">
      <c r="A89" s="90" t="str">
        <f>IF(C89="Oficina Diversos","Oficina Geral",
IF(ISNUMBER(FIND("Estoque - Colhedoras",C89)),"Colhedoras",IF(ISNUMBER(FIND("Caldeiraria",C89)),"Caldeiraria",IF(ISNUMBER(FIND("Borracharia",C89)),"Borracharia",IF(ISNUMBER(FIND("Lubrificação",C89)),"Lubrificação",
IF(ISNUMBER(FIND("Estoque - Carregadeiras",C89)),"Carregadeiras",IF(ISNUMBER(FIND("Estoque - Veic. Leves",C89)),"Veic. Leves",
IF(ISNUMBER(FIND("Estoque - Caminhões",C89)),"Caminhões",IF(ISNUMBER(FIND("Estoque - Transbordos",C89)),"Transbordos",
IF(ISNUMBER(FIND("Estoque - Tratores",C89)),"Tratores",
IF(ISNUMBER(FIND("Estoque - Máquinas pesadas",C89)),"Máquinas pesadas",
IF(ISNUMBER(FIND("Estoque - Reboques",C89)),"Reboques",
IF(C89="Estoque","Estoque",
IF(AND(ISNUMBER(C89),C89&gt;1000,C89&lt;2000),"Caminhões",
IF(AND(ISNUMBER(C89),C89&gt;2000,C89&lt;3000),"Tratores",
IF(AND(ISNUMBER(C89),C89&gt;3000,C89&lt;4000),"Carregadeiras",
IF(AND(ISNUMBER(C89),C89&gt;4000,C89&lt;5000),"Máquinas pesadas",
IF(AND(ISNUMBER(C89),C89&gt;5000,C89&lt;6000),"Colhedoras",
IF(AND(ISNUMBER(C89),C89&gt;7000,C89&lt;8000),"Irrigação",
IF(AND(ISNUMBER(C89),C89&gt;8000,C89&lt;9000),"Reboques",IF(AND(ISNUMBER(C89),C89&gt;0,C89&lt;1000),"Veic. Leves","")))))))))))))))))))))</f>
        <v>Oficina Geral</v>
      </c>
      <c r="B89" s="111"/>
      <c r="C89" s="171" t="s">
        <v>661</v>
      </c>
      <c r="D89" s="170">
        <v>4211</v>
      </c>
      <c r="E89" s="173" t="s">
        <v>20794</v>
      </c>
      <c r="F89" s="101" t="str">
        <f>IF(ISBLANK(K89), "Apenas Solicitação", "Tem OC")</f>
        <v>Apenas Solicitação</v>
      </c>
      <c r="G89" s="170">
        <v>1</v>
      </c>
      <c r="H89" s="113">
        <f>G89-I89</f>
        <v>1</v>
      </c>
      <c r="I89" s="113"/>
      <c r="J89" s="174">
        <v>45829</v>
      </c>
      <c r="K89" s="201"/>
      <c r="L89" s="173"/>
      <c r="M89" s="104" t="str">
        <f ca="1">IF(OR(N89="", N89=0), "", IF(N89&gt;TODAY(), "No prazo", "Atrasado"))</f>
        <v/>
      </c>
      <c r="N89" s="104" t="str">
        <f>IFERROR(K89 + VALUE(LEFT(L89, FIND(" ", L89) - 1)), "")</f>
        <v/>
      </c>
      <c r="O89" s="105" t="str">
        <f>IF(_xlfn.DAYS(K89,J89)&lt;0, "Aguardando OC", _xlfn.DAYS(K89,J89))</f>
        <v>Aguardando OC</v>
      </c>
      <c r="P89" s="201">
        <v>408677</v>
      </c>
      <c r="Q89" s="55"/>
      <c r="R89" s="201">
        <v>0</v>
      </c>
      <c r="S89" s="2">
        <v>221</v>
      </c>
      <c r="T89" s="65" t="s">
        <v>1029</v>
      </c>
      <c r="U89" s="170">
        <v>48.17</v>
      </c>
      <c r="V89" s="170"/>
      <c r="W89" s="117" t="str">
        <f>IFERROR(VLOOKUP(V89, Fornecedores!A:C, 3, FALSE), "")</f>
        <v/>
      </c>
      <c r="X89" s="105" t="str">
        <f>IFERROR(VLOOKUP(V89, Fornecedores!A:E, 5, FALSE), "")</f>
        <v/>
      </c>
      <c r="Y89" s="105" t="str">
        <f>IFERROR(VLOOKUP(V89, Fornecedores!A:F, 6, FALSE), "")</f>
        <v/>
      </c>
      <c r="Z89" s="101" t="str">
        <f>IF(H89=0, "Pedido entregue!", "Pendente")</f>
        <v>Pendente</v>
      </c>
      <c r="AA89" s="119"/>
      <c r="AB89" s="132" t="str">
        <f>IF(Z89="Pedido Entregue!", IF(AA89=1, "Retirado do Almoxarifado", IF(AA89=2, "Material devolvido", "Aguardando retirada")), IF(Z89="Pendente", "Entrega pendente", ""))</f>
        <v>Entrega pendente</v>
      </c>
      <c r="AC89" s="18">
        <v>1</v>
      </c>
      <c r="AD89" s="18">
        <f>AC89/SUMIF($P:$P,P89,$AC:$AC)</f>
        <v>1</v>
      </c>
      <c r="AE89" s="18">
        <f>IF(R89=0,0,AC89/SUMIF($R:$R,R89,$AC:$AC))</f>
        <v>0</v>
      </c>
      <c r="AF89" s="18">
        <f>IF(R89=0,1,0)</f>
        <v>1</v>
      </c>
      <c r="AH89" t="str">
        <f>TEXT(J89,"MMMM")</f>
        <v>junho</v>
      </c>
    </row>
    <row r="90" spans="1:34" ht="12.75" customHeight="1" x14ac:dyDescent="0.25">
      <c r="A90" s="90" t="str">
        <f>IF(C90="Oficina Diversos","Oficina Geral",
IF(ISNUMBER(FIND("Estoque - Colhedoras",C90)),"Colhedoras",IF(ISNUMBER(FIND("Caldeiraria",C90)),"Caldeiraria",IF(ISNUMBER(FIND("Borracharia",C90)),"Borracharia",IF(ISNUMBER(FIND("Lubrificação",C90)),"Lubrificação",
IF(ISNUMBER(FIND("Estoque - Carregadeiras",C90)),"Carregadeiras",IF(ISNUMBER(FIND("Estoque - Veic. Leves",C90)),"Veic. Leves",
IF(ISNUMBER(FIND("Estoque - Caminhões",C90)),"Caminhões",IF(ISNUMBER(FIND("Estoque - Transbordos",C90)),"Transbordos",
IF(ISNUMBER(FIND("Estoque - Tratores",C90)),"Tratores",
IF(ISNUMBER(FIND("Estoque - Máquinas pesadas",C90)),"Máquinas pesadas",
IF(ISNUMBER(FIND("Estoque - Reboques",C90)),"Reboques",
IF(C90="Estoque","Estoque",
IF(AND(ISNUMBER(C90),C90&gt;1000,C90&lt;2000),"Caminhões",
IF(AND(ISNUMBER(C90),C90&gt;2000,C90&lt;3000),"Tratores",
IF(AND(ISNUMBER(C90),C90&gt;3000,C90&lt;4000),"Carregadeiras",
IF(AND(ISNUMBER(C90),C90&gt;4000,C90&lt;5000),"Máquinas pesadas",
IF(AND(ISNUMBER(C90),C90&gt;5000,C90&lt;6000),"Colhedoras",
IF(AND(ISNUMBER(C90),C90&gt;7000,C90&lt;8000),"Irrigação",
IF(AND(ISNUMBER(C90),C90&gt;8000,C90&lt;9000),"Reboques",IF(AND(ISNUMBER(C90),C90&gt;0,C90&lt;1000),"Veic. Leves","")))))))))))))))))))))</f>
        <v>Oficina Geral</v>
      </c>
      <c r="B90" s="111"/>
      <c r="C90" s="171" t="s">
        <v>661</v>
      </c>
      <c r="D90" s="170">
        <v>4213</v>
      </c>
      <c r="E90" s="173" t="s">
        <v>20795</v>
      </c>
      <c r="F90" s="101" t="str">
        <f>IF(ISBLANK(K90), "Apenas Solicitação", "Tem OC")</f>
        <v>Apenas Solicitação</v>
      </c>
      <c r="G90" s="170">
        <v>1</v>
      </c>
      <c r="H90" s="113">
        <f>G90-I90</f>
        <v>1</v>
      </c>
      <c r="I90" s="113"/>
      <c r="J90" s="174">
        <v>45829</v>
      </c>
      <c r="K90" s="201"/>
      <c r="L90" s="173"/>
      <c r="M90" s="104" t="str">
        <f ca="1">IF(OR(N90="", N90=0), "", IF(N90&gt;TODAY(), "No prazo", "Atrasado"))</f>
        <v/>
      </c>
      <c r="N90" s="104" t="str">
        <f>IFERROR(K90 + VALUE(LEFT(L90, FIND(" ", L90) - 1)), "")</f>
        <v/>
      </c>
      <c r="O90" s="105" t="str">
        <f>IF(_xlfn.DAYS(K90,J90)&lt;0, "Aguardando OC", _xlfn.DAYS(K90,J90))</f>
        <v>Aguardando OC</v>
      </c>
      <c r="P90" s="201">
        <v>408679</v>
      </c>
      <c r="Q90" s="55"/>
      <c r="R90" s="201">
        <v>0</v>
      </c>
      <c r="S90" s="2">
        <v>221</v>
      </c>
      <c r="T90" s="65" t="s">
        <v>1029</v>
      </c>
      <c r="U90" s="170">
        <v>51.45</v>
      </c>
      <c r="V90" s="170"/>
      <c r="W90" s="117" t="str">
        <f>IFERROR(VLOOKUP(V90, Fornecedores!A:C, 3, FALSE), "")</f>
        <v/>
      </c>
      <c r="X90" s="105" t="str">
        <f>IFERROR(VLOOKUP(V90, Fornecedores!A:E, 5, FALSE), "")</f>
        <v/>
      </c>
      <c r="Y90" s="105" t="str">
        <f>IFERROR(VLOOKUP(V90, Fornecedores!A:F, 6, FALSE), "")</f>
        <v/>
      </c>
      <c r="Z90" s="101" t="str">
        <f>IF(H90=0, "Pedido entregue!", "Pendente")</f>
        <v>Pendente</v>
      </c>
      <c r="AA90" s="119"/>
      <c r="AB90" s="132" t="str">
        <f>IF(Z90="Pedido Entregue!", IF(AA90=1, "Retirado do Almoxarifado", IF(AA90=2, "Material devolvido", "Aguardando retirada")), IF(Z90="Pendente", "Entrega pendente", ""))</f>
        <v>Entrega pendente</v>
      </c>
      <c r="AC90" s="18">
        <v>1</v>
      </c>
      <c r="AD90" s="18">
        <f>AC90/SUMIF($P:$P,P90,$AC:$AC)</f>
        <v>1</v>
      </c>
      <c r="AE90" s="18">
        <f>IF(R90=0,0,AC90/SUMIF($R:$R,R90,$AC:$AC))</f>
        <v>0</v>
      </c>
      <c r="AF90" s="18">
        <f>IF(R90=0,1,0)</f>
        <v>1</v>
      </c>
      <c r="AH90" t="str">
        <f>TEXT(J90,"MMMM")</f>
        <v>junho</v>
      </c>
    </row>
    <row r="91" spans="1:34" ht="12.75" customHeight="1" x14ac:dyDescent="0.25">
      <c r="A91" s="90" t="str">
        <f>IF(C91="Oficina Diversos","Oficina Geral",
IF(ISNUMBER(FIND("Estoque - Colhedoras",C91)),"Colhedoras",IF(ISNUMBER(FIND("Caldeiraria",C91)),"Caldeiraria",IF(ISNUMBER(FIND("Borracharia",C91)),"Borracharia",IF(ISNUMBER(FIND("Lubrificação",C91)),"Lubrificação",
IF(ISNUMBER(FIND("Estoque - Carregadeiras",C91)),"Carregadeiras",IF(ISNUMBER(FIND("Estoque - Veic. Leves",C91)),"Veic. Leves",
IF(ISNUMBER(FIND("Estoque - Caminhões",C91)),"Caminhões",IF(ISNUMBER(FIND("Estoque - Transbordos",C91)),"Transbordos",
IF(ISNUMBER(FIND("Estoque - Tratores",C91)),"Tratores",
IF(ISNUMBER(FIND("Estoque - Máquinas pesadas",C91)),"Máquinas pesadas",
IF(ISNUMBER(FIND("Estoque - Reboques",C91)),"Reboques",
IF(C91="Estoque","Estoque",
IF(AND(ISNUMBER(C91),C91&gt;1000,C91&lt;2000),"Caminhões",
IF(AND(ISNUMBER(C91),C91&gt;2000,C91&lt;3000),"Tratores",
IF(AND(ISNUMBER(C91),C91&gt;3000,C91&lt;4000),"Carregadeiras",
IF(AND(ISNUMBER(C91),C91&gt;4000,C91&lt;5000),"Máquinas pesadas",
IF(AND(ISNUMBER(C91),C91&gt;5000,C91&lt;6000),"Colhedoras",
IF(AND(ISNUMBER(C91),C91&gt;7000,C91&lt;8000),"Irrigação",
IF(AND(ISNUMBER(C91),C91&gt;8000,C91&lt;9000),"Reboques",IF(AND(ISNUMBER(C91),C91&gt;0,C91&lt;1000),"Veic. Leves","")))))))))))))))))))))</f>
        <v>Estoque</v>
      </c>
      <c r="B91" s="111"/>
      <c r="C91" s="113" t="s">
        <v>20692</v>
      </c>
      <c r="D91" s="2">
        <v>4252</v>
      </c>
      <c r="E91" s="3" t="s">
        <v>20962</v>
      </c>
      <c r="F91" s="101" t="str">
        <f>IF(ISBLANK(K91), "Apenas Solicitação", "Tem OC")</f>
        <v>Tem OC</v>
      </c>
      <c r="G91" s="2">
        <v>1</v>
      </c>
      <c r="H91" s="113">
        <f>G91-I91</f>
        <v>1</v>
      </c>
      <c r="I91" s="113"/>
      <c r="J91" s="4">
        <v>45826</v>
      </c>
      <c r="K91" s="180">
        <v>45843</v>
      </c>
      <c r="L91" s="3" t="s">
        <v>20151</v>
      </c>
      <c r="M91" s="104" t="str">
        <f ca="1">IF(OR(N91="", N91=0), "", IF(N91&gt;TODAY(), "No prazo", "Atrasado"))</f>
        <v>Atrasado</v>
      </c>
      <c r="N91" s="104">
        <f>IFERROR(K91 + VALUE(LEFT(L91, FIND(" ", L91) - 1)), "")</f>
        <v>45843</v>
      </c>
      <c r="O91" s="105">
        <f>IF(_xlfn.DAYS(K91,J91)&lt;0, "Aguardando OC", _xlfn.DAYS(K91,J91))</f>
        <v>17</v>
      </c>
      <c r="P91" s="14">
        <v>408204</v>
      </c>
      <c r="Q91" s="55"/>
      <c r="R91" s="14">
        <v>170463</v>
      </c>
      <c r="S91" s="2">
        <v>221</v>
      </c>
      <c r="T91" s="65" t="s">
        <v>1029</v>
      </c>
      <c r="U91" s="21">
        <v>10953.31</v>
      </c>
      <c r="V91" s="2">
        <v>3532</v>
      </c>
      <c r="W91" s="117" t="str">
        <f>IFERROR(VLOOKUP(V91, Fornecedores!A:C, 3, FALSE), "")</f>
        <v xml:space="preserve">HC PNEUS SA         </v>
      </c>
      <c r="X91" s="105" t="str">
        <f>IFERROR(VLOOKUP(V91, Fornecedores!A:E, 5, FALSE), "")</f>
        <v>João Pessoa</v>
      </c>
      <c r="Y91" s="105" t="str">
        <f>IFERROR(VLOOKUP(V91, Fornecedores!A:F, 6, FALSE), "")</f>
        <v>PB</v>
      </c>
      <c r="Z91" s="101" t="str">
        <f>IF(H91=0, "Pedido entregue!", "Pendente")</f>
        <v>Pendente</v>
      </c>
      <c r="AA91" s="119"/>
      <c r="AB91" s="132" t="str">
        <f>IF(Z91="Pedido Entregue!", IF(AA91=1, "Retirado do Almoxarifado", IF(AA91=2, "Material devolvido", "Aguardando retirada")), IF(Z91="Pendente", "Entrega pendente", ""))</f>
        <v>Entrega pendente</v>
      </c>
      <c r="AC91" s="18">
        <v>1</v>
      </c>
      <c r="AD91" s="18">
        <f>AC91/SUMIF($P:$P,P91,$AC:$AC)</f>
        <v>1</v>
      </c>
      <c r="AE91" s="18">
        <f>IF(R91=0,0,AC91/SUMIF($R:$R,R91,$AC:$AC))</f>
        <v>7.6923076923076927E-2</v>
      </c>
      <c r="AF91" s="18">
        <f>IF(R91=0,1,0)</f>
        <v>0</v>
      </c>
      <c r="AH91" t="str">
        <f>TEXT(J91,"MMMM")</f>
        <v>junho</v>
      </c>
    </row>
    <row r="92" spans="1:34" ht="12.75" hidden="1" customHeight="1" x14ac:dyDescent="0.25">
      <c r="A92" s="90" t="str">
        <f>IF(C92="Oficina Diversos","Oficina Geral",
IF(ISNUMBER(FIND("Estoque - Colhedoras",C92)),"Colhedoras",IF(ISNUMBER(FIND("Caldeiraria",C92)),"Caldeiraria",IF(ISNUMBER(FIND("Borracharia",C92)),"Borracharia",IF(ISNUMBER(FIND("Lubrificação",C92)),"Lubrificação",
IF(ISNUMBER(FIND("Estoque - Carregadeiras",C92)),"Carregadeiras",IF(ISNUMBER(FIND("Estoque - Veic. Leves",C92)),"Veic. Leves",
IF(ISNUMBER(FIND("Estoque - Caminhões",C92)),"Caminhões",IF(ISNUMBER(FIND("Estoque - Transbordos",C92)),"Transbordos",
IF(ISNUMBER(FIND("Estoque - Tratores",C92)),"Tratores",
IF(ISNUMBER(FIND("Estoque - Máquinas pesadas",C92)),"Máquinas pesadas",
IF(ISNUMBER(FIND("Estoque - Reboques",C92)),"Reboques",
IF(C92="Estoque","Estoque",
IF(AND(ISNUMBER(C92),C92&gt;1000,C92&lt;2000),"Caminhões",
IF(AND(ISNUMBER(C92),C92&gt;2000,C92&lt;3000),"Tratores",
IF(AND(ISNUMBER(C92),C92&gt;3000,C92&lt;4000),"Carregadeiras",
IF(AND(ISNUMBER(C92),C92&gt;4000,C92&lt;5000),"Máquinas pesadas",
IF(AND(ISNUMBER(C92),C92&gt;5000,C92&lt;6000),"Colhedoras",
IF(AND(ISNUMBER(C92),C92&gt;7000,C92&lt;8000),"Irrigação",
IF(AND(ISNUMBER(C92),C92&gt;8000,C92&lt;9000),"Reboques",IF(AND(ISNUMBER(C92),C92&gt;0,C92&lt;1000),"Veic. Leves","")))))))))))))))))))))</f>
        <v>Caminhões</v>
      </c>
      <c r="B92" s="8"/>
      <c r="C92" s="42">
        <v>1049</v>
      </c>
      <c r="D92" s="42">
        <v>4442</v>
      </c>
      <c r="E92" s="43" t="s">
        <v>1066</v>
      </c>
      <c r="F92" s="14" t="str">
        <f>IF(ISBLANK(K92), "Apenas Solicitação", "Tem OC")</f>
        <v>Tem OC</v>
      </c>
      <c r="G92" s="42">
        <v>1</v>
      </c>
      <c r="H92" s="2">
        <f>G92-I92</f>
        <v>0</v>
      </c>
      <c r="I92" s="2">
        <v>1</v>
      </c>
      <c r="J92" s="44">
        <v>45779</v>
      </c>
      <c r="K92" s="185">
        <v>45786</v>
      </c>
      <c r="L92" s="3"/>
      <c r="M92" s="44"/>
      <c r="N92" s="44" t="str">
        <f>IFERROR(K92 + VALUE(LEFT(L92, FIND(" ", L92) - 1)), "")</f>
        <v/>
      </c>
      <c r="O92" s="3">
        <f>IF(_xlfn.DAYS(K92,J92)&lt;0, "Aguardando OC", _xlfn.DAYS(K92,J92))</f>
        <v>7</v>
      </c>
      <c r="P92" s="191">
        <v>401173</v>
      </c>
      <c r="Q92" s="42"/>
      <c r="R92" s="191">
        <v>167317</v>
      </c>
      <c r="S92" s="42">
        <v>221</v>
      </c>
      <c r="T92" s="67" t="s">
        <v>1029</v>
      </c>
      <c r="U92" s="45">
        <v>322.92</v>
      </c>
      <c r="V92" s="42">
        <v>2097</v>
      </c>
      <c r="W92" s="47" t="str">
        <f>IFERROR(VLOOKUP(V92, Fornecedores!A:C, 3, FALSE), "")</f>
        <v xml:space="preserve">CAUPECAS            </v>
      </c>
      <c r="X92" s="43" t="str">
        <f>IFERROR(VLOOKUP(V92, Fornecedores!A:E, 5, FALSE), "")</f>
        <v>Recife</v>
      </c>
      <c r="Y92" s="43" t="str">
        <f>IFERROR(VLOOKUP(V92, Fornecedores!A:F, 6, FALSE), "")</f>
        <v>PE</v>
      </c>
      <c r="Z92" s="14" t="str">
        <f>IF(H92=0, "Pedido entregue!", "Pendente")</f>
        <v>Pedido entregue!</v>
      </c>
      <c r="AA92" s="59">
        <v>1</v>
      </c>
      <c r="AB92" s="58" t="str">
        <f>IF(Z92="Pedido Entregue!", IF(AA92=1, "Retirado do Almoxarifado", IF(AA92=2, "Material devolvido", "Aguardando retirada")), IF(Z92="Pendente", "Entrega pendente", ""))</f>
        <v>Retirado do Almoxarifado</v>
      </c>
      <c r="AC92" s="18">
        <v>1</v>
      </c>
      <c r="AD92" s="18">
        <f>AC92/SUMIF($P:$P,P92,$AC:$AC)</f>
        <v>1</v>
      </c>
      <c r="AE92" s="18">
        <f>IF(R92=0,0,AC92/SUMIF($R:$R,R92,$AC:$AC))</f>
        <v>0.33333333333333331</v>
      </c>
      <c r="AF92" s="18">
        <f>IF(R92=0,1,0)</f>
        <v>0</v>
      </c>
      <c r="AG92" s="18">
        <f>IF(R92=0,#REF!-J92,0)</f>
        <v>0</v>
      </c>
      <c r="AH92" t="str">
        <f>TEXT(J92,"MMMM")</f>
        <v>maio</v>
      </c>
    </row>
    <row r="93" spans="1:34" ht="12.75" hidden="1" customHeight="1" x14ac:dyDescent="0.25">
      <c r="A93" s="90" t="str">
        <f>IF(C93="Oficina Diversos","Oficina Geral",
IF(ISNUMBER(FIND("Estoque - Colhedoras",C93)),"Colhedoras",IF(ISNUMBER(FIND("Caldeiraria",C93)),"Caldeiraria",IF(ISNUMBER(FIND("Borracharia",C93)),"Borracharia",IF(ISNUMBER(FIND("Lubrificação",C93)),"Lubrificação",
IF(ISNUMBER(FIND("Estoque - Carregadeiras",C93)),"Carregadeiras",IF(ISNUMBER(FIND("Estoque - Veic. Leves",C93)),"Veic. Leves",
IF(ISNUMBER(FIND("Estoque - Caminhões",C93)),"Caminhões",IF(ISNUMBER(FIND("Estoque - Transbordos",C93)),"Transbordos",
IF(ISNUMBER(FIND("Estoque - Tratores",C93)),"Tratores",
IF(ISNUMBER(FIND("Estoque - Máquinas pesadas",C93)),"Máquinas pesadas",
IF(ISNUMBER(FIND("Estoque - Reboques",C93)),"Reboques",
IF(C93="Estoque","Estoque",
IF(AND(ISNUMBER(C93),C93&gt;1000,C93&lt;2000),"Caminhões",
IF(AND(ISNUMBER(C93),C93&gt;2000,C93&lt;3000),"Tratores",
IF(AND(ISNUMBER(C93),C93&gt;3000,C93&lt;4000),"Carregadeiras",
IF(AND(ISNUMBER(C93),C93&gt;4000,C93&lt;5000),"Máquinas pesadas",
IF(AND(ISNUMBER(C93),C93&gt;5000,C93&lt;6000),"Colhedoras",
IF(AND(ISNUMBER(C93),C93&gt;7000,C93&lt;8000),"Irrigação",
IF(AND(ISNUMBER(C93),C93&gt;8000,C93&lt;9000),"Reboques",IF(AND(ISNUMBER(C93),C93&gt;0,C93&lt;1000),"Veic. Leves","")))))))))))))))))))))</f>
        <v>Caminhões</v>
      </c>
      <c r="B93" s="39"/>
      <c r="C93" s="2">
        <v>1045</v>
      </c>
      <c r="D93" s="2">
        <v>4442</v>
      </c>
      <c r="E93" s="3" t="s">
        <v>1066</v>
      </c>
      <c r="F93" s="14" t="str">
        <f>IF(ISBLANK(K93), "Apenas Solicitação", "Tem OC")</f>
        <v>Tem OC</v>
      </c>
      <c r="G93" s="2">
        <v>1</v>
      </c>
      <c r="H93" s="2">
        <f>G93-I93</f>
        <v>0</v>
      </c>
      <c r="I93" s="2">
        <v>1</v>
      </c>
      <c r="J93" s="4">
        <v>45793</v>
      </c>
      <c r="K93" s="180">
        <v>45797</v>
      </c>
      <c r="L93" s="3"/>
      <c r="M93" s="44"/>
      <c r="N93" s="44" t="str">
        <f>IFERROR(K93 + VALUE(LEFT(L93, FIND(" ", L93) - 1)), "")</f>
        <v/>
      </c>
      <c r="O93" s="3">
        <f>IF(_xlfn.DAYS(K93,J93)&lt;0, "Aguardando OC", _xlfn.DAYS(K93,J93))</f>
        <v>4</v>
      </c>
      <c r="P93" s="14">
        <v>403193</v>
      </c>
      <c r="Q93" s="33"/>
      <c r="R93" s="14">
        <v>167938</v>
      </c>
      <c r="S93" s="42">
        <v>221</v>
      </c>
      <c r="T93" s="67" t="s">
        <v>1029</v>
      </c>
      <c r="U93" s="45">
        <v>299</v>
      </c>
      <c r="V93" s="2">
        <v>2097</v>
      </c>
      <c r="W93" s="47" t="str">
        <f>IFERROR(VLOOKUP(V93, Fornecedores!A:C, 3, FALSE), "")</f>
        <v xml:space="preserve">CAUPECAS            </v>
      </c>
      <c r="X93" s="43" t="str">
        <f>IFERROR(VLOOKUP(V93, Fornecedores!A:E, 5, FALSE), "")</f>
        <v>Recife</v>
      </c>
      <c r="Y93" s="43" t="str">
        <f>IFERROR(VLOOKUP(V93, Fornecedores!A:F, 6, FALSE), "")</f>
        <v>PE</v>
      </c>
      <c r="Z93" s="14" t="str">
        <f>IF(H93=0, "Pedido entregue!", "Pendente")</f>
        <v>Pedido entregue!</v>
      </c>
      <c r="AA93" s="59">
        <v>1</v>
      </c>
      <c r="AB93" s="58" t="str">
        <f>IF(Z93="Pedido Entregue!", IF(AA93=1, "Retirado do Almoxarifado", IF(AA93=2, "Material devolvido", "Aguardando retirada")), IF(Z93="Pendente", "Entrega pendente", ""))</f>
        <v>Retirado do Almoxarifado</v>
      </c>
      <c r="AC93" s="18">
        <v>1</v>
      </c>
      <c r="AD93" s="18">
        <f>AC93/SUMIF($P:$P,P93,$AC:$AC)</f>
        <v>1</v>
      </c>
      <c r="AE93" s="18">
        <f>IF(R93=0,0,AC93/SUMIF($R:$R,R93,$AC:$AC))</f>
        <v>0.5</v>
      </c>
      <c r="AF93" s="18">
        <f>IF(R93=0,1,0)</f>
        <v>0</v>
      </c>
      <c r="AH93" t="str">
        <f>TEXT(J93,"MMMM")</f>
        <v>maio</v>
      </c>
    </row>
    <row r="94" spans="1:34" ht="12.75" hidden="1" customHeight="1" x14ac:dyDescent="0.25">
      <c r="A94" s="90" t="str">
        <f>IF(C94="Oficina Diversos","Oficina Geral",
IF(ISNUMBER(FIND("Estoque - Colhedoras",C94)),"Colhedoras",IF(ISNUMBER(FIND("Caldeiraria",C94)),"Caldeiraria",IF(ISNUMBER(FIND("Borracharia",C94)),"Borracharia",IF(ISNUMBER(FIND("Lubrificação",C94)),"Lubrificação",
IF(ISNUMBER(FIND("Estoque - Carregadeiras",C94)),"Carregadeiras",IF(ISNUMBER(FIND("Estoque - Veic. Leves",C94)),"Veic. Leves",
IF(ISNUMBER(FIND("Estoque - Caminhões",C94)),"Caminhões",IF(ISNUMBER(FIND("Estoque - Transbordos",C94)),"Transbordos",
IF(ISNUMBER(FIND("Estoque - Tratores",C94)),"Tratores",
IF(ISNUMBER(FIND("Estoque - Máquinas pesadas",C94)),"Máquinas pesadas",
IF(ISNUMBER(FIND("Estoque - Reboques",C94)),"Reboques",
IF(C94="Estoque","Estoque",
IF(AND(ISNUMBER(C94),C94&gt;1000,C94&lt;2000),"Caminhões",
IF(AND(ISNUMBER(C94),C94&gt;2000,C94&lt;3000),"Tratores",
IF(AND(ISNUMBER(C94),C94&gt;3000,C94&lt;4000),"Carregadeiras",
IF(AND(ISNUMBER(C94),C94&gt;4000,C94&lt;5000),"Máquinas pesadas",
IF(AND(ISNUMBER(C94),C94&gt;5000,C94&lt;6000),"Colhedoras",
IF(AND(ISNUMBER(C94),C94&gt;7000,C94&lt;8000),"Irrigação",
IF(AND(ISNUMBER(C94),C94&gt;8000,C94&lt;9000),"Reboques",IF(AND(ISNUMBER(C94),C94&gt;0,C94&lt;1000),"Veic. Leves","")))))))))))))))))))))</f>
        <v>Caminhões</v>
      </c>
      <c r="B94" s="111"/>
      <c r="C94" s="126">
        <v>1040</v>
      </c>
      <c r="D94" s="2">
        <v>4442</v>
      </c>
      <c r="E94" s="3" t="s">
        <v>1066</v>
      </c>
      <c r="F94" s="101" t="str">
        <f>IF(ISBLANK(K94), "Apenas Solicitação", "Tem OC")</f>
        <v>Tem OC</v>
      </c>
      <c r="G94" s="2">
        <v>1</v>
      </c>
      <c r="H94" s="113">
        <f>G94-I94</f>
        <v>0</v>
      </c>
      <c r="I94" s="113">
        <v>1</v>
      </c>
      <c r="J94" s="4">
        <v>45813</v>
      </c>
      <c r="K94" s="180">
        <v>45819</v>
      </c>
      <c r="L94" s="3" t="s">
        <v>20151</v>
      </c>
      <c r="M94" s="104" t="str">
        <f ca="1">IF(OR(N94="", N94=0), "", IF(N94&gt;TODAY(), "No prazo", "Atrasado"))</f>
        <v>Atrasado</v>
      </c>
      <c r="N94" s="104">
        <f>IFERROR(K94 + VALUE(LEFT(L94, FIND(" ", L94) - 1)), "")</f>
        <v>45819</v>
      </c>
      <c r="O94" s="105">
        <f>IF(_xlfn.DAYS(K94,J94)&lt;0, "Aguardando OC", _xlfn.DAYS(K94,J94))</f>
        <v>6</v>
      </c>
      <c r="P94" s="14">
        <v>406079</v>
      </c>
      <c r="Q94" s="55"/>
      <c r="R94" s="14">
        <v>168975</v>
      </c>
      <c r="S94" s="2">
        <v>221</v>
      </c>
      <c r="T94" s="65" t="s">
        <v>1029</v>
      </c>
      <c r="U94" s="21">
        <v>322.92</v>
      </c>
      <c r="V94" s="2">
        <v>2097</v>
      </c>
      <c r="W94" s="117" t="str">
        <f>IFERROR(VLOOKUP(V94, Fornecedores!A:C, 3, FALSE), "")</f>
        <v xml:space="preserve">CAUPECAS            </v>
      </c>
      <c r="X94" s="105" t="str">
        <f>IFERROR(VLOOKUP(V94, Fornecedores!A:E, 5, FALSE), "")</f>
        <v>Recife</v>
      </c>
      <c r="Y94" s="105" t="str">
        <f>IFERROR(VLOOKUP(V94, Fornecedores!A:F, 6, FALSE), "")</f>
        <v>PE</v>
      </c>
      <c r="Z94" s="101" t="str">
        <f>IF(H94=0, "Pedido entregue!", "Pendente")</f>
        <v>Pedido entregue!</v>
      </c>
      <c r="AA94" s="119"/>
      <c r="AB94" s="132" t="str">
        <f>IF(Z94="Pedido Entregue!", IF(AA94=1, "Retirado do Almoxarifado", IF(AA94=2, "Material devolvido", "Aguardando retirada")), IF(Z94="Pendente", "Entrega pendente", ""))</f>
        <v>Aguardando retirada</v>
      </c>
      <c r="AC94" s="18">
        <v>1</v>
      </c>
      <c r="AD94" s="18">
        <f>AC94/SUMIF($P:$P,P94,$AC:$AC)</f>
        <v>1</v>
      </c>
      <c r="AE94" s="18">
        <f>IF(R94=0,0,AC94/SUMIF($R:$R,R94,$AC:$AC))</f>
        <v>0.5</v>
      </c>
      <c r="AF94" s="18">
        <f>IF(R94=0,1,0)</f>
        <v>0</v>
      </c>
      <c r="AH94" t="str">
        <f>TEXT(J94,"MMMM")</f>
        <v>junho</v>
      </c>
    </row>
    <row r="95" spans="1:34" ht="12.75" hidden="1" customHeight="1" x14ac:dyDescent="0.25">
      <c r="A95" s="90" t="str">
        <f>IF(C95="Oficina Diversos","Oficina Geral",
IF(ISNUMBER(FIND("Estoque - Colhedoras",C95)),"Colhedoras",IF(ISNUMBER(FIND("Caldeiraria",C95)),"Caldeiraria",IF(ISNUMBER(FIND("Borracharia",C95)),"Borracharia",IF(ISNUMBER(FIND("Lubrificação",C95)),"Lubrificação",
IF(ISNUMBER(FIND("Estoque - Carregadeiras",C95)),"Carregadeiras",IF(ISNUMBER(FIND("Estoque - Veic. Leves",C95)),"Veic. Leves",
IF(ISNUMBER(FIND("Estoque - Caminhões",C95)),"Caminhões",IF(ISNUMBER(FIND("Estoque - Transbordos",C95)),"Transbordos",
IF(ISNUMBER(FIND("Estoque - Tratores",C95)),"Tratores",
IF(ISNUMBER(FIND("Estoque - Máquinas pesadas",C95)),"Máquinas pesadas",
IF(ISNUMBER(FIND("Estoque - Reboques",C95)),"Reboques",
IF(C95="Estoque","Estoque",
IF(AND(ISNUMBER(C95),C95&gt;1000,C95&lt;2000),"Caminhões",
IF(AND(ISNUMBER(C95),C95&gt;2000,C95&lt;3000),"Tratores",
IF(AND(ISNUMBER(C95),C95&gt;3000,C95&lt;4000),"Carregadeiras",
IF(AND(ISNUMBER(C95),C95&gt;4000,C95&lt;5000),"Máquinas pesadas",
IF(AND(ISNUMBER(C95),C95&gt;5000,C95&lt;6000),"Colhedoras",
IF(AND(ISNUMBER(C95),C95&gt;7000,C95&lt;8000),"Irrigação",
IF(AND(ISNUMBER(C95),C95&gt;8000,C95&lt;9000),"Reboques",IF(AND(ISNUMBER(C95),C95&gt;0,C95&lt;1000),"Veic. Leves","")))))))))))))))))))))</f>
        <v>Caminhões</v>
      </c>
      <c r="B95" s="8"/>
      <c r="C95" s="42">
        <v>1019</v>
      </c>
      <c r="D95" s="42">
        <v>4479</v>
      </c>
      <c r="E95" s="43" t="s">
        <v>1016</v>
      </c>
      <c r="F95" s="14" t="str">
        <f>IF(ISBLANK(K95), "Apenas Solicitação", "Tem OC")</f>
        <v>Tem OC</v>
      </c>
      <c r="G95" s="42">
        <v>1</v>
      </c>
      <c r="H95" s="2">
        <f>G95-I95</f>
        <v>0</v>
      </c>
      <c r="I95" s="2">
        <v>1</v>
      </c>
      <c r="J95" s="44">
        <v>45771</v>
      </c>
      <c r="K95" s="185">
        <v>45786</v>
      </c>
      <c r="L95" s="3"/>
      <c r="M95" s="44"/>
      <c r="N95" s="44" t="str">
        <f>IFERROR(K95 + VALUE(LEFT(L95, FIND(" ", L95) - 1)), "")</f>
        <v/>
      </c>
      <c r="O95" s="3">
        <f>IF(_xlfn.DAYS(K95,J95)&lt;0, "Aguardando OC", _xlfn.DAYS(K95,J95))</f>
        <v>15</v>
      </c>
      <c r="P95" s="191">
        <v>400496</v>
      </c>
      <c r="Q95" s="42"/>
      <c r="R95" s="191">
        <v>167249</v>
      </c>
      <c r="S95" s="42">
        <v>221</v>
      </c>
      <c r="T95" s="67" t="s">
        <v>1029</v>
      </c>
      <c r="U95" s="45">
        <v>20.67</v>
      </c>
      <c r="V95" s="42">
        <v>2097</v>
      </c>
      <c r="W95" s="47" t="str">
        <f>IFERROR(VLOOKUP(V95, Fornecedores!A:C, 3, FALSE), "")</f>
        <v xml:space="preserve">CAUPECAS            </v>
      </c>
      <c r="X95" s="43" t="str">
        <f>IFERROR(VLOOKUP(V95, Fornecedores!A:E, 5, FALSE), "")</f>
        <v>Recife</v>
      </c>
      <c r="Y95" s="43" t="str">
        <f>IFERROR(VLOOKUP(V95, Fornecedores!A:F, 6, FALSE), "")</f>
        <v>PE</v>
      </c>
      <c r="Z95" s="14" t="str">
        <f>IF(H95=0, "Pedido entregue!", "Pendente")</f>
        <v>Pedido entregue!</v>
      </c>
      <c r="AA95" s="59">
        <v>1</v>
      </c>
      <c r="AB95" s="58" t="str">
        <f>IF(Z95="Pedido Entregue!", IF(AA95=1, "Retirado do Almoxarifado", IF(AA95=2, "Material devolvido", "Aguardando retirada")), IF(Z95="Pendente", "Entrega pendente", ""))</f>
        <v>Retirado do Almoxarifado</v>
      </c>
      <c r="AC95" s="18">
        <v>1</v>
      </c>
      <c r="AD95" s="18">
        <f>AC95/SUMIF($P:$P,P95,$AC:$AC)</f>
        <v>1</v>
      </c>
      <c r="AE95" s="18">
        <f>IF(R95=0,0,AC95/SUMIF($R:$R,R95,$AC:$AC))</f>
        <v>0.5</v>
      </c>
      <c r="AF95" s="18">
        <f>IF(R95=0,1,0)</f>
        <v>0</v>
      </c>
      <c r="AG95" s="18">
        <f>IF(R95=0,#REF!-J95,0)</f>
        <v>0</v>
      </c>
      <c r="AH95" t="str">
        <f>TEXT(J95,"MMMM")</f>
        <v>abril</v>
      </c>
    </row>
    <row r="96" spans="1:34" ht="12.75" hidden="1" customHeight="1" x14ac:dyDescent="0.25">
      <c r="A96" s="90" t="str">
        <f>IF(C96="Oficina Diversos","Oficina Geral",
IF(ISNUMBER(FIND("Estoque - Colhedoras",C96)),"Colhedoras",IF(ISNUMBER(FIND("Caldeiraria",C96)),"Caldeiraria",IF(ISNUMBER(FIND("Borracharia",C96)),"Borracharia",IF(ISNUMBER(FIND("Lubrificação",C96)),"Lubrificação",
IF(ISNUMBER(FIND("Estoque - Carregadeiras",C96)),"Carregadeiras",IF(ISNUMBER(FIND("Estoque - Veic. Leves",C96)),"Veic. Leves",
IF(ISNUMBER(FIND("Estoque - Caminhões",C96)),"Caminhões",IF(ISNUMBER(FIND("Estoque - Transbordos",C96)),"Transbordos",
IF(ISNUMBER(FIND("Estoque - Tratores",C96)),"Tratores",
IF(ISNUMBER(FIND("Estoque - Máquinas pesadas",C96)),"Máquinas pesadas",
IF(ISNUMBER(FIND("Estoque - Reboques",C96)),"Reboques",
IF(C96="Estoque","Estoque",
IF(AND(ISNUMBER(C96),C96&gt;1000,C96&lt;2000),"Caminhões",
IF(AND(ISNUMBER(C96),C96&gt;2000,C96&lt;3000),"Tratores",
IF(AND(ISNUMBER(C96),C96&gt;3000,C96&lt;4000),"Carregadeiras",
IF(AND(ISNUMBER(C96),C96&gt;4000,C96&lt;5000),"Máquinas pesadas",
IF(AND(ISNUMBER(C96),C96&gt;5000,C96&lt;6000),"Colhedoras",
IF(AND(ISNUMBER(C96),C96&gt;7000,C96&lt;8000),"Irrigação",
IF(AND(ISNUMBER(C96),C96&gt;8000,C96&lt;9000),"Reboques",IF(AND(ISNUMBER(C96),C96&gt;0,C96&lt;1000),"Veic. Leves","")))))))))))))))))))))</f>
        <v>Caminhões</v>
      </c>
      <c r="B96" s="8"/>
      <c r="C96" s="42">
        <v>1008</v>
      </c>
      <c r="D96" s="42">
        <v>4479</v>
      </c>
      <c r="E96" s="43" t="s">
        <v>1016</v>
      </c>
      <c r="F96" s="14" t="str">
        <f>IF(ISBLANK(K96), "Apenas Solicitação", "Tem OC")</f>
        <v>Tem OC</v>
      </c>
      <c r="G96" s="42">
        <v>1</v>
      </c>
      <c r="H96" s="2">
        <f>G96-I96</f>
        <v>0</v>
      </c>
      <c r="I96" s="2">
        <v>1</v>
      </c>
      <c r="J96" s="44">
        <v>45786</v>
      </c>
      <c r="K96" s="185">
        <v>45792</v>
      </c>
      <c r="L96" s="3"/>
      <c r="M96" s="44"/>
      <c r="N96" s="44" t="str">
        <f>IFERROR(K96 + VALUE(LEFT(L96, FIND(" ", L96) - 1)), "")</f>
        <v/>
      </c>
      <c r="O96" s="3">
        <f>IF(_xlfn.DAYS(K96,J96)&lt;0, "Aguardando OC", _xlfn.DAYS(K96,J96))</f>
        <v>6</v>
      </c>
      <c r="P96" s="191">
        <v>402041</v>
      </c>
      <c r="Q96" s="33"/>
      <c r="R96" s="191">
        <v>167742</v>
      </c>
      <c r="S96" s="49"/>
      <c r="T96" s="153"/>
      <c r="U96" s="45">
        <v>27</v>
      </c>
      <c r="V96" s="42">
        <v>2097</v>
      </c>
      <c r="W96" s="47" t="str">
        <f>IFERROR(VLOOKUP(V96, Fornecedores!A:C, 3, FALSE), "")</f>
        <v xml:space="preserve">CAUPECAS            </v>
      </c>
      <c r="X96" s="43" t="str">
        <f>IFERROR(VLOOKUP(V96, Fornecedores!A:E, 5, FALSE), "")</f>
        <v>Recife</v>
      </c>
      <c r="Y96" s="43" t="str">
        <f>IFERROR(VLOOKUP(V96, Fornecedores!A:F, 6, FALSE), "")</f>
        <v>PE</v>
      </c>
      <c r="Z96" s="14" t="str">
        <f>IF(H96=0, "Pedido entregue!", "Pendente")</f>
        <v>Pedido entregue!</v>
      </c>
      <c r="AA96" s="59">
        <v>1</v>
      </c>
      <c r="AB96" s="58" t="str">
        <f>IF(Z96="Pedido Entregue!", IF(AA96=1, "Retirado do Almoxarifado", IF(AA96=2, "Material devolvido", "Aguardando retirada")), IF(Z96="Pendente", "Entrega pendente", ""))</f>
        <v>Retirado do Almoxarifado</v>
      </c>
      <c r="AC96" s="18">
        <v>1</v>
      </c>
      <c r="AD96" s="18">
        <f>AC96/SUMIF($P:$P,P96,$AC:$AC)</f>
        <v>1</v>
      </c>
      <c r="AE96" s="18">
        <f>IF(R96=0,0,AC96/SUMIF($R:$R,R96,$AC:$AC))</f>
        <v>0.5</v>
      </c>
      <c r="AF96" s="18">
        <f>IF(R96=0,1,0)</f>
        <v>0</v>
      </c>
      <c r="AG96" s="18">
        <f>IF(R96=0,#REF!-J96,0)</f>
        <v>0</v>
      </c>
      <c r="AH96" t="str">
        <f>TEXT(J96,"MMMM")</f>
        <v>maio</v>
      </c>
    </row>
    <row r="97" spans="1:34" ht="12.75" hidden="1" customHeight="1" x14ac:dyDescent="0.25">
      <c r="A97" s="90" t="str">
        <f>IF(C97="Oficina Diversos","Oficina Geral",
IF(ISNUMBER(FIND("Estoque - Colhedoras",C97)),"Colhedoras",IF(ISNUMBER(FIND("Caldeiraria",C97)),"Caldeiraria",IF(ISNUMBER(FIND("Borracharia",C97)),"Borracharia",IF(ISNUMBER(FIND("Lubrificação",C97)),"Lubrificação",
IF(ISNUMBER(FIND("Estoque - Carregadeiras",C97)),"Carregadeiras",IF(ISNUMBER(FIND("Estoque - Veic. Leves",C97)),"Veic. Leves",
IF(ISNUMBER(FIND("Estoque - Caminhões",C97)),"Caminhões",IF(ISNUMBER(FIND("Estoque - Transbordos",C97)),"Transbordos",
IF(ISNUMBER(FIND("Estoque - Tratores",C97)),"Tratores",
IF(ISNUMBER(FIND("Estoque - Máquinas pesadas",C97)),"Máquinas pesadas",
IF(ISNUMBER(FIND("Estoque - Reboques",C97)),"Reboques",
IF(C97="Estoque","Estoque",
IF(AND(ISNUMBER(C97),C97&gt;1000,C97&lt;2000),"Caminhões",
IF(AND(ISNUMBER(C97),C97&gt;2000,C97&lt;3000),"Tratores",
IF(AND(ISNUMBER(C97),C97&gt;3000,C97&lt;4000),"Carregadeiras",
IF(AND(ISNUMBER(C97),C97&gt;4000,C97&lt;5000),"Máquinas pesadas",
IF(AND(ISNUMBER(C97),C97&gt;5000,C97&lt;6000),"Colhedoras",
IF(AND(ISNUMBER(C97),C97&gt;7000,C97&lt;8000),"Irrigação",
IF(AND(ISNUMBER(C97),C97&gt;8000,C97&lt;9000),"Reboques",IF(AND(ISNUMBER(C97),C97&gt;0,C97&lt;1000),"Veic. Leves","")))))))))))))))))))))</f>
        <v>Caminhões</v>
      </c>
      <c r="B97" s="8"/>
      <c r="C97" s="2">
        <v>1021</v>
      </c>
      <c r="D97" s="2">
        <v>4479</v>
      </c>
      <c r="E97" s="3" t="s">
        <v>1016</v>
      </c>
      <c r="F97" s="14" t="str">
        <f>IF(ISBLANK(K97), "Apenas Solicitação", "Tem OC")</f>
        <v>Tem OC</v>
      </c>
      <c r="G97" s="2">
        <v>1</v>
      </c>
      <c r="H97" s="2">
        <f>G97-I97</f>
        <v>0</v>
      </c>
      <c r="I97" s="2">
        <v>1</v>
      </c>
      <c r="J97" s="4">
        <v>45798</v>
      </c>
      <c r="K97" s="180">
        <v>45804</v>
      </c>
      <c r="L97" s="3" t="s">
        <v>20151</v>
      </c>
      <c r="M97" s="44" t="str">
        <f ca="1">IF(OR(N97="", N97=0), "", IF(N97&gt;TODAY(), "No prazo", "Atrasado"))</f>
        <v>Atrasado</v>
      </c>
      <c r="N97" s="44">
        <f>IFERROR(K97 + VALUE(LEFT(L97, FIND(" ", L97) - 1)), "")</f>
        <v>45804</v>
      </c>
      <c r="O97" s="3">
        <f>IF(_xlfn.DAYS(K97,J97)&lt;0, "Aguardando OC", _xlfn.DAYS(K97,J97))</f>
        <v>6</v>
      </c>
      <c r="P97" s="14">
        <v>403852</v>
      </c>
      <c r="Q97" s="55"/>
      <c r="R97" s="14">
        <v>168243</v>
      </c>
      <c r="S97" s="2">
        <v>221</v>
      </c>
      <c r="T97" s="65" t="s">
        <v>1029</v>
      </c>
      <c r="U97" s="21">
        <v>33.020000000000003</v>
      </c>
      <c r="V97" s="2">
        <v>2097</v>
      </c>
      <c r="W97" s="47" t="str">
        <f>IFERROR(VLOOKUP(V97, Fornecedores!A:C, 3, FALSE), "")</f>
        <v xml:space="preserve">CAUPECAS            </v>
      </c>
      <c r="X97" s="43" t="str">
        <f>IFERROR(VLOOKUP(V97, Fornecedores!A:E, 5, FALSE), "")</f>
        <v>Recife</v>
      </c>
      <c r="Y97" s="43" t="str">
        <f>IFERROR(VLOOKUP(V97, Fornecedores!A:F, 6, FALSE), "")</f>
        <v>PE</v>
      </c>
      <c r="Z97" s="14" t="str">
        <f>IF(H97=0, "Pedido entregue!", "Pendente")</f>
        <v>Pedido entregue!</v>
      </c>
      <c r="AA97" s="59">
        <v>0</v>
      </c>
      <c r="AB97" s="58" t="str">
        <f>IF(Z97="Pedido Entregue!", IF(AA97=1, "Retirado do Almoxarifado", IF(AA97=2, "Material devolvido", "Aguardando retirada")), IF(Z97="Pendente", "Entrega pendente", ""))</f>
        <v>Aguardando retirada</v>
      </c>
      <c r="AC97" s="18">
        <v>1</v>
      </c>
      <c r="AD97" s="18">
        <f>AC97/SUMIF($P:$P,P97,$AC:$AC)</f>
        <v>1</v>
      </c>
      <c r="AE97" s="18">
        <f>IF(R97=0,0,AC97/SUMIF($R:$R,R97,$AC:$AC))</f>
        <v>0.1111111111111111</v>
      </c>
      <c r="AF97" s="18">
        <f>IF(R97=0,1,0)</f>
        <v>0</v>
      </c>
      <c r="AH97" t="str">
        <f>TEXT(J97,"MMMM")</f>
        <v>maio</v>
      </c>
    </row>
    <row r="98" spans="1:34" ht="12.75" hidden="1" customHeight="1" x14ac:dyDescent="0.25">
      <c r="A98" s="90" t="str">
        <f>IF(C98="Oficina Diversos","Oficina Geral",
IF(ISNUMBER(FIND("Estoque - Colhedoras",C98)),"Colhedoras",IF(ISNUMBER(FIND("Caldeiraria",C98)),"Caldeiraria",IF(ISNUMBER(FIND("Borracharia",C98)),"Borracharia",IF(ISNUMBER(FIND("Lubrificação",C98)),"Lubrificação",
IF(ISNUMBER(FIND("Estoque - Carregadeiras",C98)),"Carregadeiras",IF(ISNUMBER(FIND("Estoque - Veic. Leves",C98)),"Veic. Leves",
IF(ISNUMBER(FIND("Estoque - Caminhões",C98)),"Caminhões",IF(ISNUMBER(FIND("Estoque - Transbordos",C98)),"Transbordos",
IF(ISNUMBER(FIND("Estoque - Tratores",C98)),"Tratores",
IF(ISNUMBER(FIND("Estoque - Máquinas pesadas",C98)),"Máquinas pesadas",
IF(ISNUMBER(FIND("Estoque - Reboques",C98)),"Reboques",
IF(C98="Estoque","Estoque",
IF(AND(ISNUMBER(C98),C98&gt;1000,C98&lt;2000),"Caminhões",
IF(AND(ISNUMBER(C98),C98&gt;2000,C98&lt;3000),"Tratores",
IF(AND(ISNUMBER(C98),C98&gt;3000,C98&lt;4000),"Carregadeiras",
IF(AND(ISNUMBER(C98),C98&gt;4000,C98&lt;5000),"Máquinas pesadas",
IF(AND(ISNUMBER(C98),C98&gt;5000,C98&lt;6000),"Colhedoras",
IF(AND(ISNUMBER(C98),C98&gt;7000,C98&lt;8000),"Irrigação",
IF(AND(ISNUMBER(C98),C98&gt;8000,C98&lt;9000),"Reboques",IF(AND(ISNUMBER(C98),C98&gt;0,C98&lt;1000),"Veic. Leves","")))))))))))))))))))))</f>
        <v>Oficina Geral</v>
      </c>
      <c r="B98" s="111"/>
      <c r="C98" s="113" t="s">
        <v>661</v>
      </c>
      <c r="D98" s="113">
        <v>4518</v>
      </c>
      <c r="E98" s="105" t="s">
        <v>20759</v>
      </c>
      <c r="F98" s="101" t="str">
        <f>IF(ISBLANK(K98), "Apenas Solicitação", "Tem OC")</f>
        <v>Tem OC</v>
      </c>
      <c r="G98" s="2">
        <v>1</v>
      </c>
      <c r="H98" s="113">
        <f>G98-I98</f>
        <v>0</v>
      </c>
      <c r="I98" s="113">
        <v>1</v>
      </c>
      <c r="J98" s="4">
        <v>45825</v>
      </c>
      <c r="K98" s="180">
        <v>45835</v>
      </c>
      <c r="L98" s="3" t="s">
        <v>20151</v>
      </c>
      <c r="M98" s="104" t="str">
        <f ca="1">IF(OR(N98="", N98=0), "", IF(N98&gt;TODAY(), "No prazo", "Atrasado"))</f>
        <v>Atrasado</v>
      </c>
      <c r="N98" s="104">
        <f>IFERROR(K98 + VALUE(LEFT(L98, FIND(" ", L98) - 1)), "")</f>
        <v>45835</v>
      </c>
      <c r="O98" s="105">
        <f>IF(_xlfn.DAYS(K98,J98)&lt;0, "Aguardando OC", _xlfn.DAYS(K98,J98))</f>
        <v>10</v>
      </c>
      <c r="P98" s="14">
        <v>408118</v>
      </c>
      <c r="Q98" s="55"/>
      <c r="R98" s="14">
        <v>169734</v>
      </c>
      <c r="S98" s="2">
        <v>221</v>
      </c>
      <c r="T98" s="65" t="s">
        <v>1029</v>
      </c>
      <c r="U98" s="21">
        <v>99.9</v>
      </c>
      <c r="V98" s="2">
        <v>11614</v>
      </c>
      <c r="W98" s="117" t="str">
        <f>IFERROR(VLOOKUP(V98, Fornecedores!A:C, 3, FALSE), "")</f>
        <v>DF MAQUINAS</v>
      </c>
      <c r="X98" s="105" t="str">
        <f>IFERROR(VLOOKUP(V98, Fornecedores!A:E, 5, FALSE), "")</f>
        <v>Bayeux</v>
      </c>
      <c r="Y98" s="105" t="str">
        <f>IFERROR(VLOOKUP(V98, Fornecedores!A:F, 6, FALSE), "")</f>
        <v>PB</v>
      </c>
      <c r="Z98" s="101" t="str">
        <f>IF(H98=0, "Pedido entregue!", "Pendente")</f>
        <v>Pedido entregue!</v>
      </c>
      <c r="AA98" s="119"/>
      <c r="AB98" s="132" t="str">
        <f>IF(Z98="Pedido Entregue!", IF(AA98=1, "Retirado do Almoxarifado", IF(AA98=2, "Material devolvido", "Aguardando retirada")), IF(Z98="Pendente", "Entrega pendente", ""))</f>
        <v>Aguardando retirada</v>
      </c>
      <c r="AC98" s="18"/>
      <c r="AD98" s="18" t="e">
        <f>AC98/SUMIF($P:$P,P98,$AC:$AC)</f>
        <v>#DIV/0!</v>
      </c>
      <c r="AE98" s="18" t="e">
        <f>IF(R98=0,0,AC98/SUMIF($R:$R,R98,$AC:$AC))</f>
        <v>#DIV/0!</v>
      </c>
      <c r="AF98" s="18">
        <f>IF(R98=0,1,0)</f>
        <v>0</v>
      </c>
      <c r="AH98" t="str">
        <f>TEXT(J98,"MMMM")</f>
        <v>junho</v>
      </c>
    </row>
    <row r="99" spans="1:34" ht="12.75" customHeight="1" x14ac:dyDescent="0.25">
      <c r="A99" s="90" t="str">
        <f>IF(C99="Oficina Diversos","Oficina Geral",
IF(ISNUMBER(FIND("Estoque - Colhedoras",C99)),"Colhedoras",IF(ISNUMBER(FIND("Caldeiraria",C99)),"Caldeiraria",IF(ISNUMBER(FIND("Borracharia",C99)),"Borracharia",IF(ISNUMBER(FIND("Lubrificação",C99)),"Lubrificação",
IF(ISNUMBER(FIND("Estoque - Carregadeiras",C99)),"Carregadeiras",IF(ISNUMBER(FIND("Estoque - Veic. Leves",C99)),"Veic. Leves",
IF(ISNUMBER(FIND("Estoque - Caminhões",C99)),"Caminhões",IF(ISNUMBER(FIND("Estoque - Transbordos",C99)),"Transbordos",
IF(ISNUMBER(FIND("Estoque - Tratores",C99)),"Tratores",
IF(ISNUMBER(FIND("Estoque - Máquinas pesadas",C99)),"Máquinas pesadas",
IF(ISNUMBER(FIND("Estoque - Reboques",C99)),"Reboques",
IF(C99="Estoque","Estoque",
IF(AND(ISNUMBER(C99),C99&gt;1000,C99&lt;2000),"Caminhões",
IF(AND(ISNUMBER(C99),C99&gt;2000,C99&lt;3000),"Tratores",
IF(AND(ISNUMBER(C99),C99&gt;3000,C99&lt;4000),"Carregadeiras",
IF(AND(ISNUMBER(C99),C99&gt;4000,C99&lt;5000),"Máquinas pesadas",
IF(AND(ISNUMBER(C99),C99&gt;5000,C99&lt;6000),"Colhedoras",
IF(AND(ISNUMBER(C99),C99&gt;7000,C99&lt;8000),"Irrigação",
IF(AND(ISNUMBER(C99),C99&gt;8000,C99&lt;9000),"Reboques",IF(AND(ISNUMBER(C99),C99&gt;0,C99&lt;1000),"Veic. Leves","")))))))))))))))))))))</f>
        <v>Oficina Geral</v>
      </c>
      <c r="B99" s="111"/>
      <c r="C99" s="171" t="s">
        <v>661</v>
      </c>
      <c r="D99" s="170">
        <v>4588</v>
      </c>
      <c r="E99" s="173" t="s">
        <v>20811</v>
      </c>
      <c r="F99" s="101" t="str">
        <f>IF(ISBLANK(K99), "Apenas Solicitação", "Tem OC")</f>
        <v>Apenas Solicitação</v>
      </c>
      <c r="G99" s="170">
        <v>1</v>
      </c>
      <c r="H99" s="113">
        <f>G99-I99</f>
        <v>1</v>
      </c>
      <c r="I99" s="113"/>
      <c r="J99" s="174">
        <v>45831</v>
      </c>
      <c r="K99" s="201"/>
      <c r="L99" s="173"/>
      <c r="M99" s="104" t="str">
        <f ca="1">IF(OR(N99="", N99=0), "", IF(N99&gt;TODAY(), "No prazo", "Atrasado"))</f>
        <v/>
      </c>
      <c r="N99" s="104" t="str">
        <f>IFERROR(K99 + VALUE(LEFT(L99, FIND(" ", L99) - 1)), "")</f>
        <v/>
      </c>
      <c r="O99" s="105" t="str">
        <f>IF(_xlfn.DAYS(K99,J99)&lt;0, "Aguardando OC", _xlfn.DAYS(K99,J99))</f>
        <v>Aguardando OC</v>
      </c>
      <c r="P99" s="201">
        <v>408789</v>
      </c>
      <c r="Q99" s="55"/>
      <c r="R99" s="201">
        <v>0</v>
      </c>
      <c r="S99" s="2">
        <v>221</v>
      </c>
      <c r="T99" s="65" t="s">
        <v>1029</v>
      </c>
      <c r="U99" s="170">
        <v>7.79</v>
      </c>
      <c r="V99" s="170"/>
      <c r="W99" s="117" t="str">
        <f>IFERROR(VLOOKUP(V99, Fornecedores!A:C, 3, FALSE), "")</f>
        <v/>
      </c>
      <c r="X99" s="105" t="str">
        <f>IFERROR(VLOOKUP(V99, Fornecedores!A:E, 5, FALSE), "")</f>
        <v/>
      </c>
      <c r="Y99" s="105" t="str">
        <f>IFERROR(VLOOKUP(V99, Fornecedores!A:F, 6, FALSE), "")</f>
        <v/>
      </c>
      <c r="Z99" s="101" t="str">
        <f>IF(H99=0, "Pedido entregue!", "Pendente")</f>
        <v>Pendente</v>
      </c>
      <c r="AA99" s="119"/>
      <c r="AB99" s="132" t="str">
        <f>IF(Z99="Pedido Entregue!", IF(AA99=1, "Retirado do Almoxarifado", IF(AA99=2, "Material devolvido", "Aguardando retirada")), IF(Z99="Pendente", "Entrega pendente", ""))</f>
        <v>Entrega pendente</v>
      </c>
      <c r="AC99" s="18">
        <v>1</v>
      </c>
      <c r="AD99" s="18">
        <f>AC99/SUMIF($P:$P,P99,$AC:$AC)</f>
        <v>1</v>
      </c>
      <c r="AE99" s="18">
        <f>IF(R99=0,0,AC99/SUMIF($R:$R,R99,$AC:$AC))</f>
        <v>0</v>
      </c>
      <c r="AF99" s="18">
        <f>IF(R99=0,1,0)</f>
        <v>1</v>
      </c>
      <c r="AH99" t="str">
        <f>TEXT(J99,"MMMM")</f>
        <v>junho</v>
      </c>
    </row>
    <row r="100" spans="1:34" ht="12.75" customHeight="1" x14ac:dyDescent="0.25">
      <c r="A100" s="90" t="str">
        <f>IF(C100="Oficina Diversos","Oficina Geral",
IF(ISNUMBER(FIND("Estoque - Colhedoras",C100)),"Colhedoras",IF(ISNUMBER(FIND("Caldeiraria",C100)),"Caldeiraria",IF(ISNUMBER(FIND("Borracharia",C100)),"Borracharia",IF(ISNUMBER(FIND("Lubrificação",C100)),"Lubrificação",
IF(ISNUMBER(FIND("Estoque - Carregadeiras",C100)),"Carregadeiras",IF(ISNUMBER(FIND("Estoque - Veic. Leves",C100)),"Veic. Leves",
IF(ISNUMBER(FIND("Estoque - Caminhões",C100)),"Caminhões",IF(ISNUMBER(FIND("Estoque - Transbordos",C100)),"Transbordos",
IF(ISNUMBER(FIND("Estoque - Tratores",C100)),"Tratores",
IF(ISNUMBER(FIND("Estoque - Máquinas pesadas",C100)),"Máquinas pesadas",
IF(ISNUMBER(FIND("Estoque - Reboques",C100)),"Reboques",
IF(C100="Estoque","Estoque",
IF(AND(ISNUMBER(C100),C100&gt;1000,C100&lt;2000),"Caminhões",
IF(AND(ISNUMBER(C100),C100&gt;2000,C100&lt;3000),"Tratores",
IF(AND(ISNUMBER(C100),C100&gt;3000,C100&lt;4000),"Carregadeiras",
IF(AND(ISNUMBER(C100),C100&gt;4000,C100&lt;5000),"Máquinas pesadas",
IF(AND(ISNUMBER(C100),C100&gt;5000,C100&lt;6000),"Colhedoras",
IF(AND(ISNUMBER(C100),C100&gt;7000,C100&lt;8000),"Irrigação",
IF(AND(ISNUMBER(C100),C100&gt;8000,C100&lt;9000),"Reboques",IF(AND(ISNUMBER(C100),C100&gt;0,C100&lt;1000),"Veic. Leves","")))))))))))))))))))))</f>
        <v>Oficina Geral</v>
      </c>
      <c r="B100" s="111"/>
      <c r="C100" s="140" t="s">
        <v>661</v>
      </c>
      <c r="D100" s="139">
        <v>4601</v>
      </c>
      <c r="E100" s="141" t="s">
        <v>20682</v>
      </c>
      <c r="F100" s="101" t="str">
        <f>IF(ISBLANK(K100), "Apenas Solicitação", "Tem OC")</f>
        <v>Apenas Solicitação</v>
      </c>
      <c r="G100" s="139">
        <v>1</v>
      </c>
      <c r="H100" s="113">
        <f>G100-I100</f>
        <v>1</v>
      </c>
      <c r="I100" s="113"/>
      <c r="J100" s="142">
        <v>45825</v>
      </c>
      <c r="K100" s="199"/>
      <c r="L100" s="141"/>
      <c r="M100" s="104" t="str">
        <f ca="1">IF(OR(N100="", N100=0), "", IF(N100&gt;TODAY(), "No prazo", "Atrasado"))</f>
        <v/>
      </c>
      <c r="N100" s="104" t="str">
        <f>IFERROR(K100 + VALUE(LEFT(L100, FIND(" ", L100) - 1)), "")</f>
        <v/>
      </c>
      <c r="O100" s="105" t="str">
        <f>IF(_xlfn.DAYS(K100,J100)&lt;0, "Aguardando OC", _xlfn.DAYS(K100,J100))</f>
        <v>Aguardando OC</v>
      </c>
      <c r="P100" s="199">
        <v>408065</v>
      </c>
      <c r="Q100" s="55"/>
      <c r="R100" s="199">
        <v>0</v>
      </c>
      <c r="S100" s="139">
        <v>221</v>
      </c>
      <c r="T100" s="65" t="s">
        <v>1029</v>
      </c>
      <c r="U100" s="165">
        <v>46.27</v>
      </c>
      <c r="V100" s="139"/>
      <c r="W100" s="117" t="str">
        <f>IFERROR(VLOOKUP(V100, Fornecedores!A:C, 3, FALSE), "")</f>
        <v/>
      </c>
      <c r="X100" s="105" t="str">
        <f>IFERROR(VLOOKUP(V100, Fornecedores!A:E, 5, FALSE), "")</f>
        <v/>
      </c>
      <c r="Y100" s="105" t="str">
        <f>IFERROR(VLOOKUP(V100, Fornecedores!A:F, 6, FALSE), "")</f>
        <v/>
      </c>
      <c r="Z100" s="101" t="str">
        <f>IF(H100=0, "Pedido entregue!", "Pendente")</f>
        <v>Pendente</v>
      </c>
      <c r="AA100" s="119"/>
      <c r="AB100" s="132" t="str">
        <f>IF(Z100="Pedido Entregue!", IF(AA100=1, "Retirado do Almoxarifado", IF(AA100=2, "Material devolvido", "Aguardando retirada")), IF(Z100="Pendente", "Entrega pendente", ""))</f>
        <v>Entrega pendente</v>
      </c>
      <c r="AC100" s="18">
        <v>1</v>
      </c>
      <c r="AD100" s="18">
        <f>AC100/SUMIF($P:$P,P100,$AC:$AC)</f>
        <v>1</v>
      </c>
      <c r="AE100" s="18">
        <f>IF(R100=0,0,AC100/SUMIF($R:$R,R100,$AC:$AC))</f>
        <v>0</v>
      </c>
      <c r="AF100" s="18">
        <f>IF(R100=0,1,0)</f>
        <v>1</v>
      </c>
      <c r="AH100" t="str">
        <f>TEXT(J100,"MMMM")</f>
        <v>junho</v>
      </c>
    </row>
    <row r="101" spans="1:34" ht="12.75" customHeight="1" x14ac:dyDescent="0.25">
      <c r="A101" s="90" t="str">
        <f>IF(C101="Oficina Diversos","Oficina Geral",
IF(ISNUMBER(FIND("Estoque - Colhedoras",C101)),"Colhedoras",IF(ISNUMBER(FIND("Caldeiraria",C101)),"Caldeiraria",IF(ISNUMBER(FIND("Borracharia",C101)),"Borracharia",IF(ISNUMBER(FIND("Lubrificação",C101)),"Lubrificação",
IF(ISNUMBER(FIND("Estoque - Carregadeiras",C101)),"Carregadeiras",IF(ISNUMBER(FIND("Estoque - Veic. Leves",C101)),"Veic. Leves",
IF(ISNUMBER(FIND("Estoque - Caminhões",C101)),"Caminhões",IF(ISNUMBER(FIND("Estoque - Transbordos",C101)),"Transbordos",
IF(ISNUMBER(FIND("Estoque - Tratores",C101)),"Tratores",
IF(ISNUMBER(FIND("Estoque - Máquinas pesadas",C101)),"Máquinas pesadas",
IF(ISNUMBER(FIND("Estoque - Reboques",C101)),"Reboques",
IF(C101="Estoque","Estoque",
IF(AND(ISNUMBER(C101),C101&gt;1000,C101&lt;2000),"Caminhões",
IF(AND(ISNUMBER(C101),C101&gt;2000,C101&lt;3000),"Tratores",
IF(AND(ISNUMBER(C101),C101&gt;3000,C101&lt;4000),"Carregadeiras",
IF(AND(ISNUMBER(C101),C101&gt;4000,C101&lt;5000),"Máquinas pesadas",
IF(AND(ISNUMBER(C101),C101&gt;5000,C101&lt;6000),"Colhedoras",
IF(AND(ISNUMBER(C101),C101&gt;7000,C101&lt;8000),"Irrigação",
IF(AND(ISNUMBER(C101),C101&gt;8000,C101&lt;9000),"Reboques",IF(AND(ISNUMBER(C101),C101&gt;0,C101&lt;1000),"Veic. Leves","")))))))))))))))))))))</f>
        <v>Oficina Geral</v>
      </c>
      <c r="B101" s="111"/>
      <c r="C101" s="113" t="s">
        <v>661</v>
      </c>
      <c r="D101" s="2">
        <v>4602</v>
      </c>
      <c r="E101" s="3" t="s">
        <v>20683</v>
      </c>
      <c r="F101" s="101" t="str">
        <f>IF(ISBLANK(K101), "Apenas Solicitação", "Tem OC")</f>
        <v>Tem OC</v>
      </c>
      <c r="G101" s="2">
        <v>1</v>
      </c>
      <c r="H101" s="113">
        <f>G101-I101</f>
        <v>1</v>
      </c>
      <c r="I101" s="113"/>
      <c r="J101" s="4">
        <v>45825</v>
      </c>
      <c r="K101" s="180">
        <v>45835</v>
      </c>
      <c r="L101" s="3" t="s">
        <v>20151</v>
      </c>
      <c r="M101" s="104" t="str">
        <f ca="1">IF(OR(N101="", N101=0), "", IF(N101&gt;TODAY(), "No prazo", "Atrasado"))</f>
        <v>Atrasado</v>
      </c>
      <c r="N101" s="104">
        <f>IFERROR(K101 + VALUE(LEFT(L101, FIND(" ", L101) - 1)), "")</f>
        <v>45835</v>
      </c>
      <c r="O101" s="105">
        <f>IF(_xlfn.DAYS(K101,J101)&lt;0, "Aguardando OC", _xlfn.DAYS(K101,J101))</f>
        <v>10</v>
      </c>
      <c r="P101" s="14">
        <v>408060</v>
      </c>
      <c r="Q101" s="55"/>
      <c r="R101" s="14">
        <v>169736</v>
      </c>
      <c r="S101" s="2">
        <v>221</v>
      </c>
      <c r="T101" s="65" t="s">
        <v>1029</v>
      </c>
      <c r="U101" s="21">
        <v>51.69</v>
      </c>
      <c r="V101" s="2">
        <v>2564</v>
      </c>
      <c r="W101" s="117" t="str">
        <f>IFERROR(VLOOKUP(V101, Fornecedores!A:C, 3, FALSE), "")</f>
        <v xml:space="preserve">ESPERANCA NORDESTE  </v>
      </c>
      <c r="X101" s="105" t="str">
        <f>IFERROR(VLOOKUP(V101, Fornecedores!A:E, 5, FALSE), "")</f>
        <v>Recife</v>
      </c>
      <c r="Y101" s="105" t="str">
        <f>IFERROR(VLOOKUP(V101, Fornecedores!A:F, 6, FALSE), "")</f>
        <v>PE</v>
      </c>
      <c r="Z101" s="101" t="str">
        <f>IF(H101=0, "Pedido entregue!", "Pendente")</f>
        <v>Pendente</v>
      </c>
      <c r="AA101" s="119"/>
      <c r="AB101" s="132" t="str">
        <f>IF(Z101="Pedido Entregue!", IF(AA101=1, "Retirado do Almoxarifado", IF(AA101=2, "Material devolvido", "Aguardando retirada")), IF(Z101="Pendente", "Entrega pendente", ""))</f>
        <v>Entrega pendente</v>
      </c>
      <c r="AC101" s="18">
        <v>1</v>
      </c>
      <c r="AD101" s="18">
        <f>AC101/SUMIF($P:$P,P101,$AC:$AC)</f>
        <v>1</v>
      </c>
      <c r="AE101" s="18">
        <f>IF(R101=0,0,AC101/SUMIF($R:$R,R101,$AC:$AC))</f>
        <v>0.5</v>
      </c>
      <c r="AF101" s="18">
        <f>IF(R101=0,1,0)</f>
        <v>0</v>
      </c>
      <c r="AH101" t="str">
        <f>TEXT(J101,"MMMM")</f>
        <v>junho</v>
      </c>
    </row>
    <row r="102" spans="1:34" ht="12.75" hidden="1" customHeight="1" x14ac:dyDescent="0.25">
      <c r="A102" s="90" t="str">
        <f>IF(C102="Oficina Diversos","Oficina Geral",
IF(ISNUMBER(FIND("Estoque - Colhedoras",C102)),"Colhedoras",IF(ISNUMBER(FIND("Caldeiraria",C102)),"Caldeiraria",IF(ISNUMBER(FIND("Borracharia",C102)),"Borracharia",IF(ISNUMBER(FIND("Lubrificação",C102)),"Lubrificação",
IF(ISNUMBER(FIND("Estoque - Carregadeiras",C102)),"Carregadeiras",IF(ISNUMBER(FIND("Estoque - Veic. Leves",C102)),"Veic. Leves",
IF(ISNUMBER(FIND("Estoque - Caminhões",C102)),"Caminhões",IF(ISNUMBER(FIND("Estoque - Transbordos",C102)),"Transbordos",
IF(ISNUMBER(FIND("Estoque - Tratores",C102)),"Tratores",
IF(ISNUMBER(FIND("Estoque - Máquinas pesadas",C102)),"Máquinas pesadas",
IF(ISNUMBER(FIND("Estoque - Reboques",C102)),"Reboques",
IF(C102="Estoque","Estoque",
IF(AND(ISNUMBER(C102),C102&gt;1000,C102&lt;2000),"Caminhões",
IF(AND(ISNUMBER(C102),C102&gt;2000,C102&lt;3000),"Tratores",
IF(AND(ISNUMBER(C102),C102&gt;3000,C102&lt;4000),"Carregadeiras",
IF(AND(ISNUMBER(C102),C102&gt;4000,C102&lt;5000),"Máquinas pesadas",
IF(AND(ISNUMBER(C102),C102&gt;5000,C102&lt;6000),"Colhedoras",
IF(AND(ISNUMBER(C102),C102&gt;7000,C102&lt;8000),"Irrigação",
IF(AND(ISNUMBER(C102),C102&gt;8000,C102&lt;9000),"Reboques",IF(AND(ISNUMBER(C102),C102&gt;0,C102&lt;1000),"Veic. Leves","")))))))))))))))))))))</f>
        <v>Oficina Geral</v>
      </c>
      <c r="B102" s="8"/>
      <c r="C102" s="34" t="s">
        <v>661</v>
      </c>
      <c r="D102" s="34">
        <v>4606</v>
      </c>
      <c r="E102" s="36" t="s">
        <v>640</v>
      </c>
      <c r="F102" s="14" t="str">
        <f>IF(ISBLANK(K102), "Apenas Solicitação", "Tem OC")</f>
        <v>Tem OC</v>
      </c>
      <c r="G102" s="34">
        <v>1</v>
      </c>
      <c r="H102" s="2">
        <f>G102-I102</f>
        <v>0</v>
      </c>
      <c r="I102" s="2">
        <v>1</v>
      </c>
      <c r="J102" s="35">
        <v>45757</v>
      </c>
      <c r="K102" s="184">
        <v>45779</v>
      </c>
      <c r="L102" s="35"/>
      <c r="M102" s="44"/>
      <c r="N102" s="44" t="str">
        <f>IFERROR(K102 + VALUE(LEFT(L102, FIND(" ", L102) - 1)), "")</f>
        <v/>
      </c>
      <c r="O102" s="3">
        <f>IF(_xlfn.DAYS(K102,J102)&lt;0, "Aguardando OC", _xlfn.DAYS(K102,J102))</f>
        <v>22</v>
      </c>
      <c r="P102" s="193">
        <v>398973</v>
      </c>
      <c r="Q102" s="34">
        <v>1143655</v>
      </c>
      <c r="R102" s="193">
        <v>166970</v>
      </c>
      <c r="S102" s="42">
        <v>94</v>
      </c>
      <c r="T102" s="67" t="s">
        <v>635</v>
      </c>
      <c r="U102" s="40">
        <v>40</v>
      </c>
      <c r="V102" s="34">
        <v>2813</v>
      </c>
      <c r="W102" s="47" t="str">
        <f>IFERROR(VLOOKUP(V102, Fornecedores!A:C, 3, FALSE), "")</f>
        <v xml:space="preserve">NORTEL              </v>
      </c>
      <c r="X102" s="43" t="str">
        <f>IFERROR(VLOOKUP(V102, Fornecedores!A:E, 5, FALSE), "")</f>
        <v>Jaboatão dos Guararapes</v>
      </c>
      <c r="Y102" s="43" t="str">
        <f>IFERROR(VLOOKUP(V102, Fornecedores!A:F, 6, FALSE), "")</f>
        <v>PE</v>
      </c>
      <c r="Z102" s="14" t="str">
        <f>IF(H102=0, "Pedido entregue!", "Pendente")</f>
        <v>Pedido entregue!</v>
      </c>
      <c r="AA102" s="59">
        <v>1</v>
      </c>
      <c r="AB102" s="58" t="str">
        <f>IF(Z102="Pedido Entregue!", IF(AA102=1, "Retirado do Almoxarifado", IF(AA102=2, "Material devolvido", "Aguardando retirada")), IF(Z102="Pendente", "Entrega pendente", ""))</f>
        <v>Retirado do Almoxarifado</v>
      </c>
      <c r="AC102" s="18">
        <v>1</v>
      </c>
      <c r="AD102" s="18">
        <f>AC102/SUMIF($P:$P,P102,$AC:$AC)</f>
        <v>1</v>
      </c>
      <c r="AE102" s="18">
        <f>IF(R102=0,0,AC102/SUMIF($R:$R,R102,$AC:$AC))</f>
        <v>1</v>
      </c>
      <c r="AF102" s="18">
        <f>IF(R102=0,1,0)</f>
        <v>0</v>
      </c>
      <c r="AH102" t="str">
        <f>TEXT(J102,"MMMM")</f>
        <v>abril</v>
      </c>
    </row>
    <row r="103" spans="1:34" ht="12.75" customHeight="1" x14ac:dyDescent="0.25">
      <c r="A103" s="90" t="str">
        <f>IF(C103="Oficina Diversos","Oficina Geral",
IF(ISNUMBER(FIND("Estoque - Colhedoras",C103)),"Colhedoras",IF(ISNUMBER(FIND("Caldeiraria",C103)),"Caldeiraria",IF(ISNUMBER(FIND("Borracharia",C103)),"Borracharia",IF(ISNUMBER(FIND("Lubrificação",C103)),"Lubrificação",
IF(ISNUMBER(FIND("Estoque - Carregadeiras",C103)),"Carregadeiras",IF(ISNUMBER(FIND("Estoque - Veic. Leves",C103)),"Veic. Leves",
IF(ISNUMBER(FIND("Estoque - Caminhões",C103)),"Caminhões",IF(ISNUMBER(FIND("Estoque - Transbordos",C103)),"Transbordos",
IF(ISNUMBER(FIND("Estoque - Tratores",C103)),"Tratores",
IF(ISNUMBER(FIND("Estoque - Máquinas pesadas",C103)),"Máquinas pesadas",
IF(ISNUMBER(FIND("Estoque - Reboques",C103)),"Reboques",
IF(C103="Estoque","Estoque",
IF(AND(ISNUMBER(C103),C103&gt;1000,C103&lt;2000),"Caminhões",
IF(AND(ISNUMBER(C103),C103&gt;2000,C103&lt;3000),"Tratores",
IF(AND(ISNUMBER(C103),C103&gt;3000,C103&lt;4000),"Carregadeiras",
IF(AND(ISNUMBER(C103),C103&gt;4000,C103&lt;5000),"Máquinas pesadas",
IF(AND(ISNUMBER(C103),C103&gt;5000,C103&lt;6000),"Colhedoras",
IF(AND(ISNUMBER(C103),C103&gt;7000,C103&lt;8000),"Irrigação",
IF(AND(ISNUMBER(C103),C103&gt;8000,C103&lt;9000),"Reboques",IF(AND(ISNUMBER(C103),C103&gt;0,C103&lt;1000),"Veic. Leves","")))))))))))))))))))))</f>
        <v>Oficina Geral</v>
      </c>
      <c r="B103" s="111"/>
      <c r="C103" s="171" t="s">
        <v>661</v>
      </c>
      <c r="D103" s="170">
        <v>4607</v>
      </c>
      <c r="E103" s="173" t="s">
        <v>25993</v>
      </c>
      <c r="F103" s="101" t="str">
        <f>IF(ISBLANK(K103), "Apenas Solicitação", "Tem OC")</f>
        <v>Apenas Solicitação</v>
      </c>
      <c r="G103" s="170">
        <v>1</v>
      </c>
      <c r="H103" s="113">
        <f>G103-I103</f>
        <v>1</v>
      </c>
      <c r="I103" s="113"/>
      <c r="J103" s="174">
        <v>45831</v>
      </c>
      <c r="K103" s="201"/>
      <c r="L103" s="173"/>
      <c r="M103" s="104" t="str">
        <f ca="1">IF(OR(N103="", N103=0), "", IF(N103&gt;TODAY(), "No prazo", "Atrasado"))</f>
        <v/>
      </c>
      <c r="N103" s="104" t="str">
        <f>IFERROR(K103 + VALUE(LEFT(L103, FIND(" ", L103) - 1)), "")</f>
        <v/>
      </c>
      <c r="O103" s="105" t="str">
        <f>IF(_xlfn.DAYS(K103,J103)&lt;0, "Aguardando OC", _xlfn.DAYS(K103,J103))</f>
        <v>Aguardando OC</v>
      </c>
      <c r="P103" s="201">
        <v>408811</v>
      </c>
      <c r="Q103" s="55"/>
      <c r="R103" s="201">
        <v>0</v>
      </c>
      <c r="S103" s="2">
        <v>221</v>
      </c>
      <c r="T103" s="65" t="s">
        <v>1029</v>
      </c>
      <c r="U103" s="170">
        <v>67.510000000000005</v>
      </c>
      <c r="V103" s="170"/>
      <c r="W103" s="117" t="str">
        <f>IFERROR(VLOOKUP(V103, Fornecedores!A:C, 3, FALSE), "")</f>
        <v/>
      </c>
      <c r="X103" s="105" t="str">
        <f>IFERROR(VLOOKUP(V103, Fornecedores!A:E, 5, FALSE), "")</f>
        <v/>
      </c>
      <c r="Y103" s="105" t="str">
        <f>IFERROR(VLOOKUP(V103, Fornecedores!A:F, 6, FALSE), "")</f>
        <v/>
      </c>
      <c r="Z103" s="101" t="str">
        <f>IF(H103=0, "Pedido entregue!", "Pendente")</f>
        <v>Pendente</v>
      </c>
      <c r="AA103" s="119"/>
      <c r="AB103" s="132" t="str">
        <f>IF(Z103="Pedido Entregue!", IF(AA103=1, "Retirado do Almoxarifado", IF(AA103=2, "Material devolvido", "Aguardando retirada")), IF(Z103="Pendente", "Entrega pendente", ""))</f>
        <v>Entrega pendente</v>
      </c>
      <c r="AC103" s="18">
        <v>1</v>
      </c>
      <c r="AD103" s="18">
        <f>AC103/SUMIF($P:$P,P103,$AC:$AC)</f>
        <v>1</v>
      </c>
      <c r="AE103" s="18">
        <f>IF(R103=0,0,AC103/SUMIF($R:$R,R103,$AC:$AC))</f>
        <v>0</v>
      </c>
      <c r="AF103" s="18">
        <f>IF(R103=0,1,0)</f>
        <v>1</v>
      </c>
      <c r="AH103" t="str">
        <f>TEXT(J103,"MMMM")</f>
        <v>junho</v>
      </c>
    </row>
    <row r="104" spans="1:34" ht="12.75" hidden="1" customHeight="1" x14ac:dyDescent="0.25">
      <c r="A104" s="90" t="str">
        <f>IF(C104="Oficina Diversos","Oficina Geral",
IF(ISNUMBER(FIND("Estoque - Colhedoras",C104)),"Colhedoras",IF(ISNUMBER(FIND("Caldeiraria",C104)),"Caldeiraria",IF(ISNUMBER(FIND("Borracharia",C104)),"Borracharia",IF(ISNUMBER(FIND("Lubrificação",C104)),"Lubrificação",
IF(ISNUMBER(FIND("Estoque - Carregadeiras",C104)),"Carregadeiras",IF(ISNUMBER(FIND("Estoque - Veic. Leves",C104)),"Veic. Leves",
IF(ISNUMBER(FIND("Estoque - Caminhões",C104)),"Caminhões",IF(ISNUMBER(FIND("Estoque - Transbordos",C104)),"Transbordos",
IF(ISNUMBER(FIND("Estoque - Tratores",C104)),"Tratores",
IF(ISNUMBER(FIND("Estoque - Máquinas pesadas",C104)),"Máquinas pesadas",
IF(ISNUMBER(FIND("Estoque - Reboques",C104)),"Reboques",
IF(C104="Estoque","Estoque",
IF(AND(ISNUMBER(C104),C104&gt;1000,C104&lt;2000),"Caminhões",
IF(AND(ISNUMBER(C104),C104&gt;2000,C104&lt;3000),"Tratores",
IF(AND(ISNUMBER(C104),C104&gt;3000,C104&lt;4000),"Carregadeiras",
IF(AND(ISNUMBER(C104),C104&gt;4000,C104&lt;5000),"Máquinas pesadas",
IF(AND(ISNUMBER(C104),C104&gt;5000,C104&lt;6000),"Colhedoras",
IF(AND(ISNUMBER(C104),C104&gt;7000,C104&lt;8000),"Irrigação",
IF(AND(ISNUMBER(C104),C104&gt;8000,C104&lt;9000),"Reboques",IF(AND(ISNUMBER(C104),C104&gt;0,C104&lt;1000),"Veic. Leves","")))))))))))))))))))))</f>
        <v>Oficina Geral</v>
      </c>
      <c r="B104" s="8"/>
      <c r="C104" s="34" t="s">
        <v>661</v>
      </c>
      <c r="D104" s="34">
        <v>4608</v>
      </c>
      <c r="E104" s="36" t="s">
        <v>800</v>
      </c>
      <c r="F104" s="14" t="str">
        <f>IF(ISBLANK(K104), "Apenas Solicitação", "Tem OC")</f>
        <v>Tem OC</v>
      </c>
      <c r="G104" s="34">
        <v>1</v>
      </c>
      <c r="H104" s="2">
        <f>G104-I104</f>
        <v>0</v>
      </c>
      <c r="I104" s="2">
        <v>1</v>
      </c>
      <c r="J104" s="35">
        <v>45757</v>
      </c>
      <c r="K104" s="184">
        <v>45779</v>
      </c>
      <c r="L104" s="35"/>
      <c r="M104" s="44"/>
      <c r="N104" s="44" t="str">
        <f>IFERROR(K104 + VALUE(LEFT(L104, FIND(" ", L104) - 1)), "")</f>
        <v/>
      </c>
      <c r="O104" s="3">
        <f>IF(_xlfn.DAYS(K104,J104)&lt;0, "Aguardando OC", _xlfn.DAYS(K104,J104))</f>
        <v>22</v>
      </c>
      <c r="P104" s="193">
        <v>398974</v>
      </c>
      <c r="Q104" s="34">
        <v>1143655</v>
      </c>
      <c r="R104" s="193">
        <v>166971</v>
      </c>
      <c r="S104" s="42">
        <v>94</v>
      </c>
      <c r="T104" s="67" t="s">
        <v>635</v>
      </c>
      <c r="U104" s="40">
        <v>33.020000000000003</v>
      </c>
      <c r="V104" s="34">
        <v>2564</v>
      </c>
      <c r="W104" s="47" t="str">
        <f>IFERROR(VLOOKUP(V104, Fornecedores!A:C, 3, FALSE), "")</f>
        <v xml:space="preserve">ESPERANCA NORDESTE  </v>
      </c>
      <c r="X104" s="43" t="str">
        <f>IFERROR(VLOOKUP(V104, Fornecedores!A:E, 5, FALSE), "")</f>
        <v>Recife</v>
      </c>
      <c r="Y104" s="43" t="str">
        <f>IFERROR(VLOOKUP(V104, Fornecedores!A:F, 6, FALSE), "")</f>
        <v>PE</v>
      </c>
      <c r="Z104" s="14" t="str">
        <f>IF(H104=0, "Pedido entregue!", "Pendente")</f>
        <v>Pedido entregue!</v>
      </c>
      <c r="AA104" s="59">
        <v>1</v>
      </c>
      <c r="AB104" s="58" t="str">
        <f>IF(Z104="Pedido Entregue!", IF(AA104=1, "Retirado do Almoxarifado", IF(AA104=2, "Material devolvido", "Aguardando retirada")), IF(Z104="Pendente", "Entrega pendente", ""))</f>
        <v>Retirado do Almoxarifado</v>
      </c>
      <c r="AC104" s="18">
        <v>1</v>
      </c>
      <c r="AD104" s="18">
        <f>AC104/SUMIF($P:$P,P104,$AC:$AC)</f>
        <v>1</v>
      </c>
      <c r="AE104" s="18">
        <f>IF(R104=0,0,AC104/SUMIF($R:$R,R104,$AC:$AC))</f>
        <v>1</v>
      </c>
      <c r="AF104" s="18">
        <f>IF(R104=0,1,0)</f>
        <v>0</v>
      </c>
      <c r="AH104" t="str">
        <f>TEXT(J104,"MMMM")</f>
        <v>abril</v>
      </c>
    </row>
    <row r="105" spans="1:34" ht="12.75" customHeight="1" x14ac:dyDescent="0.25">
      <c r="A105" s="90" t="str">
        <f>IF(C105="Oficina Diversos","Oficina Geral",
IF(ISNUMBER(FIND("Estoque - Colhedoras",C105)),"Colhedoras",IF(ISNUMBER(FIND("Caldeiraria",C105)),"Caldeiraria",IF(ISNUMBER(FIND("Borracharia",C105)),"Borracharia",IF(ISNUMBER(FIND("Lubrificação",C105)),"Lubrificação",
IF(ISNUMBER(FIND("Estoque - Carregadeiras",C105)),"Carregadeiras",IF(ISNUMBER(FIND("Estoque - Veic. Leves",C105)),"Veic. Leves",
IF(ISNUMBER(FIND("Estoque - Caminhões",C105)),"Caminhões",IF(ISNUMBER(FIND("Estoque - Transbordos",C105)),"Transbordos",
IF(ISNUMBER(FIND("Estoque - Tratores",C105)),"Tratores",
IF(ISNUMBER(FIND("Estoque - Máquinas pesadas",C105)),"Máquinas pesadas",
IF(ISNUMBER(FIND("Estoque - Reboques",C105)),"Reboques",
IF(C105="Estoque","Estoque",
IF(AND(ISNUMBER(C105),C105&gt;1000,C105&lt;2000),"Caminhões",
IF(AND(ISNUMBER(C105),C105&gt;2000,C105&lt;3000),"Tratores",
IF(AND(ISNUMBER(C105),C105&gt;3000,C105&lt;4000),"Carregadeiras",
IF(AND(ISNUMBER(C105),C105&gt;4000,C105&lt;5000),"Máquinas pesadas",
IF(AND(ISNUMBER(C105),C105&gt;5000,C105&lt;6000),"Colhedoras",
IF(AND(ISNUMBER(C105),C105&gt;7000,C105&lt;8000),"Irrigação",
IF(AND(ISNUMBER(C105),C105&gt;8000,C105&lt;9000),"Reboques",IF(AND(ISNUMBER(C105),C105&gt;0,C105&lt;1000),"Veic. Leves","")))))))))))))))))))))</f>
        <v>Oficina Geral</v>
      </c>
      <c r="B105" s="111"/>
      <c r="C105" s="171" t="s">
        <v>661</v>
      </c>
      <c r="D105" s="170">
        <v>4608</v>
      </c>
      <c r="E105" s="173" t="s">
        <v>800</v>
      </c>
      <c r="F105" s="101" t="str">
        <f>IF(ISBLANK(K105), "Apenas Solicitação", "Tem OC")</f>
        <v>Apenas Solicitação</v>
      </c>
      <c r="G105" s="170">
        <v>1</v>
      </c>
      <c r="H105" s="113">
        <f>G105-I105</f>
        <v>1</v>
      </c>
      <c r="I105" s="113"/>
      <c r="J105" s="174">
        <v>45831</v>
      </c>
      <c r="K105" s="201"/>
      <c r="L105" s="173"/>
      <c r="M105" s="104" t="str">
        <f ca="1">IF(OR(N105="", N105=0), "", IF(N105&gt;TODAY(), "No prazo", "Atrasado"))</f>
        <v/>
      </c>
      <c r="N105" s="104" t="str">
        <f>IFERROR(K105 + VALUE(LEFT(L105, FIND(" ", L105) - 1)), "")</f>
        <v/>
      </c>
      <c r="O105" s="105" t="str">
        <f>IF(_xlfn.DAYS(K105,J105)&lt;0, "Aguardando OC", _xlfn.DAYS(K105,J105))</f>
        <v>Aguardando OC</v>
      </c>
      <c r="P105" s="201">
        <v>408770</v>
      </c>
      <c r="Q105" s="55"/>
      <c r="R105" s="201">
        <v>0</v>
      </c>
      <c r="S105" s="2">
        <v>221</v>
      </c>
      <c r="T105" s="65" t="s">
        <v>1029</v>
      </c>
      <c r="U105" s="170">
        <v>33.020000000000003</v>
      </c>
      <c r="V105" s="170"/>
      <c r="W105" s="117" t="str">
        <f>IFERROR(VLOOKUP(V105, Fornecedores!A:C, 3, FALSE), "")</f>
        <v/>
      </c>
      <c r="X105" s="105" t="str">
        <f>IFERROR(VLOOKUP(V105, Fornecedores!A:E, 5, FALSE), "")</f>
        <v/>
      </c>
      <c r="Y105" s="105" t="str">
        <f>IFERROR(VLOOKUP(V105, Fornecedores!A:F, 6, FALSE), "")</f>
        <v/>
      </c>
      <c r="Z105" s="101" t="str">
        <f>IF(H105=0, "Pedido entregue!", "Pendente")</f>
        <v>Pendente</v>
      </c>
      <c r="AA105" s="119"/>
      <c r="AB105" s="132" t="str">
        <f>IF(Z105="Pedido Entregue!", IF(AA105=1, "Retirado do Almoxarifado", IF(AA105=2, "Material devolvido", "Aguardando retirada")), IF(Z105="Pendente", "Entrega pendente", ""))</f>
        <v>Entrega pendente</v>
      </c>
      <c r="AC105" s="18">
        <v>1</v>
      </c>
      <c r="AD105" s="18">
        <f>AC105/SUMIF($P:$P,P105,$AC:$AC)</f>
        <v>1</v>
      </c>
      <c r="AE105" s="18">
        <f>IF(R105=0,0,AC105/SUMIF($R:$R,R105,$AC:$AC))</f>
        <v>0</v>
      </c>
      <c r="AF105" s="18">
        <f>IF(R105=0,1,0)</f>
        <v>1</v>
      </c>
      <c r="AH105" t="str">
        <f>TEXT(J105,"MMMM")</f>
        <v>junho</v>
      </c>
    </row>
    <row r="106" spans="1:34" ht="12.75" customHeight="1" x14ac:dyDescent="0.25">
      <c r="A106" s="90" t="str">
        <f>IF(C106="Oficina Diversos","Oficina Geral",
IF(ISNUMBER(FIND("Estoque - Colhedoras",C106)),"Colhedoras",IF(ISNUMBER(FIND("Caldeiraria",C106)),"Caldeiraria",IF(ISNUMBER(FIND("Borracharia",C106)),"Borracharia",IF(ISNUMBER(FIND("Lubrificação",C106)),"Lubrificação",
IF(ISNUMBER(FIND("Estoque - Carregadeiras",C106)),"Carregadeiras",IF(ISNUMBER(FIND("Estoque - Veic. Leves",C106)),"Veic. Leves",
IF(ISNUMBER(FIND("Estoque - Caminhões",C106)),"Caminhões",IF(ISNUMBER(FIND("Estoque - Transbordos",C106)),"Transbordos",
IF(ISNUMBER(FIND("Estoque - Tratores",C106)),"Tratores",
IF(ISNUMBER(FIND("Estoque - Máquinas pesadas",C106)),"Máquinas pesadas",
IF(ISNUMBER(FIND("Estoque - Reboques",C106)),"Reboques",
IF(C106="Estoque","Estoque",
IF(AND(ISNUMBER(C106),C106&gt;1000,C106&lt;2000),"Caminhões",
IF(AND(ISNUMBER(C106),C106&gt;2000,C106&lt;3000),"Tratores",
IF(AND(ISNUMBER(C106),C106&gt;3000,C106&lt;4000),"Carregadeiras",
IF(AND(ISNUMBER(C106),C106&gt;4000,C106&lt;5000),"Máquinas pesadas",
IF(AND(ISNUMBER(C106),C106&gt;5000,C106&lt;6000),"Colhedoras",
IF(AND(ISNUMBER(C106),C106&gt;7000,C106&lt;8000),"Irrigação",
IF(AND(ISNUMBER(C106),C106&gt;8000,C106&lt;9000),"Reboques",IF(AND(ISNUMBER(C106),C106&gt;0,C106&lt;1000),"Veic. Leves","")))))))))))))))))))))</f>
        <v>Oficina Geral</v>
      </c>
      <c r="B106" s="111"/>
      <c r="C106" s="144" t="s">
        <v>20771</v>
      </c>
      <c r="D106" s="144">
        <v>4613</v>
      </c>
      <c r="E106" s="145" t="s">
        <v>20796</v>
      </c>
      <c r="F106" s="101" t="str">
        <f>IF(ISBLANK(K106), "Apenas Solicitação", "Tem OC")</f>
        <v>Apenas Solicitação</v>
      </c>
      <c r="G106" s="143">
        <v>1</v>
      </c>
      <c r="H106" s="113">
        <f>G106-I106</f>
        <v>1</v>
      </c>
      <c r="I106" s="113"/>
      <c r="J106" s="147">
        <v>45829</v>
      </c>
      <c r="K106" s="202"/>
      <c r="L106" s="49"/>
      <c r="M106" s="104" t="str">
        <f ca="1">IF(OR(N106="", N106=0), "", IF(N106&gt;TODAY(), "No prazo", "Atrasado"))</f>
        <v/>
      </c>
      <c r="N106" s="104" t="str">
        <f>IFERROR(K106 + VALUE(LEFT(L106, FIND(" ", L106) - 1)), "")</f>
        <v/>
      </c>
      <c r="O106" s="105" t="str">
        <f>IF(_xlfn.DAYS(K106,J106)&lt;0, "Aguardando OC", _xlfn.DAYS(K106,J106))</f>
        <v>Aguardando OC</v>
      </c>
      <c r="P106" s="200">
        <v>408698</v>
      </c>
      <c r="Q106" s="55"/>
      <c r="R106" s="200">
        <v>0</v>
      </c>
      <c r="S106" s="143">
        <v>221</v>
      </c>
      <c r="T106" s="65" t="s">
        <v>1029</v>
      </c>
      <c r="U106" s="164">
        <v>0</v>
      </c>
      <c r="V106" s="144"/>
      <c r="W106" s="117" t="str">
        <f>IFERROR(VLOOKUP(V106, Fornecedores!A:C, 3, FALSE), "")</f>
        <v/>
      </c>
      <c r="X106" s="105" t="str">
        <f>IFERROR(VLOOKUP(V106, Fornecedores!A:E, 5, FALSE), "")</f>
        <v/>
      </c>
      <c r="Y106" s="105" t="str">
        <f>IFERROR(VLOOKUP(V106, Fornecedores!A:F, 6, FALSE), "")</f>
        <v/>
      </c>
      <c r="Z106" s="101" t="str">
        <f>IF(H106=0, "Pedido entregue!", "Pendente")</f>
        <v>Pendente</v>
      </c>
      <c r="AA106" s="119"/>
      <c r="AB106" s="132" t="str">
        <f>IF(Z106="Pedido Entregue!", IF(AA106=1, "Retirado do Almoxarifado", IF(AA106=2, "Material devolvido", "Aguardando retirada")), IF(Z106="Pendente", "Entrega pendente", ""))</f>
        <v>Entrega pendente</v>
      </c>
      <c r="AC106" s="18">
        <v>1</v>
      </c>
      <c r="AD106" s="18">
        <f>AC106/SUMIF($P:$P,P106,$AC:$AC)</f>
        <v>1</v>
      </c>
      <c r="AE106" s="18">
        <f>IF(R106=0,0,AC106/SUMIF($R:$R,R106,$AC:$AC))</f>
        <v>0</v>
      </c>
      <c r="AF106" s="18">
        <f>IF(R106=0,1,0)</f>
        <v>1</v>
      </c>
      <c r="AH106" t="str">
        <f>TEXT(J106,"MMMM")</f>
        <v>junho</v>
      </c>
    </row>
    <row r="107" spans="1:34" ht="12.75" customHeight="1" x14ac:dyDescent="0.25">
      <c r="A107" s="90" t="str">
        <f>IF(C107="Oficina Diversos","Oficina Geral",
IF(ISNUMBER(FIND("Estoque - Colhedoras",C107)),"Colhedoras",IF(ISNUMBER(FIND("Caldeiraria",C107)),"Caldeiraria",IF(ISNUMBER(FIND("Borracharia",C107)),"Borracharia",IF(ISNUMBER(FIND("Lubrificação",C107)),"Lubrificação",
IF(ISNUMBER(FIND("Estoque - Carregadeiras",C107)),"Carregadeiras",IF(ISNUMBER(FIND("Estoque - Veic. Leves",C107)),"Veic. Leves",
IF(ISNUMBER(FIND("Estoque - Caminhões",C107)),"Caminhões",IF(ISNUMBER(FIND("Estoque - Transbordos",C107)),"Transbordos",
IF(ISNUMBER(FIND("Estoque - Tratores",C107)),"Tratores",
IF(ISNUMBER(FIND("Estoque - Máquinas pesadas",C107)),"Máquinas pesadas",
IF(ISNUMBER(FIND("Estoque - Reboques",C107)),"Reboques",
IF(C107="Estoque","Estoque",
IF(AND(ISNUMBER(C107),C107&gt;1000,C107&lt;2000),"Caminhões",
IF(AND(ISNUMBER(C107),C107&gt;2000,C107&lt;3000),"Tratores",
IF(AND(ISNUMBER(C107),C107&gt;3000,C107&lt;4000),"Carregadeiras",
IF(AND(ISNUMBER(C107),C107&gt;4000,C107&lt;5000),"Máquinas pesadas",
IF(AND(ISNUMBER(C107),C107&gt;5000,C107&lt;6000),"Colhedoras",
IF(AND(ISNUMBER(C107),C107&gt;7000,C107&lt;8000),"Irrigação",
IF(AND(ISNUMBER(C107),C107&gt;8000,C107&lt;9000),"Reboques",IF(AND(ISNUMBER(C107),C107&gt;0,C107&lt;1000),"Veic. Leves","")))))))))))))))))))))</f>
        <v>Oficina Geral</v>
      </c>
      <c r="B107" s="111"/>
      <c r="C107" s="171" t="s">
        <v>661</v>
      </c>
      <c r="D107" s="170">
        <v>4614</v>
      </c>
      <c r="E107" s="173" t="s">
        <v>20797</v>
      </c>
      <c r="F107" s="101" t="str">
        <f>IF(ISBLANK(K107), "Apenas Solicitação", "Tem OC")</f>
        <v>Apenas Solicitação</v>
      </c>
      <c r="G107" s="170">
        <v>1</v>
      </c>
      <c r="H107" s="113">
        <f>G107-I107</f>
        <v>1</v>
      </c>
      <c r="I107" s="113"/>
      <c r="J107" s="174">
        <v>45829</v>
      </c>
      <c r="K107" s="201"/>
      <c r="L107" s="173"/>
      <c r="M107" s="104" t="str">
        <f ca="1">IF(OR(N107="", N107=0), "", IF(N107&gt;TODAY(), "No prazo", "Atrasado"))</f>
        <v/>
      </c>
      <c r="N107" s="104" t="str">
        <f>IFERROR(K107 + VALUE(LEFT(L107, FIND(" ", L107) - 1)), "")</f>
        <v/>
      </c>
      <c r="O107" s="105" t="str">
        <f>IF(_xlfn.DAYS(K107,J107)&lt;0, "Aguardando OC", _xlfn.DAYS(K107,J107))</f>
        <v>Aguardando OC</v>
      </c>
      <c r="P107" s="201">
        <v>408697</v>
      </c>
      <c r="Q107" s="55"/>
      <c r="R107" s="201">
        <v>0</v>
      </c>
      <c r="S107" s="2">
        <v>221</v>
      </c>
      <c r="T107" s="65" t="s">
        <v>1029</v>
      </c>
      <c r="U107" s="170">
        <v>35.9</v>
      </c>
      <c r="V107" s="170"/>
      <c r="W107" s="117" t="str">
        <f>IFERROR(VLOOKUP(V107, Fornecedores!A:C, 3, FALSE), "")</f>
        <v/>
      </c>
      <c r="X107" s="105" t="str">
        <f>IFERROR(VLOOKUP(V107, Fornecedores!A:E, 5, FALSE), "")</f>
        <v/>
      </c>
      <c r="Y107" s="105" t="str">
        <f>IFERROR(VLOOKUP(V107, Fornecedores!A:F, 6, FALSE), "")</f>
        <v/>
      </c>
      <c r="Z107" s="101" t="str">
        <f>IF(H107=0, "Pedido entregue!", "Pendente")</f>
        <v>Pendente</v>
      </c>
      <c r="AA107" s="119"/>
      <c r="AB107" s="132" t="str">
        <f>IF(Z107="Pedido Entregue!", IF(AA107=1, "Retirado do Almoxarifado", IF(AA107=2, "Material devolvido", "Aguardando retirada")), IF(Z107="Pendente", "Entrega pendente", ""))</f>
        <v>Entrega pendente</v>
      </c>
      <c r="AC107" s="18">
        <v>1</v>
      </c>
      <c r="AD107" s="18">
        <f>AC107/SUMIF($P:$P,P107,$AC:$AC)</f>
        <v>1</v>
      </c>
      <c r="AE107" s="18">
        <f>IF(R107=0,0,AC107/SUMIF($R:$R,R107,$AC:$AC))</f>
        <v>0</v>
      </c>
      <c r="AF107" s="18">
        <f>IF(R107=0,1,0)</f>
        <v>1</v>
      </c>
      <c r="AH107" t="str">
        <f>TEXT(J107,"MMMM")</f>
        <v>junho</v>
      </c>
    </row>
    <row r="108" spans="1:34" ht="12.75" customHeight="1" x14ac:dyDescent="0.25">
      <c r="A108" s="90" t="str">
        <f>IF(C108="Oficina Diversos","Oficina Geral",
IF(ISNUMBER(FIND("Estoque - Colhedoras",C108)),"Colhedoras",IF(ISNUMBER(FIND("Caldeiraria",C108)),"Caldeiraria",IF(ISNUMBER(FIND("Borracharia",C108)),"Borracharia",IF(ISNUMBER(FIND("Lubrificação",C108)),"Lubrificação",
IF(ISNUMBER(FIND("Estoque - Carregadeiras",C108)),"Carregadeiras",IF(ISNUMBER(FIND("Estoque - Veic. Leves",C108)),"Veic. Leves",
IF(ISNUMBER(FIND("Estoque - Caminhões",C108)),"Caminhões",IF(ISNUMBER(FIND("Estoque - Transbordos",C108)),"Transbordos",
IF(ISNUMBER(FIND("Estoque - Tratores",C108)),"Tratores",
IF(ISNUMBER(FIND("Estoque - Máquinas pesadas",C108)),"Máquinas pesadas",
IF(ISNUMBER(FIND("Estoque - Reboques",C108)),"Reboques",
IF(C108="Estoque","Estoque",
IF(AND(ISNUMBER(C108),C108&gt;1000,C108&lt;2000),"Caminhões",
IF(AND(ISNUMBER(C108),C108&gt;2000,C108&lt;3000),"Tratores",
IF(AND(ISNUMBER(C108),C108&gt;3000,C108&lt;4000),"Carregadeiras",
IF(AND(ISNUMBER(C108),C108&gt;4000,C108&lt;5000),"Máquinas pesadas",
IF(AND(ISNUMBER(C108),C108&gt;5000,C108&lt;6000),"Colhedoras",
IF(AND(ISNUMBER(C108),C108&gt;7000,C108&lt;8000),"Irrigação",
IF(AND(ISNUMBER(C108),C108&gt;8000,C108&lt;9000),"Reboques",IF(AND(ISNUMBER(C108),C108&gt;0,C108&lt;1000),"Veic. Leves","")))))))))))))))))))))</f>
        <v>Oficina Geral</v>
      </c>
      <c r="B108" s="111"/>
      <c r="C108" s="144" t="s">
        <v>20771</v>
      </c>
      <c r="D108" s="144">
        <v>4618</v>
      </c>
      <c r="E108" s="145" t="s">
        <v>20812</v>
      </c>
      <c r="F108" s="101" t="str">
        <f>IF(ISBLANK(K108), "Apenas Solicitação", "Tem OC")</f>
        <v>Apenas Solicitação</v>
      </c>
      <c r="G108" s="143">
        <v>1</v>
      </c>
      <c r="H108" s="113">
        <f>G108-I108</f>
        <v>1</v>
      </c>
      <c r="I108" s="113"/>
      <c r="J108" s="147">
        <v>45831</v>
      </c>
      <c r="K108" s="202"/>
      <c r="L108" s="49"/>
      <c r="M108" s="104" t="str">
        <f ca="1">IF(OR(N108="", N108=0), "", IF(N108&gt;TODAY(), "No prazo", "Atrasado"))</f>
        <v/>
      </c>
      <c r="N108" s="104" t="str">
        <f>IFERROR(K108 + VALUE(LEFT(L108, FIND(" ", L108) - 1)), "")</f>
        <v/>
      </c>
      <c r="O108" s="105" t="str">
        <f>IF(_xlfn.DAYS(K108,J108)&lt;0, "Aguardando OC", _xlfn.DAYS(K108,J108))</f>
        <v>Aguardando OC</v>
      </c>
      <c r="P108" s="200">
        <v>408769</v>
      </c>
      <c r="Q108" s="55"/>
      <c r="R108" s="200">
        <v>0</v>
      </c>
      <c r="S108" s="143">
        <v>221</v>
      </c>
      <c r="T108" s="65" t="s">
        <v>1029</v>
      </c>
      <c r="U108" s="164">
        <v>0</v>
      </c>
      <c r="V108" s="144"/>
      <c r="W108" s="117" t="str">
        <f>IFERROR(VLOOKUP(V108, Fornecedores!A:C, 3, FALSE), "")</f>
        <v/>
      </c>
      <c r="X108" s="105" t="str">
        <f>IFERROR(VLOOKUP(V108, Fornecedores!A:E, 5, FALSE), "")</f>
        <v/>
      </c>
      <c r="Y108" s="105" t="str">
        <f>IFERROR(VLOOKUP(V108, Fornecedores!A:F, 6, FALSE), "")</f>
        <v/>
      </c>
      <c r="Z108" s="101" t="str">
        <f>IF(H108=0, "Pedido entregue!", "Pendente")</f>
        <v>Pendente</v>
      </c>
      <c r="AA108" s="119"/>
      <c r="AB108" s="132" t="str">
        <f>IF(Z108="Pedido Entregue!", IF(AA108=1, "Retirado do Almoxarifado", IF(AA108=2, "Material devolvido", "Aguardando retirada")), IF(Z108="Pendente", "Entrega pendente", ""))</f>
        <v>Entrega pendente</v>
      </c>
      <c r="AC108" s="18">
        <v>1</v>
      </c>
      <c r="AD108" s="18">
        <f>AC108/SUMIF($P:$P,P108,$AC:$AC)</f>
        <v>1</v>
      </c>
      <c r="AE108" s="18">
        <f>IF(R108=0,0,AC108/SUMIF($R:$R,R108,$AC:$AC))</f>
        <v>0</v>
      </c>
      <c r="AF108" s="18">
        <f>IF(R108=0,1,0)</f>
        <v>1</v>
      </c>
      <c r="AH108" t="str">
        <f>TEXT(J108,"MMMM")</f>
        <v>junho</v>
      </c>
    </row>
    <row r="109" spans="1:34" ht="12.75" customHeight="1" x14ac:dyDescent="0.25">
      <c r="A109" s="90" t="str">
        <f>IF(C109="Oficina Diversos","Oficina Geral",
IF(ISNUMBER(FIND("Estoque - Colhedoras",C109)),"Colhedoras",IF(ISNUMBER(FIND("Caldeiraria",C109)),"Caldeiraria",IF(ISNUMBER(FIND("Borracharia",C109)),"Borracharia",IF(ISNUMBER(FIND("Lubrificação",C109)),"Lubrificação",
IF(ISNUMBER(FIND("Estoque - Carregadeiras",C109)),"Carregadeiras",IF(ISNUMBER(FIND("Estoque - Veic. Leves",C109)),"Veic. Leves",
IF(ISNUMBER(FIND("Estoque - Caminhões",C109)),"Caminhões",IF(ISNUMBER(FIND("Estoque - Transbordos",C109)),"Transbordos",
IF(ISNUMBER(FIND("Estoque - Tratores",C109)),"Tratores",
IF(ISNUMBER(FIND("Estoque - Máquinas pesadas",C109)),"Máquinas pesadas",
IF(ISNUMBER(FIND("Estoque - Reboques",C109)),"Reboques",
IF(C109="Estoque","Estoque",
IF(AND(ISNUMBER(C109),C109&gt;1000,C109&lt;2000),"Caminhões",
IF(AND(ISNUMBER(C109),C109&gt;2000,C109&lt;3000),"Tratores",
IF(AND(ISNUMBER(C109),C109&gt;3000,C109&lt;4000),"Carregadeiras",
IF(AND(ISNUMBER(C109),C109&gt;4000,C109&lt;5000),"Máquinas pesadas",
IF(AND(ISNUMBER(C109),C109&gt;5000,C109&lt;6000),"Colhedoras",
IF(AND(ISNUMBER(C109),C109&gt;7000,C109&lt;8000),"Irrigação",
IF(AND(ISNUMBER(C109),C109&gt;8000,C109&lt;9000),"Reboques",IF(AND(ISNUMBER(C109),C109&gt;0,C109&lt;1000),"Veic. Leves","")))))))))))))))))))))</f>
        <v>Oficina Geral</v>
      </c>
      <c r="B109" s="111"/>
      <c r="C109" s="144" t="s">
        <v>20771</v>
      </c>
      <c r="D109" s="144">
        <v>4620</v>
      </c>
      <c r="E109" s="145" t="s">
        <v>20798</v>
      </c>
      <c r="F109" s="101" t="str">
        <f>IF(ISBLANK(K109), "Apenas Solicitação", "Tem OC")</f>
        <v>Apenas Solicitação</v>
      </c>
      <c r="G109" s="143">
        <v>1</v>
      </c>
      <c r="H109" s="113">
        <f>G109-I109</f>
        <v>1</v>
      </c>
      <c r="I109" s="113"/>
      <c r="J109" s="147">
        <v>45829</v>
      </c>
      <c r="K109" s="202"/>
      <c r="L109" s="49"/>
      <c r="M109" s="104" t="str">
        <f ca="1">IF(OR(N109="", N109=0), "", IF(N109&gt;TODAY(), "No prazo", "Atrasado"))</f>
        <v/>
      </c>
      <c r="N109" s="104" t="str">
        <f>IFERROR(K109 + VALUE(LEFT(L109, FIND(" ", L109) - 1)), "")</f>
        <v/>
      </c>
      <c r="O109" s="105" t="str">
        <f>IF(_xlfn.DAYS(K109,J109)&lt;0, "Aguardando OC", _xlfn.DAYS(K109,J109))</f>
        <v>Aguardando OC</v>
      </c>
      <c r="P109" s="200">
        <v>408696</v>
      </c>
      <c r="Q109" s="55"/>
      <c r="R109" s="200">
        <v>0</v>
      </c>
      <c r="S109" s="143">
        <v>221</v>
      </c>
      <c r="T109" s="65" t="s">
        <v>1029</v>
      </c>
      <c r="U109" s="164">
        <v>0</v>
      </c>
      <c r="V109" s="144"/>
      <c r="W109" s="117" t="str">
        <f>IFERROR(VLOOKUP(V109, Fornecedores!A:C, 3, FALSE), "")</f>
        <v/>
      </c>
      <c r="X109" s="105" t="str">
        <f>IFERROR(VLOOKUP(V109, Fornecedores!A:E, 5, FALSE), "")</f>
        <v/>
      </c>
      <c r="Y109" s="105" t="str">
        <f>IFERROR(VLOOKUP(V109, Fornecedores!A:F, 6, FALSE), "")</f>
        <v/>
      </c>
      <c r="Z109" s="101" t="str">
        <f>IF(H109=0, "Pedido entregue!", "Pendente")</f>
        <v>Pendente</v>
      </c>
      <c r="AA109" s="119"/>
      <c r="AB109" s="132" t="str">
        <f>IF(Z109="Pedido Entregue!", IF(AA109=1, "Retirado do Almoxarifado", IF(AA109=2, "Material devolvido", "Aguardando retirada")), IF(Z109="Pendente", "Entrega pendente", ""))</f>
        <v>Entrega pendente</v>
      </c>
      <c r="AC109" s="18">
        <v>1</v>
      </c>
      <c r="AD109" s="18">
        <f>AC109/SUMIF($P:$P,P109,$AC:$AC)</f>
        <v>1</v>
      </c>
      <c r="AE109" s="18">
        <f>IF(R109=0,0,AC109/SUMIF($R:$R,R109,$AC:$AC))</f>
        <v>0</v>
      </c>
      <c r="AF109" s="18">
        <f>IF(R109=0,1,0)</f>
        <v>1</v>
      </c>
      <c r="AH109" t="str">
        <f>TEXT(J109,"MMMM")</f>
        <v>junho</v>
      </c>
    </row>
    <row r="110" spans="1:34" ht="12.75" customHeight="1" x14ac:dyDescent="0.25">
      <c r="A110" s="90" t="str">
        <f>IF(C110="Oficina Diversos","Oficina Geral",
IF(ISNUMBER(FIND("Estoque - Colhedoras",C110)),"Colhedoras",IF(ISNUMBER(FIND("Caldeiraria",C110)),"Caldeiraria",IF(ISNUMBER(FIND("Borracharia",C110)),"Borracharia",IF(ISNUMBER(FIND("Lubrificação",C110)),"Lubrificação",
IF(ISNUMBER(FIND("Estoque - Carregadeiras",C110)),"Carregadeiras",IF(ISNUMBER(FIND("Estoque - Veic. Leves",C110)),"Veic. Leves",
IF(ISNUMBER(FIND("Estoque - Caminhões",C110)),"Caminhões",IF(ISNUMBER(FIND("Estoque - Transbordos",C110)),"Transbordos",
IF(ISNUMBER(FIND("Estoque - Tratores",C110)),"Tratores",
IF(ISNUMBER(FIND("Estoque - Máquinas pesadas",C110)),"Máquinas pesadas",
IF(ISNUMBER(FIND("Estoque - Reboques",C110)),"Reboques",
IF(C110="Estoque","Estoque",
IF(AND(ISNUMBER(C110),C110&gt;1000,C110&lt;2000),"Caminhões",
IF(AND(ISNUMBER(C110),C110&gt;2000,C110&lt;3000),"Tratores",
IF(AND(ISNUMBER(C110),C110&gt;3000,C110&lt;4000),"Carregadeiras",
IF(AND(ISNUMBER(C110),C110&gt;4000,C110&lt;5000),"Máquinas pesadas",
IF(AND(ISNUMBER(C110),C110&gt;5000,C110&lt;6000),"Colhedoras",
IF(AND(ISNUMBER(C110),C110&gt;7000,C110&lt;8000),"Irrigação",
IF(AND(ISNUMBER(C110),C110&gt;8000,C110&lt;9000),"Reboques",IF(AND(ISNUMBER(C110),C110&gt;0,C110&lt;1000),"Veic. Leves","")))))))))))))))))))))</f>
        <v>Oficina Geral</v>
      </c>
      <c r="B110" s="111"/>
      <c r="C110" s="171" t="s">
        <v>661</v>
      </c>
      <c r="D110" s="170">
        <v>4620</v>
      </c>
      <c r="E110" s="173" t="s">
        <v>20798</v>
      </c>
      <c r="F110" s="101" t="str">
        <f>IF(ISBLANK(K110), "Apenas Solicitação", "Tem OC")</f>
        <v>Apenas Solicitação</v>
      </c>
      <c r="G110" s="170">
        <v>1</v>
      </c>
      <c r="H110" s="113">
        <f>G110-I110</f>
        <v>1</v>
      </c>
      <c r="I110" s="113"/>
      <c r="J110" s="174">
        <v>45831</v>
      </c>
      <c r="K110" s="201"/>
      <c r="L110" s="173"/>
      <c r="M110" s="104" t="str">
        <f ca="1">IF(OR(N110="", N110=0), "", IF(N110&gt;TODAY(), "No prazo", "Atrasado"))</f>
        <v/>
      </c>
      <c r="N110" s="104" t="str">
        <f>IFERROR(K110 + VALUE(LEFT(L110, FIND(" ", L110) - 1)), "")</f>
        <v/>
      </c>
      <c r="O110" s="105" t="str">
        <f>IF(_xlfn.DAYS(K110,J110)&lt;0, "Aguardando OC", _xlfn.DAYS(K110,J110))</f>
        <v>Aguardando OC</v>
      </c>
      <c r="P110" s="201">
        <v>408768</v>
      </c>
      <c r="Q110" s="55"/>
      <c r="R110" s="201">
        <v>0</v>
      </c>
      <c r="S110" s="2">
        <v>221</v>
      </c>
      <c r="T110" s="65" t="s">
        <v>1029</v>
      </c>
      <c r="U110" s="170">
        <v>6.3</v>
      </c>
      <c r="V110" s="170"/>
      <c r="W110" s="117" t="str">
        <f>IFERROR(VLOOKUP(V110, Fornecedores!A:C, 3, FALSE), "")</f>
        <v/>
      </c>
      <c r="X110" s="105" t="str">
        <f>IFERROR(VLOOKUP(V110, Fornecedores!A:E, 5, FALSE), "")</f>
        <v/>
      </c>
      <c r="Y110" s="105" t="str">
        <f>IFERROR(VLOOKUP(V110, Fornecedores!A:F, 6, FALSE), "")</f>
        <v/>
      </c>
      <c r="Z110" s="101" t="str">
        <f>IF(H110=0, "Pedido entregue!", "Pendente")</f>
        <v>Pendente</v>
      </c>
      <c r="AA110" s="119"/>
      <c r="AB110" s="132" t="str">
        <f>IF(Z110="Pedido Entregue!", IF(AA110=1, "Retirado do Almoxarifado", IF(AA110=2, "Material devolvido", "Aguardando retirada")), IF(Z110="Pendente", "Entrega pendente", ""))</f>
        <v>Entrega pendente</v>
      </c>
      <c r="AC110" s="18">
        <v>1</v>
      </c>
      <c r="AD110" s="18">
        <f>AC110/SUMIF($P:$P,P110,$AC:$AC)</f>
        <v>1</v>
      </c>
      <c r="AE110" s="18">
        <f>IF(R110=0,0,AC110/SUMIF($R:$R,R110,$AC:$AC))</f>
        <v>0</v>
      </c>
      <c r="AF110" s="18">
        <f>IF(R110=0,1,0)</f>
        <v>1</v>
      </c>
      <c r="AH110" t="str">
        <f>TEXT(J110,"MMMM")</f>
        <v>junho</v>
      </c>
    </row>
    <row r="111" spans="1:34" ht="12.75" customHeight="1" x14ac:dyDescent="0.25">
      <c r="A111" s="90" t="str">
        <f>IF(C111="Oficina Diversos","Oficina Geral",
IF(ISNUMBER(FIND("Estoque - Colhedoras",C111)),"Colhedoras",IF(ISNUMBER(FIND("Caldeiraria",C111)),"Caldeiraria",IF(ISNUMBER(FIND("Borracharia",C111)),"Borracharia",IF(ISNUMBER(FIND("Lubrificação",C111)),"Lubrificação",
IF(ISNUMBER(FIND("Estoque - Carregadeiras",C111)),"Carregadeiras",IF(ISNUMBER(FIND("Estoque - Veic. Leves",C111)),"Veic. Leves",
IF(ISNUMBER(FIND("Estoque - Caminhões",C111)),"Caminhões",IF(ISNUMBER(FIND("Estoque - Transbordos",C111)),"Transbordos",
IF(ISNUMBER(FIND("Estoque - Tratores",C111)),"Tratores",
IF(ISNUMBER(FIND("Estoque - Máquinas pesadas",C111)),"Máquinas pesadas",
IF(ISNUMBER(FIND("Estoque - Reboques",C111)),"Reboques",
IF(C111="Estoque","Estoque",
IF(AND(ISNUMBER(C111),C111&gt;1000,C111&lt;2000),"Caminhões",
IF(AND(ISNUMBER(C111),C111&gt;2000,C111&lt;3000),"Tratores",
IF(AND(ISNUMBER(C111),C111&gt;3000,C111&lt;4000),"Carregadeiras",
IF(AND(ISNUMBER(C111),C111&gt;4000,C111&lt;5000),"Máquinas pesadas",
IF(AND(ISNUMBER(C111),C111&gt;5000,C111&lt;6000),"Colhedoras",
IF(AND(ISNUMBER(C111),C111&gt;7000,C111&lt;8000),"Irrigação",
IF(AND(ISNUMBER(C111),C111&gt;8000,C111&lt;9000),"Reboques",IF(AND(ISNUMBER(C111),C111&gt;0,C111&lt;1000),"Veic. Leves","")))))))))))))))))))))</f>
        <v>Oficina Geral</v>
      </c>
      <c r="B111" s="111"/>
      <c r="C111" s="171" t="s">
        <v>661</v>
      </c>
      <c r="D111" s="170">
        <v>4622</v>
      </c>
      <c r="E111" s="173" t="s">
        <v>20799</v>
      </c>
      <c r="F111" s="101" t="str">
        <f>IF(ISBLANK(K111), "Apenas Solicitação", "Tem OC")</f>
        <v>Apenas Solicitação</v>
      </c>
      <c r="G111" s="170">
        <v>1</v>
      </c>
      <c r="H111" s="113">
        <f>G111-I111</f>
        <v>1</v>
      </c>
      <c r="I111" s="113"/>
      <c r="J111" s="174">
        <v>45829</v>
      </c>
      <c r="K111" s="201"/>
      <c r="L111" s="173"/>
      <c r="M111" s="104" t="str">
        <f ca="1">IF(OR(N111="", N111=0), "", IF(N111&gt;TODAY(), "No prazo", "Atrasado"))</f>
        <v/>
      </c>
      <c r="N111" s="104" t="str">
        <f>IFERROR(K111 + VALUE(LEFT(L111, FIND(" ", L111) - 1)), "")</f>
        <v/>
      </c>
      <c r="O111" s="105" t="str">
        <f>IF(_xlfn.DAYS(K111,J111)&lt;0, "Aguardando OC", _xlfn.DAYS(K111,J111))</f>
        <v>Aguardando OC</v>
      </c>
      <c r="P111" s="201">
        <v>408695</v>
      </c>
      <c r="Q111" s="55"/>
      <c r="R111" s="201">
        <v>0</v>
      </c>
      <c r="S111" s="2">
        <v>221</v>
      </c>
      <c r="T111" s="65" t="s">
        <v>1029</v>
      </c>
      <c r="U111" s="170">
        <v>5.17</v>
      </c>
      <c r="V111" s="170"/>
      <c r="W111" s="117" t="str">
        <f>IFERROR(VLOOKUP(V111, Fornecedores!A:C, 3, FALSE), "")</f>
        <v/>
      </c>
      <c r="X111" s="105" t="str">
        <f>IFERROR(VLOOKUP(V111, Fornecedores!A:E, 5, FALSE), "")</f>
        <v/>
      </c>
      <c r="Y111" s="105" t="str">
        <f>IFERROR(VLOOKUP(V111, Fornecedores!A:F, 6, FALSE), "")</f>
        <v/>
      </c>
      <c r="Z111" s="101" t="str">
        <f>IF(H111=0, "Pedido entregue!", "Pendente")</f>
        <v>Pendente</v>
      </c>
      <c r="AA111" s="119"/>
      <c r="AB111" s="132" t="str">
        <f>IF(Z111="Pedido Entregue!", IF(AA111=1, "Retirado do Almoxarifado", IF(AA111=2, "Material devolvido", "Aguardando retirada")), IF(Z111="Pendente", "Entrega pendente", ""))</f>
        <v>Entrega pendente</v>
      </c>
      <c r="AC111" s="18">
        <v>1</v>
      </c>
      <c r="AD111" s="18">
        <f>AC111/SUMIF($P:$P,P111,$AC:$AC)</f>
        <v>1</v>
      </c>
      <c r="AE111" s="18">
        <f>IF(R111=0,0,AC111/SUMIF($R:$R,R111,$AC:$AC))</f>
        <v>0</v>
      </c>
      <c r="AF111" s="18">
        <f>IF(R111=0,1,0)</f>
        <v>1</v>
      </c>
      <c r="AH111" t="str">
        <f>TEXT(J111,"MMMM")</f>
        <v>junho</v>
      </c>
    </row>
    <row r="112" spans="1:34" ht="12.75" customHeight="1" x14ac:dyDescent="0.25">
      <c r="A112" s="90" t="str">
        <f>IF(C112="Oficina Diversos","Oficina Geral",
IF(ISNUMBER(FIND("Estoque - Colhedoras",C112)),"Colhedoras",IF(ISNUMBER(FIND("Caldeiraria",C112)),"Caldeiraria",IF(ISNUMBER(FIND("Borracharia",C112)),"Borracharia",IF(ISNUMBER(FIND("Lubrificação",C112)),"Lubrificação",
IF(ISNUMBER(FIND("Estoque - Carregadeiras",C112)),"Carregadeiras",IF(ISNUMBER(FIND("Estoque - Veic. Leves",C112)),"Veic. Leves",
IF(ISNUMBER(FIND("Estoque - Caminhões",C112)),"Caminhões",IF(ISNUMBER(FIND("Estoque - Transbordos",C112)),"Transbordos",
IF(ISNUMBER(FIND("Estoque - Tratores",C112)),"Tratores",
IF(ISNUMBER(FIND("Estoque - Máquinas pesadas",C112)),"Máquinas pesadas",
IF(ISNUMBER(FIND("Estoque - Reboques",C112)),"Reboques",
IF(C112="Estoque","Estoque",
IF(AND(ISNUMBER(C112),C112&gt;1000,C112&lt;2000),"Caminhões",
IF(AND(ISNUMBER(C112),C112&gt;2000,C112&lt;3000),"Tratores",
IF(AND(ISNUMBER(C112),C112&gt;3000,C112&lt;4000),"Carregadeiras",
IF(AND(ISNUMBER(C112),C112&gt;4000,C112&lt;5000),"Máquinas pesadas",
IF(AND(ISNUMBER(C112),C112&gt;5000,C112&lt;6000),"Colhedoras",
IF(AND(ISNUMBER(C112),C112&gt;7000,C112&lt;8000),"Irrigação",
IF(AND(ISNUMBER(C112),C112&gt;8000,C112&lt;9000),"Reboques",IF(AND(ISNUMBER(C112),C112&gt;0,C112&lt;1000),"Veic. Leves","")))))))))))))))))))))</f>
        <v>Oficina Geral</v>
      </c>
      <c r="B112" s="111"/>
      <c r="C112" s="144" t="s">
        <v>20771</v>
      </c>
      <c r="D112" s="144">
        <v>4622</v>
      </c>
      <c r="E112" s="145" t="s">
        <v>20799</v>
      </c>
      <c r="F112" s="101" t="str">
        <f>IF(ISBLANK(K112), "Apenas Solicitação", "Tem OC")</f>
        <v>Apenas Solicitação</v>
      </c>
      <c r="G112" s="143">
        <v>1</v>
      </c>
      <c r="H112" s="113">
        <f>G112-I112</f>
        <v>1</v>
      </c>
      <c r="I112" s="113"/>
      <c r="J112" s="147">
        <v>45831</v>
      </c>
      <c r="K112" s="202"/>
      <c r="L112" s="49"/>
      <c r="M112" s="104" t="str">
        <f ca="1">IF(OR(N112="", N112=0), "", IF(N112&gt;TODAY(), "No prazo", "Atrasado"))</f>
        <v/>
      </c>
      <c r="N112" s="104" t="str">
        <f>IFERROR(K112 + VALUE(LEFT(L112, FIND(" ", L112) - 1)), "")</f>
        <v/>
      </c>
      <c r="O112" s="105" t="str">
        <f>IF(_xlfn.DAYS(K112,J112)&lt;0, "Aguardando OC", _xlfn.DAYS(K112,J112))</f>
        <v>Aguardando OC</v>
      </c>
      <c r="P112" s="200">
        <v>408767</v>
      </c>
      <c r="Q112" s="55"/>
      <c r="R112" s="200">
        <v>0</v>
      </c>
      <c r="S112" s="143">
        <v>221</v>
      </c>
      <c r="T112" s="65" t="s">
        <v>1029</v>
      </c>
      <c r="U112" s="164">
        <v>0</v>
      </c>
      <c r="V112" s="144"/>
      <c r="W112" s="117" t="str">
        <f>IFERROR(VLOOKUP(V112, Fornecedores!A:C, 3, FALSE), "")</f>
        <v/>
      </c>
      <c r="X112" s="105" t="str">
        <f>IFERROR(VLOOKUP(V112, Fornecedores!A:E, 5, FALSE), "")</f>
        <v/>
      </c>
      <c r="Y112" s="105" t="str">
        <f>IFERROR(VLOOKUP(V112, Fornecedores!A:F, 6, FALSE), "")</f>
        <v/>
      </c>
      <c r="Z112" s="101" t="str">
        <f>IF(H112=0, "Pedido entregue!", "Pendente")</f>
        <v>Pendente</v>
      </c>
      <c r="AA112" s="119"/>
      <c r="AB112" s="132" t="str">
        <f>IF(Z112="Pedido Entregue!", IF(AA112=1, "Retirado do Almoxarifado", IF(AA112=2, "Material devolvido", "Aguardando retirada")), IF(Z112="Pendente", "Entrega pendente", ""))</f>
        <v>Entrega pendente</v>
      </c>
      <c r="AC112" s="18">
        <v>1</v>
      </c>
      <c r="AD112" s="18">
        <f>AC112/SUMIF($P:$P,P112,$AC:$AC)</f>
        <v>1</v>
      </c>
      <c r="AE112" s="18">
        <f>IF(R112=0,0,AC112/SUMIF($R:$R,R112,$AC:$AC))</f>
        <v>0</v>
      </c>
      <c r="AF112" s="18">
        <f>IF(R112=0,1,0)</f>
        <v>1</v>
      </c>
      <c r="AH112" t="str">
        <f>TEXT(J112,"MMMM")</f>
        <v>junho</v>
      </c>
    </row>
    <row r="113" spans="1:34" ht="12.75" customHeight="1" x14ac:dyDescent="0.25">
      <c r="A113" s="90" t="str">
        <f>IF(C113="Oficina Diversos","Oficina Geral",
IF(ISNUMBER(FIND("Estoque - Colhedoras",C113)),"Colhedoras",IF(ISNUMBER(FIND("Caldeiraria",C113)),"Caldeiraria",IF(ISNUMBER(FIND("Borracharia",C113)),"Borracharia",IF(ISNUMBER(FIND("Lubrificação",C113)),"Lubrificação",
IF(ISNUMBER(FIND("Estoque - Carregadeiras",C113)),"Carregadeiras",IF(ISNUMBER(FIND("Estoque - Veic. Leves",C113)),"Veic. Leves",
IF(ISNUMBER(FIND("Estoque - Caminhões",C113)),"Caminhões",IF(ISNUMBER(FIND("Estoque - Transbordos",C113)),"Transbordos",
IF(ISNUMBER(FIND("Estoque - Tratores",C113)),"Tratores",
IF(ISNUMBER(FIND("Estoque - Máquinas pesadas",C113)),"Máquinas pesadas",
IF(ISNUMBER(FIND("Estoque - Reboques",C113)),"Reboques",
IF(C113="Estoque","Estoque",
IF(AND(ISNUMBER(C113),C113&gt;1000,C113&lt;2000),"Caminhões",
IF(AND(ISNUMBER(C113),C113&gt;2000,C113&lt;3000),"Tratores",
IF(AND(ISNUMBER(C113),C113&gt;3000,C113&lt;4000),"Carregadeiras",
IF(AND(ISNUMBER(C113),C113&gt;4000,C113&lt;5000),"Máquinas pesadas",
IF(AND(ISNUMBER(C113),C113&gt;5000,C113&lt;6000),"Colhedoras",
IF(AND(ISNUMBER(C113),C113&gt;7000,C113&lt;8000),"Irrigação",
IF(AND(ISNUMBER(C113),C113&gt;8000,C113&lt;9000),"Reboques",IF(AND(ISNUMBER(C113),C113&gt;0,C113&lt;1000),"Veic. Leves","")))))))))))))))))))))</f>
        <v>Oficina Geral</v>
      </c>
      <c r="B113" s="111"/>
      <c r="C113" s="144" t="s">
        <v>20771</v>
      </c>
      <c r="D113" s="144">
        <v>4623</v>
      </c>
      <c r="E113" s="145" t="s">
        <v>20813</v>
      </c>
      <c r="F113" s="101" t="str">
        <f>IF(ISBLANK(K113), "Apenas Solicitação", "Tem OC")</f>
        <v>Apenas Solicitação</v>
      </c>
      <c r="G113" s="143">
        <v>1</v>
      </c>
      <c r="H113" s="113">
        <f>G113-I113</f>
        <v>1</v>
      </c>
      <c r="I113" s="113"/>
      <c r="J113" s="147">
        <v>45831</v>
      </c>
      <c r="K113" s="202"/>
      <c r="L113" s="49"/>
      <c r="M113" s="104" t="str">
        <f ca="1">IF(OR(N113="", N113=0), "", IF(N113&gt;TODAY(), "No prazo", "Atrasado"))</f>
        <v/>
      </c>
      <c r="N113" s="104" t="str">
        <f>IFERROR(K113 + VALUE(LEFT(L113, FIND(" ", L113) - 1)), "")</f>
        <v/>
      </c>
      <c r="O113" s="105" t="str">
        <f>IF(_xlfn.DAYS(K113,J113)&lt;0, "Aguardando OC", _xlfn.DAYS(K113,J113))</f>
        <v>Aguardando OC</v>
      </c>
      <c r="P113" s="200">
        <v>408766</v>
      </c>
      <c r="Q113" s="55"/>
      <c r="R113" s="200">
        <v>0</v>
      </c>
      <c r="S113" s="143">
        <v>221</v>
      </c>
      <c r="T113" s="65" t="s">
        <v>1029</v>
      </c>
      <c r="U113" s="164">
        <v>0</v>
      </c>
      <c r="V113" s="144"/>
      <c r="W113" s="117" t="str">
        <f>IFERROR(VLOOKUP(V113, Fornecedores!A:C, 3, FALSE), "")</f>
        <v/>
      </c>
      <c r="X113" s="105" t="str">
        <f>IFERROR(VLOOKUP(V113, Fornecedores!A:E, 5, FALSE), "")</f>
        <v/>
      </c>
      <c r="Y113" s="105" t="str">
        <f>IFERROR(VLOOKUP(V113, Fornecedores!A:F, 6, FALSE), "")</f>
        <v/>
      </c>
      <c r="Z113" s="101" t="str">
        <f>IF(H113=0, "Pedido entregue!", "Pendente")</f>
        <v>Pendente</v>
      </c>
      <c r="AA113" s="119"/>
      <c r="AB113" s="132" t="str">
        <f>IF(Z113="Pedido Entregue!", IF(AA113=1, "Retirado do Almoxarifado", IF(AA113=2, "Material devolvido", "Aguardando retirada")), IF(Z113="Pendente", "Entrega pendente", ""))</f>
        <v>Entrega pendente</v>
      </c>
      <c r="AC113" s="18">
        <v>1</v>
      </c>
      <c r="AD113" s="18">
        <f>AC113/SUMIF($P:$P,P113,$AC:$AC)</f>
        <v>1</v>
      </c>
      <c r="AE113" s="18">
        <f>IF(R113=0,0,AC113/SUMIF($R:$R,R113,$AC:$AC))</f>
        <v>0</v>
      </c>
      <c r="AF113" s="18">
        <f>IF(R113=0,1,0)</f>
        <v>1</v>
      </c>
      <c r="AH113" t="str">
        <f>TEXT(J113,"MMMM")</f>
        <v>junho</v>
      </c>
    </row>
    <row r="114" spans="1:34" ht="12.75" customHeight="1" x14ac:dyDescent="0.25">
      <c r="A114" s="90" t="str">
        <f>IF(C114="Oficina Diversos","Oficina Geral",
IF(ISNUMBER(FIND("Estoque - Colhedoras",C114)),"Colhedoras",IF(ISNUMBER(FIND("Caldeiraria",C114)),"Caldeiraria",IF(ISNUMBER(FIND("Borracharia",C114)),"Borracharia",IF(ISNUMBER(FIND("Lubrificação",C114)),"Lubrificação",
IF(ISNUMBER(FIND("Estoque - Carregadeiras",C114)),"Carregadeiras",IF(ISNUMBER(FIND("Estoque - Veic. Leves",C114)),"Veic. Leves",
IF(ISNUMBER(FIND("Estoque - Caminhões",C114)),"Caminhões",IF(ISNUMBER(FIND("Estoque - Transbordos",C114)),"Transbordos",
IF(ISNUMBER(FIND("Estoque - Tratores",C114)),"Tratores",
IF(ISNUMBER(FIND("Estoque - Máquinas pesadas",C114)),"Máquinas pesadas",
IF(ISNUMBER(FIND("Estoque - Reboques",C114)),"Reboques",
IF(C114="Estoque","Estoque",
IF(AND(ISNUMBER(C114),C114&gt;1000,C114&lt;2000),"Caminhões",
IF(AND(ISNUMBER(C114),C114&gt;2000,C114&lt;3000),"Tratores",
IF(AND(ISNUMBER(C114),C114&gt;3000,C114&lt;4000),"Carregadeiras",
IF(AND(ISNUMBER(C114),C114&gt;4000,C114&lt;5000),"Máquinas pesadas",
IF(AND(ISNUMBER(C114),C114&gt;5000,C114&lt;6000),"Colhedoras",
IF(AND(ISNUMBER(C114),C114&gt;7000,C114&lt;8000),"Irrigação",
IF(AND(ISNUMBER(C114),C114&gt;8000,C114&lt;9000),"Reboques",IF(AND(ISNUMBER(C114),C114&gt;0,C114&lt;1000),"Veic. Leves","")))))))))))))))))))))</f>
        <v>Oficina Geral</v>
      </c>
      <c r="B114" s="111"/>
      <c r="C114" s="144" t="s">
        <v>20771</v>
      </c>
      <c r="D114" s="144">
        <v>4624</v>
      </c>
      <c r="E114" s="145" t="s">
        <v>20814</v>
      </c>
      <c r="F114" s="101" t="str">
        <f>IF(ISBLANK(K114), "Apenas Solicitação", "Tem OC")</f>
        <v>Apenas Solicitação</v>
      </c>
      <c r="G114" s="143">
        <v>1</v>
      </c>
      <c r="H114" s="113">
        <f>G114-I114</f>
        <v>1</v>
      </c>
      <c r="I114" s="113"/>
      <c r="J114" s="147">
        <v>45831</v>
      </c>
      <c r="K114" s="202"/>
      <c r="L114" s="49"/>
      <c r="M114" s="104" t="str">
        <f ca="1">IF(OR(N114="", N114=0), "", IF(N114&gt;TODAY(), "No prazo", "Atrasado"))</f>
        <v/>
      </c>
      <c r="N114" s="104" t="str">
        <f>IFERROR(K114 + VALUE(LEFT(L114, FIND(" ", L114) - 1)), "")</f>
        <v/>
      </c>
      <c r="O114" s="105" t="str">
        <f>IF(_xlfn.DAYS(K114,J114)&lt;0, "Aguardando OC", _xlfn.DAYS(K114,J114))</f>
        <v>Aguardando OC</v>
      </c>
      <c r="P114" s="200">
        <v>408765</v>
      </c>
      <c r="Q114" s="55"/>
      <c r="R114" s="200">
        <v>0</v>
      </c>
      <c r="S114" s="143">
        <v>221</v>
      </c>
      <c r="T114" s="65" t="s">
        <v>1029</v>
      </c>
      <c r="U114" s="164">
        <v>0</v>
      </c>
      <c r="V114" s="144"/>
      <c r="W114" s="117" t="str">
        <f>IFERROR(VLOOKUP(V114, Fornecedores!A:C, 3, FALSE), "")</f>
        <v/>
      </c>
      <c r="X114" s="105" t="str">
        <f>IFERROR(VLOOKUP(V114, Fornecedores!A:E, 5, FALSE), "")</f>
        <v/>
      </c>
      <c r="Y114" s="105" t="str">
        <f>IFERROR(VLOOKUP(V114, Fornecedores!A:F, 6, FALSE), "")</f>
        <v/>
      </c>
      <c r="Z114" s="101" t="str">
        <f>IF(H114=0, "Pedido entregue!", "Pendente")</f>
        <v>Pendente</v>
      </c>
      <c r="AA114" s="119"/>
      <c r="AB114" s="132" t="str">
        <f>IF(Z114="Pedido Entregue!", IF(AA114=1, "Retirado do Almoxarifado", IF(AA114=2, "Material devolvido", "Aguardando retirada")), IF(Z114="Pendente", "Entrega pendente", ""))</f>
        <v>Entrega pendente</v>
      </c>
      <c r="AC114" s="18">
        <v>1</v>
      </c>
      <c r="AD114" s="18">
        <f>AC114/SUMIF($P:$P,P114,$AC:$AC)</f>
        <v>1</v>
      </c>
      <c r="AE114" s="18">
        <f>IF(R114=0,0,AC114/SUMIF($R:$R,R114,$AC:$AC))</f>
        <v>0</v>
      </c>
      <c r="AF114" s="18">
        <f>IF(R114=0,1,0)</f>
        <v>1</v>
      </c>
      <c r="AH114" t="str">
        <f>TEXT(J114,"MMMM")</f>
        <v>junho</v>
      </c>
    </row>
    <row r="115" spans="1:34" ht="12.75" customHeight="1" x14ac:dyDescent="0.25">
      <c r="A115" s="90" t="str">
        <f>IF(C115="Oficina Diversos","Oficina Geral",
IF(ISNUMBER(FIND("Estoque - Colhedoras",C115)),"Colhedoras",IF(ISNUMBER(FIND("Caldeiraria",C115)),"Caldeiraria",IF(ISNUMBER(FIND("Borracharia",C115)),"Borracharia",IF(ISNUMBER(FIND("Lubrificação",C115)),"Lubrificação",
IF(ISNUMBER(FIND("Estoque - Carregadeiras",C115)),"Carregadeiras",IF(ISNUMBER(FIND("Estoque - Veic. Leves",C115)),"Veic. Leves",
IF(ISNUMBER(FIND("Estoque - Caminhões",C115)),"Caminhões",IF(ISNUMBER(FIND("Estoque - Transbordos",C115)),"Transbordos",
IF(ISNUMBER(FIND("Estoque - Tratores",C115)),"Tratores",
IF(ISNUMBER(FIND("Estoque - Máquinas pesadas",C115)),"Máquinas pesadas",
IF(ISNUMBER(FIND("Estoque - Reboques",C115)),"Reboques",
IF(C115="Estoque","Estoque",
IF(AND(ISNUMBER(C115),C115&gt;1000,C115&lt;2000),"Caminhões",
IF(AND(ISNUMBER(C115),C115&gt;2000,C115&lt;3000),"Tratores",
IF(AND(ISNUMBER(C115),C115&gt;3000,C115&lt;4000),"Carregadeiras",
IF(AND(ISNUMBER(C115),C115&gt;4000,C115&lt;5000),"Máquinas pesadas",
IF(AND(ISNUMBER(C115),C115&gt;5000,C115&lt;6000),"Colhedoras",
IF(AND(ISNUMBER(C115),C115&gt;7000,C115&lt;8000),"Irrigação",
IF(AND(ISNUMBER(C115),C115&gt;8000,C115&lt;9000),"Reboques",IF(AND(ISNUMBER(C115),C115&gt;0,C115&lt;1000),"Veic. Leves","")))))))))))))))))))))</f>
        <v>Oficina Geral</v>
      </c>
      <c r="B115" s="111"/>
      <c r="C115" s="144" t="s">
        <v>20771</v>
      </c>
      <c r="D115" s="144">
        <v>4626</v>
      </c>
      <c r="E115" s="145" t="s">
        <v>20815</v>
      </c>
      <c r="F115" s="101" t="str">
        <f>IF(ISBLANK(K115), "Apenas Solicitação", "Tem OC")</f>
        <v>Apenas Solicitação</v>
      </c>
      <c r="G115" s="143">
        <v>1</v>
      </c>
      <c r="H115" s="113">
        <f>G115-I115</f>
        <v>1</v>
      </c>
      <c r="I115" s="113"/>
      <c r="J115" s="147">
        <v>45831</v>
      </c>
      <c r="K115" s="202"/>
      <c r="L115" s="49"/>
      <c r="M115" s="104" t="str">
        <f ca="1">IF(OR(N115="", N115=0), "", IF(N115&gt;TODAY(), "No prazo", "Atrasado"))</f>
        <v/>
      </c>
      <c r="N115" s="104" t="str">
        <f>IFERROR(K115 + VALUE(LEFT(L115, FIND(" ", L115) - 1)), "")</f>
        <v/>
      </c>
      <c r="O115" s="105" t="str">
        <f>IF(_xlfn.DAYS(K115,J115)&lt;0, "Aguardando OC", _xlfn.DAYS(K115,J115))</f>
        <v>Aguardando OC</v>
      </c>
      <c r="P115" s="200">
        <v>408764</v>
      </c>
      <c r="Q115" s="55"/>
      <c r="R115" s="200">
        <v>0</v>
      </c>
      <c r="S115" s="143">
        <v>221</v>
      </c>
      <c r="T115" s="65" t="s">
        <v>1029</v>
      </c>
      <c r="U115" s="164">
        <v>0</v>
      </c>
      <c r="V115" s="144"/>
      <c r="W115" s="117" t="str">
        <f>IFERROR(VLOOKUP(V115, Fornecedores!A:C, 3, FALSE), "")</f>
        <v/>
      </c>
      <c r="X115" s="105" t="str">
        <f>IFERROR(VLOOKUP(V115, Fornecedores!A:E, 5, FALSE), "")</f>
        <v/>
      </c>
      <c r="Y115" s="105" t="str">
        <f>IFERROR(VLOOKUP(V115, Fornecedores!A:F, 6, FALSE), "")</f>
        <v/>
      </c>
      <c r="Z115" s="101" t="str">
        <f>IF(H115=0, "Pedido entregue!", "Pendente")</f>
        <v>Pendente</v>
      </c>
      <c r="AA115" s="119"/>
      <c r="AB115" s="132" t="str">
        <f>IF(Z115="Pedido Entregue!", IF(AA115=1, "Retirado do Almoxarifado", IF(AA115=2, "Material devolvido", "Aguardando retirada")), IF(Z115="Pendente", "Entrega pendente", ""))</f>
        <v>Entrega pendente</v>
      </c>
      <c r="AC115" s="18">
        <v>1</v>
      </c>
      <c r="AD115" s="18">
        <f>AC115/SUMIF($P:$P,P115,$AC:$AC)</f>
        <v>1</v>
      </c>
      <c r="AE115" s="18">
        <f>IF(R115=0,0,AC115/SUMIF($R:$R,R115,$AC:$AC))</f>
        <v>0</v>
      </c>
      <c r="AF115" s="18">
        <f>IF(R115=0,1,0)</f>
        <v>1</v>
      </c>
      <c r="AH115" t="str">
        <f>TEXT(J115,"MMMM")</f>
        <v>junho</v>
      </c>
    </row>
    <row r="116" spans="1:34" ht="12.75" customHeight="1" x14ac:dyDescent="0.25">
      <c r="A116" s="90" t="str">
        <f>IF(C116="Oficina Diversos","Oficina Geral",
IF(ISNUMBER(FIND("Estoque - Colhedoras",C116)),"Colhedoras",IF(ISNUMBER(FIND("Caldeiraria",C116)),"Caldeiraria",IF(ISNUMBER(FIND("Borracharia",C116)),"Borracharia",IF(ISNUMBER(FIND("Lubrificação",C116)),"Lubrificação",
IF(ISNUMBER(FIND("Estoque - Carregadeiras",C116)),"Carregadeiras",IF(ISNUMBER(FIND("Estoque - Veic. Leves",C116)),"Veic. Leves",
IF(ISNUMBER(FIND("Estoque - Caminhões",C116)),"Caminhões",IF(ISNUMBER(FIND("Estoque - Transbordos",C116)),"Transbordos",
IF(ISNUMBER(FIND("Estoque - Tratores",C116)),"Tratores",
IF(ISNUMBER(FIND("Estoque - Máquinas pesadas",C116)),"Máquinas pesadas",
IF(ISNUMBER(FIND("Estoque - Reboques",C116)),"Reboques",
IF(C116="Estoque","Estoque",
IF(AND(ISNUMBER(C116),C116&gt;1000,C116&lt;2000),"Caminhões",
IF(AND(ISNUMBER(C116),C116&gt;2000,C116&lt;3000),"Tratores",
IF(AND(ISNUMBER(C116),C116&gt;3000,C116&lt;4000),"Carregadeiras",
IF(AND(ISNUMBER(C116),C116&gt;4000,C116&lt;5000),"Máquinas pesadas",
IF(AND(ISNUMBER(C116),C116&gt;5000,C116&lt;6000),"Colhedoras",
IF(AND(ISNUMBER(C116),C116&gt;7000,C116&lt;8000),"Irrigação",
IF(AND(ISNUMBER(C116),C116&gt;8000,C116&lt;9000),"Reboques",IF(AND(ISNUMBER(C116),C116&gt;0,C116&lt;1000),"Veic. Leves","")))))))))))))))))))))</f>
        <v>Estoque</v>
      </c>
      <c r="B116" s="111"/>
      <c r="C116" s="171" t="s">
        <v>20692</v>
      </c>
      <c r="D116" s="170">
        <v>5011</v>
      </c>
      <c r="E116" s="173" t="s">
        <v>20963</v>
      </c>
      <c r="F116" s="101" t="str">
        <f>IF(ISBLANK(K116), "Apenas Solicitação", "Tem OC")</f>
        <v>Tem OC</v>
      </c>
      <c r="G116" s="170">
        <v>8</v>
      </c>
      <c r="H116" s="113">
        <f>G116-I116</f>
        <v>6</v>
      </c>
      <c r="I116" s="113">
        <v>2</v>
      </c>
      <c r="J116" s="174">
        <v>45826</v>
      </c>
      <c r="K116" s="181">
        <v>45843</v>
      </c>
      <c r="L116" s="173" t="s">
        <v>20151</v>
      </c>
      <c r="M116" s="104" t="str">
        <f ca="1">IF(OR(N116="", N116=0), "", IF(N116&gt;TODAY(), "No prazo", "Atrasado"))</f>
        <v>Atrasado</v>
      </c>
      <c r="N116" s="104">
        <f>IFERROR(K116 + VALUE(LEFT(L116, FIND(" ", L116) - 1)), "")</f>
        <v>45843</v>
      </c>
      <c r="O116" s="105">
        <f>IF(_xlfn.DAYS(K116,J116)&lt;0, "Aguardando OC", _xlfn.DAYS(K116,J116))</f>
        <v>17</v>
      </c>
      <c r="P116" s="201">
        <v>408199</v>
      </c>
      <c r="Q116" s="55"/>
      <c r="R116" s="201">
        <v>170463</v>
      </c>
      <c r="S116" s="2">
        <v>221</v>
      </c>
      <c r="T116" s="65" t="s">
        <v>1029</v>
      </c>
      <c r="U116" s="170">
        <v>3711.31</v>
      </c>
      <c r="V116" s="170">
        <v>3532</v>
      </c>
      <c r="W116" s="117" t="str">
        <f>IFERROR(VLOOKUP(V116, Fornecedores!A:C, 3, FALSE), "")</f>
        <v xml:space="preserve">HC PNEUS SA         </v>
      </c>
      <c r="X116" s="105" t="str">
        <f>IFERROR(VLOOKUP(V116, Fornecedores!A:E, 5, FALSE), "")</f>
        <v>João Pessoa</v>
      </c>
      <c r="Y116" s="105" t="str">
        <f>IFERROR(VLOOKUP(V116, Fornecedores!A:F, 6, FALSE), "")</f>
        <v>PB</v>
      </c>
      <c r="Z116" s="101" t="str">
        <f>IF(H116=0, "Pedido entregue!", "Pendente")</f>
        <v>Pendente</v>
      </c>
      <c r="AA116" s="119"/>
      <c r="AB116" s="132" t="str">
        <f>IF(Z116="Pedido Entregue!", IF(AA116=1, "Retirado do Almoxarifado", IF(AA116=2, "Material devolvido", "Aguardando retirada")), IF(Z116="Pendente", "Entrega pendente", ""))</f>
        <v>Entrega pendente</v>
      </c>
      <c r="AC116" s="18">
        <v>1</v>
      </c>
      <c r="AD116" s="18">
        <f>AC116/SUMIF($P:$P,P116,$AC:$AC)</f>
        <v>1</v>
      </c>
      <c r="AE116" s="18">
        <f>IF(R116=0,0,AC116/SUMIF($R:$R,R116,$AC:$AC))</f>
        <v>7.6923076923076927E-2</v>
      </c>
      <c r="AF116" s="18">
        <f>IF(R116=0,1,0)</f>
        <v>0</v>
      </c>
      <c r="AH116" t="str">
        <f>TEXT(J116,"MMMM")</f>
        <v>junho</v>
      </c>
    </row>
    <row r="117" spans="1:34" ht="12.75" hidden="1" customHeight="1" x14ac:dyDescent="0.25">
      <c r="A117" s="90" t="str">
        <f>IF(C117="Oficina Diversos","Oficina Geral",
IF(ISNUMBER(FIND("Estoque - Colhedoras",C117)),"Colhedoras",IF(ISNUMBER(FIND("Caldeiraria",C117)),"Caldeiraria",IF(ISNUMBER(FIND("Borracharia",C117)),"Borracharia",IF(ISNUMBER(FIND("Lubrificação",C117)),"Lubrificação",
IF(ISNUMBER(FIND("Estoque - Carregadeiras",C117)),"Carregadeiras",IF(ISNUMBER(FIND("Estoque - Veic. Leves",C117)),"Veic. Leves",
IF(ISNUMBER(FIND("Estoque - Caminhões",C117)),"Caminhões",IF(ISNUMBER(FIND("Estoque - Transbordos",C117)),"Transbordos",
IF(ISNUMBER(FIND("Estoque - Tratores",C117)),"Tratores",
IF(ISNUMBER(FIND("Estoque - Máquinas pesadas",C117)),"Máquinas pesadas",
IF(ISNUMBER(FIND("Estoque - Reboques",C117)),"Reboques",
IF(C117="Estoque","Estoque",
IF(AND(ISNUMBER(C117),C117&gt;1000,C117&lt;2000),"Caminhões",
IF(AND(ISNUMBER(C117),C117&gt;2000,C117&lt;3000),"Tratores",
IF(AND(ISNUMBER(C117),C117&gt;3000,C117&lt;4000),"Carregadeiras",
IF(AND(ISNUMBER(C117),C117&gt;4000,C117&lt;5000),"Máquinas pesadas",
IF(AND(ISNUMBER(C117),C117&gt;5000,C117&lt;6000),"Colhedoras",
IF(AND(ISNUMBER(C117),C117&gt;7000,C117&lt;8000),"Irrigação",
IF(AND(ISNUMBER(C117),C117&gt;8000,C117&lt;9000),"Reboques",IF(AND(ISNUMBER(C117),C117&gt;0,C117&lt;1000),"Veic. Leves","")))))))))))))))))))))</f>
        <v>Caminhões</v>
      </c>
      <c r="B117" s="8"/>
      <c r="C117" s="42">
        <v>1049</v>
      </c>
      <c r="D117" s="42">
        <v>5021</v>
      </c>
      <c r="E117" s="43" t="s">
        <v>1067</v>
      </c>
      <c r="F117" s="14" t="str">
        <f>IF(ISBLANK(K117), "Apenas Solicitação", "Tem OC")</f>
        <v>Tem OC</v>
      </c>
      <c r="G117" s="42">
        <v>1</v>
      </c>
      <c r="H117" s="2">
        <f>G117-I117</f>
        <v>0</v>
      </c>
      <c r="I117" s="2">
        <v>1</v>
      </c>
      <c r="J117" s="44">
        <v>45779</v>
      </c>
      <c r="K117" s="185">
        <v>45786</v>
      </c>
      <c r="L117" s="3"/>
      <c r="M117" s="44"/>
      <c r="N117" s="44" t="str">
        <f>IFERROR(K117 + VALUE(LEFT(L117, FIND(" ", L117) - 1)), "")</f>
        <v/>
      </c>
      <c r="O117" s="3">
        <f>IF(_xlfn.DAYS(K117,J117)&lt;0, "Aguardando OC", _xlfn.DAYS(K117,J117))</f>
        <v>7</v>
      </c>
      <c r="P117" s="191">
        <v>401172</v>
      </c>
      <c r="Q117" s="42"/>
      <c r="R117" s="191">
        <v>167321</v>
      </c>
      <c r="S117" s="42">
        <v>221</v>
      </c>
      <c r="T117" s="67" t="s">
        <v>1029</v>
      </c>
      <c r="U117" s="45">
        <v>312.55</v>
      </c>
      <c r="V117" s="42">
        <v>2097</v>
      </c>
      <c r="W117" s="47" t="str">
        <f>IFERROR(VLOOKUP(V117, Fornecedores!A:C, 3, FALSE), "")</f>
        <v xml:space="preserve">CAUPECAS            </v>
      </c>
      <c r="X117" s="43" t="str">
        <f>IFERROR(VLOOKUP(V117, Fornecedores!A:E, 5, FALSE), "")</f>
        <v>Recife</v>
      </c>
      <c r="Y117" s="43" t="str">
        <f>IFERROR(VLOOKUP(V117, Fornecedores!A:F, 6, FALSE), "")</f>
        <v>PE</v>
      </c>
      <c r="Z117" s="14" t="str">
        <f>IF(H117=0, "Pedido entregue!", "Pendente")</f>
        <v>Pedido entregue!</v>
      </c>
      <c r="AA117" s="59">
        <v>1</v>
      </c>
      <c r="AB117" s="58" t="str">
        <f>IF(Z117="Pedido Entregue!", IF(AA117=1, "Retirado do Almoxarifado", IF(AA117=2, "Material devolvido", "Aguardando retirada")), IF(Z117="Pendente", "Entrega pendente", ""))</f>
        <v>Retirado do Almoxarifado</v>
      </c>
      <c r="AC117" s="18">
        <v>1</v>
      </c>
      <c r="AD117" s="18">
        <f>AC117/SUMIF($P:$P,P117,$AC:$AC)</f>
        <v>1</v>
      </c>
      <c r="AE117" s="18">
        <f>IF(R117=0,0,AC117/SUMIF($R:$R,R117,$AC:$AC))</f>
        <v>0.16666666666666666</v>
      </c>
      <c r="AF117" s="18">
        <f>IF(R117=0,1,0)</f>
        <v>0</v>
      </c>
      <c r="AG117" s="18">
        <f>IF(R117=0,#REF!-J117,0)</f>
        <v>0</v>
      </c>
      <c r="AH117" t="str">
        <f>TEXT(J117,"MMMM")</f>
        <v>maio</v>
      </c>
    </row>
    <row r="118" spans="1:34" ht="12.75" hidden="1" customHeight="1" x14ac:dyDescent="0.25">
      <c r="A118" s="90" t="str">
        <f>IF(C118="Oficina Diversos","Oficina Geral",
IF(ISNUMBER(FIND("Estoque - Colhedoras",C118)),"Colhedoras",IF(ISNUMBER(FIND("Caldeiraria",C118)),"Caldeiraria",IF(ISNUMBER(FIND("Borracharia",C118)),"Borracharia",IF(ISNUMBER(FIND("Lubrificação",C118)),"Lubrificação",
IF(ISNUMBER(FIND("Estoque - Carregadeiras",C118)),"Carregadeiras",IF(ISNUMBER(FIND("Estoque - Veic. Leves",C118)),"Veic. Leves",
IF(ISNUMBER(FIND("Estoque - Caminhões",C118)),"Caminhões",IF(ISNUMBER(FIND("Estoque - Transbordos",C118)),"Transbordos",
IF(ISNUMBER(FIND("Estoque - Tratores",C118)),"Tratores",
IF(ISNUMBER(FIND("Estoque - Máquinas pesadas",C118)),"Máquinas pesadas",
IF(ISNUMBER(FIND("Estoque - Reboques",C118)),"Reboques",
IF(C118="Estoque","Estoque",
IF(AND(ISNUMBER(C118),C118&gt;1000,C118&lt;2000),"Caminhões",
IF(AND(ISNUMBER(C118),C118&gt;2000,C118&lt;3000),"Tratores",
IF(AND(ISNUMBER(C118),C118&gt;3000,C118&lt;4000),"Carregadeiras",
IF(AND(ISNUMBER(C118),C118&gt;4000,C118&lt;5000),"Máquinas pesadas",
IF(AND(ISNUMBER(C118),C118&gt;5000,C118&lt;6000),"Colhedoras",
IF(AND(ISNUMBER(C118),C118&gt;7000,C118&lt;8000),"Irrigação",
IF(AND(ISNUMBER(C118),C118&gt;8000,C118&lt;9000),"Reboques",IF(AND(ISNUMBER(C118),C118&gt;0,C118&lt;1000),"Veic. Leves","")))))))))))))))))))))</f>
        <v>Caminhões</v>
      </c>
      <c r="B118" s="39"/>
      <c r="C118" s="2">
        <v>1045</v>
      </c>
      <c r="D118" s="2">
        <v>5021</v>
      </c>
      <c r="E118" s="3" t="s">
        <v>1067</v>
      </c>
      <c r="F118" s="14" t="str">
        <f>IF(ISBLANK(K118), "Apenas Solicitação", "Tem OC")</f>
        <v>Tem OC</v>
      </c>
      <c r="G118" s="2">
        <v>1</v>
      </c>
      <c r="H118" s="2">
        <f>G118-I118</f>
        <v>0</v>
      </c>
      <c r="I118" s="2">
        <v>1</v>
      </c>
      <c r="J118" s="4">
        <v>45793</v>
      </c>
      <c r="K118" s="180">
        <v>45797</v>
      </c>
      <c r="L118" s="3"/>
      <c r="M118" s="44"/>
      <c r="N118" s="44" t="str">
        <f>IFERROR(K118 + VALUE(LEFT(L118, FIND(" ", L118) - 1)), "")</f>
        <v/>
      </c>
      <c r="O118" s="3">
        <f>IF(_xlfn.DAYS(K118,J118)&lt;0, "Aguardando OC", _xlfn.DAYS(K118,J118))</f>
        <v>4</v>
      </c>
      <c r="P118" s="14">
        <v>403192</v>
      </c>
      <c r="Q118" s="33"/>
      <c r="R118" s="14">
        <v>167938</v>
      </c>
      <c r="S118" s="42">
        <v>221</v>
      </c>
      <c r="T118" s="67" t="s">
        <v>1029</v>
      </c>
      <c r="U118" s="45">
        <v>299</v>
      </c>
      <c r="V118" s="2">
        <v>2097</v>
      </c>
      <c r="W118" s="47" t="str">
        <f>IFERROR(VLOOKUP(V118, Fornecedores!A:C, 3, FALSE), "")</f>
        <v xml:space="preserve">CAUPECAS            </v>
      </c>
      <c r="X118" s="43" t="str">
        <f>IFERROR(VLOOKUP(V118, Fornecedores!A:E, 5, FALSE), "")</f>
        <v>Recife</v>
      </c>
      <c r="Y118" s="43" t="str">
        <f>IFERROR(VLOOKUP(V118, Fornecedores!A:F, 6, FALSE), "")</f>
        <v>PE</v>
      </c>
      <c r="Z118" s="14" t="str">
        <f>IF(H118=0, "Pedido entregue!", "Pendente")</f>
        <v>Pedido entregue!</v>
      </c>
      <c r="AA118" s="59">
        <v>1</v>
      </c>
      <c r="AB118" s="58" t="str">
        <f>IF(Z118="Pedido Entregue!", IF(AA118=1, "Retirado do Almoxarifado", IF(AA118=2, "Material devolvido", "Aguardando retirada")), IF(Z118="Pendente", "Entrega pendente", ""))</f>
        <v>Retirado do Almoxarifado</v>
      </c>
      <c r="AC118" s="18">
        <v>1</v>
      </c>
      <c r="AD118" s="18">
        <f>AC118/SUMIF($P:$P,P118,$AC:$AC)</f>
        <v>1</v>
      </c>
      <c r="AE118" s="18">
        <f>IF(R118=0,0,AC118/SUMIF($R:$R,R118,$AC:$AC))</f>
        <v>0.5</v>
      </c>
      <c r="AF118" s="18">
        <f>IF(R118=0,1,0)</f>
        <v>0</v>
      </c>
      <c r="AH118" t="str">
        <f>TEXT(J118,"MMMM")</f>
        <v>maio</v>
      </c>
    </row>
    <row r="119" spans="1:34" ht="12.75" hidden="1" customHeight="1" x14ac:dyDescent="0.25">
      <c r="A119" s="90" t="str">
        <f>IF(C119="Oficina Diversos","Oficina Geral",
IF(ISNUMBER(FIND("Estoque - Colhedoras",C119)),"Colhedoras",IF(ISNUMBER(FIND("Caldeiraria",C119)),"Caldeiraria",IF(ISNUMBER(FIND("Borracharia",C119)),"Borracharia",IF(ISNUMBER(FIND("Lubrificação",C119)),"Lubrificação",
IF(ISNUMBER(FIND("Estoque - Carregadeiras",C119)),"Carregadeiras",IF(ISNUMBER(FIND("Estoque - Veic. Leves",C119)),"Veic. Leves",
IF(ISNUMBER(FIND("Estoque - Caminhões",C119)),"Caminhões",IF(ISNUMBER(FIND("Estoque - Transbordos",C119)),"Transbordos",
IF(ISNUMBER(FIND("Estoque - Tratores",C119)),"Tratores",
IF(ISNUMBER(FIND("Estoque - Máquinas pesadas",C119)),"Máquinas pesadas",
IF(ISNUMBER(FIND("Estoque - Reboques",C119)),"Reboques",
IF(C119="Estoque","Estoque",
IF(AND(ISNUMBER(C119),C119&gt;1000,C119&lt;2000),"Caminhões",
IF(AND(ISNUMBER(C119),C119&gt;2000,C119&lt;3000),"Tratores",
IF(AND(ISNUMBER(C119),C119&gt;3000,C119&lt;4000),"Carregadeiras",
IF(AND(ISNUMBER(C119),C119&gt;4000,C119&lt;5000),"Máquinas pesadas",
IF(AND(ISNUMBER(C119),C119&gt;5000,C119&lt;6000),"Colhedoras",
IF(AND(ISNUMBER(C119),C119&gt;7000,C119&lt;8000),"Irrigação",
IF(AND(ISNUMBER(C119),C119&gt;8000,C119&lt;9000),"Reboques",IF(AND(ISNUMBER(C119),C119&gt;0,C119&lt;1000),"Veic. Leves","")))))))))))))))))))))</f>
        <v>Caminhões</v>
      </c>
      <c r="B119" s="111"/>
      <c r="C119" s="126">
        <v>1040</v>
      </c>
      <c r="D119" s="2">
        <v>5021</v>
      </c>
      <c r="E119" s="3" t="s">
        <v>1067</v>
      </c>
      <c r="F119" s="101" t="str">
        <f>IF(ISBLANK(K119), "Apenas Solicitação", "Tem OC")</f>
        <v>Tem OC</v>
      </c>
      <c r="G119" s="2">
        <v>1</v>
      </c>
      <c r="H119" s="113">
        <f>G119-I119</f>
        <v>0</v>
      </c>
      <c r="I119" s="113">
        <v>1</v>
      </c>
      <c r="J119" s="4">
        <v>45813</v>
      </c>
      <c r="K119" s="180">
        <v>45819</v>
      </c>
      <c r="L119" s="3" t="s">
        <v>20151</v>
      </c>
      <c r="M119" s="104" t="str">
        <f ca="1">IF(OR(N119="", N119=0), "", IF(N119&gt;TODAY(), "No prazo", "Atrasado"))</f>
        <v>Atrasado</v>
      </c>
      <c r="N119" s="104">
        <f>IFERROR(K119 + VALUE(LEFT(L119, FIND(" ", L119) - 1)), "")</f>
        <v>45819</v>
      </c>
      <c r="O119" s="105">
        <f>IF(_xlfn.DAYS(K119,J119)&lt;0, "Aguardando OC", _xlfn.DAYS(K119,J119))</f>
        <v>6</v>
      </c>
      <c r="P119" s="14">
        <v>406078</v>
      </c>
      <c r="Q119" s="55"/>
      <c r="R119" s="14">
        <v>168975</v>
      </c>
      <c r="S119" s="2">
        <v>221</v>
      </c>
      <c r="T119" s="65" t="s">
        <v>1029</v>
      </c>
      <c r="U119" s="21">
        <v>322.92</v>
      </c>
      <c r="V119" s="2">
        <v>2097</v>
      </c>
      <c r="W119" s="117" t="str">
        <f>IFERROR(VLOOKUP(V119, Fornecedores!A:C, 3, FALSE), "")</f>
        <v xml:space="preserve">CAUPECAS            </v>
      </c>
      <c r="X119" s="105" t="str">
        <f>IFERROR(VLOOKUP(V119, Fornecedores!A:E, 5, FALSE), "")</f>
        <v>Recife</v>
      </c>
      <c r="Y119" s="105" t="str">
        <f>IFERROR(VLOOKUP(V119, Fornecedores!A:F, 6, FALSE), "")</f>
        <v>PE</v>
      </c>
      <c r="Z119" s="101" t="str">
        <f>IF(H119=0, "Pedido entregue!", "Pendente")</f>
        <v>Pedido entregue!</v>
      </c>
      <c r="AA119" s="119"/>
      <c r="AB119" s="132" t="str">
        <f>IF(Z119="Pedido Entregue!", IF(AA119=1, "Retirado do Almoxarifado", IF(AA119=2, "Material devolvido", "Aguardando retirada")), IF(Z119="Pendente", "Entrega pendente", ""))</f>
        <v>Aguardando retirada</v>
      </c>
      <c r="AC119" s="18">
        <v>1</v>
      </c>
      <c r="AD119" s="18">
        <f>AC119/SUMIF($P:$P,P119,$AC:$AC)</f>
        <v>1</v>
      </c>
      <c r="AE119" s="18">
        <f>IF(R119=0,0,AC119/SUMIF($R:$R,R119,$AC:$AC))</f>
        <v>0.5</v>
      </c>
      <c r="AF119" s="18">
        <f>IF(R119=0,1,0)</f>
        <v>0</v>
      </c>
      <c r="AH119" t="str">
        <f>TEXT(J119,"MMMM")</f>
        <v>junho</v>
      </c>
    </row>
    <row r="120" spans="1:34" ht="12.75" hidden="1" customHeight="1" x14ac:dyDescent="0.25">
      <c r="A120" s="90" t="str">
        <f>IF(C120="Oficina Diversos","Oficina Geral",
IF(ISNUMBER(FIND("Estoque - Colhedoras",C120)),"Colhedoras",IF(ISNUMBER(FIND("Caldeiraria",C120)),"Caldeiraria",IF(ISNUMBER(FIND("Borracharia",C120)),"Borracharia",IF(ISNUMBER(FIND("Lubrificação",C120)),"Lubrificação",
IF(ISNUMBER(FIND("Estoque - Carregadeiras",C120)),"Carregadeiras",IF(ISNUMBER(FIND("Estoque - Veic. Leves",C120)),"Veic. Leves",
IF(ISNUMBER(FIND("Estoque - Caminhões",C120)),"Caminhões",IF(ISNUMBER(FIND("Estoque - Transbordos",C120)),"Transbordos",
IF(ISNUMBER(FIND("Estoque - Tratores",C120)),"Tratores",
IF(ISNUMBER(FIND("Estoque - Máquinas pesadas",C120)),"Máquinas pesadas",
IF(ISNUMBER(FIND("Estoque - Reboques",C120)),"Reboques",
IF(C120="Estoque","Estoque",
IF(AND(ISNUMBER(C120),C120&gt;1000,C120&lt;2000),"Caminhões",
IF(AND(ISNUMBER(C120),C120&gt;2000,C120&lt;3000),"Tratores",
IF(AND(ISNUMBER(C120),C120&gt;3000,C120&lt;4000),"Carregadeiras",
IF(AND(ISNUMBER(C120),C120&gt;4000,C120&lt;5000),"Máquinas pesadas",
IF(AND(ISNUMBER(C120),C120&gt;5000,C120&lt;6000),"Colhedoras",
IF(AND(ISNUMBER(C120),C120&gt;7000,C120&lt;8000),"Irrigação",
IF(AND(ISNUMBER(C120),C120&gt;8000,C120&lt;9000),"Reboques",IF(AND(ISNUMBER(C120),C120&gt;0,C120&lt;1000),"Veic. Leves","")))))))))))))))))))))</f>
        <v>Carregadeiras</v>
      </c>
      <c r="B120" s="87"/>
      <c r="C120" s="76">
        <v>3023</v>
      </c>
      <c r="D120" s="2">
        <v>5283</v>
      </c>
      <c r="E120" s="3" t="s">
        <v>938</v>
      </c>
      <c r="F120" s="14" t="str">
        <f>IF(ISBLANK(K120), "Apenas Solicitação", "Tem OC")</f>
        <v>Tem OC</v>
      </c>
      <c r="G120" s="2">
        <v>1</v>
      </c>
      <c r="H120" s="2">
        <f>G120-I120</f>
        <v>0</v>
      </c>
      <c r="I120" s="2">
        <v>1</v>
      </c>
      <c r="J120" s="4">
        <v>45768</v>
      </c>
      <c r="K120" s="180">
        <v>45771</v>
      </c>
      <c r="L120" s="4"/>
      <c r="M120" s="44"/>
      <c r="N120" s="44" t="str">
        <f>IFERROR(K120 + VALUE(LEFT(L120, FIND(" ", L120) - 1)), "")</f>
        <v/>
      </c>
      <c r="O120" s="3">
        <f>IF(_xlfn.DAYS(K120,J120)&lt;0, "Aguardando OC", _xlfn.DAYS(K120,J120))</f>
        <v>3</v>
      </c>
      <c r="P120" s="14">
        <v>399860</v>
      </c>
      <c r="Q120" s="27"/>
      <c r="R120" s="14">
        <v>166717</v>
      </c>
      <c r="S120" s="2">
        <v>221</v>
      </c>
      <c r="T120" s="65" t="s">
        <v>1029</v>
      </c>
      <c r="U120" s="21">
        <v>1810.48</v>
      </c>
      <c r="V120" s="2">
        <v>11614</v>
      </c>
      <c r="W120" s="47" t="str">
        <f>IFERROR(VLOOKUP(V120, Fornecedores!A:C, 3, FALSE), "")</f>
        <v>DF MAQUINAS</v>
      </c>
      <c r="X120" s="43" t="str">
        <f>IFERROR(VLOOKUP(V120, Fornecedores!A:E, 5, FALSE), "")</f>
        <v>Bayeux</v>
      </c>
      <c r="Y120" s="43" t="str">
        <f>IFERROR(VLOOKUP(V120, Fornecedores!A:F, 6, FALSE), "")</f>
        <v>PB</v>
      </c>
      <c r="Z120" s="14" t="str">
        <f>IF(H120=0, "Pedido entregue!", "Pendente")</f>
        <v>Pedido entregue!</v>
      </c>
      <c r="AA120" s="59"/>
      <c r="AB120" s="58" t="str">
        <f>IF(Z120="Pedido Entregue!", IF(AA120=1, "Retirado do Almoxarifado", IF(AA120=2, "Material devolvido", "Aguardando retirada")), IF(Z120="Pendente", "Entrega pendente", ""))</f>
        <v>Aguardando retirada</v>
      </c>
      <c r="AC120" s="18">
        <v>1</v>
      </c>
      <c r="AD120" s="18">
        <f>AC120/SUMIF($P:$P,P120,$AC:$AC)</f>
        <v>1</v>
      </c>
      <c r="AE120" s="18">
        <f>IF(R120=0,0,AC120/SUMIF($R:$R,R120,$AC:$AC))</f>
        <v>1</v>
      </c>
      <c r="AF120" s="18">
        <f>IF(R120=0,1,0)</f>
        <v>0</v>
      </c>
      <c r="AG120" s="18">
        <f>IF(R120=0,#REF!-J120,0)</f>
        <v>0</v>
      </c>
      <c r="AH120" t="str">
        <f>TEXT(J120,"MMMM")</f>
        <v>abril</v>
      </c>
    </row>
    <row r="121" spans="1:34" ht="12.75" customHeight="1" x14ac:dyDescent="0.25">
      <c r="A121" s="90" t="str">
        <f>IF(C121="Oficina Diversos","Oficina Geral",
IF(ISNUMBER(FIND("Estoque - Colhedoras",C121)),"Colhedoras",IF(ISNUMBER(FIND("Caldeiraria",C121)),"Caldeiraria",IF(ISNUMBER(FIND("Borracharia",C121)),"Borracharia",IF(ISNUMBER(FIND("Lubrificação",C121)),"Lubrificação",
IF(ISNUMBER(FIND("Estoque - Carregadeiras",C121)),"Carregadeiras",IF(ISNUMBER(FIND("Estoque - Veic. Leves",C121)),"Veic. Leves",
IF(ISNUMBER(FIND("Estoque - Caminhões",C121)),"Caminhões",IF(ISNUMBER(FIND("Estoque - Transbordos",C121)),"Transbordos",
IF(ISNUMBER(FIND("Estoque - Tratores",C121)),"Tratores",
IF(ISNUMBER(FIND("Estoque - Máquinas pesadas",C121)),"Máquinas pesadas",
IF(ISNUMBER(FIND("Estoque - Reboques",C121)),"Reboques",
IF(C121="Estoque","Estoque",
IF(AND(ISNUMBER(C121),C121&gt;1000,C121&lt;2000),"Caminhões",
IF(AND(ISNUMBER(C121),C121&gt;2000,C121&lt;3000),"Tratores",
IF(AND(ISNUMBER(C121),C121&gt;3000,C121&lt;4000),"Carregadeiras",
IF(AND(ISNUMBER(C121),C121&gt;4000,C121&lt;5000),"Máquinas pesadas",
IF(AND(ISNUMBER(C121),C121&gt;5000,C121&lt;6000),"Colhedoras",
IF(AND(ISNUMBER(C121),C121&gt;7000,C121&lt;8000),"Irrigação",
IF(AND(ISNUMBER(C121),C121&gt;8000,C121&lt;9000),"Reboques",IF(AND(ISNUMBER(C121),C121&gt;0,C121&lt;1000),"Veic. Leves","")))))))))))))))))))))</f>
        <v>Tratores</v>
      </c>
      <c r="B121" s="215"/>
      <c r="C121" s="223">
        <v>2064</v>
      </c>
      <c r="D121" s="2">
        <v>5512</v>
      </c>
      <c r="E121" s="3" t="s">
        <v>20510</v>
      </c>
      <c r="F121" s="101" t="str">
        <f>IF(ISBLANK(K121), "Apenas Solicitação", "Tem OC")</f>
        <v>Tem OC</v>
      </c>
      <c r="G121" s="2">
        <v>5</v>
      </c>
      <c r="H121" s="113">
        <f>G121-I121</f>
        <v>5</v>
      </c>
      <c r="I121" s="113"/>
      <c r="J121" s="4">
        <v>45821</v>
      </c>
      <c r="K121" s="180">
        <v>45842</v>
      </c>
      <c r="L121" s="3" t="s">
        <v>20166</v>
      </c>
      <c r="M121" s="104" t="str">
        <f ca="1">IF(OR(N121="", N121=0), "", IF(N121&gt;TODAY(), "No prazo", "Atrasado"))</f>
        <v>Atrasado</v>
      </c>
      <c r="N121" s="104">
        <f>IFERROR(K121 + VALUE(LEFT(L121, FIND(" ", L121) - 1)), "")</f>
        <v>45846</v>
      </c>
      <c r="O121" s="105">
        <f>IF(_xlfn.DAYS(K121,J121)&lt;0, "Aguardando OC", _xlfn.DAYS(K121,J121))</f>
        <v>21</v>
      </c>
      <c r="P121" s="14">
        <v>407257</v>
      </c>
      <c r="Q121" s="55"/>
      <c r="R121" s="14">
        <v>170490</v>
      </c>
      <c r="S121" s="2">
        <v>221</v>
      </c>
      <c r="T121" s="65" t="s">
        <v>1029</v>
      </c>
      <c r="U121" s="21">
        <v>187.25</v>
      </c>
      <c r="V121" s="2">
        <v>3465</v>
      </c>
      <c r="W121" s="117" t="str">
        <f>IFERROR(VLOOKUP(V121, Fornecedores!A:C, 3, FALSE), "")</f>
        <v>MAQNELSON AGRICOLA L</v>
      </c>
      <c r="X121" s="105" t="str">
        <f>IFERROR(VLOOKUP(V121, Fornecedores!A:E, 5, FALSE), "")</f>
        <v>Itumbiara</v>
      </c>
      <c r="Y121" s="105" t="str">
        <f>IFERROR(VLOOKUP(V121, Fornecedores!A:F, 6, FALSE), "")</f>
        <v>GO</v>
      </c>
      <c r="Z121" s="101" t="str">
        <f>IF(H121=0, "Pedido entregue!", "Pendente")</f>
        <v>Pendente</v>
      </c>
      <c r="AA121" s="119"/>
      <c r="AB121" s="132" t="str">
        <f>IF(Z121="Pedido Entregue!", IF(AA121=1, "Retirado do Almoxarifado", IF(AA121=2, "Material devolvido", "Aguardando retirada")), IF(Z121="Pendente", "Entrega pendente", ""))</f>
        <v>Entrega pendente</v>
      </c>
      <c r="AC121" s="18">
        <v>1</v>
      </c>
      <c r="AD121" s="18">
        <f>AC121/SUMIF($P:$P,P121,$AC:$AC)</f>
        <v>1</v>
      </c>
      <c r="AE121" s="18">
        <f>IF(R121=0,0,AC121/SUMIF($R:$R,R121,$AC:$AC))</f>
        <v>1.5625E-2</v>
      </c>
      <c r="AF121" s="18">
        <f>IF(R121=0,1,0)</f>
        <v>0</v>
      </c>
      <c r="AH121" t="str">
        <f>TEXT(J121,"MMMM")</f>
        <v>junho</v>
      </c>
    </row>
    <row r="122" spans="1:34" ht="12.75" hidden="1" customHeight="1" x14ac:dyDescent="0.25">
      <c r="A122" s="90" t="str">
        <f>IF(C122="Oficina Diversos","Oficina Geral",
IF(ISNUMBER(FIND("Estoque - Colhedoras",C122)),"Colhedoras",IF(ISNUMBER(FIND("Caldeiraria",C122)),"Caldeiraria",IF(ISNUMBER(FIND("Borracharia",C122)),"Borracharia",IF(ISNUMBER(FIND("Lubrificação",C122)),"Lubrificação",
IF(ISNUMBER(FIND("Estoque - Carregadeiras",C122)),"Carregadeiras",IF(ISNUMBER(FIND("Estoque - Veic. Leves",C122)),"Veic. Leves",
IF(ISNUMBER(FIND("Estoque - Caminhões",C122)),"Caminhões",IF(ISNUMBER(FIND("Estoque - Transbordos",C122)),"Transbordos",
IF(ISNUMBER(FIND("Estoque - Tratores",C122)),"Tratores",
IF(ISNUMBER(FIND("Estoque - Máquinas pesadas",C122)),"Máquinas pesadas",
IF(ISNUMBER(FIND("Estoque - Reboques",C122)),"Reboques",
IF(C122="Estoque","Estoque",
IF(AND(ISNUMBER(C122),C122&gt;1000,C122&lt;2000),"Caminhões",
IF(AND(ISNUMBER(C122),C122&gt;2000,C122&lt;3000),"Tratores",
IF(AND(ISNUMBER(C122),C122&gt;3000,C122&lt;4000),"Carregadeiras",
IF(AND(ISNUMBER(C122),C122&gt;4000,C122&lt;5000),"Máquinas pesadas",
IF(AND(ISNUMBER(C122),C122&gt;5000,C122&lt;6000),"Colhedoras",
IF(AND(ISNUMBER(C122),C122&gt;7000,C122&lt;8000),"Irrigação",
IF(AND(ISNUMBER(C122),C122&gt;8000,C122&lt;9000),"Reboques",IF(AND(ISNUMBER(C122),C122&gt;0,C122&lt;1000),"Veic. Leves","")))))))))))))))))))))</f>
        <v>Tratores</v>
      </c>
      <c r="B122" s="8"/>
      <c r="C122" s="2">
        <v>2030</v>
      </c>
      <c r="D122" s="2">
        <v>5521</v>
      </c>
      <c r="E122" s="10" t="s">
        <v>595</v>
      </c>
      <c r="F122" s="14" t="str">
        <f>IF(ISBLANK(K122), "Apenas Solicitação", "Tem OC")</f>
        <v>Tem OC</v>
      </c>
      <c r="G122" s="2">
        <v>4</v>
      </c>
      <c r="H122" s="2">
        <f>G122-I122</f>
        <v>0</v>
      </c>
      <c r="I122" s="2">
        <v>4</v>
      </c>
      <c r="J122" s="4">
        <v>45699</v>
      </c>
      <c r="K122" s="180">
        <v>45705</v>
      </c>
      <c r="L122" s="4"/>
      <c r="M122" s="44"/>
      <c r="N122" s="44" t="str">
        <f>IFERROR(K122 + VALUE(LEFT(L122, FIND(" ", L122) - 1)), "")</f>
        <v/>
      </c>
      <c r="O122" s="3">
        <f>IF(_xlfn.DAYS(K122,J122)&lt;0, "Aguardando OC", _xlfn.DAYS(K122,J122))</f>
        <v>6</v>
      </c>
      <c r="P122" s="14">
        <v>392059</v>
      </c>
      <c r="Q122" s="2">
        <v>1127366</v>
      </c>
      <c r="R122" s="14">
        <v>164322</v>
      </c>
      <c r="S122" s="2">
        <v>696</v>
      </c>
      <c r="T122" s="65" t="s">
        <v>77</v>
      </c>
      <c r="U122" s="21">
        <v>432.40750000000003</v>
      </c>
      <c r="V122" s="2">
        <v>3465</v>
      </c>
      <c r="W122" s="47" t="str">
        <f>IFERROR(VLOOKUP(V122, Fornecedores!A:C, 3, FALSE), "")</f>
        <v>MAQNELSON AGRICOLA L</v>
      </c>
      <c r="X122" s="43" t="str">
        <f>IFERROR(VLOOKUP(V122, Fornecedores!A:E, 5, FALSE), "")</f>
        <v>Itumbiara</v>
      </c>
      <c r="Y122" s="43" t="str">
        <f>IFERROR(VLOOKUP(V122, Fornecedores!A:F, 6, FALSE), "")</f>
        <v>GO</v>
      </c>
      <c r="Z122" s="14" t="str">
        <f>IF(H122=0, "Pedido entregue!", "Pendente")</f>
        <v>Pedido entregue!</v>
      </c>
      <c r="AA122" s="59">
        <v>1</v>
      </c>
      <c r="AB122" s="58" t="str">
        <f>IF(Z122="Pedido Entregue!", IF(AA122=1, "Retirado do Almoxarifado", IF(AA122=2, "Material devolvido", "Aguardando retirada")), IF(Z122="Pendente", "Entrega pendente", ""))</f>
        <v>Retirado do Almoxarifado</v>
      </c>
      <c r="AC122" s="18">
        <v>1</v>
      </c>
      <c r="AD122" s="18">
        <f>AC122/SUMIF($P:$P,P122,$AC:$AC)</f>
        <v>1</v>
      </c>
      <c r="AE122" s="18">
        <f>IF(R122=0,0,AC122/SUMIF($R:$R,R122,$AC:$AC))</f>
        <v>3.2258064516129031E-2</v>
      </c>
      <c r="AF122" s="18">
        <f>IF(R122=0,1,0)</f>
        <v>0</v>
      </c>
      <c r="AG122" s="18">
        <f>IF(R122=0,#REF!-J122,0)</f>
        <v>0</v>
      </c>
      <c r="AH122" t="str">
        <f>TEXT(J122,"MMMM")</f>
        <v>fevereiro</v>
      </c>
    </row>
    <row r="123" spans="1:34" ht="12.75" customHeight="1" x14ac:dyDescent="0.25">
      <c r="A123" s="90" t="str">
        <f>IF(C123="Oficina Diversos","Oficina Geral",
IF(ISNUMBER(FIND("Estoque - Colhedoras",C123)),"Colhedoras",IF(ISNUMBER(FIND("Caldeiraria",C123)),"Caldeiraria",IF(ISNUMBER(FIND("Borracharia",C123)),"Borracharia",IF(ISNUMBER(FIND("Lubrificação",C123)),"Lubrificação",
IF(ISNUMBER(FIND("Estoque - Carregadeiras",C123)),"Carregadeiras",IF(ISNUMBER(FIND("Estoque - Veic. Leves",C123)),"Veic. Leves",
IF(ISNUMBER(FIND("Estoque - Caminhões",C123)),"Caminhões",IF(ISNUMBER(FIND("Estoque - Transbordos",C123)),"Transbordos",
IF(ISNUMBER(FIND("Estoque - Tratores",C123)),"Tratores",
IF(ISNUMBER(FIND("Estoque - Máquinas pesadas",C123)),"Máquinas pesadas",
IF(ISNUMBER(FIND("Estoque - Reboques",C123)),"Reboques",
IF(C123="Estoque","Estoque",
IF(AND(ISNUMBER(C123),C123&gt;1000,C123&lt;2000),"Caminhões",
IF(AND(ISNUMBER(C123),C123&gt;2000,C123&lt;3000),"Tratores",
IF(AND(ISNUMBER(C123),C123&gt;3000,C123&lt;4000),"Carregadeiras",
IF(AND(ISNUMBER(C123),C123&gt;4000,C123&lt;5000),"Máquinas pesadas",
IF(AND(ISNUMBER(C123),C123&gt;5000,C123&lt;6000),"Colhedoras",
IF(AND(ISNUMBER(C123),C123&gt;7000,C123&lt;8000),"Irrigação",
IF(AND(ISNUMBER(C123),C123&gt;8000,C123&lt;9000),"Reboques",IF(AND(ISNUMBER(C123),C123&gt;0,C123&lt;1000),"Veic. Leves","")))))))))))))))))))))</f>
        <v>Tratores</v>
      </c>
      <c r="B123" s="111"/>
      <c r="C123" s="113">
        <v>2064</v>
      </c>
      <c r="D123" s="2">
        <v>5521</v>
      </c>
      <c r="E123" s="3" t="s">
        <v>595</v>
      </c>
      <c r="F123" s="101" t="str">
        <f>IF(ISBLANK(K123), "Apenas Solicitação", "Tem OC")</f>
        <v>Tem OC</v>
      </c>
      <c r="G123" s="2">
        <v>4</v>
      </c>
      <c r="H123" s="113">
        <f>G123-I123</f>
        <v>4</v>
      </c>
      <c r="I123" s="113"/>
      <c r="J123" s="4">
        <v>45821</v>
      </c>
      <c r="K123" s="180">
        <v>45842</v>
      </c>
      <c r="L123" s="3" t="s">
        <v>20166</v>
      </c>
      <c r="M123" s="104" t="str">
        <f ca="1">IF(OR(N123="", N123=0), "", IF(N123&gt;TODAY(), "No prazo", "Atrasado"))</f>
        <v>Atrasado</v>
      </c>
      <c r="N123" s="104">
        <f>IFERROR(K123 + VALUE(LEFT(L123, FIND(" ", L123) - 1)), "")</f>
        <v>45846</v>
      </c>
      <c r="O123" s="105">
        <f>IF(_xlfn.DAYS(K123,J123)&lt;0, "Aguardando OC", _xlfn.DAYS(K123,J123))</f>
        <v>21</v>
      </c>
      <c r="P123" s="14">
        <v>407262</v>
      </c>
      <c r="Q123" s="55"/>
      <c r="R123" s="14">
        <v>170490</v>
      </c>
      <c r="S123" s="2">
        <v>221</v>
      </c>
      <c r="T123" s="65" t="s">
        <v>1029</v>
      </c>
      <c r="U123" s="21">
        <v>432.41</v>
      </c>
      <c r="V123" s="2">
        <v>3465</v>
      </c>
      <c r="W123" s="117" t="str">
        <f>IFERROR(VLOOKUP(V123, Fornecedores!A:C, 3, FALSE), "")</f>
        <v>MAQNELSON AGRICOLA L</v>
      </c>
      <c r="X123" s="105" t="str">
        <f>IFERROR(VLOOKUP(V123, Fornecedores!A:E, 5, FALSE), "")</f>
        <v>Itumbiara</v>
      </c>
      <c r="Y123" s="105" t="str">
        <f>IFERROR(VLOOKUP(V123, Fornecedores!A:F, 6, FALSE), "")</f>
        <v>GO</v>
      </c>
      <c r="Z123" s="101" t="str">
        <f>IF(H123=0, "Pedido entregue!", "Pendente")</f>
        <v>Pendente</v>
      </c>
      <c r="AA123" s="119"/>
      <c r="AB123" s="132" t="str">
        <f>IF(Z123="Pedido Entregue!", IF(AA123=1, "Retirado do Almoxarifado", IF(AA123=2, "Material devolvido", "Aguardando retirada")), IF(Z123="Pendente", "Entrega pendente", ""))</f>
        <v>Entrega pendente</v>
      </c>
      <c r="AC123" s="18">
        <v>1</v>
      </c>
      <c r="AD123" s="18">
        <f>AC123/SUMIF($P:$P,P123,$AC:$AC)</f>
        <v>1</v>
      </c>
      <c r="AE123" s="18">
        <f>IF(R123=0,0,AC123/SUMIF($R:$R,R123,$AC:$AC))</f>
        <v>1.5625E-2</v>
      </c>
      <c r="AF123" s="18">
        <f>IF(R123=0,1,0)</f>
        <v>0</v>
      </c>
      <c r="AH123" t="str">
        <f>TEXT(J123,"MMMM")</f>
        <v>junho</v>
      </c>
    </row>
    <row r="124" spans="1:34" ht="12.75" hidden="1" customHeight="1" x14ac:dyDescent="0.25">
      <c r="A124" s="90" t="str">
        <f>IF(C124="Oficina Diversos","Oficina Geral",
IF(ISNUMBER(FIND("Estoque - Colhedoras",C124)),"Colhedoras",IF(ISNUMBER(FIND("Caldeiraria",C124)),"Caldeiraria",IF(ISNUMBER(FIND("Borracharia",C124)),"Borracharia",IF(ISNUMBER(FIND("Lubrificação",C124)),"Lubrificação",
IF(ISNUMBER(FIND("Estoque - Carregadeiras",C124)),"Carregadeiras",IF(ISNUMBER(FIND("Estoque - Veic. Leves",C124)),"Veic. Leves",
IF(ISNUMBER(FIND("Estoque - Caminhões",C124)),"Caminhões",IF(ISNUMBER(FIND("Estoque - Transbordos",C124)),"Transbordos",
IF(ISNUMBER(FIND("Estoque - Tratores",C124)),"Tratores",
IF(ISNUMBER(FIND("Estoque - Máquinas pesadas",C124)),"Máquinas pesadas",
IF(ISNUMBER(FIND("Estoque - Reboques",C124)),"Reboques",
IF(C124="Estoque","Estoque",
IF(AND(ISNUMBER(C124),C124&gt;1000,C124&lt;2000),"Caminhões",
IF(AND(ISNUMBER(C124),C124&gt;2000,C124&lt;3000),"Tratores",
IF(AND(ISNUMBER(C124),C124&gt;3000,C124&lt;4000),"Carregadeiras",
IF(AND(ISNUMBER(C124),C124&gt;4000,C124&lt;5000),"Máquinas pesadas",
IF(AND(ISNUMBER(C124),C124&gt;5000,C124&lt;6000),"Colhedoras",
IF(AND(ISNUMBER(C124),C124&gt;7000,C124&lt;8000),"Irrigação",
IF(AND(ISNUMBER(C124),C124&gt;8000,C124&lt;9000),"Reboques",IF(AND(ISNUMBER(C124),C124&gt;0,C124&lt;1000),"Veic. Leves","")))))))))))))))))))))</f>
        <v>Tratores</v>
      </c>
      <c r="B124" s="8"/>
      <c r="C124" s="2">
        <v>2030</v>
      </c>
      <c r="D124" s="2">
        <v>5523</v>
      </c>
      <c r="E124" s="10" t="s">
        <v>596</v>
      </c>
      <c r="F124" s="14" t="str">
        <f>IF(ISBLANK(K124), "Apenas Solicitação", "Tem OC")</f>
        <v>Tem OC</v>
      </c>
      <c r="G124" s="2">
        <v>1</v>
      </c>
      <c r="H124" s="2">
        <f>G124-I124</f>
        <v>0</v>
      </c>
      <c r="I124" s="2">
        <v>1</v>
      </c>
      <c r="J124" s="4">
        <v>45699</v>
      </c>
      <c r="K124" s="180">
        <v>45705</v>
      </c>
      <c r="L124" s="4"/>
      <c r="M124" s="44"/>
      <c r="N124" s="44" t="str">
        <f>IFERROR(K124 + VALUE(LEFT(L124, FIND(" ", L124) - 1)), "")</f>
        <v/>
      </c>
      <c r="O124" s="3">
        <f>IF(_xlfn.DAYS(K124,J124)&lt;0, "Aguardando OC", _xlfn.DAYS(K124,J124))</f>
        <v>6</v>
      </c>
      <c r="P124" s="14">
        <v>392071</v>
      </c>
      <c r="Q124" s="2">
        <v>1127366</v>
      </c>
      <c r="R124" s="14">
        <v>164322</v>
      </c>
      <c r="S124" s="2">
        <v>696</v>
      </c>
      <c r="T124" s="65" t="s">
        <v>77</v>
      </c>
      <c r="U124" s="21">
        <v>501.75</v>
      </c>
      <c r="V124" s="2">
        <v>3465</v>
      </c>
      <c r="W124" s="47" t="str">
        <f>IFERROR(VLOOKUP(V124, Fornecedores!A:C, 3, FALSE), "")</f>
        <v>MAQNELSON AGRICOLA L</v>
      </c>
      <c r="X124" s="43" t="str">
        <f>IFERROR(VLOOKUP(V124, Fornecedores!A:E, 5, FALSE), "")</f>
        <v>Itumbiara</v>
      </c>
      <c r="Y124" s="43" t="str">
        <f>IFERROR(VLOOKUP(V124, Fornecedores!A:F, 6, FALSE), "")</f>
        <v>GO</v>
      </c>
      <c r="Z124" s="14" t="str">
        <f>IF(H124=0, "Pedido entregue!", "Pendente")</f>
        <v>Pedido entregue!</v>
      </c>
      <c r="AA124" s="59">
        <v>1</v>
      </c>
      <c r="AB124" s="58" t="str">
        <f>IF(Z124="Pedido Entregue!", IF(AA124=1, "Retirado do Almoxarifado", IF(AA124=2, "Material devolvido", "Aguardando retirada")), IF(Z124="Pendente", "Entrega pendente", ""))</f>
        <v>Retirado do Almoxarifado</v>
      </c>
      <c r="AC124" s="18">
        <v>1</v>
      </c>
      <c r="AD124" s="18">
        <f>AC124/SUMIF($P:$P,P124,$AC:$AC)</f>
        <v>1</v>
      </c>
      <c r="AE124" s="18">
        <f>IF(R124=0,0,AC124/SUMIF($R:$R,R124,$AC:$AC))</f>
        <v>3.2258064516129031E-2</v>
      </c>
      <c r="AF124" s="18">
        <f>IF(R124=0,1,0)</f>
        <v>0</v>
      </c>
      <c r="AG124" s="18">
        <f>IF(R124=0,#REF!-J124,0)</f>
        <v>0</v>
      </c>
      <c r="AH124" t="str">
        <f>TEXT(J124,"MMMM")</f>
        <v>fevereiro</v>
      </c>
    </row>
    <row r="125" spans="1:34" ht="12.75" customHeight="1" x14ac:dyDescent="0.25">
      <c r="A125" s="90" t="str">
        <f>IF(C125="Oficina Diversos","Oficina Geral",
IF(ISNUMBER(FIND("Estoque - Colhedoras",C125)),"Colhedoras",IF(ISNUMBER(FIND("Caldeiraria",C125)),"Caldeiraria",IF(ISNUMBER(FIND("Borracharia",C125)),"Borracharia",IF(ISNUMBER(FIND("Lubrificação",C125)),"Lubrificação",
IF(ISNUMBER(FIND("Estoque - Carregadeiras",C125)),"Carregadeiras",IF(ISNUMBER(FIND("Estoque - Veic. Leves",C125)),"Veic. Leves",
IF(ISNUMBER(FIND("Estoque - Caminhões",C125)),"Caminhões",IF(ISNUMBER(FIND("Estoque - Transbordos",C125)),"Transbordos",
IF(ISNUMBER(FIND("Estoque - Tratores",C125)),"Tratores",
IF(ISNUMBER(FIND("Estoque - Máquinas pesadas",C125)),"Máquinas pesadas",
IF(ISNUMBER(FIND("Estoque - Reboques",C125)),"Reboques",
IF(C125="Estoque","Estoque",
IF(AND(ISNUMBER(C125),C125&gt;1000,C125&lt;2000),"Caminhões",
IF(AND(ISNUMBER(C125),C125&gt;2000,C125&lt;3000),"Tratores",
IF(AND(ISNUMBER(C125),C125&gt;3000,C125&lt;4000),"Carregadeiras",
IF(AND(ISNUMBER(C125),C125&gt;4000,C125&lt;5000),"Máquinas pesadas",
IF(AND(ISNUMBER(C125),C125&gt;5000,C125&lt;6000),"Colhedoras",
IF(AND(ISNUMBER(C125),C125&gt;7000,C125&lt;8000),"Irrigação",
IF(AND(ISNUMBER(C125),C125&gt;8000,C125&lt;9000),"Reboques",IF(AND(ISNUMBER(C125),C125&gt;0,C125&lt;1000),"Veic. Leves","")))))))))))))))))))))</f>
        <v>Tratores</v>
      </c>
      <c r="B125" s="111"/>
      <c r="C125" s="140">
        <v>2064</v>
      </c>
      <c r="D125" s="139">
        <v>5523</v>
      </c>
      <c r="E125" s="141" t="s">
        <v>596</v>
      </c>
      <c r="F125" s="101" t="str">
        <f>IF(ISBLANK(K125), "Apenas Solicitação", "Tem OC")</f>
        <v>Apenas Solicitação</v>
      </c>
      <c r="G125" s="139">
        <v>1</v>
      </c>
      <c r="H125" s="113">
        <f>G125-I125</f>
        <v>1</v>
      </c>
      <c r="I125" s="113"/>
      <c r="J125" s="142">
        <v>45821</v>
      </c>
      <c r="K125" s="199"/>
      <c r="L125" s="141"/>
      <c r="M125" s="104" t="str">
        <f ca="1">IF(OR(N125="", N125=0), "", IF(N125&gt;TODAY(), "No prazo", "Atrasado"))</f>
        <v/>
      </c>
      <c r="N125" s="104" t="str">
        <f>IFERROR(K125 + VALUE(LEFT(L125, FIND(" ", L125) - 1)), "")</f>
        <v/>
      </c>
      <c r="O125" s="105" t="str">
        <f>IF(_xlfn.DAYS(K125,J125)&lt;0, "Aguardando OC", _xlfn.DAYS(K125,J125))</f>
        <v>Aguardando OC</v>
      </c>
      <c r="P125" s="199">
        <v>407260</v>
      </c>
      <c r="Q125" s="55"/>
      <c r="R125" s="199">
        <v>0</v>
      </c>
      <c r="S125" s="139">
        <v>221</v>
      </c>
      <c r="T125" s="65" t="s">
        <v>1029</v>
      </c>
      <c r="U125" s="165">
        <v>624.35</v>
      </c>
      <c r="V125" s="139"/>
      <c r="W125" s="117" t="str">
        <f>IFERROR(VLOOKUP(V125, Fornecedores!A:C, 3, FALSE), "")</f>
        <v/>
      </c>
      <c r="X125" s="105" t="str">
        <f>IFERROR(VLOOKUP(V125, Fornecedores!A:E, 5, FALSE), "")</f>
        <v/>
      </c>
      <c r="Y125" s="105" t="str">
        <f>IFERROR(VLOOKUP(V125, Fornecedores!A:F, 6, FALSE), "")</f>
        <v/>
      </c>
      <c r="Z125" s="101" t="str">
        <f>IF(H125=0, "Pedido entregue!", "Pendente")</f>
        <v>Pendente</v>
      </c>
      <c r="AA125" s="119"/>
      <c r="AB125" s="132" t="str">
        <f>IF(Z125="Pedido Entregue!", IF(AA125=1, "Retirado do Almoxarifado", IF(AA125=2, "Material devolvido", "Aguardando retirada")), IF(Z125="Pendente", "Entrega pendente", ""))</f>
        <v>Entrega pendente</v>
      </c>
      <c r="AC125" s="18">
        <v>1</v>
      </c>
      <c r="AD125" s="18">
        <f>AC125/SUMIF($P:$P,P125,$AC:$AC)</f>
        <v>1</v>
      </c>
      <c r="AE125" s="18">
        <f>IF(R125=0,0,AC125/SUMIF($R:$R,R125,$AC:$AC))</f>
        <v>0</v>
      </c>
      <c r="AF125" s="18">
        <f>IF(R125=0,1,0)</f>
        <v>1</v>
      </c>
      <c r="AH125" t="str">
        <f>TEXT(J125,"MMMM")</f>
        <v>junho</v>
      </c>
    </row>
    <row r="126" spans="1:34" ht="12.75" customHeight="1" x14ac:dyDescent="0.25">
      <c r="A126" s="90" t="str">
        <f>IF(C126="Oficina Diversos","Oficina Geral",
IF(ISNUMBER(FIND("Estoque - Colhedoras",C126)),"Colhedoras",IF(ISNUMBER(FIND("Caldeiraria",C126)),"Caldeiraria",IF(ISNUMBER(FIND("Borracharia",C126)),"Borracharia",IF(ISNUMBER(FIND("Lubrificação",C126)),"Lubrificação",
IF(ISNUMBER(FIND("Estoque - Carregadeiras",C126)),"Carregadeiras",IF(ISNUMBER(FIND("Estoque - Veic. Leves",C126)),"Veic. Leves",
IF(ISNUMBER(FIND("Estoque - Caminhões",C126)),"Caminhões",IF(ISNUMBER(FIND("Estoque - Transbordos",C126)),"Transbordos",
IF(ISNUMBER(FIND("Estoque - Tratores",C126)),"Tratores",
IF(ISNUMBER(FIND("Estoque - Máquinas pesadas",C126)),"Máquinas pesadas",
IF(ISNUMBER(FIND("Estoque - Reboques",C126)),"Reboques",
IF(C126="Estoque","Estoque",
IF(AND(ISNUMBER(C126),C126&gt;1000,C126&lt;2000),"Caminhões",
IF(AND(ISNUMBER(C126),C126&gt;2000,C126&lt;3000),"Tratores",
IF(AND(ISNUMBER(C126),C126&gt;3000,C126&lt;4000),"Carregadeiras",
IF(AND(ISNUMBER(C126),C126&gt;4000,C126&lt;5000),"Máquinas pesadas",
IF(AND(ISNUMBER(C126),C126&gt;5000,C126&lt;6000),"Colhedoras",
IF(AND(ISNUMBER(C126),C126&gt;7000,C126&lt;8000),"Irrigação",
IF(AND(ISNUMBER(C126),C126&gt;8000,C126&lt;9000),"Reboques",IF(AND(ISNUMBER(C126),C126&gt;0,C126&lt;1000),"Veic. Leves","")))))))))))))))))))))</f>
        <v>Tratores</v>
      </c>
      <c r="B126" s="111"/>
      <c r="C126" s="140">
        <v>2064</v>
      </c>
      <c r="D126" s="139">
        <v>5536</v>
      </c>
      <c r="E126" s="141" t="s">
        <v>20511</v>
      </c>
      <c r="F126" s="101" t="str">
        <f>IF(ISBLANK(K126), "Apenas Solicitação", "Tem OC")</f>
        <v>Apenas Solicitação</v>
      </c>
      <c r="G126" s="139">
        <v>16</v>
      </c>
      <c r="H126" s="113">
        <f>G126-I126</f>
        <v>16</v>
      </c>
      <c r="I126" s="113"/>
      <c r="J126" s="142">
        <v>45821</v>
      </c>
      <c r="K126" s="199"/>
      <c r="L126" s="141"/>
      <c r="M126" s="104" t="str">
        <f ca="1">IF(OR(N126="", N126=0), "", IF(N126&gt;TODAY(), "No prazo", "Atrasado"))</f>
        <v/>
      </c>
      <c r="N126" s="104" t="str">
        <f>IFERROR(K126 + VALUE(LEFT(L126, FIND(" ", L126) - 1)), "")</f>
        <v/>
      </c>
      <c r="O126" s="105" t="str">
        <f>IF(_xlfn.DAYS(K126,J126)&lt;0, "Aguardando OC", _xlfn.DAYS(K126,J126))</f>
        <v>Aguardando OC</v>
      </c>
      <c r="P126" s="199">
        <v>407290</v>
      </c>
      <c r="Q126" s="55"/>
      <c r="R126" s="199">
        <v>0</v>
      </c>
      <c r="S126" s="139">
        <v>221</v>
      </c>
      <c r="T126" s="65" t="s">
        <v>1029</v>
      </c>
      <c r="U126" s="165">
        <v>6.37</v>
      </c>
      <c r="V126" s="139"/>
      <c r="W126" s="117" t="str">
        <f>IFERROR(VLOOKUP(V126, Fornecedores!A:C, 3, FALSE), "")</f>
        <v/>
      </c>
      <c r="X126" s="105" t="str">
        <f>IFERROR(VLOOKUP(V126, Fornecedores!A:E, 5, FALSE), "")</f>
        <v/>
      </c>
      <c r="Y126" s="105" t="str">
        <f>IFERROR(VLOOKUP(V126, Fornecedores!A:F, 6, FALSE), "")</f>
        <v/>
      </c>
      <c r="Z126" s="101" t="str">
        <f>IF(H126=0, "Pedido entregue!", "Pendente")</f>
        <v>Pendente</v>
      </c>
      <c r="AA126" s="119"/>
      <c r="AB126" s="132" t="str">
        <f>IF(Z126="Pedido Entregue!", IF(AA126=1, "Retirado do Almoxarifado", IF(AA126=2, "Material devolvido", "Aguardando retirada")), IF(Z126="Pendente", "Entrega pendente", ""))</f>
        <v>Entrega pendente</v>
      </c>
      <c r="AC126" s="18">
        <v>1</v>
      </c>
      <c r="AD126" s="18">
        <f>AC126/SUMIF($P:$P,P126,$AC:$AC)</f>
        <v>1</v>
      </c>
      <c r="AE126" s="18">
        <f>IF(R126=0,0,AC126/SUMIF($R:$R,R126,$AC:$AC))</f>
        <v>0</v>
      </c>
      <c r="AF126" s="18">
        <f>IF(R126=0,1,0)</f>
        <v>1</v>
      </c>
      <c r="AH126" t="str">
        <f>TEXT(J126,"MMMM")</f>
        <v>junho</v>
      </c>
    </row>
    <row r="127" spans="1:34" ht="12.75" customHeight="1" x14ac:dyDescent="0.25">
      <c r="A127" s="90" t="str">
        <f>IF(C127="Oficina Diversos","Oficina Geral",
IF(ISNUMBER(FIND("Estoque - Colhedoras",C127)),"Colhedoras",IF(ISNUMBER(FIND("Caldeiraria",C127)),"Caldeiraria",IF(ISNUMBER(FIND("Borracharia",C127)),"Borracharia",IF(ISNUMBER(FIND("Lubrificação",C127)),"Lubrificação",
IF(ISNUMBER(FIND("Estoque - Carregadeiras",C127)),"Carregadeiras",IF(ISNUMBER(FIND("Estoque - Veic. Leves",C127)),"Veic. Leves",
IF(ISNUMBER(FIND("Estoque - Caminhões",C127)),"Caminhões",IF(ISNUMBER(FIND("Estoque - Transbordos",C127)),"Transbordos",
IF(ISNUMBER(FIND("Estoque - Tratores",C127)),"Tratores",
IF(ISNUMBER(FIND("Estoque - Máquinas pesadas",C127)),"Máquinas pesadas",
IF(ISNUMBER(FIND("Estoque - Reboques",C127)),"Reboques",
IF(C127="Estoque","Estoque",
IF(AND(ISNUMBER(C127),C127&gt;1000,C127&lt;2000),"Caminhões",
IF(AND(ISNUMBER(C127),C127&gt;2000,C127&lt;3000),"Tratores",
IF(AND(ISNUMBER(C127),C127&gt;3000,C127&lt;4000),"Carregadeiras",
IF(AND(ISNUMBER(C127),C127&gt;4000,C127&lt;5000),"Máquinas pesadas",
IF(AND(ISNUMBER(C127),C127&gt;5000,C127&lt;6000),"Colhedoras",
IF(AND(ISNUMBER(C127),C127&gt;7000,C127&lt;8000),"Irrigação",
IF(AND(ISNUMBER(C127),C127&gt;8000,C127&lt;9000),"Reboques",IF(AND(ISNUMBER(C127),C127&gt;0,C127&lt;1000),"Veic. Leves","")))))))))))))))))))))</f>
        <v>Tratores</v>
      </c>
      <c r="B127" s="111"/>
      <c r="C127" s="113">
        <v>2064</v>
      </c>
      <c r="D127" s="2">
        <v>5568</v>
      </c>
      <c r="E127" s="3" t="s">
        <v>20512</v>
      </c>
      <c r="F127" s="101" t="str">
        <f>IF(ISBLANK(K127), "Apenas Solicitação", "Tem OC")</f>
        <v>Tem OC</v>
      </c>
      <c r="G127" s="2">
        <v>1</v>
      </c>
      <c r="H127" s="113">
        <f>G127-I127</f>
        <v>1</v>
      </c>
      <c r="I127" s="113"/>
      <c r="J127" s="4">
        <v>45821</v>
      </c>
      <c r="K127" s="180">
        <v>45842</v>
      </c>
      <c r="L127" s="3" t="s">
        <v>20166</v>
      </c>
      <c r="M127" s="104" t="str">
        <f ca="1">IF(OR(N127="", N127=0), "", IF(N127&gt;TODAY(), "No prazo", "Atrasado"))</f>
        <v>Atrasado</v>
      </c>
      <c r="N127" s="104">
        <f>IFERROR(K127 + VALUE(LEFT(L127, FIND(" ", L127) - 1)), "")</f>
        <v>45846</v>
      </c>
      <c r="O127" s="105">
        <f>IF(_xlfn.DAYS(K127,J127)&lt;0, "Aguardando OC", _xlfn.DAYS(K127,J127))</f>
        <v>21</v>
      </c>
      <c r="P127" s="14">
        <v>407283</v>
      </c>
      <c r="Q127" s="55"/>
      <c r="R127" s="14">
        <v>170490</v>
      </c>
      <c r="S127" s="2">
        <v>221</v>
      </c>
      <c r="T127" s="65" t="s">
        <v>1029</v>
      </c>
      <c r="U127" s="21">
        <v>25.82</v>
      </c>
      <c r="V127" s="2">
        <v>3465</v>
      </c>
      <c r="W127" s="117" t="str">
        <f>IFERROR(VLOOKUP(V127, Fornecedores!A:C, 3, FALSE), "")</f>
        <v>MAQNELSON AGRICOLA L</v>
      </c>
      <c r="X127" s="105" t="str">
        <f>IFERROR(VLOOKUP(V127, Fornecedores!A:E, 5, FALSE), "")</f>
        <v>Itumbiara</v>
      </c>
      <c r="Y127" s="105" t="str">
        <f>IFERROR(VLOOKUP(V127, Fornecedores!A:F, 6, FALSE), "")</f>
        <v>GO</v>
      </c>
      <c r="Z127" s="101" t="str">
        <f>IF(H127=0, "Pedido entregue!", "Pendente")</f>
        <v>Pendente</v>
      </c>
      <c r="AA127" s="119"/>
      <c r="AB127" s="132" t="str">
        <f>IF(Z127="Pedido Entregue!", IF(AA127=1, "Retirado do Almoxarifado", IF(AA127=2, "Material devolvido", "Aguardando retirada")), IF(Z127="Pendente", "Entrega pendente", ""))</f>
        <v>Entrega pendente</v>
      </c>
      <c r="AC127" s="18">
        <v>1</v>
      </c>
      <c r="AD127" s="18">
        <f>AC127/SUMIF($P:$P,P127,$AC:$AC)</f>
        <v>1</v>
      </c>
      <c r="AE127" s="18">
        <f>IF(R127=0,0,AC127/SUMIF($R:$R,R127,$AC:$AC))</f>
        <v>1.5625E-2</v>
      </c>
      <c r="AF127" s="18">
        <f>IF(R127=0,1,0)</f>
        <v>0</v>
      </c>
      <c r="AH127" t="str">
        <f>TEXT(J127,"MMMM")</f>
        <v>junho</v>
      </c>
    </row>
    <row r="128" spans="1:34" ht="12.75" customHeight="1" x14ac:dyDescent="0.25">
      <c r="A128" s="90" t="str">
        <f>IF(C128="Oficina Diversos","Oficina Geral",
IF(ISNUMBER(FIND("Estoque - Colhedoras",C128)),"Colhedoras",IF(ISNUMBER(FIND("Caldeiraria",C128)),"Caldeiraria",IF(ISNUMBER(FIND("Borracharia",C128)),"Borracharia",IF(ISNUMBER(FIND("Lubrificação",C128)),"Lubrificação",
IF(ISNUMBER(FIND("Estoque - Carregadeiras",C128)),"Carregadeiras",IF(ISNUMBER(FIND("Estoque - Veic. Leves",C128)),"Veic. Leves",
IF(ISNUMBER(FIND("Estoque - Caminhões",C128)),"Caminhões",IF(ISNUMBER(FIND("Estoque - Transbordos",C128)),"Transbordos",
IF(ISNUMBER(FIND("Estoque - Tratores",C128)),"Tratores",
IF(ISNUMBER(FIND("Estoque - Máquinas pesadas",C128)),"Máquinas pesadas",
IF(ISNUMBER(FIND("Estoque - Reboques",C128)),"Reboques",
IF(C128="Estoque","Estoque",
IF(AND(ISNUMBER(C128),C128&gt;1000,C128&lt;2000),"Caminhões",
IF(AND(ISNUMBER(C128),C128&gt;2000,C128&lt;3000),"Tratores",
IF(AND(ISNUMBER(C128),C128&gt;3000,C128&lt;4000),"Carregadeiras",
IF(AND(ISNUMBER(C128),C128&gt;4000,C128&lt;5000),"Máquinas pesadas",
IF(AND(ISNUMBER(C128),C128&gt;5000,C128&lt;6000),"Colhedoras",
IF(AND(ISNUMBER(C128),C128&gt;7000,C128&lt;8000),"Irrigação",
IF(AND(ISNUMBER(C128),C128&gt;8000,C128&lt;9000),"Reboques",IF(AND(ISNUMBER(C128),C128&gt;0,C128&lt;1000),"Veic. Leves","")))))))))))))))))))))</f>
        <v>Tratores</v>
      </c>
      <c r="B128" s="111"/>
      <c r="C128" s="171">
        <v>2027</v>
      </c>
      <c r="D128" s="170">
        <v>5568</v>
      </c>
      <c r="E128" s="173" t="s">
        <v>20512</v>
      </c>
      <c r="F128" s="101" t="str">
        <f>IF(ISBLANK(K128), "Apenas Solicitação", "Tem OC")</f>
        <v>Apenas Solicitação</v>
      </c>
      <c r="G128" s="170">
        <v>1</v>
      </c>
      <c r="H128" s="113">
        <f>G128-I128</f>
        <v>1</v>
      </c>
      <c r="I128" s="113"/>
      <c r="J128" s="174">
        <v>45821</v>
      </c>
      <c r="K128" s="201"/>
      <c r="L128" s="173"/>
      <c r="M128" s="104" t="str">
        <f ca="1">IF(OR(N128="", N128=0), "", IF(N128&gt;TODAY(), "No prazo", "Atrasado"))</f>
        <v/>
      </c>
      <c r="N128" s="104" t="str">
        <f>IFERROR(K128 + VALUE(LEFT(L128, FIND(" ", L128) - 1)), "")</f>
        <v/>
      </c>
      <c r="O128" s="105" t="str">
        <f>IF(_xlfn.DAYS(K128,J128)&lt;0, "Aguardando OC", _xlfn.DAYS(K128,J128))</f>
        <v>Aguardando OC</v>
      </c>
      <c r="P128" s="201">
        <v>407420</v>
      </c>
      <c r="Q128" s="55"/>
      <c r="R128" s="201">
        <v>0</v>
      </c>
      <c r="S128" s="2">
        <v>221</v>
      </c>
      <c r="T128" s="65" t="s">
        <v>1029</v>
      </c>
      <c r="U128" s="170">
        <v>25.82</v>
      </c>
      <c r="V128" s="170"/>
      <c r="W128" s="117" t="str">
        <f>IFERROR(VLOOKUP(V128, Fornecedores!A:C, 3, FALSE), "")</f>
        <v/>
      </c>
      <c r="X128" s="105" t="str">
        <f>IFERROR(VLOOKUP(V128, Fornecedores!A:E, 5, FALSE), "")</f>
        <v/>
      </c>
      <c r="Y128" s="105" t="str">
        <f>IFERROR(VLOOKUP(V128, Fornecedores!A:F, 6, FALSE), "")</f>
        <v/>
      </c>
      <c r="Z128" s="101" t="str">
        <f>IF(H128=0, "Pedido entregue!", "Pendente")</f>
        <v>Pendente</v>
      </c>
      <c r="AA128" s="119"/>
      <c r="AB128" s="132" t="str">
        <f>IF(Z128="Pedido Entregue!", IF(AA128=1, "Retirado do Almoxarifado", IF(AA128=2, "Material devolvido", "Aguardando retirada")), IF(Z128="Pendente", "Entrega pendente", ""))</f>
        <v>Entrega pendente</v>
      </c>
      <c r="AC128" s="18">
        <v>1</v>
      </c>
      <c r="AD128" s="18">
        <f>AC128/SUMIF($P:$P,P128,$AC:$AC)</f>
        <v>1</v>
      </c>
      <c r="AE128" s="18">
        <f>IF(R128=0,0,AC128/SUMIF($R:$R,R128,$AC:$AC))</f>
        <v>0</v>
      </c>
      <c r="AF128" s="18">
        <f>IF(R128=0,1,0)</f>
        <v>1</v>
      </c>
      <c r="AH128" t="str">
        <f>TEXT(J128,"MMMM")</f>
        <v>junho</v>
      </c>
    </row>
    <row r="129" spans="1:34" ht="12.75" customHeight="1" x14ac:dyDescent="0.25">
      <c r="A129" s="90" t="str">
        <f>IF(C129="Oficina Diversos","Oficina Geral",
IF(ISNUMBER(FIND("Estoque - Colhedoras",C129)),"Colhedoras",IF(ISNUMBER(FIND("Caldeiraria",C129)),"Caldeiraria",IF(ISNUMBER(FIND("Borracharia",C129)),"Borracharia",IF(ISNUMBER(FIND("Lubrificação",C129)),"Lubrificação",
IF(ISNUMBER(FIND("Estoque - Carregadeiras",C129)),"Carregadeiras",IF(ISNUMBER(FIND("Estoque - Veic. Leves",C129)),"Veic. Leves",
IF(ISNUMBER(FIND("Estoque - Caminhões",C129)),"Caminhões",IF(ISNUMBER(FIND("Estoque - Transbordos",C129)),"Transbordos",
IF(ISNUMBER(FIND("Estoque - Tratores",C129)),"Tratores",
IF(ISNUMBER(FIND("Estoque - Máquinas pesadas",C129)),"Máquinas pesadas",
IF(ISNUMBER(FIND("Estoque - Reboques",C129)),"Reboques",
IF(C129="Estoque","Estoque",
IF(AND(ISNUMBER(C129),C129&gt;1000,C129&lt;2000),"Caminhões",
IF(AND(ISNUMBER(C129),C129&gt;2000,C129&lt;3000),"Tratores",
IF(AND(ISNUMBER(C129),C129&gt;3000,C129&lt;4000),"Carregadeiras",
IF(AND(ISNUMBER(C129),C129&gt;4000,C129&lt;5000),"Máquinas pesadas",
IF(AND(ISNUMBER(C129),C129&gt;5000,C129&lt;6000),"Colhedoras",
IF(AND(ISNUMBER(C129),C129&gt;7000,C129&lt;8000),"Irrigação",
IF(AND(ISNUMBER(C129),C129&gt;8000,C129&lt;9000),"Reboques",IF(AND(ISNUMBER(C129),C129&gt;0,C129&lt;1000),"Veic. Leves","")))))))))))))))))))))</f>
        <v>Tratores</v>
      </c>
      <c r="B129" s="111"/>
      <c r="C129" s="171">
        <v>2027</v>
      </c>
      <c r="D129" s="170">
        <v>5568</v>
      </c>
      <c r="E129" s="173" t="s">
        <v>20512</v>
      </c>
      <c r="F129" s="101" t="str">
        <f>IF(ISBLANK(K129), "Apenas Solicitação", "Tem OC")</f>
        <v>Apenas Solicitação</v>
      </c>
      <c r="G129" s="170">
        <v>1</v>
      </c>
      <c r="H129" s="113">
        <f>G129-I129</f>
        <v>1</v>
      </c>
      <c r="I129" s="113"/>
      <c r="J129" s="174">
        <v>45821</v>
      </c>
      <c r="K129" s="201"/>
      <c r="L129" s="173"/>
      <c r="M129" s="104" t="str">
        <f ca="1">IF(OR(N129="", N129=0), "", IF(N129&gt;TODAY(), "No prazo", "Atrasado"))</f>
        <v/>
      </c>
      <c r="N129" s="104" t="str">
        <f>IFERROR(K129 + VALUE(LEFT(L129, FIND(" ", L129) - 1)), "")</f>
        <v/>
      </c>
      <c r="O129" s="105" t="str">
        <f>IF(_xlfn.DAYS(K129,J129)&lt;0, "Aguardando OC", _xlfn.DAYS(K129,J129))</f>
        <v>Aguardando OC</v>
      </c>
      <c r="P129" s="201">
        <v>407508</v>
      </c>
      <c r="Q129" s="55"/>
      <c r="R129" s="201">
        <v>0</v>
      </c>
      <c r="S129" s="2">
        <v>221</v>
      </c>
      <c r="T129" s="65" t="s">
        <v>1029</v>
      </c>
      <c r="U129" s="170">
        <v>25.82</v>
      </c>
      <c r="V129" s="170"/>
      <c r="W129" s="117" t="str">
        <f>IFERROR(VLOOKUP(V129, Fornecedores!A:C, 3, FALSE), "")</f>
        <v/>
      </c>
      <c r="X129" s="105" t="str">
        <f>IFERROR(VLOOKUP(V129, Fornecedores!A:E, 5, FALSE), "")</f>
        <v/>
      </c>
      <c r="Y129" s="105" t="str">
        <f>IFERROR(VLOOKUP(V129, Fornecedores!A:F, 6, FALSE), "")</f>
        <v/>
      </c>
      <c r="Z129" s="101" t="str">
        <f>IF(H129=0, "Pedido entregue!", "Pendente")</f>
        <v>Pendente</v>
      </c>
      <c r="AA129" s="119"/>
      <c r="AB129" s="132" t="str">
        <f>IF(Z129="Pedido Entregue!", IF(AA129=1, "Retirado do Almoxarifado", IF(AA129=2, "Material devolvido", "Aguardando retirada")), IF(Z129="Pendente", "Entrega pendente", ""))</f>
        <v>Entrega pendente</v>
      </c>
      <c r="AC129" s="18">
        <v>1</v>
      </c>
      <c r="AD129" s="18">
        <f>AC129/SUMIF($P:$P,P129,$AC:$AC)</f>
        <v>1</v>
      </c>
      <c r="AE129" s="18">
        <f>IF(R129=0,0,AC129/SUMIF($R:$R,R129,$AC:$AC))</f>
        <v>0</v>
      </c>
      <c r="AF129" s="18">
        <f>IF(R129=0,1,0)</f>
        <v>1</v>
      </c>
      <c r="AH129" t="str">
        <f>TEXT(J129,"MMMM")</f>
        <v>junho</v>
      </c>
    </row>
    <row r="130" spans="1:34" ht="12.75" hidden="1" customHeight="1" x14ac:dyDescent="0.25">
      <c r="A130" s="90" t="str">
        <f>IF(C130="Oficina Diversos","Oficina Geral",
IF(ISNUMBER(FIND("Estoque - Colhedoras",C130)),"Colhedoras",IF(ISNUMBER(FIND("Caldeiraria",C130)),"Caldeiraria",IF(ISNUMBER(FIND("Borracharia",C130)),"Borracharia",IF(ISNUMBER(FIND("Lubrificação",C130)),"Lubrificação",
IF(ISNUMBER(FIND("Estoque - Carregadeiras",C130)),"Carregadeiras",IF(ISNUMBER(FIND("Estoque - Veic. Leves",C130)),"Veic. Leves",
IF(ISNUMBER(FIND("Estoque - Caminhões",C130)),"Caminhões",IF(ISNUMBER(FIND("Estoque - Transbordos",C130)),"Transbordos",
IF(ISNUMBER(FIND("Estoque - Tratores",C130)),"Tratores",
IF(ISNUMBER(FIND("Estoque - Máquinas pesadas",C130)),"Máquinas pesadas",
IF(ISNUMBER(FIND("Estoque - Reboques",C130)),"Reboques",
IF(C130="Estoque","Estoque",
IF(AND(ISNUMBER(C130),C130&gt;1000,C130&lt;2000),"Caminhões",
IF(AND(ISNUMBER(C130),C130&gt;2000,C130&lt;3000),"Tratores",
IF(AND(ISNUMBER(C130),C130&gt;3000,C130&lt;4000),"Carregadeiras",
IF(AND(ISNUMBER(C130),C130&gt;4000,C130&lt;5000),"Máquinas pesadas",
IF(AND(ISNUMBER(C130),C130&gt;5000,C130&lt;6000),"Colhedoras",
IF(AND(ISNUMBER(C130),C130&gt;7000,C130&lt;8000),"Irrigação",
IF(AND(ISNUMBER(C130),C130&gt;8000,C130&lt;9000),"Reboques",IF(AND(ISNUMBER(C130),C130&gt;0,C130&lt;1000),"Veic. Leves","")))))))))))))))))))))</f>
        <v>Caminhões</v>
      </c>
      <c r="B130" s="8"/>
      <c r="C130" s="42">
        <v>1008</v>
      </c>
      <c r="D130" s="42">
        <v>5613</v>
      </c>
      <c r="E130" s="43" t="s">
        <v>1153</v>
      </c>
      <c r="F130" s="14" t="str">
        <f>IF(ISBLANK(K130), "Apenas Solicitação", "Tem OC")</f>
        <v>Tem OC</v>
      </c>
      <c r="G130" s="42">
        <v>1</v>
      </c>
      <c r="H130" s="2">
        <f>G130-I130</f>
        <v>0</v>
      </c>
      <c r="I130" s="2">
        <v>1</v>
      </c>
      <c r="J130" s="44">
        <v>45786</v>
      </c>
      <c r="K130" s="185">
        <v>45789</v>
      </c>
      <c r="L130" s="3"/>
      <c r="M130" s="44"/>
      <c r="N130" s="44" t="str">
        <f>IFERROR(K130 + VALUE(LEFT(L130, FIND(" ", L130) - 1)), "")</f>
        <v/>
      </c>
      <c r="O130" s="3">
        <f>IF(_xlfn.DAYS(K130,J130)&lt;0, "Aguardando OC", _xlfn.DAYS(K130,J130))</f>
        <v>3</v>
      </c>
      <c r="P130" s="191">
        <v>402031</v>
      </c>
      <c r="Q130" s="33"/>
      <c r="R130" s="191">
        <v>167487</v>
      </c>
      <c r="S130" s="49"/>
      <c r="T130" s="153"/>
      <c r="U130" s="45">
        <v>360</v>
      </c>
      <c r="V130" s="42">
        <v>2097</v>
      </c>
      <c r="W130" s="47" t="str">
        <f>IFERROR(VLOOKUP(V130, Fornecedores!A:C, 3, FALSE), "")</f>
        <v xml:space="preserve">CAUPECAS            </v>
      </c>
      <c r="X130" s="43" t="str">
        <f>IFERROR(VLOOKUP(V130, Fornecedores!A:E, 5, FALSE), "")</f>
        <v>Recife</v>
      </c>
      <c r="Y130" s="43" t="str">
        <f>IFERROR(VLOOKUP(V130, Fornecedores!A:F, 6, FALSE), "")</f>
        <v>PE</v>
      </c>
      <c r="Z130" s="14" t="str">
        <f>IF(H130=0, "Pedido entregue!", "Pendente")</f>
        <v>Pedido entregue!</v>
      </c>
      <c r="AA130" s="59">
        <v>1</v>
      </c>
      <c r="AB130" s="58" t="str">
        <f>IF(Z130="Pedido Entregue!", IF(AA130=1, "Retirado do Almoxarifado", IF(AA130=2, "Material devolvido", "Aguardando retirada")), IF(Z130="Pendente", "Entrega pendente", ""))</f>
        <v>Retirado do Almoxarifado</v>
      </c>
      <c r="AC130" s="18">
        <v>1</v>
      </c>
      <c r="AD130" s="18">
        <f>AC130/SUMIF($P:$P,P130,$AC:$AC)</f>
        <v>1</v>
      </c>
      <c r="AE130" s="18">
        <f>IF(R130=0,0,AC130/SUMIF($R:$R,R130,$AC:$AC))</f>
        <v>0.1</v>
      </c>
      <c r="AF130" s="18">
        <f>IF(R130=0,1,0)</f>
        <v>0</v>
      </c>
      <c r="AG130" s="18">
        <f>IF(R130=0,#REF!-J130,0)</f>
        <v>0</v>
      </c>
      <c r="AH130" t="str">
        <f>TEXT(J130,"MMMM")</f>
        <v>maio</v>
      </c>
    </row>
    <row r="131" spans="1:34" ht="12.75" customHeight="1" x14ac:dyDescent="0.25">
      <c r="A131" s="90" t="str">
        <f>IF(C131="Oficina Diversos","Oficina Geral",
IF(ISNUMBER(FIND("Estoque - Colhedoras",C131)),"Colhedoras",IF(ISNUMBER(FIND("Caldeiraria",C131)),"Caldeiraria",IF(ISNUMBER(FIND("Borracharia",C131)),"Borracharia",IF(ISNUMBER(FIND("Lubrificação",C131)),"Lubrificação",
IF(ISNUMBER(FIND("Estoque - Carregadeiras",C131)),"Carregadeiras",IF(ISNUMBER(FIND("Estoque - Veic. Leves",C131)),"Veic. Leves",
IF(ISNUMBER(FIND("Estoque - Caminhões",C131)),"Caminhões",IF(ISNUMBER(FIND("Estoque - Transbordos",C131)),"Transbordos",
IF(ISNUMBER(FIND("Estoque - Tratores",C131)),"Tratores",
IF(ISNUMBER(FIND("Estoque - Máquinas pesadas",C131)),"Máquinas pesadas",
IF(ISNUMBER(FIND("Estoque - Reboques",C131)),"Reboques",
IF(C131="Estoque","Estoque",
IF(AND(ISNUMBER(C131),C131&gt;1000,C131&lt;2000),"Caminhões",
IF(AND(ISNUMBER(C131),C131&gt;2000,C131&lt;3000),"Tratores",
IF(AND(ISNUMBER(C131),C131&gt;3000,C131&lt;4000),"Carregadeiras",
IF(AND(ISNUMBER(C131),C131&gt;4000,C131&lt;5000),"Máquinas pesadas",
IF(AND(ISNUMBER(C131),C131&gt;5000,C131&lt;6000),"Colhedoras",
IF(AND(ISNUMBER(C131),C131&gt;7000,C131&lt;8000),"Irrigação",
IF(AND(ISNUMBER(C131),C131&gt;8000,C131&lt;9000),"Reboques",IF(AND(ISNUMBER(C131),C131&gt;0,C131&lt;1000),"Veic. Leves","")))))))))))))))))))))</f>
        <v>Tratores</v>
      </c>
      <c r="B131" s="111"/>
      <c r="C131" s="171">
        <v>2027</v>
      </c>
      <c r="D131" s="170">
        <v>5828</v>
      </c>
      <c r="E131" s="173" t="s">
        <v>20513</v>
      </c>
      <c r="F131" s="101" t="str">
        <f>IF(ISBLANK(K131), "Apenas Solicitação", "Tem OC")</f>
        <v>Apenas Solicitação</v>
      </c>
      <c r="G131" s="170">
        <v>2</v>
      </c>
      <c r="H131" s="113">
        <f>G131-I131</f>
        <v>2</v>
      </c>
      <c r="I131" s="113"/>
      <c r="J131" s="174">
        <v>45821</v>
      </c>
      <c r="K131" s="201"/>
      <c r="L131" s="173"/>
      <c r="M131" s="104" t="str">
        <f ca="1">IF(OR(N131="", N131=0), "", IF(N131&gt;TODAY(), "No prazo", "Atrasado"))</f>
        <v/>
      </c>
      <c r="N131" s="104" t="str">
        <f>IFERROR(K131 + VALUE(LEFT(L131, FIND(" ", L131) - 1)), "")</f>
        <v/>
      </c>
      <c r="O131" s="105" t="str">
        <f>IF(_xlfn.DAYS(K131,J131)&lt;0, "Aguardando OC", _xlfn.DAYS(K131,J131))</f>
        <v>Aguardando OC</v>
      </c>
      <c r="P131" s="201">
        <v>407418</v>
      </c>
      <c r="Q131" s="55"/>
      <c r="R131" s="201">
        <v>0</v>
      </c>
      <c r="S131" s="2">
        <v>221</v>
      </c>
      <c r="T131" s="65" t="s">
        <v>1029</v>
      </c>
      <c r="U131" s="170">
        <v>48.29</v>
      </c>
      <c r="V131" s="170"/>
      <c r="W131" s="117" t="str">
        <f>IFERROR(VLOOKUP(V131, Fornecedores!A:C, 3, FALSE), "")</f>
        <v/>
      </c>
      <c r="X131" s="105" t="str">
        <f>IFERROR(VLOOKUP(V131, Fornecedores!A:E, 5, FALSE), "")</f>
        <v/>
      </c>
      <c r="Y131" s="105" t="str">
        <f>IFERROR(VLOOKUP(V131, Fornecedores!A:F, 6, FALSE), "")</f>
        <v/>
      </c>
      <c r="Z131" s="101" t="str">
        <f>IF(H131=0, "Pedido entregue!", "Pendente")</f>
        <v>Pendente</v>
      </c>
      <c r="AA131" s="119"/>
      <c r="AB131" s="132" t="str">
        <f>IF(Z131="Pedido Entregue!", IF(AA131=1, "Retirado do Almoxarifado", IF(AA131=2, "Material devolvido", "Aguardando retirada")), IF(Z131="Pendente", "Entrega pendente", ""))</f>
        <v>Entrega pendente</v>
      </c>
      <c r="AC131" s="18">
        <v>1</v>
      </c>
      <c r="AD131" s="18">
        <f>AC131/SUMIF($P:$P,P131,$AC:$AC)</f>
        <v>1</v>
      </c>
      <c r="AE131" s="18">
        <f>IF(R131=0,0,AC131/SUMIF($R:$R,R131,$AC:$AC))</f>
        <v>0</v>
      </c>
      <c r="AF131" s="18">
        <f>IF(R131=0,1,0)</f>
        <v>1</v>
      </c>
      <c r="AH131" t="str">
        <f>TEXT(J131,"MMMM")</f>
        <v>junho</v>
      </c>
    </row>
    <row r="132" spans="1:34" ht="12.75" customHeight="1" x14ac:dyDescent="0.25">
      <c r="A132" s="90" t="str">
        <f>IF(C132="Oficina Diversos","Oficina Geral",
IF(ISNUMBER(FIND("Estoque - Colhedoras",C132)),"Colhedoras",IF(ISNUMBER(FIND("Caldeiraria",C132)),"Caldeiraria",IF(ISNUMBER(FIND("Borracharia",C132)),"Borracharia",IF(ISNUMBER(FIND("Lubrificação",C132)),"Lubrificação",
IF(ISNUMBER(FIND("Estoque - Carregadeiras",C132)),"Carregadeiras",IF(ISNUMBER(FIND("Estoque - Veic. Leves",C132)),"Veic. Leves",
IF(ISNUMBER(FIND("Estoque - Caminhões",C132)),"Caminhões",IF(ISNUMBER(FIND("Estoque - Transbordos",C132)),"Transbordos",
IF(ISNUMBER(FIND("Estoque - Tratores",C132)),"Tratores",
IF(ISNUMBER(FIND("Estoque - Máquinas pesadas",C132)),"Máquinas pesadas",
IF(ISNUMBER(FIND("Estoque - Reboques",C132)),"Reboques",
IF(C132="Estoque","Estoque",
IF(AND(ISNUMBER(C132),C132&gt;1000,C132&lt;2000),"Caminhões",
IF(AND(ISNUMBER(C132),C132&gt;2000,C132&lt;3000),"Tratores",
IF(AND(ISNUMBER(C132),C132&gt;3000,C132&lt;4000),"Carregadeiras",
IF(AND(ISNUMBER(C132),C132&gt;4000,C132&lt;5000),"Máquinas pesadas",
IF(AND(ISNUMBER(C132),C132&gt;5000,C132&lt;6000),"Colhedoras",
IF(AND(ISNUMBER(C132),C132&gt;7000,C132&lt;8000),"Irrigação",
IF(AND(ISNUMBER(C132),C132&gt;8000,C132&lt;9000),"Reboques",IF(AND(ISNUMBER(C132),C132&gt;0,C132&lt;1000),"Veic. Leves","")))))))))))))))))))))</f>
        <v>Tratores</v>
      </c>
      <c r="B132" s="111"/>
      <c r="C132" s="171">
        <v>2027</v>
      </c>
      <c r="D132" s="170">
        <v>5828</v>
      </c>
      <c r="E132" s="173" t="s">
        <v>20513</v>
      </c>
      <c r="F132" s="101" t="str">
        <f>IF(ISBLANK(K132), "Apenas Solicitação", "Tem OC")</f>
        <v>Apenas Solicitação</v>
      </c>
      <c r="G132" s="170">
        <v>2</v>
      </c>
      <c r="H132" s="113">
        <f>G132-I132</f>
        <v>2</v>
      </c>
      <c r="I132" s="113"/>
      <c r="J132" s="174">
        <v>45821</v>
      </c>
      <c r="K132" s="201"/>
      <c r="L132" s="173"/>
      <c r="M132" s="104" t="str">
        <f ca="1">IF(OR(N132="", N132=0), "", IF(N132&gt;TODAY(), "No prazo", "Atrasado"))</f>
        <v/>
      </c>
      <c r="N132" s="104" t="str">
        <f>IFERROR(K132 + VALUE(LEFT(L132, FIND(" ", L132) - 1)), "")</f>
        <v/>
      </c>
      <c r="O132" s="105" t="str">
        <f>IF(_xlfn.DAYS(K132,J132)&lt;0, "Aguardando OC", _xlfn.DAYS(K132,J132))</f>
        <v>Aguardando OC</v>
      </c>
      <c r="P132" s="201">
        <v>407506</v>
      </c>
      <c r="Q132" s="55"/>
      <c r="R132" s="201">
        <v>0</v>
      </c>
      <c r="S132" s="2">
        <v>221</v>
      </c>
      <c r="T132" s="65" t="s">
        <v>1029</v>
      </c>
      <c r="U132" s="170">
        <v>48.29</v>
      </c>
      <c r="V132" s="170"/>
      <c r="W132" s="117" t="str">
        <f>IFERROR(VLOOKUP(V132, Fornecedores!A:C, 3, FALSE), "")</f>
        <v/>
      </c>
      <c r="X132" s="105" t="str">
        <f>IFERROR(VLOOKUP(V132, Fornecedores!A:E, 5, FALSE), "")</f>
        <v/>
      </c>
      <c r="Y132" s="105" t="str">
        <f>IFERROR(VLOOKUP(V132, Fornecedores!A:F, 6, FALSE), "")</f>
        <v/>
      </c>
      <c r="Z132" s="101" t="str">
        <f>IF(H132=0, "Pedido entregue!", "Pendente")</f>
        <v>Pendente</v>
      </c>
      <c r="AA132" s="119"/>
      <c r="AB132" s="132" t="str">
        <f>IF(Z132="Pedido Entregue!", IF(AA132=1, "Retirado do Almoxarifado", IF(AA132=2, "Material devolvido", "Aguardando retirada")), IF(Z132="Pendente", "Entrega pendente", ""))</f>
        <v>Entrega pendente</v>
      </c>
      <c r="AC132" s="18">
        <v>1</v>
      </c>
      <c r="AD132" s="18">
        <f>AC132/SUMIF($P:$P,P132,$AC:$AC)</f>
        <v>1</v>
      </c>
      <c r="AE132" s="18">
        <f>IF(R132=0,0,AC132/SUMIF($R:$R,R132,$AC:$AC))</f>
        <v>0</v>
      </c>
      <c r="AF132" s="18">
        <f>IF(R132=0,1,0)</f>
        <v>1</v>
      </c>
      <c r="AH132" t="str">
        <f>TEXT(J132,"MMMM")</f>
        <v>junho</v>
      </c>
    </row>
    <row r="133" spans="1:34" ht="12.75" hidden="1" customHeight="1" x14ac:dyDescent="0.25">
      <c r="A133" s="90" t="str">
        <f>IF(C133="Oficina Diversos","Oficina Geral",
IF(ISNUMBER(FIND("Estoque - Colhedoras",C133)),"Colhedoras",IF(ISNUMBER(FIND("Caldeiraria",C133)),"Caldeiraria",IF(ISNUMBER(FIND("Borracharia",C133)),"Borracharia",IF(ISNUMBER(FIND("Lubrificação",C133)),"Lubrificação",
IF(ISNUMBER(FIND("Estoque - Carregadeiras",C133)),"Carregadeiras",IF(ISNUMBER(FIND("Estoque - Veic. Leves",C133)),"Veic. Leves",
IF(ISNUMBER(FIND("Estoque - Caminhões",C133)),"Caminhões",IF(ISNUMBER(FIND("Estoque - Transbordos",C133)),"Transbordos",
IF(ISNUMBER(FIND("Estoque - Tratores",C133)),"Tratores",
IF(ISNUMBER(FIND("Estoque - Máquinas pesadas",C133)),"Máquinas pesadas",
IF(ISNUMBER(FIND("Estoque - Reboques",C133)),"Reboques",
IF(C133="Estoque","Estoque",
IF(AND(ISNUMBER(C133),C133&gt;1000,C133&lt;2000),"Caminhões",
IF(AND(ISNUMBER(C133),C133&gt;2000,C133&lt;3000),"Tratores",
IF(AND(ISNUMBER(C133),C133&gt;3000,C133&lt;4000),"Carregadeiras",
IF(AND(ISNUMBER(C133),C133&gt;4000,C133&lt;5000),"Máquinas pesadas",
IF(AND(ISNUMBER(C133),C133&gt;5000,C133&lt;6000),"Colhedoras",
IF(AND(ISNUMBER(C133),C133&gt;7000,C133&lt;8000),"Irrigação",
IF(AND(ISNUMBER(C133),C133&gt;8000,C133&lt;9000),"Reboques",IF(AND(ISNUMBER(C133),C133&gt;0,C133&lt;1000),"Veic. Leves","")))))))))))))))))))))</f>
        <v>Caminhões</v>
      </c>
      <c r="B133" s="8"/>
      <c r="C133" s="2">
        <v>1002</v>
      </c>
      <c r="D133" s="2">
        <v>6174</v>
      </c>
      <c r="E133" s="3" t="s">
        <v>303</v>
      </c>
      <c r="F133" s="14" t="str">
        <f>IF(ISBLANK(K133), "Apenas Solicitação", "Tem OC")</f>
        <v>Tem OC</v>
      </c>
      <c r="G133" s="2">
        <v>1</v>
      </c>
      <c r="H133" s="2">
        <f>G133-I133</f>
        <v>0</v>
      </c>
      <c r="I133" s="2">
        <v>1</v>
      </c>
      <c r="J133" s="4">
        <v>45742</v>
      </c>
      <c r="K133" s="180">
        <v>45759</v>
      </c>
      <c r="L133" s="3"/>
      <c r="M133" s="44"/>
      <c r="N133" s="44" t="str">
        <f>IFERROR(K133 + VALUE(LEFT(L133, FIND(" ", L133) - 1)), "")</f>
        <v/>
      </c>
      <c r="O133" s="3">
        <f>IF(_xlfn.DAYS(K133,J133)&lt;0, "Aguardando OC", _xlfn.DAYS(K133,J133))</f>
        <v>17</v>
      </c>
      <c r="P133" s="14">
        <v>397171</v>
      </c>
      <c r="Q133" s="2">
        <v>1139444</v>
      </c>
      <c r="R133" s="14">
        <v>166231</v>
      </c>
      <c r="S133" s="2">
        <v>683</v>
      </c>
      <c r="T133" s="65" t="s">
        <v>301</v>
      </c>
      <c r="U133" s="21">
        <v>889</v>
      </c>
      <c r="V133" s="2">
        <v>11198</v>
      </c>
      <c r="W133" s="47" t="str">
        <f>IFERROR(VLOOKUP(V133, Fornecedores!A:C, 3, FALSE), "")</f>
        <v>4E EQUIPAMENTOS</v>
      </c>
      <c r="X133" s="43" t="str">
        <f>IFERROR(VLOOKUP(V133, Fornecedores!A:E, 5, FALSE), "")</f>
        <v>Goiânia</v>
      </c>
      <c r="Y133" s="43" t="str">
        <f>IFERROR(VLOOKUP(V133, Fornecedores!A:F, 6, FALSE), "")</f>
        <v>GO</v>
      </c>
      <c r="Z133" s="14" t="str">
        <f>IF(H133=0, "Pedido entregue!", "Pendente")</f>
        <v>Pedido entregue!</v>
      </c>
      <c r="AA133" s="59"/>
      <c r="AB133" s="58" t="str">
        <f>IF(Z133="Pedido Entregue!", IF(AA133=1, "Retirado do Almoxarifado", IF(AA133=2, "Material devolvido", "Aguardando retirada")), IF(Z133="Pendente", "Entrega pendente", ""))</f>
        <v>Aguardando retirada</v>
      </c>
      <c r="AC133" s="18">
        <v>1</v>
      </c>
      <c r="AD133" s="18">
        <f>AC133/SUMIF($P:$P,P133,$AC:$AC)</f>
        <v>1</v>
      </c>
      <c r="AE133" s="18">
        <f>IF(R133=0,0,AC133/SUMIF($R:$R,R133,$AC:$AC))</f>
        <v>0.5</v>
      </c>
      <c r="AF133" s="18">
        <f>IF(R133=0,1,0)</f>
        <v>0</v>
      </c>
      <c r="AG133" s="18">
        <f>IF(R133=0,#REF!-J133,0)</f>
        <v>0</v>
      </c>
      <c r="AH133" t="str">
        <f>TEXT(J133,"MMMM")</f>
        <v>março</v>
      </c>
    </row>
    <row r="134" spans="1:34" ht="12.75" hidden="1" customHeight="1" x14ac:dyDescent="0.25">
      <c r="A134" s="90" t="str">
        <f>IF(C134="Oficina Diversos","Oficina Geral",
IF(ISNUMBER(FIND("Estoque - Colhedoras",C134)),"Colhedoras",IF(ISNUMBER(FIND("Caldeiraria",C134)),"Caldeiraria",IF(ISNUMBER(FIND("Borracharia",C134)),"Borracharia",IF(ISNUMBER(FIND("Lubrificação",C134)),"Lubrificação",
IF(ISNUMBER(FIND("Estoque - Carregadeiras",C134)),"Carregadeiras",IF(ISNUMBER(FIND("Estoque - Veic. Leves",C134)),"Veic. Leves",
IF(ISNUMBER(FIND("Estoque - Caminhões",C134)),"Caminhões",IF(ISNUMBER(FIND("Estoque - Transbordos",C134)),"Transbordos",
IF(ISNUMBER(FIND("Estoque - Tratores",C134)),"Tratores",
IF(ISNUMBER(FIND("Estoque - Máquinas pesadas",C134)),"Máquinas pesadas",
IF(ISNUMBER(FIND("Estoque - Reboques",C134)),"Reboques",
IF(C134="Estoque","Estoque",
IF(AND(ISNUMBER(C134),C134&gt;1000,C134&lt;2000),"Caminhões",
IF(AND(ISNUMBER(C134),C134&gt;2000,C134&lt;3000),"Tratores",
IF(AND(ISNUMBER(C134),C134&gt;3000,C134&lt;4000),"Carregadeiras",
IF(AND(ISNUMBER(C134),C134&gt;4000,C134&lt;5000),"Máquinas pesadas",
IF(AND(ISNUMBER(C134),C134&gt;5000,C134&lt;6000),"Colhedoras",
IF(AND(ISNUMBER(C134),C134&gt;7000,C134&lt;8000),"Irrigação",
IF(AND(ISNUMBER(C134),C134&gt;8000,C134&lt;9000),"Reboques",IF(AND(ISNUMBER(C134),C134&gt;0,C134&lt;1000),"Veic. Leves","")))))))))))))))))))))</f>
        <v>Caminhões</v>
      </c>
      <c r="B134" s="8"/>
      <c r="C134" s="2">
        <v>1005</v>
      </c>
      <c r="D134" s="2">
        <v>6174</v>
      </c>
      <c r="E134" s="3" t="s">
        <v>303</v>
      </c>
      <c r="F134" s="14" t="str">
        <f>IF(ISBLANK(K134), "Apenas Solicitação", "Tem OC")</f>
        <v>Tem OC</v>
      </c>
      <c r="G134" s="2">
        <v>1</v>
      </c>
      <c r="H134" s="2">
        <f>G134-I134</f>
        <v>0</v>
      </c>
      <c r="I134" s="2">
        <v>1</v>
      </c>
      <c r="J134" s="4">
        <v>45751</v>
      </c>
      <c r="K134" s="180">
        <v>45759</v>
      </c>
      <c r="L134" s="3"/>
      <c r="M134" s="44"/>
      <c r="N134" s="44" t="str">
        <f>IFERROR(K134 + VALUE(LEFT(L134, FIND(" ", L134) - 1)), "")</f>
        <v/>
      </c>
      <c r="O134" s="3">
        <f>IF(_xlfn.DAYS(K134,J134)&lt;0, "Aguardando OC", _xlfn.DAYS(K134,J134))</f>
        <v>8</v>
      </c>
      <c r="P134" s="14">
        <v>398076</v>
      </c>
      <c r="Q134" s="2">
        <v>1141958</v>
      </c>
      <c r="R134" s="14">
        <v>166231</v>
      </c>
      <c r="S134" s="2">
        <v>685</v>
      </c>
      <c r="T134" s="65" t="s">
        <v>15</v>
      </c>
      <c r="U134" s="21">
        <v>889</v>
      </c>
      <c r="V134" s="2">
        <v>11198</v>
      </c>
      <c r="W134" s="47" t="str">
        <f>IFERROR(VLOOKUP(V134, Fornecedores!A:C, 3, FALSE), "")</f>
        <v>4E EQUIPAMENTOS</v>
      </c>
      <c r="X134" s="43" t="str">
        <f>IFERROR(VLOOKUP(V134, Fornecedores!A:E, 5, FALSE), "")</f>
        <v>Goiânia</v>
      </c>
      <c r="Y134" s="43" t="str">
        <f>IFERROR(VLOOKUP(V134, Fornecedores!A:F, 6, FALSE), "")</f>
        <v>GO</v>
      </c>
      <c r="Z134" s="14" t="str">
        <f>IF(H134=0, "Pedido entregue!", "Pendente")</f>
        <v>Pedido entregue!</v>
      </c>
      <c r="AA134" s="59"/>
      <c r="AB134" s="58" t="str">
        <f>IF(Z134="Pedido Entregue!", IF(AA134=1, "Retirado do Almoxarifado", IF(AA134=2, "Material devolvido", "Aguardando retirada")), IF(Z134="Pendente", "Entrega pendente", ""))</f>
        <v>Aguardando retirada</v>
      </c>
      <c r="AC134" s="18">
        <v>1</v>
      </c>
      <c r="AD134" s="18">
        <f>AC134/SUMIF($P:$P,P134,$AC:$AC)</f>
        <v>1</v>
      </c>
      <c r="AE134" s="18">
        <f>IF(R134=0,0,AC134/SUMIF($R:$R,R134,$AC:$AC))</f>
        <v>0.5</v>
      </c>
      <c r="AF134" s="18">
        <f>IF(R134=0,1,0)</f>
        <v>0</v>
      </c>
      <c r="AG134" s="18">
        <f>IF(R134=0,#REF!-J134,0)</f>
        <v>0</v>
      </c>
      <c r="AH134" t="str">
        <f>TEXT(J134,"MMMM")</f>
        <v>abril</v>
      </c>
    </row>
    <row r="135" spans="1:34" ht="12.75" hidden="1" customHeight="1" x14ac:dyDescent="0.25">
      <c r="A135" s="90" t="str">
        <f>IF(C135="Oficina Diversos","Oficina Geral",
IF(ISNUMBER(FIND("Estoque - Colhedoras",C135)),"Colhedoras",IF(ISNUMBER(FIND("Caldeiraria",C135)),"Caldeiraria",IF(ISNUMBER(FIND("Borracharia",C135)),"Borracharia",IF(ISNUMBER(FIND("Lubrificação",C135)),"Lubrificação",
IF(ISNUMBER(FIND("Estoque - Carregadeiras",C135)),"Carregadeiras",IF(ISNUMBER(FIND("Estoque - Veic. Leves",C135)),"Veic. Leves",
IF(ISNUMBER(FIND("Estoque - Caminhões",C135)),"Caminhões",IF(ISNUMBER(FIND("Estoque - Transbordos",C135)),"Transbordos",
IF(ISNUMBER(FIND("Estoque - Tratores",C135)),"Tratores",
IF(ISNUMBER(FIND("Estoque - Máquinas pesadas",C135)),"Máquinas pesadas",
IF(ISNUMBER(FIND("Estoque - Reboques",C135)),"Reboques",
IF(C135="Estoque","Estoque",
IF(AND(ISNUMBER(C135),C135&gt;1000,C135&lt;2000),"Caminhões",
IF(AND(ISNUMBER(C135),C135&gt;2000,C135&lt;3000),"Tratores",
IF(AND(ISNUMBER(C135),C135&gt;3000,C135&lt;4000),"Carregadeiras",
IF(AND(ISNUMBER(C135),C135&gt;4000,C135&lt;5000),"Máquinas pesadas",
IF(AND(ISNUMBER(C135),C135&gt;5000,C135&lt;6000),"Colhedoras",
IF(AND(ISNUMBER(C135),C135&gt;7000,C135&lt;8000),"Irrigação",
IF(AND(ISNUMBER(C135),C135&gt;8000,C135&lt;9000),"Reboques",IF(AND(ISNUMBER(C135),C135&gt;0,C135&lt;1000),"Veic. Leves","")))))))))))))))))))))</f>
        <v>Tratores</v>
      </c>
      <c r="B135" s="111"/>
      <c r="C135" s="140">
        <v>2035</v>
      </c>
      <c r="D135" s="139">
        <v>6218</v>
      </c>
      <c r="E135" s="141" t="s">
        <v>20261</v>
      </c>
      <c r="F135" s="101" t="str">
        <f>IF(ISBLANK(K135), "Apenas Solicitação", "Tem OC")</f>
        <v>Tem OC</v>
      </c>
      <c r="G135" s="139">
        <v>1</v>
      </c>
      <c r="H135" s="113">
        <f>G135-I135</f>
        <v>0</v>
      </c>
      <c r="I135" s="113">
        <v>1</v>
      </c>
      <c r="J135" s="142">
        <v>45813</v>
      </c>
      <c r="K135" s="182">
        <v>45819</v>
      </c>
      <c r="L135" s="141" t="s">
        <v>20152</v>
      </c>
      <c r="M135" s="104" t="str">
        <f ca="1">IF(OR(N135="", N135=0), "", IF(N135&gt;TODAY(), "No prazo", "Atrasado"))</f>
        <v>Atrasado</v>
      </c>
      <c r="N135" s="104">
        <f>IFERROR(K135 + VALUE(LEFT(L135, FIND(" ", L135) - 1)), "")</f>
        <v>45820</v>
      </c>
      <c r="O135" s="105">
        <f>IF(_xlfn.DAYS(K135,J135)&lt;0, "Aguardando OC", _xlfn.DAYS(K135,J135))</f>
        <v>6</v>
      </c>
      <c r="P135" s="199">
        <v>406201</v>
      </c>
      <c r="Q135" s="55"/>
      <c r="R135" s="199">
        <v>168979</v>
      </c>
      <c r="S135" s="139">
        <v>221</v>
      </c>
      <c r="T135" s="65" t="s">
        <v>1029</v>
      </c>
      <c r="U135" s="165">
        <v>14.41</v>
      </c>
      <c r="V135" s="139">
        <v>13341</v>
      </c>
      <c r="W135" s="117" t="str">
        <f>IFERROR(VLOOKUP(V135, Fornecedores!A:C, 3, FALSE), "")</f>
        <v>DISMA DISTRIBUIDORA</v>
      </c>
      <c r="X135" s="105" t="str">
        <f>IFERROR(VLOOKUP(V135, Fornecedores!A:E, 5, FALSE), "")</f>
        <v>Araçatuba</v>
      </c>
      <c r="Y135" s="105" t="str">
        <f>IFERROR(VLOOKUP(V135, Fornecedores!A:F, 6, FALSE), "")</f>
        <v>SP</v>
      </c>
      <c r="Z135" s="101" t="str">
        <f>IF(H135=0, "Pedido entregue!", "Pendente")</f>
        <v>Pedido entregue!</v>
      </c>
      <c r="AA135" s="119"/>
      <c r="AB135" s="132" t="str">
        <f>IF(Z135="Pedido Entregue!", IF(AA135=1, "Retirado do Almoxarifado", IF(AA135=2, "Material devolvido", "Aguardando retirada")), IF(Z135="Pendente", "Entrega pendente", ""))</f>
        <v>Aguardando retirada</v>
      </c>
      <c r="AC135" s="18">
        <v>1</v>
      </c>
      <c r="AD135" s="18">
        <f>AC135/SUMIF($P:$P,P135,$AC:$AC)</f>
        <v>1</v>
      </c>
      <c r="AE135" s="18">
        <f>IF(R135=0,0,AC135/SUMIF($R:$R,R135,$AC:$AC))</f>
        <v>0.16666666666666666</v>
      </c>
      <c r="AF135" s="18">
        <f>IF(R135=0,1,0)</f>
        <v>0</v>
      </c>
      <c r="AH135" t="str">
        <f>TEXT(J135,"MMMM")</f>
        <v>junho</v>
      </c>
    </row>
    <row r="136" spans="1:34" ht="12.75" customHeight="1" x14ac:dyDescent="0.25">
      <c r="A136" s="90" t="str">
        <f>IF(C136="Oficina Diversos","Oficina Geral",
IF(ISNUMBER(FIND("Estoque - Colhedoras",C136)),"Colhedoras",IF(ISNUMBER(FIND("Caldeiraria",C136)),"Caldeiraria",IF(ISNUMBER(FIND("Borracharia",C136)),"Borracharia",IF(ISNUMBER(FIND("Lubrificação",C136)),"Lubrificação",
IF(ISNUMBER(FIND("Estoque - Carregadeiras",C136)),"Carregadeiras",IF(ISNUMBER(FIND("Estoque - Veic. Leves",C136)),"Veic. Leves",
IF(ISNUMBER(FIND("Estoque - Caminhões",C136)),"Caminhões",IF(ISNUMBER(FIND("Estoque - Transbordos",C136)),"Transbordos",
IF(ISNUMBER(FIND("Estoque - Tratores",C136)),"Tratores",
IF(ISNUMBER(FIND("Estoque - Máquinas pesadas",C136)),"Máquinas pesadas",
IF(ISNUMBER(FIND("Estoque - Reboques",C136)),"Reboques",
IF(C136="Estoque","Estoque",
IF(AND(ISNUMBER(C136),C136&gt;1000,C136&lt;2000),"Caminhões",
IF(AND(ISNUMBER(C136),C136&gt;2000,C136&lt;3000),"Tratores",
IF(AND(ISNUMBER(C136),C136&gt;3000,C136&lt;4000),"Carregadeiras",
IF(AND(ISNUMBER(C136),C136&gt;4000,C136&lt;5000),"Máquinas pesadas",
IF(AND(ISNUMBER(C136),C136&gt;5000,C136&lt;6000),"Colhedoras",
IF(AND(ISNUMBER(C136),C136&gt;7000,C136&lt;8000),"Irrigação",
IF(AND(ISNUMBER(C136),C136&gt;8000,C136&lt;9000),"Reboques",IF(AND(ISNUMBER(C136),C136&gt;0,C136&lt;1000),"Veic. Leves","")))))))))))))))))))))</f>
        <v>Tratores</v>
      </c>
      <c r="B136" s="111"/>
      <c r="C136" s="126">
        <v>2025</v>
      </c>
      <c r="D136" s="2">
        <v>6273</v>
      </c>
      <c r="E136" s="3" t="s">
        <v>20100</v>
      </c>
      <c r="F136" s="101" t="str">
        <f>IF(ISBLANK(K136), "Apenas Solicitação", "Tem OC")</f>
        <v>Apenas Solicitação</v>
      </c>
      <c r="G136" s="2">
        <v>6</v>
      </c>
      <c r="H136" s="113">
        <f>G136-I136</f>
        <v>6</v>
      </c>
      <c r="I136" s="113"/>
      <c r="J136" s="4">
        <v>45805</v>
      </c>
      <c r="K136" s="14"/>
      <c r="L136" s="3"/>
      <c r="M136" s="104" t="str">
        <f ca="1">IF(OR(N136="", N136=0), "", IF(N136&gt;TODAY(), "No prazo", "Atrasado"))</f>
        <v/>
      </c>
      <c r="N136" s="104" t="str">
        <f>IFERROR(K136 + VALUE(LEFT(L136, FIND(" ", L136) - 1)), "")</f>
        <v/>
      </c>
      <c r="O136" s="105" t="str">
        <f>IF(_xlfn.DAYS(K136,J136)&lt;0, "Aguardando OC", _xlfn.DAYS(K136,J136))</f>
        <v>Aguardando OC</v>
      </c>
      <c r="P136" s="14">
        <v>405033</v>
      </c>
      <c r="Q136" s="55"/>
      <c r="R136" s="14">
        <v>0</v>
      </c>
      <c r="S136" s="2">
        <v>221</v>
      </c>
      <c r="T136" s="65" t="s">
        <v>1029</v>
      </c>
      <c r="U136" s="21">
        <v>503.20499999999998</v>
      </c>
      <c r="V136" s="2"/>
      <c r="W136" s="117" t="str">
        <f>IFERROR(VLOOKUP(V136, Fornecedores!A:C, 3, FALSE), "")</f>
        <v/>
      </c>
      <c r="X136" s="105" t="str">
        <f>IFERROR(VLOOKUP(V136, Fornecedores!A:E, 5, FALSE), "")</f>
        <v/>
      </c>
      <c r="Y136" s="105" t="str">
        <f>IFERROR(VLOOKUP(V136, Fornecedores!A:F, 6, FALSE), "")</f>
        <v/>
      </c>
      <c r="Z136" s="101" t="str">
        <f>IF(H136=0, "Pedido entregue!", "Pendente")</f>
        <v>Pendente</v>
      </c>
      <c r="AA136" s="119"/>
      <c r="AB136" s="132" t="str">
        <f>IF(Z136="Pedido Entregue!", IF(AA136=1, "Retirado do Almoxarifado", IF(AA136=2, "Material devolvido", "Aguardando retirada")), IF(Z136="Pendente", "Entrega pendente", ""))</f>
        <v>Entrega pendente</v>
      </c>
      <c r="AC136" s="18">
        <v>1</v>
      </c>
      <c r="AD136" s="18">
        <f>AC136/SUMIF($P:$P,P136,$AC:$AC)</f>
        <v>1</v>
      </c>
      <c r="AE136" s="18">
        <f>IF(R136=0,0,AC136/SUMIF($R:$R,R136,$AC:$AC))</f>
        <v>0</v>
      </c>
      <c r="AF136" s="18">
        <f>IF(R136=0,1,0)</f>
        <v>1</v>
      </c>
      <c r="AH136" t="str">
        <f>TEXT(J136,"MMMM")</f>
        <v>maio</v>
      </c>
    </row>
    <row r="137" spans="1:34" ht="12.75" customHeight="1" x14ac:dyDescent="0.25">
      <c r="A137" s="90" t="str">
        <f>IF(C137="Oficina Diversos","Oficina Geral",
IF(ISNUMBER(FIND("Estoque - Colhedoras",C137)),"Colhedoras",IF(ISNUMBER(FIND("Caldeiraria",C137)),"Caldeiraria",IF(ISNUMBER(FIND("Borracharia",C137)),"Borracharia",IF(ISNUMBER(FIND("Lubrificação",C137)),"Lubrificação",
IF(ISNUMBER(FIND("Estoque - Carregadeiras",C137)),"Carregadeiras",IF(ISNUMBER(FIND("Estoque - Veic. Leves",C137)),"Veic. Leves",
IF(ISNUMBER(FIND("Estoque - Caminhões",C137)),"Caminhões",IF(ISNUMBER(FIND("Estoque - Transbordos",C137)),"Transbordos",
IF(ISNUMBER(FIND("Estoque - Tratores",C137)),"Tratores",
IF(ISNUMBER(FIND("Estoque - Máquinas pesadas",C137)),"Máquinas pesadas",
IF(ISNUMBER(FIND("Estoque - Reboques",C137)),"Reboques",
IF(C137="Estoque","Estoque",
IF(AND(ISNUMBER(C137),C137&gt;1000,C137&lt;2000),"Caminhões",
IF(AND(ISNUMBER(C137),C137&gt;2000,C137&lt;3000),"Tratores",
IF(AND(ISNUMBER(C137),C137&gt;3000,C137&lt;4000),"Carregadeiras",
IF(AND(ISNUMBER(C137),C137&gt;4000,C137&lt;5000),"Máquinas pesadas",
IF(AND(ISNUMBER(C137),C137&gt;5000,C137&lt;6000),"Colhedoras",
IF(AND(ISNUMBER(C137),C137&gt;7000,C137&lt;8000),"Irrigação",
IF(AND(ISNUMBER(C137),C137&gt;8000,C137&lt;9000),"Reboques",IF(AND(ISNUMBER(C137),C137&gt;0,C137&lt;1000),"Veic. Leves","")))))))))))))))))))))</f>
        <v>Tratores</v>
      </c>
      <c r="B137" s="8"/>
      <c r="C137" s="2">
        <v>2025</v>
      </c>
      <c r="D137" s="2">
        <v>6275</v>
      </c>
      <c r="E137" s="3" t="s">
        <v>20101</v>
      </c>
      <c r="F137" s="14" t="str">
        <f>IF(ISBLANK(K137), "Apenas Solicitação", "Tem OC")</f>
        <v>Apenas Solicitação</v>
      </c>
      <c r="G137" s="2">
        <v>1</v>
      </c>
      <c r="H137" s="2">
        <f>G137-I137</f>
        <v>1</v>
      </c>
      <c r="I137" s="2">
        <v>0</v>
      </c>
      <c r="J137" s="4">
        <v>45805</v>
      </c>
      <c r="K137" s="14"/>
      <c r="L137" s="3"/>
      <c r="M137" s="44" t="str">
        <f ca="1">IF(OR(N137="", N137=0), "", IF(N137&gt;TODAY(), "No prazo", "Atrasado"))</f>
        <v/>
      </c>
      <c r="N137" s="44" t="str">
        <f>IFERROR(K137 + VALUE(LEFT(L137, FIND(" ", L137) - 1)), "")</f>
        <v/>
      </c>
      <c r="O137" s="3" t="str">
        <f>IF(_xlfn.DAYS(K137,J137)&lt;0, "Aguardando OC", _xlfn.DAYS(K137,J137))</f>
        <v>Aguardando OC</v>
      </c>
      <c r="P137" s="14">
        <v>405012</v>
      </c>
      <c r="Q137" s="55"/>
      <c r="R137" s="14">
        <v>0</v>
      </c>
      <c r="S137" s="2">
        <v>221</v>
      </c>
      <c r="T137" s="65" t="s">
        <v>1029</v>
      </c>
      <c r="U137" s="21">
        <v>212.08</v>
      </c>
      <c r="V137" s="2"/>
      <c r="W137" s="47" t="str">
        <f>IFERROR(VLOOKUP(V137, Fornecedores!A:C, 3, FALSE), "")</f>
        <v/>
      </c>
      <c r="X137" s="43" t="str">
        <f>IFERROR(VLOOKUP(V137, Fornecedores!A:E, 5, FALSE), "")</f>
        <v/>
      </c>
      <c r="Y137" s="43" t="str">
        <f>IFERROR(VLOOKUP(V137, Fornecedores!A:F, 6, FALSE), "")</f>
        <v/>
      </c>
      <c r="Z137" s="14" t="str">
        <f>IF(H137=0, "Pedido entregue!", "Pendente")</f>
        <v>Pendente</v>
      </c>
      <c r="AA137" s="59"/>
      <c r="AB137" s="58" t="str">
        <f>IF(Z137="Pedido Entregue!", IF(AA137=1, "Retirado do Almoxarifado", IF(AA137=2, "Material devolvido", "Aguardando retirada")), IF(Z137="Pendente", "Entrega pendente", ""))</f>
        <v>Entrega pendente</v>
      </c>
      <c r="AC137" s="18">
        <v>1</v>
      </c>
      <c r="AD137" s="18">
        <f>AC137/SUMIF($P:$P,P137,$AC:$AC)</f>
        <v>1</v>
      </c>
      <c r="AE137" s="18">
        <f>IF(R137=0,0,AC137/SUMIF($R:$R,R137,$AC:$AC))</f>
        <v>0</v>
      </c>
      <c r="AF137" s="18">
        <f>IF(R137=0,1,0)</f>
        <v>1</v>
      </c>
      <c r="AH137" t="str">
        <f>TEXT(J137,"MMMM")</f>
        <v>maio</v>
      </c>
    </row>
    <row r="138" spans="1:34" ht="12.75" customHeight="1" x14ac:dyDescent="0.25">
      <c r="A138" s="90" t="str">
        <f>IF(C138="Oficina Diversos","Oficina Geral",
IF(ISNUMBER(FIND("Estoque - Colhedoras",C138)),"Colhedoras",IF(ISNUMBER(FIND("Caldeiraria",C138)),"Caldeiraria",IF(ISNUMBER(FIND("Borracharia",C138)),"Borracharia",IF(ISNUMBER(FIND("Lubrificação",C138)),"Lubrificação",
IF(ISNUMBER(FIND("Estoque - Carregadeiras",C138)),"Carregadeiras",IF(ISNUMBER(FIND("Estoque - Veic. Leves",C138)),"Veic. Leves",
IF(ISNUMBER(FIND("Estoque - Caminhões",C138)),"Caminhões",IF(ISNUMBER(FIND("Estoque - Transbordos",C138)),"Transbordos",
IF(ISNUMBER(FIND("Estoque - Tratores",C138)),"Tratores",
IF(ISNUMBER(FIND("Estoque - Máquinas pesadas",C138)),"Máquinas pesadas",
IF(ISNUMBER(FIND("Estoque - Reboques",C138)),"Reboques",
IF(C138="Estoque","Estoque",
IF(AND(ISNUMBER(C138),C138&gt;1000,C138&lt;2000),"Caminhões",
IF(AND(ISNUMBER(C138),C138&gt;2000,C138&lt;3000),"Tratores",
IF(AND(ISNUMBER(C138),C138&gt;3000,C138&lt;4000),"Carregadeiras",
IF(AND(ISNUMBER(C138),C138&gt;4000,C138&lt;5000),"Máquinas pesadas",
IF(AND(ISNUMBER(C138),C138&gt;5000,C138&lt;6000),"Colhedoras",
IF(AND(ISNUMBER(C138),C138&gt;7000,C138&lt;8000),"Irrigação",
IF(AND(ISNUMBER(C138),C138&gt;8000,C138&lt;9000),"Reboques",IF(AND(ISNUMBER(C138),C138&gt;0,C138&lt;1000),"Veic. Leves","")))))))))))))))))))))</f>
        <v>Borracharia</v>
      </c>
      <c r="B138" s="111"/>
      <c r="C138" s="107" t="s">
        <v>20245</v>
      </c>
      <c r="D138" s="2">
        <v>6473</v>
      </c>
      <c r="E138" s="3" t="s">
        <v>20764</v>
      </c>
      <c r="F138" s="101" t="str">
        <f>IF(ISBLANK(K138), "Apenas Solicitação", "Tem OC")</f>
        <v>Apenas Solicitação</v>
      </c>
      <c r="G138" s="2">
        <v>1</v>
      </c>
      <c r="H138" s="113">
        <f>G138-I138</f>
        <v>1</v>
      </c>
      <c r="I138" s="113"/>
      <c r="J138" s="4">
        <v>45826</v>
      </c>
      <c r="K138" s="14"/>
      <c r="L138" s="3"/>
      <c r="M138" s="104" t="str">
        <f ca="1">IF(OR(N138="", N138=0), "", IF(N138&gt;TODAY(), "No prazo", "Atrasado"))</f>
        <v/>
      </c>
      <c r="N138" s="104" t="str">
        <f>IFERROR(K138 + VALUE(LEFT(L138, FIND(" ", L138) - 1)), "")</f>
        <v/>
      </c>
      <c r="O138" s="105" t="str">
        <f>IF(_xlfn.DAYS(K138,J138)&lt;0, "Aguardando OC", _xlfn.DAYS(K138,J138))</f>
        <v>Aguardando OC</v>
      </c>
      <c r="P138" s="14">
        <v>408283</v>
      </c>
      <c r="Q138" s="55"/>
      <c r="R138" s="14">
        <v>0</v>
      </c>
      <c r="S138" s="2">
        <v>221</v>
      </c>
      <c r="T138" s="65" t="s">
        <v>1029</v>
      </c>
      <c r="U138" s="21">
        <v>30</v>
      </c>
      <c r="V138" s="2"/>
      <c r="W138" s="117" t="str">
        <f>IFERROR(VLOOKUP(V138, Fornecedores!A:C, 3, FALSE), "")</f>
        <v/>
      </c>
      <c r="X138" s="105" t="str">
        <f>IFERROR(VLOOKUP(V138, Fornecedores!A:E, 5, FALSE), "")</f>
        <v/>
      </c>
      <c r="Y138" s="105" t="str">
        <f>IFERROR(VLOOKUP(V138, Fornecedores!A:F, 6, FALSE), "")</f>
        <v/>
      </c>
      <c r="Z138" s="101" t="str">
        <f>IF(H138=0, "Pedido entregue!", "Pendente")</f>
        <v>Pendente</v>
      </c>
      <c r="AA138" s="119"/>
      <c r="AB138" s="132" t="str">
        <f>IF(Z138="Pedido Entregue!", IF(AA138=1, "Retirado do Almoxarifado", IF(AA138=2, "Material devolvido", "Aguardando retirada")), IF(Z138="Pendente", "Entrega pendente", ""))</f>
        <v>Entrega pendente</v>
      </c>
      <c r="AC138" s="18">
        <v>1</v>
      </c>
      <c r="AD138" s="18">
        <f>AC138/SUMIF($P:$P,P138,$AC:$AC)</f>
        <v>1</v>
      </c>
      <c r="AE138" s="18">
        <f>IF(R138=0,0,AC138/SUMIF($R:$R,R138,$AC:$AC))</f>
        <v>0</v>
      </c>
      <c r="AF138" s="18">
        <f>IF(R138=0,1,0)</f>
        <v>1</v>
      </c>
      <c r="AH138" t="str">
        <f>TEXT(J138,"MMMM")</f>
        <v>junho</v>
      </c>
    </row>
    <row r="139" spans="1:34" ht="12.75" customHeight="1" x14ac:dyDescent="0.25">
      <c r="A139" s="90" t="str">
        <f>IF(C139="Oficina Diversos","Oficina Geral",
IF(ISNUMBER(FIND("Estoque - Colhedoras",C139)),"Colhedoras",IF(ISNUMBER(FIND("Caldeiraria",C139)),"Caldeiraria",IF(ISNUMBER(FIND("Borracharia",C139)),"Borracharia",IF(ISNUMBER(FIND("Lubrificação",C139)),"Lubrificação",
IF(ISNUMBER(FIND("Estoque - Carregadeiras",C139)),"Carregadeiras",IF(ISNUMBER(FIND("Estoque - Veic. Leves",C139)),"Veic. Leves",
IF(ISNUMBER(FIND("Estoque - Caminhões",C139)),"Caminhões",IF(ISNUMBER(FIND("Estoque - Transbordos",C139)),"Transbordos",
IF(ISNUMBER(FIND("Estoque - Tratores",C139)),"Tratores",
IF(ISNUMBER(FIND("Estoque - Máquinas pesadas",C139)),"Máquinas pesadas",
IF(ISNUMBER(FIND("Estoque - Reboques",C139)),"Reboques",
IF(C139="Estoque","Estoque",
IF(AND(ISNUMBER(C139),C139&gt;1000,C139&lt;2000),"Caminhões",
IF(AND(ISNUMBER(C139),C139&gt;2000,C139&lt;3000),"Tratores",
IF(AND(ISNUMBER(C139),C139&gt;3000,C139&lt;4000),"Carregadeiras",
IF(AND(ISNUMBER(C139),C139&gt;4000,C139&lt;5000),"Máquinas pesadas",
IF(AND(ISNUMBER(C139),C139&gt;5000,C139&lt;6000),"Colhedoras",
IF(AND(ISNUMBER(C139),C139&gt;7000,C139&lt;8000),"Irrigação",
IF(AND(ISNUMBER(C139),C139&gt;8000,C139&lt;9000),"Reboques",IF(AND(ISNUMBER(C139),C139&gt;0,C139&lt;1000),"Veic. Leves","")))))))))))))))))))))</f>
        <v>Tratores</v>
      </c>
      <c r="B139" s="111"/>
      <c r="C139" s="126">
        <v>2027</v>
      </c>
      <c r="D139" s="2">
        <v>6759</v>
      </c>
      <c r="E139" s="3" t="s">
        <v>20102</v>
      </c>
      <c r="F139" s="101" t="str">
        <f>IF(ISBLANK(K139), "Apenas Solicitação", "Tem OC")</f>
        <v>Apenas Solicitação</v>
      </c>
      <c r="G139" s="2">
        <v>6</v>
      </c>
      <c r="H139" s="113">
        <f>G139-I139</f>
        <v>6</v>
      </c>
      <c r="I139" s="113"/>
      <c r="J139" s="4">
        <v>45805</v>
      </c>
      <c r="K139" s="14"/>
      <c r="L139" s="3"/>
      <c r="M139" s="104" t="str">
        <f ca="1">IF(OR(N139="", N139=0), "", IF(N139&gt;TODAY(), "No prazo", "Atrasado"))</f>
        <v/>
      </c>
      <c r="N139" s="104" t="str">
        <f>IFERROR(K139 + VALUE(LEFT(L139, FIND(" ", L139) - 1)), "")</f>
        <v/>
      </c>
      <c r="O139" s="105" t="str">
        <f>IF(_xlfn.DAYS(K139,J139)&lt;0, "Aguardando OC", _xlfn.DAYS(K139,J139))</f>
        <v>Aguardando OC</v>
      </c>
      <c r="P139" s="14">
        <v>405034</v>
      </c>
      <c r="Q139" s="55"/>
      <c r="R139" s="14">
        <v>0</v>
      </c>
      <c r="S139" s="2">
        <v>221</v>
      </c>
      <c r="T139" s="65" t="s">
        <v>1029</v>
      </c>
      <c r="U139" s="21">
        <v>212.08</v>
      </c>
      <c r="V139" s="2"/>
      <c r="W139" s="117" t="str">
        <f>IFERROR(VLOOKUP(V139, Fornecedores!A:C, 3, FALSE), "")</f>
        <v/>
      </c>
      <c r="X139" s="105" t="str">
        <f>IFERROR(VLOOKUP(V139, Fornecedores!A:E, 5, FALSE), "")</f>
        <v/>
      </c>
      <c r="Y139" s="105" t="str">
        <f>IFERROR(VLOOKUP(V139, Fornecedores!A:F, 6, FALSE), "")</f>
        <v/>
      </c>
      <c r="Z139" s="101" t="str">
        <f>IF(H139=0, "Pedido entregue!", "Pendente")</f>
        <v>Pendente</v>
      </c>
      <c r="AA139" s="119"/>
      <c r="AB139" s="132" t="str">
        <f>IF(Z139="Pedido Entregue!", IF(AA139=1, "Retirado do Almoxarifado", IF(AA139=2, "Material devolvido", "Aguardando retirada")), IF(Z139="Pendente", "Entrega pendente", ""))</f>
        <v>Entrega pendente</v>
      </c>
      <c r="AC139" s="18">
        <v>1</v>
      </c>
      <c r="AD139" s="18">
        <f>AC139/SUMIF($P:$P,P139,$AC:$AC)</f>
        <v>1</v>
      </c>
      <c r="AE139" s="18">
        <f>IF(R139=0,0,AC139/SUMIF($R:$R,R139,$AC:$AC))</f>
        <v>0</v>
      </c>
      <c r="AF139" s="18">
        <f>IF(R139=0,1,0)</f>
        <v>1</v>
      </c>
      <c r="AH139" t="str">
        <f>TEXT(J139,"MMMM")</f>
        <v>maio</v>
      </c>
    </row>
    <row r="140" spans="1:34" ht="12.75" hidden="1" customHeight="1" x14ac:dyDescent="0.25">
      <c r="A140" s="90" t="str">
        <f>IF(C140="Oficina Diversos","Oficina Geral",
IF(ISNUMBER(FIND("Estoque - Colhedoras",C140)),"Colhedoras",IF(ISNUMBER(FIND("Caldeiraria",C140)),"Caldeiraria",IF(ISNUMBER(FIND("Borracharia",C140)),"Borracharia",IF(ISNUMBER(FIND("Lubrificação",C140)),"Lubrificação",
IF(ISNUMBER(FIND("Estoque - Carregadeiras",C140)),"Carregadeiras",IF(ISNUMBER(FIND("Estoque - Veic. Leves",C140)),"Veic. Leves",
IF(ISNUMBER(FIND("Estoque - Caminhões",C140)),"Caminhões",IF(ISNUMBER(FIND("Estoque - Transbordos",C140)),"Transbordos",
IF(ISNUMBER(FIND("Estoque - Tratores",C140)),"Tratores",
IF(ISNUMBER(FIND("Estoque - Máquinas pesadas",C140)),"Máquinas pesadas",
IF(ISNUMBER(FIND("Estoque - Reboques",C140)),"Reboques",
IF(C140="Estoque","Estoque",
IF(AND(ISNUMBER(C140),C140&gt;1000,C140&lt;2000),"Caminhões",
IF(AND(ISNUMBER(C140),C140&gt;2000,C140&lt;3000),"Tratores",
IF(AND(ISNUMBER(C140),C140&gt;3000,C140&lt;4000),"Carregadeiras",
IF(AND(ISNUMBER(C140),C140&gt;4000,C140&lt;5000),"Máquinas pesadas",
IF(AND(ISNUMBER(C140),C140&gt;5000,C140&lt;6000),"Colhedoras",
IF(AND(ISNUMBER(C140),C140&gt;7000,C140&lt;8000),"Irrigação",
IF(AND(ISNUMBER(C140),C140&gt;8000,C140&lt;9000),"Reboques",IF(AND(ISNUMBER(C140),C140&gt;0,C140&lt;1000),"Veic. Leves","")))))))))))))))))))))</f>
        <v>Caminhões</v>
      </c>
      <c r="B140" s="26"/>
      <c r="C140" s="2">
        <v>1098</v>
      </c>
      <c r="D140" s="2">
        <v>6776</v>
      </c>
      <c r="E140" s="3" t="s">
        <v>340</v>
      </c>
      <c r="F140" s="14" t="str">
        <f>IF(ISBLANK(K140), "Apenas Solicitação", "Tem OC")</f>
        <v>Tem OC</v>
      </c>
      <c r="G140" s="2">
        <v>1</v>
      </c>
      <c r="H140" s="2">
        <f>G140-I140</f>
        <v>0</v>
      </c>
      <c r="I140" s="2">
        <v>1</v>
      </c>
      <c r="J140" s="4">
        <v>45735</v>
      </c>
      <c r="K140" s="180">
        <v>45758</v>
      </c>
      <c r="L140" s="3"/>
      <c r="M140" s="44"/>
      <c r="N140" s="44" t="str">
        <f>IFERROR(K140 + VALUE(LEFT(L140, FIND(" ", L140) - 1)), "")</f>
        <v/>
      </c>
      <c r="O140" s="3">
        <f>IF(_xlfn.DAYS(K140,J140)&lt;0, "Aguardando OC", _xlfn.DAYS(K140,J140))</f>
        <v>23</v>
      </c>
      <c r="P140" s="14">
        <v>396605</v>
      </c>
      <c r="Q140" s="2">
        <v>1137782</v>
      </c>
      <c r="R140" s="14">
        <v>166158</v>
      </c>
      <c r="S140" s="2">
        <v>683</v>
      </c>
      <c r="T140" s="65" t="s">
        <v>301</v>
      </c>
      <c r="U140" s="21">
        <v>758.2</v>
      </c>
      <c r="V140" s="2">
        <v>2528</v>
      </c>
      <c r="W140" s="47" t="str">
        <f>IFERROR(VLOOKUP(V140, Fornecedores!A:C, 3, FALSE), "")</f>
        <v xml:space="preserve">REDIESEL            </v>
      </c>
      <c r="X140" s="43" t="str">
        <f>IFERROR(VLOOKUP(V140, Fornecedores!A:E, 5, FALSE), "")</f>
        <v>Jaboatão dos Guararapes</v>
      </c>
      <c r="Y140" s="43" t="str">
        <f>IFERROR(VLOOKUP(V140, Fornecedores!A:F, 6, FALSE), "")</f>
        <v>PE</v>
      </c>
      <c r="Z140" s="14" t="str">
        <f>IF(H140=0, "Pedido entregue!", "Pendente")</f>
        <v>Pedido entregue!</v>
      </c>
      <c r="AA140" s="59">
        <v>1</v>
      </c>
      <c r="AB140" s="58" t="str">
        <f>IF(Z140="Pedido Entregue!", IF(AA140=1, "Retirado do Almoxarifado", IF(AA140=2, "Material devolvido", "Aguardando retirada")), IF(Z140="Pendente", "Entrega pendente", ""))</f>
        <v>Retirado do Almoxarifado</v>
      </c>
      <c r="AC140" s="18">
        <v>1</v>
      </c>
      <c r="AD140" s="18">
        <f>AC140/SUMIF($P:$P,P140,$AC:$AC)</f>
        <v>1</v>
      </c>
      <c r="AE140" s="18">
        <f>IF(R140=0,0,AC140/SUMIF($R:$R,R140,$AC:$AC))</f>
        <v>0.2</v>
      </c>
      <c r="AF140" s="18">
        <f>IF(R140=0,1,0)</f>
        <v>0</v>
      </c>
      <c r="AG140" s="18">
        <f>IF(R140=0,#REF!-J140,0)</f>
        <v>0</v>
      </c>
      <c r="AH140" t="str">
        <f>TEXT(J140,"MMMM")</f>
        <v>março</v>
      </c>
    </row>
    <row r="141" spans="1:34" ht="12.75" hidden="1" customHeight="1" x14ac:dyDescent="0.25">
      <c r="A141" s="90" t="str">
        <f>IF(C141="Oficina Diversos","Oficina Geral",
IF(ISNUMBER(FIND("Estoque - Colhedoras",C141)),"Colhedoras",IF(ISNUMBER(FIND("Caldeiraria",C141)),"Caldeiraria",IF(ISNUMBER(FIND("Borracharia",C141)),"Borracharia",IF(ISNUMBER(FIND("Lubrificação",C141)),"Lubrificação",
IF(ISNUMBER(FIND("Estoque - Carregadeiras",C141)),"Carregadeiras",IF(ISNUMBER(FIND("Estoque - Veic. Leves",C141)),"Veic. Leves",
IF(ISNUMBER(FIND("Estoque - Caminhões",C141)),"Caminhões",IF(ISNUMBER(FIND("Estoque - Transbordos",C141)),"Transbordos",
IF(ISNUMBER(FIND("Estoque - Tratores",C141)),"Tratores",
IF(ISNUMBER(FIND("Estoque - Máquinas pesadas",C141)),"Máquinas pesadas",
IF(ISNUMBER(FIND("Estoque - Reboques",C141)),"Reboques",
IF(C141="Estoque","Estoque",
IF(AND(ISNUMBER(C141),C141&gt;1000,C141&lt;2000),"Caminhões",
IF(AND(ISNUMBER(C141),C141&gt;2000,C141&lt;3000),"Tratores",
IF(AND(ISNUMBER(C141),C141&gt;3000,C141&lt;4000),"Carregadeiras",
IF(AND(ISNUMBER(C141),C141&gt;4000,C141&lt;5000),"Máquinas pesadas",
IF(AND(ISNUMBER(C141),C141&gt;5000,C141&lt;6000),"Colhedoras",
IF(AND(ISNUMBER(C141),C141&gt;7000,C141&lt;8000),"Irrigação",
IF(AND(ISNUMBER(C141),C141&gt;8000,C141&lt;9000),"Reboques",IF(AND(ISNUMBER(C141),C141&gt;0,C141&lt;1000),"Veic. Leves","")))))))))))))))))))))</f>
        <v>Caminhões</v>
      </c>
      <c r="B141" s="8"/>
      <c r="C141" s="2">
        <v>1098</v>
      </c>
      <c r="D141" s="2">
        <v>6831</v>
      </c>
      <c r="E141" s="3" t="s">
        <v>341</v>
      </c>
      <c r="F141" s="14" t="str">
        <f>IF(ISBLANK(K141), "Apenas Solicitação", "Tem OC")</f>
        <v>Tem OC</v>
      </c>
      <c r="G141" s="2">
        <v>6</v>
      </c>
      <c r="H141" s="2">
        <f>G141-I141</f>
        <v>0</v>
      </c>
      <c r="I141" s="2">
        <v>6</v>
      </c>
      <c r="J141" s="4">
        <v>45735</v>
      </c>
      <c r="K141" s="180">
        <v>45758</v>
      </c>
      <c r="L141" s="3"/>
      <c r="M141" s="44" t="str">
        <f ca="1">IF(OR(N141="", N141=0), "", IF(N141&gt;TODAY(), "No prazo", "Atrasado"))</f>
        <v/>
      </c>
      <c r="N141" s="44" t="str">
        <f>IFERROR(K141 + VALUE(LEFT(L141, FIND(" ", L141) - 1)), "")</f>
        <v/>
      </c>
      <c r="O141" s="3">
        <f>IF(_xlfn.DAYS(K141,J141)&lt;0, "Aguardando OC", _xlfn.DAYS(K141,J141))</f>
        <v>23</v>
      </c>
      <c r="P141" s="14">
        <v>396606</v>
      </c>
      <c r="Q141" s="2">
        <v>1137782</v>
      </c>
      <c r="R141" s="14">
        <v>166158</v>
      </c>
      <c r="S141" s="2">
        <v>683</v>
      </c>
      <c r="T141" s="65" t="s">
        <v>301</v>
      </c>
      <c r="U141" s="21">
        <v>12664.32</v>
      </c>
      <c r="V141" s="2">
        <v>2528</v>
      </c>
      <c r="W141" s="47" t="str">
        <f>IFERROR(VLOOKUP(V141, Fornecedores!A:C, 3, FALSE), "")</f>
        <v xml:space="preserve">REDIESEL            </v>
      </c>
      <c r="X141" s="43" t="str">
        <f>IFERROR(VLOOKUP(V141, Fornecedores!A:E, 5, FALSE), "")</f>
        <v>Jaboatão dos Guararapes</v>
      </c>
      <c r="Y141" s="43" t="str">
        <f>IFERROR(VLOOKUP(V141, Fornecedores!A:F, 6, FALSE), "")</f>
        <v>PE</v>
      </c>
      <c r="Z141" s="14" t="str">
        <f>IF(H141=0, "Pedido entregue!", "Pendente")</f>
        <v>Pedido entregue!</v>
      </c>
      <c r="AA141" s="59">
        <v>0</v>
      </c>
      <c r="AB141" s="58" t="str">
        <f>IF(Z141="Pedido Entregue!", IF(AA141=1, "Retirado do Almoxarifado", IF(AA141=2, "Material devolvido", "Aguardando retirada")), IF(Z141="Pendente", "Entrega pendente", ""))</f>
        <v>Aguardando retirada</v>
      </c>
      <c r="AC141" s="18">
        <v>1</v>
      </c>
      <c r="AD141" s="18">
        <f>AC141/SUMIF($P:$P,P141,$AC:$AC)</f>
        <v>1</v>
      </c>
      <c r="AE141" s="18">
        <f>IF(R141=0,0,AC141/SUMIF($R:$R,R141,$AC:$AC))</f>
        <v>0.2</v>
      </c>
      <c r="AF141" s="18">
        <f>IF(R141=0,1,0)</f>
        <v>0</v>
      </c>
      <c r="AG141" s="18">
        <f>IF(R141=0,#REF!-J141,0)</f>
        <v>0</v>
      </c>
      <c r="AH141" t="str">
        <f>TEXT(J141,"MMMM")</f>
        <v>março</v>
      </c>
    </row>
    <row r="142" spans="1:34" ht="12.75" hidden="1" customHeight="1" x14ac:dyDescent="0.25">
      <c r="A142" s="90" t="str">
        <f>IF(C142="Oficina Diversos","Oficina Geral",
IF(ISNUMBER(FIND("Estoque - Colhedoras",C142)),"Colhedoras",IF(ISNUMBER(FIND("Caldeiraria",C142)),"Caldeiraria",IF(ISNUMBER(FIND("Borracharia",C142)),"Borracharia",IF(ISNUMBER(FIND("Lubrificação",C142)),"Lubrificação",
IF(ISNUMBER(FIND("Estoque - Carregadeiras",C142)),"Carregadeiras",IF(ISNUMBER(FIND("Estoque - Veic. Leves",C142)),"Veic. Leves",
IF(ISNUMBER(FIND("Estoque - Caminhões",C142)),"Caminhões",IF(ISNUMBER(FIND("Estoque - Transbordos",C142)),"Transbordos",
IF(ISNUMBER(FIND("Estoque - Tratores",C142)),"Tratores",
IF(ISNUMBER(FIND("Estoque - Máquinas pesadas",C142)),"Máquinas pesadas",
IF(ISNUMBER(FIND("Estoque - Reboques",C142)),"Reboques",
IF(C142="Estoque","Estoque",
IF(AND(ISNUMBER(C142),C142&gt;1000,C142&lt;2000),"Caminhões",
IF(AND(ISNUMBER(C142),C142&gt;2000,C142&lt;3000),"Tratores",
IF(AND(ISNUMBER(C142),C142&gt;3000,C142&lt;4000),"Carregadeiras",
IF(AND(ISNUMBER(C142),C142&gt;4000,C142&lt;5000),"Máquinas pesadas",
IF(AND(ISNUMBER(C142),C142&gt;5000,C142&lt;6000),"Colhedoras",
IF(AND(ISNUMBER(C142),C142&gt;7000,C142&lt;8000),"Irrigação",
IF(AND(ISNUMBER(C142),C142&gt;8000,C142&lt;9000),"Reboques",IF(AND(ISNUMBER(C142),C142&gt;0,C142&lt;1000),"Veic. Leves","")))))))))))))))))))))</f>
        <v>Tratores</v>
      </c>
      <c r="B142" s="111"/>
      <c r="C142" s="140">
        <v>2030</v>
      </c>
      <c r="D142" s="139">
        <v>7363</v>
      </c>
      <c r="E142" s="141" t="s">
        <v>20309</v>
      </c>
      <c r="F142" s="101" t="str">
        <f>IF(ISBLANK(K142), "Apenas Solicitação", "Tem OC")</f>
        <v>Tem OC</v>
      </c>
      <c r="G142" s="139">
        <v>2</v>
      </c>
      <c r="H142" s="113">
        <f>G142-I142</f>
        <v>0</v>
      </c>
      <c r="I142" s="113">
        <v>2</v>
      </c>
      <c r="J142" s="142">
        <v>45814</v>
      </c>
      <c r="K142" s="182">
        <v>45824</v>
      </c>
      <c r="L142" s="141" t="s">
        <v>20166</v>
      </c>
      <c r="M142" s="104" t="str">
        <f ca="1">IF(OR(N142="", N142=0), "", IF(N142&gt;TODAY(), "No prazo", "Atrasado"))</f>
        <v>Atrasado</v>
      </c>
      <c r="N142" s="104">
        <f>IFERROR(K142 + VALUE(LEFT(L142, FIND(" ", L142) - 1)), "")</f>
        <v>45828</v>
      </c>
      <c r="O142" s="105">
        <f>IF(_xlfn.DAYS(K142,J142)&lt;0, "Aguardando OC", _xlfn.DAYS(K142,J142))</f>
        <v>10</v>
      </c>
      <c r="P142" s="199">
        <v>406293</v>
      </c>
      <c r="Q142" s="55"/>
      <c r="R142" s="199">
        <v>169134</v>
      </c>
      <c r="S142" s="139">
        <v>221</v>
      </c>
      <c r="T142" s="65" t="s">
        <v>1029</v>
      </c>
      <c r="U142" s="165">
        <v>61.4</v>
      </c>
      <c r="V142" s="139">
        <v>3465</v>
      </c>
      <c r="W142" s="117" t="str">
        <f>IFERROR(VLOOKUP(V142, Fornecedores!A:C, 3, FALSE), "")</f>
        <v>MAQNELSON AGRICOLA L</v>
      </c>
      <c r="X142" s="105" t="str">
        <f>IFERROR(VLOOKUP(V142, Fornecedores!A:E, 5, FALSE), "")</f>
        <v>Itumbiara</v>
      </c>
      <c r="Y142" s="105" t="str">
        <f>IFERROR(VLOOKUP(V142, Fornecedores!A:F, 6, FALSE), "")</f>
        <v>GO</v>
      </c>
      <c r="Z142" s="101" t="str">
        <f>IF(H142=0, "Pedido entregue!", "Pendente")</f>
        <v>Pedido entregue!</v>
      </c>
      <c r="AA142" s="119"/>
      <c r="AB142" s="132" t="str">
        <f>IF(Z142="Pedido Entregue!", IF(AA142=1, "Retirado do Almoxarifado", IF(AA142=2, "Material devolvido", "Aguardando retirada")), IF(Z142="Pendente", "Entrega pendente", ""))</f>
        <v>Aguardando retirada</v>
      </c>
      <c r="AC142" s="18">
        <v>1</v>
      </c>
      <c r="AD142" s="18">
        <f>AC142/SUMIF($P:$P,P142,$AC:$AC)</f>
        <v>1</v>
      </c>
      <c r="AE142" s="18">
        <f>IF(R142=0,0,AC142/SUMIF($R:$R,R142,$AC:$AC))</f>
        <v>0.2</v>
      </c>
      <c r="AF142" s="18">
        <f>IF(R142=0,1,0)</f>
        <v>0</v>
      </c>
      <c r="AH142" t="str">
        <f>TEXT(J142,"MMMM")</f>
        <v>junho</v>
      </c>
    </row>
    <row r="143" spans="1:34" ht="12.75" customHeight="1" x14ac:dyDescent="0.25">
      <c r="A143" s="90" t="str">
        <f>IF(C143="Oficina Diversos","Oficina Geral",
IF(ISNUMBER(FIND("Estoque - Colhedoras",C143)),"Colhedoras",IF(ISNUMBER(FIND("Caldeiraria",C143)),"Caldeiraria",IF(ISNUMBER(FIND("Borracharia",C143)),"Borracharia",IF(ISNUMBER(FIND("Lubrificação",C143)),"Lubrificação",
IF(ISNUMBER(FIND("Estoque - Carregadeiras",C143)),"Carregadeiras",IF(ISNUMBER(FIND("Estoque - Veic. Leves",C143)),"Veic. Leves",
IF(ISNUMBER(FIND("Estoque - Caminhões",C143)),"Caminhões",IF(ISNUMBER(FIND("Estoque - Transbordos",C143)),"Transbordos",
IF(ISNUMBER(FIND("Estoque - Tratores",C143)),"Tratores",
IF(ISNUMBER(FIND("Estoque - Máquinas pesadas",C143)),"Máquinas pesadas",
IF(ISNUMBER(FIND("Estoque - Reboques",C143)),"Reboques",
IF(C143="Estoque","Estoque",
IF(AND(ISNUMBER(C143),C143&gt;1000,C143&lt;2000),"Caminhões",
IF(AND(ISNUMBER(C143),C143&gt;2000,C143&lt;3000),"Tratores",
IF(AND(ISNUMBER(C143),C143&gt;3000,C143&lt;4000),"Carregadeiras",
IF(AND(ISNUMBER(C143),C143&gt;4000,C143&lt;5000),"Máquinas pesadas",
IF(AND(ISNUMBER(C143),C143&gt;5000,C143&lt;6000),"Colhedoras",
IF(AND(ISNUMBER(C143),C143&gt;7000,C143&lt;8000),"Irrigação",
IF(AND(ISNUMBER(C143),C143&gt;8000,C143&lt;9000),"Reboques",IF(AND(ISNUMBER(C143),C143&gt;0,C143&lt;1000),"Veic. Leves","")))))))))))))))))))))</f>
        <v>Tratores</v>
      </c>
      <c r="B143" s="111"/>
      <c r="C143" s="171">
        <v>2024</v>
      </c>
      <c r="D143" s="170">
        <v>7363</v>
      </c>
      <c r="E143" s="173" t="s">
        <v>20309</v>
      </c>
      <c r="F143" s="101" t="str">
        <f>IF(ISBLANK(K143), "Apenas Solicitação", "Tem OC")</f>
        <v>Apenas Solicitação</v>
      </c>
      <c r="G143" s="170">
        <v>2</v>
      </c>
      <c r="H143" s="113">
        <f>G143-I143</f>
        <v>2</v>
      </c>
      <c r="I143" s="113"/>
      <c r="J143" s="174">
        <v>45856</v>
      </c>
      <c r="K143" s="173"/>
      <c r="L143" s="173"/>
      <c r="M143" s="104" t="str">
        <f ca="1">IF(OR(N143="", N143=0), "", IF(N143&gt;TODAY(), "No prazo", "Atrasado"))</f>
        <v/>
      </c>
      <c r="N143" s="104" t="str">
        <f>IFERROR(K143 + VALUE(LEFT(L143, FIND(" ", L143) - 1)), "")</f>
        <v/>
      </c>
      <c r="O143" s="105" t="str">
        <f>IF(_xlfn.DAYS(K143,J143)&lt;0, "Aguardando OC", _xlfn.DAYS(K143,J143))</f>
        <v>Aguardando OC</v>
      </c>
      <c r="P143" s="170">
        <v>412284</v>
      </c>
      <c r="Q143" s="55"/>
      <c r="R143" s="170">
        <v>0</v>
      </c>
      <c r="S143" s="2">
        <v>221</v>
      </c>
      <c r="T143" s="65" t="s">
        <v>1029</v>
      </c>
      <c r="U143" s="170">
        <v>329.35</v>
      </c>
      <c r="V143" s="170"/>
      <c r="W143" s="117" t="str">
        <f>IFERROR(VLOOKUP(V143, Fornecedores!A:C, 3, FALSE), "")</f>
        <v/>
      </c>
      <c r="X143" s="105" t="str">
        <f>IFERROR(VLOOKUP(V143, Fornecedores!A:E, 5, FALSE), "")</f>
        <v/>
      </c>
      <c r="Y143" s="105" t="str">
        <f>IFERROR(VLOOKUP(V143, Fornecedores!A:F, 6, FALSE), "")</f>
        <v/>
      </c>
      <c r="Z143" s="101" t="str">
        <f>IF(H143=0, "Pedido entregue!", "Pendente")</f>
        <v>Pendente</v>
      </c>
      <c r="AA143" s="119"/>
      <c r="AB143" s="132" t="str">
        <f>IF(Z143="Pedido Entregue!", IF(AA143=1, "Retirado do Almoxarifado", IF(AA143=2, "Material devolvido", "Aguardando retirada")), IF(Z143="Pendente", "Entrega pendente", ""))</f>
        <v>Entrega pendente</v>
      </c>
      <c r="AC143" s="18">
        <v>1</v>
      </c>
      <c r="AD143" s="18">
        <f>AC143/SUMIF($P:$P,P143,$AC:$AC)</f>
        <v>1</v>
      </c>
      <c r="AE143" s="18">
        <f>IF(R143=0,0,AC143/SUMIF($R:$R,R143,$AC:$AC))</f>
        <v>0</v>
      </c>
      <c r="AF143" s="18">
        <f>IF(R143=0,1,0)</f>
        <v>1</v>
      </c>
      <c r="AH143" t="str">
        <f>TEXT(J143,"MMMM")</f>
        <v>julho</v>
      </c>
    </row>
    <row r="144" spans="1:34" ht="12.75" hidden="1" customHeight="1" x14ac:dyDescent="0.25">
      <c r="A144" s="90" t="str">
        <f>IF(C144="Oficina Diversos","Oficina Geral",
IF(ISNUMBER(FIND("Estoque - Colhedoras",C144)),"Colhedoras",IF(ISNUMBER(FIND("Caldeiraria",C144)),"Caldeiraria",IF(ISNUMBER(FIND("Borracharia",C144)),"Borracharia",IF(ISNUMBER(FIND("Lubrificação",C144)),"Lubrificação",
IF(ISNUMBER(FIND("Estoque - Carregadeiras",C144)),"Carregadeiras",IF(ISNUMBER(FIND("Estoque - Veic. Leves",C144)),"Veic. Leves",
IF(ISNUMBER(FIND("Estoque - Caminhões",C144)),"Caminhões",IF(ISNUMBER(FIND("Estoque - Transbordos",C144)),"Transbordos",
IF(ISNUMBER(FIND("Estoque - Tratores",C144)),"Tratores",
IF(ISNUMBER(FIND("Estoque - Máquinas pesadas",C144)),"Máquinas pesadas",
IF(ISNUMBER(FIND("Estoque - Reboques",C144)),"Reboques",
IF(C144="Estoque","Estoque",
IF(AND(ISNUMBER(C144),C144&gt;1000,C144&lt;2000),"Caminhões",
IF(AND(ISNUMBER(C144),C144&gt;2000,C144&lt;3000),"Tratores",
IF(AND(ISNUMBER(C144),C144&gt;3000,C144&lt;4000),"Carregadeiras",
IF(AND(ISNUMBER(C144),C144&gt;4000,C144&lt;5000),"Máquinas pesadas",
IF(AND(ISNUMBER(C144),C144&gt;5000,C144&lt;6000),"Colhedoras",
IF(AND(ISNUMBER(C144),C144&gt;7000,C144&lt;8000),"Irrigação",
IF(AND(ISNUMBER(C144),C144&gt;8000,C144&lt;9000),"Reboques",IF(AND(ISNUMBER(C144),C144&gt;0,C144&lt;1000),"Veic. Leves","")))))))))))))))))))))</f>
        <v>Tratores</v>
      </c>
      <c r="B144" s="8"/>
      <c r="C144" s="2">
        <v>2030</v>
      </c>
      <c r="D144" s="2">
        <v>7504</v>
      </c>
      <c r="E144" s="10" t="s">
        <v>597</v>
      </c>
      <c r="F144" s="14" t="str">
        <f>IF(ISBLANK(K144), "Apenas Solicitação", "Tem OC")</f>
        <v>Tem OC</v>
      </c>
      <c r="G144" s="2">
        <v>1</v>
      </c>
      <c r="H144" s="2">
        <f>G144-I144</f>
        <v>0</v>
      </c>
      <c r="I144" s="2">
        <v>1</v>
      </c>
      <c r="J144" s="4">
        <v>45699</v>
      </c>
      <c r="K144" s="180">
        <v>45705</v>
      </c>
      <c r="L144" s="4"/>
      <c r="M144" s="44"/>
      <c r="N144" s="44" t="str">
        <f>IFERROR(K144 + VALUE(LEFT(L144, FIND(" ", L144) - 1)), "")</f>
        <v/>
      </c>
      <c r="O144" s="3">
        <f>IF(_xlfn.DAYS(K144,J144)&lt;0, "Aguardando OC", _xlfn.DAYS(K144,J144))</f>
        <v>6</v>
      </c>
      <c r="P144" s="14">
        <v>392066</v>
      </c>
      <c r="Q144" s="2">
        <v>1127366</v>
      </c>
      <c r="R144" s="14">
        <v>164322</v>
      </c>
      <c r="S144" s="2">
        <v>696</v>
      </c>
      <c r="T144" s="65" t="s">
        <v>77</v>
      </c>
      <c r="U144" s="21">
        <v>131.94999999999999</v>
      </c>
      <c r="V144" s="2">
        <v>3465</v>
      </c>
      <c r="W144" s="47" t="str">
        <f>IFERROR(VLOOKUP(V144, Fornecedores!A:C, 3, FALSE), "")</f>
        <v>MAQNELSON AGRICOLA L</v>
      </c>
      <c r="X144" s="43" t="str">
        <f>IFERROR(VLOOKUP(V144, Fornecedores!A:E, 5, FALSE), "")</f>
        <v>Itumbiara</v>
      </c>
      <c r="Y144" s="43" t="str">
        <f>IFERROR(VLOOKUP(V144, Fornecedores!A:F, 6, FALSE), "")</f>
        <v>GO</v>
      </c>
      <c r="Z144" s="14" t="str">
        <f>IF(H144=0, "Pedido entregue!", "Pendente")</f>
        <v>Pedido entregue!</v>
      </c>
      <c r="AA144" s="59">
        <v>1</v>
      </c>
      <c r="AB144" s="58" t="str">
        <f>IF(Z144="Pedido Entregue!", IF(AA144=1, "Retirado do Almoxarifado", IF(AA144=2, "Material devolvido", "Aguardando retirada")), IF(Z144="Pendente", "Entrega pendente", ""))</f>
        <v>Retirado do Almoxarifado</v>
      </c>
      <c r="AC144" s="18">
        <v>1</v>
      </c>
      <c r="AD144" s="18">
        <f>AC144/SUMIF($P:$P,P144,$AC:$AC)</f>
        <v>1</v>
      </c>
      <c r="AE144" s="18">
        <f>IF(R144=0,0,AC144/SUMIF($R:$R,R144,$AC:$AC))</f>
        <v>3.2258064516129031E-2</v>
      </c>
      <c r="AF144" s="18">
        <f>IF(R144=0,1,0)</f>
        <v>0</v>
      </c>
      <c r="AG144" s="18">
        <f>IF(R144=0,#REF!-J144,0)</f>
        <v>0</v>
      </c>
      <c r="AH144" t="str">
        <f>TEXT(J144,"MMMM")</f>
        <v>fevereiro</v>
      </c>
    </row>
    <row r="145" spans="1:34" ht="12.75" customHeight="1" x14ac:dyDescent="0.25">
      <c r="A145" s="90" t="str">
        <f>IF(C145="Oficina Diversos","Oficina Geral",
IF(ISNUMBER(FIND("Estoque - Colhedoras",C145)),"Colhedoras",IF(ISNUMBER(FIND("Caldeiraria",C145)),"Caldeiraria",IF(ISNUMBER(FIND("Borracharia",C145)),"Borracharia",IF(ISNUMBER(FIND("Lubrificação",C145)),"Lubrificação",
IF(ISNUMBER(FIND("Estoque - Carregadeiras",C145)),"Carregadeiras",IF(ISNUMBER(FIND("Estoque - Veic. Leves",C145)),"Veic. Leves",
IF(ISNUMBER(FIND("Estoque - Caminhões",C145)),"Caminhões",IF(ISNUMBER(FIND("Estoque - Transbordos",C145)),"Transbordos",
IF(ISNUMBER(FIND("Estoque - Tratores",C145)),"Tratores",
IF(ISNUMBER(FIND("Estoque - Máquinas pesadas",C145)),"Máquinas pesadas",
IF(ISNUMBER(FIND("Estoque - Reboques",C145)),"Reboques",
IF(C145="Estoque","Estoque",
IF(AND(ISNUMBER(C145),C145&gt;1000,C145&lt;2000),"Caminhões",
IF(AND(ISNUMBER(C145),C145&gt;2000,C145&lt;3000),"Tratores",
IF(AND(ISNUMBER(C145),C145&gt;3000,C145&lt;4000),"Carregadeiras",
IF(AND(ISNUMBER(C145),C145&gt;4000,C145&lt;5000),"Máquinas pesadas",
IF(AND(ISNUMBER(C145),C145&gt;5000,C145&lt;6000),"Colhedoras",
IF(AND(ISNUMBER(C145),C145&gt;7000,C145&lt;8000),"Irrigação",
IF(AND(ISNUMBER(C145),C145&gt;8000,C145&lt;9000),"Reboques",IF(AND(ISNUMBER(C145),C145&gt;0,C145&lt;1000),"Veic. Leves","")))))))))))))))))))))</f>
        <v>Tratores</v>
      </c>
      <c r="B145" s="111"/>
      <c r="C145" s="171">
        <v>2027</v>
      </c>
      <c r="D145" s="170">
        <v>7504</v>
      </c>
      <c r="E145" s="173" t="s">
        <v>597</v>
      </c>
      <c r="F145" s="101" t="str">
        <f>IF(ISBLANK(K145), "Apenas Solicitação", "Tem OC")</f>
        <v>Apenas Solicitação</v>
      </c>
      <c r="G145" s="170">
        <v>1</v>
      </c>
      <c r="H145" s="113">
        <f>G145-I145</f>
        <v>1</v>
      </c>
      <c r="I145" s="113"/>
      <c r="J145" s="174">
        <v>45821</v>
      </c>
      <c r="K145" s="201"/>
      <c r="L145" s="173"/>
      <c r="M145" s="104" t="str">
        <f ca="1">IF(OR(N145="", N145=0), "", IF(N145&gt;TODAY(), "No prazo", "Atrasado"))</f>
        <v/>
      </c>
      <c r="N145" s="104" t="str">
        <f>IFERROR(K145 + VALUE(LEFT(L145, FIND(" ", L145) - 1)), "")</f>
        <v/>
      </c>
      <c r="O145" s="105" t="str">
        <f>IF(_xlfn.DAYS(K145,J145)&lt;0, "Aguardando OC", _xlfn.DAYS(K145,J145))</f>
        <v>Aguardando OC</v>
      </c>
      <c r="P145" s="201">
        <v>407384</v>
      </c>
      <c r="Q145" s="55"/>
      <c r="R145" s="201">
        <v>0</v>
      </c>
      <c r="S145" s="2">
        <v>221</v>
      </c>
      <c r="T145" s="65" t="s">
        <v>1029</v>
      </c>
      <c r="U145" s="170">
        <v>132.85</v>
      </c>
      <c r="V145" s="170"/>
      <c r="W145" s="117" t="str">
        <f>IFERROR(VLOOKUP(V145, Fornecedores!A:C, 3, FALSE), "")</f>
        <v/>
      </c>
      <c r="X145" s="105" t="str">
        <f>IFERROR(VLOOKUP(V145, Fornecedores!A:E, 5, FALSE), "")</f>
        <v/>
      </c>
      <c r="Y145" s="105" t="str">
        <f>IFERROR(VLOOKUP(V145, Fornecedores!A:F, 6, FALSE), "")</f>
        <v/>
      </c>
      <c r="Z145" s="101" t="str">
        <f>IF(H145=0, "Pedido entregue!", "Pendente")</f>
        <v>Pendente</v>
      </c>
      <c r="AA145" s="119"/>
      <c r="AB145" s="132" t="str">
        <f>IF(Z145="Pedido Entregue!", IF(AA145=1, "Retirado do Almoxarifado", IF(AA145=2, "Material devolvido", "Aguardando retirada")), IF(Z145="Pendente", "Entrega pendente", ""))</f>
        <v>Entrega pendente</v>
      </c>
      <c r="AC145" s="18">
        <v>1</v>
      </c>
      <c r="AD145" s="18">
        <f>AC145/SUMIF($P:$P,P145,$AC:$AC)</f>
        <v>1</v>
      </c>
      <c r="AE145" s="18">
        <f>IF(R145=0,0,AC145/SUMIF($R:$R,R145,$AC:$AC))</f>
        <v>0</v>
      </c>
      <c r="AF145" s="18">
        <f>IF(R145=0,1,0)</f>
        <v>1</v>
      </c>
      <c r="AH145" t="str">
        <f>TEXT(J145,"MMMM")</f>
        <v>junho</v>
      </c>
    </row>
    <row r="146" spans="1:34" ht="12.75" customHeight="1" x14ac:dyDescent="0.25">
      <c r="A146" s="90" t="str">
        <f>IF(C146="Oficina Diversos","Oficina Geral",
IF(ISNUMBER(FIND("Estoque - Colhedoras",C146)),"Colhedoras",IF(ISNUMBER(FIND("Caldeiraria",C146)),"Caldeiraria",IF(ISNUMBER(FIND("Borracharia",C146)),"Borracharia",IF(ISNUMBER(FIND("Lubrificação",C146)),"Lubrificação",
IF(ISNUMBER(FIND("Estoque - Carregadeiras",C146)),"Carregadeiras",IF(ISNUMBER(FIND("Estoque - Veic. Leves",C146)),"Veic. Leves",
IF(ISNUMBER(FIND("Estoque - Caminhões",C146)),"Caminhões",IF(ISNUMBER(FIND("Estoque - Transbordos",C146)),"Transbordos",
IF(ISNUMBER(FIND("Estoque - Tratores",C146)),"Tratores",
IF(ISNUMBER(FIND("Estoque - Máquinas pesadas",C146)),"Máquinas pesadas",
IF(ISNUMBER(FIND("Estoque - Reboques",C146)),"Reboques",
IF(C146="Estoque","Estoque",
IF(AND(ISNUMBER(C146),C146&gt;1000,C146&lt;2000),"Caminhões",
IF(AND(ISNUMBER(C146),C146&gt;2000,C146&lt;3000),"Tratores",
IF(AND(ISNUMBER(C146),C146&gt;3000,C146&lt;4000),"Carregadeiras",
IF(AND(ISNUMBER(C146),C146&gt;4000,C146&lt;5000),"Máquinas pesadas",
IF(AND(ISNUMBER(C146),C146&gt;5000,C146&lt;6000),"Colhedoras",
IF(AND(ISNUMBER(C146),C146&gt;7000,C146&lt;8000),"Irrigação",
IF(AND(ISNUMBER(C146),C146&gt;8000,C146&lt;9000),"Reboques",IF(AND(ISNUMBER(C146),C146&gt;0,C146&lt;1000),"Veic. Leves","")))))))))))))))))))))</f>
        <v>Tratores</v>
      </c>
      <c r="B146" s="111"/>
      <c r="C146" s="140">
        <v>2027</v>
      </c>
      <c r="D146" s="139">
        <v>7507</v>
      </c>
      <c r="E146" s="141" t="s">
        <v>20514</v>
      </c>
      <c r="F146" s="101" t="str">
        <f>IF(ISBLANK(K146), "Apenas Solicitação", "Tem OC")</f>
        <v>Apenas Solicitação</v>
      </c>
      <c r="G146" s="139">
        <v>1</v>
      </c>
      <c r="H146" s="113">
        <f>G146-I146</f>
        <v>1</v>
      </c>
      <c r="I146" s="113"/>
      <c r="J146" s="142">
        <v>45821</v>
      </c>
      <c r="K146" s="199"/>
      <c r="L146" s="141"/>
      <c r="M146" s="104" t="str">
        <f ca="1">IF(OR(N146="", N146=0), "", IF(N146&gt;TODAY(), "No prazo", "Atrasado"))</f>
        <v/>
      </c>
      <c r="N146" s="104" t="str">
        <f>IFERROR(K146 + VALUE(LEFT(L146, FIND(" ", L146) - 1)), "")</f>
        <v/>
      </c>
      <c r="O146" s="105" t="str">
        <f>IF(_xlfn.DAYS(K146,J146)&lt;0, "Aguardando OC", _xlfn.DAYS(K146,J146))</f>
        <v>Aguardando OC</v>
      </c>
      <c r="P146" s="199">
        <v>407382</v>
      </c>
      <c r="Q146" s="55"/>
      <c r="R146" s="199">
        <v>0</v>
      </c>
      <c r="S146" s="139">
        <v>221</v>
      </c>
      <c r="T146" s="65" t="s">
        <v>1029</v>
      </c>
      <c r="U146" s="165">
        <v>2238.41</v>
      </c>
      <c r="V146" s="139"/>
      <c r="W146" s="117" t="str">
        <f>IFERROR(VLOOKUP(V146, Fornecedores!A:C, 3, FALSE), "")</f>
        <v/>
      </c>
      <c r="X146" s="105" t="str">
        <f>IFERROR(VLOOKUP(V146, Fornecedores!A:E, 5, FALSE), "")</f>
        <v/>
      </c>
      <c r="Y146" s="105" t="str">
        <f>IFERROR(VLOOKUP(V146, Fornecedores!A:F, 6, FALSE), "")</f>
        <v/>
      </c>
      <c r="Z146" s="101" t="str">
        <f>IF(H146=0, "Pedido entregue!", "Pendente")</f>
        <v>Pendente</v>
      </c>
      <c r="AA146" s="119"/>
      <c r="AB146" s="132" t="str">
        <f>IF(Z146="Pedido Entregue!", IF(AA146=1, "Retirado do Almoxarifado", IF(AA146=2, "Material devolvido", "Aguardando retirada")), IF(Z146="Pendente", "Entrega pendente", ""))</f>
        <v>Entrega pendente</v>
      </c>
      <c r="AC146" s="18">
        <v>1</v>
      </c>
      <c r="AD146" s="18">
        <f>AC146/SUMIF($P:$P,P146,$AC:$AC)</f>
        <v>1</v>
      </c>
      <c r="AE146" s="18">
        <f>IF(R146=0,0,AC146/SUMIF($R:$R,R146,$AC:$AC))</f>
        <v>0</v>
      </c>
      <c r="AF146" s="18">
        <f>IF(R146=0,1,0)</f>
        <v>1</v>
      </c>
      <c r="AH146" t="str">
        <f>TEXT(J146,"MMMM")</f>
        <v>junho</v>
      </c>
    </row>
    <row r="147" spans="1:34" ht="12.75" hidden="1" customHeight="1" x14ac:dyDescent="0.25">
      <c r="A147" s="90" t="str">
        <f>IF(C147="Oficina Diversos","Oficina Geral",
IF(ISNUMBER(FIND("Estoque - Colhedoras",C147)),"Colhedoras",IF(ISNUMBER(FIND("Caldeiraria",C147)),"Caldeiraria",IF(ISNUMBER(FIND("Borracharia",C147)),"Borracharia",IF(ISNUMBER(FIND("Lubrificação",C147)),"Lubrificação",
IF(ISNUMBER(FIND("Estoque - Carregadeiras",C147)),"Carregadeiras",IF(ISNUMBER(FIND("Estoque - Veic. Leves",C147)),"Veic. Leves",
IF(ISNUMBER(FIND("Estoque - Caminhões",C147)),"Caminhões",IF(ISNUMBER(FIND("Estoque - Transbordos",C147)),"Transbordos",
IF(ISNUMBER(FIND("Estoque - Tratores",C147)),"Tratores",
IF(ISNUMBER(FIND("Estoque - Máquinas pesadas",C147)),"Máquinas pesadas",
IF(ISNUMBER(FIND("Estoque - Reboques",C147)),"Reboques",
IF(C147="Estoque","Estoque",
IF(AND(ISNUMBER(C147),C147&gt;1000,C147&lt;2000),"Caminhões",
IF(AND(ISNUMBER(C147),C147&gt;2000,C147&lt;3000),"Tratores",
IF(AND(ISNUMBER(C147),C147&gt;3000,C147&lt;4000),"Carregadeiras",
IF(AND(ISNUMBER(C147),C147&gt;4000,C147&lt;5000),"Máquinas pesadas",
IF(AND(ISNUMBER(C147),C147&gt;5000,C147&lt;6000),"Colhedoras",
IF(AND(ISNUMBER(C147),C147&gt;7000,C147&lt;8000),"Irrigação",
IF(AND(ISNUMBER(C147),C147&gt;8000,C147&lt;9000),"Reboques",IF(AND(ISNUMBER(C147),C147&gt;0,C147&lt;1000),"Veic. Leves","")))))))))))))))))))))</f>
        <v>Tratores</v>
      </c>
      <c r="B147" s="8"/>
      <c r="C147" s="2">
        <v>2036</v>
      </c>
      <c r="D147" s="2">
        <v>7597</v>
      </c>
      <c r="E147" s="10" t="s">
        <v>458</v>
      </c>
      <c r="F147" s="14" t="str">
        <f>IF(ISBLANK(K147), "Apenas Solicitação", "Tem OC")</f>
        <v>Tem OC</v>
      </c>
      <c r="G147" s="2">
        <v>1</v>
      </c>
      <c r="H147" s="2">
        <f>G147-I147</f>
        <v>0</v>
      </c>
      <c r="I147" s="2">
        <v>1</v>
      </c>
      <c r="J147" s="4">
        <v>45716</v>
      </c>
      <c r="K147" s="183">
        <v>45736</v>
      </c>
      <c r="L147" s="7"/>
      <c r="M147" s="44"/>
      <c r="N147" s="44" t="str">
        <f>IFERROR(K147 + VALUE(LEFT(L147, FIND(" ", L147) - 1)), "")</f>
        <v/>
      </c>
      <c r="O147" s="3">
        <f>IF(_xlfn.DAYS(K147,J147)&lt;0, "Aguardando OC", _xlfn.DAYS(K147,J147))</f>
        <v>20</v>
      </c>
      <c r="P147" s="14">
        <v>394681</v>
      </c>
      <c r="Q147" s="2">
        <v>1133066</v>
      </c>
      <c r="R147" s="14">
        <v>165177</v>
      </c>
      <c r="S147" s="2">
        <v>692</v>
      </c>
      <c r="T147" s="65" t="s">
        <v>106</v>
      </c>
      <c r="U147" s="21">
        <v>178.24</v>
      </c>
      <c r="V147" s="2">
        <v>13341</v>
      </c>
      <c r="W147" s="47" t="str">
        <f>IFERROR(VLOOKUP(V147, Fornecedores!A:C, 3, FALSE), "")</f>
        <v>DISMA DISTRIBUIDORA</v>
      </c>
      <c r="X147" s="43" t="str">
        <f>IFERROR(VLOOKUP(V147, Fornecedores!A:E, 5, FALSE), "")</f>
        <v>Araçatuba</v>
      </c>
      <c r="Y147" s="43" t="str">
        <f>IFERROR(VLOOKUP(V147, Fornecedores!A:F, 6, FALSE), "")</f>
        <v>SP</v>
      </c>
      <c r="Z147" s="14" t="str">
        <f>IF(H147=0, "Pedido entregue!", "Pendente")</f>
        <v>Pedido entregue!</v>
      </c>
      <c r="AA147" s="59">
        <v>1</v>
      </c>
      <c r="AB147" s="58" t="str">
        <f>IF(Z147="Pedido Entregue!", IF(AA147=1, "Retirado do Almoxarifado", IF(AA147=2, "Material devolvido", "Aguardando retirada")), IF(Z147="Pendente", "Entrega pendente", ""))</f>
        <v>Retirado do Almoxarifado</v>
      </c>
      <c r="AC147" s="18">
        <v>1</v>
      </c>
      <c r="AD147" s="18">
        <f>AC147/SUMIF($P:$P,P147,$AC:$AC)</f>
        <v>1</v>
      </c>
      <c r="AE147" s="18">
        <f>IF(R147=0,0,AC147/SUMIF($R:$R,R147,$AC:$AC))</f>
        <v>0.04</v>
      </c>
      <c r="AF147" s="18">
        <f>IF(R147=0,1,0)</f>
        <v>0</v>
      </c>
      <c r="AG147" s="18">
        <f>IF(R147=0,#REF!-J147,0)</f>
        <v>0</v>
      </c>
      <c r="AH147" t="str">
        <f>TEXT(J147,"MMMM")</f>
        <v>fevereiro</v>
      </c>
    </row>
    <row r="148" spans="1:34" ht="12.75" hidden="1" customHeight="1" x14ac:dyDescent="0.25">
      <c r="A148" s="90" t="str">
        <f>IF(C148="Oficina Diversos","Oficina Geral",
IF(ISNUMBER(FIND("Estoque - Colhedoras",C148)),"Colhedoras",IF(ISNUMBER(FIND("Caldeiraria",C148)),"Caldeiraria",IF(ISNUMBER(FIND("Borracharia",C148)),"Borracharia",IF(ISNUMBER(FIND("Lubrificação",C148)),"Lubrificação",
IF(ISNUMBER(FIND("Estoque - Carregadeiras",C148)),"Carregadeiras",IF(ISNUMBER(FIND("Estoque - Veic. Leves",C148)),"Veic. Leves",
IF(ISNUMBER(FIND("Estoque - Caminhões",C148)),"Caminhões",IF(ISNUMBER(FIND("Estoque - Transbordos",C148)),"Transbordos",
IF(ISNUMBER(FIND("Estoque - Tratores",C148)),"Tratores",
IF(ISNUMBER(FIND("Estoque - Máquinas pesadas",C148)),"Máquinas pesadas",
IF(ISNUMBER(FIND("Estoque - Reboques",C148)),"Reboques",
IF(C148="Estoque","Estoque",
IF(AND(ISNUMBER(C148),C148&gt;1000,C148&lt;2000),"Caminhões",
IF(AND(ISNUMBER(C148),C148&gt;2000,C148&lt;3000),"Tratores",
IF(AND(ISNUMBER(C148),C148&gt;3000,C148&lt;4000),"Carregadeiras",
IF(AND(ISNUMBER(C148),C148&gt;4000,C148&lt;5000),"Máquinas pesadas",
IF(AND(ISNUMBER(C148),C148&gt;5000,C148&lt;6000),"Colhedoras",
IF(AND(ISNUMBER(C148),C148&gt;7000,C148&lt;8000),"Irrigação",
IF(AND(ISNUMBER(C148),C148&gt;8000,C148&lt;9000),"Reboques",IF(AND(ISNUMBER(C148),C148&gt;0,C148&lt;1000),"Veic. Leves","")))))))))))))))))))))</f>
        <v>Carregadeiras</v>
      </c>
      <c r="B148" s="8"/>
      <c r="C148" s="42">
        <v>3023</v>
      </c>
      <c r="D148" s="42">
        <v>7722</v>
      </c>
      <c r="E148" s="43" t="s">
        <v>1154</v>
      </c>
      <c r="F148" s="14" t="str">
        <f>IF(ISBLANK(K148), "Apenas Solicitação", "Tem OC")</f>
        <v>Tem OC</v>
      </c>
      <c r="G148" s="42">
        <v>4</v>
      </c>
      <c r="H148" s="2">
        <f>G148-I148</f>
        <v>0</v>
      </c>
      <c r="I148" s="2">
        <v>4</v>
      </c>
      <c r="J148" s="44">
        <v>45786</v>
      </c>
      <c r="K148" s="185">
        <v>45792</v>
      </c>
      <c r="L148" s="44"/>
      <c r="M148" s="44"/>
      <c r="N148" s="44" t="str">
        <f>IFERROR(K148 + VALUE(LEFT(L148, FIND(" ", L148) - 1)), "")</f>
        <v/>
      </c>
      <c r="O148" s="3">
        <f>IF(_xlfn.DAYS(K148,J148)&lt;0, "Aguardando OC", _xlfn.DAYS(K148,J148))</f>
        <v>6</v>
      </c>
      <c r="P148" s="191">
        <v>402265</v>
      </c>
      <c r="Q148" s="33"/>
      <c r="R148" s="191">
        <v>167746</v>
      </c>
      <c r="S148" s="49"/>
      <c r="T148" s="153"/>
      <c r="U148" s="45">
        <v>1215.8399999999999</v>
      </c>
      <c r="V148" s="42">
        <v>15127</v>
      </c>
      <c r="W148" s="47" t="str">
        <f>IFERROR(VLOOKUP(V148, Fornecedores!A:C, 3, FALSE), "")</f>
        <v>EQUAGRIL LTDA</v>
      </c>
      <c r="X148" s="43" t="str">
        <f>IFERROR(VLOOKUP(V148, Fornecedores!A:E, 5, FALSE), "")</f>
        <v>São Paulo</v>
      </c>
      <c r="Y148" s="43" t="str">
        <f>IFERROR(VLOOKUP(V148, Fornecedores!A:F, 6, FALSE), "")</f>
        <v>SP</v>
      </c>
      <c r="Z148" s="14" t="str">
        <f>IF(H148=0, "Pedido entregue!", "Pendente")</f>
        <v>Pedido entregue!</v>
      </c>
      <c r="AA148" s="59"/>
      <c r="AB148" s="58" t="str">
        <f>IF(Z148="Pedido Entregue!", IF(AA148=1, "Retirado do Almoxarifado", IF(AA148=2, "Material devolvido", "Aguardando retirada")), IF(Z148="Pendente", "Entrega pendente", ""))</f>
        <v>Aguardando retirada</v>
      </c>
      <c r="AC148" s="18">
        <v>1</v>
      </c>
      <c r="AD148" s="18">
        <f>AC148/SUMIF($P:$P,P148,$AC:$AC)</f>
        <v>1</v>
      </c>
      <c r="AE148" s="18">
        <f>IF(R148=0,0,AC148/SUMIF($R:$R,R148,$AC:$AC))</f>
        <v>9.0909090909090912E-2</v>
      </c>
      <c r="AF148" s="18">
        <f>IF(R148=0,1,0)</f>
        <v>0</v>
      </c>
      <c r="AG148" s="18">
        <f>IF(R148=0,#REF!-J148,0)</f>
        <v>0</v>
      </c>
      <c r="AH148" t="str">
        <f>TEXT(J148,"MMMM")</f>
        <v>maio</v>
      </c>
    </row>
    <row r="149" spans="1:34" ht="12.75" hidden="1" customHeight="1" x14ac:dyDescent="0.25">
      <c r="A149" s="90" t="str">
        <f>IF(C149="Oficina Diversos","Oficina Geral",
IF(ISNUMBER(FIND("Estoque - Colhedoras",C149)),"Colhedoras",IF(ISNUMBER(FIND("Caldeiraria",C149)),"Caldeiraria",IF(ISNUMBER(FIND("Borracharia",C149)),"Borracharia",IF(ISNUMBER(FIND("Lubrificação",C149)),"Lubrificação",
IF(ISNUMBER(FIND("Estoque - Carregadeiras",C149)),"Carregadeiras",IF(ISNUMBER(FIND("Estoque - Veic. Leves",C149)),"Veic. Leves",
IF(ISNUMBER(FIND("Estoque - Caminhões",C149)),"Caminhões",IF(ISNUMBER(FIND("Estoque - Transbordos",C149)),"Transbordos",
IF(ISNUMBER(FIND("Estoque - Tratores",C149)),"Tratores",
IF(ISNUMBER(FIND("Estoque - Máquinas pesadas",C149)),"Máquinas pesadas",
IF(ISNUMBER(FIND("Estoque - Reboques",C149)),"Reboques",
IF(C149="Estoque","Estoque",
IF(AND(ISNUMBER(C149),C149&gt;1000,C149&lt;2000),"Caminhões",
IF(AND(ISNUMBER(C149),C149&gt;2000,C149&lt;3000),"Tratores",
IF(AND(ISNUMBER(C149),C149&gt;3000,C149&lt;4000),"Carregadeiras",
IF(AND(ISNUMBER(C149),C149&gt;4000,C149&lt;5000),"Máquinas pesadas",
IF(AND(ISNUMBER(C149),C149&gt;5000,C149&lt;6000),"Colhedoras",
IF(AND(ISNUMBER(C149),C149&gt;7000,C149&lt;8000),"Irrigação",
IF(AND(ISNUMBER(C149),C149&gt;8000,C149&lt;9000),"Reboques",IF(AND(ISNUMBER(C149),C149&gt;0,C149&lt;1000),"Veic. Leves","")))))))))))))))))))))</f>
        <v>Carregadeiras</v>
      </c>
      <c r="B149" s="39"/>
      <c r="C149" s="2">
        <v>3023</v>
      </c>
      <c r="D149" s="2">
        <v>7724</v>
      </c>
      <c r="E149" s="3" t="s">
        <v>1155</v>
      </c>
      <c r="F149" s="14" t="str">
        <f>IF(ISBLANK(K149), "Apenas Solicitação", "Tem OC")</f>
        <v>Tem OC</v>
      </c>
      <c r="G149" s="2">
        <v>1</v>
      </c>
      <c r="H149" s="2">
        <f>G149-I149</f>
        <v>0</v>
      </c>
      <c r="I149" s="2">
        <v>1</v>
      </c>
      <c r="J149" s="4">
        <v>45786</v>
      </c>
      <c r="K149" s="180">
        <v>45793</v>
      </c>
      <c r="L149" s="4"/>
      <c r="M149" s="44"/>
      <c r="N149" s="44" t="str">
        <f>IFERROR(K149 + VALUE(LEFT(L149, FIND(" ", L149) - 1)), "")</f>
        <v/>
      </c>
      <c r="O149" s="3">
        <f>IF(_xlfn.DAYS(K149,J149)&lt;0, "Aguardando OC", _xlfn.DAYS(K149,J149))</f>
        <v>7</v>
      </c>
      <c r="P149" s="14">
        <v>402256</v>
      </c>
      <c r="Q149" s="33"/>
      <c r="R149" s="14">
        <v>167838</v>
      </c>
      <c r="S149" s="42">
        <v>221</v>
      </c>
      <c r="T149" s="67" t="s">
        <v>1029</v>
      </c>
      <c r="U149" s="45">
        <v>145</v>
      </c>
      <c r="V149" s="2">
        <v>15702</v>
      </c>
      <c r="W149" s="47" t="str">
        <f>IFERROR(VLOOKUP(V149, Fornecedores!A:C, 3, FALSE), "")</f>
        <v>MAQTRAL - PB</v>
      </c>
      <c r="X149" s="43" t="str">
        <f>IFERROR(VLOOKUP(V149, Fornecedores!A:E, 5, FALSE), "")</f>
        <v>Bayeux</v>
      </c>
      <c r="Y149" s="43" t="str">
        <f>IFERROR(VLOOKUP(V149, Fornecedores!A:F, 6, FALSE), "")</f>
        <v>PB</v>
      </c>
      <c r="Z149" s="14" t="str">
        <f>IF(H149=0, "Pedido entregue!", "Pendente")</f>
        <v>Pedido entregue!</v>
      </c>
      <c r="AA149" s="59"/>
      <c r="AB149" s="58" t="str">
        <f>IF(Z149="Pedido Entregue!", IF(AA149=1, "Retirado do Almoxarifado", IF(AA149=2, "Material devolvido", "Aguardando retirada")), IF(Z149="Pendente", "Entrega pendente", ""))</f>
        <v>Aguardando retirada</v>
      </c>
      <c r="AC149" s="18">
        <v>1</v>
      </c>
      <c r="AD149" s="18">
        <f>AC149/SUMIF($P:$P,P149,$AC:$AC)</f>
        <v>1</v>
      </c>
      <c r="AE149" s="18">
        <f>IF(R149=0,0,AC149/SUMIF($R:$R,R149,$AC:$AC))</f>
        <v>5.2631578947368418E-2</v>
      </c>
      <c r="AF149" s="18">
        <f>IF(R149=0,1,0)</f>
        <v>0</v>
      </c>
      <c r="AH149" t="str">
        <f>TEXT(J149,"MMMM")</f>
        <v>maio</v>
      </c>
    </row>
    <row r="150" spans="1:34" ht="12.75" hidden="1" customHeight="1" x14ac:dyDescent="0.25">
      <c r="A150" s="90" t="str">
        <f>IF(C150="Oficina Diversos","Oficina Geral",
IF(ISNUMBER(FIND("Estoque - Colhedoras",C150)),"Colhedoras",IF(ISNUMBER(FIND("Caldeiraria",C150)),"Caldeiraria",IF(ISNUMBER(FIND("Borracharia",C150)),"Borracharia",IF(ISNUMBER(FIND("Lubrificação",C150)),"Lubrificação",
IF(ISNUMBER(FIND("Estoque - Carregadeiras",C150)),"Carregadeiras",IF(ISNUMBER(FIND("Estoque - Veic. Leves",C150)),"Veic. Leves",
IF(ISNUMBER(FIND("Estoque - Caminhões",C150)),"Caminhões",IF(ISNUMBER(FIND("Estoque - Transbordos",C150)),"Transbordos",
IF(ISNUMBER(FIND("Estoque - Tratores",C150)),"Tratores",
IF(ISNUMBER(FIND("Estoque - Máquinas pesadas",C150)),"Máquinas pesadas",
IF(ISNUMBER(FIND("Estoque - Reboques",C150)),"Reboques",
IF(C150="Estoque","Estoque",
IF(AND(ISNUMBER(C150),C150&gt;1000,C150&lt;2000),"Caminhões",
IF(AND(ISNUMBER(C150),C150&gt;2000,C150&lt;3000),"Tratores",
IF(AND(ISNUMBER(C150),C150&gt;3000,C150&lt;4000),"Carregadeiras",
IF(AND(ISNUMBER(C150),C150&gt;4000,C150&lt;5000),"Máquinas pesadas",
IF(AND(ISNUMBER(C150),C150&gt;5000,C150&lt;6000),"Colhedoras",
IF(AND(ISNUMBER(C150),C150&gt;7000,C150&lt;8000),"Irrigação",
IF(AND(ISNUMBER(C150),C150&gt;8000,C150&lt;9000),"Reboques",IF(AND(ISNUMBER(C150),C150&gt;0,C150&lt;1000),"Veic. Leves","")))))))))))))))))))))</f>
        <v>Caminhões</v>
      </c>
      <c r="B150" s="111"/>
      <c r="C150" s="171">
        <v>1007</v>
      </c>
      <c r="D150" s="170">
        <v>7844</v>
      </c>
      <c r="E150" s="173" t="s">
        <v>25917</v>
      </c>
      <c r="F150" s="101" t="str">
        <f>IF(ISBLANK(K150), "Apenas Solicitação", "Tem OC")</f>
        <v>Tem OC</v>
      </c>
      <c r="G150" s="170">
        <v>1</v>
      </c>
      <c r="H150" s="113">
        <f>G150-I150</f>
        <v>0</v>
      </c>
      <c r="I150" s="113">
        <v>1</v>
      </c>
      <c r="J150" s="174">
        <v>45845</v>
      </c>
      <c r="K150" s="213">
        <v>45850</v>
      </c>
      <c r="L150" s="173" t="s">
        <v>20151</v>
      </c>
      <c r="M150" s="104" t="str">
        <f ca="1">IF(OR(N150="", N150=0), "", IF(N150&gt;TODAY(), "No prazo", "Atrasado"))</f>
        <v>Atrasado</v>
      </c>
      <c r="N150" s="104">
        <f>IFERROR(K150 + VALUE(LEFT(L150, FIND(" ", L150) - 1)), "")</f>
        <v>45850</v>
      </c>
      <c r="O150" s="105">
        <f>IF(_xlfn.DAYS(K150,J150)&lt;0, "Aguardando OC", _xlfn.DAYS(K150,J150))</f>
        <v>5</v>
      </c>
      <c r="P150" s="201">
        <v>410500</v>
      </c>
      <c r="Q150" s="55"/>
      <c r="R150" s="212">
        <v>170830</v>
      </c>
      <c r="S150" s="2">
        <v>221</v>
      </c>
      <c r="T150" s="65" t="s">
        <v>1029</v>
      </c>
      <c r="U150" s="170">
        <v>44.1</v>
      </c>
      <c r="V150" s="170">
        <v>2528</v>
      </c>
      <c r="W150" s="117" t="str">
        <f>IFERROR(VLOOKUP(V150, Fornecedores!A:C, 3, FALSE), "")</f>
        <v xml:space="preserve">REDIESEL            </v>
      </c>
      <c r="X150" s="105" t="str">
        <f>IFERROR(VLOOKUP(V150, Fornecedores!A:E, 5, FALSE), "")</f>
        <v>Jaboatão dos Guararapes</v>
      </c>
      <c r="Y150" s="105" t="str">
        <f>IFERROR(VLOOKUP(V150, Fornecedores!A:F, 6, FALSE), "")</f>
        <v>PE</v>
      </c>
      <c r="Z150" s="101" t="str">
        <f>IF(H150=0, "Pedido entregue!", "Pendente")</f>
        <v>Pedido entregue!</v>
      </c>
      <c r="AA150" s="119"/>
      <c r="AB150" s="132" t="str">
        <f>IF(Z150="Pedido Entregue!", IF(AA150=1, "Retirado do Almoxarifado", IF(AA150=2, "Material devolvido", "Aguardando retirada")), IF(Z150="Pendente", "Entrega pendente", ""))</f>
        <v>Aguardando retirada</v>
      </c>
      <c r="AC150" s="18">
        <v>1</v>
      </c>
      <c r="AD150" s="18">
        <f>AC150/SUMIF($P:$P,P150,$AC:$AC)</f>
        <v>1</v>
      </c>
      <c r="AE150" s="18">
        <f>IF(R150=0,0,AC150/SUMIF($R:$R,R150,$AC:$AC))</f>
        <v>7.6923076923076927E-2</v>
      </c>
      <c r="AF150" s="18">
        <f>IF(R150=0,1,0)</f>
        <v>0</v>
      </c>
      <c r="AH150" t="str">
        <f>TEXT(J150,"MMMM")</f>
        <v>julho</v>
      </c>
    </row>
    <row r="151" spans="1:34" ht="12.75" hidden="1" customHeight="1" x14ac:dyDescent="0.25">
      <c r="A151" s="90" t="str">
        <f>IF(C151="Oficina Diversos","Oficina Geral",
IF(ISNUMBER(FIND("Estoque - Colhedoras",C151)),"Colhedoras",IF(ISNUMBER(FIND("Caldeiraria",C151)),"Caldeiraria",IF(ISNUMBER(FIND("Borracharia",C151)),"Borracharia",IF(ISNUMBER(FIND("Lubrificação",C151)),"Lubrificação",
IF(ISNUMBER(FIND("Estoque - Carregadeiras",C151)),"Carregadeiras",IF(ISNUMBER(FIND("Estoque - Veic. Leves",C151)),"Veic. Leves",
IF(ISNUMBER(FIND("Estoque - Caminhões",C151)),"Caminhões",IF(ISNUMBER(FIND("Estoque - Transbordos",C151)),"Transbordos",
IF(ISNUMBER(FIND("Estoque - Tratores",C151)),"Tratores",
IF(ISNUMBER(FIND("Estoque - Máquinas pesadas",C151)),"Máquinas pesadas",
IF(ISNUMBER(FIND("Estoque - Reboques",C151)),"Reboques",
IF(C151="Estoque","Estoque",
IF(AND(ISNUMBER(C151),C151&gt;1000,C151&lt;2000),"Caminhões",
IF(AND(ISNUMBER(C151),C151&gt;2000,C151&lt;3000),"Tratores",
IF(AND(ISNUMBER(C151),C151&gt;3000,C151&lt;4000),"Carregadeiras",
IF(AND(ISNUMBER(C151),C151&gt;4000,C151&lt;5000),"Máquinas pesadas",
IF(AND(ISNUMBER(C151),C151&gt;5000,C151&lt;6000),"Colhedoras",
IF(AND(ISNUMBER(C151),C151&gt;7000,C151&lt;8000),"Irrigação",
IF(AND(ISNUMBER(C151),C151&gt;8000,C151&lt;9000),"Reboques",IF(AND(ISNUMBER(C151),C151&gt;0,C151&lt;1000),"Veic. Leves","")))))))))))))))))))))</f>
        <v>Veic. Leves</v>
      </c>
      <c r="B151" s="26"/>
      <c r="C151" s="2">
        <v>29</v>
      </c>
      <c r="D151" s="2">
        <v>8082</v>
      </c>
      <c r="E151" s="3" t="s">
        <v>268</v>
      </c>
      <c r="F151" s="14" t="str">
        <f>IF(ISBLANK(K151), "Apenas Solicitação", "Tem OC")</f>
        <v>Tem OC</v>
      </c>
      <c r="G151" s="2">
        <v>1</v>
      </c>
      <c r="H151" s="2">
        <f>G151-I151</f>
        <v>0</v>
      </c>
      <c r="I151" s="2">
        <v>1</v>
      </c>
      <c r="J151" s="4">
        <v>45744</v>
      </c>
      <c r="K151" s="180">
        <v>45754</v>
      </c>
      <c r="L151" s="3"/>
      <c r="M151" s="44"/>
      <c r="N151" s="44" t="str">
        <f>IFERROR(K151 + VALUE(LEFT(L151, FIND(" ", L151) - 1)), "")</f>
        <v/>
      </c>
      <c r="O151" s="3">
        <f>IF(_xlfn.DAYS(K151,J151)&lt;0, "Aguardando OC", _xlfn.DAYS(K151,J151))</f>
        <v>10</v>
      </c>
      <c r="P151" s="14">
        <v>397398</v>
      </c>
      <c r="Q151" s="2">
        <v>1139973</v>
      </c>
      <c r="R151" s="14">
        <v>165843</v>
      </c>
      <c r="S151" s="2">
        <v>719</v>
      </c>
      <c r="T151" s="65" t="s">
        <v>11</v>
      </c>
      <c r="U151" s="21">
        <v>76</v>
      </c>
      <c r="V151" s="2">
        <v>14446</v>
      </c>
      <c r="W151" s="47" t="str">
        <f>IFERROR(VLOOKUP(V151, Fornecedores!A:C, 3, FALSE), "")</f>
        <v>AGROMOTO</v>
      </c>
      <c r="X151" s="43" t="str">
        <f>IFERROR(VLOOKUP(V151, Fornecedores!A:E, 5, FALSE), "")</f>
        <v>Jaboatão dos Guararapes</v>
      </c>
      <c r="Y151" s="43" t="str">
        <f>IFERROR(VLOOKUP(V151, Fornecedores!A:F, 6, FALSE), "")</f>
        <v>PE</v>
      </c>
      <c r="Z151" s="14" t="str">
        <f>IF(H151=0, "Pedido entregue!", "Pendente")</f>
        <v>Pedido entregue!</v>
      </c>
      <c r="AA151" s="59"/>
      <c r="AB151" s="58" t="str">
        <f>IF(Z151="Pedido Entregue!", IF(AA151=1, "Retirado do Almoxarifado", IF(AA151=2, "Material devolvido", "Aguardando retirada")), IF(Z151="Pendente", "Entrega pendente", ""))</f>
        <v>Aguardando retirada</v>
      </c>
      <c r="AC151" s="18">
        <v>1</v>
      </c>
      <c r="AD151" s="18">
        <f>AC151/SUMIF($P:$P,P151,$AC:$AC)</f>
        <v>1</v>
      </c>
      <c r="AE151" s="18">
        <f>IF(R151=0,0,AC151/SUMIF($R:$R,R151,$AC:$AC))</f>
        <v>0.5</v>
      </c>
      <c r="AF151" s="18">
        <f>IF(R151=0,1,0)</f>
        <v>0</v>
      </c>
      <c r="AG151" s="18">
        <f>IF(R151=0,#REF!-J151,0)</f>
        <v>0</v>
      </c>
      <c r="AH151" t="str">
        <f>TEXT(J151,"MMMM")</f>
        <v>março</v>
      </c>
    </row>
    <row r="152" spans="1:34" ht="12.75" hidden="1" customHeight="1" x14ac:dyDescent="0.25">
      <c r="A152" s="90" t="str">
        <f>IF(C152="Oficina Diversos","Oficina Geral",
IF(ISNUMBER(FIND("Estoque - Colhedoras",C152)),"Colhedoras",IF(ISNUMBER(FIND("Caldeiraria",C152)),"Caldeiraria",IF(ISNUMBER(FIND("Borracharia",C152)),"Borracharia",IF(ISNUMBER(FIND("Lubrificação",C152)),"Lubrificação",
IF(ISNUMBER(FIND("Estoque - Carregadeiras",C152)),"Carregadeiras",IF(ISNUMBER(FIND("Estoque - Veic. Leves",C152)),"Veic. Leves",
IF(ISNUMBER(FIND("Estoque - Caminhões",C152)),"Caminhões",IF(ISNUMBER(FIND("Estoque - Transbordos",C152)),"Transbordos",
IF(ISNUMBER(FIND("Estoque - Tratores",C152)),"Tratores",
IF(ISNUMBER(FIND("Estoque - Máquinas pesadas",C152)),"Máquinas pesadas",
IF(ISNUMBER(FIND("Estoque - Reboques",C152)),"Reboques",
IF(C152="Estoque","Estoque",
IF(AND(ISNUMBER(C152),C152&gt;1000,C152&lt;2000),"Caminhões",
IF(AND(ISNUMBER(C152),C152&gt;2000,C152&lt;3000),"Tratores",
IF(AND(ISNUMBER(C152),C152&gt;3000,C152&lt;4000),"Carregadeiras",
IF(AND(ISNUMBER(C152),C152&gt;4000,C152&lt;5000),"Máquinas pesadas",
IF(AND(ISNUMBER(C152),C152&gt;5000,C152&lt;6000),"Colhedoras",
IF(AND(ISNUMBER(C152),C152&gt;7000,C152&lt;8000),"Irrigação",
IF(AND(ISNUMBER(C152),C152&gt;8000,C152&lt;9000),"Reboques",IF(AND(ISNUMBER(C152),C152&gt;0,C152&lt;1000),"Veic. Leves","")))))))))))))))))))))</f>
        <v>Veic. Leves</v>
      </c>
      <c r="B152" s="26"/>
      <c r="C152" s="2">
        <v>32</v>
      </c>
      <c r="D152" s="2">
        <v>8082</v>
      </c>
      <c r="E152" s="3" t="s">
        <v>268</v>
      </c>
      <c r="F152" s="14" t="str">
        <f>IF(ISBLANK(K152), "Apenas Solicitação", "Tem OC")</f>
        <v>Tem OC</v>
      </c>
      <c r="G152" s="2">
        <v>1</v>
      </c>
      <c r="H152" s="2">
        <f>G152-I152</f>
        <v>0</v>
      </c>
      <c r="I152" s="2">
        <v>1</v>
      </c>
      <c r="J152" s="4">
        <v>45744</v>
      </c>
      <c r="K152" s="180">
        <v>45754</v>
      </c>
      <c r="L152" s="3"/>
      <c r="M152" s="44"/>
      <c r="N152" s="44" t="str">
        <f>IFERROR(K152 + VALUE(LEFT(L152, FIND(" ", L152) - 1)), "")</f>
        <v/>
      </c>
      <c r="O152" s="3">
        <f>IF(_xlfn.DAYS(K152,J152)&lt;0, "Aguardando OC", _xlfn.DAYS(K152,J152))</f>
        <v>10</v>
      </c>
      <c r="P152" s="14">
        <v>397413</v>
      </c>
      <c r="Q152" s="2">
        <v>1139980</v>
      </c>
      <c r="R152" s="14">
        <v>165843</v>
      </c>
      <c r="S152" s="2">
        <v>719</v>
      </c>
      <c r="T152" s="65" t="s">
        <v>11</v>
      </c>
      <c r="U152" s="21">
        <v>76</v>
      </c>
      <c r="V152" s="2">
        <v>14446</v>
      </c>
      <c r="W152" s="47" t="str">
        <f>IFERROR(VLOOKUP(V152, Fornecedores!A:C, 3, FALSE), "")</f>
        <v>AGROMOTO</v>
      </c>
      <c r="X152" s="43" t="str">
        <f>IFERROR(VLOOKUP(V152, Fornecedores!A:E, 5, FALSE), "")</f>
        <v>Jaboatão dos Guararapes</v>
      </c>
      <c r="Y152" s="43" t="str">
        <f>IFERROR(VLOOKUP(V152, Fornecedores!A:F, 6, FALSE), "")</f>
        <v>PE</v>
      </c>
      <c r="Z152" s="14" t="str">
        <f>IF(H152=0, "Pedido entregue!", "Pendente")</f>
        <v>Pedido entregue!</v>
      </c>
      <c r="AA152" s="59"/>
      <c r="AB152" s="58" t="str">
        <f>IF(Z152="Pedido Entregue!", IF(AA152=1, "Retirado do Almoxarifado", IF(AA152=2, "Material devolvido", "Aguardando retirada")), IF(Z152="Pendente", "Entrega pendente", ""))</f>
        <v>Aguardando retirada</v>
      </c>
      <c r="AC152" s="18">
        <v>1</v>
      </c>
      <c r="AD152" s="18">
        <f>AC152/SUMIF($P:$P,P152,$AC:$AC)</f>
        <v>1</v>
      </c>
      <c r="AE152" s="18">
        <f>IF(R152=0,0,AC152/SUMIF($R:$R,R152,$AC:$AC))</f>
        <v>0.5</v>
      </c>
      <c r="AF152" s="18">
        <f>IF(R152=0,1,0)</f>
        <v>0</v>
      </c>
      <c r="AG152" s="18">
        <f>IF(R152=0,#REF!-J152,0)</f>
        <v>0</v>
      </c>
      <c r="AH152" t="str">
        <f>TEXT(J152,"MMMM")</f>
        <v>março</v>
      </c>
    </row>
    <row r="153" spans="1:34" ht="12.75" hidden="1" customHeight="1" x14ac:dyDescent="0.25">
      <c r="A153" s="90" t="str">
        <f>IF(C153="Oficina Diversos","Oficina Geral",
IF(ISNUMBER(FIND("Estoque - Colhedoras",C153)),"Colhedoras",IF(ISNUMBER(FIND("Caldeiraria",C153)),"Caldeiraria",IF(ISNUMBER(FIND("Borracharia",C153)),"Borracharia",IF(ISNUMBER(FIND("Lubrificação",C153)),"Lubrificação",
IF(ISNUMBER(FIND("Estoque - Carregadeiras",C153)),"Carregadeiras",IF(ISNUMBER(FIND("Estoque - Veic. Leves",C153)),"Veic. Leves",
IF(ISNUMBER(FIND("Estoque - Caminhões",C153)),"Caminhões",IF(ISNUMBER(FIND("Estoque - Transbordos",C153)),"Transbordos",
IF(ISNUMBER(FIND("Estoque - Tratores",C153)),"Tratores",
IF(ISNUMBER(FIND("Estoque - Máquinas pesadas",C153)),"Máquinas pesadas",
IF(ISNUMBER(FIND("Estoque - Reboques",C153)),"Reboques",
IF(C153="Estoque","Estoque",
IF(AND(ISNUMBER(C153),C153&gt;1000,C153&lt;2000),"Caminhões",
IF(AND(ISNUMBER(C153),C153&gt;2000,C153&lt;3000),"Tratores",
IF(AND(ISNUMBER(C153),C153&gt;3000,C153&lt;4000),"Carregadeiras",
IF(AND(ISNUMBER(C153),C153&gt;4000,C153&lt;5000),"Máquinas pesadas",
IF(AND(ISNUMBER(C153),C153&gt;5000,C153&lt;6000),"Colhedoras",
IF(AND(ISNUMBER(C153),C153&gt;7000,C153&lt;8000),"Irrigação",
IF(AND(ISNUMBER(C153),C153&gt;8000,C153&lt;9000),"Reboques",IF(AND(ISNUMBER(C153),C153&gt;0,C153&lt;1000),"Veic. Leves","")))))))))))))))))))))</f>
        <v>Tratores</v>
      </c>
      <c r="B153" s="8"/>
      <c r="C153" s="2">
        <v>2036</v>
      </c>
      <c r="D153" s="2">
        <v>8181</v>
      </c>
      <c r="E153" s="10" t="s">
        <v>459</v>
      </c>
      <c r="F153" s="14" t="str">
        <f>IF(ISBLANK(K153), "Apenas Solicitação", "Tem OC")</f>
        <v>Tem OC</v>
      </c>
      <c r="G153" s="2">
        <v>1</v>
      </c>
      <c r="H153" s="2">
        <f>G153-I153</f>
        <v>0</v>
      </c>
      <c r="I153" s="2">
        <v>1</v>
      </c>
      <c r="J153" s="4">
        <v>45716</v>
      </c>
      <c r="K153" s="183">
        <v>45736</v>
      </c>
      <c r="L153" s="7"/>
      <c r="M153" s="44"/>
      <c r="N153" s="44" t="str">
        <f>IFERROR(K153 + VALUE(LEFT(L153, FIND(" ", L153) - 1)), "")</f>
        <v/>
      </c>
      <c r="O153" s="3">
        <f>IF(_xlfn.DAYS(K153,J153)&lt;0, "Aguardando OC", _xlfn.DAYS(K153,J153))</f>
        <v>20</v>
      </c>
      <c r="P153" s="14">
        <v>394729</v>
      </c>
      <c r="Q153" s="2">
        <v>1133066</v>
      </c>
      <c r="R153" s="14">
        <v>165177</v>
      </c>
      <c r="S153" s="2">
        <v>692</v>
      </c>
      <c r="T153" s="65" t="s">
        <v>106</v>
      </c>
      <c r="U153" s="21">
        <v>2.79</v>
      </c>
      <c r="V153" s="2">
        <v>13341</v>
      </c>
      <c r="W153" s="47" t="str">
        <f>IFERROR(VLOOKUP(V153, Fornecedores!A:C, 3, FALSE), "")</f>
        <v>DISMA DISTRIBUIDORA</v>
      </c>
      <c r="X153" s="43" t="str">
        <f>IFERROR(VLOOKUP(V153, Fornecedores!A:E, 5, FALSE), "")</f>
        <v>Araçatuba</v>
      </c>
      <c r="Y153" s="43" t="str">
        <f>IFERROR(VLOOKUP(V153, Fornecedores!A:F, 6, FALSE), "")</f>
        <v>SP</v>
      </c>
      <c r="Z153" s="14" t="str">
        <f>IF(H153=0, "Pedido entregue!", "Pendente")</f>
        <v>Pedido entregue!</v>
      </c>
      <c r="AA153" s="59">
        <v>1</v>
      </c>
      <c r="AB153" s="58" t="str">
        <f>IF(Z153="Pedido Entregue!", IF(AA153=1, "Retirado do Almoxarifado", IF(AA153=2, "Material devolvido", "Aguardando retirada")), IF(Z153="Pendente", "Entrega pendente", ""))</f>
        <v>Retirado do Almoxarifado</v>
      </c>
      <c r="AC153" s="18">
        <v>1</v>
      </c>
      <c r="AD153" s="18">
        <f>AC153/SUMIF($P:$P,P153,$AC:$AC)</f>
        <v>1</v>
      </c>
      <c r="AE153" s="18">
        <f>IF(R153=0,0,AC153/SUMIF($R:$R,R153,$AC:$AC))</f>
        <v>0.04</v>
      </c>
      <c r="AF153" s="18">
        <f>IF(R153=0,1,0)</f>
        <v>0</v>
      </c>
      <c r="AG153" s="18">
        <f>IF(R153=0,#REF!-J153,0)</f>
        <v>0</v>
      </c>
      <c r="AH153" t="str">
        <f>TEXT(J153,"MMMM")</f>
        <v>fevereiro</v>
      </c>
    </row>
    <row r="154" spans="1:34" ht="12.75" hidden="1" customHeight="1" x14ac:dyDescent="0.25">
      <c r="A154" s="90" t="str">
        <f>IF(C154="Oficina Diversos","Oficina Geral",
IF(ISNUMBER(FIND("Estoque - Colhedoras",C154)),"Colhedoras",IF(ISNUMBER(FIND("Caldeiraria",C154)),"Caldeiraria",IF(ISNUMBER(FIND("Borracharia",C154)),"Borracharia",IF(ISNUMBER(FIND("Lubrificação",C154)),"Lubrificação",
IF(ISNUMBER(FIND("Estoque - Carregadeiras",C154)),"Carregadeiras",IF(ISNUMBER(FIND("Estoque - Veic. Leves",C154)),"Veic. Leves",
IF(ISNUMBER(FIND("Estoque - Caminhões",C154)),"Caminhões",IF(ISNUMBER(FIND("Estoque - Transbordos",C154)),"Transbordos",
IF(ISNUMBER(FIND("Estoque - Tratores",C154)),"Tratores",
IF(ISNUMBER(FIND("Estoque - Máquinas pesadas",C154)),"Máquinas pesadas",
IF(ISNUMBER(FIND("Estoque - Reboques",C154)),"Reboques",
IF(C154="Estoque","Estoque",
IF(AND(ISNUMBER(C154),C154&gt;1000,C154&lt;2000),"Caminhões",
IF(AND(ISNUMBER(C154),C154&gt;2000,C154&lt;3000),"Tratores",
IF(AND(ISNUMBER(C154),C154&gt;3000,C154&lt;4000),"Carregadeiras",
IF(AND(ISNUMBER(C154),C154&gt;4000,C154&lt;5000),"Máquinas pesadas",
IF(AND(ISNUMBER(C154),C154&gt;5000,C154&lt;6000),"Colhedoras",
IF(AND(ISNUMBER(C154),C154&gt;7000,C154&lt;8000),"Irrigação",
IF(AND(ISNUMBER(C154),C154&gt;8000,C154&lt;9000),"Reboques",IF(AND(ISNUMBER(C154),C154&gt;0,C154&lt;1000),"Veic. Leves","")))))))))))))))))))))</f>
        <v>Tratores</v>
      </c>
      <c r="B154" s="8"/>
      <c r="C154" s="2">
        <v>2036</v>
      </c>
      <c r="D154" s="2">
        <v>8183</v>
      </c>
      <c r="E154" s="10" t="s">
        <v>435</v>
      </c>
      <c r="F154" s="14" t="str">
        <f>IF(ISBLANK(K154), "Apenas Solicitação", "Tem OC")</f>
        <v>Tem OC</v>
      </c>
      <c r="G154" s="2">
        <v>1</v>
      </c>
      <c r="H154" s="2">
        <f>G154-I154</f>
        <v>0</v>
      </c>
      <c r="I154" s="2">
        <v>1</v>
      </c>
      <c r="J154" s="4">
        <v>45716</v>
      </c>
      <c r="K154" s="183">
        <v>45736</v>
      </c>
      <c r="L154" s="7"/>
      <c r="M154" s="44"/>
      <c r="N154" s="44" t="str">
        <f>IFERROR(K154 + VALUE(LEFT(L154, FIND(" ", L154) - 1)), "")</f>
        <v/>
      </c>
      <c r="O154" s="3">
        <f>IF(_xlfn.DAYS(K154,J154)&lt;0, "Aguardando OC", _xlfn.DAYS(K154,J154))</f>
        <v>20</v>
      </c>
      <c r="P154" s="14">
        <v>394730</v>
      </c>
      <c r="Q154" s="2">
        <v>1133066</v>
      </c>
      <c r="R154" s="14">
        <v>165173</v>
      </c>
      <c r="S154" s="2">
        <v>692</v>
      </c>
      <c r="T154" s="65" t="s">
        <v>106</v>
      </c>
      <c r="U154" s="21">
        <v>5.99</v>
      </c>
      <c r="V154" s="2">
        <v>1237</v>
      </c>
      <c r="W154" s="47" t="str">
        <f>IFERROR(VLOOKUP(V154, Fornecedores!A:C, 3, FALSE), "")</f>
        <v>MERCADAO DE TRATORES</v>
      </c>
      <c r="X154" s="43" t="str">
        <f>IFERROR(VLOOKUP(V154, Fornecedores!A:E, 5, FALSE), "")</f>
        <v>Ourinhos</v>
      </c>
      <c r="Y154" s="43" t="str">
        <f>IFERROR(VLOOKUP(V154, Fornecedores!A:F, 6, FALSE), "")</f>
        <v>SP</v>
      </c>
      <c r="Z154" s="14" t="str">
        <f>IF(H154=0, "Pedido entregue!", "Pendente")</f>
        <v>Pedido entregue!</v>
      </c>
      <c r="AA154" s="59">
        <v>1</v>
      </c>
      <c r="AB154" s="58" t="str">
        <f>IF(Z154="Pedido Entregue!", IF(AA154=1, "Retirado do Almoxarifado", IF(AA154=2, "Material devolvido", "Aguardando retirada")), IF(Z154="Pendente", "Entrega pendente", ""))</f>
        <v>Retirado do Almoxarifado</v>
      </c>
      <c r="AC154" s="18">
        <v>1</v>
      </c>
      <c r="AD154" s="18">
        <f>AC154/SUMIF($P:$P,P154,$AC:$AC)</f>
        <v>1</v>
      </c>
      <c r="AE154" s="18">
        <f>IF(R154=0,0,AC154/SUMIF($R:$R,R154,$AC:$AC))</f>
        <v>0.1</v>
      </c>
      <c r="AF154" s="18">
        <f>IF(R154=0,1,0)</f>
        <v>0</v>
      </c>
      <c r="AG154" s="18">
        <f>IF(R154=0,#REF!-J154,0)</f>
        <v>0</v>
      </c>
      <c r="AH154" t="str">
        <f>TEXT(J154,"MMMM")</f>
        <v>fevereiro</v>
      </c>
    </row>
    <row r="155" spans="1:34" ht="12.75" hidden="1" customHeight="1" x14ac:dyDescent="0.25">
      <c r="A155" s="90" t="str">
        <f>IF(C155="Oficina Diversos","Oficina Geral",
IF(ISNUMBER(FIND("Estoque - Colhedoras",C155)),"Colhedoras",IF(ISNUMBER(FIND("Caldeiraria",C155)),"Caldeiraria",IF(ISNUMBER(FIND("Borracharia",C155)),"Borracharia",IF(ISNUMBER(FIND("Lubrificação",C155)),"Lubrificação",
IF(ISNUMBER(FIND("Estoque - Carregadeiras",C155)),"Carregadeiras",IF(ISNUMBER(FIND("Estoque - Veic. Leves",C155)),"Veic. Leves",
IF(ISNUMBER(FIND("Estoque - Caminhões",C155)),"Caminhões",IF(ISNUMBER(FIND("Estoque - Transbordos",C155)),"Transbordos",
IF(ISNUMBER(FIND("Estoque - Tratores",C155)),"Tratores",
IF(ISNUMBER(FIND("Estoque - Máquinas pesadas",C155)),"Máquinas pesadas",
IF(ISNUMBER(FIND("Estoque - Reboques",C155)),"Reboques",
IF(C155="Estoque","Estoque",
IF(AND(ISNUMBER(C155),C155&gt;1000,C155&lt;2000),"Caminhões",
IF(AND(ISNUMBER(C155),C155&gt;2000,C155&lt;3000),"Tratores",
IF(AND(ISNUMBER(C155),C155&gt;3000,C155&lt;4000),"Carregadeiras",
IF(AND(ISNUMBER(C155),C155&gt;4000,C155&lt;5000),"Máquinas pesadas",
IF(AND(ISNUMBER(C155),C155&gt;5000,C155&lt;6000),"Colhedoras",
IF(AND(ISNUMBER(C155),C155&gt;7000,C155&lt;8000),"Irrigação",
IF(AND(ISNUMBER(C155),C155&gt;8000,C155&lt;9000),"Reboques",IF(AND(ISNUMBER(C155),C155&gt;0,C155&lt;1000),"Veic. Leves","")))))))))))))))))))))</f>
        <v>Tratores</v>
      </c>
      <c r="B155" s="111"/>
      <c r="C155" s="126">
        <v>2024</v>
      </c>
      <c r="D155" s="2">
        <v>8364</v>
      </c>
      <c r="E155" s="3" t="s">
        <v>20217</v>
      </c>
      <c r="F155" s="101" t="str">
        <f>IF(ISBLANK(K155), "Apenas Solicitação", "Tem OC")</f>
        <v>Tem OC</v>
      </c>
      <c r="G155" s="2">
        <v>2</v>
      </c>
      <c r="H155" s="113">
        <f>G155-I155</f>
        <v>0</v>
      </c>
      <c r="I155" s="113">
        <v>2</v>
      </c>
      <c r="J155" s="4">
        <v>45812</v>
      </c>
      <c r="K155" s="180">
        <v>45819</v>
      </c>
      <c r="L155" s="3" t="s">
        <v>20158</v>
      </c>
      <c r="M155" s="104" t="str">
        <f ca="1">IF(OR(N155="", N155=0), "", IF(N155&gt;TODAY(), "No prazo", "Atrasado"))</f>
        <v>Atrasado</v>
      </c>
      <c r="N155" s="104">
        <f>IFERROR(K155 + VALUE(LEFT(L155, FIND(" ", L155) - 1)), "")</f>
        <v>45831</v>
      </c>
      <c r="O155" s="105">
        <f>IF(_xlfn.DAYS(K155,J155)&lt;0, "Aguardando OC", _xlfn.DAYS(K155,J155))</f>
        <v>7</v>
      </c>
      <c r="P155" s="14">
        <v>405810</v>
      </c>
      <c r="Q155" s="55"/>
      <c r="R155" s="14">
        <v>168950</v>
      </c>
      <c r="S155" s="2">
        <v>221</v>
      </c>
      <c r="T155" s="65" t="s">
        <v>1029</v>
      </c>
      <c r="U155" s="21">
        <v>150</v>
      </c>
      <c r="V155" s="2">
        <v>3238</v>
      </c>
      <c r="W155" s="117" t="str">
        <f>IFERROR(VLOOKUP(V155, Fornecedores!A:C, 3, FALSE), "")</f>
        <v xml:space="preserve">VENEZA              </v>
      </c>
      <c r="X155" s="105" t="str">
        <f>IFERROR(VLOOKUP(V155, Fornecedores!A:E, 5, FALSE), "")</f>
        <v>Bayeux</v>
      </c>
      <c r="Y155" s="105" t="str">
        <f>IFERROR(VLOOKUP(V155, Fornecedores!A:F, 6, FALSE), "")</f>
        <v>PB</v>
      </c>
      <c r="Z155" s="101" t="str">
        <f>IF(H155=0, "Pedido entregue!", "Pendente")</f>
        <v>Pedido entregue!</v>
      </c>
      <c r="AA155" s="119"/>
      <c r="AB155" s="132" t="str">
        <f>IF(Z155="Pedido Entregue!", IF(AA155=1, "Retirado do Almoxarifado", IF(AA155=2, "Material devolvido", "Aguardando retirada")), IF(Z155="Pendente", "Entrega pendente", ""))</f>
        <v>Aguardando retirada</v>
      </c>
      <c r="AC155" s="18">
        <v>1</v>
      </c>
      <c r="AD155" s="18">
        <f>AC155/SUMIF($P:$P,P155,$AC:$AC)</f>
        <v>1</v>
      </c>
      <c r="AE155" s="18">
        <f>IF(R155=0,0,AC155/SUMIF($R:$R,R155,$AC:$AC))</f>
        <v>1</v>
      </c>
      <c r="AF155" s="18">
        <f>IF(R155=0,1,0)</f>
        <v>0</v>
      </c>
      <c r="AH155" t="str">
        <f>TEXT(J155,"MMMM")</f>
        <v>junho</v>
      </c>
    </row>
    <row r="156" spans="1:34" ht="12.75" customHeight="1" x14ac:dyDescent="0.25">
      <c r="A156" s="90" t="str">
        <f>IF(C156="Oficina Diversos","Oficina Geral",
IF(ISNUMBER(FIND("Estoque - Colhedoras",C156)),"Colhedoras",IF(ISNUMBER(FIND("Caldeiraria",C156)),"Caldeiraria",IF(ISNUMBER(FIND("Borracharia",C156)),"Borracharia",IF(ISNUMBER(FIND("Lubrificação",C156)),"Lubrificação",
IF(ISNUMBER(FIND("Estoque - Carregadeiras",C156)),"Carregadeiras",IF(ISNUMBER(FIND("Estoque - Veic. Leves",C156)),"Veic. Leves",
IF(ISNUMBER(FIND("Estoque - Caminhões",C156)),"Caminhões",IF(ISNUMBER(FIND("Estoque - Transbordos",C156)),"Transbordos",
IF(ISNUMBER(FIND("Estoque - Tratores",C156)),"Tratores",
IF(ISNUMBER(FIND("Estoque - Máquinas pesadas",C156)),"Máquinas pesadas",
IF(ISNUMBER(FIND("Estoque - Reboques",C156)),"Reboques",
IF(C156="Estoque","Estoque",
IF(AND(ISNUMBER(C156),C156&gt;1000,C156&lt;2000),"Caminhões",
IF(AND(ISNUMBER(C156),C156&gt;2000,C156&lt;3000),"Tratores",
IF(AND(ISNUMBER(C156),C156&gt;3000,C156&lt;4000),"Carregadeiras",
IF(AND(ISNUMBER(C156),C156&gt;4000,C156&lt;5000),"Máquinas pesadas",
IF(AND(ISNUMBER(C156),C156&gt;5000,C156&lt;6000),"Colhedoras",
IF(AND(ISNUMBER(C156),C156&gt;7000,C156&lt;8000),"Irrigação",
IF(AND(ISNUMBER(C156),C156&gt;8000,C156&lt;9000),"Reboques",IF(AND(ISNUMBER(C156),C156&gt;0,C156&lt;1000),"Veic. Leves","")))))))))))))))))))))</f>
        <v>Tratores</v>
      </c>
      <c r="B156" s="39"/>
      <c r="C156" s="2">
        <v>2027</v>
      </c>
      <c r="D156" s="2">
        <v>8366</v>
      </c>
      <c r="E156" s="3" t="s">
        <v>1156</v>
      </c>
      <c r="F156" s="14" t="str">
        <f>IF(ISBLANK(K156), "Apenas Solicitação", "Tem OC")</f>
        <v>Apenas Solicitação</v>
      </c>
      <c r="G156" s="2">
        <v>8</v>
      </c>
      <c r="H156" s="2">
        <f>G156-I156</f>
        <v>8</v>
      </c>
      <c r="I156" s="2">
        <v>0</v>
      </c>
      <c r="J156" s="4">
        <v>45786</v>
      </c>
      <c r="K156" s="14"/>
      <c r="L156" s="3"/>
      <c r="M156" s="44" t="str">
        <f ca="1">IF(OR(N156="", N156=0), "", IF(N156&gt;TODAY(), "No prazo", "Atrasado"))</f>
        <v/>
      </c>
      <c r="N156" s="44" t="str">
        <f>IFERROR(K156 + VALUE(LEFT(L156, FIND(" ", L156) - 1)), "")</f>
        <v/>
      </c>
      <c r="O156" s="3" t="str">
        <f>IF(_xlfn.DAYS(K156,J156)&lt;0, "Aguardando OC", _xlfn.DAYS(K156,J156))</f>
        <v>Aguardando OC</v>
      </c>
      <c r="P156" s="14">
        <v>402121</v>
      </c>
      <c r="Q156" s="33"/>
      <c r="R156" s="14">
        <v>0</v>
      </c>
      <c r="S156" s="42">
        <v>221</v>
      </c>
      <c r="T156" s="67" t="s">
        <v>1029</v>
      </c>
      <c r="U156" s="45">
        <v>37.28</v>
      </c>
      <c r="V156" s="2"/>
      <c r="W156" s="47" t="str">
        <f>IFERROR(VLOOKUP(V156, Fornecedores!A:C, 3, FALSE), "")</f>
        <v/>
      </c>
      <c r="X156" s="43" t="str">
        <f>IFERROR(VLOOKUP(V156, Fornecedores!A:E, 5, FALSE), "")</f>
        <v/>
      </c>
      <c r="Y156" s="43" t="str">
        <f>IFERROR(VLOOKUP(V156, Fornecedores!A:F, 6, FALSE), "")</f>
        <v/>
      </c>
      <c r="Z156" s="14" t="str">
        <f>IF(H156=0, "Pedido entregue!", "Pendente")</f>
        <v>Pendente</v>
      </c>
      <c r="AA156" s="59"/>
      <c r="AB156" s="58" t="str">
        <f>IF(Z156="Pedido Entregue!", IF(AA156=1, "Retirado do Almoxarifado", IF(AA156=2, "Material devolvido", "Aguardando retirada")), IF(Z156="Pendente", "Entrega pendente", ""))</f>
        <v>Entrega pendente</v>
      </c>
      <c r="AC156" s="18">
        <v>1</v>
      </c>
      <c r="AD156" s="18">
        <f>AC156/SUMIF($P:$P,P156,$AC:$AC)</f>
        <v>1</v>
      </c>
      <c r="AE156" s="18">
        <f>IF(R156=0,0,AC156/SUMIF($R:$R,R156,$AC:$AC))</f>
        <v>0</v>
      </c>
      <c r="AF156" s="18">
        <f>IF(R156=0,1,0)</f>
        <v>1</v>
      </c>
      <c r="AH156" t="str">
        <f>TEXT(J156,"MMMM")</f>
        <v>maio</v>
      </c>
    </row>
    <row r="157" spans="1:34" ht="12.75" hidden="1" customHeight="1" x14ac:dyDescent="0.25">
      <c r="A157" s="90" t="str">
        <f>IF(C157="Oficina Diversos","Oficina Geral",
IF(ISNUMBER(FIND("Estoque - Colhedoras",C157)),"Colhedoras",IF(ISNUMBER(FIND("Caldeiraria",C157)),"Caldeiraria",IF(ISNUMBER(FIND("Borracharia",C157)),"Borracharia",IF(ISNUMBER(FIND("Lubrificação",C157)),"Lubrificação",
IF(ISNUMBER(FIND("Estoque - Carregadeiras",C157)),"Carregadeiras",IF(ISNUMBER(FIND("Estoque - Veic. Leves",C157)),"Veic. Leves",
IF(ISNUMBER(FIND("Estoque - Caminhões",C157)),"Caminhões",IF(ISNUMBER(FIND("Estoque - Transbordos",C157)),"Transbordos",
IF(ISNUMBER(FIND("Estoque - Tratores",C157)),"Tratores",
IF(ISNUMBER(FIND("Estoque - Máquinas pesadas",C157)),"Máquinas pesadas",
IF(ISNUMBER(FIND("Estoque - Reboques",C157)),"Reboques",
IF(C157="Estoque","Estoque",
IF(AND(ISNUMBER(C157),C157&gt;1000,C157&lt;2000),"Caminhões",
IF(AND(ISNUMBER(C157),C157&gt;2000,C157&lt;3000),"Tratores",
IF(AND(ISNUMBER(C157),C157&gt;3000,C157&lt;4000),"Carregadeiras",
IF(AND(ISNUMBER(C157),C157&gt;4000,C157&lt;5000),"Máquinas pesadas",
IF(AND(ISNUMBER(C157),C157&gt;5000,C157&lt;6000),"Colhedoras",
IF(AND(ISNUMBER(C157),C157&gt;7000,C157&lt;8000),"Irrigação",
IF(AND(ISNUMBER(C157),C157&gt;8000,C157&lt;9000),"Reboques",IF(AND(ISNUMBER(C157),C157&gt;0,C157&lt;1000),"Veic. Leves","")))))))))))))))))))))</f>
        <v>Caminhões</v>
      </c>
      <c r="B157" s="8"/>
      <c r="C157" s="2">
        <v>1098</v>
      </c>
      <c r="D157" s="2">
        <v>8479</v>
      </c>
      <c r="E157" s="3" t="s">
        <v>342</v>
      </c>
      <c r="F157" s="14" t="str">
        <f>IF(ISBLANK(K157), "Apenas Solicitação", "Tem OC")</f>
        <v>Apenas Solicitação</v>
      </c>
      <c r="G157" s="2">
        <v>1</v>
      </c>
      <c r="H157" s="2">
        <f>G157-I157</f>
        <v>0</v>
      </c>
      <c r="I157" s="2">
        <v>1</v>
      </c>
      <c r="J157" s="4">
        <v>45735</v>
      </c>
      <c r="K157" s="14"/>
      <c r="L157" s="3"/>
      <c r="M157" s="44"/>
      <c r="N157" s="44" t="str">
        <f>IFERROR(K157 + VALUE(LEFT(L157, FIND(" ", L157) - 1)), "")</f>
        <v/>
      </c>
      <c r="O157" s="3" t="str">
        <f>IF(_xlfn.DAYS(K157,J157)&lt;0, "Aguardando OC", _xlfn.DAYS(K157,J157))</f>
        <v>Aguardando OC</v>
      </c>
      <c r="P157" s="14">
        <v>396611</v>
      </c>
      <c r="Q157" s="2">
        <v>1137782</v>
      </c>
      <c r="R157" s="14">
        <v>0</v>
      </c>
      <c r="S157" s="2">
        <v>683</v>
      </c>
      <c r="T157" s="65" t="s">
        <v>301</v>
      </c>
      <c r="U157" s="21">
        <v>927.32</v>
      </c>
      <c r="V157" s="2"/>
      <c r="W157" s="47" t="str">
        <f>IFERROR(VLOOKUP(V157, Fornecedores!A:C, 3, FALSE), "")</f>
        <v/>
      </c>
      <c r="X157" s="43" t="str">
        <f>IFERROR(VLOOKUP(V157, Fornecedores!A:E, 5, FALSE), "")</f>
        <v/>
      </c>
      <c r="Y157" s="43" t="str">
        <f>IFERROR(VLOOKUP(V157, Fornecedores!A:F, 6, FALSE), "")</f>
        <v/>
      </c>
      <c r="Z157" s="14" t="str">
        <f>IF(H157=0, "Pedido entregue!", "Pendente")</f>
        <v>Pedido entregue!</v>
      </c>
      <c r="AA157" s="59"/>
      <c r="AB157" s="58" t="str">
        <f>IF(Z157="Pedido Entregue!", IF(AA157=1, "Retirado do Almoxarifado", IF(AA157=2, "Material devolvido", "Aguardando retirada")), IF(Z157="Pendente", "Entrega pendente", ""))</f>
        <v>Aguardando retirada</v>
      </c>
      <c r="AC157" s="18">
        <v>1</v>
      </c>
      <c r="AD157" s="18">
        <f>AC157/SUMIF($P:$P,P157,$AC:$AC)</f>
        <v>1</v>
      </c>
      <c r="AE157" s="18">
        <f>IF(R157=0,0,AC157/SUMIF($R:$R,R157,$AC:$AC))</f>
        <v>0</v>
      </c>
      <c r="AF157" s="18">
        <f>IF(R157=0,1,0)</f>
        <v>1</v>
      </c>
      <c r="AG157" s="18" t="e">
        <f>IF(R157=0,#REF!-J157,0)</f>
        <v>#REF!</v>
      </c>
      <c r="AH157" t="str">
        <f>TEXT(J157,"MMMM")</f>
        <v>março</v>
      </c>
    </row>
    <row r="158" spans="1:34" ht="12.75" customHeight="1" x14ac:dyDescent="0.25">
      <c r="A158" s="90" t="str">
        <f>IF(C158="Oficina Diversos","Oficina Geral",
IF(ISNUMBER(FIND("Estoque - Colhedoras",C158)),"Colhedoras",IF(ISNUMBER(FIND("Caldeiraria",C158)),"Caldeiraria",IF(ISNUMBER(FIND("Borracharia",C158)),"Borracharia",IF(ISNUMBER(FIND("Lubrificação",C158)),"Lubrificação",
IF(ISNUMBER(FIND("Estoque - Carregadeiras",C158)),"Carregadeiras",IF(ISNUMBER(FIND("Estoque - Veic. Leves",C158)),"Veic. Leves",
IF(ISNUMBER(FIND("Estoque - Caminhões",C158)),"Caminhões",IF(ISNUMBER(FIND("Estoque - Transbordos",C158)),"Transbordos",
IF(ISNUMBER(FIND("Estoque - Tratores",C158)),"Tratores",
IF(ISNUMBER(FIND("Estoque - Máquinas pesadas",C158)),"Máquinas pesadas",
IF(ISNUMBER(FIND("Estoque - Reboques",C158)),"Reboques",
IF(C158="Estoque","Estoque",
IF(AND(ISNUMBER(C158),C158&gt;1000,C158&lt;2000),"Caminhões",
IF(AND(ISNUMBER(C158),C158&gt;2000,C158&lt;3000),"Tratores",
IF(AND(ISNUMBER(C158),C158&gt;3000,C158&lt;4000),"Carregadeiras",
IF(AND(ISNUMBER(C158),C158&gt;4000,C158&lt;5000),"Máquinas pesadas",
IF(AND(ISNUMBER(C158),C158&gt;5000,C158&lt;6000),"Colhedoras",
IF(AND(ISNUMBER(C158),C158&gt;7000,C158&lt;8000),"Irrigação",
IF(AND(ISNUMBER(C158),C158&gt;8000,C158&lt;9000),"Reboques",IF(AND(ISNUMBER(C158),C158&gt;0,C158&lt;1000),"Veic. Leves","")))))))))))))))))))))</f>
        <v>Tratores</v>
      </c>
      <c r="B158" s="8"/>
      <c r="C158" s="2">
        <v>2027</v>
      </c>
      <c r="D158" s="2">
        <v>8495</v>
      </c>
      <c r="E158" s="3" t="s">
        <v>1157</v>
      </c>
      <c r="F158" s="14" t="str">
        <f>IF(ISBLANK(K158), "Apenas Solicitação", "Tem OC")</f>
        <v>Apenas Solicitação</v>
      </c>
      <c r="G158" s="2">
        <v>6</v>
      </c>
      <c r="H158" s="2">
        <f>G158-I158</f>
        <v>6</v>
      </c>
      <c r="I158" s="2">
        <v>0</v>
      </c>
      <c r="J158" s="4">
        <v>45786</v>
      </c>
      <c r="K158" s="14"/>
      <c r="L158" s="3"/>
      <c r="M158" s="44" t="str">
        <f ca="1">IF(OR(N158="", N158=0), "", IF(N158&gt;TODAY(), "No prazo", "Atrasado"))</f>
        <v/>
      </c>
      <c r="N158" s="44" t="str">
        <f>IFERROR(K158 + VALUE(LEFT(L158, FIND(" ", L158) - 1)), "")</f>
        <v/>
      </c>
      <c r="O158" s="3" t="str">
        <f>IF(_xlfn.DAYS(K158,J158)&lt;0, "Aguardando OC", _xlfn.DAYS(K158,J158))</f>
        <v>Aguardando OC</v>
      </c>
      <c r="P158" s="14">
        <v>402102</v>
      </c>
      <c r="Q158" s="55"/>
      <c r="R158" s="14">
        <v>0</v>
      </c>
      <c r="S158" s="2">
        <v>221</v>
      </c>
      <c r="T158" s="65" t="s">
        <v>1029</v>
      </c>
      <c r="U158" s="21">
        <v>1398.29</v>
      </c>
      <c r="V158" s="2"/>
      <c r="W158" s="47" t="str">
        <f>IFERROR(VLOOKUP(V158, Fornecedores!A:C, 3, FALSE), "")</f>
        <v/>
      </c>
      <c r="X158" s="43" t="str">
        <f>IFERROR(VLOOKUP(V158, Fornecedores!A:E, 5, FALSE), "")</f>
        <v/>
      </c>
      <c r="Y158" s="43" t="str">
        <f>IFERROR(VLOOKUP(V158, Fornecedores!A:F, 6, FALSE), "")</f>
        <v/>
      </c>
      <c r="Z158" s="14" t="str">
        <f>IF(H158=0, "Pedido entregue!", "Pendente")</f>
        <v>Pendente</v>
      </c>
      <c r="AA158" s="59"/>
      <c r="AB158" s="58" t="str">
        <f>IF(Z158="Pedido Entregue!", IF(AA158=1, "Retirado do Almoxarifado", IF(AA158=2, "Material devolvido", "Aguardando retirada")), IF(Z158="Pendente", "Entrega pendente", ""))</f>
        <v>Entrega pendente</v>
      </c>
      <c r="AC158" s="18">
        <v>1</v>
      </c>
      <c r="AD158" s="18">
        <f>AC158/SUMIF($P:$P,P158,$AC:$AC)</f>
        <v>1</v>
      </c>
      <c r="AE158" s="18">
        <f>IF(R158=0,0,AC158/SUMIF($R:$R,R158,$AC:$AC))</f>
        <v>0</v>
      </c>
      <c r="AF158" s="18">
        <f>IF(R158=0,1,0)</f>
        <v>1</v>
      </c>
      <c r="AH158" t="str">
        <f>TEXT(J158,"MMMM")</f>
        <v>maio</v>
      </c>
    </row>
    <row r="159" spans="1:34" ht="12.75" customHeight="1" x14ac:dyDescent="0.25">
      <c r="A159" s="90" t="str">
        <f>IF(C159="Oficina Diversos","Oficina Geral",
IF(ISNUMBER(FIND("Estoque - Colhedoras",C159)),"Colhedoras",IF(ISNUMBER(FIND("Caldeiraria",C159)),"Caldeiraria",IF(ISNUMBER(FIND("Borracharia",C159)),"Borracharia",IF(ISNUMBER(FIND("Lubrificação",C159)),"Lubrificação",
IF(ISNUMBER(FIND("Estoque - Carregadeiras",C159)),"Carregadeiras",IF(ISNUMBER(FIND("Estoque - Veic. Leves",C159)),"Veic. Leves",
IF(ISNUMBER(FIND("Estoque - Caminhões",C159)),"Caminhões",IF(ISNUMBER(FIND("Estoque - Transbordos",C159)),"Transbordos",
IF(ISNUMBER(FIND("Estoque - Tratores",C159)),"Tratores",
IF(ISNUMBER(FIND("Estoque - Máquinas pesadas",C159)),"Máquinas pesadas",
IF(ISNUMBER(FIND("Estoque - Reboques",C159)),"Reboques",
IF(C159="Estoque","Estoque",
IF(AND(ISNUMBER(C159),C159&gt;1000,C159&lt;2000),"Caminhões",
IF(AND(ISNUMBER(C159),C159&gt;2000,C159&lt;3000),"Tratores",
IF(AND(ISNUMBER(C159),C159&gt;3000,C159&lt;4000),"Carregadeiras",
IF(AND(ISNUMBER(C159),C159&gt;4000,C159&lt;5000),"Máquinas pesadas",
IF(AND(ISNUMBER(C159),C159&gt;5000,C159&lt;6000),"Colhedoras",
IF(AND(ISNUMBER(C159),C159&gt;7000,C159&lt;8000),"Irrigação",
IF(AND(ISNUMBER(C159),C159&gt;8000,C159&lt;9000),"Reboques",IF(AND(ISNUMBER(C159),C159&gt;0,C159&lt;1000),"Veic. Leves","")))))))))))))))))))))</f>
        <v>Tratores</v>
      </c>
      <c r="B159" s="111"/>
      <c r="C159" s="171">
        <v>2025</v>
      </c>
      <c r="D159" s="170">
        <v>8497</v>
      </c>
      <c r="E159" s="173" t="s">
        <v>20388</v>
      </c>
      <c r="F159" s="101" t="str">
        <f>IF(ISBLANK(K159), "Apenas Solicitação", "Tem OC")</f>
        <v>Apenas Solicitação</v>
      </c>
      <c r="G159" s="170">
        <v>2</v>
      </c>
      <c r="H159" s="113">
        <f>G159-I159</f>
        <v>2</v>
      </c>
      <c r="I159" s="113"/>
      <c r="J159" s="174">
        <v>45820</v>
      </c>
      <c r="K159" s="201"/>
      <c r="L159" s="173"/>
      <c r="M159" s="104" t="str">
        <f ca="1">IF(OR(N159="", N159=0), "", IF(N159&gt;TODAY(), "No prazo", "Atrasado"))</f>
        <v/>
      </c>
      <c r="N159" s="104" t="str">
        <f>IFERROR(K159 + VALUE(LEFT(L159, FIND(" ", L159) - 1)), "")</f>
        <v/>
      </c>
      <c r="O159" s="105" t="str">
        <f>IF(_xlfn.DAYS(K159,J159)&lt;0, "Aguardando OC", _xlfn.DAYS(K159,J159))</f>
        <v>Aguardando OC</v>
      </c>
      <c r="P159" s="201">
        <v>407131</v>
      </c>
      <c r="Q159" s="55"/>
      <c r="R159" s="201">
        <v>0</v>
      </c>
      <c r="S159" s="2">
        <v>221</v>
      </c>
      <c r="T159" s="65" t="s">
        <v>1029</v>
      </c>
      <c r="U159" s="170">
        <v>11.79</v>
      </c>
      <c r="V159" s="170"/>
      <c r="W159" s="117" t="str">
        <f>IFERROR(VLOOKUP(V159, Fornecedores!A:C, 3, FALSE), "")</f>
        <v/>
      </c>
      <c r="X159" s="105" t="str">
        <f>IFERROR(VLOOKUP(V159, Fornecedores!A:E, 5, FALSE), "")</f>
        <v/>
      </c>
      <c r="Y159" s="105" t="str">
        <f>IFERROR(VLOOKUP(V159, Fornecedores!A:F, 6, FALSE), "")</f>
        <v/>
      </c>
      <c r="Z159" s="101" t="str">
        <f>IF(H159=0, "Pedido entregue!", "Pendente")</f>
        <v>Pendente</v>
      </c>
      <c r="AA159" s="119"/>
      <c r="AB159" s="132" t="str">
        <f>IF(Z159="Pedido Entregue!", IF(AA159=1, "Retirado do Almoxarifado", IF(AA159=2, "Material devolvido", "Aguardando retirada")), IF(Z159="Pendente", "Entrega pendente", ""))</f>
        <v>Entrega pendente</v>
      </c>
      <c r="AC159" s="18">
        <v>1</v>
      </c>
      <c r="AD159" s="18">
        <f>AC159/SUMIF($P:$P,P159,$AC:$AC)</f>
        <v>1</v>
      </c>
      <c r="AE159" s="18">
        <f>IF(R159=0,0,AC159/SUMIF($R:$R,R159,$AC:$AC))</f>
        <v>0</v>
      </c>
      <c r="AF159" s="18">
        <f>IF(R159=0,1,0)</f>
        <v>1</v>
      </c>
      <c r="AH159" t="str">
        <f>TEXT(J159,"MMMM")</f>
        <v>junho</v>
      </c>
    </row>
    <row r="160" spans="1:34" ht="12.75" customHeight="1" x14ac:dyDescent="0.25">
      <c r="A160" s="90" t="str">
        <f>IF(C160="Oficina Diversos","Oficina Geral",
IF(ISNUMBER(FIND("Estoque - Colhedoras",C160)),"Colhedoras",IF(ISNUMBER(FIND("Caldeiraria",C160)),"Caldeiraria",IF(ISNUMBER(FIND("Borracharia",C160)),"Borracharia",IF(ISNUMBER(FIND("Lubrificação",C160)),"Lubrificação",
IF(ISNUMBER(FIND("Estoque - Carregadeiras",C160)),"Carregadeiras",IF(ISNUMBER(FIND("Estoque - Veic. Leves",C160)),"Veic. Leves",
IF(ISNUMBER(FIND("Estoque - Caminhões",C160)),"Caminhões",IF(ISNUMBER(FIND("Estoque - Transbordos",C160)),"Transbordos",
IF(ISNUMBER(FIND("Estoque - Tratores",C160)),"Tratores",
IF(ISNUMBER(FIND("Estoque - Máquinas pesadas",C160)),"Máquinas pesadas",
IF(ISNUMBER(FIND("Estoque - Reboques",C160)),"Reboques",
IF(C160="Estoque","Estoque",
IF(AND(ISNUMBER(C160),C160&gt;1000,C160&lt;2000),"Caminhões",
IF(AND(ISNUMBER(C160),C160&gt;2000,C160&lt;3000),"Tratores",
IF(AND(ISNUMBER(C160),C160&gt;3000,C160&lt;4000),"Carregadeiras",
IF(AND(ISNUMBER(C160),C160&gt;4000,C160&lt;5000),"Máquinas pesadas",
IF(AND(ISNUMBER(C160),C160&gt;5000,C160&lt;6000),"Colhedoras",
IF(AND(ISNUMBER(C160),C160&gt;7000,C160&lt;8000),"Irrigação",
IF(AND(ISNUMBER(C160),C160&gt;8000,C160&lt;9000),"Reboques",IF(AND(ISNUMBER(C160),C160&gt;0,C160&lt;1000),"Veic. Leves","")))))))))))))))))))))</f>
        <v>Tratores</v>
      </c>
      <c r="B160" s="111"/>
      <c r="C160" s="140">
        <v>2027</v>
      </c>
      <c r="D160" s="139">
        <v>8497</v>
      </c>
      <c r="E160" s="141" t="s">
        <v>20388</v>
      </c>
      <c r="F160" s="101" t="str">
        <f>IF(ISBLANK(K160), "Apenas Solicitação", "Tem OC")</f>
        <v>Apenas Solicitação</v>
      </c>
      <c r="G160" s="139">
        <v>2</v>
      </c>
      <c r="H160" s="113">
        <f>G160-I160</f>
        <v>2</v>
      </c>
      <c r="I160" s="113"/>
      <c r="J160" s="142">
        <v>45821</v>
      </c>
      <c r="K160" s="199"/>
      <c r="L160" s="141"/>
      <c r="M160" s="104" t="str">
        <f ca="1">IF(OR(N160="", N160=0), "", IF(N160&gt;TODAY(), "No prazo", "Atrasado"))</f>
        <v/>
      </c>
      <c r="N160" s="104" t="str">
        <f>IFERROR(K160 + VALUE(LEFT(L160, FIND(" ", L160) - 1)), "")</f>
        <v/>
      </c>
      <c r="O160" s="105" t="str">
        <f>IF(_xlfn.DAYS(K160,J160)&lt;0, "Aguardando OC", _xlfn.DAYS(K160,J160))</f>
        <v>Aguardando OC</v>
      </c>
      <c r="P160" s="199">
        <v>407341</v>
      </c>
      <c r="Q160" s="55"/>
      <c r="R160" s="199">
        <v>0</v>
      </c>
      <c r="S160" s="139">
        <v>221</v>
      </c>
      <c r="T160" s="65" t="s">
        <v>1029</v>
      </c>
      <c r="U160" s="165">
        <v>11.79</v>
      </c>
      <c r="V160" s="139"/>
      <c r="W160" s="117" t="str">
        <f>IFERROR(VLOOKUP(V160, Fornecedores!A:C, 3, FALSE), "")</f>
        <v/>
      </c>
      <c r="X160" s="105" t="str">
        <f>IFERROR(VLOOKUP(V160, Fornecedores!A:E, 5, FALSE), "")</f>
        <v/>
      </c>
      <c r="Y160" s="105" t="str">
        <f>IFERROR(VLOOKUP(V160, Fornecedores!A:F, 6, FALSE), "")</f>
        <v/>
      </c>
      <c r="Z160" s="101" t="str">
        <f>IF(H160=0, "Pedido entregue!", "Pendente")</f>
        <v>Pendente</v>
      </c>
      <c r="AA160" s="119"/>
      <c r="AB160" s="132" t="str">
        <f>IF(Z160="Pedido Entregue!", IF(AA160=1, "Retirado do Almoxarifado", IF(AA160=2, "Material devolvido", "Aguardando retirada")), IF(Z160="Pendente", "Entrega pendente", ""))</f>
        <v>Entrega pendente</v>
      </c>
      <c r="AC160" s="18">
        <v>1</v>
      </c>
      <c r="AD160" s="18">
        <f>AC160/SUMIF($P:$P,P160,$AC:$AC)</f>
        <v>1</v>
      </c>
      <c r="AE160" s="18">
        <f>IF(R160=0,0,AC160/SUMIF($R:$R,R160,$AC:$AC))</f>
        <v>0</v>
      </c>
      <c r="AF160" s="18">
        <f>IF(R160=0,1,0)</f>
        <v>1</v>
      </c>
      <c r="AH160" t="str">
        <f>TEXT(J160,"MMMM")</f>
        <v>junho</v>
      </c>
    </row>
    <row r="161" spans="1:34" ht="12.75" hidden="1" customHeight="1" x14ac:dyDescent="0.25">
      <c r="A161" s="90" t="str">
        <f>IF(C161="Oficina Diversos","Oficina Geral",
IF(ISNUMBER(FIND("Estoque - Colhedoras",C161)),"Colhedoras",IF(ISNUMBER(FIND("Caldeiraria",C161)),"Caldeiraria",IF(ISNUMBER(FIND("Borracharia",C161)),"Borracharia",IF(ISNUMBER(FIND("Lubrificação",C161)),"Lubrificação",
IF(ISNUMBER(FIND("Estoque - Carregadeiras",C161)),"Carregadeiras",IF(ISNUMBER(FIND("Estoque - Veic. Leves",C161)),"Veic. Leves",
IF(ISNUMBER(FIND("Estoque - Caminhões",C161)),"Caminhões",IF(ISNUMBER(FIND("Estoque - Transbordos",C161)),"Transbordos",
IF(ISNUMBER(FIND("Estoque - Tratores",C161)),"Tratores",
IF(ISNUMBER(FIND("Estoque - Máquinas pesadas",C161)),"Máquinas pesadas",
IF(ISNUMBER(FIND("Estoque - Reboques",C161)),"Reboques",
IF(C161="Estoque","Estoque",
IF(AND(ISNUMBER(C161),C161&gt;1000,C161&lt;2000),"Caminhões",
IF(AND(ISNUMBER(C161),C161&gt;2000,C161&lt;3000),"Tratores",
IF(AND(ISNUMBER(C161),C161&gt;3000,C161&lt;4000),"Carregadeiras",
IF(AND(ISNUMBER(C161),C161&gt;4000,C161&lt;5000),"Máquinas pesadas",
IF(AND(ISNUMBER(C161),C161&gt;5000,C161&lt;6000),"Colhedoras",
IF(AND(ISNUMBER(C161),C161&gt;7000,C161&lt;8000),"Irrigação",
IF(AND(ISNUMBER(C161),C161&gt;8000,C161&lt;9000),"Reboques",IF(AND(ISNUMBER(C161),C161&gt;0,C161&lt;1000),"Veic. Leves","")))))))))))))))))))))</f>
        <v>Tratores</v>
      </c>
      <c r="B161" s="8"/>
      <c r="C161" s="2">
        <v>2030</v>
      </c>
      <c r="D161" s="2">
        <v>8502</v>
      </c>
      <c r="E161" s="10" t="s">
        <v>598</v>
      </c>
      <c r="F161" s="14" t="str">
        <f>IF(ISBLANK(K161), "Apenas Solicitação", "Tem OC")</f>
        <v>Tem OC</v>
      </c>
      <c r="G161" s="2">
        <v>12</v>
      </c>
      <c r="H161" s="2">
        <f>G161-I161</f>
        <v>0</v>
      </c>
      <c r="I161" s="2">
        <v>12</v>
      </c>
      <c r="J161" s="4">
        <v>45699</v>
      </c>
      <c r="K161" s="180">
        <v>45705</v>
      </c>
      <c r="L161" s="4"/>
      <c r="M161" s="44"/>
      <c r="N161" s="44" t="str">
        <f>IFERROR(K161 + VALUE(LEFT(L161, FIND(" ", L161) - 1)), "")</f>
        <v/>
      </c>
      <c r="O161" s="3">
        <f>IF(_xlfn.DAYS(K161,J161)&lt;0, "Aguardando OC", _xlfn.DAYS(K161,J161))</f>
        <v>6</v>
      </c>
      <c r="P161" s="14">
        <v>392070</v>
      </c>
      <c r="Q161" s="2">
        <v>1127366</v>
      </c>
      <c r="R161" s="14">
        <v>164322</v>
      </c>
      <c r="S161" s="2">
        <v>696</v>
      </c>
      <c r="T161" s="65" t="s">
        <v>77</v>
      </c>
      <c r="U161" s="21">
        <v>19.060833333333299</v>
      </c>
      <c r="V161" s="2">
        <v>3465</v>
      </c>
      <c r="W161" s="47" t="str">
        <f>IFERROR(VLOOKUP(V161, Fornecedores!A:C, 3, FALSE), "")</f>
        <v>MAQNELSON AGRICOLA L</v>
      </c>
      <c r="X161" s="43" t="str">
        <f>IFERROR(VLOOKUP(V161, Fornecedores!A:E, 5, FALSE), "")</f>
        <v>Itumbiara</v>
      </c>
      <c r="Y161" s="43" t="str">
        <f>IFERROR(VLOOKUP(V161, Fornecedores!A:F, 6, FALSE), "")</f>
        <v>GO</v>
      </c>
      <c r="Z161" s="14" t="str">
        <f>IF(H161=0, "Pedido entregue!", "Pendente")</f>
        <v>Pedido entregue!</v>
      </c>
      <c r="AA161" s="59">
        <v>1</v>
      </c>
      <c r="AB161" s="58" t="str">
        <f>IF(Z161="Pedido Entregue!", IF(AA161=1, "Retirado do Almoxarifado", IF(AA161=2, "Material devolvido", "Aguardando retirada")), IF(Z161="Pendente", "Entrega pendente", ""))</f>
        <v>Retirado do Almoxarifado</v>
      </c>
      <c r="AC161" s="18">
        <v>1</v>
      </c>
      <c r="AD161" s="18">
        <f>AC161/SUMIF($P:$P,P161,$AC:$AC)</f>
        <v>1</v>
      </c>
      <c r="AE161" s="18">
        <f>IF(R161=0,0,AC161/SUMIF($R:$R,R161,$AC:$AC))</f>
        <v>3.2258064516129031E-2</v>
      </c>
      <c r="AF161" s="18">
        <f>IF(R161=0,1,0)</f>
        <v>0</v>
      </c>
      <c r="AG161" s="18">
        <f>IF(R161=0,#REF!-J161,0)</f>
        <v>0</v>
      </c>
      <c r="AH161" t="str">
        <f>TEXT(J161,"MMMM")</f>
        <v>fevereiro</v>
      </c>
    </row>
    <row r="162" spans="1:34" ht="12.75" customHeight="1" x14ac:dyDescent="0.25">
      <c r="A162" s="90" t="str">
        <f>IF(C162="Oficina Diversos","Oficina Geral",
IF(ISNUMBER(FIND("Estoque - Colhedoras",C162)),"Colhedoras",IF(ISNUMBER(FIND("Caldeiraria",C162)),"Caldeiraria",IF(ISNUMBER(FIND("Borracharia",C162)),"Borracharia",IF(ISNUMBER(FIND("Lubrificação",C162)),"Lubrificação",
IF(ISNUMBER(FIND("Estoque - Carregadeiras",C162)),"Carregadeiras",IF(ISNUMBER(FIND("Estoque - Veic. Leves",C162)),"Veic. Leves",
IF(ISNUMBER(FIND("Estoque - Caminhões",C162)),"Caminhões",IF(ISNUMBER(FIND("Estoque - Transbordos",C162)),"Transbordos",
IF(ISNUMBER(FIND("Estoque - Tratores",C162)),"Tratores",
IF(ISNUMBER(FIND("Estoque - Máquinas pesadas",C162)),"Máquinas pesadas",
IF(ISNUMBER(FIND("Estoque - Reboques",C162)),"Reboques",
IF(C162="Estoque","Estoque",
IF(AND(ISNUMBER(C162),C162&gt;1000,C162&lt;2000),"Caminhões",
IF(AND(ISNUMBER(C162),C162&gt;2000,C162&lt;3000),"Tratores",
IF(AND(ISNUMBER(C162),C162&gt;3000,C162&lt;4000),"Carregadeiras",
IF(AND(ISNUMBER(C162),C162&gt;4000,C162&lt;5000),"Máquinas pesadas",
IF(AND(ISNUMBER(C162),C162&gt;5000,C162&lt;6000),"Colhedoras",
IF(AND(ISNUMBER(C162),C162&gt;7000,C162&lt;8000),"Irrigação",
IF(AND(ISNUMBER(C162),C162&gt;8000,C162&lt;9000),"Reboques",IF(AND(ISNUMBER(C162),C162&gt;0,C162&lt;1000),"Veic. Leves","")))))))))))))))))))))</f>
        <v>Tratores</v>
      </c>
      <c r="B162" s="111"/>
      <c r="C162" s="126">
        <v>2025</v>
      </c>
      <c r="D162" s="2">
        <v>8502</v>
      </c>
      <c r="E162" s="3" t="s">
        <v>598</v>
      </c>
      <c r="F162" s="101" t="str">
        <f>IF(ISBLANK(K162), "Apenas Solicitação", "Tem OC")</f>
        <v>Apenas Solicitação</v>
      </c>
      <c r="G162" s="2">
        <v>12</v>
      </c>
      <c r="H162" s="113">
        <f>G162-I162</f>
        <v>12</v>
      </c>
      <c r="I162" s="113"/>
      <c r="J162" s="4">
        <v>45820</v>
      </c>
      <c r="K162" s="14"/>
      <c r="L162" s="3"/>
      <c r="M162" s="104" t="str">
        <f ca="1">IF(OR(N162="", N162=0), "", IF(N162&gt;TODAY(), "No prazo", "Atrasado"))</f>
        <v/>
      </c>
      <c r="N162" s="104" t="str">
        <f>IFERROR(K162 + VALUE(LEFT(L162, FIND(" ", L162) - 1)), "")</f>
        <v/>
      </c>
      <c r="O162" s="105" t="str">
        <f>IF(_xlfn.DAYS(K162,J162)&lt;0, "Aguardando OC", _xlfn.DAYS(K162,J162))</f>
        <v>Aguardando OC</v>
      </c>
      <c r="P162" s="14">
        <v>407144</v>
      </c>
      <c r="Q162" s="55"/>
      <c r="R162" s="14">
        <v>0</v>
      </c>
      <c r="S162" s="2">
        <v>221</v>
      </c>
      <c r="T162" s="65" t="s">
        <v>1029</v>
      </c>
      <c r="U162" s="21">
        <v>19.059999999999999</v>
      </c>
      <c r="V162" s="2"/>
      <c r="W162" s="117" t="str">
        <f>IFERROR(VLOOKUP(V162, Fornecedores!A:C, 3, FALSE), "")</f>
        <v/>
      </c>
      <c r="X162" s="105" t="str">
        <f>IFERROR(VLOOKUP(V162, Fornecedores!A:E, 5, FALSE), "")</f>
        <v/>
      </c>
      <c r="Y162" s="105" t="str">
        <f>IFERROR(VLOOKUP(V162, Fornecedores!A:F, 6, FALSE), "")</f>
        <v/>
      </c>
      <c r="Z162" s="101" t="str">
        <f>IF(H162=0, "Pedido entregue!", "Pendente")</f>
        <v>Pendente</v>
      </c>
      <c r="AA162" s="119"/>
      <c r="AB162" s="132" t="str">
        <f>IF(Z162="Pedido Entregue!", IF(AA162=1, "Retirado do Almoxarifado", IF(AA162=2, "Material devolvido", "Aguardando retirada")), IF(Z162="Pendente", "Entrega pendente", ""))</f>
        <v>Entrega pendente</v>
      </c>
      <c r="AC162" s="18">
        <v>1</v>
      </c>
      <c r="AD162" s="18">
        <f>AC162/SUMIF($P:$P,P162,$AC:$AC)</f>
        <v>1</v>
      </c>
      <c r="AE162" s="18">
        <f>IF(R162=0,0,AC162/SUMIF($R:$R,R162,$AC:$AC))</f>
        <v>0</v>
      </c>
      <c r="AF162" s="18">
        <f>IF(R162=0,1,0)</f>
        <v>1</v>
      </c>
      <c r="AH162" t="str">
        <f>TEXT(J162,"MMMM")</f>
        <v>junho</v>
      </c>
    </row>
    <row r="163" spans="1:34" ht="12.75" customHeight="1" x14ac:dyDescent="0.25">
      <c r="A163" s="90" t="str">
        <f>IF(C163="Oficina Diversos","Oficina Geral",
IF(ISNUMBER(FIND("Estoque - Colhedoras",C163)),"Colhedoras",IF(ISNUMBER(FIND("Caldeiraria",C163)),"Caldeiraria",IF(ISNUMBER(FIND("Borracharia",C163)),"Borracharia",IF(ISNUMBER(FIND("Lubrificação",C163)),"Lubrificação",
IF(ISNUMBER(FIND("Estoque - Carregadeiras",C163)),"Carregadeiras",IF(ISNUMBER(FIND("Estoque - Veic. Leves",C163)),"Veic. Leves",
IF(ISNUMBER(FIND("Estoque - Caminhões",C163)),"Caminhões",IF(ISNUMBER(FIND("Estoque - Transbordos",C163)),"Transbordos",
IF(ISNUMBER(FIND("Estoque - Tratores",C163)),"Tratores",
IF(ISNUMBER(FIND("Estoque - Máquinas pesadas",C163)),"Máquinas pesadas",
IF(ISNUMBER(FIND("Estoque - Reboques",C163)),"Reboques",
IF(C163="Estoque","Estoque",
IF(AND(ISNUMBER(C163),C163&gt;1000,C163&lt;2000),"Caminhões",
IF(AND(ISNUMBER(C163),C163&gt;2000,C163&lt;3000),"Tratores",
IF(AND(ISNUMBER(C163),C163&gt;3000,C163&lt;4000),"Carregadeiras",
IF(AND(ISNUMBER(C163),C163&gt;4000,C163&lt;5000),"Máquinas pesadas",
IF(AND(ISNUMBER(C163),C163&gt;5000,C163&lt;6000),"Colhedoras",
IF(AND(ISNUMBER(C163),C163&gt;7000,C163&lt;8000),"Irrigação",
IF(AND(ISNUMBER(C163),C163&gt;8000,C163&lt;9000),"Reboques",IF(AND(ISNUMBER(C163),C163&gt;0,C163&lt;1000),"Veic. Leves","")))))))))))))))))))))</f>
        <v>Tratores</v>
      </c>
      <c r="B163" s="111"/>
      <c r="C163" s="140">
        <v>2064</v>
      </c>
      <c r="D163" s="139">
        <v>8502</v>
      </c>
      <c r="E163" s="141" t="s">
        <v>598</v>
      </c>
      <c r="F163" s="101" t="str">
        <f>IF(ISBLANK(K163), "Apenas Solicitação", "Tem OC")</f>
        <v>Apenas Solicitação</v>
      </c>
      <c r="G163" s="139">
        <v>12</v>
      </c>
      <c r="H163" s="113">
        <f>G163-I163</f>
        <v>12</v>
      </c>
      <c r="I163" s="113"/>
      <c r="J163" s="142">
        <v>45821</v>
      </c>
      <c r="K163" s="199"/>
      <c r="L163" s="141"/>
      <c r="M163" s="104" t="str">
        <f ca="1">IF(OR(N163="", N163=0), "", IF(N163&gt;TODAY(), "No prazo", "Atrasado"))</f>
        <v/>
      </c>
      <c r="N163" s="104" t="str">
        <f>IFERROR(K163 + VALUE(LEFT(L163, FIND(" ", L163) - 1)), "")</f>
        <v/>
      </c>
      <c r="O163" s="105" t="str">
        <f>IF(_xlfn.DAYS(K163,J163)&lt;0, "Aguardando OC", _xlfn.DAYS(K163,J163))</f>
        <v>Aguardando OC</v>
      </c>
      <c r="P163" s="199">
        <v>407259</v>
      </c>
      <c r="Q163" s="55"/>
      <c r="R163" s="199">
        <v>0</v>
      </c>
      <c r="S163" s="139">
        <v>221</v>
      </c>
      <c r="T163" s="65" t="s">
        <v>1029</v>
      </c>
      <c r="U163" s="165">
        <v>19.059999999999999</v>
      </c>
      <c r="V163" s="139"/>
      <c r="W163" s="117" t="str">
        <f>IFERROR(VLOOKUP(V163, Fornecedores!A:C, 3, FALSE), "")</f>
        <v/>
      </c>
      <c r="X163" s="105" t="str">
        <f>IFERROR(VLOOKUP(V163, Fornecedores!A:E, 5, FALSE), "")</f>
        <v/>
      </c>
      <c r="Y163" s="105" t="str">
        <f>IFERROR(VLOOKUP(V163, Fornecedores!A:F, 6, FALSE), "")</f>
        <v/>
      </c>
      <c r="Z163" s="101" t="str">
        <f>IF(H163=0, "Pedido entregue!", "Pendente")</f>
        <v>Pendente</v>
      </c>
      <c r="AA163" s="119"/>
      <c r="AB163" s="132" t="str">
        <f>IF(Z163="Pedido Entregue!", IF(AA163=1, "Retirado do Almoxarifado", IF(AA163=2, "Material devolvido", "Aguardando retirada")), IF(Z163="Pendente", "Entrega pendente", ""))</f>
        <v>Entrega pendente</v>
      </c>
      <c r="AC163" s="18">
        <v>1</v>
      </c>
      <c r="AD163" s="18">
        <f>AC163/SUMIF($P:$P,P163,$AC:$AC)</f>
        <v>1</v>
      </c>
      <c r="AE163" s="18">
        <f>IF(R163=0,0,AC163/SUMIF($R:$R,R163,$AC:$AC))</f>
        <v>0</v>
      </c>
      <c r="AF163" s="18">
        <f>IF(R163=0,1,0)</f>
        <v>1</v>
      </c>
      <c r="AH163" t="str">
        <f>TEXT(J163,"MMMM")</f>
        <v>junho</v>
      </c>
    </row>
    <row r="164" spans="1:34" ht="12.75" customHeight="1" x14ac:dyDescent="0.25">
      <c r="A164" s="90" t="str">
        <f>IF(C164="Oficina Diversos","Oficina Geral",
IF(ISNUMBER(FIND("Estoque - Colhedoras",C164)),"Colhedoras",IF(ISNUMBER(FIND("Caldeiraria",C164)),"Caldeiraria",IF(ISNUMBER(FIND("Borracharia",C164)),"Borracharia",IF(ISNUMBER(FIND("Lubrificação",C164)),"Lubrificação",
IF(ISNUMBER(FIND("Estoque - Carregadeiras",C164)),"Carregadeiras",IF(ISNUMBER(FIND("Estoque - Veic. Leves",C164)),"Veic. Leves",
IF(ISNUMBER(FIND("Estoque - Caminhões",C164)),"Caminhões",IF(ISNUMBER(FIND("Estoque - Transbordos",C164)),"Transbordos",
IF(ISNUMBER(FIND("Estoque - Tratores",C164)),"Tratores",
IF(ISNUMBER(FIND("Estoque - Máquinas pesadas",C164)),"Máquinas pesadas",
IF(ISNUMBER(FIND("Estoque - Reboques",C164)),"Reboques",
IF(C164="Estoque","Estoque",
IF(AND(ISNUMBER(C164),C164&gt;1000,C164&lt;2000),"Caminhões",
IF(AND(ISNUMBER(C164),C164&gt;2000,C164&lt;3000),"Tratores",
IF(AND(ISNUMBER(C164),C164&gt;3000,C164&lt;4000),"Carregadeiras",
IF(AND(ISNUMBER(C164),C164&gt;4000,C164&lt;5000),"Máquinas pesadas",
IF(AND(ISNUMBER(C164),C164&gt;5000,C164&lt;6000),"Colhedoras",
IF(AND(ISNUMBER(C164),C164&gt;7000,C164&lt;8000),"Irrigação",
IF(AND(ISNUMBER(C164),C164&gt;8000,C164&lt;9000),"Reboques",IF(AND(ISNUMBER(C164),C164&gt;0,C164&lt;1000),"Veic. Leves","")))))))))))))))))))))</f>
        <v>Tratores</v>
      </c>
      <c r="B164" s="111"/>
      <c r="C164" s="140">
        <v>2027</v>
      </c>
      <c r="D164" s="139">
        <v>8502</v>
      </c>
      <c r="E164" s="141" t="s">
        <v>598</v>
      </c>
      <c r="F164" s="101" t="str">
        <f>IF(ISBLANK(K164), "Apenas Solicitação", "Tem OC")</f>
        <v>Apenas Solicitação</v>
      </c>
      <c r="G164" s="139">
        <v>12</v>
      </c>
      <c r="H164" s="113">
        <f>G164-I164</f>
        <v>12</v>
      </c>
      <c r="I164" s="113"/>
      <c r="J164" s="142">
        <v>45821</v>
      </c>
      <c r="K164" s="199"/>
      <c r="L164" s="141"/>
      <c r="M164" s="104" t="str">
        <f ca="1">IF(OR(N164="", N164=0), "", IF(N164&gt;TODAY(), "No prazo", "Atrasado"))</f>
        <v/>
      </c>
      <c r="N164" s="104" t="str">
        <f>IFERROR(K164 + VALUE(LEFT(L164, FIND(" ", L164) - 1)), "")</f>
        <v/>
      </c>
      <c r="O164" s="105" t="str">
        <f>IF(_xlfn.DAYS(K164,J164)&lt;0, "Aguardando OC", _xlfn.DAYS(K164,J164))</f>
        <v>Aguardando OC</v>
      </c>
      <c r="P164" s="199">
        <v>407370</v>
      </c>
      <c r="Q164" s="55"/>
      <c r="R164" s="199">
        <v>0</v>
      </c>
      <c r="S164" s="139">
        <v>221</v>
      </c>
      <c r="T164" s="65" t="s">
        <v>1029</v>
      </c>
      <c r="U164" s="165">
        <v>19.059999999999999</v>
      </c>
      <c r="V164" s="139"/>
      <c r="W164" s="117" t="str">
        <f>IFERROR(VLOOKUP(V164, Fornecedores!A:C, 3, FALSE), "")</f>
        <v/>
      </c>
      <c r="X164" s="105" t="str">
        <f>IFERROR(VLOOKUP(V164, Fornecedores!A:E, 5, FALSE), "")</f>
        <v/>
      </c>
      <c r="Y164" s="105" t="str">
        <f>IFERROR(VLOOKUP(V164, Fornecedores!A:F, 6, FALSE), "")</f>
        <v/>
      </c>
      <c r="Z164" s="101" t="str">
        <f>IF(H164=0, "Pedido entregue!", "Pendente")</f>
        <v>Pendente</v>
      </c>
      <c r="AA164" s="119"/>
      <c r="AB164" s="132" t="str">
        <f>IF(Z164="Pedido Entregue!", IF(AA164=1, "Retirado do Almoxarifado", IF(AA164=2, "Material devolvido", "Aguardando retirada")), IF(Z164="Pendente", "Entrega pendente", ""))</f>
        <v>Entrega pendente</v>
      </c>
      <c r="AC164" s="18">
        <v>1</v>
      </c>
      <c r="AD164" s="18">
        <f>AC164/SUMIF($P:$P,P164,$AC:$AC)</f>
        <v>1</v>
      </c>
      <c r="AE164" s="18">
        <f>IF(R164=0,0,AC164/SUMIF($R:$R,R164,$AC:$AC))</f>
        <v>0</v>
      </c>
      <c r="AF164" s="18">
        <f>IF(R164=0,1,0)</f>
        <v>1</v>
      </c>
      <c r="AH164" t="str">
        <f>TEXT(J164,"MMMM")</f>
        <v>junho</v>
      </c>
    </row>
    <row r="165" spans="1:34" ht="12.75" hidden="1" customHeight="1" x14ac:dyDescent="0.25">
      <c r="A165" s="90" t="str">
        <f>IF(C165="Oficina Diversos","Oficina Geral",
IF(ISNUMBER(FIND("Estoque - Colhedoras",C165)),"Colhedoras",IF(ISNUMBER(FIND("Caldeiraria",C165)),"Caldeiraria",IF(ISNUMBER(FIND("Borracharia",C165)),"Borracharia",IF(ISNUMBER(FIND("Lubrificação",C165)),"Lubrificação",
IF(ISNUMBER(FIND("Estoque - Carregadeiras",C165)),"Carregadeiras",IF(ISNUMBER(FIND("Estoque - Veic. Leves",C165)),"Veic. Leves",
IF(ISNUMBER(FIND("Estoque - Caminhões",C165)),"Caminhões",IF(ISNUMBER(FIND("Estoque - Transbordos",C165)),"Transbordos",
IF(ISNUMBER(FIND("Estoque - Tratores",C165)),"Tratores",
IF(ISNUMBER(FIND("Estoque - Máquinas pesadas",C165)),"Máquinas pesadas",
IF(ISNUMBER(FIND("Estoque - Reboques",C165)),"Reboques",
IF(C165="Estoque","Estoque",
IF(AND(ISNUMBER(C165),C165&gt;1000,C165&lt;2000),"Caminhões",
IF(AND(ISNUMBER(C165),C165&gt;2000,C165&lt;3000),"Tratores",
IF(AND(ISNUMBER(C165),C165&gt;3000,C165&lt;4000),"Carregadeiras",
IF(AND(ISNUMBER(C165),C165&gt;4000,C165&lt;5000),"Máquinas pesadas",
IF(AND(ISNUMBER(C165),C165&gt;5000,C165&lt;6000),"Colhedoras",
IF(AND(ISNUMBER(C165),C165&gt;7000,C165&lt;8000),"Irrigação",
IF(AND(ISNUMBER(C165),C165&gt;8000,C165&lt;9000),"Reboques",IF(AND(ISNUMBER(C165),C165&gt;0,C165&lt;1000),"Veic. Leves","")))))))))))))))))))))</f>
        <v>Tratores</v>
      </c>
      <c r="B165" s="8"/>
      <c r="C165" s="2">
        <v>2030</v>
      </c>
      <c r="D165" s="2">
        <v>8503</v>
      </c>
      <c r="E165" s="10" t="s">
        <v>599</v>
      </c>
      <c r="F165" s="14" t="str">
        <f>IF(ISBLANK(K165), "Apenas Solicitação", "Tem OC")</f>
        <v>Tem OC</v>
      </c>
      <c r="G165" s="2">
        <v>8</v>
      </c>
      <c r="H165" s="2">
        <f>G165-I165</f>
        <v>0</v>
      </c>
      <c r="I165" s="2">
        <v>8</v>
      </c>
      <c r="J165" s="4">
        <v>45699</v>
      </c>
      <c r="K165" s="180">
        <v>45705</v>
      </c>
      <c r="L165" s="4"/>
      <c r="M165" s="44"/>
      <c r="N165" s="44" t="str">
        <f>IFERROR(K165 + VALUE(LEFT(L165, FIND(" ", L165) - 1)), "")</f>
        <v/>
      </c>
      <c r="O165" s="3">
        <f>IF(_xlfn.DAYS(K165,J165)&lt;0, "Aguardando OC", _xlfn.DAYS(K165,J165))</f>
        <v>6</v>
      </c>
      <c r="P165" s="14">
        <v>392061</v>
      </c>
      <c r="Q165" s="2">
        <v>1127366</v>
      </c>
      <c r="R165" s="14">
        <v>164322</v>
      </c>
      <c r="S165" s="2">
        <v>696</v>
      </c>
      <c r="T165" s="65" t="s">
        <v>77</v>
      </c>
      <c r="U165" s="21">
        <v>44.29</v>
      </c>
      <c r="V165" s="2">
        <v>3465</v>
      </c>
      <c r="W165" s="47" t="str">
        <f>IFERROR(VLOOKUP(V165, Fornecedores!A:C, 3, FALSE), "")</f>
        <v>MAQNELSON AGRICOLA L</v>
      </c>
      <c r="X165" s="43" t="str">
        <f>IFERROR(VLOOKUP(V165, Fornecedores!A:E, 5, FALSE), "")</f>
        <v>Itumbiara</v>
      </c>
      <c r="Y165" s="43" t="str">
        <f>IFERROR(VLOOKUP(V165, Fornecedores!A:F, 6, FALSE), "")</f>
        <v>GO</v>
      </c>
      <c r="Z165" s="14" t="str">
        <f>IF(H165=0, "Pedido entregue!", "Pendente")</f>
        <v>Pedido entregue!</v>
      </c>
      <c r="AA165" s="59">
        <v>1</v>
      </c>
      <c r="AB165" s="58" t="str">
        <f>IF(Z165="Pedido Entregue!", IF(AA165=1, "Retirado do Almoxarifado", IF(AA165=2, "Material devolvido", "Aguardando retirada")), IF(Z165="Pendente", "Entrega pendente", ""))</f>
        <v>Retirado do Almoxarifado</v>
      </c>
      <c r="AC165" s="18">
        <v>1</v>
      </c>
      <c r="AD165" s="18">
        <f>AC165/SUMIF($P:$P,P165,$AC:$AC)</f>
        <v>1</v>
      </c>
      <c r="AE165" s="18">
        <f>IF(R165=0,0,AC165/SUMIF($R:$R,R165,$AC:$AC))</f>
        <v>3.2258064516129031E-2</v>
      </c>
      <c r="AF165" s="18">
        <f>IF(R165=0,1,0)</f>
        <v>0</v>
      </c>
      <c r="AG165" s="18">
        <f>IF(R165=0,#REF!-J165,0)</f>
        <v>0</v>
      </c>
      <c r="AH165" t="str">
        <f>TEXT(J165,"MMMM")</f>
        <v>fevereiro</v>
      </c>
    </row>
    <row r="166" spans="1:34" ht="12.75" customHeight="1" x14ac:dyDescent="0.25">
      <c r="A166" s="90" t="str">
        <f>IF(C166="Oficina Diversos","Oficina Geral",
IF(ISNUMBER(FIND("Estoque - Colhedoras",C166)),"Colhedoras",IF(ISNUMBER(FIND("Caldeiraria",C166)),"Caldeiraria",IF(ISNUMBER(FIND("Borracharia",C166)),"Borracharia",IF(ISNUMBER(FIND("Lubrificação",C166)),"Lubrificação",
IF(ISNUMBER(FIND("Estoque - Carregadeiras",C166)),"Carregadeiras",IF(ISNUMBER(FIND("Estoque - Veic. Leves",C166)),"Veic. Leves",
IF(ISNUMBER(FIND("Estoque - Caminhões",C166)),"Caminhões",IF(ISNUMBER(FIND("Estoque - Transbordos",C166)),"Transbordos",
IF(ISNUMBER(FIND("Estoque - Tratores",C166)),"Tratores",
IF(ISNUMBER(FIND("Estoque - Máquinas pesadas",C166)),"Máquinas pesadas",
IF(ISNUMBER(FIND("Estoque - Reboques",C166)),"Reboques",
IF(C166="Estoque","Estoque",
IF(AND(ISNUMBER(C166),C166&gt;1000,C166&lt;2000),"Caminhões",
IF(AND(ISNUMBER(C166),C166&gt;2000,C166&lt;3000),"Tratores",
IF(AND(ISNUMBER(C166),C166&gt;3000,C166&lt;4000),"Carregadeiras",
IF(AND(ISNUMBER(C166),C166&gt;4000,C166&lt;5000),"Máquinas pesadas",
IF(AND(ISNUMBER(C166),C166&gt;5000,C166&lt;6000),"Colhedoras",
IF(AND(ISNUMBER(C166),C166&gt;7000,C166&lt;8000),"Irrigação",
IF(AND(ISNUMBER(C166),C166&gt;8000,C166&lt;9000),"Reboques",IF(AND(ISNUMBER(C166),C166&gt;0,C166&lt;1000),"Veic. Leves","")))))))))))))))))))))</f>
        <v>Tratores</v>
      </c>
      <c r="B166" s="111"/>
      <c r="C166" s="171">
        <v>2025</v>
      </c>
      <c r="D166" s="170">
        <v>8503</v>
      </c>
      <c r="E166" s="173" t="s">
        <v>599</v>
      </c>
      <c r="F166" s="101" t="str">
        <f>IF(ISBLANK(K166), "Apenas Solicitação", "Tem OC")</f>
        <v>Apenas Solicitação</v>
      </c>
      <c r="G166" s="170">
        <v>8</v>
      </c>
      <c r="H166" s="113">
        <f>G166-I166</f>
        <v>8</v>
      </c>
      <c r="I166" s="113"/>
      <c r="J166" s="174">
        <v>45820</v>
      </c>
      <c r="K166" s="201"/>
      <c r="L166" s="173"/>
      <c r="M166" s="104" t="str">
        <f ca="1">IF(OR(N166="", N166=0), "", IF(N166&gt;TODAY(), "No prazo", "Atrasado"))</f>
        <v/>
      </c>
      <c r="N166" s="104" t="str">
        <f>IFERROR(K166 + VALUE(LEFT(L166, FIND(" ", L166) - 1)), "")</f>
        <v/>
      </c>
      <c r="O166" s="105" t="str">
        <f>IF(_xlfn.DAYS(K166,J166)&lt;0, "Aguardando OC", _xlfn.DAYS(K166,J166))</f>
        <v>Aguardando OC</v>
      </c>
      <c r="P166" s="201">
        <v>407151</v>
      </c>
      <c r="Q166" s="55"/>
      <c r="R166" s="201">
        <v>0</v>
      </c>
      <c r="S166" s="2">
        <v>221</v>
      </c>
      <c r="T166" s="65" t="s">
        <v>1029</v>
      </c>
      <c r="U166" s="170">
        <v>44.29</v>
      </c>
      <c r="V166" s="170"/>
      <c r="W166" s="117" t="str">
        <f>IFERROR(VLOOKUP(V166, Fornecedores!A:C, 3, FALSE), "")</f>
        <v/>
      </c>
      <c r="X166" s="105" t="str">
        <f>IFERROR(VLOOKUP(V166, Fornecedores!A:E, 5, FALSE), "")</f>
        <v/>
      </c>
      <c r="Y166" s="105" t="str">
        <f>IFERROR(VLOOKUP(V166, Fornecedores!A:F, 6, FALSE), "")</f>
        <v/>
      </c>
      <c r="Z166" s="101" t="str">
        <f>IF(H166=0, "Pedido entregue!", "Pendente")</f>
        <v>Pendente</v>
      </c>
      <c r="AA166" s="119"/>
      <c r="AB166" s="132" t="str">
        <f>IF(Z166="Pedido Entregue!", IF(AA166=1, "Retirado do Almoxarifado", IF(AA166=2, "Material devolvido", "Aguardando retirada")), IF(Z166="Pendente", "Entrega pendente", ""))</f>
        <v>Entrega pendente</v>
      </c>
      <c r="AC166" s="18">
        <v>1</v>
      </c>
      <c r="AD166" s="18">
        <f>AC166/SUMIF($P:$P,P166,$AC:$AC)</f>
        <v>1</v>
      </c>
      <c r="AE166" s="18">
        <f>IF(R166=0,0,AC166/SUMIF($R:$R,R166,$AC:$AC))</f>
        <v>0</v>
      </c>
      <c r="AF166" s="18">
        <f>IF(R166=0,1,0)</f>
        <v>1</v>
      </c>
      <c r="AH166" t="str">
        <f>TEXT(J166,"MMMM")</f>
        <v>junho</v>
      </c>
    </row>
    <row r="167" spans="1:34" ht="12.75" customHeight="1" x14ac:dyDescent="0.25">
      <c r="A167" s="90" t="str">
        <f>IF(C167="Oficina Diversos","Oficina Geral",
IF(ISNUMBER(FIND("Estoque - Colhedoras",C167)),"Colhedoras",IF(ISNUMBER(FIND("Caldeiraria",C167)),"Caldeiraria",IF(ISNUMBER(FIND("Borracharia",C167)),"Borracharia",IF(ISNUMBER(FIND("Lubrificação",C167)),"Lubrificação",
IF(ISNUMBER(FIND("Estoque - Carregadeiras",C167)),"Carregadeiras",IF(ISNUMBER(FIND("Estoque - Veic. Leves",C167)),"Veic. Leves",
IF(ISNUMBER(FIND("Estoque - Caminhões",C167)),"Caminhões",IF(ISNUMBER(FIND("Estoque - Transbordos",C167)),"Transbordos",
IF(ISNUMBER(FIND("Estoque - Tratores",C167)),"Tratores",
IF(ISNUMBER(FIND("Estoque - Máquinas pesadas",C167)),"Máquinas pesadas",
IF(ISNUMBER(FIND("Estoque - Reboques",C167)),"Reboques",
IF(C167="Estoque","Estoque",
IF(AND(ISNUMBER(C167),C167&gt;1000,C167&lt;2000),"Caminhões",
IF(AND(ISNUMBER(C167),C167&gt;2000,C167&lt;3000),"Tratores",
IF(AND(ISNUMBER(C167),C167&gt;3000,C167&lt;4000),"Carregadeiras",
IF(AND(ISNUMBER(C167),C167&gt;4000,C167&lt;5000),"Máquinas pesadas",
IF(AND(ISNUMBER(C167),C167&gt;5000,C167&lt;6000),"Colhedoras",
IF(AND(ISNUMBER(C167),C167&gt;7000,C167&lt;8000),"Irrigação",
IF(AND(ISNUMBER(C167),C167&gt;8000,C167&lt;9000),"Reboques",IF(AND(ISNUMBER(C167),C167&gt;0,C167&lt;1000),"Veic. Leves","")))))))))))))))))))))</f>
        <v>Tratores</v>
      </c>
      <c r="B167" s="111"/>
      <c r="C167" s="140">
        <v>2027</v>
      </c>
      <c r="D167" s="139">
        <v>8503</v>
      </c>
      <c r="E167" s="141" t="s">
        <v>599</v>
      </c>
      <c r="F167" s="101" t="str">
        <f>IF(ISBLANK(K167), "Apenas Solicitação", "Tem OC")</f>
        <v>Apenas Solicitação</v>
      </c>
      <c r="G167" s="139">
        <v>8</v>
      </c>
      <c r="H167" s="113">
        <f>G167-I167</f>
        <v>8</v>
      </c>
      <c r="I167" s="113"/>
      <c r="J167" s="142">
        <v>45821</v>
      </c>
      <c r="K167" s="199"/>
      <c r="L167" s="141"/>
      <c r="M167" s="104" t="str">
        <f ca="1">IF(OR(N167="", N167=0), "", IF(N167&gt;TODAY(), "No prazo", "Atrasado"))</f>
        <v/>
      </c>
      <c r="N167" s="104" t="str">
        <f>IFERROR(K167 + VALUE(LEFT(L167, FIND(" ", L167) - 1)), "")</f>
        <v/>
      </c>
      <c r="O167" s="105" t="str">
        <f>IF(_xlfn.DAYS(K167,J167)&lt;0, "Aguardando OC", _xlfn.DAYS(K167,J167))</f>
        <v>Aguardando OC</v>
      </c>
      <c r="P167" s="199">
        <v>407377</v>
      </c>
      <c r="Q167" s="55"/>
      <c r="R167" s="199">
        <v>0</v>
      </c>
      <c r="S167" s="139">
        <v>221</v>
      </c>
      <c r="T167" s="65" t="s">
        <v>1029</v>
      </c>
      <c r="U167" s="165">
        <v>44.29</v>
      </c>
      <c r="V167" s="139"/>
      <c r="W167" s="117" t="str">
        <f>IFERROR(VLOOKUP(V167, Fornecedores!A:C, 3, FALSE), "")</f>
        <v/>
      </c>
      <c r="X167" s="105" t="str">
        <f>IFERROR(VLOOKUP(V167, Fornecedores!A:E, 5, FALSE), "")</f>
        <v/>
      </c>
      <c r="Y167" s="105" t="str">
        <f>IFERROR(VLOOKUP(V167, Fornecedores!A:F, 6, FALSE), "")</f>
        <v/>
      </c>
      <c r="Z167" s="101" t="str">
        <f>IF(H167=0, "Pedido entregue!", "Pendente")</f>
        <v>Pendente</v>
      </c>
      <c r="AA167" s="119"/>
      <c r="AB167" s="132" t="str">
        <f>IF(Z167="Pedido Entregue!", IF(AA167=1, "Retirado do Almoxarifado", IF(AA167=2, "Material devolvido", "Aguardando retirada")), IF(Z167="Pendente", "Entrega pendente", ""))</f>
        <v>Entrega pendente</v>
      </c>
      <c r="AC167" s="18">
        <v>1</v>
      </c>
      <c r="AD167" s="18">
        <f>AC167/SUMIF($P:$P,P167,$AC:$AC)</f>
        <v>1</v>
      </c>
      <c r="AE167" s="18">
        <f>IF(R167=0,0,AC167/SUMIF($R:$R,R167,$AC:$AC))</f>
        <v>0</v>
      </c>
      <c r="AF167" s="18">
        <f>IF(R167=0,1,0)</f>
        <v>1</v>
      </c>
      <c r="AH167" t="str">
        <f>TEXT(J167,"MMMM")</f>
        <v>junho</v>
      </c>
    </row>
    <row r="168" spans="1:34" ht="12.75" customHeight="1" x14ac:dyDescent="0.25">
      <c r="A168" s="90" t="str">
        <f>IF(C168="Oficina Diversos","Oficina Geral",
IF(ISNUMBER(FIND("Estoque - Colhedoras",C168)),"Colhedoras",IF(ISNUMBER(FIND("Caldeiraria",C168)),"Caldeiraria",IF(ISNUMBER(FIND("Borracharia",C168)),"Borracharia",IF(ISNUMBER(FIND("Lubrificação",C168)),"Lubrificação",
IF(ISNUMBER(FIND("Estoque - Carregadeiras",C168)),"Carregadeiras",IF(ISNUMBER(FIND("Estoque - Veic. Leves",C168)),"Veic. Leves",
IF(ISNUMBER(FIND("Estoque - Caminhões",C168)),"Caminhões",IF(ISNUMBER(FIND("Estoque - Transbordos",C168)),"Transbordos",
IF(ISNUMBER(FIND("Estoque - Tratores",C168)),"Tratores",
IF(ISNUMBER(FIND("Estoque - Máquinas pesadas",C168)),"Máquinas pesadas",
IF(ISNUMBER(FIND("Estoque - Reboques",C168)),"Reboques",
IF(C168="Estoque","Estoque",
IF(AND(ISNUMBER(C168),C168&gt;1000,C168&lt;2000),"Caminhões",
IF(AND(ISNUMBER(C168),C168&gt;2000,C168&lt;3000),"Tratores",
IF(AND(ISNUMBER(C168),C168&gt;3000,C168&lt;4000),"Carregadeiras",
IF(AND(ISNUMBER(C168),C168&gt;4000,C168&lt;5000),"Máquinas pesadas",
IF(AND(ISNUMBER(C168),C168&gt;5000,C168&lt;6000),"Colhedoras",
IF(AND(ISNUMBER(C168),C168&gt;7000,C168&lt;8000),"Irrigação",
IF(AND(ISNUMBER(C168),C168&gt;8000,C168&lt;9000),"Reboques",IF(AND(ISNUMBER(C168),C168&gt;0,C168&lt;1000),"Veic. Leves","")))))))))))))))))))))</f>
        <v>Tratores</v>
      </c>
      <c r="B168" s="111"/>
      <c r="C168" s="140">
        <v>2027</v>
      </c>
      <c r="D168" s="139">
        <v>8505</v>
      </c>
      <c r="E168" s="141" t="s">
        <v>20515</v>
      </c>
      <c r="F168" s="101" t="str">
        <f>IF(ISBLANK(K168), "Apenas Solicitação", "Tem OC")</f>
        <v>Apenas Solicitação</v>
      </c>
      <c r="G168" s="139">
        <v>1</v>
      </c>
      <c r="H168" s="113">
        <f>G168-I168</f>
        <v>1</v>
      </c>
      <c r="I168" s="113"/>
      <c r="J168" s="142">
        <v>45821</v>
      </c>
      <c r="K168" s="199"/>
      <c r="L168" s="141"/>
      <c r="M168" s="104" t="str">
        <f ca="1">IF(OR(N168="", N168=0), "", IF(N168&gt;TODAY(), "No prazo", "Atrasado"))</f>
        <v/>
      </c>
      <c r="N168" s="104" t="str">
        <f>IFERROR(K168 + VALUE(LEFT(L168, FIND(" ", L168) - 1)), "")</f>
        <v/>
      </c>
      <c r="O168" s="105" t="str">
        <f>IF(_xlfn.DAYS(K168,J168)&lt;0, "Aguardando OC", _xlfn.DAYS(K168,J168))</f>
        <v>Aguardando OC</v>
      </c>
      <c r="P168" s="199">
        <v>407398</v>
      </c>
      <c r="Q168" s="55"/>
      <c r="R168" s="199">
        <v>0</v>
      </c>
      <c r="S168" s="139">
        <v>221</v>
      </c>
      <c r="T168" s="65" t="s">
        <v>1029</v>
      </c>
      <c r="U168" s="165">
        <v>541.62</v>
      </c>
      <c r="V168" s="139"/>
      <c r="W168" s="117" t="str">
        <f>IFERROR(VLOOKUP(V168, Fornecedores!A:C, 3, FALSE), "")</f>
        <v/>
      </c>
      <c r="X168" s="105" t="str">
        <f>IFERROR(VLOOKUP(V168, Fornecedores!A:E, 5, FALSE), "")</f>
        <v/>
      </c>
      <c r="Y168" s="105" t="str">
        <f>IFERROR(VLOOKUP(V168, Fornecedores!A:F, 6, FALSE), "")</f>
        <v/>
      </c>
      <c r="Z168" s="101" t="str">
        <f>IF(H168=0, "Pedido entregue!", "Pendente")</f>
        <v>Pendente</v>
      </c>
      <c r="AA168" s="119"/>
      <c r="AB168" s="132" t="str">
        <f>IF(Z168="Pedido Entregue!", IF(AA168=1, "Retirado do Almoxarifado", IF(AA168=2, "Material devolvido", "Aguardando retirada")), IF(Z168="Pendente", "Entrega pendente", ""))</f>
        <v>Entrega pendente</v>
      </c>
      <c r="AC168" s="18">
        <v>1</v>
      </c>
      <c r="AD168" s="18">
        <f>AC168/SUMIF($P:$P,P168,$AC:$AC)</f>
        <v>1</v>
      </c>
      <c r="AE168" s="18">
        <f>IF(R168=0,0,AC168/SUMIF($R:$R,R168,$AC:$AC))</f>
        <v>0</v>
      </c>
      <c r="AF168" s="18">
        <f>IF(R168=0,1,0)</f>
        <v>1</v>
      </c>
      <c r="AH168" t="str">
        <f>TEXT(J168,"MMMM")</f>
        <v>junho</v>
      </c>
    </row>
    <row r="169" spans="1:34" ht="12.75" hidden="1" customHeight="1" x14ac:dyDescent="0.25">
      <c r="A169" s="90" t="str">
        <f>IF(C169="Oficina Diversos","Oficina Geral",
IF(ISNUMBER(FIND("Estoque - Colhedoras",C169)),"Colhedoras",IF(ISNUMBER(FIND("Caldeiraria",C169)),"Caldeiraria",IF(ISNUMBER(FIND("Borracharia",C169)),"Borracharia",IF(ISNUMBER(FIND("Lubrificação",C169)),"Lubrificação",
IF(ISNUMBER(FIND("Estoque - Carregadeiras",C169)),"Carregadeiras",IF(ISNUMBER(FIND("Estoque - Veic. Leves",C169)),"Veic. Leves",
IF(ISNUMBER(FIND("Estoque - Caminhões",C169)),"Caminhões",IF(ISNUMBER(FIND("Estoque - Transbordos",C169)),"Transbordos",
IF(ISNUMBER(FIND("Estoque - Tratores",C169)),"Tratores",
IF(ISNUMBER(FIND("Estoque - Máquinas pesadas",C169)),"Máquinas pesadas",
IF(ISNUMBER(FIND("Estoque - Reboques",C169)),"Reboques",
IF(C169="Estoque","Estoque",
IF(AND(ISNUMBER(C169),C169&gt;1000,C169&lt;2000),"Caminhões",
IF(AND(ISNUMBER(C169),C169&gt;2000,C169&lt;3000),"Tratores",
IF(AND(ISNUMBER(C169),C169&gt;3000,C169&lt;4000),"Carregadeiras",
IF(AND(ISNUMBER(C169),C169&gt;4000,C169&lt;5000),"Máquinas pesadas",
IF(AND(ISNUMBER(C169),C169&gt;5000,C169&lt;6000),"Colhedoras",
IF(AND(ISNUMBER(C169),C169&gt;7000,C169&lt;8000),"Irrigação",
IF(AND(ISNUMBER(C169),C169&gt;8000,C169&lt;9000),"Reboques",IF(AND(ISNUMBER(C169),C169&gt;0,C169&lt;1000),"Veic. Leves","")))))))))))))))))))))</f>
        <v>Tratores</v>
      </c>
      <c r="B169" s="80"/>
      <c r="C169" s="2">
        <v>2030</v>
      </c>
      <c r="D169" s="2">
        <v>8507</v>
      </c>
      <c r="E169" s="10" t="s">
        <v>600</v>
      </c>
      <c r="F169" s="14" t="str">
        <f>IF(ISBLANK(K169), "Apenas Solicitação", "Tem OC")</f>
        <v>Tem OC</v>
      </c>
      <c r="G169" s="2">
        <v>1</v>
      </c>
      <c r="H169" s="2">
        <f>G169-I169</f>
        <v>0</v>
      </c>
      <c r="I169" s="2">
        <v>1</v>
      </c>
      <c r="J169" s="4">
        <v>45699</v>
      </c>
      <c r="K169" s="180">
        <v>45705</v>
      </c>
      <c r="L169" s="4"/>
      <c r="M169" s="44"/>
      <c r="N169" s="44" t="str">
        <f>IFERROR(K169 + VALUE(LEFT(L169, FIND(" ", L169) - 1)), "")</f>
        <v/>
      </c>
      <c r="O169" s="3">
        <f>IF(_xlfn.DAYS(K169,J169)&lt;0, "Aguardando OC", _xlfn.DAYS(K169,J169))</f>
        <v>6</v>
      </c>
      <c r="P169" s="14">
        <v>392062</v>
      </c>
      <c r="Q169" s="2">
        <v>1127366</v>
      </c>
      <c r="R169" s="14">
        <v>164322</v>
      </c>
      <c r="S169" s="2">
        <v>696</v>
      </c>
      <c r="T169" s="65" t="s">
        <v>77</v>
      </c>
      <c r="U169" s="21">
        <v>314.41000000000003</v>
      </c>
      <c r="V169" s="2">
        <v>3465</v>
      </c>
      <c r="W169" s="47" t="str">
        <f>IFERROR(VLOOKUP(V169, Fornecedores!A:C, 3, FALSE), "")</f>
        <v>MAQNELSON AGRICOLA L</v>
      </c>
      <c r="X169" s="43" t="str">
        <f>IFERROR(VLOOKUP(V169, Fornecedores!A:E, 5, FALSE), "")</f>
        <v>Itumbiara</v>
      </c>
      <c r="Y169" s="43" t="str">
        <f>IFERROR(VLOOKUP(V169, Fornecedores!A:F, 6, FALSE), "")</f>
        <v>GO</v>
      </c>
      <c r="Z169" s="14" t="str">
        <f>IF(H169=0, "Pedido entregue!", "Pendente")</f>
        <v>Pedido entregue!</v>
      </c>
      <c r="AA169" s="59">
        <v>1</v>
      </c>
      <c r="AB169" s="58" t="str">
        <f>IF(Z169="Pedido Entregue!", IF(AA169=1, "Retirado do Almoxarifado", IF(AA169=2, "Material devolvido", "Aguardando retirada")), IF(Z169="Pendente", "Entrega pendente", ""))</f>
        <v>Retirado do Almoxarifado</v>
      </c>
      <c r="AC169" s="18">
        <v>1</v>
      </c>
      <c r="AD169" s="18">
        <f>AC169/SUMIF($P:$P,P169,$AC:$AC)</f>
        <v>1</v>
      </c>
      <c r="AE169" s="18">
        <f>IF(R169=0,0,AC169/SUMIF($R:$R,R169,$AC:$AC))</f>
        <v>3.2258064516129031E-2</v>
      </c>
      <c r="AF169" s="18">
        <f>IF(R169=0,1,0)</f>
        <v>0</v>
      </c>
      <c r="AG169" s="18">
        <f>IF(R169=0,#REF!-J169,0)</f>
        <v>0</v>
      </c>
      <c r="AH169" t="str">
        <f>TEXT(J169,"MMMM")</f>
        <v>fevereiro</v>
      </c>
    </row>
    <row r="170" spans="1:34" ht="12.75" customHeight="1" x14ac:dyDescent="0.25">
      <c r="A170" s="90" t="str">
        <f>IF(C170="Oficina Diversos","Oficina Geral",
IF(ISNUMBER(FIND("Estoque - Colhedoras",C170)),"Colhedoras",IF(ISNUMBER(FIND("Caldeiraria",C170)),"Caldeiraria",IF(ISNUMBER(FIND("Borracharia",C170)),"Borracharia",IF(ISNUMBER(FIND("Lubrificação",C170)),"Lubrificação",
IF(ISNUMBER(FIND("Estoque - Carregadeiras",C170)),"Carregadeiras",IF(ISNUMBER(FIND("Estoque - Veic. Leves",C170)),"Veic. Leves",
IF(ISNUMBER(FIND("Estoque - Caminhões",C170)),"Caminhões",IF(ISNUMBER(FIND("Estoque - Transbordos",C170)),"Transbordos",
IF(ISNUMBER(FIND("Estoque - Tratores",C170)),"Tratores",
IF(ISNUMBER(FIND("Estoque - Máquinas pesadas",C170)),"Máquinas pesadas",
IF(ISNUMBER(FIND("Estoque - Reboques",C170)),"Reboques",
IF(C170="Estoque","Estoque",
IF(AND(ISNUMBER(C170),C170&gt;1000,C170&lt;2000),"Caminhões",
IF(AND(ISNUMBER(C170),C170&gt;2000,C170&lt;3000),"Tratores",
IF(AND(ISNUMBER(C170),C170&gt;3000,C170&lt;4000),"Carregadeiras",
IF(AND(ISNUMBER(C170),C170&gt;4000,C170&lt;5000),"Máquinas pesadas",
IF(AND(ISNUMBER(C170),C170&gt;5000,C170&lt;6000),"Colhedoras",
IF(AND(ISNUMBER(C170),C170&gt;7000,C170&lt;8000),"Irrigação",
IF(AND(ISNUMBER(C170),C170&gt;8000,C170&lt;9000),"Reboques",IF(AND(ISNUMBER(C170),C170&gt;0,C170&lt;1000),"Veic. Leves","")))))))))))))))))))))</f>
        <v>Tratores</v>
      </c>
      <c r="B170" s="211"/>
      <c r="C170" s="140">
        <v>2064</v>
      </c>
      <c r="D170" s="139">
        <v>8507</v>
      </c>
      <c r="E170" s="141" t="s">
        <v>600</v>
      </c>
      <c r="F170" s="101" t="str">
        <f>IF(ISBLANK(K170), "Apenas Solicitação", "Tem OC")</f>
        <v>Apenas Solicitação</v>
      </c>
      <c r="G170" s="139">
        <v>1</v>
      </c>
      <c r="H170" s="113">
        <f>G170-I170</f>
        <v>1</v>
      </c>
      <c r="I170" s="113"/>
      <c r="J170" s="142">
        <v>45821</v>
      </c>
      <c r="K170" s="199"/>
      <c r="L170" s="141"/>
      <c r="M170" s="104" t="str">
        <f ca="1">IF(OR(N170="", N170=0), "", IF(N170&gt;TODAY(), "No prazo", "Atrasado"))</f>
        <v/>
      </c>
      <c r="N170" s="104" t="str">
        <f>IFERROR(K170 + VALUE(LEFT(L170, FIND(" ", L170) - 1)), "")</f>
        <v/>
      </c>
      <c r="O170" s="105" t="str">
        <f>IF(_xlfn.DAYS(K170,J170)&lt;0, "Aguardando OC", _xlfn.DAYS(K170,J170))</f>
        <v>Aguardando OC</v>
      </c>
      <c r="P170" s="199">
        <v>407265</v>
      </c>
      <c r="Q170" s="55"/>
      <c r="R170" s="199">
        <v>0</v>
      </c>
      <c r="S170" s="139">
        <v>221</v>
      </c>
      <c r="T170" s="65" t="s">
        <v>1029</v>
      </c>
      <c r="U170" s="165">
        <v>355.93</v>
      </c>
      <c r="V170" s="139"/>
      <c r="W170" s="117" t="str">
        <f>IFERROR(VLOOKUP(V170, Fornecedores!A:C, 3, FALSE), "")</f>
        <v/>
      </c>
      <c r="X170" s="105" t="str">
        <f>IFERROR(VLOOKUP(V170, Fornecedores!A:E, 5, FALSE), "")</f>
        <v/>
      </c>
      <c r="Y170" s="105" t="str">
        <f>IFERROR(VLOOKUP(V170, Fornecedores!A:F, 6, FALSE), "")</f>
        <v/>
      </c>
      <c r="Z170" s="101" t="str">
        <f>IF(H170=0, "Pedido entregue!", "Pendente")</f>
        <v>Pendente</v>
      </c>
      <c r="AA170" s="119"/>
      <c r="AB170" s="132" t="str">
        <f>IF(Z170="Pedido Entregue!", IF(AA170=1, "Retirado do Almoxarifado", IF(AA170=2, "Material devolvido", "Aguardando retirada")), IF(Z170="Pendente", "Entrega pendente", ""))</f>
        <v>Entrega pendente</v>
      </c>
      <c r="AC170" s="18">
        <v>1</v>
      </c>
      <c r="AD170" s="18">
        <f>AC170/SUMIF($P:$P,P170,$AC:$AC)</f>
        <v>1</v>
      </c>
      <c r="AE170" s="18">
        <f>IF(R170=0,0,AC170/SUMIF($R:$R,R170,$AC:$AC))</f>
        <v>0</v>
      </c>
      <c r="AF170" s="18">
        <f>IF(R170=0,1,0)</f>
        <v>1</v>
      </c>
      <c r="AH170" t="str">
        <f>TEXT(J170,"MMMM")</f>
        <v>junho</v>
      </c>
    </row>
    <row r="171" spans="1:34" ht="12.75" hidden="1" customHeight="1" x14ac:dyDescent="0.25">
      <c r="A171" s="90" t="str">
        <f>IF(C171="Oficina Diversos","Oficina Geral",
IF(ISNUMBER(FIND("Estoque - Colhedoras",C171)),"Colhedoras",IF(ISNUMBER(FIND("Caldeiraria",C171)),"Caldeiraria",IF(ISNUMBER(FIND("Borracharia",C171)),"Borracharia",IF(ISNUMBER(FIND("Lubrificação",C171)),"Lubrificação",
IF(ISNUMBER(FIND("Estoque - Carregadeiras",C171)),"Carregadeiras",IF(ISNUMBER(FIND("Estoque - Veic. Leves",C171)),"Veic. Leves",
IF(ISNUMBER(FIND("Estoque - Caminhões",C171)),"Caminhões",IF(ISNUMBER(FIND("Estoque - Transbordos",C171)),"Transbordos",
IF(ISNUMBER(FIND("Estoque - Tratores",C171)),"Tratores",
IF(ISNUMBER(FIND("Estoque - Máquinas pesadas",C171)),"Máquinas pesadas",
IF(ISNUMBER(FIND("Estoque - Reboques",C171)),"Reboques",
IF(C171="Estoque","Estoque",
IF(AND(ISNUMBER(C171),C171&gt;1000,C171&lt;2000),"Caminhões",
IF(AND(ISNUMBER(C171),C171&gt;2000,C171&lt;3000),"Tratores",
IF(AND(ISNUMBER(C171),C171&gt;3000,C171&lt;4000),"Carregadeiras",
IF(AND(ISNUMBER(C171),C171&gt;4000,C171&lt;5000),"Máquinas pesadas",
IF(AND(ISNUMBER(C171),C171&gt;5000,C171&lt;6000),"Colhedoras",
IF(AND(ISNUMBER(C171),C171&gt;7000,C171&lt;8000),"Irrigação",
IF(AND(ISNUMBER(C171),C171&gt;8000,C171&lt;9000),"Reboques",IF(AND(ISNUMBER(C171),C171&gt;0,C171&lt;1000),"Veic. Leves","")))))))))))))))))))))</f>
        <v>Tratores</v>
      </c>
      <c r="B171" s="8"/>
      <c r="C171" s="2">
        <v>2030</v>
      </c>
      <c r="D171" s="2">
        <v>8508</v>
      </c>
      <c r="E171" s="10" t="s">
        <v>601</v>
      </c>
      <c r="F171" s="14" t="str">
        <f>IF(ISBLANK(K171), "Apenas Solicitação", "Tem OC")</f>
        <v>Tem OC</v>
      </c>
      <c r="G171" s="2">
        <v>1</v>
      </c>
      <c r="H171" s="2">
        <f>G171-I171</f>
        <v>0</v>
      </c>
      <c r="I171" s="2">
        <v>1</v>
      </c>
      <c r="J171" s="4">
        <v>45699</v>
      </c>
      <c r="K171" s="180">
        <v>45705</v>
      </c>
      <c r="L171" s="4"/>
      <c r="M171" s="44"/>
      <c r="N171" s="44" t="str">
        <f>IFERROR(K171 + VALUE(LEFT(L171, FIND(" ", L171) - 1)), "")</f>
        <v/>
      </c>
      <c r="O171" s="3">
        <f>IF(_xlfn.DAYS(K171,J171)&lt;0, "Aguardando OC", _xlfn.DAYS(K171,J171))</f>
        <v>6</v>
      </c>
      <c r="P171" s="14">
        <v>392079</v>
      </c>
      <c r="Q171" s="2">
        <v>1127366</v>
      </c>
      <c r="R171" s="14">
        <v>164322</v>
      </c>
      <c r="S171" s="2">
        <v>696</v>
      </c>
      <c r="T171" s="65" t="s">
        <v>77</v>
      </c>
      <c r="U171" s="21">
        <v>11.21</v>
      </c>
      <c r="V171" s="2">
        <v>3465</v>
      </c>
      <c r="W171" s="47" t="str">
        <f>IFERROR(VLOOKUP(V171, Fornecedores!A:C, 3, FALSE), "")</f>
        <v>MAQNELSON AGRICOLA L</v>
      </c>
      <c r="X171" s="43" t="str">
        <f>IFERROR(VLOOKUP(V171, Fornecedores!A:E, 5, FALSE), "")</f>
        <v>Itumbiara</v>
      </c>
      <c r="Y171" s="43" t="str">
        <f>IFERROR(VLOOKUP(V171, Fornecedores!A:F, 6, FALSE), "")</f>
        <v>GO</v>
      </c>
      <c r="Z171" s="14" t="str">
        <f>IF(H171=0, "Pedido entregue!", "Pendente")</f>
        <v>Pedido entregue!</v>
      </c>
      <c r="AA171" s="59">
        <v>1</v>
      </c>
      <c r="AB171" s="58" t="str">
        <f>IF(Z171="Pedido Entregue!", IF(AA171=1, "Retirado do Almoxarifado", IF(AA171=2, "Material devolvido", "Aguardando retirada")), IF(Z171="Pendente", "Entrega pendente", ""))</f>
        <v>Retirado do Almoxarifado</v>
      </c>
      <c r="AC171" s="18">
        <v>1</v>
      </c>
      <c r="AD171" s="18">
        <f>AC171/SUMIF($P:$P,P171,$AC:$AC)</f>
        <v>1</v>
      </c>
      <c r="AE171" s="18">
        <f>IF(R171=0,0,AC171/SUMIF($R:$R,R171,$AC:$AC))</f>
        <v>3.2258064516129031E-2</v>
      </c>
      <c r="AF171" s="18">
        <f>IF(R171=0,1,0)</f>
        <v>0</v>
      </c>
      <c r="AG171" s="18">
        <f>IF(R171=0,#REF!-J171,0)</f>
        <v>0</v>
      </c>
      <c r="AH171" t="str">
        <f>TEXT(J171,"MMMM")</f>
        <v>fevereiro</v>
      </c>
    </row>
    <row r="172" spans="1:34" ht="12.75" customHeight="1" x14ac:dyDescent="0.25">
      <c r="A172" s="90" t="str">
        <f>IF(C172="Oficina Diversos","Oficina Geral",
IF(ISNUMBER(FIND("Estoque - Colhedoras",C172)),"Colhedoras",IF(ISNUMBER(FIND("Caldeiraria",C172)),"Caldeiraria",IF(ISNUMBER(FIND("Borracharia",C172)),"Borracharia",IF(ISNUMBER(FIND("Lubrificação",C172)),"Lubrificação",
IF(ISNUMBER(FIND("Estoque - Carregadeiras",C172)),"Carregadeiras",IF(ISNUMBER(FIND("Estoque - Veic. Leves",C172)),"Veic. Leves",
IF(ISNUMBER(FIND("Estoque - Caminhões",C172)),"Caminhões",IF(ISNUMBER(FIND("Estoque - Transbordos",C172)),"Transbordos",
IF(ISNUMBER(FIND("Estoque - Tratores",C172)),"Tratores",
IF(ISNUMBER(FIND("Estoque - Máquinas pesadas",C172)),"Máquinas pesadas",
IF(ISNUMBER(FIND("Estoque - Reboques",C172)),"Reboques",
IF(C172="Estoque","Estoque",
IF(AND(ISNUMBER(C172),C172&gt;1000,C172&lt;2000),"Caminhões",
IF(AND(ISNUMBER(C172),C172&gt;2000,C172&lt;3000),"Tratores",
IF(AND(ISNUMBER(C172),C172&gt;3000,C172&lt;4000),"Carregadeiras",
IF(AND(ISNUMBER(C172),C172&gt;4000,C172&lt;5000),"Máquinas pesadas",
IF(AND(ISNUMBER(C172),C172&gt;5000,C172&lt;6000),"Colhedoras",
IF(AND(ISNUMBER(C172),C172&gt;7000,C172&lt;8000),"Irrigação",
IF(AND(ISNUMBER(C172),C172&gt;8000,C172&lt;9000),"Reboques",IF(AND(ISNUMBER(C172),C172&gt;0,C172&lt;1000),"Veic. Leves","")))))))))))))))))))))</f>
        <v>Tratores</v>
      </c>
      <c r="B172" s="111"/>
      <c r="C172" s="126">
        <v>2025</v>
      </c>
      <c r="D172" s="2">
        <v>8508</v>
      </c>
      <c r="E172" s="3" t="s">
        <v>601</v>
      </c>
      <c r="F172" s="101" t="str">
        <f>IF(ISBLANK(K172), "Apenas Solicitação", "Tem OC")</f>
        <v>Apenas Solicitação</v>
      </c>
      <c r="G172" s="2">
        <v>4</v>
      </c>
      <c r="H172" s="113">
        <f>G172-I172</f>
        <v>4</v>
      </c>
      <c r="I172" s="113"/>
      <c r="J172" s="4">
        <v>45820</v>
      </c>
      <c r="K172" s="14"/>
      <c r="L172" s="3"/>
      <c r="M172" s="104" t="str">
        <f ca="1">IF(OR(N172="", N172=0), "", IF(N172&gt;TODAY(), "No prazo", "Atrasado"))</f>
        <v/>
      </c>
      <c r="N172" s="104" t="str">
        <f>IFERROR(K172 + VALUE(LEFT(L172, FIND(" ", L172) - 1)), "")</f>
        <v/>
      </c>
      <c r="O172" s="105" t="str">
        <f>IF(_xlfn.DAYS(K172,J172)&lt;0, "Aguardando OC", _xlfn.DAYS(K172,J172))</f>
        <v>Aguardando OC</v>
      </c>
      <c r="P172" s="14">
        <v>407142</v>
      </c>
      <c r="Q172" s="55"/>
      <c r="R172" s="14">
        <v>0</v>
      </c>
      <c r="S172" s="2">
        <v>221</v>
      </c>
      <c r="T172" s="65" t="s">
        <v>1029</v>
      </c>
      <c r="U172" s="21">
        <v>11.2</v>
      </c>
      <c r="V172" s="2"/>
      <c r="W172" s="117" t="str">
        <f>IFERROR(VLOOKUP(V172, Fornecedores!A:C, 3, FALSE), "")</f>
        <v/>
      </c>
      <c r="X172" s="105" t="str">
        <f>IFERROR(VLOOKUP(V172, Fornecedores!A:E, 5, FALSE), "")</f>
        <v/>
      </c>
      <c r="Y172" s="105" t="str">
        <f>IFERROR(VLOOKUP(V172, Fornecedores!A:F, 6, FALSE), "")</f>
        <v/>
      </c>
      <c r="Z172" s="101" t="str">
        <f>IF(H172=0, "Pedido entregue!", "Pendente")</f>
        <v>Pendente</v>
      </c>
      <c r="AA172" s="119"/>
      <c r="AB172" s="132" t="str">
        <f>IF(Z172="Pedido Entregue!", IF(AA172=1, "Retirado do Almoxarifado", IF(AA172=2, "Material devolvido", "Aguardando retirada")), IF(Z172="Pendente", "Entrega pendente", ""))</f>
        <v>Entrega pendente</v>
      </c>
      <c r="AC172" s="18">
        <v>1</v>
      </c>
      <c r="AD172" s="18">
        <f>AC172/SUMIF($P:$P,P172,$AC:$AC)</f>
        <v>1</v>
      </c>
      <c r="AE172" s="18">
        <f>IF(R172=0,0,AC172/SUMIF($R:$R,R172,$AC:$AC))</f>
        <v>0</v>
      </c>
      <c r="AF172" s="18">
        <f>IF(R172=0,1,0)</f>
        <v>1</v>
      </c>
      <c r="AH172" t="str">
        <f>TEXT(J172,"MMMM")</f>
        <v>junho</v>
      </c>
    </row>
    <row r="173" spans="1:34" ht="12.75" customHeight="1" x14ac:dyDescent="0.25">
      <c r="A173" s="90" t="str">
        <f>IF(C173="Oficina Diversos","Oficina Geral",
IF(ISNUMBER(FIND("Estoque - Colhedoras",C173)),"Colhedoras",IF(ISNUMBER(FIND("Caldeiraria",C173)),"Caldeiraria",IF(ISNUMBER(FIND("Borracharia",C173)),"Borracharia",IF(ISNUMBER(FIND("Lubrificação",C173)),"Lubrificação",
IF(ISNUMBER(FIND("Estoque - Carregadeiras",C173)),"Carregadeiras",IF(ISNUMBER(FIND("Estoque - Veic. Leves",C173)),"Veic. Leves",
IF(ISNUMBER(FIND("Estoque - Caminhões",C173)),"Caminhões",IF(ISNUMBER(FIND("Estoque - Transbordos",C173)),"Transbordos",
IF(ISNUMBER(FIND("Estoque - Tratores",C173)),"Tratores",
IF(ISNUMBER(FIND("Estoque - Máquinas pesadas",C173)),"Máquinas pesadas",
IF(ISNUMBER(FIND("Estoque - Reboques",C173)),"Reboques",
IF(C173="Estoque","Estoque",
IF(AND(ISNUMBER(C173),C173&gt;1000,C173&lt;2000),"Caminhões",
IF(AND(ISNUMBER(C173),C173&gt;2000,C173&lt;3000),"Tratores",
IF(AND(ISNUMBER(C173),C173&gt;3000,C173&lt;4000),"Carregadeiras",
IF(AND(ISNUMBER(C173),C173&gt;4000,C173&lt;5000),"Máquinas pesadas",
IF(AND(ISNUMBER(C173),C173&gt;5000,C173&lt;6000),"Colhedoras",
IF(AND(ISNUMBER(C173),C173&gt;7000,C173&lt;8000),"Irrigação",
IF(AND(ISNUMBER(C173),C173&gt;8000,C173&lt;9000),"Reboques",IF(AND(ISNUMBER(C173),C173&gt;0,C173&lt;1000),"Veic. Leves","")))))))))))))))))))))</f>
        <v>Tratores</v>
      </c>
      <c r="B173" s="111"/>
      <c r="C173" s="140">
        <v>2027</v>
      </c>
      <c r="D173" s="139">
        <v>8508</v>
      </c>
      <c r="E173" s="141" t="s">
        <v>601</v>
      </c>
      <c r="F173" s="101" t="str">
        <f>IF(ISBLANK(K173), "Apenas Solicitação", "Tem OC")</f>
        <v>Apenas Solicitação</v>
      </c>
      <c r="G173" s="139">
        <v>4</v>
      </c>
      <c r="H173" s="113">
        <f>G173-I173</f>
        <v>4</v>
      </c>
      <c r="I173" s="113"/>
      <c r="J173" s="142">
        <v>45821</v>
      </c>
      <c r="K173" s="199"/>
      <c r="L173" s="141"/>
      <c r="M173" s="104" t="str">
        <f ca="1">IF(OR(N173="", N173=0), "", IF(N173&gt;TODAY(), "No prazo", "Atrasado"))</f>
        <v/>
      </c>
      <c r="N173" s="104" t="str">
        <f>IFERROR(K173 + VALUE(LEFT(L173, FIND(" ", L173) - 1)), "")</f>
        <v/>
      </c>
      <c r="O173" s="105" t="str">
        <f>IF(_xlfn.DAYS(K173,J173)&lt;0, "Aguardando OC", _xlfn.DAYS(K173,J173))</f>
        <v>Aguardando OC</v>
      </c>
      <c r="P173" s="199">
        <v>407367</v>
      </c>
      <c r="Q173" s="55"/>
      <c r="R173" s="199">
        <v>0</v>
      </c>
      <c r="S173" s="139">
        <v>221</v>
      </c>
      <c r="T173" s="65" t="s">
        <v>1029</v>
      </c>
      <c r="U173" s="165">
        <v>11.2</v>
      </c>
      <c r="V173" s="139"/>
      <c r="W173" s="117" t="str">
        <f>IFERROR(VLOOKUP(V173, Fornecedores!A:C, 3, FALSE), "")</f>
        <v/>
      </c>
      <c r="X173" s="105" t="str">
        <f>IFERROR(VLOOKUP(V173, Fornecedores!A:E, 5, FALSE), "")</f>
        <v/>
      </c>
      <c r="Y173" s="105" t="str">
        <f>IFERROR(VLOOKUP(V173, Fornecedores!A:F, 6, FALSE), "")</f>
        <v/>
      </c>
      <c r="Z173" s="101" t="str">
        <f>IF(H173=0, "Pedido entregue!", "Pendente")</f>
        <v>Pendente</v>
      </c>
      <c r="AA173" s="119"/>
      <c r="AB173" s="132" t="str">
        <f>IF(Z173="Pedido Entregue!", IF(AA173=1, "Retirado do Almoxarifado", IF(AA173=2, "Material devolvido", "Aguardando retirada")), IF(Z173="Pendente", "Entrega pendente", ""))</f>
        <v>Entrega pendente</v>
      </c>
      <c r="AC173" s="18">
        <v>1</v>
      </c>
      <c r="AD173" s="18">
        <f>AC173/SUMIF($P:$P,P173,$AC:$AC)</f>
        <v>1</v>
      </c>
      <c r="AE173" s="18">
        <f>IF(R173=0,0,AC173/SUMIF($R:$R,R173,$AC:$AC))</f>
        <v>0</v>
      </c>
      <c r="AF173" s="18">
        <f>IF(R173=0,1,0)</f>
        <v>1</v>
      </c>
      <c r="AH173" t="str">
        <f>TEXT(J173,"MMMM")</f>
        <v>junho</v>
      </c>
    </row>
    <row r="174" spans="1:34" ht="12.75" hidden="1" customHeight="1" x14ac:dyDescent="0.25">
      <c r="A174" s="90" t="str">
        <f>IF(C174="Oficina Diversos","Oficina Geral",
IF(ISNUMBER(FIND("Estoque - Colhedoras",C174)),"Colhedoras",IF(ISNUMBER(FIND("Caldeiraria",C174)),"Caldeiraria",IF(ISNUMBER(FIND("Borracharia",C174)),"Borracharia",IF(ISNUMBER(FIND("Lubrificação",C174)),"Lubrificação",
IF(ISNUMBER(FIND("Estoque - Carregadeiras",C174)),"Carregadeiras",IF(ISNUMBER(FIND("Estoque - Veic. Leves",C174)),"Veic. Leves",
IF(ISNUMBER(FIND("Estoque - Caminhões",C174)),"Caminhões",IF(ISNUMBER(FIND("Estoque - Transbordos",C174)),"Transbordos",
IF(ISNUMBER(FIND("Estoque - Tratores",C174)),"Tratores",
IF(ISNUMBER(FIND("Estoque - Máquinas pesadas",C174)),"Máquinas pesadas",
IF(ISNUMBER(FIND("Estoque - Reboques",C174)),"Reboques",
IF(C174="Estoque","Estoque",
IF(AND(ISNUMBER(C174),C174&gt;1000,C174&lt;2000),"Caminhões",
IF(AND(ISNUMBER(C174),C174&gt;2000,C174&lt;3000),"Tratores",
IF(AND(ISNUMBER(C174),C174&gt;3000,C174&lt;4000),"Carregadeiras",
IF(AND(ISNUMBER(C174),C174&gt;4000,C174&lt;5000),"Máquinas pesadas",
IF(AND(ISNUMBER(C174),C174&gt;5000,C174&lt;6000),"Colhedoras",
IF(AND(ISNUMBER(C174),C174&gt;7000,C174&lt;8000),"Irrigação",
IF(AND(ISNUMBER(C174),C174&gt;8000,C174&lt;9000),"Reboques",IF(AND(ISNUMBER(C174),C174&gt;0,C174&lt;1000),"Veic. Leves","")))))))))))))))))))))</f>
        <v>Reboques</v>
      </c>
      <c r="B174" s="8"/>
      <c r="C174" s="42">
        <v>8001</v>
      </c>
      <c r="D174" s="42">
        <v>8520</v>
      </c>
      <c r="E174" s="43" t="s">
        <v>868</v>
      </c>
      <c r="F174" s="14" t="str">
        <f>IF(ISBLANK(K174), "Apenas Solicitação", "Tem OC")</f>
        <v>Tem OC</v>
      </c>
      <c r="G174" s="42">
        <v>5</v>
      </c>
      <c r="H174" s="2">
        <f>G174-I174</f>
        <v>0</v>
      </c>
      <c r="I174" s="2">
        <v>5</v>
      </c>
      <c r="J174" s="44">
        <v>45758</v>
      </c>
      <c r="K174" s="185">
        <v>45784</v>
      </c>
      <c r="L174" s="44"/>
      <c r="M174" s="44"/>
      <c r="N174" s="44" t="str">
        <f>IFERROR(K174 + VALUE(LEFT(L174, FIND(" ", L174) - 1)), "")</f>
        <v/>
      </c>
      <c r="O174" s="3">
        <f>IF(_xlfn.DAYS(K174,J174)&lt;0, "Aguardando OC", _xlfn.DAYS(K174,J174))</f>
        <v>26</v>
      </c>
      <c r="P174" s="191">
        <v>399119</v>
      </c>
      <c r="Q174" s="42">
        <v>1144004</v>
      </c>
      <c r="R174" s="191">
        <v>167229</v>
      </c>
      <c r="S174" s="42">
        <v>727</v>
      </c>
      <c r="T174" s="67" t="s">
        <v>902</v>
      </c>
      <c r="U174" s="45">
        <v>5</v>
      </c>
      <c r="V174" s="42">
        <v>14591</v>
      </c>
      <c r="W174" s="47" t="str">
        <f>IFERROR(VLOOKUP(V174, Fornecedores!A:C, 3, FALSE), "")</f>
        <v>ATACADÃO ECONOMICO</v>
      </c>
      <c r="X174" s="43" t="str">
        <f>IFERROR(VLOOKUP(V174, Fornecedores!A:E, 5, FALSE), "")</f>
        <v>João Pessoa</v>
      </c>
      <c r="Y174" s="43" t="str">
        <f>IFERROR(VLOOKUP(V174, Fornecedores!A:F, 6, FALSE), "")</f>
        <v>PB</v>
      </c>
      <c r="Z174" s="14" t="str">
        <f>IF(H174=0, "Pedido entregue!", "Pendente")</f>
        <v>Pedido entregue!</v>
      </c>
      <c r="AA174" s="59"/>
      <c r="AB174" s="58" t="str">
        <f>IF(Z174="Pedido Entregue!", IF(AA174=1, "Retirado do Almoxarifado", IF(AA174=2, "Material devolvido", "Aguardando retirada")), IF(Z174="Pendente", "Entrega pendente", ""))</f>
        <v>Aguardando retirada</v>
      </c>
      <c r="AC174" s="18">
        <v>1</v>
      </c>
      <c r="AD174" s="18">
        <f>AC174/SUMIF($P:$P,P174,$AC:$AC)</f>
        <v>1</v>
      </c>
      <c r="AE174" s="18">
        <f>IF(R174=0,0,AC174/SUMIF($R:$R,R174,$AC:$AC))</f>
        <v>8.3333333333333329E-2</v>
      </c>
      <c r="AF174" s="18">
        <f>IF(R174=0,1,0)</f>
        <v>0</v>
      </c>
      <c r="AG174" s="18">
        <f>IF(R174=0,#REF!-J174,0)</f>
        <v>0</v>
      </c>
      <c r="AH174" t="str">
        <f>TEXT(J174,"MMMM")</f>
        <v>abril</v>
      </c>
    </row>
    <row r="175" spans="1:34" ht="12.75" hidden="1" customHeight="1" x14ac:dyDescent="0.25">
      <c r="A175" s="90" t="str">
        <f>IF(C175="Oficina Diversos","Oficina Geral",
IF(ISNUMBER(FIND("Estoque - Colhedoras",C175)),"Colhedoras",IF(ISNUMBER(FIND("Caldeiraria",C175)),"Caldeiraria",IF(ISNUMBER(FIND("Borracharia",C175)),"Borracharia",IF(ISNUMBER(FIND("Lubrificação",C175)),"Lubrificação",
IF(ISNUMBER(FIND("Estoque - Carregadeiras",C175)),"Carregadeiras",IF(ISNUMBER(FIND("Estoque - Veic. Leves",C175)),"Veic. Leves",
IF(ISNUMBER(FIND("Estoque - Caminhões",C175)),"Caminhões",IF(ISNUMBER(FIND("Estoque - Transbordos",C175)),"Transbordos",
IF(ISNUMBER(FIND("Estoque - Tratores",C175)),"Tratores",
IF(ISNUMBER(FIND("Estoque - Máquinas pesadas",C175)),"Máquinas pesadas",
IF(ISNUMBER(FIND("Estoque - Reboques",C175)),"Reboques",
IF(C175="Estoque","Estoque",
IF(AND(ISNUMBER(C175),C175&gt;1000,C175&lt;2000),"Caminhões",
IF(AND(ISNUMBER(C175),C175&gt;2000,C175&lt;3000),"Tratores",
IF(AND(ISNUMBER(C175),C175&gt;3000,C175&lt;4000),"Carregadeiras",
IF(AND(ISNUMBER(C175),C175&gt;4000,C175&lt;5000),"Máquinas pesadas",
IF(AND(ISNUMBER(C175),C175&gt;5000,C175&lt;6000),"Colhedoras",
IF(AND(ISNUMBER(C175),C175&gt;7000,C175&lt;8000),"Irrigação",
IF(AND(ISNUMBER(C175),C175&gt;8000,C175&lt;9000),"Reboques",IF(AND(ISNUMBER(C175),C175&gt;0,C175&lt;1000),"Veic. Leves","")))))))))))))))))))))</f>
        <v>Reboques</v>
      </c>
      <c r="B175" s="8"/>
      <c r="C175" s="42">
        <v>8002</v>
      </c>
      <c r="D175" s="42">
        <v>8520</v>
      </c>
      <c r="E175" s="43" t="s">
        <v>868</v>
      </c>
      <c r="F175" s="14" t="str">
        <f>IF(ISBLANK(K175), "Apenas Solicitação", "Tem OC")</f>
        <v>Tem OC</v>
      </c>
      <c r="G175" s="42">
        <v>5</v>
      </c>
      <c r="H175" s="2">
        <f>G175-I175</f>
        <v>0</v>
      </c>
      <c r="I175" s="2">
        <v>5</v>
      </c>
      <c r="J175" s="44">
        <v>45758</v>
      </c>
      <c r="K175" s="185">
        <v>45784</v>
      </c>
      <c r="L175" s="44"/>
      <c r="M175" s="44"/>
      <c r="N175" s="44" t="str">
        <f>IFERROR(K175 + VALUE(LEFT(L175, FIND(" ", L175) - 1)), "")</f>
        <v/>
      </c>
      <c r="O175" s="3">
        <f>IF(_xlfn.DAYS(K175,J175)&lt;0, "Aguardando OC", _xlfn.DAYS(K175,J175))</f>
        <v>26</v>
      </c>
      <c r="P175" s="191">
        <v>399131</v>
      </c>
      <c r="Q175" s="42">
        <v>1144009</v>
      </c>
      <c r="R175" s="191">
        <v>167229</v>
      </c>
      <c r="S175" s="42">
        <v>727</v>
      </c>
      <c r="T175" s="67" t="s">
        <v>902</v>
      </c>
      <c r="U175" s="45">
        <v>5</v>
      </c>
      <c r="V175" s="42">
        <v>14591</v>
      </c>
      <c r="W175" s="47" t="str">
        <f>IFERROR(VLOOKUP(V175, Fornecedores!A:C, 3, FALSE), "")</f>
        <v>ATACADÃO ECONOMICO</v>
      </c>
      <c r="X175" s="43" t="str">
        <f>IFERROR(VLOOKUP(V175, Fornecedores!A:E, 5, FALSE), "")</f>
        <v>João Pessoa</v>
      </c>
      <c r="Y175" s="43" t="str">
        <f>IFERROR(VLOOKUP(V175, Fornecedores!A:F, 6, FALSE), "")</f>
        <v>PB</v>
      </c>
      <c r="Z175" s="14" t="str">
        <f>IF(H175=0, "Pedido entregue!", "Pendente")</f>
        <v>Pedido entregue!</v>
      </c>
      <c r="AA175" s="59"/>
      <c r="AB175" s="58" t="str">
        <f>IF(Z175="Pedido Entregue!", IF(AA175=1, "Retirado do Almoxarifado", IF(AA175=2, "Material devolvido", "Aguardando retirada")), IF(Z175="Pendente", "Entrega pendente", ""))</f>
        <v>Aguardando retirada</v>
      </c>
      <c r="AC175" s="18">
        <v>1</v>
      </c>
      <c r="AD175" s="18">
        <f>AC175/SUMIF($P:$P,P175,$AC:$AC)</f>
        <v>1</v>
      </c>
      <c r="AE175" s="18">
        <f>IF(R175=0,0,AC175/SUMIF($R:$R,R175,$AC:$AC))</f>
        <v>8.3333333333333329E-2</v>
      </c>
      <c r="AF175" s="18">
        <f>IF(R175=0,1,0)</f>
        <v>0</v>
      </c>
      <c r="AG175" s="18">
        <f>IF(R175=0,#REF!-J175,0)</f>
        <v>0</v>
      </c>
      <c r="AH175" t="str">
        <f>TEXT(J175,"MMMM")</f>
        <v>abril</v>
      </c>
    </row>
    <row r="176" spans="1:34" ht="12.75" hidden="1" customHeight="1" x14ac:dyDescent="0.25">
      <c r="A176" s="90" t="str">
        <f>IF(C176="Oficina Diversos","Oficina Geral",
IF(ISNUMBER(FIND("Estoque - Colhedoras",C176)),"Colhedoras",IF(ISNUMBER(FIND("Caldeiraria",C176)),"Caldeiraria",IF(ISNUMBER(FIND("Borracharia",C176)),"Borracharia",IF(ISNUMBER(FIND("Lubrificação",C176)),"Lubrificação",
IF(ISNUMBER(FIND("Estoque - Carregadeiras",C176)),"Carregadeiras",IF(ISNUMBER(FIND("Estoque - Veic. Leves",C176)),"Veic. Leves",
IF(ISNUMBER(FIND("Estoque - Caminhões",C176)),"Caminhões",IF(ISNUMBER(FIND("Estoque - Transbordos",C176)),"Transbordos",
IF(ISNUMBER(FIND("Estoque - Tratores",C176)),"Tratores",
IF(ISNUMBER(FIND("Estoque - Máquinas pesadas",C176)),"Máquinas pesadas",
IF(ISNUMBER(FIND("Estoque - Reboques",C176)),"Reboques",
IF(C176="Estoque","Estoque",
IF(AND(ISNUMBER(C176),C176&gt;1000,C176&lt;2000),"Caminhões",
IF(AND(ISNUMBER(C176),C176&gt;2000,C176&lt;3000),"Tratores",
IF(AND(ISNUMBER(C176),C176&gt;3000,C176&lt;4000),"Carregadeiras",
IF(AND(ISNUMBER(C176),C176&gt;4000,C176&lt;5000),"Máquinas pesadas",
IF(AND(ISNUMBER(C176),C176&gt;5000,C176&lt;6000),"Colhedoras",
IF(AND(ISNUMBER(C176),C176&gt;7000,C176&lt;8000),"Irrigação",
IF(AND(ISNUMBER(C176),C176&gt;8000,C176&lt;9000),"Reboques",IF(AND(ISNUMBER(C176),C176&gt;0,C176&lt;1000),"Veic. Leves","")))))))))))))))))))))</f>
        <v>Reboques</v>
      </c>
      <c r="B176" s="8"/>
      <c r="C176" s="42">
        <v>8003</v>
      </c>
      <c r="D176" s="42">
        <v>8520</v>
      </c>
      <c r="E176" s="43" t="s">
        <v>868</v>
      </c>
      <c r="F176" s="14" t="str">
        <f>IF(ISBLANK(K176), "Apenas Solicitação", "Tem OC")</f>
        <v>Tem OC</v>
      </c>
      <c r="G176" s="42">
        <v>5</v>
      </c>
      <c r="H176" s="2">
        <f>G176-I176</f>
        <v>0</v>
      </c>
      <c r="I176" s="2">
        <v>5</v>
      </c>
      <c r="J176" s="44">
        <v>45758</v>
      </c>
      <c r="K176" s="185">
        <v>45784</v>
      </c>
      <c r="L176" s="44"/>
      <c r="M176" s="44"/>
      <c r="N176" s="44" t="str">
        <f>IFERROR(K176 + VALUE(LEFT(L176, FIND(" ", L176) - 1)), "")</f>
        <v/>
      </c>
      <c r="O176" s="3">
        <f>IF(_xlfn.DAYS(K176,J176)&lt;0, "Aguardando OC", _xlfn.DAYS(K176,J176))</f>
        <v>26</v>
      </c>
      <c r="P176" s="191">
        <v>399140</v>
      </c>
      <c r="Q176" s="42">
        <v>1144010</v>
      </c>
      <c r="R176" s="191">
        <v>167229</v>
      </c>
      <c r="S176" s="42">
        <v>727</v>
      </c>
      <c r="T176" s="67" t="s">
        <v>902</v>
      </c>
      <c r="U176" s="45">
        <v>5</v>
      </c>
      <c r="V176" s="42">
        <v>14591</v>
      </c>
      <c r="W176" s="47" t="str">
        <f>IFERROR(VLOOKUP(V176, Fornecedores!A:C, 3, FALSE), "")</f>
        <v>ATACADÃO ECONOMICO</v>
      </c>
      <c r="X176" s="43" t="str">
        <f>IFERROR(VLOOKUP(V176, Fornecedores!A:E, 5, FALSE), "")</f>
        <v>João Pessoa</v>
      </c>
      <c r="Y176" s="43" t="str">
        <f>IFERROR(VLOOKUP(V176, Fornecedores!A:F, 6, FALSE), "")</f>
        <v>PB</v>
      </c>
      <c r="Z176" s="14" t="str">
        <f>IF(H176=0, "Pedido entregue!", "Pendente")</f>
        <v>Pedido entregue!</v>
      </c>
      <c r="AA176" s="59"/>
      <c r="AB176" s="58" t="str">
        <f>IF(Z176="Pedido Entregue!", IF(AA176=1, "Retirado do Almoxarifado", IF(AA176=2, "Material devolvido", "Aguardando retirada")), IF(Z176="Pendente", "Entrega pendente", ""))</f>
        <v>Aguardando retirada</v>
      </c>
      <c r="AC176" s="18">
        <v>1</v>
      </c>
      <c r="AD176" s="18">
        <f>AC176/SUMIF($P:$P,P176,$AC:$AC)</f>
        <v>1</v>
      </c>
      <c r="AE176" s="18">
        <f>IF(R176=0,0,AC176/SUMIF($R:$R,R176,$AC:$AC))</f>
        <v>8.3333333333333329E-2</v>
      </c>
      <c r="AF176" s="18">
        <f>IF(R176=0,1,0)</f>
        <v>0</v>
      </c>
      <c r="AG176" s="18">
        <f>IF(R176=0,#REF!-J176,0)</f>
        <v>0</v>
      </c>
      <c r="AH176" t="str">
        <f>TEXT(J176,"MMMM")</f>
        <v>abril</v>
      </c>
    </row>
    <row r="177" spans="1:34" ht="12.75" hidden="1" customHeight="1" x14ac:dyDescent="0.25">
      <c r="A177" s="90" t="str">
        <f>IF(C177="Oficina Diversos","Oficina Geral",
IF(ISNUMBER(FIND("Estoque - Colhedoras",C177)),"Colhedoras",IF(ISNUMBER(FIND("Caldeiraria",C177)),"Caldeiraria",IF(ISNUMBER(FIND("Borracharia",C177)),"Borracharia",IF(ISNUMBER(FIND("Lubrificação",C177)),"Lubrificação",
IF(ISNUMBER(FIND("Estoque - Carregadeiras",C177)),"Carregadeiras",IF(ISNUMBER(FIND("Estoque - Veic. Leves",C177)),"Veic. Leves",
IF(ISNUMBER(FIND("Estoque - Caminhões",C177)),"Caminhões",IF(ISNUMBER(FIND("Estoque - Transbordos",C177)),"Transbordos",
IF(ISNUMBER(FIND("Estoque - Tratores",C177)),"Tratores",
IF(ISNUMBER(FIND("Estoque - Máquinas pesadas",C177)),"Máquinas pesadas",
IF(ISNUMBER(FIND("Estoque - Reboques",C177)),"Reboques",
IF(C177="Estoque","Estoque",
IF(AND(ISNUMBER(C177),C177&gt;1000,C177&lt;2000),"Caminhões",
IF(AND(ISNUMBER(C177),C177&gt;2000,C177&lt;3000),"Tratores",
IF(AND(ISNUMBER(C177),C177&gt;3000,C177&lt;4000),"Carregadeiras",
IF(AND(ISNUMBER(C177),C177&gt;4000,C177&lt;5000),"Máquinas pesadas",
IF(AND(ISNUMBER(C177),C177&gt;5000,C177&lt;6000),"Colhedoras",
IF(AND(ISNUMBER(C177),C177&gt;7000,C177&lt;8000),"Irrigação",
IF(AND(ISNUMBER(C177),C177&gt;8000,C177&lt;9000),"Reboques",IF(AND(ISNUMBER(C177),C177&gt;0,C177&lt;1000),"Veic. Leves","")))))))))))))))))))))</f>
        <v>Reboques</v>
      </c>
      <c r="B177" s="80"/>
      <c r="C177" s="42">
        <v>8004</v>
      </c>
      <c r="D177" s="42">
        <v>8520</v>
      </c>
      <c r="E177" s="43" t="s">
        <v>868</v>
      </c>
      <c r="F177" s="14" t="str">
        <f>IF(ISBLANK(K177), "Apenas Solicitação", "Tem OC")</f>
        <v>Tem OC</v>
      </c>
      <c r="G177" s="42">
        <v>5</v>
      </c>
      <c r="H177" s="2">
        <f>G177-I177</f>
        <v>0</v>
      </c>
      <c r="I177" s="2">
        <v>5</v>
      </c>
      <c r="J177" s="44">
        <v>45758</v>
      </c>
      <c r="K177" s="185">
        <v>45784</v>
      </c>
      <c r="L177" s="44"/>
      <c r="M177" s="44"/>
      <c r="N177" s="44" t="str">
        <f>IFERROR(K177 + VALUE(LEFT(L177, FIND(" ", L177) - 1)), "")</f>
        <v/>
      </c>
      <c r="O177" s="3">
        <f>IF(_xlfn.DAYS(K177,J177)&lt;0, "Aguardando OC", _xlfn.DAYS(K177,J177))</f>
        <v>26</v>
      </c>
      <c r="P177" s="191">
        <v>399149</v>
      </c>
      <c r="Q177" s="42">
        <v>1144011</v>
      </c>
      <c r="R177" s="191">
        <v>167229</v>
      </c>
      <c r="S177" s="42">
        <v>727</v>
      </c>
      <c r="T177" s="67" t="s">
        <v>902</v>
      </c>
      <c r="U177" s="45">
        <v>5</v>
      </c>
      <c r="V177" s="42">
        <v>14591</v>
      </c>
      <c r="W177" s="47" t="str">
        <f>IFERROR(VLOOKUP(V177, Fornecedores!A:C, 3, FALSE), "")</f>
        <v>ATACADÃO ECONOMICO</v>
      </c>
      <c r="X177" s="43" t="str">
        <f>IFERROR(VLOOKUP(V177, Fornecedores!A:E, 5, FALSE), "")</f>
        <v>João Pessoa</v>
      </c>
      <c r="Y177" s="43" t="str">
        <f>IFERROR(VLOOKUP(V177, Fornecedores!A:F, 6, FALSE), "")</f>
        <v>PB</v>
      </c>
      <c r="Z177" s="14" t="str">
        <f>IF(H177=0, "Pedido entregue!", "Pendente")</f>
        <v>Pedido entregue!</v>
      </c>
      <c r="AA177" s="59"/>
      <c r="AB177" s="58" t="str">
        <f>IF(Z177="Pedido Entregue!", IF(AA177=1, "Retirado do Almoxarifado", IF(AA177=2, "Material devolvido", "Aguardando retirada")), IF(Z177="Pendente", "Entrega pendente", ""))</f>
        <v>Aguardando retirada</v>
      </c>
      <c r="AC177" s="18">
        <v>1</v>
      </c>
      <c r="AD177" s="18">
        <f>AC177/SUMIF($P:$P,P177,$AC:$AC)</f>
        <v>1</v>
      </c>
      <c r="AE177" s="18">
        <f>IF(R177=0,0,AC177/SUMIF($R:$R,R177,$AC:$AC))</f>
        <v>8.3333333333333329E-2</v>
      </c>
      <c r="AF177" s="18">
        <f>IF(R177=0,1,0)</f>
        <v>0</v>
      </c>
      <c r="AG177" s="18">
        <f>IF(R177=0,#REF!-J177,0)</f>
        <v>0</v>
      </c>
      <c r="AH177" t="str">
        <f>TEXT(J177,"MMMM")</f>
        <v>abril</v>
      </c>
    </row>
    <row r="178" spans="1:34" ht="12.75" hidden="1" customHeight="1" x14ac:dyDescent="0.25">
      <c r="A178" s="90" t="str">
        <f>IF(C178="Oficina Diversos","Oficina Geral",
IF(ISNUMBER(FIND("Estoque - Colhedoras",C178)),"Colhedoras",IF(ISNUMBER(FIND("Caldeiraria",C178)),"Caldeiraria",IF(ISNUMBER(FIND("Borracharia",C178)),"Borracharia",IF(ISNUMBER(FIND("Lubrificação",C178)),"Lubrificação",
IF(ISNUMBER(FIND("Estoque - Carregadeiras",C178)),"Carregadeiras",IF(ISNUMBER(FIND("Estoque - Veic. Leves",C178)),"Veic. Leves",
IF(ISNUMBER(FIND("Estoque - Caminhões",C178)),"Caminhões",IF(ISNUMBER(FIND("Estoque - Transbordos",C178)),"Transbordos",
IF(ISNUMBER(FIND("Estoque - Tratores",C178)),"Tratores",
IF(ISNUMBER(FIND("Estoque - Máquinas pesadas",C178)),"Máquinas pesadas",
IF(ISNUMBER(FIND("Estoque - Reboques",C178)),"Reboques",
IF(C178="Estoque","Estoque",
IF(AND(ISNUMBER(C178),C178&gt;1000,C178&lt;2000),"Caminhões",
IF(AND(ISNUMBER(C178),C178&gt;2000,C178&lt;3000),"Tratores",
IF(AND(ISNUMBER(C178),C178&gt;3000,C178&lt;4000),"Carregadeiras",
IF(AND(ISNUMBER(C178),C178&gt;4000,C178&lt;5000),"Máquinas pesadas",
IF(AND(ISNUMBER(C178),C178&gt;5000,C178&lt;6000),"Colhedoras",
IF(AND(ISNUMBER(C178),C178&gt;7000,C178&lt;8000),"Irrigação",
IF(AND(ISNUMBER(C178),C178&gt;8000,C178&lt;9000),"Reboques",IF(AND(ISNUMBER(C178),C178&gt;0,C178&lt;1000),"Veic. Leves","")))))))))))))))))))))</f>
        <v>Caminhões</v>
      </c>
      <c r="B178" s="215"/>
      <c r="C178" s="225">
        <v>1009</v>
      </c>
      <c r="D178" s="2">
        <v>8650</v>
      </c>
      <c r="E178" s="3" t="s">
        <v>20310</v>
      </c>
      <c r="F178" s="101" t="str">
        <f>IF(ISBLANK(K178), "Apenas Solicitação", "Tem OC")</f>
        <v>Tem OC</v>
      </c>
      <c r="G178" s="2">
        <v>1</v>
      </c>
      <c r="H178" s="113">
        <f>G178-I178</f>
        <v>0</v>
      </c>
      <c r="I178" s="113">
        <v>1</v>
      </c>
      <c r="J178" s="4">
        <v>45814</v>
      </c>
      <c r="K178" s="180">
        <v>45819</v>
      </c>
      <c r="L178" s="3" t="s">
        <v>20151</v>
      </c>
      <c r="M178" s="104" t="str">
        <f ca="1">IF(OR(N178="", N178=0), "", IF(N178&gt;TODAY(), "No prazo", "Atrasado"))</f>
        <v>Atrasado</v>
      </c>
      <c r="N178" s="104">
        <f>IFERROR(K178 + VALUE(LEFT(L178, FIND(" ", L178) - 1)), "")</f>
        <v>45819</v>
      </c>
      <c r="O178" s="105">
        <f>IF(_xlfn.DAYS(K178,J178)&lt;0, "Aguardando OC", _xlfn.DAYS(K178,J178))</f>
        <v>5</v>
      </c>
      <c r="P178" s="14">
        <v>406243</v>
      </c>
      <c r="Q178" s="55"/>
      <c r="R178" s="14">
        <v>168987</v>
      </c>
      <c r="S178" s="2">
        <v>221</v>
      </c>
      <c r="T178" s="65" t="s">
        <v>1029</v>
      </c>
      <c r="U178" s="21">
        <v>1520</v>
      </c>
      <c r="V178" s="2">
        <v>6880</v>
      </c>
      <c r="W178" s="117" t="str">
        <f>IFERROR(VLOOKUP(V178, Fornecedores!A:C, 3, FALSE), "")</f>
        <v>AUTO NORTE</v>
      </c>
      <c r="X178" s="105" t="str">
        <f>IFERROR(VLOOKUP(V178, Fornecedores!A:E, 5, FALSE), "")</f>
        <v>Bayeux</v>
      </c>
      <c r="Y178" s="105" t="str">
        <f>IFERROR(VLOOKUP(V178, Fornecedores!A:F, 6, FALSE), "")</f>
        <v>PB</v>
      </c>
      <c r="Z178" s="101" t="str">
        <f>IF(H178=0, "Pedido entregue!", "Pendente")</f>
        <v>Pedido entregue!</v>
      </c>
      <c r="AA178" s="119"/>
      <c r="AB178" s="132" t="str">
        <f>IF(Z178="Pedido Entregue!", IF(AA178=1, "Retirado do Almoxarifado", IF(AA178=2, "Material devolvido", "Aguardando retirada")), IF(Z178="Pendente", "Entrega pendente", ""))</f>
        <v>Aguardando retirada</v>
      </c>
      <c r="AC178" s="18">
        <v>1</v>
      </c>
      <c r="AD178" s="18">
        <f>AC178/SUMIF($P:$P,P178,$AC:$AC)</f>
        <v>1</v>
      </c>
      <c r="AE178" s="18">
        <f>IF(R178=0,0,AC178/SUMIF($R:$R,R178,$AC:$AC))</f>
        <v>0.33333333333333331</v>
      </c>
      <c r="AF178" s="18">
        <f>IF(R178=0,1,0)</f>
        <v>0</v>
      </c>
      <c r="AH178" t="str">
        <f>TEXT(J178,"MMMM")</f>
        <v>junho</v>
      </c>
    </row>
    <row r="179" spans="1:34" ht="12.75" hidden="1" customHeight="1" x14ac:dyDescent="0.25">
      <c r="A179" s="90" t="str">
        <f>IF(C179="Oficina Diversos","Oficina Geral",
IF(ISNUMBER(FIND("Estoque - Colhedoras",C179)),"Colhedoras",IF(ISNUMBER(FIND("Caldeiraria",C179)),"Caldeiraria",IF(ISNUMBER(FIND("Borracharia",C179)),"Borracharia",IF(ISNUMBER(FIND("Lubrificação",C179)),"Lubrificação",
IF(ISNUMBER(FIND("Estoque - Carregadeiras",C179)),"Carregadeiras",IF(ISNUMBER(FIND("Estoque - Veic. Leves",C179)),"Veic. Leves",
IF(ISNUMBER(FIND("Estoque - Caminhões",C179)),"Caminhões",IF(ISNUMBER(FIND("Estoque - Transbordos",C179)),"Transbordos",
IF(ISNUMBER(FIND("Estoque - Tratores",C179)),"Tratores",
IF(ISNUMBER(FIND("Estoque - Máquinas pesadas",C179)),"Máquinas pesadas",
IF(ISNUMBER(FIND("Estoque - Reboques",C179)),"Reboques",
IF(C179="Estoque","Estoque",
IF(AND(ISNUMBER(C179),C179&gt;1000,C179&lt;2000),"Caminhões",
IF(AND(ISNUMBER(C179),C179&gt;2000,C179&lt;3000),"Tratores",
IF(AND(ISNUMBER(C179),C179&gt;3000,C179&lt;4000),"Carregadeiras",
IF(AND(ISNUMBER(C179),C179&gt;4000,C179&lt;5000),"Máquinas pesadas",
IF(AND(ISNUMBER(C179),C179&gt;5000,C179&lt;6000),"Colhedoras",
IF(AND(ISNUMBER(C179),C179&gt;7000,C179&lt;8000),"Irrigação",
IF(AND(ISNUMBER(C179),C179&gt;8000,C179&lt;9000),"Reboques",IF(AND(ISNUMBER(C179),C179&gt;0,C179&lt;1000),"Veic. Leves","")))))))))))))))))))))</f>
        <v>Caminhões</v>
      </c>
      <c r="B179" s="84"/>
      <c r="C179" s="2">
        <v>1027</v>
      </c>
      <c r="D179" s="2">
        <v>8689</v>
      </c>
      <c r="E179" s="3" t="s">
        <v>19975</v>
      </c>
      <c r="F179" s="14" t="str">
        <f>IF(ISBLANK(K179), "Apenas Solicitação", "Tem OC")</f>
        <v>Tem OC</v>
      </c>
      <c r="G179" s="2">
        <v>1</v>
      </c>
      <c r="H179" s="2">
        <f>G179-I179</f>
        <v>0</v>
      </c>
      <c r="I179" s="2">
        <v>1</v>
      </c>
      <c r="J179" s="4">
        <v>45794</v>
      </c>
      <c r="K179" s="180">
        <v>45804</v>
      </c>
      <c r="L179" s="3" t="s">
        <v>20155</v>
      </c>
      <c r="M179" s="44" t="str">
        <f ca="1">IF(OR(N179="", N179=0), "", IF(N179&gt;TODAY(), "No prazo", "Atrasado"))</f>
        <v>Atrasado</v>
      </c>
      <c r="N179" s="44">
        <f>IFERROR(K179 + VALUE(LEFT(L179, FIND(" ", L179) - 1)), "")</f>
        <v>45805</v>
      </c>
      <c r="O179" s="3">
        <f>IF(_xlfn.DAYS(K179,J179)&lt;0, "Aguardando OC", _xlfn.DAYS(K179,J179))</f>
        <v>10</v>
      </c>
      <c r="P179" s="14">
        <v>403358</v>
      </c>
      <c r="Q179" s="55"/>
      <c r="R179" s="14">
        <v>168255</v>
      </c>
      <c r="S179" s="2">
        <v>221</v>
      </c>
      <c r="T179" s="65" t="s">
        <v>1029</v>
      </c>
      <c r="U179" s="21">
        <v>100.7</v>
      </c>
      <c r="V179" s="2">
        <v>2106</v>
      </c>
      <c r="W179" s="47" t="str">
        <f>IFERROR(VLOOKUP(V179, Fornecedores!A:C, 3, FALSE), "")</f>
        <v xml:space="preserve">UNIDAS              </v>
      </c>
      <c r="X179" s="43" t="str">
        <f>IFERROR(VLOOKUP(V179, Fornecedores!A:E, 5, FALSE), "")</f>
        <v>João Pessoa</v>
      </c>
      <c r="Y179" s="43" t="str">
        <f>IFERROR(VLOOKUP(V179, Fornecedores!A:F, 6, FALSE), "")</f>
        <v>PB</v>
      </c>
      <c r="Z179" s="14" t="str">
        <f>IF(H179=0, "Pedido entregue!", "Pendente")</f>
        <v>Pedido entregue!</v>
      </c>
      <c r="AA179" s="59"/>
      <c r="AB179" s="58" t="str">
        <f>IF(Z179="Pedido Entregue!", IF(AA179=1, "Retirado do Almoxarifado", IF(AA179=2, "Material devolvido", "Aguardando retirada")), IF(Z179="Pendente", "Entrega pendente", ""))</f>
        <v>Aguardando retirada</v>
      </c>
      <c r="AC179" s="18">
        <v>1</v>
      </c>
      <c r="AD179" s="18">
        <f>AC179/SUMIF($P:$P,P179,$AC:$AC)</f>
        <v>1</v>
      </c>
      <c r="AE179" s="18">
        <f>IF(R179=0,0,AC179/SUMIF($R:$R,R179,$AC:$AC))</f>
        <v>1</v>
      </c>
      <c r="AF179" s="18">
        <f>IF(R179=0,1,0)</f>
        <v>0</v>
      </c>
      <c r="AH179" t="str">
        <f>TEXT(J179,"MMMM")</f>
        <v>maio</v>
      </c>
    </row>
    <row r="180" spans="1:34" ht="12.75" customHeight="1" x14ac:dyDescent="0.25">
      <c r="A180" s="90" t="str">
        <f>IF(C180="Oficina Diversos","Oficina Geral",
IF(ISNUMBER(FIND("Estoque - Colhedoras",C180)),"Colhedoras",IF(ISNUMBER(FIND("Caldeiraria",C180)),"Caldeiraria",IF(ISNUMBER(FIND("Borracharia",C180)),"Borracharia",IF(ISNUMBER(FIND("Lubrificação",C180)),"Lubrificação",
IF(ISNUMBER(FIND("Estoque - Carregadeiras",C180)),"Carregadeiras",IF(ISNUMBER(FIND("Estoque - Veic. Leves",C180)),"Veic. Leves",
IF(ISNUMBER(FIND("Estoque - Caminhões",C180)),"Caminhões",IF(ISNUMBER(FIND("Estoque - Transbordos",C180)),"Transbordos",
IF(ISNUMBER(FIND("Estoque - Tratores",C180)),"Tratores",
IF(ISNUMBER(FIND("Estoque - Máquinas pesadas",C180)),"Máquinas pesadas",
IF(ISNUMBER(FIND("Estoque - Reboques",C180)),"Reboques",
IF(C180="Estoque","Estoque",
IF(AND(ISNUMBER(C180),C180&gt;1000,C180&lt;2000),"Caminhões",
IF(AND(ISNUMBER(C180),C180&gt;2000,C180&lt;3000),"Tratores",
IF(AND(ISNUMBER(C180),C180&gt;3000,C180&lt;4000),"Carregadeiras",
IF(AND(ISNUMBER(C180),C180&gt;4000,C180&lt;5000),"Máquinas pesadas",
IF(AND(ISNUMBER(C180),C180&gt;5000,C180&lt;6000),"Colhedoras",
IF(AND(ISNUMBER(C180),C180&gt;7000,C180&lt;8000),"Irrigação",
IF(AND(ISNUMBER(C180),C180&gt;8000,C180&lt;9000),"Reboques",IF(AND(ISNUMBER(C180),C180&gt;0,C180&lt;1000),"Veic. Leves","")))))))))))))))))))))</f>
        <v>Máquinas pesadas</v>
      </c>
      <c r="B180" s="111"/>
      <c r="C180" s="113">
        <v>4018</v>
      </c>
      <c r="D180" s="2">
        <v>8725</v>
      </c>
      <c r="E180" s="3" t="s">
        <v>25987</v>
      </c>
      <c r="F180" s="101" t="str">
        <f>IF(ISBLANK(K180), "Apenas Solicitação", "Tem OC")</f>
        <v>Apenas Solicitação</v>
      </c>
      <c r="G180" s="2">
        <v>1</v>
      </c>
      <c r="H180" s="113">
        <f>G180-I180</f>
        <v>1</v>
      </c>
      <c r="I180" s="113"/>
      <c r="J180" s="4">
        <v>45847</v>
      </c>
      <c r="K180" s="14"/>
      <c r="L180" s="3"/>
      <c r="M180" s="104" t="str">
        <f ca="1">IF(OR(N180="", N180=0), "", IF(N180&gt;TODAY(), "No prazo", "Atrasado"))</f>
        <v/>
      </c>
      <c r="N180" s="104" t="str">
        <f>IFERROR(K180 + VALUE(LEFT(L180, FIND(" ", L180) - 1)), "")</f>
        <v/>
      </c>
      <c r="O180" s="105" t="str">
        <f>IF(_xlfn.DAYS(K180,J180)&lt;0, "Aguardando OC", _xlfn.DAYS(K180,J180))</f>
        <v>Aguardando OC</v>
      </c>
      <c r="P180" s="14">
        <v>410997</v>
      </c>
      <c r="Q180" s="55"/>
      <c r="R180" s="14">
        <v>0</v>
      </c>
      <c r="S180" s="2">
        <v>221</v>
      </c>
      <c r="T180" s="65" t="s">
        <v>1029</v>
      </c>
      <c r="U180" s="2">
        <v>259</v>
      </c>
      <c r="V180" s="2"/>
      <c r="W180" s="117" t="str">
        <f>IFERROR(VLOOKUP(V180, Fornecedores!A:C, 3, FALSE), "")</f>
        <v/>
      </c>
      <c r="X180" s="105" t="str">
        <f>IFERROR(VLOOKUP(V180, Fornecedores!A:E, 5, FALSE), "")</f>
        <v/>
      </c>
      <c r="Y180" s="105" t="str">
        <f>IFERROR(VLOOKUP(V180, Fornecedores!A:F, 6, FALSE), "")</f>
        <v/>
      </c>
      <c r="Z180" s="101" t="str">
        <f>IF(H180=0, "Pedido entregue!", "Pendente")</f>
        <v>Pendente</v>
      </c>
      <c r="AA180" s="119"/>
      <c r="AB180" s="132" t="str">
        <f>IF(Z180="Pedido Entregue!", IF(AA180=1, "Retirado do Almoxarifado", IF(AA180=2, "Material devolvido", "Aguardando retirada")), IF(Z180="Pendente", "Entrega pendente", ""))</f>
        <v>Entrega pendente</v>
      </c>
      <c r="AC180" s="18">
        <v>1</v>
      </c>
      <c r="AD180" s="18">
        <f>AC180/SUMIF($P:$P,P180,$AC:$AC)</f>
        <v>1</v>
      </c>
      <c r="AE180" s="18">
        <f>IF(R180=0,0,AC180/SUMIF($R:$R,R180,$AC:$AC))</f>
        <v>0</v>
      </c>
      <c r="AF180" s="18">
        <f>IF(R180=0,1,0)</f>
        <v>1</v>
      </c>
      <c r="AH180" t="str">
        <f>TEXT(J180,"MMMM")</f>
        <v>julho</v>
      </c>
    </row>
    <row r="181" spans="1:34" ht="12.75" hidden="1" customHeight="1" x14ac:dyDescent="0.25">
      <c r="A181" s="90" t="str">
        <f>IF(C181="Oficina Diversos","Oficina Geral",
IF(ISNUMBER(FIND("Estoque - Colhedoras",C181)),"Colhedoras",IF(ISNUMBER(FIND("Caldeiraria",C181)),"Caldeiraria",IF(ISNUMBER(FIND("Borracharia",C181)),"Borracharia",IF(ISNUMBER(FIND("Lubrificação",C181)),"Lubrificação",
IF(ISNUMBER(FIND("Estoque - Carregadeiras",C181)),"Carregadeiras",IF(ISNUMBER(FIND("Estoque - Veic. Leves",C181)),"Veic. Leves",
IF(ISNUMBER(FIND("Estoque - Caminhões",C181)),"Caminhões",IF(ISNUMBER(FIND("Estoque - Transbordos",C181)),"Transbordos",
IF(ISNUMBER(FIND("Estoque - Tratores",C181)),"Tratores",
IF(ISNUMBER(FIND("Estoque - Máquinas pesadas",C181)),"Máquinas pesadas",
IF(ISNUMBER(FIND("Estoque - Reboques",C181)),"Reboques",
IF(C181="Estoque","Estoque",
IF(AND(ISNUMBER(C181),C181&gt;1000,C181&lt;2000),"Caminhões",
IF(AND(ISNUMBER(C181),C181&gt;2000,C181&lt;3000),"Tratores",
IF(AND(ISNUMBER(C181),C181&gt;3000,C181&lt;4000),"Carregadeiras",
IF(AND(ISNUMBER(C181),C181&gt;4000,C181&lt;5000),"Máquinas pesadas",
IF(AND(ISNUMBER(C181),C181&gt;5000,C181&lt;6000),"Colhedoras",
IF(AND(ISNUMBER(C181),C181&gt;7000,C181&lt;8000),"Irrigação",
IF(AND(ISNUMBER(C181),C181&gt;8000,C181&lt;9000),"Reboques",IF(AND(ISNUMBER(C181),C181&gt;0,C181&lt;1000),"Veic. Leves","")))))))))))))))))))))</f>
        <v>Caldeiraria</v>
      </c>
      <c r="B181" s="111"/>
      <c r="C181" s="140" t="s">
        <v>1093</v>
      </c>
      <c r="D181" s="139">
        <v>8935</v>
      </c>
      <c r="E181" s="141" t="s">
        <v>20262</v>
      </c>
      <c r="F181" s="101" t="str">
        <f>IF(ISBLANK(K181), "Apenas Solicitação", "Tem OC")</f>
        <v>Tem OC</v>
      </c>
      <c r="G181" s="139">
        <v>37</v>
      </c>
      <c r="H181" s="113">
        <f>G181-I181</f>
        <v>0</v>
      </c>
      <c r="I181" s="113">
        <v>37</v>
      </c>
      <c r="J181" s="142">
        <v>45813</v>
      </c>
      <c r="K181" s="182">
        <v>45821</v>
      </c>
      <c r="L181" s="141" t="s">
        <v>20151</v>
      </c>
      <c r="M181" s="104" t="str">
        <f ca="1">IF(OR(N181="", N181=0), "", IF(N181&gt;TODAY(), "No prazo", "Atrasado"))</f>
        <v>Atrasado</v>
      </c>
      <c r="N181" s="104">
        <f>IFERROR(K181 + VALUE(LEFT(L181, FIND(" ", L181) - 1)), "")</f>
        <v>45821</v>
      </c>
      <c r="O181" s="105">
        <f>IF(_xlfn.DAYS(K181,J181)&lt;0, "Aguardando OC", _xlfn.DAYS(K181,J181))</f>
        <v>8</v>
      </c>
      <c r="P181" s="199">
        <v>406008</v>
      </c>
      <c r="Q181" s="55"/>
      <c r="R181" s="199">
        <v>169095</v>
      </c>
      <c r="S181" s="139">
        <v>221</v>
      </c>
      <c r="T181" s="65" t="s">
        <v>1029</v>
      </c>
      <c r="U181" s="165">
        <v>270.47000000000003</v>
      </c>
      <c r="V181" s="139">
        <v>5779</v>
      </c>
      <c r="W181" s="117" t="str">
        <f>IFERROR(VLOOKUP(V181, Fornecedores!A:C, 3, FALSE), "")</f>
        <v>ARCELOR MITTAL DISTRIBUIÇÃO</v>
      </c>
      <c r="X181" s="105" t="str">
        <f>IFERROR(VLOOKUP(V181, Fornecedores!A:E, 5, FALSE), "")</f>
        <v>Jaboatão dos Guararapes</v>
      </c>
      <c r="Y181" s="105" t="str">
        <f>IFERROR(VLOOKUP(V181, Fornecedores!A:F, 6, FALSE), "")</f>
        <v>PE</v>
      </c>
      <c r="Z181" s="101" t="str">
        <f>IF(H181=0, "Pedido entregue!", "Pendente")</f>
        <v>Pedido entregue!</v>
      </c>
      <c r="AA181" s="119"/>
      <c r="AB181" s="132" t="str">
        <f>IF(Z181="Pedido Entregue!", IF(AA181=1, "Retirado do Almoxarifado", IF(AA181=2, "Material devolvido", "Aguardando retirada")), IF(Z181="Pendente", "Entrega pendente", ""))</f>
        <v>Aguardando retirada</v>
      </c>
      <c r="AC181" s="18">
        <v>1</v>
      </c>
      <c r="AD181" s="18">
        <f>AC181/SUMIF($P:$P,P181,$AC:$AC)</f>
        <v>1</v>
      </c>
      <c r="AE181" s="18">
        <f>IF(R181=0,0,AC181/SUMIF($R:$R,R181,$AC:$AC))</f>
        <v>0.2</v>
      </c>
      <c r="AF181" s="18">
        <f>IF(R181=0,1,0)</f>
        <v>0</v>
      </c>
      <c r="AH181" t="str">
        <f>TEXT(J181,"MMMM")</f>
        <v>junho</v>
      </c>
    </row>
    <row r="182" spans="1:34" ht="12.75" customHeight="1" x14ac:dyDescent="0.25">
      <c r="A182" s="90" t="str">
        <f>IF(C182="Oficina Diversos","Oficina Geral",
IF(ISNUMBER(FIND("Estoque - Colhedoras",C182)),"Colhedoras",IF(ISNUMBER(FIND("Caldeiraria",C182)),"Caldeiraria",IF(ISNUMBER(FIND("Borracharia",C182)),"Borracharia",IF(ISNUMBER(FIND("Lubrificação",C182)),"Lubrificação",
IF(ISNUMBER(FIND("Estoque - Carregadeiras",C182)),"Carregadeiras",IF(ISNUMBER(FIND("Estoque - Veic. Leves",C182)),"Veic. Leves",
IF(ISNUMBER(FIND("Estoque - Caminhões",C182)),"Caminhões",IF(ISNUMBER(FIND("Estoque - Transbordos",C182)),"Transbordos",
IF(ISNUMBER(FIND("Estoque - Tratores",C182)),"Tratores",
IF(ISNUMBER(FIND("Estoque - Máquinas pesadas",C182)),"Máquinas pesadas",
IF(ISNUMBER(FIND("Estoque - Reboques",C182)),"Reboques",
IF(C182="Estoque","Estoque",
IF(AND(ISNUMBER(C182),C182&gt;1000,C182&lt;2000),"Caminhões",
IF(AND(ISNUMBER(C182),C182&gt;2000,C182&lt;3000),"Tratores",
IF(AND(ISNUMBER(C182),C182&gt;3000,C182&lt;4000),"Carregadeiras",
IF(AND(ISNUMBER(C182),C182&gt;4000,C182&lt;5000),"Máquinas pesadas",
IF(AND(ISNUMBER(C182),C182&gt;5000,C182&lt;6000),"Colhedoras",
IF(AND(ISNUMBER(C182),C182&gt;7000,C182&lt;8000),"Irrigação",
IF(AND(ISNUMBER(C182),C182&gt;8000,C182&lt;9000),"Reboques",IF(AND(ISNUMBER(C182),C182&gt;0,C182&lt;1000),"Veic. Leves","")))))))))))))))))))))</f>
        <v>Oficina Geral</v>
      </c>
      <c r="B182" s="111"/>
      <c r="C182" s="144" t="s">
        <v>661</v>
      </c>
      <c r="D182" s="143">
        <v>8992</v>
      </c>
      <c r="E182" s="146" t="s">
        <v>20697</v>
      </c>
      <c r="F182" s="101" t="str">
        <f>IF(ISBLANK(K182), "Apenas Solicitação", "Tem OC")</f>
        <v>Apenas Solicitação</v>
      </c>
      <c r="G182" s="143">
        <v>1</v>
      </c>
      <c r="H182" s="113">
        <f>G182-I182</f>
        <v>1</v>
      </c>
      <c r="I182" s="113"/>
      <c r="J182" s="147">
        <v>45826</v>
      </c>
      <c r="K182" s="200"/>
      <c r="L182" s="146"/>
      <c r="M182" s="104" t="str">
        <f ca="1">IF(OR(N182="", N182=0), "", IF(N182&gt;TODAY(), "No prazo", "Atrasado"))</f>
        <v/>
      </c>
      <c r="N182" s="104" t="str">
        <f>IFERROR(K182 + VALUE(LEFT(L182, FIND(" ", L182) - 1)), "")</f>
        <v/>
      </c>
      <c r="O182" s="105" t="str">
        <f>IF(_xlfn.DAYS(K182,J182)&lt;0, "Aguardando OC", _xlfn.DAYS(K182,J182))</f>
        <v>Aguardando OC</v>
      </c>
      <c r="P182" s="200">
        <v>408189</v>
      </c>
      <c r="Q182" s="55"/>
      <c r="R182" s="200">
        <v>0</v>
      </c>
      <c r="S182" s="143">
        <v>221</v>
      </c>
      <c r="T182" s="65" t="s">
        <v>1029</v>
      </c>
      <c r="U182" s="164">
        <v>60.28</v>
      </c>
      <c r="V182" s="143"/>
      <c r="W182" s="117" t="str">
        <f>IFERROR(VLOOKUP(V182, Fornecedores!A:C, 3, FALSE), "")</f>
        <v/>
      </c>
      <c r="X182" s="105" t="str">
        <f>IFERROR(VLOOKUP(V182, Fornecedores!A:E, 5, FALSE), "")</f>
        <v/>
      </c>
      <c r="Y182" s="105" t="str">
        <f>IFERROR(VLOOKUP(V182, Fornecedores!A:F, 6, FALSE), "")</f>
        <v/>
      </c>
      <c r="Z182" s="101" t="str">
        <f>IF(H182=0, "Pedido entregue!", "Pendente")</f>
        <v>Pendente</v>
      </c>
      <c r="AA182" s="119"/>
      <c r="AB182" s="132" t="str">
        <f>IF(Z182="Pedido Entregue!", IF(AA182=1, "Retirado do Almoxarifado", IF(AA182=2, "Material devolvido", "Aguardando retirada")), IF(Z182="Pendente", "Entrega pendente", ""))</f>
        <v>Entrega pendente</v>
      </c>
      <c r="AC182" s="18">
        <v>1</v>
      </c>
      <c r="AD182" s="18">
        <f>AC182/SUMIF($P:$P,P182,$AC:$AC)</f>
        <v>1</v>
      </c>
      <c r="AE182" s="18">
        <f>IF(R182=0,0,AC182/SUMIF($R:$R,R182,$AC:$AC))</f>
        <v>0</v>
      </c>
      <c r="AF182" s="18">
        <f>IF(R182=0,1,0)</f>
        <v>1</v>
      </c>
      <c r="AH182" t="str">
        <f>TEXT(J182,"MMMM")</f>
        <v>junho</v>
      </c>
    </row>
    <row r="183" spans="1:34" ht="12.75" customHeight="1" x14ac:dyDescent="0.25">
      <c r="A183" s="90" t="str">
        <f>IF(C183="Oficina Diversos","Oficina Geral",
IF(ISNUMBER(FIND("Estoque - Colhedoras",C183)),"Colhedoras",IF(ISNUMBER(FIND("Caldeiraria",C183)),"Caldeiraria",IF(ISNUMBER(FIND("Borracharia",C183)),"Borracharia",IF(ISNUMBER(FIND("Lubrificação",C183)),"Lubrificação",
IF(ISNUMBER(FIND("Estoque - Carregadeiras",C183)),"Carregadeiras",IF(ISNUMBER(FIND("Estoque - Veic. Leves",C183)),"Veic. Leves",
IF(ISNUMBER(FIND("Estoque - Caminhões",C183)),"Caminhões",IF(ISNUMBER(FIND("Estoque - Transbordos",C183)),"Transbordos",
IF(ISNUMBER(FIND("Estoque - Tratores",C183)),"Tratores",
IF(ISNUMBER(FIND("Estoque - Máquinas pesadas",C183)),"Máquinas pesadas",
IF(ISNUMBER(FIND("Estoque - Reboques",C183)),"Reboques",
IF(C183="Estoque","Estoque",
IF(AND(ISNUMBER(C183),C183&gt;1000,C183&lt;2000),"Caminhões",
IF(AND(ISNUMBER(C183),C183&gt;2000,C183&lt;3000),"Tratores",
IF(AND(ISNUMBER(C183),C183&gt;3000,C183&lt;4000),"Carregadeiras",
IF(AND(ISNUMBER(C183),C183&gt;4000,C183&lt;5000),"Máquinas pesadas",
IF(AND(ISNUMBER(C183),C183&gt;5000,C183&lt;6000),"Colhedoras",
IF(AND(ISNUMBER(C183),C183&gt;7000,C183&lt;8000),"Irrigação",
IF(AND(ISNUMBER(C183),C183&gt;8000,C183&lt;9000),"Reboques",IF(AND(ISNUMBER(C183),C183&gt;0,C183&lt;1000),"Veic. Leves","")))))))))))))))))))))</f>
        <v>Oficina Geral</v>
      </c>
      <c r="B183" s="111"/>
      <c r="C183" s="144" t="s">
        <v>20771</v>
      </c>
      <c r="D183" s="144">
        <v>8992</v>
      </c>
      <c r="E183" s="145" t="s">
        <v>20697</v>
      </c>
      <c r="F183" s="101" t="str">
        <f>IF(ISBLANK(K183), "Apenas Solicitação", "Tem OC")</f>
        <v>Apenas Solicitação</v>
      </c>
      <c r="G183" s="143">
        <v>1</v>
      </c>
      <c r="H183" s="113">
        <f>G183-I183</f>
        <v>1</v>
      </c>
      <c r="I183" s="113"/>
      <c r="J183" s="147">
        <v>45829</v>
      </c>
      <c r="K183" s="202"/>
      <c r="L183" s="49"/>
      <c r="M183" s="104" t="str">
        <f ca="1">IF(OR(N183="", N183=0), "", IF(N183&gt;TODAY(), "No prazo", "Atrasado"))</f>
        <v/>
      </c>
      <c r="N183" s="104" t="str">
        <f>IFERROR(K183 + VALUE(LEFT(L183, FIND(" ", L183) - 1)), "")</f>
        <v/>
      </c>
      <c r="O183" s="105" t="str">
        <f>IF(_xlfn.DAYS(K183,J183)&lt;0, "Aguardando OC", _xlfn.DAYS(K183,J183))</f>
        <v>Aguardando OC</v>
      </c>
      <c r="P183" s="200">
        <v>408694</v>
      </c>
      <c r="Q183" s="55"/>
      <c r="R183" s="200">
        <v>0</v>
      </c>
      <c r="S183" s="143">
        <v>221</v>
      </c>
      <c r="T183" s="65" t="s">
        <v>1029</v>
      </c>
      <c r="U183" s="164">
        <v>0</v>
      </c>
      <c r="V183" s="144"/>
      <c r="W183" s="117" t="str">
        <f>IFERROR(VLOOKUP(V183, Fornecedores!A:C, 3, FALSE), "")</f>
        <v/>
      </c>
      <c r="X183" s="105" t="str">
        <f>IFERROR(VLOOKUP(V183, Fornecedores!A:E, 5, FALSE), "")</f>
        <v/>
      </c>
      <c r="Y183" s="105" t="str">
        <f>IFERROR(VLOOKUP(V183, Fornecedores!A:F, 6, FALSE), "")</f>
        <v/>
      </c>
      <c r="Z183" s="101" t="str">
        <f>IF(H183=0, "Pedido entregue!", "Pendente")</f>
        <v>Pendente</v>
      </c>
      <c r="AA183" s="119"/>
      <c r="AB183" s="132" t="str">
        <f>IF(Z183="Pedido Entregue!", IF(AA183=1, "Retirado do Almoxarifado", IF(AA183=2, "Material devolvido", "Aguardando retirada")), IF(Z183="Pendente", "Entrega pendente", ""))</f>
        <v>Entrega pendente</v>
      </c>
      <c r="AC183" s="18">
        <v>1</v>
      </c>
      <c r="AD183" s="18">
        <f>AC183/SUMIF($P:$P,P183,$AC:$AC)</f>
        <v>1</v>
      </c>
      <c r="AE183" s="18">
        <f>IF(R183=0,0,AC183/SUMIF($R:$R,R183,$AC:$AC))</f>
        <v>0</v>
      </c>
      <c r="AF183" s="18">
        <f>IF(R183=0,1,0)</f>
        <v>1</v>
      </c>
      <c r="AH183" t="str">
        <f>TEXT(J183,"MMMM")</f>
        <v>junho</v>
      </c>
    </row>
    <row r="184" spans="1:34" ht="12.75" customHeight="1" x14ac:dyDescent="0.25">
      <c r="A184" s="90" t="str">
        <f>IF(C184="Oficina Diversos","Oficina Geral",
IF(ISNUMBER(FIND("Estoque - Colhedoras",C184)),"Colhedoras",IF(ISNUMBER(FIND("Caldeiraria",C184)),"Caldeiraria",IF(ISNUMBER(FIND("Borracharia",C184)),"Borracharia",IF(ISNUMBER(FIND("Lubrificação",C184)),"Lubrificação",
IF(ISNUMBER(FIND("Estoque - Carregadeiras",C184)),"Carregadeiras",IF(ISNUMBER(FIND("Estoque - Veic. Leves",C184)),"Veic. Leves",
IF(ISNUMBER(FIND("Estoque - Caminhões",C184)),"Caminhões",IF(ISNUMBER(FIND("Estoque - Transbordos",C184)),"Transbordos",
IF(ISNUMBER(FIND("Estoque - Tratores",C184)),"Tratores",
IF(ISNUMBER(FIND("Estoque - Máquinas pesadas",C184)),"Máquinas pesadas",
IF(ISNUMBER(FIND("Estoque - Reboques",C184)),"Reboques",
IF(C184="Estoque","Estoque",
IF(AND(ISNUMBER(C184),C184&gt;1000,C184&lt;2000),"Caminhões",
IF(AND(ISNUMBER(C184),C184&gt;2000,C184&lt;3000),"Tratores",
IF(AND(ISNUMBER(C184),C184&gt;3000,C184&lt;4000),"Carregadeiras",
IF(AND(ISNUMBER(C184),C184&gt;4000,C184&lt;5000),"Máquinas pesadas",
IF(AND(ISNUMBER(C184),C184&gt;5000,C184&lt;6000),"Colhedoras",
IF(AND(ISNUMBER(C184),C184&gt;7000,C184&lt;8000),"Irrigação",
IF(AND(ISNUMBER(C184),C184&gt;8000,C184&lt;9000),"Reboques",IF(AND(ISNUMBER(C184),C184&gt;0,C184&lt;1000),"Veic. Leves","")))))))))))))))))))))</f>
        <v>Oficina Geral</v>
      </c>
      <c r="B184" s="111"/>
      <c r="C184" s="171" t="s">
        <v>661</v>
      </c>
      <c r="D184" s="170">
        <v>8994</v>
      </c>
      <c r="E184" s="173" t="s">
        <v>20698</v>
      </c>
      <c r="F184" s="101" t="str">
        <f>IF(ISBLANK(K184), "Apenas Solicitação", "Tem OC")</f>
        <v>Apenas Solicitação</v>
      </c>
      <c r="G184" s="170">
        <v>1</v>
      </c>
      <c r="H184" s="113">
        <f>G184-I184</f>
        <v>1</v>
      </c>
      <c r="I184" s="113"/>
      <c r="J184" s="174">
        <v>45826</v>
      </c>
      <c r="K184" s="201"/>
      <c r="L184" s="173"/>
      <c r="M184" s="104" t="str">
        <f ca="1">IF(OR(N184="", N184=0), "", IF(N184&gt;TODAY(), "No prazo", "Atrasado"))</f>
        <v/>
      </c>
      <c r="N184" s="104" t="str">
        <f>IFERROR(K184 + VALUE(LEFT(L184, FIND(" ", L184) - 1)), "")</f>
        <v/>
      </c>
      <c r="O184" s="105" t="str">
        <f>IF(_xlfn.DAYS(K184,J184)&lt;0, "Aguardando OC", _xlfn.DAYS(K184,J184))</f>
        <v>Aguardando OC</v>
      </c>
      <c r="P184" s="201">
        <v>408192</v>
      </c>
      <c r="Q184" s="55"/>
      <c r="R184" s="201">
        <v>0</v>
      </c>
      <c r="S184" s="2">
        <v>221</v>
      </c>
      <c r="T184" s="65" t="s">
        <v>1029</v>
      </c>
      <c r="U184" s="170">
        <v>59.12</v>
      </c>
      <c r="V184" s="170"/>
      <c r="W184" s="117" t="str">
        <f>IFERROR(VLOOKUP(V184, Fornecedores!A:C, 3, FALSE), "")</f>
        <v/>
      </c>
      <c r="X184" s="105" t="str">
        <f>IFERROR(VLOOKUP(V184, Fornecedores!A:E, 5, FALSE), "")</f>
        <v/>
      </c>
      <c r="Y184" s="105" t="str">
        <f>IFERROR(VLOOKUP(V184, Fornecedores!A:F, 6, FALSE), "")</f>
        <v/>
      </c>
      <c r="Z184" s="101" t="str">
        <f>IF(H184=0, "Pedido entregue!", "Pendente")</f>
        <v>Pendente</v>
      </c>
      <c r="AA184" s="119"/>
      <c r="AB184" s="132" t="str">
        <f>IF(Z184="Pedido Entregue!", IF(AA184=1, "Retirado do Almoxarifado", IF(AA184=2, "Material devolvido", "Aguardando retirada")), IF(Z184="Pendente", "Entrega pendente", ""))</f>
        <v>Entrega pendente</v>
      </c>
      <c r="AC184" s="18">
        <v>1</v>
      </c>
      <c r="AD184" s="18">
        <f>AC184/SUMIF($P:$P,P184,$AC:$AC)</f>
        <v>1</v>
      </c>
      <c r="AE184" s="18">
        <f>IF(R184=0,0,AC184/SUMIF($R:$R,R184,$AC:$AC))</f>
        <v>0</v>
      </c>
      <c r="AF184" s="18">
        <f>IF(R184=0,1,0)</f>
        <v>1</v>
      </c>
      <c r="AH184" t="str">
        <f>TEXT(J184,"MMMM")</f>
        <v>junho</v>
      </c>
    </row>
    <row r="185" spans="1:34" ht="12.75" hidden="1" customHeight="1" x14ac:dyDescent="0.25">
      <c r="A185" s="90" t="str">
        <f>IF(C185="Oficina Diversos","Oficina Geral",
IF(ISNUMBER(FIND("Estoque - Colhedoras",C185)),"Colhedoras",IF(ISNUMBER(FIND("Caldeiraria",C185)),"Caldeiraria",IF(ISNUMBER(FIND("Borracharia",C185)),"Borracharia",IF(ISNUMBER(FIND("Lubrificação",C185)),"Lubrificação",
IF(ISNUMBER(FIND("Estoque - Carregadeiras",C185)),"Carregadeiras",IF(ISNUMBER(FIND("Estoque - Veic. Leves",C185)),"Veic. Leves",
IF(ISNUMBER(FIND("Estoque - Caminhões",C185)),"Caminhões",IF(ISNUMBER(FIND("Estoque - Transbordos",C185)),"Transbordos",
IF(ISNUMBER(FIND("Estoque - Tratores",C185)),"Tratores",
IF(ISNUMBER(FIND("Estoque - Máquinas pesadas",C185)),"Máquinas pesadas",
IF(ISNUMBER(FIND("Estoque - Reboques",C185)),"Reboques",
IF(C185="Estoque","Estoque",
IF(AND(ISNUMBER(C185),C185&gt;1000,C185&lt;2000),"Caminhões",
IF(AND(ISNUMBER(C185),C185&gt;2000,C185&lt;3000),"Tratores",
IF(AND(ISNUMBER(C185),C185&gt;3000,C185&lt;4000),"Carregadeiras",
IF(AND(ISNUMBER(C185),C185&gt;4000,C185&lt;5000),"Máquinas pesadas",
IF(AND(ISNUMBER(C185),C185&gt;5000,C185&lt;6000),"Colhedoras",
IF(AND(ISNUMBER(C185),C185&gt;7000,C185&lt;8000),"Irrigação",
IF(AND(ISNUMBER(C185),C185&gt;8000,C185&lt;9000),"Reboques",IF(AND(ISNUMBER(C185),C185&gt;0,C185&lt;1000),"Veic. Leves","")))))))))))))))))))))</f>
        <v>Veic. Leves</v>
      </c>
      <c r="B185" s="111"/>
      <c r="C185" s="113">
        <v>29</v>
      </c>
      <c r="D185" s="113">
        <v>9295</v>
      </c>
      <c r="E185" s="105" t="s">
        <v>20446</v>
      </c>
      <c r="F185" s="101" t="str">
        <f>IF(ISBLANK(K185), "Apenas Solicitação", "Tem OC")</f>
        <v>Tem OC</v>
      </c>
      <c r="G185" s="2">
        <v>1</v>
      </c>
      <c r="H185" s="113">
        <f>G185-I185</f>
        <v>0</v>
      </c>
      <c r="I185" s="113">
        <v>1</v>
      </c>
      <c r="J185" s="4">
        <v>45824</v>
      </c>
      <c r="K185" s="180">
        <v>45831</v>
      </c>
      <c r="L185" s="49"/>
      <c r="M185" s="104" t="str">
        <f ca="1">IF(OR(N185="", N185=0), "", IF(N185&gt;TODAY(), "No prazo", "Atrasado"))</f>
        <v/>
      </c>
      <c r="N185" s="104" t="str">
        <f>IFERROR(K185 + VALUE(LEFT(L185, FIND(" ", L185) - 1)), "")</f>
        <v/>
      </c>
      <c r="O185" s="105">
        <f>IF(_xlfn.DAYS(K185,J185)&lt;0, "Aguardando OC", _xlfn.DAYS(K185,J185))</f>
        <v>7</v>
      </c>
      <c r="P185" s="14">
        <v>407736</v>
      </c>
      <c r="Q185" s="55"/>
      <c r="R185" s="14">
        <v>169662</v>
      </c>
      <c r="S185" s="2">
        <v>221</v>
      </c>
      <c r="T185" s="65" t="s">
        <v>1029</v>
      </c>
      <c r="U185" s="21">
        <v>80.75</v>
      </c>
      <c r="V185" s="2">
        <v>7058</v>
      </c>
      <c r="W185" s="117" t="str">
        <f>IFERROR(VLOOKUP(V185, Fornecedores!A:C, 3, FALSE), "")</f>
        <v>MOTO CENTRO</v>
      </c>
      <c r="X185" s="105" t="str">
        <f>IFERROR(VLOOKUP(V185, Fornecedores!A:E, 5, FALSE), "")</f>
        <v>João Pessoa</v>
      </c>
      <c r="Y185" s="105" t="str">
        <f>IFERROR(VLOOKUP(V185, Fornecedores!A:F, 6, FALSE), "")</f>
        <v>PB</v>
      </c>
      <c r="Z185" s="101" t="str">
        <f>IF(H185=0, "Pedido entregue!", "Pendente")</f>
        <v>Pedido entregue!</v>
      </c>
      <c r="AA185" s="119"/>
      <c r="AB185" s="132" t="str">
        <f>IF(Z185="Pedido Entregue!", IF(AA185=1, "Retirado do Almoxarifado", IF(AA185=2, "Material devolvido", "Aguardando retirada")), IF(Z185="Pendente", "Entrega pendente", ""))</f>
        <v>Aguardando retirada</v>
      </c>
      <c r="AC185" s="18">
        <v>1</v>
      </c>
      <c r="AD185" s="18">
        <f>AC185/SUMIF($P:$P,P185,$AC:$AC)</f>
        <v>1</v>
      </c>
      <c r="AE185" s="18">
        <f>IF(R185=0,0,AC185/SUMIF($R:$R,R185,$AC:$AC))</f>
        <v>1</v>
      </c>
      <c r="AF185" s="18">
        <f>IF(R185=0,1,0)</f>
        <v>0</v>
      </c>
      <c r="AH185" t="str">
        <f>TEXT(J185,"MMMM")</f>
        <v>junho</v>
      </c>
    </row>
    <row r="186" spans="1:34" ht="12.75" hidden="1" customHeight="1" x14ac:dyDescent="0.25">
      <c r="A186" s="90" t="str">
        <f>IF(C186="Oficina Diversos","Oficina Geral",
IF(ISNUMBER(FIND("Estoque - Colhedoras",C186)),"Colhedoras",IF(ISNUMBER(FIND("Caldeiraria",C186)),"Caldeiraria",IF(ISNUMBER(FIND("Borracharia",C186)),"Borracharia",IF(ISNUMBER(FIND("Lubrificação",C186)),"Lubrificação",
IF(ISNUMBER(FIND("Estoque - Carregadeiras",C186)),"Carregadeiras",IF(ISNUMBER(FIND("Estoque - Veic. Leves",C186)),"Veic. Leves",
IF(ISNUMBER(FIND("Estoque - Caminhões",C186)),"Caminhões",IF(ISNUMBER(FIND("Estoque - Transbordos",C186)),"Transbordos",
IF(ISNUMBER(FIND("Estoque - Tratores",C186)),"Tratores",
IF(ISNUMBER(FIND("Estoque - Máquinas pesadas",C186)),"Máquinas pesadas",
IF(ISNUMBER(FIND("Estoque - Reboques",C186)),"Reboques",
IF(C186="Estoque","Estoque",
IF(AND(ISNUMBER(C186),C186&gt;1000,C186&lt;2000),"Caminhões",
IF(AND(ISNUMBER(C186),C186&gt;2000,C186&lt;3000),"Tratores",
IF(AND(ISNUMBER(C186),C186&gt;3000,C186&lt;4000),"Carregadeiras",
IF(AND(ISNUMBER(C186),C186&gt;4000,C186&lt;5000),"Máquinas pesadas",
IF(AND(ISNUMBER(C186),C186&gt;5000,C186&lt;6000),"Colhedoras",
IF(AND(ISNUMBER(C186),C186&gt;7000,C186&lt;8000),"Irrigação",
IF(AND(ISNUMBER(C186),C186&gt;8000,C186&lt;9000),"Reboques",IF(AND(ISNUMBER(C186),C186&gt;0,C186&lt;1000),"Veic. Leves","")))))))))))))))))))))</f>
        <v>Caminhões</v>
      </c>
      <c r="B186" s="8"/>
      <c r="C186" s="2">
        <v>1008</v>
      </c>
      <c r="D186" s="2">
        <v>9354</v>
      </c>
      <c r="E186" s="3" t="s">
        <v>1158</v>
      </c>
      <c r="F186" s="14" t="str">
        <f>IF(ISBLANK(K186), "Apenas Solicitação", "Tem OC")</f>
        <v>Tem OC</v>
      </c>
      <c r="G186" s="2">
        <v>1</v>
      </c>
      <c r="H186" s="2">
        <f>G186-I186</f>
        <v>0</v>
      </c>
      <c r="I186" s="2">
        <v>1</v>
      </c>
      <c r="J186" s="4">
        <v>45786</v>
      </c>
      <c r="K186" s="180">
        <v>45789</v>
      </c>
      <c r="L186" s="3"/>
      <c r="M186" s="44"/>
      <c r="N186" s="44" t="str">
        <f>IFERROR(K186 + VALUE(LEFT(L186, FIND(" ", L186) - 1)), "")</f>
        <v/>
      </c>
      <c r="O186" s="3">
        <f>IF(_xlfn.DAYS(K186,J186)&lt;0, "Aguardando OC", _xlfn.DAYS(K186,J186))</f>
        <v>3</v>
      </c>
      <c r="P186" s="14">
        <v>402036</v>
      </c>
      <c r="Q186" s="33"/>
      <c r="R186" s="14">
        <v>167489</v>
      </c>
      <c r="S186" s="42">
        <v>221</v>
      </c>
      <c r="T186" s="67" t="s">
        <v>1029</v>
      </c>
      <c r="U186" s="45">
        <v>39</v>
      </c>
      <c r="V186" s="2">
        <v>5189</v>
      </c>
      <c r="W186" s="47" t="str">
        <f>IFERROR(VLOOKUP(V186, Fornecedores!A:C, 3, FALSE), "")</f>
        <v>REPENORTE</v>
      </c>
      <c r="X186" s="43" t="str">
        <f>IFERROR(VLOOKUP(V186, Fornecedores!A:E, 5, FALSE), "")</f>
        <v>Recife</v>
      </c>
      <c r="Y186" s="43" t="str">
        <f>IFERROR(VLOOKUP(V186, Fornecedores!A:F, 6, FALSE), "")</f>
        <v>PE</v>
      </c>
      <c r="Z186" s="14" t="str">
        <f>IF(H186=0, "Pedido entregue!", "Pendente")</f>
        <v>Pedido entregue!</v>
      </c>
      <c r="AA186" s="59">
        <v>1</v>
      </c>
      <c r="AB186" s="58" t="str">
        <f>IF(Z186="Pedido Entregue!", IF(AA186=1, "Retirado do Almoxarifado", IF(AA186=2, "Material devolvido", "Aguardando retirada")), IF(Z186="Pendente", "Entrega pendente", ""))</f>
        <v>Retirado do Almoxarifado</v>
      </c>
      <c r="AC186" s="18">
        <v>1</v>
      </c>
      <c r="AD186" s="18">
        <f>AC186/SUMIF($P:$P,P186,$AC:$AC)</f>
        <v>1</v>
      </c>
      <c r="AE186" s="18">
        <f>IF(R186=0,0,AC186/SUMIF($R:$R,R186,$AC:$AC))</f>
        <v>1</v>
      </c>
      <c r="AF186" s="18">
        <f>IF(R186=0,1,0)</f>
        <v>0</v>
      </c>
      <c r="AH186" t="str">
        <f>TEXT(J186,"MMMM")</f>
        <v>maio</v>
      </c>
    </row>
    <row r="187" spans="1:34" ht="12.75" customHeight="1" x14ac:dyDescent="0.25">
      <c r="A187" s="90" t="str">
        <f>IF(C187="Oficina Diversos","Oficina Geral",
IF(ISNUMBER(FIND("Estoque - Colhedoras",C187)),"Colhedoras",IF(ISNUMBER(FIND("Caldeiraria",C187)),"Caldeiraria",IF(ISNUMBER(FIND("Borracharia",C187)),"Borracharia",IF(ISNUMBER(FIND("Lubrificação",C187)),"Lubrificação",
IF(ISNUMBER(FIND("Estoque - Carregadeiras",C187)),"Carregadeiras",IF(ISNUMBER(FIND("Estoque - Veic. Leves",C187)),"Veic. Leves",
IF(ISNUMBER(FIND("Estoque - Caminhões",C187)),"Caminhões",IF(ISNUMBER(FIND("Estoque - Transbordos",C187)),"Transbordos",
IF(ISNUMBER(FIND("Estoque - Tratores",C187)),"Tratores",
IF(ISNUMBER(FIND("Estoque - Máquinas pesadas",C187)),"Máquinas pesadas",
IF(ISNUMBER(FIND("Estoque - Reboques",C187)),"Reboques",
IF(C187="Estoque","Estoque",
IF(AND(ISNUMBER(C187),C187&gt;1000,C187&lt;2000),"Caminhões",
IF(AND(ISNUMBER(C187),C187&gt;2000,C187&lt;3000),"Tratores",
IF(AND(ISNUMBER(C187),C187&gt;3000,C187&lt;4000),"Carregadeiras",
IF(AND(ISNUMBER(C187),C187&gt;4000,C187&lt;5000),"Máquinas pesadas",
IF(AND(ISNUMBER(C187),C187&gt;5000,C187&lt;6000),"Colhedoras",
IF(AND(ISNUMBER(C187),C187&gt;7000,C187&lt;8000),"Irrigação",
IF(AND(ISNUMBER(C187),C187&gt;8000,C187&lt;9000),"Reboques",IF(AND(ISNUMBER(C187),C187&gt;0,C187&lt;1000),"Veic. Leves","")))))))))))))))))))))</f>
        <v>Caminhões</v>
      </c>
      <c r="B187" s="111"/>
      <c r="C187" s="140">
        <v>1023</v>
      </c>
      <c r="D187" s="139">
        <v>9434</v>
      </c>
      <c r="E187" s="141" t="s">
        <v>20516</v>
      </c>
      <c r="F187" s="101" t="str">
        <f>IF(ISBLANK(K187), "Apenas Solicitação", "Tem OC")</f>
        <v>Apenas Solicitação</v>
      </c>
      <c r="G187" s="139">
        <v>1</v>
      </c>
      <c r="H187" s="113">
        <f>G187-I187</f>
        <v>1</v>
      </c>
      <c r="I187" s="113"/>
      <c r="J187" s="142">
        <v>45821</v>
      </c>
      <c r="K187" s="199"/>
      <c r="L187" s="141"/>
      <c r="M187" s="104" t="str">
        <f ca="1">IF(OR(N187="", N187=0), "", IF(N187&gt;TODAY(), "No prazo", "Atrasado"))</f>
        <v/>
      </c>
      <c r="N187" s="104" t="str">
        <f>IFERROR(K187 + VALUE(LEFT(L187, FIND(" ", L187) - 1)), "")</f>
        <v/>
      </c>
      <c r="O187" s="105" t="str">
        <f>IF(_xlfn.DAYS(K187,J187)&lt;0, "Aguardando OC", _xlfn.DAYS(K187,J187))</f>
        <v>Aguardando OC</v>
      </c>
      <c r="P187" s="199">
        <v>407580</v>
      </c>
      <c r="Q187" s="55"/>
      <c r="R187" s="199">
        <v>0</v>
      </c>
      <c r="S187" s="139">
        <v>221</v>
      </c>
      <c r="T187" s="65" t="s">
        <v>1029</v>
      </c>
      <c r="U187" s="165">
        <v>479.08</v>
      </c>
      <c r="V187" s="139"/>
      <c r="W187" s="117" t="str">
        <f>IFERROR(VLOOKUP(V187, Fornecedores!A:C, 3, FALSE), "")</f>
        <v/>
      </c>
      <c r="X187" s="105" t="str">
        <f>IFERROR(VLOOKUP(V187, Fornecedores!A:E, 5, FALSE), "")</f>
        <v/>
      </c>
      <c r="Y187" s="105" t="str">
        <f>IFERROR(VLOOKUP(V187, Fornecedores!A:F, 6, FALSE), "")</f>
        <v/>
      </c>
      <c r="Z187" s="101" t="str">
        <f>IF(H187=0, "Pedido entregue!", "Pendente")</f>
        <v>Pendente</v>
      </c>
      <c r="AA187" s="119"/>
      <c r="AB187" s="132" t="str">
        <f>IF(Z187="Pedido Entregue!", IF(AA187=1, "Retirado do Almoxarifado", IF(AA187=2, "Material devolvido", "Aguardando retirada")), IF(Z187="Pendente", "Entrega pendente", ""))</f>
        <v>Entrega pendente</v>
      </c>
      <c r="AC187" s="18">
        <v>1</v>
      </c>
      <c r="AD187" s="18">
        <f>AC187/SUMIF($P:$P,P187,$AC:$AC)</f>
        <v>1</v>
      </c>
      <c r="AE187" s="18">
        <f>IF(R187=0,0,AC187/SUMIF($R:$R,R187,$AC:$AC))</f>
        <v>0</v>
      </c>
      <c r="AF187" s="18">
        <f>IF(R187=0,1,0)</f>
        <v>1</v>
      </c>
      <c r="AH187" t="str">
        <f>TEXT(J187,"MMMM")</f>
        <v>junho</v>
      </c>
    </row>
    <row r="188" spans="1:34" ht="12.75" customHeight="1" x14ac:dyDescent="0.25">
      <c r="A188" s="90" t="str">
        <f>IF(C188="Oficina Diversos","Oficina Geral",
IF(ISNUMBER(FIND("Estoque - Colhedoras",C188)),"Colhedoras",IF(ISNUMBER(FIND("Caldeiraria",C188)),"Caldeiraria",IF(ISNUMBER(FIND("Borracharia",C188)),"Borracharia",IF(ISNUMBER(FIND("Lubrificação",C188)),"Lubrificação",
IF(ISNUMBER(FIND("Estoque - Carregadeiras",C188)),"Carregadeiras",IF(ISNUMBER(FIND("Estoque - Veic. Leves",C188)),"Veic. Leves",
IF(ISNUMBER(FIND("Estoque - Caminhões",C188)),"Caminhões",IF(ISNUMBER(FIND("Estoque - Transbordos",C188)),"Transbordos",
IF(ISNUMBER(FIND("Estoque - Tratores",C188)),"Tratores",
IF(ISNUMBER(FIND("Estoque - Máquinas pesadas",C188)),"Máquinas pesadas",
IF(ISNUMBER(FIND("Estoque - Reboques",C188)),"Reboques",
IF(C188="Estoque","Estoque",
IF(AND(ISNUMBER(C188),C188&gt;1000,C188&lt;2000),"Caminhões",
IF(AND(ISNUMBER(C188),C188&gt;2000,C188&lt;3000),"Tratores",
IF(AND(ISNUMBER(C188),C188&gt;3000,C188&lt;4000),"Carregadeiras",
IF(AND(ISNUMBER(C188),C188&gt;4000,C188&lt;5000),"Máquinas pesadas",
IF(AND(ISNUMBER(C188),C188&gt;5000,C188&lt;6000),"Colhedoras",
IF(AND(ISNUMBER(C188),C188&gt;7000,C188&lt;8000),"Irrigação",
IF(AND(ISNUMBER(C188),C188&gt;8000,C188&lt;9000),"Reboques",IF(AND(ISNUMBER(C188),C188&gt;0,C188&lt;1000),"Veic. Leves","")))))))))))))))))))))</f>
        <v>Caminhões</v>
      </c>
      <c r="B188" s="111"/>
      <c r="C188" s="171">
        <v>1022</v>
      </c>
      <c r="D188" s="170">
        <v>9434</v>
      </c>
      <c r="E188" s="173" t="s">
        <v>20516</v>
      </c>
      <c r="F188" s="101" t="str">
        <f>IF(ISBLANK(K188), "Apenas Solicitação", "Tem OC")</f>
        <v>Apenas Solicitação</v>
      </c>
      <c r="G188" s="170">
        <v>1</v>
      </c>
      <c r="H188" s="113">
        <f>G188-I188</f>
        <v>1</v>
      </c>
      <c r="I188" s="113"/>
      <c r="J188" s="174">
        <v>45857</v>
      </c>
      <c r="K188" s="173"/>
      <c r="L188" s="173"/>
      <c r="M188" s="104" t="str">
        <f ca="1">IF(OR(N188="", N188=0), "", IF(N188&gt;TODAY(), "No prazo", "Atrasado"))</f>
        <v/>
      </c>
      <c r="N188" s="104" t="str">
        <f>IFERROR(K188 + VALUE(LEFT(L188, FIND(" ", L188) - 1)), "")</f>
        <v/>
      </c>
      <c r="O188" s="105" t="str">
        <f>IF(_xlfn.DAYS(K188,J188)&lt;0, "Aguardando OC", _xlfn.DAYS(K188,J188))</f>
        <v>Aguardando OC</v>
      </c>
      <c r="P188" s="170">
        <v>412477</v>
      </c>
      <c r="Q188" s="55"/>
      <c r="R188" s="170">
        <v>0</v>
      </c>
      <c r="S188" s="2">
        <v>221</v>
      </c>
      <c r="T188" s="65" t="s">
        <v>1029</v>
      </c>
      <c r="U188" s="170">
        <v>361.93</v>
      </c>
      <c r="V188" s="170"/>
      <c r="W188" s="117" t="str">
        <f>IFERROR(VLOOKUP(V188, Fornecedores!A:C, 3, FALSE), "")</f>
        <v/>
      </c>
      <c r="X188" s="105" t="str">
        <f>IFERROR(VLOOKUP(V188, Fornecedores!A:E, 5, FALSE), "")</f>
        <v/>
      </c>
      <c r="Y188" s="105" t="str">
        <f>IFERROR(VLOOKUP(V188, Fornecedores!A:F, 6, FALSE), "")</f>
        <v/>
      </c>
      <c r="Z188" s="101" t="str">
        <f>IF(H188=0, "Pedido entregue!", "Pendente")</f>
        <v>Pendente</v>
      </c>
      <c r="AA188" s="119"/>
      <c r="AB188" s="132" t="str">
        <f>IF(Z188="Pedido Entregue!", IF(AA188=1, "Retirado do Almoxarifado", IF(AA188=2, "Material devolvido", "Aguardando retirada")), IF(Z188="Pendente", "Entrega pendente", ""))</f>
        <v>Entrega pendente</v>
      </c>
      <c r="AC188" s="18">
        <v>1</v>
      </c>
      <c r="AD188" s="18">
        <f>AC188/SUMIF($P:$P,P188,$AC:$AC)</f>
        <v>1</v>
      </c>
      <c r="AE188" s="18">
        <f>IF(R188=0,0,AC188/SUMIF($R:$R,R188,$AC:$AC))</f>
        <v>0</v>
      </c>
      <c r="AF188" s="18">
        <f>IF(R188=0,1,0)</f>
        <v>1</v>
      </c>
      <c r="AH188" t="str">
        <f>TEXT(J188,"MMMM")</f>
        <v>julho</v>
      </c>
    </row>
    <row r="189" spans="1:34" ht="12.75" hidden="1" customHeight="1" x14ac:dyDescent="0.25">
      <c r="A189" s="90" t="str">
        <f>IF(C189="Oficina Diversos","Oficina Geral",
IF(ISNUMBER(FIND("Estoque - Colhedoras",C189)),"Colhedoras",IF(ISNUMBER(FIND("Caldeiraria",C189)),"Caldeiraria",IF(ISNUMBER(FIND("Borracharia",C189)),"Borracharia",IF(ISNUMBER(FIND("Lubrificação",C189)),"Lubrificação",
IF(ISNUMBER(FIND("Estoque - Carregadeiras",C189)),"Carregadeiras",IF(ISNUMBER(FIND("Estoque - Veic. Leves",C189)),"Veic. Leves",
IF(ISNUMBER(FIND("Estoque - Caminhões",C189)),"Caminhões",IF(ISNUMBER(FIND("Estoque - Transbordos",C189)),"Transbordos",
IF(ISNUMBER(FIND("Estoque - Tratores",C189)),"Tratores",
IF(ISNUMBER(FIND("Estoque - Máquinas pesadas",C189)),"Máquinas pesadas",
IF(ISNUMBER(FIND("Estoque - Reboques",C189)),"Reboques",
IF(C189="Estoque","Estoque",
IF(AND(ISNUMBER(C189),C189&gt;1000,C189&lt;2000),"Caminhões",
IF(AND(ISNUMBER(C189),C189&gt;2000,C189&lt;3000),"Tratores",
IF(AND(ISNUMBER(C189),C189&gt;3000,C189&lt;4000),"Carregadeiras",
IF(AND(ISNUMBER(C189),C189&gt;4000,C189&lt;5000),"Máquinas pesadas",
IF(AND(ISNUMBER(C189),C189&gt;5000,C189&lt;6000),"Colhedoras",
IF(AND(ISNUMBER(C189),C189&gt;7000,C189&lt;8000),"Irrigação",
IF(AND(ISNUMBER(C189),C189&gt;8000,C189&lt;9000),"Reboques",IF(AND(ISNUMBER(C189),C189&gt;0,C189&lt;1000),"Veic. Leves","")))))))))))))))))))))</f>
        <v>Reboques</v>
      </c>
      <c r="B189" s="8"/>
      <c r="C189" s="42">
        <v>8001</v>
      </c>
      <c r="D189" s="42">
        <v>9508</v>
      </c>
      <c r="E189" s="43" t="s">
        <v>869</v>
      </c>
      <c r="F189" s="14" t="str">
        <f>IF(ISBLANK(K189), "Apenas Solicitação", "Tem OC")</f>
        <v>Tem OC</v>
      </c>
      <c r="G189" s="42">
        <v>1</v>
      </c>
      <c r="H189" s="2">
        <f>G189-I189</f>
        <v>0</v>
      </c>
      <c r="I189" s="2">
        <v>1</v>
      </c>
      <c r="J189" s="44">
        <v>45758</v>
      </c>
      <c r="K189" s="185">
        <v>45784</v>
      </c>
      <c r="L189" s="44"/>
      <c r="M189" s="44" t="str">
        <f ca="1">IF(OR(N189="", N189=0), "", IF(N189&gt;TODAY(), "No prazo", "Atrasado"))</f>
        <v/>
      </c>
      <c r="N189" s="44" t="str">
        <f>IFERROR(K189 + VALUE(LEFT(L189, FIND(" ", L189) - 1)), "")</f>
        <v/>
      </c>
      <c r="O189" s="3">
        <f>IF(_xlfn.DAYS(K189,J189)&lt;0, "Aguardando OC", _xlfn.DAYS(K189,J189))</f>
        <v>26</v>
      </c>
      <c r="P189" s="191">
        <v>399125</v>
      </c>
      <c r="Q189" s="42">
        <v>1144004</v>
      </c>
      <c r="R189" s="191">
        <v>167228</v>
      </c>
      <c r="S189" s="42">
        <v>727</v>
      </c>
      <c r="T189" s="67" t="s">
        <v>902</v>
      </c>
      <c r="U189" s="45">
        <v>26.77</v>
      </c>
      <c r="V189" s="42">
        <v>12345</v>
      </c>
      <c r="W189" s="47" t="str">
        <f>IFERROR(VLOOKUP(V189, Fornecedores!A:C, 3, FALSE), "")</f>
        <v>LDF LOJÃO DO FERRO</v>
      </c>
      <c r="X189" s="43" t="str">
        <f>IFERROR(VLOOKUP(V189, Fornecedores!A:E, 5, FALSE), "")</f>
        <v>João Pessoa</v>
      </c>
      <c r="Y189" s="43" t="str">
        <f>IFERROR(VLOOKUP(V189, Fornecedores!A:F, 6, FALSE), "")</f>
        <v>PB</v>
      </c>
      <c r="Z189" s="14" t="str">
        <f>IF(H189=0, "Pedido entregue!", "Pendente")</f>
        <v>Pedido entregue!</v>
      </c>
      <c r="AA189" s="59"/>
      <c r="AB189" s="58" t="str">
        <f>IF(Z189="Pedido Entregue!", IF(AA189=1, "Retirado do Almoxarifado", IF(AA189=2, "Material devolvido", "Aguardando retirada")), IF(Z189="Pendente", "Entrega pendente", ""))</f>
        <v>Aguardando retirada</v>
      </c>
      <c r="AC189" s="18">
        <v>1</v>
      </c>
      <c r="AD189" s="18">
        <f>AC189/SUMIF($P:$P,P189,$AC:$AC)</f>
        <v>1</v>
      </c>
      <c r="AE189" s="18">
        <f>IF(R189=0,0,AC189/SUMIF($R:$R,R189,$AC:$AC))</f>
        <v>4.3478260869565216E-2</v>
      </c>
      <c r="AF189" s="18">
        <f>IF(R189=0,1,0)</f>
        <v>0</v>
      </c>
      <c r="AG189" s="18">
        <f>IF(R189=0,#REF!-J189,0)</f>
        <v>0</v>
      </c>
      <c r="AH189" t="str">
        <f>TEXT(J189,"MMMM")</f>
        <v>abril</v>
      </c>
    </row>
    <row r="190" spans="1:34" ht="12.75" hidden="1" customHeight="1" x14ac:dyDescent="0.25">
      <c r="A190" s="90" t="str">
        <f>IF(C190="Oficina Diversos","Oficina Geral",
IF(ISNUMBER(FIND("Estoque - Colhedoras",C190)),"Colhedoras",IF(ISNUMBER(FIND("Caldeiraria",C190)),"Caldeiraria",IF(ISNUMBER(FIND("Borracharia",C190)),"Borracharia",IF(ISNUMBER(FIND("Lubrificação",C190)),"Lubrificação",
IF(ISNUMBER(FIND("Estoque - Carregadeiras",C190)),"Carregadeiras",IF(ISNUMBER(FIND("Estoque - Veic. Leves",C190)),"Veic. Leves",
IF(ISNUMBER(FIND("Estoque - Caminhões",C190)),"Caminhões",IF(ISNUMBER(FIND("Estoque - Transbordos",C190)),"Transbordos",
IF(ISNUMBER(FIND("Estoque - Tratores",C190)),"Tratores",
IF(ISNUMBER(FIND("Estoque - Máquinas pesadas",C190)),"Máquinas pesadas",
IF(ISNUMBER(FIND("Estoque - Reboques",C190)),"Reboques",
IF(C190="Estoque","Estoque",
IF(AND(ISNUMBER(C190),C190&gt;1000,C190&lt;2000),"Caminhões",
IF(AND(ISNUMBER(C190),C190&gt;2000,C190&lt;3000),"Tratores",
IF(AND(ISNUMBER(C190),C190&gt;3000,C190&lt;4000),"Carregadeiras",
IF(AND(ISNUMBER(C190),C190&gt;4000,C190&lt;5000),"Máquinas pesadas",
IF(AND(ISNUMBER(C190),C190&gt;5000,C190&lt;6000),"Colhedoras",
IF(AND(ISNUMBER(C190),C190&gt;7000,C190&lt;8000),"Irrigação",
IF(AND(ISNUMBER(C190),C190&gt;8000,C190&lt;9000),"Reboques",IF(AND(ISNUMBER(C190),C190&gt;0,C190&lt;1000),"Veic. Leves","")))))))))))))))))))))</f>
        <v>Reboques</v>
      </c>
      <c r="B190" s="8"/>
      <c r="C190" s="42">
        <v>8002</v>
      </c>
      <c r="D190" s="42">
        <v>9508</v>
      </c>
      <c r="E190" s="43" t="s">
        <v>869</v>
      </c>
      <c r="F190" s="14" t="str">
        <f>IF(ISBLANK(K190), "Apenas Solicitação", "Tem OC")</f>
        <v>Tem OC</v>
      </c>
      <c r="G190" s="42">
        <v>1</v>
      </c>
      <c r="H190" s="2">
        <f>G190-I190</f>
        <v>0</v>
      </c>
      <c r="I190" s="2">
        <v>1</v>
      </c>
      <c r="J190" s="44">
        <v>45758</v>
      </c>
      <c r="K190" s="185">
        <v>45784</v>
      </c>
      <c r="L190" s="44"/>
      <c r="M190" s="44" t="str">
        <f ca="1">IF(OR(N190="", N190=0), "", IF(N190&gt;TODAY(), "No prazo", "Atrasado"))</f>
        <v/>
      </c>
      <c r="N190" s="44" t="str">
        <f>IFERROR(K190 + VALUE(LEFT(L190, FIND(" ", L190) - 1)), "")</f>
        <v/>
      </c>
      <c r="O190" s="3">
        <f>IF(_xlfn.DAYS(K190,J190)&lt;0, "Aguardando OC", _xlfn.DAYS(K190,J190))</f>
        <v>26</v>
      </c>
      <c r="P190" s="191">
        <v>399135</v>
      </c>
      <c r="Q190" s="42">
        <v>1144009</v>
      </c>
      <c r="R190" s="191">
        <v>167228</v>
      </c>
      <c r="S190" s="42">
        <v>727</v>
      </c>
      <c r="T190" s="67" t="s">
        <v>902</v>
      </c>
      <c r="U190" s="45">
        <v>26.77</v>
      </c>
      <c r="V190" s="42">
        <v>12345</v>
      </c>
      <c r="W190" s="47" t="str">
        <f>IFERROR(VLOOKUP(V190, Fornecedores!A:C, 3, FALSE), "")</f>
        <v>LDF LOJÃO DO FERRO</v>
      </c>
      <c r="X190" s="43" t="str">
        <f>IFERROR(VLOOKUP(V190, Fornecedores!A:E, 5, FALSE), "")</f>
        <v>João Pessoa</v>
      </c>
      <c r="Y190" s="43" t="str">
        <f>IFERROR(VLOOKUP(V190, Fornecedores!A:F, 6, FALSE), "")</f>
        <v>PB</v>
      </c>
      <c r="Z190" s="14" t="str">
        <f>IF(H190=0, "Pedido entregue!", "Pendente")</f>
        <v>Pedido entregue!</v>
      </c>
      <c r="AA190" s="59"/>
      <c r="AB190" s="58" t="str">
        <f>IF(Z190="Pedido Entregue!", IF(AA190=1, "Retirado do Almoxarifado", IF(AA190=2, "Material devolvido", "Aguardando retirada")), IF(Z190="Pendente", "Entrega pendente", ""))</f>
        <v>Aguardando retirada</v>
      </c>
      <c r="AC190" s="18">
        <v>1</v>
      </c>
      <c r="AD190" s="18">
        <f>AC190/SUMIF($P:$P,P190,$AC:$AC)</f>
        <v>1</v>
      </c>
      <c r="AE190" s="18">
        <f>IF(R190=0,0,AC190/SUMIF($R:$R,R190,$AC:$AC))</f>
        <v>4.3478260869565216E-2</v>
      </c>
      <c r="AF190" s="18">
        <f>IF(R190=0,1,0)</f>
        <v>0</v>
      </c>
      <c r="AG190" s="18">
        <f>IF(R190=0,#REF!-J190,0)</f>
        <v>0</v>
      </c>
      <c r="AH190" t="str">
        <f>TEXT(J190,"MMMM")</f>
        <v>abril</v>
      </c>
    </row>
    <row r="191" spans="1:34" ht="12.75" hidden="1" customHeight="1" x14ac:dyDescent="0.25">
      <c r="A191" s="90" t="str">
        <f>IF(C191="Oficina Diversos","Oficina Geral",
IF(ISNUMBER(FIND("Estoque - Colhedoras",C191)),"Colhedoras",IF(ISNUMBER(FIND("Caldeiraria",C191)),"Caldeiraria",IF(ISNUMBER(FIND("Borracharia",C191)),"Borracharia",IF(ISNUMBER(FIND("Lubrificação",C191)),"Lubrificação",
IF(ISNUMBER(FIND("Estoque - Carregadeiras",C191)),"Carregadeiras",IF(ISNUMBER(FIND("Estoque - Veic. Leves",C191)),"Veic. Leves",
IF(ISNUMBER(FIND("Estoque - Caminhões",C191)),"Caminhões",IF(ISNUMBER(FIND("Estoque - Transbordos",C191)),"Transbordos",
IF(ISNUMBER(FIND("Estoque - Tratores",C191)),"Tratores",
IF(ISNUMBER(FIND("Estoque - Máquinas pesadas",C191)),"Máquinas pesadas",
IF(ISNUMBER(FIND("Estoque - Reboques",C191)),"Reboques",
IF(C191="Estoque","Estoque",
IF(AND(ISNUMBER(C191),C191&gt;1000,C191&lt;2000),"Caminhões",
IF(AND(ISNUMBER(C191),C191&gt;2000,C191&lt;3000),"Tratores",
IF(AND(ISNUMBER(C191),C191&gt;3000,C191&lt;4000),"Carregadeiras",
IF(AND(ISNUMBER(C191),C191&gt;4000,C191&lt;5000),"Máquinas pesadas",
IF(AND(ISNUMBER(C191),C191&gt;5000,C191&lt;6000),"Colhedoras",
IF(AND(ISNUMBER(C191),C191&gt;7000,C191&lt;8000),"Irrigação",
IF(AND(ISNUMBER(C191),C191&gt;8000,C191&lt;9000),"Reboques",IF(AND(ISNUMBER(C191),C191&gt;0,C191&lt;1000),"Veic. Leves","")))))))))))))))))))))</f>
        <v>Reboques</v>
      </c>
      <c r="B191" s="8"/>
      <c r="C191" s="42">
        <v>8003</v>
      </c>
      <c r="D191" s="42">
        <v>9508</v>
      </c>
      <c r="E191" s="43" t="s">
        <v>869</v>
      </c>
      <c r="F191" s="14" t="str">
        <f>IF(ISBLANK(K191), "Apenas Solicitação", "Tem OC")</f>
        <v>Tem OC</v>
      </c>
      <c r="G191" s="42">
        <v>1</v>
      </c>
      <c r="H191" s="2">
        <f>G191-I191</f>
        <v>0</v>
      </c>
      <c r="I191" s="2">
        <v>1</v>
      </c>
      <c r="J191" s="44">
        <v>45758</v>
      </c>
      <c r="K191" s="185">
        <v>45784</v>
      </c>
      <c r="L191" s="44"/>
      <c r="M191" s="44" t="str">
        <f ca="1">IF(OR(N191="", N191=0), "", IF(N191&gt;TODAY(), "No prazo", "Atrasado"))</f>
        <v/>
      </c>
      <c r="N191" s="44" t="str">
        <f>IFERROR(K191 + VALUE(LEFT(L191, FIND(" ", L191) - 1)), "")</f>
        <v/>
      </c>
      <c r="O191" s="3">
        <f>IF(_xlfn.DAYS(K191,J191)&lt;0, "Aguardando OC", _xlfn.DAYS(K191,J191))</f>
        <v>26</v>
      </c>
      <c r="P191" s="191">
        <v>399145</v>
      </c>
      <c r="Q191" s="42">
        <v>1144010</v>
      </c>
      <c r="R191" s="191">
        <v>167228</v>
      </c>
      <c r="S191" s="42">
        <v>727</v>
      </c>
      <c r="T191" s="67" t="s">
        <v>902</v>
      </c>
      <c r="U191" s="45">
        <v>26.77</v>
      </c>
      <c r="V191" s="42">
        <v>12345</v>
      </c>
      <c r="W191" s="47" t="str">
        <f>IFERROR(VLOOKUP(V191, Fornecedores!A:C, 3, FALSE), "")</f>
        <v>LDF LOJÃO DO FERRO</v>
      </c>
      <c r="X191" s="43" t="str">
        <f>IFERROR(VLOOKUP(V191, Fornecedores!A:E, 5, FALSE), "")</f>
        <v>João Pessoa</v>
      </c>
      <c r="Y191" s="43" t="str">
        <f>IFERROR(VLOOKUP(V191, Fornecedores!A:F, 6, FALSE), "")</f>
        <v>PB</v>
      </c>
      <c r="Z191" s="14" t="str">
        <f>IF(H191=0, "Pedido entregue!", "Pendente")</f>
        <v>Pedido entregue!</v>
      </c>
      <c r="AA191" s="59"/>
      <c r="AB191" s="58" t="str">
        <f>IF(Z191="Pedido Entregue!", IF(AA191=1, "Retirado do Almoxarifado", IF(AA191=2, "Material devolvido", "Aguardando retirada")), IF(Z191="Pendente", "Entrega pendente", ""))</f>
        <v>Aguardando retirada</v>
      </c>
      <c r="AC191" s="18">
        <v>1</v>
      </c>
      <c r="AD191" s="18">
        <f>AC191/SUMIF($P:$P,P191,$AC:$AC)</f>
        <v>1</v>
      </c>
      <c r="AE191" s="18">
        <f>IF(R191=0,0,AC191/SUMIF($R:$R,R191,$AC:$AC))</f>
        <v>4.3478260869565216E-2</v>
      </c>
      <c r="AF191" s="18">
        <f>IF(R191=0,1,0)</f>
        <v>0</v>
      </c>
      <c r="AG191" s="18">
        <f>IF(R191=0,#REF!-J191,0)</f>
        <v>0</v>
      </c>
      <c r="AH191" t="str">
        <f>TEXT(J191,"MMMM")</f>
        <v>abril</v>
      </c>
    </row>
    <row r="192" spans="1:34" ht="12.75" hidden="1" customHeight="1" x14ac:dyDescent="0.25">
      <c r="A192" s="90" t="str">
        <f>IF(C192="Oficina Diversos","Oficina Geral",
IF(ISNUMBER(FIND("Estoque - Colhedoras",C192)),"Colhedoras",IF(ISNUMBER(FIND("Caldeiraria",C192)),"Caldeiraria",IF(ISNUMBER(FIND("Borracharia",C192)),"Borracharia",IF(ISNUMBER(FIND("Lubrificação",C192)),"Lubrificação",
IF(ISNUMBER(FIND("Estoque - Carregadeiras",C192)),"Carregadeiras",IF(ISNUMBER(FIND("Estoque - Veic. Leves",C192)),"Veic. Leves",
IF(ISNUMBER(FIND("Estoque - Caminhões",C192)),"Caminhões",IF(ISNUMBER(FIND("Estoque - Transbordos",C192)),"Transbordos",
IF(ISNUMBER(FIND("Estoque - Tratores",C192)),"Tratores",
IF(ISNUMBER(FIND("Estoque - Máquinas pesadas",C192)),"Máquinas pesadas",
IF(ISNUMBER(FIND("Estoque - Reboques",C192)),"Reboques",
IF(C192="Estoque","Estoque",
IF(AND(ISNUMBER(C192),C192&gt;1000,C192&lt;2000),"Caminhões",
IF(AND(ISNUMBER(C192),C192&gt;2000,C192&lt;3000),"Tratores",
IF(AND(ISNUMBER(C192),C192&gt;3000,C192&lt;4000),"Carregadeiras",
IF(AND(ISNUMBER(C192),C192&gt;4000,C192&lt;5000),"Máquinas pesadas",
IF(AND(ISNUMBER(C192),C192&gt;5000,C192&lt;6000),"Colhedoras",
IF(AND(ISNUMBER(C192),C192&gt;7000,C192&lt;8000),"Irrigação",
IF(AND(ISNUMBER(C192),C192&gt;8000,C192&lt;9000),"Reboques",IF(AND(ISNUMBER(C192),C192&gt;0,C192&lt;1000),"Veic. Leves","")))))))))))))))))))))</f>
        <v>Reboques</v>
      </c>
      <c r="B192" s="8"/>
      <c r="C192" s="42">
        <v>8004</v>
      </c>
      <c r="D192" s="42">
        <v>9508</v>
      </c>
      <c r="E192" s="43" t="s">
        <v>869</v>
      </c>
      <c r="F192" s="14" t="str">
        <f>IF(ISBLANK(K192), "Apenas Solicitação", "Tem OC")</f>
        <v>Tem OC</v>
      </c>
      <c r="G192" s="42">
        <v>1</v>
      </c>
      <c r="H192" s="2">
        <f>G192-I192</f>
        <v>0</v>
      </c>
      <c r="I192" s="2">
        <v>1</v>
      </c>
      <c r="J192" s="44">
        <v>45758</v>
      </c>
      <c r="K192" s="185">
        <v>45784</v>
      </c>
      <c r="L192" s="44"/>
      <c r="M192" s="44" t="str">
        <f ca="1">IF(OR(N192="", N192=0), "", IF(N192&gt;TODAY(), "No prazo", "Atrasado"))</f>
        <v/>
      </c>
      <c r="N192" s="44" t="str">
        <f>IFERROR(K192 + VALUE(LEFT(L192, FIND(" ", L192) - 1)), "")</f>
        <v/>
      </c>
      <c r="O192" s="3">
        <f>IF(_xlfn.DAYS(K192,J192)&lt;0, "Aguardando OC", _xlfn.DAYS(K192,J192))</f>
        <v>26</v>
      </c>
      <c r="P192" s="191">
        <v>399153</v>
      </c>
      <c r="Q192" s="42">
        <v>1144011</v>
      </c>
      <c r="R192" s="191">
        <v>167228</v>
      </c>
      <c r="S192" s="42">
        <v>727</v>
      </c>
      <c r="T192" s="67" t="s">
        <v>902</v>
      </c>
      <c r="U192" s="45">
        <v>26.77</v>
      </c>
      <c r="V192" s="42">
        <v>12345</v>
      </c>
      <c r="W192" s="47" t="str">
        <f>IFERROR(VLOOKUP(V192, Fornecedores!A:C, 3, FALSE), "")</f>
        <v>LDF LOJÃO DO FERRO</v>
      </c>
      <c r="X192" s="43" t="str">
        <f>IFERROR(VLOOKUP(V192, Fornecedores!A:E, 5, FALSE), "")</f>
        <v>João Pessoa</v>
      </c>
      <c r="Y192" s="43" t="str">
        <f>IFERROR(VLOOKUP(V192, Fornecedores!A:F, 6, FALSE), "")</f>
        <v>PB</v>
      </c>
      <c r="Z192" s="14" t="str">
        <f>IF(H192=0, "Pedido entregue!", "Pendente")</f>
        <v>Pedido entregue!</v>
      </c>
      <c r="AA192" s="59"/>
      <c r="AB192" s="58" t="str">
        <f>IF(Z192="Pedido Entregue!", IF(AA192=1, "Retirado do Almoxarifado", IF(AA192=2, "Material devolvido", "Aguardando retirada")), IF(Z192="Pendente", "Entrega pendente", ""))</f>
        <v>Aguardando retirada</v>
      </c>
      <c r="AC192" s="18">
        <v>1</v>
      </c>
      <c r="AD192" s="18">
        <f>AC192/SUMIF($P:$P,P192,$AC:$AC)</f>
        <v>1</v>
      </c>
      <c r="AE192" s="18">
        <f>IF(R192=0,0,AC192/SUMIF($R:$R,R192,$AC:$AC))</f>
        <v>4.3478260869565216E-2</v>
      </c>
      <c r="AF192" s="18">
        <f>IF(R192=0,1,0)</f>
        <v>0</v>
      </c>
      <c r="AG192" s="18">
        <f>IF(R192=0,#REF!-J192,0)</f>
        <v>0</v>
      </c>
      <c r="AH192" t="str">
        <f>TEXT(J192,"MMMM")</f>
        <v>abril</v>
      </c>
    </row>
    <row r="193" spans="1:34" ht="12.75" hidden="1" customHeight="1" x14ac:dyDescent="0.25">
      <c r="A193" s="90" t="str">
        <f>IF(C193="Oficina Diversos","Oficina Geral",
IF(ISNUMBER(FIND("Estoque - Colhedoras",C193)),"Colhedoras",IF(ISNUMBER(FIND("Caldeiraria",C193)),"Caldeiraria",IF(ISNUMBER(FIND("Borracharia",C193)),"Borracharia",IF(ISNUMBER(FIND("Lubrificação",C193)),"Lubrificação",
IF(ISNUMBER(FIND("Estoque - Carregadeiras",C193)),"Carregadeiras",IF(ISNUMBER(FIND("Estoque - Veic. Leves",C193)),"Veic. Leves",
IF(ISNUMBER(FIND("Estoque - Caminhões",C193)),"Caminhões",IF(ISNUMBER(FIND("Estoque - Transbordos",C193)),"Transbordos",
IF(ISNUMBER(FIND("Estoque - Tratores",C193)),"Tratores",
IF(ISNUMBER(FIND("Estoque - Máquinas pesadas",C193)),"Máquinas pesadas",
IF(ISNUMBER(FIND("Estoque - Reboques",C193)),"Reboques",
IF(C193="Estoque","Estoque",
IF(AND(ISNUMBER(C193),C193&gt;1000,C193&lt;2000),"Caminhões",
IF(AND(ISNUMBER(C193),C193&gt;2000,C193&lt;3000),"Tratores",
IF(AND(ISNUMBER(C193),C193&gt;3000,C193&lt;4000),"Carregadeiras",
IF(AND(ISNUMBER(C193),C193&gt;4000,C193&lt;5000),"Máquinas pesadas",
IF(AND(ISNUMBER(C193),C193&gt;5000,C193&lt;6000),"Colhedoras",
IF(AND(ISNUMBER(C193),C193&gt;7000,C193&lt;8000),"Irrigação",
IF(AND(ISNUMBER(C193),C193&gt;8000,C193&lt;9000),"Reboques",IF(AND(ISNUMBER(C193),C193&gt;0,C193&lt;1000),"Veic. Leves","")))))))))))))))))))))</f>
        <v>Reboques</v>
      </c>
      <c r="B193" s="8"/>
      <c r="C193" s="42">
        <v>8006</v>
      </c>
      <c r="D193" s="42">
        <v>9508</v>
      </c>
      <c r="E193" s="43" t="s">
        <v>869</v>
      </c>
      <c r="F193" s="14" t="str">
        <f>IF(ISBLANK(K193), "Apenas Solicitação", "Tem OC")</f>
        <v>Tem OC</v>
      </c>
      <c r="G193" s="42">
        <v>1</v>
      </c>
      <c r="H193" s="2">
        <f>G193-I193</f>
        <v>0</v>
      </c>
      <c r="I193" s="2">
        <v>1</v>
      </c>
      <c r="J193" s="44">
        <v>45758</v>
      </c>
      <c r="K193" s="185">
        <v>45784</v>
      </c>
      <c r="L193" s="44"/>
      <c r="M193" s="44" t="str">
        <f ca="1">IF(OR(N193="", N193=0), "", IF(N193&gt;TODAY(), "No prazo", "Atrasado"))</f>
        <v/>
      </c>
      <c r="N193" s="44" t="str">
        <f>IFERROR(K193 + VALUE(LEFT(L193, FIND(" ", L193) - 1)), "")</f>
        <v/>
      </c>
      <c r="O193" s="3">
        <f>IF(_xlfn.DAYS(K193,J193)&lt;0, "Aguardando OC", _xlfn.DAYS(K193,J193))</f>
        <v>26</v>
      </c>
      <c r="P193" s="191">
        <v>399159</v>
      </c>
      <c r="Q193" s="42">
        <v>1144012</v>
      </c>
      <c r="R193" s="191">
        <v>167228</v>
      </c>
      <c r="S193" s="42">
        <v>727</v>
      </c>
      <c r="T193" s="67" t="s">
        <v>902</v>
      </c>
      <c r="U193" s="45">
        <v>26.77</v>
      </c>
      <c r="V193" s="42">
        <v>12345</v>
      </c>
      <c r="W193" s="47" t="str">
        <f>IFERROR(VLOOKUP(V193, Fornecedores!A:C, 3, FALSE), "")</f>
        <v>LDF LOJÃO DO FERRO</v>
      </c>
      <c r="X193" s="43" t="str">
        <f>IFERROR(VLOOKUP(V193, Fornecedores!A:E, 5, FALSE), "")</f>
        <v>João Pessoa</v>
      </c>
      <c r="Y193" s="43" t="str">
        <f>IFERROR(VLOOKUP(V193, Fornecedores!A:F, 6, FALSE), "")</f>
        <v>PB</v>
      </c>
      <c r="Z193" s="14" t="str">
        <f>IF(H193=0, "Pedido entregue!", "Pendente")</f>
        <v>Pedido entregue!</v>
      </c>
      <c r="AA193" s="59"/>
      <c r="AB193" s="58" t="str">
        <f>IF(Z193="Pedido Entregue!", IF(AA193=1, "Retirado do Almoxarifado", IF(AA193=2, "Material devolvido", "Aguardando retirada")), IF(Z193="Pendente", "Entrega pendente", ""))</f>
        <v>Aguardando retirada</v>
      </c>
      <c r="AC193" s="18">
        <v>1</v>
      </c>
      <c r="AD193" s="18">
        <f>AC193/SUMIF($P:$P,P193,$AC:$AC)</f>
        <v>1</v>
      </c>
      <c r="AE193" s="18">
        <f>IF(R193=0,0,AC193/SUMIF($R:$R,R193,$AC:$AC))</f>
        <v>4.3478260869565216E-2</v>
      </c>
      <c r="AF193" s="18">
        <f>IF(R193=0,1,0)</f>
        <v>0</v>
      </c>
      <c r="AG193" s="18">
        <f>IF(R193=0,#REF!-J193,0)</f>
        <v>0</v>
      </c>
      <c r="AH193" t="str">
        <f>TEXT(J193,"MMMM")</f>
        <v>abril</v>
      </c>
    </row>
    <row r="194" spans="1:34" ht="12.75" hidden="1" customHeight="1" x14ac:dyDescent="0.25">
      <c r="A194" s="90" t="str">
        <f>IF(C194="Oficina Diversos","Oficina Geral",
IF(ISNUMBER(FIND("Estoque - Colhedoras",C194)),"Colhedoras",IF(ISNUMBER(FIND("Caldeiraria",C194)),"Caldeiraria",IF(ISNUMBER(FIND("Borracharia",C194)),"Borracharia",IF(ISNUMBER(FIND("Lubrificação",C194)),"Lubrificação",
IF(ISNUMBER(FIND("Estoque - Carregadeiras",C194)),"Carregadeiras",IF(ISNUMBER(FIND("Estoque - Veic. Leves",C194)),"Veic. Leves",
IF(ISNUMBER(FIND("Estoque - Caminhões",C194)),"Caminhões",IF(ISNUMBER(FIND("Estoque - Transbordos",C194)),"Transbordos",
IF(ISNUMBER(FIND("Estoque - Tratores",C194)),"Tratores",
IF(ISNUMBER(FIND("Estoque - Máquinas pesadas",C194)),"Máquinas pesadas",
IF(ISNUMBER(FIND("Estoque - Reboques",C194)),"Reboques",
IF(C194="Estoque","Estoque",
IF(AND(ISNUMBER(C194),C194&gt;1000,C194&lt;2000),"Caminhões",
IF(AND(ISNUMBER(C194),C194&gt;2000,C194&lt;3000),"Tratores",
IF(AND(ISNUMBER(C194),C194&gt;3000,C194&lt;4000),"Carregadeiras",
IF(AND(ISNUMBER(C194),C194&gt;4000,C194&lt;5000),"Máquinas pesadas",
IF(AND(ISNUMBER(C194),C194&gt;5000,C194&lt;6000),"Colhedoras",
IF(AND(ISNUMBER(C194),C194&gt;7000,C194&lt;8000),"Irrigação",
IF(AND(ISNUMBER(C194),C194&gt;8000,C194&lt;9000),"Reboques",IF(AND(ISNUMBER(C194),C194&gt;0,C194&lt;1000),"Veic. Leves","")))))))))))))))))))))</f>
        <v>Reboques</v>
      </c>
      <c r="B194" s="8"/>
      <c r="C194" s="42">
        <v>8008</v>
      </c>
      <c r="D194" s="42">
        <v>9508</v>
      </c>
      <c r="E194" s="43" t="s">
        <v>869</v>
      </c>
      <c r="F194" s="14" t="str">
        <f>IF(ISBLANK(K194), "Apenas Solicitação", "Tem OC")</f>
        <v>Tem OC</v>
      </c>
      <c r="G194" s="42">
        <v>1</v>
      </c>
      <c r="H194" s="2">
        <f>G194-I194</f>
        <v>0</v>
      </c>
      <c r="I194" s="2">
        <v>1</v>
      </c>
      <c r="J194" s="44">
        <v>45758</v>
      </c>
      <c r="K194" s="185">
        <v>45784</v>
      </c>
      <c r="L194" s="44"/>
      <c r="M194" s="44" t="str">
        <f ca="1">IF(OR(N194="", N194=0), "", IF(N194&gt;TODAY(), "No prazo", "Atrasado"))</f>
        <v/>
      </c>
      <c r="N194" s="44" t="str">
        <f>IFERROR(K194 + VALUE(LEFT(L194, FIND(" ", L194) - 1)), "")</f>
        <v/>
      </c>
      <c r="O194" s="3">
        <f>IF(_xlfn.DAYS(K194,J194)&lt;0, "Aguardando OC", _xlfn.DAYS(K194,J194))</f>
        <v>26</v>
      </c>
      <c r="P194" s="191">
        <v>399165</v>
      </c>
      <c r="Q194" s="42">
        <v>1144013</v>
      </c>
      <c r="R194" s="191">
        <v>167228</v>
      </c>
      <c r="S194" s="42">
        <v>727</v>
      </c>
      <c r="T194" s="67" t="s">
        <v>902</v>
      </c>
      <c r="U194" s="45">
        <v>26.77</v>
      </c>
      <c r="V194" s="42">
        <v>12345</v>
      </c>
      <c r="W194" s="47" t="str">
        <f>IFERROR(VLOOKUP(V194, Fornecedores!A:C, 3, FALSE), "")</f>
        <v>LDF LOJÃO DO FERRO</v>
      </c>
      <c r="X194" s="43" t="str">
        <f>IFERROR(VLOOKUP(V194, Fornecedores!A:E, 5, FALSE), "")</f>
        <v>João Pessoa</v>
      </c>
      <c r="Y194" s="43" t="str">
        <f>IFERROR(VLOOKUP(V194, Fornecedores!A:F, 6, FALSE), "")</f>
        <v>PB</v>
      </c>
      <c r="Z194" s="14" t="str">
        <f>IF(H194=0, "Pedido entregue!", "Pendente")</f>
        <v>Pedido entregue!</v>
      </c>
      <c r="AA194" s="59"/>
      <c r="AB194" s="58" t="str">
        <f>IF(Z194="Pedido Entregue!", IF(AA194=1, "Retirado do Almoxarifado", IF(AA194=2, "Material devolvido", "Aguardando retirada")), IF(Z194="Pendente", "Entrega pendente", ""))</f>
        <v>Aguardando retirada</v>
      </c>
      <c r="AC194" s="18">
        <v>1</v>
      </c>
      <c r="AD194" s="18">
        <f>AC194/SUMIF($P:$P,P194,$AC:$AC)</f>
        <v>1</v>
      </c>
      <c r="AE194" s="18">
        <f>IF(R194=0,0,AC194/SUMIF($R:$R,R194,$AC:$AC))</f>
        <v>4.3478260869565216E-2</v>
      </c>
      <c r="AF194" s="18">
        <f>IF(R194=0,1,0)</f>
        <v>0</v>
      </c>
      <c r="AG194" s="18">
        <f>IF(R194=0,#REF!-J194,0)</f>
        <v>0</v>
      </c>
      <c r="AH194" t="str">
        <f>TEXT(J194,"MMMM")</f>
        <v>abril</v>
      </c>
    </row>
    <row r="195" spans="1:34" ht="12.75" customHeight="1" x14ac:dyDescent="0.25">
      <c r="A195" s="90" t="str">
        <f>IF(C195="Oficina Diversos","Oficina Geral",
IF(ISNUMBER(FIND("Estoque - Colhedoras",C195)),"Colhedoras",IF(ISNUMBER(FIND("Caldeiraria",C195)),"Caldeiraria",IF(ISNUMBER(FIND("Borracharia",C195)),"Borracharia",IF(ISNUMBER(FIND("Lubrificação",C195)),"Lubrificação",
IF(ISNUMBER(FIND("Estoque - Carregadeiras",C195)),"Carregadeiras",IF(ISNUMBER(FIND("Estoque - Veic. Leves",C195)),"Veic. Leves",
IF(ISNUMBER(FIND("Estoque - Caminhões",C195)),"Caminhões",IF(ISNUMBER(FIND("Estoque - Transbordos",C195)),"Transbordos",
IF(ISNUMBER(FIND("Estoque - Tratores",C195)),"Tratores",
IF(ISNUMBER(FIND("Estoque - Máquinas pesadas",C195)),"Máquinas pesadas",
IF(ISNUMBER(FIND("Estoque - Reboques",C195)),"Reboques",
IF(C195="Estoque","Estoque",
IF(AND(ISNUMBER(C195),C195&gt;1000,C195&lt;2000),"Caminhões",
IF(AND(ISNUMBER(C195),C195&gt;2000,C195&lt;3000),"Tratores",
IF(AND(ISNUMBER(C195),C195&gt;3000,C195&lt;4000),"Carregadeiras",
IF(AND(ISNUMBER(C195),C195&gt;4000,C195&lt;5000),"Máquinas pesadas",
IF(AND(ISNUMBER(C195),C195&gt;5000,C195&lt;6000),"Colhedoras",
IF(AND(ISNUMBER(C195),C195&gt;7000,C195&lt;8000),"Irrigação",
IF(AND(ISNUMBER(C195),C195&gt;8000,C195&lt;9000),"Reboques",IF(AND(ISNUMBER(C195),C195&gt;0,C195&lt;1000),"Veic. Leves","")))))))))))))))))))))</f>
        <v>Tratores</v>
      </c>
      <c r="B195" s="210"/>
      <c r="C195" s="126">
        <v>2025</v>
      </c>
      <c r="D195" s="2">
        <v>9611</v>
      </c>
      <c r="E195" s="3" t="s">
        <v>20389</v>
      </c>
      <c r="F195" s="101" t="str">
        <f>IF(ISBLANK(K195), "Apenas Solicitação", "Tem OC")</f>
        <v>Apenas Solicitação</v>
      </c>
      <c r="G195" s="2">
        <v>2</v>
      </c>
      <c r="H195" s="113">
        <f>G195-I195</f>
        <v>2</v>
      </c>
      <c r="I195" s="113"/>
      <c r="J195" s="4">
        <v>45820</v>
      </c>
      <c r="K195" s="14"/>
      <c r="L195" s="3"/>
      <c r="M195" s="104" t="str">
        <f ca="1">IF(OR(N195="", N195=0), "", IF(N195&gt;TODAY(), "No prazo", "Atrasado"))</f>
        <v/>
      </c>
      <c r="N195" s="104" t="str">
        <f>IFERROR(K195 + VALUE(LEFT(L195, FIND(" ", L195) - 1)), "")</f>
        <v/>
      </c>
      <c r="O195" s="105" t="str">
        <f>IF(_xlfn.DAYS(K195,J195)&lt;0, "Aguardando OC", _xlfn.DAYS(K195,J195))</f>
        <v>Aguardando OC</v>
      </c>
      <c r="P195" s="14">
        <v>407130</v>
      </c>
      <c r="Q195" s="55"/>
      <c r="R195" s="14">
        <v>0</v>
      </c>
      <c r="S195" s="2">
        <v>221</v>
      </c>
      <c r="T195" s="65" t="s">
        <v>1029</v>
      </c>
      <c r="U195" s="21">
        <v>1.73</v>
      </c>
      <c r="V195" s="2"/>
      <c r="W195" s="117" t="str">
        <f>IFERROR(VLOOKUP(V195, Fornecedores!A:C, 3, FALSE), "")</f>
        <v/>
      </c>
      <c r="X195" s="105" t="str">
        <f>IFERROR(VLOOKUP(V195, Fornecedores!A:E, 5, FALSE), "")</f>
        <v/>
      </c>
      <c r="Y195" s="105" t="str">
        <f>IFERROR(VLOOKUP(V195, Fornecedores!A:F, 6, FALSE), "")</f>
        <v/>
      </c>
      <c r="Z195" s="101" t="str">
        <f>IF(H195=0, "Pedido entregue!", "Pendente")</f>
        <v>Pendente</v>
      </c>
      <c r="AA195" s="119"/>
      <c r="AB195" s="132" t="str">
        <f>IF(Z195="Pedido Entregue!", IF(AA195=1, "Retirado do Almoxarifado", IF(AA195=2, "Material devolvido", "Aguardando retirada")), IF(Z195="Pendente", "Entrega pendente", ""))</f>
        <v>Entrega pendente</v>
      </c>
      <c r="AC195" s="18">
        <v>1</v>
      </c>
      <c r="AD195" s="18">
        <f>AC195/SUMIF($P:$P,P195,$AC:$AC)</f>
        <v>1</v>
      </c>
      <c r="AE195" s="18">
        <f>IF(R195=0,0,AC195/SUMIF($R:$R,R195,$AC:$AC))</f>
        <v>0</v>
      </c>
      <c r="AF195" s="18">
        <f>IF(R195=0,1,0)</f>
        <v>1</v>
      </c>
      <c r="AH195" t="str">
        <f>TEXT(J195,"MMMM")</f>
        <v>junho</v>
      </c>
    </row>
    <row r="196" spans="1:34" ht="12.75" customHeight="1" x14ac:dyDescent="0.25">
      <c r="A196" s="90" t="str">
        <f>IF(C196="Oficina Diversos","Oficina Geral",
IF(ISNUMBER(FIND("Estoque - Colhedoras",C196)),"Colhedoras",IF(ISNUMBER(FIND("Caldeiraria",C196)),"Caldeiraria",IF(ISNUMBER(FIND("Borracharia",C196)),"Borracharia",IF(ISNUMBER(FIND("Lubrificação",C196)),"Lubrificação",
IF(ISNUMBER(FIND("Estoque - Carregadeiras",C196)),"Carregadeiras",IF(ISNUMBER(FIND("Estoque - Veic. Leves",C196)),"Veic. Leves",
IF(ISNUMBER(FIND("Estoque - Caminhões",C196)),"Caminhões",IF(ISNUMBER(FIND("Estoque - Transbordos",C196)),"Transbordos",
IF(ISNUMBER(FIND("Estoque - Tratores",C196)),"Tratores",
IF(ISNUMBER(FIND("Estoque - Máquinas pesadas",C196)),"Máquinas pesadas",
IF(ISNUMBER(FIND("Estoque - Reboques",C196)),"Reboques",
IF(C196="Estoque","Estoque",
IF(AND(ISNUMBER(C196),C196&gt;1000,C196&lt;2000),"Caminhões",
IF(AND(ISNUMBER(C196),C196&gt;2000,C196&lt;3000),"Tratores",
IF(AND(ISNUMBER(C196),C196&gt;3000,C196&lt;4000),"Carregadeiras",
IF(AND(ISNUMBER(C196),C196&gt;4000,C196&lt;5000),"Máquinas pesadas",
IF(AND(ISNUMBER(C196),C196&gt;5000,C196&lt;6000),"Colhedoras",
IF(AND(ISNUMBER(C196),C196&gt;7000,C196&lt;8000),"Irrigação",
IF(AND(ISNUMBER(C196),C196&gt;8000,C196&lt;9000),"Reboques",IF(AND(ISNUMBER(C196),C196&gt;0,C196&lt;1000),"Veic. Leves","")))))))))))))))))))))</f>
        <v>Tratores</v>
      </c>
      <c r="B196" s="215"/>
      <c r="C196" s="226">
        <v>2027</v>
      </c>
      <c r="D196" s="139">
        <v>9611</v>
      </c>
      <c r="E196" s="141" t="s">
        <v>20389</v>
      </c>
      <c r="F196" s="101" t="str">
        <f>IF(ISBLANK(K196), "Apenas Solicitação", "Tem OC")</f>
        <v>Apenas Solicitação</v>
      </c>
      <c r="G196" s="139">
        <v>2</v>
      </c>
      <c r="H196" s="113">
        <f>G196-I196</f>
        <v>2</v>
      </c>
      <c r="I196" s="113"/>
      <c r="J196" s="142">
        <v>45821</v>
      </c>
      <c r="K196" s="199"/>
      <c r="L196" s="141"/>
      <c r="M196" s="104" t="str">
        <f ca="1">IF(OR(N196="", N196=0), "", IF(N196&gt;TODAY(), "No prazo", "Atrasado"))</f>
        <v/>
      </c>
      <c r="N196" s="104" t="str">
        <f>IFERROR(K196 + VALUE(LEFT(L196, FIND(" ", L196) - 1)), "")</f>
        <v/>
      </c>
      <c r="O196" s="105" t="str">
        <f>IF(_xlfn.DAYS(K196,J196)&lt;0, "Aguardando OC", _xlfn.DAYS(K196,J196))</f>
        <v>Aguardando OC</v>
      </c>
      <c r="P196" s="199">
        <v>407340</v>
      </c>
      <c r="Q196" s="55"/>
      <c r="R196" s="199">
        <v>0</v>
      </c>
      <c r="S196" s="139">
        <v>221</v>
      </c>
      <c r="T196" s="65" t="s">
        <v>1029</v>
      </c>
      <c r="U196" s="165">
        <v>1.73</v>
      </c>
      <c r="V196" s="139"/>
      <c r="W196" s="117" t="str">
        <f>IFERROR(VLOOKUP(V196, Fornecedores!A:C, 3, FALSE), "")</f>
        <v/>
      </c>
      <c r="X196" s="105" t="str">
        <f>IFERROR(VLOOKUP(V196, Fornecedores!A:E, 5, FALSE), "")</f>
        <v/>
      </c>
      <c r="Y196" s="105" t="str">
        <f>IFERROR(VLOOKUP(V196, Fornecedores!A:F, 6, FALSE), "")</f>
        <v/>
      </c>
      <c r="Z196" s="101" t="str">
        <f>IF(H196=0, "Pedido entregue!", "Pendente")</f>
        <v>Pendente</v>
      </c>
      <c r="AA196" s="119"/>
      <c r="AB196" s="132" t="str">
        <f>IF(Z196="Pedido Entregue!", IF(AA196=1, "Retirado do Almoxarifado", IF(AA196=2, "Material devolvido", "Aguardando retirada")), IF(Z196="Pendente", "Entrega pendente", ""))</f>
        <v>Entrega pendente</v>
      </c>
      <c r="AC196" s="18">
        <v>1</v>
      </c>
      <c r="AD196" s="18">
        <f>AC196/SUMIF($P:$P,P196,$AC:$AC)</f>
        <v>1</v>
      </c>
      <c r="AE196" s="18">
        <f>IF(R196=0,0,AC196/SUMIF($R:$R,R196,$AC:$AC))</f>
        <v>0</v>
      </c>
      <c r="AF196" s="18">
        <f>IF(R196=0,1,0)</f>
        <v>1</v>
      </c>
      <c r="AH196" t="str">
        <f>TEXT(J196,"MMMM")</f>
        <v>junho</v>
      </c>
    </row>
    <row r="197" spans="1:34" ht="12.75" hidden="1" customHeight="1" x14ac:dyDescent="0.25">
      <c r="A197" s="90" t="str">
        <f>IF(C197="Oficina Diversos","Oficina Geral",
IF(ISNUMBER(FIND("Estoque - Colhedoras",C197)),"Colhedoras",IF(ISNUMBER(FIND("Caldeiraria",C197)),"Caldeiraria",IF(ISNUMBER(FIND("Borracharia",C197)),"Borracharia",IF(ISNUMBER(FIND("Lubrificação",C197)),"Lubrificação",
IF(ISNUMBER(FIND("Estoque - Carregadeiras",C197)),"Carregadeiras",IF(ISNUMBER(FIND("Estoque - Veic. Leves",C197)),"Veic. Leves",
IF(ISNUMBER(FIND("Estoque - Caminhões",C197)),"Caminhões",IF(ISNUMBER(FIND("Estoque - Transbordos",C197)),"Transbordos",
IF(ISNUMBER(FIND("Estoque - Tratores",C197)),"Tratores",
IF(ISNUMBER(FIND("Estoque - Máquinas pesadas",C197)),"Máquinas pesadas",
IF(ISNUMBER(FIND("Estoque - Reboques",C197)),"Reboques",
IF(C197="Estoque","Estoque",
IF(AND(ISNUMBER(C197),C197&gt;1000,C197&lt;2000),"Caminhões",
IF(AND(ISNUMBER(C197),C197&gt;2000,C197&lt;3000),"Tratores",
IF(AND(ISNUMBER(C197),C197&gt;3000,C197&lt;4000),"Carregadeiras",
IF(AND(ISNUMBER(C197),C197&gt;4000,C197&lt;5000),"Máquinas pesadas",
IF(AND(ISNUMBER(C197),C197&gt;5000,C197&lt;6000),"Colhedoras",
IF(AND(ISNUMBER(C197),C197&gt;7000,C197&lt;8000),"Irrigação",
IF(AND(ISNUMBER(C197),C197&gt;8000,C197&lt;9000),"Reboques",IF(AND(ISNUMBER(C197),C197&gt;0,C197&lt;1000),"Veic. Leves","")))))))))))))))))))))</f>
        <v>Caldeiraria</v>
      </c>
      <c r="B197" s="218"/>
      <c r="C197" s="69" t="s">
        <v>1093</v>
      </c>
      <c r="D197" s="69">
        <v>9656</v>
      </c>
      <c r="E197" s="70" t="s">
        <v>20089</v>
      </c>
      <c r="F197" s="14" t="str">
        <f>IF(ISBLANK(K197), "Apenas Solicitação", "Tem OC")</f>
        <v>Tem OC</v>
      </c>
      <c r="G197" s="69">
        <v>10</v>
      </c>
      <c r="H197" s="2">
        <f>G197-I197</f>
        <v>0</v>
      </c>
      <c r="I197" s="2">
        <v>10</v>
      </c>
      <c r="J197" s="71">
        <v>45796</v>
      </c>
      <c r="K197" s="186">
        <v>45804</v>
      </c>
      <c r="L197" s="70" t="s">
        <v>20152</v>
      </c>
      <c r="M197" s="44" t="str">
        <f ca="1">IF(OR(N197="", N197=0), "", IF(N197&gt;TODAY(), "No prazo", "Atrasado"))</f>
        <v>Atrasado</v>
      </c>
      <c r="N197" s="44">
        <f>IFERROR(K197 + VALUE(LEFT(L197, FIND(" ", L197) - 1)), "")</f>
        <v>45805</v>
      </c>
      <c r="O197" s="3">
        <f>IF(_xlfn.DAYS(K197,J197)&lt;0, "Aguardando OC", _xlfn.DAYS(K197,J197))</f>
        <v>8</v>
      </c>
      <c r="P197" s="195">
        <v>403450</v>
      </c>
      <c r="Q197" s="55"/>
      <c r="R197" s="195">
        <v>168236</v>
      </c>
      <c r="S197" s="69">
        <v>221</v>
      </c>
      <c r="T197" s="65" t="s">
        <v>1029</v>
      </c>
      <c r="U197" s="120">
        <v>2400</v>
      </c>
      <c r="V197" s="69">
        <v>12345</v>
      </c>
      <c r="W197" s="47" t="str">
        <f>IFERROR(VLOOKUP(V197, Fornecedores!A:C, 3, FALSE), "")</f>
        <v>LDF LOJÃO DO FERRO</v>
      </c>
      <c r="X197" s="43" t="str">
        <f>IFERROR(VLOOKUP(V197, Fornecedores!A:E, 5, FALSE), "")</f>
        <v>João Pessoa</v>
      </c>
      <c r="Y197" s="43" t="str">
        <f>IFERROR(VLOOKUP(V197, Fornecedores!A:F, 6, FALSE), "")</f>
        <v>PB</v>
      </c>
      <c r="Z197" s="14" t="str">
        <f>IF(H197=0, "Pedido entregue!", "Pendente")</f>
        <v>Pedido entregue!</v>
      </c>
      <c r="AA197" s="49"/>
      <c r="AB197" s="58" t="str">
        <f>IF(Z197="Pedido Entregue!", IF(AA197=1, "Retirado do Almoxarifado", IF(AA197=2, "Material devolvido", "Aguardando retirada")), IF(Z197="Pendente", "Entrega pendente", ""))</f>
        <v>Aguardando retirada</v>
      </c>
      <c r="AC197" s="18">
        <v>1</v>
      </c>
      <c r="AD197" s="18">
        <f>AC197/SUMIF($P:$P,P197,$AC:$AC)</f>
        <v>1</v>
      </c>
      <c r="AE197" s="18">
        <f>IF(R197=0,0,AC197/SUMIF($R:$R,R197,$AC:$AC))</f>
        <v>1</v>
      </c>
      <c r="AF197" s="18">
        <f>IF(R197=0,1,0)</f>
        <v>0</v>
      </c>
      <c r="AH197" t="str">
        <f>TEXT(J197,"MMMM")</f>
        <v>maio</v>
      </c>
    </row>
    <row r="198" spans="1:34" ht="12.75" customHeight="1" x14ac:dyDescent="0.25">
      <c r="A198" s="90" t="str">
        <f>IF(C198="Oficina Diversos","Oficina Geral",
IF(ISNUMBER(FIND("Estoque - Colhedoras",C198)),"Colhedoras",IF(ISNUMBER(FIND("Caldeiraria",C198)),"Caldeiraria",IF(ISNUMBER(FIND("Borracharia",C198)),"Borracharia",IF(ISNUMBER(FIND("Lubrificação",C198)),"Lubrificação",
IF(ISNUMBER(FIND("Estoque - Carregadeiras",C198)),"Carregadeiras",IF(ISNUMBER(FIND("Estoque - Veic. Leves",C198)),"Veic. Leves",
IF(ISNUMBER(FIND("Estoque - Caminhões",C198)),"Caminhões",IF(ISNUMBER(FIND("Estoque - Transbordos",C198)),"Transbordos",
IF(ISNUMBER(FIND("Estoque - Tratores",C198)),"Tratores",
IF(ISNUMBER(FIND("Estoque - Máquinas pesadas",C198)),"Máquinas pesadas",
IF(ISNUMBER(FIND("Estoque - Reboques",C198)),"Reboques",
IF(C198="Estoque","Estoque",
IF(AND(ISNUMBER(C198),C198&gt;1000,C198&lt;2000),"Caminhões",
IF(AND(ISNUMBER(C198),C198&gt;2000,C198&lt;3000),"Tratores",
IF(AND(ISNUMBER(C198),C198&gt;3000,C198&lt;4000),"Carregadeiras",
IF(AND(ISNUMBER(C198),C198&gt;4000,C198&lt;5000),"Máquinas pesadas",
IF(AND(ISNUMBER(C198),C198&gt;5000,C198&lt;6000),"Colhedoras",
IF(AND(ISNUMBER(C198),C198&gt;7000,C198&lt;8000),"Irrigação",
IF(AND(ISNUMBER(C198),C198&gt;8000,C198&lt;9000),"Reboques",IF(AND(ISNUMBER(C198),C198&gt;0,C198&lt;1000),"Veic. Leves","")))))))))))))))))))))</f>
        <v>Caldeiraria</v>
      </c>
      <c r="B198" s="111"/>
      <c r="C198" s="171" t="s">
        <v>1093</v>
      </c>
      <c r="D198" s="170">
        <v>9656</v>
      </c>
      <c r="E198" s="173" t="s">
        <v>20089</v>
      </c>
      <c r="F198" s="101" t="str">
        <f>IF(ISBLANK(K198), "Apenas Solicitação", "Tem OC")</f>
        <v>Tem OC</v>
      </c>
      <c r="G198" s="170">
        <v>20</v>
      </c>
      <c r="H198" s="113">
        <f>G198-I198</f>
        <v>20</v>
      </c>
      <c r="I198" s="113"/>
      <c r="J198" s="174">
        <v>45846</v>
      </c>
      <c r="K198" s="213">
        <v>45850</v>
      </c>
      <c r="L198" s="173" t="s">
        <v>20151</v>
      </c>
      <c r="M198" s="104" t="str">
        <f ca="1">IF(OR(N198="", N198=0), "", IF(N198&gt;TODAY(), "No prazo", "Atrasado"))</f>
        <v>Atrasado</v>
      </c>
      <c r="N198" s="104">
        <f>IFERROR(K198 + VALUE(LEFT(L198, FIND(" ", L198) - 1)), "")</f>
        <v>45850</v>
      </c>
      <c r="O198" s="105">
        <f>IF(_xlfn.DAYS(K198,J198)&lt;0, "Aguardando OC", _xlfn.DAYS(K198,J198))</f>
        <v>4</v>
      </c>
      <c r="P198" s="201">
        <v>410730</v>
      </c>
      <c r="Q198" s="55"/>
      <c r="R198" s="212">
        <v>170835</v>
      </c>
      <c r="S198" s="2">
        <v>221</v>
      </c>
      <c r="T198" s="65" t="s">
        <v>1029</v>
      </c>
      <c r="U198" s="170">
        <v>247.2</v>
      </c>
      <c r="V198" s="170">
        <v>3020</v>
      </c>
      <c r="W198" s="117" t="str">
        <f>IFERROR(VLOOKUP(V198, Fornecedores!A:C, 3, FALSE), "")</f>
        <v xml:space="preserve">MEGA NORDESTE LTDA  </v>
      </c>
      <c r="X198" s="105" t="str">
        <f>IFERROR(VLOOKUP(V198, Fornecedores!A:E, 5, FALSE), "")</f>
        <v>Bayeux</v>
      </c>
      <c r="Y198" s="105" t="str">
        <f>IFERROR(VLOOKUP(V198, Fornecedores!A:F, 6, FALSE), "")</f>
        <v>PB</v>
      </c>
      <c r="Z198" s="101" t="str">
        <f>IF(H198=0, "Pedido entregue!", "Pendente")</f>
        <v>Pendente</v>
      </c>
      <c r="AA198" s="119"/>
      <c r="AB198" s="132" t="str">
        <f>IF(Z198="Pedido Entregue!", IF(AA198=1, "Retirado do Almoxarifado", IF(AA198=2, "Material devolvido", "Aguardando retirada")), IF(Z198="Pendente", "Entrega pendente", ""))</f>
        <v>Entrega pendente</v>
      </c>
      <c r="AC198" s="18">
        <v>1</v>
      </c>
      <c r="AD198" s="18">
        <f>AC198/SUMIF($P:$P,P198,$AC:$AC)</f>
        <v>1</v>
      </c>
      <c r="AE198" s="18">
        <f>IF(R198=0,0,AC198/SUMIF($R:$R,R198,$AC:$AC))</f>
        <v>0.5</v>
      </c>
      <c r="AF198" s="18">
        <f>IF(R198=0,1,0)</f>
        <v>0</v>
      </c>
      <c r="AH198" t="str">
        <f>TEXT(J198,"MMMM")</f>
        <v>julho</v>
      </c>
    </row>
    <row r="199" spans="1:34" ht="12.75" hidden="1" customHeight="1" x14ac:dyDescent="0.25">
      <c r="A199" s="90" t="str">
        <f>IF(C199="Oficina Diversos","Oficina Geral",
IF(ISNUMBER(FIND("Estoque - Colhedoras",C199)),"Colhedoras",IF(ISNUMBER(FIND("Caldeiraria",C199)),"Caldeiraria",IF(ISNUMBER(FIND("Borracharia",C199)),"Borracharia",IF(ISNUMBER(FIND("Lubrificação",C199)),"Lubrificação",
IF(ISNUMBER(FIND("Estoque - Carregadeiras",C199)),"Carregadeiras",IF(ISNUMBER(FIND("Estoque - Veic. Leves",C199)),"Veic. Leves",
IF(ISNUMBER(FIND("Estoque - Caminhões",C199)),"Caminhões",IF(ISNUMBER(FIND("Estoque - Transbordos",C199)),"Transbordos",
IF(ISNUMBER(FIND("Estoque - Tratores",C199)),"Tratores",
IF(ISNUMBER(FIND("Estoque - Máquinas pesadas",C199)),"Máquinas pesadas",
IF(ISNUMBER(FIND("Estoque - Reboques",C199)),"Reboques",
IF(C199="Estoque","Estoque",
IF(AND(ISNUMBER(C199),C199&gt;1000,C199&lt;2000),"Caminhões",
IF(AND(ISNUMBER(C199),C199&gt;2000,C199&lt;3000),"Tratores",
IF(AND(ISNUMBER(C199),C199&gt;3000,C199&lt;4000),"Carregadeiras",
IF(AND(ISNUMBER(C199),C199&gt;4000,C199&lt;5000),"Máquinas pesadas",
IF(AND(ISNUMBER(C199),C199&gt;5000,C199&lt;6000),"Colhedoras",
IF(AND(ISNUMBER(C199),C199&gt;7000,C199&lt;8000),"Irrigação",
IF(AND(ISNUMBER(C199),C199&gt;8000,C199&lt;9000),"Reboques",IF(AND(ISNUMBER(C199),C199&gt;0,C199&lt;1000),"Veic. Leves","")))))))))))))))))))))</f>
        <v>Reboques</v>
      </c>
      <c r="B199" s="8"/>
      <c r="C199" s="2" t="s">
        <v>20086</v>
      </c>
      <c r="D199" s="2">
        <v>9752</v>
      </c>
      <c r="E199" s="3" t="s">
        <v>20090</v>
      </c>
      <c r="F199" s="14" t="str">
        <f>IF(ISBLANK(K199), "Apenas Solicitação", "Tem OC")</f>
        <v>Tem OC</v>
      </c>
      <c r="G199" s="2">
        <v>200</v>
      </c>
      <c r="H199" s="2">
        <f>G199-I199</f>
        <v>0</v>
      </c>
      <c r="I199" s="2">
        <v>200</v>
      </c>
      <c r="J199" s="4">
        <v>45796</v>
      </c>
      <c r="K199" s="180">
        <v>45805</v>
      </c>
      <c r="L199" s="3" t="s">
        <v>20151</v>
      </c>
      <c r="M199" s="44" t="str">
        <f ca="1">IF(OR(N199="", N199=0), "", IF(N199&gt;TODAY(), "No prazo", "Atrasado"))</f>
        <v>Atrasado</v>
      </c>
      <c r="N199" s="44">
        <f>IFERROR(K199 + VALUE(LEFT(L199, FIND(" ", L199) - 1)), "")</f>
        <v>45805</v>
      </c>
      <c r="O199" s="3">
        <f>IF(_xlfn.DAYS(K199,J199)&lt;0, "Aguardando OC", _xlfn.DAYS(K199,J199))</f>
        <v>9</v>
      </c>
      <c r="P199" s="14">
        <v>403449</v>
      </c>
      <c r="Q199" s="55"/>
      <c r="R199" s="14">
        <v>168302</v>
      </c>
      <c r="S199" s="2">
        <v>221</v>
      </c>
      <c r="T199" s="65" t="s">
        <v>1029</v>
      </c>
      <c r="U199" s="21">
        <v>124.03</v>
      </c>
      <c r="V199" s="2">
        <v>3020</v>
      </c>
      <c r="W199" s="47" t="str">
        <f>IFERROR(VLOOKUP(V199, Fornecedores!A:C, 3, FALSE), "")</f>
        <v xml:space="preserve">MEGA NORDESTE LTDA  </v>
      </c>
      <c r="X199" s="43" t="str">
        <f>IFERROR(VLOOKUP(V199, Fornecedores!A:E, 5, FALSE), "")</f>
        <v>Bayeux</v>
      </c>
      <c r="Y199" s="43" t="str">
        <f>IFERROR(VLOOKUP(V199, Fornecedores!A:F, 6, FALSE), "")</f>
        <v>PB</v>
      </c>
      <c r="Z199" s="14" t="str">
        <f>IF(H199=0, "Pedido entregue!", "Pendente")</f>
        <v>Pedido entregue!</v>
      </c>
      <c r="AA199" s="59"/>
      <c r="AB199" s="58" t="str">
        <f>IF(Z199="Pedido Entregue!", IF(AA199=1, "Retirado do Almoxarifado", IF(AA199=2, "Material devolvido", "Aguardando retirada")), IF(Z199="Pendente", "Entrega pendente", ""))</f>
        <v>Aguardando retirada</v>
      </c>
      <c r="AC199" s="18">
        <v>1</v>
      </c>
      <c r="AD199" s="18">
        <f>AC199/SUMIF($P:$P,P199,$AC:$AC)</f>
        <v>1</v>
      </c>
      <c r="AE199" s="18">
        <f>IF(R199=0,0,AC199/SUMIF($R:$R,R199,$AC:$AC))</f>
        <v>1</v>
      </c>
      <c r="AF199" s="18">
        <f>IF(R199=0,1,0)</f>
        <v>0</v>
      </c>
      <c r="AH199" t="str">
        <f>TEXT(J199,"MMMM")</f>
        <v>maio</v>
      </c>
    </row>
    <row r="200" spans="1:34" ht="12.75" customHeight="1" x14ac:dyDescent="0.25">
      <c r="A200" s="90" t="str">
        <f>IF(C200="Oficina Diversos","Oficina Geral",
IF(ISNUMBER(FIND("Estoque - Colhedoras",C200)),"Colhedoras",IF(ISNUMBER(FIND("Caldeiraria",C200)),"Caldeiraria",IF(ISNUMBER(FIND("Borracharia",C200)),"Borracharia",IF(ISNUMBER(FIND("Lubrificação",C200)),"Lubrificação",
IF(ISNUMBER(FIND("Estoque - Carregadeiras",C200)),"Carregadeiras",IF(ISNUMBER(FIND("Estoque - Veic. Leves",C200)),"Veic. Leves",
IF(ISNUMBER(FIND("Estoque - Caminhões",C200)),"Caminhões",IF(ISNUMBER(FIND("Estoque - Transbordos",C200)),"Transbordos",
IF(ISNUMBER(FIND("Estoque - Tratores",C200)),"Tratores",
IF(ISNUMBER(FIND("Estoque - Máquinas pesadas",C200)),"Máquinas pesadas",
IF(ISNUMBER(FIND("Estoque - Reboques",C200)),"Reboques",
IF(C200="Estoque","Estoque",
IF(AND(ISNUMBER(C200),C200&gt;1000,C200&lt;2000),"Caminhões",
IF(AND(ISNUMBER(C200),C200&gt;2000,C200&lt;3000),"Tratores",
IF(AND(ISNUMBER(C200),C200&gt;3000,C200&lt;4000),"Carregadeiras",
IF(AND(ISNUMBER(C200),C200&gt;4000,C200&lt;5000),"Máquinas pesadas",
IF(AND(ISNUMBER(C200),C200&gt;5000,C200&lt;6000),"Colhedoras",
IF(AND(ISNUMBER(C200),C200&gt;7000,C200&lt;8000),"Irrigação",
IF(AND(ISNUMBER(C200),C200&gt;8000,C200&lt;9000),"Reboques",IF(AND(ISNUMBER(C200),C200&gt;0,C200&lt;1000),"Veic. Leves","")))))))))))))))))))))</f>
        <v>Caldeiraria</v>
      </c>
      <c r="B200" s="111"/>
      <c r="C200" s="171" t="s">
        <v>1093</v>
      </c>
      <c r="D200" s="170">
        <v>9752</v>
      </c>
      <c r="E200" s="173" t="s">
        <v>20090</v>
      </c>
      <c r="F200" s="101" t="str">
        <f>IF(ISBLANK(K200), "Apenas Solicitação", "Tem OC")</f>
        <v>Tem OC</v>
      </c>
      <c r="G200" s="170">
        <v>300</v>
      </c>
      <c r="H200" s="113">
        <f>G200-I200</f>
        <v>300</v>
      </c>
      <c r="I200" s="113"/>
      <c r="J200" s="174">
        <v>45846</v>
      </c>
      <c r="K200" s="213">
        <v>45850</v>
      </c>
      <c r="L200" s="173" t="s">
        <v>20151</v>
      </c>
      <c r="M200" s="104" t="str">
        <f ca="1">IF(OR(N200="", N200=0), "", IF(N200&gt;TODAY(), "No prazo", "Atrasado"))</f>
        <v>Atrasado</v>
      </c>
      <c r="N200" s="104">
        <f>IFERROR(K200 + VALUE(LEFT(L200, FIND(" ", L200) - 1)), "")</f>
        <v>45850</v>
      </c>
      <c r="O200" s="105">
        <f>IF(_xlfn.DAYS(K200,J200)&lt;0, "Aguardando OC", _xlfn.DAYS(K200,J200))</f>
        <v>4</v>
      </c>
      <c r="P200" s="201">
        <v>410729</v>
      </c>
      <c r="Q200" s="55"/>
      <c r="R200" s="212">
        <v>170835</v>
      </c>
      <c r="S200" s="2">
        <v>221</v>
      </c>
      <c r="T200" s="65" t="s">
        <v>1029</v>
      </c>
      <c r="U200" s="170">
        <v>1.86</v>
      </c>
      <c r="V200" s="170">
        <v>3020</v>
      </c>
      <c r="W200" s="117" t="str">
        <f>IFERROR(VLOOKUP(V200, Fornecedores!A:C, 3, FALSE), "")</f>
        <v xml:space="preserve">MEGA NORDESTE LTDA  </v>
      </c>
      <c r="X200" s="105" t="str">
        <f>IFERROR(VLOOKUP(V200, Fornecedores!A:E, 5, FALSE), "")</f>
        <v>Bayeux</v>
      </c>
      <c r="Y200" s="105" t="str">
        <f>IFERROR(VLOOKUP(V200, Fornecedores!A:F, 6, FALSE), "")</f>
        <v>PB</v>
      </c>
      <c r="Z200" s="101" t="str">
        <f>IF(H200=0, "Pedido entregue!", "Pendente")</f>
        <v>Pendente</v>
      </c>
      <c r="AA200" s="119"/>
      <c r="AB200" s="132" t="str">
        <f>IF(Z200="Pedido Entregue!", IF(AA200=1, "Retirado do Almoxarifado", IF(AA200=2, "Material devolvido", "Aguardando retirada")), IF(Z200="Pendente", "Entrega pendente", ""))</f>
        <v>Entrega pendente</v>
      </c>
      <c r="AC200" s="18">
        <v>1</v>
      </c>
      <c r="AD200" s="18">
        <f>AC200/SUMIF($P:$P,P200,$AC:$AC)</f>
        <v>1</v>
      </c>
      <c r="AE200" s="18">
        <f>IF(R200=0,0,AC200/SUMIF($R:$R,R200,$AC:$AC))</f>
        <v>0.5</v>
      </c>
      <c r="AF200" s="18">
        <f>IF(R200=0,1,0)</f>
        <v>0</v>
      </c>
      <c r="AH200" t="str">
        <f>TEXT(J200,"MMMM")</f>
        <v>julho</v>
      </c>
    </row>
    <row r="201" spans="1:34" ht="12.75" hidden="1" customHeight="1" x14ac:dyDescent="0.25">
      <c r="A201" s="90" t="str">
        <f>IF(C201="Oficina Diversos","Oficina Geral",
IF(ISNUMBER(FIND("Estoque - Colhedoras",C201)),"Colhedoras",IF(ISNUMBER(FIND("Caldeiraria",C201)),"Caldeiraria",IF(ISNUMBER(FIND("Borracharia",C201)),"Borracharia",IF(ISNUMBER(FIND("Lubrificação",C201)),"Lubrificação",
IF(ISNUMBER(FIND("Estoque - Carregadeiras",C201)),"Carregadeiras",IF(ISNUMBER(FIND("Estoque - Veic. Leves",C201)),"Veic. Leves",
IF(ISNUMBER(FIND("Estoque - Caminhões",C201)),"Caminhões",IF(ISNUMBER(FIND("Estoque - Transbordos",C201)),"Transbordos",
IF(ISNUMBER(FIND("Estoque - Tratores",C201)),"Tratores",
IF(ISNUMBER(FIND("Estoque - Máquinas pesadas",C201)),"Máquinas pesadas",
IF(ISNUMBER(FIND("Estoque - Reboques",C201)),"Reboques",
IF(C201="Estoque","Estoque",
IF(AND(ISNUMBER(C201),C201&gt;1000,C201&lt;2000),"Caminhões",
IF(AND(ISNUMBER(C201),C201&gt;2000,C201&lt;3000),"Tratores",
IF(AND(ISNUMBER(C201),C201&gt;3000,C201&lt;4000),"Carregadeiras",
IF(AND(ISNUMBER(C201),C201&gt;4000,C201&lt;5000),"Máquinas pesadas",
IF(AND(ISNUMBER(C201),C201&gt;5000,C201&lt;6000),"Colhedoras",
IF(AND(ISNUMBER(C201),C201&gt;7000,C201&lt;8000),"Irrigação",
IF(AND(ISNUMBER(C201),C201&gt;8000,C201&lt;9000),"Reboques",IF(AND(ISNUMBER(C201),C201&gt;0,C201&lt;1000),"Veic. Leves","")))))))))))))))))))))</f>
        <v>Reboques</v>
      </c>
      <c r="B201" s="8"/>
      <c r="C201" s="42">
        <v>8001</v>
      </c>
      <c r="D201" s="42">
        <v>9841</v>
      </c>
      <c r="E201" s="43" t="s">
        <v>870</v>
      </c>
      <c r="F201" s="14" t="str">
        <f>IF(ISBLANK(K201), "Apenas Solicitação", "Tem OC")</f>
        <v>Tem OC</v>
      </c>
      <c r="G201" s="42">
        <v>5</v>
      </c>
      <c r="H201" s="2">
        <f>G201-I201</f>
        <v>0</v>
      </c>
      <c r="I201" s="2">
        <v>5</v>
      </c>
      <c r="J201" s="44">
        <v>45758</v>
      </c>
      <c r="K201" s="185">
        <v>45784</v>
      </c>
      <c r="L201" s="44"/>
      <c r="M201" s="44"/>
      <c r="N201" s="44" t="str">
        <f>IFERROR(K201 + VALUE(LEFT(L201, FIND(" ", L201) - 1)), "")</f>
        <v/>
      </c>
      <c r="O201" s="3">
        <f>IF(_xlfn.DAYS(K201,J201)&lt;0, "Aguardando OC", _xlfn.DAYS(K201,J201))</f>
        <v>26</v>
      </c>
      <c r="P201" s="191">
        <v>399121</v>
      </c>
      <c r="Q201" s="42">
        <v>1144004</v>
      </c>
      <c r="R201" s="191">
        <v>167228</v>
      </c>
      <c r="S201" s="42">
        <v>727</v>
      </c>
      <c r="T201" s="67" t="s">
        <v>902</v>
      </c>
      <c r="U201" s="45">
        <v>10</v>
      </c>
      <c r="V201" s="42">
        <v>14591</v>
      </c>
      <c r="W201" s="47" t="str">
        <f>IFERROR(VLOOKUP(V201, Fornecedores!A:C, 3, FALSE), "")</f>
        <v>ATACADÃO ECONOMICO</v>
      </c>
      <c r="X201" s="43" t="str">
        <f>IFERROR(VLOOKUP(V201, Fornecedores!A:E, 5, FALSE), "")</f>
        <v>João Pessoa</v>
      </c>
      <c r="Y201" s="43" t="str">
        <f>IFERROR(VLOOKUP(V201, Fornecedores!A:F, 6, FALSE), "")</f>
        <v>PB</v>
      </c>
      <c r="Z201" s="14" t="str">
        <f>IF(H201=0, "Pedido entregue!", "Pendente")</f>
        <v>Pedido entregue!</v>
      </c>
      <c r="AA201" s="59"/>
      <c r="AB201" s="58" t="str">
        <f>IF(Z201="Pedido Entregue!", IF(AA201=1, "Retirado do Almoxarifado", IF(AA201=2, "Material devolvido", "Aguardando retirada")), IF(Z201="Pendente", "Entrega pendente", ""))</f>
        <v>Aguardando retirada</v>
      </c>
      <c r="AC201" s="18">
        <v>1</v>
      </c>
      <c r="AD201" s="18">
        <f>AC201/SUMIF($P:$P,P201,$AC:$AC)</f>
        <v>1</v>
      </c>
      <c r="AE201" s="18">
        <f>IF(R201=0,0,AC201/SUMIF($R:$R,R201,$AC:$AC))</f>
        <v>4.3478260869565216E-2</v>
      </c>
      <c r="AF201" s="18">
        <f>IF(R201=0,1,0)</f>
        <v>0</v>
      </c>
      <c r="AG201" s="18">
        <f>IF(R201=0,#REF!-J201,0)</f>
        <v>0</v>
      </c>
      <c r="AH201" t="str">
        <f>TEXT(J201,"MMMM")</f>
        <v>abril</v>
      </c>
    </row>
    <row r="202" spans="1:34" ht="12.75" hidden="1" customHeight="1" x14ac:dyDescent="0.25">
      <c r="A202" s="90" t="str">
        <f>IF(C202="Oficina Diversos","Oficina Geral",
IF(ISNUMBER(FIND("Estoque - Colhedoras",C202)),"Colhedoras",IF(ISNUMBER(FIND("Caldeiraria",C202)),"Caldeiraria",IF(ISNUMBER(FIND("Borracharia",C202)),"Borracharia",IF(ISNUMBER(FIND("Lubrificação",C202)),"Lubrificação",
IF(ISNUMBER(FIND("Estoque - Carregadeiras",C202)),"Carregadeiras",IF(ISNUMBER(FIND("Estoque - Veic. Leves",C202)),"Veic. Leves",
IF(ISNUMBER(FIND("Estoque - Caminhões",C202)),"Caminhões",IF(ISNUMBER(FIND("Estoque - Transbordos",C202)),"Transbordos",
IF(ISNUMBER(FIND("Estoque - Tratores",C202)),"Tratores",
IF(ISNUMBER(FIND("Estoque - Máquinas pesadas",C202)),"Máquinas pesadas",
IF(ISNUMBER(FIND("Estoque - Reboques",C202)),"Reboques",
IF(C202="Estoque","Estoque",
IF(AND(ISNUMBER(C202),C202&gt;1000,C202&lt;2000),"Caminhões",
IF(AND(ISNUMBER(C202),C202&gt;2000,C202&lt;3000),"Tratores",
IF(AND(ISNUMBER(C202),C202&gt;3000,C202&lt;4000),"Carregadeiras",
IF(AND(ISNUMBER(C202),C202&gt;4000,C202&lt;5000),"Máquinas pesadas",
IF(AND(ISNUMBER(C202),C202&gt;5000,C202&lt;6000),"Colhedoras",
IF(AND(ISNUMBER(C202),C202&gt;7000,C202&lt;8000),"Irrigação",
IF(AND(ISNUMBER(C202),C202&gt;8000,C202&lt;9000),"Reboques",IF(AND(ISNUMBER(C202),C202&gt;0,C202&lt;1000),"Veic. Leves","")))))))))))))))))))))</f>
        <v>Reboques</v>
      </c>
      <c r="B202" s="8"/>
      <c r="C202" s="42">
        <v>8002</v>
      </c>
      <c r="D202" s="42">
        <v>9841</v>
      </c>
      <c r="E202" s="43" t="s">
        <v>870</v>
      </c>
      <c r="F202" s="14" t="str">
        <f>IF(ISBLANK(K202), "Apenas Solicitação", "Tem OC")</f>
        <v>Tem OC</v>
      </c>
      <c r="G202" s="42">
        <v>5</v>
      </c>
      <c r="H202" s="2">
        <f>G202-I202</f>
        <v>0</v>
      </c>
      <c r="I202" s="2">
        <v>5</v>
      </c>
      <c r="J202" s="44">
        <v>45758</v>
      </c>
      <c r="K202" s="185">
        <v>45784</v>
      </c>
      <c r="L202" s="44"/>
      <c r="M202" s="44"/>
      <c r="N202" s="44" t="str">
        <f>IFERROR(K202 + VALUE(LEFT(L202, FIND(" ", L202) - 1)), "")</f>
        <v/>
      </c>
      <c r="O202" s="3">
        <f>IF(_xlfn.DAYS(K202,J202)&lt;0, "Aguardando OC", _xlfn.DAYS(K202,J202))</f>
        <v>26</v>
      </c>
      <c r="P202" s="191">
        <v>399132</v>
      </c>
      <c r="Q202" s="42">
        <v>1144009</v>
      </c>
      <c r="R202" s="191">
        <v>167228</v>
      </c>
      <c r="S202" s="42">
        <v>727</v>
      </c>
      <c r="T202" s="67" t="s">
        <v>902</v>
      </c>
      <c r="U202" s="45">
        <v>10</v>
      </c>
      <c r="V202" s="42">
        <v>14591</v>
      </c>
      <c r="W202" s="47" t="str">
        <f>IFERROR(VLOOKUP(V202, Fornecedores!A:C, 3, FALSE), "")</f>
        <v>ATACADÃO ECONOMICO</v>
      </c>
      <c r="X202" s="43" t="str">
        <f>IFERROR(VLOOKUP(V202, Fornecedores!A:E, 5, FALSE), "")</f>
        <v>João Pessoa</v>
      </c>
      <c r="Y202" s="43" t="str">
        <f>IFERROR(VLOOKUP(V202, Fornecedores!A:F, 6, FALSE), "")</f>
        <v>PB</v>
      </c>
      <c r="Z202" s="14" t="str">
        <f>IF(H202=0, "Pedido entregue!", "Pendente")</f>
        <v>Pedido entregue!</v>
      </c>
      <c r="AA202" s="59"/>
      <c r="AB202" s="58" t="str">
        <f>IF(Z202="Pedido Entregue!", IF(AA202=1, "Retirado do Almoxarifado", IF(AA202=2, "Material devolvido", "Aguardando retirada")), IF(Z202="Pendente", "Entrega pendente", ""))</f>
        <v>Aguardando retirada</v>
      </c>
      <c r="AC202" s="18">
        <v>1</v>
      </c>
      <c r="AD202" s="18">
        <f>AC202/SUMIF($P:$P,P202,$AC:$AC)</f>
        <v>1</v>
      </c>
      <c r="AE202" s="18">
        <f>IF(R202=0,0,AC202/SUMIF($R:$R,R202,$AC:$AC))</f>
        <v>4.3478260869565216E-2</v>
      </c>
      <c r="AF202" s="18">
        <f>IF(R202=0,1,0)</f>
        <v>0</v>
      </c>
      <c r="AG202" s="18">
        <f>IF(R202=0,#REF!-J202,0)</f>
        <v>0</v>
      </c>
      <c r="AH202" t="str">
        <f>TEXT(J202,"MMMM")</f>
        <v>abril</v>
      </c>
    </row>
    <row r="203" spans="1:34" ht="12.75" hidden="1" customHeight="1" x14ac:dyDescent="0.25">
      <c r="A203" s="90" t="str">
        <f>IF(C203="Oficina Diversos","Oficina Geral",
IF(ISNUMBER(FIND("Estoque - Colhedoras",C203)),"Colhedoras",IF(ISNUMBER(FIND("Caldeiraria",C203)),"Caldeiraria",IF(ISNUMBER(FIND("Borracharia",C203)),"Borracharia",IF(ISNUMBER(FIND("Lubrificação",C203)),"Lubrificação",
IF(ISNUMBER(FIND("Estoque - Carregadeiras",C203)),"Carregadeiras",IF(ISNUMBER(FIND("Estoque - Veic. Leves",C203)),"Veic. Leves",
IF(ISNUMBER(FIND("Estoque - Caminhões",C203)),"Caminhões",IF(ISNUMBER(FIND("Estoque - Transbordos",C203)),"Transbordos",
IF(ISNUMBER(FIND("Estoque - Tratores",C203)),"Tratores",
IF(ISNUMBER(FIND("Estoque - Máquinas pesadas",C203)),"Máquinas pesadas",
IF(ISNUMBER(FIND("Estoque - Reboques",C203)),"Reboques",
IF(C203="Estoque","Estoque",
IF(AND(ISNUMBER(C203),C203&gt;1000,C203&lt;2000),"Caminhões",
IF(AND(ISNUMBER(C203),C203&gt;2000,C203&lt;3000),"Tratores",
IF(AND(ISNUMBER(C203),C203&gt;3000,C203&lt;4000),"Carregadeiras",
IF(AND(ISNUMBER(C203),C203&gt;4000,C203&lt;5000),"Máquinas pesadas",
IF(AND(ISNUMBER(C203),C203&gt;5000,C203&lt;6000),"Colhedoras",
IF(AND(ISNUMBER(C203),C203&gt;7000,C203&lt;8000),"Irrigação",
IF(AND(ISNUMBER(C203),C203&gt;8000,C203&lt;9000),"Reboques",IF(AND(ISNUMBER(C203),C203&gt;0,C203&lt;1000),"Veic. Leves","")))))))))))))))))))))</f>
        <v>Reboques</v>
      </c>
      <c r="B203" s="8"/>
      <c r="C203" s="42">
        <v>8003</v>
      </c>
      <c r="D203" s="42">
        <v>9841</v>
      </c>
      <c r="E203" s="43" t="s">
        <v>870</v>
      </c>
      <c r="F203" s="14" t="str">
        <f>IF(ISBLANK(K203), "Apenas Solicitação", "Tem OC")</f>
        <v>Tem OC</v>
      </c>
      <c r="G203" s="42">
        <v>5</v>
      </c>
      <c r="H203" s="2">
        <f>G203-I203</f>
        <v>0</v>
      </c>
      <c r="I203" s="2">
        <v>5</v>
      </c>
      <c r="J203" s="44">
        <v>45758</v>
      </c>
      <c r="K203" s="185">
        <v>45784</v>
      </c>
      <c r="L203" s="44"/>
      <c r="M203" s="44"/>
      <c r="N203" s="44" t="str">
        <f>IFERROR(K203 + VALUE(LEFT(L203, FIND(" ", L203) - 1)), "")</f>
        <v/>
      </c>
      <c r="O203" s="3">
        <f>IF(_xlfn.DAYS(K203,J203)&lt;0, "Aguardando OC", _xlfn.DAYS(K203,J203))</f>
        <v>26</v>
      </c>
      <c r="P203" s="191">
        <v>399141</v>
      </c>
      <c r="Q203" s="42">
        <v>1144010</v>
      </c>
      <c r="R203" s="191">
        <v>167228</v>
      </c>
      <c r="S203" s="42">
        <v>727</v>
      </c>
      <c r="T203" s="67" t="s">
        <v>902</v>
      </c>
      <c r="U203" s="45">
        <v>10</v>
      </c>
      <c r="V203" s="42">
        <v>14591</v>
      </c>
      <c r="W203" s="47" t="str">
        <f>IFERROR(VLOOKUP(V203, Fornecedores!A:C, 3, FALSE), "")</f>
        <v>ATACADÃO ECONOMICO</v>
      </c>
      <c r="X203" s="43" t="str">
        <f>IFERROR(VLOOKUP(V203, Fornecedores!A:E, 5, FALSE), "")</f>
        <v>João Pessoa</v>
      </c>
      <c r="Y203" s="43" t="str">
        <f>IFERROR(VLOOKUP(V203, Fornecedores!A:F, 6, FALSE), "")</f>
        <v>PB</v>
      </c>
      <c r="Z203" s="14" t="str">
        <f>IF(H203=0, "Pedido entregue!", "Pendente")</f>
        <v>Pedido entregue!</v>
      </c>
      <c r="AA203" s="59"/>
      <c r="AB203" s="58" t="str">
        <f>IF(Z203="Pedido Entregue!", IF(AA203=1, "Retirado do Almoxarifado", IF(AA203=2, "Material devolvido", "Aguardando retirada")), IF(Z203="Pendente", "Entrega pendente", ""))</f>
        <v>Aguardando retirada</v>
      </c>
      <c r="AC203" s="18">
        <v>1</v>
      </c>
      <c r="AD203" s="18">
        <f>AC203/SUMIF($P:$P,P203,$AC:$AC)</f>
        <v>1</v>
      </c>
      <c r="AE203" s="18">
        <f>IF(R203=0,0,AC203/SUMIF($R:$R,R203,$AC:$AC))</f>
        <v>4.3478260869565216E-2</v>
      </c>
      <c r="AF203" s="18">
        <f>IF(R203=0,1,0)</f>
        <v>0</v>
      </c>
      <c r="AG203" s="18">
        <f>IF(R203=0,#REF!-J203,0)</f>
        <v>0</v>
      </c>
      <c r="AH203" t="str">
        <f>TEXT(J203,"MMMM")</f>
        <v>abril</v>
      </c>
    </row>
    <row r="204" spans="1:34" ht="12.75" hidden="1" customHeight="1" x14ac:dyDescent="0.25">
      <c r="A204" s="90" t="str">
        <f>IF(C204="Oficina Diversos","Oficina Geral",
IF(ISNUMBER(FIND("Estoque - Colhedoras",C204)),"Colhedoras",IF(ISNUMBER(FIND("Caldeiraria",C204)),"Caldeiraria",IF(ISNUMBER(FIND("Borracharia",C204)),"Borracharia",IF(ISNUMBER(FIND("Lubrificação",C204)),"Lubrificação",
IF(ISNUMBER(FIND("Estoque - Carregadeiras",C204)),"Carregadeiras",IF(ISNUMBER(FIND("Estoque - Veic. Leves",C204)),"Veic. Leves",
IF(ISNUMBER(FIND("Estoque - Caminhões",C204)),"Caminhões",IF(ISNUMBER(FIND("Estoque - Transbordos",C204)),"Transbordos",
IF(ISNUMBER(FIND("Estoque - Tratores",C204)),"Tratores",
IF(ISNUMBER(FIND("Estoque - Máquinas pesadas",C204)),"Máquinas pesadas",
IF(ISNUMBER(FIND("Estoque - Reboques",C204)),"Reboques",
IF(C204="Estoque","Estoque",
IF(AND(ISNUMBER(C204),C204&gt;1000,C204&lt;2000),"Caminhões",
IF(AND(ISNUMBER(C204),C204&gt;2000,C204&lt;3000),"Tratores",
IF(AND(ISNUMBER(C204),C204&gt;3000,C204&lt;4000),"Carregadeiras",
IF(AND(ISNUMBER(C204),C204&gt;4000,C204&lt;5000),"Máquinas pesadas",
IF(AND(ISNUMBER(C204),C204&gt;5000,C204&lt;6000),"Colhedoras",
IF(AND(ISNUMBER(C204),C204&gt;7000,C204&lt;8000),"Irrigação",
IF(AND(ISNUMBER(C204),C204&gt;8000,C204&lt;9000),"Reboques",IF(AND(ISNUMBER(C204),C204&gt;0,C204&lt;1000),"Veic. Leves","")))))))))))))))))))))</f>
        <v>Reboques</v>
      </c>
      <c r="B204" s="8"/>
      <c r="C204" s="42">
        <v>8004</v>
      </c>
      <c r="D204" s="42">
        <v>9841</v>
      </c>
      <c r="E204" s="43" t="s">
        <v>870</v>
      </c>
      <c r="F204" s="14" t="str">
        <f>IF(ISBLANK(K204), "Apenas Solicitação", "Tem OC")</f>
        <v>Tem OC</v>
      </c>
      <c r="G204" s="42">
        <v>5</v>
      </c>
      <c r="H204" s="2">
        <f>G204-I204</f>
        <v>0</v>
      </c>
      <c r="I204" s="2">
        <v>5</v>
      </c>
      <c r="J204" s="44">
        <v>45758</v>
      </c>
      <c r="K204" s="185">
        <v>45784</v>
      </c>
      <c r="L204" s="44"/>
      <c r="M204" s="44"/>
      <c r="N204" s="44" t="str">
        <f>IFERROR(K204 + VALUE(LEFT(L204, FIND(" ", L204) - 1)), "")</f>
        <v/>
      </c>
      <c r="O204" s="3">
        <f>IF(_xlfn.DAYS(K204,J204)&lt;0, "Aguardando OC", _xlfn.DAYS(K204,J204))</f>
        <v>26</v>
      </c>
      <c r="P204" s="191">
        <v>399150</v>
      </c>
      <c r="Q204" s="42">
        <v>1144011</v>
      </c>
      <c r="R204" s="191">
        <v>167228</v>
      </c>
      <c r="S204" s="42">
        <v>727</v>
      </c>
      <c r="T204" s="67" t="s">
        <v>902</v>
      </c>
      <c r="U204" s="45">
        <v>10</v>
      </c>
      <c r="V204" s="42">
        <v>14591</v>
      </c>
      <c r="W204" s="47" t="str">
        <f>IFERROR(VLOOKUP(V204, Fornecedores!A:C, 3, FALSE), "")</f>
        <v>ATACADÃO ECONOMICO</v>
      </c>
      <c r="X204" s="43" t="str">
        <f>IFERROR(VLOOKUP(V204, Fornecedores!A:E, 5, FALSE), "")</f>
        <v>João Pessoa</v>
      </c>
      <c r="Y204" s="43" t="str">
        <f>IFERROR(VLOOKUP(V204, Fornecedores!A:F, 6, FALSE), "")</f>
        <v>PB</v>
      </c>
      <c r="Z204" s="14" t="str">
        <f>IF(H204=0, "Pedido entregue!", "Pendente")</f>
        <v>Pedido entregue!</v>
      </c>
      <c r="AA204" s="59"/>
      <c r="AB204" s="58" t="str">
        <f>IF(Z204="Pedido Entregue!", IF(AA204=1, "Retirado do Almoxarifado", IF(AA204=2, "Material devolvido", "Aguardando retirada")), IF(Z204="Pendente", "Entrega pendente", ""))</f>
        <v>Aguardando retirada</v>
      </c>
      <c r="AC204" s="18">
        <v>1</v>
      </c>
      <c r="AD204" s="18">
        <f>AC204/SUMIF($P:$P,P204,$AC:$AC)</f>
        <v>1</v>
      </c>
      <c r="AE204" s="18">
        <f>IF(R204=0,0,AC204/SUMIF($R:$R,R204,$AC:$AC))</f>
        <v>4.3478260869565216E-2</v>
      </c>
      <c r="AF204" s="18">
        <f>IF(R204=0,1,0)</f>
        <v>0</v>
      </c>
      <c r="AG204" s="18">
        <f>IF(R204=0,#REF!-J204,0)</f>
        <v>0</v>
      </c>
      <c r="AH204" t="str">
        <f>TEXT(J204,"MMMM")</f>
        <v>abril</v>
      </c>
    </row>
    <row r="205" spans="1:34" ht="12.75" hidden="1" customHeight="1" x14ac:dyDescent="0.25">
      <c r="A205" s="90" t="str">
        <f>IF(C205="Oficina Diversos","Oficina Geral",
IF(ISNUMBER(FIND("Estoque - Colhedoras",C205)),"Colhedoras",IF(ISNUMBER(FIND("Caldeiraria",C205)),"Caldeiraria",IF(ISNUMBER(FIND("Borracharia",C205)),"Borracharia",IF(ISNUMBER(FIND("Lubrificação",C205)),"Lubrificação",
IF(ISNUMBER(FIND("Estoque - Carregadeiras",C205)),"Carregadeiras",IF(ISNUMBER(FIND("Estoque - Veic. Leves",C205)),"Veic. Leves",
IF(ISNUMBER(FIND("Estoque - Caminhões",C205)),"Caminhões",IF(ISNUMBER(FIND("Estoque - Transbordos",C205)),"Transbordos",
IF(ISNUMBER(FIND("Estoque - Tratores",C205)),"Tratores",
IF(ISNUMBER(FIND("Estoque - Máquinas pesadas",C205)),"Máquinas pesadas",
IF(ISNUMBER(FIND("Estoque - Reboques",C205)),"Reboques",
IF(C205="Estoque","Estoque",
IF(AND(ISNUMBER(C205),C205&gt;1000,C205&lt;2000),"Caminhões",
IF(AND(ISNUMBER(C205),C205&gt;2000,C205&lt;3000),"Tratores",
IF(AND(ISNUMBER(C205),C205&gt;3000,C205&lt;4000),"Carregadeiras",
IF(AND(ISNUMBER(C205),C205&gt;4000,C205&lt;5000),"Máquinas pesadas",
IF(AND(ISNUMBER(C205),C205&gt;5000,C205&lt;6000),"Colhedoras",
IF(AND(ISNUMBER(C205),C205&gt;7000,C205&lt;8000),"Irrigação",
IF(AND(ISNUMBER(C205),C205&gt;8000,C205&lt;9000),"Reboques",IF(AND(ISNUMBER(C205),C205&gt;0,C205&lt;1000),"Veic. Leves","")))))))))))))))))))))</f>
        <v>Oficina Geral</v>
      </c>
      <c r="B205" s="80"/>
      <c r="C205" s="2" t="s">
        <v>661</v>
      </c>
      <c r="D205" s="2">
        <v>10000</v>
      </c>
      <c r="E205" s="3" t="s">
        <v>642</v>
      </c>
      <c r="F205" s="14" t="str">
        <f>IF(ISBLANK(K205), "Apenas Solicitação", "Tem OC")</f>
        <v>Tem OC</v>
      </c>
      <c r="G205" s="2">
        <v>1</v>
      </c>
      <c r="H205" s="2">
        <f>G205-I205</f>
        <v>0</v>
      </c>
      <c r="I205" s="2">
        <v>1</v>
      </c>
      <c r="J205" s="4">
        <v>45737</v>
      </c>
      <c r="K205" s="180">
        <v>45758</v>
      </c>
      <c r="L205" s="4"/>
      <c r="M205" s="44"/>
      <c r="N205" s="44" t="str">
        <f>IFERROR(K205 + VALUE(LEFT(L205, FIND(" ", L205) - 1)), "")</f>
        <v/>
      </c>
      <c r="O205" s="3">
        <f>IF(_xlfn.DAYS(K205,J205)&lt;0, "Aguardando OC", _xlfn.DAYS(K205,J205))</f>
        <v>21</v>
      </c>
      <c r="P205" s="14">
        <v>396881</v>
      </c>
      <c r="Q205" s="27">
        <v>1138448</v>
      </c>
      <c r="R205" s="14">
        <v>166155</v>
      </c>
      <c r="S205" s="42">
        <v>1032</v>
      </c>
      <c r="T205" s="67" t="s">
        <v>636</v>
      </c>
      <c r="U205" s="21">
        <v>245</v>
      </c>
      <c r="V205" s="2">
        <v>2538</v>
      </c>
      <c r="W205" s="47" t="str">
        <f>IFERROR(VLOOKUP(V205, Fornecedores!A:C, 3, FALSE), "")</f>
        <v xml:space="preserve">NORDIFE             </v>
      </c>
      <c r="X205" s="43" t="str">
        <f>IFERROR(VLOOKUP(V205, Fornecedores!A:E, 5, FALSE), "")</f>
        <v>Cabedelo</v>
      </c>
      <c r="Y205" s="43" t="str">
        <f>IFERROR(VLOOKUP(V205, Fornecedores!A:F, 6, FALSE), "")</f>
        <v>PB</v>
      </c>
      <c r="Z205" s="14" t="str">
        <f>IF(H205=0, "Pedido entregue!", "Pendente")</f>
        <v>Pedido entregue!</v>
      </c>
      <c r="AA205" s="59">
        <v>1</v>
      </c>
      <c r="AB205" s="58" t="str">
        <f>IF(Z205="Pedido Entregue!", IF(AA205=1, "Retirado do Almoxarifado", IF(AA205=2, "Material devolvido", "Aguardando retirada")), IF(Z205="Pendente", "Entrega pendente", ""))</f>
        <v>Retirado do Almoxarifado</v>
      </c>
      <c r="AC205" s="18">
        <v>1</v>
      </c>
      <c r="AD205" s="18">
        <f>AC205/SUMIF($P:$P,P205,$AC:$AC)</f>
        <v>1</v>
      </c>
      <c r="AE205" s="18">
        <f>IF(R205=0,0,AC205/SUMIF($R:$R,R205,$AC:$AC))</f>
        <v>1</v>
      </c>
      <c r="AF205" s="18">
        <f>IF(R205=0,1,0)</f>
        <v>0</v>
      </c>
      <c r="AG205" s="18">
        <f>IF(R205=0,#REF!-J205,0)</f>
        <v>0</v>
      </c>
      <c r="AH205" t="str">
        <f>TEXT(J205,"MMMM")</f>
        <v>março</v>
      </c>
    </row>
    <row r="206" spans="1:34" ht="12.75" hidden="1" customHeight="1" x14ac:dyDescent="0.25">
      <c r="A206" s="90" t="str">
        <f>IF(C206="Oficina Diversos","Oficina Geral",
IF(ISNUMBER(FIND("Estoque - Colhedoras",C206)),"Colhedoras",IF(ISNUMBER(FIND("Caldeiraria",C206)),"Caldeiraria",IF(ISNUMBER(FIND("Borracharia",C206)),"Borracharia",IF(ISNUMBER(FIND("Lubrificação",C206)),"Lubrificação",
IF(ISNUMBER(FIND("Estoque - Carregadeiras",C206)),"Carregadeiras",IF(ISNUMBER(FIND("Estoque - Veic. Leves",C206)),"Veic. Leves",
IF(ISNUMBER(FIND("Estoque - Caminhões",C206)),"Caminhões",IF(ISNUMBER(FIND("Estoque - Transbordos",C206)),"Transbordos",
IF(ISNUMBER(FIND("Estoque - Tratores",C206)),"Tratores",
IF(ISNUMBER(FIND("Estoque - Máquinas pesadas",C206)),"Máquinas pesadas",
IF(ISNUMBER(FIND("Estoque - Reboques",C206)),"Reboques",
IF(C206="Estoque","Estoque",
IF(AND(ISNUMBER(C206),C206&gt;1000,C206&lt;2000),"Caminhões",
IF(AND(ISNUMBER(C206),C206&gt;2000,C206&lt;3000),"Tratores",
IF(AND(ISNUMBER(C206),C206&gt;3000,C206&lt;4000),"Carregadeiras",
IF(AND(ISNUMBER(C206),C206&gt;4000,C206&lt;5000),"Máquinas pesadas",
IF(AND(ISNUMBER(C206),C206&gt;5000,C206&lt;6000),"Colhedoras",
IF(AND(ISNUMBER(C206),C206&gt;7000,C206&lt;8000),"Irrigação",
IF(AND(ISNUMBER(C206),C206&gt;8000,C206&lt;9000),"Reboques",IF(AND(ISNUMBER(C206),C206&gt;0,C206&lt;1000),"Veic. Leves","")))))))))))))))))))))</f>
        <v>Caminhões</v>
      </c>
      <c r="B206" s="215"/>
      <c r="C206" s="223" t="s">
        <v>20247</v>
      </c>
      <c r="D206" s="2">
        <v>10539</v>
      </c>
      <c r="E206" s="3" t="s">
        <v>20477</v>
      </c>
      <c r="F206" s="101" t="str">
        <f>IF(ISBLANK(K206), "Apenas Solicitação", "Tem OC")</f>
        <v>Tem OC</v>
      </c>
      <c r="G206" s="2">
        <v>4</v>
      </c>
      <c r="H206" s="113">
        <f>G206-I206</f>
        <v>0</v>
      </c>
      <c r="I206" s="113">
        <v>4</v>
      </c>
      <c r="J206" s="4">
        <v>45825</v>
      </c>
      <c r="K206" s="180">
        <v>45841</v>
      </c>
      <c r="L206" s="3" t="s">
        <v>20160</v>
      </c>
      <c r="M206" s="104" t="str">
        <f ca="1">IF(OR(N206="", N206=0), "", IF(N206&gt;TODAY(), "No prazo", "Atrasado"))</f>
        <v>Atrasado</v>
      </c>
      <c r="N206" s="104">
        <f>IFERROR(K206 + VALUE(LEFT(L206, FIND(" ", L206) - 1)), "")</f>
        <v>45851</v>
      </c>
      <c r="O206" s="105">
        <f>IF(_xlfn.DAYS(K206,J206)&lt;0, "Aguardando OC", _xlfn.DAYS(K206,J206))</f>
        <v>16</v>
      </c>
      <c r="P206" s="14">
        <v>407992</v>
      </c>
      <c r="Q206" s="55"/>
      <c r="R206" s="14">
        <v>170290</v>
      </c>
      <c r="S206" s="2">
        <v>221</v>
      </c>
      <c r="T206" s="65" t="s">
        <v>1029</v>
      </c>
      <c r="U206" s="21">
        <v>50.75</v>
      </c>
      <c r="V206" s="2">
        <v>2106</v>
      </c>
      <c r="W206" s="117" t="str">
        <f>IFERROR(VLOOKUP(V206, Fornecedores!A:C, 3, FALSE), "")</f>
        <v xml:space="preserve">UNIDAS              </v>
      </c>
      <c r="X206" s="105" t="str">
        <f>IFERROR(VLOOKUP(V206, Fornecedores!A:E, 5, FALSE), "")</f>
        <v>João Pessoa</v>
      </c>
      <c r="Y206" s="105" t="str">
        <f>IFERROR(VLOOKUP(V206, Fornecedores!A:F, 6, FALSE), "")</f>
        <v>PB</v>
      </c>
      <c r="Z206" s="101" t="str">
        <f>IF(H206=0, "Pedido entregue!", "Pendente")</f>
        <v>Pedido entregue!</v>
      </c>
      <c r="AA206" s="119"/>
      <c r="AB206" s="132" t="str">
        <f>IF(Z206="Pedido Entregue!", IF(AA206=1, "Retirado do Almoxarifado", IF(AA206=2, "Material devolvido", "Aguardando retirada")), IF(Z206="Pendente", "Entrega pendente", ""))</f>
        <v>Aguardando retirada</v>
      </c>
      <c r="AC206" s="18">
        <v>1</v>
      </c>
      <c r="AD206" s="18">
        <f>AC206/SUMIF($P:$P,P206,$AC:$AC)</f>
        <v>1</v>
      </c>
      <c r="AE206" s="18">
        <f>IF(R206=0,0,AC206/SUMIF($R:$R,R206,$AC:$AC))</f>
        <v>1</v>
      </c>
      <c r="AF206" s="18">
        <f>IF(R206=0,1,0)</f>
        <v>0</v>
      </c>
      <c r="AH206" t="str">
        <f>TEXT(J206,"MMMM")</f>
        <v>junho</v>
      </c>
    </row>
    <row r="207" spans="1:34" ht="12.75" hidden="1" customHeight="1" x14ac:dyDescent="0.25">
      <c r="A207" s="90" t="str">
        <f>IF(C207="Oficina Diversos","Oficina Geral",
IF(ISNUMBER(FIND("Estoque - Colhedoras",C207)),"Colhedoras",IF(ISNUMBER(FIND("Caldeiraria",C207)),"Caldeiraria",IF(ISNUMBER(FIND("Borracharia",C207)),"Borracharia",IF(ISNUMBER(FIND("Lubrificação",C207)),"Lubrificação",
IF(ISNUMBER(FIND("Estoque - Carregadeiras",C207)),"Carregadeiras",IF(ISNUMBER(FIND("Estoque - Veic. Leves",C207)),"Veic. Leves",
IF(ISNUMBER(FIND("Estoque - Caminhões",C207)),"Caminhões",IF(ISNUMBER(FIND("Estoque - Transbordos",C207)),"Transbordos",
IF(ISNUMBER(FIND("Estoque - Tratores",C207)),"Tratores",
IF(ISNUMBER(FIND("Estoque - Máquinas pesadas",C207)),"Máquinas pesadas",
IF(ISNUMBER(FIND("Estoque - Reboques",C207)),"Reboques",
IF(C207="Estoque","Estoque",
IF(AND(ISNUMBER(C207),C207&gt;1000,C207&lt;2000),"Caminhões",
IF(AND(ISNUMBER(C207),C207&gt;2000,C207&lt;3000),"Tratores",
IF(AND(ISNUMBER(C207),C207&gt;3000,C207&lt;4000),"Carregadeiras",
IF(AND(ISNUMBER(C207),C207&gt;4000,C207&lt;5000),"Máquinas pesadas",
IF(AND(ISNUMBER(C207),C207&gt;5000,C207&lt;6000),"Colhedoras",
IF(AND(ISNUMBER(C207),C207&gt;7000,C207&lt;8000),"Irrigação",
IF(AND(ISNUMBER(C207),C207&gt;8000,C207&lt;9000),"Reboques",IF(AND(ISNUMBER(C207),C207&gt;0,C207&lt;1000),"Veic. Leves","")))))))))))))))))))))</f>
        <v>Tratores</v>
      </c>
      <c r="B207" s="84"/>
      <c r="C207" s="2">
        <v>2039</v>
      </c>
      <c r="D207" s="2">
        <v>10570</v>
      </c>
      <c r="E207" s="3" t="s">
        <v>362</v>
      </c>
      <c r="F207" s="14" t="str">
        <f>IF(ISBLANK(K207), "Apenas Solicitação", "Tem OC")</f>
        <v>Tem OC</v>
      </c>
      <c r="G207" s="2">
        <v>2</v>
      </c>
      <c r="H207" s="2">
        <f>G207-I207</f>
        <v>0</v>
      </c>
      <c r="I207" s="2">
        <v>2</v>
      </c>
      <c r="J207" s="4">
        <v>45735</v>
      </c>
      <c r="K207" s="180">
        <v>45759</v>
      </c>
      <c r="L207" s="4"/>
      <c r="M207" s="44"/>
      <c r="N207" s="44" t="str">
        <f>IFERROR(K207 + VALUE(LEFT(L207, FIND(" ", L207) - 1)), "")</f>
        <v/>
      </c>
      <c r="O207" s="3">
        <f>IF(_xlfn.DAYS(K207,J207)&lt;0, "Aguardando OC", _xlfn.DAYS(K207,J207))</f>
        <v>24</v>
      </c>
      <c r="P207" s="14">
        <v>396583</v>
      </c>
      <c r="Q207" s="2">
        <v>1137731</v>
      </c>
      <c r="R207" s="14">
        <v>166200</v>
      </c>
      <c r="S207" s="2">
        <v>694</v>
      </c>
      <c r="T207" s="65" t="s">
        <v>375</v>
      </c>
      <c r="U207" s="21">
        <v>101</v>
      </c>
      <c r="V207" s="2">
        <v>13341</v>
      </c>
      <c r="W207" s="47" t="str">
        <f>IFERROR(VLOOKUP(V207, Fornecedores!A:C, 3, FALSE), "")</f>
        <v>DISMA DISTRIBUIDORA</v>
      </c>
      <c r="X207" s="43" t="str">
        <f>IFERROR(VLOOKUP(V207, Fornecedores!A:E, 5, FALSE), "")</f>
        <v>Araçatuba</v>
      </c>
      <c r="Y207" s="43" t="str">
        <f>IFERROR(VLOOKUP(V207, Fornecedores!A:F, 6, FALSE), "")</f>
        <v>SP</v>
      </c>
      <c r="Z207" s="14" t="str">
        <f>IF(H207=0, "Pedido entregue!", "Pendente")</f>
        <v>Pedido entregue!</v>
      </c>
      <c r="AA207" s="59"/>
      <c r="AB207" s="58" t="str">
        <f>IF(Z207="Pedido Entregue!", IF(AA207=1, "Retirado do Almoxarifado", IF(AA207=2, "Material devolvido", "Aguardando retirada")), IF(Z207="Pendente", "Entrega pendente", ""))</f>
        <v>Aguardando retirada</v>
      </c>
      <c r="AC207" s="18">
        <v>1</v>
      </c>
      <c r="AD207" s="18">
        <f>AC207/SUMIF($P:$P,P207,$AC:$AC)</f>
        <v>1</v>
      </c>
      <c r="AE207" s="18">
        <f>IF(R207=0,0,AC207/SUMIF($R:$R,R207,$AC:$AC))</f>
        <v>0.16666666666666666</v>
      </c>
      <c r="AF207" s="18">
        <f>IF(R207=0,1,0)</f>
        <v>0</v>
      </c>
      <c r="AG207" s="18">
        <f>IF(R207=0,#REF!-J207,0)</f>
        <v>0</v>
      </c>
      <c r="AH207" t="str">
        <f>TEXT(J207,"MMMM")</f>
        <v>março</v>
      </c>
    </row>
    <row r="208" spans="1:34" ht="12.75" hidden="1" customHeight="1" x14ac:dyDescent="0.25">
      <c r="A208" s="90" t="str">
        <f>IF(C208="Oficina Diversos","Oficina Geral",
IF(ISNUMBER(FIND("Estoque - Colhedoras",C208)),"Colhedoras",IF(ISNUMBER(FIND("Caldeiraria",C208)),"Caldeiraria",IF(ISNUMBER(FIND("Borracharia",C208)),"Borracharia",IF(ISNUMBER(FIND("Lubrificação",C208)),"Lubrificação",
IF(ISNUMBER(FIND("Estoque - Carregadeiras",C208)),"Carregadeiras",IF(ISNUMBER(FIND("Estoque - Veic. Leves",C208)),"Veic. Leves",
IF(ISNUMBER(FIND("Estoque - Caminhões",C208)),"Caminhões",IF(ISNUMBER(FIND("Estoque - Transbordos",C208)),"Transbordos",
IF(ISNUMBER(FIND("Estoque - Tratores",C208)),"Tratores",
IF(ISNUMBER(FIND("Estoque - Máquinas pesadas",C208)),"Máquinas pesadas",
IF(ISNUMBER(FIND("Estoque - Reboques",C208)),"Reboques",
IF(C208="Estoque","Estoque",
IF(AND(ISNUMBER(C208),C208&gt;1000,C208&lt;2000),"Caminhões",
IF(AND(ISNUMBER(C208),C208&gt;2000,C208&lt;3000),"Tratores",
IF(AND(ISNUMBER(C208),C208&gt;3000,C208&lt;4000),"Carregadeiras",
IF(AND(ISNUMBER(C208),C208&gt;4000,C208&lt;5000),"Máquinas pesadas",
IF(AND(ISNUMBER(C208),C208&gt;5000,C208&lt;6000),"Colhedoras",
IF(AND(ISNUMBER(C208),C208&gt;7000,C208&lt;8000),"Irrigação",
IF(AND(ISNUMBER(C208),C208&gt;8000,C208&lt;9000),"Reboques",IF(AND(ISNUMBER(C208),C208&gt;0,C208&lt;1000),"Veic. Leves","")))))))))))))))))))))</f>
        <v>Tratores</v>
      </c>
      <c r="B208" s="8"/>
      <c r="C208" s="2">
        <v>2045</v>
      </c>
      <c r="D208" s="2">
        <v>10570</v>
      </c>
      <c r="E208" s="3" t="s">
        <v>362</v>
      </c>
      <c r="F208" s="14" t="str">
        <f>IF(ISBLANK(K208), "Apenas Solicitação", "Tem OC")</f>
        <v>Tem OC</v>
      </c>
      <c r="G208" s="2">
        <v>2</v>
      </c>
      <c r="H208" s="2">
        <f>G208-I208</f>
        <v>0</v>
      </c>
      <c r="I208" s="2">
        <v>2</v>
      </c>
      <c r="J208" s="4">
        <v>45735</v>
      </c>
      <c r="K208" s="180">
        <v>45759</v>
      </c>
      <c r="L208" s="4"/>
      <c r="M208" s="44"/>
      <c r="N208" s="44" t="str">
        <f>IFERROR(K208 + VALUE(LEFT(L208, FIND(" ", L208) - 1)), "")</f>
        <v/>
      </c>
      <c r="O208" s="3">
        <f>IF(_xlfn.DAYS(K208,J208)&lt;0, "Aguardando OC", _xlfn.DAYS(K208,J208))</f>
        <v>24</v>
      </c>
      <c r="P208" s="14">
        <v>396586</v>
      </c>
      <c r="Q208" s="2">
        <v>1137734</v>
      </c>
      <c r="R208" s="14">
        <v>166200</v>
      </c>
      <c r="S208" s="2">
        <v>696</v>
      </c>
      <c r="T208" s="65" t="s">
        <v>77</v>
      </c>
      <c r="U208" s="21">
        <v>101</v>
      </c>
      <c r="V208" s="2">
        <v>13341</v>
      </c>
      <c r="W208" s="47" t="str">
        <f>IFERROR(VLOOKUP(V208, Fornecedores!A:C, 3, FALSE), "")</f>
        <v>DISMA DISTRIBUIDORA</v>
      </c>
      <c r="X208" s="43" t="str">
        <f>IFERROR(VLOOKUP(V208, Fornecedores!A:E, 5, FALSE), "")</f>
        <v>Araçatuba</v>
      </c>
      <c r="Y208" s="43" t="str">
        <f>IFERROR(VLOOKUP(V208, Fornecedores!A:F, 6, FALSE), "")</f>
        <v>SP</v>
      </c>
      <c r="Z208" s="14" t="str">
        <f>IF(H208=0, "Pedido entregue!", "Pendente")</f>
        <v>Pedido entregue!</v>
      </c>
      <c r="AA208" s="59">
        <v>1</v>
      </c>
      <c r="AB208" s="58" t="str">
        <f>IF(Z208="Pedido Entregue!", IF(AA208=1, "Retirado do Almoxarifado", IF(AA208=2, "Material devolvido", "Aguardando retirada")), IF(Z208="Pendente", "Entrega pendente", ""))</f>
        <v>Retirado do Almoxarifado</v>
      </c>
      <c r="AC208" s="18">
        <v>1</v>
      </c>
      <c r="AD208" s="18">
        <f>AC208/SUMIF($P:$P,P208,$AC:$AC)</f>
        <v>1</v>
      </c>
      <c r="AE208" s="18">
        <f>IF(R208=0,0,AC208/SUMIF($R:$R,R208,$AC:$AC))</f>
        <v>0.16666666666666666</v>
      </c>
      <c r="AF208" s="18">
        <f>IF(R208=0,1,0)</f>
        <v>0</v>
      </c>
      <c r="AG208" s="18">
        <f>IF(R208=0,#REF!-J208,0)</f>
        <v>0</v>
      </c>
      <c r="AH208" t="str">
        <f>TEXT(J208,"MMMM")</f>
        <v>março</v>
      </c>
    </row>
    <row r="209" spans="1:34" ht="12.75" hidden="1" customHeight="1" x14ac:dyDescent="0.25">
      <c r="A209" s="90" t="str">
        <f>IF(C209="Oficina Diversos","Oficina Geral",
IF(ISNUMBER(FIND("Estoque - Colhedoras",C209)),"Colhedoras",IF(ISNUMBER(FIND("Caldeiraria",C209)),"Caldeiraria",IF(ISNUMBER(FIND("Borracharia",C209)),"Borracharia",IF(ISNUMBER(FIND("Lubrificação",C209)),"Lubrificação",
IF(ISNUMBER(FIND("Estoque - Carregadeiras",C209)),"Carregadeiras",IF(ISNUMBER(FIND("Estoque - Veic. Leves",C209)),"Veic. Leves",
IF(ISNUMBER(FIND("Estoque - Caminhões",C209)),"Caminhões",IF(ISNUMBER(FIND("Estoque - Transbordos",C209)),"Transbordos",
IF(ISNUMBER(FIND("Estoque - Tratores",C209)),"Tratores",
IF(ISNUMBER(FIND("Estoque - Máquinas pesadas",C209)),"Máquinas pesadas",
IF(ISNUMBER(FIND("Estoque - Reboques",C209)),"Reboques",
IF(C209="Estoque","Estoque",
IF(AND(ISNUMBER(C209),C209&gt;1000,C209&lt;2000),"Caminhões",
IF(AND(ISNUMBER(C209),C209&gt;2000,C209&lt;3000),"Tratores",
IF(AND(ISNUMBER(C209),C209&gt;3000,C209&lt;4000),"Carregadeiras",
IF(AND(ISNUMBER(C209),C209&gt;4000,C209&lt;5000),"Máquinas pesadas",
IF(AND(ISNUMBER(C209),C209&gt;5000,C209&lt;6000),"Colhedoras",
IF(AND(ISNUMBER(C209),C209&gt;7000,C209&lt;8000),"Irrigação",
IF(AND(ISNUMBER(C209),C209&gt;8000,C209&lt;9000),"Reboques",IF(AND(ISNUMBER(C209),C209&gt;0,C209&lt;1000),"Veic. Leves","")))))))))))))))))))))</f>
        <v>Tratores</v>
      </c>
      <c r="B209" s="8"/>
      <c r="C209" s="2">
        <v>2049</v>
      </c>
      <c r="D209" s="2">
        <v>10570</v>
      </c>
      <c r="E209" s="3" t="s">
        <v>362</v>
      </c>
      <c r="F209" s="14" t="str">
        <f>IF(ISBLANK(K209), "Apenas Solicitação", "Tem OC")</f>
        <v>Tem OC</v>
      </c>
      <c r="G209" s="2">
        <v>2</v>
      </c>
      <c r="H209" s="2">
        <f>G209-I209</f>
        <v>0</v>
      </c>
      <c r="I209" s="2">
        <v>2</v>
      </c>
      <c r="J209" s="4">
        <v>45735</v>
      </c>
      <c r="K209" s="180">
        <v>45759</v>
      </c>
      <c r="L209" s="4"/>
      <c r="M209" s="44"/>
      <c r="N209" s="44" t="str">
        <f>IFERROR(K209 + VALUE(LEFT(L209, FIND(" ", L209) - 1)), "")</f>
        <v/>
      </c>
      <c r="O209" s="3">
        <f>IF(_xlfn.DAYS(K209,J209)&lt;0, "Aguardando OC", _xlfn.DAYS(K209,J209))</f>
        <v>24</v>
      </c>
      <c r="P209" s="14">
        <v>396589</v>
      </c>
      <c r="Q209" s="2">
        <v>1137737</v>
      </c>
      <c r="R209" s="14">
        <v>166200</v>
      </c>
      <c r="S209" s="2">
        <v>696</v>
      </c>
      <c r="T209" s="65" t="s">
        <v>77</v>
      </c>
      <c r="U209" s="21">
        <v>101</v>
      </c>
      <c r="V209" s="2">
        <v>13341</v>
      </c>
      <c r="W209" s="47" t="str">
        <f>IFERROR(VLOOKUP(V209, Fornecedores!A:C, 3, FALSE), "")</f>
        <v>DISMA DISTRIBUIDORA</v>
      </c>
      <c r="X209" s="43" t="str">
        <f>IFERROR(VLOOKUP(V209, Fornecedores!A:E, 5, FALSE), "")</f>
        <v>Araçatuba</v>
      </c>
      <c r="Y209" s="43" t="str">
        <f>IFERROR(VLOOKUP(V209, Fornecedores!A:F, 6, FALSE), "")</f>
        <v>SP</v>
      </c>
      <c r="Z209" s="14" t="str">
        <f>IF(H209=0, "Pedido entregue!", "Pendente")</f>
        <v>Pedido entregue!</v>
      </c>
      <c r="AA209" s="59"/>
      <c r="AB209" s="58" t="str">
        <f>IF(Z209="Pedido Entregue!", IF(AA209=1, "Retirado do Almoxarifado", IF(AA209=2, "Material devolvido", "Aguardando retirada")), IF(Z209="Pendente", "Entrega pendente", ""))</f>
        <v>Aguardando retirada</v>
      </c>
      <c r="AC209" s="18">
        <v>1</v>
      </c>
      <c r="AD209" s="18">
        <f>AC209/SUMIF($P:$P,P209,$AC:$AC)</f>
        <v>1</v>
      </c>
      <c r="AE209" s="18">
        <f>IF(R209=0,0,AC209/SUMIF($R:$R,R209,$AC:$AC))</f>
        <v>0.16666666666666666</v>
      </c>
      <c r="AF209" s="18">
        <f>IF(R209=0,1,0)</f>
        <v>0</v>
      </c>
      <c r="AG209" s="18">
        <f>IF(R209=0,#REF!-J209,0)</f>
        <v>0</v>
      </c>
      <c r="AH209" t="str">
        <f>TEXT(J209,"MMMM")</f>
        <v>março</v>
      </c>
    </row>
    <row r="210" spans="1:34" ht="12.75" hidden="1" customHeight="1" x14ac:dyDescent="0.25">
      <c r="A210" s="90" t="str">
        <f>IF(C210="Oficina Diversos","Oficina Geral",
IF(ISNUMBER(FIND("Estoque - Colhedoras",C210)),"Colhedoras",IF(ISNUMBER(FIND("Caldeiraria",C210)),"Caldeiraria",IF(ISNUMBER(FIND("Borracharia",C210)),"Borracharia",IF(ISNUMBER(FIND("Lubrificação",C210)),"Lubrificação",
IF(ISNUMBER(FIND("Estoque - Carregadeiras",C210)),"Carregadeiras",IF(ISNUMBER(FIND("Estoque - Veic. Leves",C210)),"Veic. Leves",
IF(ISNUMBER(FIND("Estoque - Caminhões",C210)),"Caminhões",IF(ISNUMBER(FIND("Estoque - Transbordos",C210)),"Transbordos",
IF(ISNUMBER(FIND("Estoque - Tratores",C210)),"Tratores",
IF(ISNUMBER(FIND("Estoque - Máquinas pesadas",C210)),"Máquinas pesadas",
IF(ISNUMBER(FIND("Estoque - Reboques",C210)),"Reboques",
IF(C210="Estoque","Estoque",
IF(AND(ISNUMBER(C210),C210&gt;1000,C210&lt;2000),"Caminhões",
IF(AND(ISNUMBER(C210),C210&gt;2000,C210&lt;3000),"Tratores",
IF(AND(ISNUMBER(C210),C210&gt;3000,C210&lt;4000),"Carregadeiras",
IF(AND(ISNUMBER(C210),C210&gt;4000,C210&lt;5000),"Máquinas pesadas",
IF(AND(ISNUMBER(C210),C210&gt;5000,C210&lt;6000),"Colhedoras",
IF(AND(ISNUMBER(C210),C210&gt;7000,C210&lt;8000),"Irrigação",
IF(AND(ISNUMBER(C210),C210&gt;8000,C210&lt;9000),"Reboques",IF(AND(ISNUMBER(C210),C210&gt;0,C210&lt;1000),"Veic. Leves","")))))))))))))))))))))</f>
        <v>Tratores</v>
      </c>
      <c r="B210" s="8"/>
      <c r="C210" s="2">
        <v>2036</v>
      </c>
      <c r="D210" s="2">
        <v>10570</v>
      </c>
      <c r="E210" s="3" t="s">
        <v>362</v>
      </c>
      <c r="F210" s="14" t="str">
        <f>IF(ISBLANK(K210), "Apenas Solicitação", "Tem OC")</f>
        <v>Tem OC</v>
      </c>
      <c r="G210" s="2">
        <v>2</v>
      </c>
      <c r="H210" s="2">
        <f>G210-I210</f>
        <v>0</v>
      </c>
      <c r="I210" s="2">
        <v>2</v>
      </c>
      <c r="J210" s="4">
        <v>45735</v>
      </c>
      <c r="K210" s="180">
        <v>45759</v>
      </c>
      <c r="L210" s="4"/>
      <c r="M210" s="44"/>
      <c r="N210" s="44" t="str">
        <f>IFERROR(K210 + VALUE(LEFT(L210, FIND(" ", L210) - 1)), "")</f>
        <v/>
      </c>
      <c r="O210" s="3">
        <f>IF(_xlfn.DAYS(K210,J210)&lt;0, "Aguardando OC", _xlfn.DAYS(K210,J210))</f>
        <v>24</v>
      </c>
      <c r="P210" s="14">
        <v>396592</v>
      </c>
      <c r="Q210" s="2">
        <v>1137739</v>
      </c>
      <c r="R210" s="14">
        <v>166200</v>
      </c>
      <c r="S210" s="2">
        <v>692</v>
      </c>
      <c r="T210" s="65" t="s">
        <v>106</v>
      </c>
      <c r="U210" s="21">
        <v>101</v>
      </c>
      <c r="V210" s="2">
        <v>13341</v>
      </c>
      <c r="W210" s="47" t="str">
        <f>IFERROR(VLOOKUP(V210, Fornecedores!A:C, 3, FALSE), "")</f>
        <v>DISMA DISTRIBUIDORA</v>
      </c>
      <c r="X210" s="43" t="str">
        <f>IFERROR(VLOOKUP(V210, Fornecedores!A:E, 5, FALSE), "")</f>
        <v>Araçatuba</v>
      </c>
      <c r="Y210" s="43" t="str">
        <f>IFERROR(VLOOKUP(V210, Fornecedores!A:F, 6, FALSE), "")</f>
        <v>SP</v>
      </c>
      <c r="Z210" s="14" t="str">
        <f>IF(H210=0, "Pedido entregue!", "Pendente")</f>
        <v>Pedido entregue!</v>
      </c>
      <c r="AA210" s="59"/>
      <c r="AB210" s="58" t="str">
        <f>IF(Z210="Pedido Entregue!", IF(AA210=1, "Retirado do Almoxarifado", IF(AA210=2, "Material devolvido", "Aguardando retirada")), IF(Z210="Pendente", "Entrega pendente", ""))</f>
        <v>Aguardando retirada</v>
      </c>
      <c r="AC210" s="18">
        <v>1</v>
      </c>
      <c r="AD210" s="18">
        <f>AC210/SUMIF($P:$P,P210,$AC:$AC)</f>
        <v>1</v>
      </c>
      <c r="AE210" s="18">
        <f>IF(R210=0,0,AC210/SUMIF($R:$R,R210,$AC:$AC))</f>
        <v>0.16666666666666666</v>
      </c>
      <c r="AF210" s="18">
        <f>IF(R210=0,1,0)</f>
        <v>0</v>
      </c>
      <c r="AG210" s="18">
        <f>IF(R210=0,#REF!-J210,0)</f>
        <v>0</v>
      </c>
      <c r="AH210" t="str">
        <f>TEXT(J210,"MMMM")</f>
        <v>março</v>
      </c>
    </row>
    <row r="211" spans="1:34" ht="12.75" hidden="1" customHeight="1" x14ac:dyDescent="0.25">
      <c r="A211" s="90" t="str">
        <f>IF(C211="Oficina Diversos","Oficina Geral",
IF(ISNUMBER(FIND("Estoque - Colhedoras",C211)),"Colhedoras",IF(ISNUMBER(FIND("Caldeiraria",C211)),"Caldeiraria",IF(ISNUMBER(FIND("Borracharia",C211)),"Borracharia",IF(ISNUMBER(FIND("Lubrificação",C211)),"Lubrificação",
IF(ISNUMBER(FIND("Estoque - Carregadeiras",C211)),"Carregadeiras",IF(ISNUMBER(FIND("Estoque - Veic. Leves",C211)),"Veic. Leves",
IF(ISNUMBER(FIND("Estoque - Caminhões",C211)),"Caminhões",IF(ISNUMBER(FIND("Estoque - Transbordos",C211)),"Transbordos",
IF(ISNUMBER(FIND("Estoque - Tratores",C211)),"Tratores",
IF(ISNUMBER(FIND("Estoque - Máquinas pesadas",C211)),"Máquinas pesadas",
IF(ISNUMBER(FIND("Estoque - Reboques",C211)),"Reboques",
IF(C211="Estoque","Estoque",
IF(AND(ISNUMBER(C211),C211&gt;1000,C211&lt;2000),"Caminhões",
IF(AND(ISNUMBER(C211),C211&gt;2000,C211&lt;3000),"Tratores",
IF(AND(ISNUMBER(C211),C211&gt;3000,C211&lt;4000),"Carregadeiras",
IF(AND(ISNUMBER(C211),C211&gt;4000,C211&lt;5000),"Máquinas pesadas",
IF(AND(ISNUMBER(C211),C211&gt;5000,C211&lt;6000),"Colhedoras",
IF(AND(ISNUMBER(C211),C211&gt;7000,C211&lt;8000),"Irrigação",
IF(AND(ISNUMBER(C211),C211&gt;8000,C211&lt;9000),"Reboques",IF(AND(ISNUMBER(C211),C211&gt;0,C211&lt;1000),"Veic. Leves","")))))))))))))))))))))</f>
        <v>Tratores</v>
      </c>
      <c r="B211" s="8"/>
      <c r="C211" s="2">
        <v>2037</v>
      </c>
      <c r="D211" s="2">
        <v>10570</v>
      </c>
      <c r="E211" s="3" t="s">
        <v>362</v>
      </c>
      <c r="F211" s="14" t="str">
        <f>IF(ISBLANK(K211), "Apenas Solicitação", "Tem OC")</f>
        <v>Tem OC</v>
      </c>
      <c r="G211" s="2">
        <v>2</v>
      </c>
      <c r="H211" s="2">
        <f>G211-I211</f>
        <v>0</v>
      </c>
      <c r="I211" s="2">
        <v>2</v>
      </c>
      <c r="J211" s="4">
        <v>45735</v>
      </c>
      <c r="K211" s="180">
        <v>45759</v>
      </c>
      <c r="L211" s="4"/>
      <c r="M211" s="44"/>
      <c r="N211" s="44" t="str">
        <f>IFERROR(K211 + VALUE(LEFT(L211, FIND(" ", L211) - 1)), "")</f>
        <v/>
      </c>
      <c r="O211" s="3">
        <f>IF(_xlfn.DAYS(K211,J211)&lt;0, "Aguardando OC", _xlfn.DAYS(K211,J211))</f>
        <v>24</v>
      </c>
      <c r="P211" s="14">
        <v>396595</v>
      </c>
      <c r="Q211" s="2">
        <v>1137772</v>
      </c>
      <c r="R211" s="14">
        <v>166200</v>
      </c>
      <c r="S211" s="2">
        <v>695</v>
      </c>
      <c r="T211" s="65" t="s">
        <v>136</v>
      </c>
      <c r="U211" s="21">
        <v>101</v>
      </c>
      <c r="V211" s="2">
        <v>13341</v>
      </c>
      <c r="W211" s="47" t="str">
        <f>IFERROR(VLOOKUP(V211, Fornecedores!A:C, 3, FALSE), "")</f>
        <v>DISMA DISTRIBUIDORA</v>
      </c>
      <c r="X211" s="43" t="str">
        <f>IFERROR(VLOOKUP(V211, Fornecedores!A:E, 5, FALSE), "")</f>
        <v>Araçatuba</v>
      </c>
      <c r="Y211" s="43" t="str">
        <f>IFERROR(VLOOKUP(V211, Fornecedores!A:F, 6, FALSE), "")</f>
        <v>SP</v>
      </c>
      <c r="Z211" s="14" t="str">
        <f>IF(H211=0, "Pedido entregue!", "Pendente")</f>
        <v>Pedido entregue!</v>
      </c>
      <c r="AA211" s="59"/>
      <c r="AB211" s="58" t="str">
        <f>IF(Z211="Pedido Entregue!", IF(AA211=1, "Retirado do Almoxarifado", IF(AA211=2, "Material devolvido", "Aguardando retirada")), IF(Z211="Pendente", "Entrega pendente", ""))</f>
        <v>Aguardando retirada</v>
      </c>
      <c r="AC211" s="18">
        <v>1</v>
      </c>
      <c r="AD211" s="18">
        <f>AC211/SUMIF($P:$P,P211,$AC:$AC)</f>
        <v>1</v>
      </c>
      <c r="AE211" s="18">
        <f>IF(R211=0,0,AC211/SUMIF($R:$R,R211,$AC:$AC))</f>
        <v>0.16666666666666666</v>
      </c>
      <c r="AF211" s="18">
        <f>IF(R211=0,1,0)</f>
        <v>0</v>
      </c>
      <c r="AG211" s="18">
        <f>IF(R211=0,#REF!-J211,0)</f>
        <v>0</v>
      </c>
      <c r="AH211" t="str">
        <f>TEXT(J211,"MMMM")</f>
        <v>março</v>
      </c>
    </row>
    <row r="212" spans="1:34" ht="12.75" hidden="1" customHeight="1" x14ac:dyDescent="0.25">
      <c r="A212" s="90" t="str">
        <f>IF(C212="Oficina Diversos","Oficina Geral",
IF(ISNUMBER(FIND("Estoque - Colhedoras",C212)),"Colhedoras",IF(ISNUMBER(FIND("Caldeiraria",C212)),"Caldeiraria",IF(ISNUMBER(FIND("Borracharia",C212)),"Borracharia",IF(ISNUMBER(FIND("Lubrificação",C212)),"Lubrificação",
IF(ISNUMBER(FIND("Estoque - Carregadeiras",C212)),"Carregadeiras",IF(ISNUMBER(FIND("Estoque - Veic. Leves",C212)),"Veic. Leves",
IF(ISNUMBER(FIND("Estoque - Caminhões",C212)),"Caminhões",IF(ISNUMBER(FIND("Estoque - Transbordos",C212)),"Transbordos",
IF(ISNUMBER(FIND("Estoque - Tratores",C212)),"Tratores",
IF(ISNUMBER(FIND("Estoque - Máquinas pesadas",C212)),"Máquinas pesadas",
IF(ISNUMBER(FIND("Estoque - Reboques",C212)),"Reboques",
IF(C212="Estoque","Estoque",
IF(AND(ISNUMBER(C212),C212&gt;1000,C212&lt;2000),"Caminhões",
IF(AND(ISNUMBER(C212),C212&gt;2000,C212&lt;3000),"Tratores",
IF(AND(ISNUMBER(C212),C212&gt;3000,C212&lt;4000),"Carregadeiras",
IF(AND(ISNUMBER(C212),C212&gt;4000,C212&lt;5000),"Máquinas pesadas",
IF(AND(ISNUMBER(C212),C212&gt;5000,C212&lt;6000),"Colhedoras",
IF(AND(ISNUMBER(C212),C212&gt;7000,C212&lt;8000),"Irrigação",
IF(AND(ISNUMBER(C212),C212&gt;8000,C212&lt;9000),"Reboques",IF(AND(ISNUMBER(C212),C212&gt;0,C212&lt;1000),"Veic. Leves","")))))))))))))))))))))</f>
        <v>Tratores</v>
      </c>
      <c r="B212" s="8"/>
      <c r="C212" s="2">
        <v>2038</v>
      </c>
      <c r="D212" s="2">
        <v>10570</v>
      </c>
      <c r="E212" s="3" t="s">
        <v>362</v>
      </c>
      <c r="F212" s="14" t="str">
        <f>IF(ISBLANK(K212), "Apenas Solicitação", "Tem OC")</f>
        <v>Tem OC</v>
      </c>
      <c r="G212" s="2">
        <v>2</v>
      </c>
      <c r="H212" s="2">
        <f>G212-I212</f>
        <v>0</v>
      </c>
      <c r="I212" s="2">
        <v>2</v>
      </c>
      <c r="J212" s="4">
        <v>45735</v>
      </c>
      <c r="K212" s="180">
        <v>45759</v>
      </c>
      <c r="L212" s="4"/>
      <c r="M212" s="44"/>
      <c r="N212" s="44" t="str">
        <f>IFERROR(K212 + VALUE(LEFT(L212, FIND(" ", L212) - 1)), "")</f>
        <v/>
      </c>
      <c r="O212" s="3">
        <f>IF(_xlfn.DAYS(K212,J212)&lt;0, "Aguardando OC", _xlfn.DAYS(K212,J212))</f>
        <v>24</v>
      </c>
      <c r="P212" s="14">
        <v>396598</v>
      </c>
      <c r="Q212" s="2">
        <v>1137773</v>
      </c>
      <c r="R212" s="14">
        <v>166200</v>
      </c>
      <c r="S212" s="2">
        <v>695</v>
      </c>
      <c r="T212" s="65" t="s">
        <v>136</v>
      </c>
      <c r="U212" s="21">
        <v>101</v>
      </c>
      <c r="V212" s="2">
        <v>13341</v>
      </c>
      <c r="W212" s="47" t="str">
        <f>IFERROR(VLOOKUP(V212, Fornecedores!A:C, 3, FALSE), "")</f>
        <v>DISMA DISTRIBUIDORA</v>
      </c>
      <c r="X212" s="43" t="str">
        <f>IFERROR(VLOOKUP(V212, Fornecedores!A:E, 5, FALSE), "")</f>
        <v>Araçatuba</v>
      </c>
      <c r="Y212" s="43" t="str">
        <f>IFERROR(VLOOKUP(V212, Fornecedores!A:F, 6, FALSE), "")</f>
        <v>SP</v>
      </c>
      <c r="Z212" s="14" t="str">
        <f>IF(H212=0, "Pedido entregue!", "Pendente")</f>
        <v>Pedido entregue!</v>
      </c>
      <c r="AA212" s="59"/>
      <c r="AB212" s="58" t="str">
        <f>IF(Z212="Pedido Entregue!", IF(AA212=1, "Retirado do Almoxarifado", IF(AA212=2, "Material devolvido", "Aguardando retirada")), IF(Z212="Pendente", "Entrega pendente", ""))</f>
        <v>Aguardando retirada</v>
      </c>
      <c r="AC212" s="18">
        <v>1</v>
      </c>
      <c r="AD212" s="18">
        <f>AC212/SUMIF($P:$P,P212,$AC:$AC)</f>
        <v>1</v>
      </c>
      <c r="AE212" s="18">
        <f>IF(R212=0,0,AC212/SUMIF($R:$R,R212,$AC:$AC))</f>
        <v>0.16666666666666666</v>
      </c>
      <c r="AF212" s="18">
        <f>IF(R212=0,1,0)</f>
        <v>0</v>
      </c>
      <c r="AG212" s="18">
        <f>IF(R212=0,#REF!-J212,0)</f>
        <v>0</v>
      </c>
      <c r="AH212" t="str">
        <f>TEXT(J212,"MMMM")</f>
        <v>março</v>
      </c>
    </row>
    <row r="213" spans="1:34" ht="12.75" customHeight="1" x14ac:dyDescent="0.25">
      <c r="A213" s="90" t="str">
        <f>IF(C213="Oficina Diversos","Oficina Geral",
IF(ISNUMBER(FIND("Estoque - Colhedoras",C213)),"Colhedoras",IF(ISNUMBER(FIND("Caldeiraria",C213)),"Caldeiraria",IF(ISNUMBER(FIND("Borracharia",C213)),"Borracharia",IF(ISNUMBER(FIND("Lubrificação",C213)),"Lubrificação",
IF(ISNUMBER(FIND("Estoque - Carregadeiras",C213)),"Carregadeiras",IF(ISNUMBER(FIND("Estoque - Veic. Leves",C213)),"Veic. Leves",
IF(ISNUMBER(FIND("Estoque - Caminhões",C213)),"Caminhões",IF(ISNUMBER(FIND("Estoque - Transbordos",C213)),"Transbordos",
IF(ISNUMBER(FIND("Estoque - Tratores",C213)),"Tratores",
IF(ISNUMBER(FIND("Estoque - Máquinas pesadas",C213)),"Máquinas pesadas",
IF(ISNUMBER(FIND("Estoque - Reboques",C213)),"Reboques",
IF(C213="Estoque","Estoque",
IF(AND(ISNUMBER(C213),C213&gt;1000,C213&lt;2000),"Caminhões",
IF(AND(ISNUMBER(C213),C213&gt;2000,C213&lt;3000),"Tratores",
IF(AND(ISNUMBER(C213),C213&gt;3000,C213&lt;4000),"Carregadeiras",
IF(AND(ISNUMBER(C213),C213&gt;4000,C213&lt;5000),"Máquinas pesadas",
IF(AND(ISNUMBER(C213),C213&gt;5000,C213&lt;6000),"Colhedoras",
IF(AND(ISNUMBER(C213),C213&gt;7000,C213&lt;8000),"Irrigação",
IF(AND(ISNUMBER(C213),C213&gt;8000,C213&lt;9000),"Reboques",IF(AND(ISNUMBER(C213),C213&gt;0,C213&lt;1000),"Veic. Leves","")))))))))))))))))))))</f>
        <v>Tratores</v>
      </c>
      <c r="B213" s="8"/>
      <c r="C213" s="2">
        <v>2027</v>
      </c>
      <c r="D213" s="2">
        <v>10783</v>
      </c>
      <c r="E213" s="3" t="s">
        <v>1159</v>
      </c>
      <c r="F213" s="14" t="str">
        <f>IF(ISBLANK(K213), "Apenas Solicitação", "Tem OC")</f>
        <v>Apenas Solicitação</v>
      </c>
      <c r="G213" s="2">
        <v>10</v>
      </c>
      <c r="H213" s="2">
        <f>G213-I213</f>
        <v>10</v>
      </c>
      <c r="I213" s="2">
        <v>0</v>
      </c>
      <c r="J213" s="4">
        <v>45786</v>
      </c>
      <c r="K213" s="14"/>
      <c r="L213" s="3"/>
      <c r="M213" s="44" t="str">
        <f ca="1">IF(OR(N213="", N213=0), "", IF(N213&gt;TODAY(), "No prazo", "Atrasado"))</f>
        <v/>
      </c>
      <c r="N213" s="44" t="str">
        <f>IFERROR(K213 + VALUE(LEFT(L213, FIND(" ", L213) - 1)), "")</f>
        <v/>
      </c>
      <c r="O213" s="3" t="str">
        <f>IF(_xlfn.DAYS(K213,J213)&lt;0, "Aguardando OC", _xlfn.DAYS(K213,J213))</f>
        <v>Aguardando OC</v>
      </c>
      <c r="P213" s="14">
        <v>402120</v>
      </c>
      <c r="Q213" s="55"/>
      <c r="R213" s="14">
        <v>0</v>
      </c>
      <c r="S213" s="2">
        <v>221</v>
      </c>
      <c r="T213" s="65" t="s">
        <v>1029</v>
      </c>
      <c r="U213" s="21">
        <v>28.2</v>
      </c>
      <c r="V213" s="2"/>
      <c r="W213" s="47" t="str">
        <f>IFERROR(VLOOKUP(V213, Fornecedores!A:C, 3, FALSE), "")</f>
        <v/>
      </c>
      <c r="X213" s="43" t="str">
        <f>IFERROR(VLOOKUP(V213, Fornecedores!A:E, 5, FALSE), "")</f>
        <v/>
      </c>
      <c r="Y213" s="43" t="str">
        <f>IFERROR(VLOOKUP(V213, Fornecedores!A:F, 6, FALSE), "")</f>
        <v/>
      </c>
      <c r="Z213" s="14" t="str">
        <f>IF(H213=0, "Pedido entregue!", "Pendente")</f>
        <v>Pendente</v>
      </c>
      <c r="AA213" s="59"/>
      <c r="AB213" s="58" t="str">
        <f>IF(Z213="Pedido Entregue!", IF(AA213=1, "Retirado do Almoxarifado", IF(AA213=2, "Material devolvido", "Aguardando retirada")), IF(Z213="Pendente", "Entrega pendente", ""))</f>
        <v>Entrega pendente</v>
      </c>
      <c r="AC213" s="18">
        <v>1</v>
      </c>
      <c r="AD213" s="18">
        <f>AC213/SUMIF($P:$P,P213,$AC:$AC)</f>
        <v>1</v>
      </c>
      <c r="AE213" s="18">
        <f>IF(R213=0,0,AC213/SUMIF($R:$R,R213,$AC:$AC))</f>
        <v>0</v>
      </c>
      <c r="AF213" s="18">
        <f>IF(R213=0,1,0)</f>
        <v>1</v>
      </c>
      <c r="AH213" t="str">
        <f>TEXT(J213,"MMMM")</f>
        <v>maio</v>
      </c>
    </row>
    <row r="214" spans="1:34" ht="12.75" customHeight="1" x14ac:dyDescent="0.25">
      <c r="A214" s="90" t="str">
        <f>IF(C214="Oficina Diversos","Oficina Geral",
IF(ISNUMBER(FIND("Estoque - Colhedoras",C214)),"Colhedoras",IF(ISNUMBER(FIND("Caldeiraria",C214)),"Caldeiraria",IF(ISNUMBER(FIND("Borracharia",C214)),"Borracharia",IF(ISNUMBER(FIND("Lubrificação",C214)),"Lubrificação",
IF(ISNUMBER(FIND("Estoque - Carregadeiras",C214)),"Carregadeiras",IF(ISNUMBER(FIND("Estoque - Veic. Leves",C214)),"Veic. Leves",
IF(ISNUMBER(FIND("Estoque - Caminhões",C214)),"Caminhões",IF(ISNUMBER(FIND("Estoque - Transbordos",C214)),"Transbordos",
IF(ISNUMBER(FIND("Estoque - Tratores",C214)),"Tratores",
IF(ISNUMBER(FIND("Estoque - Máquinas pesadas",C214)),"Máquinas pesadas",
IF(ISNUMBER(FIND("Estoque - Reboques",C214)),"Reboques",
IF(C214="Estoque","Estoque",
IF(AND(ISNUMBER(C214),C214&gt;1000,C214&lt;2000),"Caminhões",
IF(AND(ISNUMBER(C214),C214&gt;2000,C214&lt;3000),"Tratores",
IF(AND(ISNUMBER(C214),C214&gt;3000,C214&lt;4000),"Carregadeiras",
IF(AND(ISNUMBER(C214),C214&gt;4000,C214&lt;5000),"Máquinas pesadas",
IF(AND(ISNUMBER(C214),C214&gt;5000,C214&lt;6000),"Colhedoras",
IF(AND(ISNUMBER(C214),C214&gt;7000,C214&lt;8000),"Irrigação",
IF(AND(ISNUMBER(C214),C214&gt;8000,C214&lt;9000),"Reboques",IF(AND(ISNUMBER(C214),C214&gt;0,C214&lt;1000),"Veic. Leves","")))))))))))))))))))))</f>
        <v>Oficina Geral</v>
      </c>
      <c r="B214" s="111"/>
      <c r="C214" s="144" t="s">
        <v>20771</v>
      </c>
      <c r="D214" s="144">
        <v>11025</v>
      </c>
      <c r="E214" s="145" t="s">
        <v>20816</v>
      </c>
      <c r="F214" s="101" t="str">
        <f>IF(ISBLANK(K214), "Apenas Solicitação", "Tem OC")</f>
        <v>Apenas Solicitação</v>
      </c>
      <c r="G214" s="143">
        <v>1</v>
      </c>
      <c r="H214" s="113">
        <f>G214-I214</f>
        <v>1</v>
      </c>
      <c r="I214" s="113"/>
      <c r="J214" s="147">
        <v>45831</v>
      </c>
      <c r="K214" s="202"/>
      <c r="L214" s="49"/>
      <c r="M214" s="104" t="str">
        <f ca="1">IF(OR(N214="", N214=0), "", IF(N214&gt;TODAY(), "No prazo", "Atrasado"))</f>
        <v/>
      </c>
      <c r="N214" s="104" t="str">
        <f>IFERROR(K214 + VALUE(LEFT(L214, FIND(" ", L214) - 1)), "")</f>
        <v/>
      </c>
      <c r="O214" s="105" t="str">
        <f>IF(_xlfn.DAYS(K214,J214)&lt;0, "Aguardando OC", _xlfn.DAYS(K214,J214))</f>
        <v>Aguardando OC</v>
      </c>
      <c r="P214" s="200">
        <v>408791</v>
      </c>
      <c r="Q214" s="55"/>
      <c r="R214" s="200">
        <v>0</v>
      </c>
      <c r="S214" s="143">
        <v>221</v>
      </c>
      <c r="T214" s="65" t="s">
        <v>1029</v>
      </c>
      <c r="U214" s="164">
        <v>0</v>
      </c>
      <c r="V214" s="144"/>
      <c r="W214" s="117" t="str">
        <f>IFERROR(VLOOKUP(V214, Fornecedores!A:C, 3, FALSE), "")</f>
        <v/>
      </c>
      <c r="X214" s="105" t="str">
        <f>IFERROR(VLOOKUP(V214, Fornecedores!A:E, 5, FALSE), "")</f>
        <v/>
      </c>
      <c r="Y214" s="105" t="str">
        <f>IFERROR(VLOOKUP(V214, Fornecedores!A:F, 6, FALSE), "")</f>
        <v/>
      </c>
      <c r="Z214" s="101" t="str">
        <f>IF(H214=0, "Pedido entregue!", "Pendente")</f>
        <v>Pendente</v>
      </c>
      <c r="AA214" s="119"/>
      <c r="AB214" s="132" t="str">
        <f>IF(Z214="Pedido Entregue!", IF(AA214=1, "Retirado do Almoxarifado", IF(AA214=2, "Material devolvido", "Aguardando retirada")), IF(Z214="Pendente", "Entrega pendente", ""))</f>
        <v>Entrega pendente</v>
      </c>
      <c r="AC214" s="18">
        <v>1</v>
      </c>
      <c r="AD214" s="18">
        <f>AC214/SUMIF($P:$P,P214,$AC:$AC)</f>
        <v>1</v>
      </c>
      <c r="AE214" s="18">
        <f>IF(R214=0,0,AC214/SUMIF($R:$R,R214,$AC:$AC))</f>
        <v>0</v>
      </c>
      <c r="AF214" s="18">
        <f>IF(R214=0,1,0)</f>
        <v>1</v>
      </c>
      <c r="AH214" t="str">
        <f>TEXT(J214,"MMMM")</f>
        <v>junho</v>
      </c>
    </row>
    <row r="215" spans="1:34" ht="12.75" customHeight="1" x14ac:dyDescent="0.25">
      <c r="A215" s="90" t="str">
        <f>IF(C215="Oficina Diversos","Oficina Geral",
IF(ISNUMBER(FIND("Estoque - Colhedoras",C215)),"Colhedoras",IF(ISNUMBER(FIND("Caldeiraria",C215)),"Caldeiraria",IF(ISNUMBER(FIND("Borracharia",C215)),"Borracharia",IF(ISNUMBER(FIND("Lubrificação",C215)),"Lubrificação",
IF(ISNUMBER(FIND("Estoque - Carregadeiras",C215)),"Carregadeiras",IF(ISNUMBER(FIND("Estoque - Veic. Leves",C215)),"Veic. Leves",
IF(ISNUMBER(FIND("Estoque - Caminhões",C215)),"Caminhões",IF(ISNUMBER(FIND("Estoque - Transbordos",C215)),"Transbordos",
IF(ISNUMBER(FIND("Estoque - Tratores",C215)),"Tratores",
IF(ISNUMBER(FIND("Estoque - Máquinas pesadas",C215)),"Máquinas pesadas",
IF(ISNUMBER(FIND("Estoque - Reboques",C215)),"Reboques",
IF(C215="Estoque","Estoque",
IF(AND(ISNUMBER(C215),C215&gt;1000,C215&lt;2000),"Caminhões",
IF(AND(ISNUMBER(C215),C215&gt;2000,C215&lt;3000),"Tratores",
IF(AND(ISNUMBER(C215),C215&gt;3000,C215&lt;4000),"Carregadeiras",
IF(AND(ISNUMBER(C215),C215&gt;4000,C215&lt;5000),"Máquinas pesadas",
IF(AND(ISNUMBER(C215),C215&gt;5000,C215&lt;6000),"Colhedoras",
IF(AND(ISNUMBER(C215),C215&gt;7000,C215&lt;8000),"Irrigação",
IF(AND(ISNUMBER(C215),C215&gt;8000,C215&lt;9000),"Reboques",IF(AND(ISNUMBER(C215),C215&gt;0,C215&lt;1000),"Veic. Leves","")))))))))))))))))))))</f>
        <v>Oficina Geral</v>
      </c>
      <c r="B215" s="111"/>
      <c r="C215" s="144" t="s">
        <v>661</v>
      </c>
      <c r="D215" s="143">
        <v>11048</v>
      </c>
      <c r="E215" s="146" t="s">
        <v>20699</v>
      </c>
      <c r="F215" s="101" t="str">
        <f>IF(ISBLANK(K215), "Apenas Solicitação", "Tem OC")</f>
        <v>Apenas Solicitação</v>
      </c>
      <c r="G215" s="143">
        <v>1</v>
      </c>
      <c r="H215" s="113">
        <f>G215-I215</f>
        <v>1</v>
      </c>
      <c r="I215" s="113"/>
      <c r="J215" s="147">
        <v>45826</v>
      </c>
      <c r="K215" s="200"/>
      <c r="L215" s="146"/>
      <c r="M215" s="104" t="str">
        <f ca="1">IF(OR(N215="", N215=0), "", IF(N215&gt;TODAY(), "No prazo", "Atrasado"))</f>
        <v/>
      </c>
      <c r="N215" s="104" t="str">
        <f>IFERROR(K215 + VALUE(LEFT(L215, FIND(" ", L215) - 1)), "")</f>
        <v/>
      </c>
      <c r="O215" s="105" t="str">
        <f>IF(_xlfn.DAYS(K215,J215)&lt;0, "Aguardando OC", _xlfn.DAYS(K215,J215))</f>
        <v>Aguardando OC</v>
      </c>
      <c r="P215" s="200">
        <v>408205</v>
      </c>
      <c r="Q215" s="55"/>
      <c r="R215" s="200">
        <v>0</v>
      </c>
      <c r="S215" s="143">
        <v>221</v>
      </c>
      <c r="T215" s="65" t="s">
        <v>1029</v>
      </c>
      <c r="U215" s="164">
        <v>30.1</v>
      </c>
      <c r="V215" s="143"/>
      <c r="W215" s="117" t="str">
        <f>IFERROR(VLOOKUP(V215, Fornecedores!A:C, 3, FALSE), "")</f>
        <v/>
      </c>
      <c r="X215" s="105" t="str">
        <f>IFERROR(VLOOKUP(V215, Fornecedores!A:E, 5, FALSE), "")</f>
        <v/>
      </c>
      <c r="Y215" s="105" t="str">
        <f>IFERROR(VLOOKUP(V215, Fornecedores!A:F, 6, FALSE), "")</f>
        <v/>
      </c>
      <c r="Z215" s="101" t="str">
        <f>IF(H215=0, "Pedido entregue!", "Pendente")</f>
        <v>Pendente</v>
      </c>
      <c r="AA215" s="119"/>
      <c r="AB215" s="132" t="str">
        <f>IF(Z215="Pedido Entregue!", IF(AA215=1, "Retirado do Almoxarifado", IF(AA215=2, "Material devolvido", "Aguardando retirada")), IF(Z215="Pendente", "Entrega pendente", ""))</f>
        <v>Entrega pendente</v>
      </c>
      <c r="AC215" s="18">
        <v>1</v>
      </c>
      <c r="AD215" s="18">
        <f>AC215/SUMIF($P:$P,P215,$AC:$AC)</f>
        <v>1</v>
      </c>
      <c r="AE215" s="18">
        <f>IF(R215=0,0,AC215/SUMIF($R:$R,R215,$AC:$AC))</f>
        <v>0</v>
      </c>
      <c r="AF215" s="18">
        <f>IF(R215=0,1,0)</f>
        <v>1</v>
      </c>
      <c r="AH215" t="str">
        <f>TEXT(J215,"MMMM")</f>
        <v>junho</v>
      </c>
    </row>
    <row r="216" spans="1:34" ht="12.75" customHeight="1" x14ac:dyDescent="0.25">
      <c r="A216" s="90" t="str">
        <f>IF(C216="Oficina Diversos","Oficina Geral",
IF(ISNUMBER(FIND("Estoque - Colhedoras",C216)),"Colhedoras",IF(ISNUMBER(FIND("Caldeiraria",C216)),"Caldeiraria",IF(ISNUMBER(FIND("Borracharia",C216)),"Borracharia",IF(ISNUMBER(FIND("Lubrificação",C216)),"Lubrificação",
IF(ISNUMBER(FIND("Estoque - Carregadeiras",C216)),"Carregadeiras",IF(ISNUMBER(FIND("Estoque - Veic. Leves",C216)),"Veic. Leves",
IF(ISNUMBER(FIND("Estoque - Caminhões",C216)),"Caminhões",IF(ISNUMBER(FIND("Estoque - Transbordos",C216)),"Transbordos",
IF(ISNUMBER(FIND("Estoque - Tratores",C216)),"Tratores",
IF(ISNUMBER(FIND("Estoque - Máquinas pesadas",C216)),"Máquinas pesadas",
IF(ISNUMBER(FIND("Estoque - Reboques",C216)),"Reboques",
IF(C216="Estoque","Estoque",
IF(AND(ISNUMBER(C216),C216&gt;1000,C216&lt;2000),"Caminhões",
IF(AND(ISNUMBER(C216),C216&gt;2000,C216&lt;3000),"Tratores",
IF(AND(ISNUMBER(C216),C216&gt;3000,C216&lt;4000),"Carregadeiras",
IF(AND(ISNUMBER(C216),C216&gt;4000,C216&lt;5000),"Máquinas pesadas",
IF(AND(ISNUMBER(C216),C216&gt;5000,C216&lt;6000),"Colhedoras",
IF(AND(ISNUMBER(C216),C216&gt;7000,C216&lt;8000),"Irrigação",
IF(AND(ISNUMBER(C216),C216&gt;8000,C216&lt;9000),"Reboques",IF(AND(ISNUMBER(C216),C216&gt;0,C216&lt;1000),"Veic. Leves","")))))))))))))))))))))</f>
        <v>Oficina Geral</v>
      </c>
      <c r="B216" s="210"/>
      <c r="C216" s="171" t="s">
        <v>661</v>
      </c>
      <c r="D216" s="170">
        <v>11057</v>
      </c>
      <c r="E216" s="173" t="s">
        <v>20700</v>
      </c>
      <c r="F216" s="101" t="str">
        <f>IF(ISBLANK(K216), "Apenas Solicitação", "Tem OC")</f>
        <v>Apenas Solicitação</v>
      </c>
      <c r="G216" s="170">
        <v>1</v>
      </c>
      <c r="H216" s="113">
        <f>G216-I216</f>
        <v>1</v>
      </c>
      <c r="I216" s="113"/>
      <c r="J216" s="174">
        <v>45826</v>
      </c>
      <c r="K216" s="201"/>
      <c r="L216" s="173"/>
      <c r="M216" s="104" t="str">
        <f ca="1">IF(OR(N216="", N216=0), "", IF(N216&gt;TODAY(), "No prazo", "Atrasado"))</f>
        <v/>
      </c>
      <c r="N216" s="104" t="str">
        <f>IFERROR(K216 + VALUE(LEFT(L216, FIND(" ", L216) - 1)), "")</f>
        <v/>
      </c>
      <c r="O216" s="105" t="str">
        <f>IF(_xlfn.DAYS(K216,J216)&lt;0, "Aguardando OC", _xlfn.DAYS(K216,J216))</f>
        <v>Aguardando OC</v>
      </c>
      <c r="P216" s="201">
        <v>408171</v>
      </c>
      <c r="Q216" s="55"/>
      <c r="R216" s="201">
        <v>0</v>
      </c>
      <c r="S216" s="2">
        <v>221</v>
      </c>
      <c r="T216" s="65" t="s">
        <v>1029</v>
      </c>
      <c r="U216" s="170">
        <v>7.57</v>
      </c>
      <c r="V216" s="170"/>
      <c r="W216" s="117" t="str">
        <f>IFERROR(VLOOKUP(V216, Fornecedores!A:C, 3, FALSE), "")</f>
        <v/>
      </c>
      <c r="X216" s="105" t="str">
        <f>IFERROR(VLOOKUP(V216, Fornecedores!A:E, 5, FALSE), "")</f>
        <v/>
      </c>
      <c r="Y216" s="105" t="str">
        <f>IFERROR(VLOOKUP(V216, Fornecedores!A:F, 6, FALSE), "")</f>
        <v/>
      </c>
      <c r="Z216" s="101" t="str">
        <f>IF(H216=0, "Pedido entregue!", "Pendente")</f>
        <v>Pendente</v>
      </c>
      <c r="AA216" s="119"/>
      <c r="AB216" s="132" t="str">
        <f>IF(Z216="Pedido Entregue!", IF(AA216=1, "Retirado do Almoxarifado", IF(AA216=2, "Material devolvido", "Aguardando retirada")), IF(Z216="Pendente", "Entrega pendente", ""))</f>
        <v>Entrega pendente</v>
      </c>
      <c r="AC216" s="18">
        <v>1</v>
      </c>
      <c r="AD216" s="18">
        <f>AC216/SUMIF($P:$P,P216,$AC:$AC)</f>
        <v>1</v>
      </c>
      <c r="AE216" s="18">
        <f>IF(R216=0,0,AC216/SUMIF($R:$R,R216,$AC:$AC))</f>
        <v>0</v>
      </c>
      <c r="AF216" s="18">
        <f>IF(R216=0,1,0)</f>
        <v>1</v>
      </c>
      <c r="AH216" t="str">
        <f>TEXT(J216,"MMMM")</f>
        <v>junho</v>
      </c>
    </row>
    <row r="217" spans="1:34" ht="12.75" customHeight="1" x14ac:dyDescent="0.25">
      <c r="A217" s="90" t="str">
        <f>IF(C217="Oficina Diversos","Oficina Geral",
IF(ISNUMBER(FIND("Estoque - Colhedoras",C217)),"Colhedoras",IF(ISNUMBER(FIND("Caldeiraria",C217)),"Caldeiraria",IF(ISNUMBER(FIND("Borracharia",C217)),"Borracharia",IF(ISNUMBER(FIND("Lubrificação",C217)),"Lubrificação",
IF(ISNUMBER(FIND("Estoque - Carregadeiras",C217)),"Carregadeiras",IF(ISNUMBER(FIND("Estoque - Veic. Leves",C217)),"Veic. Leves",
IF(ISNUMBER(FIND("Estoque - Caminhões",C217)),"Caminhões",IF(ISNUMBER(FIND("Estoque - Transbordos",C217)),"Transbordos",
IF(ISNUMBER(FIND("Estoque - Tratores",C217)),"Tratores",
IF(ISNUMBER(FIND("Estoque - Máquinas pesadas",C217)),"Máquinas pesadas",
IF(ISNUMBER(FIND("Estoque - Reboques",C217)),"Reboques",
IF(C217="Estoque","Estoque",
IF(AND(ISNUMBER(C217),C217&gt;1000,C217&lt;2000),"Caminhões",
IF(AND(ISNUMBER(C217),C217&gt;2000,C217&lt;3000),"Tratores",
IF(AND(ISNUMBER(C217),C217&gt;3000,C217&lt;4000),"Carregadeiras",
IF(AND(ISNUMBER(C217),C217&gt;4000,C217&lt;5000),"Máquinas pesadas",
IF(AND(ISNUMBER(C217),C217&gt;5000,C217&lt;6000),"Colhedoras",
IF(AND(ISNUMBER(C217),C217&gt;7000,C217&lt;8000),"Irrigação",
IF(AND(ISNUMBER(C217),C217&gt;8000,C217&lt;9000),"Reboques",IF(AND(ISNUMBER(C217),C217&gt;0,C217&lt;1000),"Veic. Leves","")))))))))))))))))))))</f>
        <v>Oficina Geral</v>
      </c>
      <c r="B217" s="111"/>
      <c r="C217" s="144" t="s">
        <v>20771</v>
      </c>
      <c r="D217" s="144">
        <v>11064</v>
      </c>
      <c r="E217" s="145" t="s">
        <v>20817</v>
      </c>
      <c r="F217" s="101" t="str">
        <f>IF(ISBLANK(K217), "Apenas Solicitação", "Tem OC")</f>
        <v>Apenas Solicitação</v>
      </c>
      <c r="G217" s="143">
        <v>1</v>
      </c>
      <c r="H217" s="113">
        <f>G217-I217</f>
        <v>1</v>
      </c>
      <c r="I217" s="113"/>
      <c r="J217" s="147">
        <v>45831</v>
      </c>
      <c r="K217" s="202"/>
      <c r="L217" s="49"/>
      <c r="M217" s="104" t="str">
        <f ca="1">IF(OR(N217="", N217=0), "", IF(N217&gt;TODAY(), "No prazo", "Atrasado"))</f>
        <v/>
      </c>
      <c r="N217" s="104" t="str">
        <f>IFERROR(K217 + VALUE(LEFT(L217, FIND(" ", L217) - 1)), "")</f>
        <v/>
      </c>
      <c r="O217" s="105" t="str">
        <f>IF(_xlfn.DAYS(K217,J217)&lt;0, "Aguardando OC", _xlfn.DAYS(K217,J217))</f>
        <v>Aguardando OC</v>
      </c>
      <c r="P217" s="200">
        <v>408778</v>
      </c>
      <c r="Q217" s="55"/>
      <c r="R217" s="200">
        <v>0</v>
      </c>
      <c r="S217" s="143">
        <v>221</v>
      </c>
      <c r="T217" s="65" t="s">
        <v>1029</v>
      </c>
      <c r="U217" s="164">
        <v>0</v>
      </c>
      <c r="V217" s="144"/>
      <c r="W217" s="117" t="str">
        <f>IFERROR(VLOOKUP(V217, Fornecedores!A:C, 3, FALSE), "")</f>
        <v/>
      </c>
      <c r="X217" s="105" t="str">
        <f>IFERROR(VLOOKUP(V217, Fornecedores!A:E, 5, FALSE), "")</f>
        <v/>
      </c>
      <c r="Y217" s="105" t="str">
        <f>IFERROR(VLOOKUP(V217, Fornecedores!A:F, 6, FALSE), "")</f>
        <v/>
      </c>
      <c r="Z217" s="101" t="str">
        <f>IF(H217=0, "Pedido entregue!", "Pendente")</f>
        <v>Pendente</v>
      </c>
      <c r="AA217" s="119"/>
      <c r="AB217" s="132" t="str">
        <f>IF(Z217="Pedido Entregue!", IF(AA217=1, "Retirado do Almoxarifado", IF(AA217=2, "Material devolvido", "Aguardando retirada")), IF(Z217="Pendente", "Entrega pendente", ""))</f>
        <v>Entrega pendente</v>
      </c>
      <c r="AC217" s="18">
        <v>1</v>
      </c>
      <c r="AD217" s="18">
        <f>AC217/SUMIF($P:$P,P217,$AC:$AC)</f>
        <v>1</v>
      </c>
      <c r="AE217" s="18">
        <f>IF(R217=0,0,AC217/SUMIF($R:$R,R217,$AC:$AC))</f>
        <v>0</v>
      </c>
      <c r="AF217" s="18">
        <f>IF(R217=0,1,0)</f>
        <v>1</v>
      </c>
      <c r="AH217" t="str">
        <f>TEXT(J217,"MMMM")</f>
        <v>junho</v>
      </c>
    </row>
    <row r="218" spans="1:34" ht="12.75" customHeight="1" x14ac:dyDescent="0.25">
      <c r="A218" s="90" t="str">
        <f>IF(C218="Oficina Diversos","Oficina Geral",
IF(ISNUMBER(FIND("Estoque - Colhedoras",C218)),"Colhedoras",IF(ISNUMBER(FIND("Caldeiraria",C218)),"Caldeiraria",IF(ISNUMBER(FIND("Borracharia",C218)),"Borracharia",IF(ISNUMBER(FIND("Lubrificação",C218)),"Lubrificação",
IF(ISNUMBER(FIND("Estoque - Carregadeiras",C218)),"Carregadeiras",IF(ISNUMBER(FIND("Estoque - Veic. Leves",C218)),"Veic. Leves",
IF(ISNUMBER(FIND("Estoque - Caminhões",C218)),"Caminhões",IF(ISNUMBER(FIND("Estoque - Transbordos",C218)),"Transbordos",
IF(ISNUMBER(FIND("Estoque - Tratores",C218)),"Tratores",
IF(ISNUMBER(FIND("Estoque - Máquinas pesadas",C218)),"Máquinas pesadas",
IF(ISNUMBER(FIND("Estoque - Reboques",C218)),"Reboques",
IF(C218="Estoque","Estoque",
IF(AND(ISNUMBER(C218),C218&gt;1000,C218&lt;2000),"Caminhões",
IF(AND(ISNUMBER(C218),C218&gt;2000,C218&lt;3000),"Tratores",
IF(AND(ISNUMBER(C218),C218&gt;3000,C218&lt;4000),"Carregadeiras",
IF(AND(ISNUMBER(C218),C218&gt;4000,C218&lt;5000),"Máquinas pesadas",
IF(AND(ISNUMBER(C218),C218&gt;5000,C218&lt;6000),"Colhedoras",
IF(AND(ISNUMBER(C218),C218&gt;7000,C218&lt;8000),"Irrigação",
IF(AND(ISNUMBER(C218),C218&gt;8000,C218&lt;9000),"Reboques",IF(AND(ISNUMBER(C218),C218&gt;0,C218&lt;1000),"Veic. Leves","")))))))))))))))))))))</f>
        <v>Tratores</v>
      </c>
      <c r="B218" s="111"/>
      <c r="C218" s="140">
        <v>2064</v>
      </c>
      <c r="D218" s="139">
        <v>11071</v>
      </c>
      <c r="E218" s="141" t="s">
        <v>20517</v>
      </c>
      <c r="F218" s="101" t="str">
        <f>IF(ISBLANK(K218), "Apenas Solicitação", "Tem OC")</f>
        <v>Apenas Solicitação</v>
      </c>
      <c r="G218" s="139">
        <v>1</v>
      </c>
      <c r="H218" s="113">
        <f>G218-I218</f>
        <v>1</v>
      </c>
      <c r="I218" s="113"/>
      <c r="J218" s="142">
        <v>45821</v>
      </c>
      <c r="K218" s="199"/>
      <c r="L218" s="141"/>
      <c r="M218" s="104" t="str">
        <f ca="1">IF(OR(N218="", N218=0), "", IF(N218&gt;TODAY(), "No prazo", "Atrasado"))</f>
        <v/>
      </c>
      <c r="N218" s="104" t="str">
        <f>IFERROR(K218 + VALUE(LEFT(L218, FIND(" ", L218) - 1)), "")</f>
        <v/>
      </c>
      <c r="O218" s="105" t="str">
        <f>IF(_xlfn.DAYS(K218,J218)&lt;0, "Aguardando OC", _xlfn.DAYS(K218,J218))</f>
        <v>Aguardando OC</v>
      </c>
      <c r="P218" s="199">
        <v>407275</v>
      </c>
      <c r="Q218" s="55"/>
      <c r="R218" s="199">
        <v>0</v>
      </c>
      <c r="S218" s="139">
        <v>221</v>
      </c>
      <c r="T218" s="65" t="s">
        <v>1029</v>
      </c>
      <c r="U218" s="165">
        <v>46.5</v>
      </c>
      <c r="V218" s="139"/>
      <c r="W218" s="117" t="str">
        <f>IFERROR(VLOOKUP(V218, Fornecedores!A:C, 3, FALSE), "")</f>
        <v/>
      </c>
      <c r="X218" s="105" t="str">
        <f>IFERROR(VLOOKUP(V218, Fornecedores!A:E, 5, FALSE), "")</f>
        <v/>
      </c>
      <c r="Y218" s="105" t="str">
        <f>IFERROR(VLOOKUP(V218, Fornecedores!A:F, 6, FALSE), "")</f>
        <v/>
      </c>
      <c r="Z218" s="101" t="str">
        <f>IF(H218=0, "Pedido entregue!", "Pendente")</f>
        <v>Pendente</v>
      </c>
      <c r="AA218" s="119"/>
      <c r="AB218" s="132" t="str">
        <f>IF(Z218="Pedido Entregue!", IF(AA218=1, "Retirado do Almoxarifado", IF(AA218=2, "Material devolvido", "Aguardando retirada")), IF(Z218="Pendente", "Entrega pendente", ""))</f>
        <v>Entrega pendente</v>
      </c>
      <c r="AC218" s="18">
        <v>1</v>
      </c>
      <c r="AD218" s="18">
        <f>AC218/SUMIF($P:$P,P218,$AC:$AC)</f>
        <v>1</v>
      </c>
      <c r="AE218" s="18">
        <f>IF(R218=0,0,AC218/SUMIF($R:$R,R218,$AC:$AC))</f>
        <v>0</v>
      </c>
      <c r="AF218" s="18">
        <f>IF(R218=0,1,0)</f>
        <v>1</v>
      </c>
      <c r="AH218" t="str">
        <f>TEXT(J218,"MMMM")</f>
        <v>junho</v>
      </c>
    </row>
    <row r="219" spans="1:34" ht="12.75" customHeight="1" x14ac:dyDescent="0.25">
      <c r="A219" s="90" t="str">
        <f>IF(C219="Oficina Diversos","Oficina Geral",
IF(ISNUMBER(FIND("Estoque - Colhedoras",C219)),"Colhedoras",IF(ISNUMBER(FIND("Caldeiraria",C219)),"Caldeiraria",IF(ISNUMBER(FIND("Borracharia",C219)),"Borracharia",IF(ISNUMBER(FIND("Lubrificação",C219)),"Lubrificação",
IF(ISNUMBER(FIND("Estoque - Carregadeiras",C219)),"Carregadeiras",IF(ISNUMBER(FIND("Estoque - Veic. Leves",C219)),"Veic. Leves",
IF(ISNUMBER(FIND("Estoque - Caminhões",C219)),"Caminhões",IF(ISNUMBER(FIND("Estoque - Transbordos",C219)),"Transbordos",
IF(ISNUMBER(FIND("Estoque - Tratores",C219)),"Tratores",
IF(ISNUMBER(FIND("Estoque - Máquinas pesadas",C219)),"Máquinas pesadas",
IF(ISNUMBER(FIND("Estoque - Reboques",C219)),"Reboques",
IF(C219="Estoque","Estoque",
IF(AND(ISNUMBER(C219),C219&gt;1000,C219&lt;2000),"Caminhões",
IF(AND(ISNUMBER(C219),C219&gt;2000,C219&lt;3000),"Tratores",
IF(AND(ISNUMBER(C219),C219&gt;3000,C219&lt;4000),"Carregadeiras",
IF(AND(ISNUMBER(C219),C219&gt;4000,C219&lt;5000),"Máquinas pesadas",
IF(AND(ISNUMBER(C219),C219&gt;5000,C219&lt;6000),"Colhedoras",
IF(AND(ISNUMBER(C219),C219&gt;7000,C219&lt;8000),"Irrigação",
IF(AND(ISNUMBER(C219),C219&gt;8000,C219&lt;9000),"Reboques",IF(AND(ISNUMBER(C219),C219&gt;0,C219&lt;1000),"Veic. Leves","")))))))))))))))))))))</f>
        <v>Tratores</v>
      </c>
      <c r="B219" s="111"/>
      <c r="C219" s="171">
        <v>2027</v>
      </c>
      <c r="D219" s="170">
        <v>11071</v>
      </c>
      <c r="E219" s="173" t="s">
        <v>20517</v>
      </c>
      <c r="F219" s="101" t="str">
        <f>IF(ISBLANK(K219), "Apenas Solicitação", "Tem OC")</f>
        <v>Apenas Solicitação</v>
      </c>
      <c r="G219" s="170">
        <v>2</v>
      </c>
      <c r="H219" s="113">
        <f>G219-I219</f>
        <v>2</v>
      </c>
      <c r="I219" s="113"/>
      <c r="J219" s="174">
        <v>45821</v>
      </c>
      <c r="K219" s="201"/>
      <c r="L219" s="173"/>
      <c r="M219" s="104" t="str">
        <f ca="1">IF(OR(N219="", N219=0), "", IF(N219&gt;TODAY(), "No prazo", "Atrasado"))</f>
        <v/>
      </c>
      <c r="N219" s="104" t="str">
        <f>IFERROR(K219 + VALUE(LEFT(L219, FIND(" ", L219) - 1)), "")</f>
        <v/>
      </c>
      <c r="O219" s="105" t="str">
        <f>IF(_xlfn.DAYS(K219,J219)&lt;0, "Aguardando OC", _xlfn.DAYS(K219,J219))</f>
        <v>Aguardando OC</v>
      </c>
      <c r="P219" s="201">
        <v>407393</v>
      </c>
      <c r="Q219" s="55"/>
      <c r="R219" s="201">
        <v>0</v>
      </c>
      <c r="S219" s="2">
        <v>221</v>
      </c>
      <c r="T219" s="65" t="s">
        <v>1029</v>
      </c>
      <c r="U219" s="170">
        <v>46.5</v>
      </c>
      <c r="V219" s="170"/>
      <c r="W219" s="117" t="str">
        <f>IFERROR(VLOOKUP(V219, Fornecedores!A:C, 3, FALSE), "")</f>
        <v/>
      </c>
      <c r="X219" s="105" t="str">
        <f>IFERROR(VLOOKUP(V219, Fornecedores!A:E, 5, FALSE), "")</f>
        <v/>
      </c>
      <c r="Y219" s="105" t="str">
        <f>IFERROR(VLOOKUP(V219, Fornecedores!A:F, 6, FALSE), "")</f>
        <v/>
      </c>
      <c r="Z219" s="101" t="str">
        <f>IF(H219=0, "Pedido entregue!", "Pendente")</f>
        <v>Pendente</v>
      </c>
      <c r="AA219" s="119"/>
      <c r="AB219" s="132" t="str">
        <f>IF(Z219="Pedido Entregue!", IF(AA219=1, "Retirado do Almoxarifado", IF(AA219=2, "Material devolvido", "Aguardando retirada")), IF(Z219="Pendente", "Entrega pendente", ""))</f>
        <v>Entrega pendente</v>
      </c>
      <c r="AC219" s="18">
        <v>1</v>
      </c>
      <c r="AD219" s="18">
        <f>AC219/SUMIF($P:$P,P219,$AC:$AC)</f>
        <v>1</v>
      </c>
      <c r="AE219" s="18">
        <f>IF(R219=0,0,AC219/SUMIF($R:$R,R219,$AC:$AC))</f>
        <v>0</v>
      </c>
      <c r="AF219" s="18">
        <f>IF(R219=0,1,0)</f>
        <v>1</v>
      </c>
      <c r="AH219" t="str">
        <f>TEXT(J219,"MMMM")</f>
        <v>junho</v>
      </c>
    </row>
    <row r="220" spans="1:34" ht="12.75" customHeight="1" x14ac:dyDescent="0.25">
      <c r="A220" s="90" t="str">
        <f>IF(C220="Oficina Diversos","Oficina Geral",
IF(ISNUMBER(FIND("Estoque - Colhedoras",C220)),"Colhedoras",IF(ISNUMBER(FIND("Caldeiraria",C220)),"Caldeiraria",IF(ISNUMBER(FIND("Borracharia",C220)),"Borracharia",IF(ISNUMBER(FIND("Lubrificação",C220)),"Lubrificação",
IF(ISNUMBER(FIND("Estoque - Carregadeiras",C220)),"Carregadeiras",IF(ISNUMBER(FIND("Estoque - Veic. Leves",C220)),"Veic. Leves",
IF(ISNUMBER(FIND("Estoque - Caminhões",C220)),"Caminhões",IF(ISNUMBER(FIND("Estoque - Transbordos",C220)),"Transbordos",
IF(ISNUMBER(FIND("Estoque - Tratores",C220)),"Tratores",
IF(ISNUMBER(FIND("Estoque - Máquinas pesadas",C220)),"Máquinas pesadas",
IF(ISNUMBER(FIND("Estoque - Reboques",C220)),"Reboques",
IF(C220="Estoque","Estoque",
IF(AND(ISNUMBER(C220),C220&gt;1000,C220&lt;2000),"Caminhões",
IF(AND(ISNUMBER(C220),C220&gt;2000,C220&lt;3000),"Tratores",
IF(AND(ISNUMBER(C220),C220&gt;3000,C220&lt;4000),"Carregadeiras",
IF(AND(ISNUMBER(C220),C220&gt;4000,C220&lt;5000),"Máquinas pesadas",
IF(AND(ISNUMBER(C220),C220&gt;5000,C220&lt;6000),"Colhedoras",
IF(AND(ISNUMBER(C220),C220&gt;7000,C220&lt;8000),"Irrigação",
IF(AND(ISNUMBER(C220),C220&gt;8000,C220&lt;9000),"Reboques",IF(AND(ISNUMBER(C220),C220&gt;0,C220&lt;1000),"Veic. Leves","")))))))))))))))))))))</f>
        <v>Tratores</v>
      </c>
      <c r="B220" s="111"/>
      <c r="C220" s="140">
        <v>2027</v>
      </c>
      <c r="D220" s="139">
        <v>11071</v>
      </c>
      <c r="E220" s="141" t="s">
        <v>20517</v>
      </c>
      <c r="F220" s="101" t="str">
        <f>IF(ISBLANK(K220), "Apenas Solicitação", "Tem OC")</f>
        <v>Apenas Solicitação</v>
      </c>
      <c r="G220" s="139">
        <v>2</v>
      </c>
      <c r="H220" s="113">
        <f>G220-I220</f>
        <v>2</v>
      </c>
      <c r="I220" s="113"/>
      <c r="J220" s="142">
        <v>45821</v>
      </c>
      <c r="K220" s="199"/>
      <c r="L220" s="141"/>
      <c r="M220" s="104" t="str">
        <f ca="1">IF(OR(N220="", N220=0), "", IF(N220&gt;TODAY(), "No prazo", "Atrasado"))</f>
        <v/>
      </c>
      <c r="N220" s="104" t="str">
        <f>IFERROR(K220 + VALUE(LEFT(L220, FIND(" ", L220) - 1)), "")</f>
        <v/>
      </c>
      <c r="O220" s="105" t="str">
        <f>IF(_xlfn.DAYS(K220,J220)&lt;0, "Aguardando OC", _xlfn.DAYS(K220,J220))</f>
        <v>Aguardando OC</v>
      </c>
      <c r="P220" s="199">
        <v>407487</v>
      </c>
      <c r="Q220" s="55"/>
      <c r="R220" s="199">
        <v>0</v>
      </c>
      <c r="S220" s="139">
        <v>221</v>
      </c>
      <c r="T220" s="65" t="s">
        <v>1029</v>
      </c>
      <c r="U220" s="165">
        <v>46.5</v>
      </c>
      <c r="V220" s="139"/>
      <c r="W220" s="117" t="str">
        <f>IFERROR(VLOOKUP(V220, Fornecedores!A:C, 3, FALSE), "")</f>
        <v/>
      </c>
      <c r="X220" s="105" t="str">
        <f>IFERROR(VLOOKUP(V220, Fornecedores!A:E, 5, FALSE), "")</f>
        <v/>
      </c>
      <c r="Y220" s="105" t="str">
        <f>IFERROR(VLOOKUP(V220, Fornecedores!A:F, 6, FALSE), "")</f>
        <v/>
      </c>
      <c r="Z220" s="101" t="str">
        <f>IF(H220=0, "Pedido entregue!", "Pendente")</f>
        <v>Pendente</v>
      </c>
      <c r="AA220" s="119"/>
      <c r="AB220" s="132" t="str">
        <f>IF(Z220="Pedido Entregue!", IF(AA220=1, "Retirado do Almoxarifado", IF(AA220=2, "Material devolvido", "Aguardando retirada")), IF(Z220="Pendente", "Entrega pendente", ""))</f>
        <v>Entrega pendente</v>
      </c>
      <c r="AC220" s="18">
        <v>1</v>
      </c>
      <c r="AD220" s="18">
        <f>AC220/SUMIF($P:$P,P220,$AC:$AC)</f>
        <v>1</v>
      </c>
      <c r="AE220" s="18">
        <f>IF(R220=0,0,AC220/SUMIF($R:$R,R220,$AC:$AC))</f>
        <v>0</v>
      </c>
      <c r="AF220" s="18">
        <f>IF(R220=0,1,0)</f>
        <v>1</v>
      </c>
      <c r="AH220" t="str">
        <f>TEXT(J220,"MMMM")</f>
        <v>junho</v>
      </c>
    </row>
    <row r="221" spans="1:34" ht="12.75" hidden="1" customHeight="1" x14ac:dyDescent="0.25">
      <c r="A221" s="90" t="str">
        <f>IF(C221="Oficina Diversos","Oficina Geral",
IF(ISNUMBER(FIND("Estoque - Colhedoras",C221)),"Colhedoras",IF(ISNUMBER(FIND("Caldeiraria",C221)),"Caldeiraria",IF(ISNUMBER(FIND("Borracharia",C221)),"Borracharia",IF(ISNUMBER(FIND("Lubrificação",C221)),"Lubrificação",
IF(ISNUMBER(FIND("Estoque - Carregadeiras",C221)),"Carregadeiras",IF(ISNUMBER(FIND("Estoque - Veic. Leves",C221)),"Veic. Leves",
IF(ISNUMBER(FIND("Estoque - Caminhões",C221)),"Caminhões",IF(ISNUMBER(FIND("Estoque - Transbordos",C221)),"Transbordos",
IF(ISNUMBER(FIND("Estoque - Tratores",C221)),"Tratores",
IF(ISNUMBER(FIND("Estoque - Máquinas pesadas",C221)),"Máquinas pesadas",
IF(ISNUMBER(FIND("Estoque - Reboques",C221)),"Reboques",
IF(C221="Estoque","Estoque",
IF(AND(ISNUMBER(C221),C221&gt;1000,C221&lt;2000),"Caminhões",
IF(AND(ISNUMBER(C221),C221&gt;2000,C221&lt;3000),"Tratores",
IF(AND(ISNUMBER(C221),C221&gt;3000,C221&lt;4000),"Carregadeiras",
IF(AND(ISNUMBER(C221),C221&gt;4000,C221&lt;5000),"Máquinas pesadas",
IF(AND(ISNUMBER(C221),C221&gt;5000,C221&lt;6000),"Colhedoras",
IF(AND(ISNUMBER(C221),C221&gt;7000,C221&lt;8000),"Irrigação",
IF(AND(ISNUMBER(C221),C221&gt;8000,C221&lt;9000),"Reboques",IF(AND(ISNUMBER(C221),C221&gt;0,C221&lt;1000),"Veic. Leves","")))))))))))))))))))))</f>
        <v>Tratores</v>
      </c>
      <c r="B221" s="8"/>
      <c r="C221" s="2">
        <v>2036</v>
      </c>
      <c r="D221" s="2">
        <v>11273</v>
      </c>
      <c r="E221" s="10" t="s">
        <v>108</v>
      </c>
      <c r="F221" s="14" t="str">
        <f>IF(ISBLANK(K221), "Apenas Solicitação", "Tem OC")</f>
        <v>Tem OC</v>
      </c>
      <c r="G221" s="2">
        <v>1</v>
      </c>
      <c r="H221" s="2">
        <f>G221-I221</f>
        <v>0</v>
      </c>
      <c r="I221" s="2">
        <v>1</v>
      </c>
      <c r="J221" s="4">
        <v>45716</v>
      </c>
      <c r="K221" s="183">
        <v>45736</v>
      </c>
      <c r="L221" s="7"/>
      <c r="M221" s="44"/>
      <c r="N221" s="44" t="str">
        <f>IFERROR(K221 + VALUE(LEFT(L221, FIND(" ", L221) - 1)), "")</f>
        <v/>
      </c>
      <c r="O221" s="3">
        <f>IF(_xlfn.DAYS(K221,J221)&lt;0, "Aguardando OC", _xlfn.DAYS(K221,J221))</f>
        <v>20</v>
      </c>
      <c r="P221" s="14">
        <v>395913</v>
      </c>
      <c r="Q221" s="2">
        <v>1136371</v>
      </c>
      <c r="R221" s="14">
        <v>165334</v>
      </c>
      <c r="S221" s="2">
        <v>692</v>
      </c>
      <c r="T221" s="65" t="s">
        <v>106</v>
      </c>
      <c r="U221" s="21">
        <v>894.47</v>
      </c>
      <c r="V221" s="2">
        <v>13341</v>
      </c>
      <c r="W221" s="47" t="str">
        <f>IFERROR(VLOOKUP(V221, Fornecedores!A:C, 3, FALSE), "")</f>
        <v>DISMA DISTRIBUIDORA</v>
      </c>
      <c r="X221" s="43" t="str">
        <f>IFERROR(VLOOKUP(V221, Fornecedores!A:E, 5, FALSE), "")</f>
        <v>Araçatuba</v>
      </c>
      <c r="Y221" s="43" t="str">
        <f>IFERROR(VLOOKUP(V221, Fornecedores!A:F, 6, FALSE), "")</f>
        <v>SP</v>
      </c>
      <c r="Z221" s="14" t="str">
        <f>IF(H221=0, "Pedido entregue!", "Pendente")</f>
        <v>Pedido entregue!</v>
      </c>
      <c r="AA221" s="59"/>
      <c r="AB221" s="58" t="str">
        <f>IF(Z221="Pedido Entregue!", IF(AA221=1, "Retirado do Almoxarifado", IF(AA221=2, "Material devolvido", "Aguardando retirada")), IF(Z221="Pendente", "Entrega pendente", ""))</f>
        <v>Aguardando retirada</v>
      </c>
      <c r="AC221" s="18">
        <v>1</v>
      </c>
      <c r="AD221" s="18">
        <f>AC221/SUMIF($P:$P,P221,$AC:$AC)</f>
        <v>1</v>
      </c>
      <c r="AE221" s="18">
        <f>IF(R221=0,0,AC221/SUMIF($R:$R,R221,$AC:$AC))</f>
        <v>4.7619047619047616E-2</v>
      </c>
      <c r="AF221" s="18">
        <f>IF(R221=0,1,0)</f>
        <v>0</v>
      </c>
      <c r="AG221" s="18">
        <f>IF(R221=0,#REF!-J221,0)</f>
        <v>0</v>
      </c>
      <c r="AH221" t="str">
        <f>TEXT(J221,"MMMM")</f>
        <v>fevereiro</v>
      </c>
    </row>
    <row r="222" spans="1:34" ht="12.75" hidden="1" customHeight="1" x14ac:dyDescent="0.25">
      <c r="A222" s="90" t="str">
        <f>IF(C222="Oficina Diversos","Oficina Geral",
IF(ISNUMBER(FIND("Estoque - Colhedoras",C222)),"Colhedoras",IF(ISNUMBER(FIND("Caldeiraria",C222)),"Caldeiraria",IF(ISNUMBER(FIND("Borracharia",C222)),"Borracharia",IF(ISNUMBER(FIND("Lubrificação",C222)),"Lubrificação",
IF(ISNUMBER(FIND("Estoque - Carregadeiras",C222)),"Carregadeiras",IF(ISNUMBER(FIND("Estoque - Veic. Leves",C222)),"Veic. Leves",
IF(ISNUMBER(FIND("Estoque - Caminhões",C222)),"Caminhões",IF(ISNUMBER(FIND("Estoque - Transbordos",C222)),"Transbordos",
IF(ISNUMBER(FIND("Estoque - Tratores",C222)),"Tratores",
IF(ISNUMBER(FIND("Estoque - Máquinas pesadas",C222)),"Máquinas pesadas",
IF(ISNUMBER(FIND("Estoque - Reboques",C222)),"Reboques",
IF(C222="Estoque","Estoque",
IF(AND(ISNUMBER(C222),C222&gt;1000,C222&lt;2000),"Caminhões",
IF(AND(ISNUMBER(C222),C222&gt;2000,C222&lt;3000),"Tratores",
IF(AND(ISNUMBER(C222),C222&gt;3000,C222&lt;4000),"Carregadeiras",
IF(AND(ISNUMBER(C222),C222&gt;4000,C222&lt;5000),"Máquinas pesadas",
IF(AND(ISNUMBER(C222),C222&gt;5000,C222&lt;6000),"Colhedoras",
IF(AND(ISNUMBER(C222),C222&gt;7000,C222&lt;8000),"Irrigação",
IF(AND(ISNUMBER(C222),C222&gt;8000,C222&lt;9000),"Reboques",IF(AND(ISNUMBER(C222),C222&gt;0,C222&lt;1000),"Veic. Leves","")))))))))))))))))))))</f>
        <v>Tratores</v>
      </c>
      <c r="B222" s="8"/>
      <c r="C222" s="2">
        <v>2036</v>
      </c>
      <c r="D222" s="2">
        <v>11509</v>
      </c>
      <c r="E222" s="10" t="s">
        <v>460</v>
      </c>
      <c r="F222" s="14" t="str">
        <f>IF(ISBLANK(K222), "Apenas Solicitação", "Tem OC")</f>
        <v>Tem OC</v>
      </c>
      <c r="G222" s="2">
        <v>1</v>
      </c>
      <c r="H222" s="2">
        <f>G222-I222</f>
        <v>0</v>
      </c>
      <c r="I222" s="2">
        <v>1</v>
      </c>
      <c r="J222" s="4">
        <v>45716</v>
      </c>
      <c r="K222" s="183">
        <v>45736</v>
      </c>
      <c r="L222" s="7"/>
      <c r="M222" s="44"/>
      <c r="N222" s="44" t="str">
        <f>IFERROR(K222 + VALUE(LEFT(L222, FIND(" ", L222) - 1)), "")</f>
        <v/>
      </c>
      <c r="O222" s="3">
        <f>IF(_xlfn.DAYS(K222,J222)&lt;0, "Aguardando OC", _xlfn.DAYS(K222,J222))</f>
        <v>20</v>
      </c>
      <c r="P222" s="14">
        <v>394744</v>
      </c>
      <c r="Q222" s="2">
        <v>1133066</v>
      </c>
      <c r="R222" s="14">
        <v>165177</v>
      </c>
      <c r="S222" s="2">
        <v>692</v>
      </c>
      <c r="T222" s="65" t="s">
        <v>106</v>
      </c>
      <c r="U222" s="21">
        <v>69.459999999999994</v>
      </c>
      <c r="V222" s="2">
        <v>13341</v>
      </c>
      <c r="W222" s="47" t="str">
        <f>IFERROR(VLOOKUP(V222, Fornecedores!A:C, 3, FALSE), "")</f>
        <v>DISMA DISTRIBUIDORA</v>
      </c>
      <c r="X222" s="43" t="str">
        <f>IFERROR(VLOOKUP(V222, Fornecedores!A:E, 5, FALSE), "")</f>
        <v>Araçatuba</v>
      </c>
      <c r="Y222" s="43" t="str">
        <f>IFERROR(VLOOKUP(V222, Fornecedores!A:F, 6, FALSE), "")</f>
        <v>SP</v>
      </c>
      <c r="Z222" s="14" t="str">
        <f>IF(H222=0, "Pedido entregue!", "Pendente")</f>
        <v>Pedido entregue!</v>
      </c>
      <c r="AA222" s="59">
        <v>1</v>
      </c>
      <c r="AB222" s="58" t="str">
        <f>IF(Z222="Pedido Entregue!", IF(AA222=1, "Retirado do Almoxarifado", IF(AA222=2, "Material devolvido", "Aguardando retirada")), IF(Z222="Pendente", "Entrega pendente", ""))</f>
        <v>Retirado do Almoxarifado</v>
      </c>
      <c r="AC222" s="18">
        <v>1</v>
      </c>
      <c r="AD222" s="18">
        <f>AC222/SUMIF($P:$P,P222,$AC:$AC)</f>
        <v>1</v>
      </c>
      <c r="AE222" s="18">
        <f>IF(R222=0,0,AC222/SUMIF($R:$R,R222,$AC:$AC))</f>
        <v>0.04</v>
      </c>
      <c r="AF222" s="18">
        <f>IF(R222=0,1,0)</f>
        <v>0</v>
      </c>
      <c r="AG222" s="18">
        <f>IF(R222=0,#REF!-J222,0)</f>
        <v>0</v>
      </c>
      <c r="AH222" t="str">
        <f>TEXT(J222,"MMMM")</f>
        <v>fevereiro</v>
      </c>
    </row>
    <row r="223" spans="1:34" ht="12.75" hidden="1" customHeight="1" x14ac:dyDescent="0.25">
      <c r="A223" s="90" t="str">
        <f>IF(C223="Oficina Diversos","Oficina Geral",
IF(ISNUMBER(FIND("Estoque - Colhedoras",C223)),"Colhedoras",IF(ISNUMBER(FIND("Caldeiraria",C223)),"Caldeiraria",IF(ISNUMBER(FIND("Borracharia",C223)),"Borracharia",IF(ISNUMBER(FIND("Lubrificação",C223)),"Lubrificação",
IF(ISNUMBER(FIND("Estoque - Carregadeiras",C223)),"Carregadeiras",IF(ISNUMBER(FIND("Estoque - Veic. Leves",C223)),"Veic. Leves",
IF(ISNUMBER(FIND("Estoque - Caminhões",C223)),"Caminhões",IF(ISNUMBER(FIND("Estoque - Transbordos",C223)),"Transbordos",
IF(ISNUMBER(FIND("Estoque - Tratores",C223)),"Tratores",
IF(ISNUMBER(FIND("Estoque - Máquinas pesadas",C223)),"Máquinas pesadas",
IF(ISNUMBER(FIND("Estoque - Reboques",C223)),"Reboques",
IF(C223="Estoque","Estoque",
IF(AND(ISNUMBER(C223),C223&gt;1000,C223&lt;2000),"Caminhões",
IF(AND(ISNUMBER(C223),C223&gt;2000,C223&lt;3000),"Tratores",
IF(AND(ISNUMBER(C223),C223&gt;3000,C223&lt;4000),"Carregadeiras",
IF(AND(ISNUMBER(C223),C223&gt;4000,C223&lt;5000),"Máquinas pesadas",
IF(AND(ISNUMBER(C223),C223&gt;5000,C223&lt;6000),"Colhedoras",
IF(AND(ISNUMBER(C223),C223&gt;7000,C223&lt;8000),"Irrigação",
IF(AND(ISNUMBER(C223),C223&gt;8000,C223&lt;9000),"Reboques",IF(AND(ISNUMBER(C223),C223&gt;0,C223&lt;1000),"Veic. Leves","")))))))))))))))))))))</f>
        <v>Caminhões</v>
      </c>
      <c r="B223" s="8"/>
      <c r="C223" s="2">
        <v>1005</v>
      </c>
      <c r="D223" s="2">
        <v>11517</v>
      </c>
      <c r="E223" s="3" t="s">
        <v>801</v>
      </c>
      <c r="F223" s="14" t="str">
        <f>IF(ISBLANK(K223), "Apenas Solicitação", "Tem OC")</f>
        <v>Tem OC</v>
      </c>
      <c r="G223" s="2">
        <v>2</v>
      </c>
      <c r="H223" s="2">
        <f>G223-I223</f>
        <v>0</v>
      </c>
      <c r="I223" s="2">
        <v>2</v>
      </c>
      <c r="J223" s="4">
        <v>45757</v>
      </c>
      <c r="K223" s="180">
        <v>45763</v>
      </c>
      <c r="L223" s="3"/>
      <c r="M223" s="44"/>
      <c r="N223" s="44" t="str">
        <f>IFERROR(K223 + VALUE(LEFT(L223, FIND(" ", L223) - 1)), "")</f>
        <v/>
      </c>
      <c r="O223" s="3">
        <f>IF(_xlfn.DAYS(K223,J223)&lt;0, "Aguardando OC", _xlfn.DAYS(K223,J223))</f>
        <v>6</v>
      </c>
      <c r="P223" s="14">
        <v>399047</v>
      </c>
      <c r="Q223" s="2">
        <v>1143900</v>
      </c>
      <c r="R223" s="14">
        <v>166446</v>
      </c>
      <c r="S223" s="2">
        <v>685</v>
      </c>
      <c r="T223" s="65" t="s">
        <v>15</v>
      </c>
      <c r="U223" s="21">
        <v>1358.94</v>
      </c>
      <c r="V223" s="2">
        <v>6880</v>
      </c>
      <c r="W223" s="47" t="str">
        <f>IFERROR(VLOOKUP(V223, Fornecedores!A:C, 3, FALSE), "")</f>
        <v>AUTO NORTE</v>
      </c>
      <c r="X223" s="43" t="str">
        <f>IFERROR(VLOOKUP(V223, Fornecedores!A:E, 5, FALSE), "")</f>
        <v>Bayeux</v>
      </c>
      <c r="Y223" s="43" t="str">
        <f>IFERROR(VLOOKUP(V223, Fornecedores!A:F, 6, FALSE), "")</f>
        <v>PB</v>
      </c>
      <c r="Z223" s="14" t="str">
        <f>IF(H223=0, "Pedido entregue!", "Pendente")</f>
        <v>Pedido entregue!</v>
      </c>
      <c r="AA223" s="59">
        <v>1</v>
      </c>
      <c r="AB223" s="58" t="str">
        <f>IF(Z223="Pedido Entregue!", IF(AA223=1, "Retirado do Almoxarifado", IF(AA223=2, "Material devolvido", "Aguardando retirada")), IF(Z223="Pendente", "Entrega pendente", ""))</f>
        <v>Retirado do Almoxarifado</v>
      </c>
      <c r="AC223" s="18">
        <v>1</v>
      </c>
      <c r="AD223" s="18">
        <f>AC223/SUMIF($P:$P,P223,$AC:$AC)</f>
        <v>1</v>
      </c>
      <c r="AE223" s="18">
        <f>IF(R223=0,0,AC223/SUMIF($R:$R,R223,$AC:$AC))</f>
        <v>0.5</v>
      </c>
      <c r="AF223" s="18">
        <f>IF(R223=0,1,0)</f>
        <v>0</v>
      </c>
      <c r="AG223" s="18">
        <f>IF(R223=0,#REF!-J223,0)</f>
        <v>0</v>
      </c>
      <c r="AH223" t="str">
        <f>TEXT(J223,"MMMM")</f>
        <v>abril</v>
      </c>
    </row>
    <row r="224" spans="1:34" ht="12.75" hidden="1" customHeight="1" x14ac:dyDescent="0.25">
      <c r="A224" s="90" t="str">
        <f>IF(C224="Oficina Diversos","Oficina Geral",
IF(ISNUMBER(FIND("Estoque - Colhedoras",C224)),"Colhedoras",IF(ISNUMBER(FIND("Caldeiraria",C224)),"Caldeiraria",IF(ISNUMBER(FIND("Borracharia",C224)),"Borracharia",IF(ISNUMBER(FIND("Lubrificação",C224)),"Lubrificação",
IF(ISNUMBER(FIND("Estoque - Carregadeiras",C224)),"Carregadeiras",IF(ISNUMBER(FIND("Estoque - Veic. Leves",C224)),"Veic. Leves",
IF(ISNUMBER(FIND("Estoque - Caminhões",C224)),"Caminhões",IF(ISNUMBER(FIND("Estoque - Transbordos",C224)),"Transbordos",
IF(ISNUMBER(FIND("Estoque - Tratores",C224)),"Tratores",
IF(ISNUMBER(FIND("Estoque - Máquinas pesadas",C224)),"Máquinas pesadas",
IF(ISNUMBER(FIND("Estoque - Reboques",C224)),"Reboques",
IF(C224="Estoque","Estoque",
IF(AND(ISNUMBER(C224),C224&gt;1000,C224&lt;2000),"Caminhões",
IF(AND(ISNUMBER(C224),C224&gt;2000,C224&lt;3000),"Tratores",
IF(AND(ISNUMBER(C224),C224&gt;3000,C224&lt;4000),"Carregadeiras",
IF(AND(ISNUMBER(C224),C224&gt;4000,C224&lt;5000),"Máquinas pesadas",
IF(AND(ISNUMBER(C224),C224&gt;5000,C224&lt;6000),"Colhedoras",
IF(AND(ISNUMBER(C224),C224&gt;7000,C224&lt;8000),"Irrigação",
IF(AND(ISNUMBER(C224),C224&gt;8000,C224&lt;9000),"Reboques",IF(AND(ISNUMBER(C224),C224&gt;0,C224&lt;1000),"Veic. Leves","")))))))))))))))))))))</f>
        <v>Caminhões</v>
      </c>
      <c r="B224" s="8"/>
      <c r="C224" s="2">
        <v>1005</v>
      </c>
      <c r="D224" s="2">
        <v>11518</v>
      </c>
      <c r="E224" s="3" t="s">
        <v>802</v>
      </c>
      <c r="F224" s="14" t="str">
        <f>IF(ISBLANK(K224), "Apenas Solicitação", "Tem OC")</f>
        <v>Tem OC</v>
      </c>
      <c r="G224" s="2">
        <v>2</v>
      </c>
      <c r="H224" s="2">
        <f>G224-I224</f>
        <v>0</v>
      </c>
      <c r="I224" s="2">
        <v>2</v>
      </c>
      <c r="J224" s="4">
        <v>45757</v>
      </c>
      <c r="K224" s="180">
        <v>45763</v>
      </c>
      <c r="L224" s="3"/>
      <c r="M224" s="44"/>
      <c r="N224" s="44" t="str">
        <f>IFERROR(K224 + VALUE(LEFT(L224, FIND(" ", L224) - 1)), "")</f>
        <v/>
      </c>
      <c r="O224" s="3">
        <f>IF(_xlfn.DAYS(K224,J224)&lt;0, "Aguardando OC", _xlfn.DAYS(K224,J224))</f>
        <v>6</v>
      </c>
      <c r="P224" s="14">
        <v>399050</v>
      </c>
      <c r="Q224" s="2">
        <v>1143900</v>
      </c>
      <c r="R224" s="14">
        <v>166446</v>
      </c>
      <c r="S224" s="2">
        <v>685</v>
      </c>
      <c r="T224" s="65" t="s">
        <v>15</v>
      </c>
      <c r="U224" s="21">
        <v>1139.08</v>
      </c>
      <c r="V224" s="2">
        <v>6880</v>
      </c>
      <c r="W224" s="47" t="str">
        <f>IFERROR(VLOOKUP(V224, Fornecedores!A:C, 3, FALSE), "")</f>
        <v>AUTO NORTE</v>
      </c>
      <c r="X224" s="43" t="str">
        <f>IFERROR(VLOOKUP(V224, Fornecedores!A:E, 5, FALSE), "")</f>
        <v>Bayeux</v>
      </c>
      <c r="Y224" s="43" t="str">
        <f>IFERROR(VLOOKUP(V224, Fornecedores!A:F, 6, FALSE), "")</f>
        <v>PB</v>
      </c>
      <c r="Z224" s="14" t="str">
        <f>IF(H224=0, "Pedido entregue!", "Pendente")</f>
        <v>Pedido entregue!</v>
      </c>
      <c r="AA224" s="59">
        <v>1</v>
      </c>
      <c r="AB224" s="58" t="str">
        <f>IF(Z224="Pedido Entregue!", IF(AA224=1, "Retirado do Almoxarifado", IF(AA224=2, "Material devolvido", "Aguardando retirada")), IF(Z224="Pendente", "Entrega pendente", ""))</f>
        <v>Retirado do Almoxarifado</v>
      </c>
      <c r="AC224" s="18">
        <v>1</v>
      </c>
      <c r="AD224" s="18">
        <f>AC224/SUMIF($P:$P,P224,$AC:$AC)</f>
        <v>1</v>
      </c>
      <c r="AE224" s="18">
        <f>IF(R224=0,0,AC224/SUMIF($R:$R,R224,$AC:$AC))</f>
        <v>0.5</v>
      </c>
      <c r="AF224" s="18">
        <f>IF(R224=0,1,0)</f>
        <v>0</v>
      </c>
      <c r="AG224" s="18">
        <f>IF(R224=0,#REF!-J224,0)</f>
        <v>0</v>
      </c>
      <c r="AH224" t="str">
        <f>TEXT(J224,"MMMM")</f>
        <v>abril</v>
      </c>
    </row>
    <row r="225" spans="1:34" ht="12.75" hidden="1" customHeight="1" x14ac:dyDescent="0.25">
      <c r="A225" s="90" t="str">
        <f>IF(C225="Oficina Diversos","Oficina Geral",
IF(ISNUMBER(FIND("Estoque - Colhedoras",C225)),"Colhedoras",IF(ISNUMBER(FIND("Caldeiraria",C225)),"Caldeiraria",IF(ISNUMBER(FIND("Borracharia",C225)),"Borracharia",IF(ISNUMBER(FIND("Lubrificação",C225)),"Lubrificação",
IF(ISNUMBER(FIND("Estoque - Carregadeiras",C225)),"Carregadeiras",IF(ISNUMBER(FIND("Estoque - Veic. Leves",C225)),"Veic. Leves",
IF(ISNUMBER(FIND("Estoque - Caminhões",C225)),"Caminhões",IF(ISNUMBER(FIND("Estoque - Transbordos",C225)),"Transbordos",
IF(ISNUMBER(FIND("Estoque - Tratores",C225)),"Tratores",
IF(ISNUMBER(FIND("Estoque - Máquinas pesadas",C225)),"Máquinas pesadas",
IF(ISNUMBER(FIND("Estoque - Reboques",C225)),"Reboques",
IF(C225="Estoque","Estoque",
IF(AND(ISNUMBER(C225),C225&gt;1000,C225&lt;2000),"Caminhões",
IF(AND(ISNUMBER(C225),C225&gt;2000,C225&lt;3000),"Tratores",
IF(AND(ISNUMBER(C225),C225&gt;3000,C225&lt;4000),"Carregadeiras",
IF(AND(ISNUMBER(C225),C225&gt;4000,C225&lt;5000),"Máquinas pesadas",
IF(AND(ISNUMBER(C225),C225&gt;5000,C225&lt;6000),"Colhedoras",
IF(AND(ISNUMBER(C225),C225&gt;7000,C225&lt;8000),"Irrigação",
IF(AND(ISNUMBER(C225),C225&gt;8000,C225&lt;9000),"Reboques",IF(AND(ISNUMBER(C225),C225&gt;0,C225&lt;1000),"Veic. Leves","")))))))))))))))))))))</f>
        <v>Caminhões</v>
      </c>
      <c r="B225" s="111"/>
      <c r="C225" s="126">
        <v>1009</v>
      </c>
      <c r="D225" s="2">
        <v>11717</v>
      </c>
      <c r="E225" s="3" t="s">
        <v>20311</v>
      </c>
      <c r="F225" s="101" t="str">
        <f>IF(ISBLANK(K225), "Apenas Solicitação", "Tem OC")</f>
        <v>Tem OC</v>
      </c>
      <c r="G225" s="2">
        <v>1</v>
      </c>
      <c r="H225" s="113">
        <f>G225-I225</f>
        <v>0</v>
      </c>
      <c r="I225" s="113">
        <v>1</v>
      </c>
      <c r="J225" s="4">
        <v>45814</v>
      </c>
      <c r="K225" s="180">
        <v>45819</v>
      </c>
      <c r="L225" s="3" t="s">
        <v>20151</v>
      </c>
      <c r="M225" s="104" t="str">
        <f ca="1">IF(OR(N225="", N225=0), "", IF(N225&gt;TODAY(), "No prazo", "Atrasado"))</f>
        <v>Atrasado</v>
      </c>
      <c r="N225" s="104">
        <f>IFERROR(K225 + VALUE(LEFT(L225, FIND(" ", L225) - 1)), "")</f>
        <v>45819</v>
      </c>
      <c r="O225" s="105">
        <f>IF(_xlfn.DAYS(K225,J225)&lt;0, "Aguardando OC", _xlfn.DAYS(K225,J225))</f>
        <v>5</v>
      </c>
      <c r="P225" s="14">
        <v>406262</v>
      </c>
      <c r="Q225" s="55"/>
      <c r="R225" s="14">
        <v>168989</v>
      </c>
      <c r="S225" s="2">
        <v>221</v>
      </c>
      <c r="T225" s="65" t="s">
        <v>1029</v>
      </c>
      <c r="U225" s="21">
        <v>140</v>
      </c>
      <c r="V225" s="2">
        <v>1623</v>
      </c>
      <c r="W225" s="117" t="str">
        <f>IFERROR(VLOOKUP(V225, Fornecedores!A:C, 3, FALSE), "")</f>
        <v xml:space="preserve">ORLANDO PECAS       </v>
      </c>
      <c r="X225" s="105" t="str">
        <f>IFERROR(VLOOKUP(V225, Fornecedores!A:E, 5, FALSE), "")</f>
        <v>Recife</v>
      </c>
      <c r="Y225" s="105" t="str">
        <f>IFERROR(VLOOKUP(V225, Fornecedores!A:F, 6, FALSE), "")</f>
        <v>PE</v>
      </c>
      <c r="Z225" s="101" t="str">
        <f>IF(H225=0, "Pedido entregue!", "Pendente")</f>
        <v>Pedido entregue!</v>
      </c>
      <c r="AA225" s="119"/>
      <c r="AB225" s="132" t="str">
        <f>IF(Z225="Pedido Entregue!", IF(AA225=1, "Retirado do Almoxarifado", IF(AA225=2, "Material devolvido", "Aguardando retirada")), IF(Z225="Pendente", "Entrega pendente", ""))</f>
        <v>Aguardando retirada</v>
      </c>
      <c r="AC225" s="18">
        <v>1</v>
      </c>
      <c r="AD225" s="18">
        <f>AC225/SUMIF($P:$P,P225,$AC:$AC)</f>
        <v>1</v>
      </c>
      <c r="AE225" s="18">
        <f>IF(R225=0,0,AC225/SUMIF($R:$R,R225,$AC:$AC))</f>
        <v>0.2</v>
      </c>
      <c r="AF225" s="18">
        <f>IF(R225=0,1,0)</f>
        <v>0</v>
      </c>
      <c r="AH225" t="str">
        <f>TEXT(J225,"MMMM")</f>
        <v>junho</v>
      </c>
    </row>
    <row r="226" spans="1:34" ht="12.75" hidden="1" customHeight="1" x14ac:dyDescent="0.25">
      <c r="A226" s="90" t="str">
        <f>IF(C226="Oficina Diversos","Oficina Geral",
IF(ISNUMBER(FIND("Estoque - Colhedoras",C226)),"Colhedoras",IF(ISNUMBER(FIND("Caldeiraria",C226)),"Caldeiraria",IF(ISNUMBER(FIND("Borracharia",C226)),"Borracharia",IF(ISNUMBER(FIND("Lubrificação",C226)),"Lubrificação",
IF(ISNUMBER(FIND("Estoque - Carregadeiras",C226)),"Carregadeiras",IF(ISNUMBER(FIND("Estoque - Veic. Leves",C226)),"Veic. Leves",
IF(ISNUMBER(FIND("Estoque - Caminhões",C226)),"Caminhões",IF(ISNUMBER(FIND("Estoque - Transbordos",C226)),"Transbordos",
IF(ISNUMBER(FIND("Estoque - Tratores",C226)),"Tratores",
IF(ISNUMBER(FIND("Estoque - Máquinas pesadas",C226)),"Máquinas pesadas",
IF(ISNUMBER(FIND("Estoque - Reboques",C226)),"Reboques",
IF(C226="Estoque","Estoque",
IF(AND(ISNUMBER(C226),C226&gt;1000,C226&lt;2000),"Caminhões",
IF(AND(ISNUMBER(C226),C226&gt;2000,C226&lt;3000),"Tratores",
IF(AND(ISNUMBER(C226),C226&gt;3000,C226&lt;4000),"Carregadeiras",
IF(AND(ISNUMBER(C226),C226&gt;4000,C226&lt;5000),"Máquinas pesadas",
IF(AND(ISNUMBER(C226),C226&gt;5000,C226&lt;6000),"Colhedoras",
IF(AND(ISNUMBER(C226),C226&gt;7000,C226&lt;8000),"Irrigação",
IF(AND(ISNUMBER(C226),C226&gt;8000,C226&lt;9000),"Reboques",IF(AND(ISNUMBER(C226),C226&gt;0,C226&lt;1000),"Veic. Leves","")))))))))))))))))))))</f>
        <v>Caminhões</v>
      </c>
      <c r="B226" s="111"/>
      <c r="C226" s="126">
        <v>1009</v>
      </c>
      <c r="D226" s="2">
        <v>11718</v>
      </c>
      <c r="E226" s="3" t="s">
        <v>20312</v>
      </c>
      <c r="F226" s="101" t="str">
        <f>IF(ISBLANK(K226), "Apenas Solicitação", "Tem OC")</f>
        <v>Tem OC</v>
      </c>
      <c r="G226" s="2">
        <v>1</v>
      </c>
      <c r="H226" s="113">
        <f>G226-I226</f>
        <v>0</v>
      </c>
      <c r="I226" s="113">
        <v>1</v>
      </c>
      <c r="J226" s="4">
        <v>45814</v>
      </c>
      <c r="K226" s="180">
        <v>45819</v>
      </c>
      <c r="L226" s="3" t="s">
        <v>20151</v>
      </c>
      <c r="M226" s="104" t="str">
        <f ca="1">IF(OR(N226="", N226=0), "", IF(N226&gt;TODAY(), "No prazo", "Atrasado"))</f>
        <v>Atrasado</v>
      </c>
      <c r="N226" s="104">
        <f>IFERROR(K226 + VALUE(LEFT(L226, FIND(" ", L226) - 1)), "")</f>
        <v>45819</v>
      </c>
      <c r="O226" s="105">
        <f>IF(_xlfn.DAYS(K226,J226)&lt;0, "Aguardando OC", _xlfn.DAYS(K226,J226))</f>
        <v>5</v>
      </c>
      <c r="P226" s="14">
        <v>406254</v>
      </c>
      <c r="Q226" s="55"/>
      <c r="R226" s="14">
        <v>168987</v>
      </c>
      <c r="S226" s="2">
        <v>221</v>
      </c>
      <c r="T226" s="65" t="s">
        <v>1029</v>
      </c>
      <c r="U226" s="21">
        <v>548.24</v>
      </c>
      <c r="V226" s="2">
        <v>6880</v>
      </c>
      <c r="W226" s="117" t="str">
        <f>IFERROR(VLOOKUP(V226, Fornecedores!A:C, 3, FALSE), "")</f>
        <v>AUTO NORTE</v>
      </c>
      <c r="X226" s="105" t="str">
        <f>IFERROR(VLOOKUP(V226, Fornecedores!A:E, 5, FALSE), "")</f>
        <v>Bayeux</v>
      </c>
      <c r="Y226" s="105" t="str">
        <f>IFERROR(VLOOKUP(V226, Fornecedores!A:F, 6, FALSE), "")</f>
        <v>PB</v>
      </c>
      <c r="Z226" s="101" t="str">
        <f>IF(H226=0, "Pedido entregue!", "Pendente")</f>
        <v>Pedido entregue!</v>
      </c>
      <c r="AA226" s="119"/>
      <c r="AB226" s="132" t="str">
        <f>IF(Z226="Pedido Entregue!", IF(AA226=1, "Retirado do Almoxarifado", IF(AA226=2, "Material devolvido", "Aguardando retirada")), IF(Z226="Pendente", "Entrega pendente", ""))</f>
        <v>Aguardando retirada</v>
      </c>
      <c r="AC226" s="18">
        <v>1</v>
      </c>
      <c r="AD226" s="18">
        <f>AC226/SUMIF($P:$P,P226,$AC:$AC)</f>
        <v>1</v>
      </c>
      <c r="AE226" s="18">
        <f>IF(R226=0,0,AC226/SUMIF($R:$R,R226,$AC:$AC))</f>
        <v>0.33333333333333331</v>
      </c>
      <c r="AF226" s="18">
        <f>IF(R226=0,1,0)</f>
        <v>0</v>
      </c>
      <c r="AH226" t="str">
        <f>TEXT(J226,"MMMM")</f>
        <v>junho</v>
      </c>
    </row>
    <row r="227" spans="1:34" ht="12.75" hidden="1" customHeight="1" x14ac:dyDescent="0.25">
      <c r="A227" s="90" t="str">
        <f>IF(C227="Oficina Diversos","Oficina Geral",
IF(ISNUMBER(FIND("Estoque - Colhedoras",C227)),"Colhedoras",IF(ISNUMBER(FIND("Caldeiraria",C227)),"Caldeiraria",IF(ISNUMBER(FIND("Borracharia",C227)),"Borracharia",IF(ISNUMBER(FIND("Lubrificação",C227)),"Lubrificação",
IF(ISNUMBER(FIND("Estoque - Carregadeiras",C227)),"Carregadeiras",IF(ISNUMBER(FIND("Estoque - Veic. Leves",C227)),"Veic. Leves",
IF(ISNUMBER(FIND("Estoque - Caminhões",C227)),"Caminhões",IF(ISNUMBER(FIND("Estoque - Transbordos",C227)),"Transbordos",
IF(ISNUMBER(FIND("Estoque - Tratores",C227)),"Tratores",
IF(ISNUMBER(FIND("Estoque - Máquinas pesadas",C227)),"Máquinas pesadas",
IF(ISNUMBER(FIND("Estoque - Reboques",C227)),"Reboques",
IF(C227="Estoque","Estoque",
IF(AND(ISNUMBER(C227),C227&gt;1000,C227&lt;2000),"Caminhões",
IF(AND(ISNUMBER(C227),C227&gt;2000,C227&lt;3000),"Tratores",
IF(AND(ISNUMBER(C227),C227&gt;3000,C227&lt;4000),"Carregadeiras",
IF(AND(ISNUMBER(C227),C227&gt;4000,C227&lt;5000),"Máquinas pesadas",
IF(AND(ISNUMBER(C227),C227&gt;5000,C227&lt;6000),"Colhedoras",
IF(AND(ISNUMBER(C227),C227&gt;7000,C227&lt;8000),"Irrigação",
IF(AND(ISNUMBER(C227),C227&gt;8000,C227&lt;9000),"Reboques",IF(AND(ISNUMBER(C227),C227&gt;0,C227&lt;1000),"Veic. Leves","")))))))))))))))))))))</f>
        <v>Tratores</v>
      </c>
      <c r="B227" s="8"/>
      <c r="C227" s="2">
        <v>2030</v>
      </c>
      <c r="D227" s="2">
        <v>11766</v>
      </c>
      <c r="E227" s="10" t="s">
        <v>602</v>
      </c>
      <c r="F227" s="14" t="str">
        <f>IF(ISBLANK(K227), "Apenas Solicitação", "Tem OC")</f>
        <v>Tem OC</v>
      </c>
      <c r="G227" s="2">
        <v>1</v>
      </c>
      <c r="H227" s="2">
        <f>G227-I227</f>
        <v>0</v>
      </c>
      <c r="I227" s="2">
        <v>1</v>
      </c>
      <c r="J227" s="4">
        <v>45699</v>
      </c>
      <c r="K227" s="180">
        <v>45705</v>
      </c>
      <c r="L227" s="4"/>
      <c r="M227" s="44"/>
      <c r="N227" s="44" t="str">
        <f>IFERROR(K227 + VALUE(LEFT(L227, FIND(" ", L227) - 1)), "")</f>
        <v/>
      </c>
      <c r="O227" s="3">
        <f>IF(_xlfn.DAYS(K227,J227)&lt;0, "Aguardando OC", _xlfn.DAYS(K227,J227))</f>
        <v>6</v>
      </c>
      <c r="P227" s="14">
        <v>392077</v>
      </c>
      <c r="Q227" s="2">
        <v>1127366</v>
      </c>
      <c r="R227" s="14">
        <v>164322</v>
      </c>
      <c r="S227" s="2">
        <v>696</v>
      </c>
      <c r="T227" s="65" t="s">
        <v>77</v>
      </c>
      <c r="U227" s="21">
        <v>20.92</v>
      </c>
      <c r="V227" s="2">
        <v>3465</v>
      </c>
      <c r="W227" s="47" t="str">
        <f>IFERROR(VLOOKUP(V227, Fornecedores!A:C, 3, FALSE), "")</f>
        <v>MAQNELSON AGRICOLA L</v>
      </c>
      <c r="X227" s="43" t="str">
        <f>IFERROR(VLOOKUP(V227, Fornecedores!A:E, 5, FALSE), "")</f>
        <v>Itumbiara</v>
      </c>
      <c r="Y227" s="43" t="str">
        <f>IFERROR(VLOOKUP(V227, Fornecedores!A:F, 6, FALSE), "")</f>
        <v>GO</v>
      </c>
      <c r="Z227" s="14" t="str">
        <f>IF(H227=0, "Pedido entregue!", "Pendente")</f>
        <v>Pedido entregue!</v>
      </c>
      <c r="AA227" s="59">
        <v>1</v>
      </c>
      <c r="AB227" s="58" t="str">
        <f>IF(Z227="Pedido Entregue!", IF(AA227=1, "Retirado do Almoxarifado", IF(AA227=2, "Material devolvido", "Aguardando retirada")), IF(Z227="Pendente", "Entrega pendente", ""))</f>
        <v>Retirado do Almoxarifado</v>
      </c>
      <c r="AC227" s="18">
        <v>1</v>
      </c>
      <c r="AD227" s="18">
        <f>AC227/SUMIF($P:$P,P227,$AC:$AC)</f>
        <v>1</v>
      </c>
      <c r="AE227" s="18">
        <f>IF(R227=0,0,AC227/SUMIF($R:$R,R227,$AC:$AC))</f>
        <v>3.2258064516129031E-2</v>
      </c>
      <c r="AF227" s="18">
        <f>IF(R227=0,1,0)</f>
        <v>0</v>
      </c>
      <c r="AG227" s="18">
        <f>IF(R227=0,#REF!-J227,0)</f>
        <v>0</v>
      </c>
      <c r="AH227" t="str">
        <f>TEXT(J227,"MMMM")</f>
        <v>fevereiro</v>
      </c>
    </row>
    <row r="228" spans="1:34" ht="12.75" hidden="1" customHeight="1" x14ac:dyDescent="0.25">
      <c r="A228" s="90" t="str">
        <f>IF(C228="Oficina Diversos","Oficina Geral",
IF(ISNUMBER(FIND("Estoque - Colhedoras",C228)),"Colhedoras",IF(ISNUMBER(FIND("Caldeiraria",C228)),"Caldeiraria",IF(ISNUMBER(FIND("Borracharia",C228)),"Borracharia",IF(ISNUMBER(FIND("Lubrificação",C228)),"Lubrificação",
IF(ISNUMBER(FIND("Estoque - Carregadeiras",C228)),"Carregadeiras",IF(ISNUMBER(FIND("Estoque - Veic. Leves",C228)),"Veic. Leves",
IF(ISNUMBER(FIND("Estoque - Caminhões",C228)),"Caminhões",IF(ISNUMBER(FIND("Estoque - Transbordos",C228)),"Transbordos",
IF(ISNUMBER(FIND("Estoque - Tratores",C228)),"Tratores",
IF(ISNUMBER(FIND("Estoque - Máquinas pesadas",C228)),"Máquinas pesadas",
IF(ISNUMBER(FIND("Estoque - Reboques",C228)),"Reboques",
IF(C228="Estoque","Estoque",
IF(AND(ISNUMBER(C228),C228&gt;1000,C228&lt;2000),"Caminhões",
IF(AND(ISNUMBER(C228),C228&gt;2000,C228&lt;3000),"Tratores",
IF(AND(ISNUMBER(C228),C228&gt;3000,C228&lt;4000),"Carregadeiras",
IF(AND(ISNUMBER(C228),C228&gt;4000,C228&lt;5000),"Máquinas pesadas",
IF(AND(ISNUMBER(C228),C228&gt;5000,C228&lt;6000),"Colhedoras",
IF(AND(ISNUMBER(C228),C228&gt;7000,C228&lt;8000),"Irrigação",
IF(AND(ISNUMBER(C228),C228&gt;8000,C228&lt;9000),"Reboques",IF(AND(ISNUMBER(C228),C228&gt;0,C228&lt;1000),"Veic. Leves","")))))))))))))))))))))</f>
        <v>Veic. Leves</v>
      </c>
      <c r="B228" s="8"/>
      <c r="C228" s="2">
        <v>30</v>
      </c>
      <c r="D228" s="2">
        <v>11817</v>
      </c>
      <c r="E228" s="3" t="s">
        <v>276</v>
      </c>
      <c r="F228" s="14" t="str">
        <f>IF(ISBLANK(K228), "Apenas Solicitação", "Tem OC")</f>
        <v>Tem OC</v>
      </c>
      <c r="G228" s="2">
        <v>1</v>
      </c>
      <c r="H228" s="2">
        <f>G228-I228</f>
        <v>0</v>
      </c>
      <c r="I228" s="2">
        <v>1</v>
      </c>
      <c r="J228" s="4">
        <v>45744</v>
      </c>
      <c r="K228" s="180">
        <v>45759</v>
      </c>
      <c r="L228" s="3"/>
      <c r="M228" s="44"/>
      <c r="N228" s="44" t="str">
        <f>IFERROR(K228 + VALUE(LEFT(L228, FIND(" ", L228) - 1)), "")</f>
        <v/>
      </c>
      <c r="O228" s="3">
        <f>IF(_xlfn.DAYS(K228,J228)&lt;0, "Aguardando OC", _xlfn.DAYS(K228,J228))</f>
        <v>15</v>
      </c>
      <c r="P228" s="14">
        <v>397407</v>
      </c>
      <c r="Q228" s="2">
        <v>1139976</v>
      </c>
      <c r="R228" s="14">
        <v>166195</v>
      </c>
      <c r="S228" s="2">
        <v>733</v>
      </c>
      <c r="T228" s="65" t="s">
        <v>13</v>
      </c>
      <c r="U228" s="21">
        <v>16.149999999999999</v>
      </c>
      <c r="V228" s="2">
        <v>14446</v>
      </c>
      <c r="W228" s="47" t="str">
        <f>IFERROR(VLOOKUP(V228, Fornecedores!A:C, 3, FALSE), "")</f>
        <v>AGROMOTO</v>
      </c>
      <c r="X228" s="43" t="str">
        <f>IFERROR(VLOOKUP(V228, Fornecedores!A:E, 5, FALSE), "")</f>
        <v>Jaboatão dos Guararapes</v>
      </c>
      <c r="Y228" s="43" t="str">
        <f>IFERROR(VLOOKUP(V228, Fornecedores!A:F, 6, FALSE), "")</f>
        <v>PE</v>
      </c>
      <c r="Z228" s="14" t="str">
        <f>IF(H228=0, "Pedido entregue!", "Pendente")</f>
        <v>Pedido entregue!</v>
      </c>
      <c r="AA228" s="59"/>
      <c r="AB228" s="58" t="str">
        <f>IF(Z228="Pedido Entregue!", IF(AA228=1, "Retirado do Almoxarifado", IF(AA228=2, "Material devolvido", "Aguardando retirada")), IF(Z228="Pendente", "Entrega pendente", ""))</f>
        <v>Aguardando retirada</v>
      </c>
      <c r="AC228" s="18">
        <v>1</v>
      </c>
      <c r="AD228" s="18">
        <f>AC228/SUMIF($P:$P,P228,$AC:$AC)</f>
        <v>1</v>
      </c>
      <c r="AE228" s="18">
        <f>IF(R228=0,0,AC228/SUMIF($R:$R,R228,$AC:$AC))</f>
        <v>0.14285714285714285</v>
      </c>
      <c r="AF228" s="18">
        <f>IF(R228=0,1,0)</f>
        <v>0</v>
      </c>
      <c r="AG228" s="18">
        <f>IF(R228=0,#REF!-J228,0)</f>
        <v>0</v>
      </c>
      <c r="AH228" t="str">
        <f>TEXT(J228,"MMMM")</f>
        <v>março</v>
      </c>
    </row>
    <row r="229" spans="1:34" ht="12.75" hidden="1" customHeight="1" x14ac:dyDescent="0.25">
      <c r="A229" s="90" t="str">
        <f>IF(C229="Oficina Diversos","Oficina Geral",
IF(ISNUMBER(FIND("Estoque - Colhedoras",C229)),"Colhedoras",IF(ISNUMBER(FIND("Caldeiraria",C229)),"Caldeiraria",IF(ISNUMBER(FIND("Borracharia",C229)),"Borracharia",IF(ISNUMBER(FIND("Lubrificação",C229)),"Lubrificação",
IF(ISNUMBER(FIND("Estoque - Carregadeiras",C229)),"Carregadeiras",IF(ISNUMBER(FIND("Estoque - Veic. Leves",C229)),"Veic. Leves",
IF(ISNUMBER(FIND("Estoque - Caminhões",C229)),"Caminhões",IF(ISNUMBER(FIND("Estoque - Transbordos",C229)),"Transbordos",
IF(ISNUMBER(FIND("Estoque - Tratores",C229)),"Tratores",
IF(ISNUMBER(FIND("Estoque - Máquinas pesadas",C229)),"Máquinas pesadas",
IF(ISNUMBER(FIND("Estoque - Reboques",C229)),"Reboques",
IF(C229="Estoque","Estoque",
IF(AND(ISNUMBER(C229),C229&gt;1000,C229&lt;2000),"Caminhões",
IF(AND(ISNUMBER(C229),C229&gt;2000,C229&lt;3000),"Tratores",
IF(AND(ISNUMBER(C229),C229&gt;3000,C229&lt;4000),"Carregadeiras",
IF(AND(ISNUMBER(C229),C229&gt;4000,C229&lt;5000),"Máquinas pesadas",
IF(AND(ISNUMBER(C229),C229&gt;5000,C229&lt;6000),"Colhedoras",
IF(AND(ISNUMBER(C229),C229&gt;7000,C229&lt;8000),"Irrigação",
IF(AND(ISNUMBER(C229),C229&gt;8000,C229&lt;9000),"Reboques",IF(AND(ISNUMBER(C229),C229&gt;0,C229&lt;1000),"Veic. Leves","")))))))))))))))))))))</f>
        <v>Veic. Leves</v>
      </c>
      <c r="B229" s="8"/>
      <c r="C229" s="2">
        <v>32</v>
      </c>
      <c r="D229" s="2">
        <v>11817</v>
      </c>
      <c r="E229" s="3" t="s">
        <v>276</v>
      </c>
      <c r="F229" s="14" t="str">
        <f>IF(ISBLANK(K229), "Apenas Solicitação", "Tem OC")</f>
        <v>Tem OC</v>
      </c>
      <c r="G229" s="2">
        <v>1</v>
      </c>
      <c r="H229" s="2">
        <f>G229-I229</f>
        <v>0</v>
      </c>
      <c r="I229" s="2">
        <v>1</v>
      </c>
      <c r="J229" s="4">
        <v>45744</v>
      </c>
      <c r="K229" s="180">
        <v>45757</v>
      </c>
      <c r="L229" s="3"/>
      <c r="M229" s="44"/>
      <c r="N229" s="44" t="str">
        <f>IFERROR(K229 + VALUE(LEFT(L229, FIND(" ", L229) - 1)), "")</f>
        <v/>
      </c>
      <c r="O229" s="3">
        <f>IF(_xlfn.DAYS(K229,J229)&lt;0, "Aguardando OC", _xlfn.DAYS(K229,J229))</f>
        <v>13</v>
      </c>
      <c r="P229" s="14">
        <v>397412</v>
      </c>
      <c r="Q229" s="2">
        <v>1139980</v>
      </c>
      <c r="R229" s="14">
        <v>166120</v>
      </c>
      <c r="S229" s="2">
        <v>719</v>
      </c>
      <c r="T229" s="65" t="s">
        <v>11</v>
      </c>
      <c r="U229" s="21">
        <v>16.149999999999999</v>
      </c>
      <c r="V229" s="2">
        <v>14446</v>
      </c>
      <c r="W229" s="47" t="str">
        <f>IFERROR(VLOOKUP(V229, Fornecedores!A:C, 3, FALSE), "")</f>
        <v>AGROMOTO</v>
      </c>
      <c r="X229" s="43" t="str">
        <f>IFERROR(VLOOKUP(V229, Fornecedores!A:E, 5, FALSE), "")</f>
        <v>Jaboatão dos Guararapes</v>
      </c>
      <c r="Y229" s="43" t="str">
        <f>IFERROR(VLOOKUP(V229, Fornecedores!A:F, 6, FALSE), "")</f>
        <v>PE</v>
      </c>
      <c r="Z229" s="14" t="str">
        <f>IF(H229=0, "Pedido entregue!", "Pendente")</f>
        <v>Pedido entregue!</v>
      </c>
      <c r="AA229" s="59"/>
      <c r="AB229" s="58" t="str">
        <f>IF(Z229="Pedido Entregue!", IF(AA229=1, "Retirado do Almoxarifado", IF(AA229=2, "Material devolvido", "Aguardando retirada")), IF(Z229="Pendente", "Entrega pendente", ""))</f>
        <v>Aguardando retirada</v>
      </c>
      <c r="AC229" s="18">
        <v>1</v>
      </c>
      <c r="AD229" s="18">
        <f>AC229/SUMIF($P:$P,P229,$AC:$AC)</f>
        <v>1</v>
      </c>
      <c r="AE229" s="18">
        <f>IF(R229=0,0,AC229/SUMIF($R:$R,R229,$AC:$AC))</f>
        <v>9.0909090909090912E-2</v>
      </c>
      <c r="AF229" s="18">
        <f>IF(R229=0,1,0)</f>
        <v>0</v>
      </c>
      <c r="AG229" s="18">
        <f>IF(R229=0,#REF!-J229,0)</f>
        <v>0</v>
      </c>
      <c r="AH229" t="str">
        <f>TEXT(J229,"MMMM")</f>
        <v>março</v>
      </c>
    </row>
    <row r="230" spans="1:34" ht="12.75" customHeight="1" x14ac:dyDescent="0.25">
      <c r="A230" s="90" t="str">
        <f>IF(C230="Oficina Diversos","Oficina Geral",
IF(ISNUMBER(FIND("Estoque - Colhedoras",C230)),"Colhedoras",IF(ISNUMBER(FIND("Caldeiraria",C230)),"Caldeiraria",IF(ISNUMBER(FIND("Borracharia",C230)),"Borracharia",IF(ISNUMBER(FIND("Lubrificação",C230)),"Lubrificação",
IF(ISNUMBER(FIND("Estoque - Carregadeiras",C230)),"Carregadeiras",IF(ISNUMBER(FIND("Estoque - Veic. Leves",C230)),"Veic. Leves",
IF(ISNUMBER(FIND("Estoque - Caminhões",C230)),"Caminhões",IF(ISNUMBER(FIND("Estoque - Transbordos",C230)),"Transbordos",
IF(ISNUMBER(FIND("Estoque - Tratores",C230)),"Tratores",
IF(ISNUMBER(FIND("Estoque - Máquinas pesadas",C230)),"Máquinas pesadas",
IF(ISNUMBER(FIND("Estoque - Reboques",C230)),"Reboques",
IF(C230="Estoque","Estoque",
IF(AND(ISNUMBER(C230),C230&gt;1000,C230&lt;2000),"Caminhões",
IF(AND(ISNUMBER(C230),C230&gt;2000,C230&lt;3000),"Tratores",
IF(AND(ISNUMBER(C230),C230&gt;3000,C230&lt;4000),"Carregadeiras",
IF(AND(ISNUMBER(C230),C230&gt;4000,C230&lt;5000),"Máquinas pesadas",
IF(AND(ISNUMBER(C230),C230&gt;5000,C230&lt;6000),"Colhedoras",
IF(AND(ISNUMBER(C230),C230&gt;7000,C230&lt;8000),"Irrigação",
IF(AND(ISNUMBER(C230),C230&gt;8000,C230&lt;9000),"Reboques",IF(AND(ISNUMBER(C230),C230&gt;0,C230&lt;1000),"Veic. Leves","")))))))))))))))))))))</f>
        <v>Carregadeiras</v>
      </c>
      <c r="B230" s="8"/>
      <c r="C230" s="28">
        <v>3016</v>
      </c>
      <c r="D230" s="28">
        <v>11908</v>
      </c>
      <c r="E230" s="29" t="s">
        <v>177</v>
      </c>
      <c r="F230" s="14" t="str">
        <f>IF(ISBLANK(K230), "Apenas Solicitação", "Tem OC")</f>
        <v>Apenas Solicitação</v>
      </c>
      <c r="G230" s="28">
        <v>4</v>
      </c>
      <c r="H230" s="2">
        <f>G230-I230</f>
        <v>4</v>
      </c>
      <c r="I230" s="2">
        <v>0</v>
      </c>
      <c r="J230" s="4">
        <v>45748</v>
      </c>
      <c r="K230" s="189"/>
      <c r="L230" s="30"/>
      <c r="M230" s="44" t="str">
        <f ca="1">IF(OR(N230="", N230=0), "", IF(N230&gt;TODAY(), "No prazo", "Atrasado"))</f>
        <v/>
      </c>
      <c r="N230" s="44" t="str">
        <f>IFERROR(K230 + VALUE(LEFT(L230, FIND(" ", L230) - 1)), "")</f>
        <v/>
      </c>
      <c r="O230" s="3" t="str">
        <f>IF(_xlfn.DAYS(K230,J230)&lt;0, "Aguardando OC", _xlfn.DAYS(K230,J230))</f>
        <v>Aguardando OC</v>
      </c>
      <c r="P230" s="206">
        <v>395868</v>
      </c>
      <c r="Q230" s="28">
        <v>1136277</v>
      </c>
      <c r="R230" s="206">
        <v>0</v>
      </c>
      <c r="S230" s="28">
        <v>113</v>
      </c>
      <c r="T230" s="66" t="s">
        <v>178</v>
      </c>
      <c r="U230" s="32">
        <v>14.69</v>
      </c>
      <c r="V230" s="28"/>
      <c r="W230" s="47" t="str">
        <f>IFERROR(VLOOKUP(V230, Fornecedores!A:C, 3, FALSE), "")</f>
        <v/>
      </c>
      <c r="X230" s="43" t="str">
        <f>IFERROR(VLOOKUP(V230, Fornecedores!A:E, 5, FALSE), "")</f>
        <v/>
      </c>
      <c r="Y230" s="43" t="str">
        <f>IFERROR(VLOOKUP(V230, Fornecedores!A:F, 6, FALSE), "")</f>
        <v/>
      </c>
      <c r="Z230" s="14" t="str">
        <f>IF(H230=0, "Pedido entregue!", "Pendente")</f>
        <v>Pendente</v>
      </c>
      <c r="AA230" s="59"/>
      <c r="AB230" s="58" t="str">
        <f>IF(Z230="Pedido Entregue!", IF(AA230=1, "Retirado do Almoxarifado", IF(AA230=2, "Material devolvido", "Aguardando retirada")), IF(Z230="Pendente", "Entrega pendente", ""))</f>
        <v>Entrega pendente</v>
      </c>
      <c r="AC230" s="18">
        <v>1</v>
      </c>
      <c r="AD230" s="18">
        <f>AC230/SUMIF($P:$P,P230,$AC:$AC)</f>
        <v>1</v>
      </c>
      <c r="AE230" s="18">
        <f>IF(R230=0,0,AC230/SUMIF($R:$R,R230,$AC:$AC))</f>
        <v>0</v>
      </c>
      <c r="AF230" s="18">
        <f>IF(R230=0,1,0)</f>
        <v>1</v>
      </c>
      <c r="AG230" s="18" t="e">
        <f>IF(R230=0,#REF!-J230,0)</f>
        <v>#REF!</v>
      </c>
      <c r="AH230" t="str">
        <f>TEXT(J230,"MMMM")</f>
        <v>abril</v>
      </c>
    </row>
    <row r="231" spans="1:34" ht="12.75" hidden="1" customHeight="1" x14ac:dyDescent="0.25">
      <c r="A231" s="90" t="str">
        <f>IF(C231="Oficina Diversos","Oficina Geral",
IF(ISNUMBER(FIND("Estoque - Colhedoras",C231)),"Colhedoras",IF(ISNUMBER(FIND("Caldeiraria",C231)),"Caldeiraria",IF(ISNUMBER(FIND("Borracharia",C231)),"Borracharia",IF(ISNUMBER(FIND("Lubrificação",C231)),"Lubrificação",
IF(ISNUMBER(FIND("Estoque - Carregadeiras",C231)),"Carregadeiras",IF(ISNUMBER(FIND("Estoque - Veic. Leves",C231)),"Veic. Leves",
IF(ISNUMBER(FIND("Estoque - Caminhões",C231)),"Caminhões",IF(ISNUMBER(FIND("Estoque - Transbordos",C231)),"Transbordos",
IF(ISNUMBER(FIND("Estoque - Tratores",C231)),"Tratores",
IF(ISNUMBER(FIND("Estoque - Máquinas pesadas",C231)),"Máquinas pesadas",
IF(ISNUMBER(FIND("Estoque - Reboques",C231)),"Reboques",
IF(C231="Estoque","Estoque",
IF(AND(ISNUMBER(C231),C231&gt;1000,C231&lt;2000),"Caminhões",
IF(AND(ISNUMBER(C231),C231&gt;2000,C231&lt;3000),"Tratores",
IF(AND(ISNUMBER(C231),C231&gt;3000,C231&lt;4000),"Carregadeiras",
IF(AND(ISNUMBER(C231),C231&gt;4000,C231&lt;5000),"Máquinas pesadas",
IF(AND(ISNUMBER(C231),C231&gt;5000,C231&lt;6000),"Colhedoras",
IF(AND(ISNUMBER(C231),C231&gt;7000,C231&lt;8000),"Irrigação",
IF(AND(ISNUMBER(C231),C231&gt;8000,C231&lt;9000),"Reboques",IF(AND(ISNUMBER(C231),C231&gt;0,C231&lt;1000),"Veic. Leves","")))))))))))))))))))))</f>
        <v>Carregadeiras</v>
      </c>
      <c r="B231" s="8"/>
      <c r="C231" s="34">
        <v>3023</v>
      </c>
      <c r="D231" s="34">
        <v>11908</v>
      </c>
      <c r="E231" s="36" t="s">
        <v>177</v>
      </c>
      <c r="F231" s="14" t="str">
        <f>IF(ISBLANK(K231), "Apenas Solicitação", "Tem OC")</f>
        <v>Tem OC</v>
      </c>
      <c r="G231" s="34">
        <v>2</v>
      </c>
      <c r="H231" s="2">
        <f>G231-I231</f>
        <v>0</v>
      </c>
      <c r="I231" s="2">
        <v>2</v>
      </c>
      <c r="J231" s="35">
        <v>45749</v>
      </c>
      <c r="K231" s="184">
        <v>45757</v>
      </c>
      <c r="L231" s="35"/>
      <c r="M231" s="44"/>
      <c r="N231" s="44" t="str">
        <f>IFERROR(K231 + VALUE(LEFT(L231, FIND(" ", L231) - 1)), "")</f>
        <v/>
      </c>
      <c r="O231" s="3">
        <f>IF(_xlfn.DAYS(K231,J231)&lt;0, "Aguardando OC", _xlfn.DAYS(K231,J231))</f>
        <v>8</v>
      </c>
      <c r="P231" s="193">
        <v>397797</v>
      </c>
      <c r="Q231" s="34">
        <v>1141101</v>
      </c>
      <c r="R231" s="193">
        <v>166122</v>
      </c>
      <c r="S231" s="34">
        <v>701</v>
      </c>
      <c r="T231" s="68" t="s">
        <v>150</v>
      </c>
      <c r="U231" s="40">
        <v>14.69</v>
      </c>
      <c r="V231" s="34">
        <v>13341</v>
      </c>
      <c r="W231" s="47" t="str">
        <f>IFERROR(VLOOKUP(V231, Fornecedores!A:C, 3, FALSE), "")</f>
        <v>DISMA DISTRIBUIDORA</v>
      </c>
      <c r="X231" s="43" t="str">
        <f>IFERROR(VLOOKUP(V231, Fornecedores!A:E, 5, FALSE), "")</f>
        <v>Araçatuba</v>
      </c>
      <c r="Y231" s="43" t="str">
        <f>IFERROR(VLOOKUP(V231, Fornecedores!A:F, 6, FALSE), "")</f>
        <v>SP</v>
      </c>
      <c r="Z231" s="14" t="str">
        <f>IF(H231=0, "Pedido entregue!", "Pendente")</f>
        <v>Pedido entregue!</v>
      </c>
      <c r="AA231" s="59"/>
      <c r="AB231" s="58" t="str">
        <f>IF(Z231="Pedido Entregue!", IF(AA231=1, "Retirado do Almoxarifado", IF(AA231=2, "Material devolvido", "Aguardando retirada")), IF(Z231="Pendente", "Entrega pendente", ""))</f>
        <v>Aguardando retirada</v>
      </c>
      <c r="AC231" s="18">
        <v>1</v>
      </c>
      <c r="AD231" s="18">
        <f>AC231/SUMIF($P:$P,P231,$AC:$AC)</f>
        <v>1</v>
      </c>
      <c r="AE231" s="18">
        <f>IF(R231=0,0,AC231/SUMIF($R:$R,R231,$AC:$AC))</f>
        <v>3.2258064516129031E-2</v>
      </c>
      <c r="AF231" s="18">
        <f>IF(R231=0,1,0)</f>
        <v>0</v>
      </c>
      <c r="AH231" t="str">
        <f>TEXT(J231,"MMMM")</f>
        <v>abril</v>
      </c>
    </row>
    <row r="232" spans="1:34" ht="12.75" hidden="1" customHeight="1" x14ac:dyDescent="0.25">
      <c r="A232" s="90" t="str">
        <f>IF(C232="Oficina Diversos","Oficina Geral",
IF(ISNUMBER(FIND("Estoque - Colhedoras",C232)),"Colhedoras",IF(ISNUMBER(FIND("Caldeiraria",C232)),"Caldeiraria",IF(ISNUMBER(FIND("Borracharia",C232)),"Borracharia",IF(ISNUMBER(FIND("Lubrificação",C232)),"Lubrificação",
IF(ISNUMBER(FIND("Estoque - Carregadeiras",C232)),"Carregadeiras",IF(ISNUMBER(FIND("Estoque - Veic. Leves",C232)),"Veic. Leves",
IF(ISNUMBER(FIND("Estoque - Caminhões",C232)),"Caminhões",IF(ISNUMBER(FIND("Estoque - Transbordos",C232)),"Transbordos",
IF(ISNUMBER(FIND("Estoque - Tratores",C232)),"Tratores",
IF(ISNUMBER(FIND("Estoque - Máquinas pesadas",C232)),"Máquinas pesadas",
IF(ISNUMBER(FIND("Estoque - Reboques",C232)),"Reboques",
IF(C232="Estoque","Estoque",
IF(AND(ISNUMBER(C232),C232&gt;1000,C232&lt;2000),"Caminhões",
IF(AND(ISNUMBER(C232),C232&gt;2000,C232&lt;3000),"Tratores",
IF(AND(ISNUMBER(C232),C232&gt;3000,C232&lt;4000),"Carregadeiras",
IF(AND(ISNUMBER(C232),C232&gt;4000,C232&lt;5000),"Máquinas pesadas",
IF(AND(ISNUMBER(C232),C232&gt;5000,C232&lt;6000),"Colhedoras",
IF(AND(ISNUMBER(C232),C232&gt;7000,C232&lt;8000),"Irrigação",
IF(AND(ISNUMBER(C232),C232&gt;8000,C232&lt;9000),"Reboques",IF(AND(ISNUMBER(C232),C232&gt;0,C232&lt;1000),"Veic. Leves","")))))))))))))))))))))</f>
        <v>Carregadeiras</v>
      </c>
      <c r="B232" s="8"/>
      <c r="C232" s="34">
        <v>3024</v>
      </c>
      <c r="D232" s="34">
        <v>11908</v>
      </c>
      <c r="E232" s="36" t="s">
        <v>177</v>
      </c>
      <c r="F232" s="14" t="str">
        <f>IF(ISBLANK(K232), "Apenas Solicitação", "Tem OC")</f>
        <v>Tem OC</v>
      </c>
      <c r="G232" s="34">
        <v>2</v>
      </c>
      <c r="H232" s="2">
        <f>G232-I232</f>
        <v>0</v>
      </c>
      <c r="I232" s="2">
        <v>2</v>
      </c>
      <c r="J232" s="35">
        <v>45749</v>
      </c>
      <c r="K232" s="184">
        <v>45757</v>
      </c>
      <c r="L232" s="35"/>
      <c r="M232" s="44"/>
      <c r="N232" s="44" t="str">
        <f>IFERROR(K232 + VALUE(LEFT(L232, FIND(" ", L232) - 1)), "")</f>
        <v/>
      </c>
      <c r="O232" s="3">
        <f>IF(_xlfn.DAYS(K232,J232)&lt;0, "Aguardando OC", _xlfn.DAYS(K232,J232))</f>
        <v>8</v>
      </c>
      <c r="P232" s="193">
        <v>397800</v>
      </c>
      <c r="Q232" s="34">
        <v>1141104</v>
      </c>
      <c r="R232" s="193">
        <v>166122</v>
      </c>
      <c r="S232" s="34">
        <v>112</v>
      </c>
      <c r="T232" s="68" t="s">
        <v>152</v>
      </c>
      <c r="U232" s="40">
        <v>14.69</v>
      </c>
      <c r="V232" s="34">
        <v>13341</v>
      </c>
      <c r="W232" s="47" t="str">
        <f>IFERROR(VLOOKUP(V232, Fornecedores!A:C, 3, FALSE), "")</f>
        <v>DISMA DISTRIBUIDORA</v>
      </c>
      <c r="X232" s="43" t="str">
        <f>IFERROR(VLOOKUP(V232, Fornecedores!A:E, 5, FALSE), "")</f>
        <v>Araçatuba</v>
      </c>
      <c r="Y232" s="43" t="str">
        <f>IFERROR(VLOOKUP(V232, Fornecedores!A:F, 6, FALSE), "")</f>
        <v>SP</v>
      </c>
      <c r="Z232" s="14" t="str">
        <f>IF(H232=0, "Pedido entregue!", "Pendente")</f>
        <v>Pedido entregue!</v>
      </c>
      <c r="AA232" s="59"/>
      <c r="AB232" s="58" t="str">
        <f>IF(Z232="Pedido Entregue!", IF(AA232=1, "Retirado do Almoxarifado", IF(AA232=2, "Material devolvido", "Aguardando retirada")), IF(Z232="Pendente", "Entrega pendente", ""))</f>
        <v>Aguardando retirada</v>
      </c>
      <c r="AC232" s="18">
        <v>1</v>
      </c>
      <c r="AD232" s="18">
        <f>AC232/SUMIF($P:$P,P232,$AC:$AC)</f>
        <v>1</v>
      </c>
      <c r="AE232" s="18">
        <f>IF(R232=0,0,AC232/SUMIF($R:$R,R232,$AC:$AC))</f>
        <v>3.2258064516129031E-2</v>
      </c>
      <c r="AF232" s="18">
        <f>IF(R232=0,1,0)</f>
        <v>0</v>
      </c>
      <c r="AH232" t="str">
        <f>TEXT(J232,"MMMM")</f>
        <v>abril</v>
      </c>
    </row>
    <row r="233" spans="1:34" ht="12.75" hidden="1" customHeight="1" x14ac:dyDescent="0.25">
      <c r="A233" s="90" t="str">
        <f>IF(C233="Oficina Diversos","Oficina Geral",
IF(ISNUMBER(FIND("Estoque - Colhedoras",C233)),"Colhedoras",IF(ISNUMBER(FIND("Caldeiraria",C233)),"Caldeiraria",IF(ISNUMBER(FIND("Borracharia",C233)),"Borracharia",IF(ISNUMBER(FIND("Lubrificação",C233)),"Lubrificação",
IF(ISNUMBER(FIND("Estoque - Carregadeiras",C233)),"Carregadeiras",IF(ISNUMBER(FIND("Estoque - Veic. Leves",C233)),"Veic. Leves",
IF(ISNUMBER(FIND("Estoque - Caminhões",C233)),"Caminhões",IF(ISNUMBER(FIND("Estoque - Transbordos",C233)),"Transbordos",
IF(ISNUMBER(FIND("Estoque - Tratores",C233)),"Tratores",
IF(ISNUMBER(FIND("Estoque - Máquinas pesadas",C233)),"Máquinas pesadas",
IF(ISNUMBER(FIND("Estoque - Reboques",C233)),"Reboques",
IF(C233="Estoque","Estoque",
IF(AND(ISNUMBER(C233),C233&gt;1000,C233&lt;2000),"Caminhões",
IF(AND(ISNUMBER(C233),C233&gt;2000,C233&lt;3000),"Tratores",
IF(AND(ISNUMBER(C233),C233&gt;3000,C233&lt;4000),"Carregadeiras",
IF(AND(ISNUMBER(C233),C233&gt;4000,C233&lt;5000),"Máquinas pesadas",
IF(AND(ISNUMBER(C233),C233&gt;5000,C233&lt;6000),"Colhedoras",
IF(AND(ISNUMBER(C233),C233&gt;7000,C233&lt;8000),"Irrigação",
IF(AND(ISNUMBER(C233),C233&gt;8000,C233&lt;9000),"Reboques",IF(AND(ISNUMBER(C233),C233&gt;0,C233&lt;1000),"Veic. Leves","")))))))))))))))))))))</f>
        <v>Carregadeiras</v>
      </c>
      <c r="B233" s="8"/>
      <c r="C233" s="34">
        <v>3027</v>
      </c>
      <c r="D233" s="34">
        <v>11908</v>
      </c>
      <c r="E233" s="36" t="s">
        <v>177</v>
      </c>
      <c r="F233" s="14" t="str">
        <f>IF(ISBLANK(K233), "Apenas Solicitação", "Tem OC")</f>
        <v>Tem OC</v>
      </c>
      <c r="G233" s="34">
        <v>2</v>
      </c>
      <c r="H233" s="2">
        <f>G233-I233</f>
        <v>0</v>
      </c>
      <c r="I233" s="2">
        <v>2</v>
      </c>
      <c r="J233" s="35">
        <v>45749</v>
      </c>
      <c r="K233" s="184">
        <v>45757</v>
      </c>
      <c r="L233" s="35"/>
      <c r="M233" s="44"/>
      <c r="N233" s="44" t="str">
        <f>IFERROR(K233 + VALUE(LEFT(L233, FIND(" ", L233) - 1)), "")</f>
        <v/>
      </c>
      <c r="O233" s="3">
        <f>IF(_xlfn.DAYS(K233,J233)&lt;0, "Aguardando OC", _xlfn.DAYS(K233,J233))</f>
        <v>8</v>
      </c>
      <c r="P233" s="193">
        <v>397803</v>
      </c>
      <c r="Q233" s="34">
        <v>1141108</v>
      </c>
      <c r="R233" s="193">
        <v>166122</v>
      </c>
      <c r="S233" s="34">
        <v>701</v>
      </c>
      <c r="T233" s="68" t="s">
        <v>150</v>
      </c>
      <c r="U233" s="40">
        <v>14.69</v>
      </c>
      <c r="V233" s="34">
        <v>13341</v>
      </c>
      <c r="W233" s="47" t="str">
        <f>IFERROR(VLOOKUP(V233, Fornecedores!A:C, 3, FALSE), "")</f>
        <v>DISMA DISTRIBUIDORA</v>
      </c>
      <c r="X233" s="43" t="str">
        <f>IFERROR(VLOOKUP(V233, Fornecedores!A:E, 5, FALSE), "")</f>
        <v>Araçatuba</v>
      </c>
      <c r="Y233" s="43" t="str">
        <f>IFERROR(VLOOKUP(V233, Fornecedores!A:F, 6, FALSE), "")</f>
        <v>SP</v>
      </c>
      <c r="Z233" s="14" t="str">
        <f>IF(H233=0, "Pedido entregue!", "Pendente")</f>
        <v>Pedido entregue!</v>
      </c>
      <c r="AA233" s="59"/>
      <c r="AB233" s="58" t="str">
        <f>IF(Z233="Pedido Entregue!", IF(AA233=1, "Retirado do Almoxarifado", IF(AA233=2, "Material devolvido", "Aguardando retirada")), IF(Z233="Pendente", "Entrega pendente", ""))</f>
        <v>Aguardando retirada</v>
      </c>
      <c r="AC233" s="18">
        <v>1</v>
      </c>
      <c r="AD233" s="18">
        <f>AC233/SUMIF($P:$P,P233,$AC:$AC)</f>
        <v>1</v>
      </c>
      <c r="AE233" s="18">
        <f>IF(R233=0,0,AC233/SUMIF($R:$R,R233,$AC:$AC))</f>
        <v>3.2258064516129031E-2</v>
      </c>
      <c r="AF233" s="18">
        <f>IF(R233=0,1,0)</f>
        <v>0</v>
      </c>
      <c r="AH233" t="str">
        <f>TEXT(J233,"MMMM")</f>
        <v>abril</v>
      </c>
    </row>
    <row r="234" spans="1:34" ht="12.75" hidden="1" customHeight="1" x14ac:dyDescent="0.25">
      <c r="A234" s="90" t="str">
        <f>IF(C234="Oficina Diversos","Oficina Geral",
IF(ISNUMBER(FIND("Estoque - Colhedoras",C234)),"Colhedoras",IF(ISNUMBER(FIND("Caldeiraria",C234)),"Caldeiraria",IF(ISNUMBER(FIND("Borracharia",C234)),"Borracharia",IF(ISNUMBER(FIND("Lubrificação",C234)),"Lubrificação",
IF(ISNUMBER(FIND("Estoque - Carregadeiras",C234)),"Carregadeiras",IF(ISNUMBER(FIND("Estoque - Veic. Leves",C234)),"Veic. Leves",
IF(ISNUMBER(FIND("Estoque - Caminhões",C234)),"Caminhões",IF(ISNUMBER(FIND("Estoque - Transbordos",C234)),"Transbordos",
IF(ISNUMBER(FIND("Estoque - Tratores",C234)),"Tratores",
IF(ISNUMBER(FIND("Estoque - Máquinas pesadas",C234)),"Máquinas pesadas",
IF(ISNUMBER(FIND("Estoque - Reboques",C234)),"Reboques",
IF(C234="Estoque","Estoque",
IF(AND(ISNUMBER(C234),C234&gt;1000,C234&lt;2000),"Caminhões",
IF(AND(ISNUMBER(C234),C234&gt;2000,C234&lt;3000),"Tratores",
IF(AND(ISNUMBER(C234),C234&gt;3000,C234&lt;4000),"Carregadeiras",
IF(AND(ISNUMBER(C234),C234&gt;4000,C234&lt;5000),"Máquinas pesadas",
IF(AND(ISNUMBER(C234),C234&gt;5000,C234&lt;6000),"Colhedoras",
IF(AND(ISNUMBER(C234),C234&gt;7000,C234&lt;8000),"Irrigação",
IF(AND(ISNUMBER(C234),C234&gt;8000,C234&lt;9000),"Reboques",IF(AND(ISNUMBER(C234),C234&gt;0,C234&lt;1000),"Veic. Leves","")))))))))))))))))))))</f>
        <v>Carregadeiras</v>
      </c>
      <c r="B234" s="8"/>
      <c r="C234" s="34">
        <v>3028</v>
      </c>
      <c r="D234" s="34">
        <v>11908</v>
      </c>
      <c r="E234" s="36" t="s">
        <v>177</v>
      </c>
      <c r="F234" s="14" t="str">
        <f>IF(ISBLANK(K234), "Apenas Solicitação", "Tem OC")</f>
        <v>Tem OC</v>
      </c>
      <c r="G234" s="34">
        <v>2</v>
      </c>
      <c r="H234" s="2">
        <f>G234-I234</f>
        <v>0</v>
      </c>
      <c r="I234" s="2">
        <v>2</v>
      </c>
      <c r="J234" s="35">
        <v>45749</v>
      </c>
      <c r="K234" s="184">
        <v>45757</v>
      </c>
      <c r="L234" s="35"/>
      <c r="M234" s="44"/>
      <c r="N234" s="44" t="str">
        <f>IFERROR(K234 + VALUE(LEFT(L234, FIND(" ", L234) - 1)), "")</f>
        <v/>
      </c>
      <c r="O234" s="3">
        <f>IF(_xlfn.DAYS(K234,J234)&lt;0, "Aguardando OC", _xlfn.DAYS(K234,J234))</f>
        <v>8</v>
      </c>
      <c r="P234" s="193">
        <v>397806</v>
      </c>
      <c r="Q234" s="34">
        <v>1141113</v>
      </c>
      <c r="R234" s="193">
        <v>166122</v>
      </c>
      <c r="S234" s="34">
        <v>701</v>
      </c>
      <c r="T234" s="68" t="s">
        <v>150</v>
      </c>
      <c r="U234" s="40">
        <v>14.69</v>
      </c>
      <c r="V234" s="34">
        <v>13341</v>
      </c>
      <c r="W234" s="47" t="str">
        <f>IFERROR(VLOOKUP(V234, Fornecedores!A:C, 3, FALSE), "")</f>
        <v>DISMA DISTRIBUIDORA</v>
      </c>
      <c r="X234" s="43" t="str">
        <f>IFERROR(VLOOKUP(V234, Fornecedores!A:E, 5, FALSE), "")</f>
        <v>Araçatuba</v>
      </c>
      <c r="Y234" s="43" t="str">
        <f>IFERROR(VLOOKUP(V234, Fornecedores!A:F, 6, FALSE), "")</f>
        <v>SP</v>
      </c>
      <c r="Z234" s="14" t="str">
        <f>IF(H234=0, "Pedido entregue!", "Pendente")</f>
        <v>Pedido entregue!</v>
      </c>
      <c r="AA234" s="59"/>
      <c r="AB234" s="58" t="str">
        <f>IF(Z234="Pedido Entregue!", IF(AA234=1, "Retirado do Almoxarifado", IF(AA234=2, "Material devolvido", "Aguardando retirada")), IF(Z234="Pendente", "Entrega pendente", ""))</f>
        <v>Aguardando retirada</v>
      </c>
      <c r="AC234" s="18">
        <v>1</v>
      </c>
      <c r="AD234" s="18">
        <f>AC234/SUMIF($P:$P,P234,$AC:$AC)</f>
        <v>1</v>
      </c>
      <c r="AE234" s="18">
        <f>IF(R234=0,0,AC234/SUMIF($R:$R,R234,$AC:$AC))</f>
        <v>3.2258064516129031E-2</v>
      </c>
      <c r="AF234" s="18">
        <f>IF(R234=0,1,0)</f>
        <v>0</v>
      </c>
      <c r="AH234" t="str">
        <f>TEXT(J234,"MMMM")</f>
        <v>abril</v>
      </c>
    </row>
    <row r="235" spans="1:34" ht="12.75" hidden="1" customHeight="1" x14ac:dyDescent="0.25">
      <c r="A235" s="90" t="str">
        <f>IF(C235="Oficina Diversos","Oficina Geral",
IF(ISNUMBER(FIND("Estoque - Colhedoras",C235)),"Colhedoras",IF(ISNUMBER(FIND("Caldeiraria",C235)),"Caldeiraria",IF(ISNUMBER(FIND("Borracharia",C235)),"Borracharia",IF(ISNUMBER(FIND("Lubrificação",C235)),"Lubrificação",
IF(ISNUMBER(FIND("Estoque - Carregadeiras",C235)),"Carregadeiras",IF(ISNUMBER(FIND("Estoque - Veic. Leves",C235)),"Veic. Leves",
IF(ISNUMBER(FIND("Estoque - Caminhões",C235)),"Caminhões",IF(ISNUMBER(FIND("Estoque - Transbordos",C235)),"Transbordos",
IF(ISNUMBER(FIND("Estoque - Tratores",C235)),"Tratores",
IF(ISNUMBER(FIND("Estoque - Máquinas pesadas",C235)),"Máquinas pesadas",
IF(ISNUMBER(FIND("Estoque - Reboques",C235)),"Reboques",
IF(C235="Estoque","Estoque",
IF(AND(ISNUMBER(C235),C235&gt;1000,C235&lt;2000),"Caminhões",
IF(AND(ISNUMBER(C235),C235&gt;2000,C235&lt;3000),"Tratores",
IF(AND(ISNUMBER(C235),C235&gt;3000,C235&lt;4000),"Carregadeiras",
IF(AND(ISNUMBER(C235),C235&gt;4000,C235&lt;5000),"Máquinas pesadas",
IF(AND(ISNUMBER(C235),C235&gt;5000,C235&lt;6000),"Colhedoras",
IF(AND(ISNUMBER(C235),C235&gt;7000,C235&lt;8000),"Irrigação",
IF(AND(ISNUMBER(C235),C235&gt;8000,C235&lt;9000),"Reboques",IF(AND(ISNUMBER(C235),C235&gt;0,C235&lt;1000),"Veic. Leves","")))))))))))))))))))))</f>
        <v>Carregadeiras</v>
      </c>
      <c r="B235" s="8"/>
      <c r="C235" s="34">
        <v>3029</v>
      </c>
      <c r="D235" s="34">
        <v>11908</v>
      </c>
      <c r="E235" s="36" t="s">
        <v>177</v>
      </c>
      <c r="F235" s="14" t="str">
        <f>IF(ISBLANK(K235), "Apenas Solicitação", "Tem OC")</f>
        <v>Tem OC</v>
      </c>
      <c r="G235" s="34">
        <v>2</v>
      </c>
      <c r="H235" s="2">
        <f>G235-I235</f>
        <v>0</v>
      </c>
      <c r="I235" s="2">
        <v>2</v>
      </c>
      <c r="J235" s="35">
        <v>45749</v>
      </c>
      <c r="K235" s="184">
        <v>45757</v>
      </c>
      <c r="L235" s="35"/>
      <c r="M235" s="44"/>
      <c r="N235" s="44" t="str">
        <f>IFERROR(K235 + VALUE(LEFT(L235, FIND(" ", L235) - 1)), "")</f>
        <v/>
      </c>
      <c r="O235" s="3">
        <f>IF(_xlfn.DAYS(K235,J235)&lt;0, "Aguardando OC", _xlfn.DAYS(K235,J235))</f>
        <v>8</v>
      </c>
      <c r="P235" s="193">
        <v>397809</v>
      </c>
      <c r="Q235" s="34">
        <v>1141117</v>
      </c>
      <c r="R235" s="193">
        <v>166122</v>
      </c>
      <c r="S235" s="34">
        <v>112</v>
      </c>
      <c r="T235" s="68" t="s">
        <v>152</v>
      </c>
      <c r="U235" s="40">
        <v>14.69</v>
      </c>
      <c r="V235" s="34">
        <v>13341</v>
      </c>
      <c r="W235" s="47" t="str">
        <f>IFERROR(VLOOKUP(V235, Fornecedores!A:C, 3, FALSE), "")</f>
        <v>DISMA DISTRIBUIDORA</v>
      </c>
      <c r="X235" s="43" t="str">
        <f>IFERROR(VLOOKUP(V235, Fornecedores!A:E, 5, FALSE), "")</f>
        <v>Araçatuba</v>
      </c>
      <c r="Y235" s="43" t="str">
        <f>IFERROR(VLOOKUP(V235, Fornecedores!A:F, 6, FALSE), "")</f>
        <v>SP</v>
      </c>
      <c r="Z235" s="14" t="str">
        <f>IF(H235=0, "Pedido entregue!", "Pendente")</f>
        <v>Pedido entregue!</v>
      </c>
      <c r="AA235" s="59"/>
      <c r="AB235" s="58" t="str">
        <f>IF(Z235="Pedido Entregue!", IF(AA235=1, "Retirado do Almoxarifado", IF(AA235=2, "Material devolvido", "Aguardando retirada")), IF(Z235="Pendente", "Entrega pendente", ""))</f>
        <v>Aguardando retirada</v>
      </c>
      <c r="AC235" s="18">
        <v>1</v>
      </c>
      <c r="AD235" s="18">
        <f>AC235/SUMIF($P:$P,P235,$AC:$AC)</f>
        <v>1</v>
      </c>
      <c r="AE235" s="18">
        <f>IF(R235=0,0,AC235/SUMIF($R:$R,R235,$AC:$AC))</f>
        <v>3.2258064516129031E-2</v>
      </c>
      <c r="AF235" s="18">
        <f>IF(R235=0,1,0)</f>
        <v>0</v>
      </c>
      <c r="AH235" t="str">
        <f>TEXT(J235,"MMMM")</f>
        <v>abril</v>
      </c>
    </row>
    <row r="236" spans="1:34" ht="12.75" hidden="1" customHeight="1" x14ac:dyDescent="0.25">
      <c r="A236" s="90" t="str">
        <f>IF(C236="Oficina Diversos","Oficina Geral",
IF(ISNUMBER(FIND("Estoque - Colhedoras",C236)),"Colhedoras",IF(ISNUMBER(FIND("Caldeiraria",C236)),"Caldeiraria",IF(ISNUMBER(FIND("Borracharia",C236)),"Borracharia",IF(ISNUMBER(FIND("Lubrificação",C236)),"Lubrificação",
IF(ISNUMBER(FIND("Estoque - Carregadeiras",C236)),"Carregadeiras",IF(ISNUMBER(FIND("Estoque - Veic. Leves",C236)),"Veic. Leves",
IF(ISNUMBER(FIND("Estoque - Caminhões",C236)),"Caminhões",IF(ISNUMBER(FIND("Estoque - Transbordos",C236)),"Transbordos",
IF(ISNUMBER(FIND("Estoque - Tratores",C236)),"Tratores",
IF(ISNUMBER(FIND("Estoque - Máquinas pesadas",C236)),"Máquinas pesadas",
IF(ISNUMBER(FIND("Estoque - Reboques",C236)),"Reboques",
IF(C236="Estoque","Estoque",
IF(AND(ISNUMBER(C236),C236&gt;1000,C236&lt;2000),"Caminhões",
IF(AND(ISNUMBER(C236),C236&gt;2000,C236&lt;3000),"Tratores",
IF(AND(ISNUMBER(C236),C236&gt;3000,C236&lt;4000),"Carregadeiras",
IF(AND(ISNUMBER(C236),C236&gt;4000,C236&lt;5000),"Máquinas pesadas",
IF(AND(ISNUMBER(C236),C236&gt;5000,C236&lt;6000),"Colhedoras",
IF(AND(ISNUMBER(C236),C236&gt;7000,C236&lt;8000),"Irrigação",
IF(AND(ISNUMBER(C236),C236&gt;8000,C236&lt;9000),"Reboques",IF(AND(ISNUMBER(C236),C236&gt;0,C236&lt;1000),"Veic. Leves","")))))))))))))))))))))</f>
        <v>Carregadeiras</v>
      </c>
      <c r="B236" s="8"/>
      <c r="C236" s="34">
        <v>3030</v>
      </c>
      <c r="D236" s="34">
        <v>11908</v>
      </c>
      <c r="E236" s="36" t="s">
        <v>177</v>
      </c>
      <c r="F236" s="14" t="str">
        <f>IF(ISBLANK(K236), "Apenas Solicitação", "Tem OC")</f>
        <v>Tem OC</v>
      </c>
      <c r="G236" s="34">
        <v>2</v>
      </c>
      <c r="H236" s="2">
        <f>G236-I236</f>
        <v>0</v>
      </c>
      <c r="I236" s="2">
        <v>2</v>
      </c>
      <c r="J236" s="35">
        <v>45749</v>
      </c>
      <c r="K236" s="184">
        <v>45757</v>
      </c>
      <c r="L236" s="35"/>
      <c r="M236" s="44"/>
      <c r="N236" s="44" t="str">
        <f>IFERROR(K236 + VALUE(LEFT(L236, FIND(" ", L236) - 1)), "")</f>
        <v/>
      </c>
      <c r="O236" s="3">
        <f>IF(_xlfn.DAYS(K236,J236)&lt;0, "Aguardando OC", _xlfn.DAYS(K236,J236))</f>
        <v>8</v>
      </c>
      <c r="P236" s="193">
        <v>397812</v>
      </c>
      <c r="Q236" s="34">
        <v>1141125</v>
      </c>
      <c r="R236" s="193">
        <v>166122</v>
      </c>
      <c r="S236" s="34">
        <v>701</v>
      </c>
      <c r="T236" s="68" t="s">
        <v>150</v>
      </c>
      <c r="U236" s="40">
        <v>14.69</v>
      </c>
      <c r="V236" s="34">
        <v>13341</v>
      </c>
      <c r="W236" s="47" t="str">
        <f>IFERROR(VLOOKUP(V236, Fornecedores!A:C, 3, FALSE), "")</f>
        <v>DISMA DISTRIBUIDORA</v>
      </c>
      <c r="X236" s="43" t="str">
        <f>IFERROR(VLOOKUP(V236, Fornecedores!A:E, 5, FALSE), "")</f>
        <v>Araçatuba</v>
      </c>
      <c r="Y236" s="43" t="str">
        <f>IFERROR(VLOOKUP(V236, Fornecedores!A:F, 6, FALSE), "")</f>
        <v>SP</v>
      </c>
      <c r="Z236" s="14" t="str">
        <f>IF(H236=0, "Pedido entregue!", "Pendente")</f>
        <v>Pedido entregue!</v>
      </c>
      <c r="AA236" s="59"/>
      <c r="AB236" s="58" t="str">
        <f>IF(Z236="Pedido Entregue!", IF(AA236=1, "Retirado do Almoxarifado", IF(AA236=2, "Material devolvido", "Aguardando retirada")), IF(Z236="Pendente", "Entrega pendente", ""))</f>
        <v>Aguardando retirada</v>
      </c>
      <c r="AC236" s="18">
        <v>1</v>
      </c>
      <c r="AD236" s="18">
        <f>AC236/SUMIF($P:$P,P236,$AC:$AC)</f>
        <v>1</v>
      </c>
      <c r="AE236" s="18">
        <f>IF(R236=0,0,AC236/SUMIF($R:$R,R236,$AC:$AC))</f>
        <v>3.2258064516129031E-2</v>
      </c>
      <c r="AF236" s="18">
        <f>IF(R236=0,1,0)</f>
        <v>0</v>
      </c>
      <c r="AH236" t="str">
        <f>TEXT(J236,"MMMM")</f>
        <v>abril</v>
      </c>
    </row>
    <row r="237" spans="1:34" ht="12.75" hidden="1" customHeight="1" x14ac:dyDescent="0.25">
      <c r="A237" s="90" t="str">
        <f>IF(C237="Oficina Diversos","Oficina Geral",
IF(ISNUMBER(FIND("Estoque - Colhedoras",C237)),"Colhedoras",IF(ISNUMBER(FIND("Caldeiraria",C237)),"Caldeiraria",IF(ISNUMBER(FIND("Borracharia",C237)),"Borracharia",IF(ISNUMBER(FIND("Lubrificação",C237)),"Lubrificação",
IF(ISNUMBER(FIND("Estoque - Carregadeiras",C237)),"Carregadeiras",IF(ISNUMBER(FIND("Estoque - Veic. Leves",C237)),"Veic. Leves",
IF(ISNUMBER(FIND("Estoque - Caminhões",C237)),"Caminhões",IF(ISNUMBER(FIND("Estoque - Transbordos",C237)),"Transbordos",
IF(ISNUMBER(FIND("Estoque - Tratores",C237)),"Tratores",
IF(ISNUMBER(FIND("Estoque - Máquinas pesadas",C237)),"Máquinas pesadas",
IF(ISNUMBER(FIND("Estoque - Reboques",C237)),"Reboques",
IF(C237="Estoque","Estoque",
IF(AND(ISNUMBER(C237),C237&gt;1000,C237&lt;2000),"Caminhões",
IF(AND(ISNUMBER(C237),C237&gt;2000,C237&lt;3000),"Tratores",
IF(AND(ISNUMBER(C237),C237&gt;3000,C237&lt;4000),"Carregadeiras",
IF(AND(ISNUMBER(C237),C237&gt;4000,C237&lt;5000),"Máquinas pesadas",
IF(AND(ISNUMBER(C237),C237&gt;5000,C237&lt;6000),"Colhedoras",
IF(AND(ISNUMBER(C237),C237&gt;7000,C237&lt;8000),"Irrigação",
IF(AND(ISNUMBER(C237),C237&gt;8000,C237&lt;9000),"Reboques",IF(AND(ISNUMBER(C237),C237&gt;0,C237&lt;1000),"Veic. Leves","")))))))))))))))))))))</f>
        <v>Caminhões</v>
      </c>
      <c r="B237" s="8"/>
      <c r="C237" s="2">
        <v>1002</v>
      </c>
      <c r="D237" s="2">
        <v>11924</v>
      </c>
      <c r="E237" s="3" t="s">
        <v>304</v>
      </c>
      <c r="F237" s="14" t="str">
        <f>IF(ISBLANK(K237), "Apenas Solicitação", "Tem OC")</f>
        <v>Tem OC</v>
      </c>
      <c r="G237" s="2">
        <v>2</v>
      </c>
      <c r="H237" s="2">
        <f>G237-I237</f>
        <v>0</v>
      </c>
      <c r="I237" s="2">
        <v>2</v>
      </c>
      <c r="J237" s="4">
        <v>45742</v>
      </c>
      <c r="K237" s="180">
        <v>45763</v>
      </c>
      <c r="L237" s="3"/>
      <c r="M237" s="44"/>
      <c r="N237" s="44" t="str">
        <f>IFERROR(K237 + VALUE(LEFT(L237, FIND(" ", L237) - 1)), "")</f>
        <v/>
      </c>
      <c r="O237" s="3">
        <f>IF(_xlfn.DAYS(K237,J237)&lt;0, "Aguardando OC", _xlfn.DAYS(K237,J237))</f>
        <v>21</v>
      </c>
      <c r="P237" s="14">
        <v>397167</v>
      </c>
      <c r="Q237" s="2">
        <v>1139444</v>
      </c>
      <c r="R237" s="14">
        <v>166420</v>
      </c>
      <c r="S237" s="2">
        <v>683</v>
      </c>
      <c r="T237" s="65" t="s">
        <v>301</v>
      </c>
      <c r="U237" s="21">
        <v>229.91</v>
      </c>
      <c r="V237" s="2">
        <v>2528</v>
      </c>
      <c r="W237" s="47" t="str">
        <f>IFERROR(VLOOKUP(V237, Fornecedores!A:C, 3, FALSE), "")</f>
        <v xml:space="preserve">REDIESEL            </v>
      </c>
      <c r="X237" s="43" t="str">
        <f>IFERROR(VLOOKUP(V237, Fornecedores!A:E, 5, FALSE), "")</f>
        <v>Jaboatão dos Guararapes</v>
      </c>
      <c r="Y237" s="43" t="str">
        <f>IFERROR(VLOOKUP(V237, Fornecedores!A:F, 6, FALSE), "")</f>
        <v>PE</v>
      </c>
      <c r="Z237" s="14" t="str">
        <f>IF(H237=0, "Pedido entregue!", "Pendente")</f>
        <v>Pedido entregue!</v>
      </c>
      <c r="AA237" s="59"/>
      <c r="AB237" s="58" t="str">
        <f>IF(Z237="Pedido Entregue!", IF(AA237=1, "Retirado do Almoxarifado", IF(AA237=2, "Material devolvido", "Aguardando retirada")), IF(Z237="Pendente", "Entrega pendente", ""))</f>
        <v>Aguardando retirada</v>
      </c>
      <c r="AC237" s="18">
        <v>1</v>
      </c>
      <c r="AD237" s="18">
        <f>AC237/SUMIF($P:$P,P237,$AC:$AC)</f>
        <v>1</v>
      </c>
      <c r="AE237" s="18">
        <f>IF(R237=0,0,AC237/SUMIF($R:$R,R237,$AC:$AC))</f>
        <v>0.25</v>
      </c>
      <c r="AF237" s="18">
        <f>IF(R237=0,1,0)</f>
        <v>0</v>
      </c>
      <c r="AG237" s="18">
        <f>IF(R237=0,#REF!-J237,0)</f>
        <v>0</v>
      </c>
      <c r="AH237" t="str">
        <f>TEXT(J237,"MMMM")</f>
        <v>março</v>
      </c>
    </row>
    <row r="238" spans="1:34" ht="12.75" hidden="1" customHeight="1" x14ac:dyDescent="0.25">
      <c r="A238" s="90" t="str">
        <f>IF(C238="Oficina Diversos","Oficina Geral",
IF(ISNUMBER(FIND("Estoque - Colhedoras",C238)),"Colhedoras",IF(ISNUMBER(FIND("Caldeiraria",C238)),"Caldeiraria",IF(ISNUMBER(FIND("Borracharia",C238)),"Borracharia",IF(ISNUMBER(FIND("Lubrificação",C238)),"Lubrificação",
IF(ISNUMBER(FIND("Estoque - Carregadeiras",C238)),"Carregadeiras",IF(ISNUMBER(FIND("Estoque - Veic. Leves",C238)),"Veic. Leves",
IF(ISNUMBER(FIND("Estoque - Caminhões",C238)),"Caminhões",IF(ISNUMBER(FIND("Estoque - Transbordos",C238)),"Transbordos",
IF(ISNUMBER(FIND("Estoque - Tratores",C238)),"Tratores",
IF(ISNUMBER(FIND("Estoque - Máquinas pesadas",C238)),"Máquinas pesadas",
IF(ISNUMBER(FIND("Estoque - Reboques",C238)),"Reboques",
IF(C238="Estoque","Estoque",
IF(AND(ISNUMBER(C238),C238&gt;1000,C238&lt;2000),"Caminhões",
IF(AND(ISNUMBER(C238),C238&gt;2000,C238&lt;3000),"Tratores",
IF(AND(ISNUMBER(C238),C238&gt;3000,C238&lt;4000),"Carregadeiras",
IF(AND(ISNUMBER(C238),C238&gt;4000,C238&lt;5000),"Máquinas pesadas",
IF(AND(ISNUMBER(C238),C238&gt;5000,C238&lt;6000),"Colhedoras",
IF(AND(ISNUMBER(C238),C238&gt;7000,C238&lt;8000),"Irrigação",
IF(AND(ISNUMBER(C238),C238&gt;8000,C238&lt;9000),"Reboques",IF(AND(ISNUMBER(C238),C238&gt;0,C238&lt;1000),"Veic. Leves","")))))))))))))))))))))</f>
        <v>Carregadeiras</v>
      </c>
      <c r="B238" s="26"/>
      <c r="C238" s="2">
        <v>3015</v>
      </c>
      <c r="D238" s="2">
        <v>12371</v>
      </c>
      <c r="E238" s="3" t="s">
        <v>365</v>
      </c>
      <c r="F238" s="14" t="str">
        <f>IF(ISBLANK(K238), "Apenas Solicitação", "Tem OC")</f>
        <v>Tem OC</v>
      </c>
      <c r="G238" s="2">
        <v>4</v>
      </c>
      <c r="H238" s="2">
        <f>G238-I238</f>
        <v>0</v>
      </c>
      <c r="I238" s="2">
        <v>4</v>
      </c>
      <c r="J238" s="4">
        <v>45734</v>
      </c>
      <c r="K238" s="180">
        <v>45756</v>
      </c>
      <c r="L238" s="4"/>
      <c r="M238" s="44"/>
      <c r="N238" s="44" t="str">
        <f>IFERROR(K238 + VALUE(LEFT(L238, FIND(" ", L238) - 1)), "")</f>
        <v/>
      </c>
      <c r="O238" s="3">
        <f>IF(_xlfn.DAYS(K238,J238)&lt;0, "Aguardando OC", _xlfn.DAYS(K238,J238))</f>
        <v>22</v>
      </c>
      <c r="P238" s="14">
        <v>396477</v>
      </c>
      <c r="Q238" s="2">
        <v>1137532</v>
      </c>
      <c r="R238" s="14">
        <v>166078</v>
      </c>
      <c r="S238" s="2">
        <v>112</v>
      </c>
      <c r="T238" s="65" t="s">
        <v>152</v>
      </c>
      <c r="U238" s="21">
        <v>1895.96</v>
      </c>
      <c r="V238" s="2">
        <v>13341</v>
      </c>
      <c r="W238" s="47" t="str">
        <f>IFERROR(VLOOKUP(V238, Fornecedores!A:C, 3, FALSE), "")</f>
        <v>DISMA DISTRIBUIDORA</v>
      </c>
      <c r="X238" s="43" t="str">
        <f>IFERROR(VLOOKUP(V238, Fornecedores!A:E, 5, FALSE), "")</f>
        <v>Araçatuba</v>
      </c>
      <c r="Y238" s="43" t="str">
        <f>IFERROR(VLOOKUP(V238, Fornecedores!A:F, 6, FALSE), "")</f>
        <v>SP</v>
      </c>
      <c r="Z238" s="14" t="str">
        <f>IF(H238=0, "Pedido entregue!", "Pendente")</f>
        <v>Pedido entregue!</v>
      </c>
      <c r="AA238" s="59">
        <v>1</v>
      </c>
      <c r="AB238" s="58" t="str">
        <f>IF(Z238="Pedido Entregue!", IF(AA238=1, "Retirado do Almoxarifado", IF(AA238=2, "Material devolvido", "Aguardando retirada")), IF(Z238="Pendente", "Entrega pendente", ""))</f>
        <v>Retirado do Almoxarifado</v>
      </c>
      <c r="AC238" s="18">
        <v>1</v>
      </c>
      <c r="AD238" s="18">
        <f>AC238/SUMIF($P:$P,P238,$AC:$AC)</f>
        <v>1</v>
      </c>
      <c r="AE238" s="18">
        <f>IF(R238=0,0,AC238/SUMIF($R:$R,R238,$AC:$AC))</f>
        <v>1</v>
      </c>
      <c r="AF238" s="18">
        <f>IF(R238=0,1,0)</f>
        <v>0</v>
      </c>
      <c r="AG238" s="18">
        <f>IF(R238=0,#REF!-J238,0)</f>
        <v>0</v>
      </c>
      <c r="AH238" t="str">
        <f>TEXT(J238,"MMMM")</f>
        <v>março</v>
      </c>
    </row>
    <row r="239" spans="1:34" ht="12.75" hidden="1" customHeight="1" x14ac:dyDescent="0.25">
      <c r="A239" s="90" t="str">
        <f>IF(C239="Oficina Diversos","Oficina Geral",
IF(ISNUMBER(FIND("Estoque - Colhedoras",C239)),"Colhedoras",IF(ISNUMBER(FIND("Caldeiraria",C239)),"Caldeiraria",IF(ISNUMBER(FIND("Borracharia",C239)),"Borracharia",IF(ISNUMBER(FIND("Lubrificação",C239)),"Lubrificação",
IF(ISNUMBER(FIND("Estoque - Carregadeiras",C239)),"Carregadeiras",IF(ISNUMBER(FIND("Estoque - Veic. Leves",C239)),"Veic. Leves",
IF(ISNUMBER(FIND("Estoque - Caminhões",C239)),"Caminhões",IF(ISNUMBER(FIND("Estoque - Transbordos",C239)),"Transbordos",
IF(ISNUMBER(FIND("Estoque - Tratores",C239)),"Tratores",
IF(ISNUMBER(FIND("Estoque - Máquinas pesadas",C239)),"Máquinas pesadas",
IF(ISNUMBER(FIND("Estoque - Reboques",C239)),"Reboques",
IF(C239="Estoque","Estoque",
IF(AND(ISNUMBER(C239),C239&gt;1000,C239&lt;2000),"Caminhões",
IF(AND(ISNUMBER(C239),C239&gt;2000,C239&lt;3000),"Tratores",
IF(AND(ISNUMBER(C239),C239&gt;3000,C239&lt;4000),"Carregadeiras",
IF(AND(ISNUMBER(C239),C239&gt;4000,C239&lt;5000),"Máquinas pesadas",
IF(AND(ISNUMBER(C239),C239&gt;5000,C239&lt;6000),"Colhedoras",
IF(AND(ISNUMBER(C239),C239&gt;7000,C239&lt;8000),"Irrigação",
IF(AND(ISNUMBER(C239),C239&gt;8000,C239&lt;9000),"Reboques",IF(AND(ISNUMBER(C239),C239&gt;0,C239&lt;1000),"Veic. Leves","")))))))))))))))))))))</f>
        <v>Tratores</v>
      </c>
      <c r="B239" s="26"/>
      <c r="C239" s="2">
        <v>2036</v>
      </c>
      <c r="D239" s="2">
        <v>12371</v>
      </c>
      <c r="E239" s="3" t="s">
        <v>365</v>
      </c>
      <c r="F239" s="14" t="str">
        <f>IF(ISBLANK(K239), "Apenas Solicitação", "Tem OC")</f>
        <v>Tem OC</v>
      </c>
      <c r="G239" s="2">
        <v>6</v>
      </c>
      <c r="H239" s="2">
        <f>G239-I239</f>
        <v>0</v>
      </c>
      <c r="I239" s="2">
        <v>6</v>
      </c>
      <c r="J239" s="4">
        <v>45736</v>
      </c>
      <c r="K239" s="180">
        <v>45756</v>
      </c>
      <c r="L239" s="4"/>
      <c r="M239" s="44"/>
      <c r="N239" s="44" t="str">
        <f>IFERROR(K239 + VALUE(LEFT(L239, FIND(" ", L239) - 1)), "")</f>
        <v/>
      </c>
      <c r="O239" s="3">
        <f>IF(_xlfn.DAYS(K239,J239)&lt;0, "Aguardando OC", _xlfn.DAYS(K239,J239))</f>
        <v>20</v>
      </c>
      <c r="P239" s="14">
        <v>396699</v>
      </c>
      <c r="Q239" s="2">
        <v>1138031</v>
      </c>
      <c r="R239" s="14">
        <v>166066</v>
      </c>
      <c r="S239" s="2">
        <v>692</v>
      </c>
      <c r="T239" s="65" t="s">
        <v>106</v>
      </c>
      <c r="U239" s="21">
        <v>388</v>
      </c>
      <c r="V239" s="2">
        <v>13341</v>
      </c>
      <c r="W239" s="47" t="str">
        <f>IFERROR(VLOOKUP(V239, Fornecedores!A:C, 3, FALSE), "")</f>
        <v>DISMA DISTRIBUIDORA</v>
      </c>
      <c r="X239" s="43" t="str">
        <f>IFERROR(VLOOKUP(V239, Fornecedores!A:E, 5, FALSE), "")</f>
        <v>Araçatuba</v>
      </c>
      <c r="Y239" s="43" t="str">
        <f>IFERROR(VLOOKUP(V239, Fornecedores!A:F, 6, FALSE), "")</f>
        <v>SP</v>
      </c>
      <c r="Z239" s="14" t="str">
        <f>IF(H239=0, "Pedido entregue!", "Pendente")</f>
        <v>Pedido entregue!</v>
      </c>
      <c r="AA239" s="59">
        <v>1</v>
      </c>
      <c r="AB239" s="58" t="str">
        <f>IF(Z239="Pedido Entregue!", IF(AA239=1, "Retirado do Almoxarifado", IF(AA239=2, "Material devolvido", "Aguardando retirada")), IF(Z239="Pendente", "Entrega pendente", ""))</f>
        <v>Retirado do Almoxarifado</v>
      </c>
      <c r="AC239" s="18">
        <v>1</v>
      </c>
      <c r="AD239" s="18">
        <f>AC239/SUMIF($P:$P,P239,$AC:$AC)</f>
        <v>1</v>
      </c>
      <c r="AE239" s="18">
        <f>IF(R239=0,0,AC239/SUMIF($R:$R,R239,$AC:$AC))</f>
        <v>0.16666666666666666</v>
      </c>
      <c r="AF239" s="18">
        <f>IF(R239=0,1,0)</f>
        <v>0</v>
      </c>
      <c r="AG239" s="18">
        <f>IF(R239=0,#REF!-J239,0)</f>
        <v>0</v>
      </c>
      <c r="AH239" t="str">
        <f>TEXT(J239,"MMMM")</f>
        <v>março</v>
      </c>
    </row>
    <row r="240" spans="1:34" ht="12.75" hidden="1" customHeight="1" x14ac:dyDescent="0.25">
      <c r="A240" s="90" t="str">
        <f>IF(C240="Oficina Diversos","Oficina Geral",
IF(ISNUMBER(FIND("Estoque - Colhedoras",C240)),"Colhedoras",IF(ISNUMBER(FIND("Caldeiraria",C240)),"Caldeiraria",IF(ISNUMBER(FIND("Borracharia",C240)),"Borracharia",IF(ISNUMBER(FIND("Lubrificação",C240)),"Lubrificação",
IF(ISNUMBER(FIND("Estoque - Carregadeiras",C240)),"Carregadeiras",IF(ISNUMBER(FIND("Estoque - Veic. Leves",C240)),"Veic. Leves",
IF(ISNUMBER(FIND("Estoque - Caminhões",C240)),"Caminhões",IF(ISNUMBER(FIND("Estoque - Transbordos",C240)),"Transbordos",
IF(ISNUMBER(FIND("Estoque - Tratores",C240)),"Tratores",
IF(ISNUMBER(FIND("Estoque - Máquinas pesadas",C240)),"Máquinas pesadas",
IF(ISNUMBER(FIND("Estoque - Reboques",C240)),"Reboques",
IF(C240="Estoque","Estoque",
IF(AND(ISNUMBER(C240),C240&gt;1000,C240&lt;2000),"Caminhões",
IF(AND(ISNUMBER(C240),C240&gt;2000,C240&lt;3000),"Tratores",
IF(AND(ISNUMBER(C240),C240&gt;3000,C240&lt;4000),"Carregadeiras",
IF(AND(ISNUMBER(C240),C240&gt;4000,C240&lt;5000),"Máquinas pesadas",
IF(AND(ISNUMBER(C240),C240&gt;5000,C240&lt;6000),"Colhedoras",
IF(AND(ISNUMBER(C240),C240&gt;7000,C240&lt;8000),"Irrigação",
IF(AND(ISNUMBER(C240),C240&gt;8000,C240&lt;9000),"Reboques",IF(AND(ISNUMBER(C240),C240&gt;0,C240&lt;1000),"Veic. Leves","")))))))))))))))))))))</f>
        <v>Carregadeiras</v>
      </c>
      <c r="B240" s="8"/>
      <c r="C240" s="2">
        <v>3027</v>
      </c>
      <c r="D240" s="2">
        <v>12371</v>
      </c>
      <c r="E240" s="3" t="s">
        <v>365</v>
      </c>
      <c r="F240" s="14" t="str">
        <f>IF(ISBLANK(K240), "Apenas Solicitação", "Tem OC")</f>
        <v>Tem OC</v>
      </c>
      <c r="G240" s="2">
        <v>4</v>
      </c>
      <c r="H240" s="2">
        <f>G240-I240</f>
        <v>0</v>
      </c>
      <c r="I240" s="2">
        <v>4</v>
      </c>
      <c r="J240" s="4">
        <v>45772</v>
      </c>
      <c r="K240" s="180">
        <v>45784</v>
      </c>
      <c r="L240" s="3"/>
      <c r="M240" s="44"/>
      <c r="N240" s="44" t="str">
        <f>IFERROR(K240 + VALUE(LEFT(L240, FIND(" ", L240) - 1)), "")</f>
        <v/>
      </c>
      <c r="O240" s="3">
        <f>IF(_xlfn.DAYS(K240,J240)&lt;0, "Aguardando OC", _xlfn.DAYS(K240,J240))</f>
        <v>12</v>
      </c>
      <c r="P240" s="14">
        <v>400660</v>
      </c>
      <c r="Q240" s="27"/>
      <c r="R240" s="14">
        <v>167245</v>
      </c>
      <c r="S240" s="2">
        <v>221</v>
      </c>
      <c r="T240" s="65" t="s">
        <v>1029</v>
      </c>
      <c r="U240" s="21">
        <v>2147.6799999999998</v>
      </c>
      <c r="V240" s="2">
        <v>15127</v>
      </c>
      <c r="W240" s="47" t="str">
        <f>IFERROR(VLOOKUP(V240, Fornecedores!A:C, 3, FALSE), "")</f>
        <v>EQUAGRIL LTDA</v>
      </c>
      <c r="X240" s="43" t="str">
        <f>IFERROR(VLOOKUP(V240, Fornecedores!A:E, 5, FALSE), "")</f>
        <v>São Paulo</v>
      </c>
      <c r="Y240" s="43" t="str">
        <f>IFERROR(VLOOKUP(V240, Fornecedores!A:F, 6, FALSE), "")</f>
        <v>SP</v>
      </c>
      <c r="Z240" s="14" t="str">
        <f>IF(H240=0, "Pedido entregue!", "Pendente")</f>
        <v>Pedido entregue!</v>
      </c>
      <c r="AA240" s="59"/>
      <c r="AB240" s="58" t="str">
        <f>IF(Z240="Pedido Entregue!", IF(AA240=1, "Retirado do Almoxarifado", IF(AA240=2, "Material devolvido", "Aguardando retirada")), IF(Z240="Pendente", "Entrega pendente", ""))</f>
        <v>Aguardando retirada</v>
      </c>
      <c r="AC240" s="18">
        <v>1</v>
      </c>
      <c r="AD240" s="18">
        <f>AC240/SUMIF($P:$P,P240,$AC:$AC)</f>
        <v>1</v>
      </c>
      <c r="AE240" s="18">
        <f>IF(R240=0,0,AC240/SUMIF($R:$R,R240,$AC:$AC))</f>
        <v>1</v>
      </c>
      <c r="AF240" s="18">
        <f>IF(R240=0,1,0)</f>
        <v>0</v>
      </c>
      <c r="AG240" s="18">
        <f>IF(R240=0,#REF!-J240,0)</f>
        <v>0</v>
      </c>
      <c r="AH240" t="str">
        <f>TEXT(J240,"MMMM")</f>
        <v>abril</v>
      </c>
    </row>
    <row r="241" spans="1:34" ht="12.75" hidden="1" customHeight="1" x14ac:dyDescent="0.25">
      <c r="A241" s="90" t="str">
        <f>IF(C241="Oficina Diversos","Oficina Geral",
IF(ISNUMBER(FIND("Estoque - Colhedoras",C241)),"Colhedoras",IF(ISNUMBER(FIND("Caldeiraria",C241)),"Caldeiraria",IF(ISNUMBER(FIND("Borracharia",C241)),"Borracharia",IF(ISNUMBER(FIND("Lubrificação",C241)),"Lubrificação",
IF(ISNUMBER(FIND("Estoque - Carregadeiras",C241)),"Carregadeiras",IF(ISNUMBER(FIND("Estoque - Veic. Leves",C241)),"Veic. Leves",
IF(ISNUMBER(FIND("Estoque - Caminhões",C241)),"Caminhões",IF(ISNUMBER(FIND("Estoque - Transbordos",C241)),"Transbordos",
IF(ISNUMBER(FIND("Estoque - Tratores",C241)),"Tratores",
IF(ISNUMBER(FIND("Estoque - Máquinas pesadas",C241)),"Máquinas pesadas",
IF(ISNUMBER(FIND("Estoque - Reboques",C241)),"Reboques",
IF(C241="Estoque","Estoque",
IF(AND(ISNUMBER(C241),C241&gt;1000,C241&lt;2000),"Caminhões",
IF(AND(ISNUMBER(C241),C241&gt;2000,C241&lt;3000),"Tratores",
IF(AND(ISNUMBER(C241),C241&gt;3000,C241&lt;4000),"Carregadeiras",
IF(AND(ISNUMBER(C241),C241&gt;4000,C241&lt;5000),"Máquinas pesadas",
IF(AND(ISNUMBER(C241),C241&gt;5000,C241&lt;6000),"Colhedoras",
IF(AND(ISNUMBER(C241),C241&gt;7000,C241&lt;8000),"Irrigação",
IF(AND(ISNUMBER(C241),C241&gt;8000,C241&lt;9000),"Reboques",IF(AND(ISNUMBER(C241),C241&gt;0,C241&lt;1000),"Veic. Leves","")))))))))))))))))))))</f>
        <v>Caminhões</v>
      </c>
      <c r="B241" s="8"/>
      <c r="C241" s="2">
        <v>1021</v>
      </c>
      <c r="D241" s="2">
        <v>12451</v>
      </c>
      <c r="E241" s="3" t="s">
        <v>19961</v>
      </c>
      <c r="F241" s="14" t="str">
        <f>IF(ISBLANK(K241), "Apenas Solicitação", "Tem OC")</f>
        <v>Tem OC</v>
      </c>
      <c r="G241" s="2">
        <v>1</v>
      </c>
      <c r="H241" s="2">
        <f>G241-I241</f>
        <v>0</v>
      </c>
      <c r="I241" s="2">
        <v>1</v>
      </c>
      <c r="J241" s="4">
        <v>45798</v>
      </c>
      <c r="K241" s="180">
        <v>45804</v>
      </c>
      <c r="L241" s="3" t="s">
        <v>20151</v>
      </c>
      <c r="M241" s="44" t="str">
        <f ca="1">IF(OR(N241="", N241=0), "", IF(N241&gt;TODAY(), "No prazo", "Atrasado"))</f>
        <v>Atrasado</v>
      </c>
      <c r="N241" s="44">
        <f>IFERROR(K241 + VALUE(LEFT(L241, FIND(" ", L241) - 1)), "")</f>
        <v>45804</v>
      </c>
      <c r="O241" s="3">
        <f>IF(_xlfn.DAYS(K241,J241)&lt;0, "Aguardando OC", _xlfn.DAYS(K241,J241))</f>
        <v>6</v>
      </c>
      <c r="P241" s="14">
        <v>403844</v>
      </c>
      <c r="Q241" s="55"/>
      <c r="R241" s="14">
        <v>168242</v>
      </c>
      <c r="S241" s="2">
        <v>221</v>
      </c>
      <c r="T241" s="65" t="s">
        <v>1029</v>
      </c>
      <c r="U241" s="21">
        <v>19.03</v>
      </c>
      <c r="V241" s="2">
        <v>2528</v>
      </c>
      <c r="W241" s="47" t="str">
        <f>IFERROR(VLOOKUP(V241, Fornecedores!A:C, 3, FALSE), "")</f>
        <v xml:space="preserve">REDIESEL            </v>
      </c>
      <c r="X241" s="43" t="str">
        <f>IFERROR(VLOOKUP(V241, Fornecedores!A:E, 5, FALSE), "")</f>
        <v>Jaboatão dos Guararapes</v>
      </c>
      <c r="Y241" s="43" t="str">
        <f>IFERROR(VLOOKUP(V241, Fornecedores!A:F, 6, FALSE), "")</f>
        <v>PE</v>
      </c>
      <c r="Z241" s="14" t="str">
        <f>IF(H241=0, "Pedido entregue!", "Pendente")</f>
        <v>Pedido entregue!</v>
      </c>
      <c r="AA241" s="59"/>
      <c r="AB241" s="58" t="str">
        <f>IF(Z241="Pedido Entregue!", IF(AA241=1, "Retirado do Almoxarifado", IF(AA241=2, "Material devolvido", "Aguardando retirada")), IF(Z241="Pendente", "Entrega pendente", ""))</f>
        <v>Aguardando retirada</v>
      </c>
      <c r="AC241" s="18">
        <v>1</v>
      </c>
      <c r="AD241" s="18">
        <f>AC241/SUMIF($P:$P,P241,$AC:$AC)</f>
        <v>1</v>
      </c>
      <c r="AE241" s="18">
        <f>IF(R241=0,0,AC241/SUMIF($R:$R,R241,$AC:$AC))</f>
        <v>0.14285714285714285</v>
      </c>
      <c r="AF241" s="18">
        <f>IF(R241=0,1,0)</f>
        <v>0</v>
      </c>
      <c r="AH241" t="str">
        <f>TEXT(J241,"MMMM")</f>
        <v>maio</v>
      </c>
    </row>
    <row r="242" spans="1:34" ht="12.75" customHeight="1" x14ac:dyDescent="0.25">
      <c r="A242" s="90" t="str">
        <f>IF(C242="Oficina Diversos","Oficina Geral",
IF(ISNUMBER(FIND("Estoque - Colhedoras",C242)),"Colhedoras",IF(ISNUMBER(FIND("Caldeiraria",C242)),"Caldeiraria",IF(ISNUMBER(FIND("Borracharia",C242)),"Borracharia",IF(ISNUMBER(FIND("Lubrificação",C242)),"Lubrificação",
IF(ISNUMBER(FIND("Estoque - Carregadeiras",C242)),"Carregadeiras",IF(ISNUMBER(FIND("Estoque - Veic. Leves",C242)),"Veic. Leves",
IF(ISNUMBER(FIND("Estoque - Caminhões",C242)),"Caminhões",IF(ISNUMBER(FIND("Estoque - Transbordos",C242)),"Transbordos",
IF(ISNUMBER(FIND("Estoque - Tratores",C242)),"Tratores",
IF(ISNUMBER(FIND("Estoque - Máquinas pesadas",C242)),"Máquinas pesadas",
IF(ISNUMBER(FIND("Estoque - Reboques",C242)),"Reboques",
IF(C242="Estoque","Estoque",
IF(AND(ISNUMBER(C242),C242&gt;1000,C242&lt;2000),"Caminhões",
IF(AND(ISNUMBER(C242),C242&gt;2000,C242&lt;3000),"Tratores",
IF(AND(ISNUMBER(C242),C242&gt;3000,C242&lt;4000),"Carregadeiras",
IF(AND(ISNUMBER(C242),C242&gt;4000,C242&lt;5000),"Máquinas pesadas",
IF(AND(ISNUMBER(C242),C242&gt;5000,C242&lt;6000),"Colhedoras",
IF(AND(ISNUMBER(C242),C242&gt;7000,C242&lt;8000),"Irrigação",
IF(AND(ISNUMBER(C242),C242&gt;8000,C242&lt;9000),"Reboques",IF(AND(ISNUMBER(C242),C242&gt;0,C242&lt;1000),"Veic. Leves","")))))))))))))))))))))</f>
        <v>Caminhões</v>
      </c>
      <c r="B242" s="111"/>
      <c r="C242" s="171">
        <v>1020</v>
      </c>
      <c r="D242" s="170">
        <v>12452</v>
      </c>
      <c r="E242" s="173" t="s">
        <v>26015</v>
      </c>
      <c r="F242" s="101" t="str">
        <f>IF(ISBLANK(K242), "Apenas Solicitação", "Tem OC")</f>
        <v>Tem OC</v>
      </c>
      <c r="G242" s="170">
        <v>1</v>
      </c>
      <c r="H242" s="113">
        <f>G242-I242</f>
        <v>1</v>
      </c>
      <c r="I242" s="113"/>
      <c r="J242" s="174">
        <v>45852</v>
      </c>
      <c r="K242" s="174">
        <v>45857</v>
      </c>
      <c r="L242" s="173" t="s">
        <v>20151</v>
      </c>
      <c r="M242" s="104" t="str">
        <f ca="1">IF(OR(N242="", N242=0), "", IF(N242&gt;TODAY(), "No prazo", "Atrasado"))</f>
        <v>Atrasado</v>
      </c>
      <c r="N242" s="104">
        <f>IFERROR(K242 + VALUE(LEFT(L242, FIND(" ", L242) - 1)), "")</f>
        <v>45857</v>
      </c>
      <c r="O242" s="105">
        <f>IF(_xlfn.DAYS(K242,J242)&lt;0, "Aguardando OC", _xlfn.DAYS(K242,J242))</f>
        <v>5</v>
      </c>
      <c r="P242" s="212">
        <v>411584</v>
      </c>
      <c r="Q242" s="55"/>
      <c r="R242" s="212">
        <v>171162</v>
      </c>
      <c r="S242" s="2">
        <v>221</v>
      </c>
      <c r="T242" s="65" t="s">
        <v>1029</v>
      </c>
      <c r="U242" s="170">
        <v>294.83999999999997</v>
      </c>
      <c r="V242" s="170">
        <v>2528</v>
      </c>
      <c r="W242" s="117" t="str">
        <f>IFERROR(VLOOKUP(V242, Fornecedores!A:C, 3, FALSE), "")</f>
        <v xml:space="preserve">REDIESEL            </v>
      </c>
      <c r="X242" s="105" t="str">
        <f>IFERROR(VLOOKUP(V242, Fornecedores!A:E, 5, FALSE), "")</f>
        <v>Jaboatão dos Guararapes</v>
      </c>
      <c r="Y242" s="105" t="str">
        <f>IFERROR(VLOOKUP(V242, Fornecedores!A:F, 6, FALSE), "")</f>
        <v>PE</v>
      </c>
      <c r="Z242" s="101" t="str">
        <f>IF(H242=0, "Pedido entregue!", "Pendente")</f>
        <v>Pendente</v>
      </c>
      <c r="AA242" s="119"/>
      <c r="AB242" s="132" t="str">
        <f>IF(Z242="Pedido Entregue!", IF(AA242=1, "Retirado do Almoxarifado", IF(AA242=2, "Material devolvido", "Aguardando retirada")), IF(Z242="Pendente", "Entrega pendente", ""))</f>
        <v>Entrega pendente</v>
      </c>
      <c r="AC242" s="18">
        <v>1</v>
      </c>
      <c r="AD242" s="18">
        <f>AC242/SUMIF($P:$P,P242,$AC:$AC)</f>
        <v>1</v>
      </c>
      <c r="AE242" s="18">
        <f>IF(R242=0,0,AC242/SUMIF($R:$R,R242,$AC:$AC))</f>
        <v>0.125</v>
      </c>
      <c r="AF242" s="18">
        <f>IF(R242=0,1,0)</f>
        <v>0</v>
      </c>
      <c r="AH242" t="str">
        <f>TEXT(J242,"MMMM")</f>
        <v>julho</v>
      </c>
    </row>
    <row r="243" spans="1:34" ht="12.75" hidden="1" customHeight="1" x14ac:dyDescent="0.25">
      <c r="A243" s="90" t="str">
        <f>IF(C243="Oficina Diversos","Oficina Geral",
IF(ISNUMBER(FIND("Estoque - Colhedoras",C243)),"Colhedoras",IF(ISNUMBER(FIND("Caldeiraria",C243)),"Caldeiraria",IF(ISNUMBER(FIND("Borracharia",C243)),"Borracharia",IF(ISNUMBER(FIND("Lubrificação",C243)),"Lubrificação",
IF(ISNUMBER(FIND("Estoque - Carregadeiras",C243)),"Carregadeiras",IF(ISNUMBER(FIND("Estoque - Veic. Leves",C243)),"Veic. Leves",
IF(ISNUMBER(FIND("Estoque - Caminhões",C243)),"Caminhões",IF(ISNUMBER(FIND("Estoque - Transbordos",C243)),"Transbordos",
IF(ISNUMBER(FIND("Estoque - Tratores",C243)),"Tratores",
IF(ISNUMBER(FIND("Estoque - Máquinas pesadas",C243)),"Máquinas pesadas",
IF(ISNUMBER(FIND("Estoque - Reboques",C243)),"Reboques",
IF(C243="Estoque","Estoque",
IF(AND(ISNUMBER(C243),C243&gt;1000,C243&lt;2000),"Caminhões",
IF(AND(ISNUMBER(C243),C243&gt;2000,C243&lt;3000),"Tratores",
IF(AND(ISNUMBER(C243),C243&gt;3000,C243&lt;4000),"Carregadeiras",
IF(AND(ISNUMBER(C243),C243&gt;4000,C243&lt;5000),"Máquinas pesadas",
IF(AND(ISNUMBER(C243),C243&gt;5000,C243&lt;6000),"Colhedoras",
IF(AND(ISNUMBER(C243),C243&gt;7000,C243&lt;8000),"Irrigação",
IF(AND(ISNUMBER(C243),C243&gt;8000,C243&lt;9000),"Reboques",IF(AND(ISNUMBER(C243),C243&gt;0,C243&lt;1000),"Veic. Leves","")))))))))))))))))))))</f>
        <v>Tratores</v>
      </c>
      <c r="B243" s="8"/>
      <c r="C243" s="2">
        <v>2036</v>
      </c>
      <c r="D243" s="2">
        <v>12694</v>
      </c>
      <c r="E243" s="10" t="s">
        <v>436</v>
      </c>
      <c r="F243" s="14" t="str">
        <f>IF(ISBLANK(K243), "Apenas Solicitação", "Tem OC")</f>
        <v>Tem OC</v>
      </c>
      <c r="G243" s="2">
        <v>2</v>
      </c>
      <c r="H243" s="2">
        <f>G243-I243</f>
        <v>0</v>
      </c>
      <c r="I243" s="2">
        <v>2</v>
      </c>
      <c r="J243" s="4">
        <v>45716</v>
      </c>
      <c r="K243" s="183">
        <v>45736</v>
      </c>
      <c r="L243" s="7"/>
      <c r="M243" s="44"/>
      <c r="N243" s="44" t="str">
        <f>IFERROR(K243 + VALUE(LEFT(L243, FIND(" ", L243) - 1)), "")</f>
        <v/>
      </c>
      <c r="O243" s="3">
        <f>IF(_xlfn.DAYS(K243,J243)&lt;0, "Aguardando OC", _xlfn.DAYS(K243,J243))</f>
        <v>20</v>
      </c>
      <c r="P243" s="14">
        <v>394688</v>
      </c>
      <c r="Q243" s="2">
        <v>1133066</v>
      </c>
      <c r="R243" s="14">
        <v>165173</v>
      </c>
      <c r="S243" s="2">
        <v>692</v>
      </c>
      <c r="T243" s="65" t="s">
        <v>106</v>
      </c>
      <c r="U243" s="21">
        <v>24.5</v>
      </c>
      <c r="V243" s="2">
        <v>1237</v>
      </c>
      <c r="W243" s="47" t="str">
        <f>IFERROR(VLOOKUP(V243, Fornecedores!A:C, 3, FALSE), "")</f>
        <v>MERCADAO DE TRATORES</v>
      </c>
      <c r="X243" s="43" t="str">
        <f>IFERROR(VLOOKUP(V243, Fornecedores!A:E, 5, FALSE), "")</f>
        <v>Ourinhos</v>
      </c>
      <c r="Y243" s="43" t="str">
        <f>IFERROR(VLOOKUP(V243, Fornecedores!A:F, 6, FALSE), "")</f>
        <v>SP</v>
      </c>
      <c r="Z243" s="14" t="str">
        <f>IF(H243=0, "Pedido entregue!", "Pendente")</f>
        <v>Pedido entregue!</v>
      </c>
      <c r="AA243" s="59">
        <v>1</v>
      </c>
      <c r="AB243" s="58" t="str">
        <f>IF(Z243="Pedido Entregue!", IF(AA243=1, "Retirado do Almoxarifado", IF(AA243=2, "Material devolvido", "Aguardando retirada")), IF(Z243="Pendente", "Entrega pendente", ""))</f>
        <v>Retirado do Almoxarifado</v>
      </c>
      <c r="AC243" s="18">
        <v>1</v>
      </c>
      <c r="AD243" s="18">
        <f>AC243/SUMIF($P:$P,P243,$AC:$AC)</f>
        <v>1</v>
      </c>
      <c r="AE243" s="18">
        <f>IF(R243=0,0,AC243/SUMIF($R:$R,R243,$AC:$AC))</f>
        <v>0.1</v>
      </c>
      <c r="AF243" s="18">
        <f>IF(R243=0,1,0)</f>
        <v>0</v>
      </c>
      <c r="AG243" s="18">
        <f>IF(R243=0,#REF!-J243,0)</f>
        <v>0</v>
      </c>
      <c r="AH243" t="str">
        <f>TEXT(J243,"MMMM")</f>
        <v>fevereiro</v>
      </c>
    </row>
    <row r="244" spans="1:34" ht="12.75" hidden="1" customHeight="1" x14ac:dyDescent="0.25">
      <c r="A244" s="90" t="str">
        <f>IF(C244="Oficina Diversos","Oficina Geral",
IF(ISNUMBER(FIND("Estoque - Colhedoras",C244)),"Colhedoras",IF(ISNUMBER(FIND("Caldeiraria",C244)),"Caldeiraria",IF(ISNUMBER(FIND("Borracharia",C244)),"Borracharia",IF(ISNUMBER(FIND("Lubrificação",C244)),"Lubrificação",
IF(ISNUMBER(FIND("Estoque - Carregadeiras",C244)),"Carregadeiras",IF(ISNUMBER(FIND("Estoque - Veic. Leves",C244)),"Veic. Leves",
IF(ISNUMBER(FIND("Estoque - Caminhões",C244)),"Caminhões",IF(ISNUMBER(FIND("Estoque - Transbordos",C244)),"Transbordos",
IF(ISNUMBER(FIND("Estoque - Tratores",C244)),"Tratores",
IF(ISNUMBER(FIND("Estoque - Máquinas pesadas",C244)),"Máquinas pesadas",
IF(ISNUMBER(FIND("Estoque - Reboques",C244)),"Reboques",
IF(C244="Estoque","Estoque",
IF(AND(ISNUMBER(C244),C244&gt;1000,C244&lt;2000),"Caminhões",
IF(AND(ISNUMBER(C244),C244&gt;2000,C244&lt;3000),"Tratores",
IF(AND(ISNUMBER(C244),C244&gt;3000,C244&lt;4000),"Carregadeiras",
IF(AND(ISNUMBER(C244),C244&gt;4000,C244&lt;5000),"Máquinas pesadas",
IF(AND(ISNUMBER(C244),C244&gt;5000,C244&lt;6000),"Colhedoras",
IF(AND(ISNUMBER(C244),C244&gt;7000,C244&lt;8000),"Irrigação",
IF(AND(ISNUMBER(C244),C244&gt;8000,C244&lt;9000),"Reboques",IF(AND(ISNUMBER(C244),C244&gt;0,C244&lt;1000),"Veic. Leves","")))))))))))))))))))))</f>
        <v>Tratores</v>
      </c>
      <c r="B244" s="39"/>
      <c r="C244" s="69">
        <v>2045</v>
      </c>
      <c r="D244" s="69">
        <v>12694</v>
      </c>
      <c r="E244" s="70" t="s">
        <v>436</v>
      </c>
      <c r="F244" s="14" t="str">
        <f>IF(ISBLANK(K244), "Apenas Solicitação", "Tem OC")</f>
        <v>Tem OC</v>
      </c>
      <c r="G244" s="69">
        <v>1</v>
      </c>
      <c r="H244" s="2">
        <f>G244-I244</f>
        <v>0</v>
      </c>
      <c r="I244" s="2">
        <v>1</v>
      </c>
      <c r="J244" s="71">
        <v>45799</v>
      </c>
      <c r="K244" s="186">
        <v>45806</v>
      </c>
      <c r="L244" s="70" t="s">
        <v>20152</v>
      </c>
      <c r="M244" s="44" t="str">
        <f ca="1">IF(OR(N244="", N244=0), "", IF(N244&gt;TODAY(), "No prazo", "Atrasado"))</f>
        <v>Atrasado</v>
      </c>
      <c r="N244" s="44">
        <f>IFERROR(K244 + VALUE(LEFT(L244, FIND(" ", L244) - 1)), "")</f>
        <v>45807</v>
      </c>
      <c r="O244" s="3">
        <f>IF(_xlfn.DAYS(K244,J244)&lt;0, "Aguardando OC", _xlfn.DAYS(K244,J244))</f>
        <v>7</v>
      </c>
      <c r="P244" s="195">
        <v>403993</v>
      </c>
      <c r="Q244" s="55"/>
      <c r="R244" s="195">
        <v>168372</v>
      </c>
      <c r="S244" s="69">
        <v>221</v>
      </c>
      <c r="T244" s="65" t="s">
        <v>1029</v>
      </c>
      <c r="U244" s="120">
        <v>10</v>
      </c>
      <c r="V244" s="69">
        <v>13341</v>
      </c>
      <c r="W244" s="47" t="str">
        <f>IFERROR(VLOOKUP(V244, Fornecedores!A:C, 3, FALSE), "")</f>
        <v>DISMA DISTRIBUIDORA</v>
      </c>
      <c r="X244" s="43" t="str">
        <f>IFERROR(VLOOKUP(V244, Fornecedores!A:E, 5, FALSE), "")</f>
        <v>Araçatuba</v>
      </c>
      <c r="Y244" s="43" t="str">
        <f>IFERROR(VLOOKUP(V244, Fornecedores!A:F, 6, FALSE), "")</f>
        <v>SP</v>
      </c>
      <c r="Z244" s="14" t="str">
        <f>IF(H244=0, "Pedido entregue!", "Pendente")</f>
        <v>Pedido entregue!</v>
      </c>
      <c r="AA244" s="49"/>
      <c r="AB244" s="58" t="str">
        <f>IF(Z244="Pedido Entregue!", IF(AA244=1, "Retirado do Almoxarifado", IF(AA244=2, "Material devolvido", "Aguardando retirada")), IF(Z244="Pendente", "Entrega pendente", ""))</f>
        <v>Aguardando retirada</v>
      </c>
      <c r="AC244" s="18">
        <v>1</v>
      </c>
      <c r="AD244" s="18">
        <f>AC244/SUMIF($P:$P,P244,$AC:$AC)</f>
        <v>1</v>
      </c>
      <c r="AE244" s="18">
        <f>IF(R244=0,0,AC244/SUMIF($R:$R,R244,$AC:$AC))</f>
        <v>0.16666666666666666</v>
      </c>
      <c r="AF244" s="18">
        <f>IF(R244=0,1,0)</f>
        <v>0</v>
      </c>
      <c r="AH244" t="str">
        <f>TEXT(J244,"MMMM")</f>
        <v>maio</v>
      </c>
    </row>
    <row r="245" spans="1:34" ht="12.75" hidden="1" customHeight="1" x14ac:dyDescent="0.25">
      <c r="A245" s="90" t="str">
        <f>IF(C245="Oficina Diversos","Oficina Geral",
IF(ISNUMBER(FIND("Estoque - Colhedoras",C245)),"Colhedoras",IF(ISNUMBER(FIND("Caldeiraria",C245)),"Caldeiraria",IF(ISNUMBER(FIND("Borracharia",C245)),"Borracharia",IF(ISNUMBER(FIND("Lubrificação",C245)),"Lubrificação",
IF(ISNUMBER(FIND("Estoque - Carregadeiras",C245)),"Carregadeiras",IF(ISNUMBER(FIND("Estoque - Veic. Leves",C245)),"Veic. Leves",
IF(ISNUMBER(FIND("Estoque - Caminhões",C245)),"Caminhões",IF(ISNUMBER(FIND("Estoque - Transbordos",C245)),"Transbordos",
IF(ISNUMBER(FIND("Estoque - Tratores",C245)),"Tratores",
IF(ISNUMBER(FIND("Estoque - Máquinas pesadas",C245)),"Máquinas pesadas",
IF(ISNUMBER(FIND("Estoque - Reboques",C245)),"Reboques",
IF(C245="Estoque","Estoque",
IF(AND(ISNUMBER(C245),C245&gt;1000,C245&lt;2000),"Caminhões",
IF(AND(ISNUMBER(C245),C245&gt;2000,C245&lt;3000),"Tratores",
IF(AND(ISNUMBER(C245),C245&gt;3000,C245&lt;4000),"Carregadeiras",
IF(AND(ISNUMBER(C245),C245&gt;4000,C245&lt;5000),"Máquinas pesadas",
IF(AND(ISNUMBER(C245),C245&gt;5000,C245&lt;6000),"Colhedoras",
IF(AND(ISNUMBER(C245),C245&gt;7000,C245&lt;8000),"Irrigação",
IF(AND(ISNUMBER(C245),C245&gt;8000,C245&lt;9000),"Reboques",IF(AND(ISNUMBER(C245),C245&gt;0,C245&lt;1000),"Veic. Leves","")))))))))))))))))))))</f>
        <v>Tratores</v>
      </c>
      <c r="B245" s="39"/>
      <c r="C245" s="69">
        <v>2049</v>
      </c>
      <c r="D245" s="69">
        <v>12694</v>
      </c>
      <c r="E245" s="70" t="s">
        <v>436</v>
      </c>
      <c r="F245" s="14" t="str">
        <f>IF(ISBLANK(K245), "Apenas Solicitação", "Tem OC")</f>
        <v>Tem OC</v>
      </c>
      <c r="G245" s="69">
        <v>1</v>
      </c>
      <c r="H245" s="2">
        <f>G245-I245</f>
        <v>0</v>
      </c>
      <c r="I245" s="2">
        <v>1</v>
      </c>
      <c r="J245" s="71">
        <v>45799</v>
      </c>
      <c r="K245" s="186">
        <v>45806</v>
      </c>
      <c r="L245" s="70" t="s">
        <v>20152</v>
      </c>
      <c r="M245" s="44" t="str">
        <f ca="1">IF(OR(N245="", N245=0), "", IF(N245&gt;TODAY(), "No prazo", "Atrasado"))</f>
        <v>Atrasado</v>
      </c>
      <c r="N245" s="44">
        <f>IFERROR(K245 + VALUE(LEFT(L245, FIND(" ", L245) - 1)), "")</f>
        <v>45807</v>
      </c>
      <c r="O245" s="3">
        <f>IF(_xlfn.DAYS(K245,J245)&lt;0, "Aguardando OC", _xlfn.DAYS(K245,J245))</f>
        <v>7</v>
      </c>
      <c r="P245" s="195">
        <v>403996</v>
      </c>
      <c r="Q245" s="55"/>
      <c r="R245" s="195">
        <v>168372</v>
      </c>
      <c r="S245" s="69">
        <v>221</v>
      </c>
      <c r="T245" s="65" t="s">
        <v>1029</v>
      </c>
      <c r="U245" s="120">
        <v>10</v>
      </c>
      <c r="V245" s="69">
        <v>13341</v>
      </c>
      <c r="W245" s="47" t="str">
        <f>IFERROR(VLOOKUP(V245, Fornecedores!A:C, 3, FALSE), "")</f>
        <v>DISMA DISTRIBUIDORA</v>
      </c>
      <c r="X245" s="43" t="str">
        <f>IFERROR(VLOOKUP(V245, Fornecedores!A:E, 5, FALSE), "")</f>
        <v>Araçatuba</v>
      </c>
      <c r="Y245" s="43" t="str">
        <f>IFERROR(VLOOKUP(V245, Fornecedores!A:F, 6, FALSE), "")</f>
        <v>SP</v>
      </c>
      <c r="Z245" s="14" t="str">
        <f>IF(H245=0, "Pedido entregue!", "Pendente")</f>
        <v>Pedido entregue!</v>
      </c>
      <c r="AA245" s="49"/>
      <c r="AB245" s="58" t="str">
        <f>IF(Z245="Pedido Entregue!", IF(AA245=1, "Retirado do Almoxarifado", IF(AA245=2, "Material devolvido", "Aguardando retirada")), IF(Z245="Pendente", "Entrega pendente", ""))</f>
        <v>Aguardando retirada</v>
      </c>
      <c r="AC245" s="18">
        <v>1</v>
      </c>
      <c r="AD245" s="18">
        <f>AC245/SUMIF($P:$P,P245,$AC:$AC)</f>
        <v>1</v>
      </c>
      <c r="AE245" s="18">
        <f>IF(R245=0,0,AC245/SUMIF($R:$R,R245,$AC:$AC))</f>
        <v>0.16666666666666666</v>
      </c>
      <c r="AF245" s="18">
        <f>IF(R245=0,1,0)</f>
        <v>0</v>
      </c>
      <c r="AH245" t="str">
        <f>TEXT(J245,"MMMM")</f>
        <v>maio</v>
      </c>
    </row>
    <row r="246" spans="1:34" ht="12.75" hidden="1" customHeight="1" x14ac:dyDescent="0.25">
      <c r="A246" s="90" t="str">
        <f>IF(C246="Oficina Diversos","Oficina Geral",
IF(ISNUMBER(FIND("Estoque - Colhedoras",C246)),"Colhedoras",IF(ISNUMBER(FIND("Caldeiraria",C246)),"Caldeiraria",IF(ISNUMBER(FIND("Borracharia",C246)),"Borracharia",IF(ISNUMBER(FIND("Lubrificação",C246)),"Lubrificação",
IF(ISNUMBER(FIND("Estoque - Carregadeiras",C246)),"Carregadeiras",IF(ISNUMBER(FIND("Estoque - Veic. Leves",C246)),"Veic. Leves",
IF(ISNUMBER(FIND("Estoque - Caminhões",C246)),"Caminhões",IF(ISNUMBER(FIND("Estoque - Transbordos",C246)),"Transbordos",
IF(ISNUMBER(FIND("Estoque - Tratores",C246)),"Tratores",
IF(ISNUMBER(FIND("Estoque - Máquinas pesadas",C246)),"Máquinas pesadas",
IF(ISNUMBER(FIND("Estoque - Reboques",C246)),"Reboques",
IF(C246="Estoque","Estoque",
IF(AND(ISNUMBER(C246),C246&gt;1000,C246&lt;2000),"Caminhões",
IF(AND(ISNUMBER(C246),C246&gt;2000,C246&lt;3000),"Tratores",
IF(AND(ISNUMBER(C246),C246&gt;3000,C246&lt;4000),"Carregadeiras",
IF(AND(ISNUMBER(C246),C246&gt;4000,C246&lt;5000),"Máquinas pesadas",
IF(AND(ISNUMBER(C246),C246&gt;5000,C246&lt;6000),"Colhedoras",
IF(AND(ISNUMBER(C246),C246&gt;7000,C246&lt;8000),"Irrigação",
IF(AND(ISNUMBER(C246),C246&gt;8000,C246&lt;9000),"Reboques",IF(AND(ISNUMBER(C246),C246&gt;0,C246&lt;1000),"Veic. Leves","")))))))))))))))))))))</f>
        <v>Tratores</v>
      </c>
      <c r="B246" s="39"/>
      <c r="C246" s="69">
        <v>2037</v>
      </c>
      <c r="D246" s="69">
        <v>12694</v>
      </c>
      <c r="E246" s="70" t="s">
        <v>436</v>
      </c>
      <c r="F246" s="14" t="str">
        <f>IF(ISBLANK(K246), "Apenas Solicitação", "Tem OC")</f>
        <v>Tem OC</v>
      </c>
      <c r="G246" s="69">
        <v>2</v>
      </c>
      <c r="H246" s="2">
        <f>G246-I246</f>
        <v>0</v>
      </c>
      <c r="I246" s="2">
        <v>2</v>
      </c>
      <c r="J246" s="71">
        <v>45805</v>
      </c>
      <c r="K246" s="186">
        <v>45811</v>
      </c>
      <c r="L246" s="70" t="s">
        <v>20152</v>
      </c>
      <c r="M246" s="44" t="str">
        <f ca="1">IF(OR(N246="", N246=0), "", IF(N246&gt;TODAY(), "No prazo", "Atrasado"))</f>
        <v>Atrasado</v>
      </c>
      <c r="N246" s="44">
        <f>IFERROR(K246 + VALUE(LEFT(L246, FIND(" ", L246) - 1)), "")</f>
        <v>45812</v>
      </c>
      <c r="O246" s="3">
        <f>IF(_xlfn.DAYS(K246,J246)&lt;0, "Aguardando OC", _xlfn.DAYS(K246,J246))</f>
        <v>6</v>
      </c>
      <c r="P246" s="195">
        <v>404990</v>
      </c>
      <c r="Q246" s="55"/>
      <c r="R246" s="195">
        <v>168523</v>
      </c>
      <c r="S246" s="69">
        <v>221</v>
      </c>
      <c r="T246" s="65" t="s">
        <v>1029</v>
      </c>
      <c r="U246" s="120">
        <v>30</v>
      </c>
      <c r="V246" s="69">
        <v>15702</v>
      </c>
      <c r="W246" s="47" t="str">
        <f>IFERROR(VLOOKUP(V246, Fornecedores!A:C, 3, FALSE), "")</f>
        <v>MAQTRAL - PB</v>
      </c>
      <c r="X246" s="43" t="str">
        <f>IFERROR(VLOOKUP(V246, Fornecedores!A:E, 5, FALSE), "")</f>
        <v>Bayeux</v>
      </c>
      <c r="Y246" s="43" t="str">
        <f>IFERROR(VLOOKUP(V246, Fornecedores!A:F, 6, FALSE), "")</f>
        <v>PB</v>
      </c>
      <c r="Z246" s="14" t="str">
        <f>IF(H246=0, "Pedido entregue!", "Pendente")</f>
        <v>Pedido entregue!</v>
      </c>
      <c r="AA246" s="49"/>
      <c r="AB246" s="58" t="str">
        <f>IF(Z246="Pedido Entregue!", IF(AA246=1, "Retirado do Almoxarifado", IF(AA246=2, "Material devolvido", "Aguardando retirada")), IF(Z246="Pendente", "Entrega pendente", ""))</f>
        <v>Aguardando retirada</v>
      </c>
      <c r="AC246" s="18">
        <v>1</v>
      </c>
      <c r="AD246" s="18">
        <f>AC246/SUMIF($P:$P,P246,$AC:$AC)</f>
        <v>1</v>
      </c>
      <c r="AE246" s="18">
        <f>IF(R246=0,0,AC246/SUMIF($R:$R,R246,$AC:$AC))</f>
        <v>0.33333333333333331</v>
      </c>
      <c r="AF246" s="18">
        <f>IF(R246=0,1,0)</f>
        <v>0</v>
      </c>
      <c r="AH246" t="str">
        <f>TEXT(J246,"MMMM")</f>
        <v>maio</v>
      </c>
    </row>
    <row r="247" spans="1:34" ht="12.75" customHeight="1" x14ac:dyDescent="0.25">
      <c r="A247" s="90" t="str">
        <f>IF(C247="Oficina Diversos","Oficina Geral",
IF(ISNUMBER(FIND("Estoque - Colhedoras",C247)),"Colhedoras",IF(ISNUMBER(FIND("Caldeiraria",C247)),"Caldeiraria",IF(ISNUMBER(FIND("Borracharia",C247)),"Borracharia",IF(ISNUMBER(FIND("Lubrificação",C247)),"Lubrificação",
IF(ISNUMBER(FIND("Estoque - Carregadeiras",C247)),"Carregadeiras",IF(ISNUMBER(FIND("Estoque - Veic. Leves",C247)),"Veic. Leves",
IF(ISNUMBER(FIND("Estoque - Caminhões",C247)),"Caminhões",IF(ISNUMBER(FIND("Estoque - Transbordos",C247)),"Transbordos",
IF(ISNUMBER(FIND("Estoque - Tratores",C247)),"Tratores",
IF(ISNUMBER(FIND("Estoque - Máquinas pesadas",C247)),"Máquinas pesadas",
IF(ISNUMBER(FIND("Estoque - Reboques",C247)),"Reboques",
IF(C247="Estoque","Estoque",
IF(AND(ISNUMBER(C247),C247&gt;1000,C247&lt;2000),"Caminhões",
IF(AND(ISNUMBER(C247),C247&gt;2000,C247&lt;3000),"Tratores",
IF(AND(ISNUMBER(C247),C247&gt;3000,C247&lt;4000),"Carregadeiras",
IF(AND(ISNUMBER(C247),C247&gt;4000,C247&lt;5000),"Máquinas pesadas",
IF(AND(ISNUMBER(C247),C247&gt;5000,C247&lt;6000),"Colhedoras",
IF(AND(ISNUMBER(C247),C247&gt;7000,C247&lt;8000),"Irrigação",
IF(AND(ISNUMBER(C247),C247&gt;8000,C247&lt;9000),"Reboques",IF(AND(ISNUMBER(C247),C247&gt;0,C247&lt;1000),"Veic. Leves","")))))))))))))))))))))</f>
        <v>Tratores</v>
      </c>
      <c r="B247" s="111"/>
      <c r="C247" s="107">
        <v>2035</v>
      </c>
      <c r="D247" s="107">
        <v>12694</v>
      </c>
      <c r="E247" s="108" t="s">
        <v>436</v>
      </c>
      <c r="F247" s="101" t="str">
        <f>IF(ISBLANK(K247), "Apenas Solicitação", "Tem OC")</f>
        <v>Apenas Solicitação</v>
      </c>
      <c r="G247" s="107">
        <v>2</v>
      </c>
      <c r="H247" s="113">
        <f>G247-I247</f>
        <v>2</v>
      </c>
      <c r="I247" s="113">
        <v>0</v>
      </c>
      <c r="J247" s="109">
        <v>45813</v>
      </c>
      <c r="K247" s="196"/>
      <c r="L247" s="108"/>
      <c r="M247" s="104" t="str">
        <f ca="1">IF(OR(N247="", N247=0), "", IF(N247&gt;TODAY(), "No prazo", "Atrasado"))</f>
        <v/>
      </c>
      <c r="N247" s="104" t="str">
        <f>IFERROR(K247 + VALUE(LEFT(L247, FIND(" ", L247) - 1)), "")</f>
        <v/>
      </c>
      <c r="O247" s="105" t="str">
        <f>IF(_xlfn.DAYS(K247,J247)&lt;0, "Aguardando OC", _xlfn.DAYS(K247,J247))</f>
        <v>Aguardando OC</v>
      </c>
      <c r="P247" s="196">
        <v>406200</v>
      </c>
      <c r="Q247" s="55"/>
      <c r="R247" s="196">
        <v>0</v>
      </c>
      <c r="S247" s="107">
        <v>221</v>
      </c>
      <c r="T247" s="65" t="s">
        <v>1029</v>
      </c>
      <c r="U247" s="110">
        <v>15.12</v>
      </c>
      <c r="V247" s="107"/>
      <c r="W247" s="117" t="str">
        <f>IFERROR(VLOOKUP(V247, Fornecedores!A:C, 3, FALSE), "")</f>
        <v/>
      </c>
      <c r="X247" s="105" t="str">
        <f>IFERROR(VLOOKUP(V247, Fornecedores!A:E, 5, FALSE), "")</f>
        <v/>
      </c>
      <c r="Y247" s="105" t="str">
        <f>IFERROR(VLOOKUP(V247, Fornecedores!A:F, 6, FALSE), "")</f>
        <v/>
      </c>
      <c r="Z247" s="101" t="str">
        <f>IF(H247=0, "Pedido entregue!", "Pendente")</f>
        <v>Pendente</v>
      </c>
      <c r="AA247" s="119"/>
      <c r="AB247" s="58" t="str">
        <f>IF(Z247="Pedido Entregue!", IF(AA247=1, "Retirado do Almoxarifado", IF(AA247=2, "Material devolvido", "Aguardando retirada")), IF(Z247="Pendente", "Entrega pendente", ""))</f>
        <v>Entrega pendente</v>
      </c>
      <c r="AC247" s="18">
        <v>1</v>
      </c>
      <c r="AD247" s="18">
        <f>AC247/SUMIF($P:$P,P247,$AC:$AC)</f>
        <v>1</v>
      </c>
      <c r="AE247" s="18">
        <f>IF(R247=0,0,AC247/SUMIF($R:$R,R247,$AC:$AC))</f>
        <v>0</v>
      </c>
      <c r="AF247" s="18">
        <f>IF(R247=0,1,0)</f>
        <v>1</v>
      </c>
      <c r="AH247" t="str">
        <f>TEXT(J247,"MMMM")</f>
        <v>junho</v>
      </c>
    </row>
    <row r="248" spans="1:34" ht="12.75" hidden="1" customHeight="1" x14ac:dyDescent="0.25">
      <c r="A248" s="90" t="str">
        <f>IF(C248="Oficina Diversos","Oficina Geral",
IF(ISNUMBER(FIND("Estoque - Colhedoras",C248)),"Colhedoras",IF(ISNUMBER(FIND("Caldeiraria",C248)),"Caldeiraria",IF(ISNUMBER(FIND("Borracharia",C248)),"Borracharia",IF(ISNUMBER(FIND("Lubrificação",C248)),"Lubrificação",
IF(ISNUMBER(FIND("Estoque - Carregadeiras",C248)),"Carregadeiras",IF(ISNUMBER(FIND("Estoque - Veic. Leves",C248)),"Veic. Leves",
IF(ISNUMBER(FIND("Estoque - Caminhões",C248)),"Caminhões",IF(ISNUMBER(FIND("Estoque - Transbordos",C248)),"Transbordos",
IF(ISNUMBER(FIND("Estoque - Tratores",C248)),"Tratores",
IF(ISNUMBER(FIND("Estoque - Máquinas pesadas",C248)),"Máquinas pesadas",
IF(ISNUMBER(FIND("Estoque - Reboques",C248)),"Reboques",
IF(C248="Estoque","Estoque",
IF(AND(ISNUMBER(C248),C248&gt;1000,C248&lt;2000),"Caminhões",
IF(AND(ISNUMBER(C248),C248&gt;2000,C248&lt;3000),"Tratores",
IF(AND(ISNUMBER(C248),C248&gt;3000,C248&lt;4000),"Carregadeiras",
IF(AND(ISNUMBER(C248),C248&gt;4000,C248&lt;5000),"Máquinas pesadas",
IF(AND(ISNUMBER(C248),C248&gt;5000,C248&lt;6000),"Colhedoras",
IF(AND(ISNUMBER(C248),C248&gt;7000,C248&lt;8000),"Irrigação",
IF(AND(ISNUMBER(C248),C248&gt;8000,C248&lt;9000),"Reboques",IF(AND(ISNUMBER(C248),C248&gt;0,C248&lt;1000),"Veic. Leves","")))))))))))))))))))))</f>
        <v>Carregadeiras</v>
      </c>
      <c r="B248" s="8"/>
      <c r="C248" s="28">
        <v>3016</v>
      </c>
      <c r="D248" s="28">
        <v>12806</v>
      </c>
      <c r="E248" s="29" t="s">
        <v>179</v>
      </c>
      <c r="F248" s="14" t="str">
        <f>IF(ISBLANK(K248), "Apenas Solicitação", "Tem OC")</f>
        <v>Tem OC</v>
      </c>
      <c r="G248" s="28">
        <v>4</v>
      </c>
      <c r="H248" s="2">
        <f>G248-I248</f>
        <v>0</v>
      </c>
      <c r="I248" s="2">
        <v>4</v>
      </c>
      <c r="J248" s="4">
        <v>45749</v>
      </c>
      <c r="K248" s="180">
        <v>45757</v>
      </c>
      <c r="L248" s="4"/>
      <c r="M248" s="44"/>
      <c r="N248" s="44" t="str">
        <f>IFERROR(K248 + VALUE(LEFT(L248, FIND(" ", L248) - 1)), "")</f>
        <v/>
      </c>
      <c r="O248" s="3">
        <f>IF(_xlfn.DAYS(K248,J248)&lt;0, "Aguardando OC", _xlfn.DAYS(K248,J248))</f>
        <v>8</v>
      </c>
      <c r="P248" s="206">
        <v>395867</v>
      </c>
      <c r="Q248" s="28">
        <v>1136277</v>
      </c>
      <c r="R248" s="14">
        <v>166122</v>
      </c>
      <c r="S248" s="28">
        <v>113</v>
      </c>
      <c r="T248" s="66" t="s">
        <v>180</v>
      </c>
      <c r="U248" s="32">
        <v>8.6</v>
      </c>
      <c r="V248" s="28"/>
      <c r="W248" s="47" t="str">
        <f>IFERROR(VLOOKUP(V248, Fornecedores!A:C, 3, FALSE), "")</f>
        <v/>
      </c>
      <c r="X248" s="43" t="str">
        <f>IFERROR(VLOOKUP(V248, Fornecedores!A:E, 5, FALSE), "")</f>
        <v/>
      </c>
      <c r="Y248" s="43" t="str">
        <f>IFERROR(VLOOKUP(V248, Fornecedores!A:F, 6, FALSE), "")</f>
        <v/>
      </c>
      <c r="Z248" s="14" t="str">
        <f>IF(H248=0, "Pedido entregue!", "Pendente")</f>
        <v>Pedido entregue!</v>
      </c>
      <c r="AA248" s="59">
        <v>1</v>
      </c>
      <c r="AB248" s="58" t="str">
        <f>IF(Z248="Pedido Entregue!", IF(AA248=1, "Retirado do Almoxarifado", IF(AA248=2, "Material devolvido", "Aguardando retirada")), IF(Z248="Pendente", "Entrega pendente", ""))</f>
        <v>Retirado do Almoxarifado</v>
      </c>
      <c r="AC248" s="18">
        <v>1</v>
      </c>
      <c r="AD248" s="18">
        <f>AC248/SUMIF($P:$P,P248,$AC:$AC)</f>
        <v>1</v>
      </c>
      <c r="AE248" s="18">
        <f>IF(R248=0,0,AC248/SUMIF($R:$R,R248,$AC:$AC))</f>
        <v>3.2258064516129031E-2</v>
      </c>
      <c r="AF248" s="18">
        <f>IF(R248=0,1,0)</f>
        <v>0</v>
      </c>
      <c r="AG248" s="18">
        <f>IF(R248=0,#REF!-J248,0)</f>
        <v>0</v>
      </c>
      <c r="AH248" t="str">
        <f>TEXT(J248,"MMMM")</f>
        <v>abril</v>
      </c>
    </row>
    <row r="249" spans="1:34" ht="12.75" hidden="1" customHeight="1" x14ac:dyDescent="0.25">
      <c r="A249" s="90" t="str">
        <f>IF(C249="Oficina Diversos","Oficina Geral",
IF(ISNUMBER(FIND("Estoque - Colhedoras",C249)),"Colhedoras",IF(ISNUMBER(FIND("Caldeiraria",C249)),"Caldeiraria",IF(ISNUMBER(FIND("Borracharia",C249)),"Borracharia",IF(ISNUMBER(FIND("Lubrificação",C249)),"Lubrificação",
IF(ISNUMBER(FIND("Estoque - Carregadeiras",C249)),"Carregadeiras",IF(ISNUMBER(FIND("Estoque - Veic. Leves",C249)),"Veic. Leves",
IF(ISNUMBER(FIND("Estoque - Caminhões",C249)),"Caminhões",IF(ISNUMBER(FIND("Estoque - Transbordos",C249)),"Transbordos",
IF(ISNUMBER(FIND("Estoque - Tratores",C249)),"Tratores",
IF(ISNUMBER(FIND("Estoque - Máquinas pesadas",C249)),"Máquinas pesadas",
IF(ISNUMBER(FIND("Estoque - Reboques",C249)),"Reboques",
IF(C249="Estoque","Estoque",
IF(AND(ISNUMBER(C249),C249&gt;1000,C249&lt;2000),"Caminhões",
IF(AND(ISNUMBER(C249),C249&gt;2000,C249&lt;3000),"Tratores",
IF(AND(ISNUMBER(C249),C249&gt;3000,C249&lt;4000),"Carregadeiras",
IF(AND(ISNUMBER(C249),C249&gt;4000,C249&lt;5000),"Máquinas pesadas",
IF(AND(ISNUMBER(C249),C249&gt;5000,C249&lt;6000),"Colhedoras",
IF(AND(ISNUMBER(C249),C249&gt;7000,C249&lt;8000),"Irrigação",
IF(AND(ISNUMBER(C249),C249&gt;8000,C249&lt;9000),"Reboques",IF(AND(ISNUMBER(C249),C249&gt;0,C249&lt;1000),"Veic. Leves","")))))))))))))))))))))</f>
        <v>Carregadeiras</v>
      </c>
      <c r="B249" s="8"/>
      <c r="C249" s="2">
        <v>3023</v>
      </c>
      <c r="D249" s="2">
        <v>12806</v>
      </c>
      <c r="E249" s="3" t="s">
        <v>179</v>
      </c>
      <c r="F249" s="14" t="str">
        <f>IF(ISBLANK(K249), "Apenas Solicitação", "Tem OC")</f>
        <v>Tem OC</v>
      </c>
      <c r="G249" s="2">
        <v>2</v>
      </c>
      <c r="H249" s="2">
        <f>G249-I249</f>
        <v>0</v>
      </c>
      <c r="I249" s="2">
        <v>2</v>
      </c>
      <c r="J249" s="4">
        <v>45749</v>
      </c>
      <c r="K249" s="180">
        <v>45757</v>
      </c>
      <c r="L249" s="4"/>
      <c r="M249" s="44"/>
      <c r="N249" s="44" t="str">
        <f>IFERROR(K249 + VALUE(LEFT(L249, FIND(" ", L249) - 1)), "")</f>
        <v/>
      </c>
      <c r="O249" s="3">
        <f>IF(_xlfn.DAYS(K249,J249)&lt;0, "Aguardando OC", _xlfn.DAYS(K249,J249))</f>
        <v>8</v>
      </c>
      <c r="P249" s="14">
        <v>397798</v>
      </c>
      <c r="Q249" s="2">
        <v>1141101</v>
      </c>
      <c r="R249" s="14">
        <v>166122</v>
      </c>
      <c r="S249" s="2">
        <v>701</v>
      </c>
      <c r="T249" s="65" t="s">
        <v>150</v>
      </c>
      <c r="U249" s="21">
        <v>8.6</v>
      </c>
      <c r="V249" s="2">
        <v>13341</v>
      </c>
      <c r="W249" s="47" t="str">
        <f>IFERROR(VLOOKUP(V249, Fornecedores!A:C, 3, FALSE), "")</f>
        <v>DISMA DISTRIBUIDORA</v>
      </c>
      <c r="X249" s="43" t="str">
        <f>IFERROR(VLOOKUP(V249, Fornecedores!A:E, 5, FALSE), "")</f>
        <v>Araçatuba</v>
      </c>
      <c r="Y249" s="43" t="str">
        <f>IFERROR(VLOOKUP(V249, Fornecedores!A:F, 6, FALSE), "")</f>
        <v>SP</v>
      </c>
      <c r="Z249" s="14" t="str">
        <f>IF(H249=0, "Pedido entregue!", "Pendente")</f>
        <v>Pedido entregue!</v>
      </c>
      <c r="AA249" s="59"/>
      <c r="AB249" s="58" t="str">
        <f>IF(Z249="Pedido Entregue!", IF(AA249=1, "Retirado do Almoxarifado", IF(AA249=2, "Material devolvido", "Aguardando retirada")), IF(Z249="Pendente", "Entrega pendente", ""))</f>
        <v>Aguardando retirada</v>
      </c>
      <c r="AC249" s="18">
        <v>1</v>
      </c>
      <c r="AD249" s="18">
        <f>AC249/SUMIF($P:$P,P249,$AC:$AC)</f>
        <v>1</v>
      </c>
      <c r="AE249" s="18">
        <f>IF(R249=0,0,AC249/SUMIF($R:$R,R249,$AC:$AC))</f>
        <v>3.2258064516129031E-2</v>
      </c>
      <c r="AF249" s="18">
        <f>IF(R249=0,1,0)</f>
        <v>0</v>
      </c>
      <c r="AG249" s="18">
        <f>IF(R249=0,#REF!-J249,0)</f>
        <v>0</v>
      </c>
      <c r="AH249" t="str">
        <f>TEXT(J249,"MMMM")</f>
        <v>abril</v>
      </c>
    </row>
    <row r="250" spans="1:34" ht="12.75" hidden="1" customHeight="1" x14ac:dyDescent="0.25">
      <c r="A250" s="90" t="str">
        <f>IF(C250="Oficina Diversos","Oficina Geral",
IF(ISNUMBER(FIND("Estoque - Colhedoras",C250)),"Colhedoras",IF(ISNUMBER(FIND("Caldeiraria",C250)),"Caldeiraria",IF(ISNUMBER(FIND("Borracharia",C250)),"Borracharia",IF(ISNUMBER(FIND("Lubrificação",C250)),"Lubrificação",
IF(ISNUMBER(FIND("Estoque - Carregadeiras",C250)),"Carregadeiras",IF(ISNUMBER(FIND("Estoque - Veic. Leves",C250)),"Veic. Leves",
IF(ISNUMBER(FIND("Estoque - Caminhões",C250)),"Caminhões",IF(ISNUMBER(FIND("Estoque - Transbordos",C250)),"Transbordos",
IF(ISNUMBER(FIND("Estoque - Tratores",C250)),"Tratores",
IF(ISNUMBER(FIND("Estoque - Máquinas pesadas",C250)),"Máquinas pesadas",
IF(ISNUMBER(FIND("Estoque - Reboques",C250)),"Reboques",
IF(C250="Estoque","Estoque",
IF(AND(ISNUMBER(C250),C250&gt;1000,C250&lt;2000),"Caminhões",
IF(AND(ISNUMBER(C250),C250&gt;2000,C250&lt;3000),"Tratores",
IF(AND(ISNUMBER(C250),C250&gt;3000,C250&lt;4000),"Carregadeiras",
IF(AND(ISNUMBER(C250),C250&gt;4000,C250&lt;5000),"Máquinas pesadas",
IF(AND(ISNUMBER(C250),C250&gt;5000,C250&lt;6000),"Colhedoras",
IF(AND(ISNUMBER(C250),C250&gt;7000,C250&lt;8000),"Irrigação",
IF(AND(ISNUMBER(C250),C250&gt;8000,C250&lt;9000),"Reboques",IF(AND(ISNUMBER(C250),C250&gt;0,C250&lt;1000),"Veic. Leves","")))))))))))))))))))))</f>
        <v>Carregadeiras</v>
      </c>
      <c r="B250" s="8"/>
      <c r="C250" s="2">
        <v>3024</v>
      </c>
      <c r="D250" s="2">
        <v>12806</v>
      </c>
      <c r="E250" s="3" t="s">
        <v>20923</v>
      </c>
      <c r="F250" s="14" t="str">
        <f>IF(ISBLANK(K250), "Apenas Solicitação", "Tem OC")</f>
        <v>Tem OC</v>
      </c>
      <c r="G250" s="2">
        <v>2</v>
      </c>
      <c r="H250" s="2">
        <f>G250-I250</f>
        <v>0</v>
      </c>
      <c r="I250" s="2">
        <v>2</v>
      </c>
      <c r="J250" s="4">
        <v>45749</v>
      </c>
      <c r="K250" s="180">
        <v>45757</v>
      </c>
      <c r="L250" s="4"/>
      <c r="M250" s="44"/>
      <c r="N250" s="44" t="str">
        <f>IFERROR(K250 + VALUE(LEFT(L250, FIND(" ", L250) - 1)), "")</f>
        <v/>
      </c>
      <c r="O250" s="3">
        <f>IF(_xlfn.DAYS(K250,J250)&lt;0, "Aguardando OC", _xlfn.DAYS(K250,J250))</f>
        <v>8</v>
      </c>
      <c r="P250" s="14">
        <v>397801</v>
      </c>
      <c r="Q250" s="2">
        <v>1141104</v>
      </c>
      <c r="R250" s="14">
        <v>166122</v>
      </c>
      <c r="S250" s="2">
        <v>112</v>
      </c>
      <c r="T250" s="65" t="s">
        <v>152</v>
      </c>
      <c r="U250" s="21">
        <v>8.6</v>
      </c>
      <c r="V250" s="2">
        <v>13341</v>
      </c>
      <c r="W250" s="47" t="str">
        <f>IFERROR(VLOOKUP(V250, Fornecedores!A:C, 3, FALSE), "")</f>
        <v>DISMA DISTRIBUIDORA</v>
      </c>
      <c r="X250" s="43" t="str">
        <f>IFERROR(VLOOKUP(V250, Fornecedores!A:E, 5, FALSE), "")</f>
        <v>Araçatuba</v>
      </c>
      <c r="Y250" s="43" t="str">
        <f>IFERROR(VLOOKUP(V250, Fornecedores!A:F, 6, FALSE), "")</f>
        <v>SP</v>
      </c>
      <c r="Z250" s="14" t="str">
        <f>IF(H250=0, "Pedido entregue!", "Pendente")</f>
        <v>Pedido entregue!</v>
      </c>
      <c r="AA250" s="59"/>
      <c r="AB250" s="58" t="str">
        <f>IF(Z250="Pedido Entregue!", IF(AA250=1, "Retirado do Almoxarifado", IF(AA250=2, "Material devolvido", "Aguardando retirada")), IF(Z250="Pendente", "Entrega pendente", ""))</f>
        <v>Aguardando retirada</v>
      </c>
      <c r="AC250" s="18">
        <v>1</v>
      </c>
      <c r="AD250" s="18">
        <f>AC250/SUMIF($P:$P,P250,$AC:$AC)</f>
        <v>1</v>
      </c>
      <c r="AE250" s="18">
        <f>IF(R250=0,0,AC250/SUMIF($R:$R,R250,$AC:$AC))</f>
        <v>3.2258064516129031E-2</v>
      </c>
      <c r="AF250" s="18">
        <f>IF(R250=0,1,0)</f>
        <v>0</v>
      </c>
      <c r="AG250" s="18">
        <f>IF(R250=0,#REF!-J250,0)</f>
        <v>0</v>
      </c>
      <c r="AH250" t="str">
        <f>TEXT(J250,"MMMM")</f>
        <v>abril</v>
      </c>
    </row>
    <row r="251" spans="1:34" ht="12.75" hidden="1" customHeight="1" x14ac:dyDescent="0.25">
      <c r="A251" s="90" t="str">
        <f>IF(C251="Oficina Diversos","Oficina Geral",
IF(ISNUMBER(FIND("Estoque - Colhedoras",C251)),"Colhedoras",IF(ISNUMBER(FIND("Caldeiraria",C251)),"Caldeiraria",IF(ISNUMBER(FIND("Borracharia",C251)),"Borracharia",IF(ISNUMBER(FIND("Lubrificação",C251)),"Lubrificação",
IF(ISNUMBER(FIND("Estoque - Carregadeiras",C251)),"Carregadeiras",IF(ISNUMBER(FIND("Estoque - Veic. Leves",C251)),"Veic. Leves",
IF(ISNUMBER(FIND("Estoque - Caminhões",C251)),"Caminhões",IF(ISNUMBER(FIND("Estoque - Transbordos",C251)),"Transbordos",
IF(ISNUMBER(FIND("Estoque - Tratores",C251)),"Tratores",
IF(ISNUMBER(FIND("Estoque - Máquinas pesadas",C251)),"Máquinas pesadas",
IF(ISNUMBER(FIND("Estoque - Reboques",C251)),"Reboques",
IF(C251="Estoque","Estoque",
IF(AND(ISNUMBER(C251),C251&gt;1000,C251&lt;2000),"Caminhões",
IF(AND(ISNUMBER(C251),C251&gt;2000,C251&lt;3000),"Tratores",
IF(AND(ISNUMBER(C251),C251&gt;3000,C251&lt;4000),"Carregadeiras",
IF(AND(ISNUMBER(C251),C251&gt;4000,C251&lt;5000),"Máquinas pesadas",
IF(AND(ISNUMBER(C251),C251&gt;5000,C251&lt;6000),"Colhedoras",
IF(AND(ISNUMBER(C251),C251&gt;7000,C251&lt;8000),"Irrigação",
IF(AND(ISNUMBER(C251),C251&gt;8000,C251&lt;9000),"Reboques",IF(AND(ISNUMBER(C251),C251&gt;0,C251&lt;1000),"Veic. Leves","")))))))))))))))))))))</f>
        <v>Carregadeiras</v>
      </c>
      <c r="B251" s="80"/>
      <c r="C251" s="34">
        <v>3027</v>
      </c>
      <c r="D251" s="34">
        <v>12806</v>
      </c>
      <c r="E251" s="36" t="s">
        <v>179</v>
      </c>
      <c r="F251" s="14" t="str">
        <f>IF(ISBLANK(K251), "Apenas Solicitação", "Tem OC")</f>
        <v>Tem OC</v>
      </c>
      <c r="G251" s="34">
        <v>2</v>
      </c>
      <c r="H251" s="2">
        <f>G251-I251</f>
        <v>0</v>
      </c>
      <c r="I251" s="2">
        <v>2</v>
      </c>
      <c r="J251" s="35">
        <v>45749</v>
      </c>
      <c r="K251" s="184">
        <v>45757</v>
      </c>
      <c r="L251" s="35"/>
      <c r="M251" s="44"/>
      <c r="N251" s="44" t="str">
        <f>IFERROR(K251 + VALUE(LEFT(L251, FIND(" ", L251) - 1)), "")</f>
        <v/>
      </c>
      <c r="O251" s="3">
        <f>IF(_xlfn.DAYS(K251,J251)&lt;0, "Aguardando OC", _xlfn.DAYS(K251,J251))</f>
        <v>8</v>
      </c>
      <c r="P251" s="193">
        <v>397804</v>
      </c>
      <c r="Q251" s="34">
        <v>1141108</v>
      </c>
      <c r="R251" s="193">
        <v>166122</v>
      </c>
      <c r="S251" s="34">
        <v>701</v>
      </c>
      <c r="T251" s="68" t="s">
        <v>150</v>
      </c>
      <c r="U251" s="40">
        <v>9.5</v>
      </c>
      <c r="V251" s="34">
        <v>13341</v>
      </c>
      <c r="W251" s="47" t="str">
        <f>IFERROR(VLOOKUP(V251, Fornecedores!A:C, 3, FALSE), "")</f>
        <v>DISMA DISTRIBUIDORA</v>
      </c>
      <c r="X251" s="43" t="str">
        <f>IFERROR(VLOOKUP(V251, Fornecedores!A:E, 5, FALSE), "")</f>
        <v>Araçatuba</v>
      </c>
      <c r="Y251" s="43" t="str">
        <f>IFERROR(VLOOKUP(V251, Fornecedores!A:F, 6, FALSE), "")</f>
        <v>SP</v>
      </c>
      <c r="Z251" s="14" t="str">
        <f>IF(H251=0, "Pedido entregue!", "Pendente")</f>
        <v>Pedido entregue!</v>
      </c>
      <c r="AA251" s="59"/>
      <c r="AB251" s="58" t="str">
        <f>IF(Z251="Pedido Entregue!", IF(AA251=1, "Retirado do Almoxarifado", IF(AA251=2, "Material devolvido", "Aguardando retirada")), IF(Z251="Pendente", "Entrega pendente", ""))</f>
        <v>Aguardando retirada</v>
      </c>
      <c r="AC251" s="18">
        <v>1</v>
      </c>
      <c r="AD251" s="18">
        <f>AC251/SUMIF($P:$P,P251,$AC:$AC)</f>
        <v>1</v>
      </c>
      <c r="AE251" s="18">
        <f>IF(R251=0,0,AC251/SUMIF($R:$R,R251,$AC:$AC))</f>
        <v>3.2258064516129031E-2</v>
      </c>
      <c r="AF251" s="18">
        <f>IF(R251=0,1,0)</f>
        <v>0</v>
      </c>
      <c r="AH251" t="str">
        <f>TEXT(J251,"MMMM")</f>
        <v>abril</v>
      </c>
    </row>
    <row r="252" spans="1:34" ht="12.75" hidden="1" customHeight="1" x14ac:dyDescent="0.25">
      <c r="A252" s="90" t="str">
        <f>IF(C252="Oficina Diversos","Oficina Geral",
IF(ISNUMBER(FIND("Estoque - Colhedoras",C252)),"Colhedoras",IF(ISNUMBER(FIND("Caldeiraria",C252)),"Caldeiraria",IF(ISNUMBER(FIND("Borracharia",C252)),"Borracharia",IF(ISNUMBER(FIND("Lubrificação",C252)),"Lubrificação",
IF(ISNUMBER(FIND("Estoque - Carregadeiras",C252)),"Carregadeiras",IF(ISNUMBER(FIND("Estoque - Veic. Leves",C252)),"Veic. Leves",
IF(ISNUMBER(FIND("Estoque - Caminhões",C252)),"Caminhões",IF(ISNUMBER(FIND("Estoque - Transbordos",C252)),"Transbordos",
IF(ISNUMBER(FIND("Estoque - Tratores",C252)),"Tratores",
IF(ISNUMBER(FIND("Estoque - Máquinas pesadas",C252)),"Máquinas pesadas",
IF(ISNUMBER(FIND("Estoque - Reboques",C252)),"Reboques",
IF(C252="Estoque","Estoque",
IF(AND(ISNUMBER(C252),C252&gt;1000,C252&lt;2000),"Caminhões",
IF(AND(ISNUMBER(C252),C252&gt;2000,C252&lt;3000),"Tratores",
IF(AND(ISNUMBER(C252),C252&gt;3000,C252&lt;4000),"Carregadeiras",
IF(AND(ISNUMBER(C252),C252&gt;4000,C252&lt;5000),"Máquinas pesadas",
IF(AND(ISNUMBER(C252),C252&gt;5000,C252&lt;6000),"Colhedoras",
IF(AND(ISNUMBER(C252),C252&gt;7000,C252&lt;8000),"Irrigação",
IF(AND(ISNUMBER(C252),C252&gt;8000,C252&lt;9000),"Reboques",IF(AND(ISNUMBER(C252),C252&gt;0,C252&lt;1000),"Veic. Leves","")))))))))))))))))))))</f>
        <v>Carregadeiras</v>
      </c>
      <c r="B252" s="87"/>
      <c r="C252" s="76">
        <v>3028</v>
      </c>
      <c r="D252" s="2">
        <v>12806</v>
      </c>
      <c r="E252" s="3" t="s">
        <v>179</v>
      </c>
      <c r="F252" s="14" t="str">
        <f>IF(ISBLANK(K252), "Apenas Solicitação", "Tem OC")</f>
        <v>Tem OC</v>
      </c>
      <c r="G252" s="2">
        <v>2</v>
      </c>
      <c r="H252" s="2">
        <f>G252-I252</f>
        <v>0</v>
      </c>
      <c r="I252" s="2">
        <v>2</v>
      </c>
      <c r="J252" s="4">
        <v>45749</v>
      </c>
      <c r="K252" s="180">
        <v>45757</v>
      </c>
      <c r="L252" s="4"/>
      <c r="M252" s="44"/>
      <c r="N252" s="44" t="str">
        <f>IFERROR(K252 + VALUE(LEFT(L252, FIND(" ", L252) - 1)), "")</f>
        <v/>
      </c>
      <c r="O252" s="3">
        <f>IF(_xlfn.DAYS(K252,J252)&lt;0, "Aguardando OC", _xlfn.DAYS(K252,J252))</f>
        <v>8</v>
      </c>
      <c r="P252" s="14">
        <v>397807</v>
      </c>
      <c r="Q252" s="2">
        <v>1141113</v>
      </c>
      <c r="R252" s="14">
        <v>166122</v>
      </c>
      <c r="S252" s="2">
        <v>701</v>
      </c>
      <c r="T252" s="65" t="s">
        <v>150</v>
      </c>
      <c r="U252" s="21">
        <v>8.6</v>
      </c>
      <c r="V252" s="2">
        <v>13341</v>
      </c>
      <c r="W252" s="47" t="str">
        <f>IFERROR(VLOOKUP(V252, Fornecedores!A:C, 3, FALSE), "")</f>
        <v>DISMA DISTRIBUIDORA</v>
      </c>
      <c r="X252" s="43" t="str">
        <f>IFERROR(VLOOKUP(V252, Fornecedores!A:E, 5, FALSE), "")</f>
        <v>Araçatuba</v>
      </c>
      <c r="Y252" s="43" t="str">
        <f>IFERROR(VLOOKUP(V252, Fornecedores!A:F, 6, FALSE), "")</f>
        <v>SP</v>
      </c>
      <c r="Z252" s="14" t="str">
        <f>IF(H252=0, "Pedido entregue!", "Pendente")</f>
        <v>Pedido entregue!</v>
      </c>
      <c r="AA252" s="59"/>
      <c r="AB252" s="58" t="str">
        <f>IF(Z252="Pedido Entregue!", IF(AA252=1, "Retirado do Almoxarifado", IF(AA252=2, "Material devolvido", "Aguardando retirada")), IF(Z252="Pendente", "Entrega pendente", ""))</f>
        <v>Aguardando retirada</v>
      </c>
      <c r="AC252" s="18">
        <v>1</v>
      </c>
      <c r="AD252" s="18">
        <f>AC252/SUMIF($P:$P,P252,$AC:$AC)</f>
        <v>1</v>
      </c>
      <c r="AE252" s="18">
        <f>IF(R252=0,0,AC252/SUMIF($R:$R,R252,$AC:$AC))</f>
        <v>3.2258064516129031E-2</v>
      </c>
      <c r="AF252" s="18">
        <f>IF(R252=0,1,0)</f>
        <v>0</v>
      </c>
      <c r="AG252" s="18">
        <f>IF(R252=0,#REF!-J252,0)</f>
        <v>0</v>
      </c>
      <c r="AH252" t="str">
        <f>TEXT(J252,"MMMM")</f>
        <v>abril</v>
      </c>
    </row>
    <row r="253" spans="1:34" ht="12.75" hidden="1" customHeight="1" x14ac:dyDescent="0.25">
      <c r="A253" s="90" t="str">
        <f>IF(C253="Oficina Diversos","Oficina Geral",
IF(ISNUMBER(FIND("Estoque - Colhedoras",C253)),"Colhedoras",IF(ISNUMBER(FIND("Caldeiraria",C253)),"Caldeiraria",IF(ISNUMBER(FIND("Borracharia",C253)),"Borracharia",IF(ISNUMBER(FIND("Lubrificação",C253)),"Lubrificação",
IF(ISNUMBER(FIND("Estoque - Carregadeiras",C253)),"Carregadeiras",IF(ISNUMBER(FIND("Estoque - Veic. Leves",C253)),"Veic. Leves",
IF(ISNUMBER(FIND("Estoque - Caminhões",C253)),"Caminhões",IF(ISNUMBER(FIND("Estoque - Transbordos",C253)),"Transbordos",
IF(ISNUMBER(FIND("Estoque - Tratores",C253)),"Tratores",
IF(ISNUMBER(FIND("Estoque - Máquinas pesadas",C253)),"Máquinas pesadas",
IF(ISNUMBER(FIND("Estoque - Reboques",C253)),"Reboques",
IF(C253="Estoque","Estoque",
IF(AND(ISNUMBER(C253),C253&gt;1000,C253&lt;2000),"Caminhões",
IF(AND(ISNUMBER(C253),C253&gt;2000,C253&lt;3000),"Tratores",
IF(AND(ISNUMBER(C253),C253&gt;3000,C253&lt;4000),"Carregadeiras",
IF(AND(ISNUMBER(C253),C253&gt;4000,C253&lt;5000),"Máquinas pesadas",
IF(AND(ISNUMBER(C253),C253&gt;5000,C253&lt;6000),"Colhedoras",
IF(AND(ISNUMBER(C253),C253&gt;7000,C253&lt;8000),"Irrigação",
IF(AND(ISNUMBER(C253),C253&gt;8000,C253&lt;9000),"Reboques",IF(AND(ISNUMBER(C253),C253&gt;0,C253&lt;1000),"Veic. Leves","")))))))))))))))))))))</f>
        <v>Carregadeiras</v>
      </c>
      <c r="B253" s="87"/>
      <c r="C253" s="76">
        <v>3029</v>
      </c>
      <c r="D253" s="2">
        <v>12806</v>
      </c>
      <c r="E253" s="3" t="s">
        <v>179</v>
      </c>
      <c r="F253" s="14" t="str">
        <f>IF(ISBLANK(K253), "Apenas Solicitação", "Tem OC")</f>
        <v>Tem OC</v>
      </c>
      <c r="G253" s="2">
        <v>2</v>
      </c>
      <c r="H253" s="2">
        <f>G253-I253</f>
        <v>0</v>
      </c>
      <c r="I253" s="2">
        <v>2</v>
      </c>
      <c r="J253" s="4">
        <v>45749</v>
      </c>
      <c r="K253" s="180">
        <v>45757</v>
      </c>
      <c r="L253" s="4"/>
      <c r="M253" s="44"/>
      <c r="N253" s="44" t="str">
        <f>IFERROR(K253 + VALUE(LEFT(L253, FIND(" ", L253) - 1)), "")</f>
        <v/>
      </c>
      <c r="O253" s="3">
        <f>IF(_xlfn.DAYS(K253,J253)&lt;0, "Aguardando OC", _xlfn.DAYS(K253,J253))</f>
        <v>8</v>
      </c>
      <c r="P253" s="14">
        <v>397810</v>
      </c>
      <c r="Q253" s="2">
        <v>1141117</v>
      </c>
      <c r="R253" s="14">
        <v>166122</v>
      </c>
      <c r="S253" s="2">
        <v>112</v>
      </c>
      <c r="T253" s="65" t="s">
        <v>152</v>
      </c>
      <c r="U253" s="21">
        <v>8.6</v>
      </c>
      <c r="V253" s="2">
        <v>13341</v>
      </c>
      <c r="W253" s="47" t="str">
        <f>IFERROR(VLOOKUP(V253, Fornecedores!A:C, 3, FALSE), "")</f>
        <v>DISMA DISTRIBUIDORA</v>
      </c>
      <c r="X253" s="43" t="str">
        <f>IFERROR(VLOOKUP(V253, Fornecedores!A:E, 5, FALSE), "")</f>
        <v>Araçatuba</v>
      </c>
      <c r="Y253" s="43" t="str">
        <f>IFERROR(VLOOKUP(V253, Fornecedores!A:F, 6, FALSE), "")</f>
        <v>SP</v>
      </c>
      <c r="Z253" s="14" t="str">
        <f>IF(H253=0, "Pedido entregue!", "Pendente")</f>
        <v>Pedido entregue!</v>
      </c>
      <c r="AA253" s="59">
        <v>1</v>
      </c>
      <c r="AB253" s="58" t="str">
        <f>IF(Z253="Pedido Entregue!", IF(AA253=1, "Retirado do Almoxarifado", IF(AA253=2, "Material devolvido", "Aguardando retirada")), IF(Z253="Pendente", "Entrega pendente", ""))</f>
        <v>Retirado do Almoxarifado</v>
      </c>
      <c r="AC253" s="18">
        <v>1</v>
      </c>
      <c r="AD253" s="18">
        <f>AC253/SUMIF($P:$P,P253,$AC:$AC)</f>
        <v>1</v>
      </c>
      <c r="AE253" s="18">
        <f>IF(R253=0,0,AC253/SUMIF($R:$R,R253,$AC:$AC))</f>
        <v>3.2258064516129031E-2</v>
      </c>
      <c r="AF253" s="18">
        <f>IF(R253=0,1,0)</f>
        <v>0</v>
      </c>
      <c r="AG253" s="18">
        <f>IF(R253=0,#REF!-J253,0)</f>
        <v>0</v>
      </c>
      <c r="AH253" t="str">
        <f>TEXT(J253,"MMMM")</f>
        <v>abril</v>
      </c>
    </row>
    <row r="254" spans="1:34" ht="12.75" hidden="1" customHeight="1" x14ac:dyDescent="0.25">
      <c r="A254" s="90" t="str">
        <f>IF(C254="Oficina Diversos","Oficina Geral",
IF(ISNUMBER(FIND("Estoque - Colhedoras",C254)),"Colhedoras",IF(ISNUMBER(FIND("Caldeiraria",C254)),"Caldeiraria",IF(ISNUMBER(FIND("Borracharia",C254)),"Borracharia",IF(ISNUMBER(FIND("Lubrificação",C254)),"Lubrificação",
IF(ISNUMBER(FIND("Estoque - Carregadeiras",C254)),"Carregadeiras",IF(ISNUMBER(FIND("Estoque - Veic. Leves",C254)),"Veic. Leves",
IF(ISNUMBER(FIND("Estoque - Caminhões",C254)),"Caminhões",IF(ISNUMBER(FIND("Estoque - Transbordos",C254)),"Transbordos",
IF(ISNUMBER(FIND("Estoque - Tratores",C254)),"Tratores",
IF(ISNUMBER(FIND("Estoque - Máquinas pesadas",C254)),"Máquinas pesadas",
IF(ISNUMBER(FIND("Estoque - Reboques",C254)),"Reboques",
IF(C254="Estoque","Estoque",
IF(AND(ISNUMBER(C254),C254&gt;1000,C254&lt;2000),"Caminhões",
IF(AND(ISNUMBER(C254),C254&gt;2000,C254&lt;3000),"Tratores",
IF(AND(ISNUMBER(C254),C254&gt;3000,C254&lt;4000),"Carregadeiras",
IF(AND(ISNUMBER(C254),C254&gt;4000,C254&lt;5000),"Máquinas pesadas",
IF(AND(ISNUMBER(C254),C254&gt;5000,C254&lt;6000),"Colhedoras",
IF(AND(ISNUMBER(C254),C254&gt;7000,C254&lt;8000),"Irrigação",
IF(AND(ISNUMBER(C254),C254&gt;8000,C254&lt;9000),"Reboques",IF(AND(ISNUMBER(C254),C254&gt;0,C254&lt;1000),"Veic. Leves","")))))))))))))))))))))</f>
        <v>Carregadeiras</v>
      </c>
      <c r="B254" s="8"/>
      <c r="C254" s="2">
        <v>3030</v>
      </c>
      <c r="D254" s="2">
        <v>12806</v>
      </c>
      <c r="E254" s="3" t="s">
        <v>179</v>
      </c>
      <c r="F254" s="14" t="str">
        <f>IF(ISBLANK(K254), "Apenas Solicitação", "Tem OC")</f>
        <v>Tem OC</v>
      </c>
      <c r="G254" s="2">
        <v>2</v>
      </c>
      <c r="H254" s="2">
        <f>G254-I254</f>
        <v>0</v>
      </c>
      <c r="I254" s="2">
        <v>2</v>
      </c>
      <c r="J254" s="4">
        <v>45749</v>
      </c>
      <c r="K254" s="180">
        <v>45757</v>
      </c>
      <c r="L254" s="4"/>
      <c r="M254" s="44"/>
      <c r="N254" s="44" t="str">
        <f>IFERROR(K254 + VALUE(LEFT(L254, FIND(" ", L254) - 1)), "")</f>
        <v/>
      </c>
      <c r="O254" s="3">
        <f>IF(_xlfn.DAYS(K254,J254)&lt;0, "Aguardando OC", _xlfn.DAYS(K254,J254))</f>
        <v>8</v>
      </c>
      <c r="P254" s="14">
        <v>397813</v>
      </c>
      <c r="Q254" s="2">
        <v>1141125</v>
      </c>
      <c r="R254" s="14">
        <v>166122</v>
      </c>
      <c r="S254" s="2">
        <v>701</v>
      </c>
      <c r="T254" s="65" t="s">
        <v>150</v>
      </c>
      <c r="U254" s="21">
        <v>8.6</v>
      </c>
      <c r="V254" s="2">
        <v>13341</v>
      </c>
      <c r="W254" s="47" t="str">
        <f>IFERROR(VLOOKUP(V254, Fornecedores!A:C, 3, FALSE), "")</f>
        <v>DISMA DISTRIBUIDORA</v>
      </c>
      <c r="X254" s="43" t="str">
        <f>IFERROR(VLOOKUP(V254, Fornecedores!A:E, 5, FALSE), "")</f>
        <v>Araçatuba</v>
      </c>
      <c r="Y254" s="43" t="str">
        <f>IFERROR(VLOOKUP(V254, Fornecedores!A:F, 6, FALSE), "")</f>
        <v>SP</v>
      </c>
      <c r="Z254" s="14" t="str">
        <f>IF(H254=0, "Pedido entregue!", "Pendente")</f>
        <v>Pedido entregue!</v>
      </c>
      <c r="AA254" s="59"/>
      <c r="AB254" s="58" t="str">
        <f>IF(Z254="Pedido Entregue!", IF(AA254=1, "Retirado do Almoxarifado", IF(AA254=2, "Material devolvido", "Aguardando retirada")), IF(Z254="Pendente", "Entrega pendente", ""))</f>
        <v>Aguardando retirada</v>
      </c>
      <c r="AC254" s="18">
        <v>1</v>
      </c>
      <c r="AD254" s="18">
        <f>AC254/SUMIF($P:$P,P254,$AC:$AC)</f>
        <v>1</v>
      </c>
      <c r="AE254" s="18">
        <f>IF(R254=0,0,AC254/SUMIF($R:$R,R254,$AC:$AC))</f>
        <v>3.2258064516129031E-2</v>
      </c>
      <c r="AF254" s="18">
        <f>IF(R254=0,1,0)</f>
        <v>0</v>
      </c>
      <c r="AG254" s="18">
        <f>IF(R254=0,#REF!-J254,0)</f>
        <v>0</v>
      </c>
      <c r="AH254" t="str">
        <f>TEXT(J254,"MMMM")</f>
        <v>abril</v>
      </c>
    </row>
    <row r="255" spans="1:34" ht="12.75" customHeight="1" x14ac:dyDescent="0.25">
      <c r="A255" s="90" t="str">
        <f>IF(C255="Oficina Diversos","Oficina Geral",
IF(ISNUMBER(FIND("Estoque - Colhedoras",C255)),"Colhedoras",IF(ISNUMBER(FIND("Caldeiraria",C255)),"Caldeiraria",IF(ISNUMBER(FIND("Borracharia",C255)),"Borracharia",IF(ISNUMBER(FIND("Lubrificação",C255)),"Lubrificação",
IF(ISNUMBER(FIND("Estoque - Carregadeiras",C255)),"Carregadeiras",IF(ISNUMBER(FIND("Estoque - Veic. Leves",C255)),"Veic. Leves",
IF(ISNUMBER(FIND("Estoque - Caminhões",C255)),"Caminhões",IF(ISNUMBER(FIND("Estoque - Transbordos",C255)),"Transbordos",
IF(ISNUMBER(FIND("Estoque - Tratores",C255)),"Tratores",
IF(ISNUMBER(FIND("Estoque - Máquinas pesadas",C255)),"Máquinas pesadas",
IF(ISNUMBER(FIND("Estoque - Reboques",C255)),"Reboques",
IF(C255="Estoque","Estoque",
IF(AND(ISNUMBER(C255),C255&gt;1000,C255&lt;2000),"Caminhões",
IF(AND(ISNUMBER(C255),C255&gt;2000,C255&lt;3000),"Tratores",
IF(AND(ISNUMBER(C255),C255&gt;3000,C255&lt;4000),"Carregadeiras",
IF(AND(ISNUMBER(C255),C255&gt;4000,C255&lt;5000),"Máquinas pesadas",
IF(AND(ISNUMBER(C255),C255&gt;5000,C255&lt;6000),"Colhedoras",
IF(AND(ISNUMBER(C255),C255&gt;7000,C255&lt;8000),"Irrigação",
IF(AND(ISNUMBER(C255),C255&gt;8000,C255&lt;9000),"Reboques",IF(AND(ISNUMBER(C255),C255&gt;0,C255&lt;1000),"Veic. Leves","")))))))))))))))))))))</f>
        <v>Tratores</v>
      </c>
      <c r="B255" s="39"/>
      <c r="C255" s="69">
        <v>2025</v>
      </c>
      <c r="D255" s="69">
        <v>12963</v>
      </c>
      <c r="E255" s="70" t="s">
        <v>20103</v>
      </c>
      <c r="F255" s="14" t="str">
        <f>IF(ISBLANK(K255), "Apenas Solicitação", "Tem OC")</f>
        <v>Apenas Solicitação</v>
      </c>
      <c r="G255" s="69">
        <v>30</v>
      </c>
      <c r="H255" s="2">
        <f>G255-I255</f>
        <v>30</v>
      </c>
      <c r="I255" s="2">
        <v>0</v>
      </c>
      <c r="J255" s="71">
        <v>45805</v>
      </c>
      <c r="K255" s="195"/>
      <c r="L255" s="70" t="s">
        <v>20151</v>
      </c>
      <c r="M255" s="44" t="str">
        <f ca="1">IF(OR(N255="", N255=0), "", IF(N255&gt;TODAY(), "No prazo", "Atrasado"))</f>
        <v/>
      </c>
      <c r="N255" s="44">
        <f>IFERROR(K255 + VALUE(LEFT(L255, FIND(" ", L255) - 1)), "")</f>
        <v>0</v>
      </c>
      <c r="O255" s="3" t="str">
        <f>IF(_xlfn.DAYS(K255,J255)&lt;0, "Aguardando OC", _xlfn.DAYS(K255,J255))</f>
        <v>Aguardando OC</v>
      </c>
      <c r="P255" s="195">
        <v>405041</v>
      </c>
      <c r="Q255" s="55"/>
      <c r="R255" s="195">
        <v>0</v>
      </c>
      <c r="S255" s="69">
        <v>221</v>
      </c>
      <c r="T255" s="65" t="s">
        <v>1029</v>
      </c>
      <c r="U255" s="120">
        <v>11.16</v>
      </c>
      <c r="V255" s="69"/>
      <c r="W255" s="47" t="str">
        <f>IFERROR(VLOOKUP(V255, Fornecedores!A:C, 3, FALSE), "")</f>
        <v/>
      </c>
      <c r="X255" s="43" t="str">
        <f>IFERROR(VLOOKUP(V255, Fornecedores!A:E, 5, FALSE), "")</f>
        <v/>
      </c>
      <c r="Y255" s="43" t="str">
        <f>IFERROR(VLOOKUP(V255, Fornecedores!A:F, 6, FALSE), "")</f>
        <v/>
      </c>
      <c r="Z255" s="14" t="str">
        <f>IF(H255=0, "Pedido entregue!", "Pendente")</f>
        <v>Pendente</v>
      </c>
      <c r="AA255" s="49"/>
      <c r="AB255" s="58" t="str">
        <f>IF(Z255="Pedido Entregue!", IF(AA255=1, "Retirado do Almoxarifado", IF(AA255=2, "Material devolvido", "Aguardando retirada")), IF(Z255="Pendente", "Entrega pendente", ""))</f>
        <v>Entrega pendente</v>
      </c>
      <c r="AC255" s="18">
        <v>1</v>
      </c>
      <c r="AD255" s="18">
        <f>AC255/SUMIF($P:$P,P255,$AC:$AC)</f>
        <v>1</v>
      </c>
      <c r="AE255" s="18">
        <f>IF(R255=0,0,AC255/SUMIF($R:$R,R255,$AC:$AC))</f>
        <v>0</v>
      </c>
      <c r="AF255" s="18">
        <f>IF(R255=0,1,0)</f>
        <v>1</v>
      </c>
      <c r="AH255" t="str">
        <f>TEXT(J255,"MMMM")</f>
        <v>maio</v>
      </c>
    </row>
    <row r="256" spans="1:34" ht="12.75" customHeight="1" x14ac:dyDescent="0.25">
      <c r="A256" s="90" t="str">
        <f>IF(C256="Oficina Diversos","Oficina Geral",
IF(ISNUMBER(FIND("Estoque - Colhedoras",C256)),"Colhedoras",IF(ISNUMBER(FIND("Caldeiraria",C256)),"Caldeiraria",IF(ISNUMBER(FIND("Borracharia",C256)),"Borracharia",IF(ISNUMBER(FIND("Lubrificação",C256)),"Lubrificação",
IF(ISNUMBER(FIND("Estoque - Carregadeiras",C256)),"Carregadeiras",IF(ISNUMBER(FIND("Estoque - Veic. Leves",C256)),"Veic. Leves",
IF(ISNUMBER(FIND("Estoque - Caminhões",C256)),"Caminhões",IF(ISNUMBER(FIND("Estoque - Transbordos",C256)),"Transbordos",
IF(ISNUMBER(FIND("Estoque - Tratores",C256)),"Tratores",
IF(ISNUMBER(FIND("Estoque - Máquinas pesadas",C256)),"Máquinas pesadas",
IF(ISNUMBER(FIND("Estoque - Reboques",C256)),"Reboques",
IF(C256="Estoque","Estoque",
IF(AND(ISNUMBER(C256),C256&gt;1000,C256&lt;2000),"Caminhões",
IF(AND(ISNUMBER(C256),C256&gt;2000,C256&lt;3000),"Tratores",
IF(AND(ISNUMBER(C256),C256&gt;3000,C256&lt;4000),"Carregadeiras",
IF(AND(ISNUMBER(C256),C256&gt;4000,C256&lt;5000),"Máquinas pesadas",
IF(AND(ISNUMBER(C256),C256&gt;5000,C256&lt;6000),"Colhedoras",
IF(AND(ISNUMBER(C256),C256&gt;7000,C256&lt;8000),"Irrigação",
IF(AND(ISNUMBER(C256),C256&gt;8000,C256&lt;9000),"Reboques",IF(AND(ISNUMBER(C256),C256&gt;0,C256&lt;1000),"Veic. Leves","")))))))))))))))))))))</f>
        <v>Tratores</v>
      </c>
      <c r="B256" s="8"/>
      <c r="C256" s="2">
        <v>2027</v>
      </c>
      <c r="D256" s="2">
        <v>12975</v>
      </c>
      <c r="E256" s="3" t="s">
        <v>1160</v>
      </c>
      <c r="F256" s="14" t="str">
        <f>IF(ISBLANK(K256), "Apenas Solicitação", "Tem OC")</f>
        <v>Apenas Solicitação</v>
      </c>
      <c r="G256" s="2">
        <v>1</v>
      </c>
      <c r="H256" s="2">
        <f>G256-I256</f>
        <v>1</v>
      </c>
      <c r="I256" s="2">
        <v>0</v>
      </c>
      <c r="J256" s="4">
        <v>45786</v>
      </c>
      <c r="K256" s="14"/>
      <c r="L256" s="3"/>
      <c r="M256" s="44" t="str">
        <f ca="1">IF(OR(N256="", N256=0), "", IF(N256&gt;TODAY(), "No prazo", "Atrasado"))</f>
        <v/>
      </c>
      <c r="N256" s="44" t="str">
        <f>IFERROR(K256 + VALUE(LEFT(L256, FIND(" ", L256) - 1)), "")</f>
        <v/>
      </c>
      <c r="O256" s="3" t="str">
        <f>IF(_xlfn.DAYS(K256,J256)&lt;0, "Aguardando OC", _xlfn.DAYS(K256,J256))</f>
        <v>Aguardando OC</v>
      </c>
      <c r="P256" s="14">
        <v>402159</v>
      </c>
      <c r="Q256" s="55"/>
      <c r="R256" s="14">
        <v>0</v>
      </c>
      <c r="S256" s="2">
        <v>221</v>
      </c>
      <c r="T256" s="65" t="s">
        <v>1029</v>
      </c>
      <c r="U256" s="21">
        <v>28.2</v>
      </c>
      <c r="V256" s="2"/>
      <c r="W256" s="47" t="str">
        <f>IFERROR(VLOOKUP(V256, Fornecedores!A:C, 3, FALSE), "")</f>
        <v/>
      </c>
      <c r="X256" s="43" t="str">
        <f>IFERROR(VLOOKUP(V256, Fornecedores!A:E, 5, FALSE), "")</f>
        <v/>
      </c>
      <c r="Y256" s="43" t="str">
        <f>IFERROR(VLOOKUP(V256, Fornecedores!A:F, 6, FALSE), "")</f>
        <v/>
      </c>
      <c r="Z256" s="14" t="str">
        <f>IF(H256=0, "Pedido entregue!", "Pendente")</f>
        <v>Pendente</v>
      </c>
      <c r="AA256" s="59"/>
      <c r="AB256" s="58" t="str">
        <f>IF(Z256="Pedido Entregue!", IF(AA256=1, "Retirado do Almoxarifado", IF(AA256=2, "Material devolvido", "Aguardando retirada")), IF(Z256="Pendente", "Entrega pendente", ""))</f>
        <v>Entrega pendente</v>
      </c>
      <c r="AC256" s="18">
        <v>1</v>
      </c>
      <c r="AD256" s="18">
        <f>AC256/SUMIF($P:$P,P256,$AC:$AC)</f>
        <v>1</v>
      </c>
      <c r="AE256" s="18">
        <f>IF(R256=0,0,AC256/SUMIF($R:$R,R256,$AC:$AC))</f>
        <v>0</v>
      </c>
      <c r="AF256" s="18">
        <f>IF(R256=0,1,0)</f>
        <v>1</v>
      </c>
      <c r="AH256" t="str">
        <f>TEXT(J256,"MMMM")</f>
        <v>maio</v>
      </c>
    </row>
    <row r="257" spans="1:34" ht="12.75" customHeight="1" x14ac:dyDescent="0.25">
      <c r="A257" s="90" t="str">
        <f>IF(C257="Oficina Diversos","Oficina Geral",
IF(ISNUMBER(FIND("Estoque - Colhedoras",C257)),"Colhedoras",IF(ISNUMBER(FIND("Caldeiraria",C257)),"Caldeiraria",IF(ISNUMBER(FIND("Borracharia",C257)),"Borracharia",IF(ISNUMBER(FIND("Lubrificação",C257)),"Lubrificação",
IF(ISNUMBER(FIND("Estoque - Carregadeiras",C257)),"Carregadeiras",IF(ISNUMBER(FIND("Estoque - Veic. Leves",C257)),"Veic. Leves",
IF(ISNUMBER(FIND("Estoque - Caminhões",C257)),"Caminhões",IF(ISNUMBER(FIND("Estoque - Transbordos",C257)),"Transbordos",
IF(ISNUMBER(FIND("Estoque - Tratores",C257)),"Tratores",
IF(ISNUMBER(FIND("Estoque - Máquinas pesadas",C257)),"Máquinas pesadas",
IF(ISNUMBER(FIND("Estoque - Reboques",C257)),"Reboques",
IF(C257="Estoque","Estoque",
IF(AND(ISNUMBER(C257),C257&gt;1000,C257&lt;2000),"Caminhões",
IF(AND(ISNUMBER(C257),C257&gt;2000,C257&lt;3000),"Tratores",
IF(AND(ISNUMBER(C257),C257&gt;3000,C257&lt;4000),"Carregadeiras",
IF(AND(ISNUMBER(C257),C257&gt;4000,C257&lt;5000),"Máquinas pesadas",
IF(AND(ISNUMBER(C257),C257&gt;5000,C257&lt;6000),"Colhedoras",
IF(AND(ISNUMBER(C257),C257&gt;7000,C257&lt;8000),"Irrigação",
IF(AND(ISNUMBER(C257),C257&gt;8000,C257&lt;9000),"Reboques",IF(AND(ISNUMBER(C257),C257&gt;0,C257&lt;1000),"Veic. Leves","")))))))))))))))))))))</f>
        <v>Tratores</v>
      </c>
      <c r="B257" s="111"/>
      <c r="C257" s="126">
        <v>2025</v>
      </c>
      <c r="D257" s="2">
        <v>12975</v>
      </c>
      <c r="E257" s="3" t="s">
        <v>1160</v>
      </c>
      <c r="F257" s="101" t="str">
        <f>IF(ISBLANK(K257), "Apenas Solicitação", "Tem OC")</f>
        <v>Apenas Solicitação</v>
      </c>
      <c r="G257" s="2">
        <v>1</v>
      </c>
      <c r="H257" s="113">
        <f>G257-I257</f>
        <v>1</v>
      </c>
      <c r="I257" s="113"/>
      <c r="J257" s="4">
        <v>45805</v>
      </c>
      <c r="K257" s="14"/>
      <c r="L257" s="3"/>
      <c r="M257" s="104" t="str">
        <f ca="1">IF(OR(N257="", N257=0), "", IF(N257&gt;TODAY(), "No prazo", "Atrasado"))</f>
        <v/>
      </c>
      <c r="N257" s="104" t="str">
        <f>IFERROR(K257 + VALUE(LEFT(L257, FIND(" ", L257) - 1)), "")</f>
        <v/>
      </c>
      <c r="O257" s="105" t="str">
        <f>IF(_xlfn.DAYS(K257,J257)&lt;0, "Aguardando OC", _xlfn.DAYS(K257,J257))</f>
        <v>Aguardando OC</v>
      </c>
      <c r="P257" s="14">
        <v>405039</v>
      </c>
      <c r="Q257" s="55"/>
      <c r="R257" s="14">
        <v>0</v>
      </c>
      <c r="S257" s="2">
        <v>221</v>
      </c>
      <c r="T257" s="65" t="s">
        <v>1029</v>
      </c>
      <c r="U257" s="21">
        <v>1398.29</v>
      </c>
      <c r="V257" s="2"/>
      <c r="W257" s="117" t="str">
        <f>IFERROR(VLOOKUP(V257, Fornecedores!A:C, 3, FALSE), "")</f>
        <v/>
      </c>
      <c r="X257" s="105" t="str">
        <f>IFERROR(VLOOKUP(V257, Fornecedores!A:E, 5, FALSE), "")</f>
        <v/>
      </c>
      <c r="Y257" s="105" t="str">
        <f>IFERROR(VLOOKUP(V257, Fornecedores!A:F, 6, FALSE), "")</f>
        <v/>
      </c>
      <c r="Z257" s="101" t="str">
        <f>IF(H257=0, "Pedido entregue!", "Pendente")</f>
        <v>Pendente</v>
      </c>
      <c r="AA257" s="119"/>
      <c r="AB257" s="132" t="str">
        <f>IF(Z257="Pedido Entregue!", IF(AA257=1, "Retirado do Almoxarifado", IF(AA257=2, "Material devolvido", "Aguardando retirada")), IF(Z257="Pendente", "Entrega pendente", ""))</f>
        <v>Entrega pendente</v>
      </c>
      <c r="AC257" s="18">
        <v>1</v>
      </c>
      <c r="AD257" s="18">
        <f>AC257/SUMIF($P:$P,P257,$AC:$AC)</f>
        <v>1</v>
      </c>
      <c r="AE257" s="18">
        <f>IF(R257=0,0,AC257/SUMIF($R:$R,R257,$AC:$AC))</f>
        <v>0</v>
      </c>
      <c r="AF257" s="18">
        <f>IF(R257=0,1,0)</f>
        <v>1</v>
      </c>
      <c r="AH257" t="str">
        <f>TEXT(J257,"MMMM")</f>
        <v>maio</v>
      </c>
    </row>
    <row r="258" spans="1:34" ht="12.75" hidden="1" customHeight="1" x14ac:dyDescent="0.25">
      <c r="A258" s="90" t="str">
        <f>IF(C258="Oficina Diversos","Oficina Geral",
IF(ISNUMBER(FIND("Estoque - Colhedoras",C258)),"Colhedoras",IF(ISNUMBER(FIND("Caldeiraria",C258)),"Caldeiraria",IF(ISNUMBER(FIND("Borracharia",C258)),"Borracharia",IF(ISNUMBER(FIND("Lubrificação",C258)),"Lubrificação",
IF(ISNUMBER(FIND("Estoque - Carregadeiras",C258)),"Carregadeiras",IF(ISNUMBER(FIND("Estoque - Veic. Leves",C258)),"Veic. Leves",
IF(ISNUMBER(FIND("Estoque - Caminhões",C258)),"Caminhões",IF(ISNUMBER(FIND("Estoque - Transbordos",C258)),"Transbordos",
IF(ISNUMBER(FIND("Estoque - Tratores",C258)),"Tratores",
IF(ISNUMBER(FIND("Estoque - Máquinas pesadas",C258)),"Máquinas pesadas",
IF(ISNUMBER(FIND("Estoque - Reboques",C258)),"Reboques",
IF(C258="Estoque","Estoque",
IF(AND(ISNUMBER(C258),C258&gt;1000,C258&lt;2000),"Caminhões",
IF(AND(ISNUMBER(C258),C258&gt;2000,C258&lt;3000),"Tratores",
IF(AND(ISNUMBER(C258),C258&gt;3000,C258&lt;4000),"Carregadeiras",
IF(AND(ISNUMBER(C258),C258&gt;4000,C258&lt;5000),"Máquinas pesadas",
IF(AND(ISNUMBER(C258),C258&gt;5000,C258&lt;6000),"Colhedoras",
IF(AND(ISNUMBER(C258),C258&gt;7000,C258&lt;8000),"Irrigação",
IF(AND(ISNUMBER(C258),C258&gt;8000,C258&lt;9000),"Reboques",IF(AND(ISNUMBER(C258),C258&gt;0,C258&lt;1000),"Veic. Leves","")))))))))))))))))))))</f>
        <v>Tratores</v>
      </c>
      <c r="B258" s="8"/>
      <c r="C258" s="2">
        <v>2024</v>
      </c>
      <c r="D258" s="2">
        <v>13464</v>
      </c>
      <c r="E258" s="10" t="s">
        <v>354</v>
      </c>
      <c r="F258" s="14" t="str">
        <f>IF(ISBLANK(K258), "Apenas Solicitação", "Tem OC")</f>
        <v>Tem OC</v>
      </c>
      <c r="G258" s="2">
        <v>6</v>
      </c>
      <c r="H258" s="2">
        <f>G258-I258</f>
        <v>0</v>
      </c>
      <c r="I258" s="2">
        <v>6</v>
      </c>
      <c r="J258" s="4">
        <v>45742</v>
      </c>
      <c r="K258" s="180">
        <v>45751</v>
      </c>
      <c r="L258" s="3"/>
      <c r="M258" s="44"/>
      <c r="N258" s="44" t="str">
        <f>IFERROR(K258 + VALUE(LEFT(L258, FIND(" ", L258) - 1)), "")</f>
        <v/>
      </c>
      <c r="O258" s="3">
        <f>IF(_xlfn.DAYS(K258,J258)&lt;0, "Aguardando OC", _xlfn.DAYS(K258,J258))</f>
        <v>9</v>
      </c>
      <c r="P258" s="14">
        <v>397145</v>
      </c>
      <c r="Q258" s="2">
        <v>1139354</v>
      </c>
      <c r="R258" s="14">
        <v>165809</v>
      </c>
      <c r="S258" s="2">
        <v>696</v>
      </c>
      <c r="T258" s="65" t="s">
        <v>77</v>
      </c>
      <c r="U258" s="21">
        <v>4159.8</v>
      </c>
      <c r="V258" s="2">
        <v>1451</v>
      </c>
      <c r="W258" s="47" t="str">
        <f>IFERROR(VLOOKUP(V258, Fornecedores!A:C, 3, FALSE), "")</f>
        <v xml:space="preserve">PLANALTO DIESEL     </v>
      </c>
      <c r="X258" s="43" t="str">
        <f>IFERROR(VLOOKUP(V258, Fornecedores!A:E, 5, FALSE), "")</f>
        <v>Bayeux</v>
      </c>
      <c r="Y258" s="43" t="str">
        <f>IFERROR(VLOOKUP(V258, Fornecedores!A:F, 6, FALSE), "")</f>
        <v>PB</v>
      </c>
      <c r="Z258" s="14" t="str">
        <f>IF(H258=0, "Pedido entregue!", "Pendente")</f>
        <v>Pedido entregue!</v>
      </c>
      <c r="AA258" s="59">
        <v>1</v>
      </c>
      <c r="AB258" s="58" t="str">
        <f>IF(Z258="Pedido Entregue!", IF(AA258=1, "Retirado do Almoxarifado", IF(AA258=2, "Material devolvido", "Aguardando retirada")), IF(Z258="Pendente", "Entrega pendente", ""))</f>
        <v>Retirado do Almoxarifado</v>
      </c>
      <c r="AC258" s="18">
        <v>1</v>
      </c>
      <c r="AD258" s="18">
        <f>AC258/SUMIF($P:$P,P258,$AC:$AC)</f>
        <v>1</v>
      </c>
      <c r="AE258" s="18">
        <f>IF(R258=0,0,AC258/SUMIF($R:$R,R258,$AC:$AC))</f>
        <v>1</v>
      </c>
      <c r="AF258" s="18">
        <f>IF(R258=0,1,0)</f>
        <v>0</v>
      </c>
      <c r="AG258" s="18">
        <f>IF(R258=0,#REF!-J258,0)</f>
        <v>0</v>
      </c>
      <c r="AH258" t="str">
        <f>TEXT(J258,"MMMM")</f>
        <v>março</v>
      </c>
    </row>
    <row r="259" spans="1:34" ht="12.75" hidden="1" customHeight="1" x14ac:dyDescent="0.25">
      <c r="A259" s="90" t="str">
        <f>IF(C259="Oficina Diversos","Oficina Geral",
IF(ISNUMBER(FIND("Estoque - Colhedoras",C259)),"Colhedoras",IF(ISNUMBER(FIND("Caldeiraria",C259)),"Caldeiraria",IF(ISNUMBER(FIND("Borracharia",C259)),"Borracharia",IF(ISNUMBER(FIND("Lubrificação",C259)),"Lubrificação",
IF(ISNUMBER(FIND("Estoque - Carregadeiras",C259)),"Carregadeiras",IF(ISNUMBER(FIND("Estoque - Veic. Leves",C259)),"Veic. Leves",
IF(ISNUMBER(FIND("Estoque - Caminhões",C259)),"Caminhões",IF(ISNUMBER(FIND("Estoque - Transbordos",C259)),"Transbordos",
IF(ISNUMBER(FIND("Estoque - Tratores",C259)),"Tratores",
IF(ISNUMBER(FIND("Estoque - Máquinas pesadas",C259)),"Máquinas pesadas",
IF(ISNUMBER(FIND("Estoque - Reboques",C259)),"Reboques",
IF(C259="Estoque","Estoque",
IF(AND(ISNUMBER(C259),C259&gt;1000,C259&lt;2000),"Caminhões",
IF(AND(ISNUMBER(C259),C259&gt;2000,C259&lt;3000),"Tratores",
IF(AND(ISNUMBER(C259),C259&gt;3000,C259&lt;4000),"Carregadeiras",
IF(AND(ISNUMBER(C259),C259&gt;4000,C259&lt;5000),"Máquinas pesadas",
IF(AND(ISNUMBER(C259),C259&gt;5000,C259&lt;6000),"Colhedoras",
IF(AND(ISNUMBER(C259),C259&gt;7000,C259&lt;8000),"Irrigação",
IF(AND(ISNUMBER(C259),C259&gt;8000,C259&lt;9000),"Reboques",IF(AND(ISNUMBER(C259),C259&gt;0,C259&lt;1000),"Veic. Leves","")))))))))))))))))))))</f>
        <v>Oficina Geral</v>
      </c>
      <c r="B259" s="8"/>
      <c r="C259" s="2" t="s">
        <v>661</v>
      </c>
      <c r="D259" s="2">
        <v>13531</v>
      </c>
      <c r="E259" s="3" t="s">
        <v>646</v>
      </c>
      <c r="F259" s="14" t="str">
        <f>IF(ISBLANK(K259), "Apenas Solicitação", "Tem OC")</f>
        <v>Tem OC</v>
      </c>
      <c r="G259" s="2">
        <v>50</v>
      </c>
      <c r="H259" s="2">
        <f>G259-I259</f>
        <v>0</v>
      </c>
      <c r="I259" s="2">
        <v>50</v>
      </c>
      <c r="J259" s="4">
        <v>45748</v>
      </c>
      <c r="K259" s="180">
        <v>45763</v>
      </c>
      <c r="L259" s="4"/>
      <c r="M259" s="44"/>
      <c r="N259" s="44" t="str">
        <f>IFERROR(K259 + VALUE(LEFT(L259, FIND(" ", L259) - 1)), "")</f>
        <v/>
      </c>
      <c r="O259" s="3">
        <f>IF(_xlfn.DAYS(K259,J259)&lt;0, "Aguardando OC", _xlfn.DAYS(K259,J259))</f>
        <v>15</v>
      </c>
      <c r="P259" s="14">
        <v>397572</v>
      </c>
      <c r="Q259" s="27">
        <v>1140746</v>
      </c>
      <c r="R259" s="14">
        <v>166424</v>
      </c>
      <c r="S259" s="42">
        <v>94</v>
      </c>
      <c r="T259" s="67" t="s">
        <v>635</v>
      </c>
      <c r="U259" s="21">
        <v>454</v>
      </c>
      <c r="V259" s="2">
        <v>2564</v>
      </c>
      <c r="W259" s="47" t="str">
        <f>IFERROR(VLOOKUP(V259, Fornecedores!A:C, 3, FALSE), "")</f>
        <v xml:space="preserve">ESPERANCA NORDESTE  </v>
      </c>
      <c r="X259" s="43" t="str">
        <f>IFERROR(VLOOKUP(V259, Fornecedores!A:E, 5, FALSE), "")</f>
        <v>Recife</v>
      </c>
      <c r="Y259" s="43" t="str">
        <f>IFERROR(VLOOKUP(V259, Fornecedores!A:F, 6, FALSE), "")</f>
        <v>PE</v>
      </c>
      <c r="Z259" s="14" t="str">
        <f>IF(H259=0, "Pedido entregue!", "Pendente")</f>
        <v>Pedido entregue!</v>
      </c>
      <c r="AA259" s="59">
        <v>1</v>
      </c>
      <c r="AB259" s="58" t="str">
        <f>IF(Z259="Pedido Entregue!", IF(AA259=1, "Retirado do Almoxarifado", IF(AA259=2, "Material devolvido", "Aguardando retirada")), IF(Z259="Pendente", "Entrega pendente", ""))</f>
        <v>Retirado do Almoxarifado</v>
      </c>
      <c r="AC259" s="18">
        <v>1</v>
      </c>
      <c r="AD259" s="18">
        <f>AC259/SUMIF($P:$P,P259,$AC:$AC)</f>
        <v>1</v>
      </c>
      <c r="AE259" s="18">
        <f>IF(R259=0,0,AC259/SUMIF($R:$R,R259,$AC:$AC))</f>
        <v>1</v>
      </c>
      <c r="AF259" s="18">
        <f>IF(R259=0,1,0)</f>
        <v>0</v>
      </c>
      <c r="AG259" s="18">
        <f>IF(R259=0,#REF!-J259,0)</f>
        <v>0</v>
      </c>
      <c r="AH259" t="str">
        <f>TEXT(J259,"MMMM")</f>
        <v>abril</v>
      </c>
    </row>
    <row r="260" spans="1:34" ht="12.75" customHeight="1" x14ac:dyDescent="0.25">
      <c r="A260" s="90" t="str">
        <f>IF(C260="Oficina Diversos","Oficina Geral",
IF(ISNUMBER(FIND("Estoque - Colhedoras",C260)),"Colhedoras",IF(ISNUMBER(FIND("Caldeiraria",C260)),"Caldeiraria",IF(ISNUMBER(FIND("Borracharia",C260)),"Borracharia",IF(ISNUMBER(FIND("Lubrificação",C260)),"Lubrificação",
IF(ISNUMBER(FIND("Estoque - Carregadeiras",C260)),"Carregadeiras",IF(ISNUMBER(FIND("Estoque - Veic. Leves",C260)),"Veic. Leves",
IF(ISNUMBER(FIND("Estoque - Caminhões",C260)),"Caminhões",IF(ISNUMBER(FIND("Estoque - Transbordos",C260)),"Transbordos",
IF(ISNUMBER(FIND("Estoque - Tratores",C260)),"Tratores",
IF(ISNUMBER(FIND("Estoque - Máquinas pesadas",C260)),"Máquinas pesadas",
IF(ISNUMBER(FIND("Estoque - Reboques",C260)),"Reboques",
IF(C260="Estoque","Estoque",
IF(AND(ISNUMBER(C260),C260&gt;1000,C260&lt;2000),"Caminhões",
IF(AND(ISNUMBER(C260),C260&gt;2000,C260&lt;3000),"Tratores",
IF(AND(ISNUMBER(C260),C260&gt;3000,C260&lt;4000),"Carregadeiras",
IF(AND(ISNUMBER(C260),C260&gt;4000,C260&lt;5000),"Máquinas pesadas",
IF(AND(ISNUMBER(C260),C260&gt;5000,C260&lt;6000),"Colhedoras",
IF(AND(ISNUMBER(C260),C260&gt;7000,C260&lt;8000),"Irrigação",
IF(AND(ISNUMBER(C260),C260&gt;8000,C260&lt;9000),"Reboques",IF(AND(ISNUMBER(C260),C260&gt;0,C260&lt;1000),"Veic. Leves","")))))))))))))))))))))</f>
        <v>Tratores</v>
      </c>
      <c r="B260" s="8"/>
      <c r="C260" s="2">
        <v>2027</v>
      </c>
      <c r="D260" s="2">
        <v>13574</v>
      </c>
      <c r="E260" s="3" t="s">
        <v>1161</v>
      </c>
      <c r="F260" s="14" t="str">
        <f>IF(ISBLANK(K260), "Apenas Solicitação", "Tem OC")</f>
        <v>Apenas Solicitação</v>
      </c>
      <c r="G260" s="2">
        <v>2</v>
      </c>
      <c r="H260" s="2">
        <f>G260-I260</f>
        <v>2</v>
      </c>
      <c r="I260" s="2">
        <v>0</v>
      </c>
      <c r="J260" s="4">
        <v>45786</v>
      </c>
      <c r="K260" s="14"/>
      <c r="L260" s="3"/>
      <c r="M260" s="44" t="str">
        <f ca="1">IF(OR(N260="", N260=0), "", IF(N260&gt;TODAY(), "No prazo", "Atrasado"))</f>
        <v/>
      </c>
      <c r="N260" s="44" t="str">
        <f>IFERROR(K260 + VALUE(LEFT(L260, FIND(" ", L260) - 1)), "")</f>
        <v/>
      </c>
      <c r="O260" s="3" t="str">
        <f>IF(_xlfn.DAYS(K260,J260)&lt;0, "Aguardando OC", _xlfn.DAYS(K260,J260))</f>
        <v>Aguardando OC</v>
      </c>
      <c r="P260" s="14">
        <v>402126</v>
      </c>
      <c r="Q260" s="55"/>
      <c r="R260" s="14">
        <v>0</v>
      </c>
      <c r="S260" s="2">
        <v>221</v>
      </c>
      <c r="T260" s="65" t="s">
        <v>1029</v>
      </c>
      <c r="U260" s="21">
        <v>363.58</v>
      </c>
      <c r="V260" s="2"/>
      <c r="W260" s="47" t="str">
        <f>IFERROR(VLOOKUP(V260, Fornecedores!A:C, 3, FALSE), "")</f>
        <v/>
      </c>
      <c r="X260" s="43" t="str">
        <f>IFERROR(VLOOKUP(V260, Fornecedores!A:E, 5, FALSE), "")</f>
        <v/>
      </c>
      <c r="Y260" s="43" t="str">
        <f>IFERROR(VLOOKUP(V260, Fornecedores!A:F, 6, FALSE), "")</f>
        <v/>
      </c>
      <c r="Z260" s="14" t="str">
        <f>IF(H260=0, "Pedido entregue!", "Pendente")</f>
        <v>Pendente</v>
      </c>
      <c r="AA260" s="59"/>
      <c r="AB260" s="58" t="str">
        <f>IF(Z260="Pedido Entregue!", IF(AA260=1, "Retirado do Almoxarifado", IF(AA260=2, "Material devolvido", "Aguardando retirada")), IF(Z260="Pendente", "Entrega pendente", ""))</f>
        <v>Entrega pendente</v>
      </c>
      <c r="AC260" s="18">
        <v>1</v>
      </c>
      <c r="AD260" s="18">
        <f>AC260/SUMIF($P:$P,P260,$AC:$AC)</f>
        <v>1</v>
      </c>
      <c r="AE260" s="18">
        <f>IF(R260=0,0,AC260/SUMIF($R:$R,R260,$AC:$AC))</f>
        <v>0</v>
      </c>
      <c r="AF260" s="18">
        <f>IF(R260=0,1,0)</f>
        <v>1</v>
      </c>
      <c r="AH260" t="str">
        <f>TEXT(J260,"MMMM")</f>
        <v>maio</v>
      </c>
    </row>
    <row r="261" spans="1:34" ht="12.75" hidden="1" customHeight="1" x14ac:dyDescent="0.25">
      <c r="A261" s="90" t="str">
        <f>IF(C261="Oficina Diversos","Oficina Geral",
IF(ISNUMBER(FIND("Estoque - Colhedoras",C261)),"Colhedoras",IF(ISNUMBER(FIND("Caldeiraria",C261)),"Caldeiraria",IF(ISNUMBER(FIND("Borracharia",C261)),"Borracharia",IF(ISNUMBER(FIND("Lubrificação",C261)),"Lubrificação",
IF(ISNUMBER(FIND("Estoque - Carregadeiras",C261)),"Carregadeiras",IF(ISNUMBER(FIND("Estoque - Veic. Leves",C261)),"Veic. Leves",
IF(ISNUMBER(FIND("Estoque - Caminhões",C261)),"Caminhões",IF(ISNUMBER(FIND("Estoque - Transbordos",C261)),"Transbordos",
IF(ISNUMBER(FIND("Estoque - Tratores",C261)),"Tratores",
IF(ISNUMBER(FIND("Estoque - Máquinas pesadas",C261)),"Máquinas pesadas",
IF(ISNUMBER(FIND("Estoque - Reboques",C261)),"Reboques",
IF(C261="Estoque","Estoque",
IF(AND(ISNUMBER(C261),C261&gt;1000,C261&lt;2000),"Caminhões",
IF(AND(ISNUMBER(C261),C261&gt;2000,C261&lt;3000),"Tratores",
IF(AND(ISNUMBER(C261),C261&gt;3000,C261&lt;4000),"Carregadeiras",
IF(AND(ISNUMBER(C261),C261&gt;4000,C261&lt;5000),"Máquinas pesadas",
IF(AND(ISNUMBER(C261),C261&gt;5000,C261&lt;6000),"Colhedoras",
IF(AND(ISNUMBER(C261),C261&gt;7000,C261&lt;8000),"Irrigação",
IF(AND(ISNUMBER(C261),C261&gt;8000,C261&lt;9000),"Reboques",IF(AND(ISNUMBER(C261),C261&gt;0,C261&lt;1000),"Veic. Leves","")))))))))))))))))))))</f>
        <v>Tratores</v>
      </c>
      <c r="B261" s="111"/>
      <c r="C261" s="144">
        <v>2024</v>
      </c>
      <c r="D261" s="144">
        <v>13574</v>
      </c>
      <c r="E261" s="145" t="s">
        <v>1161</v>
      </c>
      <c r="F261" s="101" t="str">
        <f>IF(ISBLANK(K261), "Apenas Solicitação", "Tem OC")</f>
        <v>Tem OC</v>
      </c>
      <c r="G261" s="143">
        <v>2</v>
      </c>
      <c r="H261" s="113">
        <f>G261-I261</f>
        <v>0</v>
      </c>
      <c r="I261" s="113">
        <v>2</v>
      </c>
      <c r="J261" s="147">
        <v>45812</v>
      </c>
      <c r="K261" s="187">
        <v>45819</v>
      </c>
      <c r="L261" s="146" t="s">
        <v>20166</v>
      </c>
      <c r="M261" s="104" t="str">
        <f ca="1">IF(OR(N261="", N261=0), "", IF(N261&gt;TODAY(), "No prazo", "Atrasado"))</f>
        <v>Atrasado</v>
      </c>
      <c r="N261" s="104">
        <f>IFERROR(K261 + VALUE(LEFT(L261, FIND(" ", L261) - 1)), "")</f>
        <v>45823</v>
      </c>
      <c r="O261" s="105">
        <f>IF(_xlfn.DAYS(K261,J261)&lt;0, "Aguardando OC", _xlfn.DAYS(K261,J261))</f>
        <v>7</v>
      </c>
      <c r="P261" s="200">
        <v>405827</v>
      </c>
      <c r="Q261" s="55"/>
      <c r="R261" s="200">
        <v>168951</v>
      </c>
      <c r="S261" s="143">
        <v>221</v>
      </c>
      <c r="T261" s="65" t="s">
        <v>1029</v>
      </c>
      <c r="U261" s="164">
        <v>28.2</v>
      </c>
      <c r="V261" s="143">
        <v>3465</v>
      </c>
      <c r="W261" s="117" t="str">
        <f>IFERROR(VLOOKUP(V261, Fornecedores!A:C, 3, FALSE), "")</f>
        <v>MAQNELSON AGRICOLA L</v>
      </c>
      <c r="X261" s="105" t="str">
        <f>IFERROR(VLOOKUP(V261, Fornecedores!A:E, 5, FALSE), "")</f>
        <v>Itumbiara</v>
      </c>
      <c r="Y261" s="105" t="str">
        <f>IFERROR(VLOOKUP(V261, Fornecedores!A:F, 6, FALSE), "")</f>
        <v>GO</v>
      </c>
      <c r="Z261" s="101" t="str">
        <f>IF(H261=0, "Pedido entregue!", "Pendente")</f>
        <v>Pedido entregue!</v>
      </c>
      <c r="AA261" s="119"/>
      <c r="AB261" s="132" t="str">
        <f>IF(Z261="Pedido Entregue!", IF(AA261=1, "Retirado do Almoxarifado", IF(AA261=2, "Material devolvido", "Aguardando retirada")), IF(Z261="Pendente", "Entrega pendente", ""))</f>
        <v>Aguardando retirada</v>
      </c>
      <c r="AC261" s="18">
        <v>1</v>
      </c>
      <c r="AD261" s="18">
        <f>AC261/SUMIF($P:$P,P261,$AC:$AC)</f>
        <v>1</v>
      </c>
      <c r="AE261" s="18">
        <f>IF(R261=0,0,AC261/SUMIF($R:$R,R261,$AC:$AC))</f>
        <v>4.1666666666666664E-2</v>
      </c>
      <c r="AF261" s="18">
        <f>IF(R261=0,1,0)</f>
        <v>0</v>
      </c>
      <c r="AH261" t="str">
        <f>TEXT(J261,"MMMM")</f>
        <v>junho</v>
      </c>
    </row>
    <row r="262" spans="1:34" ht="12.75" customHeight="1" x14ac:dyDescent="0.25">
      <c r="A262" s="90" t="str">
        <f>IF(C262="Oficina Diversos","Oficina Geral",
IF(ISNUMBER(FIND("Estoque - Colhedoras",C262)),"Colhedoras",IF(ISNUMBER(FIND("Caldeiraria",C262)),"Caldeiraria",IF(ISNUMBER(FIND("Borracharia",C262)),"Borracharia",IF(ISNUMBER(FIND("Lubrificação",C262)),"Lubrificação",
IF(ISNUMBER(FIND("Estoque - Carregadeiras",C262)),"Carregadeiras",IF(ISNUMBER(FIND("Estoque - Veic. Leves",C262)),"Veic. Leves",
IF(ISNUMBER(FIND("Estoque - Caminhões",C262)),"Caminhões",IF(ISNUMBER(FIND("Estoque - Transbordos",C262)),"Transbordos",
IF(ISNUMBER(FIND("Estoque - Tratores",C262)),"Tratores",
IF(ISNUMBER(FIND("Estoque - Máquinas pesadas",C262)),"Máquinas pesadas",
IF(ISNUMBER(FIND("Estoque - Reboques",C262)),"Reboques",
IF(C262="Estoque","Estoque",
IF(AND(ISNUMBER(C262),C262&gt;1000,C262&lt;2000),"Caminhões",
IF(AND(ISNUMBER(C262),C262&gt;2000,C262&lt;3000),"Tratores",
IF(AND(ISNUMBER(C262),C262&gt;3000,C262&lt;4000),"Carregadeiras",
IF(AND(ISNUMBER(C262),C262&gt;4000,C262&lt;5000),"Máquinas pesadas",
IF(AND(ISNUMBER(C262),C262&gt;5000,C262&lt;6000),"Colhedoras",
IF(AND(ISNUMBER(C262),C262&gt;7000,C262&lt;8000),"Irrigação",
IF(AND(ISNUMBER(C262),C262&gt;8000,C262&lt;9000),"Reboques",IF(AND(ISNUMBER(C262),C262&gt;0,C262&lt;1000),"Veic. Leves","")))))))))))))))))))))</f>
        <v>Caminhões</v>
      </c>
      <c r="B262" s="111"/>
      <c r="C262" s="171">
        <v>1020</v>
      </c>
      <c r="D262" s="170">
        <v>13916</v>
      </c>
      <c r="E262" s="173" t="s">
        <v>20432</v>
      </c>
      <c r="F262" s="101" t="str">
        <f>IF(ISBLANK(K262), "Apenas Solicitação", "Tem OC")</f>
        <v>Tem OC</v>
      </c>
      <c r="G262" s="170">
        <v>1</v>
      </c>
      <c r="H262" s="113">
        <f>G262-I262</f>
        <v>1</v>
      </c>
      <c r="I262" s="113"/>
      <c r="J262" s="174">
        <v>45852</v>
      </c>
      <c r="K262" s="174">
        <v>45857</v>
      </c>
      <c r="L262" s="173" t="s">
        <v>20152</v>
      </c>
      <c r="M262" s="104" t="str">
        <f ca="1">IF(OR(N262="", N262=0), "", IF(N262&gt;TODAY(), "No prazo", "Atrasado"))</f>
        <v>Atrasado</v>
      </c>
      <c r="N262" s="104">
        <f>IFERROR(K262 + VALUE(LEFT(L262, FIND(" ", L262) - 1)), "")</f>
        <v>45858</v>
      </c>
      <c r="O262" s="105">
        <f>IF(_xlfn.DAYS(K262,J262)&lt;0, "Aguardando OC", _xlfn.DAYS(K262,J262))</f>
        <v>5</v>
      </c>
      <c r="P262" s="212">
        <v>411606</v>
      </c>
      <c r="Q262" s="55"/>
      <c r="R262" s="212">
        <v>171161</v>
      </c>
      <c r="S262" s="2">
        <v>221</v>
      </c>
      <c r="T262" s="65" t="s">
        <v>1029</v>
      </c>
      <c r="U262" s="170">
        <v>280.2</v>
      </c>
      <c r="V262" s="170">
        <v>2097</v>
      </c>
      <c r="W262" s="117" t="str">
        <f>IFERROR(VLOOKUP(V262, Fornecedores!A:C, 3, FALSE), "")</f>
        <v xml:space="preserve">CAUPECAS            </v>
      </c>
      <c r="X262" s="105" t="str">
        <f>IFERROR(VLOOKUP(V262, Fornecedores!A:E, 5, FALSE), "")</f>
        <v>Recife</v>
      </c>
      <c r="Y262" s="105" t="str">
        <f>IFERROR(VLOOKUP(V262, Fornecedores!A:F, 6, FALSE), "")</f>
        <v>PE</v>
      </c>
      <c r="Z262" s="101" t="str">
        <f>IF(H262=0, "Pedido entregue!", "Pendente")</f>
        <v>Pendente</v>
      </c>
      <c r="AA262" s="119"/>
      <c r="AB262" s="132" t="str">
        <f>IF(Z262="Pedido Entregue!", IF(AA262=1, "Retirado do Almoxarifado", IF(AA262=2, "Material devolvido", "Aguardando retirada")), IF(Z262="Pendente", "Entrega pendente", ""))</f>
        <v>Entrega pendente</v>
      </c>
      <c r="AC262" s="18">
        <v>1</v>
      </c>
      <c r="AD262" s="18">
        <f>AC262/SUMIF($P:$P,P262,$AC:$AC)</f>
        <v>1</v>
      </c>
      <c r="AE262" s="18">
        <f>IF(R262=0,0,AC262/SUMIF($R:$R,R262,$AC:$AC))</f>
        <v>0.1111111111111111</v>
      </c>
      <c r="AF262" s="18">
        <f>IF(R262=0,1,0)</f>
        <v>0</v>
      </c>
      <c r="AH262" t="str">
        <f>TEXT(J262,"MMMM")</f>
        <v>julho</v>
      </c>
    </row>
    <row r="263" spans="1:34" ht="12.75" customHeight="1" x14ac:dyDescent="0.25">
      <c r="A263" s="90" t="str">
        <f>IF(C263="Oficina Diversos","Oficina Geral",
IF(ISNUMBER(FIND("Estoque - Colhedoras",C263)),"Colhedoras",IF(ISNUMBER(FIND("Caldeiraria",C263)),"Caldeiraria",IF(ISNUMBER(FIND("Borracharia",C263)),"Borracharia",IF(ISNUMBER(FIND("Lubrificação",C263)),"Lubrificação",
IF(ISNUMBER(FIND("Estoque - Carregadeiras",C263)),"Carregadeiras",IF(ISNUMBER(FIND("Estoque - Veic. Leves",C263)),"Veic. Leves",
IF(ISNUMBER(FIND("Estoque - Caminhões",C263)),"Caminhões",IF(ISNUMBER(FIND("Estoque - Transbordos",C263)),"Transbordos",
IF(ISNUMBER(FIND("Estoque - Tratores",C263)),"Tratores",
IF(ISNUMBER(FIND("Estoque - Máquinas pesadas",C263)),"Máquinas pesadas",
IF(ISNUMBER(FIND("Estoque - Reboques",C263)),"Reboques",
IF(C263="Estoque","Estoque",
IF(AND(ISNUMBER(C263),C263&gt;1000,C263&lt;2000),"Caminhões",
IF(AND(ISNUMBER(C263),C263&gt;2000,C263&lt;3000),"Tratores",
IF(AND(ISNUMBER(C263),C263&gt;3000,C263&lt;4000),"Carregadeiras",
IF(AND(ISNUMBER(C263),C263&gt;4000,C263&lt;5000),"Máquinas pesadas",
IF(AND(ISNUMBER(C263),C263&gt;5000,C263&lt;6000),"Colhedoras",
IF(AND(ISNUMBER(C263),C263&gt;7000,C263&lt;8000),"Irrigação",
IF(AND(ISNUMBER(C263),C263&gt;8000,C263&lt;9000),"Reboques",IF(AND(ISNUMBER(C263),C263&gt;0,C263&lt;1000),"Veic. Leves","")))))))))))))))))))))</f>
        <v>Caminhões</v>
      </c>
      <c r="B263" s="111"/>
      <c r="C263" s="171">
        <v>1021</v>
      </c>
      <c r="D263" s="170">
        <v>13916</v>
      </c>
      <c r="E263" s="173" t="s">
        <v>20432</v>
      </c>
      <c r="F263" s="101" t="str">
        <f>IF(ISBLANK(K263), "Apenas Solicitação", "Tem OC")</f>
        <v>Tem OC</v>
      </c>
      <c r="G263" s="170">
        <v>1</v>
      </c>
      <c r="H263" s="113">
        <f>G263-I263</f>
        <v>1</v>
      </c>
      <c r="I263" s="113"/>
      <c r="J263" s="174">
        <v>45852</v>
      </c>
      <c r="K263" s="174">
        <v>45857</v>
      </c>
      <c r="L263" s="173" t="s">
        <v>20152</v>
      </c>
      <c r="M263" s="104" t="str">
        <f ca="1">IF(OR(N263="", N263=0), "", IF(N263&gt;TODAY(), "No prazo", "Atrasado"))</f>
        <v>Atrasado</v>
      </c>
      <c r="N263" s="104">
        <f>IFERROR(K263 + VALUE(LEFT(L263, FIND(" ", L263) - 1)), "")</f>
        <v>45858</v>
      </c>
      <c r="O263" s="105">
        <f>IF(_xlfn.DAYS(K263,J263)&lt;0, "Aguardando OC", _xlfn.DAYS(K263,J263))</f>
        <v>5</v>
      </c>
      <c r="P263" s="212">
        <v>411628</v>
      </c>
      <c r="Q263" s="55"/>
      <c r="R263" s="212">
        <v>171161</v>
      </c>
      <c r="S263" s="2">
        <v>221</v>
      </c>
      <c r="T263" s="65" t="s">
        <v>1029</v>
      </c>
      <c r="U263" s="170">
        <v>280.2</v>
      </c>
      <c r="V263" s="170">
        <v>2097</v>
      </c>
      <c r="W263" s="117" t="str">
        <f>IFERROR(VLOOKUP(V263, Fornecedores!A:C, 3, FALSE), "")</f>
        <v xml:space="preserve">CAUPECAS            </v>
      </c>
      <c r="X263" s="105" t="str">
        <f>IFERROR(VLOOKUP(V263, Fornecedores!A:E, 5, FALSE), "")</f>
        <v>Recife</v>
      </c>
      <c r="Y263" s="105" t="str">
        <f>IFERROR(VLOOKUP(V263, Fornecedores!A:F, 6, FALSE), "")</f>
        <v>PE</v>
      </c>
      <c r="Z263" s="101" t="str">
        <f>IF(H263=0, "Pedido entregue!", "Pendente")</f>
        <v>Pendente</v>
      </c>
      <c r="AA263" s="119"/>
      <c r="AB263" s="132" t="str">
        <f>IF(Z263="Pedido Entregue!", IF(AA263=1, "Retirado do Almoxarifado", IF(AA263=2, "Material devolvido", "Aguardando retirada")), IF(Z263="Pendente", "Entrega pendente", ""))</f>
        <v>Entrega pendente</v>
      </c>
      <c r="AC263" s="18">
        <v>1</v>
      </c>
      <c r="AD263" s="18">
        <f>AC263/SUMIF($P:$P,P263,$AC:$AC)</f>
        <v>1</v>
      </c>
      <c r="AE263" s="18">
        <f>IF(R263=0,0,AC263/SUMIF($R:$R,R263,$AC:$AC))</f>
        <v>0.1111111111111111</v>
      </c>
      <c r="AF263" s="18">
        <f>IF(R263=0,1,0)</f>
        <v>0</v>
      </c>
      <c r="AH263" t="str">
        <f>TEXT(J263,"MMMM")</f>
        <v>julho</v>
      </c>
    </row>
    <row r="264" spans="1:34" ht="12.75" customHeight="1" x14ac:dyDescent="0.25">
      <c r="A264" s="90" t="str">
        <f>IF(C264="Oficina Diversos","Oficina Geral",
IF(ISNUMBER(FIND("Estoque - Colhedoras",C264)),"Colhedoras",IF(ISNUMBER(FIND("Caldeiraria",C264)),"Caldeiraria",IF(ISNUMBER(FIND("Borracharia",C264)),"Borracharia",IF(ISNUMBER(FIND("Lubrificação",C264)),"Lubrificação",
IF(ISNUMBER(FIND("Estoque - Carregadeiras",C264)),"Carregadeiras",IF(ISNUMBER(FIND("Estoque - Veic. Leves",C264)),"Veic. Leves",
IF(ISNUMBER(FIND("Estoque - Caminhões",C264)),"Caminhões",IF(ISNUMBER(FIND("Estoque - Transbordos",C264)),"Transbordos",
IF(ISNUMBER(FIND("Estoque - Tratores",C264)),"Tratores",
IF(ISNUMBER(FIND("Estoque - Máquinas pesadas",C264)),"Máquinas pesadas",
IF(ISNUMBER(FIND("Estoque - Reboques",C264)),"Reboques",
IF(C264="Estoque","Estoque",
IF(AND(ISNUMBER(C264),C264&gt;1000,C264&lt;2000),"Caminhões",
IF(AND(ISNUMBER(C264),C264&gt;2000,C264&lt;3000),"Tratores",
IF(AND(ISNUMBER(C264),C264&gt;3000,C264&lt;4000),"Carregadeiras",
IF(AND(ISNUMBER(C264),C264&gt;4000,C264&lt;5000),"Máquinas pesadas",
IF(AND(ISNUMBER(C264),C264&gt;5000,C264&lt;6000),"Colhedoras",
IF(AND(ISNUMBER(C264),C264&gt;7000,C264&lt;8000),"Irrigação",
IF(AND(ISNUMBER(C264),C264&gt;8000,C264&lt;9000),"Reboques",IF(AND(ISNUMBER(C264),C264&gt;0,C264&lt;1000),"Veic. Leves","")))))))))))))))))))))</f>
        <v>Caminhões</v>
      </c>
      <c r="B264" s="111"/>
      <c r="C264" s="140">
        <v>1023</v>
      </c>
      <c r="D264" s="139">
        <v>13916</v>
      </c>
      <c r="E264" s="141" t="s">
        <v>20432</v>
      </c>
      <c r="F264" s="101" t="str">
        <f>IF(ISBLANK(K264), "Apenas Solicitação", "Tem OC")</f>
        <v>Apenas Solicitação</v>
      </c>
      <c r="G264" s="139">
        <v>1</v>
      </c>
      <c r="H264" s="113">
        <f>G264-I264</f>
        <v>1</v>
      </c>
      <c r="I264" s="113"/>
      <c r="J264" s="142">
        <v>45821</v>
      </c>
      <c r="K264" s="199"/>
      <c r="L264" s="141"/>
      <c r="M264" s="104" t="str">
        <f ca="1">IF(OR(N264="", N264=0), "", IF(N264&gt;TODAY(), "No prazo", "Atrasado"))</f>
        <v/>
      </c>
      <c r="N264" s="104" t="str">
        <f>IFERROR(K264 + VALUE(LEFT(L264, FIND(" ", L264) - 1)), "")</f>
        <v/>
      </c>
      <c r="O264" s="105" t="str">
        <f>IF(_xlfn.DAYS(K264,J264)&lt;0, "Aguardando OC", _xlfn.DAYS(K264,J264))</f>
        <v>Aguardando OC</v>
      </c>
      <c r="P264" s="199">
        <v>407554</v>
      </c>
      <c r="Q264" s="55"/>
      <c r="R264" s="199">
        <v>0</v>
      </c>
      <c r="S264" s="139">
        <v>221</v>
      </c>
      <c r="T264" s="65" t="s">
        <v>1029</v>
      </c>
      <c r="U264" s="165">
        <v>253.51</v>
      </c>
      <c r="V264" s="139"/>
      <c r="W264" s="117" t="str">
        <f>IFERROR(VLOOKUP(V264, Fornecedores!A:C, 3, FALSE), "")</f>
        <v/>
      </c>
      <c r="X264" s="105" t="str">
        <f>IFERROR(VLOOKUP(V264, Fornecedores!A:E, 5, FALSE), "")</f>
        <v/>
      </c>
      <c r="Y264" s="105" t="str">
        <f>IFERROR(VLOOKUP(V264, Fornecedores!A:F, 6, FALSE), "")</f>
        <v/>
      </c>
      <c r="Z264" s="101" t="str">
        <f>IF(H264=0, "Pedido entregue!", "Pendente")</f>
        <v>Pendente</v>
      </c>
      <c r="AA264" s="119"/>
      <c r="AB264" s="132" t="str">
        <f>IF(Z264="Pedido Entregue!", IF(AA264=1, "Retirado do Almoxarifado", IF(AA264=2, "Material devolvido", "Aguardando retirada")), IF(Z264="Pendente", "Entrega pendente", ""))</f>
        <v>Entrega pendente</v>
      </c>
      <c r="AC264" s="18">
        <v>1</v>
      </c>
      <c r="AD264" s="18">
        <f>AC264/SUMIF($P:$P,P264,$AC:$AC)</f>
        <v>1</v>
      </c>
      <c r="AE264" s="18">
        <f>IF(R264=0,0,AC264/SUMIF($R:$R,R264,$AC:$AC))</f>
        <v>0</v>
      </c>
      <c r="AF264" s="18">
        <f>IF(R264=0,1,0)</f>
        <v>1</v>
      </c>
      <c r="AH264" t="str">
        <f>TEXT(J264,"MMMM")</f>
        <v>junho</v>
      </c>
    </row>
    <row r="265" spans="1:34" ht="12.75" customHeight="1" x14ac:dyDescent="0.25">
      <c r="A265" s="90" t="str">
        <f>IF(C265="Oficina Diversos","Oficina Geral",
IF(ISNUMBER(FIND("Estoque - Colhedoras",C265)),"Colhedoras",IF(ISNUMBER(FIND("Caldeiraria",C265)),"Caldeiraria",IF(ISNUMBER(FIND("Borracharia",C265)),"Borracharia",IF(ISNUMBER(FIND("Lubrificação",C265)),"Lubrificação",
IF(ISNUMBER(FIND("Estoque - Carregadeiras",C265)),"Carregadeiras",IF(ISNUMBER(FIND("Estoque - Veic. Leves",C265)),"Veic. Leves",
IF(ISNUMBER(FIND("Estoque - Caminhões",C265)),"Caminhões",IF(ISNUMBER(FIND("Estoque - Transbordos",C265)),"Transbordos",
IF(ISNUMBER(FIND("Estoque - Tratores",C265)),"Tratores",
IF(ISNUMBER(FIND("Estoque - Máquinas pesadas",C265)),"Máquinas pesadas",
IF(ISNUMBER(FIND("Estoque - Reboques",C265)),"Reboques",
IF(C265="Estoque","Estoque",
IF(AND(ISNUMBER(C265),C265&gt;1000,C265&lt;2000),"Caminhões",
IF(AND(ISNUMBER(C265),C265&gt;2000,C265&lt;3000),"Tratores",
IF(AND(ISNUMBER(C265),C265&gt;3000,C265&lt;4000),"Carregadeiras",
IF(AND(ISNUMBER(C265),C265&gt;4000,C265&lt;5000),"Máquinas pesadas",
IF(AND(ISNUMBER(C265),C265&gt;5000,C265&lt;6000),"Colhedoras",
IF(AND(ISNUMBER(C265),C265&gt;7000,C265&lt;8000),"Irrigação",
IF(AND(ISNUMBER(C265),C265&gt;8000,C265&lt;9000),"Reboques",IF(AND(ISNUMBER(C265),C265&gt;0,C265&lt;1000),"Veic. Leves","")))))))))))))))))))))</f>
        <v>Caminhões</v>
      </c>
      <c r="B265" s="111"/>
      <c r="C265" s="171">
        <v>1022</v>
      </c>
      <c r="D265" s="170">
        <v>13916</v>
      </c>
      <c r="E265" s="173" t="s">
        <v>20432</v>
      </c>
      <c r="F265" s="101" t="str">
        <f>IF(ISBLANK(K265), "Apenas Solicitação", "Tem OC")</f>
        <v>Apenas Solicitação</v>
      </c>
      <c r="G265" s="170">
        <v>1</v>
      </c>
      <c r="H265" s="113">
        <f>G265-I265</f>
        <v>1</v>
      </c>
      <c r="I265" s="113"/>
      <c r="J265" s="174">
        <v>45857</v>
      </c>
      <c r="K265" s="173"/>
      <c r="L265" s="173"/>
      <c r="M265" s="104" t="str">
        <f ca="1">IF(OR(N265="", N265=0), "", IF(N265&gt;TODAY(), "No prazo", "Atrasado"))</f>
        <v/>
      </c>
      <c r="N265" s="104" t="str">
        <f>IFERROR(K265 + VALUE(LEFT(L265, FIND(" ", L265) - 1)), "")</f>
        <v/>
      </c>
      <c r="O265" s="105" t="str">
        <f>IF(_xlfn.DAYS(K265,J265)&lt;0, "Aguardando OC", _xlfn.DAYS(K265,J265))</f>
        <v>Aguardando OC</v>
      </c>
      <c r="P265" s="170">
        <v>412481</v>
      </c>
      <c r="Q265" s="55"/>
      <c r="R265" s="170">
        <v>0</v>
      </c>
      <c r="S265" s="2">
        <v>221</v>
      </c>
      <c r="T265" s="65" t="s">
        <v>1029</v>
      </c>
      <c r="U265" s="170">
        <v>280.2</v>
      </c>
      <c r="V265" s="170"/>
      <c r="W265" s="117" t="str">
        <f>IFERROR(VLOOKUP(V265, Fornecedores!A:C, 3, FALSE), "")</f>
        <v/>
      </c>
      <c r="X265" s="105" t="str">
        <f>IFERROR(VLOOKUP(V265, Fornecedores!A:E, 5, FALSE), "")</f>
        <v/>
      </c>
      <c r="Y265" s="105" t="str">
        <f>IFERROR(VLOOKUP(V265, Fornecedores!A:F, 6, FALSE), "")</f>
        <v/>
      </c>
      <c r="Z265" s="101" t="str">
        <f>IF(H265=0, "Pedido entregue!", "Pendente")</f>
        <v>Pendente</v>
      </c>
      <c r="AA265" s="119"/>
      <c r="AB265" s="132" t="str">
        <f>IF(Z265="Pedido Entregue!", IF(AA265=1, "Retirado do Almoxarifado", IF(AA265=2, "Material devolvido", "Aguardando retirada")), IF(Z265="Pendente", "Entrega pendente", ""))</f>
        <v>Entrega pendente</v>
      </c>
      <c r="AC265" s="18">
        <v>1</v>
      </c>
      <c r="AD265" s="18">
        <f>AC265/SUMIF($P:$P,P265,$AC:$AC)</f>
        <v>1</v>
      </c>
      <c r="AE265" s="18">
        <f>IF(R265=0,0,AC265/SUMIF($R:$R,R265,$AC:$AC))</f>
        <v>0</v>
      </c>
      <c r="AF265" s="18">
        <f>IF(R265=0,1,0)</f>
        <v>1</v>
      </c>
      <c r="AH265" t="str">
        <f>TEXT(J265,"MMMM")</f>
        <v>julho</v>
      </c>
    </row>
    <row r="266" spans="1:34" ht="12.75" customHeight="1" x14ac:dyDescent="0.25">
      <c r="A266" s="90" t="str">
        <f>IF(C266="Oficina Diversos","Oficina Geral",
IF(ISNUMBER(FIND("Estoque - Colhedoras",C266)),"Colhedoras",IF(ISNUMBER(FIND("Caldeiraria",C266)),"Caldeiraria",IF(ISNUMBER(FIND("Borracharia",C266)),"Borracharia",IF(ISNUMBER(FIND("Lubrificação",C266)),"Lubrificação",
IF(ISNUMBER(FIND("Estoque - Carregadeiras",C266)),"Carregadeiras",IF(ISNUMBER(FIND("Estoque - Veic. Leves",C266)),"Veic. Leves",
IF(ISNUMBER(FIND("Estoque - Caminhões",C266)),"Caminhões",IF(ISNUMBER(FIND("Estoque - Transbordos",C266)),"Transbordos",
IF(ISNUMBER(FIND("Estoque - Tratores",C266)),"Tratores",
IF(ISNUMBER(FIND("Estoque - Máquinas pesadas",C266)),"Máquinas pesadas",
IF(ISNUMBER(FIND("Estoque - Reboques",C266)),"Reboques",
IF(C266="Estoque","Estoque",
IF(AND(ISNUMBER(C266),C266&gt;1000,C266&lt;2000),"Caminhões",
IF(AND(ISNUMBER(C266),C266&gt;2000,C266&lt;3000),"Tratores",
IF(AND(ISNUMBER(C266),C266&gt;3000,C266&lt;4000),"Carregadeiras",
IF(AND(ISNUMBER(C266),C266&gt;4000,C266&lt;5000),"Máquinas pesadas",
IF(AND(ISNUMBER(C266),C266&gt;5000,C266&lt;6000),"Colhedoras",
IF(AND(ISNUMBER(C266),C266&gt;7000,C266&lt;8000),"Irrigação",
IF(AND(ISNUMBER(C266),C266&gt;8000,C266&lt;9000),"Reboques",IF(AND(ISNUMBER(C266),C266&gt;0,C266&lt;1000),"Veic. Leves","")))))))))))))))))))))</f>
        <v>Caminhões</v>
      </c>
      <c r="B266" s="111"/>
      <c r="C266" s="171">
        <v>1020</v>
      </c>
      <c r="D266" s="170">
        <v>13917</v>
      </c>
      <c r="E266" s="173" t="s">
        <v>20433</v>
      </c>
      <c r="F266" s="101" t="str">
        <f>IF(ISBLANK(K266), "Apenas Solicitação", "Tem OC")</f>
        <v>Tem OC</v>
      </c>
      <c r="G266" s="170">
        <v>1</v>
      </c>
      <c r="H266" s="113">
        <f>G266-I266</f>
        <v>1</v>
      </c>
      <c r="I266" s="113"/>
      <c r="J266" s="174">
        <v>45852</v>
      </c>
      <c r="K266" s="174">
        <v>45857</v>
      </c>
      <c r="L266" s="173" t="s">
        <v>20152</v>
      </c>
      <c r="M266" s="104" t="str">
        <f ca="1">IF(OR(N266="", N266=0), "", IF(N266&gt;TODAY(), "No prazo", "Atrasado"))</f>
        <v>Atrasado</v>
      </c>
      <c r="N266" s="104">
        <f>IFERROR(K266 + VALUE(LEFT(L266, FIND(" ", L266) - 1)), "")</f>
        <v>45858</v>
      </c>
      <c r="O266" s="105">
        <f>IF(_xlfn.DAYS(K266,J266)&lt;0, "Aguardando OC", _xlfn.DAYS(K266,J266))</f>
        <v>5</v>
      </c>
      <c r="P266" s="212">
        <v>411607</v>
      </c>
      <c r="Q266" s="55"/>
      <c r="R266" s="212">
        <v>171161</v>
      </c>
      <c r="S266" s="2">
        <v>221</v>
      </c>
      <c r="T266" s="65" t="s">
        <v>1029</v>
      </c>
      <c r="U266" s="170">
        <v>274.36</v>
      </c>
      <c r="V266" s="170">
        <v>2097</v>
      </c>
      <c r="W266" s="117" t="str">
        <f>IFERROR(VLOOKUP(V266, Fornecedores!A:C, 3, FALSE), "")</f>
        <v xml:space="preserve">CAUPECAS            </v>
      </c>
      <c r="X266" s="105" t="str">
        <f>IFERROR(VLOOKUP(V266, Fornecedores!A:E, 5, FALSE), "")</f>
        <v>Recife</v>
      </c>
      <c r="Y266" s="105" t="str">
        <f>IFERROR(VLOOKUP(V266, Fornecedores!A:F, 6, FALSE), "")</f>
        <v>PE</v>
      </c>
      <c r="Z266" s="101" t="str">
        <f>IF(H266=0, "Pedido entregue!", "Pendente")</f>
        <v>Pendente</v>
      </c>
      <c r="AA266" s="119"/>
      <c r="AB266" s="132" t="str">
        <f>IF(Z266="Pedido Entregue!", IF(AA266=1, "Retirado do Almoxarifado", IF(AA266=2, "Material devolvido", "Aguardando retirada")), IF(Z266="Pendente", "Entrega pendente", ""))</f>
        <v>Entrega pendente</v>
      </c>
      <c r="AC266" s="18">
        <v>1</v>
      </c>
      <c r="AD266" s="18">
        <f>AC266/SUMIF($P:$P,P266,$AC:$AC)</f>
        <v>1</v>
      </c>
      <c r="AE266" s="18">
        <f>IF(R266=0,0,AC266/SUMIF($R:$R,R266,$AC:$AC))</f>
        <v>0.1111111111111111</v>
      </c>
      <c r="AF266" s="18">
        <f>IF(R266=0,1,0)</f>
        <v>0</v>
      </c>
      <c r="AH266" t="str">
        <f>TEXT(J266,"MMMM")</f>
        <v>julho</v>
      </c>
    </row>
    <row r="267" spans="1:34" ht="12.75" customHeight="1" x14ac:dyDescent="0.25">
      <c r="A267" s="90" t="str">
        <f>IF(C267="Oficina Diversos","Oficina Geral",
IF(ISNUMBER(FIND("Estoque - Colhedoras",C267)),"Colhedoras",IF(ISNUMBER(FIND("Caldeiraria",C267)),"Caldeiraria",IF(ISNUMBER(FIND("Borracharia",C267)),"Borracharia",IF(ISNUMBER(FIND("Lubrificação",C267)),"Lubrificação",
IF(ISNUMBER(FIND("Estoque - Carregadeiras",C267)),"Carregadeiras",IF(ISNUMBER(FIND("Estoque - Veic. Leves",C267)),"Veic. Leves",
IF(ISNUMBER(FIND("Estoque - Caminhões",C267)),"Caminhões",IF(ISNUMBER(FIND("Estoque - Transbordos",C267)),"Transbordos",
IF(ISNUMBER(FIND("Estoque - Tratores",C267)),"Tratores",
IF(ISNUMBER(FIND("Estoque - Máquinas pesadas",C267)),"Máquinas pesadas",
IF(ISNUMBER(FIND("Estoque - Reboques",C267)),"Reboques",
IF(C267="Estoque","Estoque",
IF(AND(ISNUMBER(C267),C267&gt;1000,C267&lt;2000),"Caminhões",
IF(AND(ISNUMBER(C267),C267&gt;2000,C267&lt;3000),"Tratores",
IF(AND(ISNUMBER(C267),C267&gt;3000,C267&lt;4000),"Carregadeiras",
IF(AND(ISNUMBER(C267),C267&gt;4000,C267&lt;5000),"Máquinas pesadas",
IF(AND(ISNUMBER(C267),C267&gt;5000,C267&lt;6000),"Colhedoras",
IF(AND(ISNUMBER(C267),C267&gt;7000,C267&lt;8000),"Irrigação",
IF(AND(ISNUMBER(C267),C267&gt;8000,C267&lt;9000),"Reboques",IF(AND(ISNUMBER(C267),C267&gt;0,C267&lt;1000),"Veic. Leves","")))))))))))))))))))))</f>
        <v>Caminhões</v>
      </c>
      <c r="B267" s="111"/>
      <c r="C267" s="171">
        <v>1021</v>
      </c>
      <c r="D267" s="170">
        <v>13917</v>
      </c>
      <c r="E267" s="173" t="s">
        <v>20433</v>
      </c>
      <c r="F267" s="101" t="str">
        <f>IF(ISBLANK(K267), "Apenas Solicitação", "Tem OC")</f>
        <v>Tem OC</v>
      </c>
      <c r="G267" s="170">
        <v>1</v>
      </c>
      <c r="H267" s="113">
        <f>G267-I267</f>
        <v>1</v>
      </c>
      <c r="I267" s="113"/>
      <c r="J267" s="174">
        <v>45852</v>
      </c>
      <c r="K267" s="174">
        <v>45857</v>
      </c>
      <c r="L267" s="173" t="s">
        <v>20152</v>
      </c>
      <c r="M267" s="104" t="str">
        <f ca="1">IF(OR(N267="", N267=0), "", IF(N267&gt;TODAY(), "No prazo", "Atrasado"))</f>
        <v>Atrasado</v>
      </c>
      <c r="N267" s="104">
        <f>IFERROR(K267 + VALUE(LEFT(L267, FIND(" ", L267) - 1)), "")</f>
        <v>45858</v>
      </c>
      <c r="O267" s="105">
        <f>IF(_xlfn.DAYS(K267,J267)&lt;0, "Aguardando OC", _xlfn.DAYS(K267,J267))</f>
        <v>5</v>
      </c>
      <c r="P267" s="212">
        <v>411629</v>
      </c>
      <c r="Q267" s="55"/>
      <c r="R267" s="212">
        <v>171161</v>
      </c>
      <c r="S267" s="2">
        <v>221</v>
      </c>
      <c r="T267" s="65" t="s">
        <v>1029</v>
      </c>
      <c r="U267" s="170">
        <v>274.36</v>
      </c>
      <c r="V267" s="170">
        <v>2097</v>
      </c>
      <c r="W267" s="117" t="str">
        <f>IFERROR(VLOOKUP(V267, Fornecedores!A:C, 3, FALSE), "")</f>
        <v xml:space="preserve">CAUPECAS            </v>
      </c>
      <c r="X267" s="105" t="str">
        <f>IFERROR(VLOOKUP(V267, Fornecedores!A:E, 5, FALSE), "")</f>
        <v>Recife</v>
      </c>
      <c r="Y267" s="105" t="str">
        <f>IFERROR(VLOOKUP(V267, Fornecedores!A:F, 6, FALSE), "")</f>
        <v>PE</v>
      </c>
      <c r="Z267" s="101" t="str">
        <f>IF(H267=0, "Pedido entregue!", "Pendente")</f>
        <v>Pendente</v>
      </c>
      <c r="AA267" s="119"/>
      <c r="AB267" s="132" t="str">
        <f>IF(Z267="Pedido Entregue!", IF(AA267=1, "Retirado do Almoxarifado", IF(AA267=2, "Material devolvido", "Aguardando retirada")), IF(Z267="Pendente", "Entrega pendente", ""))</f>
        <v>Entrega pendente</v>
      </c>
      <c r="AC267" s="18">
        <v>1</v>
      </c>
      <c r="AD267" s="18">
        <f>AC267/SUMIF($P:$P,P267,$AC:$AC)</f>
        <v>1</v>
      </c>
      <c r="AE267" s="18">
        <f>IF(R267=0,0,AC267/SUMIF($R:$R,R267,$AC:$AC))</f>
        <v>0.1111111111111111</v>
      </c>
      <c r="AF267" s="18">
        <f>IF(R267=0,1,0)</f>
        <v>0</v>
      </c>
      <c r="AH267" t="str">
        <f>TEXT(J267,"MMMM")</f>
        <v>julho</v>
      </c>
    </row>
    <row r="268" spans="1:34" ht="12.75" customHeight="1" x14ac:dyDescent="0.25">
      <c r="A268" s="90" t="str">
        <f>IF(C268="Oficina Diversos","Oficina Geral",
IF(ISNUMBER(FIND("Estoque - Colhedoras",C268)),"Colhedoras",IF(ISNUMBER(FIND("Caldeiraria",C268)),"Caldeiraria",IF(ISNUMBER(FIND("Borracharia",C268)),"Borracharia",IF(ISNUMBER(FIND("Lubrificação",C268)),"Lubrificação",
IF(ISNUMBER(FIND("Estoque - Carregadeiras",C268)),"Carregadeiras",IF(ISNUMBER(FIND("Estoque - Veic. Leves",C268)),"Veic. Leves",
IF(ISNUMBER(FIND("Estoque - Caminhões",C268)),"Caminhões",IF(ISNUMBER(FIND("Estoque - Transbordos",C268)),"Transbordos",
IF(ISNUMBER(FIND("Estoque - Tratores",C268)),"Tratores",
IF(ISNUMBER(FIND("Estoque - Máquinas pesadas",C268)),"Máquinas pesadas",
IF(ISNUMBER(FIND("Estoque - Reboques",C268)),"Reboques",
IF(C268="Estoque","Estoque",
IF(AND(ISNUMBER(C268),C268&gt;1000,C268&lt;2000),"Caminhões",
IF(AND(ISNUMBER(C268),C268&gt;2000,C268&lt;3000),"Tratores",
IF(AND(ISNUMBER(C268),C268&gt;3000,C268&lt;4000),"Carregadeiras",
IF(AND(ISNUMBER(C268),C268&gt;4000,C268&lt;5000),"Máquinas pesadas",
IF(AND(ISNUMBER(C268),C268&gt;5000,C268&lt;6000),"Colhedoras",
IF(AND(ISNUMBER(C268),C268&gt;7000,C268&lt;8000),"Irrigação",
IF(AND(ISNUMBER(C268),C268&gt;8000,C268&lt;9000),"Reboques",IF(AND(ISNUMBER(C268),C268&gt;0,C268&lt;1000),"Veic. Leves","")))))))))))))))))))))</f>
        <v>Caminhões</v>
      </c>
      <c r="B268" s="210"/>
      <c r="C268" s="140">
        <v>1023</v>
      </c>
      <c r="D268" s="139">
        <v>13917</v>
      </c>
      <c r="E268" s="141" t="s">
        <v>20433</v>
      </c>
      <c r="F268" s="101" t="str">
        <f>IF(ISBLANK(K268), "Apenas Solicitação", "Tem OC")</f>
        <v>Apenas Solicitação</v>
      </c>
      <c r="G268" s="139">
        <v>1</v>
      </c>
      <c r="H268" s="113">
        <f>G268-I268</f>
        <v>1</v>
      </c>
      <c r="I268" s="113"/>
      <c r="J268" s="142">
        <v>45821</v>
      </c>
      <c r="K268" s="199"/>
      <c r="L268" s="141"/>
      <c r="M268" s="104" t="str">
        <f ca="1">IF(OR(N268="", N268=0), "", IF(N268&gt;TODAY(), "No prazo", "Atrasado"))</f>
        <v/>
      </c>
      <c r="N268" s="104" t="str">
        <f>IFERROR(K268 + VALUE(LEFT(L268, FIND(" ", L268) - 1)), "")</f>
        <v/>
      </c>
      <c r="O268" s="105" t="str">
        <f>IF(_xlfn.DAYS(K268,J268)&lt;0, "Aguardando OC", _xlfn.DAYS(K268,J268))</f>
        <v>Aguardando OC</v>
      </c>
      <c r="P268" s="199">
        <v>407553</v>
      </c>
      <c r="Q268" s="55"/>
      <c r="R268" s="199">
        <v>0</v>
      </c>
      <c r="S268" s="139">
        <v>221</v>
      </c>
      <c r="T268" s="65" t="s">
        <v>1029</v>
      </c>
      <c r="U268" s="165">
        <v>253.5</v>
      </c>
      <c r="V268" s="139"/>
      <c r="W268" s="117" t="str">
        <f>IFERROR(VLOOKUP(V268, Fornecedores!A:C, 3, FALSE), "")</f>
        <v/>
      </c>
      <c r="X268" s="105" t="str">
        <f>IFERROR(VLOOKUP(V268, Fornecedores!A:E, 5, FALSE), "")</f>
        <v/>
      </c>
      <c r="Y268" s="105" t="str">
        <f>IFERROR(VLOOKUP(V268, Fornecedores!A:F, 6, FALSE), "")</f>
        <v/>
      </c>
      <c r="Z268" s="101" t="str">
        <f>IF(H268=0, "Pedido entregue!", "Pendente")</f>
        <v>Pendente</v>
      </c>
      <c r="AA268" s="119"/>
      <c r="AB268" s="132" t="str">
        <f>IF(Z268="Pedido Entregue!", IF(AA268=1, "Retirado do Almoxarifado", IF(AA268=2, "Material devolvido", "Aguardando retirada")), IF(Z268="Pendente", "Entrega pendente", ""))</f>
        <v>Entrega pendente</v>
      </c>
      <c r="AC268" s="18">
        <v>1</v>
      </c>
      <c r="AD268" s="18">
        <f>AC268/SUMIF($P:$P,P268,$AC:$AC)</f>
        <v>1</v>
      </c>
      <c r="AE268" s="18">
        <f>IF(R268=0,0,AC268/SUMIF($R:$R,R268,$AC:$AC))</f>
        <v>0</v>
      </c>
      <c r="AF268" s="18">
        <f>IF(R268=0,1,0)</f>
        <v>1</v>
      </c>
      <c r="AH268" t="str">
        <f>TEXT(J268,"MMMM")</f>
        <v>junho</v>
      </c>
    </row>
    <row r="269" spans="1:34" ht="12.75" customHeight="1" x14ac:dyDescent="0.25">
      <c r="A269" s="90" t="str">
        <f>IF(C269="Oficina Diversos","Oficina Geral",
IF(ISNUMBER(FIND("Estoque - Colhedoras",C269)),"Colhedoras",IF(ISNUMBER(FIND("Caldeiraria",C269)),"Caldeiraria",IF(ISNUMBER(FIND("Borracharia",C269)),"Borracharia",IF(ISNUMBER(FIND("Lubrificação",C269)),"Lubrificação",
IF(ISNUMBER(FIND("Estoque - Carregadeiras",C269)),"Carregadeiras",IF(ISNUMBER(FIND("Estoque - Veic. Leves",C269)),"Veic. Leves",
IF(ISNUMBER(FIND("Estoque - Caminhões",C269)),"Caminhões",IF(ISNUMBER(FIND("Estoque - Transbordos",C269)),"Transbordos",
IF(ISNUMBER(FIND("Estoque - Tratores",C269)),"Tratores",
IF(ISNUMBER(FIND("Estoque - Máquinas pesadas",C269)),"Máquinas pesadas",
IF(ISNUMBER(FIND("Estoque - Reboques",C269)),"Reboques",
IF(C269="Estoque","Estoque",
IF(AND(ISNUMBER(C269),C269&gt;1000,C269&lt;2000),"Caminhões",
IF(AND(ISNUMBER(C269),C269&gt;2000,C269&lt;3000),"Tratores",
IF(AND(ISNUMBER(C269),C269&gt;3000,C269&lt;4000),"Carregadeiras",
IF(AND(ISNUMBER(C269),C269&gt;4000,C269&lt;5000),"Máquinas pesadas",
IF(AND(ISNUMBER(C269),C269&gt;5000,C269&lt;6000),"Colhedoras",
IF(AND(ISNUMBER(C269),C269&gt;7000,C269&lt;8000),"Irrigação",
IF(AND(ISNUMBER(C269),C269&gt;8000,C269&lt;9000),"Reboques",IF(AND(ISNUMBER(C269),C269&gt;0,C269&lt;1000),"Veic. Leves","")))))))))))))))))))))</f>
        <v>Caminhões</v>
      </c>
      <c r="B269" s="211"/>
      <c r="C269" s="171">
        <v>1022</v>
      </c>
      <c r="D269" s="170">
        <v>13917</v>
      </c>
      <c r="E269" s="173" t="s">
        <v>20433</v>
      </c>
      <c r="F269" s="101" t="str">
        <f>IF(ISBLANK(K269), "Apenas Solicitação", "Tem OC")</f>
        <v>Apenas Solicitação</v>
      </c>
      <c r="G269" s="170">
        <v>1</v>
      </c>
      <c r="H269" s="113">
        <f>G269-I269</f>
        <v>1</v>
      </c>
      <c r="I269" s="113"/>
      <c r="J269" s="174">
        <v>45857</v>
      </c>
      <c r="K269" s="173"/>
      <c r="L269" s="173"/>
      <c r="M269" s="104" t="str">
        <f ca="1">IF(OR(N269="", N269=0), "", IF(N269&gt;TODAY(), "No prazo", "Atrasado"))</f>
        <v/>
      </c>
      <c r="N269" s="104" t="str">
        <f>IFERROR(K269 + VALUE(LEFT(L269, FIND(" ", L269) - 1)), "")</f>
        <v/>
      </c>
      <c r="O269" s="105" t="str">
        <f>IF(_xlfn.DAYS(K269,J269)&lt;0, "Aguardando OC", _xlfn.DAYS(K269,J269))</f>
        <v>Aguardando OC</v>
      </c>
      <c r="P269" s="170">
        <v>412482</v>
      </c>
      <c r="Q269" s="55"/>
      <c r="R269" s="170">
        <v>0</v>
      </c>
      <c r="S269" s="2">
        <v>221</v>
      </c>
      <c r="T269" s="65" t="s">
        <v>1029</v>
      </c>
      <c r="U269" s="170">
        <v>274.36</v>
      </c>
      <c r="V269" s="170"/>
      <c r="W269" s="117" t="str">
        <f>IFERROR(VLOOKUP(V269, Fornecedores!A:C, 3, FALSE), "")</f>
        <v/>
      </c>
      <c r="X269" s="105" t="str">
        <f>IFERROR(VLOOKUP(V269, Fornecedores!A:E, 5, FALSE), "")</f>
        <v/>
      </c>
      <c r="Y269" s="105" t="str">
        <f>IFERROR(VLOOKUP(V269, Fornecedores!A:F, 6, FALSE), "")</f>
        <v/>
      </c>
      <c r="Z269" s="101" t="str">
        <f>IF(H269=0, "Pedido entregue!", "Pendente")</f>
        <v>Pendente</v>
      </c>
      <c r="AA269" s="119"/>
      <c r="AB269" s="132" t="str">
        <f>IF(Z269="Pedido Entregue!", IF(AA269=1, "Retirado do Almoxarifado", IF(AA269=2, "Material devolvido", "Aguardando retirada")), IF(Z269="Pendente", "Entrega pendente", ""))</f>
        <v>Entrega pendente</v>
      </c>
      <c r="AC269" s="18">
        <v>1</v>
      </c>
      <c r="AD269" s="18">
        <f>AC269/SUMIF($P:$P,P269,$AC:$AC)</f>
        <v>1</v>
      </c>
      <c r="AE269" s="18">
        <f>IF(R269=0,0,AC269/SUMIF($R:$R,R269,$AC:$AC))</f>
        <v>0</v>
      </c>
      <c r="AF269" s="18">
        <f>IF(R269=0,1,0)</f>
        <v>1</v>
      </c>
      <c r="AH269" t="str">
        <f>TEXT(J269,"MMMM")</f>
        <v>julho</v>
      </c>
    </row>
    <row r="270" spans="1:34" ht="12.75" customHeight="1" x14ac:dyDescent="0.25">
      <c r="A270" s="90" t="str">
        <f>IF(C270="Oficina Diversos","Oficina Geral",
IF(ISNUMBER(FIND("Estoque - Colhedoras",C270)),"Colhedoras",IF(ISNUMBER(FIND("Caldeiraria",C270)),"Caldeiraria",IF(ISNUMBER(FIND("Borracharia",C270)),"Borracharia",IF(ISNUMBER(FIND("Lubrificação",C270)),"Lubrificação",
IF(ISNUMBER(FIND("Estoque - Carregadeiras",C270)),"Carregadeiras",IF(ISNUMBER(FIND("Estoque - Veic. Leves",C270)),"Veic. Leves",
IF(ISNUMBER(FIND("Estoque - Caminhões",C270)),"Caminhões",IF(ISNUMBER(FIND("Estoque - Transbordos",C270)),"Transbordos",
IF(ISNUMBER(FIND("Estoque - Tratores",C270)),"Tratores",
IF(ISNUMBER(FIND("Estoque - Máquinas pesadas",C270)),"Máquinas pesadas",
IF(ISNUMBER(FIND("Estoque - Reboques",C270)),"Reboques",
IF(C270="Estoque","Estoque",
IF(AND(ISNUMBER(C270),C270&gt;1000,C270&lt;2000),"Caminhões",
IF(AND(ISNUMBER(C270),C270&gt;2000,C270&lt;3000),"Tratores",
IF(AND(ISNUMBER(C270),C270&gt;3000,C270&lt;4000),"Carregadeiras",
IF(AND(ISNUMBER(C270),C270&gt;4000,C270&lt;5000),"Máquinas pesadas",
IF(AND(ISNUMBER(C270),C270&gt;5000,C270&lt;6000),"Colhedoras",
IF(AND(ISNUMBER(C270),C270&gt;7000,C270&lt;8000),"Irrigação",
IF(AND(ISNUMBER(C270),C270&gt;8000,C270&lt;9000),"Reboques",IF(AND(ISNUMBER(C270),C270&gt;0,C270&lt;1000),"Veic. Leves","")))))))))))))))))))))</f>
        <v>Caminhões</v>
      </c>
      <c r="B270" s="111"/>
      <c r="C270" s="171">
        <v>1020</v>
      </c>
      <c r="D270" s="170">
        <v>13941</v>
      </c>
      <c r="E270" s="173" t="s">
        <v>20518</v>
      </c>
      <c r="F270" s="101" t="str">
        <f>IF(ISBLANK(K270), "Apenas Solicitação", "Tem OC")</f>
        <v>Tem OC</v>
      </c>
      <c r="G270" s="170">
        <v>1</v>
      </c>
      <c r="H270" s="113">
        <f>G270-I270</f>
        <v>1</v>
      </c>
      <c r="I270" s="113"/>
      <c r="J270" s="174">
        <v>45852</v>
      </c>
      <c r="K270" s="174">
        <v>45857</v>
      </c>
      <c r="L270" s="173" t="s">
        <v>20152</v>
      </c>
      <c r="M270" s="104" t="str">
        <f ca="1">IF(OR(N270="", N270=0), "", IF(N270&gt;TODAY(), "No prazo", "Atrasado"))</f>
        <v>Atrasado</v>
      </c>
      <c r="N270" s="104">
        <f>IFERROR(K270 + VALUE(LEFT(L270, FIND(" ", L270) - 1)), "")</f>
        <v>45858</v>
      </c>
      <c r="O270" s="105">
        <f>IF(_xlfn.DAYS(K270,J270)&lt;0, "Aguardando OC", _xlfn.DAYS(K270,J270))</f>
        <v>5</v>
      </c>
      <c r="P270" s="212">
        <v>411577</v>
      </c>
      <c r="Q270" s="55"/>
      <c r="R270" s="212">
        <v>171160</v>
      </c>
      <c r="S270" s="2">
        <v>221</v>
      </c>
      <c r="T270" s="65" t="s">
        <v>1029</v>
      </c>
      <c r="U270" s="170">
        <v>17.41</v>
      </c>
      <c r="V270" s="170">
        <v>5189</v>
      </c>
      <c r="W270" s="117" t="str">
        <f>IFERROR(VLOOKUP(V270, Fornecedores!A:C, 3, FALSE), "")</f>
        <v>REPENORTE</v>
      </c>
      <c r="X270" s="105" t="str">
        <f>IFERROR(VLOOKUP(V270, Fornecedores!A:E, 5, FALSE), "")</f>
        <v>Recife</v>
      </c>
      <c r="Y270" s="105" t="str">
        <f>IFERROR(VLOOKUP(V270, Fornecedores!A:F, 6, FALSE), "")</f>
        <v>PE</v>
      </c>
      <c r="Z270" s="101" t="str">
        <f>IF(H270=0, "Pedido entregue!", "Pendente")</f>
        <v>Pendente</v>
      </c>
      <c r="AA270" s="119"/>
      <c r="AB270" s="132" t="str">
        <f>IF(Z270="Pedido Entregue!", IF(AA270=1, "Retirado do Almoxarifado", IF(AA270=2, "Material devolvido", "Aguardando retirada")), IF(Z270="Pendente", "Entrega pendente", ""))</f>
        <v>Entrega pendente</v>
      </c>
      <c r="AC270" s="18">
        <v>1</v>
      </c>
      <c r="AD270" s="18">
        <f>AC270/SUMIF($P:$P,P270,$AC:$AC)</f>
        <v>1</v>
      </c>
      <c r="AE270" s="18">
        <f>IF(R270=0,0,AC270/SUMIF($R:$R,R270,$AC:$AC))</f>
        <v>9.0909090909090912E-2</v>
      </c>
      <c r="AF270" s="18">
        <f>IF(R270=0,1,0)</f>
        <v>0</v>
      </c>
      <c r="AH270" t="str">
        <f>TEXT(J270,"MMMM")</f>
        <v>julho</v>
      </c>
    </row>
    <row r="271" spans="1:34" ht="12.75" customHeight="1" x14ac:dyDescent="0.25">
      <c r="A271" s="90" t="str">
        <f>IF(C271="Oficina Diversos","Oficina Geral",
IF(ISNUMBER(FIND("Estoque - Colhedoras",C271)),"Colhedoras",IF(ISNUMBER(FIND("Caldeiraria",C271)),"Caldeiraria",IF(ISNUMBER(FIND("Borracharia",C271)),"Borracharia",IF(ISNUMBER(FIND("Lubrificação",C271)),"Lubrificação",
IF(ISNUMBER(FIND("Estoque - Carregadeiras",C271)),"Carregadeiras",IF(ISNUMBER(FIND("Estoque - Veic. Leves",C271)),"Veic. Leves",
IF(ISNUMBER(FIND("Estoque - Caminhões",C271)),"Caminhões",IF(ISNUMBER(FIND("Estoque - Transbordos",C271)),"Transbordos",
IF(ISNUMBER(FIND("Estoque - Tratores",C271)),"Tratores",
IF(ISNUMBER(FIND("Estoque - Máquinas pesadas",C271)),"Máquinas pesadas",
IF(ISNUMBER(FIND("Estoque - Reboques",C271)),"Reboques",
IF(C271="Estoque","Estoque",
IF(AND(ISNUMBER(C271),C271&gt;1000,C271&lt;2000),"Caminhões",
IF(AND(ISNUMBER(C271),C271&gt;2000,C271&lt;3000),"Tratores",
IF(AND(ISNUMBER(C271),C271&gt;3000,C271&lt;4000),"Carregadeiras",
IF(AND(ISNUMBER(C271),C271&gt;4000,C271&lt;5000),"Máquinas pesadas",
IF(AND(ISNUMBER(C271),C271&gt;5000,C271&lt;6000),"Colhedoras",
IF(AND(ISNUMBER(C271),C271&gt;7000,C271&lt;8000),"Irrigação",
IF(AND(ISNUMBER(C271),C271&gt;8000,C271&lt;9000),"Reboques",IF(AND(ISNUMBER(C271),C271&gt;0,C271&lt;1000),"Veic. Leves","")))))))))))))))))))))</f>
        <v>Caminhões</v>
      </c>
      <c r="B271" s="111"/>
      <c r="C271" s="171">
        <v>1021</v>
      </c>
      <c r="D271" s="170">
        <v>13941</v>
      </c>
      <c r="E271" s="173" t="s">
        <v>20518</v>
      </c>
      <c r="F271" s="101" t="str">
        <f>IF(ISBLANK(K271), "Apenas Solicitação", "Tem OC")</f>
        <v>Tem OC</v>
      </c>
      <c r="G271" s="170">
        <v>1</v>
      </c>
      <c r="H271" s="113">
        <f>G271-I271</f>
        <v>1</v>
      </c>
      <c r="I271" s="113"/>
      <c r="J271" s="174">
        <v>45852</v>
      </c>
      <c r="K271" s="174">
        <v>45857</v>
      </c>
      <c r="L271" s="173" t="s">
        <v>20152</v>
      </c>
      <c r="M271" s="104" t="str">
        <f ca="1">IF(OR(N271="", N271=0), "", IF(N271&gt;TODAY(), "No prazo", "Atrasado"))</f>
        <v>Atrasado</v>
      </c>
      <c r="N271" s="104">
        <f>IFERROR(K271 + VALUE(LEFT(L271, FIND(" ", L271) - 1)), "")</f>
        <v>45858</v>
      </c>
      <c r="O271" s="105">
        <f>IF(_xlfn.DAYS(K271,J271)&lt;0, "Aguardando OC", _xlfn.DAYS(K271,J271))</f>
        <v>5</v>
      </c>
      <c r="P271" s="212">
        <v>411616</v>
      </c>
      <c r="Q271" s="55"/>
      <c r="R271" s="212">
        <v>171160</v>
      </c>
      <c r="S271" s="2">
        <v>221</v>
      </c>
      <c r="T271" s="65" t="s">
        <v>1029</v>
      </c>
      <c r="U271" s="170">
        <v>17.41</v>
      </c>
      <c r="V271" s="170">
        <v>5189</v>
      </c>
      <c r="W271" s="117" t="str">
        <f>IFERROR(VLOOKUP(V271, Fornecedores!A:C, 3, FALSE), "")</f>
        <v>REPENORTE</v>
      </c>
      <c r="X271" s="105" t="str">
        <f>IFERROR(VLOOKUP(V271, Fornecedores!A:E, 5, FALSE), "")</f>
        <v>Recife</v>
      </c>
      <c r="Y271" s="105" t="str">
        <f>IFERROR(VLOOKUP(V271, Fornecedores!A:F, 6, FALSE), "")</f>
        <v>PE</v>
      </c>
      <c r="Z271" s="101" t="str">
        <f>IF(H271=0, "Pedido entregue!", "Pendente")</f>
        <v>Pendente</v>
      </c>
      <c r="AA271" s="119"/>
      <c r="AB271" s="132" t="str">
        <f>IF(Z271="Pedido Entregue!", IF(AA271=1, "Retirado do Almoxarifado", IF(AA271=2, "Material devolvido", "Aguardando retirada")), IF(Z271="Pendente", "Entrega pendente", ""))</f>
        <v>Entrega pendente</v>
      </c>
      <c r="AC271" s="18">
        <v>1</v>
      </c>
      <c r="AD271" s="18">
        <f>AC271/SUMIF($P:$P,P271,$AC:$AC)</f>
        <v>1</v>
      </c>
      <c r="AE271" s="18">
        <f>IF(R271=0,0,AC271/SUMIF($R:$R,R271,$AC:$AC))</f>
        <v>9.0909090909090912E-2</v>
      </c>
      <c r="AF271" s="18">
        <f>IF(R271=0,1,0)</f>
        <v>0</v>
      </c>
      <c r="AH271" t="str">
        <f>TEXT(J271,"MMMM")</f>
        <v>julho</v>
      </c>
    </row>
    <row r="272" spans="1:34" ht="12.75" hidden="1" customHeight="1" x14ac:dyDescent="0.25">
      <c r="A272" s="90" t="str">
        <f>IF(C272="Oficina Diversos","Oficina Geral",
IF(ISNUMBER(FIND("Estoque - Colhedoras",C272)),"Colhedoras",IF(ISNUMBER(FIND("Caldeiraria",C272)),"Caldeiraria",IF(ISNUMBER(FIND("Borracharia",C272)),"Borracharia",IF(ISNUMBER(FIND("Lubrificação",C272)),"Lubrificação",
IF(ISNUMBER(FIND("Estoque - Carregadeiras",C272)),"Carregadeiras",IF(ISNUMBER(FIND("Estoque - Veic. Leves",C272)),"Veic. Leves",
IF(ISNUMBER(FIND("Estoque - Caminhões",C272)),"Caminhões",IF(ISNUMBER(FIND("Estoque - Transbordos",C272)),"Transbordos",
IF(ISNUMBER(FIND("Estoque - Tratores",C272)),"Tratores",
IF(ISNUMBER(FIND("Estoque - Máquinas pesadas",C272)),"Máquinas pesadas",
IF(ISNUMBER(FIND("Estoque - Reboques",C272)),"Reboques",
IF(C272="Estoque","Estoque",
IF(AND(ISNUMBER(C272),C272&gt;1000,C272&lt;2000),"Caminhões",
IF(AND(ISNUMBER(C272),C272&gt;2000,C272&lt;3000),"Tratores",
IF(AND(ISNUMBER(C272),C272&gt;3000,C272&lt;4000),"Carregadeiras",
IF(AND(ISNUMBER(C272),C272&gt;4000,C272&lt;5000),"Máquinas pesadas",
IF(AND(ISNUMBER(C272),C272&gt;5000,C272&lt;6000),"Colhedoras",
IF(AND(ISNUMBER(C272),C272&gt;7000,C272&lt;8000),"Irrigação",
IF(AND(ISNUMBER(C272),C272&gt;8000,C272&lt;9000),"Reboques",IF(AND(ISNUMBER(C272),C272&gt;0,C272&lt;1000),"Veic. Leves","")))))))))))))))))))))</f>
        <v>Caminhões</v>
      </c>
      <c r="B272" s="111"/>
      <c r="C272" s="144">
        <v>1023</v>
      </c>
      <c r="D272" s="144">
        <v>13941</v>
      </c>
      <c r="E272" s="145" t="s">
        <v>20518</v>
      </c>
      <c r="F272" s="101" t="str">
        <f>IF(ISBLANK(K272), "Apenas Solicitação", "Tem OC")</f>
        <v>Tem OC</v>
      </c>
      <c r="G272" s="143">
        <v>1</v>
      </c>
      <c r="H272" s="113">
        <f>G272-I272</f>
        <v>0</v>
      </c>
      <c r="I272" s="113">
        <v>1</v>
      </c>
      <c r="J272" s="147">
        <v>45821</v>
      </c>
      <c r="K272" s="187">
        <v>45831</v>
      </c>
      <c r="L272" s="146" t="s">
        <v>20152</v>
      </c>
      <c r="M272" s="104" t="str">
        <f ca="1">IF(OR(N272="", N272=0), "", IF(N272&gt;TODAY(), "No prazo", "Atrasado"))</f>
        <v>Atrasado</v>
      </c>
      <c r="N272" s="104">
        <f>IFERROR(K272 + VALUE(LEFT(L272, FIND(" ", L272) - 1)), "")</f>
        <v>45832</v>
      </c>
      <c r="O272" s="105">
        <f>IF(_xlfn.DAYS(K272,J272)&lt;0, "Aguardando OC", _xlfn.DAYS(K272,J272))</f>
        <v>10</v>
      </c>
      <c r="P272" s="200">
        <v>407591</v>
      </c>
      <c r="Q272" s="55"/>
      <c r="R272" s="200">
        <v>169644</v>
      </c>
      <c r="S272" s="143">
        <v>221</v>
      </c>
      <c r="T272" s="65" t="s">
        <v>1029</v>
      </c>
      <c r="U272" s="164">
        <v>20.94</v>
      </c>
      <c r="V272" s="143">
        <v>5189</v>
      </c>
      <c r="W272" s="117" t="str">
        <f>IFERROR(VLOOKUP(V272, Fornecedores!A:C, 3, FALSE), "")</f>
        <v>REPENORTE</v>
      </c>
      <c r="X272" s="105" t="str">
        <f>IFERROR(VLOOKUP(V272, Fornecedores!A:E, 5, FALSE), "")</f>
        <v>Recife</v>
      </c>
      <c r="Y272" s="105" t="str">
        <f>IFERROR(VLOOKUP(V272, Fornecedores!A:F, 6, FALSE), "")</f>
        <v>PE</v>
      </c>
      <c r="Z272" s="101" t="str">
        <f>IF(H272=0, "Pedido entregue!", "Pendente")</f>
        <v>Pedido entregue!</v>
      </c>
      <c r="AA272" s="119"/>
      <c r="AB272" s="132" t="str">
        <f>IF(Z272="Pedido Entregue!", IF(AA272=1, "Retirado do Almoxarifado", IF(AA272=2, "Material devolvido", "Aguardando retirada")), IF(Z272="Pendente", "Entrega pendente", ""))</f>
        <v>Aguardando retirada</v>
      </c>
      <c r="AC272" s="18">
        <v>1</v>
      </c>
      <c r="AD272" s="18">
        <f>AC272/SUMIF($P:$P,P272,$AC:$AC)</f>
        <v>1</v>
      </c>
      <c r="AE272" s="18">
        <f>IF(R272=0,0,AC272/SUMIF($R:$R,R272,$AC:$AC))</f>
        <v>7.6923076923076927E-2</v>
      </c>
      <c r="AF272" s="18">
        <f>IF(R272=0,1,0)</f>
        <v>0</v>
      </c>
      <c r="AH272" t="str">
        <f>TEXT(J272,"MMMM")</f>
        <v>junho</v>
      </c>
    </row>
    <row r="273" spans="1:34" ht="12.75" customHeight="1" x14ac:dyDescent="0.25">
      <c r="A273" s="90" t="str">
        <f>IF(C273="Oficina Diversos","Oficina Geral",
IF(ISNUMBER(FIND("Estoque - Colhedoras",C273)),"Colhedoras",IF(ISNUMBER(FIND("Caldeiraria",C273)),"Caldeiraria",IF(ISNUMBER(FIND("Borracharia",C273)),"Borracharia",IF(ISNUMBER(FIND("Lubrificação",C273)),"Lubrificação",
IF(ISNUMBER(FIND("Estoque - Carregadeiras",C273)),"Carregadeiras",IF(ISNUMBER(FIND("Estoque - Veic. Leves",C273)),"Veic. Leves",
IF(ISNUMBER(FIND("Estoque - Caminhões",C273)),"Caminhões",IF(ISNUMBER(FIND("Estoque - Transbordos",C273)),"Transbordos",
IF(ISNUMBER(FIND("Estoque - Tratores",C273)),"Tratores",
IF(ISNUMBER(FIND("Estoque - Máquinas pesadas",C273)),"Máquinas pesadas",
IF(ISNUMBER(FIND("Estoque - Reboques",C273)),"Reboques",
IF(C273="Estoque","Estoque",
IF(AND(ISNUMBER(C273),C273&gt;1000,C273&lt;2000),"Caminhões",
IF(AND(ISNUMBER(C273),C273&gt;2000,C273&lt;3000),"Tratores",
IF(AND(ISNUMBER(C273),C273&gt;3000,C273&lt;4000),"Carregadeiras",
IF(AND(ISNUMBER(C273),C273&gt;4000,C273&lt;5000),"Máquinas pesadas",
IF(AND(ISNUMBER(C273),C273&gt;5000,C273&lt;6000),"Colhedoras",
IF(AND(ISNUMBER(C273),C273&gt;7000,C273&lt;8000),"Irrigação",
IF(AND(ISNUMBER(C273),C273&gt;8000,C273&lt;9000),"Reboques",IF(AND(ISNUMBER(C273),C273&gt;0,C273&lt;1000),"Veic. Leves","")))))))))))))))))))))</f>
        <v>Caminhões</v>
      </c>
      <c r="B273" s="111"/>
      <c r="C273" s="171">
        <v>1022</v>
      </c>
      <c r="D273" s="170">
        <v>13941</v>
      </c>
      <c r="E273" s="173" t="s">
        <v>20518</v>
      </c>
      <c r="F273" s="101" t="str">
        <f>IF(ISBLANK(K273), "Apenas Solicitação", "Tem OC")</f>
        <v>Apenas Solicitação</v>
      </c>
      <c r="G273" s="170">
        <v>1</v>
      </c>
      <c r="H273" s="113">
        <f>G273-I273</f>
        <v>1</v>
      </c>
      <c r="I273" s="113"/>
      <c r="J273" s="174">
        <v>45857</v>
      </c>
      <c r="K273" s="173"/>
      <c r="L273" s="173"/>
      <c r="M273" s="104" t="str">
        <f ca="1">IF(OR(N273="", N273=0), "", IF(N273&gt;TODAY(), "No prazo", "Atrasado"))</f>
        <v/>
      </c>
      <c r="N273" s="104" t="str">
        <f>IFERROR(K273 + VALUE(LEFT(L273, FIND(" ", L273) - 1)), "")</f>
        <v/>
      </c>
      <c r="O273" s="105" t="str">
        <f>IF(_xlfn.DAYS(K273,J273)&lt;0, "Aguardando OC", _xlfn.DAYS(K273,J273))</f>
        <v>Aguardando OC</v>
      </c>
      <c r="P273" s="170">
        <v>412471</v>
      </c>
      <c r="Q273" s="55"/>
      <c r="R273" s="170">
        <v>0</v>
      </c>
      <c r="S273" s="2">
        <v>221</v>
      </c>
      <c r="T273" s="65" t="s">
        <v>1029</v>
      </c>
      <c r="U273" s="170">
        <v>17.41</v>
      </c>
      <c r="V273" s="170"/>
      <c r="W273" s="117" t="str">
        <f>IFERROR(VLOOKUP(V273, Fornecedores!A:C, 3, FALSE), "")</f>
        <v/>
      </c>
      <c r="X273" s="105" t="str">
        <f>IFERROR(VLOOKUP(V273, Fornecedores!A:E, 5, FALSE), "")</f>
        <v/>
      </c>
      <c r="Y273" s="105" t="str">
        <f>IFERROR(VLOOKUP(V273, Fornecedores!A:F, 6, FALSE), "")</f>
        <v/>
      </c>
      <c r="Z273" s="101" t="str">
        <f>IF(H273=0, "Pedido entregue!", "Pendente")</f>
        <v>Pendente</v>
      </c>
      <c r="AA273" s="119"/>
      <c r="AB273" s="132" t="str">
        <f>IF(Z273="Pedido Entregue!", IF(AA273=1, "Retirado do Almoxarifado", IF(AA273=2, "Material devolvido", "Aguardando retirada")), IF(Z273="Pendente", "Entrega pendente", ""))</f>
        <v>Entrega pendente</v>
      </c>
      <c r="AC273" s="18">
        <v>1</v>
      </c>
      <c r="AD273" s="18">
        <f>AC273/SUMIF($P:$P,P273,$AC:$AC)</f>
        <v>1</v>
      </c>
      <c r="AE273" s="18">
        <f>IF(R273=0,0,AC273/SUMIF($R:$R,R273,$AC:$AC))</f>
        <v>0</v>
      </c>
      <c r="AF273" s="18">
        <f>IF(R273=0,1,0)</f>
        <v>1</v>
      </c>
      <c r="AH273" t="str">
        <f>TEXT(J273,"MMMM")</f>
        <v>julho</v>
      </c>
    </row>
    <row r="274" spans="1:34" ht="12.75" customHeight="1" x14ac:dyDescent="0.25">
      <c r="A274" s="90" t="str">
        <f>IF(C274="Oficina Diversos","Oficina Geral",
IF(ISNUMBER(FIND("Estoque - Colhedoras",C274)),"Colhedoras",IF(ISNUMBER(FIND("Caldeiraria",C274)),"Caldeiraria",IF(ISNUMBER(FIND("Borracharia",C274)),"Borracharia",IF(ISNUMBER(FIND("Lubrificação",C274)),"Lubrificação",
IF(ISNUMBER(FIND("Estoque - Carregadeiras",C274)),"Carregadeiras",IF(ISNUMBER(FIND("Estoque - Veic. Leves",C274)),"Veic. Leves",
IF(ISNUMBER(FIND("Estoque - Caminhões",C274)),"Caminhões",IF(ISNUMBER(FIND("Estoque - Transbordos",C274)),"Transbordos",
IF(ISNUMBER(FIND("Estoque - Tratores",C274)),"Tratores",
IF(ISNUMBER(FIND("Estoque - Máquinas pesadas",C274)),"Máquinas pesadas",
IF(ISNUMBER(FIND("Estoque - Reboques",C274)),"Reboques",
IF(C274="Estoque","Estoque",
IF(AND(ISNUMBER(C274),C274&gt;1000,C274&lt;2000),"Caminhões",
IF(AND(ISNUMBER(C274),C274&gt;2000,C274&lt;3000),"Tratores",
IF(AND(ISNUMBER(C274),C274&gt;3000,C274&lt;4000),"Carregadeiras",
IF(AND(ISNUMBER(C274),C274&gt;4000,C274&lt;5000),"Máquinas pesadas",
IF(AND(ISNUMBER(C274),C274&gt;5000,C274&lt;6000),"Colhedoras",
IF(AND(ISNUMBER(C274),C274&gt;7000,C274&lt;8000),"Irrigação",
IF(AND(ISNUMBER(C274),C274&gt;8000,C274&lt;9000),"Reboques",IF(AND(ISNUMBER(C274),C274&gt;0,C274&lt;1000),"Veic. Leves","")))))))))))))))))))))</f>
        <v>Caminhões</v>
      </c>
      <c r="B274" s="111"/>
      <c r="C274" s="171">
        <v>1020</v>
      </c>
      <c r="D274" s="170">
        <v>13942</v>
      </c>
      <c r="E274" s="173" t="s">
        <v>20519</v>
      </c>
      <c r="F274" s="101" t="str">
        <f>IF(ISBLANK(K274), "Apenas Solicitação", "Tem OC")</f>
        <v>Tem OC</v>
      </c>
      <c r="G274" s="170">
        <v>1</v>
      </c>
      <c r="H274" s="113">
        <f>G274-I274</f>
        <v>1</v>
      </c>
      <c r="I274" s="113"/>
      <c r="J274" s="174">
        <v>45852</v>
      </c>
      <c r="K274" s="174">
        <v>45857</v>
      </c>
      <c r="L274" s="173" t="s">
        <v>20152</v>
      </c>
      <c r="M274" s="104" t="str">
        <f ca="1">IF(OR(N274="", N274=0), "", IF(N274&gt;TODAY(), "No prazo", "Atrasado"))</f>
        <v>Atrasado</v>
      </c>
      <c r="N274" s="104">
        <f>IFERROR(K274 + VALUE(LEFT(L274, FIND(" ", L274) - 1)), "")</f>
        <v>45858</v>
      </c>
      <c r="O274" s="105">
        <f>IF(_xlfn.DAYS(K274,J274)&lt;0, "Aguardando OC", _xlfn.DAYS(K274,J274))</f>
        <v>5</v>
      </c>
      <c r="P274" s="212">
        <v>411578</v>
      </c>
      <c r="Q274" s="55"/>
      <c r="R274" s="212">
        <v>171160</v>
      </c>
      <c r="S274" s="2">
        <v>221</v>
      </c>
      <c r="T274" s="65" t="s">
        <v>1029</v>
      </c>
      <c r="U274" s="170">
        <v>17.41</v>
      </c>
      <c r="V274" s="170">
        <v>5189</v>
      </c>
      <c r="W274" s="117" t="str">
        <f>IFERROR(VLOOKUP(V274, Fornecedores!A:C, 3, FALSE), "")</f>
        <v>REPENORTE</v>
      </c>
      <c r="X274" s="105" t="str">
        <f>IFERROR(VLOOKUP(V274, Fornecedores!A:E, 5, FALSE), "")</f>
        <v>Recife</v>
      </c>
      <c r="Y274" s="105" t="str">
        <f>IFERROR(VLOOKUP(V274, Fornecedores!A:F, 6, FALSE), "")</f>
        <v>PE</v>
      </c>
      <c r="Z274" s="101" t="str">
        <f>IF(H274=0, "Pedido entregue!", "Pendente")</f>
        <v>Pendente</v>
      </c>
      <c r="AA274" s="119"/>
      <c r="AB274" s="132" t="str">
        <f>IF(Z274="Pedido Entregue!", IF(AA274=1, "Retirado do Almoxarifado", IF(AA274=2, "Material devolvido", "Aguardando retirada")), IF(Z274="Pendente", "Entrega pendente", ""))</f>
        <v>Entrega pendente</v>
      </c>
      <c r="AC274" s="18">
        <v>1</v>
      </c>
      <c r="AD274" s="18">
        <f>AC274/SUMIF($P:$P,P274,$AC:$AC)</f>
        <v>1</v>
      </c>
      <c r="AE274" s="18">
        <f>IF(R274=0,0,AC274/SUMIF($R:$R,R274,$AC:$AC))</f>
        <v>9.0909090909090912E-2</v>
      </c>
      <c r="AF274" s="18">
        <f>IF(R274=0,1,0)</f>
        <v>0</v>
      </c>
      <c r="AH274" t="str">
        <f>TEXT(J274,"MMMM")</f>
        <v>julho</v>
      </c>
    </row>
    <row r="275" spans="1:34" ht="12.75" customHeight="1" x14ac:dyDescent="0.25">
      <c r="A275" s="90" t="str">
        <f>IF(C275="Oficina Diversos","Oficina Geral",
IF(ISNUMBER(FIND("Estoque - Colhedoras",C275)),"Colhedoras",IF(ISNUMBER(FIND("Caldeiraria",C275)),"Caldeiraria",IF(ISNUMBER(FIND("Borracharia",C275)),"Borracharia",IF(ISNUMBER(FIND("Lubrificação",C275)),"Lubrificação",
IF(ISNUMBER(FIND("Estoque - Carregadeiras",C275)),"Carregadeiras",IF(ISNUMBER(FIND("Estoque - Veic. Leves",C275)),"Veic. Leves",
IF(ISNUMBER(FIND("Estoque - Caminhões",C275)),"Caminhões",IF(ISNUMBER(FIND("Estoque - Transbordos",C275)),"Transbordos",
IF(ISNUMBER(FIND("Estoque - Tratores",C275)),"Tratores",
IF(ISNUMBER(FIND("Estoque - Máquinas pesadas",C275)),"Máquinas pesadas",
IF(ISNUMBER(FIND("Estoque - Reboques",C275)),"Reboques",
IF(C275="Estoque","Estoque",
IF(AND(ISNUMBER(C275),C275&gt;1000,C275&lt;2000),"Caminhões",
IF(AND(ISNUMBER(C275),C275&gt;2000,C275&lt;3000),"Tratores",
IF(AND(ISNUMBER(C275),C275&gt;3000,C275&lt;4000),"Carregadeiras",
IF(AND(ISNUMBER(C275),C275&gt;4000,C275&lt;5000),"Máquinas pesadas",
IF(AND(ISNUMBER(C275),C275&gt;5000,C275&lt;6000),"Colhedoras",
IF(AND(ISNUMBER(C275),C275&gt;7000,C275&lt;8000),"Irrigação",
IF(AND(ISNUMBER(C275),C275&gt;8000,C275&lt;9000),"Reboques",IF(AND(ISNUMBER(C275),C275&gt;0,C275&lt;1000),"Veic. Leves","")))))))))))))))))))))</f>
        <v>Caminhões</v>
      </c>
      <c r="B275" s="111"/>
      <c r="C275" s="171">
        <v>1021</v>
      </c>
      <c r="D275" s="170">
        <v>13942</v>
      </c>
      <c r="E275" s="173" t="s">
        <v>20519</v>
      </c>
      <c r="F275" s="101" t="str">
        <f>IF(ISBLANK(K275), "Apenas Solicitação", "Tem OC")</f>
        <v>Tem OC</v>
      </c>
      <c r="G275" s="170">
        <v>1</v>
      </c>
      <c r="H275" s="113">
        <f>G275-I275</f>
        <v>1</v>
      </c>
      <c r="I275" s="113"/>
      <c r="J275" s="174">
        <v>45852</v>
      </c>
      <c r="K275" s="174">
        <v>45857</v>
      </c>
      <c r="L275" s="173" t="s">
        <v>20152</v>
      </c>
      <c r="M275" s="104" t="str">
        <f ca="1">IF(OR(N275="", N275=0), "", IF(N275&gt;TODAY(), "No prazo", "Atrasado"))</f>
        <v>Atrasado</v>
      </c>
      <c r="N275" s="104">
        <f>IFERROR(K275 + VALUE(LEFT(L275, FIND(" ", L275) - 1)), "")</f>
        <v>45858</v>
      </c>
      <c r="O275" s="105">
        <f>IF(_xlfn.DAYS(K275,J275)&lt;0, "Aguardando OC", _xlfn.DAYS(K275,J275))</f>
        <v>5</v>
      </c>
      <c r="P275" s="212">
        <v>411615</v>
      </c>
      <c r="Q275" s="55"/>
      <c r="R275" s="212">
        <v>171160</v>
      </c>
      <c r="S275" s="2">
        <v>221</v>
      </c>
      <c r="T275" s="65" t="s">
        <v>1029</v>
      </c>
      <c r="U275" s="170">
        <v>17.41</v>
      </c>
      <c r="V275" s="170">
        <v>5189</v>
      </c>
      <c r="W275" s="117" t="str">
        <f>IFERROR(VLOOKUP(V275, Fornecedores!A:C, 3, FALSE), "")</f>
        <v>REPENORTE</v>
      </c>
      <c r="X275" s="105" t="str">
        <f>IFERROR(VLOOKUP(V275, Fornecedores!A:E, 5, FALSE), "")</f>
        <v>Recife</v>
      </c>
      <c r="Y275" s="105" t="str">
        <f>IFERROR(VLOOKUP(V275, Fornecedores!A:F, 6, FALSE), "")</f>
        <v>PE</v>
      </c>
      <c r="Z275" s="101" t="str">
        <f>IF(H275=0, "Pedido entregue!", "Pendente")</f>
        <v>Pendente</v>
      </c>
      <c r="AA275" s="119"/>
      <c r="AB275" s="132" t="str">
        <f>IF(Z275="Pedido Entregue!", IF(AA275=1, "Retirado do Almoxarifado", IF(AA275=2, "Material devolvido", "Aguardando retirada")), IF(Z275="Pendente", "Entrega pendente", ""))</f>
        <v>Entrega pendente</v>
      </c>
      <c r="AC275" s="18">
        <v>1</v>
      </c>
      <c r="AD275" s="18">
        <f>AC275/SUMIF($P:$P,P275,$AC:$AC)</f>
        <v>1</v>
      </c>
      <c r="AE275" s="18">
        <f>IF(R275=0,0,AC275/SUMIF($R:$R,R275,$AC:$AC))</f>
        <v>9.0909090909090912E-2</v>
      </c>
      <c r="AF275" s="18">
        <f>IF(R275=0,1,0)</f>
        <v>0</v>
      </c>
      <c r="AH275" t="str">
        <f>TEXT(J275,"MMMM")</f>
        <v>julho</v>
      </c>
    </row>
    <row r="276" spans="1:34" ht="12.75" hidden="1" customHeight="1" x14ac:dyDescent="0.25">
      <c r="A276" s="90" t="str">
        <f>IF(C276="Oficina Diversos","Oficina Geral",
IF(ISNUMBER(FIND("Estoque - Colhedoras",C276)),"Colhedoras",IF(ISNUMBER(FIND("Caldeiraria",C276)),"Caldeiraria",IF(ISNUMBER(FIND("Borracharia",C276)),"Borracharia",IF(ISNUMBER(FIND("Lubrificação",C276)),"Lubrificação",
IF(ISNUMBER(FIND("Estoque - Carregadeiras",C276)),"Carregadeiras",IF(ISNUMBER(FIND("Estoque - Veic. Leves",C276)),"Veic. Leves",
IF(ISNUMBER(FIND("Estoque - Caminhões",C276)),"Caminhões",IF(ISNUMBER(FIND("Estoque - Transbordos",C276)),"Transbordos",
IF(ISNUMBER(FIND("Estoque - Tratores",C276)),"Tratores",
IF(ISNUMBER(FIND("Estoque - Máquinas pesadas",C276)),"Máquinas pesadas",
IF(ISNUMBER(FIND("Estoque - Reboques",C276)),"Reboques",
IF(C276="Estoque","Estoque",
IF(AND(ISNUMBER(C276),C276&gt;1000,C276&lt;2000),"Caminhões",
IF(AND(ISNUMBER(C276),C276&gt;2000,C276&lt;3000),"Tratores",
IF(AND(ISNUMBER(C276),C276&gt;3000,C276&lt;4000),"Carregadeiras",
IF(AND(ISNUMBER(C276),C276&gt;4000,C276&lt;5000),"Máquinas pesadas",
IF(AND(ISNUMBER(C276),C276&gt;5000,C276&lt;6000),"Colhedoras",
IF(AND(ISNUMBER(C276),C276&gt;7000,C276&lt;8000),"Irrigação",
IF(AND(ISNUMBER(C276),C276&gt;8000,C276&lt;9000),"Reboques",IF(AND(ISNUMBER(C276),C276&gt;0,C276&lt;1000),"Veic. Leves","")))))))))))))))))))))</f>
        <v>Caminhões</v>
      </c>
      <c r="B276" s="111"/>
      <c r="C276" s="144">
        <v>1023</v>
      </c>
      <c r="D276" s="144">
        <v>13942</v>
      </c>
      <c r="E276" s="145" t="s">
        <v>20519</v>
      </c>
      <c r="F276" s="101" t="str">
        <f>IF(ISBLANK(K276), "Apenas Solicitação", "Tem OC")</f>
        <v>Tem OC</v>
      </c>
      <c r="G276" s="143">
        <v>1</v>
      </c>
      <c r="H276" s="113">
        <f>G276-I276</f>
        <v>0</v>
      </c>
      <c r="I276" s="113">
        <v>1</v>
      </c>
      <c r="J276" s="147">
        <v>45821</v>
      </c>
      <c r="K276" s="187">
        <v>45831</v>
      </c>
      <c r="L276" s="146" t="s">
        <v>20152</v>
      </c>
      <c r="M276" s="104" t="str">
        <f ca="1">IF(OR(N276="", N276=0), "", IF(N276&gt;TODAY(), "No prazo", "Atrasado"))</f>
        <v>Atrasado</v>
      </c>
      <c r="N276" s="104">
        <f>IFERROR(K276 + VALUE(LEFT(L276, FIND(" ", L276) - 1)), "")</f>
        <v>45832</v>
      </c>
      <c r="O276" s="105">
        <f>IF(_xlfn.DAYS(K276,J276)&lt;0, "Aguardando OC", _xlfn.DAYS(K276,J276))</f>
        <v>10</v>
      </c>
      <c r="P276" s="200">
        <v>407590</v>
      </c>
      <c r="Q276" s="55"/>
      <c r="R276" s="200">
        <v>169644</v>
      </c>
      <c r="S276" s="143">
        <v>221</v>
      </c>
      <c r="T276" s="65" t="s">
        <v>1029</v>
      </c>
      <c r="U276" s="164">
        <v>20.94</v>
      </c>
      <c r="V276" s="143">
        <v>5189</v>
      </c>
      <c r="W276" s="117" t="str">
        <f>IFERROR(VLOOKUP(V276, Fornecedores!A:C, 3, FALSE), "")</f>
        <v>REPENORTE</v>
      </c>
      <c r="X276" s="105" t="str">
        <f>IFERROR(VLOOKUP(V276, Fornecedores!A:E, 5, FALSE), "")</f>
        <v>Recife</v>
      </c>
      <c r="Y276" s="105" t="str">
        <f>IFERROR(VLOOKUP(V276, Fornecedores!A:F, 6, FALSE), "")</f>
        <v>PE</v>
      </c>
      <c r="Z276" s="101" t="str">
        <f>IF(H276=0, "Pedido entregue!", "Pendente")</f>
        <v>Pedido entregue!</v>
      </c>
      <c r="AA276" s="119"/>
      <c r="AB276" s="132" t="str">
        <f>IF(Z276="Pedido Entregue!", IF(AA276=1, "Retirado do Almoxarifado", IF(AA276=2, "Material devolvido", "Aguardando retirada")), IF(Z276="Pendente", "Entrega pendente", ""))</f>
        <v>Aguardando retirada</v>
      </c>
      <c r="AC276" s="18">
        <v>1</v>
      </c>
      <c r="AD276" s="18">
        <f>AC276/SUMIF($P:$P,P276,$AC:$AC)</f>
        <v>1</v>
      </c>
      <c r="AE276" s="18">
        <f>IF(R276=0,0,AC276/SUMIF($R:$R,R276,$AC:$AC))</f>
        <v>7.6923076923076927E-2</v>
      </c>
      <c r="AF276" s="18">
        <f>IF(R276=0,1,0)</f>
        <v>0</v>
      </c>
      <c r="AH276" t="str">
        <f>TEXT(J276,"MMMM")</f>
        <v>junho</v>
      </c>
    </row>
    <row r="277" spans="1:34" ht="12.75" customHeight="1" x14ac:dyDescent="0.25">
      <c r="A277" s="90" t="str">
        <f>IF(C277="Oficina Diversos","Oficina Geral",
IF(ISNUMBER(FIND("Estoque - Colhedoras",C277)),"Colhedoras",IF(ISNUMBER(FIND("Caldeiraria",C277)),"Caldeiraria",IF(ISNUMBER(FIND("Borracharia",C277)),"Borracharia",IF(ISNUMBER(FIND("Lubrificação",C277)),"Lubrificação",
IF(ISNUMBER(FIND("Estoque - Carregadeiras",C277)),"Carregadeiras",IF(ISNUMBER(FIND("Estoque - Veic. Leves",C277)),"Veic. Leves",
IF(ISNUMBER(FIND("Estoque - Caminhões",C277)),"Caminhões",IF(ISNUMBER(FIND("Estoque - Transbordos",C277)),"Transbordos",
IF(ISNUMBER(FIND("Estoque - Tratores",C277)),"Tratores",
IF(ISNUMBER(FIND("Estoque - Máquinas pesadas",C277)),"Máquinas pesadas",
IF(ISNUMBER(FIND("Estoque - Reboques",C277)),"Reboques",
IF(C277="Estoque","Estoque",
IF(AND(ISNUMBER(C277),C277&gt;1000,C277&lt;2000),"Caminhões",
IF(AND(ISNUMBER(C277),C277&gt;2000,C277&lt;3000),"Tratores",
IF(AND(ISNUMBER(C277),C277&gt;3000,C277&lt;4000),"Carregadeiras",
IF(AND(ISNUMBER(C277),C277&gt;4000,C277&lt;5000),"Máquinas pesadas",
IF(AND(ISNUMBER(C277),C277&gt;5000,C277&lt;6000),"Colhedoras",
IF(AND(ISNUMBER(C277),C277&gt;7000,C277&lt;8000),"Irrigação",
IF(AND(ISNUMBER(C277),C277&gt;8000,C277&lt;9000),"Reboques",IF(AND(ISNUMBER(C277),C277&gt;0,C277&lt;1000),"Veic. Leves","")))))))))))))))))))))</f>
        <v>Tratores</v>
      </c>
      <c r="B277" s="8"/>
      <c r="C277" s="2">
        <v>2027</v>
      </c>
      <c r="D277" s="2">
        <v>13944</v>
      </c>
      <c r="E277" s="3" t="s">
        <v>1162</v>
      </c>
      <c r="F277" s="14" t="str">
        <f>IF(ISBLANK(K277), "Apenas Solicitação", "Tem OC")</f>
        <v>Apenas Solicitação</v>
      </c>
      <c r="G277" s="2">
        <v>1</v>
      </c>
      <c r="H277" s="2">
        <f>G277-I277</f>
        <v>1</v>
      </c>
      <c r="I277" s="2">
        <v>0</v>
      </c>
      <c r="J277" s="4">
        <v>45786</v>
      </c>
      <c r="K277" s="14"/>
      <c r="L277" s="3"/>
      <c r="M277" s="44" t="str">
        <f ca="1">IF(OR(N277="", N277=0), "", IF(N277&gt;TODAY(), "No prazo", "Atrasado"))</f>
        <v/>
      </c>
      <c r="N277" s="44" t="str">
        <f>IFERROR(K277 + VALUE(LEFT(L277, FIND(" ", L277) - 1)), "")</f>
        <v/>
      </c>
      <c r="O277" s="3" t="str">
        <f>IF(_xlfn.DAYS(K277,J277)&lt;0, "Aguardando OC", _xlfn.DAYS(K277,J277))</f>
        <v>Aguardando OC</v>
      </c>
      <c r="P277" s="14">
        <v>402146</v>
      </c>
      <c r="Q277" s="55"/>
      <c r="R277" s="14">
        <v>0</v>
      </c>
      <c r="S277" s="2">
        <v>221</v>
      </c>
      <c r="T277" s="65" t="s">
        <v>1029</v>
      </c>
      <c r="U277" s="21">
        <v>1.82</v>
      </c>
      <c r="V277" s="2"/>
      <c r="W277" s="47" t="str">
        <f>IFERROR(VLOOKUP(V277, Fornecedores!A:C, 3, FALSE), "")</f>
        <v/>
      </c>
      <c r="X277" s="43" t="str">
        <f>IFERROR(VLOOKUP(V277, Fornecedores!A:E, 5, FALSE), "")</f>
        <v/>
      </c>
      <c r="Y277" s="43" t="str">
        <f>IFERROR(VLOOKUP(V277, Fornecedores!A:F, 6, FALSE), "")</f>
        <v/>
      </c>
      <c r="Z277" s="14" t="str">
        <f>IF(H277=0, "Pedido entregue!", "Pendente")</f>
        <v>Pendente</v>
      </c>
      <c r="AA277" s="59"/>
      <c r="AB277" s="58" t="str">
        <f>IF(Z277="Pedido Entregue!", IF(AA277=1, "Retirado do Almoxarifado", IF(AA277=2, "Material devolvido", "Aguardando retirada")), IF(Z277="Pendente", "Entrega pendente", ""))</f>
        <v>Entrega pendente</v>
      </c>
      <c r="AC277" s="18">
        <v>1</v>
      </c>
      <c r="AD277" s="18">
        <f>AC277/SUMIF($P:$P,P277,$AC:$AC)</f>
        <v>1</v>
      </c>
      <c r="AE277" s="18">
        <f>IF(R277=0,0,AC277/SUMIF($R:$R,R277,$AC:$AC))</f>
        <v>0</v>
      </c>
      <c r="AF277" s="18">
        <f>IF(R277=0,1,0)</f>
        <v>1</v>
      </c>
      <c r="AH277" t="str">
        <f>TEXT(J277,"MMMM")</f>
        <v>maio</v>
      </c>
    </row>
    <row r="278" spans="1:34" ht="12.75" customHeight="1" x14ac:dyDescent="0.25">
      <c r="A278" s="90" t="str">
        <f>IF(C278="Oficina Diversos","Oficina Geral",
IF(ISNUMBER(FIND("Estoque - Colhedoras",C278)),"Colhedoras",IF(ISNUMBER(FIND("Caldeiraria",C278)),"Caldeiraria",IF(ISNUMBER(FIND("Borracharia",C278)),"Borracharia",IF(ISNUMBER(FIND("Lubrificação",C278)),"Lubrificação",
IF(ISNUMBER(FIND("Estoque - Carregadeiras",C278)),"Carregadeiras",IF(ISNUMBER(FIND("Estoque - Veic. Leves",C278)),"Veic. Leves",
IF(ISNUMBER(FIND("Estoque - Caminhões",C278)),"Caminhões",IF(ISNUMBER(FIND("Estoque - Transbordos",C278)),"Transbordos",
IF(ISNUMBER(FIND("Estoque - Tratores",C278)),"Tratores",
IF(ISNUMBER(FIND("Estoque - Máquinas pesadas",C278)),"Máquinas pesadas",
IF(ISNUMBER(FIND("Estoque - Reboques",C278)),"Reboques",
IF(C278="Estoque","Estoque",
IF(AND(ISNUMBER(C278),C278&gt;1000,C278&lt;2000),"Caminhões",
IF(AND(ISNUMBER(C278),C278&gt;2000,C278&lt;3000),"Tratores",
IF(AND(ISNUMBER(C278),C278&gt;3000,C278&lt;4000),"Carregadeiras",
IF(AND(ISNUMBER(C278),C278&gt;4000,C278&lt;5000),"Máquinas pesadas",
IF(AND(ISNUMBER(C278),C278&gt;5000,C278&lt;6000),"Colhedoras",
IF(AND(ISNUMBER(C278),C278&gt;7000,C278&lt;8000),"Irrigação",
IF(AND(ISNUMBER(C278),C278&gt;8000,C278&lt;9000),"Reboques",IF(AND(ISNUMBER(C278),C278&gt;0,C278&lt;1000),"Veic. Leves","")))))))))))))))))))))</f>
        <v>Tratores</v>
      </c>
      <c r="B278" s="39"/>
      <c r="C278" s="2">
        <v>2027</v>
      </c>
      <c r="D278" s="2">
        <v>13945</v>
      </c>
      <c r="E278" s="3" t="s">
        <v>1163</v>
      </c>
      <c r="F278" s="14" t="str">
        <f>IF(ISBLANK(K278), "Apenas Solicitação", "Tem OC")</f>
        <v>Apenas Solicitação</v>
      </c>
      <c r="G278" s="2">
        <v>1</v>
      </c>
      <c r="H278" s="2">
        <f>G278-I278</f>
        <v>1</v>
      </c>
      <c r="I278" s="2">
        <v>0</v>
      </c>
      <c r="J278" s="4">
        <v>45786</v>
      </c>
      <c r="K278" s="14"/>
      <c r="L278" s="3"/>
      <c r="M278" s="44" t="str">
        <f ca="1">IF(OR(N278="", N278=0), "", IF(N278&gt;TODAY(), "No prazo", "Atrasado"))</f>
        <v/>
      </c>
      <c r="N278" s="44" t="str">
        <f>IFERROR(K278 + VALUE(LEFT(L278, FIND(" ", L278) - 1)), "")</f>
        <v/>
      </c>
      <c r="O278" s="3" t="str">
        <f>IF(_xlfn.DAYS(K278,J278)&lt;0, "Aguardando OC", _xlfn.DAYS(K278,J278))</f>
        <v>Aguardando OC</v>
      </c>
      <c r="P278" s="14">
        <v>402107</v>
      </c>
      <c r="Q278" s="33"/>
      <c r="R278" s="14">
        <v>0</v>
      </c>
      <c r="S278" s="42">
        <v>221</v>
      </c>
      <c r="T278" s="67" t="s">
        <v>1029</v>
      </c>
      <c r="U278" s="45">
        <v>178.89</v>
      </c>
      <c r="V278" s="2"/>
      <c r="W278" s="47" t="str">
        <f>IFERROR(VLOOKUP(V278, Fornecedores!A:C, 3, FALSE), "")</f>
        <v/>
      </c>
      <c r="X278" s="43" t="str">
        <f>IFERROR(VLOOKUP(V278, Fornecedores!A:E, 5, FALSE), "")</f>
        <v/>
      </c>
      <c r="Y278" s="43" t="str">
        <f>IFERROR(VLOOKUP(V278, Fornecedores!A:F, 6, FALSE), "")</f>
        <v/>
      </c>
      <c r="Z278" s="14" t="str">
        <f>IF(H278=0, "Pedido entregue!", "Pendente")</f>
        <v>Pendente</v>
      </c>
      <c r="AA278" s="59"/>
      <c r="AB278" s="58" t="str">
        <f>IF(Z278="Pedido Entregue!", IF(AA278=1, "Retirado do Almoxarifado", IF(AA278=2, "Material devolvido", "Aguardando retirada")), IF(Z278="Pendente", "Entrega pendente", ""))</f>
        <v>Entrega pendente</v>
      </c>
      <c r="AC278" s="18">
        <v>1</v>
      </c>
      <c r="AD278" s="18">
        <f>AC278/SUMIF($P:$P,P278,$AC:$AC)</f>
        <v>1</v>
      </c>
      <c r="AE278" s="18">
        <f>IF(R278=0,0,AC278/SUMIF($R:$R,R278,$AC:$AC))</f>
        <v>0</v>
      </c>
      <c r="AF278" s="18">
        <f>IF(R278=0,1,0)</f>
        <v>1</v>
      </c>
      <c r="AH278" t="str">
        <f>TEXT(J278,"MMMM")</f>
        <v>maio</v>
      </c>
    </row>
    <row r="279" spans="1:34" ht="12.75" customHeight="1" x14ac:dyDescent="0.25">
      <c r="A279" s="90" t="str">
        <f>IF(C279="Oficina Diversos","Oficina Geral",
IF(ISNUMBER(FIND("Estoque - Colhedoras",C279)),"Colhedoras",IF(ISNUMBER(FIND("Caldeiraria",C279)),"Caldeiraria",IF(ISNUMBER(FIND("Borracharia",C279)),"Borracharia",IF(ISNUMBER(FIND("Lubrificação",C279)),"Lubrificação",
IF(ISNUMBER(FIND("Estoque - Carregadeiras",C279)),"Carregadeiras",IF(ISNUMBER(FIND("Estoque - Veic. Leves",C279)),"Veic. Leves",
IF(ISNUMBER(FIND("Estoque - Caminhões",C279)),"Caminhões",IF(ISNUMBER(FIND("Estoque - Transbordos",C279)),"Transbordos",
IF(ISNUMBER(FIND("Estoque - Tratores",C279)),"Tratores",
IF(ISNUMBER(FIND("Estoque - Máquinas pesadas",C279)),"Máquinas pesadas",
IF(ISNUMBER(FIND("Estoque - Reboques",C279)),"Reboques",
IF(C279="Estoque","Estoque",
IF(AND(ISNUMBER(C279),C279&gt;1000,C279&lt;2000),"Caminhões",
IF(AND(ISNUMBER(C279),C279&gt;2000,C279&lt;3000),"Tratores",
IF(AND(ISNUMBER(C279),C279&gt;3000,C279&lt;4000),"Carregadeiras",
IF(AND(ISNUMBER(C279),C279&gt;4000,C279&lt;5000),"Máquinas pesadas",
IF(AND(ISNUMBER(C279),C279&gt;5000,C279&lt;6000),"Colhedoras",
IF(AND(ISNUMBER(C279),C279&gt;7000,C279&lt;8000),"Irrigação",
IF(AND(ISNUMBER(C279),C279&gt;8000,C279&lt;9000),"Reboques",IF(AND(ISNUMBER(C279),C279&gt;0,C279&lt;1000),"Veic. Leves","")))))))))))))))))))))</f>
        <v>Tratores</v>
      </c>
      <c r="B279" s="39"/>
      <c r="C279" s="2">
        <v>2027</v>
      </c>
      <c r="D279" s="2">
        <v>13951</v>
      </c>
      <c r="E279" s="3" t="s">
        <v>1164</v>
      </c>
      <c r="F279" s="14" t="str">
        <f>IF(ISBLANK(K279), "Apenas Solicitação", "Tem OC")</f>
        <v>Apenas Solicitação</v>
      </c>
      <c r="G279" s="2">
        <v>8</v>
      </c>
      <c r="H279" s="2">
        <f>G279-I279</f>
        <v>8</v>
      </c>
      <c r="I279" s="2">
        <v>0</v>
      </c>
      <c r="J279" s="4">
        <v>45786</v>
      </c>
      <c r="K279" s="14"/>
      <c r="L279" s="3"/>
      <c r="M279" s="44" t="str">
        <f ca="1">IF(OR(N279="", N279=0), "", IF(N279&gt;TODAY(), "No prazo", "Atrasado"))</f>
        <v/>
      </c>
      <c r="N279" s="44" t="str">
        <f>IFERROR(K279 + VALUE(LEFT(L279, FIND(" ", L279) - 1)), "")</f>
        <v/>
      </c>
      <c r="O279" s="3" t="str">
        <f>IF(_xlfn.DAYS(K279,J279)&lt;0, "Aguardando OC", _xlfn.DAYS(K279,J279))</f>
        <v>Aguardando OC</v>
      </c>
      <c r="P279" s="14">
        <v>402108</v>
      </c>
      <c r="Q279" s="33"/>
      <c r="R279" s="14">
        <v>0</v>
      </c>
      <c r="S279" s="42">
        <v>221</v>
      </c>
      <c r="T279" s="67" t="s">
        <v>1029</v>
      </c>
      <c r="U279" s="45">
        <v>14.56</v>
      </c>
      <c r="V279" s="2"/>
      <c r="W279" s="47" t="str">
        <f>IFERROR(VLOOKUP(V279, Fornecedores!A:C, 3, FALSE), "")</f>
        <v/>
      </c>
      <c r="X279" s="43" t="str">
        <f>IFERROR(VLOOKUP(V279, Fornecedores!A:E, 5, FALSE), "")</f>
        <v/>
      </c>
      <c r="Y279" s="43" t="str">
        <f>IFERROR(VLOOKUP(V279, Fornecedores!A:F, 6, FALSE), "")</f>
        <v/>
      </c>
      <c r="Z279" s="14" t="str">
        <f>IF(H279=0, "Pedido entregue!", "Pendente")</f>
        <v>Pendente</v>
      </c>
      <c r="AA279" s="59"/>
      <c r="AB279" s="58" t="str">
        <f>IF(Z279="Pedido Entregue!", IF(AA279=1, "Retirado do Almoxarifado", IF(AA279=2, "Material devolvido", "Aguardando retirada")), IF(Z279="Pendente", "Entrega pendente", ""))</f>
        <v>Entrega pendente</v>
      </c>
      <c r="AC279" s="18">
        <v>1</v>
      </c>
      <c r="AD279" s="18">
        <f>AC279/SUMIF($P:$P,P279,$AC:$AC)</f>
        <v>1</v>
      </c>
      <c r="AE279" s="18">
        <f>IF(R279=0,0,AC279/SUMIF($R:$R,R279,$AC:$AC))</f>
        <v>0</v>
      </c>
      <c r="AF279" s="18">
        <f>IF(R279=0,1,0)</f>
        <v>1</v>
      </c>
      <c r="AH279" t="str">
        <f>TEXT(J279,"MMMM")</f>
        <v>maio</v>
      </c>
    </row>
    <row r="280" spans="1:34" ht="12.75" hidden="1" customHeight="1" x14ac:dyDescent="0.25">
      <c r="A280" s="90" t="str">
        <f>IF(C280="Oficina Diversos","Oficina Geral",
IF(ISNUMBER(FIND("Estoque - Colhedoras",C280)),"Colhedoras",IF(ISNUMBER(FIND("Caldeiraria",C280)),"Caldeiraria",IF(ISNUMBER(FIND("Borracharia",C280)),"Borracharia",IF(ISNUMBER(FIND("Lubrificação",C280)),"Lubrificação",
IF(ISNUMBER(FIND("Estoque - Carregadeiras",C280)),"Carregadeiras",IF(ISNUMBER(FIND("Estoque - Veic. Leves",C280)),"Veic. Leves",
IF(ISNUMBER(FIND("Estoque - Caminhões",C280)),"Caminhões",IF(ISNUMBER(FIND("Estoque - Transbordos",C280)),"Transbordos",
IF(ISNUMBER(FIND("Estoque - Tratores",C280)),"Tratores",
IF(ISNUMBER(FIND("Estoque - Máquinas pesadas",C280)),"Máquinas pesadas",
IF(ISNUMBER(FIND("Estoque - Reboques",C280)),"Reboques",
IF(C280="Estoque","Estoque",
IF(AND(ISNUMBER(C280),C280&gt;1000,C280&lt;2000),"Caminhões",
IF(AND(ISNUMBER(C280),C280&gt;2000,C280&lt;3000),"Tratores",
IF(AND(ISNUMBER(C280),C280&gt;3000,C280&lt;4000),"Carregadeiras",
IF(AND(ISNUMBER(C280),C280&gt;4000,C280&lt;5000),"Máquinas pesadas",
IF(AND(ISNUMBER(C280),C280&gt;5000,C280&lt;6000),"Colhedoras",
IF(AND(ISNUMBER(C280),C280&gt;7000,C280&lt;8000),"Irrigação",
IF(AND(ISNUMBER(C280),C280&gt;8000,C280&lt;9000),"Reboques",IF(AND(ISNUMBER(C280),C280&gt;0,C280&lt;1000),"Veic. Leves","")))))))))))))))))))))</f>
        <v>Oficina Geral</v>
      </c>
      <c r="B280" s="8"/>
      <c r="C280" s="2" t="s">
        <v>661</v>
      </c>
      <c r="D280" s="2">
        <v>14216</v>
      </c>
      <c r="E280" s="3" t="s">
        <v>639</v>
      </c>
      <c r="F280" s="14" t="str">
        <f>IF(ISBLANK(K280), "Apenas Solicitação", "Tem OC")</f>
        <v>Apenas Solicitação</v>
      </c>
      <c r="G280" s="2">
        <v>10</v>
      </c>
      <c r="H280" s="2">
        <f>G280-I280</f>
        <v>0</v>
      </c>
      <c r="I280" s="2">
        <v>10</v>
      </c>
      <c r="J280" s="4">
        <v>45702</v>
      </c>
      <c r="K280" s="14"/>
      <c r="L280" s="3"/>
      <c r="M280" s="44"/>
      <c r="N280" s="44" t="str">
        <f>IFERROR(K280 + VALUE(LEFT(L280, FIND(" ", L280) - 1)), "")</f>
        <v/>
      </c>
      <c r="O280" s="3" t="str">
        <f>IF(_xlfn.DAYS(K280,J280)&lt;0, "Aguardando OC", _xlfn.DAYS(K280,J280))</f>
        <v>Aguardando OC</v>
      </c>
      <c r="P280" s="14">
        <v>392661</v>
      </c>
      <c r="Q280" s="27">
        <v>1128680</v>
      </c>
      <c r="R280" s="14">
        <v>0</v>
      </c>
      <c r="S280" s="42">
        <v>815</v>
      </c>
      <c r="T280" s="67" t="s">
        <v>634</v>
      </c>
      <c r="U280" s="21">
        <v>12.5</v>
      </c>
      <c r="V280" s="2"/>
      <c r="W280" s="47" t="str">
        <f>IFERROR(VLOOKUP(V280, Fornecedores!A:C, 3, FALSE), "")</f>
        <v/>
      </c>
      <c r="X280" s="43" t="str">
        <f>IFERROR(VLOOKUP(V280, Fornecedores!A:E, 5, FALSE), "")</f>
        <v/>
      </c>
      <c r="Y280" s="43" t="str">
        <f>IFERROR(VLOOKUP(V280, Fornecedores!A:F, 6, FALSE), "")</f>
        <v/>
      </c>
      <c r="Z280" s="14" t="str">
        <f>IF(H280=0, "Pedido entregue!", "Pendente")</f>
        <v>Pedido entregue!</v>
      </c>
      <c r="AA280" s="59"/>
      <c r="AB280" s="58" t="str">
        <f>IF(Z280="Pedido Entregue!", IF(AA280=1, "Retirado do Almoxarifado", IF(AA280=2, "Material devolvido", "Aguardando retirada")), IF(Z280="Pendente", "Entrega pendente", ""))</f>
        <v>Aguardando retirada</v>
      </c>
      <c r="AC280" s="18">
        <v>1</v>
      </c>
      <c r="AD280" s="18">
        <f>AC280/SUMIF($P:$P,P280,$AC:$AC)</f>
        <v>1</v>
      </c>
      <c r="AE280" s="18">
        <f>IF(R280=0,0,AC280/SUMIF($R:$R,R280,$AC:$AC))</f>
        <v>0</v>
      </c>
      <c r="AF280" s="18">
        <f>IF(R280=0,1,0)</f>
        <v>1</v>
      </c>
      <c r="AG280" s="18" t="e">
        <f>IF(R280=0,#REF!-J280,0)</f>
        <v>#REF!</v>
      </c>
      <c r="AH280" t="str">
        <f>TEXT(J280,"MMMM")</f>
        <v>fevereiro</v>
      </c>
    </row>
    <row r="281" spans="1:34" ht="12.75" hidden="1" customHeight="1" x14ac:dyDescent="0.25">
      <c r="A281" s="90" t="str">
        <f>IF(C281="Oficina Diversos","Oficina Geral",
IF(ISNUMBER(FIND("Estoque - Colhedoras",C281)),"Colhedoras",IF(ISNUMBER(FIND("Caldeiraria",C281)),"Caldeiraria",IF(ISNUMBER(FIND("Borracharia",C281)),"Borracharia",IF(ISNUMBER(FIND("Lubrificação",C281)),"Lubrificação",
IF(ISNUMBER(FIND("Estoque - Carregadeiras",C281)),"Carregadeiras",IF(ISNUMBER(FIND("Estoque - Veic. Leves",C281)),"Veic. Leves",
IF(ISNUMBER(FIND("Estoque - Caminhões",C281)),"Caminhões",IF(ISNUMBER(FIND("Estoque - Transbordos",C281)),"Transbordos",
IF(ISNUMBER(FIND("Estoque - Tratores",C281)),"Tratores",
IF(ISNUMBER(FIND("Estoque - Máquinas pesadas",C281)),"Máquinas pesadas",
IF(ISNUMBER(FIND("Estoque - Reboques",C281)),"Reboques",
IF(C281="Estoque","Estoque",
IF(AND(ISNUMBER(C281),C281&gt;1000,C281&lt;2000),"Caminhões",
IF(AND(ISNUMBER(C281),C281&gt;2000,C281&lt;3000),"Tratores",
IF(AND(ISNUMBER(C281),C281&gt;3000,C281&lt;4000),"Carregadeiras",
IF(AND(ISNUMBER(C281),C281&gt;4000,C281&lt;5000),"Máquinas pesadas",
IF(AND(ISNUMBER(C281),C281&gt;5000,C281&lt;6000),"Colhedoras",
IF(AND(ISNUMBER(C281),C281&gt;7000,C281&lt;8000),"Irrigação",
IF(AND(ISNUMBER(C281),C281&gt;8000,C281&lt;9000),"Reboques",IF(AND(ISNUMBER(C281),C281&gt;0,C281&lt;1000),"Veic. Leves","")))))))))))))))))))))</f>
        <v>Carregadeiras</v>
      </c>
      <c r="B281" s="8"/>
      <c r="C281" s="2">
        <v>3023</v>
      </c>
      <c r="D281" s="2">
        <v>14384</v>
      </c>
      <c r="E281" s="3" t="s">
        <v>398</v>
      </c>
      <c r="F281" s="14" t="str">
        <f>IF(ISBLANK(K281), "Apenas Solicitação", "Tem OC")</f>
        <v>Tem OC</v>
      </c>
      <c r="G281" s="2">
        <v>1</v>
      </c>
      <c r="H281" s="2">
        <f>G281-I281</f>
        <v>0</v>
      </c>
      <c r="I281" s="2">
        <v>1</v>
      </c>
      <c r="J281" s="4">
        <v>45749</v>
      </c>
      <c r="K281" s="180">
        <v>45756</v>
      </c>
      <c r="L281" s="4"/>
      <c r="M281" s="44"/>
      <c r="N281" s="44" t="str">
        <f>IFERROR(K281 + VALUE(LEFT(L281, FIND(" ", L281) - 1)), "")</f>
        <v/>
      </c>
      <c r="O281" s="3">
        <f>IF(_xlfn.DAYS(K281,J281)&lt;0, "Aguardando OC", _xlfn.DAYS(K281,J281))</f>
        <v>7</v>
      </c>
      <c r="P281" s="14">
        <v>397702</v>
      </c>
      <c r="Q281" s="2">
        <v>1141101</v>
      </c>
      <c r="R281" s="14">
        <v>166056</v>
      </c>
      <c r="S281" s="2">
        <v>701</v>
      </c>
      <c r="T281" s="65" t="s">
        <v>150</v>
      </c>
      <c r="U281" s="21">
        <v>167.07</v>
      </c>
      <c r="V281" s="2">
        <v>14487</v>
      </c>
      <c r="W281" s="47" t="str">
        <f>IFERROR(VLOOKUP(V281, Fornecedores!A:C, 3, FALSE), "")</f>
        <v xml:space="preserve">FL TRATORES </v>
      </c>
      <c r="X281" s="43" t="str">
        <f>IFERROR(VLOOKUP(V281, Fornecedores!A:E, 5, FALSE), "")</f>
        <v>Recife</v>
      </c>
      <c r="Y281" s="43" t="str">
        <f>IFERROR(VLOOKUP(V281, Fornecedores!A:F, 6, FALSE), "")</f>
        <v>PE</v>
      </c>
      <c r="Z281" s="14" t="str">
        <f>IF(H281=0, "Pedido entregue!", "Pendente")</f>
        <v>Pedido entregue!</v>
      </c>
      <c r="AA281" s="59"/>
      <c r="AB281" s="58" t="str">
        <f>IF(Z281="Pedido Entregue!", IF(AA281=1, "Retirado do Almoxarifado", IF(AA281=2, "Material devolvido", "Aguardando retirada")), IF(Z281="Pendente", "Entrega pendente", ""))</f>
        <v>Aguardando retirada</v>
      </c>
      <c r="AC281" s="18">
        <v>1</v>
      </c>
      <c r="AD281" s="18">
        <f>AC281/SUMIF($P:$P,P281,$AC:$AC)</f>
        <v>1</v>
      </c>
      <c r="AE281" s="18">
        <f>IF(R281=0,0,AC281/SUMIF($R:$R,R281,$AC:$AC))</f>
        <v>8.3333333333333329E-2</v>
      </c>
      <c r="AF281" s="18">
        <f>IF(R281=0,1,0)</f>
        <v>0</v>
      </c>
      <c r="AG281" s="18">
        <f>IF(R281=0,#REF!-J281,0)</f>
        <v>0</v>
      </c>
      <c r="AH281" t="str">
        <f>TEXT(J281,"MMMM")</f>
        <v>abril</v>
      </c>
    </row>
    <row r="282" spans="1:34" ht="12.75" hidden="1" customHeight="1" x14ac:dyDescent="0.25">
      <c r="A282" s="90" t="str">
        <f>IF(C282="Oficina Diversos","Oficina Geral",
IF(ISNUMBER(FIND("Estoque - Colhedoras",C282)),"Colhedoras",IF(ISNUMBER(FIND("Caldeiraria",C282)),"Caldeiraria",IF(ISNUMBER(FIND("Borracharia",C282)),"Borracharia",IF(ISNUMBER(FIND("Lubrificação",C282)),"Lubrificação",
IF(ISNUMBER(FIND("Estoque - Carregadeiras",C282)),"Carregadeiras",IF(ISNUMBER(FIND("Estoque - Veic. Leves",C282)),"Veic. Leves",
IF(ISNUMBER(FIND("Estoque - Caminhões",C282)),"Caminhões",IF(ISNUMBER(FIND("Estoque - Transbordos",C282)),"Transbordos",
IF(ISNUMBER(FIND("Estoque - Tratores",C282)),"Tratores",
IF(ISNUMBER(FIND("Estoque - Máquinas pesadas",C282)),"Máquinas pesadas",
IF(ISNUMBER(FIND("Estoque - Reboques",C282)),"Reboques",
IF(C282="Estoque","Estoque",
IF(AND(ISNUMBER(C282),C282&gt;1000,C282&lt;2000),"Caminhões",
IF(AND(ISNUMBER(C282),C282&gt;2000,C282&lt;3000),"Tratores",
IF(AND(ISNUMBER(C282),C282&gt;3000,C282&lt;4000),"Carregadeiras",
IF(AND(ISNUMBER(C282),C282&gt;4000,C282&lt;5000),"Máquinas pesadas",
IF(AND(ISNUMBER(C282),C282&gt;5000,C282&lt;6000),"Colhedoras",
IF(AND(ISNUMBER(C282),C282&gt;7000,C282&lt;8000),"Irrigação",
IF(AND(ISNUMBER(C282),C282&gt;8000,C282&lt;9000),"Reboques",IF(AND(ISNUMBER(C282),C282&gt;0,C282&lt;1000),"Veic. Leves","")))))))))))))))))))))</f>
        <v>Carregadeiras</v>
      </c>
      <c r="B282" s="8"/>
      <c r="C282" s="2">
        <v>3024</v>
      </c>
      <c r="D282" s="2">
        <v>14384</v>
      </c>
      <c r="E282" s="3" t="s">
        <v>398</v>
      </c>
      <c r="F282" s="14" t="str">
        <f>IF(ISBLANK(K282), "Apenas Solicitação", "Tem OC")</f>
        <v>Tem OC</v>
      </c>
      <c r="G282" s="2">
        <v>1</v>
      </c>
      <c r="H282" s="2">
        <f>G282-I282</f>
        <v>0</v>
      </c>
      <c r="I282" s="2">
        <v>1</v>
      </c>
      <c r="J282" s="4">
        <v>45749</v>
      </c>
      <c r="K282" s="180">
        <v>45756</v>
      </c>
      <c r="L282" s="4"/>
      <c r="M282" s="44"/>
      <c r="N282" s="44" t="str">
        <f>IFERROR(K282 + VALUE(LEFT(L282, FIND(" ", L282) - 1)), "")</f>
        <v/>
      </c>
      <c r="O282" s="3">
        <f>IF(_xlfn.DAYS(K282,J282)&lt;0, "Aguardando OC", _xlfn.DAYS(K282,J282))</f>
        <v>7</v>
      </c>
      <c r="P282" s="14">
        <v>397716</v>
      </c>
      <c r="Q282" s="2">
        <v>1141104</v>
      </c>
      <c r="R282" s="14">
        <v>166056</v>
      </c>
      <c r="S282" s="2">
        <v>112</v>
      </c>
      <c r="T282" s="65" t="s">
        <v>152</v>
      </c>
      <c r="U282" s="21">
        <v>167.07</v>
      </c>
      <c r="V282" s="2">
        <v>14487</v>
      </c>
      <c r="W282" s="47" t="str">
        <f>IFERROR(VLOOKUP(V282, Fornecedores!A:C, 3, FALSE), "")</f>
        <v xml:space="preserve">FL TRATORES </v>
      </c>
      <c r="X282" s="43" t="str">
        <f>IFERROR(VLOOKUP(V282, Fornecedores!A:E, 5, FALSE), "")</f>
        <v>Recife</v>
      </c>
      <c r="Y282" s="43" t="str">
        <f>IFERROR(VLOOKUP(V282, Fornecedores!A:F, 6, FALSE), "")</f>
        <v>PE</v>
      </c>
      <c r="Z282" s="14" t="str">
        <f>IF(H282=0, "Pedido entregue!", "Pendente")</f>
        <v>Pedido entregue!</v>
      </c>
      <c r="AA282" s="59"/>
      <c r="AB282" s="58" t="str">
        <f>IF(Z282="Pedido Entregue!", IF(AA282=1, "Retirado do Almoxarifado", IF(AA282=2, "Material devolvido", "Aguardando retirada")), IF(Z282="Pendente", "Entrega pendente", ""))</f>
        <v>Aguardando retirada</v>
      </c>
      <c r="AC282" s="18">
        <v>1</v>
      </c>
      <c r="AD282" s="18">
        <f>AC282/SUMIF($P:$P,P282,$AC:$AC)</f>
        <v>1</v>
      </c>
      <c r="AE282" s="18">
        <f>IF(R282=0,0,AC282/SUMIF($R:$R,R282,$AC:$AC))</f>
        <v>8.3333333333333329E-2</v>
      </c>
      <c r="AF282" s="18">
        <f>IF(R282=0,1,0)</f>
        <v>0</v>
      </c>
      <c r="AG282" s="18">
        <f>IF(R282=0,#REF!-J282,0)</f>
        <v>0</v>
      </c>
      <c r="AH282" t="str">
        <f>TEXT(J282,"MMMM")</f>
        <v>abril</v>
      </c>
    </row>
    <row r="283" spans="1:34" ht="12.75" hidden="1" customHeight="1" x14ac:dyDescent="0.25">
      <c r="A283" s="90" t="str">
        <f>IF(C283="Oficina Diversos","Oficina Geral",
IF(ISNUMBER(FIND("Estoque - Colhedoras",C283)),"Colhedoras",IF(ISNUMBER(FIND("Caldeiraria",C283)),"Caldeiraria",IF(ISNUMBER(FIND("Borracharia",C283)),"Borracharia",IF(ISNUMBER(FIND("Lubrificação",C283)),"Lubrificação",
IF(ISNUMBER(FIND("Estoque - Carregadeiras",C283)),"Carregadeiras",IF(ISNUMBER(FIND("Estoque - Veic. Leves",C283)),"Veic. Leves",
IF(ISNUMBER(FIND("Estoque - Caminhões",C283)),"Caminhões",IF(ISNUMBER(FIND("Estoque - Transbordos",C283)),"Transbordos",
IF(ISNUMBER(FIND("Estoque - Tratores",C283)),"Tratores",
IF(ISNUMBER(FIND("Estoque - Máquinas pesadas",C283)),"Máquinas pesadas",
IF(ISNUMBER(FIND("Estoque - Reboques",C283)),"Reboques",
IF(C283="Estoque","Estoque",
IF(AND(ISNUMBER(C283),C283&gt;1000,C283&lt;2000),"Caminhões",
IF(AND(ISNUMBER(C283),C283&gt;2000,C283&lt;3000),"Tratores",
IF(AND(ISNUMBER(C283),C283&gt;3000,C283&lt;4000),"Carregadeiras",
IF(AND(ISNUMBER(C283),C283&gt;4000,C283&lt;5000),"Máquinas pesadas",
IF(AND(ISNUMBER(C283),C283&gt;5000,C283&lt;6000),"Colhedoras",
IF(AND(ISNUMBER(C283),C283&gt;7000,C283&lt;8000),"Irrigação",
IF(AND(ISNUMBER(C283),C283&gt;8000,C283&lt;9000),"Reboques",IF(AND(ISNUMBER(C283),C283&gt;0,C283&lt;1000),"Veic. Leves","")))))))))))))))))))))</f>
        <v>Carregadeiras</v>
      </c>
      <c r="B283" s="8"/>
      <c r="C283" s="2">
        <v>3027</v>
      </c>
      <c r="D283" s="2">
        <v>14384</v>
      </c>
      <c r="E283" s="3" t="s">
        <v>398</v>
      </c>
      <c r="F283" s="14" t="str">
        <f>IF(ISBLANK(K283), "Apenas Solicitação", "Tem OC")</f>
        <v>Tem OC</v>
      </c>
      <c r="G283" s="2">
        <v>1</v>
      </c>
      <c r="H283" s="2">
        <f>G283-I283</f>
        <v>0</v>
      </c>
      <c r="I283" s="2">
        <v>1</v>
      </c>
      <c r="J283" s="4">
        <v>45749</v>
      </c>
      <c r="K283" s="180">
        <v>45756</v>
      </c>
      <c r="L283" s="4"/>
      <c r="M283" s="44"/>
      <c r="N283" s="44" t="str">
        <f>IFERROR(K283 + VALUE(LEFT(L283, FIND(" ", L283) - 1)), "")</f>
        <v/>
      </c>
      <c r="O283" s="3">
        <f>IF(_xlfn.DAYS(K283,J283)&lt;0, "Aguardando OC", _xlfn.DAYS(K283,J283))</f>
        <v>7</v>
      </c>
      <c r="P283" s="14">
        <v>397730</v>
      </c>
      <c r="Q283" s="2">
        <v>1141108</v>
      </c>
      <c r="R283" s="14">
        <v>166056</v>
      </c>
      <c r="S283" s="2">
        <v>701</v>
      </c>
      <c r="T283" s="65" t="s">
        <v>150</v>
      </c>
      <c r="U283" s="21">
        <v>167.07</v>
      </c>
      <c r="V283" s="2">
        <v>14487</v>
      </c>
      <c r="W283" s="47" t="str">
        <f>IFERROR(VLOOKUP(V283, Fornecedores!A:C, 3, FALSE), "")</f>
        <v xml:space="preserve">FL TRATORES </v>
      </c>
      <c r="X283" s="43" t="str">
        <f>IFERROR(VLOOKUP(V283, Fornecedores!A:E, 5, FALSE), "")</f>
        <v>Recife</v>
      </c>
      <c r="Y283" s="43" t="str">
        <f>IFERROR(VLOOKUP(V283, Fornecedores!A:F, 6, FALSE), "")</f>
        <v>PE</v>
      </c>
      <c r="Z283" s="14" t="str">
        <f>IF(H283=0, "Pedido entregue!", "Pendente")</f>
        <v>Pedido entregue!</v>
      </c>
      <c r="AA283" s="59"/>
      <c r="AB283" s="58" t="str">
        <f>IF(Z283="Pedido Entregue!", IF(AA283=1, "Retirado do Almoxarifado", IF(AA283=2, "Material devolvido", "Aguardando retirada")), IF(Z283="Pendente", "Entrega pendente", ""))</f>
        <v>Aguardando retirada</v>
      </c>
      <c r="AC283" s="18">
        <v>1</v>
      </c>
      <c r="AD283" s="18">
        <f>AC283/SUMIF($P:$P,P283,$AC:$AC)</f>
        <v>1</v>
      </c>
      <c r="AE283" s="18">
        <f>IF(R283=0,0,AC283/SUMIF($R:$R,R283,$AC:$AC))</f>
        <v>8.3333333333333329E-2</v>
      </c>
      <c r="AF283" s="18">
        <f>IF(R283=0,1,0)</f>
        <v>0</v>
      </c>
      <c r="AG283" s="18">
        <f>IF(R283=0,#REF!-J283,0)</f>
        <v>0</v>
      </c>
      <c r="AH283" t="str">
        <f>TEXT(J283,"MMMM")</f>
        <v>abril</v>
      </c>
    </row>
    <row r="284" spans="1:34" ht="12.75" hidden="1" customHeight="1" x14ac:dyDescent="0.25">
      <c r="A284" s="90" t="str">
        <f>IF(C284="Oficina Diversos","Oficina Geral",
IF(ISNUMBER(FIND("Estoque - Colhedoras",C284)),"Colhedoras",IF(ISNUMBER(FIND("Caldeiraria",C284)),"Caldeiraria",IF(ISNUMBER(FIND("Borracharia",C284)),"Borracharia",IF(ISNUMBER(FIND("Lubrificação",C284)),"Lubrificação",
IF(ISNUMBER(FIND("Estoque - Carregadeiras",C284)),"Carregadeiras",IF(ISNUMBER(FIND("Estoque - Veic. Leves",C284)),"Veic. Leves",
IF(ISNUMBER(FIND("Estoque - Caminhões",C284)),"Caminhões",IF(ISNUMBER(FIND("Estoque - Transbordos",C284)),"Transbordos",
IF(ISNUMBER(FIND("Estoque - Tratores",C284)),"Tratores",
IF(ISNUMBER(FIND("Estoque - Máquinas pesadas",C284)),"Máquinas pesadas",
IF(ISNUMBER(FIND("Estoque - Reboques",C284)),"Reboques",
IF(C284="Estoque","Estoque",
IF(AND(ISNUMBER(C284),C284&gt;1000,C284&lt;2000),"Caminhões",
IF(AND(ISNUMBER(C284),C284&gt;2000,C284&lt;3000),"Tratores",
IF(AND(ISNUMBER(C284),C284&gt;3000,C284&lt;4000),"Carregadeiras",
IF(AND(ISNUMBER(C284),C284&gt;4000,C284&lt;5000),"Máquinas pesadas",
IF(AND(ISNUMBER(C284),C284&gt;5000,C284&lt;6000),"Colhedoras",
IF(AND(ISNUMBER(C284),C284&gt;7000,C284&lt;8000),"Irrigação",
IF(AND(ISNUMBER(C284),C284&gt;8000,C284&lt;9000),"Reboques",IF(AND(ISNUMBER(C284),C284&gt;0,C284&lt;1000),"Veic. Leves","")))))))))))))))))))))</f>
        <v>Carregadeiras</v>
      </c>
      <c r="B284" s="8"/>
      <c r="C284" s="2">
        <v>3028</v>
      </c>
      <c r="D284" s="2">
        <v>14384</v>
      </c>
      <c r="E284" s="3" t="s">
        <v>398</v>
      </c>
      <c r="F284" s="14" t="str">
        <f>IF(ISBLANK(K284), "Apenas Solicitação", "Tem OC")</f>
        <v>Tem OC</v>
      </c>
      <c r="G284" s="2">
        <v>1</v>
      </c>
      <c r="H284" s="2">
        <f>G284-I284</f>
        <v>0</v>
      </c>
      <c r="I284" s="2">
        <v>1</v>
      </c>
      <c r="J284" s="4">
        <v>45749</v>
      </c>
      <c r="K284" s="180">
        <v>45756</v>
      </c>
      <c r="L284" s="4"/>
      <c r="M284" s="44"/>
      <c r="N284" s="44" t="str">
        <f>IFERROR(K284 + VALUE(LEFT(L284, FIND(" ", L284) - 1)), "")</f>
        <v/>
      </c>
      <c r="O284" s="3">
        <f>IF(_xlfn.DAYS(K284,J284)&lt;0, "Aguardando OC", _xlfn.DAYS(K284,J284))</f>
        <v>7</v>
      </c>
      <c r="P284" s="14">
        <v>397744</v>
      </c>
      <c r="Q284" s="2">
        <v>1141113</v>
      </c>
      <c r="R284" s="14">
        <v>166056</v>
      </c>
      <c r="S284" s="2">
        <v>701</v>
      </c>
      <c r="T284" s="65" t="s">
        <v>150</v>
      </c>
      <c r="U284" s="21">
        <v>167.07</v>
      </c>
      <c r="V284" s="2">
        <v>14487</v>
      </c>
      <c r="W284" s="47" t="str">
        <f>IFERROR(VLOOKUP(V284, Fornecedores!A:C, 3, FALSE), "")</f>
        <v xml:space="preserve">FL TRATORES </v>
      </c>
      <c r="X284" s="43" t="str">
        <f>IFERROR(VLOOKUP(V284, Fornecedores!A:E, 5, FALSE), "")</f>
        <v>Recife</v>
      </c>
      <c r="Y284" s="43" t="str">
        <f>IFERROR(VLOOKUP(V284, Fornecedores!A:F, 6, FALSE), "")</f>
        <v>PE</v>
      </c>
      <c r="Z284" s="14" t="str">
        <f>IF(H284=0, "Pedido entregue!", "Pendente")</f>
        <v>Pedido entregue!</v>
      </c>
      <c r="AA284" s="59"/>
      <c r="AB284" s="58" t="str">
        <f>IF(Z284="Pedido Entregue!", IF(AA284=1, "Retirado do Almoxarifado", IF(AA284=2, "Material devolvido", "Aguardando retirada")), IF(Z284="Pendente", "Entrega pendente", ""))</f>
        <v>Aguardando retirada</v>
      </c>
      <c r="AC284" s="18">
        <v>1</v>
      </c>
      <c r="AD284" s="18">
        <f>AC284/SUMIF($P:$P,P284,$AC:$AC)</f>
        <v>1</v>
      </c>
      <c r="AE284" s="18">
        <f>IF(R284=0,0,AC284/SUMIF($R:$R,R284,$AC:$AC))</f>
        <v>8.3333333333333329E-2</v>
      </c>
      <c r="AF284" s="18">
        <f>IF(R284=0,1,0)</f>
        <v>0</v>
      </c>
      <c r="AG284" s="18">
        <f>IF(R284=0,#REF!-J284,0)</f>
        <v>0</v>
      </c>
      <c r="AH284" t="str">
        <f>TEXT(J284,"MMMM")</f>
        <v>abril</v>
      </c>
    </row>
    <row r="285" spans="1:34" ht="12.75" hidden="1" customHeight="1" x14ac:dyDescent="0.25">
      <c r="A285" s="90" t="str">
        <f>IF(C285="Oficina Diversos","Oficina Geral",
IF(ISNUMBER(FIND("Estoque - Colhedoras",C285)),"Colhedoras",IF(ISNUMBER(FIND("Caldeiraria",C285)),"Caldeiraria",IF(ISNUMBER(FIND("Borracharia",C285)),"Borracharia",IF(ISNUMBER(FIND("Lubrificação",C285)),"Lubrificação",
IF(ISNUMBER(FIND("Estoque - Carregadeiras",C285)),"Carregadeiras",IF(ISNUMBER(FIND("Estoque - Veic. Leves",C285)),"Veic. Leves",
IF(ISNUMBER(FIND("Estoque - Caminhões",C285)),"Caminhões",IF(ISNUMBER(FIND("Estoque - Transbordos",C285)),"Transbordos",
IF(ISNUMBER(FIND("Estoque - Tratores",C285)),"Tratores",
IF(ISNUMBER(FIND("Estoque - Máquinas pesadas",C285)),"Máquinas pesadas",
IF(ISNUMBER(FIND("Estoque - Reboques",C285)),"Reboques",
IF(C285="Estoque","Estoque",
IF(AND(ISNUMBER(C285),C285&gt;1000,C285&lt;2000),"Caminhões",
IF(AND(ISNUMBER(C285),C285&gt;2000,C285&lt;3000),"Tratores",
IF(AND(ISNUMBER(C285),C285&gt;3000,C285&lt;4000),"Carregadeiras",
IF(AND(ISNUMBER(C285),C285&gt;4000,C285&lt;5000),"Máquinas pesadas",
IF(AND(ISNUMBER(C285),C285&gt;5000,C285&lt;6000),"Colhedoras",
IF(AND(ISNUMBER(C285),C285&gt;7000,C285&lt;8000),"Irrigação",
IF(AND(ISNUMBER(C285),C285&gt;8000,C285&lt;9000),"Reboques",IF(AND(ISNUMBER(C285),C285&gt;0,C285&lt;1000),"Veic. Leves","")))))))))))))))))))))</f>
        <v>Carregadeiras</v>
      </c>
      <c r="B285" s="8"/>
      <c r="C285" s="2">
        <v>3029</v>
      </c>
      <c r="D285" s="2">
        <v>14384</v>
      </c>
      <c r="E285" s="3" t="s">
        <v>398</v>
      </c>
      <c r="F285" s="14" t="str">
        <f>IF(ISBLANK(K285), "Apenas Solicitação", "Tem OC")</f>
        <v>Tem OC</v>
      </c>
      <c r="G285" s="2">
        <v>1</v>
      </c>
      <c r="H285" s="2">
        <f>G285-I285</f>
        <v>0</v>
      </c>
      <c r="I285" s="2">
        <v>1</v>
      </c>
      <c r="J285" s="4">
        <v>45749</v>
      </c>
      <c r="K285" s="180">
        <v>45756</v>
      </c>
      <c r="L285" s="4"/>
      <c r="M285" s="44"/>
      <c r="N285" s="44" t="str">
        <f>IFERROR(K285 + VALUE(LEFT(L285, FIND(" ", L285) - 1)), "")</f>
        <v/>
      </c>
      <c r="O285" s="3">
        <f>IF(_xlfn.DAYS(K285,J285)&lt;0, "Aguardando OC", _xlfn.DAYS(K285,J285))</f>
        <v>7</v>
      </c>
      <c r="P285" s="14">
        <v>397758</v>
      </c>
      <c r="Q285" s="2">
        <v>1141117</v>
      </c>
      <c r="R285" s="14">
        <v>166056</v>
      </c>
      <c r="S285" s="2">
        <v>112</v>
      </c>
      <c r="T285" s="65" t="s">
        <v>152</v>
      </c>
      <c r="U285" s="21">
        <v>167.07</v>
      </c>
      <c r="V285" s="2">
        <v>14487</v>
      </c>
      <c r="W285" s="47" t="str">
        <f>IFERROR(VLOOKUP(V285, Fornecedores!A:C, 3, FALSE), "")</f>
        <v xml:space="preserve">FL TRATORES </v>
      </c>
      <c r="X285" s="43" t="str">
        <f>IFERROR(VLOOKUP(V285, Fornecedores!A:E, 5, FALSE), "")</f>
        <v>Recife</v>
      </c>
      <c r="Y285" s="43" t="str">
        <f>IFERROR(VLOOKUP(V285, Fornecedores!A:F, 6, FALSE), "")</f>
        <v>PE</v>
      </c>
      <c r="Z285" s="14" t="str">
        <f>IF(H285=0, "Pedido entregue!", "Pendente")</f>
        <v>Pedido entregue!</v>
      </c>
      <c r="AA285" s="59"/>
      <c r="AB285" s="58" t="str">
        <f>IF(Z285="Pedido Entregue!", IF(AA285=1, "Retirado do Almoxarifado", IF(AA285=2, "Material devolvido", "Aguardando retirada")), IF(Z285="Pendente", "Entrega pendente", ""))</f>
        <v>Aguardando retirada</v>
      </c>
      <c r="AC285" s="18">
        <v>1</v>
      </c>
      <c r="AD285" s="18">
        <f>AC285/SUMIF($P:$P,P285,$AC:$AC)</f>
        <v>1</v>
      </c>
      <c r="AE285" s="18">
        <f>IF(R285=0,0,AC285/SUMIF($R:$R,R285,$AC:$AC))</f>
        <v>8.3333333333333329E-2</v>
      </c>
      <c r="AF285" s="18">
        <f>IF(R285=0,1,0)</f>
        <v>0</v>
      </c>
      <c r="AG285" s="18">
        <f>IF(R285=0,#REF!-J285,0)</f>
        <v>0</v>
      </c>
      <c r="AH285" t="str">
        <f>TEXT(J285,"MMMM")</f>
        <v>abril</v>
      </c>
    </row>
    <row r="286" spans="1:34" ht="12.75" hidden="1" customHeight="1" x14ac:dyDescent="0.25">
      <c r="A286" s="90" t="str">
        <f>IF(C286="Oficina Diversos","Oficina Geral",
IF(ISNUMBER(FIND("Estoque - Colhedoras",C286)),"Colhedoras",IF(ISNUMBER(FIND("Caldeiraria",C286)),"Caldeiraria",IF(ISNUMBER(FIND("Borracharia",C286)),"Borracharia",IF(ISNUMBER(FIND("Lubrificação",C286)),"Lubrificação",
IF(ISNUMBER(FIND("Estoque - Carregadeiras",C286)),"Carregadeiras",IF(ISNUMBER(FIND("Estoque - Veic. Leves",C286)),"Veic. Leves",
IF(ISNUMBER(FIND("Estoque - Caminhões",C286)),"Caminhões",IF(ISNUMBER(FIND("Estoque - Transbordos",C286)),"Transbordos",
IF(ISNUMBER(FIND("Estoque - Tratores",C286)),"Tratores",
IF(ISNUMBER(FIND("Estoque - Máquinas pesadas",C286)),"Máquinas pesadas",
IF(ISNUMBER(FIND("Estoque - Reboques",C286)),"Reboques",
IF(C286="Estoque","Estoque",
IF(AND(ISNUMBER(C286),C286&gt;1000,C286&lt;2000),"Caminhões",
IF(AND(ISNUMBER(C286),C286&gt;2000,C286&lt;3000),"Tratores",
IF(AND(ISNUMBER(C286),C286&gt;3000,C286&lt;4000),"Carregadeiras",
IF(AND(ISNUMBER(C286),C286&gt;4000,C286&lt;5000),"Máquinas pesadas",
IF(AND(ISNUMBER(C286),C286&gt;5000,C286&lt;6000),"Colhedoras",
IF(AND(ISNUMBER(C286),C286&gt;7000,C286&lt;8000),"Irrigação",
IF(AND(ISNUMBER(C286),C286&gt;8000,C286&lt;9000),"Reboques",IF(AND(ISNUMBER(C286),C286&gt;0,C286&lt;1000),"Veic. Leves","")))))))))))))))))))))</f>
        <v>Carregadeiras</v>
      </c>
      <c r="B286" s="8"/>
      <c r="C286" s="2">
        <v>3030</v>
      </c>
      <c r="D286" s="2">
        <v>14384</v>
      </c>
      <c r="E286" s="3" t="s">
        <v>398</v>
      </c>
      <c r="F286" s="14" t="str">
        <f>IF(ISBLANK(K286), "Apenas Solicitação", "Tem OC")</f>
        <v>Tem OC</v>
      </c>
      <c r="G286" s="2">
        <v>1</v>
      </c>
      <c r="H286" s="2">
        <f>G286-I286</f>
        <v>0</v>
      </c>
      <c r="I286" s="2">
        <v>1</v>
      </c>
      <c r="J286" s="4">
        <v>45749</v>
      </c>
      <c r="K286" s="180">
        <v>45756</v>
      </c>
      <c r="L286" s="4"/>
      <c r="M286" s="44"/>
      <c r="N286" s="44" t="str">
        <f>IFERROR(K286 + VALUE(LEFT(L286, FIND(" ", L286) - 1)), "")</f>
        <v/>
      </c>
      <c r="O286" s="3">
        <f>IF(_xlfn.DAYS(K286,J286)&lt;0, "Aguardando OC", _xlfn.DAYS(K286,J286))</f>
        <v>7</v>
      </c>
      <c r="P286" s="14">
        <v>397777</v>
      </c>
      <c r="Q286" s="2">
        <v>1141125</v>
      </c>
      <c r="R286" s="14">
        <v>166056</v>
      </c>
      <c r="S286" s="2">
        <v>701</v>
      </c>
      <c r="T286" s="65" t="s">
        <v>150</v>
      </c>
      <c r="U286" s="21">
        <v>167.07</v>
      </c>
      <c r="V286" s="2">
        <v>14487</v>
      </c>
      <c r="W286" s="47" t="str">
        <f>IFERROR(VLOOKUP(V286, Fornecedores!A:C, 3, FALSE), "")</f>
        <v xml:space="preserve">FL TRATORES </v>
      </c>
      <c r="X286" s="43" t="str">
        <f>IFERROR(VLOOKUP(V286, Fornecedores!A:E, 5, FALSE), "")</f>
        <v>Recife</v>
      </c>
      <c r="Y286" s="43" t="str">
        <f>IFERROR(VLOOKUP(V286, Fornecedores!A:F, 6, FALSE), "")</f>
        <v>PE</v>
      </c>
      <c r="Z286" s="14" t="str">
        <f>IF(H286=0, "Pedido entregue!", "Pendente")</f>
        <v>Pedido entregue!</v>
      </c>
      <c r="AA286" s="59"/>
      <c r="AB286" s="58" t="str">
        <f>IF(Z286="Pedido Entregue!", IF(AA286=1, "Retirado do Almoxarifado", IF(AA286=2, "Material devolvido", "Aguardando retirada")), IF(Z286="Pendente", "Entrega pendente", ""))</f>
        <v>Aguardando retirada</v>
      </c>
      <c r="AC286" s="18">
        <v>1</v>
      </c>
      <c r="AD286" s="18">
        <f>AC286/SUMIF($P:$P,P286,$AC:$AC)</f>
        <v>1</v>
      </c>
      <c r="AE286" s="18">
        <f>IF(R286=0,0,AC286/SUMIF($R:$R,R286,$AC:$AC))</f>
        <v>8.3333333333333329E-2</v>
      </c>
      <c r="AF286" s="18">
        <f>IF(R286=0,1,0)</f>
        <v>0</v>
      </c>
      <c r="AG286" s="18">
        <f>IF(R286=0,#REF!-J286,0)</f>
        <v>0</v>
      </c>
      <c r="AH286" t="str">
        <f>TEXT(J286,"MMMM")</f>
        <v>abril</v>
      </c>
    </row>
    <row r="287" spans="1:34" ht="12.75" hidden="1" customHeight="1" x14ac:dyDescent="0.25">
      <c r="A287" s="90" t="str">
        <f>IF(C287="Oficina Diversos","Oficina Geral",
IF(ISNUMBER(FIND("Estoque - Colhedoras",C287)),"Colhedoras",IF(ISNUMBER(FIND("Caldeiraria",C287)),"Caldeiraria",IF(ISNUMBER(FIND("Borracharia",C287)),"Borracharia",IF(ISNUMBER(FIND("Lubrificação",C287)),"Lubrificação",
IF(ISNUMBER(FIND("Estoque - Carregadeiras",C287)),"Carregadeiras",IF(ISNUMBER(FIND("Estoque - Veic. Leves",C287)),"Veic. Leves",
IF(ISNUMBER(FIND("Estoque - Caminhões",C287)),"Caminhões",IF(ISNUMBER(FIND("Estoque - Transbordos",C287)),"Transbordos",
IF(ISNUMBER(FIND("Estoque - Tratores",C287)),"Tratores",
IF(ISNUMBER(FIND("Estoque - Máquinas pesadas",C287)),"Máquinas pesadas",
IF(ISNUMBER(FIND("Estoque - Reboques",C287)),"Reboques",
IF(C287="Estoque","Estoque",
IF(AND(ISNUMBER(C287),C287&gt;1000,C287&lt;2000),"Caminhões",
IF(AND(ISNUMBER(C287),C287&gt;2000,C287&lt;3000),"Tratores",
IF(AND(ISNUMBER(C287),C287&gt;3000,C287&lt;4000),"Carregadeiras",
IF(AND(ISNUMBER(C287),C287&gt;4000,C287&lt;5000),"Máquinas pesadas",
IF(AND(ISNUMBER(C287),C287&gt;5000,C287&lt;6000),"Colhedoras",
IF(AND(ISNUMBER(C287),C287&gt;7000,C287&lt;8000),"Irrigação",
IF(AND(ISNUMBER(C287),C287&gt;8000,C287&lt;9000),"Reboques",IF(AND(ISNUMBER(C287),C287&gt;0,C287&lt;1000),"Veic. Leves","")))))))))))))))))))))</f>
        <v>Carregadeiras</v>
      </c>
      <c r="B287" s="8"/>
      <c r="C287" s="2">
        <v>3023</v>
      </c>
      <c r="D287" s="2">
        <v>14385</v>
      </c>
      <c r="E287" s="3" t="s">
        <v>399</v>
      </c>
      <c r="F287" s="14" t="str">
        <f>IF(ISBLANK(K287), "Apenas Solicitação", "Tem OC")</f>
        <v>Tem OC</v>
      </c>
      <c r="G287" s="2">
        <v>1</v>
      </c>
      <c r="H287" s="2">
        <f>G287-I287</f>
        <v>0</v>
      </c>
      <c r="I287" s="2">
        <v>1</v>
      </c>
      <c r="J287" s="4">
        <v>45749</v>
      </c>
      <c r="K287" s="180">
        <v>45757</v>
      </c>
      <c r="L287" s="4"/>
      <c r="M287" s="44"/>
      <c r="N287" s="44" t="str">
        <f>IFERROR(K287 + VALUE(LEFT(L287, FIND(" ", L287) - 1)), "")</f>
        <v/>
      </c>
      <c r="O287" s="3">
        <f>IF(_xlfn.DAYS(K287,J287)&lt;0, "Aguardando OC", _xlfn.DAYS(K287,J287))</f>
        <v>8</v>
      </c>
      <c r="P287" s="14">
        <v>397700</v>
      </c>
      <c r="Q287" s="2">
        <v>1141101</v>
      </c>
      <c r="R287" s="14">
        <v>166122</v>
      </c>
      <c r="S287" s="2">
        <v>701</v>
      </c>
      <c r="T287" s="65" t="s">
        <v>150</v>
      </c>
      <c r="U287" s="21">
        <v>86.16</v>
      </c>
      <c r="V287" s="2">
        <v>13341</v>
      </c>
      <c r="W287" s="47" t="str">
        <f>IFERROR(VLOOKUP(V287, Fornecedores!A:C, 3, FALSE), "")</f>
        <v>DISMA DISTRIBUIDORA</v>
      </c>
      <c r="X287" s="43" t="str">
        <f>IFERROR(VLOOKUP(V287, Fornecedores!A:E, 5, FALSE), "")</f>
        <v>Araçatuba</v>
      </c>
      <c r="Y287" s="43" t="str">
        <f>IFERROR(VLOOKUP(V287, Fornecedores!A:F, 6, FALSE), "")</f>
        <v>SP</v>
      </c>
      <c r="Z287" s="14" t="str">
        <f>IF(H287=0, "Pedido entregue!", "Pendente")</f>
        <v>Pedido entregue!</v>
      </c>
      <c r="AA287" s="59"/>
      <c r="AB287" s="58" t="str">
        <f>IF(Z287="Pedido Entregue!", IF(AA287=1, "Retirado do Almoxarifado", IF(AA287=2, "Material devolvido", "Aguardando retirada")), IF(Z287="Pendente", "Entrega pendente", ""))</f>
        <v>Aguardando retirada</v>
      </c>
      <c r="AC287" s="18">
        <v>1</v>
      </c>
      <c r="AD287" s="18">
        <f>AC287/SUMIF($P:$P,P287,$AC:$AC)</f>
        <v>1</v>
      </c>
      <c r="AE287" s="18">
        <f>IF(R287=0,0,AC287/SUMIF($R:$R,R287,$AC:$AC))</f>
        <v>3.2258064516129031E-2</v>
      </c>
      <c r="AF287" s="18">
        <f>IF(R287=0,1,0)</f>
        <v>0</v>
      </c>
      <c r="AG287" s="18">
        <f>IF(R287=0,#REF!-J287,0)</f>
        <v>0</v>
      </c>
      <c r="AH287" t="str">
        <f>TEXT(J287,"MMMM")</f>
        <v>abril</v>
      </c>
    </row>
    <row r="288" spans="1:34" ht="12.75" hidden="1" customHeight="1" x14ac:dyDescent="0.25">
      <c r="A288" s="90" t="str">
        <f>IF(C288="Oficina Diversos","Oficina Geral",
IF(ISNUMBER(FIND("Estoque - Colhedoras",C288)),"Colhedoras",IF(ISNUMBER(FIND("Caldeiraria",C288)),"Caldeiraria",IF(ISNUMBER(FIND("Borracharia",C288)),"Borracharia",IF(ISNUMBER(FIND("Lubrificação",C288)),"Lubrificação",
IF(ISNUMBER(FIND("Estoque - Carregadeiras",C288)),"Carregadeiras",IF(ISNUMBER(FIND("Estoque - Veic. Leves",C288)),"Veic. Leves",
IF(ISNUMBER(FIND("Estoque - Caminhões",C288)),"Caminhões",IF(ISNUMBER(FIND("Estoque - Transbordos",C288)),"Transbordos",
IF(ISNUMBER(FIND("Estoque - Tratores",C288)),"Tratores",
IF(ISNUMBER(FIND("Estoque - Máquinas pesadas",C288)),"Máquinas pesadas",
IF(ISNUMBER(FIND("Estoque - Reboques",C288)),"Reboques",
IF(C288="Estoque","Estoque",
IF(AND(ISNUMBER(C288),C288&gt;1000,C288&lt;2000),"Caminhões",
IF(AND(ISNUMBER(C288),C288&gt;2000,C288&lt;3000),"Tratores",
IF(AND(ISNUMBER(C288),C288&gt;3000,C288&lt;4000),"Carregadeiras",
IF(AND(ISNUMBER(C288),C288&gt;4000,C288&lt;5000),"Máquinas pesadas",
IF(AND(ISNUMBER(C288),C288&gt;5000,C288&lt;6000),"Colhedoras",
IF(AND(ISNUMBER(C288),C288&gt;7000,C288&lt;8000),"Irrigação",
IF(AND(ISNUMBER(C288),C288&gt;8000,C288&lt;9000),"Reboques",IF(AND(ISNUMBER(C288),C288&gt;0,C288&lt;1000),"Veic. Leves","")))))))))))))))))))))</f>
        <v>Carregadeiras</v>
      </c>
      <c r="B288" s="8"/>
      <c r="C288" s="2">
        <v>3024</v>
      </c>
      <c r="D288" s="2">
        <v>14385</v>
      </c>
      <c r="E288" s="3" t="s">
        <v>399</v>
      </c>
      <c r="F288" s="14" t="str">
        <f>IF(ISBLANK(K288), "Apenas Solicitação", "Tem OC")</f>
        <v>Tem OC</v>
      </c>
      <c r="G288" s="2">
        <v>1</v>
      </c>
      <c r="H288" s="2">
        <f>G288-I288</f>
        <v>0</v>
      </c>
      <c r="I288" s="2">
        <v>1</v>
      </c>
      <c r="J288" s="4">
        <v>45749</v>
      </c>
      <c r="K288" s="180">
        <v>45757</v>
      </c>
      <c r="L288" s="4"/>
      <c r="M288" s="44"/>
      <c r="N288" s="44" t="str">
        <f>IFERROR(K288 + VALUE(LEFT(L288, FIND(" ", L288) - 1)), "")</f>
        <v/>
      </c>
      <c r="O288" s="3">
        <f>IF(_xlfn.DAYS(K288,J288)&lt;0, "Aguardando OC", _xlfn.DAYS(K288,J288))</f>
        <v>8</v>
      </c>
      <c r="P288" s="14">
        <v>397714</v>
      </c>
      <c r="Q288" s="2">
        <v>1141104</v>
      </c>
      <c r="R288" s="14">
        <v>166122</v>
      </c>
      <c r="S288" s="2">
        <v>112</v>
      </c>
      <c r="T288" s="65" t="s">
        <v>152</v>
      </c>
      <c r="U288" s="21">
        <v>86.16</v>
      </c>
      <c r="V288" s="2">
        <v>13341</v>
      </c>
      <c r="W288" s="47" t="str">
        <f>IFERROR(VLOOKUP(V288, Fornecedores!A:C, 3, FALSE), "")</f>
        <v>DISMA DISTRIBUIDORA</v>
      </c>
      <c r="X288" s="43" t="str">
        <f>IFERROR(VLOOKUP(V288, Fornecedores!A:E, 5, FALSE), "")</f>
        <v>Araçatuba</v>
      </c>
      <c r="Y288" s="43" t="str">
        <f>IFERROR(VLOOKUP(V288, Fornecedores!A:F, 6, FALSE), "")</f>
        <v>SP</v>
      </c>
      <c r="Z288" s="14" t="str">
        <f>IF(H288=0, "Pedido entregue!", "Pendente")</f>
        <v>Pedido entregue!</v>
      </c>
      <c r="AA288" s="59"/>
      <c r="AB288" s="58" t="str">
        <f>IF(Z288="Pedido Entregue!", IF(AA288=1, "Retirado do Almoxarifado", IF(AA288=2, "Material devolvido", "Aguardando retirada")), IF(Z288="Pendente", "Entrega pendente", ""))</f>
        <v>Aguardando retirada</v>
      </c>
      <c r="AC288" s="18">
        <v>1</v>
      </c>
      <c r="AD288" s="18">
        <f>AC288/SUMIF($P:$P,P288,$AC:$AC)</f>
        <v>1</v>
      </c>
      <c r="AE288" s="18">
        <f>IF(R288=0,0,AC288/SUMIF($R:$R,R288,$AC:$AC))</f>
        <v>3.2258064516129031E-2</v>
      </c>
      <c r="AF288" s="18">
        <f>IF(R288=0,1,0)</f>
        <v>0</v>
      </c>
      <c r="AG288" s="18">
        <f>IF(R288=0,#REF!-J288,0)</f>
        <v>0</v>
      </c>
      <c r="AH288" t="str">
        <f>TEXT(J288,"MMMM")</f>
        <v>abril</v>
      </c>
    </row>
    <row r="289" spans="1:34" ht="12.75" hidden="1" customHeight="1" x14ac:dyDescent="0.25">
      <c r="A289" s="90" t="str">
        <f>IF(C289="Oficina Diversos","Oficina Geral",
IF(ISNUMBER(FIND("Estoque - Colhedoras",C289)),"Colhedoras",IF(ISNUMBER(FIND("Caldeiraria",C289)),"Caldeiraria",IF(ISNUMBER(FIND("Borracharia",C289)),"Borracharia",IF(ISNUMBER(FIND("Lubrificação",C289)),"Lubrificação",
IF(ISNUMBER(FIND("Estoque - Carregadeiras",C289)),"Carregadeiras",IF(ISNUMBER(FIND("Estoque - Veic. Leves",C289)),"Veic. Leves",
IF(ISNUMBER(FIND("Estoque - Caminhões",C289)),"Caminhões",IF(ISNUMBER(FIND("Estoque - Transbordos",C289)),"Transbordos",
IF(ISNUMBER(FIND("Estoque - Tratores",C289)),"Tratores",
IF(ISNUMBER(FIND("Estoque - Máquinas pesadas",C289)),"Máquinas pesadas",
IF(ISNUMBER(FIND("Estoque - Reboques",C289)),"Reboques",
IF(C289="Estoque","Estoque",
IF(AND(ISNUMBER(C289),C289&gt;1000,C289&lt;2000),"Caminhões",
IF(AND(ISNUMBER(C289),C289&gt;2000,C289&lt;3000),"Tratores",
IF(AND(ISNUMBER(C289),C289&gt;3000,C289&lt;4000),"Carregadeiras",
IF(AND(ISNUMBER(C289),C289&gt;4000,C289&lt;5000),"Máquinas pesadas",
IF(AND(ISNUMBER(C289),C289&gt;5000,C289&lt;6000),"Colhedoras",
IF(AND(ISNUMBER(C289),C289&gt;7000,C289&lt;8000),"Irrigação",
IF(AND(ISNUMBER(C289),C289&gt;8000,C289&lt;9000),"Reboques",IF(AND(ISNUMBER(C289),C289&gt;0,C289&lt;1000),"Veic. Leves","")))))))))))))))))))))</f>
        <v>Carregadeiras</v>
      </c>
      <c r="B289" s="8"/>
      <c r="C289" s="2">
        <v>3027</v>
      </c>
      <c r="D289" s="2">
        <v>14385</v>
      </c>
      <c r="E289" s="3" t="s">
        <v>399</v>
      </c>
      <c r="F289" s="14" t="str">
        <f>IF(ISBLANK(K289), "Apenas Solicitação", "Tem OC")</f>
        <v>Tem OC</v>
      </c>
      <c r="G289" s="2">
        <v>1</v>
      </c>
      <c r="H289" s="2">
        <f>G289-I289</f>
        <v>0</v>
      </c>
      <c r="I289" s="2">
        <v>1</v>
      </c>
      <c r="J289" s="4">
        <v>45749</v>
      </c>
      <c r="K289" s="180">
        <v>45757</v>
      </c>
      <c r="L289" s="4"/>
      <c r="M289" s="44"/>
      <c r="N289" s="44" t="str">
        <f>IFERROR(K289 + VALUE(LEFT(L289, FIND(" ", L289) - 1)), "")</f>
        <v/>
      </c>
      <c r="O289" s="3">
        <f>IF(_xlfn.DAYS(K289,J289)&lt;0, "Aguardando OC", _xlfn.DAYS(K289,J289))</f>
        <v>8</v>
      </c>
      <c r="P289" s="14">
        <v>397728</v>
      </c>
      <c r="Q289" s="2">
        <v>1141108</v>
      </c>
      <c r="R289" s="14">
        <v>166122</v>
      </c>
      <c r="S289" s="2">
        <v>701</v>
      </c>
      <c r="T289" s="65" t="s">
        <v>150</v>
      </c>
      <c r="U289" s="21">
        <v>86.16</v>
      </c>
      <c r="V289" s="2">
        <v>13341</v>
      </c>
      <c r="W289" s="47" t="str">
        <f>IFERROR(VLOOKUP(V289, Fornecedores!A:C, 3, FALSE), "")</f>
        <v>DISMA DISTRIBUIDORA</v>
      </c>
      <c r="X289" s="43" t="str">
        <f>IFERROR(VLOOKUP(V289, Fornecedores!A:E, 5, FALSE), "")</f>
        <v>Araçatuba</v>
      </c>
      <c r="Y289" s="43" t="str">
        <f>IFERROR(VLOOKUP(V289, Fornecedores!A:F, 6, FALSE), "")</f>
        <v>SP</v>
      </c>
      <c r="Z289" s="14" t="str">
        <f>IF(H289=0, "Pedido entregue!", "Pendente")</f>
        <v>Pedido entregue!</v>
      </c>
      <c r="AA289" s="59"/>
      <c r="AB289" s="58" t="str">
        <f>IF(Z289="Pedido Entregue!", IF(AA289=1, "Retirado do Almoxarifado", IF(AA289=2, "Material devolvido", "Aguardando retirada")), IF(Z289="Pendente", "Entrega pendente", ""))</f>
        <v>Aguardando retirada</v>
      </c>
      <c r="AC289" s="18">
        <v>1</v>
      </c>
      <c r="AD289" s="18">
        <f>AC289/SUMIF($P:$P,P289,$AC:$AC)</f>
        <v>1</v>
      </c>
      <c r="AE289" s="18">
        <f>IF(R289=0,0,AC289/SUMIF($R:$R,R289,$AC:$AC))</f>
        <v>3.2258064516129031E-2</v>
      </c>
      <c r="AF289" s="18">
        <f>IF(R289=0,1,0)</f>
        <v>0</v>
      </c>
      <c r="AG289" s="18">
        <f>IF(R289=0,#REF!-J289,0)</f>
        <v>0</v>
      </c>
      <c r="AH289" t="str">
        <f>TEXT(J289,"MMMM")</f>
        <v>abril</v>
      </c>
    </row>
    <row r="290" spans="1:34" ht="12.75" hidden="1" customHeight="1" x14ac:dyDescent="0.25">
      <c r="A290" s="90" t="str">
        <f>IF(C290="Oficina Diversos","Oficina Geral",
IF(ISNUMBER(FIND("Estoque - Colhedoras",C290)),"Colhedoras",IF(ISNUMBER(FIND("Caldeiraria",C290)),"Caldeiraria",IF(ISNUMBER(FIND("Borracharia",C290)),"Borracharia",IF(ISNUMBER(FIND("Lubrificação",C290)),"Lubrificação",
IF(ISNUMBER(FIND("Estoque - Carregadeiras",C290)),"Carregadeiras",IF(ISNUMBER(FIND("Estoque - Veic. Leves",C290)),"Veic. Leves",
IF(ISNUMBER(FIND("Estoque - Caminhões",C290)),"Caminhões",IF(ISNUMBER(FIND("Estoque - Transbordos",C290)),"Transbordos",
IF(ISNUMBER(FIND("Estoque - Tratores",C290)),"Tratores",
IF(ISNUMBER(FIND("Estoque - Máquinas pesadas",C290)),"Máquinas pesadas",
IF(ISNUMBER(FIND("Estoque - Reboques",C290)),"Reboques",
IF(C290="Estoque","Estoque",
IF(AND(ISNUMBER(C290),C290&gt;1000,C290&lt;2000),"Caminhões",
IF(AND(ISNUMBER(C290),C290&gt;2000,C290&lt;3000),"Tratores",
IF(AND(ISNUMBER(C290),C290&gt;3000,C290&lt;4000),"Carregadeiras",
IF(AND(ISNUMBER(C290),C290&gt;4000,C290&lt;5000),"Máquinas pesadas",
IF(AND(ISNUMBER(C290),C290&gt;5000,C290&lt;6000),"Colhedoras",
IF(AND(ISNUMBER(C290),C290&gt;7000,C290&lt;8000),"Irrigação",
IF(AND(ISNUMBER(C290),C290&gt;8000,C290&lt;9000),"Reboques",IF(AND(ISNUMBER(C290),C290&gt;0,C290&lt;1000),"Veic. Leves","")))))))))))))))))))))</f>
        <v>Carregadeiras</v>
      </c>
      <c r="B290" s="80"/>
      <c r="C290" s="2">
        <v>3028</v>
      </c>
      <c r="D290" s="2">
        <v>14385</v>
      </c>
      <c r="E290" s="3" t="s">
        <v>399</v>
      </c>
      <c r="F290" s="14" t="str">
        <f>IF(ISBLANK(K290), "Apenas Solicitação", "Tem OC")</f>
        <v>Tem OC</v>
      </c>
      <c r="G290" s="2">
        <v>1</v>
      </c>
      <c r="H290" s="2">
        <f>G290-I290</f>
        <v>0</v>
      </c>
      <c r="I290" s="2">
        <v>1</v>
      </c>
      <c r="J290" s="4">
        <v>45749</v>
      </c>
      <c r="K290" s="180">
        <v>45757</v>
      </c>
      <c r="L290" s="4"/>
      <c r="M290" s="44"/>
      <c r="N290" s="44" t="str">
        <f>IFERROR(K290 + VALUE(LEFT(L290, FIND(" ", L290) - 1)), "")</f>
        <v/>
      </c>
      <c r="O290" s="3">
        <f>IF(_xlfn.DAYS(K290,J290)&lt;0, "Aguardando OC", _xlfn.DAYS(K290,J290))</f>
        <v>8</v>
      </c>
      <c r="P290" s="14">
        <v>397742</v>
      </c>
      <c r="Q290" s="2">
        <v>1141113</v>
      </c>
      <c r="R290" s="14">
        <v>166122</v>
      </c>
      <c r="S290" s="2">
        <v>701</v>
      </c>
      <c r="T290" s="65" t="s">
        <v>150</v>
      </c>
      <c r="U290" s="21">
        <v>86.16</v>
      </c>
      <c r="V290" s="2">
        <v>13341</v>
      </c>
      <c r="W290" s="47" t="str">
        <f>IFERROR(VLOOKUP(V290, Fornecedores!A:C, 3, FALSE), "")</f>
        <v>DISMA DISTRIBUIDORA</v>
      </c>
      <c r="X290" s="43" t="str">
        <f>IFERROR(VLOOKUP(V290, Fornecedores!A:E, 5, FALSE), "")</f>
        <v>Araçatuba</v>
      </c>
      <c r="Y290" s="43" t="str">
        <f>IFERROR(VLOOKUP(V290, Fornecedores!A:F, 6, FALSE), "")</f>
        <v>SP</v>
      </c>
      <c r="Z290" s="14" t="str">
        <f>IF(H290=0, "Pedido entregue!", "Pendente")</f>
        <v>Pedido entregue!</v>
      </c>
      <c r="AA290" s="59"/>
      <c r="AB290" s="58" t="str">
        <f>IF(Z290="Pedido Entregue!", IF(AA290=1, "Retirado do Almoxarifado", IF(AA290=2, "Material devolvido", "Aguardando retirada")), IF(Z290="Pendente", "Entrega pendente", ""))</f>
        <v>Aguardando retirada</v>
      </c>
      <c r="AC290" s="18">
        <v>1</v>
      </c>
      <c r="AD290" s="18">
        <f>AC290/SUMIF($P:$P,P290,$AC:$AC)</f>
        <v>1</v>
      </c>
      <c r="AE290" s="18">
        <f>IF(R290=0,0,AC290/SUMIF($R:$R,R290,$AC:$AC))</f>
        <v>3.2258064516129031E-2</v>
      </c>
      <c r="AF290" s="18">
        <f>IF(R290=0,1,0)</f>
        <v>0</v>
      </c>
      <c r="AG290" s="18">
        <f>IF(R290=0,#REF!-J290,0)</f>
        <v>0</v>
      </c>
      <c r="AH290" t="str">
        <f>TEXT(J290,"MMMM")</f>
        <v>abril</v>
      </c>
    </row>
    <row r="291" spans="1:34" ht="12.75" hidden="1" customHeight="1" x14ac:dyDescent="0.25">
      <c r="A291" s="90" t="str">
        <f>IF(C291="Oficina Diversos","Oficina Geral",
IF(ISNUMBER(FIND("Estoque - Colhedoras",C291)),"Colhedoras",IF(ISNUMBER(FIND("Caldeiraria",C291)),"Caldeiraria",IF(ISNUMBER(FIND("Borracharia",C291)),"Borracharia",IF(ISNUMBER(FIND("Lubrificação",C291)),"Lubrificação",
IF(ISNUMBER(FIND("Estoque - Carregadeiras",C291)),"Carregadeiras",IF(ISNUMBER(FIND("Estoque - Veic. Leves",C291)),"Veic. Leves",
IF(ISNUMBER(FIND("Estoque - Caminhões",C291)),"Caminhões",IF(ISNUMBER(FIND("Estoque - Transbordos",C291)),"Transbordos",
IF(ISNUMBER(FIND("Estoque - Tratores",C291)),"Tratores",
IF(ISNUMBER(FIND("Estoque - Máquinas pesadas",C291)),"Máquinas pesadas",
IF(ISNUMBER(FIND("Estoque - Reboques",C291)),"Reboques",
IF(C291="Estoque","Estoque",
IF(AND(ISNUMBER(C291),C291&gt;1000,C291&lt;2000),"Caminhões",
IF(AND(ISNUMBER(C291),C291&gt;2000,C291&lt;3000),"Tratores",
IF(AND(ISNUMBER(C291),C291&gt;3000,C291&lt;4000),"Carregadeiras",
IF(AND(ISNUMBER(C291),C291&gt;4000,C291&lt;5000),"Máquinas pesadas",
IF(AND(ISNUMBER(C291),C291&gt;5000,C291&lt;6000),"Colhedoras",
IF(AND(ISNUMBER(C291),C291&gt;7000,C291&lt;8000),"Irrigação",
IF(AND(ISNUMBER(C291),C291&gt;8000,C291&lt;9000),"Reboques",IF(AND(ISNUMBER(C291),C291&gt;0,C291&lt;1000),"Veic. Leves","")))))))))))))))))))))</f>
        <v>Carregadeiras</v>
      </c>
      <c r="B291" s="87"/>
      <c r="C291" s="76">
        <v>3029</v>
      </c>
      <c r="D291" s="2">
        <v>14385</v>
      </c>
      <c r="E291" s="3" t="s">
        <v>399</v>
      </c>
      <c r="F291" s="14" t="str">
        <f>IF(ISBLANK(K291), "Apenas Solicitação", "Tem OC")</f>
        <v>Tem OC</v>
      </c>
      <c r="G291" s="2">
        <v>1</v>
      </c>
      <c r="H291" s="2">
        <f>G291-I291</f>
        <v>0</v>
      </c>
      <c r="I291" s="2">
        <v>1</v>
      </c>
      <c r="J291" s="4">
        <v>45749</v>
      </c>
      <c r="K291" s="180">
        <v>45757</v>
      </c>
      <c r="L291" s="4"/>
      <c r="M291" s="44"/>
      <c r="N291" s="44" t="str">
        <f>IFERROR(K291 + VALUE(LEFT(L291, FIND(" ", L291) - 1)), "")</f>
        <v/>
      </c>
      <c r="O291" s="3">
        <f>IF(_xlfn.DAYS(K291,J291)&lt;0, "Aguardando OC", _xlfn.DAYS(K291,J291))</f>
        <v>8</v>
      </c>
      <c r="P291" s="14">
        <v>397756</v>
      </c>
      <c r="Q291" s="2">
        <v>1141117</v>
      </c>
      <c r="R291" s="14">
        <v>166122</v>
      </c>
      <c r="S291" s="2">
        <v>112</v>
      </c>
      <c r="T291" s="65" t="s">
        <v>152</v>
      </c>
      <c r="U291" s="21">
        <v>86.16</v>
      </c>
      <c r="V291" s="2">
        <v>13341</v>
      </c>
      <c r="W291" s="47" t="str">
        <f>IFERROR(VLOOKUP(V291, Fornecedores!A:C, 3, FALSE), "")</f>
        <v>DISMA DISTRIBUIDORA</v>
      </c>
      <c r="X291" s="43" t="str">
        <f>IFERROR(VLOOKUP(V291, Fornecedores!A:E, 5, FALSE), "")</f>
        <v>Araçatuba</v>
      </c>
      <c r="Y291" s="43" t="str">
        <f>IFERROR(VLOOKUP(V291, Fornecedores!A:F, 6, FALSE), "")</f>
        <v>SP</v>
      </c>
      <c r="Z291" s="14" t="str">
        <f>IF(H291=0, "Pedido entregue!", "Pendente")</f>
        <v>Pedido entregue!</v>
      </c>
      <c r="AA291" s="59"/>
      <c r="AB291" s="58" t="str">
        <f>IF(Z291="Pedido Entregue!", IF(AA291=1, "Retirado do Almoxarifado", IF(AA291=2, "Material devolvido", "Aguardando retirada")), IF(Z291="Pendente", "Entrega pendente", ""))</f>
        <v>Aguardando retirada</v>
      </c>
      <c r="AC291" s="18">
        <v>1</v>
      </c>
      <c r="AD291" s="18">
        <f>AC291/SUMIF($P:$P,P291,$AC:$AC)</f>
        <v>1</v>
      </c>
      <c r="AE291" s="18">
        <f>IF(R291=0,0,AC291/SUMIF($R:$R,R291,$AC:$AC))</f>
        <v>3.2258064516129031E-2</v>
      </c>
      <c r="AF291" s="18">
        <f>IF(R291=0,1,0)</f>
        <v>0</v>
      </c>
      <c r="AG291" s="18">
        <f>IF(R291=0,#REF!-J291,0)</f>
        <v>0</v>
      </c>
      <c r="AH291" t="str">
        <f>TEXT(J291,"MMMM")</f>
        <v>abril</v>
      </c>
    </row>
    <row r="292" spans="1:34" ht="12.75" hidden="1" customHeight="1" x14ac:dyDescent="0.25">
      <c r="A292" s="90" t="str">
        <f>IF(C292="Oficina Diversos","Oficina Geral",
IF(ISNUMBER(FIND("Estoque - Colhedoras",C292)),"Colhedoras",IF(ISNUMBER(FIND("Caldeiraria",C292)),"Caldeiraria",IF(ISNUMBER(FIND("Borracharia",C292)),"Borracharia",IF(ISNUMBER(FIND("Lubrificação",C292)),"Lubrificação",
IF(ISNUMBER(FIND("Estoque - Carregadeiras",C292)),"Carregadeiras",IF(ISNUMBER(FIND("Estoque - Veic. Leves",C292)),"Veic. Leves",
IF(ISNUMBER(FIND("Estoque - Caminhões",C292)),"Caminhões",IF(ISNUMBER(FIND("Estoque - Transbordos",C292)),"Transbordos",
IF(ISNUMBER(FIND("Estoque - Tratores",C292)),"Tratores",
IF(ISNUMBER(FIND("Estoque - Máquinas pesadas",C292)),"Máquinas pesadas",
IF(ISNUMBER(FIND("Estoque - Reboques",C292)),"Reboques",
IF(C292="Estoque","Estoque",
IF(AND(ISNUMBER(C292),C292&gt;1000,C292&lt;2000),"Caminhões",
IF(AND(ISNUMBER(C292),C292&gt;2000,C292&lt;3000),"Tratores",
IF(AND(ISNUMBER(C292),C292&gt;3000,C292&lt;4000),"Carregadeiras",
IF(AND(ISNUMBER(C292),C292&gt;4000,C292&lt;5000),"Máquinas pesadas",
IF(AND(ISNUMBER(C292),C292&gt;5000,C292&lt;6000),"Colhedoras",
IF(AND(ISNUMBER(C292),C292&gt;7000,C292&lt;8000),"Irrigação",
IF(AND(ISNUMBER(C292),C292&gt;8000,C292&lt;9000),"Reboques",IF(AND(ISNUMBER(C292),C292&gt;0,C292&lt;1000),"Veic. Leves","")))))))))))))))))))))</f>
        <v>Carregadeiras</v>
      </c>
      <c r="B292" s="84"/>
      <c r="C292" s="2">
        <v>3030</v>
      </c>
      <c r="D292" s="2">
        <v>14385</v>
      </c>
      <c r="E292" s="3" t="s">
        <v>399</v>
      </c>
      <c r="F292" s="14" t="str">
        <f>IF(ISBLANK(K292), "Apenas Solicitação", "Tem OC")</f>
        <v>Tem OC</v>
      </c>
      <c r="G292" s="2">
        <v>1</v>
      </c>
      <c r="H292" s="2">
        <f>G292-I292</f>
        <v>0</v>
      </c>
      <c r="I292" s="2">
        <v>1</v>
      </c>
      <c r="J292" s="4">
        <v>45749</v>
      </c>
      <c r="K292" s="180">
        <v>45757</v>
      </c>
      <c r="L292" s="4"/>
      <c r="M292" s="44"/>
      <c r="N292" s="44" t="str">
        <f>IFERROR(K292 + VALUE(LEFT(L292, FIND(" ", L292) - 1)), "")</f>
        <v/>
      </c>
      <c r="O292" s="3">
        <f>IF(_xlfn.DAYS(K292,J292)&lt;0, "Aguardando OC", _xlfn.DAYS(K292,J292))</f>
        <v>8</v>
      </c>
      <c r="P292" s="14">
        <v>397775</v>
      </c>
      <c r="Q292" s="2">
        <v>1141125</v>
      </c>
      <c r="R292" s="14">
        <v>166122</v>
      </c>
      <c r="S292" s="2">
        <v>701</v>
      </c>
      <c r="T292" s="65" t="s">
        <v>150</v>
      </c>
      <c r="U292" s="21">
        <v>86.16</v>
      </c>
      <c r="V292" s="2">
        <v>13341</v>
      </c>
      <c r="W292" s="47" t="str">
        <f>IFERROR(VLOOKUP(V292, Fornecedores!A:C, 3, FALSE), "")</f>
        <v>DISMA DISTRIBUIDORA</v>
      </c>
      <c r="X292" s="43" t="str">
        <f>IFERROR(VLOOKUP(V292, Fornecedores!A:E, 5, FALSE), "")</f>
        <v>Araçatuba</v>
      </c>
      <c r="Y292" s="43" t="str">
        <f>IFERROR(VLOOKUP(V292, Fornecedores!A:F, 6, FALSE), "")</f>
        <v>SP</v>
      </c>
      <c r="Z292" s="14" t="str">
        <f>IF(H292=0, "Pedido entregue!", "Pendente")</f>
        <v>Pedido entregue!</v>
      </c>
      <c r="AA292" s="59"/>
      <c r="AB292" s="58" t="str">
        <f>IF(Z292="Pedido Entregue!", IF(AA292=1, "Retirado do Almoxarifado", IF(AA292=2, "Material devolvido", "Aguardando retirada")), IF(Z292="Pendente", "Entrega pendente", ""))</f>
        <v>Aguardando retirada</v>
      </c>
      <c r="AC292" s="18">
        <v>1</v>
      </c>
      <c r="AD292" s="18">
        <f>AC292/SUMIF($P:$P,P292,$AC:$AC)</f>
        <v>1</v>
      </c>
      <c r="AE292" s="18">
        <f>IF(R292=0,0,AC292/SUMIF($R:$R,R292,$AC:$AC))</f>
        <v>3.2258064516129031E-2</v>
      </c>
      <c r="AF292" s="18">
        <f>IF(R292=0,1,0)</f>
        <v>0</v>
      </c>
      <c r="AG292" s="18">
        <f>IF(R292=0,#REF!-J292,0)</f>
        <v>0</v>
      </c>
      <c r="AH292" t="str">
        <f>TEXT(J292,"MMMM")</f>
        <v>abril</v>
      </c>
    </row>
    <row r="293" spans="1:34" ht="12.75" hidden="1" customHeight="1" x14ac:dyDescent="0.25">
      <c r="A293" s="90" t="str">
        <f>IF(C293="Oficina Diversos","Oficina Geral",
IF(ISNUMBER(FIND("Estoque - Colhedoras",C293)),"Colhedoras",IF(ISNUMBER(FIND("Caldeiraria",C293)),"Caldeiraria",IF(ISNUMBER(FIND("Borracharia",C293)),"Borracharia",IF(ISNUMBER(FIND("Lubrificação",C293)),"Lubrificação",
IF(ISNUMBER(FIND("Estoque - Carregadeiras",C293)),"Carregadeiras",IF(ISNUMBER(FIND("Estoque - Veic. Leves",C293)),"Veic. Leves",
IF(ISNUMBER(FIND("Estoque - Caminhões",C293)),"Caminhões",IF(ISNUMBER(FIND("Estoque - Transbordos",C293)),"Transbordos",
IF(ISNUMBER(FIND("Estoque - Tratores",C293)),"Tratores",
IF(ISNUMBER(FIND("Estoque - Máquinas pesadas",C293)),"Máquinas pesadas",
IF(ISNUMBER(FIND("Estoque - Reboques",C293)),"Reboques",
IF(C293="Estoque","Estoque",
IF(AND(ISNUMBER(C293),C293&gt;1000,C293&lt;2000),"Caminhões",
IF(AND(ISNUMBER(C293),C293&gt;2000,C293&lt;3000),"Tratores",
IF(AND(ISNUMBER(C293),C293&gt;3000,C293&lt;4000),"Carregadeiras",
IF(AND(ISNUMBER(C293),C293&gt;4000,C293&lt;5000),"Máquinas pesadas",
IF(AND(ISNUMBER(C293),C293&gt;5000,C293&lt;6000),"Colhedoras",
IF(AND(ISNUMBER(C293),C293&gt;7000,C293&lt;8000),"Irrigação",
IF(AND(ISNUMBER(C293),C293&gt;8000,C293&lt;9000),"Reboques",IF(AND(ISNUMBER(C293),C293&gt;0,C293&lt;1000),"Veic. Leves","")))))))))))))))))))))</f>
        <v>Carregadeiras</v>
      </c>
      <c r="B293" s="8"/>
      <c r="C293" s="2">
        <v>3023</v>
      </c>
      <c r="D293" s="2">
        <v>14386</v>
      </c>
      <c r="E293" s="3" t="s">
        <v>400</v>
      </c>
      <c r="F293" s="14" t="str">
        <f>IF(ISBLANK(K293), "Apenas Solicitação", "Tem OC")</f>
        <v>Tem OC</v>
      </c>
      <c r="G293" s="2">
        <v>1</v>
      </c>
      <c r="H293" s="2">
        <f>G293-I293</f>
        <v>0</v>
      </c>
      <c r="I293" s="2">
        <v>1</v>
      </c>
      <c r="J293" s="4">
        <v>45749</v>
      </c>
      <c r="K293" s="180">
        <v>45757</v>
      </c>
      <c r="L293" s="4"/>
      <c r="M293" s="44"/>
      <c r="N293" s="44" t="str">
        <f>IFERROR(K293 + VALUE(LEFT(L293, FIND(" ", L293) - 1)), "")</f>
        <v/>
      </c>
      <c r="O293" s="3">
        <f>IF(_xlfn.DAYS(K293,J293)&lt;0, "Aguardando OC", _xlfn.DAYS(K293,J293))</f>
        <v>8</v>
      </c>
      <c r="P293" s="14">
        <v>397703</v>
      </c>
      <c r="Q293" s="2">
        <v>1141101</v>
      </c>
      <c r="R293" s="14">
        <v>166122</v>
      </c>
      <c r="S293" s="2">
        <v>701</v>
      </c>
      <c r="T293" s="65" t="s">
        <v>150</v>
      </c>
      <c r="U293" s="21">
        <v>66.66</v>
      </c>
      <c r="V293" s="2">
        <v>13341</v>
      </c>
      <c r="W293" s="47" t="str">
        <f>IFERROR(VLOOKUP(V293, Fornecedores!A:C, 3, FALSE), "")</f>
        <v>DISMA DISTRIBUIDORA</v>
      </c>
      <c r="X293" s="43" t="str">
        <f>IFERROR(VLOOKUP(V293, Fornecedores!A:E, 5, FALSE), "")</f>
        <v>Araçatuba</v>
      </c>
      <c r="Y293" s="43" t="str">
        <f>IFERROR(VLOOKUP(V293, Fornecedores!A:F, 6, FALSE), "")</f>
        <v>SP</v>
      </c>
      <c r="Z293" s="14" t="str">
        <f>IF(H293=0, "Pedido entregue!", "Pendente")</f>
        <v>Pedido entregue!</v>
      </c>
      <c r="AA293" s="59"/>
      <c r="AB293" s="58" t="str">
        <f>IF(Z293="Pedido Entregue!", IF(AA293=1, "Retirado do Almoxarifado", IF(AA293=2, "Material devolvido", "Aguardando retirada")), IF(Z293="Pendente", "Entrega pendente", ""))</f>
        <v>Aguardando retirada</v>
      </c>
      <c r="AC293" s="18">
        <v>1</v>
      </c>
      <c r="AD293" s="18">
        <f>AC293/SUMIF($P:$P,P293,$AC:$AC)</f>
        <v>1</v>
      </c>
      <c r="AE293" s="18">
        <f>IF(R293=0,0,AC293/SUMIF($R:$R,R293,$AC:$AC))</f>
        <v>3.2258064516129031E-2</v>
      </c>
      <c r="AF293" s="18">
        <f>IF(R293=0,1,0)</f>
        <v>0</v>
      </c>
      <c r="AG293" s="18">
        <f>IF(R293=0,#REF!-J293,0)</f>
        <v>0</v>
      </c>
      <c r="AH293" t="str">
        <f>TEXT(J293,"MMMM")</f>
        <v>abril</v>
      </c>
    </row>
    <row r="294" spans="1:34" ht="12.75" hidden="1" customHeight="1" x14ac:dyDescent="0.25">
      <c r="A294" s="90" t="str">
        <f>IF(C294="Oficina Diversos","Oficina Geral",
IF(ISNUMBER(FIND("Estoque - Colhedoras",C294)),"Colhedoras",IF(ISNUMBER(FIND("Caldeiraria",C294)),"Caldeiraria",IF(ISNUMBER(FIND("Borracharia",C294)),"Borracharia",IF(ISNUMBER(FIND("Lubrificação",C294)),"Lubrificação",
IF(ISNUMBER(FIND("Estoque - Carregadeiras",C294)),"Carregadeiras",IF(ISNUMBER(FIND("Estoque - Veic. Leves",C294)),"Veic. Leves",
IF(ISNUMBER(FIND("Estoque - Caminhões",C294)),"Caminhões",IF(ISNUMBER(FIND("Estoque - Transbordos",C294)),"Transbordos",
IF(ISNUMBER(FIND("Estoque - Tratores",C294)),"Tratores",
IF(ISNUMBER(FIND("Estoque - Máquinas pesadas",C294)),"Máquinas pesadas",
IF(ISNUMBER(FIND("Estoque - Reboques",C294)),"Reboques",
IF(C294="Estoque","Estoque",
IF(AND(ISNUMBER(C294),C294&gt;1000,C294&lt;2000),"Caminhões",
IF(AND(ISNUMBER(C294),C294&gt;2000,C294&lt;3000),"Tratores",
IF(AND(ISNUMBER(C294),C294&gt;3000,C294&lt;4000),"Carregadeiras",
IF(AND(ISNUMBER(C294),C294&gt;4000,C294&lt;5000),"Máquinas pesadas",
IF(AND(ISNUMBER(C294),C294&gt;5000,C294&lt;6000),"Colhedoras",
IF(AND(ISNUMBER(C294),C294&gt;7000,C294&lt;8000),"Irrigação",
IF(AND(ISNUMBER(C294),C294&gt;8000,C294&lt;9000),"Reboques",IF(AND(ISNUMBER(C294),C294&gt;0,C294&lt;1000),"Veic. Leves","")))))))))))))))))))))</f>
        <v>Carregadeiras</v>
      </c>
      <c r="B294" s="8"/>
      <c r="C294" s="2">
        <v>3024</v>
      </c>
      <c r="D294" s="2">
        <v>14386</v>
      </c>
      <c r="E294" s="3" t="s">
        <v>400</v>
      </c>
      <c r="F294" s="14" t="str">
        <f>IF(ISBLANK(K294), "Apenas Solicitação", "Tem OC")</f>
        <v>Tem OC</v>
      </c>
      <c r="G294" s="2">
        <v>1</v>
      </c>
      <c r="H294" s="2">
        <f>G294-I294</f>
        <v>0</v>
      </c>
      <c r="I294" s="2">
        <v>1</v>
      </c>
      <c r="J294" s="4">
        <v>45749</v>
      </c>
      <c r="K294" s="180">
        <v>45757</v>
      </c>
      <c r="L294" s="4"/>
      <c r="M294" s="44"/>
      <c r="N294" s="44" t="str">
        <f>IFERROR(K294 + VALUE(LEFT(L294, FIND(" ", L294) - 1)), "")</f>
        <v/>
      </c>
      <c r="O294" s="3">
        <f>IF(_xlfn.DAYS(K294,J294)&lt;0, "Aguardando OC", _xlfn.DAYS(K294,J294))</f>
        <v>8</v>
      </c>
      <c r="P294" s="14">
        <v>397717</v>
      </c>
      <c r="Q294" s="2">
        <v>1141104</v>
      </c>
      <c r="R294" s="14">
        <v>166122</v>
      </c>
      <c r="S294" s="2">
        <v>112</v>
      </c>
      <c r="T294" s="65" t="s">
        <v>152</v>
      </c>
      <c r="U294" s="21">
        <v>66.66</v>
      </c>
      <c r="V294" s="2">
        <v>13341</v>
      </c>
      <c r="W294" s="47" t="str">
        <f>IFERROR(VLOOKUP(V294, Fornecedores!A:C, 3, FALSE), "")</f>
        <v>DISMA DISTRIBUIDORA</v>
      </c>
      <c r="X294" s="43" t="str">
        <f>IFERROR(VLOOKUP(V294, Fornecedores!A:E, 5, FALSE), "")</f>
        <v>Araçatuba</v>
      </c>
      <c r="Y294" s="43" t="str">
        <f>IFERROR(VLOOKUP(V294, Fornecedores!A:F, 6, FALSE), "")</f>
        <v>SP</v>
      </c>
      <c r="Z294" s="14" t="str">
        <f>IF(H294=0, "Pedido entregue!", "Pendente")</f>
        <v>Pedido entregue!</v>
      </c>
      <c r="AA294" s="59"/>
      <c r="AB294" s="58" t="str">
        <f>IF(Z294="Pedido Entregue!", IF(AA294=1, "Retirado do Almoxarifado", IF(AA294=2, "Material devolvido", "Aguardando retirada")), IF(Z294="Pendente", "Entrega pendente", ""))</f>
        <v>Aguardando retirada</v>
      </c>
      <c r="AC294" s="18">
        <v>1</v>
      </c>
      <c r="AD294" s="18">
        <f>AC294/SUMIF($P:$P,P294,$AC:$AC)</f>
        <v>1</v>
      </c>
      <c r="AE294" s="18">
        <f>IF(R294=0,0,AC294/SUMIF($R:$R,R294,$AC:$AC))</f>
        <v>3.2258064516129031E-2</v>
      </c>
      <c r="AF294" s="18">
        <f>IF(R294=0,1,0)</f>
        <v>0</v>
      </c>
      <c r="AG294" s="18">
        <f>IF(R294=0,#REF!-J294,0)</f>
        <v>0</v>
      </c>
      <c r="AH294" t="str">
        <f>TEXT(J294,"MMMM")</f>
        <v>abril</v>
      </c>
    </row>
    <row r="295" spans="1:34" ht="12.75" hidden="1" customHeight="1" x14ac:dyDescent="0.25">
      <c r="A295" s="90" t="str">
        <f>IF(C295="Oficina Diversos","Oficina Geral",
IF(ISNUMBER(FIND("Estoque - Colhedoras",C295)),"Colhedoras",IF(ISNUMBER(FIND("Caldeiraria",C295)),"Caldeiraria",IF(ISNUMBER(FIND("Borracharia",C295)),"Borracharia",IF(ISNUMBER(FIND("Lubrificação",C295)),"Lubrificação",
IF(ISNUMBER(FIND("Estoque - Carregadeiras",C295)),"Carregadeiras",IF(ISNUMBER(FIND("Estoque - Veic. Leves",C295)),"Veic. Leves",
IF(ISNUMBER(FIND("Estoque - Caminhões",C295)),"Caminhões",IF(ISNUMBER(FIND("Estoque - Transbordos",C295)),"Transbordos",
IF(ISNUMBER(FIND("Estoque - Tratores",C295)),"Tratores",
IF(ISNUMBER(FIND("Estoque - Máquinas pesadas",C295)),"Máquinas pesadas",
IF(ISNUMBER(FIND("Estoque - Reboques",C295)),"Reboques",
IF(C295="Estoque","Estoque",
IF(AND(ISNUMBER(C295),C295&gt;1000,C295&lt;2000),"Caminhões",
IF(AND(ISNUMBER(C295),C295&gt;2000,C295&lt;3000),"Tratores",
IF(AND(ISNUMBER(C295),C295&gt;3000,C295&lt;4000),"Carregadeiras",
IF(AND(ISNUMBER(C295),C295&gt;4000,C295&lt;5000),"Máquinas pesadas",
IF(AND(ISNUMBER(C295),C295&gt;5000,C295&lt;6000),"Colhedoras",
IF(AND(ISNUMBER(C295),C295&gt;7000,C295&lt;8000),"Irrigação",
IF(AND(ISNUMBER(C295),C295&gt;8000,C295&lt;9000),"Reboques",IF(AND(ISNUMBER(C295),C295&gt;0,C295&lt;1000),"Veic. Leves","")))))))))))))))))))))</f>
        <v>Carregadeiras</v>
      </c>
      <c r="B295" s="8"/>
      <c r="C295" s="2">
        <v>3027</v>
      </c>
      <c r="D295" s="2">
        <v>14386</v>
      </c>
      <c r="E295" s="3" t="s">
        <v>400</v>
      </c>
      <c r="F295" s="14" t="str">
        <f>IF(ISBLANK(K295), "Apenas Solicitação", "Tem OC")</f>
        <v>Tem OC</v>
      </c>
      <c r="G295" s="2">
        <v>1</v>
      </c>
      <c r="H295" s="2">
        <f>G295-I295</f>
        <v>0</v>
      </c>
      <c r="I295" s="2">
        <v>1</v>
      </c>
      <c r="J295" s="4">
        <v>45749</v>
      </c>
      <c r="K295" s="180">
        <v>45757</v>
      </c>
      <c r="L295" s="4"/>
      <c r="M295" s="44"/>
      <c r="N295" s="44" t="str">
        <f>IFERROR(K295 + VALUE(LEFT(L295, FIND(" ", L295) - 1)), "")</f>
        <v/>
      </c>
      <c r="O295" s="3">
        <f>IF(_xlfn.DAYS(K295,J295)&lt;0, "Aguardando OC", _xlfn.DAYS(K295,J295))</f>
        <v>8</v>
      </c>
      <c r="P295" s="14">
        <v>397731</v>
      </c>
      <c r="Q295" s="2">
        <v>1141108</v>
      </c>
      <c r="R295" s="14">
        <v>166122</v>
      </c>
      <c r="S295" s="2">
        <v>701</v>
      </c>
      <c r="T295" s="65" t="s">
        <v>150</v>
      </c>
      <c r="U295" s="21">
        <v>66.66</v>
      </c>
      <c r="V295" s="2">
        <v>13341</v>
      </c>
      <c r="W295" s="47" t="str">
        <f>IFERROR(VLOOKUP(V295, Fornecedores!A:C, 3, FALSE), "")</f>
        <v>DISMA DISTRIBUIDORA</v>
      </c>
      <c r="X295" s="43" t="str">
        <f>IFERROR(VLOOKUP(V295, Fornecedores!A:E, 5, FALSE), "")</f>
        <v>Araçatuba</v>
      </c>
      <c r="Y295" s="43" t="str">
        <f>IFERROR(VLOOKUP(V295, Fornecedores!A:F, 6, FALSE), "")</f>
        <v>SP</v>
      </c>
      <c r="Z295" s="14" t="str">
        <f>IF(H295=0, "Pedido entregue!", "Pendente")</f>
        <v>Pedido entregue!</v>
      </c>
      <c r="AA295" s="59"/>
      <c r="AB295" s="58" t="str">
        <f>IF(Z295="Pedido Entregue!", IF(AA295=1, "Retirado do Almoxarifado", IF(AA295=2, "Material devolvido", "Aguardando retirada")), IF(Z295="Pendente", "Entrega pendente", ""))</f>
        <v>Aguardando retirada</v>
      </c>
      <c r="AC295" s="18">
        <v>1</v>
      </c>
      <c r="AD295" s="18">
        <f>AC295/SUMIF($P:$P,P295,$AC:$AC)</f>
        <v>1</v>
      </c>
      <c r="AE295" s="18">
        <f>IF(R295=0,0,AC295/SUMIF($R:$R,R295,$AC:$AC))</f>
        <v>3.2258064516129031E-2</v>
      </c>
      <c r="AF295" s="18">
        <f>IF(R295=0,1,0)</f>
        <v>0</v>
      </c>
      <c r="AG295" s="18">
        <f>IF(R295=0,#REF!-J295,0)</f>
        <v>0</v>
      </c>
      <c r="AH295" t="str">
        <f>TEXT(J295,"MMMM")</f>
        <v>abril</v>
      </c>
    </row>
    <row r="296" spans="1:34" ht="12.75" hidden="1" customHeight="1" x14ac:dyDescent="0.25">
      <c r="A296" s="90" t="str">
        <f>IF(C296="Oficina Diversos","Oficina Geral",
IF(ISNUMBER(FIND("Estoque - Colhedoras",C296)),"Colhedoras",IF(ISNUMBER(FIND("Caldeiraria",C296)),"Caldeiraria",IF(ISNUMBER(FIND("Borracharia",C296)),"Borracharia",IF(ISNUMBER(FIND("Lubrificação",C296)),"Lubrificação",
IF(ISNUMBER(FIND("Estoque - Carregadeiras",C296)),"Carregadeiras",IF(ISNUMBER(FIND("Estoque - Veic. Leves",C296)),"Veic. Leves",
IF(ISNUMBER(FIND("Estoque - Caminhões",C296)),"Caminhões",IF(ISNUMBER(FIND("Estoque - Transbordos",C296)),"Transbordos",
IF(ISNUMBER(FIND("Estoque - Tratores",C296)),"Tratores",
IF(ISNUMBER(FIND("Estoque - Máquinas pesadas",C296)),"Máquinas pesadas",
IF(ISNUMBER(FIND("Estoque - Reboques",C296)),"Reboques",
IF(C296="Estoque","Estoque",
IF(AND(ISNUMBER(C296),C296&gt;1000,C296&lt;2000),"Caminhões",
IF(AND(ISNUMBER(C296),C296&gt;2000,C296&lt;3000),"Tratores",
IF(AND(ISNUMBER(C296),C296&gt;3000,C296&lt;4000),"Carregadeiras",
IF(AND(ISNUMBER(C296),C296&gt;4000,C296&lt;5000),"Máquinas pesadas",
IF(AND(ISNUMBER(C296),C296&gt;5000,C296&lt;6000),"Colhedoras",
IF(AND(ISNUMBER(C296),C296&gt;7000,C296&lt;8000),"Irrigação",
IF(AND(ISNUMBER(C296),C296&gt;8000,C296&lt;9000),"Reboques",IF(AND(ISNUMBER(C296),C296&gt;0,C296&lt;1000),"Veic. Leves","")))))))))))))))))))))</f>
        <v>Carregadeiras</v>
      </c>
      <c r="B296" s="8"/>
      <c r="C296" s="2">
        <v>3028</v>
      </c>
      <c r="D296" s="2">
        <v>14386</v>
      </c>
      <c r="E296" s="3" t="s">
        <v>400</v>
      </c>
      <c r="F296" s="14" t="str">
        <f>IF(ISBLANK(K296), "Apenas Solicitação", "Tem OC")</f>
        <v>Tem OC</v>
      </c>
      <c r="G296" s="2">
        <v>1</v>
      </c>
      <c r="H296" s="2">
        <f>G296-I296</f>
        <v>0</v>
      </c>
      <c r="I296" s="2">
        <v>1</v>
      </c>
      <c r="J296" s="4">
        <v>45749</v>
      </c>
      <c r="K296" s="180">
        <v>45757</v>
      </c>
      <c r="L296" s="4"/>
      <c r="M296" s="44"/>
      <c r="N296" s="44" t="str">
        <f>IFERROR(K296 + VALUE(LEFT(L296, FIND(" ", L296) - 1)), "")</f>
        <v/>
      </c>
      <c r="O296" s="3">
        <f>IF(_xlfn.DAYS(K296,J296)&lt;0, "Aguardando OC", _xlfn.DAYS(K296,J296))</f>
        <v>8</v>
      </c>
      <c r="P296" s="14">
        <v>397745</v>
      </c>
      <c r="Q296" s="2">
        <v>1141113</v>
      </c>
      <c r="R296" s="14">
        <v>166122</v>
      </c>
      <c r="S296" s="2">
        <v>701</v>
      </c>
      <c r="T296" s="65" t="s">
        <v>150</v>
      </c>
      <c r="U296" s="21">
        <v>66.66</v>
      </c>
      <c r="V296" s="2">
        <v>13341</v>
      </c>
      <c r="W296" s="47" t="str">
        <f>IFERROR(VLOOKUP(V296, Fornecedores!A:C, 3, FALSE), "")</f>
        <v>DISMA DISTRIBUIDORA</v>
      </c>
      <c r="X296" s="43" t="str">
        <f>IFERROR(VLOOKUP(V296, Fornecedores!A:E, 5, FALSE), "")</f>
        <v>Araçatuba</v>
      </c>
      <c r="Y296" s="43" t="str">
        <f>IFERROR(VLOOKUP(V296, Fornecedores!A:F, 6, FALSE), "")</f>
        <v>SP</v>
      </c>
      <c r="Z296" s="14" t="str">
        <f>IF(H296=0, "Pedido entregue!", "Pendente")</f>
        <v>Pedido entregue!</v>
      </c>
      <c r="AA296" s="59">
        <v>1</v>
      </c>
      <c r="AB296" s="58" t="str">
        <f>IF(Z296="Pedido Entregue!", IF(AA296=1, "Retirado do Almoxarifado", IF(AA296=2, "Material devolvido", "Aguardando retirada")), IF(Z296="Pendente", "Entrega pendente", ""))</f>
        <v>Retirado do Almoxarifado</v>
      </c>
      <c r="AC296" s="18">
        <v>1</v>
      </c>
      <c r="AD296" s="18">
        <f>AC296/SUMIF($P:$P,P296,$AC:$AC)</f>
        <v>1</v>
      </c>
      <c r="AE296" s="18">
        <f>IF(R296=0,0,AC296/SUMIF($R:$R,R296,$AC:$AC))</f>
        <v>3.2258064516129031E-2</v>
      </c>
      <c r="AF296" s="18">
        <f>IF(R296=0,1,0)</f>
        <v>0</v>
      </c>
      <c r="AG296" s="18">
        <f>IF(R296=0,#REF!-J296,0)</f>
        <v>0</v>
      </c>
      <c r="AH296" t="str">
        <f>TEXT(J296,"MMMM")</f>
        <v>abril</v>
      </c>
    </row>
    <row r="297" spans="1:34" ht="12.75" hidden="1" customHeight="1" x14ac:dyDescent="0.25">
      <c r="A297" s="90" t="str">
        <f>IF(C297="Oficina Diversos","Oficina Geral",
IF(ISNUMBER(FIND("Estoque - Colhedoras",C297)),"Colhedoras",IF(ISNUMBER(FIND("Caldeiraria",C297)),"Caldeiraria",IF(ISNUMBER(FIND("Borracharia",C297)),"Borracharia",IF(ISNUMBER(FIND("Lubrificação",C297)),"Lubrificação",
IF(ISNUMBER(FIND("Estoque - Carregadeiras",C297)),"Carregadeiras",IF(ISNUMBER(FIND("Estoque - Veic. Leves",C297)),"Veic. Leves",
IF(ISNUMBER(FIND("Estoque - Caminhões",C297)),"Caminhões",IF(ISNUMBER(FIND("Estoque - Transbordos",C297)),"Transbordos",
IF(ISNUMBER(FIND("Estoque - Tratores",C297)),"Tratores",
IF(ISNUMBER(FIND("Estoque - Máquinas pesadas",C297)),"Máquinas pesadas",
IF(ISNUMBER(FIND("Estoque - Reboques",C297)),"Reboques",
IF(C297="Estoque","Estoque",
IF(AND(ISNUMBER(C297),C297&gt;1000,C297&lt;2000),"Caminhões",
IF(AND(ISNUMBER(C297),C297&gt;2000,C297&lt;3000),"Tratores",
IF(AND(ISNUMBER(C297),C297&gt;3000,C297&lt;4000),"Carregadeiras",
IF(AND(ISNUMBER(C297),C297&gt;4000,C297&lt;5000),"Máquinas pesadas",
IF(AND(ISNUMBER(C297),C297&gt;5000,C297&lt;6000),"Colhedoras",
IF(AND(ISNUMBER(C297),C297&gt;7000,C297&lt;8000),"Irrigação",
IF(AND(ISNUMBER(C297),C297&gt;8000,C297&lt;9000),"Reboques",IF(AND(ISNUMBER(C297),C297&gt;0,C297&lt;1000),"Veic. Leves","")))))))))))))))))))))</f>
        <v>Carregadeiras</v>
      </c>
      <c r="B297" s="8"/>
      <c r="C297" s="2">
        <v>3029</v>
      </c>
      <c r="D297" s="2">
        <v>14386</v>
      </c>
      <c r="E297" s="3" t="s">
        <v>400</v>
      </c>
      <c r="F297" s="14" t="str">
        <f>IF(ISBLANK(K297), "Apenas Solicitação", "Tem OC")</f>
        <v>Tem OC</v>
      </c>
      <c r="G297" s="2">
        <v>1</v>
      </c>
      <c r="H297" s="2">
        <f>G297-I297</f>
        <v>0</v>
      </c>
      <c r="I297" s="2">
        <v>1</v>
      </c>
      <c r="J297" s="4">
        <v>45749</v>
      </c>
      <c r="K297" s="180">
        <v>45757</v>
      </c>
      <c r="L297" s="4"/>
      <c r="M297" s="44"/>
      <c r="N297" s="44" t="str">
        <f>IFERROR(K297 + VALUE(LEFT(L297, FIND(" ", L297) - 1)), "")</f>
        <v/>
      </c>
      <c r="O297" s="3">
        <f>IF(_xlfn.DAYS(K297,J297)&lt;0, "Aguardando OC", _xlfn.DAYS(K297,J297))</f>
        <v>8</v>
      </c>
      <c r="P297" s="14">
        <v>397759</v>
      </c>
      <c r="Q297" s="2">
        <v>1141117</v>
      </c>
      <c r="R297" s="14">
        <v>166122</v>
      </c>
      <c r="S297" s="2">
        <v>112</v>
      </c>
      <c r="T297" s="65" t="s">
        <v>152</v>
      </c>
      <c r="U297" s="21">
        <v>66.66</v>
      </c>
      <c r="V297" s="2">
        <v>13341</v>
      </c>
      <c r="W297" s="47" t="str">
        <f>IFERROR(VLOOKUP(V297, Fornecedores!A:C, 3, FALSE), "")</f>
        <v>DISMA DISTRIBUIDORA</v>
      </c>
      <c r="X297" s="43" t="str">
        <f>IFERROR(VLOOKUP(V297, Fornecedores!A:E, 5, FALSE), "")</f>
        <v>Araçatuba</v>
      </c>
      <c r="Y297" s="43" t="str">
        <f>IFERROR(VLOOKUP(V297, Fornecedores!A:F, 6, FALSE), "")</f>
        <v>SP</v>
      </c>
      <c r="Z297" s="14" t="str">
        <f>IF(H297=0, "Pedido entregue!", "Pendente")</f>
        <v>Pedido entregue!</v>
      </c>
      <c r="AA297" s="59"/>
      <c r="AB297" s="58" t="str">
        <f>IF(Z297="Pedido Entregue!", IF(AA297=1, "Retirado do Almoxarifado", IF(AA297=2, "Material devolvido", "Aguardando retirada")), IF(Z297="Pendente", "Entrega pendente", ""))</f>
        <v>Aguardando retirada</v>
      </c>
      <c r="AC297" s="18">
        <v>1</v>
      </c>
      <c r="AD297" s="18">
        <f>AC297/SUMIF($P:$P,P297,$AC:$AC)</f>
        <v>1</v>
      </c>
      <c r="AE297" s="18">
        <f>IF(R297=0,0,AC297/SUMIF($R:$R,R297,$AC:$AC))</f>
        <v>3.2258064516129031E-2</v>
      </c>
      <c r="AF297" s="18">
        <f>IF(R297=0,1,0)</f>
        <v>0</v>
      </c>
      <c r="AG297" s="18">
        <f>IF(R297=0,#REF!-J297,0)</f>
        <v>0</v>
      </c>
      <c r="AH297" t="str">
        <f>TEXT(J297,"MMMM")</f>
        <v>abril</v>
      </c>
    </row>
    <row r="298" spans="1:34" ht="12.75" hidden="1" customHeight="1" x14ac:dyDescent="0.25">
      <c r="A298" s="90" t="str">
        <f>IF(C298="Oficina Diversos","Oficina Geral",
IF(ISNUMBER(FIND("Estoque - Colhedoras",C298)),"Colhedoras",IF(ISNUMBER(FIND("Caldeiraria",C298)),"Caldeiraria",IF(ISNUMBER(FIND("Borracharia",C298)),"Borracharia",IF(ISNUMBER(FIND("Lubrificação",C298)),"Lubrificação",
IF(ISNUMBER(FIND("Estoque - Carregadeiras",C298)),"Carregadeiras",IF(ISNUMBER(FIND("Estoque - Veic. Leves",C298)),"Veic. Leves",
IF(ISNUMBER(FIND("Estoque - Caminhões",C298)),"Caminhões",IF(ISNUMBER(FIND("Estoque - Transbordos",C298)),"Transbordos",
IF(ISNUMBER(FIND("Estoque - Tratores",C298)),"Tratores",
IF(ISNUMBER(FIND("Estoque - Máquinas pesadas",C298)),"Máquinas pesadas",
IF(ISNUMBER(FIND("Estoque - Reboques",C298)),"Reboques",
IF(C298="Estoque","Estoque",
IF(AND(ISNUMBER(C298),C298&gt;1000,C298&lt;2000),"Caminhões",
IF(AND(ISNUMBER(C298),C298&gt;2000,C298&lt;3000),"Tratores",
IF(AND(ISNUMBER(C298),C298&gt;3000,C298&lt;4000),"Carregadeiras",
IF(AND(ISNUMBER(C298),C298&gt;4000,C298&lt;5000),"Máquinas pesadas",
IF(AND(ISNUMBER(C298),C298&gt;5000,C298&lt;6000),"Colhedoras",
IF(AND(ISNUMBER(C298),C298&gt;7000,C298&lt;8000),"Irrigação",
IF(AND(ISNUMBER(C298),C298&gt;8000,C298&lt;9000),"Reboques",IF(AND(ISNUMBER(C298),C298&gt;0,C298&lt;1000),"Veic. Leves","")))))))))))))))))))))</f>
        <v>Carregadeiras</v>
      </c>
      <c r="B298" s="8"/>
      <c r="C298" s="2">
        <v>3030</v>
      </c>
      <c r="D298" s="2">
        <v>14386</v>
      </c>
      <c r="E298" s="3" t="s">
        <v>400</v>
      </c>
      <c r="F298" s="14" t="str">
        <f>IF(ISBLANK(K298), "Apenas Solicitação", "Tem OC")</f>
        <v>Tem OC</v>
      </c>
      <c r="G298" s="2">
        <v>1</v>
      </c>
      <c r="H298" s="2">
        <f>G298-I298</f>
        <v>0</v>
      </c>
      <c r="I298" s="2">
        <v>1</v>
      </c>
      <c r="J298" s="4">
        <v>45749</v>
      </c>
      <c r="K298" s="180">
        <v>45757</v>
      </c>
      <c r="L298" s="4"/>
      <c r="M298" s="44"/>
      <c r="N298" s="44" t="str">
        <f>IFERROR(K298 + VALUE(LEFT(L298, FIND(" ", L298) - 1)), "")</f>
        <v/>
      </c>
      <c r="O298" s="3">
        <f>IF(_xlfn.DAYS(K298,J298)&lt;0, "Aguardando OC", _xlfn.DAYS(K298,J298))</f>
        <v>8</v>
      </c>
      <c r="P298" s="14">
        <v>397778</v>
      </c>
      <c r="Q298" s="2">
        <v>1141125</v>
      </c>
      <c r="R298" s="14">
        <v>166122</v>
      </c>
      <c r="S298" s="2">
        <v>701</v>
      </c>
      <c r="T298" s="65" t="s">
        <v>150</v>
      </c>
      <c r="U298" s="21">
        <v>66.66</v>
      </c>
      <c r="V298" s="2">
        <v>13341</v>
      </c>
      <c r="W298" s="47" t="str">
        <f>IFERROR(VLOOKUP(V298, Fornecedores!A:C, 3, FALSE), "")</f>
        <v>DISMA DISTRIBUIDORA</v>
      </c>
      <c r="X298" s="43" t="str">
        <f>IFERROR(VLOOKUP(V298, Fornecedores!A:E, 5, FALSE), "")</f>
        <v>Araçatuba</v>
      </c>
      <c r="Y298" s="43" t="str">
        <f>IFERROR(VLOOKUP(V298, Fornecedores!A:F, 6, FALSE), "")</f>
        <v>SP</v>
      </c>
      <c r="Z298" s="14" t="str">
        <f>IF(H298=0, "Pedido entregue!", "Pendente")</f>
        <v>Pedido entregue!</v>
      </c>
      <c r="AA298" s="59"/>
      <c r="AB298" s="58" t="str">
        <f>IF(Z298="Pedido Entregue!", IF(AA298=1, "Retirado do Almoxarifado", IF(AA298=2, "Material devolvido", "Aguardando retirada")), IF(Z298="Pendente", "Entrega pendente", ""))</f>
        <v>Aguardando retirada</v>
      </c>
      <c r="AC298" s="18">
        <v>1</v>
      </c>
      <c r="AD298" s="18">
        <f>AC298/SUMIF($P:$P,P298,$AC:$AC)</f>
        <v>1</v>
      </c>
      <c r="AE298" s="18">
        <f>IF(R298=0,0,AC298/SUMIF($R:$R,R298,$AC:$AC))</f>
        <v>3.2258064516129031E-2</v>
      </c>
      <c r="AF298" s="18">
        <f>IF(R298=0,1,0)</f>
        <v>0</v>
      </c>
      <c r="AG298" s="18">
        <f>IF(R298=0,#REF!-J298,0)</f>
        <v>0</v>
      </c>
      <c r="AH298" t="str">
        <f>TEXT(J298,"MMMM")</f>
        <v>abril</v>
      </c>
    </row>
    <row r="299" spans="1:34" ht="12.75" hidden="1" customHeight="1" x14ac:dyDescent="0.25">
      <c r="A299" s="90" t="str">
        <f>IF(C299="Oficina Diversos","Oficina Geral",
IF(ISNUMBER(FIND("Estoque - Colhedoras",C299)),"Colhedoras",IF(ISNUMBER(FIND("Caldeiraria",C299)),"Caldeiraria",IF(ISNUMBER(FIND("Borracharia",C299)),"Borracharia",IF(ISNUMBER(FIND("Lubrificação",C299)),"Lubrificação",
IF(ISNUMBER(FIND("Estoque - Carregadeiras",C299)),"Carregadeiras",IF(ISNUMBER(FIND("Estoque - Veic. Leves",C299)),"Veic. Leves",
IF(ISNUMBER(FIND("Estoque - Caminhões",C299)),"Caminhões",IF(ISNUMBER(FIND("Estoque - Transbordos",C299)),"Transbordos",
IF(ISNUMBER(FIND("Estoque - Tratores",C299)),"Tratores",
IF(ISNUMBER(FIND("Estoque - Máquinas pesadas",C299)),"Máquinas pesadas",
IF(ISNUMBER(FIND("Estoque - Reboques",C299)),"Reboques",
IF(C299="Estoque","Estoque",
IF(AND(ISNUMBER(C299),C299&gt;1000,C299&lt;2000),"Caminhões",
IF(AND(ISNUMBER(C299),C299&gt;2000,C299&lt;3000),"Tratores",
IF(AND(ISNUMBER(C299),C299&gt;3000,C299&lt;4000),"Carregadeiras",
IF(AND(ISNUMBER(C299),C299&gt;4000,C299&lt;5000),"Máquinas pesadas",
IF(AND(ISNUMBER(C299),C299&gt;5000,C299&lt;6000),"Colhedoras",
IF(AND(ISNUMBER(C299),C299&gt;7000,C299&lt;8000),"Irrigação",
IF(AND(ISNUMBER(C299),C299&gt;8000,C299&lt;9000),"Reboques",IF(AND(ISNUMBER(C299),C299&gt;0,C299&lt;1000),"Veic. Leves","")))))))))))))))))))))</f>
        <v>Carregadeiras</v>
      </c>
      <c r="B299" s="8"/>
      <c r="C299" s="2">
        <v>3023</v>
      </c>
      <c r="D299" s="2">
        <v>14389</v>
      </c>
      <c r="E299" s="3" t="s">
        <v>401</v>
      </c>
      <c r="F299" s="14" t="str">
        <f>IF(ISBLANK(K299), "Apenas Solicitação", "Tem OC")</f>
        <v>Tem OC</v>
      </c>
      <c r="G299" s="2">
        <v>4</v>
      </c>
      <c r="H299" s="2">
        <f>G299-I299</f>
        <v>0</v>
      </c>
      <c r="I299" s="2">
        <v>4</v>
      </c>
      <c r="J299" s="4">
        <v>45749</v>
      </c>
      <c r="K299" s="180">
        <v>45763</v>
      </c>
      <c r="L299" s="4"/>
      <c r="M299" s="44"/>
      <c r="N299" s="44" t="str">
        <f>IFERROR(K299 + VALUE(LEFT(L299, FIND(" ", L299) - 1)), "")</f>
        <v/>
      </c>
      <c r="O299" s="3">
        <f>IF(_xlfn.DAYS(K299,J299)&lt;0, "Aguardando OC", _xlfn.DAYS(K299,J299))</f>
        <v>14</v>
      </c>
      <c r="P299" s="14">
        <v>397697</v>
      </c>
      <c r="Q299" s="2">
        <v>1141101</v>
      </c>
      <c r="R299" s="14">
        <v>166411</v>
      </c>
      <c r="S299" s="2">
        <v>701</v>
      </c>
      <c r="T299" s="65" t="s">
        <v>150</v>
      </c>
      <c r="U299" s="21">
        <v>18.079999999999998</v>
      </c>
      <c r="V299" s="2">
        <v>13341</v>
      </c>
      <c r="W299" s="47" t="str">
        <f>IFERROR(VLOOKUP(V299, Fornecedores!A:C, 3, FALSE), "")</f>
        <v>DISMA DISTRIBUIDORA</v>
      </c>
      <c r="X299" s="43" t="str">
        <f>IFERROR(VLOOKUP(V299, Fornecedores!A:E, 5, FALSE), "")</f>
        <v>Araçatuba</v>
      </c>
      <c r="Y299" s="43" t="str">
        <f>IFERROR(VLOOKUP(V299, Fornecedores!A:F, 6, FALSE), "")</f>
        <v>SP</v>
      </c>
      <c r="Z299" s="14" t="str">
        <f>IF(H299=0, "Pedido entregue!", "Pendente")</f>
        <v>Pedido entregue!</v>
      </c>
      <c r="AA299" s="59"/>
      <c r="AB299" s="58" t="str">
        <f>IF(Z299="Pedido Entregue!", IF(AA299=1, "Retirado do Almoxarifado", IF(AA299=2, "Material devolvido", "Aguardando retirada")), IF(Z299="Pendente", "Entrega pendente", ""))</f>
        <v>Aguardando retirada</v>
      </c>
      <c r="AC299" s="18">
        <v>1</v>
      </c>
      <c r="AD299" s="18">
        <f>AC299/SUMIF($P:$P,P299,$AC:$AC)</f>
        <v>1</v>
      </c>
      <c r="AE299" s="18">
        <f>IF(R299=0,0,AC299/SUMIF($R:$R,R299,$AC:$AC))</f>
        <v>5.5555555555555552E-2</v>
      </c>
      <c r="AF299" s="18">
        <f>IF(R299=0,1,0)</f>
        <v>0</v>
      </c>
      <c r="AG299" s="18">
        <f>IF(R299=0,#REF!-J299,0)</f>
        <v>0</v>
      </c>
      <c r="AH299" t="str">
        <f>TEXT(J299,"MMMM")</f>
        <v>abril</v>
      </c>
    </row>
    <row r="300" spans="1:34" ht="12.75" hidden="1" customHeight="1" x14ac:dyDescent="0.25">
      <c r="A300" s="90" t="str">
        <f>IF(C300="Oficina Diversos","Oficina Geral",
IF(ISNUMBER(FIND("Estoque - Colhedoras",C300)),"Colhedoras",IF(ISNUMBER(FIND("Caldeiraria",C300)),"Caldeiraria",IF(ISNUMBER(FIND("Borracharia",C300)),"Borracharia",IF(ISNUMBER(FIND("Lubrificação",C300)),"Lubrificação",
IF(ISNUMBER(FIND("Estoque - Carregadeiras",C300)),"Carregadeiras",IF(ISNUMBER(FIND("Estoque - Veic. Leves",C300)),"Veic. Leves",
IF(ISNUMBER(FIND("Estoque - Caminhões",C300)),"Caminhões",IF(ISNUMBER(FIND("Estoque - Transbordos",C300)),"Transbordos",
IF(ISNUMBER(FIND("Estoque - Tratores",C300)),"Tratores",
IF(ISNUMBER(FIND("Estoque - Máquinas pesadas",C300)),"Máquinas pesadas",
IF(ISNUMBER(FIND("Estoque - Reboques",C300)),"Reboques",
IF(C300="Estoque","Estoque",
IF(AND(ISNUMBER(C300),C300&gt;1000,C300&lt;2000),"Caminhões",
IF(AND(ISNUMBER(C300),C300&gt;2000,C300&lt;3000),"Tratores",
IF(AND(ISNUMBER(C300),C300&gt;3000,C300&lt;4000),"Carregadeiras",
IF(AND(ISNUMBER(C300),C300&gt;4000,C300&lt;5000),"Máquinas pesadas",
IF(AND(ISNUMBER(C300),C300&gt;5000,C300&lt;6000),"Colhedoras",
IF(AND(ISNUMBER(C300),C300&gt;7000,C300&lt;8000),"Irrigação",
IF(AND(ISNUMBER(C300),C300&gt;8000,C300&lt;9000),"Reboques",IF(AND(ISNUMBER(C300),C300&gt;0,C300&lt;1000),"Veic. Leves","")))))))))))))))))))))</f>
        <v>Carregadeiras</v>
      </c>
      <c r="B300" s="8"/>
      <c r="C300" s="2">
        <v>3024</v>
      </c>
      <c r="D300" s="2">
        <v>14389</v>
      </c>
      <c r="E300" s="3" t="s">
        <v>401</v>
      </c>
      <c r="F300" s="14" t="str">
        <f>IF(ISBLANK(K300), "Apenas Solicitação", "Tem OC")</f>
        <v>Tem OC</v>
      </c>
      <c r="G300" s="2">
        <v>4</v>
      </c>
      <c r="H300" s="2">
        <f>G300-I300</f>
        <v>0</v>
      </c>
      <c r="I300" s="2">
        <v>4</v>
      </c>
      <c r="J300" s="4">
        <v>45749</v>
      </c>
      <c r="K300" s="180">
        <v>45763</v>
      </c>
      <c r="L300" s="4"/>
      <c r="M300" s="44"/>
      <c r="N300" s="44" t="str">
        <f>IFERROR(K300 + VALUE(LEFT(L300, FIND(" ", L300) - 1)), "")</f>
        <v/>
      </c>
      <c r="O300" s="3">
        <f>IF(_xlfn.DAYS(K300,J300)&lt;0, "Aguardando OC", _xlfn.DAYS(K300,J300))</f>
        <v>14</v>
      </c>
      <c r="P300" s="14">
        <v>397711</v>
      </c>
      <c r="Q300" s="2">
        <v>1141104</v>
      </c>
      <c r="R300" s="14">
        <v>166411</v>
      </c>
      <c r="S300" s="2">
        <v>112</v>
      </c>
      <c r="T300" s="65" t="s">
        <v>152</v>
      </c>
      <c r="U300" s="21">
        <v>18.079999999999998</v>
      </c>
      <c r="V300" s="2">
        <v>13341</v>
      </c>
      <c r="W300" s="47" t="str">
        <f>IFERROR(VLOOKUP(V300, Fornecedores!A:C, 3, FALSE), "")</f>
        <v>DISMA DISTRIBUIDORA</v>
      </c>
      <c r="X300" s="43" t="str">
        <f>IFERROR(VLOOKUP(V300, Fornecedores!A:E, 5, FALSE), "")</f>
        <v>Araçatuba</v>
      </c>
      <c r="Y300" s="43" t="str">
        <f>IFERROR(VLOOKUP(V300, Fornecedores!A:F, 6, FALSE), "")</f>
        <v>SP</v>
      </c>
      <c r="Z300" s="14" t="str">
        <f>IF(H300=0, "Pedido entregue!", "Pendente")</f>
        <v>Pedido entregue!</v>
      </c>
      <c r="AA300" s="59"/>
      <c r="AB300" s="58" t="str">
        <f>IF(Z300="Pedido Entregue!", IF(AA300=1, "Retirado do Almoxarifado", IF(AA300=2, "Material devolvido", "Aguardando retirada")), IF(Z300="Pendente", "Entrega pendente", ""))</f>
        <v>Aguardando retirada</v>
      </c>
      <c r="AC300" s="18">
        <v>1</v>
      </c>
      <c r="AD300" s="18">
        <f>AC300/SUMIF($P:$P,P300,$AC:$AC)</f>
        <v>1</v>
      </c>
      <c r="AE300" s="18">
        <f>IF(R300=0,0,AC300/SUMIF($R:$R,R300,$AC:$AC))</f>
        <v>5.5555555555555552E-2</v>
      </c>
      <c r="AF300" s="18">
        <f>IF(R300=0,1,0)</f>
        <v>0</v>
      </c>
      <c r="AG300" s="18">
        <f>IF(R300=0,#REF!-J300,0)</f>
        <v>0</v>
      </c>
      <c r="AH300" t="str">
        <f>TEXT(J300,"MMMM")</f>
        <v>abril</v>
      </c>
    </row>
    <row r="301" spans="1:34" ht="12.75" hidden="1" customHeight="1" x14ac:dyDescent="0.25">
      <c r="A301" s="90" t="str">
        <f>IF(C301="Oficina Diversos","Oficina Geral",
IF(ISNUMBER(FIND("Estoque - Colhedoras",C301)),"Colhedoras",IF(ISNUMBER(FIND("Caldeiraria",C301)),"Caldeiraria",IF(ISNUMBER(FIND("Borracharia",C301)),"Borracharia",IF(ISNUMBER(FIND("Lubrificação",C301)),"Lubrificação",
IF(ISNUMBER(FIND("Estoque - Carregadeiras",C301)),"Carregadeiras",IF(ISNUMBER(FIND("Estoque - Veic. Leves",C301)),"Veic. Leves",
IF(ISNUMBER(FIND("Estoque - Caminhões",C301)),"Caminhões",IF(ISNUMBER(FIND("Estoque - Transbordos",C301)),"Transbordos",
IF(ISNUMBER(FIND("Estoque - Tratores",C301)),"Tratores",
IF(ISNUMBER(FIND("Estoque - Máquinas pesadas",C301)),"Máquinas pesadas",
IF(ISNUMBER(FIND("Estoque - Reboques",C301)),"Reboques",
IF(C301="Estoque","Estoque",
IF(AND(ISNUMBER(C301),C301&gt;1000,C301&lt;2000),"Caminhões",
IF(AND(ISNUMBER(C301),C301&gt;2000,C301&lt;3000),"Tratores",
IF(AND(ISNUMBER(C301),C301&gt;3000,C301&lt;4000),"Carregadeiras",
IF(AND(ISNUMBER(C301),C301&gt;4000,C301&lt;5000),"Máquinas pesadas",
IF(AND(ISNUMBER(C301),C301&gt;5000,C301&lt;6000),"Colhedoras",
IF(AND(ISNUMBER(C301),C301&gt;7000,C301&lt;8000),"Irrigação",
IF(AND(ISNUMBER(C301),C301&gt;8000,C301&lt;9000),"Reboques",IF(AND(ISNUMBER(C301),C301&gt;0,C301&lt;1000),"Veic. Leves","")))))))))))))))))))))</f>
        <v>Carregadeiras</v>
      </c>
      <c r="B301" s="8"/>
      <c r="C301" s="2">
        <v>3027</v>
      </c>
      <c r="D301" s="2">
        <v>14389</v>
      </c>
      <c r="E301" s="3" t="s">
        <v>401</v>
      </c>
      <c r="F301" s="14" t="str">
        <f>IF(ISBLANK(K301), "Apenas Solicitação", "Tem OC")</f>
        <v>Tem OC</v>
      </c>
      <c r="G301" s="2">
        <v>4</v>
      </c>
      <c r="H301" s="2">
        <f>G301-I301</f>
        <v>0</v>
      </c>
      <c r="I301" s="2">
        <v>4</v>
      </c>
      <c r="J301" s="4">
        <v>45749</v>
      </c>
      <c r="K301" s="180">
        <v>45763</v>
      </c>
      <c r="L301" s="4"/>
      <c r="M301" s="44"/>
      <c r="N301" s="44" t="str">
        <f>IFERROR(K301 + VALUE(LEFT(L301, FIND(" ", L301) - 1)), "")</f>
        <v/>
      </c>
      <c r="O301" s="3">
        <f>IF(_xlfn.DAYS(K301,J301)&lt;0, "Aguardando OC", _xlfn.DAYS(K301,J301))</f>
        <v>14</v>
      </c>
      <c r="P301" s="14">
        <v>397725</v>
      </c>
      <c r="Q301" s="2">
        <v>1141108</v>
      </c>
      <c r="R301" s="14">
        <v>166411</v>
      </c>
      <c r="S301" s="2">
        <v>701</v>
      </c>
      <c r="T301" s="65" t="s">
        <v>150</v>
      </c>
      <c r="U301" s="21">
        <v>18.079999999999998</v>
      </c>
      <c r="V301" s="2">
        <v>13341</v>
      </c>
      <c r="W301" s="47" t="str">
        <f>IFERROR(VLOOKUP(V301, Fornecedores!A:C, 3, FALSE), "")</f>
        <v>DISMA DISTRIBUIDORA</v>
      </c>
      <c r="X301" s="43" t="str">
        <f>IFERROR(VLOOKUP(V301, Fornecedores!A:E, 5, FALSE), "")</f>
        <v>Araçatuba</v>
      </c>
      <c r="Y301" s="43" t="str">
        <f>IFERROR(VLOOKUP(V301, Fornecedores!A:F, 6, FALSE), "")</f>
        <v>SP</v>
      </c>
      <c r="Z301" s="14" t="str">
        <f>IF(H301=0, "Pedido entregue!", "Pendente")</f>
        <v>Pedido entregue!</v>
      </c>
      <c r="AA301" s="59"/>
      <c r="AB301" s="58" t="str">
        <f>IF(Z301="Pedido Entregue!", IF(AA301=1, "Retirado do Almoxarifado", IF(AA301=2, "Material devolvido", "Aguardando retirada")), IF(Z301="Pendente", "Entrega pendente", ""))</f>
        <v>Aguardando retirada</v>
      </c>
      <c r="AC301" s="18">
        <v>1</v>
      </c>
      <c r="AD301" s="18">
        <f>AC301/SUMIF($P:$P,P301,$AC:$AC)</f>
        <v>1</v>
      </c>
      <c r="AE301" s="18">
        <f>IF(R301=0,0,AC301/SUMIF($R:$R,R301,$AC:$AC))</f>
        <v>5.5555555555555552E-2</v>
      </c>
      <c r="AF301" s="18">
        <f>IF(R301=0,1,0)</f>
        <v>0</v>
      </c>
      <c r="AG301" s="18">
        <f>IF(R301=0,#REF!-J301,0)</f>
        <v>0</v>
      </c>
      <c r="AH301" t="str">
        <f>TEXT(J301,"MMMM")</f>
        <v>abril</v>
      </c>
    </row>
    <row r="302" spans="1:34" ht="12.75" hidden="1" customHeight="1" x14ac:dyDescent="0.25">
      <c r="A302" s="90" t="str">
        <f>IF(C302="Oficina Diversos","Oficina Geral",
IF(ISNUMBER(FIND("Estoque - Colhedoras",C302)),"Colhedoras",IF(ISNUMBER(FIND("Caldeiraria",C302)),"Caldeiraria",IF(ISNUMBER(FIND("Borracharia",C302)),"Borracharia",IF(ISNUMBER(FIND("Lubrificação",C302)),"Lubrificação",
IF(ISNUMBER(FIND("Estoque - Carregadeiras",C302)),"Carregadeiras",IF(ISNUMBER(FIND("Estoque - Veic. Leves",C302)),"Veic. Leves",
IF(ISNUMBER(FIND("Estoque - Caminhões",C302)),"Caminhões",IF(ISNUMBER(FIND("Estoque - Transbordos",C302)),"Transbordos",
IF(ISNUMBER(FIND("Estoque - Tratores",C302)),"Tratores",
IF(ISNUMBER(FIND("Estoque - Máquinas pesadas",C302)),"Máquinas pesadas",
IF(ISNUMBER(FIND("Estoque - Reboques",C302)),"Reboques",
IF(C302="Estoque","Estoque",
IF(AND(ISNUMBER(C302),C302&gt;1000,C302&lt;2000),"Caminhões",
IF(AND(ISNUMBER(C302),C302&gt;2000,C302&lt;3000),"Tratores",
IF(AND(ISNUMBER(C302),C302&gt;3000,C302&lt;4000),"Carregadeiras",
IF(AND(ISNUMBER(C302),C302&gt;4000,C302&lt;5000),"Máquinas pesadas",
IF(AND(ISNUMBER(C302),C302&gt;5000,C302&lt;6000),"Colhedoras",
IF(AND(ISNUMBER(C302),C302&gt;7000,C302&lt;8000),"Irrigação",
IF(AND(ISNUMBER(C302),C302&gt;8000,C302&lt;9000),"Reboques",IF(AND(ISNUMBER(C302),C302&gt;0,C302&lt;1000),"Veic. Leves","")))))))))))))))))))))</f>
        <v>Carregadeiras</v>
      </c>
      <c r="B302" s="8"/>
      <c r="C302" s="2">
        <v>3028</v>
      </c>
      <c r="D302" s="2">
        <v>14389</v>
      </c>
      <c r="E302" s="3" t="s">
        <v>401</v>
      </c>
      <c r="F302" s="14" t="str">
        <f>IF(ISBLANK(K302), "Apenas Solicitação", "Tem OC")</f>
        <v>Tem OC</v>
      </c>
      <c r="G302" s="2">
        <v>4</v>
      </c>
      <c r="H302" s="2">
        <f>G302-I302</f>
        <v>0</v>
      </c>
      <c r="I302" s="2">
        <v>4</v>
      </c>
      <c r="J302" s="4">
        <v>45749</v>
      </c>
      <c r="K302" s="180">
        <v>45763</v>
      </c>
      <c r="L302" s="4"/>
      <c r="M302" s="44"/>
      <c r="N302" s="44" t="str">
        <f>IFERROR(K302 + VALUE(LEFT(L302, FIND(" ", L302) - 1)), "")</f>
        <v/>
      </c>
      <c r="O302" s="3">
        <f>IF(_xlfn.DAYS(K302,J302)&lt;0, "Aguardando OC", _xlfn.DAYS(K302,J302))</f>
        <v>14</v>
      </c>
      <c r="P302" s="14">
        <v>397739</v>
      </c>
      <c r="Q302" s="2">
        <v>1141113</v>
      </c>
      <c r="R302" s="14">
        <v>166411</v>
      </c>
      <c r="S302" s="2">
        <v>701</v>
      </c>
      <c r="T302" s="65" t="s">
        <v>150</v>
      </c>
      <c r="U302" s="21">
        <v>18.079999999999998</v>
      </c>
      <c r="V302" s="2">
        <v>13341</v>
      </c>
      <c r="W302" s="47" t="str">
        <f>IFERROR(VLOOKUP(V302, Fornecedores!A:C, 3, FALSE), "")</f>
        <v>DISMA DISTRIBUIDORA</v>
      </c>
      <c r="X302" s="43" t="str">
        <f>IFERROR(VLOOKUP(V302, Fornecedores!A:E, 5, FALSE), "")</f>
        <v>Araçatuba</v>
      </c>
      <c r="Y302" s="43" t="str">
        <f>IFERROR(VLOOKUP(V302, Fornecedores!A:F, 6, FALSE), "")</f>
        <v>SP</v>
      </c>
      <c r="Z302" s="14" t="str">
        <f>IF(H302=0, "Pedido entregue!", "Pendente")</f>
        <v>Pedido entregue!</v>
      </c>
      <c r="AA302" s="59">
        <v>1</v>
      </c>
      <c r="AB302" s="58" t="str">
        <f>IF(Z302="Pedido Entregue!", IF(AA302=1, "Retirado do Almoxarifado", IF(AA302=2, "Material devolvido", "Aguardando retirada")), IF(Z302="Pendente", "Entrega pendente", ""))</f>
        <v>Retirado do Almoxarifado</v>
      </c>
      <c r="AC302" s="18">
        <v>1</v>
      </c>
      <c r="AD302" s="18">
        <f>AC302/SUMIF($P:$P,P302,$AC:$AC)</f>
        <v>1</v>
      </c>
      <c r="AE302" s="18">
        <f>IF(R302=0,0,AC302/SUMIF($R:$R,R302,$AC:$AC))</f>
        <v>5.5555555555555552E-2</v>
      </c>
      <c r="AF302" s="18">
        <f>IF(R302=0,1,0)</f>
        <v>0</v>
      </c>
      <c r="AG302" s="18">
        <f>IF(R302=0,#REF!-J302,0)</f>
        <v>0</v>
      </c>
      <c r="AH302" t="str">
        <f>TEXT(J302,"MMMM")</f>
        <v>abril</v>
      </c>
    </row>
    <row r="303" spans="1:34" ht="12.75" hidden="1" customHeight="1" x14ac:dyDescent="0.25">
      <c r="A303" s="90" t="str">
        <f>IF(C303="Oficina Diversos","Oficina Geral",
IF(ISNUMBER(FIND("Estoque - Colhedoras",C303)),"Colhedoras",IF(ISNUMBER(FIND("Caldeiraria",C303)),"Caldeiraria",IF(ISNUMBER(FIND("Borracharia",C303)),"Borracharia",IF(ISNUMBER(FIND("Lubrificação",C303)),"Lubrificação",
IF(ISNUMBER(FIND("Estoque - Carregadeiras",C303)),"Carregadeiras",IF(ISNUMBER(FIND("Estoque - Veic. Leves",C303)),"Veic. Leves",
IF(ISNUMBER(FIND("Estoque - Caminhões",C303)),"Caminhões",IF(ISNUMBER(FIND("Estoque - Transbordos",C303)),"Transbordos",
IF(ISNUMBER(FIND("Estoque - Tratores",C303)),"Tratores",
IF(ISNUMBER(FIND("Estoque - Máquinas pesadas",C303)),"Máquinas pesadas",
IF(ISNUMBER(FIND("Estoque - Reboques",C303)),"Reboques",
IF(C303="Estoque","Estoque",
IF(AND(ISNUMBER(C303),C303&gt;1000,C303&lt;2000),"Caminhões",
IF(AND(ISNUMBER(C303),C303&gt;2000,C303&lt;3000),"Tratores",
IF(AND(ISNUMBER(C303),C303&gt;3000,C303&lt;4000),"Carregadeiras",
IF(AND(ISNUMBER(C303),C303&gt;4000,C303&lt;5000),"Máquinas pesadas",
IF(AND(ISNUMBER(C303),C303&gt;5000,C303&lt;6000),"Colhedoras",
IF(AND(ISNUMBER(C303),C303&gt;7000,C303&lt;8000),"Irrigação",
IF(AND(ISNUMBER(C303),C303&gt;8000,C303&lt;9000),"Reboques",IF(AND(ISNUMBER(C303),C303&gt;0,C303&lt;1000),"Veic. Leves","")))))))))))))))))))))</f>
        <v>Carregadeiras</v>
      </c>
      <c r="B303" s="8"/>
      <c r="C303" s="2">
        <v>3029</v>
      </c>
      <c r="D303" s="2">
        <v>14389</v>
      </c>
      <c r="E303" s="3" t="s">
        <v>401</v>
      </c>
      <c r="F303" s="14" t="str">
        <f>IF(ISBLANK(K303), "Apenas Solicitação", "Tem OC")</f>
        <v>Tem OC</v>
      </c>
      <c r="G303" s="2">
        <v>4</v>
      </c>
      <c r="H303" s="2">
        <f>G303-I303</f>
        <v>0</v>
      </c>
      <c r="I303" s="2">
        <v>4</v>
      </c>
      <c r="J303" s="4">
        <v>45749</v>
      </c>
      <c r="K303" s="180">
        <v>45763</v>
      </c>
      <c r="L303" s="4"/>
      <c r="M303" s="44"/>
      <c r="N303" s="44" t="str">
        <f>IFERROR(K303 + VALUE(LEFT(L303, FIND(" ", L303) - 1)), "")</f>
        <v/>
      </c>
      <c r="O303" s="3">
        <f>IF(_xlfn.DAYS(K303,J303)&lt;0, "Aguardando OC", _xlfn.DAYS(K303,J303))</f>
        <v>14</v>
      </c>
      <c r="P303" s="14">
        <v>397753</v>
      </c>
      <c r="Q303" s="2">
        <v>1141117</v>
      </c>
      <c r="R303" s="14">
        <v>166411</v>
      </c>
      <c r="S303" s="2">
        <v>112</v>
      </c>
      <c r="T303" s="65" t="s">
        <v>152</v>
      </c>
      <c r="U303" s="21">
        <v>18.079999999999998</v>
      </c>
      <c r="V303" s="2">
        <v>13341</v>
      </c>
      <c r="W303" s="47" t="str">
        <f>IFERROR(VLOOKUP(V303, Fornecedores!A:C, 3, FALSE), "")</f>
        <v>DISMA DISTRIBUIDORA</v>
      </c>
      <c r="X303" s="43" t="str">
        <f>IFERROR(VLOOKUP(V303, Fornecedores!A:E, 5, FALSE), "")</f>
        <v>Araçatuba</v>
      </c>
      <c r="Y303" s="43" t="str">
        <f>IFERROR(VLOOKUP(V303, Fornecedores!A:F, 6, FALSE), "")</f>
        <v>SP</v>
      </c>
      <c r="Z303" s="14" t="str">
        <f>IF(H303=0, "Pedido entregue!", "Pendente")</f>
        <v>Pedido entregue!</v>
      </c>
      <c r="AA303" s="59"/>
      <c r="AB303" s="58" t="str">
        <f>IF(Z303="Pedido Entregue!", IF(AA303=1, "Retirado do Almoxarifado", IF(AA303=2, "Material devolvido", "Aguardando retirada")), IF(Z303="Pendente", "Entrega pendente", ""))</f>
        <v>Aguardando retirada</v>
      </c>
      <c r="AC303" s="18">
        <v>1</v>
      </c>
      <c r="AD303" s="18">
        <f>AC303/SUMIF($P:$P,P303,$AC:$AC)</f>
        <v>1</v>
      </c>
      <c r="AE303" s="18">
        <f>IF(R303=0,0,AC303/SUMIF($R:$R,R303,$AC:$AC))</f>
        <v>5.5555555555555552E-2</v>
      </c>
      <c r="AF303" s="18">
        <f>IF(R303=0,1,0)</f>
        <v>0</v>
      </c>
      <c r="AG303" s="18">
        <f>IF(R303=0,#REF!-J303,0)</f>
        <v>0</v>
      </c>
      <c r="AH303" t="str">
        <f>TEXT(J303,"MMMM")</f>
        <v>abril</v>
      </c>
    </row>
    <row r="304" spans="1:34" ht="12.75" hidden="1" customHeight="1" x14ac:dyDescent="0.25">
      <c r="A304" s="90" t="str">
        <f>IF(C304="Oficina Diversos","Oficina Geral",
IF(ISNUMBER(FIND("Estoque - Colhedoras",C304)),"Colhedoras",IF(ISNUMBER(FIND("Caldeiraria",C304)),"Caldeiraria",IF(ISNUMBER(FIND("Borracharia",C304)),"Borracharia",IF(ISNUMBER(FIND("Lubrificação",C304)),"Lubrificação",
IF(ISNUMBER(FIND("Estoque - Carregadeiras",C304)),"Carregadeiras",IF(ISNUMBER(FIND("Estoque - Veic. Leves",C304)),"Veic. Leves",
IF(ISNUMBER(FIND("Estoque - Caminhões",C304)),"Caminhões",IF(ISNUMBER(FIND("Estoque - Transbordos",C304)),"Transbordos",
IF(ISNUMBER(FIND("Estoque - Tratores",C304)),"Tratores",
IF(ISNUMBER(FIND("Estoque - Máquinas pesadas",C304)),"Máquinas pesadas",
IF(ISNUMBER(FIND("Estoque - Reboques",C304)),"Reboques",
IF(C304="Estoque","Estoque",
IF(AND(ISNUMBER(C304),C304&gt;1000,C304&lt;2000),"Caminhões",
IF(AND(ISNUMBER(C304),C304&gt;2000,C304&lt;3000),"Tratores",
IF(AND(ISNUMBER(C304),C304&gt;3000,C304&lt;4000),"Carregadeiras",
IF(AND(ISNUMBER(C304),C304&gt;4000,C304&lt;5000),"Máquinas pesadas",
IF(AND(ISNUMBER(C304),C304&gt;5000,C304&lt;6000),"Colhedoras",
IF(AND(ISNUMBER(C304),C304&gt;7000,C304&lt;8000),"Irrigação",
IF(AND(ISNUMBER(C304),C304&gt;8000,C304&lt;9000),"Reboques",IF(AND(ISNUMBER(C304),C304&gt;0,C304&lt;1000),"Veic. Leves","")))))))))))))))))))))</f>
        <v>Carregadeiras</v>
      </c>
      <c r="B304" s="8"/>
      <c r="C304" s="2">
        <v>3030</v>
      </c>
      <c r="D304" s="2">
        <v>14389</v>
      </c>
      <c r="E304" s="3" t="s">
        <v>401</v>
      </c>
      <c r="F304" s="14" t="str">
        <f>IF(ISBLANK(K304), "Apenas Solicitação", "Tem OC")</f>
        <v>Tem OC</v>
      </c>
      <c r="G304" s="2">
        <v>4</v>
      </c>
      <c r="H304" s="2">
        <f>G304-I304</f>
        <v>0</v>
      </c>
      <c r="I304" s="2">
        <v>4</v>
      </c>
      <c r="J304" s="4">
        <v>45749</v>
      </c>
      <c r="K304" s="180">
        <v>45763</v>
      </c>
      <c r="L304" s="4"/>
      <c r="M304" s="44"/>
      <c r="N304" s="44" t="str">
        <f>IFERROR(K304 + VALUE(LEFT(L304, FIND(" ", L304) - 1)), "")</f>
        <v/>
      </c>
      <c r="O304" s="3">
        <f>IF(_xlfn.DAYS(K304,J304)&lt;0, "Aguardando OC", _xlfn.DAYS(K304,J304))</f>
        <v>14</v>
      </c>
      <c r="P304" s="14">
        <v>397769</v>
      </c>
      <c r="Q304" s="2">
        <v>1141125</v>
      </c>
      <c r="R304" s="14">
        <v>166411</v>
      </c>
      <c r="S304" s="2">
        <v>701</v>
      </c>
      <c r="T304" s="65" t="s">
        <v>150</v>
      </c>
      <c r="U304" s="21">
        <v>18.079999999999998</v>
      </c>
      <c r="V304" s="2">
        <v>13341</v>
      </c>
      <c r="W304" s="47" t="str">
        <f>IFERROR(VLOOKUP(V304, Fornecedores!A:C, 3, FALSE), "")</f>
        <v>DISMA DISTRIBUIDORA</v>
      </c>
      <c r="X304" s="43" t="str">
        <f>IFERROR(VLOOKUP(V304, Fornecedores!A:E, 5, FALSE), "")</f>
        <v>Araçatuba</v>
      </c>
      <c r="Y304" s="43" t="str">
        <f>IFERROR(VLOOKUP(V304, Fornecedores!A:F, 6, FALSE), "")</f>
        <v>SP</v>
      </c>
      <c r="Z304" s="14" t="str">
        <f>IF(H304=0, "Pedido entregue!", "Pendente")</f>
        <v>Pedido entregue!</v>
      </c>
      <c r="AA304" s="59"/>
      <c r="AB304" s="58" t="str">
        <f>IF(Z304="Pedido Entregue!", IF(AA304=1, "Retirado do Almoxarifado", IF(AA304=2, "Material devolvido", "Aguardando retirada")), IF(Z304="Pendente", "Entrega pendente", ""))</f>
        <v>Aguardando retirada</v>
      </c>
      <c r="AC304" s="18">
        <v>1</v>
      </c>
      <c r="AD304" s="18">
        <f>AC304/SUMIF($P:$P,P304,$AC:$AC)</f>
        <v>1</v>
      </c>
      <c r="AE304" s="18">
        <f>IF(R304=0,0,AC304/SUMIF($R:$R,R304,$AC:$AC))</f>
        <v>5.5555555555555552E-2</v>
      </c>
      <c r="AF304" s="18">
        <f>IF(R304=0,1,0)</f>
        <v>0</v>
      </c>
      <c r="AG304" s="18">
        <f>IF(R304=0,#REF!-J304,0)</f>
        <v>0</v>
      </c>
      <c r="AH304" t="str">
        <f>TEXT(J304,"MMMM")</f>
        <v>abril</v>
      </c>
    </row>
    <row r="305" spans="1:34" ht="12.75" hidden="1" customHeight="1" x14ac:dyDescent="0.25">
      <c r="A305" s="90" t="str">
        <f>IF(C305="Oficina Diversos","Oficina Geral",
IF(ISNUMBER(FIND("Estoque - Colhedoras",C305)),"Colhedoras",IF(ISNUMBER(FIND("Caldeiraria",C305)),"Caldeiraria",IF(ISNUMBER(FIND("Borracharia",C305)),"Borracharia",IF(ISNUMBER(FIND("Lubrificação",C305)),"Lubrificação",
IF(ISNUMBER(FIND("Estoque - Carregadeiras",C305)),"Carregadeiras",IF(ISNUMBER(FIND("Estoque - Veic. Leves",C305)),"Veic. Leves",
IF(ISNUMBER(FIND("Estoque - Caminhões",C305)),"Caminhões",IF(ISNUMBER(FIND("Estoque - Transbordos",C305)),"Transbordos",
IF(ISNUMBER(FIND("Estoque - Tratores",C305)),"Tratores",
IF(ISNUMBER(FIND("Estoque - Máquinas pesadas",C305)),"Máquinas pesadas",
IF(ISNUMBER(FIND("Estoque - Reboques",C305)),"Reboques",
IF(C305="Estoque","Estoque",
IF(AND(ISNUMBER(C305),C305&gt;1000,C305&lt;2000),"Caminhões",
IF(AND(ISNUMBER(C305),C305&gt;2000,C305&lt;3000),"Tratores",
IF(AND(ISNUMBER(C305),C305&gt;3000,C305&lt;4000),"Carregadeiras",
IF(AND(ISNUMBER(C305),C305&gt;4000,C305&lt;5000),"Máquinas pesadas",
IF(AND(ISNUMBER(C305),C305&gt;5000,C305&lt;6000),"Colhedoras",
IF(AND(ISNUMBER(C305),C305&gt;7000,C305&lt;8000),"Irrigação",
IF(AND(ISNUMBER(C305),C305&gt;8000,C305&lt;9000),"Reboques",IF(AND(ISNUMBER(C305),C305&gt;0,C305&lt;1000),"Veic. Leves","")))))))))))))))))))))</f>
        <v>Carregadeiras</v>
      </c>
      <c r="B305" s="8"/>
      <c r="C305" s="2">
        <v>3030</v>
      </c>
      <c r="D305" s="2">
        <v>14390</v>
      </c>
      <c r="E305" s="3" t="s">
        <v>402</v>
      </c>
      <c r="F305" s="14" t="str">
        <f>IF(ISBLANK(K305), "Apenas Solicitação", "Tem OC")</f>
        <v>Tem OC</v>
      </c>
      <c r="G305" s="2">
        <v>2</v>
      </c>
      <c r="H305" s="2">
        <f>G305-I305</f>
        <v>0</v>
      </c>
      <c r="I305" s="2">
        <v>2</v>
      </c>
      <c r="J305" s="4">
        <v>45749</v>
      </c>
      <c r="K305" s="180">
        <v>45763</v>
      </c>
      <c r="L305" s="4"/>
      <c r="M305" s="44"/>
      <c r="N305" s="44" t="str">
        <f>IFERROR(K305 + VALUE(LEFT(L305, FIND(" ", L305) - 1)), "")</f>
        <v/>
      </c>
      <c r="O305" s="3">
        <f>IF(_xlfn.DAYS(K305,J305)&lt;0, "Aguardando OC", _xlfn.DAYS(K305,J305))</f>
        <v>14</v>
      </c>
      <c r="P305" s="14">
        <v>397773</v>
      </c>
      <c r="Q305" s="2">
        <v>1141125</v>
      </c>
      <c r="R305" s="14">
        <v>166411</v>
      </c>
      <c r="S305" s="2">
        <v>701</v>
      </c>
      <c r="T305" s="65" t="s">
        <v>150</v>
      </c>
      <c r="U305" s="21">
        <v>38.82</v>
      </c>
      <c r="V305" s="2">
        <v>13341</v>
      </c>
      <c r="W305" s="47" t="str">
        <f>IFERROR(VLOOKUP(V305, Fornecedores!A:C, 3, FALSE), "")</f>
        <v>DISMA DISTRIBUIDORA</v>
      </c>
      <c r="X305" s="43" t="str">
        <f>IFERROR(VLOOKUP(V305, Fornecedores!A:E, 5, FALSE), "")</f>
        <v>Araçatuba</v>
      </c>
      <c r="Y305" s="43" t="str">
        <f>IFERROR(VLOOKUP(V305, Fornecedores!A:F, 6, FALSE), "")</f>
        <v>SP</v>
      </c>
      <c r="Z305" s="14" t="str">
        <f>IF(H305=0, "Pedido entregue!", "Pendente")</f>
        <v>Pedido entregue!</v>
      </c>
      <c r="AA305" s="59"/>
      <c r="AB305" s="58" t="str">
        <f>IF(Z305="Pedido Entregue!", IF(AA305=1, "Retirado do Almoxarifado", IF(AA305=2, "Material devolvido", "Aguardando retirada")), IF(Z305="Pendente", "Entrega pendente", ""))</f>
        <v>Aguardando retirada</v>
      </c>
      <c r="AC305" s="18">
        <v>1</v>
      </c>
      <c r="AD305" s="18">
        <f>AC305/SUMIF($P:$P,P305,$AC:$AC)</f>
        <v>1</v>
      </c>
      <c r="AE305" s="18">
        <f>IF(R305=0,0,AC305/SUMIF($R:$R,R305,$AC:$AC))</f>
        <v>5.5555555555555552E-2</v>
      </c>
      <c r="AF305" s="18">
        <f>IF(R305=0,1,0)</f>
        <v>0</v>
      </c>
      <c r="AG305" s="18">
        <f>IF(R305=0,#REF!-J305,0)</f>
        <v>0</v>
      </c>
      <c r="AH305" t="str">
        <f>TEXT(J305,"MMMM")</f>
        <v>abril</v>
      </c>
    </row>
    <row r="306" spans="1:34" ht="12.75" hidden="1" customHeight="1" x14ac:dyDescent="0.25">
      <c r="A306" s="90" t="str">
        <f>IF(C306="Oficina Diversos","Oficina Geral",
IF(ISNUMBER(FIND("Estoque - Colhedoras",C306)),"Colhedoras",IF(ISNUMBER(FIND("Caldeiraria",C306)),"Caldeiraria",IF(ISNUMBER(FIND("Borracharia",C306)),"Borracharia",IF(ISNUMBER(FIND("Lubrificação",C306)),"Lubrificação",
IF(ISNUMBER(FIND("Estoque - Carregadeiras",C306)),"Carregadeiras",IF(ISNUMBER(FIND("Estoque - Veic. Leves",C306)),"Veic. Leves",
IF(ISNUMBER(FIND("Estoque - Caminhões",C306)),"Caminhões",IF(ISNUMBER(FIND("Estoque - Transbordos",C306)),"Transbordos",
IF(ISNUMBER(FIND("Estoque - Tratores",C306)),"Tratores",
IF(ISNUMBER(FIND("Estoque - Máquinas pesadas",C306)),"Máquinas pesadas",
IF(ISNUMBER(FIND("Estoque - Reboques",C306)),"Reboques",
IF(C306="Estoque","Estoque",
IF(AND(ISNUMBER(C306),C306&gt;1000,C306&lt;2000),"Caminhões",
IF(AND(ISNUMBER(C306),C306&gt;2000,C306&lt;3000),"Tratores",
IF(AND(ISNUMBER(C306),C306&gt;3000,C306&lt;4000),"Carregadeiras",
IF(AND(ISNUMBER(C306),C306&gt;4000,C306&lt;5000),"Máquinas pesadas",
IF(AND(ISNUMBER(C306),C306&gt;5000,C306&lt;6000),"Colhedoras",
IF(AND(ISNUMBER(C306),C306&gt;7000,C306&lt;8000),"Irrigação",
IF(AND(ISNUMBER(C306),C306&gt;8000,C306&lt;9000),"Reboques",IF(AND(ISNUMBER(C306),C306&gt;0,C306&lt;1000),"Veic. Leves","")))))))))))))))))))))</f>
        <v>Carregadeiras</v>
      </c>
      <c r="B306" s="8"/>
      <c r="C306" s="2">
        <v>3023</v>
      </c>
      <c r="D306" s="2">
        <v>14390</v>
      </c>
      <c r="E306" s="3" t="s">
        <v>402</v>
      </c>
      <c r="F306" s="14" t="str">
        <f>IF(ISBLANK(K306), "Apenas Solicitação", "Tem OC")</f>
        <v>Tem OC</v>
      </c>
      <c r="G306" s="2">
        <v>2</v>
      </c>
      <c r="H306" s="2">
        <f>G306-I306</f>
        <v>0</v>
      </c>
      <c r="I306" s="2">
        <v>2</v>
      </c>
      <c r="J306" s="4">
        <v>45749</v>
      </c>
      <c r="K306" s="180">
        <v>45763</v>
      </c>
      <c r="L306" s="4"/>
      <c r="M306" s="44"/>
      <c r="N306" s="44" t="str">
        <f>IFERROR(K306 + VALUE(LEFT(L306, FIND(" ", L306) - 1)), "")</f>
        <v/>
      </c>
      <c r="O306" s="3">
        <f>IF(_xlfn.DAYS(K306,J306)&lt;0, "Aguardando OC", _xlfn.DAYS(K306,J306))</f>
        <v>14</v>
      </c>
      <c r="P306" s="14">
        <v>397779</v>
      </c>
      <c r="Q306" s="2">
        <v>1141101</v>
      </c>
      <c r="R306" s="14">
        <v>166411</v>
      </c>
      <c r="S306" s="2">
        <v>701</v>
      </c>
      <c r="T306" s="65" t="s">
        <v>150</v>
      </c>
      <c r="U306" s="21">
        <v>38.82</v>
      </c>
      <c r="V306" s="2">
        <v>13341</v>
      </c>
      <c r="W306" s="47" t="str">
        <f>IFERROR(VLOOKUP(V306, Fornecedores!A:C, 3, FALSE), "")</f>
        <v>DISMA DISTRIBUIDORA</v>
      </c>
      <c r="X306" s="43" t="str">
        <f>IFERROR(VLOOKUP(V306, Fornecedores!A:E, 5, FALSE), "")</f>
        <v>Araçatuba</v>
      </c>
      <c r="Y306" s="43" t="str">
        <f>IFERROR(VLOOKUP(V306, Fornecedores!A:F, 6, FALSE), "")</f>
        <v>SP</v>
      </c>
      <c r="Z306" s="14" t="str">
        <f>IF(H306=0, "Pedido entregue!", "Pendente")</f>
        <v>Pedido entregue!</v>
      </c>
      <c r="AA306" s="59"/>
      <c r="AB306" s="58" t="str">
        <f>IF(Z306="Pedido Entregue!", IF(AA306=1, "Retirado do Almoxarifado", IF(AA306=2, "Material devolvido", "Aguardando retirada")), IF(Z306="Pendente", "Entrega pendente", ""))</f>
        <v>Aguardando retirada</v>
      </c>
      <c r="AC306" s="18">
        <v>1</v>
      </c>
      <c r="AD306" s="18">
        <f>AC306/SUMIF($P:$P,P306,$AC:$AC)</f>
        <v>1</v>
      </c>
      <c r="AE306" s="18">
        <f>IF(R306=0,0,AC306/SUMIF($R:$R,R306,$AC:$AC))</f>
        <v>5.5555555555555552E-2</v>
      </c>
      <c r="AF306" s="18">
        <f>IF(R306=0,1,0)</f>
        <v>0</v>
      </c>
      <c r="AG306" s="18">
        <f>IF(R306=0,#REF!-J306,0)</f>
        <v>0</v>
      </c>
      <c r="AH306" t="str">
        <f>TEXT(J306,"MMMM")</f>
        <v>abril</v>
      </c>
    </row>
    <row r="307" spans="1:34" ht="12.75" hidden="1" customHeight="1" x14ac:dyDescent="0.25">
      <c r="A307" s="90" t="str">
        <f>IF(C307="Oficina Diversos","Oficina Geral",
IF(ISNUMBER(FIND("Estoque - Colhedoras",C307)),"Colhedoras",IF(ISNUMBER(FIND("Caldeiraria",C307)),"Caldeiraria",IF(ISNUMBER(FIND("Borracharia",C307)),"Borracharia",IF(ISNUMBER(FIND("Lubrificação",C307)),"Lubrificação",
IF(ISNUMBER(FIND("Estoque - Carregadeiras",C307)),"Carregadeiras",IF(ISNUMBER(FIND("Estoque - Veic. Leves",C307)),"Veic. Leves",
IF(ISNUMBER(FIND("Estoque - Caminhões",C307)),"Caminhões",IF(ISNUMBER(FIND("Estoque - Transbordos",C307)),"Transbordos",
IF(ISNUMBER(FIND("Estoque - Tratores",C307)),"Tratores",
IF(ISNUMBER(FIND("Estoque - Máquinas pesadas",C307)),"Máquinas pesadas",
IF(ISNUMBER(FIND("Estoque - Reboques",C307)),"Reboques",
IF(C307="Estoque","Estoque",
IF(AND(ISNUMBER(C307),C307&gt;1000,C307&lt;2000),"Caminhões",
IF(AND(ISNUMBER(C307),C307&gt;2000,C307&lt;3000),"Tratores",
IF(AND(ISNUMBER(C307),C307&gt;3000,C307&lt;4000),"Carregadeiras",
IF(AND(ISNUMBER(C307),C307&gt;4000,C307&lt;5000),"Máquinas pesadas",
IF(AND(ISNUMBER(C307),C307&gt;5000,C307&lt;6000),"Colhedoras",
IF(AND(ISNUMBER(C307),C307&gt;7000,C307&lt;8000),"Irrigação",
IF(AND(ISNUMBER(C307),C307&gt;8000,C307&lt;9000),"Reboques",IF(AND(ISNUMBER(C307),C307&gt;0,C307&lt;1000),"Veic. Leves","")))))))))))))))))))))</f>
        <v>Carregadeiras</v>
      </c>
      <c r="B307" s="8"/>
      <c r="C307" s="2">
        <v>3024</v>
      </c>
      <c r="D307" s="2">
        <v>14390</v>
      </c>
      <c r="E307" s="3" t="s">
        <v>402</v>
      </c>
      <c r="F307" s="14" t="str">
        <f>IF(ISBLANK(K307), "Apenas Solicitação", "Tem OC")</f>
        <v>Tem OC</v>
      </c>
      <c r="G307" s="2">
        <v>2</v>
      </c>
      <c r="H307" s="2">
        <f>G307-I307</f>
        <v>0</v>
      </c>
      <c r="I307" s="2">
        <v>2</v>
      </c>
      <c r="J307" s="4">
        <v>45749</v>
      </c>
      <c r="K307" s="180">
        <v>45763</v>
      </c>
      <c r="L307" s="4"/>
      <c r="M307" s="44"/>
      <c r="N307" s="44" t="str">
        <f>IFERROR(K307 + VALUE(LEFT(L307, FIND(" ", L307) - 1)), "")</f>
        <v/>
      </c>
      <c r="O307" s="3">
        <f>IF(_xlfn.DAYS(K307,J307)&lt;0, "Aguardando OC", _xlfn.DAYS(K307,J307))</f>
        <v>14</v>
      </c>
      <c r="P307" s="14">
        <v>397780</v>
      </c>
      <c r="Q307" s="2">
        <v>1141104</v>
      </c>
      <c r="R307" s="14">
        <v>166411</v>
      </c>
      <c r="S307" s="2">
        <v>112</v>
      </c>
      <c r="T307" s="65" t="s">
        <v>152</v>
      </c>
      <c r="U307" s="21">
        <v>38.82</v>
      </c>
      <c r="V307" s="2">
        <v>13341</v>
      </c>
      <c r="W307" s="47" t="str">
        <f>IFERROR(VLOOKUP(V307, Fornecedores!A:C, 3, FALSE), "")</f>
        <v>DISMA DISTRIBUIDORA</v>
      </c>
      <c r="X307" s="43" t="str">
        <f>IFERROR(VLOOKUP(V307, Fornecedores!A:E, 5, FALSE), "")</f>
        <v>Araçatuba</v>
      </c>
      <c r="Y307" s="43" t="str">
        <f>IFERROR(VLOOKUP(V307, Fornecedores!A:F, 6, FALSE), "")</f>
        <v>SP</v>
      </c>
      <c r="Z307" s="14" t="str">
        <f>IF(H307=0, "Pedido entregue!", "Pendente")</f>
        <v>Pedido entregue!</v>
      </c>
      <c r="AA307" s="59"/>
      <c r="AB307" s="58" t="str">
        <f>IF(Z307="Pedido Entregue!", IF(AA307=1, "Retirado do Almoxarifado", IF(AA307=2, "Material devolvido", "Aguardando retirada")), IF(Z307="Pendente", "Entrega pendente", ""))</f>
        <v>Aguardando retirada</v>
      </c>
      <c r="AC307" s="18">
        <v>1</v>
      </c>
      <c r="AD307" s="18">
        <f>AC307/SUMIF($P:$P,P307,$AC:$AC)</f>
        <v>1</v>
      </c>
      <c r="AE307" s="18">
        <f>IF(R307=0,0,AC307/SUMIF($R:$R,R307,$AC:$AC))</f>
        <v>5.5555555555555552E-2</v>
      </c>
      <c r="AF307" s="18">
        <f>IF(R307=0,1,0)</f>
        <v>0</v>
      </c>
      <c r="AG307" s="18">
        <f>IF(R307=0,#REF!-J307,0)</f>
        <v>0</v>
      </c>
      <c r="AH307" t="str">
        <f>TEXT(J307,"MMMM")</f>
        <v>abril</v>
      </c>
    </row>
    <row r="308" spans="1:34" ht="12.75" hidden="1" customHeight="1" x14ac:dyDescent="0.25">
      <c r="A308" s="90" t="str">
        <f>IF(C308="Oficina Diversos","Oficina Geral",
IF(ISNUMBER(FIND("Estoque - Colhedoras",C308)),"Colhedoras",IF(ISNUMBER(FIND("Caldeiraria",C308)),"Caldeiraria",IF(ISNUMBER(FIND("Borracharia",C308)),"Borracharia",IF(ISNUMBER(FIND("Lubrificação",C308)),"Lubrificação",
IF(ISNUMBER(FIND("Estoque - Carregadeiras",C308)),"Carregadeiras",IF(ISNUMBER(FIND("Estoque - Veic. Leves",C308)),"Veic. Leves",
IF(ISNUMBER(FIND("Estoque - Caminhões",C308)),"Caminhões",IF(ISNUMBER(FIND("Estoque - Transbordos",C308)),"Transbordos",
IF(ISNUMBER(FIND("Estoque - Tratores",C308)),"Tratores",
IF(ISNUMBER(FIND("Estoque - Máquinas pesadas",C308)),"Máquinas pesadas",
IF(ISNUMBER(FIND("Estoque - Reboques",C308)),"Reboques",
IF(C308="Estoque","Estoque",
IF(AND(ISNUMBER(C308),C308&gt;1000,C308&lt;2000),"Caminhões",
IF(AND(ISNUMBER(C308),C308&gt;2000,C308&lt;3000),"Tratores",
IF(AND(ISNUMBER(C308),C308&gt;3000,C308&lt;4000),"Carregadeiras",
IF(AND(ISNUMBER(C308),C308&gt;4000,C308&lt;5000),"Máquinas pesadas",
IF(AND(ISNUMBER(C308),C308&gt;5000,C308&lt;6000),"Colhedoras",
IF(AND(ISNUMBER(C308),C308&gt;7000,C308&lt;8000),"Irrigação",
IF(AND(ISNUMBER(C308),C308&gt;8000,C308&lt;9000),"Reboques",IF(AND(ISNUMBER(C308),C308&gt;0,C308&lt;1000),"Veic. Leves","")))))))))))))))))))))</f>
        <v>Carregadeiras</v>
      </c>
      <c r="B308" s="8"/>
      <c r="C308" s="2">
        <v>3027</v>
      </c>
      <c r="D308" s="2">
        <v>14390</v>
      </c>
      <c r="E308" s="3" t="s">
        <v>402</v>
      </c>
      <c r="F308" s="14" t="str">
        <f>IF(ISBLANK(K308), "Apenas Solicitação", "Tem OC")</f>
        <v>Tem OC</v>
      </c>
      <c r="G308" s="2">
        <v>2</v>
      </c>
      <c r="H308" s="2">
        <f>G308-I308</f>
        <v>0</v>
      </c>
      <c r="I308" s="2">
        <v>2</v>
      </c>
      <c r="J308" s="4">
        <v>45749</v>
      </c>
      <c r="K308" s="180">
        <v>45763</v>
      </c>
      <c r="L308" s="4"/>
      <c r="M308" s="44"/>
      <c r="N308" s="44" t="str">
        <f>IFERROR(K308 + VALUE(LEFT(L308, FIND(" ", L308) - 1)), "")</f>
        <v/>
      </c>
      <c r="O308" s="3">
        <f>IF(_xlfn.DAYS(K308,J308)&lt;0, "Aguardando OC", _xlfn.DAYS(K308,J308))</f>
        <v>14</v>
      </c>
      <c r="P308" s="14">
        <v>397781</v>
      </c>
      <c r="Q308" s="2">
        <v>1141108</v>
      </c>
      <c r="R308" s="14">
        <v>166411</v>
      </c>
      <c r="S308" s="2">
        <v>701</v>
      </c>
      <c r="T308" s="65" t="s">
        <v>150</v>
      </c>
      <c r="U308" s="21">
        <v>38.82</v>
      </c>
      <c r="V308" s="2">
        <v>13341</v>
      </c>
      <c r="W308" s="47" t="str">
        <f>IFERROR(VLOOKUP(V308, Fornecedores!A:C, 3, FALSE), "")</f>
        <v>DISMA DISTRIBUIDORA</v>
      </c>
      <c r="X308" s="43" t="str">
        <f>IFERROR(VLOOKUP(V308, Fornecedores!A:E, 5, FALSE), "")</f>
        <v>Araçatuba</v>
      </c>
      <c r="Y308" s="43" t="str">
        <f>IFERROR(VLOOKUP(V308, Fornecedores!A:F, 6, FALSE), "")</f>
        <v>SP</v>
      </c>
      <c r="Z308" s="14" t="str">
        <f>IF(H308=0, "Pedido entregue!", "Pendente")</f>
        <v>Pedido entregue!</v>
      </c>
      <c r="AA308" s="59"/>
      <c r="AB308" s="58" t="str">
        <f>IF(Z308="Pedido Entregue!", IF(AA308=1, "Retirado do Almoxarifado", IF(AA308=2, "Material devolvido", "Aguardando retirada")), IF(Z308="Pendente", "Entrega pendente", ""))</f>
        <v>Aguardando retirada</v>
      </c>
      <c r="AC308" s="18">
        <v>1</v>
      </c>
      <c r="AD308" s="18">
        <f>AC308/SUMIF($P:$P,P308,$AC:$AC)</f>
        <v>1</v>
      </c>
      <c r="AE308" s="18">
        <f>IF(R308=0,0,AC308/SUMIF($R:$R,R308,$AC:$AC))</f>
        <v>5.5555555555555552E-2</v>
      </c>
      <c r="AF308" s="18">
        <f>IF(R308=0,1,0)</f>
        <v>0</v>
      </c>
      <c r="AG308" s="18">
        <f>IF(R308=0,#REF!-J308,0)</f>
        <v>0</v>
      </c>
      <c r="AH308" t="str">
        <f>TEXT(J308,"MMMM")</f>
        <v>abril</v>
      </c>
    </row>
    <row r="309" spans="1:34" ht="12.75" hidden="1" customHeight="1" x14ac:dyDescent="0.25">
      <c r="A309" s="90" t="str">
        <f>IF(C309="Oficina Diversos","Oficina Geral",
IF(ISNUMBER(FIND("Estoque - Colhedoras",C309)),"Colhedoras",IF(ISNUMBER(FIND("Caldeiraria",C309)),"Caldeiraria",IF(ISNUMBER(FIND("Borracharia",C309)),"Borracharia",IF(ISNUMBER(FIND("Lubrificação",C309)),"Lubrificação",
IF(ISNUMBER(FIND("Estoque - Carregadeiras",C309)),"Carregadeiras",IF(ISNUMBER(FIND("Estoque - Veic. Leves",C309)),"Veic. Leves",
IF(ISNUMBER(FIND("Estoque - Caminhões",C309)),"Caminhões",IF(ISNUMBER(FIND("Estoque - Transbordos",C309)),"Transbordos",
IF(ISNUMBER(FIND("Estoque - Tratores",C309)),"Tratores",
IF(ISNUMBER(FIND("Estoque - Máquinas pesadas",C309)),"Máquinas pesadas",
IF(ISNUMBER(FIND("Estoque - Reboques",C309)),"Reboques",
IF(C309="Estoque","Estoque",
IF(AND(ISNUMBER(C309),C309&gt;1000,C309&lt;2000),"Caminhões",
IF(AND(ISNUMBER(C309),C309&gt;2000,C309&lt;3000),"Tratores",
IF(AND(ISNUMBER(C309),C309&gt;3000,C309&lt;4000),"Carregadeiras",
IF(AND(ISNUMBER(C309),C309&gt;4000,C309&lt;5000),"Máquinas pesadas",
IF(AND(ISNUMBER(C309),C309&gt;5000,C309&lt;6000),"Colhedoras",
IF(AND(ISNUMBER(C309),C309&gt;7000,C309&lt;8000),"Irrigação",
IF(AND(ISNUMBER(C309),C309&gt;8000,C309&lt;9000),"Reboques",IF(AND(ISNUMBER(C309),C309&gt;0,C309&lt;1000),"Veic. Leves","")))))))))))))))))))))</f>
        <v>Carregadeiras</v>
      </c>
      <c r="B309" s="8"/>
      <c r="C309" s="2">
        <v>3028</v>
      </c>
      <c r="D309" s="2">
        <v>14390</v>
      </c>
      <c r="E309" s="3" t="s">
        <v>402</v>
      </c>
      <c r="F309" s="14" t="str">
        <f>IF(ISBLANK(K309), "Apenas Solicitação", "Tem OC")</f>
        <v>Tem OC</v>
      </c>
      <c r="G309" s="2">
        <v>2</v>
      </c>
      <c r="H309" s="2">
        <f>G309-I309</f>
        <v>0</v>
      </c>
      <c r="I309" s="2">
        <v>2</v>
      </c>
      <c r="J309" s="4">
        <v>45749</v>
      </c>
      <c r="K309" s="180">
        <v>45763</v>
      </c>
      <c r="L309" s="4"/>
      <c r="M309" s="44"/>
      <c r="N309" s="44" t="str">
        <f>IFERROR(K309 + VALUE(LEFT(L309, FIND(" ", L309) - 1)), "")</f>
        <v/>
      </c>
      <c r="O309" s="3">
        <f>IF(_xlfn.DAYS(K309,J309)&lt;0, "Aguardando OC", _xlfn.DAYS(K309,J309))</f>
        <v>14</v>
      </c>
      <c r="P309" s="14">
        <v>397782</v>
      </c>
      <c r="Q309" s="2">
        <v>1141113</v>
      </c>
      <c r="R309" s="14">
        <v>166411</v>
      </c>
      <c r="S309" s="2">
        <v>701</v>
      </c>
      <c r="T309" s="65" t="s">
        <v>150</v>
      </c>
      <c r="U309" s="21">
        <v>38.82</v>
      </c>
      <c r="V309" s="2">
        <v>13341</v>
      </c>
      <c r="W309" s="47" t="str">
        <f>IFERROR(VLOOKUP(V309, Fornecedores!A:C, 3, FALSE), "")</f>
        <v>DISMA DISTRIBUIDORA</v>
      </c>
      <c r="X309" s="43" t="str">
        <f>IFERROR(VLOOKUP(V309, Fornecedores!A:E, 5, FALSE), "")</f>
        <v>Araçatuba</v>
      </c>
      <c r="Y309" s="43" t="str">
        <f>IFERROR(VLOOKUP(V309, Fornecedores!A:F, 6, FALSE), "")</f>
        <v>SP</v>
      </c>
      <c r="Z309" s="14" t="str">
        <f>IF(H309=0, "Pedido entregue!", "Pendente")</f>
        <v>Pedido entregue!</v>
      </c>
      <c r="AA309" s="59"/>
      <c r="AB309" s="58" t="str">
        <f>IF(Z309="Pedido Entregue!", IF(AA309=1, "Retirado do Almoxarifado", IF(AA309=2, "Material devolvido", "Aguardando retirada")), IF(Z309="Pendente", "Entrega pendente", ""))</f>
        <v>Aguardando retirada</v>
      </c>
      <c r="AC309" s="18">
        <v>1</v>
      </c>
      <c r="AD309" s="18">
        <f>AC309/SUMIF($P:$P,P309,$AC:$AC)</f>
        <v>1</v>
      </c>
      <c r="AE309" s="18">
        <f>IF(R309=0,0,AC309/SUMIF($R:$R,R309,$AC:$AC))</f>
        <v>5.5555555555555552E-2</v>
      </c>
      <c r="AF309" s="18">
        <f>IF(R309=0,1,0)</f>
        <v>0</v>
      </c>
      <c r="AG309" s="18">
        <f>IF(R309=0,#REF!-J309,0)</f>
        <v>0</v>
      </c>
      <c r="AH309" t="str">
        <f>TEXT(J309,"MMMM")</f>
        <v>abril</v>
      </c>
    </row>
    <row r="310" spans="1:34" ht="12.75" hidden="1" customHeight="1" x14ac:dyDescent="0.25">
      <c r="A310" s="90" t="str">
        <f>IF(C310="Oficina Diversos","Oficina Geral",
IF(ISNUMBER(FIND("Estoque - Colhedoras",C310)),"Colhedoras",IF(ISNUMBER(FIND("Caldeiraria",C310)),"Caldeiraria",IF(ISNUMBER(FIND("Borracharia",C310)),"Borracharia",IF(ISNUMBER(FIND("Lubrificação",C310)),"Lubrificação",
IF(ISNUMBER(FIND("Estoque - Carregadeiras",C310)),"Carregadeiras",IF(ISNUMBER(FIND("Estoque - Veic. Leves",C310)),"Veic. Leves",
IF(ISNUMBER(FIND("Estoque - Caminhões",C310)),"Caminhões",IF(ISNUMBER(FIND("Estoque - Transbordos",C310)),"Transbordos",
IF(ISNUMBER(FIND("Estoque - Tratores",C310)),"Tratores",
IF(ISNUMBER(FIND("Estoque - Máquinas pesadas",C310)),"Máquinas pesadas",
IF(ISNUMBER(FIND("Estoque - Reboques",C310)),"Reboques",
IF(C310="Estoque","Estoque",
IF(AND(ISNUMBER(C310),C310&gt;1000,C310&lt;2000),"Caminhões",
IF(AND(ISNUMBER(C310),C310&gt;2000,C310&lt;3000),"Tratores",
IF(AND(ISNUMBER(C310),C310&gt;3000,C310&lt;4000),"Carregadeiras",
IF(AND(ISNUMBER(C310),C310&gt;4000,C310&lt;5000),"Máquinas pesadas",
IF(AND(ISNUMBER(C310),C310&gt;5000,C310&lt;6000),"Colhedoras",
IF(AND(ISNUMBER(C310),C310&gt;7000,C310&lt;8000),"Irrigação",
IF(AND(ISNUMBER(C310),C310&gt;8000,C310&lt;9000),"Reboques",IF(AND(ISNUMBER(C310),C310&gt;0,C310&lt;1000),"Veic. Leves","")))))))))))))))))))))</f>
        <v>Carregadeiras</v>
      </c>
      <c r="B310" s="8"/>
      <c r="C310" s="42">
        <v>3029</v>
      </c>
      <c r="D310" s="42">
        <v>14390</v>
      </c>
      <c r="E310" s="43" t="s">
        <v>402</v>
      </c>
      <c r="F310" s="14" t="str">
        <f>IF(ISBLANK(K310), "Apenas Solicitação", "Tem OC")</f>
        <v>Tem OC</v>
      </c>
      <c r="G310" s="42">
        <v>2</v>
      </c>
      <c r="H310" s="2">
        <f>G310-I310</f>
        <v>0</v>
      </c>
      <c r="I310" s="2">
        <v>2</v>
      </c>
      <c r="J310" s="44">
        <v>45749</v>
      </c>
      <c r="K310" s="185">
        <v>45763</v>
      </c>
      <c r="L310" s="44"/>
      <c r="M310" s="44"/>
      <c r="N310" s="44" t="str">
        <f>IFERROR(K310 + VALUE(LEFT(L310, FIND(" ", L310) - 1)), "")</f>
        <v/>
      </c>
      <c r="O310" s="3">
        <f>IF(_xlfn.DAYS(K310,J310)&lt;0, "Aguardando OC", _xlfn.DAYS(K310,J310))</f>
        <v>14</v>
      </c>
      <c r="P310" s="191">
        <v>397783</v>
      </c>
      <c r="Q310" s="42">
        <v>1141117</v>
      </c>
      <c r="R310" s="191">
        <v>166412</v>
      </c>
      <c r="S310" s="42">
        <v>112</v>
      </c>
      <c r="T310" s="67" t="s">
        <v>152</v>
      </c>
      <c r="U310" s="45">
        <v>30.515000000000001</v>
      </c>
      <c r="V310" s="42">
        <v>13341</v>
      </c>
      <c r="W310" s="47" t="str">
        <f>IFERROR(VLOOKUP(V310, Fornecedores!A:C, 3, FALSE), "")</f>
        <v>DISMA DISTRIBUIDORA</v>
      </c>
      <c r="X310" s="43" t="str">
        <f>IFERROR(VLOOKUP(V310, Fornecedores!A:E, 5, FALSE), "")</f>
        <v>Araçatuba</v>
      </c>
      <c r="Y310" s="43" t="str">
        <f>IFERROR(VLOOKUP(V310, Fornecedores!A:F, 6, FALSE), "")</f>
        <v>SP</v>
      </c>
      <c r="Z310" s="14" t="str">
        <f>IF(H310=0, "Pedido entregue!", "Pendente")</f>
        <v>Pedido entregue!</v>
      </c>
      <c r="AA310" s="59"/>
      <c r="AB310" s="58" t="str">
        <f>IF(Z310="Pedido Entregue!", IF(AA310=1, "Retirado do Almoxarifado", IF(AA310=2, "Material devolvido", "Aguardando retirada")), IF(Z310="Pendente", "Entrega pendente", ""))</f>
        <v>Aguardando retirada</v>
      </c>
      <c r="AC310" s="18">
        <v>1</v>
      </c>
      <c r="AD310" s="18">
        <f>AC310/SUMIF($P:$P,P310,$AC:$AC)</f>
        <v>1</v>
      </c>
      <c r="AE310" s="18">
        <f>IF(R310=0,0,AC310/SUMIF($R:$R,R310,$AC:$AC))</f>
        <v>4.1666666666666664E-2</v>
      </c>
      <c r="AF310" s="18">
        <f>IF(R310=0,1,0)</f>
        <v>0</v>
      </c>
      <c r="AG310" s="18">
        <f>IF(R310=0,#REF!-J310,0)</f>
        <v>0</v>
      </c>
      <c r="AH310" t="str">
        <f>TEXT(J310,"MMMM")</f>
        <v>abril</v>
      </c>
    </row>
    <row r="311" spans="1:34" ht="12.75" customHeight="1" x14ac:dyDescent="0.25">
      <c r="A311" s="90" t="str">
        <f>IF(C311="Oficina Diversos","Oficina Geral",
IF(ISNUMBER(FIND("Estoque - Colhedoras",C311)),"Colhedoras",IF(ISNUMBER(FIND("Caldeiraria",C311)),"Caldeiraria",IF(ISNUMBER(FIND("Borracharia",C311)),"Borracharia",IF(ISNUMBER(FIND("Lubrificação",C311)),"Lubrificação",
IF(ISNUMBER(FIND("Estoque - Carregadeiras",C311)),"Carregadeiras",IF(ISNUMBER(FIND("Estoque - Veic. Leves",C311)),"Veic. Leves",
IF(ISNUMBER(FIND("Estoque - Caminhões",C311)),"Caminhões",IF(ISNUMBER(FIND("Estoque - Transbordos",C311)),"Transbordos",
IF(ISNUMBER(FIND("Estoque - Tratores",C311)),"Tratores",
IF(ISNUMBER(FIND("Estoque - Máquinas pesadas",C311)),"Máquinas pesadas",
IF(ISNUMBER(FIND("Estoque - Reboques",C311)),"Reboques",
IF(C311="Estoque","Estoque",
IF(AND(ISNUMBER(C311),C311&gt;1000,C311&lt;2000),"Caminhões",
IF(AND(ISNUMBER(C311),C311&gt;2000,C311&lt;3000),"Tratores",
IF(AND(ISNUMBER(C311),C311&gt;3000,C311&lt;4000),"Carregadeiras",
IF(AND(ISNUMBER(C311),C311&gt;4000,C311&lt;5000),"Máquinas pesadas",
IF(AND(ISNUMBER(C311),C311&gt;5000,C311&lt;6000),"Colhedoras",
IF(AND(ISNUMBER(C311),C311&gt;7000,C311&lt;8000),"Irrigação",
IF(AND(ISNUMBER(C311),C311&gt;8000,C311&lt;9000),"Reboques",IF(AND(ISNUMBER(C311),C311&gt;0,C311&lt;1000),"Veic. Leves","")))))))))))))))))))))</f>
        <v>Tratores</v>
      </c>
      <c r="B311" s="111"/>
      <c r="C311" s="140">
        <v>2027</v>
      </c>
      <c r="D311" s="139">
        <v>14454</v>
      </c>
      <c r="E311" s="141" t="s">
        <v>20520</v>
      </c>
      <c r="F311" s="101" t="str">
        <f>IF(ISBLANK(K311), "Apenas Solicitação", "Tem OC")</f>
        <v>Apenas Solicitação</v>
      </c>
      <c r="G311" s="139">
        <v>1</v>
      </c>
      <c r="H311" s="113">
        <f>G311-I311</f>
        <v>1</v>
      </c>
      <c r="I311" s="113"/>
      <c r="J311" s="142">
        <v>45821</v>
      </c>
      <c r="K311" s="199"/>
      <c r="L311" s="141"/>
      <c r="M311" s="104" t="str">
        <f ca="1">IF(OR(N311="", N311=0), "", IF(N311&gt;TODAY(), "No prazo", "Atrasado"))</f>
        <v/>
      </c>
      <c r="N311" s="104" t="str">
        <f>IFERROR(K311 + VALUE(LEFT(L311, FIND(" ", L311) - 1)), "")</f>
        <v/>
      </c>
      <c r="O311" s="105" t="str">
        <f>IF(_xlfn.DAYS(K311,J311)&lt;0, "Aguardando OC", _xlfn.DAYS(K311,J311))</f>
        <v>Aguardando OC</v>
      </c>
      <c r="P311" s="199">
        <v>407485</v>
      </c>
      <c r="Q311" s="55"/>
      <c r="R311" s="199">
        <v>0</v>
      </c>
      <c r="S311" s="139">
        <v>221</v>
      </c>
      <c r="T311" s="65" t="s">
        <v>1029</v>
      </c>
      <c r="U311" s="165">
        <v>79.92</v>
      </c>
      <c r="V311" s="139"/>
      <c r="W311" s="117" t="str">
        <f>IFERROR(VLOOKUP(V311, Fornecedores!A:C, 3, FALSE), "")</f>
        <v/>
      </c>
      <c r="X311" s="105" t="str">
        <f>IFERROR(VLOOKUP(V311, Fornecedores!A:E, 5, FALSE), "")</f>
        <v/>
      </c>
      <c r="Y311" s="105" t="str">
        <f>IFERROR(VLOOKUP(V311, Fornecedores!A:F, 6, FALSE), "")</f>
        <v/>
      </c>
      <c r="Z311" s="101" t="str">
        <f>IF(H311=0, "Pedido entregue!", "Pendente")</f>
        <v>Pendente</v>
      </c>
      <c r="AA311" s="119"/>
      <c r="AB311" s="132" t="str">
        <f>IF(Z311="Pedido Entregue!", IF(AA311=1, "Retirado do Almoxarifado", IF(AA311=2, "Material devolvido", "Aguardando retirada")), IF(Z311="Pendente", "Entrega pendente", ""))</f>
        <v>Entrega pendente</v>
      </c>
      <c r="AC311" s="18">
        <v>1</v>
      </c>
      <c r="AD311" s="18">
        <f>AC311/SUMIF($P:$P,P311,$AC:$AC)</f>
        <v>1</v>
      </c>
      <c r="AE311" s="18">
        <f>IF(R311=0,0,AC311/SUMIF($R:$R,R311,$AC:$AC))</f>
        <v>0</v>
      </c>
      <c r="AF311" s="18">
        <f>IF(R311=0,1,0)</f>
        <v>1</v>
      </c>
      <c r="AH311" t="str">
        <f>TEXT(J311,"MMMM")</f>
        <v>junho</v>
      </c>
    </row>
    <row r="312" spans="1:34" ht="12.75" hidden="1" customHeight="1" x14ac:dyDescent="0.25">
      <c r="A312" s="90" t="str">
        <f>IF(C312="Oficina Diversos","Oficina Geral",
IF(ISNUMBER(FIND("Estoque - Colhedoras",C312)),"Colhedoras",IF(ISNUMBER(FIND("Caldeiraria",C312)),"Caldeiraria",IF(ISNUMBER(FIND("Borracharia",C312)),"Borracharia",IF(ISNUMBER(FIND("Lubrificação",C312)),"Lubrificação",
IF(ISNUMBER(FIND("Estoque - Carregadeiras",C312)),"Carregadeiras",IF(ISNUMBER(FIND("Estoque - Veic. Leves",C312)),"Veic. Leves",
IF(ISNUMBER(FIND("Estoque - Caminhões",C312)),"Caminhões",IF(ISNUMBER(FIND("Estoque - Transbordos",C312)),"Transbordos",
IF(ISNUMBER(FIND("Estoque - Tratores",C312)),"Tratores",
IF(ISNUMBER(FIND("Estoque - Máquinas pesadas",C312)),"Máquinas pesadas",
IF(ISNUMBER(FIND("Estoque - Reboques",C312)),"Reboques",
IF(C312="Estoque","Estoque",
IF(AND(ISNUMBER(C312),C312&gt;1000,C312&lt;2000),"Caminhões",
IF(AND(ISNUMBER(C312),C312&gt;2000,C312&lt;3000),"Tratores",
IF(AND(ISNUMBER(C312),C312&gt;3000,C312&lt;4000),"Carregadeiras",
IF(AND(ISNUMBER(C312),C312&gt;4000,C312&lt;5000),"Máquinas pesadas",
IF(AND(ISNUMBER(C312),C312&gt;5000,C312&lt;6000),"Colhedoras",
IF(AND(ISNUMBER(C312),C312&gt;7000,C312&lt;8000),"Irrigação",
IF(AND(ISNUMBER(C312),C312&gt;8000,C312&lt;9000),"Reboques",IF(AND(ISNUMBER(C312),C312&gt;0,C312&lt;1000),"Veic. Leves","")))))))))))))))))))))</f>
        <v>Tratores</v>
      </c>
      <c r="B312" s="39"/>
      <c r="C312" s="69">
        <v>2030</v>
      </c>
      <c r="D312" s="69">
        <v>14456</v>
      </c>
      <c r="E312" s="70" t="s">
        <v>19990</v>
      </c>
      <c r="F312" s="14" t="str">
        <f>IF(ISBLANK(K312), "Apenas Solicitação", "Tem OC")</f>
        <v>Tem OC</v>
      </c>
      <c r="G312" s="69">
        <v>1</v>
      </c>
      <c r="H312" s="2">
        <f>G312-I312</f>
        <v>0</v>
      </c>
      <c r="I312" s="2">
        <v>1</v>
      </c>
      <c r="J312" s="71">
        <v>45796</v>
      </c>
      <c r="K312" s="186">
        <v>45804</v>
      </c>
      <c r="L312" s="70" t="s">
        <v>20151</v>
      </c>
      <c r="M312" s="44" t="str">
        <f ca="1">IF(OR(N312="", N312=0), "", IF(N312&gt;TODAY(), "No prazo", "Atrasado"))</f>
        <v>Atrasado</v>
      </c>
      <c r="N312" s="44">
        <f>IFERROR(K312 + VALUE(LEFT(L312, FIND(" ", L312) - 1)), "")</f>
        <v>45804</v>
      </c>
      <c r="O312" s="3">
        <f>IF(_xlfn.DAYS(K312,J312)&lt;0, "Aguardando OC", _xlfn.DAYS(K312,J312))</f>
        <v>8</v>
      </c>
      <c r="P312" s="195">
        <v>403481</v>
      </c>
      <c r="Q312" s="55"/>
      <c r="R312" s="195">
        <v>168234</v>
      </c>
      <c r="S312" s="69">
        <v>221</v>
      </c>
      <c r="T312" s="65" t="s">
        <v>1029</v>
      </c>
      <c r="U312" s="120">
        <v>66.209999999999994</v>
      </c>
      <c r="V312" s="69">
        <v>3465</v>
      </c>
      <c r="W312" s="47" t="str">
        <f>IFERROR(VLOOKUP(V312, Fornecedores!A:C, 3, FALSE), "")</f>
        <v>MAQNELSON AGRICOLA L</v>
      </c>
      <c r="X312" s="43" t="str">
        <f>IFERROR(VLOOKUP(V312, Fornecedores!A:E, 5, FALSE), "")</f>
        <v>Itumbiara</v>
      </c>
      <c r="Y312" s="43" t="str">
        <f>IFERROR(VLOOKUP(V312, Fornecedores!A:F, 6, FALSE), "")</f>
        <v>GO</v>
      </c>
      <c r="Z312" s="14" t="str">
        <f>IF(H312=0, "Pedido entregue!", "Pendente")</f>
        <v>Pedido entregue!</v>
      </c>
      <c r="AA312" s="49"/>
      <c r="AB312" s="58" t="str">
        <f>IF(Z312="Pedido Entregue!", IF(AA312=1, "Retirado do Almoxarifado", IF(AA312=2, "Material devolvido", "Aguardando retirada")), IF(Z312="Pendente", "Entrega pendente", ""))</f>
        <v>Aguardando retirada</v>
      </c>
      <c r="AC312" s="18">
        <v>1</v>
      </c>
      <c r="AD312" s="18">
        <f>AC312/SUMIF($P:$P,P312,$AC:$AC)</f>
        <v>1</v>
      </c>
      <c r="AE312" s="18">
        <f>IF(R312=0,0,AC312/SUMIF($R:$R,R312,$AC:$AC))</f>
        <v>4.7619047619047616E-2</v>
      </c>
      <c r="AF312" s="18">
        <f>IF(R312=0,1,0)</f>
        <v>0</v>
      </c>
      <c r="AH312" t="str">
        <f>TEXT(J312,"MMMM")</f>
        <v>maio</v>
      </c>
    </row>
    <row r="313" spans="1:34" ht="12.75" customHeight="1" x14ac:dyDescent="0.25">
      <c r="A313" s="90" t="str">
        <f>IF(C313="Oficina Diversos","Oficina Geral",
IF(ISNUMBER(FIND("Estoque - Colhedoras",C313)),"Colhedoras",IF(ISNUMBER(FIND("Caldeiraria",C313)),"Caldeiraria",IF(ISNUMBER(FIND("Borracharia",C313)),"Borracharia",IF(ISNUMBER(FIND("Lubrificação",C313)),"Lubrificação",
IF(ISNUMBER(FIND("Estoque - Carregadeiras",C313)),"Carregadeiras",IF(ISNUMBER(FIND("Estoque - Veic. Leves",C313)),"Veic. Leves",
IF(ISNUMBER(FIND("Estoque - Caminhões",C313)),"Caminhões",IF(ISNUMBER(FIND("Estoque - Transbordos",C313)),"Transbordos",
IF(ISNUMBER(FIND("Estoque - Tratores",C313)),"Tratores",
IF(ISNUMBER(FIND("Estoque - Máquinas pesadas",C313)),"Máquinas pesadas",
IF(ISNUMBER(FIND("Estoque - Reboques",C313)),"Reboques",
IF(C313="Estoque","Estoque",
IF(AND(ISNUMBER(C313),C313&gt;1000,C313&lt;2000),"Caminhões",
IF(AND(ISNUMBER(C313),C313&gt;2000,C313&lt;3000),"Tratores",
IF(AND(ISNUMBER(C313),C313&gt;3000,C313&lt;4000),"Carregadeiras",
IF(AND(ISNUMBER(C313),C313&gt;4000,C313&lt;5000),"Máquinas pesadas",
IF(AND(ISNUMBER(C313),C313&gt;5000,C313&lt;6000),"Colhedoras",
IF(AND(ISNUMBER(C313),C313&gt;7000,C313&lt;8000),"Irrigação",
IF(AND(ISNUMBER(C313),C313&gt;8000,C313&lt;9000),"Reboques",IF(AND(ISNUMBER(C313),C313&gt;0,C313&lt;1000),"Veic. Leves","")))))))))))))))))))))</f>
        <v>Tratores</v>
      </c>
      <c r="B313" s="111"/>
      <c r="C313" s="113">
        <v>2027</v>
      </c>
      <c r="D313" s="2">
        <v>14457</v>
      </c>
      <c r="E313" s="3" t="s">
        <v>20521</v>
      </c>
      <c r="F313" s="101" t="str">
        <f>IF(ISBLANK(K313), "Apenas Solicitação", "Tem OC")</f>
        <v>Tem OC</v>
      </c>
      <c r="G313" s="2">
        <v>9</v>
      </c>
      <c r="H313" s="113">
        <f>G313-I313</f>
        <v>9</v>
      </c>
      <c r="I313" s="113"/>
      <c r="J313" s="4">
        <v>45821</v>
      </c>
      <c r="K313" s="180">
        <v>45842</v>
      </c>
      <c r="L313" s="3" t="s">
        <v>20166</v>
      </c>
      <c r="M313" s="104" t="str">
        <f ca="1">IF(OR(N313="", N313=0), "", IF(N313&gt;TODAY(), "No prazo", "Atrasado"))</f>
        <v>Atrasado</v>
      </c>
      <c r="N313" s="104">
        <f>IFERROR(K313 + VALUE(LEFT(L313, FIND(" ", L313) - 1)), "")</f>
        <v>45846</v>
      </c>
      <c r="O313" s="105">
        <f>IF(_xlfn.DAYS(K313,J313)&lt;0, "Aguardando OC", _xlfn.DAYS(K313,J313))</f>
        <v>21</v>
      </c>
      <c r="P313" s="14">
        <v>407208</v>
      </c>
      <c r="Q313" s="55"/>
      <c r="R313" s="14">
        <v>170490</v>
      </c>
      <c r="S313" s="2">
        <v>221</v>
      </c>
      <c r="T313" s="65" t="s">
        <v>1029</v>
      </c>
      <c r="U313" s="21">
        <v>44.47</v>
      </c>
      <c r="V313" s="2">
        <v>3465</v>
      </c>
      <c r="W313" s="117" t="str">
        <f>IFERROR(VLOOKUP(V313, Fornecedores!A:C, 3, FALSE), "")</f>
        <v>MAQNELSON AGRICOLA L</v>
      </c>
      <c r="X313" s="105" t="str">
        <f>IFERROR(VLOOKUP(V313, Fornecedores!A:E, 5, FALSE), "")</f>
        <v>Itumbiara</v>
      </c>
      <c r="Y313" s="105" t="str">
        <f>IFERROR(VLOOKUP(V313, Fornecedores!A:F, 6, FALSE), "")</f>
        <v>GO</v>
      </c>
      <c r="Z313" s="101" t="str">
        <f>IF(H313=0, "Pedido entregue!", "Pendente")</f>
        <v>Pendente</v>
      </c>
      <c r="AA313" s="119"/>
      <c r="AB313" s="132" t="str">
        <f>IF(Z313="Pedido Entregue!", IF(AA313=1, "Retirado do Almoxarifado", IF(AA313=2, "Material devolvido", "Aguardando retirada")), IF(Z313="Pendente", "Entrega pendente", ""))</f>
        <v>Entrega pendente</v>
      </c>
      <c r="AC313" s="18">
        <v>1</v>
      </c>
      <c r="AD313" s="18">
        <f>AC313/SUMIF($P:$P,P313,$AC:$AC)</f>
        <v>1</v>
      </c>
      <c r="AE313" s="18">
        <f>IF(R313=0,0,AC313/SUMIF($R:$R,R313,$AC:$AC))</f>
        <v>1.5625E-2</v>
      </c>
      <c r="AF313" s="18">
        <f>IF(R313=0,1,0)</f>
        <v>0</v>
      </c>
      <c r="AH313" t="str">
        <f>TEXT(J313,"MMMM")</f>
        <v>junho</v>
      </c>
    </row>
    <row r="314" spans="1:34" ht="12.75" hidden="1" customHeight="1" x14ac:dyDescent="0.25">
      <c r="A314" s="90" t="str">
        <f>IF(C314="Oficina Diversos","Oficina Geral",
IF(ISNUMBER(FIND("Estoque - Colhedoras",C314)),"Colhedoras",IF(ISNUMBER(FIND("Caldeiraria",C314)),"Caldeiraria",IF(ISNUMBER(FIND("Borracharia",C314)),"Borracharia",IF(ISNUMBER(FIND("Lubrificação",C314)),"Lubrificação",
IF(ISNUMBER(FIND("Estoque - Carregadeiras",C314)),"Carregadeiras",IF(ISNUMBER(FIND("Estoque - Veic. Leves",C314)),"Veic. Leves",
IF(ISNUMBER(FIND("Estoque - Caminhões",C314)),"Caminhões",IF(ISNUMBER(FIND("Estoque - Transbordos",C314)),"Transbordos",
IF(ISNUMBER(FIND("Estoque - Tratores",C314)),"Tratores",
IF(ISNUMBER(FIND("Estoque - Máquinas pesadas",C314)),"Máquinas pesadas",
IF(ISNUMBER(FIND("Estoque - Reboques",C314)),"Reboques",
IF(C314="Estoque","Estoque",
IF(AND(ISNUMBER(C314),C314&gt;1000,C314&lt;2000),"Caminhões",
IF(AND(ISNUMBER(C314),C314&gt;2000,C314&lt;3000),"Tratores",
IF(AND(ISNUMBER(C314),C314&gt;3000,C314&lt;4000),"Carregadeiras",
IF(AND(ISNUMBER(C314),C314&gt;4000,C314&lt;5000),"Máquinas pesadas",
IF(AND(ISNUMBER(C314),C314&gt;5000,C314&lt;6000),"Colhedoras",
IF(AND(ISNUMBER(C314),C314&gt;7000,C314&lt;8000),"Irrigação",
IF(AND(ISNUMBER(C314),C314&gt;8000,C314&lt;9000),"Reboques",IF(AND(ISNUMBER(C314),C314&gt;0,C314&lt;1000),"Veic. Leves","")))))))))))))))))))))</f>
        <v>Tratores</v>
      </c>
      <c r="B314" s="39"/>
      <c r="C314" s="69">
        <v>2030</v>
      </c>
      <c r="D314" s="69">
        <v>14458</v>
      </c>
      <c r="E314" s="70" t="s">
        <v>19991</v>
      </c>
      <c r="F314" s="14" t="str">
        <f>IF(ISBLANK(K314), "Apenas Solicitação", "Tem OC")</f>
        <v>Tem OC</v>
      </c>
      <c r="G314" s="69">
        <v>7</v>
      </c>
      <c r="H314" s="2">
        <f>G314-I314</f>
        <v>0</v>
      </c>
      <c r="I314" s="2">
        <v>7</v>
      </c>
      <c r="J314" s="71">
        <v>45796</v>
      </c>
      <c r="K314" s="186">
        <v>45804</v>
      </c>
      <c r="L314" s="70" t="s">
        <v>20151</v>
      </c>
      <c r="M314" s="44" t="str">
        <f ca="1">IF(OR(N314="", N314=0), "", IF(N314&gt;TODAY(), "No prazo", "Atrasado"))</f>
        <v>Atrasado</v>
      </c>
      <c r="N314" s="44">
        <f>IFERROR(K314 + VALUE(LEFT(L314, FIND(" ", L314) - 1)), "")</f>
        <v>45804</v>
      </c>
      <c r="O314" s="3">
        <f>IF(_xlfn.DAYS(K314,J314)&lt;0, "Aguardando OC", _xlfn.DAYS(K314,J314))</f>
        <v>8</v>
      </c>
      <c r="P314" s="195">
        <v>403475</v>
      </c>
      <c r="Q314" s="55"/>
      <c r="R314" s="195">
        <v>168234</v>
      </c>
      <c r="S314" s="69">
        <v>221</v>
      </c>
      <c r="T314" s="65" t="s">
        <v>1029</v>
      </c>
      <c r="U314" s="120">
        <v>1016.75</v>
      </c>
      <c r="V314" s="69">
        <v>3465</v>
      </c>
      <c r="W314" s="47" t="str">
        <f>IFERROR(VLOOKUP(V314, Fornecedores!A:C, 3, FALSE), "")</f>
        <v>MAQNELSON AGRICOLA L</v>
      </c>
      <c r="X314" s="43" t="str">
        <f>IFERROR(VLOOKUP(V314, Fornecedores!A:E, 5, FALSE), "")</f>
        <v>Itumbiara</v>
      </c>
      <c r="Y314" s="43" t="str">
        <f>IFERROR(VLOOKUP(V314, Fornecedores!A:F, 6, FALSE), "")</f>
        <v>GO</v>
      </c>
      <c r="Z314" s="14" t="str">
        <f>IF(H314=0, "Pedido entregue!", "Pendente")</f>
        <v>Pedido entregue!</v>
      </c>
      <c r="AA314" s="49"/>
      <c r="AB314" s="58" t="str">
        <f>IF(Z314="Pedido Entregue!", IF(AA314=1, "Retirado do Almoxarifado", IF(AA314=2, "Material devolvido", "Aguardando retirada")), IF(Z314="Pendente", "Entrega pendente", ""))</f>
        <v>Aguardando retirada</v>
      </c>
      <c r="AC314" s="18">
        <v>1</v>
      </c>
      <c r="AD314" s="18">
        <f>AC314/SUMIF($P:$P,P314,$AC:$AC)</f>
        <v>1</v>
      </c>
      <c r="AE314" s="18">
        <f>IF(R314=0,0,AC314/SUMIF($R:$R,R314,$AC:$AC))</f>
        <v>4.7619047619047616E-2</v>
      </c>
      <c r="AF314" s="18">
        <f>IF(R314=0,1,0)</f>
        <v>0</v>
      </c>
      <c r="AH314" t="str">
        <f>TEXT(J314,"MMMM")</f>
        <v>maio</v>
      </c>
    </row>
    <row r="315" spans="1:34" ht="12.75" customHeight="1" x14ac:dyDescent="0.25">
      <c r="A315" s="90" t="str">
        <f>IF(C315="Oficina Diversos","Oficina Geral",
IF(ISNUMBER(FIND("Estoque - Colhedoras",C315)),"Colhedoras",IF(ISNUMBER(FIND("Caldeiraria",C315)),"Caldeiraria",IF(ISNUMBER(FIND("Borracharia",C315)),"Borracharia",IF(ISNUMBER(FIND("Lubrificação",C315)),"Lubrificação",
IF(ISNUMBER(FIND("Estoque - Carregadeiras",C315)),"Carregadeiras",IF(ISNUMBER(FIND("Estoque - Veic. Leves",C315)),"Veic. Leves",
IF(ISNUMBER(FIND("Estoque - Caminhões",C315)),"Caminhões",IF(ISNUMBER(FIND("Estoque - Transbordos",C315)),"Transbordos",
IF(ISNUMBER(FIND("Estoque - Tratores",C315)),"Tratores",
IF(ISNUMBER(FIND("Estoque - Máquinas pesadas",C315)),"Máquinas pesadas",
IF(ISNUMBER(FIND("Estoque - Reboques",C315)),"Reboques",
IF(C315="Estoque","Estoque",
IF(AND(ISNUMBER(C315),C315&gt;1000,C315&lt;2000),"Caminhões",
IF(AND(ISNUMBER(C315),C315&gt;2000,C315&lt;3000),"Tratores",
IF(AND(ISNUMBER(C315),C315&gt;3000,C315&lt;4000),"Carregadeiras",
IF(AND(ISNUMBER(C315),C315&gt;4000,C315&lt;5000),"Máquinas pesadas",
IF(AND(ISNUMBER(C315),C315&gt;5000,C315&lt;6000),"Colhedoras",
IF(AND(ISNUMBER(C315),C315&gt;7000,C315&lt;8000),"Irrigação",
IF(AND(ISNUMBER(C315),C315&gt;8000,C315&lt;9000),"Reboques",IF(AND(ISNUMBER(C315),C315&gt;0,C315&lt;1000),"Veic. Leves","")))))))))))))))))))))</f>
        <v>Tratores</v>
      </c>
      <c r="B315" s="111"/>
      <c r="C315" s="140">
        <v>2027</v>
      </c>
      <c r="D315" s="139">
        <v>14458</v>
      </c>
      <c r="E315" s="141" t="s">
        <v>19991</v>
      </c>
      <c r="F315" s="101" t="str">
        <f>IF(ISBLANK(K315), "Apenas Solicitação", "Tem OC")</f>
        <v>Apenas Solicitação</v>
      </c>
      <c r="G315" s="139">
        <v>7</v>
      </c>
      <c r="H315" s="113">
        <f>G315-I315</f>
        <v>7</v>
      </c>
      <c r="I315" s="113"/>
      <c r="J315" s="142">
        <v>45821</v>
      </c>
      <c r="K315" s="199"/>
      <c r="L315" s="141"/>
      <c r="M315" s="104" t="str">
        <f ca="1">IF(OR(N315="", N315=0), "", IF(N315&gt;TODAY(), "No prazo", "Atrasado"))</f>
        <v/>
      </c>
      <c r="N315" s="104" t="str">
        <f>IFERROR(K315 + VALUE(LEFT(L315, FIND(" ", L315) - 1)), "")</f>
        <v/>
      </c>
      <c r="O315" s="105" t="str">
        <f>IF(_xlfn.DAYS(K315,J315)&lt;0, "Aguardando OC", _xlfn.DAYS(K315,J315))</f>
        <v>Aguardando OC</v>
      </c>
      <c r="P315" s="199">
        <v>407483</v>
      </c>
      <c r="Q315" s="55"/>
      <c r="R315" s="199">
        <v>0</v>
      </c>
      <c r="S315" s="139">
        <v>221</v>
      </c>
      <c r="T315" s="65" t="s">
        <v>1029</v>
      </c>
      <c r="U315" s="165">
        <v>145.25</v>
      </c>
      <c r="V315" s="139"/>
      <c r="W315" s="117" t="str">
        <f>IFERROR(VLOOKUP(V315, Fornecedores!A:C, 3, FALSE), "")</f>
        <v/>
      </c>
      <c r="X315" s="105" t="str">
        <f>IFERROR(VLOOKUP(V315, Fornecedores!A:E, 5, FALSE), "")</f>
        <v/>
      </c>
      <c r="Y315" s="105" t="str">
        <f>IFERROR(VLOOKUP(V315, Fornecedores!A:F, 6, FALSE), "")</f>
        <v/>
      </c>
      <c r="Z315" s="101" t="str">
        <f>IF(H315=0, "Pedido entregue!", "Pendente")</f>
        <v>Pendente</v>
      </c>
      <c r="AA315" s="119"/>
      <c r="AB315" s="132" t="str">
        <f>IF(Z315="Pedido Entregue!", IF(AA315=1, "Retirado do Almoxarifado", IF(AA315=2, "Material devolvido", "Aguardando retirada")), IF(Z315="Pendente", "Entrega pendente", ""))</f>
        <v>Entrega pendente</v>
      </c>
      <c r="AC315" s="18">
        <v>1</v>
      </c>
      <c r="AD315" s="18">
        <f>AC315/SUMIF($P:$P,P315,$AC:$AC)</f>
        <v>1</v>
      </c>
      <c r="AE315" s="18">
        <f>IF(R315=0,0,AC315/SUMIF($R:$R,R315,$AC:$AC))</f>
        <v>0</v>
      </c>
      <c r="AF315" s="18">
        <f>IF(R315=0,1,0)</f>
        <v>1</v>
      </c>
      <c r="AH315" t="str">
        <f>TEXT(J315,"MMMM")</f>
        <v>junho</v>
      </c>
    </row>
    <row r="316" spans="1:34" ht="12.75" hidden="1" customHeight="1" x14ac:dyDescent="0.25">
      <c r="A316" s="90" t="str">
        <f>IF(C316="Oficina Diversos","Oficina Geral",
IF(ISNUMBER(FIND("Estoque - Colhedoras",C316)),"Colhedoras",IF(ISNUMBER(FIND("Caldeiraria",C316)),"Caldeiraria",IF(ISNUMBER(FIND("Borracharia",C316)),"Borracharia",IF(ISNUMBER(FIND("Lubrificação",C316)),"Lubrificação",
IF(ISNUMBER(FIND("Estoque - Carregadeiras",C316)),"Carregadeiras",IF(ISNUMBER(FIND("Estoque - Veic. Leves",C316)),"Veic. Leves",
IF(ISNUMBER(FIND("Estoque - Caminhões",C316)),"Caminhões",IF(ISNUMBER(FIND("Estoque - Transbordos",C316)),"Transbordos",
IF(ISNUMBER(FIND("Estoque - Tratores",C316)),"Tratores",
IF(ISNUMBER(FIND("Estoque - Máquinas pesadas",C316)),"Máquinas pesadas",
IF(ISNUMBER(FIND("Estoque - Reboques",C316)),"Reboques",
IF(C316="Estoque","Estoque",
IF(AND(ISNUMBER(C316),C316&gt;1000,C316&lt;2000),"Caminhões",
IF(AND(ISNUMBER(C316),C316&gt;2000,C316&lt;3000),"Tratores",
IF(AND(ISNUMBER(C316),C316&gt;3000,C316&lt;4000),"Carregadeiras",
IF(AND(ISNUMBER(C316),C316&gt;4000,C316&lt;5000),"Máquinas pesadas",
IF(AND(ISNUMBER(C316),C316&gt;5000,C316&lt;6000),"Colhedoras",
IF(AND(ISNUMBER(C316),C316&gt;7000,C316&lt;8000),"Irrigação",
IF(AND(ISNUMBER(C316),C316&gt;8000,C316&lt;9000),"Reboques",IF(AND(ISNUMBER(C316),C316&gt;0,C316&lt;1000),"Veic. Leves","")))))))))))))))))))))</f>
        <v>Borracharia</v>
      </c>
      <c r="B316" s="111"/>
      <c r="C316" s="107" t="s">
        <v>20245</v>
      </c>
      <c r="D316" s="2">
        <v>14555</v>
      </c>
      <c r="E316" s="3" t="s">
        <v>20104</v>
      </c>
      <c r="F316" s="101" t="str">
        <f>IF(ISBLANK(K316), "Apenas Solicitação", "Tem OC")</f>
        <v>Tem OC</v>
      </c>
      <c r="G316" s="2">
        <v>4</v>
      </c>
      <c r="H316" s="113">
        <f>G316-I316</f>
        <v>0</v>
      </c>
      <c r="I316" s="113">
        <v>4</v>
      </c>
      <c r="J316" s="4">
        <v>45805</v>
      </c>
      <c r="K316" s="180">
        <v>45843</v>
      </c>
      <c r="L316" s="3" t="s">
        <v>20151</v>
      </c>
      <c r="M316" s="104" t="str">
        <f ca="1">IF(OR(N316="", N316=0), "", IF(N316&gt;TODAY(), "No prazo", "Atrasado"))</f>
        <v>Atrasado</v>
      </c>
      <c r="N316" s="104">
        <f>IFERROR(K316 + VALUE(LEFT(L316, FIND(" ", L316) - 1)), "")</f>
        <v>45843</v>
      </c>
      <c r="O316" s="105">
        <f>IF(_xlfn.DAYS(K316,J316)&lt;0, "Aguardando OC", _xlfn.DAYS(K316,J316))</f>
        <v>38</v>
      </c>
      <c r="P316" s="14">
        <v>405022</v>
      </c>
      <c r="Q316" s="55"/>
      <c r="R316" s="14">
        <v>170465</v>
      </c>
      <c r="S316" s="2">
        <v>221</v>
      </c>
      <c r="T316" s="65" t="s">
        <v>1029</v>
      </c>
      <c r="U316" s="21">
        <v>17.899999999999999</v>
      </c>
      <c r="V316" s="2">
        <v>13060</v>
      </c>
      <c r="W316" s="117" t="str">
        <f>IFERROR(VLOOKUP(V316, Fornecedores!A:C, 3, FALSE), "")</f>
        <v xml:space="preserve">TOPFLEX BORRACHARIAS E PNEUMATICOS </v>
      </c>
      <c r="X316" s="105" t="str">
        <f>IFERROR(VLOOKUP(V316, Fornecedores!A:E, 5, FALSE), "")</f>
        <v>João Pessoa</v>
      </c>
      <c r="Y316" s="105" t="str">
        <f>IFERROR(VLOOKUP(V316, Fornecedores!A:F, 6, FALSE), "")</f>
        <v>PB</v>
      </c>
      <c r="Z316" s="101" t="str">
        <f>IF(H316=0, "Pedido entregue!", "Pendente")</f>
        <v>Pedido entregue!</v>
      </c>
      <c r="AA316" s="119"/>
      <c r="AB316" s="132" t="str">
        <f>IF(Z316="Pedido Entregue!", IF(AA316=1, "Retirado do Almoxarifado", IF(AA316=2, "Material devolvido", "Aguardando retirada")), IF(Z316="Pendente", "Entrega pendente", ""))</f>
        <v>Aguardando retirada</v>
      </c>
      <c r="AC316" s="18">
        <v>1</v>
      </c>
      <c r="AD316" s="18">
        <f>AC316/SUMIF($P:$P,P316,$AC:$AC)</f>
        <v>1</v>
      </c>
      <c r="AE316" s="18">
        <f>IF(R316=0,0,AC316/SUMIF($R:$R,R316,$AC:$AC))</f>
        <v>1</v>
      </c>
      <c r="AF316" s="18">
        <f>IF(R316=0,1,0)</f>
        <v>0</v>
      </c>
      <c r="AH316" t="str">
        <f>TEXT(J316,"MMMM")</f>
        <v>maio</v>
      </c>
    </row>
    <row r="317" spans="1:34" ht="12.75" hidden="1" customHeight="1" x14ac:dyDescent="0.25">
      <c r="A317" s="90" t="str">
        <f>IF(C317="Oficina Diversos","Oficina Geral",
IF(ISNUMBER(FIND("Estoque - Colhedoras",C317)),"Colhedoras",IF(ISNUMBER(FIND("Caldeiraria",C317)),"Caldeiraria",IF(ISNUMBER(FIND("Borracharia",C317)),"Borracharia",IF(ISNUMBER(FIND("Lubrificação",C317)),"Lubrificação",
IF(ISNUMBER(FIND("Estoque - Carregadeiras",C317)),"Carregadeiras",IF(ISNUMBER(FIND("Estoque - Veic. Leves",C317)),"Veic. Leves",
IF(ISNUMBER(FIND("Estoque - Caminhões",C317)),"Caminhões",IF(ISNUMBER(FIND("Estoque - Transbordos",C317)),"Transbordos",
IF(ISNUMBER(FIND("Estoque - Tratores",C317)),"Tratores",
IF(ISNUMBER(FIND("Estoque - Máquinas pesadas",C317)),"Máquinas pesadas",
IF(ISNUMBER(FIND("Estoque - Reboques",C317)),"Reboques",
IF(C317="Estoque","Estoque",
IF(AND(ISNUMBER(C317),C317&gt;1000,C317&lt;2000),"Caminhões",
IF(AND(ISNUMBER(C317),C317&gt;2000,C317&lt;3000),"Tratores",
IF(AND(ISNUMBER(C317),C317&gt;3000,C317&lt;4000),"Carregadeiras",
IF(AND(ISNUMBER(C317),C317&gt;4000,C317&lt;5000),"Máquinas pesadas",
IF(AND(ISNUMBER(C317),C317&gt;5000,C317&lt;6000),"Colhedoras",
IF(AND(ISNUMBER(C317),C317&gt;7000,C317&lt;8000),"Irrigação",
IF(AND(ISNUMBER(C317),C317&gt;8000,C317&lt;9000),"Reboques",IF(AND(ISNUMBER(C317),C317&gt;0,C317&lt;1000),"Veic. Leves","")))))))))))))))))))))</f>
        <v>Tratores</v>
      </c>
      <c r="B317" s="8"/>
      <c r="C317" s="2">
        <v>2024</v>
      </c>
      <c r="D317" s="2">
        <v>14700</v>
      </c>
      <c r="E317" s="10" t="s">
        <v>355</v>
      </c>
      <c r="F317" s="14" t="str">
        <f>IF(ISBLANK(K317), "Apenas Solicitação", "Tem OC")</f>
        <v>Tem OC</v>
      </c>
      <c r="G317" s="2">
        <v>6</v>
      </c>
      <c r="H317" s="2">
        <f>G317-I317</f>
        <v>0</v>
      </c>
      <c r="I317" s="2">
        <v>6</v>
      </c>
      <c r="J317" s="4">
        <v>45742</v>
      </c>
      <c r="K317" s="180">
        <v>45751</v>
      </c>
      <c r="L317" s="3"/>
      <c r="M317" s="44"/>
      <c r="N317" s="44" t="str">
        <f>IFERROR(K317 + VALUE(LEFT(L317, FIND(" ", L317) - 1)), "")</f>
        <v/>
      </c>
      <c r="O317" s="3">
        <f>IF(_xlfn.DAYS(K317,J317)&lt;0, "Aguardando OC", _xlfn.DAYS(K317,J317))</f>
        <v>9</v>
      </c>
      <c r="P317" s="14">
        <v>397149</v>
      </c>
      <c r="Q317" s="2">
        <v>1139354</v>
      </c>
      <c r="R317" s="14">
        <v>165795</v>
      </c>
      <c r="S317" s="2">
        <v>696</v>
      </c>
      <c r="T317" s="65" t="s">
        <v>77</v>
      </c>
      <c r="U317" s="21">
        <v>83.84</v>
      </c>
      <c r="V317" s="2">
        <v>3238</v>
      </c>
      <c r="W317" s="47" t="str">
        <f>IFERROR(VLOOKUP(V317, Fornecedores!A:C, 3, FALSE), "")</f>
        <v xml:space="preserve">VENEZA              </v>
      </c>
      <c r="X317" s="43" t="str">
        <f>IFERROR(VLOOKUP(V317, Fornecedores!A:E, 5, FALSE), "")</f>
        <v>Bayeux</v>
      </c>
      <c r="Y317" s="43" t="str">
        <f>IFERROR(VLOOKUP(V317, Fornecedores!A:F, 6, FALSE), "")</f>
        <v>PB</v>
      </c>
      <c r="Z317" s="14" t="str">
        <f>IF(H317=0, "Pedido entregue!", "Pendente")</f>
        <v>Pedido entregue!</v>
      </c>
      <c r="AA317" s="59">
        <v>1</v>
      </c>
      <c r="AB317" s="58" t="str">
        <f>IF(Z317="Pedido Entregue!", IF(AA317=1, "Retirado do Almoxarifado", IF(AA317=2, "Material devolvido", "Aguardando retirada")), IF(Z317="Pendente", "Entrega pendente", ""))</f>
        <v>Retirado do Almoxarifado</v>
      </c>
      <c r="AC317" s="18">
        <v>1</v>
      </c>
      <c r="AD317" s="18">
        <f>AC317/SUMIF($P:$P,P317,$AC:$AC)</f>
        <v>1</v>
      </c>
      <c r="AE317" s="18">
        <f>IF(R317=0,0,AC317/SUMIF($R:$R,R317,$AC:$AC))</f>
        <v>0.125</v>
      </c>
      <c r="AF317" s="18">
        <f>IF(R317=0,1,0)</f>
        <v>0</v>
      </c>
      <c r="AG317" s="18">
        <f>IF(R317=0,#REF!-J317,0)</f>
        <v>0</v>
      </c>
      <c r="AH317" t="str">
        <f>TEXT(J317,"MMMM")</f>
        <v>março</v>
      </c>
    </row>
    <row r="318" spans="1:34" ht="12.75" customHeight="1" x14ac:dyDescent="0.25">
      <c r="A318" s="90" t="str">
        <f>IF(C318="Oficina Diversos","Oficina Geral",
IF(ISNUMBER(FIND("Estoque - Colhedoras",C318)),"Colhedoras",IF(ISNUMBER(FIND("Caldeiraria",C318)),"Caldeiraria",IF(ISNUMBER(FIND("Borracharia",C318)),"Borracharia",IF(ISNUMBER(FIND("Lubrificação",C318)),"Lubrificação",
IF(ISNUMBER(FIND("Estoque - Carregadeiras",C318)),"Carregadeiras",IF(ISNUMBER(FIND("Estoque - Veic. Leves",C318)),"Veic. Leves",
IF(ISNUMBER(FIND("Estoque - Caminhões",C318)),"Caminhões",IF(ISNUMBER(FIND("Estoque - Transbordos",C318)),"Transbordos",
IF(ISNUMBER(FIND("Estoque - Tratores",C318)),"Tratores",
IF(ISNUMBER(FIND("Estoque - Máquinas pesadas",C318)),"Máquinas pesadas",
IF(ISNUMBER(FIND("Estoque - Reboques",C318)),"Reboques",
IF(C318="Estoque","Estoque",
IF(AND(ISNUMBER(C318),C318&gt;1000,C318&lt;2000),"Caminhões",
IF(AND(ISNUMBER(C318),C318&gt;2000,C318&lt;3000),"Tratores",
IF(AND(ISNUMBER(C318),C318&gt;3000,C318&lt;4000),"Carregadeiras",
IF(AND(ISNUMBER(C318),C318&gt;4000,C318&lt;5000),"Máquinas pesadas",
IF(AND(ISNUMBER(C318),C318&gt;5000,C318&lt;6000),"Colhedoras",
IF(AND(ISNUMBER(C318),C318&gt;7000,C318&lt;8000),"Irrigação",
IF(AND(ISNUMBER(C318),C318&gt;8000,C318&lt;9000),"Reboques",IF(AND(ISNUMBER(C318),C318&gt;0,C318&lt;1000),"Veic. Leves","")))))))))))))))))))))</f>
        <v>Tratores</v>
      </c>
      <c r="B318" s="39"/>
      <c r="C318" s="69">
        <v>2027</v>
      </c>
      <c r="D318" s="69">
        <v>14700</v>
      </c>
      <c r="E318" s="70" t="s">
        <v>355</v>
      </c>
      <c r="F318" s="14" t="str">
        <f>IF(ISBLANK(K318), "Apenas Solicitação", "Tem OC")</f>
        <v>Apenas Solicitação</v>
      </c>
      <c r="G318" s="69">
        <v>6</v>
      </c>
      <c r="H318" s="2">
        <f>G318-I318</f>
        <v>6</v>
      </c>
      <c r="I318" s="2">
        <v>0</v>
      </c>
      <c r="J318" s="71">
        <v>45805</v>
      </c>
      <c r="K318" s="195"/>
      <c r="L318" s="70" t="s">
        <v>20160</v>
      </c>
      <c r="M318" s="44" t="str">
        <f ca="1">IF(OR(N318="", N318=0), "", IF(N318&gt;TODAY(), "No prazo", "Atrasado"))</f>
        <v>Atrasado</v>
      </c>
      <c r="N318" s="44">
        <f>IFERROR(K318 + VALUE(LEFT(L318, FIND(" ", L318) - 1)), "")</f>
        <v>10</v>
      </c>
      <c r="O318" s="3" t="str">
        <f>IF(_xlfn.DAYS(K318,J318)&lt;0, "Aguardando OC", _xlfn.DAYS(K318,J318))</f>
        <v>Aguardando OC</v>
      </c>
      <c r="P318" s="195">
        <v>405017</v>
      </c>
      <c r="Q318" s="55"/>
      <c r="R318" s="195">
        <v>0</v>
      </c>
      <c r="S318" s="69">
        <v>221</v>
      </c>
      <c r="T318" s="65" t="s">
        <v>1029</v>
      </c>
      <c r="U318" s="120">
        <v>80.648333333333298</v>
      </c>
      <c r="V318" s="69"/>
      <c r="W318" s="47" t="str">
        <f>IFERROR(VLOOKUP(V318, Fornecedores!A:C, 3, FALSE), "")</f>
        <v/>
      </c>
      <c r="X318" s="43" t="str">
        <f>IFERROR(VLOOKUP(V318, Fornecedores!A:E, 5, FALSE), "")</f>
        <v/>
      </c>
      <c r="Y318" s="43" t="str">
        <f>IFERROR(VLOOKUP(V318, Fornecedores!A:F, 6, FALSE), "")</f>
        <v/>
      </c>
      <c r="Z318" s="14" t="str">
        <f>IF(H318=0, "Pedido entregue!", "Pendente")</f>
        <v>Pendente</v>
      </c>
      <c r="AA318" s="49"/>
      <c r="AB318" s="58" t="str">
        <f>IF(Z318="Pedido Entregue!", IF(AA318=1, "Retirado do Almoxarifado", IF(AA318=2, "Material devolvido", "Aguardando retirada")), IF(Z318="Pendente", "Entrega pendente", ""))</f>
        <v>Entrega pendente</v>
      </c>
      <c r="AC318" s="18">
        <v>1</v>
      </c>
      <c r="AD318" s="18">
        <f>AC318/SUMIF($P:$P,P318,$AC:$AC)</f>
        <v>1</v>
      </c>
      <c r="AE318" s="18">
        <f>IF(R318=0,0,AC318/SUMIF($R:$R,R318,$AC:$AC))</f>
        <v>0</v>
      </c>
      <c r="AF318" s="18">
        <f>IF(R318=0,1,0)</f>
        <v>1</v>
      </c>
      <c r="AH318" t="str">
        <f>TEXT(J318,"MMMM")</f>
        <v>maio</v>
      </c>
    </row>
    <row r="319" spans="1:34" ht="12.75" customHeight="1" x14ac:dyDescent="0.25">
      <c r="A319" s="90" t="str">
        <f>IF(C319="Oficina Diversos","Oficina Geral",
IF(ISNUMBER(FIND("Estoque - Colhedoras",C319)),"Colhedoras",IF(ISNUMBER(FIND("Caldeiraria",C319)),"Caldeiraria",IF(ISNUMBER(FIND("Borracharia",C319)),"Borracharia",IF(ISNUMBER(FIND("Lubrificação",C319)),"Lubrificação",
IF(ISNUMBER(FIND("Estoque - Carregadeiras",C319)),"Carregadeiras",IF(ISNUMBER(FIND("Estoque - Veic. Leves",C319)),"Veic. Leves",
IF(ISNUMBER(FIND("Estoque - Caminhões",C319)),"Caminhões",IF(ISNUMBER(FIND("Estoque - Transbordos",C319)),"Transbordos",
IF(ISNUMBER(FIND("Estoque - Tratores",C319)),"Tratores",
IF(ISNUMBER(FIND("Estoque - Máquinas pesadas",C319)),"Máquinas pesadas",
IF(ISNUMBER(FIND("Estoque - Reboques",C319)),"Reboques",
IF(C319="Estoque","Estoque",
IF(AND(ISNUMBER(C319),C319&gt;1000,C319&lt;2000),"Caminhões",
IF(AND(ISNUMBER(C319),C319&gt;2000,C319&lt;3000),"Tratores",
IF(AND(ISNUMBER(C319),C319&gt;3000,C319&lt;4000),"Carregadeiras",
IF(AND(ISNUMBER(C319),C319&gt;4000,C319&lt;5000),"Máquinas pesadas",
IF(AND(ISNUMBER(C319),C319&gt;5000,C319&lt;6000),"Colhedoras",
IF(AND(ISNUMBER(C319),C319&gt;7000,C319&lt;8000),"Irrigação",
IF(AND(ISNUMBER(C319),C319&gt;8000,C319&lt;9000),"Reboques",IF(AND(ISNUMBER(C319),C319&gt;0,C319&lt;1000),"Veic. Leves","")))))))))))))))))))))</f>
        <v>Tratores</v>
      </c>
      <c r="B319" s="111"/>
      <c r="C319" s="107">
        <v>2025</v>
      </c>
      <c r="D319" s="107">
        <v>14701</v>
      </c>
      <c r="E319" s="108" t="s">
        <v>1165</v>
      </c>
      <c r="F319" s="101" t="str">
        <f>IF(ISBLANK(K319), "Apenas Solicitação", "Tem OC")</f>
        <v>Apenas Solicitação</v>
      </c>
      <c r="G319" s="107">
        <v>1</v>
      </c>
      <c r="H319" s="113">
        <f>G319-I319</f>
        <v>1</v>
      </c>
      <c r="I319" s="113">
        <v>0</v>
      </c>
      <c r="J319" s="109">
        <v>45805</v>
      </c>
      <c r="K319" s="196"/>
      <c r="L319" s="108"/>
      <c r="M319" s="104" t="str">
        <f ca="1">IF(OR(N319="", N319=0), "", IF(N319&gt;TODAY(), "No prazo", "Atrasado"))</f>
        <v/>
      </c>
      <c r="N319" s="104" t="str">
        <f>IFERROR(K319 + VALUE(LEFT(L319, FIND(" ", L319) - 1)), "")</f>
        <v/>
      </c>
      <c r="O319" s="105" t="str">
        <f>IF(_xlfn.DAYS(K319,J319)&lt;0, "Aguardando OC", _xlfn.DAYS(K319,J319))</f>
        <v>Aguardando OC</v>
      </c>
      <c r="P319" s="196">
        <v>405038</v>
      </c>
      <c r="Q319" s="55"/>
      <c r="R319" s="196">
        <v>0</v>
      </c>
      <c r="S319" s="107">
        <v>221</v>
      </c>
      <c r="T319" s="65" t="s">
        <v>1029</v>
      </c>
      <c r="U319" s="110">
        <v>659.07</v>
      </c>
      <c r="V319" s="107"/>
      <c r="W319" s="117" t="str">
        <f>IFERROR(VLOOKUP(V319, Fornecedores!A:C, 3, FALSE), "")</f>
        <v/>
      </c>
      <c r="X319" s="105" t="str">
        <f>IFERROR(VLOOKUP(V319, Fornecedores!A:E, 5, FALSE), "")</f>
        <v/>
      </c>
      <c r="Y319" s="105" t="str">
        <f>IFERROR(VLOOKUP(V319, Fornecedores!A:F, 6, FALSE), "")</f>
        <v/>
      </c>
      <c r="Z319" s="101" t="str">
        <f>IF(H319=0, "Pedido entregue!", "Pendente")</f>
        <v>Pendente</v>
      </c>
      <c r="AA319" s="119"/>
      <c r="AB319" s="58" t="str">
        <f>IF(Z319="Pedido Entregue!", IF(AA319=1, "Retirado do Almoxarifado", IF(AA319=2, "Material devolvido", "Aguardando retirada")), IF(Z319="Pendente", "Entrega pendente", ""))</f>
        <v>Entrega pendente</v>
      </c>
      <c r="AC319" s="18">
        <v>1</v>
      </c>
      <c r="AD319" s="18">
        <f>AC319/SUMIF($P:$P,P319,$AC:$AC)</f>
        <v>1</v>
      </c>
      <c r="AE319" s="18">
        <f>IF(R319=0,0,AC319/SUMIF($R:$R,R319,$AC:$AC))</f>
        <v>0</v>
      </c>
      <c r="AF319" s="18">
        <f>IF(R319=0,1,0)</f>
        <v>1</v>
      </c>
      <c r="AH319" t="str">
        <f>TEXT(J319,"MMMM")</f>
        <v>maio</v>
      </c>
    </row>
    <row r="320" spans="1:34" ht="12.75" hidden="1" customHeight="1" x14ac:dyDescent="0.25">
      <c r="A320" s="90" t="str">
        <f>IF(C320="Oficina Diversos","Oficina Geral",
IF(ISNUMBER(FIND("Estoque - Colhedoras",C320)),"Colhedoras",IF(ISNUMBER(FIND("Caldeiraria",C320)),"Caldeiraria",IF(ISNUMBER(FIND("Borracharia",C320)),"Borracharia",IF(ISNUMBER(FIND("Lubrificação",C320)),"Lubrificação",
IF(ISNUMBER(FIND("Estoque - Carregadeiras",C320)),"Carregadeiras",IF(ISNUMBER(FIND("Estoque - Veic. Leves",C320)),"Veic. Leves",
IF(ISNUMBER(FIND("Estoque - Caminhões",C320)),"Caminhões",IF(ISNUMBER(FIND("Estoque - Transbordos",C320)),"Transbordos",
IF(ISNUMBER(FIND("Estoque - Tratores",C320)),"Tratores",
IF(ISNUMBER(FIND("Estoque - Máquinas pesadas",C320)),"Máquinas pesadas",
IF(ISNUMBER(FIND("Estoque - Reboques",C320)),"Reboques",
IF(C320="Estoque","Estoque",
IF(AND(ISNUMBER(C320),C320&gt;1000,C320&lt;2000),"Caminhões",
IF(AND(ISNUMBER(C320),C320&gt;2000,C320&lt;3000),"Tratores",
IF(AND(ISNUMBER(C320),C320&gt;3000,C320&lt;4000),"Carregadeiras",
IF(AND(ISNUMBER(C320),C320&gt;4000,C320&lt;5000),"Máquinas pesadas",
IF(AND(ISNUMBER(C320),C320&gt;5000,C320&lt;6000),"Colhedoras",
IF(AND(ISNUMBER(C320),C320&gt;7000,C320&lt;8000),"Irrigação",
IF(AND(ISNUMBER(C320),C320&gt;8000,C320&lt;9000),"Reboques",IF(AND(ISNUMBER(C320),C320&gt;0,C320&lt;1000),"Veic. Leves","")))))))))))))))))))))</f>
        <v>Tratores</v>
      </c>
      <c r="B320" s="215"/>
      <c r="C320" s="225">
        <v>2024</v>
      </c>
      <c r="D320" s="2">
        <v>14701</v>
      </c>
      <c r="E320" s="3" t="s">
        <v>1165</v>
      </c>
      <c r="F320" s="101" t="str">
        <f>IF(ISBLANK(K320), "Apenas Solicitação", "Tem OC")</f>
        <v>Tem OC</v>
      </c>
      <c r="G320" s="2">
        <v>1</v>
      </c>
      <c r="H320" s="113">
        <f>G320-I320</f>
        <v>0</v>
      </c>
      <c r="I320" s="113">
        <v>1</v>
      </c>
      <c r="J320" s="4">
        <v>45807</v>
      </c>
      <c r="K320" s="180">
        <v>45814</v>
      </c>
      <c r="L320" s="3" t="s">
        <v>20374</v>
      </c>
      <c r="M320" s="104" t="str">
        <f ca="1">IF(OR(N320="", N320=0), "", IF(N320&gt;TODAY(), "No prazo", "Atrasado"))</f>
        <v>Atrasado</v>
      </c>
      <c r="N320" s="104">
        <f>IFERROR(K320 + VALUE(LEFT(L320, FIND(" ", L320) - 1)), "")</f>
        <v>45819</v>
      </c>
      <c r="O320" s="105">
        <f>IF(_xlfn.DAYS(K320,J320)&lt;0, "Aguardando OC", _xlfn.DAYS(K320,J320))</f>
        <v>7</v>
      </c>
      <c r="P320" s="14">
        <v>405391</v>
      </c>
      <c r="Q320" s="55"/>
      <c r="R320" s="14">
        <v>168680</v>
      </c>
      <c r="S320" s="2">
        <v>221</v>
      </c>
      <c r="T320" s="65" t="s">
        <v>1029</v>
      </c>
      <c r="U320" s="21">
        <v>659.07</v>
      </c>
      <c r="V320" s="2">
        <v>3238</v>
      </c>
      <c r="W320" s="117" t="str">
        <f>IFERROR(VLOOKUP(V320, Fornecedores!A:C, 3, FALSE), "")</f>
        <v xml:space="preserve">VENEZA              </v>
      </c>
      <c r="X320" s="105" t="str">
        <f>IFERROR(VLOOKUP(V320, Fornecedores!A:E, 5, FALSE), "")</f>
        <v>Bayeux</v>
      </c>
      <c r="Y320" s="105" t="str">
        <f>IFERROR(VLOOKUP(V320, Fornecedores!A:F, 6, FALSE), "")</f>
        <v>PB</v>
      </c>
      <c r="Z320" s="101" t="str">
        <f>IF(H320=0, "Pedido entregue!", "Pendente")</f>
        <v>Pedido entregue!</v>
      </c>
      <c r="AA320" s="119"/>
      <c r="AB320" s="132" t="str">
        <f>IF(Z320="Pedido Entregue!", IF(AA320=1, "Retirado do Almoxarifado", IF(AA320=2, "Material devolvido", "Aguardando retirada")), IF(Z320="Pendente", "Entrega pendente", ""))</f>
        <v>Aguardando retirada</v>
      </c>
      <c r="AC320" s="18">
        <v>1</v>
      </c>
      <c r="AD320" s="18">
        <f>AC320/SUMIF($P:$P,P320,$AC:$AC)</f>
        <v>1</v>
      </c>
      <c r="AE320" s="18">
        <f>IF(R320=0,0,AC320/SUMIF($R:$R,R320,$AC:$AC))</f>
        <v>0.25</v>
      </c>
      <c r="AF320" s="18">
        <f>IF(R320=0,1,0)</f>
        <v>0</v>
      </c>
      <c r="AH320" t="str">
        <f>TEXT(J320,"MMMM")</f>
        <v>maio</v>
      </c>
    </row>
    <row r="321" spans="1:34" ht="12.75" hidden="1" customHeight="1" x14ac:dyDescent="0.25">
      <c r="A321" s="90" t="str">
        <f>IF(C321="Oficina Diversos","Oficina Geral",
IF(ISNUMBER(FIND("Estoque - Colhedoras",C321)),"Colhedoras",IF(ISNUMBER(FIND("Caldeiraria",C321)),"Caldeiraria",IF(ISNUMBER(FIND("Borracharia",C321)),"Borracharia",IF(ISNUMBER(FIND("Lubrificação",C321)),"Lubrificação",
IF(ISNUMBER(FIND("Estoque - Carregadeiras",C321)),"Carregadeiras",IF(ISNUMBER(FIND("Estoque - Veic. Leves",C321)),"Veic. Leves",
IF(ISNUMBER(FIND("Estoque - Caminhões",C321)),"Caminhões",IF(ISNUMBER(FIND("Estoque - Transbordos",C321)),"Transbordos",
IF(ISNUMBER(FIND("Estoque - Tratores",C321)),"Tratores",
IF(ISNUMBER(FIND("Estoque - Máquinas pesadas",C321)),"Máquinas pesadas",
IF(ISNUMBER(FIND("Estoque - Reboques",C321)),"Reboques",
IF(C321="Estoque","Estoque",
IF(AND(ISNUMBER(C321),C321&gt;1000,C321&lt;2000),"Caminhões",
IF(AND(ISNUMBER(C321),C321&gt;2000,C321&lt;3000),"Tratores",
IF(AND(ISNUMBER(C321),C321&gt;3000,C321&lt;4000),"Carregadeiras",
IF(AND(ISNUMBER(C321),C321&gt;4000,C321&lt;5000),"Máquinas pesadas",
IF(AND(ISNUMBER(C321),C321&gt;5000,C321&lt;6000),"Colhedoras",
IF(AND(ISNUMBER(C321),C321&gt;7000,C321&lt;8000),"Irrigação",
IF(AND(ISNUMBER(C321),C321&gt;8000,C321&lt;9000),"Reboques",IF(AND(ISNUMBER(C321),C321&gt;0,C321&lt;1000),"Veic. Leves","")))))))))))))))))))))</f>
        <v>Tratores</v>
      </c>
      <c r="B321" s="217"/>
      <c r="C321" s="126">
        <v>2024</v>
      </c>
      <c r="D321" s="2">
        <v>14701</v>
      </c>
      <c r="E321" s="3" t="s">
        <v>1165</v>
      </c>
      <c r="F321" s="101" t="str">
        <f>IF(ISBLANK(K321), "Apenas Solicitação", "Tem OC")</f>
        <v>Tem OC</v>
      </c>
      <c r="G321" s="2">
        <v>1</v>
      </c>
      <c r="H321" s="113">
        <f>G321-I321</f>
        <v>0</v>
      </c>
      <c r="I321" s="113">
        <v>1</v>
      </c>
      <c r="J321" s="4">
        <v>45812</v>
      </c>
      <c r="K321" s="180">
        <v>45819</v>
      </c>
      <c r="L321" s="3" t="s">
        <v>20166</v>
      </c>
      <c r="M321" s="104" t="str">
        <f ca="1">IF(OR(N321="", N321=0), "", IF(N321&gt;TODAY(), "No prazo", "Atrasado"))</f>
        <v>Atrasado</v>
      </c>
      <c r="N321" s="104">
        <f>IFERROR(K321 + VALUE(LEFT(L321, FIND(" ", L321) - 1)), "")</f>
        <v>45823</v>
      </c>
      <c r="O321" s="105">
        <f>IF(_xlfn.DAYS(K321,J321)&lt;0, "Aguardando OC", _xlfn.DAYS(K321,J321))</f>
        <v>7</v>
      </c>
      <c r="P321" s="14">
        <v>405834</v>
      </c>
      <c r="Q321" s="55"/>
      <c r="R321" s="14">
        <v>168951</v>
      </c>
      <c r="S321" s="2">
        <v>221</v>
      </c>
      <c r="T321" s="65" t="s">
        <v>1029</v>
      </c>
      <c r="U321" s="21">
        <v>659.07</v>
      </c>
      <c r="V321" s="2">
        <v>3465</v>
      </c>
      <c r="W321" s="117" t="str">
        <f>IFERROR(VLOOKUP(V321, Fornecedores!A:C, 3, FALSE), "")</f>
        <v>MAQNELSON AGRICOLA L</v>
      </c>
      <c r="X321" s="105" t="str">
        <f>IFERROR(VLOOKUP(V321, Fornecedores!A:E, 5, FALSE), "")</f>
        <v>Itumbiara</v>
      </c>
      <c r="Y321" s="105" t="str">
        <f>IFERROR(VLOOKUP(V321, Fornecedores!A:F, 6, FALSE), "")</f>
        <v>GO</v>
      </c>
      <c r="Z321" s="101" t="str">
        <f>IF(H321=0, "Pedido entregue!", "Pendente")</f>
        <v>Pedido entregue!</v>
      </c>
      <c r="AA321" s="119"/>
      <c r="AB321" s="132" t="str">
        <f>IF(Z321="Pedido Entregue!", IF(AA321=1, "Retirado do Almoxarifado", IF(AA321=2, "Material devolvido", "Aguardando retirada")), IF(Z321="Pendente", "Entrega pendente", ""))</f>
        <v>Aguardando retirada</v>
      </c>
      <c r="AC321" s="18">
        <v>1</v>
      </c>
      <c r="AD321" s="18">
        <f>AC321/SUMIF($P:$P,P321,$AC:$AC)</f>
        <v>1</v>
      </c>
      <c r="AE321" s="18">
        <f>IF(R321=0,0,AC321/SUMIF($R:$R,R321,$AC:$AC))</f>
        <v>4.1666666666666664E-2</v>
      </c>
      <c r="AF321" s="18">
        <f>IF(R321=0,1,0)</f>
        <v>0</v>
      </c>
      <c r="AH321" t="str">
        <f>TEXT(J321,"MMMM")</f>
        <v>junho</v>
      </c>
    </row>
    <row r="322" spans="1:34" ht="12.75" customHeight="1" x14ac:dyDescent="0.25">
      <c r="A322" s="90" t="str">
        <f>IF(C322="Oficina Diversos","Oficina Geral",
IF(ISNUMBER(FIND("Estoque - Colhedoras",C322)),"Colhedoras",IF(ISNUMBER(FIND("Caldeiraria",C322)),"Caldeiraria",IF(ISNUMBER(FIND("Borracharia",C322)),"Borracharia",IF(ISNUMBER(FIND("Lubrificação",C322)),"Lubrificação",
IF(ISNUMBER(FIND("Estoque - Carregadeiras",C322)),"Carregadeiras",IF(ISNUMBER(FIND("Estoque - Veic. Leves",C322)),"Veic. Leves",
IF(ISNUMBER(FIND("Estoque - Caminhões",C322)),"Caminhões",IF(ISNUMBER(FIND("Estoque - Transbordos",C322)),"Transbordos",
IF(ISNUMBER(FIND("Estoque - Tratores",C322)),"Tratores",
IF(ISNUMBER(FIND("Estoque - Máquinas pesadas",C322)),"Máquinas pesadas",
IF(ISNUMBER(FIND("Estoque - Reboques",C322)),"Reboques",
IF(C322="Estoque","Estoque",
IF(AND(ISNUMBER(C322),C322&gt;1000,C322&lt;2000),"Caminhões",
IF(AND(ISNUMBER(C322),C322&gt;2000,C322&lt;3000),"Tratores",
IF(AND(ISNUMBER(C322),C322&gt;3000,C322&lt;4000),"Carregadeiras",
IF(AND(ISNUMBER(C322),C322&gt;4000,C322&lt;5000),"Máquinas pesadas",
IF(AND(ISNUMBER(C322),C322&gt;5000,C322&lt;6000),"Colhedoras",
IF(AND(ISNUMBER(C322),C322&gt;7000,C322&lt;8000),"Irrigação",
IF(AND(ISNUMBER(C322),C322&gt;8000,C322&lt;9000),"Reboques",IF(AND(ISNUMBER(C322),C322&gt;0,C322&lt;1000),"Veic. Leves","")))))))))))))))))))))</f>
        <v>Tratores</v>
      </c>
      <c r="B322" s="211"/>
      <c r="C322" s="171">
        <v>2024</v>
      </c>
      <c r="D322" s="170">
        <v>14702</v>
      </c>
      <c r="E322" s="173" t="s">
        <v>26090</v>
      </c>
      <c r="F322" s="101" t="str">
        <f>IF(ISBLANK(K322), "Apenas Solicitação", "Tem OC")</f>
        <v>Apenas Solicitação</v>
      </c>
      <c r="G322" s="170">
        <v>1</v>
      </c>
      <c r="H322" s="113">
        <f>G322-I322</f>
        <v>1</v>
      </c>
      <c r="I322" s="113"/>
      <c r="J322" s="174">
        <v>45856</v>
      </c>
      <c r="K322" s="173"/>
      <c r="L322" s="173"/>
      <c r="M322" s="104" t="str">
        <f ca="1">IF(OR(N322="", N322=0), "", IF(N322&gt;TODAY(), "No prazo", "Atrasado"))</f>
        <v/>
      </c>
      <c r="N322" s="104" t="str">
        <f>IFERROR(K322 + VALUE(LEFT(L322, FIND(" ", L322) - 1)), "")</f>
        <v/>
      </c>
      <c r="O322" s="105" t="str">
        <f>IF(_xlfn.DAYS(K322,J322)&lt;0, "Aguardando OC", _xlfn.DAYS(K322,J322))</f>
        <v>Aguardando OC</v>
      </c>
      <c r="P322" s="170">
        <v>412286</v>
      </c>
      <c r="Q322" s="55"/>
      <c r="R322" s="170">
        <v>0</v>
      </c>
      <c r="S322" s="2">
        <v>221</v>
      </c>
      <c r="T322" s="65" t="s">
        <v>1029</v>
      </c>
      <c r="U322" s="170">
        <v>13.83</v>
      </c>
      <c r="V322" s="170"/>
      <c r="W322" s="117" t="str">
        <f>IFERROR(VLOOKUP(V322, Fornecedores!A:C, 3, FALSE), "")</f>
        <v/>
      </c>
      <c r="X322" s="105" t="str">
        <f>IFERROR(VLOOKUP(V322, Fornecedores!A:E, 5, FALSE), "")</f>
        <v/>
      </c>
      <c r="Y322" s="105" t="str">
        <f>IFERROR(VLOOKUP(V322, Fornecedores!A:F, 6, FALSE), "")</f>
        <v/>
      </c>
      <c r="Z322" s="101" t="str">
        <f>IF(H322=0, "Pedido entregue!", "Pendente")</f>
        <v>Pendente</v>
      </c>
      <c r="AA322" s="119"/>
      <c r="AB322" s="132" t="str">
        <f>IF(Z322="Pedido Entregue!", IF(AA322=1, "Retirado do Almoxarifado", IF(AA322=2, "Material devolvido", "Aguardando retirada")), IF(Z322="Pendente", "Entrega pendente", ""))</f>
        <v>Entrega pendente</v>
      </c>
      <c r="AC322" s="18">
        <v>1</v>
      </c>
      <c r="AD322" s="18">
        <f>AC322/SUMIF($P:$P,P322,$AC:$AC)</f>
        <v>1</v>
      </c>
      <c r="AE322" s="18">
        <f>IF(R322=0,0,AC322/SUMIF($R:$R,R322,$AC:$AC))</f>
        <v>0</v>
      </c>
      <c r="AF322" s="18">
        <f>IF(R322=0,1,0)</f>
        <v>1</v>
      </c>
      <c r="AH322" t="str">
        <f>TEXT(J322,"MMMM")</f>
        <v>julho</v>
      </c>
    </row>
    <row r="323" spans="1:34" ht="12.75" customHeight="1" x14ac:dyDescent="0.25">
      <c r="A323" s="90" t="str">
        <f>IF(C323="Oficina Diversos","Oficina Geral",
IF(ISNUMBER(FIND("Estoque - Colhedoras",C323)),"Colhedoras",IF(ISNUMBER(FIND("Caldeiraria",C323)),"Caldeiraria",IF(ISNUMBER(FIND("Borracharia",C323)),"Borracharia",IF(ISNUMBER(FIND("Lubrificação",C323)),"Lubrificação",
IF(ISNUMBER(FIND("Estoque - Carregadeiras",C323)),"Carregadeiras",IF(ISNUMBER(FIND("Estoque - Veic. Leves",C323)),"Veic. Leves",
IF(ISNUMBER(FIND("Estoque - Caminhões",C323)),"Caminhões",IF(ISNUMBER(FIND("Estoque - Transbordos",C323)),"Transbordos",
IF(ISNUMBER(FIND("Estoque - Tratores",C323)),"Tratores",
IF(ISNUMBER(FIND("Estoque - Máquinas pesadas",C323)),"Máquinas pesadas",
IF(ISNUMBER(FIND("Estoque - Reboques",C323)),"Reboques",
IF(C323="Estoque","Estoque",
IF(AND(ISNUMBER(C323),C323&gt;1000,C323&lt;2000),"Caminhões",
IF(AND(ISNUMBER(C323),C323&gt;2000,C323&lt;3000),"Tratores",
IF(AND(ISNUMBER(C323),C323&gt;3000,C323&lt;4000),"Carregadeiras",
IF(AND(ISNUMBER(C323),C323&gt;4000,C323&lt;5000),"Máquinas pesadas",
IF(AND(ISNUMBER(C323),C323&gt;5000,C323&lt;6000),"Colhedoras",
IF(AND(ISNUMBER(C323),C323&gt;7000,C323&lt;8000),"Irrigação",
IF(AND(ISNUMBER(C323),C323&gt;8000,C323&lt;9000),"Reboques",IF(AND(ISNUMBER(C323),C323&gt;0,C323&lt;1000),"Veic. Leves","")))))))))))))))))))))</f>
        <v>Oficina Geral</v>
      </c>
      <c r="B323" s="210"/>
      <c r="C323" s="171" t="s">
        <v>661</v>
      </c>
      <c r="D323" s="170">
        <v>14841</v>
      </c>
      <c r="E323" s="173" t="s">
        <v>20818</v>
      </c>
      <c r="F323" s="101" t="str">
        <f>IF(ISBLANK(K323), "Apenas Solicitação", "Tem OC")</f>
        <v>Apenas Solicitação</v>
      </c>
      <c r="G323" s="170">
        <v>1</v>
      </c>
      <c r="H323" s="113">
        <f>G323-I323</f>
        <v>1</v>
      </c>
      <c r="I323" s="113"/>
      <c r="J323" s="174">
        <v>45831</v>
      </c>
      <c r="K323" s="201"/>
      <c r="L323" s="173"/>
      <c r="M323" s="104" t="str">
        <f ca="1">IF(OR(N323="", N323=0), "", IF(N323&gt;TODAY(), "No prazo", "Atrasado"))</f>
        <v/>
      </c>
      <c r="N323" s="104" t="str">
        <f>IFERROR(K323 + VALUE(LEFT(L323, FIND(" ", L323) - 1)), "")</f>
        <v/>
      </c>
      <c r="O323" s="105" t="str">
        <f>IF(_xlfn.DAYS(K323,J323)&lt;0, "Aguardando OC", _xlfn.DAYS(K323,J323))</f>
        <v>Aguardando OC</v>
      </c>
      <c r="P323" s="201">
        <v>408797</v>
      </c>
      <c r="Q323" s="55"/>
      <c r="R323" s="201">
        <v>0</v>
      </c>
      <c r="S323" s="2">
        <v>221</v>
      </c>
      <c r="T323" s="65" t="s">
        <v>1029</v>
      </c>
      <c r="U323" s="170">
        <v>152.4</v>
      </c>
      <c r="V323" s="170"/>
      <c r="W323" s="117" t="str">
        <f>IFERROR(VLOOKUP(V323, Fornecedores!A:C, 3, FALSE), "")</f>
        <v/>
      </c>
      <c r="X323" s="105" t="str">
        <f>IFERROR(VLOOKUP(V323, Fornecedores!A:E, 5, FALSE), "")</f>
        <v/>
      </c>
      <c r="Y323" s="105" t="str">
        <f>IFERROR(VLOOKUP(V323, Fornecedores!A:F, 6, FALSE), "")</f>
        <v/>
      </c>
      <c r="Z323" s="101" t="str">
        <f>IF(H323=0, "Pedido entregue!", "Pendente")</f>
        <v>Pendente</v>
      </c>
      <c r="AA323" s="119"/>
      <c r="AB323" s="132" t="str">
        <f>IF(Z323="Pedido Entregue!", IF(AA323=1, "Retirado do Almoxarifado", IF(AA323=2, "Material devolvido", "Aguardando retirada")), IF(Z323="Pendente", "Entrega pendente", ""))</f>
        <v>Entrega pendente</v>
      </c>
      <c r="AC323" s="18">
        <v>1</v>
      </c>
      <c r="AD323" s="18">
        <f>AC323/SUMIF($P:$P,P323,$AC:$AC)</f>
        <v>1</v>
      </c>
      <c r="AE323" s="18">
        <f>IF(R323=0,0,AC323/SUMIF($R:$R,R323,$AC:$AC))</f>
        <v>0</v>
      </c>
      <c r="AF323" s="18">
        <f>IF(R323=0,1,0)</f>
        <v>1</v>
      </c>
      <c r="AH323" t="str">
        <f>TEXT(J323,"MMMM")</f>
        <v>junho</v>
      </c>
    </row>
    <row r="324" spans="1:34" ht="12.75" hidden="1" customHeight="1" x14ac:dyDescent="0.25">
      <c r="A324" s="90" t="str">
        <f>IF(C324="Oficina Diversos","Oficina Geral",
IF(ISNUMBER(FIND("Estoque - Colhedoras",C324)),"Colhedoras",IF(ISNUMBER(FIND("Caldeiraria",C324)),"Caldeiraria",IF(ISNUMBER(FIND("Borracharia",C324)),"Borracharia",IF(ISNUMBER(FIND("Lubrificação",C324)),"Lubrificação",
IF(ISNUMBER(FIND("Estoque - Carregadeiras",C324)),"Carregadeiras",IF(ISNUMBER(FIND("Estoque - Veic. Leves",C324)),"Veic. Leves",
IF(ISNUMBER(FIND("Estoque - Caminhões",C324)),"Caminhões",IF(ISNUMBER(FIND("Estoque - Transbordos",C324)),"Transbordos",
IF(ISNUMBER(FIND("Estoque - Tratores",C324)),"Tratores",
IF(ISNUMBER(FIND("Estoque - Máquinas pesadas",C324)),"Máquinas pesadas",
IF(ISNUMBER(FIND("Estoque - Reboques",C324)),"Reboques",
IF(C324="Estoque","Estoque",
IF(AND(ISNUMBER(C324),C324&gt;1000,C324&lt;2000),"Caminhões",
IF(AND(ISNUMBER(C324),C324&gt;2000,C324&lt;3000),"Tratores",
IF(AND(ISNUMBER(C324),C324&gt;3000,C324&lt;4000),"Carregadeiras",
IF(AND(ISNUMBER(C324),C324&gt;4000,C324&lt;5000),"Máquinas pesadas",
IF(AND(ISNUMBER(C324),C324&gt;5000,C324&lt;6000),"Colhedoras",
IF(AND(ISNUMBER(C324),C324&gt;7000,C324&lt;8000),"Irrigação",
IF(AND(ISNUMBER(C324),C324&gt;8000,C324&lt;9000),"Reboques",IF(AND(ISNUMBER(C324),C324&gt;0,C324&lt;1000),"Veic. Leves","")))))))))))))))))))))</f>
        <v>Carregadeiras</v>
      </c>
      <c r="B324" s="124"/>
      <c r="C324" s="76">
        <v>3015</v>
      </c>
      <c r="D324" s="2">
        <v>14854</v>
      </c>
      <c r="E324" s="3" t="s">
        <v>366</v>
      </c>
      <c r="F324" s="14" t="str">
        <f>IF(ISBLANK(K324), "Apenas Solicitação", "Tem OC")</f>
        <v>Tem OC</v>
      </c>
      <c r="G324" s="2">
        <v>4</v>
      </c>
      <c r="H324" s="2">
        <f>G324-I324</f>
        <v>0</v>
      </c>
      <c r="I324" s="2">
        <v>4</v>
      </c>
      <c r="J324" s="4">
        <v>45734</v>
      </c>
      <c r="K324" s="180">
        <v>45756</v>
      </c>
      <c r="L324" s="4"/>
      <c r="M324" s="44"/>
      <c r="N324" s="44" t="str">
        <f>IFERROR(K324 + VALUE(LEFT(L324, FIND(" ", L324) - 1)), "")</f>
        <v/>
      </c>
      <c r="O324" s="3">
        <f>IF(_xlfn.DAYS(K324,J324)&lt;0, "Aguardando OC", _xlfn.DAYS(K324,J324))</f>
        <v>22</v>
      </c>
      <c r="P324" s="14">
        <v>396480</v>
      </c>
      <c r="Q324" s="2">
        <v>1137532</v>
      </c>
      <c r="R324" s="14">
        <v>166070</v>
      </c>
      <c r="S324" s="2">
        <v>112</v>
      </c>
      <c r="T324" s="65" t="s">
        <v>152</v>
      </c>
      <c r="U324" s="21">
        <v>69</v>
      </c>
      <c r="V324" s="2">
        <v>6039</v>
      </c>
      <c r="W324" s="47" t="str">
        <f>IFERROR(VLOOKUP(V324, Fornecedores!A:C, 3, FALSE), "")</f>
        <v>IDEAL DISTRIBUIDORA DE PEÇAS</v>
      </c>
      <c r="X324" s="43" t="str">
        <f>IFERROR(VLOOKUP(V324, Fornecedores!A:E, 5, FALSE), "")</f>
        <v>Campina Grande</v>
      </c>
      <c r="Y324" s="43" t="str">
        <f>IFERROR(VLOOKUP(V324, Fornecedores!A:F, 6, FALSE), "")</f>
        <v>PB</v>
      </c>
      <c r="Z324" s="14" t="str">
        <f>IF(H324=0, "Pedido entregue!", "Pendente")</f>
        <v>Pedido entregue!</v>
      </c>
      <c r="AA324" s="59">
        <v>1</v>
      </c>
      <c r="AB324" s="58" t="str">
        <f>IF(Z324="Pedido Entregue!", IF(AA324=1, "Retirado do Almoxarifado", IF(AA324=2, "Material devolvido", "Aguardando retirada")), IF(Z324="Pendente", "Entrega pendente", ""))</f>
        <v>Retirado do Almoxarifado</v>
      </c>
      <c r="AC324" s="18">
        <v>1</v>
      </c>
      <c r="AD324" s="18">
        <f>AC324/SUMIF($P:$P,P324,$AC:$AC)</f>
        <v>1</v>
      </c>
      <c r="AE324" s="18">
        <f>IF(R324=0,0,AC324/SUMIF($R:$R,R324,$AC:$AC))</f>
        <v>1</v>
      </c>
      <c r="AF324" s="18">
        <f>IF(R324=0,1,0)</f>
        <v>0</v>
      </c>
      <c r="AG324" s="18">
        <f>IF(R324=0,#REF!-J324,0)</f>
        <v>0</v>
      </c>
      <c r="AH324" t="str">
        <f>TEXT(J324,"MMMM")</f>
        <v>março</v>
      </c>
    </row>
    <row r="325" spans="1:34" ht="12.75" hidden="1" customHeight="1" x14ac:dyDescent="0.25">
      <c r="A325" s="90" t="str">
        <f>IF(C325="Oficina Diversos","Oficina Geral",
IF(ISNUMBER(FIND("Estoque - Colhedoras",C325)),"Colhedoras",IF(ISNUMBER(FIND("Caldeiraria",C325)),"Caldeiraria",IF(ISNUMBER(FIND("Borracharia",C325)),"Borracharia",IF(ISNUMBER(FIND("Lubrificação",C325)),"Lubrificação",
IF(ISNUMBER(FIND("Estoque - Carregadeiras",C325)),"Carregadeiras",IF(ISNUMBER(FIND("Estoque - Veic. Leves",C325)),"Veic. Leves",
IF(ISNUMBER(FIND("Estoque - Caminhões",C325)),"Caminhões",IF(ISNUMBER(FIND("Estoque - Transbordos",C325)),"Transbordos",
IF(ISNUMBER(FIND("Estoque - Tratores",C325)),"Tratores",
IF(ISNUMBER(FIND("Estoque - Máquinas pesadas",C325)),"Máquinas pesadas",
IF(ISNUMBER(FIND("Estoque - Reboques",C325)),"Reboques",
IF(C325="Estoque","Estoque",
IF(AND(ISNUMBER(C325),C325&gt;1000,C325&lt;2000),"Caminhões",
IF(AND(ISNUMBER(C325),C325&gt;2000,C325&lt;3000),"Tratores",
IF(AND(ISNUMBER(C325),C325&gt;3000,C325&lt;4000),"Carregadeiras",
IF(AND(ISNUMBER(C325),C325&gt;4000,C325&lt;5000),"Máquinas pesadas",
IF(AND(ISNUMBER(C325),C325&gt;5000,C325&lt;6000),"Colhedoras",
IF(AND(ISNUMBER(C325),C325&gt;7000,C325&lt;8000),"Irrigação",
IF(AND(ISNUMBER(C325),C325&gt;8000,C325&lt;9000),"Reboques",IF(AND(ISNUMBER(C325),C325&gt;0,C325&lt;1000),"Veic. Leves","")))))))))))))))))))))</f>
        <v>Tratores</v>
      </c>
      <c r="B325" s="83"/>
      <c r="C325" s="2">
        <v>2036</v>
      </c>
      <c r="D325" s="2">
        <v>14854</v>
      </c>
      <c r="E325" s="3" t="s">
        <v>366</v>
      </c>
      <c r="F325" s="14" t="str">
        <f>IF(ISBLANK(K325), "Apenas Solicitação", "Tem OC")</f>
        <v>Tem OC</v>
      </c>
      <c r="G325" s="2">
        <v>6</v>
      </c>
      <c r="H325" s="2">
        <f>G325-I325</f>
        <v>0</v>
      </c>
      <c r="I325" s="2">
        <v>6</v>
      </c>
      <c r="J325" s="4">
        <v>45736</v>
      </c>
      <c r="K325" s="180">
        <v>45756</v>
      </c>
      <c r="L325" s="4"/>
      <c r="M325" s="44"/>
      <c r="N325" s="44" t="str">
        <f>IFERROR(K325 + VALUE(LEFT(L325, FIND(" ", L325) - 1)), "")</f>
        <v/>
      </c>
      <c r="O325" s="3">
        <f>IF(_xlfn.DAYS(K325,J325)&lt;0, "Aguardando OC", _xlfn.DAYS(K325,J325))</f>
        <v>20</v>
      </c>
      <c r="P325" s="14">
        <v>396698</v>
      </c>
      <c r="Q325" s="2">
        <v>1138031</v>
      </c>
      <c r="R325" s="14">
        <v>166067</v>
      </c>
      <c r="S325" s="2">
        <v>692</v>
      </c>
      <c r="T325" s="65" t="s">
        <v>106</v>
      </c>
      <c r="U325" s="21">
        <v>69</v>
      </c>
      <c r="V325" s="2">
        <v>6039</v>
      </c>
      <c r="W325" s="47" t="str">
        <f>IFERROR(VLOOKUP(V325, Fornecedores!A:C, 3, FALSE), "")</f>
        <v>IDEAL DISTRIBUIDORA DE PEÇAS</v>
      </c>
      <c r="X325" s="43" t="str">
        <f>IFERROR(VLOOKUP(V325, Fornecedores!A:E, 5, FALSE), "")</f>
        <v>Campina Grande</v>
      </c>
      <c r="Y325" s="43" t="str">
        <f>IFERROR(VLOOKUP(V325, Fornecedores!A:F, 6, FALSE), "")</f>
        <v>PB</v>
      </c>
      <c r="Z325" s="14" t="str">
        <f>IF(H325=0, "Pedido entregue!", "Pendente")</f>
        <v>Pedido entregue!</v>
      </c>
      <c r="AA325" s="59">
        <v>1</v>
      </c>
      <c r="AB325" s="58" t="str">
        <f>IF(Z325="Pedido Entregue!", IF(AA325=1, "Retirado do Almoxarifado", IF(AA325=2, "Material devolvido", "Aguardando retirada")), IF(Z325="Pendente", "Entrega pendente", ""))</f>
        <v>Retirado do Almoxarifado</v>
      </c>
      <c r="AC325" s="18">
        <v>1</v>
      </c>
      <c r="AD325" s="18">
        <f>AC325/SUMIF($P:$P,P325,$AC:$AC)</f>
        <v>1</v>
      </c>
      <c r="AE325" s="18">
        <f>IF(R325=0,0,AC325/SUMIF($R:$R,R325,$AC:$AC))</f>
        <v>0.25</v>
      </c>
      <c r="AF325" s="18">
        <f>IF(R325=0,1,0)</f>
        <v>0</v>
      </c>
      <c r="AG325" s="18">
        <f>IF(R325=0,#REF!-J325,0)</f>
        <v>0</v>
      </c>
      <c r="AH325" t="str">
        <f>TEXT(J325,"MMMM")</f>
        <v>março</v>
      </c>
    </row>
    <row r="326" spans="1:34" ht="12.75" hidden="1" customHeight="1" x14ac:dyDescent="0.25">
      <c r="A326" s="90" t="str">
        <f>IF(C326="Oficina Diversos","Oficina Geral",
IF(ISNUMBER(FIND("Estoque - Colhedoras",C326)),"Colhedoras",IF(ISNUMBER(FIND("Caldeiraria",C326)),"Caldeiraria",IF(ISNUMBER(FIND("Borracharia",C326)),"Borracharia",IF(ISNUMBER(FIND("Lubrificação",C326)),"Lubrificação",
IF(ISNUMBER(FIND("Estoque - Carregadeiras",C326)),"Carregadeiras",IF(ISNUMBER(FIND("Estoque - Veic. Leves",C326)),"Veic. Leves",
IF(ISNUMBER(FIND("Estoque - Caminhões",C326)),"Caminhões",IF(ISNUMBER(FIND("Estoque - Transbordos",C326)),"Transbordos",
IF(ISNUMBER(FIND("Estoque - Tratores",C326)),"Tratores",
IF(ISNUMBER(FIND("Estoque - Máquinas pesadas",C326)),"Máquinas pesadas",
IF(ISNUMBER(FIND("Estoque - Reboques",C326)),"Reboques",
IF(C326="Estoque","Estoque",
IF(AND(ISNUMBER(C326),C326&gt;1000,C326&lt;2000),"Caminhões",
IF(AND(ISNUMBER(C326),C326&gt;2000,C326&lt;3000),"Tratores",
IF(AND(ISNUMBER(C326),C326&gt;3000,C326&lt;4000),"Carregadeiras",
IF(AND(ISNUMBER(C326),C326&gt;4000,C326&lt;5000),"Máquinas pesadas",
IF(AND(ISNUMBER(C326),C326&gt;5000,C326&lt;6000),"Colhedoras",
IF(AND(ISNUMBER(C326),C326&gt;7000,C326&lt;8000),"Irrigação",
IF(AND(ISNUMBER(C326),C326&gt;8000,C326&lt;9000),"Reboques",IF(AND(ISNUMBER(C326),C326&gt;0,C326&lt;1000),"Veic. Leves","")))))))))))))))))))))</f>
        <v>Carregadeiras</v>
      </c>
      <c r="B326" s="8"/>
      <c r="C326" s="34">
        <v>3027</v>
      </c>
      <c r="D326" s="34">
        <v>14854</v>
      </c>
      <c r="E326" s="36" t="s">
        <v>366</v>
      </c>
      <c r="F326" s="14" t="str">
        <f>IF(ISBLANK(K326), "Apenas Solicitação", "Tem OC")</f>
        <v>Tem OC</v>
      </c>
      <c r="G326" s="34">
        <v>4</v>
      </c>
      <c r="H326" s="2">
        <f>G326-I326</f>
        <v>0</v>
      </c>
      <c r="I326" s="2">
        <v>4</v>
      </c>
      <c r="J326" s="35">
        <v>45779</v>
      </c>
      <c r="K326" s="184">
        <v>45784</v>
      </c>
      <c r="L326" s="35"/>
      <c r="M326" s="44"/>
      <c r="N326" s="44" t="str">
        <f>IFERROR(K326 + VALUE(LEFT(L326, FIND(" ", L326) - 1)), "")</f>
        <v/>
      </c>
      <c r="O326" s="3">
        <f>IF(_xlfn.DAYS(K326,J326)&lt;0, "Aguardando OC", _xlfn.DAYS(K326,J326))</f>
        <v>5</v>
      </c>
      <c r="P326" s="193">
        <v>401110</v>
      </c>
      <c r="Q326" s="34"/>
      <c r="R326" s="193">
        <v>167274</v>
      </c>
      <c r="S326" s="34">
        <v>221</v>
      </c>
      <c r="T326" s="68" t="s">
        <v>1029</v>
      </c>
      <c r="U326" s="40">
        <v>45.95</v>
      </c>
      <c r="V326" s="34"/>
      <c r="W326" s="47" t="str">
        <f>IFERROR(VLOOKUP(V326, Fornecedores!A:C, 3, FALSE), "")</f>
        <v/>
      </c>
      <c r="X326" s="43" t="str">
        <f>IFERROR(VLOOKUP(V326, Fornecedores!A:E, 5, FALSE), "")</f>
        <v/>
      </c>
      <c r="Y326" s="43" t="str">
        <f>IFERROR(VLOOKUP(V326, Fornecedores!A:F, 6, FALSE), "")</f>
        <v/>
      </c>
      <c r="Z326" s="14" t="str">
        <f>IF(H326=0, "Pedido entregue!", "Pendente")</f>
        <v>Pedido entregue!</v>
      </c>
      <c r="AA326" s="59"/>
      <c r="AB326" s="58" t="str">
        <f>IF(Z326="Pedido Entregue!", IF(AA326=1, "Retirado do Almoxarifado", IF(AA326=2, "Material devolvido", "Aguardando retirada")), IF(Z326="Pendente", "Entrega pendente", ""))</f>
        <v>Aguardando retirada</v>
      </c>
      <c r="AC326" s="18">
        <v>1</v>
      </c>
      <c r="AD326" s="18">
        <f>AC326/SUMIF($P:$P,P326,$AC:$AC)</f>
        <v>1</v>
      </c>
      <c r="AE326" s="18">
        <f>IF(R326=0,0,AC326/SUMIF($R:$R,R326,$AC:$AC))</f>
        <v>0.33333333333333331</v>
      </c>
      <c r="AF326" s="18">
        <f>IF(R326=0,1,0)</f>
        <v>0</v>
      </c>
      <c r="AH326" t="str">
        <f>TEXT(J326,"MMMM")</f>
        <v>maio</v>
      </c>
    </row>
    <row r="327" spans="1:34" ht="12.75" hidden="1" customHeight="1" x14ac:dyDescent="0.25">
      <c r="A327" s="90" t="str">
        <f>IF(C327="Oficina Diversos","Oficina Geral",
IF(ISNUMBER(FIND("Estoque - Colhedoras",C327)),"Colhedoras",IF(ISNUMBER(FIND("Caldeiraria",C327)),"Caldeiraria",IF(ISNUMBER(FIND("Borracharia",C327)),"Borracharia",IF(ISNUMBER(FIND("Lubrificação",C327)),"Lubrificação",
IF(ISNUMBER(FIND("Estoque - Carregadeiras",C327)),"Carregadeiras",IF(ISNUMBER(FIND("Estoque - Veic. Leves",C327)),"Veic. Leves",
IF(ISNUMBER(FIND("Estoque - Caminhões",C327)),"Caminhões",IF(ISNUMBER(FIND("Estoque - Transbordos",C327)),"Transbordos",
IF(ISNUMBER(FIND("Estoque - Tratores",C327)),"Tratores",
IF(ISNUMBER(FIND("Estoque - Máquinas pesadas",C327)),"Máquinas pesadas",
IF(ISNUMBER(FIND("Estoque - Reboques",C327)),"Reboques",
IF(C327="Estoque","Estoque",
IF(AND(ISNUMBER(C327),C327&gt;1000,C327&lt;2000),"Caminhões",
IF(AND(ISNUMBER(C327),C327&gt;2000,C327&lt;3000),"Tratores",
IF(AND(ISNUMBER(C327),C327&gt;3000,C327&lt;4000),"Carregadeiras",
IF(AND(ISNUMBER(C327),C327&gt;4000,C327&lt;5000),"Máquinas pesadas",
IF(AND(ISNUMBER(C327),C327&gt;5000,C327&lt;6000),"Colhedoras",
IF(AND(ISNUMBER(C327),C327&gt;7000,C327&lt;8000),"Irrigação",
IF(AND(ISNUMBER(C327),C327&gt;8000,C327&lt;9000),"Reboques",IF(AND(ISNUMBER(C327),C327&gt;0,C327&lt;1000),"Veic. Leves","")))))))))))))))))))))</f>
        <v>Tratores</v>
      </c>
      <c r="B327" s="111"/>
      <c r="C327" s="126">
        <v>2024</v>
      </c>
      <c r="D327" s="2">
        <v>14890</v>
      </c>
      <c r="E327" s="3" t="s">
        <v>20218</v>
      </c>
      <c r="F327" s="101" t="str">
        <f>IF(ISBLANK(K327), "Apenas Solicitação", "Tem OC")</f>
        <v>Tem OC</v>
      </c>
      <c r="G327" s="2">
        <v>6</v>
      </c>
      <c r="H327" s="113">
        <f>G327-I327</f>
        <v>0</v>
      </c>
      <c r="I327" s="113">
        <v>6</v>
      </c>
      <c r="J327" s="4">
        <v>45812</v>
      </c>
      <c r="K327" s="180">
        <v>45819</v>
      </c>
      <c r="L327" s="3" t="s">
        <v>20166</v>
      </c>
      <c r="M327" s="104" t="str">
        <f ca="1">IF(OR(N327="", N327=0), "", IF(N327&gt;TODAY(), "No prazo", "Atrasado"))</f>
        <v>Atrasado</v>
      </c>
      <c r="N327" s="104">
        <f>IFERROR(K327 + VALUE(LEFT(L327, FIND(" ", L327) - 1)), "")</f>
        <v>45823</v>
      </c>
      <c r="O327" s="105">
        <f>IF(_xlfn.DAYS(K327,J327)&lt;0, "Aguardando OC", _xlfn.DAYS(K327,J327))</f>
        <v>7</v>
      </c>
      <c r="P327" s="14">
        <v>405814</v>
      </c>
      <c r="Q327" s="55"/>
      <c r="R327" s="14">
        <v>168951</v>
      </c>
      <c r="S327" s="2">
        <v>221</v>
      </c>
      <c r="T327" s="65" t="s">
        <v>1029</v>
      </c>
      <c r="U327" s="21">
        <v>1.38</v>
      </c>
      <c r="V327" s="2">
        <v>3465</v>
      </c>
      <c r="W327" s="117" t="str">
        <f>IFERROR(VLOOKUP(V327, Fornecedores!A:C, 3, FALSE), "")</f>
        <v>MAQNELSON AGRICOLA L</v>
      </c>
      <c r="X327" s="105" t="str">
        <f>IFERROR(VLOOKUP(V327, Fornecedores!A:E, 5, FALSE), "")</f>
        <v>Itumbiara</v>
      </c>
      <c r="Y327" s="105" t="str">
        <f>IFERROR(VLOOKUP(V327, Fornecedores!A:F, 6, FALSE), "")</f>
        <v>GO</v>
      </c>
      <c r="Z327" s="101" t="str">
        <f>IF(H327=0, "Pedido entregue!", "Pendente")</f>
        <v>Pedido entregue!</v>
      </c>
      <c r="AA327" s="119"/>
      <c r="AB327" s="132" t="str">
        <f>IF(Z327="Pedido Entregue!", IF(AA327=1, "Retirado do Almoxarifado", IF(AA327=2, "Material devolvido", "Aguardando retirada")), IF(Z327="Pendente", "Entrega pendente", ""))</f>
        <v>Aguardando retirada</v>
      </c>
      <c r="AC327" s="18">
        <v>1</v>
      </c>
      <c r="AD327" s="18">
        <f>AC327/SUMIF($P:$P,P327,$AC:$AC)</f>
        <v>1</v>
      </c>
      <c r="AE327" s="18">
        <f>IF(R327=0,0,AC327/SUMIF($R:$R,R327,$AC:$AC))</f>
        <v>4.1666666666666664E-2</v>
      </c>
      <c r="AF327" s="18">
        <f>IF(R327=0,1,0)</f>
        <v>0</v>
      </c>
      <c r="AH327" t="str">
        <f>TEXT(J327,"MMMM")</f>
        <v>junho</v>
      </c>
    </row>
    <row r="328" spans="1:34" ht="12.75" customHeight="1" x14ac:dyDescent="0.25">
      <c r="A328" s="90" t="str">
        <f>IF(C328="Oficina Diversos","Oficina Geral",
IF(ISNUMBER(FIND("Estoque - Colhedoras",C328)),"Colhedoras",IF(ISNUMBER(FIND("Caldeiraria",C328)),"Caldeiraria",IF(ISNUMBER(FIND("Borracharia",C328)),"Borracharia",IF(ISNUMBER(FIND("Lubrificação",C328)),"Lubrificação",
IF(ISNUMBER(FIND("Estoque - Carregadeiras",C328)),"Carregadeiras",IF(ISNUMBER(FIND("Estoque - Veic. Leves",C328)),"Veic. Leves",
IF(ISNUMBER(FIND("Estoque - Caminhões",C328)),"Caminhões",IF(ISNUMBER(FIND("Estoque - Transbordos",C328)),"Transbordos",
IF(ISNUMBER(FIND("Estoque - Tratores",C328)),"Tratores",
IF(ISNUMBER(FIND("Estoque - Máquinas pesadas",C328)),"Máquinas pesadas",
IF(ISNUMBER(FIND("Estoque - Reboques",C328)),"Reboques",
IF(C328="Estoque","Estoque",
IF(AND(ISNUMBER(C328),C328&gt;1000,C328&lt;2000),"Caminhões",
IF(AND(ISNUMBER(C328),C328&gt;2000,C328&lt;3000),"Tratores",
IF(AND(ISNUMBER(C328),C328&gt;3000,C328&lt;4000),"Carregadeiras",
IF(AND(ISNUMBER(C328),C328&gt;4000,C328&lt;5000),"Máquinas pesadas",
IF(AND(ISNUMBER(C328),C328&gt;5000,C328&lt;6000),"Colhedoras",
IF(AND(ISNUMBER(C328),C328&gt;7000,C328&lt;8000),"Irrigação",
IF(AND(ISNUMBER(C328),C328&gt;8000,C328&lt;9000),"Reboques",IF(AND(ISNUMBER(C328),C328&gt;0,C328&lt;1000),"Veic. Leves","")))))))))))))))))))))</f>
        <v>Tratores</v>
      </c>
      <c r="B328" s="39"/>
      <c r="C328" s="2">
        <v>2027</v>
      </c>
      <c r="D328" s="2">
        <v>14891</v>
      </c>
      <c r="E328" s="3" t="s">
        <v>1166</v>
      </c>
      <c r="F328" s="14" t="str">
        <f>IF(ISBLANK(K328), "Apenas Solicitação", "Tem OC")</f>
        <v>Apenas Solicitação</v>
      </c>
      <c r="G328" s="2">
        <v>2</v>
      </c>
      <c r="H328" s="2">
        <f>G328-I328</f>
        <v>2</v>
      </c>
      <c r="I328" s="2">
        <v>0</v>
      </c>
      <c r="J328" s="4">
        <v>45786</v>
      </c>
      <c r="K328" s="14"/>
      <c r="L328" s="3"/>
      <c r="M328" s="44" t="str">
        <f ca="1">IF(OR(N328="", N328=0), "", IF(N328&gt;TODAY(), "No prazo", "Atrasado"))</f>
        <v/>
      </c>
      <c r="N328" s="44" t="str">
        <f>IFERROR(K328 + VALUE(LEFT(L328, FIND(" ", L328) - 1)), "")</f>
        <v/>
      </c>
      <c r="O328" s="3" t="str">
        <f>IF(_xlfn.DAYS(K328,J328)&lt;0, "Aguardando OC", _xlfn.DAYS(K328,J328))</f>
        <v>Aguardando OC</v>
      </c>
      <c r="P328" s="14">
        <v>402099</v>
      </c>
      <c r="Q328" s="33"/>
      <c r="R328" s="14">
        <v>0</v>
      </c>
      <c r="S328" s="42">
        <v>221</v>
      </c>
      <c r="T328" s="67" t="s">
        <v>1029</v>
      </c>
      <c r="U328" s="45">
        <v>192.78</v>
      </c>
      <c r="V328" s="2"/>
      <c r="W328" s="47" t="str">
        <f>IFERROR(VLOOKUP(V328, Fornecedores!A:C, 3, FALSE), "")</f>
        <v/>
      </c>
      <c r="X328" s="43" t="str">
        <f>IFERROR(VLOOKUP(V328, Fornecedores!A:E, 5, FALSE), "")</f>
        <v/>
      </c>
      <c r="Y328" s="43" t="str">
        <f>IFERROR(VLOOKUP(V328, Fornecedores!A:F, 6, FALSE), "")</f>
        <v/>
      </c>
      <c r="Z328" s="14" t="str">
        <f>IF(H328=0, "Pedido entregue!", "Pendente")</f>
        <v>Pendente</v>
      </c>
      <c r="AA328" s="59"/>
      <c r="AB328" s="58" t="str">
        <f>IF(Z328="Pedido Entregue!", IF(AA328=1, "Retirado do Almoxarifado", IF(AA328=2, "Material devolvido", "Aguardando retirada")), IF(Z328="Pendente", "Entrega pendente", ""))</f>
        <v>Entrega pendente</v>
      </c>
      <c r="AC328" s="18">
        <v>1</v>
      </c>
      <c r="AD328" s="18">
        <f>AC328/SUMIF($P:$P,P328,$AC:$AC)</f>
        <v>1</v>
      </c>
      <c r="AE328" s="18">
        <f>IF(R328=0,0,AC328/SUMIF($R:$R,R328,$AC:$AC))</f>
        <v>0</v>
      </c>
      <c r="AF328" s="18">
        <f>IF(R328=0,1,0)</f>
        <v>1</v>
      </c>
      <c r="AH328" t="str">
        <f>TEXT(J328,"MMMM")</f>
        <v>maio</v>
      </c>
    </row>
    <row r="329" spans="1:34" ht="12.75" hidden="1" customHeight="1" x14ac:dyDescent="0.25">
      <c r="A329" s="90" t="str">
        <f>IF(C329="Oficina Diversos","Oficina Geral",
IF(ISNUMBER(FIND("Estoque - Colhedoras",C329)),"Colhedoras",IF(ISNUMBER(FIND("Caldeiraria",C329)),"Caldeiraria",IF(ISNUMBER(FIND("Borracharia",C329)),"Borracharia",IF(ISNUMBER(FIND("Lubrificação",C329)),"Lubrificação",
IF(ISNUMBER(FIND("Estoque - Carregadeiras",C329)),"Carregadeiras",IF(ISNUMBER(FIND("Estoque - Veic. Leves",C329)),"Veic. Leves",
IF(ISNUMBER(FIND("Estoque - Caminhões",C329)),"Caminhões",IF(ISNUMBER(FIND("Estoque - Transbordos",C329)),"Transbordos",
IF(ISNUMBER(FIND("Estoque - Tratores",C329)),"Tratores",
IF(ISNUMBER(FIND("Estoque - Máquinas pesadas",C329)),"Máquinas pesadas",
IF(ISNUMBER(FIND("Estoque - Reboques",C329)),"Reboques",
IF(C329="Estoque","Estoque",
IF(AND(ISNUMBER(C329),C329&gt;1000,C329&lt;2000),"Caminhões",
IF(AND(ISNUMBER(C329),C329&gt;2000,C329&lt;3000),"Tratores",
IF(AND(ISNUMBER(C329),C329&gt;3000,C329&lt;4000),"Carregadeiras",
IF(AND(ISNUMBER(C329),C329&gt;4000,C329&lt;5000),"Máquinas pesadas",
IF(AND(ISNUMBER(C329),C329&gt;5000,C329&lt;6000),"Colhedoras",
IF(AND(ISNUMBER(C329),C329&gt;7000,C329&lt;8000),"Irrigação",
IF(AND(ISNUMBER(C329),C329&gt;8000,C329&lt;9000),"Reboques",IF(AND(ISNUMBER(C329),C329&gt;0,C329&lt;1000),"Veic. Leves","")))))))))))))))))))))</f>
        <v>Tratores</v>
      </c>
      <c r="B329" s="111"/>
      <c r="C329" s="126">
        <v>2024</v>
      </c>
      <c r="D329" s="2">
        <v>14891</v>
      </c>
      <c r="E329" s="3" t="s">
        <v>1166</v>
      </c>
      <c r="F329" s="101" t="str">
        <f>IF(ISBLANK(K329), "Apenas Solicitação", "Tem OC")</f>
        <v>Tem OC</v>
      </c>
      <c r="G329" s="2">
        <v>2</v>
      </c>
      <c r="H329" s="113">
        <f>G329-I329</f>
        <v>0</v>
      </c>
      <c r="I329" s="113">
        <v>2</v>
      </c>
      <c r="J329" s="4">
        <v>45812</v>
      </c>
      <c r="K329" s="180">
        <v>45819</v>
      </c>
      <c r="L329" s="3" t="s">
        <v>20166</v>
      </c>
      <c r="M329" s="104" t="str">
        <f ca="1">IF(OR(N329="", N329=0), "", IF(N329&gt;TODAY(), "No prazo", "Atrasado"))</f>
        <v>Atrasado</v>
      </c>
      <c r="N329" s="104">
        <f>IFERROR(K329 + VALUE(LEFT(L329, FIND(" ", L329) - 1)), "")</f>
        <v>45823</v>
      </c>
      <c r="O329" s="105">
        <f>IF(_xlfn.DAYS(K329,J329)&lt;0, "Aguardando OC", _xlfn.DAYS(K329,J329))</f>
        <v>7</v>
      </c>
      <c r="P329" s="14">
        <v>405833</v>
      </c>
      <c r="Q329" s="55"/>
      <c r="R329" s="14">
        <v>168951</v>
      </c>
      <c r="S329" s="2">
        <v>221</v>
      </c>
      <c r="T329" s="65" t="s">
        <v>1029</v>
      </c>
      <c r="U329" s="21">
        <v>36.64</v>
      </c>
      <c r="V329" s="2">
        <v>3465</v>
      </c>
      <c r="W329" s="117" t="str">
        <f>IFERROR(VLOOKUP(V329, Fornecedores!A:C, 3, FALSE), "")</f>
        <v>MAQNELSON AGRICOLA L</v>
      </c>
      <c r="X329" s="105" t="str">
        <f>IFERROR(VLOOKUP(V329, Fornecedores!A:E, 5, FALSE), "")</f>
        <v>Itumbiara</v>
      </c>
      <c r="Y329" s="105" t="str">
        <f>IFERROR(VLOOKUP(V329, Fornecedores!A:F, 6, FALSE), "")</f>
        <v>GO</v>
      </c>
      <c r="Z329" s="101" t="str">
        <f>IF(H329=0, "Pedido entregue!", "Pendente")</f>
        <v>Pedido entregue!</v>
      </c>
      <c r="AA329" s="119"/>
      <c r="AB329" s="132" t="str">
        <f>IF(Z329="Pedido Entregue!", IF(AA329=1, "Retirado do Almoxarifado", IF(AA329=2, "Material devolvido", "Aguardando retirada")), IF(Z329="Pendente", "Entrega pendente", ""))</f>
        <v>Aguardando retirada</v>
      </c>
      <c r="AC329" s="18">
        <v>1</v>
      </c>
      <c r="AD329" s="18">
        <f>AC329/SUMIF($P:$P,P329,$AC:$AC)</f>
        <v>1</v>
      </c>
      <c r="AE329" s="18">
        <f>IF(R329=0,0,AC329/SUMIF($R:$R,R329,$AC:$AC))</f>
        <v>4.1666666666666664E-2</v>
      </c>
      <c r="AF329" s="18">
        <f>IF(R329=0,1,0)</f>
        <v>0</v>
      </c>
      <c r="AH329" t="str">
        <f>TEXT(J329,"MMMM")</f>
        <v>junho</v>
      </c>
    </row>
    <row r="330" spans="1:34" ht="12.75" customHeight="1" x14ac:dyDescent="0.25">
      <c r="A330" s="90" t="str">
        <f>IF(C330="Oficina Diversos","Oficina Geral",
IF(ISNUMBER(FIND("Estoque - Colhedoras",C330)),"Colhedoras",IF(ISNUMBER(FIND("Caldeiraria",C330)),"Caldeiraria",IF(ISNUMBER(FIND("Borracharia",C330)),"Borracharia",IF(ISNUMBER(FIND("Lubrificação",C330)),"Lubrificação",
IF(ISNUMBER(FIND("Estoque - Carregadeiras",C330)),"Carregadeiras",IF(ISNUMBER(FIND("Estoque - Veic. Leves",C330)),"Veic. Leves",
IF(ISNUMBER(FIND("Estoque - Caminhões",C330)),"Caminhões",IF(ISNUMBER(FIND("Estoque - Transbordos",C330)),"Transbordos",
IF(ISNUMBER(FIND("Estoque - Tratores",C330)),"Tratores",
IF(ISNUMBER(FIND("Estoque - Máquinas pesadas",C330)),"Máquinas pesadas",
IF(ISNUMBER(FIND("Estoque - Reboques",C330)),"Reboques",
IF(C330="Estoque","Estoque",
IF(AND(ISNUMBER(C330),C330&gt;1000,C330&lt;2000),"Caminhões",
IF(AND(ISNUMBER(C330),C330&gt;2000,C330&lt;3000),"Tratores",
IF(AND(ISNUMBER(C330),C330&gt;3000,C330&lt;4000),"Carregadeiras",
IF(AND(ISNUMBER(C330),C330&gt;4000,C330&lt;5000),"Máquinas pesadas",
IF(AND(ISNUMBER(C330),C330&gt;5000,C330&lt;6000),"Colhedoras",
IF(AND(ISNUMBER(C330),C330&gt;7000,C330&lt;8000),"Irrigação",
IF(AND(ISNUMBER(C330),C330&gt;8000,C330&lt;9000),"Reboques",IF(AND(ISNUMBER(C330),C330&gt;0,C330&lt;1000),"Veic. Leves","")))))))))))))))))))))</f>
        <v>Tratores</v>
      </c>
      <c r="B330" s="111"/>
      <c r="C330" s="140">
        <v>2027</v>
      </c>
      <c r="D330" s="139">
        <v>15236</v>
      </c>
      <c r="E330" s="141" t="s">
        <v>20522</v>
      </c>
      <c r="F330" s="101" t="str">
        <f>IF(ISBLANK(K330), "Apenas Solicitação", "Tem OC")</f>
        <v>Apenas Solicitação</v>
      </c>
      <c r="G330" s="139">
        <v>1</v>
      </c>
      <c r="H330" s="113">
        <f>G330-I330</f>
        <v>1</v>
      </c>
      <c r="I330" s="113"/>
      <c r="J330" s="142">
        <v>45821</v>
      </c>
      <c r="K330" s="199"/>
      <c r="L330" s="141"/>
      <c r="M330" s="104" t="str">
        <f ca="1">IF(OR(N330="", N330=0), "", IF(N330&gt;TODAY(), "No prazo", "Atrasado"))</f>
        <v/>
      </c>
      <c r="N330" s="104" t="str">
        <f>IFERROR(K330 + VALUE(LEFT(L330, FIND(" ", L330) - 1)), "")</f>
        <v/>
      </c>
      <c r="O330" s="105" t="str">
        <f>IF(_xlfn.DAYS(K330,J330)&lt;0, "Aguardando OC", _xlfn.DAYS(K330,J330))</f>
        <v>Aguardando OC</v>
      </c>
      <c r="P330" s="199">
        <v>407509</v>
      </c>
      <c r="Q330" s="55"/>
      <c r="R330" s="199">
        <v>0</v>
      </c>
      <c r="S330" s="139">
        <v>221</v>
      </c>
      <c r="T330" s="65" t="s">
        <v>1029</v>
      </c>
      <c r="U330" s="165">
        <v>369.13</v>
      </c>
      <c r="V330" s="139"/>
      <c r="W330" s="117" t="str">
        <f>IFERROR(VLOOKUP(V330, Fornecedores!A:C, 3, FALSE), "")</f>
        <v/>
      </c>
      <c r="X330" s="105" t="str">
        <f>IFERROR(VLOOKUP(V330, Fornecedores!A:E, 5, FALSE), "")</f>
        <v/>
      </c>
      <c r="Y330" s="105" t="str">
        <f>IFERROR(VLOOKUP(V330, Fornecedores!A:F, 6, FALSE), "")</f>
        <v/>
      </c>
      <c r="Z330" s="101" t="str">
        <f>IF(H330=0, "Pedido entregue!", "Pendente")</f>
        <v>Pendente</v>
      </c>
      <c r="AA330" s="119"/>
      <c r="AB330" s="132" t="str">
        <f>IF(Z330="Pedido Entregue!", IF(AA330=1, "Retirado do Almoxarifado", IF(AA330=2, "Material devolvido", "Aguardando retirada")), IF(Z330="Pendente", "Entrega pendente", ""))</f>
        <v>Entrega pendente</v>
      </c>
      <c r="AC330" s="18">
        <v>1</v>
      </c>
      <c r="AD330" s="18">
        <f>AC330/SUMIF($P:$P,P330,$AC:$AC)</f>
        <v>1</v>
      </c>
      <c r="AE330" s="18">
        <f>IF(R330=0,0,AC330/SUMIF($R:$R,R330,$AC:$AC))</f>
        <v>0</v>
      </c>
      <c r="AF330" s="18">
        <f>IF(R330=0,1,0)</f>
        <v>1</v>
      </c>
      <c r="AH330" t="str">
        <f>TEXT(J330,"MMMM")</f>
        <v>junho</v>
      </c>
    </row>
    <row r="331" spans="1:34" ht="12.75" hidden="1" customHeight="1" x14ac:dyDescent="0.25">
      <c r="A331" s="90" t="str">
        <f>IF(C331="Oficina Diversos","Oficina Geral",
IF(ISNUMBER(FIND("Estoque - Colhedoras",C331)),"Colhedoras",IF(ISNUMBER(FIND("Caldeiraria",C331)),"Caldeiraria",IF(ISNUMBER(FIND("Borracharia",C331)),"Borracharia",IF(ISNUMBER(FIND("Lubrificação",C331)),"Lubrificação",
IF(ISNUMBER(FIND("Estoque - Carregadeiras",C331)),"Carregadeiras",IF(ISNUMBER(FIND("Estoque - Veic. Leves",C331)),"Veic. Leves",
IF(ISNUMBER(FIND("Estoque - Caminhões",C331)),"Caminhões",IF(ISNUMBER(FIND("Estoque - Transbordos",C331)),"Transbordos",
IF(ISNUMBER(FIND("Estoque - Tratores",C331)),"Tratores",
IF(ISNUMBER(FIND("Estoque - Máquinas pesadas",C331)),"Máquinas pesadas",
IF(ISNUMBER(FIND("Estoque - Reboques",C331)),"Reboques",
IF(C331="Estoque","Estoque",
IF(AND(ISNUMBER(C331),C331&gt;1000,C331&lt;2000),"Caminhões",
IF(AND(ISNUMBER(C331),C331&gt;2000,C331&lt;3000),"Tratores",
IF(AND(ISNUMBER(C331),C331&gt;3000,C331&lt;4000),"Carregadeiras",
IF(AND(ISNUMBER(C331),C331&gt;4000,C331&lt;5000),"Máquinas pesadas",
IF(AND(ISNUMBER(C331),C331&gt;5000,C331&lt;6000),"Colhedoras",
IF(AND(ISNUMBER(C331),C331&gt;7000,C331&lt;8000),"Irrigação",
IF(AND(ISNUMBER(C331),C331&gt;8000,C331&lt;9000),"Reboques",IF(AND(ISNUMBER(C331),C331&gt;0,C331&lt;1000),"Veic. Leves","")))))))))))))))))))))</f>
        <v>Caminhões</v>
      </c>
      <c r="B331" s="80"/>
      <c r="C331" s="42">
        <v>1008</v>
      </c>
      <c r="D331" s="42">
        <v>15308</v>
      </c>
      <c r="E331" s="43" t="s">
        <v>1167</v>
      </c>
      <c r="F331" s="14" t="str">
        <f>IF(ISBLANK(K331), "Apenas Solicitação", "Tem OC")</f>
        <v>Tem OC</v>
      </c>
      <c r="G331" s="42">
        <v>4</v>
      </c>
      <c r="H331" s="2">
        <f>G331-I331</f>
        <v>0</v>
      </c>
      <c r="I331" s="2">
        <v>4</v>
      </c>
      <c r="J331" s="44">
        <v>45786</v>
      </c>
      <c r="K331" s="185">
        <v>45792</v>
      </c>
      <c r="L331" s="3"/>
      <c r="M331" s="44"/>
      <c r="N331" s="44" t="str">
        <f>IFERROR(K331 + VALUE(LEFT(L331, FIND(" ", L331) - 1)), "")</f>
        <v/>
      </c>
      <c r="O331" s="3">
        <f>IF(_xlfn.DAYS(K331,J331)&lt;0, "Aguardando OC", _xlfn.DAYS(K331,J331))</f>
        <v>6</v>
      </c>
      <c r="P331" s="191">
        <v>402048</v>
      </c>
      <c r="Q331" s="33"/>
      <c r="R331" s="191">
        <v>167743</v>
      </c>
      <c r="S331" s="49"/>
      <c r="T331" s="153"/>
      <c r="U331" s="45">
        <v>640</v>
      </c>
      <c r="V331" s="42">
        <v>6880</v>
      </c>
      <c r="W331" s="47" t="str">
        <f>IFERROR(VLOOKUP(V331, Fornecedores!A:C, 3, FALSE), "")</f>
        <v>AUTO NORTE</v>
      </c>
      <c r="X331" s="43" t="str">
        <f>IFERROR(VLOOKUP(V331, Fornecedores!A:E, 5, FALSE), "")</f>
        <v>Bayeux</v>
      </c>
      <c r="Y331" s="43" t="str">
        <f>IFERROR(VLOOKUP(V331, Fornecedores!A:F, 6, FALSE), "")</f>
        <v>PB</v>
      </c>
      <c r="Z331" s="14" t="str">
        <f>IF(H331=0, "Pedido entregue!", "Pendente")</f>
        <v>Pedido entregue!</v>
      </c>
      <c r="AA331" s="59">
        <v>1</v>
      </c>
      <c r="AB331" s="58" t="str">
        <f>IF(Z331="Pedido Entregue!", IF(AA331=1, "Retirado do Almoxarifado", IF(AA331=2, "Material devolvido", "Aguardando retirada")), IF(Z331="Pendente", "Entrega pendente", ""))</f>
        <v>Retirado do Almoxarifado</v>
      </c>
      <c r="AC331" s="18">
        <v>1</v>
      </c>
      <c r="AD331" s="18">
        <f>AC331/SUMIF($P:$P,P331,$AC:$AC)</f>
        <v>1</v>
      </c>
      <c r="AE331" s="18">
        <f>IF(R331=0,0,AC331/SUMIF($R:$R,R331,$AC:$AC))</f>
        <v>0.33333333333333331</v>
      </c>
      <c r="AF331" s="18">
        <f>IF(R331=0,1,0)</f>
        <v>0</v>
      </c>
      <c r="AG331" s="18">
        <f>IF(R331=0,#REF!-J331,0)</f>
        <v>0</v>
      </c>
      <c r="AH331" t="str">
        <f>TEXT(J331,"MMMM")</f>
        <v>maio</v>
      </c>
    </row>
    <row r="332" spans="1:34" ht="12.75" hidden="1" customHeight="1" x14ac:dyDescent="0.25">
      <c r="A332" s="90" t="str">
        <f>IF(C332="Oficina Diversos","Oficina Geral",
IF(ISNUMBER(FIND("Estoque - Colhedoras",C332)),"Colhedoras",IF(ISNUMBER(FIND("Caldeiraria",C332)),"Caldeiraria",IF(ISNUMBER(FIND("Borracharia",C332)),"Borracharia",IF(ISNUMBER(FIND("Lubrificação",C332)),"Lubrificação",
IF(ISNUMBER(FIND("Estoque - Carregadeiras",C332)),"Carregadeiras",IF(ISNUMBER(FIND("Estoque - Veic. Leves",C332)),"Veic. Leves",
IF(ISNUMBER(FIND("Estoque - Caminhões",C332)),"Caminhões",IF(ISNUMBER(FIND("Estoque - Transbordos",C332)),"Transbordos",
IF(ISNUMBER(FIND("Estoque - Tratores",C332)),"Tratores",
IF(ISNUMBER(FIND("Estoque - Máquinas pesadas",C332)),"Máquinas pesadas",
IF(ISNUMBER(FIND("Estoque - Reboques",C332)),"Reboques",
IF(C332="Estoque","Estoque",
IF(AND(ISNUMBER(C332),C332&gt;1000,C332&lt;2000),"Caminhões",
IF(AND(ISNUMBER(C332),C332&gt;2000,C332&lt;3000),"Tratores",
IF(AND(ISNUMBER(C332),C332&gt;3000,C332&lt;4000),"Carregadeiras",
IF(AND(ISNUMBER(C332),C332&gt;4000,C332&lt;5000),"Máquinas pesadas",
IF(AND(ISNUMBER(C332),C332&gt;5000,C332&lt;6000),"Colhedoras",
IF(AND(ISNUMBER(C332),C332&gt;7000,C332&lt;8000),"Irrigação",
IF(AND(ISNUMBER(C332),C332&gt;8000,C332&lt;9000),"Reboques",IF(AND(ISNUMBER(C332),C332&gt;0,C332&lt;1000),"Veic. Leves","")))))))))))))))))))))</f>
        <v>Carregadeiras</v>
      </c>
      <c r="B332" s="87"/>
      <c r="C332" s="76">
        <v>3001</v>
      </c>
      <c r="D332" s="2">
        <v>15311</v>
      </c>
      <c r="E332" s="10" t="s">
        <v>381</v>
      </c>
      <c r="F332" s="14" t="str">
        <f>IF(ISBLANK(K332), "Apenas Solicitação", "Tem OC")</f>
        <v>Tem OC</v>
      </c>
      <c r="G332" s="2">
        <v>3</v>
      </c>
      <c r="H332" s="2">
        <f>G332-I332</f>
        <v>0</v>
      </c>
      <c r="I332" s="2">
        <v>3</v>
      </c>
      <c r="J332" s="4">
        <v>45730</v>
      </c>
      <c r="K332" s="180">
        <v>45759</v>
      </c>
      <c r="L332" s="4"/>
      <c r="M332" s="44"/>
      <c r="N332" s="44" t="str">
        <f>IFERROR(K332 + VALUE(LEFT(L332, FIND(" ", L332) - 1)), "")</f>
        <v/>
      </c>
      <c r="O332" s="3">
        <f>IF(_xlfn.DAYS(K332,J332)&lt;0, "Aguardando OC", _xlfn.DAYS(K332,J332))</f>
        <v>29</v>
      </c>
      <c r="P332" s="14">
        <v>396058</v>
      </c>
      <c r="Q332" s="2">
        <v>1136683</v>
      </c>
      <c r="R332" s="14">
        <v>0</v>
      </c>
      <c r="S332" s="2">
        <v>113</v>
      </c>
      <c r="T332" s="65" t="s">
        <v>178</v>
      </c>
      <c r="U332" s="21">
        <v>180</v>
      </c>
      <c r="V332" s="2"/>
      <c r="W332" s="47" t="str">
        <f>IFERROR(VLOOKUP(V332, Fornecedores!A:C, 3, FALSE), "")</f>
        <v/>
      </c>
      <c r="X332" s="43" t="str">
        <f>IFERROR(VLOOKUP(V332, Fornecedores!A:E, 5, FALSE), "")</f>
        <v/>
      </c>
      <c r="Y332" s="43" t="str">
        <f>IFERROR(VLOOKUP(V332, Fornecedores!A:F, 6, FALSE), "")</f>
        <v/>
      </c>
      <c r="Z332" s="14" t="str">
        <f>IF(H332=0, "Pedido entregue!", "Pendente")</f>
        <v>Pedido entregue!</v>
      </c>
      <c r="AA332" s="59">
        <v>1</v>
      </c>
      <c r="AB332" s="58" t="str">
        <f>IF(Z332="Pedido Entregue!", IF(AA332=1, "Retirado do Almoxarifado", IF(AA332=2, "Material devolvido", "Aguardando retirada")), IF(Z332="Pendente", "Entrega pendente", ""))</f>
        <v>Retirado do Almoxarifado</v>
      </c>
      <c r="AC332" s="18">
        <v>1</v>
      </c>
      <c r="AD332" s="18">
        <f>AC332/SUMIF($P:$P,P332,$AC:$AC)</f>
        <v>1</v>
      </c>
      <c r="AE332" s="18">
        <f>IF(R332=0,0,AC332/SUMIF($R:$R,R332,$AC:$AC))</f>
        <v>0</v>
      </c>
      <c r="AF332" s="18">
        <f>IF(R332=0,1,0)</f>
        <v>1</v>
      </c>
      <c r="AG332" s="18" t="e">
        <f>IF(R332=0,#REF!-J332,0)</f>
        <v>#REF!</v>
      </c>
      <c r="AH332" t="str">
        <f>TEXT(J332,"MMMM")</f>
        <v>março</v>
      </c>
    </row>
    <row r="333" spans="1:34" ht="12.75" hidden="1" customHeight="1" x14ac:dyDescent="0.25">
      <c r="A333" s="90" t="str">
        <f>IF(C333="Oficina Diversos","Oficina Geral",
IF(ISNUMBER(FIND("Estoque - Colhedoras",C333)),"Colhedoras",IF(ISNUMBER(FIND("Caldeiraria",C333)),"Caldeiraria",IF(ISNUMBER(FIND("Borracharia",C333)),"Borracharia",IF(ISNUMBER(FIND("Lubrificação",C333)),"Lubrificação",
IF(ISNUMBER(FIND("Estoque - Carregadeiras",C333)),"Carregadeiras",IF(ISNUMBER(FIND("Estoque - Veic. Leves",C333)),"Veic. Leves",
IF(ISNUMBER(FIND("Estoque - Caminhões",C333)),"Caminhões",IF(ISNUMBER(FIND("Estoque - Transbordos",C333)),"Transbordos",
IF(ISNUMBER(FIND("Estoque - Tratores",C333)),"Tratores",
IF(ISNUMBER(FIND("Estoque - Máquinas pesadas",C333)),"Máquinas pesadas",
IF(ISNUMBER(FIND("Estoque - Reboques",C333)),"Reboques",
IF(C333="Estoque","Estoque",
IF(AND(ISNUMBER(C333),C333&gt;1000,C333&lt;2000),"Caminhões",
IF(AND(ISNUMBER(C333),C333&gt;2000,C333&lt;3000),"Tratores",
IF(AND(ISNUMBER(C333),C333&gt;3000,C333&lt;4000),"Carregadeiras",
IF(AND(ISNUMBER(C333),C333&gt;4000,C333&lt;5000),"Máquinas pesadas",
IF(AND(ISNUMBER(C333),C333&gt;5000,C333&lt;6000),"Colhedoras",
IF(AND(ISNUMBER(C333),C333&gt;7000,C333&lt;8000),"Irrigação",
IF(AND(ISNUMBER(C333),C333&gt;8000,C333&lt;9000),"Reboques",IF(AND(ISNUMBER(C333),C333&gt;0,C333&lt;1000),"Veic. Leves","")))))))))))))))))))))</f>
        <v>Carregadeiras</v>
      </c>
      <c r="B333" s="85"/>
      <c r="C333" s="2">
        <v>3009</v>
      </c>
      <c r="D333" s="2">
        <v>15311</v>
      </c>
      <c r="E333" s="10" t="s">
        <v>381</v>
      </c>
      <c r="F333" s="14" t="str">
        <f>IF(ISBLANK(K333), "Apenas Solicitação", "Tem OC")</f>
        <v>Tem OC</v>
      </c>
      <c r="G333" s="2">
        <v>3</v>
      </c>
      <c r="H333" s="2">
        <f>G333-I333</f>
        <v>0</v>
      </c>
      <c r="I333" s="2">
        <v>3</v>
      </c>
      <c r="J333" s="4">
        <v>45730</v>
      </c>
      <c r="K333" s="180">
        <v>45759</v>
      </c>
      <c r="L333" s="4"/>
      <c r="M333" s="44"/>
      <c r="N333" s="44" t="str">
        <f>IFERROR(K333 + VALUE(LEFT(L333, FIND(" ", L333) - 1)), "")</f>
        <v/>
      </c>
      <c r="O333" s="3">
        <f>IF(_xlfn.DAYS(K333,J333)&lt;0, "Aguardando OC", _xlfn.DAYS(K333,J333))</f>
        <v>29</v>
      </c>
      <c r="P333" s="14">
        <v>396059</v>
      </c>
      <c r="Q333" s="2">
        <v>1136684</v>
      </c>
      <c r="R333" s="14">
        <v>0</v>
      </c>
      <c r="S333" s="2">
        <v>701</v>
      </c>
      <c r="T333" s="65" t="s">
        <v>150</v>
      </c>
      <c r="U333" s="21">
        <v>180</v>
      </c>
      <c r="V333" s="2"/>
      <c r="W333" s="47" t="str">
        <f>IFERROR(VLOOKUP(V333, Fornecedores!A:C, 3, FALSE), "")</f>
        <v/>
      </c>
      <c r="X333" s="43" t="str">
        <f>IFERROR(VLOOKUP(V333, Fornecedores!A:E, 5, FALSE), "")</f>
        <v/>
      </c>
      <c r="Y333" s="43" t="str">
        <f>IFERROR(VLOOKUP(V333, Fornecedores!A:F, 6, FALSE), "")</f>
        <v/>
      </c>
      <c r="Z333" s="14" t="str">
        <f>IF(H333=0, "Pedido entregue!", "Pendente")</f>
        <v>Pedido entregue!</v>
      </c>
      <c r="AA333" s="59">
        <v>1</v>
      </c>
      <c r="AB333" s="58" t="str">
        <f>IF(Z333="Pedido Entregue!", IF(AA333=1, "Retirado do Almoxarifado", IF(AA333=2, "Material devolvido", "Aguardando retirada")), IF(Z333="Pendente", "Entrega pendente", ""))</f>
        <v>Retirado do Almoxarifado</v>
      </c>
      <c r="AC333" s="18">
        <v>1</v>
      </c>
      <c r="AD333" s="18">
        <f>AC333/SUMIF($P:$P,P333,$AC:$AC)</f>
        <v>1</v>
      </c>
      <c r="AE333" s="18">
        <f>IF(R333=0,0,AC333/SUMIF($R:$R,R333,$AC:$AC))</f>
        <v>0</v>
      </c>
      <c r="AF333" s="18">
        <f>IF(R333=0,1,0)</f>
        <v>1</v>
      </c>
      <c r="AG333" s="18" t="e">
        <f>IF(R333=0,#REF!-J333,0)</f>
        <v>#REF!</v>
      </c>
      <c r="AH333" t="str">
        <f>TEXT(J333,"MMMM")</f>
        <v>março</v>
      </c>
    </row>
    <row r="334" spans="1:34" ht="12.75" customHeight="1" x14ac:dyDescent="0.25">
      <c r="A334" s="90" t="str">
        <f>IF(C334="Oficina Diversos","Oficina Geral",
IF(ISNUMBER(FIND("Estoque - Colhedoras",C334)),"Colhedoras",IF(ISNUMBER(FIND("Caldeiraria",C334)),"Caldeiraria",IF(ISNUMBER(FIND("Borracharia",C334)),"Borracharia",IF(ISNUMBER(FIND("Lubrificação",C334)),"Lubrificação",
IF(ISNUMBER(FIND("Estoque - Carregadeiras",C334)),"Carregadeiras",IF(ISNUMBER(FIND("Estoque - Veic. Leves",C334)),"Veic. Leves",
IF(ISNUMBER(FIND("Estoque - Caminhões",C334)),"Caminhões",IF(ISNUMBER(FIND("Estoque - Transbordos",C334)),"Transbordos",
IF(ISNUMBER(FIND("Estoque - Tratores",C334)),"Tratores",
IF(ISNUMBER(FIND("Estoque - Máquinas pesadas",C334)),"Máquinas pesadas",
IF(ISNUMBER(FIND("Estoque - Reboques",C334)),"Reboques",
IF(C334="Estoque","Estoque",
IF(AND(ISNUMBER(C334),C334&gt;1000,C334&lt;2000),"Caminhões",
IF(AND(ISNUMBER(C334),C334&gt;2000,C334&lt;3000),"Tratores",
IF(AND(ISNUMBER(C334),C334&gt;3000,C334&lt;4000),"Carregadeiras",
IF(AND(ISNUMBER(C334),C334&gt;4000,C334&lt;5000),"Máquinas pesadas",
IF(AND(ISNUMBER(C334),C334&gt;5000,C334&lt;6000),"Colhedoras",
IF(AND(ISNUMBER(C334),C334&gt;7000,C334&lt;8000),"Irrigação",
IF(AND(ISNUMBER(C334),C334&gt;8000,C334&lt;9000),"Reboques",IF(AND(ISNUMBER(C334),C334&gt;0,C334&lt;1000),"Veic. Leves","")))))))))))))))))))))</f>
        <v>Tratores</v>
      </c>
      <c r="B334" s="87"/>
      <c r="C334" s="76">
        <v>2027</v>
      </c>
      <c r="D334" s="2">
        <v>15370</v>
      </c>
      <c r="E334" s="3" t="s">
        <v>1168</v>
      </c>
      <c r="F334" s="14" t="str">
        <f>IF(ISBLANK(K334), "Apenas Solicitação", "Tem OC")</f>
        <v>Apenas Solicitação</v>
      </c>
      <c r="G334" s="2">
        <v>1</v>
      </c>
      <c r="H334" s="2">
        <f>G334-I334</f>
        <v>1</v>
      </c>
      <c r="I334" s="2">
        <v>0</v>
      </c>
      <c r="J334" s="4">
        <v>45786</v>
      </c>
      <c r="K334" s="14"/>
      <c r="L334" s="3"/>
      <c r="M334" s="44" t="str">
        <f ca="1">IF(OR(N334="", N334=0), "", IF(N334&gt;TODAY(), "No prazo", "Atrasado"))</f>
        <v/>
      </c>
      <c r="N334" s="44" t="str">
        <f>IFERROR(K334 + VALUE(LEFT(L334, FIND(" ", L334) - 1)), "")</f>
        <v/>
      </c>
      <c r="O334" s="3" t="str">
        <f>IF(_xlfn.DAYS(K334,J334)&lt;0, "Aguardando OC", _xlfn.DAYS(K334,J334))</f>
        <v>Aguardando OC</v>
      </c>
      <c r="P334" s="14">
        <v>402103</v>
      </c>
      <c r="Q334" s="55"/>
      <c r="R334" s="14">
        <v>0</v>
      </c>
      <c r="S334" s="2">
        <v>221</v>
      </c>
      <c r="T334" s="65" t="s">
        <v>1029</v>
      </c>
      <c r="U334" s="21">
        <v>305.38</v>
      </c>
      <c r="V334" s="2"/>
      <c r="W334" s="47" t="str">
        <f>IFERROR(VLOOKUP(V334, Fornecedores!A:C, 3, FALSE), "")</f>
        <v/>
      </c>
      <c r="X334" s="43" t="str">
        <f>IFERROR(VLOOKUP(V334, Fornecedores!A:E, 5, FALSE), "")</f>
        <v/>
      </c>
      <c r="Y334" s="43" t="str">
        <f>IFERROR(VLOOKUP(V334, Fornecedores!A:F, 6, FALSE), "")</f>
        <v/>
      </c>
      <c r="Z334" s="14" t="str">
        <f>IF(H334=0, "Pedido entregue!", "Pendente")</f>
        <v>Pendente</v>
      </c>
      <c r="AA334" s="59"/>
      <c r="AB334" s="58" t="str">
        <f>IF(Z334="Pedido Entregue!", IF(AA334=1, "Retirado do Almoxarifado", IF(AA334=2, "Material devolvido", "Aguardando retirada")), IF(Z334="Pendente", "Entrega pendente", ""))</f>
        <v>Entrega pendente</v>
      </c>
      <c r="AC334" s="18">
        <v>1</v>
      </c>
      <c r="AD334" s="18">
        <f>AC334/SUMIF($P:$P,P334,$AC:$AC)</f>
        <v>1</v>
      </c>
      <c r="AE334" s="18">
        <f>IF(R334=0,0,AC334/SUMIF($R:$R,R334,$AC:$AC))</f>
        <v>0</v>
      </c>
      <c r="AF334" s="18">
        <f>IF(R334=0,1,0)</f>
        <v>1</v>
      </c>
      <c r="AH334" t="str">
        <f>TEXT(J334,"MMMM")</f>
        <v>maio</v>
      </c>
    </row>
    <row r="335" spans="1:34" ht="12.75" customHeight="1" x14ac:dyDescent="0.25">
      <c r="A335" s="90" t="str">
        <f>IF(C335="Oficina Diversos","Oficina Geral",
IF(ISNUMBER(FIND("Estoque - Colhedoras",C335)),"Colhedoras",IF(ISNUMBER(FIND("Caldeiraria",C335)),"Caldeiraria",IF(ISNUMBER(FIND("Borracharia",C335)),"Borracharia",IF(ISNUMBER(FIND("Lubrificação",C335)),"Lubrificação",
IF(ISNUMBER(FIND("Estoque - Carregadeiras",C335)),"Carregadeiras",IF(ISNUMBER(FIND("Estoque - Veic. Leves",C335)),"Veic. Leves",
IF(ISNUMBER(FIND("Estoque - Caminhões",C335)),"Caminhões",IF(ISNUMBER(FIND("Estoque - Transbordos",C335)),"Transbordos",
IF(ISNUMBER(FIND("Estoque - Tratores",C335)),"Tratores",
IF(ISNUMBER(FIND("Estoque - Máquinas pesadas",C335)),"Máquinas pesadas",
IF(ISNUMBER(FIND("Estoque - Reboques",C335)),"Reboques",
IF(C335="Estoque","Estoque",
IF(AND(ISNUMBER(C335),C335&gt;1000,C335&lt;2000),"Caminhões",
IF(AND(ISNUMBER(C335),C335&gt;2000,C335&lt;3000),"Tratores",
IF(AND(ISNUMBER(C335),C335&gt;3000,C335&lt;4000),"Carregadeiras",
IF(AND(ISNUMBER(C335),C335&gt;4000,C335&lt;5000),"Máquinas pesadas",
IF(AND(ISNUMBER(C335),C335&gt;5000,C335&lt;6000),"Colhedoras",
IF(AND(ISNUMBER(C335),C335&gt;7000,C335&lt;8000),"Irrigação",
IF(AND(ISNUMBER(C335),C335&gt;8000,C335&lt;9000),"Reboques",IF(AND(ISNUMBER(C335),C335&gt;0,C335&lt;1000),"Veic. Leves","")))))))))))))))))))))</f>
        <v>Tratores</v>
      </c>
      <c r="B335" s="84"/>
      <c r="C335" s="2">
        <v>2027</v>
      </c>
      <c r="D335" s="2">
        <v>15371</v>
      </c>
      <c r="E335" s="3" t="s">
        <v>1169</v>
      </c>
      <c r="F335" s="14" t="str">
        <f>IF(ISBLANK(K335), "Apenas Solicitação", "Tem OC")</f>
        <v>Apenas Solicitação</v>
      </c>
      <c r="G335" s="2">
        <v>1</v>
      </c>
      <c r="H335" s="2">
        <f>G335-I335</f>
        <v>1</v>
      </c>
      <c r="I335" s="2">
        <v>0</v>
      </c>
      <c r="J335" s="4">
        <v>45786</v>
      </c>
      <c r="K335" s="14"/>
      <c r="L335" s="3"/>
      <c r="M335" s="44" t="str">
        <f ca="1">IF(OR(N335="", N335=0), "", IF(N335&gt;TODAY(), "No prazo", "Atrasado"))</f>
        <v/>
      </c>
      <c r="N335" s="44" t="str">
        <f>IFERROR(K335 + VALUE(LEFT(L335, FIND(" ", L335) - 1)), "")</f>
        <v/>
      </c>
      <c r="O335" s="3" t="str">
        <f>IF(_xlfn.DAYS(K335,J335)&lt;0, "Aguardando OC", _xlfn.DAYS(K335,J335))</f>
        <v>Aguardando OC</v>
      </c>
      <c r="P335" s="14">
        <v>402116</v>
      </c>
      <c r="Q335" s="55"/>
      <c r="R335" s="14">
        <v>0</v>
      </c>
      <c r="S335" s="2">
        <v>221</v>
      </c>
      <c r="T335" s="65" t="s">
        <v>1029</v>
      </c>
      <c r="U335" s="21">
        <v>108.74</v>
      </c>
      <c r="V335" s="2"/>
      <c r="W335" s="47" t="str">
        <f>IFERROR(VLOOKUP(V335, Fornecedores!A:C, 3, FALSE), "")</f>
        <v/>
      </c>
      <c r="X335" s="43" t="str">
        <f>IFERROR(VLOOKUP(V335, Fornecedores!A:E, 5, FALSE), "")</f>
        <v/>
      </c>
      <c r="Y335" s="43" t="str">
        <f>IFERROR(VLOOKUP(V335, Fornecedores!A:F, 6, FALSE), "")</f>
        <v/>
      </c>
      <c r="Z335" s="14" t="str">
        <f>IF(H335=0, "Pedido entregue!", "Pendente")</f>
        <v>Pendente</v>
      </c>
      <c r="AA335" s="59"/>
      <c r="AB335" s="58" t="str">
        <f>IF(Z335="Pedido Entregue!", IF(AA335=1, "Retirado do Almoxarifado", IF(AA335=2, "Material devolvido", "Aguardando retirada")), IF(Z335="Pendente", "Entrega pendente", ""))</f>
        <v>Entrega pendente</v>
      </c>
      <c r="AC335" s="18">
        <v>1</v>
      </c>
      <c r="AD335" s="18">
        <f>AC335/SUMIF($P:$P,P335,$AC:$AC)</f>
        <v>1</v>
      </c>
      <c r="AE335" s="18">
        <f>IF(R335=0,0,AC335/SUMIF($R:$R,R335,$AC:$AC))</f>
        <v>0</v>
      </c>
      <c r="AF335" s="18">
        <f>IF(R335=0,1,0)</f>
        <v>1</v>
      </c>
      <c r="AH335" t="str">
        <f>TEXT(J335,"MMMM")</f>
        <v>maio</v>
      </c>
    </row>
    <row r="336" spans="1:34" ht="12.75" customHeight="1" x14ac:dyDescent="0.25">
      <c r="A336" s="90" t="str">
        <f>IF(C336="Oficina Diversos","Oficina Geral",
IF(ISNUMBER(FIND("Estoque - Colhedoras",C336)),"Colhedoras",IF(ISNUMBER(FIND("Caldeiraria",C336)),"Caldeiraria",IF(ISNUMBER(FIND("Borracharia",C336)),"Borracharia",IF(ISNUMBER(FIND("Lubrificação",C336)),"Lubrificação",
IF(ISNUMBER(FIND("Estoque - Carregadeiras",C336)),"Carregadeiras",IF(ISNUMBER(FIND("Estoque - Veic. Leves",C336)),"Veic. Leves",
IF(ISNUMBER(FIND("Estoque - Caminhões",C336)),"Caminhões",IF(ISNUMBER(FIND("Estoque - Transbordos",C336)),"Transbordos",
IF(ISNUMBER(FIND("Estoque - Tratores",C336)),"Tratores",
IF(ISNUMBER(FIND("Estoque - Máquinas pesadas",C336)),"Máquinas pesadas",
IF(ISNUMBER(FIND("Estoque - Reboques",C336)),"Reboques",
IF(C336="Estoque","Estoque",
IF(AND(ISNUMBER(C336),C336&gt;1000,C336&lt;2000),"Caminhões",
IF(AND(ISNUMBER(C336),C336&gt;2000,C336&lt;3000),"Tratores",
IF(AND(ISNUMBER(C336),C336&gt;3000,C336&lt;4000),"Carregadeiras",
IF(AND(ISNUMBER(C336),C336&gt;4000,C336&lt;5000),"Máquinas pesadas",
IF(AND(ISNUMBER(C336),C336&gt;5000,C336&lt;6000),"Colhedoras",
IF(AND(ISNUMBER(C336),C336&gt;7000,C336&lt;8000),"Irrigação",
IF(AND(ISNUMBER(C336),C336&gt;8000,C336&lt;9000),"Reboques",IF(AND(ISNUMBER(C336),C336&gt;0,C336&lt;1000),"Veic. Leves","")))))))))))))))))))))</f>
        <v>Tratores</v>
      </c>
      <c r="B336" s="80"/>
      <c r="C336" s="2">
        <v>2027</v>
      </c>
      <c r="D336" s="2">
        <v>15372</v>
      </c>
      <c r="E336" s="3" t="s">
        <v>1170</v>
      </c>
      <c r="F336" s="14" t="str">
        <f>IF(ISBLANK(K336), "Apenas Solicitação", "Tem OC")</f>
        <v>Apenas Solicitação</v>
      </c>
      <c r="G336" s="2">
        <v>1</v>
      </c>
      <c r="H336" s="2">
        <f>G336-I336</f>
        <v>1</v>
      </c>
      <c r="I336" s="2">
        <v>0</v>
      </c>
      <c r="J336" s="4">
        <v>45786</v>
      </c>
      <c r="K336" s="14"/>
      <c r="L336" s="3"/>
      <c r="M336" s="44" t="str">
        <f ca="1">IF(OR(N336="", N336=0), "", IF(N336&gt;TODAY(), "No prazo", "Atrasado"))</f>
        <v/>
      </c>
      <c r="N336" s="44" t="str">
        <f>IFERROR(K336 + VALUE(LEFT(L336, FIND(" ", L336) - 1)), "")</f>
        <v/>
      </c>
      <c r="O336" s="3" t="str">
        <f>IF(_xlfn.DAYS(K336,J336)&lt;0, "Aguardando OC", _xlfn.DAYS(K336,J336))</f>
        <v>Aguardando OC</v>
      </c>
      <c r="P336" s="14">
        <v>402115</v>
      </c>
      <c r="Q336" s="55"/>
      <c r="R336" s="14">
        <v>0</v>
      </c>
      <c r="S336" s="2">
        <v>221</v>
      </c>
      <c r="T336" s="65" t="s">
        <v>1029</v>
      </c>
      <c r="U336" s="21">
        <v>22.38</v>
      </c>
      <c r="V336" s="2"/>
      <c r="W336" s="47" t="str">
        <f>IFERROR(VLOOKUP(V336, Fornecedores!A:C, 3, FALSE), "")</f>
        <v/>
      </c>
      <c r="X336" s="43" t="str">
        <f>IFERROR(VLOOKUP(V336, Fornecedores!A:E, 5, FALSE), "")</f>
        <v/>
      </c>
      <c r="Y336" s="43" t="str">
        <f>IFERROR(VLOOKUP(V336, Fornecedores!A:F, 6, FALSE), "")</f>
        <v/>
      </c>
      <c r="Z336" s="14" t="str">
        <f>IF(H336=0, "Pedido entregue!", "Pendente")</f>
        <v>Pendente</v>
      </c>
      <c r="AA336" s="59"/>
      <c r="AB336" s="58" t="str">
        <f>IF(Z336="Pedido Entregue!", IF(AA336=1, "Retirado do Almoxarifado", IF(AA336=2, "Material devolvido", "Aguardando retirada")), IF(Z336="Pendente", "Entrega pendente", ""))</f>
        <v>Entrega pendente</v>
      </c>
      <c r="AC336" s="18">
        <v>1</v>
      </c>
      <c r="AD336" s="18">
        <f>AC336/SUMIF($P:$P,P336,$AC:$AC)</f>
        <v>1</v>
      </c>
      <c r="AE336" s="18">
        <f>IF(R336=0,0,AC336/SUMIF($R:$R,R336,$AC:$AC))</f>
        <v>0</v>
      </c>
      <c r="AF336" s="18">
        <f>IF(R336=0,1,0)</f>
        <v>1</v>
      </c>
      <c r="AH336" t="str">
        <f>TEXT(J336,"MMMM")</f>
        <v>maio</v>
      </c>
    </row>
    <row r="337" spans="1:34" ht="12.75" hidden="1" customHeight="1" x14ac:dyDescent="0.25">
      <c r="A337" s="90" t="str">
        <f>IF(C337="Oficina Diversos","Oficina Geral",
IF(ISNUMBER(FIND("Estoque - Colhedoras",C337)),"Colhedoras",IF(ISNUMBER(FIND("Caldeiraria",C337)),"Caldeiraria",IF(ISNUMBER(FIND("Borracharia",C337)),"Borracharia",IF(ISNUMBER(FIND("Lubrificação",C337)),"Lubrificação",
IF(ISNUMBER(FIND("Estoque - Carregadeiras",C337)),"Carregadeiras",IF(ISNUMBER(FIND("Estoque - Veic. Leves",C337)),"Veic. Leves",
IF(ISNUMBER(FIND("Estoque - Caminhões",C337)),"Caminhões",IF(ISNUMBER(FIND("Estoque - Transbordos",C337)),"Transbordos",
IF(ISNUMBER(FIND("Estoque - Tratores",C337)),"Tratores",
IF(ISNUMBER(FIND("Estoque - Máquinas pesadas",C337)),"Máquinas pesadas",
IF(ISNUMBER(FIND("Estoque - Reboques",C337)),"Reboques",
IF(C337="Estoque","Estoque",
IF(AND(ISNUMBER(C337),C337&gt;1000,C337&lt;2000),"Caminhões",
IF(AND(ISNUMBER(C337),C337&gt;2000,C337&lt;3000),"Tratores",
IF(AND(ISNUMBER(C337),C337&gt;3000,C337&lt;4000),"Carregadeiras",
IF(AND(ISNUMBER(C337),C337&gt;4000,C337&lt;5000),"Máquinas pesadas",
IF(AND(ISNUMBER(C337),C337&gt;5000,C337&lt;6000),"Colhedoras",
IF(AND(ISNUMBER(C337),C337&gt;7000,C337&lt;8000),"Irrigação",
IF(AND(ISNUMBER(C337),C337&gt;8000,C337&lt;9000),"Reboques",IF(AND(ISNUMBER(C337),C337&gt;0,C337&lt;1000),"Veic. Leves","")))))))))))))))))))))</f>
        <v>Carregadeiras</v>
      </c>
      <c r="B337" s="87"/>
      <c r="C337" s="76">
        <v>3023</v>
      </c>
      <c r="D337" s="2">
        <v>15402</v>
      </c>
      <c r="E337" s="3" t="s">
        <v>403</v>
      </c>
      <c r="F337" s="14" t="str">
        <f>IF(ISBLANK(K337), "Apenas Solicitação", "Tem OC")</f>
        <v>Tem OC</v>
      </c>
      <c r="G337" s="2">
        <v>1</v>
      </c>
      <c r="H337" s="2">
        <f>G337-I337</f>
        <v>0</v>
      </c>
      <c r="I337" s="2">
        <v>1</v>
      </c>
      <c r="J337" s="4">
        <v>45749</v>
      </c>
      <c r="K337" s="180">
        <v>45757</v>
      </c>
      <c r="L337" s="4"/>
      <c r="M337" s="44"/>
      <c r="N337" s="44" t="str">
        <f>IFERROR(K337 + VALUE(LEFT(L337, FIND(" ", L337) - 1)), "")</f>
        <v/>
      </c>
      <c r="O337" s="3">
        <f>IF(_xlfn.DAYS(K337,J337)&lt;0, "Aguardando OC", _xlfn.DAYS(K337,J337))</f>
        <v>8</v>
      </c>
      <c r="P337" s="14">
        <v>397692</v>
      </c>
      <c r="Q337" s="2">
        <v>1141101</v>
      </c>
      <c r="R337" s="14">
        <v>166122</v>
      </c>
      <c r="S337" s="2">
        <v>701</v>
      </c>
      <c r="T337" s="65" t="s">
        <v>150</v>
      </c>
      <c r="U337" s="21">
        <v>66.930000000000007</v>
      </c>
      <c r="V337" s="2">
        <v>13341</v>
      </c>
      <c r="W337" s="47" t="str">
        <f>IFERROR(VLOOKUP(V337, Fornecedores!A:C, 3, FALSE), "")</f>
        <v>DISMA DISTRIBUIDORA</v>
      </c>
      <c r="X337" s="43" t="str">
        <f>IFERROR(VLOOKUP(V337, Fornecedores!A:E, 5, FALSE), "")</f>
        <v>Araçatuba</v>
      </c>
      <c r="Y337" s="43" t="str">
        <f>IFERROR(VLOOKUP(V337, Fornecedores!A:F, 6, FALSE), "")</f>
        <v>SP</v>
      </c>
      <c r="Z337" s="14" t="str">
        <f>IF(H337=0, "Pedido entregue!", "Pendente")</f>
        <v>Pedido entregue!</v>
      </c>
      <c r="AA337" s="59"/>
      <c r="AB337" s="58" t="str">
        <f>IF(Z337="Pedido Entregue!", IF(AA337=1, "Retirado do Almoxarifado", IF(AA337=2, "Material devolvido", "Aguardando retirada")), IF(Z337="Pendente", "Entrega pendente", ""))</f>
        <v>Aguardando retirada</v>
      </c>
      <c r="AC337" s="18">
        <v>1</v>
      </c>
      <c r="AD337" s="18">
        <f>AC337/SUMIF($P:$P,P337,$AC:$AC)</f>
        <v>1</v>
      </c>
      <c r="AE337" s="18">
        <f>IF(R337=0,0,AC337/SUMIF($R:$R,R337,$AC:$AC))</f>
        <v>3.2258064516129031E-2</v>
      </c>
      <c r="AF337" s="18">
        <f>IF(R337=0,1,0)</f>
        <v>0</v>
      </c>
      <c r="AG337" s="18">
        <f>IF(R337=0,#REF!-J337,0)</f>
        <v>0</v>
      </c>
      <c r="AH337" t="str">
        <f>TEXT(J337,"MMMM")</f>
        <v>abril</v>
      </c>
    </row>
    <row r="338" spans="1:34" ht="12.75" hidden="1" customHeight="1" x14ac:dyDescent="0.25">
      <c r="A338" s="90" t="str">
        <f>IF(C338="Oficina Diversos","Oficina Geral",
IF(ISNUMBER(FIND("Estoque - Colhedoras",C338)),"Colhedoras",IF(ISNUMBER(FIND("Caldeiraria",C338)),"Caldeiraria",IF(ISNUMBER(FIND("Borracharia",C338)),"Borracharia",IF(ISNUMBER(FIND("Lubrificação",C338)),"Lubrificação",
IF(ISNUMBER(FIND("Estoque - Carregadeiras",C338)),"Carregadeiras",IF(ISNUMBER(FIND("Estoque - Veic. Leves",C338)),"Veic. Leves",
IF(ISNUMBER(FIND("Estoque - Caminhões",C338)),"Caminhões",IF(ISNUMBER(FIND("Estoque - Transbordos",C338)),"Transbordos",
IF(ISNUMBER(FIND("Estoque - Tratores",C338)),"Tratores",
IF(ISNUMBER(FIND("Estoque - Máquinas pesadas",C338)),"Máquinas pesadas",
IF(ISNUMBER(FIND("Estoque - Reboques",C338)),"Reboques",
IF(C338="Estoque","Estoque",
IF(AND(ISNUMBER(C338),C338&gt;1000,C338&lt;2000),"Caminhões",
IF(AND(ISNUMBER(C338),C338&gt;2000,C338&lt;3000),"Tratores",
IF(AND(ISNUMBER(C338),C338&gt;3000,C338&lt;4000),"Carregadeiras",
IF(AND(ISNUMBER(C338),C338&gt;4000,C338&lt;5000),"Máquinas pesadas",
IF(AND(ISNUMBER(C338),C338&gt;5000,C338&lt;6000),"Colhedoras",
IF(AND(ISNUMBER(C338),C338&gt;7000,C338&lt;8000),"Irrigação",
IF(AND(ISNUMBER(C338),C338&gt;8000,C338&lt;9000),"Reboques",IF(AND(ISNUMBER(C338),C338&gt;0,C338&lt;1000),"Veic. Leves","")))))))))))))))))))))</f>
        <v>Carregadeiras</v>
      </c>
      <c r="B338" s="85"/>
      <c r="C338" s="2">
        <v>3024</v>
      </c>
      <c r="D338" s="2">
        <v>15402</v>
      </c>
      <c r="E338" s="3" t="s">
        <v>403</v>
      </c>
      <c r="F338" s="14" t="str">
        <f>IF(ISBLANK(K338), "Apenas Solicitação", "Tem OC")</f>
        <v>Tem OC</v>
      </c>
      <c r="G338" s="2">
        <v>1</v>
      </c>
      <c r="H338" s="2">
        <f>G338-I338</f>
        <v>0</v>
      </c>
      <c r="I338" s="2">
        <v>1</v>
      </c>
      <c r="J338" s="4">
        <v>45749</v>
      </c>
      <c r="K338" s="180">
        <v>45757</v>
      </c>
      <c r="L338" s="4"/>
      <c r="M338" s="44"/>
      <c r="N338" s="44" t="str">
        <f>IFERROR(K338 + VALUE(LEFT(L338, FIND(" ", L338) - 1)), "")</f>
        <v/>
      </c>
      <c r="O338" s="3">
        <f>IF(_xlfn.DAYS(K338,J338)&lt;0, "Aguardando OC", _xlfn.DAYS(K338,J338))</f>
        <v>8</v>
      </c>
      <c r="P338" s="14">
        <v>397707</v>
      </c>
      <c r="Q338" s="2">
        <v>1141104</v>
      </c>
      <c r="R338" s="14">
        <v>166122</v>
      </c>
      <c r="S338" s="2">
        <v>112</v>
      </c>
      <c r="T338" s="65" t="s">
        <v>152</v>
      </c>
      <c r="U338" s="21">
        <v>66.930000000000007</v>
      </c>
      <c r="V338" s="2">
        <v>13341</v>
      </c>
      <c r="W338" s="47" t="str">
        <f>IFERROR(VLOOKUP(V338, Fornecedores!A:C, 3, FALSE), "")</f>
        <v>DISMA DISTRIBUIDORA</v>
      </c>
      <c r="X338" s="43" t="str">
        <f>IFERROR(VLOOKUP(V338, Fornecedores!A:E, 5, FALSE), "")</f>
        <v>Araçatuba</v>
      </c>
      <c r="Y338" s="43" t="str">
        <f>IFERROR(VLOOKUP(V338, Fornecedores!A:F, 6, FALSE), "")</f>
        <v>SP</v>
      </c>
      <c r="Z338" s="14" t="str">
        <f>IF(H338=0, "Pedido entregue!", "Pendente")</f>
        <v>Pedido entregue!</v>
      </c>
      <c r="AA338" s="59"/>
      <c r="AB338" s="58" t="str">
        <f>IF(Z338="Pedido Entregue!", IF(AA338=1, "Retirado do Almoxarifado", IF(AA338=2, "Material devolvido", "Aguardando retirada")), IF(Z338="Pendente", "Entrega pendente", ""))</f>
        <v>Aguardando retirada</v>
      </c>
      <c r="AC338" s="18">
        <v>1</v>
      </c>
      <c r="AD338" s="18">
        <f>AC338/SUMIF($P:$P,P338,$AC:$AC)</f>
        <v>1</v>
      </c>
      <c r="AE338" s="18">
        <f>IF(R338=0,0,AC338/SUMIF($R:$R,R338,$AC:$AC))</f>
        <v>3.2258064516129031E-2</v>
      </c>
      <c r="AF338" s="18">
        <f>IF(R338=0,1,0)</f>
        <v>0</v>
      </c>
      <c r="AG338" s="18">
        <f>IF(R338=0,#REF!-J338,0)</f>
        <v>0</v>
      </c>
      <c r="AH338" t="str">
        <f>TEXT(J338,"MMMM")</f>
        <v>abril</v>
      </c>
    </row>
    <row r="339" spans="1:34" ht="12.75" hidden="1" customHeight="1" x14ac:dyDescent="0.25">
      <c r="A339" s="90" t="str">
        <f>IF(C339="Oficina Diversos","Oficina Geral",
IF(ISNUMBER(FIND("Estoque - Colhedoras",C339)),"Colhedoras",IF(ISNUMBER(FIND("Caldeiraria",C339)),"Caldeiraria",IF(ISNUMBER(FIND("Borracharia",C339)),"Borracharia",IF(ISNUMBER(FIND("Lubrificação",C339)),"Lubrificação",
IF(ISNUMBER(FIND("Estoque - Carregadeiras",C339)),"Carregadeiras",IF(ISNUMBER(FIND("Estoque - Veic. Leves",C339)),"Veic. Leves",
IF(ISNUMBER(FIND("Estoque - Caminhões",C339)),"Caminhões",IF(ISNUMBER(FIND("Estoque - Transbordos",C339)),"Transbordos",
IF(ISNUMBER(FIND("Estoque - Tratores",C339)),"Tratores",
IF(ISNUMBER(FIND("Estoque - Máquinas pesadas",C339)),"Máquinas pesadas",
IF(ISNUMBER(FIND("Estoque - Reboques",C339)),"Reboques",
IF(C339="Estoque","Estoque",
IF(AND(ISNUMBER(C339),C339&gt;1000,C339&lt;2000),"Caminhões",
IF(AND(ISNUMBER(C339),C339&gt;2000,C339&lt;3000),"Tratores",
IF(AND(ISNUMBER(C339),C339&gt;3000,C339&lt;4000),"Carregadeiras",
IF(AND(ISNUMBER(C339),C339&gt;4000,C339&lt;5000),"Máquinas pesadas",
IF(AND(ISNUMBER(C339),C339&gt;5000,C339&lt;6000),"Colhedoras",
IF(AND(ISNUMBER(C339),C339&gt;7000,C339&lt;8000),"Irrigação",
IF(AND(ISNUMBER(C339),C339&gt;8000,C339&lt;9000),"Reboques",IF(AND(ISNUMBER(C339),C339&gt;0,C339&lt;1000),"Veic. Leves","")))))))))))))))))))))</f>
        <v>Carregadeiras</v>
      </c>
      <c r="B339" s="84"/>
      <c r="C339" s="2">
        <v>3027</v>
      </c>
      <c r="D339" s="2">
        <v>15402</v>
      </c>
      <c r="E339" s="3" t="s">
        <v>403</v>
      </c>
      <c r="F339" s="14" t="str">
        <f>IF(ISBLANK(K339), "Apenas Solicitação", "Tem OC")</f>
        <v>Tem OC</v>
      </c>
      <c r="G339" s="2">
        <v>1</v>
      </c>
      <c r="H339" s="2">
        <f>G339-I339</f>
        <v>0</v>
      </c>
      <c r="I339" s="2">
        <v>1</v>
      </c>
      <c r="J339" s="4">
        <v>45749</v>
      </c>
      <c r="K339" s="180">
        <v>45757</v>
      </c>
      <c r="L339" s="4"/>
      <c r="M339" s="44"/>
      <c r="N339" s="44" t="str">
        <f>IFERROR(K339 + VALUE(LEFT(L339, FIND(" ", L339) - 1)), "")</f>
        <v/>
      </c>
      <c r="O339" s="3">
        <f>IF(_xlfn.DAYS(K339,J339)&lt;0, "Aguardando OC", _xlfn.DAYS(K339,J339))</f>
        <v>8</v>
      </c>
      <c r="P339" s="14">
        <v>397721</v>
      </c>
      <c r="Q339" s="2">
        <v>1141108</v>
      </c>
      <c r="R339" s="14">
        <v>166122</v>
      </c>
      <c r="S339" s="2">
        <v>701</v>
      </c>
      <c r="T339" s="65" t="s">
        <v>150</v>
      </c>
      <c r="U339" s="21">
        <v>66.930000000000007</v>
      </c>
      <c r="V339" s="2">
        <v>13341</v>
      </c>
      <c r="W339" s="47" t="str">
        <f>IFERROR(VLOOKUP(V339, Fornecedores!A:C, 3, FALSE), "")</f>
        <v>DISMA DISTRIBUIDORA</v>
      </c>
      <c r="X339" s="43" t="str">
        <f>IFERROR(VLOOKUP(V339, Fornecedores!A:E, 5, FALSE), "")</f>
        <v>Araçatuba</v>
      </c>
      <c r="Y339" s="43" t="str">
        <f>IFERROR(VLOOKUP(V339, Fornecedores!A:F, 6, FALSE), "")</f>
        <v>SP</v>
      </c>
      <c r="Z339" s="14" t="str">
        <f>IF(H339=0, "Pedido entregue!", "Pendente")</f>
        <v>Pedido entregue!</v>
      </c>
      <c r="AA339" s="59"/>
      <c r="AB339" s="58" t="str">
        <f>IF(Z339="Pedido Entregue!", IF(AA339=1, "Retirado do Almoxarifado", IF(AA339=2, "Material devolvido", "Aguardando retirada")), IF(Z339="Pendente", "Entrega pendente", ""))</f>
        <v>Aguardando retirada</v>
      </c>
      <c r="AC339" s="18">
        <v>1</v>
      </c>
      <c r="AD339" s="18">
        <f>AC339/SUMIF($P:$P,P339,$AC:$AC)</f>
        <v>1</v>
      </c>
      <c r="AE339" s="18">
        <f>IF(R339=0,0,AC339/SUMIF($R:$R,R339,$AC:$AC))</f>
        <v>3.2258064516129031E-2</v>
      </c>
      <c r="AF339" s="18">
        <f>IF(R339=0,1,0)</f>
        <v>0</v>
      </c>
      <c r="AG339" s="18">
        <f>IF(R339=0,#REF!-J339,0)</f>
        <v>0</v>
      </c>
      <c r="AH339" t="str">
        <f>TEXT(J339,"MMMM")</f>
        <v>abril</v>
      </c>
    </row>
    <row r="340" spans="1:34" ht="12.75" hidden="1" customHeight="1" x14ac:dyDescent="0.25">
      <c r="A340" s="90" t="str">
        <f>IF(C340="Oficina Diversos","Oficina Geral",
IF(ISNUMBER(FIND("Estoque - Colhedoras",C340)),"Colhedoras",IF(ISNUMBER(FIND("Caldeiraria",C340)),"Caldeiraria",IF(ISNUMBER(FIND("Borracharia",C340)),"Borracharia",IF(ISNUMBER(FIND("Lubrificação",C340)),"Lubrificação",
IF(ISNUMBER(FIND("Estoque - Carregadeiras",C340)),"Carregadeiras",IF(ISNUMBER(FIND("Estoque - Veic. Leves",C340)),"Veic. Leves",
IF(ISNUMBER(FIND("Estoque - Caminhões",C340)),"Caminhões",IF(ISNUMBER(FIND("Estoque - Transbordos",C340)),"Transbordos",
IF(ISNUMBER(FIND("Estoque - Tratores",C340)),"Tratores",
IF(ISNUMBER(FIND("Estoque - Máquinas pesadas",C340)),"Máquinas pesadas",
IF(ISNUMBER(FIND("Estoque - Reboques",C340)),"Reboques",
IF(C340="Estoque","Estoque",
IF(AND(ISNUMBER(C340),C340&gt;1000,C340&lt;2000),"Caminhões",
IF(AND(ISNUMBER(C340),C340&gt;2000,C340&lt;3000),"Tratores",
IF(AND(ISNUMBER(C340),C340&gt;3000,C340&lt;4000),"Carregadeiras",
IF(AND(ISNUMBER(C340),C340&gt;4000,C340&lt;5000),"Máquinas pesadas",
IF(AND(ISNUMBER(C340),C340&gt;5000,C340&lt;6000),"Colhedoras",
IF(AND(ISNUMBER(C340),C340&gt;7000,C340&lt;8000),"Irrigação",
IF(AND(ISNUMBER(C340),C340&gt;8000,C340&lt;9000),"Reboques",IF(AND(ISNUMBER(C340),C340&gt;0,C340&lt;1000),"Veic. Leves","")))))))))))))))))))))</f>
        <v>Carregadeiras</v>
      </c>
      <c r="B340" s="80"/>
      <c r="C340" s="2">
        <v>3028</v>
      </c>
      <c r="D340" s="2">
        <v>15402</v>
      </c>
      <c r="E340" s="3" t="s">
        <v>403</v>
      </c>
      <c r="F340" s="14" t="str">
        <f>IF(ISBLANK(K340), "Apenas Solicitação", "Tem OC")</f>
        <v>Tem OC</v>
      </c>
      <c r="G340" s="2">
        <v>1</v>
      </c>
      <c r="H340" s="2">
        <f>G340-I340</f>
        <v>0</v>
      </c>
      <c r="I340" s="2">
        <v>1</v>
      </c>
      <c r="J340" s="4">
        <v>45749</v>
      </c>
      <c r="K340" s="180">
        <v>45757</v>
      </c>
      <c r="L340" s="4"/>
      <c r="M340" s="44"/>
      <c r="N340" s="44" t="str">
        <f>IFERROR(K340 + VALUE(LEFT(L340, FIND(" ", L340) - 1)), "")</f>
        <v/>
      </c>
      <c r="O340" s="3">
        <f>IF(_xlfn.DAYS(K340,J340)&lt;0, "Aguardando OC", _xlfn.DAYS(K340,J340))</f>
        <v>8</v>
      </c>
      <c r="P340" s="14">
        <v>397735</v>
      </c>
      <c r="Q340" s="2">
        <v>1141113</v>
      </c>
      <c r="R340" s="14">
        <v>166122</v>
      </c>
      <c r="S340" s="2">
        <v>701</v>
      </c>
      <c r="T340" s="65" t="s">
        <v>150</v>
      </c>
      <c r="U340" s="21">
        <v>66.930000000000007</v>
      </c>
      <c r="V340" s="2">
        <v>13341</v>
      </c>
      <c r="W340" s="47" t="str">
        <f>IFERROR(VLOOKUP(V340, Fornecedores!A:C, 3, FALSE), "")</f>
        <v>DISMA DISTRIBUIDORA</v>
      </c>
      <c r="X340" s="43" t="str">
        <f>IFERROR(VLOOKUP(V340, Fornecedores!A:E, 5, FALSE), "")</f>
        <v>Araçatuba</v>
      </c>
      <c r="Y340" s="43" t="str">
        <f>IFERROR(VLOOKUP(V340, Fornecedores!A:F, 6, FALSE), "")</f>
        <v>SP</v>
      </c>
      <c r="Z340" s="14" t="str">
        <f>IF(H340=0, "Pedido entregue!", "Pendente")</f>
        <v>Pedido entregue!</v>
      </c>
      <c r="AA340" s="59"/>
      <c r="AB340" s="58" t="str">
        <f>IF(Z340="Pedido Entregue!", IF(AA340=1, "Retirado do Almoxarifado", IF(AA340=2, "Material devolvido", "Aguardando retirada")), IF(Z340="Pendente", "Entrega pendente", ""))</f>
        <v>Aguardando retirada</v>
      </c>
      <c r="AC340" s="18">
        <v>1</v>
      </c>
      <c r="AD340" s="18">
        <f>AC340/SUMIF($P:$P,P340,$AC:$AC)</f>
        <v>1</v>
      </c>
      <c r="AE340" s="18">
        <f>IF(R340=0,0,AC340/SUMIF($R:$R,R340,$AC:$AC))</f>
        <v>3.2258064516129031E-2</v>
      </c>
      <c r="AF340" s="18">
        <f>IF(R340=0,1,0)</f>
        <v>0</v>
      </c>
      <c r="AG340" s="18">
        <f>IF(R340=0,#REF!-J340,0)</f>
        <v>0</v>
      </c>
      <c r="AH340" t="str">
        <f>TEXT(J340,"MMMM")</f>
        <v>abril</v>
      </c>
    </row>
    <row r="341" spans="1:34" ht="12.75" hidden="1" customHeight="1" x14ac:dyDescent="0.25">
      <c r="A341" s="90" t="str">
        <f>IF(C341="Oficina Diversos","Oficina Geral",
IF(ISNUMBER(FIND("Estoque - Colhedoras",C341)),"Colhedoras",IF(ISNUMBER(FIND("Caldeiraria",C341)),"Caldeiraria",IF(ISNUMBER(FIND("Borracharia",C341)),"Borracharia",IF(ISNUMBER(FIND("Lubrificação",C341)),"Lubrificação",
IF(ISNUMBER(FIND("Estoque - Carregadeiras",C341)),"Carregadeiras",IF(ISNUMBER(FIND("Estoque - Veic. Leves",C341)),"Veic. Leves",
IF(ISNUMBER(FIND("Estoque - Caminhões",C341)),"Caminhões",IF(ISNUMBER(FIND("Estoque - Transbordos",C341)),"Transbordos",
IF(ISNUMBER(FIND("Estoque - Tratores",C341)),"Tratores",
IF(ISNUMBER(FIND("Estoque - Máquinas pesadas",C341)),"Máquinas pesadas",
IF(ISNUMBER(FIND("Estoque - Reboques",C341)),"Reboques",
IF(C341="Estoque","Estoque",
IF(AND(ISNUMBER(C341),C341&gt;1000,C341&lt;2000),"Caminhões",
IF(AND(ISNUMBER(C341),C341&gt;2000,C341&lt;3000),"Tratores",
IF(AND(ISNUMBER(C341),C341&gt;3000,C341&lt;4000),"Carregadeiras",
IF(AND(ISNUMBER(C341),C341&gt;4000,C341&lt;5000),"Máquinas pesadas",
IF(AND(ISNUMBER(C341),C341&gt;5000,C341&lt;6000),"Colhedoras",
IF(AND(ISNUMBER(C341),C341&gt;7000,C341&lt;8000),"Irrigação",
IF(AND(ISNUMBER(C341),C341&gt;8000,C341&lt;9000),"Reboques",IF(AND(ISNUMBER(C341),C341&gt;0,C341&lt;1000),"Veic. Leves","")))))))))))))))))))))</f>
        <v>Carregadeiras</v>
      </c>
      <c r="B341" s="85"/>
      <c r="C341" s="2">
        <v>3029</v>
      </c>
      <c r="D341" s="2">
        <v>15402</v>
      </c>
      <c r="E341" s="3" t="s">
        <v>403</v>
      </c>
      <c r="F341" s="14" t="str">
        <f>IF(ISBLANK(K341), "Apenas Solicitação", "Tem OC")</f>
        <v>Tem OC</v>
      </c>
      <c r="G341" s="2">
        <v>1</v>
      </c>
      <c r="H341" s="2">
        <f>G341-I341</f>
        <v>0</v>
      </c>
      <c r="I341" s="2">
        <v>1</v>
      </c>
      <c r="J341" s="4">
        <v>45749</v>
      </c>
      <c r="K341" s="180">
        <v>45757</v>
      </c>
      <c r="L341" s="4"/>
      <c r="M341" s="44"/>
      <c r="N341" s="44" t="str">
        <f>IFERROR(K341 + VALUE(LEFT(L341, FIND(" ", L341) - 1)), "")</f>
        <v/>
      </c>
      <c r="O341" s="3">
        <f>IF(_xlfn.DAYS(K341,J341)&lt;0, "Aguardando OC", _xlfn.DAYS(K341,J341))</f>
        <v>8</v>
      </c>
      <c r="P341" s="14">
        <v>397749</v>
      </c>
      <c r="Q341" s="2">
        <v>1141117</v>
      </c>
      <c r="R341" s="14">
        <v>166122</v>
      </c>
      <c r="S341" s="2">
        <v>112</v>
      </c>
      <c r="T341" s="65" t="s">
        <v>152</v>
      </c>
      <c r="U341" s="21">
        <v>66.930000000000007</v>
      </c>
      <c r="V341" s="2">
        <v>13341</v>
      </c>
      <c r="W341" s="47" t="str">
        <f>IFERROR(VLOOKUP(V341, Fornecedores!A:C, 3, FALSE), "")</f>
        <v>DISMA DISTRIBUIDORA</v>
      </c>
      <c r="X341" s="43" t="str">
        <f>IFERROR(VLOOKUP(V341, Fornecedores!A:E, 5, FALSE), "")</f>
        <v>Araçatuba</v>
      </c>
      <c r="Y341" s="43" t="str">
        <f>IFERROR(VLOOKUP(V341, Fornecedores!A:F, 6, FALSE), "")</f>
        <v>SP</v>
      </c>
      <c r="Z341" s="14" t="str">
        <f>IF(H341=0, "Pedido entregue!", "Pendente")</f>
        <v>Pedido entregue!</v>
      </c>
      <c r="AA341" s="59"/>
      <c r="AB341" s="58" t="str">
        <f>IF(Z341="Pedido Entregue!", IF(AA341=1, "Retirado do Almoxarifado", IF(AA341=2, "Material devolvido", "Aguardando retirada")), IF(Z341="Pendente", "Entrega pendente", ""))</f>
        <v>Aguardando retirada</v>
      </c>
      <c r="AC341" s="18">
        <v>1</v>
      </c>
      <c r="AD341" s="18">
        <f>AC341/SUMIF($P:$P,P341,$AC:$AC)</f>
        <v>1</v>
      </c>
      <c r="AE341" s="18">
        <f>IF(R341=0,0,AC341/SUMIF($R:$R,R341,$AC:$AC))</f>
        <v>3.2258064516129031E-2</v>
      </c>
      <c r="AF341" s="18">
        <f>IF(R341=0,1,0)</f>
        <v>0</v>
      </c>
      <c r="AG341" s="18">
        <f>IF(R341=0,#REF!-J341,0)</f>
        <v>0</v>
      </c>
      <c r="AH341" t="str">
        <f>TEXT(J341,"MMMM")</f>
        <v>abril</v>
      </c>
    </row>
    <row r="342" spans="1:34" ht="12.75" hidden="1" customHeight="1" x14ac:dyDescent="0.25">
      <c r="A342" s="90" t="str">
        <f>IF(C342="Oficina Diversos","Oficina Geral",
IF(ISNUMBER(FIND("Estoque - Colhedoras",C342)),"Colhedoras",IF(ISNUMBER(FIND("Caldeiraria",C342)),"Caldeiraria",IF(ISNUMBER(FIND("Borracharia",C342)),"Borracharia",IF(ISNUMBER(FIND("Lubrificação",C342)),"Lubrificação",
IF(ISNUMBER(FIND("Estoque - Carregadeiras",C342)),"Carregadeiras",IF(ISNUMBER(FIND("Estoque - Veic. Leves",C342)),"Veic. Leves",
IF(ISNUMBER(FIND("Estoque - Caminhões",C342)),"Caminhões",IF(ISNUMBER(FIND("Estoque - Transbordos",C342)),"Transbordos",
IF(ISNUMBER(FIND("Estoque - Tratores",C342)),"Tratores",
IF(ISNUMBER(FIND("Estoque - Máquinas pesadas",C342)),"Máquinas pesadas",
IF(ISNUMBER(FIND("Estoque - Reboques",C342)),"Reboques",
IF(C342="Estoque","Estoque",
IF(AND(ISNUMBER(C342),C342&gt;1000,C342&lt;2000),"Caminhões",
IF(AND(ISNUMBER(C342),C342&gt;2000,C342&lt;3000),"Tratores",
IF(AND(ISNUMBER(C342),C342&gt;3000,C342&lt;4000),"Carregadeiras",
IF(AND(ISNUMBER(C342),C342&gt;4000,C342&lt;5000),"Máquinas pesadas",
IF(AND(ISNUMBER(C342),C342&gt;5000,C342&lt;6000),"Colhedoras",
IF(AND(ISNUMBER(C342),C342&gt;7000,C342&lt;8000),"Irrigação",
IF(AND(ISNUMBER(C342),C342&gt;8000,C342&lt;9000),"Reboques",IF(AND(ISNUMBER(C342),C342&gt;0,C342&lt;1000),"Veic. Leves","")))))))))))))))))))))</f>
        <v>Carregadeiras</v>
      </c>
      <c r="B342" s="87"/>
      <c r="C342" s="76">
        <v>3030</v>
      </c>
      <c r="D342" s="2">
        <v>15402</v>
      </c>
      <c r="E342" s="3" t="s">
        <v>403</v>
      </c>
      <c r="F342" s="14" t="str">
        <f>IF(ISBLANK(K342), "Apenas Solicitação", "Tem OC")</f>
        <v>Tem OC</v>
      </c>
      <c r="G342" s="2">
        <v>1</v>
      </c>
      <c r="H342" s="2">
        <f>G342-I342</f>
        <v>0</v>
      </c>
      <c r="I342" s="2">
        <v>1</v>
      </c>
      <c r="J342" s="4">
        <v>45749</v>
      </c>
      <c r="K342" s="180">
        <v>45757</v>
      </c>
      <c r="L342" s="4"/>
      <c r="M342" s="44"/>
      <c r="N342" s="44" t="str">
        <f>IFERROR(K342 + VALUE(LEFT(L342, FIND(" ", L342) - 1)), "")</f>
        <v/>
      </c>
      <c r="O342" s="3">
        <f>IF(_xlfn.DAYS(K342,J342)&lt;0, "Aguardando OC", _xlfn.DAYS(K342,J342))</f>
        <v>8</v>
      </c>
      <c r="P342" s="14">
        <v>397765</v>
      </c>
      <c r="Q342" s="2">
        <v>1141125</v>
      </c>
      <c r="R342" s="14">
        <v>166122</v>
      </c>
      <c r="S342" s="2">
        <v>701</v>
      </c>
      <c r="T342" s="65" t="s">
        <v>150</v>
      </c>
      <c r="U342" s="21">
        <v>66.930000000000007</v>
      </c>
      <c r="V342" s="2">
        <v>13341</v>
      </c>
      <c r="W342" s="47" t="str">
        <f>IFERROR(VLOOKUP(V342, Fornecedores!A:C, 3, FALSE), "")</f>
        <v>DISMA DISTRIBUIDORA</v>
      </c>
      <c r="X342" s="43" t="str">
        <f>IFERROR(VLOOKUP(V342, Fornecedores!A:E, 5, FALSE), "")</f>
        <v>Araçatuba</v>
      </c>
      <c r="Y342" s="43" t="str">
        <f>IFERROR(VLOOKUP(V342, Fornecedores!A:F, 6, FALSE), "")</f>
        <v>SP</v>
      </c>
      <c r="Z342" s="14" t="str">
        <f>IF(H342=0, "Pedido entregue!", "Pendente")</f>
        <v>Pedido entregue!</v>
      </c>
      <c r="AA342" s="59"/>
      <c r="AB342" s="58" t="str">
        <f>IF(Z342="Pedido Entregue!", IF(AA342=1, "Retirado do Almoxarifado", IF(AA342=2, "Material devolvido", "Aguardando retirada")), IF(Z342="Pendente", "Entrega pendente", ""))</f>
        <v>Aguardando retirada</v>
      </c>
      <c r="AC342" s="18">
        <v>1</v>
      </c>
      <c r="AD342" s="18">
        <f>AC342/SUMIF($P:$P,P342,$AC:$AC)</f>
        <v>1</v>
      </c>
      <c r="AE342" s="18">
        <f>IF(R342=0,0,AC342/SUMIF($R:$R,R342,$AC:$AC))</f>
        <v>3.2258064516129031E-2</v>
      </c>
      <c r="AF342" s="18">
        <f>IF(R342=0,1,0)</f>
        <v>0</v>
      </c>
      <c r="AG342" s="18">
        <f>IF(R342=0,#REF!-J342,0)</f>
        <v>0</v>
      </c>
      <c r="AH342" t="str">
        <f>TEXT(J342,"MMMM")</f>
        <v>abril</v>
      </c>
    </row>
    <row r="343" spans="1:34" ht="12.75" hidden="1" customHeight="1" x14ac:dyDescent="0.25">
      <c r="A343" s="90" t="str">
        <f>IF(C343="Oficina Diversos","Oficina Geral",
IF(ISNUMBER(FIND("Estoque - Colhedoras",C343)),"Colhedoras",IF(ISNUMBER(FIND("Caldeiraria",C343)),"Caldeiraria",IF(ISNUMBER(FIND("Borracharia",C343)),"Borracharia",IF(ISNUMBER(FIND("Lubrificação",C343)),"Lubrificação",
IF(ISNUMBER(FIND("Estoque - Carregadeiras",C343)),"Carregadeiras",IF(ISNUMBER(FIND("Estoque - Veic. Leves",C343)),"Veic. Leves",
IF(ISNUMBER(FIND("Estoque - Caminhões",C343)),"Caminhões",IF(ISNUMBER(FIND("Estoque - Transbordos",C343)),"Transbordos",
IF(ISNUMBER(FIND("Estoque - Tratores",C343)),"Tratores",
IF(ISNUMBER(FIND("Estoque - Máquinas pesadas",C343)),"Máquinas pesadas",
IF(ISNUMBER(FIND("Estoque - Reboques",C343)),"Reboques",
IF(C343="Estoque","Estoque",
IF(AND(ISNUMBER(C343),C343&gt;1000,C343&lt;2000),"Caminhões",
IF(AND(ISNUMBER(C343),C343&gt;2000,C343&lt;3000),"Tratores",
IF(AND(ISNUMBER(C343),C343&gt;3000,C343&lt;4000),"Carregadeiras",
IF(AND(ISNUMBER(C343),C343&gt;4000,C343&lt;5000),"Máquinas pesadas",
IF(AND(ISNUMBER(C343),C343&gt;5000,C343&lt;6000),"Colhedoras",
IF(AND(ISNUMBER(C343),C343&gt;7000,C343&lt;8000),"Irrigação",
IF(AND(ISNUMBER(C343),C343&gt;8000,C343&lt;9000),"Reboques",IF(AND(ISNUMBER(C343),C343&gt;0,C343&lt;1000),"Veic. Leves","")))))))))))))))))))))</f>
        <v>Carregadeiras</v>
      </c>
      <c r="B343" s="84"/>
      <c r="C343" s="28">
        <v>3016</v>
      </c>
      <c r="D343" s="28">
        <v>15445</v>
      </c>
      <c r="E343" s="29" t="s">
        <v>181</v>
      </c>
      <c r="F343" s="14" t="str">
        <f>IF(ISBLANK(K343), "Apenas Solicitação", "Tem OC")</f>
        <v>Tem OC</v>
      </c>
      <c r="G343" s="28">
        <v>4</v>
      </c>
      <c r="H343" s="2">
        <f>G343-I343</f>
        <v>0</v>
      </c>
      <c r="I343" s="2">
        <v>4</v>
      </c>
      <c r="J343" s="4">
        <v>45749</v>
      </c>
      <c r="K343" s="188">
        <v>45757</v>
      </c>
      <c r="L343" s="31"/>
      <c r="M343" s="44"/>
      <c r="N343" s="44" t="str">
        <f>IFERROR(K343 + VALUE(LEFT(L343, FIND(" ", L343) - 1)), "")</f>
        <v/>
      </c>
      <c r="O343" s="3">
        <f>IF(_xlfn.DAYS(K343,J343)&lt;0, "Aguardando OC", _xlfn.DAYS(K343,J343))</f>
        <v>8</v>
      </c>
      <c r="P343" s="206">
        <v>395869</v>
      </c>
      <c r="Q343" s="28">
        <v>1136277</v>
      </c>
      <c r="R343" s="206">
        <v>166146</v>
      </c>
      <c r="S343" s="28">
        <v>113</v>
      </c>
      <c r="T343" s="66" t="s">
        <v>182</v>
      </c>
      <c r="U343" s="32">
        <v>30.5</v>
      </c>
      <c r="V343" s="28"/>
      <c r="W343" s="47" t="str">
        <f>IFERROR(VLOOKUP(V343, Fornecedores!A:C, 3, FALSE), "")</f>
        <v/>
      </c>
      <c r="X343" s="43" t="str">
        <f>IFERROR(VLOOKUP(V343, Fornecedores!A:E, 5, FALSE), "")</f>
        <v/>
      </c>
      <c r="Y343" s="43" t="str">
        <f>IFERROR(VLOOKUP(V343, Fornecedores!A:F, 6, FALSE), "")</f>
        <v/>
      </c>
      <c r="Z343" s="14" t="str">
        <f>IF(H343=0, "Pedido entregue!", "Pendente")</f>
        <v>Pedido entregue!</v>
      </c>
      <c r="AA343" s="59">
        <v>1</v>
      </c>
      <c r="AB343" s="58" t="str">
        <f>IF(Z343="Pedido Entregue!", IF(AA343=1, "Retirado do Almoxarifado", IF(AA343=2, "Material devolvido", "Aguardando retirada")), IF(Z343="Pendente", "Entrega pendente", ""))</f>
        <v>Retirado do Almoxarifado</v>
      </c>
      <c r="AC343" s="18">
        <v>1</v>
      </c>
      <c r="AD343" s="18">
        <f>AC343/SUMIF($P:$P,P343,$AC:$AC)</f>
        <v>1</v>
      </c>
      <c r="AE343" s="18">
        <f>IF(R343=0,0,AC343/SUMIF($R:$R,R343,$AC:$AC))</f>
        <v>1</v>
      </c>
      <c r="AF343" s="18">
        <f>IF(R343=0,1,0)</f>
        <v>0</v>
      </c>
      <c r="AG343" s="18">
        <f>IF(R343=0,#REF!-J343,0)</f>
        <v>0</v>
      </c>
      <c r="AH343" t="str">
        <f>TEXT(J343,"MMMM")</f>
        <v>abril</v>
      </c>
    </row>
    <row r="344" spans="1:34" ht="12.75" hidden="1" customHeight="1" x14ac:dyDescent="0.25">
      <c r="A344" s="90" t="str">
        <f>IF(C344="Oficina Diversos","Oficina Geral",
IF(ISNUMBER(FIND("Estoque - Colhedoras",C344)),"Colhedoras",IF(ISNUMBER(FIND("Caldeiraria",C344)),"Caldeiraria",IF(ISNUMBER(FIND("Borracharia",C344)),"Borracharia",IF(ISNUMBER(FIND("Lubrificação",C344)),"Lubrificação",
IF(ISNUMBER(FIND("Estoque - Carregadeiras",C344)),"Carregadeiras",IF(ISNUMBER(FIND("Estoque - Veic. Leves",C344)),"Veic. Leves",
IF(ISNUMBER(FIND("Estoque - Caminhões",C344)),"Caminhões",IF(ISNUMBER(FIND("Estoque - Transbordos",C344)),"Transbordos",
IF(ISNUMBER(FIND("Estoque - Tratores",C344)),"Tratores",
IF(ISNUMBER(FIND("Estoque - Máquinas pesadas",C344)),"Máquinas pesadas",
IF(ISNUMBER(FIND("Estoque - Reboques",C344)),"Reboques",
IF(C344="Estoque","Estoque",
IF(AND(ISNUMBER(C344),C344&gt;1000,C344&lt;2000),"Caminhões",
IF(AND(ISNUMBER(C344),C344&gt;2000,C344&lt;3000),"Tratores",
IF(AND(ISNUMBER(C344),C344&gt;3000,C344&lt;4000),"Carregadeiras",
IF(AND(ISNUMBER(C344),C344&gt;4000,C344&lt;5000),"Máquinas pesadas",
IF(AND(ISNUMBER(C344),C344&gt;5000,C344&lt;6000),"Colhedoras",
IF(AND(ISNUMBER(C344),C344&gt;7000,C344&lt;8000),"Irrigação",
IF(AND(ISNUMBER(C344),C344&gt;8000,C344&lt;9000),"Reboques",IF(AND(ISNUMBER(C344),C344&gt;0,C344&lt;1000),"Veic. Leves","")))))))))))))))))))))</f>
        <v>Carregadeiras</v>
      </c>
      <c r="B344" s="39"/>
      <c r="C344" s="2">
        <v>3023</v>
      </c>
      <c r="D344" s="2">
        <v>15640</v>
      </c>
      <c r="E344" s="3" t="s">
        <v>1171</v>
      </c>
      <c r="F344" s="14" t="str">
        <f>IF(ISBLANK(K344), "Apenas Solicitação", "Tem OC")</f>
        <v>Tem OC</v>
      </c>
      <c r="G344" s="2">
        <v>1</v>
      </c>
      <c r="H344" s="2">
        <f>G344-I344</f>
        <v>0</v>
      </c>
      <c r="I344" s="2">
        <v>1</v>
      </c>
      <c r="J344" s="4">
        <v>45786</v>
      </c>
      <c r="K344" s="180">
        <v>45793</v>
      </c>
      <c r="L344" s="4"/>
      <c r="M344" s="44"/>
      <c r="N344" s="44" t="str">
        <f>IFERROR(K344 + VALUE(LEFT(L344, FIND(" ", L344) - 1)), "")</f>
        <v/>
      </c>
      <c r="O344" s="3">
        <f>IF(_xlfn.DAYS(K344,J344)&lt;0, "Aguardando OC", _xlfn.DAYS(K344,J344))</f>
        <v>7</v>
      </c>
      <c r="P344" s="14">
        <v>402268</v>
      </c>
      <c r="Q344" s="33"/>
      <c r="R344" s="14">
        <v>167838</v>
      </c>
      <c r="S344" s="42">
        <v>221</v>
      </c>
      <c r="T344" s="67" t="s">
        <v>1029</v>
      </c>
      <c r="U344" s="45">
        <v>27</v>
      </c>
      <c r="V344" s="2">
        <v>15702</v>
      </c>
      <c r="W344" s="47" t="str">
        <f>IFERROR(VLOOKUP(V344, Fornecedores!A:C, 3, FALSE), "")</f>
        <v>MAQTRAL - PB</v>
      </c>
      <c r="X344" s="43" t="str">
        <f>IFERROR(VLOOKUP(V344, Fornecedores!A:E, 5, FALSE), "")</f>
        <v>Bayeux</v>
      </c>
      <c r="Y344" s="43" t="str">
        <f>IFERROR(VLOOKUP(V344, Fornecedores!A:F, 6, FALSE), "")</f>
        <v>PB</v>
      </c>
      <c r="Z344" s="14" t="str">
        <f>IF(H344=0, "Pedido entregue!", "Pendente")</f>
        <v>Pedido entregue!</v>
      </c>
      <c r="AA344" s="59"/>
      <c r="AB344" s="58" t="str">
        <f>IF(Z344="Pedido Entregue!", IF(AA344=1, "Retirado do Almoxarifado", IF(AA344=2, "Material devolvido", "Aguardando retirada")), IF(Z344="Pendente", "Entrega pendente", ""))</f>
        <v>Aguardando retirada</v>
      </c>
      <c r="AC344" s="18">
        <v>1</v>
      </c>
      <c r="AD344" s="18">
        <f>AC344/SUMIF($P:$P,P344,$AC:$AC)</f>
        <v>1</v>
      </c>
      <c r="AE344" s="18">
        <f>IF(R344=0,0,AC344/SUMIF($R:$R,R344,$AC:$AC))</f>
        <v>5.2631578947368418E-2</v>
      </c>
      <c r="AF344" s="18">
        <f>IF(R344=0,1,0)</f>
        <v>0</v>
      </c>
      <c r="AH344" t="str">
        <f>TEXT(J344,"MMMM")</f>
        <v>maio</v>
      </c>
    </row>
    <row r="345" spans="1:34" ht="12.75" customHeight="1" x14ac:dyDescent="0.25">
      <c r="A345" s="90" t="str">
        <f>IF(C345="Oficina Diversos","Oficina Geral",
IF(ISNUMBER(FIND("Estoque - Colhedoras",C345)),"Colhedoras",IF(ISNUMBER(FIND("Caldeiraria",C345)),"Caldeiraria",IF(ISNUMBER(FIND("Borracharia",C345)),"Borracharia",IF(ISNUMBER(FIND("Lubrificação",C345)),"Lubrificação",
IF(ISNUMBER(FIND("Estoque - Carregadeiras",C345)),"Carregadeiras",IF(ISNUMBER(FIND("Estoque - Veic. Leves",C345)),"Veic. Leves",
IF(ISNUMBER(FIND("Estoque - Caminhões",C345)),"Caminhões",IF(ISNUMBER(FIND("Estoque - Transbordos",C345)),"Transbordos",
IF(ISNUMBER(FIND("Estoque - Tratores",C345)),"Tratores",
IF(ISNUMBER(FIND("Estoque - Máquinas pesadas",C345)),"Máquinas pesadas",
IF(ISNUMBER(FIND("Estoque - Reboques",C345)),"Reboques",
IF(C345="Estoque","Estoque",
IF(AND(ISNUMBER(C345),C345&gt;1000,C345&lt;2000),"Caminhões",
IF(AND(ISNUMBER(C345),C345&gt;2000,C345&lt;3000),"Tratores",
IF(AND(ISNUMBER(C345),C345&gt;3000,C345&lt;4000),"Carregadeiras",
IF(AND(ISNUMBER(C345),C345&gt;4000,C345&lt;5000),"Máquinas pesadas",
IF(AND(ISNUMBER(C345),C345&gt;5000,C345&lt;6000),"Colhedoras",
IF(AND(ISNUMBER(C345),C345&gt;7000,C345&lt;8000),"Irrigação",
IF(AND(ISNUMBER(C345),C345&gt;8000,C345&lt;9000),"Reboques",IF(AND(ISNUMBER(C345),C345&gt;0,C345&lt;1000),"Veic. Leves","")))))))))))))))))))))</f>
        <v>Carregadeiras</v>
      </c>
      <c r="B345" s="111"/>
      <c r="C345" s="171">
        <v>3029</v>
      </c>
      <c r="D345" s="170">
        <v>15640</v>
      </c>
      <c r="E345" s="173" t="s">
        <v>1171</v>
      </c>
      <c r="F345" s="101" t="str">
        <f>IF(ISBLANK(K345), "Apenas Solicitação", "Tem OC")</f>
        <v>Apenas Solicitação</v>
      </c>
      <c r="G345" s="170">
        <v>1</v>
      </c>
      <c r="H345" s="113">
        <f>G345-I345</f>
        <v>1</v>
      </c>
      <c r="I345" s="113"/>
      <c r="J345" s="174">
        <v>45856</v>
      </c>
      <c r="K345" s="173"/>
      <c r="L345" s="173"/>
      <c r="M345" s="104" t="str">
        <f ca="1">IF(OR(N345="", N345=0), "", IF(N345&gt;TODAY(), "No prazo", "Atrasado"))</f>
        <v/>
      </c>
      <c r="N345" s="104" t="str">
        <f>IFERROR(K345 + VALUE(LEFT(L345, FIND(" ", L345) - 1)), "")</f>
        <v/>
      </c>
      <c r="O345" s="105" t="str">
        <f>IF(_xlfn.DAYS(K345,J345)&lt;0, "Aguardando OC", _xlfn.DAYS(K345,J345))</f>
        <v>Aguardando OC</v>
      </c>
      <c r="P345" s="170">
        <v>412253</v>
      </c>
      <c r="Q345" s="55"/>
      <c r="R345" s="170">
        <v>0</v>
      </c>
      <c r="S345" s="2">
        <v>221</v>
      </c>
      <c r="T345" s="65" t="s">
        <v>1029</v>
      </c>
      <c r="U345" s="170">
        <v>27</v>
      </c>
      <c r="V345" s="170"/>
      <c r="W345" s="117" t="str">
        <f>IFERROR(VLOOKUP(V345, Fornecedores!A:C, 3, FALSE), "")</f>
        <v/>
      </c>
      <c r="X345" s="105" t="str">
        <f>IFERROR(VLOOKUP(V345, Fornecedores!A:E, 5, FALSE), "")</f>
        <v/>
      </c>
      <c r="Y345" s="105" t="str">
        <f>IFERROR(VLOOKUP(V345, Fornecedores!A:F, 6, FALSE), "")</f>
        <v/>
      </c>
      <c r="Z345" s="101" t="str">
        <f>IF(H345=0, "Pedido entregue!", "Pendente")</f>
        <v>Pendente</v>
      </c>
      <c r="AA345" s="119"/>
      <c r="AB345" s="132" t="str">
        <f>IF(Z345="Pedido Entregue!", IF(AA345=1, "Retirado do Almoxarifado", IF(AA345=2, "Material devolvido", "Aguardando retirada")), IF(Z345="Pendente", "Entrega pendente", ""))</f>
        <v>Entrega pendente</v>
      </c>
      <c r="AC345" s="18">
        <v>1</v>
      </c>
      <c r="AD345" s="18">
        <f>AC345/SUMIF($P:$P,P345,$AC:$AC)</f>
        <v>1</v>
      </c>
      <c r="AE345" s="18">
        <f>IF(R345=0,0,AC345/SUMIF($R:$R,R345,$AC:$AC))</f>
        <v>0</v>
      </c>
      <c r="AF345" s="18">
        <f>IF(R345=0,1,0)</f>
        <v>1</v>
      </c>
      <c r="AH345" t="str">
        <f>TEXT(J345,"MMMM")</f>
        <v>julho</v>
      </c>
    </row>
    <row r="346" spans="1:34" ht="12.75" hidden="1" customHeight="1" x14ac:dyDescent="0.25">
      <c r="A346" s="90" t="str">
        <f>IF(C346="Oficina Diversos","Oficina Geral",
IF(ISNUMBER(FIND("Estoque - Colhedoras",C346)),"Colhedoras",IF(ISNUMBER(FIND("Caldeiraria",C346)),"Caldeiraria",IF(ISNUMBER(FIND("Borracharia",C346)),"Borracharia",IF(ISNUMBER(FIND("Lubrificação",C346)),"Lubrificação",
IF(ISNUMBER(FIND("Estoque - Carregadeiras",C346)),"Carregadeiras",IF(ISNUMBER(FIND("Estoque - Veic. Leves",C346)),"Veic. Leves",
IF(ISNUMBER(FIND("Estoque - Caminhões",C346)),"Caminhões",IF(ISNUMBER(FIND("Estoque - Transbordos",C346)),"Transbordos",
IF(ISNUMBER(FIND("Estoque - Tratores",C346)),"Tratores",
IF(ISNUMBER(FIND("Estoque - Máquinas pesadas",C346)),"Máquinas pesadas",
IF(ISNUMBER(FIND("Estoque - Reboques",C346)),"Reboques",
IF(C346="Estoque","Estoque",
IF(AND(ISNUMBER(C346),C346&gt;1000,C346&lt;2000),"Caminhões",
IF(AND(ISNUMBER(C346),C346&gt;2000,C346&lt;3000),"Tratores",
IF(AND(ISNUMBER(C346),C346&gt;3000,C346&lt;4000),"Carregadeiras",
IF(AND(ISNUMBER(C346),C346&gt;4000,C346&lt;5000),"Máquinas pesadas",
IF(AND(ISNUMBER(C346),C346&gt;5000,C346&lt;6000),"Colhedoras",
IF(AND(ISNUMBER(C346),C346&gt;7000,C346&lt;8000),"Irrigação",
IF(AND(ISNUMBER(C346),C346&gt;8000,C346&lt;9000),"Reboques",IF(AND(ISNUMBER(C346),C346&gt;0,C346&lt;1000),"Veic. Leves","")))))))))))))))))))))</f>
        <v>Carregadeiras</v>
      </c>
      <c r="B346" s="8"/>
      <c r="C346" s="42">
        <v>3014</v>
      </c>
      <c r="D346" s="42">
        <v>15650</v>
      </c>
      <c r="E346" s="43" t="s">
        <v>1172</v>
      </c>
      <c r="F346" s="14" t="str">
        <f>IF(ISBLANK(K346), "Apenas Solicitação", "Tem OC")</f>
        <v>Tem OC</v>
      </c>
      <c r="G346" s="42">
        <v>16</v>
      </c>
      <c r="H346" s="2">
        <f>G346-I346</f>
        <v>0</v>
      </c>
      <c r="I346" s="2">
        <v>16</v>
      </c>
      <c r="J346" s="44">
        <v>45786</v>
      </c>
      <c r="K346" s="185">
        <v>45791</v>
      </c>
      <c r="L346" s="44"/>
      <c r="M346" s="44"/>
      <c r="N346" s="44" t="str">
        <f>IFERROR(K346 + VALUE(LEFT(L346, FIND(" ", L346) - 1)), "")</f>
        <v/>
      </c>
      <c r="O346" s="3">
        <f>IF(_xlfn.DAYS(K346,J346)&lt;0, "Aguardando OC", _xlfn.DAYS(K346,J346))</f>
        <v>5</v>
      </c>
      <c r="P346" s="191">
        <v>402225</v>
      </c>
      <c r="Q346" s="33"/>
      <c r="R346" s="191">
        <v>167578</v>
      </c>
      <c r="S346" s="49"/>
      <c r="T346" s="153"/>
      <c r="U346" s="45">
        <v>1.61</v>
      </c>
      <c r="V346" s="42">
        <v>13341</v>
      </c>
      <c r="W346" s="47" t="str">
        <f>IFERROR(VLOOKUP(V346, Fornecedores!A:C, 3, FALSE), "")</f>
        <v>DISMA DISTRIBUIDORA</v>
      </c>
      <c r="X346" s="43" t="str">
        <f>IFERROR(VLOOKUP(V346, Fornecedores!A:E, 5, FALSE), "")</f>
        <v>Araçatuba</v>
      </c>
      <c r="Y346" s="43" t="str">
        <f>IFERROR(VLOOKUP(V346, Fornecedores!A:F, 6, FALSE), "")</f>
        <v>SP</v>
      </c>
      <c r="Z346" s="14" t="str">
        <f>IF(H346=0, "Pedido entregue!", "Pendente")</f>
        <v>Pedido entregue!</v>
      </c>
      <c r="AA346" s="59">
        <v>1</v>
      </c>
      <c r="AB346" s="58" t="str">
        <f>IF(Z346="Pedido Entregue!", IF(AA346=1, "Retirado do Almoxarifado", IF(AA346=2, "Material devolvido", "Aguardando retirada")), IF(Z346="Pendente", "Entrega pendente", ""))</f>
        <v>Retirado do Almoxarifado</v>
      </c>
      <c r="AC346" s="18">
        <v>1</v>
      </c>
      <c r="AD346" s="18">
        <f>AC346/SUMIF($P:$P,P346,$AC:$AC)</f>
        <v>1</v>
      </c>
      <c r="AE346" s="18">
        <f>IF(R346=0,0,AC346/SUMIF($R:$R,R346,$AC:$AC))</f>
        <v>8.3333333333333329E-2</v>
      </c>
      <c r="AF346" s="18">
        <f>IF(R346=0,1,0)</f>
        <v>0</v>
      </c>
      <c r="AG346" s="18">
        <f>IF(R346=0,#REF!-J346,0)</f>
        <v>0</v>
      </c>
      <c r="AH346" t="str">
        <f>TEXT(J346,"MMMM")</f>
        <v>maio</v>
      </c>
    </row>
    <row r="347" spans="1:34" ht="12.75" hidden="1" customHeight="1" x14ac:dyDescent="0.25">
      <c r="A347" s="90" t="str">
        <f>IF(C347="Oficina Diversos","Oficina Geral",
IF(ISNUMBER(FIND("Estoque - Colhedoras",C347)),"Colhedoras",IF(ISNUMBER(FIND("Caldeiraria",C347)),"Caldeiraria",IF(ISNUMBER(FIND("Borracharia",C347)),"Borracharia",IF(ISNUMBER(FIND("Lubrificação",C347)),"Lubrificação",
IF(ISNUMBER(FIND("Estoque - Carregadeiras",C347)),"Carregadeiras",IF(ISNUMBER(FIND("Estoque - Veic. Leves",C347)),"Veic. Leves",
IF(ISNUMBER(FIND("Estoque - Caminhões",C347)),"Caminhões",IF(ISNUMBER(FIND("Estoque - Transbordos",C347)),"Transbordos",
IF(ISNUMBER(FIND("Estoque - Tratores",C347)),"Tratores",
IF(ISNUMBER(FIND("Estoque - Máquinas pesadas",C347)),"Máquinas pesadas",
IF(ISNUMBER(FIND("Estoque - Reboques",C347)),"Reboques",
IF(C347="Estoque","Estoque",
IF(AND(ISNUMBER(C347),C347&gt;1000,C347&lt;2000),"Caminhões",
IF(AND(ISNUMBER(C347),C347&gt;2000,C347&lt;3000),"Tratores",
IF(AND(ISNUMBER(C347),C347&gt;3000,C347&lt;4000),"Carregadeiras",
IF(AND(ISNUMBER(C347),C347&gt;4000,C347&lt;5000),"Máquinas pesadas",
IF(AND(ISNUMBER(C347),C347&gt;5000,C347&lt;6000),"Colhedoras",
IF(AND(ISNUMBER(C347),C347&gt;7000,C347&lt;8000),"Irrigação",
IF(AND(ISNUMBER(C347),C347&gt;8000,C347&lt;9000),"Reboques",IF(AND(ISNUMBER(C347),C347&gt;0,C347&lt;1000),"Veic. Leves","")))))))))))))))))))))</f>
        <v>Carregadeiras</v>
      </c>
      <c r="B347" s="111"/>
      <c r="C347" s="113">
        <v>3024</v>
      </c>
      <c r="D347" s="2">
        <v>15650</v>
      </c>
      <c r="E347" s="3" t="s">
        <v>1172</v>
      </c>
      <c r="F347" s="101" t="str">
        <f>IF(ISBLANK(K347), "Apenas Solicitação", "Tem OC")</f>
        <v>Tem OC</v>
      </c>
      <c r="G347" s="2">
        <v>16</v>
      </c>
      <c r="H347" s="113">
        <f>G347-I347</f>
        <v>0</v>
      </c>
      <c r="I347" s="113">
        <v>16</v>
      </c>
      <c r="J347" s="4">
        <v>45828</v>
      </c>
      <c r="K347" s="180">
        <v>45839</v>
      </c>
      <c r="L347" s="3" t="s">
        <v>20152</v>
      </c>
      <c r="M347" s="104" t="str">
        <f ca="1">IF(OR(N347="", N347=0), "", IF(N347&gt;TODAY(), "No prazo", "Atrasado"))</f>
        <v>Atrasado</v>
      </c>
      <c r="N347" s="104">
        <f>IFERROR(K347 + VALUE(LEFT(L347, FIND(" ", L347) - 1)), "")</f>
        <v>45840</v>
      </c>
      <c r="O347" s="105">
        <f>IF(_xlfn.DAYS(K347,J347)&lt;0, "Aguardando OC", _xlfn.DAYS(K347,J347))</f>
        <v>11</v>
      </c>
      <c r="P347" s="14">
        <v>408573</v>
      </c>
      <c r="Q347" s="55"/>
      <c r="R347" s="14">
        <v>170152</v>
      </c>
      <c r="S347" s="2">
        <v>221</v>
      </c>
      <c r="T347" s="65" t="s">
        <v>1029</v>
      </c>
      <c r="U347" s="21">
        <v>1.46</v>
      </c>
      <c r="V347" s="2">
        <v>13341</v>
      </c>
      <c r="W347" s="117" t="str">
        <f>IFERROR(VLOOKUP(V347, Fornecedores!A:C, 3, FALSE), "")</f>
        <v>DISMA DISTRIBUIDORA</v>
      </c>
      <c r="X347" s="105" t="str">
        <f>IFERROR(VLOOKUP(V347, Fornecedores!A:E, 5, FALSE), "")</f>
        <v>Araçatuba</v>
      </c>
      <c r="Y347" s="105" t="str">
        <f>IFERROR(VLOOKUP(V347, Fornecedores!A:F, 6, FALSE), "")</f>
        <v>SP</v>
      </c>
      <c r="Z347" s="101" t="str">
        <f>IF(H347=0, "Pedido entregue!", "Pendente")</f>
        <v>Pedido entregue!</v>
      </c>
      <c r="AA347" s="119"/>
      <c r="AB347" s="132" t="str">
        <f>IF(Z347="Pedido Entregue!", IF(AA347=1, "Retirado do Almoxarifado", IF(AA347=2, "Material devolvido", "Aguardando retirada")), IF(Z347="Pendente", "Entrega pendente", ""))</f>
        <v>Aguardando retirada</v>
      </c>
      <c r="AC347" s="18">
        <v>1</v>
      </c>
      <c r="AD347" s="18">
        <f>AC347/SUMIF($P:$P,P347,$AC:$AC)</f>
        <v>1</v>
      </c>
      <c r="AE347" s="18">
        <f>IF(R347=0,0,AC347/SUMIF($R:$R,R347,$AC:$AC))</f>
        <v>5.5555555555555552E-2</v>
      </c>
      <c r="AF347" s="18">
        <f>IF(R347=0,1,0)</f>
        <v>0</v>
      </c>
      <c r="AH347" t="str">
        <f>TEXT(J347,"MMMM")</f>
        <v>junho</v>
      </c>
    </row>
    <row r="348" spans="1:34" ht="12.75" hidden="1" customHeight="1" x14ac:dyDescent="0.25">
      <c r="A348" s="90" t="str">
        <f>IF(C348="Oficina Diversos","Oficina Geral",
IF(ISNUMBER(FIND("Estoque - Colhedoras",C348)),"Colhedoras",IF(ISNUMBER(FIND("Caldeiraria",C348)),"Caldeiraria",IF(ISNUMBER(FIND("Borracharia",C348)),"Borracharia",IF(ISNUMBER(FIND("Lubrificação",C348)),"Lubrificação",
IF(ISNUMBER(FIND("Estoque - Carregadeiras",C348)),"Carregadeiras",IF(ISNUMBER(FIND("Estoque - Veic. Leves",C348)),"Veic. Leves",
IF(ISNUMBER(FIND("Estoque - Caminhões",C348)),"Caminhões",IF(ISNUMBER(FIND("Estoque - Transbordos",C348)),"Transbordos",
IF(ISNUMBER(FIND("Estoque - Tratores",C348)),"Tratores",
IF(ISNUMBER(FIND("Estoque - Máquinas pesadas",C348)),"Máquinas pesadas",
IF(ISNUMBER(FIND("Estoque - Reboques",C348)),"Reboques",
IF(C348="Estoque","Estoque",
IF(AND(ISNUMBER(C348),C348&gt;1000,C348&lt;2000),"Caminhões",
IF(AND(ISNUMBER(C348),C348&gt;2000,C348&lt;3000),"Tratores",
IF(AND(ISNUMBER(C348),C348&gt;3000,C348&lt;4000),"Carregadeiras",
IF(AND(ISNUMBER(C348),C348&gt;4000,C348&lt;5000),"Máquinas pesadas",
IF(AND(ISNUMBER(C348),C348&gt;5000,C348&lt;6000),"Colhedoras",
IF(AND(ISNUMBER(C348),C348&gt;7000,C348&lt;8000),"Irrigação",
IF(AND(ISNUMBER(C348),C348&gt;8000,C348&lt;9000),"Reboques",IF(AND(ISNUMBER(C348),C348&gt;0,C348&lt;1000),"Veic. Leves","")))))))))))))))))))))</f>
        <v>Tratores</v>
      </c>
      <c r="B348" s="8"/>
      <c r="C348" s="2">
        <v>2030</v>
      </c>
      <c r="D348" s="2">
        <v>15675</v>
      </c>
      <c r="E348" s="10" t="s">
        <v>603</v>
      </c>
      <c r="F348" s="14" t="str">
        <f>IF(ISBLANK(K348), "Apenas Solicitação", "Tem OC")</f>
        <v>Tem OC</v>
      </c>
      <c r="G348" s="2">
        <v>5</v>
      </c>
      <c r="H348" s="2">
        <f>G348-I348</f>
        <v>0</v>
      </c>
      <c r="I348" s="2">
        <v>5</v>
      </c>
      <c r="J348" s="4">
        <v>45699</v>
      </c>
      <c r="K348" s="180">
        <v>45705</v>
      </c>
      <c r="L348" s="4"/>
      <c r="M348" s="44"/>
      <c r="N348" s="44" t="str">
        <f>IFERROR(K348 + VALUE(LEFT(L348, FIND(" ", L348) - 1)), "")</f>
        <v/>
      </c>
      <c r="O348" s="3">
        <f>IF(_xlfn.DAYS(K348,J348)&lt;0, "Aguardando OC", _xlfn.DAYS(K348,J348))</f>
        <v>6</v>
      </c>
      <c r="P348" s="14">
        <v>392088</v>
      </c>
      <c r="Q348" s="2">
        <v>1127366</v>
      </c>
      <c r="R348" s="14">
        <v>164322</v>
      </c>
      <c r="S348" s="2">
        <v>696</v>
      </c>
      <c r="T348" s="65" t="s">
        <v>77</v>
      </c>
      <c r="U348" s="21">
        <v>9.8699999999999992</v>
      </c>
      <c r="V348" s="2">
        <v>3465</v>
      </c>
      <c r="W348" s="47" t="str">
        <f>IFERROR(VLOOKUP(V348, Fornecedores!A:C, 3, FALSE), "")</f>
        <v>MAQNELSON AGRICOLA L</v>
      </c>
      <c r="X348" s="43" t="str">
        <f>IFERROR(VLOOKUP(V348, Fornecedores!A:E, 5, FALSE), "")</f>
        <v>Itumbiara</v>
      </c>
      <c r="Y348" s="43" t="str">
        <f>IFERROR(VLOOKUP(V348, Fornecedores!A:F, 6, FALSE), "")</f>
        <v>GO</v>
      </c>
      <c r="Z348" s="14" t="str">
        <f>IF(H348=0, "Pedido entregue!", "Pendente")</f>
        <v>Pedido entregue!</v>
      </c>
      <c r="AA348" s="59">
        <v>1</v>
      </c>
      <c r="AB348" s="58" t="str">
        <f>IF(Z348="Pedido Entregue!", IF(AA348=1, "Retirado do Almoxarifado", IF(AA348=2, "Material devolvido", "Aguardando retirada")), IF(Z348="Pendente", "Entrega pendente", ""))</f>
        <v>Retirado do Almoxarifado</v>
      </c>
      <c r="AC348" s="18">
        <v>1</v>
      </c>
      <c r="AD348" s="18">
        <f>AC348/SUMIF($P:$P,P348,$AC:$AC)</f>
        <v>1</v>
      </c>
      <c r="AE348" s="18">
        <f>IF(R348=0,0,AC348/SUMIF($R:$R,R348,$AC:$AC))</f>
        <v>3.2258064516129031E-2</v>
      </c>
      <c r="AF348" s="18">
        <f>IF(R348=0,1,0)</f>
        <v>0</v>
      </c>
      <c r="AG348" s="18">
        <f>IF(R348=0,#REF!-J348,0)</f>
        <v>0</v>
      </c>
      <c r="AH348" t="str">
        <f>TEXT(J348,"MMMM")</f>
        <v>fevereiro</v>
      </c>
    </row>
    <row r="349" spans="1:34" ht="12.75" customHeight="1" x14ac:dyDescent="0.25">
      <c r="A349" s="90" t="str">
        <f>IF(C349="Oficina Diversos","Oficina Geral",
IF(ISNUMBER(FIND("Estoque - Colhedoras",C349)),"Colhedoras",IF(ISNUMBER(FIND("Caldeiraria",C349)),"Caldeiraria",IF(ISNUMBER(FIND("Borracharia",C349)),"Borracharia",IF(ISNUMBER(FIND("Lubrificação",C349)),"Lubrificação",
IF(ISNUMBER(FIND("Estoque - Carregadeiras",C349)),"Carregadeiras",IF(ISNUMBER(FIND("Estoque - Veic. Leves",C349)),"Veic. Leves",
IF(ISNUMBER(FIND("Estoque - Caminhões",C349)),"Caminhões",IF(ISNUMBER(FIND("Estoque - Transbordos",C349)),"Transbordos",
IF(ISNUMBER(FIND("Estoque - Tratores",C349)),"Tratores",
IF(ISNUMBER(FIND("Estoque - Máquinas pesadas",C349)),"Máquinas pesadas",
IF(ISNUMBER(FIND("Estoque - Reboques",C349)),"Reboques",
IF(C349="Estoque","Estoque",
IF(AND(ISNUMBER(C349),C349&gt;1000,C349&lt;2000),"Caminhões",
IF(AND(ISNUMBER(C349),C349&gt;2000,C349&lt;3000),"Tratores",
IF(AND(ISNUMBER(C349),C349&gt;3000,C349&lt;4000),"Carregadeiras",
IF(AND(ISNUMBER(C349),C349&gt;4000,C349&lt;5000),"Máquinas pesadas",
IF(AND(ISNUMBER(C349),C349&gt;5000,C349&lt;6000),"Colhedoras",
IF(AND(ISNUMBER(C349),C349&gt;7000,C349&lt;8000),"Irrigação",
IF(AND(ISNUMBER(C349),C349&gt;8000,C349&lt;9000),"Reboques",IF(AND(ISNUMBER(C349),C349&gt;0,C349&lt;1000),"Veic. Leves","")))))))))))))))))))))</f>
        <v>Tratores</v>
      </c>
      <c r="B349" s="111"/>
      <c r="C349" s="140">
        <v>2064</v>
      </c>
      <c r="D349" s="139">
        <v>15678</v>
      </c>
      <c r="E349" s="141" t="s">
        <v>20523</v>
      </c>
      <c r="F349" s="101" t="str">
        <f>IF(ISBLANK(K349), "Apenas Solicitação", "Tem OC")</f>
        <v>Apenas Solicitação</v>
      </c>
      <c r="G349" s="139">
        <v>2</v>
      </c>
      <c r="H349" s="113">
        <f>G349-I349</f>
        <v>2</v>
      </c>
      <c r="I349" s="113"/>
      <c r="J349" s="142">
        <v>45821</v>
      </c>
      <c r="K349" s="199"/>
      <c r="L349" s="141"/>
      <c r="M349" s="104" t="str">
        <f ca="1">IF(OR(N349="", N349=0), "", IF(N349&gt;TODAY(), "No prazo", "Atrasado"))</f>
        <v/>
      </c>
      <c r="N349" s="104" t="str">
        <f>IFERROR(K349 + VALUE(LEFT(L349, FIND(" ", L349) - 1)), "")</f>
        <v/>
      </c>
      <c r="O349" s="105" t="str">
        <f>IF(_xlfn.DAYS(K349,J349)&lt;0, "Aguardando OC", _xlfn.DAYS(K349,J349))</f>
        <v>Aguardando OC</v>
      </c>
      <c r="P349" s="199">
        <v>407289</v>
      </c>
      <c r="Q349" s="55"/>
      <c r="R349" s="199">
        <v>0</v>
      </c>
      <c r="S349" s="139">
        <v>221</v>
      </c>
      <c r="T349" s="65" t="s">
        <v>1029</v>
      </c>
      <c r="U349" s="165">
        <v>9.67</v>
      </c>
      <c r="V349" s="139"/>
      <c r="W349" s="117" t="str">
        <f>IFERROR(VLOOKUP(V349, Fornecedores!A:C, 3, FALSE), "")</f>
        <v/>
      </c>
      <c r="X349" s="105" t="str">
        <f>IFERROR(VLOOKUP(V349, Fornecedores!A:E, 5, FALSE), "")</f>
        <v/>
      </c>
      <c r="Y349" s="105" t="str">
        <f>IFERROR(VLOOKUP(V349, Fornecedores!A:F, 6, FALSE), "")</f>
        <v/>
      </c>
      <c r="Z349" s="101" t="str">
        <f>IF(H349=0, "Pedido entregue!", "Pendente")</f>
        <v>Pendente</v>
      </c>
      <c r="AA349" s="119"/>
      <c r="AB349" s="132" t="str">
        <f>IF(Z349="Pedido Entregue!", IF(AA349=1, "Retirado do Almoxarifado", IF(AA349=2, "Material devolvido", "Aguardando retirada")), IF(Z349="Pendente", "Entrega pendente", ""))</f>
        <v>Entrega pendente</v>
      </c>
      <c r="AC349" s="18">
        <v>1</v>
      </c>
      <c r="AD349" s="18">
        <f>AC349/SUMIF($P:$P,P349,$AC:$AC)</f>
        <v>1</v>
      </c>
      <c r="AE349" s="18">
        <f>IF(R349=0,0,AC349/SUMIF($R:$R,R349,$AC:$AC))</f>
        <v>0</v>
      </c>
      <c r="AF349" s="18">
        <f>IF(R349=0,1,0)</f>
        <v>1</v>
      </c>
      <c r="AH349" t="str">
        <f>TEXT(J349,"MMMM")</f>
        <v>junho</v>
      </c>
    </row>
    <row r="350" spans="1:34" ht="12.75" customHeight="1" x14ac:dyDescent="0.25">
      <c r="A350" s="90" t="str">
        <f>IF(C350="Oficina Diversos","Oficina Geral",
IF(ISNUMBER(FIND("Estoque - Colhedoras",C350)),"Colhedoras",IF(ISNUMBER(FIND("Caldeiraria",C350)),"Caldeiraria",IF(ISNUMBER(FIND("Borracharia",C350)),"Borracharia",IF(ISNUMBER(FIND("Lubrificação",C350)),"Lubrificação",
IF(ISNUMBER(FIND("Estoque - Carregadeiras",C350)),"Carregadeiras",IF(ISNUMBER(FIND("Estoque - Veic. Leves",C350)),"Veic. Leves",
IF(ISNUMBER(FIND("Estoque - Caminhões",C350)),"Caminhões",IF(ISNUMBER(FIND("Estoque - Transbordos",C350)),"Transbordos",
IF(ISNUMBER(FIND("Estoque - Tratores",C350)),"Tratores",
IF(ISNUMBER(FIND("Estoque - Máquinas pesadas",C350)),"Máquinas pesadas",
IF(ISNUMBER(FIND("Estoque - Reboques",C350)),"Reboques",
IF(C350="Estoque","Estoque",
IF(AND(ISNUMBER(C350),C350&gt;1000,C350&lt;2000),"Caminhões",
IF(AND(ISNUMBER(C350),C350&gt;2000,C350&lt;3000),"Tratores",
IF(AND(ISNUMBER(C350),C350&gt;3000,C350&lt;4000),"Carregadeiras",
IF(AND(ISNUMBER(C350),C350&gt;4000,C350&lt;5000),"Máquinas pesadas",
IF(AND(ISNUMBER(C350),C350&gt;5000,C350&lt;6000),"Colhedoras",
IF(AND(ISNUMBER(C350),C350&gt;7000,C350&lt;8000),"Irrigação",
IF(AND(ISNUMBER(C350),C350&gt;8000,C350&lt;9000),"Reboques",IF(AND(ISNUMBER(C350),C350&gt;0,C350&lt;1000),"Veic. Leves","")))))))))))))))))))))</f>
        <v>Tratores</v>
      </c>
      <c r="B350" s="111"/>
      <c r="C350" s="140">
        <v>2064</v>
      </c>
      <c r="D350" s="139">
        <v>15679</v>
      </c>
      <c r="E350" s="141" t="s">
        <v>20524</v>
      </c>
      <c r="F350" s="101" t="str">
        <f>IF(ISBLANK(K350), "Apenas Solicitação", "Tem OC")</f>
        <v>Apenas Solicitação</v>
      </c>
      <c r="G350" s="139">
        <v>2</v>
      </c>
      <c r="H350" s="113">
        <f>G350-I350</f>
        <v>2</v>
      </c>
      <c r="I350" s="113"/>
      <c r="J350" s="142">
        <v>45821</v>
      </c>
      <c r="K350" s="199"/>
      <c r="L350" s="141"/>
      <c r="M350" s="104" t="str">
        <f ca="1">IF(OR(N350="", N350=0), "", IF(N350&gt;TODAY(), "No prazo", "Atrasado"))</f>
        <v/>
      </c>
      <c r="N350" s="104" t="str">
        <f>IFERROR(K350 + VALUE(LEFT(L350, FIND(" ", L350) - 1)), "")</f>
        <v/>
      </c>
      <c r="O350" s="105" t="str">
        <f>IF(_xlfn.DAYS(K350,J350)&lt;0, "Aguardando OC", _xlfn.DAYS(K350,J350))</f>
        <v>Aguardando OC</v>
      </c>
      <c r="P350" s="199">
        <v>407288</v>
      </c>
      <c r="Q350" s="55"/>
      <c r="R350" s="199">
        <v>0</v>
      </c>
      <c r="S350" s="139">
        <v>221</v>
      </c>
      <c r="T350" s="65" t="s">
        <v>1029</v>
      </c>
      <c r="U350" s="165">
        <v>128.72999999999999</v>
      </c>
      <c r="V350" s="139"/>
      <c r="W350" s="117" t="str">
        <f>IFERROR(VLOOKUP(V350, Fornecedores!A:C, 3, FALSE), "")</f>
        <v/>
      </c>
      <c r="X350" s="105" t="str">
        <f>IFERROR(VLOOKUP(V350, Fornecedores!A:E, 5, FALSE), "")</f>
        <v/>
      </c>
      <c r="Y350" s="105" t="str">
        <f>IFERROR(VLOOKUP(V350, Fornecedores!A:F, 6, FALSE), "")</f>
        <v/>
      </c>
      <c r="Z350" s="101" t="str">
        <f>IF(H350=0, "Pedido entregue!", "Pendente")</f>
        <v>Pendente</v>
      </c>
      <c r="AA350" s="119"/>
      <c r="AB350" s="132" t="str">
        <f>IF(Z350="Pedido Entregue!", IF(AA350=1, "Retirado do Almoxarifado", IF(AA350=2, "Material devolvido", "Aguardando retirada")), IF(Z350="Pendente", "Entrega pendente", ""))</f>
        <v>Entrega pendente</v>
      </c>
      <c r="AC350" s="18">
        <v>1</v>
      </c>
      <c r="AD350" s="18">
        <f>AC350/SUMIF($P:$P,P350,$AC:$AC)</f>
        <v>1</v>
      </c>
      <c r="AE350" s="18">
        <f>IF(R350=0,0,AC350/SUMIF($R:$R,R350,$AC:$AC))</f>
        <v>0</v>
      </c>
      <c r="AF350" s="18">
        <f>IF(R350=0,1,0)</f>
        <v>1</v>
      </c>
      <c r="AH350" t="str">
        <f>TEXT(J350,"MMMM")</f>
        <v>junho</v>
      </c>
    </row>
    <row r="351" spans="1:34" ht="12.75" hidden="1" customHeight="1" x14ac:dyDescent="0.25">
      <c r="A351" s="90" t="str">
        <f>IF(C351="Oficina Diversos","Oficina Geral",
IF(ISNUMBER(FIND("Estoque - Colhedoras",C351)),"Colhedoras",IF(ISNUMBER(FIND("Caldeiraria",C351)),"Caldeiraria",IF(ISNUMBER(FIND("Borracharia",C351)),"Borracharia",IF(ISNUMBER(FIND("Lubrificação",C351)),"Lubrificação",
IF(ISNUMBER(FIND("Estoque - Carregadeiras",C351)),"Carregadeiras",IF(ISNUMBER(FIND("Estoque - Veic. Leves",C351)),"Veic. Leves",
IF(ISNUMBER(FIND("Estoque - Caminhões",C351)),"Caminhões",IF(ISNUMBER(FIND("Estoque - Transbordos",C351)),"Transbordos",
IF(ISNUMBER(FIND("Estoque - Tratores",C351)),"Tratores",
IF(ISNUMBER(FIND("Estoque - Máquinas pesadas",C351)),"Máquinas pesadas",
IF(ISNUMBER(FIND("Estoque - Reboques",C351)),"Reboques",
IF(C351="Estoque","Estoque",
IF(AND(ISNUMBER(C351),C351&gt;1000,C351&lt;2000),"Caminhões",
IF(AND(ISNUMBER(C351),C351&gt;2000,C351&lt;3000),"Tratores",
IF(AND(ISNUMBER(C351),C351&gt;3000,C351&lt;4000),"Carregadeiras",
IF(AND(ISNUMBER(C351),C351&gt;4000,C351&lt;5000),"Máquinas pesadas",
IF(AND(ISNUMBER(C351),C351&gt;5000,C351&lt;6000),"Colhedoras",
IF(AND(ISNUMBER(C351),C351&gt;7000,C351&lt;8000),"Irrigação",
IF(AND(ISNUMBER(C351),C351&gt;8000,C351&lt;9000),"Reboques",IF(AND(ISNUMBER(C351),C351&gt;0,C351&lt;1000),"Veic. Leves","")))))))))))))))))))))</f>
        <v>Tratores</v>
      </c>
      <c r="B351" s="8"/>
      <c r="C351" s="2">
        <v>2030</v>
      </c>
      <c r="D351" s="2">
        <v>15684</v>
      </c>
      <c r="E351" s="10" t="s">
        <v>604</v>
      </c>
      <c r="F351" s="14" t="str">
        <f>IF(ISBLANK(K351), "Apenas Solicitação", "Tem OC")</f>
        <v>Tem OC</v>
      </c>
      <c r="G351" s="2">
        <v>4</v>
      </c>
      <c r="H351" s="2">
        <f>G351-I351</f>
        <v>0</v>
      </c>
      <c r="I351" s="2">
        <v>4</v>
      </c>
      <c r="J351" s="4">
        <v>45699</v>
      </c>
      <c r="K351" s="180">
        <v>45705</v>
      </c>
      <c r="L351" s="4"/>
      <c r="M351" s="44"/>
      <c r="N351" s="44" t="str">
        <f>IFERROR(K351 + VALUE(LEFT(L351, FIND(" ", L351) - 1)), "")</f>
        <v/>
      </c>
      <c r="O351" s="3">
        <f>IF(_xlfn.DAYS(K351,J351)&lt;0, "Aguardando OC", _xlfn.DAYS(K351,J351))</f>
        <v>6</v>
      </c>
      <c r="P351" s="14">
        <v>392069</v>
      </c>
      <c r="Q351" s="2">
        <v>1127366</v>
      </c>
      <c r="R351" s="14">
        <v>164322</v>
      </c>
      <c r="S351" s="2">
        <v>696</v>
      </c>
      <c r="T351" s="65" t="s">
        <v>77</v>
      </c>
      <c r="U351" s="21">
        <v>378.52749999999997</v>
      </c>
      <c r="V351" s="2">
        <v>3465</v>
      </c>
      <c r="W351" s="47" t="str">
        <f>IFERROR(VLOOKUP(V351, Fornecedores!A:C, 3, FALSE), "")</f>
        <v>MAQNELSON AGRICOLA L</v>
      </c>
      <c r="X351" s="43" t="str">
        <f>IFERROR(VLOOKUP(V351, Fornecedores!A:E, 5, FALSE), "")</f>
        <v>Itumbiara</v>
      </c>
      <c r="Y351" s="43" t="str">
        <f>IFERROR(VLOOKUP(V351, Fornecedores!A:F, 6, FALSE), "")</f>
        <v>GO</v>
      </c>
      <c r="Z351" s="14" t="str">
        <f>IF(H351=0, "Pedido entregue!", "Pendente")</f>
        <v>Pedido entregue!</v>
      </c>
      <c r="AA351" s="59">
        <v>1</v>
      </c>
      <c r="AB351" s="58" t="str">
        <f>IF(Z351="Pedido Entregue!", IF(AA351=1, "Retirado do Almoxarifado", IF(AA351=2, "Material devolvido", "Aguardando retirada")), IF(Z351="Pendente", "Entrega pendente", ""))</f>
        <v>Retirado do Almoxarifado</v>
      </c>
      <c r="AC351" s="18">
        <v>1</v>
      </c>
      <c r="AD351" s="18">
        <f>AC351/SUMIF($P:$P,P351,$AC:$AC)</f>
        <v>1</v>
      </c>
      <c r="AE351" s="18">
        <f>IF(R351=0,0,AC351/SUMIF($R:$R,R351,$AC:$AC))</f>
        <v>3.2258064516129031E-2</v>
      </c>
      <c r="AF351" s="18">
        <f>IF(R351=0,1,0)</f>
        <v>0</v>
      </c>
      <c r="AG351" s="18">
        <f>IF(R351=0,#REF!-J351,0)</f>
        <v>0</v>
      </c>
      <c r="AH351" t="str">
        <f>TEXT(J351,"MMMM")</f>
        <v>fevereiro</v>
      </c>
    </row>
    <row r="352" spans="1:34" ht="12.75" customHeight="1" x14ac:dyDescent="0.25">
      <c r="A352" s="90" t="str">
        <f>IF(C352="Oficina Diversos","Oficina Geral",
IF(ISNUMBER(FIND("Estoque - Colhedoras",C352)),"Colhedoras",IF(ISNUMBER(FIND("Caldeiraria",C352)),"Caldeiraria",IF(ISNUMBER(FIND("Borracharia",C352)),"Borracharia",IF(ISNUMBER(FIND("Lubrificação",C352)),"Lubrificação",
IF(ISNUMBER(FIND("Estoque - Carregadeiras",C352)),"Carregadeiras",IF(ISNUMBER(FIND("Estoque - Veic. Leves",C352)),"Veic. Leves",
IF(ISNUMBER(FIND("Estoque - Caminhões",C352)),"Caminhões",IF(ISNUMBER(FIND("Estoque - Transbordos",C352)),"Transbordos",
IF(ISNUMBER(FIND("Estoque - Tratores",C352)),"Tratores",
IF(ISNUMBER(FIND("Estoque - Máquinas pesadas",C352)),"Máquinas pesadas",
IF(ISNUMBER(FIND("Estoque - Reboques",C352)),"Reboques",
IF(C352="Estoque","Estoque",
IF(AND(ISNUMBER(C352),C352&gt;1000,C352&lt;2000),"Caminhões",
IF(AND(ISNUMBER(C352),C352&gt;2000,C352&lt;3000),"Tratores",
IF(AND(ISNUMBER(C352),C352&gt;3000,C352&lt;4000),"Carregadeiras",
IF(AND(ISNUMBER(C352),C352&gt;4000,C352&lt;5000),"Máquinas pesadas",
IF(AND(ISNUMBER(C352),C352&gt;5000,C352&lt;6000),"Colhedoras",
IF(AND(ISNUMBER(C352),C352&gt;7000,C352&lt;8000),"Irrigação",
IF(AND(ISNUMBER(C352),C352&gt;8000,C352&lt;9000),"Reboques",IF(AND(ISNUMBER(C352),C352&gt;0,C352&lt;1000),"Veic. Leves","")))))))))))))))))))))</f>
        <v>Tratores</v>
      </c>
      <c r="B352" s="111"/>
      <c r="C352" s="113">
        <v>2064</v>
      </c>
      <c r="D352" s="2">
        <v>15684</v>
      </c>
      <c r="E352" s="3" t="s">
        <v>604</v>
      </c>
      <c r="F352" s="101" t="str">
        <f>IF(ISBLANK(K352), "Apenas Solicitação", "Tem OC")</f>
        <v>Tem OC</v>
      </c>
      <c r="G352" s="2">
        <v>4</v>
      </c>
      <c r="H352" s="113">
        <f>G352-I352</f>
        <v>4</v>
      </c>
      <c r="I352" s="113"/>
      <c r="J352" s="4">
        <v>45821</v>
      </c>
      <c r="K352" s="180">
        <v>45842</v>
      </c>
      <c r="L352" s="3" t="s">
        <v>20166</v>
      </c>
      <c r="M352" s="104" t="str">
        <f ca="1">IF(OR(N352="", N352=0), "", IF(N352&gt;TODAY(), "No prazo", "Atrasado"))</f>
        <v>Atrasado</v>
      </c>
      <c r="N352" s="104">
        <f>IFERROR(K352 + VALUE(LEFT(L352, FIND(" ", L352) - 1)), "")</f>
        <v>45846</v>
      </c>
      <c r="O352" s="105">
        <f>IF(_xlfn.DAYS(K352,J352)&lt;0, "Aguardando OC", _xlfn.DAYS(K352,J352))</f>
        <v>21</v>
      </c>
      <c r="P352" s="14">
        <v>407258</v>
      </c>
      <c r="Q352" s="55"/>
      <c r="R352" s="14">
        <v>170490</v>
      </c>
      <c r="S352" s="2">
        <v>221</v>
      </c>
      <c r="T352" s="65" t="s">
        <v>1029</v>
      </c>
      <c r="U352" s="21">
        <v>378.53</v>
      </c>
      <c r="V352" s="2">
        <v>3465</v>
      </c>
      <c r="W352" s="117" t="str">
        <f>IFERROR(VLOOKUP(V352, Fornecedores!A:C, 3, FALSE), "")</f>
        <v>MAQNELSON AGRICOLA L</v>
      </c>
      <c r="X352" s="105" t="str">
        <f>IFERROR(VLOOKUP(V352, Fornecedores!A:E, 5, FALSE), "")</f>
        <v>Itumbiara</v>
      </c>
      <c r="Y352" s="105" t="str">
        <f>IFERROR(VLOOKUP(V352, Fornecedores!A:F, 6, FALSE), "")</f>
        <v>GO</v>
      </c>
      <c r="Z352" s="101" t="str">
        <f>IF(H352=0, "Pedido entregue!", "Pendente")</f>
        <v>Pendente</v>
      </c>
      <c r="AA352" s="119"/>
      <c r="AB352" s="132" t="str">
        <f>IF(Z352="Pedido Entregue!", IF(AA352=1, "Retirado do Almoxarifado", IF(AA352=2, "Material devolvido", "Aguardando retirada")), IF(Z352="Pendente", "Entrega pendente", ""))</f>
        <v>Entrega pendente</v>
      </c>
      <c r="AC352" s="18">
        <v>1</v>
      </c>
      <c r="AD352" s="18">
        <f>AC352/SUMIF($P:$P,P352,$AC:$AC)</f>
        <v>1</v>
      </c>
      <c r="AE352" s="18">
        <f>IF(R352=0,0,AC352/SUMIF($R:$R,R352,$AC:$AC))</f>
        <v>1.5625E-2</v>
      </c>
      <c r="AF352" s="18">
        <f>IF(R352=0,1,0)</f>
        <v>0</v>
      </c>
      <c r="AH352" t="str">
        <f>TEXT(J352,"MMMM")</f>
        <v>junho</v>
      </c>
    </row>
    <row r="353" spans="1:34" ht="12.75" customHeight="1" x14ac:dyDescent="0.25">
      <c r="A353" s="90" t="str">
        <f>IF(C353="Oficina Diversos","Oficina Geral",
IF(ISNUMBER(FIND("Estoque - Colhedoras",C353)),"Colhedoras",IF(ISNUMBER(FIND("Caldeiraria",C353)),"Caldeiraria",IF(ISNUMBER(FIND("Borracharia",C353)),"Borracharia",IF(ISNUMBER(FIND("Lubrificação",C353)),"Lubrificação",
IF(ISNUMBER(FIND("Estoque - Carregadeiras",C353)),"Carregadeiras",IF(ISNUMBER(FIND("Estoque - Veic. Leves",C353)),"Veic. Leves",
IF(ISNUMBER(FIND("Estoque - Caminhões",C353)),"Caminhões",IF(ISNUMBER(FIND("Estoque - Transbordos",C353)),"Transbordos",
IF(ISNUMBER(FIND("Estoque - Tratores",C353)),"Tratores",
IF(ISNUMBER(FIND("Estoque - Máquinas pesadas",C353)),"Máquinas pesadas",
IF(ISNUMBER(FIND("Estoque - Reboques",C353)),"Reboques",
IF(C353="Estoque","Estoque",
IF(AND(ISNUMBER(C353),C353&gt;1000,C353&lt;2000),"Caminhões",
IF(AND(ISNUMBER(C353),C353&gt;2000,C353&lt;3000),"Tratores",
IF(AND(ISNUMBER(C353),C353&gt;3000,C353&lt;4000),"Carregadeiras",
IF(AND(ISNUMBER(C353),C353&gt;4000,C353&lt;5000),"Máquinas pesadas",
IF(AND(ISNUMBER(C353),C353&gt;5000,C353&lt;6000),"Colhedoras",
IF(AND(ISNUMBER(C353),C353&gt;7000,C353&lt;8000),"Irrigação",
IF(AND(ISNUMBER(C353),C353&gt;8000,C353&lt;9000),"Reboques",IF(AND(ISNUMBER(C353),C353&gt;0,C353&lt;1000),"Veic. Leves","")))))))))))))))))))))</f>
        <v>Tratores</v>
      </c>
      <c r="B353" s="111"/>
      <c r="C353" s="140">
        <v>2027</v>
      </c>
      <c r="D353" s="139">
        <v>15684</v>
      </c>
      <c r="E353" s="141" t="s">
        <v>604</v>
      </c>
      <c r="F353" s="101" t="str">
        <f>IF(ISBLANK(K353), "Apenas Solicitação", "Tem OC")</f>
        <v>Apenas Solicitação</v>
      </c>
      <c r="G353" s="139">
        <v>4</v>
      </c>
      <c r="H353" s="113">
        <f>G353-I353</f>
        <v>4</v>
      </c>
      <c r="I353" s="113"/>
      <c r="J353" s="142">
        <v>45821</v>
      </c>
      <c r="K353" s="199"/>
      <c r="L353" s="141"/>
      <c r="M353" s="104" t="str">
        <f ca="1">IF(OR(N353="", N353=0), "", IF(N353&gt;TODAY(), "No prazo", "Atrasado"))</f>
        <v/>
      </c>
      <c r="N353" s="104" t="str">
        <f>IFERROR(K353 + VALUE(LEFT(L353, FIND(" ", L353) - 1)), "")</f>
        <v/>
      </c>
      <c r="O353" s="105" t="str">
        <f>IF(_xlfn.DAYS(K353,J353)&lt;0, "Aguardando OC", _xlfn.DAYS(K353,J353))</f>
        <v>Aguardando OC</v>
      </c>
      <c r="P353" s="199">
        <v>407368</v>
      </c>
      <c r="Q353" s="55"/>
      <c r="R353" s="199">
        <v>0</v>
      </c>
      <c r="S353" s="139">
        <v>221</v>
      </c>
      <c r="T353" s="65" t="s">
        <v>1029</v>
      </c>
      <c r="U353" s="165">
        <v>378.53</v>
      </c>
      <c r="V353" s="139"/>
      <c r="W353" s="117" t="str">
        <f>IFERROR(VLOOKUP(V353, Fornecedores!A:C, 3, FALSE), "")</f>
        <v/>
      </c>
      <c r="X353" s="105" t="str">
        <f>IFERROR(VLOOKUP(V353, Fornecedores!A:E, 5, FALSE), "")</f>
        <v/>
      </c>
      <c r="Y353" s="105" t="str">
        <f>IFERROR(VLOOKUP(V353, Fornecedores!A:F, 6, FALSE), "")</f>
        <v/>
      </c>
      <c r="Z353" s="101" t="str">
        <f>IF(H353=0, "Pedido entregue!", "Pendente")</f>
        <v>Pendente</v>
      </c>
      <c r="AA353" s="119"/>
      <c r="AB353" s="132" t="str">
        <f>IF(Z353="Pedido Entregue!", IF(AA353=1, "Retirado do Almoxarifado", IF(AA353=2, "Material devolvido", "Aguardando retirada")), IF(Z353="Pendente", "Entrega pendente", ""))</f>
        <v>Entrega pendente</v>
      </c>
      <c r="AC353" s="18">
        <v>1</v>
      </c>
      <c r="AD353" s="18">
        <f>AC353/SUMIF($P:$P,P353,$AC:$AC)</f>
        <v>1</v>
      </c>
      <c r="AE353" s="18">
        <f>IF(R353=0,0,AC353/SUMIF($R:$R,R353,$AC:$AC))</f>
        <v>0</v>
      </c>
      <c r="AF353" s="18">
        <f>IF(R353=0,1,0)</f>
        <v>1</v>
      </c>
      <c r="AH353" t="str">
        <f>TEXT(J353,"MMMM")</f>
        <v>junho</v>
      </c>
    </row>
    <row r="354" spans="1:34" ht="12.75" customHeight="1" x14ac:dyDescent="0.25">
      <c r="A354" s="90" t="str">
        <f>IF(C354="Oficina Diversos","Oficina Geral",
IF(ISNUMBER(FIND("Estoque - Colhedoras",C354)),"Colhedoras",IF(ISNUMBER(FIND("Caldeiraria",C354)),"Caldeiraria",IF(ISNUMBER(FIND("Borracharia",C354)),"Borracharia",IF(ISNUMBER(FIND("Lubrificação",C354)),"Lubrificação",
IF(ISNUMBER(FIND("Estoque - Carregadeiras",C354)),"Carregadeiras",IF(ISNUMBER(FIND("Estoque - Veic. Leves",C354)),"Veic. Leves",
IF(ISNUMBER(FIND("Estoque - Caminhões",C354)),"Caminhões",IF(ISNUMBER(FIND("Estoque - Transbordos",C354)),"Transbordos",
IF(ISNUMBER(FIND("Estoque - Tratores",C354)),"Tratores",
IF(ISNUMBER(FIND("Estoque - Máquinas pesadas",C354)),"Máquinas pesadas",
IF(ISNUMBER(FIND("Estoque - Reboques",C354)),"Reboques",
IF(C354="Estoque","Estoque",
IF(AND(ISNUMBER(C354),C354&gt;1000,C354&lt;2000),"Caminhões",
IF(AND(ISNUMBER(C354),C354&gt;2000,C354&lt;3000),"Tratores",
IF(AND(ISNUMBER(C354),C354&gt;3000,C354&lt;4000),"Carregadeiras",
IF(AND(ISNUMBER(C354),C354&gt;4000,C354&lt;5000),"Máquinas pesadas",
IF(AND(ISNUMBER(C354),C354&gt;5000,C354&lt;6000),"Colhedoras",
IF(AND(ISNUMBER(C354),C354&gt;7000,C354&lt;8000),"Irrigação",
IF(AND(ISNUMBER(C354),C354&gt;8000,C354&lt;9000),"Reboques",IF(AND(ISNUMBER(C354),C354&gt;0,C354&lt;1000),"Veic. Leves","")))))))))))))))))))))</f>
        <v>Caminhões</v>
      </c>
      <c r="B354" s="215"/>
      <c r="C354" s="221">
        <v>1025</v>
      </c>
      <c r="D354" s="143">
        <v>16023</v>
      </c>
      <c r="E354" s="146" t="s">
        <v>20727</v>
      </c>
      <c r="F354" s="101" t="str">
        <f>IF(ISBLANK(K354), "Apenas Solicitação", "Tem OC")</f>
        <v>Apenas Solicitação</v>
      </c>
      <c r="G354" s="143">
        <v>1</v>
      </c>
      <c r="H354" s="113">
        <f>G354-I354</f>
        <v>1</v>
      </c>
      <c r="I354" s="113"/>
      <c r="J354" s="147">
        <v>45827</v>
      </c>
      <c r="K354" s="200"/>
      <c r="L354" s="146"/>
      <c r="M354" s="104" t="str">
        <f ca="1">IF(OR(N354="", N354=0), "", IF(N354&gt;TODAY(), "No prazo", "Atrasado"))</f>
        <v/>
      </c>
      <c r="N354" s="104" t="str">
        <f>IFERROR(K354 + VALUE(LEFT(L354, FIND(" ", L354) - 1)), "")</f>
        <v/>
      </c>
      <c r="O354" s="105" t="str">
        <f>IF(_xlfn.DAYS(K354,J354)&lt;0, "Aguardando OC", _xlfn.DAYS(K354,J354))</f>
        <v>Aguardando OC</v>
      </c>
      <c r="P354" s="200">
        <v>408498</v>
      </c>
      <c r="Q354" s="55"/>
      <c r="R354" s="200">
        <v>0</v>
      </c>
      <c r="S354" s="143">
        <v>221</v>
      </c>
      <c r="T354" s="65" t="s">
        <v>1029</v>
      </c>
      <c r="U354" s="164">
        <v>1866.38</v>
      </c>
      <c r="V354" s="143"/>
      <c r="W354" s="117" t="str">
        <f>IFERROR(VLOOKUP(V354, Fornecedores!A:C, 3, FALSE), "")</f>
        <v/>
      </c>
      <c r="X354" s="105" t="str">
        <f>IFERROR(VLOOKUP(V354, Fornecedores!A:E, 5, FALSE), "")</f>
        <v/>
      </c>
      <c r="Y354" s="105" t="str">
        <f>IFERROR(VLOOKUP(V354, Fornecedores!A:F, 6, FALSE), "")</f>
        <v/>
      </c>
      <c r="Z354" s="101" t="str">
        <f>IF(H354=0, "Pedido entregue!", "Pendente")</f>
        <v>Pendente</v>
      </c>
      <c r="AA354" s="119"/>
      <c r="AB354" s="132" t="str">
        <f>IF(Z354="Pedido Entregue!", IF(AA354=1, "Retirado do Almoxarifado", IF(AA354=2, "Material devolvido", "Aguardando retirada")), IF(Z354="Pendente", "Entrega pendente", ""))</f>
        <v>Entrega pendente</v>
      </c>
      <c r="AC354" s="18">
        <v>1</v>
      </c>
      <c r="AD354" s="18">
        <f>AC354/SUMIF($P:$P,P354,$AC:$AC)</f>
        <v>1</v>
      </c>
      <c r="AE354" s="18">
        <f>IF(R354=0,0,AC354/SUMIF($R:$R,R354,$AC:$AC))</f>
        <v>0</v>
      </c>
      <c r="AF354" s="18">
        <f>IF(R354=0,1,0)</f>
        <v>1</v>
      </c>
      <c r="AH354" t="str">
        <f>TEXT(J354,"MMMM")</f>
        <v>junho</v>
      </c>
    </row>
    <row r="355" spans="1:34" ht="12.75" customHeight="1" x14ac:dyDescent="0.25">
      <c r="A355" s="90" t="str">
        <f>IF(C355="Oficina Diversos","Oficina Geral",
IF(ISNUMBER(FIND("Estoque - Colhedoras",C355)),"Colhedoras",IF(ISNUMBER(FIND("Caldeiraria",C355)),"Caldeiraria",IF(ISNUMBER(FIND("Borracharia",C355)),"Borracharia",IF(ISNUMBER(FIND("Lubrificação",C355)),"Lubrificação",
IF(ISNUMBER(FIND("Estoque - Carregadeiras",C355)),"Carregadeiras",IF(ISNUMBER(FIND("Estoque - Veic. Leves",C355)),"Veic. Leves",
IF(ISNUMBER(FIND("Estoque - Caminhões",C355)),"Caminhões",IF(ISNUMBER(FIND("Estoque - Transbordos",C355)),"Transbordos",
IF(ISNUMBER(FIND("Estoque - Tratores",C355)),"Tratores",
IF(ISNUMBER(FIND("Estoque - Máquinas pesadas",C355)),"Máquinas pesadas",
IF(ISNUMBER(FIND("Estoque - Reboques",C355)),"Reboques",
IF(C355="Estoque","Estoque",
IF(AND(ISNUMBER(C355),C355&gt;1000,C355&lt;2000),"Caminhões",
IF(AND(ISNUMBER(C355),C355&gt;2000,C355&lt;3000),"Tratores",
IF(AND(ISNUMBER(C355),C355&gt;3000,C355&lt;4000),"Carregadeiras",
IF(AND(ISNUMBER(C355),C355&gt;4000,C355&lt;5000),"Máquinas pesadas",
IF(AND(ISNUMBER(C355),C355&gt;5000,C355&lt;6000),"Colhedoras",
IF(AND(ISNUMBER(C355),C355&gt;7000,C355&lt;8000),"Irrigação",
IF(AND(ISNUMBER(C355),C355&gt;8000,C355&lt;9000),"Reboques",IF(AND(ISNUMBER(C355),C355&gt;0,C355&lt;1000),"Veic. Leves","")))))))))))))))))))))</f>
        <v>Tratores</v>
      </c>
      <c r="B355" s="87"/>
      <c r="C355" s="76">
        <v>2027</v>
      </c>
      <c r="D355" s="2">
        <v>16049</v>
      </c>
      <c r="E355" s="3" t="s">
        <v>1173</v>
      </c>
      <c r="F355" s="14" t="str">
        <f>IF(ISBLANK(K355), "Apenas Solicitação", "Tem OC")</f>
        <v>Apenas Solicitação</v>
      </c>
      <c r="G355" s="2">
        <v>4</v>
      </c>
      <c r="H355" s="2">
        <f>G355-I355</f>
        <v>4</v>
      </c>
      <c r="I355" s="2">
        <v>0</v>
      </c>
      <c r="J355" s="4">
        <v>45786</v>
      </c>
      <c r="K355" s="14"/>
      <c r="L355" s="3"/>
      <c r="M355" s="44" t="str">
        <f ca="1">IF(OR(N355="", N355=0), "", IF(N355&gt;TODAY(), "No prazo", "Atrasado"))</f>
        <v/>
      </c>
      <c r="N355" s="44" t="str">
        <f>IFERROR(K355 + VALUE(LEFT(L355, FIND(" ", L355) - 1)), "")</f>
        <v/>
      </c>
      <c r="O355" s="3" t="str">
        <f>IF(_xlfn.DAYS(K355,J355)&lt;0, "Aguardando OC", _xlfn.DAYS(K355,J355))</f>
        <v>Aguardando OC</v>
      </c>
      <c r="P355" s="14">
        <v>402138</v>
      </c>
      <c r="Q355" s="55"/>
      <c r="R355" s="14">
        <v>0</v>
      </c>
      <c r="S355" s="2">
        <v>221</v>
      </c>
      <c r="T355" s="65" t="s">
        <v>1029</v>
      </c>
      <c r="U355" s="21">
        <v>18.515000000000001</v>
      </c>
      <c r="V355" s="2"/>
      <c r="W355" s="47" t="str">
        <f>IFERROR(VLOOKUP(V355, Fornecedores!A:C, 3, FALSE), "")</f>
        <v/>
      </c>
      <c r="X355" s="43" t="str">
        <f>IFERROR(VLOOKUP(V355, Fornecedores!A:E, 5, FALSE), "")</f>
        <v/>
      </c>
      <c r="Y355" s="43" t="str">
        <f>IFERROR(VLOOKUP(V355, Fornecedores!A:F, 6, FALSE), "")</f>
        <v/>
      </c>
      <c r="Z355" s="14" t="str">
        <f>IF(H355=0, "Pedido entregue!", "Pendente")</f>
        <v>Pendente</v>
      </c>
      <c r="AA355" s="59"/>
      <c r="AB355" s="58" t="str">
        <f>IF(Z355="Pedido Entregue!", IF(AA355=1, "Retirado do Almoxarifado", IF(AA355=2, "Material devolvido", "Aguardando retirada")), IF(Z355="Pendente", "Entrega pendente", ""))</f>
        <v>Entrega pendente</v>
      </c>
      <c r="AC355" s="18">
        <v>1</v>
      </c>
      <c r="AD355" s="18">
        <f>AC355/SUMIF($P:$P,P355,$AC:$AC)</f>
        <v>1</v>
      </c>
      <c r="AE355" s="18">
        <f>IF(R355=0,0,AC355/SUMIF($R:$R,R355,$AC:$AC))</f>
        <v>0</v>
      </c>
      <c r="AF355" s="18">
        <f>IF(R355=0,1,0)</f>
        <v>1</v>
      </c>
      <c r="AH355" t="str">
        <f>TEXT(J355,"MMMM")</f>
        <v>maio</v>
      </c>
    </row>
    <row r="356" spans="1:34" ht="12.75" hidden="1" customHeight="1" x14ac:dyDescent="0.25">
      <c r="A356" s="90" t="str">
        <f>IF(C356="Oficina Diversos","Oficina Geral",
IF(ISNUMBER(FIND("Estoque - Colhedoras",C356)),"Colhedoras",IF(ISNUMBER(FIND("Caldeiraria",C356)),"Caldeiraria",IF(ISNUMBER(FIND("Borracharia",C356)),"Borracharia",IF(ISNUMBER(FIND("Lubrificação",C356)),"Lubrificação",
IF(ISNUMBER(FIND("Estoque - Carregadeiras",C356)),"Carregadeiras",IF(ISNUMBER(FIND("Estoque - Veic. Leves",C356)),"Veic. Leves",
IF(ISNUMBER(FIND("Estoque - Caminhões",C356)),"Caminhões",IF(ISNUMBER(FIND("Estoque - Transbordos",C356)),"Transbordos",
IF(ISNUMBER(FIND("Estoque - Tratores",C356)),"Tratores",
IF(ISNUMBER(FIND("Estoque - Máquinas pesadas",C356)),"Máquinas pesadas",
IF(ISNUMBER(FIND("Estoque - Reboques",C356)),"Reboques",
IF(C356="Estoque","Estoque",
IF(AND(ISNUMBER(C356),C356&gt;1000,C356&lt;2000),"Caminhões",
IF(AND(ISNUMBER(C356),C356&gt;2000,C356&lt;3000),"Tratores",
IF(AND(ISNUMBER(C356),C356&gt;3000,C356&lt;4000),"Carregadeiras",
IF(AND(ISNUMBER(C356),C356&gt;4000,C356&lt;5000),"Máquinas pesadas",
IF(AND(ISNUMBER(C356),C356&gt;5000,C356&lt;6000),"Colhedoras",
IF(AND(ISNUMBER(C356),C356&gt;7000,C356&lt;8000),"Irrigação",
IF(AND(ISNUMBER(C356),C356&gt;8000,C356&lt;9000),"Reboques",IF(AND(ISNUMBER(C356),C356&gt;0,C356&lt;1000),"Veic. Leves","")))))))))))))))))))))</f>
        <v>Veic. Leves</v>
      </c>
      <c r="B356" s="85"/>
      <c r="C356" s="2">
        <v>30</v>
      </c>
      <c r="D356" s="2">
        <v>16172</v>
      </c>
      <c r="E356" s="3" t="s">
        <v>277</v>
      </c>
      <c r="F356" s="14" t="str">
        <f>IF(ISBLANK(K356), "Apenas Solicitação", "Tem OC")</f>
        <v>Tem OC</v>
      </c>
      <c r="G356" s="2">
        <v>4</v>
      </c>
      <c r="H356" s="2">
        <f>G356-I356</f>
        <v>0</v>
      </c>
      <c r="I356" s="2">
        <v>4</v>
      </c>
      <c r="J356" s="4">
        <v>45744</v>
      </c>
      <c r="K356" s="180">
        <v>45758</v>
      </c>
      <c r="L356" s="3"/>
      <c r="M356" s="44"/>
      <c r="N356" s="44" t="str">
        <f>IFERROR(K356 + VALUE(LEFT(L356, FIND(" ", L356) - 1)), "")</f>
        <v/>
      </c>
      <c r="O356" s="3">
        <f>IF(_xlfn.DAYS(K356,J356)&lt;0, "Aguardando OC", _xlfn.DAYS(K356,J356))</f>
        <v>14</v>
      </c>
      <c r="P356" s="14">
        <v>397406</v>
      </c>
      <c r="Q356" s="2">
        <v>1139976</v>
      </c>
      <c r="R356" s="14">
        <v>166152</v>
      </c>
      <c r="S356" s="2">
        <v>733</v>
      </c>
      <c r="T356" s="65" t="s">
        <v>13</v>
      </c>
      <c r="U356" s="21">
        <v>23.75</v>
      </c>
      <c r="V356" s="2">
        <v>7058</v>
      </c>
      <c r="W356" s="47" t="str">
        <f>IFERROR(VLOOKUP(V356, Fornecedores!A:C, 3, FALSE), "")</f>
        <v>MOTO CENTRO</v>
      </c>
      <c r="X356" s="43" t="str">
        <f>IFERROR(VLOOKUP(V356, Fornecedores!A:E, 5, FALSE), "")</f>
        <v>João Pessoa</v>
      </c>
      <c r="Y356" s="43" t="str">
        <f>IFERROR(VLOOKUP(V356, Fornecedores!A:F, 6, FALSE), "")</f>
        <v>PB</v>
      </c>
      <c r="Z356" s="14" t="str">
        <f>IF(H356=0, "Pedido entregue!", "Pendente")</f>
        <v>Pedido entregue!</v>
      </c>
      <c r="AA356" s="59"/>
      <c r="AB356" s="58" t="str">
        <f>IF(Z356="Pedido Entregue!", IF(AA356=1, "Retirado do Almoxarifado", IF(AA356=2, "Material devolvido", "Aguardando retirada")), IF(Z356="Pendente", "Entrega pendente", ""))</f>
        <v>Aguardando retirada</v>
      </c>
      <c r="AC356" s="18">
        <v>1</v>
      </c>
      <c r="AD356" s="18">
        <f>AC356/SUMIF($P:$P,P356,$AC:$AC)</f>
        <v>1</v>
      </c>
      <c r="AE356" s="18">
        <f>IF(R356=0,0,AC356/SUMIF($R:$R,R356,$AC:$AC))</f>
        <v>0.5</v>
      </c>
      <c r="AF356" s="18">
        <f>IF(R356=0,1,0)</f>
        <v>0</v>
      </c>
      <c r="AG356" s="18">
        <f>IF(R356=0,#REF!-J356,0)</f>
        <v>0</v>
      </c>
      <c r="AH356" t="str">
        <f>TEXT(J356,"MMMM")</f>
        <v>março</v>
      </c>
    </row>
    <row r="357" spans="1:34" ht="12.75" hidden="1" customHeight="1" x14ac:dyDescent="0.25">
      <c r="A357" s="90" t="str">
        <f>IF(C357="Oficina Diversos","Oficina Geral",
IF(ISNUMBER(FIND("Estoque - Colhedoras",C357)),"Colhedoras",IF(ISNUMBER(FIND("Caldeiraria",C357)),"Caldeiraria",IF(ISNUMBER(FIND("Borracharia",C357)),"Borracharia",IF(ISNUMBER(FIND("Lubrificação",C357)),"Lubrificação",
IF(ISNUMBER(FIND("Estoque - Carregadeiras",C357)),"Carregadeiras",IF(ISNUMBER(FIND("Estoque - Veic. Leves",C357)),"Veic. Leves",
IF(ISNUMBER(FIND("Estoque - Caminhões",C357)),"Caminhões",IF(ISNUMBER(FIND("Estoque - Transbordos",C357)),"Transbordos",
IF(ISNUMBER(FIND("Estoque - Tratores",C357)),"Tratores",
IF(ISNUMBER(FIND("Estoque - Máquinas pesadas",C357)),"Máquinas pesadas",
IF(ISNUMBER(FIND("Estoque - Reboques",C357)),"Reboques",
IF(C357="Estoque","Estoque",
IF(AND(ISNUMBER(C357),C357&gt;1000,C357&lt;2000),"Caminhões",
IF(AND(ISNUMBER(C357),C357&gt;2000,C357&lt;3000),"Tratores",
IF(AND(ISNUMBER(C357),C357&gt;3000,C357&lt;4000),"Carregadeiras",
IF(AND(ISNUMBER(C357),C357&gt;4000,C357&lt;5000),"Máquinas pesadas",
IF(AND(ISNUMBER(C357),C357&gt;5000,C357&lt;6000),"Colhedoras",
IF(AND(ISNUMBER(C357),C357&gt;7000,C357&lt;8000),"Irrigação",
IF(AND(ISNUMBER(C357),C357&gt;8000,C357&lt;9000),"Reboques",IF(AND(ISNUMBER(C357),C357&gt;0,C357&lt;1000),"Veic. Leves","")))))))))))))))))))))</f>
        <v>Veic. Leves</v>
      </c>
      <c r="B357" s="124"/>
      <c r="C357" s="76">
        <v>46</v>
      </c>
      <c r="D357" s="2">
        <v>16172</v>
      </c>
      <c r="E357" s="3" t="s">
        <v>277</v>
      </c>
      <c r="F357" s="14" t="str">
        <f>IF(ISBLANK(K357), "Apenas Solicitação", "Tem OC")</f>
        <v>Tem OC</v>
      </c>
      <c r="G357" s="2">
        <v>4</v>
      </c>
      <c r="H357" s="2">
        <f>G357-I357</f>
        <v>0</v>
      </c>
      <c r="I357" s="2">
        <v>4</v>
      </c>
      <c r="J357" s="4">
        <v>45744</v>
      </c>
      <c r="K357" s="180">
        <v>45757</v>
      </c>
      <c r="L357" s="3"/>
      <c r="M357" s="44"/>
      <c r="N357" s="44" t="str">
        <f>IFERROR(K357 + VALUE(LEFT(L357, FIND(" ", L357) - 1)), "")</f>
        <v/>
      </c>
      <c r="O357" s="3">
        <f>IF(_xlfn.DAYS(K357,J357)&lt;0, "Aguardando OC", _xlfn.DAYS(K357,J357))</f>
        <v>13</v>
      </c>
      <c r="P357" s="14">
        <v>397421</v>
      </c>
      <c r="Q357" s="2">
        <v>1139983</v>
      </c>
      <c r="R357" s="14">
        <v>166120</v>
      </c>
      <c r="S357" s="2">
        <v>719</v>
      </c>
      <c r="T357" s="65" t="s">
        <v>11</v>
      </c>
      <c r="U357" s="21">
        <v>23.75</v>
      </c>
      <c r="V357" s="2">
        <v>14446</v>
      </c>
      <c r="W357" s="47" t="str">
        <f>IFERROR(VLOOKUP(V357, Fornecedores!A:C, 3, FALSE), "")</f>
        <v>AGROMOTO</v>
      </c>
      <c r="X357" s="43" t="str">
        <f>IFERROR(VLOOKUP(V357, Fornecedores!A:E, 5, FALSE), "")</f>
        <v>Jaboatão dos Guararapes</v>
      </c>
      <c r="Y357" s="43" t="str">
        <f>IFERROR(VLOOKUP(V357, Fornecedores!A:F, 6, FALSE), "")</f>
        <v>PE</v>
      </c>
      <c r="Z357" s="14" t="str">
        <f>IF(H357=0, "Pedido entregue!", "Pendente")</f>
        <v>Pedido entregue!</v>
      </c>
      <c r="AA357" s="59"/>
      <c r="AB357" s="58" t="str">
        <f>IF(Z357="Pedido Entregue!", IF(AA357=1, "Retirado do Almoxarifado", IF(AA357=2, "Material devolvido", "Aguardando retirada")), IF(Z357="Pendente", "Entrega pendente", ""))</f>
        <v>Aguardando retirada</v>
      </c>
      <c r="AC357" s="18">
        <v>1</v>
      </c>
      <c r="AD357" s="18">
        <f>AC357/SUMIF($P:$P,P357,$AC:$AC)</f>
        <v>1</v>
      </c>
      <c r="AE357" s="18">
        <f>IF(R357=0,0,AC357/SUMIF($R:$R,R357,$AC:$AC))</f>
        <v>9.0909090909090912E-2</v>
      </c>
      <c r="AF357" s="18">
        <f>IF(R357=0,1,0)</f>
        <v>0</v>
      </c>
      <c r="AG357" s="18">
        <f>IF(R357=0,#REF!-J357,0)</f>
        <v>0</v>
      </c>
      <c r="AH357" t="str">
        <f>TEXT(J357,"MMMM")</f>
        <v>março</v>
      </c>
    </row>
    <row r="358" spans="1:34" ht="12.75" hidden="1" customHeight="1" x14ac:dyDescent="0.25">
      <c r="A358" s="90" t="str">
        <f>IF(C358="Oficina Diversos","Oficina Geral",
IF(ISNUMBER(FIND("Estoque - Colhedoras",C358)),"Colhedoras",IF(ISNUMBER(FIND("Caldeiraria",C358)),"Caldeiraria",IF(ISNUMBER(FIND("Borracharia",C358)),"Borracharia",IF(ISNUMBER(FIND("Lubrificação",C358)),"Lubrificação",
IF(ISNUMBER(FIND("Estoque - Carregadeiras",C358)),"Carregadeiras",IF(ISNUMBER(FIND("Estoque - Veic. Leves",C358)),"Veic. Leves",
IF(ISNUMBER(FIND("Estoque - Caminhões",C358)),"Caminhões",IF(ISNUMBER(FIND("Estoque - Transbordos",C358)),"Transbordos",
IF(ISNUMBER(FIND("Estoque - Tratores",C358)),"Tratores",
IF(ISNUMBER(FIND("Estoque - Máquinas pesadas",C358)),"Máquinas pesadas",
IF(ISNUMBER(FIND("Estoque - Reboques",C358)),"Reboques",
IF(C358="Estoque","Estoque",
IF(AND(ISNUMBER(C358),C358&gt;1000,C358&lt;2000),"Caminhões",
IF(AND(ISNUMBER(C358),C358&gt;2000,C358&lt;3000),"Tratores",
IF(AND(ISNUMBER(C358),C358&gt;3000,C358&lt;4000),"Carregadeiras",
IF(AND(ISNUMBER(C358),C358&gt;4000,C358&lt;5000),"Máquinas pesadas",
IF(AND(ISNUMBER(C358),C358&gt;5000,C358&lt;6000),"Colhedoras",
IF(AND(ISNUMBER(C358),C358&gt;7000,C358&lt;8000),"Irrigação",
IF(AND(ISNUMBER(C358),C358&gt;8000,C358&lt;9000),"Reboques",IF(AND(ISNUMBER(C358),C358&gt;0,C358&lt;1000),"Veic. Leves","")))))))))))))))))))))</f>
        <v>Veic. Leves</v>
      </c>
      <c r="B358" s="215"/>
      <c r="C358" s="223">
        <v>49</v>
      </c>
      <c r="D358" s="113">
        <v>16172</v>
      </c>
      <c r="E358" s="105" t="s">
        <v>277</v>
      </c>
      <c r="F358" s="101" t="str">
        <f>IF(ISBLANK(K358), "Apenas Solicitação", "Tem OC")</f>
        <v>Tem OC</v>
      </c>
      <c r="G358" s="2">
        <v>4</v>
      </c>
      <c r="H358" s="113">
        <f>G358-I358</f>
        <v>0</v>
      </c>
      <c r="I358" s="113">
        <v>4</v>
      </c>
      <c r="J358" s="4">
        <v>45824</v>
      </c>
      <c r="K358" s="180">
        <v>45826</v>
      </c>
      <c r="L358" s="49"/>
      <c r="M358" s="104" t="str">
        <f ca="1">IF(OR(N358="", N358=0), "", IF(N358&gt;TODAY(), "No prazo", "Atrasado"))</f>
        <v/>
      </c>
      <c r="N358" s="104" t="str">
        <f>IFERROR(K358 + VALUE(LEFT(L358, FIND(" ", L358) - 1)), "")</f>
        <v/>
      </c>
      <c r="O358" s="105">
        <f>IF(_xlfn.DAYS(K358,J358)&lt;0, "Aguardando OC", _xlfn.DAYS(K358,J358))</f>
        <v>2</v>
      </c>
      <c r="P358" s="14">
        <v>407739</v>
      </c>
      <c r="Q358" s="55"/>
      <c r="R358" s="14">
        <v>169527</v>
      </c>
      <c r="S358" s="2">
        <v>221</v>
      </c>
      <c r="T358" s="65" t="s">
        <v>1029</v>
      </c>
      <c r="U358" s="21">
        <v>19</v>
      </c>
      <c r="V358" s="2">
        <v>14446</v>
      </c>
      <c r="W358" s="117" t="str">
        <f>IFERROR(VLOOKUP(V358, Fornecedores!A:C, 3, FALSE), "")</f>
        <v>AGROMOTO</v>
      </c>
      <c r="X358" s="105" t="str">
        <f>IFERROR(VLOOKUP(V358, Fornecedores!A:E, 5, FALSE), "")</f>
        <v>Jaboatão dos Guararapes</v>
      </c>
      <c r="Y358" s="105" t="str">
        <f>IFERROR(VLOOKUP(V358, Fornecedores!A:F, 6, FALSE), "")</f>
        <v>PE</v>
      </c>
      <c r="Z358" s="101" t="str">
        <f>IF(H358=0, "Pedido entregue!", "Pendente")</f>
        <v>Pedido entregue!</v>
      </c>
      <c r="AA358" s="119"/>
      <c r="AB358" s="132" t="str">
        <f>IF(Z358="Pedido Entregue!", IF(AA358=1, "Retirado do Almoxarifado", IF(AA358=2, "Material devolvido", "Aguardando retirada")), IF(Z358="Pendente", "Entrega pendente", ""))</f>
        <v>Aguardando retirada</v>
      </c>
      <c r="AC358" s="18">
        <v>1</v>
      </c>
      <c r="AD358" s="18">
        <f>AC358/SUMIF($P:$P,P358,$AC:$AC)</f>
        <v>1</v>
      </c>
      <c r="AE358" s="18">
        <f>IF(R358=0,0,AC358/SUMIF($R:$R,R358,$AC:$AC))</f>
        <v>0.25</v>
      </c>
      <c r="AF358" s="18">
        <f>IF(R358=0,1,0)</f>
        <v>0</v>
      </c>
      <c r="AH358" t="str">
        <f>TEXT(J358,"MMMM")</f>
        <v>junho</v>
      </c>
    </row>
    <row r="359" spans="1:34" ht="12.75" hidden="1" customHeight="1" x14ac:dyDescent="0.25">
      <c r="A359" s="90" t="str">
        <f>IF(C359="Oficina Diversos","Oficina Geral",
IF(ISNUMBER(FIND("Estoque - Colhedoras",C359)),"Colhedoras",IF(ISNUMBER(FIND("Caldeiraria",C359)),"Caldeiraria",IF(ISNUMBER(FIND("Borracharia",C359)),"Borracharia",IF(ISNUMBER(FIND("Lubrificação",C359)),"Lubrificação",
IF(ISNUMBER(FIND("Estoque - Carregadeiras",C359)),"Carregadeiras",IF(ISNUMBER(FIND("Estoque - Veic. Leves",C359)),"Veic. Leves",
IF(ISNUMBER(FIND("Estoque - Caminhões",C359)),"Caminhões",IF(ISNUMBER(FIND("Estoque - Transbordos",C359)),"Transbordos",
IF(ISNUMBER(FIND("Estoque - Tratores",C359)),"Tratores",
IF(ISNUMBER(FIND("Estoque - Máquinas pesadas",C359)),"Máquinas pesadas",
IF(ISNUMBER(FIND("Estoque - Reboques",C359)),"Reboques",
IF(C359="Estoque","Estoque",
IF(AND(ISNUMBER(C359),C359&gt;1000,C359&lt;2000),"Caminhões",
IF(AND(ISNUMBER(C359),C359&gt;2000,C359&lt;3000),"Tratores",
IF(AND(ISNUMBER(C359),C359&gt;3000,C359&lt;4000),"Carregadeiras",
IF(AND(ISNUMBER(C359),C359&gt;4000,C359&lt;5000),"Máquinas pesadas",
IF(AND(ISNUMBER(C359),C359&gt;5000,C359&lt;6000),"Colhedoras",
IF(AND(ISNUMBER(C359),C359&gt;7000,C359&lt;8000),"Irrigação",
IF(AND(ISNUMBER(C359),C359&gt;8000,C359&lt;9000),"Reboques",IF(AND(ISNUMBER(C359),C359&gt;0,C359&lt;1000),"Veic. Leves","")))))))))))))))))))))</f>
        <v>Máquinas pesadas</v>
      </c>
      <c r="B359" s="8"/>
      <c r="C359" s="2">
        <v>4011</v>
      </c>
      <c r="D359" s="2">
        <v>16381</v>
      </c>
      <c r="E359" s="3" t="s">
        <v>416</v>
      </c>
      <c r="F359" s="14" t="str">
        <f>IF(ISBLANK(K359), "Apenas Solicitação", "Tem OC")</f>
        <v>Tem OC</v>
      </c>
      <c r="G359" s="2">
        <v>1</v>
      </c>
      <c r="H359" s="2">
        <f>G359-I359</f>
        <v>0</v>
      </c>
      <c r="I359" s="2">
        <v>1</v>
      </c>
      <c r="J359" s="4">
        <v>45743</v>
      </c>
      <c r="K359" s="180">
        <v>45754</v>
      </c>
      <c r="L359" s="4"/>
      <c r="M359" s="44"/>
      <c r="N359" s="44" t="str">
        <f>IFERROR(K359 + VALUE(LEFT(L359, FIND(" ", L359) - 1)), "")</f>
        <v/>
      </c>
      <c r="O359" s="3">
        <f>IF(_xlfn.DAYS(K359,J359)&lt;0, "Aguardando OC", _xlfn.DAYS(K359,J359))</f>
        <v>11</v>
      </c>
      <c r="P359" s="14">
        <v>397374</v>
      </c>
      <c r="Q359" s="2">
        <v>1139902</v>
      </c>
      <c r="R359" s="14">
        <v>165831</v>
      </c>
      <c r="S359" s="2">
        <v>721</v>
      </c>
      <c r="T359" s="65" t="s">
        <v>417</v>
      </c>
      <c r="U359" s="21">
        <v>68.8</v>
      </c>
      <c r="V359" s="2">
        <v>9863</v>
      </c>
      <c r="W359" s="47" t="str">
        <f>IFERROR(VLOOKUP(V359, Fornecedores!A:C, 3, FALSE), "")</f>
        <v>ITALPRATES</v>
      </c>
      <c r="X359" s="43" t="str">
        <f>IFERROR(VLOOKUP(V359, Fornecedores!A:E, 5, FALSE), "")</f>
        <v>São Paulo</v>
      </c>
      <c r="Y359" s="43" t="str">
        <f>IFERROR(VLOOKUP(V359, Fornecedores!A:F, 6, FALSE), "")</f>
        <v>SP</v>
      </c>
      <c r="Z359" s="14" t="str">
        <f>IF(H359=0, "Pedido entregue!", "Pendente")</f>
        <v>Pedido entregue!</v>
      </c>
      <c r="AA359" s="59">
        <v>1</v>
      </c>
      <c r="AB359" s="58" t="str">
        <f>IF(Z359="Pedido Entregue!", IF(AA359=1, "Retirado do Almoxarifado", IF(AA359=2, "Material devolvido", "Aguardando retirada")), IF(Z359="Pendente", "Entrega pendente", ""))</f>
        <v>Retirado do Almoxarifado</v>
      </c>
      <c r="AC359" s="18">
        <v>1</v>
      </c>
      <c r="AD359" s="18">
        <f>AC359/SUMIF($P:$P,P359,$AC:$AC)</f>
        <v>1</v>
      </c>
      <c r="AE359" s="18">
        <f>IF(R359=0,0,AC359/SUMIF($R:$R,R359,$AC:$AC))</f>
        <v>0.2</v>
      </c>
      <c r="AF359" s="18">
        <f>IF(R359=0,1,0)</f>
        <v>0</v>
      </c>
      <c r="AG359" s="18">
        <f>IF(R359=0,#REF!-J359,0)</f>
        <v>0</v>
      </c>
      <c r="AH359" t="str">
        <f>TEXT(J359,"MMMM")</f>
        <v>março</v>
      </c>
    </row>
    <row r="360" spans="1:34" ht="12.75" customHeight="1" x14ac:dyDescent="0.25">
      <c r="A360" s="90" t="str">
        <f>IF(C360="Oficina Diversos","Oficina Geral",
IF(ISNUMBER(FIND("Estoque - Colhedoras",C360)),"Colhedoras",IF(ISNUMBER(FIND("Caldeiraria",C360)),"Caldeiraria",IF(ISNUMBER(FIND("Borracharia",C360)),"Borracharia",IF(ISNUMBER(FIND("Lubrificação",C360)),"Lubrificação",
IF(ISNUMBER(FIND("Estoque - Carregadeiras",C360)),"Carregadeiras",IF(ISNUMBER(FIND("Estoque - Veic. Leves",C360)),"Veic. Leves",
IF(ISNUMBER(FIND("Estoque - Caminhões",C360)),"Caminhões",IF(ISNUMBER(FIND("Estoque - Transbordos",C360)),"Transbordos",
IF(ISNUMBER(FIND("Estoque - Tratores",C360)),"Tratores",
IF(ISNUMBER(FIND("Estoque - Máquinas pesadas",C360)),"Máquinas pesadas",
IF(ISNUMBER(FIND("Estoque - Reboques",C360)),"Reboques",
IF(C360="Estoque","Estoque",
IF(AND(ISNUMBER(C360),C360&gt;1000,C360&lt;2000),"Caminhões",
IF(AND(ISNUMBER(C360),C360&gt;2000,C360&lt;3000),"Tratores",
IF(AND(ISNUMBER(C360),C360&gt;3000,C360&lt;4000),"Carregadeiras",
IF(AND(ISNUMBER(C360),C360&gt;4000,C360&lt;5000),"Máquinas pesadas",
IF(AND(ISNUMBER(C360),C360&gt;5000,C360&lt;6000),"Colhedoras",
IF(AND(ISNUMBER(C360),C360&gt;7000,C360&lt;8000),"Irrigação",
IF(AND(ISNUMBER(C360),C360&gt;8000,C360&lt;9000),"Reboques",IF(AND(ISNUMBER(C360),C360&gt;0,C360&lt;1000),"Veic. Leves","")))))))))))))))))))))</f>
        <v>Reboques</v>
      </c>
      <c r="B360" s="111"/>
      <c r="C360" s="113" t="s">
        <v>1092</v>
      </c>
      <c r="D360" s="2">
        <v>16404</v>
      </c>
      <c r="E360" s="3" t="s">
        <v>21031</v>
      </c>
      <c r="F360" s="101" t="str">
        <f>IF(ISBLANK(K360), "Apenas Solicitação", "Tem OC")</f>
        <v>Apenas Solicitação</v>
      </c>
      <c r="G360" s="2">
        <v>2</v>
      </c>
      <c r="H360" s="113">
        <f>G360-I360</f>
        <v>2</v>
      </c>
      <c r="I360" s="113"/>
      <c r="J360" s="4">
        <v>45843</v>
      </c>
      <c r="K360" s="14"/>
      <c r="L360" s="3"/>
      <c r="M360" s="104" t="str">
        <f ca="1">IF(OR(N360="", N360=0), "", IF(N360&gt;TODAY(), "No prazo", "Atrasado"))</f>
        <v/>
      </c>
      <c r="N360" s="104" t="str">
        <f>IFERROR(K360 + VALUE(LEFT(L360, FIND(" ", L360) - 1)), "")</f>
        <v/>
      </c>
      <c r="O360" s="105" t="str">
        <f>IF(_xlfn.DAYS(K360,J360)&lt;0, "Aguardando OC", _xlfn.DAYS(K360,J360))</f>
        <v>Aguardando OC</v>
      </c>
      <c r="P360" s="14">
        <v>410325</v>
      </c>
      <c r="Q360" s="55"/>
      <c r="R360" s="14">
        <v>0</v>
      </c>
      <c r="S360" s="2">
        <v>221</v>
      </c>
      <c r="T360" s="65" t="s">
        <v>1029</v>
      </c>
      <c r="U360" s="21">
        <v>14.5</v>
      </c>
      <c r="V360" s="2"/>
      <c r="W360" s="117" t="str">
        <f>IFERROR(VLOOKUP(V360, Fornecedores!A:C, 3, FALSE), "")</f>
        <v/>
      </c>
      <c r="X360" s="105" t="str">
        <f>IFERROR(VLOOKUP(V360, Fornecedores!A:E, 5, FALSE), "")</f>
        <v/>
      </c>
      <c r="Y360" s="105" t="str">
        <f>IFERROR(VLOOKUP(V360, Fornecedores!A:F, 6, FALSE), "")</f>
        <v/>
      </c>
      <c r="Z360" s="101" t="str">
        <f>IF(H360=0, "Pedido entregue!", "Pendente")</f>
        <v>Pendente</v>
      </c>
      <c r="AA360" s="119"/>
      <c r="AB360" s="132" t="str">
        <f>IF(Z360="Pedido Entregue!", IF(AA360=1, "Retirado do Almoxarifado", IF(AA360=2, "Material devolvido", "Aguardando retirada")), IF(Z360="Pendente", "Entrega pendente", ""))</f>
        <v>Entrega pendente</v>
      </c>
      <c r="AC360" s="18">
        <v>1</v>
      </c>
      <c r="AD360" s="18">
        <f>AC360/SUMIF($P:$P,P360,$AC:$AC)</f>
        <v>1</v>
      </c>
      <c r="AE360" s="18">
        <f>IF(R360=0,0,AC360/SUMIF($R:$R,R360,$AC:$AC))</f>
        <v>0</v>
      </c>
      <c r="AF360" s="18">
        <f>IF(R360=0,1,0)</f>
        <v>1</v>
      </c>
      <c r="AH360" t="str">
        <f>TEXT(J360,"MMMM")</f>
        <v>julho</v>
      </c>
    </row>
    <row r="361" spans="1:34" ht="12.75" hidden="1" customHeight="1" x14ac:dyDescent="0.25">
      <c r="A361" s="90" t="str">
        <f>IF(C361="Oficina Diversos","Oficina Geral",
IF(ISNUMBER(FIND("Estoque - Colhedoras",C361)),"Colhedoras",IF(ISNUMBER(FIND("Caldeiraria",C361)),"Caldeiraria",IF(ISNUMBER(FIND("Borracharia",C361)),"Borracharia",IF(ISNUMBER(FIND("Lubrificação",C361)),"Lubrificação",
IF(ISNUMBER(FIND("Estoque - Carregadeiras",C361)),"Carregadeiras",IF(ISNUMBER(FIND("Estoque - Veic. Leves",C361)),"Veic. Leves",
IF(ISNUMBER(FIND("Estoque - Caminhões",C361)),"Caminhões",IF(ISNUMBER(FIND("Estoque - Transbordos",C361)),"Transbordos",
IF(ISNUMBER(FIND("Estoque - Tratores",C361)),"Tratores",
IF(ISNUMBER(FIND("Estoque - Máquinas pesadas",C361)),"Máquinas pesadas",
IF(ISNUMBER(FIND("Estoque - Reboques",C361)),"Reboques",
IF(C361="Estoque","Estoque",
IF(AND(ISNUMBER(C361),C361&gt;1000,C361&lt;2000),"Caminhões",
IF(AND(ISNUMBER(C361),C361&gt;2000,C361&lt;3000),"Tratores",
IF(AND(ISNUMBER(C361),C361&gt;3000,C361&lt;4000),"Carregadeiras",
IF(AND(ISNUMBER(C361),C361&gt;4000,C361&lt;5000),"Máquinas pesadas",
IF(AND(ISNUMBER(C361),C361&gt;5000,C361&lt;6000),"Colhedoras",
IF(AND(ISNUMBER(C361),C361&gt;7000,C361&lt;8000),"Irrigação",
IF(AND(ISNUMBER(C361),C361&gt;8000,C361&lt;9000),"Reboques",IF(AND(ISNUMBER(C361),C361&gt;0,C361&lt;1000),"Veic. Leves","")))))))))))))))))))))</f>
        <v>Carregadeiras</v>
      </c>
      <c r="B361" s="8"/>
      <c r="C361" s="2">
        <v>3031</v>
      </c>
      <c r="D361" s="2">
        <v>16606</v>
      </c>
      <c r="E361" s="3" t="s">
        <v>412</v>
      </c>
      <c r="F361" s="14" t="str">
        <f>IF(ISBLANK(K361), "Apenas Solicitação", "Tem OC")</f>
        <v>Tem OC</v>
      </c>
      <c r="G361" s="2">
        <v>3</v>
      </c>
      <c r="H361" s="2">
        <f>G361-I361</f>
        <v>0</v>
      </c>
      <c r="I361" s="2">
        <v>3</v>
      </c>
      <c r="J361" s="4">
        <v>45730</v>
      </c>
      <c r="K361" s="180">
        <v>45759</v>
      </c>
      <c r="L361" s="3"/>
      <c r="M361" s="44"/>
      <c r="N361" s="44" t="str">
        <f>IFERROR(K361 + VALUE(LEFT(L361, FIND(" ", L361) - 1)), "")</f>
        <v/>
      </c>
      <c r="O361" s="3">
        <f>IF(_xlfn.DAYS(K361,J361)&lt;0, "Aguardando OC", _xlfn.DAYS(K361,J361))</f>
        <v>29</v>
      </c>
      <c r="P361" s="14">
        <v>396115</v>
      </c>
      <c r="Q361" s="2">
        <v>1136699</v>
      </c>
      <c r="R361" s="14">
        <v>166196</v>
      </c>
      <c r="S361" s="2">
        <v>112</v>
      </c>
      <c r="T361" s="65" t="s">
        <v>152</v>
      </c>
      <c r="U361" s="21">
        <v>249.03</v>
      </c>
      <c r="V361" s="2">
        <v>1388</v>
      </c>
      <c r="W361" s="47" t="str">
        <f>IFERROR(VLOOKUP(V361, Fornecedores!A:C, 3, FALSE), "")</f>
        <v xml:space="preserve">TELE TINTAS         </v>
      </c>
      <c r="X361" s="43" t="str">
        <f>IFERROR(VLOOKUP(V361, Fornecedores!A:E, 5, FALSE), "")</f>
        <v>João Pessoa</v>
      </c>
      <c r="Y361" s="43" t="str">
        <f>IFERROR(VLOOKUP(V361, Fornecedores!A:F, 6, FALSE), "")</f>
        <v>PB</v>
      </c>
      <c r="Z361" s="14" t="str">
        <f>IF(H361=0, "Pedido entregue!", "Pendente")</f>
        <v>Pedido entregue!</v>
      </c>
      <c r="AA361" s="59"/>
      <c r="AB361" s="58" t="str">
        <f>IF(Z361="Pedido Entregue!", IF(AA361=1, "Retirado do Almoxarifado", IF(AA361=2, "Material devolvido", "Aguardando retirada")), IF(Z361="Pendente", "Entrega pendente", ""))</f>
        <v>Aguardando retirada</v>
      </c>
      <c r="AC361" s="18">
        <v>1</v>
      </c>
      <c r="AD361" s="18">
        <f>AC361/SUMIF($P:$P,P361,$AC:$AC)</f>
        <v>1</v>
      </c>
      <c r="AE361" s="18">
        <f>IF(R361=0,0,AC361/SUMIF($R:$R,R361,$AC:$AC))</f>
        <v>0.5</v>
      </c>
      <c r="AF361" s="18">
        <f>IF(R361=0,1,0)</f>
        <v>0</v>
      </c>
      <c r="AG361" s="18">
        <f>IF(R361=0,#REF!-J361,0)</f>
        <v>0</v>
      </c>
      <c r="AH361" t="str">
        <f>TEXT(J361,"MMMM")</f>
        <v>março</v>
      </c>
    </row>
    <row r="362" spans="1:34" ht="12.75" hidden="1" customHeight="1" x14ac:dyDescent="0.25">
      <c r="A362" s="90" t="str">
        <f>IF(C362="Oficina Diversos","Oficina Geral",
IF(ISNUMBER(FIND("Estoque - Colhedoras",C362)),"Colhedoras",IF(ISNUMBER(FIND("Caldeiraria",C362)),"Caldeiraria",IF(ISNUMBER(FIND("Borracharia",C362)),"Borracharia",IF(ISNUMBER(FIND("Lubrificação",C362)),"Lubrificação",
IF(ISNUMBER(FIND("Estoque - Carregadeiras",C362)),"Carregadeiras",IF(ISNUMBER(FIND("Estoque - Veic. Leves",C362)),"Veic. Leves",
IF(ISNUMBER(FIND("Estoque - Caminhões",C362)),"Caminhões",IF(ISNUMBER(FIND("Estoque - Transbordos",C362)),"Transbordos",
IF(ISNUMBER(FIND("Estoque - Tratores",C362)),"Tratores",
IF(ISNUMBER(FIND("Estoque - Máquinas pesadas",C362)),"Máquinas pesadas",
IF(ISNUMBER(FIND("Estoque - Reboques",C362)),"Reboques",
IF(C362="Estoque","Estoque",
IF(AND(ISNUMBER(C362),C362&gt;1000,C362&lt;2000),"Caminhões",
IF(AND(ISNUMBER(C362),C362&gt;2000,C362&lt;3000),"Tratores",
IF(AND(ISNUMBER(C362),C362&gt;3000,C362&lt;4000),"Carregadeiras",
IF(AND(ISNUMBER(C362),C362&gt;4000,C362&lt;5000),"Máquinas pesadas",
IF(AND(ISNUMBER(C362),C362&gt;5000,C362&lt;6000),"Colhedoras",
IF(AND(ISNUMBER(C362),C362&gt;7000,C362&lt;8000),"Irrigação",
IF(AND(ISNUMBER(C362),C362&gt;8000,C362&lt;9000),"Reboques",IF(AND(ISNUMBER(C362),C362&gt;0,C362&lt;1000),"Veic. Leves","")))))))))))))))))))))</f>
        <v>Carregadeiras</v>
      </c>
      <c r="B362" s="8"/>
      <c r="C362" s="2">
        <v>3025</v>
      </c>
      <c r="D362" s="2">
        <v>16606</v>
      </c>
      <c r="E362" s="10" t="s">
        <v>412</v>
      </c>
      <c r="F362" s="14" t="str">
        <f>IF(ISBLANK(K362), "Apenas Solicitação", "Tem OC")</f>
        <v>Tem OC</v>
      </c>
      <c r="G362" s="2">
        <v>4</v>
      </c>
      <c r="H362" s="2">
        <f>G362-I362</f>
        <v>0</v>
      </c>
      <c r="I362" s="2">
        <v>4</v>
      </c>
      <c r="J362" s="4">
        <v>45730</v>
      </c>
      <c r="K362" s="180">
        <v>45759</v>
      </c>
      <c r="L362" s="3"/>
      <c r="M362" s="44"/>
      <c r="N362" s="44" t="str">
        <f>IFERROR(K362 + VALUE(LEFT(L362, FIND(" ", L362) - 1)), "")</f>
        <v/>
      </c>
      <c r="O362" s="3">
        <f>IF(_xlfn.DAYS(K362,J362)&lt;0, "Aguardando OC", _xlfn.DAYS(K362,J362))</f>
        <v>29</v>
      </c>
      <c r="P362" s="14">
        <v>396127</v>
      </c>
      <c r="Q362" s="2">
        <v>1136703</v>
      </c>
      <c r="R362" s="14">
        <v>166196</v>
      </c>
      <c r="S362" s="2">
        <v>112</v>
      </c>
      <c r="T362" s="65" t="s">
        <v>152</v>
      </c>
      <c r="U362" s="21">
        <v>332.04</v>
      </c>
      <c r="V362" s="2">
        <v>1388</v>
      </c>
      <c r="W362" s="47" t="str">
        <f>IFERROR(VLOOKUP(V362, Fornecedores!A:C, 3, FALSE), "")</f>
        <v xml:space="preserve">TELE TINTAS         </v>
      </c>
      <c r="X362" s="43" t="str">
        <f>IFERROR(VLOOKUP(V362, Fornecedores!A:E, 5, FALSE), "")</f>
        <v>João Pessoa</v>
      </c>
      <c r="Y362" s="43" t="str">
        <f>IFERROR(VLOOKUP(V362, Fornecedores!A:F, 6, FALSE), "")</f>
        <v>PB</v>
      </c>
      <c r="Z362" s="14" t="str">
        <f>IF(H362=0, "Pedido entregue!", "Pendente")</f>
        <v>Pedido entregue!</v>
      </c>
      <c r="AA362" s="59"/>
      <c r="AB362" s="58" t="str">
        <f>IF(Z362="Pedido Entregue!", IF(AA362=1, "Retirado do Almoxarifado", IF(AA362=2, "Material devolvido", "Aguardando retirada")), IF(Z362="Pendente", "Entrega pendente", ""))</f>
        <v>Aguardando retirada</v>
      </c>
      <c r="AC362" s="18">
        <v>1</v>
      </c>
      <c r="AD362" s="18">
        <f>AC362/SUMIF($P:$P,P362,$AC:$AC)</f>
        <v>1</v>
      </c>
      <c r="AE362" s="18">
        <f>IF(R362=0,0,AC362/SUMIF($R:$R,R362,$AC:$AC))</f>
        <v>0.5</v>
      </c>
      <c r="AF362" s="18">
        <f>IF(R362=0,1,0)</f>
        <v>0</v>
      </c>
      <c r="AG362" s="18">
        <f>IF(R362=0,#REF!-J362,0)</f>
        <v>0</v>
      </c>
      <c r="AH362" t="str">
        <f>TEXT(J362,"MMMM")</f>
        <v>março</v>
      </c>
    </row>
    <row r="363" spans="1:34" ht="12.75" hidden="1" customHeight="1" x14ac:dyDescent="0.25">
      <c r="A363" s="90" t="str">
        <f>IF(C363="Oficina Diversos","Oficina Geral",
IF(ISNUMBER(FIND("Estoque - Colhedoras",C363)),"Colhedoras",IF(ISNUMBER(FIND("Caldeiraria",C363)),"Caldeiraria",IF(ISNUMBER(FIND("Borracharia",C363)),"Borracharia",IF(ISNUMBER(FIND("Lubrificação",C363)),"Lubrificação",
IF(ISNUMBER(FIND("Estoque - Carregadeiras",C363)),"Carregadeiras",IF(ISNUMBER(FIND("Estoque - Veic. Leves",C363)),"Veic. Leves",
IF(ISNUMBER(FIND("Estoque - Caminhões",C363)),"Caminhões",IF(ISNUMBER(FIND("Estoque - Transbordos",C363)),"Transbordos",
IF(ISNUMBER(FIND("Estoque - Tratores",C363)),"Tratores",
IF(ISNUMBER(FIND("Estoque - Máquinas pesadas",C363)),"Máquinas pesadas",
IF(ISNUMBER(FIND("Estoque - Reboques",C363)),"Reboques",
IF(C363="Estoque","Estoque",
IF(AND(ISNUMBER(C363),C363&gt;1000,C363&lt;2000),"Caminhões",
IF(AND(ISNUMBER(C363),C363&gt;2000,C363&lt;3000),"Tratores",
IF(AND(ISNUMBER(C363),C363&gt;3000,C363&lt;4000),"Carregadeiras",
IF(AND(ISNUMBER(C363),C363&gt;4000,C363&lt;5000),"Máquinas pesadas",
IF(AND(ISNUMBER(C363),C363&gt;5000,C363&lt;6000),"Colhedoras",
IF(AND(ISNUMBER(C363),C363&gt;7000,C363&lt;8000),"Irrigação",
IF(AND(ISNUMBER(C363),C363&gt;8000,C363&lt;9000),"Reboques",IF(AND(ISNUMBER(C363),C363&gt;0,C363&lt;1000),"Veic. Leves","")))))))))))))))))))))</f>
        <v>Caminhões</v>
      </c>
      <c r="B363" s="26"/>
      <c r="C363" s="2">
        <v>1002</v>
      </c>
      <c r="D363" s="2">
        <v>16606</v>
      </c>
      <c r="E363" s="3" t="s">
        <v>412</v>
      </c>
      <c r="F363" s="14" t="str">
        <f>IF(ISBLANK(K363), "Apenas Solicitação", "Tem OC")</f>
        <v>Tem OC</v>
      </c>
      <c r="G363" s="2">
        <v>5</v>
      </c>
      <c r="H363" s="37">
        <f>G363-I363</f>
        <v>0</v>
      </c>
      <c r="I363" s="38">
        <v>5</v>
      </c>
      <c r="J363" s="4">
        <v>45755</v>
      </c>
      <c r="K363" s="180">
        <v>45759</v>
      </c>
      <c r="L363" s="3"/>
      <c r="M363" s="44"/>
      <c r="N363" s="44" t="str">
        <f>IFERROR(K363 + VALUE(LEFT(L363, FIND(" ", L363) - 1)), "")</f>
        <v/>
      </c>
      <c r="O363" s="3">
        <f>IF(_xlfn.DAYS(K363,J363)&lt;0, "Aguardando OC", _xlfn.DAYS(K363,J363))</f>
        <v>4</v>
      </c>
      <c r="P363" s="14">
        <v>398432</v>
      </c>
      <c r="Q363" s="2">
        <v>1142736</v>
      </c>
      <c r="R363" s="14">
        <v>166212</v>
      </c>
      <c r="S363" s="2">
        <v>683</v>
      </c>
      <c r="T363" s="65" t="s">
        <v>301</v>
      </c>
      <c r="U363" s="21">
        <v>415.05</v>
      </c>
      <c r="V363" s="2"/>
      <c r="W363" s="47" t="str">
        <f>IFERROR(VLOOKUP(V363, Fornecedores!A:C, 3, FALSE), "")</f>
        <v/>
      </c>
      <c r="X363" s="43" t="str">
        <f>IFERROR(VLOOKUP(V363, Fornecedores!A:E, 5, FALSE), "")</f>
        <v/>
      </c>
      <c r="Y363" s="43" t="str">
        <f>IFERROR(VLOOKUP(V363, Fornecedores!A:F, 6, FALSE), "")</f>
        <v/>
      </c>
      <c r="Z363" s="14" t="str">
        <f>IF(H363=0, "Pedido entregue!", "Pendente")</f>
        <v>Pedido entregue!</v>
      </c>
      <c r="AA363" s="59"/>
      <c r="AB363" s="58" t="str">
        <f>IF(Z363="Pedido Entregue!", IF(AA363=1, "Retirado do Almoxarifado", IF(AA363=2, "Material devolvido", "Aguardando retirada")), IF(Z363="Pendente", "Entrega pendente", ""))</f>
        <v>Aguardando retirada</v>
      </c>
      <c r="AC363" s="18">
        <v>1</v>
      </c>
      <c r="AD363" s="18">
        <f>AC363/SUMIF($P:$P,P363,$AC:$AC)</f>
        <v>1</v>
      </c>
      <c r="AE363" s="18">
        <f>IF(R363=0,0,AC363/SUMIF($R:$R,R363,$AC:$AC))</f>
        <v>1</v>
      </c>
      <c r="AF363" s="18">
        <f>IF(R363=0,1,0)</f>
        <v>0</v>
      </c>
      <c r="AG363" s="18">
        <f>IF(R363=0,#REF!-J363,0)</f>
        <v>0</v>
      </c>
      <c r="AH363" t="str">
        <f>TEXT(J363,"MMMM")</f>
        <v>abril</v>
      </c>
    </row>
    <row r="364" spans="1:34" ht="12.75" hidden="1" customHeight="1" x14ac:dyDescent="0.25">
      <c r="A364" s="90" t="str">
        <f>IF(C364="Oficina Diversos","Oficina Geral",
IF(ISNUMBER(FIND("Estoque - Colhedoras",C364)),"Colhedoras",IF(ISNUMBER(FIND("Caldeiraria",C364)),"Caldeiraria",IF(ISNUMBER(FIND("Borracharia",C364)),"Borracharia",IF(ISNUMBER(FIND("Lubrificação",C364)),"Lubrificação",
IF(ISNUMBER(FIND("Estoque - Carregadeiras",C364)),"Carregadeiras",IF(ISNUMBER(FIND("Estoque - Veic. Leves",C364)),"Veic. Leves",
IF(ISNUMBER(FIND("Estoque - Caminhões",C364)),"Caminhões",IF(ISNUMBER(FIND("Estoque - Transbordos",C364)),"Transbordos",
IF(ISNUMBER(FIND("Estoque - Tratores",C364)),"Tratores",
IF(ISNUMBER(FIND("Estoque - Máquinas pesadas",C364)),"Máquinas pesadas",
IF(ISNUMBER(FIND("Estoque - Reboques",C364)),"Reboques",
IF(C364="Estoque","Estoque",
IF(AND(ISNUMBER(C364),C364&gt;1000,C364&lt;2000),"Caminhões",
IF(AND(ISNUMBER(C364),C364&gt;2000,C364&lt;3000),"Tratores",
IF(AND(ISNUMBER(C364),C364&gt;3000,C364&lt;4000),"Carregadeiras",
IF(AND(ISNUMBER(C364),C364&gt;4000,C364&lt;5000),"Máquinas pesadas",
IF(AND(ISNUMBER(C364),C364&gt;5000,C364&lt;6000),"Colhedoras",
IF(AND(ISNUMBER(C364),C364&gt;7000,C364&lt;8000),"Irrigação",
IF(AND(ISNUMBER(C364),C364&gt;8000,C364&lt;9000),"Reboques",IF(AND(ISNUMBER(C364),C364&gt;0,C364&lt;1000),"Veic. Leves","")))))))))))))))))))))</f>
        <v>Caminhões</v>
      </c>
      <c r="B364" s="111"/>
      <c r="C364" s="144">
        <v>1023</v>
      </c>
      <c r="D364" s="144">
        <v>16669</v>
      </c>
      <c r="E364" s="145" t="s">
        <v>20525</v>
      </c>
      <c r="F364" s="101" t="str">
        <f>IF(ISBLANK(K364), "Apenas Solicitação", "Tem OC")</f>
        <v>Tem OC</v>
      </c>
      <c r="G364" s="143">
        <v>1</v>
      </c>
      <c r="H364" s="102">
        <f>G364-I364</f>
        <v>0</v>
      </c>
      <c r="I364" s="103">
        <v>1</v>
      </c>
      <c r="J364" s="147">
        <v>45821</v>
      </c>
      <c r="K364" s="187">
        <v>45831</v>
      </c>
      <c r="L364" s="146" t="s">
        <v>20151</v>
      </c>
      <c r="M364" s="104" t="str">
        <f ca="1">IF(OR(N364="", N364=0), "", IF(N364&gt;TODAY(), "No prazo", "Atrasado"))</f>
        <v>Atrasado</v>
      </c>
      <c r="N364" s="104">
        <f>IFERROR(K364 + VALUE(LEFT(L364, FIND(" ", L364) - 1)), "")</f>
        <v>45831</v>
      </c>
      <c r="O364" s="105">
        <f>IF(_xlfn.DAYS(K364,J364)&lt;0, "Aguardando OC", _xlfn.DAYS(K364,J364))</f>
        <v>10</v>
      </c>
      <c r="P364" s="200">
        <v>407584</v>
      </c>
      <c r="Q364" s="55"/>
      <c r="R364" s="200">
        <v>169645</v>
      </c>
      <c r="S364" s="143">
        <v>221</v>
      </c>
      <c r="T364" s="65" t="s">
        <v>1029</v>
      </c>
      <c r="U364" s="164">
        <v>105.47</v>
      </c>
      <c r="V364" s="143">
        <v>2528</v>
      </c>
      <c r="W364" s="117" t="str">
        <f>IFERROR(VLOOKUP(V364, Fornecedores!A:C, 3, FALSE), "")</f>
        <v xml:space="preserve">REDIESEL            </v>
      </c>
      <c r="X364" s="105" t="str">
        <f>IFERROR(VLOOKUP(V364, Fornecedores!A:E, 5, FALSE), "")</f>
        <v>Jaboatão dos Guararapes</v>
      </c>
      <c r="Y364" s="105" t="str">
        <f>IFERROR(VLOOKUP(V364, Fornecedores!A:F, 6, FALSE), "")</f>
        <v>PE</v>
      </c>
      <c r="Z364" s="101" t="str">
        <f>IF(H364=0, "Pedido entregue!", "Pendente")</f>
        <v>Pedido entregue!</v>
      </c>
      <c r="AA364" s="119"/>
      <c r="AB364" s="132" t="str">
        <f>IF(Z364="Pedido Entregue!", IF(AA364=1, "Retirado do Almoxarifado", IF(AA364=2, "Material devolvido", "Aguardando retirada")), IF(Z364="Pendente", "Entrega pendente", ""))</f>
        <v>Aguardando retirada</v>
      </c>
      <c r="AC364" s="18">
        <v>1</v>
      </c>
      <c r="AD364" s="18">
        <f>AC364/SUMIF($P:$P,P364,$AC:$AC)</f>
        <v>1</v>
      </c>
      <c r="AE364" s="18">
        <f>IF(R364=0,0,AC364/SUMIF($R:$R,R364,$AC:$AC))</f>
        <v>0.2</v>
      </c>
      <c r="AF364" s="18">
        <f>IF(R364=0,1,0)</f>
        <v>0</v>
      </c>
      <c r="AH364" t="str">
        <f>TEXT(J364,"MMMM")</f>
        <v>junho</v>
      </c>
    </row>
    <row r="365" spans="1:34" ht="12.75" customHeight="1" x14ac:dyDescent="0.25">
      <c r="A365" s="90" t="str">
        <f>IF(C365="Oficina Diversos","Oficina Geral",
IF(ISNUMBER(FIND("Estoque - Colhedoras",C365)),"Colhedoras",IF(ISNUMBER(FIND("Caldeiraria",C365)),"Caldeiraria",IF(ISNUMBER(FIND("Borracharia",C365)),"Borracharia",IF(ISNUMBER(FIND("Lubrificação",C365)),"Lubrificação",
IF(ISNUMBER(FIND("Estoque - Carregadeiras",C365)),"Carregadeiras",IF(ISNUMBER(FIND("Estoque - Veic. Leves",C365)),"Veic. Leves",
IF(ISNUMBER(FIND("Estoque - Caminhões",C365)),"Caminhões",IF(ISNUMBER(FIND("Estoque - Transbordos",C365)),"Transbordos",
IF(ISNUMBER(FIND("Estoque - Tratores",C365)),"Tratores",
IF(ISNUMBER(FIND("Estoque - Máquinas pesadas",C365)),"Máquinas pesadas",
IF(ISNUMBER(FIND("Estoque - Reboques",C365)),"Reboques",
IF(C365="Estoque","Estoque",
IF(AND(ISNUMBER(C365),C365&gt;1000,C365&lt;2000),"Caminhões",
IF(AND(ISNUMBER(C365),C365&gt;2000,C365&lt;3000),"Tratores",
IF(AND(ISNUMBER(C365),C365&gt;3000,C365&lt;4000),"Carregadeiras",
IF(AND(ISNUMBER(C365),C365&gt;4000,C365&lt;5000),"Máquinas pesadas",
IF(AND(ISNUMBER(C365),C365&gt;5000,C365&lt;6000),"Colhedoras",
IF(AND(ISNUMBER(C365),C365&gt;7000,C365&lt;8000),"Irrigação",
IF(AND(ISNUMBER(C365),C365&gt;8000,C365&lt;9000),"Reboques",IF(AND(ISNUMBER(C365),C365&gt;0,C365&lt;1000),"Veic. Leves","")))))))))))))))))))))</f>
        <v>Oficina Geral</v>
      </c>
      <c r="B365" s="8"/>
      <c r="C365" s="2" t="s">
        <v>661</v>
      </c>
      <c r="D365" s="2">
        <v>16872</v>
      </c>
      <c r="E365" s="3" t="s">
        <v>20066</v>
      </c>
      <c r="F365" s="14" t="str">
        <f>IF(ISBLANK(K365), "Apenas Solicitação", "Tem OC")</f>
        <v>Apenas Solicitação</v>
      </c>
      <c r="G365" s="2">
        <v>1</v>
      </c>
      <c r="H365" s="37">
        <f>G365-I365</f>
        <v>1</v>
      </c>
      <c r="I365" s="38">
        <v>0</v>
      </c>
      <c r="J365" s="4">
        <v>45798</v>
      </c>
      <c r="K365" s="14"/>
      <c r="L365" s="3"/>
      <c r="M365" s="44" t="str">
        <f ca="1">IF(OR(N365="", N365=0), "", IF(N365&gt;TODAY(), "No prazo", "Atrasado"))</f>
        <v/>
      </c>
      <c r="N365" s="44" t="str">
        <f>IFERROR(K365 + VALUE(LEFT(L365, FIND(" ", L365) - 1)), "")</f>
        <v/>
      </c>
      <c r="O365" s="3" t="str">
        <f>IF(_xlfn.DAYS(K365,J365)&lt;0, "Aguardando OC", _xlfn.DAYS(K365,J365))</f>
        <v>Aguardando OC</v>
      </c>
      <c r="P365" s="14">
        <v>403837</v>
      </c>
      <c r="Q365" s="33"/>
      <c r="R365" s="14">
        <v>0</v>
      </c>
      <c r="S365" s="42">
        <v>221</v>
      </c>
      <c r="T365" s="67" t="s">
        <v>1029</v>
      </c>
      <c r="U365" s="45">
        <v>22.4</v>
      </c>
      <c r="V365" s="2"/>
      <c r="W365" s="47" t="str">
        <f>IFERROR(VLOOKUP(V365, Fornecedores!A:C, 3, FALSE), "")</f>
        <v/>
      </c>
      <c r="X365" s="43" t="str">
        <f>IFERROR(VLOOKUP(V365, Fornecedores!A:E, 5, FALSE), "")</f>
        <v/>
      </c>
      <c r="Y365" s="43" t="str">
        <f>IFERROR(VLOOKUP(V365, Fornecedores!A:F, 6, FALSE), "")</f>
        <v/>
      </c>
      <c r="Z365" s="14" t="str">
        <f>IF(H365=0, "Pedido entregue!", "Pendente")</f>
        <v>Pendente</v>
      </c>
      <c r="AA365" s="59"/>
      <c r="AB365" s="58" t="str">
        <f>IF(Z365="Pedido Entregue!", IF(AA365=1, "Retirado do Almoxarifado", IF(AA365=2, "Material devolvido", "Aguardando retirada")), IF(Z365="Pendente", "Entrega pendente", ""))</f>
        <v>Entrega pendente</v>
      </c>
      <c r="AC365" s="18">
        <v>1</v>
      </c>
      <c r="AD365" s="18">
        <f>AC365/SUMIF($P:$P,P365,$AC:$AC)</f>
        <v>1</v>
      </c>
      <c r="AE365" s="18">
        <f>IF(R365=0,0,AC365/SUMIF($R:$R,R365,$AC:$AC))</f>
        <v>0</v>
      </c>
      <c r="AF365" s="18">
        <f>IF(R365=0,1,0)</f>
        <v>1</v>
      </c>
      <c r="AH365" t="str">
        <f>TEXT(J365,"MMMM")</f>
        <v>maio</v>
      </c>
    </row>
    <row r="366" spans="1:34" ht="12.75" customHeight="1" x14ac:dyDescent="0.25">
      <c r="A366" s="90" t="str">
        <f>IF(C366="Oficina Diversos","Oficina Geral",
IF(ISNUMBER(FIND("Estoque - Colhedoras",C366)),"Colhedoras",IF(ISNUMBER(FIND("Caldeiraria",C366)),"Caldeiraria",IF(ISNUMBER(FIND("Borracharia",C366)),"Borracharia",IF(ISNUMBER(FIND("Lubrificação",C366)),"Lubrificação",
IF(ISNUMBER(FIND("Estoque - Carregadeiras",C366)),"Carregadeiras",IF(ISNUMBER(FIND("Estoque - Veic. Leves",C366)),"Veic. Leves",
IF(ISNUMBER(FIND("Estoque - Caminhões",C366)),"Caminhões",IF(ISNUMBER(FIND("Estoque - Transbordos",C366)),"Transbordos",
IF(ISNUMBER(FIND("Estoque - Tratores",C366)),"Tratores",
IF(ISNUMBER(FIND("Estoque - Máquinas pesadas",C366)),"Máquinas pesadas",
IF(ISNUMBER(FIND("Estoque - Reboques",C366)),"Reboques",
IF(C366="Estoque","Estoque",
IF(AND(ISNUMBER(C366),C366&gt;1000,C366&lt;2000),"Caminhões",
IF(AND(ISNUMBER(C366),C366&gt;2000,C366&lt;3000),"Tratores",
IF(AND(ISNUMBER(C366),C366&gt;3000,C366&lt;4000),"Carregadeiras",
IF(AND(ISNUMBER(C366),C366&gt;4000,C366&lt;5000),"Máquinas pesadas",
IF(AND(ISNUMBER(C366),C366&gt;5000,C366&lt;6000),"Colhedoras",
IF(AND(ISNUMBER(C366),C366&gt;7000,C366&lt;8000),"Irrigação",
IF(AND(ISNUMBER(C366),C366&gt;8000,C366&lt;9000),"Reboques",IF(AND(ISNUMBER(C366),C366&gt;0,C366&lt;1000),"Veic. Leves","")))))))))))))))))))))</f>
        <v>Oficina Geral</v>
      </c>
      <c r="B366" s="111"/>
      <c r="C366" s="171" t="s">
        <v>661</v>
      </c>
      <c r="D366" s="170">
        <v>16872</v>
      </c>
      <c r="E366" s="173" t="s">
        <v>20066</v>
      </c>
      <c r="F366" s="101" t="str">
        <f>IF(ISBLANK(K366), "Apenas Solicitação", "Tem OC")</f>
        <v>Apenas Solicitação</v>
      </c>
      <c r="G366" s="170">
        <v>1</v>
      </c>
      <c r="H366" s="102">
        <f>G366-I366</f>
        <v>1</v>
      </c>
      <c r="I366" s="103"/>
      <c r="J366" s="174">
        <v>45829</v>
      </c>
      <c r="K366" s="201"/>
      <c r="L366" s="173"/>
      <c r="M366" s="104" t="str">
        <f ca="1">IF(OR(N366="", N366=0), "", IF(N366&gt;TODAY(), "No prazo", "Atrasado"))</f>
        <v/>
      </c>
      <c r="N366" s="104" t="str">
        <f>IFERROR(K366 + VALUE(LEFT(L366, FIND(" ", L366) - 1)), "")</f>
        <v/>
      </c>
      <c r="O366" s="105" t="str">
        <f>IF(_xlfn.DAYS(K366,J366)&lt;0, "Aguardando OC", _xlfn.DAYS(K366,J366))</f>
        <v>Aguardando OC</v>
      </c>
      <c r="P366" s="201">
        <v>408685</v>
      </c>
      <c r="Q366" s="55"/>
      <c r="R366" s="201">
        <v>0</v>
      </c>
      <c r="S366" s="2">
        <v>221</v>
      </c>
      <c r="T366" s="65" t="s">
        <v>1029</v>
      </c>
      <c r="U366" s="170">
        <v>11.2</v>
      </c>
      <c r="V366" s="170"/>
      <c r="W366" s="117" t="str">
        <f>IFERROR(VLOOKUP(V366, Fornecedores!A:C, 3, FALSE), "")</f>
        <v/>
      </c>
      <c r="X366" s="105" t="str">
        <f>IFERROR(VLOOKUP(V366, Fornecedores!A:E, 5, FALSE), "")</f>
        <v/>
      </c>
      <c r="Y366" s="105" t="str">
        <f>IFERROR(VLOOKUP(V366, Fornecedores!A:F, 6, FALSE), "")</f>
        <v/>
      </c>
      <c r="Z366" s="101" t="str">
        <f>IF(H366=0, "Pedido entregue!", "Pendente")</f>
        <v>Pendente</v>
      </c>
      <c r="AA366" s="119"/>
      <c r="AB366" s="132" t="str">
        <f>IF(Z366="Pedido Entregue!", IF(AA366=1, "Retirado do Almoxarifado", IF(AA366=2, "Material devolvido", "Aguardando retirada")), IF(Z366="Pendente", "Entrega pendente", ""))</f>
        <v>Entrega pendente</v>
      </c>
      <c r="AC366" s="18">
        <v>1</v>
      </c>
      <c r="AD366" s="18">
        <f>AC366/SUMIF($P:$P,P366,$AC:$AC)</f>
        <v>1</v>
      </c>
      <c r="AE366" s="18">
        <f>IF(R366=0,0,AC366/SUMIF($R:$R,R366,$AC:$AC))</f>
        <v>0</v>
      </c>
      <c r="AF366" s="18">
        <f>IF(R366=0,1,0)</f>
        <v>1</v>
      </c>
      <c r="AH366" t="str">
        <f>TEXT(J366,"MMMM")</f>
        <v>junho</v>
      </c>
    </row>
    <row r="367" spans="1:34" ht="12.75" customHeight="1" x14ac:dyDescent="0.25">
      <c r="A367" s="90" t="str">
        <f>IF(C367="Oficina Diversos","Oficina Geral",
IF(ISNUMBER(FIND("Estoque - Colhedoras",C367)),"Colhedoras",IF(ISNUMBER(FIND("Caldeiraria",C367)),"Caldeiraria",IF(ISNUMBER(FIND("Borracharia",C367)),"Borracharia",IF(ISNUMBER(FIND("Lubrificação",C367)),"Lubrificação",
IF(ISNUMBER(FIND("Estoque - Carregadeiras",C367)),"Carregadeiras",IF(ISNUMBER(FIND("Estoque - Veic. Leves",C367)),"Veic. Leves",
IF(ISNUMBER(FIND("Estoque - Caminhões",C367)),"Caminhões",IF(ISNUMBER(FIND("Estoque - Transbordos",C367)),"Transbordos",
IF(ISNUMBER(FIND("Estoque - Tratores",C367)),"Tratores",
IF(ISNUMBER(FIND("Estoque - Máquinas pesadas",C367)),"Máquinas pesadas",
IF(ISNUMBER(FIND("Estoque - Reboques",C367)),"Reboques",
IF(C367="Estoque","Estoque",
IF(AND(ISNUMBER(C367),C367&gt;1000,C367&lt;2000),"Caminhões",
IF(AND(ISNUMBER(C367),C367&gt;2000,C367&lt;3000),"Tratores",
IF(AND(ISNUMBER(C367),C367&gt;3000,C367&lt;4000),"Carregadeiras",
IF(AND(ISNUMBER(C367),C367&gt;4000,C367&lt;5000),"Máquinas pesadas",
IF(AND(ISNUMBER(C367),C367&gt;5000,C367&lt;6000),"Colhedoras",
IF(AND(ISNUMBER(C367),C367&gt;7000,C367&lt;8000),"Irrigação",
IF(AND(ISNUMBER(C367),C367&gt;8000,C367&lt;9000),"Reboques",IF(AND(ISNUMBER(C367),C367&gt;0,C367&lt;1000),"Veic. Leves","")))))))))))))))))))))</f>
        <v>Oficina Geral</v>
      </c>
      <c r="B367" s="111"/>
      <c r="C367" s="144" t="s">
        <v>20771</v>
      </c>
      <c r="D367" s="144">
        <v>16876</v>
      </c>
      <c r="E367" s="145" t="s">
        <v>20819</v>
      </c>
      <c r="F367" s="101" t="str">
        <f>IF(ISBLANK(K367), "Apenas Solicitação", "Tem OC")</f>
        <v>Apenas Solicitação</v>
      </c>
      <c r="G367" s="143">
        <v>1</v>
      </c>
      <c r="H367" s="102">
        <f>G367-I367</f>
        <v>1</v>
      </c>
      <c r="I367" s="103"/>
      <c r="J367" s="147">
        <v>45831</v>
      </c>
      <c r="K367" s="202"/>
      <c r="L367" s="49"/>
      <c r="M367" s="104" t="str">
        <f ca="1">IF(OR(N367="", N367=0), "", IF(N367&gt;TODAY(), "No prazo", "Atrasado"))</f>
        <v/>
      </c>
      <c r="N367" s="104" t="str">
        <f>IFERROR(K367 + VALUE(LEFT(L367, FIND(" ", L367) - 1)), "")</f>
        <v/>
      </c>
      <c r="O367" s="105" t="str">
        <f>IF(_xlfn.DAYS(K367,J367)&lt;0, "Aguardando OC", _xlfn.DAYS(K367,J367))</f>
        <v>Aguardando OC</v>
      </c>
      <c r="P367" s="200">
        <v>408762</v>
      </c>
      <c r="Q367" s="55"/>
      <c r="R367" s="200">
        <v>0</v>
      </c>
      <c r="S367" s="143">
        <v>221</v>
      </c>
      <c r="T367" s="65" t="s">
        <v>1029</v>
      </c>
      <c r="U367" s="164">
        <v>0</v>
      </c>
      <c r="V367" s="144"/>
      <c r="W367" s="117" t="str">
        <f>IFERROR(VLOOKUP(V367, Fornecedores!A:C, 3, FALSE), "")</f>
        <v/>
      </c>
      <c r="X367" s="105" t="str">
        <f>IFERROR(VLOOKUP(V367, Fornecedores!A:E, 5, FALSE), "")</f>
        <v/>
      </c>
      <c r="Y367" s="105" t="str">
        <f>IFERROR(VLOOKUP(V367, Fornecedores!A:F, 6, FALSE), "")</f>
        <v/>
      </c>
      <c r="Z367" s="101" t="str">
        <f>IF(H367=0, "Pedido entregue!", "Pendente")</f>
        <v>Pendente</v>
      </c>
      <c r="AA367" s="119"/>
      <c r="AB367" s="132" t="str">
        <f>IF(Z367="Pedido Entregue!", IF(AA367=1, "Retirado do Almoxarifado", IF(AA367=2, "Material devolvido", "Aguardando retirada")), IF(Z367="Pendente", "Entrega pendente", ""))</f>
        <v>Entrega pendente</v>
      </c>
      <c r="AC367" s="18">
        <v>1</v>
      </c>
      <c r="AD367" s="18">
        <f>AC367/SUMIF($P:$P,P367,$AC:$AC)</f>
        <v>1</v>
      </c>
      <c r="AE367" s="18">
        <f>IF(R367=0,0,AC367/SUMIF($R:$R,R367,$AC:$AC))</f>
        <v>0</v>
      </c>
      <c r="AF367" s="18">
        <f>IF(R367=0,1,0)</f>
        <v>1</v>
      </c>
      <c r="AH367" t="str">
        <f>TEXT(J367,"MMMM")</f>
        <v>junho</v>
      </c>
    </row>
    <row r="368" spans="1:34" ht="12.75" hidden="1" customHeight="1" x14ac:dyDescent="0.25">
      <c r="A368" s="90" t="str">
        <f>IF(C368="Oficina Diversos","Oficina Geral",
IF(ISNUMBER(FIND("Estoque - Colhedoras",C368)),"Colhedoras",IF(ISNUMBER(FIND("Caldeiraria",C368)),"Caldeiraria",IF(ISNUMBER(FIND("Borracharia",C368)),"Borracharia",IF(ISNUMBER(FIND("Lubrificação",C368)),"Lubrificação",
IF(ISNUMBER(FIND("Estoque - Carregadeiras",C368)),"Carregadeiras",IF(ISNUMBER(FIND("Estoque - Veic. Leves",C368)),"Veic. Leves",
IF(ISNUMBER(FIND("Estoque - Caminhões",C368)),"Caminhões",IF(ISNUMBER(FIND("Estoque - Transbordos",C368)),"Transbordos",
IF(ISNUMBER(FIND("Estoque - Tratores",C368)),"Tratores",
IF(ISNUMBER(FIND("Estoque - Máquinas pesadas",C368)),"Máquinas pesadas",
IF(ISNUMBER(FIND("Estoque - Reboques",C368)),"Reboques",
IF(C368="Estoque","Estoque",
IF(AND(ISNUMBER(C368),C368&gt;1000,C368&lt;2000),"Caminhões",
IF(AND(ISNUMBER(C368),C368&gt;2000,C368&lt;3000),"Tratores",
IF(AND(ISNUMBER(C368),C368&gt;3000,C368&lt;4000),"Carregadeiras",
IF(AND(ISNUMBER(C368),C368&gt;4000,C368&lt;5000),"Máquinas pesadas",
IF(AND(ISNUMBER(C368),C368&gt;5000,C368&lt;6000),"Colhedoras",
IF(AND(ISNUMBER(C368),C368&gt;7000,C368&lt;8000),"Irrigação",
IF(AND(ISNUMBER(C368),C368&gt;8000,C368&lt;9000),"Reboques",IF(AND(ISNUMBER(C368),C368&gt;0,C368&lt;1000),"Veic. Leves","")))))))))))))))))))))</f>
        <v>Máquinas pesadas</v>
      </c>
      <c r="B368" s="8"/>
      <c r="C368" s="2">
        <v>4011</v>
      </c>
      <c r="D368" s="2">
        <v>16906</v>
      </c>
      <c r="E368" s="3" t="s">
        <v>418</v>
      </c>
      <c r="F368" s="14" t="str">
        <f>IF(ISBLANK(K368), "Apenas Solicitação", "Tem OC")</f>
        <v>Tem OC</v>
      </c>
      <c r="G368" s="2">
        <v>1</v>
      </c>
      <c r="H368" s="37">
        <f>G368-I368</f>
        <v>0</v>
      </c>
      <c r="I368" s="38">
        <v>1</v>
      </c>
      <c r="J368" s="4">
        <v>45743</v>
      </c>
      <c r="K368" s="180">
        <v>45754</v>
      </c>
      <c r="L368" s="4"/>
      <c r="M368" s="44"/>
      <c r="N368" s="44" t="str">
        <f>IFERROR(K368 + VALUE(LEFT(L368, FIND(" ", L368) - 1)), "")</f>
        <v/>
      </c>
      <c r="O368" s="3">
        <f>IF(_xlfn.DAYS(K368,J368)&lt;0, "Aguardando OC", _xlfn.DAYS(K368,J368))</f>
        <v>11</v>
      </c>
      <c r="P368" s="14">
        <v>397380</v>
      </c>
      <c r="Q368" s="2">
        <v>1139902</v>
      </c>
      <c r="R368" s="14">
        <v>165831</v>
      </c>
      <c r="S368" s="2">
        <v>721</v>
      </c>
      <c r="T368" s="65" t="s">
        <v>417</v>
      </c>
      <c r="U368" s="21">
        <v>1231.9000000000001</v>
      </c>
      <c r="V368" s="2">
        <v>9863</v>
      </c>
      <c r="W368" s="47" t="str">
        <f>IFERROR(VLOOKUP(V368, Fornecedores!A:C, 3, FALSE), "")</f>
        <v>ITALPRATES</v>
      </c>
      <c r="X368" s="43" t="str">
        <f>IFERROR(VLOOKUP(V368, Fornecedores!A:E, 5, FALSE), "")</f>
        <v>São Paulo</v>
      </c>
      <c r="Y368" s="43" t="str">
        <f>IFERROR(VLOOKUP(V368, Fornecedores!A:F, 6, FALSE), "")</f>
        <v>SP</v>
      </c>
      <c r="Z368" s="14" t="str">
        <f>IF(H368=0, "Pedido entregue!", "Pendente")</f>
        <v>Pedido entregue!</v>
      </c>
      <c r="AA368" s="59">
        <v>1</v>
      </c>
      <c r="AB368" s="58" t="str">
        <f>IF(Z368="Pedido Entregue!", IF(AA368=1, "Retirado do Almoxarifado", IF(AA368=2, "Material devolvido", "Aguardando retirada")), IF(Z368="Pendente", "Entrega pendente", ""))</f>
        <v>Retirado do Almoxarifado</v>
      </c>
      <c r="AC368" s="18">
        <v>1</v>
      </c>
      <c r="AD368" s="18">
        <f>AC368/SUMIF($P:$P,P368,$AC:$AC)</f>
        <v>1</v>
      </c>
      <c r="AE368" s="18">
        <f>IF(R368=0,0,AC368/SUMIF($R:$R,R368,$AC:$AC))</f>
        <v>0.2</v>
      </c>
      <c r="AF368" s="18">
        <f>IF(R368=0,1,0)</f>
        <v>0</v>
      </c>
      <c r="AG368" s="18">
        <f>IF(R368=0,#REF!-J368,0)</f>
        <v>0</v>
      </c>
      <c r="AH368" t="str">
        <f>TEXT(J368,"MMMM")</f>
        <v>março</v>
      </c>
    </row>
    <row r="369" spans="1:34" ht="12.75" hidden="1" customHeight="1" x14ac:dyDescent="0.25">
      <c r="A369" s="90" t="str">
        <f>IF(C369="Oficina Diversos","Oficina Geral",
IF(ISNUMBER(FIND("Estoque - Colhedoras",C369)),"Colhedoras",IF(ISNUMBER(FIND("Caldeiraria",C369)),"Caldeiraria",IF(ISNUMBER(FIND("Borracharia",C369)),"Borracharia",IF(ISNUMBER(FIND("Lubrificação",C369)),"Lubrificação",
IF(ISNUMBER(FIND("Estoque - Carregadeiras",C369)),"Carregadeiras",IF(ISNUMBER(FIND("Estoque - Veic. Leves",C369)),"Veic. Leves",
IF(ISNUMBER(FIND("Estoque - Caminhões",C369)),"Caminhões",IF(ISNUMBER(FIND("Estoque - Transbordos",C369)),"Transbordos",
IF(ISNUMBER(FIND("Estoque - Tratores",C369)),"Tratores",
IF(ISNUMBER(FIND("Estoque - Máquinas pesadas",C369)),"Máquinas pesadas",
IF(ISNUMBER(FIND("Estoque - Reboques",C369)),"Reboques",
IF(C369="Estoque","Estoque",
IF(AND(ISNUMBER(C369),C369&gt;1000,C369&lt;2000),"Caminhões",
IF(AND(ISNUMBER(C369),C369&gt;2000,C369&lt;3000),"Tratores",
IF(AND(ISNUMBER(C369),C369&gt;3000,C369&lt;4000),"Carregadeiras",
IF(AND(ISNUMBER(C369),C369&gt;4000,C369&lt;5000),"Máquinas pesadas",
IF(AND(ISNUMBER(C369),C369&gt;5000,C369&lt;6000),"Colhedoras",
IF(AND(ISNUMBER(C369),C369&gt;7000,C369&lt;8000),"Irrigação",
IF(AND(ISNUMBER(C369),C369&gt;8000,C369&lt;9000),"Reboques",IF(AND(ISNUMBER(C369),C369&gt;0,C369&lt;1000),"Veic. Leves","")))))))))))))))))))))</f>
        <v>Máquinas pesadas</v>
      </c>
      <c r="B369" s="8"/>
      <c r="C369" s="2">
        <v>4011</v>
      </c>
      <c r="D369" s="2">
        <v>16907</v>
      </c>
      <c r="E369" s="3" t="s">
        <v>419</v>
      </c>
      <c r="F369" s="14" t="str">
        <f>IF(ISBLANK(K369), "Apenas Solicitação", "Tem OC")</f>
        <v>Tem OC</v>
      </c>
      <c r="G369" s="2">
        <v>6</v>
      </c>
      <c r="H369" s="37">
        <f>G369-I369</f>
        <v>0</v>
      </c>
      <c r="I369" s="38">
        <v>6</v>
      </c>
      <c r="J369" s="4">
        <v>45743</v>
      </c>
      <c r="K369" s="180">
        <v>45756</v>
      </c>
      <c r="L369" s="4"/>
      <c r="M369" s="44"/>
      <c r="N369" s="44" t="str">
        <f>IFERROR(K369 + VALUE(LEFT(L369, FIND(" ", L369) - 1)), "")</f>
        <v/>
      </c>
      <c r="O369" s="3">
        <f>IF(_xlfn.DAYS(K369,J369)&lt;0, "Aguardando OC", _xlfn.DAYS(K369,J369))</f>
        <v>13</v>
      </c>
      <c r="P369" s="14">
        <v>397381</v>
      </c>
      <c r="Q369" s="2">
        <v>1139902</v>
      </c>
      <c r="R369" s="14">
        <v>166082</v>
      </c>
      <c r="S369" s="2">
        <v>721</v>
      </c>
      <c r="T369" s="65" t="s">
        <v>417</v>
      </c>
      <c r="U369" s="21">
        <v>696.23</v>
      </c>
      <c r="V369" s="2">
        <v>5955</v>
      </c>
      <c r="W369" s="47" t="str">
        <f>IFERROR(VLOOKUP(V369, Fornecedores!A:C, 3, FALSE), "")</f>
        <v>SOTREQ</v>
      </c>
      <c r="X369" s="43" t="str">
        <f>IFERROR(VLOOKUP(V369, Fornecedores!A:E, 5, FALSE), "")</f>
        <v>João Pessoa</v>
      </c>
      <c r="Y369" s="43" t="str">
        <f>IFERROR(VLOOKUP(V369, Fornecedores!A:F, 6, FALSE), "")</f>
        <v>PB</v>
      </c>
      <c r="Z369" s="14" t="str">
        <f>IF(H369=0, "Pedido entregue!", "Pendente")</f>
        <v>Pedido entregue!</v>
      </c>
      <c r="AA369" s="59">
        <v>1</v>
      </c>
      <c r="AB369" s="58" t="str">
        <f>IF(Z369="Pedido Entregue!", IF(AA369=1, "Retirado do Almoxarifado", IF(AA369=2, "Material devolvido", "Aguardando retirada")), IF(Z369="Pendente", "Entrega pendente", ""))</f>
        <v>Retirado do Almoxarifado</v>
      </c>
      <c r="AC369" s="18">
        <v>1</v>
      </c>
      <c r="AD369" s="18">
        <f>AC369/SUMIF($P:$P,P369,$AC:$AC)</f>
        <v>1</v>
      </c>
      <c r="AE369" s="18">
        <f>IF(R369=0,0,AC369/SUMIF($R:$R,R369,$AC:$AC))</f>
        <v>0.33333333333333331</v>
      </c>
      <c r="AF369" s="18">
        <f>IF(R369=0,1,0)</f>
        <v>0</v>
      </c>
      <c r="AG369" s="18">
        <f>IF(R369=0,#REF!-J369,0)</f>
        <v>0</v>
      </c>
      <c r="AH369" t="str">
        <f>TEXT(J369,"MMMM")</f>
        <v>março</v>
      </c>
    </row>
    <row r="370" spans="1:34" ht="12.75" hidden="1" customHeight="1" x14ac:dyDescent="0.25">
      <c r="A370" s="90" t="str">
        <f>IF(C370="Oficina Diversos","Oficina Geral",
IF(ISNUMBER(FIND("Estoque - Colhedoras",C370)),"Colhedoras",IF(ISNUMBER(FIND("Caldeiraria",C370)),"Caldeiraria",IF(ISNUMBER(FIND("Borracharia",C370)),"Borracharia",IF(ISNUMBER(FIND("Lubrificação",C370)),"Lubrificação",
IF(ISNUMBER(FIND("Estoque - Carregadeiras",C370)),"Carregadeiras",IF(ISNUMBER(FIND("Estoque - Veic. Leves",C370)),"Veic. Leves",
IF(ISNUMBER(FIND("Estoque - Caminhões",C370)),"Caminhões",IF(ISNUMBER(FIND("Estoque - Transbordos",C370)),"Transbordos",
IF(ISNUMBER(FIND("Estoque - Tratores",C370)),"Tratores",
IF(ISNUMBER(FIND("Estoque - Máquinas pesadas",C370)),"Máquinas pesadas",
IF(ISNUMBER(FIND("Estoque - Reboques",C370)),"Reboques",
IF(C370="Estoque","Estoque",
IF(AND(ISNUMBER(C370),C370&gt;1000,C370&lt;2000),"Caminhões",
IF(AND(ISNUMBER(C370),C370&gt;2000,C370&lt;3000),"Tratores",
IF(AND(ISNUMBER(C370),C370&gt;3000,C370&lt;4000),"Carregadeiras",
IF(AND(ISNUMBER(C370),C370&gt;4000,C370&lt;5000),"Máquinas pesadas",
IF(AND(ISNUMBER(C370),C370&gt;5000,C370&lt;6000),"Colhedoras",
IF(AND(ISNUMBER(C370),C370&gt;7000,C370&lt;8000),"Irrigação",
IF(AND(ISNUMBER(C370),C370&gt;8000,C370&lt;9000),"Reboques",IF(AND(ISNUMBER(C370),C370&gt;0,C370&lt;1000),"Veic. Leves","")))))))))))))))))))))</f>
        <v>Máquinas pesadas</v>
      </c>
      <c r="B370" s="8"/>
      <c r="C370" s="2">
        <v>4011</v>
      </c>
      <c r="D370" s="2">
        <v>16908</v>
      </c>
      <c r="E370" s="3" t="s">
        <v>420</v>
      </c>
      <c r="F370" s="14" t="str">
        <f>IF(ISBLANK(K370), "Apenas Solicitação", "Tem OC")</f>
        <v>Tem OC</v>
      </c>
      <c r="G370" s="2">
        <v>6</v>
      </c>
      <c r="H370" s="37">
        <f>G370-I370</f>
        <v>0</v>
      </c>
      <c r="I370" s="38">
        <v>6</v>
      </c>
      <c r="J370" s="4">
        <v>45743</v>
      </c>
      <c r="K370" s="180">
        <v>45756</v>
      </c>
      <c r="L370" s="4"/>
      <c r="M370" s="44"/>
      <c r="N370" s="44" t="str">
        <f>IFERROR(K370 + VALUE(LEFT(L370, FIND(" ", L370) - 1)), "")</f>
        <v/>
      </c>
      <c r="O370" s="3">
        <f>IF(_xlfn.DAYS(K370,J370)&lt;0, "Aguardando OC", _xlfn.DAYS(K370,J370))</f>
        <v>13</v>
      </c>
      <c r="P370" s="14">
        <v>397383</v>
      </c>
      <c r="Q370" s="2">
        <v>1139902</v>
      </c>
      <c r="R370" s="14">
        <v>166082</v>
      </c>
      <c r="S370" s="2">
        <v>721</v>
      </c>
      <c r="T370" s="65" t="s">
        <v>417</v>
      </c>
      <c r="U370" s="21">
        <v>141.88</v>
      </c>
      <c r="V370" s="2">
        <v>5955</v>
      </c>
      <c r="W370" s="47" t="str">
        <f>IFERROR(VLOOKUP(V370, Fornecedores!A:C, 3, FALSE), "")</f>
        <v>SOTREQ</v>
      </c>
      <c r="X370" s="43" t="str">
        <f>IFERROR(VLOOKUP(V370, Fornecedores!A:E, 5, FALSE), "")</f>
        <v>João Pessoa</v>
      </c>
      <c r="Y370" s="43" t="str">
        <f>IFERROR(VLOOKUP(V370, Fornecedores!A:F, 6, FALSE), "")</f>
        <v>PB</v>
      </c>
      <c r="Z370" s="14" t="str">
        <f>IF(H370=0, "Pedido entregue!", "Pendente")</f>
        <v>Pedido entregue!</v>
      </c>
      <c r="AA370" s="59">
        <v>1</v>
      </c>
      <c r="AB370" s="58" t="str">
        <f>IF(Z370="Pedido Entregue!", IF(AA370=1, "Retirado do Almoxarifado", IF(AA370=2, "Material devolvido", "Aguardando retirada")), IF(Z370="Pendente", "Entrega pendente", ""))</f>
        <v>Retirado do Almoxarifado</v>
      </c>
      <c r="AC370" s="18">
        <v>1</v>
      </c>
      <c r="AD370" s="18">
        <f>AC370/SUMIF($P:$P,P370,$AC:$AC)</f>
        <v>1</v>
      </c>
      <c r="AE370" s="18">
        <f>IF(R370=0,0,AC370/SUMIF($R:$R,R370,$AC:$AC))</f>
        <v>0.33333333333333331</v>
      </c>
      <c r="AF370" s="18">
        <f>IF(R370=0,1,0)</f>
        <v>0</v>
      </c>
      <c r="AG370" s="18">
        <f>IF(R370=0,#REF!-J370,0)</f>
        <v>0</v>
      </c>
      <c r="AH370" t="str">
        <f>TEXT(J370,"MMMM")</f>
        <v>março</v>
      </c>
    </row>
    <row r="371" spans="1:34" ht="12.75" hidden="1" customHeight="1" x14ac:dyDescent="0.25">
      <c r="A371" s="90" t="str">
        <f>IF(C371="Oficina Diversos","Oficina Geral",
IF(ISNUMBER(FIND("Estoque - Colhedoras",C371)),"Colhedoras",IF(ISNUMBER(FIND("Caldeiraria",C371)),"Caldeiraria",IF(ISNUMBER(FIND("Borracharia",C371)),"Borracharia",IF(ISNUMBER(FIND("Lubrificação",C371)),"Lubrificação",
IF(ISNUMBER(FIND("Estoque - Carregadeiras",C371)),"Carregadeiras",IF(ISNUMBER(FIND("Estoque - Veic. Leves",C371)),"Veic. Leves",
IF(ISNUMBER(FIND("Estoque - Caminhões",C371)),"Caminhões",IF(ISNUMBER(FIND("Estoque - Transbordos",C371)),"Transbordos",
IF(ISNUMBER(FIND("Estoque - Tratores",C371)),"Tratores",
IF(ISNUMBER(FIND("Estoque - Máquinas pesadas",C371)),"Máquinas pesadas",
IF(ISNUMBER(FIND("Estoque - Reboques",C371)),"Reboques",
IF(C371="Estoque","Estoque",
IF(AND(ISNUMBER(C371),C371&gt;1000,C371&lt;2000),"Caminhões",
IF(AND(ISNUMBER(C371),C371&gt;2000,C371&lt;3000),"Tratores",
IF(AND(ISNUMBER(C371),C371&gt;3000,C371&lt;4000),"Carregadeiras",
IF(AND(ISNUMBER(C371),C371&gt;4000,C371&lt;5000),"Máquinas pesadas",
IF(AND(ISNUMBER(C371),C371&gt;5000,C371&lt;6000),"Colhedoras",
IF(AND(ISNUMBER(C371),C371&gt;7000,C371&lt;8000),"Irrigação",
IF(AND(ISNUMBER(C371),C371&gt;8000,C371&lt;9000),"Reboques",IF(AND(ISNUMBER(C371),C371&gt;0,C371&lt;1000),"Veic. Leves","")))))))))))))))))))))</f>
        <v>Máquinas pesadas</v>
      </c>
      <c r="B371" s="8"/>
      <c r="C371" s="2">
        <v>4011</v>
      </c>
      <c r="D371" s="2">
        <v>16909</v>
      </c>
      <c r="E371" s="3" t="s">
        <v>421</v>
      </c>
      <c r="F371" s="14" t="str">
        <f>IF(ISBLANK(K371), "Apenas Solicitação", "Tem OC")</f>
        <v>Tem OC</v>
      </c>
      <c r="G371" s="2">
        <v>9</v>
      </c>
      <c r="H371" s="37">
        <f>G371-I371</f>
        <v>0</v>
      </c>
      <c r="I371" s="38">
        <v>9</v>
      </c>
      <c r="J371" s="4">
        <v>45743</v>
      </c>
      <c r="K371" s="180">
        <v>45756</v>
      </c>
      <c r="L371" s="4"/>
      <c r="M371" s="44"/>
      <c r="N371" s="44" t="str">
        <f>IFERROR(K371 + VALUE(LEFT(L371, FIND(" ", L371) - 1)), "")</f>
        <v/>
      </c>
      <c r="O371" s="3">
        <f>IF(_xlfn.DAYS(K371,J371)&lt;0, "Aguardando OC", _xlfn.DAYS(K371,J371))</f>
        <v>13</v>
      </c>
      <c r="P371" s="14">
        <v>397379</v>
      </c>
      <c r="Q371" s="2">
        <v>1139902</v>
      </c>
      <c r="R371" s="14">
        <v>166082</v>
      </c>
      <c r="S371" s="2">
        <v>721</v>
      </c>
      <c r="T371" s="65" t="s">
        <v>417</v>
      </c>
      <c r="U371" s="21">
        <v>38.880000000000003</v>
      </c>
      <c r="V371" s="2">
        <v>5955</v>
      </c>
      <c r="W371" s="47" t="str">
        <f>IFERROR(VLOOKUP(V371, Fornecedores!A:C, 3, FALSE), "")</f>
        <v>SOTREQ</v>
      </c>
      <c r="X371" s="43" t="str">
        <f>IFERROR(VLOOKUP(V371, Fornecedores!A:E, 5, FALSE), "")</f>
        <v>João Pessoa</v>
      </c>
      <c r="Y371" s="43" t="str">
        <f>IFERROR(VLOOKUP(V371, Fornecedores!A:F, 6, FALSE), "")</f>
        <v>PB</v>
      </c>
      <c r="Z371" s="14" t="str">
        <f>IF(H371=0, "Pedido entregue!", "Pendente")</f>
        <v>Pedido entregue!</v>
      </c>
      <c r="AA371" s="59">
        <v>1</v>
      </c>
      <c r="AB371" s="58" t="str">
        <f>IF(Z371="Pedido Entregue!", IF(AA371=1, "Retirado do Almoxarifado", IF(AA371=2, "Material devolvido", "Aguardando retirada")), IF(Z371="Pendente", "Entrega pendente", ""))</f>
        <v>Retirado do Almoxarifado</v>
      </c>
      <c r="AC371" s="18">
        <v>1</v>
      </c>
      <c r="AD371" s="18">
        <f>AC371/SUMIF($P:$P,P371,$AC:$AC)</f>
        <v>1</v>
      </c>
      <c r="AE371" s="18">
        <f>IF(R371=0,0,AC371/SUMIF($R:$R,R371,$AC:$AC))</f>
        <v>0.33333333333333331</v>
      </c>
      <c r="AF371" s="18">
        <f>IF(R371=0,1,0)</f>
        <v>0</v>
      </c>
      <c r="AG371" s="18">
        <f>IF(R371=0,#REF!-J371,0)</f>
        <v>0</v>
      </c>
      <c r="AH371" t="str">
        <f>TEXT(J371,"MMMM")</f>
        <v>março</v>
      </c>
    </row>
    <row r="372" spans="1:34" ht="12.75" hidden="1" customHeight="1" x14ac:dyDescent="0.25">
      <c r="A372" s="90" t="str">
        <f>IF(C372="Oficina Diversos","Oficina Geral",
IF(ISNUMBER(FIND("Estoque - Colhedoras",C372)),"Colhedoras",IF(ISNUMBER(FIND("Caldeiraria",C372)),"Caldeiraria",IF(ISNUMBER(FIND("Borracharia",C372)),"Borracharia",IF(ISNUMBER(FIND("Lubrificação",C372)),"Lubrificação",
IF(ISNUMBER(FIND("Estoque - Carregadeiras",C372)),"Carregadeiras",IF(ISNUMBER(FIND("Estoque - Veic. Leves",C372)),"Veic. Leves",
IF(ISNUMBER(FIND("Estoque - Caminhões",C372)),"Caminhões",IF(ISNUMBER(FIND("Estoque - Transbordos",C372)),"Transbordos",
IF(ISNUMBER(FIND("Estoque - Tratores",C372)),"Tratores",
IF(ISNUMBER(FIND("Estoque - Máquinas pesadas",C372)),"Máquinas pesadas",
IF(ISNUMBER(FIND("Estoque - Reboques",C372)),"Reboques",
IF(C372="Estoque","Estoque",
IF(AND(ISNUMBER(C372),C372&gt;1000,C372&lt;2000),"Caminhões",
IF(AND(ISNUMBER(C372),C372&gt;2000,C372&lt;3000),"Tratores",
IF(AND(ISNUMBER(C372),C372&gt;3000,C372&lt;4000),"Carregadeiras",
IF(AND(ISNUMBER(C372),C372&gt;4000,C372&lt;5000),"Máquinas pesadas",
IF(AND(ISNUMBER(C372),C372&gt;5000,C372&lt;6000),"Colhedoras",
IF(AND(ISNUMBER(C372),C372&gt;7000,C372&lt;8000),"Irrigação",
IF(AND(ISNUMBER(C372),C372&gt;8000,C372&lt;9000),"Reboques",IF(AND(ISNUMBER(C372),C372&gt;0,C372&lt;1000),"Veic. Leves","")))))))))))))))))))))</f>
        <v>Máquinas pesadas</v>
      </c>
      <c r="B372" s="8"/>
      <c r="C372" s="2">
        <v>4011</v>
      </c>
      <c r="D372" s="2">
        <v>16910</v>
      </c>
      <c r="E372" s="3" t="s">
        <v>422</v>
      </c>
      <c r="F372" s="14" t="str">
        <f>IF(ISBLANK(K372), "Apenas Solicitação", "Tem OC")</f>
        <v>Tem OC</v>
      </c>
      <c r="G372" s="2">
        <v>1</v>
      </c>
      <c r="H372" s="37">
        <f>G372-I372</f>
        <v>0</v>
      </c>
      <c r="I372" s="38">
        <v>1</v>
      </c>
      <c r="J372" s="4">
        <v>45743</v>
      </c>
      <c r="K372" s="180">
        <v>45754</v>
      </c>
      <c r="L372" s="4"/>
      <c r="M372" s="44"/>
      <c r="N372" s="44" t="str">
        <f>IFERROR(K372 + VALUE(LEFT(L372, FIND(" ", L372) - 1)), "")</f>
        <v/>
      </c>
      <c r="O372" s="3">
        <f>IF(_xlfn.DAYS(K372,J372)&lt;0, "Aguardando OC", _xlfn.DAYS(K372,J372))</f>
        <v>11</v>
      </c>
      <c r="P372" s="14">
        <v>397382</v>
      </c>
      <c r="Q372" s="2">
        <v>1139902</v>
      </c>
      <c r="R372" s="14">
        <v>165832</v>
      </c>
      <c r="S372" s="2">
        <v>721</v>
      </c>
      <c r="T372" s="65" t="s">
        <v>417</v>
      </c>
      <c r="U372" s="21">
        <v>10.96</v>
      </c>
      <c r="V372" s="2">
        <v>3230</v>
      </c>
      <c r="W372" s="47" t="str">
        <f>IFERROR(VLOOKUP(V372, Fornecedores!A:C, 3, FALSE), "")</f>
        <v xml:space="preserve">SEVILHA             </v>
      </c>
      <c r="X372" s="43" t="str">
        <f>IFERROR(VLOOKUP(V372, Fornecedores!A:E, 5, FALSE), "")</f>
        <v>São Paulo</v>
      </c>
      <c r="Y372" s="43" t="str">
        <f>IFERROR(VLOOKUP(V372, Fornecedores!A:F, 6, FALSE), "")</f>
        <v>SP</v>
      </c>
      <c r="Z372" s="14" t="str">
        <f>IF(H372=0, "Pedido entregue!", "Pendente")</f>
        <v>Pedido entregue!</v>
      </c>
      <c r="AA372" s="59">
        <v>1</v>
      </c>
      <c r="AB372" s="58" t="str">
        <f>IF(Z372="Pedido Entregue!", IF(AA372=1, "Retirado do Almoxarifado", IF(AA372=2, "Material devolvido", "Aguardando retirada")), IF(Z372="Pendente", "Entrega pendente", ""))</f>
        <v>Retirado do Almoxarifado</v>
      </c>
      <c r="AC372" s="18">
        <v>1</v>
      </c>
      <c r="AD372" s="18">
        <f>AC372/SUMIF($P:$P,P372,$AC:$AC)</f>
        <v>1</v>
      </c>
      <c r="AE372" s="18">
        <f>IF(R372=0,0,AC372/SUMIF($R:$R,R372,$AC:$AC))</f>
        <v>0.25</v>
      </c>
      <c r="AF372" s="18">
        <f>IF(R372=0,1,0)</f>
        <v>0</v>
      </c>
      <c r="AG372" s="18">
        <f>IF(R372=0,#REF!-J372,0)</f>
        <v>0</v>
      </c>
      <c r="AH372" t="str">
        <f>TEXT(J372,"MMMM")</f>
        <v>março</v>
      </c>
    </row>
    <row r="373" spans="1:34" ht="12.75" customHeight="1" x14ac:dyDescent="0.25">
      <c r="A373" s="90" t="str">
        <f>IF(C373="Oficina Diversos","Oficina Geral",
IF(ISNUMBER(FIND("Estoque - Colhedoras",C373)),"Colhedoras",IF(ISNUMBER(FIND("Caldeiraria",C373)),"Caldeiraria",IF(ISNUMBER(FIND("Borracharia",C373)),"Borracharia",IF(ISNUMBER(FIND("Lubrificação",C373)),"Lubrificação",
IF(ISNUMBER(FIND("Estoque - Carregadeiras",C373)),"Carregadeiras",IF(ISNUMBER(FIND("Estoque - Veic. Leves",C373)),"Veic. Leves",
IF(ISNUMBER(FIND("Estoque - Caminhões",C373)),"Caminhões",IF(ISNUMBER(FIND("Estoque - Transbordos",C373)),"Transbordos",
IF(ISNUMBER(FIND("Estoque - Tratores",C373)),"Tratores",
IF(ISNUMBER(FIND("Estoque - Máquinas pesadas",C373)),"Máquinas pesadas",
IF(ISNUMBER(FIND("Estoque - Reboques",C373)),"Reboques",
IF(C373="Estoque","Estoque",
IF(AND(ISNUMBER(C373),C373&gt;1000,C373&lt;2000),"Caminhões",
IF(AND(ISNUMBER(C373),C373&gt;2000,C373&lt;3000),"Tratores",
IF(AND(ISNUMBER(C373),C373&gt;3000,C373&lt;4000),"Carregadeiras",
IF(AND(ISNUMBER(C373),C373&gt;4000,C373&lt;5000),"Máquinas pesadas",
IF(AND(ISNUMBER(C373),C373&gt;5000,C373&lt;6000),"Colhedoras",
IF(AND(ISNUMBER(C373),C373&gt;7000,C373&lt;8000),"Irrigação",
IF(AND(ISNUMBER(C373),C373&gt;8000,C373&lt;9000),"Reboques",IF(AND(ISNUMBER(C373),C373&gt;0,C373&lt;1000),"Veic. Leves","")))))))))))))))))))))</f>
        <v>Tratores</v>
      </c>
      <c r="B373" s="111"/>
      <c r="C373" s="113">
        <v>2035</v>
      </c>
      <c r="D373" s="113">
        <v>17088</v>
      </c>
      <c r="E373" s="105" t="s">
        <v>20447</v>
      </c>
      <c r="F373" s="101" t="str">
        <f>IF(ISBLANK(K373), "Apenas Solicitação", "Tem OC")</f>
        <v>Tem OC</v>
      </c>
      <c r="G373" s="2">
        <v>2</v>
      </c>
      <c r="H373" s="102">
        <f>G373-I373</f>
        <v>2</v>
      </c>
      <c r="I373" s="103"/>
      <c r="J373" s="4">
        <v>45824</v>
      </c>
      <c r="K373" s="180">
        <v>45835</v>
      </c>
      <c r="L373" s="3" t="s">
        <v>20163</v>
      </c>
      <c r="M373" s="104" t="str">
        <f ca="1">IF(OR(N373="", N373=0), "", IF(N373&gt;TODAY(), "No prazo", "Atrasado"))</f>
        <v>Atrasado</v>
      </c>
      <c r="N373" s="104">
        <f>IFERROR(K373 + VALUE(LEFT(L373, FIND(" ", L373) - 1)), "")</f>
        <v>45840</v>
      </c>
      <c r="O373" s="105">
        <f>IF(_xlfn.DAYS(K373,J373)&lt;0, "Aguardando OC", _xlfn.DAYS(K373,J373))</f>
        <v>11</v>
      </c>
      <c r="P373" s="14">
        <v>407759</v>
      </c>
      <c r="Q373" s="55"/>
      <c r="R373" s="14">
        <v>169722</v>
      </c>
      <c r="S373" s="2">
        <v>221</v>
      </c>
      <c r="T373" s="65" t="s">
        <v>1029</v>
      </c>
      <c r="U373" s="21">
        <v>246</v>
      </c>
      <c r="V373" s="2">
        <v>15702</v>
      </c>
      <c r="W373" s="117" t="str">
        <f>IFERROR(VLOOKUP(V373, Fornecedores!A:C, 3, FALSE), "")</f>
        <v>MAQTRAL - PB</v>
      </c>
      <c r="X373" s="105" t="str">
        <f>IFERROR(VLOOKUP(V373, Fornecedores!A:E, 5, FALSE), "")</f>
        <v>Bayeux</v>
      </c>
      <c r="Y373" s="105" t="str">
        <f>IFERROR(VLOOKUP(V373, Fornecedores!A:F, 6, FALSE), "")</f>
        <v>PB</v>
      </c>
      <c r="Z373" s="101" t="str">
        <f>IF(H373=0, "Pedido entregue!", "Pendente")</f>
        <v>Pendente</v>
      </c>
      <c r="AA373" s="119"/>
      <c r="AB373" s="132" t="str">
        <f>IF(Z373="Pedido Entregue!", IF(AA373=1, "Retirado do Almoxarifado", IF(AA373=2, "Material devolvido", "Aguardando retirada")), IF(Z373="Pendente", "Entrega pendente", ""))</f>
        <v>Entrega pendente</v>
      </c>
      <c r="AC373" s="18"/>
      <c r="AD373" s="18" t="e">
        <f>AC373/SUMIF($P:$P,P373,$AC:$AC)</f>
        <v>#DIV/0!</v>
      </c>
      <c r="AE373" s="18">
        <f>IF(R373=0,0,AC373/SUMIF($R:$R,R373,$AC:$AC))</f>
        <v>0</v>
      </c>
      <c r="AF373" s="18">
        <f>IF(R373=0,1,0)</f>
        <v>0</v>
      </c>
      <c r="AH373" t="str">
        <f>TEXT(J373,"MMMM")</f>
        <v>junho</v>
      </c>
    </row>
    <row r="374" spans="1:34" ht="12.75" hidden="1" customHeight="1" x14ac:dyDescent="0.25">
      <c r="A374" s="90" t="str">
        <f>IF(C374="Oficina Diversos","Oficina Geral",
IF(ISNUMBER(FIND("Estoque - Colhedoras",C374)),"Colhedoras",IF(ISNUMBER(FIND("Caldeiraria",C374)),"Caldeiraria",IF(ISNUMBER(FIND("Borracharia",C374)),"Borracharia",IF(ISNUMBER(FIND("Lubrificação",C374)),"Lubrificação",
IF(ISNUMBER(FIND("Estoque - Carregadeiras",C374)),"Carregadeiras",IF(ISNUMBER(FIND("Estoque - Veic. Leves",C374)),"Veic. Leves",
IF(ISNUMBER(FIND("Estoque - Caminhões",C374)),"Caminhões",IF(ISNUMBER(FIND("Estoque - Transbordos",C374)),"Transbordos",
IF(ISNUMBER(FIND("Estoque - Tratores",C374)),"Tratores",
IF(ISNUMBER(FIND("Estoque - Máquinas pesadas",C374)),"Máquinas pesadas",
IF(ISNUMBER(FIND("Estoque - Reboques",C374)),"Reboques",
IF(C374="Estoque","Estoque",
IF(AND(ISNUMBER(C374),C374&gt;1000,C374&lt;2000),"Caminhões",
IF(AND(ISNUMBER(C374),C374&gt;2000,C374&lt;3000),"Tratores",
IF(AND(ISNUMBER(C374),C374&gt;3000,C374&lt;4000),"Carregadeiras",
IF(AND(ISNUMBER(C374),C374&gt;4000,C374&lt;5000),"Máquinas pesadas",
IF(AND(ISNUMBER(C374),C374&gt;5000,C374&lt;6000),"Colhedoras",
IF(AND(ISNUMBER(C374),C374&gt;7000,C374&lt;8000),"Irrigação",
IF(AND(ISNUMBER(C374),C374&gt;8000,C374&lt;9000),"Reboques",IF(AND(ISNUMBER(C374),C374&gt;0,C374&lt;1000),"Veic. Leves","")))))))))))))))))))))</f>
        <v>Carregadeiras</v>
      </c>
      <c r="B374" s="8"/>
      <c r="C374" s="42">
        <v>3027</v>
      </c>
      <c r="D374" s="42">
        <v>17278</v>
      </c>
      <c r="E374" s="43" t="s">
        <v>1068</v>
      </c>
      <c r="F374" s="14" t="str">
        <f>IF(ISBLANK(K374), "Apenas Solicitação", "Tem OC")</f>
        <v>Tem OC</v>
      </c>
      <c r="G374" s="42">
        <v>2</v>
      </c>
      <c r="H374" s="37">
        <f>G374-I374</f>
        <v>0</v>
      </c>
      <c r="I374" s="38">
        <v>2</v>
      </c>
      <c r="J374" s="44">
        <v>45779</v>
      </c>
      <c r="K374" s="185">
        <v>45786</v>
      </c>
      <c r="L374" s="44"/>
      <c r="M374" s="44"/>
      <c r="N374" s="44" t="str">
        <f>IFERROR(K374 + VALUE(LEFT(L374, FIND(" ", L374) - 1)), "")</f>
        <v/>
      </c>
      <c r="O374" s="3">
        <f>IF(_xlfn.DAYS(K374,J374)&lt;0, "Aguardando OC", _xlfn.DAYS(K374,J374))</f>
        <v>7</v>
      </c>
      <c r="P374" s="191">
        <v>401179</v>
      </c>
      <c r="Q374" s="42"/>
      <c r="R374" s="191">
        <v>167316</v>
      </c>
      <c r="S374" s="42">
        <v>221</v>
      </c>
      <c r="T374" s="67" t="s">
        <v>1029</v>
      </c>
      <c r="U374" s="45">
        <v>16.2</v>
      </c>
      <c r="V374" s="42">
        <v>13341</v>
      </c>
      <c r="W374" s="47" t="str">
        <f>IFERROR(VLOOKUP(V374, Fornecedores!A:C, 3, FALSE), "")</f>
        <v>DISMA DISTRIBUIDORA</v>
      </c>
      <c r="X374" s="43" t="str">
        <f>IFERROR(VLOOKUP(V374, Fornecedores!A:E, 5, FALSE), "")</f>
        <v>Araçatuba</v>
      </c>
      <c r="Y374" s="43" t="str">
        <f>IFERROR(VLOOKUP(V374, Fornecedores!A:F, 6, FALSE), "")</f>
        <v>SP</v>
      </c>
      <c r="Z374" s="14" t="str">
        <f>IF(H374=0, "Pedido entregue!", "Pendente")</f>
        <v>Pedido entregue!</v>
      </c>
      <c r="AA374" s="59"/>
      <c r="AB374" s="58" t="str">
        <f>IF(Z374="Pedido Entregue!", IF(AA374=1, "Retirado do Almoxarifado", IF(AA374=2, "Material devolvido", "Aguardando retirada")), IF(Z374="Pendente", "Entrega pendente", ""))</f>
        <v>Aguardando retirada</v>
      </c>
      <c r="AC374" s="18">
        <v>1</v>
      </c>
      <c r="AD374" s="18">
        <f>AC374/SUMIF($P:$P,P374,$AC:$AC)</f>
        <v>1</v>
      </c>
      <c r="AE374" s="18">
        <f>IF(R374=0,0,AC374/SUMIF($R:$R,R374,$AC:$AC))</f>
        <v>0.25</v>
      </c>
      <c r="AF374" s="18">
        <f>IF(R374=0,1,0)</f>
        <v>0</v>
      </c>
      <c r="AG374" s="18">
        <f>IF(R374=0,#REF!-J374,0)</f>
        <v>0</v>
      </c>
      <c r="AH374" t="str">
        <f>TEXT(J374,"MMMM")</f>
        <v>maio</v>
      </c>
    </row>
    <row r="375" spans="1:34" ht="12.75" hidden="1" customHeight="1" x14ac:dyDescent="0.25">
      <c r="A375" s="90" t="str">
        <f>IF(C375="Oficina Diversos","Oficina Geral",
IF(ISNUMBER(FIND("Estoque - Colhedoras",C375)),"Colhedoras",IF(ISNUMBER(FIND("Caldeiraria",C375)),"Caldeiraria",IF(ISNUMBER(FIND("Borracharia",C375)),"Borracharia",IF(ISNUMBER(FIND("Lubrificação",C375)),"Lubrificação",
IF(ISNUMBER(FIND("Estoque - Carregadeiras",C375)),"Carregadeiras",IF(ISNUMBER(FIND("Estoque - Veic. Leves",C375)),"Veic. Leves",
IF(ISNUMBER(FIND("Estoque - Caminhões",C375)),"Caminhões",IF(ISNUMBER(FIND("Estoque - Transbordos",C375)),"Transbordos",
IF(ISNUMBER(FIND("Estoque - Tratores",C375)),"Tratores",
IF(ISNUMBER(FIND("Estoque - Máquinas pesadas",C375)),"Máquinas pesadas",
IF(ISNUMBER(FIND("Estoque - Reboques",C375)),"Reboques",
IF(C375="Estoque","Estoque",
IF(AND(ISNUMBER(C375),C375&gt;1000,C375&lt;2000),"Caminhões",
IF(AND(ISNUMBER(C375),C375&gt;2000,C375&lt;3000),"Tratores",
IF(AND(ISNUMBER(C375),C375&gt;3000,C375&lt;4000),"Carregadeiras",
IF(AND(ISNUMBER(C375),C375&gt;4000,C375&lt;5000),"Máquinas pesadas",
IF(AND(ISNUMBER(C375),C375&gt;5000,C375&lt;6000),"Colhedoras",
IF(AND(ISNUMBER(C375),C375&gt;7000,C375&lt;8000),"Irrigação",
IF(AND(ISNUMBER(C375),C375&gt;8000,C375&lt;9000),"Reboques",IF(AND(ISNUMBER(C375),C375&gt;0,C375&lt;1000),"Veic. Leves","")))))))))))))))))))))</f>
        <v>Carregadeiras</v>
      </c>
      <c r="B375" s="8"/>
      <c r="C375" s="42">
        <v>3023</v>
      </c>
      <c r="D375" s="42">
        <v>17498</v>
      </c>
      <c r="E375" s="43" t="s">
        <v>1174</v>
      </c>
      <c r="F375" s="14" t="str">
        <f>IF(ISBLANK(K375), "Apenas Solicitação", "Tem OC")</f>
        <v>Tem OC</v>
      </c>
      <c r="G375" s="42">
        <v>1</v>
      </c>
      <c r="H375" s="37">
        <f>G375-I375</f>
        <v>0</v>
      </c>
      <c r="I375" s="38">
        <v>1</v>
      </c>
      <c r="J375" s="44">
        <v>45786</v>
      </c>
      <c r="K375" s="185">
        <v>45792</v>
      </c>
      <c r="L375" s="44"/>
      <c r="M375" s="44"/>
      <c r="N375" s="44" t="str">
        <f>IFERROR(K375 + VALUE(LEFT(L375, FIND(" ", L375) - 1)), "")</f>
        <v/>
      </c>
      <c r="O375" s="3">
        <f>IF(_xlfn.DAYS(K375,J375)&lt;0, "Aguardando OC", _xlfn.DAYS(K375,J375))</f>
        <v>6</v>
      </c>
      <c r="P375" s="191">
        <v>402289</v>
      </c>
      <c r="Q375" s="33"/>
      <c r="R375" s="191">
        <v>167748</v>
      </c>
      <c r="S375" s="49"/>
      <c r="T375" s="153"/>
      <c r="U375" s="45">
        <v>2268.5100000000002</v>
      </c>
      <c r="V375" s="42">
        <v>9824</v>
      </c>
      <c r="W375" s="47" t="str">
        <f>IFERROR(VLOOKUP(V375, Fornecedores!A:C, 3, FALSE), "")</f>
        <v>COMERCIAL AGRICOLA</v>
      </c>
      <c r="X375" s="43" t="str">
        <f>IFERROR(VLOOKUP(V375, Fornecedores!A:E, 5, FALSE), "")</f>
        <v>Recife</v>
      </c>
      <c r="Y375" s="43" t="str">
        <f>IFERROR(VLOOKUP(V375, Fornecedores!A:F, 6, FALSE), "")</f>
        <v>PE</v>
      </c>
      <c r="Z375" s="14" t="str">
        <f>IF(H375=0, "Pedido entregue!", "Pendente")</f>
        <v>Pedido entregue!</v>
      </c>
      <c r="AA375" s="59"/>
      <c r="AB375" s="58" t="str">
        <f>IF(Z375="Pedido Entregue!", IF(AA375=1, "Retirado do Almoxarifado", IF(AA375=2, "Material devolvido", "Aguardando retirada")), IF(Z375="Pendente", "Entrega pendente", ""))</f>
        <v>Aguardando retirada</v>
      </c>
      <c r="AC375" s="18">
        <v>1</v>
      </c>
      <c r="AD375" s="18">
        <f>AC375/SUMIF($P:$P,P375,$AC:$AC)</f>
        <v>1</v>
      </c>
      <c r="AE375" s="18">
        <f>IF(R375=0,0,AC375/SUMIF($R:$R,R375,$AC:$AC))</f>
        <v>7.6923076923076927E-2</v>
      </c>
      <c r="AF375" s="18">
        <f>IF(R375=0,1,0)</f>
        <v>0</v>
      </c>
      <c r="AG375" s="18">
        <f>IF(R375=0,#REF!-J375,0)</f>
        <v>0</v>
      </c>
      <c r="AH375" t="str">
        <f>TEXT(J375,"MMMM")</f>
        <v>maio</v>
      </c>
    </row>
    <row r="376" spans="1:34" ht="12.75" customHeight="1" x14ac:dyDescent="0.25">
      <c r="A376" s="90" t="str">
        <f>IF(C376="Oficina Diversos","Oficina Geral",
IF(ISNUMBER(FIND("Estoque - Colhedoras",C376)),"Colhedoras",IF(ISNUMBER(FIND("Caldeiraria",C376)),"Caldeiraria",IF(ISNUMBER(FIND("Borracharia",C376)),"Borracharia",IF(ISNUMBER(FIND("Lubrificação",C376)),"Lubrificação",
IF(ISNUMBER(FIND("Estoque - Carregadeiras",C376)),"Carregadeiras",IF(ISNUMBER(FIND("Estoque - Veic. Leves",C376)),"Veic. Leves",
IF(ISNUMBER(FIND("Estoque - Caminhões",C376)),"Caminhões",IF(ISNUMBER(FIND("Estoque - Transbordos",C376)),"Transbordos",
IF(ISNUMBER(FIND("Estoque - Tratores",C376)),"Tratores",
IF(ISNUMBER(FIND("Estoque - Máquinas pesadas",C376)),"Máquinas pesadas",
IF(ISNUMBER(FIND("Estoque - Reboques",C376)),"Reboques",
IF(C376="Estoque","Estoque",
IF(AND(ISNUMBER(C376),C376&gt;1000,C376&lt;2000),"Caminhões",
IF(AND(ISNUMBER(C376),C376&gt;2000,C376&lt;3000),"Tratores",
IF(AND(ISNUMBER(C376),C376&gt;3000,C376&lt;4000),"Carregadeiras",
IF(AND(ISNUMBER(C376),C376&gt;4000,C376&lt;5000),"Máquinas pesadas",
IF(AND(ISNUMBER(C376),C376&gt;5000,C376&lt;6000),"Colhedoras",
IF(AND(ISNUMBER(C376),C376&gt;7000,C376&lt;8000),"Irrigação",
IF(AND(ISNUMBER(C376),C376&gt;8000,C376&lt;9000),"Reboques",IF(AND(ISNUMBER(C376),C376&gt;0,C376&lt;1000),"Veic. Leves","")))))))))))))))))))))</f>
        <v>Carregadeiras</v>
      </c>
      <c r="B376" s="111"/>
      <c r="C376" s="171">
        <v>3029</v>
      </c>
      <c r="D376" s="170">
        <v>17498</v>
      </c>
      <c r="E376" s="173" t="s">
        <v>1174</v>
      </c>
      <c r="F376" s="101" t="str">
        <f>IF(ISBLANK(K376), "Apenas Solicitação", "Tem OC")</f>
        <v>Apenas Solicitação</v>
      </c>
      <c r="G376" s="170">
        <v>1</v>
      </c>
      <c r="H376" s="102">
        <f>G376-I376</f>
        <v>1</v>
      </c>
      <c r="I376" s="103"/>
      <c r="J376" s="174">
        <v>45856</v>
      </c>
      <c r="K376" s="173"/>
      <c r="L376" s="173"/>
      <c r="M376" s="104" t="str">
        <f ca="1">IF(OR(N376="", N376=0), "", IF(N376&gt;TODAY(), "No prazo", "Atrasado"))</f>
        <v/>
      </c>
      <c r="N376" s="104" t="str">
        <f>IFERROR(K376 + VALUE(LEFT(L376, FIND(" ", L376) - 1)), "")</f>
        <v/>
      </c>
      <c r="O376" s="105" t="str">
        <f>IF(_xlfn.DAYS(K376,J376)&lt;0, "Aguardando OC", _xlfn.DAYS(K376,J376))</f>
        <v>Aguardando OC</v>
      </c>
      <c r="P376" s="170">
        <v>412254</v>
      </c>
      <c r="Q376" s="55"/>
      <c r="R376" s="170">
        <v>0</v>
      </c>
      <c r="S376" s="2">
        <v>221</v>
      </c>
      <c r="T376" s="65" t="s">
        <v>1029</v>
      </c>
      <c r="U376" s="170">
        <v>2848</v>
      </c>
      <c r="V376" s="170"/>
      <c r="W376" s="117" t="str">
        <f>IFERROR(VLOOKUP(V376, Fornecedores!A:C, 3, FALSE), "")</f>
        <v/>
      </c>
      <c r="X376" s="105" t="str">
        <f>IFERROR(VLOOKUP(V376, Fornecedores!A:E, 5, FALSE), "")</f>
        <v/>
      </c>
      <c r="Y376" s="105" t="str">
        <f>IFERROR(VLOOKUP(V376, Fornecedores!A:F, 6, FALSE), "")</f>
        <v/>
      </c>
      <c r="Z376" s="101" t="str">
        <f>IF(H376=0, "Pedido entregue!", "Pendente")</f>
        <v>Pendente</v>
      </c>
      <c r="AA376" s="119"/>
      <c r="AB376" s="132" t="str">
        <f>IF(Z376="Pedido Entregue!", IF(AA376=1, "Retirado do Almoxarifado", IF(AA376=2, "Material devolvido", "Aguardando retirada")), IF(Z376="Pendente", "Entrega pendente", ""))</f>
        <v>Entrega pendente</v>
      </c>
      <c r="AC376" s="18">
        <v>1</v>
      </c>
      <c r="AD376" s="18">
        <f>AC376/SUMIF($P:$P,P376,$AC:$AC)</f>
        <v>1</v>
      </c>
      <c r="AE376" s="18">
        <f>IF(R376=0,0,AC376/SUMIF($R:$R,R376,$AC:$AC))</f>
        <v>0</v>
      </c>
      <c r="AF376" s="18">
        <f>IF(R376=0,1,0)</f>
        <v>1</v>
      </c>
      <c r="AH376" t="str">
        <f>TEXT(J376,"MMMM")</f>
        <v>julho</v>
      </c>
    </row>
    <row r="377" spans="1:34" ht="12.75" hidden="1" customHeight="1" x14ac:dyDescent="0.25">
      <c r="A377" s="90" t="str">
        <f>IF(C377="Oficina Diversos","Oficina Geral",
IF(ISNUMBER(FIND("Estoque - Colhedoras",C377)),"Colhedoras",IF(ISNUMBER(FIND("Caldeiraria",C377)),"Caldeiraria",IF(ISNUMBER(FIND("Borracharia",C377)),"Borracharia",IF(ISNUMBER(FIND("Lubrificação",C377)),"Lubrificação",
IF(ISNUMBER(FIND("Estoque - Carregadeiras",C377)),"Carregadeiras",IF(ISNUMBER(FIND("Estoque - Veic. Leves",C377)),"Veic. Leves",
IF(ISNUMBER(FIND("Estoque - Caminhões",C377)),"Caminhões",IF(ISNUMBER(FIND("Estoque - Transbordos",C377)),"Transbordos",
IF(ISNUMBER(FIND("Estoque - Tratores",C377)),"Tratores",
IF(ISNUMBER(FIND("Estoque - Máquinas pesadas",C377)),"Máquinas pesadas",
IF(ISNUMBER(FIND("Estoque - Reboques",C377)),"Reboques",
IF(C377="Estoque","Estoque",
IF(AND(ISNUMBER(C377),C377&gt;1000,C377&lt;2000),"Caminhões",
IF(AND(ISNUMBER(C377),C377&gt;2000,C377&lt;3000),"Tratores",
IF(AND(ISNUMBER(C377),C377&gt;3000,C377&lt;4000),"Carregadeiras",
IF(AND(ISNUMBER(C377),C377&gt;4000,C377&lt;5000),"Máquinas pesadas",
IF(AND(ISNUMBER(C377),C377&gt;5000,C377&lt;6000),"Colhedoras",
IF(AND(ISNUMBER(C377),C377&gt;7000,C377&lt;8000),"Irrigação",
IF(AND(ISNUMBER(C377),C377&gt;8000,C377&lt;9000),"Reboques",IF(AND(ISNUMBER(C377),C377&gt;0,C377&lt;1000),"Veic. Leves","")))))))))))))))))))))</f>
        <v>Carregadeiras</v>
      </c>
      <c r="B377" s="8"/>
      <c r="C377" s="42">
        <v>3023</v>
      </c>
      <c r="D377" s="42">
        <v>17500</v>
      </c>
      <c r="E377" s="43" t="s">
        <v>1175</v>
      </c>
      <c r="F377" s="14" t="str">
        <f>IF(ISBLANK(K377), "Apenas Solicitação", "Tem OC")</f>
        <v>Tem OC</v>
      </c>
      <c r="G377" s="42">
        <v>1</v>
      </c>
      <c r="H377" s="37">
        <f>G377-I377</f>
        <v>0</v>
      </c>
      <c r="I377" s="38">
        <v>1</v>
      </c>
      <c r="J377" s="44">
        <v>45786</v>
      </c>
      <c r="K377" s="185">
        <v>45792</v>
      </c>
      <c r="L377" s="44"/>
      <c r="M377" s="44"/>
      <c r="N377" s="44" t="str">
        <f>IFERROR(K377 + VALUE(LEFT(L377, FIND(" ", L377) - 1)), "")</f>
        <v/>
      </c>
      <c r="O377" s="3">
        <f>IF(_xlfn.DAYS(K377,J377)&lt;0, "Aguardando OC", _xlfn.DAYS(K377,J377))</f>
        <v>6</v>
      </c>
      <c r="P377" s="191">
        <v>402292</v>
      </c>
      <c r="Q377" s="33"/>
      <c r="R377" s="191">
        <v>167748</v>
      </c>
      <c r="S377" s="49"/>
      <c r="T377" s="153"/>
      <c r="U377" s="45">
        <v>59</v>
      </c>
      <c r="V377" s="42">
        <v>9824</v>
      </c>
      <c r="W377" s="47" t="str">
        <f>IFERROR(VLOOKUP(V377, Fornecedores!A:C, 3, FALSE), "")</f>
        <v>COMERCIAL AGRICOLA</v>
      </c>
      <c r="X377" s="43" t="str">
        <f>IFERROR(VLOOKUP(V377, Fornecedores!A:E, 5, FALSE), "")</f>
        <v>Recife</v>
      </c>
      <c r="Y377" s="43" t="str">
        <f>IFERROR(VLOOKUP(V377, Fornecedores!A:F, 6, FALSE), "")</f>
        <v>PE</v>
      </c>
      <c r="Z377" s="14" t="str">
        <f>IF(H377=0, "Pedido entregue!", "Pendente")</f>
        <v>Pedido entregue!</v>
      </c>
      <c r="AA377" s="59"/>
      <c r="AB377" s="58" t="str">
        <f>IF(Z377="Pedido Entregue!", IF(AA377=1, "Retirado do Almoxarifado", IF(AA377=2, "Material devolvido", "Aguardando retirada")), IF(Z377="Pendente", "Entrega pendente", ""))</f>
        <v>Aguardando retirada</v>
      </c>
      <c r="AC377" s="18">
        <v>1</v>
      </c>
      <c r="AD377" s="18">
        <f>AC377/SUMIF($P:$P,P377,$AC:$AC)</f>
        <v>1</v>
      </c>
      <c r="AE377" s="18">
        <f>IF(R377=0,0,AC377/SUMIF($R:$R,R377,$AC:$AC))</f>
        <v>7.6923076923076927E-2</v>
      </c>
      <c r="AF377" s="18">
        <f>IF(R377=0,1,0)</f>
        <v>0</v>
      </c>
      <c r="AG377" s="18">
        <f>IF(R377=0,#REF!-J377,0)</f>
        <v>0</v>
      </c>
      <c r="AH377" t="str">
        <f>TEXT(J377,"MMMM")</f>
        <v>maio</v>
      </c>
    </row>
    <row r="378" spans="1:34" ht="12.75" hidden="1" customHeight="1" x14ac:dyDescent="0.25">
      <c r="A378" s="90" t="str">
        <f>IF(C378="Oficina Diversos","Oficina Geral",
IF(ISNUMBER(FIND("Estoque - Colhedoras",C378)),"Colhedoras",IF(ISNUMBER(FIND("Caldeiraria",C378)),"Caldeiraria",IF(ISNUMBER(FIND("Borracharia",C378)),"Borracharia",IF(ISNUMBER(FIND("Lubrificação",C378)),"Lubrificação",
IF(ISNUMBER(FIND("Estoque - Carregadeiras",C378)),"Carregadeiras",IF(ISNUMBER(FIND("Estoque - Veic. Leves",C378)),"Veic. Leves",
IF(ISNUMBER(FIND("Estoque - Caminhões",C378)),"Caminhões",IF(ISNUMBER(FIND("Estoque - Transbordos",C378)),"Transbordos",
IF(ISNUMBER(FIND("Estoque - Tratores",C378)),"Tratores",
IF(ISNUMBER(FIND("Estoque - Máquinas pesadas",C378)),"Máquinas pesadas",
IF(ISNUMBER(FIND("Estoque - Reboques",C378)),"Reboques",
IF(C378="Estoque","Estoque",
IF(AND(ISNUMBER(C378),C378&gt;1000,C378&lt;2000),"Caminhões",
IF(AND(ISNUMBER(C378),C378&gt;2000,C378&lt;3000),"Tratores",
IF(AND(ISNUMBER(C378),C378&gt;3000,C378&lt;4000),"Carregadeiras",
IF(AND(ISNUMBER(C378),C378&gt;4000,C378&lt;5000),"Máquinas pesadas",
IF(AND(ISNUMBER(C378),C378&gt;5000,C378&lt;6000),"Colhedoras",
IF(AND(ISNUMBER(C378),C378&gt;7000,C378&lt;8000),"Irrigação",
IF(AND(ISNUMBER(C378),C378&gt;8000,C378&lt;9000),"Reboques",IF(AND(ISNUMBER(C378),C378&gt;0,C378&lt;1000),"Veic. Leves","")))))))))))))))))))))</f>
        <v>Carregadeiras</v>
      </c>
      <c r="B378" s="111"/>
      <c r="C378" s="113">
        <v>3024</v>
      </c>
      <c r="D378" s="2">
        <v>17503</v>
      </c>
      <c r="E378" s="3" t="s">
        <v>20738</v>
      </c>
      <c r="F378" s="101" t="str">
        <f>IF(ISBLANK(K378), "Apenas Solicitação", "Tem OC")</f>
        <v>Tem OC</v>
      </c>
      <c r="G378" s="2">
        <v>2</v>
      </c>
      <c r="H378" s="102">
        <f>G378-I378</f>
        <v>0</v>
      </c>
      <c r="I378" s="103">
        <v>2</v>
      </c>
      <c r="J378" s="4">
        <v>45828</v>
      </c>
      <c r="K378" s="180">
        <v>45839</v>
      </c>
      <c r="L378" s="3" t="s">
        <v>20152</v>
      </c>
      <c r="M378" s="104" t="str">
        <f ca="1">IF(OR(N378="", N378=0), "", IF(N378&gt;TODAY(), "No prazo", "Atrasado"))</f>
        <v>Atrasado</v>
      </c>
      <c r="N378" s="104">
        <f>IFERROR(K378 + VALUE(LEFT(L378, FIND(" ", L378) - 1)), "")</f>
        <v>45840</v>
      </c>
      <c r="O378" s="105">
        <f>IF(_xlfn.DAYS(K378,J378)&lt;0, "Aguardando OC", _xlfn.DAYS(K378,J378))</f>
        <v>11</v>
      </c>
      <c r="P378" s="14">
        <v>408589</v>
      </c>
      <c r="Q378" s="55"/>
      <c r="R378" s="14">
        <v>170152</v>
      </c>
      <c r="S378" s="2">
        <v>221</v>
      </c>
      <c r="T378" s="65" t="s">
        <v>1029</v>
      </c>
      <c r="U378" s="21">
        <v>1297.24</v>
      </c>
      <c r="V378" s="2">
        <v>13341</v>
      </c>
      <c r="W378" s="117" t="str">
        <f>IFERROR(VLOOKUP(V378, Fornecedores!A:C, 3, FALSE), "")</f>
        <v>DISMA DISTRIBUIDORA</v>
      </c>
      <c r="X378" s="105" t="str">
        <f>IFERROR(VLOOKUP(V378, Fornecedores!A:E, 5, FALSE), "")</f>
        <v>Araçatuba</v>
      </c>
      <c r="Y378" s="105" t="str">
        <f>IFERROR(VLOOKUP(V378, Fornecedores!A:F, 6, FALSE), "")</f>
        <v>SP</v>
      </c>
      <c r="Z378" s="101" t="str">
        <f>IF(H378=0, "Pedido entregue!", "Pendente")</f>
        <v>Pedido entregue!</v>
      </c>
      <c r="AA378" s="119"/>
      <c r="AB378" s="132" t="str">
        <f>IF(Z378="Pedido Entregue!", IF(AA378=1, "Retirado do Almoxarifado", IF(AA378=2, "Material devolvido", "Aguardando retirada")), IF(Z378="Pendente", "Entrega pendente", ""))</f>
        <v>Aguardando retirada</v>
      </c>
      <c r="AC378" s="18">
        <v>1</v>
      </c>
      <c r="AD378" s="18">
        <f>AC378/SUMIF($P:$P,P378,$AC:$AC)</f>
        <v>1</v>
      </c>
      <c r="AE378" s="18">
        <f>IF(R378=0,0,AC378/SUMIF($R:$R,R378,$AC:$AC))</f>
        <v>5.5555555555555552E-2</v>
      </c>
      <c r="AF378" s="18">
        <f>IF(R378=0,1,0)</f>
        <v>0</v>
      </c>
      <c r="AH378" t="str">
        <f>TEXT(J378,"MMMM")</f>
        <v>junho</v>
      </c>
    </row>
    <row r="379" spans="1:34" ht="12.75" hidden="1" customHeight="1" x14ac:dyDescent="0.25">
      <c r="A379" s="90" t="str">
        <f>IF(C379="Oficina Diversos","Oficina Geral",
IF(ISNUMBER(FIND("Estoque - Colhedoras",C379)),"Colhedoras",IF(ISNUMBER(FIND("Caldeiraria",C379)),"Caldeiraria",IF(ISNUMBER(FIND("Borracharia",C379)),"Borracharia",IF(ISNUMBER(FIND("Lubrificação",C379)),"Lubrificação",
IF(ISNUMBER(FIND("Estoque - Carregadeiras",C379)),"Carregadeiras",IF(ISNUMBER(FIND("Estoque - Veic. Leves",C379)),"Veic. Leves",
IF(ISNUMBER(FIND("Estoque - Caminhões",C379)),"Caminhões",IF(ISNUMBER(FIND("Estoque - Transbordos",C379)),"Transbordos",
IF(ISNUMBER(FIND("Estoque - Tratores",C379)),"Tratores",
IF(ISNUMBER(FIND("Estoque - Máquinas pesadas",C379)),"Máquinas pesadas",
IF(ISNUMBER(FIND("Estoque - Reboques",C379)),"Reboques",
IF(C379="Estoque","Estoque",
IF(AND(ISNUMBER(C379),C379&gt;1000,C379&lt;2000),"Caminhões",
IF(AND(ISNUMBER(C379),C379&gt;2000,C379&lt;3000),"Tratores",
IF(AND(ISNUMBER(C379),C379&gt;3000,C379&lt;4000),"Carregadeiras",
IF(AND(ISNUMBER(C379),C379&gt;4000,C379&lt;5000),"Máquinas pesadas",
IF(AND(ISNUMBER(C379),C379&gt;5000,C379&lt;6000),"Colhedoras",
IF(AND(ISNUMBER(C379),C379&gt;7000,C379&lt;8000),"Irrigação",
IF(AND(ISNUMBER(C379),C379&gt;8000,C379&lt;9000),"Reboques",IF(AND(ISNUMBER(C379),C379&gt;0,C379&lt;1000),"Veic. Leves","")))))))))))))))))))))</f>
        <v>Carregadeiras</v>
      </c>
      <c r="B379" s="39"/>
      <c r="C379" s="2">
        <v>3023</v>
      </c>
      <c r="D379" s="2">
        <v>17506</v>
      </c>
      <c r="E379" s="3" t="s">
        <v>1176</v>
      </c>
      <c r="F379" s="14" t="str">
        <f>IF(ISBLANK(K379), "Apenas Solicitação", "Tem OC")</f>
        <v>Tem OC</v>
      </c>
      <c r="G379" s="2">
        <v>1</v>
      </c>
      <c r="H379" s="37">
        <f>G379-I379</f>
        <v>0</v>
      </c>
      <c r="I379" s="38">
        <v>1</v>
      </c>
      <c r="J379" s="4">
        <v>45786</v>
      </c>
      <c r="K379" s="180">
        <v>45793</v>
      </c>
      <c r="L379" s="4"/>
      <c r="M379" s="44"/>
      <c r="N379" s="44" t="str">
        <f>IFERROR(K379 + VALUE(LEFT(L379, FIND(" ", L379) - 1)), "")</f>
        <v/>
      </c>
      <c r="O379" s="3">
        <f>IF(_xlfn.DAYS(K379,J379)&lt;0, "Aguardando OC", _xlfn.DAYS(K379,J379))</f>
        <v>7</v>
      </c>
      <c r="P379" s="14">
        <v>402270</v>
      </c>
      <c r="Q379" s="33"/>
      <c r="R379" s="14">
        <v>167838</v>
      </c>
      <c r="S379" s="42">
        <v>221</v>
      </c>
      <c r="T379" s="67" t="s">
        <v>1029</v>
      </c>
      <c r="U379" s="45">
        <v>176</v>
      </c>
      <c r="V379" s="2">
        <v>15702</v>
      </c>
      <c r="W379" s="47" t="str">
        <f>IFERROR(VLOOKUP(V379, Fornecedores!A:C, 3, FALSE), "")</f>
        <v>MAQTRAL - PB</v>
      </c>
      <c r="X379" s="43" t="str">
        <f>IFERROR(VLOOKUP(V379, Fornecedores!A:E, 5, FALSE), "")</f>
        <v>Bayeux</v>
      </c>
      <c r="Y379" s="43" t="str">
        <f>IFERROR(VLOOKUP(V379, Fornecedores!A:F, 6, FALSE), "")</f>
        <v>PB</v>
      </c>
      <c r="Z379" s="14" t="str">
        <f>IF(H379=0, "Pedido entregue!", "Pendente")</f>
        <v>Pedido entregue!</v>
      </c>
      <c r="AA379" s="59"/>
      <c r="AB379" s="58" t="str">
        <f>IF(Z379="Pedido Entregue!", IF(AA379=1, "Retirado do Almoxarifado", IF(AA379=2, "Material devolvido", "Aguardando retirada")), IF(Z379="Pendente", "Entrega pendente", ""))</f>
        <v>Aguardando retirada</v>
      </c>
      <c r="AC379" s="18">
        <v>1</v>
      </c>
      <c r="AD379" s="18">
        <f>AC379/SUMIF($P:$P,P379,$AC:$AC)</f>
        <v>1</v>
      </c>
      <c r="AE379" s="18">
        <f>IF(R379=0,0,AC379/SUMIF($R:$R,R379,$AC:$AC))</f>
        <v>5.2631578947368418E-2</v>
      </c>
      <c r="AF379" s="18">
        <f>IF(R379=0,1,0)</f>
        <v>0</v>
      </c>
      <c r="AH379" t="str">
        <f>TEXT(J379,"MMMM")</f>
        <v>maio</v>
      </c>
    </row>
    <row r="380" spans="1:34" ht="12.75" customHeight="1" x14ac:dyDescent="0.25">
      <c r="A380" s="90" t="str">
        <f>IF(C380="Oficina Diversos","Oficina Geral",
IF(ISNUMBER(FIND("Estoque - Colhedoras",C380)),"Colhedoras",IF(ISNUMBER(FIND("Caldeiraria",C380)),"Caldeiraria",IF(ISNUMBER(FIND("Borracharia",C380)),"Borracharia",IF(ISNUMBER(FIND("Lubrificação",C380)),"Lubrificação",
IF(ISNUMBER(FIND("Estoque - Carregadeiras",C380)),"Carregadeiras",IF(ISNUMBER(FIND("Estoque - Veic. Leves",C380)),"Veic. Leves",
IF(ISNUMBER(FIND("Estoque - Caminhões",C380)),"Caminhões",IF(ISNUMBER(FIND("Estoque - Transbordos",C380)),"Transbordos",
IF(ISNUMBER(FIND("Estoque - Tratores",C380)),"Tratores",
IF(ISNUMBER(FIND("Estoque - Máquinas pesadas",C380)),"Máquinas pesadas",
IF(ISNUMBER(FIND("Estoque - Reboques",C380)),"Reboques",
IF(C380="Estoque","Estoque",
IF(AND(ISNUMBER(C380),C380&gt;1000,C380&lt;2000),"Caminhões",
IF(AND(ISNUMBER(C380),C380&gt;2000,C380&lt;3000),"Tratores",
IF(AND(ISNUMBER(C380),C380&gt;3000,C380&lt;4000),"Carregadeiras",
IF(AND(ISNUMBER(C380),C380&gt;4000,C380&lt;5000),"Máquinas pesadas",
IF(AND(ISNUMBER(C380),C380&gt;5000,C380&lt;6000),"Colhedoras",
IF(AND(ISNUMBER(C380),C380&gt;7000,C380&lt;8000),"Irrigação",
IF(AND(ISNUMBER(C380),C380&gt;8000,C380&lt;9000),"Reboques",IF(AND(ISNUMBER(C380),C380&gt;0,C380&lt;1000),"Veic. Leves","")))))))))))))))))))))</f>
        <v>Caminhões</v>
      </c>
      <c r="B380" s="111"/>
      <c r="C380" s="171">
        <v>1020</v>
      </c>
      <c r="D380" s="170">
        <v>17533</v>
      </c>
      <c r="E380" s="173" t="s">
        <v>20526</v>
      </c>
      <c r="F380" s="101" t="str">
        <f>IF(ISBLANK(K380), "Apenas Solicitação", "Tem OC")</f>
        <v>Tem OC</v>
      </c>
      <c r="G380" s="170">
        <v>1</v>
      </c>
      <c r="H380" s="102">
        <f>G380-I380</f>
        <v>1</v>
      </c>
      <c r="I380" s="103"/>
      <c r="J380" s="174">
        <v>45852</v>
      </c>
      <c r="K380" s="174">
        <v>45857</v>
      </c>
      <c r="L380" s="173" t="s">
        <v>20152</v>
      </c>
      <c r="M380" s="104" t="str">
        <f ca="1">IF(OR(N380="", N380=0), "", IF(N380&gt;TODAY(), "No prazo", "Atrasado"))</f>
        <v>Atrasado</v>
      </c>
      <c r="N380" s="104">
        <f>IFERROR(K380 + VALUE(LEFT(L380, FIND(" ", L380) - 1)), "")</f>
        <v>45858</v>
      </c>
      <c r="O380" s="105">
        <f>IF(_xlfn.DAYS(K380,J380)&lt;0, "Aguardando OC", _xlfn.DAYS(K380,J380))</f>
        <v>5</v>
      </c>
      <c r="P380" s="212">
        <v>411582</v>
      </c>
      <c r="Q380" s="55"/>
      <c r="R380" s="212">
        <v>171160</v>
      </c>
      <c r="S380" s="2">
        <v>221</v>
      </c>
      <c r="T380" s="65" t="s">
        <v>1029</v>
      </c>
      <c r="U380" s="170">
        <v>204.03</v>
      </c>
      <c r="V380" s="170">
        <v>5189</v>
      </c>
      <c r="W380" s="117" t="str">
        <f>IFERROR(VLOOKUP(V380, Fornecedores!A:C, 3, FALSE), "")</f>
        <v>REPENORTE</v>
      </c>
      <c r="X380" s="105" t="str">
        <f>IFERROR(VLOOKUP(V380, Fornecedores!A:E, 5, FALSE), "")</f>
        <v>Recife</v>
      </c>
      <c r="Y380" s="105" t="str">
        <f>IFERROR(VLOOKUP(V380, Fornecedores!A:F, 6, FALSE), "")</f>
        <v>PE</v>
      </c>
      <c r="Z380" s="101" t="str">
        <f>IF(H380=0, "Pedido entregue!", "Pendente")</f>
        <v>Pendente</v>
      </c>
      <c r="AA380" s="119"/>
      <c r="AB380" s="132" t="str">
        <f>IF(Z380="Pedido Entregue!", IF(AA380=1, "Retirado do Almoxarifado", IF(AA380=2, "Material devolvido", "Aguardando retirada")), IF(Z380="Pendente", "Entrega pendente", ""))</f>
        <v>Entrega pendente</v>
      </c>
      <c r="AC380" s="18">
        <v>1</v>
      </c>
      <c r="AD380" s="18">
        <f>AC380/SUMIF($P:$P,P380,$AC:$AC)</f>
        <v>1</v>
      </c>
      <c r="AE380" s="18">
        <f>IF(R380=0,0,AC380/SUMIF($R:$R,R380,$AC:$AC))</f>
        <v>9.0909090909090912E-2</v>
      </c>
      <c r="AF380" s="18">
        <f>IF(R380=0,1,0)</f>
        <v>0</v>
      </c>
      <c r="AH380" t="str">
        <f>TEXT(J380,"MMMM")</f>
        <v>julho</v>
      </c>
    </row>
    <row r="381" spans="1:34" ht="12.75" customHeight="1" x14ac:dyDescent="0.25">
      <c r="A381" s="90" t="str">
        <f>IF(C381="Oficina Diversos","Oficina Geral",
IF(ISNUMBER(FIND("Estoque - Colhedoras",C381)),"Colhedoras",IF(ISNUMBER(FIND("Caldeiraria",C381)),"Caldeiraria",IF(ISNUMBER(FIND("Borracharia",C381)),"Borracharia",IF(ISNUMBER(FIND("Lubrificação",C381)),"Lubrificação",
IF(ISNUMBER(FIND("Estoque - Carregadeiras",C381)),"Carregadeiras",IF(ISNUMBER(FIND("Estoque - Veic. Leves",C381)),"Veic. Leves",
IF(ISNUMBER(FIND("Estoque - Caminhões",C381)),"Caminhões",IF(ISNUMBER(FIND("Estoque - Transbordos",C381)),"Transbordos",
IF(ISNUMBER(FIND("Estoque - Tratores",C381)),"Tratores",
IF(ISNUMBER(FIND("Estoque - Máquinas pesadas",C381)),"Máquinas pesadas",
IF(ISNUMBER(FIND("Estoque - Reboques",C381)),"Reboques",
IF(C381="Estoque","Estoque",
IF(AND(ISNUMBER(C381),C381&gt;1000,C381&lt;2000),"Caminhões",
IF(AND(ISNUMBER(C381),C381&gt;2000,C381&lt;3000),"Tratores",
IF(AND(ISNUMBER(C381),C381&gt;3000,C381&lt;4000),"Carregadeiras",
IF(AND(ISNUMBER(C381),C381&gt;4000,C381&lt;5000),"Máquinas pesadas",
IF(AND(ISNUMBER(C381),C381&gt;5000,C381&lt;6000),"Colhedoras",
IF(AND(ISNUMBER(C381),C381&gt;7000,C381&lt;8000),"Irrigação",
IF(AND(ISNUMBER(C381),C381&gt;8000,C381&lt;9000),"Reboques",IF(AND(ISNUMBER(C381),C381&gt;0,C381&lt;1000),"Veic. Leves","")))))))))))))))))))))</f>
        <v>Caminhões</v>
      </c>
      <c r="B381" s="210"/>
      <c r="C381" s="171">
        <v>1021</v>
      </c>
      <c r="D381" s="170">
        <v>17533</v>
      </c>
      <c r="E381" s="173" t="s">
        <v>20526</v>
      </c>
      <c r="F381" s="101" t="str">
        <f>IF(ISBLANK(K381), "Apenas Solicitação", "Tem OC")</f>
        <v>Tem OC</v>
      </c>
      <c r="G381" s="170">
        <v>1</v>
      </c>
      <c r="H381" s="102">
        <f>G381-I381</f>
        <v>1</v>
      </c>
      <c r="I381" s="103"/>
      <c r="J381" s="174">
        <v>45852</v>
      </c>
      <c r="K381" s="174">
        <v>45857</v>
      </c>
      <c r="L381" s="173" t="s">
        <v>20152</v>
      </c>
      <c r="M381" s="104" t="str">
        <f ca="1">IF(OR(N381="", N381=0), "", IF(N381&gt;TODAY(), "No prazo", "Atrasado"))</f>
        <v>Atrasado</v>
      </c>
      <c r="N381" s="104">
        <f>IFERROR(K381 + VALUE(LEFT(L381, FIND(" ", L381) - 1)), "")</f>
        <v>45858</v>
      </c>
      <c r="O381" s="105">
        <f>IF(_xlfn.DAYS(K381,J381)&lt;0, "Aguardando OC", _xlfn.DAYS(K381,J381))</f>
        <v>5</v>
      </c>
      <c r="P381" s="212">
        <v>411625</v>
      </c>
      <c r="Q381" s="55"/>
      <c r="R381" s="212">
        <v>171160</v>
      </c>
      <c r="S381" s="2">
        <v>221</v>
      </c>
      <c r="T381" s="65" t="s">
        <v>1029</v>
      </c>
      <c r="U381" s="170">
        <v>204.03</v>
      </c>
      <c r="V381" s="170">
        <v>5189</v>
      </c>
      <c r="W381" s="117" t="str">
        <f>IFERROR(VLOOKUP(V381, Fornecedores!A:C, 3, FALSE), "")</f>
        <v>REPENORTE</v>
      </c>
      <c r="X381" s="105" t="str">
        <f>IFERROR(VLOOKUP(V381, Fornecedores!A:E, 5, FALSE), "")</f>
        <v>Recife</v>
      </c>
      <c r="Y381" s="105" t="str">
        <f>IFERROR(VLOOKUP(V381, Fornecedores!A:F, 6, FALSE), "")</f>
        <v>PE</v>
      </c>
      <c r="Z381" s="101" t="str">
        <f>IF(H381=0, "Pedido entregue!", "Pendente")</f>
        <v>Pendente</v>
      </c>
      <c r="AA381" s="119"/>
      <c r="AB381" s="132" t="str">
        <f>IF(Z381="Pedido Entregue!", IF(AA381=1, "Retirado do Almoxarifado", IF(AA381=2, "Material devolvido", "Aguardando retirada")), IF(Z381="Pendente", "Entrega pendente", ""))</f>
        <v>Entrega pendente</v>
      </c>
      <c r="AC381" s="18">
        <v>1</v>
      </c>
      <c r="AD381" s="18">
        <f>AC381/SUMIF($P:$P,P381,$AC:$AC)</f>
        <v>1</v>
      </c>
      <c r="AE381" s="18">
        <f>IF(R381=0,0,AC381/SUMIF($R:$R,R381,$AC:$AC))</f>
        <v>9.0909090909090912E-2</v>
      </c>
      <c r="AF381" s="18">
        <f>IF(R381=0,1,0)</f>
        <v>0</v>
      </c>
      <c r="AH381" t="str">
        <f>TEXT(J381,"MMMM")</f>
        <v>julho</v>
      </c>
    </row>
    <row r="382" spans="1:34" ht="12.75" hidden="1" customHeight="1" x14ac:dyDescent="0.25">
      <c r="A382" s="90" t="str">
        <f>IF(C382="Oficina Diversos","Oficina Geral",
IF(ISNUMBER(FIND("Estoque - Colhedoras",C382)),"Colhedoras",IF(ISNUMBER(FIND("Caldeiraria",C382)),"Caldeiraria",IF(ISNUMBER(FIND("Borracharia",C382)),"Borracharia",IF(ISNUMBER(FIND("Lubrificação",C382)),"Lubrificação",
IF(ISNUMBER(FIND("Estoque - Carregadeiras",C382)),"Carregadeiras",IF(ISNUMBER(FIND("Estoque - Veic. Leves",C382)),"Veic. Leves",
IF(ISNUMBER(FIND("Estoque - Caminhões",C382)),"Caminhões",IF(ISNUMBER(FIND("Estoque - Transbordos",C382)),"Transbordos",
IF(ISNUMBER(FIND("Estoque - Tratores",C382)),"Tratores",
IF(ISNUMBER(FIND("Estoque - Máquinas pesadas",C382)),"Máquinas pesadas",
IF(ISNUMBER(FIND("Estoque - Reboques",C382)),"Reboques",
IF(C382="Estoque","Estoque",
IF(AND(ISNUMBER(C382),C382&gt;1000,C382&lt;2000),"Caminhões",
IF(AND(ISNUMBER(C382),C382&gt;2000,C382&lt;3000),"Tratores",
IF(AND(ISNUMBER(C382),C382&gt;3000,C382&lt;4000),"Carregadeiras",
IF(AND(ISNUMBER(C382),C382&gt;4000,C382&lt;5000),"Máquinas pesadas",
IF(AND(ISNUMBER(C382),C382&gt;5000,C382&lt;6000),"Colhedoras",
IF(AND(ISNUMBER(C382),C382&gt;7000,C382&lt;8000),"Irrigação",
IF(AND(ISNUMBER(C382),C382&gt;8000,C382&lt;9000),"Reboques",IF(AND(ISNUMBER(C382),C382&gt;0,C382&lt;1000),"Veic. Leves","")))))))))))))))))))))</f>
        <v>Caminhões</v>
      </c>
      <c r="B382" s="215"/>
      <c r="C382" s="221">
        <v>1023</v>
      </c>
      <c r="D382" s="144">
        <v>17533</v>
      </c>
      <c r="E382" s="145" t="s">
        <v>20526</v>
      </c>
      <c r="F382" s="101" t="str">
        <f>IF(ISBLANK(K382), "Apenas Solicitação", "Tem OC")</f>
        <v>Tem OC</v>
      </c>
      <c r="G382" s="143">
        <v>1</v>
      </c>
      <c r="H382" s="102">
        <f>G382-I382</f>
        <v>0</v>
      </c>
      <c r="I382" s="103">
        <v>1</v>
      </c>
      <c r="J382" s="147">
        <v>45821</v>
      </c>
      <c r="K382" s="187">
        <v>45831</v>
      </c>
      <c r="L382" s="146" t="s">
        <v>20151</v>
      </c>
      <c r="M382" s="104" t="str">
        <f ca="1">IF(OR(N382="", N382=0), "", IF(N382&gt;TODAY(), "No prazo", "Atrasado"))</f>
        <v>Atrasado</v>
      </c>
      <c r="N382" s="104">
        <f>IFERROR(K382 + VALUE(LEFT(L382, FIND(" ", L382) - 1)), "")</f>
        <v>45831</v>
      </c>
      <c r="O382" s="105">
        <f>IF(_xlfn.DAYS(K382,J382)&lt;0, "Aguardando OC", _xlfn.DAYS(K382,J382))</f>
        <v>10</v>
      </c>
      <c r="P382" s="200">
        <v>407597</v>
      </c>
      <c r="Q382" s="55"/>
      <c r="R382" s="200">
        <v>169645</v>
      </c>
      <c r="S382" s="143">
        <v>221</v>
      </c>
      <c r="T382" s="65" t="s">
        <v>1029</v>
      </c>
      <c r="U382" s="164">
        <v>201.5</v>
      </c>
      <c r="V382" s="143">
        <v>2528</v>
      </c>
      <c r="W382" s="117" t="str">
        <f>IFERROR(VLOOKUP(V382, Fornecedores!A:C, 3, FALSE), "")</f>
        <v xml:space="preserve">REDIESEL            </v>
      </c>
      <c r="X382" s="105" t="str">
        <f>IFERROR(VLOOKUP(V382, Fornecedores!A:E, 5, FALSE), "")</f>
        <v>Jaboatão dos Guararapes</v>
      </c>
      <c r="Y382" s="105" t="str">
        <f>IFERROR(VLOOKUP(V382, Fornecedores!A:F, 6, FALSE), "")</f>
        <v>PE</v>
      </c>
      <c r="Z382" s="101" t="str">
        <f>IF(H382=0, "Pedido entregue!", "Pendente")</f>
        <v>Pedido entregue!</v>
      </c>
      <c r="AA382" s="119"/>
      <c r="AB382" s="132" t="str">
        <f>IF(Z382="Pedido Entregue!", IF(AA382=1, "Retirado do Almoxarifado", IF(AA382=2, "Material devolvido", "Aguardando retirada")), IF(Z382="Pendente", "Entrega pendente", ""))</f>
        <v>Aguardando retirada</v>
      </c>
      <c r="AC382" s="18">
        <v>1</v>
      </c>
      <c r="AD382" s="18">
        <f>AC382/SUMIF($P:$P,P382,$AC:$AC)</f>
        <v>1</v>
      </c>
      <c r="AE382" s="18">
        <f>IF(R382=0,0,AC382/SUMIF($R:$R,R382,$AC:$AC))</f>
        <v>0.2</v>
      </c>
      <c r="AF382" s="18">
        <f>IF(R382=0,1,0)</f>
        <v>0</v>
      </c>
      <c r="AH382" t="str">
        <f>TEXT(J382,"MMMM")</f>
        <v>junho</v>
      </c>
    </row>
    <row r="383" spans="1:34" ht="12.75" hidden="1" customHeight="1" x14ac:dyDescent="0.25">
      <c r="A383" s="90" t="str">
        <f>IF(C383="Oficina Diversos","Oficina Geral",
IF(ISNUMBER(FIND("Estoque - Colhedoras",C383)),"Colhedoras",IF(ISNUMBER(FIND("Caldeiraria",C383)),"Caldeiraria",IF(ISNUMBER(FIND("Borracharia",C383)),"Borracharia",IF(ISNUMBER(FIND("Lubrificação",C383)),"Lubrificação",
IF(ISNUMBER(FIND("Estoque - Carregadeiras",C383)),"Carregadeiras",IF(ISNUMBER(FIND("Estoque - Veic. Leves",C383)),"Veic. Leves",
IF(ISNUMBER(FIND("Estoque - Caminhões",C383)),"Caminhões",IF(ISNUMBER(FIND("Estoque - Transbordos",C383)),"Transbordos",
IF(ISNUMBER(FIND("Estoque - Tratores",C383)),"Tratores",
IF(ISNUMBER(FIND("Estoque - Máquinas pesadas",C383)),"Máquinas pesadas",
IF(ISNUMBER(FIND("Estoque - Reboques",C383)),"Reboques",
IF(C383="Estoque","Estoque",
IF(AND(ISNUMBER(C383),C383&gt;1000,C383&lt;2000),"Caminhões",
IF(AND(ISNUMBER(C383),C383&gt;2000,C383&lt;3000),"Tratores",
IF(AND(ISNUMBER(C383),C383&gt;3000,C383&lt;4000),"Carregadeiras",
IF(AND(ISNUMBER(C383),C383&gt;4000,C383&lt;5000),"Máquinas pesadas",
IF(AND(ISNUMBER(C383),C383&gt;5000,C383&lt;6000),"Colhedoras",
IF(AND(ISNUMBER(C383),C383&gt;7000,C383&lt;8000),"Irrigação",
IF(AND(ISNUMBER(C383),C383&gt;8000,C383&lt;9000),"Reboques",IF(AND(ISNUMBER(C383),C383&gt;0,C383&lt;1000),"Veic. Leves","")))))))))))))))))))))</f>
        <v>Carregadeiras</v>
      </c>
      <c r="B383" s="8"/>
      <c r="C383" s="28">
        <v>3016</v>
      </c>
      <c r="D383" s="28">
        <v>17710</v>
      </c>
      <c r="E383" s="29" t="s">
        <v>183</v>
      </c>
      <c r="F383" s="14" t="str">
        <f>IF(ISBLANK(K383), "Apenas Solicitação", "Tem OC")</f>
        <v>Tem OC</v>
      </c>
      <c r="G383" s="28">
        <v>10</v>
      </c>
      <c r="H383" s="37">
        <f>G383-I383</f>
        <v>0</v>
      </c>
      <c r="I383" s="38">
        <v>10</v>
      </c>
      <c r="J383" s="64">
        <v>45736</v>
      </c>
      <c r="K383" s="183">
        <v>45736</v>
      </c>
      <c r="L383" s="7"/>
      <c r="M383" s="44"/>
      <c r="N383" s="44" t="str">
        <f>IFERROR(K383 + VALUE(LEFT(L383, FIND(" ", L383) - 1)), "")</f>
        <v/>
      </c>
      <c r="O383" s="3">
        <f>IF(_xlfn.DAYS(K383,J383)&lt;0, "Aguardando OC", _xlfn.DAYS(K383,J383))</f>
        <v>0</v>
      </c>
      <c r="P383" s="206">
        <v>395930</v>
      </c>
      <c r="Q383" s="28">
        <v>1136462</v>
      </c>
      <c r="R383" s="206">
        <v>165334</v>
      </c>
      <c r="S383" s="28">
        <v>113</v>
      </c>
      <c r="T383" s="66" t="s">
        <v>184</v>
      </c>
      <c r="U383" s="32">
        <v>52.3</v>
      </c>
      <c r="V383" s="28">
        <v>13341</v>
      </c>
      <c r="W383" s="47" t="str">
        <f>IFERROR(VLOOKUP(V383, Fornecedores!A:C, 3, FALSE), "")</f>
        <v>DISMA DISTRIBUIDORA</v>
      </c>
      <c r="X383" s="43" t="str">
        <f>IFERROR(VLOOKUP(V383, Fornecedores!A:E, 5, FALSE), "")</f>
        <v>Araçatuba</v>
      </c>
      <c r="Y383" s="43" t="str">
        <f>IFERROR(VLOOKUP(V383, Fornecedores!A:F, 6, FALSE), "")</f>
        <v>SP</v>
      </c>
      <c r="Z383" s="14" t="str">
        <f>IF(H383=0, "Pedido entregue!", "Pendente")</f>
        <v>Pedido entregue!</v>
      </c>
      <c r="AA383" s="59"/>
      <c r="AB383" s="58" t="str">
        <f>IF(Z383="Pedido Entregue!", IF(AA383=1, "Retirado do Almoxarifado", IF(AA383=2, "Material devolvido", "Aguardando retirada")), IF(Z383="Pendente", "Entrega pendente", ""))</f>
        <v>Aguardando retirada</v>
      </c>
      <c r="AC383" s="18">
        <v>1</v>
      </c>
      <c r="AD383" s="18">
        <f>AC383/SUMIF($P:$P,P383,$AC:$AC)</f>
        <v>1</v>
      </c>
      <c r="AE383" s="18">
        <f>IF(R383=0,0,AC383/SUMIF($R:$R,R383,$AC:$AC))</f>
        <v>4.7619047619047616E-2</v>
      </c>
      <c r="AF383" s="18">
        <f>IF(R383=0,1,0)</f>
        <v>0</v>
      </c>
      <c r="AG383" s="18">
        <f>IF(R383=0,#REF!-J383,0)</f>
        <v>0</v>
      </c>
      <c r="AH383" t="str">
        <f>TEXT(J383,"MMMM")</f>
        <v>março</v>
      </c>
    </row>
    <row r="384" spans="1:34" ht="12.75" hidden="1" customHeight="1" x14ac:dyDescent="0.25">
      <c r="A384" s="90" t="str">
        <f>IF(C384="Oficina Diversos","Oficina Geral",
IF(ISNUMBER(FIND("Estoque - Colhedoras",C384)),"Colhedoras",IF(ISNUMBER(FIND("Caldeiraria",C384)),"Caldeiraria",IF(ISNUMBER(FIND("Borracharia",C384)),"Borracharia",IF(ISNUMBER(FIND("Lubrificação",C384)),"Lubrificação",
IF(ISNUMBER(FIND("Estoque - Carregadeiras",C384)),"Carregadeiras",IF(ISNUMBER(FIND("Estoque - Veic. Leves",C384)),"Veic. Leves",
IF(ISNUMBER(FIND("Estoque - Caminhões",C384)),"Caminhões",IF(ISNUMBER(FIND("Estoque - Transbordos",C384)),"Transbordos",
IF(ISNUMBER(FIND("Estoque - Tratores",C384)),"Tratores",
IF(ISNUMBER(FIND("Estoque - Máquinas pesadas",C384)),"Máquinas pesadas",
IF(ISNUMBER(FIND("Estoque - Reboques",C384)),"Reboques",
IF(C384="Estoque","Estoque",
IF(AND(ISNUMBER(C384),C384&gt;1000,C384&lt;2000),"Caminhões",
IF(AND(ISNUMBER(C384),C384&gt;2000,C384&lt;3000),"Tratores",
IF(AND(ISNUMBER(C384),C384&gt;3000,C384&lt;4000),"Carregadeiras",
IF(AND(ISNUMBER(C384),C384&gt;4000,C384&lt;5000),"Máquinas pesadas",
IF(AND(ISNUMBER(C384),C384&gt;5000,C384&lt;6000),"Colhedoras",
IF(AND(ISNUMBER(C384),C384&gt;7000,C384&lt;8000),"Irrigação",
IF(AND(ISNUMBER(C384),C384&gt;8000,C384&lt;9000),"Reboques",IF(AND(ISNUMBER(C384),C384&gt;0,C384&lt;1000),"Veic. Leves","")))))))))))))))))))))</f>
        <v>Reboques</v>
      </c>
      <c r="B384" s="8"/>
      <c r="C384" s="42">
        <v>8001</v>
      </c>
      <c r="D384" s="42">
        <v>17984</v>
      </c>
      <c r="E384" s="43" t="s">
        <v>871</v>
      </c>
      <c r="F384" s="14" t="str">
        <f>IF(ISBLANK(K384), "Apenas Solicitação", "Tem OC")</f>
        <v>Tem OC</v>
      </c>
      <c r="G384" s="42">
        <v>1</v>
      </c>
      <c r="H384" s="37">
        <f>G384-I384</f>
        <v>0</v>
      </c>
      <c r="I384" s="38">
        <v>1</v>
      </c>
      <c r="J384" s="44">
        <v>45758</v>
      </c>
      <c r="K384" s="185">
        <v>45784</v>
      </c>
      <c r="L384" s="44"/>
      <c r="M384" s="44"/>
      <c r="N384" s="44" t="str">
        <f>IFERROR(K384 + VALUE(LEFT(L384, FIND(" ", L384) - 1)), "")</f>
        <v/>
      </c>
      <c r="O384" s="3">
        <f>IF(_xlfn.DAYS(K384,J384)&lt;0, "Aguardando OC", _xlfn.DAYS(K384,J384))</f>
        <v>26</v>
      </c>
      <c r="P384" s="191">
        <v>399122</v>
      </c>
      <c r="Q384" s="42">
        <v>1144004</v>
      </c>
      <c r="R384" s="191">
        <v>167228</v>
      </c>
      <c r="S384" s="42">
        <v>727</v>
      </c>
      <c r="T384" s="67" t="s">
        <v>902</v>
      </c>
      <c r="U384" s="45">
        <v>168.99</v>
      </c>
      <c r="V384" s="42">
        <v>14591</v>
      </c>
      <c r="W384" s="47" t="str">
        <f>IFERROR(VLOOKUP(V384, Fornecedores!A:C, 3, FALSE), "")</f>
        <v>ATACADÃO ECONOMICO</v>
      </c>
      <c r="X384" s="43" t="str">
        <f>IFERROR(VLOOKUP(V384, Fornecedores!A:E, 5, FALSE), "")</f>
        <v>João Pessoa</v>
      </c>
      <c r="Y384" s="43" t="str">
        <f>IFERROR(VLOOKUP(V384, Fornecedores!A:F, 6, FALSE), "")</f>
        <v>PB</v>
      </c>
      <c r="Z384" s="14" t="str">
        <f>IF(H384=0, "Pedido entregue!", "Pendente")</f>
        <v>Pedido entregue!</v>
      </c>
      <c r="AA384" s="59"/>
      <c r="AB384" s="58" t="str">
        <f>IF(Z384="Pedido Entregue!", IF(AA384=1, "Retirado do Almoxarifado", IF(AA384=2, "Material devolvido", "Aguardando retirada")), IF(Z384="Pendente", "Entrega pendente", ""))</f>
        <v>Aguardando retirada</v>
      </c>
      <c r="AC384" s="18">
        <v>1</v>
      </c>
      <c r="AD384" s="18">
        <f>AC384/SUMIF($P:$P,P384,$AC:$AC)</f>
        <v>1</v>
      </c>
      <c r="AE384" s="18">
        <f>IF(R384=0,0,AC384/SUMIF($R:$R,R384,$AC:$AC))</f>
        <v>4.3478260869565216E-2</v>
      </c>
      <c r="AF384" s="18">
        <f>IF(R384=0,1,0)</f>
        <v>0</v>
      </c>
      <c r="AG384" s="18">
        <f>IF(R384=0,#REF!-J384,0)</f>
        <v>0</v>
      </c>
      <c r="AH384" t="str">
        <f>TEXT(J384,"MMMM")</f>
        <v>abril</v>
      </c>
    </row>
    <row r="385" spans="1:34" ht="12.75" hidden="1" customHeight="1" x14ac:dyDescent="0.25">
      <c r="A385" s="90" t="str">
        <f>IF(C385="Oficina Diversos","Oficina Geral",
IF(ISNUMBER(FIND("Estoque - Colhedoras",C385)),"Colhedoras",IF(ISNUMBER(FIND("Caldeiraria",C385)),"Caldeiraria",IF(ISNUMBER(FIND("Borracharia",C385)),"Borracharia",IF(ISNUMBER(FIND("Lubrificação",C385)),"Lubrificação",
IF(ISNUMBER(FIND("Estoque - Carregadeiras",C385)),"Carregadeiras",IF(ISNUMBER(FIND("Estoque - Veic. Leves",C385)),"Veic. Leves",
IF(ISNUMBER(FIND("Estoque - Caminhões",C385)),"Caminhões",IF(ISNUMBER(FIND("Estoque - Transbordos",C385)),"Transbordos",
IF(ISNUMBER(FIND("Estoque - Tratores",C385)),"Tratores",
IF(ISNUMBER(FIND("Estoque - Máquinas pesadas",C385)),"Máquinas pesadas",
IF(ISNUMBER(FIND("Estoque - Reboques",C385)),"Reboques",
IF(C385="Estoque","Estoque",
IF(AND(ISNUMBER(C385),C385&gt;1000,C385&lt;2000),"Caminhões",
IF(AND(ISNUMBER(C385),C385&gt;2000,C385&lt;3000),"Tratores",
IF(AND(ISNUMBER(C385),C385&gt;3000,C385&lt;4000),"Carregadeiras",
IF(AND(ISNUMBER(C385),C385&gt;4000,C385&lt;5000),"Máquinas pesadas",
IF(AND(ISNUMBER(C385),C385&gt;5000,C385&lt;6000),"Colhedoras",
IF(AND(ISNUMBER(C385),C385&gt;7000,C385&lt;8000),"Irrigação",
IF(AND(ISNUMBER(C385),C385&gt;8000,C385&lt;9000),"Reboques",IF(AND(ISNUMBER(C385),C385&gt;0,C385&lt;1000),"Veic. Leves","")))))))))))))))))))))</f>
        <v>Reboques</v>
      </c>
      <c r="B385" s="8"/>
      <c r="C385" s="42">
        <v>8002</v>
      </c>
      <c r="D385" s="42">
        <v>17984</v>
      </c>
      <c r="E385" s="43" t="s">
        <v>871</v>
      </c>
      <c r="F385" s="14" t="str">
        <f>IF(ISBLANK(K385), "Apenas Solicitação", "Tem OC")</f>
        <v>Tem OC</v>
      </c>
      <c r="G385" s="42">
        <v>1</v>
      </c>
      <c r="H385" s="37">
        <f>G385-I385</f>
        <v>0</v>
      </c>
      <c r="I385" s="38">
        <v>1</v>
      </c>
      <c r="J385" s="44">
        <v>45758</v>
      </c>
      <c r="K385" s="185">
        <v>45784</v>
      </c>
      <c r="L385" s="44"/>
      <c r="M385" s="44"/>
      <c r="N385" s="44" t="str">
        <f>IFERROR(K385 + VALUE(LEFT(L385, FIND(" ", L385) - 1)), "")</f>
        <v/>
      </c>
      <c r="O385" s="3">
        <f>IF(_xlfn.DAYS(K385,J385)&lt;0, "Aguardando OC", _xlfn.DAYS(K385,J385))</f>
        <v>26</v>
      </c>
      <c r="P385" s="191">
        <v>399133</v>
      </c>
      <c r="Q385" s="42">
        <v>1144009</v>
      </c>
      <c r="R385" s="191">
        <v>167228</v>
      </c>
      <c r="S385" s="42">
        <v>727</v>
      </c>
      <c r="T385" s="67" t="s">
        <v>902</v>
      </c>
      <c r="U385" s="45">
        <v>168.99</v>
      </c>
      <c r="V385" s="42">
        <v>14591</v>
      </c>
      <c r="W385" s="47" t="str">
        <f>IFERROR(VLOOKUP(V385, Fornecedores!A:C, 3, FALSE), "")</f>
        <v>ATACADÃO ECONOMICO</v>
      </c>
      <c r="X385" s="43" t="str">
        <f>IFERROR(VLOOKUP(V385, Fornecedores!A:E, 5, FALSE), "")</f>
        <v>João Pessoa</v>
      </c>
      <c r="Y385" s="43" t="str">
        <f>IFERROR(VLOOKUP(V385, Fornecedores!A:F, 6, FALSE), "")</f>
        <v>PB</v>
      </c>
      <c r="Z385" s="14" t="str">
        <f>IF(H385=0, "Pedido entregue!", "Pendente")</f>
        <v>Pedido entregue!</v>
      </c>
      <c r="AA385" s="59"/>
      <c r="AB385" s="58" t="str">
        <f>IF(Z385="Pedido Entregue!", IF(AA385=1, "Retirado do Almoxarifado", IF(AA385=2, "Material devolvido", "Aguardando retirada")), IF(Z385="Pendente", "Entrega pendente", ""))</f>
        <v>Aguardando retirada</v>
      </c>
      <c r="AC385" s="18">
        <v>1</v>
      </c>
      <c r="AD385" s="18">
        <f>AC385/SUMIF($P:$P,P385,$AC:$AC)</f>
        <v>1</v>
      </c>
      <c r="AE385" s="18">
        <f>IF(R385=0,0,AC385/SUMIF($R:$R,R385,$AC:$AC))</f>
        <v>4.3478260869565216E-2</v>
      </c>
      <c r="AF385" s="18">
        <f>IF(R385=0,1,0)</f>
        <v>0</v>
      </c>
      <c r="AG385" s="18">
        <f>IF(R385=0,#REF!-J385,0)</f>
        <v>0</v>
      </c>
      <c r="AH385" t="str">
        <f>TEXT(J385,"MMMM")</f>
        <v>abril</v>
      </c>
    </row>
    <row r="386" spans="1:34" ht="12.75" hidden="1" customHeight="1" x14ac:dyDescent="0.25">
      <c r="A386" s="90" t="str">
        <f>IF(C386="Oficina Diversos","Oficina Geral",
IF(ISNUMBER(FIND("Estoque - Colhedoras",C386)),"Colhedoras",IF(ISNUMBER(FIND("Caldeiraria",C386)),"Caldeiraria",IF(ISNUMBER(FIND("Borracharia",C386)),"Borracharia",IF(ISNUMBER(FIND("Lubrificação",C386)),"Lubrificação",
IF(ISNUMBER(FIND("Estoque - Carregadeiras",C386)),"Carregadeiras",IF(ISNUMBER(FIND("Estoque - Veic. Leves",C386)),"Veic. Leves",
IF(ISNUMBER(FIND("Estoque - Caminhões",C386)),"Caminhões",IF(ISNUMBER(FIND("Estoque - Transbordos",C386)),"Transbordos",
IF(ISNUMBER(FIND("Estoque - Tratores",C386)),"Tratores",
IF(ISNUMBER(FIND("Estoque - Máquinas pesadas",C386)),"Máquinas pesadas",
IF(ISNUMBER(FIND("Estoque - Reboques",C386)),"Reboques",
IF(C386="Estoque","Estoque",
IF(AND(ISNUMBER(C386),C386&gt;1000,C386&lt;2000),"Caminhões",
IF(AND(ISNUMBER(C386),C386&gt;2000,C386&lt;3000),"Tratores",
IF(AND(ISNUMBER(C386),C386&gt;3000,C386&lt;4000),"Carregadeiras",
IF(AND(ISNUMBER(C386),C386&gt;4000,C386&lt;5000),"Máquinas pesadas",
IF(AND(ISNUMBER(C386),C386&gt;5000,C386&lt;6000),"Colhedoras",
IF(AND(ISNUMBER(C386),C386&gt;7000,C386&lt;8000),"Irrigação",
IF(AND(ISNUMBER(C386),C386&gt;8000,C386&lt;9000),"Reboques",IF(AND(ISNUMBER(C386),C386&gt;0,C386&lt;1000),"Veic. Leves","")))))))))))))))))))))</f>
        <v>Reboques</v>
      </c>
      <c r="B386" s="8"/>
      <c r="C386" s="42">
        <v>8003</v>
      </c>
      <c r="D386" s="42">
        <v>17984</v>
      </c>
      <c r="E386" s="43" t="s">
        <v>871</v>
      </c>
      <c r="F386" s="14" t="str">
        <f>IF(ISBLANK(K386), "Apenas Solicitação", "Tem OC")</f>
        <v>Tem OC</v>
      </c>
      <c r="G386" s="42">
        <v>1</v>
      </c>
      <c r="H386" s="37">
        <f>G386-I386</f>
        <v>0</v>
      </c>
      <c r="I386" s="38">
        <v>1</v>
      </c>
      <c r="J386" s="44">
        <v>45758</v>
      </c>
      <c r="K386" s="185">
        <v>45784</v>
      </c>
      <c r="L386" s="44"/>
      <c r="M386" s="44"/>
      <c r="N386" s="44" t="str">
        <f>IFERROR(K386 + VALUE(LEFT(L386, FIND(" ", L386) - 1)), "")</f>
        <v/>
      </c>
      <c r="O386" s="3">
        <f>IF(_xlfn.DAYS(K386,J386)&lt;0, "Aguardando OC", _xlfn.DAYS(K386,J386))</f>
        <v>26</v>
      </c>
      <c r="P386" s="191">
        <v>399143</v>
      </c>
      <c r="Q386" s="42">
        <v>1144010</v>
      </c>
      <c r="R386" s="191">
        <v>167228</v>
      </c>
      <c r="S386" s="42">
        <v>727</v>
      </c>
      <c r="T386" s="67" t="s">
        <v>902</v>
      </c>
      <c r="U386" s="45">
        <v>168.99</v>
      </c>
      <c r="V386" s="42">
        <v>14591</v>
      </c>
      <c r="W386" s="47" t="str">
        <f>IFERROR(VLOOKUP(V386, Fornecedores!A:C, 3, FALSE), "")</f>
        <v>ATACADÃO ECONOMICO</v>
      </c>
      <c r="X386" s="43" t="str">
        <f>IFERROR(VLOOKUP(V386, Fornecedores!A:E, 5, FALSE), "")</f>
        <v>João Pessoa</v>
      </c>
      <c r="Y386" s="43" t="str">
        <f>IFERROR(VLOOKUP(V386, Fornecedores!A:F, 6, FALSE), "")</f>
        <v>PB</v>
      </c>
      <c r="Z386" s="14" t="str">
        <f>IF(H386=0, "Pedido entregue!", "Pendente")</f>
        <v>Pedido entregue!</v>
      </c>
      <c r="AA386" s="59"/>
      <c r="AB386" s="58" t="str">
        <f>IF(Z386="Pedido Entregue!", IF(AA386=1, "Retirado do Almoxarifado", IF(AA386=2, "Material devolvido", "Aguardando retirada")), IF(Z386="Pendente", "Entrega pendente", ""))</f>
        <v>Aguardando retirada</v>
      </c>
      <c r="AC386" s="18">
        <v>1</v>
      </c>
      <c r="AD386" s="18">
        <f>AC386/SUMIF($P:$P,P386,$AC:$AC)</f>
        <v>1</v>
      </c>
      <c r="AE386" s="18">
        <f>IF(R386=0,0,AC386/SUMIF($R:$R,R386,$AC:$AC))</f>
        <v>4.3478260869565216E-2</v>
      </c>
      <c r="AF386" s="18">
        <f>IF(R386=0,1,0)</f>
        <v>0</v>
      </c>
      <c r="AG386" s="18">
        <f>IF(R386=0,#REF!-J386,0)</f>
        <v>0</v>
      </c>
      <c r="AH386" t="str">
        <f>TEXT(J386,"MMMM")</f>
        <v>abril</v>
      </c>
    </row>
    <row r="387" spans="1:34" ht="12.75" hidden="1" customHeight="1" x14ac:dyDescent="0.25">
      <c r="A387" s="90" t="str">
        <f>IF(C387="Oficina Diversos","Oficina Geral",
IF(ISNUMBER(FIND("Estoque - Colhedoras",C387)),"Colhedoras",IF(ISNUMBER(FIND("Caldeiraria",C387)),"Caldeiraria",IF(ISNUMBER(FIND("Borracharia",C387)),"Borracharia",IF(ISNUMBER(FIND("Lubrificação",C387)),"Lubrificação",
IF(ISNUMBER(FIND("Estoque - Carregadeiras",C387)),"Carregadeiras",IF(ISNUMBER(FIND("Estoque - Veic. Leves",C387)),"Veic. Leves",
IF(ISNUMBER(FIND("Estoque - Caminhões",C387)),"Caminhões",IF(ISNUMBER(FIND("Estoque - Transbordos",C387)),"Transbordos",
IF(ISNUMBER(FIND("Estoque - Tratores",C387)),"Tratores",
IF(ISNUMBER(FIND("Estoque - Máquinas pesadas",C387)),"Máquinas pesadas",
IF(ISNUMBER(FIND("Estoque - Reboques",C387)),"Reboques",
IF(C387="Estoque","Estoque",
IF(AND(ISNUMBER(C387),C387&gt;1000,C387&lt;2000),"Caminhões",
IF(AND(ISNUMBER(C387),C387&gt;2000,C387&lt;3000),"Tratores",
IF(AND(ISNUMBER(C387),C387&gt;3000,C387&lt;4000),"Carregadeiras",
IF(AND(ISNUMBER(C387),C387&gt;4000,C387&lt;5000),"Máquinas pesadas",
IF(AND(ISNUMBER(C387),C387&gt;5000,C387&lt;6000),"Colhedoras",
IF(AND(ISNUMBER(C387),C387&gt;7000,C387&lt;8000),"Irrigação",
IF(AND(ISNUMBER(C387),C387&gt;8000,C387&lt;9000),"Reboques",IF(AND(ISNUMBER(C387),C387&gt;0,C387&lt;1000),"Veic. Leves","")))))))))))))))))))))</f>
        <v>Reboques</v>
      </c>
      <c r="B387" s="8"/>
      <c r="C387" s="42">
        <v>8004</v>
      </c>
      <c r="D387" s="42">
        <v>17984</v>
      </c>
      <c r="E387" s="43" t="s">
        <v>871</v>
      </c>
      <c r="F387" s="14" t="str">
        <f>IF(ISBLANK(K387), "Apenas Solicitação", "Tem OC")</f>
        <v>Tem OC</v>
      </c>
      <c r="G387" s="42">
        <v>1</v>
      </c>
      <c r="H387" s="37">
        <f>G387-I387</f>
        <v>0</v>
      </c>
      <c r="I387" s="38">
        <v>1</v>
      </c>
      <c r="J387" s="44">
        <v>45758</v>
      </c>
      <c r="K387" s="185">
        <v>45784</v>
      </c>
      <c r="L387" s="44"/>
      <c r="M387" s="44"/>
      <c r="N387" s="44" t="str">
        <f>IFERROR(K387 + VALUE(LEFT(L387, FIND(" ", L387) - 1)), "")</f>
        <v/>
      </c>
      <c r="O387" s="3">
        <f>IF(_xlfn.DAYS(K387,J387)&lt;0, "Aguardando OC", _xlfn.DAYS(K387,J387))</f>
        <v>26</v>
      </c>
      <c r="P387" s="191">
        <v>399151</v>
      </c>
      <c r="Q387" s="42">
        <v>1144011</v>
      </c>
      <c r="R387" s="191">
        <v>167228</v>
      </c>
      <c r="S387" s="42">
        <v>727</v>
      </c>
      <c r="T387" s="67" t="s">
        <v>902</v>
      </c>
      <c r="U387" s="45">
        <v>168.99</v>
      </c>
      <c r="V387" s="42">
        <v>14591</v>
      </c>
      <c r="W387" s="47" t="str">
        <f>IFERROR(VLOOKUP(V387, Fornecedores!A:C, 3, FALSE), "")</f>
        <v>ATACADÃO ECONOMICO</v>
      </c>
      <c r="X387" s="43" t="str">
        <f>IFERROR(VLOOKUP(V387, Fornecedores!A:E, 5, FALSE), "")</f>
        <v>João Pessoa</v>
      </c>
      <c r="Y387" s="43" t="str">
        <f>IFERROR(VLOOKUP(V387, Fornecedores!A:F, 6, FALSE), "")</f>
        <v>PB</v>
      </c>
      <c r="Z387" s="14" t="str">
        <f>IF(H387=0, "Pedido entregue!", "Pendente")</f>
        <v>Pedido entregue!</v>
      </c>
      <c r="AA387" s="59"/>
      <c r="AB387" s="58" t="str">
        <f>IF(Z387="Pedido Entregue!", IF(AA387=1, "Retirado do Almoxarifado", IF(AA387=2, "Material devolvido", "Aguardando retirada")), IF(Z387="Pendente", "Entrega pendente", ""))</f>
        <v>Aguardando retirada</v>
      </c>
      <c r="AC387" s="18">
        <v>1</v>
      </c>
      <c r="AD387" s="18">
        <f>AC387/SUMIF($P:$P,P387,$AC:$AC)</f>
        <v>1</v>
      </c>
      <c r="AE387" s="18">
        <f>IF(R387=0,0,AC387/SUMIF($R:$R,R387,$AC:$AC))</f>
        <v>4.3478260869565216E-2</v>
      </c>
      <c r="AF387" s="18">
        <f>IF(R387=0,1,0)</f>
        <v>0</v>
      </c>
      <c r="AG387" s="18">
        <f>IF(R387=0,#REF!-J387,0)</f>
        <v>0</v>
      </c>
      <c r="AH387" t="str">
        <f>TEXT(J387,"MMMM")</f>
        <v>abril</v>
      </c>
    </row>
    <row r="388" spans="1:34" ht="12.75" hidden="1" customHeight="1" x14ac:dyDescent="0.25">
      <c r="A388" s="90" t="str">
        <f>IF(C388="Oficina Diversos","Oficina Geral",
IF(ISNUMBER(FIND("Estoque - Colhedoras",C388)),"Colhedoras",IF(ISNUMBER(FIND("Caldeiraria",C388)),"Caldeiraria",IF(ISNUMBER(FIND("Borracharia",C388)),"Borracharia",IF(ISNUMBER(FIND("Lubrificação",C388)),"Lubrificação",
IF(ISNUMBER(FIND("Estoque - Carregadeiras",C388)),"Carregadeiras",IF(ISNUMBER(FIND("Estoque - Veic. Leves",C388)),"Veic. Leves",
IF(ISNUMBER(FIND("Estoque - Caminhões",C388)),"Caminhões",IF(ISNUMBER(FIND("Estoque - Transbordos",C388)),"Transbordos",
IF(ISNUMBER(FIND("Estoque - Tratores",C388)),"Tratores",
IF(ISNUMBER(FIND("Estoque - Máquinas pesadas",C388)),"Máquinas pesadas",
IF(ISNUMBER(FIND("Estoque - Reboques",C388)),"Reboques",
IF(C388="Estoque","Estoque",
IF(AND(ISNUMBER(C388),C388&gt;1000,C388&lt;2000),"Caminhões",
IF(AND(ISNUMBER(C388),C388&gt;2000,C388&lt;3000),"Tratores",
IF(AND(ISNUMBER(C388),C388&gt;3000,C388&lt;4000),"Carregadeiras",
IF(AND(ISNUMBER(C388),C388&gt;4000,C388&lt;5000),"Máquinas pesadas",
IF(AND(ISNUMBER(C388),C388&gt;5000,C388&lt;6000),"Colhedoras",
IF(AND(ISNUMBER(C388),C388&gt;7000,C388&lt;8000),"Irrigação",
IF(AND(ISNUMBER(C388),C388&gt;8000,C388&lt;9000),"Reboques",IF(AND(ISNUMBER(C388),C388&gt;0,C388&lt;1000),"Veic. Leves","")))))))))))))))))))))</f>
        <v>Reboques</v>
      </c>
      <c r="B388" s="8"/>
      <c r="C388" s="42">
        <v>8006</v>
      </c>
      <c r="D388" s="42">
        <v>17984</v>
      </c>
      <c r="E388" s="43" t="s">
        <v>871</v>
      </c>
      <c r="F388" s="14" t="str">
        <f>IF(ISBLANK(K388), "Apenas Solicitação", "Tem OC")</f>
        <v>Tem OC</v>
      </c>
      <c r="G388" s="42">
        <v>1</v>
      </c>
      <c r="H388" s="37">
        <f>G388-I388</f>
        <v>0</v>
      </c>
      <c r="I388" s="38">
        <v>1</v>
      </c>
      <c r="J388" s="44">
        <v>45758</v>
      </c>
      <c r="K388" s="185">
        <v>45784</v>
      </c>
      <c r="L388" s="44"/>
      <c r="M388" s="44"/>
      <c r="N388" s="44" t="str">
        <f>IFERROR(K388 + VALUE(LEFT(L388, FIND(" ", L388) - 1)), "")</f>
        <v/>
      </c>
      <c r="O388" s="3">
        <f>IF(_xlfn.DAYS(K388,J388)&lt;0, "Aguardando OC", _xlfn.DAYS(K388,J388))</f>
        <v>26</v>
      </c>
      <c r="P388" s="191">
        <v>399157</v>
      </c>
      <c r="Q388" s="42">
        <v>1144012</v>
      </c>
      <c r="R388" s="191">
        <v>167228</v>
      </c>
      <c r="S388" s="42">
        <v>727</v>
      </c>
      <c r="T388" s="67" t="s">
        <v>902</v>
      </c>
      <c r="U388" s="45">
        <v>168.99</v>
      </c>
      <c r="V388" s="42">
        <v>14591</v>
      </c>
      <c r="W388" s="47" t="str">
        <f>IFERROR(VLOOKUP(V388, Fornecedores!A:C, 3, FALSE), "")</f>
        <v>ATACADÃO ECONOMICO</v>
      </c>
      <c r="X388" s="43" t="str">
        <f>IFERROR(VLOOKUP(V388, Fornecedores!A:E, 5, FALSE), "")</f>
        <v>João Pessoa</v>
      </c>
      <c r="Y388" s="43" t="str">
        <f>IFERROR(VLOOKUP(V388, Fornecedores!A:F, 6, FALSE), "")</f>
        <v>PB</v>
      </c>
      <c r="Z388" s="14" t="str">
        <f>IF(H388=0, "Pedido entregue!", "Pendente")</f>
        <v>Pedido entregue!</v>
      </c>
      <c r="AA388" s="59"/>
      <c r="AB388" s="58" t="str">
        <f>IF(Z388="Pedido Entregue!", IF(AA388=1, "Retirado do Almoxarifado", IF(AA388=2, "Material devolvido", "Aguardando retirada")), IF(Z388="Pendente", "Entrega pendente", ""))</f>
        <v>Aguardando retirada</v>
      </c>
      <c r="AC388" s="18">
        <v>1</v>
      </c>
      <c r="AD388" s="18">
        <f>AC388/SUMIF($P:$P,P388,$AC:$AC)</f>
        <v>1</v>
      </c>
      <c r="AE388" s="18">
        <f>IF(R388=0,0,AC388/SUMIF($R:$R,R388,$AC:$AC))</f>
        <v>4.3478260869565216E-2</v>
      </c>
      <c r="AF388" s="18">
        <f>IF(R388=0,1,0)</f>
        <v>0</v>
      </c>
      <c r="AG388" s="18">
        <f>IF(R388=0,#REF!-J388,0)</f>
        <v>0</v>
      </c>
      <c r="AH388" t="str">
        <f>TEXT(J388,"MMMM")</f>
        <v>abril</v>
      </c>
    </row>
    <row r="389" spans="1:34" ht="12.75" hidden="1" customHeight="1" x14ac:dyDescent="0.25">
      <c r="A389" s="90" t="str">
        <f>IF(C389="Oficina Diversos","Oficina Geral",
IF(ISNUMBER(FIND("Estoque - Colhedoras",C389)),"Colhedoras",IF(ISNUMBER(FIND("Caldeiraria",C389)),"Caldeiraria",IF(ISNUMBER(FIND("Borracharia",C389)),"Borracharia",IF(ISNUMBER(FIND("Lubrificação",C389)),"Lubrificação",
IF(ISNUMBER(FIND("Estoque - Carregadeiras",C389)),"Carregadeiras",IF(ISNUMBER(FIND("Estoque - Veic. Leves",C389)),"Veic. Leves",
IF(ISNUMBER(FIND("Estoque - Caminhões",C389)),"Caminhões",IF(ISNUMBER(FIND("Estoque - Transbordos",C389)),"Transbordos",
IF(ISNUMBER(FIND("Estoque - Tratores",C389)),"Tratores",
IF(ISNUMBER(FIND("Estoque - Máquinas pesadas",C389)),"Máquinas pesadas",
IF(ISNUMBER(FIND("Estoque - Reboques",C389)),"Reboques",
IF(C389="Estoque","Estoque",
IF(AND(ISNUMBER(C389),C389&gt;1000,C389&lt;2000),"Caminhões",
IF(AND(ISNUMBER(C389),C389&gt;2000,C389&lt;3000),"Tratores",
IF(AND(ISNUMBER(C389),C389&gt;3000,C389&lt;4000),"Carregadeiras",
IF(AND(ISNUMBER(C389),C389&gt;4000,C389&lt;5000),"Máquinas pesadas",
IF(AND(ISNUMBER(C389),C389&gt;5000,C389&lt;6000),"Colhedoras",
IF(AND(ISNUMBER(C389),C389&gt;7000,C389&lt;8000),"Irrigação",
IF(AND(ISNUMBER(C389),C389&gt;8000,C389&lt;9000),"Reboques",IF(AND(ISNUMBER(C389),C389&gt;0,C389&lt;1000),"Veic. Leves","")))))))))))))))))))))</f>
        <v>Reboques</v>
      </c>
      <c r="B389" s="87"/>
      <c r="C389" s="77">
        <v>8008</v>
      </c>
      <c r="D389" s="42">
        <v>17984</v>
      </c>
      <c r="E389" s="43" t="s">
        <v>871</v>
      </c>
      <c r="F389" s="14" t="str">
        <f>IF(ISBLANK(K389), "Apenas Solicitação", "Tem OC")</f>
        <v>Tem OC</v>
      </c>
      <c r="G389" s="42">
        <v>1</v>
      </c>
      <c r="H389" s="37">
        <f>G389-I389</f>
        <v>0</v>
      </c>
      <c r="I389" s="38">
        <v>1</v>
      </c>
      <c r="J389" s="44">
        <v>45758</v>
      </c>
      <c r="K389" s="185">
        <v>45784</v>
      </c>
      <c r="L389" s="44"/>
      <c r="M389" s="44"/>
      <c r="N389" s="44" t="str">
        <f>IFERROR(K389 + VALUE(LEFT(L389, FIND(" ", L389) - 1)), "")</f>
        <v/>
      </c>
      <c r="O389" s="3">
        <f>IF(_xlfn.DAYS(K389,J389)&lt;0, "Aguardando OC", _xlfn.DAYS(K389,J389))</f>
        <v>26</v>
      </c>
      <c r="P389" s="191">
        <v>399163</v>
      </c>
      <c r="Q389" s="42">
        <v>1144013</v>
      </c>
      <c r="R389" s="191">
        <v>167229</v>
      </c>
      <c r="S389" s="42">
        <v>727</v>
      </c>
      <c r="T389" s="67" t="s">
        <v>902</v>
      </c>
      <c r="U389" s="45">
        <v>168.99</v>
      </c>
      <c r="V389" s="42">
        <v>14591</v>
      </c>
      <c r="W389" s="47" t="str">
        <f>IFERROR(VLOOKUP(V389, Fornecedores!A:C, 3, FALSE), "")</f>
        <v>ATACADÃO ECONOMICO</v>
      </c>
      <c r="X389" s="43" t="str">
        <f>IFERROR(VLOOKUP(V389, Fornecedores!A:E, 5, FALSE), "")</f>
        <v>João Pessoa</v>
      </c>
      <c r="Y389" s="43" t="str">
        <f>IFERROR(VLOOKUP(V389, Fornecedores!A:F, 6, FALSE), "")</f>
        <v>PB</v>
      </c>
      <c r="Z389" s="14" t="str">
        <f>IF(H389=0, "Pedido entregue!", "Pendente")</f>
        <v>Pedido entregue!</v>
      </c>
      <c r="AA389" s="59"/>
      <c r="AB389" s="58" t="str">
        <f>IF(Z389="Pedido Entregue!", IF(AA389=1, "Retirado do Almoxarifado", IF(AA389=2, "Material devolvido", "Aguardando retirada")), IF(Z389="Pendente", "Entrega pendente", ""))</f>
        <v>Aguardando retirada</v>
      </c>
      <c r="AC389" s="18">
        <v>1</v>
      </c>
      <c r="AD389" s="18">
        <f>AC389/SUMIF($P:$P,P389,$AC:$AC)</f>
        <v>1</v>
      </c>
      <c r="AE389" s="18">
        <f>IF(R389=0,0,AC389/SUMIF($R:$R,R389,$AC:$AC))</f>
        <v>8.3333333333333329E-2</v>
      </c>
      <c r="AF389" s="18">
        <f>IF(R389=0,1,0)</f>
        <v>0</v>
      </c>
      <c r="AG389" s="18">
        <f>IF(R389=0,#REF!-J389,0)</f>
        <v>0</v>
      </c>
      <c r="AH389" t="str">
        <f>TEXT(J389,"MMMM")</f>
        <v>abril</v>
      </c>
    </row>
    <row r="390" spans="1:34" ht="12.75" customHeight="1" x14ac:dyDescent="0.25">
      <c r="A390" s="90" t="str">
        <f>IF(C390="Oficina Diversos","Oficina Geral",
IF(ISNUMBER(FIND("Estoque - Colhedoras",C390)),"Colhedoras",IF(ISNUMBER(FIND("Caldeiraria",C390)),"Caldeiraria",IF(ISNUMBER(FIND("Borracharia",C390)),"Borracharia",IF(ISNUMBER(FIND("Lubrificação",C390)),"Lubrificação",
IF(ISNUMBER(FIND("Estoque - Carregadeiras",C390)),"Carregadeiras",IF(ISNUMBER(FIND("Estoque - Veic. Leves",C390)),"Veic. Leves",
IF(ISNUMBER(FIND("Estoque - Caminhões",C390)),"Caminhões",IF(ISNUMBER(FIND("Estoque - Transbordos",C390)),"Transbordos",
IF(ISNUMBER(FIND("Estoque - Tratores",C390)),"Tratores",
IF(ISNUMBER(FIND("Estoque - Máquinas pesadas",C390)),"Máquinas pesadas",
IF(ISNUMBER(FIND("Estoque - Reboques",C390)),"Reboques",
IF(C390="Estoque","Estoque",
IF(AND(ISNUMBER(C390),C390&gt;1000,C390&lt;2000),"Caminhões",
IF(AND(ISNUMBER(C390),C390&gt;2000,C390&lt;3000),"Tratores",
IF(AND(ISNUMBER(C390),C390&gt;3000,C390&lt;4000),"Carregadeiras",
IF(AND(ISNUMBER(C390),C390&gt;4000,C390&lt;5000),"Máquinas pesadas",
IF(AND(ISNUMBER(C390),C390&gt;5000,C390&lt;6000),"Colhedoras",
IF(AND(ISNUMBER(C390),C390&gt;7000,C390&lt;8000),"Irrigação",
IF(AND(ISNUMBER(C390),C390&gt;8000,C390&lt;9000),"Reboques",IF(AND(ISNUMBER(C390),C390&gt;0,C390&lt;1000),"Veic. Leves","")))))))))))))))))))))</f>
        <v>Oficina Geral</v>
      </c>
      <c r="B390" s="85"/>
      <c r="C390" s="2" t="s">
        <v>661</v>
      </c>
      <c r="D390" s="2">
        <v>17994</v>
      </c>
      <c r="E390" s="3" t="s">
        <v>20067</v>
      </c>
      <c r="F390" s="14" t="str">
        <f>IF(ISBLANK(K390), "Apenas Solicitação", "Tem OC")</f>
        <v>Apenas Solicitação</v>
      </c>
      <c r="G390" s="2">
        <v>1</v>
      </c>
      <c r="H390" s="37">
        <f>G390-I390</f>
        <v>1</v>
      </c>
      <c r="I390" s="38">
        <v>0</v>
      </c>
      <c r="J390" s="4">
        <v>45798</v>
      </c>
      <c r="K390" s="14"/>
      <c r="L390" s="3"/>
      <c r="M390" s="44" t="str">
        <f ca="1">IF(OR(N390="", N390=0), "", IF(N390&gt;TODAY(), "No prazo", "Atrasado"))</f>
        <v/>
      </c>
      <c r="N390" s="44" t="str">
        <f>IFERROR(K390 + VALUE(LEFT(L390, FIND(" ", L390) - 1)), "")</f>
        <v/>
      </c>
      <c r="O390" s="3" t="str">
        <f>IF(_xlfn.DAYS(K390,J390)&lt;0, "Aguardando OC", _xlfn.DAYS(K390,J390))</f>
        <v>Aguardando OC</v>
      </c>
      <c r="P390" s="14">
        <v>403838</v>
      </c>
      <c r="Q390" s="55"/>
      <c r="R390" s="14">
        <v>0</v>
      </c>
      <c r="S390" s="2">
        <v>221</v>
      </c>
      <c r="T390" s="65" t="s">
        <v>1029</v>
      </c>
      <c r="U390" s="21">
        <v>21.6</v>
      </c>
      <c r="V390" s="2"/>
      <c r="W390" s="47" t="str">
        <f>IFERROR(VLOOKUP(V390, Fornecedores!A:C, 3, FALSE), "")</f>
        <v/>
      </c>
      <c r="X390" s="43" t="str">
        <f>IFERROR(VLOOKUP(V390, Fornecedores!A:E, 5, FALSE), "")</f>
        <v/>
      </c>
      <c r="Y390" s="43" t="str">
        <f>IFERROR(VLOOKUP(V390, Fornecedores!A:F, 6, FALSE), "")</f>
        <v/>
      </c>
      <c r="Z390" s="14" t="str">
        <f>IF(H390=0, "Pedido entregue!", "Pendente")</f>
        <v>Pendente</v>
      </c>
      <c r="AA390" s="59"/>
      <c r="AB390" s="58" t="str">
        <f>IF(Z390="Pedido Entregue!", IF(AA390=1, "Retirado do Almoxarifado", IF(AA390=2, "Material devolvido", "Aguardando retirada")), IF(Z390="Pendente", "Entrega pendente", ""))</f>
        <v>Entrega pendente</v>
      </c>
      <c r="AC390" s="18">
        <v>1</v>
      </c>
      <c r="AD390" s="18">
        <f>AC390/SUMIF($P:$P,P390,$AC:$AC)</f>
        <v>1</v>
      </c>
      <c r="AE390" s="18">
        <f>IF(R390=0,0,AC390/SUMIF($R:$R,R390,$AC:$AC))</f>
        <v>0</v>
      </c>
      <c r="AF390" s="18">
        <f>IF(R390=0,1,0)</f>
        <v>1</v>
      </c>
      <c r="AH390" t="str">
        <f>TEXT(J390,"MMMM")</f>
        <v>maio</v>
      </c>
    </row>
    <row r="391" spans="1:34" ht="12.75" customHeight="1" x14ac:dyDescent="0.25">
      <c r="A391" s="90" t="str">
        <f>IF(C391="Oficina Diversos","Oficina Geral",
IF(ISNUMBER(FIND("Estoque - Colhedoras",C391)),"Colhedoras",IF(ISNUMBER(FIND("Caldeiraria",C391)),"Caldeiraria",IF(ISNUMBER(FIND("Borracharia",C391)),"Borracharia",IF(ISNUMBER(FIND("Lubrificação",C391)),"Lubrificação",
IF(ISNUMBER(FIND("Estoque - Carregadeiras",C391)),"Carregadeiras",IF(ISNUMBER(FIND("Estoque - Veic. Leves",C391)),"Veic. Leves",
IF(ISNUMBER(FIND("Estoque - Caminhões",C391)),"Caminhões",IF(ISNUMBER(FIND("Estoque - Transbordos",C391)),"Transbordos",
IF(ISNUMBER(FIND("Estoque - Tratores",C391)),"Tratores",
IF(ISNUMBER(FIND("Estoque - Máquinas pesadas",C391)),"Máquinas pesadas",
IF(ISNUMBER(FIND("Estoque - Reboques",C391)),"Reboques",
IF(C391="Estoque","Estoque",
IF(AND(ISNUMBER(C391),C391&gt;1000,C391&lt;2000),"Caminhões",
IF(AND(ISNUMBER(C391),C391&gt;2000,C391&lt;3000),"Tratores",
IF(AND(ISNUMBER(C391),C391&gt;3000,C391&lt;4000),"Carregadeiras",
IF(AND(ISNUMBER(C391),C391&gt;4000,C391&lt;5000),"Máquinas pesadas",
IF(AND(ISNUMBER(C391),C391&gt;5000,C391&lt;6000),"Colhedoras",
IF(AND(ISNUMBER(C391),C391&gt;7000,C391&lt;8000),"Irrigação",
IF(AND(ISNUMBER(C391),C391&gt;8000,C391&lt;9000),"Reboques",IF(AND(ISNUMBER(C391),C391&gt;0,C391&lt;1000),"Veic. Leves","")))))))))))))))))))))</f>
        <v>Oficina Geral</v>
      </c>
      <c r="B391" s="215"/>
      <c r="C391" s="222" t="s">
        <v>661</v>
      </c>
      <c r="D391" s="170">
        <v>17994</v>
      </c>
      <c r="E391" s="173" t="s">
        <v>20067</v>
      </c>
      <c r="F391" s="101" t="str">
        <f>IF(ISBLANK(K391), "Apenas Solicitação", "Tem OC")</f>
        <v>Apenas Solicitação</v>
      </c>
      <c r="G391" s="170">
        <v>1</v>
      </c>
      <c r="H391" s="102">
        <f>G391-I391</f>
        <v>1</v>
      </c>
      <c r="I391" s="103"/>
      <c r="J391" s="174">
        <v>45826</v>
      </c>
      <c r="K391" s="201"/>
      <c r="L391" s="173"/>
      <c r="M391" s="104" t="str">
        <f ca="1">IF(OR(N391="", N391=0), "", IF(N391&gt;TODAY(), "No prazo", "Atrasado"))</f>
        <v/>
      </c>
      <c r="N391" s="104" t="str">
        <f>IFERROR(K391 + VALUE(LEFT(L391, FIND(" ", L391) - 1)), "")</f>
        <v/>
      </c>
      <c r="O391" s="105" t="str">
        <f>IF(_xlfn.DAYS(K391,J391)&lt;0, "Aguardando OC", _xlfn.DAYS(K391,J391))</f>
        <v>Aguardando OC</v>
      </c>
      <c r="P391" s="201">
        <v>408173</v>
      </c>
      <c r="Q391" s="55"/>
      <c r="R391" s="201">
        <v>0</v>
      </c>
      <c r="S391" s="2">
        <v>221</v>
      </c>
      <c r="T391" s="65" t="s">
        <v>1029</v>
      </c>
      <c r="U391" s="170">
        <v>19.03</v>
      </c>
      <c r="V391" s="170"/>
      <c r="W391" s="117" t="str">
        <f>IFERROR(VLOOKUP(V391, Fornecedores!A:C, 3, FALSE), "")</f>
        <v/>
      </c>
      <c r="X391" s="105" t="str">
        <f>IFERROR(VLOOKUP(V391, Fornecedores!A:E, 5, FALSE), "")</f>
        <v/>
      </c>
      <c r="Y391" s="105" t="str">
        <f>IFERROR(VLOOKUP(V391, Fornecedores!A:F, 6, FALSE), "")</f>
        <v/>
      </c>
      <c r="Z391" s="101" t="str">
        <f>IF(H391=0, "Pedido entregue!", "Pendente")</f>
        <v>Pendente</v>
      </c>
      <c r="AA391" s="119"/>
      <c r="AB391" s="132" t="str">
        <f>IF(Z391="Pedido Entregue!", IF(AA391=1, "Retirado do Almoxarifado", IF(AA391=2, "Material devolvido", "Aguardando retirada")), IF(Z391="Pendente", "Entrega pendente", ""))</f>
        <v>Entrega pendente</v>
      </c>
      <c r="AC391" s="18">
        <v>1</v>
      </c>
      <c r="AD391" s="18">
        <f>AC391/SUMIF($P:$P,P391,$AC:$AC)</f>
        <v>1</v>
      </c>
      <c r="AE391" s="18">
        <f>IF(R391=0,0,AC391/SUMIF($R:$R,R391,$AC:$AC))</f>
        <v>0</v>
      </c>
      <c r="AF391" s="18">
        <f>IF(R391=0,1,0)</f>
        <v>1</v>
      </c>
      <c r="AH391" t="str">
        <f>TEXT(J391,"MMMM")</f>
        <v>junho</v>
      </c>
    </row>
    <row r="392" spans="1:34" ht="12.75" customHeight="1" x14ac:dyDescent="0.25">
      <c r="A392" s="90" t="str">
        <f>IF(C392="Oficina Diversos","Oficina Geral",
IF(ISNUMBER(FIND("Estoque - Colhedoras",C392)),"Colhedoras",IF(ISNUMBER(FIND("Caldeiraria",C392)),"Caldeiraria",IF(ISNUMBER(FIND("Borracharia",C392)),"Borracharia",IF(ISNUMBER(FIND("Lubrificação",C392)),"Lubrificação",
IF(ISNUMBER(FIND("Estoque - Carregadeiras",C392)),"Carregadeiras",IF(ISNUMBER(FIND("Estoque - Veic. Leves",C392)),"Veic. Leves",
IF(ISNUMBER(FIND("Estoque - Caminhões",C392)),"Caminhões",IF(ISNUMBER(FIND("Estoque - Transbordos",C392)),"Transbordos",
IF(ISNUMBER(FIND("Estoque - Tratores",C392)),"Tratores",
IF(ISNUMBER(FIND("Estoque - Máquinas pesadas",C392)),"Máquinas pesadas",
IF(ISNUMBER(FIND("Estoque - Reboques",C392)),"Reboques",
IF(C392="Estoque","Estoque",
IF(AND(ISNUMBER(C392),C392&gt;1000,C392&lt;2000),"Caminhões",
IF(AND(ISNUMBER(C392),C392&gt;2000,C392&lt;3000),"Tratores",
IF(AND(ISNUMBER(C392),C392&gt;3000,C392&lt;4000),"Carregadeiras",
IF(AND(ISNUMBER(C392),C392&gt;4000,C392&lt;5000),"Máquinas pesadas",
IF(AND(ISNUMBER(C392),C392&gt;5000,C392&lt;6000),"Colhedoras",
IF(AND(ISNUMBER(C392),C392&gt;7000,C392&lt;8000),"Irrigação",
IF(AND(ISNUMBER(C392),C392&gt;8000,C392&lt;9000),"Reboques",IF(AND(ISNUMBER(C392),C392&gt;0,C392&lt;1000),"Veic. Leves","")))))))))))))))))))))</f>
        <v>Oficina Geral</v>
      </c>
      <c r="B392" s="211"/>
      <c r="C392" s="171" t="s">
        <v>661</v>
      </c>
      <c r="D392" s="170">
        <v>17994</v>
      </c>
      <c r="E392" s="173" t="s">
        <v>20067</v>
      </c>
      <c r="F392" s="101" t="str">
        <f>IF(ISBLANK(K392), "Apenas Solicitação", "Tem OC")</f>
        <v>Apenas Solicitação</v>
      </c>
      <c r="G392" s="170">
        <v>1</v>
      </c>
      <c r="H392" s="102">
        <f>G392-I392</f>
        <v>1</v>
      </c>
      <c r="I392" s="103"/>
      <c r="J392" s="174">
        <v>45829</v>
      </c>
      <c r="K392" s="201"/>
      <c r="L392" s="173"/>
      <c r="M392" s="104" t="str">
        <f ca="1">IF(OR(N392="", N392=0), "", IF(N392&gt;TODAY(), "No prazo", "Atrasado"))</f>
        <v/>
      </c>
      <c r="N392" s="104" t="str">
        <f>IFERROR(K392 + VALUE(LEFT(L392, FIND(" ", L392) - 1)), "")</f>
        <v/>
      </c>
      <c r="O392" s="105" t="str">
        <f>IF(_xlfn.DAYS(K392,J392)&lt;0, "Aguardando OC", _xlfn.DAYS(K392,J392))</f>
        <v>Aguardando OC</v>
      </c>
      <c r="P392" s="201">
        <v>408687</v>
      </c>
      <c r="Q392" s="55"/>
      <c r="R392" s="201">
        <v>0</v>
      </c>
      <c r="S392" s="2">
        <v>221</v>
      </c>
      <c r="T392" s="65" t="s">
        <v>1029</v>
      </c>
      <c r="U392" s="170">
        <v>19.03</v>
      </c>
      <c r="V392" s="170"/>
      <c r="W392" s="117" t="str">
        <f>IFERROR(VLOOKUP(V392, Fornecedores!A:C, 3, FALSE), "")</f>
        <v/>
      </c>
      <c r="X392" s="105" t="str">
        <f>IFERROR(VLOOKUP(V392, Fornecedores!A:E, 5, FALSE), "")</f>
        <v/>
      </c>
      <c r="Y392" s="105" t="str">
        <f>IFERROR(VLOOKUP(V392, Fornecedores!A:F, 6, FALSE), "")</f>
        <v/>
      </c>
      <c r="Z392" s="101" t="str">
        <f>IF(H392=0, "Pedido entregue!", "Pendente")</f>
        <v>Pendente</v>
      </c>
      <c r="AA392" s="119"/>
      <c r="AB392" s="132" t="str">
        <f>IF(Z392="Pedido Entregue!", IF(AA392=1, "Retirado do Almoxarifado", IF(AA392=2, "Material devolvido", "Aguardando retirada")), IF(Z392="Pendente", "Entrega pendente", ""))</f>
        <v>Entrega pendente</v>
      </c>
      <c r="AC392" s="18">
        <v>1</v>
      </c>
      <c r="AD392" s="18">
        <f>AC392/SUMIF($P:$P,P392,$AC:$AC)</f>
        <v>1</v>
      </c>
      <c r="AE392" s="18">
        <f>IF(R392=0,0,AC392/SUMIF($R:$R,R392,$AC:$AC))</f>
        <v>0</v>
      </c>
      <c r="AF392" s="18">
        <f>IF(R392=0,1,0)</f>
        <v>1</v>
      </c>
      <c r="AH392" t="str">
        <f>TEXT(J392,"MMMM")</f>
        <v>junho</v>
      </c>
    </row>
    <row r="393" spans="1:34" ht="12.75" hidden="1" customHeight="1" x14ac:dyDescent="0.25">
      <c r="A393" s="90" t="str">
        <f>IF(C393="Oficina Diversos","Oficina Geral",
IF(ISNUMBER(FIND("Estoque - Colhedoras",C393)),"Colhedoras",IF(ISNUMBER(FIND("Caldeiraria",C393)),"Caldeiraria",IF(ISNUMBER(FIND("Borracharia",C393)),"Borracharia",IF(ISNUMBER(FIND("Lubrificação",C393)),"Lubrificação",
IF(ISNUMBER(FIND("Estoque - Carregadeiras",C393)),"Carregadeiras",IF(ISNUMBER(FIND("Estoque - Veic. Leves",C393)),"Veic. Leves",
IF(ISNUMBER(FIND("Estoque - Caminhões",C393)),"Caminhões",IF(ISNUMBER(FIND("Estoque - Transbordos",C393)),"Transbordos",
IF(ISNUMBER(FIND("Estoque - Tratores",C393)),"Tratores",
IF(ISNUMBER(FIND("Estoque - Máquinas pesadas",C393)),"Máquinas pesadas",
IF(ISNUMBER(FIND("Estoque - Reboques",C393)),"Reboques",
IF(C393="Estoque","Estoque",
IF(AND(ISNUMBER(C393),C393&gt;1000,C393&lt;2000),"Caminhões",
IF(AND(ISNUMBER(C393),C393&gt;2000,C393&lt;3000),"Tratores",
IF(AND(ISNUMBER(C393),C393&gt;3000,C393&lt;4000),"Carregadeiras",
IF(AND(ISNUMBER(C393),C393&gt;4000,C393&lt;5000),"Máquinas pesadas",
IF(AND(ISNUMBER(C393),C393&gt;5000,C393&lt;6000),"Colhedoras",
IF(AND(ISNUMBER(C393),C393&gt;7000,C393&lt;8000),"Irrigação",
IF(AND(ISNUMBER(C393),C393&gt;8000,C393&lt;9000),"Reboques",IF(AND(ISNUMBER(C393),C393&gt;0,C393&lt;1000),"Veic. Leves","")))))))))))))))))))))</f>
        <v>Carregadeiras</v>
      </c>
      <c r="B393" s="39"/>
      <c r="C393" s="2">
        <v>3023</v>
      </c>
      <c r="D393" s="2">
        <v>18013</v>
      </c>
      <c r="E393" s="3" t="s">
        <v>1177</v>
      </c>
      <c r="F393" s="14" t="str">
        <f>IF(ISBLANK(K393), "Apenas Solicitação", "Tem OC")</f>
        <v>Tem OC</v>
      </c>
      <c r="G393" s="2">
        <v>2</v>
      </c>
      <c r="H393" s="37">
        <f>G393-I393</f>
        <v>0</v>
      </c>
      <c r="I393" s="38">
        <v>2</v>
      </c>
      <c r="J393" s="4">
        <v>45786</v>
      </c>
      <c r="K393" s="180">
        <v>45793</v>
      </c>
      <c r="L393" s="4"/>
      <c r="M393" s="44"/>
      <c r="N393" s="44" t="str">
        <f>IFERROR(K393 + VALUE(LEFT(L393, FIND(" ", L393) - 1)), "")</f>
        <v/>
      </c>
      <c r="O393" s="3">
        <f>IF(_xlfn.DAYS(K393,J393)&lt;0, "Aguardando OC", _xlfn.DAYS(K393,J393))</f>
        <v>7</v>
      </c>
      <c r="P393" s="14">
        <v>402251</v>
      </c>
      <c r="Q393" s="33"/>
      <c r="R393" s="14">
        <v>167838</v>
      </c>
      <c r="S393" s="42">
        <v>221</v>
      </c>
      <c r="T393" s="67" t="s">
        <v>1029</v>
      </c>
      <c r="U393" s="45">
        <v>12</v>
      </c>
      <c r="V393" s="2">
        <v>15702</v>
      </c>
      <c r="W393" s="47" t="str">
        <f>IFERROR(VLOOKUP(V393, Fornecedores!A:C, 3, FALSE), "")</f>
        <v>MAQTRAL - PB</v>
      </c>
      <c r="X393" s="43" t="str">
        <f>IFERROR(VLOOKUP(V393, Fornecedores!A:E, 5, FALSE), "")</f>
        <v>Bayeux</v>
      </c>
      <c r="Y393" s="43" t="str">
        <f>IFERROR(VLOOKUP(V393, Fornecedores!A:F, 6, FALSE), "")</f>
        <v>PB</v>
      </c>
      <c r="Z393" s="14" t="str">
        <f>IF(H393=0, "Pedido entregue!", "Pendente")</f>
        <v>Pedido entregue!</v>
      </c>
      <c r="AA393" s="59"/>
      <c r="AB393" s="58" t="str">
        <f>IF(Z393="Pedido Entregue!", IF(AA393=1, "Retirado do Almoxarifado", IF(AA393=2, "Material devolvido", "Aguardando retirada")), IF(Z393="Pendente", "Entrega pendente", ""))</f>
        <v>Aguardando retirada</v>
      </c>
      <c r="AC393" s="18">
        <v>1</v>
      </c>
      <c r="AD393" s="18">
        <f>AC393/SUMIF($P:$P,P393,$AC:$AC)</f>
        <v>1</v>
      </c>
      <c r="AE393" s="18">
        <f>IF(R393=0,0,AC393/SUMIF($R:$R,R393,$AC:$AC))</f>
        <v>5.2631578947368418E-2</v>
      </c>
      <c r="AF393" s="18">
        <f>IF(R393=0,1,0)</f>
        <v>0</v>
      </c>
      <c r="AH393" t="str">
        <f>TEXT(J393,"MMMM")</f>
        <v>maio</v>
      </c>
    </row>
    <row r="394" spans="1:34" ht="12.75" hidden="1" customHeight="1" x14ac:dyDescent="0.25">
      <c r="A394" s="90" t="str">
        <f>IF(C394="Oficina Diversos","Oficina Geral",
IF(ISNUMBER(FIND("Estoque - Colhedoras",C394)),"Colhedoras",IF(ISNUMBER(FIND("Caldeiraria",C394)),"Caldeiraria",IF(ISNUMBER(FIND("Borracharia",C394)),"Borracharia",IF(ISNUMBER(FIND("Lubrificação",C394)),"Lubrificação",
IF(ISNUMBER(FIND("Estoque - Carregadeiras",C394)),"Carregadeiras",IF(ISNUMBER(FIND("Estoque - Veic. Leves",C394)),"Veic. Leves",
IF(ISNUMBER(FIND("Estoque - Caminhões",C394)),"Caminhões",IF(ISNUMBER(FIND("Estoque - Transbordos",C394)),"Transbordos",
IF(ISNUMBER(FIND("Estoque - Tratores",C394)),"Tratores",
IF(ISNUMBER(FIND("Estoque - Máquinas pesadas",C394)),"Máquinas pesadas",
IF(ISNUMBER(FIND("Estoque - Reboques",C394)),"Reboques",
IF(C394="Estoque","Estoque",
IF(AND(ISNUMBER(C394),C394&gt;1000,C394&lt;2000),"Caminhões",
IF(AND(ISNUMBER(C394),C394&gt;2000,C394&lt;3000),"Tratores",
IF(AND(ISNUMBER(C394),C394&gt;3000,C394&lt;4000),"Carregadeiras",
IF(AND(ISNUMBER(C394),C394&gt;4000,C394&lt;5000),"Máquinas pesadas",
IF(AND(ISNUMBER(C394),C394&gt;5000,C394&lt;6000),"Colhedoras",
IF(AND(ISNUMBER(C394),C394&gt;7000,C394&lt;8000),"Irrigação",
IF(AND(ISNUMBER(C394),C394&gt;8000,C394&lt;9000),"Reboques",IF(AND(ISNUMBER(C394),C394&gt;0,C394&lt;1000),"Veic. Leves","")))))))))))))))))))))</f>
        <v>Carregadeiras</v>
      </c>
      <c r="B394" s="8"/>
      <c r="C394" s="42">
        <v>3023</v>
      </c>
      <c r="D394" s="42">
        <v>18015</v>
      </c>
      <c r="E394" s="43" t="s">
        <v>1178</v>
      </c>
      <c r="F394" s="14" t="str">
        <f>IF(ISBLANK(K394), "Apenas Solicitação", "Tem OC")</f>
        <v>Tem OC</v>
      </c>
      <c r="G394" s="42">
        <v>2</v>
      </c>
      <c r="H394" s="37">
        <f>G394-I394</f>
        <v>0</v>
      </c>
      <c r="I394" s="38">
        <v>2</v>
      </c>
      <c r="J394" s="44">
        <v>45786</v>
      </c>
      <c r="K394" s="185">
        <v>45792</v>
      </c>
      <c r="L394" s="44"/>
      <c r="M394" s="44"/>
      <c r="N394" s="44" t="str">
        <f>IFERROR(K394 + VALUE(LEFT(L394, FIND(" ", L394) - 1)), "")</f>
        <v/>
      </c>
      <c r="O394" s="3">
        <f>IF(_xlfn.DAYS(K394,J394)&lt;0, "Aguardando OC", _xlfn.DAYS(K394,J394))</f>
        <v>6</v>
      </c>
      <c r="P394" s="191">
        <v>402253</v>
      </c>
      <c r="Q394" s="33"/>
      <c r="R394" s="191">
        <v>167748</v>
      </c>
      <c r="S394" s="49"/>
      <c r="T394" s="153"/>
      <c r="U394" s="45">
        <v>3.29</v>
      </c>
      <c r="V394" s="42">
        <v>9824</v>
      </c>
      <c r="W394" s="47" t="str">
        <f>IFERROR(VLOOKUP(V394, Fornecedores!A:C, 3, FALSE), "")</f>
        <v>COMERCIAL AGRICOLA</v>
      </c>
      <c r="X394" s="43" t="str">
        <f>IFERROR(VLOOKUP(V394, Fornecedores!A:E, 5, FALSE), "")</f>
        <v>Recife</v>
      </c>
      <c r="Y394" s="43" t="str">
        <f>IFERROR(VLOOKUP(V394, Fornecedores!A:F, 6, FALSE), "")</f>
        <v>PE</v>
      </c>
      <c r="Z394" s="14" t="str">
        <f>IF(H394=0, "Pedido entregue!", "Pendente")</f>
        <v>Pedido entregue!</v>
      </c>
      <c r="AA394" s="59"/>
      <c r="AB394" s="58" t="str">
        <f>IF(Z394="Pedido Entregue!", IF(AA394=1, "Retirado do Almoxarifado", IF(AA394=2, "Material devolvido", "Aguardando retirada")), IF(Z394="Pendente", "Entrega pendente", ""))</f>
        <v>Aguardando retirada</v>
      </c>
      <c r="AC394" s="18">
        <v>1</v>
      </c>
      <c r="AD394" s="18">
        <f>AC394/SUMIF($P:$P,P394,$AC:$AC)</f>
        <v>1</v>
      </c>
      <c r="AE394" s="18">
        <f>IF(R394=0,0,AC394/SUMIF($R:$R,R394,$AC:$AC))</f>
        <v>7.6923076923076927E-2</v>
      </c>
      <c r="AF394" s="18">
        <f>IF(R394=0,1,0)</f>
        <v>0</v>
      </c>
      <c r="AG394" s="18">
        <f>IF(R394=0,#REF!-J394,0)</f>
        <v>0</v>
      </c>
      <c r="AH394" t="str">
        <f>TEXT(J394,"MMMM")</f>
        <v>maio</v>
      </c>
    </row>
    <row r="395" spans="1:34" ht="12.75" hidden="1" customHeight="1" x14ac:dyDescent="0.25">
      <c r="A395" s="90" t="str">
        <f>IF(C395="Oficina Diversos","Oficina Geral",
IF(ISNUMBER(FIND("Estoque - Colhedoras",C395)),"Colhedoras",IF(ISNUMBER(FIND("Caldeiraria",C395)),"Caldeiraria",IF(ISNUMBER(FIND("Borracharia",C395)),"Borracharia",IF(ISNUMBER(FIND("Lubrificação",C395)),"Lubrificação",
IF(ISNUMBER(FIND("Estoque - Carregadeiras",C395)),"Carregadeiras",IF(ISNUMBER(FIND("Estoque - Veic. Leves",C395)),"Veic. Leves",
IF(ISNUMBER(FIND("Estoque - Caminhões",C395)),"Caminhões",IF(ISNUMBER(FIND("Estoque - Transbordos",C395)),"Transbordos",
IF(ISNUMBER(FIND("Estoque - Tratores",C395)),"Tratores",
IF(ISNUMBER(FIND("Estoque - Máquinas pesadas",C395)),"Máquinas pesadas",
IF(ISNUMBER(FIND("Estoque - Reboques",C395)),"Reboques",
IF(C395="Estoque","Estoque",
IF(AND(ISNUMBER(C395),C395&gt;1000,C395&lt;2000),"Caminhões",
IF(AND(ISNUMBER(C395),C395&gt;2000,C395&lt;3000),"Tratores",
IF(AND(ISNUMBER(C395),C395&gt;3000,C395&lt;4000),"Carregadeiras",
IF(AND(ISNUMBER(C395),C395&gt;4000,C395&lt;5000),"Máquinas pesadas",
IF(AND(ISNUMBER(C395),C395&gt;5000,C395&lt;6000),"Colhedoras",
IF(AND(ISNUMBER(C395),C395&gt;7000,C395&lt;8000),"Irrigação",
IF(AND(ISNUMBER(C395),C395&gt;8000,C395&lt;9000),"Reboques",IF(AND(ISNUMBER(C395),C395&gt;0,C395&lt;1000),"Veic. Leves","")))))))))))))))))))))</f>
        <v>Carregadeiras</v>
      </c>
      <c r="B395" s="8"/>
      <c r="C395" s="42">
        <v>3023</v>
      </c>
      <c r="D395" s="42">
        <v>18017</v>
      </c>
      <c r="E395" s="43" t="s">
        <v>1179</v>
      </c>
      <c r="F395" s="14" t="str">
        <f>IF(ISBLANK(K395), "Apenas Solicitação", "Tem OC")</f>
        <v>Tem OC</v>
      </c>
      <c r="G395" s="42">
        <v>2</v>
      </c>
      <c r="H395" s="37">
        <f>G395-I395</f>
        <v>0</v>
      </c>
      <c r="I395" s="38">
        <v>2</v>
      </c>
      <c r="J395" s="44">
        <v>45786</v>
      </c>
      <c r="K395" s="185">
        <v>45792</v>
      </c>
      <c r="L395" s="44"/>
      <c r="M395" s="44"/>
      <c r="N395" s="44" t="str">
        <f>IFERROR(K395 + VALUE(LEFT(L395, FIND(" ", L395) - 1)), "")</f>
        <v/>
      </c>
      <c r="O395" s="3">
        <f>IF(_xlfn.DAYS(K395,J395)&lt;0, "Aguardando OC", _xlfn.DAYS(K395,J395))</f>
        <v>6</v>
      </c>
      <c r="P395" s="191">
        <v>402317</v>
      </c>
      <c r="Q395" s="33"/>
      <c r="R395" s="191">
        <v>167749</v>
      </c>
      <c r="S395" s="49"/>
      <c r="T395" s="153"/>
      <c r="U395" s="45">
        <v>1.3</v>
      </c>
      <c r="V395" s="42">
        <v>14487</v>
      </c>
      <c r="W395" s="47" t="str">
        <f>IFERROR(VLOOKUP(V395, Fornecedores!A:C, 3, FALSE), "")</f>
        <v xml:space="preserve">FL TRATORES </v>
      </c>
      <c r="X395" s="43" t="str">
        <f>IFERROR(VLOOKUP(V395, Fornecedores!A:E, 5, FALSE), "")</f>
        <v>Recife</v>
      </c>
      <c r="Y395" s="43" t="str">
        <f>IFERROR(VLOOKUP(V395, Fornecedores!A:F, 6, FALSE), "")</f>
        <v>PE</v>
      </c>
      <c r="Z395" s="14" t="str">
        <f>IF(H395=0, "Pedido entregue!", "Pendente")</f>
        <v>Pedido entregue!</v>
      </c>
      <c r="AA395" s="59"/>
      <c r="AB395" s="58" t="str">
        <f>IF(Z395="Pedido Entregue!", IF(AA395=1, "Retirado do Almoxarifado", IF(AA395=2, "Material devolvido", "Aguardando retirada")), IF(Z395="Pendente", "Entrega pendente", ""))</f>
        <v>Aguardando retirada</v>
      </c>
      <c r="AC395" s="18">
        <v>1</v>
      </c>
      <c r="AD395" s="18">
        <f>AC395/SUMIF($P:$P,P395,$AC:$AC)</f>
        <v>1</v>
      </c>
      <c r="AE395" s="18">
        <f>IF(R395=0,0,AC395/SUMIF($R:$R,R395,$AC:$AC))</f>
        <v>6.6666666666666666E-2</v>
      </c>
      <c r="AF395" s="18">
        <f>IF(R395=0,1,0)</f>
        <v>0</v>
      </c>
      <c r="AG395" s="18">
        <f>IF(R395=0,#REF!-J395,0)</f>
        <v>0</v>
      </c>
      <c r="AH395" t="str">
        <f>TEXT(J395,"MMMM")</f>
        <v>maio</v>
      </c>
    </row>
    <row r="396" spans="1:34" ht="12.75" hidden="1" customHeight="1" x14ac:dyDescent="0.25">
      <c r="A396" s="90" t="str">
        <f>IF(C396="Oficina Diversos","Oficina Geral",
IF(ISNUMBER(FIND("Estoque - Colhedoras",C396)),"Colhedoras",IF(ISNUMBER(FIND("Caldeiraria",C396)),"Caldeiraria",IF(ISNUMBER(FIND("Borracharia",C396)),"Borracharia",IF(ISNUMBER(FIND("Lubrificação",C396)),"Lubrificação",
IF(ISNUMBER(FIND("Estoque - Carregadeiras",C396)),"Carregadeiras",IF(ISNUMBER(FIND("Estoque - Veic. Leves",C396)),"Veic. Leves",
IF(ISNUMBER(FIND("Estoque - Caminhões",C396)),"Caminhões",IF(ISNUMBER(FIND("Estoque - Transbordos",C396)),"Transbordos",
IF(ISNUMBER(FIND("Estoque - Tratores",C396)),"Tratores",
IF(ISNUMBER(FIND("Estoque - Máquinas pesadas",C396)),"Máquinas pesadas",
IF(ISNUMBER(FIND("Estoque - Reboques",C396)),"Reboques",
IF(C396="Estoque","Estoque",
IF(AND(ISNUMBER(C396),C396&gt;1000,C396&lt;2000),"Caminhões",
IF(AND(ISNUMBER(C396),C396&gt;2000,C396&lt;3000),"Tratores",
IF(AND(ISNUMBER(C396),C396&gt;3000,C396&lt;4000),"Carregadeiras",
IF(AND(ISNUMBER(C396),C396&gt;4000,C396&lt;5000),"Máquinas pesadas",
IF(AND(ISNUMBER(C396),C396&gt;5000,C396&lt;6000),"Colhedoras",
IF(AND(ISNUMBER(C396),C396&gt;7000,C396&lt;8000),"Irrigação",
IF(AND(ISNUMBER(C396),C396&gt;8000,C396&lt;9000),"Reboques",IF(AND(ISNUMBER(C396),C396&gt;0,C396&lt;1000),"Veic. Leves","")))))))))))))))))))))</f>
        <v>Carregadeiras</v>
      </c>
      <c r="B396" s="211"/>
      <c r="C396" s="113">
        <v>3024</v>
      </c>
      <c r="D396" s="2">
        <v>18017</v>
      </c>
      <c r="E396" s="3" t="s">
        <v>1179</v>
      </c>
      <c r="F396" s="101" t="str">
        <f>IF(ISBLANK(K396), "Apenas Solicitação", "Tem OC")</f>
        <v>Tem OC</v>
      </c>
      <c r="G396" s="2">
        <v>1</v>
      </c>
      <c r="H396" s="102">
        <f>G396-I396</f>
        <v>0</v>
      </c>
      <c r="I396" s="103">
        <v>1</v>
      </c>
      <c r="J396" s="4">
        <v>45828</v>
      </c>
      <c r="K396" s="180">
        <v>45839</v>
      </c>
      <c r="L396" s="3" t="s">
        <v>20152</v>
      </c>
      <c r="M396" s="104" t="str">
        <f ca="1">IF(OR(N396="", N396=0), "", IF(N396&gt;TODAY(), "No prazo", "Atrasado"))</f>
        <v>Atrasado</v>
      </c>
      <c r="N396" s="104">
        <f>IFERROR(K396 + VALUE(LEFT(L396, FIND(" ", L396) - 1)), "")</f>
        <v>45840</v>
      </c>
      <c r="O396" s="105">
        <f>IF(_xlfn.DAYS(K396,J396)&lt;0, "Aguardando OC", _xlfn.DAYS(K396,J396))</f>
        <v>11</v>
      </c>
      <c r="P396" s="14">
        <v>408577</v>
      </c>
      <c r="Q396" s="55"/>
      <c r="R396" s="14">
        <v>170152</v>
      </c>
      <c r="S396" s="2">
        <v>221</v>
      </c>
      <c r="T396" s="65" t="s">
        <v>1029</v>
      </c>
      <c r="U396" s="21">
        <v>4.3</v>
      </c>
      <c r="V396" s="2">
        <v>13341</v>
      </c>
      <c r="W396" s="117" t="str">
        <f>IFERROR(VLOOKUP(V396, Fornecedores!A:C, 3, FALSE), "")</f>
        <v>DISMA DISTRIBUIDORA</v>
      </c>
      <c r="X396" s="105" t="str">
        <f>IFERROR(VLOOKUP(V396, Fornecedores!A:E, 5, FALSE), "")</f>
        <v>Araçatuba</v>
      </c>
      <c r="Y396" s="105" t="str">
        <f>IFERROR(VLOOKUP(V396, Fornecedores!A:F, 6, FALSE), "")</f>
        <v>SP</v>
      </c>
      <c r="Z396" s="101" t="str">
        <f>IF(H396=0, "Pedido entregue!", "Pendente")</f>
        <v>Pedido entregue!</v>
      </c>
      <c r="AA396" s="119"/>
      <c r="AB396" s="132" t="str">
        <f>IF(Z396="Pedido Entregue!", IF(AA396=1, "Retirado do Almoxarifado", IF(AA396=2, "Material devolvido", "Aguardando retirada")), IF(Z396="Pendente", "Entrega pendente", ""))</f>
        <v>Aguardando retirada</v>
      </c>
      <c r="AC396" s="18">
        <v>1</v>
      </c>
      <c r="AD396" s="18">
        <f>AC396/SUMIF($P:$P,P396,$AC:$AC)</f>
        <v>1</v>
      </c>
      <c r="AE396" s="18">
        <f>IF(R396=0,0,AC396/SUMIF($R:$R,R396,$AC:$AC))</f>
        <v>5.5555555555555552E-2</v>
      </c>
      <c r="AF396" s="18">
        <f>IF(R396=0,1,0)</f>
        <v>0</v>
      </c>
      <c r="AH396" t="str">
        <f>TEXT(J396,"MMMM")</f>
        <v>junho</v>
      </c>
    </row>
    <row r="397" spans="1:34" ht="12.75" hidden="1" customHeight="1" x14ac:dyDescent="0.25">
      <c r="A397" s="90" t="str">
        <f>IF(C397="Oficina Diversos","Oficina Geral",
IF(ISNUMBER(FIND("Estoque - Colhedoras",C397)),"Colhedoras",IF(ISNUMBER(FIND("Caldeiraria",C397)),"Caldeiraria",IF(ISNUMBER(FIND("Borracharia",C397)),"Borracharia",IF(ISNUMBER(FIND("Lubrificação",C397)),"Lubrificação",
IF(ISNUMBER(FIND("Estoque - Carregadeiras",C397)),"Carregadeiras",IF(ISNUMBER(FIND("Estoque - Veic. Leves",C397)),"Veic. Leves",
IF(ISNUMBER(FIND("Estoque - Caminhões",C397)),"Caminhões",IF(ISNUMBER(FIND("Estoque - Transbordos",C397)),"Transbordos",
IF(ISNUMBER(FIND("Estoque - Tratores",C397)),"Tratores",
IF(ISNUMBER(FIND("Estoque - Máquinas pesadas",C397)),"Máquinas pesadas",
IF(ISNUMBER(FIND("Estoque - Reboques",C397)),"Reboques",
IF(C397="Estoque","Estoque",
IF(AND(ISNUMBER(C397),C397&gt;1000,C397&lt;2000),"Caminhões",
IF(AND(ISNUMBER(C397),C397&gt;2000,C397&lt;3000),"Tratores",
IF(AND(ISNUMBER(C397),C397&gt;3000,C397&lt;4000),"Carregadeiras",
IF(AND(ISNUMBER(C397),C397&gt;4000,C397&lt;5000),"Máquinas pesadas",
IF(AND(ISNUMBER(C397),C397&gt;5000,C397&lt;6000),"Colhedoras",
IF(AND(ISNUMBER(C397),C397&gt;7000,C397&lt;8000),"Irrigação",
IF(AND(ISNUMBER(C397),C397&gt;8000,C397&lt;9000),"Reboques",IF(AND(ISNUMBER(C397),C397&gt;0,C397&lt;1000),"Veic. Leves","")))))))))))))))))))))</f>
        <v>Tratores</v>
      </c>
      <c r="B397" s="8"/>
      <c r="C397" s="28">
        <v>2060</v>
      </c>
      <c r="D397" s="28">
        <v>18023</v>
      </c>
      <c r="E397" s="29" t="s">
        <v>147</v>
      </c>
      <c r="F397" s="14" t="str">
        <f>IF(ISBLANK(K397), "Apenas Solicitação", "Tem OC")</f>
        <v>Tem OC</v>
      </c>
      <c r="G397" s="28">
        <v>1</v>
      </c>
      <c r="H397" s="37">
        <f>G397-I397</f>
        <v>0</v>
      </c>
      <c r="I397" s="38">
        <v>1</v>
      </c>
      <c r="J397" s="64">
        <v>45744</v>
      </c>
      <c r="K397" s="188">
        <v>45750</v>
      </c>
      <c r="L397" s="31"/>
      <c r="M397" s="44"/>
      <c r="N397" s="44" t="str">
        <f>IFERROR(K397 + VALUE(LEFT(L397, FIND(" ", L397) - 1)), "")</f>
        <v/>
      </c>
      <c r="O397" s="3">
        <f>IF(_xlfn.DAYS(K397,J397)&lt;0, "Aguardando OC", _xlfn.DAYS(K397,J397))</f>
        <v>6</v>
      </c>
      <c r="P397" s="206">
        <v>397445</v>
      </c>
      <c r="Q397" s="28">
        <v>1140079</v>
      </c>
      <c r="R397" s="206">
        <v>0</v>
      </c>
      <c r="S397" s="28">
        <v>692</v>
      </c>
      <c r="T397" s="66" t="s">
        <v>148</v>
      </c>
      <c r="U397" s="32">
        <v>19</v>
      </c>
      <c r="V397" s="28"/>
      <c r="W397" s="47" t="str">
        <f>IFERROR(VLOOKUP(V397, Fornecedores!A:C, 3, FALSE), "")</f>
        <v/>
      </c>
      <c r="X397" s="43" t="str">
        <f>IFERROR(VLOOKUP(V397, Fornecedores!A:E, 5, FALSE), "")</f>
        <v/>
      </c>
      <c r="Y397" s="43" t="str">
        <f>IFERROR(VLOOKUP(V397, Fornecedores!A:F, 6, FALSE), "")</f>
        <v/>
      </c>
      <c r="Z397" s="14" t="str">
        <f>IF(H397=0, "Pedido entregue!", "Pendente")</f>
        <v>Pedido entregue!</v>
      </c>
      <c r="AA397" s="59"/>
      <c r="AB397" s="58" t="str">
        <f>IF(Z397="Pedido Entregue!", IF(AA397=1, "Retirado do Almoxarifado", IF(AA397=2, "Material devolvido", "Aguardando retirada")), IF(Z397="Pendente", "Entrega pendente", ""))</f>
        <v>Aguardando retirada</v>
      </c>
      <c r="AC397" s="18">
        <v>1</v>
      </c>
      <c r="AD397" s="18">
        <f>AC397/SUMIF($P:$P,P397,$AC:$AC)</f>
        <v>1</v>
      </c>
      <c r="AE397" s="18">
        <f>IF(R397=0,0,AC397/SUMIF($R:$R,R397,$AC:$AC))</f>
        <v>0</v>
      </c>
      <c r="AF397" s="18">
        <f>IF(R397=0,1,0)</f>
        <v>1</v>
      </c>
      <c r="AG397" s="18" t="e">
        <f>IF(R397=0,#REF!-J397,0)</f>
        <v>#REF!</v>
      </c>
      <c r="AH397" t="str">
        <f>TEXT(J397,"MMMM")</f>
        <v>março</v>
      </c>
    </row>
    <row r="398" spans="1:34" ht="12.75" hidden="1" customHeight="1" x14ac:dyDescent="0.25">
      <c r="A398" s="90" t="str">
        <f>IF(C398="Oficina Diversos","Oficina Geral",
IF(ISNUMBER(FIND("Estoque - Colhedoras",C398)),"Colhedoras",IF(ISNUMBER(FIND("Caldeiraria",C398)),"Caldeiraria",IF(ISNUMBER(FIND("Borracharia",C398)),"Borracharia",IF(ISNUMBER(FIND("Lubrificação",C398)),"Lubrificação",
IF(ISNUMBER(FIND("Estoque - Carregadeiras",C398)),"Carregadeiras",IF(ISNUMBER(FIND("Estoque - Veic. Leves",C398)),"Veic. Leves",
IF(ISNUMBER(FIND("Estoque - Caminhões",C398)),"Caminhões",IF(ISNUMBER(FIND("Estoque - Transbordos",C398)),"Transbordos",
IF(ISNUMBER(FIND("Estoque - Tratores",C398)),"Tratores",
IF(ISNUMBER(FIND("Estoque - Máquinas pesadas",C398)),"Máquinas pesadas",
IF(ISNUMBER(FIND("Estoque - Reboques",C398)),"Reboques",
IF(C398="Estoque","Estoque",
IF(AND(ISNUMBER(C398),C398&gt;1000,C398&lt;2000),"Caminhões",
IF(AND(ISNUMBER(C398),C398&gt;2000,C398&lt;3000),"Tratores",
IF(AND(ISNUMBER(C398),C398&gt;3000,C398&lt;4000),"Carregadeiras",
IF(AND(ISNUMBER(C398),C398&gt;4000,C398&lt;5000),"Máquinas pesadas",
IF(AND(ISNUMBER(C398),C398&gt;5000,C398&lt;6000),"Colhedoras",
IF(AND(ISNUMBER(C398),C398&gt;7000,C398&lt;8000),"Irrigação",
IF(AND(ISNUMBER(C398),C398&gt;8000,C398&lt;9000),"Reboques",IF(AND(ISNUMBER(C398),C398&gt;0,C398&lt;1000),"Veic. Leves","")))))))))))))))))))))</f>
        <v>Máquinas pesadas</v>
      </c>
      <c r="B398" s="39"/>
      <c r="C398" s="69">
        <v>4012</v>
      </c>
      <c r="D398" s="69">
        <v>18478</v>
      </c>
      <c r="E398" s="70" t="s">
        <v>20193</v>
      </c>
      <c r="F398" s="14" t="str">
        <f>IF(ISBLANK(K398), "Apenas Solicitação", "Tem OC")</f>
        <v>Tem OC</v>
      </c>
      <c r="G398" s="69">
        <v>2</v>
      </c>
      <c r="H398" s="37">
        <f>G398-I398</f>
        <v>0</v>
      </c>
      <c r="I398" s="38">
        <v>2</v>
      </c>
      <c r="J398" s="71">
        <v>45807</v>
      </c>
      <c r="K398" s="186">
        <v>45811</v>
      </c>
      <c r="L398" s="70"/>
      <c r="M398" s="44" t="str">
        <f ca="1">IF(OR(N398="", N398=0), "", IF(N398&gt;TODAY(), "No prazo", "Atrasado"))</f>
        <v/>
      </c>
      <c r="N398" s="44" t="str">
        <f>IFERROR(K398 + VALUE(LEFT(L398, FIND(" ", L398) - 1)), "")</f>
        <v/>
      </c>
      <c r="O398" s="3">
        <f>IF(_xlfn.DAYS(K398,J398)&lt;0, "Aguardando OC", _xlfn.DAYS(K398,J398))</f>
        <v>4</v>
      </c>
      <c r="P398" s="195">
        <v>405397</v>
      </c>
      <c r="Q398" s="55"/>
      <c r="R398" s="195">
        <v>168580</v>
      </c>
      <c r="S398" s="69">
        <v>221</v>
      </c>
      <c r="T398" s="65" t="s">
        <v>1029</v>
      </c>
      <c r="U398" s="120">
        <v>190</v>
      </c>
      <c r="V398" s="69">
        <v>4191</v>
      </c>
      <c r="W398" s="47" t="str">
        <f>IFERROR(VLOOKUP(V398, Fornecedores!A:C, 3, FALSE), "")</f>
        <v>D'VICTOR</v>
      </c>
      <c r="X398" s="43" t="str">
        <f>IFERROR(VLOOKUP(V398, Fornecedores!A:E, 5, FALSE), "")</f>
        <v>Recife</v>
      </c>
      <c r="Y398" s="43" t="str">
        <f>IFERROR(VLOOKUP(V398, Fornecedores!A:F, 6, FALSE), "")</f>
        <v>PE</v>
      </c>
      <c r="Z398" s="14" t="str">
        <f>IF(H398=0, "Pedido entregue!", "Pendente")</f>
        <v>Pedido entregue!</v>
      </c>
      <c r="AA398" s="49"/>
      <c r="AB398" s="58" t="str">
        <f>IF(Z398="Pedido Entregue!", IF(AA398=1, "Retirado do Almoxarifado", IF(AA398=2, "Material devolvido", "Aguardando retirada")), IF(Z398="Pendente", "Entrega pendente", ""))</f>
        <v>Aguardando retirada</v>
      </c>
      <c r="AC398" s="18">
        <v>1</v>
      </c>
      <c r="AD398" s="18">
        <f>AC398/SUMIF($P:$P,P398,$AC:$AC)</f>
        <v>1</v>
      </c>
      <c r="AE398" s="18">
        <f>IF(R398=0,0,AC398/SUMIF($R:$R,R398,$AC:$AC))</f>
        <v>1</v>
      </c>
      <c r="AF398" s="18">
        <f>IF(R398=0,1,0)</f>
        <v>0</v>
      </c>
      <c r="AH398" t="str">
        <f>TEXT(J398,"MMMM")</f>
        <v>maio</v>
      </c>
    </row>
    <row r="399" spans="1:34" ht="12.75" hidden="1" customHeight="1" x14ac:dyDescent="0.25">
      <c r="A399" s="90" t="str">
        <f>IF(C399="Oficina Diversos","Oficina Geral",
IF(ISNUMBER(FIND("Estoque - Colhedoras",C399)),"Colhedoras",IF(ISNUMBER(FIND("Caldeiraria",C399)),"Caldeiraria",IF(ISNUMBER(FIND("Borracharia",C399)),"Borracharia",IF(ISNUMBER(FIND("Lubrificação",C399)),"Lubrificação",
IF(ISNUMBER(FIND("Estoque - Carregadeiras",C399)),"Carregadeiras",IF(ISNUMBER(FIND("Estoque - Veic. Leves",C399)),"Veic. Leves",
IF(ISNUMBER(FIND("Estoque - Caminhões",C399)),"Caminhões",IF(ISNUMBER(FIND("Estoque - Transbordos",C399)),"Transbordos",
IF(ISNUMBER(FIND("Estoque - Tratores",C399)),"Tratores",
IF(ISNUMBER(FIND("Estoque - Máquinas pesadas",C399)),"Máquinas pesadas",
IF(ISNUMBER(FIND("Estoque - Reboques",C399)),"Reboques",
IF(C399="Estoque","Estoque",
IF(AND(ISNUMBER(C399),C399&gt;1000,C399&lt;2000),"Caminhões",
IF(AND(ISNUMBER(C399),C399&gt;2000,C399&lt;3000),"Tratores",
IF(AND(ISNUMBER(C399),C399&gt;3000,C399&lt;4000),"Carregadeiras",
IF(AND(ISNUMBER(C399),C399&gt;4000,C399&lt;5000),"Máquinas pesadas",
IF(AND(ISNUMBER(C399),C399&gt;5000,C399&lt;6000),"Colhedoras",
IF(AND(ISNUMBER(C399),C399&gt;7000,C399&lt;8000),"Irrigação",
IF(AND(ISNUMBER(C399),C399&gt;8000,C399&lt;9000),"Reboques",IF(AND(ISNUMBER(C399),C399&gt;0,C399&lt;1000),"Veic. Leves","")))))))))))))))))))))</f>
        <v>Carregadeiras</v>
      </c>
      <c r="B399" s="39"/>
      <c r="C399" s="2">
        <v>3023</v>
      </c>
      <c r="D399" s="2">
        <v>18580</v>
      </c>
      <c r="E399" s="3" t="s">
        <v>1180</v>
      </c>
      <c r="F399" s="14" t="str">
        <f>IF(ISBLANK(K399), "Apenas Solicitação", "Tem OC")</f>
        <v>Tem OC</v>
      </c>
      <c r="G399" s="2">
        <v>2</v>
      </c>
      <c r="H399" s="37">
        <f>G399-I399</f>
        <v>0</v>
      </c>
      <c r="I399" s="38">
        <v>2</v>
      </c>
      <c r="J399" s="4">
        <v>45786</v>
      </c>
      <c r="K399" s="180">
        <v>45793</v>
      </c>
      <c r="L399" s="4"/>
      <c r="M399" s="44"/>
      <c r="N399" s="44" t="str">
        <f>IFERROR(K399 + VALUE(LEFT(L399, FIND(" ", L399) - 1)), "")</f>
        <v/>
      </c>
      <c r="O399" s="3">
        <f>IF(_xlfn.DAYS(K399,J399)&lt;0, "Aguardando OC", _xlfn.DAYS(K399,J399))</f>
        <v>7</v>
      </c>
      <c r="P399" s="14">
        <v>402324</v>
      </c>
      <c r="Q399" s="33"/>
      <c r="R399" s="14">
        <v>167838</v>
      </c>
      <c r="S399" s="42">
        <v>221</v>
      </c>
      <c r="T399" s="67" t="s">
        <v>1029</v>
      </c>
      <c r="U399" s="45">
        <v>11</v>
      </c>
      <c r="V399" s="2">
        <v>15702</v>
      </c>
      <c r="W399" s="47" t="str">
        <f>IFERROR(VLOOKUP(V399, Fornecedores!A:C, 3, FALSE), "")</f>
        <v>MAQTRAL - PB</v>
      </c>
      <c r="X399" s="43" t="str">
        <f>IFERROR(VLOOKUP(V399, Fornecedores!A:E, 5, FALSE), "")</f>
        <v>Bayeux</v>
      </c>
      <c r="Y399" s="43" t="str">
        <f>IFERROR(VLOOKUP(V399, Fornecedores!A:F, 6, FALSE), "")</f>
        <v>PB</v>
      </c>
      <c r="Z399" s="14" t="str">
        <f>IF(H399=0, "Pedido entregue!", "Pendente")</f>
        <v>Pedido entregue!</v>
      </c>
      <c r="AA399" s="59"/>
      <c r="AB399" s="58" t="str">
        <f>IF(Z399="Pedido Entregue!", IF(AA399=1, "Retirado do Almoxarifado", IF(AA399=2, "Material devolvido", "Aguardando retirada")), IF(Z399="Pendente", "Entrega pendente", ""))</f>
        <v>Aguardando retirada</v>
      </c>
      <c r="AC399" s="18">
        <v>1</v>
      </c>
      <c r="AD399" s="18">
        <f>AC399/SUMIF($P:$P,P399,$AC:$AC)</f>
        <v>1</v>
      </c>
      <c r="AE399" s="18">
        <f>IF(R399=0,0,AC399/SUMIF($R:$R,R399,$AC:$AC))</f>
        <v>5.2631578947368418E-2</v>
      </c>
      <c r="AF399" s="18">
        <f>IF(R399=0,1,0)</f>
        <v>0</v>
      </c>
      <c r="AH399" t="str">
        <f>TEXT(J399,"MMMM")</f>
        <v>maio</v>
      </c>
    </row>
    <row r="400" spans="1:34" ht="12.75" hidden="1" customHeight="1" x14ac:dyDescent="0.25">
      <c r="A400" s="90" t="str">
        <f>IF(C400="Oficina Diversos","Oficina Geral",
IF(ISNUMBER(FIND("Estoque - Colhedoras",C400)),"Colhedoras",IF(ISNUMBER(FIND("Caldeiraria",C400)),"Caldeiraria",IF(ISNUMBER(FIND("Borracharia",C400)),"Borracharia",IF(ISNUMBER(FIND("Lubrificação",C400)),"Lubrificação",
IF(ISNUMBER(FIND("Estoque - Carregadeiras",C400)),"Carregadeiras",IF(ISNUMBER(FIND("Estoque - Veic. Leves",C400)),"Veic. Leves",
IF(ISNUMBER(FIND("Estoque - Caminhões",C400)),"Caminhões",IF(ISNUMBER(FIND("Estoque - Transbordos",C400)),"Transbordos",
IF(ISNUMBER(FIND("Estoque - Tratores",C400)),"Tratores",
IF(ISNUMBER(FIND("Estoque - Máquinas pesadas",C400)),"Máquinas pesadas",
IF(ISNUMBER(FIND("Estoque - Reboques",C400)),"Reboques",
IF(C400="Estoque","Estoque",
IF(AND(ISNUMBER(C400),C400&gt;1000,C400&lt;2000),"Caminhões",
IF(AND(ISNUMBER(C400),C400&gt;2000,C400&lt;3000),"Tratores",
IF(AND(ISNUMBER(C400),C400&gt;3000,C400&lt;4000),"Carregadeiras",
IF(AND(ISNUMBER(C400),C400&gt;4000,C400&lt;5000),"Máquinas pesadas",
IF(AND(ISNUMBER(C400),C400&gt;5000,C400&lt;6000),"Colhedoras",
IF(AND(ISNUMBER(C400),C400&gt;7000,C400&lt;8000),"Irrigação",
IF(AND(ISNUMBER(C400),C400&gt;8000,C400&lt;9000),"Reboques",IF(AND(ISNUMBER(C400),C400&gt;0,C400&lt;1000),"Veic. Leves","")))))))))))))))))))))</f>
        <v>Carregadeiras</v>
      </c>
      <c r="B400" s="8"/>
      <c r="C400" s="42">
        <v>3023</v>
      </c>
      <c r="D400" s="42">
        <v>18582</v>
      </c>
      <c r="E400" s="43" t="s">
        <v>1181</v>
      </c>
      <c r="F400" s="14" t="str">
        <f>IF(ISBLANK(K400), "Apenas Solicitação", "Tem OC")</f>
        <v>Tem OC</v>
      </c>
      <c r="G400" s="42">
        <v>2</v>
      </c>
      <c r="H400" s="37">
        <f>G400-I400</f>
        <v>0</v>
      </c>
      <c r="I400" s="38">
        <v>2</v>
      </c>
      <c r="J400" s="44">
        <v>45786</v>
      </c>
      <c r="K400" s="185">
        <v>45792</v>
      </c>
      <c r="L400" s="44"/>
      <c r="M400" s="44"/>
      <c r="N400" s="44" t="str">
        <f>IFERROR(K400 + VALUE(LEFT(L400, FIND(" ", L400) - 1)), "")</f>
        <v/>
      </c>
      <c r="O400" s="3">
        <f>IF(_xlfn.DAYS(K400,J400)&lt;0, "Aguardando OC", _xlfn.DAYS(K400,J400))</f>
        <v>6</v>
      </c>
      <c r="P400" s="191">
        <v>402325</v>
      </c>
      <c r="Q400" s="33"/>
      <c r="R400" s="191">
        <v>167749</v>
      </c>
      <c r="S400" s="49"/>
      <c r="T400" s="153"/>
      <c r="U400" s="45">
        <v>5.82</v>
      </c>
      <c r="V400" s="42">
        <v>14487</v>
      </c>
      <c r="W400" s="47" t="str">
        <f>IFERROR(VLOOKUP(V400, Fornecedores!A:C, 3, FALSE), "")</f>
        <v xml:space="preserve">FL TRATORES </v>
      </c>
      <c r="X400" s="43" t="str">
        <f>IFERROR(VLOOKUP(V400, Fornecedores!A:E, 5, FALSE), "")</f>
        <v>Recife</v>
      </c>
      <c r="Y400" s="43" t="str">
        <f>IFERROR(VLOOKUP(V400, Fornecedores!A:F, 6, FALSE), "")</f>
        <v>PE</v>
      </c>
      <c r="Z400" s="14" t="str">
        <f>IF(H400=0, "Pedido entregue!", "Pendente")</f>
        <v>Pedido entregue!</v>
      </c>
      <c r="AA400" s="59"/>
      <c r="AB400" s="58" t="str">
        <f>IF(Z400="Pedido Entregue!", IF(AA400=1, "Retirado do Almoxarifado", IF(AA400=2, "Material devolvido", "Aguardando retirada")), IF(Z400="Pendente", "Entrega pendente", ""))</f>
        <v>Aguardando retirada</v>
      </c>
      <c r="AC400" s="18">
        <v>1</v>
      </c>
      <c r="AD400" s="18">
        <f>AC400/SUMIF($P:$P,P400,$AC:$AC)</f>
        <v>1</v>
      </c>
      <c r="AE400" s="18">
        <f>IF(R400=0,0,AC400/SUMIF($R:$R,R400,$AC:$AC))</f>
        <v>6.6666666666666666E-2</v>
      </c>
      <c r="AF400" s="18">
        <f>IF(R400=0,1,0)</f>
        <v>0</v>
      </c>
      <c r="AG400" s="18">
        <f>IF(R400=0,#REF!-J400,0)</f>
        <v>0</v>
      </c>
      <c r="AH400" t="str">
        <f>TEXT(J400,"MMMM")</f>
        <v>maio</v>
      </c>
    </row>
    <row r="401" spans="1:34" ht="12.75" hidden="1" customHeight="1" x14ac:dyDescent="0.25">
      <c r="A401" s="90" t="str">
        <f>IF(C401="Oficina Diversos","Oficina Geral",
IF(ISNUMBER(FIND("Estoque - Colhedoras",C401)),"Colhedoras",IF(ISNUMBER(FIND("Caldeiraria",C401)),"Caldeiraria",IF(ISNUMBER(FIND("Borracharia",C401)),"Borracharia",IF(ISNUMBER(FIND("Lubrificação",C401)),"Lubrificação",
IF(ISNUMBER(FIND("Estoque - Carregadeiras",C401)),"Carregadeiras",IF(ISNUMBER(FIND("Estoque - Veic. Leves",C401)),"Veic. Leves",
IF(ISNUMBER(FIND("Estoque - Caminhões",C401)),"Caminhões",IF(ISNUMBER(FIND("Estoque - Transbordos",C401)),"Transbordos",
IF(ISNUMBER(FIND("Estoque - Tratores",C401)),"Tratores",
IF(ISNUMBER(FIND("Estoque - Máquinas pesadas",C401)),"Máquinas pesadas",
IF(ISNUMBER(FIND("Estoque - Reboques",C401)),"Reboques",
IF(C401="Estoque","Estoque",
IF(AND(ISNUMBER(C401),C401&gt;1000,C401&lt;2000),"Caminhões",
IF(AND(ISNUMBER(C401),C401&gt;2000,C401&lt;3000),"Tratores",
IF(AND(ISNUMBER(C401),C401&gt;3000,C401&lt;4000),"Carregadeiras",
IF(AND(ISNUMBER(C401),C401&gt;4000,C401&lt;5000),"Máquinas pesadas",
IF(AND(ISNUMBER(C401),C401&gt;5000,C401&lt;6000),"Colhedoras",
IF(AND(ISNUMBER(C401),C401&gt;7000,C401&lt;8000),"Irrigação",
IF(AND(ISNUMBER(C401),C401&gt;8000,C401&lt;9000),"Reboques",IF(AND(ISNUMBER(C401),C401&gt;0,C401&lt;1000),"Veic. Leves","")))))))))))))))))))))</f>
        <v>Carregadeiras</v>
      </c>
      <c r="B401" s="8"/>
      <c r="C401" s="42">
        <v>3023</v>
      </c>
      <c r="D401" s="42">
        <v>18586</v>
      </c>
      <c r="E401" s="43" t="s">
        <v>1182</v>
      </c>
      <c r="F401" s="14" t="str">
        <f>IF(ISBLANK(K401), "Apenas Solicitação", "Tem OC")</f>
        <v>Tem OC</v>
      </c>
      <c r="G401" s="42">
        <v>2</v>
      </c>
      <c r="H401" s="37">
        <f>G401-I401</f>
        <v>0</v>
      </c>
      <c r="I401" s="38">
        <v>2</v>
      </c>
      <c r="J401" s="44">
        <v>45786</v>
      </c>
      <c r="K401" s="185">
        <v>45792</v>
      </c>
      <c r="L401" s="44"/>
      <c r="M401" s="44"/>
      <c r="N401" s="44" t="str">
        <f>IFERROR(K401 + VALUE(LEFT(L401, FIND(" ", L401) - 1)), "")</f>
        <v/>
      </c>
      <c r="O401" s="3">
        <f>IF(_xlfn.DAYS(K401,J401)&lt;0, "Aguardando OC", _xlfn.DAYS(K401,J401))</f>
        <v>6</v>
      </c>
      <c r="P401" s="191">
        <v>402272</v>
      </c>
      <c r="Q401" s="33"/>
      <c r="R401" s="191">
        <v>167748</v>
      </c>
      <c r="S401" s="49"/>
      <c r="T401" s="153"/>
      <c r="U401" s="45">
        <v>0.94</v>
      </c>
      <c r="V401" s="42">
        <v>9824</v>
      </c>
      <c r="W401" s="47" t="str">
        <f>IFERROR(VLOOKUP(V401, Fornecedores!A:C, 3, FALSE), "")</f>
        <v>COMERCIAL AGRICOLA</v>
      </c>
      <c r="X401" s="43" t="str">
        <f>IFERROR(VLOOKUP(V401, Fornecedores!A:E, 5, FALSE), "")</f>
        <v>Recife</v>
      </c>
      <c r="Y401" s="43" t="str">
        <f>IFERROR(VLOOKUP(V401, Fornecedores!A:F, 6, FALSE), "")</f>
        <v>PE</v>
      </c>
      <c r="Z401" s="14" t="str">
        <f>IF(H401=0, "Pedido entregue!", "Pendente")</f>
        <v>Pedido entregue!</v>
      </c>
      <c r="AA401" s="59"/>
      <c r="AB401" s="58" t="str">
        <f>IF(Z401="Pedido Entregue!", IF(AA401=1, "Retirado do Almoxarifado", IF(AA401=2, "Material devolvido", "Aguardando retirada")), IF(Z401="Pendente", "Entrega pendente", ""))</f>
        <v>Aguardando retirada</v>
      </c>
      <c r="AC401" s="18">
        <v>1</v>
      </c>
      <c r="AD401" s="18">
        <f>AC401/SUMIF($P:$P,P401,$AC:$AC)</f>
        <v>1</v>
      </c>
      <c r="AE401" s="18">
        <f>IF(R401=0,0,AC401/SUMIF($R:$R,R401,$AC:$AC))</f>
        <v>7.6923076923076927E-2</v>
      </c>
      <c r="AF401" s="18">
        <f>IF(R401=0,1,0)</f>
        <v>0</v>
      </c>
      <c r="AG401" s="18">
        <f>IF(R401=0,#REF!-J401,0)</f>
        <v>0</v>
      </c>
      <c r="AH401" t="str">
        <f>TEXT(J401,"MMMM")</f>
        <v>maio</v>
      </c>
    </row>
    <row r="402" spans="1:34" ht="12.75" hidden="1" customHeight="1" x14ac:dyDescent="0.25">
      <c r="A402" s="90" t="str">
        <f>IF(C402="Oficina Diversos","Oficina Geral",
IF(ISNUMBER(FIND("Estoque - Colhedoras",C402)),"Colhedoras",IF(ISNUMBER(FIND("Caldeiraria",C402)),"Caldeiraria",IF(ISNUMBER(FIND("Borracharia",C402)),"Borracharia",IF(ISNUMBER(FIND("Lubrificação",C402)),"Lubrificação",
IF(ISNUMBER(FIND("Estoque - Carregadeiras",C402)),"Carregadeiras",IF(ISNUMBER(FIND("Estoque - Veic. Leves",C402)),"Veic. Leves",
IF(ISNUMBER(FIND("Estoque - Caminhões",C402)),"Caminhões",IF(ISNUMBER(FIND("Estoque - Transbordos",C402)),"Transbordos",
IF(ISNUMBER(FIND("Estoque - Tratores",C402)),"Tratores",
IF(ISNUMBER(FIND("Estoque - Máquinas pesadas",C402)),"Máquinas pesadas",
IF(ISNUMBER(FIND("Estoque - Reboques",C402)),"Reboques",
IF(C402="Estoque","Estoque",
IF(AND(ISNUMBER(C402),C402&gt;1000,C402&lt;2000),"Caminhões",
IF(AND(ISNUMBER(C402),C402&gt;2000,C402&lt;3000),"Tratores",
IF(AND(ISNUMBER(C402),C402&gt;3000,C402&lt;4000),"Carregadeiras",
IF(AND(ISNUMBER(C402),C402&gt;4000,C402&lt;5000),"Máquinas pesadas",
IF(AND(ISNUMBER(C402),C402&gt;5000,C402&lt;6000),"Colhedoras",
IF(AND(ISNUMBER(C402),C402&gt;7000,C402&lt;8000),"Irrigação",
IF(AND(ISNUMBER(C402),C402&gt;8000,C402&lt;9000),"Reboques",IF(AND(ISNUMBER(C402),C402&gt;0,C402&lt;1000),"Veic. Leves","")))))))))))))))))))))</f>
        <v>Carregadeiras</v>
      </c>
      <c r="B402" s="8"/>
      <c r="C402" s="42">
        <v>3023</v>
      </c>
      <c r="D402" s="42">
        <v>18587</v>
      </c>
      <c r="E402" s="43" t="s">
        <v>1183</v>
      </c>
      <c r="F402" s="14" t="str">
        <f>IF(ISBLANK(K402), "Apenas Solicitação", "Tem OC")</f>
        <v>Tem OC</v>
      </c>
      <c r="G402" s="42">
        <v>1</v>
      </c>
      <c r="H402" s="37">
        <f>G402-I402</f>
        <v>0</v>
      </c>
      <c r="I402" s="38">
        <v>1</v>
      </c>
      <c r="J402" s="44">
        <v>45786</v>
      </c>
      <c r="K402" s="185">
        <v>45792</v>
      </c>
      <c r="L402" s="44"/>
      <c r="M402" s="44"/>
      <c r="N402" s="44" t="str">
        <f>IFERROR(K402 + VALUE(LEFT(L402, FIND(" ", L402) - 1)), "")</f>
        <v/>
      </c>
      <c r="O402" s="3">
        <f>IF(_xlfn.DAYS(K402,J402)&lt;0, "Aguardando OC", _xlfn.DAYS(K402,J402))</f>
        <v>6</v>
      </c>
      <c r="P402" s="191">
        <v>402267</v>
      </c>
      <c r="Q402" s="33"/>
      <c r="R402" s="191">
        <v>167746</v>
      </c>
      <c r="S402" s="49"/>
      <c r="T402" s="153"/>
      <c r="U402" s="45">
        <v>970.94</v>
      </c>
      <c r="V402" s="42">
        <v>15127</v>
      </c>
      <c r="W402" s="47" t="str">
        <f>IFERROR(VLOOKUP(V402, Fornecedores!A:C, 3, FALSE), "")</f>
        <v>EQUAGRIL LTDA</v>
      </c>
      <c r="X402" s="43" t="str">
        <f>IFERROR(VLOOKUP(V402, Fornecedores!A:E, 5, FALSE), "")</f>
        <v>São Paulo</v>
      </c>
      <c r="Y402" s="43" t="str">
        <f>IFERROR(VLOOKUP(V402, Fornecedores!A:F, 6, FALSE), "")</f>
        <v>SP</v>
      </c>
      <c r="Z402" s="14" t="str">
        <f>IF(H402=0, "Pedido entregue!", "Pendente")</f>
        <v>Pedido entregue!</v>
      </c>
      <c r="AA402" s="59"/>
      <c r="AB402" s="58" t="str">
        <f>IF(Z402="Pedido Entregue!", IF(AA402=1, "Retirado do Almoxarifado", IF(AA402=2, "Material devolvido", "Aguardando retirada")), IF(Z402="Pendente", "Entrega pendente", ""))</f>
        <v>Aguardando retirada</v>
      </c>
      <c r="AC402" s="18">
        <v>1</v>
      </c>
      <c r="AD402" s="18">
        <f>AC402/SUMIF($P:$P,P402,$AC:$AC)</f>
        <v>1</v>
      </c>
      <c r="AE402" s="18">
        <f>IF(R402=0,0,AC402/SUMIF($R:$R,R402,$AC:$AC))</f>
        <v>9.0909090909090912E-2</v>
      </c>
      <c r="AF402" s="18">
        <f>IF(R402=0,1,0)</f>
        <v>0</v>
      </c>
      <c r="AG402" s="18">
        <f>IF(R402=0,#REF!-J402,0)</f>
        <v>0</v>
      </c>
      <c r="AH402" t="str">
        <f>TEXT(J402,"MMMM")</f>
        <v>maio</v>
      </c>
    </row>
    <row r="403" spans="1:34" ht="12.75" hidden="1" customHeight="1" x14ac:dyDescent="0.25">
      <c r="A403" s="90" t="str">
        <f>IF(C403="Oficina Diversos","Oficina Geral",
IF(ISNUMBER(FIND("Estoque - Colhedoras",C403)),"Colhedoras",IF(ISNUMBER(FIND("Caldeiraria",C403)),"Caldeiraria",IF(ISNUMBER(FIND("Borracharia",C403)),"Borracharia",IF(ISNUMBER(FIND("Lubrificação",C403)),"Lubrificação",
IF(ISNUMBER(FIND("Estoque - Carregadeiras",C403)),"Carregadeiras",IF(ISNUMBER(FIND("Estoque - Veic. Leves",C403)),"Veic. Leves",
IF(ISNUMBER(FIND("Estoque - Caminhões",C403)),"Caminhões",IF(ISNUMBER(FIND("Estoque - Transbordos",C403)),"Transbordos",
IF(ISNUMBER(FIND("Estoque - Tratores",C403)),"Tratores",
IF(ISNUMBER(FIND("Estoque - Máquinas pesadas",C403)),"Máquinas pesadas",
IF(ISNUMBER(FIND("Estoque - Reboques",C403)),"Reboques",
IF(C403="Estoque","Estoque",
IF(AND(ISNUMBER(C403),C403&gt;1000,C403&lt;2000),"Caminhões",
IF(AND(ISNUMBER(C403),C403&gt;2000,C403&lt;3000),"Tratores",
IF(AND(ISNUMBER(C403),C403&gt;3000,C403&lt;4000),"Carregadeiras",
IF(AND(ISNUMBER(C403),C403&gt;4000,C403&lt;5000),"Máquinas pesadas",
IF(AND(ISNUMBER(C403),C403&gt;5000,C403&lt;6000),"Colhedoras",
IF(AND(ISNUMBER(C403),C403&gt;7000,C403&lt;8000),"Irrigação",
IF(AND(ISNUMBER(C403),C403&gt;8000,C403&lt;9000),"Reboques",IF(AND(ISNUMBER(C403),C403&gt;0,C403&lt;1000),"Veic. Leves","")))))))))))))))))))))</f>
        <v>Carregadeiras</v>
      </c>
      <c r="B403" s="8"/>
      <c r="C403" s="42">
        <v>3023</v>
      </c>
      <c r="D403" s="42">
        <v>18588</v>
      </c>
      <c r="E403" s="43" t="s">
        <v>1184</v>
      </c>
      <c r="F403" s="14" t="str">
        <f>IF(ISBLANK(K403), "Apenas Solicitação", "Tem OC")</f>
        <v>Tem OC</v>
      </c>
      <c r="G403" s="42">
        <v>1</v>
      </c>
      <c r="H403" s="37">
        <f>G403-I403</f>
        <v>0</v>
      </c>
      <c r="I403" s="38">
        <v>1</v>
      </c>
      <c r="J403" s="44">
        <v>45786</v>
      </c>
      <c r="K403" s="185">
        <v>45792</v>
      </c>
      <c r="L403" s="44"/>
      <c r="M403" s="44"/>
      <c r="N403" s="44" t="str">
        <f>IFERROR(K403 + VALUE(LEFT(L403, FIND(" ", L403) - 1)), "")</f>
        <v/>
      </c>
      <c r="O403" s="3">
        <f>IF(_xlfn.DAYS(K403,J403)&lt;0, "Aguardando OC", _xlfn.DAYS(K403,J403))</f>
        <v>6</v>
      </c>
      <c r="P403" s="191">
        <v>402302</v>
      </c>
      <c r="Q403" s="33"/>
      <c r="R403" s="191">
        <v>167746</v>
      </c>
      <c r="S403" s="49"/>
      <c r="T403" s="153"/>
      <c r="U403" s="45">
        <v>0.43</v>
      </c>
      <c r="V403" s="42">
        <v>15127</v>
      </c>
      <c r="W403" s="47" t="str">
        <f>IFERROR(VLOOKUP(V403, Fornecedores!A:C, 3, FALSE), "")</f>
        <v>EQUAGRIL LTDA</v>
      </c>
      <c r="X403" s="43" t="str">
        <f>IFERROR(VLOOKUP(V403, Fornecedores!A:E, 5, FALSE), "")</f>
        <v>São Paulo</v>
      </c>
      <c r="Y403" s="43" t="str">
        <f>IFERROR(VLOOKUP(V403, Fornecedores!A:F, 6, FALSE), "")</f>
        <v>SP</v>
      </c>
      <c r="Z403" s="14" t="str">
        <f>IF(H403=0, "Pedido entregue!", "Pendente")</f>
        <v>Pedido entregue!</v>
      </c>
      <c r="AA403" s="59"/>
      <c r="AB403" s="58" t="str">
        <f>IF(Z403="Pedido Entregue!", IF(AA403=1, "Retirado do Almoxarifado", IF(AA403=2, "Material devolvido", "Aguardando retirada")), IF(Z403="Pendente", "Entrega pendente", ""))</f>
        <v>Aguardando retirada</v>
      </c>
      <c r="AC403" s="18">
        <v>1</v>
      </c>
      <c r="AD403" s="18">
        <f>AC403/SUMIF($P:$P,P403,$AC:$AC)</f>
        <v>1</v>
      </c>
      <c r="AE403" s="18">
        <f>IF(R403=0,0,AC403/SUMIF($R:$R,R403,$AC:$AC))</f>
        <v>9.0909090909090912E-2</v>
      </c>
      <c r="AF403" s="18">
        <f>IF(R403=0,1,0)</f>
        <v>0</v>
      </c>
      <c r="AG403" s="18">
        <f>IF(R403=0,#REF!-J403,0)</f>
        <v>0</v>
      </c>
      <c r="AH403" t="str">
        <f>TEXT(J403,"MMMM")</f>
        <v>maio</v>
      </c>
    </row>
    <row r="404" spans="1:34" ht="12.75" hidden="1" customHeight="1" x14ac:dyDescent="0.25">
      <c r="A404" s="90" t="str">
        <f>IF(C404="Oficina Diversos","Oficina Geral",
IF(ISNUMBER(FIND("Estoque - Colhedoras",C404)),"Colhedoras",IF(ISNUMBER(FIND("Caldeiraria",C404)),"Caldeiraria",IF(ISNUMBER(FIND("Borracharia",C404)),"Borracharia",IF(ISNUMBER(FIND("Lubrificação",C404)),"Lubrificação",
IF(ISNUMBER(FIND("Estoque - Carregadeiras",C404)),"Carregadeiras",IF(ISNUMBER(FIND("Estoque - Veic. Leves",C404)),"Veic. Leves",
IF(ISNUMBER(FIND("Estoque - Caminhões",C404)),"Caminhões",IF(ISNUMBER(FIND("Estoque - Transbordos",C404)),"Transbordos",
IF(ISNUMBER(FIND("Estoque - Tratores",C404)),"Tratores",
IF(ISNUMBER(FIND("Estoque - Máquinas pesadas",C404)),"Máquinas pesadas",
IF(ISNUMBER(FIND("Estoque - Reboques",C404)),"Reboques",
IF(C404="Estoque","Estoque",
IF(AND(ISNUMBER(C404),C404&gt;1000,C404&lt;2000),"Caminhões",
IF(AND(ISNUMBER(C404),C404&gt;2000,C404&lt;3000),"Tratores",
IF(AND(ISNUMBER(C404),C404&gt;3000,C404&lt;4000),"Carregadeiras",
IF(AND(ISNUMBER(C404),C404&gt;4000,C404&lt;5000),"Máquinas pesadas",
IF(AND(ISNUMBER(C404),C404&gt;5000,C404&lt;6000),"Colhedoras",
IF(AND(ISNUMBER(C404),C404&gt;7000,C404&lt;8000),"Irrigação",
IF(AND(ISNUMBER(C404),C404&gt;8000,C404&lt;9000),"Reboques",IF(AND(ISNUMBER(C404),C404&gt;0,C404&lt;1000),"Veic. Leves","")))))))))))))))))))))</f>
        <v>Caminhões</v>
      </c>
      <c r="B404" s="80"/>
      <c r="C404" s="2">
        <v>1021</v>
      </c>
      <c r="D404" s="2">
        <v>18665</v>
      </c>
      <c r="E404" s="3" t="s">
        <v>19962</v>
      </c>
      <c r="F404" s="14" t="str">
        <f>IF(ISBLANK(K404), "Apenas Solicitação", "Tem OC")</f>
        <v>Tem OC</v>
      </c>
      <c r="G404" s="2">
        <v>1</v>
      </c>
      <c r="H404" s="37">
        <f>G404-I404</f>
        <v>0</v>
      </c>
      <c r="I404" s="38">
        <v>1</v>
      </c>
      <c r="J404" s="4">
        <v>45798</v>
      </c>
      <c r="K404" s="180">
        <v>45804</v>
      </c>
      <c r="L404" s="3" t="s">
        <v>20151</v>
      </c>
      <c r="M404" s="44" t="str">
        <f ca="1">IF(OR(N404="", N404=0), "", IF(N404&gt;TODAY(), "No prazo", "Atrasado"))</f>
        <v>Atrasado</v>
      </c>
      <c r="N404" s="44">
        <f>IFERROR(K404 + VALUE(LEFT(L404, FIND(" ", L404) - 1)), "")</f>
        <v>45804</v>
      </c>
      <c r="O404" s="3">
        <f>IF(_xlfn.DAYS(K404,J404)&lt;0, "Aguardando OC", _xlfn.DAYS(K404,J404))</f>
        <v>6</v>
      </c>
      <c r="P404" s="14">
        <v>403847</v>
      </c>
      <c r="Q404" s="55"/>
      <c r="R404" s="14">
        <v>168242</v>
      </c>
      <c r="S404" s="2">
        <v>221</v>
      </c>
      <c r="T404" s="65" t="s">
        <v>1029</v>
      </c>
      <c r="U404" s="21">
        <v>201.28</v>
      </c>
      <c r="V404" s="2">
        <v>2528</v>
      </c>
      <c r="W404" s="47" t="str">
        <f>IFERROR(VLOOKUP(V404, Fornecedores!A:C, 3, FALSE), "")</f>
        <v xml:space="preserve">REDIESEL            </v>
      </c>
      <c r="X404" s="43" t="str">
        <f>IFERROR(VLOOKUP(V404, Fornecedores!A:E, 5, FALSE), "")</f>
        <v>Jaboatão dos Guararapes</v>
      </c>
      <c r="Y404" s="43" t="str">
        <f>IFERROR(VLOOKUP(V404, Fornecedores!A:F, 6, FALSE), "")</f>
        <v>PE</v>
      </c>
      <c r="Z404" s="14" t="str">
        <f>IF(H404=0, "Pedido entregue!", "Pendente")</f>
        <v>Pedido entregue!</v>
      </c>
      <c r="AA404" s="59"/>
      <c r="AB404" s="58" t="str">
        <f>IF(Z404="Pedido Entregue!", IF(AA404=1, "Retirado do Almoxarifado", IF(AA404=2, "Material devolvido", "Aguardando retirada")), IF(Z404="Pendente", "Entrega pendente", ""))</f>
        <v>Aguardando retirada</v>
      </c>
      <c r="AC404" s="18">
        <v>1</v>
      </c>
      <c r="AD404" s="18">
        <f>AC404/SUMIF($P:$P,P404,$AC:$AC)</f>
        <v>1</v>
      </c>
      <c r="AE404" s="18">
        <f>IF(R404=0,0,AC404/SUMIF($R:$R,R404,$AC:$AC))</f>
        <v>0.14285714285714285</v>
      </c>
      <c r="AF404" s="18">
        <f>IF(R404=0,1,0)</f>
        <v>0</v>
      </c>
      <c r="AH404" t="str">
        <f>TEXT(J404,"MMMM")</f>
        <v>maio</v>
      </c>
    </row>
    <row r="405" spans="1:34" ht="12.75" hidden="1" customHeight="1" x14ac:dyDescent="0.25">
      <c r="A405" s="90" t="str">
        <f>IF(C405="Oficina Diversos","Oficina Geral",
IF(ISNUMBER(FIND("Estoque - Colhedoras",C405)),"Colhedoras",IF(ISNUMBER(FIND("Caldeiraria",C405)),"Caldeiraria",IF(ISNUMBER(FIND("Borracharia",C405)),"Borracharia",IF(ISNUMBER(FIND("Lubrificação",C405)),"Lubrificação",
IF(ISNUMBER(FIND("Estoque - Carregadeiras",C405)),"Carregadeiras",IF(ISNUMBER(FIND("Estoque - Veic. Leves",C405)),"Veic. Leves",
IF(ISNUMBER(FIND("Estoque - Caminhões",C405)),"Caminhões",IF(ISNUMBER(FIND("Estoque - Transbordos",C405)),"Transbordos",
IF(ISNUMBER(FIND("Estoque - Tratores",C405)),"Tratores",
IF(ISNUMBER(FIND("Estoque - Máquinas pesadas",C405)),"Máquinas pesadas",
IF(ISNUMBER(FIND("Estoque - Reboques",C405)),"Reboques",
IF(C405="Estoque","Estoque",
IF(AND(ISNUMBER(C405),C405&gt;1000,C405&lt;2000),"Caminhões",
IF(AND(ISNUMBER(C405),C405&gt;2000,C405&lt;3000),"Tratores",
IF(AND(ISNUMBER(C405),C405&gt;3000,C405&lt;4000),"Carregadeiras",
IF(AND(ISNUMBER(C405),C405&gt;4000,C405&lt;5000),"Máquinas pesadas",
IF(AND(ISNUMBER(C405),C405&gt;5000,C405&lt;6000),"Colhedoras",
IF(AND(ISNUMBER(C405),C405&gt;7000,C405&lt;8000),"Irrigação",
IF(AND(ISNUMBER(C405),C405&gt;8000,C405&lt;9000),"Reboques",IF(AND(ISNUMBER(C405),C405&gt;0,C405&lt;1000),"Veic. Leves","")))))))))))))))))))))</f>
        <v>Tratores</v>
      </c>
      <c r="B405" s="87"/>
      <c r="C405" s="76">
        <v>2036</v>
      </c>
      <c r="D405" s="2">
        <v>18699</v>
      </c>
      <c r="E405" s="10" t="s">
        <v>461</v>
      </c>
      <c r="F405" s="14" t="str">
        <f>IF(ISBLANK(K405), "Apenas Solicitação", "Tem OC")</f>
        <v>Tem OC</v>
      </c>
      <c r="G405" s="2">
        <v>1</v>
      </c>
      <c r="H405" s="37">
        <f>G405-I405</f>
        <v>0</v>
      </c>
      <c r="I405" s="38">
        <v>1</v>
      </c>
      <c r="J405" s="4">
        <v>45716</v>
      </c>
      <c r="K405" s="183">
        <v>45736</v>
      </c>
      <c r="L405" s="7"/>
      <c r="M405" s="44"/>
      <c r="N405" s="44" t="str">
        <f>IFERROR(K405 + VALUE(LEFT(L405, FIND(" ", L405) - 1)), "")</f>
        <v/>
      </c>
      <c r="O405" s="3">
        <f>IF(_xlfn.DAYS(K405,J405)&lt;0, "Aguardando OC", _xlfn.DAYS(K405,J405))</f>
        <v>20</v>
      </c>
      <c r="P405" s="14">
        <v>394743</v>
      </c>
      <c r="Q405" s="2">
        <v>1133066</v>
      </c>
      <c r="R405" s="14">
        <v>165177</v>
      </c>
      <c r="S405" s="2">
        <v>692</v>
      </c>
      <c r="T405" s="65" t="s">
        <v>106</v>
      </c>
      <c r="U405" s="21">
        <v>2</v>
      </c>
      <c r="V405" s="2">
        <v>13341</v>
      </c>
      <c r="W405" s="47" t="str">
        <f>IFERROR(VLOOKUP(V405, Fornecedores!A:C, 3, FALSE), "")</f>
        <v>DISMA DISTRIBUIDORA</v>
      </c>
      <c r="X405" s="43" t="str">
        <f>IFERROR(VLOOKUP(V405, Fornecedores!A:E, 5, FALSE), "")</f>
        <v>Araçatuba</v>
      </c>
      <c r="Y405" s="43" t="str">
        <f>IFERROR(VLOOKUP(V405, Fornecedores!A:F, 6, FALSE), "")</f>
        <v>SP</v>
      </c>
      <c r="Z405" s="14" t="str">
        <f>IF(H405=0, "Pedido entregue!", "Pendente")</f>
        <v>Pedido entregue!</v>
      </c>
      <c r="AA405" s="59">
        <v>1</v>
      </c>
      <c r="AB405" s="58" t="str">
        <f>IF(Z405="Pedido Entregue!", IF(AA405=1, "Retirado do Almoxarifado", IF(AA405=2, "Material devolvido", "Aguardando retirada")), IF(Z405="Pendente", "Entrega pendente", ""))</f>
        <v>Retirado do Almoxarifado</v>
      </c>
      <c r="AC405" s="18">
        <v>1</v>
      </c>
      <c r="AD405" s="18">
        <f>AC405/SUMIF($P:$P,P405,$AC:$AC)</f>
        <v>1</v>
      </c>
      <c r="AE405" s="18">
        <f>IF(R405=0,0,AC405/SUMIF($R:$R,R405,$AC:$AC))</f>
        <v>0.04</v>
      </c>
      <c r="AF405" s="18">
        <f>IF(R405=0,1,0)</f>
        <v>0</v>
      </c>
      <c r="AG405" s="18">
        <f>IF(R405=0,#REF!-J405,0)</f>
        <v>0</v>
      </c>
      <c r="AH405" t="str">
        <f>TEXT(J405,"MMMM")</f>
        <v>fevereiro</v>
      </c>
    </row>
    <row r="406" spans="1:34" ht="12.75" hidden="1" customHeight="1" x14ac:dyDescent="0.25">
      <c r="A406" s="90" t="str">
        <f>IF(C406="Oficina Diversos","Oficina Geral",
IF(ISNUMBER(FIND("Estoque - Colhedoras",C406)),"Colhedoras",IF(ISNUMBER(FIND("Caldeiraria",C406)),"Caldeiraria",IF(ISNUMBER(FIND("Borracharia",C406)),"Borracharia",IF(ISNUMBER(FIND("Lubrificação",C406)),"Lubrificação",
IF(ISNUMBER(FIND("Estoque - Carregadeiras",C406)),"Carregadeiras",IF(ISNUMBER(FIND("Estoque - Veic. Leves",C406)),"Veic. Leves",
IF(ISNUMBER(FIND("Estoque - Caminhões",C406)),"Caminhões",IF(ISNUMBER(FIND("Estoque - Transbordos",C406)),"Transbordos",
IF(ISNUMBER(FIND("Estoque - Tratores",C406)),"Tratores",
IF(ISNUMBER(FIND("Estoque - Máquinas pesadas",C406)),"Máquinas pesadas",
IF(ISNUMBER(FIND("Estoque - Reboques",C406)),"Reboques",
IF(C406="Estoque","Estoque",
IF(AND(ISNUMBER(C406),C406&gt;1000,C406&lt;2000),"Caminhões",
IF(AND(ISNUMBER(C406),C406&gt;2000,C406&lt;3000),"Tratores",
IF(AND(ISNUMBER(C406),C406&gt;3000,C406&lt;4000),"Carregadeiras",
IF(AND(ISNUMBER(C406),C406&gt;4000,C406&lt;5000),"Máquinas pesadas",
IF(AND(ISNUMBER(C406),C406&gt;5000,C406&lt;6000),"Colhedoras",
IF(AND(ISNUMBER(C406),C406&gt;7000,C406&lt;8000),"Irrigação",
IF(AND(ISNUMBER(C406),C406&gt;8000,C406&lt;9000),"Reboques",IF(AND(ISNUMBER(C406),C406&gt;0,C406&lt;1000),"Veic. Leves","")))))))))))))))))))))</f>
        <v>Caminhões</v>
      </c>
      <c r="B406" s="215"/>
      <c r="C406" s="222">
        <v>1004</v>
      </c>
      <c r="D406" s="170">
        <v>18838</v>
      </c>
      <c r="E406" s="173" t="s">
        <v>21032</v>
      </c>
      <c r="F406" s="101" t="str">
        <f>IF(ISBLANK(K406), "Apenas Solicitação", "Tem OC")</f>
        <v>Tem OC</v>
      </c>
      <c r="G406" s="170">
        <v>1</v>
      </c>
      <c r="H406" s="102">
        <f>G406-I406</f>
        <v>0</v>
      </c>
      <c r="I406" s="103">
        <v>1</v>
      </c>
      <c r="J406" s="174">
        <v>45843</v>
      </c>
      <c r="K406" s="213">
        <v>45853</v>
      </c>
      <c r="L406" s="173" t="s">
        <v>20151</v>
      </c>
      <c r="M406" s="104" t="str">
        <f ca="1">IF(OR(N406="", N406=0), "", IF(N406&gt;TODAY(), "No prazo", "Atrasado"))</f>
        <v>Atrasado</v>
      </c>
      <c r="N406" s="104">
        <f>IFERROR(K406 + VALUE(LEFT(L406, FIND(" ", L406) - 1)), "")</f>
        <v>45853</v>
      </c>
      <c r="O406" s="105">
        <f>IF(_xlfn.DAYS(K406,J406)&lt;0, "Aguardando OC", _xlfn.DAYS(K406,J406))</f>
        <v>10</v>
      </c>
      <c r="P406" s="201">
        <v>410318</v>
      </c>
      <c r="Q406" s="55"/>
      <c r="R406" s="212">
        <v>170964</v>
      </c>
      <c r="S406" s="2">
        <v>221</v>
      </c>
      <c r="T406" s="65" t="s">
        <v>1029</v>
      </c>
      <c r="U406" s="170">
        <v>639.14</v>
      </c>
      <c r="V406" s="170">
        <v>4604</v>
      </c>
      <c r="W406" s="117" t="str">
        <f>IFERROR(VLOOKUP(V406, Fornecedores!A:C, 3, FALSE), "")</f>
        <v>CABINE</v>
      </c>
      <c r="X406" s="105" t="str">
        <f>IFERROR(VLOOKUP(V406, Fornecedores!A:E, 5, FALSE), "")</f>
        <v>Recife</v>
      </c>
      <c r="Y406" s="105" t="str">
        <f>IFERROR(VLOOKUP(V406, Fornecedores!A:F, 6, FALSE), "")</f>
        <v>PE</v>
      </c>
      <c r="Z406" s="101" t="str">
        <f>IF(H406=0, "Pedido entregue!", "Pendente")</f>
        <v>Pedido entregue!</v>
      </c>
      <c r="AA406" s="119"/>
      <c r="AB406" s="132" t="str">
        <f>IF(Z406="Pedido Entregue!", IF(AA406=1, "Retirado do Almoxarifado", IF(AA406=2, "Material devolvido", "Aguardando retirada")), IF(Z406="Pendente", "Entrega pendente", ""))</f>
        <v>Aguardando retirada</v>
      </c>
      <c r="AC406" s="18">
        <v>1</v>
      </c>
      <c r="AD406" s="18">
        <f>AC406/SUMIF($P:$P,P406,$AC:$AC)</f>
        <v>1</v>
      </c>
      <c r="AE406" s="18">
        <f>IF(R406=0,0,AC406/SUMIF($R:$R,R406,$AC:$AC))</f>
        <v>0.5</v>
      </c>
      <c r="AF406" s="18">
        <f>IF(R406=0,1,0)</f>
        <v>0</v>
      </c>
      <c r="AH406" t="str">
        <f>TEXT(J406,"MMMM")</f>
        <v>julho</v>
      </c>
    </row>
    <row r="407" spans="1:34" ht="12.75" hidden="1" customHeight="1" x14ac:dyDescent="0.25">
      <c r="A407" s="90" t="str">
        <f>IF(C407="Oficina Diversos","Oficina Geral",
IF(ISNUMBER(FIND("Estoque - Colhedoras",C407)),"Colhedoras",IF(ISNUMBER(FIND("Caldeiraria",C407)),"Caldeiraria",IF(ISNUMBER(FIND("Borracharia",C407)),"Borracharia",IF(ISNUMBER(FIND("Lubrificação",C407)),"Lubrificação",
IF(ISNUMBER(FIND("Estoque - Carregadeiras",C407)),"Carregadeiras",IF(ISNUMBER(FIND("Estoque - Veic. Leves",C407)),"Veic. Leves",
IF(ISNUMBER(FIND("Estoque - Caminhões",C407)),"Caminhões",IF(ISNUMBER(FIND("Estoque - Transbordos",C407)),"Transbordos",
IF(ISNUMBER(FIND("Estoque - Tratores",C407)),"Tratores",
IF(ISNUMBER(FIND("Estoque - Máquinas pesadas",C407)),"Máquinas pesadas",
IF(ISNUMBER(FIND("Estoque - Reboques",C407)),"Reboques",
IF(C407="Estoque","Estoque",
IF(AND(ISNUMBER(C407),C407&gt;1000,C407&lt;2000),"Caminhões",
IF(AND(ISNUMBER(C407),C407&gt;2000,C407&lt;3000),"Tratores",
IF(AND(ISNUMBER(C407),C407&gt;3000,C407&lt;4000),"Carregadeiras",
IF(AND(ISNUMBER(C407),C407&gt;4000,C407&lt;5000),"Máquinas pesadas",
IF(AND(ISNUMBER(C407),C407&gt;5000,C407&lt;6000),"Colhedoras",
IF(AND(ISNUMBER(C407),C407&gt;7000,C407&lt;8000),"Irrigação",
IF(AND(ISNUMBER(C407),C407&gt;8000,C407&lt;9000),"Reboques",IF(AND(ISNUMBER(C407),C407&gt;0,C407&lt;1000),"Veic. Leves","")))))))))))))))))))))</f>
        <v>Caminhões</v>
      </c>
      <c r="B407" s="87"/>
      <c r="C407" s="76">
        <v>1021</v>
      </c>
      <c r="D407" s="2">
        <v>18910</v>
      </c>
      <c r="E407" s="3" t="s">
        <v>19963</v>
      </c>
      <c r="F407" s="14" t="str">
        <f>IF(ISBLANK(K407), "Apenas Solicitação", "Tem OC")</f>
        <v>Tem OC</v>
      </c>
      <c r="G407" s="2">
        <v>2</v>
      </c>
      <c r="H407" s="37">
        <f>G407-I407</f>
        <v>0</v>
      </c>
      <c r="I407" s="38">
        <v>2</v>
      </c>
      <c r="J407" s="4">
        <v>45798</v>
      </c>
      <c r="K407" s="180">
        <v>45804</v>
      </c>
      <c r="L407" s="3" t="s">
        <v>20151</v>
      </c>
      <c r="M407" s="44" t="str">
        <f ca="1">IF(OR(N407="", N407=0), "", IF(N407&gt;TODAY(), "No prazo", "Atrasado"))</f>
        <v>Atrasado</v>
      </c>
      <c r="N407" s="44">
        <f>IFERROR(K407 + VALUE(LEFT(L407, FIND(" ", L407) - 1)), "")</f>
        <v>45804</v>
      </c>
      <c r="O407" s="3">
        <f>IF(_xlfn.DAYS(K407,J407)&lt;0, "Aguardando OC", _xlfn.DAYS(K407,J407))</f>
        <v>6</v>
      </c>
      <c r="P407" s="14">
        <v>403845</v>
      </c>
      <c r="Q407" s="55"/>
      <c r="R407" s="14">
        <v>168243</v>
      </c>
      <c r="S407" s="2">
        <v>221</v>
      </c>
      <c r="T407" s="65" t="s">
        <v>1029</v>
      </c>
      <c r="U407" s="21">
        <v>15</v>
      </c>
      <c r="V407" s="2">
        <v>2097</v>
      </c>
      <c r="W407" s="47" t="str">
        <f>IFERROR(VLOOKUP(V407, Fornecedores!A:C, 3, FALSE), "")</f>
        <v xml:space="preserve">CAUPECAS            </v>
      </c>
      <c r="X407" s="43" t="str">
        <f>IFERROR(VLOOKUP(V407, Fornecedores!A:E, 5, FALSE), "")</f>
        <v>Recife</v>
      </c>
      <c r="Y407" s="43" t="str">
        <f>IFERROR(VLOOKUP(V407, Fornecedores!A:F, 6, FALSE), "")</f>
        <v>PE</v>
      </c>
      <c r="Z407" s="14" t="str">
        <f>IF(H407=0, "Pedido entregue!", "Pendente")</f>
        <v>Pedido entregue!</v>
      </c>
      <c r="AA407" s="59">
        <v>2</v>
      </c>
      <c r="AB407" s="58" t="str">
        <f>IF(Z407="Pedido Entregue!", IF(AA407=1, "Retirado do Almoxarifado", IF(AA407=2, "Material devolvido", "Aguardando retirada")), IF(Z407="Pendente", "Entrega pendente", ""))</f>
        <v>Material devolvido</v>
      </c>
      <c r="AC407" s="18">
        <v>1</v>
      </c>
      <c r="AD407" s="18">
        <f>AC407/SUMIF($P:$P,P407,$AC:$AC)</f>
        <v>1</v>
      </c>
      <c r="AE407" s="18">
        <f>IF(R407=0,0,AC407/SUMIF($R:$R,R407,$AC:$AC))</f>
        <v>0.1111111111111111</v>
      </c>
      <c r="AF407" s="18">
        <f>IF(R407=0,1,0)</f>
        <v>0</v>
      </c>
      <c r="AH407" t="str">
        <f>TEXT(J407,"MMMM")</f>
        <v>maio</v>
      </c>
    </row>
    <row r="408" spans="1:34" ht="12.75" hidden="1" customHeight="1" x14ac:dyDescent="0.25">
      <c r="A408" s="90" t="str">
        <f>IF(C408="Oficina Diversos","Oficina Geral",
IF(ISNUMBER(FIND("Estoque - Colhedoras",C408)),"Colhedoras",IF(ISNUMBER(FIND("Caldeiraria",C408)),"Caldeiraria",IF(ISNUMBER(FIND("Borracharia",C408)),"Borracharia",IF(ISNUMBER(FIND("Lubrificação",C408)),"Lubrificação",
IF(ISNUMBER(FIND("Estoque - Carregadeiras",C408)),"Carregadeiras",IF(ISNUMBER(FIND("Estoque - Veic. Leves",C408)),"Veic. Leves",
IF(ISNUMBER(FIND("Estoque - Caminhões",C408)),"Caminhões",IF(ISNUMBER(FIND("Estoque - Transbordos",C408)),"Transbordos",
IF(ISNUMBER(FIND("Estoque - Tratores",C408)),"Tratores",
IF(ISNUMBER(FIND("Estoque - Máquinas pesadas",C408)),"Máquinas pesadas",
IF(ISNUMBER(FIND("Estoque - Reboques",C408)),"Reboques",
IF(C408="Estoque","Estoque",
IF(AND(ISNUMBER(C408),C408&gt;1000,C408&lt;2000),"Caminhões",
IF(AND(ISNUMBER(C408),C408&gt;2000,C408&lt;3000),"Tratores",
IF(AND(ISNUMBER(C408),C408&gt;3000,C408&lt;4000),"Carregadeiras",
IF(AND(ISNUMBER(C408),C408&gt;4000,C408&lt;5000),"Máquinas pesadas",
IF(AND(ISNUMBER(C408),C408&gt;5000,C408&lt;6000),"Colhedoras",
IF(AND(ISNUMBER(C408),C408&gt;7000,C408&lt;8000),"Irrigação",
IF(AND(ISNUMBER(C408),C408&gt;8000,C408&lt;9000),"Reboques",IF(AND(ISNUMBER(C408),C408&gt;0,C408&lt;1000),"Veic. Leves","")))))))))))))))))))))</f>
        <v>Tratores</v>
      </c>
      <c r="B408" s="84"/>
      <c r="C408" s="2">
        <v>2030</v>
      </c>
      <c r="D408" s="2">
        <v>18952</v>
      </c>
      <c r="E408" s="3" t="s">
        <v>19992</v>
      </c>
      <c r="F408" s="14" t="str">
        <f>IF(ISBLANK(K408), "Apenas Solicitação", "Tem OC")</f>
        <v>Tem OC</v>
      </c>
      <c r="G408" s="2">
        <v>1</v>
      </c>
      <c r="H408" s="37">
        <f>G408-I408</f>
        <v>0</v>
      </c>
      <c r="I408" s="38">
        <v>1</v>
      </c>
      <c r="J408" s="4">
        <v>45796</v>
      </c>
      <c r="K408" s="180">
        <v>45804</v>
      </c>
      <c r="L408" s="3" t="s">
        <v>20166</v>
      </c>
      <c r="M408" s="44" t="str">
        <f ca="1">IF(OR(N408="", N408=0), "", IF(N408&gt;TODAY(), "No prazo", "Atrasado"))</f>
        <v>Atrasado</v>
      </c>
      <c r="N408" s="44">
        <f>IFERROR(K408 + VALUE(LEFT(L408, FIND(" ", L408) - 1)), "")</f>
        <v>45808</v>
      </c>
      <c r="O408" s="3">
        <f>IF(_xlfn.DAYS(K408,J408)&lt;0, "Aguardando OC", _xlfn.DAYS(K408,J408))</f>
        <v>8</v>
      </c>
      <c r="P408" s="14">
        <v>403482</v>
      </c>
      <c r="Q408" s="55"/>
      <c r="R408" s="14">
        <v>168234</v>
      </c>
      <c r="S408" s="2">
        <v>221</v>
      </c>
      <c r="T408" s="65" t="s">
        <v>1029</v>
      </c>
      <c r="U408" s="21">
        <v>93.88</v>
      </c>
      <c r="V408" s="2">
        <v>3465</v>
      </c>
      <c r="W408" s="47" t="str">
        <f>IFERROR(VLOOKUP(V408, Fornecedores!A:C, 3, FALSE), "")</f>
        <v>MAQNELSON AGRICOLA L</v>
      </c>
      <c r="X408" s="43" t="str">
        <f>IFERROR(VLOOKUP(V408, Fornecedores!A:E, 5, FALSE), "")</f>
        <v>Itumbiara</v>
      </c>
      <c r="Y408" s="43" t="str">
        <f>IFERROR(VLOOKUP(V408, Fornecedores!A:F, 6, FALSE), "")</f>
        <v>GO</v>
      </c>
      <c r="Z408" s="14" t="str">
        <f>IF(H408=0, "Pedido entregue!", "Pendente")</f>
        <v>Pedido entregue!</v>
      </c>
      <c r="AA408" s="59"/>
      <c r="AB408" s="58" t="str">
        <f>IF(Z408="Pedido Entregue!", IF(AA408=1, "Retirado do Almoxarifado", IF(AA408=2, "Material devolvido", "Aguardando retirada")), IF(Z408="Pendente", "Entrega pendente", ""))</f>
        <v>Aguardando retirada</v>
      </c>
      <c r="AC408" s="18">
        <v>1</v>
      </c>
      <c r="AD408" s="18">
        <f>AC408/SUMIF($P:$P,P408,$AC:$AC)</f>
        <v>1</v>
      </c>
      <c r="AE408" s="18">
        <f>IF(R408=0,0,AC408/SUMIF($R:$R,R408,$AC:$AC))</f>
        <v>4.7619047619047616E-2</v>
      </c>
      <c r="AF408" s="18">
        <f>IF(R408=0,1,0)</f>
        <v>0</v>
      </c>
      <c r="AH408" t="str">
        <f>TEXT(J408,"MMMM")</f>
        <v>maio</v>
      </c>
    </row>
    <row r="409" spans="1:34" ht="12.75" customHeight="1" x14ac:dyDescent="0.25">
      <c r="A409" s="90" t="str">
        <f>IF(C409="Oficina Diversos","Oficina Geral",
IF(ISNUMBER(FIND("Estoque - Colhedoras",C409)),"Colhedoras",IF(ISNUMBER(FIND("Caldeiraria",C409)),"Caldeiraria",IF(ISNUMBER(FIND("Borracharia",C409)),"Borracharia",IF(ISNUMBER(FIND("Lubrificação",C409)),"Lubrificação",
IF(ISNUMBER(FIND("Estoque - Carregadeiras",C409)),"Carregadeiras",IF(ISNUMBER(FIND("Estoque - Veic. Leves",C409)),"Veic. Leves",
IF(ISNUMBER(FIND("Estoque - Caminhões",C409)),"Caminhões",IF(ISNUMBER(FIND("Estoque - Transbordos",C409)),"Transbordos",
IF(ISNUMBER(FIND("Estoque - Tratores",C409)),"Tratores",
IF(ISNUMBER(FIND("Estoque - Máquinas pesadas",C409)),"Máquinas pesadas",
IF(ISNUMBER(FIND("Estoque - Reboques",C409)),"Reboques",
IF(C409="Estoque","Estoque",
IF(AND(ISNUMBER(C409),C409&gt;1000,C409&lt;2000),"Caminhões",
IF(AND(ISNUMBER(C409),C409&gt;2000,C409&lt;3000),"Tratores",
IF(AND(ISNUMBER(C409),C409&gt;3000,C409&lt;4000),"Carregadeiras",
IF(AND(ISNUMBER(C409),C409&gt;4000,C409&lt;5000),"Máquinas pesadas",
IF(AND(ISNUMBER(C409),C409&gt;5000,C409&lt;6000),"Colhedoras",
IF(AND(ISNUMBER(C409),C409&gt;7000,C409&lt;8000),"Irrigação",
IF(AND(ISNUMBER(C409),C409&gt;8000,C409&lt;9000),"Reboques",IF(AND(ISNUMBER(C409),C409&gt;0,C409&lt;1000),"Veic. Leves","")))))))))))))))))))))</f>
        <v>Tratores</v>
      </c>
      <c r="B409" s="111"/>
      <c r="C409" s="113">
        <v>2064</v>
      </c>
      <c r="D409" s="2">
        <v>18952</v>
      </c>
      <c r="E409" s="3" t="s">
        <v>19992</v>
      </c>
      <c r="F409" s="101" t="str">
        <f>IF(ISBLANK(K409), "Apenas Solicitação", "Tem OC")</f>
        <v>Tem OC</v>
      </c>
      <c r="G409" s="2">
        <v>2</v>
      </c>
      <c r="H409" s="102">
        <f>G409-I409</f>
        <v>2</v>
      </c>
      <c r="I409" s="103"/>
      <c r="J409" s="4">
        <v>45821</v>
      </c>
      <c r="K409" s="180">
        <v>45842</v>
      </c>
      <c r="L409" s="3" t="s">
        <v>20166</v>
      </c>
      <c r="M409" s="104" t="str">
        <f ca="1">IF(OR(N409="", N409=0), "", IF(N409&gt;TODAY(), "No prazo", "Atrasado"))</f>
        <v>Atrasado</v>
      </c>
      <c r="N409" s="104">
        <f>IFERROR(K409 + VALUE(LEFT(L409, FIND(" ", L409) - 1)), "")</f>
        <v>45846</v>
      </c>
      <c r="O409" s="105">
        <f>IF(_xlfn.DAYS(K409,J409)&lt;0, "Aguardando OC", _xlfn.DAYS(K409,J409))</f>
        <v>21</v>
      </c>
      <c r="P409" s="14">
        <v>407218</v>
      </c>
      <c r="Q409" s="55"/>
      <c r="R409" s="14">
        <v>170490</v>
      </c>
      <c r="S409" s="2">
        <v>221</v>
      </c>
      <c r="T409" s="65" t="s">
        <v>1029</v>
      </c>
      <c r="U409" s="21">
        <v>93.88</v>
      </c>
      <c r="V409" s="2">
        <v>3465</v>
      </c>
      <c r="W409" s="117" t="str">
        <f>IFERROR(VLOOKUP(V409, Fornecedores!A:C, 3, FALSE), "")</f>
        <v>MAQNELSON AGRICOLA L</v>
      </c>
      <c r="X409" s="105" t="str">
        <f>IFERROR(VLOOKUP(V409, Fornecedores!A:E, 5, FALSE), "")</f>
        <v>Itumbiara</v>
      </c>
      <c r="Y409" s="105" t="str">
        <f>IFERROR(VLOOKUP(V409, Fornecedores!A:F, 6, FALSE), "")</f>
        <v>GO</v>
      </c>
      <c r="Z409" s="101" t="str">
        <f>IF(H409=0, "Pedido entregue!", "Pendente")</f>
        <v>Pendente</v>
      </c>
      <c r="AA409" s="119"/>
      <c r="AB409" s="132" t="str">
        <f>IF(Z409="Pedido Entregue!", IF(AA409=1, "Retirado do Almoxarifado", IF(AA409=2, "Material devolvido", "Aguardando retirada")), IF(Z409="Pendente", "Entrega pendente", ""))</f>
        <v>Entrega pendente</v>
      </c>
      <c r="AC409" s="18">
        <v>1</v>
      </c>
      <c r="AD409" s="18">
        <f>AC409/SUMIF($P:$P,P409,$AC:$AC)</f>
        <v>1</v>
      </c>
      <c r="AE409" s="18">
        <f>IF(R409=0,0,AC409/SUMIF($R:$R,R409,$AC:$AC))</f>
        <v>1.5625E-2</v>
      </c>
      <c r="AF409" s="18">
        <f>IF(R409=0,1,0)</f>
        <v>0</v>
      </c>
      <c r="AH409" t="str">
        <f>TEXT(J409,"MMMM")</f>
        <v>junho</v>
      </c>
    </row>
    <row r="410" spans="1:34" ht="12.75" hidden="1" customHeight="1" x14ac:dyDescent="0.25">
      <c r="A410" s="90" t="str">
        <f>IF(C410="Oficina Diversos","Oficina Geral",
IF(ISNUMBER(FIND("Estoque - Colhedoras",C410)),"Colhedoras",IF(ISNUMBER(FIND("Caldeiraria",C410)),"Caldeiraria",IF(ISNUMBER(FIND("Borracharia",C410)),"Borracharia",IF(ISNUMBER(FIND("Lubrificação",C410)),"Lubrificação",
IF(ISNUMBER(FIND("Estoque - Carregadeiras",C410)),"Carregadeiras",IF(ISNUMBER(FIND("Estoque - Veic. Leves",C410)),"Veic. Leves",
IF(ISNUMBER(FIND("Estoque - Caminhões",C410)),"Caminhões",IF(ISNUMBER(FIND("Estoque - Transbordos",C410)),"Transbordos",
IF(ISNUMBER(FIND("Estoque - Tratores",C410)),"Tratores",
IF(ISNUMBER(FIND("Estoque - Máquinas pesadas",C410)),"Máquinas pesadas",
IF(ISNUMBER(FIND("Estoque - Reboques",C410)),"Reboques",
IF(C410="Estoque","Estoque",
IF(AND(ISNUMBER(C410),C410&gt;1000,C410&lt;2000),"Caminhões",
IF(AND(ISNUMBER(C410),C410&gt;2000,C410&lt;3000),"Tratores",
IF(AND(ISNUMBER(C410),C410&gt;3000,C410&lt;4000),"Carregadeiras",
IF(AND(ISNUMBER(C410),C410&gt;4000,C410&lt;5000),"Máquinas pesadas",
IF(AND(ISNUMBER(C410),C410&gt;5000,C410&lt;6000),"Colhedoras",
IF(AND(ISNUMBER(C410),C410&gt;7000,C410&lt;8000),"Irrigação",
IF(AND(ISNUMBER(C410),C410&gt;8000,C410&lt;9000),"Reboques",IF(AND(ISNUMBER(C410),C410&gt;0,C410&lt;1000),"Veic. Leves","")))))))))))))))))))))</f>
        <v>Lubrificação</v>
      </c>
      <c r="B410" s="111"/>
      <c r="C410" s="140" t="s">
        <v>20375</v>
      </c>
      <c r="D410" s="144">
        <v>19144</v>
      </c>
      <c r="E410" s="145" t="s">
        <v>20421</v>
      </c>
      <c r="F410" s="101" t="str">
        <f>IF(ISBLANK(K410), "Apenas Solicitação", "Tem OC")</f>
        <v>Tem OC</v>
      </c>
      <c r="G410" s="143">
        <v>8</v>
      </c>
      <c r="H410" s="102">
        <f>G410-I410</f>
        <v>0</v>
      </c>
      <c r="I410" s="103">
        <v>8</v>
      </c>
      <c r="J410" s="147">
        <v>45817</v>
      </c>
      <c r="K410" s="187">
        <v>45831</v>
      </c>
      <c r="L410" s="146" t="s">
        <v>20151</v>
      </c>
      <c r="M410" s="104" t="str">
        <f ca="1">IF(OR(N410="", N410=0), "", IF(N410&gt;TODAY(), "No prazo", "Atrasado"))</f>
        <v>Atrasado</v>
      </c>
      <c r="N410" s="104">
        <f>IFERROR(K410 + VALUE(LEFT(L410, FIND(" ", L410) - 1)), "")</f>
        <v>45831</v>
      </c>
      <c r="O410" s="105">
        <f>IF(_xlfn.DAYS(K410,J410)&lt;0, "Aguardando OC", _xlfn.DAYS(K410,J410))</f>
        <v>14</v>
      </c>
      <c r="P410" s="200">
        <v>406605</v>
      </c>
      <c r="Q410" s="55"/>
      <c r="R410" s="200">
        <v>169639</v>
      </c>
      <c r="S410" s="143">
        <v>221</v>
      </c>
      <c r="T410" s="65" t="s">
        <v>1029</v>
      </c>
      <c r="U410" s="164">
        <v>483.56</v>
      </c>
      <c r="V410" s="143">
        <v>14559</v>
      </c>
      <c r="W410" s="117" t="str">
        <f>IFERROR(VLOOKUP(V410, Fornecedores!A:C, 3, FALSE), "")</f>
        <v>LUBNORTE</v>
      </c>
      <c r="X410" s="105" t="str">
        <f>IFERROR(VLOOKUP(V410, Fornecedores!A:E, 5, FALSE), "")</f>
        <v>Cabedelo</v>
      </c>
      <c r="Y410" s="105" t="str">
        <f>IFERROR(VLOOKUP(V410, Fornecedores!A:F, 6, FALSE), "")</f>
        <v>PB</v>
      </c>
      <c r="Z410" s="101" t="str">
        <f>IF(H410=0, "Pedido entregue!", "Pendente")</f>
        <v>Pedido entregue!</v>
      </c>
      <c r="AA410" s="119"/>
      <c r="AB410" s="132" t="str">
        <f>IF(Z410="Pedido Entregue!", IF(AA410=1, "Retirado do Almoxarifado", IF(AA410=2, "Material devolvido", "Aguardando retirada")), IF(Z410="Pendente", "Entrega pendente", ""))</f>
        <v>Aguardando retirada</v>
      </c>
      <c r="AC410" s="18">
        <v>1</v>
      </c>
      <c r="AD410" s="18">
        <f>AC410/SUMIF($P:$P,P410,$AC:$AC)</f>
        <v>1</v>
      </c>
      <c r="AE410" s="18">
        <f>IF(R410=0,0,AC410/SUMIF($R:$R,R410,$AC:$AC))</f>
        <v>1</v>
      </c>
      <c r="AF410" s="18">
        <f>IF(R410=0,1,0)</f>
        <v>0</v>
      </c>
      <c r="AH410" t="str">
        <f>TEXT(J410,"MMMM")</f>
        <v>junho</v>
      </c>
    </row>
    <row r="411" spans="1:34" ht="12.75" hidden="1" customHeight="1" x14ac:dyDescent="0.25">
      <c r="A411" s="90" t="str">
        <f>IF(C411="Oficina Diversos","Oficina Geral",
IF(ISNUMBER(FIND("Estoque - Colhedoras",C411)),"Colhedoras",IF(ISNUMBER(FIND("Caldeiraria",C411)),"Caldeiraria",IF(ISNUMBER(FIND("Borracharia",C411)),"Borracharia",IF(ISNUMBER(FIND("Lubrificação",C411)),"Lubrificação",
IF(ISNUMBER(FIND("Estoque - Carregadeiras",C411)),"Carregadeiras",IF(ISNUMBER(FIND("Estoque - Veic. Leves",C411)),"Veic. Leves",
IF(ISNUMBER(FIND("Estoque - Caminhões",C411)),"Caminhões",IF(ISNUMBER(FIND("Estoque - Transbordos",C411)),"Transbordos",
IF(ISNUMBER(FIND("Estoque - Tratores",C411)),"Tratores",
IF(ISNUMBER(FIND("Estoque - Máquinas pesadas",C411)),"Máquinas pesadas",
IF(ISNUMBER(FIND("Estoque - Reboques",C411)),"Reboques",
IF(C411="Estoque","Estoque",
IF(AND(ISNUMBER(C411),C411&gt;1000,C411&lt;2000),"Caminhões",
IF(AND(ISNUMBER(C411),C411&gt;2000,C411&lt;3000),"Tratores",
IF(AND(ISNUMBER(C411),C411&gt;3000,C411&lt;4000),"Carregadeiras",
IF(AND(ISNUMBER(C411),C411&gt;4000,C411&lt;5000),"Máquinas pesadas",
IF(AND(ISNUMBER(C411),C411&gt;5000,C411&lt;6000),"Colhedoras",
IF(AND(ISNUMBER(C411),C411&gt;7000,C411&lt;8000),"Irrigação",
IF(AND(ISNUMBER(C411),C411&gt;8000,C411&lt;9000),"Reboques",IF(AND(ISNUMBER(C411),C411&gt;0,C411&lt;1000),"Veic. Leves","")))))))))))))))))))))</f>
        <v>Caminhões</v>
      </c>
      <c r="B411" s="8"/>
      <c r="C411" s="2">
        <v>1026</v>
      </c>
      <c r="D411" s="2">
        <v>19177</v>
      </c>
      <c r="E411" s="10" t="s">
        <v>324</v>
      </c>
      <c r="F411" s="14" t="str">
        <f>IF(ISBLANK(K411), "Apenas Solicitação", "Tem OC")</f>
        <v>Tem OC</v>
      </c>
      <c r="G411" s="2">
        <v>1</v>
      </c>
      <c r="H411" s="37">
        <f>G411-I411</f>
        <v>0</v>
      </c>
      <c r="I411" s="38">
        <v>1</v>
      </c>
      <c r="J411" s="4">
        <v>45735</v>
      </c>
      <c r="K411" s="180">
        <v>45751</v>
      </c>
      <c r="L411" s="3"/>
      <c r="M411" s="44"/>
      <c r="N411" s="44" t="str">
        <f>IFERROR(K411 + VALUE(LEFT(L411, FIND(" ", L411) - 1)), "")</f>
        <v/>
      </c>
      <c r="O411" s="3">
        <f>IF(_xlfn.DAYS(K411,J411)&lt;0, "Aguardando OC", _xlfn.DAYS(K411,J411))</f>
        <v>16</v>
      </c>
      <c r="P411" s="14">
        <v>396579</v>
      </c>
      <c r="Q411" s="2">
        <v>1137730</v>
      </c>
      <c r="R411" s="14">
        <v>165797</v>
      </c>
      <c r="S411" s="2">
        <v>689</v>
      </c>
      <c r="T411" s="65" t="s">
        <v>65</v>
      </c>
      <c r="U411" s="21">
        <v>65.28</v>
      </c>
      <c r="V411" s="2">
        <v>5189</v>
      </c>
      <c r="W411" s="47" t="str">
        <f>IFERROR(VLOOKUP(V411, Fornecedores!A:C, 3, FALSE), "")</f>
        <v>REPENORTE</v>
      </c>
      <c r="X411" s="43" t="str">
        <f>IFERROR(VLOOKUP(V411, Fornecedores!A:E, 5, FALSE), "")</f>
        <v>Recife</v>
      </c>
      <c r="Y411" s="43" t="str">
        <f>IFERROR(VLOOKUP(V411, Fornecedores!A:F, 6, FALSE), "")</f>
        <v>PE</v>
      </c>
      <c r="Z411" s="14" t="str">
        <f>IF(H411=0, "Pedido entregue!", "Pendente")</f>
        <v>Pedido entregue!</v>
      </c>
      <c r="AA411" s="59">
        <v>1</v>
      </c>
      <c r="AB411" s="58" t="str">
        <f>IF(Z411="Pedido Entregue!", IF(AA411=1, "Retirado do Almoxarifado", IF(AA411=2, "Material devolvido", "Aguardando retirada")), IF(Z411="Pendente", "Entrega pendente", ""))</f>
        <v>Retirado do Almoxarifado</v>
      </c>
      <c r="AC411" s="18">
        <v>1</v>
      </c>
      <c r="AD411" s="18">
        <f>AC411/SUMIF($P:$P,P411,$AC:$AC)</f>
        <v>1</v>
      </c>
      <c r="AE411" s="18">
        <f>IF(R411=0,0,AC411/SUMIF($R:$R,R411,$AC:$AC))</f>
        <v>0.14285714285714285</v>
      </c>
      <c r="AF411" s="18">
        <f>IF(R411=0,1,0)</f>
        <v>0</v>
      </c>
      <c r="AG411" s="18">
        <f>IF(R411=0,#REF!-J411,0)</f>
        <v>0</v>
      </c>
      <c r="AH411" t="str">
        <f>TEXT(J411,"MMMM")</f>
        <v>março</v>
      </c>
    </row>
    <row r="412" spans="1:34" ht="12.75" hidden="1" customHeight="1" x14ac:dyDescent="0.25">
      <c r="A412" s="90" t="str">
        <f>IF(C412="Oficina Diversos","Oficina Geral",
IF(ISNUMBER(FIND("Estoque - Colhedoras",C412)),"Colhedoras",IF(ISNUMBER(FIND("Caldeiraria",C412)),"Caldeiraria",IF(ISNUMBER(FIND("Borracharia",C412)),"Borracharia",IF(ISNUMBER(FIND("Lubrificação",C412)),"Lubrificação",
IF(ISNUMBER(FIND("Estoque - Carregadeiras",C412)),"Carregadeiras",IF(ISNUMBER(FIND("Estoque - Veic. Leves",C412)),"Veic. Leves",
IF(ISNUMBER(FIND("Estoque - Caminhões",C412)),"Caminhões",IF(ISNUMBER(FIND("Estoque - Transbordos",C412)),"Transbordos",
IF(ISNUMBER(FIND("Estoque - Tratores",C412)),"Tratores",
IF(ISNUMBER(FIND("Estoque - Máquinas pesadas",C412)),"Máquinas pesadas",
IF(ISNUMBER(FIND("Estoque - Reboques",C412)),"Reboques",
IF(C412="Estoque","Estoque",
IF(AND(ISNUMBER(C412),C412&gt;1000,C412&lt;2000),"Caminhões",
IF(AND(ISNUMBER(C412),C412&gt;2000,C412&lt;3000),"Tratores",
IF(AND(ISNUMBER(C412),C412&gt;3000,C412&lt;4000),"Carregadeiras",
IF(AND(ISNUMBER(C412),C412&gt;4000,C412&lt;5000),"Máquinas pesadas",
IF(AND(ISNUMBER(C412),C412&gt;5000,C412&lt;6000),"Colhedoras",
IF(AND(ISNUMBER(C412),C412&gt;7000,C412&lt;8000),"Irrigação",
IF(AND(ISNUMBER(C412),C412&gt;8000,C412&lt;9000),"Reboques",IF(AND(ISNUMBER(C412),C412&gt;0,C412&lt;1000),"Veic. Leves","")))))))))))))))))))))</f>
        <v>Caminhões</v>
      </c>
      <c r="B412" s="26"/>
      <c r="C412" s="2">
        <v>1046</v>
      </c>
      <c r="D412" s="2">
        <v>19177</v>
      </c>
      <c r="E412" s="3" t="s">
        <v>324</v>
      </c>
      <c r="F412" s="14" t="str">
        <f>IF(ISBLANK(K412), "Apenas Solicitação", "Tem OC")</f>
        <v>Tem OC</v>
      </c>
      <c r="G412" s="2">
        <v>1</v>
      </c>
      <c r="H412" s="37">
        <f>G412-I412</f>
        <v>0</v>
      </c>
      <c r="I412" s="38">
        <v>1</v>
      </c>
      <c r="J412" s="4">
        <v>45743</v>
      </c>
      <c r="K412" s="180">
        <v>45751</v>
      </c>
      <c r="L412" s="3"/>
      <c r="M412" s="44"/>
      <c r="N412" s="44" t="str">
        <f>IFERROR(K412 + VALUE(LEFT(L412, FIND(" ", L412) - 1)), "")</f>
        <v/>
      </c>
      <c r="O412" s="3">
        <f>IF(_xlfn.DAYS(K412,J412)&lt;0, "Aguardando OC", _xlfn.DAYS(K412,J412))</f>
        <v>8</v>
      </c>
      <c r="P412" s="14">
        <v>397304</v>
      </c>
      <c r="Q412" s="2">
        <v>1139812</v>
      </c>
      <c r="R412" s="14">
        <v>165797</v>
      </c>
      <c r="S412" s="2">
        <v>689</v>
      </c>
      <c r="T412" s="65" t="s">
        <v>65</v>
      </c>
      <c r="U412" s="21">
        <v>65.28</v>
      </c>
      <c r="V412" s="2">
        <v>5189</v>
      </c>
      <c r="W412" s="47" t="str">
        <f>IFERROR(VLOOKUP(V412, Fornecedores!A:C, 3, FALSE), "")</f>
        <v>REPENORTE</v>
      </c>
      <c r="X412" s="43" t="str">
        <f>IFERROR(VLOOKUP(V412, Fornecedores!A:E, 5, FALSE), "")</f>
        <v>Recife</v>
      </c>
      <c r="Y412" s="43" t="str">
        <f>IFERROR(VLOOKUP(V412, Fornecedores!A:F, 6, FALSE), "")</f>
        <v>PE</v>
      </c>
      <c r="Z412" s="14" t="str">
        <f>IF(H412=0, "Pedido entregue!", "Pendente")</f>
        <v>Pedido entregue!</v>
      </c>
      <c r="AA412" s="59">
        <v>1</v>
      </c>
      <c r="AB412" s="58" t="str">
        <f>IF(Z412="Pedido Entregue!", IF(AA412=1, "Retirado do Almoxarifado", IF(AA412=2, "Material devolvido", "Aguardando retirada")), IF(Z412="Pendente", "Entrega pendente", ""))</f>
        <v>Retirado do Almoxarifado</v>
      </c>
      <c r="AC412" s="18">
        <v>1</v>
      </c>
      <c r="AD412" s="18">
        <f>AC412/SUMIF($P:$P,P412,$AC:$AC)</f>
        <v>1</v>
      </c>
      <c r="AE412" s="18">
        <f>IF(R412=0,0,AC412/SUMIF($R:$R,R412,$AC:$AC))</f>
        <v>0.14285714285714285</v>
      </c>
      <c r="AF412" s="18">
        <f>IF(R412=0,1,0)</f>
        <v>0</v>
      </c>
      <c r="AG412" s="18">
        <f>IF(R412=0,#REF!-J412,0)</f>
        <v>0</v>
      </c>
      <c r="AH412" t="str">
        <f>TEXT(J412,"MMMM")</f>
        <v>março</v>
      </c>
    </row>
    <row r="413" spans="1:34" ht="12.75" hidden="1" customHeight="1" x14ac:dyDescent="0.25">
      <c r="A413" s="90" t="str">
        <f>IF(C413="Oficina Diversos","Oficina Geral",
IF(ISNUMBER(FIND("Estoque - Colhedoras",C413)),"Colhedoras",IF(ISNUMBER(FIND("Caldeiraria",C413)),"Caldeiraria",IF(ISNUMBER(FIND("Borracharia",C413)),"Borracharia",IF(ISNUMBER(FIND("Lubrificação",C413)),"Lubrificação",
IF(ISNUMBER(FIND("Estoque - Carregadeiras",C413)),"Carregadeiras",IF(ISNUMBER(FIND("Estoque - Veic. Leves",C413)),"Veic. Leves",
IF(ISNUMBER(FIND("Estoque - Caminhões",C413)),"Caminhões",IF(ISNUMBER(FIND("Estoque - Transbordos",C413)),"Transbordos",
IF(ISNUMBER(FIND("Estoque - Tratores",C413)),"Tratores",
IF(ISNUMBER(FIND("Estoque - Máquinas pesadas",C413)),"Máquinas pesadas",
IF(ISNUMBER(FIND("Estoque - Reboques",C413)),"Reboques",
IF(C413="Estoque","Estoque",
IF(AND(ISNUMBER(C413),C413&gt;1000,C413&lt;2000),"Caminhões",
IF(AND(ISNUMBER(C413),C413&gt;2000,C413&lt;3000),"Tratores",
IF(AND(ISNUMBER(C413),C413&gt;3000,C413&lt;4000),"Carregadeiras",
IF(AND(ISNUMBER(C413),C413&gt;4000,C413&lt;5000),"Máquinas pesadas",
IF(AND(ISNUMBER(C413),C413&gt;5000,C413&lt;6000),"Colhedoras",
IF(AND(ISNUMBER(C413),C413&gt;7000,C413&lt;8000),"Irrigação",
IF(AND(ISNUMBER(C413),C413&gt;8000,C413&lt;9000),"Reboques",IF(AND(ISNUMBER(C413),C413&gt;0,C413&lt;1000),"Veic. Leves","")))))))))))))))))))))</f>
        <v>Caminhões</v>
      </c>
      <c r="B413" s="8"/>
      <c r="C413" s="2">
        <v>1044</v>
      </c>
      <c r="D413" s="2">
        <v>19177</v>
      </c>
      <c r="E413" s="3" t="s">
        <v>324</v>
      </c>
      <c r="F413" s="14" t="str">
        <f>IF(ISBLANK(K413), "Apenas Solicitação", "Tem OC")</f>
        <v>Tem OC</v>
      </c>
      <c r="G413" s="2">
        <v>1</v>
      </c>
      <c r="H413" s="37">
        <f>G413-I413</f>
        <v>0</v>
      </c>
      <c r="I413" s="38">
        <v>1</v>
      </c>
      <c r="J413" s="4">
        <v>45757</v>
      </c>
      <c r="K413" s="180">
        <v>45763</v>
      </c>
      <c r="L413" s="3"/>
      <c r="M413" s="44"/>
      <c r="N413" s="44" t="str">
        <f>IFERROR(K413 + VALUE(LEFT(L413, FIND(" ", L413) - 1)), "")</f>
        <v/>
      </c>
      <c r="O413" s="3">
        <f>IF(_xlfn.DAYS(K413,J413)&lt;0, "Aguardando OC", _xlfn.DAYS(K413,J413))</f>
        <v>6</v>
      </c>
      <c r="P413" s="14">
        <v>398797</v>
      </c>
      <c r="Q413" s="2">
        <v>1143560</v>
      </c>
      <c r="R413" s="14">
        <v>166450</v>
      </c>
      <c r="S413" s="2">
        <v>689</v>
      </c>
      <c r="T413" s="65" t="s">
        <v>65</v>
      </c>
      <c r="U413" s="21">
        <v>65.28</v>
      </c>
      <c r="V413" s="2">
        <v>5189</v>
      </c>
      <c r="W413" s="47" t="str">
        <f>IFERROR(VLOOKUP(V413, Fornecedores!A:C, 3, FALSE), "")</f>
        <v>REPENORTE</v>
      </c>
      <c r="X413" s="43" t="str">
        <f>IFERROR(VLOOKUP(V413, Fornecedores!A:E, 5, FALSE), "")</f>
        <v>Recife</v>
      </c>
      <c r="Y413" s="43" t="str">
        <f>IFERROR(VLOOKUP(V413, Fornecedores!A:F, 6, FALSE), "")</f>
        <v>PE</v>
      </c>
      <c r="Z413" s="14" t="str">
        <f>IF(H413=0, "Pedido entregue!", "Pendente")</f>
        <v>Pedido entregue!</v>
      </c>
      <c r="AA413" s="59">
        <v>1</v>
      </c>
      <c r="AB413" s="58" t="str">
        <f>IF(Z413="Pedido Entregue!", IF(AA413=1, "Retirado do Almoxarifado", IF(AA413=2, "Material devolvido", "Aguardando retirada")), IF(Z413="Pendente", "Entrega pendente", ""))</f>
        <v>Retirado do Almoxarifado</v>
      </c>
      <c r="AC413" s="18">
        <v>1</v>
      </c>
      <c r="AD413" s="18">
        <f>AC413/SUMIF($P:$P,P413,$AC:$AC)</f>
        <v>1</v>
      </c>
      <c r="AE413" s="18">
        <f>IF(R413=0,0,AC413/SUMIF($R:$R,R413,$AC:$AC))</f>
        <v>0.25</v>
      </c>
      <c r="AF413" s="18">
        <f>IF(R413=0,1,0)</f>
        <v>0</v>
      </c>
      <c r="AG413" s="18">
        <f>IF(R413=0,#REF!-J413,0)</f>
        <v>0</v>
      </c>
      <c r="AH413" t="str">
        <f>TEXT(J413,"MMMM")</f>
        <v>abril</v>
      </c>
    </row>
    <row r="414" spans="1:34" ht="12.75" hidden="1" customHeight="1" x14ac:dyDescent="0.25">
      <c r="A414" s="90" t="str">
        <f>IF(C414="Oficina Diversos","Oficina Geral",
IF(ISNUMBER(FIND("Estoque - Colhedoras",C414)),"Colhedoras",IF(ISNUMBER(FIND("Caldeiraria",C414)),"Caldeiraria",IF(ISNUMBER(FIND("Borracharia",C414)),"Borracharia",IF(ISNUMBER(FIND("Lubrificação",C414)),"Lubrificação",
IF(ISNUMBER(FIND("Estoque - Carregadeiras",C414)),"Carregadeiras",IF(ISNUMBER(FIND("Estoque - Veic. Leves",C414)),"Veic. Leves",
IF(ISNUMBER(FIND("Estoque - Caminhões",C414)),"Caminhões",IF(ISNUMBER(FIND("Estoque - Transbordos",C414)),"Transbordos",
IF(ISNUMBER(FIND("Estoque - Tratores",C414)),"Tratores",
IF(ISNUMBER(FIND("Estoque - Máquinas pesadas",C414)),"Máquinas pesadas",
IF(ISNUMBER(FIND("Estoque - Reboques",C414)),"Reboques",
IF(C414="Estoque","Estoque",
IF(AND(ISNUMBER(C414),C414&gt;1000,C414&lt;2000),"Caminhões",
IF(AND(ISNUMBER(C414),C414&gt;2000,C414&lt;3000),"Tratores",
IF(AND(ISNUMBER(C414),C414&gt;3000,C414&lt;4000),"Carregadeiras",
IF(AND(ISNUMBER(C414),C414&gt;4000,C414&lt;5000),"Máquinas pesadas",
IF(AND(ISNUMBER(C414),C414&gt;5000,C414&lt;6000),"Colhedoras",
IF(AND(ISNUMBER(C414),C414&gt;7000,C414&lt;8000),"Irrigação",
IF(AND(ISNUMBER(C414),C414&gt;8000,C414&lt;9000),"Reboques",IF(AND(ISNUMBER(C414),C414&gt;0,C414&lt;1000),"Veic. Leves","")))))))))))))))))))))</f>
        <v>Caminhões</v>
      </c>
      <c r="B414" s="8"/>
      <c r="C414" s="42">
        <v>1049</v>
      </c>
      <c r="D414" s="42">
        <v>19177</v>
      </c>
      <c r="E414" s="43" t="s">
        <v>324</v>
      </c>
      <c r="F414" s="14" t="str">
        <f>IF(ISBLANK(K414), "Apenas Solicitação", "Tem OC")</f>
        <v>Tem OC</v>
      </c>
      <c r="G414" s="42">
        <v>1</v>
      </c>
      <c r="H414" s="37">
        <f>G414-I414</f>
        <v>0</v>
      </c>
      <c r="I414" s="38">
        <v>1</v>
      </c>
      <c r="J414" s="44">
        <v>45779</v>
      </c>
      <c r="K414" s="185">
        <v>45786</v>
      </c>
      <c r="L414" s="3"/>
      <c r="M414" s="44"/>
      <c r="N414" s="44" t="str">
        <f>IFERROR(K414 + VALUE(LEFT(L414, FIND(" ", L414) - 1)), "")</f>
        <v/>
      </c>
      <c r="O414" s="3">
        <f>IF(_xlfn.DAYS(K414,J414)&lt;0, "Aguardando OC", _xlfn.DAYS(K414,J414))</f>
        <v>7</v>
      </c>
      <c r="P414" s="191">
        <v>401171</v>
      </c>
      <c r="Q414" s="42"/>
      <c r="R414" s="191">
        <v>167316</v>
      </c>
      <c r="S414" s="42">
        <v>221</v>
      </c>
      <c r="T414" s="67" t="s">
        <v>1029</v>
      </c>
      <c r="U414" s="45">
        <v>65.28</v>
      </c>
      <c r="V414" s="42">
        <v>2528</v>
      </c>
      <c r="W414" s="47" t="str">
        <f>IFERROR(VLOOKUP(V414, Fornecedores!A:C, 3, FALSE), "")</f>
        <v xml:space="preserve">REDIESEL            </v>
      </c>
      <c r="X414" s="43" t="str">
        <f>IFERROR(VLOOKUP(V414, Fornecedores!A:E, 5, FALSE), "")</f>
        <v>Jaboatão dos Guararapes</v>
      </c>
      <c r="Y414" s="43" t="str">
        <f>IFERROR(VLOOKUP(V414, Fornecedores!A:F, 6, FALSE), "")</f>
        <v>PE</v>
      </c>
      <c r="Z414" s="14" t="str">
        <f>IF(H414=0, "Pedido entregue!", "Pendente")</f>
        <v>Pedido entregue!</v>
      </c>
      <c r="AA414" s="59">
        <v>1</v>
      </c>
      <c r="AB414" s="58" t="str">
        <f>IF(Z414="Pedido Entregue!", IF(AA414=1, "Retirado do Almoxarifado", IF(AA414=2, "Material devolvido", "Aguardando retirada")), IF(Z414="Pendente", "Entrega pendente", ""))</f>
        <v>Retirado do Almoxarifado</v>
      </c>
      <c r="AC414" s="18">
        <v>1</v>
      </c>
      <c r="AD414" s="18">
        <f>AC414/SUMIF($P:$P,P414,$AC:$AC)</f>
        <v>1</v>
      </c>
      <c r="AE414" s="18">
        <f>IF(R414=0,0,AC414/SUMIF($R:$R,R414,$AC:$AC))</f>
        <v>0.25</v>
      </c>
      <c r="AF414" s="18">
        <f>IF(R414=0,1,0)</f>
        <v>0</v>
      </c>
      <c r="AG414" s="18">
        <f>IF(R414=0,#REF!-J414,0)</f>
        <v>0</v>
      </c>
      <c r="AH414" t="str">
        <f>TEXT(J414,"MMMM")</f>
        <v>maio</v>
      </c>
    </row>
    <row r="415" spans="1:34" ht="12.75" hidden="1" customHeight="1" x14ac:dyDescent="0.25">
      <c r="A415" s="90" t="str">
        <f>IF(C415="Oficina Diversos","Oficina Geral",
IF(ISNUMBER(FIND("Estoque - Colhedoras",C415)),"Colhedoras",IF(ISNUMBER(FIND("Caldeiraria",C415)),"Caldeiraria",IF(ISNUMBER(FIND("Borracharia",C415)),"Borracharia",IF(ISNUMBER(FIND("Lubrificação",C415)),"Lubrificação",
IF(ISNUMBER(FIND("Estoque - Carregadeiras",C415)),"Carregadeiras",IF(ISNUMBER(FIND("Estoque - Veic. Leves",C415)),"Veic. Leves",
IF(ISNUMBER(FIND("Estoque - Caminhões",C415)),"Caminhões",IF(ISNUMBER(FIND("Estoque - Transbordos",C415)),"Transbordos",
IF(ISNUMBER(FIND("Estoque - Tratores",C415)),"Tratores",
IF(ISNUMBER(FIND("Estoque - Máquinas pesadas",C415)),"Máquinas pesadas",
IF(ISNUMBER(FIND("Estoque - Reboques",C415)),"Reboques",
IF(C415="Estoque","Estoque",
IF(AND(ISNUMBER(C415),C415&gt;1000,C415&lt;2000),"Caminhões",
IF(AND(ISNUMBER(C415),C415&gt;2000,C415&lt;3000),"Tratores",
IF(AND(ISNUMBER(C415),C415&gt;3000,C415&lt;4000),"Carregadeiras",
IF(AND(ISNUMBER(C415),C415&gt;4000,C415&lt;5000),"Máquinas pesadas",
IF(AND(ISNUMBER(C415),C415&gt;5000,C415&lt;6000),"Colhedoras",
IF(AND(ISNUMBER(C415),C415&gt;7000,C415&lt;8000),"Irrigação",
IF(AND(ISNUMBER(C415),C415&gt;8000,C415&lt;9000),"Reboques",IF(AND(ISNUMBER(C415),C415&gt;0,C415&lt;1000),"Veic. Leves","")))))))))))))))))))))</f>
        <v>Caminhões</v>
      </c>
      <c r="B415" s="8"/>
      <c r="C415" s="2">
        <v>1045</v>
      </c>
      <c r="D415" s="2">
        <v>19177</v>
      </c>
      <c r="E415" s="3" t="s">
        <v>324</v>
      </c>
      <c r="F415" s="14" t="str">
        <f>IF(ISBLANK(K415), "Apenas Solicitação", "Tem OC")</f>
        <v>Tem OC</v>
      </c>
      <c r="G415" s="2">
        <v>1</v>
      </c>
      <c r="H415" s="37">
        <f>G415-I415</f>
        <v>0</v>
      </c>
      <c r="I415" s="38">
        <v>1</v>
      </c>
      <c r="J415" s="4">
        <v>45793</v>
      </c>
      <c r="K415" s="180">
        <v>45803</v>
      </c>
      <c r="L415" s="3" t="s">
        <v>20151</v>
      </c>
      <c r="M415" s="44" t="str">
        <f ca="1">IF(OR(N415="", N415=0), "", IF(N415&gt;TODAY(), "No prazo", "Atrasado"))</f>
        <v>Atrasado</v>
      </c>
      <c r="N415" s="44">
        <f>IFERROR(K415 + VALUE(LEFT(L415, FIND(" ", L415) - 1)), "")</f>
        <v>45803</v>
      </c>
      <c r="O415" s="3">
        <f>IF(_xlfn.DAYS(K415,J415)&lt;0, "Aguardando OC", _xlfn.DAYS(K415,J415))</f>
        <v>10</v>
      </c>
      <c r="P415" s="14">
        <v>403195</v>
      </c>
      <c r="Q415" s="55"/>
      <c r="R415" s="14">
        <v>168124</v>
      </c>
      <c r="S415" s="2">
        <v>221</v>
      </c>
      <c r="T415" s="65" t="s">
        <v>1029</v>
      </c>
      <c r="U415" s="21">
        <v>8.89</v>
      </c>
      <c r="V415" s="2">
        <v>2528</v>
      </c>
      <c r="W415" s="47" t="str">
        <f>IFERROR(VLOOKUP(V415, Fornecedores!A:C, 3, FALSE), "")</f>
        <v xml:space="preserve">REDIESEL            </v>
      </c>
      <c r="X415" s="43" t="str">
        <f>IFERROR(VLOOKUP(V415, Fornecedores!A:E, 5, FALSE), "")</f>
        <v>Jaboatão dos Guararapes</v>
      </c>
      <c r="Y415" s="43" t="str">
        <f>IFERROR(VLOOKUP(V415, Fornecedores!A:F, 6, FALSE), "")</f>
        <v>PE</v>
      </c>
      <c r="Z415" s="14" t="str">
        <f>IF(H415=0, "Pedido entregue!", "Pendente")</f>
        <v>Pedido entregue!</v>
      </c>
      <c r="AA415" s="59">
        <v>1</v>
      </c>
      <c r="AB415" s="58" t="str">
        <f>IF(Z415="Pedido Entregue!", IF(AA415=1, "Retirado do Almoxarifado", IF(AA415=2, "Material devolvido", "Aguardando retirada")), IF(Z415="Pendente", "Entrega pendente", ""))</f>
        <v>Retirado do Almoxarifado</v>
      </c>
      <c r="AC415" s="18">
        <v>1</v>
      </c>
      <c r="AD415" s="18">
        <f>AC415/SUMIF($P:$P,P415,$AC:$AC)</f>
        <v>1</v>
      </c>
      <c r="AE415" s="18">
        <f>IF(R415=0,0,AC415/SUMIF($R:$R,R415,$AC:$AC))</f>
        <v>0.5</v>
      </c>
      <c r="AF415" s="18">
        <f>IF(R415=0,1,0)</f>
        <v>0</v>
      </c>
      <c r="AH415" t="str">
        <f>TEXT(J415,"MMMM")</f>
        <v>maio</v>
      </c>
    </row>
    <row r="416" spans="1:34" ht="12.75" hidden="1" customHeight="1" x14ac:dyDescent="0.25">
      <c r="A416" s="90" t="str">
        <f>IF(C416="Oficina Diversos","Oficina Geral",
IF(ISNUMBER(FIND("Estoque - Colhedoras",C416)),"Colhedoras",IF(ISNUMBER(FIND("Caldeiraria",C416)),"Caldeiraria",IF(ISNUMBER(FIND("Borracharia",C416)),"Borracharia",IF(ISNUMBER(FIND("Lubrificação",C416)),"Lubrificação",
IF(ISNUMBER(FIND("Estoque - Carregadeiras",C416)),"Carregadeiras",IF(ISNUMBER(FIND("Estoque - Veic. Leves",C416)),"Veic. Leves",
IF(ISNUMBER(FIND("Estoque - Caminhões",C416)),"Caminhões",IF(ISNUMBER(FIND("Estoque - Transbordos",C416)),"Transbordos",
IF(ISNUMBER(FIND("Estoque - Tratores",C416)),"Tratores",
IF(ISNUMBER(FIND("Estoque - Máquinas pesadas",C416)),"Máquinas pesadas",
IF(ISNUMBER(FIND("Estoque - Reboques",C416)),"Reboques",
IF(C416="Estoque","Estoque",
IF(AND(ISNUMBER(C416),C416&gt;1000,C416&lt;2000),"Caminhões",
IF(AND(ISNUMBER(C416),C416&gt;2000,C416&lt;3000),"Tratores",
IF(AND(ISNUMBER(C416),C416&gt;3000,C416&lt;4000),"Carregadeiras",
IF(AND(ISNUMBER(C416),C416&gt;4000,C416&lt;5000),"Máquinas pesadas",
IF(AND(ISNUMBER(C416),C416&gt;5000,C416&lt;6000),"Colhedoras",
IF(AND(ISNUMBER(C416),C416&gt;7000,C416&lt;8000),"Irrigação",
IF(AND(ISNUMBER(C416),C416&gt;8000,C416&lt;9000),"Reboques",IF(AND(ISNUMBER(C416),C416&gt;0,C416&lt;1000),"Veic. Leves","")))))))))))))))))))))</f>
        <v>Caminhões</v>
      </c>
      <c r="B416" s="111"/>
      <c r="C416" s="126">
        <v>1040</v>
      </c>
      <c r="D416" s="2">
        <v>19177</v>
      </c>
      <c r="E416" s="3" t="s">
        <v>324</v>
      </c>
      <c r="F416" s="101" t="str">
        <f>IF(ISBLANK(K416), "Apenas Solicitação", "Tem OC")</f>
        <v>Tem OC</v>
      </c>
      <c r="G416" s="2">
        <v>1</v>
      </c>
      <c r="H416" s="102">
        <f>G416-I416</f>
        <v>0</v>
      </c>
      <c r="I416" s="103">
        <v>1</v>
      </c>
      <c r="J416" s="4">
        <v>45813</v>
      </c>
      <c r="K416" s="180">
        <v>45819</v>
      </c>
      <c r="L416" s="3" t="s">
        <v>20151</v>
      </c>
      <c r="M416" s="104" t="str">
        <f ca="1">IF(OR(N416="", N416=0), "", IF(N416&gt;TODAY(), "No prazo", "Atrasado"))</f>
        <v>Atrasado</v>
      </c>
      <c r="N416" s="104">
        <f>IFERROR(K416 + VALUE(LEFT(L416, FIND(" ", L416) - 1)), "")</f>
        <v>45819</v>
      </c>
      <c r="O416" s="105">
        <f>IF(_xlfn.DAYS(K416,J416)&lt;0, "Aguardando OC", _xlfn.DAYS(K416,J416))</f>
        <v>6</v>
      </c>
      <c r="P416" s="14">
        <v>406081</v>
      </c>
      <c r="Q416" s="55"/>
      <c r="R416" s="14">
        <v>168968</v>
      </c>
      <c r="S416" s="2">
        <v>221</v>
      </c>
      <c r="T416" s="65" t="s">
        <v>1029</v>
      </c>
      <c r="U416" s="21">
        <v>61.59</v>
      </c>
      <c r="V416" s="2">
        <v>2528</v>
      </c>
      <c r="W416" s="117" t="str">
        <f>IFERROR(VLOOKUP(V416, Fornecedores!A:C, 3, FALSE), "")</f>
        <v xml:space="preserve">REDIESEL            </v>
      </c>
      <c r="X416" s="105" t="str">
        <f>IFERROR(VLOOKUP(V416, Fornecedores!A:E, 5, FALSE), "")</f>
        <v>Jaboatão dos Guararapes</v>
      </c>
      <c r="Y416" s="105" t="str">
        <f>IFERROR(VLOOKUP(V416, Fornecedores!A:F, 6, FALSE), "")</f>
        <v>PE</v>
      </c>
      <c r="Z416" s="101" t="str">
        <f>IF(H416=0, "Pedido entregue!", "Pendente")</f>
        <v>Pedido entregue!</v>
      </c>
      <c r="AA416" s="119"/>
      <c r="AB416" s="132" t="str">
        <f>IF(Z416="Pedido Entregue!", IF(AA416=1, "Retirado do Almoxarifado", IF(AA416=2, "Material devolvido", "Aguardando retirada")), IF(Z416="Pendente", "Entrega pendente", ""))</f>
        <v>Aguardando retirada</v>
      </c>
      <c r="AC416" s="18">
        <v>1</v>
      </c>
      <c r="AD416" s="18">
        <f>AC416/SUMIF($P:$P,P416,$AC:$AC)</f>
        <v>1</v>
      </c>
      <c r="AE416" s="18">
        <f>IF(R416=0,0,AC416/SUMIF($R:$R,R416,$AC:$AC))</f>
        <v>0.25</v>
      </c>
      <c r="AF416" s="18">
        <f>IF(R416=0,1,0)</f>
        <v>0</v>
      </c>
      <c r="AH416" t="str">
        <f>TEXT(J416,"MMMM")</f>
        <v>junho</v>
      </c>
    </row>
    <row r="417" spans="1:34" ht="12.75" hidden="1" customHeight="1" x14ac:dyDescent="0.25">
      <c r="A417" s="90" t="str">
        <f>IF(C417="Oficina Diversos","Oficina Geral",
IF(ISNUMBER(FIND("Estoque - Colhedoras",C417)),"Colhedoras",IF(ISNUMBER(FIND("Caldeiraria",C417)),"Caldeiraria",IF(ISNUMBER(FIND("Borracharia",C417)),"Borracharia",IF(ISNUMBER(FIND("Lubrificação",C417)),"Lubrificação",
IF(ISNUMBER(FIND("Estoque - Carregadeiras",C417)),"Carregadeiras",IF(ISNUMBER(FIND("Estoque - Veic. Leves",C417)),"Veic. Leves",
IF(ISNUMBER(FIND("Estoque - Caminhões",C417)),"Caminhões",IF(ISNUMBER(FIND("Estoque - Transbordos",C417)),"Transbordos",
IF(ISNUMBER(FIND("Estoque - Tratores",C417)),"Tratores",
IF(ISNUMBER(FIND("Estoque - Máquinas pesadas",C417)),"Máquinas pesadas",
IF(ISNUMBER(FIND("Estoque - Reboques",C417)),"Reboques",
IF(C417="Estoque","Estoque",
IF(AND(ISNUMBER(C417),C417&gt;1000,C417&lt;2000),"Caminhões",
IF(AND(ISNUMBER(C417),C417&gt;2000,C417&lt;3000),"Tratores",
IF(AND(ISNUMBER(C417),C417&gt;3000,C417&lt;4000),"Carregadeiras",
IF(AND(ISNUMBER(C417),C417&gt;4000,C417&lt;5000),"Máquinas pesadas",
IF(AND(ISNUMBER(C417),C417&gt;5000,C417&lt;6000),"Colhedoras",
IF(AND(ISNUMBER(C417),C417&gt;7000,C417&lt;8000),"Irrigação",
IF(AND(ISNUMBER(C417),C417&gt;8000,C417&lt;9000),"Reboques",IF(AND(ISNUMBER(C417),C417&gt;0,C417&lt;1000),"Veic. Leves","")))))))))))))))))))))</f>
        <v>Caminhões</v>
      </c>
      <c r="B417" s="80"/>
      <c r="C417" s="2">
        <v>1026</v>
      </c>
      <c r="D417" s="2">
        <v>19178</v>
      </c>
      <c r="E417" s="10" t="s">
        <v>325</v>
      </c>
      <c r="F417" s="14" t="str">
        <f>IF(ISBLANK(K417), "Apenas Solicitação", "Tem OC")</f>
        <v>Tem OC</v>
      </c>
      <c r="G417" s="2">
        <v>1</v>
      </c>
      <c r="H417" s="37">
        <f>G417-I417</f>
        <v>0</v>
      </c>
      <c r="I417" s="38">
        <v>1</v>
      </c>
      <c r="J417" s="4">
        <v>45735</v>
      </c>
      <c r="K417" s="180">
        <v>45751</v>
      </c>
      <c r="L417" s="3"/>
      <c r="M417" s="44"/>
      <c r="N417" s="44" t="str">
        <f>IFERROR(K417 + VALUE(LEFT(L417, FIND(" ", L417) - 1)), "")</f>
        <v/>
      </c>
      <c r="O417" s="3">
        <f>IF(_xlfn.DAYS(K417,J417)&lt;0, "Aguardando OC", _xlfn.DAYS(K417,J417))</f>
        <v>16</v>
      </c>
      <c r="P417" s="14">
        <v>396578</v>
      </c>
      <c r="Q417" s="2">
        <v>1137730</v>
      </c>
      <c r="R417" s="14">
        <v>165797</v>
      </c>
      <c r="S417" s="2">
        <v>689</v>
      </c>
      <c r="T417" s="65" t="s">
        <v>65</v>
      </c>
      <c r="U417" s="21">
        <v>65.27</v>
      </c>
      <c r="V417" s="2">
        <v>5189</v>
      </c>
      <c r="W417" s="47" t="str">
        <f>IFERROR(VLOOKUP(V417, Fornecedores!A:C, 3, FALSE), "")</f>
        <v>REPENORTE</v>
      </c>
      <c r="X417" s="43" t="str">
        <f>IFERROR(VLOOKUP(V417, Fornecedores!A:E, 5, FALSE), "")</f>
        <v>Recife</v>
      </c>
      <c r="Y417" s="43" t="str">
        <f>IFERROR(VLOOKUP(V417, Fornecedores!A:F, 6, FALSE), "")</f>
        <v>PE</v>
      </c>
      <c r="Z417" s="14" t="str">
        <f>IF(H417=0, "Pedido entregue!", "Pendente")</f>
        <v>Pedido entregue!</v>
      </c>
      <c r="AA417" s="59">
        <v>1</v>
      </c>
      <c r="AB417" s="58" t="str">
        <f>IF(Z417="Pedido Entregue!", IF(AA417=1, "Retirado do Almoxarifado", IF(AA417=2, "Material devolvido", "Aguardando retirada")), IF(Z417="Pendente", "Entrega pendente", ""))</f>
        <v>Retirado do Almoxarifado</v>
      </c>
      <c r="AC417" s="18">
        <v>1</v>
      </c>
      <c r="AD417" s="18">
        <f>AC417/SUMIF($P:$P,P417,$AC:$AC)</f>
        <v>1</v>
      </c>
      <c r="AE417" s="18">
        <f>IF(R417=0,0,AC417/SUMIF($R:$R,R417,$AC:$AC))</f>
        <v>0.14285714285714285</v>
      </c>
      <c r="AF417" s="18">
        <f>IF(R417=0,1,0)</f>
        <v>0</v>
      </c>
      <c r="AG417" s="18">
        <f>IF(R417=0,#REF!-J417,0)</f>
        <v>0</v>
      </c>
      <c r="AH417" t="str">
        <f>TEXT(J417,"MMMM")</f>
        <v>março</v>
      </c>
    </row>
    <row r="418" spans="1:34" ht="12.75" hidden="1" customHeight="1" x14ac:dyDescent="0.25">
      <c r="A418" s="90" t="str">
        <f>IF(C418="Oficina Diversos","Oficina Geral",
IF(ISNUMBER(FIND("Estoque - Colhedoras",C418)),"Colhedoras",IF(ISNUMBER(FIND("Caldeiraria",C418)),"Caldeiraria",IF(ISNUMBER(FIND("Borracharia",C418)),"Borracharia",IF(ISNUMBER(FIND("Lubrificação",C418)),"Lubrificação",
IF(ISNUMBER(FIND("Estoque - Carregadeiras",C418)),"Carregadeiras",IF(ISNUMBER(FIND("Estoque - Veic. Leves",C418)),"Veic. Leves",
IF(ISNUMBER(FIND("Estoque - Caminhões",C418)),"Caminhões",IF(ISNUMBER(FIND("Estoque - Transbordos",C418)),"Transbordos",
IF(ISNUMBER(FIND("Estoque - Tratores",C418)),"Tratores",
IF(ISNUMBER(FIND("Estoque - Máquinas pesadas",C418)),"Máquinas pesadas",
IF(ISNUMBER(FIND("Estoque - Reboques",C418)),"Reboques",
IF(C418="Estoque","Estoque",
IF(AND(ISNUMBER(C418),C418&gt;1000,C418&lt;2000),"Caminhões",
IF(AND(ISNUMBER(C418),C418&gt;2000,C418&lt;3000),"Tratores",
IF(AND(ISNUMBER(C418),C418&gt;3000,C418&lt;4000),"Carregadeiras",
IF(AND(ISNUMBER(C418),C418&gt;4000,C418&lt;5000),"Máquinas pesadas",
IF(AND(ISNUMBER(C418),C418&gt;5000,C418&lt;6000),"Colhedoras",
IF(AND(ISNUMBER(C418),C418&gt;7000,C418&lt;8000),"Irrigação",
IF(AND(ISNUMBER(C418),C418&gt;8000,C418&lt;9000),"Reboques",IF(AND(ISNUMBER(C418),C418&gt;0,C418&lt;1000),"Veic. Leves","")))))))))))))))))))))</f>
        <v>Caminhões</v>
      </c>
      <c r="B418" s="124"/>
      <c r="C418" s="76">
        <v>1046</v>
      </c>
      <c r="D418" s="2">
        <v>19178</v>
      </c>
      <c r="E418" s="3" t="s">
        <v>325</v>
      </c>
      <c r="F418" s="14" t="str">
        <f>IF(ISBLANK(K418), "Apenas Solicitação", "Tem OC")</f>
        <v>Tem OC</v>
      </c>
      <c r="G418" s="2">
        <v>1</v>
      </c>
      <c r="H418" s="37">
        <f>G418-I418</f>
        <v>0</v>
      </c>
      <c r="I418" s="38">
        <v>1</v>
      </c>
      <c r="J418" s="4">
        <v>45743</v>
      </c>
      <c r="K418" s="180">
        <v>45751</v>
      </c>
      <c r="L418" s="3"/>
      <c r="M418" s="44"/>
      <c r="N418" s="44" t="str">
        <f>IFERROR(K418 + VALUE(LEFT(L418, FIND(" ", L418) - 1)), "")</f>
        <v/>
      </c>
      <c r="O418" s="3">
        <f>IF(_xlfn.DAYS(K418,J418)&lt;0, "Aguardando OC", _xlfn.DAYS(K418,J418))</f>
        <v>8</v>
      </c>
      <c r="P418" s="14">
        <v>397303</v>
      </c>
      <c r="Q418" s="2">
        <v>1139812</v>
      </c>
      <c r="R418" s="14">
        <v>165797</v>
      </c>
      <c r="S418" s="2">
        <v>689</v>
      </c>
      <c r="T418" s="65" t="s">
        <v>65</v>
      </c>
      <c r="U418" s="21">
        <v>65.27</v>
      </c>
      <c r="V418" s="2">
        <v>5189</v>
      </c>
      <c r="W418" s="47" t="str">
        <f>IFERROR(VLOOKUP(V418, Fornecedores!A:C, 3, FALSE), "")</f>
        <v>REPENORTE</v>
      </c>
      <c r="X418" s="43" t="str">
        <f>IFERROR(VLOOKUP(V418, Fornecedores!A:E, 5, FALSE), "")</f>
        <v>Recife</v>
      </c>
      <c r="Y418" s="43" t="str">
        <f>IFERROR(VLOOKUP(V418, Fornecedores!A:F, 6, FALSE), "")</f>
        <v>PE</v>
      </c>
      <c r="Z418" s="14" t="str">
        <f>IF(H418=0, "Pedido entregue!", "Pendente")</f>
        <v>Pedido entregue!</v>
      </c>
      <c r="AA418" s="59">
        <v>1</v>
      </c>
      <c r="AB418" s="58" t="str">
        <f>IF(Z418="Pedido Entregue!", IF(AA418=1, "Retirado do Almoxarifado", IF(AA418=2, "Material devolvido", "Aguardando retirada")), IF(Z418="Pendente", "Entrega pendente", ""))</f>
        <v>Retirado do Almoxarifado</v>
      </c>
      <c r="AC418" s="18">
        <v>1</v>
      </c>
      <c r="AD418" s="18">
        <f>AC418/SUMIF($P:$P,P418,$AC:$AC)</f>
        <v>1</v>
      </c>
      <c r="AE418" s="18">
        <f>IF(R418=0,0,AC418/SUMIF($R:$R,R418,$AC:$AC))</f>
        <v>0.14285714285714285</v>
      </c>
      <c r="AF418" s="18">
        <f>IF(R418=0,1,0)</f>
        <v>0</v>
      </c>
      <c r="AG418" s="18">
        <f>IF(R418=0,#REF!-J418,0)</f>
        <v>0</v>
      </c>
      <c r="AH418" t="str">
        <f>TEXT(J418,"MMMM")</f>
        <v>março</v>
      </c>
    </row>
    <row r="419" spans="1:34" ht="12.75" hidden="1" customHeight="1" x14ac:dyDescent="0.25">
      <c r="A419" s="90" t="str">
        <f>IF(C419="Oficina Diversos","Oficina Geral",
IF(ISNUMBER(FIND("Estoque - Colhedoras",C419)),"Colhedoras",IF(ISNUMBER(FIND("Caldeiraria",C419)),"Caldeiraria",IF(ISNUMBER(FIND("Borracharia",C419)),"Borracharia",IF(ISNUMBER(FIND("Lubrificação",C419)),"Lubrificação",
IF(ISNUMBER(FIND("Estoque - Carregadeiras",C419)),"Carregadeiras",IF(ISNUMBER(FIND("Estoque - Veic. Leves",C419)),"Veic. Leves",
IF(ISNUMBER(FIND("Estoque - Caminhões",C419)),"Caminhões",IF(ISNUMBER(FIND("Estoque - Transbordos",C419)),"Transbordos",
IF(ISNUMBER(FIND("Estoque - Tratores",C419)),"Tratores",
IF(ISNUMBER(FIND("Estoque - Máquinas pesadas",C419)),"Máquinas pesadas",
IF(ISNUMBER(FIND("Estoque - Reboques",C419)),"Reboques",
IF(C419="Estoque","Estoque",
IF(AND(ISNUMBER(C419),C419&gt;1000,C419&lt;2000),"Caminhões",
IF(AND(ISNUMBER(C419),C419&gt;2000,C419&lt;3000),"Tratores",
IF(AND(ISNUMBER(C419),C419&gt;3000,C419&lt;4000),"Carregadeiras",
IF(AND(ISNUMBER(C419),C419&gt;4000,C419&lt;5000),"Máquinas pesadas",
IF(AND(ISNUMBER(C419),C419&gt;5000,C419&lt;6000),"Colhedoras",
IF(AND(ISNUMBER(C419),C419&gt;7000,C419&lt;8000),"Irrigação",
IF(AND(ISNUMBER(C419),C419&gt;8000,C419&lt;9000),"Reboques",IF(AND(ISNUMBER(C419),C419&gt;0,C419&lt;1000),"Veic. Leves","")))))))))))))))))))))</f>
        <v>Caminhões</v>
      </c>
      <c r="B419" s="84"/>
      <c r="C419" s="2">
        <v>1044</v>
      </c>
      <c r="D419" s="2">
        <v>19178</v>
      </c>
      <c r="E419" s="3" t="s">
        <v>325</v>
      </c>
      <c r="F419" s="14" t="str">
        <f>IF(ISBLANK(K419), "Apenas Solicitação", "Tem OC")</f>
        <v>Tem OC</v>
      </c>
      <c r="G419" s="2">
        <v>1</v>
      </c>
      <c r="H419" s="37">
        <f>G419-I419</f>
        <v>0</v>
      </c>
      <c r="I419" s="38">
        <v>1</v>
      </c>
      <c r="J419" s="4">
        <v>45757</v>
      </c>
      <c r="K419" s="180">
        <v>45763</v>
      </c>
      <c r="L419" s="3"/>
      <c r="M419" s="44"/>
      <c r="N419" s="44" t="str">
        <f>IFERROR(K419 + VALUE(LEFT(L419, FIND(" ", L419) - 1)), "")</f>
        <v/>
      </c>
      <c r="O419" s="3">
        <f>IF(_xlfn.DAYS(K419,J419)&lt;0, "Aguardando OC", _xlfn.DAYS(K419,J419))</f>
        <v>6</v>
      </c>
      <c r="P419" s="14">
        <v>398796</v>
      </c>
      <c r="Q419" s="2">
        <v>1143560</v>
      </c>
      <c r="R419" s="14">
        <v>166449</v>
      </c>
      <c r="S419" s="2">
        <v>689</v>
      </c>
      <c r="T419" s="65" t="s">
        <v>65</v>
      </c>
      <c r="U419" s="21">
        <v>65.28</v>
      </c>
      <c r="V419" s="2">
        <v>15716</v>
      </c>
      <c r="W419" s="47" t="str">
        <f>IFERROR(VLOOKUP(V419, Fornecedores!A:C, 3, FALSE), "")</f>
        <v>BRADIPE</v>
      </c>
      <c r="X419" s="43" t="str">
        <f>IFERROR(VLOOKUP(V419, Fornecedores!A:E, 5, FALSE), "")</f>
        <v>Jaboatão dos Guararapes</v>
      </c>
      <c r="Y419" s="43" t="str">
        <f>IFERROR(VLOOKUP(V419, Fornecedores!A:F, 6, FALSE), "")</f>
        <v>PE</v>
      </c>
      <c r="Z419" s="14" t="str">
        <f>IF(H419=0, "Pedido entregue!", "Pendente")</f>
        <v>Pedido entregue!</v>
      </c>
      <c r="AA419" s="59">
        <v>1</v>
      </c>
      <c r="AB419" s="58" t="str">
        <f>IF(Z419="Pedido Entregue!", IF(AA419=1, "Retirado do Almoxarifado", IF(AA419=2, "Material devolvido", "Aguardando retirada")), IF(Z419="Pendente", "Entrega pendente", ""))</f>
        <v>Retirado do Almoxarifado</v>
      </c>
      <c r="AC419" s="18">
        <v>1</v>
      </c>
      <c r="AD419" s="18">
        <f>AC419/SUMIF($P:$P,P419,$AC:$AC)</f>
        <v>1</v>
      </c>
      <c r="AE419" s="18">
        <f>IF(R419=0,0,AC419/SUMIF($R:$R,R419,$AC:$AC))</f>
        <v>0.1111111111111111</v>
      </c>
      <c r="AF419" s="18">
        <f>IF(R419=0,1,0)</f>
        <v>0</v>
      </c>
      <c r="AG419" s="18">
        <f>IF(R419=0,#REF!-J419,0)</f>
        <v>0</v>
      </c>
      <c r="AH419" t="str">
        <f>TEXT(J419,"MMMM")</f>
        <v>abril</v>
      </c>
    </row>
    <row r="420" spans="1:34" ht="12.75" hidden="1" customHeight="1" x14ac:dyDescent="0.25">
      <c r="A420" s="90" t="str">
        <f>IF(C420="Oficina Diversos","Oficina Geral",
IF(ISNUMBER(FIND("Estoque - Colhedoras",C420)),"Colhedoras",IF(ISNUMBER(FIND("Caldeiraria",C420)),"Caldeiraria",IF(ISNUMBER(FIND("Borracharia",C420)),"Borracharia",IF(ISNUMBER(FIND("Lubrificação",C420)),"Lubrificação",
IF(ISNUMBER(FIND("Estoque - Carregadeiras",C420)),"Carregadeiras",IF(ISNUMBER(FIND("Estoque - Veic. Leves",C420)),"Veic. Leves",
IF(ISNUMBER(FIND("Estoque - Caminhões",C420)),"Caminhões",IF(ISNUMBER(FIND("Estoque - Transbordos",C420)),"Transbordos",
IF(ISNUMBER(FIND("Estoque - Tratores",C420)),"Tratores",
IF(ISNUMBER(FIND("Estoque - Máquinas pesadas",C420)),"Máquinas pesadas",
IF(ISNUMBER(FIND("Estoque - Reboques",C420)),"Reboques",
IF(C420="Estoque","Estoque",
IF(AND(ISNUMBER(C420),C420&gt;1000,C420&lt;2000),"Caminhões",
IF(AND(ISNUMBER(C420),C420&gt;2000,C420&lt;3000),"Tratores",
IF(AND(ISNUMBER(C420),C420&gt;3000,C420&lt;4000),"Carregadeiras",
IF(AND(ISNUMBER(C420),C420&gt;4000,C420&lt;5000),"Máquinas pesadas",
IF(AND(ISNUMBER(C420),C420&gt;5000,C420&lt;6000),"Colhedoras",
IF(AND(ISNUMBER(C420),C420&gt;7000,C420&lt;8000),"Irrigação",
IF(AND(ISNUMBER(C420),C420&gt;8000,C420&lt;9000),"Reboques",IF(AND(ISNUMBER(C420),C420&gt;0,C420&lt;1000),"Veic. Leves","")))))))))))))))))))))</f>
        <v>Caminhões</v>
      </c>
      <c r="B420" s="8"/>
      <c r="C420" s="42">
        <v>1049</v>
      </c>
      <c r="D420" s="42">
        <v>19178</v>
      </c>
      <c r="E420" s="43" t="s">
        <v>325</v>
      </c>
      <c r="F420" s="14" t="str">
        <f>IF(ISBLANK(K420), "Apenas Solicitação", "Tem OC")</f>
        <v>Tem OC</v>
      </c>
      <c r="G420" s="42">
        <v>1</v>
      </c>
      <c r="H420" s="37">
        <f>G420-I420</f>
        <v>0</v>
      </c>
      <c r="I420" s="38">
        <v>1</v>
      </c>
      <c r="J420" s="44">
        <v>45779</v>
      </c>
      <c r="K420" s="185">
        <v>45786</v>
      </c>
      <c r="L420" s="3"/>
      <c r="M420" s="44"/>
      <c r="N420" s="44" t="str">
        <f>IFERROR(K420 + VALUE(LEFT(L420, FIND(" ", L420) - 1)), "")</f>
        <v/>
      </c>
      <c r="O420" s="3">
        <f>IF(_xlfn.DAYS(K420,J420)&lt;0, "Aguardando OC", _xlfn.DAYS(K420,J420))</f>
        <v>7</v>
      </c>
      <c r="P420" s="191">
        <v>401170</v>
      </c>
      <c r="Q420" s="42"/>
      <c r="R420" s="191">
        <v>167321</v>
      </c>
      <c r="S420" s="42">
        <v>221</v>
      </c>
      <c r="T420" s="67" t="s">
        <v>1029</v>
      </c>
      <c r="U420" s="45">
        <v>57</v>
      </c>
      <c r="V420" s="42">
        <v>2528</v>
      </c>
      <c r="W420" s="47" t="str">
        <f>IFERROR(VLOOKUP(V420, Fornecedores!A:C, 3, FALSE), "")</f>
        <v xml:space="preserve">REDIESEL            </v>
      </c>
      <c r="X420" s="43" t="str">
        <f>IFERROR(VLOOKUP(V420, Fornecedores!A:E, 5, FALSE), "")</f>
        <v>Jaboatão dos Guararapes</v>
      </c>
      <c r="Y420" s="43" t="str">
        <f>IFERROR(VLOOKUP(V420, Fornecedores!A:F, 6, FALSE), "")</f>
        <v>PE</v>
      </c>
      <c r="Z420" s="14" t="str">
        <f>IF(H420=0, "Pedido entregue!", "Pendente")</f>
        <v>Pedido entregue!</v>
      </c>
      <c r="AA420" s="59">
        <v>1</v>
      </c>
      <c r="AB420" s="58" t="str">
        <f>IF(Z420="Pedido Entregue!", IF(AA420=1, "Retirado do Almoxarifado", IF(AA420=2, "Material devolvido", "Aguardando retirada")), IF(Z420="Pendente", "Entrega pendente", ""))</f>
        <v>Retirado do Almoxarifado</v>
      </c>
      <c r="AC420" s="18">
        <v>1</v>
      </c>
      <c r="AD420" s="18">
        <f>AC420/SUMIF($P:$P,P420,$AC:$AC)</f>
        <v>1</v>
      </c>
      <c r="AE420" s="18">
        <f>IF(R420=0,0,AC420/SUMIF($R:$R,R420,$AC:$AC))</f>
        <v>0.16666666666666666</v>
      </c>
      <c r="AF420" s="18">
        <f>IF(R420=0,1,0)</f>
        <v>0</v>
      </c>
      <c r="AG420" s="18">
        <f>IF(R420=0,#REF!-J420,0)</f>
        <v>0</v>
      </c>
      <c r="AH420" t="str">
        <f>TEXT(J420,"MMMM")</f>
        <v>maio</v>
      </c>
    </row>
    <row r="421" spans="1:34" ht="12.75" hidden="1" customHeight="1" x14ac:dyDescent="0.25">
      <c r="A421" s="90" t="str">
        <f>IF(C421="Oficina Diversos","Oficina Geral",
IF(ISNUMBER(FIND("Estoque - Colhedoras",C421)),"Colhedoras",IF(ISNUMBER(FIND("Caldeiraria",C421)),"Caldeiraria",IF(ISNUMBER(FIND("Borracharia",C421)),"Borracharia",IF(ISNUMBER(FIND("Lubrificação",C421)),"Lubrificação",
IF(ISNUMBER(FIND("Estoque - Carregadeiras",C421)),"Carregadeiras",IF(ISNUMBER(FIND("Estoque - Veic. Leves",C421)),"Veic. Leves",
IF(ISNUMBER(FIND("Estoque - Caminhões",C421)),"Caminhões",IF(ISNUMBER(FIND("Estoque - Transbordos",C421)),"Transbordos",
IF(ISNUMBER(FIND("Estoque - Tratores",C421)),"Tratores",
IF(ISNUMBER(FIND("Estoque - Máquinas pesadas",C421)),"Máquinas pesadas",
IF(ISNUMBER(FIND("Estoque - Reboques",C421)),"Reboques",
IF(C421="Estoque","Estoque",
IF(AND(ISNUMBER(C421),C421&gt;1000,C421&lt;2000),"Caminhões",
IF(AND(ISNUMBER(C421),C421&gt;2000,C421&lt;3000),"Tratores",
IF(AND(ISNUMBER(C421),C421&gt;3000,C421&lt;4000),"Carregadeiras",
IF(AND(ISNUMBER(C421),C421&gt;4000,C421&lt;5000),"Máquinas pesadas",
IF(AND(ISNUMBER(C421),C421&gt;5000,C421&lt;6000),"Colhedoras",
IF(AND(ISNUMBER(C421),C421&gt;7000,C421&lt;8000),"Irrigação",
IF(AND(ISNUMBER(C421),C421&gt;8000,C421&lt;9000),"Reboques",IF(AND(ISNUMBER(C421),C421&gt;0,C421&lt;1000),"Veic. Leves","")))))))))))))))))))))</f>
        <v>Caminhões</v>
      </c>
      <c r="B421" s="8"/>
      <c r="C421" s="2">
        <v>1045</v>
      </c>
      <c r="D421" s="2">
        <v>19178</v>
      </c>
      <c r="E421" s="3" t="s">
        <v>325</v>
      </c>
      <c r="F421" s="14" t="str">
        <f>IF(ISBLANK(K421), "Apenas Solicitação", "Tem OC")</f>
        <v>Tem OC</v>
      </c>
      <c r="G421" s="2">
        <v>1</v>
      </c>
      <c r="H421" s="37">
        <f>G421-I421</f>
        <v>0</v>
      </c>
      <c r="I421" s="38">
        <v>1</v>
      </c>
      <c r="J421" s="4">
        <v>45793</v>
      </c>
      <c r="K421" s="180">
        <v>45803</v>
      </c>
      <c r="L421" s="3" t="s">
        <v>20151</v>
      </c>
      <c r="M421" s="44" t="str">
        <f ca="1">IF(OR(N421="", N421=0), "", IF(N421&gt;TODAY(), "No prazo", "Atrasado"))</f>
        <v>Atrasado</v>
      </c>
      <c r="N421" s="44">
        <f>IFERROR(K421 + VALUE(LEFT(L421, FIND(" ", L421) - 1)), "")</f>
        <v>45803</v>
      </c>
      <c r="O421" s="3">
        <f>IF(_xlfn.DAYS(K421,J421)&lt;0, "Aguardando OC", _xlfn.DAYS(K421,J421))</f>
        <v>10</v>
      </c>
      <c r="P421" s="14">
        <v>403194</v>
      </c>
      <c r="Q421" s="55"/>
      <c r="R421" s="14">
        <v>168126</v>
      </c>
      <c r="S421" s="2">
        <v>221</v>
      </c>
      <c r="T421" s="65" t="s">
        <v>1029</v>
      </c>
      <c r="U421" s="21">
        <v>2.2383333333333302</v>
      </c>
      <c r="V421" s="2">
        <v>2097</v>
      </c>
      <c r="W421" s="47" t="str">
        <f>IFERROR(VLOOKUP(V421, Fornecedores!A:C, 3, FALSE), "")</f>
        <v xml:space="preserve">CAUPECAS            </v>
      </c>
      <c r="X421" s="43" t="str">
        <f>IFERROR(VLOOKUP(V421, Fornecedores!A:E, 5, FALSE), "")</f>
        <v>Recife</v>
      </c>
      <c r="Y421" s="43" t="str">
        <f>IFERROR(VLOOKUP(V421, Fornecedores!A:F, 6, FALSE), "")</f>
        <v>PE</v>
      </c>
      <c r="Z421" s="14" t="str">
        <f>IF(H421=0, "Pedido entregue!", "Pendente")</f>
        <v>Pedido entregue!</v>
      </c>
      <c r="AA421" s="59">
        <v>1</v>
      </c>
      <c r="AB421" s="58" t="str">
        <f>IF(Z421="Pedido Entregue!", IF(AA421=1, "Retirado do Almoxarifado", IF(AA421=2, "Material devolvido", "Aguardando retirada")), IF(Z421="Pendente", "Entrega pendente", ""))</f>
        <v>Retirado do Almoxarifado</v>
      </c>
      <c r="AC421" s="18">
        <v>1</v>
      </c>
      <c r="AD421" s="18">
        <f>AC421/SUMIF($P:$P,P421,$AC:$AC)</f>
        <v>1</v>
      </c>
      <c r="AE421" s="18">
        <f>IF(R421=0,0,AC421/SUMIF($R:$R,R421,$AC:$AC))</f>
        <v>1</v>
      </c>
      <c r="AF421" s="18">
        <f>IF(R421=0,1,0)</f>
        <v>0</v>
      </c>
      <c r="AH421" t="str">
        <f>TEXT(J421,"MMMM")</f>
        <v>maio</v>
      </c>
    </row>
    <row r="422" spans="1:34" ht="12.75" hidden="1" customHeight="1" x14ac:dyDescent="0.25">
      <c r="A422" s="90" t="str">
        <f>IF(C422="Oficina Diversos","Oficina Geral",
IF(ISNUMBER(FIND("Estoque - Colhedoras",C422)),"Colhedoras",IF(ISNUMBER(FIND("Caldeiraria",C422)),"Caldeiraria",IF(ISNUMBER(FIND("Borracharia",C422)),"Borracharia",IF(ISNUMBER(FIND("Lubrificação",C422)),"Lubrificação",
IF(ISNUMBER(FIND("Estoque - Carregadeiras",C422)),"Carregadeiras",IF(ISNUMBER(FIND("Estoque - Veic. Leves",C422)),"Veic. Leves",
IF(ISNUMBER(FIND("Estoque - Caminhões",C422)),"Caminhões",IF(ISNUMBER(FIND("Estoque - Transbordos",C422)),"Transbordos",
IF(ISNUMBER(FIND("Estoque - Tratores",C422)),"Tratores",
IF(ISNUMBER(FIND("Estoque - Máquinas pesadas",C422)),"Máquinas pesadas",
IF(ISNUMBER(FIND("Estoque - Reboques",C422)),"Reboques",
IF(C422="Estoque","Estoque",
IF(AND(ISNUMBER(C422),C422&gt;1000,C422&lt;2000),"Caminhões",
IF(AND(ISNUMBER(C422),C422&gt;2000,C422&lt;3000),"Tratores",
IF(AND(ISNUMBER(C422),C422&gt;3000,C422&lt;4000),"Carregadeiras",
IF(AND(ISNUMBER(C422),C422&gt;4000,C422&lt;5000),"Máquinas pesadas",
IF(AND(ISNUMBER(C422),C422&gt;5000,C422&lt;6000),"Colhedoras",
IF(AND(ISNUMBER(C422),C422&gt;7000,C422&lt;8000),"Irrigação",
IF(AND(ISNUMBER(C422),C422&gt;8000,C422&lt;9000),"Reboques",IF(AND(ISNUMBER(C422),C422&gt;0,C422&lt;1000),"Veic. Leves","")))))))))))))))))))))</f>
        <v>Caminhões</v>
      </c>
      <c r="B422" s="210"/>
      <c r="C422" s="126">
        <v>1040</v>
      </c>
      <c r="D422" s="2">
        <v>19178</v>
      </c>
      <c r="E422" s="3" t="s">
        <v>325</v>
      </c>
      <c r="F422" s="101" t="str">
        <f>IF(ISBLANK(K422), "Apenas Solicitação", "Tem OC")</f>
        <v>Tem OC</v>
      </c>
      <c r="G422" s="2">
        <v>1</v>
      </c>
      <c r="H422" s="102">
        <f>G422-I422</f>
        <v>0</v>
      </c>
      <c r="I422" s="103">
        <v>1</v>
      </c>
      <c r="J422" s="4">
        <v>45813</v>
      </c>
      <c r="K422" s="180">
        <v>45819</v>
      </c>
      <c r="L422" s="3" t="s">
        <v>20151</v>
      </c>
      <c r="M422" s="104" t="str">
        <f ca="1">IF(OR(N422="", N422=0), "", IF(N422&gt;TODAY(), "No prazo", "Atrasado"))</f>
        <v>Atrasado</v>
      </c>
      <c r="N422" s="104">
        <f>IFERROR(K422 + VALUE(LEFT(L422, FIND(" ", L422) - 1)), "")</f>
        <v>45819</v>
      </c>
      <c r="O422" s="105">
        <f>IF(_xlfn.DAYS(K422,J422)&lt;0, "Aguardando OC", _xlfn.DAYS(K422,J422))</f>
        <v>6</v>
      </c>
      <c r="P422" s="14">
        <v>406080</v>
      </c>
      <c r="Q422" s="55"/>
      <c r="R422" s="14">
        <v>168968</v>
      </c>
      <c r="S422" s="2">
        <v>221</v>
      </c>
      <c r="T422" s="65" t="s">
        <v>1029</v>
      </c>
      <c r="U422" s="21">
        <v>75.400000000000006</v>
      </c>
      <c r="V422" s="2">
        <v>2528</v>
      </c>
      <c r="W422" s="117" t="str">
        <f>IFERROR(VLOOKUP(V422, Fornecedores!A:C, 3, FALSE), "")</f>
        <v xml:space="preserve">REDIESEL            </v>
      </c>
      <c r="X422" s="105" t="str">
        <f>IFERROR(VLOOKUP(V422, Fornecedores!A:E, 5, FALSE), "")</f>
        <v>Jaboatão dos Guararapes</v>
      </c>
      <c r="Y422" s="105" t="str">
        <f>IFERROR(VLOOKUP(V422, Fornecedores!A:F, 6, FALSE), "")</f>
        <v>PE</v>
      </c>
      <c r="Z422" s="101" t="str">
        <f>IF(H422=0, "Pedido entregue!", "Pendente")</f>
        <v>Pedido entregue!</v>
      </c>
      <c r="AA422" s="119"/>
      <c r="AB422" s="132" t="str">
        <f>IF(Z422="Pedido Entregue!", IF(AA422=1, "Retirado do Almoxarifado", IF(AA422=2, "Material devolvido", "Aguardando retirada")), IF(Z422="Pendente", "Entrega pendente", ""))</f>
        <v>Aguardando retirada</v>
      </c>
      <c r="AC422" s="18">
        <v>1</v>
      </c>
      <c r="AD422" s="18">
        <f>AC422/SUMIF($P:$P,P422,$AC:$AC)</f>
        <v>1</v>
      </c>
      <c r="AE422" s="18">
        <f>IF(R422=0,0,AC422/SUMIF($R:$R,R422,$AC:$AC))</f>
        <v>0.25</v>
      </c>
      <c r="AF422" s="18">
        <f>IF(R422=0,1,0)</f>
        <v>0</v>
      </c>
      <c r="AH422" t="str">
        <f>TEXT(J422,"MMMM")</f>
        <v>junho</v>
      </c>
    </row>
    <row r="423" spans="1:34" ht="12.75" hidden="1" customHeight="1" x14ac:dyDescent="0.25">
      <c r="A423" s="90" t="str">
        <f>IF(C423="Oficina Diversos","Oficina Geral",
IF(ISNUMBER(FIND("Estoque - Colhedoras",C423)),"Colhedoras",IF(ISNUMBER(FIND("Caldeiraria",C423)),"Caldeiraria",IF(ISNUMBER(FIND("Borracharia",C423)),"Borracharia",IF(ISNUMBER(FIND("Lubrificação",C423)),"Lubrificação",
IF(ISNUMBER(FIND("Estoque - Carregadeiras",C423)),"Carregadeiras",IF(ISNUMBER(FIND("Estoque - Veic. Leves",C423)),"Veic. Leves",
IF(ISNUMBER(FIND("Estoque - Caminhões",C423)),"Caminhões",IF(ISNUMBER(FIND("Estoque - Transbordos",C423)),"Transbordos",
IF(ISNUMBER(FIND("Estoque - Tratores",C423)),"Tratores",
IF(ISNUMBER(FIND("Estoque - Máquinas pesadas",C423)),"Máquinas pesadas",
IF(ISNUMBER(FIND("Estoque - Reboques",C423)),"Reboques",
IF(C423="Estoque","Estoque",
IF(AND(ISNUMBER(C423),C423&gt;1000,C423&lt;2000),"Caminhões",
IF(AND(ISNUMBER(C423),C423&gt;2000,C423&lt;3000),"Tratores",
IF(AND(ISNUMBER(C423),C423&gt;3000,C423&lt;4000),"Carregadeiras",
IF(AND(ISNUMBER(C423),C423&gt;4000,C423&lt;5000),"Máquinas pesadas",
IF(AND(ISNUMBER(C423),C423&gt;5000,C423&lt;6000),"Colhedoras",
IF(AND(ISNUMBER(C423),C423&gt;7000,C423&lt;8000),"Irrigação",
IF(AND(ISNUMBER(C423),C423&gt;8000,C423&lt;9000),"Reboques",IF(AND(ISNUMBER(C423),C423&gt;0,C423&lt;1000),"Veic. Leves","")))))))))))))))))))))</f>
        <v>Caminhões</v>
      </c>
      <c r="B423" s="84"/>
      <c r="C423" s="2">
        <v>1005</v>
      </c>
      <c r="D423" s="2">
        <v>19338</v>
      </c>
      <c r="E423" s="3" t="s">
        <v>803</v>
      </c>
      <c r="F423" s="14" t="str">
        <f>IF(ISBLANK(K423), "Apenas Solicitação", "Tem OC")</f>
        <v>Tem OC</v>
      </c>
      <c r="G423" s="2">
        <v>2</v>
      </c>
      <c r="H423" s="37">
        <f>G423-I423</f>
        <v>0</v>
      </c>
      <c r="I423" s="38">
        <v>2</v>
      </c>
      <c r="J423" s="4">
        <v>45757</v>
      </c>
      <c r="K423" s="180">
        <v>45763</v>
      </c>
      <c r="L423" s="3"/>
      <c r="M423" s="44"/>
      <c r="N423" s="44" t="str">
        <f>IFERROR(K423 + VALUE(LEFT(L423, FIND(" ", L423) - 1)), "")</f>
        <v/>
      </c>
      <c r="O423" s="3">
        <f>IF(_xlfn.DAYS(K423,J423)&lt;0, "Aguardando OC", _xlfn.DAYS(K423,J423))</f>
        <v>6</v>
      </c>
      <c r="P423" s="14">
        <v>399024</v>
      </c>
      <c r="Q423" s="2">
        <v>1143900</v>
      </c>
      <c r="R423" s="14">
        <v>166447</v>
      </c>
      <c r="S423" s="2">
        <v>685</v>
      </c>
      <c r="T423" s="65" t="s">
        <v>15</v>
      </c>
      <c r="U423" s="21">
        <v>114.23</v>
      </c>
      <c r="V423" s="2"/>
      <c r="W423" s="47" t="str">
        <f>IFERROR(VLOOKUP(V423, Fornecedores!A:C, 3, FALSE), "")</f>
        <v/>
      </c>
      <c r="X423" s="43" t="str">
        <f>IFERROR(VLOOKUP(V423, Fornecedores!A:E, 5, FALSE), "")</f>
        <v/>
      </c>
      <c r="Y423" s="43" t="str">
        <f>IFERROR(VLOOKUP(V423, Fornecedores!A:F, 6, FALSE), "")</f>
        <v/>
      </c>
      <c r="Z423" s="14" t="str">
        <f>IF(H423=0, "Pedido entregue!", "Pendente")</f>
        <v>Pedido entregue!</v>
      </c>
      <c r="AA423" s="59">
        <v>1</v>
      </c>
      <c r="AB423" s="58" t="str">
        <f>IF(Z423="Pedido Entregue!", IF(AA423=1, "Retirado do Almoxarifado", IF(AA423=2, "Material devolvido", "Aguardando retirada")), IF(Z423="Pendente", "Entrega pendente", ""))</f>
        <v>Retirado do Almoxarifado</v>
      </c>
      <c r="AC423" s="18">
        <v>1</v>
      </c>
      <c r="AD423" s="18">
        <f>AC423/SUMIF($P:$P,P423,$AC:$AC)</f>
        <v>1</v>
      </c>
      <c r="AE423" s="18">
        <f>IF(R423=0,0,AC423/SUMIF($R:$R,R423,$AC:$AC))</f>
        <v>8.3333333333333329E-2</v>
      </c>
      <c r="AF423" s="18">
        <f>IF(R423=0,1,0)</f>
        <v>0</v>
      </c>
      <c r="AG423" s="18">
        <f>IF(R423=0,#REF!-J423,0)</f>
        <v>0</v>
      </c>
      <c r="AH423" t="str">
        <f>TEXT(J423,"MMMM")</f>
        <v>abril</v>
      </c>
    </row>
    <row r="424" spans="1:34" ht="12.75" customHeight="1" x14ac:dyDescent="0.25">
      <c r="A424" s="90" t="str">
        <f>IF(C424="Oficina Diversos","Oficina Geral",
IF(ISNUMBER(FIND("Estoque - Colhedoras",C424)),"Colhedoras",IF(ISNUMBER(FIND("Caldeiraria",C424)),"Caldeiraria",IF(ISNUMBER(FIND("Borracharia",C424)),"Borracharia",IF(ISNUMBER(FIND("Lubrificação",C424)),"Lubrificação",
IF(ISNUMBER(FIND("Estoque - Carregadeiras",C424)),"Carregadeiras",IF(ISNUMBER(FIND("Estoque - Veic. Leves",C424)),"Veic. Leves",
IF(ISNUMBER(FIND("Estoque - Caminhões",C424)),"Caminhões",IF(ISNUMBER(FIND("Estoque - Transbordos",C424)),"Transbordos",
IF(ISNUMBER(FIND("Estoque - Tratores",C424)),"Tratores",
IF(ISNUMBER(FIND("Estoque - Máquinas pesadas",C424)),"Máquinas pesadas",
IF(ISNUMBER(FIND("Estoque - Reboques",C424)),"Reboques",
IF(C424="Estoque","Estoque",
IF(AND(ISNUMBER(C424),C424&gt;1000,C424&lt;2000),"Caminhões",
IF(AND(ISNUMBER(C424),C424&gt;2000,C424&lt;3000),"Tratores",
IF(AND(ISNUMBER(C424),C424&gt;3000,C424&lt;4000),"Carregadeiras",
IF(AND(ISNUMBER(C424),C424&gt;4000,C424&lt;5000),"Máquinas pesadas",
IF(AND(ISNUMBER(C424),C424&gt;5000,C424&lt;6000),"Colhedoras",
IF(AND(ISNUMBER(C424),C424&gt;7000,C424&lt;8000),"Irrigação",
IF(AND(ISNUMBER(C424),C424&gt;8000,C424&lt;9000),"Reboques",IF(AND(ISNUMBER(C424),C424&gt;0,C424&lt;1000),"Veic. Leves","")))))))))))))))))))))</f>
        <v>Caminhões</v>
      </c>
      <c r="B424" s="111"/>
      <c r="C424" s="171">
        <v>1020</v>
      </c>
      <c r="D424" s="170">
        <v>19381</v>
      </c>
      <c r="E424" s="173" t="s">
        <v>26016</v>
      </c>
      <c r="F424" s="101" t="str">
        <f>IF(ISBLANK(K424), "Apenas Solicitação", "Tem OC")</f>
        <v>Tem OC</v>
      </c>
      <c r="G424" s="170">
        <v>2</v>
      </c>
      <c r="H424" s="102">
        <f>G424-I424</f>
        <v>2</v>
      </c>
      <c r="I424" s="103"/>
      <c r="J424" s="174">
        <v>45852</v>
      </c>
      <c r="K424" s="174">
        <v>45857</v>
      </c>
      <c r="L424" s="173" t="s">
        <v>20152</v>
      </c>
      <c r="M424" s="104" t="str">
        <f ca="1">IF(OR(N424="", N424=0), "", IF(N424&gt;TODAY(), "No prazo", "Atrasado"))</f>
        <v>Atrasado</v>
      </c>
      <c r="N424" s="104">
        <f>IFERROR(K424 + VALUE(LEFT(L424, FIND(" ", L424) - 1)), "")</f>
        <v>45858</v>
      </c>
      <c r="O424" s="105">
        <f>IF(_xlfn.DAYS(K424,J424)&lt;0, "Aguardando OC", _xlfn.DAYS(K424,J424))</f>
        <v>5</v>
      </c>
      <c r="P424" s="212">
        <v>411570</v>
      </c>
      <c r="Q424" s="55"/>
      <c r="R424" s="212">
        <v>171161</v>
      </c>
      <c r="S424" s="2">
        <v>221</v>
      </c>
      <c r="T424" s="65" t="s">
        <v>1029</v>
      </c>
      <c r="U424" s="170">
        <v>178.2</v>
      </c>
      <c r="V424" s="170">
        <v>2097</v>
      </c>
      <c r="W424" s="117" t="str">
        <f>IFERROR(VLOOKUP(V424, Fornecedores!A:C, 3, FALSE), "")</f>
        <v xml:space="preserve">CAUPECAS            </v>
      </c>
      <c r="X424" s="105" t="str">
        <f>IFERROR(VLOOKUP(V424, Fornecedores!A:E, 5, FALSE), "")</f>
        <v>Recife</v>
      </c>
      <c r="Y424" s="105" t="str">
        <f>IFERROR(VLOOKUP(V424, Fornecedores!A:F, 6, FALSE), "")</f>
        <v>PE</v>
      </c>
      <c r="Z424" s="101" t="str">
        <f>IF(H424=0, "Pedido entregue!", "Pendente")</f>
        <v>Pendente</v>
      </c>
      <c r="AA424" s="119"/>
      <c r="AB424" s="132" t="str">
        <f>IF(Z424="Pedido Entregue!", IF(AA424=1, "Retirado do Almoxarifado", IF(AA424=2, "Material devolvido", "Aguardando retirada")), IF(Z424="Pendente", "Entrega pendente", ""))</f>
        <v>Entrega pendente</v>
      </c>
      <c r="AC424" s="18">
        <v>1</v>
      </c>
      <c r="AD424" s="18">
        <f>AC424/SUMIF($P:$P,P424,$AC:$AC)</f>
        <v>1</v>
      </c>
      <c r="AE424" s="18">
        <f>IF(R424=0,0,AC424/SUMIF($R:$R,R424,$AC:$AC))</f>
        <v>0.1111111111111111</v>
      </c>
      <c r="AF424" s="18">
        <f>IF(R424=0,1,0)</f>
        <v>0</v>
      </c>
      <c r="AH424" t="str">
        <f>TEXT(J424,"MMMM")</f>
        <v>julho</v>
      </c>
    </row>
    <row r="425" spans="1:34" ht="12.75" customHeight="1" x14ac:dyDescent="0.25">
      <c r="A425" s="90" t="str">
        <f>IF(C425="Oficina Diversos","Oficina Geral",
IF(ISNUMBER(FIND("Estoque - Colhedoras",C425)),"Colhedoras",IF(ISNUMBER(FIND("Caldeiraria",C425)),"Caldeiraria",IF(ISNUMBER(FIND("Borracharia",C425)),"Borracharia",IF(ISNUMBER(FIND("Lubrificação",C425)),"Lubrificação",
IF(ISNUMBER(FIND("Estoque - Carregadeiras",C425)),"Carregadeiras",IF(ISNUMBER(FIND("Estoque - Veic. Leves",C425)),"Veic. Leves",
IF(ISNUMBER(FIND("Estoque - Caminhões",C425)),"Caminhões",IF(ISNUMBER(FIND("Estoque - Transbordos",C425)),"Transbordos",
IF(ISNUMBER(FIND("Estoque - Tratores",C425)),"Tratores",
IF(ISNUMBER(FIND("Estoque - Máquinas pesadas",C425)),"Máquinas pesadas",
IF(ISNUMBER(FIND("Estoque - Reboques",C425)),"Reboques",
IF(C425="Estoque","Estoque",
IF(AND(ISNUMBER(C425),C425&gt;1000,C425&lt;2000),"Caminhões",
IF(AND(ISNUMBER(C425),C425&gt;2000,C425&lt;3000),"Tratores",
IF(AND(ISNUMBER(C425),C425&gt;3000,C425&lt;4000),"Carregadeiras",
IF(AND(ISNUMBER(C425),C425&gt;4000,C425&lt;5000),"Máquinas pesadas",
IF(AND(ISNUMBER(C425),C425&gt;5000,C425&lt;6000),"Colhedoras",
IF(AND(ISNUMBER(C425),C425&gt;7000,C425&lt;8000),"Irrigação",
IF(AND(ISNUMBER(C425),C425&gt;8000,C425&lt;9000),"Reboques",IF(AND(ISNUMBER(C425),C425&gt;0,C425&lt;1000),"Veic. Leves","")))))))))))))))))))))</f>
        <v>Caminhões</v>
      </c>
      <c r="B425" s="111"/>
      <c r="C425" s="171">
        <v>1021</v>
      </c>
      <c r="D425" s="170">
        <v>19381</v>
      </c>
      <c r="E425" s="173" t="s">
        <v>26016</v>
      </c>
      <c r="F425" s="101" t="str">
        <f>IF(ISBLANK(K425), "Apenas Solicitação", "Tem OC")</f>
        <v>Tem OC</v>
      </c>
      <c r="G425" s="170">
        <v>2</v>
      </c>
      <c r="H425" s="102">
        <f>G425-I425</f>
        <v>2</v>
      </c>
      <c r="I425" s="103"/>
      <c r="J425" s="174">
        <v>45852</v>
      </c>
      <c r="K425" s="174">
        <v>45857</v>
      </c>
      <c r="L425" s="173" t="s">
        <v>20152</v>
      </c>
      <c r="M425" s="104" t="str">
        <f ca="1">IF(OR(N425="", N425=0), "", IF(N425&gt;TODAY(), "No prazo", "Atrasado"))</f>
        <v>Atrasado</v>
      </c>
      <c r="N425" s="104">
        <f>IFERROR(K425 + VALUE(LEFT(L425, FIND(" ", L425) - 1)), "")</f>
        <v>45858</v>
      </c>
      <c r="O425" s="105">
        <f>IF(_xlfn.DAYS(K425,J425)&lt;0, "Aguardando OC", _xlfn.DAYS(K425,J425))</f>
        <v>5</v>
      </c>
      <c r="P425" s="212">
        <v>411613</v>
      </c>
      <c r="Q425" s="55"/>
      <c r="R425" s="212">
        <v>171161</v>
      </c>
      <c r="S425" s="2">
        <v>221</v>
      </c>
      <c r="T425" s="65" t="s">
        <v>1029</v>
      </c>
      <c r="U425" s="170">
        <v>178.2</v>
      </c>
      <c r="V425" s="170">
        <v>2097</v>
      </c>
      <c r="W425" s="117" t="str">
        <f>IFERROR(VLOOKUP(V425, Fornecedores!A:C, 3, FALSE), "")</f>
        <v xml:space="preserve">CAUPECAS            </v>
      </c>
      <c r="X425" s="105" t="str">
        <f>IFERROR(VLOOKUP(V425, Fornecedores!A:E, 5, FALSE), "")</f>
        <v>Recife</v>
      </c>
      <c r="Y425" s="105" t="str">
        <f>IFERROR(VLOOKUP(V425, Fornecedores!A:F, 6, FALSE), "")</f>
        <v>PE</v>
      </c>
      <c r="Z425" s="101" t="str">
        <f>IF(H425=0, "Pedido entregue!", "Pendente")</f>
        <v>Pendente</v>
      </c>
      <c r="AA425" s="119"/>
      <c r="AB425" s="132" t="str">
        <f>IF(Z425="Pedido Entregue!", IF(AA425=1, "Retirado do Almoxarifado", IF(AA425=2, "Material devolvido", "Aguardando retirada")), IF(Z425="Pendente", "Entrega pendente", ""))</f>
        <v>Entrega pendente</v>
      </c>
      <c r="AC425" s="18">
        <v>1</v>
      </c>
      <c r="AD425" s="18">
        <f>AC425/SUMIF($P:$P,P425,$AC:$AC)</f>
        <v>1</v>
      </c>
      <c r="AE425" s="18">
        <f>IF(R425=0,0,AC425/SUMIF($R:$R,R425,$AC:$AC))</f>
        <v>0.1111111111111111</v>
      </c>
      <c r="AF425" s="18">
        <f>IF(R425=0,1,0)</f>
        <v>0</v>
      </c>
      <c r="AH425" t="str">
        <f>TEXT(J425,"MMMM")</f>
        <v>julho</v>
      </c>
    </row>
    <row r="426" spans="1:34" ht="12.75" hidden="1" customHeight="1" x14ac:dyDescent="0.25">
      <c r="A426" s="90" t="str">
        <f>IF(C426="Oficina Diversos","Oficina Geral",
IF(ISNUMBER(FIND("Estoque - Colhedoras",C426)),"Colhedoras",IF(ISNUMBER(FIND("Caldeiraria",C426)),"Caldeiraria",IF(ISNUMBER(FIND("Borracharia",C426)),"Borracharia",IF(ISNUMBER(FIND("Lubrificação",C426)),"Lubrificação",
IF(ISNUMBER(FIND("Estoque - Carregadeiras",C426)),"Carregadeiras",IF(ISNUMBER(FIND("Estoque - Veic. Leves",C426)),"Veic. Leves",
IF(ISNUMBER(FIND("Estoque - Caminhões",C426)),"Caminhões",IF(ISNUMBER(FIND("Estoque - Transbordos",C426)),"Transbordos",
IF(ISNUMBER(FIND("Estoque - Tratores",C426)),"Tratores",
IF(ISNUMBER(FIND("Estoque - Máquinas pesadas",C426)),"Máquinas pesadas",
IF(ISNUMBER(FIND("Estoque - Reboques",C426)),"Reboques",
IF(C426="Estoque","Estoque",
IF(AND(ISNUMBER(C426),C426&gt;1000,C426&lt;2000),"Caminhões",
IF(AND(ISNUMBER(C426),C426&gt;2000,C426&lt;3000),"Tratores",
IF(AND(ISNUMBER(C426),C426&gt;3000,C426&lt;4000),"Carregadeiras",
IF(AND(ISNUMBER(C426),C426&gt;4000,C426&lt;5000),"Máquinas pesadas",
IF(AND(ISNUMBER(C426),C426&gt;5000,C426&lt;6000),"Colhedoras",
IF(AND(ISNUMBER(C426),C426&gt;7000,C426&lt;8000),"Irrigação",
IF(AND(ISNUMBER(C426),C426&gt;8000,C426&lt;9000),"Reboques",IF(AND(ISNUMBER(C426),C426&gt;0,C426&lt;1000),"Veic. Leves","")))))))))))))))))))))</f>
        <v>Caminhões</v>
      </c>
      <c r="B426" s="111"/>
      <c r="C426" s="113">
        <v>1023</v>
      </c>
      <c r="D426" s="2">
        <v>19381</v>
      </c>
      <c r="E426" s="3" t="s">
        <v>20527</v>
      </c>
      <c r="F426" s="101" t="str">
        <f>IF(ISBLANK(K426), "Apenas Solicitação", "Tem OC")</f>
        <v>Tem OC</v>
      </c>
      <c r="G426" s="2">
        <v>2</v>
      </c>
      <c r="H426" s="102">
        <f>G426-I426</f>
        <v>0</v>
      </c>
      <c r="I426" s="103">
        <v>2</v>
      </c>
      <c r="J426" s="4">
        <v>45821</v>
      </c>
      <c r="K426" s="180">
        <v>45831</v>
      </c>
      <c r="L426" s="3" t="s">
        <v>20151</v>
      </c>
      <c r="M426" s="104" t="str">
        <f ca="1">IF(OR(N426="", N426=0), "", IF(N426&gt;TODAY(), "No prazo", "Atrasado"))</f>
        <v>Atrasado</v>
      </c>
      <c r="N426" s="104">
        <f>IFERROR(K426 + VALUE(LEFT(L426, FIND(" ", L426) - 1)), "")</f>
        <v>45831</v>
      </c>
      <c r="O426" s="105">
        <f>IF(_xlfn.DAYS(K426,J426)&lt;0, "Aguardando OC", _xlfn.DAYS(K426,J426))</f>
        <v>10</v>
      </c>
      <c r="P426" s="14">
        <v>407587</v>
      </c>
      <c r="Q426" s="55"/>
      <c r="R426" s="14">
        <v>169646</v>
      </c>
      <c r="S426" s="2">
        <v>221</v>
      </c>
      <c r="T426" s="65" t="s">
        <v>1029</v>
      </c>
      <c r="U426" s="21">
        <v>134.07</v>
      </c>
      <c r="V426" s="2">
        <v>2097</v>
      </c>
      <c r="W426" s="117" t="str">
        <f>IFERROR(VLOOKUP(V426, Fornecedores!A:C, 3, FALSE), "")</f>
        <v xml:space="preserve">CAUPECAS            </v>
      </c>
      <c r="X426" s="105" t="str">
        <f>IFERROR(VLOOKUP(V426, Fornecedores!A:E, 5, FALSE), "")</f>
        <v>Recife</v>
      </c>
      <c r="Y426" s="105" t="str">
        <f>IFERROR(VLOOKUP(V426, Fornecedores!A:F, 6, FALSE), "")</f>
        <v>PE</v>
      </c>
      <c r="Z426" s="101" t="str">
        <f>IF(H426=0, "Pedido entregue!", "Pendente")</f>
        <v>Pedido entregue!</v>
      </c>
      <c r="AA426" s="119"/>
      <c r="AB426" s="132" t="str">
        <f>IF(Z426="Pedido Entregue!", IF(AA426=1, "Retirado do Almoxarifado", IF(AA426=2, "Material devolvido", "Aguardando retirada")), IF(Z426="Pendente", "Entrega pendente", ""))</f>
        <v>Aguardando retirada</v>
      </c>
      <c r="AC426" s="18">
        <v>1</v>
      </c>
      <c r="AD426" s="18">
        <f>AC426/SUMIF($P:$P,P426,$AC:$AC)</f>
        <v>1</v>
      </c>
      <c r="AE426" s="18">
        <f>IF(R426=0,0,AC426/SUMIF($R:$R,R426,$AC:$AC))</f>
        <v>0.125</v>
      </c>
      <c r="AF426" s="18">
        <f>IF(R426=0,1,0)</f>
        <v>0</v>
      </c>
      <c r="AH426" t="str">
        <f>TEXT(J426,"MMMM")</f>
        <v>junho</v>
      </c>
    </row>
    <row r="427" spans="1:34" ht="12.75" customHeight="1" x14ac:dyDescent="0.25">
      <c r="A427" s="90" t="str">
        <f>IF(C427="Oficina Diversos","Oficina Geral",
IF(ISNUMBER(FIND("Estoque - Colhedoras",C427)),"Colhedoras",IF(ISNUMBER(FIND("Caldeiraria",C427)),"Caldeiraria",IF(ISNUMBER(FIND("Borracharia",C427)),"Borracharia",IF(ISNUMBER(FIND("Lubrificação",C427)),"Lubrificação",
IF(ISNUMBER(FIND("Estoque - Carregadeiras",C427)),"Carregadeiras",IF(ISNUMBER(FIND("Estoque - Veic. Leves",C427)),"Veic. Leves",
IF(ISNUMBER(FIND("Estoque - Caminhões",C427)),"Caminhões",IF(ISNUMBER(FIND("Estoque - Transbordos",C427)),"Transbordos",
IF(ISNUMBER(FIND("Estoque - Tratores",C427)),"Tratores",
IF(ISNUMBER(FIND("Estoque - Máquinas pesadas",C427)),"Máquinas pesadas",
IF(ISNUMBER(FIND("Estoque - Reboques",C427)),"Reboques",
IF(C427="Estoque","Estoque",
IF(AND(ISNUMBER(C427),C427&gt;1000,C427&lt;2000),"Caminhões",
IF(AND(ISNUMBER(C427),C427&gt;2000,C427&lt;3000),"Tratores",
IF(AND(ISNUMBER(C427),C427&gt;3000,C427&lt;4000),"Carregadeiras",
IF(AND(ISNUMBER(C427),C427&gt;4000,C427&lt;5000),"Máquinas pesadas",
IF(AND(ISNUMBER(C427),C427&gt;5000,C427&lt;6000),"Colhedoras",
IF(AND(ISNUMBER(C427),C427&gt;7000,C427&lt;8000),"Irrigação",
IF(AND(ISNUMBER(C427),C427&gt;8000,C427&lt;9000),"Reboques",IF(AND(ISNUMBER(C427),C427&gt;0,C427&lt;1000),"Veic. Leves","")))))))))))))))))))))</f>
        <v>Caminhões</v>
      </c>
      <c r="B427" s="111"/>
      <c r="C427" s="171">
        <v>1022</v>
      </c>
      <c r="D427" s="170">
        <v>19381</v>
      </c>
      <c r="E427" s="173" t="s">
        <v>26016</v>
      </c>
      <c r="F427" s="101" t="str">
        <f>IF(ISBLANK(K427), "Apenas Solicitação", "Tem OC")</f>
        <v>Apenas Solicitação</v>
      </c>
      <c r="G427" s="170">
        <v>1</v>
      </c>
      <c r="H427" s="102">
        <f>G427-I427</f>
        <v>1</v>
      </c>
      <c r="I427" s="103"/>
      <c r="J427" s="174">
        <v>45857</v>
      </c>
      <c r="K427" s="173"/>
      <c r="L427" s="173"/>
      <c r="M427" s="104" t="str">
        <f ca="1">IF(OR(N427="", N427=0), "", IF(N427&gt;TODAY(), "No prazo", "Atrasado"))</f>
        <v/>
      </c>
      <c r="N427" s="104" t="str">
        <f>IFERROR(K427 + VALUE(LEFT(L427, FIND(" ", L427) - 1)), "")</f>
        <v/>
      </c>
      <c r="O427" s="105" t="str">
        <f>IF(_xlfn.DAYS(K427,J427)&lt;0, "Aguardando OC", _xlfn.DAYS(K427,J427))</f>
        <v>Aguardando OC</v>
      </c>
      <c r="P427" s="170">
        <v>412479</v>
      </c>
      <c r="Q427" s="55"/>
      <c r="R427" s="170">
        <v>0</v>
      </c>
      <c r="S427" s="2">
        <v>221</v>
      </c>
      <c r="T427" s="65" t="s">
        <v>1029</v>
      </c>
      <c r="U427" s="170">
        <v>178.2</v>
      </c>
      <c r="V427" s="170"/>
      <c r="W427" s="117" t="str">
        <f>IFERROR(VLOOKUP(V427, Fornecedores!A:C, 3, FALSE), "")</f>
        <v/>
      </c>
      <c r="X427" s="105" t="str">
        <f>IFERROR(VLOOKUP(V427, Fornecedores!A:E, 5, FALSE), "")</f>
        <v/>
      </c>
      <c r="Y427" s="105" t="str">
        <f>IFERROR(VLOOKUP(V427, Fornecedores!A:F, 6, FALSE), "")</f>
        <v/>
      </c>
      <c r="Z427" s="101" t="str">
        <f>IF(H427=0, "Pedido entregue!", "Pendente")</f>
        <v>Pendente</v>
      </c>
      <c r="AA427" s="119"/>
      <c r="AB427" s="132" t="str">
        <f>IF(Z427="Pedido Entregue!", IF(AA427=1, "Retirado do Almoxarifado", IF(AA427=2, "Material devolvido", "Aguardando retirada")), IF(Z427="Pendente", "Entrega pendente", ""))</f>
        <v>Entrega pendente</v>
      </c>
      <c r="AC427" s="18">
        <v>1</v>
      </c>
      <c r="AD427" s="18">
        <f>AC427/SUMIF($P:$P,P427,$AC:$AC)</f>
        <v>1</v>
      </c>
      <c r="AE427" s="18">
        <f>IF(R427=0,0,AC427/SUMIF($R:$R,R427,$AC:$AC))</f>
        <v>0</v>
      </c>
      <c r="AF427" s="18">
        <f>IF(R427=0,1,0)</f>
        <v>1</v>
      </c>
      <c r="AH427" t="str">
        <f>TEXT(J427,"MMMM")</f>
        <v>julho</v>
      </c>
    </row>
    <row r="428" spans="1:34" ht="12.75" hidden="1" customHeight="1" x14ac:dyDescent="0.25">
      <c r="A428" s="90" t="str">
        <f>IF(C428="Oficina Diversos","Oficina Geral",
IF(ISNUMBER(FIND("Estoque - Colhedoras",C428)),"Colhedoras",IF(ISNUMBER(FIND("Caldeiraria",C428)),"Caldeiraria",IF(ISNUMBER(FIND("Borracharia",C428)),"Borracharia",IF(ISNUMBER(FIND("Lubrificação",C428)),"Lubrificação",
IF(ISNUMBER(FIND("Estoque - Carregadeiras",C428)),"Carregadeiras",IF(ISNUMBER(FIND("Estoque - Veic. Leves",C428)),"Veic. Leves",
IF(ISNUMBER(FIND("Estoque - Caminhões",C428)),"Caminhões",IF(ISNUMBER(FIND("Estoque - Transbordos",C428)),"Transbordos",
IF(ISNUMBER(FIND("Estoque - Tratores",C428)),"Tratores",
IF(ISNUMBER(FIND("Estoque - Máquinas pesadas",C428)),"Máquinas pesadas",
IF(ISNUMBER(FIND("Estoque - Reboques",C428)),"Reboques",
IF(C428="Estoque","Estoque",
IF(AND(ISNUMBER(C428),C428&gt;1000,C428&lt;2000),"Caminhões",
IF(AND(ISNUMBER(C428),C428&gt;2000,C428&lt;3000),"Tratores",
IF(AND(ISNUMBER(C428),C428&gt;3000,C428&lt;4000),"Carregadeiras",
IF(AND(ISNUMBER(C428),C428&gt;4000,C428&lt;5000),"Máquinas pesadas",
IF(AND(ISNUMBER(C428),C428&gt;5000,C428&lt;6000),"Colhedoras",
IF(AND(ISNUMBER(C428),C428&gt;7000,C428&lt;8000),"Irrigação",
IF(AND(ISNUMBER(C428),C428&gt;8000,C428&lt;9000),"Reboques",IF(AND(ISNUMBER(C428),C428&gt;0,C428&lt;1000),"Veic. Leves","")))))))))))))))))))))</f>
        <v>Caminhões</v>
      </c>
      <c r="B428" s="111"/>
      <c r="C428" s="113">
        <v>1023</v>
      </c>
      <c r="D428" s="113">
        <v>19390</v>
      </c>
      <c r="E428" s="105" t="s">
        <v>20434</v>
      </c>
      <c r="F428" s="101" t="str">
        <f>IF(ISBLANK(K428), "Apenas Solicitação", "Tem OC")</f>
        <v>Tem OC</v>
      </c>
      <c r="G428" s="2">
        <v>1</v>
      </c>
      <c r="H428" s="102">
        <f>G428-I428</f>
        <v>0</v>
      </c>
      <c r="I428" s="103">
        <v>1</v>
      </c>
      <c r="J428" s="4">
        <v>45821</v>
      </c>
      <c r="K428" s="180">
        <v>45831</v>
      </c>
      <c r="L428" s="49"/>
      <c r="M428" s="104" t="str">
        <f ca="1">IF(OR(N428="", N428=0), "", IF(N428&gt;TODAY(), "No prazo", "Atrasado"))</f>
        <v/>
      </c>
      <c r="N428" s="104" t="str">
        <f>IFERROR(K428 + VALUE(LEFT(L428, FIND(" ", L428) - 1)), "")</f>
        <v/>
      </c>
      <c r="O428" s="105">
        <f>IF(_xlfn.DAYS(K428,J428)&lt;0, "Aguardando OC", _xlfn.DAYS(K428,J428))</f>
        <v>10</v>
      </c>
      <c r="P428" s="14">
        <v>407561</v>
      </c>
      <c r="Q428" s="55"/>
      <c r="R428" s="14">
        <v>169644</v>
      </c>
      <c r="S428" s="2">
        <v>221</v>
      </c>
      <c r="T428" s="65" t="s">
        <v>1029</v>
      </c>
      <c r="U428" s="21">
        <v>23.94</v>
      </c>
      <c r="V428" s="2">
        <v>5189</v>
      </c>
      <c r="W428" s="117" t="str">
        <f>IFERROR(VLOOKUP(V428, Fornecedores!A:C, 3, FALSE), "")</f>
        <v>REPENORTE</v>
      </c>
      <c r="X428" s="105" t="str">
        <f>IFERROR(VLOOKUP(V428, Fornecedores!A:E, 5, FALSE), "")</f>
        <v>Recife</v>
      </c>
      <c r="Y428" s="105" t="str">
        <f>IFERROR(VLOOKUP(V428, Fornecedores!A:F, 6, FALSE), "")</f>
        <v>PE</v>
      </c>
      <c r="Z428" s="101" t="str">
        <f>IF(H428=0, "Pedido entregue!", "Pendente")</f>
        <v>Pedido entregue!</v>
      </c>
      <c r="AA428" s="119"/>
      <c r="AB428" s="132" t="str">
        <f>IF(Z428="Pedido Entregue!", IF(AA428=1, "Retirado do Almoxarifado", IF(AA428=2, "Material devolvido", "Aguardando retirada")), IF(Z428="Pendente", "Entrega pendente", ""))</f>
        <v>Aguardando retirada</v>
      </c>
      <c r="AC428" s="18">
        <v>1</v>
      </c>
      <c r="AD428" s="18">
        <f>AC428/SUMIF($P:$P,P428,$AC:$AC)</f>
        <v>1</v>
      </c>
      <c r="AE428" s="18">
        <f>IF(R428=0,0,AC428/SUMIF($R:$R,R428,$AC:$AC))</f>
        <v>7.6923076923076927E-2</v>
      </c>
      <c r="AF428" s="18">
        <f>IF(R428=0,1,0)</f>
        <v>0</v>
      </c>
      <c r="AH428" t="str">
        <f>TEXT(J428,"MMMM")</f>
        <v>junho</v>
      </c>
    </row>
    <row r="429" spans="1:34" ht="12.75" customHeight="1" x14ac:dyDescent="0.25">
      <c r="A429" s="90" t="str">
        <f>IF(C429="Oficina Diversos","Oficina Geral",
IF(ISNUMBER(FIND("Estoque - Colhedoras",C429)),"Colhedoras",IF(ISNUMBER(FIND("Caldeiraria",C429)),"Caldeiraria",IF(ISNUMBER(FIND("Borracharia",C429)),"Borracharia",IF(ISNUMBER(FIND("Lubrificação",C429)),"Lubrificação",
IF(ISNUMBER(FIND("Estoque - Carregadeiras",C429)),"Carregadeiras",IF(ISNUMBER(FIND("Estoque - Veic. Leves",C429)),"Veic. Leves",
IF(ISNUMBER(FIND("Estoque - Caminhões",C429)),"Caminhões",IF(ISNUMBER(FIND("Estoque - Transbordos",C429)),"Transbordos",
IF(ISNUMBER(FIND("Estoque - Tratores",C429)),"Tratores",
IF(ISNUMBER(FIND("Estoque - Máquinas pesadas",C429)),"Máquinas pesadas",
IF(ISNUMBER(FIND("Estoque - Reboques",C429)),"Reboques",
IF(C429="Estoque","Estoque",
IF(AND(ISNUMBER(C429),C429&gt;1000,C429&lt;2000),"Caminhões",
IF(AND(ISNUMBER(C429),C429&gt;2000,C429&lt;3000),"Tratores",
IF(AND(ISNUMBER(C429),C429&gt;3000,C429&lt;4000),"Carregadeiras",
IF(AND(ISNUMBER(C429),C429&gt;4000,C429&lt;5000),"Máquinas pesadas",
IF(AND(ISNUMBER(C429),C429&gt;5000,C429&lt;6000),"Colhedoras",
IF(AND(ISNUMBER(C429),C429&gt;7000,C429&lt;8000),"Irrigação",
IF(AND(ISNUMBER(C429),C429&gt;8000,C429&lt;9000),"Reboques",IF(AND(ISNUMBER(C429),C429&gt;0,C429&lt;1000),"Veic. Leves","")))))))))))))))))))))</f>
        <v>Caminhões</v>
      </c>
      <c r="B429" s="111"/>
      <c r="C429" s="171">
        <v>1021</v>
      </c>
      <c r="D429" s="170">
        <v>19391</v>
      </c>
      <c r="E429" s="173" t="s">
        <v>26083</v>
      </c>
      <c r="F429" s="101" t="str">
        <f>IF(ISBLANK(K429), "Apenas Solicitação", "Tem OC")</f>
        <v>Tem OC</v>
      </c>
      <c r="G429" s="170">
        <v>1</v>
      </c>
      <c r="H429" s="102">
        <f>G429-I429</f>
        <v>1</v>
      </c>
      <c r="I429" s="103"/>
      <c r="J429" s="174">
        <v>45852</v>
      </c>
      <c r="K429" s="174">
        <v>45857</v>
      </c>
      <c r="L429" s="173" t="s">
        <v>20152</v>
      </c>
      <c r="M429" s="104" t="str">
        <f ca="1">IF(OR(N429="", N429=0), "", IF(N429&gt;TODAY(), "No prazo", "Atrasado"))</f>
        <v>Atrasado</v>
      </c>
      <c r="N429" s="104">
        <f>IFERROR(K429 + VALUE(LEFT(L429, FIND(" ", L429) - 1)), "")</f>
        <v>45858</v>
      </c>
      <c r="O429" s="105">
        <f>IF(_xlfn.DAYS(K429,J429)&lt;0, "Aguardando OC", _xlfn.DAYS(K429,J429))</f>
        <v>5</v>
      </c>
      <c r="P429" s="212">
        <v>411621</v>
      </c>
      <c r="Q429" s="55"/>
      <c r="R429" s="212">
        <v>171160</v>
      </c>
      <c r="S429" s="2">
        <v>221</v>
      </c>
      <c r="T429" s="65" t="s">
        <v>1029</v>
      </c>
      <c r="U429" s="170">
        <v>23.94</v>
      </c>
      <c r="V429" s="170">
        <v>5189</v>
      </c>
      <c r="W429" s="117" t="str">
        <f>IFERROR(VLOOKUP(V429, Fornecedores!A:C, 3, FALSE), "")</f>
        <v>REPENORTE</v>
      </c>
      <c r="X429" s="105" t="str">
        <f>IFERROR(VLOOKUP(V429, Fornecedores!A:E, 5, FALSE), "")</f>
        <v>Recife</v>
      </c>
      <c r="Y429" s="105" t="str">
        <f>IFERROR(VLOOKUP(V429, Fornecedores!A:F, 6, FALSE), "")</f>
        <v>PE</v>
      </c>
      <c r="Z429" s="101" t="str">
        <f>IF(H429=0, "Pedido entregue!", "Pendente")</f>
        <v>Pendente</v>
      </c>
      <c r="AA429" s="119"/>
      <c r="AB429" s="132" t="str">
        <f>IF(Z429="Pedido Entregue!", IF(AA429=1, "Retirado do Almoxarifado", IF(AA429=2, "Material devolvido", "Aguardando retirada")), IF(Z429="Pendente", "Entrega pendente", ""))</f>
        <v>Entrega pendente</v>
      </c>
      <c r="AC429" s="18">
        <v>1</v>
      </c>
      <c r="AD429" s="18">
        <f>AC429/SUMIF($P:$P,P429,$AC:$AC)</f>
        <v>1</v>
      </c>
      <c r="AE429" s="18">
        <f>IF(R429=0,0,AC429/SUMIF($R:$R,R429,$AC:$AC))</f>
        <v>9.0909090909090912E-2</v>
      </c>
      <c r="AF429" s="18">
        <f>IF(R429=0,1,0)</f>
        <v>0</v>
      </c>
      <c r="AH429" t="str">
        <f>TEXT(J429,"MMMM")</f>
        <v>julho</v>
      </c>
    </row>
    <row r="430" spans="1:34" ht="12.75" hidden="1" customHeight="1" x14ac:dyDescent="0.25">
      <c r="A430" s="90" t="str">
        <f>IF(C430="Oficina Diversos","Oficina Geral",
IF(ISNUMBER(FIND("Estoque - Colhedoras",C430)),"Colhedoras",IF(ISNUMBER(FIND("Caldeiraria",C430)),"Caldeiraria",IF(ISNUMBER(FIND("Borracharia",C430)),"Borracharia",IF(ISNUMBER(FIND("Lubrificação",C430)),"Lubrificação",
IF(ISNUMBER(FIND("Estoque - Carregadeiras",C430)),"Carregadeiras",IF(ISNUMBER(FIND("Estoque - Veic. Leves",C430)),"Veic. Leves",
IF(ISNUMBER(FIND("Estoque - Caminhões",C430)),"Caminhões",IF(ISNUMBER(FIND("Estoque - Transbordos",C430)),"Transbordos",
IF(ISNUMBER(FIND("Estoque - Tratores",C430)),"Tratores",
IF(ISNUMBER(FIND("Estoque - Máquinas pesadas",C430)),"Máquinas pesadas",
IF(ISNUMBER(FIND("Estoque - Reboques",C430)),"Reboques",
IF(C430="Estoque","Estoque",
IF(AND(ISNUMBER(C430),C430&gt;1000,C430&lt;2000),"Caminhões",
IF(AND(ISNUMBER(C430),C430&gt;2000,C430&lt;3000),"Tratores",
IF(AND(ISNUMBER(C430),C430&gt;3000,C430&lt;4000),"Carregadeiras",
IF(AND(ISNUMBER(C430),C430&gt;4000,C430&lt;5000),"Máquinas pesadas",
IF(AND(ISNUMBER(C430),C430&gt;5000,C430&lt;6000),"Colhedoras",
IF(AND(ISNUMBER(C430),C430&gt;7000,C430&lt;8000),"Irrigação",
IF(AND(ISNUMBER(C430),C430&gt;8000,C430&lt;9000),"Reboques",IF(AND(ISNUMBER(C430),C430&gt;0,C430&lt;1000),"Veic. Leves","")))))))))))))))))))))</f>
        <v>Caminhões</v>
      </c>
      <c r="B430" s="111"/>
      <c r="C430" s="113">
        <v>1023</v>
      </c>
      <c r="D430" s="113">
        <v>19391</v>
      </c>
      <c r="E430" s="105" t="s">
        <v>20435</v>
      </c>
      <c r="F430" s="101" t="str">
        <f>IF(ISBLANK(K430), "Apenas Solicitação", "Tem OC")</f>
        <v>Tem OC</v>
      </c>
      <c r="G430" s="2">
        <v>1</v>
      </c>
      <c r="H430" s="102">
        <f>G430-I430</f>
        <v>0</v>
      </c>
      <c r="I430" s="103">
        <v>1</v>
      </c>
      <c r="J430" s="4">
        <v>45821</v>
      </c>
      <c r="K430" s="180">
        <v>45831</v>
      </c>
      <c r="L430" s="49"/>
      <c r="M430" s="104" t="str">
        <f ca="1">IF(OR(N430="", N430=0), "", IF(N430&gt;TODAY(), "No prazo", "Atrasado"))</f>
        <v/>
      </c>
      <c r="N430" s="104" t="str">
        <f>IFERROR(K430 + VALUE(LEFT(L430, FIND(" ", L430) - 1)), "")</f>
        <v/>
      </c>
      <c r="O430" s="105">
        <f>IF(_xlfn.DAYS(K430,J430)&lt;0, "Aguardando OC", _xlfn.DAYS(K430,J430))</f>
        <v>10</v>
      </c>
      <c r="P430" s="14">
        <v>407562</v>
      </c>
      <c r="Q430" s="55"/>
      <c r="R430" s="14">
        <v>169644</v>
      </c>
      <c r="S430" s="2">
        <v>221</v>
      </c>
      <c r="T430" s="65" t="s">
        <v>1029</v>
      </c>
      <c r="U430" s="21">
        <v>23.94</v>
      </c>
      <c r="V430" s="2">
        <v>5189</v>
      </c>
      <c r="W430" s="117" t="str">
        <f>IFERROR(VLOOKUP(V430, Fornecedores!A:C, 3, FALSE), "")</f>
        <v>REPENORTE</v>
      </c>
      <c r="X430" s="105" t="str">
        <f>IFERROR(VLOOKUP(V430, Fornecedores!A:E, 5, FALSE), "")</f>
        <v>Recife</v>
      </c>
      <c r="Y430" s="105" t="str">
        <f>IFERROR(VLOOKUP(V430, Fornecedores!A:F, 6, FALSE), "")</f>
        <v>PE</v>
      </c>
      <c r="Z430" s="101" t="str">
        <f>IF(H430=0, "Pedido entregue!", "Pendente")</f>
        <v>Pedido entregue!</v>
      </c>
      <c r="AA430" s="119"/>
      <c r="AB430" s="132" t="str">
        <f>IF(Z430="Pedido Entregue!", IF(AA430=1, "Retirado do Almoxarifado", IF(AA430=2, "Material devolvido", "Aguardando retirada")), IF(Z430="Pendente", "Entrega pendente", ""))</f>
        <v>Aguardando retirada</v>
      </c>
      <c r="AC430" s="18">
        <v>1</v>
      </c>
      <c r="AD430" s="18">
        <f>AC430/SUMIF($P:$P,P430,$AC:$AC)</f>
        <v>1</v>
      </c>
      <c r="AE430" s="18">
        <f>IF(R430=0,0,AC430/SUMIF($R:$R,R430,$AC:$AC))</f>
        <v>7.6923076923076927E-2</v>
      </c>
      <c r="AF430" s="18">
        <f>IF(R430=0,1,0)</f>
        <v>0</v>
      </c>
      <c r="AH430" t="str">
        <f>TEXT(J430,"MMMM")</f>
        <v>junho</v>
      </c>
    </row>
    <row r="431" spans="1:34" ht="12.75" customHeight="1" x14ac:dyDescent="0.25">
      <c r="A431" s="90" t="str">
        <f>IF(C431="Oficina Diversos","Oficina Geral",
IF(ISNUMBER(FIND("Estoque - Colhedoras",C431)),"Colhedoras",IF(ISNUMBER(FIND("Caldeiraria",C431)),"Caldeiraria",IF(ISNUMBER(FIND("Borracharia",C431)),"Borracharia",IF(ISNUMBER(FIND("Lubrificação",C431)),"Lubrificação",
IF(ISNUMBER(FIND("Estoque - Carregadeiras",C431)),"Carregadeiras",IF(ISNUMBER(FIND("Estoque - Veic. Leves",C431)),"Veic. Leves",
IF(ISNUMBER(FIND("Estoque - Caminhões",C431)),"Caminhões",IF(ISNUMBER(FIND("Estoque - Transbordos",C431)),"Transbordos",
IF(ISNUMBER(FIND("Estoque - Tratores",C431)),"Tratores",
IF(ISNUMBER(FIND("Estoque - Máquinas pesadas",C431)),"Máquinas pesadas",
IF(ISNUMBER(FIND("Estoque - Reboques",C431)),"Reboques",
IF(C431="Estoque","Estoque",
IF(AND(ISNUMBER(C431),C431&gt;1000,C431&lt;2000),"Caminhões",
IF(AND(ISNUMBER(C431),C431&gt;2000,C431&lt;3000),"Tratores",
IF(AND(ISNUMBER(C431),C431&gt;3000,C431&lt;4000),"Carregadeiras",
IF(AND(ISNUMBER(C431),C431&gt;4000,C431&lt;5000),"Máquinas pesadas",
IF(AND(ISNUMBER(C431),C431&gt;5000,C431&lt;6000),"Colhedoras",
IF(AND(ISNUMBER(C431),C431&gt;7000,C431&lt;8000),"Irrigação",
IF(AND(ISNUMBER(C431),C431&gt;8000,C431&lt;9000),"Reboques",IF(AND(ISNUMBER(C431),C431&gt;0,C431&lt;1000),"Veic. Leves","")))))))))))))))))))))</f>
        <v>Caminhões</v>
      </c>
      <c r="B431" s="111"/>
      <c r="C431" s="171">
        <v>1022</v>
      </c>
      <c r="D431" s="170">
        <v>19391</v>
      </c>
      <c r="E431" s="173" t="s">
        <v>26083</v>
      </c>
      <c r="F431" s="101" t="str">
        <f>IF(ISBLANK(K431), "Apenas Solicitação", "Tem OC")</f>
        <v>Apenas Solicitação</v>
      </c>
      <c r="G431" s="170">
        <v>1</v>
      </c>
      <c r="H431" s="102">
        <f>G431-I431</f>
        <v>1</v>
      </c>
      <c r="I431" s="103"/>
      <c r="J431" s="174">
        <v>45857</v>
      </c>
      <c r="K431" s="173"/>
      <c r="L431" s="173"/>
      <c r="M431" s="104" t="str">
        <f ca="1">IF(OR(N431="", N431=0), "", IF(N431&gt;TODAY(), "No prazo", "Atrasado"))</f>
        <v/>
      </c>
      <c r="N431" s="104" t="str">
        <f>IFERROR(K431 + VALUE(LEFT(L431, FIND(" ", L431) - 1)), "")</f>
        <v/>
      </c>
      <c r="O431" s="105" t="str">
        <f>IF(_xlfn.DAYS(K431,J431)&lt;0, "Aguardando OC", _xlfn.DAYS(K431,J431))</f>
        <v>Aguardando OC</v>
      </c>
      <c r="P431" s="170">
        <v>412480</v>
      </c>
      <c r="Q431" s="55"/>
      <c r="R431" s="170">
        <v>0</v>
      </c>
      <c r="S431" s="2">
        <v>221</v>
      </c>
      <c r="T431" s="65" t="s">
        <v>1029</v>
      </c>
      <c r="U431" s="170">
        <v>23.94</v>
      </c>
      <c r="V431" s="170"/>
      <c r="W431" s="117" t="str">
        <f>IFERROR(VLOOKUP(V431, Fornecedores!A:C, 3, FALSE), "")</f>
        <v/>
      </c>
      <c r="X431" s="105" t="str">
        <f>IFERROR(VLOOKUP(V431, Fornecedores!A:E, 5, FALSE), "")</f>
        <v/>
      </c>
      <c r="Y431" s="105" t="str">
        <f>IFERROR(VLOOKUP(V431, Fornecedores!A:F, 6, FALSE), "")</f>
        <v/>
      </c>
      <c r="Z431" s="101" t="str">
        <f>IF(H431=0, "Pedido entregue!", "Pendente")</f>
        <v>Pendente</v>
      </c>
      <c r="AA431" s="119"/>
      <c r="AB431" s="132" t="str">
        <f>IF(Z431="Pedido Entregue!", IF(AA431=1, "Retirado do Almoxarifado", IF(AA431=2, "Material devolvido", "Aguardando retirada")), IF(Z431="Pendente", "Entrega pendente", ""))</f>
        <v>Entrega pendente</v>
      </c>
      <c r="AC431" s="18">
        <v>1</v>
      </c>
      <c r="AD431" s="18">
        <f>AC431/SUMIF($P:$P,P431,$AC:$AC)</f>
        <v>1</v>
      </c>
      <c r="AE431" s="18">
        <f>IF(R431=0,0,AC431/SUMIF($R:$R,R431,$AC:$AC))</f>
        <v>0</v>
      </c>
      <c r="AF431" s="18">
        <f>IF(R431=0,1,0)</f>
        <v>1</v>
      </c>
      <c r="AH431" t="str">
        <f>TEXT(J431,"MMMM")</f>
        <v>julho</v>
      </c>
    </row>
    <row r="432" spans="1:34" ht="12.75" hidden="1" customHeight="1" x14ac:dyDescent="0.25">
      <c r="A432" s="90" t="str">
        <f>IF(C432="Oficina Diversos","Oficina Geral",
IF(ISNUMBER(FIND("Estoque - Colhedoras",C432)),"Colhedoras",IF(ISNUMBER(FIND("Caldeiraria",C432)),"Caldeiraria",IF(ISNUMBER(FIND("Borracharia",C432)),"Borracharia",IF(ISNUMBER(FIND("Lubrificação",C432)),"Lubrificação",
IF(ISNUMBER(FIND("Estoque - Carregadeiras",C432)),"Carregadeiras",IF(ISNUMBER(FIND("Estoque - Veic. Leves",C432)),"Veic. Leves",
IF(ISNUMBER(FIND("Estoque - Caminhões",C432)),"Caminhões",IF(ISNUMBER(FIND("Estoque - Transbordos",C432)),"Transbordos",
IF(ISNUMBER(FIND("Estoque - Tratores",C432)),"Tratores",
IF(ISNUMBER(FIND("Estoque - Máquinas pesadas",C432)),"Máquinas pesadas",
IF(ISNUMBER(FIND("Estoque - Reboques",C432)),"Reboques",
IF(C432="Estoque","Estoque",
IF(AND(ISNUMBER(C432),C432&gt;1000,C432&lt;2000),"Caminhões",
IF(AND(ISNUMBER(C432),C432&gt;2000,C432&lt;3000),"Tratores",
IF(AND(ISNUMBER(C432),C432&gt;3000,C432&lt;4000),"Carregadeiras",
IF(AND(ISNUMBER(C432),C432&gt;4000,C432&lt;5000),"Máquinas pesadas",
IF(AND(ISNUMBER(C432),C432&gt;5000,C432&lt;6000),"Colhedoras",
IF(AND(ISNUMBER(C432),C432&gt;7000,C432&lt;8000),"Irrigação",
IF(AND(ISNUMBER(C432),C432&gt;8000,C432&lt;9000),"Reboques",IF(AND(ISNUMBER(C432),C432&gt;0,C432&lt;1000),"Veic. Leves","")))))))))))))))))))))</f>
        <v>Tratores</v>
      </c>
      <c r="B432" s="8"/>
      <c r="C432" s="2">
        <v>2024</v>
      </c>
      <c r="D432" s="2">
        <v>19444</v>
      </c>
      <c r="E432" s="10" t="s">
        <v>356</v>
      </c>
      <c r="F432" s="14" t="str">
        <f>IF(ISBLANK(K432), "Apenas Solicitação", "Tem OC")</f>
        <v>Tem OC</v>
      </c>
      <c r="G432" s="2">
        <v>1</v>
      </c>
      <c r="H432" s="37">
        <f>G432-I432</f>
        <v>0</v>
      </c>
      <c r="I432" s="38">
        <v>1</v>
      </c>
      <c r="J432" s="4">
        <v>45742</v>
      </c>
      <c r="K432" s="180">
        <v>45751</v>
      </c>
      <c r="L432" s="3"/>
      <c r="M432" s="44"/>
      <c r="N432" s="44" t="str">
        <f>IFERROR(K432 + VALUE(LEFT(L432, FIND(" ", L432) - 1)), "")</f>
        <v/>
      </c>
      <c r="O432" s="3">
        <f>IF(_xlfn.DAYS(K432,J432)&lt;0, "Aguardando OC", _xlfn.DAYS(K432,J432))</f>
        <v>9</v>
      </c>
      <c r="P432" s="14">
        <v>397144</v>
      </c>
      <c r="Q432" s="2">
        <v>1139354</v>
      </c>
      <c r="R432" s="14">
        <v>165795</v>
      </c>
      <c r="S432" s="2">
        <v>696</v>
      </c>
      <c r="T432" s="65" t="s">
        <v>77</v>
      </c>
      <c r="U432" s="21">
        <v>1326.28</v>
      </c>
      <c r="V432" s="2">
        <v>3238</v>
      </c>
      <c r="W432" s="47" t="str">
        <f>IFERROR(VLOOKUP(V432, Fornecedores!A:C, 3, FALSE), "")</f>
        <v xml:space="preserve">VENEZA              </v>
      </c>
      <c r="X432" s="43" t="str">
        <f>IFERROR(VLOOKUP(V432, Fornecedores!A:E, 5, FALSE), "")</f>
        <v>Bayeux</v>
      </c>
      <c r="Y432" s="43" t="str">
        <f>IFERROR(VLOOKUP(V432, Fornecedores!A:F, 6, FALSE), "")</f>
        <v>PB</v>
      </c>
      <c r="Z432" s="14" t="str">
        <f>IF(H432=0, "Pedido entregue!", "Pendente")</f>
        <v>Pedido entregue!</v>
      </c>
      <c r="AA432" s="59">
        <v>1</v>
      </c>
      <c r="AB432" s="58" t="str">
        <f>IF(Z432="Pedido Entregue!", IF(AA432=1, "Retirado do Almoxarifado", IF(AA432=2, "Material devolvido", "Aguardando retirada")), IF(Z432="Pendente", "Entrega pendente", ""))</f>
        <v>Retirado do Almoxarifado</v>
      </c>
      <c r="AC432" s="18">
        <v>1</v>
      </c>
      <c r="AD432" s="18">
        <f>AC432/SUMIF($P:$P,P432,$AC:$AC)</f>
        <v>1</v>
      </c>
      <c r="AE432" s="18">
        <f>IF(R432=0,0,AC432/SUMIF($R:$R,R432,$AC:$AC))</f>
        <v>0.125</v>
      </c>
      <c r="AF432" s="18">
        <f>IF(R432=0,1,0)</f>
        <v>0</v>
      </c>
      <c r="AG432" s="18">
        <f>IF(R432=0,#REF!-J432,0)</f>
        <v>0</v>
      </c>
      <c r="AH432" t="str">
        <f>TEXT(J432,"MMMM")</f>
        <v>março</v>
      </c>
    </row>
    <row r="433" spans="1:34" ht="12.75" customHeight="1" x14ac:dyDescent="0.25">
      <c r="A433" s="90" t="str">
        <f>IF(C433="Oficina Diversos","Oficina Geral",
IF(ISNUMBER(FIND("Estoque - Colhedoras",C433)),"Colhedoras",IF(ISNUMBER(FIND("Caldeiraria",C433)),"Caldeiraria",IF(ISNUMBER(FIND("Borracharia",C433)),"Borracharia",IF(ISNUMBER(FIND("Lubrificação",C433)),"Lubrificação",
IF(ISNUMBER(FIND("Estoque - Carregadeiras",C433)),"Carregadeiras",IF(ISNUMBER(FIND("Estoque - Veic. Leves",C433)),"Veic. Leves",
IF(ISNUMBER(FIND("Estoque - Caminhões",C433)),"Caminhões",IF(ISNUMBER(FIND("Estoque - Transbordos",C433)),"Transbordos",
IF(ISNUMBER(FIND("Estoque - Tratores",C433)),"Tratores",
IF(ISNUMBER(FIND("Estoque - Máquinas pesadas",C433)),"Máquinas pesadas",
IF(ISNUMBER(FIND("Estoque - Reboques",C433)),"Reboques",
IF(C433="Estoque","Estoque",
IF(AND(ISNUMBER(C433),C433&gt;1000,C433&lt;2000),"Caminhões",
IF(AND(ISNUMBER(C433),C433&gt;2000,C433&lt;3000),"Tratores",
IF(AND(ISNUMBER(C433),C433&gt;3000,C433&lt;4000),"Carregadeiras",
IF(AND(ISNUMBER(C433),C433&gt;4000,C433&lt;5000),"Máquinas pesadas",
IF(AND(ISNUMBER(C433),C433&gt;5000,C433&lt;6000),"Colhedoras",
IF(AND(ISNUMBER(C433),C433&gt;7000,C433&lt;8000),"Irrigação",
IF(AND(ISNUMBER(C433),C433&gt;8000,C433&lt;9000),"Reboques",IF(AND(ISNUMBER(C433),C433&gt;0,C433&lt;1000),"Veic. Leves","")))))))))))))))))))))</f>
        <v>Tratores</v>
      </c>
      <c r="B433" s="8"/>
      <c r="C433" s="2">
        <v>2025</v>
      </c>
      <c r="D433" s="2">
        <v>19444</v>
      </c>
      <c r="E433" s="3" t="s">
        <v>356</v>
      </c>
      <c r="F433" s="14" t="str">
        <f>IF(ISBLANK(K433), "Apenas Solicitação", "Tem OC")</f>
        <v>Apenas Solicitação</v>
      </c>
      <c r="G433" s="2">
        <v>1</v>
      </c>
      <c r="H433" s="37">
        <f>G433-I433</f>
        <v>1</v>
      </c>
      <c r="I433" s="38">
        <v>0</v>
      </c>
      <c r="J433" s="4">
        <v>45805</v>
      </c>
      <c r="K433" s="14"/>
      <c r="L433" s="3"/>
      <c r="M433" s="44" t="str">
        <f ca="1">IF(OR(N433="", N433=0), "", IF(N433&gt;TODAY(), "No prazo", "Atrasado"))</f>
        <v/>
      </c>
      <c r="N433" s="44" t="str">
        <f>IFERROR(K433 + VALUE(LEFT(L433, FIND(" ", L433) - 1)), "")</f>
        <v/>
      </c>
      <c r="O433" s="3" t="str">
        <f>IF(_xlfn.DAYS(K433,J433)&lt;0, "Aguardando OC", _xlfn.DAYS(K433,J433))</f>
        <v>Aguardando OC</v>
      </c>
      <c r="P433" s="14">
        <v>405031</v>
      </c>
      <c r="Q433" s="55"/>
      <c r="R433" s="14">
        <v>0</v>
      </c>
      <c r="S433" s="2">
        <v>221</v>
      </c>
      <c r="T433" s="65" t="s">
        <v>1029</v>
      </c>
      <c r="U433" s="21">
        <v>183.4</v>
      </c>
      <c r="V433" s="2"/>
      <c r="W433" s="47" t="str">
        <f>IFERROR(VLOOKUP(V433, Fornecedores!A:C, 3, FALSE), "")</f>
        <v/>
      </c>
      <c r="X433" s="43" t="str">
        <f>IFERROR(VLOOKUP(V433, Fornecedores!A:E, 5, FALSE), "")</f>
        <v/>
      </c>
      <c r="Y433" s="43" t="str">
        <f>IFERROR(VLOOKUP(V433, Fornecedores!A:F, 6, FALSE), "")</f>
        <v/>
      </c>
      <c r="Z433" s="14" t="str">
        <f>IF(H433=0, "Pedido entregue!", "Pendente")</f>
        <v>Pendente</v>
      </c>
      <c r="AA433" s="59"/>
      <c r="AB433" s="58" t="str">
        <f>IF(Z433="Pedido Entregue!", IF(AA433=1, "Retirado do Almoxarifado", IF(AA433=2, "Material devolvido", "Aguardando retirada")), IF(Z433="Pendente", "Entrega pendente", ""))</f>
        <v>Entrega pendente</v>
      </c>
      <c r="AC433" s="18">
        <v>1</v>
      </c>
      <c r="AD433" s="18">
        <f>AC433/SUMIF($P:$P,P433,$AC:$AC)</f>
        <v>1</v>
      </c>
      <c r="AE433" s="18">
        <f>IF(R433=0,0,AC433/SUMIF($R:$R,R433,$AC:$AC))</f>
        <v>0</v>
      </c>
      <c r="AF433" s="18">
        <f>IF(R433=0,1,0)</f>
        <v>1</v>
      </c>
      <c r="AH433" t="str">
        <f>TEXT(J433,"MMMM")</f>
        <v>maio</v>
      </c>
    </row>
    <row r="434" spans="1:34" ht="12.75" hidden="1" customHeight="1" x14ac:dyDescent="0.25">
      <c r="A434" s="90" t="str">
        <f>IF(C434="Oficina Diversos","Oficina Geral",
IF(ISNUMBER(FIND("Estoque - Colhedoras",C434)),"Colhedoras",IF(ISNUMBER(FIND("Caldeiraria",C434)),"Caldeiraria",IF(ISNUMBER(FIND("Borracharia",C434)),"Borracharia",IF(ISNUMBER(FIND("Lubrificação",C434)),"Lubrificação",
IF(ISNUMBER(FIND("Estoque - Carregadeiras",C434)),"Carregadeiras",IF(ISNUMBER(FIND("Estoque - Veic. Leves",C434)),"Veic. Leves",
IF(ISNUMBER(FIND("Estoque - Caminhões",C434)),"Caminhões",IF(ISNUMBER(FIND("Estoque - Transbordos",C434)),"Transbordos",
IF(ISNUMBER(FIND("Estoque - Tratores",C434)),"Tratores",
IF(ISNUMBER(FIND("Estoque - Máquinas pesadas",C434)),"Máquinas pesadas",
IF(ISNUMBER(FIND("Estoque - Reboques",C434)),"Reboques",
IF(C434="Estoque","Estoque",
IF(AND(ISNUMBER(C434),C434&gt;1000,C434&lt;2000),"Caminhões",
IF(AND(ISNUMBER(C434),C434&gt;2000,C434&lt;3000),"Tratores",
IF(AND(ISNUMBER(C434),C434&gt;3000,C434&lt;4000),"Carregadeiras",
IF(AND(ISNUMBER(C434),C434&gt;4000,C434&lt;5000),"Máquinas pesadas",
IF(AND(ISNUMBER(C434),C434&gt;5000,C434&lt;6000),"Colhedoras",
IF(AND(ISNUMBER(C434),C434&gt;7000,C434&lt;8000),"Irrigação",
IF(AND(ISNUMBER(C434),C434&gt;8000,C434&lt;9000),"Reboques",IF(AND(ISNUMBER(C434),C434&gt;0,C434&lt;1000),"Veic. Leves","")))))))))))))))))))))</f>
        <v>Carregadeiras</v>
      </c>
      <c r="B434" s="39"/>
      <c r="C434" s="2">
        <v>3023</v>
      </c>
      <c r="D434" s="2">
        <v>19461</v>
      </c>
      <c r="E434" s="3" t="s">
        <v>1185</v>
      </c>
      <c r="F434" s="14" t="str">
        <f>IF(ISBLANK(K434), "Apenas Solicitação", "Tem OC")</f>
        <v>Tem OC</v>
      </c>
      <c r="G434" s="2">
        <v>1</v>
      </c>
      <c r="H434" s="37">
        <f>G434-I434</f>
        <v>0</v>
      </c>
      <c r="I434" s="38">
        <v>1</v>
      </c>
      <c r="J434" s="4">
        <v>45786</v>
      </c>
      <c r="K434" s="180">
        <v>45792</v>
      </c>
      <c r="L434" s="4"/>
      <c r="M434" s="44"/>
      <c r="N434" s="44" t="str">
        <f>IFERROR(K434 + VALUE(LEFT(L434, FIND(" ", L434) - 1)), "")</f>
        <v/>
      </c>
      <c r="O434" s="3">
        <f>IF(_xlfn.DAYS(K434,J434)&lt;0, "Aguardando OC", _xlfn.DAYS(K434,J434))</f>
        <v>6</v>
      </c>
      <c r="P434" s="14">
        <v>402320</v>
      </c>
      <c r="Q434" s="33"/>
      <c r="R434" s="14">
        <v>167749</v>
      </c>
      <c r="S434" s="42">
        <v>221</v>
      </c>
      <c r="T434" s="67" t="s">
        <v>1029</v>
      </c>
      <c r="U434" s="45">
        <v>650</v>
      </c>
      <c r="V434" s="2">
        <v>14487</v>
      </c>
      <c r="W434" s="47" t="str">
        <f>IFERROR(VLOOKUP(V434, Fornecedores!A:C, 3, FALSE), "")</f>
        <v xml:space="preserve">FL TRATORES </v>
      </c>
      <c r="X434" s="43" t="str">
        <f>IFERROR(VLOOKUP(V434, Fornecedores!A:E, 5, FALSE), "")</f>
        <v>Recife</v>
      </c>
      <c r="Y434" s="43" t="str">
        <f>IFERROR(VLOOKUP(V434, Fornecedores!A:F, 6, FALSE), "")</f>
        <v>PE</v>
      </c>
      <c r="Z434" s="14" t="str">
        <f>IF(H434=0, "Pedido entregue!", "Pendente")</f>
        <v>Pedido entregue!</v>
      </c>
      <c r="AA434" s="59"/>
      <c r="AB434" s="58" t="str">
        <f>IF(Z434="Pedido Entregue!", IF(AA434=1, "Retirado do Almoxarifado", IF(AA434=2, "Material devolvido", "Aguardando retirada")), IF(Z434="Pendente", "Entrega pendente", ""))</f>
        <v>Aguardando retirada</v>
      </c>
      <c r="AC434" s="18">
        <v>1</v>
      </c>
      <c r="AD434" s="18">
        <f>AC434/SUMIF($P:$P,P434,$AC:$AC)</f>
        <v>1</v>
      </c>
      <c r="AE434" s="18">
        <f>IF(R434=0,0,AC434/SUMIF($R:$R,R434,$AC:$AC))</f>
        <v>6.6666666666666666E-2</v>
      </c>
      <c r="AF434" s="18">
        <f>IF(R434=0,1,0)</f>
        <v>0</v>
      </c>
      <c r="AH434" t="str">
        <f>TEXT(J434,"MMMM")</f>
        <v>maio</v>
      </c>
    </row>
    <row r="435" spans="1:34" ht="12.75" hidden="1" customHeight="1" x14ac:dyDescent="0.25">
      <c r="A435" s="90" t="str">
        <f>IF(C435="Oficina Diversos","Oficina Geral",
IF(ISNUMBER(FIND("Estoque - Colhedoras",C435)),"Colhedoras",IF(ISNUMBER(FIND("Caldeiraria",C435)),"Caldeiraria",IF(ISNUMBER(FIND("Borracharia",C435)),"Borracharia",IF(ISNUMBER(FIND("Lubrificação",C435)),"Lubrificação",
IF(ISNUMBER(FIND("Estoque - Carregadeiras",C435)),"Carregadeiras",IF(ISNUMBER(FIND("Estoque - Veic. Leves",C435)),"Veic. Leves",
IF(ISNUMBER(FIND("Estoque - Caminhões",C435)),"Caminhões",IF(ISNUMBER(FIND("Estoque - Transbordos",C435)),"Transbordos",
IF(ISNUMBER(FIND("Estoque - Tratores",C435)),"Tratores",
IF(ISNUMBER(FIND("Estoque - Máquinas pesadas",C435)),"Máquinas pesadas",
IF(ISNUMBER(FIND("Estoque - Reboques",C435)),"Reboques",
IF(C435="Estoque","Estoque",
IF(AND(ISNUMBER(C435),C435&gt;1000,C435&lt;2000),"Caminhões",
IF(AND(ISNUMBER(C435),C435&gt;2000,C435&lt;3000),"Tratores",
IF(AND(ISNUMBER(C435),C435&gt;3000,C435&lt;4000),"Carregadeiras",
IF(AND(ISNUMBER(C435),C435&gt;4000,C435&lt;5000),"Máquinas pesadas",
IF(AND(ISNUMBER(C435),C435&gt;5000,C435&lt;6000),"Colhedoras",
IF(AND(ISNUMBER(C435),C435&gt;7000,C435&lt;8000),"Irrigação",
IF(AND(ISNUMBER(C435),C435&gt;8000,C435&lt;9000),"Reboques",IF(AND(ISNUMBER(C435),C435&gt;0,C435&lt;1000),"Veic. Leves","")))))))))))))))))))))</f>
        <v>Carregadeiras</v>
      </c>
      <c r="B435" s="8"/>
      <c r="C435" s="42">
        <v>3023</v>
      </c>
      <c r="D435" s="42">
        <v>19463</v>
      </c>
      <c r="E435" s="43" t="s">
        <v>1186</v>
      </c>
      <c r="F435" s="14" t="str">
        <f>IF(ISBLANK(K435), "Apenas Solicitação", "Tem OC")</f>
        <v>Tem OC</v>
      </c>
      <c r="G435" s="42">
        <v>1</v>
      </c>
      <c r="H435" s="37">
        <f>G435-I435</f>
        <v>0</v>
      </c>
      <c r="I435" s="38">
        <v>1</v>
      </c>
      <c r="J435" s="44">
        <v>45786</v>
      </c>
      <c r="K435" s="185">
        <v>45792</v>
      </c>
      <c r="L435" s="44"/>
      <c r="M435" s="44"/>
      <c r="N435" s="44" t="str">
        <f>IFERROR(K435 + VALUE(LEFT(L435, FIND(" ", L435) - 1)), "")</f>
        <v/>
      </c>
      <c r="O435" s="3">
        <f>IF(_xlfn.DAYS(K435,J435)&lt;0, "Aguardando OC", _xlfn.DAYS(K435,J435))</f>
        <v>6</v>
      </c>
      <c r="P435" s="191">
        <v>402321</v>
      </c>
      <c r="Q435" s="33"/>
      <c r="R435" s="191">
        <v>167747</v>
      </c>
      <c r="S435" s="49"/>
      <c r="T435" s="153"/>
      <c r="U435" s="45">
        <v>243</v>
      </c>
      <c r="V435" s="42">
        <v>10083</v>
      </c>
      <c r="W435" s="47" t="str">
        <f>IFERROR(VLOOKUP(V435, Fornecedores!A:C, 3, FALSE), "")</f>
        <v xml:space="preserve">AGROMAQUINA COMERCIO VAREJISTA DE PEÇAS </v>
      </c>
      <c r="X435" s="43" t="str">
        <f>IFERROR(VLOOKUP(V435, Fornecedores!A:E, 5, FALSE), "")</f>
        <v>Bayeux</v>
      </c>
      <c r="Y435" s="43" t="str">
        <f>IFERROR(VLOOKUP(V435, Fornecedores!A:F, 6, FALSE), "")</f>
        <v>PB</v>
      </c>
      <c r="Z435" s="14" t="str">
        <f>IF(H435=0, "Pedido entregue!", "Pendente")</f>
        <v>Pedido entregue!</v>
      </c>
      <c r="AA435" s="59"/>
      <c r="AB435" s="58" t="str">
        <f>IF(Z435="Pedido Entregue!", IF(AA435=1, "Retirado do Almoxarifado", IF(AA435=2, "Material devolvido", "Aguardando retirada")), IF(Z435="Pendente", "Entrega pendente", ""))</f>
        <v>Aguardando retirada</v>
      </c>
      <c r="AC435" s="18">
        <v>1</v>
      </c>
      <c r="AD435" s="18">
        <f>AC435/SUMIF($P:$P,P435,$AC:$AC)</f>
        <v>1</v>
      </c>
      <c r="AE435" s="18">
        <f>IF(R435=0,0,AC435/SUMIF($R:$R,R435,$AC:$AC))</f>
        <v>0.2</v>
      </c>
      <c r="AF435" s="18">
        <f>IF(R435=0,1,0)</f>
        <v>0</v>
      </c>
      <c r="AG435" s="18">
        <f>IF(R435=0,#REF!-J435,0)</f>
        <v>0</v>
      </c>
      <c r="AH435" t="str">
        <f>TEXT(J435,"MMMM")</f>
        <v>maio</v>
      </c>
    </row>
    <row r="436" spans="1:34" ht="12.75" customHeight="1" x14ac:dyDescent="0.25">
      <c r="A436" s="90" t="str">
        <f>IF(C436="Oficina Diversos","Oficina Geral",
IF(ISNUMBER(FIND("Estoque - Colhedoras",C436)),"Colhedoras",IF(ISNUMBER(FIND("Caldeiraria",C436)),"Caldeiraria",IF(ISNUMBER(FIND("Borracharia",C436)),"Borracharia",IF(ISNUMBER(FIND("Lubrificação",C436)),"Lubrificação",
IF(ISNUMBER(FIND("Estoque - Carregadeiras",C436)),"Carregadeiras",IF(ISNUMBER(FIND("Estoque - Veic. Leves",C436)),"Veic. Leves",
IF(ISNUMBER(FIND("Estoque - Caminhões",C436)),"Caminhões",IF(ISNUMBER(FIND("Estoque - Transbordos",C436)),"Transbordos",
IF(ISNUMBER(FIND("Estoque - Tratores",C436)),"Tratores",
IF(ISNUMBER(FIND("Estoque - Máquinas pesadas",C436)),"Máquinas pesadas",
IF(ISNUMBER(FIND("Estoque - Reboques",C436)),"Reboques",
IF(C436="Estoque","Estoque",
IF(AND(ISNUMBER(C436),C436&gt;1000,C436&lt;2000),"Caminhões",
IF(AND(ISNUMBER(C436),C436&gt;2000,C436&lt;3000),"Tratores",
IF(AND(ISNUMBER(C436),C436&gt;3000,C436&lt;4000),"Carregadeiras",
IF(AND(ISNUMBER(C436),C436&gt;4000,C436&lt;5000),"Máquinas pesadas",
IF(AND(ISNUMBER(C436),C436&gt;5000,C436&lt;6000),"Colhedoras",
IF(AND(ISNUMBER(C436),C436&gt;7000,C436&lt;8000),"Irrigação",
IF(AND(ISNUMBER(C436),C436&gt;8000,C436&lt;9000),"Reboques",IF(AND(ISNUMBER(C436),C436&gt;0,C436&lt;1000),"Veic. Leves","")))))))))))))))))))))</f>
        <v>Carregadeiras</v>
      </c>
      <c r="B436" s="111"/>
      <c r="C436" s="171">
        <v>3029</v>
      </c>
      <c r="D436" s="170">
        <v>19463</v>
      </c>
      <c r="E436" s="173" t="s">
        <v>1186</v>
      </c>
      <c r="F436" s="101" t="str">
        <f>IF(ISBLANK(K436), "Apenas Solicitação", "Tem OC")</f>
        <v>Apenas Solicitação</v>
      </c>
      <c r="G436" s="170">
        <v>1</v>
      </c>
      <c r="H436" s="102">
        <f>G436-I436</f>
        <v>1</v>
      </c>
      <c r="I436" s="103"/>
      <c r="J436" s="174">
        <v>45856</v>
      </c>
      <c r="K436" s="173"/>
      <c r="L436" s="173"/>
      <c r="M436" s="104" t="str">
        <f ca="1">IF(OR(N436="", N436=0), "", IF(N436&gt;TODAY(), "No prazo", "Atrasado"))</f>
        <v/>
      </c>
      <c r="N436" s="104" t="str">
        <f>IFERROR(K436 + VALUE(LEFT(L436, FIND(" ", L436) - 1)), "")</f>
        <v/>
      </c>
      <c r="O436" s="105" t="str">
        <f>IF(_xlfn.DAYS(K436,J436)&lt;0, "Aguardando OC", _xlfn.DAYS(K436,J436))</f>
        <v>Aguardando OC</v>
      </c>
      <c r="P436" s="170">
        <v>412250</v>
      </c>
      <c r="Q436" s="55"/>
      <c r="R436" s="170">
        <v>0</v>
      </c>
      <c r="S436" s="2">
        <v>221</v>
      </c>
      <c r="T436" s="65" t="s">
        <v>1029</v>
      </c>
      <c r="U436" s="170">
        <v>153.49</v>
      </c>
      <c r="V436" s="170"/>
      <c r="W436" s="117" t="str">
        <f>IFERROR(VLOOKUP(V436, Fornecedores!A:C, 3, FALSE), "")</f>
        <v/>
      </c>
      <c r="X436" s="105" t="str">
        <f>IFERROR(VLOOKUP(V436, Fornecedores!A:E, 5, FALSE), "")</f>
        <v/>
      </c>
      <c r="Y436" s="105" t="str">
        <f>IFERROR(VLOOKUP(V436, Fornecedores!A:F, 6, FALSE), "")</f>
        <v/>
      </c>
      <c r="Z436" s="101" t="str">
        <f>IF(H436=0, "Pedido entregue!", "Pendente")</f>
        <v>Pendente</v>
      </c>
      <c r="AA436" s="119"/>
      <c r="AB436" s="132" t="str">
        <f>IF(Z436="Pedido Entregue!", IF(AA436=1, "Retirado do Almoxarifado", IF(AA436=2, "Material devolvido", "Aguardando retirada")), IF(Z436="Pendente", "Entrega pendente", ""))</f>
        <v>Entrega pendente</v>
      </c>
      <c r="AC436" s="18">
        <v>1</v>
      </c>
      <c r="AD436" s="18">
        <f>AC436/SUMIF($P:$P,P436,$AC:$AC)</f>
        <v>1</v>
      </c>
      <c r="AE436" s="18">
        <f>IF(R436=0,0,AC436/SUMIF($R:$R,R436,$AC:$AC))</f>
        <v>0</v>
      </c>
      <c r="AF436" s="18">
        <f>IF(R436=0,1,0)</f>
        <v>1</v>
      </c>
      <c r="AH436" t="str">
        <f>TEXT(J436,"MMMM")</f>
        <v>julho</v>
      </c>
    </row>
    <row r="437" spans="1:34" ht="12.75" hidden="1" customHeight="1" x14ac:dyDescent="0.25">
      <c r="A437" s="90" t="str">
        <f>IF(C437="Oficina Diversos","Oficina Geral",
IF(ISNUMBER(FIND("Estoque - Colhedoras",C437)),"Colhedoras",IF(ISNUMBER(FIND("Caldeiraria",C437)),"Caldeiraria",IF(ISNUMBER(FIND("Borracharia",C437)),"Borracharia",IF(ISNUMBER(FIND("Lubrificação",C437)),"Lubrificação",
IF(ISNUMBER(FIND("Estoque - Carregadeiras",C437)),"Carregadeiras",IF(ISNUMBER(FIND("Estoque - Veic. Leves",C437)),"Veic. Leves",
IF(ISNUMBER(FIND("Estoque - Caminhões",C437)),"Caminhões",IF(ISNUMBER(FIND("Estoque - Transbordos",C437)),"Transbordos",
IF(ISNUMBER(FIND("Estoque - Tratores",C437)),"Tratores",
IF(ISNUMBER(FIND("Estoque - Máquinas pesadas",C437)),"Máquinas pesadas",
IF(ISNUMBER(FIND("Estoque - Reboques",C437)),"Reboques",
IF(C437="Estoque","Estoque",
IF(AND(ISNUMBER(C437),C437&gt;1000,C437&lt;2000),"Caminhões",
IF(AND(ISNUMBER(C437),C437&gt;2000,C437&lt;3000),"Tratores",
IF(AND(ISNUMBER(C437),C437&gt;3000,C437&lt;4000),"Carregadeiras",
IF(AND(ISNUMBER(C437),C437&gt;4000,C437&lt;5000),"Máquinas pesadas",
IF(AND(ISNUMBER(C437),C437&gt;5000,C437&lt;6000),"Colhedoras",
IF(AND(ISNUMBER(C437),C437&gt;7000,C437&lt;8000),"Irrigação",
IF(AND(ISNUMBER(C437),C437&gt;8000,C437&lt;9000),"Reboques",IF(AND(ISNUMBER(C437),C437&gt;0,C437&lt;1000),"Veic. Leves","")))))))))))))))))))))</f>
        <v>Carregadeiras</v>
      </c>
      <c r="B437" s="39"/>
      <c r="C437" s="2">
        <v>3023</v>
      </c>
      <c r="D437" s="2">
        <v>19464</v>
      </c>
      <c r="E437" s="3" t="s">
        <v>1187</v>
      </c>
      <c r="F437" s="14" t="str">
        <f>IF(ISBLANK(K437), "Apenas Solicitação", "Tem OC")</f>
        <v>Tem OC</v>
      </c>
      <c r="G437" s="2">
        <v>1</v>
      </c>
      <c r="H437" s="37">
        <f>G437-I437</f>
        <v>0</v>
      </c>
      <c r="I437" s="38">
        <v>1</v>
      </c>
      <c r="J437" s="4">
        <v>45786</v>
      </c>
      <c r="K437" s="180">
        <v>45793</v>
      </c>
      <c r="L437" s="4"/>
      <c r="M437" s="44"/>
      <c r="N437" s="44" t="str">
        <f>IFERROR(K437 + VALUE(LEFT(L437, FIND(" ", L437) - 1)), "")</f>
        <v/>
      </c>
      <c r="O437" s="3">
        <f>IF(_xlfn.DAYS(K437,J437)&lt;0, "Aguardando OC", _xlfn.DAYS(K437,J437))</f>
        <v>7</v>
      </c>
      <c r="P437" s="14">
        <v>402254</v>
      </c>
      <c r="Q437" s="33"/>
      <c r="R437" s="14">
        <v>167838</v>
      </c>
      <c r="S437" s="42">
        <v>221</v>
      </c>
      <c r="T437" s="67" t="s">
        <v>1029</v>
      </c>
      <c r="U437" s="45">
        <v>125</v>
      </c>
      <c r="V437" s="2">
        <v>15702</v>
      </c>
      <c r="W437" s="47" t="str">
        <f>IFERROR(VLOOKUP(V437, Fornecedores!A:C, 3, FALSE), "")</f>
        <v>MAQTRAL - PB</v>
      </c>
      <c r="X437" s="43" t="str">
        <f>IFERROR(VLOOKUP(V437, Fornecedores!A:E, 5, FALSE), "")</f>
        <v>Bayeux</v>
      </c>
      <c r="Y437" s="43" t="str">
        <f>IFERROR(VLOOKUP(V437, Fornecedores!A:F, 6, FALSE), "")</f>
        <v>PB</v>
      </c>
      <c r="Z437" s="14" t="str">
        <f>IF(H437=0, "Pedido entregue!", "Pendente")</f>
        <v>Pedido entregue!</v>
      </c>
      <c r="AA437" s="59"/>
      <c r="AB437" s="58" t="str">
        <f>IF(Z437="Pedido Entregue!", IF(AA437=1, "Retirado do Almoxarifado", IF(AA437=2, "Material devolvido", "Aguardando retirada")), IF(Z437="Pendente", "Entrega pendente", ""))</f>
        <v>Aguardando retirada</v>
      </c>
      <c r="AC437" s="18">
        <v>1</v>
      </c>
      <c r="AD437" s="18">
        <f>AC437/SUMIF($P:$P,P437,$AC:$AC)</f>
        <v>1</v>
      </c>
      <c r="AE437" s="18">
        <f>IF(R437=0,0,AC437/SUMIF($R:$R,R437,$AC:$AC))</f>
        <v>5.2631578947368418E-2</v>
      </c>
      <c r="AF437" s="18">
        <f>IF(R437=0,1,0)</f>
        <v>0</v>
      </c>
      <c r="AH437" t="str">
        <f>TEXT(J437,"MMMM")</f>
        <v>maio</v>
      </c>
    </row>
    <row r="438" spans="1:34" ht="12.75" customHeight="1" x14ac:dyDescent="0.25">
      <c r="A438" s="90" t="str">
        <f>IF(C438="Oficina Diversos","Oficina Geral",
IF(ISNUMBER(FIND("Estoque - Colhedoras",C438)),"Colhedoras",IF(ISNUMBER(FIND("Caldeiraria",C438)),"Caldeiraria",IF(ISNUMBER(FIND("Borracharia",C438)),"Borracharia",IF(ISNUMBER(FIND("Lubrificação",C438)),"Lubrificação",
IF(ISNUMBER(FIND("Estoque - Carregadeiras",C438)),"Carregadeiras",IF(ISNUMBER(FIND("Estoque - Veic. Leves",C438)),"Veic. Leves",
IF(ISNUMBER(FIND("Estoque - Caminhões",C438)),"Caminhões",IF(ISNUMBER(FIND("Estoque - Transbordos",C438)),"Transbordos",
IF(ISNUMBER(FIND("Estoque - Tratores",C438)),"Tratores",
IF(ISNUMBER(FIND("Estoque - Máquinas pesadas",C438)),"Máquinas pesadas",
IF(ISNUMBER(FIND("Estoque - Reboques",C438)),"Reboques",
IF(C438="Estoque","Estoque",
IF(AND(ISNUMBER(C438),C438&gt;1000,C438&lt;2000),"Caminhões",
IF(AND(ISNUMBER(C438),C438&gt;2000,C438&lt;3000),"Tratores",
IF(AND(ISNUMBER(C438),C438&gt;3000,C438&lt;4000),"Carregadeiras",
IF(AND(ISNUMBER(C438),C438&gt;4000,C438&lt;5000),"Máquinas pesadas",
IF(AND(ISNUMBER(C438),C438&gt;5000,C438&lt;6000),"Colhedoras",
IF(AND(ISNUMBER(C438),C438&gt;7000,C438&lt;8000),"Irrigação",
IF(AND(ISNUMBER(C438),C438&gt;8000,C438&lt;9000),"Reboques",IF(AND(ISNUMBER(C438),C438&gt;0,C438&lt;1000),"Veic. Leves","")))))))))))))))))))))</f>
        <v>Carregadeiras</v>
      </c>
      <c r="B438" s="111"/>
      <c r="C438" s="171">
        <v>3029</v>
      </c>
      <c r="D438" s="170">
        <v>19464</v>
      </c>
      <c r="E438" s="173" t="s">
        <v>1187</v>
      </c>
      <c r="F438" s="101" t="str">
        <f>IF(ISBLANK(K438), "Apenas Solicitação", "Tem OC")</f>
        <v>Apenas Solicitação</v>
      </c>
      <c r="G438" s="170">
        <v>1</v>
      </c>
      <c r="H438" s="102">
        <f>G438-I438</f>
        <v>1</v>
      </c>
      <c r="I438" s="103"/>
      <c r="J438" s="174">
        <v>45856</v>
      </c>
      <c r="K438" s="173"/>
      <c r="L438" s="173"/>
      <c r="M438" s="104" t="str">
        <f ca="1">IF(OR(N438="", N438=0), "", IF(N438&gt;TODAY(), "No prazo", "Atrasado"))</f>
        <v/>
      </c>
      <c r="N438" s="104" t="str">
        <f>IFERROR(K438 + VALUE(LEFT(L438, FIND(" ", L438) - 1)), "")</f>
        <v/>
      </c>
      <c r="O438" s="105" t="str">
        <f>IF(_xlfn.DAYS(K438,J438)&lt;0, "Aguardando OC", _xlfn.DAYS(K438,J438))</f>
        <v>Aguardando OC</v>
      </c>
      <c r="P438" s="170">
        <v>412251</v>
      </c>
      <c r="Q438" s="55"/>
      <c r="R438" s="170">
        <v>0</v>
      </c>
      <c r="S438" s="2">
        <v>221</v>
      </c>
      <c r="T438" s="65" t="s">
        <v>1029</v>
      </c>
      <c r="U438" s="170">
        <v>115</v>
      </c>
      <c r="V438" s="170"/>
      <c r="W438" s="117" t="str">
        <f>IFERROR(VLOOKUP(V438, Fornecedores!A:C, 3, FALSE), "")</f>
        <v/>
      </c>
      <c r="X438" s="105" t="str">
        <f>IFERROR(VLOOKUP(V438, Fornecedores!A:E, 5, FALSE), "")</f>
        <v/>
      </c>
      <c r="Y438" s="105" t="str">
        <f>IFERROR(VLOOKUP(V438, Fornecedores!A:F, 6, FALSE), "")</f>
        <v/>
      </c>
      <c r="Z438" s="101" t="str">
        <f>IF(H438=0, "Pedido entregue!", "Pendente")</f>
        <v>Pendente</v>
      </c>
      <c r="AA438" s="119"/>
      <c r="AB438" s="132" t="str">
        <f>IF(Z438="Pedido Entregue!", IF(AA438=1, "Retirado do Almoxarifado", IF(AA438=2, "Material devolvido", "Aguardando retirada")), IF(Z438="Pendente", "Entrega pendente", ""))</f>
        <v>Entrega pendente</v>
      </c>
      <c r="AC438" s="18">
        <v>1</v>
      </c>
      <c r="AD438" s="18">
        <f>AC438/SUMIF($P:$P,P438,$AC:$AC)</f>
        <v>1</v>
      </c>
      <c r="AE438" s="18">
        <f>IF(R438=0,0,AC438/SUMIF($R:$R,R438,$AC:$AC))</f>
        <v>0</v>
      </c>
      <c r="AF438" s="18">
        <f>IF(R438=0,1,0)</f>
        <v>1</v>
      </c>
      <c r="AH438" t="str">
        <f>TEXT(J438,"MMMM")</f>
        <v>julho</v>
      </c>
    </row>
    <row r="439" spans="1:34" ht="12.75" hidden="1" customHeight="1" x14ac:dyDescent="0.25">
      <c r="A439" s="90" t="str">
        <f>IF(C439="Oficina Diversos","Oficina Geral",
IF(ISNUMBER(FIND("Estoque - Colhedoras",C439)),"Colhedoras",IF(ISNUMBER(FIND("Caldeiraria",C439)),"Caldeiraria",IF(ISNUMBER(FIND("Borracharia",C439)),"Borracharia",IF(ISNUMBER(FIND("Lubrificação",C439)),"Lubrificação",
IF(ISNUMBER(FIND("Estoque - Carregadeiras",C439)),"Carregadeiras",IF(ISNUMBER(FIND("Estoque - Veic. Leves",C439)),"Veic. Leves",
IF(ISNUMBER(FIND("Estoque - Caminhões",C439)),"Caminhões",IF(ISNUMBER(FIND("Estoque - Transbordos",C439)),"Transbordos",
IF(ISNUMBER(FIND("Estoque - Tratores",C439)),"Tratores",
IF(ISNUMBER(FIND("Estoque - Máquinas pesadas",C439)),"Máquinas pesadas",
IF(ISNUMBER(FIND("Estoque - Reboques",C439)),"Reboques",
IF(C439="Estoque","Estoque",
IF(AND(ISNUMBER(C439),C439&gt;1000,C439&lt;2000),"Caminhões",
IF(AND(ISNUMBER(C439),C439&gt;2000,C439&lt;3000),"Tratores",
IF(AND(ISNUMBER(C439),C439&gt;3000,C439&lt;4000),"Carregadeiras",
IF(AND(ISNUMBER(C439),C439&gt;4000,C439&lt;5000),"Máquinas pesadas",
IF(AND(ISNUMBER(C439),C439&gt;5000,C439&lt;6000),"Colhedoras",
IF(AND(ISNUMBER(C439),C439&gt;7000,C439&lt;8000),"Irrigação",
IF(AND(ISNUMBER(C439),C439&gt;8000,C439&lt;9000),"Reboques",IF(AND(ISNUMBER(C439),C439&gt;0,C439&lt;1000),"Veic. Leves","")))))))))))))))))))))</f>
        <v>Carregadeiras</v>
      </c>
      <c r="B439" s="39"/>
      <c r="C439" s="2">
        <v>3023</v>
      </c>
      <c r="D439" s="2">
        <v>19466</v>
      </c>
      <c r="E439" s="3" t="s">
        <v>1188</v>
      </c>
      <c r="F439" s="14" t="str">
        <f>IF(ISBLANK(K439), "Apenas Solicitação", "Tem OC")</f>
        <v>Tem OC</v>
      </c>
      <c r="G439" s="2">
        <v>1</v>
      </c>
      <c r="H439" s="37">
        <f>G439-I439</f>
        <v>0</v>
      </c>
      <c r="I439" s="38">
        <v>1</v>
      </c>
      <c r="J439" s="4">
        <v>45786</v>
      </c>
      <c r="K439" s="180">
        <v>45792</v>
      </c>
      <c r="L439" s="4"/>
      <c r="M439" s="44"/>
      <c r="N439" s="44" t="str">
        <f>IFERROR(K439 + VALUE(LEFT(L439, FIND(" ", L439) - 1)), "")</f>
        <v/>
      </c>
      <c r="O439" s="3">
        <f>IF(_xlfn.DAYS(K439,J439)&lt;0, "Aguardando OC", _xlfn.DAYS(K439,J439))</f>
        <v>6</v>
      </c>
      <c r="P439" s="14">
        <v>402286</v>
      </c>
      <c r="Q439" s="33"/>
      <c r="R439" s="14">
        <v>167749</v>
      </c>
      <c r="S439" s="42">
        <v>221</v>
      </c>
      <c r="T439" s="67" t="s">
        <v>1029</v>
      </c>
      <c r="U439" s="45">
        <v>67</v>
      </c>
      <c r="V439" s="2">
        <v>14487</v>
      </c>
      <c r="W439" s="47" t="str">
        <f>IFERROR(VLOOKUP(V439, Fornecedores!A:C, 3, FALSE), "")</f>
        <v xml:space="preserve">FL TRATORES </v>
      </c>
      <c r="X439" s="43" t="str">
        <f>IFERROR(VLOOKUP(V439, Fornecedores!A:E, 5, FALSE), "")</f>
        <v>Recife</v>
      </c>
      <c r="Y439" s="43" t="str">
        <f>IFERROR(VLOOKUP(V439, Fornecedores!A:F, 6, FALSE), "")</f>
        <v>PE</v>
      </c>
      <c r="Z439" s="14" t="str">
        <f>IF(H439=0, "Pedido entregue!", "Pendente")</f>
        <v>Pedido entregue!</v>
      </c>
      <c r="AA439" s="59"/>
      <c r="AB439" s="58" t="str">
        <f>IF(Z439="Pedido Entregue!", IF(AA439=1, "Retirado do Almoxarifado", IF(AA439=2, "Material devolvido", "Aguardando retirada")), IF(Z439="Pendente", "Entrega pendente", ""))</f>
        <v>Aguardando retirada</v>
      </c>
      <c r="AC439" s="18">
        <v>1</v>
      </c>
      <c r="AD439" s="18">
        <f>AC439/SUMIF($P:$P,P439,$AC:$AC)</f>
        <v>1</v>
      </c>
      <c r="AE439" s="18">
        <f>IF(R439=0,0,AC439/SUMIF($R:$R,R439,$AC:$AC))</f>
        <v>6.6666666666666666E-2</v>
      </c>
      <c r="AF439" s="18">
        <f>IF(R439=0,1,0)</f>
        <v>0</v>
      </c>
      <c r="AH439" t="str">
        <f>TEXT(J439,"MMMM")</f>
        <v>maio</v>
      </c>
    </row>
    <row r="440" spans="1:34" ht="12.75" customHeight="1" x14ac:dyDescent="0.25">
      <c r="A440" s="90" t="str">
        <f>IF(C440="Oficina Diversos","Oficina Geral",
IF(ISNUMBER(FIND("Estoque - Colhedoras",C440)),"Colhedoras",IF(ISNUMBER(FIND("Caldeiraria",C440)),"Caldeiraria",IF(ISNUMBER(FIND("Borracharia",C440)),"Borracharia",IF(ISNUMBER(FIND("Lubrificação",C440)),"Lubrificação",
IF(ISNUMBER(FIND("Estoque - Carregadeiras",C440)),"Carregadeiras",IF(ISNUMBER(FIND("Estoque - Veic. Leves",C440)),"Veic. Leves",
IF(ISNUMBER(FIND("Estoque - Caminhões",C440)),"Caminhões",IF(ISNUMBER(FIND("Estoque - Transbordos",C440)),"Transbordos",
IF(ISNUMBER(FIND("Estoque - Tratores",C440)),"Tratores",
IF(ISNUMBER(FIND("Estoque - Máquinas pesadas",C440)),"Máquinas pesadas",
IF(ISNUMBER(FIND("Estoque - Reboques",C440)),"Reboques",
IF(C440="Estoque","Estoque",
IF(AND(ISNUMBER(C440),C440&gt;1000,C440&lt;2000),"Caminhões",
IF(AND(ISNUMBER(C440),C440&gt;2000,C440&lt;3000),"Tratores",
IF(AND(ISNUMBER(C440),C440&gt;3000,C440&lt;4000),"Carregadeiras",
IF(AND(ISNUMBER(C440),C440&gt;4000,C440&lt;5000),"Máquinas pesadas",
IF(AND(ISNUMBER(C440),C440&gt;5000,C440&lt;6000),"Colhedoras",
IF(AND(ISNUMBER(C440),C440&gt;7000,C440&lt;8000),"Irrigação",
IF(AND(ISNUMBER(C440),C440&gt;8000,C440&lt;9000),"Reboques",IF(AND(ISNUMBER(C440),C440&gt;0,C440&lt;1000),"Veic. Leves","")))))))))))))))))))))</f>
        <v>Carregadeiras</v>
      </c>
      <c r="B440" s="111"/>
      <c r="C440" s="171">
        <v>3029</v>
      </c>
      <c r="D440" s="170">
        <v>19466</v>
      </c>
      <c r="E440" s="173" t="s">
        <v>1188</v>
      </c>
      <c r="F440" s="101" t="str">
        <f>IF(ISBLANK(K440), "Apenas Solicitação", "Tem OC")</f>
        <v>Apenas Solicitação</v>
      </c>
      <c r="G440" s="170">
        <v>1</v>
      </c>
      <c r="H440" s="102">
        <f>G440-I440</f>
        <v>1</v>
      </c>
      <c r="I440" s="103"/>
      <c r="J440" s="174">
        <v>45856</v>
      </c>
      <c r="K440" s="173"/>
      <c r="L440" s="173"/>
      <c r="M440" s="104" t="str">
        <f ca="1">IF(OR(N440="", N440=0), "", IF(N440&gt;TODAY(), "No prazo", "Atrasado"))</f>
        <v/>
      </c>
      <c r="N440" s="104" t="str">
        <f>IFERROR(K440 + VALUE(LEFT(L440, FIND(" ", L440) - 1)), "")</f>
        <v/>
      </c>
      <c r="O440" s="105" t="str">
        <f>IF(_xlfn.DAYS(K440,J440)&lt;0, "Aguardando OC", _xlfn.DAYS(K440,J440))</f>
        <v>Aguardando OC</v>
      </c>
      <c r="P440" s="170">
        <v>412252</v>
      </c>
      <c r="Q440" s="55"/>
      <c r="R440" s="170">
        <v>0</v>
      </c>
      <c r="S440" s="2">
        <v>221</v>
      </c>
      <c r="T440" s="65" t="s">
        <v>1029</v>
      </c>
      <c r="U440" s="170">
        <v>67</v>
      </c>
      <c r="V440" s="170"/>
      <c r="W440" s="117" t="str">
        <f>IFERROR(VLOOKUP(V440, Fornecedores!A:C, 3, FALSE), "")</f>
        <v/>
      </c>
      <c r="X440" s="105" t="str">
        <f>IFERROR(VLOOKUP(V440, Fornecedores!A:E, 5, FALSE), "")</f>
        <v/>
      </c>
      <c r="Y440" s="105" t="str">
        <f>IFERROR(VLOOKUP(V440, Fornecedores!A:F, 6, FALSE), "")</f>
        <v/>
      </c>
      <c r="Z440" s="101" t="str">
        <f>IF(H440=0, "Pedido entregue!", "Pendente")</f>
        <v>Pendente</v>
      </c>
      <c r="AA440" s="119"/>
      <c r="AB440" s="132" t="str">
        <f>IF(Z440="Pedido Entregue!", IF(AA440=1, "Retirado do Almoxarifado", IF(AA440=2, "Material devolvido", "Aguardando retirada")), IF(Z440="Pendente", "Entrega pendente", ""))</f>
        <v>Entrega pendente</v>
      </c>
      <c r="AC440" s="18">
        <v>1</v>
      </c>
      <c r="AD440" s="18">
        <f>AC440/SUMIF($P:$P,P440,$AC:$AC)</f>
        <v>1</v>
      </c>
      <c r="AE440" s="18">
        <f>IF(R440=0,0,AC440/SUMIF($R:$R,R440,$AC:$AC))</f>
        <v>0</v>
      </c>
      <c r="AF440" s="18">
        <f>IF(R440=0,1,0)</f>
        <v>1</v>
      </c>
      <c r="AH440" t="str">
        <f>TEXT(J440,"MMMM")</f>
        <v>julho</v>
      </c>
    </row>
    <row r="441" spans="1:34" ht="12.75" hidden="1" customHeight="1" x14ac:dyDescent="0.25">
      <c r="A441" s="90" t="str">
        <f>IF(C441="Oficina Diversos","Oficina Geral",
IF(ISNUMBER(FIND("Estoque - Colhedoras",C441)),"Colhedoras",IF(ISNUMBER(FIND("Caldeiraria",C441)),"Caldeiraria",IF(ISNUMBER(FIND("Borracharia",C441)),"Borracharia",IF(ISNUMBER(FIND("Lubrificação",C441)),"Lubrificação",
IF(ISNUMBER(FIND("Estoque - Carregadeiras",C441)),"Carregadeiras",IF(ISNUMBER(FIND("Estoque - Veic. Leves",C441)),"Veic. Leves",
IF(ISNUMBER(FIND("Estoque - Caminhões",C441)),"Caminhões",IF(ISNUMBER(FIND("Estoque - Transbordos",C441)),"Transbordos",
IF(ISNUMBER(FIND("Estoque - Tratores",C441)),"Tratores",
IF(ISNUMBER(FIND("Estoque - Máquinas pesadas",C441)),"Máquinas pesadas",
IF(ISNUMBER(FIND("Estoque - Reboques",C441)),"Reboques",
IF(C441="Estoque","Estoque",
IF(AND(ISNUMBER(C441),C441&gt;1000,C441&lt;2000),"Caminhões",
IF(AND(ISNUMBER(C441),C441&gt;2000,C441&lt;3000),"Tratores",
IF(AND(ISNUMBER(C441),C441&gt;3000,C441&lt;4000),"Carregadeiras",
IF(AND(ISNUMBER(C441),C441&gt;4000,C441&lt;5000),"Máquinas pesadas",
IF(AND(ISNUMBER(C441),C441&gt;5000,C441&lt;6000),"Colhedoras",
IF(AND(ISNUMBER(C441),C441&gt;7000,C441&lt;8000),"Irrigação",
IF(AND(ISNUMBER(C441),C441&gt;8000,C441&lt;9000),"Reboques",IF(AND(ISNUMBER(C441),C441&gt;0,C441&lt;1000),"Veic. Leves","")))))))))))))))))))))</f>
        <v>Carregadeiras</v>
      </c>
      <c r="B441" s="39"/>
      <c r="C441" s="2">
        <v>3023</v>
      </c>
      <c r="D441" s="2">
        <v>19468</v>
      </c>
      <c r="E441" s="3" t="s">
        <v>1189</v>
      </c>
      <c r="F441" s="14" t="str">
        <f>IF(ISBLANK(K441), "Apenas Solicitação", "Tem OC")</f>
        <v>Tem OC</v>
      </c>
      <c r="G441" s="2">
        <v>1</v>
      </c>
      <c r="H441" s="37">
        <f>G441-I441</f>
        <v>0</v>
      </c>
      <c r="I441" s="38">
        <v>1</v>
      </c>
      <c r="J441" s="4">
        <v>45786</v>
      </c>
      <c r="K441" s="180">
        <v>45793</v>
      </c>
      <c r="L441" s="4"/>
      <c r="M441" s="44" t="str">
        <f ca="1">IF(OR(N441="", N441=0), "", IF(N441&gt;TODAY(), "No prazo", "Atrasado"))</f>
        <v/>
      </c>
      <c r="N441" s="44" t="str">
        <f>IFERROR(K441 + VALUE(LEFT(L441, FIND(" ", L441) - 1)), "")</f>
        <v/>
      </c>
      <c r="O441" s="3">
        <f>IF(_xlfn.DAYS(K441,J441)&lt;0, "Aguardando OC", _xlfn.DAYS(K441,J441))</f>
        <v>7</v>
      </c>
      <c r="P441" s="14">
        <v>402264</v>
      </c>
      <c r="Q441" s="33"/>
      <c r="R441" s="14">
        <v>167838</v>
      </c>
      <c r="S441" s="42">
        <v>221</v>
      </c>
      <c r="T441" s="67" t="s">
        <v>1029</v>
      </c>
      <c r="U441" s="45">
        <v>170</v>
      </c>
      <c r="V441" s="2">
        <v>15702</v>
      </c>
      <c r="W441" s="47" t="str">
        <f>IFERROR(VLOOKUP(V441, Fornecedores!A:C, 3, FALSE), "")</f>
        <v>MAQTRAL - PB</v>
      </c>
      <c r="X441" s="43" t="str">
        <f>IFERROR(VLOOKUP(V441, Fornecedores!A:E, 5, FALSE), "")</f>
        <v>Bayeux</v>
      </c>
      <c r="Y441" s="43" t="str">
        <f>IFERROR(VLOOKUP(V441, Fornecedores!A:F, 6, FALSE), "")</f>
        <v>PB</v>
      </c>
      <c r="Z441" s="14" t="str">
        <f>IF(H441=0, "Pedido entregue!", "Pendente")</f>
        <v>Pedido entregue!</v>
      </c>
      <c r="AA441" s="59"/>
      <c r="AB441" s="58" t="str">
        <f>IF(Z441="Pedido Entregue!", IF(AA441=1, "Retirado do Almoxarifado", IF(AA441=2, "Material devolvido", "Aguardando retirada")), IF(Z441="Pendente", "Entrega pendente", ""))</f>
        <v>Aguardando retirada</v>
      </c>
      <c r="AC441" s="18">
        <v>1</v>
      </c>
      <c r="AD441" s="18">
        <f>AC441/SUMIF($P:$P,P441,$AC:$AC)</f>
        <v>1</v>
      </c>
      <c r="AE441" s="18">
        <f>IF(R441=0,0,AC441/SUMIF($R:$R,R441,$AC:$AC))</f>
        <v>5.2631578947368418E-2</v>
      </c>
      <c r="AF441" s="18">
        <f>IF(R441=0,1,0)</f>
        <v>0</v>
      </c>
      <c r="AH441" t="str">
        <f>TEXT(J441,"MMMM")</f>
        <v>maio</v>
      </c>
    </row>
    <row r="442" spans="1:34" ht="12.75" hidden="1" customHeight="1" x14ac:dyDescent="0.25">
      <c r="A442" s="90" t="str">
        <f>IF(C442="Oficina Diversos","Oficina Geral",
IF(ISNUMBER(FIND("Estoque - Colhedoras",C442)),"Colhedoras",IF(ISNUMBER(FIND("Caldeiraria",C442)),"Caldeiraria",IF(ISNUMBER(FIND("Borracharia",C442)),"Borracharia",IF(ISNUMBER(FIND("Lubrificação",C442)),"Lubrificação",
IF(ISNUMBER(FIND("Estoque - Carregadeiras",C442)),"Carregadeiras",IF(ISNUMBER(FIND("Estoque - Veic. Leves",C442)),"Veic. Leves",
IF(ISNUMBER(FIND("Estoque - Caminhões",C442)),"Caminhões",IF(ISNUMBER(FIND("Estoque - Transbordos",C442)),"Transbordos",
IF(ISNUMBER(FIND("Estoque - Tratores",C442)),"Tratores",
IF(ISNUMBER(FIND("Estoque - Máquinas pesadas",C442)),"Máquinas pesadas",
IF(ISNUMBER(FIND("Estoque - Reboques",C442)),"Reboques",
IF(C442="Estoque","Estoque",
IF(AND(ISNUMBER(C442),C442&gt;1000,C442&lt;2000),"Caminhões",
IF(AND(ISNUMBER(C442),C442&gt;2000,C442&lt;3000),"Tratores",
IF(AND(ISNUMBER(C442),C442&gt;3000,C442&lt;4000),"Carregadeiras",
IF(AND(ISNUMBER(C442),C442&gt;4000,C442&lt;5000),"Máquinas pesadas",
IF(AND(ISNUMBER(C442),C442&gt;5000,C442&lt;6000),"Colhedoras",
IF(AND(ISNUMBER(C442),C442&gt;7000,C442&lt;8000),"Irrigação",
IF(AND(ISNUMBER(C442),C442&gt;8000,C442&lt;9000),"Reboques",IF(AND(ISNUMBER(C442),C442&gt;0,C442&lt;1000),"Veic. Leves","")))))))))))))))))))))</f>
        <v>Carregadeiras</v>
      </c>
      <c r="B442" s="8"/>
      <c r="C442" s="42" t="s">
        <v>1091</v>
      </c>
      <c r="D442" s="42">
        <v>19501</v>
      </c>
      <c r="E442" s="43" t="s">
        <v>1042</v>
      </c>
      <c r="F442" s="14" t="str">
        <f>IF(ISBLANK(K442), "Apenas Solicitação", "Tem OC")</f>
        <v>Tem OC</v>
      </c>
      <c r="G442" s="42">
        <v>10</v>
      </c>
      <c r="H442" s="37">
        <f>G442-I442</f>
        <v>0</v>
      </c>
      <c r="I442" s="38">
        <v>10</v>
      </c>
      <c r="J442" s="44">
        <v>45777</v>
      </c>
      <c r="K442" s="185">
        <v>45784</v>
      </c>
      <c r="L442" s="44"/>
      <c r="M442" s="44" t="str">
        <f ca="1">IF(OR(N442="", N442=0), "", IF(N442&gt;TODAY(), "No prazo", "Atrasado"))</f>
        <v/>
      </c>
      <c r="N442" s="44" t="str">
        <f>IFERROR(K442 + VALUE(LEFT(L442, FIND(" ", L442) - 1)), "")</f>
        <v/>
      </c>
      <c r="O442" s="3">
        <f>IF(_xlfn.DAYS(K442,J442)&lt;0, "Aguardando OC", _xlfn.DAYS(K442,J442))</f>
        <v>7</v>
      </c>
      <c r="P442" s="191">
        <v>401014</v>
      </c>
      <c r="Q442" s="42"/>
      <c r="R442" s="191">
        <v>167277</v>
      </c>
      <c r="S442" s="42">
        <v>221</v>
      </c>
      <c r="T442" s="67" t="s">
        <v>1029</v>
      </c>
      <c r="U442" s="45">
        <v>800</v>
      </c>
      <c r="V442" s="42">
        <v>15702</v>
      </c>
      <c r="W442" s="47" t="str">
        <f>IFERROR(VLOOKUP(V442, Fornecedores!A:C, 3, FALSE), "")</f>
        <v>MAQTRAL - PB</v>
      </c>
      <c r="X442" s="43" t="str">
        <f>IFERROR(VLOOKUP(V442, Fornecedores!A:E, 5, FALSE), "")</f>
        <v>Bayeux</v>
      </c>
      <c r="Y442" s="43" t="str">
        <f>IFERROR(VLOOKUP(V442, Fornecedores!A:F, 6, FALSE), "")</f>
        <v>PB</v>
      </c>
      <c r="Z442" s="14" t="str">
        <f>IF(H442=0, "Pedido entregue!", "Pendente")</f>
        <v>Pedido entregue!</v>
      </c>
      <c r="AA442" s="59"/>
      <c r="AB442" s="58" t="str">
        <f>IF(Z442="Pedido Entregue!", IF(AA442=1, "Retirado do Almoxarifado", IF(AA442=2, "Material devolvido", "Aguardando retirada")), IF(Z442="Pendente", "Entrega pendente", ""))</f>
        <v>Aguardando retirada</v>
      </c>
      <c r="AC442" s="18">
        <v>1</v>
      </c>
      <c r="AD442" s="18">
        <f>AC442/SUMIF($P:$P,P442,$AC:$AC)</f>
        <v>1</v>
      </c>
      <c r="AE442" s="18">
        <f>IF(R442=0,0,AC442/SUMIF($R:$R,R442,$AC:$AC))</f>
        <v>0.25</v>
      </c>
      <c r="AF442" s="18">
        <f>IF(R442=0,1,0)</f>
        <v>0</v>
      </c>
      <c r="AG442" s="18">
        <f>IF(R442=0,#REF!-J442,0)</f>
        <v>0</v>
      </c>
      <c r="AH442" t="str">
        <f>TEXT(J442,"MMMM")</f>
        <v>abril</v>
      </c>
    </row>
    <row r="443" spans="1:34" ht="12.75" hidden="1" customHeight="1" x14ac:dyDescent="0.25">
      <c r="A443" s="90" t="str">
        <f>IF(C443="Oficina Diversos","Oficina Geral",
IF(ISNUMBER(FIND("Estoque - Colhedoras",C443)),"Colhedoras",IF(ISNUMBER(FIND("Caldeiraria",C443)),"Caldeiraria",IF(ISNUMBER(FIND("Borracharia",C443)),"Borracharia",IF(ISNUMBER(FIND("Lubrificação",C443)),"Lubrificação",
IF(ISNUMBER(FIND("Estoque - Carregadeiras",C443)),"Carregadeiras",IF(ISNUMBER(FIND("Estoque - Veic. Leves",C443)),"Veic. Leves",
IF(ISNUMBER(FIND("Estoque - Caminhões",C443)),"Caminhões",IF(ISNUMBER(FIND("Estoque - Transbordos",C443)),"Transbordos",
IF(ISNUMBER(FIND("Estoque - Tratores",C443)),"Tratores",
IF(ISNUMBER(FIND("Estoque - Máquinas pesadas",C443)),"Máquinas pesadas",
IF(ISNUMBER(FIND("Estoque - Reboques",C443)),"Reboques",
IF(C443="Estoque","Estoque",
IF(AND(ISNUMBER(C443),C443&gt;1000,C443&lt;2000),"Caminhões",
IF(AND(ISNUMBER(C443),C443&gt;2000,C443&lt;3000),"Tratores",
IF(AND(ISNUMBER(C443),C443&gt;3000,C443&lt;4000),"Carregadeiras",
IF(AND(ISNUMBER(C443),C443&gt;4000,C443&lt;5000),"Máquinas pesadas",
IF(AND(ISNUMBER(C443),C443&gt;5000,C443&lt;6000),"Colhedoras",
IF(AND(ISNUMBER(C443),C443&gt;7000,C443&lt;8000),"Irrigação",
IF(AND(ISNUMBER(C443),C443&gt;8000,C443&lt;9000),"Reboques",IF(AND(ISNUMBER(C443),C443&gt;0,C443&lt;1000),"Veic. Leves","")))))))))))))))))))))</f>
        <v>Carregadeiras</v>
      </c>
      <c r="B443" s="87"/>
      <c r="C443" s="77" t="s">
        <v>1091</v>
      </c>
      <c r="D443" s="42">
        <v>19507</v>
      </c>
      <c r="E443" s="43" t="s">
        <v>1043</v>
      </c>
      <c r="F443" s="14" t="str">
        <f>IF(ISBLANK(K443), "Apenas Solicitação", "Tem OC")</f>
        <v>Tem OC</v>
      </c>
      <c r="G443" s="42">
        <v>20</v>
      </c>
      <c r="H443" s="37">
        <f>G443-I443</f>
        <v>0</v>
      </c>
      <c r="I443" s="38">
        <v>20</v>
      </c>
      <c r="J443" s="44">
        <v>45777</v>
      </c>
      <c r="K443" s="185">
        <v>45784</v>
      </c>
      <c r="L443" s="44"/>
      <c r="M443" s="44" t="str">
        <f ca="1">IF(OR(N443="", N443=0), "", IF(N443&gt;TODAY(), "No prazo", "Atrasado"))</f>
        <v/>
      </c>
      <c r="N443" s="44" t="str">
        <f>IFERROR(K443 + VALUE(LEFT(L443, FIND(" ", L443) - 1)), "")</f>
        <v/>
      </c>
      <c r="O443" s="3">
        <f>IF(_xlfn.DAYS(K443,J443)&lt;0, "Aguardando OC", _xlfn.DAYS(K443,J443))</f>
        <v>7</v>
      </c>
      <c r="P443" s="191">
        <v>401006</v>
      </c>
      <c r="Q443" s="42"/>
      <c r="R443" s="191">
        <v>167277</v>
      </c>
      <c r="S443" s="42">
        <v>221</v>
      </c>
      <c r="T443" s="67" t="s">
        <v>1029</v>
      </c>
      <c r="U443" s="45">
        <v>1120</v>
      </c>
      <c r="V443" s="42">
        <v>10015</v>
      </c>
      <c r="W443" s="47" t="str">
        <f>IFERROR(VLOOKUP(V443, Fornecedores!A:C, 3, FALSE), "")</f>
        <v>CARREMACPS</v>
      </c>
      <c r="X443" s="43" t="str">
        <f>IFERROR(VLOOKUP(V443, Fornecedores!A:E, 5, FALSE), "")</f>
        <v>Rio Largo</v>
      </c>
      <c r="Y443" s="43" t="str">
        <f>IFERROR(VLOOKUP(V443, Fornecedores!A:F, 6, FALSE), "")</f>
        <v>AL</v>
      </c>
      <c r="Z443" s="14" t="str">
        <f>IF(H443=0, "Pedido entregue!", "Pendente")</f>
        <v>Pedido entregue!</v>
      </c>
      <c r="AA443" s="59"/>
      <c r="AB443" s="58" t="str">
        <f>IF(Z443="Pedido Entregue!", IF(AA443=1, "Retirado do Almoxarifado", IF(AA443=2, "Material devolvido", "Aguardando retirada")), IF(Z443="Pendente", "Entrega pendente", ""))</f>
        <v>Aguardando retirada</v>
      </c>
      <c r="AC443" s="18">
        <v>1</v>
      </c>
      <c r="AD443" s="18">
        <f>AC443/SUMIF($P:$P,P443,$AC:$AC)</f>
        <v>1</v>
      </c>
      <c r="AE443" s="18">
        <f>IF(R443=0,0,AC443/SUMIF($R:$R,R443,$AC:$AC))</f>
        <v>0.25</v>
      </c>
      <c r="AF443" s="18">
        <f>IF(R443=0,1,0)</f>
        <v>0</v>
      </c>
      <c r="AG443" s="18">
        <f>IF(R443=0,#REF!-J443,0)</f>
        <v>0</v>
      </c>
      <c r="AH443" t="str">
        <f>TEXT(J443,"MMMM")</f>
        <v>abril</v>
      </c>
    </row>
    <row r="444" spans="1:34" ht="12.75" hidden="1" customHeight="1" x14ac:dyDescent="0.25">
      <c r="A444" s="90" t="str">
        <f>IF(C444="Oficina Diversos","Oficina Geral",
IF(ISNUMBER(FIND("Estoque - Colhedoras",C444)),"Colhedoras",IF(ISNUMBER(FIND("Caldeiraria",C444)),"Caldeiraria",IF(ISNUMBER(FIND("Borracharia",C444)),"Borracharia",IF(ISNUMBER(FIND("Lubrificação",C444)),"Lubrificação",
IF(ISNUMBER(FIND("Estoque - Carregadeiras",C444)),"Carregadeiras",IF(ISNUMBER(FIND("Estoque - Veic. Leves",C444)),"Veic. Leves",
IF(ISNUMBER(FIND("Estoque - Caminhões",C444)),"Caminhões",IF(ISNUMBER(FIND("Estoque - Transbordos",C444)),"Transbordos",
IF(ISNUMBER(FIND("Estoque - Tratores",C444)),"Tratores",
IF(ISNUMBER(FIND("Estoque - Máquinas pesadas",C444)),"Máquinas pesadas",
IF(ISNUMBER(FIND("Estoque - Reboques",C444)),"Reboques",
IF(C444="Estoque","Estoque",
IF(AND(ISNUMBER(C444),C444&gt;1000,C444&lt;2000),"Caminhões",
IF(AND(ISNUMBER(C444),C444&gt;2000,C444&lt;3000),"Tratores",
IF(AND(ISNUMBER(C444),C444&gt;3000,C444&lt;4000),"Carregadeiras",
IF(AND(ISNUMBER(C444),C444&gt;4000,C444&lt;5000),"Máquinas pesadas",
IF(AND(ISNUMBER(C444),C444&gt;5000,C444&lt;6000),"Colhedoras",
IF(AND(ISNUMBER(C444),C444&gt;7000,C444&lt;8000),"Irrigação",
IF(AND(ISNUMBER(C444),C444&gt;8000,C444&lt;9000),"Reboques",IF(AND(ISNUMBER(C444),C444&gt;0,C444&lt;1000),"Veic. Leves","")))))))))))))))))))))</f>
        <v>Caminhões</v>
      </c>
      <c r="B444" s="87"/>
      <c r="C444" s="77">
        <v>1002</v>
      </c>
      <c r="D444" s="42">
        <v>19687</v>
      </c>
      <c r="E444" s="43" t="s">
        <v>721</v>
      </c>
      <c r="F444" s="14" t="str">
        <f>IF(ISBLANK(K444), "Apenas Solicitação", "Tem OC")</f>
        <v>Tem OC</v>
      </c>
      <c r="G444" s="42">
        <v>1</v>
      </c>
      <c r="H444" s="37">
        <f>G444-I444</f>
        <v>0</v>
      </c>
      <c r="I444" s="38">
        <v>1</v>
      </c>
      <c r="J444" s="44">
        <v>45755</v>
      </c>
      <c r="K444" s="185">
        <v>45763</v>
      </c>
      <c r="L444" s="3"/>
      <c r="M444" s="44"/>
      <c r="N444" s="44" t="str">
        <f>IFERROR(K444 + VALUE(LEFT(L444, FIND(" ", L444) - 1)), "")</f>
        <v/>
      </c>
      <c r="O444" s="3">
        <f>IF(_xlfn.DAYS(K444,J444)&lt;0, "Aguardando OC", _xlfn.DAYS(K444,J444))</f>
        <v>8</v>
      </c>
      <c r="P444" s="191">
        <v>398430</v>
      </c>
      <c r="Q444" s="42">
        <v>1142736</v>
      </c>
      <c r="R444" s="191">
        <v>166420</v>
      </c>
      <c r="S444" s="42">
        <v>683</v>
      </c>
      <c r="T444" s="67" t="s">
        <v>301</v>
      </c>
      <c r="U444" s="45">
        <v>226</v>
      </c>
      <c r="V444" s="42">
        <v>2528</v>
      </c>
      <c r="W444" s="47" t="str">
        <f>IFERROR(VLOOKUP(V444, Fornecedores!A:C, 3, FALSE), "")</f>
        <v xml:space="preserve">REDIESEL            </v>
      </c>
      <c r="X444" s="43" t="str">
        <f>IFERROR(VLOOKUP(V444, Fornecedores!A:E, 5, FALSE), "")</f>
        <v>Jaboatão dos Guararapes</v>
      </c>
      <c r="Y444" s="43" t="str">
        <f>IFERROR(VLOOKUP(V444, Fornecedores!A:F, 6, FALSE), "")</f>
        <v>PE</v>
      </c>
      <c r="Z444" s="14" t="str">
        <f>IF(H444=0, "Pedido entregue!", "Pendente")</f>
        <v>Pedido entregue!</v>
      </c>
      <c r="AA444" s="59"/>
      <c r="AB444" s="58" t="str">
        <f>IF(Z444="Pedido Entregue!", IF(AA444=1, "Retirado do Almoxarifado", IF(AA444=2, "Material devolvido", "Aguardando retirada")), IF(Z444="Pendente", "Entrega pendente", ""))</f>
        <v>Aguardando retirada</v>
      </c>
      <c r="AC444" s="18">
        <v>1</v>
      </c>
      <c r="AD444" s="18">
        <f>AC444/SUMIF($P:$P,P444,$AC:$AC)</f>
        <v>1</v>
      </c>
      <c r="AE444" s="18">
        <f>IF(R444=0,0,AC444/SUMIF($R:$R,R444,$AC:$AC))</f>
        <v>0.25</v>
      </c>
      <c r="AF444" s="18">
        <f>IF(R444=0,1,0)</f>
        <v>0</v>
      </c>
      <c r="AG444" s="18">
        <f>IF(R444=0,#REF!-J444,0)</f>
        <v>0</v>
      </c>
      <c r="AH444" t="str">
        <f>TEXT(J444,"MMMM")</f>
        <v>abril</v>
      </c>
    </row>
    <row r="445" spans="1:34" ht="12.75" hidden="1" customHeight="1" x14ac:dyDescent="0.25">
      <c r="A445" s="90" t="str">
        <f>IF(C445="Oficina Diversos","Oficina Geral",
IF(ISNUMBER(FIND("Estoque - Colhedoras",C445)),"Colhedoras",IF(ISNUMBER(FIND("Caldeiraria",C445)),"Caldeiraria",IF(ISNUMBER(FIND("Borracharia",C445)),"Borracharia",IF(ISNUMBER(FIND("Lubrificação",C445)),"Lubrificação",
IF(ISNUMBER(FIND("Estoque - Carregadeiras",C445)),"Carregadeiras",IF(ISNUMBER(FIND("Estoque - Veic. Leves",C445)),"Veic. Leves",
IF(ISNUMBER(FIND("Estoque - Caminhões",C445)),"Caminhões",IF(ISNUMBER(FIND("Estoque - Transbordos",C445)),"Transbordos",
IF(ISNUMBER(FIND("Estoque - Tratores",C445)),"Tratores",
IF(ISNUMBER(FIND("Estoque - Máquinas pesadas",C445)),"Máquinas pesadas",
IF(ISNUMBER(FIND("Estoque - Reboques",C445)),"Reboques",
IF(C445="Estoque","Estoque",
IF(AND(ISNUMBER(C445),C445&gt;1000,C445&lt;2000),"Caminhões",
IF(AND(ISNUMBER(C445),C445&gt;2000,C445&lt;3000),"Tratores",
IF(AND(ISNUMBER(C445),C445&gt;3000,C445&lt;4000),"Carregadeiras",
IF(AND(ISNUMBER(C445),C445&gt;4000,C445&lt;5000),"Máquinas pesadas",
IF(AND(ISNUMBER(C445),C445&gt;5000,C445&lt;6000),"Colhedoras",
IF(AND(ISNUMBER(C445),C445&gt;7000,C445&lt;8000),"Irrigação",
IF(AND(ISNUMBER(C445),C445&gt;8000,C445&lt;9000),"Reboques",IF(AND(ISNUMBER(C445),C445&gt;0,C445&lt;1000),"Veic. Leves","")))))))))))))))))))))</f>
        <v>Caminhões</v>
      </c>
      <c r="B445" s="124"/>
      <c r="C445" s="76">
        <v>1002</v>
      </c>
      <c r="D445" s="2">
        <v>19692</v>
      </c>
      <c r="E445" s="3" t="s">
        <v>305</v>
      </c>
      <c r="F445" s="14" t="str">
        <f>IF(ISBLANK(K445), "Apenas Solicitação", "Tem OC")</f>
        <v>Tem OC</v>
      </c>
      <c r="G445" s="2">
        <v>1</v>
      </c>
      <c r="H445" s="37">
        <f>G445-I445</f>
        <v>0</v>
      </c>
      <c r="I445" s="38">
        <v>1</v>
      </c>
      <c r="J445" s="4">
        <v>45742</v>
      </c>
      <c r="K445" s="180">
        <v>45758</v>
      </c>
      <c r="L445" s="3"/>
      <c r="M445" s="44"/>
      <c r="N445" s="44" t="str">
        <f>IFERROR(K445 + VALUE(LEFT(L445, FIND(" ", L445) - 1)), "")</f>
        <v/>
      </c>
      <c r="O445" s="3">
        <f>IF(_xlfn.DAYS(K445,J445)&lt;0, "Aguardando OC", _xlfn.DAYS(K445,J445))</f>
        <v>16</v>
      </c>
      <c r="P445" s="14">
        <v>397168</v>
      </c>
      <c r="Q445" s="2">
        <v>1139444</v>
      </c>
      <c r="R445" s="14">
        <v>166158</v>
      </c>
      <c r="S445" s="2">
        <v>683</v>
      </c>
      <c r="T445" s="65" t="s">
        <v>301</v>
      </c>
      <c r="U445" s="21">
        <v>88.34</v>
      </c>
      <c r="V445" s="2">
        <v>2528</v>
      </c>
      <c r="W445" s="47" t="str">
        <f>IFERROR(VLOOKUP(V445, Fornecedores!A:C, 3, FALSE), "")</f>
        <v xml:space="preserve">REDIESEL            </v>
      </c>
      <c r="X445" s="43" t="str">
        <f>IFERROR(VLOOKUP(V445, Fornecedores!A:E, 5, FALSE), "")</f>
        <v>Jaboatão dos Guararapes</v>
      </c>
      <c r="Y445" s="43" t="str">
        <f>IFERROR(VLOOKUP(V445, Fornecedores!A:F, 6, FALSE), "")</f>
        <v>PE</v>
      </c>
      <c r="Z445" s="14" t="str">
        <f>IF(H445=0, "Pedido entregue!", "Pendente")</f>
        <v>Pedido entregue!</v>
      </c>
      <c r="AA445" s="59"/>
      <c r="AB445" s="58" t="str">
        <f>IF(Z445="Pedido Entregue!", IF(AA445=1, "Retirado do Almoxarifado", IF(AA445=2, "Material devolvido", "Aguardando retirada")), IF(Z445="Pendente", "Entrega pendente", ""))</f>
        <v>Aguardando retirada</v>
      </c>
      <c r="AC445" s="18">
        <v>1</v>
      </c>
      <c r="AD445" s="18">
        <f>AC445/SUMIF($P:$P,P445,$AC:$AC)</f>
        <v>1</v>
      </c>
      <c r="AE445" s="18">
        <f>IF(R445=0,0,AC445/SUMIF($R:$R,R445,$AC:$AC))</f>
        <v>0.2</v>
      </c>
      <c r="AF445" s="18">
        <f>IF(R445=0,1,0)</f>
        <v>0</v>
      </c>
      <c r="AG445" s="18">
        <f>IF(R445=0,#REF!-J445,0)</f>
        <v>0</v>
      </c>
      <c r="AH445" t="str">
        <f>TEXT(J445,"MMMM")</f>
        <v>março</v>
      </c>
    </row>
    <row r="446" spans="1:34" ht="12.75" hidden="1" customHeight="1" x14ac:dyDescent="0.25">
      <c r="A446" s="90" t="str">
        <f>IF(C446="Oficina Diversos","Oficina Geral",
IF(ISNUMBER(FIND("Estoque - Colhedoras",C446)),"Colhedoras",IF(ISNUMBER(FIND("Caldeiraria",C446)),"Caldeiraria",IF(ISNUMBER(FIND("Borracharia",C446)),"Borracharia",IF(ISNUMBER(FIND("Lubrificação",C446)),"Lubrificação",
IF(ISNUMBER(FIND("Estoque - Carregadeiras",C446)),"Carregadeiras",IF(ISNUMBER(FIND("Estoque - Veic. Leves",C446)),"Veic. Leves",
IF(ISNUMBER(FIND("Estoque - Caminhões",C446)),"Caminhões",IF(ISNUMBER(FIND("Estoque - Transbordos",C446)),"Transbordos",
IF(ISNUMBER(FIND("Estoque - Tratores",C446)),"Tratores",
IF(ISNUMBER(FIND("Estoque - Máquinas pesadas",C446)),"Máquinas pesadas",
IF(ISNUMBER(FIND("Estoque - Reboques",C446)),"Reboques",
IF(C446="Estoque","Estoque",
IF(AND(ISNUMBER(C446),C446&gt;1000,C446&lt;2000),"Caminhões",
IF(AND(ISNUMBER(C446),C446&gt;2000,C446&lt;3000),"Tratores",
IF(AND(ISNUMBER(C446),C446&gt;3000,C446&lt;4000),"Carregadeiras",
IF(AND(ISNUMBER(C446),C446&gt;4000,C446&lt;5000),"Máquinas pesadas",
IF(AND(ISNUMBER(C446),C446&gt;5000,C446&lt;6000),"Colhedoras",
IF(AND(ISNUMBER(C446),C446&gt;7000,C446&lt;8000),"Irrigação",
IF(AND(ISNUMBER(C446),C446&gt;8000,C446&lt;9000),"Reboques",IF(AND(ISNUMBER(C446),C446&gt;0,C446&lt;1000),"Veic. Leves","")))))))))))))))))))))</f>
        <v>Caminhões</v>
      </c>
      <c r="B446" s="124"/>
      <c r="C446" s="76">
        <v>1002</v>
      </c>
      <c r="D446" s="2">
        <v>19693</v>
      </c>
      <c r="E446" s="3" t="s">
        <v>306</v>
      </c>
      <c r="F446" s="14" t="str">
        <f>IF(ISBLANK(K446), "Apenas Solicitação", "Tem OC")</f>
        <v>Tem OC</v>
      </c>
      <c r="G446" s="2">
        <v>1</v>
      </c>
      <c r="H446" s="37">
        <f>G446-I446</f>
        <v>0</v>
      </c>
      <c r="I446" s="38">
        <v>1</v>
      </c>
      <c r="J446" s="4">
        <v>45742</v>
      </c>
      <c r="K446" s="180">
        <v>45758</v>
      </c>
      <c r="L446" s="3"/>
      <c r="M446" s="44"/>
      <c r="N446" s="44" t="str">
        <f>IFERROR(K446 + VALUE(LEFT(L446, FIND(" ", L446) - 1)), "")</f>
        <v/>
      </c>
      <c r="O446" s="3">
        <f>IF(_xlfn.DAYS(K446,J446)&lt;0, "Aguardando OC", _xlfn.DAYS(K446,J446))</f>
        <v>16</v>
      </c>
      <c r="P446" s="14">
        <v>397169</v>
      </c>
      <c r="Q446" s="2">
        <v>1139444</v>
      </c>
      <c r="R446" s="14">
        <v>166158</v>
      </c>
      <c r="S446" s="2">
        <v>683</v>
      </c>
      <c r="T446" s="65" t="s">
        <v>301</v>
      </c>
      <c r="U446" s="21">
        <v>88.34</v>
      </c>
      <c r="V446" s="2">
        <v>2528</v>
      </c>
      <c r="W446" s="47" t="str">
        <f>IFERROR(VLOOKUP(V446, Fornecedores!A:C, 3, FALSE), "")</f>
        <v xml:space="preserve">REDIESEL            </v>
      </c>
      <c r="X446" s="43" t="str">
        <f>IFERROR(VLOOKUP(V446, Fornecedores!A:E, 5, FALSE), "")</f>
        <v>Jaboatão dos Guararapes</v>
      </c>
      <c r="Y446" s="43" t="str">
        <f>IFERROR(VLOOKUP(V446, Fornecedores!A:F, 6, FALSE), "")</f>
        <v>PE</v>
      </c>
      <c r="Z446" s="14" t="str">
        <f>IF(H446=0, "Pedido entregue!", "Pendente")</f>
        <v>Pedido entregue!</v>
      </c>
      <c r="AA446" s="59"/>
      <c r="AB446" s="58" t="str">
        <f>IF(Z446="Pedido Entregue!", IF(AA446=1, "Retirado do Almoxarifado", IF(AA446=2, "Material devolvido", "Aguardando retirada")), IF(Z446="Pendente", "Entrega pendente", ""))</f>
        <v>Aguardando retirada</v>
      </c>
      <c r="AC446" s="18">
        <v>1</v>
      </c>
      <c r="AD446" s="18">
        <f>AC446/SUMIF($P:$P,P446,$AC:$AC)</f>
        <v>1</v>
      </c>
      <c r="AE446" s="18">
        <f>IF(R446=0,0,AC446/SUMIF($R:$R,R446,$AC:$AC))</f>
        <v>0.2</v>
      </c>
      <c r="AF446" s="18">
        <f>IF(R446=0,1,0)</f>
        <v>0</v>
      </c>
      <c r="AG446" s="18">
        <f>IF(R446=0,#REF!-J446,0)</f>
        <v>0</v>
      </c>
      <c r="AH446" t="str">
        <f>TEXT(J446,"MMMM")</f>
        <v>março</v>
      </c>
    </row>
    <row r="447" spans="1:34" ht="12.75" hidden="1" customHeight="1" x14ac:dyDescent="0.25">
      <c r="A447" s="90" t="str">
        <f>IF(C447="Oficina Diversos","Oficina Geral",
IF(ISNUMBER(FIND("Estoque - Colhedoras",C447)),"Colhedoras",IF(ISNUMBER(FIND("Caldeiraria",C447)),"Caldeiraria",IF(ISNUMBER(FIND("Borracharia",C447)),"Borracharia",IF(ISNUMBER(FIND("Lubrificação",C447)),"Lubrificação",
IF(ISNUMBER(FIND("Estoque - Carregadeiras",C447)),"Carregadeiras",IF(ISNUMBER(FIND("Estoque - Veic. Leves",C447)),"Veic. Leves",
IF(ISNUMBER(FIND("Estoque - Caminhões",C447)),"Caminhões",IF(ISNUMBER(FIND("Estoque - Transbordos",C447)),"Transbordos",
IF(ISNUMBER(FIND("Estoque - Tratores",C447)),"Tratores",
IF(ISNUMBER(FIND("Estoque - Máquinas pesadas",C447)),"Máquinas pesadas",
IF(ISNUMBER(FIND("Estoque - Reboques",C447)),"Reboques",
IF(C447="Estoque","Estoque",
IF(AND(ISNUMBER(C447),C447&gt;1000,C447&lt;2000),"Caminhões",
IF(AND(ISNUMBER(C447),C447&gt;2000,C447&lt;3000),"Tratores",
IF(AND(ISNUMBER(C447),C447&gt;3000,C447&lt;4000),"Carregadeiras",
IF(AND(ISNUMBER(C447),C447&gt;4000,C447&lt;5000),"Máquinas pesadas",
IF(AND(ISNUMBER(C447),C447&gt;5000,C447&lt;6000),"Colhedoras",
IF(AND(ISNUMBER(C447),C447&gt;7000,C447&lt;8000),"Irrigação",
IF(AND(ISNUMBER(C447),C447&gt;8000,C447&lt;9000),"Reboques",IF(AND(ISNUMBER(C447),C447&gt;0,C447&lt;1000),"Veic. Leves","")))))))))))))))))))))</f>
        <v>Caminhões</v>
      </c>
      <c r="B447" s="87"/>
      <c r="C447" s="76">
        <v>1025</v>
      </c>
      <c r="D447" s="2">
        <v>19795</v>
      </c>
      <c r="E447" s="10" t="s">
        <v>313</v>
      </c>
      <c r="F447" s="14" t="str">
        <f>IF(ISBLANK(K447), "Apenas Solicitação", "Tem OC")</f>
        <v>Tem OC</v>
      </c>
      <c r="G447" s="2">
        <v>6</v>
      </c>
      <c r="H447" s="37">
        <f>G447-I447</f>
        <v>0</v>
      </c>
      <c r="I447" s="38">
        <v>6</v>
      </c>
      <c r="J447" s="4">
        <v>45743</v>
      </c>
      <c r="K447" s="180">
        <v>45751</v>
      </c>
      <c r="L447" s="3"/>
      <c r="M447" s="44"/>
      <c r="N447" s="44" t="str">
        <f>IFERROR(K447 + VALUE(LEFT(L447, FIND(" ", L447) - 1)), "")</f>
        <v/>
      </c>
      <c r="O447" s="3">
        <f>IF(_xlfn.DAYS(K447,J447)&lt;0, "Aguardando OC", _xlfn.DAYS(K447,J447))</f>
        <v>8</v>
      </c>
      <c r="P447" s="14">
        <v>397334</v>
      </c>
      <c r="Q447" s="2">
        <v>1139848</v>
      </c>
      <c r="R447" s="14">
        <v>165807</v>
      </c>
      <c r="S447" s="2">
        <v>690</v>
      </c>
      <c r="T447" s="65" t="s">
        <v>312</v>
      </c>
      <c r="U447" s="21">
        <v>937.4</v>
      </c>
      <c r="V447" s="2">
        <v>13549</v>
      </c>
      <c r="W447" s="47">
        <f>IFERROR(VLOOKUP(V447, Fornecedores!A:C, 3, FALSE), "")</f>
        <v>0</v>
      </c>
      <c r="X447" s="43" t="str">
        <f>IFERROR(VLOOKUP(V447, Fornecedores!A:E, 5, FALSE), "")</f>
        <v>João Pessoa</v>
      </c>
      <c r="Y447" s="43" t="str">
        <f>IFERROR(VLOOKUP(V447, Fornecedores!A:F, 6, FALSE), "")</f>
        <v>PB</v>
      </c>
      <c r="Z447" s="14" t="str">
        <f>IF(H447=0, "Pedido entregue!", "Pendente")</f>
        <v>Pedido entregue!</v>
      </c>
      <c r="AA447" s="59">
        <v>1</v>
      </c>
      <c r="AB447" s="58" t="str">
        <f>IF(Z447="Pedido Entregue!", IF(AA447=1, "Retirado do Almoxarifado", IF(AA447=2, "Material devolvido", "Aguardando retirada")), IF(Z447="Pendente", "Entrega pendente", ""))</f>
        <v>Retirado do Almoxarifado</v>
      </c>
      <c r="AC447" s="18">
        <v>1</v>
      </c>
      <c r="AD447" s="18">
        <f>AC447/SUMIF($P:$P,P447,$AC:$AC)</f>
        <v>1</v>
      </c>
      <c r="AE447" s="18">
        <f>IF(R447=0,0,AC447/SUMIF($R:$R,R447,$AC:$AC))</f>
        <v>1</v>
      </c>
      <c r="AF447" s="18">
        <f>IF(R447=0,1,0)</f>
        <v>0</v>
      </c>
      <c r="AG447" s="18">
        <f>IF(R447=0,#REF!-J447,0)</f>
        <v>0</v>
      </c>
      <c r="AH447" t="str">
        <f>TEXT(J447,"MMMM")</f>
        <v>março</v>
      </c>
    </row>
    <row r="448" spans="1:34" ht="12.75" customHeight="1" x14ac:dyDescent="0.25">
      <c r="A448" s="90" t="str">
        <f>IF(C448="Oficina Diversos","Oficina Geral",
IF(ISNUMBER(FIND("Estoque - Colhedoras",C448)),"Colhedoras",IF(ISNUMBER(FIND("Caldeiraria",C448)),"Caldeiraria",IF(ISNUMBER(FIND("Borracharia",C448)),"Borracharia",IF(ISNUMBER(FIND("Lubrificação",C448)),"Lubrificação",
IF(ISNUMBER(FIND("Estoque - Carregadeiras",C448)),"Carregadeiras",IF(ISNUMBER(FIND("Estoque - Veic. Leves",C448)),"Veic. Leves",
IF(ISNUMBER(FIND("Estoque - Caminhões",C448)),"Caminhões",IF(ISNUMBER(FIND("Estoque - Transbordos",C448)),"Transbordos",
IF(ISNUMBER(FIND("Estoque - Tratores",C448)),"Tratores",
IF(ISNUMBER(FIND("Estoque - Máquinas pesadas",C448)),"Máquinas pesadas",
IF(ISNUMBER(FIND("Estoque - Reboques",C448)),"Reboques",
IF(C448="Estoque","Estoque",
IF(AND(ISNUMBER(C448),C448&gt;1000,C448&lt;2000),"Caminhões",
IF(AND(ISNUMBER(C448),C448&gt;2000,C448&lt;3000),"Tratores",
IF(AND(ISNUMBER(C448),C448&gt;3000,C448&lt;4000),"Carregadeiras",
IF(AND(ISNUMBER(C448),C448&gt;4000,C448&lt;5000),"Máquinas pesadas",
IF(AND(ISNUMBER(C448),C448&gt;5000,C448&lt;6000),"Colhedoras",
IF(AND(ISNUMBER(C448),C448&gt;7000,C448&lt;8000),"Irrigação",
IF(AND(ISNUMBER(C448),C448&gt;8000,C448&lt;9000),"Reboques",IF(AND(ISNUMBER(C448),C448&gt;0,C448&lt;1000),"Veic. Leves","")))))))))))))))))))))</f>
        <v>Caminhões</v>
      </c>
      <c r="B448" s="215"/>
      <c r="C448" s="221">
        <v>1025</v>
      </c>
      <c r="D448" s="143">
        <v>19801</v>
      </c>
      <c r="E448" s="146" t="s">
        <v>20728</v>
      </c>
      <c r="F448" s="101" t="str">
        <f>IF(ISBLANK(K448), "Apenas Solicitação", "Tem OC")</f>
        <v>Apenas Solicitação</v>
      </c>
      <c r="G448" s="143">
        <v>1</v>
      </c>
      <c r="H448" s="102">
        <f>G448-I448</f>
        <v>1</v>
      </c>
      <c r="I448" s="103"/>
      <c r="J448" s="147">
        <v>45827</v>
      </c>
      <c r="K448" s="200"/>
      <c r="L448" s="146"/>
      <c r="M448" s="104" t="str">
        <f ca="1">IF(OR(N448="", N448=0), "", IF(N448&gt;TODAY(), "No prazo", "Atrasado"))</f>
        <v/>
      </c>
      <c r="N448" s="104" t="str">
        <f>IFERROR(K448 + VALUE(LEFT(L448, FIND(" ", L448) - 1)), "")</f>
        <v/>
      </c>
      <c r="O448" s="105" t="str">
        <f>IF(_xlfn.DAYS(K448,J448)&lt;0, "Aguardando OC", _xlfn.DAYS(K448,J448))</f>
        <v>Aguardando OC</v>
      </c>
      <c r="P448" s="200">
        <v>408499</v>
      </c>
      <c r="Q448" s="55"/>
      <c r="R448" s="200">
        <v>0</v>
      </c>
      <c r="S448" s="143">
        <v>221</v>
      </c>
      <c r="T448" s="65" t="s">
        <v>1029</v>
      </c>
      <c r="U448" s="164">
        <v>1589.94</v>
      </c>
      <c r="V448" s="143"/>
      <c r="W448" s="117" t="str">
        <f>IFERROR(VLOOKUP(V448, Fornecedores!A:C, 3, FALSE), "")</f>
        <v/>
      </c>
      <c r="X448" s="105" t="str">
        <f>IFERROR(VLOOKUP(V448, Fornecedores!A:E, 5, FALSE), "")</f>
        <v/>
      </c>
      <c r="Y448" s="105" t="str">
        <f>IFERROR(VLOOKUP(V448, Fornecedores!A:F, 6, FALSE), "")</f>
        <v/>
      </c>
      <c r="Z448" s="101" t="str">
        <f>IF(H448=0, "Pedido entregue!", "Pendente")</f>
        <v>Pendente</v>
      </c>
      <c r="AA448" s="119"/>
      <c r="AB448" s="132" t="str">
        <f>IF(Z448="Pedido Entregue!", IF(AA448=1, "Retirado do Almoxarifado", IF(AA448=2, "Material devolvido", "Aguardando retirada")), IF(Z448="Pendente", "Entrega pendente", ""))</f>
        <v>Entrega pendente</v>
      </c>
      <c r="AC448" s="18">
        <v>1</v>
      </c>
      <c r="AD448" s="18">
        <f>AC448/SUMIF($P:$P,P448,$AC:$AC)</f>
        <v>1</v>
      </c>
      <c r="AE448" s="18">
        <f>IF(R448=0,0,AC448/SUMIF($R:$R,R448,$AC:$AC))</f>
        <v>0</v>
      </c>
      <c r="AF448" s="18">
        <f>IF(R448=0,1,0)</f>
        <v>1</v>
      </c>
      <c r="AH448" t="str">
        <f>TEXT(J448,"MMMM")</f>
        <v>junho</v>
      </c>
    </row>
    <row r="449" spans="1:34" ht="12.75" customHeight="1" x14ac:dyDescent="0.25">
      <c r="A449" s="90" t="str">
        <f>IF(C449="Oficina Diversos","Oficina Geral",
IF(ISNUMBER(FIND("Estoque - Colhedoras",C449)),"Colhedoras",IF(ISNUMBER(FIND("Caldeiraria",C449)),"Caldeiraria",IF(ISNUMBER(FIND("Borracharia",C449)),"Borracharia",IF(ISNUMBER(FIND("Lubrificação",C449)),"Lubrificação",
IF(ISNUMBER(FIND("Estoque - Carregadeiras",C449)),"Carregadeiras",IF(ISNUMBER(FIND("Estoque - Veic. Leves",C449)),"Veic. Leves",
IF(ISNUMBER(FIND("Estoque - Caminhões",C449)),"Caminhões",IF(ISNUMBER(FIND("Estoque - Transbordos",C449)),"Transbordos",
IF(ISNUMBER(FIND("Estoque - Tratores",C449)),"Tratores",
IF(ISNUMBER(FIND("Estoque - Máquinas pesadas",C449)),"Máquinas pesadas",
IF(ISNUMBER(FIND("Estoque - Reboques",C449)),"Reboques",
IF(C449="Estoque","Estoque",
IF(AND(ISNUMBER(C449),C449&gt;1000,C449&lt;2000),"Caminhões",
IF(AND(ISNUMBER(C449),C449&gt;2000,C449&lt;3000),"Tratores",
IF(AND(ISNUMBER(C449),C449&gt;3000,C449&lt;4000),"Carregadeiras",
IF(AND(ISNUMBER(C449),C449&gt;4000,C449&lt;5000),"Máquinas pesadas",
IF(AND(ISNUMBER(C449),C449&gt;5000,C449&lt;6000),"Colhedoras",
IF(AND(ISNUMBER(C449),C449&gt;7000,C449&lt;8000),"Irrigação",
IF(AND(ISNUMBER(C449),C449&gt;8000,C449&lt;9000),"Reboques",IF(AND(ISNUMBER(C449),C449&gt;0,C449&lt;1000),"Veic. Leves","")))))))))))))))))))))</f>
        <v>Reboques</v>
      </c>
      <c r="B449" s="211"/>
      <c r="C449" s="171">
        <v>8558</v>
      </c>
      <c r="D449" s="170">
        <v>19855</v>
      </c>
      <c r="E449" s="173" t="s">
        <v>26123</v>
      </c>
      <c r="F449" s="101" t="str">
        <f>IF(ISBLANK(K449), "Apenas Solicitação", "Tem OC")</f>
        <v>Apenas Solicitação</v>
      </c>
      <c r="G449" s="170">
        <v>250</v>
      </c>
      <c r="H449" s="102">
        <f>G449-I449</f>
        <v>250</v>
      </c>
      <c r="I449" s="103"/>
      <c r="J449" s="174">
        <v>45857</v>
      </c>
      <c r="K449" s="173"/>
      <c r="L449" s="173"/>
      <c r="M449" s="104" t="str">
        <f ca="1">IF(OR(N449="", N449=0), "", IF(N449&gt;TODAY(), "No prazo", "Atrasado"))</f>
        <v/>
      </c>
      <c r="N449" s="104" t="str">
        <f>IFERROR(K449 + VALUE(LEFT(L449, FIND(" ", L449) - 1)), "")</f>
        <v/>
      </c>
      <c r="O449" s="105" t="str">
        <f>IF(_xlfn.DAYS(K449,J449)&lt;0, "Aguardando OC", _xlfn.DAYS(K449,J449))</f>
        <v>Aguardando OC</v>
      </c>
      <c r="P449" s="170">
        <v>412453</v>
      </c>
      <c r="Q449" s="55"/>
      <c r="R449" s="170">
        <v>0</v>
      </c>
      <c r="S449" s="2">
        <v>221</v>
      </c>
      <c r="T449" s="65" t="s">
        <v>1029</v>
      </c>
      <c r="U449" s="170">
        <v>1</v>
      </c>
      <c r="V449" s="170"/>
      <c r="W449" s="117" t="str">
        <f>IFERROR(VLOOKUP(V449, Fornecedores!A:C, 3, FALSE), "")</f>
        <v/>
      </c>
      <c r="X449" s="105" t="str">
        <f>IFERROR(VLOOKUP(V449, Fornecedores!A:E, 5, FALSE), "")</f>
        <v/>
      </c>
      <c r="Y449" s="105" t="str">
        <f>IFERROR(VLOOKUP(V449, Fornecedores!A:F, 6, FALSE), "")</f>
        <v/>
      </c>
      <c r="Z449" s="101" t="str">
        <f>IF(H449=0, "Pedido entregue!", "Pendente")</f>
        <v>Pendente</v>
      </c>
      <c r="AA449" s="119"/>
      <c r="AB449" s="132" t="str">
        <f>IF(Z449="Pedido Entregue!", IF(AA449=1, "Retirado do Almoxarifado", IF(AA449=2, "Material devolvido", "Aguardando retirada")), IF(Z449="Pendente", "Entrega pendente", ""))</f>
        <v>Entrega pendente</v>
      </c>
      <c r="AC449" s="18">
        <v>1</v>
      </c>
      <c r="AD449" s="18">
        <f>AC449/SUMIF($P:$P,P449,$AC:$AC)</f>
        <v>1</v>
      </c>
      <c r="AE449" s="18">
        <f>IF(R449=0,0,AC449/SUMIF($R:$R,R449,$AC:$AC))</f>
        <v>0</v>
      </c>
      <c r="AF449" s="18">
        <f>IF(R449=0,1,0)</f>
        <v>1</v>
      </c>
      <c r="AH449" t="str">
        <f>TEXT(J449,"MMMM")</f>
        <v>julho</v>
      </c>
    </row>
    <row r="450" spans="1:34" ht="12.75" hidden="1" customHeight="1" x14ac:dyDescent="0.25">
      <c r="A450" s="90" t="str">
        <f>IF(C450="Oficina Diversos","Oficina Geral",
IF(ISNUMBER(FIND("Estoque - Colhedoras",C450)),"Colhedoras",IF(ISNUMBER(FIND("Caldeiraria",C450)),"Caldeiraria",IF(ISNUMBER(FIND("Borracharia",C450)),"Borracharia",IF(ISNUMBER(FIND("Lubrificação",C450)),"Lubrificação",
IF(ISNUMBER(FIND("Estoque - Carregadeiras",C450)),"Carregadeiras",IF(ISNUMBER(FIND("Estoque - Veic. Leves",C450)),"Veic. Leves",
IF(ISNUMBER(FIND("Estoque - Caminhões",C450)),"Caminhões",IF(ISNUMBER(FIND("Estoque - Transbordos",C450)),"Transbordos",
IF(ISNUMBER(FIND("Estoque - Tratores",C450)),"Tratores",
IF(ISNUMBER(FIND("Estoque - Máquinas pesadas",C450)),"Máquinas pesadas",
IF(ISNUMBER(FIND("Estoque - Reboques",C450)),"Reboques",
IF(C450="Estoque","Estoque",
IF(AND(ISNUMBER(C450),C450&gt;1000,C450&lt;2000),"Caminhões",
IF(AND(ISNUMBER(C450),C450&gt;2000,C450&lt;3000),"Tratores",
IF(AND(ISNUMBER(C450),C450&gt;3000,C450&lt;4000),"Carregadeiras",
IF(AND(ISNUMBER(C450),C450&gt;4000,C450&lt;5000),"Máquinas pesadas",
IF(AND(ISNUMBER(C450),C450&gt;5000,C450&lt;6000),"Colhedoras",
IF(AND(ISNUMBER(C450),C450&gt;7000,C450&lt;8000),"Irrigação",
IF(AND(ISNUMBER(C450),C450&gt;8000,C450&lt;9000),"Reboques",IF(AND(ISNUMBER(C450),C450&gt;0,C450&lt;1000),"Veic. Leves","")))))))))))))))))))))</f>
        <v>Tratores</v>
      </c>
      <c r="B450" s="111"/>
      <c r="C450" s="144">
        <v>2024</v>
      </c>
      <c r="D450" s="144">
        <v>19931</v>
      </c>
      <c r="E450" s="145" t="s">
        <v>20219</v>
      </c>
      <c r="F450" s="101" t="str">
        <f>IF(ISBLANK(K450), "Apenas Solicitação", "Tem OC")</f>
        <v>Tem OC</v>
      </c>
      <c r="G450" s="143">
        <v>2</v>
      </c>
      <c r="H450" s="102">
        <f>G450-I450</f>
        <v>0</v>
      </c>
      <c r="I450" s="103">
        <v>2</v>
      </c>
      <c r="J450" s="147">
        <v>45812</v>
      </c>
      <c r="K450" s="187">
        <v>45819</v>
      </c>
      <c r="L450" s="146" t="s">
        <v>20166</v>
      </c>
      <c r="M450" s="104" t="str">
        <f ca="1">IF(OR(N450="", N450=0), "", IF(N450&gt;TODAY(), "No prazo", "Atrasado"))</f>
        <v>Atrasado</v>
      </c>
      <c r="N450" s="104">
        <f>IFERROR(K450 + VALUE(LEFT(L450, FIND(" ", L450) - 1)), "")</f>
        <v>45823</v>
      </c>
      <c r="O450" s="105">
        <f>IF(_xlfn.DAYS(K450,J450)&lt;0, "Aguardando OC", _xlfn.DAYS(K450,J450))</f>
        <v>7</v>
      </c>
      <c r="P450" s="200">
        <v>405818</v>
      </c>
      <c r="Q450" s="55"/>
      <c r="R450" s="200">
        <v>168951</v>
      </c>
      <c r="S450" s="143">
        <v>221</v>
      </c>
      <c r="T450" s="65" t="s">
        <v>1029</v>
      </c>
      <c r="U450" s="164">
        <v>30.31</v>
      </c>
      <c r="V450" s="143">
        <v>3465</v>
      </c>
      <c r="W450" s="117" t="str">
        <f>IFERROR(VLOOKUP(V450, Fornecedores!A:C, 3, FALSE), "")</f>
        <v>MAQNELSON AGRICOLA L</v>
      </c>
      <c r="X450" s="105" t="str">
        <f>IFERROR(VLOOKUP(V450, Fornecedores!A:E, 5, FALSE), "")</f>
        <v>Itumbiara</v>
      </c>
      <c r="Y450" s="105" t="str">
        <f>IFERROR(VLOOKUP(V450, Fornecedores!A:F, 6, FALSE), "")</f>
        <v>GO</v>
      </c>
      <c r="Z450" s="101" t="str">
        <f>IF(H450=0, "Pedido entregue!", "Pendente")</f>
        <v>Pedido entregue!</v>
      </c>
      <c r="AA450" s="119"/>
      <c r="AB450" s="132" t="str">
        <f>IF(Z450="Pedido Entregue!", IF(AA450=1, "Retirado do Almoxarifado", IF(AA450=2, "Material devolvido", "Aguardando retirada")), IF(Z450="Pendente", "Entrega pendente", ""))</f>
        <v>Aguardando retirada</v>
      </c>
      <c r="AC450" s="18">
        <v>1</v>
      </c>
      <c r="AD450" s="18">
        <f>AC450/SUMIF($P:$P,P450,$AC:$AC)</f>
        <v>1</v>
      </c>
      <c r="AE450" s="18">
        <f>IF(R450=0,0,AC450/SUMIF($R:$R,R450,$AC:$AC))</f>
        <v>4.1666666666666664E-2</v>
      </c>
      <c r="AF450" s="18">
        <f>IF(R450=0,1,0)</f>
        <v>0</v>
      </c>
      <c r="AH450" t="str">
        <f>TEXT(J450,"MMMM")</f>
        <v>junho</v>
      </c>
    </row>
    <row r="451" spans="1:34" ht="12.75" customHeight="1" x14ac:dyDescent="0.25">
      <c r="A451" s="90" t="str">
        <f>IF(C451="Oficina Diversos","Oficina Geral",
IF(ISNUMBER(FIND("Estoque - Colhedoras",C451)),"Colhedoras",IF(ISNUMBER(FIND("Caldeiraria",C451)),"Caldeiraria",IF(ISNUMBER(FIND("Borracharia",C451)),"Borracharia",IF(ISNUMBER(FIND("Lubrificação",C451)),"Lubrificação",
IF(ISNUMBER(FIND("Estoque - Carregadeiras",C451)),"Carregadeiras",IF(ISNUMBER(FIND("Estoque - Veic. Leves",C451)),"Veic. Leves",
IF(ISNUMBER(FIND("Estoque - Caminhões",C451)),"Caminhões",IF(ISNUMBER(FIND("Estoque - Transbordos",C451)),"Transbordos",
IF(ISNUMBER(FIND("Estoque - Tratores",C451)),"Tratores",
IF(ISNUMBER(FIND("Estoque - Máquinas pesadas",C451)),"Máquinas pesadas",
IF(ISNUMBER(FIND("Estoque - Reboques",C451)),"Reboques",
IF(C451="Estoque","Estoque",
IF(AND(ISNUMBER(C451),C451&gt;1000,C451&lt;2000),"Caminhões",
IF(AND(ISNUMBER(C451),C451&gt;2000,C451&lt;3000),"Tratores",
IF(AND(ISNUMBER(C451),C451&gt;3000,C451&lt;4000),"Carregadeiras",
IF(AND(ISNUMBER(C451),C451&gt;4000,C451&lt;5000),"Máquinas pesadas",
IF(AND(ISNUMBER(C451),C451&gt;5000,C451&lt;6000),"Colhedoras",
IF(AND(ISNUMBER(C451),C451&gt;7000,C451&lt;8000),"Irrigação",
IF(AND(ISNUMBER(C451),C451&gt;8000,C451&lt;9000),"Reboques",IF(AND(ISNUMBER(C451),C451&gt;0,C451&lt;1000),"Veic. Leves","")))))))))))))))))))))</f>
        <v>Tratores</v>
      </c>
      <c r="B451" s="8"/>
      <c r="C451" s="2">
        <v>2027</v>
      </c>
      <c r="D451" s="2">
        <v>19932</v>
      </c>
      <c r="E451" s="3" t="s">
        <v>1190</v>
      </c>
      <c r="F451" s="14" t="str">
        <f>IF(ISBLANK(K451), "Apenas Solicitação", "Tem OC")</f>
        <v>Apenas Solicitação</v>
      </c>
      <c r="G451" s="2">
        <v>2</v>
      </c>
      <c r="H451" s="37">
        <f>G451-I451</f>
        <v>2</v>
      </c>
      <c r="I451" s="38">
        <v>0</v>
      </c>
      <c r="J451" s="4">
        <v>45786</v>
      </c>
      <c r="K451" s="14"/>
      <c r="L451" s="3"/>
      <c r="M451" s="44" t="str">
        <f ca="1">IF(OR(N451="", N451=0), "", IF(N451&gt;TODAY(), "No prazo", "Atrasado"))</f>
        <v/>
      </c>
      <c r="N451" s="44" t="str">
        <f>IFERROR(K451 + VALUE(LEFT(L451, FIND(" ", L451) - 1)), "")</f>
        <v/>
      </c>
      <c r="O451" s="3" t="str">
        <f>IF(_xlfn.DAYS(K451,J451)&lt;0, "Aguardando OC", _xlfn.DAYS(K451,J451))</f>
        <v>Aguardando OC</v>
      </c>
      <c r="P451" s="14">
        <v>402118</v>
      </c>
      <c r="Q451" s="55"/>
      <c r="R451" s="14">
        <v>0</v>
      </c>
      <c r="S451" s="2">
        <v>221</v>
      </c>
      <c r="T451" s="65" t="s">
        <v>1029</v>
      </c>
      <c r="U451" s="21">
        <v>3.97</v>
      </c>
      <c r="V451" s="2"/>
      <c r="W451" s="47" t="str">
        <f>IFERROR(VLOOKUP(V451, Fornecedores!A:C, 3, FALSE), "")</f>
        <v/>
      </c>
      <c r="X451" s="43" t="str">
        <f>IFERROR(VLOOKUP(V451, Fornecedores!A:E, 5, FALSE), "")</f>
        <v/>
      </c>
      <c r="Y451" s="43" t="str">
        <f>IFERROR(VLOOKUP(V451, Fornecedores!A:F, 6, FALSE), "")</f>
        <v/>
      </c>
      <c r="Z451" s="14" t="str">
        <f>IF(H451=0, "Pedido entregue!", "Pendente")</f>
        <v>Pendente</v>
      </c>
      <c r="AA451" s="59"/>
      <c r="AB451" s="58" t="str">
        <f>IF(Z451="Pedido Entregue!", IF(AA451=1, "Retirado do Almoxarifado", IF(AA451=2, "Material devolvido", "Aguardando retirada")), IF(Z451="Pendente", "Entrega pendente", ""))</f>
        <v>Entrega pendente</v>
      </c>
      <c r="AC451" s="18">
        <v>1</v>
      </c>
      <c r="AD451" s="18">
        <f>AC451/SUMIF($P:$P,P451,$AC:$AC)</f>
        <v>1</v>
      </c>
      <c r="AE451" s="18">
        <f>IF(R451=0,0,AC451/SUMIF($R:$R,R451,$AC:$AC))</f>
        <v>0</v>
      </c>
      <c r="AF451" s="18">
        <f>IF(R451=0,1,0)</f>
        <v>1</v>
      </c>
      <c r="AH451" t="str">
        <f>TEXT(J451,"MMMM")</f>
        <v>maio</v>
      </c>
    </row>
    <row r="452" spans="1:34" ht="12.75" customHeight="1" x14ac:dyDescent="0.25">
      <c r="A452" s="90" t="str">
        <f>IF(C452="Oficina Diversos","Oficina Geral",
IF(ISNUMBER(FIND("Estoque - Colhedoras",C452)),"Colhedoras",IF(ISNUMBER(FIND("Caldeiraria",C452)),"Caldeiraria",IF(ISNUMBER(FIND("Borracharia",C452)),"Borracharia",IF(ISNUMBER(FIND("Lubrificação",C452)),"Lubrificação",
IF(ISNUMBER(FIND("Estoque - Carregadeiras",C452)),"Carregadeiras",IF(ISNUMBER(FIND("Estoque - Veic. Leves",C452)),"Veic. Leves",
IF(ISNUMBER(FIND("Estoque - Caminhões",C452)),"Caminhões",IF(ISNUMBER(FIND("Estoque - Transbordos",C452)),"Transbordos",
IF(ISNUMBER(FIND("Estoque - Tratores",C452)),"Tratores",
IF(ISNUMBER(FIND("Estoque - Máquinas pesadas",C452)),"Máquinas pesadas",
IF(ISNUMBER(FIND("Estoque - Reboques",C452)),"Reboques",
IF(C452="Estoque","Estoque",
IF(AND(ISNUMBER(C452),C452&gt;1000,C452&lt;2000),"Caminhões",
IF(AND(ISNUMBER(C452),C452&gt;2000,C452&lt;3000),"Tratores",
IF(AND(ISNUMBER(C452),C452&gt;3000,C452&lt;4000),"Carregadeiras",
IF(AND(ISNUMBER(C452),C452&gt;4000,C452&lt;5000),"Máquinas pesadas",
IF(AND(ISNUMBER(C452),C452&gt;5000,C452&lt;6000),"Colhedoras",
IF(AND(ISNUMBER(C452),C452&gt;7000,C452&lt;8000),"Irrigação",
IF(AND(ISNUMBER(C452),C452&gt;8000,C452&lt;9000),"Reboques",IF(AND(ISNUMBER(C452),C452&gt;0,C452&lt;1000),"Veic. Leves","")))))))))))))))))))))</f>
        <v>Tratores</v>
      </c>
      <c r="B452" s="8"/>
      <c r="C452" s="2">
        <v>2027</v>
      </c>
      <c r="D452" s="2">
        <v>19934</v>
      </c>
      <c r="E452" s="3" t="s">
        <v>1191</v>
      </c>
      <c r="F452" s="14" t="str">
        <f>IF(ISBLANK(K452), "Apenas Solicitação", "Tem OC")</f>
        <v>Apenas Solicitação</v>
      </c>
      <c r="G452" s="2">
        <v>1</v>
      </c>
      <c r="H452" s="37">
        <f>G452-I452</f>
        <v>1</v>
      </c>
      <c r="I452" s="38">
        <v>0</v>
      </c>
      <c r="J452" s="4">
        <v>45786</v>
      </c>
      <c r="K452" s="14"/>
      <c r="L452" s="3"/>
      <c r="M452" s="44" t="str">
        <f ca="1">IF(OR(N452="", N452=0), "", IF(N452&gt;TODAY(), "No prazo", "Atrasado"))</f>
        <v/>
      </c>
      <c r="N452" s="44" t="str">
        <f>IFERROR(K452 + VALUE(LEFT(L452, FIND(" ", L452) - 1)), "")</f>
        <v/>
      </c>
      <c r="O452" s="3" t="str">
        <f>IF(_xlfn.DAYS(K452,J452)&lt;0, "Aguardando OC", _xlfn.DAYS(K452,J452))</f>
        <v>Aguardando OC</v>
      </c>
      <c r="P452" s="14">
        <v>402119</v>
      </c>
      <c r="Q452" s="55"/>
      <c r="R452" s="14">
        <v>0</v>
      </c>
      <c r="S452" s="2">
        <v>221</v>
      </c>
      <c r="T452" s="65" t="s">
        <v>1029</v>
      </c>
      <c r="U452" s="21">
        <v>336.87</v>
      </c>
      <c r="V452" s="2"/>
      <c r="W452" s="47" t="str">
        <f>IFERROR(VLOOKUP(V452, Fornecedores!A:C, 3, FALSE), "")</f>
        <v/>
      </c>
      <c r="X452" s="43" t="str">
        <f>IFERROR(VLOOKUP(V452, Fornecedores!A:E, 5, FALSE), "")</f>
        <v/>
      </c>
      <c r="Y452" s="43" t="str">
        <f>IFERROR(VLOOKUP(V452, Fornecedores!A:F, 6, FALSE), "")</f>
        <v/>
      </c>
      <c r="Z452" s="14" t="str">
        <f>IF(H452=0, "Pedido entregue!", "Pendente")</f>
        <v>Pendente</v>
      </c>
      <c r="AA452" s="59"/>
      <c r="AB452" s="58" t="str">
        <f>IF(Z452="Pedido Entregue!", IF(AA452=1, "Retirado do Almoxarifado", IF(AA452=2, "Material devolvido", "Aguardando retirada")), IF(Z452="Pendente", "Entrega pendente", ""))</f>
        <v>Entrega pendente</v>
      </c>
      <c r="AC452" s="18">
        <v>1</v>
      </c>
      <c r="AD452" s="18">
        <f>AC452/SUMIF($P:$P,P452,$AC:$AC)</f>
        <v>1</v>
      </c>
      <c r="AE452" s="18">
        <f>IF(R452=0,0,AC452/SUMIF($R:$R,R452,$AC:$AC))</f>
        <v>0</v>
      </c>
      <c r="AF452" s="18">
        <f>IF(R452=0,1,0)</f>
        <v>1</v>
      </c>
      <c r="AH452" t="str">
        <f>TEXT(J452,"MMMM")</f>
        <v>maio</v>
      </c>
    </row>
    <row r="453" spans="1:34" ht="12.75" customHeight="1" x14ac:dyDescent="0.25">
      <c r="A453" s="90" t="str">
        <f>IF(C453="Oficina Diversos","Oficina Geral",
IF(ISNUMBER(FIND("Estoque - Colhedoras",C453)),"Colhedoras",IF(ISNUMBER(FIND("Caldeiraria",C453)),"Caldeiraria",IF(ISNUMBER(FIND("Borracharia",C453)),"Borracharia",IF(ISNUMBER(FIND("Lubrificação",C453)),"Lubrificação",
IF(ISNUMBER(FIND("Estoque - Carregadeiras",C453)),"Carregadeiras",IF(ISNUMBER(FIND("Estoque - Veic. Leves",C453)),"Veic. Leves",
IF(ISNUMBER(FIND("Estoque - Caminhões",C453)),"Caminhões",IF(ISNUMBER(FIND("Estoque - Transbordos",C453)),"Transbordos",
IF(ISNUMBER(FIND("Estoque - Tratores",C453)),"Tratores",
IF(ISNUMBER(FIND("Estoque - Máquinas pesadas",C453)),"Máquinas pesadas",
IF(ISNUMBER(FIND("Estoque - Reboques",C453)),"Reboques",
IF(C453="Estoque","Estoque",
IF(AND(ISNUMBER(C453),C453&gt;1000,C453&lt;2000),"Caminhões",
IF(AND(ISNUMBER(C453),C453&gt;2000,C453&lt;3000),"Tratores",
IF(AND(ISNUMBER(C453),C453&gt;3000,C453&lt;4000),"Carregadeiras",
IF(AND(ISNUMBER(C453),C453&gt;4000,C453&lt;5000),"Máquinas pesadas",
IF(AND(ISNUMBER(C453),C453&gt;5000,C453&lt;6000),"Colhedoras",
IF(AND(ISNUMBER(C453),C453&gt;7000,C453&lt;8000),"Irrigação",
IF(AND(ISNUMBER(C453),C453&gt;8000,C453&lt;9000),"Reboques",IF(AND(ISNUMBER(C453),C453&gt;0,C453&lt;1000),"Veic. Leves","")))))))))))))))))))))</f>
        <v>Tratores</v>
      </c>
      <c r="B453" s="8"/>
      <c r="C453" s="2">
        <v>2027</v>
      </c>
      <c r="D453" s="2">
        <v>19940</v>
      </c>
      <c r="E453" s="3" t="s">
        <v>1192</v>
      </c>
      <c r="F453" s="14" t="str">
        <f>IF(ISBLANK(K453), "Apenas Solicitação", "Tem OC")</f>
        <v>Apenas Solicitação</v>
      </c>
      <c r="G453" s="2">
        <v>1</v>
      </c>
      <c r="H453" s="37">
        <f>G453-I453</f>
        <v>1</v>
      </c>
      <c r="I453" s="38">
        <v>0</v>
      </c>
      <c r="J453" s="4">
        <v>45786</v>
      </c>
      <c r="K453" s="14"/>
      <c r="L453" s="3"/>
      <c r="M453" s="44" t="str">
        <f ca="1">IF(OR(N453="", N453=0), "", IF(N453&gt;TODAY(), "No prazo", "Atrasado"))</f>
        <v/>
      </c>
      <c r="N453" s="44" t="str">
        <f>IFERROR(K453 + VALUE(LEFT(L453, FIND(" ", L453) - 1)), "")</f>
        <v/>
      </c>
      <c r="O453" s="3" t="str">
        <f>IF(_xlfn.DAYS(K453,J453)&lt;0, "Aguardando OC", _xlfn.DAYS(K453,J453))</f>
        <v>Aguardando OC</v>
      </c>
      <c r="P453" s="14">
        <v>402105</v>
      </c>
      <c r="Q453" s="55"/>
      <c r="R453" s="14">
        <v>0</v>
      </c>
      <c r="S453" s="2">
        <v>221</v>
      </c>
      <c r="T453" s="65" t="s">
        <v>1029</v>
      </c>
      <c r="U453" s="21">
        <v>200</v>
      </c>
      <c r="V453" s="2"/>
      <c r="W453" s="47" t="str">
        <f>IFERROR(VLOOKUP(V453, Fornecedores!A:C, 3, FALSE), "")</f>
        <v/>
      </c>
      <c r="X453" s="43" t="str">
        <f>IFERROR(VLOOKUP(V453, Fornecedores!A:E, 5, FALSE), "")</f>
        <v/>
      </c>
      <c r="Y453" s="43" t="str">
        <f>IFERROR(VLOOKUP(V453, Fornecedores!A:F, 6, FALSE), "")</f>
        <v/>
      </c>
      <c r="Z453" s="14" t="str">
        <f>IF(H453=0, "Pedido entregue!", "Pendente")</f>
        <v>Pendente</v>
      </c>
      <c r="AA453" s="59"/>
      <c r="AB453" s="58" t="str">
        <f>IF(Z453="Pedido Entregue!", IF(AA453=1, "Retirado do Almoxarifado", IF(AA453=2, "Material devolvido", "Aguardando retirada")), IF(Z453="Pendente", "Entrega pendente", ""))</f>
        <v>Entrega pendente</v>
      </c>
      <c r="AC453" s="18">
        <v>1</v>
      </c>
      <c r="AD453" s="18">
        <f>AC453/SUMIF($P:$P,P453,$AC:$AC)</f>
        <v>1</v>
      </c>
      <c r="AE453" s="18">
        <f>IF(R453=0,0,AC453/SUMIF($R:$R,R453,$AC:$AC))</f>
        <v>0</v>
      </c>
      <c r="AF453" s="18">
        <f>IF(R453=0,1,0)</f>
        <v>1</v>
      </c>
      <c r="AH453" t="str">
        <f>TEXT(J453,"MMMM")</f>
        <v>maio</v>
      </c>
    </row>
    <row r="454" spans="1:34" ht="12.75" customHeight="1" x14ac:dyDescent="0.25">
      <c r="A454" s="90" t="str">
        <f>IF(C454="Oficina Diversos","Oficina Geral",
IF(ISNUMBER(FIND("Estoque - Colhedoras",C454)),"Colhedoras",IF(ISNUMBER(FIND("Caldeiraria",C454)),"Caldeiraria",IF(ISNUMBER(FIND("Borracharia",C454)),"Borracharia",IF(ISNUMBER(FIND("Lubrificação",C454)),"Lubrificação",
IF(ISNUMBER(FIND("Estoque - Carregadeiras",C454)),"Carregadeiras",IF(ISNUMBER(FIND("Estoque - Veic. Leves",C454)),"Veic. Leves",
IF(ISNUMBER(FIND("Estoque - Caminhões",C454)),"Caminhões",IF(ISNUMBER(FIND("Estoque - Transbordos",C454)),"Transbordos",
IF(ISNUMBER(FIND("Estoque - Tratores",C454)),"Tratores",
IF(ISNUMBER(FIND("Estoque - Máquinas pesadas",C454)),"Máquinas pesadas",
IF(ISNUMBER(FIND("Estoque - Reboques",C454)),"Reboques",
IF(C454="Estoque","Estoque",
IF(AND(ISNUMBER(C454),C454&gt;1000,C454&lt;2000),"Caminhões",
IF(AND(ISNUMBER(C454),C454&gt;2000,C454&lt;3000),"Tratores",
IF(AND(ISNUMBER(C454),C454&gt;3000,C454&lt;4000),"Carregadeiras",
IF(AND(ISNUMBER(C454),C454&gt;4000,C454&lt;5000),"Máquinas pesadas",
IF(AND(ISNUMBER(C454),C454&gt;5000,C454&lt;6000),"Colhedoras",
IF(AND(ISNUMBER(C454),C454&gt;7000,C454&lt;8000),"Irrigação",
IF(AND(ISNUMBER(C454),C454&gt;8000,C454&lt;9000),"Reboques",IF(AND(ISNUMBER(C454),C454&gt;0,C454&lt;1000),"Veic. Leves","")))))))))))))))))))))</f>
        <v>Tratores</v>
      </c>
      <c r="B454" s="8"/>
      <c r="C454" s="2">
        <v>2027</v>
      </c>
      <c r="D454" s="2">
        <v>19944</v>
      </c>
      <c r="E454" s="3" t="s">
        <v>1193</v>
      </c>
      <c r="F454" s="14" t="str">
        <f>IF(ISBLANK(K454), "Apenas Solicitação", "Tem OC")</f>
        <v>Apenas Solicitação</v>
      </c>
      <c r="G454" s="2">
        <v>1</v>
      </c>
      <c r="H454" s="37">
        <f>G454-I454</f>
        <v>1</v>
      </c>
      <c r="I454" s="38">
        <v>0</v>
      </c>
      <c r="J454" s="4">
        <v>45786</v>
      </c>
      <c r="K454" s="14"/>
      <c r="L454" s="3"/>
      <c r="M454" s="44" t="str">
        <f ca="1">IF(OR(N454="", N454=0), "", IF(N454&gt;TODAY(), "No prazo", "Atrasado"))</f>
        <v/>
      </c>
      <c r="N454" s="44" t="str">
        <f>IFERROR(K454 + VALUE(LEFT(L454, FIND(" ", L454) - 1)), "")</f>
        <v/>
      </c>
      <c r="O454" s="3" t="str">
        <f>IF(_xlfn.DAYS(K454,J454)&lt;0, "Aguardando OC", _xlfn.DAYS(K454,J454))</f>
        <v>Aguardando OC</v>
      </c>
      <c r="P454" s="14">
        <v>402106</v>
      </c>
      <c r="Q454" s="55"/>
      <c r="R454" s="14">
        <v>0</v>
      </c>
      <c r="S454" s="2">
        <v>221</v>
      </c>
      <c r="T454" s="65" t="s">
        <v>1029</v>
      </c>
      <c r="U454" s="21">
        <v>50</v>
      </c>
      <c r="V454" s="2"/>
      <c r="W454" s="47" t="str">
        <f>IFERROR(VLOOKUP(V454, Fornecedores!A:C, 3, FALSE), "")</f>
        <v/>
      </c>
      <c r="X454" s="43" t="str">
        <f>IFERROR(VLOOKUP(V454, Fornecedores!A:E, 5, FALSE), "")</f>
        <v/>
      </c>
      <c r="Y454" s="43" t="str">
        <f>IFERROR(VLOOKUP(V454, Fornecedores!A:F, 6, FALSE), "")</f>
        <v/>
      </c>
      <c r="Z454" s="14" t="str">
        <f>IF(H454=0, "Pedido entregue!", "Pendente")</f>
        <v>Pendente</v>
      </c>
      <c r="AA454" s="59"/>
      <c r="AB454" s="58" t="str">
        <f>IF(Z454="Pedido Entregue!", IF(AA454=1, "Retirado do Almoxarifado", IF(AA454=2, "Material devolvido", "Aguardando retirada")), IF(Z454="Pendente", "Entrega pendente", ""))</f>
        <v>Entrega pendente</v>
      </c>
      <c r="AC454" s="18">
        <v>1</v>
      </c>
      <c r="AD454" s="18">
        <f>AC454/SUMIF($P:$P,P454,$AC:$AC)</f>
        <v>1</v>
      </c>
      <c r="AE454" s="18">
        <f>IF(R454=0,0,AC454/SUMIF($R:$R,R454,$AC:$AC))</f>
        <v>0</v>
      </c>
      <c r="AF454" s="18">
        <f>IF(R454=0,1,0)</f>
        <v>1</v>
      </c>
      <c r="AH454" t="str">
        <f>TEXT(J454,"MMMM")</f>
        <v>maio</v>
      </c>
    </row>
    <row r="455" spans="1:34" ht="12.75" hidden="1" customHeight="1" x14ac:dyDescent="0.25">
      <c r="A455" s="90" t="str">
        <f>IF(C455="Oficina Diversos","Oficina Geral",
IF(ISNUMBER(FIND("Estoque - Colhedoras",C455)),"Colhedoras",IF(ISNUMBER(FIND("Caldeiraria",C455)),"Caldeiraria",IF(ISNUMBER(FIND("Borracharia",C455)),"Borracharia",IF(ISNUMBER(FIND("Lubrificação",C455)),"Lubrificação",
IF(ISNUMBER(FIND("Estoque - Carregadeiras",C455)),"Carregadeiras",IF(ISNUMBER(FIND("Estoque - Veic. Leves",C455)),"Veic. Leves",
IF(ISNUMBER(FIND("Estoque - Caminhões",C455)),"Caminhões",IF(ISNUMBER(FIND("Estoque - Transbordos",C455)),"Transbordos",
IF(ISNUMBER(FIND("Estoque - Tratores",C455)),"Tratores",
IF(ISNUMBER(FIND("Estoque - Máquinas pesadas",C455)),"Máquinas pesadas",
IF(ISNUMBER(FIND("Estoque - Reboques",C455)),"Reboques",
IF(C455="Estoque","Estoque",
IF(AND(ISNUMBER(C455),C455&gt;1000,C455&lt;2000),"Caminhões",
IF(AND(ISNUMBER(C455),C455&gt;2000,C455&lt;3000),"Tratores",
IF(AND(ISNUMBER(C455),C455&gt;3000,C455&lt;4000),"Carregadeiras",
IF(AND(ISNUMBER(C455),C455&gt;4000,C455&lt;5000),"Máquinas pesadas",
IF(AND(ISNUMBER(C455),C455&gt;5000,C455&lt;6000),"Colhedoras",
IF(AND(ISNUMBER(C455),C455&gt;7000,C455&lt;8000),"Irrigação",
IF(AND(ISNUMBER(C455),C455&gt;8000,C455&lt;9000),"Reboques",IF(AND(ISNUMBER(C455),C455&gt;0,C455&lt;1000),"Veic. Leves","")))))))))))))))))))))</f>
        <v>Tratores</v>
      </c>
      <c r="B455" s="80"/>
      <c r="C455" s="28">
        <v>2036</v>
      </c>
      <c r="D455" s="28">
        <v>20032</v>
      </c>
      <c r="E455" s="29" t="s">
        <v>109</v>
      </c>
      <c r="F455" s="14" t="str">
        <f>IF(ISBLANK(K455), "Apenas Solicitação", "Tem OC")</f>
        <v>Tem OC</v>
      </c>
      <c r="G455" s="28">
        <v>1</v>
      </c>
      <c r="H455" s="37">
        <f>G455-I455</f>
        <v>0</v>
      </c>
      <c r="I455" s="38">
        <v>1</v>
      </c>
      <c r="J455" s="64">
        <v>45729</v>
      </c>
      <c r="K455" s="183">
        <v>45736</v>
      </c>
      <c r="L455" s="7"/>
      <c r="M455" s="44"/>
      <c r="N455" s="44" t="str">
        <f>IFERROR(K455 + VALUE(LEFT(L455, FIND(" ", L455) - 1)), "")</f>
        <v/>
      </c>
      <c r="O455" s="3">
        <f>IF(_xlfn.DAYS(K455,J455)&lt;0, "Aguardando OC", _xlfn.DAYS(K455,J455))</f>
        <v>7</v>
      </c>
      <c r="P455" s="206">
        <v>395912</v>
      </c>
      <c r="Q455" s="28">
        <v>1136371</v>
      </c>
      <c r="R455" s="206">
        <v>165334</v>
      </c>
      <c r="S455" s="28">
        <v>692</v>
      </c>
      <c r="T455" s="66" t="s">
        <v>110</v>
      </c>
      <c r="U455" s="32">
        <v>193.18</v>
      </c>
      <c r="V455" s="28">
        <v>13341</v>
      </c>
      <c r="W455" s="47" t="str">
        <f>IFERROR(VLOOKUP(V455, Fornecedores!A:C, 3, FALSE), "")</f>
        <v>DISMA DISTRIBUIDORA</v>
      </c>
      <c r="X455" s="43" t="str">
        <f>IFERROR(VLOOKUP(V455, Fornecedores!A:E, 5, FALSE), "")</f>
        <v>Araçatuba</v>
      </c>
      <c r="Y455" s="43" t="str">
        <f>IFERROR(VLOOKUP(V455, Fornecedores!A:F, 6, FALSE), "")</f>
        <v>SP</v>
      </c>
      <c r="Z455" s="14" t="str">
        <f>IF(H455=0, "Pedido entregue!", "Pendente")</f>
        <v>Pedido entregue!</v>
      </c>
      <c r="AA455" s="59">
        <v>1</v>
      </c>
      <c r="AB455" s="58" t="str">
        <f>IF(Z455="Pedido Entregue!", IF(AA455=1, "Retirado do Almoxarifado", IF(AA455=2, "Material devolvido", "Aguardando retirada")), IF(Z455="Pendente", "Entrega pendente", ""))</f>
        <v>Retirado do Almoxarifado</v>
      </c>
      <c r="AC455" s="18">
        <v>1</v>
      </c>
      <c r="AD455" s="18">
        <f>AC455/SUMIF($P:$P,P455,$AC:$AC)</f>
        <v>1</v>
      </c>
      <c r="AE455" s="18">
        <f>IF(R455=0,0,AC455/SUMIF($R:$R,R455,$AC:$AC))</f>
        <v>4.7619047619047616E-2</v>
      </c>
      <c r="AF455" s="18">
        <f>IF(R455=0,1,0)</f>
        <v>0</v>
      </c>
      <c r="AG455" s="18">
        <f>IF(R455=0,#REF!-J455,0)</f>
        <v>0</v>
      </c>
      <c r="AH455" t="str">
        <f>TEXT(J455,"MMMM")</f>
        <v>março</v>
      </c>
    </row>
    <row r="456" spans="1:34" ht="12.75" hidden="1" customHeight="1" x14ac:dyDescent="0.25">
      <c r="A456" s="90" t="str">
        <f>IF(C456="Oficina Diversos","Oficina Geral",
IF(ISNUMBER(FIND("Estoque - Colhedoras",C456)),"Colhedoras",IF(ISNUMBER(FIND("Caldeiraria",C456)),"Caldeiraria",IF(ISNUMBER(FIND("Borracharia",C456)),"Borracharia",IF(ISNUMBER(FIND("Lubrificação",C456)),"Lubrificação",
IF(ISNUMBER(FIND("Estoque - Carregadeiras",C456)),"Carregadeiras",IF(ISNUMBER(FIND("Estoque - Veic. Leves",C456)),"Veic. Leves",
IF(ISNUMBER(FIND("Estoque - Caminhões",C456)),"Caminhões",IF(ISNUMBER(FIND("Estoque - Transbordos",C456)),"Transbordos",
IF(ISNUMBER(FIND("Estoque - Tratores",C456)),"Tratores",
IF(ISNUMBER(FIND("Estoque - Máquinas pesadas",C456)),"Máquinas pesadas",
IF(ISNUMBER(FIND("Estoque - Reboques",C456)),"Reboques",
IF(C456="Estoque","Estoque",
IF(AND(ISNUMBER(C456),C456&gt;1000,C456&lt;2000),"Caminhões",
IF(AND(ISNUMBER(C456),C456&gt;2000,C456&lt;3000),"Tratores",
IF(AND(ISNUMBER(C456),C456&gt;3000,C456&lt;4000),"Carregadeiras",
IF(AND(ISNUMBER(C456),C456&gt;4000,C456&lt;5000),"Máquinas pesadas",
IF(AND(ISNUMBER(C456),C456&gt;5000,C456&lt;6000),"Colhedoras",
IF(AND(ISNUMBER(C456),C456&gt;7000,C456&lt;8000),"Irrigação",
IF(AND(ISNUMBER(C456),C456&gt;8000,C456&lt;9000),"Reboques",IF(AND(ISNUMBER(C456),C456&gt;0,C456&lt;1000),"Veic. Leves","")))))))))))))))))))))</f>
        <v>Tratores</v>
      </c>
      <c r="B456" s="215"/>
      <c r="C456" s="223">
        <v>2045</v>
      </c>
      <c r="D456" s="2">
        <v>20032</v>
      </c>
      <c r="E456" s="3" t="s">
        <v>109</v>
      </c>
      <c r="F456" s="101" t="str">
        <f>IF(ISBLANK(K456), "Apenas Solicitação", "Tem OC")</f>
        <v>Tem OC</v>
      </c>
      <c r="G456" s="2">
        <v>1</v>
      </c>
      <c r="H456" s="102">
        <f>G456-I456</f>
        <v>0</v>
      </c>
      <c r="I456" s="103">
        <v>1</v>
      </c>
      <c r="J456" s="4">
        <v>45814</v>
      </c>
      <c r="K456" s="180">
        <v>45826</v>
      </c>
      <c r="L456" s="3" t="s">
        <v>20155</v>
      </c>
      <c r="M456" s="104" t="str">
        <f ca="1">IF(OR(N456="", N456=0), "", IF(N456&gt;TODAY(), "No prazo", "Atrasado"))</f>
        <v>Atrasado</v>
      </c>
      <c r="N456" s="104">
        <f>IFERROR(K456 + VALUE(LEFT(L456, FIND(" ", L456) - 1)), "")</f>
        <v>45827</v>
      </c>
      <c r="O456" s="105">
        <f>IF(_xlfn.DAYS(K456,J456)&lt;0, "Aguardando OC", _xlfn.DAYS(K456,J456))</f>
        <v>12</v>
      </c>
      <c r="P456" s="14">
        <v>406315</v>
      </c>
      <c r="Q456" s="55"/>
      <c r="R456" s="14">
        <v>169371</v>
      </c>
      <c r="S456" s="2">
        <v>221</v>
      </c>
      <c r="T456" s="65" t="s">
        <v>1029</v>
      </c>
      <c r="U456" s="21">
        <v>193.18</v>
      </c>
      <c r="V456" s="2">
        <v>11614</v>
      </c>
      <c r="W456" s="117" t="str">
        <f>IFERROR(VLOOKUP(V456, Fornecedores!A:C, 3, FALSE), "")</f>
        <v>DF MAQUINAS</v>
      </c>
      <c r="X456" s="105" t="str">
        <f>IFERROR(VLOOKUP(V456, Fornecedores!A:E, 5, FALSE), "")</f>
        <v>Bayeux</v>
      </c>
      <c r="Y456" s="105" t="str">
        <f>IFERROR(VLOOKUP(V456, Fornecedores!A:F, 6, FALSE), "")</f>
        <v>PB</v>
      </c>
      <c r="Z456" s="101" t="str">
        <f>IF(H456=0, "Pedido entregue!", "Pendente")</f>
        <v>Pedido entregue!</v>
      </c>
      <c r="AA456" s="119"/>
      <c r="AB456" s="132" t="str">
        <f>IF(Z456="Pedido Entregue!", IF(AA456=1, "Retirado do Almoxarifado", IF(AA456=2, "Material devolvido", "Aguardando retirada")), IF(Z456="Pendente", "Entrega pendente", ""))</f>
        <v>Aguardando retirada</v>
      </c>
      <c r="AC456" s="18">
        <v>1</v>
      </c>
      <c r="AD456" s="18">
        <f>AC456/SUMIF($P:$P,P456,$AC:$AC)</f>
        <v>1</v>
      </c>
      <c r="AE456" s="18">
        <f>IF(R456=0,0,AC456/SUMIF($R:$R,R456,$AC:$AC))</f>
        <v>6.6666666666666666E-2</v>
      </c>
      <c r="AF456" s="18">
        <f>IF(R456=0,1,0)</f>
        <v>0</v>
      </c>
      <c r="AH456" t="str">
        <f>TEXT(J456,"MMMM")</f>
        <v>junho</v>
      </c>
    </row>
    <row r="457" spans="1:34" ht="12.75" hidden="1" customHeight="1" x14ac:dyDescent="0.25">
      <c r="A457" s="90" t="str">
        <f>IF(C457="Oficina Diversos","Oficina Geral",
IF(ISNUMBER(FIND("Estoque - Colhedoras",C457)),"Colhedoras",IF(ISNUMBER(FIND("Caldeiraria",C457)),"Caldeiraria",IF(ISNUMBER(FIND("Borracharia",C457)),"Borracharia",IF(ISNUMBER(FIND("Lubrificação",C457)),"Lubrificação",
IF(ISNUMBER(FIND("Estoque - Carregadeiras",C457)),"Carregadeiras",IF(ISNUMBER(FIND("Estoque - Veic. Leves",C457)),"Veic. Leves",
IF(ISNUMBER(FIND("Estoque - Caminhões",C457)),"Caminhões",IF(ISNUMBER(FIND("Estoque - Transbordos",C457)),"Transbordos",
IF(ISNUMBER(FIND("Estoque - Tratores",C457)),"Tratores",
IF(ISNUMBER(FIND("Estoque - Máquinas pesadas",C457)),"Máquinas pesadas",
IF(ISNUMBER(FIND("Estoque - Reboques",C457)),"Reboques",
IF(C457="Estoque","Estoque",
IF(AND(ISNUMBER(C457),C457&gt;1000,C457&lt;2000),"Caminhões",
IF(AND(ISNUMBER(C457),C457&gt;2000,C457&lt;3000),"Tratores",
IF(AND(ISNUMBER(C457),C457&gt;3000,C457&lt;4000),"Carregadeiras",
IF(AND(ISNUMBER(C457),C457&gt;4000,C457&lt;5000),"Máquinas pesadas",
IF(AND(ISNUMBER(C457),C457&gt;5000,C457&lt;6000),"Colhedoras",
IF(AND(ISNUMBER(C457),C457&gt;7000,C457&lt;8000),"Irrigação",
IF(AND(ISNUMBER(C457),C457&gt;8000,C457&lt;9000),"Reboques",IF(AND(ISNUMBER(C457),C457&gt;0,C457&lt;1000),"Veic. Leves","")))))))))))))))))))))</f>
        <v>Tratores</v>
      </c>
      <c r="B457" s="215"/>
      <c r="C457" s="223">
        <v>2039</v>
      </c>
      <c r="D457" s="2">
        <v>20032</v>
      </c>
      <c r="E457" s="3" t="s">
        <v>109</v>
      </c>
      <c r="F457" s="101" t="str">
        <f>IF(ISBLANK(K457), "Apenas Solicitação", "Tem OC")</f>
        <v>Tem OC</v>
      </c>
      <c r="G457" s="2">
        <v>1</v>
      </c>
      <c r="H457" s="102">
        <f>G457-I457</f>
        <v>0</v>
      </c>
      <c r="I457" s="103">
        <v>1</v>
      </c>
      <c r="J457" s="4">
        <v>45814</v>
      </c>
      <c r="K457" s="180">
        <v>45826</v>
      </c>
      <c r="L457" s="3" t="s">
        <v>20155</v>
      </c>
      <c r="M457" s="104" t="str">
        <f ca="1">IF(OR(N457="", N457=0), "", IF(N457&gt;TODAY(), "No prazo", "Atrasado"))</f>
        <v>Atrasado</v>
      </c>
      <c r="N457" s="104">
        <f>IFERROR(K457 + VALUE(LEFT(L457, FIND(" ", L457) - 1)), "")</f>
        <v>45827</v>
      </c>
      <c r="O457" s="105">
        <f>IF(_xlfn.DAYS(K457,J457)&lt;0, "Aguardando OC", _xlfn.DAYS(K457,J457))</f>
        <v>12</v>
      </c>
      <c r="P457" s="14">
        <v>406327</v>
      </c>
      <c r="Q457" s="55"/>
      <c r="R457" s="14">
        <v>169371</v>
      </c>
      <c r="S457" s="2">
        <v>221</v>
      </c>
      <c r="T457" s="65" t="s">
        <v>1029</v>
      </c>
      <c r="U457" s="21">
        <v>193.18</v>
      </c>
      <c r="V457" s="2">
        <v>11614</v>
      </c>
      <c r="W457" s="117" t="str">
        <f>IFERROR(VLOOKUP(V457, Fornecedores!A:C, 3, FALSE), "")</f>
        <v>DF MAQUINAS</v>
      </c>
      <c r="X457" s="105" t="str">
        <f>IFERROR(VLOOKUP(V457, Fornecedores!A:E, 5, FALSE), "")</f>
        <v>Bayeux</v>
      </c>
      <c r="Y457" s="105" t="str">
        <f>IFERROR(VLOOKUP(V457, Fornecedores!A:F, 6, FALSE), "")</f>
        <v>PB</v>
      </c>
      <c r="Z457" s="101" t="str">
        <f>IF(H457=0, "Pedido entregue!", "Pendente")</f>
        <v>Pedido entregue!</v>
      </c>
      <c r="AA457" s="119"/>
      <c r="AB457" s="132" t="str">
        <f>IF(Z457="Pedido Entregue!", IF(AA457=1, "Retirado do Almoxarifado", IF(AA457=2, "Material devolvido", "Aguardando retirada")), IF(Z457="Pendente", "Entrega pendente", ""))</f>
        <v>Aguardando retirada</v>
      </c>
      <c r="AC457" s="18">
        <v>1</v>
      </c>
      <c r="AD457" s="18">
        <f>AC457/SUMIF($P:$P,P457,$AC:$AC)</f>
        <v>1</v>
      </c>
      <c r="AE457" s="18">
        <f>IF(R457=0,0,AC457/SUMIF($R:$R,R457,$AC:$AC))</f>
        <v>6.6666666666666666E-2</v>
      </c>
      <c r="AF457" s="18">
        <f>IF(R457=0,1,0)</f>
        <v>0</v>
      </c>
      <c r="AH457" t="str">
        <f>TEXT(J457,"MMMM")</f>
        <v>junho</v>
      </c>
    </row>
    <row r="458" spans="1:34" ht="12.75" hidden="1" customHeight="1" x14ac:dyDescent="0.25">
      <c r="A458" s="90" t="str">
        <f>IF(C458="Oficina Diversos","Oficina Geral",
IF(ISNUMBER(FIND("Estoque - Colhedoras",C458)),"Colhedoras",IF(ISNUMBER(FIND("Caldeiraria",C458)),"Caldeiraria",IF(ISNUMBER(FIND("Borracharia",C458)),"Borracharia",IF(ISNUMBER(FIND("Lubrificação",C458)),"Lubrificação",
IF(ISNUMBER(FIND("Estoque - Carregadeiras",C458)),"Carregadeiras",IF(ISNUMBER(FIND("Estoque - Veic. Leves",C458)),"Veic. Leves",
IF(ISNUMBER(FIND("Estoque - Caminhões",C458)),"Caminhões",IF(ISNUMBER(FIND("Estoque - Transbordos",C458)),"Transbordos",
IF(ISNUMBER(FIND("Estoque - Tratores",C458)),"Tratores",
IF(ISNUMBER(FIND("Estoque - Máquinas pesadas",C458)),"Máquinas pesadas",
IF(ISNUMBER(FIND("Estoque - Reboques",C458)),"Reboques",
IF(C458="Estoque","Estoque",
IF(AND(ISNUMBER(C458),C458&gt;1000,C458&lt;2000),"Caminhões",
IF(AND(ISNUMBER(C458),C458&gt;2000,C458&lt;3000),"Tratores",
IF(AND(ISNUMBER(C458),C458&gt;3000,C458&lt;4000),"Carregadeiras",
IF(AND(ISNUMBER(C458),C458&gt;4000,C458&lt;5000),"Máquinas pesadas",
IF(AND(ISNUMBER(C458),C458&gt;5000,C458&lt;6000),"Colhedoras",
IF(AND(ISNUMBER(C458),C458&gt;7000,C458&lt;8000),"Irrigação",
IF(AND(ISNUMBER(C458),C458&gt;8000,C458&lt;9000),"Reboques",IF(AND(ISNUMBER(C458),C458&gt;0,C458&lt;1000),"Veic. Leves","")))))))))))))))))))))</f>
        <v>Tratores</v>
      </c>
      <c r="B458" s="211"/>
      <c r="C458" s="113">
        <v>2037</v>
      </c>
      <c r="D458" s="2">
        <v>20032</v>
      </c>
      <c r="E458" s="3" t="s">
        <v>109</v>
      </c>
      <c r="F458" s="101" t="str">
        <f>IF(ISBLANK(K458), "Apenas Solicitação", "Tem OC")</f>
        <v>Tem OC</v>
      </c>
      <c r="G458" s="2">
        <v>1</v>
      </c>
      <c r="H458" s="102">
        <f>G458-I458</f>
        <v>0</v>
      </c>
      <c r="I458" s="103">
        <v>1</v>
      </c>
      <c r="J458" s="4">
        <v>45814</v>
      </c>
      <c r="K458" s="180">
        <v>45826</v>
      </c>
      <c r="L458" s="3" t="s">
        <v>20155</v>
      </c>
      <c r="M458" s="104" t="str">
        <f ca="1">IF(OR(N458="", N458=0), "", IF(N458&gt;TODAY(), "No prazo", "Atrasado"))</f>
        <v>Atrasado</v>
      </c>
      <c r="N458" s="104">
        <f>IFERROR(K458 + VALUE(LEFT(L458, FIND(" ", L458) - 1)), "")</f>
        <v>45827</v>
      </c>
      <c r="O458" s="105">
        <f>IF(_xlfn.DAYS(K458,J458)&lt;0, "Aguardando OC", _xlfn.DAYS(K458,J458))</f>
        <v>12</v>
      </c>
      <c r="P458" s="14">
        <v>406354</v>
      </c>
      <c r="Q458" s="55"/>
      <c r="R458" s="14">
        <v>169371</v>
      </c>
      <c r="S458" s="2">
        <v>221</v>
      </c>
      <c r="T458" s="65" t="s">
        <v>1029</v>
      </c>
      <c r="U458" s="21">
        <v>193.18</v>
      </c>
      <c r="V458" s="2">
        <v>11614</v>
      </c>
      <c r="W458" s="117" t="str">
        <f>IFERROR(VLOOKUP(V458, Fornecedores!A:C, 3, FALSE), "")</f>
        <v>DF MAQUINAS</v>
      </c>
      <c r="X458" s="105" t="str">
        <f>IFERROR(VLOOKUP(V458, Fornecedores!A:E, 5, FALSE), "")</f>
        <v>Bayeux</v>
      </c>
      <c r="Y458" s="105" t="str">
        <f>IFERROR(VLOOKUP(V458, Fornecedores!A:F, 6, FALSE), "")</f>
        <v>PB</v>
      </c>
      <c r="Z458" s="101" t="str">
        <f>IF(H458=0, "Pedido entregue!", "Pendente")</f>
        <v>Pedido entregue!</v>
      </c>
      <c r="AA458" s="119"/>
      <c r="AB458" s="132" t="str">
        <f>IF(Z458="Pedido Entregue!", IF(AA458=1, "Retirado do Almoxarifado", IF(AA458=2, "Material devolvido", "Aguardando retirada")), IF(Z458="Pendente", "Entrega pendente", ""))</f>
        <v>Aguardando retirada</v>
      </c>
      <c r="AC458" s="18">
        <v>1</v>
      </c>
      <c r="AD458" s="18">
        <f>AC458/SUMIF($P:$P,P458,$AC:$AC)</f>
        <v>1</v>
      </c>
      <c r="AE458" s="18">
        <f>IF(R458=0,0,AC458/SUMIF($R:$R,R458,$AC:$AC))</f>
        <v>6.6666666666666666E-2</v>
      </c>
      <c r="AF458" s="18">
        <f>IF(R458=0,1,0)</f>
        <v>0</v>
      </c>
      <c r="AH458" t="str">
        <f>TEXT(J458,"MMMM")</f>
        <v>junho</v>
      </c>
    </row>
    <row r="459" spans="1:34" ht="12.75" hidden="1" customHeight="1" x14ac:dyDescent="0.25">
      <c r="A459" s="90" t="str">
        <f>IF(C459="Oficina Diversos","Oficina Geral",
IF(ISNUMBER(FIND("Estoque - Colhedoras",C459)),"Colhedoras",IF(ISNUMBER(FIND("Caldeiraria",C459)),"Caldeiraria",IF(ISNUMBER(FIND("Borracharia",C459)),"Borracharia",IF(ISNUMBER(FIND("Lubrificação",C459)),"Lubrificação",
IF(ISNUMBER(FIND("Estoque - Carregadeiras",C459)),"Carregadeiras",IF(ISNUMBER(FIND("Estoque - Veic. Leves",C459)),"Veic. Leves",
IF(ISNUMBER(FIND("Estoque - Caminhões",C459)),"Caminhões",IF(ISNUMBER(FIND("Estoque - Transbordos",C459)),"Transbordos",
IF(ISNUMBER(FIND("Estoque - Tratores",C459)),"Tratores",
IF(ISNUMBER(FIND("Estoque - Máquinas pesadas",C459)),"Máquinas pesadas",
IF(ISNUMBER(FIND("Estoque - Reboques",C459)),"Reboques",
IF(C459="Estoque","Estoque",
IF(AND(ISNUMBER(C459),C459&gt;1000,C459&lt;2000),"Caminhões",
IF(AND(ISNUMBER(C459),C459&gt;2000,C459&lt;3000),"Tratores",
IF(AND(ISNUMBER(C459),C459&gt;3000,C459&lt;4000),"Carregadeiras",
IF(AND(ISNUMBER(C459),C459&gt;4000,C459&lt;5000),"Máquinas pesadas",
IF(AND(ISNUMBER(C459),C459&gt;5000,C459&lt;6000),"Colhedoras",
IF(AND(ISNUMBER(C459),C459&gt;7000,C459&lt;8000),"Irrigação",
IF(AND(ISNUMBER(C459),C459&gt;8000,C459&lt;9000),"Reboques",IF(AND(ISNUMBER(C459),C459&gt;0,C459&lt;1000),"Veic. Leves","")))))))))))))))))))))</f>
        <v>Carregadeiras</v>
      </c>
      <c r="B459" s="39"/>
      <c r="C459" s="2">
        <v>3023</v>
      </c>
      <c r="D459" s="2">
        <v>20053</v>
      </c>
      <c r="E459" s="3" t="s">
        <v>1194</v>
      </c>
      <c r="F459" s="14" t="str">
        <f>IF(ISBLANK(K459), "Apenas Solicitação", "Tem OC")</f>
        <v>Tem OC</v>
      </c>
      <c r="G459" s="2">
        <v>1</v>
      </c>
      <c r="H459" s="37">
        <f>G459-I459</f>
        <v>0</v>
      </c>
      <c r="I459" s="38">
        <v>1</v>
      </c>
      <c r="J459" s="4">
        <v>45786</v>
      </c>
      <c r="K459" s="180">
        <v>45793</v>
      </c>
      <c r="L459" s="4"/>
      <c r="M459" s="44"/>
      <c r="N459" s="44" t="str">
        <f>IFERROR(K459 + VALUE(LEFT(L459, FIND(" ", L459) - 1)), "")</f>
        <v/>
      </c>
      <c r="O459" s="3">
        <f>IF(_xlfn.DAYS(K459,J459)&lt;0, "Aguardando OC", _xlfn.DAYS(K459,J459))</f>
        <v>7</v>
      </c>
      <c r="P459" s="14">
        <v>402313</v>
      </c>
      <c r="Q459" s="33"/>
      <c r="R459" s="14">
        <v>167838</v>
      </c>
      <c r="S459" s="42">
        <v>221</v>
      </c>
      <c r="T459" s="67" t="s">
        <v>1029</v>
      </c>
      <c r="U459" s="45">
        <v>82</v>
      </c>
      <c r="V459" s="2">
        <v>15702</v>
      </c>
      <c r="W459" s="47" t="str">
        <f>IFERROR(VLOOKUP(V459, Fornecedores!A:C, 3, FALSE), "")</f>
        <v>MAQTRAL - PB</v>
      </c>
      <c r="X459" s="43" t="str">
        <f>IFERROR(VLOOKUP(V459, Fornecedores!A:E, 5, FALSE), "")</f>
        <v>Bayeux</v>
      </c>
      <c r="Y459" s="43" t="str">
        <f>IFERROR(VLOOKUP(V459, Fornecedores!A:F, 6, FALSE), "")</f>
        <v>PB</v>
      </c>
      <c r="Z459" s="14" t="str">
        <f>IF(H459=0, "Pedido entregue!", "Pendente")</f>
        <v>Pedido entregue!</v>
      </c>
      <c r="AA459" s="59"/>
      <c r="AB459" s="58" t="str">
        <f>IF(Z459="Pedido Entregue!", IF(AA459=1, "Retirado do Almoxarifado", IF(AA459=2, "Material devolvido", "Aguardando retirada")), IF(Z459="Pendente", "Entrega pendente", ""))</f>
        <v>Aguardando retirada</v>
      </c>
      <c r="AC459" s="18">
        <v>1</v>
      </c>
      <c r="AD459" s="18">
        <f>AC459/SUMIF($P:$P,P459,$AC:$AC)</f>
        <v>1</v>
      </c>
      <c r="AE459" s="18">
        <f>IF(R459=0,0,AC459/SUMIF($R:$R,R459,$AC:$AC))</f>
        <v>5.2631578947368418E-2</v>
      </c>
      <c r="AF459" s="18">
        <f>IF(R459=0,1,0)</f>
        <v>0</v>
      </c>
      <c r="AH459" t="str">
        <f>TEXT(J459,"MMMM")</f>
        <v>maio</v>
      </c>
    </row>
    <row r="460" spans="1:34" ht="12.75" customHeight="1" x14ac:dyDescent="0.25">
      <c r="A460" s="90" t="str">
        <f>IF(C460="Oficina Diversos","Oficina Geral",
IF(ISNUMBER(FIND("Estoque - Colhedoras",C460)),"Colhedoras",IF(ISNUMBER(FIND("Caldeiraria",C460)),"Caldeiraria",IF(ISNUMBER(FIND("Borracharia",C460)),"Borracharia",IF(ISNUMBER(FIND("Lubrificação",C460)),"Lubrificação",
IF(ISNUMBER(FIND("Estoque - Carregadeiras",C460)),"Carregadeiras",IF(ISNUMBER(FIND("Estoque - Veic. Leves",C460)),"Veic. Leves",
IF(ISNUMBER(FIND("Estoque - Caminhões",C460)),"Caminhões",IF(ISNUMBER(FIND("Estoque - Transbordos",C460)),"Transbordos",
IF(ISNUMBER(FIND("Estoque - Tratores",C460)),"Tratores",
IF(ISNUMBER(FIND("Estoque - Máquinas pesadas",C460)),"Máquinas pesadas",
IF(ISNUMBER(FIND("Estoque - Reboques",C460)),"Reboques",
IF(C460="Estoque","Estoque",
IF(AND(ISNUMBER(C460),C460&gt;1000,C460&lt;2000),"Caminhões",
IF(AND(ISNUMBER(C460),C460&gt;2000,C460&lt;3000),"Tratores",
IF(AND(ISNUMBER(C460),C460&gt;3000,C460&lt;4000),"Carregadeiras",
IF(AND(ISNUMBER(C460),C460&gt;4000,C460&lt;5000),"Máquinas pesadas",
IF(AND(ISNUMBER(C460),C460&gt;5000,C460&lt;6000),"Colhedoras",
IF(AND(ISNUMBER(C460),C460&gt;7000,C460&lt;8000),"Irrigação",
IF(AND(ISNUMBER(C460),C460&gt;8000,C460&lt;9000),"Reboques",IF(AND(ISNUMBER(C460),C460&gt;0,C460&lt;1000),"Veic. Leves","")))))))))))))))))))))</f>
        <v>Carregadeiras</v>
      </c>
      <c r="B460" s="210"/>
      <c r="C460" s="171">
        <v>3029</v>
      </c>
      <c r="D460" s="170">
        <v>20053</v>
      </c>
      <c r="E460" s="173" t="s">
        <v>1194</v>
      </c>
      <c r="F460" s="101" t="str">
        <f>IF(ISBLANK(K460), "Apenas Solicitação", "Tem OC")</f>
        <v>Apenas Solicitação</v>
      </c>
      <c r="G460" s="170">
        <v>1</v>
      </c>
      <c r="H460" s="102">
        <f>G460-I460</f>
        <v>1</v>
      </c>
      <c r="I460" s="103"/>
      <c r="J460" s="174">
        <v>45856</v>
      </c>
      <c r="K460" s="173"/>
      <c r="L460" s="173"/>
      <c r="M460" s="104" t="str">
        <f ca="1">IF(OR(N460="", N460=0), "", IF(N460&gt;TODAY(), "No prazo", "Atrasado"))</f>
        <v/>
      </c>
      <c r="N460" s="104" t="str">
        <f>IFERROR(K460 + VALUE(LEFT(L460, FIND(" ", L460) - 1)), "")</f>
        <v/>
      </c>
      <c r="O460" s="105" t="str">
        <f>IF(_xlfn.DAYS(K460,J460)&lt;0, "Aguardando OC", _xlfn.DAYS(K460,J460))</f>
        <v>Aguardando OC</v>
      </c>
      <c r="P460" s="170">
        <v>412248</v>
      </c>
      <c r="Q460" s="55"/>
      <c r="R460" s="170">
        <v>0</v>
      </c>
      <c r="S460" s="2">
        <v>221</v>
      </c>
      <c r="T460" s="65" t="s">
        <v>1029</v>
      </c>
      <c r="U460" s="170">
        <v>82</v>
      </c>
      <c r="V460" s="170"/>
      <c r="W460" s="117" t="str">
        <f>IFERROR(VLOOKUP(V460, Fornecedores!A:C, 3, FALSE), "")</f>
        <v/>
      </c>
      <c r="X460" s="105" t="str">
        <f>IFERROR(VLOOKUP(V460, Fornecedores!A:E, 5, FALSE), "")</f>
        <v/>
      </c>
      <c r="Y460" s="105" t="str">
        <f>IFERROR(VLOOKUP(V460, Fornecedores!A:F, 6, FALSE), "")</f>
        <v/>
      </c>
      <c r="Z460" s="101" t="str">
        <f>IF(H460=0, "Pedido entregue!", "Pendente")</f>
        <v>Pendente</v>
      </c>
      <c r="AA460" s="119"/>
      <c r="AB460" s="132" t="str">
        <f>IF(Z460="Pedido Entregue!", IF(AA460=1, "Retirado do Almoxarifado", IF(AA460=2, "Material devolvido", "Aguardando retirada")), IF(Z460="Pendente", "Entrega pendente", ""))</f>
        <v>Entrega pendente</v>
      </c>
      <c r="AC460" s="18">
        <v>1</v>
      </c>
      <c r="AD460" s="18">
        <f>AC460/SUMIF($P:$P,P460,$AC:$AC)</f>
        <v>1</v>
      </c>
      <c r="AE460" s="18">
        <f>IF(R460=0,0,AC460/SUMIF($R:$R,R460,$AC:$AC))</f>
        <v>0</v>
      </c>
      <c r="AF460" s="18">
        <f>IF(R460=0,1,0)</f>
        <v>1</v>
      </c>
      <c r="AH460" t="str">
        <f>TEXT(J460,"MMMM")</f>
        <v>julho</v>
      </c>
    </row>
    <row r="461" spans="1:34" ht="12.75" hidden="1" customHeight="1" x14ac:dyDescent="0.25">
      <c r="A461" s="90" t="str">
        <f>IF(C461="Oficina Diversos","Oficina Geral",
IF(ISNUMBER(FIND("Estoque - Colhedoras",C461)),"Colhedoras",IF(ISNUMBER(FIND("Caldeiraria",C461)),"Caldeiraria",IF(ISNUMBER(FIND("Borracharia",C461)),"Borracharia",IF(ISNUMBER(FIND("Lubrificação",C461)),"Lubrificação",
IF(ISNUMBER(FIND("Estoque - Carregadeiras",C461)),"Carregadeiras",IF(ISNUMBER(FIND("Estoque - Veic. Leves",C461)),"Veic. Leves",
IF(ISNUMBER(FIND("Estoque - Caminhões",C461)),"Caminhões",IF(ISNUMBER(FIND("Estoque - Transbordos",C461)),"Transbordos",
IF(ISNUMBER(FIND("Estoque - Tratores",C461)),"Tratores",
IF(ISNUMBER(FIND("Estoque - Máquinas pesadas",C461)),"Máquinas pesadas",
IF(ISNUMBER(FIND("Estoque - Reboques",C461)),"Reboques",
IF(C461="Estoque","Estoque",
IF(AND(ISNUMBER(C461),C461&gt;1000,C461&lt;2000),"Caminhões",
IF(AND(ISNUMBER(C461),C461&gt;2000,C461&lt;3000),"Tratores",
IF(AND(ISNUMBER(C461),C461&gt;3000,C461&lt;4000),"Carregadeiras",
IF(AND(ISNUMBER(C461),C461&gt;4000,C461&lt;5000),"Máquinas pesadas",
IF(AND(ISNUMBER(C461),C461&gt;5000,C461&lt;6000),"Colhedoras",
IF(AND(ISNUMBER(C461),C461&gt;7000,C461&lt;8000),"Irrigação",
IF(AND(ISNUMBER(C461),C461&gt;8000,C461&lt;9000),"Reboques",IF(AND(ISNUMBER(C461),C461&gt;0,C461&lt;1000),"Veic. Leves","")))))))))))))))))))))</f>
        <v>Tratores</v>
      </c>
      <c r="B461" s="39"/>
      <c r="C461" s="69">
        <v>2037</v>
      </c>
      <c r="D461" s="69">
        <v>20057</v>
      </c>
      <c r="E461" s="70" t="s">
        <v>20105</v>
      </c>
      <c r="F461" s="14" t="str">
        <f>IF(ISBLANK(K461), "Apenas Solicitação", "Tem OC")</f>
        <v>Tem OC</v>
      </c>
      <c r="G461" s="69">
        <v>2</v>
      </c>
      <c r="H461" s="37">
        <f>G461-I461</f>
        <v>0</v>
      </c>
      <c r="I461" s="38">
        <v>2</v>
      </c>
      <c r="J461" s="71">
        <v>45805</v>
      </c>
      <c r="K461" s="186">
        <v>45811</v>
      </c>
      <c r="L461" s="70" t="s">
        <v>20152</v>
      </c>
      <c r="M461" s="44" t="str">
        <f ca="1">IF(OR(N461="", N461=0), "", IF(N461&gt;TODAY(), "No prazo", "Atrasado"))</f>
        <v>Atrasado</v>
      </c>
      <c r="N461" s="44">
        <f>IFERROR(K461 + VALUE(LEFT(L461, FIND(" ", L461) - 1)), "")</f>
        <v>45812</v>
      </c>
      <c r="O461" s="3">
        <f>IF(_xlfn.DAYS(K461,J461)&lt;0, "Aguardando OC", _xlfn.DAYS(K461,J461))</f>
        <v>6</v>
      </c>
      <c r="P461" s="195">
        <v>405004</v>
      </c>
      <c r="Q461" s="55"/>
      <c r="R461" s="195">
        <v>168520</v>
      </c>
      <c r="S461" s="69">
        <v>221</v>
      </c>
      <c r="T461" s="65" t="s">
        <v>1029</v>
      </c>
      <c r="U461" s="120">
        <v>120</v>
      </c>
      <c r="V461" s="69">
        <v>10083</v>
      </c>
      <c r="W461" s="47" t="str">
        <f>IFERROR(VLOOKUP(V461, Fornecedores!A:C, 3, FALSE), "")</f>
        <v xml:space="preserve">AGROMAQUINA COMERCIO VAREJISTA DE PEÇAS </v>
      </c>
      <c r="X461" s="43" t="str">
        <f>IFERROR(VLOOKUP(V461, Fornecedores!A:E, 5, FALSE), "")</f>
        <v>Bayeux</v>
      </c>
      <c r="Y461" s="43" t="str">
        <f>IFERROR(VLOOKUP(V461, Fornecedores!A:F, 6, FALSE), "")</f>
        <v>PB</v>
      </c>
      <c r="Z461" s="14" t="str">
        <f>IF(H461=0, "Pedido entregue!", "Pendente")</f>
        <v>Pedido entregue!</v>
      </c>
      <c r="AA461" s="49"/>
      <c r="AB461" s="58" t="str">
        <f>IF(Z461="Pedido Entregue!", IF(AA461=1, "Retirado do Almoxarifado", IF(AA461=2, "Material devolvido", "Aguardando retirada")), IF(Z461="Pendente", "Entrega pendente", ""))</f>
        <v>Aguardando retirada</v>
      </c>
      <c r="AC461" s="18">
        <v>1</v>
      </c>
      <c r="AD461" s="18">
        <f>AC461/SUMIF($P:$P,P461,$AC:$AC)</f>
        <v>1</v>
      </c>
      <c r="AE461" s="18">
        <f>IF(R461=0,0,AC461/SUMIF($R:$R,R461,$AC:$AC))</f>
        <v>1</v>
      </c>
      <c r="AF461" s="18">
        <f>IF(R461=0,1,0)</f>
        <v>0</v>
      </c>
      <c r="AH461" t="str">
        <f>TEXT(J461,"MMMM")</f>
        <v>maio</v>
      </c>
    </row>
    <row r="462" spans="1:34" ht="12.75" hidden="1" customHeight="1" x14ac:dyDescent="0.25">
      <c r="A462" s="90" t="str">
        <f>IF(C462="Oficina Diversos","Oficina Geral",
IF(ISNUMBER(FIND("Estoque - Colhedoras",C462)),"Colhedoras",IF(ISNUMBER(FIND("Caldeiraria",C462)),"Caldeiraria",IF(ISNUMBER(FIND("Borracharia",C462)),"Borracharia",IF(ISNUMBER(FIND("Lubrificação",C462)),"Lubrificação",
IF(ISNUMBER(FIND("Estoque - Carregadeiras",C462)),"Carregadeiras",IF(ISNUMBER(FIND("Estoque - Veic. Leves",C462)),"Veic. Leves",
IF(ISNUMBER(FIND("Estoque - Caminhões",C462)),"Caminhões",IF(ISNUMBER(FIND("Estoque - Transbordos",C462)),"Transbordos",
IF(ISNUMBER(FIND("Estoque - Tratores",C462)),"Tratores",
IF(ISNUMBER(FIND("Estoque - Máquinas pesadas",C462)),"Máquinas pesadas",
IF(ISNUMBER(FIND("Estoque - Reboques",C462)),"Reboques",
IF(C462="Estoque","Estoque",
IF(AND(ISNUMBER(C462),C462&gt;1000,C462&lt;2000),"Caminhões",
IF(AND(ISNUMBER(C462),C462&gt;2000,C462&lt;3000),"Tratores",
IF(AND(ISNUMBER(C462),C462&gt;3000,C462&lt;4000),"Carregadeiras",
IF(AND(ISNUMBER(C462),C462&gt;4000,C462&lt;5000),"Máquinas pesadas",
IF(AND(ISNUMBER(C462),C462&gt;5000,C462&lt;6000),"Colhedoras",
IF(AND(ISNUMBER(C462),C462&gt;7000,C462&lt;8000),"Irrigação",
IF(AND(ISNUMBER(C462),C462&gt;8000,C462&lt;9000),"Reboques",IF(AND(ISNUMBER(C462),C462&gt;0,C462&lt;1000),"Veic. Leves","")))))))))))))))))))))</f>
        <v>Máquinas pesadas</v>
      </c>
      <c r="B462" s="73"/>
      <c r="C462" s="224">
        <v>4008</v>
      </c>
      <c r="D462" s="69">
        <v>20065</v>
      </c>
      <c r="E462" s="70" t="s">
        <v>19846</v>
      </c>
      <c r="F462" s="14" t="str">
        <f>IF(ISBLANK(K462), "Apenas Solicitação", "Tem OC")</f>
        <v>Tem OC</v>
      </c>
      <c r="G462" s="69">
        <v>12</v>
      </c>
      <c r="H462" s="37">
        <f>G462-I462</f>
        <v>0</v>
      </c>
      <c r="I462" s="38">
        <v>12</v>
      </c>
      <c r="J462" s="71">
        <v>45793</v>
      </c>
      <c r="K462" s="186">
        <v>45803</v>
      </c>
      <c r="L462" s="70" t="s">
        <v>20152</v>
      </c>
      <c r="M462" s="44" t="str">
        <f ca="1">IF(OR(N462="", N462=0), "", IF(N462&gt;TODAY(), "No prazo", "Atrasado"))</f>
        <v>Atrasado</v>
      </c>
      <c r="N462" s="44">
        <f>IFERROR(K462 + VALUE(LEFT(L462, FIND(" ", L462) - 1)), "")</f>
        <v>45804</v>
      </c>
      <c r="O462" s="3">
        <f>IF(_xlfn.DAYS(K462,J462)&lt;0, "Aguardando OC", _xlfn.DAYS(K462,J462))</f>
        <v>10</v>
      </c>
      <c r="P462" s="195">
        <v>403217</v>
      </c>
      <c r="Q462" s="55"/>
      <c r="R462" s="195">
        <v>168129</v>
      </c>
      <c r="S462" s="69">
        <v>221</v>
      </c>
      <c r="T462" s="65" t="s">
        <v>1029</v>
      </c>
      <c r="U462" s="120">
        <v>132</v>
      </c>
      <c r="V462" s="69">
        <v>3337</v>
      </c>
      <c r="W462" s="47" t="str">
        <f>IFERROR(VLOOKUP(V462, Fornecedores!A:C, 3, FALSE), "")</f>
        <v xml:space="preserve">FORNECEDORA         </v>
      </c>
      <c r="X462" s="43" t="str">
        <f>IFERROR(VLOOKUP(V462, Fornecedores!A:E, 5, FALSE), "")</f>
        <v>Campina Grande</v>
      </c>
      <c r="Y462" s="43" t="str">
        <f>IFERROR(VLOOKUP(V462, Fornecedores!A:F, 6, FALSE), "")</f>
        <v>PB</v>
      </c>
      <c r="Z462" s="14" t="str">
        <f>IF(H462=0, "Pedido entregue!", "Pendente")</f>
        <v>Pedido entregue!</v>
      </c>
      <c r="AA462" s="49"/>
      <c r="AB462" s="58" t="str">
        <f>IF(Z462="Pedido Entregue!", IF(AA462=1, "Retirado do Almoxarifado", IF(AA462=2, "Material devolvido", "Aguardando retirada")), IF(Z462="Pendente", "Entrega pendente", ""))</f>
        <v>Aguardando retirada</v>
      </c>
      <c r="AC462" s="18">
        <v>1</v>
      </c>
      <c r="AD462" s="18">
        <f>AC462/SUMIF($P:$P,P462,$AC:$AC)</f>
        <v>1</v>
      </c>
      <c r="AE462" s="18">
        <f>IF(R462=0,0,AC462/SUMIF($R:$R,R462,$AC:$AC))</f>
        <v>3.8461538461538464E-2</v>
      </c>
      <c r="AF462" s="18">
        <f>IF(R462=0,1,0)</f>
        <v>0</v>
      </c>
      <c r="AH462" t="str">
        <f>TEXT(J462,"MMMM")</f>
        <v>maio</v>
      </c>
    </row>
    <row r="463" spans="1:34" ht="12.75" hidden="1" customHeight="1" x14ac:dyDescent="0.25">
      <c r="A463" s="90" t="str">
        <f>IF(C463="Oficina Diversos","Oficina Geral",
IF(ISNUMBER(FIND("Estoque - Colhedoras",C463)),"Colhedoras",IF(ISNUMBER(FIND("Caldeiraria",C463)),"Caldeiraria",IF(ISNUMBER(FIND("Borracharia",C463)),"Borracharia",IF(ISNUMBER(FIND("Lubrificação",C463)),"Lubrificação",
IF(ISNUMBER(FIND("Estoque - Carregadeiras",C463)),"Carregadeiras",IF(ISNUMBER(FIND("Estoque - Veic. Leves",C463)),"Veic. Leves",
IF(ISNUMBER(FIND("Estoque - Caminhões",C463)),"Caminhões",IF(ISNUMBER(FIND("Estoque - Transbordos",C463)),"Transbordos",
IF(ISNUMBER(FIND("Estoque - Tratores",C463)),"Tratores",
IF(ISNUMBER(FIND("Estoque - Máquinas pesadas",C463)),"Máquinas pesadas",
IF(ISNUMBER(FIND("Estoque - Reboques",C463)),"Reboques",
IF(C463="Estoque","Estoque",
IF(AND(ISNUMBER(C463),C463&gt;1000,C463&lt;2000),"Caminhões",
IF(AND(ISNUMBER(C463),C463&gt;2000,C463&lt;3000),"Tratores",
IF(AND(ISNUMBER(C463),C463&gt;3000,C463&lt;4000),"Carregadeiras",
IF(AND(ISNUMBER(C463),C463&gt;4000,C463&lt;5000),"Máquinas pesadas",
IF(AND(ISNUMBER(C463),C463&gt;5000,C463&lt;6000),"Colhedoras",
IF(AND(ISNUMBER(C463),C463&gt;7000,C463&lt;8000),"Irrigação",
IF(AND(ISNUMBER(C463),C463&gt;8000,C463&lt;9000),"Reboques",IF(AND(ISNUMBER(C463),C463&gt;0,C463&lt;1000),"Veic. Leves","")))))))))))))))))))))</f>
        <v>Máquinas pesadas</v>
      </c>
      <c r="B463" s="218"/>
      <c r="C463" s="69">
        <v>4008</v>
      </c>
      <c r="D463" s="69">
        <v>20081</v>
      </c>
      <c r="E463" s="70" t="s">
        <v>19847</v>
      </c>
      <c r="F463" s="14" t="str">
        <f>IF(ISBLANK(K463), "Apenas Solicitação", "Tem OC")</f>
        <v>Tem OC</v>
      </c>
      <c r="G463" s="69">
        <v>12</v>
      </c>
      <c r="H463" s="37">
        <f>G463-I463</f>
        <v>0</v>
      </c>
      <c r="I463" s="38">
        <v>12</v>
      </c>
      <c r="J463" s="71">
        <v>45793</v>
      </c>
      <c r="K463" s="186">
        <v>45803</v>
      </c>
      <c r="L463" s="70" t="s">
        <v>20159</v>
      </c>
      <c r="M463" s="44" t="str">
        <f ca="1">IF(OR(N463="", N463=0), "", IF(N463&gt;TODAY(), "No prazo", "Atrasado"))</f>
        <v>Atrasado</v>
      </c>
      <c r="N463" s="44">
        <f>IFERROR(K463 + VALUE(LEFT(L463, FIND(" ", L463) - 1)), "")</f>
        <v>45818</v>
      </c>
      <c r="O463" s="3">
        <f>IF(_xlfn.DAYS(K463,J463)&lt;0, "Aguardando OC", _xlfn.DAYS(K463,J463))</f>
        <v>10</v>
      </c>
      <c r="P463" s="195">
        <v>403210</v>
      </c>
      <c r="Q463" s="55"/>
      <c r="R463" s="195">
        <v>168129</v>
      </c>
      <c r="S463" s="69">
        <v>221</v>
      </c>
      <c r="T463" s="65" t="s">
        <v>1029</v>
      </c>
      <c r="U463" s="120">
        <v>26.4</v>
      </c>
      <c r="V463" s="69">
        <v>3337</v>
      </c>
      <c r="W463" s="47" t="str">
        <f>IFERROR(VLOOKUP(V463, Fornecedores!A:C, 3, FALSE), "")</f>
        <v xml:space="preserve">FORNECEDORA         </v>
      </c>
      <c r="X463" s="43" t="str">
        <f>IFERROR(VLOOKUP(V463, Fornecedores!A:E, 5, FALSE), "")</f>
        <v>Campina Grande</v>
      </c>
      <c r="Y463" s="43" t="str">
        <f>IFERROR(VLOOKUP(V463, Fornecedores!A:F, 6, FALSE), "")</f>
        <v>PB</v>
      </c>
      <c r="Z463" s="14" t="str">
        <f>IF(H463=0, "Pedido entregue!", "Pendente")</f>
        <v>Pedido entregue!</v>
      </c>
      <c r="AA463" s="49"/>
      <c r="AB463" s="58" t="str">
        <f>IF(Z463="Pedido Entregue!", IF(AA463=1, "Retirado do Almoxarifado", IF(AA463=2, "Material devolvido", "Aguardando retirada")), IF(Z463="Pendente", "Entrega pendente", ""))</f>
        <v>Aguardando retirada</v>
      </c>
      <c r="AC463" s="18">
        <v>1</v>
      </c>
      <c r="AD463" s="18">
        <f>AC463/SUMIF($P:$P,P463,$AC:$AC)</f>
        <v>1</v>
      </c>
      <c r="AE463" s="18">
        <f>IF(R463=0,0,AC463/SUMIF($R:$R,R463,$AC:$AC))</f>
        <v>3.8461538461538464E-2</v>
      </c>
      <c r="AF463" s="18">
        <f>IF(R463=0,1,0)</f>
        <v>0</v>
      </c>
      <c r="AH463" t="str">
        <f>TEXT(J463,"MMMM")</f>
        <v>maio</v>
      </c>
    </row>
    <row r="464" spans="1:34" ht="12.75" hidden="1" customHeight="1" x14ac:dyDescent="0.25">
      <c r="A464" s="90" t="str">
        <f>IF(C464="Oficina Diversos","Oficina Geral",
IF(ISNUMBER(FIND("Estoque - Colhedoras",C464)),"Colhedoras",IF(ISNUMBER(FIND("Caldeiraria",C464)),"Caldeiraria",IF(ISNUMBER(FIND("Borracharia",C464)),"Borracharia",IF(ISNUMBER(FIND("Lubrificação",C464)),"Lubrificação",
IF(ISNUMBER(FIND("Estoque - Carregadeiras",C464)),"Carregadeiras",IF(ISNUMBER(FIND("Estoque - Veic. Leves",C464)),"Veic. Leves",
IF(ISNUMBER(FIND("Estoque - Caminhões",C464)),"Caminhões",IF(ISNUMBER(FIND("Estoque - Transbordos",C464)),"Transbordos",
IF(ISNUMBER(FIND("Estoque - Tratores",C464)),"Tratores",
IF(ISNUMBER(FIND("Estoque - Máquinas pesadas",C464)),"Máquinas pesadas",
IF(ISNUMBER(FIND("Estoque - Reboques",C464)),"Reboques",
IF(C464="Estoque","Estoque",
IF(AND(ISNUMBER(C464),C464&gt;1000,C464&lt;2000),"Caminhões",
IF(AND(ISNUMBER(C464),C464&gt;2000,C464&lt;3000),"Tratores",
IF(AND(ISNUMBER(C464),C464&gt;3000,C464&lt;4000),"Carregadeiras",
IF(AND(ISNUMBER(C464),C464&gt;4000,C464&lt;5000),"Máquinas pesadas",
IF(AND(ISNUMBER(C464),C464&gt;5000,C464&lt;6000),"Colhedoras",
IF(AND(ISNUMBER(C464),C464&gt;7000,C464&lt;8000),"Irrigação",
IF(AND(ISNUMBER(C464),C464&gt;8000,C464&lt;9000),"Reboques",IF(AND(ISNUMBER(C464),C464&gt;0,C464&lt;1000),"Veic. Leves","")))))))))))))))))))))</f>
        <v>Carregadeiras</v>
      </c>
      <c r="B464" s="80"/>
      <c r="C464" s="42">
        <v>3023</v>
      </c>
      <c r="D464" s="42">
        <v>20095</v>
      </c>
      <c r="E464" s="43" t="s">
        <v>1195</v>
      </c>
      <c r="F464" s="14" t="str">
        <f>IF(ISBLANK(K464), "Apenas Solicitação", "Tem OC")</f>
        <v>Tem OC</v>
      </c>
      <c r="G464" s="42">
        <v>1</v>
      </c>
      <c r="H464" s="37">
        <f>G464-I464</f>
        <v>0</v>
      </c>
      <c r="I464" s="38">
        <v>1</v>
      </c>
      <c r="J464" s="44">
        <v>45786</v>
      </c>
      <c r="K464" s="185">
        <v>45792</v>
      </c>
      <c r="L464" s="44"/>
      <c r="M464" s="44"/>
      <c r="N464" s="44" t="str">
        <f>IFERROR(K464 + VALUE(LEFT(L464, FIND(" ", L464) - 1)), "")</f>
        <v/>
      </c>
      <c r="O464" s="3">
        <f>IF(_xlfn.DAYS(K464,J464)&lt;0, "Aguardando OC", _xlfn.DAYS(K464,J464))</f>
        <v>6</v>
      </c>
      <c r="P464" s="191">
        <v>402269</v>
      </c>
      <c r="Q464" s="33"/>
      <c r="R464" s="191">
        <v>167748</v>
      </c>
      <c r="S464" s="49"/>
      <c r="T464" s="153"/>
      <c r="U464" s="45">
        <v>665</v>
      </c>
      <c r="V464" s="42">
        <v>9824</v>
      </c>
      <c r="W464" s="47" t="str">
        <f>IFERROR(VLOOKUP(V464, Fornecedores!A:C, 3, FALSE), "")</f>
        <v>COMERCIAL AGRICOLA</v>
      </c>
      <c r="X464" s="43" t="str">
        <f>IFERROR(VLOOKUP(V464, Fornecedores!A:E, 5, FALSE), "")</f>
        <v>Recife</v>
      </c>
      <c r="Y464" s="43" t="str">
        <f>IFERROR(VLOOKUP(V464, Fornecedores!A:F, 6, FALSE), "")</f>
        <v>PE</v>
      </c>
      <c r="Z464" s="14" t="str">
        <f>IF(H464=0, "Pedido entregue!", "Pendente")</f>
        <v>Pedido entregue!</v>
      </c>
      <c r="AA464" s="59"/>
      <c r="AB464" s="58" t="str">
        <f>IF(Z464="Pedido Entregue!", IF(AA464=1, "Retirado do Almoxarifado", IF(AA464=2, "Material devolvido", "Aguardando retirada")), IF(Z464="Pendente", "Entrega pendente", ""))</f>
        <v>Aguardando retirada</v>
      </c>
      <c r="AC464" s="18">
        <v>1</v>
      </c>
      <c r="AD464" s="18">
        <f>AC464/SUMIF($P:$P,P464,$AC:$AC)</f>
        <v>0.5</v>
      </c>
      <c r="AE464" s="18">
        <f>IF(R464=0,0,AC464/SUMIF($R:$R,R464,$AC:$AC))</f>
        <v>7.6923076923076927E-2</v>
      </c>
      <c r="AF464" s="18">
        <f>IF(R464=0,1,0)</f>
        <v>0</v>
      </c>
      <c r="AG464" s="18">
        <f>IF(R464=0,#REF!-J464,0)</f>
        <v>0</v>
      </c>
      <c r="AH464" t="str">
        <f>TEXT(J464,"MMMM")</f>
        <v>maio</v>
      </c>
    </row>
    <row r="465" spans="1:34" ht="12.75" hidden="1" customHeight="1" x14ac:dyDescent="0.25">
      <c r="A465" s="90" t="str">
        <f>IF(C465="Oficina Diversos","Oficina Geral",
IF(ISNUMBER(FIND("Estoque - Colhedoras",C465)),"Colhedoras",IF(ISNUMBER(FIND("Caldeiraria",C465)),"Caldeiraria",IF(ISNUMBER(FIND("Borracharia",C465)),"Borracharia",IF(ISNUMBER(FIND("Lubrificação",C465)),"Lubrificação",
IF(ISNUMBER(FIND("Estoque - Carregadeiras",C465)),"Carregadeiras",IF(ISNUMBER(FIND("Estoque - Veic. Leves",C465)),"Veic. Leves",
IF(ISNUMBER(FIND("Estoque - Caminhões",C465)),"Caminhões",IF(ISNUMBER(FIND("Estoque - Transbordos",C465)),"Transbordos",
IF(ISNUMBER(FIND("Estoque - Tratores",C465)),"Tratores",
IF(ISNUMBER(FIND("Estoque - Máquinas pesadas",C465)),"Máquinas pesadas",
IF(ISNUMBER(FIND("Estoque - Reboques",C465)),"Reboques",
IF(C465="Estoque","Estoque",
IF(AND(ISNUMBER(C465),C465&gt;1000,C465&lt;2000),"Caminhões",
IF(AND(ISNUMBER(C465),C465&gt;2000,C465&lt;3000),"Tratores",
IF(AND(ISNUMBER(C465),C465&gt;3000,C465&lt;4000),"Carregadeiras",
IF(AND(ISNUMBER(C465),C465&gt;4000,C465&lt;5000),"Máquinas pesadas",
IF(AND(ISNUMBER(C465),C465&gt;5000,C465&lt;6000),"Colhedoras",
IF(AND(ISNUMBER(C465),C465&gt;7000,C465&lt;8000),"Irrigação",
IF(AND(ISNUMBER(C465),C465&gt;8000,C465&lt;9000),"Reboques",IF(AND(ISNUMBER(C465),C465&gt;0,C465&lt;1000),"Veic. Leves","")))))))))))))))))))))</f>
        <v>Carregadeiras</v>
      </c>
      <c r="B465" s="73"/>
      <c r="C465" s="76">
        <v>3023</v>
      </c>
      <c r="D465" s="2">
        <v>20096</v>
      </c>
      <c r="E465" s="3" t="s">
        <v>1196</v>
      </c>
      <c r="F465" s="14" t="str">
        <f>IF(ISBLANK(K465), "Apenas Solicitação", "Tem OC")</f>
        <v>Tem OC</v>
      </c>
      <c r="G465" s="2">
        <v>1</v>
      </c>
      <c r="H465" s="37">
        <f>G465-I465</f>
        <v>0</v>
      </c>
      <c r="I465" s="38">
        <v>1</v>
      </c>
      <c r="J465" s="4">
        <v>45786</v>
      </c>
      <c r="K465" s="180">
        <v>45793</v>
      </c>
      <c r="L465" s="4"/>
      <c r="M465" s="44" t="str">
        <f ca="1">IF(OR(N465="", N465=0), "", IF(N465&gt;TODAY(), "No prazo", "Atrasado"))</f>
        <v/>
      </c>
      <c r="N465" s="44" t="str">
        <f>IFERROR(K465 + VALUE(LEFT(L465, FIND(" ", L465) - 1)), "")</f>
        <v/>
      </c>
      <c r="O465" s="3">
        <f>IF(_xlfn.DAYS(K465,J465)&lt;0, "Aguardando OC", _xlfn.DAYS(K465,J465))</f>
        <v>7</v>
      </c>
      <c r="P465" s="14">
        <v>402266</v>
      </c>
      <c r="Q465" s="33"/>
      <c r="R465" s="14">
        <v>167838</v>
      </c>
      <c r="S465" s="42">
        <v>221</v>
      </c>
      <c r="T465" s="67" t="s">
        <v>1029</v>
      </c>
      <c r="U465" s="45">
        <v>147</v>
      </c>
      <c r="V465" s="2">
        <v>15702</v>
      </c>
      <c r="W465" s="47" t="str">
        <f>IFERROR(VLOOKUP(V465, Fornecedores!A:C, 3, FALSE), "")</f>
        <v>MAQTRAL - PB</v>
      </c>
      <c r="X465" s="43" t="str">
        <f>IFERROR(VLOOKUP(V465, Fornecedores!A:E, 5, FALSE), "")</f>
        <v>Bayeux</v>
      </c>
      <c r="Y465" s="43" t="str">
        <f>IFERROR(VLOOKUP(V465, Fornecedores!A:F, 6, FALSE), "")</f>
        <v>PB</v>
      </c>
      <c r="Z465" s="14" t="str">
        <f>IF(H465=0, "Pedido entregue!", "Pendente")</f>
        <v>Pedido entregue!</v>
      </c>
      <c r="AA465" s="59"/>
      <c r="AB465" s="58" t="str">
        <f>IF(Z465="Pedido Entregue!", IF(AA465=1, "Retirado do Almoxarifado", IF(AA465=2, "Material devolvido", "Aguardando retirada")), IF(Z465="Pendente", "Entrega pendente", ""))</f>
        <v>Aguardando retirada</v>
      </c>
      <c r="AC465" s="18">
        <v>1</v>
      </c>
      <c r="AD465" s="18">
        <f>AC465/SUMIF($P:$P,P465,$AC:$AC)</f>
        <v>1</v>
      </c>
      <c r="AE465" s="18">
        <f>IF(R465=0,0,AC465/SUMIF($R:$R,R465,$AC:$AC))</f>
        <v>5.2631578947368418E-2</v>
      </c>
      <c r="AF465" s="18">
        <f>IF(R465=0,1,0)</f>
        <v>0</v>
      </c>
      <c r="AH465" t="str">
        <f>TEXT(J465,"MMMM")</f>
        <v>maio</v>
      </c>
    </row>
    <row r="466" spans="1:34" ht="12.75" hidden="1" customHeight="1" x14ac:dyDescent="0.25">
      <c r="A466" s="90" t="str">
        <f>IF(C466="Oficina Diversos","Oficina Geral",
IF(ISNUMBER(FIND("Estoque - Colhedoras",C466)),"Colhedoras",IF(ISNUMBER(FIND("Caldeiraria",C466)),"Caldeiraria",IF(ISNUMBER(FIND("Borracharia",C466)),"Borracharia",IF(ISNUMBER(FIND("Lubrificação",C466)),"Lubrificação",
IF(ISNUMBER(FIND("Estoque - Carregadeiras",C466)),"Carregadeiras",IF(ISNUMBER(FIND("Estoque - Veic. Leves",C466)),"Veic. Leves",
IF(ISNUMBER(FIND("Estoque - Caminhões",C466)),"Caminhões",IF(ISNUMBER(FIND("Estoque - Transbordos",C466)),"Transbordos",
IF(ISNUMBER(FIND("Estoque - Tratores",C466)),"Tratores",
IF(ISNUMBER(FIND("Estoque - Máquinas pesadas",C466)),"Máquinas pesadas",
IF(ISNUMBER(FIND("Estoque - Reboques",C466)),"Reboques",
IF(C466="Estoque","Estoque",
IF(AND(ISNUMBER(C466),C466&gt;1000,C466&lt;2000),"Caminhões",
IF(AND(ISNUMBER(C466),C466&gt;2000,C466&lt;3000),"Tratores",
IF(AND(ISNUMBER(C466),C466&gt;3000,C466&lt;4000),"Carregadeiras",
IF(AND(ISNUMBER(C466),C466&gt;4000,C466&lt;5000),"Máquinas pesadas",
IF(AND(ISNUMBER(C466),C466&gt;5000,C466&lt;6000),"Colhedoras",
IF(AND(ISNUMBER(C466),C466&gt;7000,C466&lt;8000),"Irrigação",
IF(AND(ISNUMBER(C466),C466&gt;8000,C466&lt;9000),"Reboques",IF(AND(ISNUMBER(C466),C466&gt;0,C466&lt;1000),"Veic. Leves","")))))))))))))))))))))</f>
        <v>Carregadeiras</v>
      </c>
      <c r="B466" s="211"/>
      <c r="C466" s="113">
        <v>3024</v>
      </c>
      <c r="D466" s="2">
        <v>20097</v>
      </c>
      <c r="E466" s="3" t="s">
        <v>20739</v>
      </c>
      <c r="F466" s="101" t="str">
        <f>IF(ISBLANK(K466), "Apenas Solicitação", "Tem OC")</f>
        <v>Tem OC</v>
      </c>
      <c r="G466" s="2">
        <v>1</v>
      </c>
      <c r="H466" s="102">
        <f>G466-I466</f>
        <v>0</v>
      </c>
      <c r="I466" s="103">
        <v>1</v>
      </c>
      <c r="J466" s="4">
        <v>45828</v>
      </c>
      <c r="K466" s="180">
        <v>45839</v>
      </c>
      <c r="L466" s="3" t="s">
        <v>20152</v>
      </c>
      <c r="M466" s="104" t="str">
        <f ca="1">IF(OR(N466="", N466=0), "", IF(N466&gt;TODAY(), "No prazo", "Atrasado"))</f>
        <v>Atrasado</v>
      </c>
      <c r="N466" s="104">
        <f>IFERROR(K466 + VALUE(LEFT(L466, FIND(" ", L466) - 1)), "")</f>
        <v>45840</v>
      </c>
      <c r="O466" s="105">
        <f>IF(_xlfn.DAYS(K466,J466)&lt;0, "Aguardando OC", _xlfn.DAYS(K466,J466))</f>
        <v>11</v>
      </c>
      <c r="P466" s="14">
        <v>408580</v>
      </c>
      <c r="Q466" s="55"/>
      <c r="R466" s="14">
        <v>170152</v>
      </c>
      <c r="S466" s="2">
        <v>221</v>
      </c>
      <c r="T466" s="65" t="s">
        <v>1029</v>
      </c>
      <c r="U466" s="21">
        <v>125.57</v>
      </c>
      <c r="V466" s="2">
        <v>13341</v>
      </c>
      <c r="W466" s="117" t="str">
        <f>IFERROR(VLOOKUP(V466, Fornecedores!A:C, 3, FALSE), "")</f>
        <v>DISMA DISTRIBUIDORA</v>
      </c>
      <c r="X466" s="105" t="str">
        <f>IFERROR(VLOOKUP(V466, Fornecedores!A:E, 5, FALSE), "")</f>
        <v>Araçatuba</v>
      </c>
      <c r="Y466" s="105" t="str">
        <f>IFERROR(VLOOKUP(V466, Fornecedores!A:F, 6, FALSE), "")</f>
        <v>SP</v>
      </c>
      <c r="Z466" s="101" t="str">
        <f>IF(H466=0, "Pedido entregue!", "Pendente")</f>
        <v>Pedido entregue!</v>
      </c>
      <c r="AA466" s="119"/>
      <c r="AB466" s="132" t="str">
        <f>IF(Z466="Pedido Entregue!", IF(AA466=1, "Retirado do Almoxarifado", IF(AA466=2, "Material devolvido", "Aguardando retirada")), IF(Z466="Pendente", "Entrega pendente", ""))</f>
        <v>Aguardando retirada</v>
      </c>
      <c r="AC466" s="18">
        <v>1</v>
      </c>
      <c r="AD466" s="18">
        <f>AC466/SUMIF($P:$P,P466,$AC:$AC)</f>
        <v>1</v>
      </c>
      <c r="AE466" s="18">
        <f>IF(R466=0,0,AC466/SUMIF($R:$R,R466,$AC:$AC))</f>
        <v>5.5555555555555552E-2</v>
      </c>
      <c r="AF466" s="18">
        <f>IF(R466=0,1,0)</f>
        <v>0</v>
      </c>
      <c r="AH466" t="str">
        <f>TEXT(J466,"MMMM")</f>
        <v>junho</v>
      </c>
    </row>
    <row r="467" spans="1:34" ht="12.75" hidden="1" customHeight="1" x14ac:dyDescent="0.25">
      <c r="A467" s="90" t="str">
        <f>IF(C467="Oficina Diversos","Oficina Geral",
IF(ISNUMBER(FIND("Estoque - Colhedoras",C467)),"Colhedoras",IF(ISNUMBER(FIND("Caldeiraria",C467)),"Caldeiraria",IF(ISNUMBER(FIND("Borracharia",C467)),"Borracharia",IF(ISNUMBER(FIND("Lubrificação",C467)),"Lubrificação",
IF(ISNUMBER(FIND("Estoque - Carregadeiras",C467)),"Carregadeiras",IF(ISNUMBER(FIND("Estoque - Veic. Leves",C467)),"Veic. Leves",
IF(ISNUMBER(FIND("Estoque - Caminhões",C467)),"Caminhões",IF(ISNUMBER(FIND("Estoque - Transbordos",C467)),"Transbordos",
IF(ISNUMBER(FIND("Estoque - Tratores",C467)),"Tratores",
IF(ISNUMBER(FIND("Estoque - Máquinas pesadas",C467)),"Máquinas pesadas",
IF(ISNUMBER(FIND("Estoque - Reboques",C467)),"Reboques",
IF(C467="Estoque","Estoque",
IF(AND(ISNUMBER(C467),C467&gt;1000,C467&lt;2000),"Caminhões",
IF(AND(ISNUMBER(C467),C467&gt;2000,C467&lt;3000),"Tratores",
IF(AND(ISNUMBER(C467),C467&gt;3000,C467&lt;4000),"Carregadeiras",
IF(AND(ISNUMBER(C467),C467&gt;4000,C467&lt;5000),"Máquinas pesadas",
IF(AND(ISNUMBER(C467),C467&gt;5000,C467&lt;6000),"Colhedoras",
IF(AND(ISNUMBER(C467),C467&gt;7000,C467&lt;8000),"Irrigação",
IF(AND(ISNUMBER(C467),C467&gt;8000,C467&lt;9000),"Reboques",IF(AND(ISNUMBER(C467),C467&gt;0,C467&lt;1000),"Veic. Leves","")))))))))))))))))))))</f>
        <v>Carregadeiras</v>
      </c>
      <c r="B467" s="39"/>
      <c r="C467" s="2">
        <v>3023</v>
      </c>
      <c r="D467" s="2">
        <v>20099</v>
      </c>
      <c r="E467" s="3" t="s">
        <v>1197</v>
      </c>
      <c r="F467" s="14" t="str">
        <f>IF(ISBLANK(K467), "Apenas Solicitação", "Tem OC")</f>
        <v>Tem OC</v>
      </c>
      <c r="G467" s="2">
        <v>1</v>
      </c>
      <c r="H467" s="37">
        <f>G467-I467</f>
        <v>0</v>
      </c>
      <c r="I467" s="38">
        <v>1</v>
      </c>
      <c r="J467" s="4">
        <v>45786</v>
      </c>
      <c r="K467" s="180">
        <v>45792</v>
      </c>
      <c r="L467" s="4"/>
      <c r="M467" s="44"/>
      <c r="N467" s="44" t="str">
        <f>IFERROR(K467 + VALUE(LEFT(L467, FIND(" ", L467) - 1)), "")</f>
        <v/>
      </c>
      <c r="O467" s="3">
        <f>IF(_xlfn.DAYS(K467,J467)&lt;0, "Aguardando OC", _xlfn.DAYS(K467,J467))</f>
        <v>6</v>
      </c>
      <c r="P467" s="14">
        <v>402300</v>
      </c>
      <c r="Q467" s="33"/>
      <c r="R467" s="14">
        <v>167749</v>
      </c>
      <c r="S467" s="42">
        <v>221</v>
      </c>
      <c r="T467" s="67" t="s">
        <v>1029</v>
      </c>
      <c r="U467" s="45">
        <v>400</v>
      </c>
      <c r="V467" s="2">
        <v>14487</v>
      </c>
      <c r="W467" s="47" t="str">
        <f>IFERROR(VLOOKUP(V467, Fornecedores!A:C, 3, FALSE), "")</f>
        <v xml:space="preserve">FL TRATORES </v>
      </c>
      <c r="X467" s="43" t="str">
        <f>IFERROR(VLOOKUP(V467, Fornecedores!A:E, 5, FALSE), "")</f>
        <v>Recife</v>
      </c>
      <c r="Y467" s="43" t="str">
        <f>IFERROR(VLOOKUP(V467, Fornecedores!A:F, 6, FALSE), "")</f>
        <v>PE</v>
      </c>
      <c r="Z467" s="14" t="str">
        <f>IF(H467=0, "Pedido entregue!", "Pendente")</f>
        <v>Pedido entregue!</v>
      </c>
      <c r="AA467" s="59"/>
      <c r="AB467" s="58" t="str">
        <f>IF(Z467="Pedido Entregue!", IF(AA467=1, "Retirado do Almoxarifado", IF(AA467=2, "Material devolvido", "Aguardando retirada")), IF(Z467="Pendente", "Entrega pendente", ""))</f>
        <v>Aguardando retirada</v>
      </c>
      <c r="AC467" s="18">
        <v>1</v>
      </c>
      <c r="AD467" s="18">
        <f>AC467/SUMIF($P:$P,P467,$AC:$AC)</f>
        <v>1</v>
      </c>
      <c r="AE467" s="18">
        <f>IF(R467=0,0,AC467/SUMIF($R:$R,R467,$AC:$AC))</f>
        <v>6.6666666666666666E-2</v>
      </c>
      <c r="AF467" s="18">
        <f>IF(R467=0,1,0)</f>
        <v>0</v>
      </c>
      <c r="AH467" t="str">
        <f>TEXT(J467,"MMMM")</f>
        <v>maio</v>
      </c>
    </row>
    <row r="468" spans="1:34" ht="12.75" hidden="1" customHeight="1" x14ac:dyDescent="0.25">
      <c r="A468" s="90" t="str">
        <f>IF(C468="Oficina Diversos","Oficina Geral",
IF(ISNUMBER(FIND("Estoque - Colhedoras",C468)),"Colhedoras",IF(ISNUMBER(FIND("Caldeiraria",C468)),"Caldeiraria",IF(ISNUMBER(FIND("Borracharia",C468)),"Borracharia",IF(ISNUMBER(FIND("Lubrificação",C468)),"Lubrificação",
IF(ISNUMBER(FIND("Estoque - Carregadeiras",C468)),"Carregadeiras",IF(ISNUMBER(FIND("Estoque - Veic. Leves",C468)),"Veic. Leves",
IF(ISNUMBER(FIND("Estoque - Caminhões",C468)),"Caminhões",IF(ISNUMBER(FIND("Estoque - Transbordos",C468)),"Transbordos",
IF(ISNUMBER(FIND("Estoque - Tratores",C468)),"Tratores",
IF(ISNUMBER(FIND("Estoque - Máquinas pesadas",C468)),"Máquinas pesadas",
IF(ISNUMBER(FIND("Estoque - Reboques",C468)),"Reboques",
IF(C468="Estoque","Estoque",
IF(AND(ISNUMBER(C468),C468&gt;1000,C468&lt;2000),"Caminhões",
IF(AND(ISNUMBER(C468),C468&gt;2000,C468&lt;3000),"Tratores",
IF(AND(ISNUMBER(C468),C468&gt;3000,C468&lt;4000),"Carregadeiras",
IF(AND(ISNUMBER(C468),C468&gt;4000,C468&lt;5000),"Máquinas pesadas",
IF(AND(ISNUMBER(C468),C468&gt;5000,C468&lt;6000),"Colhedoras",
IF(AND(ISNUMBER(C468),C468&gt;7000,C468&lt;8000),"Irrigação",
IF(AND(ISNUMBER(C468),C468&gt;8000,C468&lt;9000),"Reboques",IF(AND(ISNUMBER(C468),C468&gt;0,C468&lt;1000),"Veic. Leves","")))))))))))))))))))))</f>
        <v>Carregadeiras</v>
      </c>
      <c r="B468" s="39"/>
      <c r="C468" s="2">
        <v>3014</v>
      </c>
      <c r="D468" s="2">
        <v>20100</v>
      </c>
      <c r="E468" s="3" t="s">
        <v>1198</v>
      </c>
      <c r="F468" s="14" t="str">
        <f>IF(ISBLANK(K468), "Apenas Solicitação", "Tem OC")</f>
        <v>Tem OC</v>
      </c>
      <c r="G468" s="2">
        <v>1</v>
      </c>
      <c r="H468" s="37">
        <f>G468-I468</f>
        <v>0</v>
      </c>
      <c r="I468" s="38">
        <v>1</v>
      </c>
      <c r="J468" s="4">
        <v>45786</v>
      </c>
      <c r="K468" s="180">
        <v>45793</v>
      </c>
      <c r="L468" s="4"/>
      <c r="M468" s="44"/>
      <c r="N468" s="44" t="str">
        <f>IFERROR(K468 + VALUE(LEFT(L468, FIND(" ", L468) - 1)), "")</f>
        <v/>
      </c>
      <c r="O468" s="3">
        <f>IF(_xlfn.DAYS(K468,J468)&lt;0, "Aguardando OC", _xlfn.DAYS(K468,J468))</f>
        <v>7</v>
      </c>
      <c r="P468" s="14">
        <v>402223</v>
      </c>
      <c r="Q468" s="33"/>
      <c r="R468" s="14">
        <v>167838</v>
      </c>
      <c r="S468" s="42">
        <v>221</v>
      </c>
      <c r="T468" s="67" t="s">
        <v>1029</v>
      </c>
      <c r="U468" s="45">
        <v>235</v>
      </c>
      <c r="V468" s="2">
        <v>15702</v>
      </c>
      <c r="W468" s="47" t="str">
        <f>IFERROR(VLOOKUP(V468, Fornecedores!A:C, 3, FALSE), "")</f>
        <v>MAQTRAL - PB</v>
      </c>
      <c r="X468" s="43" t="str">
        <f>IFERROR(VLOOKUP(V468, Fornecedores!A:E, 5, FALSE), "")</f>
        <v>Bayeux</v>
      </c>
      <c r="Y468" s="43" t="str">
        <f>IFERROR(VLOOKUP(V468, Fornecedores!A:F, 6, FALSE), "")</f>
        <v>PB</v>
      </c>
      <c r="Z468" s="14" t="str">
        <f>IF(H468=0, "Pedido entregue!", "Pendente")</f>
        <v>Pedido entregue!</v>
      </c>
      <c r="AA468" s="59">
        <v>1</v>
      </c>
      <c r="AB468" s="58" t="str">
        <f>IF(Z468="Pedido Entregue!", IF(AA468=1, "Retirado do Almoxarifado", IF(AA468=2, "Material devolvido", "Aguardando retirada")), IF(Z468="Pendente", "Entrega pendente", ""))</f>
        <v>Retirado do Almoxarifado</v>
      </c>
      <c r="AC468" s="18">
        <v>1</v>
      </c>
      <c r="AD468" s="18">
        <f>AC468/SUMIF($P:$P,P468,$AC:$AC)</f>
        <v>1</v>
      </c>
      <c r="AE468" s="18">
        <f>IF(R468=0,0,AC468/SUMIF($R:$R,R468,$AC:$AC))</f>
        <v>5.2631578947368418E-2</v>
      </c>
      <c r="AF468" s="18">
        <f>IF(R468=0,1,0)</f>
        <v>0</v>
      </c>
      <c r="AH468" t="str">
        <f>TEXT(J468,"MMMM")</f>
        <v>maio</v>
      </c>
    </row>
    <row r="469" spans="1:34" ht="12.75" hidden="1" customHeight="1" x14ac:dyDescent="0.25">
      <c r="A469" s="90" t="str">
        <f>IF(C469="Oficina Diversos","Oficina Geral",
IF(ISNUMBER(FIND("Estoque - Colhedoras",C469)),"Colhedoras",IF(ISNUMBER(FIND("Caldeiraria",C469)),"Caldeiraria",IF(ISNUMBER(FIND("Borracharia",C469)),"Borracharia",IF(ISNUMBER(FIND("Lubrificação",C469)),"Lubrificação",
IF(ISNUMBER(FIND("Estoque - Carregadeiras",C469)),"Carregadeiras",IF(ISNUMBER(FIND("Estoque - Veic. Leves",C469)),"Veic. Leves",
IF(ISNUMBER(FIND("Estoque - Caminhões",C469)),"Caminhões",IF(ISNUMBER(FIND("Estoque - Transbordos",C469)),"Transbordos",
IF(ISNUMBER(FIND("Estoque - Tratores",C469)),"Tratores",
IF(ISNUMBER(FIND("Estoque - Máquinas pesadas",C469)),"Máquinas pesadas",
IF(ISNUMBER(FIND("Estoque - Reboques",C469)),"Reboques",
IF(C469="Estoque","Estoque",
IF(AND(ISNUMBER(C469),C469&gt;1000,C469&lt;2000),"Caminhões",
IF(AND(ISNUMBER(C469),C469&gt;2000,C469&lt;3000),"Tratores",
IF(AND(ISNUMBER(C469),C469&gt;3000,C469&lt;4000),"Carregadeiras",
IF(AND(ISNUMBER(C469),C469&gt;4000,C469&lt;5000),"Máquinas pesadas",
IF(AND(ISNUMBER(C469),C469&gt;5000,C469&lt;6000),"Colhedoras",
IF(AND(ISNUMBER(C469),C469&gt;7000,C469&lt;8000),"Irrigação",
IF(AND(ISNUMBER(C469),C469&gt;8000,C469&lt;9000),"Reboques",IF(AND(ISNUMBER(C469),C469&gt;0,C469&lt;1000),"Veic. Leves","")))))))))))))))))))))</f>
        <v>Carregadeiras</v>
      </c>
      <c r="B469" s="39"/>
      <c r="C469" s="2">
        <v>3023</v>
      </c>
      <c r="D469" s="2">
        <v>20100</v>
      </c>
      <c r="E469" s="3" t="s">
        <v>1198</v>
      </c>
      <c r="F469" s="14" t="str">
        <f>IF(ISBLANK(K469), "Apenas Solicitação", "Tem OC")</f>
        <v>Tem OC</v>
      </c>
      <c r="G469" s="2">
        <v>2</v>
      </c>
      <c r="H469" s="37">
        <f>G469-I469</f>
        <v>0</v>
      </c>
      <c r="I469" s="38">
        <v>2</v>
      </c>
      <c r="J469" s="4">
        <v>45786</v>
      </c>
      <c r="K469" s="180">
        <v>45793</v>
      </c>
      <c r="L469" s="4"/>
      <c r="M469" s="44"/>
      <c r="N469" s="44" t="str">
        <f>IFERROR(K469 + VALUE(LEFT(L469, FIND(" ", L469) - 1)), "")</f>
        <v/>
      </c>
      <c r="O469" s="3">
        <f>IF(_xlfn.DAYS(K469,J469)&lt;0, "Aguardando OC", _xlfn.DAYS(K469,J469))</f>
        <v>7</v>
      </c>
      <c r="P469" s="14">
        <v>402247</v>
      </c>
      <c r="Q469" s="33"/>
      <c r="R469" s="14">
        <v>167838</v>
      </c>
      <c r="S469" s="42">
        <v>221</v>
      </c>
      <c r="T469" s="67" t="s">
        <v>1029</v>
      </c>
      <c r="U469" s="45">
        <v>470</v>
      </c>
      <c r="V469" s="2">
        <v>15702</v>
      </c>
      <c r="W469" s="47" t="str">
        <f>IFERROR(VLOOKUP(V469, Fornecedores!A:C, 3, FALSE), "")</f>
        <v>MAQTRAL - PB</v>
      </c>
      <c r="X469" s="43" t="str">
        <f>IFERROR(VLOOKUP(V469, Fornecedores!A:E, 5, FALSE), "")</f>
        <v>Bayeux</v>
      </c>
      <c r="Y469" s="43" t="str">
        <f>IFERROR(VLOOKUP(V469, Fornecedores!A:F, 6, FALSE), "")</f>
        <v>PB</v>
      </c>
      <c r="Z469" s="14" t="str">
        <f>IF(H469=0, "Pedido entregue!", "Pendente")</f>
        <v>Pedido entregue!</v>
      </c>
      <c r="AA469" s="59"/>
      <c r="AB469" s="58" t="str">
        <f>IF(Z469="Pedido Entregue!", IF(AA469=1, "Retirado do Almoxarifado", IF(AA469=2, "Material devolvido", "Aguardando retirada")), IF(Z469="Pendente", "Entrega pendente", ""))</f>
        <v>Aguardando retirada</v>
      </c>
      <c r="AC469" s="18">
        <v>1</v>
      </c>
      <c r="AD469" s="18">
        <f>AC469/SUMIF($P:$P,P469,$AC:$AC)</f>
        <v>1</v>
      </c>
      <c r="AE469" s="18">
        <f>IF(R469=0,0,AC469/SUMIF($R:$R,R469,$AC:$AC))</f>
        <v>5.2631578947368418E-2</v>
      </c>
      <c r="AF469" s="18">
        <f>IF(R469=0,1,0)</f>
        <v>0</v>
      </c>
      <c r="AH469" t="str">
        <f>TEXT(J469,"MMMM")</f>
        <v>maio</v>
      </c>
    </row>
    <row r="470" spans="1:34" ht="12.75" hidden="1" customHeight="1" x14ac:dyDescent="0.25">
      <c r="A470" s="90" t="str">
        <f>IF(C470="Oficina Diversos","Oficina Geral",
IF(ISNUMBER(FIND("Estoque - Colhedoras",C470)),"Colhedoras",IF(ISNUMBER(FIND("Caldeiraria",C470)),"Caldeiraria",IF(ISNUMBER(FIND("Borracharia",C470)),"Borracharia",IF(ISNUMBER(FIND("Lubrificação",C470)),"Lubrificação",
IF(ISNUMBER(FIND("Estoque - Carregadeiras",C470)),"Carregadeiras",IF(ISNUMBER(FIND("Estoque - Veic. Leves",C470)),"Veic. Leves",
IF(ISNUMBER(FIND("Estoque - Caminhões",C470)),"Caminhões",IF(ISNUMBER(FIND("Estoque - Transbordos",C470)),"Transbordos",
IF(ISNUMBER(FIND("Estoque - Tratores",C470)),"Tratores",
IF(ISNUMBER(FIND("Estoque - Máquinas pesadas",C470)),"Máquinas pesadas",
IF(ISNUMBER(FIND("Estoque - Reboques",C470)),"Reboques",
IF(C470="Estoque","Estoque",
IF(AND(ISNUMBER(C470),C470&gt;1000,C470&lt;2000),"Caminhões",
IF(AND(ISNUMBER(C470),C470&gt;2000,C470&lt;3000),"Tratores",
IF(AND(ISNUMBER(C470),C470&gt;3000,C470&lt;4000),"Carregadeiras",
IF(AND(ISNUMBER(C470),C470&gt;4000,C470&lt;5000),"Máquinas pesadas",
IF(AND(ISNUMBER(C470),C470&gt;5000,C470&lt;6000),"Colhedoras",
IF(AND(ISNUMBER(C470),C470&gt;7000,C470&lt;8000),"Irrigação",
IF(AND(ISNUMBER(C470),C470&gt;8000,C470&lt;9000),"Reboques",IF(AND(ISNUMBER(C470),C470&gt;0,C470&lt;1000),"Veic. Leves","")))))))))))))))))))))</f>
        <v>Carregadeiras</v>
      </c>
      <c r="B470" s="8"/>
      <c r="C470" s="42">
        <v>3027</v>
      </c>
      <c r="D470" s="42">
        <v>20101</v>
      </c>
      <c r="E470" s="43" t="s">
        <v>1199</v>
      </c>
      <c r="F470" s="14" t="str">
        <f>IF(ISBLANK(K470), "Apenas Solicitação", "Tem OC")</f>
        <v>Tem OC</v>
      </c>
      <c r="G470" s="42">
        <v>2</v>
      </c>
      <c r="H470" s="37">
        <f>G470-I470</f>
        <v>0</v>
      </c>
      <c r="I470" s="38">
        <v>2</v>
      </c>
      <c r="J470" s="44">
        <v>45786</v>
      </c>
      <c r="K470" s="185">
        <v>45792</v>
      </c>
      <c r="L470" s="44"/>
      <c r="M470" s="44"/>
      <c r="N470" s="44" t="str">
        <f>IFERROR(K470 + VALUE(LEFT(L470, FIND(" ", L470) - 1)), "")</f>
        <v/>
      </c>
      <c r="O470" s="3">
        <f>IF(_xlfn.DAYS(K470,J470)&lt;0, "Aguardando OC", _xlfn.DAYS(K470,J470))</f>
        <v>6</v>
      </c>
      <c r="P470" s="191">
        <v>402248</v>
      </c>
      <c r="Q470" s="33"/>
      <c r="R470" s="191">
        <v>167746</v>
      </c>
      <c r="S470" s="49"/>
      <c r="T470" s="153"/>
      <c r="U470" s="45">
        <v>250.32</v>
      </c>
      <c r="V470" s="42">
        <v>15127</v>
      </c>
      <c r="W470" s="47" t="str">
        <f>IFERROR(VLOOKUP(V470, Fornecedores!A:C, 3, FALSE), "")</f>
        <v>EQUAGRIL LTDA</v>
      </c>
      <c r="X470" s="43" t="str">
        <f>IFERROR(VLOOKUP(V470, Fornecedores!A:E, 5, FALSE), "")</f>
        <v>São Paulo</v>
      </c>
      <c r="Y470" s="43" t="str">
        <f>IFERROR(VLOOKUP(V470, Fornecedores!A:F, 6, FALSE), "")</f>
        <v>SP</v>
      </c>
      <c r="Z470" s="14" t="str">
        <f>IF(H470=0, "Pedido entregue!", "Pendente")</f>
        <v>Pedido entregue!</v>
      </c>
      <c r="AA470" s="59"/>
      <c r="AB470" s="58" t="str">
        <f>IF(Z470="Pedido Entregue!", IF(AA470=1, "Retirado do Almoxarifado", IF(AA470=2, "Material devolvido", "Aguardando retirada")), IF(Z470="Pendente", "Entrega pendente", ""))</f>
        <v>Aguardando retirada</v>
      </c>
      <c r="AC470" s="18">
        <v>1</v>
      </c>
      <c r="AD470" s="18">
        <f>AC470/SUMIF($P:$P,P470,$AC:$AC)</f>
        <v>1</v>
      </c>
      <c r="AE470" s="18">
        <f>IF(R470=0,0,AC470/SUMIF($R:$R,R470,$AC:$AC))</f>
        <v>9.0909090909090912E-2</v>
      </c>
      <c r="AF470" s="18">
        <f>IF(R470=0,1,0)</f>
        <v>0</v>
      </c>
      <c r="AG470" s="18">
        <f>IF(R470=0,#REF!-J470,0)</f>
        <v>0</v>
      </c>
      <c r="AH470" t="str">
        <f>TEXT(J470,"MMMM")</f>
        <v>maio</v>
      </c>
    </row>
    <row r="471" spans="1:34" ht="12.75" hidden="1" customHeight="1" x14ac:dyDescent="0.25">
      <c r="A471" s="90" t="str">
        <f>IF(C471="Oficina Diversos","Oficina Geral",
IF(ISNUMBER(FIND("Estoque - Colhedoras",C471)),"Colhedoras",IF(ISNUMBER(FIND("Caldeiraria",C471)),"Caldeiraria",IF(ISNUMBER(FIND("Borracharia",C471)),"Borracharia",IF(ISNUMBER(FIND("Lubrificação",C471)),"Lubrificação",
IF(ISNUMBER(FIND("Estoque - Carregadeiras",C471)),"Carregadeiras",IF(ISNUMBER(FIND("Estoque - Veic. Leves",C471)),"Veic. Leves",
IF(ISNUMBER(FIND("Estoque - Caminhões",C471)),"Caminhões",IF(ISNUMBER(FIND("Estoque - Transbordos",C471)),"Transbordos",
IF(ISNUMBER(FIND("Estoque - Tratores",C471)),"Tratores",
IF(ISNUMBER(FIND("Estoque - Máquinas pesadas",C471)),"Máquinas pesadas",
IF(ISNUMBER(FIND("Estoque - Reboques",C471)),"Reboques",
IF(C471="Estoque","Estoque",
IF(AND(ISNUMBER(C471),C471&gt;1000,C471&lt;2000),"Caminhões",
IF(AND(ISNUMBER(C471),C471&gt;2000,C471&lt;3000),"Tratores",
IF(AND(ISNUMBER(C471),C471&gt;3000,C471&lt;4000),"Carregadeiras",
IF(AND(ISNUMBER(C471),C471&gt;4000,C471&lt;5000),"Máquinas pesadas",
IF(AND(ISNUMBER(C471),C471&gt;5000,C471&lt;6000),"Colhedoras",
IF(AND(ISNUMBER(C471),C471&gt;7000,C471&lt;8000),"Irrigação",
IF(AND(ISNUMBER(C471),C471&gt;8000,C471&lt;9000),"Reboques",IF(AND(ISNUMBER(C471),C471&gt;0,C471&lt;1000),"Veic. Leves","")))))))))))))))))))))</f>
        <v>Carregadeiras</v>
      </c>
      <c r="B471" s="39"/>
      <c r="C471" s="2">
        <v>3023</v>
      </c>
      <c r="D471" s="2">
        <v>20102</v>
      </c>
      <c r="E471" s="3" t="s">
        <v>1200</v>
      </c>
      <c r="F471" s="14" t="str">
        <f>IF(ISBLANK(K471), "Apenas Solicitação", "Tem OC")</f>
        <v>Tem OC</v>
      </c>
      <c r="G471" s="2">
        <v>1</v>
      </c>
      <c r="H471" s="37">
        <f>G471-I471</f>
        <v>0</v>
      </c>
      <c r="I471" s="38">
        <v>1</v>
      </c>
      <c r="J471" s="4">
        <v>45786</v>
      </c>
      <c r="K471" s="180">
        <v>45793</v>
      </c>
      <c r="L471" s="4"/>
      <c r="M471" s="44"/>
      <c r="N471" s="44" t="str">
        <f>IFERROR(K471 + VALUE(LEFT(L471, FIND(" ", L471) - 1)), "")</f>
        <v/>
      </c>
      <c r="O471" s="3">
        <f>IF(_xlfn.DAYS(K471,J471)&lt;0, "Aguardando OC", _xlfn.DAYS(K471,J471))</f>
        <v>7</v>
      </c>
      <c r="P471" s="14">
        <v>402249</v>
      </c>
      <c r="Q471" s="33"/>
      <c r="R471" s="14">
        <v>167838</v>
      </c>
      <c r="S471" s="42">
        <v>221</v>
      </c>
      <c r="T471" s="67" t="s">
        <v>1029</v>
      </c>
      <c r="U471" s="45">
        <v>238</v>
      </c>
      <c r="V471" s="2">
        <v>15702</v>
      </c>
      <c r="W471" s="47" t="str">
        <f>IFERROR(VLOOKUP(V471, Fornecedores!A:C, 3, FALSE), "")</f>
        <v>MAQTRAL - PB</v>
      </c>
      <c r="X471" s="43" t="str">
        <f>IFERROR(VLOOKUP(V471, Fornecedores!A:E, 5, FALSE), "")</f>
        <v>Bayeux</v>
      </c>
      <c r="Y471" s="43" t="str">
        <f>IFERROR(VLOOKUP(V471, Fornecedores!A:F, 6, FALSE), "")</f>
        <v>PB</v>
      </c>
      <c r="Z471" s="14" t="str">
        <f>IF(H471=0, "Pedido entregue!", "Pendente")</f>
        <v>Pedido entregue!</v>
      </c>
      <c r="AA471" s="59"/>
      <c r="AB471" s="58" t="str">
        <f>IF(Z471="Pedido Entregue!", IF(AA471=1, "Retirado do Almoxarifado", IF(AA471=2, "Material devolvido", "Aguardando retirada")), IF(Z471="Pendente", "Entrega pendente", ""))</f>
        <v>Aguardando retirada</v>
      </c>
      <c r="AC471" s="18">
        <v>1</v>
      </c>
      <c r="AD471" s="18">
        <f>AC471/SUMIF($P:$P,P471,$AC:$AC)</f>
        <v>1</v>
      </c>
      <c r="AE471" s="18">
        <f>IF(R471=0,0,AC471/SUMIF($R:$R,R471,$AC:$AC))</f>
        <v>5.2631578947368418E-2</v>
      </c>
      <c r="AF471" s="18">
        <f>IF(R471=0,1,0)</f>
        <v>0</v>
      </c>
      <c r="AH471" t="str">
        <f>TEXT(J471,"MMMM")</f>
        <v>maio</v>
      </c>
    </row>
    <row r="472" spans="1:34" ht="12.75" hidden="1" customHeight="1" x14ac:dyDescent="0.25">
      <c r="A472" s="90" t="str">
        <f>IF(C472="Oficina Diversos","Oficina Geral",
IF(ISNUMBER(FIND("Estoque - Colhedoras",C472)),"Colhedoras",IF(ISNUMBER(FIND("Caldeiraria",C472)),"Caldeiraria",IF(ISNUMBER(FIND("Borracharia",C472)),"Borracharia",IF(ISNUMBER(FIND("Lubrificação",C472)),"Lubrificação",
IF(ISNUMBER(FIND("Estoque - Carregadeiras",C472)),"Carregadeiras",IF(ISNUMBER(FIND("Estoque - Veic. Leves",C472)),"Veic. Leves",
IF(ISNUMBER(FIND("Estoque - Caminhões",C472)),"Caminhões",IF(ISNUMBER(FIND("Estoque - Transbordos",C472)),"Transbordos",
IF(ISNUMBER(FIND("Estoque - Tratores",C472)),"Tratores",
IF(ISNUMBER(FIND("Estoque - Máquinas pesadas",C472)),"Máquinas pesadas",
IF(ISNUMBER(FIND("Estoque - Reboques",C472)),"Reboques",
IF(C472="Estoque","Estoque",
IF(AND(ISNUMBER(C472),C472&gt;1000,C472&lt;2000),"Caminhões",
IF(AND(ISNUMBER(C472),C472&gt;2000,C472&lt;3000),"Tratores",
IF(AND(ISNUMBER(C472),C472&gt;3000,C472&lt;4000),"Carregadeiras",
IF(AND(ISNUMBER(C472),C472&gt;4000,C472&lt;5000),"Máquinas pesadas",
IF(AND(ISNUMBER(C472),C472&gt;5000,C472&lt;6000),"Colhedoras",
IF(AND(ISNUMBER(C472),C472&gt;7000,C472&lt;8000),"Irrigação",
IF(AND(ISNUMBER(C472),C472&gt;8000,C472&lt;9000),"Reboques",IF(AND(ISNUMBER(C472),C472&gt;0,C472&lt;1000),"Veic. Leves","")))))))))))))))))))))</f>
        <v>Carregadeiras</v>
      </c>
      <c r="B472" s="87"/>
      <c r="C472" s="77">
        <v>3027</v>
      </c>
      <c r="D472" s="42">
        <v>20102</v>
      </c>
      <c r="E472" s="43" t="s">
        <v>1200</v>
      </c>
      <c r="F472" s="14" t="str">
        <f>IF(ISBLANK(K472), "Apenas Solicitação", "Tem OC")</f>
        <v>Tem OC</v>
      </c>
      <c r="G472" s="42">
        <v>1</v>
      </c>
      <c r="H472" s="37">
        <f>G472-I472</f>
        <v>0</v>
      </c>
      <c r="I472" s="38">
        <v>1</v>
      </c>
      <c r="J472" s="44">
        <v>45786</v>
      </c>
      <c r="K472" s="185">
        <v>45793</v>
      </c>
      <c r="L472" s="43"/>
      <c r="M472" s="44"/>
      <c r="N472" s="44" t="str">
        <f>IFERROR(K472 + VALUE(LEFT(L472, FIND(" ", L472) - 1)), "")</f>
        <v/>
      </c>
      <c r="O472" s="3">
        <f>IF(_xlfn.DAYS(K472,J472)&lt;0, "Aguardando OC", _xlfn.DAYS(K472,J472))</f>
        <v>7</v>
      </c>
      <c r="P472" s="191">
        <v>402269</v>
      </c>
      <c r="Q472" s="42"/>
      <c r="R472" s="191">
        <v>167734</v>
      </c>
      <c r="S472" s="42">
        <v>221</v>
      </c>
      <c r="T472" s="67" t="s">
        <v>1029</v>
      </c>
      <c r="U472" s="45">
        <v>253.25</v>
      </c>
      <c r="V472" s="42">
        <v>15702</v>
      </c>
      <c r="W472" s="47" t="str">
        <f>IFERROR(VLOOKUP(V472, Fornecedores!A:C, 3, FALSE), "")</f>
        <v>MAQTRAL - PB</v>
      </c>
      <c r="X472" s="43" t="str">
        <f>IFERROR(VLOOKUP(V472, Fornecedores!A:E, 5, FALSE), "")</f>
        <v>Bayeux</v>
      </c>
      <c r="Y472" s="43" t="str">
        <f>IFERROR(VLOOKUP(V472, Fornecedores!A:F, 6, FALSE), "")</f>
        <v>PB</v>
      </c>
      <c r="Z472" s="14" t="str">
        <f>IF(H472=0, "Pedido entregue!", "Pendente")</f>
        <v>Pedido entregue!</v>
      </c>
      <c r="AA472" s="59"/>
      <c r="AB472" s="58" t="str">
        <f>IF(Z472="Pedido Entregue!", IF(AA472=1, "Retirado do Almoxarifado", IF(AA472=2, "Material devolvido", "Aguardando retirada")), IF(Z472="Pendente", "Entrega pendente", ""))</f>
        <v>Aguardando retirada</v>
      </c>
      <c r="AC472" s="18">
        <v>1</v>
      </c>
      <c r="AD472" s="18">
        <f>AC472/SUMIF($P:$P,P472,$AC:$AC)</f>
        <v>0.5</v>
      </c>
      <c r="AE472" s="18">
        <f>IF(R472=0,0,AC472/SUMIF($R:$R,R472,$AC:$AC))</f>
        <v>1</v>
      </c>
      <c r="AF472" s="18">
        <f>IF(R472=0,1,0)</f>
        <v>0</v>
      </c>
      <c r="AG472" s="18">
        <f>IF(R472=0,#REF!-J472,0)</f>
        <v>0</v>
      </c>
      <c r="AH472" t="str">
        <f>TEXT(J472,"MMMM")</f>
        <v>maio</v>
      </c>
    </row>
    <row r="473" spans="1:34" ht="12.75" hidden="1" customHeight="1" x14ac:dyDescent="0.25">
      <c r="A473" s="90" t="str">
        <f>IF(C473="Oficina Diversos","Oficina Geral",
IF(ISNUMBER(FIND("Estoque - Colhedoras",C473)),"Colhedoras",IF(ISNUMBER(FIND("Caldeiraria",C473)),"Caldeiraria",IF(ISNUMBER(FIND("Borracharia",C473)),"Borracharia",IF(ISNUMBER(FIND("Lubrificação",C473)),"Lubrificação",
IF(ISNUMBER(FIND("Estoque - Carregadeiras",C473)),"Carregadeiras",IF(ISNUMBER(FIND("Estoque - Veic. Leves",C473)),"Veic. Leves",
IF(ISNUMBER(FIND("Estoque - Caminhões",C473)),"Caminhões",IF(ISNUMBER(FIND("Estoque - Transbordos",C473)),"Transbordos",
IF(ISNUMBER(FIND("Estoque - Tratores",C473)),"Tratores",
IF(ISNUMBER(FIND("Estoque - Máquinas pesadas",C473)),"Máquinas pesadas",
IF(ISNUMBER(FIND("Estoque - Reboques",C473)),"Reboques",
IF(C473="Estoque","Estoque",
IF(AND(ISNUMBER(C473),C473&gt;1000,C473&lt;2000),"Caminhões",
IF(AND(ISNUMBER(C473),C473&gt;2000,C473&lt;3000),"Tratores",
IF(AND(ISNUMBER(C473),C473&gt;3000,C473&lt;4000),"Carregadeiras",
IF(AND(ISNUMBER(C473),C473&gt;4000,C473&lt;5000),"Máquinas pesadas",
IF(AND(ISNUMBER(C473),C473&gt;5000,C473&lt;6000),"Colhedoras",
IF(AND(ISNUMBER(C473),C473&gt;7000,C473&lt;8000),"Irrigação",
IF(AND(ISNUMBER(C473),C473&gt;8000,C473&lt;9000),"Reboques",IF(AND(ISNUMBER(C473),C473&gt;0,C473&lt;1000),"Veic. Leves","")))))))))))))))))))))</f>
        <v>Carregadeiras</v>
      </c>
      <c r="B473" s="87"/>
      <c r="C473" s="77" t="s">
        <v>1091</v>
      </c>
      <c r="D473" s="42">
        <v>20104</v>
      </c>
      <c r="E473" s="43" t="s">
        <v>1201</v>
      </c>
      <c r="F473" s="14" t="str">
        <f>IF(ISBLANK(K473), "Apenas Solicitação", "Tem OC")</f>
        <v>Tem OC</v>
      </c>
      <c r="G473" s="42">
        <v>2</v>
      </c>
      <c r="H473" s="37">
        <f>G473-I473</f>
        <v>0</v>
      </c>
      <c r="I473" s="38">
        <v>2</v>
      </c>
      <c r="J473" s="44">
        <v>45786</v>
      </c>
      <c r="K473" s="185">
        <v>45791</v>
      </c>
      <c r="L473" s="44"/>
      <c r="M473" s="44"/>
      <c r="N473" s="44" t="str">
        <f>IFERROR(K473 + VALUE(LEFT(L473, FIND(" ", L473) - 1)), "")</f>
        <v/>
      </c>
      <c r="O473" s="3">
        <f>IF(_xlfn.DAYS(K473,J473)&lt;0, "Aguardando OC", _xlfn.DAYS(K473,J473))</f>
        <v>5</v>
      </c>
      <c r="P473" s="191">
        <v>402224</v>
      </c>
      <c r="Q473" s="33"/>
      <c r="R473" s="191">
        <v>167578</v>
      </c>
      <c r="S473" s="49"/>
      <c r="T473" s="153"/>
      <c r="U473" s="45">
        <v>306</v>
      </c>
      <c r="V473" s="42">
        <v>13341</v>
      </c>
      <c r="W473" s="47" t="str">
        <f>IFERROR(VLOOKUP(V473, Fornecedores!A:C, 3, FALSE), "")</f>
        <v>DISMA DISTRIBUIDORA</v>
      </c>
      <c r="X473" s="43" t="str">
        <f>IFERROR(VLOOKUP(V473, Fornecedores!A:E, 5, FALSE), "")</f>
        <v>Araçatuba</v>
      </c>
      <c r="Y473" s="43" t="str">
        <f>IFERROR(VLOOKUP(V473, Fornecedores!A:F, 6, FALSE), "")</f>
        <v>SP</v>
      </c>
      <c r="Z473" s="14" t="str">
        <f>IF(H473=0, "Pedido entregue!", "Pendente")</f>
        <v>Pedido entregue!</v>
      </c>
      <c r="AA473" s="59"/>
      <c r="AB473" s="58" t="str">
        <f>IF(Z473="Pedido Entregue!", IF(AA473=1, "Retirado do Almoxarifado", IF(AA473=2, "Material devolvido", "Aguardando retirada")), IF(Z473="Pendente", "Entrega pendente", ""))</f>
        <v>Aguardando retirada</v>
      </c>
      <c r="AC473" s="18">
        <v>1</v>
      </c>
      <c r="AD473" s="18">
        <f>AC473/SUMIF($P:$P,P473,$AC:$AC)</f>
        <v>1</v>
      </c>
      <c r="AE473" s="18">
        <f>IF(R473=0,0,AC473/SUMIF($R:$R,R473,$AC:$AC))</f>
        <v>8.3333333333333329E-2</v>
      </c>
      <c r="AF473" s="18">
        <f>IF(R473=0,1,0)</f>
        <v>0</v>
      </c>
      <c r="AG473" s="18">
        <f>IF(R473=0,#REF!-J473,0)</f>
        <v>0</v>
      </c>
      <c r="AH473" t="str">
        <f>TEXT(J473,"MMMM")</f>
        <v>maio</v>
      </c>
    </row>
    <row r="474" spans="1:34" ht="12.75" hidden="1" customHeight="1" x14ac:dyDescent="0.25">
      <c r="A474" s="90" t="str">
        <f>IF(C474="Oficina Diversos","Oficina Geral",
IF(ISNUMBER(FIND("Estoque - Colhedoras",C474)),"Colhedoras",IF(ISNUMBER(FIND("Caldeiraria",C474)),"Caldeiraria",IF(ISNUMBER(FIND("Borracharia",C474)),"Borracharia",IF(ISNUMBER(FIND("Lubrificação",C474)),"Lubrificação",
IF(ISNUMBER(FIND("Estoque - Carregadeiras",C474)),"Carregadeiras",IF(ISNUMBER(FIND("Estoque - Veic. Leves",C474)),"Veic. Leves",
IF(ISNUMBER(FIND("Estoque - Caminhões",C474)),"Caminhões",IF(ISNUMBER(FIND("Estoque - Transbordos",C474)),"Transbordos",
IF(ISNUMBER(FIND("Estoque - Tratores",C474)),"Tratores",
IF(ISNUMBER(FIND("Estoque - Máquinas pesadas",C474)),"Máquinas pesadas",
IF(ISNUMBER(FIND("Estoque - Reboques",C474)),"Reboques",
IF(C474="Estoque","Estoque",
IF(AND(ISNUMBER(C474),C474&gt;1000,C474&lt;2000),"Caminhões",
IF(AND(ISNUMBER(C474),C474&gt;2000,C474&lt;3000),"Tratores",
IF(AND(ISNUMBER(C474),C474&gt;3000,C474&lt;4000),"Carregadeiras",
IF(AND(ISNUMBER(C474),C474&gt;4000,C474&lt;5000),"Máquinas pesadas",
IF(AND(ISNUMBER(C474),C474&gt;5000,C474&lt;6000),"Colhedoras",
IF(AND(ISNUMBER(C474),C474&gt;7000,C474&lt;8000),"Irrigação",
IF(AND(ISNUMBER(C474),C474&gt;8000,C474&lt;9000),"Reboques",IF(AND(ISNUMBER(C474),C474&gt;0,C474&lt;1000),"Veic. Leves","")))))))))))))))))))))</f>
        <v>Carregadeiras</v>
      </c>
      <c r="B474" s="8"/>
      <c r="C474" s="2" t="s">
        <v>1091</v>
      </c>
      <c r="D474" s="2">
        <v>20108</v>
      </c>
      <c r="E474" s="3" t="s">
        <v>1202</v>
      </c>
      <c r="F474" s="14" t="str">
        <f>IF(ISBLANK(K474), "Apenas Solicitação", "Tem OC")</f>
        <v>Tem OC</v>
      </c>
      <c r="G474" s="2">
        <v>12</v>
      </c>
      <c r="H474" s="37">
        <f>G474-I474</f>
        <v>0</v>
      </c>
      <c r="I474" s="38">
        <v>12</v>
      </c>
      <c r="J474" s="4">
        <v>45786</v>
      </c>
      <c r="K474" s="180">
        <v>45789</v>
      </c>
      <c r="L474" s="3" t="s">
        <v>20152</v>
      </c>
      <c r="M474" s="44" t="str">
        <f ca="1">IF(OR(N474="", N474=0), "", IF(N474&gt;TODAY(), "No prazo", "Atrasado"))</f>
        <v>Atrasado</v>
      </c>
      <c r="N474" s="44">
        <f>IFERROR(K474 + VALUE(LEFT(L474, FIND(" ", L474) - 1)), "")</f>
        <v>45790</v>
      </c>
      <c r="O474" s="3">
        <f>IF(_xlfn.DAYS(K474,J474)&lt;0, "Aguardando OC", _xlfn.DAYS(K474,J474))</f>
        <v>3</v>
      </c>
      <c r="P474" s="14">
        <v>402052</v>
      </c>
      <c r="Q474" s="55"/>
      <c r="R474" s="14">
        <v>167496</v>
      </c>
      <c r="S474" s="2">
        <v>221</v>
      </c>
      <c r="T474" s="65" t="s">
        <v>1029</v>
      </c>
      <c r="U474" s="21">
        <v>316.56</v>
      </c>
      <c r="V474" s="2">
        <v>13341</v>
      </c>
      <c r="W474" s="47" t="str">
        <f>IFERROR(VLOOKUP(V474, Fornecedores!A:C, 3, FALSE), "")</f>
        <v>DISMA DISTRIBUIDORA</v>
      </c>
      <c r="X474" s="43" t="str">
        <f>IFERROR(VLOOKUP(V474, Fornecedores!A:E, 5, FALSE), "")</f>
        <v>Araçatuba</v>
      </c>
      <c r="Y474" s="43" t="str">
        <f>IFERROR(VLOOKUP(V474, Fornecedores!A:F, 6, FALSE), "")</f>
        <v>SP</v>
      </c>
      <c r="Z474" s="14" t="str">
        <f>IF(H474=0, "Pedido entregue!", "Pendente")</f>
        <v>Pedido entregue!</v>
      </c>
      <c r="AA474" s="59"/>
      <c r="AB474" s="58" t="str">
        <f>IF(Z474="Pedido Entregue!", IF(AA474=1, "Retirado do Almoxarifado", IF(AA474=2, "Material devolvido", "Aguardando retirada")), IF(Z474="Pendente", "Entrega pendente", ""))</f>
        <v>Aguardando retirada</v>
      </c>
      <c r="AC474" s="18">
        <v>1</v>
      </c>
      <c r="AD474" s="18">
        <f>AC474/SUMIF($P:$P,P474,$AC:$AC)</f>
        <v>1</v>
      </c>
      <c r="AE474" s="18">
        <f>IF(R474=0,0,AC474/SUMIF($R:$R,R474,$AC:$AC))</f>
        <v>0.25</v>
      </c>
      <c r="AF474" s="18">
        <f>IF(R474=0,1,0)</f>
        <v>0</v>
      </c>
      <c r="AH474" t="str">
        <f>TEXT(J474,"MMMM")</f>
        <v>maio</v>
      </c>
    </row>
    <row r="475" spans="1:34" ht="12.75" hidden="1" customHeight="1" x14ac:dyDescent="0.25">
      <c r="A475" s="90" t="str">
        <f>IF(C475="Oficina Diversos","Oficina Geral",
IF(ISNUMBER(FIND("Estoque - Colhedoras",C475)),"Colhedoras",IF(ISNUMBER(FIND("Caldeiraria",C475)),"Caldeiraria",IF(ISNUMBER(FIND("Borracharia",C475)),"Borracharia",IF(ISNUMBER(FIND("Lubrificação",C475)),"Lubrificação",
IF(ISNUMBER(FIND("Estoque - Carregadeiras",C475)),"Carregadeiras",IF(ISNUMBER(FIND("Estoque - Veic. Leves",C475)),"Veic. Leves",
IF(ISNUMBER(FIND("Estoque - Caminhões",C475)),"Caminhões",IF(ISNUMBER(FIND("Estoque - Transbordos",C475)),"Transbordos",
IF(ISNUMBER(FIND("Estoque - Tratores",C475)),"Tratores",
IF(ISNUMBER(FIND("Estoque - Máquinas pesadas",C475)),"Máquinas pesadas",
IF(ISNUMBER(FIND("Estoque - Reboques",C475)),"Reboques",
IF(C475="Estoque","Estoque",
IF(AND(ISNUMBER(C475),C475&gt;1000,C475&lt;2000),"Caminhões",
IF(AND(ISNUMBER(C475),C475&gt;2000,C475&lt;3000),"Tratores",
IF(AND(ISNUMBER(C475),C475&gt;3000,C475&lt;4000),"Carregadeiras",
IF(AND(ISNUMBER(C475),C475&gt;4000,C475&lt;5000),"Máquinas pesadas",
IF(AND(ISNUMBER(C475),C475&gt;5000,C475&lt;6000),"Colhedoras",
IF(AND(ISNUMBER(C475),C475&gt;7000,C475&lt;8000),"Irrigação",
IF(AND(ISNUMBER(C475),C475&gt;8000,C475&lt;9000),"Reboques",IF(AND(ISNUMBER(C475),C475&gt;0,C475&lt;1000),"Veic. Leves","")))))))))))))))))))))</f>
        <v>Carregadeiras</v>
      </c>
      <c r="B475" s="39"/>
      <c r="C475" s="2">
        <v>3023</v>
      </c>
      <c r="D475" s="2">
        <v>20108</v>
      </c>
      <c r="E475" s="3" t="s">
        <v>1202</v>
      </c>
      <c r="F475" s="14" t="str">
        <f>IF(ISBLANK(K475), "Apenas Solicitação", "Tem OC")</f>
        <v>Tem OC</v>
      </c>
      <c r="G475" s="2">
        <v>4</v>
      </c>
      <c r="H475" s="37">
        <f>G475-I475</f>
        <v>0</v>
      </c>
      <c r="I475" s="38">
        <v>4</v>
      </c>
      <c r="J475" s="4">
        <v>45786</v>
      </c>
      <c r="K475" s="180">
        <v>45793</v>
      </c>
      <c r="L475" s="4"/>
      <c r="M475" s="44" t="str">
        <f ca="1">IF(OR(N475="", N475=0), "", IF(N475&gt;TODAY(), "No prazo", "Atrasado"))</f>
        <v/>
      </c>
      <c r="N475" s="44" t="str">
        <f>IFERROR(K475 + VALUE(LEFT(L475, FIND(" ", L475) - 1)), "")</f>
        <v/>
      </c>
      <c r="O475" s="3">
        <f>IF(_xlfn.DAYS(K475,J475)&lt;0, "Aguardando OC", _xlfn.DAYS(K475,J475))</f>
        <v>7</v>
      </c>
      <c r="P475" s="14">
        <v>402237</v>
      </c>
      <c r="Q475" s="33"/>
      <c r="R475" s="14">
        <v>167838</v>
      </c>
      <c r="S475" s="42">
        <v>221</v>
      </c>
      <c r="T475" s="67" t="s">
        <v>1029</v>
      </c>
      <c r="U475" s="45">
        <v>200</v>
      </c>
      <c r="V475" s="2">
        <v>15702</v>
      </c>
      <c r="W475" s="47" t="str">
        <f>IFERROR(VLOOKUP(V475, Fornecedores!A:C, 3, FALSE), "")</f>
        <v>MAQTRAL - PB</v>
      </c>
      <c r="X475" s="43" t="str">
        <f>IFERROR(VLOOKUP(V475, Fornecedores!A:E, 5, FALSE), "")</f>
        <v>Bayeux</v>
      </c>
      <c r="Y475" s="43" t="str">
        <f>IFERROR(VLOOKUP(V475, Fornecedores!A:F, 6, FALSE), "")</f>
        <v>PB</v>
      </c>
      <c r="Z475" s="14" t="str">
        <f>IF(H475=0, "Pedido entregue!", "Pendente")</f>
        <v>Pedido entregue!</v>
      </c>
      <c r="AA475" s="59"/>
      <c r="AB475" s="58" t="str">
        <f>IF(Z475="Pedido Entregue!", IF(AA475=1, "Retirado do Almoxarifado", IF(AA475=2, "Material devolvido", "Aguardando retirada")), IF(Z475="Pendente", "Entrega pendente", ""))</f>
        <v>Aguardando retirada</v>
      </c>
      <c r="AC475" s="18">
        <v>1</v>
      </c>
      <c r="AD475" s="18">
        <f>AC475/SUMIF($P:$P,P475,$AC:$AC)</f>
        <v>1</v>
      </c>
      <c r="AE475" s="18">
        <f>IF(R475=0,0,AC475/SUMIF($R:$R,R475,$AC:$AC))</f>
        <v>5.2631578947368418E-2</v>
      </c>
      <c r="AF475" s="18">
        <f>IF(R475=0,1,0)</f>
        <v>0</v>
      </c>
      <c r="AH475" t="str">
        <f>TEXT(J475,"MMMM")</f>
        <v>maio</v>
      </c>
    </row>
    <row r="476" spans="1:34" ht="12.75" hidden="1" customHeight="1" x14ac:dyDescent="0.25">
      <c r="A476" s="90" t="str">
        <f>IF(C476="Oficina Diversos","Oficina Geral",
IF(ISNUMBER(FIND("Estoque - Colhedoras",C476)),"Colhedoras",IF(ISNUMBER(FIND("Caldeiraria",C476)),"Caldeiraria",IF(ISNUMBER(FIND("Borracharia",C476)),"Borracharia",IF(ISNUMBER(FIND("Lubrificação",C476)),"Lubrificação",
IF(ISNUMBER(FIND("Estoque - Carregadeiras",C476)),"Carregadeiras",IF(ISNUMBER(FIND("Estoque - Veic. Leves",C476)),"Veic. Leves",
IF(ISNUMBER(FIND("Estoque - Caminhões",C476)),"Caminhões",IF(ISNUMBER(FIND("Estoque - Transbordos",C476)),"Transbordos",
IF(ISNUMBER(FIND("Estoque - Tratores",C476)),"Tratores",
IF(ISNUMBER(FIND("Estoque - Máquinas pesadas",C476)),"Máquinas pesadas",
IF(ISNUMBER(FIND("Estoque - Reboques",C476)),"Reboques",
IF(C476="Estoque","Estoque",
IF(AND(ISNUMBER(C476),C476&gt;1000,C476&lt;2000),"Caminhões",
IF(AND(ISNUMBER(C476),C476&gt;2000,C476&lt;3000),"Tratores",
IF(AND(ISNUMBER(C476),C476&gt;3000,C476&lt;4000),"Carregadeiras",
IF(AND(ISNUMBER(C476),C476&gt;4000,C476&lt;5000),"Máquinas pesadas",
IF(AND(ISNUMBER(C476),C476&gt;5000,C476&lt;6000),"Colhedoras",
IF(AND(ISNUMBER(C476),C476&gt;7000,C476&lt;8000),"Irrigação",
IF(AND(ISNUMBER(C476),C476&gt;8000,C476&lt;9000),"Reboques",IF(AND(ISNUMBER(C476),C476&gt;0,C476&lt;1000),"Veic. Leves","")))))))))))))))))))))</f>
        <v>Tratores</v>
      </c>
      <c r="B476" s="8"/>
      <c r="C476" s="2">
        <v>2036</v>
      </c>
      <c r="D476" s="2">
        <v>20109</v>
      </c>
      <c r="E476" s="10" t="s">
        <v>367</v>
      </c>
      <c r="F476" s="14" t="str">
        <f>IF(ISBLANK(K476), "Apenas Solicitação", "Tem OC")</f>
        <v>Tem OC</v>
      </c>
      <c r="G476" s="2">
        <v>7</v>
      </c>
      <c r="H476" s="37">
        <f>G476-I476</f>
        <v>0</v>
      </c>
      <c r="I476" s="38">
        <v>7</v>
      </c>
      <c r="J476" s="4">
        <v>45736</v>
      </c>
      <c r="K476" s="180">
        <v>45751</v>
      </c>
      <c r="L476" s="4"/>
      <c r="M476" s="44"/>
      <c r="N476" s="44" t="str">
        <f>IFERROR(K476 + VALUE(LEFT(L476, FIND(" ", L476) - 1)), "")</f>
        <v/>
      </c>
      <c r="O476" s="3">
        <f>IF(_xlfn.DAYS(K476,J476)&lt;0, "Aguardando OC", _xlfn.DAYS(K476,J476))</f>
        <v>15</v>
      </c>
      <c r="P476" s="14">
        <v>396697</v>
      </c>
      <c r="Q476" s="2">
        <v>1138031</v>
      </c>
      <c r="R476" s="14">
        <v>165794</v>
      </c>
      <c r="S476" s="2">
        <v>692</v>
      </c>
      <c r="T476" s="65" t="s">
        <v>106</v>
      </c>
      <c r="U476" s="21">
        <v>54</v>
      </c>
      <c r="V476" s="2">
        <v>6039</v>
      </c>
      <c r="W476" s="47" t="str">
        <f>IFERROR(VLOOKUP(V476, Fornecedores!A:C, 3, FALSE), "")</f>
        <v>IDEAL DISTRIBUIDORA DE PEÇAS</v>
      </c>
      <c r="X476" s="43" t="str">
        <f>IFERROR(VLOOKUP(V476, Fornecedores!A:E, 5, FALSE), "")</f>
        <v>Campina Grande</v>
      </c>
      <c r="Y476" s="43" t="str">
        <f>IFERROR(VLOOKUP(V476, Fornecedores!A:F, 6, FALSE), "")</f>
        <v>PB</v>
      </c>
      <c r="Z476" s="14" t="str">
        <f>IF(H476=0, "Pedido entregue!", "Pendente")</f>
        <v>Pedido entregue!</v>
      </c>
      <c r="AA476" s="59">
        <v>1</v>
      </c>
      <c r="AB476" s="58" t="str">
        <f>IF(Z476="Pedido Entregue!", IF(AA476=1, "Retirado do Almoxarifado", IF(AA476=2, "Material devolvido", "Aguardando retirada")), IF(Z476="Pendente", "Entrega pendente", ""))</f>
        <v>Retirado do Almoxarifado</v>
      </c>
      <c r="AC476" s="18">
        <v>1</v>
      </c>
      <c r="AD476" s="18">
        <f>AC476/SUMIF($P:$P,P476,$AC:$AC)</f>
        <v>1</v>
      </c>
      <c r="AE476" s="18">
        <f>IF(R476=0,0,AC476/SUMIF($R:$R,R476,$AC:$AC))</f>
        <v>0.5</v>
      </c>
      <c r="AF476" s="18">
        <f>IF(R476=0,1,0)</f>
        <v>0</v>
      </c>
      <c r="AG476" s="18">
        <f>IF(R476=0,#REF!-J476,0)</f>
        <v>0</v>
      </c>
      <c r="AH476" t="str">
        <f>TEXT(J476,"MMMM")</f>
        <v>março</v>
      </c>
    </row>
    <row r="477" spans="1:34" ht="12.75" hidden="1" customHeight="1" x14ac:dyDescent="0.25">
      <c r="A477" s="90" t="str">
        <f>IF(C477="Oficina Diversos","Oficina Geral",
IF(ISNUMBER(FIND("Estoque - Colhedoras",C477)),"Colhedoras",IF(ISNUMBER(FIND("Caldeiraria",C477)),"Caldeiraria",IF(ISNUMBER(FIND("Borracharia",C477)),"Borracharia",IF(ISNUMBER(FIND("Lubrificação",C477)),"Lubrificação",
IF(ISNUMBER(FIND("Estoque - Carregadeiras",C477)),"Carregadeiras",IF(ISNUMBER(FIND("Estoque - Veic. Leves",C477)),"Veic. Leves",
IF(ISNUMBER(FIND("Estoque - Caminhões",C477)),"Caminhões",IF(ISNUMBER(FIND("Estoque - Transbordos",C477)),"Transbordos",
IF(ISNUMBER(FIND("Estoque - Tratores",C477)),"Tratores",
IF(ISNUMBER(FIND("Estoque - Máquinas pesadas",C477)),"Máquinas pesadas",
IF(ISNUMBER(FIND("Estoque - Reboques",C477)),"Reboques",
IF(C477="Estoque","Estoque",
IF(AND(ISNUMBER(C477),C477&gt;1000,C477&lt;2000),"Caminhões",
IF(AND(ISNUMBER(C477),C477&gt;2000,C477&lt;3000),"Tratores",
IF(AND(ISNUMBER(C477),C477&gt;3000,C477&lt;4000),"Carregadeiras",
IF(AND(ISNUMBER(C477),C477&gt;4000,C477&lt;5000),"Máquinas pesadas",
IF(AND(ISNUMBER(C477),C477&gt;5000,C477&lt;6000),"Colhedoras",
IF(AND(ISNUMBER(C477),C477&gt;7000,C477&lt;8000),"Irrigação",
IF(AND(ISNUMBER(C477),C477&gt;8000,C477&lt;9000),"Reboques",IF(AND(ISNUMBER(C477),C477&gt;0,C477&lt;1000),"Veic. Leves","")))))))))))))))))))))</f>
        <v>Carregadeiras</v>
      </c>
      <c r="B477" s="111"/>
      <c r="C477" s="171">
        <v>3030</v>
      </c>
      <c r="D477" s="170">
        <v>20109</v>
      </c>
      <c r="E477" s="173" t="s">
        <v>367</v>
      </c>
      <c r="F477" s="101" t="str">
        <f>IF(ISBLANK(K477), "Apenas Solicitação", "Tem OC")</f>
        <v>Tem OC</v>
      </c>
      <c r="G477" s="170">
        <v>5</v>
      </c>
      <c r="H477" s="102">
        <f>G477-I477</f>
        <v>0</v>
      </c>
      <c r="I477" s="103">
        <v>5</v>
      </c>
      <c r="J477" s="174">
        <v>45838</v>
      </c>
      <c r="K477" s="181">
        <v>45842</v>
      </c>
      <c r="L477" s="173" t="s">
        <v>20151</v>
      </c>
      <c r="M477" s="104" t="str">
        <f ca="1">IF(OR(N477="", N477=0), "", IF(N477&gt;TODAY(), "No prazo", "Atrasado"))</f>
        <v>Atrasado</v>
      </c>
      <c r="N477" s="104">
        <f>IFERROR(K477 + VALUE(LEFT(L477, FIND(" ", L477) - 1)), "")</f>
        <v>45842</v>
      </c>
      <c r="O477" s="105">
        <f>IF(_xlfn.DAYS(K477,J477)&lt;0, "Aguardando OC", _xlfn.DAYS(K477,J477))</f>
        <v>4</v>
      </c>
      <c r="P477" s="201">
        <v>409499</v>
      </c>
      <c r="Q477" s="55"/>
      <c r="R477" s="201">
        <v>170435</v>
      </c>
      <c r="S477" s="2">
        <v>221</v>
      </c>
      <c r="T477" s="65" t="s">
        <v>1029</v>
      </c>
      <c r="U477" s="170">
        <v>65</v>
      </c>
      <c r="V477" s="170">
        <v>6039</v>
      </c>
      <c r="W477" s="117" t="str">
        <f>IFERROR(VLOOKUP(V477, Fornecedores!A:C, 3, FALSE), "")</f>
        <v>IDEAL DISTRIBUIDORA DE PEÇAS</v>
      </c>
      <c r="X477" s="105" t="str">
        <f>IFERROR(VLOOKUP(V477, Fornecedores!A:E, 5, FALSE), "")</f>
        <v>Campina Grande</v>
      </c>
      <c r="Y477" s="105" t="str">
        <f>IFERROR(VLOOKUP(V477, Fornecedores!A:F, 6, FALSE), "")</f>
        <v>PB</v>
      </c>
      <c r="Z477" s="101" t="str">
        <f>IF(H477=0, "Pedido entregue!", "Pendente")</f>
        <v>Pedido entregue!</v>
      </c>
      <c r="AA477" s="119"/>
      <c r="AB477" s="132" t="str">
        <f>IF(Z477="Pedido Entregue!", IF(AA477=1, "Retirado do Almoxarifado", IF(AA477=2, "Material devolvido", "Aguardando retirada")), IF(Z477="Pendente", "Entrega pendente", ""))</f>
        <v>Aguardando retirada</v>
      </c>
      <c r="AC477" s="18">
        <v>1</v>
      </c>
      <c r="AD477" s="18">
        <f>AC477/SUMIF($P:$P,P477,$AC:$AC)</f>
        <v>1</v>
      </c>
      <c r="AE477" s="18">
        <f>IF(R477=0,0,AC477/SUMIF($R:$R,R477,$AC:$AC))</f>
        <v>0.2</v>
      </c>
      <c r="AF477" s="18">
        <f>IF(R477=0,1,0)</f>
        <v>0</v>
      </c>
      <c r="AH477" t="str">
        <f>TEXT(J477,"MMMM")</f>
        <v>junho</v>
      </c>
    </row>
    <row r="478" spans="1:34" ht="12.75" hidden="1" customHeight="1" x14ac:dyDescent="0.25">
      <c r="A478" s="90" t="str">
        <f>IF(C478="Oficina Diversos","Oficina Geral",
IF(ISNUMBER(FIND("Estoque - Colhedoras",C478)),"Colhedoras",IF(ISNUMBER(FIND("Caldeiraria",C478)),"Caldeiraria",IF(ISNUMBER(FIND("Borracharia",C478)),"Borracharia",IF(ISNUMBER(FIND("Lubrificação",C478)),"Lubrificação",
IF(ISNUMBER(FIND("Estoque - Carregadeiras",C478)),"Carregadeiras",IF(ISNUMBER(FIND("Estoque - Veic. Leves",C478)),"Veic. Leves",
IF(ISNUMBER(FIND("Estoque - Caminhões",C478)),"Caminhões",IF(ISNUMBER(FIND("Estoque - Transbordos",C478)),"Transbordos",
IF(ISNUMBER(FIND("Estoque - Tratores",C478)),"Tratores",
IF(ISNUMBER(FIND("Estoque - Máquinas pesadas",C478)),"Máquinas pesadas",
IF(ISNUMBER(FIND("Estoque - Reboques",C478)),"Reboques",
IF(C478="Estoque","Estoque",
IF(AND(ISNUMBER(C478),C478&gt;1000,C478&lt;2000),"Caminhões",
IF(AND(ISNUMBER(C478),C478&gt;2000,C478&lt;3000),"Tratores",
IF(AND(ISNUMBER(C478),C478&gt;3000,C478&lt;4000),"Carregadeiras",
IF(AND(ISNUMBER(C478),C478&gt;4000,C478&lt;5000),"Máquinas pesadas",
IF(AND(ISNUMBER(C478),C478&gt;5000,C478&lt;6000),"Colhedoras",
IF(AND(ISNUMBER(C478),C478&gt;7000,C478&lt;8000),"Irrigação",
IF(AND(ISNUMBER(C478),C478&gt;8000,C478&lt;9000),"Reboques",IF(AND(ISNUMBER(C478),C478&gt;0,C478&lt;1000),"Veic. Leves","")))))))))))))))))))))</f>
        <v>Carregadeiras</v>
      </c>
      <c r="B478" s="111"/>
      <c r="C478" s="113">
        <v>3030</v>
      </c>
      <c r="D478" s="2">
        <v>20110</v>
      </c>
      <c r="E478" s="3" t="s">
        <v>20876</v>
      </c>
      <c r="F478" s="101" t="str">
        <f>IF(ISBLANK(K478), "Apenas Solicitação", "Tem OC")</f>
        <v>Tem OC</v>
      </c>
      <c r="G478" s="2">
        <v>4</v>
      </c>
      <c r="H478" s="102">
        <f>G478-I478</f>
        <v>0</v>
      </c>
      <c r="I478" s="103">
        <v>4</v>
      </c>
      <c r="J478" s="4">
        <v>45838</v>
      </c>
      <c r="K478" s="180">
        <v>45842</v>
      </c>
      <c r="L478" s="3" t="s">
        <v>20151</v>
      </c>
      <c r="M478" s="104" t="str">
        <f ca="1">IF(OR(N478="", N478=0), "", IF(N478&gt;TODAY(), "No prazo", "Atrasado"))</f>
        <v>Atrasado</v>
      </c>
      <c r="N478" s="104">
        <f>IFERROR(K478 + VALUE(LEFT(L478, FIND(" ", L478) - 1)), "")</f>
        <v>45842</v>
      </c>
      <c r="O478" s="105">
        <f>IF(_xlfn.DAYS(K478,J478)&lt;0, "Aguardando OC", _xlfn.DAYS(K478,J478))</f>
        <v>4</v>
      </c>
      <c r="P478" s="14">
        <v>409498</v>
      </c>
      <c r="Q478" s="55"/>
      <c r="R478" s="14">
        <v>170435</v>
      </c>
      <c r="S478" s="2">
        <v>221</v>
      </c>
      <c r="T478" s="65" t="s">
        <v>1029</v>
      </c>
      <c r="U478" s="21">
        <v>18.23</v>
      </c>
      <c r="V478" s="2">
        <v>6039</v>
      </c>
      <c r="W478" s="117" t="str">
        <f>IFERROR(VLOOKUP(V478, Fornecedores!A:C, 3, FALSE), "")</f>
        <v>IDEAL DISTRIBUIDORA DE PEÇAS</v>
      </c>
      <c r="X478" s="105" t="str">
        <f>IFERROR(VLOOKUP(V478, Fornecedores!A:E, 5, FALSE), "")</f>
        <v>Campina Grande</v>
      </c>
      <c r="Y478" s="105" t="str">
        <f>IFERROR(VLOOKUP(V478, Fornecedores!A:F, 6, FALSE), "")</f>
        <v>PB</v>
      </c>
      <c r="Z478" s="101" t="str">
        <f>IF(H478=0, "Pedido entregue!", "Pendente")</f>
        <v>Pedido entregue!</v>
      </c>
      <c r="AA478" s="119"/>
      <c r="AB478" s="132" t="str">
        <f>IF(Z478="Pedido Entregue!", IF(AA478=1, "Retirado do Almoxarifado", IF(AA478=2, "Material devolvido", "Aguardando retirada")), IF(Z478="Pendente", "Entrega pendente", ""))</f>
        <v>Aguardando retirada</v>
      </c>
      <c r="AC478" s="18">
        <v>1</v>
      </c>
      <c r="AD478" s="18">
        <f>AC478/SUMIF($P:$P,P478,$AC:$AC)</f>
        <v>1</v>
      </c>
      <c r="AE478" s="18">
        <f>IF(R478=0,0,AC478/SUMIF($R:$R,R478,$AC:$AC))</f>
        <v>0.2</v>
      </c>
      <c r="AF478" s="18">
        <f>IF(R478=0,1,0)</f>
        <v>0</v>
      </c>
      <c r="AH478" t="str">
        <f>TEXT(J478,"MMMM")</f>
        <v>junho</v>
      </c>
    </row>
    <row r="479" spans="1:34" ht="12.75" hidden="1" customHeight="1" x14ac:dyDescent="0.25">
      <c r="A479" s="90" t="str">
        <f>IF(C479="Oficina Diversos","Oficina Geral",
IF(ISNUMBER(FIND("Estoque - Colhedoras",C479)),"Colhedoras",IF(ISNUMBER(FIND("Caldeiraria",C479)),"Caldeiraria",IF(ISNUMBER(FIND("Borracharia",C479)),"Borracharia",IF(ISNUMBER(FIND("Lubrificação",C479)),"Lubrificação",
IF(ISNUMBER(FIND("Estoque - Carregadeiras",C479)),"Carregadeiras",IF(ISNUMBER(FIND("Estoque - Veic. Leves",C479)),"Veic. Leves",
IF(ISNUMBER(FIND("Estoque - Caminhões",C479)),"Caminhões",IF(ISNUMBER(FIND("Estoque - Transbordos",C479)),"Transbordos",
IF(ISNUMBER(FIND("Estoque - Tratores",C479)),"Tratores",
IF(ISNUMBER(FIND("Estoque - Máquinas pesadas",C479)),"Máquinas pesadas",
IF(ISNUMBER(FIND("Estoque - Reboques",C479)),"Reboques",
IF(C479="Estoque","Estoque",
IF(AND(ISNUMBER(C479),C479&gt;1000,C479&lt;2000),"Caminhões",
IF(AND(ISNUMBER(C479),C479&gt;2000,C479&lt;3000),"Tratores",
IF(AND(ISNUMBER(C479),C479&gt;3000,C479&lt;4000),"Carregadeiras",
IF(AND(ISNUMBER(C479),C479&gt;4000,C479&lt;5000),"Máquinas pesadas",
IF(AND(ISNUMBER(C479),C479&gt;5000,C479&lt;6000),"Colhedoras",
IF(AND(ISNUMBER(C479),C479&gt;7000,C479&lt;8000),"Irrigação",
IF(AND(ISNUMBER(C479),C479&gt;8000,C479&lt;9000),"Reboques",IF(AND(ISNUMBER(C479),C479&gt;0,C479&lt;1000),"Veic. Leves","")))))))))))))))))))))</f>
        <v>Carregadeiras</v>
      </c>
      <c r="B479" s="39"/>
      <c r="C479" s="2">
        <v>3023</v>
      </c>
      <c r="D479" s="2">
        <v>20111</v>
      </c>
      <c r="E479" s="3" t="s">
        <v>1203</v>
      </c>
      <c r="F479" s="14" t="str">
        <f>IF(ISBLANK(K479), "Apenas Solicitação", "Tem OC")</f>
        <v>Tem OC</v>
      </c>
      <c r="G479" s="2">
        <v>5</v>
      </c>
      <c r="H479" s="37">
        <f>G479-I479</f>
        <v>0</v>
      </c>
      <c r="I479" s="38">
        <v>5</v>
      </c>
      <c r="J479" s="4">
        <v>45786</v>
      </c>
      <c r="K479" s="180">
        <v>45792</v>
      </c>
      <c r="L479" s="4"/>
      <c r="M479" s="44"/>
      <c r="N479" s="44" t="str">
        <f>IFERROR(K479 + VALUE(LEFT(L479, FIND(" ", L479) - 1)), "")</f>
        <v/>
      </c>
      <c r="O479" s="3">
        <f>IF(_xlfn.DAYS(K479,J479)&lt;0, "Aguardando OC", _xlfn.DAYS(K479,J479))</f>
        <v>6</v>
      </c>
      <c r="P479" s="14">
        <v>402244</v>
      </c>
      <c r="Q479" s="33"/>
      <c r="R479" s="14">
        <v>167749</v>
      </c>
      <c r="S479" s="42">
        <v>221</v>
      </c>
      <c r="T479" s="67" t="s">
        <v>1029</v>
      </c>
      <c r="U479" s="45">
        <v>3</v>
      </c>
      <c r="V479" s="2">
        <v>14487</v>
      </c>
      <c r="W479" s="47" t="str">
        <f>IFERROR(VLOOKUP(V479, Fornecedores!A:C, 3, FALSE), "")</f>
        <v xml:space="preserve">FL TRATORES </v>
      </c>
      <c r="X479" s="43" t="str">
        <f>IFERROR(VLOOKUP(V479, Fornecedores!A:E, 5, FALSE), "")</f>
        <v>Recife</v>
      </c>
      <c r="Y479" s="43" t="str">
        <f>IFERROR(VLOOKUP(V479, Fornecedores!A:F, 6, FALSE), "")</f>
        <v>PE</v>
      </c>
      <c r="Z479" s="14" t="str">
        <f>IF(H479=0, "Pedido entregue!", "Pendente")</f>
        <v>Pedido entregue!</v>
      </c>
      <c r="AA479" s="59"/>
      <c r="AB479" s="58" t="str">
        <f>IF(Z479="Pedido Entregue!", IF(AA479=1, "Retirado do Almoxarifado", IF(AA479=2, "Material devolvido", "Aguardando retirada")), IF(Z479="Pendente", "Entrega pendente", ""))</f>
        <v>Aguardando retirada</v>
      </c>
      <c r="AC479" s="18">
        <v>1</v>
      </c>
      <c r="AD479" s="18">
        <f>AC479/SUMIF($P:$P,P479,$AC:$AC)</f>
        <v>1</v>
      </c>
      <c r="AE479" s="18">
        <f>IF(R479=0,0,AC479/SUMIF($R:$R,R479,$AC:$AC))</f>
        <v>6.6666666666666666E-2</v>
      </c>
      <c r="AF479" s="18">
        <f>IF(R479=0,1,0)</f>
        <v>0</v>
      </c>
      <c r="AH479" t="str">
        <f>TEXT(J479,"MMMM")</f>
        <v>maio</v>
      </c>
    </row>
    <row r="480" spans="1:34" ht="12.75" hidden="1" customHeight="1" x14ac:dyDescent="0.25">
      <c r="A480" s="90" t="str">
        <f>IF(C480="Oficina Diversos","Oficina Geral",
IF(ISNUMBER(FIND("Estoque - Colhedoras",C480)),"Colhedoras",IF(ISNUMBER(FIND("Caldeiraria",C480)),"Caldeiraria",IF(ISNUMBER(FIND("Borracharia",C480)),"Borracharia",IF(ISNUMBER(FIND("Lubrificação",C480)),"Lubrificação",
IF(ISNUMBER(FIND("Estoque - Carregadeiras",C480)),"Carregadeiras",IF(ISNUMBER(FIND("Estoque - Veic. Leves",C480)),"Veic. Leves",
IF(ISNUMBER(FIND("Estoque - Caminhões",C480)),"Caminhões",IF(ISNUMBER(FIND("Estoque - Transbordos",C480)),"Transbordos",
IF(ISNUMBER(FIND("Estoque - Tratores",C480)),"Tratores",
IF(ISNUMBER(FIND("Estoque - Máquinas pesadas",C480)),"Máquinas pesadas",
IF(ISNUMBER(FIND("Estoque - Reboques",C480)),"Reboques",
IF(C480="Estoque","Estoque",
IF(AND(ISNUMBER(C480),C480&gt;1000,C480&lt;2000),"Caminhões",
IF(AND(ISNUMBER(C480),C480&gt;2000,C480&lt;3000),"Tratores",
IF(AND(ISNUMBER(C480),C480&gt;3000,C480&lt;4000),"Carregadeiras",
IF(AND(ISNUMBER(C480),C480&gt;4000,C480&lt;5000),"Máquinas pesadas",
IF(AND(ISNUMBER(C480),C480&gt;5000,C480&lt;6000),"Colhedoras",
IF(AND(ISNUMBER(C480),C480&gt;7000,C480&lt;8000),"Irrigação",
IF(AND(ISNUMBER(C480),C480&gt;8000,C480&lt;9000),"Reboques",IF(AND(ISNUMBER(C480),C480&gt;0,C480&lt;1000),"Veic. Leves","")))))))))))))))))))))</f>
        <v>Caminhões</v>
      </c>
      <c r="B480" s="8"/>
      <c r="C480" s="2">
        <v>1002</v>
      </c>
      <c r="D480" s="2">
        <v>20117</v>
      </c>
      <c r="E480" s="3" t="s">
        <v>752</v>
      </c>
      <c r="F480" s="14" t="str">
        <f>IF(ISBLANK(K480), "Apenas Solicitação", "Tem OC")</f>
        <v>Tem OC</v>
      </c>
      <c r="G480" s="2">
        <v>1</v>
      </c>
      <c r="H480" s="37">
        <f>G480-I480</f>
        <v>0</v>
      </c>
      <c r="I480" s="38">
        <v>1</v>
      </c>
      <c r="J480" s="4">
        <v>45756</v>
      </c>
      <c r="K480" s="180">
        <v>45768</v>
      </c>
      <c r="L480" s="3"/>
      <c r="M480" s="44"/>
      <c r="N480" s="44" t="str">
        <f>IFERROR(K480 + VALUE(LEFT(L480, FIND(" ", L480) - 1)), "")</f>
        <v/>
      </c>
      <c r="O480" s="3">
        <f>IF(_xlfn.DAYS(K480,J480)&lt;0, "Aguardando OC", _xlfn.DAYS(K480,J480))</f>
        <v>12</v>
      </c>
      <c r="P480" s="14">
        <v>398640</v>
      </c>
      <c r="Q480" s="2">
        <v>1143190</v>
      </c>
      <c r="R480" s="14">
        <v>166528</v>
      </c>
      <c r="S480" s="2">
        <v>683</v>
      </c>
      <c r="T480" s="65" t="s">
        <v>301</v>
      </c>
      <c r="U480" s="21">
        <v>168.34</v>
      </c>
      <c r="V480" s="2">
        <v>11198</v>
      </c>
      <c r="W480" s="47" t="str">
        <f>IFERROR(VLOOKUP(V480, Fornecedores!A:C, 3, FALSE), "")</f>
        <v>4E EQUIPAMENTOS</v>
      </c>
      <c r="X480" s="43" t="str">
        <f>IFERROR(VLOOKUP(V480, Fornecedores!A:E, 5, FALSE), "")</f>
        <v>Goiânia</v>
      </c>
      <c r="Y480" s="43" t="str">
        <f>IFERROR(VLOOKUP(V480, Fornecedores!A:F, 6, FALSE), "")</f>
        <v>GO</v>
      </c>
      <c r="Z480" s="14" t="str">
        <f>IF(H480=0, "Pedido entregue!", "Pendente")</f>
        <v>Pedido entregue!</v>
      </c>
      <c r="AA480" s="59"/>
      <c r="AB480" s="58" t="str">
        <f>IF(Z480="Pedido Entregue!", IF(AA480=1, "Retirado do Almoxarifado", IF(AA480=2, "Material devolvido", "Aguardando retirada")), IF(Z480="Pendente", "Entrega pendente", ""))</f>
        <v>Aguardando retirada</v>
      </c>
      <c r="AC480" s="18">
        <v>1</v>
      </c>
      <c r="AD480" s="18">
        <f>AC480/SUMIF($P:$P,P480,$AC:$AC)</f>
        <v>1</v>
      </c>
      <c r="AE480" s="18">
        <f>IF(R480=0,0,AC480/SUMIF($R:$R,R480,$AC:$AC))</f>
        <v>8.3333333333333329E-2</v>
      </c>
      <c r="AF480" s="18">
        <f>IF(R480=0,1,0)</f>
        <v>0</v>
      </c>
      <c r="AG480" s="18">
        <f>IF(R480=0,#REF!-J480,0)</f>
        <v>0</v>
      </c>
      <c r="AH480" t="str">
        <f>TEXT(J480,"MMMM")</f>
        <v>abril</v>
      </c>
    </row>
    <row r="481" spans="1:34" ht="12.75" hidden="1" customHeight="1" x14ac:dyDescent="0.25">
      <c r="A481" s="90" t="str">
        <f>IF(C481="Oficina Diversos","Oficina Geral",
IF(ISNUMBER(FIND("Estoque - Colhedoras",C481)),"Colhedoras",IF(ISNUMBER(FIND("Caldeiraria",C481)),"Caldeiraria",IF(ISNUMBER(FIND("Borracharia",C481)),"Borracharia",IF(ISNUMBER(FIND("Lubrificação",C481)),"Lubrificação",
IF(ISNUMBER(FIND("Estoque - Carregadeiras",C481)),"Carregadeiras",IF(ISNUMBER(FIND("Estoque - Veic. Leves",C481)),"Veic. Leves",
IF(ISNUMBER(FIND("Estoque - Caminhões",C481)),"Caminhões",IF(ISNUMBER(FIND("Estoque - Transbordos",C481)),"Transbordos",
IF(ISNUMBER(FIND("Estoque - Tratores",C481)),"Tratores",
IF(ISNUMBER(FIND("Estoque - Máquinas pesadas",C481)),"Máquinas pesadas",
IF(ISNUMBER(FIND("Estoque - Reboques",C481)),"Reboques",
IF(C481="Estoque","Estoque",
IF(AND(ISNUMBER(C481),C481&gt;1000,C481&lt;2000),"Caminhões",
IF(AND(ISNUMBER(C481),C481&gt;2000,C481&lt;3000),"Tratores",
IF(AND(ISNUMBER(C481),C481&gt;3000,C481&lt;4000),"Carregadeiras",
IF(AND(ISNUMBER(C481),C481&gt;4000,C481&lt;5000),"Máquinas pesadas",
IF(AND(ISNUMBER(C481),C481&gt;5000,C481&lt;6000),"Colhedoras",
IF(AND(ISNUMBER(C481),C481&gt;7000,C481&lt;8000),"Irrigação",
IF(AND(ISNUMBER(C481),C481&gt;8000,C481&lt;9000),"Reboques",IF(AND(ISNUMBER(C481),C481&gt;0,C481&lt;1000),"Veic. Leves","")))))))))))))))))))))</f>
        <v>Caminhões</v>
      </c>
      <c r="B481" s="8"/>
      <c r="C481" s="2">
        <v>1002</v>
      </c>
      <c r="D481" s="2">
        <v>20118</v>
      </c>
      <c r="E481" s="3" t="s">
        <v>753</v>
      </c>
      <c r="F481" s="14" t="str">
        <f>IF(ISBLANK(K481), "Apenas Solicitação", "Tem OC")</f>
        <v>Tem OC</v>
      </c>
      <c r="G481" s="2">
        <v>1</v>
      </c>
      <c r="H481" s="37">
        <f>G481-I481</f>
        <v>0</v>
      </c>
      <c r="I481" s="38">
        <v>1</v>
      </c>
      <c r="J481" s="4">
        <v>45756</v>
      </c>
      <c r="K481" s="180">
        <v>45768</v>
      </c>
      <c r="L481" s="3"/>
      <c r="M481" s="44"/>
      <c r="N481" s="44" t="str">
        <f>IFERROR(K481 + VALUE(LEFT(L481, FIND(" ", L481) - 1)), "")</f>
        <v/>
      </c>
      <c r="O481" s="3">
        <f>IF(_xlfn.DAYS(K481,J481)&lt;0, "Aguardando OC", _xlfn.DAYS(K481,J481))</f>
        <v>12</v>
      </c>
      <c r="P481" s="14">
        <v>398641</v>
      </c>
      <c r="Q481" s="2">
        <v>1143190</v>
      </c>
      <c r="R481" s="14">
        <v>166528</v>
      </c>
      <c r="S481" s="2">
        <v>683</v>
      </c>
      <c r="T481" s="65" t="s">
        <v>301</v>
      </c>
      <c r="U481" s="21">
        <v>167.86</v>
      </c>
      <c r="V481" s="2">
        <v>11198</v>
      </c>
      <c r="W481" s="47" t="str">
        <f>IFERROR(VLOOKUP(V481, Fornecedores!A:C, 3, FALSE), "")</f>
        <v>4E EQUIPAMENTOS</v>
      </c>
      <c r="X481" s="43" t="str">
        <f>IFERROR(VLOOKUP(V481, Fornecedores!A:E, 5, FALSE), "")</f>
        <v>Goiânia</v>
      </c>
      <c r="Y481" s="43" t="str">
        <f>IFERROR(VLOOKUP(V481, Fornecedores!A:F, 6, FALSE), "")</f>
        <v>GO</v>
      </c>
      <c r="Z481" s="14" t="str">
        <f>IF(H481=0, "Pedido entregue!", "Pendente")</f>
        <v>Pedido entregue!</v>
      </c>
      <c r="AA481" s="59"/>
      <c r="AB481" s="58" t="str">
        <f>IF(Z481="Pedido Entregue!", IF(AA481=1, "Retirado do Almoxarifado", IF(AA481=2, "Material devolvido", "Aguardando retirada")), IF(Z481="Pendente", "Entrega pendente", ""))</f>
        <v>Aguardando retirada</v>
      </c>
      <c r="AC481" s="18">
        <v>1</v>
      </c>
      <c r="AD481" s="18">
        <f>AC481/SUMIF($P:$P,P481,$AC:$AC)</f>
        <v>1</v>
      </c>
      <c r="AE481" s="18">
        <f>IF(R481=0,0,AC481/SUMIF($R:$R,R481,$AC:$AC))</f>
        <v>8.3333333333333329E-2</v>
      </c>
      <c r="AF481" s="18">
        <f>IF(R481=0,1,0)</f>
        <v>0</v>
      </c>
      <c r="AG481" s="18">
        <f>IF(R481=0,#REF!-J481,0)</f>
        <v>0</v>
      </c>
      <c r="AH481" t="str">
        <f>TEXT(J481,"MMMM")</f>
        <v>abril</v>
      </c>
    </row>
    <row r="482" spans="1:34" ht="12.75" hidden="1" customHeight="1" x14ac:dyDescent="0.25">
      <c r="A482" s="90" t="str">
        <f>IF(C482="Oficina Diversos","Oficina Geral",
IF(ISNUMBER(FIND("Estoque - Colhedoras",C482)),"Colhedoras",IF(ISNUMBER(FIND("Caldeiraria",C482)),"Caldeiraria",IF(ISNUMBER(FIND("Borracharia",C482)),"Borracharia",IF(ISNUMBER(FIND("Lubrificação",C482)),"Lubrificação",
IF(ISNUMBER(FIND("Estoque - Carregadeiras",C482)),"Carregadeiras",IF(ISNUMBER(FIND("Estoque - Veic. Leves",C482)),"Veic. Leves",
IF(ISNUMBER(FIND("Estoque - Caminhões",C482)),"Caminhões",IF(ISNUMBER(FIND("Estoque - Transbordos",C482)),"Transbordos",
IF(ISNUMBER(FIND("Estoque - Tratores",C482)),"Tratores",
IF(ISNUMBER(FIND("Estoque - Máquinas pesadas",C482)),"Máquinas pesadas",
IF(ISNUMBER(FIND("Estoque - Reboques",C482)),"Reboques",
IF(C482="Estoque","Estoque",
IF(AND(ISNUMBER(C482),C482&gt;1000,C482&lt;2000),"Caminhões",
IF(AND(ISNUMBER(C482),C482&gt;2000,C482&lt;3000),"Tratores",
IF(AND(ISNUMBER(C482),C482&gt;3000,C482&lt;4000),"Carregadeiras",
IF(AND(ISNUMBER(C482),C482&gt;4000,C482&lt;5000),"Máquinas pesadas",
IF(AND(ISNUMBER(C482),C482&gt;5000,C482&lt;6000),"Colhedoras",
IF(AND(ISNUMBER(C482),C482&gt;7000,C482&lt;8000),"Irrigação",
IF(AND(ISNUMBER(C482),C482&gt;8000,C482&lt;9000),"Reboques",IF(AND(ISNUMBER(C482),C482&gt;0,C482&lt;1000),"Veic. Leves","")))))))))))))))))))))</f>
        <v>Oficina Geral</v>
      </c>
      <c r="B482" s="8"/>
      <c r="C482" s="2" t="s">
        <v>661</v>
      </c>
      <c r="D482" s="2">
        <v>20262</v>
      </c>
      <c r="E482" s="3" t="s">
        <v>647</v>
      </c>
      <c r="F482" s="14" t="str">
        <f>IF(ISBLANK(K482), "Apenas Solicitação", "Tem OC")</f>
        <v>Tem OC</v>
      </c>
      <c r="G482" s="2">
        <v>2</v>
      </c>
      <c r="H482" s="37">
        <f>G482-I482</f>
        <v>0</v>
      </c>
      <c r="I482" s="38">
        <v>2</v>
      </c>
      <c r="J482" s="4">
        <v>45748</v>
      </c>
      <c r="K482" s="180">
        <v>45763</v>
      </c>
      <c r="L482" s="4"/>
      <c r="M482" s="44"/>
      <c r="N482" s="44" t="str">
        <f>IFERROR(K482 + VALUE(LEFT(L482, FIND(" ", L482) - 1)), "")</f>
        <v/>
      </c>
      <c r="O482" s="3">
        <f>IF(_xlfn.DAYS(K482,J482)&lt;0, "Aguardando OC", _xlfn.DAYS(K482,J482))</f>
        <v>15</v>
      </c>
      <c r="P482" s="14">
        <v>397575</v>
      </c>
      <c r="Q482" s="27">
        <v>1140746</v>
      </c>
      <c r="R482" s="14">
        <v>166426</v>
      </c>
      <c r="S482" s="42">
        <v>94</v>
      </c>
      <c r="T482" s="67" t="s">
        <v>635</v>
      </c>
      <c r="U482" s="21">
        <v>1500</v>
      </c>
      <c r="V482" s="2">
        <v>2990</v>
      </c>
      <c r="W482" s="47" t="str">
        <f>IFERROR(VLOOKUP(V482, Fornecedores!A:C, 3, FALSE), "")</f>
        <v xml:space="preserve">SOLDATEC COM. REPRES. E SERVICO LT      </v>
      </c>
      <c r="X482" s="43" t="str">
        <f>IFERROR(VLOOKUP(V482, Fornecedores!A:E, 5, FALSE), "")</f>
        <v>Recife</v>
      </c>
      <c r="Y482" s="43" t="str">
        <f>IFERROR(VLOOKUP(V482, Fornecedores!A:F, 6, FALSE), "")</f>
        <v>PE</v>
      </c>
      <c r="Z482" s="14" t="str">
        <f>IF(H482=0, "Pedido entregue!", "Pendente")</f>
        <v>Pedido entregue!</v>
      </c>
      <c r="AA482" s="59">
        <v>1</v>
      </c>
      <c r="AB482" s="58" t="str">
        <f>IF(Z482="Pedido Entregue!", IF(AA482=1, "Retirado do Almoxarifado", IF(AA482=2, "Material devolvido", "Aguardando retirada")), IF(Z482="Pendente", "Entrega pendente", ""))</f>
        <v>Retirado do Almoxarifado</v>
      </c>
      <c r="AC482" s="18">
        <v>1</v>
      </c>
      <c r="AD482" s="18">
        <f>AC482/SUMIF($P:$P,P482,$AC:$AC)</f>
        <v>1</v>
      </c>
      <c r="AE482" s="18">
        <f>IF(R482=0,0,AC482/SUMIF($R:$R,R482,$AC:$AC))</f>
        <v>0.5</v>
      </c>
      <c r="AF482" s="18">
        <f>IF(R482=0,1,0)</f>
        <v>0</v>
      </c>
      <c r="AG482" s="18">
        <f>IF(R482=0,#REF!-J482,0)</f>
        <v>0</v>
      </c>
      <c r="AH482" t="str">
        <f>TEXT(J482,"MMMM")</f>
        <v>abril</v>
      </c>
    </row>
    <row r="483" spans="1:34" ht="12.75" hidden="1" customHeight="1" x14ac:dyDescent="0.25">
      <c r="A483" s="90" t="str">
        <f>IF(C483="Oficina Diversos","Oficina Geral",
IF(ISNUMBER(FIND("Estoque - Colhedoras",C483)),"Colhedoras",IF(ISNUMBER(FIND("Caldeiraria",C483)),"Caldeiraria",IF(ISNUMBER(FIND("Borracharia",C483)),"Borracharia",IF(ISNUMBER(FIND("Lubrificação",C483)),"Lubrificação",
IF(ISNUMBER(FIND("Estoque - Carregadeiras",C483)),"Carregadeiras",IF(ISNUMBER(FIND("Estoque - Veic. Leves",C483)),"Veic. Leves",
IF(ISNUMBER(FIND("Estoque - Caminhões",C483)),"Caminhões",IF(ISNUMBER(FIND("Estoque - Transbordos",C483)),"Transbordos",
IF(ISNUMBER(FIND("Estoque - Tratores",C483)),"Tratores",
IF(ISNUMBER(FIND("Estoque - Máquinas pesadas",C483)),"Máquinas pesadas",
IF(ISNUMBER(FIND("Estoque - Reboques",C483)),"Reboques",
IF(C483="Estoque","Estoque",
IF(AND(ISNUMBER(C483),C483&gt;1000,C483&lt;2000),"Caminhões",
IF(AND(ISNUMBER(C483),C483&gt;2000,C483&lt;3000),"Tratores",
IF(AND(ISNUMBER(C483),C483&gt;3000,C483&lt;4000),"Carregadeiras",
IF(AND(ISNUMBER(C483),C483&gt;4000,C483&lt;5000),"Máquinas pesadas",
IF(AND(ISNUMBER(C483),C483&gt;5000,C483&lt;6000),"Colhedoras",
IF(AND(ISNUMBER(C483),C483&gt;7000,C483&lt;8000),"Irrigação",
IF(AND(ISNUMBER(C483),C483&gt;8000,C483&lt;9000),"Reboques",IF(AND(ISNUMBER(C483),C483&gt;0,C483&lt;1000),"Veic. Leves","")))))))))))))))))))))</f>
        <v>Oficina Geral</v>
      </c>
      <c r="B483" s="8"/>
      <c r="C483" s="2" t="s">
        <v>661</v>
      </c>
      <c r="D483" s="2">
        <v>20263</v>
      </c>
      <c r="E483" s="3" t="s">
        <v>648</v>
      </c>
      <c r="F483" s="14" t="str">
        <f>IF(ISBLANK(K483), "Apenas Solicitação", "Tem OC")</f>
        <v>Tem OC</v>
      </c>
      <c r="G483" s="2">
        <v>2</v>
      </c>
      <c r="H483" s="37">
        <f>G483-I483</f>
        <v>0</v>
      </c>
      <c r="I483" s="38">
        <v>2</v>
      </c>
      <c r="J483" s="4">
        <v>45748</v>
      </c>
      <c r="K483" s="180">
        <v>45763</v>
      </c>
      <c r="L483" s="4"/>
      <c r="M483" s="44"/>
      <c r="N483" s="44" t="str">
        <f>IFERROR(K483 + VALUE(LEFT(L483, FIND(" ", L483) - 1)), "")</f>
        <v/>
      </c>
      <c r="O483" s="3">
        <f>IF(_xlfn.DAYS(K483,J483)&lt;0, "Aguardando OC", _xlfn.DAYS(K483,J483))</f>
        <v>15</v>
      </c>
      <c r="P483" s="14">
        <v>397574</v>
      </c>
      <c r="Q483" s="27">
        <v>1140746</v>
      </c>
      <c r="R483" s="14">
        <v>166426</v>
      </c>
      <c r="S483" s="42">
        <v>94</v>
      </c>
      <c r="T483" s="67" t="s">
        <v>635</v>
      </c>
      <c r="U483" s="21">
        <v>1500</v>
      </c>
      <c r="V483" s="2">
        <v>2990</v>
      </c>
      <c r="W483" s="47" t="str">
        <f>IFERROR(VLOOKUP(V483, Fornecedores!A:C, 3, FALSE), "")</f>
        <v xml:space="preserve">SOLDATEC COM. REPRES. E SERVICO LT      </v>
      </c>
      <c r="X483" s="43" t="str">
        <f>IFERROR(VLOOKUP(V483, Fornecedores!A:E, 5, FALSE), "")</f>
        <v>Recife</v>
      </c>
      <c r="Y483" s="43" t="str">
        <f>IFERROR(VLOOKUP(V483, Fornecedores!A:F, 6, FALSE), "")</f>
        <v>PE</v>
      </c>
      <c r="Z483" s="14" t="str">
        <f>IF(H483=0, "Pedido entregue!", "Pendente")</f>
        <v>Pedido entregue!</v>
      </c>
      <c r="AA483" s="59">
        <v>1</v>
      </c>
      <c r="AB483" s="58" t="str">
        <f>IF(Z483="Pedido Entregue!", IF(AA483=1, "Retirado do Almoxarifado", IF(AA483=2, "Material devolvido", "Aguardando retirada")), IF(Z483="Pendente", "Entrega pendente", ""))</f>
        <v>Retirado do Almoxarifado</v>
      </c>
      <c r="AC483" s="18">
        <v>1</v>
      </c>
      <c r="AD483" s="18">
        <f>AC483/SUMIF($P:$P,P483,$AC:$AC)</f>
        <v>1</v>
      </c>
      <c r="AE483" s="18">
        <f>IF(R483=0,0,AC483/SUMIF($R:$R,R483,$AC:$AC))</f>
        <v>0.5</v>
      </c>
      <c r="AF483" s="18">
        <f>IF(R483=0,1,0)</f>
        <v>0</v>
      </c>
      <c r="AG483" s="18">
        <f>IF(R483=0,#REF!-J483,0)</f>
        <v>0</v>
      </c>
      <c r="AH483" t="str">
        <f>TEXT(J483,"MMMM")</f>
        <v>abril</v>
      </c>
    </row>
    <row r="484" spans="1:34" ht="12.75" hidden="1" customHeight="1" x14ac:dyDescent="0.25">
      <c r="A484" s="90" t="str">
        <f>IF(C484="Oficina Diversos","Oficina Geral",
IF(ISNUMBER(FIND("Estoque - Colhedoras",C484)),"Colhedoras",IF(ISNUMBER(FIND("Caldeiraria",C484)),"Caldeiraria",IF(ISNUMBER(FIND("Borracharia",C484)),"Borracharia",IF(ISNUMBER(FIND("Lubrificação",C484)),"Lubrificação",
IF(ISNUMBER(FIND("Estoque - Carregadeiras",C484)),"Carregadeiras",IF(ISNUMBER(FIND("Estoque - Veic. Leves",C484)),"Veic. Leves",
IF(ISNUMBER(FIND("Estoque - Caminhões",C484)),"Caminhões",IF(ISNUMBER(FIND("Estoque - Transbordos",C484)),"Transbordos",
IF(ISNUMBER(FIND("Estoque - Tratores",C484)),"Tratores",
IF(ISNUMBER(FIND("Estoque - Máquinas pesadas",C484)),"Máquinas pesadas",
IF(ISNUMBER(FIND("Estoque - Reboques",C484)),"Reboques",
IF(C484="Estoque","Estoque",
IF(AND(ISNUMBER(C484),C484&gt;1000,C484&lt;2000),"Caminhões",
IF(AND(ISNUMBER(C484),C484&gt;2000,C484&lt;3000),"Tratores",
IF(AND(ISNUMBER(C484),C484&gt;3000,C484&lt;4000),"Carregadeiras",
IF(AND(ISNUMBER(C484),C484&gt;4000,C484&lt;5000),"Máquinas pesadas",
IF(AND(ISNUMBER(C484),C484&gt;5000,C484&lt;6000),"Colhedoras",
IF(AND(ISNUMBER(C484),C484&gt;7000,C484&lt;8000),"Irrigação",
IF(AND(ISNUMBER(C484),C484&gt;8000,C484&lt;9000),"Reboques",IF(AND(ISNUMBER(C484),C484&gt;0,C484&lt;1000),"Veic. Leves","")))))))))))))))))))))</f>
        <v>Carregadeiras</v>
      </c>
      <c r="B484" s="8"/>
      <c r="C484" s="2">
        <v>3023</v>
      </c>
      <c r="D484" s="2">
        <v>20320</v>
      </c>
      <c r="E484" s="3" t="s">
        <v>404</v>
      </c>
      <c r="F484" s="14" t="str">
        <f>IF(ISBLANK(K484), "Apenas Solicitação", "Tem OC")</f>
        <v>Tem OC</v>
      </c>
      <c r="G484" s="2">
        <v>1</v>
      </c>
      <c r="H484" s="37">
        <f>G484-I484</f>
        <v>0</v>
      </c>
      <c r="I484" s="38">
        <v>1</v>
      </c>
      <c r="J484" s="4">
        <v>45749</v>
      </c>
      <c r="K484" s="180">
        <v>45756</v>
      </c>
      <c r="L484" s="4"/>
      <c r="M484" s="44"/>
      <c r="N484" s="44" t="str">
        <f>IFERROR(K484 + VALUE(LEFT(L484, FIND(" ", L484) - 1)), "")</f>
        <v/>
      </c>
      <c r="O484" s="3">
        <f>IF(_xlfn.DAYS(K484,J484)&lt;0, "Aguardando OC", _xlfn.DAYS(K484,J484))</f>
        <v>7</v>
      </c>
      <c r="P484" s="14">
        <v>397689</v>
      </c>
      <c r="Q484" s="2">
        <v>1141101</v>
      </c>
      <c r="R484" s="14">
        <v>166055</v>
      </c>
      <c r="S484" s="2">
        <v>701</v>
      </c>
      <c r="T484" s="65" t="s">
        <v>150</v>
      </c>
      <c r="U484" s="21">
        <v>99.67</v>
      </c>
      <c r="V484" s="2">
        <v>13341</v>
      </c>
      <c r="W484" s="47" t="str">
        <f>IFERROR(VLOOKUP(V484, Fornecedores!A:C, 3, FALSE), "")</f>
        <v>DISMA DISTRIBUIDORA</v>
      </c>
      <c r="X484" s="43" t="str">
        <f>IFERROR(VLOOKUP(V484, Fornecedores!A:E, 5, FALSE), "")</f>
        <v>Araçatuba</v>
      </c>
      <c r="Y484" s="43" t="str">
        <f>IFERROR(VLOOKUP(V484, Fornecedores!A:F, 6, FALSE), "")</f>
        <v>SP</v>
      </c>
      <c r="Z484" s="14" t="str">
        <f>IF(H484=0, "Pedido entregue!", "Pendente")</f>
        <v>Pedido entregue!</v>
      </c>
      <c r="AA484" s="59"/>
      <c r="AB484" s="58" t="str">
        <f>IF(Z484="Pedido Entregue!", IF(AA484=1, "Retirado do Almoxarifado", IF(AA484=2, "Material devolvido", "Aguardando retirada")), IF(Z484="Pendente", "Entrega pendente", ""))</f>
        <v>Aguardando retirada</v>
      </c>
      <c r="AC484" s="18">
        <v>1</v>
      </c>
      <c r="AD484" s="18">
        <f>AC484/SUMIF($P:$P,P484,$AC:$AC)</f>
        <v>1</v>
      </c>
      <c r="AE484" s="18">
        <f>IF(R484=0,0,AC484/SUMIF($R:$R,R484,$AC:$AC))</f>
        <v>5.5555555555555552E-2</v>
      </c>
      <c r="AF484" s="18">
        <f>IF(R484=0,1,0)</f>
        <v>0</v>
      </c>
      <c r="AG484" s="18">
        <f>IF(R484=0,#REF!-J484,0)</f>
        <v>0</v>
      </c>
      <c r="AH484" t="str">
        <f>TEXT(J484,"MMMM")</f>
        <v>abril</v>
      </c>
    </row>
    <row r="485" spans="1:34" ht="12.75" hidden="1" customHeight="1" x14ac:dyDescent="0.25">
      <c r="A485" s="90" t="str">
        <f>IF(C485="Oficina Diversos","Oficina Geral",
IF(ISNUMBER(FIND("Estoque - Colhedoras",C485)),"Colhedoras",IF(ISNUMBER(FIND("Caldeiraria",C485)),"Caldeiraria",IF(ISNUMBER(FIND("Borracharia",C485)),"Borracharia",IF(ISNUMBER(FIND("Lubrificação",C485)),"Lubrificação",
IF(ISNUMBER(FIND("Estoque - Carregadeiras",C485)),"Carregadeiras",IF(ISNUMBER(FIND("Estoque - Veic. Leves",C485)),"Veic. Leves",
IF(ISNUMBER(FIND("Estoque - Caminhões",C485)),"Caminhões",IF(ISNUMBER(FIND("Estoque - Transbordos",C485)),"Transbordos",
IF(ISNUMBER(FIND("Estoque - Tratores",C485)),"Tratores",
IF(ISNUMBER(FIND("Estoque - Máquinas pesadas",C485)),"Máquinas pesadas",
IF(ISNUMBER(FIND("Estoque - Reboques",C485)),"Reboques",
IF(C485="Estoque","Estoque",
IF(AND(ISNUMBER(C485),C485&gt;1000,C485&lt;2000),"Caminhões",
IF(AND(ISNUMBER(C485),C485&gt;2000,C485&lt;3000),"Tratores",
IF(AND(ISNUMBER(C485),C485&gt;3000,C485&lt;4000),"Carregadeiras",
IF(AND(ISNUMBER(C485),C485&gt;4000,C485&lt;5000),"Máquinas pesadas",
IF(AND(ISNUMBER(C485),C485&gt;5000,C485&lt;6000),"Colhedoras",
IF(AND(ISNUMBER(C485),C485&gt;7000,C485&lt;8000),"Irrigação",
IF(AND(ISNUMBER(C485),C485&gt;8000,C485&lt;9000),"Reboques",IF(AND(ISNUMBER(C485),C485&gt;0,C485&lt;1000),"Veic. Leves","")))))))))))))))))))))</f>
        <v>Carregadeiras</v>
      </c>
      <c r="B485" s="80"/>
      <c r="C485" s="2">
        <v>3024</v>
      </c>
      <c r="D485" s="2">
        <v>20320</v>
      </c>
      <c r="E485" s="3" t="s">
        <v>404</v>
      </c>
      <c r="F485" s="14" t="str">
        <f>IF(ISBLANK(K485), "Apenas Solicitação", "Tem OC")</f>
        <v>Tem OC</v>
      </c>
      <c r="G485" s="2">
        <v>1</v>
      </c>
      <c r="H485" s="37">
        <f>G485-I485</f>
        <v>0</v>
      </c>
      <c r="I485" s="38">
        <v>1</v>
      </c>
      <c r="J485" s="4">
        <v>45749</v>
      </c>
      <c r="K485" s="180">
        <v>45756</v>
      </c>
      <c r="L485" s="4"/>
      <c r="M485" s="44"/>
      <c r="N485" s="44" t="str">
        <f>IFERROR(K485 + VALUE(LEFT(L485, FIND(" ", L485) - 1)), "")</f>
        <v/>
      </c>
      <c r="O485" s="3">
        <f>IF(_xlfn.DAYS(K485,J485)&lt;0, "Aguardando OC", _xlfn.DAYS(K485,J485))</f>
        <v>7</v>
      </c>
      <c r="P485" s="14">
        <v>397704</v>
      </c>
      <c r="Q485" s="2">
        <v>1141104</v>
      </c>
      <c r="R485" s="14">
        <v>166055</v>
      </c>
      <c r="S485" s="2">
        <v>112</v>
      </c>
      <c r="T485" s="65" t="s">
        <v>152</v>
      </c>
      <c r="U485" s="21">
        <v>99.67</v>
      </c>
      <c r="V485" s="2">
        <v>13341</v>
      </c>
      <c r="W485" s="47" t="str">
        <f>IFERROR(VLOOKUP(V485, Fornecedores!A:C, 3, FALSE), "")</f>
        <v>DISMA DISTRIBUIDORA</v>
      </c>
      <c r="X485" s="43" t="str">
        <f>IFERROR(VLOOKUP(V485, Fornecedores!A:E, 5, FALSE), "")</f>
        <v>Araçatuba</v>
      </c>
      <c r="Y485" s="43" t="str">
        <f>IFERROR(VLOOKUP(V485, Fornecedores!A:F, 6, FALSE), "")</f>
        <v>SP</v>
      </c>
      <c r="Z485" s="14" t="str">
        <f>IF(H485=0, "Pedido entregue!", "Pendente")</f>
        <v>Pedido entregue!</v>
      </c>
      <c r="AA485" s="59"/>
      <c r="AB485" s="58" t="str">
        <f>IF(Z485="Pedido Entregue!", IF(AA485=1, "Retirado do Almoxarifado", IF(AA485=2, "Material devolvido", "Aguardando retirada")), IF(Z485="Pendente", "Entrega pendente", ""))</f>
        <v>Aguardando retirada</v>
      </c>
      <c r="AC485" s="18">
        <v>1</v>
      </c>
      <c r="AD485" s="18">
        <f>AC485/SUMIF($P:$P,P485,$AC:$AC)</f>
        <v>1</v>
      </c>
      <c r="AE485" s="18">
        <f>IF(R485=0,0,AC485/SUMIF($R:$R,R485,$AC:$AC))</f>
        <v>5.5555555555555552E-2</v>
      </c>
      <c r="AF485" s="18">
        <f>IF(R485=0,1,0)</f>
        <v>0</v>
      </c>
      <c r="AG485" s="18">
        <f>IF(R485=0,#REF!-J485,0)</f>
        <v>0</v>
      </c>
      <c r="AH485" t="str">
        <f>TEXT(J485,"MMMM")</f>
        <v>abril</v>
      </c>
    </row>
    <row r="486" spans="1:34" ht="12.75" hidden="1" customHeight="1" x14ac:dyDescent="0.25">
      <c r="A486" s="90" t="str">
        <f>IF(C486="Oficina Diversos","Oficina Geral",
IF(ISNUMBER(FIND("Estoque - Colhedoras",C486)),"Colhedoras",IF(ISNUMBER(FIND("Caldeiraria",C486)),"Caldeiraria",IF(ISNUMBER(FIND("Borracharia",C486)),"Borracharia",IF(ISNUMBER(FIND("Lubrificação",C486)),"Lubrificação",
IF(ISNUMBER(FIND("Estoque - Carregadeiras",C486)),"Carregadeiras",IF(ISNUMBER(FIND("Estoque - Veic. Leves",C486)),"Veic. Leves",
IF(ISNUMBER(FIND("Estoque - Caminhões",C486)),"Caminhões",IF(ISNUMBER(FIND("Estoque - Transbordos",C486)),"Transbordos",
IF(ISNUMBER(FIND("Estoque - Tratores",C486)),"Tratores",
IF(ISNUMBER(FIND("Estoque - Máquinas pesadas",C486)),"Máquinas pesadas",
IF(ISNUMBER(FIND("Estoque - Reboques",C486)),"Reboques",
IF(C486="Estoque","Estoque",
IF(AND(ISNUMBER(C486),C486&gt;1000,C486&lt;2000),"Caminhões",
IF(AND(ISNUMBER(C486),C486&gt;2000,C486&lt;3000),"Tratores",
IF(AND(ISNUMBER(C486),C486&gt;3000,C486&lt;4000),"Carregadeiras",
IF(AND(ISNUMBER(C486),C486&gt;4000,C486&lt;5000),"Máquinas pesadas",
IF(AND(ISNUMBER(C486),C486&gt;5000,C486&lt;6000),"Colhedoras",
IF(AND(ISNUMBER(C486),C486&gt;7000,C486&lt;8000),"Irrigação",
IF(AND(ISNUMBER(C486),C486&gt;8000,C486&lt;9000),"Reboques",IF(AND(ISNUMBER(C486),C486&gt;0,C486&lt;1000),"Veic. Leves","")))))))))))))))))))))</f>
        <v>Carregadeiras</v>
      </c>
      <c r="B486" s="87"/>
      <c r="C486" s="76">
        <v>3027</v>
      </c>
      <c r="D486" s="2">
        <v>20320</v>
      </c>
      <c r="E486" s="3" t="s">
        <v>404</v>
      </c>
      <c r="F486" s="14" t="str">
        <f>IF(ISBLANK(K486), "Apenas Solicitação", "Tem OC")</f>
        <v>Tem OC</v>
      </c>
      <c r="G486" s="2">
        <v>1</v>
      </c>
      <c r="H486" s="37">
        <f>G486-I486</f>
        <v>0</v>
      </c>
      <c r="I486" s="38">
        <v>1</v>
      </c>
      <c r="J486" s="4">
        <v>45749</v>
      </c>
      <c r="K486" s="180">
        <v>45756</v>
      </c>
      <c r="L486" s="4"/>
      <c r="M486" s="44"/>
      <c r="N486" s="44" t="str">
        <f>IFERROR(K486 + VALUE(LEFT(L486, FIND(" ", L486) - 1)), "")</f>
        <v/>
      </c>
      <c r="O486" s="3">
        <f>IF(_xlfn.DAYS(K486,J486)&lt;0, "Aguardando OC", _xlfn.DAYS(K486,J486))</f>
        <v>7</v>
      </c>
      <c r="P486" s="14">
        <v>397718</v>
      </c>
      <c r="Q486" s="2">
        <v>1141108</v>
      </c>
      <c r="R486" s="14">
        <v>166055</v>
      </c>
      <c r="S486" s="2">
        <v>701</v>
      </c>
      <c r="T486" s="65" t="s">
        <v>150</v>
      </c>
      <c r="U486" s="21">
        <v>99.67</v>
      </c>
      <c r="V486" s="2">
        <v>13341</v>
      </c>
      <c r="W486" s="47" t="str">
        <f>IFERROR(VLOOKUP(V486, Fornecedores!A:C, 3, FALSE), "")</f>
        <v>DISMA DISTRIBUIDORA</v>
      </c>
      <c r="X486" s="43" t="str">
        <f>IFERROR(VLOOKUP(V486, Fornecedores!A:E, 5, FALSE), "")</f>
        <v>Araçatuba</v>
      </c>
      <c r="Y486" s="43" t="str">
        <f>IFERROR(VLOOKUP(V486, Fornecedores!A:F, 6, FALSE), "")</f>
        <v>SP</v>
      </c>
      <c r="Z486" s="14" t="str">
        <f>IF(H486=0, "Pedido entregue!", "Pendente")</f>
        <v>Pedido entregue!</v>
      </c>
      <c r="AA486" s="59"/>
      <c r="AB486" s="58" t="str">
        <f>IF(Z486="Pedido Entregue!", IF(AA486=1, "Retirado do Almoxarifado", IF(AA486=2, "Material devolvido", "Aguardando retirada")), IF(Z486="Pendente", "Entrega pendente", ""))</f>
        <v>Aguardando retirada</v>
      </c>
      <c r="AC486" s="18">
        <v>1</v>
      </c>
      <c r="AD486" s="18">
        <f>AC486/SUMIF($P:$P,P486,$AC:$AC)</f>
        <v>1</v>
      </c>
      <c r="AE486" s="18">
        <f>IF(R486=0,0,AC486/SUMIF($R:$R,R486,$AC:$AC))</f>
        <v>5.5555555555555552E-2</v>
      </c>
      <c r="AF486" s="18">
        <f>IF(R486=0,1,0)</f>
        <v>0</v>
      </c>
      <c r="AG486" s="18">
        <f>IF(R486=0,#REF!-J486,0)</f>
        <v>0</v>
      </c>
      <c r="AH486" t="str">
        <f>TEXT(J486,"MMMM")</f>
        <v>abril</v>
      </c>
    </row>
    <row r="487" spans="1:34" ht="12.75" hidden="1" customHeight="1" x14ac:dyDescent="0.25">
      <c r="A487" s="90" t="str">
        <f>IF(C487="Oficina Diversos","Oficina Geral",
IF(ISNUMBER(FIND("Estoque - Colhedoras",C487)),"Colhedoras",IF(ISNUMBER(FIND("Caldeiraria",C487)),"Caldeiraria",IF(ISNUMBER(FIND("Borracharia",C487)),"Borracharia",IF(ISNUMBER(FIND("Lubrificação",C487)),"Lubrificação",
IF(ISNUMBER(FIND("Estoque - Carregadeiras",C487)),"Carregadeiras",IF(ISNUMBER(FIND("Estoque - Veic. Leves",C487)),"Veic. Leves",
IF(ISNUMBER(FIND("Estoque - Caminhões",C487)),"Caminhões",IF(ISNUMBER(FIND("Estoque - Transbordos",C487)),"Transbordos",
IF(ISNUMBER(FIND("Estoque - Tratores",C487)),"Tratores",
IF(ISNUMBER(FIND("Estoque - Máquinas pesadas",C487)),"Máquinas pesadas",
IF(ISNUMBER(FIND("Estoque - Reboques",C487)),"Reboques",
IF(C487="Estoque","Estoque",
IF(AND(ISNUMBER(C487),C487&gt;1000,C487&lt;2000),"Caminhões",
IF(AND(ISNUMBER(C487),C487&gt;2000,C487&lt;3000),"Tratores",
IF(AND(ISNUMBER(C487),C487&gt;3000,C487&lt;4000),"Carregadeiras",
IF(AND(ISNUMBER(C487),C487&gt;4000,C487&lt;5000),"Máquinas pesadas",
IF(AND(ISNUMBER(C487),C487&gt;5000,C487&lt;6000),"Colhedoras",
IF(AND(ISNUMBER(C487),C487&gt;7000,C487&lt;8000),"Irrigação",
IF(AND(ISNUMBER(C487),C487&gt;8000,C487&lt;9000),"Reboques",IF(AND(ISNUMBER(C487),C487&gt;0,C487&lt;1000),"Veic. Leves","")))))))))))))))))))))</f>
        <v>Carregadeiras</v>
      </c>
      <c r="B487" s="85"/>
      <c r="C487" s="2">
        <v>3028</v>
      </c>
      <c r="D487" s="2">
        <v>20320</v>
      </c>
      <c r="E487" s="3" t="s">
        <v>404</v>
      </c>
      <c r="F487" s="14" t="str">
        <f>IF(ISBLANK(K487), "Apenas Solicitação", "Tem OC")</f>
        <v>Tem OC</v>
      </c>
      <c r="G487" s="2">
        <v>1</v>
      </c>
      <c r="H487" s="37">
        <f>G487-I487</f>
        <v>0</v>
      </c>
      <c r="I487" s="38">
        <v>1</v>
      </c>
      <c r="J487" s="4">
        <v>45749</v>
      </c>
      <c r="K487" s="180">
        <v>45756</v>
      </c>
      <c r="L487" s="4"/>
      <c r="M487" s="44"/>
      <c r="N487" s="44" t="str">
        <f>IFERROR(K487 + VALUE(LEFT(L487, FIND(" ", L487) - 1)), "")</f>
        <v/>
      </c>
      <c r="O487" s="3">
        <f>IF(_xlfn.DAYS(K487,J487)&lt;0, "Aguardando OC", _xlfn.DAYS(K487,J487))</f>
        <v>7</v>
      </c>
      <c r="P487" s="14">
        <v>397732</v>
      </c>
      <c r="Q487" s="2">
        <v>1141113</v>
      </c>
      <c r="R487" s="14">
        <v>166055</v>
      </c>
      <c r="S487" s="2">
        <v>701</v>
      </c>
      <c r="T487" s="65" t="s">
        <v>150</v>
      </c>
      <c r="U487" s="21">
        <v>99.67</v>
      </c>
      <c r="V487" s="2">
        <v>13341</v>
      </c>
      <c r="W487" s="47" t="str">
        <f>IFERROR(VLOOKUP(V487, Fornecedores!A:C, 3, FALSE), "")</f>
        <v>DISMA DISTRIBUIDORA</v>
      </c>
      <c r="X487" s="43" t="str">
        <f>IFERROR(VLOOKUP(V487, Fornecedores!A:E, 5, FALSE), "")</f>
        <v>Araçatuba</v>
      </c>
      <c r="Y487" s="43" t="str">
        <f>IFERROR(VLOOKUP(V487, Fornecedores!A:F, 6, FALSE), "")</f>
        <v>SP</v>
      </c>
      <c r="Z487" s="14" t="str">
        <f>IF(H487=0, "Pedido entregue!", "Pendente")</f>
        <v>Pedido entregue!</v>
      </c>
      <c r="AA487" s="59"/>
      <c r="AB487" s="58" t="str">
        <f>IF(Z487="Pedido Entregue!", IF(AA487=1, "Retirado do Almoxarifado", IF(AA487=2, "Material devolvido", "Aguardando retirada")), IF(Z487="Pendente", "Entrega pendente", ""))</f>
        <v>Aguardando retirada</v>
      </c>
      <c r="AC487" s="18">
        <v>1</v>
      </c>
      <c r="AD487" s="18">
        <f>AC487/SUMIF($P:$P,P487,$AC:$AC)</f>
        <v>1</v>
      </c>
      <c r="AE487" s="18">
        <f>IF(R487=0,0,AC487/SUMIF($R:$R,R487,$AC:$AC))</f>
        <v>5.5555555555555552E-2</v>
      </c>
      <c r="AF487" s="18">
        <f>IF(R487=0,1,0)</f>
        <v>0</v>
      </c>
      <c r="AG487" s="18">
        <f>IF(R487=0,#REF!-J487,0)</f>
        <v>0</v>
      </c>
      <c r="AH487" t="str">
        <f>TEXT(J487,"MMMM")</f>
        <v>abril</v>
      </c>
    </row>
    <row r="488" spans="1:34" ht="12.75" hidden="1" customHeight="1" x14ac:dyDescent="0.25">
      <c r="A488" s="90" t="str">
        <f>IF(C488="Oficina Diversos","Oficina Geral",
IF(ISNUMBER(FIND("Estoque - Colhedoras",C488)),"Colhedoras",IF(ISNUMBER(FIND("Caldeiraria",C488)),"Caldeiraria",IF(ISNUMBER(FIND("Borracharia",C488)),"Borracharia",IF(ISNUMBER(FIND("Lubrificação",C488)),"Lubrificação",
IF(ISNUMBER(FIND("Estoque - Carregadeiras",C488)),"Carregadeiras",IF(ISNUMBER(FIND("Estoque - Veic. Leves",C488)),"Veic. Leves",
IF(ISNUMBER(FIND("Estoque - Caminhões",C488)),"Caminhões",IF(ISNUMBER(FIND("Estoque - Transbordos",C488)),"Transbordos",
IF(ISNUMBER(FIND("Estoque - Tratores",C488)),"Tratores",
IF(ISNUMBER(FIND("Estoque - Máquinas pesadas",C488)),"Máquinas pesadas",
IF(ISNUMBER(FIND("Estoque - Reboques",C488)),"Reboques",
IF(C488="Estoque","Estoque",
IF(AND(ISNUMBER(C488),C488&gt;1000,C488&lt;2000),"Caminhões",
IF(AND(ISNUMBER(C488),C488&gt;2000,C488&lt;3000),"Tratores",
IF(AND(ISNUMBER(C488),C488&gt;3000,C488&lt;4000),"Carregadeiras",
IF(AND(ISNUMBER(C488),C488&gt;4000,C488&lt;5000),"Máquinas pesadas",
IF(AND(ISNUMBER(C488),C488&gt;5000,C488&lt;6000),"Colhedoras",
IF(AND(ISNUMBER(C488),C488&gt;7000,C488&lt;8000),"Irrigação",
IF(AND(ISNUMBER(C488),C488&gt;8000,C488&lt;9000),"Reboques",IF(AND(ISNUMBER(C488),C488&gt;0,C488&lt;1000),"Veic. Leves","")))))))))))))))))))))</f>
        <v>Carregadeiras</v>
      </c>
      <c r="B488" s="87"/>
      <c r="C488" s="76">
        <v>3029</v>
      </c>
      <c r="D488" s="2">
        <v>20320</v>
      </c>
      <c r="E488" s="3" t="s">
        <v>404</v>
      </c>
      <c r="F488" s="14" t="str">
        <f>IF(ISBLANK(K488), "Apenas Solicitação", "Tem OC")</f>
        <v>Tem OC</v>
      </c>
      <c r="G488" s="2">
        <v>1</v>
      </c>
      <c r="H488" s="37">
        <f>G488-I488</f>
        <v>0</v>
      </c>
      <c r="I488" s="38">
        <v>1</v>
      </c>
      <c r="J488" s="4">
        <v>45749</v>
      </c>
      <c r="K488" s="180">
        <v>45756</v>
      </c>
      <c r="L488" s="4"/>
      <c r="M488" s="44"/>
      <c r="N488" s="44" t="str">
        <f>IFERROR(K488 + VALUE(LEFT(L488, FIND(" ", L488) - 1)), "")</f>
        <v/>
      </c>
      <c r="O488" s="3">
        <f>IF(_xlfn.DAYS(K488,J488)&lt;0, "Aguardando OC", _xlfn.DAYS(K488,J488))</f>
        <v>7</v>
      </c>
      <c r="P488" s="14">
        <v>397746</v>
      </c>
      <c r="Q488" s="2">
        <v>1141117</v>
      </c>
      <c r="R488" s="14">
        <v>166055</v>
      </c>
      <c r="S488" s="2">
        <v>112</v>
      </c>
      <c r="T488" s="65" t="s">
        <v>152</v>
      </c>
      <c r="U488" s="21">
        <v>99.67</v>
      </c>
      <c r="V488" s="2">
        <v>13341</v>
      </c>
      <c r="W488" s="47" t="str">
        <f>IFERROR(VLOOKUP(V488, Fornecedores!A:C, 3, FALSE), "")</f>
        <v>DISMA DISTRIBUIDORA</v>
      </c>
      <c r="X488" s="43" t="str">
        <f>IFERROR(VLOOKUP(V488, Fornecedores!A:E, 5, FALSE), "")</f>
        <v>Araçatuba</v>
      </c>
      <c r="Y488" s="43" t="str">
        <f>IFERROR(VLOOKUP(V488, Fornecedores!A:F, 6, FALSE), "")</f>
        <v>SP</v>
      </c>
      <c r="Z488" s="14" t="str">
        <f>IF(H488=0, "Pedido entregue!", "Pendente")</f>
        <v>Pedido entregue!</v>
      </c>
      <c r="AA488" s="59"/>
      <c r="AB488" s="58" t="str">
        <f>IF(Z488="Pedido Entregue!", IF(AA488=1, "Retirado do Almoxarifado", IF(AA488=2, "Material devolvido", "Aguardando retirada")), IF(Z488="Pendente", "Entrega pendente", ""))</f>
        <v>Aguardando retirada</v>
      </c>
      <c r="AC488" s="18">
        <v>1</v>
      </c>
      <c r="AD488" s="18">
        <f>AC488/SUMIF($P:$P,P488,$AC:$AC)</f>
        <v>1</v>
      </c>
      <c r="AE488" s="18">
        <f>IF(R488=0,0,AC488/SUMIF($R:$R,R488,$AC:$AC))</f>
        <v>5.5555555555555552E-2</v>
      </c>
      <c r="AF488" s="18">
        <f>IF(R488=0,1,0)</f>
        <v>0</v>
      </c>
      <c r="AG488" s="18">
        <f>IF(R488=0,#REF!-J488,0)</f>
        <v>0</v>
      </c>
      <c r="AH488" t="str">
        <f>TEXT(J488,"MMMM")</f>
        <v>abril</v>
      </c>
    </row>
    <row r="489" spans="1:34" ht="12.75" hidden="1" customHeight="1" x14ac:dyDescent="0.25">
      <c r="A489" s="90" t="str">
        <f>IF(C489="Oficina Diversos","Oficina Geral",
IF(ISNUMBER(FIND("Estoque - Colhedoras",C489)),"Colhedoras",IF(ISNUMBER(FIND("Caldeiraria",C489)),"Caldeiraria",IF(ISNUMBER(FIND("Borracharia",C489)),"Borracharia",IF(ISNUMBER(FIND("Lubrificação",C489)),"Lubrificação",
IF(ISNUMBER(FIND("Estoque - Carregadeiras",C489)),"Carregadeiras",IF(ISNUMBER(FIND("Estoque - Veic. Leves",C489)),"Veic. Leves",
IF(ISNUMBER(FIND("Estoque - Caminhões",C489)),"Caminhões",IF(ISNUMBER(FIND("Estoque - Transbordos",C489)),"Transbordos",
IF(ISNUMBER(FIND("Estoque - Tratores",C489)),"Tratores",
IF(ISNUMBER(FIND("Estoque - Máquinas pesadas",C489)),"Máquinas pesadas",
IF(ISNUMBER(FIND("Estoque - Reboques",C489)),"Reboques",
IF(C489="Estoque","Estoque",
IF(AND(ISNUMBER(C489),C489&gt;1000,C489&lt;2000),"Caminhões",
IF(AND(ISNUMBER(C489),C489&gt;2000,C489&lt;3000),"Tratores",
IF(AND(ISNUMBER(C489),C489&gt;3000,C489&lt;4000),"Carregadeiras",
IF(AND(ISNUMBER(C489),C489&gt;4000,C489&lt;5000),"Máquinas pesadas",
IF(AND(ISNUMBER(C489),C489&gt;5000,C489&lt;6000),"Colhedoras",
IF(AND(ISNUMBER(C489),C489&gt;7000,C489&lt;8000),"Irrigação",
IF(AND(ISNUMBER(C489),C489&gt;8000,C489&lt;9000),"Reboques",IF(AND(ISNUMBER(C489),C489&gt;0,C489&lt;1000),"Veic. Leves","")))))))))))))))))))))</f>
        <v>Carregadeiras</v>
      </c>
      <c r="B489" s="84"/>
      <c r="C489" s="2">
        <v>3030</v>
      </c>
      <c r="D489" s="2">
        <v>20320</v>
      </c>
      <c r="E489" s="3" t="s">
        <v>404</v>
      </c>
      <c r="F489" s="14" t="str">
        <f>IF(ISBLANK(K489), "Apenas Solicitação", "Tem OC")</f>
        <v>Tem OC</v>
      </c>
      <c r="G489" s="2">
        <v>1</v>
      </c>
      <c r="H489" s="37">
        <f>G489-I489</f>
        <v>0</v>
      </c>
      <c r="I489" s="38">
        <v>1</v>
      </c>
      <c r="J489" s="4">
        <v>45749</v>
      </c>
      <c r="K489" s="180">
        <v>45756</v>
      </c>
      <c r="L489" s="4"/>
      <c r="M489" s="44"/>
      <c r="N489" s="44" t="str">
        <f>IFERROR(K489 + VALUE(LEFT(L489, FIND(" ", L489) - 1)), "")</f>
        <v/>
      </c>
      <c r="O489" s="3">
        <f>IF(_xlfn.DAYS(K489,J489)&lt;0, "Aguardando OC", _xlfn.DAYS(K489,J489))</f>
        <v>7</v>
      </c>
      <c r="P489" s="14">
        <v>397760</v>
      </c>
      <c r="Q489" s="2">
        <v>1141125</v>
      </c>
      <c r="R489" s="14">
        <v>166055</v>
      </c>
      <c r="S489" s="2">
        <v>701</v>
      </c>
      <c r="T489" s="65" t="s">
        <v>150</v>
      </c>
      <c r="U489" s="21">
        <v>99.67</v>
      </c>
      <c r="V489" s="2">
        <v>13341</v>
      </c>
      <c r="W489" s="47" t="str">
        <f>IFERROR(VLOOKUP(V489, Fornecedores!A:C, 3, FALSE), "")</f>
        <v>DISMA DISTRIBUIDORA</v>
      </c>
      <c r="X489" s="43" t="str">
        <f>IFERROR(VLOOKUP(V489, Fornecedores!A:E, 5, FALSE), "")</f>
        <v>Araçatuba</v>
      </c>
      <c r="Y489" s="43" t="str">
        <f>IFERROR(VLOOKUP(V489, Fornecedores!A:F, 6, FALSE), "")</f>
        <v>SP</v>
      </c>
      <c r="Z489" s="14" t="str">
        <f>IF(H489=0, "Pedido entregue!", "Pendente")</f>
        <v>Pedido entregue!</v>
      </c>
      <c r="AA489" s="59"/>
      <c r="AB489" s="58" t="str">
        <f>IF(Z489="Pedido Entregue!", IF(AA489=1, "Retirado do Almoxarifado", IF(AA489=2, "Material devolvido", "Aguardando retirada")), IF(Z489="Pendente", "Entrega pendente", ""))</f>
        <v>Aguardando retirada</v>
      </c>
      <c r="AC489" s="18">
        <v>1</v>
      </c>
      <c r="AD489" s="18">
        <f>AC489/SUMIF($P:$P,P489,$AC:$AC)</f>
        <v>1</v>
      </c>
      <c r="AE489" s="18">
        <f>IF(R489=0,0,AC489/SUMIF($R:$R,R489,$AC:$AC))</f>
        <v>5.5555555555555552E-2</v>
      </c>
      <c r="AF489" s="18">
        <f>IF(R489=0,1,0)</f>
        <v>0</v>
      </c>
      <c r="AG489" s="18">
        <f>IF(R489=0,#REF!-J489,0)</f>
        <v>0</v>
      </c>
      <c r="AH489" t="str">
        <f>TEXT(J489,"MMMM")</f>
        <v>abril</v>
      </c>
    </row>
    <row r="490" spans="1:34" ht="12.75" customHeight="1" x14ac:dyDescent="0.25">
      <c r="A490" s="90" t="str">
        <f>IF(C490="Oficina Diversos","Oficina Geral",
IF(ISNUMBER(FIND("Estoque - Colhedoras",C490)),"Colhedoras",IF(ISNUMBER(FIND("Caldeiraria",C490)),"Caldeiraria",IF(ISNUMBER(FIND("Borracharia",C490)),"Borracharia",IF(ISNUMBER(FIND("Lubrificação",C490)),"Lubrificação",
IF(ISNUMBER(FIND("Estoque - Carregadeiras",C490)),"Carregadeiras",IF(ISNUMBER(FIND("Estoque - Veic. Leves",C490)),"Veic. Leves",
IF(ISNUMBER(FIND("Estoque - Caminhões",C490)),"Caminhões",IF(ISNUMBER(FIND("Estoque - Transbordos",C490)),"Transbordos",
IF(ISNUMBER(FIND("Estoque - Tratores",C490)),"Tratores",
IF(ISNUMBER(FIND("Estoque - Máquinas pesadas",C490)),"Máquinas pesadas",
IF(ISNUMBER(FIND("Estoque - Reboques",C490)),"Reboques",
IF(C490="Estoque","Estoque",
IF(AND(ISNUMBER(C490),C490&gt;1000,C490&lt;2000),"Caminhões",
IF(AND(ISNUMBER(C490),C490&gt;2000,C490&lt;3000),"Tratores",
IF(AND(ISNUMBER(C490),C490&gt;3000,C490&lt;4000),"Carregadeiras",
IF(AND(ISNUMBER(C490),C490&gt;4000,C490&lt;5000),"Máquinas pesadas",
IF(AND(ISNUMBER(C490),C490&gt;5000,C490&lt;6000),"Colhedoras",
IF(AND(ISNUMBER(C490),C490&gt;7000,C490&lt;8000),"Irrigação",
IF(AND(ISNUMBER(C490),C490&gt;8000,C490&lt;9000),"Reboques",IF(AND(ISNUMBER(C490),C490&gt;0,C490&lt;1000),"Veic. Leves","")))))))))))))))))))))</f>
        <v>Tratores</v>
      </c>
      <c r="B490" s="111"/>
      <c r="C490" s="144">
        <v>2027</v>
      </c>
      <c r="D490" s="143">
        <v>20487</v>
      </c>
      <c r="E490" s="146" t="s">
        <v>20528</v>
      </c>
      <c r="F490" s="101" t="str">
        <f>IF(ISBLANK(K490), "Apenas Solicitação", "Tem OC")</f>
        <v>Apenas Solicitação</v>
      </c>
      <c r="G490" s="143">
        <v>3</v>
      </c>
      <c r="H490" s="102">
        <f>G490-I490</f>
        <v>3</v>
      </c>
      <c r="I490" s="103"/>
      <c r="J490" s="147">
        <v>45821</v>
      </c>
      <c r="K490" s="200"/>
      <c r="L490" s="146"/>
      <c r="M490" s="104" t="str">
        <f ca="1">IF(OR(N490="", N490=0), "", IF(N490&gt;TODAY(), "No prazo", "Atrasado"))</f>
        <v/>
      </c>
      <c r="N490" s="104" t="str">
        <f>IFERROR(K490 + VALUE(LEFT(L490, FIND(" ", L490) - 1)), "")</f>
        <v/>
      </c>
      <c r="O490" s="105" t="str">
        <f>IF(_xlfn.DAYS(K490,J490)&lt;0, "Aguardando OC", _xlfn.DAYS(K490,J490))</f>
        <v>Aguardando OC</v>
      </c>
      <c r="P490" s="200">
        <v>407400</v>
      </c>
      <c r="Q490" s="55"/>
      <c r="R490" s="200">
        <v>0</v>
      </c>
      <c r="S490" s="143">
        <v>221</v>
      </c>
      <c r="T490" s="65" t="s">
        <v>1029</v>
      </c>
      <c r="U490" s="164">
        <v>1487.94</v>
      </c>
      <c r="V490" s="143"/>
      <c r="W490" s="117" t="str">
        <f>IFERROR(VLOOKUP(V490, Fornecedores!A:C, 3, FALSE), "")</f>
        <v/>
      </c>
      <c r="X490" s="105" t="str">
        <f>IFERROR(VLOOKUP(V490, Fornecedores!A:E, 5, FALSE), "")</f>
        <v/>
      </c>
      <c r="Y490" s="105" t="str">
        <f>IFERROR(VLOOKUP(V490, Fornecedores!A:F, 6, FALSE), "")</f>
        <v/>
      </c>
      <c r="Z490" s="101" t="str">
        <f>IF(H490=0, "Pedido entregue!", "Pendente")</f>
        <v>Pendente</v>
      </c>
      <c r="AA490" s="119"/>
      <c r="AB490" s="132" t="str">
        <f>IF(Z490="Pedido Entregue!", IF(AA490=1, "Retirado do Almoxarifado", IF(AA490=2, "Material devolvido", "Aguardando retirada")), IF(Z490="Pendente", "Entrega pendente", ""))</f>
        <v>Entrega pendente</v>
      </c>
      <c r="AC490" s="18">
        <v>1</v>
      </c>
      <c r="AD490" s="18">
        <f>AC490/SUMIF($P:$P,P490,$AC:$AC)</f>
        <v>1</v>
      </c>
      <c r="AE490" s="18">
        <f>IF(R490=0,0,AC490/SUMIF($R:$R,R490,$AC:$AC))</f>
        <v>0</v>
      </c>
      <c r="AF490" s="18">
        <f>IF(R490=0,1,0)</f>
        <v>1</v>
      </c>
      <c r="AH490" t="str">
        <f>TEXT(J490,"MMMM")</f>
        <v>junho</v>
      </c>
    </row>
    <row r="491" spans="1:34" ht="12.75" hidden="1" customHeight="1" x14ac:dyDescent="0.25">
      <c r="A491" s="90" t="str">
        <f>IF(C491="Oficina Diversos","Oficina Geral",
IF(ISNUMBER(FIND("Estoque - Colhedoras",C491)),"Colhedoras",IF(ISNUMBER(FIND("Caldeiraria",C491)),"Caldeiraria",IF(ISNUMBER(FIND("Borracharia",C491)),"Borracharia",IF(ISNUMBER(FIND("Lubrificação",C491)),"Lubrificação",
IF(ISNUMBER(FIND("Estoque - Carregadeiras",C491)),"Carregadeiras",IF(ISNUMBER(FIND("Estoque - Veic. Leves",C491)),"Veic. Leves",
IF(ISNUMBER(FIND("Estoque - Caminhões",C491)),"Caminhões",IF(ISNUMBER(FIND("Estoque - Transbordos",C491)),"Transbordos",
IF(ISNUMBER(FIND("Estoque - Tratores",C491)),"Tratores",
IF(ISNUMBER(FIND("Estoque - Máquinas pesadas",C491)),"Máquinas pesadas",
IF(ISNUMBER(FIND("Estoque - Reboques",C491)),"Reboques",
IF(C491="Estoque","Estoque",
IF(AND(ISNUMBER(C491),C491&gt;1000,C491&lt;2000),"Caminhões",
IF(AND(ISNUMBER(C491),C491&gt;2000,C491&lt;3000),"Tratores",
IF(AND(ISNUMBER(C491),C491&gt;3000,C491&lt;4000),"Carregadeiras",
IF(AND(ISNUMBER(C491),C491&gt;4000,C491&lt;5000),"Máquinas pesadas",
IF(AND(ISNUMBER(C491),C491&gt;5000,C491&lt;6000),"Colhedoras",
IF(AND(ISNUMBER(C491),C491&gt;7000,C491&lt;8000),"Irrigação",
IF(AND(ISNUMBER(C491),C491&gt;8000,C491&lt;9000),"Reboques",IF(AND(ISNUMBER(C491),C491&gt;0,C491&lt;1000),"Veic. Leves","")))))))))))))))))))))</f>
        <v>Tratores</v>
      </c>
      <c r="B491" s="8"/>
      <c r="C491" s="2">
        <v>2030</v>
      </c>
      <c r="D491" s="2">
        <v>20494</v>
      </c>
      <c r="E491" s="10" t="s">
        <v>605</v>
      </c>
      <c r="F491" s="14" t="str">
        <f>IF(ISBLANK(K491), "Apenas Solicitação", "Tem OC")</f>
        <v>Tem OC</v>
      </c>
      <c r="G491" s="2">
        <v>1</v>
      </c>
      <c r="H491" s="37">
        <f>G491-I491</f>
        <v>0</v>
      </c>
      <c r="I491" s="38">
        <v>1</v>
      </c>
      <c r="J491" s="4">
        <v>45699</v>
      </c>
      <c r="K491" s="180">
        <v>45705</v>
      </c>
      <c r="L491" s="4"/>
      <c r="M491" s="44"/>
      <c r="N491" s="44" t="str">
        <f>IFERROR(K491 + VALUE(LEFT(L491, FIND(" ", L491) - 1)), "")</f>
        <v/>
      </c>
      <c r="O491" s="3">
        <f>IF(_xlfn.DAYS(K491,J491)&lt;0, "Aguardando OC", _xlfn.DAYS(K491,J491))</f>
        <v>6</v>
      </c>
      <c r="P491" s="14">
        <v>392063</v>
      </c>
      <c r="Q491" s="2">
        <v>1127366</v>
      </c>
      <c r="R491" s="14">
        <v>164322</v>
      </c>
      <c r="S491" s="2">
        <v>696</v>
      </c>
      <c r="T491" s="65" t="s">
        <v>77</v>
      </c>
      <c r="U491" s="21">
        <v>97.09</v>
      </c>
      <c r="V491" s="2">
        <v>3465</v>
      </c>
      <c r="W491" s="47" t="str">
        <f>IFERROR(VLOOKUP(V491, Fornecedores!A:C, 3, FALSE), "")</f>
        <v>MAQNELSON AGRICOLA L</v>
      </c>
      <c r="X491" s="43" t="str">
        <f>IFERROR(VLOOKUP(V491, Fornecedores!A:E, 5, FALSE), "")</f>
        <v>Itumbiara</v>
      </c>
      <c r="Y491" s="43" t="str">
        <f>IFERROR(VLOOKUP(V491, Fornecedores!A:F, 6, FALSE), "")</f>
        <v>GO</v>
      </c>
      <c r="Z491" s="14" t="str">
        <f>IF(H491=0, "Pedido entregue!", "Pendente")</f>
        <v>Pedido entregue!</v>
      </c>
      <c r="AA491" s="59">
        <v>1</v>
      </c>
      <c r="AB491" s="58" t="str">
        <f>IF(Z491="Pedido Entregue!", IF(AA491=1, "Retirado do Almoxarifado", IF(AA491=2, "Material devolvido", "Aguardando retirada")), IF(Z491="Pendente", "Entrega pendente", ""))</f>
        <v>Retirado do Almoxarifado</v>
      </c>
      <c r="AC491" s="18">
        <v>1</v>
      </c>
      <c r="AD491" s="18">
        <f>AC491/SUMIF($P:$P,P491,$AC:$AC)</f>
        <v>1</v>
      </c>
      <c r="AE491" s="18">
        <f>IF(R491=0,0,AC491/SUMIF($R:$R,R491,$AC:$AC))</f>
        <v>3.2258064516129031E-2</v>
      </c>
      <c r="AF491" s="18">
        <f>IF(R491=0,1,0)</f>
        <v>0</v>
      </c>
      <c r="AG491" s="18">
        <f>IF(R491=0,#REF!-J491,0)</f>
        <v>0</v>
      </c>
      <c r="AH491" t="str">
        <f>TEXT(J491,"MMMM")</f>
        <v>fevereiro</v>
      </c>
    </row>
    <row r="492" spans="1:34" ht="12.75" customHeight="1" x14ac:dyDescent="0.25">
      <c r="A492" s="90" t="str">
        <f>IF(C492="Oficina Diversos","Oficina Geral",
IF(ISNUMBER(FIND("Estoque - Colhedoras",C492)),"Colhedoras",IF(ISNUMBER(FIND("Caldeiraria",C492)),"Caldeiraria",IF(ISNUMBER(FIND("Borracharia",C492)),"Borracharia",IF(ISNUMBER(FIND("Lubrificação",C492)),"Lubrificação",
IF(ISNUMBER(FIND("Estoque - Carregadeiras",C492)),"Carregadeiras",IF(ISNUMBER(FIND("Estoque - Veic. Leves",C492)),"Veic. Leves",
IF(ISNUMBER(FIND("Estoque - Caminhões",C492)),"Caminhões",IF(ISNUMBER(FIND("Estoque - Transbordos",C492)),"Transbordos",
IF(ISNUMBER(FIND("Estoque - Tratores",C492)),"Tratores",
IF(ISNUMBER(FIND("Estoque - Máquinas pesadas",C492)),"Máquinas pesadas",
IF(ISNUMBER(FIND("Estoque - Reboques",C492)),"Reboques",
IF(C492="Estoque","Estoque",
IF(AND(ISNUMBER(C492),C492&gt;1000,C492&lt;2000),"Caminhões",
IF(AND(ISNUMBER(C492),C492&gt;2000,C492&lt;3000),"Tratores",
IF(AND(ISNUMBER(C492),C492&gt;3000,C492&lt;4000),"Carregadeiras",
IF(AND(ISNUMBER(C492),C492&gt;4000,C492&lt;5000),"Máquinas pesadas",
IF(AND(ISNUMBER(C492),C492&gt;5000,C492&lt;6000),"Colhedoras",
IF(AND(ISNUMBER(C492),C492&gt;7000,C492&lt;8000),"Irrigação",
IF(AND(ISNUMBER(C492),C492&gt;8000,C492&lt;9000),"Reboques",IF(AND(ISNUMBER(C492),C492&gt;0,C492&lt;1000),"Veic. Leves","")))))))))))))))))))))</f>
        <v>Tratores</v>
      </c>
      <c r="B492" s="111"/>
      <c r="C492" s="144">
        <v>2025</v>
      </c>
      <c r="D492" s="143">
        <v>20494</v>
      </c>
      <c r="E492" s="146" t="s">
        <v>605</v>
      </c>
      <c r="F492" s="101" t="str">
        <f>IF(ISBLANK(K492), "Apenas Solicitação", "Tem OC")</f>
        <v>Apenas Solicitação</v>
      </c>
      <c r="G492" s="143">
        <v>1</v>
      </c>
      <c r="H492" s="102">
        <f>G492-I492</f>
        <v>1</v>
      </c>
      <c r="I492" s="103"/>
      <c r="J492" s="147">
        <v>45820</v>
      </c>
      <c r="K492" s="200"/>
      <c r="L492" s="146"/>
      <c r="M492" s="104" t="str">
        <f ca="1">IF(OR(N492="", N492=0), "", IF(N492&gt;TODAY(), "No prazo", "Atrasado"))</f>
        <v/>
      </c>
      <c r="N492" s="104" t="str">
        <f>IFERROR(K492 + VALUE(LEFT(L492, FIND(" ", L492) - 1)), "")</f>
        <v/>
      </c>
      <c r="O492" s="105" t="str">
        <f>IF(_xlfn.DAYS(K492,J492)&lt;0, "Aguardando OC", _xlfn.DAYS(K492,J492))</f>
        <v>Aguardando OC</v>
      </c>
      <c r="P492" s="200">
        <v>407150</v>
      </c>
      <c r="Q492" s="55"/>
      <c r="R492" s="200">
        <v>0</v>
      </c>
      <c r="S492" s="143">
        <v>221</v>
      </c>
      <c r="T492" s="65" t="s">
        <v>1029</v>
      </c>
      <c r="U492" s="164">
        <v>97.09</v>
      </c>
      <c r="V492" s="143"/>
      <c r="W492" s="117" t="str">
        <f>IFERROR(VLOOKUP(V492, Fornecedores!A:C, 3, FALSE), "")</f>
        <v/>
      </c>
      <c r="X492" s="105" t="str">
        <f>IFERROR(VLOOKUP(V492, Fornecedores!A:E, 5, FALSE), "")</f>
        <v/>
      </c>
      <c r="Y492" s="105" t="str">
        <f>IFERROR(VLOOKUP(V492, Fornecedores!A:F, 6, FALSE), "")</f>
        <v/>
      </c>
      <c r="Z492" s="101" t="str">
        <f>IF(H492=0, "Pedido entregue!", "Pendente")</f>
        <v>Pendente</v>
      </c>
      <c r="AA492" s="119"/>
      <c r="AB492" s="132" t="str">
        <f>IF(Z492="Pedido Entregue!", IF(AA492=1, "Retirado do Almoxarifado", IF(AA492=2, "Material devolvido", "Aguardando retirada")), IF(Z492="Pendente", "Entrega pendente", ""))</f>
        <v>Entrega pendente</v>
      </c>
      <c r="AC492" s="18">
        <v>1</v>
      </c>
      <c r="AD492" s="18">
        <f>AC492/SUMIF($P:$P,P492,$AC:$AC)</f>
        <v>1</v>
      </c>
      <c r="AE492" s="18">
        <f>IF(R492=0,0,AC492/SUMIF($R:$R,R492,$AC:$AC))</f>
        <v>0</v>
      </c>
      <c r="AF492" s="18">
        <f>IF(R492=0,1,0)</f>
        <v>1</v>
      </c>
      <c r="AH492" t="str">
        <f>TEXT(J492,"MMMM")</f>
        <v>junho</v>
      </c>
    </row>
    <row r="493" spans="1:34" ht="12.75" customHeight="1" x14ac:dyDescent="0.25">
      <c r="A493" s="90" t="str">
        <f>IF(C493="Oficina Diversos","Oficina Geral",
IF(ISNUMBER(FIND("Estoque - Colhedoras",C493)),"Colhedoras",IF(ISNUMBER(FIND("Caldeiraria",C493)),"Caldeiraria",IF(ISNUMBER(FIND("Borracharia",C493)),"Borracharia",IF(ISNUMBER(FIND("Lubrificação",C493)),"Lubrificação",
IF(ISNUMBER(FIND("Estoque - Carregadeiras",C493)),"Carregadeiras",IF(ISNUMBER(FIND("Estoque - Veic. Leves",C493)),"Veic. Leves",
IF(ISNUMBER(FIND("Estoque - Caminhões",C493)),"Caminhões",IF(ISNUMBER(FIND("Estoque - Transbordos",C493)),"Transbordos",
IF(ISNUMBER(FIND("Estoque - Tratores",C493)),"Tratores",
IF(ISNUMBER(FIND("Estoque - Máquinas pesadas",C493)),"Máquinas pesadas",
IF(ISNUMBER(FIND("Estoque - Reboques",C493)),"Reboques",
IF(C493="Estoque","Estoque",
IF(AND(ISNUMBER(C493),C493&gt;1000,C493&lt;2000),"Caminhões",
IF(AND(ISNUMBER(C493),C493&gt;2000,C493&lt;3000),"Tratores",
IF(AND(ISNUMBER(C493),C493&gt;3000,C493&lt;4000),"Carregadeiras",
IF(AND(ISNUMBER(C493),C493&gt;4000,C493&lt;5000),"Máquinas pesadas",
IF(AND(ISNUMBER(C493),C493&gt;5000,C493&lt;6000),"Colhedoras",
IF(AND(ISNUMBER(C493),C493&gt;7000,C493&lt;8000),"Irrigação",
IF(AND(ISNUMBER(C493),C493&gt;8000,C493&lt;9000),"Reboques",IF(AND(ISNUMBER(C493),C493&gt;0,C493&lt;1000),"Veic. Leves","")))))))))))))))))))))</f>
        <v>Tratores</v>
      </c>
      <c r="B493" s="111"/>
      <c r="C493" s="144">
        <v>2027</v>
      </c>
      <c r="D493" s="143">
        <v>20494</v>
      </c>
      <c r="E493" s="146" t="s">
        <v>605</v>
      </c>
      <c r="F493" s="101" t="str">
        <f>IF(ISBLANK(K493), "Apenas Solicitação", "Tem OC")</f>
        <v>Apenas Solicitação</v>
      </c>
      <c r="G493" s="143">
        <v>1</v>
      </c>
      <c r="H493" s="102">
        <f>G493-I493</f>
        <v>1</v>
      </c>
      <c r="I493" s="103"/>
      <c r="J493" s="147">
        <v>45821</v>
      </c>
      <c r="K493" s="200"/>
      <c r="L493" s="146"/>
      <c r="M493" s="104" t="str">
        <f ca="1">IF(OR(N493="", N493=0), "", IF(N493&gt;TODAY(), "No prazo", "Atrasado"))</f>
        <v/>
      </c>
      <c r="N493" s="104" t="str">
        <f>IFERROR(K493 + VALUE(LEFT(L493, FIND(" ", L493) - 1)), "")</f>
        <v/>
      </c>
      <c r="O493" s="105" t="str">
        <f>IF(_xlfn.DAYS(K493,J493)&lt;0, "Aguardando OC", _xlfn.DAYS(K493,J493))</f>
        <v>Aguardando OC</v>
      </c>
      <c r="P493" s="200">
        <v>407376</v>
      </c>
      <c r="Q493" s="55"/>
      <c r="R493" s="200">
        <v>0</v>
      </c>
      <c r="S493" s="143">
        <v>221</v>
      </c>
      <c r="T493" s="65" t="s">
        <v>1029</v>
      </c>
      <c r="U493" s="164">
        <v>97.09</v>
      </c>
      <c r="V493" s="143"/>
      <c r="W493" s="117" t="str">
        <f>IFERROR(VLOOKUP(V493, Fornecedores!A:C, 3, FALSE), "")</f>
        <v/>
      </c>
      <c r="X493" s="105" t="str">
        <f>IFERROR(VLOOKUP(V493, Fornecedores!A:E, 5, FALSE), "")</f>
        <v/>
      </c>
      <c r="Y493" s="105" t="str">
        <f>IFERROR(VLOOKUP(V493, Fornecedores!A:F, 6, FALSE), "")</f>
        <v/>
      </c>
      <c r="Z493" s="101" t="str">
        <f>IF(H493=0, "Pedido entregue!", "Pendente")</f>
        <v>Pendente</v>
      </c>
      <c r="AA493" s="119"/>
      <c r="AB493" s="132" t="str">
        <f>IF(Z493="Pedido Entregue!", IF(AA493=1, "Retirado do Almoxarifado", IF(AA493=2, "Material devolvido", "Aguardando retirada")), IF(Z493="Pendente", "Entrega pendente", ""))</f>
        <v>Entrega pendente</v>
      </c>
      <c r="AC493" s="18">
        <v>1</v>
      </c>
      <c r="AD493" s="18">
        <f>AC493/SUMIF($P:$P,P493,$AC:$AC)</f>
        <v>1</v>
      </c>
      <c r="AE493" s="18">
        <f>IF(R493=0,0,AC493/SUMIF($R:$R,R493,$AC:$AC))</f>
        <v>0</v>
      </c>
      <c r="AF493" s="18">
        <f>IF(R493=0,1,0)</f>
        <v>1</v>
      </c>
      <c r="AH493" t="str">
        <f>TEXT(J493,"MMMM")</f>
        <v>junho</v>
      </c>
    </row>
    <row r="494" spans="1:34" ht="12.75" hidden="1" customHeight="1" x14ac:dyDescent="0.25">
      <c r="A494" s="90" t="str">
        <f>IF(C494="Oficina Diversos","Oficina Geral",
IF(ISNUMBER(FIND("Estoque - Colhedoras",C494)),"Colhedoras",IF(ISNUMBER(FIND("Caldeiraria",C494)),"Caldeiraria",IF(ISNUMBER(FIND("Borracharia",C494)),"Borracharia",IF(ISNUMBER(FIND("Lubrificação",C494)),"Lubrificação",
IF(ISNUMBER(FIND("Estoque - Carregadeiras",C494)),"Carregadeiras",IF(ISNUMBER(FIND("Estoque - Veic. Leves",C494)),"Veic. Leves",
IF(ISNUMBER(FIND("Estoque - Caminhões",C494)),"Caminhões",IF(ISNUMBER(FIND("Estoque - Transbordos",C494)),"Transbordos",
IF(ISNUMBER(FIND("Estoque - Tratores",C494)),"Tratores",
IF(ISNUMBER(FIND("Estoque - Máquinas pesadas",C494)),"Máquinas pesadas",
IF(ISNUMBER(FIND("Estoque - Reboques",C494)),"Reboques",
IF(C494="Estoque","Estoque",
IF(AND(ISNUMBER(C494),C494&gt;1000,C494&lt;2000),"Caminhões",
IF(AND(ISNUMBER(C494),C494&gt;2000,C494&lt;3000),"Tratores",
IF(AND(ISNUMBER(C494),C494&gt;3000,C494&lt;4000),"Carregadeiras",
IF(AND(ISNUMBER(C494),C494&gt;4000,C494&lt;5000),"Máquinas pesadas",
IF(AND(ISNUMBER(C494),C494&gt;5000,C494&lt;6000),"Colhedoras",
IF(AND(ISNUMBER(C494),C494&gt;7000,C494&lt;8000),"Irrigação",
IF(AND(ISNUMBER(C494),C494&gt;8000,C494&lt;9000),"Reboques",IF(AND(ISNUMBER(C494),C494&gt;0,C494&lt;1000),"Veic. Leves","")))))))))))))))))))))</f>
        <v>Tratores</v>
      </c>
      <c r="B494" s="8"/>
      <c r="C494" s="2">
        <v>2030</v>
      </c>
      <c r="D494" s="2">
        <v>20506</v>
      </c>
      <c r="E494" s="10" t="s">
        <v>606</v>
      </c>
      <c r="F494" s="14" t="str">
        <f>IF(ISBLANK(K494), "Apenas Solicitação", "Tem OC")</f>
        <v>Tem OC</v>
      </c>
      <c r="G494" s="2">
        <v>1</v>
      </c>
      <c r="H494" s="37">
        <f>G494-I494</f>
        <v>0</v>
      </c>
      <c r="I494" s="38">
        <v>1</v>
      </c>
      <c r="J494" s="4">
        <v>45699</v>
      </c>
      <c r="K494" s="180">
        <v>45705</v>
      </c>
      <c r="L494" s="4"/>
      <c r="M494" s="44"/>
      <c r="N494" s="44" t="str">
        <f>IFERROR(K494 + VALUE(LEFT(L494, FIND(" ", L494) - 1)), "")</f>
        <v/>
      </c>
      <c r="O494" s="3">
        <f>IF(_xlfn.DAYS(K494,J494)&lt;0, "Aguardando OC", _xlfn.DAYS(K494,J494))</f>
        <v>6</v>
      </c>
      <c r="P494" s="14">
        <v>392078</v>
      </c>
      <c r="Q494" s="2">
        <v>1127366</v>
      </c>
      <c r="R494" s="14">
        <v>164322</v>
      </c>
      <c r="S494" s="2">
        <v>696</v>
      </c>
      <c r="T494" s="65" t="s">
        <v>77</v>
      </c>
      <c r="U494" s="21">
        <v>58.38</v>
      </c>
      <c r="V494" s="2">
        <v>3465</v>
      </c>
      <c r="W494" s="47" t="str">
        <f>IFERROR(VLOOKUP(V494, Fornecedores!A:C, 3, FALSE), "")</f>
        <v>MAQNELSON AGRICOLA L</v>
      </c>
      <c r="X494" s="43" t="str">
        <f>IFERROR(VLOOKUP(V494, Fornecedores!A:E, 5, FALSE), "")</f>
        <v>Itumbiara</v>
      </c>
      <c r="Y494" s="43" t="str">
        <f>IFERROR(VLOOKUP(V494, Fornecedores!A:F, 6, FALSE), "")</f>
        <v>GO</v>
      </c>
      <c r="Z494" s="14" t="str">
        <f>IF(H494=0, "Pedido entregue!", "Pendente")</f>
        <v>Pedido entregue!</v>
      </c>
      <c r="AA494" s="59">
        <v>1</v>
      </c>
      <c r="AB494" s="58" t="str">
        <f>IF(Z494="Pedido Entregue!", IF(AA494=1, "Retirado do Almoxarifado", IF(AA494=2, "Material devolvido", "Aguardando retirada")), IF(Z494="Pendente", "Entrega pendente", ""))</f>
        <v>Retirado do Almoxarifado</v>
      </c>
      <c r="AC494" s="18">
        <v>1</v>
      </c>
      <c r="AD494" s="18">
        <f>AC494/SUMIF($P:$P,P494,$AC:$AC)</f>
        <v>1</v>
      </c>
      <c r="AE494" s="18">
        <f>IF(R494=0,0,AC494/SUMIF($R:$R,R494,$AC:$AC))</f>
        <v>3.2258064516129031E-2</v>
      </c>
      <c r="AF494" s="18">
        <f>IF(R494=0,1,0)</f>
        <v>0</v>
      </c>
      <c r="AG494" s="18">
        <f>IF(R494=0,#REF!-J494,0)</f>
        <v>0</v>
      </c>
      <c r="AH494" t="str">
        <f>TEXT(J494,"MMMM")</f>
        <v>fevereiro</v>
      </c>
    </row>
    <row r="495" spans="1:34" ht="12.75" customHeight="1" x14ac:dyDescent="0.25">
      <c r="A495" s="90" t="str">
        <f>IF(C495="Oficina Diversos","Oficina Geral",
IF(ISNUMBER(FIND("Estoque - Colhedoras",C495)),"Colhedoras",IF(ISNUMBER(FIND("Caldeiraria",C495)),"Caldeiraria",IF(ISNUMBER(FIND("Borracharia",C495)),"Borracharia",IF(ISNUMBER(FIND("Lubrificação",C495)),"Lubrificação",
IF(ISNUMBER(FIND("Estoque - Carregadeiras",C495)),"Carregadeiras",IF(ISNUMBER(FIND("Estoque - Veic. Leves",C495)),"Veic. Leves",
IF(ISNUMBER(FIND("Estoque - Caminhões",C495)),"Caminhões",IF(ISNUMBER(FIND("Estoque - Transbordos",C495)),"Transbordos",
IF(ISNUMBER(FIND("Estoque - Tratores",C495)),"Tratores",
IF(ISNUMBER(FIND("Estoque - Máquinas pesadas",C495)),"Máquinas pesadas",
IF(ISNUMBER(FIND("Estoque - Reboques",C495)),"Reboques",
IF(C495="Estoque","Estoque",
IF(AND(ISNUMBER(C495),C495&gt;1000,C495&lt;2000),"Caminhões",
IF(AND(ISNUMBER(C495),C495&gt;2000,C495&lt;3000),"Tratores",
IF(AND(ISNUMBER(C495),C495&gt;3000,C495&lt;4000),"Carregadeiras",
IF(AND(ISNUMBER(C495),C495&gt;4000,C495&lt;5000),"Máquinas pesadas",
IF(AND(ISNUMBER(C495),C495&gt;5000,C495&lt;6000),"Colhedoras",
IF(AND(ISNUMBER(C495),C495&gt;7000,C495&lt;8000),"Irrigação",
IF(AND(ISNUMBER(C495),C495&gt;8000,C495&lt;9000),"Reboques",IF(AND(ISNUMBER(C495),C495&gt;0,C495&lt;1000),"Veic. Leves","")))))))))))))))))))))</f>
        <v>Tratores</v>
      </c>
      <c r="B495" s="111"/>
      <c r="C495" s="171">
        <v>2025</v>
      </c>
      <c r="D495" s="170">
        <v>20506</v>
      </c>
      <c r="E495" s="173" t="s">
        <v>606</v>
      </c>
      <c r="F495" s="101" t="str">
        <f>IF(ISBLANK(K495), "Apenas Solicitação", "Tem OC")</f>
        <v>Apenas Solicitação</v>
      </c>
      <c r="G495" s="170">
        <v>2</v>
      </c>
      <c r="H495" s="102">
        <f>G495-I495</f>
        <v>2</v>
      </c>
      <c r="I495" s="103"/>
      <c r="J495" s="174">
        <v>45820</v>
      </c>
      <c r="K495" s="201"/>
      <c r="L495" s="173"/>
      <c r="M495" s="104" t="str">
        <f ca="1">IF(OR(N495="", N495=0), "", IF(N495&gt;TODAY(), "No prazo", "Atrasado"))</f>
        <v/>
      </c>
      <c r="N495" s="104" t="str">
        <f>IFERROR(K495 + VALUE(LEFT(L495, FIND(" ", L495) - 1)), "")</f>
        <v/>
      </c>
      <c r="O495" s="105" t="str">
        <f>IF(_xlfn.DAYS(K495,J495)&lt;0, "Aguardando OC", _xlfn.DAYS(K495,J495))</f>
        <v>Aguardando OC</v>
      </c>
      <c r="P495" s="201">
        <v>407141</v>
      </c>
      <c r="Q495" s="55"/>
      <c r="R495" s="201">
        <v>0</v>
      </c>
      <c r="S495" s="2">
        <v>221</v>
      </c>
      <c r="T495" s="65" t="s">
        <v>1029</v>
      </c>
      <c r="U495" s="170">
        <v>58.38</v>
      </c>
      <c r="V495" s="170"/>
      <c r="W495" s="117" t="str">
        <f>IFERROR(VLOOKUP(V495, Fornecedores!A:C, 3, FALSE), "")</f>
        <v/>
      </c>
      <c r="X495" s="105" t="str">
        <f>IFERROR(VLOOKUP(V495, Fornecedores!A:E, 5, FALSE), "")</f>
        <v/>
      </c>
      <c r="Y495" s="105" t="str">
        <f>IFERROR(VLOOKUP(V495, Fornecedores!A:F, 6, FALSE), "")</f>
        <v/>
      </c>
      <c r="Z495" s="101" t="str">
        <f>IF(H495=0, "Pedido entregue!", "Pendente")</f>
        <v>Pendente</v>
      </c>
      <c r="AA495" s="119"/>
      <c r="AB495" s="132" t="str">
        <f>IF(Z495="Pedido Entregue!", IF(AA495=1, "Retirado do Almoxarifado", IF(AA495=2, "Material devolvido", "Aguardando retirada")), IF(Z495="Pendente", "Entrega pendente", ""))</f>
        <v>Entrega pendente</v>
      </c>
      <c r="AC495" s="18">
        <v>1</v>
      </c>
      <c r="AD495" s="18">
        <f>AC495/SUMIF($P:$P,P495,$AC:$AC)</f>
        <v>1</v>
      </c>
      <c r="AE495" s="18">
        <f>IF(R495=0,0,AC495/SUMIF($R:$R,R495,$AC:$AC))</f>
        <v>0</v>
      </c>
      <c r="AF495" s="18">
        <f>IF(R495=0,1,0)</f>
        <v>1</v>
      </c>
      <c r="AH495" t="str">
        <f>TEXT(J495,"MMMM")</f>
        <v>junho</v>
      </c>
    </row>
    <row r="496" spans="1:34" ht="12.75" customHeight="1" x14ac:dyDescent="0.25">
      <c r="A496" s="90" t="str">
        <f>IF(C496="Oficina Diversos","Oficina Geral",
IF(ISNUMBER(FIND("Estoque - Colhedoras",C496)),"Colhedoras",IF(ISNUMBER(FIND("Caldeiraria",C496)),"Caldeiraria",IF(ISNUMBER(FIND("Borracharia",C496)),"Borracharia",IF(ISNUMBER(FIND("Lubrificação",C496)),"Lubrificação",
IF(ISNUMBER(FIND("Estoque - Carregadeiras",C496)),"Carregadeiras",IF(ISNUMBER(FIND("Estoque - Veic. Leves",C496)),"Veic. Leves",
IF(ISNUMBER(FIND("Estoque - Caminhões",C496)),"Caminhões",IF(ISNUMBER(FIND("Estoque - Transbordos",C496)),"Transbordos",
IF(ISNUMBER(FIND("Estoque - Tratores",C496)),"Tratores",
IF(ISNUMBER(FIND("Estoque - Máquinas pesadas",C496)),"Máquinas pesadas",
IF(ISNUMBER(FIND("Estoque - Reboques",C496)),"Reboques",
IF(C496="Estoque","Estoque",
IF(AND(ISNUMBER(C496),C496&gt;1000,C496&lt;2000),"Caminhões",
IF(AND(ISNUMBER(C496),C496&gt;2000,C496&lt;3000),"Tratores",
IF(AND(ISNUMBER(C496),C496&gt;3000,C496&lt;4000),"Carregadeiras",
IF(AND(ISNUMBER(C496),C496&gt;4000,C496&lt;5000),"Máquinas pesadas",
IF(AND(ISNUMBER(C496),C496&gt;5000,C496&lt;6000),"Colhedoras",
IF(AND(ISNUMBER(C496),C496&gt;7000,C496&lt;8000),"Irrigação",
IF(AND(ISNUMBER(C496),C496&gt;8000,C496&lt;9000),"Reboques",IF(AND(ISNUMBER(C496),C496&gt;0,C496&lt;1000),"Veic. Leves","")))))))))))))))))))))</f>
        <v>Tratores</v>
      </c>
      <c r="B496" s="111"/>
      <c r="C496" s="144">
        <v>2027</v>
      </c>
      <c r="D496" s="143">
        <v>20506</v>
      </c>
      <c r="E496" s="146" t="s">
        <v>606</v>
      </c>
      <c r="F496" s="101" t="str">
        <f>IF(ISBLANK(K496), "Apenas Solicitação", "Tem OC")</f>
        <v>Apenas Solicitação</v>
      </c>
      <c r="G496" s="143">
        <v>2</v>
      </c>
      <c r="H496" s="102">
        <f>G496-I496</f>
        <v>2</v>
      </c>
      <c r="I496" s="103"/>
      <c r="J496" s="147">
        <v>45821</v>
      </c>
      <c r="K496" s="200"/>
      <c r="L496" s="146"/>
      <c r="M496" s="104" t="str">
        <f ca="1">IF(OR(N496="", N496=0), "", IF(N496&gt;TODAY(), "No prazo", "Atrasado"))</f>
        <v/>
      </c>
      <c r="N496" s="104" t="str">
        <f>IFERROR(K496 + VALUE(LEFT(L496, FIND(" ", L496) - 1)), "")</f>
        <v/>
      </c>
      <c r="O496" s="105" t="str">
        <f>IF(_xlfn.DAYS(K496,J496)&lt;0, "Aguardando OC", _xlfn.DAYS(K496,J496))</f>
        <v>Aguardando OC</v>
      </c>
      <c r="P496" s="200">
        <v>407366</v>
      </c>
      <c r="Q496" s="55"/>
      <c r="R496" s="200">
        <v>0</v>
      </c>
      <c r="S496" s="143">
        <v>221</v>
      </c>
      <c r="T496" s="65" t="s">
        <v>1029</v>
      </c>
      <c r="U496" s="164">
        <v>58.38</v>
      </c>
      <c r="V496" s="143"/>
      <c r="W496" s="117" t="str">
        <f>IFERROR(VLOOKUP(V496, Fornecedores!A:C, 3, FALSE), "")</f>
        <v/>
      </c>
      <c r="X496" s="105" t="str">
        <f>IFERROR(VLOOKUP(V496, Fornecedores!A:E, 5, FALSE), "")</f>
        <v/>
      </c>
      <c r="Y496" s="105" t="str">
        <f>IFERROR(VLOOKUP(V496, Fornecedores!A:F, 6, FALSE), "")</f>
        <v/>
      </c>
      <c r="Z496" s="101" t="str">
        <f>IF(H496=0, "Pedido entregue!", "Pendente")</f>
        <v>Pendente</v>
      </c>
      <c r="AA496" s="119"/>
      <c r="AB496" s="132" t="str">
        <f>IF(Z496="Pedido Entregue!", IF(AA496=1, "Retirado do Almoxarifado", IF(AA496=2, "Material devolvido", "Aguardando retirada")), IF(Z496="Pendente", "Entrega pendente", ""))</f>
        <v>Entrega pendente</v>
      </c>
      <c r="AC496" s="18">
        <v>1</v>
      </c>
      <c r="AD496" s="18">
        <f>AC496/SUMIF($P:$P,P496,$AC:$AC)</f>
        <v>1</v>
      </c>
      <c r="AE496" s="18">
        <f>IF(R496=0,0,AC496/SUMIF($R:$R,R496,$AC:$AC))</f>
        <v>0</v>
      </c>
      <c r="AF496" s="18">
        <f>IF(R496=0,1,0)</f>
        <v>1</v>
      </c>
      <c r="AH496" t="str">
        <f>TEXT(J496,"MMMM")</f>
        <v>junho</v>
      </c>
    </row>
    <row r="497" spans="1:34" ht="12.75" customHeight="1" x14ac:dyDescent="0.25">
      <c r="A497" s="90" t="str">
        <f>IF(C497="Oficina Diversos","Oficina Geral",
IF(ISNUMBER(FIND("Estoque - Colhedoras",C497)),"Colhedoras",IF(ISNUMBER(FIND("Caldeiraria",C497)),"Caldeiraria",IF(ISNUMBER(FIND("Borracharia",C497)),"Borracharia",IF(ISNUMBER(FIND("Lubrificação",C497)),"Lubrificação",
IF(ISNUMBER(FIND("Estoque - Carregadeiras",C497)),"Carregadeiras",IF(ISNUMBER(FIND("Estoque - Veic. Leves",C497)),"Veic. Leves",
IF(ISNUMBER(FIND("Estoque - Caminhões",C497)),"Caminhões",IF(ISNUMBER(FIND("Estoque - Transbordos",C497)),"Transbordos",
IF(ISNUMBER(FIND("Estoque - Tratores",C497)),"Tratores",
IF(ISNUMBER(FIND("Estoque - Máquinas pesadas",C497)),"Máquinas pesadas",
IF(ISNUMBER(FIND("Estoque - Reboques",C497)),"Reboques",
IF(C497="Estoque","Estoque",
IF(AND(ISNUMBER(C497),C497&gt;1000,C497&lt;2000),"Caminhões",
IF(AND(ISNUMBER(C497),C497&gt;2000,C497&lt;3000),"Tratores",
IF(AND(ISNUMBER(C497),C497&gt;3000,C497&lt;4000),"Carregadeiras",
IF(AND(ISNUMBER(C497),C497&gt;4000,C497&lt;5000),"Máquinas pesadas",
IF(AND(ISNUMBER(C497),C497&gt;5000,C497&lt;6000),"Colhedoras",
IF(AND(ISNUMBER(C497),C497&gt;7000,C497&lt;8000),"Irrigação",
IF(AND(ISNUMBER(C497),C497&gt;8000,C497&lt;9000),"Reboques",IF(AND(ISNUMBER(C497),C497&gt;0,C497&lt;1000),"Veic. Leves","")))))))))))))))))))))</f>
        <v>Tratores</v>
      </c>
      <c r="B497" s="210"/>
      <c r="C497" s="144">
        <v>2027</v>
      </c>
      <c r="D497" s="143">
        <v>20507</v>
      </c>
      <c r="E497" s="146" t="s">
        <v>20529</v>
      </c>
      <c r="F497" s="101" t="str">
        <f>IF(ISBLANK(K497), "Apenas Solicitação", "Tem OC")</f>
        <v>Apenas Solicitação</v>
      </c>
      <c r="G497" s="143">
        <v>1</v>
      </c>
      <c r="H497" s="102">
        <f>G497-I497</f>
        <v>1</v>
      </c>
      <c r="I497" s="103"/>
      <c r="J497" s="147">
        <v>45821</v>
      </c>
      <c r="K497" s="200"/>
      <c r="L497" s="146"/>
      <c r="M497" s="104" t="str">
        <f ca="1">IF(OR(N497="", N497=0), "", IF(N497&gt;TODAY(), "No prazo", "Atrasado"))</f>
        <v/>
      </c>
      <c r="N497" s="104" t="str">
        <f>IFERROR(K497 + VALUE(LEFT(L497, FIND(" ", L497) - 1)), "")</f>
        <v/>
      </c>
      <c r="O497" s="105" t="str">
        <f>IF(_xlfn.DAYS(K497,J497)&lt;0, "Aguardando OC", _xlfn.DAYS(K497,J497))</f>
        <v>Aguardando OC</v>
      </c>
      <c r="P497" s="200">
        <v>407439</v>
      </c>
      <c r="Q497" s="55"/>
      <c r="R497" s="200">
        <v>0</v>
      </c>
      <c r="S497" s="143">
        <v>221</v>
      </c>
      <c r="T497" s="65" t="s">
        <v>1029</v>
      </c>
      <c r="U497" s="164">
        <v>59.09</v>
      </c>
      <c r="V497" s="143"/>
      <c r="W497" s="117" t="str">
        <f>IFERROR(VLOOKUP(V497, Fornecedores!A:C, 3, FALSE), "")</f>
        <v/>
      </c>
      <c r="X497" s="105" t="str">
        <f>IFERROR(VLOOKUP(V497, Fornecedores!A:E, 5, FALSE), "")</f>
        <v/>
      </c>
      <c r="Y497" s="105" t="str">
        <f>IFERROR(VLOOKUP(V497, Fornecedores!A:F, 6, FALSE), "")</f>
        <v/>
      </c>
      <c r="Z497" s="101" t="str">
        <f>IF(H497=0, "Pedido entregue!", "Pendente")</f>
        <v>Pendente</v>
      </c>
      <c r="AA497" s="119"/>
      <c r="AB497" s="132" t="str">
        <f>IF(Z497="Pedido Entregue!", IF(AA497=1, "Retirado do Almoxarifado", IF(AA497=2, "Material devolvido", "Aguardando retirada")), IF(Z497="Pendente", "Entrega pendente", ""))</f>
        <v>Entrega pendente</v>
      </c>
      <c r="AC497" s="18">
        <v>1</v>
      </c>
      <c r="AD497" s="18">
        <f>AC497/SUMIF($P:$P,P497,$AC:$AC)</f>
        <v>1</v>
      </c>
      <c r="AE497" s="18">
        <f>IF(R497=0,0,AC497/SUMIF($R:$R,R497,$AC:$AC))</f>
        <v>0</v>
      </c>
      <c r="AF497" s="18">
        <f>IF(R497=0,1,0)</f>
        <v>1</v>
      </c>
      <c r="AH497" t="str">
        <f>TEXT(J497,"MMMM")</f>
        <v>junho</v>
      </c>
    </row>
    <row r="498" spans="1:34" ht="12.75" customHeight="1" x14ac:dyDescent="0.25">
      <c r="A498" s="90" t="str">
        <f>IF(C498="Oficina Diversos","Oficina Geral",
IF(ISNUMBER(FIND("Estoque - Colhedoras",C498)),"Colhedoras",IF(ISNUMBER(FIND("Caldeiraria",C498)),"Caldeiraria",IF(ISNUMBER(FIND("Borracharia",C498)),"Borracharia",IF(ISNUMBER(FIND("Lubrificação",C498)),"Lubrificação",
IF(ISNUMBER(FIND("Estoque - Carregadeiras",C498)),"Carregadeiras",IF(ISNUMBER(FIND("Estoque - Veic. Leves",C498)),"Veic. Leves",
IF(ISNUMBER(FIND("Estoque - Caminhões",C498)),"Caminhões",IF(ISNUMBER(FIND("Estoque - Transbordos",C498)),"Transbordos",
IF(ISNUMBER(FIND("Estoque - Tratores",C498)),"Tratores",
IF(ISNUMBER(FIND("Estoque - Máquinas pesadas",C498)),"Máquinas pesadas",
IF(ISNUMBER(FIND("Estoque - Reboques",C498)),"Reboques",
IF(C498="Estoque","Estoque",
IF(AND(ISNUMBER(C498),C498&gt;1000,C498&lt;2000),"Caminhões",
IF(AND(ISNUMBER(C498),C498&gt;2000,C498&lt;3000),"Tratores",
IF(AND(ISNUMBER(C498),C498&gt;3000,C498&lt;4000),"Carregadeiras",
IF(AND(ISNUMBER(C498),C498&gt;4000,C498&lt;5000),"Máquinas pesadas",
IF(AND(ISNUMBER(C498),C498&gt;5000,C498&lt;6000),"Colhedoras",
IF(AND(ISNUMBER(C498),C498&gt;7000,C498&lt;8000),"Irrigação",
IF(AND(ISNUMBER(C498),C498&gt;8000,C498&lt;9000),"Reboques",IF(AND(ISNUMBER(C498),C498&gt;0,C498&lt;1000),"Veic. Leves","")))))))))))))))))))))</f>
        <v>Tratores</v>
      </c>
      <c r="B498" s="87"/>
      <c r="C498" s="76">
        <v>2027</v>
      </c>
      <c r="D498" s="2">
        <v>20530</v>
      </c>
      <c r="E498" s="3" t="s">
        <v>1204</v>
      </c>
      <c r="F498" s="14" t="str">
        <f>IF(ISBLANK(K498), "Apenas Solicitação", "Tem OC")</f>
        <v>Apenas Solicitação</v>
      </c>
      <c r="G498" s="2">
        <v>2</v>
      </c>
      <c r="H498" s="37">
        <f>G498-I498</f>
        <v>2</v>
      </c>
      <c r="I498" s="38">
        <v>0</v>
      </c>
      <c r="J498" s="4">
        <v>45786</v>
      </c>
      <c r="K498" s="14"/>
      <c r="L498" s="3"/>
      <c r="M498" s="44" t="str">
        <f ca="1">IF(OR(N498="", N498=0), "", IF(N498&gt;TODAY(), "No prazo", "Atrasado"))</f>
        <v/>
      </c>
      <c r="N498" s="44" t="str">
        <f>IFERROR(K498 + VALUE(LEFT(L498, FIND(" ", L498) - 1)), "")</f>
        <v/>
      </c>
      <c r="O498" s="3" t="str">
        <f>IF(_xlfn.DAYS(K498,J498)&lt;0, "Aguardando OC", _xlfn.DAYS(K498,J498))</f>
        <v>Aguardando OC</v>
      </c>
      <c r="P498" s="14">
        <v>402122</v>
      </c>
      <c r="Q498" s="55"/>
      <c r="R498" s="14">
        <v>0</v>
      </c>
      <c r="S498" s="2">
        <v>221</v>
      </c>
      <c r="T498" s="65" t="s">
        <v>1029</v>
      </c>
      <c r="U498" s="21">
        <v>1766.65</v>
      </c>
      <c r="V498" s="2"/>
      <c r="W498" s="47" t="str">
        <f>IFERROR(VLOOKUP(V498, Fornecedores!A:C, 3, FALSE), "")</f>
        <v/>
      </c>
      <c r="X498" s="43" t="str">
        <f>IFERROR(VLOOKUP(V498, Fornecedores!A:E, 5, FALSE), "")</f>
        <v/>
      </c>
      <c r="Y498" s="43" t="str">
        <f>IFERROR(VLOOKUP(V498, Fornecedores!A:F, 6, FALSE), "")</f>
        <v/>
      </c>
      <c r="Z498" s="14" t="str">
        <f>IF(H498=0, "Pedido entregue!", "Pendente")</f>
        <v>Pendente</v>
      </c>
      <c r="AA498" s="59"/>
      <c r="AB498" s="58" t="str">
        <f>IF(Z498="Pedido Entregue!", IF(AA498=1, "Retirado do Almoxarifado", IF(AA498=2, "Material devolvido", "Aguardando retirada")), IF(Z498="Pendente", "Entrega pendente", ""))</f>
        <v>Entrega pendente</v>
      </c>
      <c r="AC498" s="18">
        <v>1</v>
      </c>
      <c r="AD498" s="18">
        <f>AC498/SUMIF($P:$P,P498,$AC:$AC)</f>
        <v>1</v>
      </c>
      <c r="AE498" s="18">
        <f>IF(R498=0,0,AC498/SUMIF($R:$R,R498,$AC:$AC))</f>
        <v>0</v>
      </c>
      <c r="AF498" s="18">
        <f>IF(R498=0,1,0)</f>
        <v>1</v>
      </c>
      <c r="AH498" t="str">
        <f>TEXT(J498,"MMMM")</f>
        <v>maio</v>
      </c>
    </row>
    <row r="499" spans="1:34" ht="12.75" customHeight="1" x14ac:dyDescent="0.25">
      <c r="A499" s="90" t="str">
        <f>IF(C499="Oficina Diversos","Oficina Geral",
IF(ISNUMBER(FIND("Estoque - Colhedoras",C499)),"Colhedoras",IF(ISNUMBER(FIND("Caldeiraria",C499)),"Caldeiraria",IF(ISNUMBER(FIND("Borracharia",C499)),"Borracharia",IF(ISNUMBER(FIND("Lubrificação",C499)),"Lubrificação",
IF(ISNUMBER(FIND("Estoque - Carregadeiras",C499)),"Carregadeiras",IF(ISNUMBER(FIND("Estoque - Veic. Leves",C499)),"Veic. Leves",
IF(ISNUMBER(FIND("Estoque - Caminhões",C499)),"Caminhões",IF(ISNUMBER(FIND("Estoque - Transbordos",C499)),"Transbordos",
IF(ISNUMBER(FIND("Estoque - Tratores",C499)),"Tratores",
IF(ISNUMBER(FIND("Estoque - Máquinas pesadas",C499)),"Máquinas pesadas",
IF(ISNUMBER(FIND("Estoque - Reboques",C499)),"Reboques",
IF(C499="Estoque","Estoque",
IF(AND(ISNUMBER(C499),C499&gt;1000,C499&lt;2000),"Caminhões",
IF(AND(ISNUMBER(C499),C499&gt;2000,C499&lt;3000),"Tratores",
IF(AND(ISNUMBER(C499),C499&gt;3000,C499&lt;4000),"Carregadeiras",
IF(AND(ISNUMBER(C499),C499&gt;4000,C499&lt;5000),"Máquinas pesadas",
IF(AND(ISNUMBER(C499),C499&gt;5000,C499&lt;6000),"Colhedoras",
IF(AND(ISNUMBER(C499),C499&gt;7000,C499&lt;8000),"Irrigação",
IF(AND(ISNUMBER(C499),C499&gt;8000,C499&lt;9000),"Reboques",IF(AND(ISNUMBER(C499),C499&gt;0,C499&lt;1000),"Veic. Leves","")))))))))))))))))))))</f>
        <v>Tratores</v>
      </c>
      <c r="B499" s="39"/>
      <c r="C499" s="2">
        <v>2030</v>
      </c>
      <c r="D499" s="2">
        <v>20542</v>
      </c>
      <c r="E499" s="3" t="s">
        <v>1205</v>
      </c>
      <c r="F499" s="14" t="str">
        <f>IF(ISBLANK(K499), "Apenas Solicitação", "Tem OC")</f>
        <v>Apenas Solicitação</v>
      </c>
      <c r="G499" s="2">
        <v>1</v>
      </c>
      <c r="H499" s="37">
        <f>G499-I499</f>
        <v>1</v>
      </c>
      <c r="I499" s="38">
        <v>0</v>
      </c>
      <c r="J499" s="4">
        <v>45786</v>
      </c>
      <c r="K499" s="14"/>
      <c r="L499" s="3"/>
      <c r="M499" s="44" t="str">
        <f ca="1">IF(OR(N499="", N499=0), "", IF(N499&gt;TODAY(), "No prazo", "Atrasado"))</f>
        <v/>
      </c>
      <c r="N499" s="44" t="str">
        <f>IFERROR(K499 + VALUE(LEFT(L499, FIND(" ", L499) - 1)), "")</f>
        <v/>
      </c>
      <c r="O499" s="3" t="str">
        <f>IF(_xlfn.DAYS(K499,J499)&lt;0, "Aguardando OC", _xlfn.DAYS(K499,J499))</f>
        <v>Aguardando OC</v>
      </c>
      <c r="P499" s="14">
        <v>402188</v>
      </c>
      <c r="Q499" s="33"/>
      <c r="R499" s="14">
        <v>0</v>
      </c>
      <c r="S499" s="42">
        <v>221</v>
      </c>
      <c r="T499" s="67" t="s">
        <v>1029</v>
      </c>
      <c r="U499" s="45">
        <v>1766.65</v>
      </c>
      <c r="V499" s="2"/>
      <c r="W499" s="47" t="str">
        <f>IFERROR(VLOOKUP(V499, Fornecedores!A:C, 3, FALSE), "")</f>
        <v/>
      </c>
      <c r="X499" s="43" t="str">
        <f>IFERROR(VLOOKUP(V499, Fornecedores!A:E, 5, FALSE), "")</f>
        <v/>
      </c>
      <c r="Y499" s="43" t="str">
        <f>IFERROR(VLOOKUP(V499, Fornecedores!A:F, 6, FALSE), "")</f>
        <v/>
      </c>
      <c r="Z499" s="14" t="str">
        <f>IF(H499=0, "Pedido entregue!", "Pendente")</f>
        <v>Pendente</v>
      </c>
      <c r="AA499" s="59"/>
      <c r="AB499" s="58" t="str">
        <f>IF(Z499="Pedido Entregue!", IF(AA499=1, "Retirado do Almoxarifado", IF(AA499=2, "Material devolvido", "Aguardando retirada")), IF(Z499="Pendente", "Entrega pendente", ""))</f>
        <v>Entrega pendente</v>
      </c>
      <c r="AC499" s="18">
        <v>1</v>
      </c>
      <c r="AD499" s="18">
        <f>AC499/SUMIF($P:$P,P499,$AC:$AC)</f>
        <v>1</v>
      </c>
      <c r="AE499" s="18">
        <f>IF(R499=0,0,AC499/SUMIF($R:$R,R499,$AC:$AC))</f>
        <v>0</v>
      </c>
      <c r="AF499" s="18">
        <f>IF(R499=0,1,0)</f>
        <v>1</v>
      </c>
      <c r="AH499" t="str">
        <f>TEXT(J499,"MMMM")</f>
        <v>maio</v>
      </c>
    </row>
    <row r="500" spans="1:34" ht="12.75" customHeight="1" x14ac:dyDescent="0.25">
      <c r="A500" s="90" t="str">
        <f>IF(C500="Oficina Diversos","Oficina Geral",
IF(ISNUMBER(FIND("Estoque - Colhedoras",C500)),"Colhedoras",IF(ISNUMBER(FIND("Caldeiraria",C500)),"Caldeiraria",IF(ISNUMBER(FIND("Borracharia",C500)),"Borracharia",IF(ISNUMBER(FIND("Lubrificação",C500)),"Lubrificação",
IF(ISNUMBER(FIND("Estoque - Carregadeiras",C500)),"Carregadeiras",IF(ISNUMBER(FIND("Estoque - Veic. Leves",C500)),"Veic. Leves",
IF(ISNUMBER(FIND("Estoque - Caminhões",C500)),"Caminhões",IF(ISNUMBER(FIND("Estoque - Transbordos",C500)),"Transbordos",
IF(ISNUMBER(FIND("Estoque - Tratores",C500)),"Tratores",
IF(ISNUMBER(FIND("Estoque - Máquinas pesadas",C500)),"Máquinas pesadas",
IF(ISNUMBER(FIND("Estoque - Reboques",C500)),"Reboques",
IF(C500="Estoque","Estoque",
IF(AND(ISNUMBER(C500),C500&gt;1000,C500&lt;2000),"Caminhões",
IF(AND(ISNUMBER(C500),C500&gt;2000,C500&lt;3000),"Tratores",
IF(AND(ISNUMBER(C500),C500&gt;3000,C500&lt;4000),"Carregadeiras",
IF(AND(ISNUMBER(C500),C500&gt;4000,C500&lt;5000),"Máquinas pesadas",
IF(AND(ISNUMBER(C500),C500&gt;5000,C500&lt;6000),"Colhedoras",
IF(AND(ISNUMBER(C500),C500&gt;7000,C500&lt;8000),"Irrigação",
IF(AND(ISNUMBER(C500),C500&gt;8000,C500&lt;9000),"Reboques",IF(AND(ISNUMBER(C500),C500&gt;0,C500&lt;1000),"Veic. Leves","")))))))))))))))))))))</f>
        <v>Tratores</v>
      </c>
      <c r="B500" s="210"/>
      <c r="C500" s="144">
        <v>2064</v>
      </c>
      <c r="D500" s="143">
        <v>20545</v>
      </c>
      <c r="E500" s="146" t="s">
        <v>20530</v>
      </c>
      <c r="F500" s="101" t="str">
        <f>IF(ISBLANK(K500), "Apenas Solicitação", "Tem OC")</f>
        <v>Apenas Solicitação</v>
      </c>
      <c r="G500" s="143">
        <v>1</v>
      </c>
      <c r="H500" s="102">
        <f>G500-I500</f>
        <v>1</v>
      </c>
      <c r="I500" s="103"/>
      <c r="J500" s="147">
        <v>45821</v>
      </c>
      <c r="K500" s="200"/>
      <c r="L500" s="146"/>
      <c r="M500" s="104" t="str">
        <f ca="1">IF(OR(N500="", N500=0), "", IF(N500&gt;TODAY(), "No prazo", "Atrasado"))</f>
        <v/>
      </c>
      <c r="N500" s="104" t="str">
        <f>IFERROR(K500 + VALUE(LEFT(L500, FIND(" ", L500) - 1)), "")</f>
        <v/>
      </c>
      <c r="O500" s="105" t="str">
        <f>IF(_xlfn.DAYS(K500,J500)&lt;0, "Aguardando OC", _xlfn.DAYS(K500,J500))</f>
        <v>Aguardando OC</v>
      </c>
      <c r="P500" s="200">
        <v>407294</v>
      </c>
      <c r="Q500" s="55"/>
      <c r="R500" s="200">
        <v>0</v>
      </c>
      <c r="S500" s="143">
        <v>221</v>
      </c>
      <c r="T500" s="65" t="s">
        <v>1029</v>
      </c>
      <c r="U500" s="164">
        <v>28.76</v>
      </c>
      <c r="V500" s="143"/>
      <c r="W500" s="117" t="str">
        <f>IFERROR(VLOOKUP(V500, Fornecedores!A:C, 3, FALSE), "")</f>
        <v/>
      </c>
      <c r="X500" s="105" t="str">
        <f>IFERROR(VLOOKUP(V500, Fornecedores!A:E, 5, FALSE), "")</f>
        <v/>
      </c>
      <c r="Y500" s="105" t="str">
        <f>IFERROR(VLOOKUP(V500, Fornecedores!A:F, 6, FALSE), "")</f>
        <v/>
      </c>
      <c r="Z500" s="101" t="str">
        <f>IF(H500=0, "Pedido entregue!", "Pendente")</f>
        <v>Pendente</v>
      </c>
      <c r="AA500" s="119"/>
      <c r="AB500" s="132" t="str">
        <f>IF(Z500="Pedido Entregue!", IF(AA500=1, "Retirado do Almoxarifado", IF(AA500=2, "Material devolvido", "Aguardando retirada")), IF(Z500="Pendente", "Entrega pendente", ""))</f>
        <v>Entrega pendente</v>
      </c>
      <c r="AC500" s="18">
        <v>1</v>
      </c>
      <c r="AD500" s="18">
        <f>AC500/SUMIF($P:$P,P500,$AC:$AC)</f>
        <v>1</v>
      </c>
      <c r="AE500" s="18">
        <f>IF(R500=0,0,AC500/SUMIF($R:$R,R500,$AC:$AC))</f>
        <v>0</v>
      </c>
      <c r="AF500" s="18">
        <f>IF(R500=0,1,0)</f>
        <v>1</v>
      </c>
      <c r="AH500" t="str">
        <f>TEXT(J500,"MMMM")</f>
        <v>junho</v>
      </c>
    </row>
    <row r="501" spans="1:34" ht="12.75" customHeight="1" x14ac:dyDescent="0.25">
      <c r="A501" s="90" t="str">
        <f>IF(C501="Oficina Diversos","Oficina Geral",
IF(ISNUMBER(FIND("Estoque - Colhedoras",C501)),"Colhedoras",IF(ISNUMBER(FIND("Caldeiraria",C501)),"Caldeiraria",IF(ISNUMBER(FIND("Borracharia",C501)),"Borracharia",IF(ISNUMBER(FIND("Lubrificação",C501)),"Lubrificação",
IF(ISNUMBER(FIND("Estoque - Carregadeiras",C501)),"Carregadeiras",IF(ISNUMBER(FIND("Estoque - Veic. Leves",C501)),"Veic. Leves",
IF(ISNUMBER(FIND("Estoque - Caminhões",C501)),"Caminhões",IF(ISNUMBER(FIND("Estoque - Transbordos",C501)),"Transbordos",
IF(ISNUMBER(FIND("Estoque - Tratores",C501)),"Tratores",
IF(ISNUMBER(FIND("Estoque - Máquinas pesadas",C501)),"Máquinas pesadas",
IF(ISNUMBER(FIND("Estoque - Reboques",C501)),"Reboques",
IF(C501="Estoque","Estoque",
IF(AND(ISNUMBER(C501),C501&gt;1000,C501&lt;2000),"Caminhões",
IF(AND(ISNUMBER(C501),C501&gt;2000,C501&lt;3000),"Tratores",
IF(AND(ISNUMBER(C501),C501&gt;3000,C501&lt;4000),"Carregadeiras",
IF(AND(ISNUMBER(C501),C501&gt;4000,C501&lt;5000),"Máquinas pesadas",
IF(AND(ISNUMBER(C501),C501&gt;5000,C501&lt;6000),"Colhedoras",
IF(AND(ISNUMBER(C501),C501&gt;7000,C501&lt;8000),"Irrigação",
IF(AND(ISNUMBER(C501),C501&gt;8000,C501&lt;9000),"Reboques",IF(AND(ISNUMBER(C501),C501&gt;0,C501&lt;1000),"Veic. Leves","")))))))))))))))))))))</f>
        <v>Tratores</v>
      </c>
      <c r="B501" s="211"/>
      <c r="C501" s="144">
        <v>2064</v>
      </c>
      <c r="D501" s="143">
        <v>20546</v>
      </c>
      <c r="E501" s="146" t="s">
        <v>20531</v>
      </c>
      <c r="F501" s="101" t="str">
        <f>IF(ISBLANK(K501), "Apenas Solicitação", "Tem OC")</f>
        <v>Apenas Solicitação</v>
      </c>
      <c r="G501" s="143">
        <v>1</v>
      </c>
      <c r="H501" s="102">
        <f>G501-I501</f>
        <v>1</v>
      </c>
      <c r="I501" s="103"/>
      <c r="J501" s="147">
        <v>45821</v>
      </c>
      <c r="K501" s="200"/>
      <c r="L501" s="146"/>
      <c r="M501" s="104" t="str">
        <f ca="1">IF(OR(N501="", N501=0), "", IF(N501&gt;TODAY(), "No prazo", "Atrasado"))</f>
        <v/>
      </c>
      <c r="N501" s="104" t="str">
        <f>IFERROR(K501 + VALUE(LEFT(L501, FIND(" ", L501) - 1)), "")</f>
        <v/>
      </c>
      <c r="O501" s="105" t="str">
        <f>IF(_xlfn.DAYS(K501,J501)&lt;0, "Aguardando OC", _xlfn.DAYS(K501,J501))</f>
        <v>Aguardando OC</v>
      </c>
      <c r="P501" s="200">
        <v>407293</v>
      </c>
      <c r="Q501" s="55"/>
      <c r="R501" s="200">
        <v>0</v>
      </c>
      <c r="S501" s="143">
        <v>221</v>
      </c>
      <c r="T501" s="65" t="s">
        <v>1029</v>
      </c>
      <c r="U501" s="164">
        <v>44.67</v>
      </c>
      <c r="V501" s="143"/>
      <c r="W501" s="117" t="str">
        <f>IFERROR(VLOOKUP(V501, Fornecedores!A:C, 3, FALSE), "")</f>
        <v/>
      </c>
      <c r="X501" s="105" t="str">
        <f>IFERROR(VLOOKUP(V501, Fornecedores!A:E, 5, FALSE), "")</f>
        <v/>
      </c>
      <c r="Y501" s="105" t="str">
        <f>IFERROR(VLOOKUP(V501, Fornecedores!A:F, 6, FALSE), "")</f>
        <v/>
      </c>
      <c r="Z501" s="101" t="str">
        <f>IF(H501=0, "Pedido entregue!", "Pendente")</f>
        <v>Pendente</v>
      </c>
      <c r="AA501" s="119"/>
      <c r="AB501" s="132" t="str">
        <f>IF(Z501="Pedido Entregue!", IF(AA501=1, "Retirado do Almoxarifado", IF(AA501=2, "Material devolvido", "Aguardando retirada")), IF(Z501="Pendente", "Entrega pendente", ""))</f>
        <v>Entrega pendente</v>
      </c>
      <c r="AC501" s="18">
        <v>1</v>
      </c>
      <c r="AD501" s="18">
        <f>AC501/SUMIF($P:$P,P501,$AC:$AC)</f>
        <v>1</v>
      </c>
      <c r="AE501" s="18">
        <f>IF(R501=0,0,AC501/SUMIF($R:$R,R501,$AC:$AC))</f>
        <v>0</v>
      </c>
      <c r="AF501" s="18">
        <f>IF(R501=0,1,0)</f>
        <v>1</v>
      </c>
      <c r="AH501" t="str">
        <f>TEXT(J501,"MMMM")</f>
        <v>junho</v>
      </c>
    </row>
    <row r="502" spans="1:34" ht="12.75" hidden="1" customHeight="1" x14ac:dyDescent="0.25">
      <c r="A502" s="90" t="str">
        <f>IF(C502="Oficina Diversos","Oficina Geral",
IF(ISNUMBER(FIND("Estoque - Colhedoras",C502)),"Colhedoras",IF(ISNUMBER(FIND("Caldeiraria",C502)),"Caldeiraria",IF(ISNUMBER(FIND("Borracharia",C502)),"Borracharia",IF(ISNUMBER(FIND("Lubrificação",C502)),"Lubrificação",
IF(ISNUMBER(FIND("Estoque - Carregadeiras",C502)),"Carregadeiras",IF(ISNUMBER(FIND("Estoque - Veic. Leves",C502)),"Veic. Leves",
IF(ISNUMBER(FIND("Estoque - Caminhões",C502)),"Caminhões",IF(ISNUMBER(FIND("Estoque - Transbordos",C502)),"Transbordos",
IF(ISNUMBER(FIND("Estoque - Tratores",C502)),"Tratores",
IF(ISNUMBER(FIND("Estoque - Máquinas pesadas",C502)),"Máquinas pesadas",
IF(ISNUMBER(FIND("Estoque - Reboques",C502)),"Reboques",
IF(C502="Estoque","Estoque",
IF(AND(ISNUMBER(C502),C502&gt;1000,C502&lt;2000),"Caminhões",
IF(AND(ISNUMBER(C502),C502&gt;2000,C502&lt;3000),"Tratores",
IF(AND(ISNUMBER(C502),C502&gt;3000,C502&lt;4000),"Carregadeiras",
IF(AND(ISNUMBER(C502),C502&gt;4000,C502&lt;5000),"Máquinas pesadas",
IF(AND(ISNUMBER(C502),C502&gt;5000,C502&lt;6000),"Colhedoras",
IF(AND(ISNUMBER(C502),C502&gt;7000,C502&lt;8000),"Irrigação",
IF(AND(ISNUMBER(C502),C502&gt;8000,C502&lt;9000),"Reboques",IF(AND(ISNUMBER(C502),C502&gt;0,C502&lt;1000),"Veic. Leves","")))))))))))))))))))))</f>
        <v>Caminhões</v>
      </c>
      <c r="B502" s="8"/>
      <c r="C502" s="2">
        <v>1021</v>
      </c>
      <c r="D502" s="2">
        <v>20849</v>
      </c>
      <c r="E502" s="3" t="s">
        <v>19964</v>
      </c>
      <c r="F502" s="14" t="str">
        <f>IF(ISBLANK(K502), "Apenas Solicitação", "Tem OC")</f>
        <v>Tem OC</v>
      </c>
      <c r="G502" s="2">
        <v>2</v>
      </c>
      <c r="H502" s="37">
        <f>G502-I502</f>
        <v>0</v>
      </c>
      <c r="I502" s="38">
        <v>2</v>
      </c>
      <c r="J502" s="4">
        <v>45798</v>
      </c>
      <c r="K502" s="180">
        <v>45804</v>
      </c>
      <c r="L502" s="3" t="s">
        <v>20151</v>
      </c>
      <c r="M502" s="44" t="str">
        <f ca="1">IF(OR(N502="", N502=0), "", IF(N502&gt;TODAY(), "No prazo", "Atrasado"))</f>
        <v>Atrasado</v>
      </c>
      <c r="N502" s="44">
        <f>IFERROR(K502 + VALUE(LEFT(L502, FIND(" ", L502) - 1)), "")</f>
        <v>45804</v>
      </c>
      <c r="O502" s="3">
        <f>IF(_xlfn.DAYS(K502,J502)&lt;0, "Aguardando OC", _xlfn.DAYS(K502,J502))</f>
        <v>6</v>
      </c>
      <c r="P502" s="14">
        <v>403853</v>
      </c>
      <c r="Q502" s="55"/>
      <c r="R502" s="14">
        <v>168242</v>
      </c>
      <c r="S502" s="2">
        <v>221</v>
      </c>
      <c r="T502" s="65" t="s">
        <v>1029</v>
      </c>
      <c r="U502" s="21">
        <v>36</v>
      </c>
      <c r="V502" s="2">
        <v>2528</v>
      </c>
      <c r="W502" s="47" t="str">
        <f>IFERROR(VLOOKUP(V502, Fornecedores!A:C, 3, FALSE), "")</f>
        <v xml:space="preserve">REDIESEL            </v>
      </c>
      <c r="X502" s="43" t="str">
        <f>IFERROR(VLOOKUP(V502, Fornecedores!A:E, 5, FALSE), "")</f>
        <v>Jaboatão dos Guararapes</v>
      </c>
      <c r="Y502" s="43" t="str">
        <f>IFERROR(VLOOKUP(V502, Fornecedores!A:F, 6, FALSE), "")</f>
        <v>PE</v>
      </c>
      <c r="Z502" s="14" t="str">
        <f>IF(H502=0, "Pedido entregue!", "Pendente")</f>
        <v>Pedido entregue!</v>
      </c>
      <c r="AA502" s="59"/>
      <c r="AB502" s="58" t="str">
        <f>IF(Z502="Pedido Entregue!", IF(AA502=1, "Retirado do Almoxarifado", IF(AA502=2, "Material devolvido", "Aguardando retirada")), IF(Z502="Pendente", "Entrega pendente", ""))</f>
        <v>Aguardando retirada</v>
      </c>
      <c r="AC502" s="18">
        <v>1</v>
      </c>
      <c r="AD502" s="18">
        <f>AC502/SUMIF($P:$P,P502,$AC:$AC)</f>
        <v>1</v>
      </c>
      <c r="AE502" s="18">
        <f>IF(R502=0,0,AC502/SUMIF($R:$R,R502,$AC:$AC))</f>
        <v>0.14285714285714285</v>
      </c>
      <c r="AF502" s="18">
        <f>IF(R502=0,1,0)</f>
        <v>0</v>
      </c>
      <c r="AH502" t="str">
        <f>TEXT(J502,"MMMM")</f>
        <v>maio</v>
      </c>
    </row>
    <row r="503" spans="1:34" ht="12.75" hidden="1" customHeight="1" x14ac:dyDescent="0.25">
      <c r="A503" s="90" t="str">
        <f>IF(C503="Oficina Diversos","Oficina Geral",
IF(ISNUMBER(FIND("Estoque - Colhedoras",C503)),"Colhedoras",IF(ISNUMBER(FIND("Caldeiraria",C503)),"Caldeiraria",IF(ISNUMBER(FIND("Borracharia",C503)),"Borracharia",IF(ISNUMBER(FIND("Lubrificação",C503)),"Lubrificação",
IF(ISNUMBER(FIND("Estoque - Carregadeiras",C503)),"Carregadeiras",IF(ISNUMBER(FIND("Estoque - Veic. Leves",C503)),"Veic. Leves",
IF(ISNUMBER(FIND("Estoque - Caminhões",C503)),"Caminhões",IF(ISNUMBER(FIND("Estoque - Transbordos",C503)),"Transbordos",
IF(ISNUMBER(FIND("Estoque - Tratores",C503)),"Tratores",
IF(ISNUMBER(FIND("Estoque - Máquinas pesadas",C503)),"Máquinas pesadas",
IF(ISNUMBER(FIND("Estoque - Reboques",C503)),"Reboques",
IF(C503="Estoque","Estoque",
IF(AND(ISNUMBER(C503),C503&gt;1000,C503&lt;2000),"Caminhões",
IF(AND(ISNUMBER(C503),C503&gt;2000,C503&lt;3000),"Tratores",
IF(AND(ISNUMBER(C503),C503&gt;3000,C503&lt;4000),"Carregadeiras",
IF(AND(ISNUMBER(C503),C503&gt;4000,C503&lt;5000),"Máquinas pesadas",
IF(AND(ISNUMBER(C503),C503&gt;5000,C503&lt;6000),"Colhedoras",
IF(AND(ISNUMBER(C503),C503&gt;7000,C503&lt;8000),"Irrigação",
IF(AND(ISNUMBER(C503),C503&gt;8000,C503&lt;9000),"Reboques",IF(AND(ISNUMBER(C503),C503&gt;0,C503&lt;1000),"Veic. Leves","")))))))))))))))))))))</f>
        <v>Veic. Leves</v>
      </c>
      <c r="B503" s="8"/>
      <c r="C503" s="2">
        <v>31</v>
      </c>
      <c r="D503" s="2">
        <v>20914</v>
      </c>
      <c r="E503" s="3" t="s">
        <v>279</v>
      </c>
      <c r="F503" s="14" t="str">
        <f>IF(ISBLANK(K503), "Apenas Solicitação", "Tem OC")</f>
        <v>Tem OC</v>
      </c>
      <c r="G503" s="2">
        <v>1</v>
      </c>
      <c r="H503" s="37">
        <f>G503-I503</f>
        <v>0</v>
      </c>
      <c r="I503" s="38">
        <v>1</v>
      </c>
      <c r="J503" s="4">
        <v>45744</v>
      </c>
      <c r="K503" s="180">
        <v>45757</v>
      </c>
      <c r="L503" s="3"/>
      <c r="M503" s="44"/>
      <c r="N503" s="44" t="str">
        <f>IFERROR(K503 + VALUE(LEFT(L503, FIND(" ", L503) - 1)), "")</f>
        <v/>
      </c>
      <c r="O503" s="3">
        <f>IF(_xlfn.DAYS(K503,J503)&lt;0, "Aguardando OC", _xlfn.DAYS(K503,J503))</f>
        <v>13</v>
      </c>
      <c r="P503" s="14">
        <v>397411</v>
      </c>
      <c r="Q503" s="2">
        <v>1139979</v>
      </c>
      <c r="R503" s="14">
        <v>166120</v>
      </c>
      <c r="S503" s="2">
        <v>715</v>
      </c>
      <c r="T503" s="65" t="s">
        <v>280</v>
      </c>
      <c r="U503" s="21">
        <v>57</v>
      </c>
      <c r="V503" s="2">
        <v>14446</v>
      </c>
      <c r="W503" s="47" t="str">
        <f>IFERROR(VLOOKUP(V503, Fornecedores!A:C, 3, FALSE), "")</f>
        <v>AGROMOTO</v>
      </c>
      <c r="X503" s="43" t="str">
        <f>IFERROR(VLOOKUP(V503, Fornecedores!A:E, 5, FALSE), "")</f>
        <v>Jaboatão dos Guararapes</v>
      </c>
      <c r="Y503" s="43" t="str">
        <f>IFERROR(VLOOKUP(V503, Fornecedores!A:F, 6, FALSE), "")</f>
        <v>PE</v>
      </c>
      <c r="Z503" s="14" t="str">
        <f>IF(H503=0, "Pedido entregue!", "Pendente")</f>
        <v>Pedido entregue!</v>
      </c>
      <c r="AA503" s="59"/>
      <c r="AB503" s="58" t="str">
        <f>IF(Z503="Pedido Entregue!", IF(AA503=1, "Retirado do Almoxarifado", IF(AA503=2, "Material devolvido", "Aguardando retirada")), IF(Z503="Pendente", "Entrega pendente", ""))</f>
        <v>Aguardando retirada</v>
      </c>
      <c r="AC503" s="18">
        <v>1</v>
      </c>
      <c r="AD503" s="18">
        <f>AC503/SUMIF($P:$P,P503,$AC:$AC)</f>
        <v>1</v>
      </c>
      <c r="AE503" s="18">
        <f>IF(R503=0,0,AC503/SUMIF($R:$R,R503,$AC:$AC))</f>
        <v>9.0909090909090912E-2</v>
      </c>
      <c r="AF503" s="18">
        <f>IF(R503=0,1,0)</f>
        <v>0</v>
      </c>
      <c r="AG503" s="18">
        <f>IF(R503=0,#REF!-J503,0)</f>
        <v>0</v>
      </c>
      <c r="AH503" t="str">
        <f>TEXT(J503,"MMMM")</f>
        <v>março</v>
      </c>
    </row>
    <row r="504" spans="1:34" ht="12.75" hidden="1" customHeight="1" x14ac:dyDescent="0.25">
      <c r="A504" s="90" t="str">
        <f>IF(C504="Oficina Diversos","Oficina Geral",
IF(ISNUMBER(FIND("Estoque - Colhedoras",C504)),"Colhedoras",IF(ISNUMBER(FIND("Caldeiraria",C504)),"Caldeiraria",IF(ISNUMBER(FIND("Borracharia",C504)),"Borracharia",IF(ISNUMBER(FIND("Lubrificação",C504)),"Lubrificação",
IF(ISNUMBER(FIND("Estoque - Carregadeiras",C504)),"Carregadeiras",IF(ISNUMBER(FIND("Estoque - Veic. Leves",C504)),"Veic. Leves",
IF(ISNUMBER(FIND("Estoque - Caminhões",C504)),"Caminhões",IF(ISNUMBER(FIND("Estoque - Transbordos",C504)),"Transbordos",
IF(ISNUMBER(FIND("Estoque - Tratores",C504)),"Tratores",
IF(ISNUMBER(FIND("Estoque - Máquinas pesadas",C504)),"Máquinas pesadas",
IF(ISNUMBER(FIND("Estoque - Reboques",C504)),"Reboques",
IF(C504="Estoque","Estoque",
IF(AND(ISNUMBER(C504),C504&gt;1000,C504&lt;2000),"Caminhões",
IF(AND(ISNUMBER(C504),C504&gt;2000,C504&lt;3000),"Tratores",
IF(AND(ISNUMBER(C504),C504&gt;3000,C504&lt;4000),"Carregadeiras",
IF(AND(ISNUMBER(C504),C504&gt;4000,C504&lt;5000),"Máquinas pesadas",
IF(AND(ISNUMBER(C504),C504&gt;5000,C504&lt;6000),"Colhedoras",
IF(AND(ISNUMBER(C504),C504&gt;7000,C504&lt;8000),"Irrigação",
IF(AND(ISNUMBER(C504),C504&gt;8000,C504&lt;9000),"Reboques",IF(AND(ISNUMBER(C504),C504&gt;0,C504&lt;1000),"Veic. Leves","")))))))))))))))))))))</f>
        <v>Caminhões</v>
      </c>
      <c r="B504" s="8"/>
      <c r="C504" s="2">
        <v>1005</v>
      </c>
      <c r="D504" s="2">
        <v>20997</v>
      </c>
      <c r="E504" s="3" t="s">
        <v>569</v>
      </c>
      <c r="F504" s="14" t="str">
        <f>IF(ISBLANK(K504), "Apenas Solicitação", "Tem OC")</f>
        <v>Tem OC</v>
      </c>
      <c r="G504" s="2">
        <v>1</v>
      </c>
      <c r="H504" s="37">
        <f>G504-I504</f>
        <v>0</v>
      </c>
      <c r="I504" s="38">
        <v>1</v>
      </c>
      <c r="J504" s="4">
        <v>45751</v>
      </c>
      <c r="K504" s="180">
        <v>45759</v>
      </c>
      <c r="L504" s="3"/>
      <c r="M504" s="44"/>
      <c r="N504" s="44" t="str">
        <f>IFERROR(K504 + VALUE(LEFT(L504, FIND(" ", L504) - 1)), "")</f>
        <v/>
      </c>
      <c r="O504" s="3">
        <f>IF(_xlfn.DAYS(K504,J504)&lt;0, "Aguardando OC", _xlfn.DAYS(K504,J504))</f>
        <v>8</v>
      </c>
      <c r="P504" s="14">
        <v>398073</v>
      </c>
      <c r="Q504" s="2">
        <v>1141958</v>
      </c>
      <c r="R504" s="14">
        <v>166227</v>
      </c>
      <c r="S504" s="2">
        <v>685</v>
      </c>
      <c r="T504" s="65" t="s">
        <v>15</v>
      </c>
      <c r="U504" s="21">
        <v>68.819999999999993</v>
      </c>
      <c r="V504" s="2"/>
      <c r="W504" s="47" t="str">
        <f>IFERROR(VLOOKUP(V504, Fornecedores!A:C, 3, FALSE), "")</f>
        <v/>
      </c>
      <c r="X504" s="43" t="str">
        <f>IFERROR(VLOOKUP(V504, Fornecedores!A:E, 5, FALSE), "")</f>
        <v/>
      </c>
      <c r="Y504" s="43" t="str">
        <f>IFERROR(VLOOKUP(V504, Fornecedores!A:F, 6, FALSE), "")</f>
        <v/>
      </c>
      <c r="Z504" s="14" t="str">
        <f>IF(H504=0, "Pedido entregue!", "Pendente")</f>
        <v>Pedido entregue!</v>
      </c>
      <c r="AA504" s="59"/>
      <c r="AB504" s="58" t="str">
        <f>IF(Z504="Pedido Entregue!", IF(AA504=1, "Retirado do Almoxarifado", IF(AA504=2, "Material devolvido", "Aguardando retirada")), IF(Z504="Pendente", "Entrega pendente", ""))</f>
        <v>Aguardando retirada</v>
      </c>
      <c r="AC504" s="18">
        <v>1</v>
      </c>
      <c r="AD504" s="18">
        <f>AC504/SUMIF($P:$P,P504,$AC:$AC)</f>
        <v>1</v>
      </c>
      <c r="AE504" s="18">
        <f>IF(R504=0,0,AC504/SUMIF($R:$R,R504,$AC:$AC))</f>
        <v>0.5</v>
      </c>
      <c r="AF504" s="18">
        <f>IF(R504=0,1,0)</f>
        <v>0</v>
      </c>
      <c r="AG504" s="18">
        <f>IF(R504=0,#REF!-J504,0)</f>
        <v>0</v>
      </c>
      <c r="AH504" t="str">
        <f>TEXT(J504,"MMMM")</f>
        <v>abril</v>
      </c>
    </row>
    <row r="505" spans="1:34" ht="12.75" hidden="1" customHeight="1" x14ac:dyDescent="0.25">
      <c r="A505" s="90" t="str">
        <f>IF(C505="Oficina Diversos","Oficina Geral",
IF(ISNUMBER(FIND("Estoque - Colhedoras",C505)),"Colhedoras",IF(ISNUMBER(FIND("Caldeiraria",C505)),"Caldeiraria",IF(ISNUMBER(FIND("Borracharia",C505)),"Borracharia",IF(ISNUMBER(FIND("Lubrificação",C505)),"Lubrificação",
IF(ISNUMBER(FIND("Estoque - Carregadeiras",C505)),"Carregadeiras",IF(ISNUMBER(FIND("Estoque - Veic. Leves",C505)),"Veic. Leves",
IF(ISNUMBER(FIND("Estoque - Caminhões",C505)),"Caminhões",IF(ISNUMBER(FIND("Estoque - Transbordos",C505)),"Transbordos",
IF(ISNUMBER(FIND("Estoque - Tratores",C505)),"Tratores",
IF(ISNUMBER(FIND("Estoque - Máquinas pesadas",C505)),"Máquinas pesadas",
IF(ISNUMBER(FIND("Estoque - Reboques",C505)),"Reboques",
IF(C505="Estoque","Estoque",
IF(AND(ISNUMBER(C505),C505&gt;1000,C505&lt;2000),"Caminhões",
IF(AND(ISNUMBER(C505),C505&gt;2000,C505&lt;3000),"Tratores",
IF(AND(ISNUMBER(C505),C505&gt;3000,C505&lt;4000),"Carregadeiras",
IF(AND(ISNUMBER(C505),C505&gt;4000,C505&lt;5000),"Máquinas pesadas",
IF(AND(ISNUMBER(C505),C505&gt;5000,C505&lt;6000),"Colhedoras",
IF(AND(ISNUMBER(C505),C505&gt;7000,C505&lt;8000),"Irrigação",
IF(AND(ISNUMBER(C505),C505&gt;8000,C505&lt;9000),"Reboques",IF(AND(ISNUMBER(C505),C505&gt;0,C505&lt;1000),"Veic. Leves","")))))))))))))))))))))</f>
        <v>Caminhões</v>
      </c>
      <c r="B505" s="8"/>
      <c r="C505" s="2">
        <v>1005</v>
      </c>
      <c r="D505" s="2">
        <v>20998</v>
      </c>
      <c r="E505" s="3" t="s">
        <v>570</v>
      </c>
      <c r="F505" s="14" t="str">
        <f>IF(ISBLANK(K505), "Apenas Solicitação", "Tem OC")</f>
        <v>Tem OC</v>
      </c>
      <c r="G505" s="2">
        <v>1</v>
      </c>
      <c r="H505" s="37">
        <f>G505-I505</f>
        <v>0</v>
      </c>
      <c r="I505" s="38">
        <v>1</v>
      </c>
      <c r="J505" s="4">
        <v>45751</v>
      </c>
      <c r="K505" s="180">
        <v>45759</v>
      </c>
      <c r="L505" s="3"/>
      <c r="M505" s="44"/>
      <c r="N505" s="44" t="str">
        <f>IFERROR(K505 + VALUE(LEFT(L505, FIND(" ", L505) - 1)), "")</f>
        <v/>
      </c>
      <c r="O505" s="3">
        <f>IF(_xlfn.DAYS(K505,J505)&lt;0, "Aguardando OC", _xlfn.DAYS(K505,J505))</f>
        <v>8</v>
      </c>
      <c r="P505" s="14">
        <v>398074</v>
      </c>
      <c r="Q505" s="2">
        <v>1141958</v>
      </c>
      <c r="R505" s="14">
        <v>166227</v>
      </c>
      <c r="S505" s="2">
        <v>685</v>
      </c>
      <c r="T505" s="65" t="s">
        <v>15</v>
      </c>
      <c r="U505" s="21">
        <v>69.52</v>
      </c>
      <c r="V505" s="2"/>
      <c r="W505" s="47" t="str">
        <f>IFERROR(VLOOKUP(V505, Fornecedores!A:C, 3, FALSE), "")</f>
        <v/>
      </c>
      <c r="X505" s="43" t="str">
        <f>IFERROR(VLOOKUP(V505, Fornecedores!A:E, 5, FALSE), "")</f>
        <v/>
      </c>
      <c r="Y505" s="43" t="str">
        <f>IFERROR(VLOOKUP(V505, Fornecedores!A:F, 6, FALSE), "")</f>
        <v/>
      </c>
      <c r="Z505" s="14" t="str">
        <f>IF(H505=0, "Pedido entregue!", "Pendente")</f>
        <v>Pedido entregue!</v>
      </c>
      <c r="AA505" s="59"/>
      <c r="AB505" s="58" t="str">
        <f>IF(Z505="Pedido Entregue!", IF(AA505=1, "Retirado do Almoxarifado", IF(AA505=2, "Material devolvido", "Aguardando retirada")), IF(Z505="Pendente", "Entrega pendente", ""))</f>
        <v>Aguardando retirada</v>
      </c>
      <c r="AC505" s="18">
        <v>1</v>
      </c>
      <c r="AD505" s="18">
        <f>AC505/SUMIF($P:$P,P505,$AC:$AC)</f>
        <v>1</v>
      </c>
      <c r="AE505" s="18">
        <f>IF(R505=0,0,AC505/SUMIF($R:$R,R505,$AC:$AC))</f>
        <v>0.5</v>
      </c>
      <c r="AF505" s="18">
        <f>IF(R505=0,1,0)</f>
        <v>0</v>
      </c>
      <c r="AG505" s="18">
        <f>IF(R505=0,#REF!-J505,0)</f>
        <v>0</v>
      </c>
      <c r="AH505" t="str">
        <f>TEXT(J505,"MMMM")</f>
        <v>abril</v>
      </c>
    </row>
    <row r="506" spans="1:34" ht="12.75" customHeight="1" x14ac:dyDescent="0.25">
      <c r="A506" s="90" t="str">
        <f>IF(C506="Oficina Diversos","Oficina Geral",
IF(ISNUMBER(FIND("Estoque - Colhedoras",C506)),"Colhedoras",IF(ISNUMBER(FIND("Caldeiraria",C506)),"Caldeiraria",IF(ISNUMBER(FIND("Borracharia",C506)),"Borracharia",IF(ISNUMBER(FIND("Lubrificação",C506)),"Lubrificação",
IF(ISNUMBER(FIND("Estoque - Carregadeiras",C506)),"Carregadeiras",IF(ISNUMBER(FIND("Estoque - Veic. Leves",C506)),"Veic. Leves",
IF(ISNUMBER(FIND("Estoque - Caminhões",C506)),"Caminhões",IF(ISNUMBER(FIND("Estoque - Transbordos",C506)),"Transbordos",
IF(ISNUMBER(FIND("Estoque - Tratores",C506)),"Tratores",
IF(ISNUMBER(FIND("Estoque - Máquinas pesadas",C506)),"Máquinas pesadas",
IF(ISNUMBER(FIND("Estoque - Reboques",C506)),"Reboques",
IF(C506="Estoque","Estoque",
IF(AND(ISNUMBER(C506),C506&gt;1000,C506&lt;2000),"Caminhões",
IF(AND(ISNUMBER(C506),C506&gt;2000,C506&lt;3000),"Tratores",
IF(AND(ISNUMBER(C506),C506&gt;3000,C506&lt;4000),"Carregadeiras",
IF(AND(ISNUMBER(C506),C506&gt;4000,C506&lt;5000),"Máquinas pesadas",
IF(AND(ISNUMBER(C506),C506&gt;5000,C506&lt;6000),"Colhedoras",
IF(AND(ISNUMBER(C506),C506&gt;7000,C506&lt;8000),"Irrigação",
IF(AND(ISNUMBER(C506),C506&gt;8000,C506&lt;9000),"Reboques",IF(AND(ISNUMBER(C506),C506&gt;0,C506&lt;1000),"Veic. Leves","")))))))))))))))))))))</f>
        <v>Caminhões</v>
      </c>
      <c r="B506" s="111"/>
      <c r="C506" s="144" t="s">
        <v>20247</v>
      </c>
      <c r="D506" s="143">
        <v>21120</v>
      </c>
      <c r="E506" s="146" t="s">
        <v>20478</v>
      </c>
      <c r="F506" s="101" t="str">
        <f>IF(ISBLANK(K506), "Apenas Solicitação", "Tem OC")</f>
        <v>Apenas Solicitação</v>
      </c>
      <c r="G506" s="143">
        <v>3</v>
      </c>
      <c r="H506" s="102">
        <f>G506-I506</f>
        <v>3</v>
      </c>
      <c r="I506" s="103"/>
      <c r="J506" s="147">
        <v>45825</v>
      </c>
      <c r="K506" s="202"/>
      <c r="L506" s="146"/>
      <c r="M506" s="104" t="str">
        <f ca="1">IF(OR(N506="", N506=0), "", IF(N506&gt;TODAY(), "No prazo", "Atrasado"))</f>
        <v/>
      </c>
      <c r="N506" s="104" t="str">
        <f>IFERROR(K506 + VALUE(LEFT(L506, FIND(" ", L506) - 1)), "")</f>
        <v/>
      </c>
      <c r="O506" s="105" t="str">
        <f>IF(_xlfn.DAYS(K506,J506)&lt;0, "Aguardando OC", _xlfn.DAYS(K506,J506))</f>
        <v>Aguardando OC</v>
      </c>
      <c r="P506" s="200">
        <v>407994</v>
      </c>
      <c r="Q506" s="55"/>
      <c r="R506" s="200">
        <v>0</v>
      </c>
      <c r="S506" s="143">
        <v>221</v>
      </c>
      <c r="T506" s="65" t="s">
        <v>1029</v>
      </c>
      <c r="U506" s="164">
        <v>13.68</v>
      </c>
      <c r="V506" s="143"/>
      <c r="W506" s="117" t="str">
        <f>IFERROR(VLOOKUP(V506, Fornecedores!A:C, 3, FALSE), "")</f>
        <v/>
      </c>
      <c r="X506" s="105" t="str">
        <f>IFERROR(VLOOKUP(V506, Fornecedores!A:E, 5, FALSE), "")</f>
        <v/>
      </c>
      <c r="Y506" s="105" t="str">
        <f>IFERROR(VLOOKUP(V506, Fornecedores!A:F, 6, FALSE), "")</f>
        <v/>
      </c>
      <c r="Z506" s="101" t="str">
        <f>IF(H506=0, "Pedido entregue!", "Pendente")</f>
        <v>Pendente</v>
      </c>
      <c r="AA506" s="119"/>
      <c r="AB506" s="132" t="str">
        <f>IF(Z506="Pedido Entregue!", IF(AA506=1, "Retirado do Almoxarifado", IF(AA506=2, "Material devolvido", "Aguardando retirada")), IF(Z506="Pendente", "Entrega pendente", ""))</f>
        <v>Entrega pendente</v>
      </c>
      <c r="AC506" s="18">
        <v>1</v>
      </c>
      <c r="AD506" s="18">
        <f>AC506/SUMIF($P:$P,P506,$AC:$AC)</f>
        <v>1</v>
      </c>
      <c r="AE506" s="18">
        <f>IF(R506=0,0,AC506/SUMIF($R:$R,R506,$AC:$AC))</f>
        <v>0</v>
      </c>
      <c r="AF506" s="18">
        <f>IF(R506=0,1,0)</f>
        <v>1</v>
      </c>
      <c r="AH506" t="str">
        <f>TEXT(J506,"MMMM")</f>
        <v>junho</v>
      </c>
    </row>
    <row r="507" spans="1:34" ht="12.75" hidden="1" customHeight="1" x14ac:dyDescent="0.25">
      <c r="A507" s="90" t="str">
        <f>IF(C507="Oficina Diversos","Oficina Geral",
IF(ISNUMBER(FIND("Estoque - Colhedoras",C507)),"Colhedoras",IF(ISNUMBER(FIND("Caldeiraria",C507)),"Caldeiraria",IF(ISNUMBER(FIND("Borracharia",C507)),"Borracharia",IF(ISNUMBER(FIND("Lubrificação",C507)),"Lubrificação",
IF(ISNUMBER(FIND("Estoque - Carregadeiras",C507)),"Carregadeiras",IF(ISNUMBER(FIND("Estoque - Veic. Leves",C507)),"Veic. Leves",
IF(ISNUMBER(FIND("Estoque - Caminhões",C507)),"Caminhões",IF(ISNUMBER(FIND("Estoque - Transbordos",C507)),"Transbordos",
IF(ISNUMBER(FIND("Estoque - Tratores",C507)),"Tratores",
IF(ISNUMBER(FIND("Estoque - Máquinas pesadas",C507)),"Máquinas pesadas",
IF(ISNUMBER(FIND("Estoque - Reboques",C507)),"Reboques",
IF(C507="Estoque","Estoque",
IF(AND(ISNUMBER(C507),C507&gt;1000,C507&lt;2000),"Caminhões",
IF(AND(ISNUMBER(C507),C507&gt;2000,C507&lt;3000),"Tratores",
IF(AND(ISNUMBER(C507),C507&gt;3000,C507&lt;4000),"Carregadeiras",
IF(AND(ISNUMBER(C507),C507&gt;4000,C507&lt;5000),"Máquinas pesadas",
IF(AND(ISNUMBER(C507),C507&gt;5000,C507&lt;6000),"Colhedoras",
IF(AND(ISNUMBER(C507),C507&gt;7000,C507&lt;8000),"Irrigação",
IF(AND(ISNUMBER(C507),C507&gt;8000,C507&lt;9000),"Reboques",IF(AND(ISNUMBER(C507),C507&gt;0,C507&lt;1000),"Veic. Leves","")))))))))))))))))))))</f>
        <v>Tratores</v>
      </c>
      <c r="B507" s="80"/>
      <c r="C507" s="2">
        <v>2036</v>
      </c>
      <c r="D507" s="2">
        <v>21134</v>
      </c>
      <c r="E507" s="10" t="s">
        <v>368</v>
      </c>
      <c r="F507" s="14" t="str">
        <f>IF(ISBLANK(K507), "Apenas Solicitação", "Tem OC")</f>
        <v>Tem OC</v>
      </c>
      <c r="G507" s="2">
        <v>1</v>
      </c>
      <c r="H507" s="37">
        <f>G507-I507</f>
        <v>0</v>
      </c>
      <c r="I507" s="38">
        <v>1</v>
      </c>
      <c r="J507" s="4">
        <v>45736</v>
      </c>
      <c r="K507" s="180">
        <v>45751</v>
      </c>
      <c r="L507" s="4"/>
      <c r="M507" s="44"/>
      <c r="N507" s="44" t="str">
        <f>IFERROR(K507 + VALUE(LEFT(L507, FIND(" ", L507) - 1)), "")</f>
        <v/>
      </c>
      <c r="O507" s="3">
        <f>IF(_xlfn.DAYS(K507,J507)&lt;0, "Aguardando OC", _xlfn.DAYS(K507,J507))</f>
        <v>15</v>
      </c>
      <c r="P507" s="14">
        <v>396696</v>
      </c>
      <c r="Q507" s="2">
        <v>1138031</v>
      </c>
      <c r="R507" s="14">
        <v>165794</v>
      </c>
      <c r="S507" s="2">
        <v>692</v>
      </c>
      <c r="T507" s="65" t="s">
        <v>106</v>
      </c>
      <c r="U507" s="21">
        <v>1237</v>
      </c>
      <c r="V507" s="2">
        <v>6039</v>
      </c>
      <c r="W507" s="47" t="str">
        <f>IFERROR(VLOOKUP(V507, Fornecedores!A:C, 3, FALSE), "")</f>
        <v>IDEAL DISTRIBUIDORA DE PEÇAS</v>
      </c>
      <c r="X507" s="43" t="str">
        <f>IFERROR(VLOOKUP(V507, Fornecedores!A:E, 5, FALSE), "")</f>
        <v>Campina Grande</v>
      </c>
      <c r="Y507" s="43" t="str">
        <f>IFERROR(VLOOKUP(V507, Fornecedores!A:F, 6, FALSE), "")</f>
        <v>PB</v>
      </c>
      <c r="Z507" s="14" t="str">
        <f>IF(H507=0, "Pedido entregue!", "Pendente")</f>
        <v>Pedido entregue!</v>
      </c>
      <c r="AA507" s="59">
        <v>1</v>
      </c>
      <c r="AB507" s="58" t="str">
        <f>IF(Z507="Pedido Entregue!", IF(AA507=1, "Retirado do Almoxarifado", IF(AA507=2, "Material devolvido", "Aguardando retirada")), IF(Z507="Pendente", "Entrega pendente", ""))</f>
        <v>Retirado do Almoxarifado</v>
      </c>
      <c r="AC507" s="18">
        <v>1</v>
      </c>
      <c r="AD507" s="18">
        <f>AC507/SUMIF($P:$P,P507,$AC:$AC)</f>
        <v>1</v>
      </c>
      <c r="AE507" s="18">
        <f>IF(R507=0,0,AC507/SUMIF($R:$R,R507,$AC:$AC))</f>
        <v>0.5</v>
      </c>
      <c r="AF507" s="18">
        <f>IF(R507=0,1,0)</f>
        <v>0</v>
      </c>
      <c r="AG507" s="18">
        <f>IF(R507=0,#REF!-J507,0)</f>
        <v>0</v>
      </c>
      <c r="AH507" t="str">
        <f>TEXT(J507,"MMMM")</f>
        <v>março</v>
      </c>
    </row>
    <row r="508" spans="1:34" ht="12.75" customHeight="1" x14ac:dyDescent="0.25">
      <c r="A508" s="90" t="str">
        <f>IF(C508="Oficina Diversos","Oficina Geral",
IF(ISNUMBER(FIND("Estoque - Colhedoras",C508)),"Colhedoras",IF(ISNUMBER(FIND("Caldeiraria",C508)),"Caldeiraria",IF(ISNUMBER(FIND("Borracharia",C508)),"Borracharia",IF(ISNUMBER(FIND("Lubrificação",C508)),"Lubrificação",
IF(ISNUMBER(FIND("Estoque - Carregadeiras",C508)),"Carregadeiras",IF(ISNUMBER(FIND("Estoque - Veic. Leves",C508)),"Veic. Leves",
IF(ISNUMBER(FIND("Estoque - Caminhões",C508)),"Caminhões",IF(ISNUMBER(FIND("Estoque - Transbordos",C508)),"Transbordos",
IF(ISNUMBER(FIND("Estoque - Tratores",C508)),"Tratores",
IF(ISNUMBER(FIND("Estoque - Máquinas pesadas",C508)),"Máquinas pesadas",
IF(ISNUMBER(FIND("Estoque - Reboques",C508)),"Reboques",
IF(C508="Estoque","Estoque",
IF(AND(ISNUMBER(C508),C508&gt;1000,C508&lt;2000),"Caminhões",
IF(AND(ISNUMBER(C508),C508&gt;2000,C508&lt;3000),"Tratores",
IF(AND(ISNUMBER(C508),C508&gt;3000,C508&lt;4000),"Carregadeiras",
IF(AND(ISNUMBER(C508),C508&gt;4000,C508&lt;5000),"Máquinas pesadas",
IF(AND(ISNUMBER(C508),C508&gt;5000,C508&lt;6000),"Colhedoras",
IF(AND(ISNUMBER(C508),C508&gt;7000,C508&lt;8000),"Irrigação",
IF(AND(ISNUMBER(C508),C508&gt;8000,C508&lt;9000),"Reboques",IF(AND(ISNUMBER(C508),C508&gt;0,C508&lt;1000),"Veic. Leves","")))))))))))))))))))))</f>
        <v>Tratores</v>
      </c>
      <c r="B508" s="87"/>
      <c r="C508" s="76">
        <v>2027</v>
      </c>
      <c r="D508" s="2">
        <v>21200</v>
      </c>
      <c r="E508" s="3" t="s">
        <v>1206</v>
      </c>
      <c r="F508" s="14" t="str">
        <f>IF(ISBLANK(K508), "Apenas Solicitação", "Tem OC")</f>
        <v>Apenas Solicitação</v>
      </c>
      <c r="G508" s="2">
        <v>4</v>
      </c>
      <c r="H508" s="37">
        <f>G508-I508</f>
        <v>4</v>
      </c>
      <c r="I508" s="38">
        <v>0</v>
      </c>
      <c r="J508" s="4">
        <v>45786</v>
      </c>
      <c r="K508" s="14"/>
      <c r="L508" s="3"/>
      <c r="M508" s="44" t="str">
        <f ca="1">IF(OR(N508="", N508=0), "", IF(N508&gt;TODAY(), "No prazo", "Atrasado"))</f>
        <v/>
      </c>
      <c r="N508" s="44" t="str">
        <f>IFERROR(K508 + VALUE(LEFT(L508, FIND(" ", L508) - 1)), "")</f>
        <v/>
      </c>
      <c r="O508" s="3" t="str">
        <f>IF(_xlfn.DAYS(K508,J508)&lt;0, "Aguardando OC", _xlfn.DAYS(K508,J508))</f>
        <v>Aguardando OC</v>
      </c>
      <c r="P508" s="14">
        <v>402137</v>
      </c>
      <c r="Q508" s="55"/>
      <c r="R508" s="14">
        <v>0</v>
      </c>
      <c r="S508" s="2">
        <v>221</v>
      </c>
      <c r="T508" s="65" t="s">
        <v>1029</v>
      </c>
      <c r="U508" s="21">
        <v>1075.9000000000001</v>
      </c>
      <c r="V508" s="2"/>
      <c r="W508" s="47" t="str">
        <f>IFERROR(VLOOKUP(V508, Fornecedores!A:C, 3, FALSE), "")</f>
        <v/>
      </c>
      <c r="X508" s="43" t="str">
        <f>IFERROR(VLOOKUP(V508, Fornecedores!A:E, 5, FALSE), "")</f>
        <v/>
      </c>
      <c r="Y508" s="43" t="str">
        <f>IFERROR(VLOOKUP(V508, Fornecedores!A:F, 6, FALSE), "")</f>
        <v/>
      </c>
      <c r="Z508" s="14" t="str">
        <f>IF(H508=0, "Pedido entregue!", "Pendente")</f>
        <v>Pendente</v>
      </c>
      <c r="AA508" s="59"/>
      <c r="AB508" s="58" t="str">
        <f>IF(Z508="Pedido Entregue!", IF(AA508=1, "Retirado do Almoxarifado", IF(AA508=2, "Material devolvido", "Aguardando retirada")), IF(Z508="Pendente", "Entrega pendente", ""))</f>
        <v>Entrega pendente</v>
      </c>
      <c r="AC508" s="18">
        <v>1</v>
      </c>
      <c r="AD508" s="18">
        <f>AC508/SUMIF($P:$P,P508,$AC:$AC)</f>
        <v>1</v>
      </c>
      <c r="AE508" s="18">
        <f>IF(R508=0,0,AC508/SUMIF($R:$R,R508,$AC:$AC))</f>
        <v>0</v>
      </c>
      <c r="AF508" s="18">
        <f>IF(R508=0,1,0)</f>
        <v>1</v>
      </c>
      <c r="AH508" t="str">
        <f>TEXT(J508,"MMMM")</f>
        <v>maio</v>
      </c>
    </row>
    <row r="509" spans="1:34" ht="12.75" customHeight="1" x14ac:dyDescent="0.25">
      <c r="A509" s="90" t="str">
        <f t="shared" ref="A509:A510" si="0">IF(C509="Oficina Diversos","Oficina Geral",
IF(ISNUMBER(FIND("Estoque - Colhedoras",C509)),"Colhedoras",IF(ISNUMBER(FIND("Caldeiraria",C509)),"Caldeiraria",IF(ISNUMBER(FIND("Borracharia",C509)),"Borracharia",IF(ISNUMBER(FIND("Lubrificação",C509)),"Lubrificação",
IF(ISNUMBER(FIND("Estoque - Carregadeiras",C509)),"Carregadeiras",IF(ISNUMBER(FIND("Estoque - Veic. Leves",C509)),"Veic. Leves",
IF(ISNUMBER(FIND("Estoque - Caminhões",C509)),"Caminhões",IF(ISNUMBER(FIND("Estoque - Transbordos",C509)),"Transbordos",
IF(ISNUMBER(FIND("Estoque - Tratores",C509)),"Tratores",
IF(ISNUMBER(FIND("Estoque - Máquinas pesadas",C509)),"Máquinas pesadas",
IF(ISNUMBER(FIND("Estoque - Reboques",C509)),"Reboques",
IF(C509="Estoque","Estoque",
IF(AND(ISNUMBER(C509),C509&gt;1000,C509&lt;2000),"Caminhões",
IF(AND(ISNUMBER(C509),C509&gt;2000,C509&lt;3000),"Tratores",
IF(AND(ISNUMBER(C509),C509&gt;3000,C509&lt;4000),"Carregadeiras",
IF(AND(ISNUMBER(C509),C509&gt;4000,C509&lt;5000),"Máquinas pesadas",
IF(AND(ISNUMBER(C509),C509&gt;5000,C509&lt;6000),"Colhedoras",
IF(AND(ISNUMBER(C509),C509&gt;7000,C509&lt;8000),"Irrigação",
IF(AND(ISNUMBER(C509),C509&gt;8000,C509&lt;9000),"Reboques",IF(AND(ISNUMBER(C509),C509&gt;0,C509&lt;1000),"Veic. Leves","")))))))))))))))))))))</f>
        <v>Tratores</v>
      </c>
      <c r="B509" s="211"/>
      <c r="C509" s="126">
        <v>2035</v>
      </c>
      <c r="D509" s="2">
        <v>21570</v>
      </c>
      <c r="E509" s="3" t="s">
        <v>20250</v>
      </c>
      <c r="F509" s="101" t="str">
        <f t="shared" ref="F509:F510" si="1">IF(ISBLANK(K509), "Apenas Solicitação", "Tem OC")</f>
        <v>Tem OC</v>
      </c>
      <c r="G509" s="2">
        <v>1</v>
      </c>
      <c r="H509" s="37">
        <f t="shared" ref="H509:H511" si="2">G509-I509</f>
        <v>0</v>
      </c>
      <c r="I509" s="103">
        <v>1</v>
      </c>
      <c r="J509" s="4">
        <v>45824</v>
      </c>
      <c r="K509" s="180">
        <v>45835</v>
      </c>
      <c r="L509" s="3" t="s">
        <v>20152</v>
      </c>
      <c r="M509" s="104" t="str">
        <f t="shared" ref="M509:M510" ca="1" si="3">IF(OR(N509="", N509=0), "", IF(N509&gt;TODAY(), "No prazo", "Atrasado"))</f>
        <v>Atrasado</v>
      </c>
      <c r="N509" s="104">
        <f t="shared" ref="N509:N510" si="4">IFERROR(K509 + VALUE(LEFT(L509, FIND(" ", L509) - 1)), "")</f>
        <v>45836</v>
      </c>
      <c r="O509" s="105">
        <f t="shared" ref="O509:O510" si="5">IF(_xlfn.DAYS(K509,J509)&lt;0, "Aguardando OC", _xlfn.DAYS(K509,J509))</f>
        <v>11</v>
      </c>
      <c r="P509" s="14">
        <v>408132</v>
      </c>
      <c r="Q509" s="55"/>
      <c r="R509" s="14">
        <v>169721</v>
      </c>
      <c r="S509" s="2">
        <v>221</v>
      </c>
      <c r="T509" s="65" t="s">
        <v>1029</v>
      </c>
      <c r="U509" s="21">
        <v>61.47</v>
      </c>
      <c r="V509" s="2">
        <v>15127</v>
      </c>
      <c r="W509" s="117" t="str">
        <f>IFERROR(VLOOKUP(V509, Fornecedores!A:C, 3, FALSE), "")</f>
        <v>EQUAGRIL LTDA</v>
      </c>
      <c r="X509" s="105" t="str">
        <f>IFERROR(VLOOKUP(V509, Fornecedores!A:E, 5, FALSE), "")</f>
        <v>São Paulo</v>
      </c>
      <c r="Y509" s="105" t="str">
        <f>IFERROR(VLOOKUP(V509, Fornecedores!A:F, 6, FALSE), "")</f>
        <v>SP</v>
      </c>
      <c r="Z509" s="101" t="str">
        <f t="shared" ref="Z509:Z510" si="6">IF(H509=0, "Pedido entregue!", "Pendente")</f>
        <v>Pedido entregue!</v>
      </c>
      <c r="AA509" s="119"/>
      <c r="AB509" s="132" t="str">
        <f t="shared" ref="AB509:AB510" si="7">IF(Z509="Pedido Entregue!", IF(AA509=1, "Retirado do Almoxarifado", IF(AA509=2, "Material devolvido", "Aguardando retirada")), IF(Z509="Pendente", "Entrega pendente", ""))</f>
        <v>Aguardando retirada</v>
      </c>
      <c r="AC509" s="18">
        <v>1</v>
      </c>
      <c r="AD509" s="18">
        <f t="shared" ref="AD509:AD510" si="8">AC509/SUMIF($P:$P,P509,$AC:$AC)</f>
        <v>0.5</v>
      </c>
      <c r="AE509" s="18">
        <f t="shared" ref="AE509:AE510" si="9">IF(R509=0,0,AC509/SUMIF($R:$R,R509,$AC:$AC))</f>
        <v>1</v>
      </c>
      <c r="AF509" s="18">
        <f t="shared" ref="AF509:AF510" si="10">IF(R509=0,1,0)</f>
        <v>0</v>
      </c>
      <c r="AH509" t="str">
        <f t="shared" ref="AH509:AH510" si="11">TEXT(J509,"MMMM")</f>
        <v>junho</v>
      </c>
    </row>
    <row r="510" spans="1:34" ht="12.75" customHeight="1" x14ac:dyDescent="0.25">
      <c r="A510" s="90" t="str">
        <f t="shared" si="0"/>
        <v>Tratores</v>
      </c>
      <c r="B510" s="211"/>
      <c r="C510" s="126">
        <v>2049</v>
      </c>
      <c r="D510" s="2">
        <v>21570</v>
      </c>
      <c r="E510" s="3" t="s">
        <v>20250</v>
      </c>
      <c r="F510" s="101" t="str">
        <f t="shared" si="1"/>
        <v>Tem OC</v>
      </c>
      <c r="G510" s="2">
        <v>2</v>
      </c>
      <c r="H510" s="37">
        <f t="shared" si="2"/>
        <v>2</v>
      </c>
      <c r="I510" s="103">
        <v>0</v>
      </c>
      <c r="J510" s="4">
        <v>45825</v>
      </c>
      <c r="K510" s="180">
        <v>45835</v>
      </c>
      <c r="L510" s="3" t="s">
        <v>20152</v>
      </c>
      <c r="M510" s="104" t="str">
        <f t="shared" ca="1" si="3"/>
        <v>Atrasado</v>
      </c>
      <c r="N510" s="104">
        <f t="shared" si="4"/>
        <v>45836</v>
      </c>
      <c r="O510" s="105">
        <f t="shared" si="5"/>
        <v>10</v>
      </c>
      <c r="P510" s="14">
        <v>407756</v>
      </c>
      <c r="Q510" s="55"/>
      <c r="R510" s="14">
        <v>169737</v>
      </c>
      <c r="S510" s="2">
        <v>221</v>
      </c>
      <c r="T510" s="65" t="s">
        <v>1029</v>
      </c>
      <c r="U510" s="21">
        <v>165.32</v>
      </c>
      <c r="V510" s="2">
        <v>11614</v>
      </c>
      <c r="W510" s="117" t="str">
        <f>IFERROR(VLOOKUP(V510, Fornecedores!A:C, 3, FALSE), "")</f>
        <v>DF MAQUINAS</v>
      </c>
      <c r="X510" s="105" t="str">
        <f>IFERROR(VLOOKUP(V510, Fornecedores!A:E, 5, FALSE), "")</f>
        <v>Bayeux</v>
      </c>
      <c r="Y510" s="105" t="str">
        <f>IFERROR(VLOOKUP(V510, Fornecedores!A:F, 6, FALSE), "")</f>
        <v>PB</v>
      </c>
      <c r="Z510" s="101" t="str">
        <f t="shared" si="6"/>
        <v>Pendente</v>
      </c>
      <c r="AA510" s="119"/>
      <c r="AB510" s="132" t="str">
        <f t="shared" si="7"/>
        <v>Entrega pendente</v>
      </c>
      <c r="AC510" s="18">
        <v>1</v>
      </c>
      <c r="AD510" s="18">
        <f t="shared" si="8"/>
        <v>1</v>
      </c>
      <c r="AE510" s="18">
        <f t="shared" si="9"/>
        <v>0.25</v>
      </c>
      <c r="AF510" s="18">
        <f t="shared" si="10"/>
        <v>0</v>
      </c>
      <c r="AH510" t="str">
        <f t="shared" si="11"/>
        <v>junho</v>
      </c>
    </row>
    <row r="511" spans="1:34" ht="12.75" customHeight="1" x14ac:dyDescent="0.25">
      <c r="A511" s="90" t="str">
        <f>IF(C511="Oficina Diversos","Oficina Geral",
IF(ISNUMBER(FIND("Estoque - Colhedoras",C511)),"Colhedoras",IF(ISNUMBER(FIND("Caldeiraria",C511)),"Caldeiraria",IF(ISNUMBER(FIND("Borracharia",C511)),"Borracharia",IF(ISNUMBER(FIND("Lubrificação",C511)),"Lubrificação",
IF(ISNUMBER(FIND("Estoque - Carregadeiras",C511)),"Carregadeiras",IF(ISNUMBER(FIND("Estoque - Veic. Leves",C511)),"Veic. Leves",
IF(ISNUMBER(FIND("Estoque - Caminhões",C511)),"Caminhões",IF(ISNUMBER(FIND("Estoque - Transbordos",C511)),"Transbordos",
IF(ISNUMBER(FIND("Estoque - Tratores",C511)),"Tratores",
IF(ISNUMBER(FIND("Estoque - Máquinas pesadas",C511)),"Máquinas pesadas",
IF(ISNUMBER(FIND("Estoque - Reboques",C511)),"Reboques",
IF(C511="Estoque","Estoque",
IF(AND(ISNUMBER(C511),C511&gt;1000,C511&lt;2000),"Caminhões",
IF(AND(ISNUMBER(C511),C511&gt;2000,C511&lt;3000),"Tratores",
IF(AND(ISNUMBER(C511),C511&gt;3000,C511&lt;4000),"Carregadeiras",
IF(AND(ISNUMBER(C511),C511&gt;4000,C511&lt;5000),"Máquinas pesadas",
IF(AND(ISNUMBER(C511),C511&gt;5000,C511&lt;6000),"Colhedoras",
IF(AND(ISNUMBER(C511),C511&gt;7000,C511&lt;8000),"Irrigação",
IF(AND(ISNUMBER(C511),C511&gt;8000,C511&lt;9000),"Reboques",IF(AND(ISNUMBER(C511),C511&gt;0,C511&lt;1000),"Veic. Leves","")))))))))))))))))))))</f>
        <v>Tratores</v>
      </c>
      <c r="B511" s="211"/>
      <c r="C511" s="126">
        <v>2045</v>
      </c>
      <c r="D511" s="2">
        <v>21570</v>
      </c>
      <c r="E511" s="3" t="s">
        <v>20250</v>
      </c>
      <c r="F511" s="101" t="str">
        <f>IF(ISBLANK(K511), "Apenas Solicitação", "Tem OC")</f>
        <v>Tem OC</v>
      </c>
      <c r="G511" s="2">
        <v>2</v>
      </c>
      <c r="H511" s="37">
        <f t="shared" si="2"/>
        <v>0</v>
      </c>
      <c r="I511" s="103">
        <v>2</v>
      </c>
      <c r="J511" s="4">
        <v>45812</v>
      </c>
      <c r="K511" s="180">
        <v>45819</v>
      </c>
      <c r="L511" s="3" t="s">
        <v>20152</v>
      </c>
      <c r="M511" s="104" t="str">
        <f ca="1">IF(OR(N511="", N511=0), "", IF(N511&gt;TODAY(), "No prazo", "Atrasado"))</f>
        <v>Atrasado</v>
      </c>
      <c r="N511" s="104">
        <f>IFERROR(K511 + VALUE(LEFT(L511, FIND(" ", L511) - 1)), "")</f>
        <v>45820</v>
      </c>
      <c r="O511" s="105">
        <f>IF(_xlfn.DAYS(K511,J511)&lt;0, "Aguardando OC", _xlfn.DAYS(K511,J511))</f>
        <v>7</v>
      </c>
      <c r="P511" s="14">
        <v>405872</v>
      </c>
      <c r="Q511" s="55"/>
      <c r="R511" s="14">
        <v>168946</v>
      </c>
      <c r="S511" s="2">
        <v>221</v>
      </c>
      <c r="T511" s="65" t="s">
        <v>1029</v>
      </c>
      <c r="U511" s="21">
        <v>63.09</v>
      </c>
      <c r="V511" s="2">
        <v>13341</v>
      </c>
      <c r="W511" s="117" t="str">
        <f>IFERROR(VLOOKUP(V511, Fornecedores!A:C, 3, FALSE), "")</f>
        <v>DISMA DISTRIBUIDORA</v>
      </c>
      <c r="X511" s="105" t="str">
        <f>IFERROR(VLOOKUP(V511, Fornecedores!A:E, 5, FALSE), "")</f>
        <v>Araçatuba</v>
      </c>
      <c r="Y511" s="105" t="str">
        <f>IFERROR(VLOOKUP(V511, Fornecedores!A:F, 6, FALSE), "")</f>
        <v>SP</v>
      </c>
      <c r="Z511" s="101" t="str">
        <f>IF(H511=0, "Pedido entregue!", "Pendente")</f>
        <v>Pedido entregue!</v>
      </c>
      <c r="AA511" s="119"/>
      <c r="AB511" s="132" t="str">
        <f>IF(Z511="Pedido Entregue!", IF(AA511=1, "Retirado do Almoxarifado", IF(AA511=2, "Material devolvido", "Aguardando retirada")), IF(Z511="Pendente", "Entrega pendente", ""))</f>
        <v>Aguardando retirada</v>
      </c>
      <c r="AC511" s="18">
        <v>1</v>
      </c>
      <c r="AD511" s="18">
        <f>AC511/SUMIF($P:$P,P511,$AC:$AC)</f>
        <v>1</v>
      </c>
      <c r="AE511" s="18">
        <f>IF(R511=0,0,AC511/SUMIF($R:$R,R511,$AC:$AC))</f>
        <v>8.3333333333333329E-2</v>
      </c>
      <c r="AF511" s="18">
        <f>IF(R511=0,1,0)</f>
        <v>0</v>
      </c>
      <c r="AH511" t="str">
        <f>TEXT(J511,"MMMM")</f>
        <v>junho</v>
      </c>
    </row>
    <row r="512" spans="1:34" ht="12.75" hidden="1" customHeight="1" x14ac:dyDescent="0.25">
      <c r="A512" s="90" t="str">
        <f>IF(C512="Oficina Diversos","Oficina Geral",
IF(ISNUMBER(FIND("Estoque - Colhedoras",C512)),"Colhedoras",IF(ISNUMBER(FIND("Caldeiraria",C512)),"Caldeiraria",IF(ISNUMBER(FIND("Borracharia",C512)),"Borracharia",IF(ISNUMBER(FIND("Lubrificação",C512)),"Lubrificação",
IF(ISNUMBER(FIND("Estoque - Carregadeiras",C512)),"Carregadeiras",IF(ISNUMBER(FIND("Estoque - Veic. Leves",C512)),"Veic. Leves",
IF(ISNUMBER(FIND("Estoque - Caminhões",C512)),"Caminhões",IF(ISNUMBER(FIND("Estoque - Transbordos",C512)),"Transbordos",
IF(ISNUMBER(FIND("Estoque - Tratores",C512)),"Tratores",
IF(ISNUMBER(FIND("Estoque - Máquinas pesadas",C512)),"Máquinas pesadas",
IF(ISNUMBER(FIND("Estoque - Reboques",C512)),"Reboques",
IF(C512="Estoque","Estoque",
IF(AND(ISNUMBER(C512),C512&gt;1000,C512&lt;2000),"Caminhões",
IF(AND(ISNUMBER(C512),C512&gt;2000,C512&lt;3000),"Tratores",
IF(AND(ISNUMBER(C512),C512&gt;3000,C512&lt;4000),"Carregadeiras",
IF(AND(ISNUMBER(C512),C512&gt;4000,C512&lt;5000),"Máquinas pesadas",
IF(AND(ISNUMBER(C512),C512&gt;5000,C512&lt;6000),"Colhedoras",
IF(AND(ISNUMBER(C512),C512&gt;7000,C512&lt;8000),"Irrigação",
IF(AND(ISNUMBER(C512),C512&gt;8000,C512&lt;9000),"Reboques",IF(AND(ISNUMBER(C512),C512&gt;0,C512&lt;1000),"Veic. Leves","")))))))))))))))))))))</f>
        <v>Tratores</v>
      </c>
      <c r="B512" s="111"/>
      <c r="C512" s="113">
        <v>2035</v>
      </c>
      <c r="D512" s="113">
        <v>21570</v>
      </c>
      <c r="E512" s="105" t="s">
        <v>20250</v>
      </c>
      <c r="F512" s="101" t="str">
        <f>IF(ISBLANK(K512), "Apenas Solicitação", "Tem OC")</f>
        <v>Tem OC</v>
      </c>
      <c r="G512" s="2">
        <v>1</v>
      </c>
      <c r="H512" s="102">
        <f>G512-I512</f>
        <v>0</v>
      </c>
      <c r="I512" s="103">
        <v>1</v>
      </c>
      <c r="J512" s="4">
        <v>45824</v>
      </c>
      <c r="K512" s="180">
        <v>45835</v>
      </c>
      <c r="L512" s="3" t="s">
        <v>20152</v>
      </c>
      <c r="M512" s="104" t="str">
        <f ca="1">IF(OR(N512="", N512=0), "", IF(N512&gt;TODAY(), "No prazo", "Atrasado"))</f>
        <v>Atrasado</v>
      </c>
      <c r="N512" s="104">
        <f>IFERROR(K512 + VALUE(LEFT(L512, FIND(" ", L512) - 1)), "")</f>
        <v>45836</v>
      </c>
      <c r="O512" s="105">
        <f>IF(_xlfn.DAYS(K512,J512)&lt;0, "Aguardando OC", _xlfn.DAYS(K512,J512))</f>
        <v>11</v>
      </c>
      <c r="P512" s="14">
        <v>407756</v>
      </c>
      <c r="Q512" s="55"/>
      <c r="R512" s="14">
        <v>169721</v>
      </c>
      <c r="S512" s="2">
        <v>221</v>
      </c>
      <c r="T512" s="65" t="s">
        <v>1029</v>
      </c>
      <c r="U512" s="21">
        <v>49</v>
      </c>
      <c r="V512" s="2">
        <v>15127</v>
      </c>
      <c r="W512" s="117" t="str">
        <f>IFERROR(VLOOKUP(V512, Fornecedores!A:C, 3, FALSE), "")</f>
        <v>EQUAGRIL LTDA</v>
      </c>
      <c r="X512" s="105" t="str">
        <f>IFERROR(VLOOKUP(V512, Fornecedores!A:E, 5, FALSE), "")</f>
        <v>São Paulo</v>
      </c>
      <c r="Y512" s="105" t="str">
        <f>IFERROR(VLOOKUP(V512, Fornecedores!A:F, 6, FALSE), "")</f>
        <v>SP</v>
      </c>
      <c r="Z512" s="101" t="str">
        <f>IF(H512=0, "Pedido entregue!", "Pendente")</f>
        <v>Pedido entregue!</v>
      </c>
      <c r="AA512" s="119"/>
      <c r="AB512" s="132" t="str">
        <f>IF(Z512="Pedido Entregue!", IF(AA512=1, "Retirado do Almoxarifado", IF(AA512=2, "Material devolvido", "Aguardando retirada")), IF(Z512="Pendente", "Entrega pendente", ""))</f>
        <v>Aguardando retirada</v>
      </c>
      <c r="AC512" s="18"/>
      <c r="AD512" s="18">
        <f>AC512/SUMIF($P:$P,P512,$AC:$AC)</f>
        <v>0</v>
      </c>
      <c r="AE512" s="18">
        <f>IF(R512=0,0,AC512/SUMIF($R:$R,R512,$AC:$AC))</f>
        <v>0</v>
      </c>
      <c r="AF512" s="18">
        <f>IF(R512=0,1,0)</f>
        <v>0</v>
      </c>
      <c r="AH512" t="str">
        <f>TEXT(J512,"MMMM")</f>
        <v>junho</v>
      </c>
    </row>
    <row r="513" spans="1:34" ht="12.75" hidden="1" customHeight="1" x14ac:dyDescent="0.25">
      <c r="A513" s="90" t="str">
        <f>IF(C513="Oficina Diversos","Oficina Geral",
IF(ISNUMBER(FIND("Estoque - Colhedoras",C513)),"Colhedoras",IF(ISNUMBER(FIND("Caldeiraria",C513)),"Caldeiraria",IF(ISNUMBER(FIND("Borracharia",C513)),"Borracharia",IF(ISNUMBER(FIND("Lubrificação",C513)),"Lubrificação",
IF(ISNUMBER(FIND("Estoque - Carregadeiras",C513)),"Carregadeiras",IF(ISNUMBER(FIND("Estoque - Veic. Leves",C513)),"Veic. Leves",
IF(ISNUMBER(FIND("Estoque - Caminhões",C513)),"Caminhões",IF(ISNUMBER(FIND("Estoque - Transbordos",C513)),"Transbordos",
IF(ISNUMBER(FIND("Estoque - Tratores",C513)),"Tratores",
IF(ISNUMBER(FIND("Estoque - Máquinas pesadas",C513)),"Máquinas pesadas",
IF(ISNUMBER(FIND("Estoque - Reboques",C513)),"Reboques",
IF(C513="Estoque","Estoque",
IF(AND(ISNUMBER(C513),C513&gt;1000,C513&lt;2000),"Caminhões",
IF(AND(ISNUMBER(C513),C513&gt;2000,C513&lt;3000),"Tratores",
IF(AND(ISNUMBER(C513),C513&gt;3000,C513&lt;4000),"Carregadeiras",
IF(AND(ISNUMBER(C513),C513&gt;4000,C513&lt;5000),"Máquinas pesadas",
IF(AND(ISNUMBER(C513),C513&gt;5000,C513&lt;6000),"Colhedoras",
IF(AND(ISNUMBER(C513),C513&gt;7000,C513&lt;8000),"Irrigação",
IF(AND(ISNUMBER(C513),C513&gt;8000,C513&lt;9000),"Reboques",IF(AND(ISNUMBER(C513),C513&gt;0,C513&lt;1000),"Veic. Leves","")))))))))))))))))))))</f>
        <v>Tratores</v>
      </c>
      <c r="B513" s="111"/>
      <c r="C513" s="113">
        <v>2049</v>
      </c>
      <c r="D513" s="2">
        <v>21570</v>
      </c>
      <c r="E513" s="3" t="s">
        <v>20250</v>
      </c>
      <c r="F513" s="101" t="str">
        <f>IF(ISBLANK(K513), "Apenas Solicitação", "Tem OC")</f>
        <v>Tem OC</v>
      </c>
      <c r="G513" s="2">
        <v>2</v>
      </c>
      <c r="H513" s="102">
        <f>G513-I513</f>
        <v>0</v>
      </c>
      <c r="I513" s="103">
        <v>2</v>
      </c>
      <c r="J513" s="4">
        <v>45825</v>
      </c>
      <c r="K513" s="180">
        <v>45835</v>
      </c>
      <c r="L513" s="3" t="s">
        <v>20155</v>
      </c>
      <c r="M513" s="104" t="str">
        <f ca="1">IF(OR(N513="", N513=0), "", IF(N513&gt;TODAY(), "No prazo", "Atrasado"))</f>
        <v>Atrasado</v>
      </c>
      <c r="N513" s="104">
        <f>IFERROR(K513 + VALUE(LEFT(L513, FIND(" ", L513) - 1)), "")</f>
        <v>45836</v>
      </c>
      <c r="O513" s="105">
        <f>IF(_xlfn.DAYS(K513,J513)&lt;0, "Aguardando OC", _xlfn.DAYS(K513,J513))</f>
        <v>10</v>
      </c>
      <c r="P513" s="14">
        <v>408132</v>
      </c>
      <c r="Q513" s="55"/>
      <c r="R513" s="14">
        <v>169737</v>
      </c>
      <c r="S513" s="2">
        <v>221</v>
      </c>
      <c r="T513" s="65" t="s">
        <v>1029</v>
      </c>
      <c r="U513" s="21">
        <v>61.284999999999997</v>
      </c>
      <c r="V513" s="2">
        <v>11614</v>
      </c>
      <c r="W513" s="117" t="str">
        <f>IFERROR(VLOOKUP(V513, Fornecedores!A:C, 3, FALSE), "")</f>
        <v>DF MAQUINAS</v>
      </c>
      <c r="X513" s="105" t="str">
        <f>IFERROR(VLOOKUP(V513, Fornecedores!A:E, 5, FALSE), "")</f>
        <v>Bayeux</v>
      </c>
      <c r="Y513" s="105" t="str">
        <f>IFERROR(VLOOKUP(V513, Fornecedores!A:F, 6, FALSE), "")</f>
        <v>PB</v>
      </c>
      <c r="Z513" s="101" t="str">
        <f>IF(H513=0, "Pedido entregue!", "Pendente")</f>
        <v>Pedido entregue!</v>
      </c>
      <c r="AA513" s="119"/>
      <c r="AB513" s="132" t="str">
        <f>IF(Z513="Pedido Entregue!", IF(AA513=1, "Retirado do Almoxarifado", IF(AA513=2, "Material devolvido", "Aguardando retirada")), IF(Z513="Pendente", "Entrega pendente", ""))</f>
        <v>Aguardando retirada</v>
      </c>
      <c r="AC513" s="18">
        <v>1</v>
      </c>
      <c r="AD513" s="18">
        <f>AC513/SUMIF($P:$P,P513,$AC:$AC)</f>
        <v>0.5</v>
      </c>
      <c r="AE513" s="18">
        <f>IF(R513=0,0,AC513/SUMIF($R:$R,R513,$AC:$AC))</f>
        <v>0.25</v>
      </c>
      <c r="AF513" s="18">
        <f>IF(R513=0,1,0)</f>
        <v>0</v>
      </c>
      <c r="AH513" t="str">
        <f>TEXT(J513,"MMMM")</f>
        <v>junho</v>
      </c>
    </row>
    <row r="514" spans="1:34" ht="12.75" hidden="1" customHeight="1" x14ac:dyDescent="0.25">
      <c r="A514" s="90" t="str">
        <f>IF(C514="Oficina Diversos","Oficina Geral",
IF(ISNUMBER(FIND("Estoque - Colhedoras",C514)),"Colhedoras",IF(ISNUMBER(FIND("Caldeiraria",C514)),"Caldeiraria",IF(ISNUMBER(FIND("Borracharia",C514)),"Borracharia",IF(ISNUMBER(FIND("Lubrificação",C514)),"Lubrificação",
IF(ISNUMBER(FIND("Estoque - Carregadeiras",C514)),"Carregadeiras",IF(ISNUMBER(FIND("Estoque - Veic. Leves",C514)),"Veic. Leves",
IF(ISNUMBER(FIND("Estoque - Caminhões",C514)),"Caminhões",IF(ISNUMBER(FIND("Estoque - Transbordos",C514)),"Transbordos",
IF(ISNUMBER(FIND("Estoque - Tratores",C514)),"Tratores",
IF(ISNUMBER(FIND("Estoque - Máquinas pesadas",C514)),"Máquinas pesadas",
IF(ISNUMBER(FIND("Estoque - Reboques",C514)),"Reboques",
IF(C514="Estoque","Estoque",
IF(AND(ISNUMBER(C514),C514&gt;1000,C514&lt;2000),"Caminhões",
IF(AND(ISNUMBER(C514),C514&gt;2000,C514&lt;3000),"Tratores",
IF(AND(ISNUMBER(C514),C514&gt;3000,C514&lt;4000),"Carregadeiras",
IF(AND(ISNUMBER(C514),C514&gt;4000,C514&lt;5000),"Máquinas pesadas",
IF(AND(ISNUMBER(C514),C514&gt;5000,C514&lt;6000),"Colhedoras",
IF(AND(ISNUMBER(C514),C514&gt;7000,C514&lt;8000),"Irrigação",
IF(AND(ISNUMBER(C514),C514&gt;8000,C514&lt;9000),"Reboques",IF(AND(ISNUMBER(C514),C514&gt;0,C514&lt;1000),"Veic. Leves","")))))))))))))))))))))</f>
        <v>Tratores</v>
      </c>
      <c r="B514" s="111"/>
      <c r="C514" s="126">
        <v>2024</v>
      </c>
      <c r="D514" s="2">
        <v>21598</v>
      </c>
      <c r="E514" s="3" t="s">
        <v>20220</v>
      </c>
      <c r="F514" s="101" t="str">
        <f>IF(ISBLANK(K514), "Apenas Solicitação", "Tem OC")</f>
        <v>Tem OC</v>
      </c>
      <c r="G514" s="2">
        <v>4</v>
      </c>
      <c r="H514" s="102">
        <f>G514-I514</f>
        <v>0</v>
      </c>
      <c r="I514" s="103">
        <v>4</v>
      </c>
      <c r="J514" s="4">
        <v>45812</v>
      </c>
      <c r="K514" s="180">
        <v>45819</v>
      </c>
      <c r="L514" s="3" t="s">
        <v>20166</v>
      </c>
      <c r="M514" s="104" t="str">
        <f ca="1">IF(OR(N514="", N514=0), "", IF(N514&gt;TODAY(), "No prazo", "Atrasado"))</f>
        <v>Atrasado</v>
      </c>
      <c r="N514" s="104">
        <f>IFERROR(K514 + VALUE(LEFT(L514, FIND(" ", L514) - 1)), "")</f>
        <v>45823</v>
      </c>
      <c r="O514" s="105">
        <f>IF(_xlfn.DAYS(K514,J514)&lt;0, "Aguardando OC", _xlfn.DAYS(K514,J514))</f>
        <v>7</v>
      </c>
      <c r="P514" s="14">
        <v>405815</v>
      </c>
      <c r="Q514" s="55"/>
      <c r="R514" s="14">
        <v>168951</v>
      </c>
      <c r="S514" s="2">
        <v>221</v>
      </c>
      <c r="T514" s="65" t="s">
        <v>1029</v>
      </c>
      <c r="U514" s="21">
        <v>5.1100000000000003</v>
      </c>
      <c r="V514" s="2">
        <v>3465</v>
      </c>
      <c r="W514" s="117" t="str">
        <f>IFERROR(VLOOKUP(V514, Fornecedores!A:C, 3, FALSE), "")</f>
        <v>MAQNELSON AGRICOLA L</v>
      </c>
      <c r="X514" s="105" t="str">
        <f>IFERROR(VLOOKUP(V514, Fornecedores!A:E, 5, FALSE), "")</f>
        <v>Itumbiara</v>
      </c>
      <c r="Y514" s="105" t="str">
        <f>IFERROR(VLOOKUP(V514, Fornecedores!A:F, 6, FALSE), "")</f>
        <v>GO</v>
      </c>
      <c r="Z514" s="101" t="str">
        <f>IF(H514=0, "Pedido entregue!", "Pendente")</f>
        <v>Pedido entregue!</v>
      </c>
      <c r="AA514" s="119"/>
      <c r="AB514" s="132" t="str">
        <f>IF(Z514="Pedido Entregue!", IF(AA514=1, "Retirado do Almoxarifado", IF(AA514=2, "Material devolvido", "Aguardando retirada")), IF(Z514="Pendente", "Entrega pendente", ""))</f>
        <v>Aguardando retirada</v>
      </c>
      <c r="AC514" s="18">
        <v>1</v>
      </c>
      <c r="AD514" s="18">
        <f>AC514/SUMIF($P:$P,P514,$AC:$AC)</f>
        <v>1</v>
      </c>
      <c r="AE514" s="18">
        <f>IF(R514=0,0,AC514/SUMIF($R:$R,R514,$AC:$AC))</f>
        <v>4.1666666666666664E-2</v>
      </c>
      <c r="AF514" s="18">
        <f>IF(R514=0,1,0)</f>
        <v>0</v>
      </c>
      <c r="AH514" t="str">
        <f>TEXT(J514,"MMMM")</f>
        <v>junho</v>
      </c>
    </row>
    <row r="515" spans="1:34" ht="12.75" hidden="1" customHeight="1" x14ac:dyDescent="0.25">
      <c r="A515" s="90" t="str">
        <f>IF(C515="Oficina Diversos","Oficina Geral",
IF(ISNUMBER(FIND("Estoque - Colhedoras",C515)),"Colhedoras",IF(ISNUMBER(FIND("Caldeiraria",C515)),"Caldeiraria",IF(ISNUMBER(FIND("Borracharia",C515)),"Borracharia",IF(ISNUMBER(FIND("Lubrificação",C515)),"Lubrificação",
IF(ISNUMBER(FIND("Estoque - Carregadeiras",C515)),"Carregadeiras",IF(ISNUMBER(FIND("Estoque - Veic. Leves",C515)),"Veic. Leves",
IF(ISNUMBER(FIND("Estoque - Caminhões",C515)),"Caminhões",IF(ISNUMBER(FIND("Estoque - Transbordos",C515)),"Transbordos",
IF(ISNUMBER(FIND("Estoque - Tratores",C515)),"Tratores",
IF(ISNUMBER(FIND("Estoque - Máquinas pesadas",C515)),"Máquinas pesadas",
IF(ISNUMBER(FIND("Estoque - Reboques",C515)),"Reboques",
IF(C515="Estoque","Estoque",
IF(AND(ISNUMBER(C515),C515&gt;1000,C515&lt;2000),"Caminhões",
IF(AND(ISNUMBER(C515),C515&gt;2000,C515&lt;3000),"Tratores",
IF(AND(ISNUMBER(C515),C515&gt;3000,C515&lt;4000),"Carregadeiras",
IF(AND(ISNUMBER(C515),C515&gt;4000,C515&lt;5000),"Máquinas pesadas",
IF(AND(ISNUMBER(C515),C515&gt;5000,C515&lt;6000),"Colhedoras",
IF(AND(ISNUMBER(C515),C515&gt;7000,C515&lt;8000),"Irrigação",
IF(AND(ISNUMBER(C515),C515&gt;8000,C515&lt;9000),"Reboques",IF(AND(ISNUMBER(C515),C515&gt;0,C515&lt;1000),"Veic. Leves","")))))))))))))))))))))</f>
        <v>Tratores</v>
      </c>
      <c r="B515" s="80"/>
      <c r="C515" s="28">
        <v>2025</v>
      </c>
      <c r="D515" s="28">
        <v>21603</v>
      </c>
      <c r="E515" s="29" t="s">
        <v>76</v>
      </c>
      <c r="F515" s="14" t="str">
        <f>IF(ISBLANK(K515), "Apenas Solicitação", "Tem OC")</f>
        <v>Tem OC</v>
      </c>
      <c r="G515" s="28">
        <v>1</v>
      </c>
      <c r="H515" s="37">
        <f>G515-I515</f>
        <v>0</v>
      </c>
      <c r="I515" s="38">
        <v>1</v>
      </c>
      <c r="J515" s="64">
        <v>45728</v>
      </c>
      <c r="K515" s="183">
        <v>45747</v>
      </c>
      <c r="L515" s="3"/>
      <c r="M515" s="44"/>
      <c r="N515" s="44" t="str">
        <f>IFERROR(K515 + VALUE(LEFT(L515, FIND(" ", L515) - 1)), "")</f>
        <v/>
      </c>
      <c r="O515" s="3">
        <f>IF(_xlfn.DAYS(K515,J515)&lt;0, "Aguardando OC", _xlfn.DAYS(K515,J515))</f>
        <v>19</v>
      </c>
      <c r="P515" s="206">
        <v>395863</v>
      </c>
      <c r="Q515" s="28">
        <v>1136056</v>
      </c>
      <c r="R515" s="206">
        <v>165467</v>
      </c>
      <c r="S515" s="28">
        <v>696</v>
      </c>
      <c r="T515" s="66" t="s">
        <v>77</v>
      </c>
      <c r="U515" s="32">
        <v>462.2</v>
      </c>
      <c r="V515" s="28">
        <v>3238</v>
      </c>
      <c r="W515" s="47" t="str">
        <f>IFERROR(VLOOKUP(V515, Fornecedores!A:C, 3, FALSE), "")</f>
        <v xml:space="preserve">VENEZA              </v>
      </c>
      <c r="X515" s="43" t="str">
        <f>IFERROR(VLOOKUP(V515, Fornecedores!A:E, 5, FALSE), "")</f>
        <v>Bayeux</v>
      </c>
      <c r="Y515" s="43" t="str">
        <f>IFERROR(VLOOKUP(V515, Fornecedores!A:F, 6, FALSE), "")</f>
        <v>PB</v>
      </c>
      <c r="Z515" s="14" t="str">
        <f>IF(H515=0, "Pedido entregue!", "Pendente")</f>
        <v>Pedido entregue!</v>
      </c>
      <c r="AA515" s="59"/>
      <c r="AB515" s="58" t="str">
        <f>IF(Z515="Pedido Entregue!", IF(AA515=1, "Retirado do Almoxarifado", IF(AA515=2, "Material devolvido", "Aguardando retirada")), IF(Z515="Pendente", "Entrega pendente", ""))</f>
        <v>Aguardando retirada</v>
      </c>
      <c r="AC515" s="18">
        <v>1</v>
      </c>
      <c r="AD515" s="18">
        <f>AC515/SUMIF($P:$P,P515,$AC:$AC)</f>
        <v>1</v>
      </c>
      <c r="AE515" s="18">
        <f>IF(R515=0,0,AC515/SUMIF($R:$R,R515,$AC:$AC))</f>
        <v>0.2</v>
      </c>
      <c r="AF515" s="18">
        <f>IF(R515=0,1,0)</f>
        <v>0</v>
      </c>
      <c r="AG515" s="18">
        <f>IF(R515=0,#REF!-J515,0)</f>
        <v>0</v>
      </c>
      <c r="AH515" t="str">
        <f>TEXT(J515,"MMMM")</f>
        <v>março</v>
      </c>
    </row>
    <row r="516" spans="1:34" ht="12.75" customHeight="1" x14ac:dyDescent="0.25">
      <c r="A516" s="90" t="str">
        <f>IF(C516="Oficina Diversos","Oficina Geral",
IF(ISNUMBER(FIND("Estoque - Colhedoras",C516)),"Colhedoras",IF(ISNUMBER(FIND("Caldeiraria",C516)),"Caldeiraria",IF(ISNUMBER(FIND("Borracharia",C516)),"Borracharia",IF(ISNUMBER(FIND("Lubrificação",C516)),"Lubrificação",
IF(ISNUMBER(FIND("Estoque - Carregadeiras",C516)),"Carregadeiras",IF(ISNUMBER(FIND("Estoque - Veic. Leves",C516)),"Veic. Leves",
IF(ISNUMBER(FIND("Estoque - Caminhões",C516)),"Caminhões",IF(ISNUMBER(FIND("Estoque - Transbordos",C516)),"Transbordos",
IF(ISNUMBER(FIND("Estoque - Tratores",C516)),"Tratores",
IF(ISNUMBER(FIND("Estoque - Máquinas pesadas",C516)),"Máquinas pesadas",
IF(ISNUMBER(FIND("Estoque - Reboques",C516)),"Reboques",
IF(C516="Estoque","Estoque",
IF(AND(ISNUMBER(C516),C516&gt;1000,C516&lt;2000),"Caminhões",
IF(AND(ISNUMBER(C516),C516&gt;2000,C516&lt;3000),"Tratores",
IF(AND(ISNUMBER(C516),C516&gt;3000,C516&lt;4000),"Carregadeiras",
IF(AND(ISNUMBER(C516),C516&gt;4000,C516&lt;5000),"Máquinas pesadas",
IF(AND(ISNUMBER(C516),C516&gt;5000,C516&lt;6000),"Colhedoras",
IF(AND(ISNUMBER(C516),C516&gt;7000,C516&lt;8000),"Irrigação",
IF(AND(ISNUMBER(C516),C516&gt;8000,C516&lt;9000),"Reboques",IF(AND(ISNUMBER(C516),C516&gt;0,C516&lt;1000),"Veic. Leves","")))))))))))))))))))))</f>
        <v>Tratores</v>
      </c>
      <c r="B516" s="215"/>
      <c r="C516" s="222">
        <v>2024</v>
      </c>
      <c r="D516" s="170">
        <v>21603</v>
      </c>
      <c r="E516" s="173" t="s">
        <v>76</v>
      </c>
      <c r="F516" s="101" t="str">
        <f>IF(ISBLANK(K516), "Apenas Solicitação", "Tem OC")</f>
        <v>Apenas Solicitação</v>
      </c>
      <c r="G516" s="170">
        <v>1</v>
      </c>
      <c r="H516" s="102">
        <f>G516-I516</f>
        <v>1</v>
      </c>
      <c r="I516" s="103"/>
      <c r="J516" s="174">
        <v>45856</v>
      </c>
      <c r="K516" s="173"/>
      <c r="L516" s="173"/>
      <c r="M516" s="104" t="str">
        <f ca="1">IF(OR(N516="", N516=0), "", IF(N516&gt;TODAY(), "No prazo", "Atrasado"))</f>
        <v/>
      </c>
      <c r="N516" s="104" t="str">
        <f>IFERROR(K516 + VALUE(LEFT(L516, FIND(" ", L516) - 1)), "")</f>
        <v/>
      </c>
      <c r="O516" s="105" t="str">
        <f>IF(_xlfn.DAYS(K516,J516)&lt;0, "Aguardando OC", _xlfn.DAYS(K516,J516))</f>
        <v>Aguardando OC</v>
      </c>
      <c r="P516" s="170">
        <v>412291</v>
      </c>
      <c r="Q516" s="55"/>
      <c r="R516" s="170">
        <v>0</v>
      </c>
      <c r="S516" s="2">
        <v>221</v>
      </c>
      <c r="T516" s="65" t="s">
        <v>1029</v>
      </c>
      <c r="U516" s="170">
        <v>462.2</v>
      </c>
      <c r="V516" s="170"/>
      <c r="W516" s="117" t="str">
        <f>IFERROR(VLOOKUP(V516, Fornecedores!A:C, 3, FALSE), "")</f>
        <v/>
      </c>
      <c r="X516" s="105" t="str">
        <f>IFERROR(VLOOKUP(V516, Fornecedores!A:E, 5, FALSE), "")</f>
        <v/>
      </c>
      <c r="Y516" s="105" t="str">
        <f>IFERROR(VLOOKUP(V516, Fornecedores!A:F, 6, FALSE), "")</f>
        <v/>
      </c>
      <c r="Z516" s="101" t="str">
        <f>IF(H516=0, "Pedido entregue!", "Pendente")</f>
        <v>Pendente</v>
      </c>
      <c r="AA516" s="119"/>
      <c r="AB516" s="132" t="str">
        <f>IF(Z516="Pedido Entregue!", IF(AA516=1, "Retirado do Almoxarifado", IF(AA516=2, "Material devolvido", "Aguardando retirada")), IF(Z516="Pendente", "Entrega pendente", ""))</f>
        <v>Entrega pendente</v>
      </c>
      <c r="AC516" s="18">
        <v>1</v>
      </c>
      <c r="AD516" s="18">
        <f>AC516/SUMIF($P:$P,P516,$AC:$AC)</f>
        <v>1</v>
      </c>
      <c r="AE516" s="18">
        <f>IF(R516=0,0,AC516/SUMIF($R:$R,R516,$AC:$AC))</f>
        <v>0</v>
      </c>
      <c r="AF516" s="18">
        <f>IF(R516=0,1,0)</f>
        <v>1</v>
      </c>
      <c r="AH516" t="str">
        <f>TEXT(J516,"MMMM")</f>
        <v>julho</v>
      </c>
    </row>
    <row r="517" spans="1:34" ht="12.75" hidden="1" customHeight="1" x14ac:dyDescent="0.25">
      <c r="A517" s="90" t="str">
        <f>IF(C517="Oficina Diversos","Oficina Geral",
IF(ISNUMBER(FIND("Estoque - Colhedoras",C517)),"Colhedoras",IF(ISNUMBER(FIND("Caldeiraria",C517)),"Caldeiraria",IF(ISNUMBER(FIND("Borracharia",C517)),"Borracharia",IF(ISNUMBER(FIND("Lubrificação",C517)),"Lubrificação",
IF(ISNUMBER(FIND("Estoque - Carregadeiras",C517)),"Carregadeiras",IF(ISNUMBER(FIND("Estoque - Veic. Leves",C517)),"Veic. Leves",
IF(ISNUMBER(FIND("Estoque - Caminhões",C517)),"Caminhões",IF(ISNUMBER(FIND("Estoque - Transbordos",C517)),"Transbordos",
IF(ISNUMBER(FIND("Estoque - Tratores",C517)),"Tratores",
IF(ISNUMBER(FIND("Estoque - Máquinas pesadas",C517)),"Máquinas pesadas",
IF(ISNUMBER(FIND("Estoque - Reboques",C517)),"Reboques",
IF(C517="Estoque","Estoque",
IF(AND(ISNUMBER(C517),C517&gt;1000,C517&lt;2000),"Caminhões",
IF(AND(ISNUMBER(C517),C517&gt;2000,C517&lt;3000),"Tratores",
IF(AND(ISNUMBER(C517),C517&gt;3000,C517&lt;4000),"Carregadeiras",
IF(AND(ISNUMBER(C517),C517&gt;4000,C517&lt;5000),"Máquinas pesadas",
IF(AND(ISNUMBER(C517),C517&gt;5000,C517&lt;6000),"Colhedoras",
IF(AND(ISNUMBER(C517),C517&gt;7000,C517&lt;8000),"Irrigação",
IF(AND(ISNUMBER(C517),C517&gt;8000,C517&lt;9000),"Reboques",IF(AND(ISNUMBER(C517),C517&gt;0,C517&lt;1000),"Veic. Leves","")))))))))))))))))))))</f>
        <v>Tratores</v>
      </c>
      <c r="B517" s="84"/>
      <c r="C517" s="28">
        <v>2025</v>
      </c>
      <c r="D517" s="28">
        <v>21604</v>
      </c>
      <c r="E517" s="29" t="s">
        <v>78</v>
      </c>
      <c r="F517" s="14" t="str">
        <f>IF(ISBLANK(K517), "Apenas Solicitação", "Tem OC")</f>
        <v>Tem OC</v>
      </c>
      <c r="G517" s="28">
        <v>2</v>
      </c>
      <c r="H517" s="37">
        <f>G517-I517</f>
        <v>0</v>
      </c>
      <c r="I517" s="38">
        <v>2</v>
      </c>
      <c r="J517" s="64">
        <v>45728</v>
      </c>
      <c r="K517" s="183">
        <v>45757</v>
      </c>
      <c r="L517" s="3"/>
      <c r="M517" s="44"/>
      <c r="N517" s="44" t="str">
        <f>IFERROR(K517 + VALUE(LEFT(L517, FIND(" ", L517) - 1)), "")</f>
        <v/>
      </c>
      <c r="O517" s="3">
        <f>IF(_xlfn.DAYS(K517,J517)&lt;0, "Aguardando OC", _xlfn.DAYS(K517,J517))</f>
        <v>29</v>
      </c>
      <c r="P517" s="206">
        <v>395865</v>
      </c>
      <c r="Q517" s="28">
        <v>1136056</v>
      </c>
      <c r="R517" s="206">
        <v>165579</v>
      </c>
      <c r="S517" s="28">
        <v>696</v>
      </c>
      <c r="T517" s="66" t="s">
        <v>79</v>
      </c>
      <c r="U517" s="32">
        <v>1104.55</v>
      </c>
      <c r="V517" s="28">
        <v>3465</v>
      </c>
      <c r="W517" s="47" t="str">
        <f>IFERROR(VLOOKUP(V517, Fornecedores!A:C, 3, FALSE), "")</f>
        <v>MAQNELSON AGRICOLA L</v>
      </c>
      <c r="X517" s="43" t="str">
        <f>IFERROR(VLOOKUP(V517, Fornecedores!A:E, 5, FALSE), "")</f>
        <v>Itumbiara</v>
      </c>
      <c r="Y517" s="43" t="str">
        <f>IFERROR(VLOOKUP(V517, Fornecedores!A:F, 6, FALSE), "")</f>
        <v>GO</v>
      </c>
      <c r="Z517" s="14" t="str">
        <f>IF(H517=0, "Pedido entregue!", "Pendente")</f>
        <v>Pedido entregue!</v>
      </c>
      <c r="AA517" s="59"/>
      <c r="AB517" s="58" t="str">
        <f>IF(Z517="Pedido Entregue!", IF(AA517=1, "Retirado do Almoxarifado", IF(AA517=2, "Material devolvido", "Aguardando retirada")), IF(Z517="Pendente", "Entrega pendente", ""))</f>
        <v>Aguardando retirada</v>
      </c>
      <c r="AC517" s="18">
        <v>1</v>
      </c>
      <c r="AD517" s="18">
        <f>AC517/SUMIF($P:$P,P517,$AC:$AC)</f>
        <v>1</v>
      </c>
      <c r="AE517" s="18">
        <f>IF(R517=0,0,AC517/SUMIF($R:$R,R517,$AC:$AC))</f>
        <v>0.1</v>
      </c>
      <c r="AF517" s="18">
        <f>IF(R517=0,1,0)</f>
        <v>0</v>
      </c>
      <c r="AG517" s="18">
        <f>IF(R517=0,#REF!-J517,0)</f>
        <v>0</v>
      </c>
      <c r="AH517" t="str">
        <f>TEXT(J517,"MMMM")</f>
        <v>março</v>
      </c>
    </row>
    <row r="518" spans="1:34" ht="12.75" customHeight="1" x14ac:dyDescent="0.25">
      <c r="A518" s="90" t="str">
        <f>IF(C518="Oficina Diversos","Oficina Geral",
IF(ISNUMBER(FIND("Estoque - Colhedoras",C518)),"Colhedoras",IF(ISNUMBER(FIND("Caldeiraria",C518)),"Caldeiraria",IF(ISNUMBER(FIND("Borracharia",C518)),"Borracharia",IF(ISNUMBER(FIND("Lubrificação",C518)),"Lubrificação",
IF(ISNUMBER(FIND("Estoque - Carregadeiras",C518)),"Carregadeiras",IF(ISNUMBER(FIND("Estoque - Veic. Leves",C518)),"Veic. Leves",
IF(ISNUMBER(FIND("Estoque - Caminhões",C518)),"Caminhões",IF(ISNUMBER(FIND("Estoque - Transbordos",C518)),"Transbordos",
IF(ISNUMBER(FIND("Estoque - Tratores",C518)),"Tratores",
IF(ISNUMBER(FIND("Estoque - Máquinas pesadas",C518)),"Máquinas pesadas",
IF(ISNUMBER(FIND("Estoque - Reboques",C518)),"Reboques",
IF(C518="Estoque","Estoque",
IF(AND(ISNUMBER(C518),C518&gt;1000,C518&lt;2000),"Caminhões",
IF(AND(ISNUMBER(C518),C518&gt;2000,C518&lt;3000),"Tratores",
IF(AND(ISNUMBER(C518),C518&gt;3000,C518&lt;4000),"Carregadeiras",
IF(AND(ISNUMBER(C518),C518&gt;4000,C518&lt;5000),"Máquinas pesadas",
IF(AND(ISNUMBER(C518),C518&gt;5000,C518&lt;6000),"Colhedoras",
IF(AND(ISNUMBER(C518),C518&gt;7000,C518&lt;8000),"Irrigação",
IF(AND(ISNUMBER(C518),C518&gt;8000,C518&lt;9000),"Reboques",IF(AND(ISNUMBER(C518),C518&gt;0,C518&lt;1000),"Veic. Leves","")))))))))))))))))))))</f>
        <v>Tratores</v>
      </c>
      <c r="B518" s="39"/>
      <c r="C518" s="2">
        <v>2027</v>
      </c>
      <c r="D518" s="2">
        <v>21604</v>
      </c>
      <c r="E518" s="3" t="s">
        <v>78</v>
      </c>
      <c r="F518" s="14" t="str">
        <f>IF(ISBLANK(K518), "Apenas Solicitação", "Tem OC")</f>
        <v>Apenas Solicitação</v>
      </c>
      <c r="G518" s="2">
        <v>1</v>
      </c>
      <c r="H518" s="37">
        <f>G518-I518</f>
        <v>1</v>
      </c>
      <c r="I518" s="38">
        <v>0</v>
      </c>
      <c r="J518" s="4">
        <v>45786</v>
      </c>
      <c r="K518" s="14"/>
      <c r="L518" s="3"/>
      <c r="M518" s="44" t="str">
        <f ca="1">IF(OR(N518="", N518=0), "", IF(N518&gt;TODAY(), "No prazo", "Atrasado"))</f>
        <v/>
      </c>
      <c r="N518" s="44" t="str">
        <f>IFERROR(K518 + VALUE(LEFT(L518, FIND(" ", L518) - 1)), "")</f>
        <v/>
      </c>
      <c r="O518" s="3" t="str">
        <f>IF(_xlfn.DAYS(K518,J518)&lt;0, "Aguardando OC", _xlfn.DAYS(K518,J518))</f>
        <v>Aguardando OC</v>
      </c>
      <c r="P518" s="14">
        <v>402148</v>
      </c>
      <c r="Q518" s="33"/>
      <c r="R518" s="14">
        <v>0</v>
      </c>
      <c r="S518" s="42">
        <v>221</v>
      </c>
      <c r="T518" s="67" t="s">
        <v>1029</v>
      </c>
      <c r="U518" s="45">
        <v>1075.9000000000001</v>
      </c>
      <c r="V518" s="2"/>
      <c r="W518" s="47" t="str">
        <f>IFERROR(VLOOKUP(V518, Fornecedores!A:C, 3, FALSE), "")</f>
        <v/>
      </c>
      <c r="X518" s="43" t="str">
        <f>IFERROR(VLOOKUP(V518, Fornecedores!A:E, 5, FALSE), "")</f>
        <v/>
      </c>
      <c r="Y518" s="43" t="str">
        <f>IFERROR(VLOOKUP(V518, Fornecedores!A:F, 6, FALSE), "")</f>
        <v/>
      </c>
      <c r="Z518" s="14" t="str">
        <f>IF(H518=0, "Pedido entregue!", "Pendente")</f>
        <v>Pendente</v>
      </c>
      <c r="AA518" s="59"/>
      <c r="AB518" s="58" t="str">
        <f>IF(Z518="Pedido Entregue!", IF(AA518=1, "Retirado do Almoxarifado", IF(AA518=2, "Material devolvido", "Aguardando retirada")), IF(Z518="Pendente", "Entrega pendente", ""))</f>
        <v>Entrega pendente</v>
      </c>
      <c r="AC518" s="18">
        <v>1</v>
      </c>
      <c r="AD518" s="18">
        <f>AC518/SUMIF($P:$P,P518,$AC:$AC)</f>
        <v>1</v>
      </c>
      <c r="AE518" s="18">
        <f>IF(R518=0,0,AC518/SUMIF($R:$R,R518,$AC:$AC))</f>
        <v>0</v>
      </c>
      <c r="AF518" s="18">
        <f>IF(R518=0,1,0)</f>
        <v>1</v>
      </c>
      <c r="AH518" t="str">
        <f>TEXT(J518,"MMMM")</f>
        <v>maio</v>
      </c>
    </row>
    <row r="519" spans="1:34" ht="12.75" customHeight="1" x14ac:dyDescent="0.25">
      <c r="A519" s="90" t="str">
        <f>IF(C519="Oficina Diversos","Oficina Geral",
IF(ISNUMBER(FIND("Estoque - Colhedoras",C519)),"Colhedoras",IF(ISNUMBER(FIND("Caldeiraria",C519)),"Caldeiraria",IF(ISNUMBER(FIND("Borracharia",C519)),"Borracharia",IF(ISNUMBER(FIND("Lubrificação",C519)),"Lubrificação",
IF(ISNUMBER(FIND("Estoque - Carregadeiras",C519)),"Carregadeiras",IF(ISNUMBER(FIND("Estoque - Veic. Leves",C519)),"Veic. Leves",
IF(ISNUMBER(FIND("Estoque - Caminhões",C519)),"Caminhões",IF(ISNUMBER(FIND("Estoque - Transbordos",C519)),"Transbordos",
IF(ISNUMBER(FIND("Estoque - Tratores",C519)),"Tratores",
IF(ISNUMBER(FIND("Estoque - Máquinas pesadas",C519)),"Máquinas pesadas",
IF(ISNUMBER(FIND("Estoque - Reboques",C519)),"Reboques",
IF(C519="Estoque","Estoque",
IF(AND(ISNUMBER(C519),C519&gt;1000,C519&lt;2000),"Caminhões",
IF(AND(ISNUMBER(C519),C519&gt;2000,C519&lt;3000),"Tratores",
IF(AND(ISNUMBER(C519),C519&gt;3000,C519&lt;4000),"Carregadeiras",
IF(AND(ISNUMBER(C519),C519&gt;4000,C519&lt;5000),"Máquinas pesadas",
IF(AND(ISNUMBER(C519),C519&gt;5000,C519&lt;6000),"Colhedoras",
IF(AND(ISNUMBER(C519),C519&gt;7000,C519&lt;8000),"Irrigação",
IF(AND(ISNUMBER(C519),C519&gt;8000,C519&lt;9000),"Reboques",IF(AND(ISNUMBER(C519),C519&gt;0,C519&lt;1000),"Veic. Leves","")))))))))))))))))))))</f>
        <v>Tratores</v>
      </c>
      <c r="B519" s="111"/>
      <c r="C519" s="171">
        <v>2024</v>
      </c>
      <c r="D519" s="170">
        <v>21604</v>
      </c>
      <c r="E519" s="173" t="s">
        <v>78</v>
      </c>
      <c r="F519" s="101" t="str">
        <f>IF(ISBLANK(K519), "Apenas Solicitação", "Tem OC")</f>
        <v>Apenas Solicitação</v>
      </c>
      <c r="G519" s="170">
        <v>1</v>
      </c>
      <c r="H519" s="102">
        <f>G519-I519</f>
        <v>1</v>
      </c>
      <c r="I519" s="103"/>
      <c r="J519" s="174">
        <v>45856</v>
      </c>
      <c r="K519" s="173"/>
      <c r="L519" s="173"/>
      <c r="M519" s="104" t="str">
        <f ca="1">IF(OR(N519="", N519=0), "", IF(N519&gt;TODAY(), "No prazo", "Atrasado"))</f>
        <v/>
      </c>
      <c r="N519" s="104" t="str">
        <f>IFERROR(K519 + VALUE(LEFT(L519, FIND(" ", L519) - 1)), "")</f>
        <v/>
      </c>
      <c r="O519" s="105" t="str">
        <f>IF(_xlfn.DAYS(K519,J519)&lt;0, "Aguardando OC", _xlfn.DAYS(K519,J519))</f>
        <v>Aguardando OC</v>
      </c>
      <c r="P519" s="170">
        <v>412290</v>
      </c>
      <c r="Q519" s="55"/>
      <c r="R519" s="170">
        <v>0</v>
      </c>
      <c r="S519" s="2">
        <v>221</v>
      </c>
      <c r="T519" s="65" t="s">
        <v>1029</v>
      </c>
      <c r="U519" s="170">
        <v>1075.9000000000001</v>
      </c>
      <c r="V519" s="170"/>
      <c r="W519" s="117" t="str">
        <f>IFERROR(VLOOKUP(V519, Fornecedores!A:C, 3, FALSE), "")</f>
        <v/>
      </c>
      <c r="X519" s="105" t="str">
        <f>IFERROR(VLOOKUP(V519, Fornecedores!A:E, 5, FALSE), "")</f>
        <v/>
      </c>
      <c r="Y519" s="105" t="str">
        <f>IFERROR(VLOOKUP(V519, Fornecedores!A:F, 6, FALSE), "")</f>
        <v/>
      </c>
      <c r="Z519" s="101" t="str">
        <f>IF(H519=0, "Pedido entregue!", "Pendente")</f>
        <v>Pendente</v>
      </c>
      <c r="AA519" s="119"/>
      <c r="AB519" s="132" t="str">
        <f>IF(Z519="Pedido Entregue!", IF(AA519=1, "Retirado do Almoxarifado", IF(AA519=2, "Material devolvido", "Aguardando retirada")), IF(Z519="Pendente", "Entrega pendente", ""))</f>
        <v>Entrega pendente</v>
      </c>
      <c r="AC519" s="18">
        <v>1</v>
      </c>
      <c r="AD519" s="18">
        <f>AC519/SUMIF($P:$P,P519,$AC:$AC)</f>
        <v>1</v>
      </c>
      <c r="AE519" s="18">
        <f>IF(R519=0,0,AC519/SUMIF($R:$R,R519,$AC:$AC))</f>
        <v>0</v>
      </c>
      <c r="AF519" s="18">
        <f>IF(R519=0,1,0)</f>
        <v>1</v>
      </c>
      <c r="AH519" t="str">
        <f>TEXT(J519,"MMMM")</f>
        <v>julho</v>
      </c>
    </row>
    <row r="520" spans="1:34" ht="12.75" customHeight="1" x14ac:dyDescent="0.25">
      <c r="A520" s="90" t="str">
        <f>IF(C520="Oficina Diversos","Oficina Geral",
IF(ISNUMBER(FIND("Estoque - Colhedoras",C520)),"Colhedoras",IF(ISNUMBER(FIND("Caldeiraria",C520)),"Caldeiraria",IF(ISNUMBER(FIND("Borracharia",C520)),"Borracharia",IF(ISNUMBER(FIND("Lubrificação",C520)),"Lubrificação",
IF(ISNUMBER(FIND("Estoque - Carregadeiras",C520)),"Carregadeiras",IF(ISNUMBER(FIND("Estoque - Veic. Leves",C520)),"Veic. Leves",
IF(ISNUMBER(FIND("Estoque - Caminhões",C520)),"Caminhões",IF(ISNUMBER(FIND("Estoque - Transbordos",C520)),"Transbordos",
IF(ISNUMBER(FIND("Estoque - Tratores",C520)),"Tratores",
IF(ISNUMBER(FIND("Estoque - Máquinas pesadas",C520)),"Máquinas pesadas",
IF(ISNUMBER(FIND("Estoque - Reboques",C520)),"Reboques",
IF(C520="Estoque","Estoque",
IF(AND(ISNUMBER(C520),C520&gt;1000,C520&lt;2000),"Caminhões",
IF(AND(ISNUMBER(C520),C520&gt;2000,C520&lt;3000),"Tratores",
IF(AND(ISNUMBER(C520),C520&gt;3000,C520&lt;4000),"Carregadeiras",
IF(AND(ISNUMBER(C520),C520&gt;4000,C520&lt;5000),"Máquinas pesadas",
IF(AND(ISNUMBER(C520),C520&gt;5000,C520&lt;6000),"Colhedoras",
IF(AND(ISNUMBER(C520),C520&gt;7000,C520&lt;8000),"Irrigação",
IF(AND(ISNUMBER(C520),C520&gt;8000,C520&lt;9000),"Reboques",IF(AND(ISNUMBER(C520),C520&gt;0,C520&lt;1000),"Veic. Leves","")))))))))))))))))))))</f>
        <v>Tratores</v>
      </c>
      <c r="B520" s="39"/>
      <c r="C520" s="2">
        <v>2027</v>
      </c>
      <c r="D520" s="2">
        <v>21610</v>
      </c>
      <c r="E520" s="3" t="s">
        <v>1207</v>
      </c>
      <c r="F520" s="14" t="str">
        <f>IF(ISBLANK(K520), "Apenas Solicitação", "Tem OC")</f>
        <v>Apenas Solicitação</v>
      </c>
      <c r="G520" s="2">
        <v>1</v>
      </c>
      <c r="H520" s="37">
        <f>G520-I520</f>
        <v>1</v>
      </c>
      <c r="I520" s="38">
        <v>0</v>
      </c>
      <c r="J520" s="4">
        <v>45786</v>
      </c>
      <c r="K520" s="14"/>
      <c r="L520" s="3"/>
      <c r="M520" s="44" t="str">
        <f ca="1">IF(OR(N520="", N520=0), "", IF(N520&gt;TODAY(), "No prazo", "Atrasado"))</f>
        <v/>
      </c>
      <c r="N520" s="44" t="str">
        <f>IFERROR(K520 + VALUE(LEFT(L520, FIND(" ", L520) - 1)), "")</f>
        <v/>
      </c>
      <c r="O520" s="3" t="str">
        <f>IF(_xlfn.DAYS(K520,J520)&lt;0, "Aguardando OC", _xlfn.DAYS(K520,J520))</f>
        <v>Aguardando OC</v>
      </c>
      <c r="P520" s="14">
        <v>402117</v>
      </c>
      <c r="Q520" s="33"/>
      <c r="R520" s="14">
        <v>0</v>
      </c>
      <c r="S520" s="42">
        <v>221</v>
      </c>
      <c r="T520" s="67" t="s">
        <v>1029</v>
      </c>
      <c r="U520" s="45">
        <v>140.47999999999999</v>
      </c>
      <c r="V520" s="2"/>
      <c r="W520" s="47" t="str">
        <f>IFERROR(VLOOKUP(V520, Fornecedores!A:C, 3, FALSE), "")</f>
        <v/>
      </c>
      <c r="X520" s="43" t="str">
        <f>IFERROR(VLOOKUP(V520, Fornecedores!A:E, 5, FALSE), "")</f>
        <v/>
      </c>
      <c r="Y520" s="43" t="str">
        <f>IFERROR(VLOOKUP(V520, Fornecedores!A:F, 6, FALSE), "")</f>
        <v/>
      </c>
      <c r="Z520" s="14" t="str">
        <f>IF(H520=0, "Pedido entregue!", "Pendente")</f>
        <v>Pendente</v>
      </c>
      <c r="AA520" s="59"/>
      <c r="AB520" s="58" t="str">
        <f>IF(Z520="Pedido Entregue!", IF(AA520=1, "Retirado do Almoxarifado", IF(AA520=2, "Material devolvido", "Aguardando retirada")), IF(Z520="Pendente", "Entrega pendente", ""))</f>
        <v>Entrega pendente</v>
      </c>
      <c r="AC520" s="18">
        <v>1</v>
      </c>
      <c r="AD520" s="18">
        <f>AC520/SUMIF($P:$P,P520,$AC:$AC)</f>
        <v>1</v>
      </c>
      <c r="AE520" s="18">
        <f>IF(R520=0,0,AC520/SUMIF($R:$R,R520,$AC:$AC))</f>
        <v>0</v>
      </c>
      <c r="AF520" s="18">
        <f>IF(R520=0,1,0)</f>
        <v>1</v>
      </c>
      <c r="AH520" t="str">
        <f>TEXT(J520,"MMMM")</f>
        <v>maio</v>
      </c>
    </row>
    <row r="521" spans="1:34" ht="12.75" hidden="1" customHeight="1" x14ac:dyDescent="0.25">
      <c r="A521" s="90" t="str">
        <f>IF(C521="Oficina Diversos","Oficina Geral",
IF(ISNUMBER(FIND("Estoque - Colhedoras",C521)),"Colhedoras",IF(ISNUMBER(FIND("Caldeiraria",C521)),"Caldeiraria",IF(ISNUMBER(FIND("Borracharia",C521)),"Borracharia",IF(ISNUMBER(FIND("Lubrificação",C521)),"Lubrificação",
IF(ISNUMBER(FIND("Estoque - Carregadeiras",C521)),"Carregadeiras",IF(ISNUMBER(FIND("Estoque - Veic. Leves",C521)),"Veic. Leves",
IF(ISNUMBER(FIND("Estoque - Caminhões",C521)),"Caminhões",IF(ISNUMBER(FIND("Estoque - Transbordos",C521)),"Transbordos",
IF(ISNUMBER(FIND("Estoque - Tratores",C521)),"Tratores",
IF(ISNUMBER(FIND("Estoque - Máquinas pesadas",C521)),"Máquinas pesadas",
IF(ISNUMBER(FIND("Estoque - Reboques",C521)),"Reboques",
IF(C521="Estoque","Estoque",
IF(AND(ISNUMBER(C521),C521&gt;1000,C521&lt;2000),"Caminhões",
IF(AND(ISNUMBER(C521),C521&gt;2000,C521&lt;3000),"Tratores",
IF(AND(ISNUMBER(C521),C521&gt;3000,C521&lt;4000),"Carregadeiras",
IF(AND(ISNUMBER(C521),C521&gt;4000,C521&lt;5000),"Máquinas pesadas",
IF(AND(ISNUMBER(C521),C521&gt;5000,C521&lt;6000),"Colhedoras",
IF(AND(ISNUMBER(C521),C521&gt;7000,C521&lt;8000),"Irrigação",
IF(AND(ISNUMBER(C521),C521&gt;8000,C521&lt;9000),"Reboques",IF(AND(ISNUMBER(C521),C521&gt;0,C521&lt;1000),"Veic. Leves","")))))))))))))))))))))</f>
        <v>Tratores</v>
      </c>
      <c r="B521" s="80"/>
      <c r="C521" s="28">
        <v>2025</v>
      </c>
      <c r="D521" s="28">
        <v>21611</v>
      </c>
      <c r="E521" s="29" t="s">
        <v>81</v>
      </c>
      <c r="F521" s="14" t="str">
        <f>IF(ISBLANK(K521), "Apenas Solicitação", "Tem OC")</f>
        <v>Tem OC</v>
      </c>
      <c r="G521" s="28">
        <v>2</v>
      </c>
      <c r="H521" s="37">
        <f>G521-I521</f>
        <v>0</v>
      </c>
      <c r="I521" s="38">
        <v>2</v>
      </c>
      <c r="J521" s="64">
        <v>45728</v>
      </c>
      <c r="K521" s="183">
        <v>45757</v>
      </c>
      <c r="L521" s="3"/>
      <c r="M521" s="44"/>
      <c r="N521" s="44" t="str">
        <f>IFERROR(K521 + VALUE(LEFT(L521, FIND(" ", L521) - 1)), "")</f>
        <v/>
      </c>
      <c r="O521" s="3">
        <f>IF(_xlfn.DAYS(K521,J521)&lt;0, "Aguardando OC", _xlfn.DAYS(K521,J521))</f>
        <v>29</v>
      </c>
      <c r="P521" s="206">
        <v>395864</v>
      </c>
      <c r="Q521" s="28">
        <v>1136056</v>
      </c>
      <c r="R521" s="206">
        <v>165579</v>
      </c>
      <c r="S521" s="28">
        <v>696</v>
      </c>
      <c r="T521" s="66" t="s">
        <v>82</v>
      </c>
      <c r="U521" s="32">
        <v>1036.95</v>
      </c>
      <c r="V521" s="28">
        <v>3465</v>
      </c>
      <c r="W521" s="47" t="str">
        <f>IFERROR(VLOOKUP(V521, Fornecedores!A:C, 3, FALSE), "")</f>
        <v>MAQNELSON AGRICOLA L</v>
      </c>
      <c r="X521" s="43" t="str">
        <f>IFERROR(VLOOKUP(V521, Fornecedores!A:E, 5, FALSE), "")</f>
        <v>Itumbiara</v>
      </c>
      <c r="Y521" s="43" t="str">
        <f>IFERROR(VLOOKUP(V521, Fornecedores!A:F, 6, FALSE), "")</f>
        <v>GO</v>
      </c>
      <c r="Z521" s="14" t="str">
        <f>IF(H521=0, "Pedido entregue!", "Pendente")</f>
        <v>Pedido entregue!</v>
      </c>
      <c r="AA521" s="59"/>
      <c r="AB521" s="58" t="str">
        <f>IF(Z521="Pedido Entregue!", IF(AA521=1, "Retirado do Almoxarifado", IF(AA521=2, "Material devolvido", "Aguardando retirada")), IF(Z521="Pendente", "Entrega pendente", ""))</f>
        <v>Aguardando retirada</v>
      </c>
      <c r="AC521" s="18">
        <v>1</v>
      </c>
      <c r="AD521" s="18">
        <f>AC521/SUMIF($P:$P,P521,$AC:$AC)</f>
        <v>1</v>
      </c>
      <c r="AE521" s="18">
        <f>IF(R521=0,0,AC521/SUMIF($R:$R,R521,$AC:$AC))</f>
        <v>0.1</v>
      </c>
      <c r="AF521" s="18">
        <f>IF(R521=0,1,0)</f>
        <v>0</v>
      </c>
      <c r="AG521" s="18">
        <f>IF(R521=0,#REF!-J521,0)</f>
        <v>0</v>
      </c>
      <c r="AH521" t="str">
        <f>TEXT(J521,"MMMM")</f>
        <v>março</v>
      </c>
    </row>
    <row r="522" spans="1:34" ht="12.75" customHeight="1" x14ac:dyDescent="0.25">
      <c r="A522" s="90" t="str">
        <f>IF(C522="Oficina Diversos","Oficina Geral",
IF(ISNUMBER(FIND("Estoque - Colhedoras",C522)),"Colhedoras",IF(ISNUMBER(FIND("Caldeiraria",C522)),"Caldeiraria",IF(ISNUMBER(FIND("Borracharia",C522)),"Borracharia",IF(ISNUMBER(FIND("Lubrificação",C522)),"Lubrificação",
IF(ISNUMBER(FIND("Estoque - Carregadeiras",C522)),"Carregadeiras",IF(ISNUMBER(FIND("Estoque - Veic. Leves",C522)),"Veic. Leves",
IF(ISNUMBER(FIND("Estoque - Caminhões",C522)),"Caminhões",IF(ISNUMBER(FIND("Estoque - Transbordos",C522)),"Transbordos",
IF(ISNUMBER(FIND("Estoque - Tratores",C522)),"Tratores",
IF(ISNUMBER(FIND("Estoque - Máquinas pesadas",C522)),"Máquinas pesadas",
IF(ISNUMBER(FIND("Estoque - Reboques",C522)),"Reboques",
IF(C522="Estoque","Estoque",
IF(AND(ISNUMBER(C522),C522&gt;1000,C522&lt;2000),"Caminhões",
IF(AND(ISNUMBER(C522),C522&gt;2000,C522&lt;3000),"Tratores",
IF(AND(ISNUMBER(C522),C522&gt;3000,C522&lt;4000),"Carregadeiras",
IF(AND(ISNUMBER(C522),C522&gt;4000,C522&lt;5000),"Máquinas pesadas",
IF(AND(ISNUMBER(C522),C522&gt;5000,C522&lt;6000),"Colhedoras",
IF(AND(ISNUMBER(C522),C522&gt;7000,C522&lt;8000),"Irrigação",
IF(AND(ISNUMBER(C522),C522&gt;8000,C522&lt;9000),"Reboques",IF(AND(ISNUMBER(C522),C522&gt;0,C522&lt;1000),"Veic. Leves","")))))))))))))))))))))</f>
        <v>Tratores</v>
      </c>
      <c r="B522" s="87"/>
      <c r="C522" s="76">
        <v>2027</v>
      </c>
      <c r="D522" s="2">
        <v>21611</v>
      </c>
      <c r="E522" s="3" t="s">
        <v>81</v>
      </c>
      <c r="F522" s="14" t="str">
        <f>IF(ISBLANK(K522), "Apenas Solicitação", "Tem OC")</f>
        <v>Apenas Solicitação</v>
      </c>
      <c r="G522" s="2">
        <v>1</v>
      </c>
      <c r="H522" s="37">
        <f>G522-I522</f>
        <v>1</v>
      </c>
      <c r="I522" s="38">
        <v>0</v>
      </c>
      <c r="J522" s="4">
        <v>45786</v>
      </c>
      <c r="K522" s="14"/>
      <c r="L522" s="3"/>
      <c r="M522" s="44" t="str">
        <f ca="1">IF(OR(N522="", N522=0), "", IF(N522&gt;TODAY(), "No prazo", "Atrasado"))</f>
        <v/>
      </c>
      <c r="N522" s="44" t="str">
        <f>IFERROR(K522 + VALUE(LEFT(L522, FIND(" ", L522) - 1)), "")</f>
        <v/>
      </c>
      <c r="O522" s="3" t="str">
        <f>IF(_xlfn.DAYS(K522,J522)&lt;0, "Aguardando OC", _xlfn.DAYS(K522,J522))</f>
        <v>Aguardando OC</v>
      </c>
      <c r="P522" s="14">
        <v>402147</v>
      </c>
      <c r="Q522" s="55"/>
      <c r="R522" s="14">
        <v>0</v>
      </c>
      <c r="S522" s="2">
        <v>221</v>
      </c>
      <c r="T522" s="65" t="s">
        <v>1029</v>
      </c>
      <c r="U522" s="21">
        <v>80.09</v>
      </c>
      <c r="V522" s="2"/>
      <c r="W522" s="47" t="str">
        <f>IFERROR(VLOOKUP(V522, Fornecedores!A:C, 3, FALSE), "")</f>
        <v/>
      </c>
      <c r="X522" s="43" t="str">
        <f>IFERROR(VLOOKUP(V522, Fornecedores!A:E, 5, FALSE), "")</f>
        <v/>
      </c>
      <c r="Y522" s="43" t="str">
        <f>IFERROR(VLOOKUP(V522, Fornecedores!A:F, 6, FALSE), "")</f>
        <v/>
      </c>
      <c r="Z522" s="14" t="str">
        <f>IF(H522=0, "Pedido entregue!", "Pendente")</f>
        <v>Pendente</v>
      </c>
      <c r="AA522" s="59"/>
      <c r="AB522" s="58" t="str">
        <f>IF(Z522="Pedido Entregue!", IF(AA522=1, "Retirado do Almoxarifado", IF(AA522=2, "Material devolvido", "Aguardando retirada")), IF(Z522="Pendente", "Entrega pendente", ""))</f>
        <v>Entrega pendente</v>
      </c>
      <c r="AC522" s="18">
        <v>1</v>
      </c>
      <c r="AD522" s="18">
        <f>AC522/SUMIF($P:$P,P522,$AC:$AC)</f>
        <v>1</v>
      </c>
      <c r="AE522" s="18">
        <f>IF(R522=0,0,AC522/SUMIF($R:$R,R522,$AC:$AC))</f>
        <v>0</v>
      </c>
      <c r="AF522" s="18">
        <f>IF(R522=0,1,0)</f>
        <v>1</v>
      </c>
      <c r="AH522" t="str">
        <f>TEXT(J522,"MMMM")</f>
        <v>maio</v>
      </c>
    </row>
    <row r="523" spans="1:34" ht="12.75" hidden="1" customHeight="1" x14ac:dyDescent="0.25">
      <c r="A523" s="90" t="str">
        <f>IF(C523="Oficina Diversos","Oficina Geral",
IF(ISNUMBER(FIND("Estoque - Colhedoras",C523)),"Colhedoras",IF(ISNUMBER(FIND("Caldeiraria",C523)),"Caldeiraria",IF(ISNUMBER(FIND("Borracharia",C523)),"Borracharia",IF(ISNUMBER(FIND("Lubrificação",C523)),"Lubrificação",
IF(ISNUMBER(FIND("Estoque - Carregadeiras",C523)),"Carregadeiras",IF(ISNUMBER(FIND("Estoque - Veic. Leves",C523)),"Veic. Leves",
IF(ISNUMBER(FIND("Estoque - Caminhões",C523)),"Caminhões",IF(ISNUMBER(FIND("Estoque - Transbordos",C523)),"Transbordos",
IF(ISNUMBER(FIND("Estoque - Tratores",C523)),"Tratores",
IF(ISNUMBER(FIND("Estoque - Máquinas pesadas",C523)),"Máquinas pesadas",
IF(ISNUMBER(FIND("Estoque - Reboques",C523)),"Reboques",
IF(C523="Estoque","Estoque",
IF(AND(ISNUMBER(C523),C523&gt;1000,C523&lt;2000),"Caminhões",
IF(AND(ISNUMBER(C523),C523&gt;2000,C523&lt;3000),"Tratores",
IF(AND(ISNUMBER(C523),C523&gt;3000,C523&lt;4000),"Carregadeiras",
IF(AND(ISNUMBER(C523),C523&gt;4000,C523&lt;5000),"Máquinas pesadas",
IF(AND(ISNUMBER(C523),C523&gt;5000,C523&lt;6000),"Colhedoras",
IF(AND(ISNUMBER(C523),C523&gt;7000,C523&lt;8000),"Irrigação",
IF(AND(ISNUMBER(C523),C523&gt;8000,C523&lt;9000),"Reboques",IF(AND(ISNUMBER(C523),C523&gt;0,C523&lt;1000),"Veic. Leves","")))))))))))))))))))))</f>
        <v>Tratores</v>
      </c>
      <c r="B523" s="211"/>
      <c r="C523" s="126">
        <v>2024</v>
      </c>
      <c r="D523" s="2">
        <v>21611</v>
      </c>
      <c r="E523" s="3" t="s">
        <v>81</v>
      </c>
      <c r="F523" s="101" t="str">
        <f>IF(ISBLANK(K523), "Apenas Solicitação", "Tem OC")</f>
        <v>Tem OC</v>
      </c>
      <c r="G523" s="2">
        <v>1</v>
      </c>
      <c r="H523" s="102">
        <f>G523-I523</f>
        <v>0</v>
      </c>
      <c r="I523" s="103">
        <v>1</v>
      </c>
      <c r="J523" s="4">
        <v>45812</v>
      </c>
      <c r="K523" s="180">
        <v>45819</v>
      </c>
      <c r="L523" s="3" t="s">
        <v>20166</v>
      </c>
      <c r="M523" s="104" t="str">
        <f ca="1">IF(OR(N523="", N523=0), "", IF(N523&gt;TODAY(), "No prazo", "Atrasado"))</f>
        <v>Atrasado</v>
      </c>
      <c r="N523" s="104">
        <f>IFERROR(K523 + VALUE(LEFT(L523, FIND(" ", L523) - 1)), "")</f>
        <v>45823</v>
      </c>
      <c r="O523" s="105">
        <f>IF(_xlfn.DAYS(K523,J523)&lt;0, "Aguardando OC", _xlfn.DAYS(K523,J523))</f>
        <v>7</v>
      </c>
      <c r="P523" s="14">
        <v>405817</v>
      </c>
      <c r="Q523" s="55"/>
      <c r="R523" s="14">
        <v>168951</v>
      </c>
      <c r="S523" s="2">
        <v>221</v>
      </c>
      <c r="T523" s="65" t="s">
        <v>1029</v>
      </c>
      <c r="U523" s="21">
        <v>1007.69</v>
      </c>
      <c r="V523" s="2">
        <v>3465</v>
      </c>
      <c r="W523" s="117" t="str">
        <f>IFERROR(VLOOKUP(V523, Fornecedores!A:C, 3, FALSE), "")</f>
        <v>MAQNELSON AGRICOLA L</v>
      </c>
      <c r="X523" s="105" t="str">
        <f>IFERROR(VLOOKUP(V523, Fornecedores!A:E, 5, FALSE), "")</f>
        <v>Itumbiara</v>
      </c>
      <c r="Y523" s="105" t="str">
        <f>IFERROR(VLOOKUP(V523, Fornecedores!A:F, 6, FALSE), "")</f>
        <v>GO</v>
      </c>
      <c r="Z523" s="101" t="str">
        <f>IF(H523=0, "Pedido entregue!", "Pendente")</f>
        <v>Pedido entregue!</v>
      </c>
      <c r="AA523" s="119"/>
      <c r="AB523" s="132" t="str">
        <f>IF(Z523="Pedido Entregue!", IF(AA523=1, "Retirado do Almoxarifado", IF(AA523=2, "Material devolvido", "Aguardando retirada")), IF(Z523="Pendente", "Entrega pendente", ""))</f>
        <v>Aguardando retirada</v>
      </c>
      <c r="AC523" s="18">
        <v>1</v>
      </c>
      <c r="AD523" s="18">
        <f>AC523/SUMIF($P:$P,P523,$AC:$AC)</f>
        <v>1</v>
      </c>
      <c r="AE523" s="18">
        <f>IF(R523=0,0,AC523/SUMIF($R:$R,R523,$AC:$AC))</f>
        <v>4.1666666666666664E-2</v>
      </c>
      <c r="AF523" s="18">
        <f>IF(R523=0,1,0)</f>
        <v>0</v>
      </c>
      <c r="AH523" t="str">
        <f>TEXT(J523,"MMMM")</f>
        <v>junho</v>
      </c>
    </row>
    <row r="524" spans="1:34" ht="12.75" hidden="1" customHeight="1" x14ac:dyDescent="0.25">
      <c r="A524" s="90" t="str">
        <f>IF(C524="Oficina Diversos","Oficina Geral",
IF(ISNUMBER(FIND("Estoque - Colhedoras",C524)),"Colhedoras",IF(ISNUMBER(FIND("Caldeiraria",C524)),"Caldeiraria",IF(ISNUMBER(FIND("Borracharia",C524)),"Borracharia",IF(ISNUMBER(FIND("Lubrificação",C524)),"Lubrificação",
IF(ISNUMBER(FIND("Estoque - Carregadeiras",C524)),"Carregadeiras",IF(ISNUMBER(FIND("Estoque - Veic. Leves",C524)),"Veic. Leves",
IF(ISNUMBER(FIND("Estoque - Caminhões",C524)),"Caminhões",IF(ISNUMBER(FIND("Estoque - Transbordos",C524)),"Transbordos",
IF(ISNUMBER(FIND("Estoque - Tratores",C524)),"Tratores",
IF(ISNUMBER(FIND("Estoque - Máquinas pesadas",C524)),"Máquinas pesadas",
IF(ISNUMBER(FIND("Estoque - Reboques",C524)),"Reboques",
IF(C524="Estoque","Estoque",
IF(AND(ISNUMBER(C524),C524&gt;1000,C524&lt;2000),"Caminhões",
IF(AND(ISNUMBER(C524),C524&gt;2000,C524&lt;3000),"Tratores",
IF(AND(ISNUMBER(C524),C524&gt;3000,C524&lt;4000),"Carregadeiras",
IF(AND(ISNUMBER(C524),C524&gt;4000,C524&lt;5000),"Máquinas pesadas",
IF(AND(ISNUMBER(C524),C524&gt;5000,C524&lt;6000),"Colhedoras",
IF(AND(ISNUMBER(C524),C524&gt;7000,C524&lt;8000),"Irrigação",
IF(AND(ISNUMBER(C524),C524&gt;8000,C524&lt;9000),"Reboques",IF(AND(ISNUMBER(C524),C524&gt;0,C524&lt;1000),"Veic. Leves","")))))))))))))))))))))</f>
        <v>Tratores</v>
      </c>
      <c r="B524" s="111"/>
      <c r="C524" s="107">
        <v>2024</v>
      </c>
      <c r="D524" s="107">
        <v>21615</v>
      </c>
      <c r="E524" s="108" t="s">
        <v>20194</v>
      </c>
      <c r="F524" s="101" t="str">
        <f>IF(ISBLANK(K524), "Apenas Solicitação", "Tem OC")</f>
        <v>Tem OC</v>
      </c>
      <c r="G524" s="107">
        <v>1</v>
      </c>
      <c r="H524" s="102">
        <f>G524-I524</f>
        <v>0</v>
      </c>
      <c r="I524" s="103">
        <v>1</v>
      </c>
      <c r="J524" s="109">
        <v>45807</v>
      </c>
      <c r="K524" s="190">
        <v>45814</v>
      </c>
      <c r="L524" s="108" t="s">
        <v>20155</v>
      </c>
      <c r="M524" s="104" t="str">
        <f ca="1">IF(OR(N524="", N524=0), "", IF(N524&gt;TODAY(), "No prazo", "Atrasado"))</f>
        <v>Atrasado</v>
      </c>
      <c r="N524" s="104">
        <f>IFERROR(K524 + VALUE(LEFT(L524, FIND(" ", L524) - 1)), "")</f>
        <v>45815</v>
      </c>
      <c r="O524" s="105">
        <f>IF(_xlfn.DAYS(K524,J524)&lt;0, "Aguardando OC", _xlfn.DAYS(K524,J524))</f>
        <v>7</v>
      </c>
      <c r="P524" s="196">
        <v>405390</v>
      </c>
      <c r="Q524" s="55"/>
      <c r="R524" s="196">
        <v>168680</v>
      </c>
      <c r="S524" s="107">
        <v>221</v>
      </c>
      <c r="T524" s="65" t="s">
        <v>1029</v>
      </c>
      <c r="U524" s="110">
        <v>442.2</v>
      </c>
      <c r="V524" s="107">
        <v>3238</v>
      </c>
      <c r="W524" s="117" t="str">
        <f>IFERROR(VLOOKUP(V524, Fornecedores!A:C, 3, FALSE), "")</f>
        <v xml:space="preserve">VENEZA              </v>
      </c>
      <c r="X524" s="105" t="str">
        <f>IFERROR(VLOOKUP(V524, Fornecedores!A:E, 5, FALSE), "")</f>
        <v>Bayeux</v>
      </c>
      <c r="Y524" s="105" t="str">
        <f>IFERROR(VLOOKUP(V524, Fornecedores!A:F, 6, FALSE), "")</f>
        <v>PB</v>
      </c>
      <c r="Z524" s="101" t="str">
        <f>IF(H524=0, "Pedido entregue!", "Pendente")</f>
        <v>Pedido entregue!</v>
      </c>
      <c r="AA524" s="119"/>
      <c r="AB524" s="58" t="str">
        <f>IF(Z524="Pedido Entregue!", IF(AA524=1, "Retirado do Almoxarifado", IF(AA524=2, "Material devolvido", "Aguardando retirada")), IF(Z524="Pendente", "Entrega pendente", ""))</f>
        <v>Aguardando retirada</v>
      </c>
      <c r="AC524" s="18">
        <v>1</v>
      </c>
      <c r="AD524" s="18">
        <f>AC524/SUMIF($P:$P,P524,$AC:$AC)</f>
        <v>1</v>
      </c>
      <c r="AE524" s="18">
        <f>IF(R524=0,0,AC524/SUMIF($R:$R,R524,$AC:$AC))</f>
        <v>0.25</v>
      </c>
      <c r="AF524" s="18">
        <f>IF(R524=0,1,0)</f>
        <v>0</v>
      </c>
      <c r="AH524" t="str">
        <f>TEXT(J524,"MMMM")</f>
        <v>maio</v>
      </c>
    </row>
    <row r="525" spans="1:34" ht="12.75" customHeight="1" x14ac:dyDescent="0.25">
      <c r="A525" s="90" t="str">
        <f>IF(C525="Oficina Diversos","Oficina Geral",
IF(ISNUMBER(FIND("Estoque - Colhedoras",C525)),"Colhedoras",IF(ISNUMBER(FIND("Caldeiraria",C525)),"Caldeiraria",IF(ISNUMBER(FIND("Borracharia",C525)),"Borracharia",IF(ISNUMBER(FIND("Lubrificação",C525)),"Lubrificação",
IF(ISNUMBER(FIND("Estoque - Carregadeiras",C525)),"Carregadeiras",IF(ISNUMBER(FIND("Estoque - Veic. Leves",C525)),"Veic. Leves",
IF(ISNUMBER(FIND("Estoque - Caminhões",C525)),"Caminhões",IF(ISNUMBER(FIND("Estoque - Transbordos",C525)),"Transbordos",
IF(ISNUMBER(FIND("Estoque - Tratores",C525)),"Tratores",
IF(ISNUMBER(FIND("Estoque - Máquinas pesadas",C525)),"Máquinas pesadas",
IF(ISNUMBER(FIND("Estoque - Reboques",C525)),"Reboques",
IF(C525="Estoque","Estoque",
IF(AND(ISNUMBER(C525),C525&gt;1000,C525&lt;2000),"Caminhões",
IF(AND(ISNUMBER(C525),C525&gt;2000,C525&lt;3000),"Tratores",
IF(AND(ISNUMBER(C525),C525&gt;3000,C525&lt;4000),"Carregadeiras",
IF(AND(ISNUMBER(C525),C525&gt;4000,C525&lt;5000),"Máquinas pesadas",
IF(AND(ISNUMBER(C525),C525&gt;5000,C525&lt;6000),"Colhedoras",
IF(AND(ISNUMBER(C525),C525&gt;7000,C525&lt;8000),"Irrigação",
IF(AND(ISNUMBER(C525),C525&gt;8000,C525&lt;9000),"Reboques",IF(AND(ISNUMBER(C525),C525&gt;0,C525&lt;1000),"Veic. Leves","")))))))))))))))))))))</f>
        <v>Tratores</v>
      </c>
      <c r="B525" s="111"/>
      <c r="C525" s="144">
        <v>2027</v>
      </c>
      <c r="D525" s="143">
        <v>21620</v>
      </c>
      <c r="E525" s="146" t="s">
        <v>20532</v>
      </c>
      <c r="F525" s="101" t="str">
        <f>IF(ISBLANK(K525), "Apenas Solicitação", "Tem OC")</f>
        <v>Apenas Solicitação</v>
      </c>
      <c r="G525" s="143">
        <v>1</v>
      </c>
      <c r="H525" s="102">
        <f>G525-I525</f>
        <v>1</v>
      </c>
      <c r="I525" s="103"/>
      <c r="J525" s="147">
        <v>45821</v>
      </c>
      <c r="K525" s="200"/>
      <c r="L525" s="146"/>
      <c r="M525" s="104" t="str">
        <f ca="1">IF(OR(N525="", N525=0), "", IF(N525&gt;TODAY(), "No prazo", "Atrasado"))</f>
        <v/>
      </c>
      <c r="N525" s="104" t="str">
        <f>IFERROR(K525 + VALUE(LEFT(L525, FIND(" ", L525) - 1)), "")</f>
        <v/>
      </c>
      <c r="O525" s="105" t="str">
        <f>IF(_xlfn.DAYS(K525,J525)&lt;0, "Aguardando OC", _xlfn.DAYS(K525,J525))</f>
        <v>Aguardando OC</v>
      </c>
      <c r="P525" s="200">
        <v>407434</v>
      </c>
      <c r="Q525" s="55"/>
      <c r="R525" s="200">
        <v>0</v>
      </c>
      <c r="S525" s="143">
        <v>221</v>
      </c>
      <c r="T525" s="65" t="s">
        <v>1029</v>
      </c>
      <c r="U525" s="164">
        <v>98.37</v>
      </c>
      <c r="V525" s="143"/>
      <c r="W525" s="117" t="str">
        <f>IFERROR(VLOOKUP(V525, Fornecedores!A:C, 3, FALSE), "")</f>
        <v/>
      </c>
      <c r="X525" s="105" t="str">
        <f>IFERROR(VLOOKUP(V525, Fornecedores!A:E, 5, FALSE), "")</f>
        <v/>
      </c>
      <c r="Y525" s="105" t="str">
        <f>IFERROR(VLOOKUP(V525, Fornecedores!A:F, 6, FALSE), "")</f>
        <v/>
      </c>
      <c r="Z525" s="101" t="str">
        <f>IF(H525=0, "Pedido entregue!", "Pendente")</f>
        <v>Pendente</v>
      </c>
      <c r="AA525" s="119"/>
      <c r="AB525" s="132" t="str">
        <f>IF(Z525="Pedido Entregue!", IF(AA525=1, "Retirado do Almoxarifado", IF(AA525=2, "Material devolvido", "Aguardando retirada")), IF(Z525="Pendente", "Entrega pendente", ""))</f>
        <v>Entrega pendente</v>
      </c>
      <c r="AC525" s="18">
        <v>1</v>
      </c>
      <c r="AD525" s="18">
        <f>AC525/SUMIF($P:$P,P525,$AC:$AC)</f>
        <v>1</v>
      </c>
      <c r="AE525" s="18">
        <f>IF(R525=0,0,AC525/SUMIF($R:$R,R525,$AC:$AC))</f>
        <v>0</v>
      </c>
      <c r="AF525" s="18">
        <f>IF(R525=0,1,0)</f>
        <v>1</v>
      </c>
      <c r="AH525" t="str">
        <f>TEXT(J525,"MMMM")</f>
        <v>junho</v>
      </c>
    </row>
    <row r="526" spans="1:34" ht="12.75" customHeight="1" x14ac:dyDescent="0.25">
      <c r="A526" s="90" t="str">
        <f>IF(C526="Oficina Diversos","Oficina Geral",
IF(ISNUMBER(FIND("Estoque - Colhedoras",C526)),"Colhedoras",IF(ISNUMBER(FIND("Caldeiraria",C526)),"Caldeiraria",IF(ISNUMBER(FIND("Borracharia",C526)),"Borracharia",IF(ISNUMBER(FIND("Lubrificação",C526)),"Lubrificação",
IF(ISNUMBER(FIND("Estoque - Carregadeiras",C526)),"Carregadeiras",IF(ISNUMBER(FIND("Estoque - Veic. Leves",C526)),"Veic. Leves",
IF(ISNUMBER(FIND("Estoque - Caminhões",C526)),"Caminhões",IF(ISNUMBER(FIND("Estoque - Transbordos",C526)),"Transbordos",
IF(ISNUMBER(FIND("Estoque - Tratores",C526)),"Tratores",
IF(ISNUMBER(FIND("Estoque - Máquinas pesadas",C526)),"Máquinas pesadas",
IF(ISNUMBER(FIND("Estoque - Reboques",C526)),"Reboques",
IF(C526="Estoque","Estoque",
IF(AND(ISNUMBER(C526),C526&gt;1000,C526&lt;2000),"Caminhões",
IF(AND(ISNUMBER(C526),C526&gt;2000,C526&lt;3000),"Tratores",
IF(AND(ISNUMBER(C526),C526&gt;3000,C526&lt;4000),"Carregadeiras",
IF(AND(ISNUMBER(C526),C526&gt;4000,C526&lt;5000),"Máquinas pesadas",
IF(AND(ISNUMBER(C526),C526&gt;5000,C526&lt;6000),"Colhedoras",
IF(AND(ISNUMBER(C526),C526&gt;7000,C526&lt;8000),"Irrigação",
IF(AND(ISNUMBER(C526),C526&gt;8000,C526&lt;9000),"Reboques",IF(AND(ISNUMBER(C526),C526&gt;0,C526&lt;1000),"Veic. Leves","")))))))))))))))))))))</f>
        <v>Tratores</v>
      </c>
      <c r="B526" s="111"/>
      <c r="C526" s="171">
        <v>2027</v>
      </c>
      <c r="D526" s="170">
        <v>21624</v>
      </c>
      <c r="E526" s="173" t="s">
        <v>20533</v>
      </c>
      <c r="F526" s="101" t="str">
        <f>IF(ISBLANK(K526), "Apenas Solicitação", "Tem OC")</f>
        <v>Apenas Solicitação</v>
      </c>
      <c r="G526" s="170">
        <v>1</v>
      </c>
      <c r="H526" s="102">
        <f>G526-I526</f>
        <v>1</v>
      </c>
      <c r="I526" s="103"/>
      <c r="J526" s="174">
        <v>45821</v>
      </c>
      <c r="K526" s="201"/>
      <c r="L526" s="173"/>
      <c r="M526" s="104" t="str">
        <f ca="1">IF(OR(N526="", N526=0), "", IF(N526&gt;TODAY(), "No prazo", "Atrasado"))</f>
        <v/>
      </c>
      <c r="N526" s="104" t="str">
        <f>IFERROR(K526 + VALUE(LEFT(L526, FIND(" ", L526) - 1)), "")</f>
        <v/>
      </c>
      <c r="O526" s="105" t="str">
        <f>IF(_xlfn.DAYS(K526,J526)&lt;0, "Aguardando OC", _xlfn.DAYS(K526,J526))</f>
        <v>Aguardando OC</v>
      </c>
      <c r="P526" s="201">
        <v>407427</v>
      </c>
      <c r="Q526" s="55"/>
      <c r="R526" s="201">
        <v>0</v>
      </c>
      <c r="S526" s="2">
        <v>221</v>
      </c>
      <c r="T526" s="65" t="s">
        <v>1029</v>
      </c>
      <c r="U526" s="170">
        <v>127.56</v>
      </c>
      <c r="V526" s="170"/>
      <c r="W526" s="117" t="str">
        <f>IFERROR(VLOOKUP(V526, Fornecedores!A:C, 3, FALSE), "")</f>
        <v/>
      </c>
      <c r="X526" s="105" t="str">
        <f>IFERROR(VLOOKUP(V526, Fornecedores!A:E, 5, FALSE), "")</f>
        <v/>
      </c>
      <c r="Y526" s="105" t="str">
        <f>IFERROR(VLOOKUP(V526, Fornecedores!A:F, 6, FALSE), "")</f>
        <v/>
      </c>
      <c r="Z526" s="101" t="str">
        <f>IF(H526=0, "Pedido entregue!", "Pendente")</f>
        <v>Pendente</v>
      </c>
      <c r="AA526" s="119"/>
      <c r="AB526" s="132" t="str">
        <f>IF(Z526="Pedido Entregue!", IF(AA526=1, "Retirado do Almoxarifado", IF(AA526=2, "Material devolvido", "Aguardando retirada")), IF(Z526="Pendente", "Entrega pendente", ""))</f>
        <v>Entrega pendente</v>
      </c>
      <c r="AC526" s="18">
        <v>1</v>
      </c>
      <c r="AD526" s="18">
        <f>AC526/SUMIF($P:$P,P526,$AC:$AC)</f>
        <v>1</v>
      </c>
      <c r="AE526" s="18">
        <f>IF(R526=0,0,AC526/SUMIF($R:$R,R526,$AC:$AC))</f>
        <v>0</v>
      </c>
      <c r="AF526" s="18">
        <f>IF(R526=0,1,0)</f>
        <v>1</v>
      </c>
      <c r="AH526" t="str">
        <f>TEXT(J526,"MMMM")</f>
        <v>junho</v>
      </c>
    </row>
    <row r="527" spans="1:34" ht="12.75" customHeight="1" x14ac:dyDescent="0.25">
      <c r="A527" s="90" t="str">
        <f>IF(C527="Oficina Diversos","Oficina Geral",
IF(ISNUMBER(FIND("Estoque - Colhedoras",C527)),"Colhedoras",IF(ISNUMBER(FIND("Caldeiraria",C527)),"Caldeiraria",IF(ISNUMBER(FIND("Borracharia",C527)),"Borracharia",IF(ISNUMBER(FIND("Lubrificação",C527)),"Lubrificação",
IF(ISNUMBER(FIND("Estoque - Carregadeiras",C527)),"Carregadeiras",IF(ISNUMBER(FIND("Estoque - Veic. Leves",C527)),"Veic. Leves",
IF(ISNUMBER(FIND("Estoque - Caminhões",C527)),"Caminhões",IF(ISNUMBER(FIND("Estoque - Transbordos",C527)),"Transbordos",
IF(ISNUMBER(FIND("Estoque - Tratores",C527)),"Tratores",
IF(ISNUMBER(FIND("Estoque - Máquinas pesadas",C527)),"Máquinas pesadas",
IF(ISNUMBER(FIND("Estoque - Reboques",C527)),"Reboques",
IF(C527="Estoque","Estoque",
IF(AND(ISNUMBER(C527),C527&gt;1000,C527&lt;2000),"Caminhões",
IF(AND(ISNUMBER(C527),C527&gt;2000,C527&lt;3000),"Tratores",
IF(AND(ISNUMBER(C527),C527&gt;3000,C527&lt;4000),"Carregadeiras",
IF(AND(ISNUMBER(C527),C527&gt;4000,C527&lt;5000),"Máquinas pesadas",
IF(AND(ISNUMBER(C527),C527&gt;5000,C527&lt;6000),"Colhedoras",
IF(AND(ISNUMBER(C527),C527&gt;7000,C527&lt;8000),"Irrigação",
IF(AND(ISNUMBER(C527),C527&gt;8000,C527&lt;9000),"Reboques",IF(AND(ISNUMBER(C527),C527&gt;0,C527&lt;1000),"Veic. Leves","")))))))))))))))))))))</f>
        <v>Tratores</v>
      </c>
      <c r="B527" s="111"/>
      <c r="C527" s="113">
        <v>2064</v>
      </c>
      <c r="D527" s="2">
        <v>21625</v>
      </c>
      <c r="E527" s="3" t="s">
        <v>20534</v>
      </c>
      <c r="F527" s="101" t="str">
        <f>IF(ISBLANK(K527), "Apenas Solicitação", "Tem OC")</f>
        <v>Tem OC</v>
      </c>
      <c r="G527" s="2">
        <v>1</v>
      </c>
      <c r="H527" s="102">
        <f>G527-I527</f>
        <v>1</v>
      </c>
      <c r="I527" s="103"/>
      <c r="J527" s="4">
        <v>45821</v>
      </c>
      <c r="K527" s="180">
        <v>45842</v>
      </c>
      <c r="L527" s="3" t="s">
        <v>20166</v>
      </c>
      <c r="M527" s="104" t="str">
        <f ca="1">IF(OR(N527="", N527=0), "", IF(N527&gt;TODAY(), "No prazo", "Atrasado"))</f>
        <v>Atrasado</v>
      </c>
      <c r="N527" s="104">
        <f>IFERROR(K527 + VALUE(LEFT(L527, FIND(" ", L527) - 1)), "")</f>
        <v>45846</v>
      </c>
      <c r="O527" s="105">
        <f>IF(_xlfn.DAYS(K527,J527)&lt;0, "Aguardando OC", _xlfn.DAYS(K527,J527))</f>
        <v>21</v>
      </c>
      <c r="P527" s="14">
        <v>407223</v>
      </c>
      <c r="Q527" s="55"/>
      <c r="R527" s="14">
        <v>170490</v>
      </c>
      <c r="S527" s="2">
        <v>221</v>
      </c>
      <c r="T527" s="65" t="s">
        <v>1029</v>
      </c>
      <c r="U527" s="21">
        <v>149.43</v>
      </c>
      <c r="V527" s="2">
        <v>3465</v>
      </c>
      <c r="W527" s="117" t="str">
        <f>IFERROR(VLOOKUP(V527, Fornecedores!A:C, 3, FALSE), "")</f>
        <v>MAQNELSON AGRICOLA L</v>
      </c>
      <c r="X527" s="105" t="str">
        <f>IFERROR(VLOOKUP(V527, Fornecedores!A:E, 5, FALSE), "")</f>
        <v>Itumbiara</v>
      </c>
      <c r="Y527" s="105" t="str">
        <f>IFERROR(VLOOKUP(V527, Fornecedores!A:F, 6, FALSE), "")</f>
        <v>GO</v>
      </c>
      <c r="Z527" s="101" t="str">
        <f>IF(H527=0, "Pedido entregue!", "Pendente")</f>
        <v>Pendente</v>
      </c>
      <c r="AA527" s="119"/>
      <c r="AB527" s="132" t="str">
        <f>IF(Z527="Pedido Entregue!", IF(AA527=1, "Retirado do Almoxarifado", IF(AA527=2, "Material devolvido", "Aguardando retirada")), IF(Z527="Pendente", "Entrega pendente", ""))</f>
        <v>Entrega pendente</v>
      </c>
      <c r="AC527" s="18">
        <v>1</v>
      </c>
      <c r="AD527" s="18">
        <f>AC527/SUMIF($P:$P,P527,$AC:$AC)</f>
        <v>1</v>
      </c>
      <c r="AE527" s="18">
        <f>IF(R527=0,0,AC527/SUMIF($R:$R,R527,$AC:$AC))</f>
        <v>1.5625E-2</v>
      </c>
      <c r="AF527" s="18">
        <f>IF(R527=0,1,0)</f>
        <v>0</v>
      </c>
      <c r="AH527" t="str">
        <f>TEXT(J527,"MMMM")</f>
        <v>junho</v>
      </c>
    </row>
    <row r="528" spans="1:34" ht="12.75" customHeight="1" x14ac:dyDescent="0.25">
      <c r="A528" s="90" t="str">
        <f>IF(C528="Oficina Diversos","Oficina Geral",
IF(ISNUMBER(FIND("Estoque - Colhedoras",C528)),"Colhedoras",IF(ISNUMBER(FIND("Caldeiraria",C528)),"Caldeiraria",IF(ISNUMBER(FIND("Borracharia",C528)),"Borracharia",IF(ISNUMBER(FIND("Lubrificação",C528)),"Lubrificação",
IF(ISNUMBER(FIND("Estoque - Carregadeiras",C528)),"Carregadeiras",IF(ISNUMBER(FIND("Estoque - Veic. Leves",C528)),"Veic. Leves",
IF(ISNUMBER(FIND("Estoque - Caminhões",C528)),"Caminhões",IF(ISNUMBER(FIND("Estoque - Transbordos",C528)),"Transbordos",
IF(ISNUMBER(FIND("Estoque - Tratores",C528)),"Tratores",
IF(ISNUMBER(FIND("Estoque - Máquinas pesadas",C528)),"Máquinas pesadas",
IF(ISNUMBER(FIND("Estoque - Reboques",C528)),"Reboques",
IF(C528="Estoque","Estoque",
IF(AND(ISNUMBER(C528),C528&gt;1000,C528&lt;2000),"Caminhões",
IF(AND(ISNUMBER(C528),C528&gt;2000,C528&lt;3000),"Tratores",
IF(AND(ISNUMBER(C528),C528&gt;3000,C528&lt;4000),"Carregadeiras",
IF(AND(ISNUMBER(C528),C528&gt;4000,C528&lt;5000),"Máquinas pesadas",
IF(AND(ISNUMBER(C528),C528&gt;5000,C528&lt;6000),"Colhedoras",
IF(AND(ISNUMBER(C528),C528&gt;7000,C528&lt;8000),"Irrigação",
IF(AND(ISNUMBER(C528),C528&gt;8000,C528&lt;9000),"Reboques",IF(AND(ISNUMBER(C528),C528&gt;0,C528&lt;1000),"Veic. Leves","")))))))))))))))))))))</f>
        <v>Tratores</v>
      </c>
      <c r="B528" s="111"/>
      <c r="C528" s="144">
        <v>2027</v>
      </c>
      <c r="D528" s="143">
        <v>21625</v>
      </c>
      <c r="E528" s="146" t="s">
        <v>20534</v>
      </c>
      <c r="F528" s="101" t="str">
        <f>IF(ISBLANK(K528), "Apenas Solicitação", "Tem OC")</f>
        <v>Apenas Solicitação</v>
      </c>
      <c r="G528" s="143">
        <v>1</v>
      </c>
      <c r="H528" s="102">
        <f>G528-I528</f>
        <v>1</v>
      </c>
      <c r="I528" s="103"/>
      <c r="J528" s="147">
        <v>45821</v>
      </c>
      <c r="K528" s="200"/>
      <c r="L528" s="146"/>
      <c r="M528" s="104" t="str">
        <f ca="1">IF(OR(N528="", N528=0), "", IF(N528&gt;TODAY(), "No prazo", "Atrasado"))</f>
        <v/>
      </c>
      <c r="N528" s="104" t="str">
        <f>IFERROR(K528 + VALUE(LEFT(L528, FIND(" ", L528) - 1)), "")</f>
        <v/>
      </c>
      <c r="O528" s="105" t="str">
        <f>IF(_xlfn.DAYS(K528,J528)&lt;0, "Aguardando OC", _xlfn.DAYS(K528,J528))</f>
        <v>Aguardando OC</v>
      </c>
      <c r="P528" s="200">
        <v>407430</v>
      </c>
      <c r="Q528" s="55"/>
      <c r="R528" s="200">
        <v>0</v>
      </c>
      <c r="S528" s="143">
        <v>221</v>
      </c>
      <c r="T528" s="65" t="s">
        <v>1029</v>
      </c>
      <c r="U528" s="164">
        <v>149.43</v>
      </c>
      <c r="V528" s="143"/>
      <c r="W528" s="117" t="str">
        <f>IFERROR(VLOOKUP(V528, Fornecedores!A:C, 3, FALSE), "")</f>
        <v/>
      </c>
      <c r="X528" s="105" t="str">
        <f>IFERROR(VLOOKUP(V528, Fornecedores!A:E, 5, FALSE), "")</f>
        <v/>
      </c>
      <c r="Y528" s="105" t="str">
        <f>IFERROR(VLOOKUP(V528, Fornecedores!A:F, 6, FALSE), "")</f>
        <v/>
      </c>
      <c r="Z528" s="101" t="str">
        <f>IF(H528=0, "Pedido entregue!", "Pendente")</f>
        <v>Pendente</v>
      </c>
      <c r="AA528" s="119"/>
      <c r="AB528" s="132" t="str">
        <f>IF(Z528="Pedido Entregue!", IF(AA528=1, "Retirado do Almoxarifado", IF(AA528=2, "Material devolvido", "Aguardando retirada")), IF(Z528="Pendente", "Entrega pendente", ""))</f>
        <v>Entrega pendente</v>
      </c>
      <c r="AC528" s="18">
        <v>1</v>
      </c>
      <c r="AD528" s="18">
        <f>AC528/SUMIF($P:$P,P528,$AC:$AC)</f>
        <v>1</v>
      </c>
      <c r="AE528" s="18">
        <f>IF(R528=0,0,AC528/SUMIF($R:$R,R528,$AC:$AC))</f>
        <v>0</v>
      </c>
      <c r="AF528" s="18">
        <f>IF(R528=0,1,0)</f>
        <v>1</v>
      </c>
      <c r="AH528" t="str">
        <f>TEXT(J528,"MMMM")</f>
        <v>junho</v>
      </c>
    </row>
    <row r="529" spans="1:34" ht="12.75" customHeight="1" x14ac:dyDescent="0.25">
      <c r="A529" s="90" t="str">
        <f>IF(C529="Oficina Diversos","Oficina Geral",
IF(ISNUMBER(FIND("Estoque - Colhedoras",C529)),"Colhedoras",IF(ISNUMBER(FIND("Caldeiraria",C529)),"Caldeiraria",IF(ISNUMBER(FIND("Borracharia",C529)),"Borracharia",IF(ISNUMBER(FIND("Lubrificação",C529)),"Lubrificação",
IF(ISNUMBER(FIND("Estoque - Carregadeiras",C529)),"Carregadeiras",IF(ISNUMBER(FIND("Estoque - Veic. Leves",C529)),"Veic. Leves",
IF(ISNUMBER(FIND("Estoque - Caminhões",C529)),"Caminhões",IF(ISNUMBER(FIND("Estoque - Transbordos",C529)),"Transbordos",
IF(ISNUMBER(FIND("Estoque - Tratores",C529)),"Tratores",
IF(ISNUMBER(FIND("Estoque - Máquinas pesadas",C529)),"Máquinas pesadas",
IF(ISNUMBER(FIND("Estoque - Reboques",C529)),"Reboques",
IF(C529="Estoque","Estoque",
IF(AND(ISNUMBER(C529),C529&gt;1000,C529&lt;2000),"Caminhões",
IF(AND(ISNUMBER(C529),C529&gt;2000,C529&lt;3000),"Tratores",
IF(AND(ISNUMBER(C529),C529&gt;3000,C529&lt;4000),"Carregadeiras",
IF(AND(ISNUMBER(C529),C529&gt;4000,C529&lt;5000),"Máquinas pesadas",
IF(AND(ISNUMBER(C529),C529&gt;5000,C529&lt;6000),"Colhedoras",
IF(AND(ISNUMBER(C529),C529&gt;7000,C529&lt;8000),"Irrigação",
IF(AND(ISNUMBER(C529),C529&gt;8000,C529&lt;9000),"Reboques",IF(AND(ISNUMBER(C529),C529&gt;0,C529&lt;1000),"Veic. Leves","")))))))))))))))))))))</f>
        <v>Tratores</v>
      </c>
      <c r="B529" s="111"/>
      <c r="C529" s="144">
        <v>2027</v>
      </c>
      <c r="D529" s="143">
        <v>21626</v>
      </c>
      <c r="E529" s="146" t="s">
        <v>20535</v>
      </c>
      <c r="F529" s="101" t="str">
        <f>IF(ISBLANK(K529), "Apenas Solicitação", "Tem OC")</f>
        <v>Apenas Solicitação</v>
      </c>
      <c r="G529" s="143">
        <v>1</v>
      </c>
      <c r="H529" s="102">
        <f>G529-I529</f>
        <v>1</v>
      </c>
      <c r="I529" s="103"/>
      <c r="J529" s="147">
        <v>45821</v>
      </c>
      <c r="K529" s="200"/>
      <c r="L529" s="146"/>
      <c r="M529" s="104" t="str">
        <f ca="1">IF(OR(N529="", N529=0), "", IF(N529&gt;TODAY(), "No prazo", "Atrasado"))</f>
        <v/>
      </c>
      <c r="N529" s="104" t="str">
        <f>IFERROR(K529 + VALUE(LEFT(L529, FIND(" ", L529) - 1)), "")</f>
        <v/>
      </c>
      <c r="O529" s="105" t="str">
        <f>IF(_xlfn.DAYS(K529,J529)&lt;0, "Aguardando OC", _xlfn.DAYS(K529,J529))</f>
        <v>Aguardando OC</v>
      </c>
      <c r="P529" s="200">
        <v>407426</v>
      </c>
      <c r="Q529" s="55"/>
      <c r="R529" s="200">
        <v>0</v>
      </c>
      <c r="S529" s="143">
        <v>221</v>
      </c>
      <c r="T529" s="65" t="s">
        <v>1029</v>
      </c>
      <c r="U529" s="164">
        <v>171.77</v>
      </c>
      <c r="V529" s="143"/>
      <c r="W529" s="117" t="str">
        <f>IFERROR(VLOOKUP(V529, Fornecedores!A:C, 3, FALSE), "")</f>
        <v/>
      </c>
      <c r="X529" s="105" t="str">
        <f>IFERROR(VLOOKUP(V529, Fornecedores!A:E, 5, FALSE), "")</f>
        <v/>
      </c>
      <c r="Y529" s="105" t="str">
        <f>IFERROR(VLOOKUP(V529, Fornecedores!A:F, 6, FALSE), "")</f>
        <v/>
      </c>
      <c r="Z529" s="101" t="str">
        <f>IF(H529=0, "Pedido entregue!", "Pendente")</f>
        <v>Pendente</v>
      </c>
      <c r="AA529" s="119"/>
      <c r="AB529" s="132" t="str">
        <f>IF(Z529="Pedido Entregue!", IF(AA529=1, "Retirado do Almoxarifado", IF(AA529=2, "Material devolvido", "Aguardando retirada")), IF(Z529="Pendente", "Entrega pendente", ""))</f>
        <v>Entrega pendente</v>
      </c>
      <c r="AC529" s="18">
        <v>1</v>
      </c>
      <c r="AD529" s="18">
        <f>AC529/SUMIF($P:$P,P529,$AC:$AC)</f>
        <v>1</v>
      </c>
      <c r="AE529" s="18">
        <f>IF(R529=0,0,AC529/SUMIF($R:$R,R529,$AC:$AC))</f>
        <v>0</v>
      </c>
      <c r="AF529" s="18">
        <f>IF(R529=0,1,0)</f>
        <v>1</v>
      </c>
      <c r="AH529" t="str">
        <f>TEXT(J529,"MMMM")</f>
        <v>junho</v>
      </c>
    </row>
    <row r="530" spans="1:34" ht="12.75" customHeight="1" x14ac:dyDescent="0.25">
      <c r="A530" s="90" t="str">
        <f>IF(C530="Oficina Diversos","Oficina Geral",
IF(ISNUMBER(FIND("Estoque - Colhedoras",C530)),"Colhedoras",IF(ISNUMBER(FIND("Caldeiraria",C530)),"Caldeiraria",IF(ISNUMBER(FIND("Borracharia",C530)),"Borracharia",IF(ISNUMBER(FIND("Lubrificação",C530)),"Lubrificação",
IF(ISNUMBER(FIND("Estoque - Carregadeiras",C530)),"Carregadeiras",IF(ISNUMBER(FIND("Estoque - Veic. Leves",C530)),"Veic. Leves",
IF(ISNUMBER(FIND("Estoque - Caminhões",C530)),"Caminhões",IF(ISNUMBER(FIND("Estoque - Transbordos",C530)),"Transbordos",
IF(ISNUMBER(FIND("Estoque - Tratores",C530)),"Tratores",
IF(ISNUMBER(FIND("Estoque - Máquinas pesadas",C530)),"Máquinas pesadas",
IF(ISNUMBER(FIND("Estoque - Reboques",C530)),"Reboques",
IF(C530="Estoque","Estoque",
IF(AND(ISNUMBER(C530),C530&gt;1000,C530&lt;2000),"Caminhões",
IF(AND(ISNUMBER(C530),C530&gt;2000,C530&lt;3000),"Tratores",
IF(AND(ISNUMBER(C530),C530&gt;3000,C530&lt;4000),"Carregadeiras",
IF(AND(ISNUMBER(C530),C530&gt;4000,C530&lt;5000),"Máquinas pesadas",
IF(AND(ISNUMBER(C530),C530&gt;5000,C530&lt;6000),"Colhedoras",
IF(AND(ISNUMBER(C530),C530&gt;7000,C530&lt;8000),"Irrigação",
IF(AND(ISNUMBER(C530),C530&gt;8000,C530&lt;9000),"Reboques",IF(AND(ISNUMBER(C530),C530&gt;0,C530&lt;1000),"Veic. Leves","")))))))))))))))))))))</f>
        <v>Tratores</v>
      </c>
      <c r="B530" s="111"/>
      <c r="C530" s="144">
        <v>2027</v>
      </c>
      <c r="D530" s="143">
        <v>21627</v>
      </c>
      <c r="E530" s="146" t="s">
        <v>20536</v>
      </c>
      <c r="F530" s="101" t="str">
        <f>IF(ISBLANK(K530), "Apenas Solicitação", "Tem OC")</f>
        <v>Apenas Solicitação</v>
      </c>
      <c r="G530" s="143">
        <v>1</v>
      </c>
      <c r="H530" s="102">
        <f>G530-I530</f>
        <v>1</v>
      </c>
      <c r="I530" s="103"/>
      <c r="J530" s="147">
        <v>45821</v>
      </c>
      <c r="K530" s="200"/>
      <c r="L530" s="146"/>
      <c r="M530" s="104" t="str">
        <f ca="1">IF(OR(N530="", N530=0), "", IF(N530&gt;TODAY(), "No prazo", "Atrasado"))</f>
        <v/>
      </c>
      <c r="N530" s="104" t="str">
        <f>IFERROR(K530 + VALUE(LEFT(L530, FIND(" ", L530) - 1)), "")</f>
        <v/>
      </c>
      <c r="O530" s="105" t="str">
        <f>IF(_xlfn.DAYS(K530,J530)&lt;0, "Aguardando OC", _xlfn.DAYS(K530,J530))</f>
        <v>Aguardando OC</v>
      </c>
      <c r="P530" s="200">
        <v>407428</v>
      </c>
      <c r="Q530" s="55"/>
      <c r="R530" s="200">
        <v>0</v>
      </c>
      <c r="S530" s="143">
        <v>221</v>
      </c>
      <c r="T530" s="65" t="s">
        <v>1029</v>
      </c>
      <c r="U530" s="164">
        <v>515.59</v>
      </c>
      <c r="V530" s="143"/>
      <c r="W530" s="117" t="str">
        <f>IFERROR(VLOOKUP(V530, Fornecedores!A:C, 3, FALSE), "")</f>
        <v/>
      </c>
      <c r="X530" s="105" t="str">
        <f>IFERROR(VLOOKUP(V530, Fornecedores!A:E, 5, FALSE), "")</f>
        <v/>
      </c>
      <c r="Y530" s="105" t="str">
        <f>IFERROR(VLOOKUP(V530, Fornecedores!A:F, 6, FALSE), "")</f>
        <v/>
      </c>
      <c r="Z530" s="101" t="str">
        <f>IF(H530=0, "Pedido entregue!", "Pendente")</f>
        <v>Pendente</v>
      </c>
      <c r="AA530" s="119"/>
      <c r="AB530" s="132" t="str">
        <f>IF(Z530="Pedido Entregue!", IF(AA530=1, "Retirado do Almoxarifado", IF(AA530=2, "Material devolvido", "Aguardando retirada")), IF(Z530="Pendente", "Entrega pendente", ""))</f>
        <v>Entrega pendente</v>
      </c>
      <c r="AC530" s="18">
        <v>1</v>
      </c>
      <c r="AD530" s="18">
        <f>AC530/SUMIF($P:$P,P530,$AC:$AC)</f>
        <v>1</v>
      </c>
      <c r="AE530" s="18">
        <f>IF(R530=0,0,AC530/SUMIF($R:$R,R530,$AC:$AC))</f>
        <v>0</v>
      </c>
      <c r="AF530" s="18">
        <f>IF(R530=0,1,0)</f>
        <v>1</v>
      </c>
      <c r="AH530" t="str">
        <f>TEXT(J530,"MMMM")</f>
        <v>junho</v>
      </c>
    </row>
    <row r="531" spans="1:34" ht="12.75" customHeight="1" x14ac:dyDescent="0.25">
      <c r="A531" s="90" t="str">
        <f>IF(C531="Oficina Diversos","Oficina Geral",
IF(ISNUMBER(FIND("Estoque - Colhedoras",C531)),"Colhedoras",IF(ISNUMBER(FIND("Caldeiraria",C531)),"Caldeiraria",IF(ISNUMBER(FIND("Borracharia",C531)),"Borracharia",IF(ISNUMBER(FIND("Lubrificação",C531)),"Lubrificação",
IF(ISNUMBER(FIND("Estoque - Carregadeiras",C531)),"Carregadeiras",IF(ISNUMBER(FIND("Estoque - Veic. Leves",C531)),"Veic. Leves",
IF(ISNUMBER(FIND("Estoque - Caminhões",C531)),"Caminhões",IF(ISNUMBER(FIND("Estoque - Transbordos",C531)),"Transbordos",
IF(ISNUMBER(FIND("Estoque - Tratores",C531)),"Tratores",
IF(ISNUMBER(FIND("Estoque - Máquinas pesadas",C531)),"Máquinas pesadas",
IF(ISNUMBER(FIND("Estoque - Reboques",C531)),"Reboques",
IF(C531="Estoque","Estoque",
IF(AND(ISNUMBER(C531),C531&gt;1000,C531&lt;2000),"Caminhões",
IF(AND(ISNUMBER(C531),C531&gt;2000,C531&lt;3000),"Tratores",
IF(AND(ISNUMBER(C531),C531&gt;3000,C531&lt;4000),"Carregadeiras",
IF(AND(ISNUMBER(C531),C531&gt;4000,C531&lt;5000),"Máquinas pesadas",
IF(AND(ISNUMBER(C531),C531&gt;5000,C531&lt;6000),"Colhedoras",
IF(AND(ISNUMBER(C531),C531&gt;7000,C531&lt;8000),"Irrigação",
IF(AND(ISNUMBER(C531),C531&gt;8000,C531&lt;9000),"Reboques",IF(AND(ISNUMBER(C531),C531&gt;0,C531&lt;1000),"Veic. Leves","")))))))))))))))))))))</f>
        <v>Tratores</v>
      </c>
      <c r="B531" s="111"/>
      <c r="C531" s="113">
        <v>2064</v>
      </c>
      <c r="D531" s="2">
        <v>21629</v>
      </c>
      <c r="E531" s="3" t="s">
        <v>20537</v>
      </c>
      <c r="F531" s="101" t="str">
        <f>IF(ISBLANK(K531), "Apenas Solicitação", "Tem OC")</f>
        <v>Tem OC</v>
      </c>
      <c r="G531" s="2">
        <v>4</v>
      </c>
      <c r="H531" s="102">
        <f>G531-I531</f>
        <v>4</v>
      </c>
      <c r="I531" s="103"/>
      <c r="J531" s="4">
        <v>45821</v>
      </c>
      <c r="K531" s="180">
        <v>45842</v>
      </c>
      <c r="L531" s="3" t="s">
        <v>20166</v>
      </c>
      <c r="M531" s="104" t="str">
        <f ca="1">IF(OR(N531="", N531=0), "", IF(N531&gt;TODAY(), "No prazo", "Atrasado"))</f>
        <v>Atrasado</v>
      </c>
      <c r="N531" s="104">
        <f>IFERROR(K531 + VALUE(LEFT(L531, FIND(" ", L531) - 1)), "")</f>
        <v>45846</v>
      </c>
      <c r="O531" s="105">
        <f>IF(_xlfn.DAYS(K531,J531)&lt;0, "Aguardando OC", _xlfn.DAYS(K531,J531))</f>
        <v>21</v>
      </c>
      <c r="P531" s="14">
        <v>407230</v>
      </c>
      <c r="Q531" s="55"/>
      <c r="R531" s="14">
        <v>170490</v>
      </c>
      <c r="S531" s="2">
        <v>221</v>
      </c>
      <c r="T531" s="65" t="s">
        <v>1029</v>
      </c>
      <c r="U531" s="21">
        <v>16.024999999999999</v>
      </c>
      <c r="V531" s="2">
        <v>3465</v>
      </c>
      <c r="W531" s="117" t="str">
        <f>IFERROR(VLOOKUP(V531, Fornecedores!A:C, 3, FALSE), "")</f>
        <v>MAQNELSON AGRICOLA L</v>
      </c>
      <c r="X531" s="105" t="str">
        <f>IFERROR(VLOOKUP(V531, Fornecedores!A:E, 5, FALSE), "")</f>
        <v>Itumbiara</v>
      </c>
      <c r="Y531" s="105" t="str">
        <f>IFERROR(VLOOKUP(V531, Fornecedores!A:F, 6, FALSE), "")</f>
        <v>GO</v>
      </c>
      <c r="Z531" s="101" t="str">
        <f>IF(H531=0, "Pedido entregue!", "Pendente")</f>
        <v>Pendente</v>
      </c>
      <c r="AA531" s="119"/>
      <c r="AB531" s="132" t="str">
        <f>IF(Z531="Pedido Entregue!", IF(AA531=1, "Retirado do Almoxarifado", IF(AA531=2, "Material devolvido", "Aguardando retirada")), IF(Z531="Pendente", "Entrega pendente", ""))</f>
        <v>Entrega pendente</v>
      </c>
      <c r="AC531" s="18">
        <v>1</v>
      </c>
      <c r="AD531" s="18">
        <f>AC531/SUMIF($P:$P,P531,$AC:$AC)</f>
        <v>1</v>
      </c>
      <c r="AE531" s="18">
        <f>IF(R531=0,0,AC531/SUMIF($R:$R,R531,$AC:$AC))</f>
        <v>1.5625E-2</v>
      </c>
      <c r="AF531" s="18">
        <f>IF(R531=0,1,0)</f>
        <v>0</v>
      </c>
      <c r="AH531" t="str">
        <f>TEXT(J531,"MMMM")</f>
        <v>junho</v>
      </c>
    </row>
    <row r="532" spans="1:34" ht="12.75" customHeight="1" x14ac:dyDescent="0.25">
      <c r="A532" s="90" t="str">
        <f>IF(C532="Oficina Diversos","Oficina Geral",
IF(ISNUMBER(FIND("Estoque - Colhedoras",C532)),"Colhedoras",IF(ISNUMBER(FIND("Caldeiraria",C532)),"Caldeiraria",IF(ISNUMBER(FIND("Borracharia",C532)),"Borracharia",IF(ISNUMBER(FIND("Lubrificação",C532)),"Lubrificação",
IF(ISNUMBER(FIND("Estoque - Carregadeiras",C532)),"Carregadeiras",IF(ISNUMBER(FIND("Estoque - Veic. Leves",C532)),"Veic. Leves",
IF(ISNUMBER(FIND("Estoque - Caminhões",C532)),"Caminhões",IF(ISNUMBER(FIND("Estoque - Transbordos",C532)),"Transbordos",
IF(ISNUMBER(FIND("Estoque - Tratores",C532)),"Tratores",
IF(ISNUMBER(FIND("Estoque - Máquinas pesadas",C532)),"Máquinas pesadas",
IF(ISNUMBER(FIND("Estoque - Reboques",C532)),"Reboques",
IF(C532="Estoque","Estoque",
IF(AND(ISNUMBER(C532),C532&gt;1000,C532&lt;2000),"Caminhões",
IF(AND(ISNUMBER(C532),C532&gt;2000,C532&lt;3000),"Tratores",
IF(AND(ISNUMBER(C532),C532&gt;3000,C532&lt;4000),"Carregadeiras",
IF(AND(ISNUMBER(C532),C532&gt;4000,C532&lt;5000),"Máquinas pesadas",
IF(AND(ISNUMBER(C532),C532&gt;5000,C532&lt;6000),"Colhedoras",
IF(AND(ISNUMBER(C532),C532&gt;7000,C532&lt;8000),"Irrigação",
IF(AND(ISNUMBER(C532),C532&gt;8000,C532&lt;9000),"Reboques",IF(AND(ISNUMBER(C532),C532&gt;0,C532&lt;1000),"Veic. Leves","")))))))))))))))))))))</f>
        <v>Tratores</v>
      </c>
      <c r="B532" s="111"/>
      <c r="C532" s="144">
        <v>2027</v>
      </c>
      <c r="D532" s="143">
        <v>21629</v>
      </c>
      <c r="E532" s="146" t="s">
        <v>20537</v>
      </c>
      <c r="F532" s="101" t="str">
        <f>IF(ISBLANK(K532), "Apenas Solicitação", "Tem OC")</f>
        <v>Apenas Solicitação</v>
      </c>
      <c r="G532" s="143">
        <v>4</v>
      </c>
      <c r="H532" s="102">
        <f>G532-I532</f>
        <v>4</v>
      </c>
      <c r="I532" s="103"/>
      <c r="J532" s="147">
        <v>45821</v>
      </c>
      <c r="K532" s="200"/>
      <c r="L532" s="146"/>
      <c r="M532" s="104" t="str">
        <f ca="1">IF(OR(N532="", N532=0), "", IF(N532&gt;TODAY(), "No prazo", "Atrasado"))</f>
        <v/>
      </c>
      <c r="N532" s="104" t="str">
        <f>IFERROR(K532 + VALUE(LEFT(L532, FIND(" ", L532) - 1)), "")</f>
        <v/>
      </c>
      <c r="O532" s="105" t="str">
        <f>IF(_xlfn.DAYS(K532,J532)&lt;0, "Aguardando OC", _xlfn.DAYS(K532,J532))</f>
        <v>Aguardando OC</v>
      </c>
      <c r="P532" s="200">
        <v>407454</v>
      </c>
      <c r="Q532" s="55"/>
      <c r="R532" s="200">
        <v>0</v>
      </c>
      <c r="S532" s="143">
        <v>221</v>
      </c>
      <c r="T532" s="65" t="s">
        <v>1029</v>
      </c>
      <c r="U532" s="164">
        <v>16.024999999999999</v>
      </c>
      <c r="V532" s="143"/>
      <c r="W532" s="117" t="str">
        <f>IFERROR(VLOOKUP(V532, Fornecedores!A:C, 3, FALSE), "")</f>
        <v/>
      </c>
      <c r="X532" s="105" t="str">
        <f>IFERROR(VLOOKUP(V532, Fornecedores!A:E, 5, FALSE), "")</f>
        <v/>
      </c>
      <c r="Y532" s="105" t="str">
        <f>IFERROR(VLOOKUP(V532, Fornecedores!A:F, 6, FALSE), "")</f>
        <v/>
      </c>
      <c r="Z532" s="101" t="str">
        <f>IF(H532=0, "Pedido entregue!", "Pendente")</f>
        <v>Pendente</v>
      </c>
      <c r="AA532" s="119"/>
      <c r="AB532" s="132" t="str">
        <f>IF(Z532="Pedido Entregue!", IF(AA532=1, "Retirado do Almoxarifado", IF(AA532=2, "Material devolvido", "Aguardando retirada")), IF(Z532="Pendente", "Entrega pendente", ""))</f>
        <v>Entrega pendente</v>
      </c>
      <c r="AC532" s="18">
        <v>1</v>
      </c>
      <c r="AD532" s="18">
        <f>AC532/SUMIF($P:$P,P532,$AC:$AC)</f>
        <v>1</v>
      </c>
      <c r="AE532" s="18">
        <f>IF(R532=0,0,AC532/SUMIF($R:$R,R532,$AC:$AC))</f>
        <v>0</v>
      </c>
      <c r="AF532" s="18">
        <f>IF(R532=0,1,0)</f>
        <v>1</v>
      </c>
      <c r="AH532" t="str">
        <f>TEXT(J532,"MMMM")</f>
        <v>junho</v>
      </c>
    </row>
    <row r="533" spans="1:34" ht="12.75" hidden="1" customHeight="1" x14ac:dyDescent="0.25">
      <c r="A533" s="90" t="str">
        <f>IF(C533="Oficina Diversos","Oficina Geral",
IF(ISNUMBER(FIND("Estoque - Colhedoras",C533)),"Colhedoras",IF(ISNUMBER(FIND("Caldeiraria",C533)),"Caldeiraria",IF(ISNUMBER(FIND("Borracharia",C533)),"Borracharia",IF(ISNUMBER(FIND("Lubrificação",C533)),"Lubrificação",
IF(ISNUMBER(FIND("Estoque - Carregadeiras",C533)),"Carregadeiras",IF(ISNUMBER(FIND("Estoque - Veic. Leves",C533)),"Veic. Leves",
IF(ISNUMBER(FIND("Estoque - Caminhões",C533)),"Caminhões",IF(ISNUMBER(FIND("Estoque - Transbordos",C533)),"Transbordos",
IF(ISNUMBER(FIND("Estoque - Tratores",C533)),"Tratores",
IF(ISNUMBER(FIND("Estoque - Máquinas pesadas",C533)),"Máquinas pesadas",
IF(ISNUMBER(FIND("Estoque - Reboques",C533)),"Reboques",
IF(C533="Estoque","Estoque",
IF(AND(ISNUMBER(C533),C533&gt;1000,C533&lt;2000),"Caminhões",
IF(AND(ISNUMBER(C533),C533&gt;2000,C533&lt;3000),"Tratores",
IF(AND(ISNUMBER(C533),C533&gt;3000,C533&lt;4000),"Carregadeiras",
IF(AND(ISNUMBER(C533),C533&gt;4000,C533&lt;5000),"Máquinas pesadas",
IF(AND(ISNUMBER(C533),C533&gt;5000,C533&lt;6000),"Colhedoras",
IF(AND(ISNUMBER(C533),C533&gt;7000,C533&lt;8000),"Irrigação",
IF(AND(ISNUMBER(C533),C533&gt;8000,C533&lt;9000),"Reboques",IF(AND(ISNUMBER(C533),C533&gt;0,C533&lt;1000),"Veic. Leves","")))))))))))))))))))))</f>
        <v>Tratores</v>
      </c>
      <c r="B533" s="8"/>
      <c r="C533" s="2">
        <v>2030</v>
      </c>
      <c r="D533" s="2">
        <v>21634</v>
      </c>
      <c r="E533" s="10" t="s">
        <v>607</v>
      </c>
      <c r="F533" s="14" t="str">
        <f>IF(ISBLANK(K533), "Apenas Solicitação", "Tem OC")</f>
        <v>Tem OC</v>
      </c>
      <c r="G533" s="2">
        <v>1</v>
      </c>
      <c r="H533" s="37">
        <f>G533-I533</f>
        <v>0</v>
      </c>
      <c r="I533" s="38">
        <v>1</v>
      </c>
      <c r="J533" s="4">
        <v>45699</v>
      </c>
      <c r="K533" s="180">
        <v>45705</v>
      </c>
      <c r="L533" s="4"/>
      <c r="M533" s="44"/>
      <c r="N533" s="44" t="str">
        <f>IFERROR(K533 + VALUE(LEFT(L533, FIND(" ", L533) - 1)), "")</f>
        <v/>
      </c>
      <c r="O533" s="3">
        <f>IF(_xlfn.DAYS(K533,J533)&lt;0, "Aguardando OC", _xlfn.DAYS(K533,J533))</f>
        <v>6</v>
      </c>
      <c r="P533" s="14">
        <v>392064</v>
      </c>
      <c r="Q533" s="2">
        <v>1127366</v>
      </c>
      <c r="R533" s="14">
        <v>164322</v>
      </c>
      <c r="S533" s="2">
        <v>696</v>
      </c>
      <c r="T533" s="65" t="s">
        <v>77</v>
      </c>
      <c r="U533" s="21">
        <v>509.66</v>
      </c>
      <c r="V533" s="2">
        <v>3465</v>
      </c>
      <c r="W533" s="47" t="str">
        <f>IFERROR(VLOOKUP(V533, Fornecedores!A:C, 3, FALSE), "")</f>
        <v>MAQNELSON AGRICOLA L</v>
      </c>
      <c r="X533" s="43" t="str">
        <f>IFERROR(VLOOKUP(V533, Fornecedores!A:E, 5, FALSE), "")</f>
        <v>Itumbiara</v>
      </c>
      <c r="Y533" s="43" t="str">
        <f>IFERROR(VLOOKUP(V533, Fornecedores!A:F, 6, FALSE), "")</f>
        <v>GO</v>
      </c>
      <c r="Z533" s="14" t="str">
        <f>IF(H533=0, "Pedido entregue!", "Pendente")</f>
        <v>Pedido entregue!</v>
      </c>
      <c r="AA533" s="59">
        <v>1</v>
      </c>
      <c r="AB533" s="58" t="str">
        <f>IF(Z533="Pedido Entregue!", IF(AA533=1, "Retirado do Almoxarifado", IF(AA533=2, "Material devolvido", "Aguardando retirada")), IF(Z533="Pendente", "Entrega pendente", ""))</f>
        <v>Retirado do Almoxarifado</v>
      </c>
      <c r="AC533" s="18">
        <v>1</v>
      </c>
      <c r="AD533" s="18">
        <f>AC533/SUMIF($P:$P,P533,$AC:$AC)</f>
        <v>1</v>
      </c>
      <c r="AE533" s="18">
        <f>IF(R533=0,0,AC533/SUMIF($R:$R,R533,$AC:$AC))</f>
        <v>3.2258064516129031E-2</v>
      </c>
      <c r="AF533" s="18">
        <f>IF(R533=0,1,0)</f>
        <v>0</v>
      </c>
      <c r="AG533" s="18">
        <f>IF(R533=0,#REF!-J533,0)</f>
        <v>0</v>
      </c>
      <c r="AH533" t="str">
        <f>TEXT(J533,"MMMM")</f>
        <v>fevereiro</v>
      </c>
    </row>
    <row r="534" spans="1:34" ht="12.75" customHeight="1" x14ac:dyDescent="0.25">
      <c r="A534" s="90" t="str">
        <f>IF(C534="Oficina Diversos","Oficina Geral",
IF(ISNUMBER(FIND("Estoque - Colhedoras",C534)),"Colhedoras",IF(ISNUMBER(FIND("Caldeiraria",C534)),"Caldeiraria",IF(ISNUMBER(FIND("Borracharia",C534)),"Borracharia",IF(ISNUMBER(FIND("Lubrificação",C534)),"Lubrificação",
IF(ISNUMBER(FIND("Estoque - Carregadeiras",C534)),"Carregadeiras",IF(ISNUMBER(FIND("Estoque - Veic. Leves",C534)),"Veic. Leves",
IF(ISNUMBER(FIND("Estoque - Caminhões",C534)),"Caminhões",IF(ISNUMBER(FIND("Estoque - Transbordos",C534)),"Transbordos",
IF(ISNUMBER(FIND("Estoque - Tratores",C534)),"Tratores",
IF(ISNUMBER(FIND("Estoque - Máquinas pesadas",C534)),"Máquinas pesadas",
IF(ISNUMBER(FIND("Estoque - Reboques",C534)),"Reboques",
IF(C534="Estoque","Estoque",
IF(AND(ISNUMBER(C534),C534&gt;1000,C534&lt;2000),"Caminhões",
IF(AND(ISNUMBER(C534),C534&gt;2000,C534&lt;3000),"Tratores",
IF(AND(ISNUMBER(C534),C534&gt;3000,C534&lt;4000),"Carregadeiras",
IF(AND(ISNUMBER(C534),C534&gt;4000,C534&lt;5000),"Máquinas pesadas",
IF(AND(ISNUMBER(C534),C534&gt;5000,C534&lt;6000),"Colhedoras",
IF(AND(ISNUMBER(C534),C534&gt;7000,C534&lt;8000),"Irrigação",
IF(AND(ISNUMBER(C534),C534&gt;8000,C534&lt;9000),"Reboques",IF(AND(ISNUMBER(C534),C534&gt;0,C534&lt;1000),"Veic. Leves","")))))))))))))))))))))</f>
        <v>Tratores</v>
      </c>
      <c r="B534" s="111"/>
      <c r="C534" s="171">
        <v>2025</v>
      </c>
      <c r="D534" s="170">
        <v>21634</v>
      </c>
      <c r="E534" s="173" t="s">
        <v>607</v>
      </c>
      <c r="F534" s="101" t="str">
        <f>IF(ISBLANK(K534), "Apenas Solicitação", "Tem OC")</f>
        <v>Apenas Solicitação</v>
      </c>
      <c r="G534" s="170">
        <v>1</v>
      </c>
      <c r="H534" s="102">
        <f>G534-I534</f>
        <v>1</v>
      </c>
      <c r="I534" s="103"/>
      <c r="J534" s="174">
        <v>45820</v>
      </c>
      <c r="K534" s="201"/>
      <c r="L534" s="173"/>
      <c r="M534" s="104" t="str">
        <f ca="1">IF(OR(N534="", N534=0), "", IF(N534&gt;TODAY(), "No prazo", "Atrasado"))</f>
        <v/>
      </c>
      <c r="N534" s="104" t="str">
        <f>IFERROR(K534 + VALUE(LEFT(L534, FIND(" ", L534) - 1)), "")</f>
        <v/>
      </c>
      <c r="O534" s="105" t="str">
        <f>IF(_xlfn.DAYS(K534,J534)&lt;0, "Aguardando OC", _xlfn.DAYS(K534,J534))</f>
        <v>Aguardando OC</v>
      </c>
      <c r="P534" s="201">
        <v>407153</v>
      </c>
      <c r="Q534" s="55"/>
      <c r="R534" s="201">
        <v>0</v>
      </c>
      <c r="S534" s="2">
        <v>221</v>
      </c>
      <c r="T534" s="65" t="s">
        <v>1029</v>
      </c>
      <c r="U534" s="170">
        <v>509.65</v>
      </c>
      <c r="V534" s="170"/>
      <c r="W534" s="117" t="str">
        <f>IFERROR(VLOOKUP(V534, Fornecedores!A:C, 3, FALSE), "")</f>
        <v/>
      </c>
      <c r="X534" s="105" t="str">
        <f>IFERROR(VLOOKUP(V534, Fornecedores!A:E, 5, FALSE), "")</f>
        <v/>
      </c>
      <c r="Y534" s="105" t="str">
        <f>IFERROR(VLOOKUP(V534, Fornecedores!A:F, 6, FALSE), "")</f>
        <v/>
      </c>
      <c r="Z534" s="101" t="str">
        <f>IF(H534=0, "Pedido entregue!", "Pendente")</f>
        <v>Pendente</v>
      </c>
      <c r="AA534" s="119"/>
      <c r="AB534" s="132" t="str">
        <f>IF(Z534="Pedido Entregue!", IF(AA534=1, "Retirado do Almoxarifado", IF(AA534=2, "Material devolvido", "Aguardando retirada")), IF(Z534="Pendente", "Entrega pendente", ""))</f>
        <v>Entrega pendente</v>
      </c>
      <c r="AC534" s="18">
        <v>1</v>
      </c>
      <c r="AD534" s="18">
        <f>AC534/SUMIF($P:$P,P534,$AC:$AC)</f>
        <v>1</v>
      </c>
      <c r="AE534" s="18">
        <f>IF(R534=0,0,AC534/SUMIF($R:$R,R534,$AC:$AC))</f>
        <v>0</v>
      </c>
      <c r="AF534" s="18">
        <f>IF(R534=0,1,0)</f>
        <v>1</v>
      </c>
      <c r="AH534" t="str">
        <f>TEXT(J534,"MMMM")</f>
        <v>junho</v>
      </c>
    </row>
    <row r="535" spans="1:34" ht="12.75" customHeight="1" x14ac:dyDescent="0.25">
      <c r="A535" s="90" t="str">
        <f>IF(C535="Oficina Diversos","Oficina Geral",
IF(ISNUMBER(FIND("Estoque - Colhedoras",C535)),"Colhedoras",IF(ISNUMBER(FIND("Caldeiraria",C535)),"Caldeiraria",IF(ISNUMBER(FIND("Borracharia",C535)),"Borracharia",IF(ISNUMBER(FIND("Lubrificação",C535)),"Lubrificação",
IF(ISNUMBER(FIND("Estoque - Carregadeiras",C535)),"Carregadeiras",IF(ISNUMBER(FIND("Estoque - Veic. Leves",C535)),"Veic. Leves",
IF(ISNUMBER(FIND("Estoque - Caminhões",C535)),"Caminhões",IF(ISNUMBER(FIND("Estoque - Transbordos",C535)),"Transbordos",
IF(ISNUMBER(FIND("Estoque - Tratores",C535)),"Tratores",
IF(ISNUMBER(FIND("Estoque - Máquinas pesadas",C535)),"Máquinas pesadas",
IF(ISNUMBER(FIND("Estoque - Reboques",C535)),"Reboques",
IF(C535="Estoque","Estoque",
IF(AND(ISNUMBER(C535),C535&gt;1000,C535&lt;2000),"Caminhões",
IF(AND(ISNUMBER(C535),C535&gt;2000,C535&lt;3000),"Tratores",
IF(AND(ISNUMBER(C535),C535&gt;3000,C535&lt;4000),"Carregadeiras",
IF(AND(ISNUMBER(C535),C535&gt;4000,C535&lt;5000),"Máquinas pesadas",
IF(AND(ISNUMBER(C535),C535&gt;5000,C535&lt;6000),"Colhedoras",
IF(AND(ISNUMBER(C535),C535&gt;7000,C535&lt;8000),"Irrigação",
IF(AND(ISNUMBER(C535),C535&gt;8000,C535&lt;9000),"Reboques",IF(AND(ISNUMBER(C535),C535&gt;0,C535&lt;1000),"Veic. Leves","")))))))))))))))))))))</f>
        <v>Tratores</v>
      </c>
      <c r="B535" s="111"/>
      <c r="C535" s="144">
        <v>2064</v>
      </c>
      <c r="D535" s="143">
        <v>21634</v>
      </c>
      <c r="E535" s="146" t="s">
        <v>607</v>
      </c>
      <c r="F535" s="101" t="str">
        <f>IF(ISBLANK(K535), "Apenas Solicitação", "Tem OC")</f>
        <v>Apenas Solicitação</v>
      </c>
      <c r="G535" s="143">
        <v>1</v>
      </c>
      <c r="H535" s="102">
        <f>G535-I535</f>
        <v>1</v>
      </c>
      <c r="I535" s="103"/>
      <c r="J535" s="147">
        <v>45821</v>
      </c>
      <c r="K535" s="200"/>
      <c r="L535" s="146"/>
      <c r="M535" s="104" t="str">
        <f ca="1">IF(OR(N535="", N535=0), "", IF(N535&gt;TODAY(), "No prazo", "Atrasado"))</f>
        <v/>
      </c>
      <c r="N535" s="104" t="str">
        <f>IFERROR(K535 + VALUE(LEFT(L535, FIND(" ", L535) - 1)), "")</f>
        <v/>
      </c>
      <c r="O535" s="105" t="str">
        <f>IF(_xlfn.DAYS(K535,J535)&lt;0, "Aguardando OC", _xlfn.DAYS(K535,J535))</f>
        <v>Aguardando OC</v>
      </c>
      <c r="P535" s="200">
        <v>407268</v>
      </c>
      <c r="Q535" s="55"/>
      <c r="R535" s="200">
        <v>0</v>
      </c>
      <c r="S535" s="143">
        <v>221</v>
      </c>
      <c r="T535" s="65" t="s">
        <v>1029</v>
      </c>
      <c r="U535" s="164">
        <v>509.65</v>
      </c>
      <c r="V535" s="143"/>
      <c r="W535" s="117" t="str">
        <f>IFERROR(VLOOKUP(V535, Fornecedores!A:C, 3, FALSE), "")</f>
        <v/>
      </c>
      <c r="X535" s="105" t="str">
        <f>IFERROR(VLOOKUP(V535, Fornecedores!A:E, 5, FALSE), "")</f>
        <v/>
      </c>
      <c r="Y535" s="105" t="str">
        <f>IFERROR(VLOOKUP(V535, Fornecedores!A:F, 6, FALSE), "")</f>
        <v/>
      </c>
      <c r="Z535" s="101" t="str">
        <f>IF(H535=0, "Pedido entregue!", "Pendente")</f>
        <v>Pendente</v>
      </c>
      <c r="AA535" s="119"/>
      <c r="AB535" s="132" t="str">
        <f>IF(Z535="Pedido Entregue!", IF(AA535=1, "Retirado do Almoxarifado", IF(AA535=2, "Material devolvido", "Aguardando retirada")), IF(Z535="Pendente", "Entrega pendente", ""))</f>
        <v>Entrega pendente</v>
      </c>
      <c r="AC535" s="18">
        <v>1</v>
      </c>
      <c r="AD535" s="18">
        <f>AC535/SUMIF($P:$P,P535,$AC:$AC)</f>
        <v>1</v>
      </c>
      <c r="AE535" s="18">
        <f>IF(R535=0,0,AC535/SUMIF($R:$R,R535,$AC:$AC))</f>
        <v>0</v>
      </c>
      <c r="AF535" s="18">
        <f>IF(R535=0,1,0)</f>
        <v>1</v>
      </c>
      <c r="AH535" t="str">
        <f>TEXT(J535,"MMMM")</f>
        <v>junho</v>
      </c>
    </row>
    <row r="536" spans="1:34" ht="12.75" customHeight="1" x14ac:dyDescent="0.25">
      <c r="A536" s="90" t="str">
        <f>IF(C536="Oficina Diversos","Oficina Geral",
IF(ISNUMBER(FIND("Estoque - Colhedoras",C536)),"Colhedoras",IF(ISNUMBER(FIND("Caldeiraria",C536)),"Caldeiraria",IF(ISNUMBER(FIND("Borracharia",C536)),"Borracharia",IF(ISNUMBER(FIND("Lubrificação",C536)),"Lubrificação",
IF(ISNUMBER(FIND("Estoque - Carregadeiras",C536)),"Carregadeiras",IF(ISNUMBER(FIND("Estoque - Veic. Leves",C536)),"Veic. Leves",
IF(ISNUMBER(FIND("Estoque - Caminhões",C536)),"Caminhões",IF(ISNUMBER(FIND("Estoque - Transbordos",C536)),"Transbordos",
IF(ISNUMBER(FIND("Estoque - Tratores",C536)),"Tratores",
IF(ISNUMBER(FIND("Estoque - Máquinas pesadas",C536)),"Máquinas pesadas",
IF(ISNUMBER(FIND("Estoque - Reboques",C536)),"Reboques",
IF(C536="Estoque","Estoque",
IF(AND(ISNUMBER(C536),C536&gt;1000,C536&lt;2000),"Caminhões",
IF(AND(ISNUMBER(C536),C536&gt;2000,C536&lt;3000),"Tratores",
IF(AND(ISNUMBER(C536),C536&gt;3000,C536&lt;4000),"Carregadeiras",
IF(AND(ISNUMBER(C536),C536&gt;4000,C536&lt;5000),"Máquinas pesadas",
IF(AND(ISNUMBER(C536),C536&gt;5000,C536&lt;6000),"Colhedoras",
IF(AND(ISNUMBER(C536),C536&gt;7000,C536&lt;8000),"Irrigação",
IF(AND(ISNUMBER(C536),C536&gt;8000,C536&lt;9000),"Reboques",IF(AND(ISNUMBER(C536),C536&gt;0,C536&lt;1000),"Veic. Leves","")))))))))))))))))))))</f>
        <v>Tratores</v>
      </c>
      <c r="B536" s="111"/>
      <c r="C536" s="144">
        <v>2027</v>
      </c>
      <c r="D536" s="143">
        <v>21634</v>
      </c>
      <c r="E536" s="146" t="s">
        <v>607</v>
      </c>
      <c r="F536" s="101" t="str">
        <f>IF(ISBLANK(K536), "Apenas Solicitação", "Tem OC")</f>
        <v>Apenas Solicitação</v>
      </c>
      <c r="G536" s="143">
        <v>1</v>
      </c>
      <c r="H536" s="102">
        <f>G536-I536</f>
        <v>1</v>
      </c>
      <c r="I536" s="103"/>
      <c r="J536" s="147">
        <v>45821</v>
      </c>
      <c r="K536" s="200"/>
      <c r="L536" s="146"/>
      <c r="M536" s="104" t="str">
        <f ca="1">IF(OR(N536="", N536=0), "", IF(N536&gt;TODAY(), "No prazo", "Atrasado"))</f>
        <v/>
      </c>
      <c r="N536" s="104" t="str">
        <f>IFERROR(K536 + VALUE(LEFT(L536, FIND(" ", L536) - 1)), "")</f>
        <v/>
      </c>
      <c r="O536" s="105" t="str">
        <f>IF(_xlfn.DAYS(K536,J536)&lt;0, "Aguardando OC", _xlfn.DAYS(K536,J536))</f>
        <v>Aguardando OC</v>
      </c>
      <c r="P536" s="200">
        <v>407380</v>
      </c>
      <c r="Q536" s="55"/>
      <c r="R536" s="200">
        <v>0</v>
      </c>
      <c r="S536" s="143">
        <v>221</v>
      </c>
      <c r="T536" s="65" t="s">
        <v>1029</v>
      </c>
      <c r="U536" s="164">
        <v>509.65</v>
      </c>
      <c r="V536" s="143"/>
      <c r="W536" s="117" t="str">
        <f>IFERROR(VLOOKUP(V536, Fornecedores!A:C, 3, FALSE), "")</f>
        <v/>
      </c>
      <c r="X536" s="105" t="str">
        <f>IFERROR(VLOOKUP(V536, Fornecedores!A:E, 5, FALSE), "")</f>
        <v/>
      </c>
      <c r="Y536" s="105" t="str">
        <f>IFERROR(VLOOKUP(V536, Fornecedores!A:F, 6, FALSE), "")</f>
        <v/>
      </c>
      <c r="Z536" s="101" t="str">
        <f>IF(H536=0, "Pedido entregue!", "Pendente")</f>
        <v>Pendente</v>
      </c>
      <c r="AA536" s="119"/>
      <c r="AB536" s="132" t="str">
        <f>IF(Z536="Pedido Entregue!", IF(AA536=1, "Retirado do Almoxarifado", IF(AA536=2, "Material devolvido", "Aguardando retirada")), IF(Z536="Pendente", "Entrega pendente", ""))</f>
        <v>Entrega pendente</v>
      </c>
      <c r="AC536" s="18">
        <v>1</v>
      </c>
      <c r="AD536" s="18">
        <f>AC536/SUMIF($P:$P,P536,$AC:$AC)</f>
        <v>1</v>
      </c>
      <c r="AE536" s="18">
        <f>IF(R536=0,0,AC536/SUMIF($R:$R,R536,$AC:$AC))</f>
        <v>0</v>
      </c>
      <c r="AF536" s="18">
        <f>IF(R536=0,1,0)</f>
        <v>1</v>
      </c>
      <c r="AH536" t="str">
        <f>TEXT(J536,"MMMM")</f>
        <v>junho</v>
      </c>
    </row>
    <row r="537" spans="1:34" ht="12.75" customHeight="1" x14ac:dyDescent="0.25">
      <c r="A537" s="90" t="str">
        <f>IF(C537="Oficina Diversos","Oficina Geral",
IF(ISNUMBER(FIND("Estoque - Colhedoras",C537)),"Colhedoras",IF(ISNUMBER(FIND("Caldeiraria",C537)),"Caldeiraria",IF(ISNUMBER(FIND("Borracharia",C537)),"Borracharia",IF(ISNUMBER(FIND("Lubrificação",C537)),"Lubrificação",
IF(ISNUMBER(FIND("Estoque - Carregadeiras",C537)),"Carregadeiras",IF(ISNUMBER(FIND("Estoque - Veic. Leves",C537)),"Veic. Leves",
IF(ISNUMBER(FIND("Estoque - Caminhões",C537)),"Caminhões",IF(ISNUMBER(FIND("Estoque - Transbordos",C537)),"Transbordos",
IF(ISNUMBER(FIND("Estoque - Tratores",C537)),"Tratores",
IF(ISNUMBER(FIND("Estoque - Máquinas pesadas",C537)),"Máquinas pesadas",
IF(ISNUMBER(FIND("Estoque - Reboques",C537)),"Reboques",
IF(C537="Estoque","Estoque",
IF(AND(ISNUMBER(C537),C537&gt;1000,C537&lt;2000),"Caminhões",
IF(AND(ISNUMBER(C537),C537&gt;2000,C537&lt;3000),"Tratores",
IF(AND(ISNUMBER(C537),C537&gt;3000,C537&lt;4000),"Carregadeiras",
IF(AND(ISNUMBER(C537),C537&gt;4000,C537&lt;5000),"Máquinas pesadas",
IF(AND(ISNUMBER(C537),C537&gt;5000,C537&lt;6000),"Colhedoras",
IF(AND(ISNUMBER(C537),C537&gt;7000,C537&lt;8000),"Irrigação",
IF(AND(ISNUMBER(C537),C537&gt;8000,C537&lt;9000),"Reboques",IF(AND(ISNUMBER(C537),C537&gt;0,C537&lt;1000),"Veic. Leves","")))))))))))))))))))))</f>
        <v>Tratores</v>
      </c>
      <c r="B537" s="111"/>
      <c r="C537" s="144">
        <v>2027</v>
      </c>
      <c r="D537" s="143">
        <v>21635</v>
      </c>
      <c r="E537" s="146" t="s">
        <v>20538</v>
      </c>
      <c r="F537" s="101" t="str">
        <f>IF(ISBLANK(K537), "Apenas Solicitação", "Tem OC")</f>
        <v>Apenas Solicitação</v>
      </c>
      <c r="G537" s="143">
        <v>4</v>
      </c>
      <c r="H537" s="102">
        <f>G537-I537</f>
        <v>4</v>
      </c>
      <c r="I537" s="103"/>
      <c r="J537" s="147">
        <v>45821</v>
      </c>
      <c r="K537" s="200"/>
      <c r="L537" s="146"/>
      <c r="M537" s="104" t="str">
        <f ca="1">IF(OR(N537="", N537=0), "", IF(N537&gt;TODAY(), "No prazo", "Atrasado"))</f>
        <v/>
      </c>
      <c r="N537" s="104" t="str">
        <f>IFERROR(K537 + VALUE(LEFT(L537, FIND(" ", L537) - 1)), "")</f>
        <v/>
      </c>
      <c r="O537" s="105" t="str">
        <f>IF(_xlfn.DAYS(K537,J537)&lt;0, "Aguardando OC", _xlfn.DAYS(K537,J537))</f>
        <v>Aguardando OC</v>
      </c>
      <c r="P537" s="200">
        <v>407386</v>
      </c>
      <c r="Q537" s="55"/>
      <c r="R537" s="200">
        <v>0</v>
      </c>
      <c r="S537" s="143">
        <v>221</v>
      </c>
      <c r="T537" s="65" t="s">
        <v>1029</v>
      </c>
      <c r="U537" s="164">
        <v>142.16</v>
      </c>
      <c r="V537" s="143"/>
      <c r="W537" s="117" t="str">
        <f>IFERROR(VLOOKUP(V537, Fornecedores!A:C, 3, FALSE), "")</f>
        <v/>
      </c>
      <c r="X537" s="105" t="str">
        <f>IFERROR(VLOOKUP(V537, Fornecedores!A:E, 5, FALSE), "")</f>
        <v/>
      </c>
      <c r="Y537" s="105" t="str">
        <f>IFERROR(VLOOKUP(V537, Fornecedores!A:F, 6, FALSE), "")</f>
        <v/>
      </c>
      <c r="Z537" s="101" t="str">
        <f>IF(H537=0, "Pedido entregue!", "Pendente")</f>
        <v>Pendente</v>
      </c>
      <c r="AA537" s="119"/>
      <c r="AB537" s="132" t="str">
        <f>IF(Z537="Pedido Entregue!", IF(AA537=1, "Retirado do Almoxarifado", IF(AA537=2, "Material devolvido", "Aguardando retirada")), IF(Z537="Pendente", "Entrega pendente", ""))</f>
        <v>Entrega pendente</v>
      </c>
      <c r="AC537" s="18">
        <v>1</v>
      </c>
      <c r="AD537" s="18">
        <f>AC537/SUMIF($P:$P,P537,$AC:$AC)</f>
        <v>1</v>
      </c>
      <c r="AE537" s="18">
        <f>IF(R537=0,0,AC537/SUMIF($R:$R,R537,$AC:$AC))</f>
        <v>0</v>
      </c>
      <c r="AF537" s="18">
        <f>IF(R537=0,1,0)</f>
        <v>1</v>
      </c>
      <c r="AH537" t="str">
        <f>TEXT(J537,"MMMM")</f>
        <v>junho</v>
      </c>
    </row>
    <row r="538" spans="1:34" ht="12.75" customHeight="1" x14ac:dyDescent="0.25">
      <c r="A538" s="90" t="str">
        <f>IF(C538="Oficina Diversos","Oficina Geral",
IF(ISNUMBER(FIND("Estoque - Colhedoras",C538)),"Colhedoras",IF(ISNUMBER(FIND("Caldeiraria",C538)),"Caldeiraria",IF(ISNUMBER(FIND("Borracharia",C538)),"Borracharia",IF(ISNUMBER(FIND("Lubrificação",C538)),"Lubrificação",
IF(ISNUMBER(FIND("Estoque - Carregadeiras",C538)),"Carregadeiras",IF(ISNUMBER(FIND("Estoque - Veic. Leves",C538)),"Veic. Leves",
IF(ISNUMBER(FIND("Estoque - Caminhões",C538)),"Caminhões",IF(ISNUMBER(FIND("Estoque - Transbordos",C538)),"Transbordos",
IF(ISNUMBER(FIND("Estoque - Tratores",C538)),"Tratores",
IF(ISNUMBER(FIND("Estoque - Máquinas pesadas",C538)),"Máquinas pesadas",
IF(ISNUMBER(FIND("Estoque - Reboques",C538)),"Reboques",
IF(C538="Estoque","Estoque",
IF(AND(ISNUMBER(C538),C538&gt;1000,C538&lt;2000),"Caminhões",
IF(AND(ISNUMBER(C538),C538&gt;2000,C538&lt;3000),"Tratores",
IF(AND(ISNUMBER(C538),C538&gt;3000,C538&lt;4000),"Carregadeiras",
IF(AND(ISNUMBER(C538),C538&gt;4000,C538&lt;5000),"Máquinas pesadas",
IF(AND(ISNUMBER(C538),C538&gt;5000,C538&lt;6000),"Colhedoras",
IF(AND(ISNUMBER(C538),C538&gt;7000,C538&lt;8000),"Irrigação",
IF(AND(ISNUMBER(C538),C538&gt;8000,C538&lt;9000),"Reboques",IF(AND(ISNUMBER(C538),C538&gt;0,C538&lt;1000),"Veic. Leves","")))))))))))))))))))))</f>
        <v>Tratores</v>
      </c>
      <c r="B538" s="210"/>
      <c r="C538" s="126">
        <v>2025</v>
      </c>
      <c r="D538" s="2">
        <v>21641</v>
      </c>
      <c r="E538" s="3" t="s">
        <v>20390</v>
      </c>
      <c r="F538" s="101" t="str">
        <f>IF(ISBLANK(K538), "Apenas Solicitação", "Tem OC")</f>
        <v>Apenas Solicitação</v>
      </c>
      <c r="G538" s="2">
        <v>2</v>
      </c>
      <c r="H538" s="102">
        <f>G538-I538</f>
        <v>2</v>
      </c>
      <c r="I538" s="103"/>
      <c r="J538" s="4">
        <v>45820</v>
      </c>
      <c r="K538" s="14"/>
      <c r="L538" s="3"/>
      <c r="M538" s="104" t="str">
        <f ca="1">IF(OR(N538="", N538=0), "", IF(N538&gt;TODAY(), "No prazo", "Atrasado"))</f>
        <v/>
      </c>
      <c r="N538" s="104" t="str">
        <f>IFERROR(K538 + VALUE(LEFT(L538, FIND(" ", L538) - 1)), "")</f>
        <v/>
      </c>
      <c r="O538" s="105" t="str">
        <f>IF(_xlfn.DAYS(K538,J538)&lt;0, "Aguardando OC", _xlfn.DAYS(K538,J538))</f>
        <v>Aguardando OC</v>
      </c>
      <c r="P538" s="14">
        <v>407128</v>
      </c>
      <c r="Q538" s="55"/>
      <c r="R538" s="14">
        <v>0</v>
      </c>
      <c r="S538" s="2">
        <v>221</v>
      </c>
      <c r="T538" s="65" t="s">
        <v>1029</v>
      </c>
      <c r="U538" s="21">
        <v>21.24</v>
      </c>
      <c r="V538" s="2"/>
      <c r="W538" s="117" t="str">
        <f>IFERROR(VLOOKUP(V538, Fornecedores!A:C, 3, FALSE), "")</f>
        <v/>
      </c>
      <c r="X538" s="105" t="str">
        <f>IFERROR(VLOOKUP(V538, Fornecedores!A:E, 5, FALSE), "")</f>
        <v/>
      </c>
      <c r="Y538" s="105" t="str">
        <f>IFERROR(VLOOKUP(V538, Fornecedores!A:F, 6, FALSE), "")</f>
        <v/>
      </c>
      <c r="Z538" s="101" t="str">
        <f>IF(H538=0, "Pedido entregue!", "Pendente")</f>
        <v>Pendente</v>
      </c>
      <c r="AA538" s="119"/>
      <c r="AB538" s="132" t="str">
        <f>IF(Z538="Pedido Entregue!", IF(AA538=1, "Retirado do Almoxarifado", IF(AA538=2, "Material devolvido", "Aguardando retirada")), IF(Z538="Pendente", "Entrega pendente", ""))</f>
        <v>Entrega pendente</v>
      </c>
      <c r="AC538" s="18">
        <v>1</v>
      </c>
      <c r="AD538" s="18">
        <f>AC538/SUMIF($P:$P,P538,$AC:$AC)</f>
        <v>1</v>
      </c>
      <c r="AE538" s="18">
        <f>IF(R538=0,0,AC538/SUMIF($R:$R,R538,$AC:$AC))</f>
        <v>0</v>
      </c>
      <c r="AF538" s="18">
        <f>IF(R538=0,1,0)</f>
        <v>1</v>
      </c>
      <c r="AH538" t="str">
        <f>TEXT(J538,"MMMM")</f>
        <v>junho</v>
      </c>
    </row>
    <row r="539" spans="1:34" ht="12.75" customHeight="1" x14ac:dyDescent="0.25">
      <c r="A539" s="90" t="str">
        <f>IF(C539="Oficina Diversos","Oficina Geral",
IF(ISNUMBER(FIND("Estoque - Colhedoras",C539)),"Colhedoras",IF(ISNUMBER(FIND("Caldeiraria",C539)),"Caldeiraria",IF(ISNUMBER(FIND("Borracharia",C539)),"Borracharia",IF(ISNUMBER(FIND("Lubrificação",C539)),"Lubrificação",
IF(ISNUMBER(FIND("Estoque - Carregadeiras",C539)),"Carregadeiras",IF(ISNUMBER(FIND("Estoque - Veic. Leves",C539)),"Veic. Leves",
IF(ISNUMBER(FIND("Estoque - Caminhões",C539)),"Caminhões",IF(ISNUMBER(FIND("Estoque - Transbordos",C539)),"Transbordos",
IF(ISNUMBER(FIND("Estoque - Tratores",C539)),"Tratores",
IF(ISNUMBER(FIND("Estoque - Máquinas pesadas",C539)),"Máquinas pesadas",
IF(ISNUMBER(FIND("Estoque - Reboques",C539)),"Reboques",
IF(C539="Estoque","Estoque",
IF(AND(ISNUMBER(C539),C539&gt;1000,C539&lt;2000),"Caminhões",
IF(AND(ISNUMBER(C539),C539&gt;2000,C539&lt;3000),"Tratores",
IF(AND(ISNUMBER(C539),C539&gt;3000,C539&lt;4000),"Carregadeiras",
IF(AND(ISNUMBER(C539),C539&gt;4000,C539&lt;5000),"Máquinas pesadas",
IF(AND(ISNUMBER(C539),C539&gt;5000,C539&lt;6000),"Colhedoras",
IF(AND(ISNUMBER(C539),C539&gt;7000,C539&lt;8000),"Irrigação",
IF(AND(ISNUMBER(C539),C539&gt;8000,C539&lt;9000),"Reboques",IF(AND(ISNUMBER(C539),C539&gt;0,C539&lt;1000),"Veic. Leves","")))))))))))))))))))))</f>
        <v>Tratores</v>
      </c>
      <c r="B539" s="215"/>
      <c r="C539" s="226">
        <v>2027</v>
      </c>
      <c r="D539" s="139">
        <v>21641</v>
      </c>
      <c r="E539" s="141" t="s">
        <v>20390</v>
      </c>
      <c r="F539" s="101" t="str">
        <f>IF(ISBLANK(K539), "Apenas Solicitação", "Tem OC")</f>
        <v>Apenas Solicitação</v>
      </c>
      <c r="G539" s="139">
        <v>2</v>
      </c>
      <c r="H539" s="102">
        <f>G539-I539</f>
        <v>2</v>
      </c>
      <c r="I539" s="103"/>
      <c r="J539" s="142">
        <v>45821</v>
      </c>
      <c r="K539" s="199"/>
      <c r="L539" s="141"/>
      <c r="M539" s="104" t="str">
        <f ca="1">IF(OR(N539="", N539=0), "", IF(N539&gt;TODAY(), "No prazo", "Atrasado"))</f>
        <v/>
      </c>
      <c r="N539" s="104" t="str">
        <f>IFERROR(K539 + VALUE(LEFT(L539, FIND(" ", L539) - 1)), "")</f>
        <v/>
      </c>
      <c r="O539" s="105" t="str">
        <f>IF(_xlfn.DAYS(K539,J539)&lt;0, "Aguardando OC", _xlfn.DAYS(K539,J539))</f>
        <v>Aguardando OC</v>
      </c>
      <c r="P539" s="199">
        <v>407337</v>
      </c>
      <c r="Q539" s="55"/>
      <c r="R539" s="199">
        <v>0</v>
      </c>
      <c r="S539" s="139">
        <v>221</v>
      </c>
      <c r="T539" s="65" t="s">
        <v>1029</v>
      </c>
      <c r="U539" s="165">
        <v>21.24</v>
      </c>
      <c r="V539" s="139"/>
      <c r="W539" s="117" t="str">
        <f>IFERROR(VLOOKUP(V539, Fornecedores!A:C, 3, FALSE), "")</f>
        <v/>
      </c>
      <c r="X539" s="105" t="str">
        <f>IFERROR(VLOOKUP(V539, Fornecedores!A:E, 5, FALSE), "")</f>
        <v/>
      </c>
      <c r="Y539" s="105" t="str">
        <f>IFERROR(VLOOKUP(V539, Fornecedores!A:F, 6, FALSE), "")</f>
        <v/>
      </c>
      <c r="Z539" s="101" t="str">
        <f>IF(H539=0, "Pedido entregue!", "Pendente")</f>
        <v>Pendente</v>
      </c>
      <c r="AA539" s="119"/>
      <c r="AB539" s="132" t="str">
        <f>IF(Z539="Pedido Entregue!", IF(AA539=1, "Retirado do Almoxarifado", IF(AA539=2, "Material devolvido", "Aguardando retirada")), IF(Z539="Pendente", "Entrega pendente", ""))</f>
        <v>Entrega pendente</v>
      </c>
      <c r="AC539" s="18">
        <v>1</v>
      </c>
      <c r="AD539" s="18">
        <f>AC539/SUMIF($P:$P,P539,$AC:$AC)</f>
        <v>1</v>
      </c>
      <c r="AE539" s="18">
        <f>IF(R539=0,0,AC539/SUMIF($R:$R,R539,$AC:$AC))</f>
        <v>0</v>
      </c>
      <c r="AF539" s="18">
        <f>IF(R539=0,1,0)</f>
        <v>1</v>
      </c>
      <c r="AH539" t="str">
        <f>TEXT(J539,"MMMM")</f>
        <v>junho</v>
      </c>
    </row>
    <row r="540" spans="1:34" ht="12.75" customHeight="1" x14ac:dyDescent="0.25">
      <c r="A540" s="90" t="str">
        <f>IF(C540="Oficina Diversos","Oficina Geral",
IF(ISNUMBER(FIND("Estoque - Colhedoras",C540)),"Colhedoras",IF(ISNUMBER(FIND("Caldeiraria",C540)),"Caldeiraria",IF(ISNUMBER(FIND("Borracharia",C540)),"Borracharia",IF(ISNUMBER(FIND("Lubrificação",C540)),"Lubrificação",
IF(ISNUMBER(FIND("Estoque - Carregadeiras",C540)),"Carregadeiras",IF(ISNUMBER(FIND("Estoque - Veic. Leves",C540)),"Veic. Leves",
IF(ISNUMBER(FIND("Estoque - Caminhões",C540)),"Caminhões",IF(ISNUMBER(FIND("Estoque - Transbordos",C540)),"Transbordos",
IF(ISNUMBER(FIND("Estoque - Tratores",C540)),"Tratores",
IF(ISNUMBER(FIND("Estoque - Máquinas pesadas",C540)),"Máquinas pesadas",
IF(ISNUMBER(FIND("Estoque - Reboques",C540)),"Reboques",
IF(C540="Estoque","Estoque",
IF(AND(ISNUMBER(C540),C540&gt;1000,C540&lt;2000),"Caminhões",
IF(AND(ISNUMBER(C540),C540&gt;2000,C540&lt;3000),"Tratores",
IF(AND(ISNUMBER(C540),C540&gt;3000,C540&lt;4000),"Carregadeiras",
IF(AND(ISNUMBER(C540),C540&gt;4000,C540&lt;5000),"Máquinas pesadas",
IF(AND(ISNUMBER(C540),C540&gt;5000,C540&lt;6000),"Colhedoras",
IF(AND(ISNUMBER(C540),C540&gt;7000,C540&lt;8000),"Irrigação",
IF(AND(ISNUMBER(C540),C540&gt;8000,C540&lt;9000),"Reboques",IF(AND(ISNUMBER(C540),C540&gt;0,C540&lt;1000),"Veic. Leves","")))))))))))))))))))))</f>
        <v>Tratores</v>
      </c>
      <c r="B540" s="111"/>
      <c r="C540" s="140">
        <v>2064</v>
      </c>
      <c r="D540" s="139">
        <v>21642</v>
      </c>
      <c r="E540" s="141" t="s">
        <v>20539</v>
      </c>
      <c r="F540" s="101" t="str">
        <f>IF(ISBLANK(K540), "Apenas Solicitação", "Tem OC")</f>
        <v>Apenas Solicitação</v>
      </c>
      <c r="G540" s="139">
        <v>1</v>
      </c>
      <c r="H540" s="102">
        <f>G540-I540</f>
        <v>1</v>
      </c>
      <c r="I540" s="103"/>
      <c r="J540" s="142">
        <v>45821</v>
      </c>
      <c r="K540" s="199"/>
      <c r="L540" s="141"/>
      <c r="M540" s="104" t="str">
        <f ca="1">IF(OR(N540="", N540=0), "", IF(N540&gt;TODAY(), "No prazo", "Atrasado"))</f>
        <v/>
      </c>
      <c r="N540" s="104" t="str">
        <f>IFERROR(K540 + VALUE(LEFT(L540, FIND(" ", L540) - 1)), "")</f>
        <v/>
      </c>
      <c r="O540" s="105" t="str">
        <f>IF(_xlfn.DAYS(K540,J540)&lt;0, "Aguardando OC", _xlfn.DAYS(K540,J540))</f>
        <v>Aguardando OC</v>
      </c>
      <c r="P540" s="199">
        <v>407303</v>
      </c>
      <c r="Q540" s="55"/>
      <c r="R540" s="199">
        <v>0</v>
      </c>
      <c r="S540" s="139">
        <v>221</v>
      </c>
      <c r="T540" s="65" t="s">
        <v>1029</v>
      </c>
      <c r="U540" s="165">
        <v>37.08</v>
      </c>
      <c r="V540" s="139"/>
      <c r="W540" s="117" t="str">
        <f>IFERROR(VLOOKUP(V540, Fornecedores!A:C, 3, FALSE), "")</f>
        <v/>
      </c>
      <c r="X540" s="105" t="str">
        <f>IFERROR(VLOOKUP(V540, Fornecedores!A:E, 5, FALSE), "")</f>
        <v/>
      </c>
      <c r="Y540" s="105" t="str">
        <f>IFERROR(VLOOKUP(V540, Fornecedores!A:F, 6, FALSE), "")</f>
        <v/>
      </c>
      <c r="Z540" s="101" t="str">
        <f>IF(H540=0, "Pedido entregue!", "Pendente")</f>
        <v>Pendente</v>
      </c>
      <c r="AA540" s="119"/>
      <c r="AB540" s="132" t="str">
        <f>IF(Z540="Pedido Entregue!", IF(AA540=1, "Retirado do Almoxarifado", IF(AA540=2, "Material devolvido", "Aguardando retirada")), IF(Z540="Pendente", "Entrega pendente", ""))</f>
        <v>Entrega pendente</v>
      </c>
      <c r="AC540" s="18">
        <v>1</v>
      </c>
      <c r="AD540" s="18">
        <f>AC540/SUMIF($P:$P,P540,$AC:$AC)</f>
        <v>1</v>
      </c>
      <c r="AE540" s="18">
        <f>IF(R540=0,0,AC540/SUMIF($R:$R,R540,$AC:$AC))</f>
        <v>0</v>
      </c>
      <c r="AF540" s="18">
        <f>IF(R540=0,1,0)</f>
        <v>1</v>
      </c>
      <c r="AH540" t="str">
        <f>TEXT(J540,"MMMM")</f>
        <v>junho</v>
      </c>
    </row>
    <row r="541" spans="1:34" ht="12.75" customHeight="1" x14ac:dyDescent="0.25">
      <c r="A541" s="90" t="str">
        <f>IF(C541="Oficina Diversos","Oficina Geral",
IF(ISNUMBER(FIND("Estoque - Colhedoras",C541)),"Colhedoras",IF(ISNUMBER(FIND("Caldeiraria",C541)),"Caldeiraria",IF(ISNUMBER(FIND("Borracharia",C541)),"Borracharia",IF(ISNUMBER(FIND("Lubrificação",C541)),"Lubrificação",
IF(ISNUMBER(FIND("Estoque - Carregadeiras",C541)),"Carregadeiras",IF(ISNUMBER(FIND("Estoque - Veic. Leves",C541)),"Veic. Leves",
IF(ISNUMBER(FIND("Estoque - Caminhões",C541)),"Caminhões",IF(ISNUMBER(FIND("Estoque - Transbordos",C541)),"Transbordos",
IF(ISNUMBER(FIND("Estoque - Tratores",C541)),"Tratores",
IF(ISNUMBER(FIND("Estoque - Máquinas pesadas",C541)),"Máquinas pesadas",
IF(ISNUMBER(FIND("Estoque - Reboques",C541)),"Reboques",
IF(C541="Estoque","Estoque",
IF(AND(ISNUMBER(C541),C541&gt;1000,C541&lt;2000),"Caminhões",
IF(AND(ISNUMBER(C541),C541&gt;2000,C541&lt;3000),"Tratores",
IF(AND(ISNUMBER(C541),C541&gt;3000,C541&lt;4000),"Carregadeiras",
IF(AND(ISNUMBER(C541),C541&gt;4000,C541&lt;5000),"Máquinas pesadas",
IF(AND(ISNUMBER(C541),C541&gt;5000,C541&lt;6000),"Colhedoras",
IF(AND(ISNUMBER(C541),C541&gt;7000,C541&lt;8000),"Irrigação",
IF(AND(ISNUMBER(C541),C541&gt;8000,C541&lt;9000),"Reboques",IF(AND(ISNUMBER(C541),C541&gt;0,C541&lt;1000),"Veic. Leves","")))))))))))))))))))))</f>
        <v>Tratores</v>
      </c>
      <c r="B541" s="111"/>
      <c r="C541" s="144">
        <v>2027</v>
      </c>
      <c r="D541" s="143">
        <v>21642</v>
      </c>
      <c r="E541" s="146" t="s">
        <v>20539</v>
      </c>
      <c r="F541" s="101" t="str">
        <f>IF(ISBLANK(K541), "Apenas Solicitação", "Tem OC")</f>
        <v>Apenas Solicitação</v>
      </c>
      <c r="G541" s="143">
        <v>1</v>
      </c>
      <c r="H541" s="102">
        <f>G541-I541</f>
        <v>1</v>
      </c>
      <c r="I541" s="103"/>
      <c r="J541" s="147">
        <v>45821</v>
      </c>
      <c r="K541" s="200"/>
      <c r="L541" s="146"/>
      <c r="M541" s="104" t="str">
        <f ca="1">IF(OR(N541="", N541=0), "", IF(N541&gt;TODAY(), "No prazo", "Atrasado"))</f>
        <v/>
      </c>
      <c r="N541" s="104" t="str">
        <f>IFERROR(K541 + VALUE(LEFT(L541, FIND(" ", L541) - 1)), "")</f>
        <v/>
      </c>
      <c r="O541" s="105" t="str">
        <f>IF(_xlfn.DAYS(K541,J541)&lt;0, "Aguardando OC", _xlfn.DAYS(K541,J541))</f>
        <v>Aguardando OC</v>
      </c>
      <c r="P541" s="200">
        <v>407411</v>
      </c>
      <c r="Q541" s="55"/>
      <c r="R541" s="200">
        <v>0</v>
      </c>
      <c r="S541" s="143">
        <v>221</v>
      </c>
      <c r="T541" s="65" t="s">
        <v>1029</v>
      </c>
      <c r="U541" s="164">
        <v>37.08</v>
      </c>
      <c r="V541" s="143"/>
      <c r="W541" s="117" t="str">
        <f>IFERROR(VLOOKUP(V541, Fornecedores!A:C, 3, FALSE), "")</f>
        <v/>
      </c>
      <c r="X541" s="105" t="str">
        <f>IFERROR(VLOOKUP(V541, Fornecedores!A:E, 5, FALSE), "")</f>
        <v/>
      </c>
      <c r="Y541" s="105" t="str">
        <f>IFERROR(VLOOKUP(V541, Fornecedores!A:F, 6, FALSE), "")</f>
        <v/>
      </c>
      <c r="Z541" s="101" t="str">
        <f>IF(H541=0, "Pedido entregue!", "Pendente")</f>
        <v>Pendente</v>
      </c>
      <c r="AA541" s="119"/>
      <c r="AB541" s="132" t="str">
        <f>IF(Z541="Pedido Entregue!", IF(AA541=1, "Retirado do Almoxarifado", IF(AA541=2, "Material devolvido", "Aguardando retirada")), IF(Z541="Pendente", "Entrega pendente", ""))</f>
        <v>Entrega pendente</v>
      </c>
      <c r="AC541" s="18">
        <v>1</v>
      </c>
      <c r="AD541" s="18">
        <f>AC541/SUMIF($P:$P,P541,$AC:$AC)</f>
        <v>1</v>
      </c>
      <c r="AE541" s="18">
        <f>IF(R541=0,0,AC541/SUMIF($R:$R,R541,$AC:$AC))</f>
        <v>0</v>
      </c>
      <c r="AF541" s="18">
        <f>IF(R541=0,1,0)</f>
        <v>1</v>
      </c>
      <c r="AH541" t="str">
        <f>TEXT(J541,"MMMM")</f>
        <v>junho</v>
      </c>
    </row>
    <row r="542" spans="1:34" ht="12.75" customHeight="1" x14ac:dyDescent="0.25">
      <c r="A542" s="90" t="str">
        <f>IF(C542="Oficina Diversos","Oficina Geral",
IF(ISNUMBER(FIND("Estoque - Colhedoras",C542)),"Colhedoras",IF(ISNUMBER(FIND("Caldeiraria",C542)),"Caldeiraria",IF(ISNUMBER(FIND("Borracharia",C542)),"Borracharia",IF(ISNUMBER(FIND("Lubrificação",C542)),"Lubrificação",
IF(ISNUMBER(FIND("Estoque - Carregadeiras",C542)),"Carregadeiras",IF(ISNUMBER(FIND("Estoque - Veic. Leves",C542)),"Veic. Leves",
IF(ISNUMBER(FIND("Estoque - Caminhões",C542)),"Caminhões",IF(ISNUMBER(FIND("Estoque - Transbordos",C542)),"Transbordos",
IF(ISNUMBER(FIND("Estoque - Tratores",C542)),"Tratores",
IF(ISNUMBER(FIND("Estoque - Máquinas pesadas",C542)),"Máquinas pesadas",
IF(ISNUMBER(FIND("Estoque - Reboques",C542)),"Reboques",
IF(C542="Estoque","Estoque",
IF(AND(ISNUMBER(C542),C542&gt;1000,C542&lt;2000),"Caminhões",
IF(AND(ISNUMBER(C542),C542&gt;2000,C542&lt;3000),"Tratores",
IF(AND(ISNUMBER(C542),C542&gt;3000,C542&lt;4000),"Carregadeiras",
IF(AND(ISNUMBER(C542),C542&gt;4000,C542&lt;5000),"Máquinas pesadas",
IF(AND(ISNUMBER(C542),C542&gt;5000,C542&lt;6000),"Colhedoras",
IF(AND(ISNUMBER(C542),C542&gt;7000,C542&lt;8000),"Irrigação",
IF(AND(ISNUMBER(C542),C542&gt;8000,C542&lt;9000),"Reboques",IF(AND(ISNUMBER(C542),C542&gt;0,C542&lt;1000),"Veic. Leves","")))))))))))))))))))))</f>
        <v>Tratores</v>
      </c>
      <c r="B542" s="210"/>
      <c r="C542" s="171">
        <v>2027</v>
      </c>
      <c r="D542" s="170">
        <v>21642</v>
      </c>
      <c r="E542" s="173" t="s">
        <v>20539</v>
      </c>
      <c r="F542" s="101" t="str">
        <f>IF(ISBLANK(K542), "Apenas Solicitação", "Tem OC")</f>
        <v>Apenas Solicitação</v>
      </c>
      <c r="G542" s="170">
        <v>1</v>
      </c>
      <c r="H542" s="102">
        <f>G542-I542</f>
        <v>1</v>
      </c>
      <c r="I542" s="103"/>
      <c r="J542" s="174">
        <v>45821</v>
      </c>
      <c r="K542" s="201"/>
      <c r="L542" s="173"/>
      <c r="M542" s="104" t="str">
        <f ca="1">IF(OR(N542="", N542=0), "", IF(N542&gt;TODAY(), "No prazo", "Atrasado"))</f>
        <v/>
      </c>
      <c r="N542" s="104" t="str">
        <f>IFERROR(K542 + VALUE(LEFT(L542, FIND(" ", L542) - 1)), "")</f>
        <v/>
      </c>
      <c r="O542" s="105" t="str">
        <f>IF(_xlfn.DAYS(K542,J542)&lt;0, "Aguardando OC", _xlfn.DAYS(K542,J542))</f>
        <v>Aguardando OC</v>
      </c>
      <c r="P542" s="201">
        <v>407499</v>
      </c>
      <c r="Q542" s="55"/>
      <c r="R542" s="201">
        <v>0</v>
      </c>
      <c r="S542" s="2">
        <v>221</v>
      </c>
      <c r="T542" s="65" t="s">
        <v>1029</v>
      </c>
      <c r="U542" s="170">
        <v>37.08</v>
      </c>
      <c r="V542" s="170"/>
      <c r="W542" s="117" t="str">
        <f>IFERROR(VLOOKUP(V542, Fornecedores!A:C, 3, FALSE), "")</f>
        <v/>
      </c>
      <c r="X542" s="105" t="str">
        <f>IFERROR(VLOOKUP(V542, Fornecedores!A:E, 5, FALSE), "")</f>
        <v/>
      </c>
      <c r="Y542" s="105" t="str">
        <f>IFERROR(VLOOKUP(V542, Fornecedores!A:F, 6, FALSE), "")</f>
        <v/>
      </c>
      <c r="Z542" s="101" t="str">
        <f>IF(H542=0, "Pedido entregue!", "Pendente")</f>
        <v>Pendente</v>
      </c>
      <c r="AA542" s="119"/>
      <c r="AB542" s="132" t="str">
        <f>IF(Z542="Pedido Entregue!", IF(AA542=1, "Retirado do Almoxarifado", IF(AA542=2, "Material devolvido", "Aguardando retirada")), IF(Z542="Pendente", "Entrega pendente", ""))</f>
        <v>Entrega pendente</v>
      </c>
      <c r="AC542" s="18">
        <v>1</v>
      </c>
      <c r="AD542" s="18">
        <f>AC542/SUMIF($P:$P,P542,$AC:$AC)</f>
        <v>1</v>
      </c>
      <c r="AE542" s="18">
        <f>IF(R542=0,0,AC542/SUMIF($R:$R,R542,$AC:$AC))</f>
        <v>0</v>
      </c>
      <c r="AF542" s="18">
        <f>IF(R542=0,1,0)</f>
        <v>1</v>
      </c>
      <c r="AH542" t="str">
        <f>TEXT(J542,"MMMM")</f>
        <v>junho</v>
      </c>
    </row>
    <row r="543" spans="1:34" ht="12.75" customHeight="1" x14ac:dyDescent="0.25">
      <c r="A543" s="90" t="str">
        <f>IF(C543="Oficina Diversos","Oficina Geral",
IF(ISNUMBER(FIND("Estoque - Colhedoras",C543)),"Colhedoras",IF(ISNUMBER(FIND("Caldeiraria",C543)),"Caldeiraria",IF(ISNUMBER(FIND("Borracharia",C543)),"Borracharia",IF(ISNUMBER(FIND("Lubrificação",C543)),"Lubrificação",
IF(ISNUMBER(FIND("Estoque - Carregadeiras",C543)),"Carregadeiras",IF(ISNUMBER(FIND("Estoque - Veic. Leves",C543)),"Veic. Leves",
IF(ISNUMBER(FIND("Estoque - Caminhões",C543)),"Caminhões",IF(ISNUMBER(FIND("Estoque - Transbordos",C543)),"Transbordos",
IF(ISNUMBER(FIND("Estoque - Tratores",C543)),"Tratores",
IF(ISNUMBER(FIND("Estoque - Máquinas pesadas",C543)),"Máquinas pesadas",
IF(ISNUMBER(FIND("Estoque - Reboques",C543)),"Reboques",
IF(C543="Estoque","Estoque",
IF(AND(ISNUMBER(C543),C543&gt;1000,C543&lt;2000),"Caminhões",
IF(AND(ISNUMBER(C543),C543&gt;2000,C543&lt;3000),"Tratores",
IF(AND(ISNUMBER(C543),C543&gt;3000,C543&lt;4000),"Carregadeiras",
IF(AND(ISNUMBER(C543),C543&gt;4000,C543&lt;5000),"Máquinas pesadas",
IF(AND(ISNUMBER(C543),C543&gt;5000,C543&lt;6000),"Colhedoras",
IF(AND(ISNUMBER(C543),C543&gt;7000,C543&lt;8000),"Irrigação",
IF(AND(ISNUMBER(C543),C543&gt;8000,C543&lt;9000),"Reboques",IF(AND(ISNUMBER(C543),C543&gt;0,C543&lt;1000),"Veic. Leves","")))))))))))))))))))))</f>
        <v>Tratores</v>
      </c>
      <c r="B543" s="111"/>
      <c r="C543" s="144">
        <v>2064</v>
      </c>
      <c r="D543" s="143">
        <v>21648</v>
      </c>
      <c r="E543" s="146" t="s">
        <v>20540</v>
      </c>
      <c r="F543" s="101" t="str">
        <f>IF(ISBLANK(K543), "Apenas Solicitação", "Tem OC")</f>
        <v>Apenas Solicitação</v>
      </c>
      <c r="G543" s="143">
        <v>1</v>
      </c>
      <c r="H543" s="102">
        <f>G543-I543</f>
        <v>1</v>
      </c>
      <c r="I543" s="103"/>
      <c r="J543" s="147">
        <v>45821</v>
      </c>
      <c r="K543" s="200"/>
      <c r="L543" s="146"/>
      <c r="M543" s="104" t="str">
        <f ca="1">IF(OR(N543="", N543=0), "", IF(N543&gt;TODAY(), "No prazo", "Atrasado"))</f>
        <v/>
      </c>
      <c r="N543" s="104" t="str">
        <f>IFERROR(K543 + VALUE(LEFT(L543, FIND(" ", L543) - 1)), "")</f>
        <v/>
      </c>
      <c r="O543" s="105" t="str">
        <f>IF(_xlfn.DAYS(K543,J543)&lt;0, "Aguardando OC", _xlfn.DAYS(K543,J543))</f>
        <v>Aguardando OC</v>
      </c>
      <c r="P543" s="200">
        <v>407282</v>
      </c>
      <c r="Q543" s="55"/>
      <c r="R543" s="200">
        <v>0</v>
      </c>
      <c r="S543" s="143">
        <v>221</v>
      </c>
      <c r="T543" s="65" t="s">
        <v>1029</v>
      </c>
      <c r="U543" s="164">
        <v>820.54</v>
      </c>
      <c r="V543" s="143"/>
      <c r="W543" s="117" t="str">
        <f>IFERROR(VLOOKUP(V543, Fornecedores!A:C, 3, FALSE), "")</f>
        <v/>
      </c>
      <c r="X543" s="105" t="str">
        <f>IFERROR(VLOOKUP(V543, Fornecedores!A:E, 5, FALSE), "")</f>
        <v/>
      </c>
      <c r="Y543" s="105" t="str">
        <f>IFERROR(VLOOKUP(V543, Fornecedores!A:F, 6, FALSE), "")</f>
        <v/>
      </c>
      <c r="Z543" s="101" t="str">
        <f>IF(H543=0, "Pedido entregue!", "Pendente")</f>
        <v>Pendente</v>
      </c>
      <c r="AA543" s="119"/>
      <c r="AB543" s="132" t="str">
        <f>IF(Z543="Pedido Entregue!", IF(AA543=1, "Retirado do Almoxarifado", IF(AA543=2, "Material devolvido", "Aguardando retirada")), IF(Z543="Pendente", "Entrega pendente", ""))</f>
        <v>Entrega pendente</v>
      </c>
      <c r="AC543" s="18">
        <v>1</v>
      </c>
      <c r="AD543" s="18">
        <f>AC543/SUMIF($P:$P,P543,$AC:$AC)</f>
        <v>1</v>
      </c>
      <c r="AE543" s="18">
        <f>IF(R543=0,0,AC543/SUMIF($R:$R,R543,$AC:$AC))</f>
        <v>0</v>
      </c>
      <c r="AF543" s="18">
        <f>IF(R543=0,1,0)</f>
        <v>1</v>
      </c>
      <c r="AH543" t="str">
        <f>TEXT(J543,"MMMM")</f>
        <v>junho</v>
      </c>
    </row>
    <row r="544" spans="1:34" ht="12.75" customHeight="1" x14ac:dyDescent="0.25">
      <c r="A544" s="90" t="str">
        <f>IF(C544="Oficina Diversos","Oficina Geral",
IF(ISNUMBER(FIND("Estoque - Colhedoras",C544)),"Colhedoras",IF(ISNUMBER(FIND("Caldeiraria",C544)),"Caldeiraria",IF(ISNUMBER(FIND("Borracharia",C544)),"Borracharia",IF(ISNUMBER(FIND("Lubrificação",C544)),"Lubrificação",
IF(ISNUMBER(FIND("Estoque - Carregadeiras",C544)),"Carregadeiras",IF(ISNUMBER(FIND("Estoque - Veic. Leves",C544)),"Veic. Leves",
IF(ISNUMBER(FIND("Estoque - Caminhões",C544)),"Caminhões",IF(ISNUMBER(FIND("Estoque - Transbordos",C544)),"Transbordos",
IF(ISNUMBER(FIND("Estoque - Tratores",C544)),"Tratores",
IF(ISNUMBER(FIND("Estoque - Máquinas pesadas",C544)),"Máquinas pesadas",
IF(ISNUMBER(FIND("Estoque - Reboques",C544)),"Reboques",
IF(C544="Estoque","Estoque",
IF(AND(ISNUMBER(C544),C544&gt;1000,C544&lt;2000),"Caminhões",
IF(AND(ISNUMBER(C544),C544&gt;2000,C544&lt;3000),"Tratores",
IF(AND(ISNUMBER(C544),C544&gt;3000,C544&lt;4000),"Carregadeiras",
IF(AND(ISNUMBER(C544),C544&gt;4000,C544&lt;5000),"Máquinas pesadas",
IF(AND(ISNUMBER(C544),C544&gt;5000,C544&lt;6000),"Colhedoras",
IF(AND(ISNUMBER(C544),C544&gt;7000,C544&lt;8000),"Irrigação",
IF(AND(ISNUMBER(C544),C544&gt;8000,C544&lt;9000),"Reboques",IF(AND(ISNUMBER(C544),C544&gt;0,C544&lt;1000),"Veic. Leves","")))))))))))))))))))))</f>
        <v>Tratores</v>
      </c>
      <c r="B544" s="111"/>
      <c r="C544" s="171">
        <v>2027</v>
      </c>
      <c r="D544" s="170">
        <v>21648</v>
      </c>
      <c r="E544" s="173" t="s">
        <v>20540</v>
      </c>
      <c r="F544" s="101" t="str">
        <f>IF(ISBLANK(K544), "Apenas Solicitação", "Tem OC")</f>
        <v>Apenas Solicitação</v>
      </c>
      <c r="G544" s="170">
        <v>1</v>
      </c>
      <c r="H544" s="102">
        <f>G544-I544</f>
        <v>1</v>
      </c>
      <c r="I544" s="103"/>
      <c r="J544" s="174">
        <v>45821</v>
      </c>
      <c r="K544" s="201"/>
      <c r="L544" s="173"/>
      <c r="M544" s="104" t="str">
        <f ca="1">IF(OR(N544="", N544=0), "", IF(N544&gt;TODAY(), "No prazo", "Atrasado"))</f>
        <v/>
      </c>
      <c r="N544" s="104" t="str">
        <f>IFERROR(K544 + VALUE(LEFT(L544, FIND(" ", L544) - 1)), "")</f>
        <v/>
      </c>
      <c r="O544" s="105" t="str">
        <f>IF(_xlfn.DAYS(K544,J544)&lt;0, "Aguardando OC", _xlfn.DAYS(K544,J544))</f>
        <v>Aguardando OC</v>
      </c>
      <c r="P544" s="201">
        <v>407403</v>
      </c>
      <c r="Q544" s="55"/>
      <c r="R544" s="201">
        <v>0</v>
      </c>
      <c r="S544" s="2">
        <v>221</v>
      </c>
      <c r="T544" s="65" t="s">
        <v>1029</v>
      </c>
      <c r="U544" s="170">
        <v>820.54</v>
      </c>
      <c r="V544" s="170"/>
      <c r="W544" s="117" t="str">
        <f>IFERROR(VLOOKUP(V544, Fornecedores!A:C, 3, FALSE), "")</f>
        <v/>
      </c>
      <c r="X544" s="105" t="str">
        <f>IFERROR(VLOOKUP(V544, Fornecedores!A:E, 5, FALSE), "")</f>
        <v/>
      </c>
      <c r="Y544" s="105" t="str">
        <f>IFERROR(VLOOKUP(V544, Fornecedores!A:F, 6, FALSE), "")</f>
        <v/>
      </c>
      <c r="Z544" s="101" t="str">
        <f>IF(H544=0, "Pedido entregue!", "Pendente")</f>
        <v>Pendente</v>
      </c>
      <c r="AA544" s="119"/>
      <c r="AB544" s="132" t="str">
        <f>IF(Z544="Pedido Entregue!", IF(AA544=1, "Retirado do Almoxarifado", IF(AA544=2, "Material devolvido", "Aguardando retirada")), IF(Z544="Pendente", "Entrega pendente", ""))</f>
        <v>Entrega pendente</v>
      </c>
      <c r="AC544" s="18">
        <v>1</v>
      </c>
      <c r="AD544" s="18">
        <f>AC544/SUMIF($P:$P,P544,$AC:$AC)</f>
        <v>1</v>
      </c>
      <c r="AE544" s="18">
        <f>IF(R544=0,0,AC544/SUMIF($R:$R,R544,$AC:$AC))</f>
        <v>0</v>
      </c>
      <c r="AF544" s="18">
        <f>IF(R544=0,1,0)</f>
        <v>1</v>
      </c>
      <c r="AH544" t="str">
        <f>TEXT(J544,"MMMM")</f>
        <v>junho</v>
      </c>
    </row>
    <row r="545" spans="1:34" ht="12.75" customHeight="1" x14ac:dyDescent="0.25">
      <c r="A545" s="90" t="str">
        <f>IF(C545="Oficina Diversos","Oficina Geral",
IF(ISNUMBER(FIND("Estoque - Colhedoras",C545)),"Colhedoras",IF(ISNUMBER(FIND("Caldeiraria",C545)),"Caldeiraria",IF(ISNUMBER(FIND("Borracharia",C545)),"Borracharia",IF(ISNUMBER(FIND("Lubrificação",C545)),"Lubrificação",
IF(ISNUMBER(FIND("Estoque - Carregadeiras",C545)),"Carregadeiras",IF(ISNUMBER(FIND("Estoque - Veic. Leves",C545)),"Veic. Leves",
IF(ISNUMBER(FIND("Estoque - Caminhões",C545)),"Caminhões",IF(ISNUMBER(FIND("Estoque - Transbordos",C545)),"Transbordos",
IF(ISNUMBER(FIND("Estoque - Tratores",C545)),"Tratores",
IF(ISNUMBER(FIND("Estoque - Máquinas pesadas",C545)),"Máquinas pesadas",
IF(ISNUMBER(FIND("Estoque - Reboques",C545)),"Reboques",
IF(C545="Estoque","Estoque",
IF(AND(ISNUMBER(C545),C545&gt;1000,C545&lt;2000),"Caminhões",
IF(AND(ISNUMBER(C545),C545&gt;2000,C545&lt;3000),"Tratores",
IF(AND(ISNUMBER(C545),C545&gt;3000,C545&lt;4000),"Carregadeiras",
IF(AND(ISNUMBER(C545),C545&gt;4000,C545&lt;5000),"Máquinas pesadas",
IF(AND(ISNUMBER(C545),C545&gt;5000,C545&lt;6000),"Colhedoras",
IF(AND(ISNUMBER(C545),C545&gt;7000,C545&lt;8000),"Irrigação",
IF(AND(ISNUMBER(C545),C545&gt;8000,C545&lt;9000),"Reboques",IF(AND(ISNUMBER(C545),C545&gt;0,C545&lt;1000),"Veic. Leves","")))))))))))))))))))))</f>
        <v>Tratores</v>
      </c>
      <c r="B545" s="215"/>
      <c r="C545" s="221">
        <v>2027</v>
      </c>
      <c r="D545" s="143">
        <v>21648</v>
      </c>
      <c r="E545" s="146" t="s">
        <v>20540</v>
      </c>
      <c r="F545" s="101" t="str">
        <f>IF(ISBLANK(K545), "Apenas Solicitação", "Tem OC")</f>
        <v>Apenas Solicitação</v>
      </c>
      <c r="G545" s="143">
        <v>1</v>
      </c>
      <c r="H545" s="102">
        <f>G545-I545</f>
        <v>1</v>
      </c>
      <c r="I545" s="103"/>
      <c r="J545" s="147">
        <v>45821</v>
      </c>
      <c r="K545" s="200"/>
      <c r="L545" s="146"/>
      <c r="M545" s="104" t="str">
        <f ca="1">IF(OR(N545="", N545=0), "", IF(N545&gt;TODAY(), "No prazo", "Atrasado"))</f>
        <v/>
      </c>
      <c r="N545" s="104" t="str">
        <f>IFERROR(K545 + VALUE(LEFT(L545, FIND(" ", L545) - 1)), "")</f>
        <v/>
      </c>
      <c r="O545" s="105" t="str">
        <f>IF(_xlfn.DAYS(K545,J545)&lt;0, "Aguardando OC", _xlfn.DAYS(K545,J545))</f>
        <v>Aguardando OC</v>
      </c>
      <c r="P545" s="200">
        <v>407493</v>
      </c>
      <c r="Q545" s="55"/>
      <c r="R545" s="200">
        <v>0</v>
      </c>
      <c r="S545" s="143">
        <v>221</v>
      </c>
      <c r="T545" s="65" t="s">
        <v>1029</v>
      </c>
      <c r="U545" s="164">
        <v>820.54</v>
      </c>
      <c r="V545" s="143"/>
      <c r="W545" s="117" t="str">
        <f>IFERROR(VLOOKUP(V545, Fornecedores!A:C, 3, FALSE), "")</f>
        <v/>
      </c>
      <c r="X545" s="105" t="str">
        <f>IFERROR(VLOOKUP(V545, Fornecedores!A:E, 5, FALSE), "")</f>
        <v/>
      </c>
      <c r="Y545" s="105" t="str">
        <f>IFERROR(VLOOKUP(V545, Fornecedores!A:F, 6, FALSE), "")</f>
        <v/>
      </c>
      <c r="Z545" s="101" t="str">
        <f>IF(H545=0, "Pedido entregue!", "Pendente")</f>
        <v>Pendente</v>
      </c>
      <c r="AA545" s="119"/>
      <c r="AB545" s="132" t="str">
        <f>IF(Z545="Pedido Entregue!", IF(AA545=1, "Retirado do Almoxarifado", IF(AA545=2, "Material devolvido", "Aguardando retirada")), IF(Z545="Pendente", "Entrega pendente", ""))</f>
        <v>Entrega pendente</v>
      </c>
      <c r="AC545" s="18">
        <v>1</v>
      </c>
      <c r="AD545" s="18">
        <f>AC545/SUMIF($P:$P,P545,$AC:$AC)</f>
        <v>1</v>
      </c>
      <c r="AE545" s="18">
        <f>IF(R545=0,0,AC545/SUMIF($R:$R,R545,$AC:$AC))</f>
        <v>0</v>
      </c>
      <c r="AF545" s="18">
        <f>IF(R545=0,1,0)</f>
        <v>1</v>
      </c>
      <c r="AH545" t="str">
        <f>TEXT(J545,"MMMM")</f>
        <v>junho</v>
      </c>
    </row>
    <row r="546" spans="1:34" ht="12.75" hidden="1" customHeight="1" x14ac:dyDescent="0.25">
      <c r="A546" s="90" t="str">
        <f>IF(C546="Oficina Diversos","Oficina Geral",
IF(ISNUMBER(FIND("Estoque - Colhedoras",C546)),"Colhedoras",IF(ISNUMBER(FIND("Caldeiraria",C546)),"Caldeiraria",IF(ISNUMBER(FIND("Borracharia",C546)),"Borracharia",IF(ISNUMBER(FIND("Lubrificação",C546)),"Lubrificação",
IF(ISNUMBER(FIND("Estoque - Carregadeiras",C546)),"Carregadeiras",IF(ISNUMBER(FIND("Estoque - Veic. Leves",C546)),"Veic. Leves",
IF(ISNUMBER(FIND("Estoque - Caminhões",C546)),"Caminhões",IF(ISNUMBER(FIND("Estoque - Transbordos",C546)),"Transbordos",
IF(ISNUMBER(FIND("Estoque - Tratores",C546)),"Tratores",
IF(ISNUMBER(FIND("Estoque - Máquinas pesadas",C546)),"Máquinas pesadas",
IF(ISNUMBER(FIND("Estoque - Reboques",C546)),"Reboques",
IF(C546="Estoque","Estoque",
IF(AND(ISNUMBER(C546),C546&gt;1000,C546&lt;2000),"Caminhões",
IF(AND(ISNUMBER(C546),C546&gt;2000,C546&lt;3000),"Tratores",
IF(AND(ISNUMBER(C546),C546&gt;3000,C546&lt;4000),"Carregadeiras",
IF(AND(ISNUMBER(C546),C546&gt;4000,C546&lt;5000),"Máquinas pesadas",
IF(AND(ISNUMBER(C546),C546&gt;5000,C546&lt;6000),"Colhedoras",
IF(AND(ISNUMBER(C546),C546&gt;7000,C546&lt;8000),"Irrigação",
IF(AND(ISNUMBER(C546),C546&gt;8000,C546&lt;9000),"Reboques",IF(AND(ISNUMBER(C546),C546&gt;0,C546&lt;1000),"Veic. Leves","")))))))))))))))))))))</f>
        <v>Tratores</v>
      </c>
      <c r="B546" s="87"/>
      <c r="C546" s="76">
        <v>2030</v>
      </c>
      <c r="D546" s="2">
        <v>21653</v>
      </c>
      <c r="E546" s="10" t="s">
        <v>608</v>
      </c>
      <c r="F546" s="14" t="str">
        <f>IF(ISBLANK(K546), "Apenas Solicitação", "Tem OC")</f>
        <v>Tem OC</v>
      </c>
      <c r="G546" s="2">
        <v>2</v>
      </c>
      <c r="H546" s="37">
        <f>G546-I546</f>
        <v>0</v>
      </c>
      <c r="I546" s="38">
        <v>2</v>
      </c>
      <c r="J546" s="4">
        <v>45699</v>
      </c>
      <c r="K546" s="180">
        <v>45705</v>
      </c>
      <c r="L546" s="4"/>
      <c r="M546" s="44"/>
      <c r="N546" s="44" t="str">
        <f>IFERROR(K546 + VALUE(LEFT(L546, FIND(" ", L546) - 1)), "")</f>
        <v/>
      </c>
      <c r="O546" s="3">
        <f>IF(_xlfn.DAYS(K546,J546)&lt;0, "Aguardando OC", _xlfn.DAYS(K546,J546))</f>
        <v>6</v>
      </c>
      <c r="P546" s="14">
        <v>392074</v>
      </c>
      <c r="Q546" s="2">
        <v>1127366</v>
      </c>
      <c r="R546" s="14">
        <v>164322</v>
      </c>
      <c r="S546" s="2">
        <v>696</v>
      </c>
      <c r="T546" s="65" t="s">
        <v>77</v>
      </c>
      <c r="U546" s="21">
        <v>53.89</v>
      </c>
      <c r="V546" s="2">
        <v>3465</v>
      </c>
      <c r="W546" s="47" t="str">
        <f>IFERROR(VLOOKUP(V546, Fornecedores!A:C, 3, FALSE), "")</f>
        <v>MAQNELSON AGRICOLA L</v>
      </c>
      <c r="X546" s="43" t="str">
        <f>IFERROR(VLOOKUP(V546, Fornecedores!A:E, 5, FALSE), "")</f>
        <v>Itumbiara</v>
      </c>
      <c r="Y546" s="43" t="str">
        <f>IFERROR(VLOOKUP(V546, Fornecedores!A:F, 6, FALSE), "")</f>
        <v>GO</v>
      </c>
      <c r="Z546" s="14" t="str">
        <f>IF(H546=0, "Pedido entregue!", "Pendente")</f>
        <v>Pedido entregue!</v>
      </c>
      <c r="AA546" s="59">
        <v>1</v>
      </c>
      <c r="AB546" s="58" t="str">
        <f>IF(Z546="Pedido Entregue!", IF(AA546=1, "Retirado do Almoxarifado", IF(AA546=2, "Material devolvido", "Aguardando retirada")), IF(Z546="Pendente", "Entrega pendente", ""))</f>
        <v>Retirado do Almoxarifado</v>
      </c>
      <c r="AC546" s="18">
        <v>1</v>
      </c>
      <c r="AD546" s="18">
        <f>AC546/SUMIF($P:$P,P546,$AC:$AC)</f>
        <v>1</v>
      </c>
      <c r="AE546" s="18">
        <f>IF(R546=0,0,AC546/SUMIF($R:$R,R546,$AC:$AC))</f>
        <v>3.2258064516129031E-2</v>
      </c>
      <c r="AF546" s="18">
        <f>IF(R546=0,1,0)</f>
        <v>0</v>
      </c>
      <c r="AG546" s="18">
        <f>IF(R546=0,#REF!-J546,0)</f>
        <v>0</v>
      </c>
      <c r="AH546" t="str">
        <f>TEXT(J546,"MMMM")</f>
        <v>fevereiro</v>
      </c>
    </row>
    <row r="547" spans="1:34" ht="12.75" customHeight="1" x14ac:dyDescent="0.25">
      <c r="A547" s="90" t="str">
        <f>IF(C547="Oficina Diversos","Oficina Geral",
IF(ISNUMBER(FIND("Estoque - Colhedoras",C547)),"Colhedoras",IF(ISNUMBER(FIND("Caldeiraria",C547)),"Caldeiraria",IF(ISNUMBER(FIND("Borracharia",C547)),"Borracharia",IF(ISNUMBER(FIND("Lubrificação",C547)),"Lubrificação",
IF(ISNUMBER(FIND("Estoque - Carregadeiras",C547)),"Carregadeiras",IF(ISNUMBER(FIND("Estoque - Veic. Leves",C547)),"Veic. Leves",
IF(ISNUMBER(FIND("Estoque - Caminhões",C547)),"Caminhões",IF(ISNUMBER(FIND("Estoque - Transbordos",C547)),"Transbordos",
IF(ISNUMBER(FIND("Estoque - Tratores",C547)),"Tratores",
IF(ISNUMBER(FIND("Estoque - Máquinas pesadas",C547)),"Máquinas pesadas",
IF(ISNUMBER(FIND("Estoque - Reboques",C547)),"Reboques",
IF(C547="Estoque","Estoque",
IF(AND(ISNUMBER(C547),C547&gt;1000,C547&lt;2000),"Caminhões",
IF(AND(ISNUMBER(C547),C547&gt;2000,C547&lt;3000),"Tratores",
IF(AND(ISNUMBER(C547),C547&gt;3000,C547&lt;4000),"Carregadeiras",
IF(AND(ISNUMBER(C547),C547&gt;4000,C547&lt;5000),"Máquinas pesadas",
IF(AND(ISNUMBER(C547),C547&gt;5000,C547&lt;6000),"Colhedoras",
IF(AND(ISNUMBER(C547),C547&gt;7000,C547&lt;8000),"Irrigação",
IF(AND(ISNUMBER(C547),C547&gt;8000,C547&lt;9000),"Reboques",IF(AND(ISNUMBER(C547),C547&gt;0,C547&lt;1000),"Veic. Leves","")))))))))))))))))))))</f>
        <v>Tratores</v>
      </c>
      <c r="B547" s="215"/>
      <c r="C547" s="221">
        <v>2025</v>
      </c>
      <c r="D547" s="143">
        <v>21653</v>
      </c>
      <c r="E547" s="146" t="s">
        <v>608</v>
      </c>
      <c r="F547" s="101" t="str">
        <f>IF(ISBLANK(K547), "Apenas Solicitação", "Tem OC")</f>
        <v>Apenas Solicitação</v>
      </c>
      <c r="G547" s="143">
        <v>2</v>
      </c>
      <c r="H547" s="102">
        <f>G547-I547</f>
        <v>2</v>
      </c>
      <c r="I547" s="103"/>
      <c r="J547" s="147">
        <v>45820</v>
      </c>
      <c r="K547" s="200"/>
      <c r="L547" s="146"/>
      <c r="M547" s="104" t="str">
        <f ca="1">IF(OR(N547="", N547=0), "", IF(N547&gt;TODAY(), "No prazo", "Atrasado"))</f>
        <v/>
      </c>
      <c r="N547" s="104" t="str">
        <f>IFERROR(K547 + VALUE(LEFT(L547, FIND(" ", L547) - 1)), "")</f>
        <v/>
      </c>
      <c r="O547" s="105" t="str">
        <f>IF(_xlfn.DAYS(K547,J547)&lt;0, "Aguardando OC", _xlfn.DAYS(K547,J547))</f>
        <v>Aguardando OC</v>
      </c>
      <c r="P547" s="200">
        <v>407136</v>
      </c>
      <c r="Q547" s="55"/>
      <c r="R547" s="200">
        <v>0</v>
      </c>
      <c r="S547" s="143">
        <v>221</v>
      </c>
      <c r="T547" s="65" t="s">
        <v>1029</v>
      </c>
      <c r="U547" s="164">
        <v>53.89</v>
      </c>
      <c r="V547" s="143"/>
      <c r="W547" s="117" t="str">
        <f>IFERROR(VLOOKUP(V547, Fornecedores!A:C, 3, FALSE), "")</f>
        <v/>
      </c>
      <c r="X547" s="105" t="str">
        <f>IFERROR(VLOOKUP(V547, Fornecedores!A:E, 5, FALSE), "")</f>
        <v/>
      </c>
      <c r="Y547" s="105" t="str">
        <f>IFERROR(VLOOKUP(V547, Fornecedores!A:F, 6, FALSE), "")</f>
        <v/>
      </c>
      <c r="Z547" s="101" t="str">
        <f>IF(H547=0, "Pedido entregue!", "Pendente")</f>
        <v>Pendente</v>
      </c>
      <c r="AA547" s="119"/>
      <c r="AB547" s="132" t="str">
        <f>IF(Z547="Pedido Entregue!", IF(AA547=1, "Retirado do Almoxarifado", IF(AA547=2, "Material devolvido", "Aguardando retirada")), IF(Z547="Pendente", "Entrega pendente", ""))</f>
        <v>Entrega pendente</v>
      </c>
      <c r="AC547" s="18">
        <v>1</v>
      </c>
      <c r="AD547" s="18">
        <f>AC547/SUMIF($P:$P,P547,$AC:$AC)</f>
        <v>1</v>
      </c>
      <c r="AE547" s="18">
        <f>IF(R547=0,0,AC547/SUMIF($R:$R,R547,$AC:$AC))</f>
        <v>0</v>
      </c>
      <c r="AF547" s="18">
        <f>IF(R547=0,1,0)</f>
        <v>1</v>
      </c>
      <c r="AH547" t="str">
        <f>TEXT(J547,"MMMM")</f>
        <v>junho</v>
      </c>
    </row>
    <row r="548" spans="1:34" ht="12.75" customHeight="1" x14ac:dyDescent="0.25">
      <c r="A548" s="90" t="str">
        <f>IF(C548="Oficina Diversos","Oficina Geral",
IF(ISNUMBER(FIND("Estoque - Colhedoras",C548)),"Colhedoras",IF(ISNUMBER(FIND("Caldeiraria",C548)),"Caldeiraria",IF(ISNUMBER(FIND("Borracharia",C548)),"Borracharia",IF(ISNUMBER(FIND("Lubrificação",C548)),"Lubrificação",
IF(ISNUMBER(FIND("Estoque - Carregadeiras",C548)),"Carregadeiras",IF(ISNUMBER(FIND("Estoque - Veic. Leves",C548)),"Veic. Leves",
IF(ISNUMBER(FIND("Estoque - Caminhões",C548)),"Caminhões",IF(ISNUMBER(FIND("Estoque - Transbordos",C548)),"Transbordos",
IF(ISNUMBER(FIND("Estoque - Tratores",C548)),"Tratores",
IF(ISNUMBER(FIND("Estoque - Máquinas pesadas",C548)),"Máquinas pesadas",
IF(ISNUMBER(FIND("Estoque - Reboques",C548)),"Reboques",
IF(C548="Estoque","Estoque",
IF(AND(ISNUMBER(C548),C548&gt;1000,C548&lt;2000),"Caminhões",
IF(AND(ISNUMBER(C548),C548&gt;2000,C548&lt;3000),"Tratores",
IF(AND(ISNUMBER(C548),C548&gt;3000,C548&lt;4000),"Carregadeiras",
IF(AND(ISNUMBER(C548),C548&gt;4000,C548&lt;5000),"Máquinas pesadas",
IF(AND(ISNUMBER(C548),C548&gt;5000,C548&lt;6000),"Colhedoras",
IF(AND(ISNUMBER(C548),C548&gt;7000,C548&lt;8000),"Irrigação",
IF(AND(ISNUMBER(C548),C548&gt;8000,C548&lt;9000),"Reboques",IF(AND(ISNUMBER(C548),C548&gt;0,C548&lt;1000),"Veic. Leves","")))))))))))))))))))))</f>
        <v>Tratores</v>
      </c>
      <c r="B548" s="215"/>
      <c r="C548" s="221">
        <v>2064</v>
      </c>
      <c r="D548" s="143">
        <v>21653</v>
      </c>
      <c r="E548" s="146" t="s">
        <v>608</v>
      </c>
      <c r="F548" s="101" t="str">
        <f>IF(ISBLANK(K548), "Apenas Solicitação", "Tem OC")</f>
        <v>Apenas Solicitação</v>
      </c>
      <c r="G548" s="143">
        <v>2</v>
      </c>
      <c r="H548" s="102">
        <f>G548-I548</f>
        <v>2</v>
      </c>
      <c r="I548" s="103"/>
      <c r="J548" s="147">
        <v>45821</v>
      </c>
      <c r="K548" s="200"/>
      <c r="L548" s="146"/>
      <c r="M548" s="104" t="str">
        <f ca="1">IF(OR(N548="", N548=0), "", IF(N548&gt;TODAY(), "No prazo", "Atrasado"))</f>
        <v/>
      </c>
      <c r="N548" s="104" t="str">
        <f>IFERROR(K548 + VALUE(LEFT(L548, FIND(" ", L548) - 1)), "")</f>
        <v/>
      </c>
      <c r="O548" s="105" t="str">
        <f>IF(_xlfn.DAYS(K548,J548)&lt;0, "Aguardando OC", _xlfn.DAYS(K548,J548))</f>
        <v>Aguardando OC</v>
      </c>
      <c r="P548" s="200">
        <v>407252</v>
      </c>
      <c r="Q548" s="55"/>
      <c r="R548" s="200">
        <v>0</v>
      </c>
      <c r="S548" s="143">
        <v>221</v>
      </c>
      <c r="T548" s="65" t="s">
        <v>1029</v>
      </c>
      <c r="U548" s="164">
        <v>53.89</v>
      </c>
      <c r="V548" s="143"/>
      <c r="W548" s="117" t="str">
        <f>IFERROR(VLOOKUP(V548, Fornecedores!A:C, 3, FALSE), "")</f>
        <v/>
      </c>
      <c r="X548" s="105" t="str">
        <f>IFERROR(VLOOKUP(V548, Fornecedores!A:E, 5, FALSE), "")</f>
        <v/>
      </c>
      <c r="Y548" s="105" t="str">
        <f>IFERROR(VLOOKUP(V548, Fornecedores!A:F, 6, FALSE), "")</f>
        <v/>
      </c>
      <c r="Z548" s="101" t="str">
        <f>IF(H548=0, "Pedido entregue!", "Pendente")</f>
        <v>Pendente</v>
      </c>
      <c r="AA548" s="119"/>
      <c r="AB548" s="132" t="str">
        <f>IF(Z548="Pedido Entregue!", IF(AA548=1, "Retirado do Almoxarifado", IF(AA548=2, "Material devolvido", "Aguardando retirada")), IF(Z548="Pendente", "Entrega pendente", ""))</f>
        <v>Entrega pendente</v>
      </c>
      <c r="AC548" s="18">
        <v>1</v>
      </c>
      <c r="AD548" s="18">
        <f>AC548/SUMIF($P:$P,P548,$AC:$AC)</f>
        <v>1</v>
      </c>
      <c r="AE548" s="18">
        <f>IF(R548=0,0,AC548/SUMIF($R:$R,R548,$AC:$AC))</f>
        <v>0</v>
      </c>
      <c r="AF548" s="18">
        <f>IF(R548=0,1,0)</f>
        <v>1</v>
      </c>
      <c r="AH548" t="str">
        <f>TEXT(J548,"MMMM")</f>
        <v>junho</v>
      </c>
    </row>
    <row r="549" spans="1:34" ht="12.75" customHeight="1" x14ac:dyDescent="0.25">
      <c r="A549" s="90" t="str">
        <f>IF(C549="Oficina Diversos","Oficina Geral",
IF(ISNUMBER(FIND("Estoque - Colhedoras",C549)),"Colhedoras",IF(ISNUMBER(FIND("Caldeiraria",C549)),"Caldeiraria",IF(ISNUMBER(FIND("Borracharia",C549)),"Borracharia",IF(ISNUMBER(FIND("Lubrificação",C549)),"Lubrificação",
IF(ISNUMBER(FIND("Estoque - Carregadeiras",C549)),"Carregadeiras",IF(ISNUMBER(FIND("Estoque - Veic. Leves",C549)),"Veic. Leves",
IF(ISNUMBER(FIND("Estoque - Caminhões",C549)),"Caminhões",IF(ISNUMBER(FIND("Estoque - Transbordos",C549)),"Transbordos",
IF(ISNUMBER(FIND("Estoque - Tratores",C549)),"Tratores",
IF(ISNUMBER(FIND("Estoque - Máquinas pesadas",C549)),"Máquinas pesadas",
IF(ISNUMBER(FIND("Estoque - Reboques",C549)),"Reboques",
IF(C549="Estoque","Estoque",
IF(AND(ISNUMBER(C549),C549&gt;1000,C549&lt;2000),"Caminhões",
IF(AND(ISNUMBER(C549),C549&gt;2000,C549&lt;3000),"Tratores",
IF(AND(ISNUMBER(C549),C549&gt;3000,C549&lt;4000),"Carregadeiras",
IF(AND(ISNUMBER(C549),C549&gt;4000,C549&lt;5000),"Máquinas pesadas",
IF(AND(ISNUMBER(C549),C549&gt;5000,C549&lt;6000),"Colhedoras",
IF(AND(ISNUMBER(C549),C549&gt;7000,C549&lt;8000),"Irrigação",
IF(AND(ISNUMBER(C549),C549&gt;8000,C549&lt;9000),"Reboques",IF(AND(ISNUMBER(C549),C549&gt;0,C549&lt;1000),"Veic. Leves","")))))))))))))))))))))</f>
        <v>Tratores</v>
      </c>
      <c r="B549" s="215"/>
      <c r="C549" s="221">
        <v>2027</v>
      </c>
      <c r="D549" s="143">
        <v>21653</v>
      </c>
      <c r="E549" s="146" t="s">
        <v>608</v>
      </c>
      <c r="F549" s="101" t="str">
        <f>IF(ISBLANK(K549), "Apenas Solicitação", "Tem OC")</f>
        <v>Apenas Solicitação</v>
      </c>
      <c r="G549" s="143">
        <v>2</v>
      </c>
      <c r="H549" s="102">
        <f>G549-I549</f>
        <v>2</v>
      </c>
      <c r="I549" s="103"/>
      <c r="J549" s="147">
        <v>45821</v>
      </c>
      <c r="K549" s="200"/>
      <c r="L549" s="146"/>
      <c r="M549" s="104" t="str">
        <f ca="1">IF(OR(N549="", N549=0), "", IF(N549&gt;TODAY(), "No prazo", "Atrasado"))</f>
        <v/>
      </c>
      <c r="N549" s="104" t="str">
        <f>IFERROR(K549 + VALUE(LEFT(L549, FIND(" ", L549) - 1)), "")</f>
        <v/>
      </c>
      <c r="O549" s="105" t="str">
        <f>IF(_xlfn.DAYS(K549,J549)&lt;0, "Aguardando OC", _xlfn.DAYS(K549,J549))</f>
        <v>Aguardando OC</v>
      </c>
      <c r="P549" s="200">
        <v>407351</v>
      </c>
      <c r="Q549" s="55"/>
      <c r="R549" s="200">
        <v>0</v>
      </c>
      <c r="S549" s="143">
        <v>221</v>
      </c>
      <c r="T549" s="65" t="s">
        <v>1029</v>
      </c>
      <c r="U549" s="164">
        <v>53.89</v>
      </c>
      <c r="V549" s="143"/>
      <c r="W549" s="117" t="str">
        <f>IFERROR(VLOOKUP(V549, Fornecedores!A:C, 3, FALSE), "")</f>
        <v/>
      </c>
      <c r="X549" s="105" t="str">
        <f>IFERROR(VLOOKUP(V549, Fornecedores!A:E, 5, FALSE), "")</f>
        <v/>
      </c>
      <c r="Y549" s="105" t="str">
        <f>IFERROR(VLOOKUP(V549, Fornecedores!A:F, 6, FALSE), "")</f>
        <v/>
      </c>
      <c r="Z549" s="101" t="str">
        <f>IF(H549=0, "Pedido entregue!", "Pendente")</f>
        <v>Pendente</v>
      </c>
      <c r="AA549" s="119"/>
      <c r="AB549" s="132" t="str">
        <f>IF(Z549="Pedido Entregue!", IF(AA549=1, "Retirado do Almoxarifado", IF(AA549=2, "Material devolvido", "Aguardando retirada")), IF(Z549="Pendente", "Entrega pendente", ""))</f>
        <v>Entrega pendente</v>
      </c>
      <c r="AC549" s="18">
        <v>1</v>
      </c>
      <c r="AD549" s="18">
        <f>AC549/SUMIF($P:$P,P549,$AC:$AC)</f>
        <v>1</v>
      </c>
      <c r="AE549" s="18">
        <f>IF(R549=0,0,AC549/SUMIF($R:$R,R549,$AC:$AC))</f>
        <v>0</v>
      </c>
      <c r="AF549" s="18">
        <f>IF(R549=0,1,0)</f>
        <v>1</v>
      </c>
      <c r="AH549" t="str">
        <f>TEXT(J549,"MMMM")</f>
        <v>junho</v>
      </c>
    </row>
    <row r="550" spans="1:34" ht="12.75" hidden="1" customHeight="1" x14ac:dyDescent="0.25">
      <c r="A550" s="90" t="str">
        <f>IF(C550="Oficina Diversos","Oficina Geral",
IF(ISNUMBER(FIND("Estoque - Colhedoras",C550)),"Colhedoras",IF(ISNUMBER(FIND("Caldeiraria",C550)),"Caldeiraria",IF(ISNUMBER(FIND("Borracharia",C550)),"Borracharia",IF(ISNUMBER(FIND("Lubrificação",C550)),"Lubrificação",
IF(ISNUMBER(FIND("Estoque - Carregadeiras",C550)),"Carregadeiras",IF(ISNUMBER(FIND("Estoque - Veic. Leves",C550)),"Veic. Leves",
IF(ISNUMBER(FIND("Estoque - Caminhões",C550)),"Caminhões",IF(ISNUMBER(FIND("Estoque - Transbordos",C550)),"Transbordos",
IF(ISNUMBER(FIND("Estoque - Tratores",C550)),"Tratores",
IF(ISNUMBER(FIND("Estoque - Máquinas pesadas",C550)),"Máquinas pesadas",
IF(ISNUMBER(FIND("Estoque - Reboques",C550)),"Reboques",
IF(C550="Estoque","Estoque",
IF(AND(ISNUMBER(C550),C550&gt;1000,C550&lt;2000),"Caminhões",
IF(AND(ISNUMBER(C550),C550&gt;2000,C550&lt;3000),"Tratores",
IF(AND(ISNUMBER(C550),C550&gt;3000,C550&lt;4000),"Carregadeiras",
IF(AND(ISNUMBER(C550),C550&gt;4000,C550&lt;5000),"Máquinas pesadas",
IF(AND(ISNUMBER(C550),C550&gt;5000,C550&lt;6000),"Colhedoras",
IF(AND(ISNUMBER(C550),C550&gt;7000,C550&lt;8000),"Irrigação",
IF(AND(ISNUMBER(C550),C550&gt;8000,C550&lt;9000),"Reboques",IF(AND(ISNUMBER(C550),C550&gt;0,C550&lt;1000),"Veic. Leves","")))))))))))))))))))))</f>
        <v>Tratores</v>
      </c>
      <c r="B550" s="87"/>
      <c r="C550" s="76">
        <v>2030</v>
      </c>
      <c r="D550" s="2">
        <v>21654</v>
      </c>
      <c r="E550" s="10" t="s">
        <v>609</v>
      </c>
      <c r="F550" s="14" t="str">
        <f>IF(ISBLANK(K550), "Apenas Solicitação", "Tem OC")</f>
        <v>Tem OC</v>
      </c>
      <c r="G550" s="2">
        <v>2</v>
      </c>
      <c r="H550" s="37">
        <f>G550-I550</f>
        <v>0</v>
      </c>
      <c r="I550" s="38">
        <v>2</v>
      </c>
      <c r="J550" s="4">
        <v>45699</v>
      </c>
      <c r="K550" s="180">
        <v>45705</v>
      </c>
      <c r="L550" s="4"/>
      <c r="M550" s="44"/>
      <c r="N550" s="44" t="str">
        <f>IFERROR(K550 + VALUE(LEFT(L550, FIND(" ", L550) - 1)), "")</f>
        <v/>
      </c>
      <c r="O550" s="3">
        <f>IF(_xlfn.DAYS(K550,J550)&lt;0, "Aguardando OC", _xlfn.DAYS(K550,J550))</f>
        <v>6</v>
      </c>
      <c r="P550" s="14">
        <v>392076</v>
      </c>
      <c r="Q550" s="2">
        <v>1127366</v>
      </c>
      <c r="R550" s="14">
        <v>164322</v>
      </c>
      <c r="S550" s="2">
        <v>696</v>
      </c>
      <c r="T550" s="65" t="s">
        <v>77</v>
      </c>
      <c r="U550" s="21">
        <v>23.31</v>
      </c>
      <c r="V550" s="2">
        <v>3465</v>
      </c>
      <c r="W550" s="47" t="str">
        <f>IFERROR(VLOOKUP(V550, Fornecedores!A:C, 3, FALSE), "")</f>
        <v>MAQNELSON AGRICOLA L</v>
      </c>
      <c r="X550" s="43" t="str">
        <f>IFERROR(VLOOKUP(V550, Fornecedores!A:E, 5, FALSE), "")</f>
        <v>Itumbiara</v>
      </c>
      <c r="Y550" s="43" t="str">
        <f>IFERROR(VLOOKUP(V550, Fornecedores!A:F, 6, FALSE), "")</f>
        <v>GO</v>
      </c>
      <c r="Z550" s="14" t="str">
        <f>IF(H550=0, "Pedido entregue!", "Pendente")</f>
        <v>Pedido entregue!</v>
      </c>
      <c r="AA550" s="59">
        <v>1</v>
      </c>
      <c r="AB550" s="58" t="str">
        <f>IF(Z550="Pedido Entregue!", IF(AA550=1, "Retirado do Almoxarifado", IF(AA550=2, "Material devolvido", "Aguardando retirada")), IF(Z550="Pendente", "Entrega pendente", ""))</f>
        <v>Retirado do Almoxarifado</v>
      </c>
      <c r="AC550" s="18">
        <v>1</v>
      </c>
      <c r="AD550" s="18">
        <f>AC550/SUMIF($P:$P,P550,$AC:$AC)</f>
        <v>1</v>
      </c>
      <c r="AE550" s="18">
        <f>IF(R550=0,0,AC550/SUMIF($R:$R,R550,$AC:$AC))</f>
        <v>3.2258064516129031E-2</v>
      </c>
      <c r="AF550" s="18">
        <f>IF(R550=0,1,0)</f>
        <v>0</v>
      </c>
      <c r="AG550" s="18">
        <f>IF(R550=0,#REF!-J550,0)</f>
        <v>0</v>
      </c>
      <c r="AH550" t="str">
        <f>TEXT(J550,"MMMM")</f>
        <v>fevereiro</v>
      </c>
    </row>
    <row r="551" spans="1:34" ht="12.75" customHeight="1" x14ac:dyDescent="0.25">
      <c r="A551" s="90" t="str">
        <f>IF(C551="Oficina Diversos","Oficina Geral",
IF(ISNUMBER(FIND("Estoque - Colhedoras",C551)),"Colhedoras",IF(ISNUMBER(FIND("Caldeiraria",C551)),"Caldeiraria",IF(ISNUMBER(FIND("Borracharia",C551)),"Borracharia",IF(ISNUMBER(FIND("Lubrificação",C551)),"Lubrificação",
IF(ISNUMBER(FIND("Estoque - Carregadeiras",C551)),"Carregadeiras",IF(ISNUMBER(FIND("Estoque - Veic. Leves",C551)),"Veic. Leves",
IF(ISNUMBER(FIND("Estoque - Caminhões",C551)),"Caminhões",IF(ISNUMBER(FIND("Estoque - Transbordos",C551)),"Transbordos",
IF(ISNUMBER(FIND("Estoque - Tratores",C551)),"Tratores",
IF(ISNUMBER(FIND("Estoque - Máquinas pesadas",C551)),"Máquinas pesadas",
IF(ISNUMBER(FIND("Estoque - Reboques",C551)),"Reboques",
IF(C551="Estoque","Estoque",
IF(AND(ISNUMBER(C551),C551&gt;1000,C551&lt;2000),"Caminhões",
IF(AND(ISNUMBER(C551),C551&gt;2000,C551&lt;3000),"Tratores",
IF(AND(ISNUMBER(C551),C551&gt;3000,C551&lt;4000),"Carregadeiras",
IF(AND(ISNUMBER(C551),C551&gt;4000,C551&lt;5000),"Máquinas pesadas",
IF(AND(ISNUMBER(C551),C551&gt;5000,C551&lt;6000),"Colhedoras",
IF(AND(ISNUMBER(C551),C551&gt;7000,C551&lt;8000),"Irrigação",
IF(AND(ISNUMBER(C551),C551&gt;8000,C551&lt;9000),"Reboques",IF(AND(ISNUMBER(C551),C551&gt;0,C551&lt;1000),"Veic. Leves","")))))))))))))))))))))</f>
        <v>Tratores</v>
      </c>
      <c r="B551" s="73"/>
      <c r="C551" s="76">
        <v>2027</v>
      </c>
      <c r="D551" s="2">
        <v>21654</v>
      </c>
      <c r="E551" s="3" t="s">
        <v>609</v>
      </c>
      <c r="F551" s="14" t="str">
        <f>IF(ISBLANK(K551), "Apenas Solicitação", "Tem OC")</f>
        <v>Apenas Solicitação</v>
      </c>
      <c r="G551" s="2">
        <v>2</v>
      </c>
      <c r="H551" s="37">
        <f>G551-I551</f>
        <v>2</v>
      </c>
      <c r="I551" s="38">
        <v>0</v>
      </c>
      <c r="J551" s="4">
        <v>45786</v>
      </c>
      <c r="K551" s="14"/>
      <c r="L551" s="3"/>
      <c r="M551" s="44" t="str">
        <f ca="1">IF(OR(N551="", N551=0), "", IF(N551&gt;TODAY(), "No prazo", "Atrasado"))</f>
        <v/>
      </c>
      <c r="N551" s="44" t="str">
        <f>IFERROR(K551 + VALUE(LEFT(L551, FIND(" ", L551) - 1)), "")</f>
        <v/>
      </c>
      <c r="O551" s="3" t="str">
        <f>IF(_xlfn.DAYS(K551,J551)&lt;0, "Aguardando OC", _xlfn.DAYS(K551,J551))</f>
        <v>Aguardando OC</v>
      </c>
      <c r="P551" s="14">
        <v>402123</v>
      </c>
      <c r="Q551" s="33"/>
      <c r="R551" s="14">
        <v>0</v>
      </c>
      <c r="S551" s="42">
        <v>221</v>
      </c>
      <c r="T551" s="67" t="s">
        <v>1029</v>
      </c>
      <c r="U551" s="45">
        <v>46.62</v>
      </c>
      <c r="V551" s="2"/>
      <c r="W551" s="47" t="str">
        <f>IFERROR(VLOOKUP(V551, Fornecedores!A:C, 3, FALSE), "")</f>
        <v/>
      </c>
      <c r="X551" s="43" t="str">
        <f>IFERROR(VLOOKUP(V551, Fornecedores!A:E, 5, FALSE), "")</f>
        <v/>
      </c>
      <c r="Y551" s="43" t="str">
        <f>IFERROR(VLOOKUP(V551, Fornecedores!A:F, 6, FALSE), "")</f>
        <v/>
      </c>
      <c r="Z551" s="14" t="str">
        <f>IF(H551=0, "Pedido entregue!", "Pendente")</f>
        <v>Pendente</v>
      </c>
      <c r="AA551" s="59"/>
      <c r="AB551" s="58" t="str">
        <f>IF(Z551="Pedido Entregue!", IF(AA551=1, "Retirado do Almoxarifado", IF(AA551=2, "Material devolvido", "Aguardando retirada")), IF(Z551="Pendente", "Entrega pendente", ""))</f>
        <v>Entrega pendente</v>
      </c>
      <c r="AC551" s="18">
        <v>1</v>
      </c>
      <c r="AD551" s="18">
        <f>AC551/SUMIF($P:$P,P551,$AC:$AC)</f>
        <v>1</v>
      </c>
      <c r="AE551" s="18">
        <f>IF(R551=0,0,AC551/SUMIF($R:$R,R551,$AC:$AC))</f>
        <v>0</v>
      </c>
      <c r="AF551" s="18">
        <f>IF(R551=0,1,0)</f>
        <v>1</v>
      </c>
      <c r="AH551" t="str">
        <f>TEXT(J551,"MMMM")</f>
        <v>maio</v>
      </c>
    </row>
    <row r="552" spans="1:34" ht="12.75" customHeight="1" x14ac:dyDescent="0.25">
      <c r="A552" s="90" t="str">
        <f>IF(C552="Oficina Diversos","Oficina Geral",
IF(ISNUMBER(FIND("Estoque - Colhedoras",C552)),"Colhedoras",IF(ISNUMBER(FIND("Caldeiraria",C552)),"Caldeiraria",IF(ISNUMBER(FIND("Borracharia",C552)),"Borracharia",IF(ISNUMBER(FIND("Lubrificação",C552)),"Lubrificação",
IF(ISNUMBER(FIND("Estoque - Carregadeiras",C552)),"Carregadeiras",IF(ISNUMBER(FIND("Estoque - Veic. Leves",C552)),"Veic. Leves",
IF(ISNUMBER(FIND("Estoque - Caminhões",C552)),"Caminhões",IF(ISNUMBER(FIND("Estoque - Transbordos",C552)),"Transbordos",
IF(ISNUMBER(FIND("Estoque - Tratores",C552)),"Tratores",
IF(ISNUMBER(FIND("Estoque - Máquinas pesadas",C552)),"Máquinas pesadas",
IF(ISNUMBER(FIND("Estoque - Reboques",C552)),"Reboques",
IF(C552="Estoque","Estoque",
IF(AND(ISNUMBER(C552),C552&gt;1000,C552&lt;2000),"Caminhões",
IF(AND(ISNUMBER(C552),C552&gt;2000,C552&lt;3000),"Tratores",
IF(AND(ISNUMBER(C552),C552&gt;3000,C552&lt;4000),"Carregadeiras",
IF(AND(ISNUMBER(C552),C552&gt;4000,C552&lt;5000),"Máquinas pesadas",
IF(AND(ISNUMBER(C552),C552&gt;5000,C552&lt;6000),"Colhedoras",
IF(AND(ISNUMBER(C552),C552&gt;7000,C552&lt;8000),"Irrigação",
IF(AND(ISNUMBER(C552),C552&gt;8000,C552&lt;9000),"Reboques",IF(AND(ISNUMBER(C552),C552&gt;0,C552&lt;1000),"Veic. Leves","")))))))))))))))))))))</f>
        <v>Tratores</v>
      </c>
      <c r="B552" s="211"/>
      <c r="C552" s="144">
        <v>2025</v>
      </c>
      <c r="D552" s="143">
        <v>21654</v>
      </c>
      <c r="E552" s="146" t="s">
        <v>609</v>
      </c>
      <c r="F552" s="101" t="str">
        <f>IF(ISBLANK(K552), "Apenas Solicitação", "Tem OC")</f>
        <v>Apenas Solicitação</v>
      </c>
      <c r="G552" s="143">
        <v>2</v>
      </c>
      <c r="H552" s="102">
        <f>G552-I552</f>
        <v>2</v>
      </c>
      <c r="I552" s="103"/>
      <c r="J552" s="147">
        <v>45820</v>
      </c>
      <c r="K552" s="200"/>
      <c r="L552" s="146"/>
      <c r="M552" s="104" t="str">
        <f ca="1">IF(OR(N552="", N552=0), "", IF(N552&gt;TODAY(), "No prazo", "Atrasado"))</f>
        <v/>
      </c>
      <c r="N552" s="104" t="str">
        <f>IFERROR(K552 + VALUE(LEFT(L552, FIND(" ", L552) - 1)), "")</f>
        <v/>
      </c>
      <c r="O552" s="105" t="str">
        <f>IF(_xlfn.DAYS(K552,J552)&lt;0, "Aguardando OC", _xlfn.DAYS(K552,J552))</f>
        <v>Aguardando OC</v>
      </c>
      <c r="P552" s="200">
        <v>407138</v>
      </c>
      <c r="Q552" s="55"/>
      <c r="R552" s="200">
        <v>0</v>
      </c>
      <c r="S552" s="143">
        <v>221</v>
      </c>
      <c r="T552" s="65" t="s">
        <v>1029</v>
      </c>
      <c r="U552" s="164">
        <v>23.31</v>
      </c>
      <c r="V552" s="143"/>
      <c r="W552" s="117" t="str">
        <f>IFERROR(VLOOKUP(V552, Fornecedores!A:C, 3, FALSE), "")</f>
        <v/>
      </c>
      <c r="X552" s="105" t="str">
        <f>IFERROR(VLOOKUP(V552, Fornecedores!A:E, 5, FALSE), "")</f>
        <v/>
      </c>
      <c r="Y552" s="105" t="str">
        <f>IFERROR(VLOOKUP(V552, Fornecedores!A:F, 6, FALSE), "")</f>
        <v/>
      </c>
      <c r="Z552" s="101" t="str">
        <f>IF(H552=0, "Pedido entregue!", "Pendente")</f>
        <v>Pendente</v>
      </c>
      <c r="AA552" s="119"/>
      <c r="AB552" s="132" t="str">
        <f>IF(Z552="Pedido Entregue!", IF(AA552=1, "Retirado do Almoxarifado", IF(AA552=2, "Material devolvido", "Aguardando retirada")), IF(Z552="Pendente", "Entrega pendente", ""))</f>
        <v>Entrega pendente</v>
      </c>
      <c r="AC552" s="18">
        <v>1</v>
      </c>
      <c r="AD552" s="18">
        <f>AC552/SUMIF($P:$P,P552,$AC:$AC)</f>
        <v>1</v>
      </c>
      <c r="AE552" s="18">
        <f>IF(R552=0,0,AC552/SUMIF($R:$R,R552,$AC:$AC))</f>
        <v>0</v>
      </c>
      <c r="AF552" s="18">
        <f>IF(R552=0,1,0)</f>
        <v>1</v>
      </c>
      <c r="AH552" t="str">
        <f>TEXT(J552,"MMMM")</f>
        <v>junho</v>
      </c>
    </row>
    <row r="553" spans="1:34" ht="12.75" customHeight="1" x14ac:dyDescent="0.25">
      <c r="A553" s="90" t="str">
        <f>IF(C553="Oficina Diversos","Oficina Geral",
IF(ISNUMBER(FIND("Estoque - Colhedoras",C553)),"Colhedoras",IF(ISNUMBER(FIND("Caldeiraria",C553)),"Caldeiraria",IF(ISNUMBER(FIND("Borracharia",C553)),"Borracharia",IF(ISNUMBER(FIND("Lubrificação",C553)),"Lubrificação",
IF(ISNUMBER(FIND("Estoque - Carregadeiras",C553)),"Carregadeiras",IF(ISNUMBER(FIND("Estoque - Veic. Leves",C553)),"Veic. Leves",
IF(ISNUMBER(FIND("Estoque - Caminhões",C553)),"Caminhões",IF(ISNUMBER(FIND("Estoque - Transbordos",C553)),"Transbordos",
IF(ISNUMBER(FIND("Estoque - Tratores",C553)),"Tratores",
IF(ISNUMBER(FIND("Estoque - Máquinas pesadas",C553)),"Máquinas pesadas",
IF(ISNUMBER(FIND("Estoque - Reboques",C553)),"Reboques",
IF(C553="Estoque","Estoque",
IF(AND(ISNUMBER(C553),C553&gt;1000,C553&lt;2000),"Caminhões",
IF(AND(ISNUMBER(C553),C553&gt;2000,C553&lt;3000),"Tratores",
IF(AND(ISNUMBER(C553),C553&gt;3000,C553&lt;4000),"Carregadeiras",
IF(AND(ISNUMBER(C553),C553&gt;4000,C553&lt;5000),"Máquinas pesadas",
IF(AND(ISNUMBER(C553),C553&gt;5000,C553&lt;6000),"Colhedoras",
IF(AND(ISNUMBER(C553),C553&gt;7000,C553&lt;8000),"Irrigação",
IF(AND(ISNUMBER(C553),C553&gt;8000,C553&lt;9000),"Reboques",IF(AND(ISNUMBER(C553),C553&gt;0,C553&lt;1000),"Veic. Leves","")))))))))))))))))))))</f>
        <v>Tratores</v>
      </c>
      <c r="B553" s="111"/>
      <c r="C553" s="144">
        <v>2064</v>
      </c>
      <c r="D553" s="143">
        <v>21654</v>
      </c>
      <c r="E553" s="146" t="s">
        <v>609</v>
      </c>
      <c r="F553" s="101" t="str">
        <f>IF(ISBLANK(K553), "Apenas Solicitação", "Tem OC")</f>
        <v>Apenas Solicitação</v>
      </c>
      <c r="G553" s="143">
        <v>2</v>
      </c>
      <c r="H553" s="102">
        <f>G553-I553</f>
        <v>2</v>
      </c>
      <c r="I553" s="103"/>
      <c r="J553" s="147">
        <v>45821</v>
      </c>
      <c r="K553" s="200"/>
      <c r="L553" s="146"/>
      <c r="M553" s="104" t="str">
        <f ca="1">IF(OR(N553="", N553=0), "", IF(N553&gt;TODAY(), "No prazo", "Atrasado"))</f>
        <v/>
      </c>
      <c r="N553" s="104" t="str">
        <f>IFERROR(K553 + VALUE(LEFT(L553, FIND(" ", L553) - 1)), "")</f>
        <v/>
      </c>
      <c r="O553" s="105" t="str">
        <f>IF(_xlfn.DAYS(K553,J553)&lt;0, "Aguardando OC", _xlfn.DAYS(K553,J553))</f>
        <v>Aguardando OC</v>
      </c>
      <c r="P553" s="200">
        <v>407272</v>
      </c>
      <c r="Q553" s="55"/>
      <c r="R553" s="200">
        <v>0</v>
      </c>
      <c r="S553" s="143">
        <v>221</v>
      </c>
      <c r="T553" s="65" t="s">
        <v>1029</v>
      </c>
      <c r="U553" s="164">
        <v>23.31</v>
      </c>
      <c r="V553" s="143"/>
      <c r="W553" s="117" t="str">
        <f>IFERROR(VLOOKUP(V553, Fornecedores!A:C, 3, FALSE), "")</f>
        <v/>
      </c>
      <c r="X553" s="105" t="str">
        <f>IFERROR(VLOOKUP(V553, Fornecedores!A:E, 5, FALSE), "")</f>
        <v/>
      </c>
      <c r="Y553" s="105" t="str">
        <f>IFERROR(VLOOKUP(V553, Fornecedores!A:F, 6, FALSE), "")</f>
        <v/>
      </c>
      <c r="Z553" s="101" t="str">
        <f>IF(H553=0, "Pedido entregue!", "Pendente")</f>
        <v>Pendente</v>
      </c>
      <c r="AA553" s="119"/>
      <c r="AB553" s="132" t="str">
        <f>IF(Z553="Pedido Entregue!", IF(AA553=1, "Retirado do Almoxarifado", IF(AA553=2, "Material devolvido", "Aguardando retirada")), IF(Z553="Pendente", "Entrega pendente", ""))</f>
        <v>Entrega pendente</v>
      </c>
      <c r="AC553" s="18">
        <v>1</v>
      </c>
      <c r="AD553" s="18">
        <f>AC553/SUMIF($P:$P,P553,$AC:$AC)</f>
        <v>1</v>
      </c>
      <c r="AE553" s="18">
        <f>IF(R553=0,0,AC553/SUMIF($R:$R,R553,$AC:$AC))</f>
        <v>0</v>
      </c>
      <c r="AF553" s="18">
        <f>IF(R553=0,1,0)</f>
        <v>1</v>
      </c>
      <c r="AH553" t="str">
        <f>TEXT(J553,"MMMM")</f>
        <v>junho</v>
      </c>
    </row>
    <row r="554" spans="1:34" ht="12.75" customHeight="1" x14ac:dyDescent="0.25">
      <c r="A554" s="90" t="str">
        <f>IF(C554="Oficina Diversos","Oficina Geral",
IF(ISNUMBER(FIND("Estoque - Colhedoras",C554)),"Colhedoras",IF(ISNUMBER(FIND("Caldeiraria",C554)),"Caldeiraria",IF(ISNUMBER(FIND("Borracharia",C554)),"Borracharia",IF(ISNUMBER(FIND("Lubrificação",C554)),"Lubrificação",
IF(ISNUMBER(FIND("Estoque - Carregadeiras",C554)),"Carregadeiras",IF(ISNUMBER(FIND("Estoque - Veic. Leves",C554)),"Veic. Leves",
IF(ISNUMBER(FIND("Estoque - Caminhões",C554)),"Caminhões",IF(ISNUMBER(FIND("Estoque - Transbordos",C554)),"Transbordos",
IF(ISNUMBER(FIND("Estoque - Tratores",C554)),"Tratores",
IF(ISNUMBER(FIND("Estoque - Máquinas pesadas",C554)),"Máquinas pesadas",
IF(ISNUMBER(FIND("Estoque - Reboques",C554)),"Reboques",
IF(C554="Estoque","Estoque",
IF(AND(ISNUMBER(C554),C554&gt;1000,C554&lt;2000),"Caminhões",
IF(AND(ISNUMBER(C554),C554&gt;2000,C554&lt;3000),"Tratores",
IF(AND(ISNUMBER(C554),C554&gt;3000,C554&lt;4000),"Carregadeiras",
IF(AND(ISNUMBER(C554),C554&gt;4000,C554&lt;5000),"Máquinas pesadas",
IF(AND(ISNUMBER(C554),C554&gt;5000,C554&lt;6000),"Colhedoras",
IF(AND(ISNUMBER(C554),C554&gt;7000,C554&lt;8000),"Irrigação",
IF(AND(ISNUMBER(C554),C554&gt;8000,C554&lt;9000),"Reboques",IF(AND(ISNUMBER(C554),C554&gt;0,C554&lt;1000),"Veic. Leves","")))))))))))))))))))))</f>
        <v>Tratores</v>
      </c>
      <c r="B554" s="111"/>
      <c r="C554" s="144">
        <v>2027</v>
      </c>
      <c r="D554" s="143">
        <v>21654</v>
      </c>
      <c r="E554" s="146" t="s">
        <v>609</v>
      </c>
      <c r="F554" s="101" t="str">
        <f>IF(ISBLANK(K554), "Apenas Solicitação", "Tem OC")</f>
        <v>Apenas Solicitação</v>
      </c>
      <c r="G554" s="143">
        <v>2</v>
      </c>
      <c r="H554" s="102">
        <f>G554-I554</f>
        <v>2</v>
      </c>
      <c r="I554" s="103"/>
      <c r="J554" s="147">
        <v>45821</v>
      </c>
      <c r="K554" s="200"/>
      <c r="L554" s="146"/>
      <c r="M554" s="104" t="str">
        <f ca="1">IF(OR(N554="", N554=0), "", IF(N554&gt;TODAY(), "No prazo", "Atrasado"))</f>
        <v/>
      </c>
      <c r="N554" s="104" t="str">
        <f>IFERROR(K554 + VALUE(LEFT(L554, FIND(" ", L554) - 1)), "")</f>
        <v/>
      </c>
      <c r="O554" s="105" t="str">
        <f>IF(_xlfn.DAYS(K554,J554)&lt;0, "Aguardando OC", _xlfn.DAYS(K554,J554))</f>
        <v>Aguardando OC</v>
      </c>
      <c r="P554" s="200">
        <v>407356</v>
      </c>
      <c r="Q554" s="55"/>
      <c r="R554" s="200">
        <v>0</v>
      </c>
      <c r="S554" s="143">
        <v>221</v>
      </c>
      <c r="T554" s="65" t="s">
        <v>1029</v>
      </c>
      <c r="U554" s="164">
        <v>23.31</v>
      </c>
      <c r="V554" s="143"/>
      <c r="W554" s="117" t="str">
        <f>IFERROR(VLOOKUP(V554, Fornecedores!A:C, 3, FALSE), "")</f>
        <v/>
      </c>
      <c r="X554" s="105" t="str">
        <f>IFERROR(VLOOKUP(V554, Fornecedores!A:E, 5, FALSE), "")</f>
        <v/>
      </c>
      <c r="Y554" s="105" t="str">
        <f>IFERROR(VLOOKUP(V554, Fornecedores!A:F, 6, FALSE), "")</f>
        <v/>
      </c>
      <c r="Z554" s="101" t="str">
        <f>IF(H554=0, "Pedido entregue!", "Pendente")</f>
        <v>Pendente</v>
      </c>
      <c r="AA554" s="119"/>
      <c r="AB554" s="132" t="str">
        <f>IF(Z554="Pedido Entregue!", IF(AA554=1, "Retirado do Almoxarifado", IF(AA554=2, "Material devolvido", "Aguardando retirada")), IF(Z554="Pendente", "Entrega pendente", ""))</f>
        <v>Entrega pendente</v>
      </c>
      <c r="AC554" s="18">
        <v>1</v>
      </c>
      <c r="AD554" s="18">
        <f>AC554/SUMIF($P:$P,P554,$AC:$AC)</f>
        <v>1</v>
      </c>
      <c r="AE554" s="18">
        <f>IF(R554=0,0,AC554/SUMIF($R:$R,R554,$AC:$AC))</f>
        <v>0</v>
      </c>
      <c r="AF554" s="18">
        <f>IF(R554=0,1,0)</f>
        <v>1</v>
      </c>
      <c r="AH554" t="str">
        <f>TEXT(J554,"MMMM")</f>
        <v>junho</v>
      </c>
    </row>
    <row r="555" spans="1:34" ht="12.75" customHeight="1" x14ac:dyDescent="0.25">
      <c r="A555" s="90" t="str">
        <f>IF(C555="Oficina Diversos","Oficina Geral",
IF(ISNUMBER(FIND("Estoque - Colhedoras",C555)),"Colhedoras",IF(ISNUMBER(FIND("Caldeiraria",C555)),"Caldeiraria",IF(ISNUMBER(FIND("Borracharia",C555)),"Borracharia",IF(ISNUMBER(FIND("Lubrificação",C555)),"Lubrificação",
IF(ISNUMBER(FIND("Estoque - Carregadeiras",C555)),"Carregadeiras",IF(ISNUMBER(FIND("Estoque - Veic. Leves",C555)),"Veic. Leves",
IF(ISNUMBER(FIND("Estoque - Caminhões",C555)),"Caminhões",IF(ISNUMBER(FIND("Estoque - Transbordos",C555)),"Transbordos",
IF(ISNUMBER(FIND("Estoque - Tratores",C555)),"Tratores",
IF(ISNUMBER(FIND("Estoque - Máquinas pesadas",C555)),"Máquinas pesadas",
IF(ISNUMBER(FIND("Estoque - Reboques",C555)),"Reboques",
IF(C555="Estoque","Estoque",
IF(AND(ISNUMBER(C555),C555&gt;1000,C555&lt;2000),"Caminhões",
IF(AND(ISNUMBER(C555),C555&gt;2000,C555&lt;3000),"Tratores",
IF(AND(ISNUMBER(C555),C555&gt;3000,C555&lt;4000),"Carregadeiras",
IF(AND(ISNUMBER(C555),C555&gt;4000,C555&lt;5000),"Máquinas pesadas",
IF(AND(ISNUMBER(C555),C555&gt;5000,C555&lt;6000),"Colhedoras",
IF(AND(ISNUMBER(C555),C555&gt;7000,C555&lt;8000),"Irrigação",
IF(AND(ISNUMBER(C555),C555&gt;8000,C555&lt;9000),"Reboques",IF(AND(ISNUMBER(C555),C555&gt;0,C555&lt;1000),"Veic. Leves","")))))))))))))))))))))</f>
        <v>Tratores</v>
      </c>
      <c r="B555" s="8"/>
      <c r="C555" s="42">
        <v>2027</v>
      </c>
      <c r="D555" s="42">
        <v>21656</v>
      </c>
      <c r="E555" s="43" t="s">
        <v>1208</v>
      </c>
      <c r="F555" s="14" t="str">
        <f>IF(ISBLANK(K555), "Apenas Solicitação", "Tem OC")</f>
        <v>Apenas Solicitação</v>
      </c>
      <c r="G555" s="42">
        <v>1</v>
      </c>
      <c r="H555" s="37">
        <f>G555-I555</f>
        <v>1</v>
      </c>
      <c r="I555" s="38">
        <v>0</v>
      </c>
      <c r="J555" s="44">
        <v>45786</v>
      </c>
      <c r="K555" s="191"/>
      <c r="L555" s="3"/>
      <c r="M555" s="44" t="str">
        <f ca="1">IF(OR(N555="", N555=0), "", IF(N555&gt;TODAY(), "No prazo", "Atrasado"))</f>
        <v/>
      </c>
      <c r="N555" s="44" t="str">
        <f>IFERROR(K555 + VALUE(LEFT(L555, FIND(" ", L555) - 1)), "")</f>
        <v/>
      </c>
      <c r="O555" s="3" t="str">
        <f>IF(_xlfn.DAYS(K555,J555)&lt;0, "Aguardando OC", _xlfn.DAYS(K555,J555))</f>
        <v>Aguardando OC</v>
      </c>
      <c r="P555" s="191">
        <v>402098</v>
      </c>
      <c r="Q555" s="33"/>
      <c r="R555" s="191">
        <v>0</v>
      </c>
      <c r="S555" s="49"/>
      <c r="T555" s="153"/>
      <c r="U555" s="45">
        <v>80.09</v>
      </c>
      <c r="V555" s="42"/>
      <c r="W555" s="47" t="str">
        <f>IFERROR(VLOOKUP(V555, Fornecedores!A:C, 3, FALSE), "")</f>
        <v/>
      </c>
      <c r="X555" s="43" t="str">
        <f>IFERROR(VLOOKUP(V555, Fornecedores!A:E, 5, FALSE), "")</f>
        <v/>
      </c>
      <c r="Y555" s="43" t="str">
        <f>IFERROR(VLOOKUP(V555, Fornecedores!A:F, 6, FALSE), "")</f>
        <v/>
      </c>
      <c r="Z555" s="14" t="str">
        <f>IF(H555=0, "Pedido entregue!", "Pendente")</f>
        <v>Pendente</v>
      </c>
      <c r="AA555" s="59"/>
      <c r="AB555" s="58" t="str">
        <f>IF(Z555="Pedido Entregue!", IF(AA555=1, "Retirado do Almoxarifado", IF(AA555=2, "Material devolvido", "Aguardando retirada")), IF(Z555="Pendente", "Entrega pendente", ""))</f>
        <v>Entrega pendente</v>
      </c>
      <c r="AC555" s="18">
        <v>1</v>
      </c>
      <c r="AD555" s="18">
        <f>AC555/SUMIF($P:$P,P555,$AC:$AC)</f>
        <v>1</v>
      </c>
      <c r="AE555" s="18">
        <f>IF(R555=0,0,AC555/SUMIF($R:$R,R555,$AC:$AC))</f>
        <v>0</v>
      </c>
      <c r="AF555" s="18">
        <f>IF(R555=0,1,0)</f>
        <v>1</v>
      </c>
      <c r="AG555" s="18" t="e">
        <f>IF(R555=0,#REF!-J555,0)</f>
        <v>#REF!</v>
      </c>
      <c r="AH555" t="str">
        <f>TEXT(J555,"MMMM")</f>
        <v>maio</v>
      </c>
    </row>
    <row r="556" spans="1:34" ht="12.75" customHeight="1" x14ac:dyDescent="0.25">
      <c r="A556" s="90" t="str">
        <f>IF(C556="Oficina Diversos","Oficina Geral",
IF(ISNUMBER(FIND("Estoque - Colhedoras",C556)),"Colhedoras",IF(ISNUMBER(FIND("Caldeiraria",C556)),"Caldeiraria",IF(ISNUMBER(FIND("Borracharia",C556)),"Borracharia",IF(ISNUMBER(FIND("Lubrificação",C556)),"Lubrificação",
IF(ISNUMBER(FIND("Estoque - Carregadeiras",C556)),"Carregadeiras",IF(ISNUMBER(FIND("Estoque - Veic. Leves",C556)),"Veic. Leves",
IF(ISNUMBER(FIND("Estoque - Caminhões",C556)),"Caminhões",IF(ISNUMBER(FIND("Estoque - Transbordos",C556)),"Transbordos",
IF(ISNUMBER(FIND("Estoque - Tratores",C556)),"Tratores",
IF(ISNUMBER(FIND("Estoque - Máquinas pesadas",C556)),"Máquinas pesadas",
IF(ISNUMBER(FIND("Estoque - Reboques",C556)),"Reboques",
IF(C556="Estoque","Estoque",
IF(AND(ISNUMBER(C556),C556&gt;1000,C556&lt;2000),"Caminhões",
IF(AND(ISNUMBER(C556),C556&gt;2000,C556&lt;3000),"Tratores",
IF(AND(ISNUMBER(C556),C556&gt;3000,C556&lt;4000),"Carregadeiras",
IF(AND(ISNUMBER(C556),C556&gt;4000,C556&lt;5000),"Máquinas pesadas",
IF(AND(ISNUMBER(C556),C556&gt;5000,C556&lt;6000),"Colhedoras",
IF(AND(ISNUMBER(C556),C556&gt;7000,C556&lt;8000),"Irrigação",
IF(AND(ISNUMBER(C556),C556&gt;8000,C556&lt;9000),"Reboques",IF(AND(ISNUMBER(C556),C556&gt;0,C556&lt;1000),"Veic. Leves","")))))))))))))))))))))</f>
        <v>Tratores</v>
      </c>
      <c r="B556" s="111"/>
      <c r="C556" s="171">
        <v>2027</v>
      </c>
      <c r="D556" s="170">
        <v>21658</v>
      </c>
      <c r="E556" s="173" t="s">
        <v>20541</v>
      </c>
      <c r="F556" s="101" t="str">
        <f>IF(ISBLANK(K556), "Apenas Solicitação", "Tem OC")</f>
        <v>Apenas Solicitação</v>
      </c>
      <c r="G556" s="170">
        <v>1</v>
      </c>
      <c r="H556" s="102">
        <f>G556-I556</f>
        <v>1</v>
      </c>
      <c r="I556" s="103"/>
      <c r="J556" s="174">
        <v>45821</v>
      </c>
      <c r="K556" s="201"/>
      <c r="L556" s="173"/>
      <c r="M556" s="104" t="str">
        <f ca="1">IF(OR(N556="", N556=0), "", IF(N556&gt;TODAY(), "No prazo", "Atrasado"))</f>
        <v/>
      </c>
      <c r="N556" s="104" t="str">
        <f>IFERROR(K556 + VALUE(LEFT(L556, FIND(" ", L556) - 1)), "")</f>
        <v/>
      </c>
      <c r="O556" s="105" t="str">
        <f>IF(_xlfn.DAYS(K556,J556)&lt;0, "Aguardando OC", _xlfn.DAYS(K556,J556))</f>
        <v>Aguardando OC</v>
      </c>
      <c r="P556" s="201">
        <v>407412</v>
      </c>
      <c r="Q556" s="55"/>
      <c r="R556" s="201">
        <v>0</v>
      </c>
      <c r="S556" s="2">
        <v>221</v>
      </c>
      <c r="T556" s="65" t="s">
        <v>1029</v>
      </c>
      <c r="U556" s="170">
        <v>13.6</v>
      </c>
      <c r="V556" s="170"/>
      <c r="W556" s="117" t="str">
        <f>IFERROR(VLOOKUP(V556, Fornecedores!A:C, 3, FALSE), "")</f>
        <v/>
      </c>
      <c r="X556" s="105" t="str">
        <f>IFERROR(VLOOKUP(V556, Fornecedores!A:E, 5, FALSE), "")</f>
        <v/>
      </c>
      <c r="Y556" s="105" t="str">
        <f>IFERROR(VLOOKUP(V556, Fornecedores!A:F, 6, FALSE), "")</f>
        <v/>
      </c>
      <c r="Z556" s="101" t="str">
        <f>IF(H556=0, "Pedido entregue!", "Pendente")</f>
        <v>Pendente</v>
      </c>
      <c r="AA556" s="119"/>
      <c r="AB556" s="132" t="str">
        <f>IF(Z556="Pedido Entregue!", IF(AA556=1, "Retirado do Almoxarifado", IF(AA556=2, "Material devolvido", "Aguardando retirada")), IF(Z556="Pendente", "Entrega pendente", ""))</f>
        <v>Entrega pendente</v>
      </c>
      <c r="AC556" s="18">
        <v>1</v>
      </c>
      <c r="AD556" s="18">
        <f>AC556/SUMIF($P:$P,P556,$AC:$AC)</f>
        <v>1</v>
      </c>
      <c r="AE556" s="18">
        <f>IF(R556=0,0,AC556/SUMIF($R:$R,R556,$AC:$AC))</f>
        <v>0</v>
      </c>
      <c r="AF556" s="18">
        <f>IF(R556=0,1,0)</f>
        <v>1</v>
      </c>
      <c r="AH556" t="str">
        <f>TEXT(J556,"MMMM")</f>
        <v>junho</v>
      </c>
    </row>
    <row r="557" spans="1:34" ht="12.75" customHeight="1" x14ac:dyDescent="0.25">
      <c r="A557" s="90" t="str">
        <f>IF(C557="Oficina Diversos","Oficina Geral",
IF(ISNUMBER(FIND("Estoque - Colhedoras",C557)),"Colhedoras",IF(ISNUMBER(FIND("Caldeiraria",C557)),"Caldeiraria",IF(ISNUMBER(FIND("Borracharia",C557)),"Borracharia",IF(ISNUMBER(FIND("Lubrificação",C557)),"Lubrificação",
IF(ISNUMBER(FIND("Estoque - Carregadeiras",C557)),"Carregadeiras",IF(ISNUMBER(FIND("Estoque - Veic. Leves",C557)),"Veic. Leves",
IF(ISNUMBER(FIND("Estoque - Caminhões",C557)),"Caminhões",IF(ISNUMBER(FIND("Estoque - Transbordos",C557)),"Transbordos",
IF(ISNUMBER(FIND("Estoque - Tratores",C557)),"Tratores",
IF(ISNUMBER(FIND("Estoque - Máquinas pesadas",C557)),"Máquinas pesadas",
IF(ISNUMBER(FIND("Estoque - Reboques",C557)),"Reboques",
IF(C557="Estoque","Estoque",
IF(AND(ISNUMBER(C557),C557&gt;1000,C557&lt;2000),"Caminhões",
IF(AND(ISNUMBER(C557),C557&gt;2000,C557&lt;3000),"Tratores",
IF(AND(ISNUMBER(C557),C557&gt;3000,C557&lt;4000),"Carregadeiras",
IF(AND(ISNUMBER(C557),C557&gt;4000,C557&lt;5000),"Máquinas pesadas",
IF(AND(ISNUMBER(C557),C557&gt;5000,C557&lt;6000),"Colhedoras",
IF(AND(ISNUMBER(C557),C557&gt;7000,C557&lt;8000),"Irrigação",
IF(AND(ISNUMBER(C557),C557&gt;8000,C557&lt;9000),"Reboques",IF(AND(ISNUMBER(C557),C557&gt;0,C557&lt;1000),"Veic. Leves","")))))))))))))))))))))</f>
        <v>Tratores</v>
      </c>
      <c r="B557" s="210"/>
      <c r="C557" s="171">
        <v>2027</v>
      </c>
      <c r="D557" s="170">
        <v>21658</v>
      </c>
      <c r="E557" s="173" t="s">
        <v>20541</v>
      </c>
      <c r="F557" s="101" t="str">
        <f>IF(ISBLANK(K557), "Apenas Solicitação", "Tem OC")</f>
        <v>Apenas Solicitação</v>
      </c>
      <c r="G557" s="170">
        <v>1</v>
      </c>
      <c r="H557" s="102">
        <f>G557-I557</f>
        <v>1</v>
      </c>
      <c r="I557" s="103"/>
      <c r="J557" s="174">
        <v>45821</v>
      </c>
      <c r="K557" s="201"/>
      <c r="L557" s="173"/>
      <c r="M557" s="104" t="str">
        <f ca="1">IF(OR(N557="", N557=0), "", IF(N557&gt;TODAY(), "No prazo", "Atrasado"))</f>
        <v/>
      </c>
      <c r="N557" s="104" t="str">
        <f>IFERROR(K557 + VALUE(LEFT(L557, FIND(" ", L557) - 1)), "")</f>
        <v/>
      </c>
      <c r="O557" s="105" t="str">
        <f>IF(_xlfn.DAYS(K557,J557)&lt;0, "Aguardando OC", _xlfn.DAYS(K557,J557))</f>
        <v>Aguardando OC</v>
      </c>
      <c r="P557" s="201">
        <v>407500</v>
      </c>
      <c r="Q557" s="55"/>
      <c r="R557" s="201">
        <v>0</v>
      </c>
      <c r="S557" s="2">
        <v>221</v>
      </c>
      <c r="T557" s="65" t="s">
        <v>1029</v>
      </c>
      <c r="U557" s="170">
        <v>13.6</v>
      </c>
      <c r="V557" s="170"/>
      <c r="W557" s="117" t="str">
        <f>IFERROR(VLOOKUP(V557, Fornecedores!A:C, 3, FALSE), "")</f>
        <v/>
      </c>
      <c r="X557" s="105" t="str">
        <f>IFERROR(VLOOKUP(V557, Fornecedores!A:E, 5, FALSE), "")</f>
        <v/>
      </c>
      <c r="Y557" s="105" t="str">
        <f>IFERROR(VLOOKUP(V557, Fornecedores!A:F, 6, FALSE), "")</f>
        <v/>
      </c>
      <c r="Z557" s="101" t="str">
        <f>IF(H557=0, "Pedido entregue!", "Pendente")</f>
        <v>Pendente</v>
      </c>
      <c r="AA557" s="119"/>
      <c r="AB557" s="132" t="str">
        <f>IF(Z557="Pedido Entregue!", IF(AA557=1, "Retirado do Almoxarifado", IF(AA557=2, "Material devolvido", "Aguardando retirada")), IF(Z557="Pendente", "Entrega pendente", ""))</f>
        <v>Entrega pendente</v>
      </c>
      <c r="AC557" s="18">
        <v>1</v>
      </c>
      <c r="AD557" s="18">
        <f>AC557/SUMIF($P:$P,P557,$AC:$AC)</f>
        <v>1</v>
      </c>
      <c r="AE557" s="18">
        <f>IF(R557=0,0,AC557/SUMIF($R:$R,R557,$AC:$AC))</f>
        <v>0</v>
      </c>
      <c r="AF557" s="18">
        <f>IF(R557=0,1,0)</f>
        <v>1</v>
      </c>
      <c r="AH557" t="str">
        <f>TEXT(J557,"MMMM")</f>
        <v>junho</v>
      </c>
    </row>
    <row r="558" spans="1:34" ht="12.75" customHeight="1" x14ac:dyDescent="0.25">
      <c r="A558" s="90" t="str">
        <f>IF(C558="Oficina Diversos","Oficina Geral",
IF(ISNUMBER(FIND("Estoque - Colhedoras",C558)),"Colhedoras",IF(ISNUMBER(FIND("Caldeiraria",C558)),"Caldeiraria",IF(ISNUMBER(FIND("Borracharia",C558)),"Borracharia",IF(ISNUMBER(FIND("Lubrificação",C558)),"Lubrificação",
IF(ISNUMBER(FIND("Estoque - Carregadeiras",C558)),"Carregadeiras",IF(ISNUMBER(FIND("Estoque - Veic. Leves",C558)),"Veic. Leves",
IF(ISNUMBER(FIND("Estoque - Caminhões",C558)),"Caminhões",IF(ISNUMBER(FIND("Estoque - Transbordos",C558)),"Transbordos",
IF(ISNUMBER(FIND("Estoque - Tratores",C558)),"Tratores",
IF(ISNUMBER(FIND("Estoque - Máquinas pesadas",C558)),"Máquinas pesadas",
IF(ISNUMBER(FIND("Estoque - Reboques",C558)),"Reboques",
IF(C558="Estoque","Estoque",
IF(AND(ISNUMBER(C558),C558&gt;1000,C558&lt;2000),"Caminhões",
IF(AND(ISNUMBER(C558),C558&gt;2000,C558&lt;3000),"Tratores",
IF(AND(ISNUMBER(C558),C558&gt;3000,C558&lt;4000),"Carregadeiras",
IF(AND(ISNUMBER(C558),C558&gt;4000,C558&lt;5000),"Máquinas pesadas",
IF(AND(ISNUMBER(C558),C558&gt;5000,C558&lt;6000),"Colhedoras",
IF(AND(ISNUMBER(C558),C558&gt;7000,C558&lt;8000),"Irrigação",
IF(AND(ISNUMBER(C558),C558&gt;8000,C558&lt;9000),"Reboques",IF(AND(ISNUMBER(C558),C558&gt;0,C558&lt;1000),"Veic. Leves","")))))))))))))))))))))</f>
        <v>Tratores</v>
      </c>
      <c r="B558" s="215"/>
      <c r="C558" s="221">
        <v>2027</v>
      </c>
      <c r="D558" s="143">
        <v>21659</v>
      </c>
      <c r="E558" s="146" t="s">
        <v>20542</v>
      </c>
      <c r="F558" s="101" t="str">
        <f>IF(ISBLANK(K558), "Apenas Solicitação", "Tem OC")</f>
        <v>Apenas Solicitação</v>
      </c>
      <c r="G558" s="143">
        <v>1</v>
      </c>
      <c r="H558" s="102">
        <f>G558-I558</f>
        <v>1</v>
      </c>
      <c r="I558" s="103"/>
      <c r="J558" s="147">
        <v>45821</v>
      </c>
      <c r="K558" s="200"/>
      <c r="L558" s="146"/>
      <c r="M558" s="104" t="str">
        <f ca="1">IF(OR(N558="", N558=0), "", IF(N558&gt;TODAY(), "No prazo", "Atrasado"))</f>
        <v/>
      </c>
      <c r="N558" s="104" t="str">
        <f>IFERROR(K558 + VALUE(LEFT(L558, FIND(" ", L558) - 1)), "")</f>
        <v/>
      </c>
      <c r="O558" s="105" t="str">
        <f>IF(_xlfn.DAYS(K558,J558)&lt;0, "Aguardando OC", _xlfn.DAYS(K558,J558))</f>
        <v>Aguardando OC</v>
      </c>
      <c r="P558" s="200">
        <v>407490</v>
      </c>
      <c r="Q558" s="55"/>
      <c r="R558" s="200">
        <v>0</v>
      </c>
      <c r="S558" s="143">
        <v>221</v>
      </c>
      <c r="T558" s="65" t="s">
        <v>1029</v>
      </c>
      <c r="U558" s="164">
        <v>339.64</v>
      </c>
      <c r="V558" s="143"/>
      <c r="W558" s="117" t="str">
        <f>IFERROR(VLOOKUP(V558, Fornecedores!A:C, 3, FALSE), "")</f>
        <v/>
      </c>
      <c r="X558" s="105" t="str">
        <f>IFERROR(VLOOKUP(V558, Fornecedores!A:E, 5, FALSE), "")</f>
        <v/>
      </c>
      <c r="Y558" s="105" t="str">
        <f>IFERROR(VLOOKUP(V558, Fornecedores!A:F, 6, FALSE), "")</f>
        <v/>
      </c>
      <c r="Z558" s="101" t="str">
        <f>IF(H558=0, "Pedido entregue!", "Pendente")</f>
        <v>Pendente</v>
      </c>
      <c r="AA558" s="119"/>
      <c r="AB558" s="132" t="str">
        <f>IF(Z558="Pedido Entregue!", IF(AA558=1, "Retirado do Almoxarifado", IF(AA558=2, "Material devolvido", "Aguardando retirada")), IF(Z558="Pendente", "Entrega pendente", ""))</f>
        <v>Entrega pendente</v>
      </c>
      <c r="AC558" s="18">
        <v>1</v>
      </c>
      <c r="AD558" s="18">
        <f>AC558/SUMIF($P:$P,P558,$AC:$AC)</f>
        <v>1</v>
      </c>
      <c r="AE558" s="18">
        <f>IF(R558=0,0,AC558/SUMIF($R:$R,R558,$AC:$AC))</f>
        <v>0</v>
      </c>
      <c r="AF558" s="18">
        <f>IF(R558=0,1,0)</f>
        <v>1</v>
      </c>
      <c r="AH558" t="str">
        <f>TEXT(J558,"MMMM")</f>
        <v>junho</v>
      </c>
    </row>
    <row r="559" spans="1:34" ht="12.75" customHeight="1" x14ac:dyDescent="0.25">
      <c r="A559" s="90" t="str">
        <f>IF(C559="Oficina Diversos","Oficina Geral",
IF(ISNUMBER(FIND("Estoque - Colhedoras",C559)),"Colhedoras",IF(ISNUMBER(FIND("Caldeiraria",C559)),"Caldeiraria",IF(ISNUMBER(FIND("Borracharia",C559)),"Borracharia",IF(ISNUMBER(FIND("Lubrificação",C559)),"Lubrificação",
IF(ISNUMBER(FIND("Estoque - Carregadeiras",C559)),"Carregadeiras",IF(ISNUMBER(FIND("Estoque - Veic. Leves",C559)),"Veic. Leves",
IF(ISNUMBER(FIND("Estoque - Caminhões",C559)),"Caminhões",IF(ISNUMBER(FIND("Estoque - Transbordos",C559)),"Transbordos",
IF(ISNUMBER(FIND("Estoque - Tratores",C559)),"Tratores",
IF(ISNUMBER(FIND("Estoque - Máquinas pesadas",C559)),"Máquinas pesadas",
IF(ISNUMBER(FIND("Estoque - Reboques",C559)),"Reboques",
IF(C559="Estoque","Estoque",
IF(AND(ISNUMBER(C559),C559&gt;1000,C559&lt;2000),"Caminhões",
IF(AND(ISNUMBER(C559),C559&gt;2000,C559&lt;3000),"Tratores",
IF(AND(ISNUMBER(C559),C559&gt;3000,C559&lt;4000),"Carregadeiras",
IF(AND(ISNUMBER(C559),C559&gt;4000,C559&lt;5000),"Máquinas pesadas",
IF(AND(ISNUMBER(C559),C559&gt;5000,C559&lt;6000),"Colhedoras",
IF(AND(ISNUMBER(C559),C559&gt;7000,C559&lt;8000),"Irrigação",
IF(AND(ISNUMBER(C559),C559&gt;8000,C559&lt;9000),"Reboques",IF(AND(ISNUMBER(C559),C559&gt;0,C559&lt;1000),"Veic. Leves","")))))))))))))))))))))</f>
        <v>Tratores</v>
      </c>
      <c r="B559" s="211"/>
      <c r="C559" s="171">
        <v>2025</v>
      </c>
      <c r="D559" s="170">
        <v>21660</v>
      </c>
      <c r="E559" s="173" t="s">
        <v>20391</v>
      </c>
      <c r="F559" s="101" t="str">
        <f>IF(ISBLANK(K559), "Apenas Solicitação", "Tem OC")</f>
        <v>Apenas Solicitação</v>
      </c>
      <c r="G559" s="170">
        <v>1</v>
      </c>
      <c r="H559" s="102">
        <f>G559-I559</f>
        <v>1</v>
      </c>
      <c r="I559" s="103"/>
      <c r="J559" s="174">
        <v>45820</v>
      </c>
      <c r="K559" s="201"/>
      <c r="L559" s="173"/>
      <c r="M559" s="104" t="str">
        <f ca="1">IF(OR(N559="", N559=0), "", IF(N559&gt;TODAY(), "No prazo", "Atrasado"))</f>
        <v/>
      </c>
      <c r="N559" s="104" t="str">
        <f>IFERROR(K559 + VALUE(LEFT(L559, FIND(" ", L559) - 1)), "")</f>
        <v/>
      </c>
      <c r="O559" s="105" t="str">
        <f>IF(_xlfn.DAYS(K559,J559)&lt;0, "Aguardando OC", _xlfn.DAYS(K559,J559))</f>
        <v>Aguardando OC</v>
      </c>
      <c r="P559" s="201">
        <v>407137</v>
      </c>
      <c r="Q559" s="55"/>
      <c r="R559" s="201">
        <v>0</v>
      </c>
      <c r="S559" s="2">
        <v>221</v>
      </c>
      <c r="T559" s="65" t="s">
        <v>1029</v>
      </c>
      <c r="U559" s="170">
        <v>16.54</v>
      </c>
      <c r="V559" s="170"/>
      <c r="W559" s="117" t="str">
        <f>IFERROR(VLOOKUP(V559, Fornecedores!A:C, 3, FALSE), "")</f>
        <v/>
      </c>
      <c r="X559" s="105" t="str">
        <f>IFERROR(VLOOKUP(V559, Fornecedores!A:E, 5, FALSE), "")</f>
        <v/>
      </c>
      <c r="Y559" s="105" t="str">
        <f>IFERROR(VLOOKUP(V559, Fornecedores!A:F, 6, FALSE), "")</f>
        <v/>
      </c>
      <c r="Z559" s="101" t="str">
        <f>IF(H559=0, "Pedido entregue!", "Pendente")</f>
        <v>Pendente</v>
      </c>
      <c r="AA559" s="119"/>
      <c r="AB559" s="132" t="str">
        <f>IF(Z559="Pedido Entregue!", IF(AA559=1, "Retirado do Almoxarifado", IF(AA559=2, "Material devolvido", "Aguardando retirada")), IF(Z559="Pendente", "Entrega pendente", ""))</f>
        <v>Entrega pendente</v>
      </c>
      <c r="AC559" s="18">
        <v>1</v>
      </c>
      <c r="AD559" s="18">
        <f>AC559/SUMIF($P:$P,P559,$AC:$AC)</f>
        <v>1</v>
      </c>
      <c r="AE559" s="18">
        <f>IF(R559=0,0,AC559/SUMIF($R:$R,R559,$AC:$AC))</f>
        <v>0</v>
      </c>
      <c r="AF559" s="18">
        <f>IF(R559=0,1,0)</f>
        <v>1</v>
      </c>
      <c r="AH559" t="str">
        <f>TEXT(J559,"MMMM")</f>
        <v>junho</v>
      </c>
    </row>
    <row r="560" spans="1:34" ht="12.75" customHeight="1" x14ac:dyDescent="0.25">
      <c r="A560" s="90" t="str">
        <f>IF(C560="Oficina Diversos","Oficina Geral",
IF(ISNUMBER(FIND("Estoque - Colhedoras",C560)),"Colhedoras",IF(ISNUMBER(FIND("Caldeiraria",C560)),"Caldeiraria",IF(ISNUMBER(FIND("Borracharia",C560)),"Borracharia",IF(ISNUMBER(FIND("Lubrificação",C560)),"Lubrificação",
IF(ISNUMBER(FIND("Estoque - Carregadeiras",C560)),"Carregadeiras",IF(ISNUMBER(FIND("Estoque - Veic. Leves",C560)),"Veic. Leves",
IF(ISNUMBER(FIND("Estoque - Caminhões",C560)),"Caminhões",IF(ISNUMBER(FIND("Estoque - Transbordos",C560)),"Transbordos",
IF(ISNUMBER(FIND("Estoque - Tratores",C560)),"Tratores",
IF(ISNUMBER(FIND("Estoque - Máquinas pesadas",C560)),"Máquinas pesadas",
IF(ISNUMBER(FIND("Estoque - Reboques",C560)),"Reboques",
IF(C560="Estoque","Estoque",
IF(AND(ISNUMBER(C560),C560&gt;1000,C560&lt;2000),"Caminhões",
IF(AND(ISNUMBER(C560),C560&gt;2000,C560&lt;3000),"Tratores",
IF(AND(ISNUMBER(C560),C560&gt;3000,C560&lt;4000),"Carregadeiras",
IF(AND(ISNUMBER(C560),C560&gt;4000,C560&lt;5000),"Máquinas pesadas",
IF(AND(ISNUMBER(C560),C560&gt;5000,C560&lt;6000),"Colhedoras",
IF(AND(ISNUMBER(C560),C560&gt;7000,C560&lt;8000),"Irrigação",
IF(AND(ISNUMBER(C560),C560&gt;8000,C560&lt;9000),"Reboques",IF(AND(ISNUMBER(C560),C560&gt;0,C560&lt;1000),"Veic. Leves","")))))))))))))))))))))</f>
        <v>Tratores</v>
      </c>
      <c r="B560" s="111"/>
      <c r="C560" s="144">
        <v>2027</v>
      </c>
      <c r="D560" s="143">
        <v>21660</v>
      </c>
      <c r="E560" s="146" t="s">
        <v>20391</v>
      </c>
      <c r="F560" s="101" t="str">
        <f>IF(ISBLANK(K560), "Apenas Solicitação", "Tem OC")</f>
        <v>Apenas Solicitação</v>
      </c>
      <c r="G560" s="143">
        <v>1</v>
      </c>
      <c r="H560" s="102">
        <f>G560-I560</f>
        <v>1</v>
      </c>
      <c r="I560" s="103"/>
      <c r="J560" s="147">
        <v>45821</v>
      </c>
      <c r="K560" s="200"/>
      <c r="L560" s="146"/>
      <c r="M560" s="104" t="str">
        <f ca="1">IF(OR(N560="", N560=0), "", IF(N560&gt;TODAY(), "No prazo", "Atrasado"))</f>
        <v/>
      </c>
      <c r="N560" s="104" t="str">
        <f>IFERROR(K560 + VALUE(LEFT(L560, FIND(" ", L560) - 1)), "")</f>
        <v/>
      </c>
      <c r="O560" s="105" t="str">
        <f>IF(_xlfn.DAYS(K560,J560)&lt;0, "Aguardando OC", _xlfn.DAYS(K560,J560))</f>
        <v>Aguardando OC</v>
      </c>
      <c r="P560" s="200">
        <v>407354</v>
      </c>
      <c r="Q560" s="55"/>
      <c r="R560" s="200">
        <v>0</v>
      </c>
      <c r="S560" s="143">
        <v>221</v>
      </c>
      <c r="T560" s="65" t="s">
        <v>1029</v>
      </c>
      <c r="U560" s="164">
        <v>16.54</v>
      </c>
      <c r="V560" s="143"/>
      <c r="W560" s="117" t="str">
        <f>IFERROR(VLOOKUP(V560, Fornecedores!A:C, 3, FALSE), "")</f>
        <v/>
      </c>
      <c r="X560" s="105" t="str">
        <f>IFERROR(VLOOKUP(V560, Fornecedores!A:E, 5, FALSE), "")</f>
        <v/>
      </c>
      <c r="Y560" s="105" t="str">
        <f>IFERROR(VLOOKUP(V560, Fornecedores!A:F, 6, FALSE), "")</f>
        <v/>
      </c>
      <c r="Z560" s="101" t="str">
        <f>IF(H560=0, "Pedido entregue!", "Pendente")</f>
        <v>Pendente</v>
      </c>
      <c r="AA560" s="119"/>
      <c r="AB560" s="132" t="str">
        <f>IF(Z560="Pedido Entregue!", IF(AA560=1, "Retirado do Almoxarifado", IF(AA560=2, "Material devolvido", "Aguardando retirada")), IF(Z560="Pendente", "Entrega pendente", ""))</f>
        <v>Entrega pendente</v>
      </c>
      <c r="AC560" s="18">
        <v>1</v>
      </c>
      <c r="AD560" s="18">
        <f>AC560/SUMIF($P:$P,P560,$AC:$AC)</f>
        <v>1</v>
      </c>
      <c r="AE560" s="18">
        <f>IF(R560=0,0,AC560/SUMIF($R:$R,R560,$AC:$AC))</f>
        <v>0</v>
      </c>
      <c r="AF560" s="18">
        <f>IF(R560=0,1,0)</f>
        <v>1</v>
      </c>
      <c r="AH560" t="str">
        <f>TEXT(J560,"MMMM")</f>
        <v>junho</v>
      </c>
    </row>
    <row r="561" spans="1:34" ht="12.75" hidden="1" customHeight="1" x14ac:dyDescent="0.25">
      <c r="A561" s="90" t="str">
        <f>IF(C561="Oficina Diversos","Oficina Geral",
IF(ISNUMBER(FIND("Estoque - Colhedoras",C561)),"Colhedoras",IF(ISNUMBER(FIND("Caldeiraria",C561)),"Caldeiraria",IF(ISNUMBER(FIND("Borracharia",C561)),"Borracharia",IF(ISNUMBER(FIND("Lubrificação",C561)),"Lubrificação",
IF(ISNUMBER(FIND("Estoque - Carregadeiras",C561)),"Carregadeiras",IF(ISNUMBER(FIND("Estoque - Veic. Leves",C561)),"Veic. Leves",
IF(ISNUMBER(FIND("Estoque - Caminhões",C561)),"Caminhões",IF(ISNUMBER(FIND("Estoque - Transbordos",C561)),"Transbordos",
IF(ISNUMBER(FIND("Estoque - Tratores",C561)),"Tratores",
IF(ISNUMBER(FIND("Estoque - Máquinas pesadas",C561)),"Máquinas pesadas",
IF(ISNUMBER(FIND("Estoque - Reboques",C561)),"Reboques",
IF(C561="Estoque","Estoque",
IF(AND(ISNUMBER(C561),C561&gt;1000,C561&lt;2000),"Caminhões",
IF(AND(ISNUMBER(C561),C561&gt;2000,C561&lt;3000),"Tratores",
IF(AND(ISNUMBER(C561),C561&gt;3000,C561&lt;4000),"Carregadeiras",
IF(AND(ISNUMBER(C561),C561&gt;4000,C561&lt;5000),"Máquinas pesadas",
IF(AND(ISNUMBER(C561),C561&gt;5000,C561&lt;6000),"Colhedoras",
IF(AND(ISNUMBER(C561),C561&gt;7000,C561&lt;8000),"Irrigação",
IF(AND(ISNUMBER(C561),C561&gt;8000,C561&lt;9000),"Reboques",IF(AND(ISNUMBER(C561),C561&gt;0,C561&lt;1000),"Veic. Leves","")))))))))))))))))))))</f>
        <v>Caminhões</v>
      </c>
      <c r="B561" s="8"/>
      <c r="C561" s="2">
        <v>1012</v>
      </c>
      <c r="D561" s="2">
        <v>21877</v>
      </c>
      <c r="E561" s="3" t="s">
        <v>1209</v>
      </c>
      <c r="F561" s="14" t="str">
        <f>IF(ISBLANK(K561), "Apenas Solicitação", "Tem OC")</f>
        <v>Tem OC</v>
      </c>
      <c r="G561" s="2">
        <v>1</v>
      </c>
      <c r="H561" s="37">
        <f>G561-I561</f>
        <v>0</v>
      </c>
      <c r="I561" s="38">
        <v>1</v>
      </c>
      <c r="J561" s="4">
        <v>45786</v>
      </c>
      <c r="K561" s="180">
        <v>45797</v>
      </c>
      <c r="L561" s="3"/>
      <c r="M561" s="44"/>
      <c r="N561" s="44" t="str">
        <f>IFERROR(K561 + VALUE(LEFT(L561, FIND(" ", L561) - 1)), "")</f>
        <v/>
      </c>
      <c r="O561" s="3">
        <f>IF(_xlfn.DAYS(K561,J561)&lt;0, "Aguardando OC", _xlfn.DAYS(K561,J561))</f>
        <v>11</v>
      </c>
      <c r="P561" s="14">
        <v>402354</v>
      </c>
      <c r="Q561" s="33"/>
      <c r="R561" s="14">
        <v>167914</v>
      </c>
      <c r="S561" s="42">
        <v>221</v>
      </c>
      <c r="T561" s="67" t="s">
        <v>1029</v>
      </c>
      <c r="U561" s="45">
        <v>150</v>
      </c>
      <c r="V561" s="2">
        <v>2097</v>
      </c>
      <c r="W561" s="47" t="str">
        <f>IFERROR(VLOOKUP(V561, Fornecedores!A:C, 3, FALSE), "")</f>
        <v xml:space="preserve">CAUPECAS            </v>
      </c>
      <c r="X561" s="43" t="str">
        <f>IFERROR(VLOOKUP(V561, Fornecedores!A:E, 5, FALSE), "")</f>
        <v>Recife</v>
      </c>
      <c r="Y561" s="43" t="str">
        <f>IFERROR(VLOOKUP(V561, Fornecedores!A:F, 6, FALSE), "")</f>
        <v>PE</v>
      </c>
      <c r="Z561" s="14" t="str">
        <f>IF(H561=0, "Pedido entregue!", "Pendente")</f>
        <v>Pedido entregue!</v>
      </c>
      <c r="AA561" s="59">
        <v>1</v>
      </c>
      <c r="AB561" s="58" t="str">
        <f>IF(Z561="Pedido Entregue!", IF(AA561=1, "Retirado do Almoxarifado", IF(AA561=2, "Material devolvido", "Aguardando retirada")), IF(Z561="Pendente", "Entrega pendente", ""))</f>
        <v>Retirado do Almoxarifado</v>
      </c>
      <c r="AC561" s="18">
        <v>1</v>
      </c>
      <c r="AD561" s="18">
        <f>AC561/SUMIF($P:$P,P561,$AC:$AC)</f>
        <v>1</v>
      </c>
      <c r="AE561" s="18">
        <f>IF(R561=0,0,AC561/SUMIF($R:$R,R561,$AC:$AC))</f>
        <v>0.16666666666666666</v>
      </c>
      <c r="AF561" s="18">
        <f>IF(R561=0,1,0)</f>
        <v>0</v>
      </c>
      <c r="AH561" t="str">
        <f>TEXT(J561,"MMMM")</f>
        <v>maio</v>
      </c>
    </row>
    <row r="562" spans="1:34" ht="12.75" hidden="1" customHeight="1" x14ac:dyDescent="0.25">
      <c r="A562" s="90" t="str">
        <f>IF(C562="Oficina Diversos","Oficina Geral",
IF(ISNUMBER(FIND("Estoque - Colhedoras",C562)),"Colhedoras",IF(ISNUMBER(FIND("Caldeiraria",C562)),"Caldeiraria",IF(ISNUMBER(FIND("Borracharia",C562)),"Borracharia",IF(ISNUMBER(FIND("Lubrificação",C562)),"Lubrificação",
IF(ISNUMBER(FIND("Estoque - Carregadeiras",C562)),"Carregadeiras",IF(ISNUMBER(FIND("Estoque - Veic. Leves",C562)),"Veic. Leves",
IF(ISNUMBER(FIND("Estoque - Caminhões",C562)),"Caminhões",IF(ISNUMBER(FIND("Estoque - Transbordos",C562)),"Transbordos",
IF(ISNUMBER(FIND("Estoque - Tratores",C562)),"Tratores",
IF(ISNUMBER(FIND("Estoque - Máquinas pesadas",C562)),"Máquinas pesadas",
IF(ISNUMBER(FIND("Estoque - Reboques",C562)),"Reboques",
IF(C562="Estoque","Estoque",
IF(AND(ISNUMBER(C562),C562&gt;1000,C562&lt;2000),"Caminhões",
IF(AND(ISNUMBER(C562),C562&gt;2000,C562&lt;3000),"Tratores",
IF(AND(ISNUMBER(C562),C562&gt;3000,C562&lt;4000),"Carregadeiras",
IF(AND(ISNUMBER(C562),C562&gt;4000,C562&lt;5000),"Máquinas pesadas",
IF(AND(ISNUMBER(C562),C562&gt;5000,C562&lt;6000),"Colhedoras",
IF(AND(ISNUMBER(C562),C562&gt;7000,C562&lt;8000),"Irrigação",
IF(AND(ISNUMBER(C562),C562&gt;8000,C562&lt;9000),"Reboques",IF(AND(ISNUMBER(C562),C562&gt;0,C562&lt;1000),"Veic. Leves","")))))))))))))))))))))</f>
        <v>Carregadeiras</v>
      </c>
      <c r="B562" s="8"/>
      <c r="C562" s="2" t="s">
        <v>1091</v>
      </c>
      <c r="D562" s="34">
        <v>22051</v>
      </c>
      <c r="E562" s="36" t="s">
        <v>928</v>
      </c>
      <c r="F562" s="14" t="str">
        <f>IF(ISBLANK(K562), "Apenas Solicitação", "Tem OC")</f>
        <v>Tem OC</v>
      </c>
      <c r="G562" s="34">
        <v>20</v>
      </c>
      <c r="H562" s="37">
        <f>G562-I562</f>
        <v>0</v>
      </c>
      <c r="I562" s="38">
        <v>20</v>
      </c>
      <c r="J562" s="35">
        <v>45762</v>
      </c>
      <c r="K562" s="184">
        <v>45776</v>
      </c>
      <c r="L562" s="35"/>
      <c r="M562" s="44"/>
      <c r="N562" s="44" t="str">
        <f>IFERROR(K562 + VALUE(LEFT(L562, FIND(" ", L562) - 1)), "")</f>
        <v/>
      </c>
      <c r="O562" s="3">
        <f>IF(_xlfn.DAYS(K562,J562)&lt;0, "Aguardando OC", _xlfn.DAYS(K562,J562))</f>
        <v>14</v>
      </c>
      <c r="P562" s="193">
        <v>399580</v>
      </c>
      <c r="Q562" s="34"/>
      <c r="R562" s="193">
        <v>166903</v>
      </c>
      <c r="S562" s="42">
        <v>221</v>
      </c>
      <c r="T562" s="67" t="s">
        <v>1029</v>
      </c>
      <c r="U562" s="40">
        <v>238</v>
      </c>
      <c r="V562" s="34">
        <v>13341</v>
      </c>
      <c r="W562" s="47" t="str">
        <f>IFERROR(VLOOKUP(V562, Fornecedores!A:C, 3, FALSE), "")</f>
        <v>DISMA DISTRIBUIDORA</v>
      </c>
      <c r="X562" s="43" t="str">
        <f>IFERROR(VLOOKUP(V562, Fornecedores!A:E, 5, FALSE), "")</f>
        <v>Araçatuba</v>
      </c>
      <c r="Y562" s="43" t="str">
        <f>IFERROR(VLOOKUP(V562, Fornecedores!A:F, 6, FALSE), "")</f>
        <v>SP</v>
      </c>
      <c r="Z562" s="14" t="str">
        <f>IF(H562=0, "Pedido entregue!", "Pendente")</f>
        <v>Pedido entregue!</v>
      </c>
      <c r="AA562" s="59"/>
      <c r="AB562" s="58" t="str">
        <f>IF(Z562="Pedido Entregue!", IF(AA562=1, "Retirado do Almoxarifado", IF(AA562=2, "Material devolvido", "Aguardando retirada")), IF(Z562="Pendente", "Entrega pendente", ""))</f>
        <v>Aguardando retirada</v>
      </c>
      <c r="AC562" s="18">
        <v>1</v>
      </c>
      <c r="AD562" s="18">
        <f>AC562/SUMIF($P:$P,P562,$AC:$AC)</f>
        <v>1</v>
      </c>
      <c r="AE562" s="18">
        <f>IF(R562=0,0,AC562/SUMIF($R:$R,R562,$AC:$AC))</f>
        <v>0.33333333333333331</v>
      </c>
      <c r="AF562" s="18">
        <f>IF(R562=0,1,0)</f>
        <v>0</v>
      </c>
      <c r="AH562" t="str">
        <f>TEXT(J562,"MMMM")</f>
        <v>abril</v>
      </c>
    </row>
    <row r="563" spans="1:34" ht="12.75" customHeight="1" x14ac:dyDescent="0.25">
      <c r="A563" s="90" t="str">
        <f>IF(C563="Oficina Diversos","Oficina Geral",
IF(ISNUMBER(FIND("Estoque - Colhedoras",C563)),"Colhedoras",IF(ISNUMBER(FIND("Caldeiraria",C563)),"Caldeiraria",IF(ISNUMBER(FIND("Borracharia",C563)),"Borracharia",IF(ISNUMBER(FIND("Lubrificação",C563)),"Lubrificação",
IF(ISNUMBER(FIND("Estoque - Carregadeiras",C563)),"Carregadeiras",IF(ISNUMBER(FIND("Estoque - Veic. Leves",C563)),"Veic. Leves",
IF(ISNUMBER(FIND("Estoque - Caminhões",C563)),"Caminhões",IF(ISNUMBER(FIND("Estoque - Transbordos",C563)),"Transbordos",
IF(ISNUMBER(FIND("Estoque - Tratores",C563)),"Tratores",
IF(ISNUMBER(FIND("Estoque - Máquinas pesadas",C563)),"Máquinas pesadas",
IF(ISNUMBER(FIND("Estoque - Reboques",C563)),"Reboques",
IF(C563="Estoque","Estoque",
IF(AND(ISNUMBER(C563),C563&gt;1000,C563&lt;2000),"Caminhões",
IF(AND(ISNUMBER(C563),C563&gt;2000,C563&lt;3000),"Tratores",
IF(AND(ISNUMBER(C563),C563&gt;3000,C563&lt;4000),"Carregadeiras",
IF(AND(ISNUMBER(C563),C563&gt;4000,C563&lt;5000),"Máquinas pesadas",
IF(AND(ISNUMBER(C563),C563&gt;5000,C563&lt;6000),"Colhedoras",
IF(AND(ISNUMBER(C563),C563&gt;7000,C563&lt;8000),"Irrigação",
IF(AND(ISNUMBER(C563),C563&gt;8000,C563&lt;9000),"Reboques",IF(AND(ISNUMBER(C563),C563&gt;0,C563&lt;1000),"Veic. Leves","")))))))))))))))))))))</f>
        <v>Tratores</v>
      </c>
      <c r="B563" s="111"/>
      <c r="C563" s="144">
        <v>2027</v>
      </c>
      <c r="D563" s="143">
        <v>22067</v>
      </c>
      <c r="E563" s="146" t="s">
        <v>20543</v>
      </c>
      <c r="F563" s="101" t="str">
        <f>IF(ISBLANK(K563), "Apenas Solicitação", "Tem OC")</f>
        <v>Apenas Solicitação</v>
      </c>
      <c r="G563" s="143">
        <v>1</v>
      </c>
      <c r="H563" s="102">
        <f>G563-I563</f>
        <v>1</v>
      </c>
      <c r="I563" s="103"/>
      <c r="J563" s="147">
        <v>45821</v>
      </c>
      <c r="K563" s="200"/>
      <c r="L563" s="146"/>
      <c r="M563" s="104" t="str">
        <f ca="1">IF(OR(N563="", N563=0), "", IF(N563&gt;TODAY(), "No prazo", "Atrasado"))</f>
        <v/>
      </c>
      <c r="N563" s="104" t="str">
        <f>IFERROR(K563 + VALUE(LEFT(L563, FIND(" ", L563) - 1)), "")</f>
        <v/>
      </c>
      <c r="O563" s="105" t="str">
        <f>IF(_xlfn.DAYS(K563,J563)&lt;0, "Aguardando OC", _xlfn.DAYS(K563,J563))</f>
        <v>Aguardando OC</v>
      </c>
      <c r="P563" s="200">
        <v>407498</v>
      </c>
      <c r="Q563" s="55"/>
      <c r="R563" s="200">
        <v>0</v>
      </c>
      <c r="S563" s="143">
        <v>221</v>
      </c>
      <c r="T563" s="65" t="s">
        <v>1029</v>
      </c>
      <c r="U563" s="164">
        <v>124.64</v>
      </c>
      <c r="V563" s="143"/>
      <c r="W563" s="117" t="str">
        <f>IFERROR(VLOOKUP(V563, Fornecedores!A:C, 3, FALSE), "")</f>
        <v/>
      </c>
      <c r="X563" s="105" t="str">
        <f>IFERROR(VLOOKUP(V563, Fornecedores!A:E, 5, FALSE), "")</f>
        <v/>
      </c>
      <c r="Y563" s="105" t="str">
        <f>IFERROR(VLOOKUP(V563, Fornecedores!A:F, 6, FALSE), "")</f>
        <v/>
      </c>
      <c r="Z563" s="101" t="str">
        <f>IF(H563=0, "Pedido entregue!", "Pendente")</f>
        <v>Pendente</v>
      </c>
      <c r="AA563" s="119"/>
      <c r="AB563" s="132" t="str">
        <f>IF(Z563="Pedido Entregue!", IF(AA563=1, "Retirado do Almoxarifado", IF(AA563=2, "Material devolvido", "Aguardando retirada")), IF(Z563="Pendente", "Entrega pendente", ""))</f>
        <v>Entrega pendente</v>
      </c>
      <c r="AC563" s="18">
        <v>1</v>
      </c>
      <c r="AD563" s="18">
        <f>AC563/SUMIF($P:$P,P563,$AC:$AC)</f>
        <v>1</v>
      </c>
      <c r="AE563" s="18">
        <f>IF(R563=0,0,AC563/SUMIF($R:$R,R563,$AC:$AC))</f>
        <v>0</v>
      </c>
      <c r="AF563" s="18">
        <f>IF(R563=0,1,0)</f>
        <v>1</v>
      </c>
      <c r="AH563" t="str">
        <f>TEXT(J563,"MMMM")</f>
        <v>junho</v>
      </c>
    </row>
    <row r="564" spans="1:34" ht="12.75" hidden="1" customHeight="1" x14ac:dyDescent="0.25">
      <c r="A564" s="90" t="str">
        <f>IF(C564="Oficina Diversos","Oficina Geral",
IF(ISNUMBER(FIND("Estoque - Colhedoras",C564)),"Colhedoras",IF(ISNUMBER(FIND("Caldeiraria",C564)),"Caldeiraria",IF(ISNUMBER(FIND("Borracharia",C564)),"Borracharia",IF(ISNUMBER(FIND("Lubrificação",C564)),"Lubrificação",
IF(ISNUMBER(FIND("Estoque - Carregadeiras",C564)),"Carregadeiras",IF(ISNUMBER(FIND("Estoque - Veic. Leves",C564)),"Veic. Leves",
IF(ISNUMBER(FIND("Estoque - Caminhões",C564)),"Caminhões",IF(ISNUMBER(FIND("Estoque - Transbordos",C564)),"Transbordos",
IF(ISNUMBER(FIND("Estoque - Tratores",C564)),"Tratores",
IF(ISNUMBER(FIND("Estoque - Máquinas pesadas",C564)),"Máquinas pesadas",
IF(ISNUMBER(FIND("Estoque - Reboques",C564)),"Reboques",
IF(C564="Estoque","Estoque",
IF(AND(ISNUMBER(C564),C564&gt;1000,C564&lt;2000),"Caminhões",
IF(AND(ISNUMBER(C564),C564&gt;2000,C564&lt;3000),"Tratores",
IF(AND(ISNUMBER(C564),C564&gt;3000,C564&lt;4000),"Carregadeiras",
IF(AND(ISNUMBER(C564),C564&gt;4000,C564&lt;5000),"Máquinas pesadas",
IF(AND(ISNUMBER(C564),C564&gt;5000,C564&lt;6000),"Colhedoras",
IF(AND(ISNUMBER(C564),C564&gt;7000,C564&lt;8000),"Irrigação",
IF(AND(ISNUMBER(C564),C564&gt;8000,C564&lt;9000),"Reboques",IF(AND(ISNUMBER(C564),C564&gt;0,C564&lt;1000),"Veic. Leves","")))))))))))))))))))))</f>
        <v>Tratores</v>
      </c>
      <c r="B564" s="8"/>
      <c r="C564" s="2">
        <v>2030</v>
      </c>
      <c r="D564" s="2">
        <v>22073</v>
      </c>
      <c r="E564" s="10" t="s">
        <v>610</v>
      </c>
      <c r="F564" s="14" t="str">
        <f>IF(ISBLANK(K564), "Apenas Solicitação", "Tem OC")</f>
        <v>Tem OC</v>
      </c>
      <c r="G564" s="2">
        <v>1</v>
      </c>
      <c r="H564" s="37">
        <f>G564-I564</f>
        <v>0</v>
      </c>
      <c r="I564" s="38">
        <v>1</v>
      </c>
      <c r="J564" s="4">
        <v>45699</v>
      </c>
      <c r="K564" s="180">
        <v>45726</v>
      </c>
      <c r="L564" s="4"/>
      <c r="M564" s="44"/>
      <c r="N564" s="44" t="str">
        <f>IFERROR(K564 + VALUE(LEFT(L564, FIND(" ", L564) - 1)), "")</f>
        <v/>
      </c>
      <c r="O564" s="3">
        <f>IF(_xlfn.DAYS(K564,J564)&lt;0, "Aguardando OC", _xlfn.DAYS(K564,J564))</f>
        <v>27</v>
      </c>
      <c r="P564" s="14">
        <v>392027</v>
      </c>
      <c r="Q564" s="2">
        <v>1127366</v>
      </c>
      <c r="R564" s="14">
        <v>165023</v>
      </c>
      <c r="S564" s="2">
        <v>696</v>
      </c>
      <c r="T564" s="65" t="s">
        <v>77</v>
      </c>
      <c r="U564" s="21">
        <v>4406.8100000000004</v>
      </c>
      <c r="V564" s="2">
        <v>3238</v>
      </c>
      <c r="W564" s="47" t="str">
        <f>IFERROR(VLOOKUP(V564, Fornecedores!A:C, 3, FALSE), "")</f>
        <v xml:space="preserve">VENEZA              </v>
      </c>
      <c r="X564" s="43" t="str">
        <f>IFERROR(VLOOKUP(V564, Fornecedores!A:E, 5, FALSE), "")</f>
        <v>Bayeux</v>
      </c>
      <c r="Y564" s="43" t="str">
        <f>IFERROR(VLOOKUP(V564, Fornecedores!A:F, 6, FALSE), "")</f>
        <v>PB</v>
      </c>
      <c r="Z564" s="14" t="str">
        <f>IF(H564=0, "Pedido entregue!", "Pendente")</f>
        <v>Pedido entregue!</v>
      </c>
      <c r="AA564" s="59">
        <v>1</v>
      </c>
      <c r="AB564" s="58" t="str">
        <f>IF(Z564="Pedido Entregue!", IF(AA564=1, "Retirado do Almoxarifado", IF(AA564=2, "Material devolvido", "Aguardando retirada")), IF(Z564="Pendente", "Entrega pendente", ""))</f>
        <v>Retirado do Almoxarifado</v>
      </c>
      <c r="AC564" s="18">
        <v>1</v>
      </c>
      <c r="AD564" s="18">
        <f>AC564/SUMIF($P:$P,P564,$AC:$AC)</f>
        <v>1</v>
      </c>
      <c r="AE564" s="18">
        <f>IF(R564=0,0,AC564/SUMIF($R:$R,R564,$AC:$AC))</f>
        <v>1</v>
      </c>
      <c r="AF564" s="18">
        <f>IF(R564=0,1,0)</f>
        <v>0</v>
      </c>
      <c r="AG564" s="18">
        <f>IF(R564=0,#REF!-J564,0)</f>
        <v>0</v>
      </c>
      <c r="AH564" t="str">
        <f>TEXT(J564,"MMMM")</f>
        <v>fevereiro</v>
      </c>
    </row>
    <row r="565" spans="1:34" ht="12.75" customHeight="1" x14ac:dyDescent="0.25">
      <c r="A565" s="90" t="str">
        <f>IF(C565="Oficina Diversos","Oficina Geral",
IF(ISNUMBER(FIND("Estoque - Colhedoras",C565)),"Colhedoras",IF(ISNUMBER(FIND("Caldeiraria",C565)),"Caldeiraria",IF(ISNUMBER(FIND("Borracharia",C565)),"Borracharia",IF(ISNUMBER(FIND("Lubrificação",C565)),"Lubrificação",
IF(ISNUMBER(FIND("Estoque - Carregadeiras",C565)),"Carregadeiras",IF(ISNUMBER(FIND("Estoque - Veic. Leves",C565)),"Veic. Leves",
IF(ISNUMBER(FIND("Estoque - Caminhões",C565)),"Caminhões",IF(ISNUMBER(FIND("Estoque - Transbordos",C565)),"Transbordos",
IF(ISNUMBER(FIND("Estoque - Tratores",C565)),"Tratores",
IF(ISNUMBER(FIND("Estoque - Máquinas pesadas",C565)),"Máquinas pesadas",
IF(ISNUMBER(FIND("Estoque - Reboques",C565)),"Reboques",
IF(C565="Estoque","Estoque",
IF(AND(ISNUMBER(C565),C565&gt;1000,C565&lt;2000),"Caminhões",
IF(AND(ISNUMBER(C565),C565&gt;2000,C565&lt;3000),"Tratores",
IF(AND(ISNUMBER(C565),C565&gt;3000,C565&lt;4000),"Carregadeiras",
IF(AND(ISNUMBER(C565),C565&gt;4000,C565&lt;5000),"Máquinas pesadas",
IF(AND(ISNUMBER(C565),C565&gt;5000,C565&lt;6000),"Colhedoras",
IF(AND(ISNUMBER(C565),C565&gt;7000,C565&lt;8000),"Irrigação",
IF(AND(ISNUMBER(C565),C565&gt;8000,C565&lt;9000),"Reboques",IF(AND(ISNUMBER(C565),C565&gt;0,C565&lt;1000),"Veic. Leves","")))))))))))))))))))))</f>
        <v>Tratores</v>
      </c>
      <c r="B565" s="111"/>
      <c r="C565" s="171">
        <v>2027</v>
      </c>
      <c r="D565" s="170">
        <v>22077</v>
      </c>
      <c r="E565" s="173" t="s">
        <v>20544</v>
      </c>
      <c r="F565" s="101" t="str">
        <f>IF(ISBLANK(K565), "Apenas Solicitação", "Tem OC")</f>
        <v>Apenas Solicitação</v>
      </c>
      <c r="G565" s="170">
        <v>1</v>
      </c>
      <c r="H565" s="102">
        <f>G565-I565</f>
        <v>1</v>
      </c>
      <c r="I565" s="103"/>
      <c r="J565" s="174">
        <v>45821</v>
      </c>
      <c r="K565" s="201"/>
      <c r="L565" s="173"/>
      <c r="M565" s="104" t="str">
        <f ca="1">IF(OR(N565="", N565=0), "", IF(N565&gt;TODAY(), "No prazo", "Atrasado"))</f>
        <v/>
      </c>
      <c r="N565" s="104" t="str">
        <f>IFERROR(K565 + VALUE(LEFT(L565, FIND(" ", L565) - 1)), "")</f>
        <v/>
      </c>
      <c r="O565" s="105" t="str">
        <f>IF(_xlfn.DAYS(K565,J565)&lt;0, "Aguardando OC", _xlfn.DAYS(K565,J565))</f>
        <v>Aguardando OC</v>
      </c>
      <c r="P565" s="201">
        <v>407422</v>
      </c>
      <c r="Q565" s="55"/>
      <c r="R565" s="201">
        <v>0</v>
      </c>
      <c r="S565" s="2">
        <v>221</v>
      </c>
      <c r="T565" s="65" t="s">
        <v>1029</v>
      </c>
      <c r="U565" s="170">
        <v>181.24</v>
      </c>
      <c r="V565" s="170"/>
      <c r="W565" s="117" t="str">
        <f>IFERROR(VLOOKUP(V565, Fornecedores!A:C, 3, FALSE), "")</f>
        <v/>
      </c>
      <c r="X565" s="105" t="str">
        <f>IFERROR(VLOOKUP(V565, Fornecedores!A:E, 5, FALSE), "")</f>
        <v/>
      </c>
      <c r="Y565" s="105" t="str">
        <f>IFERROR(VLOOKUP(V565, Fornecedores!A:F, 6, FALSE), "")</f>
        <v/>
      </c>
      <c r="Z565" s="101" t="str">
        <f>IF(H565=0, "Pedido entregue!", "Pendente")</f>
        <v>Pendente</v>
      </c>
      <c r="AA565" s="119"/>
      <c r="AB565" s="132" t="str">
        <f>IF(Z565="Pedido Entregue!", IF(AA565=1, "Retirado do Almoxarifado", IF(AA565=2, "Material devolvido", "Aguardando retirada")), IF(Z565="Pendente", "Entrega pendente", ""))</f>
        <v>Entrega pendente</v>
      </c>
      <c r="AC565" s="18">
        <v>1</v>
      </c>
      <c r="AD565" s="18">
        <f>AC565/SUMIF($P:$P,P565,$AC:$AC)</f>
        <v>1</v>
      </c>
      <c r="AE565" s="18">
        <f>IF(R565=0,0,AC565/SUMIF($R:$R,R565,$AC:$AC))</f>
        <v>0</v>
      </c>
      <c r="AF565" s="18">
        <f>IF(R565=0,1,0)</f>
        <v>1</v>
      </c>
      <c r="AH565" t="str">
        <f>TEXT(J565,"MMMM")</f>
        <v>junho</v>
      </c>
    </row>
    <row r="566" spans="1:34" ht="12.75" customHeight="1" x14ac:dyDescent="0.25">
      <c r="A566" s="90" t="str">
        <f>IF(C566="Oficina Diversos","Oficina Geral",
IF(ISNUMBER(FIND("Estoque - Colhedoras",C566)),"Colhedoras",IF(ISNUMBER(FIND("Caldeiraria",C566)),"Caldeiraria",IF(ISNUMBER(FIND("Borracharia",C566)),"Borracharia",IF(ISNUMBER(FIND("Lubrificação",C566)),"Lubrificação",
IF(ISNUMBER(FIND("Estoque - Carregadeiras",C566)),"Carregadeiras",IF(ISNUMBER(FIND("Estoque - Veic. Leves",C566)),"Veic. Leves",
IF(ISNUMBER(FIND("Estoque - Caminhões",C566)),"Caminhões",IF(ISNUMBER(FIND("Estoque - Transbordos",C566)),"Transbordos",
IF(ISNUMBER(FIND("Estoque - Tratores",C566)),"Tratores",
IF(ISNUMBER(FIND("Estoque - Máquinas pesadas",C566)),"Máquinas pesadas",
IF(ISNUMBER(FIND("Estoque - Reboques",C566)),"Reboques",
IF(C566="Estoque","Estoque",
IF(AND(ISNUMBER(C566),C566&gt;1000,C566&lt;2000),"Caminhões",
IF(AND(ISNUMBER(C566),C566&gt;2000,C566&lt;3000),"Tratores",
IF(AND(ISNUMBER(C566),C566&gt;3000,C566&lt;4000),"Carregadeiras",
IF(AND(ISNUMBER(C566),C566&gt;4000,C566&lt;5000),"Máquinas pesadas",
IF(AND(ISNUMBER(C566),C566&gt;5000,C566&lt;6000),"Colhedoras",
IF(AND(ISNUMBER(C566),C566&gt;7000,C566&lt;8000),"Irrigação",
IF(AND(ISNUMBER(C566),C566&gt;8000,C566&lt;9000),"Reboques",IF(AND(ISNUMBER(C566),C566&gt;0,C566&lt;1000),"Veic. Leves","")))))))))))))))))))))</f>
        <v>Tratores</v>
      </c>
      <c r="B566" s="111"/>
      <c r="C566" s="144">
        <v>2027</v>
      </c>
      <c r="D566" s="143">
        <v>22077</v>
      </c>
      <c r="E566" s="146" t="s">
        <v>20544</v>
      </c>
      <c r="F566" s="101" t="str">
        <f>IF(ISBLANK(K566), "Apenas Solicitação", "Tem OC")</f>
        <v>Apenas Solicitação</v>
      </c>
      <c r="G566" s="143">
        <v>1</v>
      </c>
      <c r="H566" s="102">
        <f>G566-I566</f>
        <v>1</v>
      </c>
      <c r="I566" s="103"/>
      <c r="J566" s="147">
        <v>45821</v>
      </c>
      <c r="K566" s="200"/>
      <c r="L566" s="146"/>
      <c r="M566" s="104" t="str">
        <f ca="1">IF(OR(N566="", N566=0), "", IF(N566&gt;TODAY(), "No prazo", "Atrasado"))</f>
        <v/>
      </c>
      <c r="N566" s="104" t="str">
        <f>IFERROR(K566 + VALUE(LEFT(L566, FIND(" ", L566) - 1)), "")</f>
        <v/>
      </c>
      <c r="O566" s="105" t="str">
        <f>IF(_xlfn.DAYS(K566,J566)&lt;0, "Aguardando OC", _xlfn.DAYS(K566,J566))</f>
        <v>Aguardando OC</v>
      </c>
      <c r="P566" s="200">
        <v>407511</v>
      </c>
      <c r="Q566" s="55"/>
      <c r="R566" s="200">
        <v>0</v>
      </c>
      <c r="S566" s="143">
        <v>221</v>
      </c>
      <c r="T566" s="65" t="s">
        <v>1029</v>
      </c>
      <c r="U566" s="164">
        <v>181.24</v>
      </c>
      <c r="V566" s="143"/>
      <c r="W566" s="117" t="str">
        <f>IFERROR(VLOOKUP(V566, Fornecedores!A:C, 3, FALSE), "")</f>
        <v/>
      </c>
      <c r="X566" s="105" t="str">
        <f>IFERROR(VLOOKUP(V566, Fornecedores!A:E, 5, FALSE), "")</f>
        <v/>
      </c>
      <c r="Y566" s="105" t="str">
        <f>IFERROR(VLOOKUP(V566, Fornecedores!A:F, 6, FALSE), "")</f>
        <v/>
      </c>
      <c r="Z566" s="101" t="str">
        <f>IF(H566=0, "Pedido entregue!", "Pendente")</f>
        <v>Pendente</v>
      </c>
      <c r="AA566" s="119"/>
      <c r="AB566" s="132" t="str">
        <f>IF(Z566="Pedido Entregue!", IF(AA566=1, "Retirado do Almoxarifado", IF(AA566=2, "Material devolvido", "Aguardando retirada")), IF(Z566="Pendente", "Entrega pendente", ""))</f>
        <v>Entrega pendente</v>
      </c>
      <c r="AC566" s="18">
        <v>1</v>
      </c>
      <c r="AD566" s="18">
        <f>AC566/SUMIF($P:$P,P566,$AC:$AC)</f>
        <v>1</v>
      </c>
      <c r="AE566" s="18">
        <f>IF(R566=0,0,AC566/SUMIF($R:$R,R566,$AC:$AC))</f>
        <v>0</v>
      </c>
      <c r="AF566" s="18">
        <f>IF(R566=0,1,0)</f>
        <v>1</v>
      </c>
      <c r="AH566" t="str">
        <f>TEXT(J566,"MMMM")</f>
        <v>junho</v>
      </c>
    </row>
    <row r="567" spans="1:34" ht="12.75" customHeight="1" x14ac:dyDescent="0.25">
      <c r="A567" s="90" t="str">
        <f>IF(C567="Oficina Diversos","Oficina Geral",
IF(ISNUMBER(FIND("Estoque - Colhedoras",C567)),"Colhedoras",IF(ISNUMBER(FIND("Caldeiraria",C567)),"Caldeiraria",IF(ISNUMBER(FIND("Borracharia",C567)),"Borracharia",IF(ISNUMBER(FIND("Lubrificação",C567)),"Lubrificação",
IF(ISNUMBER(FIND("Estoque - Carregadeiras",C567)),"Carregadeiras",IF(ISNUMBER(FIND("Estoque - Veic. Leves",C567)),"Veic. Leves",
IF(ISNUMBER(FIND("Estoque - Caminhões",C567)),"Caminhões",IF(ISNUMBER(FIND("Estoque - Transbordos",C567)),"Transbordos",
IF(ISNUMBER(FIND("Estoque - Tratores",C567)),"Tratores",
IF(ISNUMBER(FIND("Estoque - Máquinas pesadas",C567)),"Máquinas pesadas",
IF(ISNUMBER(FIND("Estoque - Reboques",C567)),"Reboques",
IF(C567="Estoque","Estoque",
IF(AND(ISNUMBER(C567),C567&gt;1000,C567&lt;2000),"Caminhões",
IF(AND(ISNUMBER(C567),C567&gt;2000,C567&lt;3000),"Tratores",
IF(AND(ISNUMBER(C567),C567&gt;3000,C567&lt;4000),"Carregadeiras",
IF(AND(ISNUMBER(C567),C567&gt;4000,C567&lt;5000),"Máquinas pesadas",
IF(AND(ISNUMBER(C567),C567&gt;5000,C567&lt;6000),"Colhedoras",
IF(AND(ISNUMBER(C567),C567&gt;7000,C567&lt;8000),"Irrigação",
IF(AND(ISNUMBER(C567),C567&gt;8000,C567&lt;9000),"Reboques",IF(AND(ISNUMBER(C567),C567&gt;0,C567&lt;1000),"Veic. Leves","")))))))))))))))))))))</f>
        <v>Tratores</v>
      </c>
      <c r="B567" s="215"/>
      <c r="C567" s="223">
        <v>2064</v>
      </c>
      <c r="D567" s="2">
        <v>22078</v>
      </c>
      <c r="E567" s="3" t="s">
        <v>20545</v>
      </c>
      <c r="F567" s="101" t="str">
        <f>IF(ISBLANK(K567), "Apenas Solicitação", "Tem OC")</f>
        <v>Tem OC</v>
      </c>
      <c r="G567" s="2">
        <v>6</v>
      </c>
      <c r="H567" s="102">
        <f>G567-I567</f>
        <v>6</v>
      </c>
      <c r="I567" s="103"/>
      <c r="J567" s="4">
        <v>45821</v>
      </c>
      <c r="K567" s="180">
        <v>45842</v>
      </c>
      <c r="L567" s="3" t="s">
        <v>20166</v>
      </c>
      <c r="M567" s="104" t="str">
        <f ca="1">IF(OR(N567="", N567=0), "", IF(N567&gt;TODAY(), "No prazo", "Atrasado"))</f>
        <v>Atrasado</v>
      </c>
      <c r="N567" s="104">
        <f>IFERROR(K567 + VALUE(LEFT(L567, FIND(" ", L567) - 1)), "")</f>
        <v>45846</v>
      </c>
      <c r="O567" s="105">
        <f>IF(_xlfn.DAYS(K567,J567)&lt;0, "Aguardando OC", _xlfn.DAYS(K567,J567))</f>
        <v>21</v>
      </c>
      <c r="P567" s="14">
        <v>407323</v>
      </c>
      <c r="Q567" s="55"/>
      <c r="R567" s="14">
        <v>170490</v>
      </c>
      <c r="S567" s="2">
        <v>221</v>
      </c>
      <c r="T567" s="65" t="s">
        <v>1029</v>
      </c>
      <c r="U567" s="21">
        <v>6.58</v>
      </c>
      <c r="V567" s="2">
        <v>3465</v>
      </c>
      <c r="W567" s="117" t="str">
        <f>IFERROR(VLOOKUP(V567, Fornecedores!A:C, 3, FALSE), "")</f>
        <v>MAQNELSON AGRICOLA L</v>
      </c>
      <c r="X567" s="105" t="str">
        <f>IFERROR(VLOOKUP(V567, Fornecedores!A:E, 5, FALSE), "")</f>
        <v>Itumbiara</v>
      </c>
      <c r="Y567" s="105" t="str">
        <f>IFERROR(VLOOKUP(V567, Fornecedores!A:F, 6, FALSE), "")</f>
        <v>GO</v>
      </c>
      <c r="Z567" s="101" t="str">
        <f>IF(H567=0, "Pedido entregue!", "Pendente")</f>
        <v>Pendente</v>
      </c>
      <c r="AA567" s="119"/>
      <c r="AB567" s="132" t="str">
        <f>IF(Z567="Pedido Entregue!", IF(AA567=1, "Retirado do Almoxarifado", IF(AA567=2, "Material devolvido", "Aguardando retirada")), IF(Z567="Pendente", "Entrega pendente", ""))</f>
        <v>Entrega pendente</v>
      </c>
      <c r="AC567" s="18">
        <v>1</v>
      </c>
      <c r="AD567" s="18">
        <f>AC567/SUMIF($P:$P,P567,$AC:$AC)</f>
        <v>1</v>
      </c>
      <c r="AE567" s="18">
        <f>IF(R567=0,0,AC567/SUMIF($R:$R,R567,$AC:$AC))</f>
        <v>1.5625E-2</v>
      </c>
      <c r="AF567" s="18">
        <f>IF(R567=0,1,0)</f>
        <v>0</v>
      </c>
      <c r="AH567" t="str">
        <f>TEXT(J567,"MMMM")</f>
        <v>junho</v>
      </c>
    </row>
    <row r="568" spans="1:34" ht="12.75" customHeight="1" x14ac:dyDescent="0.25">
      <c r="A568" s="90" t="str">
        <f>IF(C568="Oficina Diversos","Oficina Geral",
IF(ISNUMBER(FIND("Estoque - Colhedoras",C568)),"Colhedoras",IF(ISNUMBER(FIND("Caldeiraria",C568)),"Caldeiraria",IF(ISNUMBER(FIND("Borracharia",C568)),"Borracharia",IF(ISNUMBER(FIND("Lubrificação",C568)),"Lubrificação",
IF(ISNUMBER(FIND("Estoque - Carregadeiras",C568)),"Carregadeiras",IF(ISNUMBER(FIND("Estoque - Veic. Leves",C568)),"Veic. Leves",
IF(ISNUMBER(FIND("Estoque - Caminhões",C568)),"Caminhões",IF(ISNUMBER(FIND("Estoque - Transbordos",C568)),"Transbordos",
IF(ISNUMBER(FIND("Estoque - Tratores",C568)),"Tratores",
IF(ISNUMBER(FIND("Estoque - Máquinas pesadas",C568)),"Máquinas pesadas",
IF(ISNUMBER(FIND("Estoque - Reboques",C568)),"Reboques",
IF(C568="Estoque","Estoque",
IF(AND(ISNUMBER(C568),C568&gt;1000,C568&lt;2000),"Caminhões",
IF(AND(ISNUMBER(C568),C568&gt;2000,C568&lt;3000),"Tratores",
IF(AND(ISNUMBER(C568),C568&gt;3000,C568&lt;4000),"Carregadeiras",
IF(AND(ISNUMBER(C568),C568&gt;4000,C568&lt;5000),"Máquinas pesadas",
IF(AND(ISNUMBER(C568),C568&gt;5000,C568&lt;6000),"Colhedoras",
IF(AND(ISNUMBER(C568),C568&gt;7000,C568&lt;8000),"Irrigação",
IF(AND(ISNUMBER(C568),C568&gt;8000,C568&lt;9000),"Reboques",IF(AND(ISNUMBER(C568),C568&gt;0,C568&lt;1000),"Veic. Leves","")))))))))))))))))))))</f>
        <v>Tratores</v>
      </c>
      <c r="B568" s="215"/>
      <c r="C568" s="223">
        <v>2064</v>
      </c>
      <c r="D568" s="2">
        <v>22079</v>
      </c>
      <c r="E568" s="3" t="s">
        <v>20546</v>
      </c>
      <c r="F568" s="101" t="str">
        <f>IF(ISBLANK(K568), "Apenas Solicitação", "Tem OC")</f>
        <v>Tem OC</v>
      </c>
      <c r="G568" s="2">
        <v>4</v>
      </c>
      <c r="H568" s="102">
        <f>G568-I568</f>
        <v>4</v>
      </c>
      <c r="I568" s="103"/>
      <c r="J568" s="4">
        <v>45821</v>
      </c>
      <c r="K568" s="180">
        <v>45842</v>
      </c>
      <c r="L568" s="3" t="s">
        <v>20166</v>
      </c>
      <c r="M568" s="104" t="str">
        <f ca="1">IF(OR(N568="", N568=0), "", IF(N568&gt;TODAY(), "No prazo", "Atrasado"))</f>
        <v>Atrasado</v>
      </c>
      <c r="N568" s="104">
        <f>IFERROR(K568 + VALUE(LEFT(L568, FIND(" ", L568) - 1)), "")</f>
        <v>45846</v>
      </c>
      <c r="O568" s="105">
        <f>IF(_xlfn.DAYS(K568,J568)&lt;0, "Aguardando OC", _xlfn.DAYS(K568,J568))</f>
        <v>21</v>
      </c>
      <c r="P568" s="14">
        <v>407327</v>
      </c>
      <c r="Q568" s="55"/>
      <c r="R568" s="14">
        <v>170490</v>
      </c>
      <c r="S568" s="2">
        <v>221</v>
      </c>
      <c r="T568" s="65" t="s">
        <v>1029</v>
      </c>
      <c r="U568" s="21">
        <v>4.72</v>
      </c>
      <c r="V568" s="2">
        <v>3465</v>
      </c>
      <c r="W568" s="117" t="str">
        <f>IFERROR(VLOOKUP(V568, Fornecedores!A:C, 3, FALSE), "")</f>
        <v>MAQNELSON AGRICOLA L</v>
      </c>
      <c r="X568" s="105" t="str">
        <f>IFERROR(VLOOKUP(V568, Fornecedores!A:E, 5, FALSE), "")</f>
        <v>Itumbiara</v>
      </c>
      <c r="Y568" s="105" t="str">
        <f>IFERROR(VLOOKUP(V568, Fornecedores!A:F, 6, FALSE), "")</f>
        <v>GO</v>
      </c>
      <c r="Z568" s="101" t="str">
        <f>IF(H568=0, "Pedido entregue!", "Pendente")</f>
        <v>Pendente</v>
      </c>
      <c r="AA568" s="119"/>
      <c r="AB568" s="132" t="str">
        <f>IF(Z568="Pedido Entregue!", IF(AA568=1, "Retirado do Almoxarifado", IF(AA568=2, "Material devolvido", "Aguardando retirada")), IF(Z568="Pendente", "Entrega pendente", ""))</f>
        <v>Entrega pendente</v>
      </c>
      <c r="AC568" s="18">
        <v>1</v>
      </c>
      <c r="AD568" s="18">
        <f>AC568/SUMIF($P:$P,P568,$AC:$AC)</f>
        <v>1</v>
      </c>
      <c r="AE568" s="18">
        <f>IF(R568=0,0,AC568/SUMIF($R:$R,R568,$AC:$AC))</f>
        <v>1.5625E-2</v>
      </c>
      <c r="AF568" s="18">
        <f>IF(R568=0,1,0)</f>
        <v>0</v>
      </c>
      <c r="AH568" t="str">
        <f>TEXT(J568,"MMMM")</f>
        <v>junho</v>
      </c>
    </row>
    <row r="569" spans="1:34" ht="12.75" hidden="1" customHeight="1" x14ac:dyDescent="0.25">
      <c r="A569" s="90" t="str">
        <f>IF(C569="Oficina Diversos","Oficina Geral",
IF(ISNUMBER(FIND("Estoque - Colhedoras",C569)),"Colhedoras",IF(ISNUMBER(FIND("Caldeiraria",C569)),"Caldeiraria",IF(ISNUMBER(FIND("Borracharia",C569)),"Borracharia",IF(ISNUMBER(FIND("Lubrificação",C569)),"Lubrificação",
IF(ISNUMBER(FIND("Estoque - Carregadeiras",C569)),"Carregadeiras",IF(ISNUMBER(FIND("Estoque - Veic. Leves",C569)),"Veic. Leves",
IF(ISNUMBER(FIND("Estoque - Caminhões",C569)),"Caminhões",IF(ISNUMBER(FIND("Estoque - Transbordos",C569)),"Transbordos",
IF(ISNUMBER(FIND("Estoque - Tratores",C569)),"Tratores",
IF(ISNUMBER(FIND("Estoque - Máquinas pesadas",C569)),"Máquinas pesadas",
IF(ISNUMBER(FIND("Estoque - Reboques",C569)),"Reboques",
IF(C569="Estoque","Estoque",
IF(AND(ISNUMBER(C569),C569&gt;1000,C569&lt;2000),"Caminhões",
IF(AND(ISNUMBER(C569),C569&gt;2000,C569&lt;3000),"Tratores",
IF(AND(ISNUMBER(C569),C569&gt;3000,C569&lt;4000),"Carregadeiras",
IF(AND(ISNUMBER(C569),C569&gt;4000,C569&lt;5000),"Máquinas pesadas",
IF(AND(ISNUMBER(C569),C569&gt;5000,C569&lt;6000),"Colhedoras",
IF(AND(ISNUMBER(C569),C569&gt;7000,C569&lt;8000),"Irrigação",
IF(AND(ISNUMBER(C569),C569&gt;8000,C569&lt;9000),"Reboques",IF(AND(ISNUMBER(C569),C569&gt;0,C569&lt;1000),"Veic. Leves","")))))))))))))))))))))</f>
        <v>Tratores</v>
      </c>
      <c r="B569" s="80"/>
      <c r="C569" s="2">
        <v>2030</v>
      </c>
      <c r="D569" s="2">
        <v>22088</v>
      </c>
      <c r="E569" s="3" t="s">
        <v>19993</v>
      </c>
      <c r="F569" s="14" t="str">
        <f>IF(ISBLANK(K569), "Apenas Solicitação", "Tem OC")</f>
        <v>Tem OC</v>
      </c>
      <c r="G569" s="2">
        <v>1</v>
      </c>
      <c r="H569" s="37">
        <f>G569-I569</f>
        <v>0</v>
      </c>
      <c r="I569" s="38">
        <v>1</v>
      </c>
      <c r="J569" s="4">
        <v>45796</v>
      </c>
      <c r="K569" s="180">
        <v>45804</v>
      </c>
      <c r="L569" s="3" t="s">
        <v>20166</v>
      </c>
      <c r="M569" s="44" t="str">
        <f ca="1">IF(OR(N569="", N569=0), "", IF(N569&gt;TODAY(), "No prazo", "Atrasado"))</f>
        <v>Atrasado</v>
      </c>
      <c r="N569" s="44">
        <f>IFERROR(K569 + VALUE(LEFT(L569, FIND(" ", L569) - 1)), "")</f>
        <v>45808</v>
      </c>
      <c r="O569" s="3">
        <f>IF(_xlfn.DAYS(K569,J569)&lt;0, "Aguardando OC", _xlfn.DAYS(K569,J569))</f>
        <v>8</v>
      </c>
      <c r="P569" s="14">
        <v>403483</v>
      </c>
      <c r="Q569" s="55"/>
      <c r="R569" s="14">
        <v>168234</v>
      </c>
      <c r="S569" s="2">
        <v>221</v>
      </c>
      <c r="T569" s="65" t="s">
        <v>1029</v>
      </c>
      <c r="U569" s="21">
        <v>107.65</v>
      </c>
      <c r="V569" s="2">
        <v>3465</v>
      </c>
      <c r="W569" s="47" t="str">
        <f>IFERROR(VLOOKUP(V569, Fornecedores!A:C, 3, FALSE), "")</f>
        <v>MAQNELSON AGRICOLA L</v>
      </c>
      <c r="X569" s="43" t="str">
        <f>IFERROR(VLOOKUP(V569, Fornecedores!A:E, 5, FALSE), "")</f>
        <v>Itumbiara</v>
      </c>
      <c r="Y569" s="43" t="str">
        <f>IFERROR(VLOOKUP(V569, Fornecedores!A:F, 6, FALSE), "")</f>
        <v>GO</v>
      </c>
      <c r="Z569" s="14" t="str">
        <f>IF(H569=0, "Pedido entregue!", "Pendente")</f>
        <v>Pedido entregue!</v>
      </c>
      <c r="AA569" s="59"/>
      <c r="AB569" s="58" t="str">
        <f>IF(Z569="Pedido Entregue!", IF(AA569=1, "Retirado do Almoxarifado", IF(AA569=2, "Material devolvido", "Aguardando retirada")), IF(Z569="Pendente", "Entrega pendente", ""))</f>
        <v>Aguardando retirada</v>
      </c>
      <c r="AC569" s="18">
        <v>1</v>
      </c>
      <c r="AD569" s="18">
        <f>AC569/SUMIF($P:$P,P569,$AC:$AC)</f>
        <v>1</v>
      </c>
      <c r="AE569" s="18">
        <f>IF(R569=0,0,AC569/SUMIF($R:$R,R569,$AC:$AC))</f>
        <v>4.7619047619047616E-2</v>
      </c>
      <c r="AF569" s="18">
        <f>IF(R569=0,1,0)</f>
        <v>0</v>
      </c>
      <c r="AH569" t="str">
        <f>TEXT(J569,"MMMM")</f>
        <v>maio</v>
      </c>
    </row>
    <row r="570" spans="1:34" ht="12.75" hidden="1" customHeight="1" x14ac:dyDescent="0.25">
      <c r="A570" s="90" t="str">
        <f>IF(C570="Oficina Diversos","Oficina Geral",
IF(ISNUMBER(FIND("Estoque - Colhedoras",C570)),"Colhedoras",IF(ISNUMBER(FIND("Caldeiraria",C570)),"Caldeiraria",IF(ISNUMBER(FIND("Borracharia",C570)),"Borracharia",IF(ISNUMBER(FIND("Lubrificação",C570)),"Lubrificação",
IF(ISNUMBER(FIND("Estoque - Carregadeiras",C570)),"Carregadeiras",IF(ISNUMBER(FIND("Estoque - Veic. Leves",C570)),"Veic. Leves",
IF(ISNUMBER(FIND("Estoque - Caminhões",C570)),"Caminhões",IF(ISNUMBER(FIND("Estoque - Transbordos",C570)),"Transbordos",
IF(ISNUMBER(FIND("Estoque - Tratores",C570)),"Tratores",
IF(ISNUMBER(FIND("Estoque - Máquinas pesadas",C570)),"Máquinas pesadas",
IF(ISNUMBER(FIND("Estoque - Reboques",C570)),"Reboques",
IF(C570="Estoque","Estoque",
IF(AND(ISNUMBER(C570),C570&gt;1000,C570&lt;2000),"Caminhões",
IF(AND(ISNUMBER(C570),C570&gt;2000,C570&lt;3000),"Tratores",
IF(AND(ISNUMBER(C570),C570&gt;3000,C570&lt;4000),"Carregadeiras",
IF(AND(ISNUMBER(C570),C570&gt;4000,C570&lt;5000),"Máquinas pesadas",
IF(AND(ISNUMBER(C570),C570&gt;5000,C570&lt;6000),"Colhedoras",
IF(AND(ISNUMBER(C570),C570&gt;7000,C570&lt;8000),"Irrigação",
IF(AND(ISNUMBER(C570),C570&gt;8000,C570&lt;9000),"Reboques",IF(AND(ISNUMBER(C570),C570&gt;0,C570&lt;1000),"Veic. Leves","")))))))))))))))))))))</f>
        <v>Tratores</v>
      </c>
      <c r="B570" s="87"/>
      <c r="C570" s="76">
        <v>2030</v>
      </c>
      <c r="D570" s="2">
        <v>22089</v>
      </c>
      <c r="E570" s="3" t="s">
        <v>19994</v>
      </c>
      <c r="F570" s="14" t="str">
        <f>IF(ISBLANK(K570), "Apenas Solicitação", "Tem OC")</f>
        <v>Tem OC</v>
      </c>
      <c r="G570" s="2">
        <v>1</v>
      </c>
      <c r="H570" s="37">
        <f>G570-I570</f>
        <v>0</v>
      </c>
      <c r="I570" s="38">
        <v>1</v>
      </c>
      <c r="J570" s="4">
        <v>45796</v>
      </c>
      <c r="K570" s="180">
        <v>45804</v>
      </c>
      <c r="L570" s="3" t="s">
        <v>20166</v>
      </c>
      <c r="M570" s="44" t="str">
        <f ca="1">IF(OR(N570="", N570=0), "", IF(N570&gt;TODAY(), "No prazo", "Atrasado"))</f>
        <v>Atrasado</v>
      </c>
      <c r="N570" s="44">
        <f>IFERROR(K570 + VALUE(LEFT(L570, FIND(" ", L570) - 1)), "")</f>
        <v>45808</v>
      </c>
      <c r="O570" s="3">
        <f>IF(_xlfn.DAYS(K570,J570)&lt;0, "Aguardando OC", _xlfn.DAYS(K570,J570))</f>
        <v>8</v>
      </c>
      <c r="P570" s="14">
        <v>403477</v>
      </c>
      <c r="Q570" s="55"/>
      <c r="R570" s="14">
        <v>168234</v>
      </c>
      <c r="S570" s="2">
        <v>221</v>
      </c>
      <c r="T570" s="65" t="s">
        <v>1029</v>
      </c>
      <c r="U570" s="21">
        <v>93.88</v>
      </c>
      <c r="V570" s="2">
        <v>3465</v>
      </c>
      <c r="W570" s="47" t="str">
        <f>IFERROR(VLOOKUP(V570, Fornecedores!A:C, 3, FALSE), "")</f>
        <v>MAQNELSON AGRICOLA L</v>
      </c>
      <c r="X570" s="43" t="str">
        <f>IFERROR(VLOOKUP(V570, Fornecedores!A:E, 5, FALSE), "")</f>
        <v>Itumbiara</v>
      </c>
      <c r="Y570" s="43" t="str">
        <f>IFERROR(VLOOKUP(V570, Fornecedores!A:F, 6, FALSE), "")</f>
        <v>GO</v>
      </c>
      <c r="Z570" s="14" t="str">
        <f>IF(H570=0, "Pedido entregue!", "Pendente")</f>
        <v>Pedido entregue!</v>
      </c>
      <c r="AA570" s="59"/>
      <c r="AB570" s="58" t="str">
        <f>IF(Z570="Pedido Entregue!", IF(AA570=1, "Retirado do Almoxarifado", IF(AA570=2, "Material devolvido", "Aguardando retirada")), IF(Z570="Pendente", "Entrega pendente", ""))</f>
        <v>Aguardando retirada</v>
      </c>
      <c r="AC570" s="18">
        <v>1</v>
      </c>
      <c r="AD570" s="18">
        <f>AC570/SUMIF($P:$P,P570,$AC:$AC)</f>
        <v>1</v>
      </c>
      <c r="AE570" s="18">
        <f>IF(R570=0,0,AC570/SUMIF($R:$R,R570,$AC:$AC))</f>
        <v>4.7619047619047616E-2</v>
      </c>
      <c r="AF570" s="18">
        <f>IF(R570=0,1,0)</f>
        <v>0</v>
      </c>
      <c r="AH570" t="str">
        <f>TEXT(J570,"MMMM")</f>
        <v>maio</v>
      </c>
    </row>
    <row r="571" spans="1:34" ht="12.75" customHeight="1" x14ac:dyDescent="0.25">
      <c r="A571" s="90" t="str">
        <f>IF(C571="Oficina Diversos","Oficina Geral",
IF(ISNUMBER(FIND("Estoque - Colhedoras",C571)),"Colhedoras",IF(ISNUMBER(FIND("Caldeiraria",C571)),"Caldeiraria",IF(ISNUMBER(FIND("Borracharia",C571)),"Borracharia",IF(ISNUMBER(FIND("Lubrificação",C571)),"Lubrificação",
IF(ISNUMBER(FIND("Estoque - Carregadeiras",C571)),"Carregadeiras",IF(ISNUMBER(FIND("Estoque - Veic. Leves",C571)),"Veic. Leves",
IF(ISNUMBER(FIND("Estoque - Caminhões",C571)),"Caminhões",IF(ISNUMBER(FIND("Estoque - Transbordos",C571)),"Transbordos",
IF(ISNUMBER(FIND("Estoque - Tratores",C571)),"Tratores",
IF(ISNUMBER(FIND("Estoque - Máquinas pesadas",C571)),"Máquinas pesadas",
IF(ISNUMBER(FIND("Estoque - Reboques",C571)),"Reboques",
IF(C571="Estoque","Estoque",
IF(AND(ISNUMBER(C571),C571&gt;1000,C571&lt;2000),"Caminhões",
IF(AND(ISNUMBER(C571),C571&gt;2000,C571&lt;3000),"Tratores",
IF(AND(ISNUMBER(C571),C571&gt;3000,C571&lt;4000),"Carregadeiras",
IF(AND(ISNUMBER(C571),C571&gt;4000,C571&lt;5000),"Máquinas pesadas",
IF(AND(ISNUMBER(C571),C571&gt;5000,C571&lt;6000),"Colhedoras",
IF(AND(ISNUMBER(C571),C571&gt;7000,C571&lt;8000),"Irrigação",
IF(AND(ISNUMBER(C571),C571&gt;8000,C571&lt;9000),"Reboques",IF(AND(ISNUMBER(C571),C571&gt;0,C571&lt;1000),"Veic. Leves","")))))))))))))))))))))</f>
        <v>Tratores</v>
      </c>
      <c r="B571" s="210"/>
      <c r="C571" s="113">
        <v>2064</v>
      </c>
      <c r="D571" s="2">
        <v>22089</v>
      </c>
      <c r="E571" s="3" t="s">
        <v>19994</v>
      </c>
      <c r="F571" s="101" t="str">
        <f>IF(ISBLANK(K571), "Apenas Solicitação", "Tem OC")</f>
        <v>Tem OC</v>
      </c>
      <c r="G571" s="2">
        <v>1</v>
      </c>
      <c r="H571" s="102">
        <f>G571-I571</f>
        <v>1</v>
      </c>
      <c r="I571" s="103"/>
      <c r="J571" s="4">
        <v>45821</v>
      </c>
      <c r="K571" s="180">
        <v>45842</v>
      </c>
      <c r="L571" s="3" t="s">
        <v>20166</v>
      </c>
      <c r="M571" s="104" t="str">
        <f ca="1">IF(OR(N571="", N571=0), "", IF(N571&gt;TODAY(), "No prazo", "Atrasado"))</f>
        <v>Atrasado</v>
      </c>
      <c r="N571" s="104">
        <f>IFERROR(K571 + VALUE(LEFT(L571, FIND(" ", L571) - 1)), "")</f>
        <v>45846</v>
      </c>
      <c r="O571" s="105">
        <f>IF(_xlfn.DAYS(K571,J571)&lt;0, "Aguardando OC", _xlfn.DAYS(K571,J571))</f>
        <v>21</v>
      </c>
      <c r="P571" s="14">
        <v>407214</v>
      </c>
      <c r="Q571" s="55"/>
      <c r="R571" s="14">
        <v>170490</v>
      </c>
      <c r="S571" s="2">
        <v>221</v>
      </c>
      <c r="T571" s="65" t="s">
        <v>1029</v>
      </c>
      <c r="U571" s="21">
        <v>93.88</v>
      </c>
      <c r="V571" s="2">
        <v>3465</v>
      </c>
      <c r="W571" s="117" t="str">
        <f>IFERROR(VLOOKUP(V571, Fornecedores!A:C, 3, FALSE), "")</f>
        <v>MAQNELSON AGRICOLA L</v>
      </c>
      <c r="X571" s="105" t="str">
        <f>IFERROR(VLOOKUP(V571, Fornecedores!A:E, 5, FALSE), "")</f>
        <v>Itumbiara</v>
      </c>
      <c r="Y571" s="105" t="str">
        <f>IFERROR(VLOOKUP(V571, Fornecedores!A:F, 6, FALSE), "")</f>
        <v>GO</v>
      </c>
      <c r="Z571" s="101" t="str">
        <f>IF(H571=0, "Pedido entregue!", "Pendente")</f>
        <v>Pendente</v>
      </c>
      <c r="AA571" s="119"/>
      <c r="AB571" s="132" t="str">
        <f>IF(Z571="Pedido Entregue!", IF(AA571=1, "Retirado do Almoxarifado", IF(AA571=2, "Material devolvido", "Aguardando retirada")), IF(Z571="Pendente", "Entrega pendente", ""))</f>
        <v>Entrega pendente</v>
      </c>
      <c r="AC571" s="18">
        <v>1</v>
      </c>
      <c r="AD571" s="18">
        <f>AC571/SUMIF($P:$P,P571,$AC:$AC)</f>
        <v>1</v>
      </c>
      <c r="AE571" s="18">
        <f>IF(R571=0,0,AC571/SUMIF($R:$R,R571,$AC:$AC))</f>
        <v>1.5625E-2</v>
      </c>
      <c r="AF571" s="18">
        <f>IF(R571=0,1,0)</f>
        <v>0</v>
      </c>
      <c r="AH571" t="str">
        <f>TEXT(J571,"MMMM")</f>
        <v>junho</v>
      </c>
    </row>
    <row r="572" spans="1:34" ht="12.75" hidden="1" customHeight="1" x14ac:dyDescent="0.25">
      <c r="A572" s="90" t="str">
        <f>IF(C572="Oficina Diversos","Oficina Geral",
IF(ISNUMBER(FIND("Estoque - Colhedoras",C572)),"Colhedoras",IF(ISNUMBER(FIND("Caldeiraria",C572)),"Caldeiraria",IF(ISNUMBER(FIND("Borracharia",C572)),"Borracharia",IF(ISNUMBER(FIND("Lubrificação",C572)),"Lubrificação",
IF(ISNUMBER(FIND("Estoque - Carregadeiras",C572)),"Carregadeiras",IF(ISNUMBER(FIND("Estoque - Veic. Leves",C572)),"Veic. Leves",
IF(ISNUMBER(FIND("Estoque - Caminhões",C572)),"Caminhões",IF(ISNUMBER(FIND("Estoque - Transbordos",C572)),"Transbordos",
IF(ISNUMBER(FIND("Estoque - Tratores",C572)),"Tratores",
IF(ISNUMBER(FIND("Estoque - Máquinas pesadas",C572)),"Máquinas pesadas",
IF(ISNUMBER(FIND("Estoque - Reboques",C572)),"Reboques",
IF(C572="Estoque","Estoque",
IF(AND(ISNUMBER(C572),C572&gt;1000,C572&lt;2000),"Caminhões",
IF(AND(ISNUMBER(C572),C572&gt;2000,C572&lt;3000),"Tratores",
IF(AND(ISNUMBER(C572),C572&gt;3000,C572&lt;4000),"Carregadeiras",
IF(AND(ISNUMBER(C572),C572&gt;4000,C572&lt;5000),"Máquinas pesadas",
IF(AND(ISNUMBER(C572),C572&gt;5000,C572&lt;6000),"Colhedoras",
IF(AND(ISNUMBER(C572),C572&gt;7000,C572&lt;8000),"Irrigação",
IF(AND(ISNUMBER(C572),C572&gt;8000,C572&lt;9000),"Reboques",IF(AND(ISNUMBER(C572),C572&gt;0,C572&lt;1000),"Veic. Leves","")))))))))))))))))))))</f>
        <v>Tratores</v>
      </c>
      <c r="B572" s="84"/>
      <c r="C572" s="2">
        <v>2030</v>
      </c>
      <c r="D572" s="2">
        <v>22090</v>
      </c>
      <c r="E572" s="3" t="s">
        <v>19995</v>
      </c>
      <c r="F572" s="14" t="str">
        <f>IF(ISBLANK(K572), "Apenas Solicitação", "Tem OC")</f>
        <v>Tem OC</v>
      </c>
      <c r="G572" s="2">
        <v>1</v>
      </c>
      <c r="H572" s="37">
        <f>G572-I572</f>
        <v>0</v>
      </c>
      <c r="I572" s="38">
        <v>1</v>
      </c>
      <c r="J572" s="4">
        <v>45796</v>
      </c>
      <c r="K572" s="180">
        <v>45804</v>
      </c>
      <c r="L572" s="3" t="s">
        <v>20166</v>
      </c>
      <c r="M572" s="44" t="str">
        <f ca="1">IF(OR(N572="", N572=0), "", IF(N572&gt;TODAY(), "No prazo", "Atrasado"))</f>
        <v>Atrasado</v>
      </c>
      <c r="N572" s="44">
        <f>IFERROR(K572 + VALUE(LEFT(L572, FIND(" ", L572) - 1)), "")</f>
        <v>45808</v>
      </c>
      <c r="O572" s="3">
        <f>IF(_xlfn.DAYS(K572,J572)&lt;0, "Aguardando OC", _xlfn.DAYS(K572,J572))</f>
        <v>8</v>
      </c>
      <c r="P572" s="14">
        <v>403478</v>
      </c>
      <c r="Q572" s="55"/>
      <c r="R572" s="14">
        <v>168234</v>
      </c>
      <c r="S572" s="2">
        <v>221</v>
      </c>
      <c r="T572" s="65" t="s">
        <v>1029</v>
      </c>
      <c r="U572" s="21">
        <v>79.959999999999994</v>
      </c>
      <c r="V572" s="2">
        <v>3465</v>
      </c>
      <c r="W572" s="47" t="str">
        <f>IFERROR(VLOOKUP(V572, Fornecedores!A:C, 3, FALSE), "")</f>
        <v>MAQNELSON AGRICOLA L</v>
      </c>
      <c r="X572" s="43" t="str">
        <f>IFERROR(VLOOKUP(V572, Fornecedores!A:E, 5, FALSE), "")</f>
        <v>Itumbiara</v>
      </c>
      <c r="Y572" s="43" t="str">
        <f>IFERROR(VLOOKUP(V572, Fornecedores!A:F, 6, FALSE), "")</f>
        <v>GO</v>
      </c>
      <c r="Z572" s="14" t="str">
        <f>IF(H572=0, "Pedido entregue!", "Pendente")</f>
        <v>Pedido entregue!</v>
      </c>
      <c r="AA572" s="59"/>
      <c r="AB572" s="58" t="str">
        <f>IF(Z572="Pedido Entregue!", IF(AA572=1, "Retirado do Almoxarifado", IF(AA572=2, "Material devolvido", "Aguardando retirada")), IF(Z572="Pendente", "Entrega pendente", ""))</f>
        <v>Aguardando retirada</v>
      </c>
      <c r="AC572" s="18">
        <v>1</v>
      </c>
      <c r="AD572" s="18">
        <f>AC572/SUMIF($P:$P,P572,$AC:$AC)</f>
        <v>1</v>
      </c>
      <c r="AE572" s="18">
        <f>IF(R572=0,0,AC572/SUMIF($R:$R,R572,$AC:$AC))</f>
        <v>4.7619047619047616E-2</v>
      </c>
      <c r="AF572" s="18">
        <f>IF(R572=0,1,0)</f>
        <v>0</v>
      </c>
      <c r="AH572" t="str">
        <f>TEXT(J572,"MMMM")</f>
        <v>maio</v>
      </c>
    </row>
    <row r="573" spans="1:34" ht="12.75" customHeight="1" x14ac:dyDescent="0.25">
      <c r="A573" s="90" t="str">
        <f>IF(C573="Oficina Diversos","Oficina Geral",
IF(ISNUMBER(FIND("Estoque - Colhedoras",C573)),"Colhedoras",IF(ISNUMBER(FIND("Caldeiraria",C573)),"Caldeiraria",IF(ISNUMBER(FIND("Borracharia",C573)),"Borracharia",IF(ISNUMBER(FIND("Lubrificação",C573)),"Lubrificação",
IF(ISNUMBER(FIND("Estoque - Carregadeiras",C573)),"Carregadeiras",IF(ISNUMBER(FIND("Estoque - Veic. Leves",C573)),"Veic. Leves",
IF(ISNUMBER(FIND("Estoque - Caminhões",C573)),"Caminhões",IF(ISNUMBER(FIND("Estoque - Transbordos",C573)),"Transbordos",
IF(ISNUMBER(FIND("Estoque - Tratores",C573)),"Tratores",
IF(ISNUMBER(FIND("Estoque - Máquinas pesadas",C573)),"Máquinas pesadas",
IF(ISNUMBER(FIND("Estoque - Reboques",C573)),"Reboques",
IF(C573="Estoque","Estoque",
IF(AND(ISNUMBER(C573),C573&gt;1000,C573&lt;2000),"Caminhões",
IF(AND(ISNUMBER(C573),C573&gt;2000,C573&lt;3000),"Tratores",
IF(AND(ISNUMBER(C573),C573&gt;3000,C573&lt;4000),"Carregadeiras",
IF(AND(ISNUMBER(C573),C573&gt;4000,C573&lt;5000),"Máquinas pesadas",
IF(AND(ISNUMBER(C573),C573&gt;5000,C573&lt;6000),"Colhedoras",
IF(AND(ISNUMBER(C573),C573&gt;7000,C573&lt;8000),"Irrigação",
IF(AND(ISNUMBER(C573),C573&gt;8000,C573&lt;9000),"Reboques",IF(AND(ISNUMBER(C573),C573&gt;0,C573&lt;1000),"Veic. Leves","")))))))))))))))))))))</f>
        <v>Tratores</v>
      </c>
      <c r="B573" s="111"/>
      <c r="C573" s="171">
        <v>2064</v>
      </c>
      <c r="D573" s="170">
        <v>22090</v>
      </c>
      <c r="E573" s="173" t="s">
        <v>19995</v>
      </c>
      <c r="F573" s="101" t="str">
        <f>IF(ISBLANK(K573), "Apenas Solicitação", "Tem OC")</f>
        <v>Tem OC</v>
      </c>
      <c r="G573" s="170">
        <v>1</v>
      </c>
      <c r="H573" s="102">
        <f>G573-I573</f>
        <v>1</v>
      </c>
      <c r="I573" s="103"/>
      <c r="J573" s="174">
        <v>45821</v>
      </c>
      <c r="K573" s="181">
        <v>45842</v>
      </c>
      <c r="L573" s="173" t="s">
        <v>20166</v>
      </c>
      <c r="M573" s="104" t="str">
        <f ca="1">IF(OR(N573="", N573=0), "", IF(N573&gt;TODAY(), "No prazo", "Atrasado"))</f>
        <v>Atrasado</v>
      </c>
      <c r="N573" s="104">
        <f>IFERROR(K573 + VALUE(LEFT(L573, FIND(" ", L573) - 1)), "")</f>
        <v>45846</v>
      </c>
      <c r="O573" s="105">
        <f>IF(_xlfn.DAYS(K573,J573)&lt;0, "Aguardando OC", _xlfn.DAYS(K573,J573))</f>
        <v>21</v>
      </c>
      <c r="P573" s="201">
        <v>407215</v>
      </c>
      <c r="Q573" s="55"/>
      <c r="R573" s="201">
        <v>170490</v>
      </c>
      <c r="S573" s="2">
        <v>221</v>
      </c>
      <c r="T573" s="65" t="s">
        <v>1029</v>
      </c>
      <c r="U573" s="170">
        <v>79.959999999999994</v>
      </c>
      <c r="V573" s="170">
        <v>3465</v>
      </c>
      <c r="W573" s="117" t="str">
        <f>IFERROR(VLOOKUP(V573, Fornecedores!A:C, 3, FALSE), "")</f>
        <v>MAQNELSON AGRICOLA L</v>
      </c>
      <c r="X573" s="105" t="str">
        <f>IFERROR(VLOOKUP(V573, Fornecedores!A:E, 5, FALSE), "")</f>
        <v>Itumbiara</v>
      </c>
      <c r="Y573" s="105" t="str">
        <f>IFERROR(VLOOKUP(V573, Fornecedores!A:F, 6, FALSE), "")</f>
        <v>GO</v>
      </c>
      <c r="Z573" s="101" t="str">
        <f>IF(H573=0, "Pedido entregue!", "Pendente")</f>
        <v>Pendente</v>
      </c>
      <c r="AA573" s="119"/>
      <c r="AB573" s="132" t="str">
        <f>IF(Z573="Pedido Entregue!", IF(AA573=1, "Retirado do Almoxarifado", IF(AA573=2, "Material devolvido", "Aguardando retirada")), IF(Z573="Pendente", "Entrega pendente", ""))</f>
        <v>Entrega pendente</v>
      </c>
      <c r="AC573" s="18">
        <v>1</v>
      </c>
      <c r="AD573" s="18">
        <f>AC573/SUMIF($P:$P,P573,$AC:$AC)</f>
        <v>1</v>
      </c>
      <c r="AE573" s="18">
        <f>IF(R573=0,0,AC573/SUMIF($R:$R,R573,$AC:$AC))</f>
        <v>1.5625E-2</v>
      </c>
      <c r="AF573" s="18">
        <f>IF(R573=0,1,0)</f>
        <v>0</v>
      </c>
      <c r="AH573" t="str">
        <f>TEXT(J573,"MMMM")</f>
        <v>junho</v>
      </c>
    </row>
    <row r="574" spans="1:34" ht="12.75" customHeight="1" x14ac:dyDescent="0.25">
      <c r="A574" s="90" t="str">
        <f>IF(C574="Oficina Diversos","Oficina Geral",
IF(ISNUMBER(FIND("Estoque - Colhedoras",C574)),"Colhedoras",IF(ISNUMBER(FIND("Caldeiraria",C574)),"Caldeiraria",IF(ISNUMBER(FIND("Borracharia",C574)),"Borracharia",IF(ISNUMBER(FIND("Lubrificação",C574)),"Lubrificação",
IF(ISNUMBER(FIND("Estoque - Carregadeiras",C574)),"Carregadeiras",IF(ISNUMBER(FIND("Estoque - Veic. Leves",C574)),"Veic. Leves",
IF(ISNUMBER(FIND("Estoque - Caminhões",C574)),"Caminhões",IF(ISNUMBER(FIND("Estoque - Transbordos",C574)),"Transbordos",
IF(ISNUMBER(FIND("Estoque - Tratores",C574)),"Tratores",
IF(ISNUMBER(FIND("Estoque - Máquinas pesadas",C574)),"Máquinas pesadas",
IF(ISNUMBER(FIND("Estoque - Reboques",C574)),"Reboques",
IF(C574="Estoque","Estoque",
IF(AND(ISNUMBER(C574),C574&gt;1000,C574&lt;2000),"Caminhões",
IF(AND(ISNUMBER(C574),C574&gt;2000,C574&lt;3000),"Tratores",
IF(AND(ISNUMBER(C574),C574&gt;3000,C574&lt;4000),"Carregadeiras",
IF(AND(ISNUMBER(C574),C574&gt;4000,C574&lt;5000),"Máquinas pesadas",
IF(AND(ISNUMBER(C574),C574&gt;5000,C574&lt;6000),"Colhedoras",
IF(AND(ISNUMBER(C574),C574&gt;7000,C574&lt;8000),"Irrigação",
IF(AND(ISNUMBER(C574),C574&gt;8000,C574&lt;9000),"Reboques",IF(AND(ISNUMBER(C574),C574&gt;0,C574&lt;1000),"Veic. Leves","")))))))))))))))))))))</f>
        <v>Tratores</v>
      </c>
      <c r="B574" s="111"/>
      <c r="C574" s="171">
        <v>2064</v>
      </c>
      <c r="D574" s="170">
        <v>22092</v>
      </c>
      <c r="E574" s="173" t="s">
        <v>20547</v>
      </c>
      <c r="F574" s="101" t="str">
        <f>IF(ISBLANK(K574), "Apenas Solicitação", "Tem OC")</f>
        <v>Tem OC</v>
      </c>
      <c r="G574" s="170">
        <v>1</v>
      </c>
      <c r="H574" s="102">
        <f>G574-I574</f>
        <v>1</v>
      </c>
      <c r="I574" s="103"/>
      <c r="J574" s="174">
        <v>45821</v>
      </c>
      <c r="K574" s="181">
        <v>45842</v>
      </c>
      <c r="L574" s="173" t="s">
        <v>20166</v>
      </c>
      <c r="M574" s="104" t="str">
        <f ca="1">IF(OR(N574="", N574=0), "", IF(N574&gt;TODAY(), "No prazo", "Atrasado"))</f>
        <v>Atrasado</v>
      </c>
      <c r="N574" s="104">
        <f>IFERROR(K574 + VALUE(LEFT(L574, FIND(" ", L574) - 1)), "")</f>
        <v>45846</v>
      </c>
      <c r="O574" s="105">
        <f>IF(_xlfn.DAYS(K574,J574)&lt;0, "Aguardando OC", _xlfn.DAYS(K574,J574))</f>
        <v>21</v>
      </c>
      <c r="P574" s="201">
        <v>407217</v>
      </c>
      <c r="Q574" s="55"/>
      <c r="R574" s="201">
        <v>170490</v>
      </c>
      <c r="S574" s="2">
        <v>221</v>
      </c>
      <c r="T574" s="65" t="s">
        <v>1029</v>
      </c>
      <c r="U574" s="170">
        <v>23.06</v>
      </c>
      <c r="V574" s="170">
        <v>3465</v>
      </c>
      <c r="W574" s="117" t="str">
        <f>IFERROR(VLOOKUP(V574, Fornecedores!A:C, 3, FALSE), "")</f>
        <v>MAQNELSON AGRICOLA L</v>
      </c>
      <c r="X574" s="105" t="str">
        <f>IFERROR(VLOOKUP(V574, Fornecedores!A:E, 5, FALSE), "")</f>
        <v>Itumbiara</v>
      </c>
      <c r="Y574" s="105" t="str">
        <f>IFERROR(VLOOKUP(V574, Fornecedores!A:F, 6, FALSE), "")</f>
        <v>GO</v>
      </c>
      <c r="Z574" s="101" t="str">
        <f>IF(H574=0, "Pedido entregue!", "Pendente")</f>
        <v>Pendente</v>
      </c>
      <c r="AA574" s="119"/>
      <c r="AB574" s="132" t="str">
        <f>IF(Z574="Pedido Entregue!", IF(AA574=1, "Retirado do Almoxarifado", IF(AA574=2, "Material devolvido", "Aguardando retirada")), IF(Z574="Pendente", "Entrega pendente", ""))</f>
        <v>Entrega pendente</v>
      </c>
      <c r="AC574" s="18">
        <v>1</v>
      </c>
      <c r="AD574" s="18">
        <f>AC574/SUMIF($P:$P,P574,$AC:$AC)</f>
        <v>1</v>
      </c>
      <c r="AE574" s="18">
        <f>IF(R574=0,0,AC574/SUMIF($R:$R,R574,$AC:$AC))</f>
        <v>1.5625E-2</v>
      </c>
      <c r="AF574" s="18">
        <f>IF(R574=0,1,0)</f>
        <v>0</v>
      </c>
      <c r="AH574" t="str">
        <f>TEXT(J574,"MMMM")</f>
        <v>junho</v>
      </c>
    </row>
    <row r="575" spans="1:34" ht="12.75" customHeight="1" x14ac:dyDescent="0.25">
      <c r="A575" s="90" t="str">
        <f>IF(C575="Oficina Diversos","Oficina Geral",
IF(ISNUMBER(FIND("Estoque - Colhedoras",C575)),"Colhedoras",IF(ISNUMBER(FIND("Caldeiraria",C575)),"Caldeiraria",IF(ISNUMBER(FIND("Borracharia",C575)),"Borracharia",IF(ISNUMBER(FIND("Lubrificação",C575)),"Lubrificação",
IF(ISNUMBER(FIND("Estoque - Carregadeiras",C575)),"Carregadeiras",IF(ISNUMBER(FIND("Estoque - Veic. Leves",C575)),"Veic. Leves",
IF(ISNUMBER(FIND("Estoque - Caminhões",C575)),"Caminhões",IF(ISNUMBER(FIND("Estoque - Transbordos",C575)),"Transbordos",
IF(ISNUMBER(FIND("Estoque - Tratores",C575)),"Tratores",
IF(ISNUMBER(FIND("Estoque - Máquinas pesadas",C575)),"Máquinas pesadas",
IF(ISNUMBER(FIND("Estoque - Reboques",C575)),"Reboques",
IF(C575="Estoque","Estoque",
IF(AND(ISNUMBER(C575),C575&gt;1000,C575&lt;2000),"Caminhões",
IF(AND(ISNUMBER(C575),C575&gt;2000,C575&lt;3000),"Tratores",
IF(AND(ISNUMBER(C575),C575&gt;3000,C575&lt;4000),"Carregadeiras",
IF(AND(ISNUMBER(C575),C575&gt;4000,C575&lt;5000),"Máquinas pesadas",
IF(AND(ISNUMBER(C575),C575&gt;5000,C575&lt;6000),"Colhedoras",
IF(AND(ISNUMBER(C575),C575&gt;7000,C575&lt;8000),"Irrigação",
IF(AND(ISNUMBER(C575),C575&gt;8000,C575&lt;9000),"Reboques",IF(AND(ISNUMBER(C575),C575&gt;0,C575&lt;1000),"Veic. Leves","")))))))))))))))))))))</f>
        <v>Tratores</v>
      </c>
      <c r="B575" s="39"/>
      <c r="C575" s="2">
        <v>2027</v>
      </c>
      <c r="D575" s="2">
        <v>22111</v>
      </c>
      <c r="E575" s="3" t="s">
        <v>1210</v>
      </c>
      <c r="F575" s="14" t="str">
        <f>IF(ISBLANK(K575), "Apenas Solicitação", "Tem OC")</f>
        <v>Apenas Solicitação</v>
      </c>
      <c r="G575" s="2">
        <v>8</v>
      </c>
      <c r="H575" s="37">
        <f>G575-I575</f>
        <v>8</v>
      </c>
      <c r="I575" s="38">
        <v>0</v>
      </c>
      <c r="J575" s="4">
        <v>45786</v>
      </c>
      <c r="K575" s="14"/>
      <c r="L575" s="3"/>
      <c r="M575" s="44" t="str">
        <f ca="1">IF(OR(N575="", N575=0), "", IF(N575&gt;TODAY(), "No prazo", "Atrasado"))</f>
        <v/>
      </c>
      <c r="N575" s="44" t="str">
        <f>IFERROR(K575 + VALUE(LEFT(L575, FIND(" ", L575) - 1)), "")</f>
        <v/>
      </c>
      <c r="O575" s="3" t="str">
        <f>IF(_xlfn.DAYS(K575,J575)&lt;0, "Aguardando OC", _xlfn.DAYS(K575,J575))</f>
        <v>Aguardando OC</v>
      </c>
      <c r="P575" s="14">
        <v>402110</v>
      </c>
      <c r="Q575" s="33"/>
      <c r="R575" s="14">
        <v>0</v>
      </c>
      <c r="S575" s="42">
        <v>221</v>
      </c>
      <c r="T575" s="67" t="s">
        <v>1029</v>
      </c>
      <c r="U575" s="45">
        <v>2.4</v>
      </c>
      <c r="V575" s="2"/>
      <c r="W575" s="47" t="str">
        <f>IFERROR(VLOOKUP(V575, Fornecedores!A:C, 3, FALSE), "")</f>
        <v/>
      </c>
      <c r="X575" s="43" t="str">
        <f>IFERROR(VLOOKUP(V575, Fornecedores!A:E, 5, FALSE), "")</f>
        <v/>
      </c>
      <c r="Y575" s="43" t="str">
        <f>IFERROR(VLOOKUP(V575, Fornecedores!A:F, 6, FALSE), "")</f>
        <v/>
      </c>
      <c r="Z575" s="14" t="str">
        <f>IF(H575=0, "Pedido entregue!", "Pendente")</f>
        <v>Pendente</v>
      </c>
      <c r="AA575" s="59"/>
      <c r="AB575" s="58" t="str">
        <f>IF(Z575="Pedido Entregue!", IF(AA575=1, "Retirado do Almoxarifado", IF(AA575=2, "Material devolvido", "Aguardando retirada")), IF(Z575="Pendente", "Entrega pendente", ""))</f>
        <v>Entrega pendente</v>
      </c>
      <c r="AC575" s="18">
        <v>1</v>
      </c>
      <c r="AD575" s="18">
        <f>AC575/SUMIF($P:$P,P575,$AC:$AC)</f>
        <v>1</v>
      </c>
      <c r="AE575" s="18">
        <f>IF(R575=0,0,AC575/SUMIF($R:$R,R575,$AC:$AC))</f>
        <v>0</v>
      </c>
      <c r="AF575" s="18">
        <f>IF(R575=0,1,0)</f>
        <v>1</v>
      </c>
      <c r="AH575" t="str">
        <f>TEXT(J575,"MMMM")</f>
        <v>maio</v>
      </c>
    </row>
    <row r="576" spans="1:34" ht="12.75" hidden="1" customHeight="1" x14ac:dyDescent="0.25">
      <c r="A576" s="90" t="str">
        <f>IF(C576="Oficina Diversos","Oficina Geral",
IF(ISNUMBER(FIND("Estoque - Colhedoras",C576)),"Colhedoras",IF(ISNUMBER(FIND("Caldeiraria",C576)),"Caldeiraria",IF(ISNUMBER(FIND("Borracharia",C576)),"Borracharia",IF(ISNUMBER(FIND("Lubrificação",C576)),"Lubrificação",
IF(ISNUMBER(FIND("Estoque - Carregadeiras",C576)),"Carregadeiras",IF(ISNUMBER(FIND("Estoque - Veic. Leves",C576)),"Veic. Leves",
IF(ISNUMBER(FIND("Estoque - Caminhões",C576)),"Caminhões",IF(ISNUMBER(FIND("Estoque - Transbordos",C576)),"Transbordos",
IF(ISNUMBER(FIND("Estoque - Tratores",C576)),"Tratores",
IF(ISNUMBER(FIND("Estoque - Máquinas pesadas",C576)),"Máquinas pesadas",
IF(ISNUMBER(FIND("Estoque - Reboques",C576)),"Reboques",
IF(C576="Estoque","Estoque",
IF(AND(ISNUMBER(C576),C576&gt;1000,C576&lt;2000),"Caminhões",
IF(AND(ISNUMBER(C576),C576&gt;2000,C576&lt;3000),"Tratores",
IF(AND(ISNUMBER(C576),C576&gt;3000,C576&lt;4000),"Carregadeiras",
IF(AND(ISNUMBER(C576),C576&gt;4000,C576&lt;5000),"Máquinas pesadas",
IF(AND(ISNUMBER(C576),C576&gt;5000,C576&lt;6000),"Colhedoras",
IF(AND(ISNUMBER(C576),C576&gt;7000,C576&lt;8000),"Irrigação",
IF(AND(ISNUMBER(C576),C576&gt;8000,C576&lt;9000),"Reboques",IF(AND(ISNUMBER(C576),C576&gt;0,C576&lt;1000),"Veic. Leves","")))))))))))))))))))))</f>
        <v>Carregadeiras</v>
      </c>
      <c r="B576" s="8"/>
      <c r="C576" s="2">
        <v>3023</v>
      </c>
      <c r="D576" s="2">
        <v>22193</v>
      </c>
      <c r="E576" s="3" t="s">
        <v>384</v>
      </c>
      <c r="F576" s="14" t="str">
        <f>IF(ISBLANK(K576), "Apenas Solicitação", "Tem OC")</f>
        <v>Tem OC</v>
      </c>
      <c r="G576" s="2">
        <v>1</v>
      </c>
      <c r="H576" s="37">
        <f>G576-I576</f>
        <v>0</v>
      </c>
      <c r="I576" s="38">
        <v>1</v>
      </c>
      <c r="J576" s="4">
        <v>45730</v>
      </c>
      <c r="K576" s="180">
        <v>45758</v>
      </c>
      <c r="L576" s="4"/>
      <c r="M576" s="44"/>
      <c r="N576" s="44" t="str">
        <f>IFERROR(K576 + VALUE(LEFT(L576, FIND(" ", L576) - 1)), "")</f>
        <v/>
      </c>
      <c r="O576" s="3">
        <f>IF(_xlfn.DAYS(K576,J576)&lt;0, "Aguardando OC", _xlfn.DAYS(K576,J576))</f>
        <v>28</v>
      </c>
      <c r="P576" s="14">
        <v>396065</v>
      </c>
      <c r="Q576" s="2">
        <v>1136685</v>
      </c>
      <c r="R576" s="14">
        <v>166153</v>
      </c>
      <c r="S576" s="2">
        <v>701</v>
      </c>
      <c r="T576" s="65" t="s">
        <v>150</v>
      </c>
      <c r="U576" s="21">
        <v>39.549999999999997</v>
      </c>
      <c r="V576" s="2">
        <v>1388</v>
      </c>
      <c r="W576" s="47" t="str">
        <f>IFERROR(VLOOKUP(V576, Fornecedores!A:C, 3, FALSE), "")</f>
        <v xml:space="preserve">TELE TINTAS         </v>
      </c>
      <c r="X576" s="43" t="str">
        <f>IFERROR(VLOOKUP(V576, Fornecedores!A:E, 5, FALSE), "")</f>
        <v>João Pessoa</v>
      </c>
      <c r="Y576" s="43" t="str">
        <f>IFERROR(VLOOKUP(V576, Fornecedores!A:F, 6, FALSE), "")</f>
        <v>PB</v>
      </c>
      <c r="Z576" s="14" t="str">
        <f>IF(H576=0, "Pedido entregue!", "Pendente")</f>
        <v>Pedido entregue!</v>
      </c>
      <c r="AA576" s="59"/>
      <c r="AB576" s="58" t="str">
        <f>IF(Z576="Pedido Entregue!", IF(AA576=1, "Retirado do Almoxarifado", IF(AA576=2, "Material devolvido", "Aguardando retirada")), IF(Z576="Pendente", "Entrega pendente", ""))</f>
        <v>Aguardando retirada</v>
      </c>
      <c r="AC576" s="18">
        <v>1</v>
      </c>
      <c r="AD576" s="18">
        <f>AC576/SUMIF($P:$P,P576,$AC:$AC)</f>
        <v>1</v>
      </c>
      <c r="AE576" s="18">
        <f>IF(R576=0,0,AC576/SUMIF($R:$R,R576,$AC:$AC))</f>
        <v>0.25</v>
      </c>
      <c r="AF576" s="18">
        <f>IF(R576=0,1,0)</f>
        <v>0</v>
      </c>
      <c r="AG576" s="18">
        <f>IF(R576=0,#REF!-J576,0)</f>
        <v>0</v>
      </c>
      <c r="AH576" t="str">
        <f>TEXT(J576,"MMMM")</f>
        <v>março</v>
      </c>
    </row>
    <row r="577" spans="1:34" ht="12.75" hidden="1" customHeight="1" x14ac:dyDescent="0.25">
      <c r="A577" s="90" t="str">
        <f>IF(C577="Oficina Diversos","Oficina Geral",
IF(ISNUMBER(FIND("Estoque - Colhedoras",C577)),"Colhedoras",IF(ISNUMBER(FIND("Caldeiraria",C577)),"Caldeiraria",IF(ISNUMBER(FIND("Borracharia",C577)),"Borracharia",IF(ISNUMBER(FIND("Lubrificação",C577)),"Lubrificação",
IF(ISNUMBER(FIND("Estoque - Carregadeiras",C577)),"Carregadeiras",IF(ISNUMBER(FIND("Estoque - Veic. Leves",C577)),"Veic. Leves",
IF(ISNUMBER(FIND("Estoque - Caminhões",C577)),"Caminhões",IF(ISNUMBER(FIND("Estoque - Transbordos",C577)),"Transbordos",
IF(ISNUMBER(FIND("Estoque - Tratores",C577)),"Tratores",
IF(ISNUMBER(FIND("Estoque - Máquinas pesadas",C577)),"Máquinas pesadas",
IF(ISNUMBER(FIND("Estoque - Reboques",C577)),"Reboques",
IF(C577="Estoque","Estoque",
IF(AND(ISNUMBER(C577),C577&gt;1000,C577&lt;2000),"Caminhões",
IF(AND(ISNUMBER(C577),C577&gt;2000,C577&lt;3000),"Tratores",
IF(AND(ISNUMBER(C577),C577&gt;3000,C577&lt;4000),"Carregadeiras",
IF(AND(ISNUMBER(C577),C577&gt;4000,C577&lt;5000),"Máquinas pesadas",
IF(AND(ISNUMBER(C577),C577&gt;5000,C577&lt;6000),"Colhedoras",
IF(AND(ISNUMBER(C577),C577&gt;7000,C577&lt;8000),"Irrigação",
IF(AND(ISNUMBER(C577),C577&gt;8000,C577&lt;9000),"Reboques",IF(AND(ISNUMBER(C577),C577&gt;0,C577&lt;1000),"Veic. Leves","")))))))))))))))))))))</f>
        <v>Carregadeiras</v>
      </c>
      <c r="B577" s="8"/>
      <c r="C577" s="2">
        <v>3015</v>
      </c>
      <c r="D577" s="2">
        <v>22193</v>
      </c>
      <c r="E577" s="10" t="s">
        <v>384</v>
      </c>
      <c r="F577" s="14" t="str">
        <f>IF(ISBLANK(K577), "Apenas Solicitação", "Tem OC")</f>
        <v>Tem OC</v>
      </c>
      <c r="G577" s="2">
        <v>1</v>
      </c>
      <c r="H577" s="37">
        <f>G577-I577</f>
        <v>0</v>
      </c>
      <c r="I577" s="38">
        <v>1</v>
      </c>
      <c r="J577" s="4">
        <v>45730</v>
      </c>
      <c r="K577" s="180">
        <v>45758</v>
      </c>
      <c r="L577" s="4"/>
      <c r="M577" s="44"/>
      <c r="N577" s="44" t="str">
        <f>IFERROR(K577 + VALUE(LEFT(L577, FIND(" ", L577) - 1)), "")</f>
        <v/>
      </c>
      <c r="O577" s="3">
        <f>IF(_xlfn.DAYS(K577,J577)&lt;0, "Aguardando OC", _xlfn.DAYS(K577,J577))</f>
        <v>28</v>
      </c>
      <c r="P577" s="14">
        <v>396071</v>
      </c>
      <c r="Q577" s="2">
        <v>1136690</v>
      </c>
      <c r="R577" s="14">
        <v>0</v>
      </c>
      <c r="S577" s="2">
        <v>112</v>
      </c>
      <c r="T577" s="65" t="s">
        <v>152</v>
      </c>
      <c r="U577" s="21">
        <v>39.549999999999997</v>
      </c>
      <c r="V577" s="2"/>
      <c r="W577" s="47" t="str">
        <f>IFERROR(VLOOKUP(V577, Fornecedores!A:C, 3, FALSE), "")</f>
        <v/>
      </c>
      <c r="X577" s="43" t="str">
        <f>IFERROR(VLOOKUP(V577, Fornecedores!A:E, 5, FALSE), "")</f>
        <v/>
      </c>
      <c r="Y577" s="43" t="str">
        <f>IFERROR(VLOOKUP(V577, Fornecedores!A:F, 6, FALSE), "")</f>
        <v/>
      </c>
      <c r="Z577" s="14" t="str">
        <f>IF(H577=0, "Pedido entregue!", "Pendente")</f>
        <v>Pedido entregue!</v>
      </c>
      <c r="AA577" s="59">
        <v>1</v>
      </c>
      <c r="AB577" s="58" t="str">
        <f>IF(Z577="Pedido Entregue!", IF(AA577=1, "Retirado do Almoxarifado", IF(AA577=2, "Material devolvido", "Aguardando retirada")), IF(Z577="Pendente", "Entrega pendente", ""))</f>
        <v>Retirado do Almoxarifado</v>
      </c>
      <c r="AC577" s="18">
        <v>1</v>
      </c>
      <c r="AD577" s="18">
        <f>AC577/SUMIF($P:$P,P577,$AC:$AC)</f>
        <v>1</v>
      </c>
      <c r="AE577" s="18">
        <f>IF(R577=0,0,AC577/SUMIF($R:$R,R577,$AC:$AC))</f>
        <v>0</v>
      </c>
      <c r="AF577" s="18">
        <f>IF(R577=0,1,0)</f>
        <v>1</v>
      </c>
      <c r="AG577" s="18" t="e">
        <f>IF(R577=0,#REF!-J577,0)</f>
        <v>#REF!</v>
      </c>
      <c r="AH577" t="str">
        <f>TEXT(J577,"MMMM")</f>
        <v>março</v>
      </c>
    </row>
    <row r="578" spans="1:34" ht="12.75" hidden="1" customHeight="1" x14ac:dyDescent="0.25">
      <c r="A578" s="90" t="str">
        <f>IF(C578="Oficina Diversos","Oficina Geral",
IF(ISNUMBER(FIND("Estoque - Colhedoras",C578)),"Colhedoras",IF(ISNUMBER(FIND("Caldeiraria",C578)),"Caldeiraria",IF(ISNUMBER(FIND("Borracharia",C578)),"Borracharia",IF(ISNUMBER(FIND("Lubrificação",C578)),"Lubrificação",
IF(ISNUMBER(FIND("Estoque - Carregadeiras",C578)),"Carregadeiras",IF(ISNUMBER(FIND("Estoque - Veic. Leves",C578)),"Veic. Leves",
IF(ISNUMBER(FIND("Estoque - Caminhões",C578)),"Caminhões",IF(ISNUMBER(FIND("Estoque - Transbordos",C578)),"Transbordos",
IF(ISNUMBER(FIND("Estoque - Tratores",C578)),"Tratores",
IF(ISNUMBER(FIND("Estoque - Máquinas pesadas",C578)),"Máquinas pesadas",
IF(ISNUMBER(FIND("Estoque - Reboques",C578)),"Reboques",
IF(C578="Estoque","Estoque",
IF(AND(ISNUMBER(C578),C578&gt;1000,C578&lt;2000),"Caminhões",
IF(AND(ISNUMBER(C578),C578&gt;2000,C578&lt;3000),"Tratores",
IF(AND(ISNUMBER(C578),C578&gt;3000,C578&lt;4000),"Carregadeiras",
IF(AND(ISNUMBER(C578),C578&gt;4000,C578&lt;5000),"Máquinas pesadas",
IF(AND(ISNUMBER(C578),C578&gt;5000,C578&lt;6000),"Colhedoras",
IF(AND(ISNUMBER(C578),C578&gt;7000,C578&lt;8000),"Irrigação",
IF(AND(ISNUMBER(C578),C578&gt;8000,C578&lt;9000),"Reboques",IF(AND(ISNUMBER(C578),C578&gt;0,C578&lt;1000),"Veic. Leves","")))))))))))))))))))))</f>
        <v>Carregadeiras</v>
      </c>
      <c r="B578" s="26"/>
      <c r="C578" s="2">
        <v>3016</v>
      </c>
      <c r="D578" s="2">
        <v>22193</v>
      </c>
      <c r="E578" s="3" t="s">
        <v>384</v>
      </c>
      <c r="F578" s="14" t="str">
        <f>IF(ISBLANK(K578), "Apenas Solicitação", "Tem OC")</f>
        <v>Tem OC</v>
      </c>
      <c r="G578" s="2">
        <v>1</v>
      </c>
      <c r="H578" s="37">
        <f>G578-I578</f>
        <v>0</v>
      </c>
      <c r="I578" s="38">
        <v>1</v>
      </c>
      <c r="J578" s="4">
        <v>45730</v>
      </c>
      <c r="K578" s="180">
        <v>45758</v>
      </c>
      <c r="L578" s="4"/>
      <c r="M578" s="44"/>
      <c r="N578" s="44" t="str">
        <f>IFERROR(K578 + VALUE(LEFT(L578, FIND(" ", L578) - 1)), "")</f>
        <v/>
      </c>
      <c r="O578" s="3">
        <f>IF(_xlfn.DAYS(K578,J578)&lt;0, "Aguardando OC", _xlfn.DAYS(K578,J578))</f>
        <v>28</v>
      </c>
      <c r="P578" s="14">
        <v>396073</v>
      </c>
      <c r="Q578" s="2">
        <v>1136689</v>
      </c>
      <c r="R578" s="14">
        <v>166153</v>
      </c>
      <c r="S578" s="2">
        <v>113</v>
      </c>
      <c r="T578" s="65" t="s">
        <v>178</v>
      </c>
      <c r="U578" s="21">
        <v>39.549999999999997</v>
      </c>
      <c r="V578" s="2">
        <v>1388</v>
      </c>
      <c r="W578" s="47" t="str">
        <f>IFERROR(VLOOKUP(V578, Fornecedores!A:C, 3, FALSE), "")</f>
        <v xml:space="preserve">TELE TINTAS         </v>
      </c>
      <c r="X578" s="43" t="str">
        <f>IFERROR(VLOOKUP(V578, Fornecedores!A:E, 5, FALSE), "")</f>
        <v>João Pessoa</v>
      </c>
      <c r="Y578" s="43" t="str">
        <f>IFERROR(VLOOKUP(V578, Fornecedores!A:F, 6, FALSE), "")</f>
        <v>PB</v>
      </c>
      <c r="Z578" s="14" t="str">
        <f>IF(H578=0, "Pedido entregue!", "Pendente")</f>
        <v>Pedido entregue!</v>
      </c>
      <c r="AA578" s="59">
        <v>1</v>
      </c>
      <c r="AB578" s="58" t="str">
        <f>IF(Z578="Pedido Entregue!", IF(AA578=1, "Retirado do Almoxarifado", IF(AA578=2, "Material devolvido", "Aguardando retirada")), IF(Z578="Pendente", "Entrega pendente", ""))</f>
        <v>Retirado do Almoxarifado</v>
      </c>
      <c r="AC578" s="18">
        <v>1</v>
      </c>
      <c r="AD578" s="18">
        <f>AC578/SUMIF($P:$P,P578,$AC:$AC)</f>
        <v>1</v>
      </c>
      <c r="AE578" s="18">
        <f>IF(R578=0,0,AC578/SUMIF($R:$R,R578,$AC:$AC))</f>
        <v>0.25</v>
      </c>
      <c r="AF578" s="18">
        <f>IF(R578=0,1,0)</f>
        <v>0</v>
      </c>
      <c r="AG578" s="18">
        <f>IF(R578=0,#REF!-J578,0)</f>
        <v>0</v>
      </c>
      <c r="AH578" t="str">
        <f>TEXT(J578,"MMMM")</f>
        <v>março</v>
      </c>
    </row>
    <row r="579" spans="1:34" ht="12.75" hidden="1" customHeight="1" x14ac:dyDescent="0.25">
      <c r="A579" s="90" t="str">
        <f>IF(C579="Oficina Diversos","Oficina Geral",
IF(ISNUMBER(FIND("Estoque - Colhedoras",C579)),"Colhedoras",IF(ISNUMBER(FIND("Caldeiraria",C579)),"Caldeiraria",IF(ISNUMBER(FIND("Borracharia",C579)),"Borracharia",IF(ISNUMBER(FIND("Lubrificação",C579)),"Lubrificação",
IF(ISNUMBER(FIND("Estoque - Carregadeiras",C579)),"Carregadeiras",IF(ISNUMBER(FIND("Estoque - Veic. Leves",C579)),"Veic. Leves",
IF(ISNUMBER(FIND("Estoque - Caminhões",C579)),"Caminhões",IF(ISNUMBER(FIND("Estoque - Transbordos",C579)),"Transbordos",
IF(ISNUMBER(FIND("Estoque - Tratores",C579)),"Tratores",
IF(ISNUMBER(FIND("Estoque - Máquinas pesadas",C579)),"Máquinas pesadas",
IF(ISNUMBER(FIND("Estoque - Reboques",C579)),"Reboques",
IF(C579="Estoque","Estoque",
IF(AND(ISNUMBER(C579),C579&gt;1000,C579&lt;2000),"Caminhões",
IF(AND(ISNUMBER(C579),C579&gt;2000,C579&lt;3000),"Tratores",
IF(AND(ISNUMBER(C579),C579&gt;3000,C579&lt;4000),"Carregadeiras",
IF(AND(ISNUMBER(C579),C579&gt;4000,C579&lt;5000),"Máquinas pesadas",
IF(AND(ISNUMBER(C579),C579&gt;5000,C579&lt;6000),"Colhedoras",
IF(AND(ISNUMBER(C579),C579&gt;7000,C579&lt;8000),"Irrigação",
IF(AND(ISNUMBER(C579),C579&gt;8000,C579&lt;9000),"Reboques",IF(AND(ISNUMBER(C579),C579&gt;0,C579&lt;1000),"Veic. Leves","")))))))))))))))))))))</f>
        <v>Carregadeiras</v>
      </c>
      <c r="B579" s="26"/>
      <c r="C579" s="2">
        <v>3019</v>
      </c>
      <c r="D579" s="2">
        <v>22193</v>
      </c>
      <c r="E579" s="3" t="s">
        <v>384</v>
      </c>
      <c r="F579" s="14" t="str">
        <f>IF(ISBLANK(K579), "Apenas Solicitação", "Tem OC")</f>
        <v>Tem OC</v>
      </c>
      <c r="G579" s="2">
        <v>1</v>
      </c>
      <c r="H579" s="37">
        <f>G579-I579</f>
        <v>0</v>
      </c>
      <c r="I579" s="38">
        <v>1</v>
      </c>
      <c r="J579" s="4">
        <v>45730</v>
      </c>
      <c r="K579" s="180">
        <v>45758</v>
      </c>
      <c r="L579" s="4"/>
      <c r="M579" s="44"/>
      <c r="N579" s="44" t="str">
        <f>IFERROR(K579 + VALUE(LEFT(L579, FIND(" ", L579) - 1)), "")</f>
        <v/>
      </c>
      <c r="O579" s="3">
        <f>IF(_xlfn.DAYS(K579,J579)&lt;0, "Aguardando OC", _xlfn.DAYS(K579,J579))</f>
        <v>28</v>
      </c>
      <c r="P579" s="14">
        <v>396076</v>
      </c>
      <c r="Q579" s="2">
        <v>1136692</v>
      </c>
      <c r="R579" s="14">
        <v>166153</v>
      </c>
      <c r="S579" s="2">
        <v>112</v>
      </c>
      <c r="T579" s="65" t="s">
        <v>152</v>
      </c>
      <c r="U579" s="21">
        <v>39.549999999999997</v>
      </c>
      <c r="V579" s="2">
        <v>1388</v>
      </c>
      <c r="W579" s="47" t="str">
        <f>IFERROR(VLOOKUP(V579, Fornecedores!A:C, 3, FALSE), "")</f>
        <v xml:space="preserve">TELE TINTAS         </v>
      </c>
      <c r="X579" s="43" t="str">
        <f>IFERROR(VLOOKUP(V579, Fornecedores!A:E, 5, FALSE), "")</f>
        <v>João Pessoa</v>
      </c>
      <c r="Y579" s="43" t="str">
        <f>IFERROR(VLOOKUP(V579, Fornecedores!A:F, 6, FALSE), "")</f>
        <v>PB</v>
      </c>
      <c r="Z579" s="14" t="str">
        <f>IF(H579=0, "Pedido entregue!", "Pendente")</f>
        <v>Pedido entregue!</v>
      </c>
      <c r="AA579" s="59">
        <v>1</v>
      </c>
      <c r="AB579" s="58" t="str">
        <f>IF(Z579="Pedido Entregue!", IF(AA579=1, "Retirado do Almoxarifado", IF(AA579=2, "Material devolvido", "Aguardando retirada")), IF(Z579="Pendente", "Entrega pendente", ""))</f>
        <v>Retirado do Almoxarifado</v>
      </c>
      <c r="AC579" s="18">
        <v>1</v>
      </c>
      <c r="AD579" s="18">
        <f>AC579/SUMIF($P:$P,P579,$AC:$AC)</f>
        <v>1</v>
      </c>
      <c r="AE579" s="18">
        <f>IF(R579=0,0,AC579/SUMIF($R:$R,R579,$AC:$AC))</f>
        <v>0.25</v>
      </c>
      <c r="AF579" s="18">
        <f>IF(R579=0,1,0)</f>
        <v>0</v>
      </c>
      <c r="AG579" s="18">
        <f>IF(R579=0,#REF!-J579,0)</f>
        <v>0</v>
      </c>
      <c r="AH579" t="str">
        <f>TEXT(J579,"MMMM")</f>
        <v>março</v>
      </c>
    </row>
    <row r="580" spans="1:34" ht="12.75" hidden="1" customHeight="1" x14ac:dyDescent="0.25">
      <c r="A580" s="90" t="str">
        <f>IF(C580="Oficina Diversos","Oficina Geral",
IF(ISNUMBER(FIND("Estoque - Colhedoras",C580)),"Colhedoras",IF(ISNUMBER(FIND("Caldeiraria",C580)),"Caldeiraria",IF(ISNUMBER(FIND("Borracharia",C580)),"Borracharia",IF(ISNUMBER(FIND("Lubrificação",C580)),"Lubrificação",
IF(ISNUMBER(FIND("Estoque - Carregadeiras",C580)),"Carregadeiras",IF(ISNUMBER(FIND("Estoque - Veic. Leves",C580)),"Veic. Leves",
IF(ISNUMBER(FIND("Estoque - Caminhões",C580)),"Caminhões",IF(ISNUMBER(FIND("Estoque - Transbordos",C580)),"Transbordos",
IF(ISNUMBER(FIND("Estoque - Tratores",C580)),"Tratores",
IF(ISNUMBER(FIND("Estoque - Máquinas pesadas",C580)),"Máquinas pesadas",
IF(ISNUMBER(FIND("Estoque - Reboques",C580)),"Reboques",
IF(C580="Estoque","Estoque",
IF(AND(ISNUMBER(C580),C580&gt;1000,C580&lt;2000),"Caminhões",
IF(AND(ISNUMBER(C580),C580&gt;2000,C580&lt;3000),"Tratores",
IF(AND(ISNUMBER(C580),C580&gt;3000,C580&lt;4000),"Carregadeiras",
IF(AND(ISNUMBER(C580),C580&gt;4000,C580&lt;5000),"Máquinas pesadas",
IF(AND(ISNUMBER(C580),C580&gt;5000,C580&lt;6000),"Colhedoras",
IF(AND(ISNUMBER(C580),C580&gt;7000,C580&lt;8000),"Irrigação",
IF(AND(ISNUMBER(C580),C580&gt;8000,C580&lt;9000),"Reboques",IF(AND(ISNUMBER(C580),C580&gt;0,C580&lt;1000),"Veic. Leves","")))))))))))))))))))))</f>
        <v>Carregadeiras</v>
      </c>
      <c r="B580" s="26"/>
      <c r="C580" s="2">
        <v>3020</v>
      </c>
      <c r="D580" s="2">
        <v>22193</v>
      </c>
      <c r="E580" s="3" t="s">
        <v>384</v>
      </c>
      <c r="F580" s="14" t="str">
        <f>IF(ISBLANK(K580), "Apenas Solicitação", "Tem OC")</f>
        <v>Tem OC</v>
      </c>
      <c r="G580" s="2">
        <v>1</v>
      </c>
      <c r="H580" s="37">
        <f>G580-I580</f>
        <v>0</v>
      </c>
      <c r="I580" s="38">
        <v>1</v>
      </c>
      <c r="J580" s="4">
        <v>45730</v>
      </c>
      <c r="K580" s="180">
        <v>45758</v>
      </c>
      <c r="L580" s="4"/>
      <c r="M580" s="44"/>
      <c r="N580" s="44" t="str">
        <f>IFERROR(K580 + VALUE(LEFT(L580, FIND(" ", L580) - 1)), "")</f>
        <v/>
      </c>
      <c r="O580" s="3">
        <f>IF(_xlfn.DAYS(K580,J580)&lt;0, "Aguardando OC", _xlfn.DAYS(K580,J580))</f>
        <v>28</v>
      </c>
      <c r="P580" s="14">
        <v>396080</v>
      </c>
      <c r="Q580" s="2">
        <v>1136692</v>
      </c>
      <c r="R580" s="14">
        <v>166153</v>
      </c>
      <c r="S580" s="2">
        <v>113</v>
      </c>
      <c r="T580" s="65" t="s">
        <v>178</v>
      </c>
      <c r="U580" s="21">
        <v>39.549999999999997</v>
      </c>
      <c r="V580" s="2">
        <v>1388</v>
      </c>
      <c r="W580" s="47" t="str">
        <f>IFERROR(VLOOKUP(V580, Fornecedores!A:C, 3, FALSE), "")</f>
        <v xml:space="preserve">TELE TINTAS         </v>
      </c>
      <c r="X580" s="43" t="str">
        <f>IFERROR(VLOOKUP(V580, Fornecedores!A:E, 5, FALSE), "")</f>
        <v>João Pessoa</v>
      </c>
      <c r="Y580" s="43" t="str">
        <f>IFERROR(VLOOKUP(V580, Fornecedores!A:F, 6, FALSE), "")</f>
        <v>PB</v>
      </c>
      <c r="Z580" s="14" t="str">
        <f>IF(H580=0, "Pedido entregue!", "Pendente")</f>
        <v>Pedido entregue!</v>
      </c>
      <c r="AA580" s="59">
        <v>1</v>
      </c>
      <c r="AB580" s="58" t="str">
        <f>IF(Z580="Pedido Entregue!", IF(AA580=1, "Retirado do Almoxarifado", IF(AA580=2, "Material devolvido", "Aguardando retirada")), IF(Z580="Pendente", "Entrega pendente", ""))</f>
        <v>Retirado do Almoxarifado</v>
      </c>
      <c r="AC580" s="18">
        <v>1</v>
      </c>
      <c r="AD580" s="18">
        <f>AC580/SUMIF($P:$P,P580,$AC:$AC)</f>
        <v>1</v>
      </c>
      <c r="AE580" s="18">
        <f>IF(R580=0,0,AC580/SUMIF($R:$R,R580,$AC:$AC))</f>
        <v>0.25</v>
      </c>
      <c r="AF580" s="18">
        <f>IF(R580=0,1,0)</f>
        <v>0</v>
      </c>
      <c r="AG580" s="18">
        <f>IF(R580=0,#REF!-J580,0)</f>
        <v>0</v>
      </c>
      <c r="AH580" t="str">
        <f>TEXT(J580,"MMMM")</f>
        <v>março</v>
      </c>
    </row>
    <row r="581" spans="1:34" ht="12.75" hidden="1" customHeight="1" x14ac:dyDescent="0.25">
      <c r="A581" s="90" t="str">
        <f>IF(C581="Oficina Diversos","Oficina Geral",
IF(ISNUMBER(FIND("Estoque - Colhedoras",C581)),"Colhedoras",IF(ISNUMBER(FIND("Caldeiraria",C581)),"Caldeiraria",IF(ISNUMBER(FIND("Borracharia",C581)),"Borracharia",IF(ISNUMBER(FIND("Lubrificação",C581)),"Lubrificação",
IF(ISNUMBER(FIND("Estoque - Carregadeiras",C581)),"Carregadeiras",IF(ISNUMBER(FIND("Estoque - Veic. Leves",C581)),"Veic. Leves",
IF(ISNUMBER(FIND("Estoque - Caminhões",C581)),"Caminhões",IF(ISNUMBER(FIND("Estoque - Transbordos",C581)),"Transbordos",
IF(ISNUMBER(FIND("Estoque - Tratores",C581)),"Tratores",
IF(ISNUMBER(FIND("Estoque - Máquinas pesadas",C581)),"Máquinas pesadas",
IF(ISNUMBER(FIND("Estoque - Reboques",C581)),"Reboques",
IF(C581="Estoque","Estoque",
IF(AND(ISNUMBER(C581),C581&gt;1000,C581&lt;2000),"Caminhões",
IF(AND(ISNUMBER(C581),C581&gt;2000,C581&lt;3000),"Tratores",
IF(AND(ISNUMBER(C581),C581&gt;3000,C581&lt;4000),"Carregadeiras",
IF(AND(ISNUMBER(C581),C581&gt;4000,C581&lt;5000),"Máquinas pesadas",
IF(AND(ISNUMBER(C581),C581&gt;5000,C581&lt;6000),"Colhedoras",
IF(AND(ISNUMBER(C581),C581&gt;7000,C581&lt;8000),"Irrigação",
IF(AND(ISNUMBER(C581),C581&gt;8000,C581&lt;9000),"Reboques",IF(AND(ISNUMBER(C581),C581&gt;0,C581&lt;1000),"Veic. Leves","")))))))))))))))))))))</f>
        <v>Carregadeiras</v>
      </c>
      <c r="B581" s="8"/>
      <c r="C581" s="2">
        <v>3023</v>
      </c>
      <c r="D581" s="2">
        <v>22356</v>
      </c>
      <c r="E581" s="3" t="s">
        <v>405</v>
      </c>
      <c r="F581" s="14" t="str">
        <f>IF(ISBLANK(K581), "Apenas Solicitação", "Tem OC")</f>
        <v>Tem OC</v>
      </c>
      <c r="G581" s="2">
        <v>2</v>
      </c>
      <c r="H581" s="37">
        <f>G581-I581</f>
        <v>0</v>
      </c>
      <c r="I581" s="38">
        <v>2</v>
      </c>
      <c r="J581" s="4">
        <v>45749</v>
      </c>
      <c r="K581" s="180">
        <v>45763</v>
      </c>
      <c r="L581" s="4"/>
      <c r="M581" s="44"/>
      <c r="N581" s="44" t="str">
        <f>IFERROR(K581 + VALUE(LEFT(L581, FIND(" ", L581) - 1)), "")</f>
        <v/>
      </c>
      <c r="O581" s="3">
        <f>IF(_xlfn.DAYS(K581,J581)&lt;0, "Aguardando OC", _xlfn.DAYS(K581,J581))</f>
        <v>14</v>
      </c>
      <c r="P581" s="14">
        <v>397693</v>
      </c>
      <c r="Q581" s="2">
        <v>1141101</v>
      </c>
      <c r="R581" s="14">
        <v>166411</v>
      </c>
      <c r="S581" s="2">
        <v>701</v>
      </c>
      <c r="T581" s="65" t="s">
        <v>150</v>
      </c>
      <c r="U581" s="21">
        <v>100.34</v>
      </c>
      <c r="V581" s="2">
        <v>13341</v>
      </c>
      <c r="W581" s="47" t="str">
        <f>IFERROR(VLOOKUP(V581, Fornecedores!A:C, 3, FALSE), "")</f>
        <v>DISMA DISTRIBUIDORA</v>
      </c>
      <c r="X581" s="43" t="str">
        <f>IFERROR(VLOOKUP(V581, Fornecedores!A:E, 5, FALSE), "")</f>
        <v>Araçatuba</v>
      </c>
      <c r="Y581" s="43" t="str">
        <f>IFERROR(VLOOKUP(V581, Fornecedores!A:F, 6, FALSE), "")</f>
        <v>SP</v>
      </c>
      <c r="Z581" s="14" t="str">
        <f>IF(H581=0, "Pedido entregue!", "Pendente")</f>
        <v>Pedido entregue!</v>
      </c>
      <c r="AA581" s="59"/>
      <c r="AB581" s="58" t="str">
        <f>IF(Z581="Pedido Entregue!", IF(AA581=1, "Retirado do Almoxarifado", IF(AA581=2, "Material devolvido", "Aguardando retirada")), IF(Z581="Pendente", "Entrega pendente", ""))</f>
        <v>Aguardando retirada</v>
      </c>
      <c r="AC581" s="18">
        <v>1</v>
      </c>
      <c r="AD581" s="18">
        <f>AC581/SUMIF($P:$P,P581,$AC:$AC)</f>
        <v>1</v>
      </c>
      <c r="AE581" s="18">
        <f>IF(R581=0,0,AC581/SUMIF($R:$R,R581,$AC:$AC))</f>
        <v>5.5555555555555552E-2</v>
      </c>
      <c r="AF581" s="18">
        <f>IF(R581=0,1,0)</f>
        <v>0</v>
      </c>
      <c r="AG581" s="18">
        <f>IF(R581=0,#REF!-J581,0)</f>
        <v>0</v>
      </c>
      <c r="AH581" t="str">
        <f>TEXT(J581,"MMMM")</f>
        <v>abril</v>
      </c>
    </row>
    <row r="582" spans="1:34" ht="12.75" hidden="1" customHeight="1" x14ac:dyDescent="0.25">
      <c r="A582" s="90" t="str">
        <f>IF(C582="Oficina Diversos","Oficina Geral",
IF(ISNUMBER(FIND("Estoque - Colhedoras",C582)),"Colhedoras",IF(ISNUMBER(FIND("Caldeiraria",C582)),"Caldeiraria",IF(ISNUMBER(FIND("Borracharia",C582)),"Borracharia",IF(ISNUMBER(FIND("Lubrificação",C582)),"Lubrificação",
IF(ISNUMBER(FIND("Estoque - Carregadeiras",C582)),"Carregadeiras",IF(ISNUMBER(FIND("Estoque - Veic. Leves",C582)),"Veic. Leves",
IF(ISNUMBER(FIND("Estoque - Caminhões",C582)),"Caminhões",IF(ISNUMBER(FIND("Estoque - Transbordos",C582)),"Transbordos",
IF(ISNUMBER(FIND("Estoque - Tratores",C582)),"Tratores",
IF(ISNUMBER(FIND("Estoque - Máquinas pesadas",C582)),"Máquinas pesadas",
IF(ISNUMBER(FIND("Estoque - Reboques",C582)),"Reboques",
IF(C582="Estoque","Estoque",
IF(AND(ISNUMBER(C582),C582&gt;1000,C582&lt;2000),"Caminhões",
IF(AND(ISNUMBER(C582),C582&gt;2000,C582&lt;3000),"Tratores",
IF(AND(ISNUMBER(C582),C582&gt;3000,C582&lt;4000),"Carregadeiras",
IF(AND(ISNUMBER(C582),C582&gt;4000,C582&lt;5000),"Máquinas pesadas",
IF(AND(ISNUMBER(C582),C582&gt;5000,C582&lt;6000),"Colhedoras",
IF(AND(ISNUMBER(C582),C582&gt;7000,C582&lt;8000),"Irrigação",
IF(AND(ISNUMBER(C582),C582&gt;8000,C582&lt;9000),"Reboques",IF(AND(ISNUMBER(C582),C582&gt;0,C582&lt;1000),"Veic. Leves","")))))))))))))))))))))</f>
        <v>Carregadeiras</v>
      </c>
      <c r="B582" s="8"/>
      <c r="C582" s="2">
        <v>3024</v>
      </c>
      <c r="D582" s="2">
        <v>22356</v>
      </c>
      <c r="E582" s="3" t="s">
        <v>405</v>
      </c>
      <c r="F582" s="14" t="str">
        <f>IF(ISBLANK(K582), "Apenas Solicitação", "Tem OC")</f>
        <v>Tem OC</v>
      </c>
      <c r="G582" s="2">
        <v>2</v>
      </c>
      <c r="H582" s="37">
        <f>G582-I582</f>
        <v>0</v>
      </c>
      <c r="I582" s="38">
        <v>2</v>
      </c>
      <c r="J582" s="4">
        <v>45749</v>
      </c>
      <c r="K582" s="180">
        <v>45763</v>
      </c>
      <c r="L582" s="4"/>
      <c r="M582" s="44"/>
      <c r="N582" s="44" t="str">
        <f>IFERROR(K582 + VALUE(LEFT(L582, FIND(" ", L582) - 1)), "")</f>
        <v/>
      </c>
      <c r="O582" s="3">
        <f>IF(_xlfn.DAYS(K582,J582)&lt;0, "Aguardando OC", _xlfn.DAYS(K582,J582))</f>
        <v>14</v>
      </c>
      <c r="P582" s="14">
        <v>397708</v>
      </c>
      <c r="Q582" s="2">
        <v>1141104</v>
      </c>
      <c r="R582" s="14">
        <v>166411</v>
      </c>
      <c r="S582" s="2">
        <v>112</v>
      </c>
      <c r="T582" s="65" t="s">
        <v>152</v>
      </c>
      <c r="U582" s="21">
        <v>100.34</v>
      </c>
      <c r="V582" s="2">
        <v>13341</v>
      </c>
      <c r="W582" s="47" t="str">
        <f>IFERROR(VLOOKUP(V582, Fornecedores!A:C, 3, FALSE), "")</f>
        <v>DISMA DISTRIBUIDORA</v>
      </c>
      <c r="X582" s="43" t="str">
        <f>IFERROR(VLOOKUP(V582, Fornecedores!A:E, 5, FALSE), "")</f>
        <v>Araçatuba</v>
      </c>
      <c r="Y582" s="43" t="str">
        <f>IFERROR(VLOOKUP(V582, Fornecedores!A:F, 6, FALSE), "")</f>
        <v>SP</v>
      </c>
      <c r="Z582" s="14" t="str">
        <f>IF(H582=0, "Pedido entregue!", "Pendente")</f>
        <v>Pedido entregue!</v>
      </c>
      <c r="AA582" s="59"/>
      <c r="AB582" s="58" t="str">
        <f>IF(Z582="Pedido Entregue!", IF(AA582=1, "Retirado do Almoxarifado", IF(AA582=2, "Material devolvido", "Aguardando retirada")), IF(Z582="Pendente", "Entrega pendente", ""))</f>
        <v>Aguardando retirada</v>
      </c>
      <c r="AC582" s="18">
        <v>1</v>
      </c>
      <c r="AD582" s="18">
        <f>AC582/SUMIF($P:$P,P582,$AC:$AC)</f>
        <v>1</v>
      </c>
      <c r="AE582" s="18">
        <f>IF(R582=0,0,AC582/SUMIF($R:$R,R582,$AC:$AC))</f>
        <v>5.5555555555555552E-2</v>
      </c>
      <c r="AF582" s="18">
        <f>IF(R582=0,1,0)</f>
        <v>0</v>
      </c>
      <c r="AG582" s="18">
        <f>IF(R582=0,#REF!-J582,0)</f>
        <v>0</v>
      </c>
      <c r="AH582" t="str">
        <f>TEXT(J582,"MMMM")</f>
        <v>abril</v>
      </c>
    </row>
    <row r="583" spans="1:34" ht="12.75" hidden="1" customHeight="1" x14ac:dyDescent="0.25">
      <c r="A583" s="90" t="str">
        <f>IF(C583="Oficina Diversos","Oficina Geral",
IF(ISNUMBER(FIND("Estoque - Colhedoras",C583)),"Colhedoras",IF(ISNUMBER(FIND("Caldeiraria",C583)),"Caldeiraria",IF(ISNUMBER(FIND("Borracharia",C583)),"Borracharia",IF(ISNUMBER(FIND("Lubrificação",C583)),"Lubrificação",
IF(ISNUMBER(FIND("Estoque - Carregadeiras",C583)),"Carregadeiras",IF(ISNUMBER(FIND("Estoque - Veic. Leves",C583)),"Veic. Leves",
IF(ISNUMBER(FIND("Estoque - Caminhões",C583)),"Caminhões",IF(ISNUMBER(FIND("Estoque - Transbordos",C583)),"Transbordos",
IF(ISNUMBER(FIND("Estoque - Tratores",C583)),"Tratores",
IF(ISNUMBER(FIND("Estoque - Máquinas pesadas",C583)),"Máquinas pesadas",
IF(ISNUMBER(FIND("Estoque - Reboques",C583)),"Reboques",
IF(C583="Estoque","Estoque",
IF(AND(ISNUMBER(C583),C583&gt;1000,C583&lt;2000),"Caminhões",
IF(AND(ISNUMBER(C583),C583&gt;2000,C583&lt;3000),"Tratores",
IF(AND(ISNUMBER(C583),C583&gt;3000,C583&lt;4000),"Carregadeiras",
IF(AND(ISNUMBER(C583),C583&gt;4000,C583&lt;5000),"Máquinas pesadas",
IF(AND(ISNUMBER(C583),C583&gt;5000,C583&lt;6000),"Colhedoras",
IF(AND(ISNUMBER(C583),C583&gt;7000,C583&lt;8000),"Irrigação",
IF(AND(ISNUMBER(C583),C583&gt;8000,C583&lt;9000),"Reboques",IF(AND(ISNUMBER(C583),C583&gt;0,C583&lt;1000),"Veic. Leves","")))))))))))))))))))))</f>
        <v>Carregadeiras</v>
      </c>
      <c r="B583" s="8"/>
      <c r="C583" s="2">
        <v>3027</v>
      </c>
      <c r="D583" s="2">
        <v>22356</v>
      </c>
      <c r="E583" s="3" t="s">
        <v>405</v>
      </c>
      <c r="F583" s="14" t="str">
        <f>IF(ISBLANK(K583), "Apenas Solicitação", "Tem OC")</f>
        <v>Tem OC</v>
      </c>
      <c r="G583" s="2">
        <v>2</v>
      </c>
      <c r="H583" s="37">
        <f>G583-I583</f>
        <v>0</v>
      </c>
      <c r="I583" s="38">
        <v>2</v>
      </c>
      <c r="J583" s="4">
        <v>45749</v>
      </c>
      <c r="K583" s="180">
        <v>45763</v>
      </c>
      <c r="L583" s="4"/>
      <c r="M583" s="44"/>
      <c r="N583" s="44" t="str">
        <f>IFERROR(K583 + VALUE(LEFT(L583, FIND(" ", L583) - 1)), "")</f>
        <v/>
      </c>
      <c r="O583" s="3">
        <f>IF(_xlfn.DAYS(K583,J583)&lt;0, "Aguardando OC", _xlfn.DAYS(K583,J583))</f>
        <v>14</v>
      </c>
      <c r="P583" s="14">
        <v>397722</v>
      </c>
      <c r="Q583" s="2">
        <v>1141108</v>
      </c>
      <c r="R583" s="14">
        <v>166411</v>
      </c>
      <c r="S583" s="2">
        <v>701</v>
      </c>
      <c r="T583" s="65" t="s">
        <v>150</v>
      </c>
      <c r="U583" s="21">
        <v>100.34</v>
      </c>
      <c r="V583" s="2">
        <v>13341</v>
      </c>
      <c r="W583" s="47" t="str">
        <f>IFERROR(VLOOKUP(V583, Fornecedores!A:C, 3, FALSE), "")</f>
        <v>DISMA DISTRIBUIDORA</v>
      </c>
      <c r="X583" s="43" t="str">
        <f>IFERROR(VLOOKUP(V583, Fornecedores!A:E, 5, FALSE), "")</f>
        <v>Araçatuba</v>
      </c>
      <c r="Y583" s="43" t="str">
        <f>IFERROR(VLOOKUP(V583, Fornecedores!A:F, 6, FALSE), "")</f>
        <v>SP</v>
      </c>
      <c r="Z583" s="14" t="str">
        <f>IF(H583=0, "Pedido entregue!", "Pendente")</f>
        <v>Pedido entregue!</v>
      </c>
      <c r="AA583" s="59"/>
      <c r="AB583" s="58" t="str">
        <f>IF(Z583="Pedido Entregue!", IF(AA583=1, "Retirado do Almoxarifado", IF(AA583=2, "Material devolvido", "Aguardando retirada")), IF(Z583="Pendente", "Entrega pendente", ""))</f>
        <v>Aguardando retirada</v>
      </c>
      <c r="AC583" s="18">
        <v>1</v>
      </c>
      <c r="AD583" s="18">
        <f>AC583/SUMIF($P:$P,P583,$AC:$AC)</f>
        <v>1</v>
      </c>
      <c r="AE583" s="18">
        <f>IF(R583=0,0,AC583/SUMIF($R:$R,R583,$AC:$AC))</f>
        <v>5.5555555555555552E-2</v>
      </c>
      <c r="AF583" s="18">
        <f>IF(R583=0,1,0)</f>
        <v>0</v>
      </c>
      <c r="AG583" s="18">
        <f>IF(R583=0,#REF!-J583,0)</f>
        <v>0</v>
      </c>
      <c r="AH583" t="str">
        <f>TEXT(J583,"MMMM")</f>
        <v>abril</v>
      </c>
    </row>
    <row r="584" spans="1:34" ht="12.75" hidden="1" customHeight="1" x14ac:dyDescent="0.25">
      <c r="A584" s="90" t="str">
        <f>IF(C584="Oficina Diversos","Oficina Geral",
IF(ISNUMBER(FIND("Estoque - Colhedoras",C584)),"Colhedoras",IF(ISNUMBER(FIND("Caldeiraria",C584)),"Caldeiraria",IF(ISNUMBER(FIND("Borracharia",C584)),"Borracharia",IF(ISNUMBER(FIND("Lubrificação",C584)),"Lubrificação",
IF(ISNUMBER(FIND("Estoque - Carregadeiras",C584)),"Carregadeiras",IF(ISNUMBER(FIND("Estoque - Veic. Leves",C584)),"Veic. Leves",
IF(ISNUMBER(FIND("Estoque - Caminhões",C584)),"Caminhões",IF(ISNUMBER(FIND("Estoque - Transbordos",C584)),"Transbordos",
IF(ISNUMBER(FIND("Estoque - Tratores",C584)),"Tratores",
IF(ISNUMBER(FIND("Estoque - Máquinas pesadas",C584)),"Máquinas pesadas",
IF(ISNUMBER(FIND("Estoque - Reboques",C584)),"Reboques",
IF(C584="Estoque","Estoque",
IF(AND(ISNUMBER(C584),C584&gt;1000,C584&lt;2000),"Caminhões",
IF(AND(ISNUMBER(C584),C584&gt;2000,C584&lt;3000),"Tratores",
IF(AND(ISNUMBER(C584),C584&gt;3000,C584&lt;4000),"Carregadeiras",
IF(AND(ISNUMBER(C584),C584&gt;4000,C584&lt;5000),"Máquinas pesadas",
IF(AND(ISNUMBER(C584),C584&gt;5000,C584&lt;6000),"Colhedoras",
IF(AND(ISNUMBER(C584),C584&gt;7000,C584&lt;8000),"Irrigação",
IF(AND(ISNUMBER(C584),C584&gt;8000,C584&lt;9000),"Reboques",IF(AND(ISNUMBER(C584),C584&gt;0,C584&lt;1000),"Veic. Leves","")))))))))))))))))))))</f>
        <v>Carregadeiras</v>
      </c>
      <c r="B584" s="8"/>
      <c r="C584" s="2">
        <v>3028</v>
      </c>
      <c r="D584" s="2">
        <v>22356</v>
      </c>
      <c r="E584" s="3" t="s">
        <v>405</v>
      </c>
      <c r="F584" s="14" t="str">
        <f>IF(ISBLANK(K584), "Apenas Solicitação", "Tem OC")</f>
        <v>Tem OC</v>
      </c>
      <c r="G584" s="2">
        <v>2</v>
      </c>
      <c r="H584" s="37">
        <f>G584-I584</f>
        <v>0</v>
      </c>
      <c r="I584" s="38">
        <v>2</v>
      </c>
      <c r="J584" s="4">
        <v>45749</v>
      </c>
      <c r="K584" s="180">
        <v>45763</v>
      </c>
      <c r="L584" s="4"/>
      <c r="M584" s="44"/>
      <c r="N584" s="44" t="str">
        <f>IFERROR(K584 + VALUE(LEFT(L584, FIND(" ", L584) - 1)), "")</f>
        <v/>
      </c>
      <c r="O584" s="3">
        <f>IF(_xlfn.DAYS(K584,J584)&lt;0, "Aguardando OC", _xlfn.DAYS(K584,J584))</f>
        <v>14</v>
      </c>
      <c r="P584" s="14">
        <v>397736</v>
      </c>
      <c r="Q584" s="2">
        <v>1141113</v>
      </c>
      <c r="R584" s="14">
        <v>166411</v>
      </c>
      <c r="S584" s="2">
        <v>701</v>
      </c>
      <c r="T584" s="65" t="s">
        <v>150</v>
      </c>
      <c r="U584" s="21">
        <v>100.34</v>
      </c>
      <c r="V584" s="2">
        <v>13341</v>
      </c>
      <c r="W584" s="47" t="str">
        <f>IFERROR(VLOOKUP(V584, Fornecedores!A:C, 3, FALSE), "")</f>
        <v>DISMA DISTRIBUIDORA</v>
      </c>
      <c r="X584" s="43" t="str">
        <f>IFERROR(VLOOKUP(V584, Fornecedores!A:E, 5, FALSE), "")</f>
        <v>Araçatuba</v>
      </c>
      <c r="Y584" s="43" t="str">
        <f>IFERROR(VLOOKUP(V584, Fornecedores!A:F, 6, FALSE), "")</f>
        <v>SP</v>
      </c>
      <c r="Z584" s="14" t="str">
        <f>IF(H584=0, "Pedido entregue!", "Pendente")</f>
        <v>Pedido entregue!</v>
      </c>
      <c r="AA584" s="59"/>
      <c r="AB584" s="58" t="str">
        <f>IF(Z584="Pedido Entregue!", IF(AA584=1, "Retirado do Almoxarifado", IF(AA584=2, "Material devolvido", "Aguardando retirada")), IF(Z584="Pendente", "Entrega pendente", ""))</f>
        <v>Aguardando retirada</v>
      </c>
      <c r="AC584" s="18">
        <v>1</v>
      </c>
      <c r="AD584" s="18">
        <f>AC584/SUMIF($P:$P,P584,$AC:$AC)</f>
        <v>1</v>
      </c>
      <c r="AE584" s="18">
        <f>IF(R584=0,0,AC584/SUMIF($R:$R,R584,$AC:$AC))</f>
        <v>5.5555555555555552E-2</v>
      </c>
      <c r="AF584" s="18">
        <f>IF(R584=0,1,0)</f>
        <v>0</v>
      </c>
      <c r="AG584" s="18">
        <f>IF(R584=0,#REF!-J584,0)</f>
        <v>0</v>
      </c>
      <c r="AH584" t="str">
        <f>TEXT(J584,"MMMM")</f>
        <v>abril</v>
      </c>
    </row>
    <row r="585" spans="1:34" ht="12.75" hidden="1" customHeight="1" x14ac:dyDescent="0.25">
      <c r="A585" s="90" t="str">
        <f>IF(C585="Oficina Diversos","Oficina Geral",
IF(ISNUMBER(FIND("Estoque - Colhedoras",C585)),"Colhedoras",IF(ISNUMBER(FIND("Caldeiraria",C585)),"Caldeiraria",IF(ISNUMBER(FIND("Borracharia",C585)),"Borracharia",IF(ISNUMBER(FIND("Lubrificação",C585)),"Lubrificação",
IF(ISNUMBER(FIND("Estoque - Carregadeiras",C585)),"Carregadeiras",IF(ISNUMBER(FIND("Estoque - Veic. Leves",C585)),"Veic. Leves",
IF(ISNUMBER(FIND("Estoque - Caminhões",C585)),"Caminhões",IF(ISNUMBER(FIND("Estoque - Transbordos",C585)),"Transbordos",
IF(ISNUMBER(FIND("Estoque - Tratores",C585)),"Tratores",
IF(ISNUMBER(FIND("Estoque - Máquinas pesadas",C585)),"Máquinas pesadas",
IF(ISNUMBER(FIND("Estoque - Reboques",C585)),"Reboques",
IF(C585="Estoque","Estoque",
IF(AND(ISNUMBER(C585),C585&gt;1000,C585&lt;2000),"Caminhões",
IF(AND(ISNUMBER(C585),C585&gt;2000,C585&lt;3000),"Tratores",
IF(AND(ISNUMBER(C585),C585&gt;3000,C585&lt;4000),"Carregadeiras",
IF(AND(ISNUMBER(C585),C585&gt;4000,C585&lt;5000),"Máquinas pesadas",
IF(AND(ISNUMBER(C585),C585&gt;5000,C585&lt;6000),"Colhedoras",
IF(AND(ISNUMBER(C585),C585&gt;7000,C585&lt;8000),"Irrigação",
IF(AND(ISNUMBER(C585),C585&gt;8000,C585&lt;9000),"Reboques",IF(AND(ISNUMBER(C585),C585&gt;0,C585&lt;1000),"Veic. Leves","")))))))))))))))))))))</f>
        <v>Carregadeiras</v>
      </c>
      <c r="B585" s="8"/>
      <c r="C585" s="2">
        <v>3029</v>
      </c>
      <c r="D585" s="2">
        <v>22356</v>
      </c>
      <c r="E585" s="3" t="s">
        <v>405</v>
      </c>
      <c r="F585" s="14" t="str">
        <f>IF(ISBLANK(K585), "Apenas Solicitação", "Tem OC")</f>
        <v>Tem OC</v>
      </c>
      <c r="G585" s="2">
        <v>2</v>
      </c>
      <c r="H585" s="37">
        <f>G585-I585</f>
        <v>0</v>
      </c>
      <c r="I585" s="38">
        <v>2</v>
      </c>
      <c r="J585" s="4">
        <v>45749</v>
      </c>
      <c r="K585" s="180">
        <v>45763</v>
      </c>
      <c r="L585" s="4"/>
      <c r="M585" s="44"/>
      <c r="N585" s="44" t="str">
        <f>IFERROR(K585 + VALUE(LEFT(L585, FIND(" ", L585) - 1)), "")</f>
        <v/>
      </c>
      <c r="O585" s="3">
        <f>IF(_xlfn.DAYS(K585,J585)&lt;0, "Aguardando OC", _xlfn.DAYS(K585,J585))</f>
        <v>14</v>
      </c>
      <c r="P585" s="14">
        <v>397750</v>
      </c>
      <c r="Q585" s="2">
        <v>1141117</v>
      </c>
      <c r="R585" s="14">
        <v>166411</v>
      </c>
      <c r="S585" s="2">
        <v>112</v>
      </c>
      <c r="T585" s="65" t="s">
        <v>152</v>
      </c>
      <c r="U585" s="21">
        <v>100.34</v>
      </c>
      <c r="V585" s="2">
        <v>13341</v>
      </c>
      <c r="W585" s="47" t="str">
        <f>IFERROR(VLOOKUP(V585, Fornecedores!A:C, 3, FALSE), "")</f>
        <v>DISMA DISTRIBUIDORA</v>
      </c>
      <c r="X585" s="43" t="str">
        <f>IFERROR(VLOOKUP(V585, Fornecedores!A:E, 5, FALSE), "")</f>
        <v>Araçatuba</v>
      </c>
      <c r="Y585" s="43" t="str">
        <f>IFERROR(VLOOKUP(V585, Fornecedores!A:F, 6, FALSE), "")</f>
        <v>SP</v>
      </c>
      <c r="Z585" s="14" t="str">
        <f>IF(H585=0, "Pedido entregue!", "Pendente")</f>
        <v>Pedido entregue!</v>
      </c>
      <c r="AA585" s="59"/>
      <c r="AB585" s="58" t="str">
        <f>IF(Z585="Pedido Entregue!", IF(AA585=1, "Retirado do Almoxarifado", IF(AA585=2, "Material devolvido", "Aguardando retirada")), IF(Z585="Pendente", "Entrega pendente", ""))</f>
        <v>Aguardando retirada</v>
      </c>
      <c r="AC585" s="18">
        <v>1</v>
      </c>
      <c r="AD585" s="18">
        <f>AC585/SUMIF($P:$P,P585,$AC:$AC)</f>
        <v>1</v>
      </c>
      <c r="AE585" s="18">
        <f>IF(R585=0,0,AC585/SUMIF($R:$R,R585,$AC:$AC))</f>
        <v>5.5555555555555552E-2</v>
      </c>
      <c r="AF585" s="18">
        <f>IF(R585=0,1,0)</f>
        <v>0</v>
      </c>
      <c r="AG585" s="18">
        <f>IF(R585=0,#REF!-J585,0)</f>
        <v>0</v>
      </c>
      <c r="AH585" t="str">
        <f>TEXT(J585,"MMMM")</f>
        <v>abril</v>
      </c>
    </row>
    <row r="586" spans="1:34" ht="12.75" hidden="1" customHeight="1" x14ac:dyDescent="0.25">
      <c r="A586" s="90" t="str">
        <f>IF(C586="Oficina Diversos","Oficina Geral",
IF(ISNUMBER(FIND("Estoque - Colhedoras",C586)),"Colhedoras",IF(ISNUMBER(FIND("Caldeiraria",C586)),"Caldeiraria",IF(ISNUMBER(FIND("Borracharia",C586)),"Borracharia",IF(ISNUMBER(FIND("Lubrificação",C586)),"Lubrificação",
IF(ISNUMBER(FIND("Estoque - Carregadeiras",C586)),"Carregadeiras",IF(ISNUMBER(FIND("Estoque - Veic. Leves",C586)),"Veic. Leves",
IF(ISNUMBER(FIND("Estoque - Caminhões",C586)),"Caminhões",IF(ISNUMBER(FIND("Estoque - Transbordos",C586)),"Transbordos",
IF(ISNUMBER(FIND("Estoque - Tratores",C586)),"Tratores",
IF(ISNUMBER(FIND("Estoque - Máquinas pesadas",C586)),"Máquinas pesadas",
IF(ISNUMBER(FIND("Estoque - Reboques",C586)),"Reboques",
IF(C586="Estoque","Estoque",
IF(AND(ISNUMBER(C586),C586&gt;1000,C586&lt;2000),"Caminhões",
IF(AND(ISNUMBER(C586),C586&gt;2000,C586&lt;3000),"Tratores",
IF(AND(ISNUMBER(C586),C586&gt;3000,C586&lt;4000),"Carregadeiras",
IF(AND(ISNUMBER(C586),C586&gt;4000,C586&lt;5000),"Máquinas pesadas",
IF(AND(ISNUMBER(C586),C586&gt;5000,C586&lt;6000),"Colhedoras",
IF(AND(ISNUMBER(C586),C586&gt;7000,C586&lt;8000),"Irrigação",
IF(AND(ISNUMBER(C586),C586&gt;8000,C586&lt;9000),"Reboques",IF(AND(ISNUMBER(C586),C586&gt;0,C586&lt;1000),"Veic. Leves","")))))))))))))))))))))</f>
        <v>Carregadeiras</v>
      </c>
      <c r="B586" s="8"/>
      <c r="C586" s="2">
        <v>3030</v>
      </c>
      <c r="D586" s="2">
        <v>22356</v>
      </c>
      <c r="E586" s="3" t="s">
        <v>405</v>
      </c>
      <c r="F586" s="14" t="str">
        <f>IF(ISBLANK(K586), "Apenas Solicitação", "Tem OC")</f>
        <v>Tem OC</v>
      </c>
      <c r="G586" s="2">
        <v>2</v>
      </c>
      <c r="H586" s="37">
        <f>G586-I586</f>
        <v>0</v>
      </c>
      <c r="I586" s="38">
        <v>2</v>
      </c>
      <c r="J586" s="4">
        <v>45749</v>
      </c>
      <c r="K586" s="180">
        <v>45763</v>
      </c>
      <c r="L586" s="4"/>
      <c r="M586" s="44"/>
      <c r="N586" s="44" t="str">
        <f>IFERROR(K586 + VALUE(LEFT(L586, FIND(" ", L586) - 1)), "")</f>
        <v/>
      </c>
      <c r="O586" s="3">
        <f>IF(_xlfn.DAYS(K586,J586)&lt;0, "Aguardando OC", _xlfn.DAYS(K586,J586))</f>
        <v>14</v>
      </c>
      <c r="P586" s="14">
        <v>397766</v>
      </c>
      <c r="Q586" s="2">
        <v>1141125</v>
      </c>
      <c r="R586" s="14">
        <v>166411</v>
      </c>
      <c r="S586" s="2">
        <v>701</v>
      </c>
      <c r="T586" s="65" t="s">
        <v>150</v>
      </c>
      <c r="U586" s="21">
        <v>100.34</v>
      </c>
      <c r="V586" s="2">
        <v>13341</v>
      </c>
      <c r="W586" s="47" t="str">
        <f>IFERROR(VLOOKUP(V586, Fornecedores!A:C, 3, FALSE), "")</f>
        <v>DISMA DISTRIBUIDORA</v>
      </c>
      <c r="X586" s="43" t="str">
        <f>IFERROR(VLOOKUP(V586, Fornecedores!A:E, 5, FALSE), "")</f>
        <v>Araçatuba</v>
      </c>
      <c r="Y586" s="43" t="str">
        <f>IFERROR(VLOOKUP(V586, Fornecedores!A:F, 6, FALSE), "")</f>
        <v>SP</v>
      </c>
      <c r="Z586" s="14" t="str">
        <f>IF(H586=0, "Pedido entregue!", "Pendente")</f>
        <v>Pedido entregue!</v>
      </c>
      <c r="AA586" s="59"/>
      <c r="AB586" s="58" t="str">
        <f>IF(Z586="Pedido Entregue!", IF(AA586=1, "Retirado do Almoxarifado", IF(AA586=2, "Material devolvido", "Aguardando retirada")), IF(Z586="Pendente", "Entrega pendente", ""))</f>
        <v>Aguardando retirada</v>
      </c>
      <c r="AC586" s="18">
        <v>1</v>
      </c>
      <c r="AD586" s="18">
        <f>AC586/SUMIF($P:$P,P586,$AC:$AC)</f>
        <v>1</v>
      </c>
      <c r="AE586" s="18">
        <f>IF(R586=0,0,AC586/SUMIF($R:$R,R586,$AC:$AC))</f>
        <v>5.5555555555555552E-2</v>
      </c>
      <c r="AF586" s="18">
        <f>IF(R586=0,1,0)</f>
        <v>0</v>
      </c>
      <c r="AG586" s="18">
        <f>IF(R586=0,#REF!-J586,0)</f>
        <v>0</v>
      </c>
      <c r="AH586" t="str">
        <f>TEXT(J586,"MMMM")</f>
        <v>abril</v>
      </c>
    </row>
    <row r="587" spans="1:34" ht="12.75" customHeight="1" x14ac:dyDescent="0.25">
      <c r="A587" s="90" t="str">
        <f>IF(C587="Oficina Diversos","Oficina Geral",
IF(ISNUMBER(FIND("Estoque - Colhedoras",C587)),"Colhedoras",IF(ISNUMBER(FIND("Caldeiraria",C587)),"Caldeiraria",IF(ISNUMBER(FIND("Borracharia",C587)),"Borracharia",IF(ISNUMBER(FIND("Lubrificação",C587)),"Lubrificação",
IF(ISNUMBER(FIND("Estoque - Carregadeiras",C587)),"Carregadeiras",IF(ISNUMBER(FIND("Estoque - Veic. Leves",C587)),"Veic. Leves",
IF(ISNUMBER(FIND("Estoque - Caminhões",C587)),"Caminhões",IF(ISNUMBER(FIND("Estoque - Transbordos",C587)),"Transbordos",
IF(ISNUMBER(FIND("Estoque - Tratores",C587)),"Tratores",
IF(ISNUMBER(FIND("Estoque - Máquinas pesadas",C587)),"Máquinas pesadas",
IF(ISNUMBER(FIND("Estoque - Reboques",C587)),"Reboques",
IF(C587="Estoque","Estoque",
IF(AND(ISNUMBER(C587),C587&gt;1000,C587&lt;2000),"Caminhões",
IF(AND(ISNUMBER(C587),C587&gt;2000,C587&lt;3000),"Tratores",
IF(AND(ISNUMBER(C587),C587&gt;3000,C587&lt;4000),"Carregadeiras",
IF(AND(ISNUMBER(C587),C587&gt;4000,C587&lt;5000),"Máquinas pesadas",
IF(AND(ISNUMBER(C587),C587&gt;5000,C587&lt;6000),"Colhedoras",
IF(AND(ISNUMBER(C587),C587&gt;7000,C587&lt;8000),"Irrigação",
IF(AND(ISNUMBER(C587),C587&gt;8000,C587&lt;9000),"Reboques",IF(AND(ISNUMBER(C587),C587&gt;0,C587&lt;1000),"Veic. Leves","")))))))))))))))))))))</f>
        <v>Caminhões</v>
      </c>
      <c r="B587" s="111"/>
      <c r="C587" s="171">
        <v>1020</v>
      </c>
      <c r="D587" s="170">
        <v>22360</v>
      </c>
      <c r="E587" s="173" t="s">
        <v>26017</v>
      </c>
      <c r="F587" s="101" t="str">
        <f>IF(ISBLANK(K587), "Apenas Solicitação", "Tem OC")</f>
        <v>Tem OC</v>
      </c>
      <c r="G587" s="170">
        <v>1</v>
      </c>
      <c r="H587" s="102">
        <f>G587-I587</f>
        <v>1</v>
      </c>
      <c r="I587" s="103"/>
      <c r="J587" s="174">
        <v>45852</v>
      </c>
      <c r="K587" s="174">
        <v>45857</v>
      </c>
      <c r="L587" s="173" t="s">
        <v>20151</v>
      </c>
      <c r="M587" s="104" t="str">
        <f ca="1">IF(OR(N587="", N587=0), "", IF(N587&gt;TODAY(), "No prazo", "Atrasado"))</f>
        <v>Atrasado</v>
      </c>
      <c r="N587" s="104">
        <f>IFERROR(K587 + VALUE(LEFT(L587, FIND(" ", L587) - 1)), "")</f>
        <v>45857</v>
      </c>
      <c r="O587" s="105">
        <f>IF(_xlfn.DAYS(K587,J587)&lt;0, "Aguardando OC", _xlfn.DAYS(K587,J587))</f>
        <v>5</v>
      </c>
      <c r="P587" s="212">
        <v>411593</v>
      </c>
      <c r="Q587" s="55"/>
      <c r="R587" s="212">
        <v>171186</v>
      </c>
      <c r="S587" s="2">
        <v>221</v>
      </c>
      <c r="T587" s="65" t="s">
        <v>1029</v>
      </c>
      <c r="U587" s="170">
        <v>513.88</v>
      </c>
      <c r="V587" s="170">
        <v>2528</v>
      </c>
      <c r="W587" s="117" t="str">
        <f>IFERROR(VLOOKUP(V587, Fornecedores!A:C, 3, FALSE), "")</f>
        <v xml:space="preserve">REDIESEL            </v>
      </c>
      <c r="X587" s="105" t="str">
        <f>IFERROR(VLOOKUP(V587, Fornecedores!A:E, 5, FALSE), "")</f>
        <v>Jaboatão dos Guararapes</v>
      </c>
      <c r="Y587" s="105" t="str">
        <f>IFERROR(VLOOKUP(V587, Fornecedores!A:F, 6, FALSE), "")</f>
        <v>PE</v>
      </c>
      <c r="Z587" s="101" t="str">
        <f>IF(H587=0, "Pedido entregue!", "Pendente")</f>
        <v>Pendente</v>
      </c>
      <c r="AA587" s="119"/>
      <c r="AB587" s="132" t="str">
        <f>IF(Z587="Pedido Entregue!", IF(AA587=1, "Retirado do Almoxarifado", IF(AA587=2, "Material devolvido", "Aguardando retirada")), IF(Z587="Pendente", "Entrega pendente", ""))</f>
        <v>Entrega pendente</v>
      </c>
      <c r="AC587" s="18">
        <v>1</v>
      </c>
      <c r="AD587" s="18">
        <f>AC587/SUMIF($P:$P,P587,$AC:$AC)</f>
        <v>1</v>
      </c>
      <c r="AE587" s="18">
        <f>IF(R587=0,0,AC587/SUMIF($R:$R,R587,$AC:$AC))</f>
        <v>0.5</v>
      </c>
      <c r="AF587" s="18">
        <f>IF(R587=0,1,0)</f>
        <v>0</v>
      </c>
      <c r="AH587" t="str">
        <f>TEXT(J587,"MMMM")</f>
        <v>julho</v>
      </c>
    </row>
    <row r="588" spans="1:34" ht="12.75" customHeight="1" x14ac:dyDescent="0.25">
      <c r="A588" s="90" t="str">
        <f>IF(C588="Oficina Diversos","Oficina Geral",
IF(ISNUMBER(FIND("Estoque - Colhedoras",C588)),"Colhedoras",IF(ISNUMBER(FIND("Caldeiraria",C588)),"Caldeiraria",IF(ISNUMBER(FIND("Borracharia",C588)),"Borracharia",IF(ISNUMBER(FIND("Lubrificação",C588)),"Lubrificação",
IF(ISNUMBER(FIND("Estoque - Carregadeiras",C588)),"Carregadeiras",IF(ISNUMBER(FIND("Estoque - Veic. Leves",C588)),"Veic. Leves",
IF(ISNUMBER(FIND("Estoque - Caminhões",C588)),"Caminhões",IF(ISNUMBER(FIND("Estoque - Transbordos",C588)),"Transbordos",
IF(ISNUMBER(FIND("Estoque - Tratores",C588)),"Tratores",
IF(ISNUMBER(FIND("Estoque - Máquinas pesadas",C588)),"Máquinas pesadas",
IF(ISNUMBER(FIND("Estoque - Reboques",C588)),"Reboques",
IF(C588="Estoque","Estoque",
IF(AND(ISNUMBER(C588),C588&gt;1000,C588&lt;2000),"Caminhões",
IF(AND(ISNUMBER(C588),C588&gt;2000,C588&lt;3000),"Tratores",
IF(AND(ISNUMBER(C588),C588&gt;3000,C588&lt;4000),"Carregadeiras",
IF(AND(ISNUMBER(C588),C588&gt;4000,C588&lt;5000),"Máquinas pesadas",
IF(AND(ISNUMBER(C588),C588&gt;5000,C588&lt;6000),"Colhedoras",
IF(AND(ISNUMBER(C588),C588&gt;7000,C588&lt;8000),"Irrigação",
IF(AND(ISNUMBER(C588),C588&gt;8000,C588&lt;9000),"Reboques",IF(AND(ISNUMBER(C588),C588&gt;0,C588&lt;1000),"Veic. Leves","")))))))))))))))))))))</f>
        <v>Caminhões</v>
      </c>
      <c r="B588" s="210"/>
      <c r="C588" s="171">
        <v>1021</v>
      </c>
      <c r="D588" s="170">
        <v>22360</v>
      </c>
      <c r="E588" s="173" t="s">
        <v>26017</v>
      </c>
      <c r="F588" s="101" t="str">
        <f>IF(ISBLANK(K588), "Apenas Solicitação", "Tem OC")</f>
        <v>Tem OC</v>
      </c>
      <c r="G588" s="170">
        <v>1</v>
      </c>
      <c r="H588" s="102">
        <f>G588-I588</f>
        <v>1</v>
      </c>
      <c r="I588" s="103"/>
      <c r="J588" s="174">
        <v>45852</v>
      </c>
      <c r="K588" s="174">
        <v>45857</v>
      </c>
      <c r="L588" s="173" t="s">
        <v>20151</v>
      </c>
      <c r="M588" s="104" t="str">
        <f ca="1">IF(OR(N588="", N588=0), "", IF(N588&gt;TODAY(), "No prazo", "Atrasado"))</f>
        <v>Atrasado</v>
      </c>
      <c r="N588" s="104">
        <f>IFERROR(K588 + VALUE(LEFT(L588, FIND(" ", L588) - 1)), "")</f>
        <v>45857</v>
      </c>
      <c r="O588" s="105">
        <f>IF(_xlfn.DAYS(K588,J588)&lt;0, "Aguardando OC", _xlfn.DAYS(K588,J588))</f>
        <v>5</v>
      </c>
      <c r="P588" s="212">
        <v>411624</v>
      </c>
      <c r="Q588" s="55"/>
      <c r="R588" s="212">
        <v>171186</v>
      </c>
      <c r="S588" s="2">
        <v>221</v>
      </c>
      <c r="T588" s="65" t="s">
        <v>1029</v>
      </c>
      <c r="U588" s="170">
        <v>513.88</v>
      </c>
      <c r="V588" s="170">
        <v>2528</v>
      </c>
      <c r="W588" s="117" t="str">
        <f>IFERROR(VLOOKUP(V588, Fornecedores!A:C, 3, FALSE), "")</f>
        <v xml:space="preserve">REDIESEL            </v>
      </c>
      <c r="X588" s="105" t="str">
        <f>IFERROR(VLOOKUP(V588, Fornecedores!A:E, 5, FALSE), "")</f>
        <v>Jaboatão dos Guararapes</v>
      </c>
      <c r="Y588" s="105" t="str">
        <f>IFERROR(VLOOKUP(V588, Fornecedores!A:F, 6, FALSE), "")</f>
        <v>PE</v>
      </c>
      <c r="Z588" s="101" t="str">
        <f>IF(H588=0, "Pedido entregue!", "Pendente")</f>
        <v>Pendente</v>
      </c>
      <c r="AA588" s="119"/>
      <c r="AB588" s="132" t="str">
        <f>IF(Z588="Pedido Entregue!", IF(AA588=1, "Retirado do Almoxarifado", IF(AA588=2, "Material devolvido", "Aguardando retirada")), IF(Z588="Pendente", "Entrega pendente", ""))</f>
        <v>Entrega pendente</v>
      </c>
      <c r="AC588" s="18">
        <v>1</v>
      </c>
      <c r="AD588" s="18">
        <f>AC588/SUMIF($P:$P,P588,$AC:$AC)</f>
        <v>1</v>
      </c>
      <c r="AE588" s="18">
        <f>IF(R588=0,0,AC588/SUMIF($R:$R,R588,$AC:$AC))</f>
        <v>0.5</v>
      </c>
      <c r="AF588" s="18">
        <f>IF(R588=0,1,0)</f>
        <v>0</v>
      </c>
      <c r="AH588" t="str">
        <f>TEXT(J588,"MMMM")</f>
        <v>julho</v>
      </c>
    </row>
    <row r="589" spans="1:34" ht="12.75" customHeight="1" x14ac:dyDescent="0.25">
      <c r="A589" s="90" t="str">
        <f>IF(C589="Oficina Diversos","Oficina Geral",
IF(ISNUMBER(FIND("Estoque - Colhedoras",C589)),"Colhedoras",IF(ISNUMBER(FIND("Caldeiraria",C589)),"Caldeiraria",IF(ISNUMBER(FIND("Borracharia",C589)),"Borracharia",IF(ISNUMBER(FIND("Lubrificação",C589)),"Lubrificação",
IF(ISNUMBER(FIND("Estoque - Carregadeiras",C589)),"Carregadeiras",IF(ISNUMBER(FIND("Estoque - Veic. Leves",C589)),"Veic. Leves",
IF(ISNUMBER(FIND("Estoque - Caminhões",C589)),"Caminhões",IF(ISNUMBER(FIND("Estoque - Transbordos",C589)),"Transbordos",
IF(ISNUMBER(FIND("Estoque - Tratores",C589)),"Tratores",
IF(ISNUMBER(FIND("Estoque - Máquinas pesadas",C589)),"Máquinas pesadas",
IF(ISNUMBER(FIND("Estoque - Reboques",C589)),"Reboques",
IF(C589="Estoque","Estoque",
IF(AND(ISNUMBER(C589),C589&gt;1000,C589&lt;2000),"Caminhões",
IF(AND(ISNUMBER(C589),C589&gt;2000,C589&lt;3000),"Tratores",
IF(AND(ISNUMBER(C589),C589&gt;3000,C589&lt;4000),"Carregadeiras",
IF(AND(ISNUMBER(C589),C589&gt;4000,C589&lt;5000),"Máquinas pesadas",
IF(AND(ISNUMBER(C589),C589&gt;5000,C589&lt;6000),"Colhedoras",
IF(AND(ISNUMBER(C589),C589&gt;7000,C589&lt;8000),"Irrigação",
IF(AND(ISNUMBER(C589),C589&gt;8000,C589&lt;9000),"Reboques",IF(AND(ISNUMBER(C589),C589&gt;0,C589&lt;1000),"Veic. Leves","")))))))))))))))))))))</f>
        <v>Caminhões</v>
      </c>
      <c r="B589" s="215"/>
      <c r="C589" s="222">
        <v>1022</v>
      </c>
      <c r="D589" s="170">
        <v>22360</v>
      </c>
      <c r="E589" s="173" t="s">
        <v>26017</v>
      </c>
      <c r="F589" s="101" t="str">
        <f>IF(ISBLANK(K589), "Apenas Solicitação", "Tem OC")</f>
        <v>Apenas Solicitação</v>
      </c>
      <c r="G589" s="170">
        <v>1</v>
      </c>
      <c r="H589" s="102">
        <f>G589-I589</f>
        <v>1</v>
      </c>
      <c r="I589" s="103"/>
      <c r="J589" s="174">
        <v>45857</v>
      </c>
      <c r="K589" s="173"/>
      <c r="L589" s="173"/>
      <c r="M589" s="104" t="str">
        <f ca="1">IF(OR(N589="", N589=0), "", IF(N589&gt;TODAY(), "No prazo", "Atrasado"))</f>
        <v/>
      </c>
      <c r="N589" s="104" t="str">
        <f>IFERROR(K589 + VALUE(LEFT(L589, FIND(" ", L589) - 1)), "")</f>
        <v/>
      </c>
      <c r="O589" s="105" t="str">
        <f>IF(_xlfn.DAYS(K589,J589)&lt;0, "Aguardando OC", _xlfn.DAYS(K589,J589))</f>
        <v>Aguardando OC</v>
      </c>
      <c r="P589" s="170">
        <v>412475</v>
      </c>
      <c r="Q589" s="55"/>
      <c r="R589" s="170">
        <v>0</v>
      </c>
      <c r="S589" s="2">
        <v>221</v>
      </c>
      <c r="T589" s="65" t="s">
        <v>1029</v>
      </c>
      <c r="U589" s="170">
        <v>513.88</v>
      </c>
      <c r="V589" s="170"/>
      <c r="W589" s="117" t="str">
        <f>IFERROR(VLOOKUP(V589, Fornecedores!A:C, 3, FALSE), "")</f>
        <v/>
      </c>
      <c r="X589" s="105" t="str">
        <f>IFERROR(VLOOKUP(V589, Fornecedores!A:E, 5, FALSE), "")</f>
        <v/>
      </c>
      <c r="Y589" s="105" t="str">
        <f>IFERROR(VLOOKUP(V589, Fornecedores!A:F, 6, FALSE), "")</f>
        <v/>
      </c>
      <c r="Z589" s="101" t="str">
        <f>IF(H589=0, "Pedido entregue!", "Pendente")</f>
        <v>Pendente</v>
      </c>
      <c r="AA589" s="119"/>
      <c r="AB589" s="132" t="str">
        <f>IF(Z589="Pedido Entregue!", IF(AA589=1, "Retirado do Almoxarifado", IF(AA589=2, "Material devolvido", "Aguardando retirada")), IF(Z589="Pendente", "Entrega pendente", ""))</f>
        <v>Entrega pendente</v>
      </c>
      <c r="AC589" s="18">
        <v>1</v>
      </c>
      <c r="AD589" s="18">
        <f>AC589/SUMIF($P:$P,P589,$AC:$AC)</f>
        <v>1</v>
      </c>
      <c r="AE589" s="18">
        <f>IF(R589=0,0,AC589/SUMIF($R:$R,R589,$AC:$AC))</f>
        <v>0</v>
      </c>
      <c r="AF589" s="18">
        <f>IF(R589=0,1,0)</f>
        <v>1</v>
      </c>
      <c r="AH589" t="str">
        <f>TEXT(J589,"MMMM")</f>
        <v>julho</v>
      </c>
    </row>
    <row r="590" spans="1:34" ht="12.75" hidden="1" customHeight="1" x14ac:dyDescent="0.25">
      <c r="A590" s="90" t="str">
        <f>IF(C590="Oficina Diversos","Oficina Geral",
IF(ISNUMBER(FIND("Estoque - Colhedoras",C590)),"Colhedoras",IF(ISNUMBER(FIND("Caldeiraria",C590)),"Caldeiraria",IF(ISNUMBER(FIND("Borracharia",C590)),"Borracharia",IF(ISNUMBER(FIND("Lubrificação",C590)),"Lubrificação",
IF(ISNUMBER(FIND("Estoque - Carregadeiras",C590)),"Carregadeiras",IF(ISNUMBER(FIND("Estoque - Veic. Leves",C590)),"Veic. Leves",
IF(ISNUMBER(FIND("Estoque - Caminhões",C590)),"Caminhões",IF(ISNUMBER(FIND("Estoque - Transbordos",C590)),"Transbordos",
IF(ISNUMBER(FIND("Estoque - Tratores",C590)),"Tratores",
IF(ISNUMBER(FIND("Estoque - Máquinas pesadas",C590)),"Máquinas pesadas",
IF(ISNUMBER(FIND("Estoque - Reboques",C590)),"Reboques",
IF(C590="Estoque","Estoque",
IF(AND(ISNUMBER(C590),C590&gt;1000,C590&lt;2000),"Caminhões",
IF(AND(ISNUMBER(C590),C590&gt;2000,C590&lt;3000),"Tratores",
IF(AND(ISNUMBER(C590),C590&gt;3000,C590&lt;4000),"Carregadeiras",
IF(AND(ISNUMBER(C590),C590&gt;4000,C590&lt;5000),"Máquinas pesadas",
IF(AND(ISNUMBER(C590),C590&gt;5000,C590&lt;6000),"Colhedoras",
IF(AND(ISNUMBER(C590),C590&gt;7000,C590&lt;8000),"Irrigação",
IF(AND(ISNUMBER(C590),C590&gt;8000,C590&lt;9000),"Reboques",IF(AND(ISNUMBER(C590),C590&gt;0,C590&lt;1000),"Veic. Leves","")))))))))))))))))))))</f>
        <v>Carregadeiras</v>
      </c>
      <c r="B590" s="87"/>
      <c r="C590" s="76">
        <v>3023</v>
      </c>
      <c r="D590" s="2">
        <v>22398</v>
      </c>
      <c r="E590" s="3" t="s">
        <v>406</v>
      </c>
      <c r="F590" s="14" t="str">
        <f>IF(ISBLANK(K590), "Apenas Solicitação", "Tem OC")</f>
        <v>Tem OC</v>
      </c>
      <c r="G590" s="2">
        <v>2</v>
      </c>
      <c r="H590" s="37">
        <f>G590-I590</f>
        <v>0</v>
      </c>
      <c r="I590" s="38">
        <v>2</v>
      </c>
      <c r="J590" s="4">
        <v>45749</v>
      </c>
      <c r="K590" s="180">
        <v>45756</v>
      </c>
      <c r="L590" s="4"/>
      <c r="M590" s="44"/>
      <c r="N590" s="44" t="str">
        <f>IFERROR(K590 + VALUE(LEFT(L590, FIND(" ", L590) - 1)), "")</f>
        <v/>
      </c>
      <c r="O590" s="3">
        <f>IF(_xlfn.DAYS(K590,J590)&lt;0, "Aguardando OC", _xlfn.DAYS(K590,J590))</f>
        <v>7</v>
      </c>
      <c r="P590" s="14">
        <v>397698</v>
      </c>
      <c r="Q590" s="2">
        <v>1141101</v>
      </c>
      <c r="R590" s="14">
        <v>166055</v>
      </c>
      <c r="S590" s="2">
        <v>701</v>
      </c>
      <c r="T590" s="65" t="s">
        <v>150</v>
      </c>
      <c r="U590" s="21">
        <v>20</v>
      </c>
      <c r="V590" s="2">
        <v>13341</v>
      </c>
      <c r="W590" s="47" t="str">
        <f>IFERROR(VLOOKUP(V590, Fornecedores!A:C, 3, FALSE), "")</f>
        <v>DISMA DISTRIBUIDORA</v>
      </c>
      <c r="X590" s="43" t="str">
        <f>IFERROR(VLOOKUP(V590, Fornecedores!A:E, 5, FALSE), "")</f>
        <v>Araçatuba</v>
      </c>
      <c r="Y590" s="43" t="str">
        <f>IFERROR(VLOOKUP(V590, Fornecedores!A:F, 6, FALSE), "")</f>
        <v>SP</v>
      </c>
      <c r="Z590" s="14" t="str">
        <f>IF(H590=0, "Pedido entregue!", "Pendente")</f>
        <v>Pedido entregue!</v>
      </c>
      <c r="AA590" s="59"/>
      <c r="AB590" s="58" t="str">
        <f>IF(Z590="Pedido Entregue!", IF(AA590=1, "Retirado do Almoxarifado", IF(AA590=2, "Material devolvido", "Aguardando retirada")), IF(Z590="Pendente", "Entrega pendente", ""))</f>
        <v>Aguardando retirada</v>
      </c>
      <c r="AC590" s="18">
        <v>1</v>
      </c>
      <c r="AD590" s="18">
        <f>AC590/SUMIF($P:$P,P590,$AC:$AC)</f>
        <v>1</v>
      </c>
      <c r="AE590" s="18">
        <f>IF(R590=0,0,AC590/SUMIF($R:$R,R590,$AC:$AC))</f>
        <v>5.5555555555555552E-2</v>
      </c>
      <c r="AF590" s="18">
        <f>IF(R590=0,1,0)</f>
        <v>0</v>
      </c>
      <c r="AG590" s="18">
        <f>IF(R590=0,#REF!-J590,0)</f>
        <v>0</v>
      </c>
      <c r="AH590" t="str">
        <f>TEXT(J590,"MMMM")</f>
        <v>abril</v>
      </c>
    </row>
    <row r="591" spans="1:34" ht="12.75" hidden="1" customHeight="1" x14ac:dyDescent="0.25">
      <c r="A591" s="90" t="str">
        <f>IF(C591="Oficina Diversos","Oficina Geral",
IF(ISNUMBER(FIND("Estoque - Colhedoras",C591)),"Colhedoras",IF(ISNUMBER(FIND("Caldeiraria",C591)),"Caldeiraria",IF(ISNUMBER(FIND("Borracharia",C591)),"Borracharia",IF(ISNUMBER(FIND("Lubrificação",C591)),"Lubrificação",
IF(ISNUMBER(FIND("Estoque - Carregadeiras",C591)),"Carregadeiras",IF(ISNUMBER(FIND("Estoque - Veic. Leves",C591)),"Veic. Leves",
IF(ISNUMBER(FIND("Estoque - Caminhões",C591)),"Caminhões",IF(ISNUMBER(FIND("Estoque - Transbordos",C591)),"Transbordos",
IF(ISNUMBER(FIND("Estoque - Tratores",C591)),"Tratores",
IF(ISNUMBER(FIND("Estoque - Máquinas pesadas",C591)),"Máquinas pesadas",
IF(ISNUMBER(FIND("Estoque - Reboques",C591)),"Reboques",
IF(C591="Estoque","Estoque",
IF(AND(ISNUMBER(C591),C591&gt;1000,C591&lt;2000),"Caminhões",
IF(AND(ISNUMBER(C591),C591&gt;2000,C591&lt;3000),"Tratores",
IF(AND(ISNUMBER(C591),C591&gt;3000,C591&lt;4000),"Carregadeiras",
IF(AND(ISNUMBER(C591),C591&gt;4000,C591&lt;5000),"Máquinas pesadas",
IF(AND(ISNUMBER(C591),C591&gt;5000,C591&lt;6000),"Colhedoras",
IF(AND(ISNUMBER(C591),C591&gt;7000,C591&lt;8000),"Irrigação",
IF(AND(ISNUMBER(C591),C591&gt;8000,C591&lt;9000),"Reboques",IF(AND(ISNUMBER(C591),C591&gt;0,C591&lt;1000),"Veic. Leves","")))))))))))))))))))))</f>
        <v>Carregadeiras</v>
      </c>
      <c r="B591" s="80"/>
      <c r="C591" s="2">
        <v>3024</v>
      </c>
      <c r="D591" s="2">
        <v>22398</v>
      </c>
      <c r="E591" s="3" t="s">
        <v>406</v>
      </c>
      <c r="F591" s="14" t="str">
        <f>IF(ISBLANK(K591), "Apenas Solicitação", "Tem OC")</f>
        <v>Tem OC</v>
      </c>
      <c r="G591" s="2">
        <v>2</v>
      </c>
      <c r="H591" s="37">
        <f>G591-I591</f>
        <v>0</v>
      </c>
      <c r="I591" s="38">
        <v>2</v>
      </c>
      <c r="J591" s="4">
        <v>45749</v>
      </c>
      <c r="K591" s="180">
        <v>45756</v>
      </c>
      <c r="L591" s="4"/>
      <c r="M591" s="44"/>
      <c r="N591" s="44" t="str">
        <f>IFERROR(K591 + VALUE(LEFT(L591, FIND(" ", L591) - 1)), "")</f>
        <v/>
      </c>
      <c r="O591" s="3">
        <f>IF(_xlfn.DAYS(K591,J591)&lt;0, "Aguardando OC", _xlfn.DAYS(K591,J591))</f>
        <v>7</v>
      </c>
      <c r="P591" s="14">
        <v>397712</v>
      </c>
      <c r="Q591" s="2">
        <v>1141104</v>
      </c>
      <c r="R591" s="14">
        <v>166055</v>
      </c>
      <c r="S591" s="2">
        <v>112</v>
      </c>
      <c r="T591" s="65" t="s">
        <v>152</v>
      </c>
      <c r="U591" s="21">
        <v>20</v>
      </c>
      <c r="V591" s="2">
        <v>13341</v>
      </c>
      <c r="W591" s="47" t="str">
        <f>IFERROR(VLOOKUP(V591, Fornecedores!A:C, 3, FALSE), "")</f>
        <v>DISMA DISTRIBUIDORA</v>
      </c>
      <c r="X591" s="43" t="str">
        <f>IFERROR(VLOOKUP(V591, Fornecedores!A:E, 5, FALSE), "")</f>
        <v>Araçatuba</v>
      </c>
      <c r="Y591" s="43" t="str">
        <f>IFERROR(VLOOKUP(V591, Fornecedores!A:F, 6, FALSE), "")</f>
        <v>SP</v>
      </c>
      <c r="Z591" s="14" t="str">
        <f>IF(H591=0, "Pedido entregue!", "Pendente")</f>
        <v>Pedido entregue!</v>
      </c>
      <c r="AA591" s="59"/>
      <c r="AB591" s="58" t="str">
        <f>IF(Z591="Pedido Entregue!", IF(AA591=1, "Retirado do Almoxarifado", IF(AA591=2, "Material devolvido", "Aguardando retirada")), IF(Z591="Pendente", "Entrega pendente", ""))</f>
        <v>Aguardando retirada</v>
      </c>
      <c r="AC591" s="18">
        <v>1</v>
      </c>
      <c r="AD591" s="18">
        <f>AC591/SUMIF($P:$P,P591,$AC:$AC)</f>
        <v>1</v>
      </c>
      <c r="AE591" s="18">
        <f>IF(R591=0,0,AC591/SUMIF($R:$R,R591,$AC:$AC))</f>
        <v>5.5555555555555552E-2</v>
      </c>
      <c r="AF591" s="18">
        <f>IF(R591=0,1,0)</f>
        <v>0</v>
      </c>
      <c r="AG591" s="18">
        <f>IF(R591=0,#REF!-J591,0)</f>
        <v>0</v>
      </c>
      <c r="AH591" t="str">
        <f>TEXT(J591,"MMMM")</f>
        <v>abril</v>
      </c>
    </row>
    <row r="592" spans="1:34" ht="12.75" hidden="1" customHeight="1" x14ac:dyDescent="0.25">
      <c r="A592" s="90" t="str">
        <f>IF(C592="Oficina Diversos","Oficina Geral",
IF(ISNUMBER(FIND("Estoque - Colhedoras",C592)),"Colhedoras",IF(ISNUMBER(FIND("Caldeiraria",C592)),"Caldeiraria",IF(ISNUMBER(FIND("Borracharia",C592)),"Borracharia",IF(ISNUMBER(FIND("Lubrificação",C592)),"Lubrificação",
IF(ISNUMBER(FIND("Estoque - Carregadeiras",C592)),"Carregadeiras",IF(ISNUMBER(FIND("Estoque - Veic. Leves",C592)),"Veic. Leves",
IF(ISNUMBER(FIND("Estoque - Caminhões",C592)),"Caminhões",IF(ISNUMBER(FIND("Estoque - Transbordos",C592)),"Transbordos",
IF(ISNUMBER(FIND("Estoque - Tratores",C592)),"Tratores",
IF(ISNUMBER(FIND("Estoque - Máquinas pesadas",C592)),"Máquinas pesadas",
IF(ISNUMBER(FIND("Estoque - Reboques",C592)),"Reboques",
IF(C592="Estoque","Estoque",
IF(AND(ISNUMBER(C592),C592&gt;1000,C592&lt;2000),"Caminhões",
IF(AND(ISNUMBER(C592),C592&gt;2000,C592&lt;3000),"Tratores",
IF(AND(ISNUMBER(C592),C592&gt;3000,C592&lt;4000),"Carregadeiras",
IF(AND(ISNUMBER(C592),C592&gt;4000,C592&lt;5000),"Máquinas pesadas",
IF(AND(ISNUMBER(C592),C592&gt;5000,C592&lt;6000),"Colhedoras",
IF(AND(ISNUMBER(C592),C592&gt;7000,C592&lt;8000),"Irrigação",
IF(AND(ISNUMBER(C592),C592&gt;8000,C592&lt;9000),"Reboques",IF(AND(ISNUMBER(C592),C592&gt;0,C592&lt;1000),"Veic. Leves","")))))))))))))))))))))</f>
        <v>Carregadeiras</v>
      </c>
      <c r="B592" s="87"/>
      <c r="C592" s="76">
        <v>3027</v>
      </c>
      <c r="D592" s="2">
        <v>22398</v>
      </c>
      <c r="E592" s="3" t="s">
        <v>406</v>
      </c>
      <c r="F592" s="14" t="str">
        <f>IF(ISBLANK(K592), "Apenas Solicitação", "Tem OC")</f>
        <v>Tem OC</v>
      </c>
      <c r="G592" s="2">
        <v>2</v>
      </c>
      <c r="H592" s="37">
        <f>G592-I592</f>
        <v>0</v>
      </c>
      <c r="I592" s="38">
        <v>2</v>
      </c>
      <c r="J592" s="4">
        <v>45749</v>
      </c>
      <c r="K592" s="180">
        <v>45756</v>
      </c>
      <c r="L592" s="4"/>
      <c r="M592" s="44"/>
      <c r="N592" s="44" t="str">
        <f>IFERROR(K592 + VALUE(LEFT(L592, FIND(" ", L592) - 1)), "")</f>
        <v/>
      </c>
      <c r="O592" s="3">
        <f>IF(_xlfn.DAYS(K592,J592)&lt;0, "Aguardando OC", _xlfn.DAYS(K592,J592))</f>
        <v>7</v>
      </c>
      <c r="P592" s="14">
        <v>397726</v>
      </c>
      <c r="Q592" s="2">
        <v>1141108</v>
      </c>
      <c r="R592" s="14">
        <v>166055</v>
      </c>
      <c r="S592" s="2">
        <v>701</v>
      </c>
      <c r="T592" s="65" t="s">
        <v>150</v>
      </c>
      <c r="U592" s="21">
        <v>20</v>
      </c>
      <c r="V592" s="2">
        <v>13341</v>
      </c>
      <c r="W592" s="47" t="str">
        <f>IFERROR(VLOOKUP(V592, Fornecedores!A:C, 3, FALSE), "")</f>
        <v>DISMA DISTRIBUIDORA</v>
      </c>
      <c r="X592" s="43" t="str">
        <f>IFERROR(VLOOKUP(V592, Fornecedores!A:E, 5, FALSE), "")</f>
        <v>Araçatuba</v>
      </c>
      <c r="Y592" s="43" t="str">
        <f>IFERROR(VLOOKUP(V592, Fornecedores!A:F, 6, FALSE), "")</f>
        <v>SP</v>
      </c>
      <c r="Z592" s="14" t="str">
        <f>IF(H592=0, "Pedido entregue!", "Pendente")</f>
        <v>Pedido entregue!</v>
      </c>
      <c r="AA592" s="59"/>
      <c r="AB592" s="58" t="str">
        <f>IF(Z592="Pedido Entregue!", IF(AA592=1, "Retirado do Almoxarifado", IF(AA592=2, "Material devolvido", "Aguardando retirada")), IF(Z592="Pendente", "Entrega pendente", ""))</f>
        <v>Aguardando retirada</v>
      </c>
      <c r="AC592" s="18">
        <v>1</v>
      </c>
      <c r="AD592" s="18">
        <f>AC592/SUMIF($P:$P,P592,$AC:$AC)</f>
        <v>1</v>
      </c>
      <c r="AE592" s="18">
        <f>IF(R592=0,0,AC592/SUMIF($R:$R,R592,$AC:$AC))</f>
        <v>5.5555555555555552E-2</v>
      </c>
      <c r="AF592" s="18">
        <f>IF(R592=0,1,0)</f>
        <v>0</v>
      </c>
      <c r="AG592" s="18">
        <f>IF(R592=0,#REF!-J592,0)</f>
        <v>0</v>
      </c>
      <c r="AH592" t="str">
        <f>TEXT(J592,"MMMM")</f>
        <v>abril</v>
      </c>
    </row>
    <row r="593" spans="1:34" ht="12.75" hidden="1" customHeight="1" x14ac:dyDescent="0.25">
      <c r="A593" s="90" t="str">
        <f>IF(C593="Oficina Diversos","Oficina Geral",
IF(ISNUMBER(FIND("Estoque - Colhedoras",C593)),"Colhedoras",IF(ISNUMBER(FIND("Caldeiraria",C593)),"Caldeiraria",IF(ISNUMBER(FIND("Borracharia",C593)),"Borracharia",IF(ISNUMBER(FIND("Lubrificação",C593)),"Lubrificação",
IF(ISNUMBER(FIND("Estoque - Carregadeiras",C593)),"Carregadeiras",IF(ISNUMBER(FIND("Estoque - Veic. Leves",C593)),"Veic. Leves",
IF(ISNUMBER(FIND("Estoque - Caminhões",C593)),"Caminhões",IF(ISNUMBER(FIND("Estoque - Transbordos",C593)),"Transbordos",
IF(ISNUMBER(FIND("Estoque - Tratores",C593)),"Tratores",
IF(ISNUMBER(FIND("Estoque - Máquinas pesadas",C593)),"Máquinas pesadas",
IF(ISNUMBER(FIND("Estoque - Reboques",C593)),"Reboques",
IF(C593="Estoque","Estoque",
IF(AND(ISNUMBER(C593),C593&gt;1000,C593&lt;2000),"Caminhões",
IF(AND(ISNUMBER(C593),C593&gt;2000,C593&lt;3000),"Tratores",
IF(AND(ISNUMBER(C593),C593&gt;3000,C593&lt;4000),"Carregadeiras",
IF(AND(ISNUMBER(C593),C593&gt;4000,C593&lt;5000),"Máquinas pesadas",
IF(AND(ISNUMBER(C593),C593&gt;5000,C593&lt;6000),"Colhedoras",
IF(AND(ISNUMBER(C593),C593&gt;7000,C593&lt;8000),"Irrigação",
IF(AND(ISNUMBER(C593),C593&gt;8000,C593&lt;9000),"Reboques",IF(AND(ISNUMBER(C593),C593&gt;0,C593&lt;1000),"Veic. Leves","")))))))))))))))))))))</f>
        <v>Carregadeiras</v>
      </c>
      <c r="B593" s="84"/>
      <c r="C593" s="2">
        <v>3028</v>
      </c>
      <c r="D593" s="2">
        <v>22398</v>
      </c>
      <c r="E593" s="3" t="s">
        <v>406</v>
      </c>
      <c r="F593" s="14" t="str">
        <f>IF(ISBLANK(K593), "Apenas Solicitação", "Tem OC")</f>
        <v>Tem OC</v>
      </c>
      <c r="G593" s="2">
        <v>2</v>
      </c>
      <c r="H593" s="37">
        <f>G593-I593</f>
        <v>0</v>
      </c>
      <c r="I593" s="38">
        <v>2</v>
      </c>
      <c r="J593" s="4">
        <v>45749</v>
      </c>
      <c r="K593" s="180">
        <v>45756</v>
      </c>
      <c r="L593" s="4"/>
      <c r="M593" s="44"/>
      <c r="N593" s="44" t="str">
        <f>IFERROR(K593 + VALUE(LEFT(L593, FIND(" ", L593) - 1)), "")</f>
        <v/>
      </c>
      <c r="O593" s="3">
        <f>IF(_xlfn.DAYS(K593,J593)&lt;0, "Aguardando OC", _xlfn.DAYS(K593,J593))</f>
        <v>7</v>
      </c>
      <c r="P593" s="14">
        <v>397740</v>
      </c>
      <c r="Q593" s="2">
        <v>1141113</v>
      </c>
      <c r="R593" s="14">
        <v>166055</v>
      </c>
      <c r="S593" s="2">
        <v>701</v>
      </c>
      <c r="T593" s="65" t="s">
        <v>150</v>
      </c>
      <c r="U593" s="21">
        <v>20</v>
      </c>
      <c r="V593" s="2">
        <v>13341</v>
      </c>
      <c r="W593" s="47" t="str">
        <f>IFERROR(VLOOKUP(V593, Fornecedores!A:C, 3, FALSE), "")</f>
        <v>DISMA DISTRIBUIDORA</v>
      </c>
      <c r="X593" s="43" t="str">
        <f>IFERROR(VLOOKUP(V593, Fornecedores!A:E, 5, FALSE), "")</f>
        <v>Araçatuba</v>
      </c>
      <c r="Y593" s="43" t="str">
        <f>IFERROR(VLOOKUP(V593, Fornecedores!A:F, 6, FALSE), "")</f>
        <v>SP</v>
      </c>
      <c r="Z593" s="14" t="str">
        <f>IF(H593=0, "Pedido entregue!", "Pendente")</f>
        <v>Pedido entregue!</v>
      </c>
      <c r="AA593" s="59"/>
      <c r="AB593" s="58" t="str">
        <f>IF(Z593="Pedido Entregue!", IF(AA593=1, "Retirado do Almoxarifado", IF(AA593=2, "Material devolvido", "Aguardando retirada")), IF(Z593="Pendente", "Entrega pendente", ""))</f>
        <v>Aguardando retirada</v>
      </c>
      <c r="AC593" s="18">
        <v>1</v>
      </c>
      <c r="AD593" s="18">
        <f>AC593/SUMIF($P:$P,P593,$AC:$AC)</f>
        <v>1</v>
      </c>
      <c r="AE593" s="18">
        <f>IF(R593=0,0,AC593/SUMIF($R:$R,R593,$AC:$AC))</f>
        <v>5.5555555555555552E-2</v>
      </c>
      <c r="AF593" s="18">
        <f>IF(R593=0,1,0)</f>
        <v>0</v>
      </c>
      <c r="AG593" s="18">
        <f>IF(R593=0,#REF!-J593,0)</f>
        <v>0</v>
      </c>
      <c r="AH593" t="str">
        <f>TEXT(J593,"MMMM")</f>
        <v>abril</v>
      </c>
    </row>
    <row r="594" spans="1:34" ht="12.75" hidden="1" customHeight="1" x14ac:dyDescent="0.25">
      <c r="A594" s="90" t="str">
        <f>IF(C594="Oficina Diversos","Oficina Geral",
IF(ISNUMBER(FIND("Estoque - Colhedoras",C594)),"Colhedoras",IF(ISNUMBER(FIND("Caldeiraria",C594)),"Caldeiraria",IF(ISNUMBER(FIND("Borracharia",C594)),"Borracharia",IF(ISNUMBER(FIND("Lubrificação",C594)),"Lubrificação",
IF(ISNUMBER(FIND("Estoque - Carregadeiras",C594)),"Carregadeiras",IF(ISNUMBER(FIND("Estoque - Veic. Leves",C594)),"Veic. Leves",
IF(ISNUMBER(FIND("Estoque - Caminhões",C594)),"Caminhões",IF(ISNUMBER(FIND("Estoque - Transbordos",C594)),"Transbordos",
IF(ISNUMBER(FIND("Estoque - Tratores",C594)),"Tratores",
IF(ISNUMBER(FIND("Estoque - Máquinas pesadas",C594)),"Máquinas pesadas",
IF(ISNUMBER(FIND("Estoque - Reboques",C594)),"Reboques",
IF(C594="Estoque","Estoque",
IF(AND(ISNUMBER(C594),C594&gt;1000,C594&lt;2000),"Caminhões",
IF(AND(ISNUMBER(C594),C594&gt;2000,C594&lt;3000),"Tratores",
IF(AND(ISNUMBER(C594),C594&gt;3000,C594&lt;4000),"Carregadeiras",
IF(AND(ISNUMBER(C594),C594&gt;4000,C594&lt;5000),"Máquinas pesadas",
IF(AND(ISNUMBER(C594),C594&gt;5000,C594&lt;6000),"Colhedoras",
IF(AND(ISNUMBER(C594),C594&gt;7000,C594&lt;8000),"Irrigação",
IF(AND(ISNUMBER(C594),C594&gt;8000,C594&lt;9000),"Reboques",IF(AND(ISNUMBER(C594),C594&gt;0,C594&lt;1000),"Veic. Leves","")))))))))))))))))))))</f>
        <v>Carregadeiras</v>
      </c>
      <c r="B594" s="8"/>
      <c r="C594" s="2">
        <v>3029</v>
      </c>
      <c r="D594" s="2">
        <v>22398</v>
      </c>
      <c r="E594" s="3" t="s">
        <v>406</v>
      </c>
      <c r="F594" s="14" t="str">
        <f>IF(ISBLANK(K594), "Apenas Solicitação", "Tem OC")</f>
        <v>Tem OC</v>
      </c>
      <c r="G594" s="2">
        <v>2</v>
      </c>
      <c r="H594" s="37">
        <f>G594-I594</f>
        <v>0</v>
      </c>
      <c r="I594" s="38">
        <v>2</v>
      </c>
      <c r="J594" s="4">
        <v>45749</v>
      </c>
      <c r="K594" s="180">
        <v>45756</v>
      </c>
      <c r="L594" s="4"/>
      <c r="M594" s="44"/>
      <c r="N594" s="44" t="str">
        <f>IFERROR(K594 + VALUE(LEFT(L594, FIND(" ", L594) - 1)), "")</f>
        <v/>
      </c>
      <c r="O594" s="3">
        <f>IF(_xlfn.DAYS(K594,J594)&lt;0, "Aguardando OC", _xlfn.DAYS(K594,J594))</f>
        <v>7</v>
      </c>
      <c r="P594" s="14">
        <v>397754</v>
      </c>
      <c r="Q594" s="2">
        <v>1141117</v>
      </c>
      <c r="R594" s="14">
        <v>166055</v>
      </c>
      <c r="S594" s="2">
        <v>112</v>
      </c>
      <c r="T594" s="65" t="s">
        <v>152</v>
      </c>
      <c r="U594" s="21">
        <v>20</v>
      </c>
      <c r="V594" s="2">
        <v>13341</v>
      </c>
      <c r="W594" s="47" t="str">
        <f>IFERROR(VLOOKUP(V594, Fornecedores!A:C, 3, FALSE), "")</f>
        <v>DISMA DISTRIBUIDORA</v>
      </c>
      <c r="X594" s="43" t="str">
        <f>IFERROR(VLOOKUP(V594, Fornecedores!A:E, 5, FALSE), "")</f>
        <v>Araçatuba</v>
      </c>
      <c r="Y594" s="43" t="str">
        <f>IFERROR(VLOOKUP(V594, Fornecedores!A:F, 6, FALSE), "")</f>
        <v>SP</v>
      </c>
      <c r="Z594" s="14" t="str">
        <f>IF(H594=0, "Pedido entregue!", "Pendente")</f>
        <v>Pedido entregue!</v>
      </c>
      <c r="AA594" s="59"/>
      <c r="AB594" s="58" t="str">
        <f>IF(Z594="Pedido Entregue!", IF(AA594=1, "Retirado do Almoxarifado", IF(AA594=2, "Material devolvido", "Aguardando retirada")), IF(Z594="Pendente", "Entrega pendente", ""))</f>
        <v>Aguardando retirada</v>
      </c>
      <c r="AC594" s="18">
        <v>1</v>
      </c>
      <c r="AD594" s="18">
        <f>AC594/SUMIF($P:$P,P594,$AC:$AC)</f>
        <v>1</v>
      </c>
      <c r="AE594" s="18">
        <f>IF(R594=0,0,AC594/SUMIF($R:$R,R594,$AC:$AC))</f>
        <v>5.5555555555555552E-2</v>
      </c>
      <c r="AF594" s="18">
        <f>IF(R594=0,1,0)</f>
        <v>0</v>
      </c>
      <c r="AG594" s="18">
        <f>IF(R594=0,#REF!-J594,0)</f>
        <v>0</v>
      </c>
      <c r="AH594" t="str">
        <f>TEXT(J594,"MMMM")</f>
        <v>abril</v>
      </c>
    </row>
    <row r="595" spans="1:34" ht="12.75" hidden="1" customHeight="1" x14ac:dyDescent="0.25">
      <c r="A595" s="90" t="str">
        <f>IF(C595="Oficina Diversos","Oficina Geral",
IF(ISNUMBER(FIND("Estoque - Colhedoras",C595)),"Colhedoras",IF(ISNUMBER(FIND("Caldeiraria",C595)),"Caldeiraria",IF(ISNUMBER(FIND("Borracharia",C595)),"Borracharia",IF(ISNUMBER(FIND("Lubrificação",C595)),"Lubrificação",
IF(ISNUMBER(FIND("Estoque - Carregadeiras",C595)),"Carregadeiras",IF(ISNUMBER(FIND("Estoque - Veic. Leves",C595)),"Veic. Leves",
IF(ISNUMBER(FIND("Estoque - Caminhões",C595)),"Caminhões",IF(ISNUMBER(FIND("Estoque - Transbordos",C595)),"Transbordos",
IF(ISNUMBER(FIND("Estoque - Tratores",C595)),"Tratores",
IF(ISNUMBER(FIND("Estoque - Máquinas pesadas",C595)),"Máquinas pesadas",
IF(ISNUMBER(FIND("Estoque - Reboques",C595)),"Reboques",
IF(C595="Estoque","Estoque",
IF(AND(ISNUMBER(C595),C595&gt;1000,C595&lt;2000),"Caminhões",
IF(AND(ISNUMBER(C595),C595&gt;2000,C595&lt;3000),"Tratores",
IF(AND(ISNUMBER(C595),C595&gt;3000,C595&lt;4000),"Carregadeiras",
IF(AND(ISNUMBER(C595),C595&gt;4000,C595&lt;5000),"Máquinas pesadas",
IF(AND(ISNUMBER(C595),C595&gt;5000,C595&lt;6000),"Colhedoras",
IF(AND(ISNUMBER(C595),C595&gt;7000,C595&lt;8000),"Irrigação",
IF(AND(ISNUMBER(C595),C595&gt;8000,C595&lt;9000),"Reboques",IF(AND(ISNUMBER(C595),C595&gt;0,C595&lt;1000),"Veic. Leves","")))))))))))))))))))))</f>
        <v>Carregadeiras</v>
      </c>
      <c r="B595" s="8"/>
      <c r="C595" s="2">
        <v>3030</v>
      </c>
      <c r="D595" s="2">
        <v>22398</v>
      </c>
      <c r="E595" s="3" t="s">
        <v>406</v>
      </c>
      <c r="F595" s="14" t="str">
        <f>IF(ISBLANK(K595), "Apenas Solicitação", "Tem OC")</f>
        <v>Tem OC</v>
      </c>
      <c r="G595" s="2">
        <v>2</v>
      </c>
      <c r="H595" s="37">
        <f>G595-I595</f>
        <v>0</v>
      </c>
      <c r="I595" s="38">
        <v>2</v>
      </c>
      <c r="J595" s="4">
        <v>45749</v>
      </c>
      <c r="K595" s="180">
        <v>45756</v>
      </c>
      <c r="L595" s="4"/>
      <c r="M595" s="44"/>
      <c r="N595" s="44" t="str">
        <f>IFERROR(K595 + VALUE(LEFT(L595, FIND(" ", L595) - 1)), "")</f>
        <v/>
      </c>
      <c r="O595" s="3">
        <f>IF(_xlfn.DAYS(K595,J595)&lt;0, "Aguardando OC", _xlfn.DAYS(K595,J595))</f>
        <v>7</v>
      </c>
      <c r="P595" s="14">
        <v>397772</v>
      </c>
      <c r="Q595" s="2">
        <v>1141125</v>
      </c>
      <c r="R595" s="14">
        <v>166055</v>
      </c>
      <c r="S595" s="2">
        <v>701</v>
      </c>
      <c r="T595" s="65" t="s">
        <v>150</v>
      </c>
      <c r="U595" s="21">
        <v>20</v>
      </c>
      <c r="V595" s="2">
        <v>13341</v>
      </c>
      <c r="W595" s="47" t="str">
        <f>IFERROR(VLOOKUP(V595, Fornecedores!A:C, 3, FALSE), "")</f>
        <v>DISMA DISTRIBUIDORA</v>
      </c>
      <c r="X595" s="43" t="str">
        <f>IFERROR(VLOOKUP(V595, Fornecedores!A:E, 5, FALSE), "")</f>
        <v>Araçatuba</v>
      </c>
      <c r="Y595" s="43" t="str">
        <f>IFERROR(VLOOKUP(V595, Fornecedores!A:F, 6, FALSE), "")</f>
        <v>SP</v>
      </c>
      <c r="Z595" s="14" t="str">
        <f>IF(H595=0, "Pedido entregue!", "Pendente")</f>
        <v>Pedido entregue!</v>
      </c>
      <c r="AA595" s="59"/>
      <c r="AB595" s="58" t="str">
        <f>IF(Z595="Pedido Entregue!", IF(AA595=1, "Retirado do Almoxarifado", IF(AA595=2, "Material devolvido", "Aguardando retirada")), IF(Z595="Pendente", "Entrega pendente", ""))</f>
        <v>Aguardando retirada</v>
      </c>
      <c r="AC595" s="18">
        <v>1</v>
      </c>
      <c r="AD595" s="18">
        <f>AC595/SUMIF($P:$P,P595,$AC:$AC)</f>
        <v>1</v>
      </c>
      <c r="AE595" s="18">
        <f>IF(R595=0,0,AC595/SUMIF($R:$R,R595,$AC:$AC))</f>
        <v>5.5555555555555552E-2</v>
      </c>
      <c r="AF595" s="18">
        <f>IF(R595=0,1,0)</f>
        <v>0</v>
      </c>
      <c r="AG595" s="18">
        <f>IF(R595=0,#REF!-J595,0)</f>
        <v>0</v>
      </c>
      <c r="AH595" t="str">
        <f>TEXT(J595,"MMMM")</f>
        <v>abril</v>
      </c>
    </row>
    <row r="596" spans="1:34" ht="12.75" hidden="1" customHeight="1" x14ac:dyDescent="0.25">
      <c r="A596" s="90" t="str">
        <f>IF(C596="Oficina Diversos","Oficina Geral",
IF(ISNUMBER(FIND("Estoque - Colhedoras",C596)),"Colhedoras",IF(ISNUMBER(FIND("Caldeiraria",C596)),"Caldeiraria",IF(ISNUMBER(FIND("Borracharia",C596)),"Borracharia",IF(ISNUMBER(FIND("Lubrificação",C596)),"Lubrificação",
IF(ISNUMBER(FIND("Estoque - Carregadeiras",C596)),"Carregadeiras",IF(ISNUMBER(FIND("Estoque - Veic. Leves",C596)),"Veic. Leves",
IF(ISNUMBER(FIND("Estoque - Caminhões",C596)),"Caminhões",IF(ISNUMBER(FIND("Estoque - Transbordos",C596)),"Transbordos",
IF(ISNUMBER(FIND("Estoque - Tratores",C596)),"Tratores",
IF(ISNUMBER(FIND("Estoque - Máquinas pesadas",C596)),"Máquinas pesadas",
IF(ISNUMBER(FIND("Estoque - Reboques",C596)),"Reboques",
IF(C596="Estoque","Estoque",
IF(AND(ISNUMBER(C596),C596&gt;1000,C596&lt;2000),"Caminhões",
IF(AND(ISNUMBER(C596),C596&gt;2000,C596&lt;3000),"Tratores",
IF(AND(ISNUMBER(C596),C596&gt;3000,C596&lt;4000),"Carregadeiras",
IF(AND(ISNUMBER(C596),C596&gt;4000,C596&lt;5000),"Máquinas pesadas",
IF(AND(ISNUMBER(C596),C596&gt;5000,C596&lt;6000),"Colhedoras",
IF(AND(ISNUMBER(C596),C596&gt;7000,C596&lt;8000),"Irrigação",
IF(AND(ISNUMBER(C596),C596&gt;8000,C596&lt;9000),"Reboques",IF(AND(ISNUMBER(C596),C596&gt;0,C596&lt;1000),"Veic. Leves","")))))))))))))))))))))</f>
        <v>Tratores</v>
      </c>
      <c r="B596" s="39"/>
      <c r="C596" s="69">
        <v>2037</v>
      </c>
      <c r="D596" s="69">
        <v>22400</v>
      </c>
      <c r="E596" s="70" t="s">
        <v>20106</v>
      </c>
      <c r="F596" s="14" t="str">
        <f>IF(ISBLANK(K596), "Apenas Solicitação", "Tem OC")</f>
        <v>Tem OC</v>
      </c>
      <c r="G596" s="69">
        <v>1</v>
      </c>
      <c r="H596" s="37">
        <f>G596-I596</f>
        <v>0</v>
      </c>
      <c r="I596" s="38">
        <v>1</v>
      </c>
      <c r="J596" s="71">
        <v>45805</v>
      </c>
      <c r="K596" s="186">
        <v>45811</v>
      </c>
      <c r="L596" s="70" t="s">
        <v>20152</v>
      </c>
      <c r="M596" s="44" t="str">
        <f ca="1">IF(OR(N596="", N596=0), "", IF(N596&gt;TODAY(), "No prazo", "Atrasado"))</f>
        <v>Atrasado</v>
      </c>
      <c r="N596" s="44">
        <f>IFERROR(K596 + VALUE(LEFT(L596, FIND(" ", L596) - 1)), "")</f>
        <v>45812</v>
      </c>
      <c r="O596" s="3">
        <f>IF(_xlfn.DAYS(K596,J596)&lt;0, "Aguardando OC", _xlfn.DAYS(K596,J596))</f>
        <v>6</v>
      </c>
      <c r="P596" s="195">
        <v>405005</v>
      </c>
      <c r="Q596" s="55"/>
      <c r="R596" s="195">
        <v>168523</v>
      </c>
      <c r="S596" s="69">
        <v>221</v>
      </c>
      <c r="T596" s="65" t="s">
        <v>1029</v>
      </c>
      <c r="U596" s="120">
        <v>172</v>
      </c>
      <c r="V596" s="69">
        <v>15702</v>
      </c>
      <c r="W596" s="47" t="str">
        <f>IFERROR(VLOOKUP(V596, Fornecedores!A:C, 3, FALSE), "")</f>
        <v>MAQTRAL - PB</v>
      </c>
      <c r="X596" s="43" t="str">
        <f>IFERROR(VLOOKUP(V596, Fornecedores!A:E, 5, FALSE), "")</f>
        <v>Bayeux</v>
      </c>
      <c r="Y596" s="43" t="str">
        <f>IFERROR(VLOOKUP(V596, Fornecedores!A:F, 6, FALSE), "")</f>
        <v>PB</v>
      </c>
      <c r="Z596" s="14" t="str">
        <f>IF(H596=0, "Pedido entregue!", "Pendente")</f>
        <v>Pedido entregue!</v>
      </c>
      <c r="AA596" s="49"/>
      <c r="AB596" s="58" t="str">
        <f>IF(Z596="Pedido Entregue!", IF(AA596=1, "Retirado do Almoxarifado", IF(AA596=2, "Material devolvido", "Aguardando retirada")), IF(Z596="Pendente", "Entrega pendente", ""))</f>
        <v>Aguardando retirada</v>
      </c>
      <c r="AC596" s="18">
        <v>1</v>
      </c>
      <c r="AD596" s="18">
        <f>AC596/SUMIF($P:$P,P596,$AC:$AC)</f>
        <v>1</v>
      </c>
      <c r="AE596" s="18">
        <f>IF(R596=0,0,AC596/SUMIF($R:$R,R596,$AC:$AC))</f>
        <v>0.33333333333333331</v>
      </c>
      <c r="AF596" s="18">
        <f>IF(R596=0,1,0)</f>
        <v>0</v>
      </c>
      <c r="AH596" t="str">
        <f>TEXT(J596,"MMMM")</f>
        <v>maio</v>
      </c>
    </row>
    <row r="597" spans="1:34" ht="12.75" hidden="1" customHeight="1" x14ac:dyDescent="0.25">
      <c r="A597" s="90" t="str">
        <f>IF(C597="Oficina Diversos","Oficina Geral",
IF(ISNUMBER(FIND("Estoque - Colhedoras",C597)),"Colhedoras",IF(ISNUMBER(FIND("Caldeiraria",C597)),"Caldeiraria",IF(ISNUMBER(FIND("Borracharia",C597)),"Borracharia",IF(ISNUMBER(FIND("Lubrificação",C597)),"Lubrificação",
IF(ISNUMBER(FIND("Estoque - Carregadeiras",C597)),"Carregadeiras",IF(ISNUMBER(FIND("Estoque - Veic. Leves",C597)),"Veic. Leves",
IF(ISNUMBER(FIND("Estoque - Caminhões",C597)),"Caminhões",IF(ISNUMBER(FIND("Estoque - Transbordos",C597)),"Transbordos",
IF(ISNUMBER(FIND("Estoque - Tratores",C597)),"Tratores",
IF(ISNUMBER(FIND("Estoque - Máquinas pesadas",C597)),"Máquinas pesadas",
IF(ISNUMBER(FIND("Estoque - Reboques",C597)),"Reboques",
IF(C597="Estoque","Estoque",
IF(AND(ISNUMBER(C597),C597&gt;1000,C597&lt;2000),"Caminhões",
IF(AND(ISNUMBER(C597),C597&gt;2000,C597&lt;3000),"Tratores",
IF(AND(ISNUMBER(C597),C597&gt;3000,C597&lt;4000),"Carregadeiras",
IF(AND(ISNUMBER(C597),C597&gt;4000,C597&lt;5000),"Máquinas pesadas",
IF(AND(ISNUMBER(C597),C597&gt;5000,C597&lt;6000),"Colhedoras",
IF(AND(ISNUMBER(C597),C597&gt;7000,C597&lt;8000),"Irrigação",
IF(AND(ISNUMBER(C597),C597&gt;8000,C597&lt;9000),"Reboques",IF(AND(ISNUMBER(C597),C597&gt;0,C597&lt;1000),"Veic. Leves","")))))))))))))))))))))</f>
        <v>Carregadeiras</v>
      </c>
      <c r="B597" s="8"/>
      <c r="C597" s="2">
        <v>3023</v>
      </c>
      <c r="D597" s="2">
        <v>22402</v>
      </c>
      <c r="E597" s="3" t="s">
        <v>407</v>
      </c>
      <c r="F597" s="14" t="str">
        <f>IF(ISBLANK(K597), "Apenas Solicitação", "Tem OC")</f>
        <v>Tem OC</v>
      </c>
      <c r="G597" s="2">
        <v>1</v>
      </c>
      <c r="H597" s="37">
        <f>G597-I597</f>
        <v>0</v>
      </c>
      <c r="I597" s="38">
        <v>1</v>
      </c>
      <c r="J597" s="4">
        <v>45749</v>
      </c>
      <c r="K597" s="180">
        <v>45756</v>
      </c>
      <c r="L597" s="4"/>
      <c r="M597" s="44"/>
      <c r="N597" s="44" t="str">
        <f>IFERROR(K597 + VALUE(LEFT(L597, FIND(" ", L597) - 1)), "")</f>
        <v/>
      </c>
      <c r="O597" s="3">
        <f>IF(_xlfn.DAYS(K597,J597)&lt;0, "Aguardando OC", _xlfn.DAYS(K597,J597))</f>
        <v>7</v>
      </c>
      <c r="P597" s="14">
        <v>397699</v>
      </c>
      <c r="Q597" s="2">
        <v>1141101</v>
      </c>
      <c r="R597" s="14">
        <v>166055</v>
      </c>
      <c r="S597" s="2">
        <v>701</v>
      </c>
      <c r="T597" s="65" t="s">
        <v>150</v>
      </c>
      <c r="U597" s="21">
        <v>65</v>
      </c>
      <c r="V597" s="2">
        <v>13341</v>
      </c>
      <c r="W597" s="47" t="str">
        <f>IFERROR(VLOOKUP(V597, Fornecedores!A:C, 3, FALSE), "")</f>
        <v>DISMA DISTRIBUIDORA</v>
      </c>
      <c r="X597" s="43" t="str">
        <f>IFERROR(VLOOKUP(V597, Fornecedores!A:E, 5, FALSE), "")</f>
        <v>Araçatuba</v>
      </c>
      <c r="Y597" s="43" t="str">
        <f>IFERROR(VLOOKUP(V597, Fornecedores!A:F, 6, FALSE), "")</f>
        <v>SP</v>
      </c>
      <c r="Z597" s="14" t="str">
        <f>IF(H597=0, "Pedido entregue!", "Pendente")</f>
        <v>Pedido entregue!</v>
      </c>
      <c r="AA597" s="59"/>
      <c r="AB597" s="58" t="str">
        <f>IF(Z597="Pedido Entregue!", IF(AA597=1, "Retirado do Almoxarifado", IF(AA597=2, "Material devolvido", "Aguardando retirada")), IF(Z597="Pendente", "Entrega pendente", ""))</f>
        <v>Aguardando retirada</v>
      </c>
      <c r="AC597" s="18">
        <v>1</v>
      </c>
      <c r="AD597" s="18">
        <f>AC597/SUMIF($P:$P,P597,$AC:$AC)</f>
        <v>1</v>
      </c>
      <c r="AE597" s="18">
        <f>IF(R597=0,0,AC597/SUMIF($R:$R,R597,$AC:$AC))</f>
        <v>5.5555555555555552E-2</v>
      </c>
      <c r="AF597" s="18">
        <f>IF(R597=0,1,0)</f>
        <v>0</v>
      </c>
      <c r="AG597" s="18">
        <f>IF(R597=0,#REF!-J597,0)</f>
        <v>0</v>
      </c>
      <c r="AH597" t="str">
        <f>TEXT(J597,"MMMM")</f>
        <v>abril</v>
      </c>
    </row>
    <row r="598" spans="1:34" ht="12.75" hidden="1" customHeight="1" x14ac:dyDescent="0.25">
      <c r="A598" s="90" t="str">
        <f>IF(C598="Oficina Diversos","Oficina Geral",
IF(ISNUMBER(FIND("Estoque - Colhedoras",C598)),"Colhedoras",IF(ISNUMBER(FIND("Caldeiraria",C598)),"Caldeiraria",IF(ISNUMBER(FIND("Borracharia",C598)),"Borracharia",IF(ISNUMBER(FIND("Lubrificação",C598)),"Lubrificação",
IF(ISNUMBER(FIND("Estoque - Carregadeiras",C598)),"Carregadeiras",IF(ISNUMBER(FIND("Estoque - Veic. Leves",C598)),"Veic. Leves",
IF(ISNUMBER(FIND("Estoque - Caminhões",C598)),"Caminhões",IF(ISNUMBER(FIND("Estoque - Transbordos",C598)),"Transbordos",
IF(ISNUMBER(FIND("Estoque - Tratores",C598)),"Tratores",
IF(ISNUMBER(FIND("Estoque - Máquinas pesadas",C598)),"Máquinas pesadas",
IF(ISNUMBER(FIND("Estoque - Reboques",C598)),"Reboques",
IF(C598="Estoque","Estoque",
IF(AND(ISNUMBER(C598),C598&gt;1000,C598&lt;2000),"Caminhões",
IF(AND(ISNUMBER(C598),C598&gt;2000,C598&lt;3000),"Tratores",
IF(AND(ISNUMBER(C598),C598&gt;3000,C598&lt;4000),"Carregadeiras",
IF(AND(ISNUMBER(C598),C598&gt;4000,C598&lt;5000),"Máquinas pesadas",
IF(AND(ISNUMBER(C598),C598&gt;5000,C598&lt;6000),"Colhedoras",
IF(AND(ISNUMBER(C598),C598&gt;7000,C598&lt;8000),"Irrigação",
IF(AND(ISNUMBER(C598),C598&gt;8000,C598&lt;9000),"Reboques",IF(AND(ISNUMBER(C598),C598&gt;0,C598&lt;1000),"Veic. Leves","")))))))))))))))))))))</f>
        <v>Carregadeiras</v>
      </c>
      <c r="B598" s="8"/>
      <c r="C598" s="2">
        <v>3024</v>
      </c>
      <c r="D598" s="2">
        <v>22402</v>
      </c>
      <c r="E598" s="3" t="s">
        <v>407</v>
      </c>
      <c r="F598" s="14" t="str">
        <f>IF(ISBLANK(K598), "Apenas Solicitação", "Tem OC")</f>
        <v>Tem OC</v>
      </c>
      <c r="G598" s="2">
        <v>1</v>
      </c>
      <c r="H598" s="37">
        <f>G598-I598</f>
        <v>0</v>
      </c>
      <c r="I598" s="38">
        <v>1</v>
      </c>
      <c r="J598" s="4">
        <v>45749</v>
      </c>
      <c r="K598" s="180">
        <v>45756</v>
      </c>
      <c r="L598" s="4"/>
      <c r="M598" s="44"/>
      <c r="N598" s="44" t="str">
        <f>IFERROR(K598 + VALUE(LEFT(L598, FIND(" ", L598) - 1)), "")</f>
        <v/>
      </c>
      <c r="O598" s="3">
        <f>IF(_xlfn.DAYS(K598,J598)&lt;0, "Aguardando OC", _xlfn.DAYS(K598,J598))</f>
        <v>7</v>
      </c>
      <c r="P598" s="14">
        <v>397713</v>
      </c>
      <c r="Q598" s="2">
        <v>1141104</v>
      </c>
      <c r="R598" s="14">
        <v>166055</v>
      </c>
      <c r="S598" s="2">
        <v>112</v>
      </c>
      <c r="T598" s="65" t="s">
        <v>152</v>
      </c>
      <c r="U598" s="21">
        <v>65</v>
      </c>
      <c r="V598" s="2">
        <v>13341</v>
      </c>
      <c r="W598" s="47" t="str">
        <f>IFERROR(VLOOKUP(V598, Fornecedores!A:C, 3, FALSE), "")</f>
        <v>DISMA DISTRIBUIDORA</v>
      </c>
      <c r="X598" s="43" t="str">
        <f>IFERROR(VLOOKUP(V598, Fornecedores!A:E, 5, FALSE), "")</f>
        <v>Araçatuba</v>
      </c>
      <c r="Y598" s="43" t="str">
        <f>IFERROR(VLOOKUP(V598, Fornecedores!A:F, 6, FALSE), "")</f>
        <v>SP</v>
      </c>
      <c r="Z598" s="14" t="str">
        <f>IF(H598=0, "Pedido entregue!", "Pendente")</f>
        <v>Pedido entregue!</v>
      </c>
      <c r="AA598" s="59"/>
      <c r="AB598" s="58" t="str">
        <f>IF(Z598="Pedido Entregue!", IF(AA598=1, "Retirado do Almoxarifado", IF(AA598=2, "Material devolvido", "Aguardando retirada")), IF(Z598="Pendente", "Entrega pendente", ""))</f>
        <v>Aguardando retirada</v>
      </c>
      <c r="AC598" s="18">
        <v>1</v>
      </c>
      <c r="AD598" s="18">
        <f>AC598/SUMIF($P:$P,P598,$AC:$AC)</f>
        <v>1</v>
      </c>
      <c r="AE598" s="18">
        <f>IF(R598=0,0,AC598/SUMIF($R:$R,R598,$AC:$AC))</f>
        <v>5.5555555555555552E-2</v>
      </c>
      <c r="AF598" s="18">
        <f>IF(R598=0,1,0)</f>
        <v>0</v>
      </c>
      <c r="AG598" s="18">
        <f>IF(R598=0,#REF!-J598,0)</f>
        <v>0</v>
      </c>
      <c r="AH598" t="str">
        <f>TEXT(J598,"MMMM")</f>
        <v>abril</v>
      </c>
    </row>
    <row r="599" spans="1:34" ht="12.75" hidden="1" customHeight="1" x14ac:dyDescent="0.25">
      <c r="A599" s="90" t="str">
        <f>IF(C599="Oficina Diversos","Oficina Geral",
IF(ISNUMBER(FIND("Estoque - Colhedoras",C599)),"Colhedoras",IF(ISNUMBER(FIND("Caldeiraria",C599)),"Caldeiraria",IF(ISNUMBER(FIND("Borracharia",C599)),"Borracharia",IF(ISNUMBER(FIND("Lubrificação",C599)),"Lubrificação",
IF(ISNUMBER(FIND("Estoque - Carregadeiras",C599)),"Carregadeiras",IF(ISNUMBER(FIND("Estoque - Veic. Leves",C599)),"Veic. Leves",
IF(ISNUMBER(FIND("Estoque - Caminhões",C599)),"Caminhões",IF(ISNUMBER(FIND("Estoque - Transbordos",C599)),"Transbordos",
IF(ISNUMBER(FIND("Estoque - Tratores",C599)),"Tratores",
IF(ISNUMBER(FIND("Estoque - Máquinas pesadas",C599)),"Máquinas pesadas",
IF(ISNUMBER(FIND("Estoque - Reboques",C599)),"Reboques",
IF(C599="Estoque","Estoque",
IF(AND(ISNUMBER(C599),C599&gt;1000,C599&lt;2000),"Caminhões",
IF(AND(ISNUMBER(C599),C599&gt;2000,C599&lt;3000),"Tratores",
IF(AND(ISNUMBER(C599),C599&gt;3000,C599&lt;4000),"Carregadeiras",
IF(AND(ISNUMBER(C599),C599&gt;4000,C599&lt;5000),"Máquinas pesadas",
IF(AND(ISNUMBER(C599),C599&gt;5000,C599&lt;6000),"Colhedoras",
IF(AND(ISNUMBER(C599),C599&gt;7000,C599&lt;8000),"Irrigação",
IF(AND(ISNUMBER(C599),C599&gt;8000,C599&lt;9000),"Reboques",IF(AND(ISNUMBER(C599),C599&gt;0,C599&lt;1000),"Veic. Leves","")))))))))))))))))))))</f>
        <v>Carregadeiras</v>
      </c>
      <c r="B599" s="8"/>
      <c r="C599" s="2">
        <v>3027</v>
      </c>
      <c r="D599" s="2">
        <v>22402</v>
      </c>
      <c r="E599" s="3" t="s">
        <v>407</v>
      </c>
      <c r="F599" s="14" t="str">
        <f>IF(ISBLANK(K599), "Apenas Solicitação", "Tem OC")</f>
        <v>Tem OC</v>
      </c>
      <c r="G599" s="2">
        <v>1</v>
      </c>
      <c r="H599" s="37">
        <f>G599-I599</f>
        <v>0</v>
      </c>
      <c r="I599" s="38">
        <v>1</v>
      </c>
      <c r="J599" s="4">
        <v>45749</v>
      </c>
      <c r="K599" s="180">
        <v>45756</v>
      </c>
      <c r="L599" s="4"/>
      <c r="M599" s="44"/>
      <c r="N599" s="44" t="str">
        <f>IFERROR(K599 + VALUE(LEFT(L599, FIND(" ", L599) - 1)), "")</f>
        <v/>
      </c>
      <c r="O599" s="3">
        <f>IF(_xlfn.DAYS(K599,J599)&lt;0, "Aguardando OC", _xlfn.DAYS(K599,J599))</f>
        <v>7</v>
      </c>
      <c r="P599" s="14">
        <v>397727</v>
      </c>
      <c r="Q599" s="2">
        <v>1141108</v>
      </c>
      <c r="R599" s="14">
        <v>166055</v>
      </c>
      <c r="S599" s="2">
        <v>701</v>
      </c>
      <c r="T599" s="65" t="s">
        <v>150</v>
      </c>
      <c r="U599" s="21">
        <v>65</v>
      </c>
      <c r="V599" s="2">
        <v>13341</v>
      </c>
      <c r="W599" s="47" t="str">
        <f>IFERROR(VLOOKUP(V599, Fornecedores!A:C, 3, FALSE), "")</f>
        <v>DISMA DISTRIBUIDORA</v>
      </c>
      <c r="X599" s="43" t="str">
        <f>IFERROR(VLOOKUP(V599, Fornecedores!A:E, 5, FALSE), "")</f>
        <v>Araçatuba</v>
      </c>
      <c r="Y599" s="43" t="str">
        <f>IFERROR(VLOOKUP(V599, Fornecedores!A:F, 6, FALSE), "")</f>
        <v>SP</v>
      </c>
      <c r="Z599" s="14" t="str">
        <f>IF(H599=0, "Pedido entregue!", "Pendente")</f>
        <v>Pedido entregue!</v>
      </c>
      <c r="AA599" s="59"/>
      <c r="AB599" s="58" t="str">
        <f>IF(Z599="Pedido Entregue!", IF(AA599=1, "Retirado do Almoxarifado", IF(AA599=2, "Material devolvido", "Aguardando retirada")), IF(Z599="Pendente", "Entrega pendente", ""))</f>
        <v>Aguardando retirada</v>
      </c>
      <c r="AC599" s="18">
        <v>1</v>
      </c>
      <c r="AD599" s="18">
        <f>AC599/SUMIF($P:$P,P599,$AC:$AC)</f>
        <v>1</v>
      </c>
      <c r="AE599" s="18">
        <f>IF(R599=0,0,AC599/SUMIF($R:$R,R599,$AC:$AC))</f>
        <v>5.5555555555555552E-2</v>
      </c>
      <c r="AF599" s="18">
        <f>IF(R599=0,1,0)</f>
        <v>0</v>
      </c>
      <c r="AG599" s="18">
        <f>IF(R599=0,#REF!-J599,0)</f>
        <v>0</v>
      </c>
      <c r="AH599" t="str">
        <f>TEXT(J599,"MMMM")</f>
        <v>abril</v>
      </c>
    </row>
    <row r="600" spans="1:34" ht="12.75" hidden="1" customHeight="1" x14ac:dyDescent="0.25">
      <c r="A600" s="90" t="str">
        <f>IF(C600="Oficina Diversos","Oficina Geral",
IF(ISNUMBER(FIND("Estoque - Colhedoras",C600)),"Colhedoras",IF(ISNUMBER(FIND("Caldeiraria",C600)),"Caldeiraria",IF(ISNUMBER(FIND("Borracharia",C600)),"Borracharia",IF(ISNUMBER(FIND("Lubrificação",C600)),"Lubrificação",
IF(ISNUMBER(FIND("Estoque - Carregadeiras",C600)),"Carregadeiras",IF(ISNUMBER(FIND("Estoque - Veic. Leves",C600)),"Veic. Leves",
IF(ISNUMBER(FIND("Estoque - Caminhões",C600)),"Caminhões",IF(ISNUMBER(FIND("Estoque - Transbordos",C600)),"Transbordos",
IF(ISNUMBER(FIND("Estoque - Tratores",C600)),"Tratores",
IF(ISNUMBER(FIND("Estoque - Máquinas pesadas",C600)),"Máquinas pesadas",
IF(ISNUMBER(FIND("Estoque - Reboques",C600)),"Reboques",
IF(C600="Estoque","Estoque",
IF(AND(ISNUMBER(C600),C600&gt;1000,C600&lt;2000),"Caminhões",
IF(AND(ISNUMBER(C600),C600&gt;2000,C600&lt;3000),"Tratores",
IF(AND(ISNUMBER(C600),C600&gt;3000,C600&lt;4000),"Carregadeiras",
IF(AND(ISNUMBER(C600),C600&gt;4000,C600&lt;5000),"Máquinas pesadas",
IF(AND(ISNUMBER(C600),C600&gt;5000,C600&lt;6000),"Colhedoras",
IF(AND(ISNUMBER(C600),C600&gt;7000,C600&lt;8000),"Irrigação",
IF(AND(ISNUMBER(C600),C600&gt;8000,C600&lt;9000),"Reboques",IF(AND(ISNUMBER(C600),C600&gt;0,C600&lt;1000),"Veic. Leves","")))))))))))))))))))))</f>
        <v>Carregadeiras</v>
      </c>
      <c r="B600" s="8"/>
      <c r="C600" s="2">
        <v>3028</v>
      </c>
      <c r="D600" s="2">
        <v>22402</v>
      </c>
      <c r="E600" s="3" t="s">
        <v>407</v>
      </c>
      <c r="F600" s="14" t="str">
        <f>IF(ISBLANK(K600), "Apenas Solicitação", "Tem OC")</f>
        <v>Tem OC</v>
      </c>
      <c r="G600" s="2">
        <v>1</v>
      </c>
      <c r="H600" s="37">
        <f>G600-I600</f>
        <v>0</v>
      </c>
      <c r="I600" s="38">
        <v>1</v>
      </c>
      <c r="J600" s="4">
        <v>45749</v>
      </c>
      <c r="K600" s="180">
        <v>45756</v>
      </c>
      <c r="L600" s="4"/>
      <c r="M600" s="44"/>
      <c r="N600" s="44" t="str">
        <f>IFERROR(K600 + VALUE(LEFT(L600, FIND(" ", L600) - 1)), "")</f>
        <v/>
      </c>
      <c r="O600" s="3">
        <f>IF(_xlfn.DAYS(K600,J600)&lt;0, "Aguardando OC", _xlfn.DAYS(K600,J600))</f>
        <v>7</v>
      </c>
      <c r="P600" s="14">
        <v>397741</v>
      </c>
      <c r="Q600" s="2">
        <v>1141113</v>
      </c>
      <c r="R600" s="14">
        <v>166055</v>
      </c>
      <c r="S600" s="2">
        <v>701</v>
      </c>
      <c r="T600" s="65" t="s">
        <v>150</v>
      </c>
      <c r="U600" s="21">
        <v>65</v>
      </c>
      <c r="V600" s="2">
        <v>13341</v>
      </c>
      <c r="W600" s="47" t="str">
        <f>IFERROR(VLOOKUP(V600, Fornecedores!A:C, 3, FALSE), "")</f>
        <v>DISMA DISTRIBUIDORA</v>
      </c>
      <c r="X600" s="43" t="str">
        <f>IFERROR(VLOOKUP(V600, Fornecedores!A:E, 5, FALSE), "")</f>
        <v>Araçatuba</v>
      </c>
      <c r="Y600" s="43" t="str">
        <f>IFERROR(VLOOKUP(V600, Fornecedores!A:F, 6, FALSE), "")</f>
        <v>SP</v>
      </c>
      <c r="Z600" s="14" t="str">
        <f>IF(H600=0, "Pedido entregue!", "Pendente")</f>
        <v>Pedido entregue!</v>
      </c>
      <c r="AA600" s="59"/>
      <c r="AB600" s="58" t="str">
        <f>IF(Z600="Pedido Entregue!", IF(AA600=1, "Retirado do Almoxarifado", IF(AA600=2, "Material devolvido", "Aguardando retirada")), IF(Z600="Pendente", "Entrega pendente", ""))</f>
        <v>Aguardando retirada</v>
      </c>
      <c r="AC600" s="18">
        <v>1</v>
      </c>
      <c r="AD600" s="18">
        <f>AC600/SUMIF($P:$P,P600,$AC:$AC)</f>
        <v>1</v>
      </c>
      <c r="AE600" s="18">
        <f>IF(R600=0,0,AC600/SUMIF($R:$R,R600,$AC:$AC))</f>
        <v>5.5555555555555552E-2</v>
      </c>
      <c r="AF600" s="18">
        <f>IF(R600=0,1,0)</f>
        <v>0</v>
      </c>
      <c r="AG600" s="18">
        <f>IF(R600=0,#REF!-J600,0)</f>
        <v>0</v>
      </c>
      <c r="AH600" t="str">
        <f>TEXT(J600,"MMMM")</f>
        <v>abril</v>
      </c>
    </row>
    <row r="601" spans="1:34" ht="12.75" hidden="1" customHeight="1" x14ac:dyDescent="0.25">
      <c r="A601" s="90" t="str">
        <f>IF(C601="Oficina Diversos","Oficina Geral",
IF(ISNUMBER(FIND("Estoque - Colhedoras",C601)),"Colhedoras",IF(ISNUMBER(FIND("Caldeiraria",C601)),"Caldeiraria",IF(ISNUMBER(FIND("Borracharia",C601)),"Borracharia",IF(ISNUMBER(FIND("Lubrificação",C601)),"Lubrificação",
IF(ISNUMBER(FIND("Estoque - Carregadeiras",C601)),"Carregadeiras",IF(ISNUMBER(FIND("Estoque - Veic. Leves",C601)),"Veic. Leves",
IF(ISNUMBER(FIND("Estoque - Caminhões",C601)),"Caminhões",IF(ISNUMBER(FIND("Estoque - Transbordos",C601)),"Transbordos",
IF(ISNUMBER(FIND("Estoque - Tratores",C601)),"Tratores",
IF(ISNUMBER(FIND("Estoque - Máquinas pesadas",C601)),"Máquinas pesadas",
IF(ISNUMBER(FIND("Estoque - Reboques",C601)),"Reboques",
IF(C601="Estoque","Estoque",
IF(AND(ISNUMBER(C601),C601&gt;1000,C601&lt;2000),"Caminhões",
IF(AND(ISNUMBER(C601),C601&gt;2000,C601&lt;3000),"Tratores",
IF(AND(ISNUMBER(C601),C601&gt;3000,C601&lt;4000),"Carregadeiras",
IF(AND(ISNUMBER(C601),C601&gt;4000,C601&lt;5000),"Máquinas pesadas",
IF(AND(ISNUMBER(C601),C601&gt;5000,C601&lt;6000),"Colhedoras",
IF(AND(ISNUMBER(C601),C601&gt;7000,C601&lt;8000),"Irrigação",
IF(AND(ISNUMBER(C601),C601&gt;8000,C601&lt;9000),"Reboques",IF(AND(ISNUMBER(C601),C601&gt;0,C601&lt;1000),"Veic. Leves","")))))))))))))))))))))</f>
        <v>Carregadeiras</v>
      </c>
      <c r="B601" s="80"/>
      <c r="C601" s="2">
        <v>3029</v>
      </c>
      <c r="D601" s="2">
        <v>22402</v>
      </c>
      <c r="E601" s="3" t="s">
        <v>407</v>
      </c>
      <c r="F601" s="14" t="str">
        <f>IF(ISBLANK(K601), "Apenas Solicitação", "Tem OC")</f>
        <v>Tem OC</v>
      </c>
      <c r="G601" s="2">
        <v>1</v>
      </c>
      <c r="H601" s="37">
        <f>G601-I601</f>
        <v>0</v>
      </c>
      <c r="I601" s="38">
        <v>1</v>
      </c>
      <c r="J601" s="4">
        <v>45749</v>
      </c>
      <c r="K601" s="180">
        <v>45756</v>
      </c>
      <c r="L601" s="4"/>
      <c r="M601" s="44"/>
      <c r="N601" s="44" t="str">
        <f>IFERROR(K601 + VALUE(LEFT(L601, FIND(" ", L601) - 1)), "")</f>
        <v/>
      </c>
      <c r="O601" s="3">
        <f>IF(_xlfn.DAYS(K601,J601)&lt;0, "Aguardando OC", _xlfn.DAYS(K601,J601))</f>
        <v>7</v>
      </c>
      <c r="P601" s="14">
        <v>397755</v>
      </c>
      <c r="Q601" s="2">
        <v>1141117</v>
      </c>
      <c r="R601" s="14">
        <v>166055</v>
      </c>
      <c r="S601" s="2">
        <v>112</v>
      </c>
      <c r="T601" s="65" t="s">
        <v>152</v>
      </c>
      <c r="U601" s="21">
        <v>65</v>
      </c>
      <c r="V601" s="2">
        <v>13341</v>
      </c>
      <c r="W601" s="47" t="str">
        <f>IFERROR(VLOOKUP(V601, Fornecedores!A:C, 3, FALSE), "")</f>
        <v>DISMA DISTRIBUIDORA</v>
      </c>
      <c r="X601" s="43" t="str">
        <f>IFERROR(VLOOKUP(V601, Fornecedores!A:E, 5, FALSE), "")</f>
        <v>Araçatuba</v>
      </c>
      <c r="Y601" s="43" t="str">
        <f>IFERROR(VLOOKUP(V601, Fornecedores!A:F, 6, FALSE), "")</f>
        <v>SP</v>
      </c>
      <c r="Z601" s="14" t="str">
        <f>IF(H601=0, "Pedido entregue!", "Pendente")</f>
        <v>Pedido entregue!</v>
      </c>
      <c r="AA601" s="59"/>
      <c r="AB601" s="58" t="str">
        <f>IF(Z601="Pedido Entregue!", IF(AA601=1, "Retirado do Almoxarifado", IF(AA601=2, "Material devolvido", "Aguardando retirada")), IF(Z601="Pendente", "Entrega pendente", ""))</f>
        <v>Aguardando retirada</v>
      </c>
      <c r="AC601" s="18">
        <v>1</v>
      </c>
      <c r="AD601" s="18">
        <f>AC601/SUMIF($P:$P,P601,$AC:$AC)</f>
        <v>1</v>
      </c>
      <c r="AE601" s="18">
        <f>IF(R601=0,0,AC601/SUMIF($R:$R,R601,$AC:$AC))</f>
        <v>5.5555555555555552E-2</v>
      </c>
      <c r="AF601" s="18">
        <f>IF(R601=0,1,0)</f>
        <v>0</v>
      </c>
      <c r="AG601" s="18">
        <f>IF(R601=0,#REF!-J601,0)</f>
        <v>0</v>
      </c>
      <c r="AH601" t="str">
        <f>TEXT(J601,"MMMM")</f>
        <v>abril</v>
      </c>
    </row>
    <row r="602" spans="1:34" ht="12.75" hidden="1" customHeight="1" x14ac:dyDescent="0.25">
      <c r="A602" s="90" t="str">
        <f>IF(C602="Oficina Diversos","Oficina Geral",
IF(ISNUMBER(FIND("Estoque - Colhedoras",C602)),"Colhedoras",IF(ISNUMBER(FIND("Caldeiraria",C602)),"Caldeiraria",IF(ISNUMBER(FIND("Borracharia",C602)),"Borracharia",IF(ISNUMBER(FIND("Lubrificação",C602)),"Lubrificação",
IF(ISNUMBER(FIND("Estoque - Carregadeiras",C602)),"Carregadeiras",IF(ISNUMBER(FIND("Estoque - Veic. Leves",C602)),"Veic. Leves",
IF(ISNUMBER(FIND("Estoque - Caminhões",C602)),"Caminhões",IF(ISNUMBER(FIND("Estoque - Transbordos",C602)),"Transbordos",
IF(ISNUMBER(FIND("Estoque - Tratores",C602)),"Tratores",
IF(ISNUMBER(FIND("Estoque - Máquinas pesadas",C602)),"Máquinas pesadas",
IF(ISNUMBER(FIND("Estoque - Reboques",C602)),"Reboques",
IF(C602="Estoque","Estoque",
IF(AND(ISNUMBER(C602),C602&gt;1000,C602&lt;2000),"Caminhões",
IF(AND(ISNUMBER(C602),C602&gt;2000,C602&lt;3000),"Tratores",
IF(AND(ISNUMBER(C602),C602&gt;3000,C602&lt;4000),"Carregadeiras",
IF(AND(ISNUMBER(C602),C602&gt;4000,C602&lt;5000),"Máquinas pesadas",
IF(AND(ISNUMBER(C602),C602&gt;5000,C602&lt;6000),"Colhedoras",
IF(AND(ISNUMBER(C602),C602&gt;7000,C602&lt;8000),"Irrigação",
IF(AND(ISNUMBER(C602),C602&gt;8000,C602&lt;9000),"Reboques",IF(AND(ISNUMBER(C602),C602&gt;0,C602&lt;1000),"Veic. Leves","")))))))))))))))))))))</f>
        <v>Carregadeiras</v>
      </c>
      <c r="B602" s="87"/>
      <c r="C602" s="76">
        <v>3030</v>
      </c>
      <c r="D602" s="2">
        <v>22402</v>
      </c>
      <c r="E602" s="3" t="s">
        <v>407</v>
      </c>
      <c r="F602" s="14" t="str">
        <f>IF(ISBLANK(K602), "Apenas Solicitação", "Tem OC")</f>
        <v>Tem OC</v>
      </c>
      <c r="G602" s="2">
        <v>1</v>
      </c>
      <c r="H602" s="37">
        <f>G602-I602</f>
        <v>0</v>
      </c>
      <c r="I602" s="38">
        <v>1</v>
      </c>
      <c r="J602" s="4">
        <v>45749</v>
      </c>
      <c r="K602" s="180">
        <v>45756</v>
      </c>
      <c r="L602" s="4"/>
      <c r="M602" s="44"/>
      <c r="N602" s="44" t="str">
        <f>IFERROR(K602 + VALUE(LEFT(L602, FIND(" ", L602) - 1)), "")</f>
        <v/>
      </c>
      <c r="O602" s="3">
        <f>IF(_xlfn.DAYS(K602,J602)&lt;0, "Aguardando OC", _xlfn.DAYS(K602,J602))</f>
        <v>7</v>
      </c>
      <c r="P602" s="14">
        <v>397774</v>
      </c>
      <c r="Q602" s="2">
        <v>1141125</v>
      </c>
      <c r="R602" s="14">
        <v>166055</v>
      </c>
      <c r="S602" s="2">
        <v>701</v>
      </c>
      <c r="T602" s="65" t="s">
        <v>150</v>
      </c>
      <c r="U602" s="21">
        <v>65</v>
      </c>
      <c r="V602" s="2">
        <v>13341</v>
      </c>
      <c r="W602" s="47" t="str">
        <f>IFERROR(VLOOKUP(V602, Fornecedores!A:C, 3, FALSE), "")</f>
        <v>DISMA DISTRIBUIDORA</v>
      </c>
      <c r="X602" s="43" t="str">
        <f>IFERROR(VLOOKUP(V602, Fornecedores!A:E, 5, FALSE), "")</f>
        <v>Araçatuba</v>
      </c>
      <c r="Y602" s="43" t="str">
        <f>IFERROR(VLOOKUP(V602, Fornecedores!A:F, 6, FALSE), "")</f>
        <v>SP</v>
      </c>
      <c r="Z602" s="14" t="str">
        <f>IF(H602=0, "Pedido entregue!", "Pendente")</f>
        <v>Pedido entregue!</v>
      </c>
      <c r="AA602" s="59"/>
      <c r="AB602" s="58" t="str">
        <f>IF(Z602="Pedido Entregue!", IF(AA602=1, "Retirado do Almoxarifado", IF(AA602=2, "Material devolvido", "Aguardando retirada")), IF(Z602="Pendente", "Entrega pendente", ""))</f>
        <v>Aguardando retirada</v>
      </c>
      <c r="AC602" s="18">
        <v>1</v>
      </c>
      <c r="AD602" s="18">
        <f>AC602/SUMIF($P:$P,P602,$AC:$AC)</f>
        <v>1</v>
      </c>
      <c r="AE602" s="18">
        <f>IF(R602=0,0,AC602/SUMIF($R:$R,R602,$AC:$AC))</f>
        <v>5.5555555555555552E-2</v>
      </c>
      <c r="AF602" s="18">
        <f>IF(R602=0,1,0)</f>
        <v>0</v>
      </c>
      <c r="AG602" s="18">
        <f>IF(R602=0,#REF!-J602,0)</f>
        <v>0</v>
      </c>
      <c r="AH602" t="str">
        <f>TEXT(J602,"MMMM")</f>
        <v>abril</v>
      </c>
    </row>
    <row r="603" spans="1:34" ht="12.75" hidden="1" customHeight="1" x14ac:dyDescent="0.25">
      <c r="A603" s="90" t="str">
        <f>IF(C603="Oficina Diversos","Oficina Geral",
IF(ISNUMBER(FIND("Estoque - Colhedoras",C603)),"Colhedoras",IF(ISNUMBER(FIND("Caldeiraria",C603)),"Caldeiraria",IF(ISNUMBER(FIND("Borracharia",C603)),"Borracharia",IF(ISNUMBER(FIND("Lubrificação",C603)),"Lubrificação",
IF(ISNUMBER(FIND("Estoque - Carregadeiras",C603)),"Carregadeiras",IF(ISNUMBER(FIND("Estoque - Veic. Leves",C603)),"Veic. Leves",
IF(ISNUMBER(FIND("Estoque - Caminhões",C603)),"Caminhões",IF(ISNUMBER(FIND("Estoque - Transbordos",C603)),"Transbordos",
IF(ISNUMBER(FIND("Estoque - Tratores",C603)),"Tratores",
IF(ISNUMBER(FIND("Estoque - Máquinas pesadas",C603)),"Máquinas pesadas",
IF(ISNUMBER(FIND("Estoque - Reboques",C603)),"Reboques",
IF(C603="Estoque","Estoque",
IF(AND(ISNUMBER(C603),C603&gt;1000,C603&lt;2000),"Caminhões",
IF(AND(ISNUMBER(C603),C603&gt;2000,C603&lt;3000),"Tratores",
IF(AND(ISNUMBER(C603),C603&gt;3000,C603&lt;4000),"Carregadeiras",
IF(AND(ISNUMBER(C603),C603&gt;4000,C603&lt;5000),"Máquinas pesadas",
IF(AND(ISNUMBER(C603),C603&gt;5000,C603&lt;6000),"Colhedoras",
IF(AND(ISNUMBER(C603),C603&gt;7000,C603&lt;8000),"Irrigação",
IF(AND(ISNUMBER(C603),C603&gt;8000,C603&lt;9000),"Reboques",IF(AND(ISNUMBER(C603),C603&gt;0,C603&lt;1000),"Veic. Leves","")))))))))))))))))))))</f>
        <v>Carregadeiras</v>
      </c>
      <c r="B603" s="84"/>
      <c r="C603" s="2">
        <v>3023</v>
      </c>
      <c r="D603" s="2">
        <v>22403</v>
      </c>
      <c r="E603" s="3" t="s">
        <v>408</v>
      </c>
      <c r="F603" s="14" t="str">
        <f>IF(ISBLANK(K603), "Apenas Solicitação", "Tem OC")</f>
        <v>Tem OC</v>
      </c>
      <c r="G603" s="2">
        <v>2</v>
      </c>
      <c r="H603" s="37">
        <f>G603-I603</f>
        <v>0</v>
      </c>
      <c r="I603" s="38">
        <v>2</v>
      </c>
      <c r="J603" s="4">
        <v>45749</v>
      </c>
      <c r="K603" s="180">
        <v>45763</v>
      </c>
      <c r="L603" s="4"/>
      <c r="M603" s="44"/>
      <c r="N603" s="44" t="str">
        <f>IFERROR(K603 + VALUE(LEFT(L603, FIND(" ", L603) - 1)), "")</f>
        <v/>
      </c>
      <c r="O603" s="3">
        <f>IF(_xlfn.DAYS(K603,J603)&lt;0, "Aguardando OC", _xlfn.DAYS(K603,J603))</f>
        <v>14</v>
      </c>
      <c r="P603" s="14">
        <v>397694</v>
      </c>
      <c r="Q603" s="2">
        <v>1141101</v>
      </c>
      <c r="R603" s="14">
        <v>166412</v>
      </c>
      <c r="S603" s="2">
        <v>701</v>
      </c>
      <c r="T603" s="65" t="s">
        <v>150</v>
      </c>
      <c r="U603" s="21">
        <v>364</v>
      </c>
      <c r="V603" s="2">
        <v>1237</v>
      </c>
      <c r="W603" s="47" t="str">
        <f>IFERROR(VLOOKUP(V603, Fornecedores!A:C, 3, FALSE), "")</f>
        <v>MERCADAO DE TRATORES</v>
      </c>
      <c r="X603" s="43" t="str">
        <f>IFERROR(VLOOKUP(V603, Fornecedores!A:E, 5, FALSE), "")</f>
        <v>Ourinhos</v>
      </c>
      <c r="Y603" s="43" t="str">
        <f>IFERROR(VLOOKUP(V603, Fornecedores!A:F, 6, FALSE), "")</f>
        <v>SP</v>
      </c>
      <c r="Z603" s="14" t="str">
        <f>IF(H603=0, "Pedido entregue!", "Pendente")</f>
        <v>Pedido entregue!</v>
      </c>
      <c r="AA603" s="59"/>
      <c r="AB603" s="58" t="str">
        <f>IF(Z603="Pedido Entregue!", IF(AA603=1, "Retirado do Almoxarifado", IF(AA603=2, "Material devolvido", "Aguardando retirada")), IF(Z603="Pendente", "Entrega pendente", ""))</f>
        <v>Aguardando retirada</v>
      </c>
      <c r="AC603" s="18">
        <v>1</v>
      </c>
      <c r="AD603" s="18">
        <f>AC603/SUMIF($P:$P,P603,$AC:$AC)</f>
        <v>1</v>
      </c>
      <c r="AE603" s="18">
        <f>IF(R603=0,0,AC603/SUMIF($R:$R,R603,$AC:$AC))</f>
        <v>4.1666666666666664E-2</v>
      </c>
      <c r="AF603" s="18">
        <f>IF(R603=0,1,0)</f>
        <v>0</v>
      </c>
      <c r="AG603" s="18">
        <f>IF(R603=0,#REF!-J603,0)</f>
        <v>0</v>
      </c>
      <c r="AH603" t="str">
        <f>TEXT(J603,"MMMM")</f>
        <v>abril</v>
      </c>
    </row>
    <row r="604" spans="1:34" ht="12.75" hidden="1" customHeight="1" x14ac:dyDescent="0.25">
      <c r="A604" s="90" t="str">
        <f>IF(C604="Oficina Diversos","Oficina Geral",
IF(ISNUMBER(FIND("Estoque - Colhedoras",C604)),"Colhedoras",IF(ISNUMBER(FIND("Caldeiraria",C604)),"Caldeiraria",IF(ISNUMBER(FIND("Borracharia",C604)),"Borracharia",IF(ISNUMBER(FIND("Lubrificação",C604)),"Lubrificação",
IF(ISNUMBER(FIND("Estoque - Carregadeiras",C604)),"Carregadeiras",IF(ISNUMBER(FIND("Estoque - Veic. Leves",C604)),"Veic. Leves",
IF(ISNUMBER(FIND("Estoque - Caminhões",C604)),"Caminhões",IF(ISNUMBER(FIND("Estoque - Transbordos",C604)),"Transbordos",
IF(ISNUMBER(FIND("Estoque - Tratores",C604)),"Tratores",
IF(ISNUMBER(FIND("Estoque - Máquinas pesadas",C604)),"Máquinas pesadas",
IF(ISNUMBER(FIND("Estoque - Reboques",C604)),"Reboques",
IF(C604="Estoque","Estoque",
IF(AND(ISNUMBER(C604),C604&gt;1000,C604&lt;2000),"Caminhões",
IF(AND(ISNUMBER(C604),C604&gt;2000,C604&lt;3000),"Tratores",
IF(AND(ISNUMBER(C604),C604&gt;3000,C604&lt;4000),"Carregadeiras",
IF(AND(ISNUMBER(C604),C604&gt;4000,C604&lt;5000),"Máquinas pesadas",
IF(AND(ISNUMBER(C604),C604&gt;5000,C604&lt;6000),"Colhedoras",
IF(AND(ISNUMBER(C604),C604&gt;7000,C604&lt;8000),"Irrigação",
IF(AND(ISNUMBER(C604),C604&gt;8000,C604&lt;9000),"Reboques",IF(AND(ISNUMBER(C604),C604&gt;0,C604&lt;1000),"Veic. Leves","")))))))))))))))))))))</f>
        <v>Carregadeiras</v>
      </c>
      <c r="B604" s="80"/>
      <c r="C604" s="2">
        <v>3024</v>
      </c>
      <c r="D604" s="2">
        <v>22403</v>
      </c>
      <c r="E604" s="3" t="s">
        <v>408</v>
      </c>
      <c r="F604" s="14" t="str">
        <f>IF(ISBLANK(K604), "Apenas Solicitação", "Tem OC")</f>
        <v>Tem OC</v>
      </c>
      <c r="G604" s="2">
        <v>2</v>
      </c>
      <c r="H604" s="37">
        <f>G604-I604</f>
        <v>0</v>
      </c>
      <c r="I604" s="38">
        <v>2</v>
      </c>
      <c r="J604" s="4">
        <v>45749</v>
      </c>
      <c r="K604" s="180">
        <v>45763</v>
      </c>
      <c r="L604" s="4"/>
      <c r="M604" s="44"/>
      <c r="N604" s="44" t="str">
        <f>IFERROR(K604 + VALUE(LEFT(L604, FIND(" ", L604) - 1)), "")</f>
        <v/>
      </c>
      <c r="O604" s="3">
        <f>IF(_xlfn.DAYS(K604,J604)&lt;0, "Aguardando OC", _xlfn.DAYS(K604,J604))</f>
        <v>14</v>
      </c>
      <c r="P604" s="14">
        <v>397709</v>
      </c>
      <c r="Q604" s="2">
        <v>1141104</v>
      </c>
      <c r="R604" s="14">
        <v>166412</v>
      </c>
      <c r="S604" s="2">
        <v>112</v>
      </c>
      <c r="T604" s="65" t="s">
        <v>152</v>
      </c>
      <c r="U604" s="21">
        <v>364</v>
      </c>
      <c r="V604" s="2">
        <v>1237</v>
      </c>
      <c r="W604" s="47" t="str">
        <f>IFERROR(VLOOKUP(V604, Fornecedores!A:C, 3, FALSE), "")</f>
        <v>MERCADAO DE TRATORES</v>
      </c>
      <c r="X604" s="43" t="str">
        <f>IFERROR(VLOOKUP(V604, Fornecedores!A:E, 5, FALSE), "")</f>
        <v>Ourinhos</v>
      </c>
      <c r="Y604" s="43" t="str">
        <f>IFERROR(VLOOKUP(V604, Fornecedores!A:F, 6, FALSE), "")</f>
        <v>SP</v>
      </c>
      <c r="Z604" s="14" t="str">
        <f>IF(H604=0, "Pedido entregue!", "Pendente")</f>
        <v>Pedido entregue!</v>
      </c>
      <c r="AA604" s="59"/>
      <c r="AB604" s="58" t="str">
        <f>IF(Z604="Pedido Entregue!", IF(AA604=1, "Retirado do Almoxarifado", IF(AA604=2, "Material devolvido", "Aguardando retirada")), IF(Z604="Pendente", "Entrega pendente", ""))</f>
        <v>Aguardando retirada</v>
      </c>
      <c r="AC604" s="18">
        <v>1</v>
      </c>
      <c r="AD604" s="18">
        <f>AC604/SUMIF($P:$P,P604,$AC:$AC)</f>
        <v>1</v>
      </c>
      <c r="AE604" s="18">
        <f>IF(R604=0,0,AC604/SUMIF($R:$R,R604,$AC:$AC))</f>
        <v>4.1666666666666664E-2</v>
      </c>
      <c r="AF604" s="18">
        <f>IF(R604=0,1,0)</f>
        <v>0</v>
      </c>
      <c r="AG604" s="18">
        <f>IF(R604=0,#REF!-J604,0)</f>
        <v>0</v>
      </c>
      <c r="AH604" t="str">
        <f>TEXT(J604,"MMMM")</f>
        <v>abril</v>
      </c>
    </row>
    <row r="605" spans="1:34" ht="12.75" hidden="1" customHeight="1" x14ac:dyDescent="0.25">
      <c r="A605" s="90" t="str">
        <f>IF(C605="Oficina Diversos","Oficina Geral",
IF(ISNUMBER(FIND("Estoque - Colhedoras",C605)),"Colhedoras",IF(ISNUMBER(FIND("Caldeiraria",C605)),"Caldeiraria",IF(ISNUMBER(FIND("Borracharia",C605)),"Borracharia",IF(ISNUMBER(FIND("Lubrificação",C605)),"Lubrificação",
IF(ISNUMBER(FIND("Estoque - Carregadeiras",C605)),"Carregadeiras",IF(ISNUMBER(FIND("Estoque - Veic. Leves",C605)),"Veic. Leves",
IF(ISNUMBER(FIND("Estoque - Caminhões",C605)),"Caminhões",IF(ISNUMBER(FIND("Estoque - Transbordos",C605)),"Transbordos",
IF(ISNUMBER(FIND("Estoque - Tratores",C605)),"Tratores",
IF(ISNUMBER(FIND("Estoque - Máquinas pesadas",C605)),"Máquinas pesadas",
IF(ISNUMBER(FIND("Estoque - Reboques",C605)),"Reboques",
IF(C605="Estoque","Estoque",
IF(AND(ISNUMBER(C605),C605&gt;1000,C605&lt;2000),"Caminhões",
IF(AND(ISNUMBER(C605),C605&gt;2000,C605&lt;3000),"Tratores",
IF(AND(ISNUMBER(C605),C605&gt;3000,C605&lt;4000),"Carregadeiras",
IF(AND(ISNUMBER(C605),C605&gt;4000,C605&lt;5000),"Máquinas pesadas",
IF(AND(ISNUMBER(C605),C605&gt;5000,C605&lt;6000),"Colhedoras",
IF(AND(ISNUMBER(C605),C605&gt;7000,C605&lt;8000),"Irrigação",
IF(AND(ISNUMBER(C605),C605&gt;8000,C605&lt;9000),"Reboques",IF(AND(ISNUMBER(C605),C605&gt;0,C605&lt;1000),"Veic. Leves","")))))))))))))))))))))</f>
        <v>Carregadeiras</v>
      </c>
      <c r="B605" s="84"/>
      <c r="C605" s="2">
        <v>3027</v>
      </c>
      <c r="D605" s="2">
        <v>22403</v>
      </c>
      <c r="E605" s="3" t="s">
        <v>408</v>
      </c>
      <c r="F605" s="14" t="str">
        <f>IF(ISBLANK(K605), "Apenas Solicitação", "Tem OC")</f>
        <v>Tem OC</v>
      </c>
      <c r="G605" s="2">
        <v>2</v>
      </c>
      <c r="H605" s="37">
        <f>G605-I605</f>
        <v>0</v>
      </c>
      <c r="I605" s="38">
        <v>2</v>
      </c>
      <c r="J605" s="4">
        <v>45749</v>
      </c>
      <c r="K605" s="180">
        <v>45763</v>
      </c>
      <c r="L605" s="4"/>
      <c r="M605" s="44"/>
      <c r="N605" s="44" t="str">
        <f>IFERROR(K605 + VALUE(LEFT(L605, FIND(" ", L605) - 1)), "")</f>
        <v/>
      </c>
      <c r="O605" s="3">
        <f>IF(_xlfn.DAYS(K605,J605)&lt;0, "Aguardando OC", _xlfn.DAYS(K605,J605))</f>
        <v>14</v>
      </c>
      <c r="P605" s="14">
        <v>397723</v>
      </c>
      <c r="Q605" s="2">
        <v>1141108</v>
      </c>
      <c r="R605" s="14">
        <v>166412</v>
      </c>
      <c r="S605" s="2">
        <v>701</v>
      </c>
      <c r="T605" s="65" t="s">
        <v>150</v>
      </c>
      <c r="U605" s="21">
        <v>364</v>
      </c>
      <c r="V605" s="2">
        <v>1237</v>
      </c>
      <c r="W605" s="47" t="str">
        <f>IFERROR(VLOOKUP(V605, Fornecedores!A:C, 3, FALSE), "")</f>
        <v>MERCADAO DE TRATORES</v>
      </c>
      <c r="X605" s="43" t="str">
        <f>IFERROR(VLOOKUP(V605, Fornecedores!A:E, 5, FALSE), "")</f>
        <v>Ourinhos</v>
      </c>
      <c r="Y605" s="43" t="str">
        <f>IFERROR(VLOOKUP(V605, Fornecedores!A:F, 6, FALSE), "")</f>
        <v>SP</v>
      </c>
      <c r="Z605" s="14" t="str">
        <f>IF(H605=0, "Pedido entregue!", "Pendente")</f>
        <v>Pedido entregue!</v>
      </c>
      <c r="AA605" s="59"/>
      <c r="AB605" s="58" t="str">
        <f>IF(Z605="Pedido Entregue!", IF(AA605=1, "Retirado do Almoxarifado", IF(AA605=2, "Material devolvido", "Aguardando retirada")), IF(Z605="Pendente", "Entrega pendente", ""))</f>
        <v>Aguardando retirada</v>
      </c>
      <c r="AC605" s="18">
        <v>1</v>
      </c>
      <c r="AD605" s="18">
        <f>AC605/SUMIF($P:$P,P605,$AC:$AC)</f>
        <v>1</v>
      </c>
      <c r="AE605" s="18">
        <f>IF(R605=0,0,AC605/SUMIF($R:$R,R605,$AC:$AC))</f>
        <v>4.1666666666666664E-2</v>
      </c>
      <c r="AF605" s="18">
        <f>IF(R605=0,1,0)</f>
        <v>0</v>
      </c>
      <c r="AG605" s="18">
        <f>IF(R605=0,#REF!-J605,0)</f>
        <v>0</v>
      </c>
      <c r="AH605" t="str">
        <f>TEXT(J605,"MMMM")</f>
        <v>abril</v>
      </c>
    </row>
    <row r="606" spans="1:34" ht="12.75" hidden="1" customHeight="1" x14ac:dyDescent="0.25">
      <c r="A606" s="90" t="str">
        <f>IF(C606="Oficina Diversos","Oficina Geral",
IF(ISNUMBER(FIND("Estoque - Colhedoras",C606)),"Colhedoras",IF(ISNUMBER(FIND("Caldeiraria",C606)),"Caldeiraria",IF(ISNUMBER(FIND("Borracharia",C606)),"Borracharia",IF(ISNUMBER(FIND("Lubrificação",C606)),"Lubrificação",
IF(ISNUMBER(FIND("Estoque - Carregadeiras",C606)),"Carregadeiras",IF(ISNUMBER(FIND("Estoque - Veic. Leves",C606)),"Veic. Leves",
IF(ISNUMBER(FIND("Estoque - Caminhões",C606)),"Caminhões",IF(ISNUMBER(FIND("Estoque - Transbordos",C606)),"Transbordos",
IF(ISNUMBER(FIND("Estoque - Tratores",C606)),"Tratores",
IF(ISNUMBER(FIND("Estoque - Máquinas pesadas",C606)),"Máquinas pesadas",
IF(ISNUMBER(FIND("Estoque - Reboques",C606)),"Reboques",
IF(C606="Estoque","Estoque",
IF(AND(ISNUMBER(C606),C606&gt;1000,C606&lt;2000),"Caminhões",
IF(AND(ISNUMBER(C606),C606&gt;2000,C606&lt;3000),"Tratores",
IF(AND(ISNUMBER(C606),C606&gt;3000,C606&lt;4000),"Carregadeiras",
IF(AND(ISNUMBER(C606),C606&gt;4000,C606&lt;5000),"Máquinas pesadas",
IF(AND(ISNUMBER(C606),C606&gt;5000,C606&lt;6000),"Colhedoras",
IF(AND(ISNUMBER(C606),C606&gt;7000,C606&lt;8000),"Irrigação",
IF(AND(ISNUMBER(C606),C606&gt;8000,C606&lt;9000),"Reboques",IF(AND(ISNUMBER(C606),C606&gt;0,C606&lt;1000),"Veic. Leves","")))))))))))))))))))))</f>
        <v>Carregadeiras</v>
      </c>
      <c r="B606" s="80"/>
      <c r="C606" s="2">
        <v>3028</v>
      </c>
      <c r="D606" s="2">
        <v>22403</v>
      </c>
      <c r="E606" s="3" t="s">
        <v>408</v>
      </c>
      <c r="F606" s="14" t="str">
        <f>IF(ISBLANK(K606), "Apenas Solicitação", "Tem OC")</f>
        <v>Tem OC</v>
      </c>
      <c r="G606" s="2">
        <v>2</v>
      </c>
      <c r="H606" s="37">
        <f>G606-I606</f>
        <v>0</v>
      </c>
      <c r="I606" s="38">
        <v>2</v>
      </c>
      <c r="J606" s="4">
        <v>45749</v>
      </c>
      <c r="K606" s="180">
        <v>45763</v>
      </c>
      <c r="L606" s="4"/>
      <c r="M606" s="44"/>
      <c r="N606" s="44" t="str">
        <f>IFERROR(K606 + VALUE(LEFT(L606, FIND(" ", L606) - 1)), "")</f>
        <v/>
      </c>
      <c r="O606" s="3">
        <f>IF(_xlfn.DAYS(K606,J606)&lt;0, "Aguardando OC", _xlfn.DAYS(K606,J606))</f>
        <v>14</v>
      </c>
      <c r="P606" s="14">
        <v>397737</v>
      </c>
      <c r="Q606" s="2">
        <v>1141113</v>
      </c>
      <c r="R606" s="14">
        <v>166412</v>
      </c>
      <c r="S606" s="2">
        <v>701</v>
      </c>
      <c r="T606" s="65" t="s">
        <v>150</v>
      </c>
      <c r="U606" s="21">
        <v>364</v>
      </c>
      <c r="V606" s="2">
        <v>1237</v>
      </c>
      <c r="W606" s="47" t="str">
        <f>IFERROR(VLOOKUP(V606, Fornecedores!A:C, 3, FALSE), "")</f>
        <v>MERCADAO DE TRATORES</v>
      </c>
      <c r="X606" s="43" t="str">
        <f>IFERROR(VLOOKUP(V606, Fornecedores!A:E, 5, FALSE), "")</f>
        <v>Ourinhos</v>
      </c>
      <c r="Y606" s="43" t="str">
        <f>IFERROR(VLOOKUP(V606, Fornecedores!A:F, 6, FALSE), "")</f>
        <v>SP</v>
      </c>
      <c r="Z606" s="14" t="str">
        <f>IF(H606=0, "Pedido entregue!", "Pendente")</f>
        <v>Pedido entregue!</v>
      </c>
      <c r="AA606" s="59"/>
      <c r="AB606" s="58" t="str">
        <f>IF(Z606="Pedido Entregue!", IF(AA606=1, "Retirado do Almoxarifado", IF(AA606=2, "Material devolvido", "Aguardando retirada")), IF(Z606="Pendente", "Entrega pendente", ""))</f>
        <v>Aguardando retirada</v>
      </c>
      <c r="AC606" s="18">
        <v>1</v>
      </c>
      <c r="AD606" s="18">
        <f>AC606/SUMIF($P:$P,P606,$AC:$AC)</f>
        <v>1</v>
      </c>
      <c r="AE606" s="18">
        <f>IF(R606=0,0,AC606/SUMIF($R:$R,R606,$AC:$AC))</f>
        <v>4.1666666666666664E-2</v>
      </c>
      <c r="AF606" s="18">
        <f>IF(R606=0,1,0)</f>
        <v>0</v>
      </c>
      <c r="AG606" s="18">
        <f>IF(R606=0,#REF!-J606,0)</f>
        <v>0</v>
      </c>
      <c r="AH606" t="str">
        <f>TEXT(J606,"MMMM")</f>
        <v>abril</v>
      </c>
    </row>
    <row r="607" spans="1:34" ht="12.75" hidden="1" customHeight="1" x14ac:dyDescent="0.25">
      <c r="A607" s="90" t="str">
        <f>IF(C607="Oficina Diversos","Oficina Geral",
IF(ISNUMBER(FIND("Estoque - Colhedoras",C607)),"Colhedoras",IF(ISNUMBER(FIND("Caldeiraria",C607)),"Caldeiraria",IF(ISNUMBER(FIND("Borracharia",C607)),"Borracharia",IF(ISNUMBER(FIND("Lubrificação",C607)),"Lubrificação",
IF(ISNUMBER(FIND("Estoque - Carregadeiras",C607)),"Carregadeiras",IF(ISNUMBER(FIND("Estoque - Veic. Leves",C607)),"Veic. Leves",
IF(ISNUMBER(FIND("Estoque - Caminhões",C607)),"Caminhões",IF(ISNUMBER(FIND("Estoque - Transbordos",C607)),"Transbordos",
IF(ISNUMBER(FIND("Estoque - Tratores",C607)),"Tratores",
IF(ISNUMBER(FIND("Estoque - Máquinas pesadas",C607)),"Máquinas pesadas",
IF(ISNUMBER(FIND("Estoque - Reboques",C607)),"Reboques",
IF(C607="Estoque","Estoque",
IF(AND(ISNUMBER(C607),C607&gt;1000,C607&lt;2000),"Caminhões",
IF(AND(ISNUMBER(C607),C607&gt;2000,C607&lt;3000),"Tratores",
IF(AND(ISNUMBER(C607),C607&gt;3000,C607&lt;4000),"Carregadeiras",
IF(AND(ISNUMBER(C607),C607&gt;4000,C607&lt;5000),"Máquinas pesadas",
IF(AND(ISNUMBER(C607),C607&gt;5000,C607&lt;6000),"Colhedoras",
IF(AND(ISNUMBER(C607),C607&gt;7000,C607&lt;8000),"Irrigação",
IF(AND(ISNUMBER(C607),C607&gt;8000,C607&lt;9000),"Reboques",IF(AND(ISNUMBER(C607),C607&gt;0,C607&lt;1000),"Veic. Leves","")))))))))))))))))))))</f>
        <v>Carregadeiras</v>
      </c>
      <c r="B607" s="87"/>
      <c r="C607" s="76">
        <v>3029</v>
      </c>
      <c r="D607" s="2">
        <v>22403</v>
      </c>
      <c r="E607" s="3" t="s">
        <v>408</v>
      </c>
      <c r="F607" s="14" t="str">
        <f>IF(ISBLANK(K607), "Apenas Solicitação", "Tem OC")</f>
        <v>Tem OC</v>
      </c>
      <c r="G607" s="2">
        <v>2</v>
      </c>
      <c r="H607" s="37">
        <f>G607-I607</f>
        <v>0</v>
      </c>
      <c r="I607" s="38">
        <v>2</v>
      </c>
      <c r="J607" s="4">
        <v>45749</v>
      </c>
      <c r="K607" s="180">
        <v>45763</v>
      </c>
      <c r="L607" s="4"/>
      <c r="M607" s="44"/>
      <c r="N607" s="44" t="str">
        <f>IFERROR(K607 + VALUE(LEFT(L607, FIND(" ", L607) - 1)), "")</f>
        <v/>
      </c>
      <c r="O607" s="3">
        <f>IF(_xlfn.DAYS(K607,J607)&lt;0, "Aguardando OC", _xlfn.DAYS(K607,J607))</f>
        <v>14</v>
      </c>
      <c r="P607" s="14">
        <v>397751</v>
      </c>
      <c r="Q607" s="2">
        <v>1141117</v>
      </c>
      <c r="R607" s="14">
        <v>166412</v>
      </c>
      <c r="S607" s="2">
        <v>112</v>
      </c>
      <c r="T607" s="65" t="s">
        <v>152</v>
      </c>
      <c r="U607" s="21">
        <v>364</v>
      </c>
      <c r="V607" s="2">
        <v>1237</v>
      </c>
      <c r="W607" s="47" t="str">
        <f>IFERROR(VLOOKUP(V607, Fornecedores!A:C, 3, FALSE), "")</f>
        <v>MERCADAO DE TRATORES</v>
      </c>
      <c r="X607" s="43" t="str">
        <f>IFERROR(VLOOKUP(V607, Fornecedores!A:E, 5, FALSE), "")</f>
        <v>Ourinhos</v>
      </c>
      <c r="Y607" s="43" t="str">
        <f>IFERROR(VLOOKUP(V607, Fornecedores!A:F, 6, FALSE), "")</f>
        <v>SP</v>
      </c>
      <c r="Z607" s="14" t="str">
        <f>IF(H607=0, "Pedido entregue!", "Pendente")</f>
        <v>Pedido entregue!</v>
      </c>
      <c r="AA607" s="59"/>
      <c r="AB607" s="58" t="str">
        <f>IF(Z607="Pedido Entregue!", IF(AA607=1, "Retirado do Almoxarifado", IF(AA607=2, "Material devolvido", "Aguardando retirada")), IF(Z607="Pendente", "Entrega pendente", ""))</f>
        <v>Aguardando retirada</v>
      </c>
      <c r="AC607" s="18">
        <v>1</v>
      </c>
      <c r="AD607" s="18">
        <f>AC607/SUMIF($P:$P,P607,$AC:$AC)</f>
        <v>1</v>
      </c>
      <c r="AE607" s="18">
        <f>IF(R607=0,0,AC607/SUMIF($R:$R,R607,$AC:$AC))</f>
        <v>4.1666666666666664E-2</v>
      </c>
      <c r="AF607" s="18">
        <f>IF(R607=0,1,0)</f>
        <v>0</v>
      </c>
      <c r="AG607" s="18">
        <f>IF(R607=0,#REF!-J607,0)</f>
        <v>0</v>
      </c>
      <c r="AH607" t="str">
        <f>TEXT(J607,"MMMM")</f>
        <v>abril</v>
      </c>
    </row>
    <row r="608" spans="1:34" ht="12.75" hidden="1" customHeight="1" x14ac:dyDescent="0.25">
      <c r="A608" s="90" t="str">
        <f>IF(C608="Oficina Diversos","Oficina Geral",
IF(ISNUMBER(FIND("Estoque - Colhedoras",C608)),"Colhedoras",IF(ISNUMBER(FIND("Caldeiraria",C608)),"Caldeiraria",IF(ISNUMBER(FIND("Borracharia",C608)),"Borracharia",IF(ISNUMBER(FIND("Lubrificação",C608)),"Lubrificação",
IF(ISNUMBER(FIND("Estoque - Carregadeiras",C608)),"Carregadeiras",IF(ISNUMBER(FIND("Estoque - Veic. Leves",C608)),"Veic. Leves",
IF(ISNUMBER(FIND("Estoque - Caminhões",C608)),"Caminhões",IF(ISNUMBER(FIND("Estoque - Transbordos",C608)),"Transbordos",
IF(ISNUMBER(FIND("Estoque - Tratores",C608)),"Tratores",
IF(ISNUMBER(FIND("Estoque - Máquinas pesadas",C608)),"Máquinas pesadas",
IF(ISNUMBER(FIND("Estoque - Reboques",C608)),"Reboques",
IF(C608="Estoque","Estoque",
IF(AND(ISNUMBER(C608),C608&gt;1000,C608&lt;2000),"Caminhões",
IF(AND(ISNUMBER(C608),C608&gt;2000,C608&lt;3000),"Tratores",
IF(AND(ISNUMBER(C608),C608&gt;3000,C608&lt;4000),"Carregadeiras",
IF(AND(ISNUMBER(C608),C608&gt;4000,C608&lt;5000),"Máquinas pesadas",
IF(AND(ISNUMBER(C608),C608&gt;5000,C608&lt;6000),"Colhedoras",
IF(AND(ISNUMBER(C608),C608&gt;7000,C608&lt;8000),"Irrigação",
IF(AND(ISNUMBER(C608),C608&gt;8000,C608&lt;9000),"Reboques",IF(AND(ISNUMBER(C608),C608&gt;0,C608&lt;1000),"Veic. Leves","")))))))))))))))))))))</f>
        <v>Carregadeiras</v>
      </c>
      <c r="B608" s="8"/>
      <c r="C608" s="2">
        <v>3030</v>
      </c>
      <c r="D608" s="2">
        <v>22403</v>
      </c>
      <c r="E608" s="3" t="s">
        <v>408</v>
      </c>
      <c r="F608" s="14" t="str">
        <f>IF(ISBLANK(K608), "Apenas Solicitação", "Tem OC")</f>
        <v>Tem OC</v>
      </c>
      <c r="G608" s="2">
        <v>2</v>
      </c>
      <c r="H608" s="37">
        <f>G608-I608</f>
        <v>0</v>
      </c>
      <c r="I608" s="38">
        <v>2</v>
      </c>
      <c r="J608" s="4">
        <v>45749</v>
      </c>
      <c r="K608" s="180">
        <v>45763</v>
      </c>
      <c r="L608" s="4"/>
      <c r="M608" s="44"/>
      <c r="N608" s="44" t="str">
        <f>IFERROR(K608 + VALUE(LEFT(L608, FIND(" ", L608) - 1)), "")</f>
        <v/>
      </c>
      <c r="O608" s="3">
        <f>IF(_xlfn.DAYS(K608,J608)&lt;0, "Aguardando OC", _xlfn.DAYS(K608,J608))</f>
        <v>14</v>
      </c>
      <c r="P608" s="14">
        <v>397767</v>
      </c>
      <c r="Q608" s="2">
        <v>1141125</v>
      </c>
      <c r="R608" s="14">
        <v>166412</v>
      </c>
      <c r="S608" s="2">
        <v>701</v>
      </c>
      <c r="T608" s="65" t="s">
        <v>150</v>
      </c>
      <c r="U608" s="21">
        <v>364</v>
      </c>
      <c r="V608" s="2">
        <v>1237</v>
      </c>
      <c r="W608" s="47" t="str">
        <f>IFERROR(VLOOKUP(V608, Fornecedores!A:C, 3, FALSE), "")</f>
        <v>MERCADAO DE TRATORES</v>
      </c>
      <c r="X608" s="43" t="str">
        <f>IFERROR(VLOOKUP(V608, Fornecedores!A:E, 5, FALSE), "")</f>
        <v>Ourinhos</v>
      </c>
      <c r="Y608" s="43" t="str">
        <f>IFERROR(VLOOKUP(V608, Fornecedores!A:F, 6, FALSE), "")</f>
        <v>SP</v>
      </c>
      <c r="Z608" s="14" t="str">
        <f>IF(H608=0, "Pedido entregue!", "Pendente")</f>
        <v>Pedido entregue!</v>
      </c>
      <c r="AA608" s="59"/>
      <c r="AB608" s="58" t="str">
        <f>IF(Z608="Pedido Entregue!", IF(AA608=1, "Retirado do Almoxarifado", IF(AA608=2, "Material devolvido", "Aguardando retirada")), IF(Z608="Pendente", "Entrega pendente", ""))</f>
        <v>Aguardando retirada</v>
      </c>
      <c r="AC608" s="18">
        <v>1</v>
      </c>
      <c r="AD608" s="18">
        <f>AC608/SUMIF($P:$P,P608,$AC:$AC)</f>
        <v>1</v>
      </c>
      <c r="AE608" s="18">
        <f>IF(R608=0,0,AC608/SUMIF($R:$R,R608,$AC:$AC))</f>
        <v>4.1666666666666664E-2</v>
      </c>
      <c r="AF608" s="18">
        <f>IF(R608=0,1,0)</f>
        <v>0</v>
      </c>
      <c r="AG608" s="18">
        <f>IF(R608=0,#REF!-J608,0)</f>
        <v>0</v>
      </c>
      <c r="AH608" t="str">
        <f>TEXT(J608,"MMMM")</f>
        <v>abril</v>
      </c>
    </row>
    <row r="609" spans="1:34" ht="12.75" hidden="1" customHeight="1" x14ac:dyDescent="0.25">
      <c r="A609" s="90" t="str">
        <f>IF(C609="Oficina Diversos","Oficina Geral",
IF(ISNUMBER(FIND("Estoque - Colhedoras",C609)),"Colhedoras",IF(ISNUMBER(FIND("Caldeiraria",C609)),"Caldeiraria",IF(ISNUMBER(FIND("Borracharia",C609)),"Borracharia",IF(ISNUMBER(FIND("Lubrificação",C609)),"Lubrificação",
IF(ISNUMBER(FIND("Estoque - Carregadeiras",C609)),"Carregadeiras",IF(ISNUMBER(FIND("Estoque - Veic. Leves",C609)),"Veic. Leves",
IF(ISNUMBER(FIND("Estoque - Caminhões",C609)),"Caminhões",IF(ISNUMBER(FIND("Estoque - Transbordos",C609)),"Transbordos",
IF(ISNUMBER(FIND("Estoque - Tratores",C609)),"Tratores",
IF(ISNUMBER(FIND("Estoque - Máquinas pesadas",C609)),"Máquinas pesadas",
IF(ISNUMBER(FIND("Estoque - Reboques",C609)),"Reboques",
IF(C609="Estoque","Estoque",
IF(AND(ISNUMBER(C609),C609&gt;1000,C609&lt;2000),"Caminhões",
IF(AND(ISNUMBER(C609),C609&gt;2000,C609&lt;3000),"Tratores",
IF(AND(ISNUMBER(C609),C609&gt;3000,C609&lt;4000),"Carregadeiras",
IF(AND(ISNUMBER(C609),C609&gt;4000,C609&lt;5000),"Máquinas pesadas",
IF(AND(ISNUMBER(C609),C609&gt;5000,C609&lt;6000),"Colhedoras",
IF(AND(ISNUMBER(C609),C609&gt;7000,C609&lt;8000),"Irrigação",
IF(AND(ISNUMBER(C609),C609&gt;8000,C609&lt;9000),"Reboques",IF(AND(ISNUMBER(C609),C609&gt;0,C609&lt;1000),"Veic. Leves","")))))))))))))))))))))</f>
        <v>Reboques</v>
      </c>
      <c r="B609" s="111"/>
      <c r="C609" s="113" t="s">
        <v>1092</v>
      </c>
      <c r="D609" s="2">
        <v>22417</v>
      </c>
      <c r="E609" s="3" t="s">
        <v>21033</v>
      </c>
      <c r="F609" s="101" t="str">
        <f>IF(ISBLANK(K609), "Apenas Solicitação", "Tem OC")</f>
        <v>Tem OC</v>
      </c>
      <c r="G609" s="2">
        <v>10</v>
      </c>
      <c r="H609" s="102">
        <f>G609-I609</f>
        <v>0</v>
      </c>
      <c r="I609" s="103">
        <v>10</v>
      </c>
      <c r="J609" s="4">
        <v>45843</v>
      </c>
      <c r="K609" s="180">
        <v>45846</v>
      </c>
      <c r="L609" s="3" t="s">
        <v>20151</v>
      </c>
      <c r="M609" s="104" t="str">
        <f ca="1">IF(OR(N609="", N609=0), "", IF(N609&gt;TODAY(), "No prazo", "Atrasado"))</f>
        <v>Atrasado</v>
      </c>
      <c r="N609" s="104">
        <f>IFERROR(K609 + VALUE(LEFT(L609, FIND(" ", L609) - 1)), "")</f>
        <v>45846</v>
      </c>
      <c r="O609" s="105">
        <f>IF(_xlfn.DAYS(K609,J609)&lt;0, "Aguardando OC", _xlfn.DAYS(K609,J609))</f>
        <v>3</v>
      </c>
      <c r="P609" s="14">
        <v>410326</v>
      </c>
      <c r="Q609" s="55"/>
      <c r="R609" s="14">
        <v>170623</v>
      </c>
      <c r="S609" s="2">
        <v>221</v>
      </c>
      <c r="T609" s="65" t="s">
        <v>1029</v>
      </c>
      <c r="U609" s="2">
        <v>4</v>
      </c>
      <c r="V609" s="2">
        <v>14591</v>
      </c>
      <c r="W609" s="117" t="str">
        <f>IFERROR(VLOOKUP(V609, Fornecedores!A:C, 3, FALSE), "")</f>
        <v>ATACADÃO ECONOMICO</v>
      </c>
      <c r="X609" s="105" t="str">
        <f>IFERROR(VLOOKUP(V609, Fornecedores!A:E, 5, FALSE), "")</f>
        <v>João Pessoa</v>
      </c>
      <c r="Y609" s="105" t="str">
        <f>IFERROR(VLOOKUP(V609, Fornecedores!A:F, 6, FALSE), "")</f>
        <v>PB</v>
      </c>
      <c r="Z609" s="101" t="str">
        <f>IF(H609=0, "Pedido entregue!", "Pendente")</f>
        <v>Pedido entregue!</v>
      </c>
      <c r="AA609" s="119"/>
      <c r="AB609" s="132" t="str">
        <f>IF(Z609="Pedido Entregue!", IF(AA609=1, "Retirado do Almoxarifado", IF(AA609=2, "Material devolvido", "Aguardando retirada")), IF(Z609="Pendente", "Entrega pendente", ""))</f>
        <v>Aguardando retirada</v>
      </c>
      <c r="AC609" s="18">
        <v>1</v>
      </c>
      <c r="AD609" s="18">
        <f>AC609/SUMIF($P:$P,P609,$AC:$AC)</f>
        <v>1</v>
      </c>
      <c r="AE609" s="18">
        <f>IF(R609=0,0,AC609/SUMIF($R:$R,R609,$AC:$AC))</f>
        <v>1</v>
      </c>
      <c r="AF609" s="18">
        <f>IF(R609=0,1,0)</f>
        <v>0</v>
      </c>
      <c r="AH609" t="str">
        <f>TEXT(J609,"MMMM")</f>
        <v>julho</v>
      </c>
    </row>
    <row r="610" spans="1:34" ht="12.75" hidden="1" customHeight="1" x14ac:dyDescent="0.25">
      <c r="A610" s="90" t="str">
        <f>IF(C610="Oficina Diversos","Oficina Geral",
IF(ISNUMBER(FIND("Estoque - Colhedoras",C610)),"Colhedoras",IF(ISNUMBER(FIND("Caldeiraria",C610)),"Caldeiraria",IF(ISNUMBER(FIND("Borracharia",C610)),"Borracharia",IF(ISNUMBER(FIND("Lubrificação",C610)),"Lubrificação",
IF(ISNUMBER(FIND("Estoque - Carregadeiras",C610)),"Carregadeiras",IF(ISNUMBER(FIND("Estoque - Veic. Leves",C610)),"Veic. Leves",
IF(ISNUMBER(FIND("Estoque - Caminhões",C610)),"Caminhões",IF(ISNUMBER(FIND("Estoque - Transbordos",C610)),"Transbordos",
IF(ISNUMBER(FIND("Estoque - Tratores",C610)),"Tratores",
IF(ISNUMBER(FIND("Estoque - Máquinas pesadas",C610)),"Máquinas pesadas",
IF(ISNUMBER(FIND("Estoque - Reboques",C610)),"Reboques",
IF(C610="Estoque","Estoque",
IF(AND(ISNUMBER(C610),C610&gt;1000,C610&lt;2000),"Caminhões",
IF(AND(ISNUMBER(C610),C610&gt;2000,C610&lt;3000),"Tratores",
IF(AND(ISNUMBER(C610),C610&gt;3000,C610&lt;4000),"Carregadeiras",
IF(AND(ISNUMBER(C610),C610&gt;4000,C610&lt;5000),"Máquinas pesadas",
IF(AND(ISNUMBER(C610),C610&gt;5000,C610&lt;6000),"Colhedoras",
IF(AND(ISNUMBER(C610),C610&gt;7000,C610&lt;8000),"Irrigação",
IF(AND(ISNUMBER(C610),C610&gt;8000,C610&lt;9000),"Reboques",IF(AND(ISNUMBER(C610),C610&gt;0,C610&lt;1000),"Veic. Leves","")))))))))))))))))))))</f>
        <v>Tratores</v>
      </c>
      <c r="B610" s="111"/>
      <c r="C610" s="144">
        <v>2035</v>
      </c>
      <c r="D610" s="143">
        <v>22544</v>
      </c>
      <c r="E610" s="146" t="s">
        <v>20402</v>
      </c>
      <c r="F610" s="101" t="str">
        <f>IF(ISBLANK(K610), "Apenas Solicitação", "Tem OC")</f>
        <v>Tem OC</v>
      </c>
      <c r="G610" s="143">
        <v>1</v>
      </c>
      <c r="H610" s="102">
        <f>G610-I610</f>
        <v>0</v>
      </c>
      <c r="I610" s="103">
        <v>1</v>
      </c>
      <c r="J610" s="147">
        <v>45819</v>
      </c>
      <c r="K610" s="187">
        <v>45824</v>
      </c>
      <c r="L610" s="146" t="s">
        <v>20155</v>
      </c>
      <c r="M610" s="104" t="str">
        <f ca="1">IF(OR(N610="", N610=0), "", IF(N610&gt;TODAY(), "No prazo", "Atrasado"))</f>
        <v>Atrasado</v>
      </c>
      <c r="N610" s="104">
        <f>IFERROR(K610 + VALUE(LEFT(L610, FIND(" ", L610) - 1)), "")</f>
        <v>45825</v>
      </c>
      <c r="O610" s="105">
        <f>IF(_xlfn.DAYS(K610,J610)&lt;0, "Aguardando OC", _xlfn.DAYS(K610,J610))</f>
        <v>5</v>
      </c>
      <c r="P610" s="200">
        <v>407009</v>
      </c>
      <c r="Q610" s="55"/>
      <c r="R610" s="200">
        <v>169121</v>
      </c>
      <c r="S610" s="143">
        <v>221</v>
      </c>
      <c r="T610" s="65" t="s">
        <v>1029</v>
      </c>
      <c r="U610" s="164">
        <v>115.28</v>
      </c>
      <c r="V610" s="143">
        <v>11614</v>
      </c>
      <c r="W610" s="117" t="str">
        <f>IFERROR(VLOOKUP(V610, Fornecedores!A:C, 3, FALSE), "")</f>
        <v>DF MAQUINAS</v>
      </c>
      <c r="X610" s="105" t="str">
        <f>IFERROR(VLOOKUP(V610, Fornecedores!A:E, 5, FALSE), "")</f>
        <v>Bayeux</v>
      </c>
      <c r="Y610" s="105" t="str">
        <f>IFERROR(VLOOKUP(V610, Fornecedores!A:F, 6, FALSE), "")</f>
        <v>PB</v>
      </c>
      <c r="Z610" s="101" t="str">
        <f>IF(H610=0, "Pedido entregue!", "Pendente")</f>
        <v>Pedido entregue!</v>
      </c>
      <c r="AA610" s="119"/>
      <c r="AB610" s="132" t="str">
        <f>IF(Z610="Pedido Entregue!", IF(AA610=1, "Retirado do Almoxarifado", IF(AA610=2, "Material devolvido", "Aguardando retirada")), IF(Z610="Pendente", "Entrega pendente", ""))</f>
        <v>Aguardando retirada</v>
      </c>
      <c r="AC610" s="18">
        <v>1</v>
      </c>
      <c r="AD610" s="18">
        <f>AC610/SUMIF($P:$P,P610,$AC:$AC)</f>
        <v>1</v>
      </c>
      <c r="AE610" s="18">
        <f>IF(R610=0,0,AC610/SUMIF($R:$R,R610,$AC:$AC))</f>
        <v>0.5</v>
      </c>
      <c r="AF610" s="18">
        <f>IF(R610=0,1,0)</f>
        <v>0</v>
      </c>
      <c r="AH610" t="str">
        <f>TEXT(J610,"MMMM")</f>
        <v>junho</v>
      </c>
    </row>
    <row r="611" spans="1:34" ht="12.75" customHeight="1" x14ac:dyDescent="0.25">
      <c r="A611" s="90" t="str">
        <f>IF(C611="Oficina Diversos","Oficina Geral",
IF(ISNUMBER(FIND("Estoque - Colhedoras",C611)),"Colhedoras",IF(ISNUMBER(FIND("Caldeiraria",C611)),"Caldeiraria",IF(ISNUMBER(FIND("Borracharia",C611)),"Borracharia",IF(ISNUMBER(FIND("Lubrificação",C611)),"Lubrificação",
IF(ISNUMBER(FIND("Estoque - Carregadeiras",C611)),"Carregadeiras",IF(ISNUMBER(FIND("Estoque - Veic. Leves",C611)),"Veic. Leves",
IF(ISNUMBER(FIND("Estoque - Caminhões",C611)),"Caminhões",IF(ISNUMBER(FIND("Estoque - Transbordos",C611)),"Transbordos",
IF(ISNUMBER(FIND("Estoque - Tratores",C611)),"Tratores",
IF(ISNUMBER(FIND("Estoque - Máquinas pesadas",C611)),"Máquinas pesadas",
IF(ISNUMBER(FIND("Estoque - Reboques",C611)),"Reboques",
IF(C611="Estoque","Estoque",
IF(AND(ISNUMBER(C611),C611&gt;1000,C611&lt;2000),"Caminhões",
IF(AND(ISNUMBER(C611),C611&gt;2000,C611&lt;3000),"Tratores",
IF(AND(ISNUMBER(C611),C611&gt;3000,C611&lt;4000),"Carregadeiras",
IF(AND(ISNUMBER(C611),C611&gt;4000,C611&lt;5000),"Máquinas pesadas",
IF(AND(ISNUMBER(C611),C611&gt;5000,C611&lt;6000),"Colhedoras",
IF(AND(ISNUMBER(C611),C611&gt;7000,C611&lt;8000),"Irrigação",
IF(AND(ISNUMBER(C611),C611&gt;8000,C611&lt;9000),"Reboques",IF(AND(ISNUMBER(C611),C611&gt;0,C611&lt;1000),"Veic. Leves","")))))))))))))))))))))</f>
        <v>Oficina Geral</v>
      </c>
      <c r="B611" s="210"/>
      <c r="C611" s="144" t="s">
        <v>661</v>
      </c>
      <c r="D611" s="143">
        <v>22655</v>
      </c>
      <c r="E611" s="146" t="s">
        <v>20701</v>
      </c>
      <c r="F611" s="101" t="str">
        <f>IF(ISBLANK(K611), "Apenas Solicitação", "Tem OC")</f>
        <v>Apenas Solicitação</v>
      </c>
      <c r="G611" s="143">
        <v>1</v>
      </c>
      <c r="H611" s="102">
        <f>G611-I611</f>
        <v>1</v>
      </c>
      <c r="I611" s="103"/>
      <c r="J611" s="147">
        <v>45826</v>
      </c>
      <c r="K611" s="200"/>
      <c r="L611" s="146"/>
      <c r="M611" s="104" t="str">
        <f ca="1">IF(OR(N611="", N611=0), "", IF(N611&gt;TODAY(), "No prazo", "Atrasado"))</f>
        <v/>
      </c>
      <c r="N611" s="104" t="str">
        <f>IFERROR(K611 + VALUE(LEFT(L611, FIND(" ", L611) - 1)), "")</f>
        <v/>
      </c>
      <c r="O611" s="105" t="str">
        <f>IF(_xlfn.DAYS(K611,J611)&lt;0, "Aguardando OC", _xlfn.DAYS(K611,J611))</f>
        <v>Aguardando OC</v>
      </c>
      <c r="P611" s="200">
        <v>408175</v>
      </c>
      <c r="Q611" s="55"/>
      <c r="R611" s="200">
        <v>0</v>
      </c>
      <c r="S611" s="143">
        <v>221</v>
      </c>
      <c r="T611" s="65" t="s">
        <v>1029</v>
      </c>
      <c r="U611" s="164">
        <v>20.23</v>
      </c>
      <c r="V611" s="143"/>
      <c r="W611" s="117" t="str">
        <f>IFERROR(VLOOKUP(V611, Fornecedores!A:C, 3, FALSE), "")</f>
        <v/>
      </c>
      <c r="X611" s="105" t="str">
        <f>IFERROR(VLOOKUP(V611, Fornecedores!A:E, 5, FALSE), "")</f>
        <v/>
      </c>
      <c r="Y611" s="105" t="str">
        <f>IFERROR(VLOOKUP(V611, Fornecedores!A:F, 6, FALSE), "")</f>
        <v/>
      </c>
      <c r="Z611" s="101" t="str">
        <f>IF(H611=0, "Pedido entregue!", "Pendente")</f>
        <v>Pendente</v>
      </c>
      <c r="AA611" s="119"/>
      <c r="AB611" s="132" t="str">
        <f>IF(Z611="Pedido Entregue!", IF(AA611=1, "Retirado do Almoxarifado", IF(AA611=2, "Material devolvido", "Aguardando retirada")), IF(Z611="Pendente", "Entrega pendente", ""))</f>
        <v>Entrega pendente</v>
      </c>
      <c r="AC611" s="18">
        <v>1</v>
      </c>
      <c r="AD611" s="18">
        <f>AC611/SUMIF($P:$P,P611,$AC:$AC)</f>
        <v>1</v>
      </c>
      <c r="AE611" s="18">
        <f>IF(R611=0,0,AC611/SUMIF($R:$R,R611,$AC:$AC))</f>
        <v>0</v>
      </c>
      <c r="AF611" s="18">
        <f>IF(R611=0,1,0)</f>
        <v>1</v>
      </c>
      <c r="AH611" t="str">
        <f>TEXT(J611,"MMMM")</f>
        <v>junho</v>
      </c>
    </row>
    <row r="612" spans="1:34" ht="12.75" customHeight="1" x14ac:dyDescent="0.25">
      <c r="A612" s="90" t="str">
        <f>IF(C612="Oficina Diversos","Oficina Geral",
IF(ISNUMBER(FIND("Estoque - Colhedoras",C612)),"Colhedoras",IF(ISNUMBER(FIND("Caldeiraria",C612)),"Caldeiraria",IF(ISNUMBER(FIND("Borracharia",C612)),"Borracharia",IF(ISNUMBER(FIND("Lubrificação",C612)),"Lubrificação",
IF(ISNUMBER(FIND("Estoque - Carregadeiras",C612)),"Carregadeiras",IF(ISNUMBER(FIND("Estoque - Veic. Leves",C612)),"Veic. Leves",
IF(ISNUMBER(FIND("Estoque - Caminhões",C612)),"Caminhões",IF(ISNUMBER(FIND("Estoque - Transbordos",C612)),"Transbordos",
IF(ISNUMBER(FIND("Estoque - Tratores",C612)),"Tratores",
IF(ISNUMBER(FIND("Estoque - Máquinas pesadas",C612)),"Máquinas pesadas",
IF(ISNUMBER(FIND("Estoque - Reboques",C612)),"Reboques",
IF(C612="Estoque","Estoque",
IF(AND(ISNUMBER(C612),C612&gt;1000,C612&lt;2000),"Caminhões",
IF(AND(ISNUMBER(C612),C612&gt;2000,C612&lt;3000),"Tratores",
IF(AND(ISNUMBER(C612),C612&gt;3000,C612&lt;4000),"Carregadeiras",
IF(AND(ISNUMBER(C612),C612&gt;4000,C612&lt;5000),"Máquinas pesadas",
IF(AND(ISNUMBER(C612),C612&gt;5000,C612&lt;6000),"Colhedoras",
IF(AND(ISNUMBER(C612),C612&gt;7000,C612&lt;8000),"Irrigação",
IF(AND(ISNUMBER(C612),C612&gt;8000,C612&lt;9000),"Reboques",IF(AND(ISNUMBER(C612),C612&gt;0,C612&lt;1000),"Veic. Leves","")))))))))))))))))))))</f>
        <v>Oficina Geral</v>
      </c>
      <c r="B612" s="215"/>
      <c r="C612" s="221" t="s">
        <v>20771</v>
      </c>
      <c r="D612" s="144">
        <v>22655</v>
      </c>
      <c r="E612" s="145" t="s">
        <v>20701</v>
      </c>
      <c r="F612" s="101" t="str">
        <f>IF(ISBLANK(K612), "Apenas Solicitação", "Tem OC")</f>
        <v>Apenas Solicitação</v>
      </c>
      <c r="G612" s="143">
        <v>1</v>
      </c>
      <c r="H612" s="102">
        <f>G612-I612</f>
        <v>1</v>
      </c>
      <c r="I612" s="103"/>
      <c r="J612" s="147">
        <v>45829</v>
      </c>
      <c r="K612" s="202"/>
      <c r="L612" s="49"/>
      <c r="M612" s="104" t="str">
        <f ca="1">IF(OR(N612="", N612=0), "", IF(N612&gt;TODAY(), "No prazo", "Atrasado"))</f>
        <v/>
      </c>
      <c r="N612" s="104" t="str">
        <f>IFERROR(K612 + VALUE(LEFT(L612, FIND(" ", L612) - 1)), "")</f>
        <v/>
      </c>
      <c r="O612" s="105" t="str">
        <f>IF(_xlfn.DAYS(K612,J612)&lt;0, "Aguardando OC", _xlfn.DAYS(K612,J612))</f>
        <v>Aguardando OC</v>
      </c>
      <c r="P612" s="200">
        <v>408688</v>
      </c>
      <c r="Q612" s="55"/>
      <c r="R612" s="200">
        <v>0</v>
      </c>
      <c r="S612" s="143">
        <v>221</v>
      </c>
      <c r="T612" s="65" t="s">
        <v>1029</v>
      </c>
      <c r="U612" s="164">
        <v>0</v>
      </c>
      <c r="V612" s="144"/>
      <c r="W612" s="117" t="str">
        <f>IFERROR(VLOOKUP(V612, Fornecedores!A:C, 3, FALSE), "")</f>
        <v/>
      </c>
      <c r="X612" s="105" t="str">
        <f>IFERROR(VLOOKUP(V612, Fornecedores!A:E, 5, FALSE), "")</f>
        <v/>
      </c>
      <c r="Y612" s="105" t="str">
        <f>IFERROR(VLOOKUP(V612, Fornecedores!A:F, 6, FALSE), "")</f>
        <v/>
      </c>
      <c r="Z612" s="101" t="str">
        <f>IF(H612=0, "Pedido entregue!", "Pendente")</f>
        <v>Pendente</v>
      </c>
      <c r="AA612" s="119"/>
      <c r="AB612" s="132" t="str">
        <f>IF(Z612="Pedido Entregue!", IF(AA612=1, "Retirado do Almoxarifado", IF(AA612=2, "Material devolvido", "Aguardando retirada")), IF(Z612="Pendente", "Entrega pendente", ""))</f>
        <v>Entrega pendente</v>
      </c>
      <c r="AC612" s="18">
        <v>1</v>
      </c>
      <c r="AD612" s="18">
        <f>AC612/SUMIF($P:$P,P612,$AC:$AC)</f>
        <v>1</v>
      </c>
      <c r="AE612" s="18">
        <f>IF(R612=0,0,AC612/SUMIF($R:$R,R612,$AC:$AC))</f>
        <v>0</v>
      </c>
      <c r="AF612" s="18">
        <f>IF(R612=0,1,0)</f>
        <v>1</v>
      </c>
      <c r="AH612" t="str">
        <f>TEXT(J612,"MMMM")</f>
        <v>junho</v>
      </c>
    </row>
    <row r="613" spans="1:34" ht="12.75" hidden="1" customHeight="1" x14ac:dyDescent="0.25">
      <c r="A613" s="90" t="str">
        <f>IF(C613="Oficina Diversos","Oficina Geral",
IF(ISNUMBER(FIND("Estoque - Colhedoras",C613)),"Colhedoras",IF(ISNUMBER(FIND("Caldeiraria",C613)),"Caldeiraria",IF(ISNUMBER(FIND("Borracharia",C613)),"Borracharia",IF(ISNUMBER(FIND("Lubrificação",C613)),"Lubrificação",
IF(ISNUMBER(FIND("Estoque - Carregadeiras",C613)),"Carregadeiras",IF(ISNUMBER(FIND("Estoque - Veic. Leves",C613)),"Veic. Leves",
IF(ISNUMBER(FIND("Estoque - Caminhões",C613)),"Caminhões",IF(ISNUMBER(FIND("Estoque - Transbordos",C613)),"Transbordos",
IF(ISNUMBER(FIND("Estoque - Tratores",C613)),"Tratores",
IF(ISNUMBER(FIND("Estoque - Máquinas pesadas",C613)),"Máquinas pesadas",
IF(ISNUMBER(FIND("Estoque - Reboques",C613)),"Reboques",
IF(C613="Estoque","Estoque",
IF(AND(ISNUMBER(C613),C613&gt;1000,C613&lt;2000),"Caminhões",
IF(AND(ISNUMBER(C613),C613&gt;2000,C613&lt;3000),"Tratores",
IF(AND(ISNUMBER(C613),C613&gt;3000,C613&lt;4000),"Carregadeiras",
IF(AND(ISNUMBER(C613),C613&gt;4000,C613&lt;5000),"Máquinas pesadas",
IF(AND(ISNUMBER(C613),C613&gt;5000,C613&lt;6000),"Colhedoras",
IF(AND(ISNUMBER(C613),C613&gt;7000,C613&lt;8000),"Irrigação",
IF(AND(ISNUMBER(C613),C613&gt;8000,C613&lt;9000),"Reboques",IF(AND(ISNUMBER(C613),C613&gt;0,C613&lt;1000),"Veic. Leves","")))))))))))))))))))))</f>
        <v>Tratores</v>
      </c>
      <c r="B613" s="85"/>
      <c r="C613" s="2">
        <v>2030</v>
      </c>
      <c r="D613" s="2">
        <v>22680</v>
      </c>
      <c r="E613" s="10" t="s">
        <v>611</v>
      </c>
      <c r="F613" s="14" t="str">
        <f>IF(ISBLANK(K613), "Apenas Solicitação", "Tem OC")</f>
        <v>Tem OC</v>
      </c>
      <c r="G613" s="2">
        <v>1</v>
      </c>
      <c r="H613" s="37">
        <f>G613-I613</f>
        <v>0</v>
      </c>
      <c r="I613" s="38">
        <v>1</v>
      </c>
      <c r="J613" s="4">
        <v>45699</v>
      </c>
      <c r="K613" s="180">
        <v>45705</v>
      </c>
      <c r="L613" s="4"/>
      <c r="M613" s="44"/>
      <c r="N613" s="44" t="str">
        <f>IFERROR(K613 + VALUE(LEFT(L613, FIND(" ", L613) - 1)), "")</f>
        <v/>
      </c>
      <c r="O613" s="3">
        <f>IF(_xlfn.DAYS(K613,J613)&lt;0, "Aguardando OC", _xlfn.DAYS(K613,J613))</f>
        <v>6</v>
      </c>
      <c r="P613" s="14">
        <v>392075</v>
      </c>
      <c r="Q613" s="2">
        <v>1127366</v>
      </c>
      <c r="R613" s="14">
        <v>164322</v>
      </c>
      <c r="S613" s="2">
        <v>696</v>
      </c>
      <c r="T613" s="65" t="s">
        <v>77</v>
      </c>
      <c r="U613" s="21">
        <v>70.88</v>
      </c>
      <c r="V613" s="2">
        <v>3465</v>
      </c>
      <c r="W613" s="47" t="str">
        <f>IFERROR(VLOOKUP(V613, Fornecedores!A:C, 3, FALSE), "")</f>
        <v>MAQNELSON AGRICOLA L</v>
      </c>
      <c r="X613" s="43" t="str">
        <f>IFERROR(VLOOKUP(V613, Fornecedores!A:E, 5, FALSE), "")</f>
        <v>Itumbiara</v>
      </c>
      <c r="Y613" s="43" t="str">
        <f>IFERROR(VLOOKUP(V613, Fornecedores!A:F, 6, FALSE), "")</f>
        <v>GO</v>
      </c>
      <c r="Z613" s="14" t="str">
        <f>IF(H613=0, "Pedido entregue!", "Pendente")</f>
        <v>Pedido entregue!</v>
      </c>
      <c r="AA613" s="59">
        <v>1</v>
      </c>
      <c r="AB613" s="58" t="str">
        <f>IF(Z613="Pedido Entregue!", IF(AA613=1, "Retirado do Almoxarifado", IF(AA613=2, "Material devolvido", "Aguardando retirada")), IF(Z613="Pendente", "Entrega pendente", ""))</f>
        <v>Retirado do Almoxarifado</v>
      </c>
      <c r="AC613" s="18">
        <v>1</v>
      </c>
      <c r="AD613" s="18">
        <f>AC613/SUMIF($P:$P,P613,$AC:$AC)</f>
        <v>1</v>
      </c>
      <c r="AE613" s="18">
        <f>IF(R613=0,0,AC613/SUMIF($R:$R,R613,$AC:$AC))</f>
        <v>3.2258064516129031E-2</v>
      </c>
      <c r="AF613" s="18">
        <f>IF(R613=0,1,0)</f>
        <v>0</v>
      </c>
      <c r="AG613" s="18">
        <f>IF(R613=0,#REF!-J613,0)</f>
        <v>0</v>
      </c>
      <c r="AH613" t="str">
        <f>TEXT(J613,"MMMM")</f>
        <v>fevereiro</v>
      </c>
    </row>
    <row r="614" spans="1:34" ht="12.75" customHeight="1" x14ac:dyDescent="0.25">
      <c r="A614" s="90" t="str">
        <f>IF(C614="Oficina Diversos","Oficina Geral",
IF(ISNUMBER(FIND("Estoque - Colhedoras",C614)),"Colhedoras",IF(ISNUMBER(FIND("Caldeiraria",C614)),"Caldeiraria",IF(ISNUMBER(FIND("Borracharia",C614)),"Borracharia",IF(ISNUMBER(FIND("Lubrificação",C614)),"Lubrificação",
IF(ISNUMBER(FIND("Estoque - Carregadeiras",C614)),"Carregadeiras",IF(ISNUMBER(FIND("Estoque - Veic. Leves",C614)),"Veic. Leves",
IF(ISNUMBER(FIND("Estoque - Caminhões",C614)),"Caminhões",IF(ISNUMBER(FIND("Estoque - Transbordos",C614)),"Transbordos",
IF(ISNUMBER(FIND("Estoque - Tratores",C614)),"Tratores",
IF(ISNUMBER(FIND("Estoque - Máquinas pesadas",C614)),"Máquinas pesadas",
IF(ISNUMBER(FIND("Estoque - Reboques",C614)),"Reboques",
IF(C614="Estoque","Estoque",
IF(AND(ISNUMBER(C614),C614&gt;1000,C614&lt;2000),"Caminhões",
IF(AND(ISNUMBER(C614),C614&gt;2000,C614&lt;3000),"Tratores",
IF(AND(ISNUMBER(C614),C614&gt;3000,C614&lt;4000),"Carregadeiras",
IF(AND(ISNUMBER(C614),C614&gt;4000,C614&lt;5000),"Máquinas pesadas",
IF(AND(ISNUMBER(C614),C614&gt;5000,C614&lt;6000),"Colhedoras",
IF(AND(ISNUMBER(C614),C614&gt;7000,C614&lt;8000),"Irrigação",
IF(AND(ISNUMBER(C614),C614&gt;8000,C614&lt;9000),"Reboques",IF(AND(ISNUMBER(C614),C614&gt;0,C614&lt;1000),"Veic. Leves","")))))))))))))))))))))</f>
        <v>Tratores</v>
      </c>
      <c r="B614" s="215"/>
      <c r="C614" s="221">
        <v>2025</v>
      </c>
      <c r="D614" s="143">
        <v>22680</v>
      </c>
      <c r="E614" s="146" t="s">
        <v>611</v>
      </c>
      <c r="F614" s="101" t="str">
        <f>IF(ISBLANK(K614), "Apenas Solicitação", "Tem OC")</f>
        <v>Apenas Solicitação</v>
      </c>
      <c r="G614" s="143">
        <v>1</v>
      </c>
      <c r="H614" s="102">
        <f>G614-I614</f>
        <v>1</v>
      </c>
      <c r="I614" s="103"/>
      <c r="J614" s="147">
        <v>45820</v>
      </c>
      <c r="K614" s="200"/>
      <c r="L614" s="146"/>
      <c r="M614" s="104" t="str">
        <f ca="1">IF(OR(N614="", N614=0), "", IF(N614&gt;TODAY(), "No prazo", "Atrasado"))</f>
        <v/>
      </c>
      <c r="N614" s="104" t="str">
        <f>IFERROR(K614 + VALUE(LEFT(L614, FIND(" ", L614) - 1)), "")</f>
        <v/>
      </c>
      <c r="O614" s="105" t="str">
        <f>IF(_xlfn.DAYS(K614,J614)&lt;0, "Aguardando OC", _xlfn.DAYS(K614,J614))</f>
        <v>Aguardando OC</v>
      </c>
      <c r="P614" s="200">
        <v>407140</v>
      </c>
      <c r="Q614" s="55"/>
      <c r="R614" s="200">
        <v>0</v>
      </c>
      <c r="S614" s="143">
        <v>221</v>
      </c>
      <c r="T614" s="65" t="s">
        <v>1029</v>
      </c>
      <c r="U614" s="164">
        <v>70.88</v>
      </c>
      <c r="V614" s="143"/>
      <c r="W614" s="117" t="str">
        <f>IFERROR(VLOOKUP(V614, Fornecedores!A:C, 3, FALSE), "")</f>
        <v/>
      </c>
      <c r="X614" s="105" t="str">
        <f>IFERROR(VLOOKUP(V614, Fornecedores!A:E, 5, FALSE), "")</f>
        <v/>
      </c>
      <c r="Y614" s="105" t="str">
        <f>IFERROR(VLOOKUP(V614, Fornecedores!A:F, 6, FALSE), "")</f>
        <v/>
      </c>
      <c r="Z614" s="101" t="str">
        <f>IF(H614=0, "Pedido entregue!", "Pendente")</f>
        <v>Pendente</v>
      </c>
      <c r="AA614" s="119"/>
      <c r="AB614" s="132" t="str">
        <f>IF(Z614="Pedido Entregue!", IF(AA614=1, "Retirado do Almoxarifado", IF(AA614=2, "Material devolvido", "Aguardando retirada")), IF(Z614="Pendente", "Entrega pendente", ""))</f>
        <v>Entrega pendente</v>
      </c>
      <c r="AC614" s="18">
        <v>1</v>
      </c>
      <c r="AD614" s="18">
        <f>AC614/SUMIF($P:$P,P614,$AC:$AC)</f>
        <v>1</v>
      </c>
      <c r="AE614" s="18">
        <f>IF(R614=0,0,AC614/SUMIF($R:$R,R614,$AC:$AC))</f>
        <v>0</v>
      </c>
      <c r="AF614" s="18">
        <f>IF(R614=0,1,0)</f>
        <v>1</v>
      </c>
      <c r="AH614" t="str">
        <f>TEXT(J614,"MMMM")</f>
        <v>junho</v>
      </c>
    </row>
    <row r="615" spans="1:34" ht="12.75" customHeight="1" x14ac:dyDescent="0.25">
      <c r="A615" s="90" t="str">
        <f>IF(C615="Oficina Diversos","Oficina Geral",
IF(ISNUMBER(FIND("Estoque - Colhedoras",C615)),"Colhedoras",IF(ISNUMBER(FIND("Caldeiraria",C615)),"Caldeiraria",IF(ISNUMBER(FIND("Borracharia",C615)),"Borracharia",IF(ISNUMBER(FIND("Lubrificação",C615)),"Lubrificação",
IF(ISNUMBER(FIND("Estoque - Carregadeiras",C615)),"Carregadeiras",IF(ISNUMBER(FIND("Estoque - Veic. Leves",C615)),"Veic. Leves",
IF(ISNUMBER(FIND("Estoque - Caminhões",C615)),"Caminhões",IF(ISNUMBER(FIND("Estoque - Transbordos",C615)),"Transbordos",
IF(ISNUMBER(FIND("Estoque - Tratores",C615)),"Tratores",
IF(ISNUMBER(FIND("Estoque - Máquinas pesadas",C615)),"Máquinas pesadas",
IF(ISNUMBER(FIND("Estoque - Reboques",C615)),"Reboques",
IF(C615="Estoque","Estoque",
IF(AND(ISNUMBER(C615),C615&gt;1000,C615&lt;2000),"Caminhões",
IF(AND(ISNUMBER(C615),C615&gt;2000,C615&lt;3000),"Tratores",
IF(AND(ISNUMBER(C615),C615&gt;3000,C615&lt;4000),"Carregadeiras",
IF(AND(ISNUMBER(C615),C615&gt;4000,C615&lt;5000),"Máquinas pesadas",
IF(AND(ISNUMBER(C615),C615&gt;5000,C615&lt;6000),"Colhedoras",
IF(AND(ISNUMBER(C615),C615&gt;7000,C615&lt;8000),"Irrigação",
IF(AND(ISNUMBER(C615),C615&gt;8000,C615&lt;9000),"Reboques",IF(AND(ISNUMBER(C615),C615&gt;0,C615&lt;1000),"Veic. Leves","")))))))))))))))))))))</f>
        <v>Tratores</v>
      </c>
      <c r="B615" s="215"/>
      <c r="C615" s="221">
        <v>2064</v>
      </c>
      <c r="D615" s="143">
        <v>22680</v>
      </c>
      <c r="E615" s="146" t="s">
        <v>611</v>
      </c>
      <c r="F615" s="101" t="str">
        <f>IF(ISBLANK(K615), "Apenas Solicitação", "Tem OC")</f>
        <v>Apenas Solicitação</v>
      </c>
      <c r="G615" s="143">
        <v>1</v>
      </c>
      <c r="H615" s="102">
        <f>G615-I615</f>
        <v>1</v>
      </c>
      <c r="I615" s="103"/>
      <c r="J615" s="147">
        <v>45821</v>
      </c>
      <c r="K615" s="200"/>
      <c r="L615" s="146"/>
      <c r="M615" s="104" t="str">
        <f ca="1">IF(OR(N615="", N615=0), "", IF(N615&gt;TODAY(), "No prazo", "Atrasado"))</f>
        <v/>
      </c>
      <c r="N615" s="104" t="str">
        <f>IFERROR(K615 + VALUE(LEFT(L615, FIND(" ", L615) - 1)), "")</f>
        <v/>
      </c>
      <c r="O615" s="105" t="str">
        <f>IF(_xlfn.DAYS(K615,J615)&lt;0, "Aguardando OC", _xlfn.DAYS(K615,J615))</f>
        <v>Aguardando OC</v>
      </c>
      <c r="P615" s="200">
        <v>407273</v>
      </c>
      <c r="Q615" s="55"/>
      <c r="R615" s="200">
        <v>0</v>
      </c>
      <c r="S615" s="143">
        <v>221</v>
      </c>
      <c r="T615" s="65" t="s">
        <v>1029</v>
      </c>
      <c r="U615" s="164">
        <v>70.88</v>
      </c>
      <c r="V615" s="143"/>
      <c r="W615" s="117" t="str">
        <f>IFERROR(VLOOKUP(V615, Fornecedores!A:C, 3, FALSE), "")</f>
        <v/>
      </c>
      <c r="X615" s="105" t="str">
        <f>IFERROR(VLOOKUP(V615, Fornecedores!A:E, 5, FALSE), "")</f>
        <v/>
      </c>
      <c r="Y615" s="105" t="str">
        <f>IFERROR(VLOOKUP(V615, Fornecedores!A:F, 6, FALSE), "")</f>
        <v/>
      </c>
      <c r="Z615" s="101" t="str">
        <f>IF(H615=0, "Pedido entregue!", "Pendente")</f>
        <v>Pendente</v>
      </c>
      <c r="AA615" s="119"/>
      <c r="AB615" s="132" t="str">
        <f>IF(Z615="Pedido Entregue!", IF(AA615=1, "Retirado do Almoxarifado", IF(AA615=2, "Material devolvido", "Aguardando retirada")), IF(Z615="Pendente", "Entrega pendente", ""))</f>
        <v>Entrega pendente</v>
      </c>
      <c r="AC615" s="18">
        <v>1</v>
      </c>
      <c r="AD615" s="18">
        <f>AC615/SUMIF($P:$P,P615,$AC:$AC)</f>
        <v>1</v>
      </c>
      <c r="AE615" s="18">
        <f>IF(R615=0,0,AC615/SUMIF($R:$R,R615,$AC:$AC))</f>
        <v>0</v>
      </c>
      <c r="AF615" s="18">
        <f>IF(R615=0,1,0)</f>
        <v>1</v>
      </c>
      <c r="AH615" t="str">
        <f>TEXT(J615,"MMMM")</f>
        <v>junho</v>
      </c>
    </row>
    <row r="616" spans="1:34" ht="12.75" customHeight="1" x14ac:dyDescent="0.25">
      <c r="A616" s="90" t="str">
        <f>IF(C616="Oficina Diversos","Oficina Geral",
IF(ISNUMBER(FIND("Estoque - Colhedoras",C616)),"Colhedoras",IF(ISNUMBER(FIND("Caldeiraria",C616)),"Caldeiraria",IF(ISNUMBER(FIND("Borracharia",C616)),"Borracharia",IF(ISNUMBER(FIND("Lubrificação",C616)),"Lubrificação",
IF(ISNUMBER(FIND("Estoque - Carregadeiras",C616)),"Carregadeiras",IF(ISNUMBER(FIND("Estoque - Veic. Leves",C616)),"Veic. Leves",
IF(ISNUMBER(FIND("Estoque - Caminhões",C616)),"Caminhões",IF(ISNUMBER(FIND("Estoque - Transbordos",C616)),"Transbordos",
IF(ISNUMBER(FIND("Estoque - Tratores",C616)),"Tratores",
IF(ISNUMBER(FIND("Estoque - Máquinas pesadas",C616)),"Máquinas pesadas",
IF(ISNUMBER(FIND("Estoque - Reboques",C616)),"Reboques",
IF(C616="Estoque","Estoque",
IF(AND(ISNUMBER(C616),C616&gt;1000,C616&lt;2000),"Caminhões",
IF(AND(ISNUMBER(C616),C616&gt;2000,C616&lt;3000),"Tratores",
IF(AND(ISNUMBER(C616),C616&gt;3000,C616&lt;4000),"Carregadeiras",
IF(AND(ISNUMBER(C616),C616&gt;4000,C616&lt;5000),"Máquinas pesadas",
IF(AND(ISNUMBER(C616),C616&gt;5000,C616&lt;6000),"Colhedoras",
IF(AND(ISNUMBER(C616),C616&gt;7000,C616&lt;8000),"Irrigação",
IF(AND(ISNUMBER(C616),C616&gt;8000,C616&lt;9000),"Reboques",IF(AND(ISNUMBER(C616),C616&gt;0,C616&lt;1000),"Veic. Leves","")))))))))))))))))))))</f>
        <v>Tratores</v>
      </c>
      <c r="B616" s="211"/>
      <c r="C616" s="140">
        <v>2027</v>
      </c>
      <c r="D616" s="139">
        <v>22680</v>
      </c>
      <c r="E616" s="141" t="s">
        <v>611</v>
      </c>
      <c r="F616" s="101" t="str">
        <f>IF(ISBLANK(K616), "Apenas Solicitação", "Tem OC")</f>
        <v>Apenas Solicitação</v>
      </c>
      <c r="G616" s="139">
        <v>1</v>
      </c>
      <c r="H616" s="102">
        <f>G616-I616</f>
        <v>1</v>
      </c>
      <c r="I616" s="103"/>
      <c r="J616" s="142">
        <v>45821</v>
      </c>
      <c r="K616" s="199"/>
      <c r="L616" s="141"/>
      <c r="M616" s="104" t="str">
        <f ca="1">IF(OR(N616="", N616=0), "", IF(N616&gt;TODAY(), "No prazo", "Atrasado"))</f>
        <v/>
      </c>
      <c r="N616" s="104" t="str">
        <f>IFERROR(K616 + VALUE(LEFT(L616, FIND(" ", L616) - 1)), "")</f>
        <v/>
      </c>
      <c r="O616" s="105" t="str">
        <f>IF(_xlfn.DAYS(K616,J616)&lt;0, "Aguardando OC", _xlfn.DAYS(K616,J616))</f>
        <v>Aguardando OC</v>
      </c>
      <c r="P616" s="199">
        <v>407362</v>
      </c>
      <c r="Q616" s="55"/>
      <c r="R616" s="199">
        <v>0</v>
      </c>
      <c r="S616" s="139">
        <v>221</v>
      </c>
      <c r="T616" s="65" t="s">
        <v>1029</v>
      </c>
      <c r="U616" s="165">
        <v>70.88</v>
      </c>
      <c r="V616" s="139"/>
      <c r="W616" s="117" t="str">
        <f>IFERROR(VLOOKUP(V616, Fornecedores!A:C, 3, FALSE), "")</f>
        <v/>
      </c>
      <c r="X616" s="105" t="str">
        <f>IFERROR(VLOOKUP(V616, Fornecedores!A:E, 5, FALSE), "")</f>
        <v/>
      </c>
      <c r="Y616" s="105" t="str">
        <f>IFERROR(VLOOKUP(V616, Fornecedores!A:F, 6, FALSE), "")</f>
        <v/>
      </c>
      <c r="Z616" s="101" t="str">
        <f>IF(H616=0, "Pedido entregue!", "Pendente")</f>
        <v>Pendente</v>
      </c>
      <c r="AA616" s="119"/>
      <c r="AB616" s="132" t="str">
        <f>IF(Z616="Pedido Entregue!", IF(AA616=1, "Retirado do Almoxarifado", IF(AA616=2, "Material devolvido", "Aguardando retirada")), IF(Z616="Pendente", "Entrega pendente", ""))</f>
        <v>Entrega pendente</v>
      </c>
      <c r="AC616" s="18">
        <v>1</v>
      </c>
      <c r="AD616" s="18">
        <f>AC616/SUMIF($P:$P,P616,$AC:$AC)</f>
        <v>1</v>
      </c>
      <c r="AE616" s="18">
        <f>IF(R616=0,0,AC616/SUMIF($R:$R,R616,$AC:$AC))</f>
        <v>0</v>
      </c>
      <c r="AF616" s="18">
        <f>IF(R616=0,1,0)</f>
        <v>1</v>
      </c>
      <c r="AH616" t="str">
        <f>TEXT(J616,"MMMM")</f>
        <v>junho</v>
      </c>
    </row>
    <row r="617" spans="1:34" ht="12.75" customHeight="1" x14ac:dyDescent="0.25">
      <c r="A617" s="90" t="str">
        <f>IF(C617="Oficina Diversos","Oficina Geral",
IF(ISNUMBER(FIND("Estoque - Colhedoras",C617)),"Colhedoras",IF(ISNUMBER(FIND("Caldeiraria",C617)),"Caldeiraria",IF(ISNUMBER(FIND("Borracharia",C617)),"Borracharia",IF(ISNUMBER(FIND("Lubrificação",C617)),"Lubrificação",
IF(ISNUMBER(FIND("Estoque - Carregadeiras",C617)),"Carregadeiras",IF(ISNUMBER(FIND("Estoque - Veic. Leves",C617)),"Veic. Leves",
IF(ISNUMBER(FIND("Estoque - Caminhões",C617)),"Caminhões",IF(ISNUMBER(FIND("Estoque - Transbordos",C617)),"Transbordos",
IF(ISNUMBER(FIND("Estoque - Tratores",C617)),"Tratores",
IF(ISNUMBER(FIND("Estoque - Máquinas pesadas",C617)),"Máquinas pesadas",
IF(ISNUMBER(FIND("Estoque - Reboques",C617)),"Reboques",
IF(C617="Estoque","Estoque",
IF(AND(ISNUMBER(C617),C617&gt;1000,C617&lt;2000),"Caminhões",
IF(AND(ISNUMBER(C617),C617&gt;2000,C617&lt;3000),"Tratores",
IF(AND(ISNUMBER(C617),C617&gt;3000,C617&lt;4000),"Carregadeiras",
IF(AND(ISNUMBER(C617),C617&gt;4000,C617&lt;5000),"Máquinas pesadas",
IF(AND(ISNUMBER(C617),C617&gt;5000,C617&lt;6000),"Colhedoras",
IF(AND(ISNUMBER(C617),C617&gt;7000,C617&lt;8000),"Irrigação",
IF(AND(ISNUMBER(C617),C617&gt;8000,C617&lt;9000),"Reboques",IF(AND(ISNUMBER(C617),C617&gt;0,C617&lt;1000),"Veic. Leves","")))))))))))))))))))))</f>
        <v>Tratores</v>
      </c>
      <c r="B617" s="111"/>
      <c r="C617" s="140">
        <v>2027</v>
      </c>
      <c r="D617" s="139">
        <v>22684</v>
      </c>
      <c r="E617" s="141" t="s">
        <v>20548</v>
      </c>
      <c r="F617" s="101" t="str">
        <f>IF(ISBLANK(K617), "Apenas Solicitação", "Tem OC")</f>
        <v>Apenas Solicitação</v>
      </c>
      <c r="G617" s="139">
        <v>1</v>
      </c>
      <c r="H617" s="102">
        <f>G617-I617</f>
        <v>1</v>
      </c>
      <c r="I617" s="103"/>
      <c r="J617" s="142">
        <v>45821</v>
      </c>
      <c r="K617" s="199"/>
      <c r="L617" s="141"/>
      <c r="M617" s="104" t="str">
        <f ca="1">IF(OR(N617="", N617=0), "", IF(N617&gt;TODAY(), "No prazo", "Atrasado"))</f>
        <v/>
      </c>
      <c r="N617" s="104" t="str">
        <f>IFERROR(K617 + VALUE(LEFT(L617, FIND(" ", L617) - 1)), "")</f>
        <v/>
      </c>
      <c r="O617" s="105" t="str">
        <f>IF(_xlfn.DAYS(K617,J617)&lt;0, "Aguardando OC", _xlfn.DAYS(K617,J617))</f>
        <v>Aguardando OC</v>
      </c>
      <c r="P617" s="199">
        <v>407443</v>
      </c>
      <c r="Q617" s="55"/>
      <c r="R617" s="199">
        <v>0</v>
      </c>
      <c r="S617" s="139">
        <v>221</v>
      </c>
      <c r="T617" s="65" t="s">
        <v>1029</v>
      </c>
      <c r="U617" s="165">
        <v>3.87</v>
      </c>
      <c r="V617" s="139"/>
      <c r="W617" s="117" t="str">
        <f>IFERROR(VLOOKUP(V617, Fornecedores!A:C, 3, FALSE), "")</f>
        <v/>
      </c>
      <c r="X617" s="105" t="str">
        <f>IFERROR(VLOOKUP(V617, Fornecedores!A:E, 5, FALSE), "")</f>
        <v/>
      </c>
      <c r="Y617" s="105" t="str">
        <f>IFERROR(VLOOKUP(V617, Fornecedores!A:F, 6, FALSE), "")</f>
        <v/>
      </c>
      <c r="Z617" s="101" t="str">
        <f>IF(H617=0, "Pedido entregue!", "Pendente")</f>
        <v>Pendente</v>
      </c>
      <c r="AA617" s="119"/>
      <c r="AB617" s="132" t="str">
        <f>IF(Z617="Pedido Entregue!", IF(AA617=1, "Retirado do Almoxarifado", IF(AA617=2, "Material devolvido", "Aguardando retirada")), IF(Z617="Pendente", "Entrega pendente", ""))</f>
        <v>Entrega pendente</v>
      </c>
      <c r="AC617" s="18">
        <v>1</v>
      </c>
      <c r="AD617" s="18">
        <f>AC617/SUMIF($P:$P,P617,$AC:$AC)</f>
        <v>1</v>
      </c>
      <c r="AE617" s="18">
        <f>IF(R617=0,0,AC617/SUMIF($R:$R,R617,$AC:$AC))</f>
        <v>0</v>
      </c>
      <c r="AF617" s="18">
        <f>IF(R617=0,1,0)</f>
        <v>1</v>
      </c>
      <c r="AH617" t="str">
        <f>TEXT(J617,"MMMM")</f>
        <v>junho</v>
      </c>
    </row>
    <row r="618" spans="1:34" ht="12.75" customHeight="1" x14ac:dyDescent="0.25">
      <c r="A618" s="90" t="str">
        <f>IF(C618="Oficina Diversos","Oficina Geral",
IF(ISNUMBER(FIND("Estoque - Colhedoras",C618)),"Colhedoras",IF(ISNUMBER(FIND("Caldeiraria",C618)),"Caldeiraria",IF(ISNUMBER(FIND("Borracharia",C618)),"Borracharia",IF(ISNUMBER(FIND("Lubrificação",C618)),"Lubrificação",
IF(ISNUMBER(FIND("Estoque - Carregadeiras",C618)),"Carregadeiras",IF(ISNUMBER(FIND("Estoque - Veic. Leves",C618)),"Veic. Leves",
IF(ISNUMBER(FIND("Estoque - Caminhões",C618)),"Caminhões",IF(ISNUMBER(FIND("Estoque - Transbordos",C618)),"Transbordos",
IF(ISNUMBER(FIND("Estoque - Tratores",C618)),"Tratores",
IF(ISNUMBER(FIND("Estoque - Máquinas pesadas",C618)),"Máquinas pesadas",
IF(ISNUMBER(FIND("Estoque - Reboques",C618)),"Reboques",
IF(C618="Estoque","Estoque",
IF(AND(ISNUMBER(C618),C618&gt;1000,C618&lt;2000),"Caminhões",
IF(AND(ISNUMBER(C618),C618&gt;2000,C618&lt;3000),"Tratores",
IF(AND(ISNUMBER(C618),C618&gt;3000,C618&lt;4000),"Carregadeiras",
IF(AND(ISNUMBER(C618),C618&gt;4000,C618&lt;5000),"Máquinas pesadas",
IF(AND(ISNUMBER(C618),C618&gt;5000,C618&lt;6000),"Colhedoras",
IF(AND(ISNUMBER(C618),C618&gt;7000,C618&lt;8000),"Irrigação",
IF(AND(ISNUMBER(C618),C618&gt;8000,C618&lt;9000),"Reboques",IF(AND(ISNUMBER(C618),C618&gt;0,C618&lt;1000),"Veic. Leves","")))))))))))))))))))))</f>
        <v>Tratores</v>
      </c>
      <c r="B618" s="111"/>
      <c r="C618" s="140">
        <v>2027</v>
      </c>
      <c r="D618" s="139">
        <v>22689</v>
      </c>
      <c r="E618" s="141" t="s">
        <v>20549</v>
      </c>
      <c r="F618" s="101" t="str">
        <f>IF(ISBLANK(K618), "Apenas Solicitação", "Tem OC")</f>
        <v>Apenas Solicitação</v>
      </c>
      <c r="G618" s="139">
        <v>1</v>
      </c>
      <c r="H618" s="102">
        <f>G618-I618</f>
        <v>1</v>
      </c>
      <c r="I618" s="103"/>
      <c r="J618" s="142">
        <v>45821</v>
      </c>
      <c r="K618" s="199"/>
      <c r="L618" s="141"/>
      <c r="M618" s="104" t="str">
        <f ca="1">IF(OR(N618="", N618=0), "", IF(N618&gt;TODAY(), "No prazo", "Atrasado"))</f>
        <v/>
      </c>
      <c r="N618" s="104" t="str">
        <f>IFERROR(K618 + VALUE(LEFT(L618, FIND(" ", L618) - 1)), "")</f>
        <v/>
      </c>
      <c r="O618" s="105" t="str">
        <f>IF(_xlfn.DAYS(K618,J618)&lt;0, "Aguardando OC", _xlfn.DAYS(K618,J618))</f>
        <v>Aguardando OC</v>
      </c>
      <c r="P618" s="199">
        <v>407495</v>
      </c>
      <c r="Q618" s="55"/>
      <c r="R618" s="199">
        <v>0</v>
      </c>
      <c r="S618" s="139">
        <v>221</v>
      </c>
      <c r="T618" s="65" t="s">
        <v>1029</v>
      </c>
      <c r="U618" s="165">
        <v>10.43</v>
      </c>
      <c r="V618" s="139"/>
      <c r="W618" s="117" t="str">
        <f>IFERROR(VLOOKUP(V618, Fornecedores!A:C, 3, FALSE), "")</f>
        <v/>
      </c>
      <c r="X618" s="105" t="str">
        <f>IFERROR(VLOOKUP(V618, Fornecedores!A:E, 5, FALSE), "")</f>
        <v/>
      </c>
      <c r="Y618" s="105" t="str">
        <f>IFERROR(VLOOKUP(V618, Fornecedores!A:F, 6, FALSE), "")</f>
        <v/>
      </c>
      <c r="Z618" s="101" t="str">
        <f>IF(H618=0, "Pedido entregue!", "Pendente")</f>
        <v>Pendente</v>
      </c>
      <c r="AA618" s="119"/>
      <c r="AB618" s="132" t="str">
        <f>IF(Z618="Pedido Entregue!", IF(AA618=1, "Retirado do Almoxarifado", IF(AA618=2, "Material devolvido", "Aguardando retirada")), IF(Z618="Pendente", "Entrega pendente", ""))</f>
        <v>Entrega pendente</v>
      </c>
      <c r="AC618" s="18">
        <v>1</v>
      </c>
      <c r="AD618" s="18">
        <f>AC618/SUMIF($P:$P,P618,$AC:$AC)</f>
        <v>1</v>
      </c>
      <c r="AE618" s="18">
        <f>IF(R618=0,0,AC618/SUMIF($R:$R,R618,$AC:$AC))</f>
        <v>0</v>
      </c>
      <c r="AF618" s="18">
        <f>IF(R618=0,1,0)</f>
        <v>1</v>
      </c>
      <c r="AH618" t="str">
        <f>TEXT(J618,"MMMM")</f>
        <v>junho</v>
      </c>
    </row>
    <row r="619" spans="1:34" ht="12.75" customHeight="1" x14ac:dyDescent="0.25">
      <c r="A619" s="90" t="str">
        <f>IF(C619="Oficina Diversos","Oficina Geral",
IF(ISNUMBER(FIND("Estoque - Colhedoras",C619)),"Colhedoras",IF(ISNUMBER(FIND("Caldeiraria",C619)),"Caldeiraria",IF(ISNUMBER(FIND("Borracharia",C619)),"Borracharia",IF(ISNUMBER(FIND("Lubrificação",C619)),"Lubrificação",
IF(ISNUMBER(FIND("Estoque - Carregadeiras",C619)),"Carregadeiras",IF(ISNUMBER(FIND("Estoque - Veic. Leves",C619)),"Veic. Leves",
IF(ISNUMBER(FIND("Estoque - Caminhões",C619)),"Caminhões",IF(ISNUMBER(FIND("Estoque - Transbordos",C619)),"Transbordos",
IF(ISNUMBER(FIND("Estoque - Tratores",C619)),"Tratores",
IF(ISNUMBER(FIND("Estoque - Máquinas pesadas",C619)),"Máquinas pesadas",
IF(ISNUMBER(FIND("Estoque - Reboques",C619)),"Reboques",
IF(C619="Estoque","Estoque",
IF(AND(ISNUMBER(C619),C619&gt;1000,C619&lt;2000),"Caminhões",
IF(AND(ISNUMBER(C619),C619&gt;2000,C619&lt;3000),"Tratores",
IF(AND(ISNUMBER(C619),C619&gt;3000,C619&lt;4000),"Carregadeiras",
IF(AND(ISNUMBER(C619),C619&gt;4000,C619&lt;5000),"Máquinas pesadas",
IF(AND(ISNUMBER(C619),C619&gt;5000,C619&lt;6000),"Colhedoras",
IF(AND(ISNUMBER(C619),C619&gt;7000,C619&lt;8000),"Irrigação",
IF(AND(ISNUMBER(C619),C619&gt;8000,C619&lt;9000),"Reboques",IF(AND(ISNUMBER(C619),C619&gt;0,C619&lt;1000),"Veic. Leves","")))))))))))))))))))))</f>
        <v>Tratores</v>
      </c>
      <c r="B619" s="111"/>
      <c r="C619" s="140">
        <v>2027</v>
      </c>
      <c r="D619" s="139">
        <v>22690</v>
      </c>
      <c r="E619" s="141" t="s">
        <v>20550</v>
      </c>
      <c r="F619" s="101" t="str">
        <f>IF(ISBLANK(K619), "Apenas Solicitação", "Tem OC")</f>
        <v>Apenas Solicitação</v>
      </c>
      <c r="G619" s="139">
        <v>2</v>
      </c>
      <c r="H619" s="102">
        <f>G619-I619</f>
        <v>2</v>
      </c>
      <c r="I619" s="103"/>
      <c r="J619" s="142">
        <v>45821</v>
      </c>
      <c r="K619" s="199"/>
      <c r="L619" s="141"/>
      <c r="M619" s="104" t="str">
        <f ca="1">IF(OR(N619="", N619=0), "", IF(N619&gt;TODAY(), "No prazo", "Atrasado"))</f>
        <v/>
      </c>
      <c r="N619" s="104" t="str">
        <f>IFERROR(K619 + VALUE(LEFT(L619, FIND(" ", L619) - 1)), "")</f>
        <v/>
      </c>
      <c r="O619" s="105" t="str">
        <f>IF(_xlfn.DAYS(K619,J619)&lt;0, "Aguardando OC", _xlfn.DAYS(K619,J619))</f>
        <v>Aguardando OC</v>
      </c>
      <c r="P619" s="199">
        <v>407405</v>
      </c>
      <c r="Q619" s="55"/>
      <c r="R619" s="199">
        <v>0</v>
      </c>
      <c r="S619" s="139">
        <v>221</v>
      </c>
      <c r="T619" s="65" t="s">
        <v>1029</v>
      </c>
      <c r="U619" s="165">
        <v>4.4800000000000004</v>
      </c>
      <c r="V619" s="139"/>
      <c r="W619" s="117" t="str">
        <f>IFERROR(VLOOKUP(V619, Fornecedores!A:C, 3, FALSE), "")</f>
        <v/>
      </c>
      <c r="X619" s="105" t="str">
        <f>IFERROR(VLOOKUP(V619, Fornecedores!A:E, 5, FALSE), "")</f>
        <v/>
      </c>
      <c r="Y619" s="105" t="str">
        <f>IFERROR(VLOOKUP(V619, Fornecedores!A:F, 6, FALSE), "")</f>
        <v/>
      </c>
      <c r="Z619" s="101" t="str">
        <f>IF(H619=0, "Pedido entregue!", "Pendente")</f>
        <v>Pendente</v>
      </c>
      <c r="AA619" s="119"/>
      <c r="AB619" s="132" t="str">
        <f>IF(Z619="Pedido Entregue!", IF(AA619=1, "Retirado do Almoxarifado", IF(AA619=2, "Material devolvido", "Aguardando retirada")), IF(Z619="Pendente", "Entrega pendente", ""))</f>
        <v>Entrega pendente</v>
      </c>
      <c r="AC619" s="18">
        <v>1</v>
      </c>
      <c r="AD619" s="18">
        <f>AC619/SUMIF($P:$P,P619,$AC:$AC)</f>
        <v>1</v>
      </c>
      <c r="AE619" s="18">
        <f>IF(R619=0,0,AC619/SUMIF($R:$R,R619,$AC:$AC))</f>
        <v>0</v>
      </c>
      <c r="AF619" s="18">
        <f>IF(R619=0,1,0)</f>
        <v>1</v>
      </c>
      <c r="AH619" t="str">
        <f>TEXT(J619,"MMMM")</f>
        <v>junho</v>
      </c>
    </row>
    <row r="620" spans="1:34" ht="12.75" customHeight="1" x14ac:dyDescent="0.25">
      <c r="A620" s="90" t="str">
        <f>IF(C620="Oficina Diversos","Oficina Geral",
IF(ISNUMBER(FIND("Estoque - Colhedoras",C620)),"Colhedoras",IF(ISNUMBER(FIND("Caldeiraria",C620)),"Caldeiraria",IF(ISNUMBER(FIND("Borracharia",C620)),"Borracharia",IF(ISNUMBER(FIND("Lubrificação",C620)),"Lubrificação",
IF(ISNUMBER(FIND("Estoque - Carregadeiras",C620)),"Carregadeiras",IF(ISNUMBER(FIND("Estoque - Veic. Leves",C620)),"Veic. Leves",
IF(ISNUMBER(FIND("Estoque - Caminhões",C620)),"Caminhões",IF(ISNUMBER(FIND("Estoque - Transbordos",C620)),"Transbordos",
IF(ISNUMBER(FIND("Estoque - Tratores",C620)),"Tratores",
IF(ISNUMBER(FIND("Estoque - Máquinas pesadas",C620)),"Máquinas pesadas",
IF(ISNUMBER(FIND("Estoque - Reboques",C620)),"Reboques",
IF(C620="Estoque","Estoque",
IF(AND(ISNUMBER(C620),C620&gt;1000,C620&lt;2000),"Caminhões",
IF(AND(ISNUMBER(C620),C620&gt;2000,C620&lt;3000),"Tratores",
IF(AND(ISNUMBER(C620),C620&gt;3000,C620&lt;4000),"Carregadeiras",
IF(AND(ISNUMBER(C620),C620&gt;4000,C620&lt;5000),"Máquinas pesadas",
IF(AND(ISNUMBER(C620),C620&gt;5000,C620&lt;6000),"Colhedoras",
IF(AND(ISNUMBER(C620),C620&gt;7000,C620&lt;8000),"Irrigação",
IF(AND(ISNUMBER(C620),C620&gt;8000,C620&lt;9000),"Reboques",IF(AND(ISNUMBER(C620),C620&gt;0,C620&lt;1000),"Veic. Leves","")))))))))))))))))))))</f>
        <v>Tratores</v>
      </c>
      <c r="B620" s="111"/>
      <c r="C620" s="171">
        <v>2027</v>
      </c>
      <c r="D620" s="170">
        <v>22690</v>
      </c>
      <c r="E620" s="173" t="s">
        <v>20550</v>
      </c>
      <c r="F620" s="101" t="str">
        <f>IF(ISBLANK(K620), "Apenas Solicitação", "Tem OC")</f>
        <v>Apenas Solicitação</v>
      </c>
      <c r="G620" s="170">
        <v>2</v>
      </c>
      <c r="H620" s="102">
        <f>G620-I620</f>
        <v>2</v>
      </c>
      <c r="I620" s="103"/>
      <c r="J620" s="174">
        <v>45821</v>
      </c>
      <c r="K620" s="201"/>
      <c r="L620" s="173"/>
      <c r="M620" s="104" t="str">
        <f ca="1">IF(OR(N620="", N620=0), "", IF(N620&gt;TODAY(), "No prazo", "Atrasado"))</f>
        <v/>
      </c>
      <c r="N620" s="104" t="str">
        <f>IFERROR(K620 + VALUE(LEFT(L620, FIND(" ", L620) - 1)), "")</f>
        <v/>
      </c>
      <c r="O620" s="105" t="str">
        <f>IF(_xlfn.DAYS(K620,J620)&lt;0, "Aguardando OC", _xlfn.DAYS(K620,J620))</f>
        <v>Aguardando OC</v>
      </c>
      <c r="P620" s="201">
        <v>407494</v>
      </c>
      <c r="Q620" s="55"/>
      <c r="R620" s="201">
        <v>0</v>
      </c>
      <c r="S620" s="2">
        <v>221</v>
      </c>
      <c r="T620" s="65" t="s">
        <v>1029</v>
      </c>
      <c r="U620" s="170">
        <v>4.4800000000000004</v>
      </c>
      <c r="V620" s="170"/>
      <c r="W620" s="117" t="str">
        <f>IFERROR(VLOOKUP(V620, Fornecedores!A:C, 3, FALSE), "")</f>
        <v/>
      </c>
      <c r="X620" s="105" t="str">
        <f>IFERROR(VLOOKUP(V620, Fornecedores!A:E, 5, FALSE), "")</f>
        <v/>
      </c>
      <c r="Y620" s="105" t="str">
        <f>IFERROR(VLOOKUP(V620, Fornecedores!A:F, 6, FALSE), "")</f>
        <v/>
      </c>
      <c r="Z620" s="101" t="str">
        <f>IF(H620=0, "Pedido entregue!", "Pendente")</f>
        <v>Pendente</v>
      </c>
      <c r="AA620" s="119"/>
      <c r="AB620" s="132" t="str">
        <f>IF(Z620="Pedido Entregue!", IF(AA620=1, "Retirado do Almoxarifado", IF(AA620=2, "Material devolvido", "Aguardando retirada")), IF(Z620="Pendente", "Entrega pendente", ""))</f>
        <v>Entrega pendente</v>
      </c>
      <c r="AC620" s="18">
        <v>1</v>
      </c>
      <c r="AD620" s="18">
        <f>AC620/SUMIF($P:$P,P620,$AC:$AC)</f>
        <v>1</v>
      </c>
      <c r="AE620" s="18">
        <f>IF(R620=0,0,AC620/SUMIF($R:$R,R620,$AC:$AC))</f>
        <v>0</v>
      </c>
      <c r="AF620" s="18">
        <f>IF(R620=0,1,0)</f>
        <v>1</v>
      </c>
      <c r="AH620" t="str">
        <f>TEXT(J620,"MMMM")</f>
        <v>junho</v>
      </c>
    </row>
    <row r="621" spans="1:34" ht="12.75" hidden="1" customHeight="1" x14ac:dyDescent="0.25">
      <c r="A621" s="90" t="str">
        <f>IF(C621="Oficina Diversos","Oficina Geral",
IF(ISNUMBER(FIND("Estoque - Colhedoras",C621)),"Colhedoras",IF(ISNUMBER(FIND("Caldeiraria",C621)),"Caldeiraria",IF(ISNUMBER(FIND("Borracharia",C621)),"Borracharia",IF(ISNUMBER(FIND("Lubrificação",C621)),"Lubrificação",
IF(ISNUMBER(FIND("Estoque - Carregadeiras",C621)),"Carregadeiras",IF(ISNUMBER(FIND("Estoque - Veic. Leves",C621)),"Veic. Leves",
IF(ISNUMBER(FIND("Estoque - Caminhões",C621)),"Caminhões",IF(ISNUMBER(FIND("Estoque - Transbordos",C621)),"Transbordos",
IF(ISNUMBER(FIND("Estoque - Tratores",C621)),"Tratores",
IF(ISNUMBER(FIND("Estoque - Máquinas pesadas",C621)),"Máquinas pesadas",
IF(ISNUMBER(FIND("Estoque - Reboques",C621)),"Reboques",
IF(C621="Estoque","Estoque",
IF(AND(ISNUMBER(C621),C621&gt;1000,C621&lt;2000),"Caminhões",
IF(AND(ISNUMBER(C621),C621&gt;2000,C621&lt;3000),"Tratores",
IF(AND(ISNUMBER(C621),C621&gt;3000,C621&lt;4000),"Carregadeiras",
IF(AND(ISNUMBER(C621),C621&gt;4000,C621&lt;5000),"Máquinas pesadas",
IF(AND(ISNUMBER(C621),C621&gt;5000,C621&lt;6000),"Colhedoras",
IF(AND(ISNUMBER(C621),C621&gt;7000,C621&lt;8000),"Irrigação",
IF(AND(ISNUMBER(C621),C621&gt;8000,C621&lt;9000),"Reboques",IF(AND(ISNUMBER(C621),C621&gt;0,C621&lt;1000),"Veic. Leves","")))))))))))))))))))))</f>
        <v>Tratores</v>
      </c>
      <c r="B621" s="8"/>
      <c r="C621" s="2">
        <v>2036</v>
      </c>
      <c r="D621" s="2">
        <v>22802</v>
      </c>
      <c r="E621" s="10" t="s">
        <v>437</v>
      </c>
      <c r="F621" s="14" t="str">
        <f>IF(ISBLANK(K621), "Apenas Solicitação", "Tem OC")</f>
        <v>Tem OC</v>
      </c>
      <c r="G621" s="2">
        <v>1</v>
      </c>
      <c r="H621" s="37">
        <f>G621-I621</f>
        <v>0</v>
      </c>
      <c r="I621" s="38">
        <v>1</v>
      </c>
      <c r="J621" s="4">
        <v>45716</v>
      </c>
      <c r="K621" s="183">
        <v>45736</v>
      </c>
      <c r="L621" s="7"/>
      <c r="M621" s="44"/>
      <c r="N621" s="44" t="str">
        <f>IFERROR(K621 + VALUE(LEFT(L621, FIND(" ", L621) - 1)), "")</f>
        <v/>
      </c>
      <c r="O621" s="3">
        <f>IF(_xlfn.DAYS(K621,J621)&lt;0, "Aguardando OC", _xlfn.DAYS(K621,J621))</f>
        <v>20</v>
      </c>
      <c r="P621" s="14">
        <v>394708</v>
      </c>
      <c r="Q621" s="2">
        <v>1133066</v>
      </c>
      <c r="R621" s="14">
        <v>165173</v>
      </c>
      <c r="S621" s="2">
        <v>692</v>
      </c>
      <c r="T621" s="65" t="s">
        <v>106</v>
      </c>
      <c r="U621" s="21">
        <v>16.82</v>
      </c>
      <c r="V621" s="2">
        <v>1237</v>
      </c>
      <c r="W621" s="47" t="str">
        <f>IFERROR(VLOOKUP(V621, Fornecedores!A:C, 3, FALSE), "")</f>
        <v>MERCADAO DE TRATORES</v>
      </c>
      <c r="X621" s="43" t="str">
        <f>IFERROR(VLOOKUP(V621, Fornecedores!A:E, 5, FALSE), "")</f>
        <v>Ourinhos</v>
      </c>
      <c r="Y621" s="43" t="str">
        <f>IFERROR(VLOOKUP(V621, Fornecedores!A:F, 6, FALSE), "")</f>
        <v>SP</v>
      </c>
      <c r="Z621" s="14" t="str">
        <f>IF(H621=0, "Pedido entregue!", "Pendente")</f>
        <v>Pedido entregue!</v>
      </c>
      <c r="AA621" s="59">
        <v>1</v>
      </c>
      <c r="AB621" s="58" t="str">
        <f>IF(Z621="Pedido Entregue!", IF(AA621=1, "Retirado do Almoxarifado", IF(AA621=2, "Material devolvido", "Aguardando retirada")), IF(Z621="Pendente", "Entrega pendente", ""))</f>
        <v>Retirado do Almoxarifado</v>
      </c>
      <c r="AC621" s="18">
        <v>1</v>
      </c>
      <c r="AD621" s="18">
        <f>AC621/SUMIF($P:$P,P621,$AC:$AC)</f>
        <v>1</v>
      </c>
      <c r="AE621" s="18">
        <f>IF(R621=0,0,AC621/SUMIF($R:$R,R621,$AC:$AC))</f>
        <v>0.1</v>
      </c>
      <c r="AF621" s="18">
        <f>IF(R621=0,1,0)</f>
        <v>0</v>
      </c>
      <c r="AG621" s="18">
        <f>IF(R621=0,#REF!-J621,0)</f>
        <v>0</v>
      </c>
      <c r="AH621" t="str">
        <f>TEXT(J621,"MMMM")</f>
        <v>fevereiro</v>
      </c>
    </row>
    <row r="622" spans="1:34" ht="12.75" customHeight="1" x14ac:dyDescent="0.25">
      <c r="A622" s="90" t="str">
        <f>IF(C622="Oficina Diversos","Oficina Geral",
IF(ISNUMBER(FIND("Estoque - Colhedoras",C622)),"Colhedoras",IF(ISNUMBER(FIND("Caldeiraria",C622)),"Caldeiraria",IF(ISNUMBER(FIND("Borracharia",C622)),"Borracharia",IF(ISNUMBER(FIND("Lubrificação",C622)),"Lubrificação",
IF(ISNUMBER(FIND("Estoque - Carregadeiras",C622)),"Carregadeiras",IF(ISNUMBER(FIND("Estoque - Veic. Leves",C622)),"Veic. Leves",
IF(ISNUMBER(FIND("Estoque - Caminhões",C622)),"Caminhões",IF(ISNUMBER(FIND("Estoque - Transbordos",C622)),"Transbordos",
IF(ISNUMBER(FIND("Estoque - Tratores",C622)),"Tratores",
IF(ISNUMBER(FIND("Estoque - Máquinas pesadas",C622)),"Máquinas pesadas",
IF(ISNUMBER(FIND("Estoque - Reboques",C622)),"Reboques",
IF(C622="Estoque","Estoque",
IF(AND(ISNUMBER(C622),C622&gt;1000,C622&lt;2000),"Caminhões",
IF(AND(ISNUMBER(C622),C622&gt;2000,C622&lt;3000),"Tratores",
IF(AND(ISNUMBER(C622),C622&gt;3000,C622&lt;4000),"Carregadeiras",
IF(AND(ISNUMBER(C622),C622&gt;4000,C622&lt;5000),"Máquinas pesadas",
IF(AND(ISNUMBER(C622),C622&gt;5000,C622&lt;6000),"Colhedoras",
IF(AND(ISNUMBER(C622),C622&gt;7000,C622&lt;8000),"Irrigação",
IF(AND(ISNUMBER(C622),C622&gt;8000,C622&lt;9000),"Reboques",IF(AND(ISNUMBER(C622),C622&gt;0,C622&lt;1000),"Veic. Leves","")))))))))))))))))))))</f>
        <v>Tratores</v>
      </c>
      <c r="B622" s="111"/>
      <c r="C622" s="126">
        <v>2025</v>
      </c>
      <c r="D622" s="2">
        <v>23071</v>
      </c>
      <c r="E622" s="3" t="s">
        <v>20392</v>
      </c>
      <c r="F622" s="101" t="str">
        <f>IF(ISBLANK(K622), "Apenas Solicitação", "Tem OC")</f>
        <v>Apenas Solicitação</v>
      </c>
      <c r="G622" s="2">
        <v>1</v>
      </c>
      <c r="H622" s="102">
        <f>G622-I622</f>
        <v>1</v>
      </c>
      <c r="I622" s="103"/>
      <c r="J622" s="4">
        <v>45820</v>
      </c>
      <c r="K622" s="14"/>
      <c r="L622" s="3"/>
      <c r="M622" s="104" t="str">
        <f ca="1">IF(OR(N622="", N622=0), "", IF(N622&gt;TODAY(), "No prazo", "Atrasado"))</f>
        <v/>
      </c>
      <c r="N622" s="104" t="str">
        <f>IFERROR(K622 + VALUE(LEFT(L622, FIND(" ", L622) - 1)), "")</f>
        <v/>
      </c>
      <c r="O622" s="105" t="str">
        <f>IF(_xlfn.DAYS(K622,J622)&lt;0, "Aguardando OC", _xlfn.DAYS(K622,J622))</f>
        <v>Aguardando OC</v>
      </c>
      <c r="P622" s="14">
        <v>407152</v>
      </c>
      <c r="Q622" s="55"/>
      <c r="R622" s="14">
        <v>0</v>
      </c>
      <c r="S622" s="2">
        <v>221</v>
      </c>
      <c r="T622" s="65" t="s">
        <v>1029</v>
      </c>
      <c r="U622" s="21">
        <v>170.94</v>
      </c>
      <c r="V622" s="2"/>
      <c r="W622" s="117" t="str">
        <f>IFERROR(VLOOKUP(V622, Fornecedores!A:C, 3, FALSE), "")</f>
        <v/>
      </c>
      <c r="X622" s="105" t="str">
        <f>IFERROR(VLOOKUP(V622, Fornecedores!A:E, 5, FALSE), "")</f>
        <v/>
      </c>
      <c r="Y622" s="105" t="str">
        <f>IFERROR(VLOOKUP(V622, Fornecedores!A:F, 6, FALSE), "")</f>
        <v/>
      </c>
      <c r="Z622" s="101" t="str">
        <f>IF(H622=0, "Pedido entregue!", "Pendente")</f>
        <v>Pendente</v>
      </c>
      <c r="AA622" s="119"/>
      <c r="AB622" s="132" t="str">
        <f>IF(Z622="Pedido Entregue!", IF(AA622=1, "Retirado do Almoxarifado", IF(AA622=2, "Material devolvido", "Aguardando retirada")), IF(Z622="Pendente", "Entrega pendente", ""))</f>
        <v>Entrega pendente</v>
      </c>
      <c r="AC622" s="18">
        <v>1</v>
      </c>
      <c r="AD622" s="18">
        <f>AC622/SUMIF($P:$P,P622,$AC:$AC)</f>
        <v>1</v>
      </c>
      <c r="AE622" s="18">
        <f>IF(R622=0,0,AC622/SUMIF($R:$R,R622,$AC:$AC))</f>
        <v>0</v>
      </c>
      <c r="AF622" s="18">
        <f>IF(R622=0,1,0)</f>
        <v>1</v>
      </c>
      <c r="AH622" t="str">
        <f>TEXT(J622,"MMMM")</f>
        <v>junho</v>
      </c>
    </row>
    <row r="623" spans="1:34" ht="12.75" customHeight="1" x14ac:dyDescent="0.25">
      <c r="A623" s="90" t="str">
        <f>IF(C623="Oficina Diversos","Oficina Geral",
IF(ISNUMBER(FIND("Estoque - Colhedoras",C623)),"Colhedoras",IF(ISNUMBER(FIND("Caldeiraria",C623)),"Caldeiraria",IF(ISNUMBER(FIND("Borracharia",C623)),"Borracharia",IF(ISNUMBER(FIND("Lubrificação",C623)),"Lubrificação",
IF(ISNUMBER(FIND("Estoque - Carregadeiras",C623)),"Carregadeiras",IF(ISNUMBER(FIND("Estoque - Veic. Leves",C623)),"Veic. Leves",
IF(ISNUMBER(FIND("Estoque - Caminhões",C623)),"Caminhões",IF(ISNUMBER(FIND("Estoque - Transbordos",C623)),"Transbordos",
IF(ISNUMBER(FIND("Estoque - Tratores",C623)),"Tratores",
IF(ISNUMBER(FIND("Estoque - Máquinas pesadas",C623)),"Máquinas pesadas",
IF(ISNUMBER(FIND("Estoque - Reboques",C623)),"Reboques",
IF(C623="Estoque","Estoque",
IF(AND(ISNUMBER(C623),C623&gt;1000,C623&lt;2000),"Caminhões",
IF(AND(ISNUMBER(C623),C623&gt;2000,C623&lt;3000),"Tratores",
IF(AND(ISNUMBER(C623),C623&gt;3000,C623&lt;4000),"Carregadeiras",
IF(AND(ISNUMBER(C623),C623&gt;4000,C623&lt;5000),"Máquinas pesadas",
IF(AND(ISNUMBER(C623),C623&gt;5000,C623&lt;6000),"Colhedoras",
IF(AND(ISNUMBER(C623),C623&gt;7000,C623&lt;8000),"Irrigação",
IF(AND(ISNUMBER(C623),C623&gt;8000,C623&lt;9000),"Reboques",IF(AND(ISNUMBER(C623),C623&gt;0,C623&lt;1000),"Veic. Leves","")))))))))))))))))))))</f>
        <v>Tratores</v>
      </c>
      <c r="B623" s="111"/>
      <c r="C623" s="140">
        <v>2064</v>
      </c>
      <c r="D623" s="139">
        <v>23071</v>
      </c>
      <c r="E623" s="141" t="s">
        <v>20392</v>
      </c>
      <c r="F623" s="101" t="str">
        <f>IF(ISBLANK(K623), "Apenas Solicitação", "Tem OC")</f>
        <v>Apenas Solicitação</v>
      </c>
      <c r="G623" s="139">
        <v>1</v>
      </c>
      <c r="H623" s="102">
        <f>G623-I623</f>
        <v>1</v>
      </c>
      <c r="I623" s="103"/>
      <c r="J623" s="142">
        <v>45821</v>
      </c>
      <c r="K623" s="199"/>
      <c r="L623" s="141"/>
      <c r="M623" s="104" t="str">
        <f ca="1">IF(OR(N623="", N623=0), "", IF(N623&gt;TODAY(), "No prazo", "Atrasado"))</f>
        <v/>
      </c>
      <c r="N623" s="104" t="str">
        <f>IFERROR(K623 + VALUE(LEFT(L623, FIND(" ", L623) - 1)), "")</f>
        <v/>
      </c>
      <c r="O623" s="105" t="str">
        <f>IF(_xlfn.DAYS(K623,J623)&lt;0, "Aguardando OC", _xlfn.DAYS(K623,J623))</f>
        <v>Aguardando OC</v>
      </c>
      <c r="P623" s="199">
        <v>407267</v>
      </c>
      <c r="Q623" s="55"/>
      <c r="R623" s="199">
        <v>0</v>
      </c>
      <c r="S623" s="139">
        <v>221</v>
      </c>
      <c r="T623" s="65" t="s">
        <v>1029</v>
      </c>
      <c r="U623" s="165">
        <v>170.94</v>
      </c>
      <c r="V623" s="139"/>
      <c r="W623" s="117" t="str">
        <f>IFERROR(VLOOKUP(V623, Fornecedores!A:C, 3, FALSE), "")</f>
        <v/>
      </c>
      <c r="X623" s="105" t="str">
        <f>IFERROR(VLOOKUP(V623, Fornecedores!A:E, 5, FALSE), "")</f>
        <v/>
      </c>
      <c r="Y623" s="105" t="str">
        <f>IFERROR(VLOOKUP(V623, Fornecedores!A:F, 6, FALSE), "")</f>
        <v/>
      </c>
      <c r="Z623" s="101" t="str">
        <f>IF(H623=0, "Pedido entregue!", "Pendente")</f>
        <v>Pendente</v>
      </c>
      <c r="AA623" s="119"/>
      <c r="AB623" s="132" t="str">
        <f>IF(Z623="Pedido Entregue!", IF(AA623=1, "Retirado do Almoxarifado", IF(AA623=2, "Material devolvido", "Aguardando retirada")), IF(Z623="Pendente", "Entrega pendente", ""))</f>
        <v>Entrega pendente</v>
      </c>
      <c r="AC623" s="18">
        <v>1</v>
      </c>
      <c r="AD623" s="18">
        <f>AC623/SUMIF($P:$P,P623,$AC:$AC)</f>
        <v>1</v>
      </c>
      <c r="AE623" s="18">
        <f>IF(R623=0,0,AC623/SUMIF($R:$R,R623,$AC:$AC))</f>
        <v>0</v>
      </c>
      <c r="AF623" s="18">
        <f>IF(R623=0,1,0)</f>
        <v>1</v>
      </c>
      <c r="AH623" t="str">
        <f>TEXT(J623,"MMMM")</f>
        <v>junho</v>
      </c>
    </row>
    <row r="624" spans="1:34" ht="12.75" customHeight="1" x14ac:dyDescent="0.25">
      <c r="A624" s="90" t="str">
        <f>IF(C624="Oficina Diversos","Oficina Geral",
IF(ISNUMBER(FIND("Estoque - Colhedoras",C624)),"Colhedoras",IF(ISNUMBER(FIND("Caldeiraria",C624)),"Caldeiraria",IF(ISNUMBER(FIND("Borracharia",C624)),"Borracharia",IF(ISNUMBER(FIND("Lubrificação",C624)),"Lubrificação",
IF(ISNUMBER(FIND("Estoque - Carregadeiras",C624)),"Carregadeiras",IF(ISNUMBER(FIND("Estoque - Veic. Leves",C624)),"Veic. Leves",
IF(ISNUMBER(FIND("Estoque - Caminhões",C624)),"Caminhões",IF(ISNUMBER(FIND("Estoque - Transbordos",C624)),"Transbordos",
IF(ISNUMBER(FIND("Estoque - Tratores",C624)),"Tratores",
IF(ISNUMBER(FIND("Estoque - Máquinas pesadas",C624)),"Máquinas pesadas",
IF(ISNUMBER(FIND("Estoque - Reboques",C624)),"Reboques",
IF(C624="Estoque","Estoque",
IF(AND(ISNUMBER(C624),C624&gt;1000,C624&lt;2000),"Caminhões",
IF(AND(ISNUMBER(C624),C624&gt;2000,C624&lt;3000),"Tratores",
IF(AND(ISNUMBER(C624),C624&gt;3000,C624&lt;4000),"Carregadeiras",
IF(AND(ISNUMBER(C624),C624&gt;4000,C624&lt;5000),"Máquinas pesadas",
IF(AND(ISNUMBER(C624),C624&gt;5000,C624&lt;6000),"Colhedoras",
IF(AND(ISNUMBER(C624),C624&gt;7000,C624&lt;8000),"Irrigação",
IF(AND(ISNUMBER(C624),C624&gt;8000,C624&lt;9000),"Reboques",IF(AND(ISNUMBER(C624),C624&gt;0,C624&lt;1000),"Veic. Leves","")))))))))))))))))))))</f>
        <v>Tratores</v>
      </c>
      <c r="B624" s="111"/>
      <c r="C624" s="144">
        <v>2027</v>
      </c>
      <c r="D624" s="143">
        <v>23071</v>
      </c>
      <c r="E624" s="146" t="s">
        <v>20392</v>
      </c>
      <c r="F624" s="101" t="str">
        <f>IF(ISBLANK(K624), "Apenas Solicitação", "Tem OC")</f>
        <v>Apenas Solicitação</v>
      </c>
      <c r="G624" s="143">
        <v>1</v>
      </c>
      <c r="H624" s="102">
        <f>G624-I624</f>
        <v>1</v>
      </c>
      <c r="I624" s="103"/>
      <c r="J624" s="147">
        <v>45821</v>
      </c>
      <c r="K624" s="200"/>
      <c r="L624" s="146"/>
      <c r="M624" s="104" t="str">
        <f ca="1">IF(OR(N624="", N624=0), "", IF(N624&gt;TODAY(), "No prazo", "Atrasado"))</f>
        <v/>
      </c>
      <c r="N624" s="104" t="str">
        <f>IFERROR(K624 + VALUE(LEFT(L624, FIND(" ", L624) - 1)), "")</f>
        <v/>
      </c>
      <c r="O624" s="105" t="str">
        <f>IF(_xlfn.DAYS(K624,J624)&lt;0, "Aguardando OC", _xlfn.DAYS(K624,J624))</f>
        <v>Aguardando OC</v>
      </c>
      <c r="P624" s="200">
        <v>407378</v>
      </c>
      <c r="Q624" s="55"/>
      <c r="R624" s="200">
        <v>0</v>
      </c>
      <c r="S624" s="143">
        <v>221</v>
      </c>
      <c r="T624" s="65" t="s">
        <v>1029</v>
      </c>
      <c r="U624" s="164">
        <v>170.94</v>
      </c>
      <c r="V624" s="143"/>
      <c r="W624" s="117" t="str">
        <f>IFERROR(VLOOKUP(V624, Fornecedores!A:C, 3, FALSE), "")</f>
        <v/>
      </c>
      <c r="X624" s="105" t="str">
        <f>IFERROR(VLOOKUP(V624, Fornecedores!A:E, 5, FALSE), "")</f>
        <v/>
      </c>
      <c r="Y624" s="105" t="str">
        <f>IFERROR(VLOOKUP(V624, Fornecedores!A:F, 6, FALSE), "")</f>
        <v/>
      </c>
      <c r="Z624" s="101" t="str">
        <f>IF(H624=0, "Pedido entregue!", "Pendente")</f>
        <v>Pendente</v>
      </c>
      <c r="AA624" s="119"/>
      <c r="AB624" s="132" t="str">
        <f>IF(Z624="Pedido Entregue!", IF(AA624=1, "Retirado do Almoxarifado", IF(AA624=2, "Material devolvido", "Aguardando retirada")), IF(Z624="Pendente", "Entrega pendente", ""))</f>
        <v>Entrega pendente</v>
      </c>
      <c r="AC624" s="18">
        <v>1</v>
      </c>
      <c r="AD624" s="18">
        <f>AC624/SUMIF($P:$P,P624,$AC:$AC)</f>
        <v>1</v>
      </c>
      <c r="AE624" s="18">
        <f>IF(R624=0,0,AC624/SUMIF($R:$R,R624,$AC:$AC))</f>
        <v>0</v>
      </c>
      <c r="AF624" s="18">
        <f>IF(R624=0,1,0)</f>
        <v>1</v>
      </c>
      <c r="AH624" t="str">
        <f>TEXT(J624,"MMMM")</f>
        <v>junho</v>
      </c>
    </row>
    <row r="625" spans="1:34" ht="12.75" customHeight="1" x14ac:dyDescent="0.25">
      <c r="A625" s="90" t="str">
        <f>IF(C625="Oficina Diversos","Oficina Geral",
IF(ISNUMBER(FIND("Estoque - Colhedoras",C625)),"Colhedoras",IF(ISNUMBER(FIND("Caldeiraria",C625)),"Caldeiraria",IF(ISNUMBER(FIND("Borracharia",C625)),"Borracharia",IF(ISNUMBER(FIND("Lubrificação",C625)),"Lubrificação",
IF(ISNUMBER(FIND("Estoque - Carregadeiras",C625)),"Carregadeiras",IF(ISNUMBER(FIND("Estoque - Veic. Leves",C625)),"Veic. Leves",
IF(ISNUMBER(FIND("Estoque - Caminhões",C625)),"Caminhões",IF(ISNUMBER(FIND("Estoque - Transbordos",C625)),"Transbordos",
IF(ISNUMBER(FIND("Estoque - Tratores",C625)),"Tratores",
IF(ISNUMBER(FIND("Estoque - Máquinas pesadas",C625)),"Máquinas pesadas",
IF(ISNUMBER(FIND("Estoque - Reboques",C625)),"Reboques",
IF(C625="Estoque","Estoque",
IF(AND(ISNUMBER(C625),C625&gt;1000,C625&lt;2000),"Caminhões",
IF(AND(ISNUMBER(C625),C625&gt;2000,C625&lt;3000),"Tratores",
IF(AND(ISNUMBER(C625),C625&gt;3000,C625&lt;4000),"Carregadeiras",
IF(AND(ISNUMBER(C625),C625&gt;4000,C625&lt;5000),"Máquinas pesadas",
IF(AND(ISNUMBER(C625),C625&gt;5000,C625&lt;6000),"Colhedoras",
IF(AND(ISNUMBER(C625),C625&gt;7000,C625&lt;8000),"Irrigação",
IF(AND(ISNUMBER(C625),C625&gt;8000,C625&lt;9000),"Reboques",IF(AND(ISNUMBER(C625),C625&gt;0,C625&lt;1000),"Veic. Leves","")))))))))))))))))))))</f>
        <v>Tratores</v>
      </c>
      <c r="B625" s="111"/>
      <c r="C625" s="171">
        <v>2027</v>
      </c>
      <c r="D625" s="170">
        <v>23071</v>
      </c>
      <c r="E625" s="173" t="s">
        <v>20392</v>
      </c>
      <c r="F625" s="101" t="str">
        <f>IF(ISBLANK(K625), "Apenas Solicitação", "Tem OC")</f>
        <v>Apenas Solicitação</v>
      </c>
      <c r="G625" s="170">
        <v>1</v>
      </c>
      <c r="H625" s="102">
        <f>G625-I625</f>
        <v>1</v>
      </c>
      <c r="I625" s="103"/>
      <c r="J625" s="174">
        <v>45821</v>
      </c>
      <c r="K625" s="201"/>
      <c r="L625" s="173"/>
      <c r="M625" s="104" t="str">
        <f ca="1">IF(OR(N625="", N625=0), "", IF(N625&gt;TODAY(), "No prazo", "Atrasado"))</f>
        <v/>
      </c>
      <c r="N625" s="104" t="str">
        <f>IFERROR(K625 + VALUE(LEFT(L625, FIND(" ", L625) - 1)), "")</f>
        <v/>
      </c>
      <c r="O625" s="105" t="str">
        <f>IF(_xlfn.DAYS(K625,J625)&lt;0, "Aguardando OC", _xlfn.DAYS(K625,J625))</f>
        <v>Aguardando OC</v>
      </c>
      <c r="P625" s="201">
        <v>407379</v>
      </c>
      <c r="Q625" s="55"/>
      <c r="R625" s="201">
        <v>0</v>
      </c>
      <c r="S625" s="2">
        <v>221</v>
      </c>
      <c r="T625" s="65" t="s">
        <v>1029</v>
      </c>
      <c r="U625" s="170">
        <v>170.94</v>
      </c>
      <c r="V625" s="170"/>
      <c r="W625" s="117" t="str">
        <f>IFERROR(VLOOKUP(V625, Fornecedores!A:C, 3, FALSE), "")</f>
        <v/>
      </c>
      <c r="X625" s="105" t="str">
        <f>IFERROR(VLOOKUP(V625, Fornecedores!A:E, 5, FALSE), "")</f>
        <v/>
      </c>
      <c r="Y625" s="105" t="str">
        <f>IFERROR(VLOOKUP(V625, Fornecedores!A:F, 6, FALSE), "")</f>
        <v/>
      </c>
      <c r="Z625" s="101" t="str">
        <f>IF(H625=0, "Pedido entregue!", "Pendente")</f>
        <v>Pendente</v>
      </c>
      <c r="AA625" s="119"/>
      <c r="AB625" s="132" t="str">
        <f>IF(Z625="Pedido Entregue!", IF(AA625=1, "Retirado do Almoxarifado", IF(AA625=2, "Material devolvido", "Aguardando retirada")), IF(Z625="Pendente", "Entrega pendente", ""))</f>
        <v>Entrega pendente</v>
      </c>
      <c r="AC625" s="18">
        <v>1</v>
      </c>
      <c r="AD625" s="18">
        <f>AC625/SUMIF($P:$P,P625,$AC:$AC)</f>
        <v>1</v>
      </c>
      <c r="AE625" s="18">
        <f>IF(R625=0,0,AC625/SUMIF($R:$R,R625,$AC:$AC))</f>
        <v>0</v>
      </c>
      <c r="AF625" s="18">
        <f>IF(R625=0,1,0)</f>
        <v>1</v>
      </c>
      <c r="AH625" t="str">
        <f>TEXT(J625,"MMMM")</f>
        <v>junho</v>
      </c>
    </row>
    <row r="626" spans="1:34" ht="12.75" hidden="1" customHeight="1" x14ac:dyDescent="0.25">
      <c r="A626" s="90" t="str">
        <f>IF(C626="Oficina Diversos","Oficina Geral",
IF(ISNUMBER(FIND("Estoque - Colhedoras",C626)),"Colhedoras",IF(ISNUMBER(FIND("Caldeiraria",C626)),"Caldeiraria",IF(ISNUMBER(FIND("Borracharia",C626)),"Borracharia",IF(ISNUMBER(FIND("Lubrificação",C626)),"Lubrificação",
IF(ISNUMBER(FIND("Estoque - Carregadeiras",C626)),"Carregadeiras",IF(ISNUMBER(FIND("Estoque - Veic. Leves",C626)),"Veic. Leves",
IF(ISNUMBER(FIND("Estoque - Caminhões",C626)),"Caminhões",IF(ISNUMBER(FIND("Estoque - Transbordos",C626)),"Transbordos",
IF(ISNUMBER(FIND("Estoque - Tratores",C626)),"Tratores",
IF(ISNUMBER(FIND("Estoque - Máquinas pesadas",C626)),"Máquinas pesadas",
IF(ISNUMBER(FIND("Estoque - Reboques",C626)),"Reboques",
IF(C626="Estoque","Estoque",
IF(AND(ISNUMBER(C626),C626&gt;1000,C626&lt;2000),"Caminhões",
IF(AND(ISNUMBER(C626),C626&gt;2000,C626&lt;3000),"Tratores",
IF(AND(ISNUMBER(C626),C626&gt;3000,C626&lt;4000),"Carregadeiras",
IF(AND(ISNUMBER(C626),C626&gt;4000,C626&lt;5000),"Máquinas pesadas",
IF(AND(ISNUMBER(C626),C626&gt;5000,C626&lt;6000),"Colhedoras",
IF(AND(ISNUMBER(C626),C626&gt;7000,C626&lt;8000),"Irrigação",
IF(AND(ISNUMBER(C626),C626&gt;8000,C626&lt;9000),"Reboques",IF(AND(ISNUMBER(C626),C626&gt;0,C626&lt;1000),"Veic. Leves","")))))))))))))))))))))</f>
        <v>Carregadeiras</v>
      </c>
      <c r="B626" s="8"/>
      <c r="C626" s="42">
        <v>3023</v>
      </c>
      <c r="D626" s="42">
        <v>23077</v>
      </c>
      <c r="E626" s="43" t="s">
        <v>1211</v>
      </c>
      <c r="F626" s="14" t="str">
        <f>IF(ISBLANK(K626), "Apenas Solicitação", "Tem OC")</f>
        <v>Tem OC</v>
      </c>
      <c r="G626" s="42">
        <v>1</v>
      </c>
      <c r="H626" s="37">
        <f>G626-I626</f>
        <v>0</v>
      </c>
      <c r="I626" s="38">
        <v>1</v>
      </c>
      <c r="J626" s="44">
        <v>45786</v>
      </c>
      <c r="K626" s="185">
        <v>45792</v>
      </c>
      <c r="L626" s="44"/>
      <c r="M626" s="44"/>
      <c r="N626" s="44" t="str">
        <f>IFERROR(K626 + VALUE(LEFT(L626, FIND(" ", L626) - 1)), "")</f>
        <v/>
      </c>
      <c r="O626" s="3">
        <f>IF(_xlfn.DAYS(K626,J626)&lt;0, "Aguardando OC", _xlfn.DAYS(K626,J626))</f>
        <v>6</v>
      </c>
      <c r="P626" s="191">
        <v>402322</v>
      </c>
      <c r="Q626" s="33"/>
      <c r="R626" s="191">
        <v>167748</v>
      </c>
      <c r="S626" s="49"/>
      <c r="T626" s="153"/>
      <c r="U626" s="45">
        <v>792</v>
      </c>
      <c r="V626" s="42">
        <v>9824</v>
      </c>
      <c r="W626" s="47" t="str">
        <f>IFERROR(VLOOKUP(V626, Fornecedores!A:C, 3, FALSE), "")</f>
        <v>COMERCIAL AGRICOLA</v>
      </c>
      <c r="X626" s="43" t="str">
        <f>IFERROR(VLOOKUP(V626, Fornecedores!A:E, 5, FALSE), "")</f>
        <v>Recife</v>
      </c>
      <c r="Y626" s="43" t="str">
        <f>IFERROR(VLOOKUP(V626, Fornecedores!A:F, 6, FALSE), "")</f>
        <v>PE</v>
      </c>
      <c r="Z626" s="14" t="str">
        <f>IF(H626=0, "Pedido entregue!", "Pendente")</f>
        <v>Pedido entregue!</v>
      </c>
      <c r="AA626" s="59"/>
      <c r="AB626" s="58" t="str">
        <f>IF(Z626="Pedido Entregue!", IF(AA626=1, "Retirado do Almoxarifado", IF(AA626=2, "Material devolvido", "Aguardando retirada")), IF(Z626="Pendente", "Entrega pendente", ""))</f>
        <v>Aguardando retirada</v>
      </c>
      <c r="AC626" s="18">
        <v>1</v>
      </c>
      <c r="AD626" s="18">
        <f>AC626/SUMIF($P:$P,P626,$AC:$AC)</f>
        <v>1</v>
      </c>
      <c r="AE626" s="18">
        <f>IF(R626=0,0,AC626/SUMIF($R:$R,R626,$AC:$AC))</f>
        <v>7.6923076923076927E-2</v>
      </c>
      <c r="AF626" s="18">
        <f>IF(R626=0,1,0)</f>
        <v>0</v>
      </c>
      <c r="AG626" s="18">
        <f>IF(R626=0,#REF!-J626,0)</f>
        <v>0</v>
      </c>
      <c r="AH626" t="str">
        <f>TEXT(J626,"MMMM")</f>
        <v>maio</v>
      </c>
    </row>
    <row r="627" spans="1:34" ht="12.75" hidden="1" customHeight="1" x14ac:dyDescent="0.25">
      <c r="A627" s="90" t="str">
        <f>IF(C627="Oficina Diversos","Oficina Geral",
IF(ISNUMBER(FIND("Estoque - Colhedoras",C627)),"Colhedoras",IF(ISNUMBER(FIND("Caldeiraria",C627)),"Caldeiraria",IF(ISNUMBER(FIND("Borracharia",C627)),"Borracharia",IF(ISNUMBER(FIND("Lubrificação",C627)),"Lubrificação",
IF(ISNUMBER(FIND("Estoque - Carregadeiras",C627)),"Carregadeiras",IF(ISNUMBER(FIND("Estoque - Veic. Leves",C627)),"Veic. Leves",
IF(ISNUMBER(FIND("Estoque - Caminhões",C627)),"Caminhões",IF(ISNUMBER(FIND("Estoque - Transbordos",C627)),"Transbordos",
IF(ISNUMBER(FIND("Estoque - Tratores",C627)),"Tratores",
IF(ISNUMBER(FIND("Estoque - Máquinas pesadas",C627)),"Máquinas pesadas",
IF(ISNUMBER(FIND("Estoque - Reboques",C627)),"Reboques",
IF(C627="Estoque","Estoque",
IF(AND(ISNUMBER(C627),C627&gt;1000,C627&lt;2000),"Caminhões",
IF(AND(ISNUMBER(C627),C627&gt;2000,C627&lt;3000),"Tratores",
IF(AND(ISNUMBER(C627),C627&gt;3000,C627&lt;4000),"Carregadeiras",
IF(AND(ISNUMBER(C627),C627&gt;4000,C627&lt;5000),"Máquinas pesadas",
IF(AND(ISNUMBER(C627),C627&gt;5000,C627&lt;6000),"Colhedoras",
IF(AND(ISNUMBER(C627),C627&gt;7000,C627&lt;8000),"Irrigação",
IF(AND(ISNUMBER(C627),C627&gt;8000,C627&lt;9000),"Reboques",IF(AND(ISNUMBER(C627),C627&gt;0,C627&lt;1000),"Veic. Leves","")))))))))))))))))))))</f>
        <v>Carregadeiras</v>
      </c>
      <c r="B627" s="111"/>
      <c r="C627" s="113">
        <v>3024</v>
      </c>
      <c r="D627" s="2">
        <v>23077</v>
      </c>
      <c r="E627" s="3" t="s">
        <v>1211</v>
      </c>
      <c r="F627" s="101" t="str">
        <f>IF(ISBLANK(K627), "Apenas Solicitação", "Tem OC")</f>
        <v>Tem OC</v>
      </c>
      <c r="G627" s="2">
        <v>1</v>
      </c>
      <c r="H627" s="102">
        <f>G627-I627</f>
        <v>0</v>
      </c>
      <c r="I627" s="103">
        <v>1</v>
      </c>
      <c r="J627" s="4">
        <v>45828</v>
      </c>
      <c r="K627" s="180">
        <v>45839</v>
      </c>
      <c r="L627" s="3" t="s">
        <v>20152</v>
      </c>
      <c r="M627" s="104" t="str">
        <f ca="1">IF(OR(N627="", N627=0), "", IF(N627&gt;TODAY(), "No prazo", "Atrasado"))</f>
        <v>Atrasado</v>
      </c>
      <c r="N627" s="104">
        <f>IFERROR(K627 + VALUE(LEFT(L627, FIND(" ", L627) - 1)), "")</f>
        <v>45840</v>
      </c>
      <c r="O627" s="105">
        <f>IF(_xlfn.DAYS(K627,J627)&lt;0, "Aguardando OC", _xlfn.DAYS(K627,J627))</f>
        <v>11</v>
      </c>
      <c r="P627" s="14">
        <v>408582</v>
      </c>
      <c r="Q627" s="55"/>
      <c r="R627" s="14">
        <v>170152</v>
      </c>
      <c r="S627" s="2">
        <v>221</v>
      </c>
      <c r="T627" s="65" t="s">
        <v>1029</v>
      </c>
      <c r="U627" s="21">
        <v>792</v>
      </c>
      <c r="V627" s="2">
        <v>13341</v>
      </c>
      <c r="W627" s="117" t="str">
        <f>IFERROR(VLOOKUP(V627, Fornecedores!A:C, 3, FALSE), "")</f>
        <v>DISMA DISTRIBUIDORA</v>
      </c>
      <c r="X627" s="105" t="str">
        <f>IFERROR(VLOOKUP(V627, Fornecedores!A:E, 5, FALSE), "")</f>
        <v>Araçatuba</v>
      </c>
      <c r="Y627" s="105" t="str">
        <f>IFERROR(VLOOKUP(V627, Fornecedores!A:F, 6, FALSE), "")</f>
        <v>SP</v>
      </c>
      <c r="Z627" s="101" t="str">
        <f>IF(H627=0, "Pedido entregue!", "Pendente")</f>
        <v>Pedido entregue!</v>
      </c>
      <c r="AA627" s="119"/>
      <c r="AB627" s="132" t="str">
        <f>IF(Z627="Pedido Entregue!", IF(AA627=1, "Retirado do Almoxarifado", IF(AA627=2, "Material devolvido", "Aguardando retirada")), IF(Z627="Pendente", "Entrega pendente", ""))</f>
        <v>Aguardando retirada</v>
      </c>
      <c r="AC627" s="18">
        <v>1</v>
      </c>
      <c r="AD627" s="18">
        <f>AC627/SUMIF($P:$P,P627,$AC:$AC)</f>
        <v>1</v>
      </c>
      <c r="AE627" s="18">
        <f>IF(R627=0,0,AC627/SUMIF($R:$R,R627,$AC:$AC))</f>
        <v>5.5555555555555552E-2</v>
      </c>
      <c r="AF627" s="18">
        <f>IF(R627=0,1,0)</f>
        <v>0</v>
      </c>
      <c r="AH627" t="str">
        <f>TEXT(J627,"MMMM")</f>
        <v>junho</v>
      </c>
    </row>
    <row r="628" spans="1:34" ht="12.75" hidden="1" customHeight="1" x14ac:dyDescent="0.25">
      <c r="A628" s="90" t="str">
        <f>IF(C628="Oficina Diversos","Oficina Geral",
IF(ISNUMBER(FIND("Estoque - Colhedoras",C628)),"Colhedoras",IF(ISNUMBER(FIND("Caldeiraria",C628)),"Caldeiraria",IF(ISNUMBER(FIND("Borracharia",C628)),"Borracharia",IF(ISNUMBER(FIND("Lubrificação",C628)),"Lubrificação",
IF(ISNUMBER(FIND("Estoque - Carregadeiras",C628)),"Carregadeiras",IF(ISNUMBER(FIND("Estoque - Veic. Leves",C628)),"Veic. Leves",
IF(ISNUMBER(FIND("Estoque - Caminhões",C628)),"Caminhões",IF(ISNUMBER(FIND("Estoque - Transbordos",C628)),"Transbordos",
IF(ISNUMBER(FIND("Estoque - Tratores",C628)),"Tratores",
IF(ISNUMBER(FIND("Estoque - Máquinas pesadas",C628)),"Máquinas pesadas",
IF(ISNUMBER(FIND("Estoque - Reboques",C628)),"Reboques",
IF(C628="Estoque","Estoque",
IF(AND(ISNUMBER(C628),C628&gt;1000,C628&lt;2000),"Caminhões",
IF(AND(ISNUMBER(C628),C628&gt;2000,C628&lt;3000),"Tratores",
IF(AND(ISNUMBER(C628),C628&gt;3000,C628&lt;4000),"Carregadeiras",
IF(AND(ISNUMBER(C628),C628&gt;4000,C628&lt;5000),"Máquinas pesadas",
IF(AND(ISNUMBER(C628),C628&gt;5000,C628&lt;6000),"Colhedoras",
IF(AND(ISNUMBER(C628),C628&gt;7000,C628&lt;8000),"Irrigação",
IF(AND(ISNUMBER(C628),C628&gt;8000,C628&lt;9000),"Reboques",IF(AND(ISNUMBER(C628),C628&gt;0,C628&lt;1000),"Veic. Leves","")))))))))))))))))))))</f>
        <v>Carregadeiras</v>
      </c>
      <c r="B628" s="39"/>
      <c r="C628" s="2">
        <v>3023</v>
      </c>
      <c r="D628" s="2">
        <v>23078</v>
      </c>
      <c r="E628" s="3" t="s">
        <v>1212</v>
      </c>
      <c r="F628" s="14" t="str">
        <f>IF(ISBLANK(K628), "Apenas Solicitação", "Tem OC")</f>
        <v>Tem OC</v>
      </c>
      <c r="G628" s="2">
        <v>1</v>
      </c>
      <c r="H628" s="37">
        <f>G628-I628</f>
        <v>0</v>
      </c>
      <c r="I628" s="38">
        <v>1</v>
      </c>
      <c r="J628" s="4">
        <v>45786</v>
      </c>
      <c r="K628" s="180">
        <v>45793</v>
      </c>
      <c r="L628" s="4"/>
      <c r="M628" s="44"/>
      <c r="N628" s="44" t="str">
        <f>IFERROR(K628 + VALUE(LEFT(L628, FIND(" ", L628) - 1)), "")</f>
        <v/>
      </c>
      <c r="O628" s="3">
        <f>IF(_xlfn.DAYS(K628,J628)&lt;0, "Aguardando OC", _xlfn.DAYS(K628,J628))</f>
        <v>7</v>
      </c>
      <c r="P628" s="14">
        <v>402326</v>
      </c>
      <c r="Q628" s="33"/>
      <c r="R628" s="14">
        <v>167838</v>
      </c>
      <c r="S628" s="42">
        <v>221</v>
      </c>
      <c r="T628" s="67" t="s">
        <v>1029</v>
      </c>
      <c r="U628" s="45">
        <v>209</v>
      </c>
      <c r="V628" s="2">
        <v>15702</v>
      </c>
      <c r="W628" s="47" t="str">
        <f>IFERROR(VLOOKUP(V628, Fornecedores!A:C, 3, FALSE), "")</f>
        <v>MAQTRAL - PB</v>
      </c>
      <c r="X628" s="43" t="str">
        <f>IFERROR(VLOOKUP(V628, Fornecedores!A:E, 5, FALSE), "")</f>
        <v>Bayeux</v>
      </c>
      <c r="Y628" s="43" t="str">
        <f>IFERROR(VLOOKUP(V628, Fornecedores!A:F, 6, FALSE), "")</f>
        <v>PB</v>
      </c>
      <c r="Z628" s="14" t="str">
        <f>IF(H628=0, "Pedido entregue!", "Pendente")</f>
        <v>Pedido entregue!</v>
      </c>
      <c r="AA628" s="59"/>
      <c r="AB628" s="58" t="str">
        <f>IF(Z628="Pedido Entregue!", IF(AA628=1, "Retirado do Almoxarifado", IF(AA628=2, "Material devolvido", "Aguardando retirada")), IF(Z628="Pendente", "Entrega pendente", ""))</f>
        <v>Aguardando retirada</v>
      </c>
      <c r="AC628" s="18">
        <v>1</v>
      </c>
      <c r="AD628" s="18">
        <f>AC628/SUMIF($P:$P,P628,$AC:$AC)</f>
        <v>1</v>
      </c>
      <c r="AE628" s="18">
        <f>IF(R628=0,0,AC628/SUMIF($R:$R,R628,$AC:$AC))</f>
        <v>5.2631578947368418E-2</v>
      </c>
      <c r="AF628" s="18">
        <f>IF(R628=0,1,0)</f>
        <v>0</v>
      </c>
      <c r="AH628" t="str">
        <f>TEXT(J628,"MMMM")</f>
        <v>maio</v>
      </c>
    </row>
    <row r="629" spans="1:34" ht="12.75" customHeight="1" x14ac:dyDescent="0.25">
      <c r="A629" s="90" t="str">
        <f>IF(C629="Oficina Diversos","Oficina Geral",
IF(ISNUMBER(FIND("Estoque - Colhedoras",C629)),"Colhedoras",IF(ISNUMBER(FIND("Caldeiraria",C629)),"Caldeiraria",IF(ISNUMBER(FIND("Borracharia",C629)),"Borracharia",IF(ISNUMBER(FIND("Lubrificação",C629)),"Lubrificação",
IF(ISNUMBER(FIND("Estoque - Carregadeiras",C629)),"Carregadeiras",IF(ISNUMBER(FIND("Estoque - Veic. Leves",C629)),"Veic. Leves",
IF(ISNUMBER(FIND("Estoque - Caminhões",C629)),"Caminhões",IF(ISNUMBER(FIND("Estoque - Transbordos",C629)),"Transbordos",
IF(ISNUMBER(FIND("Estoque - Tratores",C629)),"Tratores",
IF(ISNUMBER(FIND("Estoque - Máquinas pesadas",C629)),"Máquinas pesadas",
IF(ISNUMBER(FIND("Estoque - Reboques",C629)),"Reboques",
IF(C629="Estoque","Estoque",
IF(AND(ISNUMBER(C629),C629&gt;1000,C629&lt;2000),"Caminhões",
IF(AND(ISNUMBER(C629),C629&gt;2000,C629&lt;3000),"Tratores",
IF(AND(ISNUMBER(C629),C629&gt;3000,C629&lt;4000),"Carregadeiras",
IF(AND(ISNUMBER(C629),C629&gt;4000,C629&lt;5000),"Máquinas pesadas",
IF(AND(ISNUMBER(C629),C629&gt;5000,C629&lt;6000),"Colhedoras",
IF(AND(ISNUMBER(C629),C629&gt;7000,C629&lt;8000),"Irrigação",
IF(AND(ISNUMBER(C629),C629&gt;8000,C629&lt;9000),"Reboques",IF(AND(ISNUMBER(C629),C629&gt;0,C629&lt;1000),"Veic. Leves","")))))))))))))))))))))</f>
        <v>Carregadeiras</v>
      </c>
      <c r="B629" s="211"/>
      <c r="C629" s="222">
        <v>3029</v>
      </c>
      <c r="D629" s="170">
        <v>23078</v>
      </c>
      <c r="E629" s="173" t="s">
        <v>1212</v>
      </c>
      <c r="F629" s="101" t="str">
        <f>IF(ISBLANK(K629), "Apenas Solicitação", "Tem OC")</f>
        <v>Apenas Solicitação</v>
      </c>
      <c r="G629" s="170">
        <v>1</v>
      </c>
      <c r="H629" s="102">
        <f>G629-I629</f>
        <v>1</v>
      </c>
      <c r="I629" s="103"/>
      <c r="J629" s="174">
        <v>45856</v>
      </c>
      <c r="K629" s="173"/>
      <c r="L629" s="173"/>
      <c r="M629" s="104" t="str">
        <f ca="1">IF(OR(N629="", N629=0), "", IF(N629&gt;TODAY(), "No prazo", "Atrasado"))</f>
        <v/>
      </c>
      <c r="N629" s="104" t="str">
        <f>IFERROR(K629 + VALUE(LEFT(L629, FIND(" ", L629) - 1)), "")</f>
        <v/>
      </c>
      <c r="O629" s="105" t="str">
        <f>IF(_xlfn.DAYS(K629,J629)&lt;0, "Aguardando OC", _xlfn.DAYS(K629,J629))</f>
        <v>Aguardando OC</v>
      </c>
      <c r="P629" s="170">
        <v>412249</v>
      </c>
      <c r="Q629" s="55"/>
      <c r="R629" s="170">
        <v>0</v>
      </c>
      <c r="S629" s="2">
        <v>221</v>
      </c>
      <c r="T629" s="65" t="s">
        <v>1029</v>
      </c>
      <c r="U629" s="170">
        <v>176</v>
      </c>
      <c r="V629" s="170"/>
      <c r="W629" s="117" t="str">
        <f>IFERROR(VLOOKUP(V629, Fornecedores!A:C, 3, FALSE), "")</f>
        <v/>
      </c>
      <c r="X629" s="105" t="str">
        <f>IFERROR(VLOOKUP(V629, Fornecedores!A:E, 5, FALSE), "")</f>
        <v/>
      </c>
      <c r="Y629" s="105" t="str">
        <f>IFERROR(VLOOKUP(V629, Fornecedores!A:F, 6, FALSE), "")</f>
        <v/>
      </c>
      <c r="Z629" s="101" t="str">
        <f>IF(H629=0, "Pedido entregue!", "Pendente")</f>
        <v>Pendente</v>
      </c>
      <c r="AA629" s="119"/>
      <c r="AB629" s="132" t="str">
        <f>IF(Z629="Pedido Entregue!", IF(AA629=1, "Retirado do Almoxarifado", IF(AA629=2, "Material devolvido", "Aguardando retirada")), IF(Z629="Pendente", "Entrega pendente", ""))</f>
        <v>Entrega pendente</v>
      </c>
      <c r="AC629" s="18">
        <v>1</v>
      </c>
      <c r="AD629" s="18">
        <f>AC629/SUMIF($P:$P,P629,$AC:$AC)</f>
        <v>1</v>
      </c>
      <c r="AE629" s="18">
        <f>IF(R629=0,0,AC629/SUMIF($R:$R,R629,$AC:$AC))</f>
        <v>0</v>
      </c>
      <c r="AF629" s="18">
        <f>IF(R629=0,1,0)</f>
        <v>1</v>
      </c>
      <c r="AH629" t="str">
        <f>TEXT(J629,"MMMM")</f>
        <v>julho</v>
      </c>
    </row>
    <row r="630" spans="1:34" ht="12.75" hidden="1" customHeight="1" x14ac:dyDescent="0.25">
      <c r="A630" s="90" t="str">
        <f>IF(C630="Oficina Diversos","Oficina Geral",
IF(ISNUMBER(FIND("Estoque - Colhedoras",C630)),"Colhedoras",IF(ISNUMBER(FIND("Caldeiraria",C630)),"Caldeiraria",IF(ISNUMBER(FIND("Borracharia",C630)),"Borracharia",IF(ISNUMBER(FIND("Lubrificação",C630)),"Lubrificação",
IF(ISNUMBER(FIND("Estoque - Carregadeiras",C630)),"Carregadeiras",IF(ISNUMBER(FIND("Estoque - Veic. Leves",C630)),"Veic. Leves",
IF(ISNUMBER(FIND("Estoque - Caminhões",C630)),"Caminhões",IF(ISNUMBER(FIND("Estoque - Transbordos",C630)),"Transbordos",
IF(ISNUMBER(FIND("Estoque - Tratores",C630)),"Tratores",
IF(ISNUMBER(FIND("Estoque - Máquinas pesadas",C630)),"Máquinas pesadas",
IF(ISNUMBER(FIND("Estoque - Reboques",C630)),"Reboques",
IF(C630="Estoque","Estoque",
IF(AND(ISNUMBER(C630),C630&gt;1000,C630&lt;2000),"Caminhões",
IF(AND(ISNUMBER(C630),C630&gt;2000,C630&lt;3000),"Tratores",
IF(AND(ISNUMBER(C630),C630&gt;3000,C630&lt;4000),"Carregadeiras",
IF(AND(ISNUMBER(C630),C630&gt;4000,C630&lt;5000),"Máquinas pesadas",
IF(AND(ISNUMBER(C630),C630&gt;5000,C630&lt;6000),"Colhedoras",
IF(AND(ISNUMBER(C630),C630&gt;7000,C630&lt;8000),"Irrigação",
IF(AND(ISNUMBER(C630),C630&gt;8000,C630&lt;9000),"Reboques",IF(AND(ISNUMBER(C630),C630&gt;0,C630&lt;1000),"Veic. Leves","")))))))))))))))))))))</f>
        <v>Carregadeiras</v>
      </c>
      <c r="B630" s="215"/>
      <c r="C630" s="223">
        <v>3024</v>
      </c>
      <c r="D630" s="2">
        <v>23079</v>
      </c>
      <c r="E630" s="3" t="s">
        <v>20740</v>
      </c>
      <c r="F630" s="101" t="str">
        <f>IF(ISBLANK(K630), "Apenas Solicitação", "Tem OC")</f>
        <v>Tem OC</v>
      </c>
      <c r="G630" s="2">
        <v>1</v>
      </c>
      <c r="H630" s="102">
        <f>G630-I630</f>
        <v>0</v>
      </c>
      <c r="I630" s="103">
        <v>1</v>
      </c>
      <c r="J630" s="4">
        <v>45828</v>
      </c>
      <c r="K630" s="180">
        <v>45839</v>
      </c>
      <c r="L630" s="3" t="s">
        <v>20152</v>
      </c>
      <c r="M630" s="104" t="str">
        <f ca="1">IF(OR(N630="", N630=0), "", IF(N630&gt;TODAY(), "No prazo", "Atrasado"))</f>
        <v>Atrasado</v>
      </c>
      <c r="N630" s="104">
        <f>IFERROR(K630 + VALUE(LEFT(L630, FIND(" ", L630) - 1)), "")</f>
        <v>45840</v>
      </c>
      <c r="O630" s="105">
        <f>IF(_xlfn.DAYS(K630,J630)&lt;0, "Aguardando OC", _xlfn.DAYS(K630,J630))</f>
        <v>11</v>
      </c>
      <c r="P630" s="14">
        <v>408583</v>
      </c>
      <c r="Q630" s="55"/>
      <c r="R630" s="14">
        <v>170152</v>
      </c>
      <c r="S630" s="2">
        <v>221</v>
      </c>
      <c r="T630" s="65" t="s">
        <v>1029</v>
      </c>
      <c r="U630" s="21">
        <v>88.42</v>
      </c>
      <c r="V630" s="2">
        <v>13341</v>
      </c>
      <c r="W630" s="117" t="str">
        <f>IFERROR(VLOOKUP(V630, Fornecedores!A:C, 3, FALSE), "")</f>
        <v>DISMA DISTRIBUIDORA</v>
      </c>
      <c r="X630" s="105" t="str">
        <f>IFERROR(VLOOKUP(V630, Fornecedores!A:E, 5, FALSE), "")</f>
        <v>Araçatuba</v>
      </c>
      <c r="Y630" s="105" t="str">
        <f>IFERROR(VLOOKUP(V630, Fornecedores!A:F, 6, FALSE), "")</f>
        <v>SP</v>
      </c>
      <c r="Z630" s="101" t="str">
        <f>IF(H630=0, "Pedido entregue!", "Pendente")</f>
        <v>Pedido entregue!</v>
      </c>
      <c r="AA630" s="119"/>
      <c r="AB630" s="132" t="str">
        <f>IF(Z630="Pedido Entregue!", IF(AA630=1, "Retirado do Almoxarifado", IF(AA630=2, "Material devolvido", "Aguardando retirada")), IF(Z630="Pendente", "Entrega pendente", ""))</f>
        <v>Aguardando retirada</v>
      </c>
      <c r="AC630" s="18">
        <v>1</v>
      </c>
      <c r="AD630" s="18">
        <f>AC630/SUMIF($P:$P,P630,$AC:$AC)</f>
        <v>1</v>
      </c>
      <c r="AE630" s="18">
        <f>IF(R630=0,0,AC630/SUMIF($R:$R,R630,$AC:$AC))</f>
        <v>5.5555555555555552E-2</v>
      </c>
      <c r="AF630" s="18">
        <f>IF(R630=0,1,0)</f>
        <v>0</v>
      </c>
      <c r="AH630" t="str">
        <f>TEXT(J630,"MMMM")</f>
        <v>junho</v>
      </c>
    </row>
    <row r="631" spans="1:34" ht="12.75" customHeight="1" x14ac:dyDescent="0.25">
      <c r="A631" s="90" t="str">
        <f>IF(C631="Oficina Diversos","Oficina Geral",
IF(ISNUMBER(FIND("Estoque - Colhedoras",C631)),"Colhedoras",IF(ISNUMBER(FIND("Caldeiraria",C631)),"Caldeiraria",IF(ISNUMBER(FIND("Borracharia",C631)),"Borracharia",IF(ISNUMBER(FIND("Lubrificação",C631)),"Lubrificação",
IF(ISNUMBER(FIND("Estoque - Carregadeiras",C631)),"Carregadeiras",IF(ISNUMBER(FIND("Estoque - Veic. Leves",C631)),"Veic. Leves",
IF(ISNUMBER(FIND("Estoque - Caminhões",C631)),"Caminhões",IF(ISNUMBER(FIND("Estoque - Transbordos",C631)),"Transbordos",
IF(ISNUMBER(FIND("Estoque - Tratores",C631)),"Tratores",
IF(ISNUMBER(FIND("Estoque - Máquinas pesadas",C631)),"Máquinas pesadas",
IF(ISNUMBER(FIND("Estoque - Reboques",C631)),"Reboques",
IF(C631="Estoque","Estoque",
IF(AND(ISNUMBER(C631),C631&gt;1000,C631&lt;2000),"Caminhões",
IF(AND(ISNUMBER(C631),C631&gt;2000,C631&lt;3000),"Tratores",
IF(AND(ISNUMBER(C631),C631&gt;3000,C631&lt;4000),"Carregadeiras",
IF(AND(ISNUMBER(C631),C631&gt;4000,C631&lt;5000),"Máquinas pesadas",
IF(AND(ISNUMBER(C631),C631&gt;5000,C631&lt;6000),"Colhedoras",
IF(AND(ISNUMBER(C631),C631&gt;7000,C631&lt;8000),"Irrigação",
IF(AND(ISNUMBER(C631),C631&gt;8000,C631&lt;9000),"Reboques",IF(AND(ISNUMBER(C631),C631&gt;0,C631&lt;1000),"Veic. Leves","")))))))))))))))))))))</f>
        <v>Tratores</v>
      </c>
      <c r="B631" s="215"/>
      <c r="C631" s="221">
        <v>2064</v>
      </c>
      <c r="D631" s="143">
        <v>23528</v>
      </c>
      <c r="E631" s="146" t="s">
        <v>20551</v>
      </c>
      <c r="F631" s="101" t="str">
        <f>IF(ISBLANK(K631), "Apenas Solicitação", "Tem OC")</f>
        <v>Apenas Solicitação</v>
      </c>
      <c r="G631" s="143">
        <v>1</v>
      </c>
      <c r="H631" s="102">
        <f>G631-I631</f>
        <v>1</v>
      </c>
      <c r="I631" s="103"/>
      <c r="J631" s="147">
        <v>45821</v>
      </c>
      <c r="K631" s="200"/>
      <c r="L631" s="146"/>
      <c r="M631" s="104" t="str">
        <f ca="1">IF(OR(N631="", N631=0), "", IF(N631&gt;TODAY(), "No prazo", "Atrasado"))</f>
        <v/>
      </c>
      <c r="N631" s="104" t="str">
        <f>IFERROR(K631 + VALUE(LEFT(L631, FIND(" ", L631) - 1)), "")</f>
        <v/>
      </c>
      <c r="O631" s="105" t="str">
        <f>IF(_xlfn.DAYS(K631,J631)&lt;0, "Aguardando OC", _xlfn.DAYS(K631,J631))</f>
        <v>Aguardando OC</v>
      </c>
      <c r="P631" s="200">
        <v>407295</v>
      </c>
      <c r="Q631" s="55"/>
      <c r="R631" s="200">
        <v>0</v>
      </c>
      <c r="S631" s="143">
        <v>221</v>
      </c>
      <c r="T631" s="65" t="s">
        <v>1029</v>
      </c>
      <c r="U631" s="164">
        <v>40.76</v>
      </c>
      <c r="V631" s="143"/>
      <c r="W631" s="117" t="str">
        <f>IFERROR(VLOOKUP(V631, Fornecedores!A:C, 3, FALSE), "")</f>
        <v/>
      </c>
      <c r="X631" s="105" t="str">
        <f>IFERROR(VLOOKUP(V631, Fornecedores!A:E, 5, FALSE), "")</f>
        <v/>
      </c>
      <c r="Y631" s="105" t="str">
        <f>IFERROR(VLOOKUP(V631, Fornecedores!A:F, 6, FALSE), "")</f>
        <v/>
      </c>
      <c r="Z631" s="101" t="str">
        <f>IF(H631=0, "Pedido entregue!", "Pendente")</f>
        <v>Pendente</v>
      </c>
      <c r="AA631" s="119"/>
      <c r="AB631" s="132" t="str">
        <f>IF(Z631="Pedido Entregue!", IF(AA631=1, "Retirado do Almoxarifado", IF(AA631=2, "Material devolvido", "Aguardando retirada")), IF(Z631="Pendente", "Entrega pendente", ""))</f>
        <v>Entrega pendente</v>
      </c>
      <c r="AC631" s="18">
        <v>1</v>
      </c>
      <c r="AD631" s="18">
        <f>AC631/SUMIF($P:$P,P631,$AC:$AC)</f>
        <v>1</v>
      </c>
      <c r="AE631" s="18">
        <f>IF(R631=0,0,AC631/SUMIF($R:$R,R631,$AC:$AC))</f>
        <v>0</v>
      </c>
      <c r="AF631" s="18">
        <f>IF(R631=0,1,0)</f>
        <v>1</v>
      </c>
      <c r="AH631" t="str">
        <f>TEXT(J631,"MMMM")</f>
        <v>junho</v>
      </c>
    </row>
    <row r="632" spans="1:34" ht="12.75" customHeight="1" x14ac:dyDescent="0.25">
      <c r="A632" s="90" t="str">
        <f>IF(C632="Oficina Diversos","Oficina Geral",
IF(ISNUMBER(FIND("Estoque - Colhedoras",C632)),"Colhedoras",IF(ISNUMBER(FIND("Caldeiraria",C632)),"Caldeiraria",IF(ISNUMBER(FIND("Borracharia",C632)),"Borracharia",IF(ISNUMBER(FIND("Lubrificação",C632)),"Lubrificação",
IF(ISNUMBER(FIND("Estoque - Carregadeiras",C632)),"Carregadeiras",IF(ISNUMBER(FIND("Estoque - Veic. Leves",C632)),"Veic. Leves",
IF(ISNUMBER(FIND("Estoque - Caminhões",C632)),"Caminhões",IF(ISNUMBER(FIND("Estoque - Transbordos",C632)),"Transbordos",
IF(ISNUMBER(FIND("Estoque - Tratores",C632)),"Tratores",
IF(ISNUMBER(FIND("Estoque - Máquinas pesadas",C632)),"Máquinas pesadas",
IF(ISNUMBER(FIND("Estoque - Reboques",C632)),"Reboques",
IF(C632="Estoque","Estoque",
IF(AND(ISNUMBER(C632),C632&gt;1000,C632&lt;2000),"Caminhões",
IF(AND(ISNUMBER(C632),C632&gt;2000,C632&lt;3000),"Tratores",
IF(AND(ISNUMBER(C632),C632&gt;3000,C632&lt;4000),"Carregadeiras",
IF(AND(ISNUMBER(C632),C632&gt;4000,C632&lt;5000),"Máquinas pesadas",
IF(AND(ISNUMBER(C632),C632&gt;5000,C632&lt;6000),"Colhedoras",
IF(AND(ISNUMBER(C632),C632&gt;7000,C632&lt;8000),"Irrigação",
IF(AND(ISNUMBER(C632),C632&gt;8000,C632&lt;9000),"Reboques",IF(AND(ISNUMBER(C632),C632&gt;0,C632&lt;1000),"Veic. Leves","")))))))))))))))))))))</f>
        <v>Tratores</v>
      </c>
      <c r="B632" s="111"/>
      <c r="C632" s="144">
        <v>2027</v>
      </c>
      <c r="D632" s="143">
        <v>23528</v>
      </c>
      <c r="E632" s="146" t="s">
        <v>20551</v>
      </c>
      <c r="F632" s="101" t="str">
        <f>IF(ISBLANK(K632), "Apenas Solicitação", "Tem OC")</f>
        <v>Apenas Solicitação</v>
      </c>
      <c r="G632" s="143">
        <v>1</v>
      </c>
      <c r="H632" s="102">
        <f>G632-I632</f>
        <v>1</v>
      </c>
      <c r="I632" s="103"/>
      <c r="J632" s="147">
        <v>45821</v>
      </c>
      <c r="K632" s="200"/>
      <c r="L632" s="146"/>
      <c r="M632" s="104" t="str">
        <f ca="1">IF(OR(N632="", N632=0), "", IF(N632&gt;TODAY(), "No prazo", "Atrasado"))</f>
        <v/>
      </c>
      <c r="N632" s="104" t="str">
        <f>IFERROR(K632 + VALUE(LEFT(L632, FIND(" ", L632) - 1)), "")</f>
        <v/>
      </c>
      <c r="O632" s="105" t="str">
        <f>IF(_xlfn.DAYS(K632,J632)&lt;0, "Aguardando OC", _xlfn.DAYS(K632,J632))</f>
        <v>Aguardando OC</v>
      </c>
      <c r="P632" s="200">
        <v>407406</v>
      </c>
      <c r="Q632" s="55"/>
      <c r="R632" s="200">
        <v>0</v>
      </c>
      <c r="S632" s="143">
        <v>221</v>
      </c>
      <c r="T632" s="65" t="s">
        <v>1029</v>
      </c>
      <c r="U632" s="164">
        <v>40.76</v>
      </c>
      <c r="V632" s="143"/>
      <c r="W632" s="117" t="str">
        <f>IFERROR(VLOOKUP(V632, Fornecedores!A:C, 3, FALSE), "")</f>
        <v/>
      </c>
      <c r="X632" s="105" t="str">
        <f>IFERROR(VLOOKUP(V632, Fornecedores!A:E, 5, FALSE), "")</f>
        <v/>
      </c>
      <c r="Y632" s="105" t="str">
        <f>IFERROR(VLOOKUP(V632, Fornecedores!A:F, 6, FALSE), "")</f>
        <v/>
      </c>
      <c r="Z632" s="101" t="str">
        <f>IF(H632=0, "Pedido entregue!", "Pendente")</f>
        <v>Pendente</v>
      </c>
      <c r="AA632" s="119"/>
      <c r="AB632" s="132" t="str">
        <f>IF(Z632="Pedido Entregue!", IF(AA632=1, "Retirado do Almoxarifado", IF(AA632=2, "Material devolvido", "Aguardando retirada")), IF(Z632="Pendente", "Entrega pendente", ""))</f>
        <v>Entrega pendente</v>
      </c>
      <c r="AC632" s="18">
        <v>1</v>
      </c>
      <c r="AD632" s="18">
        <f>AC632/SUMIF($P:$P,P632,$AC:$AC)</f>
        <v>1</v>
      </c>
      <c r="AE632" s="18">
        <f>IF(R632=0,0,AC632/SUMIF($R:$R,R632,$AC:$AC))</f>
        <v>0</v>
      </c>
      <c r="AF632" s="18">
        <f>IF(R632=0,1,0)</f>
        <v>1</v>
      </c>
      <c r="AH632" t="str">
        <f>TEXT(J632,"MMMM")</f>
        <v>junho</v>
      </c>
    </row>
    <row r="633" spans="1:34" ht="12.75" customHeight="1" x14ac:dyDescent="0.25">
      <c r="A633" s="90" t="str">
        <f>IF(C633="Oficina Diversos","Oficina Geral",
IF(ISNUMBER(FIND("Estoque - Colhedoras",C633)),"Colhedoras",IF(ISNUMBER(FIND("Caldeiraria",C633)),"Caldeiraria",IF(ISNUMBER(FIND("Borracharia",C633)),"Borracharia",IF(ISNUMBER(FIND("Lubrificação",C633)),"Lubrificação",
IF(ISNUMBER(FIND("Estoque - Carregadeiras",C633)),"Carregadeiras",IF(ISNUMBER(FIND("Estoque - Veic. Leves",C633)),"Veic. Leves",
IF(ISNUMBER(FIND("Estoque - Caminhões",C633)),"Caminhões",IF(ISNUMBER(FIND("Estoque - Transbordos",C633)),"Transbordos",
IF(ISNUMBER(FIND("Estoque - Tratores",C633)),"Tratores",
IF(ISNUMBER(FIND("Estoque - Máquinas pesadas",C633)),"Máquinas pesadas",
IF(ISNUMBER(FIND("Estoque - Reboques",C633)),"Reboques",
IF(C633="Estoque","Estoque",
IF(AND(ISNUMBER(C633),C633&gt;1000,C633&lt;2000),"Caminhões",
IF(AND(ISNUMBER(C633),C633&gt;2000,C633&lt;3000),"Tratores",
IF(AND(ISNUMBER(C633),C633&gt;3000,C633&lt;4000),"Carregadeiras",
IF(AND(ISNUMBER(C633),C633&gt;4000,C633&lt;5000),"Máquinas pesadas",
IF(AND(ISNUMBER(C633),C633&gt;5000,C633&lt;6000),"Colhedoras",
IF(AND(ISNUMBER(C633),C633&gt;7000,C633&lt;8000),"Irrigação",
IF(AND(ISNUMBER(C633),C633&gt;8000,C633&lt;9000),"Reboques",IF(AND(ISNUMBER(C633),C633&gt;0,C633&lt;1000),"Veic. Leves","")))))))))))))))))))))</f>
        <v>Tratores</v>
      </c>
      <c r="B633" s="111"/>
      <c r="C633" s="171">
        <v>2025</v>
      </c>
      <c r="D633" s="170">
        <v>23535</v>
      </c>
      <c r="E633" s="173" t="s">
        <v>20393</v>
      </c>
      <c r="F633" s="101" t="str">
        <f>IF(ISBLANK(K633), "Apenas Solicitação", "Tem OC")</f>
        <v>Apenas Solicitação</v>
      </c>
      <c r="G633" s="170">
        <v>1</v>
      </c>
      <c r="H633" s="102">
        <f>G633-I633</f>
        <v>1</v>
      </c>
      <c r="I633" s="103"/>
      <c r="J633" s="174">
        <v>45820</v>
      </c>
      <c r="K633" s="201"/>
      <c r="L633" s="173"/>
      <c r="M633" s="104" t="str">
        <f ca="1">IF(OR(N633="", N633=0), "", IF(N633&gt;TODAY(), "No prazo", "Atrasado"))</f>
        <v/>
      </c>
      <c r="N633" s="104" t="str">
        <f>IFERROR(K633 + VALUE(LEFT(L633, FIND(" ", L633) - 1)), "")</f>
        <v/>
      </c>
      <c r="O633" s="105" t="str">
        <f>IF(_xlfn.DAYS(K633,J633)&lt;0, "Aguardando OC", _xlfn.DAYS(K633,J633))</f>
        <v>Aguardando OC</v>
      </c>
      <c r="P633" s="201">
        <v>407139</v>
      </c>
      <c r="Q633" s="55"/>
      <c r="R633" s="201">
        <v>0</v>
      </c>
      <c r="S633" s="2">
        <v>221</v>
      </c>
      <c r="T633" s="65" t="s">
        <v>1029</v>
      </c>
      <c r="U633" s="170">
        <v>42.76</v>
      </c>
      <c r="V633" s="170"/>
      <c r="W633" s="117" t="str">
        <f>IFERROR(VLOOKUP(V633, Fornecedores!A:C, 3, FALSE), "")</f>
        <v/>
      </c>
      <c r="X633" s="105" t="str">
        <f>IFERROR(VLOOKUP(V633, Fornecedores!A:E, 5, FALSE), "")</f>
        <v/>
      </c>
      <c r="Y633" s="105" t="str">
        <f>IFERROR(VLOOKUP(V633, Fornecedores!A:F, 6, FALSE), "")</f>
        <v/>
      </c>
      <c r="Z633" s="101" t="str">
        <f>IF(H633=0, "Pedido entregue!", "Pendente")</f>
        <v>Pendente</v>
      </c>
      <c r="AA633" s="119"/>
      <c r="AB633" s="132" t="str">
        <f>IF(Z633="Pedido Entregue!", IF(AA633=1, "Retirado do Almoxarifado", IF(AA633=2, "Material devolvido", "Aguardando retirada")), IF(Z633="Pendente", "Entrega pendente", ""))</f>
        <v>Entrega pendente</v>
      </c>
      <c r="AC633" s="18">
        <v>1</v>
      </c>
      <c r="AD633" s="18">
        <f>AC633/SUMIF($P:$P,P633,$AC:$AC)</f>
        <v>1</v>
      </c>
      <c r="AE633" s="18">
        <f>IF(R633=0,0,AC633/SUMIF($R:$R,R633,$AC:$AC))</f>
        <v>0</v>
      </c>
      <c r="AF633" s="18">
        <f>IF(R633=0,1,0)</f>
        <v>1</v>
      </c>
      <c r="AH633" t="str">
        <f>TEXT(J633,"MMMM")</f>
        <v>junho</v>
      </c>
    </row>
    <row r="634" spans="1:34" ht="12.75" customHeight="1" x14ac:dyDescent="0.25">
      <c r="A634" s="90" t="str">
        <f>IF(C634="Oficina Diversos","Oficina Geral",
IF(ISNUMBER(FIND("Estoque - Colhedoras",C634)),"Colhedoras",IF(ISNUMBER(FIND("Caldeiraria",C634)),"Caldeiraria",IF(ISNUMBER(FIND("Borracharia",C634)),"Borracharia",IF(ISNUMBER(FIND("Lubrificação",C634)),"Lubrificação",
IF(ISNUMBER(FIND("Estoque - Carregadeiras",C634)),"Carregadeiras",IF(ISNUMBER(FIND("Estoque - Veic. Leves",C634)),"Veic. Leves",
IF(ISNUMBER(FIND("Estoque - Caminhões",C634)),"Caminhões",IF(ISNUMBER(FIND("Estoque - Transbordos",C634)),"Transbordos",
IF(ISNUMBER(FIND("Estoque - Tratores",C634)),"Tratores",
IF(ISNUMBER(FIND("Estoque - Máquinas pesadas",C634)),"Máquinas pesadas",
IF(ISNUMBER(FIND("Estoque - Reboques",C634)),"Reboques",
IF(C634="Estoque","Estoque",
IF(AND(ISNUMBER(C634),C634&gt;1000,C634&lt;2000),"Caminhões",
IF(AND(ISNUMBER(C634),C634&gt;2000,C634&lt;3000),"Tratores",
IF(AND(ISNUMBER(C634),C634&gt;3000,C634&lt;4000),"Carregadeiras",
IF(AND(ISNUMBER(C634),C634&gt;4000,C634&lt;5000),"Máquinas pesadas",
IF(AND(ISNUMBER(C634),C634&gt;5000,C634&lt;6000),"Colhedoras",
IF(AND(ISNUMBER(C634),C634&gt;7000,C634&lt;8000),"Irrigação",
IF(AND(ISNUMBER(C634),C634&gt;8000,C634&lt;9000),"Reboques",IF(AND(ISNUMBER(C634),C634&gt;0,C634&lt;1000),"Veic. Leves","")))))))))))))))))))))</f>
        <v>Tratores</v>
      </c>
      <c r="B634" s="210"/>
      <c r="C634" s="144">
        <v>2027</v>
      </c>
      <c r="D634" s="143">
        <v>23535</v>
      </c>
      <c r="E634" s="146" t="s">
        <v>20393</v>
      </c>
      <c r="F634" s="101" t="str">
        <f>IF(ISBLANK(K634), "Apenas Solicitação", "Tem OC")</f>
        <v>Apenas Solicitação</v>
      </c>
      <c r="G634" s="143">
        <v>1</v>
      </c>
      <c r="H634" s="102">
        <f>G634-I634</f>
        <v>1</v>
      </c>
      <c r="I634" s="103"/>
      <c r="J634" s="147">
        <v>45821</v>
      </c>
      <c r="K634" s="200"/>
      <c r="L634" s="146"/>
      <c r="M634" s="104" t="str">
        <f ca="1">IF(OR(N634="", N634=0), "", IF(N634&gt;TODAY(), "No prazo", "Atrasado"))</f>
        <v/>
      </c>
      <c r="N634" s="104" t="str">
        <f>IFERROR(K634 + VALUE(LEFT(L634, FIND(" ", L634) - 1)), "")</f>
        <v/>
      </c>
      <c r="O634" s="105" t="str">
        <f>IF(_xlfn.DAYS(K634,J634)&lt;0, "Aguardando OC", _xlfn.DAYS(K634,J634))</f>
        <v>Aguardando OC</v>
      </c>
      <c r="P634" s="200">
        <v>407358</v>
      </c>
      <c r="Q634" s="55"/>
      <c r="R634" s="200">
        <v>0</v>
      </c>
      <c r="S634" s="143">
        <v>221</v>
      </c>
      <c r="T634" s="65" t="s">
        <v>1029</v>
      </c>
      <c r="U634" s="164">
        <v>42.76</v>
      </c>
      <c r="V634" s="143"/>
      <c r="W634" s="117" t="str">
        <f>IFERROR(VLOOKUP(V634, Fornecedores!A:C, 3, FALSE), "")</f>
        <v/>
      </c>
      <c r="X634" s="105" t="str">
        <f>IFERROR(VLOOKUP(V634, Fornecedores!A:E, 5, FALSE), "")</f>
        <v/>
      </c>
      <c r="Y634" s="105" t="str">
        <f>IFERROR(VLOOKUP(V634, Fornecedores!A:F, 6, FALSE), "")</f>
        <v/>
      </c>
      <c r="Z634" s="101" t="str">
        <f>IF(H634=0, "Pedido entregue!", "Pendente")</f>
        <v>Pendente</v>
      </c>
      <c r="AA634" s="119"/>
      <c r="AB634" s="132" t="str">
        <f>IF(Z634="Pedido Entregue!", IF(AA634=1, "Retirado do Almoxarifado", IF(AA634=2, "Material devolvido", "Aguardando retirada")), IF(Z634="Pendente", "Entrega pendente", ""))</f>
        <v>Entrega pendente</v>
      </c>
      <c r="AC634" s="18">
        <v>1</v>
      </c>
      <c r="AD634" s="18">
        <f>AC634/SUMIF($P:$P,P634,$AC:$AC)</f>
        <v>1</v>
      </c>
      <c r="AE634" s="18">
        <f>IF(R634=0,0,AC634/SUMIF($R:$R,R634,$AC:$AC))</f>
        <v>0</v>
      </c>
      <c r="AF634" s="18">
        <f>IF(R634=0,1,0)</f>
        <v>1</v>
      </c>
      <c r="AH634" t="str">
        <f>TEXT(J634,"MMMM")</f>
        <v>junho</v>
      </c>
    </row>
    <row r="635" spans="1:34" ht="12.75" hidden="1" customHeight="1" x14ac:dyDescent="0.25">
      <c r="A635" s="90" t="str">
        <f>IF(C635="Oficina Diversos","Oficina Geral",
IF(ISNUMBER(FIND("Estoque - Colhedoras",C635)),"Colhedoras",IF(ISNUMBER(FIND("Caldeiraria",C635)),"Caldeiraria",IF(ISNUMBER(FIND("Borracharia",C635)),"Borracharia",IF(ISNUMBER(FIND("Lubrificação",C635)),"Lubrificação",
IF(ISNUMBER(FIND("Estoque - Carregadeiras",C635)),"Carregadeiras",IF(ISNUMBER(FIND("Estoque - Veic. Leves",C635)),"Veic. Leves",
IF(ISNUMBER(FIND("Estoque - Caminhões",C635)),"Caminhões",IF(ISNUMBER(FIND("Estoque - Transbordos",C635)),"Transbordos",
IF(ISNUMBER(FIND("Estoque - Tratores",C635)),"Tratores",
IF(ISNUMBER(FIND("Estoque - Máquinas pesadas",C635)),"Máquinas pesadas",
IF(ISNUMBER(FIND("Estoque - Reboques",C635)),"Reboques",
IF(C635="Estoque","Estoque",
IF(AND(ISNUMBER(C635),C635&gt;1000,C635&lt;2000),"Caminhões",
IF(AND(ISNUMBER(C635),C635&gt;2000,C635&lt;3000),"Tratores",
IF(AND(ISNUMBER(C635),C635&gt;3000,C635&lt;4000),"Carregadeiras",
IF(AND(ISNUMBER(C635),C635&gt;4000,C635&lt;5000),"Máquinas pesadas",
IF(AND(ISNUMBER(C635),C635&gt;5000,C635&lt;6000),"Colhedoras",
IF(AND(ISNUMBER(C635),C635&gt;7000,C635&lt;8000),"Irrigação",
IF(AND(ISNUMBER(C635),C635&gt;8000,C635&lt;9000),"Reboques",IF(AND(ISNUMBER(C635),C635&gt;0,C635&lt;1000),"Veic. Leves","")))))))))))))))))))))</f>
        <v>Reboques</v>
      </c>
      <c r="B635" s="87"/>
      <c r="C635" s="77" t="s">
        <v>1092</v>
      </c>
      <c r="D635" s="42">
        <v>23613</v>
      </c>
      <c r="E635" s="43" t="s">
        <v>1100</v>
      </c>
      <c r="F635" s="14" t="str">
        <f>IF(ISBLANK(K635), "Apenas Solicitação", "Tem OC")</f>
        <v>Tem OC</v>
      </c>
      <c r="G635" s="42">
        <v>3</v>
      </c>
      <c r="H635" s="37">
        <f>G635-I635</f>
        <v>0</v>
      </c>
      <c r="I635" s="38">
        <v>3</v>
      </c>
      <c r="J635" s="44">
        <v>45784</v>
      </c>
      <c r="K635" s="185">
        <v>45789</v>
      </c>
      <c r="L635" s="44"/>
      <c r="M635" s="44"/>
      <c r="N635" s="44" t="str">
        <f>IFERROR(K635 + VALUE(LEFT(L635, FIND(" ", L635) - 1)), "")</f>
        <v/>
      </c>
      <c r="O635" s="3">
        <f>IF(_xlfn.DAYS(K635,J635)&lt;0, "Aguardando OC", _xlfn.DAYS(K635,J635))</f>
        <v>5</v>
      </c>
      <c r="P635" s="191">
        <v>401572</v>
      </c>
      <c r="Q635" s="33"/>
      <c r="R635" s="191">
        <v>167472</v>
      </c>
      <c r="S635" s="42"/>
      <c r="T635" s="67"/>
      <c r="U635" s="45">
        <v>3500</v>
      </c>
      <c r="V635" s="42">
        <v>3271</v>
      </c>
      <c r="W635" s="47" t="str">
        <f>IFERROR(VLOOKUP(V635, Fornecedores!A:C, 3, FALSE), "")</f>
        <v xml:space="preserve">KROPNEUS            </v>
      </c>
      <c r="X635" s="43" t="str">
        <f>IFERROR(VLOOKUP(V635, Fornecedores!A:E, 5, FALSE), "")</f>
        <v>Jaboatão dos Guararapes</v>
      </c>
      <c r="Y635" s="43" t="str">
        <f>IFERROR(VLOOKUP(V635, Fornecedores!A:F, 6, FALSE), "")</f>
        <v>PE</v>
      </c>
      <c r="Z635" s="14" t="str">
        <f>IF(H635=0, "Pedido entregue!", "Pendente")</f>
        <v>Pedido entregue!</v>
      </c>
      <c r="AA635" s="59"/>
      <c r="AB635" s="58" t="str">
        <f>IF(Z635="Pedido Entregue!", IF(AA635=1, "Retirado do Almoxarifado", IF(AA635=2, "Material devolvido", "Aguardando retirada")), IF(Z635="Pendente", "Entrega pendente", ""))</f>
        <v>Aguardando retirada</v>
      </c>
      <c r="AC635" s="18">
        <v>1</v>
      </c>
      <c r="AD635" s="18">
        <f>AC635/SUMIF($P:$P,P635,$AC:$AC)</f>
        <v>1</v>
      </c>
      <c r="AE635" s="18">
        <f>IF(R635=0,0,AC635/SUMIF($R:$R,R635,$AC:$AC))</f>
        <v>0.5</v>
      </c>
      <c r="AF635" s="18">
        <f>IF(R635=0,1,0)</f>
        <v>0</v>
      </c>
      <c r="AG635" s="18">
        <f>IF(R635=0,#REF!-J635,0)</f>
        <v>0</v>
      </c>
      <c r="AH635" t="str">
        <f>TEXT(J635,"MMMM")</f>
        <v>maio</v>
      </c>
    </row>
    <row r="636" spans="1:34" ht="12.75" hidden="1" customHeight="1" x14ac:dyDescent="0.25">
      <c r="A636" s="90" t="str">
        <f>IF(C636="Oficina Diversos","Oficina Geral",
IF(ISNUMBER(FIND("Estoque - Colhedoras",C636)),"Colhedoras",IF(ISNUMBER(FIND("Caldeiraria",C636)),"Caldeiraria",IF(ISNUMBER(FIND("Borracharia",C636)),"Borracharia",IF(ISNUMBER(FIND("Lubrificação",C636)),"Lubrificação",
IF(ISNUMBER(FIND("Estoque - Carregadeiras",C636)),"Carregadeiras",IF(ISNUMBER(FIND("Estoque - Veic. Leves",C636)),"Veic. Leves",
IF(ISNUMBER(FIND("Estoque - Caminhões",C636)),"Caminhões",IF(ISNUMBER(FIND("Estoque - Transbordos",C636)),"Transbordos",
IF(ISNUMBER(FIND("Estoque - Tratores",C636)),"Tratores",
IF(ISNUMBER(FIND("Estoque - Máquinas pesadas",C636)),"Máquinas pesadas",
IF(ISNUMBER(FIND("Estoque - Reboques",C636)),"Reboques",
IF(C636="Estoque","Estoque",
IF(AND(ISNUMBER(C636),C636&gt;1000,C636&lt;2000),"Caminhões",
IF(AND(ISNUMBER(C636),C636&gt;2000,C636&lt;3000),"Tratores",
IF(AND(ISNUMBER(C636),C636&gt;3000,C636&lt;4000),"Carregadeiras",
IF(AND(ISNUMBER(C636),C636&gt;4000,C636&lt;5000),"Máquinas pesadas",
IF(AND(ISNUMBER(C636),C636&gt;5000,C636&lt;6000),"Colhedoras",
IF(AND(ISNUMBER(C636),C636&gt;7000,C636&lt;8000),"Irrigação",
IF(AND(ISNUMBER(C636),C636&gt;8000,C636&lt;9000),"Reboques",IF(AND(ISNUMBER(C636),C636&gt;0,C636&lt;1000),"Veic. Leves","")))))))))))))))))))))</f>
        <v>Reboques</v>
      </c>
      <c r="B636" s="87"/>
      <c r="C636" s="77" t="s">
        <v>1092</v>
      </c>
      <c r="D636" s="42">
        <v>23613</v>
      </c>
      <c r="E636" s="43" t="s">
        <v>1100</v>
      </c>
      <c r="F636" s="14" t="str">
        <f>IF(ISBLANK(K636), "Apenas Solicitação", "Tem OC")</f>
        <v>Tem OC</v>
      </c>
      <c r="G636" s="42">
        <v>3</v>
      </c>
      <c r="H636" s="37">
        <f>G636-I636</f>
        <v>0</v>
      </c>
      <c r="I636" s="38">
        <v>3</v>
      </c>
      <c r="J636" s="44">
        <v>45784</v>
      </c>
      <c r="K636" s="185">
        <v>45789</v>
      </c>
      <c r="L636" s="44"/>
      <c r="M636" s="44"/>
      <c r="N636" s="44" t="str">
        <f>IFERROR(K636 + VALUE(LEFT(L636, FIND(" ", L636) - 1)), "")</f>
        <v/>
      </c>
      <c r="O636" s="3">
        <f>IF(_xlfn.DAYS(K636,J636)&lt;0, "Aguardando OC", _xlfn.DAYS(K636,J636))</f>
        <v>5</v>
      </c>
      <c r="P636" s="191">
        <v>401573</v>
      </c>
      <c r="Q636" s="33"/>
      <c r="R636" s="209">
        <v>167472</v>
      </c>
      <c r="S636" s="161"/>
      <c r="T636" s="162"/>
      <c r="U636" s="163">
        <v>3500</v>
      </c>
      <c r="V636" s="42">
        <v>3271</v>
      </c>
      <c r="W636" s="47" t="str">
        <f>IFERROR(VLOOKUP(V636, Fornecedores!A:C, 3, FALSE), "")</f>
        <v xml:space="preserve">KROPNEUS            </v>
      </c>
      <c r="X636" s="43" t="str">
        <f>IFERROR(VLOOKUP(V636, Fornecedores!A:E, 5, FALSE), "")</f>
        <v>Jaboatão dos Guararapes</v>
      </c>
      <c r="Y636" s="43" t="str">
        <f>IFERROR(VLOOKUP(V636, Fornecedores!A:F, 6, FALSE), "")</f>
        <v>PE</v>
      </c>
      <c r="Z636" s="14" t="str">
        <f>IF(H636=0, "Pedido entregue!", "Pendente")</f>
        <v>Pedido entregue!</v>
      </c>
      <c r="AA636" s="59"/>
      <c r="AB636" s="58" t="str">
        <f>IF(Z636="Pedido Entregue!", IF(AA636=1, "Retirado do Almoxarifado", IF(AA636=2, "Material devolvido", "Aguardando retirada")), IF(Z636="Pendente", "Entrega pendente", ""))</f>
        <v>Aguardando retirada</v>
      </c>
      <c r="AC636" s="18">
        <v>1</v>
      </c>
      <c r="AD636" s="18">
        <f>AC636/SUMIF($P:$P,P636,$AC:$AC)</f>
        <v>1</v>
      </c>
      <c r="AE636" s="18">
        <f>IF(R636=0,0,AC636/SUMIF($R:$R,R636,$AC:$AC))</f>
        <v>0.5</v>
      </c>
      <c r="AF636" s="18">
        <f>IF(R636=0,1,0)</f>
        <v>0</v>
      </c>
      <c r="AG636" s="18">
        <f>IF(R636=0,#REF!-J636,0)</f>
        <v>0</v>
      </c>
      <c r="AH636" t="str">
        <f>TEXT(J636,"MMMM")</f>
        <v>maio</v>
      </c>
    </row>
    <row r="637" spans="1:34" ht="12.75" customHeight="1" x14ac:dyDescent="0.25">
      <c r="A637" s="90" t="str">
        <f>IF(C637="Oficina Diversos","Oficina Geral",
IF(ISNUMBER(FIND("Estoque - Colhedoras",C637)),"Colhedoras",IF(ISNUMBER(FIND("Caldeiraria",C637)),"Caldeiraria",IF(ISNUMBER(FIND("Borracharia",C637)),"Borracharia",IF(ISNUMBER(FIND("Lubrificação",C637)),"Lubrificação",
IF(ISNUMBER(FIND("Estoque - Carregadeiras",C637)),"Carregadeiras",IF(ISNUMBER(FIND("Estoque - Veic. Leves",C637)),"Veic. Leves",
IF(ISNUMBER(FIND("Estoque - Caminhões",C637)),"Caminhões",IF(ISNUMBER(FIND("Estoque - Transbordos",C637)),"Transbordos",
IF(ISNUMBER(FIND("Estoque - Tratores",C637)),"Tratores",
IF(ISNUMBER(FIND("Estoque - Máquinas pesadas",C637)),"Máquinas pesadas",
IF(ISNUMBER(FIND("Estoque - Reboques",C637)),"Reboques",
IF(C637="Estoque","Estoque",
IF(AND(ISNUMBER(C637),C637&gt;1000,C637&lt;2000),"Caminhões",
IF(AND(ISNUMBER(C637),C637&gt;2000,C637&lt;3000),"Tratores",
IF(AND(ISNUMBER(C637),C637&gt;3000,C637&lt;4000),"Carregadeiras",
IF(AND(ISNUMBER(C637),C637&gt;4000,C637&lt;5000),"Máquinas pesadas",
IF(AND(ISNUMBER(C637),C637&gt;5000,C637&lt;6000),"Colhedoras",
IF(AND(ISNUMBER(C637),C637&gt;7000,C637&lt;8000),"Irrigação",
IF(AND(ISNUMBER(C637),C637&gt;8000,C637&lt;9000),"Reboques",IF(AND(ISNUMBER(C637),C637&gt;0,C637&lt;1000),"Veic. Leves","")))))))))))))))))))))</f>
        <v>Reboques</v>
      </c>
      <c r="B637" s="215"/>
      <c r="C637" s="222">
        <v>8558</v>
      </c>
      <c r="D637" s="170">
        <v>23613</v>
      </c>
      <c r="E637" s="173" t="s">
        <v>1100</v>
      </c>
      <c r="F637" s="101" t="str">
        <f>IF(ISBLANK(K637), "Apenas Solicitação", "Tem OC")</f>
        <v>Tem OC</v>
      </c>
      <c r="G637" s="170">
        <v>3</v>
      </c>
      <c r="H637" s="102">
        <f>G637-I637</f>
        <v>3</v>
      </c>
      <c r="I637" s="103"/>
      <c r="J637" s="174">
        <v>45835</v>
      </c>
      <c r="K637" s="174">
        <v>45857</v>
      </c>
      <c r="L637" s="173" t="s">
        <v>20155</v>
      </c>
      <c r="M637" s="104" t="str">
        <f ca="1">IF(OR(N637="", N637=0), "", IF(N637&gt;TODAY(), "No prazo", "Atrasado"))</f>
        <v>Atrasado</v>
      </c>
      <c r="N637" s="104">
        <f>IFERROR(K637 + VALUE(LEFT(L637, FIND(" ", L637) - 1)), "")</f>
        <v>45858</v>
      </c>
      <c r="O637" s="105">
        <f>IF(_xlfn.DAYS(K637,J637)&lt;0, "Aguardando OC", _xlfn.DAYS(K637,J637))</f>
        <v>22</v>
      </c>
      <c r="P637" s="212">
        <v>409210</v>
      </c>
      <c r="Q637" s="55"/>
      <c r="R637" s="259">
        <v>171135</v>
      </c>
      <c r="S637" s="38">
        <v>221</v>
      </c>
      <c r="T637" s="154" t="s">
        <v>1029</v>
      </c>
      <c r="U637" s="273">
        <v>3650</v>
      </c>
      <c r="V637" s="170">
        <v>3271</v>
      </c>
      <c r="W637" s="117" t="str">
        <f>IFERROR(VLOOKUP(V637, Fornecedores!A:C, 3, FALSE), "")</f>
        <v xml:space="preserve">KROPNEUS            </v>
      </c>
      <c r="X637" s="105" t="str">
        <f>IFERROR(VLOOKUP(V637, Fornecedores!A:E, 5, FALSE), "")</f>
        <v>Jaboatão dos Guararapes</v>
      </c>
      <c r="Y637" s="105" t="str">
        <f>IFERROR(VLOOKUP(V637, Fornecedores!A:F, 6, FALSE), "")</f>
        <v>PE</v>
      </c>
      <c r="Z637" s="101" t="str">
        <f>IF(H637=0, "Pedido entregue!", "Pendente")</f>
        <v>Pendente</v>
      </c>
      <c r="AA637" s="119"/>
      <c r="AB637" s="132" t="str">
        <f>IF(Z637="Pedido Entregue!", IF(AA637=1, "Retirado do Almoxarifado", IF(AA637=2, "Material devolvido", "Aguardando retirada")), IF(Z637="Pendente", "Entrega pendente", ""))</f>
        <v>Entrega pendente</v>
      </c>
      <c r="AC637" s="18">
        <v>1</v>
      </c>
      <c r="AD637" s="18">
        <f>AC637/SUMIF($P:$P,P637,$AC:$AC)</f>
        <v>1</v>
      </c>
      <c r="AE637" s="18">
        <f>IF(R637=0,0,AC637/SUMIF($R:$R,R637,$AC:$AC))</f>
        <v>1</v>
      </c>
      <c r="AF637" s="18">
        <f>IF(R637=0,1,0)</f>
        <v>0</v>
      </c>
      <c r="AH637" t="str">
        <f>TEXT(J637,"MMMM")</f>
        <v>junho</v>
      </c>
    </row>
    <row r="638" spans="1:34" ht="12.75" hidden="1" customHeight="1" x14ac:dyDescent="0.25">
      <c r="A638" s="90" t="str">
        <f>IF(C638="Oficina Diversos","Oficina Geral",
IF(ISNUMBER(FIND("Estoque - Colhedoras",C638)),"Colhedoras",IF(ISNUMBER(FIND("Caldeiraria",C638)),"Caldeiraria",IF(ISNUMBER(FIND("Borracharia",C638)),"Borracharia",IF(ISNUMBER(FIND("Lubrificação",C638)),"Lubrificação",
IF(ISNUMBER(FIND("Estoque - Carregadeiras",C638)),"Carregadeiras",IF(ISNUMBER(FIND("Estoque - Veic. Leves",C638)),"Veic. Leves",
IF(ISNUMBER(FIND("Estoque - Caminhões",C638)),"Caminhões",IF(ISNUMBER(FIND("Estoque - Transbordos",C638)),"Transbordos",
IF(ISNUMBER(FIND("Estoque - Tratores",C638)),"Tratores",
IF(ISNUMBER(FIND("Estoque - Máquinas pesadas",C638)),"Máquinas pesadas",
IF(ISNUMBER(FIND("Estoque - Reboques",C638)),"Reboques",
IF(C638="Estoque","Estoque",
IF(AND(ISNUMBER(C638),C638&gt;1000,C638&lt;2000),"Caminhões",
IF(AND(ISNUMBER(C638),C638&gt;2000,C638&lt;3000),"Tratores",
IF(AND(ISNUMBER(C638),C638&gt;3000,C638&lt;4000),"Carregadeiras",
IF(AND(ISNUMBER(C638),C638&gt;4000,C638&lt;5000),"Máquinas pesadas",
IF(AND(ISNUMBER(C638),C638&gt;5000,C638&lt;6000),"Colhedoras",
IF(AND(ISNUMBER(C638),C638&gt;7000,C638&lt;8000),"Irrigação",
IF(AND(ISNUMBER(C638),C638&gt;8000,C638&lt;9000),"Reboques",IF(AND(ISNUMBER(C638),C638&gt;0,C638&lt;1000),"Veic. Leves","")))))))))))))))))))))</f>
        <v>Reboques</v>
      </c>
      <c r="B638" s="85"/>
      <c r="C638" s="2">
        <v>8051</v>
      </c>
      <c r="D638" s="2">
        <v>23935</v>
      </c>
      <c r="E638" s="3" t="s">
        <v>1102</v>
      </c>
      <c r="F638" s="14" t="str">
        <f>IF(ISBLANK(K638), "Apenas Solicitação", "Tem OC")</f>
        <v>Tem OC</v>
      </c>
      <c r="G638" s="2">
        <v>2</v>
      </c>
      <c r="H638" s="37">
        <f>G638-I638</f>
        <v>0</v>
      </c>
      <c r="I638" s="38">
        <v>2</v>
      </c>
      <c r="J638" s="4">
        <v>45785</v>
      </c>
      <c r="K638" s="180">
        <v>45790</v>
      </c>
      <c r="L638" s="3" t="s">
        <v>20152</v>
      </c>
      <c r="M638" s="44" t="str">
        <f ca="1">IF(OR(N638="", N638=0), "", IF(N638&gt;TODAY(), "No prazo", "Atrasado"))</f>
        <v>Atrasado</v>
      </c>
      <c r="N638" s="44">
        <f>IFERROR(K638 + VALUE(LEFT(L638, FIND(" ", L638) - 1)), "")</f>
        <v>45791</v>
      </c>
      <c r="O638" s="3">
        <f>IF(_xlfn.DAYS(K638,J638)&lt;0, "Aguardando OC", _xlfn.DAYS(K638,J638))</f>
        <v>5</v>
      </c>
      <c r="P638" s="14">
        <v>401873</v>
      </c>
      <c r="Q638" s="55"/>
      <c r="R638" s="14">
        <v>167541</v>
      </c>
      <c r="S638" s="169">
        <v>221</v>
      </c>
      <c r="T638" s="269" t="s">
        <v>1029</v>
      </c>
      <c r="U638" s="21">
        <v>4.6100000000000003</v>
      </c>
      <c r="V638" s="2">
        <v>10783</v>
      </c>
      <c r="W638" s="47" t="str">
        <f>IFERROR(VLOOKUP(V638, Fornecedores!A:C, 3, FALSE), "")</f>
        <v xml:space="preserve">MARRA DISTRIBUIDORA </v>
      </c>
      <c r="X638" s="43" t="str">
        <f>IFERROR(VLOOKUP(V638, Fornecedores!A:E, 5, FALSE), "")</f>
        <v>Ribeirão Preto</v>
      </c>
      <c r="Y638" s="43" t="str">
        <f>IFERROR(VLOOKUP(V638, Fornecedores!A:F, 6, FALSE), "")</f>
        <v>SP</v>
      </c>
      <c r="Z638" s="14" t="str">
        <f>IF(H638=0, "Pedido entregue!", "Pendente")</f>
        <v>Pedido entregue!</v>
      </c>
      <c r="AA638" s="59"/>
      <c r="AB638" s="58" t="str">
        <f>IF(Z638="Pedido Entregue!", IF(AA638=1, "Retirado do Almoxarifado", IF(AA638=2, "Material devolvido", "Aguardando retirada")), IF(Z638="Pendente", "Entrega pendente", ""))</f>
        <v>Aguardando retirada</v>
      </c>
      <c r="AC638" s="18">
        <v>1</v>
      </c>
      <c r="AD638" s="18">
        <f>AC638/SUMIF($P:$P,P638,$AC:$AC)</f>
        <v>1</v>
      </c>
      <c r="AE638" s="18">
        <f>IF(R638=0,0,AC638/SUMIF($R:$R,R638,$AC:$AC))</f>
        <v>0.5</v>
      </c>
      <c r="AF638" s="18">
        <f>IF(R638=0,1,0)</f>
        <v>0</v>
      </c>
      <c r="AH638" t="str">
        <f>TEXT(J638,"MMMM")</f>
        <v>maio</v>
      </c>
    </row>
    <row r="639" spans="1:34" ht="12.75" hidden="1" customHeight="1" x14ac:dyDescent="0.25">
      <c r="A639" s="90" t="str">
        <f>IF(C639="Oficina Diversos","Oficina Geral",
IF(ISNUMBER(FIND("Estoque - Colhedoras",C639)),"Colhedoras",IF(ISNUMBER(FIND("Caldeiraria",C639)),"Caldeiraria",IF(ISNUMBER(FIND("Borracharia",C639)),"Borracharia",IF(ISNUMBER(FIND("Lubrificação",C639)),"Lubrificação",
IF(ISNUMBER(FIND("Estoque - Carregadeiras",C639)),"Carregadeiras",IF(ISNUMBER(FIND("Estoque - Veic. Leves",C639)),"Veic. Leves",
IF(ISNUMBER(FIND("Estoque - Caminhões",C639)),"Caminhões",IF(ISNUMBER(FIND("Estoque - Transbordos",C639)),"Transbordos",
IF(ISNUMBER(FIND("Estoque - Tratores",C639)),"Tratores",
IF(ISNUMBER(FIND("Estoque - Máquinas pesadas",C639)),"Máquinas pesadas",
IF(ISNUMBER(FIND("Estoque - Reboques",C639)),"Reboques",
IF(C639="Estoque","Estoque",
IF(AND(ISNUMBER(C639),C639&gt;1000,C639&lt;2000),"Caminhões",
IF(AND(ISNUMBER(C639),C639&gt;2000,C639&lt;3000),"Tratores",
IF(AND(ISNUMBER(C639),C639&gt;3000,C639&lt;4000),"Carregadeiras",
IF(AND(ISNUMBER(C639),C639&gt;4000,C639&lt;5000),"Máquinas pesadas",
IF(AND(ISNUMBER(C639),C639&gt;5000,C639&lt;6000),"Colhedoras",
IF(AND(ISNUMBER(C639),C639&gt;7000,C639&lt;8000),"Irrigação",
IF(AND(ISNUMBER(C639),C639&gt;8000,C639&lt;9000),"Reboques",IF(AND(ISNUMBER(C639),C639&gt;0,C639&lt;1000),"Veic. Leves","")))))))))))))))))))))</f>
        <v>Reboques</v>
      </c>
      <c r="B639" s="215"/>
      <c r="C639" s="223" t="s">
        <v>1092</v>
      </c>
      <c r="D639" s="2">
        <v>23935</v>
      </c>
      <c r="E639" s="3" t="s">
        <v>1102</v>
      </c>
      <c r="F639" s="101" t="str">
        <f>IF(ISBLANK(K639), "Apenas Solicitação", "Tem OC")</f>
        <v>Tem OC</v>
      </c>
      <c r="G639" s="2">
        <v>2</v>
      </c>
      <c r="H639" s="102">
        <f>G639-I639</f>
        <v>0</v>
      </c>
      <c r="I639" s="103">
        <v>2</v>
      </c>
      <c r="J639" s="4">
        <v>45814</v>
      </c>
      <c r="K639" s="180">
        <v>45819</v>
      </c>
      <c r="L639" s="3" t="s">
        <v>20151</v>
      </c>
      <c r="M639" s="104" t="str">
        <f ca="1">IF(OR(N639="", N639=0), "", IF(N639&gt;TODAY(), "No prazo", "Atrasado"))</f>
        <v>Atrasado</v>
      </c>
      <c r="N639" s="104">
        <f>IFERROR(K639 + VALUE(LEFT(L639, FIND(" ", L639) - 1)), "")</f>
        <v>45819</v>
      </c>
      <c r="O639" s="105">
        <f>IF(_xlfn.DAYS(K639,J639)&lt;0, "Aguardando OC", _xlfn.DAYS(K639,J639))</f>
        <v>5</v>
      </c>
      <c r="P639" s="14">
        <v>406369</v>
      </c>
      <c r="Q639" s="55"/>
      <c r="R639" s="208">
        <v>168990</v>
      </c>
      <c r="S639" s="38">
        <v>221</v>
      </c>
      <c r="T639" s="154" t="s">
        <v>1029</v>
      </c>
      <c r="U639" s="62">
        <v>650</v>
      </c>
      <c r="V639" s="2">
        <v>1598</v>
      </c>
      <c r="W639" s="117" t="str">
        <f>IFERROR(VLOOKUP(V639, Fornecedores!A:C, 3, FALSE), "")</f>
        <v xml:space="preserve">M GONCALVES         </v>
      </c>
      <c r="X639" s="105" t="str">
        <f>IFERROR(VLOOKUP(V639, Fornecedores!A:E, 5, FALSE), "")</f>
        <v>Itambé</v>
      </c>
      <c r="Y639" s="105" t="str">
        <f>IFERROR(VLOOKUP(V639, Fornecedores!A:F, 6, FALSE), "")</f>
        <v>PE</v>
      </c>
      <c r="Z639" s="101" t="str">
        <f>IF(H639=0, "Pedido entregue!", "Pendente")</f>
        <v>Pedido entregue!</v>
      </c>
      <c r="AA639" s="119"/>
      <c r="AB639" s="132" t="str">
        <f>IF(Z639="Pedido Entregue!", IF(AA639=1, "Retirado do Almoxarifado", IF(AA639=2, "Material devolvido", "Aguardando retirada")), IF(Z639="Pendente", "Entrega pendente", ""))</f>
        <v>Aguardando retirada</v>
      </c>
      <c r="AC639" s="18">
        <v>1</v>
      </c>
      <c r="AD639" s="18">
        <f>AC639/SUMIF($P:$P,P639,$AC:$AC)</f>
        <v>1</v>
      </c>
      <c r="AE639" s="18">
        <f>IF(R639=0,0,AC639/SUMIF($R:$R,R639,$AC:$AC))</f>
        <v>0.5</v>
      </c>
      <c r="AF639" s="18">
        <f>IF(R639=0,1,0)</f>
        <v>0</v>
      </c>
      <c r="AH639" t="str">
        <f>TEXT(J639,"MMMM")</f>
        <v>junho</v>
      </c>
    </row>
    <row r="640" spans="1:34" ht="12.75" customHeight="1" x14ac:dyDescent="0.25">
      <c r="A640" s="90" t="str">
        <f>IF(C640="Oficina Diversos","Oficina Geral",
IF(ISNUMBER(FIND("Estoque - Colhedoras",C640)),"Colhedoras",IF(ISNUMBER(FIND("Caldeiraria",C640)),"Caldeiraria",IF(ISNUMBER(FIND("Borracharia",C640)),"Borracharia",IF(ISNUMBER(FIND("Lubrificação",C640)),"Lubrificação",
IF(ISNUMBER(FIND("Estoque - Carregadeiras",C640)),"Carregadeiras",IF(ISNUMBER(FIND("Estoque - Veic. Leves",C640)),"Veic. Leves",
IF(ISNUMBER(FIND("Estoque - Caminhões",C640)),"Caminhões",IF(ISNUMBER(FIND("Estoque - Transbordos",C640)),"Transbordos",
IF(ISNUMBER(FIND("Estoque - Tratores",C640)),"Tratores",
IF(ISNUMBER(FIND("Estoque - Máquinas pesadas",C640)),"Máquinas pesadas",
IF(ISNUMBER(FIND("Estoque - Reboques",C640)),"Reboques",
IF(C640="Estoque","Estoque",
IF(AND(ISNUMBER(C640),C640&gt;1000,C640&lt;2000),"Caminhões",
IF(AND(ISNUMBER(C640),C640&gt;2000,C640&lt;3000),"Tratores",
IF(AND(ISNUMBER(C640),C640&gt;3000,C640&lt;4000),"Carregadeiras",
IF(AND(ISNUMBER(C640),C640&gt;4000,C640&lt;5000),"Máquinas pesadas",
IF(AND(ISNUMBER(C640),C640&gt;5000,C640&lt;6000),"Colhedoras",
IF(AND(ISNUMBER(C640),C640&gt;7000,C640&lt;8000),"Irrigação",
IF(AND(ISNUMBER(C640),C640&gt;8000,C640&lt;9000),"Reboques",IF(AND(ISNUMBER(C640),C640&gt;0,C640&lt;1000),"Veic. Leves","")))))))))))))))))))))</f>
        <v>Caminhões</v>
      </c>
      <c r="B640" s="211"/>
      <c r="C640" s="144">
        <v>1036</v>
      </c>
      <c r="D640" s="143">
        <v>23973</v>
      </c>
      <c r="E640" s="146" t="s">
        <v>20702</v>
      </c>
      <c r="F640" s="101" t="str">
        <f>IF(ISBLANK(K640), "Apenas Solicitação", "Tem OC")</f>
        <v>Apenas Solicitação</v>
      </c>
      <c r="G640" s="143">
        <v>1</v>
      </c>
      <c r="H640" s="102">
        <f>G640-I640</f>
        <v>1</v>
      </c>
      <c r="I640" s="103"/>
      <c r="J640" s="147">
        <v>45826</v>
      </c>
      <c r="K640" s="200"/>
      <c r="L640" s="146"/>
      <c r="M640" s="104" t="str">
        <f ca="1">IF(OR(N640="", N640=0), "", IF(N640&gt;TODAY(), "No prazo", "Atrasado"))</f>
        <v/>
      </c>
      <c r="N640" s="104" t="str">
        <f>IFERROR(K640 + VALUE(LEFT(L640, FIND(" ", L640) - 1)), "")</f>
        <v/>
      </c>
      <c r="O640" s="105" t="str">
        <f>IF(_xlfn.DAYS(K640,J640)&lt;0, "Aguardando OC", _xlfn.DAYS(K640,J640))</f>
        <v>Aguardando OC</v>
      </c>
      <c r="P640" s="200">
        <v>408300</v>
      </c>
      <c r="Q640" s="55"/>
      <c r="R640" s="260">
        <v>0</v>
      </c>
      <c r="S640" s="262">
        <v>221</v>
      </c>
      <c r="T640" s="154" t="s">
        <v>1029</v>
      </c>
      <c r="U640" s="275">
        <v>480.72</v>
      </c>
      <c r="V640" s="143"/>
      <c r="W640" s="117" t="str">
        <f>IFERROR(VLOOKUP(V640, Fornecedores!A:C, 3, FALSE), "")</f>
        <v/>
      </c>
      <c r="X640" s="105" t="str">
        <f>IFERROR(VLOOKUP(V640, Fornecedores!A:E, 5, FALSE), "")</f>
        <v/>
      </c>
      <c r="Y640" s="105" t="str">
        <f>IFERROR(VLOOKUP(V640, Fornecedores!A:F, 6, FALSE), "")</f>
        <v/>
      </c>
      <c r="Z640" s="101" t="str">
        <f>IF(H640=0, "Pedido entregue!", "Pendente")</f>
        <v>Pendente</v>
      </c>
      <c r="AA640" s="119"/>
      <c r="AB640" s="132" t="str">
        <f>IF(Z640="Pedido Entregue!", IF(AA640=1, "Retirado do Almoxarifado", IF(AA640=2, "Material devolvido", "Aguardando retirada")), IF(Z640="Pendente", "Entrega pendente", ""))</f>
        <v>Entrega pendente</v>
      </c>
      <c r="AC640" s="18">
        <v>1</v>
      </c>
      <c r="AD640" s="18">
        <f>AC640/SUMIF($P:$P,P640,$AC:$AC)</f>
        <v>1</v>
      </c>
      <c r="AE640" s="18">
        <f>IF(R640=0,0,AC640/SUMIF($R:$R,R640,$AC:$AC))</f>
        <v>0</v>
      </c>
      <c r="AF640" s="18">
        <f>IF(R640=0,1,0)</f>
        <v>1</v>
      </c>
      <c r="AH640" t="str">
        <f>TEXT(J640,"MMMM")</f>
        <v>junho</v>
      </c>
    </row>
    <row r="641" spans="1:34" ht="12.75" hidden="1" customHeight="1" x14ac:dyDescent="0.25">
      <c r="A641" s="90" t="str">
        <f>IF(C641="Oficina Diversos","Oficina Geral",
IF(ISNUMBER(FIND("Estoque - Colhedoras",C641)),"Colhedoras",IF(ISNUMBER(FIND("Caldeiraria",C641)),"Caldeiraria",IF(ISNUMBER(FIND("Borracharia",C641)),"Borracharia",IF(ISNUMBER(FIND("Lubrificação",C641)),"Lubrificação",
IF(ISNUMBER(FIND("Estoque - Carregadeiras",C641)),"Carregadeiras",IF(ISNUMBER(FIND("Estoque - Veic. Leves",C641)),"Veic. Leves",
IF(ISNUMBER(FIND("Estoque - Caminhões",C641)),"Caminhões",IF(ISNUMBER(FIND("Estoque - Transbordos",C641)),"Transbordos",
IF(ISNUMBER(FIND("Estoque - Tratores",C641)),"Tratores",
IF(ISNUMBER(FIND("Estoque - Máquinas pesadas",C641)),"Máquinas pesadas",
IF(ISNUMBER(FIND("Estoque - Reboques",C641)),"Reboques",
IF(C641="Estoque","Estoque",
IF(AND(ISNUMBER(C641),C641&gt;1000,C641&lt;2000),"Caminhões",
IF(AND(ISNUMBER(C641),C641&gt;2000,C641&lt;3000),"Tratores",
IF(AND(ISNUMBER(C641),C641&gt;3000,C641&lt;4000),"Carregadeiras",
IF(AND(ISNUMBER(C641),C641&gt;4000,C641&lt;5000),"Máquinas pesadas",
IF(AND(ISNUMBER(C641),C641&gt;5000,C641&lt;6000),"Colhedoras",
IF(AND(ISNUMBER(C641),C641&gt;7000,C641&lt;8000),"Irrigação",
IF(AND(ISNUMBER(C641),C641&gt;8000,C641&lt;9000),"Reboques",IF(AND(ISNUMBER(C641),C641&gt;0,C641&lt;1000),"Veic. Leves","")))))))))))))))))))))</f>
        <v>Caminhões</v>
      </c>
      <c r="B641" s="210"/>
      <c r="C641" s="113">
        <v>1042</v>
      </c>
      <c r="D641" s="2">
        <v>23973</v>
      </c>
      <c r="E641" s="3" t="s">
        <v>20702</v>
      </c>
      <c r="F641" s="101" t="str">
        <f>IF(ISBLANK(K641), "Apenas Solicitação", "Tem OC")</f>
        <v>Tem OC</v>
      </c>
      <c r="G641" s="2">
        <v>1</v>
      </c>
      <c r="H641" s="102">
        <f>G641-I641</f>
        <v>0</v>
      </c>
      <c r="I641" s="103">
        <v>1</v>
      </c>
      <c r="J641" s="4">
        <v>45834</v>
      </c>
      <c r="K641" s="180">
        <v>45842</v>
      </c>
      <c r="L641" s="3" t="s">
        <v>20165</v>
      </c>
      <c r="M641" s="104" t="str">
        <f ca="1">IF(OR(N641="", N641=0), "", IF(N641&gt;TODAY(), "No prazo", "Atrasado"))</f>
        <v>Atrasado</v>
      </c>
      <c r="N641" s="104">
        <f>IFERROR(K641 + VALUE(LEFT(L641, FIND(" ", L641) - 1)), "")</f>
        <v>45844</v>
      </c>
      <c r="O641" s="105">
        <f>IF(_xlfn.DAYS(K641,J641)&lt;0, "Aguardando OC", _xlfn.DAYS(K641,J641))</f>
        <v>8</v>
      </c>
      <c r="P641" s="14">
        <v>409081</v>
      </c>
      <c r="Q641" s="55"/>
      <c r="R641" s="208">
        <v>170422</v>
      </c>
      <c r="S641" s="38">
        <v>221</v>
      </c>
      <c r="T641" s="154" t="s">
        <v>1029</v>
      </c>
      <c r="U641" s="62">
        <v>346.84</v>
      </c>
      <c r="V641" s="2">
        <v>2106</v>
      </c>
      <c r="W641" s="117" t="str">
        <f>IFERROR(VLOOKUP(V641, Fornecedores!A:C, 3, FALSE), "")</f>
        <v xml:space="preserve">UNIDAS              </v>
      </c>
      <c r="X641" s="105" t="str">
        <f>IFERROR(VLOOKUP(V641, Fornecedores!A:E, 5, FALSE), "")</f>
        <v>João Pessoa</v>
      </c>
      <c r="Y641" s="105" t="str">
        <f>IFERROR(VLOOKUP(V641, Fornecedores!A:F, 6, FALSE), "")</f>
        <v>PB</v>
      </c>
      <c r="Z641" s="101" t="str">
        <f>IF(H641=0, "Pedido entregue!", "Pendente")</f>
        <v>Pedido entregue!</v>
      </c>
      <c r="AA641" s="119"/>
      <c r="AB641" s="132" t="str">
        <f>IF(Z641="Pedido Entregue!", IF(AA641=1, "Retirado do Almoxarifado", IF(AA641=2, "Material devolvido", "Aguardando retirada")), IF(Z641="Pendente", "Entrega pendente", ""))</f>
        <v>Aguardando retirada</v>
      </c>
      <c r="AC641" s="18">
        <v>1</v>
      </c>
      <c r="AD641" s="18">
        <f>AC641/SUMIF($P:$P,P641,$AC:$AC)</f>
        <v>1</v>
      </c>
      <c r="AE641" s="18">
        <f>IF(R641=0,0,AC641/SUMIF($R:$R,R641,$AC:$AC))</f>
        <v>0.33333333333333331</v>
      </c>
      <c r="AF641" s="18">
        <f>IF(R641=0,1,0)</f>
        <v>0</v>
      </c>
      <c r="AH641" t="str">
        <f>TEXT(J641,"MMMM")</f>
        <v>junho</v>
      </c>
    </row>
    <row r="642" spans="1:34" ht="12.75" customHeight="1" x14ac:dyDescent="0.25">
      <c r="A642" s="90" t="str">
        <f>IF(C642="Oficina Diversos","Oficina Geral",
IF(ISNUMBER(FIND("Estoque - Colhedoras",C642)),"Colhedoras",IF(ISNUMBER(FIND("Caldeiraria",C642)),"Caldeiraria",IF(ISNUMBER(FIND("Borracharia",C642)),"Borracharia",IF(ISNUMBER(FIND("Lubrificação",C642)),"Lubrificação",
IF(ISNUMBER(FIND("Estoque - Carregadeiras",C642)),"Carregadeiras",IF(ISNUMBER(FIND("Estoque - Veic. Leves",C642)),"Veic. Leves",
IF(ISNUMBER(FIND("Estoque - Caminhões",C642)),"Caminhões",IF(ISNUMBER(FIND("Estoque - Transbordos",C642)),"Transbordos",
IF(ISNUMBER(FIND("Estoque - Tratores",C642)),"Tratores",
IF(ISNUMBER(FIND("Estoque - Máquinas pesadas",C642)),"Máquinas pesadas",
IF(ISNUMBER(FIND("Estoque - Reboques",C642)),"Reboques",
IF(C642="Estoque","Estoque",
IF(AND(ISNUMBER(C642),C642&gt;1000,C642&lt;2000),"Caminhões",
IF(AND(ISNUMBER(C642),C642&gt;2000,C642&lt;3000),"Tratores",
IF(AND(ISNUMBER(C642),C642&gt;3000,C642&lt;4000),"Carregadeiras",
IF(AND(ISNUMBER(C642),C642&gt;4000,C642&lt;5000),"Máquinas pesadas",
IF(AND(ISNUMBER(C642),C642&gt;5000,C642&lt;6000),"Colhedoras",
IF(AND(ISNUMBER(C642),C642&gt;7000,C642&lt;8000),"Irrigação",
IF(AND(ISNUMBER(C642),C642&gt;8000,C642&lt;9000),"Reboques",IF(AND(ISNUMBER(C642),C642&gt;0,C642&lt;1000),"Veic. Leves","")))))))))))))))))))))</f>
        <v>Caminhões</v>
      </c>
      <c r="B642" s="215"/>
      <c r="C642" s="222">
        <v>1029</v>
      </c>
      <c r="D642" s="170">
        <v>23973</v>
      </c>
      <c r="E642" s="173" t="s">
        <v>20702</v>
      </c>
      <c r="F642" s="101" t="str">
        <f>IF(ISBLANK(K642), "Apenas Solicitação", "Tem OC")</f>
        <v>Apenas Solicitação</v>
      </c>
      <c r="G642" s="170">
        <v>1</v>
      </c>
      <c r="H642" s="102">
        <f>G642-I642</f>
        <v>1</v>
      </c>
      <c r="I642" s="103"/>
      <c r="J642" s="174">
        <v>45856</v>
      </c>
      <c r="K642" s="173"/>
      <c r="L642" s="173"/>
      <c r="M642" s="104" t="str">
        <f ca="1">IF(OR(N642="", N642=0), "", IF(N642&gt;TODAY(), "No prazo", "Atrasado"))</f>
        <v/>
      </c>
      <c r="N642" s="104" t="str">
        <f>IFERROR(K642 + VALUE(LEFT(L642, FIND(" ", L642) - 1)), "")</f>
        <v/>
      </c>
      <c r="O642" s="105" t="str">
        <f>IF(_xlfn.DAYS(K642,J642)&lt;0, "Aguardando OC", _xlfn.DAYS(K642,J642))</f>
        <v>Aguardando OC</v>
      </c>
      <c r="P642" s="170">
        <v>412258</v>
      </c>
      <c r="Q642" s="55"/>
      <c r="R642" s="258">
        <v>0</v>
      </c>
      <c r="S642" s="38">
        <v>221</v>
      </c>
      <c r="T642" s="154" t="s">
        <v>1029</v>
      </c>
      <c r="U642" s="273">
        <v>611.25</v>
      </c>
      <c r="V642" s="170"/>
      <c r="W642" s="117" t="str">
        <f>IFERROR(VLOOKUP(V642, Fornecedores!A:C, 3, FALSE), "")</f>
        <v/>
      </c>
      <c r="X642" s="105" t="str">
        <f>IFERROR(VLOOKUP(V642, Fornecedores!A:E, 5, FALSE), "")</f>
        <v/>
      </c>
      <c r="Y642" s="105" t="str">
        <f>IFERROR(VLOOKUP(V642, Fornecedores!A:F, 6, FALSE), "")</f>
        <v/>
      </c>
      <c r="Z642" s="101" t="str">
        <f>IF(H642=0, "Pedido entregue!", "Pendente")</f>
        <v>Pendente</v>
      </c>
      <c r="AA642" s="119"/>
      <c r="AB642" s="132" t="str">
        <f>IF(Z642="Pedido Entregue!", IF(AA642=1, "Retirado do Almoxarifado", IF(AA642=2, "Material devolvido", "Aguardando retirada")), IF(Z642="Pendente", "Entrega pendente", ""))</f>
        <v>Entrega pendente</v>
      </c>
      <c r="AC642" s="18">
        <v>1</v>
      </c>
      <c r="AD642" s="18">
        <f>AC642/SUMIF($P:$P,P642,$AC:$AC)</f>
        <v>1</v>
      </c>
      <c r="AE642" s="18">
        <f>IF(R642=0,0,AC642/SUMIF($R:$R,R642,$AC:$AC))</f>
        <v>0</v>
      </c>
      <c r="AF642" s="18">
        <f>IF(R642=0,1,0)</f>
        <v>1</v>
      </c>
      <c r="AH642" t="str">
        <f>TEXT(J642,"MMMM")</f>
        <v>julho</v>
      </c>
    </row>
    <row r="643" spans="1:34" ht="12.75" customHeight="1" x14ac:dyDescent="0.25">
      <c r="A643" s="90" t="str">
        <f>IF(C643="Oficina Diversos","Oficina Geral",
IF(ISNUMBER(FIND("Estoque - Colhedoras",C643)),"Colhedoras",IF(ISNUMBER(FIND("Caldeiraria",C643)),"Caldeiraria",IF(ISNUMBER(FIND("Borracharia",C643)),"Borracharia",IF(ISNUMBER(FIND("Lubrificação",C643)),"Lubrificação",
IF(ISNUMBER(FIND("Estoque - Carregadeiras",C643)),"Carregadeiras",IF(ISNUMBER(FIND("Estoque - Veic. Leves",C643)),"Veic. Leves",
IF(ISNUMBER(FIND("Estoque - Caminhões",C643)),"Caminhões",IF(ISNUMBER(FIND("Estoque - Transbordos",C643)),"Transbordos",
IF(ISNUMBER(FIND("Estoque - Tratores",C643)),"Tratores",
IF(ISNUMBER(FIND("Estoque - Máquinas pesadas",C643)),"Máquinas pesadas",
IF(ISNUMBER(FIND("Estoque - Reboques",C643)),"Reboques",
IF(C643="Estoque","Estoque",
IF(AND(ISNUMBER(C643),C643&gt;1000,C643&lt;2000),"Caminhões",
IF(AND(ISNUMBER(C643),C643&gt;2000,C643&lt;3000),"Tratores",
IF(AND(ISNUMBER(C643),C643&gt;3000,C643&lt;4000),"Carregadeiras",
IF(AND(ISNUMBER(C643),C643&gt;4000,C643&lt;5000),"Máquinas pesadas",
IF(AND(ISNUMBER(C643),C643&gt;5000,C643&lt;6000),"Colhedoras",
IF(AND(ISNUMBER(C643),C643&gt;7000,C643&lt;8000),"Irrigação",
IF(AND(ISNUMBER(C643),C643&gt;8000,C643&lt;9000),"Reboques",IF(AND(ISNUMBER(C643),C643&gt;0,C643&lt;1000),"Veic. Leves","")))))))))))))))))))))</f>
        <v>Caminhões</v>
      </c>
      <c r="B643" s="215"/>
      <c r="C643" s="221">
        <v>1036</v>
      </c>
      <c r="D643" s="143">
        <v>23974</v>
      </c>
      <c r="E643" s="146" t="s">
        <v>20703</v>
      </c>
      <c r="F643" s="101" t="str">
        <f>IF(ISBLANK(K643), "Apenas Solicitação", "Tem OC")</f>
        <v>Apenas Solicitação</v>
      </c>
      <c r="G643" s="143">
        <v>1</v>
      </c>
      <c r="H643" s="102">
        <f>G643-I643</f>
        <v>1</v>
      </c>
      <c r="I643" s="103"/>
      <c r="J643" s="147">
        <v>45826</v>
      </c>
      <c r="K643" s="200"/>
      <c r="L643" s="146"/>
      <c r="M643" s="104" t="str">
        <f ca="1">IF(OR(N643="", N643=0), "", IF(N643&gt;TODAY(), "No prazo", "Atrasado"))</f>
        <v/>
      </c>
      <c r="N643" s="104" t="str">
        <f>IFERROR(K643 + VALUE(LEFT(L643, FIND(" ", L643) - 1)), "")</f>
        <v/>
      </c>
      <c r="O643" s="105" t="str">
        <f>IF(_xlfn.DAYS(K643,J643)&lt;0, "Aguardando OC", _xlfn.DAYS(K643,J643))</f>
        <v>Aguardando OC</v>
      </c>
      <c r="P643" s="200">
        <v>408294</v>
      </c>
      <c r="Q643" s="55"/>
      <c r="R643" s="260">
        <v>0</v>
      </c>
      <c r="S643" s="262">
        <v>221</v>
      </c>
      <c r="T643" s="154" t="s">
        <v>1029</v>
      </c>
      <c r="U643" s="275">
        <v>480.72</v>
      </c>
      <c r="V643" s="143"/>
      <c r="W643" s="117" t="str">
        <f>IFERROR(VLOOKUP(V643, Fornecedores!A:C, 3, FALSE), "")</f>
        <v/>
      </c>
      <c r="X643" s="105" t="str">
        <f>IFERROR(VLOOKUP(V643, Fornecedores!A:E, 5, FALSE), "")</f>
        <v/>
      </c>
      <c r="Y643" s="105" t="str">
        <f>IFERROR(VLOOKUP(V643, Fornecedores!A:F, 6, FALSE), "")</f>
        <v/>
      </c>
      <c r="Z643" s="101" t="str">
        <f>IF(H643=0, "Pedido entregue!", "Pendente")</f>
        <v>Pendente</v>
      </c>
      <c r="AA643" s="119"/>
      <c r="AB643" s="132" t="str">
        <f>IF(Z643="Pedido Entregue!", IF(AA643=1, "Retirado do Almoxarifado", IF(AA643=2, "Material devolvido", "Aguardando retirada")), IF(Z643="Pendente", "Entrega pendente", ""))</f>
        <v>Entrega pendente</v>
      </c>
      <c r="AC643" s="18">
        <v>1</v>
      </c>
      <c r="AD643" s="18">
        <f>AC643/SUMIF($P:$P,P643,$AC:$AC)</f>
        <v>1</v>
      </c>
      <c r="AE643" s="18">
        <f>IF(R643=0,0,AC643/SUMIF($R:$R,R643,$AC:$AC))</f>
        <v>0</v>
      </c>
      <c r="AF643" s="18">
        <f>IF(R643=0,1,0)</f>
        <v>1</v>
      </c>
      <c r="AH643" t="str">
        <f>TEXT(J643,"MMMM")</f>
        <v>junho</v>
      </c>
    </row>
    <row r="644" spans="1:34" ht="12.75" hidden="1" customHeight="1" x14ac:dyDescent="0.25">
      <c r="A644" s="90" t="str">
        <f>IF(C644="Oficina Diversos","Oficina Geral",
IF(ISNUMBER(FIND("Estoque - Colhedoras",C644)),"Colhedoras",IF(ISNUMBER(FIND("Caldeiraria",C644)),"Caldeiraria",IF(ISNUMBER(FIND("Borracharia",C644)),"Borracharia",IF(ISNUMBER(FIND("Lubrificação",C644)),"Lubrificação",
IF(ISNUMBER(FIND("Estoque - Carregadeiras",C644)),"Carregadeiras",IF(ISNUMBER(FIND("Estoque - Veic. Leves",C644)),"Veic. Leves",
IF(ISNUMBER(FIND("Estoque - Caminhões",C644)),"Caminhões",IF(ISNUMBER(FIND("Estoque - Transbordos",C644)),"Transbordos",
IF(ISNUMBER(FIND("Estoque - Tratores",C644)),"Tratores",
IF(ISNUMBER(FIND("Estoque - Máquinas pesadas",C644)),"Máquinas pesadas",
IF(ISNUMBER(FIND("Estoque - Reboques",C644)),"Reboques",
IF(C644="Estoque","Estoque",
IF(AND(ISNUMBER(C644),C644&gt;1000,C644&lt;2000),"Caminhões",
IF(AND(ISNUMBER(C644),C644&gt;2000,C644&lt;3000),"Tratores",
IF(AND(ISNUMBER(C644),C644&gt;3000,C644&lt;4000),"Carregadeiras",
IF(AND(ISNUMBER(C644),C644&gt;4000,C644&lt;5000),"Máquinas pesadas",
IF(AND(ISNUMBER(C644),C644&gt;5000,C644&lt;6000),"Colhedoras",
IF(AND(ISNUMBER(C644),C644&gt;7000,C644&lt;8000),"Irrigação",
IF(AND(ISNUMBER(C644),C644&gt;8000,C644&lt;9000),"Reboques",IF(AND(ISNUMBER(C644),C644&gt;0,C644&lt;1000),"Veic. Leves","")))))))))))))))))))))</f>
        <v>Caminhões</v>
      </c>
      <c r="B644" s="211"/>
      <c r="C644" s="113">
        <v>1042</v>
      </c>
      <c r="D644" s="2">
        <v>23974</v>
      </c>
      <c r="E644" s="3" t="s">
        <v>20703</v>
      </c>
      <c r="F644" s="101" t="str">
        <f>IF(ISBLANK(K644), "Apenas Solicitação", "Tem OC")</f>
        <v>Tem OC</v>
      </c>
      <c r="G644" s="2">
        <v>1</v>
      </c>
      <c r="H644" s="102">
        <f>G644-I644</f>
        <v>0</v>
      </c>
      <c r="I644" s="103">
        <v>1</v>
      </c>
      <c r="J644" s="4">
        <v>45834</v>
      </c>
      <c r="K644" s="180">
        <v>45842</v>
      </c>
      <c r="L644" s="3" t="s">
        <v>20165</v>
      </c>
      <c r="M644" s="104" t="str">
        <f ca="1">IF(OR(N644="", N644=0), "", IF(N644&gt;TODAY(), "No prazo", "Atrasado"))</f>
        <v>Atrasado</v>
      </c>
      <c r="N644" s="104">
        <f>IFERROR(K644 + VALUE(LEFT(L644, FIND(" ", L644) - 1)), "")</f>
        <v>45844</v>
      </c>
      <c r="O644" s="105">
        <f>IF(_xlfn.DAYS(K644,J644)&lt;0, "Aguardando OC", _xlfn.DAYS(K644,J644))</f>
        <v>8</v>
      </c>
      <c r="P644" s="14">
        <v>409080</v>
      </c>
      <c r="Q644" s="55"/>
      <c r="R644" s="14">
        <v>170422</v>
      </c>
      <c r="S644" s="169">
        <v>221</v>
      </c>
      <c r="T644" s="269" t="s">
        <v>1029</v>
      </c>
      <c r="U644" s="21">
        <v>346.84</v>
      </c>
      <c r="V644" s="2">
        <v>2106</v>
      </c>
      <c r="W644" s="117" t="str">
        <f>IFERROR(VLOOKUP(V644, Fornecedores!A:C, 3, FALSE), "")</f>
        <v xml:space="preserve">UNIDAS              </v>
      </c>
      <c r="X644" s="105" t="str">
        <f>IFERROR(VLOOKUP(V644, Fornecedores!A:E, 5, FALSE), "")</f>
        <v>João Pessoa</v>
      </c>
      <c r="Y644" s="105" t="str">
        <f>IFERROR(VLOOKUP(V644, Fornecedores!A:F, 6, FALSE), "")</f>
        <v>PB</v>
      </c>
      <c r="Z644" s="101" t="str">
        <f>IF(H644=0, "Pedido entregue!", "Pendente")</f>
        <v>Pedido entregue!</v>
      </c>
      <c r="AA644" s="119"/>
      <c r="AB644" s="132" t="str">
        <f>IF(Z644="Pedido Entregue!", IF(AA644=1, "Retirado do Almoxarifado", IF(AA644=2, "Material devolvido", "Aguardando retirada")), IF(Z644="Pendente", "Entrega pendente", ""))</f>
        <v>Aguardando retirada</v>
      </c>
      <c r="AC644" s="18">
        <v>1</v>
      </c>
      <c r="AD644" s="18">
        <f>AC644/SUMIF($P:$P,P644,$AC:$AC)</f>
        <v>1</v>
      </c>
      <c r="AE644" s="18">
        <f>IF(R644=0,0,AC644/SUMIF($R:$R,R644,$AC:$AC))</f>
        <v>0.33333333333333331</v>
      </c>
      <c r="AF644" s="18">
        <f>IF(R644=0,1,0)</f>
        <v>0</v>
      </c>
      <c r="AH644" t="str">
        <f>TEXT(J644,"MMMM")</f>
        <v>junho</v>
      </c>
    </row>
    <row r="645" spans="1:34" ht="12.75" customHeight="1" x14ac:dyDescent="0.25">
      <c r="A645" s="90" t="str">
        <f>IF(C645="Oficina Diversos","Oficina Geral",
IF(ISNUMBER(FIND("Estoque - Colhedoras",C645)),"Colhedoras",IF(ISNUMBER(FIND("Caldeiraria",C645)),"Caldeiraria",IF(ISNUMBER(FIND("Borracharia",C645)),"Borracharia",IF(ISNUMBER(FIND("Lubrificação",C645)),"Lubrificação",
IF(ISNUMBER(FIND("Estoque - Carregadeiras",C645)),"Carregadeiras",IF(ISNUMBER(FIND("Estoque - Veic. Leves",C645)),"Veic. Leves",
IF(ISNUMBER(FIND("Estoque - Caminhões",C645)),"Caminhões",IF(ISNUMBER(FIND("Estoque - Transbordos",C645)),"Transbordos",
IF(ISNUMBER(FIND("Estoque - Tratores",C645)),"Tratores",
IF(ISNUMBER(FIND("Estoque - Máquinas pesadas",C645)),"Máquinas pesadas",
IF(ISNUMBER(FIND("Estoque - Reboques",C645)),"Reboques",
IF(C645="Estoque","Estoque",
IF(AND(ISNUMBER(C645),C645&gt;1000,C645&lt;2000),"Caminhões",
IF(AND(ISNUMBER(C645),C645&gt;2000,C645&lt;3000),"Tratores",
IF(AND(ISNUMBER(C645),C645&gt;3000,C645&lt;4000),"Carregadeiras",
IF(AND(ISNUMBER(C645),C645&gt;4000,C645&lt;5000),"Máquinas pesadas",
IF(AND(ISNUMBER(C645),C645&gt;5000,C645&lt;6000),"Colhedoras",
IF(AND(ISNUMBER(C645),C645&gt;7000,C645&lt;8000),"Irrigação",
IF(AND(ISNUMBER(C645),C645&gt;8000,C645&lt;9000),"Reboques",IF(AND(ISNUMBER(C645),C645&gt;0,C645&lt;1000),"Veic. Leves","")))))))))))))))))))))</f>
        <v>Caminhões</v>
      </c>
      <c r="B645" s="111"/>
      <c r="C645" s="171">
        <v>1029</v>
      </c>
      <c r="D645" s="170">
        <v>23974</v>
      </c>
      <c r="E645" s="173" t="s">
        <v>20703</v>
      </c>
      <c r="F645" s="101" t="str">
        <f>IF(ISBLANK(K645), "Apenas Solicitação", "Tem OC")</f>
        <v>Apenas Solicitação</v>
      </c>
      <c r="G645" s="170">
        <v>1</v>
      </c>
      <c r="H645" s="102">
        <f>G645-I645</f>
        <v>1</v>
      </c>
      <c r="I645" s="103"/>
      <c r="J645" s="174">
        <v>45856</v>
      </c>
      <c r="K645" s="173"/>
      <c r="L645" s="173"/>
      <c r="M645" s="104" t="str">
        <f ca="1">IF(OR(N645="", N645=0), "", IF(N645&gt;TODAY(), "No prazo", "Atrasado"))</f>
        <v/>
      </c>
      <c r="N645" s="104" t="str">
        <f>IFERROR(K645 + VALUE(LEFT(L645, FIND(" ", L645) - 1)), "")</f>
        <v/>
      </c>
      <c r="O645" s="105" t="str">
        <f>IF(_xlfn.DAYS(K645,J645)&lt;0, "Aguardando OC", _xlfn.DAYS(K645,J645))</f>
        <v>Aguardando OC</v>
      </c>
      <c r="P645" s="170">
        <v>412259</v>
      </c>
      <c r="Q645" s="55"/>
      <c r="R645" s="258">
        <v>0</v>
      </c>
      <c r="S645" s="38">
        <v>221</v>
      </c>
      <c r="T645" s="154" t="s">
        <v>1029</v>
      </c>
      <c r="U645" s="273">
        <v>612.33000000000004</v>
      </c>
      <c r="V645" s="170"/>
      <c r="W645" s="117" t="str">
        <f>IFERROR(VLOOKUP(V645, Fornecedores!A:C, 3, FALSE), "")</f>
        <v/>
      </c>
      <c r="X645" s="105" t="str">
        <f>IFERROR(VLOOKUP(V645, Fornecedores!A:E, 5, FALSE), "")</f>
        <v/>
      </c>
      <c r="Y645" s="105" t="str">
        <f>IFERROR(VLOOKUP(V645, Fornecedores!A:F, 6, FALSE), "")</f>
        <v/>
      </c>
      <c r="Z645" s="101" t="str">
        <f>IF(H645=0, "Pedido entregue!", "Pendente")</f>
        <v>Pendente</v>
      </c>
      <c r="AA645" s="119"/>
      <c r="AB645" s="132" t="str">
        <f>IF(Z645="Pedido Entregue!", IF(AA645=1, "Retirado do Almoxarifado", IF(AA645=2, "Material devolvido", "Aguardando retirada")), IF(Z645="Pendente", "Entrega pendente", ""))</f>
        <v>Entrega pendente</v>
      </c>
      <c r="AC645" s="18">
        <v>1</v>
      </c>
      <c r="AD645" s="18">
        <f>AC645/SUMIF($P:$P,P645,$AC:$AC)</f>
        <v>1</v>
      </c>
      <c r="AE645" s="18">
        <f>IF(R645=0,0,AC645/SUMIF($R:$R,R645,$AC:$AC))</f>
        <v>0</v>
      </c>
      <c r="AF645" s="18">
        <f>IF(R645=0,1,0)</f>
        <v>1</v>
      </c>
      <c r="AH645" t="str">
        <f>TEXT(J645,"MMMM")</f>
        <v>julho</v>
      </c>
    </row>
    <row r="646" spans="1:34" ht="12.75" hidden="1" customHeight="1" x14ac:dyDescent="0.25">
      <c r="A646" s="90" t="str">
        <f>IF(C646="Oficina Diversos","Oficina Geral",
IF(ISNUMBER(FIND("Estoque - Colhedoras",C646)),"Colhedoras",IF(ISNUMBER(FIND("Caldeiraria",C646)),"Caldeiraria",IF(ISNUMBER(FIND("Borracharia",C646)),"Borracharia",IF(ISNUMBER(FIND("Lubrificação",C646)),"Lubrificação",
IF(ISNUMBER(FIND("Estoque - Carregadeiras",C646)),"Carregadeiras",IF(ISNUMBER(FIND("Estoque - Veic. Leves",C646)),"Veic. Leves",
IF(ISNUMBER(FIND("Estoque - Caminhões",C646)),"Caminhões",IF(ISNUMBER(FIND("Estoque - Transbordos",C646)),"Transbordos",
IF(ISNUMBER(FIND("Estoque - Tratores",C646)),"Tratores",
IF(ISNUMBER(FIND("Estoque - Máquinas pesadas",C646)),"Máquinas pesadas",
IF(ISNUMBER(FIND("Estoque - Reboques",C646)),"Reboques",
IF(C646="Estoque","Estoque",
IF(AND(ISNUMBER(C646),C646&gt;1000,C646&lt;2000),"Caminhões",
IF(AND(ISNUMBER(C646),C646&gt;2000,C646&lt;3000),"Tratores",
IF(AND(ISNUMBER(C646),C646&gt;3000,C646&lt;4000),"Carregadeiras",
IF(AND(ISNUMBER(C646),C646&gt;4000,C646&lt;5000),"Máquinas pesadas",
IF(AND(ISNUMBER(C646),C646&gt;5000,C646&lt;6000),"Colhedoras",
IF(AND(ISNUMBER(C646),C646&gt;7000,C646&lt;8000),"Irrigação",
IF(AND(ISNUMBER(C646),C646&gt;8000,C646&lt;9000),"Reboques",IF(AND(ISNUMBER(C646),C646&gt;0,C646&lt;1000),"Veic. Leves","")))))))))))))))))))))</f>
        <v>Tratores</v>
      </c>
      <c r="B646" s="8"/>
      <c r="C646" s="2">
        <v>2036</v>
      </c>
      <c r="D646" s="2">
        <v>24241</v>
      </c>
      <c r="E646" s="10" t="s">
        <v>438</v>
      </c>
      <c r="F646" s="14" t="str">
        <f>IF(ISBLANK(K646), "Apenas Solicitação", "Tem OC")</f>
        <v>Tem OC</v>
      </c>
      <c r="G646" s="2">
        <v>2</v>
      </c>
      <c r="H646" s="37">
        <f>G646-I646</f>
        <v>0</v>
      </c>
      <c r="I646" s="38">
        <v>2</v>
      </c>
      <c r="J646" s="4">
        <v>45716</v>
      </c>
      <c r="K646" s="183">
        <v>45736</v>
      </c>
      <c r="L646" s="7"/>
      <c r="M646" s="44"/>
      <c r="N646" s="44" t="str">
        <f>IFERROR(K646 + VALUE(LEFT(L646, FIND(" ", L646) - 1)), "")</f>
        <v/>
      </c>
      <c r="O646" s="3">
        <f>IF(_xlfn.DAYS(K646,J646)&lt;0, "Aguardando OC", _xlfn.DAYS(K646,J646))</f>
        <v>20</v>
      </c>
      <c r="P646" s="14">
        <v>394754</v>
      </c>
      <c r="Q646" s="2">
        <v>1133066</v>
      </c>
      <c r="R646" s="208">
        <v>165177</v>
      </c>
      <c r="S646" s="38">
        <v>692</v>
      </c>
      <c r="T646" s="154" t="s">
        <v>106</v>
      </c>
      <c r="U646" s="62">
        <v>6.21</v>
      </c>
      <c r="V646" s="2">
        <v>13341</v>
      </c>
      <c r="W646" s="47" t="str">
        <f>IFERROR(VLOOKUP(V646, Fornecedores!A:C, 3, FALSE), "")</f>
        <v>DISMA DISTRIBUIDORA</v>
      </c>
      <c r="X646" s="43" t="str">
        <f>IFERROR(VLOOKUP(V646, Fornecedores!A:E, 5, FALSE), "")</f>
        <v>Araçatuba</v>
      </c>
      <c r="Y646" s="43" t="str">
        <f>IFERROR(VLOOKUP(V646, Fornecedores!A:F, 6, FALSE), "")</f>
        <v>SP</v>
      </c>
      <c r="Z646" s="14" t="str">
        <f>IF(H646=0, "Pedido entregue!", "Pendente")</f>
        <v>Pedido entregue!</v>
      </c>
      <c r="AA646" s="59">
        <v>1</v>
      </c>
      <c r="AB646" s="58" t="str">
        <f>IF(Z646="Pedido Entregue!", IF(AA646=1, "Retirado do Almoxarifado", IF(AA646=2, "Material devolvido", "Aguardando retirada")), IF(Z646="Pendente", "Entrega pendente", ""))</f>
        <v>Retirado do Almoxarifado</v>
      </c>
      <c r="AC646" s="18">
        <v>1</v>
      </c>
      <c r="AD646" s="18">
        <f>AC646/SUMIF($P:$P,P646,$AC:$AC)</f>
        <v>1</v>
      </c>
      <c r="AE646" s="18">
        <f>IF(R646=0,0,AC646/SUMIF($R:$R,R646,$AC:$AC))</f>
        <v>0.04</v>
      </c>
      <c r="AF646" s="18">
        <f>IF(R646=0,1,0)</f>
        <v>0</v>
      </c>
      <c r="AG646" s="18">
        <f>IF(R646=0,#REF!-J646,0)</f>
        <v>0</v>
      </c>
      <c r="AH646" t="str">
        <f>TEXT(J646,"MMMM")</f>
        <v>fevereiro</v>
      </c>
    </row>
    <row r="647" spans="1:34" ht="12.75" hidden="1" customHeight="1" x14ac:dyDescent="0.25">
      <c r="A647" s="90" t="str">
        <f>IF(C647="Oficina Diversos","Oficina Geral",
IF(ISNUMBER(FIND("Estoque - Colhedoras",C647)),"Colhedoras",IF(ISNUMBER(FIND("Caldeiraria",C647)),"Caldeiraria",IF(ISNUMBER(FIND("Borracharia",C647)),"Borracharia",IF(ISNUMBER(FIND("Lubrificação",C647)),"Lubrificação",
IF(ISNUMBER(FIND("Estoque - Carregadeiras",C647)),"Carregadeiras",IF(ISNUMBER(FIND("Estoque - Veic. Leves",C647)),"Veic. Leves",
IF(ISNUMBER(FIND("Estoque - Caminhões",C647)),"Caminhões",IF(ISNUMBER(FIND("Estoque - Transbordos",C647)),"Transbordos",
IF(ISNUMBER(FIND("Estoque - Tratores",C647)),"Tratores",
IF(ISNUMBER(FIND("Estoque - Máquinas pesadas",C647)),"Máquinas pesadas",
IF(ISNUMBER(FIND("Estoque - Reboques",C647)),"Reboques",
IF(C647="Estoque","Estoque",
IF(AND(ISNUMBER(C647),C647&gt;1000,C647&lt;2000),"Caminhões",
IF(AND(ISNUMBER(C647),C647&gt;2000,C647&lt;3000),"Tratores",
IF(AND(ISNUMBER(C647),C647&gt;3000,C647&lt;4000),"Carregadeiras",
IF(AND(ISNUMBER(C647),C647&gt;4000,C647&lt;5000),"Máquinas pesadas",
IF(AND(ISNUMBER(C647),C647&gt;5000,C647&lt;6000),"Colhedoras",
IF(AND(ISNUMBER(C647),C647&gt;7000,C647&lt;8000),"Irrigação",
IF(AND(ISNUMBER(C647),C647&gt;8000,C647&lt;9000),"Reboques",IF(AND(ISNUMBER(C647),C647&gt;0,C647&lt;1000),"Veic. Leves","")))))))))))))))))))))</f>
        <v>Oficina Geral</v>
      </c>
      <c r="B647" s="8"/>
      <c r="C647" s="2" t="s">
        <v>661</v>
      </c>
      <c r="D647" s="2">
        <v>24353</v>
      </c>
      <c r="E647" s="3" t="s">
        <v>720</v>
      </c>
      <c r="F647" s="14" t="str">
        <f>IF(ISBLANK(K647), "Apenas Solicitação", "Tem OC")</f>
        <v>Tem OC</v>
      </c>
      <c r="G647" s="2">
        <v>1</v>
      </c>
      <c r="H647" s="37">
        <f>G647-I647</f>
        <v>0</v>
      </c>
      <c r="I647" s="38">
        <v>1</v>
      </c>
      <c r="J647" s="4">
        <v>45754</v>
      </c>
      <c r="K647" s="180">
        <v>45759</v>
      </c>
      <c r="L647" s="4"/>
      <c r="M647" s="44"/>
      <c r="N647" s="44" t="str">
        <f>IFERROR(K647 + VALUE(LEFT(L647, FIND(" ", L647) - 1)), "")</f>
        <v/>
      </c>
      <c r="O647" s="3">
        <f>IF(_xlfn.DAYS(K647,J647)&lt;0, "Aguardando OC", _xlfn.DAYS(K647,J647))</f>
        <v>5</v>
      </c>
      <c r="P647" s="14">
        <v>398248</v>
      </c>
      <c r="Q647" s="27">
        <v>1142350</v>
      </c>
      <c r="R647" s="208">
        <v>166207</v>
      </c>
      <c r="S647" s="161">
        <v>815</v>
      </c>
      <c r="T647" s="162" t="s">
        <v>634</v>
      </c>
      <c r="U647" s="62">
        <v>7650</v>
      </c>
      <c r="V647" s="2">
        <v>4829</v>
      </c>
      <c r="W647" s="47" t="str">
        <f>IFERROR(VLOOKUP(V647, Fornecedores!A:C, 3, FALSE), "")</f>
        <v>FERRAMENTEC</v>
      </c>
      <c r="X647" s="43" t="str">
        <f>IFERROR(VLOOKUP(V647, Fornecedores!A:E, 5, FALSE), "")</f>
        <v>João Pessoa</v>
      </c>
      <c r="Y647" s="43" t="str">
        <f>IFERROR(VLOOKUP(V647, Fornecedores!A:F, 6, FALSE), "")</f>
        <v>PB</v>
      </c>
      <c r="Z647" s="14" t="str">
        <f>IF(H647=0, "Pedido entregue!", "Pendente")</f>
        <v>Pedido entregue!</v>
      </c>
      <c r="AA647" s="59"/>
      <c r="AB647" s="58" t="str">
        <f>IF(Z647="Pedido Entregue!", IF(AA647=1, "Retirado do Almoxarifado", IF(AA647=2, "Material devolvido", "Aguardando retirada")), IF(Z647="Pendente", "Entrega pendente", ""))</f>
        <v>Aguardando retirada</v>
      </c>
      <c r="AC647" s="18">
        <v>1</v>
      </c>
      <c r="AD647" s="18">
        <f>AC647/SUMIF($P:$P,P647,$AC:$AC)</f>
        <v>1</v>
      </c>
      <c r="AE647" s="18">
        <f>IF(R647=0,0,AC647/SUMIF($R:$R,R647,$AC:$AC))</f>
        <v>1</v>
      </c>
      <c r="AF647" s="18">
        <f>IF(R647=0,1,0)</f>
        <v>0</v>
      </c>
      <c r="AG647" s="18">
        <f>IF(R647=0,#REF!-J647,0)</f>
        <v>0</v>
      </c>
      <c r="AH647" t="str">
        <f>TEXT(J647,"MMMM")</f>
        <v>abril</v>
      </c>
    </row>
    <row r="648" spans="1:34" ht="12.75" hidden="1" customHeight="1" x14ac:dyDescent="0.25">
      <c r="A648" s="90" t="str">
        <f>IF(C648="Oficina Diversos","Oficina Geral",
IF(ISNUMBER(FIND("Estoque - Colhedoras",C648)),"Colhedoras",IF(ISNUMBER(FIND("Caldeiraria",C648)),"Caldeiraria",IF(ISNUMBER(FIND("Borracharia",C648)),"Borracharia",IF(ISNUMBER(FIND("Lubrificação",C648)),"Lubrificação",
IF(ISNUMBER(FIND("Estoque - Carregadeiras",C648)),"Carregadeiras",IF(ISNUMBER(FIND("Estoque - Veic. Leves",C648)),"Veic. Leves",
IF(ISNUMBER(FIND("Estoque - Caminhões",C648)),"Caminhões",IF(ISNUMBER(FIND("Estoque - Transbordos",C648)),"Transbordos",
IF(ISNUMBER(FIND("Estoque - Tratores",C648)),"Tratores",
IF(ISNUMBER(FIND("Estoque - Máquinas pesadas",C648)),"Máquinas pesadas",
IF(ISNUMBER(FIND("Estoque - Reboques",C648)),"Reboques",
IF(C648="Estoque","Estoque",
IF(AND(ISNUMBER(C648),C648&gt;1000,C648&lt;2000),"Caminhões",
IF(AND(ISNUMBER(C648),C648&gt;2000,C648&lt;3000),"Tratores",
IF(AND(ISNUMBER(C648),C648&gt;3000,C648&lt;4000),"Carregadeiras",
IF(AND(ISNUMBER(C648),C648&gt;4000,C648&lt;5000),"Máquinas pesadas",
IF(AND(ISNUMBER(C648),C648&gt;5000,C648&lt;6000),"Colhedoras",
IF(AND(ISNUMBER(C648),C648&gt;7000,C648&lt;8000),"Irrigação",
IF(AND(ISNUMBER(C648),C648&gt;8000,C648&lt;9000),"Reboques",IF(AND(ISNUMBER(C648),C648&gt;0,C648&lt;1000),"Veic. Leves","")))))))))))))))))))))</f>
        <v>Caminhões</v>
      </c>
      <c r="B648" s="111"/>
      <c r="C648" s="113">
        <v>1036</v>
      </c>
      <c r="D648" s="2">
        <v>24428</v>
      </c>
      <c r="E648" s="3" t="s">
        <v>20704</v>
      </c>
      <c r="F648" s="101" t="str">
        <f>IF(ISBLANK(K648), "Apenas Solicitação", "Tem OC")</f>
        <v>Tem OC</v>
      </c>
      <c r="G648" s="2">
        <v>2</v>
      </c>
      <c r="H648" s="102">
        <f>G648-I648</f>
        <v>0</v>
      </c>
      <c r="I648" s="103">
        <v>2</v>
      </c>
      <c r="J648" s="4">
        <v>45826</v>
      </c>
      <c r="K648" s="180">
        <v>45835</v>
      </c>
      <c r="L648" s="3" t="s">
        <v>20151</v>
      </c>
      <c r="M648" s="104" t="str">
        <f ca="1">IF(OR(N648="", N648=0), "", IF(N648&gt;TODAY(), "No prazo", "Atrasado"))</f>
        <v>Atrasado</v>
      </c>
      <c r="N648" s="104">
        <f>IFERROR(K648 + VALUE(LEFT(L648, FIND(" ", L648) - 1)), "")</f>
        <v>45835</v>
      </c>
      <c r="O648" s="105">
        <f>IF(_xlfn.DAYS(K648,J648)&lt;0, "Aguardando OC", _xlfn.DAYS(K648,J648))</f>
        <v>9</v>
      </c>
      <c r="P648" s="14">
        <v>408324</v>
      </c>
      <c r="Q648" s="55"/>
      <c r="R648" s="208">
        <v>169731</v>
      </c>
      <c r="S648" s="38">
        <v>221</v>
      </c>
      <c r="T648" s="154" t="s">
        <v>1029</v>
      </c>
      <c r="U648" s="62">
        <v>57.92</v>
      </c>
      <c r="V648" s="2">
        <v>4604</v>
      </c>
      <c r="W648" s="117" t="str">
        <f>IFERROR(VLOOKUP(V648, Fornecedores!A:C, 3, FALSE), "")</f>
        <v>CABINE</v>
      </c>
      <c r="X648" s="105" t="str">
        <f>IFERROR(VLOOKUP(V648, Fornecedores!A:E, 5, FALSE), "")</f>
        <v>Recife</v>
      </c>
      <c r="Y648" s="105" t="str">
        <f>IFERROR(VLOOKUP(V648, Fornecedores!A:F, 6, FALSE), "")</f>
        <v>PE</v>
      </c>
      <c r="Z648" s="101" t="str">
        <f>IF(H648=0, "Pedido entregue!", "Pendente")</f>
        <v>Pedido entregue!</v>
      </c>
      <c r="AA648" s="119"/>
      <c r="AB648" s="132" t="str">
        <f>IF(Z648="Pedido Entregue!", IF(AA648=1, "Retirado do Almoxarifado", IF(AA648=2, "Material devolvido", "Aguardando retirada")), IF(Z648="Pendente", "Entrega pendente", ""))</f>
        <v>Aguardando retirada</v>
      </c>
      <c r="AC648" s="18">
        <v>1</v>
      </c>
      <c r="AD648" s="18">
        <f>AC648/SUMIF($P:$P,P648,$AC:$AC)</f>
        <v>1</v>
      </c>
      <c r="AE648" s="18">
        <f>IF(R648=0,0,AC648/SUMIF($R:$R,R648,$AC:$AC))</f>
        <v>0.25</v>
      </c>
      <c r="AF648" s="18">
        <f>IF(R648=0,1,0)</f>
        <v>0</v>
      </c>
      <c r="AH648" t="str">
        <f>TEXT(J648,"MMMM")</f>
        <v>junho</v>
      </c>
    </row>
    <row r="649" spans="1:34" ht="12.75" hidden="1" customHeight="1" x14ac:dyDescent="0.25">
      <c r="A649" s="90" t="str">
        <f>IF(C649="Oficina Diversos","Oficina Geral",
IF(ISNUMBER(FIND("Estoque - Colhedoras",C649)),"Colhedoras",IF(ISNUMBER(FIND("Caldeiraria",C649)),"Caldeiraria",IF(ISNUMBER(FIND("Borracharia",C649)),"Borracharia",IF(ISNUMBER(FIND("Lubrificação",C649)),"Lubrificação",
IF(ISNUMBER(FIND("Estoque - Carregadeiras",C649)),"Carregadeiras",IF(ISNUMBER(FIND("Estoque - Veic. Leves",C649)),"Veic. Leves",
IF(ISNUMBER(FIND("Estoque - Caminhões",C649)),"Caminhões",IF(ISNUMBER(FIND("Estoque - Transbordos",C649)),"Transbordos",
IF(ISNUMBER(FIND("Estoque - Tratores",C649)),"Tratores",
IF(ISNUMBER(FIND("Estoque - Máquinas pesadas",C649)),"Máquinas pesadas",
IF(ISNUMBER(FIND("Estoque - Reboques",C649)),"Reboques",
IF(C649="Estoque","Estoque",
IF(AND(ISNUMBER(C649),C649&gt;1000,C649&lt;2000),"Caminhões",
IF(AND(ISNUMBER(C649),C649&gt;2000,C649&lt;3000),"Tratores",
IF(AND(ISNUMBER(C649),C649&gt;3000,C649&lt;4000),"Carregadeiras",
IF(AND(ISNUMBER(C649),C649&gt;4000,C649&lt;5000),"Máquinas pesadas",
IF(AND(ISNUMBER(C649),C649&gt;5000,C649&lt;6000),"Colhedoras",
IF(AND(ISNUMBER(C649),C649&gt;7000,C649&lt;8000),"Irrigação",
IF(AND(ISNUMBER(C649),C649&gt;8000,C649&lt;9000),"Reboques",IF(AND(ISNUMBER(C649),C649&gt;0,C649&lt;1000),"Veic. Leves","")))))))))))))))))))))</f>
        <v>Veic. Leves</v>
      </c>
      <c r="B649" s="26"/>
      <c r="C649" s="2">
        <v>29</v>
      </c>
      <c r="D649" s="2">
        <v>24584</v>
      </c>
      <c r="E649" s="3" t="s">
        <v>269</v>
      </c>
      <c r="F649" s="14" t="str">
        <f>IF(ISBLANK(K649), "Apenas Solicitação", "Tem OC")</f>
        <v>Tem OC</v>
      </c>
      <c r="G649" s="2">
        <v>1</v>
      </c>
      <c r="H649" s="37">
        <f>G649-I649</f>
        <v>0</v>
      </c>
      <c r="I649" s="38">
        <v>1</v>
      </c>
      <c r="J649" s="4">
        <v>45744</v>
      </c>
      <c r="K649" s="180">
        <v>45757</v>
      </c>
      <c r="L649" s="3"/>
      <c r="M649" s="44"/>
      <c r="N649" s="44" t="str">
        <f>IFERROR(K649 + VALUE(LEFT(L649, FIND(" ", L649) - 1)), "")</f>
        <v/>
      </c>
      <c r="O649" s="3">
        <f>IF(_xlfn.DAYS(K649,J649)&lt;0, "Aguardando OC", _xlfn.DAYS(K649,J649))</f>
        <v>13</v>
      </c>
      <c r="P649" s="14">
        <v>397399</v>
      </c>
      <c r="Q649" s="2">
        <v>1139973</v>
      </c>
      <c r="R649" s="208">
        <v>166120</v>
      </c>
      <c r="S649" s="38">
        <v>719</v>
      </c>
      <c r="T649" s="154" t="s">
        <v>11</v>
      </c>
      <c r="U649" s="62">
        <v>76</v>
      </c>
      <c r="V649" s="2">
        <v>14446</v>
      </c>
      <c r="W649" s="47" t="str">
        <f>IFERROR(VLOOKUP(V649, Fornecedores!A:C, 3, FALSE), "")</f>
        <v>AGROMOTO</v>
      </c>
      <c r="X649" s="43" t="str">
        <f>IFERROR(VLOOKUP(V649, Fornecedores!A:E, 5, FALSE), "")</f>
        <v>Jaboatão dos Guararapes</v>
      </c>
      <c r="Y649" s="43" t="str">
        <f>IFERROR(VLOOKUP(V649, Fornecedores!A:F, 6, FALSE), "")</f>
        <v>PE</v>
      </c>
      <c r="Z649" s="14" t="str">
        <f>IF(H649=0, "Pedido entregue!", "Pendente")</f>
        <v>Pedido entregue!</v>
      </c>
      <c r="AA649" s="59"/>
      <c r="AB649" s="58" t="str">
        <f>IF(Z649="Pedido Entregue!", IF(AA649=1, "Retirado do Almoxarifado", IF(AA649=2, "Material devolvido", "Aguardando retirada")), IF(Z649="Pendente", "Entrega pendente", ""))</f>
        <v>Aguardando retirada</v>
      </c>
      <c r="AC649" s="18">
        <v>1</v>
      </c>
      <c r="AD649" s="18">
        <f>AC649/SUMIF($P:$P,P649,$AC:$AC)</f>
        <v>1</v>
      </c>
      <c r="AE649" s="18">
        <f>IF(R649=0,0,AC649/SUMIF($R:$R,R649,$AC:$AC))</f>
        <v>9.0909090909090912E-2</v>
      </c>
      <c r="AF649" s="18">
        <f>IF(R649=0,1,0)</f>
        <v>0</v>
      </c>
      <c r="AG649" s="18">
        <f>IF(R649=0,#REF!-J649,0)</f>
        <v>0</v>
      </c>
      <c r="AH649" t="str">
        <f>TEXT(J649,"MMMM")</f>
        <v>março</v>
      </c>
    </row>
    <row r="650" spans="1:34" ht="12.75" hidden="1" customHeight="1" x14ac:dyDescent="0.25">
      <c r="A650" s="90" t="str">
        <f>IF(C650="Oficina Diversos","Oficina Geral",
IF(ISNUMBER(FIND("Estoque - Colhedoras",C650)),"Colhedoras",IF(ISNUMBER(FIND("Caldeiraria",C650)),"Caldeiraria",IF(ISNUMBER(FIND("Borracharia",C650)),"Borracharia",IF(ISNUMBER(FIND("Lubrificação",C650)),"Lubrificação",
IF(ISNUMBER(FIND("Estoque - Carregadeiras",C650)),"Carregadeiras",IF(ISNUMBER(FIND("Estoque - Veic. Leves",C650)),"Veic. Leves",
IF(ISNUMBER(FIND("Estoque - Caminhões",C650)),"Caminhões",IF(ISNUMBER(FIND("Estoque - Transbordos",C650)),"Transbordos",
IF(ISNUMBER(FIND("Estoque - Tratores",C650)),"Tratores",
IF(ISNUMBER(FIND("Estoque - Máquinas pesadas",C650)),"Máquinas pesadas",
IF(ISNUMBER(FIND("Estoque - Reboques",C650)),"Reboques",
IF(C650="Estoque","Estoque",
IF(AND(ISNUMBER(C650),C650&gt;1000,C650&lt;2000),"Caminhões",
IF(AND(ISNUMBER(C650),C650&gt;2000,C650&lt;3000),"Tratores",
IF(AND(ISNUMBER(C650),C650&gt;3000,C650&lt;4000),"Carregadeiras",
IF(AND(ISNUMBER(C650),C650&gt;4000,C650&lt;5000),"Máquinas pesadas",
IF(AND(ISNUMBER(C650),C650&gt;5000,C650&lt;6000),"Colhedoras",
IF(AND(ISNUMBER(C650),C650&gt;7000,C650&lt;8000),"Irrigação",
IF(AND(ISNUMBER(C650),C650&gt;8000,C650&lt;9000),"Reboques",IF(AND(ISNUMBER(C650),C650&gt;0,C650&lt;1000),"Veic. Leves","")))))))))))))))))))))</f>
        <v>Veic. Leves</v>
      </c>
      <c r="B650" s="26"/>
      <c r="C650" s="2">
        <v>32</v>
      </c>
      <c r="D650" s="2">
        <v>24584</v>
      </c>
      <c r="E650" s="3" t="s">
        <v>269</v>
      </c>
      <c r="F650" s="14" t="str">
        <f>IF(ISBLANK(K650), "Apenas Solicitação", "Tem OC")</f>
        <v>Tem OC</v>
      </c>
      <c r="G650" s="2">
        <v>1</v>
      </c>
      <c r="H650" s="37">
        <f>G650-I650</f>
        <v>0</v>
      </c>
      <c r="I650" s="38">
        <v>1</v>
      </c>
      <c r="J650" s="4">
        <v>45744</v>
      </c>
      <c r="K650" s="180">
        <v>45757</v>
      </c>
      <c r="L650" s="3"/>
      <c r="M650" s="44"/>
      <c r="N650" s="44" t="str">
        <f>IFERROR(K650 + VALUE(LEFT(L650, FIND(" ", L650) - 1)), "")</f>
        <v/>
      </c>
      <c r="O650" s="3">
        <f>IF(_xlfn.DAYS(K650,J650)&lt;0, "Aguardando OC", _xlfn.DAYS(K650,J650))</f>
        <v>13</v>
      </c>
      <c r="P650" s="14">
        <v>397414</v>
      </c>
      <c r="Q650" s="2">
        <v>1139980</v>
      </c>
      <c r="R650" s="208">
        <v>166120</v>
      </c>
      <c r="S650" s="38">
        <v>719</v>
      </c>
      <c r="T650" s="154" t="s">
        <v>11</v>
      </c>
      <c r="U650" s="62">
        <v>76</v>
      </c>
      <c r="V650" s="2">
        <v>14446</v>
      </c>
      <c r="W650" s="47" t="str">
        <f>IFERROR(VLOOKUP(V650, Fornecedores!A:C, 3, FALSE), "")</f>
        <v>AGROMOTO</v>
      </c>
      <c r="X650" s="43" t="str">
        <f>IFERROR(VLOOKUP(V650, Fornecedores!A:E, 5, FALSE), "")</f>
        <v>Jaboatão dos Guararapes</v>
      </c>
      <c r="Y650" s="43" t="str">
        <f>IFERROR(VLOOKUP(V650, Fornecedores!A:F, 6, FALSE), "")</f>
        <v>PE</v>
      </c>
      <c r="Z650" s="14" t="str">
        <f>IF(H650=0, "Pedido entregue!", "Pendente")</f>
        <v>Pedido entregue!</v>
      </c>
      <c r="AA650" s="59"/>
      <c r="AB650" s="58" t="str">
        <f>IF(Z650="Pedido Entregue!", IF(AA650=1, "Retirado do Almoxarifado", IF(AA650=2, "Material devolvido", "Aguardando retirada")), IF(Z650="Pendente", "Entrega pendente", ""))</f>
        <v>Aguardando retirada</v>
      </c>
      <c r="AC650" s="18">
        <v>1</v>
      </c>
      <c r="AD650" s="18">
        <f>AC650/SUMIF($P:$P,P650,$AC:$AC)</f>
        <v>1</v>
      </c>
      <c r="AE650" s="18">
        <f>IF(R650=0,0,AC650/SUMIF($R:$R,R650,$AC:$AC))</f>
        <v>9.0909090909090912E-2</v>
      </c>
      <c r="AF650" s="18">
        <f>IF(R650=0,1,0)</f>
        <v>0</v>
      </c>
      <c r="AG650" s="18">
        <f>IF(R650=0,#REF!-J650,0)</f>
        <v>0</v>
      </c>
      <c r="AH650" t="str">
        <f>TEXT(J650,"MMMM")</f>
        <v>março</v>
      </c>
    </row>
    <row r="651" spans="1:34" ht="12.75" hidden="1" customHeight="1" x14ac:dyDescent="0.25">
      <c r="A651" s="90" t="str">
        <f>IF(C651="Oficina Diversos","Oficina Geral",
IF(ISNUMBER(FIND("Estoque - Colhedoras",C651)),"Colhedoras",IF(ISNUMBER(FIND("Caldeiraria",C651)),"Caldeiraria",IF(ISNUMBER(FIND("Borracharia",C651)),"Borracharia",IF(ISNUMBER(FIND("Lubrificação",C651)),"Lubrificação",
IF(ISNUMBER(FIND("Estoque - Carregadeiras",C651)),"Carregadeiras",IF(ISNUMBER(FIND("Estoque - Veic. Leves",C651)),"Veic. Leves",
IF(ISNUMBER(FIND("Estoque - Caminhões",C651)),"Caminhões",IF(ISNUMBER(FIND("Estoque - Transbordos",C651)),"Transbordos",
IF(ISNUMBER(FIND("Estoque - Tratores",C651)),"Tratores",
IF(ISNUMBER(FIND("Estoque - Máquinas pesadas",C651)),"Máquinas pesadas",
IF(ISNUMBER(FIND("Estoque - Reboques",C651)),"Reboques",
IF(C651="Estoque","Estoque",
IF(AND(ISNUMBER(C651),C651&gt;1000,C651&lt;2000),"Caminhões",
IF(AND(ISNUMBER(C651),C651&gt;2000,C651&lt;3000),"Tratores",
IF(AND(ISNUMBER(C651),C651&gt;3000,C651&lt;4000),"Carregadeiras",
IF(AND(ISNUMBER(C651),C651&gt;4000,C651&lt;5000),"Máquinas pesadas",
IF(AND(ISNUMBER(C651),C651&gt;5000,C651&lt;6000),"Colhedoras",
IF(AND(ISNUMBER(C651),C651&gt;7000,C651&lt;8000),"Irrigação",
IF(AND(ISNUMBER(C651),C651&gt;8000,C651&lt;9000),"Reboques",IF(AND(ISNUMBER(C651),C651&gt;0,C651&lt;1000),"Veic. Leves","")))))))))))))))))))))</f>
        <v>Veic. Leves</v>
      </c>
      <c r="B651" s="26"/>
      <c r="C651" s="2">
        <v>29</v>
      </c>
      <c r="D651" s="2">
        <v>24586</v>
      </c>
      <c r="E651" s="3" t="s">
        <v>270</v>
      </c>
      <c r="F651" s="14" t="str">
        <f>IF(ISBLANK(K651), "Apenas Solicitação", "Tem OC")</f>
        <v>Tem OC</v>
      </c>
      <c r="G651" s="2">
        <v>1</v>
      </c>
      <c r="H651" s="37">
        <f>G651-I651</f>
        <v>0</v>
      </c>
      <c r="I651" s="38">
        <v>1</v>
      </c>
      <c r="J651" s="4">
        <v>45744</v>
      </c>
      <c r="K651" s="180">
        <v>45757</v>
      </c>
      <c r="L651" s="3"/>
      <c r="M651" s="44"/>
      <c r="N651" s="44" t="str">
        <f>IFERROR(K651 + VALUE(LEFT(L651, FIND(" ", L651) - 1)), "")</f>
        <v/>
      </c>
      <c r="O651" s="3">
        <f>IF(_xlfn.DAYS(K651,J651)&lt;0, "Aguardando OC", _xlfn.DAYS(K651,J651))</f>
        <v>13</v>
      </c>
      <c r="P651" s="14">
        <v>397400</v>
      </c>
      <c r="Q651" s="2">
        <v>1139973</v>
      </c>
      <c r="R651" s="208">
        <v>166120</v>
      </c>
      <c r="S651" s="38">
        <v>719</v>
      </c>
      <c r="T651" s="154" t="s">
        <v>11</v>
      </c>
      <c r="U651" s="62">
        <v>76</v>
      </c>
      <c r="V651" s="2">
        <v>14446</v>
      </c>
      <c r="W651" s="47" t="str">
        <f>IFERROR(VLOOKUP(V651, Fornecedores!A:C, 3, FALSE), "")</f>
        <v>AGROMOTO</v>
      </c>
      <c r="X651" s="43" t="str">
        <f>IFERROR(VLOOKUP(V651, Fornecedores!A:E, 5, FALSE), "")</f>
        <v>Jaboatão dos Guararapes</v>
      </c>
      <c r="Y651" s="43" t="str">
        <f>IFERROR(VLOOKUP(V651, Fornecedores!A:F, 6, FALSE), "")</f>
        <v>PE</v>
      </c>
      <c r="Z651" s="14" t="str">
        <f>IF(H651=0, "Pedido entregue!", "Pendente")</f>
        <v>Pedido entregue!</v>
      </c>
      <c r="AA651" s="59"/>
      <c r="AB651" s="58" t="str">
        <f>IF(Z651="Pedido Entregue!", IF(AA651=1, "Retirado do Almoxarifado", IF(AA651=2, "Material devolvido", "Aguardando retirada")), IF(Z651="Pendente", "Entrega pendente", ""))</f>
        <v>Aguardando retirada</v>
      </c>
      <c r="AC651" s="18">
        <v>1</v>
      </c>
      <c r="AD651" s="18">
        <f>AC651/SUMIF($P:$P,P651,$AC:$AC)</f>
        <v>1</v>
      </c>
      <c r="AE651" s="18">
        <f>IF(R651=0,0,AC651/SUMIF($R:$R,R651,$AC:$AC))</f>
        <v>9.0909090909090912E-2</v>
      </c>
      <c r="AF651" s="18">
        <f>IF(R651=0,1,0)</f>
        <v>0</v>
      </c>
      <c r="AG651" s="18">
        <f>IF(R651=0,#REF!-J651,0)</f>
        <v>0</v>
      </c>
      <c r="AH651" t="str">
        <f>TEXT(J651,"MMMM")</f>
        <v>março</v>
      </c>
    </row>
    <row r="652" spans="1:34" ht="12.75" hidden="1" customHeight="1" x14ac:dyDescent="0.25">
      <c r="A652" s="90" t="str">
        <f>IF(C652="Oficina Diversos","Oficina Geral",
IF(ISNUMBER(FIND("Estoque - Colhedoras",C652)),"Colhedoras",IF(ISNUMBER(FIND("Caldeiraria",C652)),"Caldeiraria",IF(ISNUMBER(FIND("Borracharia",C652)),"Borracharia",IF(ISNUMBER(FIND("Lubrificação",C652)),"Lubrificação",
IF(ISNUMBER(FIND("Estoque - Carregadeiras",C652)),"Carregadeiras",IF(ISNUMBER(FIND("Estoque - Veic. Leves",C652)),"Veic. Leves",
IF(ISNUMBER(FIND("Estoque - Caminhões",C652)),"Caminhões",IF(ISNUMBER(FIND("Estoque - Transbordos",C652)),"Transbordos",
IF(ISNUMBER(FIND("Estoque - Tratores",C652)),"Tratores",
IF(ISNUMBER(FIND("Estoque - Máquinas pesadas",C652)),"Máquinas pesadas",
IF(ISNUMBER(FIND("Estoque - Reboques",C652)),"Reboques",
IF(C652="Estoque","Estoque",
IF(AND(ISNUMBER(C652),C652&gt;1000,C652&lt;2000),"Caminhões",
IF(AND(ISNUMBER(C652),C652&gt;2000,C652&lt;3000),"Tratores",
IF(AND(ISNUMBER(C652),C652&gt;3000,C652&lt;4000),"Carregadeiras",
IF(AND(ISNUMBER(C652),C652&gt;4000,C652&lt;5000),"Máquinas pesadas",
IF(AND(ISNUMBER(C652),C652&gt;5000,C652&lt;6000),"Colhedoras",
IF(AND(ISNUMBER(C652),C652&gt;7000,C652&lt;8000),"Irrigação",
IF(AND(ISNUMBER(C652),C652&gt;8000,C652&lt;9000),"Reboques",IF(AND(ISNUMBER(C652),C652&gt;0,C652&lt;1000),"Veic. Leves","")))))))))))))))))))))</f>
        <v>Veic. Leves</v>
      </c>
      <c r="B652" s="26"/>
      <c r="C652" s="2">
        <v>32</v>
      </c>
      <c r="D652" s="2">
        <v>24586</v>
      </c>
      <c r="E652" s="3" t="s">
        <v>270</v>
      </c>
      <c r="F652" s="14" t="str">
        <f>IF(ISBLANK(K652), "Apenas Solicitação", "Tem OC")</f>
        <v>Tem OC</v>
      </c>
      <c r="G652" s="2">
        <v>1</v>
      </c>
      <c r="H652" s="37">
        <f>G652-I652</f>
        <v>0</v>
      </c>
      <c r="I652" s="38">
        <v>1</v>
      </c>
      <c r="J652" s="4">
        <v>45744</v>
      </c>
      <c r="K652" s="180">
        <v>45757</v>
      </c>
      <c r="L652" s="3"/>
      <c r="M652" s="44"/>
      <c r="N652" s="44" t="str">
        <f>IFERROR(K652 + VALUE(LEFT(L652, FIND(" ", L652) - 1)), "")</f>
        <v/>
      </c>
      <c r="O652" s="3">
        <f>IF(_xlfn.DAYS(K652,J652)&lt;0, "Aguardando OC", _xlfn.DAYS(K652,J652))</f>
        <v>13</v>
      </c>
      <c r="P652" s="14">
        <v>397415</v>
      </c>
      <c r="Q652" s="2">
        <v>1139980</v>
      </c>
      <c r="R652" s="208">
        <v>166120</v>
      </c>
      <c r="S652" s="38">
        <v>719</v>
      </c>
      <c r="T652" s="154" t="s">
        <v>11</v>
      </c>
      <c r="U652" s="62">
        <v>76</v>
      </c>
      <c r="V652" s="2">
        <v>14446</v>
      </c>
      <c r="W652" s="47" t="str">
        <f>IFERROR(VLOOKUP(V652, Fornecedores!A:C, 3, FALSE), "")</f>
        <v>AGROMOTO</v>
      </c>
      <c r="X652" s="43" t="str">
        <f>IFERROR(VLOOKUP(V652, Fornecedores!A:E, 5, FALSE), "")</f>
        <v>Jaboatão dos Guararapes</v>
      </c>
      <c r="Y652" s="43" t="str">
        <f>IFERROR(VLOOKUP(V652, Fornecedores!A:F, 6, FALSE), "")</f>
        <v>PE</v>
      </c>
      <c r="Z652" s="14" t="str">
        <f>IF(H652=0, "Pedido entregue!", "Pendente")</f>
        <v>Pedido entregue!</v>
      </c>
      <c r="AA652" s="59"/>
      <c r="AB652" s="58" t="str">
        <f>IF(Z652="Pedido Entregue!", IF(AA652=1, "Retirado do Almoxarifado", IF(AA652=2, "Material devolvido", "Aguardando retirada")), IF(Z652="Pendente", "Entrega pendente", ""))</f>
        <v>Aguardando retirada</v>
      </c>
      <c r="AC652" s="18">
        <v>1</v>
      </c>
      <c r="AD652" s="18">
        <f>AC652/SUMIF($P:$P,P652,$AC:$AC)</f>
        <v>1</v>
      </c>
      <c r="AE652" s="18">
        <f>IF(R652=0,0,AC652/SUMIF($R:$R,R652,$AC:$AC))</f>
        <v>9.0909090909090912E-2</v>
      </c>
      <c r="AF652" s="18">
        <f>IF(R652=0,1,0)</f>
        <v>0</v>
      </c>
      <c r="AG652" s="18">
        <f>IF(R652=0,#REF!-J652,0)</f>
        <v>0</v>
      </c>
      <c r="AH652" t="str">
        <f>TEXT(J652,"MMMM")</f>
        <v>março</v>
      </c>
    </row>
    <row r="653" spans="1:34" ht="12.75" hidden="1" customHeight="1" x14ac:dyDescent="0.25">
      <c r="A653" s="90" t="str">
        <f>IF(C653="Oficina Diversos","Oficina Geral",
IF(ISNUMBER(FIND("Estoque - Colhedoras",C653)),"Colhedoras",IF(ISNUMBER(FIND("Caldeiraria",C653)),"Caldeiraria",IF(ISNUMBER(FIND("Borracharia",C653)),"Borracharia",IF(ISNUMBER(FIND("Lubrificação",C653)),"Lubrificação",
IF(ISNUMBER(FIND("Estoque - Carregadeiras",C653)),"Carregadeiras",IF(ISNUMBER(FIND("Estoque - Veic. Leves",C653)),"Veic. Leves",
IF(ISNUMBER(FIND("Estoque - Caminhões",C653)),"Caminhões",IF(ISNUMBER(FIND("Estoque - Transbordos",C653)),"Transbordos",
IF(ISNUMBER(FIND("Estoque - Tratores",C653)),"Tratores",
IF(ISNUMBER(FIND("Estoque - Máquinas pesadas",C653)),"Máquinas pesadas",
IF(ISNUMBER(FIND("Estoque - Reboques",C653)),"Reboques",
IF(C653="Estoque","Estoque",
IF(AND(ISNUMBER(C653),C653&gt;1000,C653&lt;2000),"Caminhões",
IF(AND(ISNUMBER(C653),C653&gt;2000,C653&lt;3000),"Tratores",
IF(AND(ISNUMBER(C653),C653&gt;3000,C653&lt;4000),"Carregadeiras",
IF(AND(ISNUMBER(C653),C653&gt;4000,C653&lt;5000),"Máquinas pesadas",
IF(AND(ISNUMBER(C653),C653&gt;5000,C653&lt;6000),"Colhedoras",
IF(AND(ISNUMBER(C653),C653&gt;7000,C653&lt;8000),"Irrigação",
IF(AND(ISNUMBER(C653),C653&gt;8000,C653&lt;9000),"Reboques",IF(AND(ISNUMBER(C653),C653&gt;0,C653&lt;1000),"Veic. Leves","")))))))))))))))))))))</f>
        <v>Carregadeiras</v>
      </c>
      <c r="B653" s="39"/>
      <c r="C653" s="2">
        <v>3023</v>
      </c>
      <c r="D653" s="2">
        <v>24614</v>
      </c>
      <c r="E653" s="3" t="s">
        <v>1213</v>
      </c>
      <c r="F653" s="14" t="str">
        <f>IF(ISBLANK(K653), "Apenas Solicitação", "Tem OC")</f>
        <v>Tem OC</v>
      </c>
      <c r="G653" s="2">
        <v>2</v>
      </c>
      <c r="H653" s="37">
        <f>G653-I653</f>
        <v>0</v>
      </c>
      <c r="I653" s="38">
        <v>2</v>
      </c>
      <c r="J653" s="4">
        <v>45786</v>
      </c>
      <c r="K653" s="180">
        <v>45793</v>
      </c>
      <c r="L653" s="4"/>
      <c r="M653" s="44"/>
      <c r="N653" s="44" t="str">
        <f>IFERROR(K653 + VALUE(LEFT(L653, FIND(" ", L653) - 1)), "")</f>
        <v/>
      </c>
      <c r="O653" s="3">
        <f>IF(_xlfn.DAYS(K653,J653)&lt;0, "Aguardando OC", _xlfn.DAYS(K653,J653))</f>
        <v>7</v>
      </c>
      <c r="P653" s="14">
        <v>402240</v>
      </c>
      <c r="Q653" s="33"/>
      <c r="R653" s="208">
        <v>167838</v>
      </c>
      <c r="S653" s="161">
        <v>221</v>
      </c>
      <c r="T653" s="162" t="s">
        <v>1029</v>
      </c>
      <c r="U653" s="163">
        <v>6</v>
      </c>
      <c r="V653" s="2">
        <v>15702</v>
      </c>
      <c r="W653" s="47" t="str">
        <f>IFERROR(VLOOKUP(V653, Fornecedores!A:C, 3, FALSE), "")</f>
        <v>MAQTRAL - PB</v>
      </c>
      <c r="X653" s="43" t="str">
        <f>IFERROR(VLOOKUP(V653, Fornecedores!A:E, 5, FALSE), "")</f>
        <v>Bayeux</v>
      </c>
      <c r="Y653" s="43" t="str">
        <f>IFERROR(VLOOKUP(V653, Fornecedores!A:F, 6, FALSE), "")</f>
        <v>PB</v>
      </c>
      <c r="Z653" s="14" t="str">
        <f>IF(H653=0, "Pedido entregue!", "Pendente")</f>
        <v>Pedido entregue!</v>
      </c>
      <c r="AA653" s="59"/>
      <c r="AB653" s="58" t="str">
        <f>IF(Z653="Pedido Entregue!", IF(AA653=1, "Retirado do Almoxarifado", IF(AA653=2, "Material devolvido", "Aguardando retirada")), IF(Z653="Pendente", "Entrega pendente", ""))</f>
        <v>Aguardando retirada</v>
      </c>
      <c r="AC653" s="18">
        <v>1</v>
      </c>
      <c r="AD653" s="18">
        <f>AC653/SUMIF($P:$P,P653,$AC:$AC)</f>
        <v>1</v>
      </c>
      <c r="AE653" s="18">
        <f>IF(R653=0,0,AC653/SUMIF($R:$R,R653,$AC:$AC))</f>
        <v>5.2631578947368418E-2</v>
      </c>
      <c r="AF653" s="18">
        <f>IF(R653=0,1,0)</f>
        <v>0</v>
      </c>
      <c r="AH653" t="str">
        <f>TEXT(J653,"MMMM")</f>
        <v>maio</v>
      </c>
    </row>
    <row r="654" spans="1:34" ht="12.75" hidden="1" customHeight="1" x14ac:dyDescent="0.25">
      <c r="A654" s="90" t="str">
        <f>IF(C654="Oficina Diversos","Oficina Geral",
IF(ISNUMBER(FIND("Estoque - Colhedoras",C654)),"Colhedoras",IF(ISNUMBER(FIND("Caldeiraria",C654)),"Caldeiraria",IF(ISNUMBER(FIND("Borracharia",C654)),"Borracharia",IF(ISNUMBER(FIND("Lubrificação",C654)),"Lubrificação",
IF(ISNUMBER(FIND("Estoque - Carregadeiras",C654)),"Carregadeiras",IF(ISNUMBER(FIND("Estoque - Veic. Leves",C654)),"Veic. Leves",
IF(ISNUMBER(FIND("Estoque - Caminhões",C654)),"Caminhões",IF(ISNUMBER(FIND("Estoque - Transbordos",C654)),"Transbordos",
IF(ISNUMBER(FIND("Estoque - Tratores",C654)),"Tratores",
IF(ISNUMBER(FIND("Estoque - Máquinas pesadas",C654)),"Máquinas pesadas",
IF(ISNUMBER(FIND("Estoque - Reboques",C654)),"Reboques",
IF(C654="Estoque","Estoque",
IF(AND(ISNUMBER(C654),C654&gt;1000,C654&lt;2000),"Caminhões",
IF(AND(ISNUMBER(C654),C654&gt;2000,C654&lt;3000),"Tratores",
IF(AND(ISNUMBER(C654),C654&gt;3000,C654&lt;4000),"Carregadeiras",
IF(AND(ISNUMBER(C654),C654&gt;4000,C654&lt;5000),"Máquinas pesadas",
IF(AND(ISNUMBER(C654),C654&gt;5000,C654&lt;6000),"Colhedoras",
IF(AND(ISNUMBER(C654),C654&gt;7000,C654&lt;8000),"Irrigação",
IF(AND(ISNUMBER(C654),C654&gt;8000,C654&lt;9000),"Reboques",IF(AND(ISNUMBER(C654),C654&gt;0,C654&lt;1000),"Veic. Leves","")))))))))))))))))))))</f>
        <v>Carregadeiras</v>
      </c>
      <c r="B654" s="111"/>
      <c r="C654" s="113">
        <v>3024</v>
      </c>
      <c r="D654" s="2">
        <v>24614</v>
      </c>
      <c r="E654" s="3" t="s">
        <v>1213</v>
      </c>
      <c r="F654" s="101" t="str">
        <f>IF(ISBLANK(K654), "Apenas Solicitação", "Tem OC")</f>
        <v>Tem OC</v>
      </c>
      <c r="G654" s="2">
        <v>2</v>
      </c>
      <c r="H654" s="102">
        <f>G654-I654</f>
        <v>0</v>
      </c>
      <c r="I654" s="103">
        <v>2</v>
      </c>
      <c r="J654" s="4">
        <v>45828</v>
      </c>
      <c r="K654" s="180">
        <v>45839</v>
      </c>
      <c r="L654" s="3" t="s">
        <v>20152</v>
      </c>
      <c r="M654" s="104" t="str">
        <f ca="1">IF(OR(N654="", N654=0), "", IF(N654&gt;TODAY(), "No prazo", "Atrasado"))</f>
        <v>Atrasado</v>
      </c>
      <c r="N654" s="104">
        <f>IFERROR(K654 + VALUE(LEFT(L654, FIND(" ", L654) - 1)), "")</f>
        <v>45840</v>
      </c>
      <c r="O654" s="105">
        <f>IF(_xlfn.DAYS(K654,J654)&lt;0, "Aguardando OC", _xlfn.DAYS(K654,J654))</f>
        <v>11</v>
      </c>
      <c r="P654" s="14">
        <v>408572</v>
      </c>
      <c r="Q654" s="55"/>
      <c r="R654" s="208">
        <v>170152</v>
      </c>
      <c r="S654" s="38">
        <v>221</v>
      </c>
      <c r="T654" s="154" t="s">
        <v>1029</v>
      </c>
      <c r="U654" s="62">
        <v>3</v>
      </c>
      <c r="V654" s="2">
        <v>13341</v>
      </c>
      <c r="W654" s="117" t="str">
        <f>IFERROR(VLOOKUP(V654, Fornecedores!A:C, 3, FALSE), "")</f>
        <v>DISMA DISTRIBUIDORA</v>
      </c>
      <c r="X654" s="105" t="str">
        <f>IFERROR(VLOOKUP(V654, Fornecedores!A:E, 5, FALSE), "")</f>
        <v>Araçatuba</v>
      </c>
      <c r="Y654" s="105" t="str">
        <f>IFERROR(VLOOKUP(V654, Fornecedores!A:F, 6, FALSE), "")</f>
        <v>SP</v>
      </c>
      <c r="Z654" s="101" t="str">
        <f>IF(H654=0, "Pedido entregue!", "Pendente")</f>
        <v>Pedido entregue!</v>
      </c>
      <c r="AA654" s="119"/>
      <c r="AB654" s="132" t="str">
        <f>IF(Z654="Pedido Entregue!", IF(AA654=1, "Retirado do Almoxarifado", IF(AA654=2, "Material devolvido", "Aguardando retirada")), IF(Z654="Pendente", "Entrega pendente", ""))</f>
        <v>Aguardando retirada</v>
      </c>
      <c r="AC654" s="18">
        <v>1</v>
      </c>
      <c r="AD654" s="18">
        <f>AC654/SUMIF($P:$P,P654,$AC:$AC)</f>
        <v>1</v>
      </c>
      <c r="AE654" s="18">
        <f>IF(R654=0,0,AC654/SUMIF($R:$R,R654,$AC:$AC))</f>
        <v>5.5555555555555552E-2</v>
      </c>
      <c r="AF654" s="18">
        <f>IF(R654=0,1,0)</f>
        <v>0</v>
      </c>
      <c r="AH654" t="str">
        <f>TEXT(J654,"MMMM")</f>
        <v>junho</v>
      </c>
    </row>
    <row r="655" spans="1:34" ht="12.75" customHeight="1" x14ac:dyDescent="0.25">
      <c r="A655" s="90" t="str">
        <f>IF(C655="Oficina Diversos","Oficina Geral",
IF(ISNUMBER(FIND("Estoque - Colhedoras",C655)),"Colhedoras",IF(ISNUMBER(FIND("Caldeiraria",C655)),"Caldeiraria",IF(ISNUMBER(FIND("Borracharia",C655)),"Borracharia",IF(ISNUMBER(FIND("Lubrificação",C655)),"Lubrificação",
IF(ISNUMBER(FIND("Estoque - Carregadeiras",C655)),"Carregadeiras",IF(ISNUMBER(FIND("Estoque - Veic. Leves",C655)),"Veic. Leves",
IF(ISNUMBER(FIND("Estoque - Caminhões",C655)),"Caminhões",IF(ISNUMBER(FIND("Estoque - Transbordos",C655)),"Transbordos",
IF(ISNUMBER(FIND("Estoque - Tratores",C655)),"Tratores",
IF(ISNUMBER(FIND("Estoque - Máquinas pesadas",C655)),"Máquinas pesadas",
IF(ISNUMBER(FIND("Estoque - Reboques",C655)),"Reboques",
IF(C655="Estoque","Estoque",
IF(AND(ISNUMBER(C655),C655&gt;1000,C655&lt;2000),"Caminhões",
IF(AND(ISNUMBER(C655),C655&gt;2000,C655&lt;3000),"Tratores",
IF(AND(ISNUMBER(C655),C655&gt;3000,C655&lt;4000),"Carregadeiras",
IF(AND(ISNUMBER(C655),C655&gt;4000,C655&lt;5000),"Máquinas pesadas",
IF(AND(ISNUMBER(C655),C655&gt;5000,C655&lt;6000),"Colhedoras",
IF(AND(ISNUMBER(C655),C655&gt;7000,C655&lt;8000),"Irrigação",
IF(AND(ISNUMBER(C655),C655&gt;8000,C655&lt;9000),"Reboques",IF(AND(ISNUMBER(C655),C655&gt;0,C655&lt;1000),"Veic. Leves","")))))))))))))))))))))</f>
        <v>Irrigação</v>
      </c>
      <c r="B655" s="111"/>
      <c r="C655" s="144">
        <v>7081</v>
      </c>
      <c r="D655" s="143">
        <v>24667</v>
      </c>
      <c r="E655" s="146" t="s">
        <v>20705</v>
      </c>
      <c r="F655" s="101" t="str">
        <f>IF(ISBLANK(K655), "Apenas Solicitação", "Tem OC")</f>
        <v>Apenas Solicitação</v>
      </c>
      <c r="G655" s="143">
        <v>1</v>
      </c>
      <c r="H655" s="102">
        <f>G655-I655</f>
        <v>1</v>
      </c>
      <c r="I655" s="103"/>
      <c r="J655" s="147">
        <v>45826</v>
      </c>
      <c r="K655" s="202"/>
      <c r="L655" s="146"/>
      <c r="M655" s="104" t="str">
        <f ca="1">IF(OR(N655="", N655=0), "", IF(N655&gt;TODAY(), "No prazo", "Atrasado"))</f>
        <v/>
      </c>
      <c r="N655" s="104" t="str">
        <f>IFERROR(K655 + VALUE(LEFT(L655, FIND(" ", L655) - 1)), "")</f>
        <v/>
      </c>
      <c r="O655" s="105" t="str">
        <f>IF(_xlfn.DAYS(K655,J655)&lt;0, "Aguardando OC", _xlfn.DAYS(K655,J655))</f>
        <v>Aguardando OC</v>
      </c>
      <c r="P655" s="200">
        <v>408311</v>
      </c>
      <c r="Q655" s="55"/>
      <c r="R655" s="200">
        <v>0</v>
      </c>
      <c r="S655" s="263">
        <v>221</v>
      </c>
      <c r="T655" s="158" t="s">
        <v>1029</v>
      </c>
      <c r="U655" s="164">
        <v>457.11</v>
      </c>
      <c r="V655" s="143"/>
      <c r="W655" s="117" t="str">
        <f>IFERROR(VLOOKUP(V655, Fornecedores!A:C, 3, FALSE), "")</f>
        <v/>
      </c>
      <c r="X655" s="105" t="str">
        <f>IFERROR(VLOOKUP(V655, Fornecedores!A:E, 5, FALSE), "")</f>
        <v/>
      </c>
      <c r="Y655" s="105" t="str">
        <f>IFERROR(VLOOKUP(V655, Fornecedores!A:F, 6, FALSE), "")</f>
        <v/>
      </c>
      <c r="Z655" s="101" t="str">
        <f>IF(H655=0, "Pedido entregue!", "Pendente")</f>
        <v>Pendente</v>
      </c>
      <c r="AA655" s="119"/>
      <c r="AB655" s="132" t="str">
        <f>IF(Z655="Pedido Entregue!", IF(AA655=1, "Retirado do Almoxarifado", IF(AA655=2, "Material devolvido", "Aguardando retirada")), IF(Z655="Pendente", "Entrega pendente", ""))</f>
        <v>Entrega pendente</v>
      </c>
      <c r="AC655" s="18">
        <v>1</v>
      </c>
      <c r="AD655" s="18">
        <f>AC655/SUMIF($P:$P,P655,$AC:$AC)</f>
        <v>1</v>
      </c>
      <c r="AE655" s="18">
        <f>IF(R655=0,0,AC655/SUMIF($R:$R,R655,$AC:$AC))</f>
        <v>0</v>
      </c>
      <c r="AF655" s="18">
        <f>IF(R655=0,1,0)</f>
        <v>1</v>
      </c>
      <c r="AH655" t="str">
        <f>TEXT(J655,"MMMM")</f>
        <v>junho</v>
      </c>
    </row>
    <row r="656" spans="1:34" ht="12.75" customHeight="1" x14ac:dyDescent="0.25">
      <c r="A656" s="90" t="str">
        <f>IF(C656="Oficina Diversos","Oficina Geral",
IF(ISNUMBER(FIND("Estoque - Colhedoras",C656)),"Colhedoras",IF(ISNUMBER(FIND("Caldeiraria",C656)),"Caldeiraria",IF(ISNUMBER(FIND("Borracharia",C656)),"Borracharia",IF(ISNUMBER(FIND("Lubrificação",C656)),"Lubrificação",
IF(ISNUMBER(FIND("Estoque - Carregadeiras",C656)),"Carregadeiras",IF(ISNUMBER(FIND("Estoque - Veic. Leves",C656)),"Veic. Leves",
IF(ISNUMBER(FIND("Estoque - Caminhões",C656)),"Caminhões",IF(ISNUMBER(FIND("Estoque - Transbordos",C656)),"Transbordos",
IF(ISNUMBER(FIND("Estoque - Tratores",C656)),"Tratores",
IF(ISNUMBER(FIND("Estoque - Máquinas pesadas",C656)),"Máquinas pesadas",
IF(ISNUMBER(FIND("Estoque - Reboques",C656)),"Reboques",
IF(C656="Estoque","Estoque",
IF(AND(ISNUMBER(C656),C656&gt;1000,C656&lt;2000),"Caminhões",
IF(AND(ISNUMBER(C656),C656&gt;2000,C656&lt;3000),"Tratores",
IF(AND(ISNUMBER(C656),C656&gt;3000,C656&lt;4000),"Carregadeiras",
IF(AND(ISNUMBER(C656),C656&gt;4000,C656&lt;5000),"Máquinas pesadas",
IF(AND(ISNUMBER(C656),C656&gt;5000,C656&lt;6000),"Colhedoras",
IF(AND(ISNUMBER(C656),C656&gt;7000,C656&lt;8000),"Irrigação",
IF(AND(ISNUMBER(C656),C656&gt;8000,C656&lt;9000),"Reboques",IF(AND(ISNUMBER(C656),C656&gt;0,C656&lt;1000),"Veic. Leves","")))))))))))))))))))))</f>
        <v>Irrigação</v>
      </c>
      <c r="B656" s="111"/>
      <c r="C656" s="144">
        <v>7082</v>
      </c>
      <c r="D656" s="143">
        <v>24667</v>
      </c>
      <c r="E656" s="146" t="s">
        <v>20705</v>
      </c>
      <c r="F656" s="101" t="str">
        <f>IF(ISBLANK(K656), "Apenas Solicitação", "Tem OC")</f>
        <v>Apenas Solicitação</v>
      </c>
      <c r="G656" s="143">
        <v>1</v>
      </c>
      <c r="H656" s="102">
        <f>G656-I656</f>
        <v>1</v>
      </c>
      <c r="I656" s="103"/>
      <c r="J656" s="147">
        <v>45826</v>
      </c>
      <c r="K656" s="202"/>
      <c r="L656" s="146"/>
      <c r="M656" s="104" t="str">
        <f ca="1">IF(OR(N656="", N656=0), "", IF(N656&gt;TODAY(), "No prazo", "Atrasado"))</f>
        <v/>
      </c>
      <c r="N656" s="104" t="str">
        <f>IFERROR(K656 + VALUE(LEFT(L656, FIND(" ", L656) - 1)), "")</f>
        <v/>
      </c>
      <c r="O656" s="105" t="str">
        <f>IF(_xlfn.DAYS(K656,J656)&lt;0, "Aguardando OC", _xlfn.DAYS(K656,J656))</f>
        <v>Aguardando OC</v>
      </c>
      <c r="P656" s="200">
        <v>408341</v>
      </c>
      <c r="Q656" s="55"/>
      <c r="R656" s="200">
        <v>0</v>
      </c>
      <c r="S656" s="143">
        <v>221</v>
      </c>
      <c r="T656" s="65" t="s">
        <v>1029</v>
      </c>
      <c r="U656" s="164">
        <v>457.11</v>
      </c>
      <c r="V656" s="143"/>
      <c r="W656" s="117" t="str">
        <f>IFERROR(VLOOKUP(V656, Fornecedores!A:C, 3, FALSE), "")</f>
        <v/>
      </c>
      <c r="X656" s="105" t="str">
        <f>IFERROR(VLOOKUP(V656, Fornecedores!A:E, 5, FALSE), "")</f>
        <v/>
      </c>
      <c r="Y656" s="105" t="str">
        <f>IFERROR(VLOOKUP(V656, Fornecedores!A:F, 6, FALSE), "")</f>
        <v/>
      </c>
      <c r="Z656" s="101" t="str">
        <f>IF(H656=0, "Pedido entregue!", "Pendente")</f>
        <v>Pendente</v>
      </c>
      <c r="AA656" s="119"/>
      <c r="AB656" s="132" t="str">
        <f>IF(Z656="Pedido Entregue!", IF(AA656=1, "Retirado do Almoxarifado", IF(AA656=2, "Material devolvido", "Aguardando retirada")), IF(Z656="Pendente", "Entrega pendente", ""))</f>
        <v>Entrega pendente</v>
      </c>
      <c r="AC656" s="18">
        <v>1</v>
      </c>
      <c r="AD656" s="18">
        <f>AC656/SUMIF($P:$P,P656,$AC:$AC)</f>
        <v>1</v>
      </c>
      <c r="AE656" s="18">
        <f>IF(R656=0,0,AC656/SUMIF($R:$R,R656,$AC:$AC))</f>
        <v>0</v>
      </c>
      <c r="AF656" s="18">
        <f>IF(R656=0,1,0)</f>
        <v>1</v>
      </c>
      <c r="AH656" t="str">
        <f>TEXT(J656,"MMMM")</f>
        <v>junho</v>
      </c>
    </row>
    <row r="657" spans="1:34" ht="12.75" customHeight="1" x14ac:dyDescent="0.25">
      <c r="A657" s="90" t="str">
        <f>IF(C657="Oficina Diversos","Oficina Geral",
IF(ISNUMBER(FIND("Estoque - Colhedoras",C657)),"Colhedoras",IF(ISNUMBER(FIND("Caldeiraria",C657)),"Caldeiraria",IF(ISNUMBER(FIND("Borracharia",C657)),"Borracharia",IF(ISNUMBER(FIND("Lubrificação",C657)),"Lubrificação",
IF(ISNUMBER(FIND("Estoque - Carregadeiras",C657)),"Carregadeiras",IF(ISNUMBER(FIND("Estoque - Veic. Leves",C657)),"Veic. Leves",
IF(ISNUMBER(FIND("Estoque - Caminhões",C657)),"Caminhões",IF(ISNUMBER(FIND("Estoque - Transbordos",C657)),"Transbordos",
IF(ISNUMBER(FIND("Estoque - Tratores",C657)),"Tratores",
IF(ISNUMBER(FIND("Estoque - Máquinas pesadas",C657)),"Máquinas pesadas",
IF(ISNUMBER(FIND("Estoque - Reboques",C657)),"Reboques",
IF(C657="Estoque","Estoque",
IF(AND(ISNUMBER(C657),C657&gt;1000,C657&lt;2000),"Caminhões",
IF(AND(ISNUMBER(C657),C657&gt;2000,C657&lt;3000),"Tratores",
IF(AND(ISNUMBER(C657),C657&gt;3000,C657&lt;4000),"Carregadeiras",
IF(AND(ISNUMBER(C657),C657&gt;4000,C657&lt;5000),"Máquinas pesadas",
IF(AND(ISNUMBER(C657),C657&gt;5000,C657&lt;6000),"Colhedoras",
IF(AND(ISNUMBER(C657),C657&gt;7000,C657&lt;8000),"Irrigação",
IF(AND(ISNUMBER(C657),C657&gt;8000,C657&lt;9000),"Reboques",IF(AND(ISNUMBER(C657),C657&gt;0,C657&lt;1000),"Veic. Leves","")))))))))))))))))))))</f>
        <v>Irrigação</v>
      </c>
      <c r="B657" s="111"/>
      <c r="C657" s="144">
        <v>7084</v>
      </c>
      <c r="D657" s="143">
        <v>24667</v>
      </c>
      <c r="E657" s="146" t="s">
        <v>20705</v>
      </c>
      <c r="F657" s="101" t="str">
        <f>IF(ISBLANK(K657), "Apenas Solicitação", "Tem OC")</f>
        <v>Apenas Solicitação</v>
      </c>
      <c r="G657" s="143">
        <v>1</v>
      </c>
      <c r="H657" s="102">
        <f>G657-I657</f>
        <v>1</v>
      </c>
      <c r="I657" s="103"/>
      <c r="J657" s="147">
        <v>45826</v>
      </c>
      <c r="K657" s="200"/>
      <c r="L657" s="146"/>
      <c r="M657" s="104" t="str">
        <f ca="1">IF(OR(N657="", N657=0), "", IF(N657&gt;TODAY(), "No prazo", "Atrasado"))</f>
        <v/>
      </c>
      <c r="N657" s="104" t="str">
        <f>IFERROR(K657 + VALUE(LEFT(L657, FIND(" ", L657) - 1)), "")</f>
        <v/>
      </c>
      <c r="O657" s="105" t="str">
        <f>IF(_xlfn.DAYS(K657,J657)&lt;0, "Aguardando OC", _xlfn.DAYS(K657,J657))</f>
        <v>Aguardando OC</v>
      </c>
      <c r="P657" s="200">
        <v>408348</v>
      </c>
      <c r="Q657" s="55"/>
      <c r="R657" s="200">
        <v>0</v>
      </c>
      <c r="S657" s="143">
        <v>221</v>
      </c>
      <c r="T657" s="65" t="s">
        <v>1029</v>
      </c>
      <c r="U657" s="164">
        <v>457.11</v>
      </c>
      <c r="V657" s="143"/>
      <c r="W657" s="117" t="str">
        <f>IFERROR(VLOOKUP(V657, Fornecedores!A:C, 3, FALSE), "")</f>
        <v/>
      </c>
      <c r="X657" s="105" t="str">
        <f>IFERROR(VLOOKUP(V657, Fornecedores!A:E, 5, FALSE), "")</f>
        <v/>
      </c>
      <c r="Y657" s="105" t="str">
        <f>IFERROR(VLOOKUP(V657, Fornecedores!A:F, 6, FALSE), "")</f>
        <v/>
      </c>
      <c r="Z657" s="101" t="str">
        <f>IF(H657=0, "Pedido entregue!", "Pendente")</f>
        <v>Pendente</v>
      </c>
      <c r="AA657" s="119"/>
      <c r="AB657" s="132" t="str">
        <f>IF(Z657="Pedido Entregue!", IF(AA657=1, "Retirado do Almoxarifado", IF(AA657=2, "Material devolvido", "Aguardando retirada")), IF(Z657="Pendente", "Entrega pendente", ""))</f>
        <v>Entrega pendente</v>
      </c>
      <c r="AC657" s="18">
        <v>1</v>
      </c>
      <c r="AD657" s="18">
        <f>AC657/SUMIF($P:$P,P657,$AC:$AC)</f>
        <v>1</v>
      </c>
      <c r="AE657" s="18">
        <f>IF(R657=0,0,AC657/SUMIF($R:$R,R657,$AC:$AC))</f>
        <v>0</v>
      </c>
      <c r="AF657" s="18">
        <f>IF(R657=0,1,0)</f>
        <v>1</v>
      </c>
      <c r="AH657" t="str">
        <f>TEXT(J657,"MMMM")</f>
        <v>junho</v>
      </c>
    </row>
    <row r="658" spans="1:34" ht="12.75" hidden="1" customHeight="1" x14ac:dyDescent="0.25">
      <c r="A658" s="90" t="str">
        <f>IF(C658="Oficina Diversos","Oficina Geral",
IF(ISNUMBER(FIND("Estoque - Colhedoras",C658)),"Colhedoras",IF(ISNUMBER(FIND("Caldeiraria",C658)),"Caldeiraria",IF(ISNUMBER(FIND("Borracharia",C658)),"Borracharia",IF(ISNUMBER(FIND("Lubrificação",C658)),"Lubrificação",
IF(ISNUMBER(FIND("Estoque - Carregadeiras",C658)),"Carregadeiras",IF(ISNUMBER(FIND("Estoque - Veic. Leves",C658)),"Veic. Leves",
IF(ISNUMBER(FIND("Estoque - Caminhões",C658)),"Caminhões",IF(ISNUMBER(FIND("Estoque - Transbordos",C658)),"Transbordos",
IF(ISNUMBER(FIND("Estoque - Tratores",C658)),"Tratores",
IF(ISNUMBER(FIND("Estoque - Máquinas pesadas",C658)),"Máquinas pesadas",
IF(ISNUMBER(FIND("Estoque - Reboques",C658)),"Reboques",
IF(C658="Estoque","Estoque",
IF(AND(ISNUMBER(C658),C658&gt;1000,C658&lt;2000),"Caminhões",
IF(AND(ISNUMBER(C658),C658&gt;2000,C658&lt;3000),"Tratores",
IF(AND(ISNUMBER(C658),C658&gt;3000,C658&lt;4000),"Carregadeiras",
IF(AND(ISNUMBER(C658),C658&gt;4000,C658&lt;5000),"Máquinas pesadas",
IF(AND(ISNUMBER(C658),C658&gt;5000,C658&lt;6000),"Colhedoras",
IF(AND(ISNUMBER(C658),C658&gt;7000,C658&lt;8000),"Irrigação",
IF(AND(ISNUMBER(C658),C658&gt;8000,C658&lt;9000),"Reboques",IF(AND(ISNUMBER(C658),C658&gt;0,C658&lt;1000),"Veic. Leves","")))))))))))))))))))))</f>
        <v>Irrigação</v>
      </c>
      <c r="B658" s="111"/>
      <c r="C658" s="171">
        <v>7091</v>
      </c>
      <c r="D658" s="170">
        <v>24667</v>
      </c>
      <c r="E658" s="173" t="s">
        <v>20705</v>
      </c>
      <c r="F658" s="101" t="str">
        <f>IF(ISBLANK(K658), "Apenas Solicitação", "Tem OC")</f>
        <v>Tem OC</v>
      </c>
      <c r="G658" s="170">
        <v>1</v>
      </c>
      <c r="H658" s="102">
        <f>G658-I658</f>
        <v>0</v>
      </c>
      <c r="I658" s="103">
        <v>1</v>
      </c>
      <c r="J658" s="174">
        <v>45829</v>
      </c>
      <c r="K658" s="181">
        <v>45846</v>
      </c>
      <c r="L658" s="173" t="s">
        <v>20151</v>
      </c>
      <c r="M658" s="104" t="str">
        <f ca="1">IF(OR(N658="", N658=0), "", IF(N658&gt;TODAY(), "No prazo", "Atrasado"))</f>
        <v>Atrasado</v>
      </c>
      <c r="N658" s="104">
        <f>IFERROR(K658 + VALUE(LEFT(L658, FIND(" ", L658) - 1)), "")</f>
        <v>45846</v>
      </c>
      <c r="O658" s="105">
        <f>IF(_xlfn.DAYS(K658,J658)&lt;0, "Aguardando OC", _xlfn.DAYS(K658,J658))</f>
        <v>17</v>
      </c>
      <c r="P658" s="201">
        <v>408713</v>
      </c>
      <c r="Q658" s="55"/>
      <c r="R658" s="201">
        <v>170555</v>
      </c>
      <c r="S658" s="2">
        <v>221</v>
      </c>
      <c r="T658" s="65" t="s">
        <v>1029</v>
      </c>
      <c r="U658" s="170">
        <v>485.98</v>
      </c>
      <c r="V658" s="170">
        <v>6039</v>
      </c>
      <c r="W658" s="117" t="str">
        <f>IFERROR(VLOOKUP(V658, Fornecedores!A:C, 3, FALSE), "")</f>
        <v>IDEAL DISTRIBUIDORA DE PEÇAS</v>
      </c>
      <c r="X658" s="105" t="str">
        <f>IFERROR(VLOOKUP(V658, Fornecedores!A:E, 5, FALSE), "")</f>
        <v>Campina Grande</v>
      </c>
      <c r="Y658" s="105" t="str">
        <f>IFERROR(VLOOKUP(V658, Fornecedores!A:F, 6, FALSE), "")</f>
        <v>PB</v>
      </c>
      <c r="Z658" s="101" t="str">
        <f>IF(H658=0, "Pedido entregue!", "Pendente")</f>
        <v>Pedido entregue!</v>
      </c>
      <c r="AA658" s="119"/>
      <c r="AB658" s="132" t="str">
        <f>IF(Z658="Pedido Entregue!", IF(AA658=1, "Retirado do Almoxarifado", IF(AA658=2, "Material devolvido", "Aguardando retirada")), IF(Z658="Pendente", "Entrega pendente", ""))</f>
        <v>Aguardando retirada</v>
      </c>
      <c r="AC658" s="18">
        <v>1</v>
      </c>
      <c r="AD658" s="18">
        <f>AC658/SUMIF($P:$P,P658,$AC:$AC)</f>
        <v>1</v>
      </c>
      <c r="AE658" s="18">
        <f>IF(R658=0,0,AC658/SUMIF($R:$R,R658,$AC:$AC))</f>
        <v>0.2</v>
      </c>
      <c r="AF658" s="18">
        <f>IF(R658=0,1,0)</f>
        <v>0</v>
      </c>
      <c r="AH658" t="str">
        <f>TEXT(J658,"MMMM")</f>
        <v>junho</v>
      </c>
    </row>
    <row r="659" spans="1:34" ht="12.75" hidden="1" customHeight="1" x14ac:dyDescent="0.25">
      <c r="A659" s="90" t="str">
        <f>IF(C659="Oficina Diversos","Oficina Geral",
IF(ISNUMBER(FIND("Estoque - Colhedoras",C659)),"Colhedoras",IF(ISNUMBER(FIND("Caldeiraria",C659)),"Caldeiraria",IF(ISNUMBER(FIND("Borracharia",C659)),"Borracharia",IF(ISNUMBER(FIND("Lubrificação",C659)),"Lubrificação",
IF(ISNUMBER(FIND("Estoque - Carregadeiras",C659)),"Carregadeiras",IF(ISNUMBER(FIND("Estoque - Veic. Leves",C659)),"Veic. Leves",
IF(ISNUMBER(FIND("Estoque - Caminhões",C659)),"Caminhões",IF(ISNUMBER(FIND("Estoque - Transbordos",C659)),"Transbordos",
IF(ISNUMBER(FIND("Estoque - Tratores",C659)),"Tratores",
IF(ISNUMBER(FIND("Estoque - Máquinas pesadas",C659)),"Máquinas pesadas",
IF(ISNUMBER(FIND("Estoque - Reboques",C659)),"Reboques",
IF(C659="Estoque","Estoque",
IF(AND(ISNUMBER(C659),C659&gt;1000,C659&lt;2000),"Caminhões",
IF(AND(ISNUMBER(C659),C659&gt;2000,C659&lt;3000),"Tratores",
IF(AND(ISNUMBER(C659),C659&gt;3000,C659&lt;4000),"Carregadeiras",
IF(AND(ISNUMBER(C659),C659&gt;4000,C659&lt;5000),"Máquinas pesadas",
IF(AND(ISNUMBER(C659),C659&gt;5000,C659&lt;6000),"Colhedoras",
IF(AND(ISNUMBER(C659),C659&gt;7000,C659&lt;8000),"Irrigação",
IF(AND(ISNUMBER(C659),C659&gt;8000,C659&lt;9000),"Reboques",IF(AND(ISNUMBER(C659),C659&gt;0,C659&lt;1000),"Veic. Leves","")))))))))))))))))))))</f>
        <v>Irrigação</v>
      </c>
      <c r="B659" s="111"/>
      <c r="C659" s="113">
        <v>7081</v>
      </c>
      <c r="D659" s="2">
        <v>24672</v>
      </c>
      <c r="E659" s="3" t="s">
        <v>20706</v>
      </c>
      <c r="F659" s="101" t="str">
        <f>IF(ISBLANK(K659), "Apenas Solicitação", "Tem OC")</f>
        <v>Tem OC</v>
      </c>
      <c r="G659" s="2">
        <v>12</v>
      </c>
      <c r="H659" s="102">
        <f>G659-I659</f>
        <v>0</v>
      </c>
      <c r="I659" s="103">
        <v>12</v>
      </c>
      <c r="J659" s="4">
        <v>45826</v>
      </c>
      <c r="K659" s="180">
        <v>45840</v>
      </c>
      <c r="L659" s="3" t="s">
        <v>20151</v>
      </c>
      <c r="M659" s="104" t="str">
        <f ca="1">IF(OR(N659="", N659=0), "", IF(N659&gt;TODAY(), "No prazo", "Atrasado"))</f>
        <v>Atrasado</v>
      </c>
      <c r="N659" s="104">
        <f>IFERROR(K659 + VALUE(LEFT(L659, FIND(" ", L659) - 1)), "")</f>
        <v>45840</v>
      </c>
      <c r="O659" s="105">
        <f>IF(_xlfn.DAYS(K659,J659)&lt;0, "Aguardando OC", _xlfn.DAYS(K659,J659))</f>
        <v>14</v>
      </c>
      <c r="P659" s="14">
        <v>408301</v>
      </c>
      <c r="Q659" s="55"/>
      <c r="R659" s="14">
        <v>170216</v>
      </c>
      <c r="S659" s="2">
        <v>221</v>
      </c>
      <c r="T659" s="65" t="s">
        <v>1029</v>
      </c>
      <c r="U659" s="21">
        <v>24</v>
      </c>
      <c r="V659" s="2">
        <v>6039</v>
      </c>
      <c r="W659" s="117" t="str">
        <f>IFERROR(VLOOKUP(V659, Fornecedores!A:C, 3, FALSE), "")</f>
        <v>IDEAL DISTRIBUIDORA DE PEÇAS</v>
      </c>
      <c r="X659" s="105" t="str">
        <f>IFERROR(VLOOKUP(V659, Fornecedores!A:E, 5, FALSE), "")</f>
        <v>Campina Grande</v>
      </c>
      <c r="Y659" s="105" t="str">
        <f>IFERROR(VLOOKUP(V659, Fornecedores!A:F, 6, FALSE), "")</f>
        <v>PB</v>
      </c>
      <c r="Z659" s="101" t="str">
        <f>IF(H659=0, "Pedido entregue!", "Pendente")</f>
        <v>Pedido entregue!</v>
      </c>
      <c r="AA659" s="119"/>
      <c r="AB659" s="132" t="str">
        <f>IF(Z659="Pedido Entregue!", IF(AA659=1, "Retirado do Almoxarifado", IF(AA659=2, "Material devolvido", "Aguardando retirada")), IF(Z659="Pendente", "Entrega pendente", ""))</f>
        <v>Aguardando retirada</v>
      </c>
      <c r="AC659" s="18">
        <v>1</v>
      </c>
      <c r="AD659" s="18">
        <f>AC659/SUMIF($P:$P,P659,$AC:$AC)</f>
        <v>1</v>
      </c>
      <c r="AE659" s="18">
        <f>IF(R659=0,0,AC659/SUMIF($R:$R,R659,$AC:$AC))</f>
        <v>8.3333333333333329E-2</v>
      </c>
      <c r="AF659" s="18">
        <f>IF(R659=0,1,0)</f>
        <v>0</v>
      </c>
      <c r="AH659" t="str">
        <f>TEXT(J659,"MMMM")</f>
        <v>junho</v>
      </c>
    </row>
    <row r="660" spans="1:34" ht="12.75" hidden="1" customHeight="1" x14ac:dyDescent="0.25">
      <c r="A660" s="90" t="str">
        <f>IF(C660="Oficina Diversos","Oficina Geral",
IF(ISNUMBER(FIND("Estoque - Colhedoras",C660)),"Colhedoras",IF(ISNUMBER(FIND("Caldeiraria",C660)),"Caldeiraria",IF(ISNUMBER(FIND("Borracharia",C660)),"Borracharia",IF(ISNUMBER(FIND("Lubrificação",C660)),"Lubrificação",
IF(ISNUMBER(FIND("Estoque - Carregadeiras",C660)),"Carregadeiras",IF(ISNUMBER(FIND("Estoque - Veic. Leves",C660)),"Veic. Leves",
IF(ISNUMBER(FIND("Estoque - Caminhões",C660)),"Caminhões",IF(ISNUMBER(FIND("Estoque - Transbordos",C660)),"Transbordos",
IF(ISNUMBER(FIND("Estoque - Tratores",C660)),"Tratores",
IF(ISNUMBER(FIND("Estoque - Máquinas pesadas",C660)),"Máquinas pesadas",
IF(ISNUMBER(FIND("Estoque - Reboques",C660)),"Reboques",
IF(C660="Estoque","Estoque",
IF(AND(ISNUMBER(C660),C660&gt;1000,C660&lt;2000),"Caminhões",
IF(AND(ISNUMBER(C660),C660&gt;2000,C660&lt;3000),"Tratores",
IF(AND(ISNUMBER(C660),C660&gt;3000,C660&lt;4000),"Carregadeiras",
IF(AND(ISNUMBER(C660),C660&gt;4000,C660&lt;5000),"Máquinas pesadas",
IF(AND(ISNUMBER(C660),C660&gt;5000,C660&lt;6000),"Colhedoras",
IF(AND(ISNUMBER(C660),C660&gt;7000,C660&lt;8000),"Irrigação",
IF(AND(ISNUMBER(C660),C660&gt;8000,C660&lt;9000),"Reboques",IF(AND(ISNUMBER(C660),C660&gt;0,C660&lt;1000),"Veic. Leves","")))))))))))))))))))))</f>
        <v>Irrigação</v>
      </c>
      <c r="B660" s="111"/>
      <c r="C660" s="113">
        <v>7082</v>
      </c>
      <c r="D660" s="2">
        <v>24672</v>
      </c>
      <c r="E660" s="3" t="s">
        <v>20706</v>
      </c>
      <c r="F660" s="101" t="str">
        <f>IF(ISBLANK(K660), "Apenas Solicitação", "Tem OC")</f>
        <v>Tem OC</v>
      </c>
      <c r="G660" s="2">
        <v>12</v>
      </c>
      <c r="H660" s="102">
        <f>G660-I660</f>
        <v>0</v>
      </c>
      <c r="I660" s="103">
        <v>12</v>
      </c>
      <c r="J660" s="4">
        <v>45826</v>
      </c>
      <c r="K660" s="180">
        <v>45840</v>
      </c>
      <c r="L660" s="3" t="s">
        <v>20151</v>
      </c>
      <c r="M660" s="104" t="str">
        <f ca="1">IF(OR(N660="", N660=0), "", IF(N660&gt;TODAY(), "No prazo", "Atrasado"))</f>
        <v>Atrasado</v>
      </c>
      <c r="N660" s="104">
        <f>IFERROR(K660 + VALUE(LEFT(L660, FIND(" ", L660) - 1)), "")</f>
        <v>45840</v>
      </c>
      <c r="O660" s="105">
        <f>IF(_xlfn.DAYS(K660,J660)&lt;0, "Aguardando OC", _xlfn.DAYS(K660,J660))</f>
        <v>14</v>
      </c>
      <c r="P660" s="14">
        <v>408326</v>
      </c>
      <c r="Q660" s="55"/>
      <c r="R660" s="14">
        <v>170216</v>
      </c>
      <c r="S660" s="2">
        <v>221</v>
      </c>
      <c r="T660" s="65" t="s">
        <v>1029</v>
      </c>
      <c r="U660" s="21">
        <v>24</v>
      </c>
      <c r="V660" s="2">
        <v>6039</v>
      </c>
      <c r="W660" s="117" t="str">
        <f>IFERROR(VLOOKUP(V660, Fornecedores!A:C, 3, FALSE), "")</f>
        <v>IDEAL DISTRIBUIDORA DE PEÇAS</v>
      </c>
      <c r="X660" s="105" t="str">
        <f>IFERROR(VLOOKUP(V660, Fornecedores!A:E, 5, FALSE), "")</f>
        <v>Campina Grande</v>
      </c>
      <c r="Y660" s="105" t="str">
        <f>IFERROR(VLOOKUP(V660, Fornecedores!A:F, 6, FALSE), "")</f>
        <v>PB</v>
      </c>
      <c r="Z660" s="101" t="str">
        <f>IF(H660=0, "Pedido entregue!", "Pendente")</f>
        <v>Pedido entregue!</v>
      </c>
      <c r="AA660" s="119"/>
      <c r="AB660" s="132" t="str">
        <f>IF(Z660="Pedido Entregue!", IF(AA660=1, "Retirado do Almoxarifado", IF(AA660=2, "Material devolvido", "Aguardando retirada")), IF(Z660="Pendente", "Entrega pendente", ""))</f>
        <v>Aguardando retirada</v>
      </c>
      <c r="AC660" s="18">
        <v>1</v>
      </c>
      <c r="AD660" s="18">
        <f>AC660/SUMIF($P:$P,P660,$AC:$AC)</f>
        <v>1</v>
      </c>
      <c r="AE660" s="18">
        <f>IF(R660=0,0,AC660/SUMIF($R:$R,R660,$AC:$AC))</f>
        <v>8.3333333333333329E-2</v>
      </c>
      <c r="AF660" s="18">
        <f>IF(R660=0,1,0)</f>
        <v>0</v>
      </c>
      <c r="AH660" t="str">
        <f>TEXT(J660,"MMMM")</f>
        <v>junho</v>
      </c>
    </row>
    <row r="661" spans="1:34" ht="12.75" hidden="1" customHeight="1" x14ac:dyDescent="0.25">
      <c r="A661" s="90" t="str">
        <f>IF(C661="Oficina Diversos","Oficina Geral",
IF(ISNUMBER(FIND("Estoque - Colhedoras",C661)),"Colhedoras",IF(ISNUMBER(FIND("Caldeiraria",C661)),"Caldeiraria",IF(ISNUMBER(FIND("Borracharia",C661)),"Borracharia",IF(ISNUMBER(FIND("Lubrificação",C661)),"Lubrificação",
IF(ISNUMBER(FIND("Estoque - Carregadeiras",C661)),"Carregadeiras",IF(ISNUMBER(FIND("Estoque - Veic. Leves",C661)),"Veic. Leves",
IF(ISNUMBER(FIND("Estoque - Caminhões",C661)),"Caminhões",IF(ISNUMBER(FIND("Estoque - Transbordos",C661)),"Transbordos",
IF(ISNUMBER(FIND("Estoque - Tratores",C661)),"Tratores",
IF(ISNUMBER(FIND("Estoque - Máquinas pesadas",C661)),"Máquinas pesadas",
IF(ISNUMBER(FIND("Estoque - Reboques",C661)),"Reboques",
IF(C661="Estoque","Estoque",
IF(AND(ISNUMBER(C661),C661&gt;1000,C661&lt;2000),"Caminhões",
IF(AND(ISNUMBER(C661),C661&gt;2000,C661&lt;3000),"Tratores",
IF(AND(ISNUMBER(C661),C661&gt;3000,C661&lt;4000),"Carregadeiras",
IF(AND(ISNUMBER(C661),C661&gt;4000,C661&lt;5000),"Máquinas pesadas",
IF(AND(ISNUMBER(C661),C661&gt;5000,C661&lt;6000),"Colhedoras",
IF(AND(ISNUMBER(C661),C661&gt;7000,C661&lt;8000),"Irrigação",
IF(AND(ISNUMBER(C661),C661&gt;8000,C661&lt;9000),"Reboques",IF(AND(ISNUMBER(C661),C661&gt;0,C661&lt;1000),"Veic. Leves","")))))))))))))))))))))</f>
        <v>Irrigação</v>
      </c>
      <c r="B661" s="111"/>
      <c r="C661" s="113">
        <v>7084</v>
      </c>
      <c r="D661" s="2">
        <v>24672</v>
      </c>
      <c r="E661" s="3" t="s">
        <v>20706</v>
      </c>
      <c r="F661" s="101" t="str">
        <f>IF(ISBLANK(K661), "Apenas Solicitação", "Tem OC")</f>
        <v>Tem OC</v>
      </c>
      <c r="G661" s="2">
        <v>12</v>
      </c>
      <c r="H661" s="102">
        <f>G661-I661</f>
        <v>0</v>
      </c>
      <c r="I661" s="103">
        <v>12</v>
      </c>
      <c r="J661" s="4">
        <v>45826</v>
      </c>
      <c r="K661" s="180">
        <v>45840</v>
      </c>
      <c r="L661" s="3" t="s">
        <v>20151</v>
      </c>
      <c r="M661" s="104" t="str">
        <f ca="1">IF(OR(N661="", N661=0), "", IF(N661&gt;TODAY(), "No prazo", "Atrasado"))</f>
        <v>Atrasado</v>
      </c>
      <c r="N661" s="104">
        <f>IFERROR(K661 + VALUE(LEFT(L661, FIND(" ", L661) - 1)), "")</f>
        <v>45840</v>
      </c>
      <c r="O661" s="105">
        <f>IF(_xlfn.DAYS(K661,J661)&lt;0, "Aguardando OC", _xlfn.DAYS(K661,J661))</f>
        <v>14</v>
      </c>
      <c r="P661" s="14">
        <v>408352</v>
      </c>
      <c r="Q661" s="55"/>
      <c r="R661" s="14">
        <v>170216</v>
      </c>
      <c r="S661" s="2">
        <v>221</v>
      </c>
      <c r="T661" s="65" t="s">
        <v>1029</v>
      </c>
      <c r="U661" s="21">
        <v>24</v>
      </c>
      <c r="V661" s="2">
        <v>6039</v>
      </c>
      <c r="W661" s="117" t="str">
        <f>IFERROR(VLOOKUP(V661, Fornecedores!A:C, 3, FALSE), "")</f>
        <v>IDEAL DISTRIBUIDORA DE PEÇAS</v>
      </c>
      <c r="X661" s="105" t="str">
        <f>IFERROR(VLOOKUP(V661, Fornecedores!A:E, 5, FALSE), "")</f>
        <v>Campina Grande</v>
      </c>
      <c r="Y661" s="105" t="str">
        <f>IFERROR(VLOOKUP(V661, Fornecedores!A:F, 6, FALSE), "")</f>
        <v>PB</v>
      </c>
      <c r="Z661" s="101" t="str">
        <f>IF(H661=0, "Pedido entregue!", "Pendente")</f>
        <v>Pedido entregue!</v>
      </c>
      <c r="AA661" s="119"/>
      <c r="AB661" s="132" t="str">
        <f>IF(Z661="Pedido Entregue!", IF(AA661=1, "Retirado do Almoxarifado", IF(AA661=2, "Material devolvido", "Aguardando retirada")), IF(Z661="Pendente", "Entrega pendente", ""))</f>
        <v>Aguardando retirada</v>
      </c>
      <c r="AC661" s="18">
        <v>1</v>
      </c>
      <c r="AD661" s="18">
        <f>AC661/SUMIF($P:$P,P661,$AC:$AC)</f>
        <v>1</v>
      </c>
      <c r="AE661" s="18">
        <f>IF(R661=0,0,AC661/SUMIF($R:$R,R661,$AC:$AC))</f>
        <v>8.3333333333333329E-2</v>
      </c>
      <c r="AF661" s="18">
        <f>IF(R661=0,1,0)</f>
        <v>0</v>
      </c>
      <c r="AH661" t="str">
        <f>TEXT(J661,"MMMM")</f>
        <v>junho</v>
      </c>
    </row>
    <row r="662" spans="1:34" ht="12.75" customHeight="1" x14ac:dyDescent="0.25">
      <c r="A662" s="90" t="str">
        <f>IF(C662="Oficina Diversos","Oficina Geral",
IF(ISNUMBER(FIND("Estoque - Colhedoras",C662)),"Colhedoras",IF(ISNUMBER(FIND("Caldeiraria",C662)),"Caldeiraria",IF(ISNUMBER(FIND("Borracharia",C662)),"Borracharia",IF(ISNUMBER(FIND("Lubrificação",C662)),"Lubrificação",
IF(ISNUMBER(FIND("Estoque - Carregadeiras",C662)),"Carregadeiras",IF(ISNUMBER(FIND("Estoque - Veic. Leves",C662)),"Veic. Leves",
IF(ISNUMBER(FIND("Estoque - Caminhões",C662)),"Caminhões",IF(ISNUMBER(FIND("Estoque - Transbordos",C662)),"Transbordos",
IF(ISNUMBER(FIND("Estoque - Tratores",C662)),"Tratores",
IF(ISNUMBER(FIND("Estoque - Máquinas pesadas",C662)),"Máquinas pesadas",
IF(ISNUMBER(FIND("Estoque - Reboques",C662)),"Reboques",
IF(C662="Estoque","Estoque",
IF(AND(ISNUMBER(C662),C662&gt;1000,C662&lt;2000),"Caminhões",
IF(AND(ISNUMBER(C662),C662&gt;2000,C662&lt;3000),"Tratores",
IF(AND(ISNUMBER(C662),C662&gt;3000,C662&lt;4000),"Carregadeiras",
IF(AND(ISNUMBER(C662),C662&gt;4000,C662&lt;5000),"Máquinas pesadas",
IF(AND(ISNUMBER(C662),C662&gt;5000,C662&lt;6000),"Colhedoras",
IF(AND(ISNUMBER(C662),C662&gt;7000,C662&lt;8000),"Irrigação",
IF(AND(ISNUMBER(C662),C662&gt;8000,C662&lt;9000),"Reboques",IF(AND(ISNUMBER(C662),C662&gt;0,C662&lt;1000),"Veic. Leves","")))))))))))))))))))))</f>
        <v>Irrigação</v>
      </c>
      <c r="B662" s="210"/>
      <c r="C662" s="140">
        <v>7078</v>
      </c>
      <c r="D662" s="139">
        <v>24677</v>
      </c>
      <c r="E662" s="141" t="s">
        <v>20313</v>
      </c>
      <c r="F662" s="101" t="str">
        <f>IF(ISBLANK(K662), "Apenas Solicitação", "Tem OC")</f>
        <v>Apenas Solicitação</v>
      </c>
      <c r="G662" s="139">
        <v>6</v>
      </c>
      <c r="H662" s="102">
        <f>G662-I662</f>
        <v>6</v>
      </c>
      <c r="I662" s="103"/>
      <c r="J662" s="142">
        <v>45824</v>
      </c>
      <c r="K662" s="199"/>
      <c r="L662" s="141"/>
      <c r="M662" s="104" t="str">
        <f ca="1">IF(OR(N662="", N662=0), "", IF(N662&gt;TODAY(), "No prazo", "Atrasado"))</f>
        <v/>
      </c>
      <c r="N662" s="104" t="str">
        <f>IFERROR(K662 + VALUE(LEFT(L662, FIND(" ", L662) - 1)), "")</f>
        <v/>
      </c>
      <c r="O662" s="105" t="str">
        <f>IF(_xlfn.DAYS(K662,J662)&lt;0, "Aguardando OC", _xlfn.DAYS(K662,J662))</f>
        <v>Aguardando OC</v>
      </c>
      <c r="P662" s="199">
        <v>407683</v>
      </c>
      <c r="Q662" s="55"/>
      <c r="R662" s="199">
        <v>0</v>
      </c>
      <c r="S662" s="139">
        <v>221</v>
      </c>
      <c r="T662" s="65" t="s">
        <v>1029</v>
      </c>
      <c r="U662" s="165">
        <v>403.27</v>
      </c>
      <c r="V662" s="139"/>
      <c r="W662" s="117" t="str">
        <f>IFERROR(VLOOKUP(V662, Fornecedores!A:C, 3, FALSE), "")</f>
        <v/>
      </c>
      <c r="X662" s="105" t="str">
        <f>IFERROR(VLOOKUP(V662, Fornecedores!A:E, 5, FALSE), "")</f>
        <v/>
      </c>
      <c r="Y662" s="105" t="str">
        <f>IFERROR(VLOOKUP(V662, Fornecedores!A:F, 6, FALSE), "")</f>
        <v/>
      </c>
      <c r="Z662" s="101" t="str">
        <f>IF(H662=0, "Pedido entregue!", "Pendente")</f>
        <v>Pendente</v>
      </c>
      <c r="AA662" s="119"/>
      <c r="AB662" s="132" t="str">
        <f>IF(Z662="Pedido Entregue!", IF(AA662=1, "Retirado do Almoxarifado", IF(AA662=2, "Material devolvido", "Aguardando retirada")), IF(Z662="Pendente", "Entrega pendente", ""))</f>
        <v>Entrega pendente</v>
      </c>
      <c r="AC662" s="18">
        <v>1</v>
      </c>
      <c r="AD662" s="18">
        <f>AC662/SUMIF($P:$P,P662,$AC:$AC)</f>
        <v>1</v>
      </c>
      <c r="AE662" s="18">
        <f>IF(R662=0,0,AC662/SUMIF($R:$R,R662,$AC:$AC))</f>
        <v>0</v>
      </c>
      <c r="AF662" s="18">
        <f>IF(R662=0,1,0)</f>
        <v>1</v>
      </c>
      <c r="AH662" t="str">
        <f>TEXT(J662,"MMMM")</f>
        <v>junho</v>
      </c>
    </row>
    <row r="663" spans="1:34" ht="12.75" hidden="1" customHeight="1" x14ac:dyDescent="0.25">
      <c r="A663" s="90" t="str">
        <f>IF(C663="Oficina Diversos","Oficina Geral",
IF(ISNUMBER(FIND("Estoque - Colhedoras",C663)),"Colhedoras",IF(ISNUMBER(FIND("Caldeiraria",C663)),"Caldeiraria",IF(ISNUMBER(FIND("Borracharia",C663)),"Borracharia",IF(ISNUMBER(FIND("Lubrificação",C663)),"Lubrificação",
IF(ISNUMBER(FIND("Estoque - Carregadeiras",C663)),"Carregadeiras",IF(ISNUMBER(FIND("Estoque - Veic. Leves",C663)),"Veic. Leves",
IF(ISNUMBER(FIND("Estoque - Caminhões",C663)),"Caminhões",IF(ISNUMBER(FIND("Estoque - Transbordos",C663)),"Transbordos",
IF(ISNUMBER(FIND("Estoque - Tratores",C663)),"Tratores",
IF(ISNUMBER(FIND("Estoque - Máquinas pesadas",C663)),"Máquinas pesadas",
IF(ISNUMBER(FIND("Estoque - Reboques",C663)),"Reboques",
IF(C663="Estoque","Estoque",
IF(AND(ISNUMBER(C663),C663&gt;1000,C663&lt;2000),"Caminhões",
IF(AND(ISNUMBER(C663),C663&gt;2000,C663&lt;3000),"Tratores",
IF(AND(ISNUMBER(C663),C663&gt;3000,C663&lt;4000),"Carregadeiras",
IF(AND(ISNUMBER(C663),C663&gt;4000,C663&lt;5000),"Máquinas pesadas",
IF(AND(ISNUMBER(C663),C663&gt;5000,C663&lt;6000),"Colhedoras",
IF(AND(ISNUMBER(C663),C663&gt;7000,C663&lt;8000),"Irrigação",
IF(AND(ISNUMBER(C663),C663&gt;8000,C663&lt;9000),"Reboques",IF(AND(ISNUMBER(C663),C663&gt;0,C663&lt;1000),"Veic. Leves","")))))))))))))))))))))</f>
        <v>Irrigação</v>
      </c>
      <c r="B663" s="215"/>
      <c r="C663" s="223">
        <v>7081</v>
      </c>
      <c r="D663" s="2">
        <v>24677</v>
      </c>
      <c r="E663" s="3" t="s">
        <v>20313</v>
      </c>
      <c r="F663" s="101" t="str">
        <f>IF(ISBLANK(K663), "Apenas Solicitação", "Tem OC")</f>
        <v>Tem OC</v>
      </c>
      <c r="G663" s="2">
        <v>6</v>
      </c>
      <c r="H663" s="102">
        <f>G663-I663</f>
        <v>0</v>
      </c>
      <c r="I663" s="103">
        <v>6</v>
      </c>
      <c r="J663" s="4">
        <v>45826</v>
      </c>
      <c r="K663" s="180">
        <v>45840</v>
      </c>
      <c r="L663" s="3" t="s">
        <v>20151</v>
      </c>
      <c r="M663" s="104" t="str">
        <f ca="1">IF(OR(N663="", N663=0), "", IF(N663&gt;TODAY(), "No prazo", "Atrasado"))</f>
        <v>Atrasado</v>
      </c>
      <c r="N663" s="104">
        <f>IFERROR(K663 + VALUE(LEFT(L663, FIND(" ", L663) - 1)), "")</f>
        <v>45840</v>
      </c>
      <c r="O663" s="105">
        <f>IF(_xlfn.DAYS(K663,J663)&lt;0, "Aguardando OC", _xlfn.DAYS(K663,J663))</f>
        <v>14</v>
      </c>
      <c r="P663" s="14">
        <v>408295</v>
      </c>
      <c r="Q663" s="55"/>
      <c r="R663" s="14">
        <v>170216</v>
      </c>
      <c r="S663" s="2">
        <v>221</v>
      </c>
      <c r="T663" s="65" t="s">
        <v>1029</v>
      </c>
      <c r="U663" s="21">
        <v>402.56</v>
      </c>
      <c r="V663" s="2">
        <v>6039</v>
      </c>
      <c r="W663" s="117" t="str">
        <f>IFERROR(VLOOKUP(V663, Fornecedores!A:C, 3, FALSE), "")</f>
        <v>IDEAL DISTRIBUIDORA DE PEÇAS</v>
      </c>
      <c r="X663" s="105" t="str">
        <f>IFERROR(VLOOKUP(V663, Fornecedores!A:E, 5, FALSE), "")</f>
        <v>Campina Grande</v>
      </c>
      <c r="Y663" s="105" t="str">
        <f>IFERROR(VLOOKUP(V663, Fornecedores!A:F, 6, FALSE), "")</f>
        <v>PB</v>
      </c>
      <c r="Z663" s="101" t="str">
        <f>IF(H663=0, "Pedido entregue!", "Pendente")</f>
        <v>Pedido entregue!</v>
      </c>
      <c r="AA663" s="119"/>
      <c r="AB663" s="132" t="str">
        <f>IF(Z663="Pedido Entregue!", IF(AA663=1, "Retirado do Almoxarifado", IF(AA663=2, "Material devolvido", "Aguardando retirada")), IF(Z663="Pendente", "Entrega pendente", ""))</f>
        <v>Aguardando retirada</v>
      </c>
      <c r="AC663" s="18">
        <v>1</v>
      </c>
      <c r="AD663" s="18">
        <f>AC663/SUMIF($P:$P,P663,$AC:$AC)</f>
        <v>1</v>
      </c>
      <c r="AE663" s="18">
        <f>IF(R663=0,0,AC663/SUMIF($R:$R,R663,$AC:$AC))</f>
        <v>8.3333333333333329E-2</v>
      </c>
      <c r="AF663" s="18">
        <f>IF(R663=0,1,0)</f>
        <v>0</v>
      </c>
      <c r="AH663" t="str">
        <f>TEXT(J663,"MMMM")</f>
        <v>junho</v>
      </c>
    </row>
    <row r="664" spans="1:34" ht="12.75" hidden="1" customHeight="1" x14ac:dyDescent="0.25">
      <c r="A664" s="90" t="str">
        <f>IF(C664="Oficina Diversos","Oficina Geral",
IF(ISNUMBER(FIND("Estoque - Colhedoras",C664)),"Colhedoras",IF(ISNUMBER(FIND("Caldeiraria",C664)),"Caldeiraria",IF(ISNUMBER(FIND("Borracharia",C664)),"Borracharia",IF(ISNUMBER(FIND("Lubrificação",C664)),"Lubrificação",
IF(ISNUMBER(FIND("Estoque - Carregadeiras",C664)),"Carregadeiras",IF(ISNUMBER(FIND("Estoque - Veic. Leves",C664)),"Veic. Leves",
IF(ISNUMBER(FIND("Estoque - Caminhões",C664)),"Caminhões",IF(ISNUMBER(FIND("Estoque - Transbordos",C664)),"Transbordos",
IF(ISNUMBER(FIND("Estoque - Tratores",C664)),"Tratores",
IF(ISNUMBER(FIND("Estoque - Máquinas pesadas",C664)),"Máquinas pesadas",
IF(ISNUMBER(FIND("Estoque - Reboques",C664)),"Reboques",
IF(C664="Estoque","Estoque",
IF(AND(ISNUMBER(C664),C664&gt;1000,C664&lt;2000),"Caminhões",
IF(AND(ISNUMBER(C664),C664&gt;2000,C664&lt;3000),"Tratores",
IF(AND(ISNUMBER(C664),C664&gt;3000,C664&lt;4000),"Carregadeiras",
IF(AND(ISNUMBER(C664),C664&gt;4000,C664&lt;5000),"Máquinas pesadas",
IF(AND(ISNUMBER(C664),C664&gt;5000,C664&lt;6000),"Colhedoras",
IF(AND(ISNUMBER(C664),C664&gt;7000,C664&lt;8000),"Irrigação",
IF(AND(ISNUMBER(C664),C664&gt;8000,C664&lt;9000),"Reboques",IF(AND(ISNUMBER(C664),C664&gt;0,C664&lt;1000),"Veic. Leves","")))))))))))))))))))))</f>
        <v>Irrigação</v>
      </c>
      <c r="B664" s="211"/>
      <c r="C664" s="113">
        <v>7082</v>
      </c>
      <c r="D664" s="2">
        <v>24677</v>
      </c>
      <c r="E664" s="3" t="s">
        <v>20313</v>
      </c>
      <c r="F664" s="101" t="str">
        <f>IF(ISBLANK(K664), "Apenas Solicitação", "Tem OC")</f>
        <v>Tem OC</v>
      </c>
      <c r="G664" s="2">
        <v>1</v>
      </c>
      <c r="H664" s="102">
        <f>G664-I664</f>
        <v>0</v>
      </c>
      <c r="I664" s="103">
        <v>1</v>
      </c>
      <c r="J664" s="4">
        <v>45826</v>
      </c>
      <c r="K664" s="180">
        <v>45840</v>
      </c>
      <c r="L664" s="3" t="s">
        <v>20151</v>
      </c>
      <c r="M664" s="104" t="str">
        <f ca="1">IF(OR(N664="", N664=0), "", IF(N664&gt;TODAY(), "No prazo", "Atrasado"))</f>
        <v>Atrasado</v>
      </c>
      <c r="N664" s="104">
        <f>IFERROR(K664 + VALUE(LEFT(L664, FIND(" ", L664) - 1)), "")</f>
        <v>45840</v>
      </c>
      <c r="O664" s="105">
        <f>IF(_xlfn.DAYS(K664,J664)&lt;0, "Aguardando OC", _xlfn.DAYS(K664,J664))</f>
        <v>14</v>
      </c>
      <c r="P664" s="14">
        <v>408317</v>
      </c>
      <c r="Q664" s="55"/>
      <c r="R664" s="14">
        <v>170216</v>
      </c>
      <c r="S664" s="2">
        <v>221</v>
      </c>
      <c r="T664" s="65" t="s">
        <v>1029</v>
      </c>
      <c r="U664" s="21">
        <v>402.56</v>
      </c>
      <c r="V664" s="2">
        <v>6039</v>
      </c>
      <c r="W664" s="117" t="str">
        <f>IFERROR(VLOOKUP(V664, Fornecedores!A:C, 3, FALSE), "")</f>
        <v>IDEAL DISTRIBUIDORA DE PEÇAS</v>
      </c>
      <c r="X664" s="105" t="str">
        <f>IFERROR(VLOOKUP(V664, Fornecedores!A:E, 5, FALSE), "")</f>
        <v>Campina Grande</v>
      </c>
      <c r="Y664" s="105" t="str">
        <f>IFERROR(VLOOKUP(V664, Fornecedores!A:F, 6, FALSE), "")</f>
        <v>PB</v>
      </c>
      <c r="Z664" s="101" t="str">
        <f>IF(H664=0, "Pedido entregue!", "Pendente")</f>
        <v>Pedido entregue!</v>
      </c>
      <c r="AA664" s="119"/>
      <c r="AB664" s="132" t="str">
        <f>IF(Z664="Pedido Entregue!", IF(AA664=1, "Retirado do Almoxarifado", IF(AA664=2, "Material devolvido", "Aguardando retirada")), IF(Z664="Pendente", "Entrega pendente", ""))</f>
        <v>Aguardando retirada</v>
      </c>
      <c r="AC664" s="18">
        <v>1</v>
      </c>
      <c r="AD664" s="18">
        <f>AC664/SUMIF($P:$P,P664,$AC:$AC)</f>
        <v>1</v>
      </c>
      <c r="AE664" s="18">
        <f>IF(R664=0,0,AC664/SUMIF($R:$R,R664,$AC:$AC))</f>
        <v>8.3333333333333329E-2</v>
      </c>
      <c r="AF664" s="18">
        <f>IF(R664=0,1,0)</f>
        <v>0</v>
      </c>
      <c r="AH664" t="str">
        <f>TEXT(J664,"MMMM")</f>
        <v>junho</v>
      </c>
    </row>
    <row r="665" spans="1:34" ht="12.75" hidden="1" customHeight="1" x14ac:dyDescent="0.25">
      <c r="A665" s="90" t="str">
        <f>IF(C665="Oficina Diversos","Oficina Geral",
IF(ISNUMBER(FIND("Estoque - Colhedoras",C665)),"Colhedoras",IF(ISNUMBER(FIND("Caldeiraria",C665)),"Caldeiraria",IF(ISNUMBER(FIND("Borracharia",C665)),"Borracharia",IF(ISNUMBER(FIND("Lubrificação",C665)),"Lubrificação",
IF(ISNUMBER(FIND("Estoque - Carregadeiras",C665)),"Carregadeiras",IF(ISNUMBER(FIND("Estoque - Veic. Leves",C665)),"Veic. Leves",
IF(ISNUMBER(FIND("Estoque - Caminhões",C665)),"Caminhões",IF(ISNUMBER(FIND("Estoque - Transbordos",C665)),"Transbordos",
IF(ISNUMBER(FIND("Estoque - Tratores",C665)),"Tratores",
IF(ISNUMBER(FIND("Estoque - Máquinas pesadas",C665)),"Máquinas pesadas",
IF(ISNUMBER(FIND("Estoque - Reboques",C665)),"Reboques",
IF(C665="Estoque","Estoque",
IF(AND(ISNUMBER(C665),C665&gt;1000,C665&lt;2000),"Caminhões",
IF(AND(ISNUMBER(C665),C665&gt;2000,C665&lt;3000),"Tratores",
IF(AND(ISNUMBER(C665),C665&gt;3000,C665&lt;4000),"Carregadeiras",
IF(AND(ISNUMBER(C665),C665&gt;4000,C665&lt;5000),"Máquinas pesadas",
IF(AND(ISNUMBER(C665),C665&gt;5000,C665&lt;6000),"Colhedoras",
IF(AND(ISNUMBER(C665),C665&gt;7000,C665&lt;8000),"Irrigação",
IF(AND(ISNUMBER(C665),C665&gt;8000,C665&lt;9000),"Reboques",IF(AND(ISNUMBER(C665),C665&gt;0,C665&lt;1000),"Veic. Leves","")))))))))))))))))))))</f>
        <v>Irrigação</v>
      </c>
      <c r="B665" s="210"/>
      <c r="C665" s="113">
        <v>7084</v>
      </c>
      <c r="D665" s="2">
        <v>24677</v>
      </c>
      <c r="E665" s="3" t="s">
        <v>20313</v>
      </c>
      <c r="F665" s="101" t="str">
        <f>IF(ISBLANK(K665), "Apenas Solicitação", "Tem OC")</f>
        <v>Tem OC</v>
      </c>
      <c r="G665" s="2">
        <v>6</v>
      </c>
      <c r="H665" s="102">
        <f>G665-I665</f>
        <v>0</v>
      </c>
      <c r="I665" s="103">
        <v>6</v>
      </c>
      <c r="J665" s="4">
        <v>45826</v>
      </c>
      <c r="K665" s="180">
        <v>45840</v>
      </c>
      <c r="L665" s="3" t="s">
        <v>20151</v>
      </c>
      <c r="M665" s="104" t="str">
        <f ca="1">IF(OR(N665="", N665=0), "", IF(N665&gt;TODAY(), "No prazo", "Atrasado"))</f>
        <v>Atrasado</v>
      </c>
      <c r="N665" s="104">
        <f>IFERROR(K665 + VALUE(LEFT(L665, FIND(" ", L665) - 1)), "")</f>
        <v>45840</v>
      </c>
      <c r="O665" s="105">
        <f>IF(_xlfn.DAYS(K665,J665)&lt;0, "Aguardando OC", _xlfn.DAYS(K665,J665))</f>
        <v>14</v>
      </c>
      <c r="P665" s="14">
        <v>408358</v>
      </c>
      <c r="Q665" s="55"/>
      <c r="R665" s="14">
        <v>170216</v>
      </c>
      <c r="S665" s="2">
        <v>221</v>
      </c>
      <c r="T665" s="65" t="s">
        <v>1029</v>
      </c>
      <c r="U665" s="21">
        <v>402.56</v>
      </c>
      <c r="V665" s="2">
        <v>6039</v>
      </c>
      <c r="W665" s="117" t="str">
        <f>IFERROR(VLOOKUP(V665, Fornecedores!A:C, 3, FALSE), "")</f>
        <v>IDEAL DISTRIBUIDORA DE PEÇAS</v>
      </c>
      <c r="X665" s="105" t="str">
        <f>IFERROR(VLOOKUP(V665, Fornecedores!A:E, 5, FALSE), "")</f>
        <v>Campina Grande</v>
      </c>
      <c r="Y665" s="105" t="str">
        <f>IFERROR(VLOOKUP(V665, Fornecedores!A:F, 6, FALSE), "")</f>
        <v>PB</v>
      </c>
      <c r="Z665" s="101" t="str">
        <f>IF(H665=0, "Pedido entregue!", "Pendente")</f>
        <v>Pedido entregue!</v>
      </c>
      <c r="AA665" s="119"/>
      <c r="AB665" s="132" t="str">
        <f>IF(Z665="Pedido Entregue!", IF(AA665=1, "Retirado do Almoxarifado", IF(AA665=2, "Material devolvido", "Aguardando retirada")), IF(Z665="Pendente", "Entrega pendente", ""))</f>
        <v>Aguardando retirada</v>
      </c>
      <c r="AC665" s="18">
        <v>1</v>
      </c>
      <c r="AD665" s="18">
        <f>AC665/SUMIF($P:$P,P665,$AC:$AC)</f>
        <v>1</v>
      </c>
      <c r="AE665" s="18">
        <f>IF(R665=0,0,AC665/SUMIF($R:$R,R665,$AC:$AC))</f>
        <v>8.3333333333333329E-2</v>
      </c>
      <c r="AF665" s="18">
        <f>IF(R665=0,1,0)</f>
        <v>0</v>
      </c>
      <c r="AH665" t="str">
        <f>TEXT(J665,"MMMM")</f>
        <v>junho</v>
      </c>
    </row>
    <row r="666" spans="1:34" ht="12.75" hidden="1" customHeight="1" x14ac:dyDescent="0.25">
      <c r="A666" s="90" t="str">
        <f>IF(C666="Oficina Diversos","Oficina Geral",
IF(ISNUMBER(FIND("Estoque - Colhedoras",C666)),"Colhedoras",IF(ISNUMBER(FIND("Caldeiraria",C666)),"Caldeiraria",IF(ISNUMBER(FIND("Borracharia",C666)),"Borracharia",IF(ISNUMBER(FIND("Lubrificação",C666)),"Lubrificação",
IF(ISNUMBER(FIND("Estoque - Carregadeiras",C666)),"Carregadeiras",IF(ISNUMBER(FIND("Estoque - Veic. Leves",C666)),"Veic. Leves",
IF(ISNUMBER(FIND("Estoque - Caminhões",C666)),"Caminhões",IF(ISNUMBER(FIND("Estoque - Transbordos",C666)),"Transbordos",
IF(ISNUMBER(FIND("Estoque - Tratores",C666)),"Tratores",
IF(ISNUMBER(FIND("Estoque - Máquinas pesadas",C666)),"Máquinas pesadas",
IF(ISNUMBER(FIND("Estoque - Reboques",C666)),"Reboques",
IF(C666="Estoque","Estoque",
IF(AND(ISNUMBER(C666),C666&gt;1000,C666&lt;2000),"Caminhões",
IF(AND(ISNUMBER(C666),C666&gt;2000,C666&lt;3000),"Tratores",
IF(AND(ISNUMBER(C666),C666&gt;3000,C666&lt;4000),"Carregadeiras",
IF(AND(ISNUMBER(C666),C666&gt;4000,C666&lt;5000),"Máquinas pesadas",
IF(AND(ISNUMBER(C666),C666&gt;5000,C666&lt;6000),"Colhedoras",
IF(AND(ISNUMBER(C666),C666&gt;7000,C666&lt;8000),"Irrigação",
IF(AND(ISNUMBER(C666),C666&gt;8000,C666&lt;9000),"Reboques",IF(AND(ISNUMBER(C666),C666&gt;0,C666&lt;1000),"Veic. Leves","")))))))))))))))))))))</f>
        <v>Irrigação</v>
      </c>
      <c r="B666" s="215"/>
      <c r="C666" s="223">
        <v>7091</v>
      </c>
      <c r="D666" s="2">
        <v>24677</v>
      </c>
      <c r="E666" s="3" t="s">
        <v>20313</v>
      </c>
      <c r="F666" s="101" t="str">
        <f>IF(ISBLANK(K666), "Apenas Solicitação", "Tem OC")</f>
        <v>Tem OC</v>
      </c>
      <c r="G666" s="2">
        <v>6</v>
      </c>
      <c r="H666" s="102">
        <f>G666-I666</f>
        <v>0</v>
      </c>
      <c r="I666" s="103">
        <v>6</v>
      </c>
      <c r="J666" s="4">
        <v>45829</v>
      </c>
      <c r="K666" s="180">
        <v>45846</v>
      </c>
      <c r="L666" s="3" t="s">
        <v>20151</v>
      </c>
      <c r="M666" s="104" t="str">
        <f ca="1">IF(OR(N666="", N666=0), "", IF(N666&gt;TODAY(), "No prazo", "Atrasado"))</f>
        <v>Atrasado</v>
      </c>
      <c r="N666" s="104">
        <f>IFERROR(K666 + VALUE(LEFT(L666, FIND(" ", L666) - 1)), "")</f>
        <v>45846</v>
      </c>
      <c r="O666" s="105">
        <f>IF(_xlfn.DAYS(K666,J666)&lt;0, "Aguardando OC", _xlfn.DAYS(K666,J666))</f>
        <v>17</v>
      </c>
      <c r="P666" s="14">
        <v>408712</v>
      </c>
      <c r="Q666" s="55"/>
      <c r="R666" s="14">
        <v>170555</v>
      </c>
      <c r="S666" s="2">
        <v>221</v>
      </c>
      <c r="T666" s="65" t="s">
        <v>1029</v>
      </c>
      <c r="U666" s="2">
        <v>363</v>
      </c>
      <c r="V666" s="2">
        <v>6039</v>
      </c>
      <c r="W666" s="117" t="str">
        <f>IFERROR(VLOOKUP(V666, Fornecedores!A:C, 3, FALSE), "")</f>
        <v>IDEAL DISTRIBUIDORA DE PEÇAS</v>
      </c>
      <c r="X666" s="105" t="str">
        <f>IFERROR(VLOOKUP(V666, Fornecedores!A:E, 5, FALSE), "")</f>
        <v>Campina Grande</v>
      </c>
      <c r="Y666" s="105" t="str">
        <f>IFERROR(VLOOKUP(V666, Fornecedores!A:F, 6, FALSE), "")</f>
        <v>PB</v>
      </c>
      <c r="Z666" s="101" t="str">
        <f>IF(H666=0, "Pedido entregue!", "Pendente")</f>
        <v>Pedido entregue!</v>
      </c>
      <c r="AA666" s="119"/>
      <c r="AB666" s="132" t="str">
        <f>IF(Z666="Pedido Entregue!", IF(AA666=1, "Retirado do Almoxarifado", IF(AA666=2, "Material devolvido", "Aguardando retirada")), IF(Z666="Pendente", "Entrega pendente", ""))</f>
        <v>Aguardando retirada</v>
      </c>
      <c r="AC666" s="18">
        <v>1</v>
      </c>
      <c r="AD666" s="18">
        <f>AC666/SUMIF($P:$P,P666,$AC:$AC)</f>
        <v>1</v>
      </c>
      <c r="AE666" s="18">
        <f>IF(R666=0,0,AC666/SUMIF($R:$R,R666,$AC:$AC))</f>
        <v>0.2</v>
      </c>
      <c r="AF666" s="18">
        <f>IF(R666=0,1,0)</f>
        <v>0</v>
      </c>
      <c r="AH666" t="str">
        <f>TEXT(J666,"MMMM")</f>
        <v>junho</v>
      </c>
    </row>
    <row r="667" spans="1:34" ht="12.75" hidden="1" customHeight="1" x14ac:dyDescent="0.25">
      <c r="A667" s="90" t="str">
        <f>IF(C667="Oficina Diversos","Oficina Geral",
IF(ISNUMBER(FIND("Estoque - Colhedoras",C667)),"Colhedoras",IF(ISNUMBER(FIND("Caldeiraria",C667)),"Caldeiraria",IF(ISNUMBER(FIND("Borracharia",C667)),"Borracharia",IF(ISNUMBER(FIND("Lubrificação",C667)),"Lubrificação",
IF(ISNUMBER(FIND("Estoque - Carregadeiras",C667)),"Carregadeiras",IF(ISNUMBER(FIND("Estoque - Veic. Leves",C667)),"Veic. Leves",
IF(ISNUMBER(FIND("Estoque - Caminhões",C667)),"Caminhões",IF(ISNUMBER(FIND("Estoque - Transbordos",C667)),"Transbordos",
IF(ISNUMBER(FIND("Estoque - Tratores",C667)),"Tratores",
IF(ISNUMBER(FIND("Estoque - Máquinas pesadas",C667)),"Máquinas pesadas",
IF(ISNUMBER(FIND("Estoque - Reboques",C667)),"Reboques",
IF(C667="Estoque","Estoque",
IF(AND(ISNUMBER(C667),C667&gt;1000,C667&lt;2000),"Caminhões",
IF(AND(ISNUMBER(C667),C667&gt;2000,C667&lt;3000),"Tratores",
IF(AND(ISNUMBER(C667),C667&gt;3000,C667&lt;4000),"Carregadeiras",
IF(AND(ISNUMBER(C667),C667&gt;4000,C667&lt;5000),"Máquinas pesadas",
IF(AND(ISNUMBER(C667),C667&gt;5000,C667&lt;6000),"Colhedoras",
IF(AND(ISNUMBER(C667),C667&gt;7000,C667&lt;8000),"Irrigação",
IF(AND(ISNUMBER(C667),C667&gt;8000,C667&lt;9000),"Reboques",IF(AND(ISNUMBER(C667),C667&gt;0,C667&lt;1000),"Veic. Leves","")))))))))))))))))))))</f>
        <v>Máquinas pesadas</v>
      </c>
      <c r="B667" s="87"/>
      <c r="C667" s="76">
        <v>4008</v>
      </c>
      <c r="D667" s="2">
        <v>24888</v>
      </c>
      <c r="E667" s="3" t="s">
        <v>19848</v>
      </c>
      <c r="F667" s="14" t="str">
        <f>IF(ISBLANK(K667), "Apenas Solicitação", "Tem OC")</f>
        <v>Tem OC</v>
      </c>
      <c r="G667" s="2">
        <v>12</v>
      </c>
      <c r="H667" s="37">
        <f>G667-I667</f>
        <v>0</v>
      </c>
      <c r="I667" s="38">
        <v>12</v>
      </c>
      <c r="J667" s="4">
        <v>45793</v>
      </c>
      <c r="K667" s="180">
        <v>45803</v>
      </c>
      <c r="L667" s="3" t="s">
        <v>20154</v>
      </c>
      <c r="M667" s="44" t="str">
        <f ca="1">IF(OR(N667="", N667=0), "", IF(N667&gt;TODAY(), "No prazo", "Atrasado"))</f>
        <v>Atrasado</v>
      </c>
      <c r="N667" s="44">
        <f>IFERROR(K667 + VALUE(LEFT(L667, FIND(" ", L667) - 1)), "")</f>
        <v>45809</v>
      </c>
      <c r="O667" s="3">
        <f>IF(_xlfn.DAYS(K667,J667)&lt;0, "Aguardando OC", _xlfn.DAYS(K667,J667))</f>
        <v>10</v>
      </c>
      <c r="P667" s="14">
        <v>403218</v>
      </c>
      <c r="Q667" s="55"/>
      <c r="R667" s="14">
        <v>168129</v>
      </c>
      <c r="S667" s="2">
        <v>221</v>
      </c>
      <c r="T667" s="65" t="s">
        <v>1029</v>
      </c>
      <c r="U667" s="21">
        <v>168</v>
      </c>
      <c r="V667" s="2">
        <v>3337</v>
      </c>
      <c r="W667" s="47" t="str">
        <f>IFERROR(VLOOKUP(V667, Fornecedores!A:C, 3, FALSE), "")</f>
        <v xml:space="preserve">FORNECEDORA         </v>
      </c>
      <c r="X667" s="43" t="str">
        <f>IFERROR(VLOOKUP(V667, Fornecedores!A:E, 5, FALSE), "")</f>
        <v>Campina Grande</v>
      </c>
      <c r="Y667" s="43" t="str">
        <f>IFERROR(VLOOKUP(V667, Fornecedores!A:F, 6, FALSE), "")</f>
        <v>PB</v>
      </c>
      <c r="Z667" s="14" t="str">
        <f>IF(H667=0, "Pedido entregue!", "Pendente")</f>
        <v>Pedido entregue!</v>
      </c>
      <c r="AA667" s="59"/>
      <c r="AB667" s="58" t="str">
        <f>IF(Z667="Pedido Entregue!", IF(AA667=1, "Retirado do Almoxarifado", IF(AA667=2, "Material devolvido", "Aguardando retirada")), IF(Z667="Pendente", "Entrega pendente", ""))</f>
        <v>Aguardando retirada</v>
      </c>
      <c r="AC667" s="18">
        <v>1</v>
      </c>
      <c r="AD667" s="18">
        <f>AC667/SUMIF($P:$P,P667,$AC:$AC)</f>
        <v>1</v>
      </c>
      <c r="AE667" s="18">
        <f>IF(R667=0,0,AC667/SUMIF($R:$R,R667,$AC:$AC))</f>
        <v>3.8461538461538464E-2</v>
      </c>
      <c r="AF667" s="18">
        <f>IF(R667=0,1,0)</f>
        <v>0</v>
      </c>
      <c r="AH667" t="str">
        <f>TEXT(J667,"MMMM")</f>
        <v>maio</v>
      </c>
    </row>
    <row r="668" spans="1:34" ht="12.75" customHeight="1" x14ac:dyDescent="0.25">
      <c r="A668" s="90" t="str">
        <f>IF(C668="Oficina Diversos","Oficina Geral",
IF(ISNUMBER(FIND("Estoque - Colhedoras",C668)),"Colhedoras",IF(ISNUMBER(FIND("Caldeiraria",C668)),"Caldeiraria",IF(ISNUMBER(FIND("Borracharia",C668)),"Borracharia",IF(ISNUMBER(FIND("Lubrificação",C668)),"Lubrificação",
IF(ISNUMBER(FIND("Estoque - Carregadeiras",C668)),"Carregadeiras",IF(ISNUMBER(FIND("Estoque - Veic. Leves",C668)),"Veic. Leves",
IF(ISNUMBER(FIND("Estoque - Caminhões",C668)),"Caminhões",IF(ISNUMBER(FIND("Estoque - Transbordos",C668)),"Transbordos",
IF(ISNUMBER(FIND("Estoque - Tratores",C668)),"Tratores",
IF(ISNUMBER(FIND("Estoque - Máquinas pesadas",C668)),"Máquinas pesadas",
IF(ISNUMBER(FIND("Estoque - Reboques",C668)),"Reboques",
IF(C668="Estoque","Estoque",
IF(AND(ISNUMBER(C668),C668&gt;1000,C668&lt;2000),"Caminhões",
IF(AND(ISNUMBER(C668),C668&gt;2000,C668&lt;3000),"Tratores",
IF(AND(ISNUMBER(C668),C668&gt;3000,C668&lt;4000),"Carregadeiras",
IF(AND(ISNUMBER(C668),C668&gt;4000,C668&lt;5000),"Máquinas pesadas",
IF(AND(ISNUMBER(C668),C668&gt;5000,C668&lt;6000),"Colhedoras",
IF(AND(ISNUMBER(C668),C668&gt;7000,C668&lt;8000),"Irrigação",
IF(AND(ISNUMBER(C668),C668&gt;8000,C668&lt;9000),"Reboques",IF(AND(ISNUMBER(C668),C668&gt;0,C668&lt;1000),"Veic. Leves","")))))))))))))))))))))</f>
        <v>Irrigação</v>
      </c>
      <c r="B668" s="215"/>
      <c r="C668" s="227">
        <v>7078</v>
      </c>
      <c r="D668" s="107">
        <v>24925</v>
      </c>
      <c r="E668" s="108" t="s">
        <v>20314</v>
      </c>
      <c r="F668" s="101" t="str">
        <f>IF(ISBLANK(K668), "Apenas Solicitação", "Tem OC")</f>
        <v>Apenas Solicitação</v>
      </c>
      <c r="G668" s="107">
        <v>6</v>
      </c>
      <c r="H668" s="102">
        <f>G668-I668</f>
        <v>6</v>
      </c>
      <c r="I668" s="103">
        <v>0</v>
      </c>
      <c r="J668" s="109">
        <v>45814</v>
      </c>
      <c r="K668" s="196"/>
      <c r="L668" s="108"/>
      <c r="M668" s="104" t="str">
        <f ca="1">IF(OR(N668="", N668=0), "", IF(N668&gt;TODAY(), "No prazo", "Atrasado"))</f>
        <v/>
      </c>
      <c r="N668" s="104" t="str">
        <f>IFERROR(K668 + VALUE(LEFT(L668, FIND(" ", L668) - 1)), "")</f>
        <v/>
      </c>
      <c r="O668" s="105" t="str">
        <f>IF(_xlfn.DAYS(K668,J668)&lt;0, "Aguardando OC", _xlfn.DAYS(K668,J668))</f>
        <v>Aguardando OC</v>
      </c>
      <c r="P668" s="196">
        <v>406240</v>
      </c>
      <c r="Q668" s="55"/>
      <c r="R668" s="196">
        <v>0</v>
      </c>
      <c r="S668" s="107">
        <v>221</v>
      </c>
      <c r="T668" s="65" t="s">
        <v>1029</v>
      </c>
      <c r="U668" s="110">
        <v>42</v>
      </c>
      <c r="V668" s="107"/>
      <c r="W668" s="117" t="str">
        <f>IFERROR(VLOOKUP(V668, Fornecedores!A:C, 3, FALSE), "")</f>
        <v/>
      </c>
      <c r="X668" s="105" t="str">
        <f>IFERROR(VLOOKUP(V668, Fornecedores!A:E, 5, FALSE), "")</f>
        <v/>
      </c>
      <c r="Y668" s="105" t="str">
        <f>IFERROR(VLOOKUP(V668, Fornecedores!A:F, 6, FALSE), "")</f>
        <v/>
      </c>
      <c r="Z668" s="101" t="str">
        <f>IF(H668=0, "Pedido entregue!", "Pendente")</f>
        <v>Pendente</v>
      </c>
      <c r="AA668" s="119"/>
      <c r="AB668" s="58" t="str">
        <f>IF(Z668="Pedido Entregue!", IF(AA668=1, "Retirado do Almoxarifado", IF(AA668=2, "Material devolvido", "Aguardando retirada")), IF(Z668="Pendente", "Entrega pendente", ""))</f>
        <v>Entrega pendente</v>
      </c>
      <c r="AC668" s="18">
        <v>1</v>
      </c>
      <c r="AD668" s="18">
        <f>AC668/SUMIF($P:$P,P668,$AC:$AC)</f>
        <v>1</v>
      </c>
      <c r="AE668" s="18">
        <f>IF(R668=0,0,AC668/SUMIF($R:$R,R668,$AC:$AC))</f>
        <v>0</v>
      </c>
      <c r="AF668" s="18">
        <f>IF(R668=0,1,0)</f>
        <v>1</v>
      </c>
      <c r="AH668" t="str">
        <f>TEXT(J668,"MMMM")</f>
        <v>junho</v>
      </c>
    </row>
    <row r="669" spans="1:34" ht="12.75" hidden="1" customHeight="1" x14ac:dyDescent="0.25">
      <c r="A669" s="90" t="str">
        <f>IF(C669="Oficina Diversos","Oficina Geral",
IF(ISNUMBER(FIND("Estoque - Colhedoras",C669)),"Colhedoras",IF(ISNUMBER(FIND("Caldeiraria",C669)),"Caldeiraria",IF(ISNUMBER(FIND("Borracharia",C669)),"Borracharia",IF(ISNUMBER(FIND("Lubrificação",C669)),"Lubrificação",
IF(ISNUMBER(FIND("Estoque - Carregadeiras",C669)),"Carregadeiras",IF(ISNUMBER(FIND("Estoque - Veic. Leves",C669)),"Veic. Leves",
IF(ISNUMBER(FIND("Estoque - Caminhões",C669)),"Caminhões",IF(ISNUMBER(FIND("Estoque - Transbordos",C669)),"Transbordos",
IF(ISNUMBER(FIND("Estoque - Tratores",C669)),"Tratores",
IF(ISNUMBER(FIND("Estoque - Máquinas pesadas",C669)),"Máquinas pesadas",
IF(ISNUMBER(FIND("Estoque - Reboques",C669)),"Reboques",
IF(C669="Estoque","Estoque",
IF(AND(ISNUMBER(C669),C669&gt;1000,C669&lt;2000),"Caminhões",
IF(AND(ISNUMBER(C669),C669&gt;2000,C669&lt;3000),"Tratores",
IF(AND(ISNUMBER(C669),C669&gt;3000,C669&lt;4000),"Carregadeiras",
IF(AND(ISNUMBER(C669),C669&gt;4000,C669&lt;5000),"Máquinas pesadas",
IF(AND(ISNUMBER(C669),C669&gt;5000,C669&lt;6000),"Colhedoras",
IF(AND(ISNUMBER(C669),C669&gt;7000,C669&lt;8000),"Irrigação",
IF(AND(ISNUMBER(C669),C669&gt;8000,C669&lt;9000),"Reboques",IF(AND(ISNUMBER(C669),C669&gt;0,C669&lt;1000),"Veic. Leves","")))))))))))))))))))))</f>
        <v>Caminhões</v>
      </c>
      <c r="B669" s="8"/>
      <c r="C669" s="2">
        <v>1025</v>
      </c>
      <c r="D669" s="2">
        <v>25035</v>
      </c>
      <c r="E669" s="10" t="s">
        <v>314</v>
      </c>
      <c r="F669" s="14" t="str">
        <f>IF(ISBLANK(K669), "Apenas Solicitação", "Tem OC")</f>
        <v>Tem OC</v>
      </c>
      <c r="G669" s="2">
        <v>1</v>
      </c>
      <c r="H669" s="37">
        <f>G669-I669</f>
        <v>0</v>
      </c>
      <c r="I669" s="38">
        <v>1</v>
      </c>
      <c r="J669" s="4">
        <v>45743</v>
      </c>
      <c r="K669" s="180">
        <v>45751</v>
      </c>
      <c r="L669" s="3"/>
      <c r="M669" s="44"/>
      <c r="N669" s="44" t="str">
        <f>IFERROR(K669 + VALUE(LEFT(L669, FIND(" ", L669) - 1)), "")</f>
        <v/>
      </c>
      <c r="O669" s="3">
        <f>IF(_xlfn.DAYS(K669,J669)&lt;0, "Aguardando OC", _xlfn.DAYS(K669,J669))</f>
        <v>8</v>
      </c>
      <c r="P669" s="14">
        <v>397337</v>
      </c>
      <c r="Q669" s="2">
        <v>1139848</v>
      </c>
      <c r="R669" s="14">
        <v>165800</v>
      </c>
      <c r="S669" s="2">
        <v>690</v>
      </c>
      <c r="T669" s="65" t="s">
        <v>312</v>
      </c>
      <c r="U669" s="21">
        <v>1571.8</v>
      </c>
      <c r="V669" s="2">
        <v>3163</v>
      </c>
      <c r="W669" s="47" t="str">
        <f>IFERROR(VLOOKUP(V669, Fornecedores!A:C, 3, FALSE), "")</f>
        <v xml:space="preserve">PACAEMBU            </v>
      </c>
      <c r="X669" s="43" t="str">
        <f>IFERROR(VLOOKUP(V669, Fornecedores!A:E, 5, FALSE), "")</f>
        <v>Jaboatão dos Guararapes</v>
      </c>
      <c r="Y669" s="43" t="str">
        <f>IFERROR(VLOOKUP(V669, Fornecedores!A:F, 6, FALSE), "")</f>
        <v>PE</v>
      </c>
      <c r="Z669" s="14" t="str">
        <f>IF(H669=0, "Pedido entregue!", "Pendente")</f>
        <v>Pedido entregue!</v>
      </c>
      <c r="AA669" s="59">
        <v>1</v>
      </c>
      <c r="AB669" s="58" t="str">
        <f>IF(Z669="Pedido Entregue!", IF(AA669=1, "Retirado do Almoxarifado", IF(AA669=2, "Material devolvido", "Aguardando retirada")), IF(Z669="Pendente", "Entrega pendente", ""))</f>
        <v>Retirado do Almoxarifado</v>
      </c>
      <c r="AC669" s="18">
        <v>1</v>
      </c>
      <c r="AD669" s="18">
        <f>AC669/SUMIF($P:$P,P669,$AC:$AC)</f>
        <v>1</v>
      </c>
      <c r="AE669" s="18">
        <f>IF(R669=0,0,AC669/SUMIF($R:$R,R669,$AC:$AC))</f>
        <v>0.16666666666666666</v>
      </c>
      <c r="AF669" s="18">
        <f>IF(R669=0,1,0)</f>
        <v>0</v>
      </c>
      <c r="AG669" s="18">
        <f>IF(R669=0,#REF!-J669,0)</f>
        <v>0</v>
      </c>
      <c r="AH669" t="str">
        <f>TEXT(J669,"MMMM")</f>
        <v>março</v>
      </c>
    </row>
    <row r="670" spans="1:34" ht="12.75" customHeight="1" x14ac:dyDescent="0.25">
      <c r="A670" s="90" t="str">
        <f>IF(C670="Oficina Diversos","Oficina Geral",
IF(ISNUMBER(FIND("Estoque - Colhedoras",C670)),"Colhedoras",IF(ISNUMBER(FIND("Caldeiraria",C670)),"Caldeiraria",IF(ISNUMBER(FIND("Borracharia",C670)),"Borracharia",IF(ISNUMBER(FIND("Lubrificação",C670)),"Lubrificação",
IF(ISNUMBER(FIND("Estoque - Carregadeiras",C670)),"Carregadeiras",IF(ISNUMBER(FIND("Estoque - Veic. Leves",C670)),"Veic. Leves",
IF(ISNUMBER(FIND("Estoque - Caminhões",C670)),"Caminhões",IF(ISNUMBER(FIND("Estoque - Transbordos",C670)),"Transbordos",
IF(ISNUMBER(FIND("Estoque - Tratores",C670)),"Tratores",
IF(ISNUMBER(FIND("Estoque - Máquinas pesadas",C670)),"Máquinas pesadas",
IF(ISNUMBER(FIND("Estoque - Reboques",C670)),"Reboques",
IF(C670="Estoque","Estoque",
IF(AND(ISNUMBER(C670),C670&gt;1000,C670&lt;2000),"Caminhões",
IF(AND(ISNUMBER(C670),C670&gt;2000,C670&lt;3000),"Tratores",
IF(AND(ISNUMBER(C670),C670&gt;3000,C670&lt;4000),"Carregadeiras",
IF(AND(ISNUMBER(C670),C670&gt;4000,C670&lt;5000),"Máquinas pesadas",
IF(AND(ISNUMBER(C670),C670&gt;5000,C670&lt;6000),"Colhedoras",
IF(AND(ISNUMBER(C670),C670&gt;7000,C670&lt;8000),"Irrigação",
IF(AND(ISNUMBER(C670),C670&gt;8000,C670&lt;9000),"Reboques",IF(AND(ISNUMBER(C670),C670&gt;0,C670&lt;1000),"Veic. Leves","")))))))))))))))))))))</f>
        <v>Caminhões</v>
      </c>
      <c r="B670" s="111"/>
      <c r="C670" s="144">
        <v>1025</v>
      </c>
      <c r="D670" s="143">
        <v>25035</v>
      </c>
      <c r="E670" s="146" t="s">
        <v>314</v>
      </c>
      <c r="F670" s="101" t="str">
        <f>IF(ISBLANK(K670), "Apenas Solicitação", "Tem OC")</f>
        <v>Apenas Solicitação</v>
      </c>
      <c r="G670" s="143">
        <v>1</v>
      </c>
      <c r="H670" s="102">
        <f>G670-I670</f>
        <v>1</v>
      </c>
      <c r="I670" s="103"/>
      <c r="J670" s="147">
        <v>45827</v>
      </c>
      <c r="K670" s="200"/>
      <c r="L670" s="146"/>
      <c r="M670" s="104" t="str">
        <f ca="1">IF(OR(N670="", N670=0), "", IF(N670&gt;TODAY(), "No prazo", "Atrasado"))</f>
        <v/>
      </c>
      <c r="N670" s="104" t="str">
        <f>IFERROR(K670 + VALUE(LEFT(L670, FIND(" ", L670) - 1)), "")</f>
        <v/>
      </c>
      <c r="O670" s="105" t="str">
        <f>IF(_xlfn.DAYS(K670,J670)&lt;0, "Aguardando OC", _xlfn.DAYS(K670,J670))</f>
        <v>Aguardando OC</v>
      </c>
      <c r="P670" s="200">
        <v>408501</v>
      </c>
      <c r="Q670" s="55"/>
      <c r="R670" s="200">
        <v>0</v>
      </c>
      <c r="S670" s="143">
        <v>221</v>
      </c>
      <c r="T670" s="65" t="s">
        <v>1029</v>
      </c>
      <c r="U670" s="164">
        <v>1504.02</v>
      </c>
      <c r="V670" s="143"/>
      <c r="W670" s="117" t="str">
        <f>IFERROR(VLOOKUP(V670, Fornecedores!A:C, 3, FALSE), "")</f>
        <v/>
      </c>
      <c r="X670" s="105" t="str">
        <f>IFERROR(VLOOKUP(V670, Fornecedores!A:E, 5, FALSE), "")</f>
        <v/>
      </c>
      <c r="Y670" s="105" t="str">
        <f>IFERROR(VLOOKUP(V670, Fornecedores!A:F, 6, FALSE), "")</f>
        <v/>
      </c>
      <c r="Z670" s="101" t="str">
        <f>IF(H670=0, "Pedido entregue!", "Pendente")</f>
        <v>Pendente</v>
      </c>
      <c r="AA670" s="119"/>
      <c r="AB670" s="132" t="str">
        <f>IF(Z670="Pedido Entregue!", IF(AA670=1, "Retirado do Almoxarifado", IF(AA670=2, "Material devolvido", "Aguardando retirada")), IF(Z670="Pendente", "Entrega pendente", ""))</f>
        <v>Entrega pendente</v>
      </c>
      <c r="AC670" s="18">
        <v>1</v>
      </c>
      <c r="AD670" s="18">
        <f>AC670/SUMIF($P:$P,P670,$AC:$AC)</f>
        <v>1</v>
      </c>
      <c r="AE670" s="18">
        <f>IF(R670=0,0,AC670/SUMIF($R:$R,R670,$AC:$AC))</f>
        <v>0</v>
      </c>
      <c r="AF670" s="18">
        <f>IF(R670=0,1,0)</f>
        <v>1</v>
      </c>
      <c r="AH670" t="str">
        <f>TEXT(J670,"MMMM")</f>
        <v>junho</v>
      </c>
    </row>
    <row r="671" spans="1:34" ht="12.75" hidden="1" customHeight="1" x14ac:dyDescent="0.25">
      <c r="A671" s="90" t="str">
        <f>IF(C671="Oficina Diversos","Oficina Geral",
IF(ISNUMBER(FIND("Estoque - Colhedoras",C671)),"Colhedoras",IF(ISNUMBER(FIND("Caldeiraria",C671)),"Caldeiraria",IF(ISNUMBER(FIND("Borracharia",C671)),"Borracharia",IF(ISNUMBER(FIND("Lubrificação",C671)),"Lubrificação",
IF(ISNUMBER(FIND("Estoque - Carregadeiras",C671)),"Carregadeiras",IF(ISNUMBER(FIND("Estoque - Veic. Leves",C671)),"Veic. Leves",
IF(ISNUMBER(FIND("Estoque - Caminhões",C671)),"Caminhões",IF(ISNUMBER(FIND("Estoque - Transbordos",C671)),"Transbordos",
IF(ISNUMBER(FIND("Estoque - Tratores",C671)),"Tratores",
IF(ISNUMBER(FIND("Estoque - Máquinas pesadas",C671)),"Máquinas pesadas",
IF(ISNUMBER(FIND("Estoque - Reboques",C671)),"Reboques",
IF(C671="Estoque","Estoque",
IF(AND(ISNUMBER(C671),C671&gt;1000,C671&lt;2000),"Caminhões",
IF(AND(ISNUMBER(C671),C671&gt;2000,C671&lt;3000),"Tratores",
IF(AND(ISNUMBER(C671),C671&gt;3000,C671&lt;4000),"Carregadeiras",
IF(AND(ISNUMBER(C671),C671&gt;4000,C671&lt;5000),"Máquinas pesadas",
IF(AND(ISNUMBER(C671),C671&gt;5000,C671&lt;6000),"Colhedoras",
IF(AND(ISNUMBER(C671),C671&gt;7000,C671&lt;8000),"Irrigação",
IF(AND(ISNUMBER(C671),C671&gt;8000,C671&lt;9000),"Reboques",IF(AND(ISNUMBER(C671),C671&gt;0,C671&lt;1000),"Veic. Leves","")))))))))))))))))))))</f>
        <v>Caminhões</v>
      </c>
      <c r="B671" s="8"/>
      <c r="C671" s="2">
        <v>1025</v>
      </c>
      <c r="D671" s="2">
        <v>25036</v>
      </c>
      <c r="E671" s="10" t="s">
        <v>315</v>
      </c>
      <c r="F671" s="14" t="str">
        <f>IF(ISBLANK(K671), "Apenas Solicitação", "Tem OC")</f>
        <v>Tem OC</v>
      </c>
      <c r="G671" s="2">
        <v>12</v>
      </c>
      <c r="H671" s="37">
        <f>G671-I671</f>
        <v>0</v>
      </c>
      <c r="I671" s="38">
        <v>12</v>
      </c>
      <c r="J671" s="4">
        <v>45743</v>
      </c>
      <c r="K671" s="180">
        <v>45751</v>
      </c>
      <c r="L671" s="3"/>
      <c r="M671" s="44"/>
      <c r="N671" s="44" t="str">
        <f>IFERROR(K671 + VALUE(LEFT(L671, FIND(" ", L671) - 1)), "")</f>
        <v/>
      </c>
      <c r="O671" s="3">
        <f>IF(_xlfn.DAYS(K671,J671)&lt;0, "Aguardando OC", _xlfn.DAYS(K671,J671))</f>
        <v>8</v>
      </c>
      <c r="P671" s="14">
        <v>397338</v>
      </c>
      <c r="Q671" s="2">
        <v>1139848</v>
      </c>
      <c r="R671" s="14">
        <v>165801</v>
      </c>
      <c r="S671" s="2">
        <v>690</v>
      </c>
      <c r="T671" s="65" t="s">
        <v>312</v>
      </c>
      <c r="U671" s="21">
        <v>291.55</v>
      </c>
      <c r="V671" s="2">
        <v>6039</v>
      </c>
      <c r="W671" s="47" t="str">
        <f>IFERROR(VLOOKUP(V671, Fornecedores!A:C, 3, FALSE), "")</f>
        <v>IDEAL DISTRIBUIDORA DE PEÇAS</v>
      </c>
      <c r="X671" s="43" t="str">
        <f>IFERROR(VLOOKUP(V671, Fornecedores!A:E, 5, FALSE), "")</f>
        <v>Campina Grande</v>
      </c>
      <c r="Y671" s="43" t="str">
        <f>IFERROR(VLOOKUP(V671, Fornecedores!A:F, 6, FALSE), "")</f>
        <v>PB</v>
      </c>
      <c r="Z671" s="14" t="str">
        <f>IF(H671=0, "Pedido entregue!", "Pendente")</f>
        <v>Pedido entregue!</v>
      </c>
      <c r="AA671" s="59">
        <v>1</v>
      </c>
      <c r="AB671" s="58" t="str">
        <f>IF(Z671="Pedido Entregue!", IF(AA671=1, "Retirado do Almoxarifado", IF(AA671=2, "Material devolvido", "Aguardando retirada")), IF(Z671="Pendente", "Entrega pendente", ""))</f>
        <v>Retirado do Almoxarifado</v>
      </c>
      <c r="AC671" s="18">
        <v>1</v>
      </c>
      <c r="AD671" s="18">
        <f>AC671/SUMIF($P:$P,P671,$AC:$AC)</f>
        <v>1</v>
      </c>
      <c r="AE671" s="18">
        <f>IF(R671=0,0,AC671/SUMIF($R:$R,R671,$AC:$AC))</f>
        <v>0.5</v>
      </c>
      <c r="AF671" s="18">
        <f>IF(R671=0,1,0)</f>
        <v>0</v>
      </c>
      <c r="AG671" s="18">
        <f>IF(R671=0,#REF!-J671,0)</f>
        <v>0</v>
      </c>
      <c r="AH671" t="str">
        <f>TEXT(J671,"MMMM")</f>
        <v>março</v>
      </c>
    </row>
    <row r="672" spans="1:34" ht="12.75" hidden="1" customHeight="1" x14ac:dyDescent="0.25">
      <c r="A672" s="90" t="str">
        <f>IF(C672="Oficina Diversos","Oficina Geral",
IF(ISNUMBER(FIND("Estoque - Colhedoras",C672)),"Colhedoras",IF(ISNUMBER(FIND("Caldeiraria",C672)),"Caldeiraria",IF(ISNUMBER(FIND("Borracharia",C672)),"Borracharia",IF(ISNUMBER(FIND("Lubrificação",C672)),"Lubrificação",
IF(ISNUMBER(FIND("Estoque - Carregadeiras",C672)),"Carregadeiras",IF(ISNUMBER(FIND("Estoque - Veic. Leves",C672)),"Veic. Leves",
IF(ISNUMBER(FIND("Estoque - Caminhões",C672)),"Caminhões",IF(ISNUMBER(FIND("Estoque - Transbordos",C672)),"Transbordos",
IF(ISNUMBER(FIND("Estoque - Tratores",C672)),"Tratores",
IF(ISNUMBER(FIND("Estoque - Máquinas pesadas",C672)),"Máquinas pesadas",
IF(ISNUMBER(FIND("Estoque - Reboques",C672)),"Reboques",
IF(C672="Estoque","Estoque",
IF(AND(ISNUMBER(C672),C672&gt;1000,C672&lt;2000),"Caminhões",
IF(AND(ISNUMBER(C672),C672&gt;2000,C672&lt;3000),"Tratores",
IF(AND(ISNUMBER(C672),C672&gt;3000,C672&lt;4000),"Carregadeiras",
IF(AND(ISNUMBER(C672),C672&gt;4000,C672&lt;5000),"Máquinas pesadas",
IF(AND(ISNUMBER(C672),C672&gt;5000,C672&lt;6000),"Colhedoras",
IF(AND(ISNUMBER(C672),C672&gt;7000,C672&lt;8000),"Irrigação",
IF(AND(ISNUMBER(C672),C672&gt;8000,C672&lt;9000),"Reboques",IF(AND(ISNUMBER(C672),C672&gt;0,C672&lt;1000),"Veic. Leves","")))))))))))))))))))))</f>
        <v>Caminhões</v>
      </c>
      <c r="B672" s="8"/>
      <c r="C672" s="2">
        <v>1005</v>
      </c>
      <c r="D672" s="2">
        <v>25314</v>
      </c>
      <c r="E672" s="3" t="s">
        <v>571</v>
      </c>
      <c r="F672" s="14" t="str">
        <f>IF(ISBLANK(K672), "Apenas Solicitação", "Tem OC")</f>
        <v>Tem OC</v>
      </c>
      <c r="G672" s="2">
        <v>1</v>
      </c>
      <c r="H672" s="37">
        <f>G672-I672</f>
        <v>0</v>
      </c>
      <c r="I672" s="38">
        <v>1</v>
      </c>
      <c r="J672" s="4">
        <v>45751</v>
      </c>
      <c r="K672" s="180">
        <v>45759</v>
      </c>
      <c r="L672" s="3"/>
      <c r="M672" s="44"/>
      <c r="N672" s="44" t="str">
        <f>IFERROR(K672 + VALUE(LEFT(L672, FIND(" ", L672) - 1)), "")</f>
        <v/>
      </c>
      <c r="O672" s="3">
        <f>IF(_xlfn.DAYS(K672,J672)&lt;0, "Aguardando OC", _xlfn.DAYS(K672,J672))</f>
        <v>8</v>
      </c>
      <c r="P672" s="14">
        <v>398075</v>
      </c>
      <c r="Q672" s="2">
        <v>1141958</v>
      </c>
      <c r="R672" s="14">
        <v>166228</v>
      </c>
      <c r="S672" s="2">
        <v>685</v>
      </c>
      <c r="T672" s="65" t="s">
        <v>15</v>
      </c>
      <c r="U672" s="21">
        <v>16.55</v>
      </c>
      <c r="V672" s="2"/>
      <c r="W672" s="47" t="str">
        <f>IFERROR(VLOOKUP(V672, Fornecedores!A:C, 3, FALSE), "")</f>
        <v/>
      </c>
      <c r="X672" s="43" t="str">
        <f>IFERROR(VLOOKUP(V672, Fornecedores!A:E, 5, FALSE), "")</f>
        <v/>
      </c>
      <c r="Y672" s="43" t="str">
        <f>IFERROR(VLOOKUP(V672, Fornecedores!A:F, 6, FALSE), "")</f>
        <v/>
      </c>
      <c r="Z672" s="14" t="str">
        <f>IF(H672=0, "Pedido entregue!", "Pendente")</f>
        <v>Pedido entregue!</v>
      </c>
      <c r="AA672" s="59">
        <v>1</v>
      </c>
      <c r="AB672" s="58" t="str">
        <f>IF(Z672="Pedido Entregue!", IF(AA672=1, "Retirado do Almoxarifado", IF(AA672=2, "Material devolvido", "Aguardando retirada")), IF(Z672="Pendente", "Entrega pendente", ""))</f>
        <v>Retirado do Almoxarifado</v>
      </c>
      <c r="AC672" s="18">
        <v>1</v>
      </c>
      <c r="AD672" s="18">
        <f>AC672/SUMIF($P:$P,P672,$AC:$AC)</f>
        <v>1</v>
      </c>
      <c r="AE672" s="18">
        <f>IF(R672=0,0,AC672/SUMIF($R:$R,R672,$AC:$AC))</f>
        <v>0.5</v>
      </c>
      <c r="AF672" s="18">
        <f>IF(R672=0,1,0)</f>
        <v>0</v>
      </c>
      <c r="AG672" s="18">
        <f>IF(R672=0,#REF!-J672,0)</f>
        <v>0</v>
      </c>
      <c r="AH672" t="str">
        <f>TEXT(J672,"MMMM")</f>
        <v>abril</v>
      </c>
    </row>
    <row r="673" spans="1:34" ht="12.75" hidden="1" customHeight="1" x14ac:dyDescent="0.25">
      <c r="A673" s="90" t="str">
        <f>IF(C673="Oficina Diversos","Oficina Geral",
IF(ISNUMBER(FIND("Estoque - Colhedoras",C673)),"Colhedoras",IF(ISNUMBER(FIND("Caldeiraria",C673)),"Caldeiraria",IF(ISNUMBER(FIND("Borracharia",C673)),"Borracharia",IF(ISNUMBER(FIND("Lubrificação",C673)),"Lubrificação",
IF(ISNUMBER(FIND("Estoque - Carregadeiras",C673)),"Carregadeiras",IF(ISNUMBER(FIND("Estoque - Veic. Leves",C673)),"Veic. Leves",
IF(ISNUMBER(FIND("Estoque - Caminhões",C673)),"Caminhões",IF(ISNUMBER(FIND("Estoque - Transbordos",C673)),"Transbordos",
IF(ISNUMBER(FIND("Estoque - Tratores",C673)),"Tratores",
IF(ISNUMBER(FIND("Estoque - Máquinas pesadas",C673)),"Máquinas pesadas",
IF(ISNUMBER(FIND("Estoque - Reboques",C673)),"Reboques",
IF(C673="Estoque","Estoque",
IF(AND(ISNUMBER(C673),C673&gt;1000,C673&lt;2000),"Caminhões",
IF(AND(ISNUMBER(C673),C673&gt;2000,C673&lt;3000),"Tratores",
IF(AND(ISNUMBER(C673),C673&gt;3000,C673&lt;4000),"Carregadeiras",
IF(AND(ISNUMBER(C673),C673&gt;4000,C673&lt;5000),"Máquinas pesadas",
IF(AND(ISNUMBER(C673),C673&gt;5000,C673&lt;6000),"Colhedoras",
IF(AND(ISNUMBER(C673),C673&gt;7000,C673&lt;8000),"Irrigação",
IF(AND(ISNUMBER(C673),C673&gt;8000,C673&lt;9000),"Reboques",IF(AND(ISNUMBER(C673),C673&gt;0,C673&lt;1000),"Veic. Leves","")))))))))))))))))))))</f>
        <v>Caminhões</v>
      </c>
      <c r="B673" s="111"/>
      <c r="C673" s="171">
        <v>1007</v>
      </c>
      <c r="D673" s="170">
        <v>25315</v>
      </c>
      <c r="E673" s="173" t="s">
        <v>20741</v>
      </c>
      <c r="F673" s="101" t="str">
        <f>IF(ISBLANK(K673), "Apenas Solicitação", "Tem OC")</f>
        <v>Tem OC</v>
      </c>
      <c r="G673" s="170">
        <v>1</v>
      </c>
      <c r="H673" s="102">
        <f>G673-I673</f>
        <v>0</v>
      </c>
      <c r="I673" s="103">
        <v>1</v>
      </c>
      <c r="J673" s="174">
        <v>45845</v>
      </c>
      <c r="K673" s="213">
        <v>45850</v>
      </c>
      <c r="L673" s="173" t="s">
        <v>20151</v>
      </c>
      <c r="M673" s="104" t="str">
        <f ca="1">IF(OR(N673="", N673=0), "", IF(N673&gt;TODAY(), "No prazo", "Atrasado"))</f>
        <v>Atrasado</v>
      </c>
      <c r="N673" s="104">
        <f>IFERROR(K673 + VALUE(LEFT(L673, FIND(" ", L673) - 1)), "")</f>
        <v>45850</v>
      </c>
      <c r="O673" s="105">
        <f>IF(_xlfn.DAYS(K673,J673)&lt;0, "Aguardando OC", _xlfn.DAYS(K673,J673))</f>
        <v>5</v>
      </c>
      <c r="P673" s="201">
        <v>410502</v>
      </c>
      <c r="Q673" s="55"/>
      <c r="R673" s="212">
        <v>170830</v>
      </c>
      <c r="S673" s="2">
        <v>221</v>
      </c>
      <c r="T673" s="65" t="s">
        <v>1029</v>
      </c>
      <c r="U673" s="170">
        <v>113.4</v>
      </c>
      <c r="V673" s="170">
        <v>2528</v>
      </c>
      <c r="W673" s="117" t="str">
        <f>IFERROR(VLOOKUP(V673, Fornecedores!A:C, 3, FALSE), "")</f>
        <v xml:space="preserve">REDIESEL            </v>
      </c>
      <c r="X673" s="105" t="str">
        <f>IFERROR(VLOOKUP(V673, Fornecedores!A:E, 5, FALSE), "")</f>
        <v>Jaboatão dos Guararapes</v>
      </c>
      <c r="Y673" s="105" t="str">
        <f>IFERROR(VLOOKUP(V673, Fornecedores!A:F, 6, FALSE), "")</f>
        <v>PE</v>
      </c>
      <c r="Z673" s="101" t="str">
        <f>IF(H673=0, "Pedido entregue!", "Pendente")</f>
        <v>Pedido entregue!</v>
      </c>
      <c r="AA673" s="119"/>
      <c r="AB673" s="132" t="str">
        <f>IF(Z673="Pedido Entregue!", IF(AA673=1, "Retirado do Almoxarifado", IF(AA673=2, "Material devolvido", "Aguardando retirada")), IF(Z673="Pendente", "Entrega pendente", ""))</f>
        <v>Aguardando retirada</v>
      </c>
      <c r="AC673" s="18">
        <v>1</v>
      </c>
      <c r="AD673" s="18">
        <f>AC673/SUMIF($P:$P,P673,$AC:$AC)</f>
        <v>1</v>
      </c>
      <c r="AE673" s="18">
        <f>IF(R673=0,0,AC673/SUMIF($R:$R,R673,$AC:$AC))</f>
        <v>7.6923076923076927E-2</v>
      </c>
      <c r="AF673" s="18">
        <f>IF(R673=0,1,0)</f>
        <v>0</v>
      </c>
      <c r="AH673" t="str">
        <f>TEXT(J673,"MMMM")</f>
        <v>julho</v>
      </c>
    </row>
    <row r="674" spans="1:34" ht="12.75" customHeight="1" x14ac:dyDescent="0.25">
      <c r="A674" s="90" t="str">
        <f>IF(C674="Oficina Diversos","Oficina Geral",
IF(ISNUMBER(FIND("Estoque - Colhedoras",C674)),"Colhedoras",IF(ISNUMBER(FIND("Caldeiraria",C674)),"Caldeiraria",IF(ISNUMBER(FIND("Borracharia",C674)),"Borracharia",IF(ISNUMBER(FIND("Lubrificação",C674)),"Lubrificação",
IF(ISNUMBER(FIND("Estoque - Carregadeiras",C674)),"Carregadeiras",IF(ISNUMBER(FIND("Estoque - Veic. Leves",C674)),"Veic. Leves",
IF(ISNUMBER(FIND("Estoque - Caminhões",C674)),"Caminhões",IF(ISNUMBER(FIND("Estoque - Transbordos",C674)),"Transbordos",
IF(ISNUMBER(FIND("Estoque - Tratores",C674)),"Tratores",
IF(ISNUMBER(FIND("Estoque - Máquinas pesadas",C674)),"Máquinas pesadas",
IF(ISNUMBER(FIND("Estoque - Reboques",C674)),"Reboques",
IF(C674="Estoque","Estoque",
IF(AND(ISNUMBER(C674),C674&gt;1000,C674&lt;2000),"Caminhões",
IF(AND(ISNUMBER(C674),C674&gt;2000,C674&lt;3000),"Tratores",
IF(AND(ISNUMBER(C674),C674&gt;3000,C674&lt;4000),"Carregadeiras",
IF(AND(ISNUMBER(C674),C674&gt;4000,C674&lt;5000),"Máquinas pesadas",
IF(AND(ISNUMBER(C674),C674&gt;5000,C674&lt;6000),"Colhedoras",
IF(AND(ISNUMBER(C674),C674&gt;7000,C674&lt;8000),"Irrigação",
IF(AND(ISNUMBER(C674),C674&gt;8000,C674&lt;9000),"Reboques",IF(AND(ISNUMBER(C674),C674&gt;0,C674&lt;1000),"Veic. Leves","")))))))))))))))))))))</f>
        <v>Caminhões</v>
      </c>
      <c r="B674" s="111"/>
      <c r="C674" s="144">
        <v>1005</v>
      </c>
      <c r="D674" s="143">
        <v>25315</v>
      </c>
      <c r="E674" s="146" t="s">
        <v>20741</v>
      </c>
      <c r="F674" s="101" t="str">
        <f>IF(ISBLANK(K674), "Apenas Solicitação", "Tem OC")</f>
        <v>Apenas Solicitação</v>
      </c>
      <c r="G674" s="143">
        <v>1</v>
      </c>
      <c r="H674" s="102">
        <f>G674-I674</f>
        <v>1</v>
      </c>
      <c r="I674" s="103"/>
      <c r="J674" s="147">
        <v>45828</v>
      </c>
      <c r="K674" s="200"/>
      <c r="L674" s="146"/>
      <c r="M674" s="104" t="str">
        <f ca="1">IF(OR(N674="", N674=0), "", IF(N674&gt;TODAY(), "No prazo", "Atrasado"))</f>
        <v/>
      </c>
      <c r="N674" s="104" t="str">
        <f>IFERROR(K674 + VALUE(LEFT(L674, FIND(" ", L674) - 1)), "")</f>
        <v/>
      </c>
      <c r="O674" s="105" t="str">
        <f>IF(_xlfn.DAYS(K674,J674)&lt;0, "Aguardando OC", _xlfn.DAYS(K674,J674))</f>
        <v>Aguardando OC</v>
      </c>
      <c r="P674" s="200">
        <v>408549</v>
      </c>
      <c r="Q674" s="55"/>
      <c r="R674" s="200">
        <v>0</v>
      </c>
      <c r="S674" s="143">
        <v>221</v>
      </c>
      <c r="T674" s="65" t="s">
        <v>1029</v>
      </c>
      <c r="U674" s="164">
        <v>114.48</v>
      </c>
      <c r="V674" s="143"/>
      <c r="W674" s="117" t="str">
        <f>IFERROR(VLOOKUP(V674, Fornecedores!A:C, 3, FALSE), "")</f>
        <v/>
      </c>
      <c r="X674" s="105" t="str">
        <f>IFERROR(VLOOKUP(V674, Fornecedores!A:E, 5, FALSE), "")</f>
        <v/>
      </c>
      <c r="Y674" s="105" t="str">
        <f>IFERROR(VLOOKUP(V674, Fornecedores!A:F, 6, FALSE), "")</f>
        <v/>
      </c>
      <c r="Z674" s="101" t="str">
        <f>IF(H674=0, "Pedido entregue!", "Pendente")</f>
        <v>Pendente</v>
      </c>
      <c r="AA674" s="119"/>
      <c r="AB674" s="132" t="str">
        <f>IF(Z674="Pedido Entregue!", IF(AA674=1, "Retirado do Almoxarifado", IF(AA674=2, "Material devolvido", "Aguardando retirada")), IF(Z674="Pendente", "Entrega pendente", ""))</f>
        <v>Entrega pendente</v>
      </c>
      <c r="AC674" s="18">
        <v>1</v>
      </c>
      <c r="AD674" s="18">
        <f>AC674/SUMIF($P:$P,P674,$AC:$AC)</f>
        <v>1</v>
      </c>
      <c r="AE674" s="18">
        <f>IF(R674=0,0,AC674/SUMIF($R:$R,R674,$AC:$AC))</f>
        <v>0</v>
      </c>
      <c r="AF674" s="18">
        <f>IF(R674=0,1,0)</f>
        <v>1</v>
      </c>
      <c r="AH674" t="str">
        <f>TEXT(J674,"MMMM")</f>
        <v>junho</v>
      </c>
    </row>
    <row r="675" spans="1:34" ht="12.75" customHeight="1" x14ac:dyDescent="0.25">
      <c r="A675" s="90" t="str">
        <f>IF(C675="Oficina Diversos","Oficina Geral",
IF(ISNUMBER(FIND("Estoque - Colhedoras",C675)),"Colhedoras",IF(ISNUMBER(FIND("Caldeiraria",C675)),"Caldeiraria",IF(ISNUMBER(FIND("Borracharia",C675)),"Borracharia",IF(ISNUMBER(FIND("Lubrificação",C675)),"Lubrificação",
IF(ISNUMBER(FIND("Estoque - Carregadeiras",C675)),"Carregadeiras",IF(ISNUMBER(FIND("Estoque - Veic. Leves",C675)),"Veic. Leves",
IF(ISNUMBER(FIND("Estoque - Caminhões",C675)),"Caminhões",IF(ISNUMBER(FIND("Estoque - Transbordos",C675)),"Transbordos",
IF(ISNUMBER(FIND("Estoque - Tratores",C675)),"Tratores",
IF(ISNUMBER(FIND("Estoque - Máquinas pesadas",C675)),"Máquinas pesadas",
IF(ISNUMBER(FIND("Estoque - Reboques",C675)),"Reboques",
IF(C675="Estoque","Estoque",
IF(AND(ISNUMBER(C675),C675&gt;1000,C675&lt;2000),"Caminhões",
IF(AND(ISNUMBER(C675),C675&gt;2000,C675&lt;3000),"Tratores",
IF(AND(ISNUMBER(C675),C675&gt;3000,C675&lt;4000),"Carregadeiras",
IF(AND(ISNUMBER(C675),C675&gt;4000,C675&lt;5000),"Máquinas pesadas",
IF(AND(ISNUMBER(C675),C675&gt;5000,C675&lt;6000),"Colhedoras",
IF(AND(ISNUMBER(C675),C675&gt;7000,C675&lt;8000),"Irrigação",
IF(AND(ISNUMBER(C675),C675&gt;8000,C675&lt;9000),"Reboques",IF(AND(ISNUMBER(C675),C675&gt;0,C675&lt;1000),"Veic. Leves","")))))))))))))))))))))</f>
        <v>Caminhões</v>
      </c>
      <c r="B675" s="111"/>
      <c r="C675" s="171">
        <v>1021</v>
      </c>
      <c r="D675" s="170">
        <v>25544</v>
      </c>
      <c r="E675" s="173" t="s">
        <v>20436</v>
      </c>
      <c r="F675" s="101" t="str">
        <f>IF(ISBLANK(K675), "Apenas Solicitação", "Tem OC")</f>
        <v>Tem OC</v>
      </c>
      <c r="G675" s="170">
        <v>2</v>
      </c>
      <c r="H675" s="102">
        <f>G675-I675</f>
        <v>2</v>
      </c>
      <c r="I675" s="103"/>
      <c r="J675" s="174">
        <v>45852</v>
      </c>
      <c r="K675" s="174">
        <v>45857</v>
      </c>
      <c r="L675" s="173" t="s">
        <v>20151</v>
      </c>
      <c r="M675" s="104" t="str">
        <f ca="1">IF(OR(N675="", N675=0), "", IF(N675&gt;TODAY(), "No prazo", "Atrasado"))</f>
        <v>Atrasado</v>
      </c>
      <c r="N675" s="104">
        <f>IFERROR(K675 + VALUE(LEFT(L675, FIND(" ", L675) - 1)), "")</f>
        <v>45857</v>
      </c>
      <c r="O675" s="105">
        <f>IF(_xlfn.DAYS(K675,J675)&lt;0, "Aguardando OC", _xlfn.DAYS(K675,J675))</f>
        <v>5</v>
      </c>
      <c r="P675" s="212">
        <v>411630</v>
      </c>
      <c r="Q675" s="55"/>
      <c r="R675" s="212">
        <v>171162</v>
      </c>
      <c r="S675" s="2">
        <v>221</v>
      </c>
      <c r="T675" s="65" t="s">
        <v>1029</v>
      </c>
      <c r="U675" s="170">
        <v>17.41</v>
      </c>
      <c r="V675" s="170">
        <v>2528</v>
      </c>
      <c r="W675" s="117" t="str">
        <f>IFERROR(VLOOKUP(V675, Fornecedores!A:C, 3, FALSE), "")</f>
        <v xml:space="preserve">REDIESEL            </v>
      </c>
      <c r="X675" s="105" t="str">
        <f>IFERROR(VLOOKUP(V675, Fornecedores!A:E, 5, FALSE), "")</f>
        <v>Jaboatão dos Guararapes</v>
      </c>
      <c r="Y675" s="105" t="str">
        <f>IFERROR(VLOOKUP(V675, Fornecedores!A:F, 6, FALSE), "")</f>
        <v>PE</v>
      </c>
      <c r="Z675" s="101" t="str">
        <f>IF(H675=0, "Pedido entregue!", "Pendente")</f>
        <v>Pendente</v>
      </c>
      <c r="AA675" s="119"/>
      <c r="AB675" s="132" t="str">
        <f>IF(Z675="Pedido Entregue!", IF(AA675=1, "Retirado do Almoxarifado", IF(AA675=2, "Material devolvido", "Aguardando retirada")), IF(Z675="Pendente", "Entrega pendente", ""))</f>
        <v>Entrega pendente</v>
      </c>
      <c r="AC675" s="18">
        <v>1</v>
      </c>
      <c r="AD675" s="18">
        <f>AC675/SUMIF($P:$P,P675,$AC:$AC)</f>
        <v>1</v>
      </c>
      <c r="AE675" s="18">
        <f>IF(R675=0,0,AC675/SUMIF($R:$R,R675,$AC:$AC))</f>
        <v>0.125</v>
      </c>
      <c r="AF675" s="18">
        <f>IF(R675=0,1,0)</f>
        <v>0</v>
      </c>
      <c r="AH675" t="str">
        <f>TEXT(J675,"MMMM")</f>
        <v>julho</v>
      </c>
    </row>
    <row r="676" spans="1:34" ht="12.75" hidden="1" customHeight="1" x14ac:dyDescent="0.25">
      <c r="A676" s="90" t="str">
        <f>IF(C676="Oficina Diversos","Oficina Geral",
IF(ISNUMBER(FIND("Estoque - Colhedoras",C676)),"Colhedoras",IF(ISNUMBER(FIND("Caldeiraria",C676)),"Caldeiraria",IF(ISNUMBER(FIND("Borracharia",C676)),"Borracharia",IF(ISNUMBER(FIND("Lubrificação",C676)),"Lubrificação",
IF(ISNUMBER(FIND("Estoque - Carregadeiras",C676)),"Carregadeiras",IF(ISNUMBER(FIND("Estoque - Veic. Leves",C676)),"Veic. Leves",
IF(ISNUMBER(FIND("Estoque - Caminhões",C676)),"Caminhões",IF(ISNUMBER(FIND("Estoque - Transbordos",C676)),"Transbordos",
IF(ISNUMBER(FIND("Estoque - Tratores",C676)),"Tratores",
IF(ISNUMBER(FIND("Estoque - Máquinas pesadas",C676)),"Máquinas pesadas",
IF(ISNUMBER(FIND("Estoque - Reboques",C676)),"Reboques",
IF(C676="Estoque","Estoque",
IF(AND(ISNUMBER(C676),C676&gt;1000,C676&lt;2000),"Caminhões",
IF(AND(ISNUMBER(C676),C676&gt;2000,C676&lt;3000),"Tratores",
IF(AND(ISNUMBER(C676),C676&gt;3000,C676&lt;4000),"Carregadeiras",
IF(AND(ISNUMBER(C676),C676&gt;4000,C676&lt;5000),"Máquinas pesadas",
IF(AND(ISNUMBER(C676),C676&gt;5000,C676&lt;6000),"Colhedoras",
IF(AND(ISNUMBER(C676),C676&gt;7000,C676&lt;8000),"Irrigação",
IF(AND(ISNUMBER(C676),C676&gt;8000,C676&lt;9000),"Reboques",IF(AND(ISNUMBER(C676),C676&gt;0,C676&lt;1000),"Veic. Leves","")))))))))))))))))))))</f>
        <v>Caminhões</v>
      </c>
      <c r="B676" s="111"/>
      <c r="C676" s="113">
        <v>1023</v>
      </c>
      <c r="D676" s="113">
        <v>25544</v>
      </c>
      <c r="E676" s="105" t="s">
        <v>20436</v>
      </c>
      <c r="F676" s="101" t="str">
        <f>IF(ISBLANK(K676), "Apenas Solicitação", "Tem OC")</f>
        <v>Tem OC</v>
      </c>
      <c r="G676" s="2">
        <v>1</v>
      </c>
      <c r="H676" s="102">
        <f>G676-I676</f>
        <v>0</v>
      </c>
      <c r="I676" s="103">
        <v>1</v>
      </c>
      <c r="J676" s="4">
        <v>45821</v>
      </c>
      <c r="K676" s="180">
        <v>45831</v>
      </c>
      <c r="L676" s="49"/>
      <c r="M676" s="104" t="str">
        <f ca="1">IF(OR(N676="", N676=0), "", IF(N676&gt;TODAY(), "No prazo", "Atrasado"))</f>
        <v/>
      </c>
      <c r="N676" s="104" t="str">
        <f>IFERROR(K676 + VALUE(LEFT(L676, FIND(" ", L676) - 1)), "")</f>
        <v/>
      </c>
      <c r="O676" s="105">
        <f>IF(_xlfn.DAYS(K676,J676)&lt;0, "Aguardando OC", _xlfn.DAYS(K676,J676))</f>
        <v>10</v>
      </c>
      <c r="P676" s="14">
        <v>407555</v>
      </c>
      <c r="Q676" s="55"/>
      <c r="R676" s="14">
        <v>169644</v>
      </c>
      <c r="S676" s="2">
        <v>221</v>
      </c>
      <c r="T676" s="65" t="s">
        <v>1029</v>
      </c>
      <c r="U676" s="21">
        <v>16.55</v>
      </c>
      <c r="V676" s="2">
        <v>5189</v>
      </c>
      <c r="W676" s="117" t="str">
        <f>IFERROR(VLOOKUP(V676, Fornecedores!A:C, 3, FALSE), "")</f>
        <v>REPENORTE</v>
      </c>
      <c r="X676" s="105" t="str">
        <f>IFERROR(VLOOKUP(V676, Fornecedores!A:E, 5, FALSE), "")</f>
        <v>Recife</v>
      </c>
      <c r="Y676" s="105" t="str">
        <f>IFERROR(VLOOKUP(V676, Fornecedores!A:F, 6, FALSE), "")</f>
        <v>PE</v>
      </c>
      <c r="Z676" s="101" t="str">
        <f>IF(H676=0, "Pedido entregue!", "Pendente")</f>
        <v>Pedido entregue!</v>
      </c>
      <c r="AA676" s="119"/>
      <c r="AB676" s="132" t="str">
        <f>IF(Z676="Pedido Entregue!", IF(AA676=1, "Retirado do Almoxarifado", IF(AA676=2, "Material devolvido", "Aguardando retirada")), IF(Z676="Pendente", "Entrega pendente", ""))</f>
        <v>Aguardando retirada</v>
      </c>
      <c r="AC676" s="18">
        <v>1</v>
      </c>
      <c r="AD676" s="18">
        <f>AC676/SUMIF($P:$P,P676,$AC:$AC)</f>
        <v>1</v>
      </c>
      <c r="AE676" s="18">
        <f>IF(R676=0,0,AC676/SUMIF($R:$R,R676,$AC:$AC))</f>
        <v>7.6923076923076927E-2</v>
      </c>
      <c r="AF676" s="18">
        <f>IF(R676=0,1,0)</f>
        <v>0</v>
      </c>
      <c r="AH676" t="str">
        <f>TEXT(J676,"MMMM")</f>
        <v>junho</v>
      </c>
    </row>
    <row r="677" spans="1:34" ht="12.75" hidden="1" customHeight="1" x14ac:dyDescent="0.25">
      <c r="A677" s="90" t="str">
        <f>IF(C677="Oficina Diversos","Oficina Geral",
IF(ISNUMBER(FIND("Estoque - Colhedoras",C677)),"Colhedoras",IF(ISNUMBER(FIND("Caldeiraria",C677)),"Caldeiraria",IF(ISNUMBER(FIND("Borracharia",C677)),"Borracharia",IF(ISNUMBER(FIND("Lubrificação",C677)),"Lubrificação",
IF(ISNUMBER(FIND("Estoque - Carregadeiras",C677)),"Carregadeiras",IF(ISNUMBER(FIND("Estoque - Veic. Leves",C677)),"Veic. Leves",
IF(ISNUMBER(FIND("Estoque - Caminhões",C677)),"Caminhões",IF(ISNUMBER(FIND("Estoque - Transbordos",C677)),"Transbordos",
IF(ISNUMBER(FIND("Estoque - Tratores",C677)),"Tratores",
IF(ISNUMBER(FIND("Estoque - Máquinas pesadas",C677)),"Máquinas pesadas",
IF(ISNUMBER(FIND("Estoque - Reboques",C677)),"Reboques",
IF(C677="Estoque","Estoque",
IF(AND(ISNUMBER(C677),C677&gt;1000,C677&lt;2000),"Caminhões",
IF(AND(ISNUMBER(C677),C677&gt;2000,C677&lt;3000),"Tratores",
IF(AND(ISNUMBER(C677),C677&gt;3000,C677&lt;4000),"Carregadeiras",
IF(AND(ISNUMBER(C677),C677&gt;4000,C677&lt;5000),"Máquinas pesadas",
IF(AND(ISNUMBER(C677),C677&gt;5000,C677&lt;6000),"Colhedoras",
IF(AND(ISNUMBER(C677),C677&gt;7000,C677&lt;8000),"Irrigação",
IF(AND(ISNUMBER(C677),C677&gt;8000,C677&lt;9000),"Reboques",IF(AND(ISNUMBER(C677),C677&gt;0,C677&lt;1000),"Veic. Leves","")))))))))))))))))))))</f>
        <v>Carregadeiras</v>
      </c>
      <c r="B677" s="8"/>
      <c r="C677" s="42">
        <v>3027</v>
      </c>
      <c r="D677" s="42">
        <v>25602</v>
      </c>
      <c r="E677" s="43" t="s">
        <v>382</v>
      </c>
      <c r="F677" s="14" t="str">
        <f>IF(ISBLANK(K677), "Apenas Solicitação", "Tem OC")</f>
        <v>Tem OC</v>
      </c>
      <c r="G677" s="42">
        <v>2</v>
      </c>
      <c r="H677" s="37">
        <f>G677-I677</f>
        <v>0</v>
      </c>
      <c r="I677" s="38">
        <v>2</v>
      </c>
      <c r="J677" s="44">
        <v>45748</v>
      </c>
      <c r="K677" s="185">
        <v>45756</v>
      </c>
      <c r="L677" s="44"/>
      <c r="M677" s="44"/>
      <c r="N677" s="44" t="str">
        <f>IFERROR(K677 + VALUE(LEFT(L677, FIND(" ", L677) - 1)), "")</f>
        <v/>
      </c>
      <c r="O677" s="3">
        <f>IF(_xlfn.DAYS(K677,J677)&lt;0, "Aguardando OC", _xlfn.DAYS(K677,J677))</f>
        <v>8</v>
      </c>
      <c r="P677" s="191">
        <v>397578</v>
      </c>
      <c r="Q677" s="42">
        <v>1140761</v>
      </c>
      <c r="R677" s="191">
        <v>166053</v>
      </c>
      <c r="S677" s="42">
        <v>701</v>
      </c>
      <c r="T677" s="67" t="s">
        <v>150</v>
      </c>
      <c r="U677" s="45">
        <v>113.8</v>
      </c>
      <c r="V677" s="42">
        <v>15118</v>
      </c>
      <c r="W677" s="47" t="str">
        <f>IFERROR(VLOOKUP(V677, Fornecedores!A:C, 3, FALSE), "")</f>
        <v>COPERPECAS AGRICOLAS</v>
      </c>
      <c r="X677" s="43" t="str">
        <f>IFERROR(VLOOKUP(V677, Fornecedores!A:E, 5, FALSE), "")</f>
        <v>Ribeirão Preto</v>
      </c>
      <c r="Y677" s="43" t="str">
        <f>IFERROR(VLOOKUP(V677, Fornecedores!A:F, 6, FALSE), "")</f>
        <v>SP</v>
      </c>
      <c r="Z677" s="14" t="str">
        <f>IF(H677=0, "Pedido entregue!", "Pendente")</f>
        <v>Pedido entregue!</v>
      </c>
      <c r="AA677" s="59"/>
      <c r="AB677" s="58" t="str">
        <f>IF(Z677="Pedido Entregue!", IF(AA677=1, "Retirado do Almoxarifado", IF(AA677=2, "Material devolvido", "Aguardando retirada")), IF(Z677="Pendente", "Entrega pendente", ""))</f>
        <v>Aguardando retirada</v>
      </c>
      <c r="AC677" s="18">
        <v>1</v>
      </c>
      <c r="AD677" s="18">
        <f>AC677/SUMIF($P:$P,P677,$AC:$AC)</f>
        <v>1</v>
      </c>
      <c r="AE677" s="18">
        <f>IF(R677=0,0,AC677/SUMIF($R:$R,R677,$AC:$AC))</f>
        <v>0.1111111111111111</v>
      </c>
      <c r="AF677" s="18">
        <f>IF(R677=0,1,0)</f>
        <v>0</v>
      </c>
      <c r="AG677" s="18">
        <f>IF(R677=0,#REF!-J677,0)</f>
        <v>0</v>
      </c>
      <c r="AH677" t="str">
        <f>TEXT(J677,"MMMM")</f>
        <v>abril</v>
      </c>
    </row>
    <row r="678" spans="1:34" ht="12.75" hidden="1" customHeight="1" x14ac:dyDescent="0.25">
      <c r="A678" s="90" t="str">
        <f>IF(C678="Oficina Diversos","Oficina Geral",
IF(ISNUMBER(FIND("Estoque - Colhedoras",C678)),"Colhedoras",IF(ISNUMBER(FIND("Caldeiraria",C678)),"Caldeiraria",IF(ISNUMBER(FIND("Borracharia",C678)),"Borracharia",IF(ISNUMBER(FIND("Lubrificação",C678)),"Lubrificação",
IF(ISNUMBER(FIND("Estoque - Carregadeiras",C678)),"Carregadeiras",IF(ISNUMBER(FIND("Estoque - Veic. Leves",C678)),"Veic. Leves",
IF(ISNUMBER(FIND("Estoque - Caminhões",C678)),"Caminhões",IF(ISNUMBER(FIND("Estoque - Transbordos",C678)),"Transbordos",
IF(ISNUMBER(FIND("Estoque - Tratores",C678)),"Tratores",
IF(ISNUMBER(FIND("Estoque - Máquinas pesadas",C678)),"Máquinas pesadas",
IF(ISNUMBER(FIND("Estoque - Reboques",C678)),"Reboques",
IF(C678="Estoque","Estoque",
IF(AND(ISNUMBER(C678),C678&gt;1000,C678&lt;2000),"Caminhões",
IF(AND(ISNUMBER(C678),C678&gt;2000,C678&lt;3000),"Tratores",
IF(AND(ISNUMBER(C678),C678&gt;3000,C678&lt;4000),"Carregadeiras",
IF(AND(ISNUMBER(C678),C678&gt;4000,C678&lt;5000),"Máquinas pesadas",
IF(AND(ISNUMBER(C678),C678&gt;5000,C678&lt;6000),"Colhedoras",
IF(AND(ISNUMBER(C678),C678&gt;7000,C678&lt;8000),"Irrigação",
IF(AND(ISNUMBER(C678),C678&gt;8000,C678&lt;9000),"Reboques",IF(AND(ISNUMBER(C678),C678&gt;0,C678&lt;1000),"Veic. Leves","")))))))))))))))))))))</f>
        <v>Carregadeiras</v>
      </c>
      <c r="B678" s="8"/>
      <c r="C678" s="42">
        <v>3022</v>
      </c>
      <c r="D678" s="42">
        <v>25602</v>
      </c>
      <c r="E678" s="43" t="s">
        <v>382</v>
      </c>
      <c r="F678" s="14" t="str">
        <f>IF(ISBLANK(K678), "Apenas Solicitação", "Tem OC")</f>
        <v>Tem OC</v>
      </c>
      <c r="G678" s="42">
        <v>2</v>
      </c>
      <c r="H678" s="37">
        <f>G678-I678</f>
        <v>0</v>
      </c>
      <c r="I678" s="38">
        <v>2</v>
      </c>
      <c r="J678" s="44">
        <v>45748</v>
      </c>
      <c r="K678" s="185">
        <v>45756</v>
      </c>
      <c r="L678" s="44"/>
      <c r="M678" s="44"/>
      <c r="N678" s="44" t="str">
        <f>IFERROR(K678 + VALUE(LEFT(L678, FIND(" ", L678) - 1)), "")</f>
        <v/>
      </c>
      <c r="O678" s="3">
        <f>IF(_xlfn.DAYS(K678,J678)&lt;0, "Aguardando OC", _xlfn.DAYS(K678,J678))</f>
        <v>8</v>
      </c>
      <c r="P678" s="191">
        <v>397580</v>
      </c>
      <c r="Q678" s="42">
        <v>1140766</v>
      </c>
      <c r="R678" s="191">
        <v>166053</v>
      </c>
      <c r="S678" s="42">
        <v>112</v>
      </c>
      <c r="T678" s="67" t="s">
        <v>152</v>
      </c>
      <c r="U678" s="45">
        <v>113.8</v>
      </c>
      <c r="V678" s="42">
        <v>15118</v>
      </c>
      <c r="W678" s="47" t="str">
        <f>IFERROR(VLOOKUP(V678, Fornecedores!A:C, 3, FALSE), "")</f>
        <v>COPERPECAS AGRICOLAS</v>
      </c>
      <c r="X678" s="43" t="str">
        <f>IFERROR(VLOOKUP(V678, Fornecedores!A:E, 5, FALSE), "")</f>
        <v>Ribeirão Preto</v>
      </c>
      <c r="Y678" s="43" t="str">
        <f>IFERROR(VLOOKUP(V678, Fornecedores!A:F, 6, FALSE), "")</f>
        <v>SP</v>
      </c>
      <c r="Z678" s="14" t="str">
        <f>IF(H678=0, "Pedido entregue!", "Pendente")</f>
        <v>Pedido entregue!</v>
      </c>
      <c r="AA678" s="59">
        <v>1</v>
      </c>
      <c r="AB678" s="58" t="str">
        <f>IF(Z678="Pedido Entregue!", IF(AA678=1, "Retirado do Almoxarifado", IF(AA678=2, "Material devolvido", "Aguardando retirada")), IF(Z678="Pendente", "Entrega pendente", ""))</f>
        <v>Retirado do Almoxarifado</v>
      </c>
      <c r="AC678" s="18">
        <v>1</v>
      </c>
      <c r="AD678" s="18">
        <f>AC678/SUMIF($P:$P,P678,$AC:$AC)</f>
        <v>1</v>
      </c>
      <c r="AE678" s="18">
        <f>IF(R678=0,0,AC678/SUMIF($R:$R,R678,$AC:$AC))</f>
        <v>0.1111111111111111</v>
      </c>
      <c r="AF678" s="18">
        <f>IF(R678=0,1,0)</f>
        <v>0</v>
      </c>
      <c r="AG678" s="18">
        <f>IF(R678=0,#REF!-J678,0)</f>
        <v>0</v>
      </c>
      <c r="AH678" t="str">
        <f>TEXT(J678,"MMMM")</f>
        <v>abril</v>
      </c>
    </row>
    <row r="679" spans="1:34" ht="12.75" hidden="1" customHeight="1" x14ac:dyDescent="0.25">
      <c r="A679" s="90" t="str">
        <f>IF(C679="Oficina Diversos","Oficina Geral",
IF(ISNUMBER(FIND("Estoque - Colhedoras",C679)),"Colhedoras",IF(ISNUMBER(FIND("Caldeiraria",C679)),"Caldeiraria",IF(ISNUMBER(FIND("Borracharia",C679)),"Borracharia",IF(ISNUMBER(FIND("Lubrificação",C679)),"Lubrificação",
IF(ISNUMBER(FIND("Estoque - Carregadeiras",C679)),"Carregadeiras",IF(ISNUMBER(FIND("Estoque - Veic. Leves",C679)),"Veic. Leves",
IF(ISNUMBER(FIND("Estoque - Caminhões",C679)),"Caminhões",IF(ISNUMBER(FIND("Estoque - Transbordos",C679)),"Transbordos",
IF(ISNUMBER(FIND("Estoque - Tratores",C679)),"Tratores",
IF(ISNUMBER(FIND("Estoque - Máquinas pesadas",C679)),"Máquinas pesadas",
IF(ISNUMBER(FIND("Estoque - Reboques",C679)),"Reboques",
IF(C679="Estoque","Estoque",
IF(AND(ISNUMBER(C679),C679&gt;1000,C679&lt;2000),"Caminhões",
IF(AND(ISNUMBER(C679),C679&gt;2000,C679&lt;3000),"Tratores",
IF(AND(ISNUMBER(C679),C679&gt;3000,C679&lt;4000),"Carregadeiras",
IF(AND(ISNUMBER(C679),C679&gt;4000,C679&lt;5000),"Máquinas pesadas",
IF(AND(ISNUMBER(C679),C679&gt;5000,C679&lt;6000),"Colhedoras",
IF(AND(ISNUMBER(C679),C679&gt;7000,C679&lt;8000),"Irrigação",
IF(AND(ISNUMBER(C679),C679&gt;8000,C679&lt;9000),"Reboques",IF(AND(ISNUMBER(C679),C679&gt;0,C679&lt;1000),"Veic. Leves","")))))))))))))))))))))</f>
        <v>Carregadeiras</v>
      </c>
      <c r="B679" s="8"/>
      <c r="C679" s="42">
        <v>3014</v>
      </c>
      <c r="D679" s="42">
        <v>25602</v>
      </c>
      <c r="E679" s="43" t="s">
        <v>382</v>
      </c>
      <c r="F679" s="14" t="str">
        <f>IF(ISBLANK(K679), "Apenas Solicitação", "Tem OC")</f>
        <v>Tem OC</v>
      </c>
      <c r="G679" s="42">
        <v>2</v>
      </c>
      <c r="H679" s="37">
        <f>G679-I679</f>
        <v>0</v>
      </c>
      <c r="I679" s="38">
        <v>2</v>
      </c>
      <c r="J679" s="44">
        <v>45748</v>
      </c>
      <c r="K679" s="185">
        <v>45756</v>
      </c>
      <c r="L679" s="44"/>
      <c r="M679" s="44"/>
      <c r="N679" s="44" t="str">
        <f>IFERROR(K679 + VALUE(LEFT(L679, FIND(" ", L679) - 1)), "")</f>
        <v/>
      </c>
      <c r="O679" s="3">
        <f>IF(_xlfn.DAYS(K679,J679)&lt;0, "Aguardando OC", _xlfn.DAYS(K679,J679))</f>
        <v>8</v>
      </c>
      <c r="P679" s="191">
        <v>397582</v>
      </c>
      <c r="Q679" s="42">
        <v>1140768</v>
      </c>
      <c r="R679" s="191">
        <v>166053</v>
      </c>
      <c r="S679" s="42">
        <v>112</v>
      </c>
      <c r="T679" s="67" t="s">
        <v>152</v>
      </c>
      <c r="U679" s="45">
        <v>113.8</v>
      </c>
      <c r="V679" s="42">
        <v>15118</v>
      </c>
      <c r="W679" s="47" t="str">
        <f>IFERROR(VLOOKUP(V679, Fornecedores!A:C, 3, FALSE), "")</f>
        <v>COPERPECAS AGRICOLAS</v>
      </c>
      <c r="X679" s="43" t="str">
        <f>IFERROR(VLOOKUP(V679, Fornecedores!A:E, 5, FALSE), "")</f>
        <v>Ribeirão Preto</v>
      </c>
      <c r="Y679" s="43" t="str">
        <f>IFERROR(VLOOKUP(V679, Fornecedores!A:F, 6, FALSE), "")</f>
        <v>SP</v>
      </c>
      <c r="Z679" s="14" t="str">
        <f>IF(H679=0, "Pedido entregue!", "Pendente")</f>
        <v>Pedido entregue!</v>
      </c>
      <c r="AA679" s="59">
        <v>1</v>
      </c>
      <c r="AB679" s="58" t="str">
        <f>IF(Z679="Pedido Entregue!", IF(AA679=1, "Retirado do Almoxarifado", IF(AA679=2, "Material devolvido", "Aguardando retirada")), IF(Z679="Pendente", "Entrega pendente", ""))</f>
        <v>Retirado do Almoxarifado</v>
      </c>
      <c r="AC679" s="18">
        <v>1</v>
      </c>
      <c r="AD679" s="18">
        <f>AC679/SUMIF($P:$P,P679,$AC:$AC)</f>
        <v>1</v>
      </c>
      <c r="AE679" s="18">
        <f>IF(R679=0,0,AC679/SUMIF($R:$R,R679,$AC:$AC))</f>
        <v>0.1111111111111111</v>
      </c>
      <c r="AF679" s="18">
        <f>IF(R679=0,1,0)</f>
        <v>0</v>
      </c>
      <c r="AG679" s="18">
        <f>IF(R679=0,#REF!-J679,0)</f>
        <v>0</v>
      </c>
      <c r="AH679" t="str">
        <f>TEXT(J679,"MMMM")</f>
        <v>abril</v>
      </c>
    </row>
    <row r="680" spans="1:34" ht="12.75" hidden="1" customHeight="1" x14ac:dyDescent="0.25">
      <c r="A680" s="90" t="str">
        <f>IF(C680="Oficina Diversos","Oficina Geral",
IF(ISNUMBER(FIND("Estoque - Colhedoras",C680)),"Colhedoras",IF(ISNUMBER(FIND("Caldeiraria",C680)),"Caldeiraria",IF(ISNUMBER(FIND("Borracharia",C680)),"Borracharia",IF(ISNUMBER(FIND("Lubrificação",C680)),"Lubrificação",
IF(ISNUMBER(FIND("Estoque - Carregadeiras",C680)),"Carregadeiras",IF(ISNUMBER(FIND("Estoque - Veic. Leves",C680)),"Veic. Leves",
IF(ISNUMBER(FIND("Estoque - Caminhões",C680)),"Caminhões",IF(ISNUMBER(FIND("Estoque - Transbordos",C680)),"Transbordos",
IF(ISNUMBER(FIND("Estoque - Tratores",C680)),"Tratores",
IF(ISNUMBER(FIND("Estoque - Máquinas pesadas",C680)),"Máquinas pesadas",
IF(ISNUMBER(FIND("Estoque - Reboques",C680)),"Reboques",
IF(C680="Estoque","Estoque",
IF(AND(ISNUMBER(C680),C680&gt;1000,C680&lt;2000),"Caminhões",
IF(AND(ISNUMBER(C680),C680&gt;2000,C680&lt;3000),"Tratores",
IF(AND(ISNUMBER(C680),C680&gt;3000,C680&lt;4000),"Carregadeiras",
IF(AND(ISNUMBER(C680),C680&gt;4000,C680&lt;5000),"Máquinas pesadas",
IF(AND(ISNUMBER(C680),C680&gt;5000,C680&lt;6000),"Colhedoras",
IF(AND(ISNUMBER(C680),C680&gt;7000,C680&lt;8000),"Irrigação",
IF(AND(ISNUMBER(C680),C680&gt;8000,C680&lt;9000),"Reboques",IF(AND(ISNUMBER(C680),C680&gt;0,C680&lt;1000),"Veic. Leves","")))))))))))))))))))))</f>
        <v>Carregadeiras</v>
      </c>
      <c r="B680" s="8"/>
      <c r="C680" s="42">
        <v>3015</v>
      </c>
      <c r="D680" s="42">
        <v>25602</v>
      </c>
      <c r="E680" s="43" t="s">
        <v>382</v>
      </c>
      <c r="F680" s="14" t="str">
        <f>IF(ISBLANK(K680), "Apenas Solicitação", "Tem OC")</f>
        <v>Tem OC</v>
      </c>
      <c r="G680" s="42">
        <v>2</v>
      </c>
      <c r="H680" s="37">
        <f>G680-I680</f>
        <v>0</v>
      </c>
      <c r="I680" s="38">
        <v>2</v>
      </c>
      <c r="J680" s="44">
        <v>45748</v>
      </c>
      <c r="K680" s="185">
        <v>45756</v>
      </c>
      <c r="L680" s="44"/>
      <c r="M680" s="44"/>
      <c r="N680" s="44" t="str">
        <f>IFERROR(K680 + VALUE(LEFT(L680, FIND(" ", L680) - 1)), "")</f>
        <v/>
      </c>
      <c r="O680" s="3">
        <f>IF(_xlfn.DAYS(K680,J680)&lt;0, "Aguardando OC", _xlfn.DAYS(K680,J680))</f>
        <v>8</v>
      </c>
      <c r="P680" s="191">
        <v>397584</v>
      </c>
      <c r="Q680" s="42">
        <v>1140771</v>
      </c>
      <c r="R680" s="191">
        <v>166053</v>
      </c>
      <c r="S680" s="42">
        <v>112</v>
      </c>
      <c r="T680" s="67" t="s">
        <v>152</v>
      </c>
      <c r="U680" s="45">
        <v>113.8</v>
      </c>
      <c r="V680" s="42">
        <v>15118</v>
      </c>
      <c r="W680" s="47" t="str">
        <f>IFERROR(VLOOKUP(V680, Fornecedores!A:C, 3, FALSE), "")</f>
        <v>COPERPECAS AGRICOLAS</v>
      </c>
      <c r="X680" s="43" t="str">
        <f>IFERROR(VLOOKUP(V680, Fornecedores!A:E, 5, FALSE), "")</f>
        <v>Ribeirão Preto</v>
      </c>
      <c r="Y680" s="43" t="str">
        <f>IFERROR(VLOOKUP(V680, Fornecedores!A:F, 6, FALSE), "")</f>
        <v>SP</v>
      </c>
      <c r="Z680" s="14" t="str">
        <f>IF(H680=0, "Pedido entregue!", "Pendente")</f>
        <v>Pedido entregue!</v>
      </c>
      <c r="AA680" s="59">
        <v>1</v>
      </c>
      <c r="AB680" s="58" t="str">
        <f>IF(Z680="Pedido Entregue!", IF(AA680=1, "Retirado do Almoxarifado", IF(AA680=2, "Material devolvido", "Aguardando retirada")), IF(Z680="Pendente", "Entrega pendente", ""))</f>
        <v>Retirado do Almoxarifado</v>
      </c>
      <c r="AC680" s="18">
        <v>1</v>
      </c>
      <c r="AD680" s="18">
        <f>AC680/SUMIF($P:$P,P680,$AC:$AC)</f>
        <v>1</v>
      </c>
      <c r="AE680" s="18">
        <f>IF(R680=0,0,AC680/SUMIF($R:$R,R680,$AC:$AC))</f>
        <v>0.1111111111111111</v>
      </c>
      <c r="AF680" s="18">
        <f>IF(R680=0,1,0)</f>
        <v>0</v>
      </c>
      <c r="AG680" s="18">
        <f>IF(R680=0,#REF!-J680,0)</f>
        <v>0</v>
      </c>
      <c r="AH680" t="str">
        <f>TEXT(J680,"MMMM")</f>
        <v>abril</v>
      </c>
    </row>
    <row r="681" spans="1:34" ht="12.75" hidden="1" customHeight="1" x14ac:dyDescent="0.25">
      <c r="A681" s="90" t="str">
        <f>IF(C681="Oficina Diversos","Oficina Geral",
IF(ISNUMBER(FIND("Estoque - Colhedoras",C681)),"Colhedoras",IF(ISNUMBER(FIND("Caldeiraria",C681)),"Caldeiraria",IF(ISNUMBER(FIND("Borracharia",C681)),"Borracharia",IF(ISNUMBER(FIND("Lubrificação",C681)),"Lubrificação",
IF(ISNUMBER(FIND("Estoque - Carregadeiras",C681)),"Carregadeiras",IF(ISNUMBER(FIND("Estoque - Veic. Leves",C681)),"Veic. Leves",
IF(ISNUMBER(FIND("Estoque - Caminhões",C681)),"Caminhões",IF(ISNUMBER(FIND("Estoque - Transbordos",C681)),"Transbordos",
IF(ISNUMBER(FIND("Estoque - Tratores",C681)),"Tratores",
IF(ISNUMBER(FIND("Estoque - Máquinas pesadas",C681)),"Máquinas pesadas",
IF(ISNUMBER(FIND("Estoque - Reboques",C681)),"Reboques",
IF(C681="Estoque","Estoque",
IF(AND(ISNUMBER(C681),C681&gt;1000,C681&lt;2000),"Caminhões",
IF(AND(ISNUMBER(C681),C681&gt;2000,C681&lt;3000),"Tratores",
IF(AND(ISNUMBER(C681),C681&gt;3000,C681&lt;4000),"Carregadeiras",
IF(AND(ISNUMBER(C681),C681&gt;4000,C681&lt;5000),"Máquinas pesadas",
IF(AND(ISNUMBER(C681),C681&gt;5000,C681&lt;6000),"Colhedoras",
IF(AND(ISNUMBER(C681),C681&gt;7000,C681&lt;8000),"Irrigação",
IF(AND(ISNUMBER(C681),C681&gt;8000,C681&lt;9000),"Reboques",IF(AND(ISNUMBER(C681),C681&gt;0,C681&lt;1000),"Veic. Leves","")))))))))))))))))))))</f>
        <v>Carregadeiras</v>
      </c>
      <c r="B681" s="8"/>
      <c r="C681" s="42">
        <v>3023</v>
      </c>
      <c r="D681" s="42">
        <v>25602</v>
      </c>
      <c r="E681" s="43" t="s">
        <v>382</v>
      </c>
      <c r="F681" s="14" t="str">
        <f>IF(ISBLANK(K681), "Apenas Solicitação", "Tem OC")</f>
        <v>Tem OC</v>
      </c>
      <c r="G681" s="42">
        <v>2</v>
      </c>
      <c r="H681" s="37">
        <f>G681-I681</f>
        <v>0</v>
      </c>
      <c r="I681" s="38">
        <v>2</v>
      </c>
      <c r="J681" s="44">
        <v>45748</v>
      </c>
      <c r="K681" s="185">
        <v>45756</v>
      </c>
      <c r="L681" s="44"/>
      <c r="M681" s="44"/>
      <c r="N681" s="44" t="str">
        <f>IFERROR(K681 + VALUE(LEFT(L681, FIND(" ", L681) - 1)), "")</f>
        <v/>
      </c>
      <c r="O681" s="3">
        <f>IF(_xlfn.DAYS(K681,J681)&lt;0, "Aguardando OC", _xlfn.DAYS(K681,J681))</f>
        <v>8</v>
      </c>
      <c r="P681" s="191">
        <v>397586</v>
      </c>
      <c r="Q681" s="42">
        <v>1140774</v>
      </c>
      <c r="R681" s="191">
        <v>166053</v>
      </c>
      <c r="S681" s="42">
        <v>701</v>
      </c>
      <c r="T681" s="67" t="s">
        <v>150</v>
      </c>
      <c r="U681" s="45">
        <v>113.8</v>
      </c>
      <c r="V681" s="42">
        <v>15118</v>
      </c>
      <c r="W681" s="47" t="str">
        <f>IFERROR(VLOOKUP(V681, Fornecedores!A:C, 3, FALSE), "")</f>
        <v>COPERPECAS AGRICOLAS</v>
      </c>
      <c r="X681" s="43" t="str">
        <f>IFERROR(VLOOKUP(V681, Fornecedores!A:E, 5, FALSE), "")</f>
        <v>Ribeirão Preto</v>
      </c>
      <c r="Y681" s="43" t="str">
        <f>IFERROR(VLOOKUP(V681, Fornecedores!A:F, 6, FALSE), "")</f>
        <v>SP</v>
      </c>
      <c r="Z681" s="14" t="str">
        <f>IF(H681=0, "Pedido entregue!", "Pendente")</f>
        <v>Pedido entregue!</v>
      </c>
      <c r="AA681" s="59">
        <v>1</v>
      </c>
      <c r="AB681" s="58" t="str">
        <f>IF(Z681="Pedido Entregue!", IF(AA681=1, "Retirado do Almoxarifado", IF(AA681=2, "Material devolvido", "Aguardando retirada")), IF(Z681="Pendente", "Entrega pendente", ""))</f>
        <v>Retirado do Almoxarifado</v>
      </c>
      <c r="AC681" s="18">
        <v>1</v>
      </c>
      <c r="AD681" s="18">
        <f>AC681/SUMIF($P:$P,P681,$AC:$AC)</f>
        <v>1</v>
      </c>
      <c r="AE681" s="18">
        <f>IF(R681=0,0,AC681/SUMIF($R:$R,R681,$AC:$AC))</f>
        <v>0.1111111111111111</v>
      </c>
      <c r="AF681" s="18">
        <f>IF(R681=0,1,0)</f>
        <v>0</v>
      </c>
      <c r="AG681" s="18">
        <f>IF(R681=0,#REF!-J681,0)</f>
        <v>0</v>
      </c>
      <c r="AH681" t="str">
        <f>TEXT(J681,"MMMM")</f>
        <v>abril</v>
      </c>
    </row>
    <row r="682" spans="1:34" ht="12.75" customHeight="1" x14ac:dyDescent="0.25">
      <c r="A682" s="90" t="str">
        <f>IF(C682="Oficina Diversos","Oficina Geral",
IF(ISNUMBER(FIND("Estoque - Colhedoras",C682)),"Colhedoras",IF(ISNUMBER(FIND("Caldeiraria",C682)),"Caldeiraria",IF(ISNUMBER(FIND("Borracharia",C682)),"Borracharia",IF(ISNUMBER(FIND("Lubrificação",C682)),"Lubrificação",
IF(ISNUMBER(FIND("Estoque - Carregadeiras",C682)),"Carregadeiras",IF(ISNUMBER(FIND("Estoque - Veic. Leves",C682)),"Veic. Leves",
IF(ISNUMBER(FIND("Estoque - Caminhões",C682)),"Caminhões",IF(ISNUMBER(FIND("Estoque - Transbordos",C682)),"Transbordos",
IF(ISNUMBER(FIND("Estoque - Tratores",C682)),"Tratores",
IF(ISNUMBER(FIND("Estoque - Máquinas pesadas",C682)),"Máquinas pesadas",
IF(ISNUMBER(FIND("Estoque - Reboques",C682)),"Reboques",
IF(C682="Estoque","Estoque",
IF(AND(ISNUMBER(C682),C682&gt;1000,C682&lt;2000),"Caminhões",
IF(AND(ISNUMBER(C682),C682&gt;2000,C682&lt;3000),"Tratores",
IF(AND(ISNUMBER(C682),C682&gt;3000,C682&lt;4000),"Carregadeiras",
IF(AND(ISNUMBER(C682),C682&gt;4000,C682&lt;5000),"Máquinas pesadas",
IF(AND(ISNUMBER(C682),C682&gt;5000,C682&lt;6000),"Colhedoras",
IF(AND(ISNUMBER(C682),C682&gt;7000,C682&lt;8000),"Irrigação",
IF(AND(ISNUMBER(C682),C682&gt;8000,C682&lt;9000),"Reboques",IF(AND(ISNUMBER(C682),C682&gt;0,C682&lt;1000),"Veic. Leves","")))))))))))))))))))))</f>
        <v>Oficina Geral</v>
      </c>
      <c r="B682" s="8"/>
      <c r="C682" s="2" t="s">
        <v>661</v>
      </c>
      <c r="D682" s="2">
        <v>25809</v>
      </c>
      <c r="E682" s="3" t="s">
        <v>20068</v>
      </c>
      <c r="F682" s="14" t="str">
        <f>IF(ISBLANK(K682), "Apenas Solicitação", "Tem OC")</f>
        <v>Apenas Solicitação</v>
      </c>
      <c r="G682" s="2">
        <v>1</v>
      </c>
      <c r="H682" s="37">
        <f>G682-I682</f>
        <v>1</v>
      </c>
      <c r="I682" s="38">
        <v>0</v>
      </c>
      <c r="J682" s="4">
        <v>45798</v>
      </c>
      <c r="K682" s="14"/>
      <c r="L682" s="3"/>
      <c r="M682" s="44" t="str">
        <f ca="1">IF(OR(N682="", N682=0), "", IF(N682&gt;TODAY(), "No prazo", "Atrasado"))</f>
        <v/>
      </c>
      <c r="N682" s="44" t="str">
        <f>IFERROR(K682 + VALUE(LEFT(L682, FIND(" ", L682) - 1)), "")</f>
        <v/>
      </c>
      <c r="O682" s="3" t="str">
        <f>IF(_xlfn.DAYS(K682,J682)&lt;0, "Aguardando OC", _xlfn.DAYS(K682,J682))</f>
        <v>Aguardando OC</v>
      </c>
      <c r="P682" s="14">
        <v>403839</v>
      </c>
      <c r="Q682" s="33"/>
      <c r="R682" s="14">
        <v>0</v>
      </c>
      <c r="S682" s="42">
        <v>221</v>
      </c>
      <c r="T682" s="67" t="s">
        <v>1029</v>
      </c>
      <c r="U682" s="45">
        <v>15</v>
      </c>
      <c r="V682" s="2"/>
      <c r="W682" s="47" t="str">
        <f>IFERROR(VLOOKUP(V682, Fornecedores!A:C, 3, FALSE), "")</f>
        <v/>
      </c>
      <c r="X682" s="43" t="str">
        <f>IFERROR(VLOOKUP(V682, Fornecedores!A:E, 5, FALSE), "")</f>
        <v/>
      </c>
      <c r="Y682" s="43" t="str">
        <f>IFERROR(VLOOKUP(V682, Fornecedores!A:F, 6, FALSE), "")</f>
        <v/>
      </c>
      <c r="Z682" s="14" t="str">
        <f>IF(H682=0, "Pedido entregue!", "Pendente")</f>
        <v>Pendente</v>
      </c>
      <c r="AA682" s="59"/>
      <c r="AB682" s="58" t="str">
        <f>IF(Z682="Pedido Entregue!", IF(AA682=1, "Retirado do Almoxarifado", IF(AA682=2, "Material devolvido", "Aguardando retirada")), IF(Z682="Pendente", "Entrega pendente", ""))</f>
        <v>Entrega pendente</v>
      </c>
      <c r="AC682" s="18">
        <v>1</v>
      </c>
      <c r="AD682" s="18">
        <f>AC682/SUMIF($P:$P,P682,$AC:$AC)</f>
        <v>1</v>
      </c>
      <c r="AE682" s="18">
        <f>IF(R682=0,0,AC682/SUMIF($R:$R,R682,$AC:$AC))</f>
        <v>0</v>
      </c>
      <c r="AF682" s="18">
        <f>IF(R682=0,1,0)</f>
        <v>1</v>
      </c>
      <c r="AH682" t="str">
        <f>TEXT(J682,"MMMM")</f>
        <v>maio</v>
      </c>
    </row>
    <row r="683" spans="1:34" ht="12.75" customHeight="1" x14ac:dyDescent="0.25">
      <c r="A683" s="90" t="str">
        <f>IF(C683="Oficina Diversos","Oficina Geral",
IF(ISNUMBER(FIND("Estoque - Colhedoras",C683)),"Colhedoras",IF(ISNUMBER(FIND("Caldeiraria",C683)),"Caldeiraria",IF(ISNUMBER(FIND("Borracharia",C683)),"Borracharia",IF(ISNUMBER(FIND("Lubrificação",C683)),"Lubrificação",
IF(ISNUMBER(FIND("Estoque - Carregadeiras",C683)),"Carregadeiras",IF(ISNUMBER(FIND("Estoque - Veic. Leves",C683)),"Veic. Leves",
IF(ISNUMBER(FIND("Estoque - Caminhões",C683)),"Caminhões",IF(ISNUMBER(FIND("Estoque - Transbordos",C683)),"Transbordos",
IF(ISNUMBER(FIND("Estoque - Tratores",C683)),"Tratores",
IF(ISNUMBER(FIND("Estoque - Máquinas pesadas",C683)),"Máquinas pesadas",
IF(ISNUMBER(FIND("Estoque - Reboques",C683)),"Reboques",
IF(C683="Estoque","Estoque",
IF(AND(ISNUMBER(C683),C683&gt;1000,C683&lt;2000),"Caminhões",
IF(AND(ISNUMBER(C683),C683&gt;2000,C683&lt;3000),"Tratores",
IF(AND(ISNUMBER(C683),C683&gt;3000,C683&lt;4000),"Carregadeiras",
IF(AND(ISNUMBER(C683),C683&gt;4000,C683&lt;5000),"Máquinas pesadas",
IF(AND(ISNUMBER(C683),C683&gt;5000,C683&lt;6000),"Colhedoras",
IF(AND(ISNUMBER(C683),C683&gt;7000,C683&lt;8000),"Irrigação",
IF(AND(ISNUMBER(C683),C683&gt;8000,C683&lt;9000),"Reboques",IF(AND(ISNUMBER(C683),C683&gt;0,C683&lt;1000),"Veic. Leves","")))))))))))))))))))))</f>
        <v>Oficina Geral</v>
      </c>
      <c r="B683" s="111"/>
      <c r="C683" s="144" t="s">
        <v>20771</v>
      </c>
      <c r="D683" s="144">
        <v>25809</v>
      </c>
      <c r="E683" s="145" t="s">
        <v>20068</v>
      </c>
      <c r="F683" s="101" t="str">
        <f>IF(ISBLANK(K683), "Apenas Solicitação", "Tem OC")</f>
        <v>Apenas Solicitação</v>
      </c>
      <c r="G683" s="143">
        <v>1</v>
      </c>
      <c r="H683" s="102">
        <f>G683-I683</f>
        <v>1</v>
      </c>
      <c r="I683" s="103"/>
      <c r="J683" s="147">
        <v>45829</v>
      </c>
      <c r="K683" s="202"/>
      <c r="L683" s="49"/>
      <c r="M683" s="104" t="str">
        <f ca="1">IF(OR(N683="", N683=0), "", IF(N683&gt;TODAY(), "No prazo", "Atrasado"))</f>
        <v/>
      </c>
      <c r="N683" s="104" t="str">
        <f>IFERROR(K683 + VALUE(LEFT(L683, FIND(" ", L683) - 1)), "")</f>
        <v/>
      </c>
      <c r="O683" s="105" t="str">
        <f>IF(_xlfn.DAYS(K683,J683)&lt;0, "Aguardando OC", _xlfn.DAYS(K683,J683))</f>
        <v>Aguardando OC</v>
      </c>
      <c r="P683" s="200">
        <v>408690</v>
      </c>
      <c r="Q683" s="55"/>
      <c r="R683" s="200">
        <v>0</v>
      </c>
      <c r="S683" s="143">
        <v>221</v>
      </c>
      <c r="T683" s="65" t="s">
        <v>1029</v>
      </c>
      <c r="U683" s="164">
        <v>0</v>
      </c>
      <c r="V683" s="144"/>
      <c r="W683" s="117" t="str">
        <f>IFERROR(VLOOKUP(V683, Fornecedores!A:C, 3, FALSE), "")</f>
        <v/>
      </c>
      <c r="X683" s="105" t="str">
        <f>IFERROR(VLOOKUP(V683, Fornecedores!A:E, 5, FALSE), "")</f>
        <v/>
      </c>
      <c r="Y683" s="105" t="str">
        <f>IFERROR(VLOOKUP(V683, Fornecedores!A:F, 6, FALSE), "")</f>
        <v/>
      </c>
      <c r="Z683" s="101" t="str">
        <f>IF(H683=0, "Pedido entregue!", "Pendente")</f>
        <v>Pendente</v>
      </c>
      <c r="AA683" s="119"/>
      <c r="AB683" s="132" t="str">
        <f>IF(Z683="Pedido Entregue!", IF(AA683=1, "Retirado do Almoxarifado", IF(AA683=2, "Material devolvido", "Aguardando retirada")), IF(Z683="Pendente", "Entrega pendente", ""))</f>
        <v>Entrega pendente</v>
      </c>
      <c r="AC683" s="18">
        <v>1</v>
      </c>
      <c r="AD683" s="18">
        <f>AC683/SUMIF($P:$P,P683,$AC:$AC)</f>
        <v>1</v>
      </c>
      <c r="AE683" s="18">
        <f>IF(R683=0,0,AC683/SUMIF($R:$R,R683,$AC:$AC))</f>
        <v>0</v>
      </c>
      <c r="AF683" s="18">
        <f>IF(R683=0,1,0)</f>
        <v>1</v>
      </c>
      <c r="AH683" t="str">
        <f>TEXT(J683,"MMMM")</f>
        <v>junho</v>
      </c>
    </row>
    <row r="684" spans="1:34" ht="12.75" customHeight="1" x14ac:dyDescent="0.25">
      <c r="A684" s="90" t="str">
        <f>IF(C684="Oficina Diversos","Oficina Geral",
IF(ISNUMBER(FIND("Estoque - Colhedoras",C684)),"Colhedoras",IF(ISNUMBER(FIND("Caldeiraria",C684)),"Caldeiraria",IF(ISNUMBER(FIND("Borracharia",C684)),"Borracharia",IF(ISNUMBER(FIND("Lubrificação",C684)),"Lubrificação",
IF(ISNUMBER(FIND("Estoque - Carregadeiras",C684)),"Carregadeiras",IF(ISNUMBER(FIND("Estoque - Veic. Leves",C684)),"Veic. Leves",
IF(ISNUMBER(FIND("Estoque - Caminhões",C684)),"Caminhões",IF(ISNUMBER(FIND("Estoque - Transbordos",C684)),"Transbordos",
IF(ISNUMBER(FIND("Estoque - Tratores",C684)),"Tratores",
IF(ISNUMBER(FIND("Estoque - Máquinas pesadas",C684)),"Máquinas pesadas",
IF(ISNUMBER(FIND("Estoque - Reboques",C684)),"Reboques",
IF(C684="Estoque","Estoque",
IF(AND(ISNUMBER(C684),C684&gt;1000,C684&lt;2000),"Caminhões",
IF(AND(ISNUMBER(C684),C684&gt;2000,C684&lt;3000),"Tratores",
IF(AND(ISNUMBER(C684),C684&gt;3000,C684&lt;4000),"Carregadeiras",
IF(AND(ISNUMBER(C684),C684&gt;4000,C684&lt;5000),"Máquinas pesadas",
IF(AND(ISNUMBER(C684),C684&gt;5000,C684&lt;6000),"Colhedoras",
IF(AND(ISNUMBER(C684),C684&gt;7000,C684&lt;8000),"Irrigação",
IF(AND(ISNUMBER(C684),C684&gt;8000,C684&lt;9000),"Reboques",IF(AND(ISNUMBER(C684),C684&gt;0,C684&lt;1000),"Veic. Leves","")))))))))))))))))))))</f>
        <v>Oficina Geral</v>
      </c>
      <c r="B684" s="8"/>
      <c r="C684" s="2" t="s">
        <v>661</v>
      </c>
      <c r="D684" s="2">
        <v>25810</v>
      </c>
      <c r="E684" s="3" t="s">
        <v>20069</v>
      </c>
      <c r="F684" s="14" t="str">
        <f>IF(ISBLANK(K684), "Apenas Solicitação", "Tem OC")</f>
        <v>Apenas Solicitação</v>
      </c>
      <c r="G684" s="2">
        <v>1</v>
      </c>
      <c r="H684" s="37">
        <f>G684-I684</f>
        <v>1</v>
      </c>
      <c r="I684" s="38">
        <v>0</v>
      </c>
      <c r="J684" s="4">
        <v>45798</v>
      </c>
      <c r="K684" s="14"/>
      <c r="L684" s="3"/>
      <c r="M684" s="44" t="str">
        <f ca="1">IF(OR(N684="", N684=0), "", IF(N684&gt;TODAY(), "No prazo", "Atrasado"))</f>
        <v/>
      </c>
      <c r="N684" s="44" t="str">
        <f>IFERROR(K684 + VALUE(LEFT(L684, FIND(" ", L684) - 1)), "")</f>
        <v/>
      </c>
      <c r="O684" s="3" t="str">
        <f>IF(_xlfn.DAYS(K684,J684)&lt;0, "Aguardando OC", _xlfn.DAYS(K684,J684))</f>
        <v>Aguardando OC</v>
      </c>
      <c r="P684" s="14">
        <v>403842</v>
      </c>
      <c r="Q684" s="55"/>
      <c r="R684" s="14">
        <v>0</v>
      </c>
      <c r="S684" s="2">
        <v>221</v>
      </c>
      <c r="T684" s="65" t="s">
        <v>1029</v>
      </c>
      <c r="U684" s="21">
        <v>563.97</v>
      </c>
      <c r="V684" s="2"/>
      <c r="W684" s="47" t="str">
        <f>IFERROR(VLOOKUP(V684, Fornecedores!A:C, 3, FALSE), "")</f>
        <v/>
      </c>
      <c r="X684" s="43" t="str">
        <f>IFERROR(VLOOKUP(V684, Fornecedores!A:E, 5, FALSE), "")</f>
        <v/>
      </c>
      <c r="Y684" s="43" t="str">
        <f>IFERROR(VLOOKUP(V684, Fornecedores!A:F, 6, FALSE), "")</f>
        <v/>
      </c>
      <c r="Z684" s="14" t="str">
        <f>IF(H684=0, "Pedido entregue!", "Pendente")</f>
        <v>Pendente</v>
      </c>
      <c r="AA684" s="59"/>
      <c r="AB684" s="58" t="str">
        <f>IF(Z684="Pedido Entregue!", IF(AA684=1, "Retirado do Almoxarifado", IF(AA684=2, "Material devolvido", "Aguardando retirada")), IF(Z684="Pendente", "Entrega pendente", ""))</f>
        <v>Entrega pendente</v>
      </c>
      <c r="AC684" s="18">
        <v>1</v>
      </c>
      <c r="AD684" s="18">
        <f>AC684/SUMIF($P:$P,P684,$AC:$AC)</f>
        <v>1</v>
      </c>
      <c r="AE684" s="18">
        <f>IF(R684=0,0,AC684/SUMIF($R:$R,R684,$AC:$AC))</f>
        <v>0</v>
      </c>
      <c r="AF684" s="18">
        <f>IF(R684=0,1,0)</f>
        <v>1</v>
      </c>
      <c r="AH684" t="str">
        <f>TEXT(J684,"MMMM")</f>
        <v>maio</v>
      </c>
    </row>
    <row r="685" spans="1:34" ht="12.75" customHeight="1" x14ac:dyDescent="0.25">
      <c r="A685" s="90" t="str">
        <f>IF(C685="Oficina Diversos","Oficina Geral",
IF(ISNUMBER(FIND("Estoque - Colhedoras",C685)),"Colhedoras",IF(ISNUMBER(FIND("Caldeiraria",C685)),"Caldeiraria",IF(ISNUMBER(FIND("Borracharia",C685)),"Borracharia",IF(ISNUMBER(FIND("Lubrificação",C685)),"Lubrificação",
IF(ISNUMBER(FIND("Estoque - Carregadeiras",C685)),"Carregadeiras",IF(ISNUMBER(FIND("Estoque - Veic. Leves",C685)),"Veic. Leves",
IF(ISNUMBER(FIND("Estoque - Caminhões",C685)),"Caminhões",IF(ISNUMBER(FIND("Estoque - Transbordos",C685)),"Transbordos",
IF(ISNUMBER(FIND("Estoque - Tratores",C685)),"Tratores",
IF(ISNUMBER(FIND("Estoque - Máquinas pesadas",C685)),"Máquinas pesadas",
IF(ISNUMBER(FIND("Estoque - Reboques",C685)),"Reboques",
IF(C685="Estoque","Estoque",
IF(AND(ISNUMBER(C685),C685&gt;1000,C685&lt;2000),"Caminhões",
IF(AND(ISNUMBER(C685),C685&gt;2000,C685&lt;3000),"Tratores",
IF(AND(ISNUMBER(C685),C685&gt;3000,C685&lt;4000),"Carregadeiras",
IF(AND(ISNUMBER(C685),C685&gt;4000,C685&lt;5000),"Máquinas pesadas",
IF(AND(ISNUMBER(C685),C685&gt;5000,C685&lt;6000),"Colhedoras",
IF(AND(ISNUMBER(C685),C685&gt;7000,C685&lt;8000),"Irrigação",
IF(AND(ISNUMBER(C685),C685&gt;8000,C685&lt;9000),"Reboques",IF(AND(ISNUMBER(C685),C685&gt;0,C685&lt;1000),"Veic. Leves","")))))))))))))))))))))</f>
        <v>Oficina Geral</v>
      </c>
      <c r="B685" s="111"/>
      <c r="C685" s="144" t="s">
        <v>661</v>
      </c>
      <c r="D685" s="143">
        <v>25810</v>
      </c>
      <c r="E685" s="146" t="s">
        <v>20069</v>
      </c>
      <c r="F685" s="101" t="str">
        <f>IF(ISBLANK(K685), "Apenas Solicitação", "Tem OC")</f>
        <v>Apenas Solicitação</v>
      </c>
      <c r="G685" s="143">
        <v>1</v>
      </c>
      <c r="H685" s="102">
        <f>G685-I685</f>
        <v>1</v>
      </c>
      <c r="I685" s="103"/>
      <c r="J685" s="147">
        <v>45826</v>
      </c>
      <c r="K685" s="200"/>
      <c r="L685" s="146"/>
      <c r="M685" s="104" t="str">
        <f ca="1">IF(OR(N685="", N685=0), "", IF(N685&gt;TODAY(), "No prazo", "Atrasado"))</f>
        <v/>
      </c>
      <c r="N685" s="104" t="str">
        <f>IFERROR(K685 + VALUE(LEFT(L685, FIND(" ", L685) - 1)), "")</f>
        <v/>
      </c>
      <c r="O685" s="105" t="str">
        <f>IF(_xlfn.DAYS(K685,J685)&lt;0, "Aguardando OC", _xlfn.DAYS(K685,J685))</f>
        <v>Aguardando OC</v>
      </c>
      <c r="P685" s="200">
        <v>408183</v>
      </c>
      <c r="Q685" s="55"/>
      <c r="R685" s="200">
        <v>0</v>
      </c>
      <c r="S685" s="143">
        <v>221</v>
      </c>
      <c r="T685" s="65" t="s">
        <v>1029</v>
      </c>
      <c r="U685" s="164">
        <v>36</v>
      </c>
      <c r="V685" s="143"/>
      <c r="W685" s="117" t="str">
        <f>IFERROR(VLOOKUP(V685, Fornecedores!A:C, 3, FALSE), "")</f>
        <v/>
      </c>
      <c r="X685" s="105" t="str">
        <f>IFERROR(VLOOKUP(V685, Fornecedores!A:E, 5, FALSE), "")</f>
        <v/>
      </c>
      <c r="Y685" s="105" t="str">
        <f>IFERROR(VLOOKUP(V685, Fornecedores!A:F, 6, FALSE), "")</f>
        <v/>
      </c>
      <c r="Z685" s="101" t="str">
        <f>IF(H685=0, "Pedido entregue!", "Pendente")</f>
        <v>Pendente</v>
      </c>
      <c r="AA685" s="119"/>
      <c r="AB685" s="132" t="str">
        <f>IF(Z685="Pedido Entregue!", IF(AA685=1, "Retirado do Almoxarifado", IF(AA685=2, "Material devolvido", "Aguardando retirada")), IF(Z685="Pendente", "Entrega pendente", ""))</f>
        <v>Entrega pendente</v>
      </c>
      <c r="AC685" s="18">
        <v>1</v>
      </c>
      <c r="AD685" s="18">
        <f>AC685/SUMIF($P:$P,P685,$AC:$AC)</f>
        <v>1</v>
      </c>
      <c r="AE685" s="18">
        <f>IF(R685=0,0,AC685/SUMIF($R:$R,R685,$AC:$AC))</f>
        <v>0</v>
      </c>
      <c r="AF685" s="18">
        <f>IF(R685=0,1,0)</f>
        <v>1</v>
      </c>
      <c r="AH685" t="str">
        <f>TEXT(J685,"MMMM")</f>
        <v>junho</v>
      </c>
    </row>
    <row r="686" spans="1:34" ht="12.75" customHeight="1" x14ac:dyDescent="0.25">
      <c r="A686" s="90" t="str">
        <f>IF(C686="Oficina Diversos","Oficina Geral",
IF(ISNUMBER(FIND("Estoque - Colhedoras",C686)),"Colhedoras",IF(ISNUMBER(FIND("Caldeiraria",C686)),"Caldeiraria",IF(ISNUMBER(FIND("Borracharia",C686)),"Borracharia",IF(ISNUMBER(FIND("Lubrificação",C686)),"Lubrificação",
IF(ISNUMBER(FIND("Estoque - Carregadeiras",C686)),"Carregadeiras",IF(ISNUMBER(FIND("Estoque - Veic. Leves",C686)),"Veic. Leves",
IF(ISNUMBER(FIND("Estoque - Caminhões",C686)),"Caminhões",IF(ISNUMBER(FIND("Estoque - Transbordos",C686)),"Transbordos",
IF(ISNUMBER(FIND("Estoque - Tratores",C686)),"Tratores",
IF(ISNUMBER(FIND("Estoque - Máquinas pesadas",C686)),"Máquinas pesadas",
IF(ISNUMBER(FIND("Estoque - Reboques",C686)),"Reboques",
IF(C686="Estoque","Estoque",
IF(AND(ISNUMBER(C686),C686&gt;1000,C686&lt;2000),"Caminhões",
IF(AND(ISNUMBER(C686),C686&gt;2000,C686&lt;3000),"Tratores",
IF(AND(ISNUMBER(C686),C686&gt;3000,C686&lt;4000),"Carregadeiras",
IF(AND(ISNUMBER(C686),C686&gt;4000,C686&lt;5000),"Máquinas pesadas",
IF(AND(ISNUMBER(C686),C686&gt;5000,C686&lt;6000),"Colhedoras",
IF(AND(ISNUMBER(C686),C686&gt;7000,C686&lt;8000),"Irrigação",
IF(AND(ISNUMBER(C686),C686&gt;8000,C686&lt;9000),"Reboques",IF(AND(ISNUMBER(C686),C686&gt;0,C686&lt;1000),"Veic. Leves","")))))))))))))))))))))</f>
        <v>Oficina Geral</v>
      </c>
      <c r="B686" s="210"/>
      <c r="C686" s="171" t="s">
        <v>661</v>
      </c>
      <c r="D686" s="170">
        <v>25810</v>
      </c>
      <c r="E686" s="173" t="s">
        <v>20069</v>
      </c>
      <c r="F686" s="101" t="str">
        <f>IF(ISBLANK(K686), "Apenas Solicitação", "Tem OC")</f>
        <v>Apenas Solicitação</v>
      </c>
      <c r="G686" s="170">
        <v>1</v>
      </c>
      <c r="H686" s="102">
        <f>G686-I686</f>
        <v>1</v>
      </c>
      <c r="I686" s="103"/>
      <c r="J686" s="174">
        <v>45829</v>
      </c>
      <c r="K686" s="201"/>
      <c r="L686" s="173"/>
      <c r="M686" s="104" t="str">
        <f ca="1">IF(OR(N686="", N686=0), "", IF(N686&gt;TODAY(), "No prazo", "Atrasado"))</f>
        <v/>
      </c>
      <c r="N686" s="104" t="str">
        <f>IFERROR(K686 + VALUE(LEFT(L686, FIND(" ", L686) - 1)), "")</f>
        <v/>
      </c>
      <c r="O686" s="105" t="str">
        <f>IF(_xlfn.DAYS(K686,J686)&lt;0, "Aguardando OC", _xlfn.DAYS(K686,J686))</f>
        <v>Aguardando OC</v>
      </c>
      <c r="P686" s="201">
        <v>408693</v>
      </c>
      <c r="Q686" s="55"/>
      <c r="R686" s="201">
        <v>0</v>
      </c>
      <c r="S686" s="2">
        <v>221</v>
      </c>
      <c r="T686" s="65" t="s">
        <v>1029</v>
      </c>
      <c r="U686" s="170">
        <v>36</v>
      </c>
      <c r="V686" s="170"/>
      <c r="W686" s="117" t="str">
        <f>IFERROR(VLOOKUP(V686, Fornecedores!A:C, 3, FALSE), "")</f>
        <v/>
      </c>
      <c r="X686" s="105" t="str">
        <f>IFERROR(VLOOKUP(V686, Fornecedores!A:E, 5, FALSE), "")</f>
        <v/>
      </c>
      <c r="Y686" s="105" t="str">
        <f>IFERROR(VLOOKUP(V686, Fornecedores!A:F, 6, FALSE), "")</f>
        <v/>
      </c>
      <c r="Z686" s="101" t="str">
        <f>IF(H686=0, "Pedido entregue!", "Pendente")</f>
        <v>Pendente</v>
      </c>
      <c r="AA686" s="119"/>
      <c r="AB686" s="132" t="str">
        <f>IF(Z686="Pedido Entregue!", IF(AA686=1, "Retirado do Almoxarifado", IF(AA686=2, "Material devolvido", "Aguardando retirada")), IF(Z686="Pendente", "Entrega pendente", ""))</f>
        <v>Entrega pendente</v>
      </c>
      <c r="AC686" s="18">
        <v>1</v>
      </c>
      <c r="AD686" s="18">
        <f>AC686/SUMIF($P:$P,P686,$AC:$AC)</f>
        <v>1</v>
      </c>
      <c r="AE686" s="18">
        <f>IF(R686=0,0,AC686/SUMIF($R:$R,R686,$AC:$AC))</f>
        <v>0</v>
      </c>
      <c r="AF686" s="18">
        <f>IF(R686=0,1,0)</f>
        <v>1</v>
      </c>
      <c r="AH686" t="str">
        <f>TEXT(J686,"MMMM")</f>
        <v>junho</v>
      </c>
    </row>
    <row r="687" spans="1:34" ht="12.75" customHeight="1" x14ac:dyDescent="0.25">
      <c r="A687" s="90" t="str">
        <f>IF(C687="Oficina Diversos","Oficina Geral",
IF(ISNUMBER(FIND("Estoque - Colhedoras",C687)),"Colhedoras",IF(ISNUMBER(FIND("Caldeiraria",C687)),"Caldeiraria",IF(ISNUMBER(FIND("Borracharia",C687)),"Borracharia",IF(ISNUMBER(FIND("Lubrificação",C687)),"Lubrificação",
IF(ISNUMBER(FIND("Estoque - Carregadeiras",C687)),"Carregadeiras",IF(ISNUMBER(FIND("Estoque - Veic. Leves",C687)),"Veic. Leves",
IF(ISNUMBER(FIND("Estoque - Caminhões",C687)),"Caminhões",IF(ISNUMBER(FIND("Estoque - Transbordos",C687)),"Transbordos",
IF(ISNUMBER(FIND("Estoque - Tratores",C687)),"Tratores",
IF(ISNUMBER(FIND("Estoque - Máquinas pesadas",C687)),"Máquinas pesadas",
IF(ISNUMBER(FIND("Estoque - Reboques",C687)),"Reboques",
IF(C687="Estoque","Estoque",
IF(AND(ISNUMBER(C687),C687&gt;1000,C687&lt;2000),"Caminhões",
IF(AND(ISNUMBER(C687),C687&gt;2000,C687&lt;3000),"Tratores",
IF(AND(ISNUMBER(C687),C687&gt;3000,C687&lt;4000),"Carregadeiras",
IF(AND(ISNUMBER(C687),C687&gt;4000,C687&lt;5000),"Máquinas pesadas",
IF(AND(ISNUMBER(C687),C687&gt;5000,C687&lt;6000),"Colhedoras",
IF(AND(ISNUMBER(C687),C687&gt;7000,C687&lt;8000),"Irrigação",
IF(AND(ISNUMBER(C687),C687&gt;8000,C687&lt;9000),"Reboques",IF(AND(ISNUMBER(C687),C687&gt;0,C687&lt;1000),"Veic. Leves","")))))))))))))))))))))</f>
        <v>Oficina Geral</v>
      </c>
      <c r="B687" s="87"/>
      <c r="C687" s="76" t="s">
        <v>661</v>
      </c>
      <c r="D687" s="2">
        <v>25822</v>
      </c>
      <c r="E687" s="3" t="s">
        <v>20070</v>
      </c>
      <c r="F687" s="14" t="str">
        <f>IF(ISBLANK(K687), "Apenas Solicitação", "Tem OC")</f>
        <v>Apenas Solicitação</v>
      </c>
      <c r="G687" s="2">
        <v>1</v>
      </c>
      <c r="H687" s="37">
        <f>G687-I687</f>
        <v>1</v>
      </c>
      <c r="I687" s="38">
        <v>0</v>
      </c>
      <c r="J687" s="4">
        <v>45798</v>
      </c>
      <c r="K687" s="14"/>
      <c r="L687" s="3"/>
      <c r="M687" s="44" t="str">
        <f ca="1">IF(OR(N687="", N687=0), "", IF(N687&gt;TODAY(), "No prazo", "Atrasado"))</f>
        <v/>
      </c>
      <c r="N687" s="44" t="str">
        <f>IFERROR(K687 + VALUE(LEFT(L687, FIND(" ", L687) - 1)), "")</f>
        <v/>
      </c>
      <c r="O687" s="3" t="str">
        <f>IF(_xlfn.DAYS(K687,J687)&lt;0, "Aguardando OC", _xlfn.DAYS(K687,J687))</f>
        <v>Aguardando OC</v>
      </c>
      <c r="P687" s="14">
        <v>403840</v>
      </c>
      <c r="Q687" s="33"/>
      <c r="R687" s="14">
        <v>0</v>
      </c>
      <c r="S687" s="42">
        <v>221</v>
      </c>
      <c r="T687" s="67" t="s">
        <v>1029</v>
      </c>
      <c r="U687" s="45">
        <v>38.6</v>
      </c>
      <c r="V687" s="2"/>
      <c r="W687" s="47" t="str">
        <f>IFERROR(VLOOKUP(V687, Fornecedores!A:C, 3, FALSE), "")</f>
        <v/>
      </c>
      <c r="X687" s="43" t="str">
        <f>IFERROR(VLOOKUP(V687, Fornecedores!A:E, 5, FALSE), "")</f>
        <v/>
      </c>
      <c r="Y687" s="43" t="str">
        <f>IFERROR(VLOOKUP(V687, Fornecedores!A:F, 6, FALSE), "")</f>
        <v/>
      </c>
      <c r="Z687" s="14" t="str">
        <f>IF(H687=0, "Pedido entregue!", "Pendente")</f>
        <v>Pendente</v>
      </c>
      <c r="AA687" s="59"/>
      <c r="AB687" s="58" t="str">
        <f>IF(Z687="Pedido Entregue!", IF(AA687=1, "Retirado do Almoxarifado", IF(AA687=2, "Material devolvido", "Aguardando retirada")), IF(Z687="Pendente", "Entrega pendente", ""))</f>
        <v>Entrega pendente</v>
      </c>
      <c r="AC687" s="18">
        <v>1</v>
      </c>
      <c r="AD687" s="18">
        <f>AC687/SUMIF($P:$P,P687,$AC:$AC)</f>
        <v>1</v>
      </c>
      <c r="AE687" s="18">
        <f>IF(R687=0,0,AC687/SUMIF($R:$R,R687,$AC:$AC))</f>
        <v>0</v>
      </c>
      <c r="AF687" s="18">
        <f>IF(R687=0,1,0)</f>
        <v>1</v>
      </c>
      <c r="AH687" t="str">
        <f>TEXT(J687,"MMMM")</f>
        <v>maio</v>
      </c>
    </row>
    <row r="688" spans="1:34" ht="12.75" hidden="1" customHeight="1" x14ac:dyDescent="0.25">
      <c r="A688" s="90" t="str">
        <f>IF(C688="Oficina Diversos","Oficina Geral",
IF(ISNUMBER(FIND("Estoque - Colhedoras",C688)),"Colhedoras",IF(ISNUMBER(FIND("Caldeiraria",C688)),"Caldeiraria",IF(ISNUMBER(FIND("Borracharia",C688)),"Borracharia",IF(ISNUMBER(FIND("Lubrificação",C688)),"Lubrificação",
IF(ISNUMBER(FIND("Estoque - Carregadeiras",C688)),"Carregadeiras",IF(ISNUMBER(FIND("Estoque - Veic. Leves",C688)),"Veic. Leves",
IF(ISNUMBER(FIND("Estoque - Caminhões",C688)),"Caminhões",IF(ISNUMBER(FIND("Estoque - Transbordos",C688)),"Transbordos",
IF(ISNUMBER(FIND("Estoque - Tratores",C688)),"Tratores",
IF(ISNUMBER(FIND("Estoque - Máquinas pesadas",C688)),"Máquinas pesadas",
IF(ISNUMBER(FIND("Estoque - Reboques",C688)),"Reboques",
IF(C688="Estoque","Estoque",
IF(AND(ISNUMBER(C688),C688&gt;1000,C688&lt;2000),"Caminhões",
IF(AND(ISNUMBER(C688),C688&gt;2000,C688&lt;3000),"Tratores",
IF(AND(ISNUMBER(C688),C688&gt;3000,C688&lt;4000),"Carregadeiras",
IF(AND(ISNUMBER(C688),C688&gt;4000,C688&lt;5000),"Máquinas pesadas",
IF(AND(ISNUMBER(C688),C688&gt;5000,C688&lt;6000),"Colhedoras",
IF(AND(ISNUMBER(C688),C688&gt;7000,C688&lt;8000),"Irrigação",
IF(AND(ISNUMBER(C688),C688&gt;8000,C688&lt;9000),"Reboques",IF(AND(ISNUMBER(C688),C688&gt;0,C688&lt;1000),"Veic. Leves","")))))))))))))))))))))</f>
        <v>Oficina Geral</v>
      </c>
      <c r="B688" s="217"/>
      <c r="C688" s="171" t="s">
        <v>661</v>
      </c>
      <c r="D688" s="170">
        <v>25822</v>
      </c>
      <c r="E688" s="173" t="s">
        <v>20070</v>
      </c>
      <c r="F688" s="101" t="str">
        <f>IF(ISBLANK(K688), "Apenas Solicitação", "Tem OC")</f>
        <v>Tem OC</v>
      </c>
      <c r="G688" s="170">
        <v>1</v>
      </c>
      <c r="H688" s="102">
        <f>G688-I688</f>
        <v>0</v>
      </c>
      <c r="I688" s="103">
        <v>1</v>
      </c>
      <c r="J688" s="174">
        <v>45826</v>
      </c>
      <c r="K688" s="181">
        <v>45835</v>
      </c>
      <c r="L688" s="173" t="s">
        <v>20151</v>
      </c>
      <c r="M688" s="104" t="str">
        <f ca="1">IF(OR(N688="", N688=0), "", IF(N688&gt;TODAY(), "No prazo", "Atrasado"))</f>
        <v>Atrasado</v>
      </c>
      <c r="N688" s="104">
        <f>IFERROR(K688 + VALUE(LEFT(L688, FIND(" ", L688) - 1)), "")</f>
        <v>45835</v>
      </c>
      <c r="O688" s="105">
        <f>IF(_xlfn.DAYS(K688,J688)&lt;0, "Aguardando OC", _xlfn.DAYS(K688,J688))</f>
        <v>9</v>
      </c>
      <c r="P688" s="201">
        <v>408208</v>
      </c>
      <c r="Q688" s="55"/>
      <c r="R688" s="201">
        <v>169736</v>
      </c>
      <c r="S688" s="2">
        <v>221</v>
      </c>
      <c r="T688" s="65" t="s">
        <v>1029</v>
      </c>
      <c r="U688" s="170">
        <v>19.3</v>
      </c>
      <c r="V688" s="170">
        <v>2564</v>
      </c>
      <c r="W688" s="117" t="str">
        <f>IFERROR(VLOOKUP(V688, Fornecedores!A:C, 3, FALSE), "")</f>
        <v xml:space="preserve">ESPERANCA NORDESTE  </v>
      </c>
      <c r="X688" s="105" t="str">
        <f>IFERROR(VLOOKUP(V688, Fornecedores!A:E, 5, FALSE), "")</f>
        <v>Recife</v>
      </c>
      <c r="Y688" s="105" t="str">
        <f>IFERROR(VLOOKUP(V688, Fornecedores!A:F, 6, FALSE), "")</f>
        <v>PE</v>
      </c>
      <c r="Z688" s="101" t="str">
        <f>IF(H688=0, "Pedido entregue!", "Pendente")</f>
        <v>Pedido entregue!</v>
      </c>
      <c r="AA688" s="119"/>
      <c r="AB688" s="132" t="str">
        <f>IF(Z688="Pedido Entregue!", IF(AA688=1, "Retirado do Almoxarifado", IF(AA688=2, "Material devolvido", "Aguardando retirada")), IF(Z688="Pendente", "Entrega pendente", ""))</f>
        <v>Aguardando retirada</v>
      </c>
      <c r="AC688" s="18">
        <v>1</v>
      </c>
      <c r="AD688" s="18">
        <f>AC688/SUMIF($P:$P,P688,$AC:$AC)</f>
        <v>1</v>
      </c>
      <c r="AE688" s="18">
        <f>IF(R688=0,0,AC688/SUMIF($R:$R,R688,$AC:$AC))</f>
        <v>0.5</v>
      </c>
      <c r="AF688" s="18">
        <f>IF(R688=0,1,0)</f>
        <v>0</v>
      </c>
      <c r="AH688" t="str">
        <f>TEXT(J688,"MMMM")</f>
        <v>junho</v>
      </c>
    </row>
    <row r="689" spans="1:34" ht="12.75" hidden="1" customHeight="1" x14ac:dyDescent="0.25">
      <c r="A689" s="90" t="str">
        <f>IF(C689="Oficina Diversos","Oficina Geral",
IF(ISNUMBER(FIND("Estoque - Colhedoras",C689)),"Colhedoras",IF(ISNUMBER(FIND("Caldeiraria",C689)),"Caldeiraria",IF(ISNUMBER(FIND("Borracharia",C689)),"Borracharia",IF(ISNUMBER(FIND("Lubrificação",C689)),"Lubrificação",
IF(ISNUMBER(FIND("Estoque - Carregadeiras",C689)),"Carregadeiras",IF(ISNUMBER(FIND("Estoque - Veic. Leves",C689)),"Veic. Leves",
IF(ISNUMBER(FIND("Estoque - Caminhões",C689)),"Caminhões",IF(ISNUMBER(FIND("Estoque - Transbordos",C689)),"Transbordos",
IF(ISNUMBER(FIND("Estoque - Tratores",C689)),"Tratores",
IF(ISNUMBER(FIND("Estoque - Máquinas pesadas",C689)),"Máquinas pesadas",
IF(ISNUMBER(FIND("Estoque - Reboques",C689)),"Reboques",
IF(C689="Estoque","Estoque",
IF(AND(ISNUMBER(C689),C689&gt;1000,C689&lt;2000),"Caminhões",
IF(AND(ISNUMBER(C689),C689&gt;2000,C689&lt;3000),"Tratores",
IF(AND(ISNUMBER(C689),C689&gt;3000,C689&lt;4000),"Carregadeiras",
IF(AND(ISNUMBER(C689),C689&gt;4000,C689&lt;5000),"Máquinas pesadas",
IF(AND(ISNUMBER(C689),C689&gt;5000,C689&lt;6000),"Colhedoras",
IF(AND(ISNUMBER(C689),C689&gt;7000,C689&lt;8000),"Irrigação",
IF(AND(ISNUMBER(C689),C689&gt;8000,C689&lt;9000),"Reboques",IF(AND(ISNUMBER(C689),C689&gt;0,C689&lt;1000),"Veic. Leves","")))))))))))))))))))))</f>
        <v>Carregadeiras</v>
      </c>
      <c r="B689" s="87"/>
      <c r="C689" s="77">
        <v>3023</v>
      </c>
      <c r="D689" s="42">
        <v>26035</v>
      </c>
      <c r="E689" s="43" t="s">
        <v>409</v>
      </c>
      <c r="F689" s="14" t="str">
        <f>IF(ISBLANK(K689), "Apenas Solicitação", "Tem OC")</f>
        <v>Tem OC</v>
      </c>
      <c r="G689" s="42">
        <v>1</v>
      </c>
      <c r="H689" s="37">
        <f>G689-I689</f>
        <v>0</v>
      </c>
      <c r="I689" s="38">
        <v>1</v>
      </c>
      <c r="J689" s="44">
        <v>45749</v>
      </c>
      <c r="K689" s="185">
        <v>45763</v>
      </c>
      <c r="L689" s="44"/>
      <c r="M689" s="44"/>
      <c r="N689" s="44" t="str">
        <f>IFERROR(K689 + VALUE(LEFT(L689, FIND(" ", L689) - 1)), "")</f>
        <v/>
      </c>
      <c r="O689" s="3">
        <f>IF(_xlfn.DAYS(K689,J689)&lt;0, "Aguardando OC", _xlfn.DAYS(K689,J689))</f>
        <v>14</v>
      </c>
      <c r="P689" s="191">
        <v>397691</v>
      </c>
      <c r="Q689" s="42">
        <v>1141101</v>
      </c>
      <c r="R689" s="191">
        <v>166412</v>
      </c>
      <c r="S689" s="42">
        <v>701</v>
      </c>
      <c r="T689" s="67" t="s">
        <v>150</v>
      </c>
      <c r="U689" s="45">
        <v>140</v>
      </c>
      <c r="V689" s="42">
        <v>1237</v>
      </c>
      <c r="W689" s="47" t="str">
        <f>IFERROR(VLOOKUP(V689, Fornecedores!A:C, 3, FALSE), "")</f>
        <v>MERCADAO DE TRATORES</v>
      </c>
      <c r="X689" s="43" t="str">
        <f>IFERROR(VLOOKUP(V689, Fornecedores!A:E, 5, FALSE), "")</f>
        <v>Ourinhos</v>
      </c>
      <c r="Y689" s="43" t="str">
        <f>IFERROR(VLOOKUP(V689, Fornecedores!A:F, 6, FALSE), "")</f>
        <v>SP</v>
      </c>
      <c r="Z689" s="14" t="str">
        <f>IF(H689=0, "Pedido entregue!", "Pendente")</f>
        <v>Pedido entregue!</v>
      </c>
      <c r="AA689" s="59">
        <v>1</v>
      </c>
      <c r="AB689" s="58" t="str">
        <f>IF(Z689="Pedido Entregue!", IF(AA689=1, "Retirado do Almoxarifado", IF(AA689=2, "Material devolvido", "Aguardando retirada")), IF(Z689="Pendente", "Entrega pendente", ""))</f>
        <v>Retirado do Almoxarifado</v>
      </c>
      <c r="AC689" s="18">
        <v>1</v>
      </c>
      <c r="AD689" s="18">
        <f>AC689/SUMIF($P:$P,P689,$AC:$AC)</f>
        <v>1</v>
      </c>
      <c r="AE689" s="18">
        <f>IF(R689=0,0,AC689/SUMIF($R:$R,R689,$AC:$AC))</f>
        <v>4.1666666666666664E-2</v>
      </c>
      <c r="AF689" s="18">
        <f>IF(R689=0,1,0)</f>
        <v>0</v>
      </c>
      <c r="AG689" s="18">
        <f>IF(R689=0,#REF!-J689,0)</f>
        <v>0</v>
      </c>
      <c r="AH689" t="str">
        <f>TEXT(J689,"MMMM")</f>
        <v>abril</v>
      </c>
    </row>
    <row r="690" spans="1:34" ht="12.75" hidden="1" customHeight="1" x14ac:dyDescent="0.25">
      <c r="A690" s="90" t="str">
        <f>IF(C690="Oficina Diversos","Oficina Geral",
IF(ISNUMBER(FIND("Estoque - Colhedoras",C690)),"Colhedoras",IF(ISNUMBER(FIND("Caldeiraria",C690)),"Caldeiraria",IF(ISNUMBER(FIND("Borracharia",C690)),"Borracharia",IF(ISNUMBER(FIND("Lubrificação",C690)),"Lubrificação",
IF(ISNUMBER(FIND("Estoque - Carregadeiras",C690)),"Carregadeiras",IF(ISNUMBER(FIND("Estoque - Veic. Leves",C690)),"Veic. Leves",
IF(ISNUMBER(FIND("Estoque - Caminhões",C690)),"Caminhões",IF(ISNUMBER(FIND("Estoque - Transbordos",C690)),"Transbordos",
IF(ISNUMBER(FIND("Estoque - Tratores",C690)),"Tratores",
IF(ISNUMBER(FIND("Estoque - Máquinas pesadas",C690)),"Máquinas pesadas",
IF(ISNUMBER(FIND("Estoque - Reboques",C690)),"Reboques",
IF(C690="Estoque","Estoque",
IF(AND(ISNUMBER(C690),C690&gt;1000,C690&lt;2000),"Caminhões",
IF(AND(ISNUMBER(C690),C690&gt;2000,C690&lt;3000),"Tratores",
IF(AND(ISNUMBER(C690),C690&gt;3000,C690&lt;4000),"Carregadeiras",
IF(AND(ISNUMBER(C690),C690&gt;4000,C690&lt;5000),"Máquinas pesadas",
IF(AND(ISNUMBER(C690),C690&gt;5000,C690&lt;6000),"Colhedoras",
IF(AND(ISNUMBER(C690),C690&gt;7000,C690&lt;8000),"Irrigação",
IF(AND(ISNUMBER(C690),C690&gt;8000,C690&lt;9000),"Reboques",IF(AND(ISNUMBER(C690),C690&gt;0,C690&lt;1000),"Veic. Leves","")))))))))))))))))))))</f>
        <v>Carregadeiras</v>
      </c>
      <c r="B690" s="84"/>
      <c r="C690" s="42">
        <v>3024</v>
      </c>
      <c r="D690" s="42">
        <v>26035</v>
      </c>
      <c r="E690" s="43" t="s">
        <v>409</v>
      </c>
      <c r="F690" s="14" t="str">
        <f>IF(ISBLANK(K690), "Apenas Solicitação", "Tem OC")</f>
        <v>Tem OC</v>
      </c>
      <c r="G690" s="42">
        <v>1</v>
      </c>
      <c r="H690" s="37">
        <f>G690-I690</f>
        <v>0</v>
      </c>
      <c r="I690" s="38">
        <v>1</v>
      </c>
      <c r="J690" s="44">
        <v>45749</v>
      </c>
      <c r="K690" s="185">
        <v>45763</v>
      </c>
      <c r="L690" s="44"/>
      <c r="M690" s="44"/>
      <c r="N690" s="44" t="str">
        <f>IFERROR(K690 + VALUE(LEFT(L690, FIND(" ", L690) - 1)), "")</f>
        <v/>
      </c>
      <c r="O690" s="3">
        <f>IF(_xlfn.DAYS(K690,J690)&lt;0, "Aguardando OC", _xlfn.DAYS(K690,J690))</f>
        <v>14</v>
      </c>
      <c r="P690" s="191">
        <v>397706</v>
      </c>
      <c r="Q690" s="42">
        <v>1141104</v>
      </c>
      <c r="R690" s="191">
        <v>166412</v>
      </c>
      <c r="S690" s="42">
        <v>112</v>
      </c>
      <c r="T690" s="67" t="s">
        <v>152</v>
      </c>
      <c r="U690" s="45">
        <v>140</v>
      </c>
      <c r="V690" s="42">
        <v>1237</v>
      </c>
      <c r="W690" s="47" t="str">
        <f>IFERROR(VLOOKUP(V690, Fornecedores!A:C, 3, FALSE), "")</f>
        <v>MERCADAO DE TRATORES</v>
      </c>
      <c r="X690" s="43" t="str">
        <f>IFERROR(VLOOKUP(V690, Fornecedores!A:E, 5, FALSE), "")</f>
        <v>Ourinhos</v>
      </c>
      <c r="Y690" s="43" t="str">
        <f>IFERROR(VLOOKUP(V690, Fornecedores!A:F, 6, FALSE), "")</f>
        <v>SP</v>
      </c>
      <c r="Z690" s="14" t="str">
        <f>IF(H690=0, "Pedido entregue!", "Pendente")</f>
        <v>Pedido entregue!</v>
      </c>
      <c r="AA690" s="59"/>
      <c r="AB690" s="58" t="str">
        <f>IF(Z690="Pedido Entregue!", IF(AA690=1, "Retirado do Almoxarifado", IF(AA690=2, "Material devolvido", "Aguardando retirada")), IF(Z690="Pendente", "Entrega pendente", ""))</f>
        <v>Aguardando retirada</v>
      </c>
      <c r="AC690" s="18">
        <v>1</v>
      </c>
      <c r="AD690" s="18">
        <f>AC690/SUMIF($P:$P,P690,$AC:$AC)</f>
        <v>1</v>
      </c>
      <c r="AE690" s="18">
        <f>IF(R690=0,0,AC690/SUMIF($R:$R,R690,$AC:$AC))</f>
        <v>4.1666666666666664E-2</v>
      </c>
      <c r="AF690" s="18">
        <f>IF(R690=0,1,0)</f>
        <v>0</v>
      </c>
      <c r="AG690" s="18">
        <f>IF(R690=0,#REF!-J690,0)</f>
        <v>0</v>
      </c>
      <c r="AH690" t="str">
        <f>TEXT(J690,"MMMM")</f>
        <v>abril</v>
      </c>
    </row>
    <row r="691" spans="1:34" ht="12.75" hidden="1" customHeight="1" x14ac:dyDescent="0.25">
      <c r="A691" s="90" t="str">
        <f>IF(C691="Oficina Diversos","Oficina Geral",
IF(ISNUMBER(FIND("Estoque - Colhedoras",C691)),"Colhedoras",IF(ISNUMBER(FIND("Caldeiraria",C691)),"Caldeiraria",IF(ISNUMBER(FIND("Borracharia",C691)),"Borracharia",IF(ISNUMBER(FIND("Lubrificação",C691)),"Lubrificação",
IF(ISNUMBER(FIND("Estoque - Carregadeiras",C691)),"Carregadeiras",IF(ISNUMBER(FIND("Estoque - Veic. Leves",C691)),"Veic. Leves",
IF(ISNUMBER(FIND("Estoque - Caminhões",C691)),"Caminhões",IF(ISNUMBER(FIND("Estoque - Transbordos",C691)),"Transbordos",
IF(ISNUMBER(FIND("Estoque - Tratores",C691)),"Tratores",
IF(ISNUMBER(FIND("Estoque - Máquinas pesadas",C691)),"Máquinas pesadas",
IF(ISNUMBER(FIND("Estoque - Reboques",C691)),"Reboques",
IF(C691="Estoque","Estoque",
IF(AND(ISNUMBER(C691),C691&gt;1000,C691&lt;2000),"Caminhões",
IF(AND(ISNUMBER(C691),C691&gt;2000,C691&lt;3000),"Tratores",
IF(AND(ISNUMBER(C691),C691&gt;3000,C691&lt;4000),"Carregadeiras",
IF(AND(ISNUMBER(C691),C691&gt;4000,C691&lt;5000),"Máquinas pesadas",
IF(AND(ISNUMBER(C691),C691&gt;5000,C691&lt;6000),"Colhedoras",
IF(AND(ISNUMBER(C691),C691&gt;7000,C691&lt;8000),"Irrigação",
IF(AND(ISNUMBER(C691),C691&gt;8000,C691&lt;9000),"Reboques",IF(AND(ISNUMBER(C691),C691&gt;0,C691&lt;1000),"Veic. Leves","")))))))))))))))))))))</f>
        <v>Carregadeiras</v>
      </c>
      <c r="B691" s="8"/>
      <c r="C691" s="42">
        <v>3027</v>
      </c>
      <c r="D691" s="42">
        <v>26035</v>
      </c>
      <c r="E691" s="43" t="s">
        <v>409</v>
      </c>
      <c r="F691" s="14" t="str">
        <f>IF(ISBLANK(K691), "Apenas Solicitação", "Tem OC")</f>
        <v>Tem OC</v>
      </c>
      <c r="G691" s="42">
        <v>1</v>
      </c>
      <c r="H691" s="37">
        <f>G691-I691</f>
        <v>0</v>
      </c>
      <c r="I691" s="38">
        <v>1</v>
      </c>
      <c r="J691" s="44">
        <v>45749</v>
      </c>
      <c r="K691" s="185">
        <v>45763</v>
      </c>
      <c r="L691" s="44"/>
      <c r="M691" s="44"/>
      <c r="N691" s="44" t="str">
        <f>IFERROR(K691 + VALUE(LEFT(L691, FIND(" ", L691) - 1)), "")</f>
        <v/>
      </c>
      <c r="O691" s="3">
        <f>IF(_xlfn.DAYS(K691,J691)&lt;0, "Aguardando OC", _xlfn.DAYS(K691,J691))</f>
        <v>14</v>
      </c>
      <c r="P691" s="191">
        <v>397720</v>
      </c>
      <c r="Q691" s="42">
        <v>1141108</v>
      </c>
      <c r="R691" s="191">
        <v>166412</v>
      </c>
      <c r="S691" s="42">
        <v>701</v>
      </c>
      <c r="T691" s="67" t="s">
        <v>150</v>
      </c>
      <c r="U691" s="45">
        <v>140</v>
      </c>
      <c r="V691" s="42">
        <v>1237</v>
      </c>
      <c r="W691" s="47" t="str">
        <f>IFERROR(VLOOKUP(V691, Fornecedores!A:C, 3, FALSE), "")</f>
        <v>MERCADAO DE TRATORES</v>
      </c>
      <c r="X691" s="43" t="str">
        <f>IFERROR(VLOOKUP(V691, Fornecedores!A:E, 5, FALSE), "")</f>
        <v>Ourinhos</v>
      </c>
      <c r="Y691" s="43" t="str">
        <f>IFERROR(VLOOKUP(V691, Fornecedores!A:F, 6, FALSE), "")</f>
        <v>SP</v>
      </c>
      <c r="Z691" s="14" t="str">
        <f>IF(H691=0, "Pedido entregue!", "Pendente")</f>
        <v>Pedido entregue!</v>
      </c>
      <c r="AA691" s="59"/>
      <c r="AB691" s="58" t="str">
        <f>IF(Z691="Pedido Entregue!", IF(AA691=1, "Retirado do Almoxarifado", IF(AA691=2, "Material devolvido", "Aguardando retirada")), IF(Z691="Pendente", "Entrega pendente", ""))</f>
        <v>Aguardando retirada</v>
      </c>
      <c r="AC691" s="18">
        <v>1</v>
      </c>
      <c r="AD691" s="18">
        <f>AC691/SUMIF($P:$P,P691,$AC:$AC)</f>
        <v>1</v>
      </c>
      <c r="AE691" s="18">
        <f>IF(R691=0,0,AC691/SUMIF($R:$R,R691,$AC:$AC))</f>
        <v>4.1666666666666664E-2</v>
      </c>
      <c r="AF691" s="18">
        <f>IF(R691=0,1,0)</f>
        <v>0</v>
      </c>
      <c r="AG691" s="18">
        <f>IF(R691=0,#REF!-J691,0)</f>
        <v>0</v>
      </c>
      <c r="AH691" t="str">
        <f>TEXT(J691,"MMMM")</f>
        <v>abril</v>
      </c>
    </row>
    <row r="692" spans="1:34" ht="12.75" hidden="1" customHeight="1" x14ac:dyDescent="0.25">
      <c r="A692" s="90" t="str">
        <f>IF(C692="Oficina Diversos","Oficina Geral",
IF(ISNUMBER(FIND("Estoque - Colhedoras",C692)),"Colhedoras",IF(ISNUMBER(FIND("Caldeiraria",C692)),"Caldeiraria",IF(ISNUMBER(FIND("Borracharia",C692)),"Borracharia",IF(ISNUMBER(FIND("Lubrificação",C692)),"Lubrificação",
IF(ISNUMBER(FIND("Estoque - Carregadeiras",C692)),"Carregadeiras",IF(ISNUMBER(FIND("Estoque - Veic. Leves",C692)),"Veic. Leves",
IF(ISNUMBER(FIND("Estoque - Caminhões",C692)),"Caminhões",IF(ISNUMBER(FIND("Estoque - Transbordos",C692)),"Transbordos",
IF(ISNUMBER(FIND("Estoque - Tratores",C692)),"Tratores",
IF(ISNUMBER(FIND("Estoque - Máquinas pesadas",C692)),"Máquinas pesadas",
IF(ISNUMBER(FIND("Estoque - Reboques",C692)),"Reboques",
IF(C692="Estoque","Estoque",
IF(AND(ISNUMBER(C692),C692&gt;1000,C692&lt;2000),"Caminhões",
IF(AND(ISNUMBER(C692),C692&gt;2000,C692&lt;3000),"Tratores",
IF(AND(ISNUMBER(C692),C692&gt;3000,C692&lt;4000),"Carregadeiras",
IF(AND(ISNUMBER(C692),C692&gt;4000,C692&lt;5000),"Máquinas pesadas",
IF(AND(ISNUMBER(C692),C692&gt;5000,C692&lt;6000),"Colhedoras",
IF(AND(ISNUMBER(C692),C692&gt;7000,C692&lt;8000),"Irrigação",
IF(AND(ISNUMBER(C692),C692&gt;8000,C692&lt;9000),"Reboques",IF(AND(ISNUMBER(C692),C692&gt;0,C692&lt;1000),"Veic. Leves","")))))))))))))))))))))</f>
        <v>Carregadeiras</v>
      </c>
      <c r="B692" s="87"/>
      <c r="C692" s="77">
        <v>3028</v>
      </c>
      <c r="D692" s="42">
        <v>26035</v>
      </c>
      <c r="E692" s="43" t="s">
        <v>409</v>
      </c>
      <c r="F692" s="14" t="str">
        <f>IF(ISBLANK(K692), "Apenas Solicitação", "Tem OC")</f>
        <v>Tem OC</v>
      </c>
      <c r="G692" s="42">
        <v>1</v>
      </c>
      <c r="H692" s="37">
        <f>G692-I692</f>
        <v>0</v>
      </c>
      <c r="I692" s="38">
        <v>1</v>
      </c>
      <c r="J692" s="44">
        <v>45749</v>
      </c>
      <c r="K692" s="185">
        <v>45763</v>
      </c>
      <c r="L692" s="44"/>
      <c r="M692" s="44"/>
      <c r="N692" s="44" t="str">
        <f>IFERROR(K692 + VALUE(LEFT(L692, FIND(" ", L692) - 1)), "")</f>
        <v/>
      </c>
      <c r="O692" s="3">
        <f>IF(_xlfn.DAYS(K692,J692)&lt;0, "Aguardando OC", _xlfn.DAYS(K692,J692))</f>
        <v>14</v>
      </c>
      <c r="P692" s="191">
        <v>397734</v>
      </c>
      <c r="Q692" s="42">
        <v>1141113</v>
      </c>
      <c r="R692" s="191">
        <v>166412</v>
      </c>
      <c r="S692" s="42">
        <v>701</v>
      </c>
      <c r="T692" s="67" t="s">
        <v>150</v>
      </c>
      <c r="U692" s="45">
        <v>140</v>
      </c>
      <c r="V692" s="42">
        <v>1237</v>
      </c>
      <c r="W692" s="47" t="str">
        <f>IFERROR(VLOOKUP(V692, Fornecedores!A:C, 3, FALSE), "")</f>
        <v>MERCADAO DE TRATORES</v>
      </c>
      <c r="X692" s="43" t="str">
        <f>IFERROR(VLOOKUP(V692, Fornecedores!A:E, 5, FALSE), "")</f>
        <v>Ourinhos</v>
      </c>
      <c r="Y692" s="43" t="str">
        <f>IFERROR(VLOOKUP(V692, Fornecedores!A:F, 6, FALSE), "")</f>
        <v>SP</v>
      </c>
      <c r="Z692" s="14" t="str">
        <f>IF(H692=0, "Pedido entregue!", "Pendente")</f>
        <v>Pedido entregue!</v>
      </c>
      <c r="AA692" s="59"/>
      <c r="AB692" s="58" t="str">
        <f>IF(Z692="Pedido Entregue!", IF(AA692=1, "Retirado do Almoxarifado", IF(AA692=2, "Material devolvido", "Aguardando retirada")), IF(Z692="Pendente", "Entrega pendente", ""))</f>
        <v>Aguardando retirada</v>
      </c>
      <c r="AC692" s="18">
        <v>1</v>
      </c>
      <c r="AD692" s="18">
        <f>AC692/SUMIF($P:$P,P692,$AC:$AC)</f>
        <v>1</v>
      </c>
      <c r="AE692" s="18">
        <f>IF(R692=0,0,AC692/SUMIF($R:$R,R692,$AC:$AC))</f>
        <v>4.1666666666666664E-2</v>
      </c>
      <c r="AF692" s="18">
        <f>IF(R692=0,1,0)</f>
        <v>0</v>
      </c>
      <c r="AG692" s="18">
        <f>IF(R692=0,#REF!-J692,0)</f>
        <v>0</v>
      </c>
      <c r="AH692" t="str">
        <f>TEXT(J692,"MMMM")</f>
        <v>abril</v>
      </c>
    </row>
    <row r="693" spans="1:34" ht="12.75" hidden="1" customHeight="1" x14ac:dyDescent="0.25">
      <c r="A693" s="90" t="str">
        <f>IF(C693="Oficina Diversos","Oficina Geral",
IF(ISNUMBER(FIND("Estoque - Colhedoras",C693)),"Colhedoras",IF(ISNUMBER(FIND("Caldeiraria",C693)),"Caldeiraria",IF(ISNUMBER(FIND("Borracharia",C693)),"Borracharia",IF(ISNUMBER(FIND("Lubrificação",C693)),"Lubrificação",
IF(ISNUMBER(FIND("Estoque - Carregadeiras",C693)),"Carregadeiras",IF(ISNUMBER(FIND("Estoque - Veic. Leves",C693)),"Veic. Leves",
IF(ISNUMBER(FIND("Estoque - Caminhões",C693)),"Caminhões",IF(ISNUMBER(FIND("Estoque - Transbordos",C693)),"Transbordos",
IF(ISNUMBER(FIND("Estoque - Tratores",C693)),"Tratores",
IF(ISNUMBER(FIND("Estoque - Máquinas pesadas",C693)),"Máquinas pesadas",
IF(ISNUMBER(FIND("Estoque - Reboques",C693)),"Reboques",
IF(C693="Estoque","Estoque",
IF(AND(ISNUMBER(C693),C693&gt;1000,C693&lt;2000),"Caminhões",
IF(AND(ISNUMBER(C693),C693&gt;2000,C693&lt;3000),"Tratores",
IF(AND(ISNUMBER(C693),C693&gt;3000,C693&lt;4000),"Carregadeiras",
IF(AND(ISNUMBER(C693),C693&gt;4000,C693&lt;5000),"Máquinas pesadas",
IF(AND(ISNUMBER(C693),C693&gt;5000,C693&lt;6000),"Colhedoras",
IF(AND(ISNUMBER(C693),C693&gt;7000,C693&lt;8000),"Irrigação",
IF(AND(ISNUMBER(C693),C693&gt;8000,C693&lt;9000),"Reboques",IF(AND(ISNUMBER(C693),C693&gt;0,C693&lt;1000),"Veic. Leves","")))))))))))))))))))))</f>
        <v>Carregadeiras</v>
      </c>
      <c r="B693" s="84"/>
      <c r="C693" s="42">
        <v>3029</v>
      </c>
      <c r="D693" s="42">
        <v>26035</v>
      </c>
      <c r="E693" s="43" t="s">
        <v>409</v>
      </c>
      <c r="F693" s="14" t="str">
        <f>IF(ISBLANK(K693), "Apenas Solicitação", "Tem OC")</f>
        <v>Tem OC</v>
      </c>
      <c r="G693" s="42">
        <v>1</v>
      </c>
      <c r="H693" s="37">
        <f>G693-I693</f>
        <v>0</v>
      </c>
      <c r="I693" s="38">
        <v>1</v>
      </c>
      <c r="J693" s="44">
        <v>45749</v>
      </c>
      <c r="K693" s="185">
        <v>45763</v>
      </c>
      <c r="L693" s="44"/>
      <c r="M693" s="44"/>
      <c r="N693" s="44" t="str">
        <f>IFERROR(K693 + VALUE(LEFT(L693, FIND(" ", L693) - 1)), "")</f>
        <v/>
      </c>
      <c r="O693" s="3">
        <f>IF(_xlfn.DAYS(K693,J693)&lt;0, "Aguardando OC", _xlfn.DAYS(K693,J693))</f>
        <v>14</v>
      </c>
      <c r="P693" s="191">
        <v>397748</v>
      </c>
      <c r="Q693" s="42">
        <v>1141117</v>
      </c>
      <c r="R693" s="191">
        <v>166412</v>
      </c>
      <c r="S693" s="42">
        <v>112</v>
      </c>
      <c r="T693" s="67" t="s">
        <v>152</v>
      </c>
      <c r="U693" s="45">
        <v>140</v>
      </c>
      <c r="V693" s="42">
        <v>1237</v>
      </c>
      <c r="W693" s="47" t="str">
        <f>IFERROR(VLOOKUP(V693, Fornecedores!A:C, 3, FALSE), "")</f>
        <v>MERCADAO DE TRATORES</v>
      </c>
      <c r="X693" s="43" t="str">
        <f>IFERROR(VLOOKUP(V693, Fornecedores!A:E, 5, FALSE), "")</f>
        <v>Ourinhos</v>
      </c>
      <c r="Y693" s="43" t="str">
        <f>IFERROR(VLOOKUP(V693, Fornecedores!A:F, 6, FALSE), "")</f>
        <v>SP</v>
      </c>
      <c r="Z693" s="14" t="str">
        <f>IF(H693=0, "Pedido entregue!", "Pendente")</f>
        <v>Pedido entregue!</v>
      </c>
      <c r="AA693" s="59"/>
      <c r="AB693" s="58" t="str">
        <f>IF(Z693="Pedido Entregue!", IF(AA693=1, "Retirado do Almoxarifado", IF(AA693=2, "Material devolvido", "Aguardando retirada")), IF(Z693="Pendente", "Entrega pendente", ""))</f>
        <v>Aguardando retirada</v>
      </c>
      <c r="AC693" s="18">
        <v>1</v>
      </c>
      <c r="AD693" s="18">
        <f>AC693/SUMIF($P:$P,P693,$AC:$AC)</f>
        <v>1</v>
      </c>
      <c r="AE693" s="18">
        <f>IF(R693=0,0,AC693/SUMIF($R:$R,R693,$AC:$AC))</f>
        <v>4.1666666666666664E-2</v>
      </c>
      <c r="AF693" s="18">
        <f>IF(R693=0,1,0)</f>
        <v>0</v>
      </c>
      <c r="AG693" s="18">
        <f>IF(R693=0,#REF!-J693,0)</f>
        <v>0</v>
      </c>
      <c r="AH693" t="str">
        <f>TEXT(J693,"MMMM")</f>
        <v>abril</v>
      </c>
    </row>
    <row r="694" spans="1:34" ht="12.75" hidden="1" customHeight="1" x14ac:dyDescent="0.25">
      <c r="A694" s="90" t="str">
        <f>IF(C694="Oficina Diversos","Oficina Geral",
IF(ISNUMBER(FIND("Estoque - Colhedoras",C694)),"Colhedoras",IF(ISNUMBER(FIND("Caldeiraria",C694)),"Caldeiraria",IF(ISNUMBER(FIND("Borracharia",C694)),"Borracharia",IF(ISNUMBER(FIND("Lubrificação",C694)),"Lubrificação",
IF(ISNUMBER(FIND("Estoque - Carregadeiras",C694)),"Carregadeiras",IF(ISNUMBER(FIND("Estoque - Veic. Leves",C694)),"Veic. Leves",
IF(ISNUMBER(FIND("Estoque - Caminhões",C694)),"Caminhões",IF(ISNUMBER(FIND("Estoque - Transbordos",C694)),"Transbordos",
IF(ISNUMBER(FIND("Estoque - Tratores",C694)),"Tratores",
IF(ISNUMBER(FIND("Estoque - Máquinas pesadas",C694)),"Máquinas pesadas",
IF(ISNUMBER(FIND("Estoque - Reboques",C694)),"Reboques",
IF(C694="Estoque","Estoque",
IF(AND(ISNUMBER(C694),C694&gt;1000,C694&lt;2000),"Caminhões",
IF(AND(ISNUMBER(C694),C694&gt;2000,C694&lt;3000),"Tratores",
IF(AND(ISNUMBER(C694),C694&gt;3000,C694&lt;4000),"Carregadeiras",
IF(AND(ISNUMBER(C694),C694&gt;4000,C694&lt;5000),"Máquinas pesadas",
IF(AND(ISNUMBER(C694),C694&gt;5000,C694&lt;6000),"Colhedoras",
IF(AND(ISNUMBER(C694),C694&gt;7000,C694&lt;8000),"Irrigação",
IF(AND(ISNUMBER(C694),C694&gt;8000,C694&lt;9000),"Reboques",IF(AND(ISNUMBER(C694),C694&gt;0,C694&lt;1000),"Veic. Leves","")))))))))))))))))))))</f>
        <v>Carregadeiras</v>
      </c>
      <c r="B694" s="8"/>
      <c r="C694" s="42">
        <v>3030</v>
      </c>
      <c r="D694" s="42">
        <v>26035</v>
      </c>
      <c r="E694" s="43" t="s">
        <v>409</v>
      </c>
      <c r="F694" s="14" t="str">
        <f>IF(ISBLANK(K694), "Apenas Solicitação", "Tem OC")</f>
        <v>Tem OC</v>
      </c>
      <c r="G694" s="42">
        <v>1</v>
      </c>
      <c r="H694" s="37">
        <f>G694-I694</f>
        <v>0</v>
      </c>
      <c r="I694" s="38">
        <v>1</v>
      </c>
      <c r="J694" s="44">
        <v>45749</v>
      </c>
      <c r="K694" s="185">
        <v>45763</v>
      </c>
      <c r="L694" s="44"/>
      <c r="M694" s="44"/>
      <c r="N694" s="44" t="str">
        <f>IFERROR(K694 + VALUE(LEFT(L694, FIND(" ", L694) - 1)), "")</f>
        <v/>
      </c>
      <c r="O694" s="3">
        <f>IF(_xlfn.DAYS(K694,J694)&lt;0, "Aguardando OC", _xlfn.DAYS(K694,J694))</f>
        <v>14</v>
      </c>
      <c r="P694" s="191">
        <v>397763</v>
      </c>
      <c r="Q694" s="42">
        <v>1141125</v>
      </c>
      <c r="R694" s="191">
        <v>166412</v>
      </c>
      <c r="S694" s="42">
        <v>701</v>
      </c>
      <c r="T694" s="67" t="s">
        <v>150</v>
      </c>
      <c r="U694" s="45">
        <v>140</v>
      </c>
      <c r="V694" s="42">
        <v>1237</v>
      </c>
      <c r="W694" s="47" t="str">
        <f>IFERROR(VLOOKUP(V694, Fornecedores!A:C, 3, FALSE), "")</f>
        <v>MERCADAO DE TRATORES</v>
      </c>
      <c r="X694" s="43" t="str">
        <f>IFERROR(VLOOKUP(V694, Fornecedores!A:E, 5, FALSE), "")</f>
        <v>Ourinhos</v>
      </c>
      <c r="Y694" s="43" t="str">
        <f>IFERROR(VLOOKUP(V694, Fornecedores!A:F, 6, FALSE), "")</f>
        <v>SP</v>
      </c>
      <c r="Z694" s="14" t="str">
        <f>IF(H694=0, "Pedido entregue!", "Pendente")</f>
        <v>Pedido entregue!</v>
      </c>
      <c r="AA694" s="59"/>
      <c r="AB694" s="58" t="str">
        <f>IF(Z694="Pedido Entregue!", IF(AA694=1, "Retirado do Almoxarifado", IF(AA694=2, "Material devolvido", "Aguardando retirada")), IF(Z694="Pendente", "Entrega pendente", ""))</f>
        <v>Aguardando retirada</v>
      </c>
      <c r="AC694" s="18">
        <v>1</v>
      </c>
      <c r="AD694" s="18">
        <f>AC694/SUMIF($P:$P,P694,$AC:$AC)</f>
        <v>1</v>
      </c>
      <c r="AE694" s="18">
        <f>IF(R694=0,0,AC694/SUMIF($R:$R,R694,$AC:$AC))</f>
        <v>4.1666666666666664E-2</v>
      </c>
      <c r="AF694" s="18">
        <f>IF(R694=0,1,0)</f>
        <v>0</v>
      </c>
      <c r="AG694" s="18">
        <f>IF(R694=0,#REF!-J694,0)</f>
        <v>0</v>
      </c>
      <c r="AH694" t="str">
        <f>TEXT(J694,"MMMM")</f>
        <v>abril</v>
      </c>
    </row>
    <row r="695" spans="1:34" ht="12.75" hidden="1" customHeight="1" x14ac:dyDescent="0.25">
      <c r="A695" s="90" t="str">
        <f>IF(C695="Oficina Diversos","Oficina Geral",
IF(ISNUMBER(FIND("Estoque - Colhedoras",C695)),"Colhedoras",IF(ISNUMBER(FIND("Caldeiraria",C695)),"Caldeiraria",IF(ISNUMBER(FIND("Borracharia",C695)),"Borracharia",IF(ISNUMBER(FIND("Lubrificação",C695)),"Lubrificação",
IF(ISNUMBER(FIND("Estoque - Carregadeiras",C695)),"Carregadeiras",IF(ISNUMBER(FIND("Estoque - Veic. Leves",C695)),"Veic. Leves",
IF(ISNUMBER(FIND("Estoque - Caminhões",C695)),"Caminhões",IF(ISNUMBER(FIND("Estoque - Transbordos",C695)),"Transbordos",
IF(ISNUMBER(FIND("Estoque - Tratores",C695)),"Tratores",
IF(ISNUMBER(FIND("Estoque - Máquinas pesadas",C695)),"Máquinas pesadas",
IF(ISNUMBER(FIND("Estoque - Reboques",C695)),"Reboques",
IF(C695="Estoque","Estoque",
IF(AND(ISNUMBER(C695),C695&gt;1000,C695&lt;2000),"Caminhões",
IF(AND(ISNUMBER(C695),C695&gt;2000,C695&lt;3000),"Tratores",
IF(AND(ISNUMBER(C695),C695&gt;3000,C695&lt;4000),"Carregadeiras",
IF(AND(ISNUMBER(C695),C695&gt;4000,C695&lt;5000),"Máquinas pesadas",
IF(AND(ISNUMBER(C695),C695&gt;5000,C695&lt;6000),"Colhedoras",
IF(AND(ISNUMBER(C695),C695&gt;7000,C695&lt;8000),"Irrigação",
IF(AND(ISNUMBER(C695),C695&gt;8000,C695&lt;9000),"Reboques",IF(AND(ISNUMBER(C695),C695&gt;0,C695&lt;1000),"Veic. Leves","")))))))))))))))))))))</f>
        <v>Carregadeiras</v>
      </c>
      <c r="B695" s="8"/>
      <c r="C695" s="42">
        <v>3023</v>
      </c>
      <c r="D695" s="42">
        <v>26036</v>
      </c>
      <c r="E695" s="43" t="s">
        <v>410</v>
      </c>
      <c r="F695" s="14" t="str">
        <f>IF(ISBLANK(K695), "Apenas Solicitação", "Tem OC")</f>
        <v>Tem OC</v>
      </c>
      <c r="G695" s="42">
        <v>1</v>
      </c>
      <c r="H695" s="37">
        <f>G695-I695</f>
        <v>0</v>
      </c>
      <c r="I695" s="38">
        <v>1</v>
      </c>
      <c r="J695" s="44">
        <v>45749</v>
      </c>
      <c r="K695" s="185">
        <v>45763</v>
      </c>
      <c r="L695" s="44"/>
      <c r="M695" s="44"/>
      <c r="N695" s="44" t="str">
        <f>IFERROR(K695 + VALUE(LEFT(L695, FIND(" ", L695) - 1)), "")</f>
        <v/>
      </c>
      <c r="O695" s="3">
        <f>IF(_xlfn.DAYS(K695,J695)&lt;0, "Aguardando OC", _xlfn.DAYS(K695,J695))</f>
        <v>14</v>
      </c>
      <c r="P695" s="191">
        <v>397690</v>
      </c>
      <c r="Q695" s="42">
        <v>1141101</v>
      </c>
      <c r="R695" s="191">
        <v>166412</v>
      </c>
      <c r="S695" s="42">
        <v>701</v>
      </c>
      <c r="T695" s="67" t="s">
        <v>150</v>
      </c>
      <c r="U695" s="45">
        <v>145</v>
      </c>
      <c r="V695" s="42">
        <v>1237</v>
      </c>
      <c r="W695" s="47" t="str">
        <f>IFERROR(VLOOKUP(V695, Fornecedores!A:C, 3, FALSE), "")</f>
        <v>MERCADAO DE TRATORES</v>
      </c>
      <c r="X695" s="43" t="str">
        <f>IFERROR(VLOOKUP(V695, Fornecedores!A:E, 5, FALSE), "")</f>
        <v>Ourinhos</v>
      </c>
      <c r="Y695" s="43" t="str">
        <f>IFERROR(VLOOKUP(V695, Fornecedores!A:F, 6, FALSE), "")</f>
        <v>SP</v>
      </c>
      <c r="Z695" s="14" t="str">
        <f>IF(H695=0, "Pedido entregue!", "Pendente")</f>
        <v>Pedido entregue!</v>
      </c>
      <c r="AA695" s="59">
        <v>1</v>
      </c>
      <c r="AB695" s="58" t="str">
        <f>IF(Z695="Pedido Entregue!", IF(AA695=1, "Retirado do Almoxarifado", IF(AA695=2, "Material devolvido", "Aguardando retirada")), IF(Z695="Pendente", "Entrega pendente", ""))</f>
        <v>Retirado do Almoxarifado</v>
      </c>
      <c r="AC695" s="18">
        <v>1</v>
      </c>
      <c r="AD695" s="18">
        <f>AC695/SUMIF($P:$P,P695,$AC:$AC)</f>
        <v>1</v>
      </c>
      <c r="AE695" s="18">
        <f>IF(R695=0,0,AC695/SUMIF($R:$R,R695,$AC:$AC))</f>
        <v>4.1666666666666664E-2</v>
      </c>
      <c r="AF695" s="18">
        <f>IF(R695=0,1,0)</f>
        <v>0</v>
      </c>
      <c r="AG695" s="18">
        <f>IF(R695=0,#REF!-J695,0)</f>
        <v>0</v>
      </c>
      <c r="AH695" t="str">
        <f>TEXT(J695,"MMMM")</f>
        <v>abril</v>
      </c>
    </row>
    <row r="696" spans="1:34" ht="12.75" hidden="1" customHeight="1" x14ac:dyDescent="0.25">
      <c r="A696" s="90" t="str">
        <f>IF(C696="Oficina Diversos","Oficina Geral",
IF(ISNUMBER(FIND("Estoque - Colhedoras",C696)),"Colhedoras",IF(ISNUMBER(FIND("Caldeiraria",C696)),"Caldeiraria",IF(ISNUMBER(FIND("Borracharia",C696)),"Borracharia",IF(ISNUMBER(FIND("Lubrificação",C696)),"Lubrificação",
IF(ISNUMBER(FIND("Estoque - Carregadeiras",C696)),"Carregadeiras",IF(ISNUMBER(FIND("Estoque - Veic. Leves",C696)),"Veic. Leves",
IF(ISNUMBER(FIND("Estoque - Caminhões",C696)),"Caminhões",IF(ISNUMBER(FIND("Estoque - Transbordos",C696)),"Transbordos",
IF(ISNUMBER(FIND("Estoque - Tratores",C696)),"Tratores",
IF(ISNUMBER(FIND("Estoque - Máquinas pesadas",C696)),"Máquinas pesadas",
IF(ISNUMBER(FIND("Estoque - Reboques",C696)),"Reboques",
IF(C696="Estoque","Estoque",
IF(AND(ISNUMBER(C696),C696&gt;1000,C696&lt;2000),"Caminhões",
IF(AND(ISNUMBER(C696),C696&gt;2000,C696&lt;3000),"Tratores",
IF(AND(ISNUMBER(C696),C696&gt;3000,C696&lt;4000),"Carregadeiras",
IF(AND(ISNUMBER(C696),C696&gt;4000,C696&lt;5000),"Máquinas pesadas",
IF(AND(ISNUMBER(C696),C696&gt;5000,C696&lt;6000),"Colhedoras",
IF(AND(ISNUMBER(C696),C696&gt;7000,C696&lt;8000),"Irrigação",
IF(AND(ISNUMBER(C696),C696&gt;8000,C696&lt;9000),"Reboques",IF(AND(ISNUMBER(C696),C696&gt;0,C696&lt;1000),"Veic. Leves","")))))))))))))))))))))</f>
        <v>Carregadeiras</v>
      </c>
      <c r="B696" s="8"/>
      <c r="C696" s="42">
        <v>3024</v>
      </c>
      <c r="D696" s="42">
        <v>26036</v>
      </c>
      <c r="E696" s="43" t="s">
        <v>410</v>
      </c>
      <c r="F696" s="14" t="str">
        <f>IF(ISBLANK(K696), "Apenas Solicitação", "Tem OC")</f>
        <v>Tem OC</v>
      </c>
      <c r="G696" s="42">
        <v>1</v>
      </c>
      <c r="H696" s="37">
        <f>G696-I696</f>
        <v>0</v>
      </c>
      <c r="I696" s="38">
        <v>1</v>
      </c>
      <c r="J696" s="44">
        <v>45749</v>
      </c>
      <c r="K696" s="185">
        <v>45763</v>
      </c>
      <c r="L696" s="44"/>
      <c r="M696" s="44"/>
      <c r="N696" s="44" t="str">
        <f>IFERROR(K696 + VALUE(LEFT(L696, FIND(" ", L696) - 1)), "")</f>
        <v/>
      </c>
      <c r="O696" s="3">
        <f>IF(_xlfn.DAYS(K696,J696)&lt;0, "Aguardando OC", _xlfn.DAYS(K696,J696))</f>
        <v>14</v>
      </c>
      <c r="P696" s="191">
        <v>397705</v>
      </c>
      <c r="Q696" s="42">
        <v>1141104</v>
      </c>
      <c r="R696" s="191">
        <v>166412</v>
      </c>
      <c r="S696" s="42">
        <v>112</v>
      </c>
      <c r="T696" s="67" t="s">
        <v>152</v>
      </c>
      <c r="U696" s="45">
        <v>145</v>
      </c>
      <c r="V696" s="42">
        <v>1237</v>
      </c>
      <c r="W696" s="47" t="str">
        <f>IFERROR(VLOOKUP(V696, Fornecedores!A:C, 3, FALSE), "")</f>
        <v>MERCADAO DE TRATORES</v>
      </c>
      <c r="X696" s="43" t="str">
        <f>IFERROR(VLOOKUP(V696, Fornecedores!A:E, 5, FALSE), "")</f>
        <v>Ourinhos</v>
      </c>
      <c r="Y696" s="43" t="str">
        <f>IFERROR(VLOOKUP(V696, Fornecedores!A:F, 6, FALSE), "")</f>
        <v>SP</v>
      </c>
      <c r="Z696" s="14" t="str">
        <f>IF(H696=0, "Pedido entregue!", "Pendente")</f>
        <v>Pedido entregue!</v>
      </c>
      <c r="AA696" s="59"/>
      <c r="AB696" s="58" t="str">
        <f>IF(Z696="Pedido Entregue!", IF(AA696=1, "Retirado do Almoxarifado", IF(AA696=2, "Material devolvido", "Aguardando retirada")), IF(Z696="Pendente", "Entrega pendente", ""))</f>
        <v>Aguardando retirada</v>
      </c>
      <c r="AC696" s="18">
        <v>1</v>
      </c>
      <c r="AD696" s="18">
        <f>AC696/SUMIF($P:$P,P696,$AC:$AC)</f>
        <v>1</v>
      </c>
      <c r="AE696" s="18">
        <f>IF(R696=0,0,AC696/SUMIF($R:$R,R696,$AC:$AC))</f>
        <v>4.1666666666666664E-2</v>
      </c>
      <c r="AF696" s="18">
        <f>IF(R696=0,1,0)</f>
        <v>0</v>
      </c>
      <c r="AG696" s="18">
        <f>IF(R696=0,#REF!-J696,0)</f>
        <v>0</v>
      </c>
      <c r="AH696" t="str">
        <f>TEXT(J696,"MMMM")</f>
        <v>abril</v>
      </c>
    </row>
    <row r="697" spans="1:34" ht="12.75" hidden="1" customHeight="1" x14ac:dyDescent="0.25">
      <c r="A697" s="90" t="str">
        <f>IF(C697="Oficina Diversos","Oficina Geral",
IF(ISNUMBER(FIND("Estoque - Colhedoras",C697)),"Colhedoras",IF(ISNUMBER(FIND("Caldeiraria",C697)),"Caldeiraria",IF(ISNUMBER(FIND("Borracharia",C697)),"Borracharia",IF(ISNUMBER(FIND("Lubrificação",C697)),"Lubrificação",
IF(ISNUMBER(FIND("Estoque - Carregadeiras",C697)),"Carregadeiras",IF(ISNUMBER(FIND("Estoque - Veic. Leves",C697)),"Veic. Leves",
IF(ISNUMBER(FIND("Estoque - Caminhões",C697)),"Caminhões",IF(ISNUMBER(FIND("Estoque - Transbordos",C697)),"Transbordos",
IF(ISNUMBER(FIND("Estoque - Tratores",C697)),"Tratores",
IF(ISNUMBER(FIND("Estoque - Máquinas pesadas",C697)),"Máquinas pesadas",
IF(ISNUMBER(FIND("Estoque - Reboques",C697)),"Reboques",
IF(C697="Estoque","Estoque",
IF(AND(ISNUMBER(C697),C697&gt;1000,C697&lt;2000),"Caminhões",
IF(AND(ISNUMBER(C697),C697&gt;2000,C697&lt;3000),"Tratores",
IF(AND(ISNUMBER(C697),C697&gt;3000,C697&lt;4000),"Carregadeiras",
IF(AND(ISNUMBER(C697),C697&gt;4000,C697&lt;5000),"Máquinas pesadas",
IF(AND(ISNUMBER(C697),C697&gt;5000,C697&lt;6000),"Colhedoras",
IF(AND(ISNUMBER(C697),C697&gt;7000,C697&lt;8000),"Irrigação",
IF(AND(ISNUMBER(C697),C697&gt;8000,C697&lt;9000),"Reboques",IF(AND(ISNUMBER(C697),C697&gt;0,C697&lt;1000),"Veic. Leves","")))))))))))))))))))))</f>
        <v>Carregadeiras</v>
      </c>
      <c r="B697" s="8"/>
      <c r="C697" s="42">
        <v>3027</v>
      </c>
      <c r="D697" s="42">
        <v>26036</v>
      </c>
      <c r="E697" s="43" t="s">
        <v>410</v>
      </c>
      <c r="F697" s="14" t="str">
        <f>IF(ISBLANK(K697), "Apenas Solicitação", "Tem OC")</f>
        <v>Tem OC</v>
      </c>
      <c r="G697" s="42">
        <v>1</v>
      </c>
      <c r="H697" s="37">
        <f>G697-I697</f>
        <v>0</v>
      </c>
      <c r="I697" s="38">
        <v>1</v>
      </c>
      <c r="J697" s="44">
        <v>45749</v>
      </c>
      <c r="K697" s="185">
        <v>45763</v>
      </c>
      <c r="L697" s="44"/>
      <c r="M697" s="44"/>
      <c r="N697" s="44" t="str">
        <f>IFERROR(K697 + VALUE(LEFT(L697, FIND(" ", L697) - 1)), "")</f>
        <v/>
      </c>
      <c r="O697" s="3">
        <f>IF(_xlfn.DAYS(K697,J697)&lt;0, "Aguardando OC", _xlfn.DAYS(K697,J697))</f>
        <v>14</v>
      </c>
      <c r="P697" s="191">
        <v>397719</v>
      </c>
      <c r="Q697" s="42">
        <v>1141108</v>
      </c>
      <c r="R697" s="191">
        <v>166412</v>
      </c>
      <c r="S697" s="42">
        <v>701</v>
      </c>
      <c r="T697" s="67" t="s">
        <v>150</v>
      </c>
      <c r="U697" s="45">
        <v>145</v>
      </c>
      <c r="V697" s="42">
        <v>1237</v>
      </c>
      <c r="W697" s="47" t="str">
        <f>IFERROR(VLOOKUP(V697, Fornecedores!A:C, 3, FALSE), "")</f>
        <v>MERCADAO DE TRATORES</v>
      </c>
      <c r="X697" s="43" t="str">
        <f>IFERROR(VLOOKUP(V697, Fornecedores!A:E, 5, FALSE), "")</f>
        <v>Ourinhos</v>
      </c>
      <c r="Y697" s="43" t="str">
        <f>IFERROR(VLOOKUP(V697, Fornecedores!A:F, 6, FALSE), "")</f>
        <v>SP</v>
      </c>
      <c r="Z697" s="14" t="str">
        <f>IF(H697=0, "Pedido entregue!", "Pendente")</f>
        <v>Pedido entregue!</v>
      </c>
      <c r="AA697" s="59"/>
      <c r="AB697" s="58" t="str">
        <f>IF(Z697="Pedido Entregue!", IF(AA697=1, "Retirado do Almoxarifado", IF(AA697=2, "Material devolvido", "Aguardando retirada")), IF(Z697="Pendente", "Entrega pendente", ""))</f>
        <v>Aguardando retirada</v>
      </c>
      <c r="AC697" s="18">
        <v>1</v>
      </c>
      <c r="AD697" s="18">
        <f>AC697/SUMIF($P:$P,P697,$AC:$AC)</f>
        <v>1</v>
      </c>
      <c r="AE697" s="18">
        <f>IF(R697=0,0,AC697/SUMIF($R:$R,R697,$AC:$AC))</f>
        <v>4.1666666666666664E-2</v>
      </c>
      <c r="AF697" s="18">
        <f>IF(R697=0,1,0)</f>
        <v>0</v>
      </c>
      <c r="AG697" s="18">
        <f>IF(R697=0,#REF!-J697,0)</f>
        <v>0</v>
      </c>
      <c r="AH697" t="str">
        <f>TEXT(J697,"MMMM")</f>
        <v>abril</v>
      </c>
    </row>
    <row r="698" spans="1:34" ht="12.75" hidden="1" customHeight="1" x14ac:dyDescent="0.25">
      <c r="A698" s="90" t="str">
        <f>IF(C698="Oficina Diversos","Oficina Geral",
IF(ISNUMBER(FIND("Estoque - Colhedoras",C698)),"Colhedoras",IF(ISNUMBER(FIND("Caldeiraria",C698)),"Caldeiraria",IF(ISNUMBER(FIND("Borracharia",C698)),"Borracharia",IF(ISNUMBER(FIND("Lubrificação",C698)),"Lubrificação",
IF(ISNUMBER(FIND("Estoque - Carregadeiras",C698)),"Carregadeiras",IF(ISNUMBER(FIND("Estoque - Veic. Leves",C698)),"Veic. Leves",
IF(ISNUMBER(FIND("Estoque - Caminhões",C698)),"Caminhões",IF(ISNUMBER(FIND("Estoque - Transbordos",C698)),"Transbordos",
IF(ISNUMBER(FIND("Estoque - Tratores",C698)),"Tratores",
IF(ISNUMBER(FIND("Estoque - Máquinas pesadas",C698)),"Máquinas pesadas",
IF(ISNUMBER(FIND("Estoque - Reboques",C698)),"Reboques",
IF(C698="Estoque","Estoque",
IF(AND(ISNUMBER(C698),C698&gt;1000,C698&lt;2000),"Caminhões",
IF(AND(ISNUMBER(C698),C698&gt;2000,C698&lt;3000),"Tratores",
IF(AND(ISNUMBER(C698),C698&gt;3000,C698&lt;4000),"Carregadeiras",
IF(AND(ISNUMBER(C698),C698&gt;4000,C698&lt;5000),"Máquinas pesadas",
IF(AND(ISNUMBER(C698),C698&gt;5000,C698&lt;6000),"Colhedoras",
IF(AND(ISNUMBER(C698),C698&gt;7000,C698&lt;8000),"Irrigação",
IF(AND(ISNUMBER(C698),C698&gt;8000,C698&lt;9000),"Reboques",IF(AND(ISNUMBER(C698),C698&gt;0,C698&lt;1000),"Veic. Leves","")))))))))))))))))))))</f>
        <v>Carregadeiras</v>
      </c>
      <c r="B698" s="8"/>
      <c r="C698" s="42">
        <v>3028</v>
      </c>
      <c r="D698" s="42">
        <v>26036</v>
      </c>
      <c r="E698" s="43" t="s">
        <v>410</v>
      </c>
      <c r="F698" s="14" t="str">
        <f>IF(ISBLANK(K698), "Apenas Solicitação", "Tem OC")</f>
        <v>Tem OC</v>
      </c>
      <c r="G698" s="42">
        <v>1</v>
      </c>
      <c r="H698" s="37">
        <f>G698-I698</f>
        <v>0</v>
      </c>
      <c r="I698" s="38">
        <v>1</v>
      </c>
      <c r="J698" s="44">
        <v>45749</v>
      </c>
      <c r="K698" s="185">
        <v>45763</v>
      </c>
      <c r="L698" s="44"/>
      <c r="M698" s="44"/>
      <c r="N698" s="44" t="str">
        <f>IFERROR(K698 + VALUE(LEFT(L698, FIND(" ", L698) - 1)), "")</f>
        <v/>
      </c>
      <c r="O698" s="3">
        <f>IF(_xlfn.DAYS(K698,J698)&lt;0, "Aguardando OC", _xlfn.DAYS(K698,J698))</f>
        <v>14</v>
      </c>
      <c r="P698" s="191">
        <v>397733</v>
      </c>
      <c r="Q698" s="42">
        <v>1141113</v>
      </c>
      <c r="R698" s="191">
        <v>166412</v>
      </c>
      <c r="S698" s="42">
        <v>701</v>
      </c>
      <c r="T698" s="67" t="s">
        <v>150</v>
      </c>
      <c r="U698" s="45">
        <v>145</v>
      </c>
      <c r="V698" s="42">
        <v>1237</v>
      </c>
      <c r="W698" s="47" t="str">
        <f>IFERROR(VLOOKUP(V698, Fornecedores!A:C, 3, FALSE), "")</f>
        <v>MERCADAO DE TRATORES</v>
      </c>
      <c r="X698" s="43" t="str">
        <f>IFERROR(VLOOKUP(V698, Fornecedores!A:E, 5, FALSE), "")</f>
        <v>Ourinhos</v>
      </c>
      <c r="Y698" s="43" t="str">
        <f>IFERROR(VLOOKUP(V698, Fornecedores!A:F, 6, FALSE), "")</f>
        <v>SP</v>
      </c>
      <c r="Z698" s="14" t="str">
        <f>IF(H698=0, "Pedido entregue!", "Pendente")</f>
        <v>Pedido entregue!</v>
      </c>
      <c r="AA698" s="59"/>
      <c r="AB698" s="58" t="str">
        <f>IF(Z698="Pedido Entregue!", IF(AA698=1, "Retirado do Almoxarifado", IF(AA698=2, "Material devolvido", "Aguardando retirada")), IF(Z698="Pendente", "Entrega pendente", ""))</f>
        <v>Aguardando retirada</v>
      </c>
      <c r="AC698" s="18">
        <v>1</v>
      </c>
      <c r="AD698" s="18">
        <f>AC698/SUMIF($P:$P,P698,$AC:$AC)</f>
        <v>1</v>
      </c>
      <c r="AE698" s="18">
        <f>IF(R698=0,0,AC698/SUMIF($R:$R,R698,$AC:$AC))</f>
        <v>4.1666666666666664E-2</v>
      </c>
      <c r="AF698" s="18">
        <f>IF(R698=0,1,0)</f>
        <v>0</v>
      </c>
      <c r="AG698" s="18">
        <f>IF(R698=0,#REF!-J698,0)</f>
        <v>0</v>
      </c>
      <c r="AH698" t="str">
        <f>TEXT(J698,"MMMM")</f>
        <v>abril</v>
      </c>
    </row>
    <row r="699" spans="1:34" ht="12.75" hidden="1" customHeight="1" x14ac:dyDescent="0.25">
      <c r="A699" s="90" t="str">
        <f>IF(C699="Oficina Diversos","Oficina Geral",
IF(ISNUMBER(FIND("Estoque - Colhedoras",C699)),"Colhedoras",IF(ISNUMBER(FIND("Caldeiraria",C699)),"Caldeiraria",IF(ISNUMBER(FIND("Borracharia",C699)),"Borracharia",IF(ISNUMBER(FIND("Lubrificação",C699)),"Lubrificação",
IF(ISNUMBER(FIND("Estoque - Carregadeiras",C699)),"Carregadeiras",IF(ISNUMBER(FIND("Estoque - Veic. Leves",C699)),"Veic. Leves",
IF(ISNUMBER(FIND("Estoque - Caminhões",C699)),"Caminhões",IF(ISNUMBER(FIND("Estoque - Transbordos",C699)),"Transbordos",
IF(ISNUMBER(FIND("Estoque - Tratores",C699)),"Tratores",
IF(ISNUMBER(FIND("Estoque - Máquinas pesadas",C699)),"Máquinas pesadas",
IF(ISNUMBER(FIND("Estoque - Reboques",C699)),"Reboques",
IF(C699="Estoque","Estoque",
IF(AND(ISNUMBER(C699),C699&gt;1000,C699&lt;2000),"Caminhões",
IF(AND(ISNUMBER(C699),C699&gt;2000,C699&lt;3000),"Tratores",
IF(AND(ISNUMBER(C699),C699&gt;3000,C699&lt;4000),"Carregadeiras",
IF(AND(ISNUMBER(C699),C699&gt;4000,C699&lt;5000),"Máquinas pesadas",
IF(AND(ISNUMBER(C699),C699&gt;5000,C699&lt;6000),"Colhedoras",
IF(AND(ISNUMBER(C699),C699&gt;7000,C699&lt;8000),"Irrigação",
IF(AND(ISNUMBER(C699),C699&gt;8000,C699&lt;9000),"Reboques",IF(AND(ISNUMBER(C699),C699&gt;0,C699&lt;1000),"Veic. Leves","")))))))))))))))))))))</f>
        <v>Carregadeiras</v>
      </c>
      <c r="B699" s="8"/>
      <c r="C699" s="42">
        <v>3029</v>
      </c>
      <c r="D699" s="42">
        <v>26036</v>
      </c>
      <c r="E699" s="43" t="s">
        <v>410</v>
      </c>
      <c r="F699" s="14" t="str">
        <f>IF(ISBLANK(K699), "Apenas Solicitação", "Tem OC")</f>
        <v>Tem OC</v>
      </c>
      <c r="G699" s="42">
        <v>1</v>
      </c>
      <c r="H699" s="37">
        <f>G699-I699</f>
        <v>0</v>
      </c>
      <c r="I699" s="38">
        <v>1</v>
      </c>
      <c r="J699" s="44">
        <v>45749</v>
      </c>
      <c r="K699" s="185">
        <v>45763</v>
      </c>
      <c r="L699" s="44"/>
      <c r="M699" s="44"/>
      <c r="N699" s="44" t="str">
        <f>IFERROR(K699 + VALUE(LEFT(L699, FIND(" ", L699) - 1)), "")</f>
        <v/>
      </c>
      <c r="O699" s="3">
        <f>IF(_xlfn.DAYS(K699,J699)&lt;0, "Aguardando OC", _xlfn.DAYS(K699,J699))</f>
        <v>14</v>
      </c>
      <c r="P699" s="191">
        <v>397747</v>
      </c>
      <c r="Q699" s="42">
        <v>1141117</v>
      </c>
      <c r="R699" s="191">
        <v>166412</v>
      </c>
      <c r="S699" s="42">
        <v>112</v>
      </c>
      <c r="T699" s="67" t="s">
        <v>152</v>
      </c>
      <c r="U699" s="45">
        <v>145</v>
      </c>
      <c r="V699" s="42">
        <v>1237</v>
      </c>
      <c r="W699" s="47" t="str">
        <f>IFERROR(VLOOKUP(V699, Fornecedores!A:C, 3, FALSE), "")</f>
        <v>MERCADAO DE TRATORES</v>
      </c>
      <c r="X699" s="43" t="str">
        <f>IFERROR(VLOOKUP(V699, Fornecedores!A:E, 5, FALSE), "")</f>
        <v>Ourinhos</v>
      </c>
      <c r="Y699" s="43" t="str">
        <f>IFERROR(VLOOKUP(V699, Fornecedores!A:F, 6, FALSE), "")</f>
        <v>SP</v>
      </c>
      <c r="Z699" s="14" t="str">
        <f>IF(H699=0, "Pedido entregue!", "Pendente")</f>
        <v>Pedido entregue!</v>
      </c>
      <c r="AA699" s="59"/>
      <c r="AB699" s="58" t="str">
        <f>IF(Z699="Pedido Entregue!", IF(AA699=1, "Retirado do Almoxarifado", IF(AA699=2, "Material devolvido", "Aguardando retirada")), IF(Z699="Pendente", "Entrega pendente", ""))</f>
        <v>Aguardando retirada</v>
      </c>
      <c r="AC699" s="18">
        <v>1</v>
      </c>
      <c r="AD699" s="18">
        <f>AC699/SUMIF($P:$P,P699,$AC:$AC)</f>
        <v>1</v>
      </c>
      <c r="AE699" s="18">
        <f>IF(R699=0,0,AC699/SUMIF($R:$R,R699,$AC:$AC))</f>
        <v>4.1666666666666664E-2</v>
      </c>
      <c r="AF699" s="18">
        <f>IF(R699=0,1,0)</f>
        <v>0</v>
      </c>
      <c r="AG699" s="18">
        <f>IF(R699=0,#REF!-J699,0)</f>
        <v>0</v>
      </c>
      <c r="AH699" t="str">
        <f>TEXT(J699,"MMMM")</f>
        <v>abril</v>
      </c>
    </row>
    <row r="700" spans="1:34" ht="12.75" hidden="1" customHeight="1" x14ac:dyDescent="0.25">
      <c r="A700" s="90" t="str">
        <f>IF(C700="Oficina Diversos","Oficina Geral",
IF(ISNUMBER(FIND("Estoque - Colhedoras",C700)),"Colhedoras",IF(ISNUMBER(FIND("Caldeiraria",C700)),"Caldeiraria",IF(ISNUMBER(FIND("Borracharia",C700)),"Borracharia",IF(ISNUMBER(FIND("Lubrificação",C700)),"Lubrificação",
IF(ISNUMBER(FIND("Estoque - Carregadeiras",C700)),"Carregadeiras",IF(ISNUMBER(FIND("Estoque - Veic. Leves",C700)),"Veic. Leves",
IF(ISNUMBER(FIND("Estoque - Caminhões",C700)),"Caminhões",IF(ISNUMBER(FIND("Estoque - Transbordos",C700)),"Transbordos",
IF(ISNUMBER(FIND("Estoque - Tratores",C700)),"Tratores",
IF(ISNUMBER(FIND("Estoque - Máquinas pesadas",C700)),"Máquinas pesadas",
IF(ISNUMBER(FIND("Estoque - Reboques",C700)),"Reboques",
IF(C700="Estoque","Estoque",
IF(AND(ISNUMBER(C700),C700&gt;1000,C700&lt;2000),"Caminhões",
IF(AND(ISNUMBER(C700),C700&gt;2000,C700&lt;3000),"Tratores",
IF(AND(ISNUMBER(C700),C700&gt;3000,C700&lt;4000),"Carregadeiras",
IF(AND(ISNUMBER(C700),C700&gt;4000,C700&lt;5000),"Máquinas pesadas",
IF(AND(ISNUMBER(C700),C700&gt;5000,C700&lt;6000),"Colhedoras",
IF(AND(ISNUMBER(C700),C700&gt;7000,C700&lt;8000),"Irrigação",
IF(AND(ISNUMBER(C700),C700&gt;8000,C700&lt;9000),"Reboques",IF(AND(ISNUMBER(C700),C700&gt;0,C700&lt;1000),"Veic. Leves","")))))))))))))))))))))</f>
        <v>Carregadeiras</v>
      </c>
      <c r="B700" s="8"/>
      <c r="C700" s="42">
        <v>3030</v>
      </c>
      <c r="D700" s="42">
        <v>26036</v>
      </c>
      <c r="E700" s="43" t="s">
        <v>410</v>
      </c>
      <c r="F700" s="14" t="str">
        <f>IF(ISBLANK(K700), "Apenas Solicitação", "Tem OC")</f>
        <v>Tem OC</v>
      </c>
      <c r="G700" s="42">
        <v>1</v>
      </c>
      <c r="H700" s="37">
        <f>G700-I700</f>
        <v>0</v>
      </c>
      <c r="I700" s="38">
        <v>1</v>
      </c>
      <c r="J700" s="44">
        <v>45749</v>
      </c>
      <c r="K700" s="185">
        <v>45763</v>
      </c>
      <c r="L700" s="44"/>
      <c r="M700" s="44"/>
      <c r="N700" s="44" t="str">
        <f>IFERROR(K700 + VALUE(LEFT(L700, FIND(" ", L700) - 1)), "")</f>
        <v/>
      </c>
      <c r="O700" s="3">
        <f>IF(_xlfn.DAYS(K700,J700)&lt;0, "Aguardando OC", _xlfn.DAYS(K700,J700))</f>
        <v>14</v>
      </c>
      <c r="P700" s="191">
        <v>397761</v>
      </c>
      <c r="Q700" s="42">
        <v>1141125</v>
      </c>
      <c r="R700" s="191">
        <v>166412</v>
      </c>
      <c r="S700" s="42">
        <v>701</v>
      </c>
      <c r="T700" s="67" t="s">
        <v>150</v>
      </c>
      <c r="U700" s="45">
        <v>145</v>
      </c>
      <c r="V700" s="42">
        <v>1237</v>
      </c>
      <c r="W700" s="47" t="str">
        <f>IFERROR(VLOOKUP(V700, Fornecedores!A:C, 3, FALSE), "")</f>
        <v>MERCADAO DE TRATORES</v>
      </c>
      <c r="X700" s="43" t="str">
        <f>IFERROR(VLOOKUP(V700, Fornecedores!A:E, 5, FALSE), "")</f>
        <v>Ourinhos</v>
      </c>
      <c r="Y700" s="43" t="str">
        <f>IFERROR(VLOOKUP(V700, Fornecedores!A:F, 6, FALSE), "")</f>
        <v>SP</v>
      </c>
      <c r="Z700" s="14" t="str">
        <f>IF(H700=0, "Pedido entregue!", "Pendente")</f>
        <v>Pedido entregue!</v>
      </c>
      <c r="AA700" s="59"/>
      <c r="AB700" s="58" t="str">
        <f>IF(Z700="Pedido Entregue!", IF(AA700=1, "Retirado do Almoxarifado", IF(AA700=2, "Material devolvido", "Aguardando retirada")), IF(Z700="Pendente", "Entrega pendente", ""))</f>
        <v>Aguardando retirada</v>
      </c>
      <c r="AC700" s="18">
        <v>1</v>
      </c>
      <c r="AD700" s="18">
        <f>AC700/SUMIF($P:$P,P700,$AC:$AC)</f>
        <v>1</v>
      </c>
      <c r="AE700" s="18">
        <f>IF(R700=0,0,AC700/SUMIF($R:$R,R700,$AC:$AC))</f>
        <v>4.1666666666666664E-2</v>
      </c>
      <c r="AF700" s="18">
        <f>IF(R700=0,1,0)</f>
        <v>0</v>
      </c>
      <c r="AG700" s="18">
        <f>IF(R700=0,#REF!-J700,0)</f>
        <v>0</v>
      </c>
      <c r="AH700" t="str">
        <f>TEXT(J700,"MMMM")</f>
        <v>abril</v>
      </c>
    </row>
    <row r="701" spans="1:34" ht="12.75" hidden="1" customHeight="1" x14ac:dyDescent="0.25">
      <c r="A701" s="90" t="str">
        <f>IF(C701="Oficina Diversos","Oficina Geral",
IF(ISNUMBER(FIND("Estoque - Colhedoras",C701)),"Colhedoras",IF(ISNUMBER(FIND("Caldeiraria",C701)),"Caldeiraria",IF(ISNUMBER(FIND("Borracharia",C701)),"Borracharia",IF(ISNUMBER(FIND("Lubrificação",C701)),"Lubrificação",
IF(ISNUMBER(FIND("Estoque - Carregadeiras",C701)),"Carregadeiras",IF(ISNUMBER(FIND("Estoque - Veic. Leves",C701)),"Veic. Leves",
IF(ISNUMBER(FIND("Estoque - Caminhões",C701)),"Caminhões",IF(ISNUMBER(FIND("Estoque - Transbordos",C701)),"Transbordos",
IF(ISNUMBER(FIND("Estoque - Tratores",C701)),"Tratores",
IF(ISNUMBER(FIND("Estoque - Máquinas pesadas",C701)),"Máquinas pesadas",
IF(ISNUMBER(FIND("Estoque - Reboques",C701)),"Reboques",
IF(C701="Estoque","Estoque",
IF(AND(ISNUMBER(C701),C701&gt;1000,C701&lt;2000),"Caminhões",
IF(AND(ISNUMBER(C701),C701&gt;2000,C701&lt;3000),"Tratores",
IF(AND(ISNUMBER(C701),C701&gt;3000,C701&lt;4000),"Carregadeiras",
IF(AND(ISNUMBER(C701),C701&gt;4000,C701&lt;5000),"Máquinas pesadas",
IF(AND(ISNUMBER(C701),C701&gt;5000,C701&lt;6000),"Colhedoras",
IF(AND(ISNUMBER(C701),C701&gt;7000,C701&lt;8000),"Irrigação",
IF(AND(ISNUMBER(C701),C701&gt;8000,C701&lt;9000),"Reboques",IF(AND(ISNUMBER(C701),C701&gt;0,C701&lt;1000),"Veic. Leves","")))))))))))))))))))))</f>
        <v>Carregadeiras</v>
      </c>
      <c r="B701" s="8"/>
      <c r="C701" s="42">
        <v>3023</v>
      </c>
      <c r="D701" s="42">
        <v>26039</v>
      </c>
      <c r="E701" s="43" t="s">
        <v>411</v>
      </c>
      <c r="F701" s="14" t="str">
        <f>IF(ISBLANK(K701), "Apenas Solicitação", "Tem OC")</f>
        <v>Tem OC</v>
      </c>
      <c r="G701" s="42">
        <v>1</v>
      </c>
      <c r="H701" s="37">
        <f>G701-I701</f>
        <v>0</v>
      </c>
      <c r="I701" s="38">
        <v>1</v>
      </c>
      <c r="J701" s="44">
        <v>45749</v>
      </c>
      <c r="K701" s="185">
        <v>45763</v>
      </c>
      <c r="L701" s="44"/>
      <c r="M701" s="44"/>
      <c r="N701" s="44" t="str">
        <f>IFERROR(K701 + VALUE(LEFT(L701, FIND(" ", L701) - 1)), "")</f>
        <v/>
      </c>
      <c r="O701" s="3">
        <f>IF(_xlfn.DAYS(K701,J701)&lt;0, "Aguardando OC", _xlfn.DAYS(K701,J701))</f>
        <v>14</v>
      </c>
      <c r="P701" s="191">
        <v>397701</v>
      </c>
      <c r="Q701" s="42">
        <v>1141101</v>
      </c>
      <c r="R701" s="191">
        <v>166412</v>
      </c>
      <c r="S701" s="42">
        <v>112</v>
      </c>
      <c r="T701" s="67" t="s">
        <v>152</v>
      </c>
      <c r="U701" s="45">
        <v>145</v>
      </c>
      <c r="V701" s="42">
        <v>1237</v>
      </c>
      <c r="W701" s="47" t="str">
        <f>IFERROR(VLOOKUP(V701, Fornecedores!A:C, 3, FALSE), "")</f>
        <v>MERCADAO DE TRATORES</v>
      </c>
      <c r="X701" s="43" t="str">
        <f>IFERROR(VLOOKUP(V701, Fornecedores!A:E, 5, FALSE), "")</f>
        <v>Ourinhos</v>
      </c>
      <c r="Y701" s="43" t="str">
        <f>IFERROR(VLOOKUP(V701, Fornecedores!A:F, 6, FALSE), "")</f>
        <v>SP</v>
      </c>
      <c r="Z701" s="14" t="str">
        <f>IF(H701=0, "Pedido entregue!", "Pendente")</f>
        <v>Pedido entregue!</v>
      </c>
      <c r="AA701" s="59">
        <v>1</v>
      </c>
      <c r="AB701" s="58" t="str">
        <f>IF(Z701="Pedido Entregue!", IF(AA701=1, "Retirado do Almoxarifado", IF(AA701=2, "Material devolvido", "Aguardando retirada")), IF(Z701="Pendente", "Entrega pendente", ""))</f>
        <v>Retirado do Almoxarifado</v>
      </c>
      <c r="AC701" s="18">
        <v>1</v>
      </c>
      <c r="AD701" s="18">
        <f>AC701/SUMIF($P:$P,P701,$AC:$AC)</f>
        <v>1</v>
      </c>
      <c r="AE701" s="18">
        <f>IF(R701=0,0,AC701/SUMIF($R:$R,R701,$AC:$AC))</f>
        <v>4.1666666666666664E-2</v>
      </c>
      <c r="AF701" s="18">
        <f>IF(R701=0,1,0)</f>
        <v>0</v>
      </c>
      <c r="AG701" s="18">
        <f>IF(R701=0,#REF!-J701,0)</f>
        <v>0</v>
      </c>
      <c r="AH701" t="str">
        <f>TEXT(J701,"MMMM")</f>
        <v>abril</v>
      </c>
    </row>
    <row r="702" spans="1:34" ht="12.75" hidden="1" customHeight="1" x14ac:dyDescent="0.25">
      <c r="A702" s="90" t="str">
        <f>IF(C702="Oficina Diversos","Oficina Geral",
IF(ISNUMBER(FIND("Estoque - Colhedoras",C702)),"Colhedoras",IF(ISNUMBER(FIND("Caldeiraria",C702)),"Caldeiraria",IF(ISNUMBER(FIND("Borracharia",C702)),"Borracharia",IF(ISNUMBER(FIND("Lubrificação",C702)),"Lubrificação",
IF(ISNUMBER(FIND("Estoque - Carregadeiras",C702)),"Carregadeiras",IF(ISNUMBER(FIND("Estoque - Veic. Leves",C702)),"Veic. Leves",
IF(ISNUMBER(FIND("Estoque - Caminhões",C702)),"Caminhões",IF(ISNUMBER(FIND("Estoque - Transbordos",C702)),"Transbordos",
IF(ISNUMBER(FIND("Estoque - Tratores",C702)),"Tratores",
IF(ISNUMBER(FIND("Estoque - Máquinas pesadas",C702)),"Máquinas pesadas",
IF(ISNUMBER(FIND("Estoque - Reboques",C702)),"Reboques",
IF(C702="Estoque","Estoque",
IF(AND(ISNUMBER(C702),C702&gt;1000,C702&lt;2000),"Caminhões",
IF(AND(ISNUMBER(C702),C702&gt;2000,C702&lt;3000),"Tratores",
IF(AND(ISNUMBER(C702),C702&gt;3000,C702&lt;4000),"Carregadeiras",
IF(AND(ISNUMBER(C702),C702&gt;4000,C702&lt;5000),"Máquinas pesadas",
IF(AND(ISNUMBER(C702),C702&gt;5000,C702&lt;6000),"Colhedoras",
IF(AND(ISNUMBER(C702),C702&gt;7000,C702&lt;8000),"Irrigação",
IF(AND(ISNUMBER(C702),C702&gt;8000,C702&lt;9000),"Reboques",IF(AND(ISNUMBER(C702),C702&gt;0,C702&lt;1000),"Veic. Leves","")))))))))))))))))))))</f>
        <v>Carregadeiras</v>
      </c>
      <c r="B702" s="8"/>
      <c r="C702" s="42">
        <v>3024</v>
      </c>
      <c r="D702" s="42">
        <v>26039</v>
      </c>
      <c r="E702" s="43" t="s">
        <v>411</v>
      </c>
      <c r="F702" s="14" t="str">
        <f>IF(ISBLANK(K702), "Apenas Solicitação", "Tem OC")</f>
        <v>Tem OC</v>
      </c>
      <c r="G702" s="42">
        <v>1</v>
      </c>
      <c r="H702" s="37">
        <f>G702-I702</f>
        <v>0</v>
      </c>
      <c r="I702" s="38">
        <v>1</v>
      </c>
      <c r="J702" s="44">
        <v>45749</v>
      </c>
      <c r="K702" s="185">
        <v>45763</v>
      </c>
      <c r="L702" s="44"/>
      <c r="M702" s="44"/>
      <c r="N702" s="44" t="str">
        <f>IFERROR(K702 + VALUE(LEFT(L702, FIND(" ", L702) - 1)), "")</f>
        <v/>
      </c>
      <c r="O702" s="3">
        <f>IF(_xlfn.DAYS(K702,J702)&lt;0, "Aguardando OC", _xlfn.DAYS(K702,J702))</f>
        <v>14</v>
      </c>
      <c r="P702" s="191">
        <v>397715</v>
      </c>
      <c r="Q702" s="42">
        <v>1141104</v>
      </c>
      <c r="R702" s="191">
        <v>166053</v>
      </c>
      <c r="S702" s="42">
        <v>701</v>
      </c>
      <c r="T702" s="67" t="s">
        <v>150</v>
      </c>
      <c r="U702" s="45">
        <v>145</v>
      </c>
      <c r="V702" s="42">
        <v>1237</v>
      </c>
      <c r="W702" s="47" t="str">
        <f>IFERROR(VLOOKUP(V702, Fornecedores!A:C, 3, FALSE), "")</f>
        <v>MERCADAO DE TRATORES</v>
      </c>
      <c r="X702" s="43" t="str">
        <f>IFERROR(VLOOKUP(V702, Fornecedores!A:E, 5, FALSE), "")</f>
        <v>Ourinhos</v>
      </c>
      <c r="Y702" s="43" t="str">
        <f>IFERROR(VLOOKUP(V702, Fornecedores!A:F, 6, FALSE), "")</f>
        <v>SP</v>
      </c>
      <c r="Z702" s="14" t="str">
        <f>IF(H702=0, "Pedido entregue!", "Pendente")</f>
        <v>Pedido entregue!</v>
      </c>
      <c r="AA702" s="59"/>
      <c r="AB702" s="58" t="str">
        <f>IF(Z702="Pedido Entregue!", IF(AA702=1, "Retirado do Almoxarifado", IF(AA702=2, "Material devolvido", "Aguardando retirada")), IF(Z702="Pendente", "Entrega pendente", ""))</f>
        <v>Aguardando retirada</v>
      </c>
      <c r="AC702" s="18">
        <v>1</v>
      </c>
      <c r="AD702" s="18">
        <f>AC702/SUMIF($P:$P,P702,$AC:$AC)</f>
        <v>1</v>
      </c>
      <c r="AE702" s="18">
        <f>IF(R702=0,0,AC702/SUMIF($R:$R,R702,$AC:$AC))</f>
        <v>0.1111111111111111</v>
      </c>
      <c r="AF702" s="18">
        <f>IF(R702=0,1,0)</f>
        <v>0</v>
      </c>
      <c r="AG702" s="18">
        <f>IF(R702=0,#REF!-J702,0)</f>
        <v>0</v>
      </c>
      <c r="AH702" t="str">
        <f>TEXT(J702,"MMMM")</f>
        <v>abril</v>
      </c>
    </row>
    <row r="703" spans="1:34" ht="12.75" hidden="1" customHeight="1" x14ac:dyDescent="0.25">
      <c r="A703" s="90" t="str">
        <f>IF(C703="Oficina Diversos","Oficina Geral",
IF(ISNUMBER(FIND("Estoque - Colhedoras",C703)),"Colhedoras",IF(ISNUMBER(FIND("Caldeiraria",C703)),"Caldeiraria",IF(ISNUMBER(FIND("Borracharia",C703)),"Borracharia",IF(ISNUMBER(FIND("Lubrificação",C703)),"Lubrificação",
IF(ISNUMBER(FIND("Estoque - Carregadeiras",C703)),"Carregadeiras",IF(ISNUMBER(FIND("Estoque - Veic. Leves",C703)),"Veic. Leves",
IF(ISNUMBER(FIND("Estoque - Caminhões",C703)),"Caminhões",IF(ISNUMBER(FIND("Estoque - Transbordos",C703)),"Transbordos",
IF(ISNUMBER(FIND("Estoque - Tratores",C703)),"Tratores",
IF(ISNUMBER(FIND("Estoque - Máquinas pesadas",C703)),"Máquinas pesadas",
IF(ISNUMBER(FIND("Estoque - Reboques",C703)),"Reboques",
IF(C703="Estoque","Estoque",
IF(AND(ISNUMBER(C703),C703&gt;1000,C703&lt;2000),"Caminhões",
IF(AND(ISNUMBER(C703),C703&gt;2000,C703&lt;3000),"Tratores",
IF(AND(ISNUMBER(C703),C703&gt;3000,C703&lt;4000),"Carregadeiras",
IF(AND(ISNUMBER(C703),C703&gt;4000,C703&lt;5000),"Máquinas pesadas",
IF(AND(ISNUMBER(C703),C703&gt;5000,C703&lt;6000),"Colhedoras",
IF(AND(ISNUMBER(C703),C703&gt;7000,C703&lt;8000),"Irrigação",
IF(AND(ISNUMBER(C703),C703&gt;8000,C703&lt;9000),"Reboques",IF(AND(ISNUMBER(C703),C703&gt;0,C703&lt;1000),"Veic. Leves","")))))))))))))))))))))</f>
        <v>Carregadeiras</v>
      </c>
      <c r="B703" s="8"/>
      <c r="C703" s="42">
        <v>3027</v>
      </c>
      <c r="D703" s="42">
        <v>26039</v>
      </c>
      <c r="E703" s="43" t="s">
        <v>411</v>
      </c>
      <c r="F703" s="14" t="str">
        <f>IF(ISBLANK(K703), "Apenas Solicitação", "Tem OC")</f>
        <v>Tem OC</v>
      </c>
      <c r="G703" s="42">
        <v>1</v>
      </c>
      <c r="H703" s="37">
        <f>G703-I703</f>
        <v>0</v>
      </c>
      <c r="I703" s="38">
        <v>1</v>
      </c>
      <c r="J703" s="44">
        <v>45749</v>
      </c>
      <c r="K703" s="185">
        <v>45763</v>
      </c>
      <c r="L703" s="44"/>
      <c r="M703" s="44"/>
      <c r="N703" s="44" t="str">
        <f>IFERROR(K703 + VALUE(LEFT(L703, FIND(" ", L703) - 1)), "")</f>
        <v/>
      </c>
      <c r="O703" s="3">
        <f>IF(_xlfn.DAYS(K703,J703)&lt;0, "Aguardando OC", _xlfn.DAYS(K703,J703))</f>
        <v>14</v>
      </c>
      <c r="P703" s="191">
        <v>397729</v>
      </c>
      <c r="Q703" s="42">
        <v>1141108</v>
      </c>
      <c r="R703" s="191">
        <v>166412</v>
      </c>
      <c r="S703" s="42">
        <v>701</v>
      </c>
      <c r="T703" s="67" t="s">
        <v>150</v>
      </c>
      <c r="U703" s="45">
        <v>145</v>
      </c>
      <c r="V703" s="42">
        <v>1237</v>
      </c>
      <c r="W703" s="47" t="str">
        <f>IFERROR(VLOOKUP(V703, Fornecedores!A:C, 3, FALSE), "")</f>
        <v>MERCADAO DE TRATORES</v>
      </c>
      <c r="X703" s="43" t="str">
        <f>IFERROR(VLOOKUP(V703, Fornecedores!A:E, 5, FALSE), "")</f>
        <v>Ourinhos</v>
      </c>
      <c r="Y703" s="43" t="str">
        <f>IFERROR(VLOOKUP(V703, Fornecedores!A:F, 6, FALSE), "")</f>
        <v>SP</v>
      </c>
      <c r="Z703" s="14" t="str">
        <f>IF(H703=0, "Pedido entregue!", "Pendente")</f>
        <v>Pedido entregue!</v>
      </c>
      <c r="AA703" s="59"/>
      <c r="AB703" s="58" t="str">
        <f>IF(Z703="Pedido Entregue!", IF(AA703=1, "Retirado do Almoxarifado", IF(AA703=2, "Material devolvido", "Aguardando retirada")), IF(Z703="Pendente", "Entrega pendente", ""))</f>
        <v>Aguardando retirada</v>
      </c>
      <c r="AC703" s="18">
        <v>1</v>
      </c>
      <c r="AD703" s="18">
        <f>AC703/SUMIF($P:$P,P703,$AC:$AC)</f>
        <v>1</v>
      </c>
      <c r="AE703" s="18">
        <f>IF(R703=0,0,AC703/SUMIF($R:$R,R703,$AC:$AC))</f>
        <v>4.1666666666666664E-2</v>
      </c>
      <c r="AF703" s="18">
        <f>IF(R703=0,1,0)</f>
        <v>0</v>
      </c>
      <c r="AG703" s="18">
        <f>IF(R703=0,#REF!-J703,0)</f>
        <v>0</v>
      </c>
      <c r="AH703" t="str">
        <f>TEXT(J703,"MMMM")</f>
        <v>abril</v>
      </c>
    </row>
    <row r="704" spans="1:34" ht="12.75" hidden="1" customHeight="1" x14ac:dyDescent="0.25">
      <c r="A704" s="90" t="str">
        <f>IF(C704="Oficina Diversos","Oficina Geral",
IF(ISNUMBER(FIND("Estoque - Colhedoras",C704)),"Colhedoras",IF(ISNUMBER(FIND("Caldeiraria",C704)),"Caldeiraria",IF(ISNUMBER(FIND("Borracharia",C704)),"Borracharia",IF(ISNUMBER(FIND("Lubrificação",C704)),"Lubrificação",
IF(ISNUMBER(FIND("Estoque - Carregadeiras",C704)),"Carregadeiras",IF(ISNUMBER(FIND("Estoque - Veic. Leves",C704)),"Veic. Leves",
IF(ISNUMBER(FIND("Estoque - Caminhões",C704)),"Caminhões",IF(ISNUMBER(FIND("Estoque - Transbordos",C704)),"Transbordos",
IF(ISNUMBER(FIND("Estoque - Tratores",C704)),"Tratores",
IF(ISNUMBER(FIND("Estoque - Máquinas pesadas",C704)),"Máquinas pesadas",
IF(ISNUMBER(FIND("Estoque - Reboques",C704)),"Reboques",
IF(C704="Estoque","Estoque",
IF(AND(ISNUMBER(C704),C704&gt;1000,C704&lt;2000),"Caminhões",
IF(AND(ISNUMBER(C704),C704&gt;2000,C704&lt;3000),"Tratores",
IF(AND(ISNUMBER(C704),C704&gt;3000,C704&lt;4000),"Carregadeiras",
IF(AND(ISNUMBER(C704),C704&gt;4000,C704&lt;5000),"Máquinas pesadas",
IF(AND(ISNUMBER(C704),C704&gt;5000,C704&lt;6000),"Colhedoras",
IF(AND(ISNUMBER(C704),C704&gt;7000,C704&lt;8000),"Irrigação",
IF(AND(ISNUMBER(C704),C704&gt;8000,C704&lt;9000),"Reboques",IF(AND(ISNUMBER(C704),C704&gt;0,C704&lt;1000),"Veic. Leves","")))))))))))))))))))))</f>
        <v>Carregadeiras</v>
      </c>
      <c r="B704" s="8"/>
      <c r="C704" s="42">
        <v>3028</v>
      </c>
      <c r="D704" s="42">
        <v>26039</v>
      </c>
      <c r="E704" s="43" t="s">
        <v>411</v>
      </c>
      <c r="F704" s="14" t="str">
        <f>IF(ISBLANK(K704), "Apenas Solicitação", "Tem OC")</f>
        <v>Tem OC</v>
      </c>
      <c r="G704" s="42">
        <v>1</v>
      </c>
      <c r="H704" s="37">
        <f>G704-I704</f>
        <v>0</v>
      </c>
      <c r="I704" s="38">
        <v>1</v>
      </c>
      <c r="J704" s="44">
        <v>45749</v>
      </c>
      <c r="K704" s="185">
        <v>45763</v>
      </c>
      <c r="L704" s="44"/>
      <c r="M704" s="44"/>
      <c r="N704" s="44" t="str">
        <f>IFERROR(K704 + VALUE(LEFT(L704, FIND(" ", L704) - 1)), "")</f>
        <v/>
      </c>
      <c r="O704" s="3">
        <f>IF(_xlfn.DAYS(K704,J704)&lt;0, "Aguardando OC", _xlfn.DAYS(K704,J704))</f>
        <v>14</v>
      </c>
      <c r="P704" s="191">
        <v>397743</v>
      </c>
      <c r="Q704" s="42">
        <v>1141113</v>
      </c>
      <c r="R704" s="191">
        <v>166411</v>
      </c>
      <c r="S704" s="42">
        <v>112</v>
      </c>
      <c r="T704" s="67" t="s">
        <v>152</v>
      </c>
      <c r="U704" s="45">
        <v>145</v>
      </c>
      <c r="V704" s="42">
        <v>1237</v>
      </c>
      <c r="W704" s="47" t="str">
        <f>IFERROR(VLOOKUP(V704, Fornecedores!A:C, 3, FALSE), "")</f>
        <v>MERCADAO DE TRATORES</v>
      </c>
      <c r="X704" s="43" t="str">
        <f>IFERROR(VLOOKUP(V704, Fornecedores!A:E, 5, FALSE), "")</f>
        <v>Ourinhos</v>
      </c>
      <c r="Y704" s="43" t="str">
        <f>IFERROR(VLOOKUP(V704, Fornecedores!A:F, 6, FALSE), "")</f>
        <v>SP</v>
      </c>
      <c r="Z704" s="14" t="str">
        <f>IF(H704=0, "Pedido entregue!", "Pendente")</f>
        <v>Pedido entregue!</v>
      </c>
      <c r="AA704" s="59"/>
      <c r="AB704" s="58" t="str">
        <f>IF(Z704="Pedido Entregue!", IF(AA704=1, "Retirado do Almoxarifado", IF(AA704=2, "Material devolvido", "Aguardando retirada")), IF(Z704="Pendente", "Entrega pendente", ""))</f>
        <v>Aguardando retirada</v>
      </c>
      <c r="AC704" s="18">
        <v>1</v>
      </c>
      <c r="AD704" s="18">
        <f>AC704/SUMIF($P:$P,P704,$AC:$AC)</f>
        <v>1</v>
      </c>
      <c r="AE704" s="18">
        <f>IF(R704=0,0,AC704/SUMIF($R:$R,R704,$AC:$AC))</f>
        <v>5.5555555555555552E-2</v>
      </c>
      <c r="AF704" s="18">
        <f>IF(R704=0,1,0)</f>
        <v>0</v>
      </c>
      <c r="AG704" s="18">
        <f>IF(R704=0,#REF!-J704,0)</f>
        <v>0</v>
      </c>
      <c r="AH704" t="str">
        <f>TEXT(J704,"MMMM")</f>
        <v>abril</v>
      </c>
    </row>
    <row r="705" spans="1:34" ht="12.75" hidden="1" customHeight="1" x14ac:dyDescent="0.25">
      <c r="A705" s="90" t="str">
        <f>IF(C705="Oficina Diversos","Oficina Geral",
IF(ISNUMBER(FIND("Estoque - Colhedoras",C705)),"Colhedoras",IF(ISNUMBER(FIND("Caldeiraria",C705)),"Caldeiraria",IF(ISNUMBER(FIND("Borracharia",C705)),"Borracharia",IF(ISNUMBER(FIND("Lubrificação",C705)),"Lubrificação",
IF(ISNUMBER(FIND("Estoque - Carregadeiras",C705)),"Carregadeiras",IF(ISNUMBER(FIND("Estoque - Veic. Leves",C705)),"Veic. Leves",
IF(ISNUMBER(FIND("Estoque - Caminhões",C705)),"Caminhões",IF(ISNUMBER(FIND("Estoque - Transbordos",C705)),"Transbordos",
IF(ISNUMBER(FIND("Estoque - Tratores",C705)),"Tratores",
IF(ISNUMBER(FIND("Estoque - Máquinas pesadas",C705)),"Máquinas pesadas",
IF(ISNUMBER(FIND("Estoque - Reboques",C705)),"Reboques",
IF(C705="Estoque","Estoque",
IF(AND(ISNUMBER(C705),C705&gt;1000,C705&lt;2000),"Caminhões",
IF(AND(ISNUMBER(C705),C705&gt;2000,C705&lt;3000),"Tratores",
IF(AND(ISNUMBER(C705),C705&gt;3000,C705&lt;4000),"Carregadeiras",
IF(AND(ISNUMBER(C705),C705&gt;4000,C705&lt;5000),"Máquinas pesadas",
IF(AND(ISNUMBER(C705),C705&gt;5000,C705&lt;6000),"Colhedoras",
IF(AND(ISNUMBER(C705),C705&gt;7000,C705&lt;8000),"Irrigação",
IF(AND(ISNUMBER(C705),C705&gt;8000,C705&lt;9000),"Reboques",IF(AND(ISNUMBER(C705),C705&gt;0,C705&lt;1000),"Veic. Leves","")))))))))))))))))))))</f>
        <v>Carregadeiras</v>
      </c>
      <c r="B705" s="8"/>
      <c r="C705" s="42">
        <v>3029</v>
      </c>
      <c r="D705" s="42">
        <v>26039</v>
      </c>
      <c r="E705" s="43" t="s">
        <v>411</v>
      </c>
      <c r="F705" s="14" t="str">
        <f>IF(ISBLANK(K705), "Apenas Solicitação", "Tem OC")</f>
        <v>Tem OC</v>
      </c>
      <c r="G705" s="42">
        <v>1</v>
      </c>
      <c r="H705" s="37">
        <f>G705-I705</f>
        <v>0</v>
      </c>
      <c r="I705" s="38">
        <v>1</v>
      </c>
      <c r="J705" s="44">
        <v>45749</v>
      </c>
      <c r="K705" s="185">
        <v>45763</v>
      </c>
      <c r="L705" s="44"/>
      <c r="M705" s="44"/>
      <c r="N705" s="44" t="str">
        <f>IFERROR(K705 + VALUE(LEFT(L705, FIND(" ", L705) - 1)), "")</f>
        <v/>
      </c>
      <c r="O705" s="3">
        <f>IF(_xlfn.DAYS(K705,J705)&lt;0, "Aguardando OC", _xlfn.DAYS(K705,J705))</f>
        <v>14</v>
      </c>
      <c r="P705" s="191">
        <v>397757</v>
      </c>
      <c r="Q705" s="42">
        <v>1141117</v>
      </c>
      <c r="R705" s="191">
        <v>166412</v>
      </c>
      <c r="S705" s="42">
        <v>701</v>
      </c>
      <c r="T705" s="67" t="s">
        <v>150</v>
      </c>
      <c r="U705" s="45">
        <v>145</v>
      </c>
      <c r="V705" s="42">
        <v>1237</v>
      </c>
      <c r="W705" s="47" t="str">
        <f>IFERROR(VLOOKUP(V705, Fornecedores!A:C, 3, FALSE), "")</f>
        <v>MERCADAO DE TRATORES</v>
      </c>
      <c r="X705" s="43" t="str">
        <f>IFERROR(VLOOKUP(V705, Fornecedores!A:E, 5, FALSE), "")</f>
        <v>Ourinhos</v>
      </c>
      <c r="Y705" s="43" t="str">
        <f>IFERROR(VLOOKUP(V705, Fornecedores!A:F, 6, FALSE), "")</f>
        <v>SP</v>
      </c>
      <c r="Z705" s="14" t="str">
        <f>IF(H705=0, "Pedido entregue!", "Pendente")</f>
        <v>Pedido entregue!</v>
      </c>
      <c r="AA705" s="59"/>
      <c r="AB705" s="58" t="str">
        <f>IF(Z705="Pedido Entregue!", IF(AA705=1, "Retirado do Almoxarifado", IF(AA705=2, "Material devolvido", "Aguardando retirada")), IF(Z705="Pendente", "Entrega pendente", ""))</f>
        <v>Aguardando retirada</v>
      </c>
      <c r="AC705" s="18">
        <v>1</v>
      </c>
      <c r="AD705" s="18">
        <f>AC705/SUMIF($P:$P,P705,$AC:$AC)</f>
        <v>1</v>
      </c>
      <c r="AE705" s="18">
        <f>IF(R705=0,0,AC705/SUMIF($R:$R,R705,$AC:$AC))</f>
        <v>4.1666666666666664E-2</v>
      </c>
      <c r="AF705" s="18">
        <f>IF(R705=0,1,0)</f>
        <v>0</v>
      </c>
      <c r="AG705" s="18">
        <f>IF(R705=0,#REF!-J705,0)</f>
        <v>0</v>
      </c>
      <c r="AH705" t="str">
        <f>TEXT(J705,"MMMM")</f>
        <v>abril</v>
      </c>
    </row>
    <row r="706" spans="1:34" ht="12.75" hidden="1" customHeight="1" x14ac:dyDescent="0.25">
      <c r="A706" s="90" t="str">
        <f>IF(C706="Oficina Diversos","Oficina Geral",
IF(ISNUMBER(FIND("Estoque - Colhedoras",C706)),"Colhedoras",IF(ISNUMBER(FIND("Caldeiraria",C706)),"Caldeiraria",IF(ISNUMBER(FIND("Borracharia",C706)),"Borracharia",IF(ISNUMBER(FIND("Lubrificação",C706)),"Lubrificação",
IF(ISNUMBER(FIND("Estoque - Carregadeiras",C706)),"Carregadeiras",IF(ISNUMBER(FIND("Estoque - Veic. Leves",C706)),"Veic. Leves",
IF(ISNUMBER(FIND("Estoque - Caminhões",C706)),"Caminhões",IF(ISNUMBER(FIND("Estoque - Transbordos",C706)),"Transbordos",
IF(ISNUMBER(FIND("Estoque - Tratores",C706)),"Tratores",
IF(ISNUMBER(FIND("Estoque - Máquinas pesadas",C706)),"Máquinas pesadas",
IF(ISNUMBER(FIND("Estoque - Reboques",C706)),"Reboques",
IF(C706="Estoque","Estoque",
IF(AND(ISNUMBER(C706),C706&gt;1000,C706&lt;2000),"Caminhões",
IF(AND(ISNUMBER(C706),C706&gt;2000,C706&lt;3000),"Tratores",
IF(AND(ISNUMBER(C706),C706&gt;3000,C706&lt;4000),"Carregadeiras",
IF(AND(ISNUMBER(C706),C706&gt;4000,C706&lt;5000),"Máquinas pesadas",
IF(AND(ISNUMBER(C706),C706&gt;5000,C706&lt;6000),"Colhedoras",
IF(AND(ISNUMBER(C706),C706&gt;7000,C706&lt;8000),"Irrigação",
IF(AND(ISNUMBER(C706),C706&gt;8000,C706&lt;9000),"Reboques",IF(AND(ISNUMBER(C706),C706&gt;0,C706&lt;1000),"Veic. Leves","")))))))))))))))))))))</f>
        <v>Carregadeiras</v>
      </c>
      <c r="B706" s="8"/>
      <c r="C706" s="42">
        <v>3030</v>
      </c>
      <c r="D706" s="42">
        <v>26039</v>
      </c>
      <c r="E706" s="43" t="s">
        <v>411</v>
      </c>
      <c r="F706" s="14" t="str">
        <f>IF(ISBLANK(K706), "Apenas Solicitação", "Tem OC")</f>
        <v>Tem OC</v>
      </c>
      <c r="G706" s="42">
        <v>1</v>
      </c>
      <c r="H706" s="37">
        <f>G706-I706</f>
        <v>0</v>
      </c>
      <c r="I706" s="38">
        <v>1</v>
      </c>
      <c r="J706" s="44">
        <v>45749</v>
      </c>
      <c r="K706" s="185">
        <v>45763</v>
      </c>
      <c r="L706" s="44"/>
      <c r="M706" s="44"/>
      <c r="N706" s="44" t="str">
        <f>IFERROR(K706 + VALUE(LEFT(L706, FIND(" ", L706) - 1)), "")</f>
        <v/>
      </c>
      <c r="O706" s="3">
        <f>IF(_xlfn.DAYS(K706,J706)&lt;0, "Aguardando OC", _xlfn.DAYS(K706,J706))</f>
        <v>14</v>
      </c>
      <c r="P706" s="191">
        <v>397776</v>
      </c>
      <c r="Q706" s="42">
        <v>1141125</v>
      </c>
      <c r="R706" s="191">
        <v>166979</v>
      </c>
      <c r="S706" s="42">
        <v>722</v>
      </c>
      <c r="T706" s="67" t="s">
        <v>263</v>
      </c>
      <c r="U706" s="45">
        <v>145</v>
      </c>
      <c r="V706" s="42">
        <v>1237</v>
      </c>
      <c r="W706" s="47" t="str">
        <f>IFERROR(VLOOKUP(V706, Fornecedores!A:C, 3, FALSE), "")</f>
        <v>MERCADAO DE TRATORES</v>
      </c>
      <c r="X706" s="43" t="str">
        <f>IFERROR(VLOOKUP(V706, Fornecedores!A:E, 5, FALSE), "")</f>
        <v>Ourinhos</v>
      </c>
      <c r="Y706" s="43" t="str">
        <f>IFERROR(VLOOKUP(V706, Fornecedores!A:F, 6, FALSE), "")</f>
        <v>SP</v>
      </c>
      <c r="Z706" s="14" t="str">
        <f>IF(H706=0, "Pedido entregue!", "Pendente")</f>
        <v>Pedido entregue!</v>
      </c>
      <c r="AA706" s="59"/>
      <c r="AB706" s="58" t="str">
        <f>IF(Z706="Pedido Entregue!", IF(AA706=1, "Retirado do Almoxarifado", IF(AA706=2, "Material devolvido", "Aguardando retirada")), IF(Z706="Pendente", "Entrega pendente", ""))</f>
        <v>Aguardando retirada</v>
      </c>
      <c r="AC706" s="18">
        <v>1</v>
      </c>
      <c r="AD706" s="18">
        <f>AC706/SUMIF($P:$P,P706,$AC:$AC)</f>
        <v>1</v>
      </c>
      <c r="AE706" s="18">
        <f>IF(R706=0,0,AC706/SUMIF($R:$R,R706,$AC:$AC))</f>
        <v>4.7619047619047616E-2</v>
      </c>
      <c r="AF706" s="18">
        <f>IF(R706=0,1,0)</f>
        <v>0</v>
      </c>
      <c r="AG706" s="18">
        <f>IF(R706=0,#REF!-J706,0)</f>
        <v>0</v>
      </c>
      <c r="AH706" t="str">
        <f>TEXT(J706,"MMMM")</f>
        <v>abril</v>
      </c>
    </row>
    <row r="707" spans="1:34" ht="12.75" hidden="1" customHeight="1" x14ac:dyDescent="0.25">
      <c r="A707" s="90" t="str">
        <f>IF(C707="Oficina Diversos","Oficina Geral",
IF(ISNUMBER(FIND("Estoque - Colhedoras",C707)),"Colhedoras",IF(ISNUMBER(FIND("Caldeiraria",C707)),"Caldeiraria",IF(ISNUMBER(FIND("Borracharia",C707)),"Borracharia",IF(ISNUMBER(FIND("Lubrificação",C707)),"Lubrificação",
IF(ISNUMBER(FIND("Estoque - Carregadeiras",C707)),"Carregadeiras",IF(ISNUMBER(FIND("Estoque - Veic. Leves",C707)),"Veic. Leves",
IF(ISNUMBER(FIND("Estoque - Caminhões",C707)),"Caminhões",IF(ISNUMBER(FIND("Estoque - Transbordos",C707)),"Transbordos",
IF(ISNUMBER(FIND("Estoque - Tratores",C707)),"Tratores",
IF(ISNUMBER(FIND("Estoque - Máquinas pesadas",C707)),"Máquinas pesadas",
IF(ISNUMBER(FIND("Estoque - Reboques",C707)),"Reboques",
IF(C707="Estoque","Estoque",
IF(AND(ISNUMBER(C707),C707&gt;1000,C707&lt;2000),"Caminhões",
IF(AND(ISNUMBER(C707),C707&gt;2000,C707&lt;3000),"Tratores",
IF(AND(ISNUMBER(C707),C707&gt;3000,C707&lt;4000),"Carregadeiras",
IF(AND(ISNUMBER(C707),C707&gt;4000,C707&lt;5000),"Máquinas pesadas",
IF(AND(ISNUMBER(C707),C707&gt;5000,C707&lt;6000),"Colhedoras",
IF(AND(ISNUMBER(C707),C707&gt;7000,C707&lt;8000),"Irrigação",
IF(AND(ISNUMBER(C707),C707&gt;8000,C707&lt;9000),"Reboques",IF(AND(ISNUMBER(C707),C707&gt;0,C707&lt;1000),"Veic. Leves","")))))))))))))))))))))</f>
        <v>Carregadeiras</v>
      </c>
      <c r="B707" s="8"/>
      <c r="C707" s="42">
        <v>3027</v>
      </c>
      <c r="D707" s="42">
        <v>26051</v>
      </c>
      <c r="E707" s="43" t="s">
        <v>1214</v>
      </c>
      <c r="F707" s="14" t="str">
        <f>IF(ISBLANK(K707), "Apenas Solicitação", "Tem OC")</f>
        <v>Tem OC</v>
      </c>
      <c r="G707" s="42">
        <v>1</v>
      </c>
      <c r="H707" s="37">
        <f>G707-I707</f>
        <v>0</v>
      </c>
      <c r="I707" s="38">
        <v>1</v>
      </c>
      <c r="J707" s="44">
        <v>45786</v>
      </c>
      <c r="K707" s="185">
        <v>45789</v>
      </c>
      <c r="L707" s="44"/>
      <c r="M707" s="44"/>
      <c r="N707" s="44" t="str">
        <f>IFERROR(K707 + VALUE(LEFT(L707, FIND(" ", L707) - 1)), "")</f>
        <v/>
      </c>
      <c r="O707" s="3">
        <f>IF(_xlfn.DAYS(K707,J707)&lt;0, "Aguardando OC", _xlfn.DAYS(K707,J707))</f>
        <v>3</v>
      </c>
      <c r="P707" s="191">
        <v>402078</v>
      </c>
      <c r="Q707" s="33"/>
      <c r="R707" s="191">
        <v>167496</v>
      </c>
      <c r="S707" s="49"/>
      <c r="T707" s="153"/>
      <c r="U707" s="45">
        <v>1404</v>
      </c>
      <c r="V707" s="42">
        <v>13341</v>
      </c>
      <c r="W707" s="47" t="str">
        <f>IFERROR(VLOOKUP(V707, Fornecedores!A:C, 3, FALSE), "")</f>
        <v>DISMA DISTRIBUIDORA</v>
      </c>
      <c r="X707" s="43" t="str">
        <f>IFERROR(VLOOKUP(V707, Fornecedores!A:E, 5, FALSE), "")</f>
        <v>Araçatuba</v>
      </c>
      <c r="Y707" s="43" t="str">
        <f>IFERROR(VLOOKUP(V707, Fornecedores!A:F, 6, FALSE), "")</f>
        <v>SP</v>
      </c>
      <c r="Z707" s="14" t="str">
        <f>IF(H707=0, "Pedido entregue!", "Pendente")</f>
        <v>Pedido entregue!</v>
      </c>
      <c r="AA707" s="59"/>
      <c r="AB707" s="58" t="str">
        <f>IF(Z707="Pedido Entregue!", IF(AA707=1, "Retirado do Almoxarifado", IF(AA707=2, "Material devolvido", "Aguardando retirada")), IF(Z707="Pendente", "Entrega pendente", ""))</f>
        <v>Aguardando retirada</v>
      </c>
      <c r="AC707" s="18">
        <v>1</v>
      </c>
      <c r="AD707" s="18">
        <f>AC707/SUMIF($P:$P,P707,$AC:$AC)</f>
        <v>1</v>
      </c>
      <c r="AE707" s="18">
        <f>IF(R707=0,0,AC707/SUMIF($R:$R,R707,$AC:$AC))</f>
        <v>0.25</v>
      </c>
      <c r="AF707" s="18">
        <f>IF(R707=0,1,0)</f>
        <v>0</v>
      </c>
      <c r="AG707" s="18">
        <f>IF(R707=0,#REF!-J707,0)</f>
        <v>0</v>
      </c>
      <c r="AH707" t="str">
        <f>TEXT(J707,"MMMM")</f>
        <v>maio</v>
      </c>
    </row>
    <row r="708" spans="1:34" ht="12.75" hidden="1" customHeight="1" x14ac:dyDescent="0.25">
      <c r="A708" s="90" t="str">
        <f>IF(C708="Oficina Diversos","Oficina Geral",
IF(ISNUMBER(FIND("Estoque - Colhedoras",C708)),"Colhedoras",IF(ISNUMBER(FIND("Caldeiraria",C708)),"Caldeiraria",IF(ISNUMBER(FIND("Borracharia",C708)),"Borracharia",IF(ISNUMBER(FIND("Lubrificação",C708)),"Lubrificação",
IF(ISNUMBER(FIND("Estoque - Carregadeiras",C708)),"Carregadeiras",IF(ISNUMBER(FIND("Estoque - Veic. Leves",C708)),"Veic. Leves",
IF(ISNUMBER(FIND("Estoque - Caminhões",C708)),"Caminhões",IF(ISNUMBER(FIND("Estoque - Transbordos",C708)),"Transbordos",
IF(ISNUMBER(FIND("Estoque - Tratores",C708)),"Tratores",
IF(ISNUMBER(FIND("Estoque - Máquinas pesadas",C708)),"Máquinas pesadas",
IF(ISNUMBER(FIND("Estoque - Reboques",C708)),"Reboques",
IF(C708="Estoque","Estoque",
IF(AND(ISNUMBER(C708),C708&gt;1000,C708&lt;2000),"Caminhões",
IF(AND(ISNUMBER(C708),C708&gt;2000,C708&lt;3000),"Tratores",
IF(AND(ISNUMBER(C708),C708&gt;3000,C708&lt;4000),"Carregadeiras",
IF(AND(ISNUMBER(C708),C708&gt;4000,C708&lt;5000),"Máquinas pesadas",
IF(AND(ISNUMBER(C708),C708&gt;5000,C708&lt;6000),"Colhedoras",
IF(AND(ISNUMBER(C708),C708&gt;7000,C708&lt;8000),"Irrigação",
IF(AND(ISNUMBER(C708),C708&gt;8000,C708&lt;9000),"Reboques",IF(AND(ISNUMBER(C708),C708&gt;0,C708&lt;1000),"Veic. Leves","")))))))))))))))))))))</f>
        <v>Tratores</v>
      </c>
      <c r="B708" s="8"/>
      <c r="C708" s="2">
        <v>2039</v>
      </c>
      <c r="D708" s="2">
        <v>26052</v>
      </c>
      <c r="E708" s="3" t="s">
        <v>376</v>
      </c>
      <c r="F708" s="14" t="str">
        <f>IF(ISBLANK(K708), "Apenas Solicitação", "Tem OC")</f>
        <v>Tem OC</v>
      </c>
      <c r="G708" s="2">
        <v>10</v>
      </c>
      <c r="H708" s="37">
        <f>G708-I708</f>
        <v>0</v>
      </c>
      <c r="I708" s="38">
        <v>10</v>
      </c>
      <c r="J708" s="4">
        <v>45735</v>
      </c>
      <c r="K708" s="180">
        <v>45756</v>
      </c>
      <c r="L708" s="4"/>
      <c r="M708" s="44"/>
      <c r="N708" s="44" t="str">
        <f>IFERROR(K708 + VALUE(LEFT(L708, FIND(" ", L708) - 1)), "")</f>
        <v/>
      </c>
      <c r="O708" s="3">
        <f>IF(_xlfn.DAYS(K708,J708)&lt;0, "Aguardando OC", _xlfn.DAYS(K708,J708))</f>
        <v>21</v>
      </c>
      <c r="P708" s="14">
        <v>396638</v>
      </c>
      <c r="Q708" s="2">
        <v>1137894</v>
      </c>
      <c r="R708" s="14">
        <v>166042</v>
      </c>
      <c r="S708" s="2">
        <v>694</v>
      </c>
      <c r="T708" s="65" t="s">
        <v>375</v>
      </c>
      <c r="U708" s="21">
        <v>2.04</v>
      </c>
      <c r="V708" s="2">
        <v>13341</v>
      </c>
      <c r="W708" s="47" t="str">
        <f>IFERROR(VLOOKUP(V708, Fornecedores!A:C, 3, FALSE), "")</f>
        <v>DISMA DISTRIBUIDORA</v>
      </c>
      <c r="X708" s="43" t="str">
        <f>IFERROR(VLOOKUP(V708, Fornecedores!A:E, 5, FALSE), "")</f>
        <v>Araçatuba</v>
      </c>
      <c r="Y708" s="43" t="str">
        <f>IFERROR(VLOOKUP(V708, Fornecedores!A:F, 6, FALSE), "")</f>
        <v>SP</v>
      </c>
      <c r="Z708" s="14" t="str">
        <f>IF(H708=0, "Pedido entregue!", "Pendente")</f>
        <v>Pedido entregue!</v>
      </c>
      <c r="AA708" s="59"/>
      <c r="AB708" s="58" t="str">
        <f>IF(Z708="Pedido Entregue!", IF(AA708=1, "Retirado do Almoxarifado", IF(AA708=2, "Material devolvido", "Aguardando retirada")), IF(Z708="Pendente", "Entrega pendente", ""))</f>
        <v>Aguardando retirada</v>
      </c>
      <c r="AC708" s="18">
        <v>1</v>
      </c>
      <c r="AD708" s="18">
        <f>AC708/SUMIF($P:$P,P708,$AC:$AC)</f>
        <v>1</v>
      </c>
      <c r="AE708" s="18">
        <f>IF(R708=0,0,AC708/SUMIF($R:$R,R708,$AC:$AC))</f>
        <v>0.1</v>
      </c>
      <c r="AF708" s="18">
        <f>IF(R708=0,1,0)</f>
        <v>0</v>
      </c>
      <c r="AG708" s="18">
        <f>IF(R708=0,#REF!-J708,0)</f>
        <v>0</v>
      </c>
      <c r="AH708" t="str">
        <f>TEXT(J708,"MMMM")</f>
        <v>março</v>
      </c>
    </row>
    <row r="709" spans="1:34" ht="12.75" hidden="1" customHeight="1" x14ac:dyDescent="0.25">
      <c r="A709" s="90" t="str">
        <f>IF(C709="Oficina Diversos","Oficina Geral",
IF(ISNUMBER(FIND("Estoque - Colhedoras",C709)),"Colhedoras",IF(ISNUMBER(FIND("Caldeiraria",C709)),"Caldeiraria",IF(ISNUMBER(FIND("Borracharia",C709)),"Borracharia",IF(ISNUMBER(FIND("Lubrificação",C709)),"Lubrificação",
IF(ISNUMBER(FIND("Estoque - Carregadeiras",C709)),"Carregadeiras",IF(ISNUMBER(FIND("Estoque - Veic. Leves",C709)),"Veic. Leves",
IF(ISNUMBER(FIND("Estoque - Caminhões",C709)),"Caminhões",IF(ISNUMBER(FIND("Estoque - Transbordos",C709)),"Transbordos",
IF(ISNUMBER(FIND("Estoque - Tratores",C709)),"Tratores",
IF(ISNUMBER(FIND("Estoque - Máquinas pesadas",C709)),"Máquinas pesadas",
IF(ISNUMBER(FIND("Estoque - Reboques",C709)),"Reboques",
IF(C709="Estoque","Estoque",
IF(AND(ISNUMBER(C709),C709&gt;1000,C709&lt;2000),"Caminhões",
IF(AND(ISNUMBER(C709),C709&gt;2000,C709&lt;3000),"Tratores",
IF(AND(ISNUMBER(C709),C709&gt;3000,C709&lt;4000),"Carregadeiras",
IF(AND(ISNUMBER(C709),C709&gt;4000,C709&lt;5000),"Máquinas pesadas",
IF(AND(ISNUMBER(C709),C709&gt;5000,C709&lt;6000),"Colhedoras",
IF(AND(ISNUMBER(C709),C709&gt;7000,C709&lt;8000),"Irrigação",
IF(AND(ISNUMBER(C709),C709&gt;8000,C709&lt;9000),"Reboques",IF(AND(ISNUMBER(C709),C709&gt;0,C709&lt;1000),"Veic. Leves","")))))))))))))))))))))</f>
        <v>Carregadeiras</v>
      </c>
      <c r="B709" s="8"/>
      <c r="C709" s="2">
        <v>3014</v>
      </c>
      <c r="D709" s="2">
        <v>26052</v>
      </c>
      <c r="E709" s="10" t="s">
        <v>376</v>
      </c>
      <c r="F709" s="14" t="str">
        <f>IF(ISBLANK(K709), "Apenas Solicitação", "Tem OC")</f>
        <v>Tem OC</v>
      </c>
      <c r="G709" s="2">
        <v>5</v>
      </c>
      <c r="H709" s="37">
        <f>G709-I709</f>
        <v>0</v>
      </c>
      <c r="I709" s="38">
        <v>5</v>
      </c>
      <c r="J709" s="64">
        <v>45735</v>
      </c>
      <c r="K709" s="180">
        <v>45756</v>
      </c>
      <c r="L709" s="4"/>
      <c r="M709" s="44"/>
      <c r="N709" s="44" t="str">
        <f>IFERROR(K709 + VALUE(LEFT(L709, FIND(" ", L709) - 1)), "")</f>
        <v/>
      </c>
      <c r="O709" s="3">
        <f>IF(_xlfn.DAYS(K709,J709)&lt;0, "Aguardando OC", _xlfn.DAYS(K709,J709))</f>
        <v>21</v>
      </c>
      <c r="P709" s="14">
        <v>396643</v>
      </c>
      <c r="Q709" s="2">
        <v>1137897</v>
      </c>
      <c r="R709" s="14">
        <v>0</v>
      </c>
      <c r="S709" s="2">
        <v>112</v>
      </c>
      <c r="T709" s="65" t="s">
        <v>152</v>
      </c>
      <c r="U709" s="21">
        <v>2.04</v>
      </c>
      <c r="V709" s="2"/>
      <c r="W709" s="47" t="str">
        <f>IFERROR(VLOOKUP(V709, Fornecedores!A:C, 3, FALSE), "")</f>
        <v/>
      </c>
      <c r="X709" s="43" t="str">
        <f>IFERROR(VLOOKUP(V709, Fornecedores!A:E, 5, FALSE), "")</f>
        <v/>
      </c>
      <c r="Y709" s="43" t="str">
        <f>IFERROR(VLOOKUP(V709, Fornecedores!A:F, 6, FALSE), "")</f>
        <v/>
      </c>
      <c r="Z709" s="14" t="str">
        <f>IF(H709=0, "Pedido entregue!", "Pendente")</f>
        <v>Pedido entregue!</v>
      </c>
      <c r="AA709" s="59">
        <v>1</v>
      </c>
      <c r="AB709" s="58" t="str">
        <f>IF(Z709="Pedido Entregue!", IF(AA709=1, "Retirado do Almoxarifado", IF(AA709=2, "Material devolvido", "Aguardando retirada")), IF(Z709="Pendente", "Entrega pendente", ""))</f>
        <v>Retirado do Almoxarifado</v>
      </c>
      <c r="AC709" s="18">
        <v>1</v>
      </c>
      <c r="AD709" s="18">
        <f>AC709/SUMIF($P:$P,P709,$AC:$AC)</f>
        <v>1</v>
      </c>
      <c r="AE709" s="18">
        <f>IF(R709=0,0,AC709/SUMIF($R:$R,R709,$AC:$AC))</f>
        <v>0</v>
      </c>
      <c r="AF709" s="18">
        <f>IF(R709=0,1,0)</f>
        <v>1</v>
      </c>
      <c r="AG709" s="18" t="e">
        <f>IF(R709=0,#REF!-J709,0)</f>
        <v>#REF!</v>
      </c>
      <c r="AH709" t="str">
        <f>TEXT(J709,"MMMM")</f>
        <v>março</v>
      </c>
    </row>
    <row r="710" spans="1:34" ht="12.75" hidden="1" customHeight="1" x14ac:dyDescent="0.25">
      <c r="A710" s="90" t="str">
        <f>IF(C710="Oficina Diversos","Oficina Geral",
IF(ISNUMBER(FIND("Estoque - Colhedoras",C710)),"Colhedoras",IF(ISNUMBER(FIND("Caldeiraria",C710)),"Caldeiraria",IF(ISNUMBER(FIND("Borracharia",C710)),"Borracharia",IF(ISNUMBER(FIND("Lubrificação",C710)),"Lubrificação",
IF(ISNUMBER(FIND("Estoque - Carregadeiras",C710)),"Carregadeiras",IF(ISNUMBER(FIND("Estoque - Veic. Leves",C710)),"Veic. Leves",
IF(ISNUMBER(FIND("Estoque - Caminhões",C710)),"Caminhões",IF(ISNUMBER(FIND("Estoque - Transbordos",C710)),"Transbordos",
IF(ISNUMBER(FIND("Estoque - Tratores",C710)),"Tratores",
IF(ISNUMBER(FIND("Estoque - Máquinas pesadas",C710)),"Máquinas pesadas",
IF(ISNUMBER(FIND("Estoque - Reboques",C710)),"Reboques",
IF(C710="Estoque","Estoque",
IF(AND(ISNUMBER(C710),C710&gt;1000,C710&lt;2000),"Caminhões",
IF(AND(ISNUMBER(C710),C710&gt;2000,C710&lt;3000),"Tratores",
IF(AND(ISNUMBER(C710),C710&gt;3000,C710&lt;4000),"Carregadeiras",
IF(AND(ISNUMBER(C710),C710&gt;4000,C710&lt;5000),"Máquinas pesadas",
IF(AND(ISNUMBER(C710),C710&gt;5000,C710&lt;6000),"Colhedoras",
IF(AND(ISNUMBER(C710),C710&gt;7000,C710&lt;8000),"Irrigação",
IF(AND(ISNUMBER(C710),C710&gt;8000,C710&lt;9000),"Reboques",IF(AND(ISNUMBER(C710),C710&gt;0,C710&lt;1000),"Veic. Leves","")))))))))))))))))))))</f>
        <v>Carregadeiras</v>
      </c>
      <c r="B710" s="8"/>
      <c r="C710" s="2">
        <v>3027</v>
      </c>
      <c r="D710" s="2">
        <v>26052</v>
      </c>
      <c r="E710" s="3" t="s">
        <v>376</v>
      </c>
      <c r="F710" s="14" t="str">
        <f>IF(ISBLANK(K710), "Apenas Solicitação", "Tem OC")</f>
        <v>Tem OC</v>
      </c>
      <c r="G710" s="2">
        <v>5</v>
      </c>
      <c r="H710" s="37">
        <f>G710-I710</f>
        <v>0</v>
      </c>
      <c r="I710" s="38">
        <v>5</v>
      </c>
      <c r="J710" s="4">
        <v>45735</v>
      </c>
      <c r="K710" s="180">
        <v>45756</v>
      </c>
      <c r="L710" s="4"/>
      <c r="M710" s="44"/>
      <c r="N710" s="44" t="str">
        <f>IFERROR(K710 + VALUE(LEFT(L710, FIND(" ", L710) - 1)), "")</f>
        <v/>
      </c>
      <c r="O710" s="3">
        <f>IF(_xlfn.DAYS(K710,J710)&lt;0, "Aguardando OC", _xlfn.DAYS(K710,J710))</f>
        <v>21</v>
      </c>
      <c r="P710" s="14">
        <v>396646</v>
      </c>
      <c r="Q710" s="2">
        <v>1137899</v>
      </c>
      <c r="R710" s="14">
        <v>166042</v>
      </c>
      <c r="S710" s="2">
        <v>701</v>
      </c>
      <c r="T710" s="65" t="s">
        <v>150</v>
      </c>
      <c r="U710" s="21">
        <v>2.04</v>
      </c>
      <c r="V710" s="2">
        <v>13341</v>
      </c>
      <c r="W710" s="47" t="str">
        <f>IFERROR(VLOOKUP(V710, Fornecedores!A:C, 3, FALSE), "")</f>
        <v>DISMA DISTRIBUIDORA</v>
      </c>
      <c r="X710" s="43" t="str">
        <f>IFERROR(VLOOKUP(V710, Fornecedores!A:E, 5, FALSE), "")</f>
        <v>Araçatuba</v>
      </c>
      <c r="Y710" s="43" t="str">
        <f>IFERROR(VLOOKUP(V710, Fornecedores!A:F, 6, FALSE), "")</f>
        <v>SP</v>
      </c>
      <c r="Z710" s="14" t="str">
        <f>IF(H710=0, "Pedido entregue!", "Pendente")</f>
        <v>Pedido entregue!</v>
      </c>
      <c r="AA710" s="59"/>
      <c r="AB710" s="58" t="str">
        <f>IF(Z710="Pedido Entregue!", IF(AA710=1, "Retirado do Almoxarifado", IF(AA710=2, "Material devolvido", "Aguardando retirada")), IF(Z710="Pendente", "Entrega pendente", ""))</f>
        <v>Aguardando retirada</v>
      </c>
      <c r="AC710" s="18">
        <v>1</v>
      </c>
      <c r="AD710" s="18">
        <f>AC710/SUMIF($P:$P,P710,$AC:$AC)</f>
        <v>1</v>
      </c>
      <c r="AE710" s="18">
        <f>IF(R710=0,0,AC710/SUMIF($R:$R,R710,$AC:$AC))</f>
        <v>0.1</v>
      </c>
      <c r="AF710" s="18">
        <f>IF(R710=0,1,0)</f>
        <v>0</v>
      </c>
      <c r="AG710" s="18">
        <f>IF(R710=0,#REF!-J710,0)</f>
        <v>0</v>
      </c>
      <c r="AH710" t="str">
        <f>TEXT(J710,"MMMM")</f>
        <v>março</v>
      </c>
    </row>
    <row r="711" spans="1:34" ht="12.75" hidden="1" customHeight="1" x14ac:dyDescent="0.25">
      <c r="A711" s="90" t="str">
        <f>IF(C711="Oficina Diversos","Oficina Geral",
IF(ISNUMBER(FIND("Estoque - Colhedoras",C711)),"Colhedoras",IF(ISNUMBER(FIND("Caldeiraria",C711)),"Caldeiraria",IF(ISNUMBER(FIND("Borracharia",C711)),"Borracharia",IF(ISNUMBER(FIND("Lubrificação",C711)),"Lubrificação",
IF(ISNUMBER(FIND("Estoque - Carregadeiras",C711)),"Carregadeiras",IF(ISNUMBER(FIND("Estoque - Veic. Leves",C711)),"Veic. Leves",
IF(ISNUMBER(FIND("Estoque - Caminhões",C711)),"Caminhões",IF(ISNUMBER(FIND("Estoque - Transbordos",C711)),"Transbordos",
IF(ISNUMBER(FIND("Estoque - Tratores",C711)),"Tratores",
IF(ISNUMBER(FIND("Estoque - Máquinas pesadas",C711)),"Máquinas pesadas",
IF(ISNUMBER(FIND("Estoque - Reboques",C711)),"Reboques",
IF(C711="Estoque","Estoque",
IF(AND(ISNUMBER(C711),C711&gt;1000,C711&lt;2000),"Caminhões",
IF(AND(ISNUMBER(C711),C711&gt;2000,C711&lt;3000),"Tratores",
IF(AND(ISNUMBER(C711),C711&gt;3000,C711&lt;4000),"Carregadeiras",
IF(AND(ISNUMBER(C711),C711&gt;4000,C711&lt;5000),"Máquinas pesadas",
IF(AND(ISNUMBER(C711),C711&gt;5000,C711&lt;6000),"Colhedoras",
IF(AND(ISNUMBER(C711),C711&gt;7000,C711&lt;8000),"Irrigação",
IF(AND(ISNUMBER(C711),C711&gt;8000,C711&lt;9000),"Reboques",IF(AND(ISNUMBER(C711),C711&gt;0,C711&lt;1000),"Veic. Leves","")))))))))))))))))))))</f>
        <v>Caminhões</v>
      </c>
      <c r="B711" s="8"/>
      <c r="C711" s="2">
        <v>1011</v>
      </c>
      <c r="D711" s="2">
        <v>26172</v>
      </c>
      <c r="E711" s="3" t="s">
        <v>19952</v>
      </c>
      <c r="F711" s="14" t="str">
        <f>IF(ISBLANK(K711), "Apenas Solicitação", "Tem OC")</f>
        <v>Tem OC</v>
      </c>
      <c r="G711" s="2">
        <v>1</v>
      </c>
      <c r="H711" s="37">
        <f>G711-I711</f>
        <v>0</v>
      </c>
      <c r="I711" s="38">
        <v>1</v>
      </c>
      <c r="J711" s="4">
        <v>45798</v>
      </c>
      <c r="K711" s="180">
        <v>45804</v>
      </c>
      <c r="L711" s="3" t="s">
        <v>20166</v>
      </c>
      <c r="M711" s="44" t="str">
        <f ca="1">IF(OR(N711="", N711=0), "", IF(N711&gt;TODAY(), "No prazo", "Atrasado"))</f>
        <v>Atrasado</v>
      </c>
      <c r="N711" s="44">
        <f>IFERROR(K711 + VALUE(LEFT(L711, FIND(" ", L711) - 1)), "")</f>
        <v>45808</v>
      </c>
      <c r="O711" s="3">
        <f>IF(_xlfn.DAYS(K711,J711)&lt;0, "Aguardando OC", _xlfn.DAYS(K711,J711))</f>
        <v>6</v>
      </c>
      <c r="P711" s="14">
        <v>403824</v>
      </c>
      <c r="Q711" s="55"/>
      <c r="R711" s="14">
        <v>168244</v>
      </c>
      <c r="S711" s="2">
        <v>221</v>
      </c>
      <c r="T711" s="65" t="s">
        <v>1029</v>
      </c>
      <c r="U711" s="21">
        <v>139.37</v>
      </c>
      <c r="V711" s="2">
        <v>3163</v>
      </c>
      <c r="W711" s="47" t="str">
        <f>IFERROR(VLOOKUP(V711, Fornecedores!A:C, 3, FALSE), "")</f>
        <v xml:space="preserve">PACAEMBU            </v>
      </c>
      <c r="X711" s="43" t="str">
        <f>IFERROR(VLOOKUP(V711, Fornecedores!A:E, 5, FALSE), "")</f>
        <v>Jaboatão dos Guararapes</v>
      </c>
      <c r="Y711" s="43" t="str">
        <f>IFERROR(VLOOKUP(V711, Fornecedores!A:F, 6, FALSE), "")</f>
        <v>PE</v>
      </c>
      <c r="Z711" s="14" t="str">
        <f>IF(H711=0, "Pedido entregue!", "Pendente")</f>
        <v>Pedido entregue!</v>
      </c>
      <c r="AA711" s="59"/>
      <c r="AB711" s="58" t="str">
        <f>IF(Z711="Pedido Entregue!", IF(AA711=1, "Retirado do Almoxarifado", IF(AA711=2, "Material devolvido", "Aguardando retirada")), IF(Z711="Pendente", "Entrega pendente", ""))</f>
        <v>Aguardando retirada</v>
      </c>
      <c r="AC711" s="18">
        <v>1</v>
      </c>
      <c r="AD711" s="18">
        <f>AC711/SUMIF($P:$P,P711,$AC:$AC)</f>
        <v>1</v>
      </c>
      <c r="AE711" s="18">
        <f>IF(R711=0,0,AC711/SUMIF($R:$R,R711,$AC:$AC))</f>
        <v>1</v>
      </c>
      <c r="AF711" s="18">
        <f>IF(R711=0,1,0)</f>
        <v>0</v>
      </c>
      <c r="AH711" t="str">
        <f>TEXT(J711,"MMMM")</f>
        <v>maio</v>
      </c>
    </row>
    <row r="712" spans="1:34" ht="12.75" hidden="1" customHeight="1" x14ac:dyDescent="0.25">
      <c r="A712" s="90" t="str">
        <f>IF(C712="Oficina Diversos","Oficina Geral",
IF(ISNUMBER(FIND("Estoque - Colhedoras",C712)),"Colhedoras",IF(ISNUMBER(FIND("Caldeiraria",C712)),"Caldeiraria",IF(ISNUMBER(FIND("Borracharia",C712)),"Borracharia",IF(ISNUMBER(FIND("Lubrificação",C712)),"Lubrificação",
IF(ISNUMBER(FIND("Estoque - Carregadeiras",C712)),"Carregadeiras",IF(ISNUMBER(FIND("Estoque - Veic. Leves",C712)),"Veic. Leves",
IF(ISNUMBER(FIND("Estoque - Caminhões",C712)),"Caminhões",IF(ISNUMBER(FIND("Estoque - Transbordos",C712)),"Transbordos",
IF(ISNUMBER(FIND("Estoque - Tratores",C712)),"Tratores",
IF(ISNUMBER(FIND("Estoque - Máquinas pesadas",C712)),"Máquinas pesadas",
IF(ISNUMBER(FIND("Estoque - Reboques",C712)),"Reboques",
IF(C712="Estoque","Estoque",
IF(AND(ISNUMBER(C712),C712&gt;1000,C712&lt;2000),"Caminhões",
IF(AND(ISNUMBER(C712),C712&gt;2000,C712&lt;3000),"Tratores",
IF(AND(ISNUMBER(C712),C712&gt;3000,C712&lt;4000),"Carregadeiras",
IF(AND(ISNUMBER(C712),C712&gt;4000,C712&lt;5000),"Máquinas pesadas",
IF(AND(ISNUMBER(C712),C712&gt;5000,C712&lt;6000),"Colhedoras",
IF(AND(ISNUMBER(C712),C712&gt;7000,C712&lt;8000),"Irrigação",
IF(AND(ISNUMBER(C712),C712&gt;8000,C712&lt;9000),"Reboques",IF(AND(ISNUMBER(C712),C712&gt;0,C712&lt;1000),"Veic. Leves","")))))))))))))))))))))</f>
        <v>Oficina Geral</v>
      </c>
      <c r="B712" s="8"/>
      <c r="C712" s="2" t="s">
        <v>661</v>
      </c>
      <c r="D712" s="2">
        <v>26387</v>
      </c>
      <c r="E712" s="3" t="s">
        <v>649</v>
      </c>
      <c r="F712" s="14" t="str">
        <f>IF(ISBLANK(K712), "Apenas Solicitação", "Tem OC")</f>
        <v>Tem OC</v>
      </c>
      <c r="G712" s="2">
        <v>2</v>
      </c>
      <c r="H712" s="37">
        <f>G712-I712</f>
        <v>0</v>
      </c>
      <c r="I712" s="38">
        <v>2</v>
      </c>
      <c r="J712" s="4">
        <v>45748</v>
      </c>
      <c r="K712" s="180">
        <v>45763</v>
      </c>
      <c r="L712" s="4"/>
      <c r="M712" s="44"/>
      <c r="N712" s="44" t="str">
        <f>IFERROR(K712 + VALUE(LEFT(L712, FIND(" ", L712) - 1)), "")</f>
        <v/>
      </c>
      <c r="O712" s="3">
        <f>IF(_xlfn.DAYS(K712,J712)&lt;0, "Aguardando OC", _xlfn.DAYS(K712,J712))</f>
        <v>15</v>
      </c>
      <c r="P712" s="14">
        <v>397573</v>
      </c>
      <c r="Q712" s="27">
        <v>1140746</v>
      </c>
      <c r="R712" s="14">
        <v>166425</v>
      </c>
      <c r="S712" s="42">
        <v>94</v>
      </c>
      <c r="T712" s="67" t="s">
        <v>635</v>
      </c>
      <c r="U712" s="21">
        <v>1167.4000000000001</v>
      </c>
      <c r="V712" s="2">
        <v>2937</v>
      </c>
      <c r="W712" s="47" t="str">
        <f>IFERROR(VLOOKUP(V712, Fornecedores!A:C, 3, FALSE), "")</f>
        <v xml:space="preserve">MULTI SOLDAS        </v>
      </c>
      <c r="X712" s="43" t="str">
        <f>IFERROR(VLOOKUP(V712, Fornecedores!A:E, 5, FALSE), "")</f>
        <v>João Pessoa</v>
      </c>
      <c r="Y712" s="43" t="str">
        <f>IFERROR(VLOOKUP(V712, Fornecedores!A:F, 6, FALSE), "")</f>
        <v>PB</v>
      </c>
      <c r="Z712" s="14" t="str">
        <f>IF(H712=0, "Pedido entregue!", "Pendente")</f>
        <v>Pedido entregue!</v>
      </c>
      <c r="AA712" s="59">
        <v>1</v>
      </c>
      <c r="AB712" s="58" t="str">
        <f>IF(Z712="Pedido Entregue!", IF(AA712=1, "Retirado do Almoxarifado", IF(AA712=2, "Material devolvido", "Aguardando retirada")), IF(Z712="Pendente", "Entrega pendente", ""))</f>
        <v>Retirado do Almoxarifado</v>
      </c>
      <c r="AC712" s="18">
        <v>1</v>
      </c>
      <c r="AD712" s="18">
        <f>AC712/SUMIF($P:$P,P712,$AC:$AC)</f>
        <v>1</v>
      </c>
      <c r="AE712" s="18">
        <f>IF(R712=0,0,AC712/SUMIF($R:$R,R712,$AC:$AC))</f>
        <v>1</v>
      </c>
      <c r="AF712" s="18">
        <f>IF(R712=0,1,0)</f>
        <v>0</v>
      </c>
      <c r="AG712" s="18">
        <f>IF(R712=0,#REF!-J712,0)</f>
        <v>0</v>
      </c>
      <c r="AH712" t="str">
        <f>TEXT(J712,"MMMM")</f>
        <v>abril</v>
      </c>
    </row>
    <row r="713" spans="1:34" ht="12.75" customHeight="1" x14ac:dyDescent="0.25">
      <c r="A713" s="90" t="str">
        <f>IF(C713="Oficina Diversos","Oficina Geral",
IF(ISNUMBER(FIND("Estoque - Colhedoras",C713)),"Colhedoras",IF(ISNUMBER(FIND("Caldeiraria",C713)),"Caldeiraria",IF(ISNUMBER(FIND("Borracharia",C713)),"Borracharia",IF(ISNUMBER(FIND("Lubrificação",C713)),"Lubrificação",
IF(ISNUMBER(FIND("Estoque - Carregadeiras",C713)),"Carregadeiras",IF(ISNUMBER(FIND("Estoque - Veic. Leves",C713)),"Veic. Leves",
IF(ISNUMBER(FIND("Estoque - Caminhões",C713)),"Caminhões",IF(ISNUMBER(FIND("Estoque - Transbordos",C713)),"Transbordos",
IF(ISNUMBER(FIND("Estoque - Tratores",C713)),"Tratores",
IF(ISNUMBER(FIND("Estoque - Máquinas pesadas",C713)),"Máquinas pesadas",
IF(ISNUMBER(FIND("Estoque - Reboques",C713)),"Reboques",
IF(C713="Estoque","Estoque",
IF(AND(ISNUMBER(C713),C713&gt;1000,C713&lt;2000),"Caminhões",
IF(AND(ISNUMBER(C713),C713&gt;2000,C713&lt;3000),"Tratores",
IF(AND(ISNUMBER(C713),C713&gt;3000,C713&lt;4000),"Carregadeiras",
IF(AND(ISNUMBER(C713),C713&gt;4000,C713&lt;5000),"Máquinas pesadas",
IF(AND(ISNUMBER(C713),C713&gt;5000,C713&lt;6000),"Colhedoras",
IF(AND(ISNUMBER(C713),C713&gt;7000,C713&lt;8000),"Irrigação",
IF(AND(ISNUMBER(C713),C713&gt;8000,C713&lt;9000),"Reboques",IF(AND(ISNUMBER(C713),C713&gt;0,C713&lt;1000),"Veic. Leves","")))))))))))))))))))))</f>
        <v>Tratores</v>
      </c>
      <c r="B713" s="111"/>
      <c r="C713" s="140">
        <v>2064</v>
      </c>
      <c r="D713" s="139">
        <v>26424</v>
      </c>
      <c r="E713" s="141" t="s">
        <v>20552</v>
      </c>
      <c r="F713" s="101" t="str">
        <f>IF(ISBLANK(K713), "Apenas Solicitação", "Tem OC")</f>
        <v>Apenas Solicitação</v>
      </c>
      <c r="G713" s="139">
        <v>1</v>
      </c>
      <c r="H713" s="102">
        <f>G713-I713</f>
        <v>1</v>
      </c>
      <c r="I713" s="103"/>
      <c r="J713" s="142">
        <v>45821</v>
      </c>
      <c r="K713" s="199"/>
      <c r="L713" s="141"/>
      <c r="M713" s="104" t="str">
        <f ca="1">IF(OR(N713="", N713=0), "", IF(N713&gt;TODAY(), "No prazo", "Atrasado"))</f>
        <v/>
      </c>
      <c r="N713" s="104" t="str">
        <f>IFERROR(K713 + VALUE(LEFT(L713, FIND(" ", L713) - 1)), "")</f>
        <v/>
      </c>
      <c r="O713" s="105" t="str">
        <f>IF(_xlfn.DAYS(K713,J713)&lt;0, "Aguardando OC", _xlfn.DAYS(K713,J713))</f>
        <v>Aguardando OC</v>
      </c>
      <c r="P713" s="199">
        <v>407319</v>
      </c>
      <c r="Q713" s="55"/>
      <c r="R713" s="199">
        <v>0</v>
      </c>
      <c r="S713" s="139">
        <v>221</v>
      </c>
      <c r="T713" s="65" t="s">
        <v>1029</v>
      </c>
      <c r="U713" s="165">
        <v>15.03</v>
      </c>
      <c r="V713" s="139"/>
      <c r="W713" s="117" t="str">
        <f>IFERROR(VLOOKUP(V713, Fornecedores!A:C, 3, FALSE), "")</f>
        <v/>
      </c>
      <c r="X713" s="105" t="str">
        <f>IFERROR(VLOOKUP(V713, Fornecedores!A:E, 5, FALSE), "")</f>
        <v/>
      </c>
      <c r="Y713" s="105" t="str">
        <f>IFERROR(VLOOKUP(V713, Fornecedores!A:F, 6, FALSE), "")</f>
        <v/>
      </c>
      <c r="Z713" s="101" t="str">
        <f>IF(H713=0, "Pedido entregue!", "Pendente")</f>
        <v>Pendente</v>
      </c>
      <c r="AA713" s="119"/>
      <c r="AB713" s="132" t="str">
        <f>IF(Z713="Pedido Entregue!", IF(AA713=1, "Retirado do Almoxarifado", IF(AA713=2, "Material devolvido", "Aguardando retirada")), IF(Z713="Pendente", "Entrega pendente", ""))</f>
        <v>Entrega pendente</v>
      </c>
      <c r="AC713" s="18">
        <v>1</v>
      </c>
      <c r="AD713" s="18">
        <f>AC713/SUMIF($P:$P,P713,$AC:$AC)</f>
        <v>1</v>
      </c>
      <c r="AE713" s="18">
        <f>IF(R713=0,0,AC713/SUMIF($R:$R,R713,$AC:$AC))</f>
        <v>0</v>
      </c>
      <c r="AF713" s="18">
        <f>IF(R713=0,1,0)</f>
        <v>1</v>
      </c>
      <c r="AH713" t="str">
        <f>TEXT(J713,"MMMM")</f>
        <v>junho</v>
      </c>
    </row>
    <row r="714" spans="1:34" ht="12.75" customHeight="1" x14ac:dyDescent="0.25">
      <c r="A714" s="90" t="str">
        <f>IF(C714="Oficina Diversos","Oficina Geral",
IF(ISNUMBER(FIND("Estoque - Colhedoras",C714)),"Colhedoras",IF(ISNUMBER(FIND("Caldeiraria",C714)),"Caldeiraria",IF(ISNUMBER(FIND("Borracharia",C714)),"Borracharia",IF(ISNUMBER(FIND("Lubrificação",C714)),"Lubrificação",
IF(ISNUMBER(FIND("Estoque - Carregadeiras",C714)),"Carregadeiras",IF(ISNUMBER(FIND("Estoque - Veic. Leves",C714)),"Veic. Leves",
IF(ISNUMBER(FIND("Estoque - Caminhões",C714)),"Caminhões",IF(ISNUMBER(FIND("Estoque - Transbordos",C714)),"Transbordos",
IF(ISNUMBER(FIND("Estoque - Tratores",C714)),"Tratores",
IF(ISNUMBER(FIND("Estoque - Máquinas pesadas",C714)),"Máquinas pesadas",
IF(ISNUMBER(FIND("Estoque - Reboques",C714)),"Reboques",
IF(C714="Estoque","Estoque",
IF(AND(ISNUMBER(C714),C714&gt;1000,C714&lt;2000),"Caminhões",
IF(AND(ISNUMBER(C714),C714&gt;2000,C714&lt;3000),"Tratores",
IF(AND(ISNUMBER(C714),C714&gt;3000,C714&lt;4000),"Carregadeiras",
IF(AND(ISNUMBER(C714),C714&gt;4000,C714&lt;5000),"Máquinas pesadas",
IF(AND(ISNUMBER(C714),C714&gt;5000,C714&lt;6000),"Colhedoras",
IF(AND(ISNUMBER(C714),C714&gt;7000,C714&lt;8000),"Irrigação",
IF(AND(ISNUMBER(C714),C714&gt;8000,C714&lt;9000),"Reboques",IF(AND(ISNUMBER(C714),C714&gt;0,C714&lt;1000),"Veic. Leves","")))))))))))))))))))))</f>
        <v>Tratores</v>
      </c>
      <c r="B714" s="111"/>
      <c r="C714" s="171">
        <v>2027</v>
      </c>
      <c r="D714" s="170">
        <v>26427</v>
      </c>
      <c r="E714" s="173" t="s">
        <v>20553</v>
      </c>
      <c r="F714" s="101" t="str">
        <f>IF(ISBLANK(K714), "Apenas Solicitação", "Tem OC")</f>
        <v>Apenas Solicitação</v>
      </c>
      <c r="G714" s="170">
        <v>1</v>
      </c>
      <c r="H714" s="102">
        <f>G714-I714</f>
        <v>1</v>
      </c>
      <c r="I714" s="103"/>
      <c r="J714" s="174">
        <v>45821</v>
      </c>
      <c r="K714" s="201"/>
      <c r="L714" s="173"/>
      <c r="M714" s="104" t="str">
        <f ca="1">IF(OR(N714="", N714=0), "", IF(N714&gt;TODAY(), "No prazo", "Atrasado"))</f>
        <v/>
      </c>
      <c r="N714" s="104" t="str">
        <f>IFERROR(K714 + VALUE(LEFT(L714, FIND(" ", L714) - 1)), "")</f>
        <v/>
      </c>
      <c r="O714" s="105" t="str">
        <f>IF(_xlfn.DAYS(K714,J714)&lt;0, "Aguardando OC", _xlfn.DAYS(K714,J714))</f>
        <v>Aguardando OC</v>
      </c>
      <c r="P714" s="201">
        <v>407419</v>
      </c>
      <c r="Q714" s="55"/>
      <c r="R714" s="201">
        <v>0</v>
      </c>
      <c r="S714" s="2">
        <v>221</v>
      </c>
      <c r="T714" s="65" t="s">
        <v>1029</v>
      </c>
      <c r="U714" s="170">
        <v>166.5</v>
      </c>
      <c r="V714" s="170"/>
      <c r="W714" s="117" t="str">
        <f>IFERROR(VLOOKUP(V714, Fornecedores!A:C, 3, FALSE), "")</f>
        <v/>
      </c>
      <c r="X714" s="105" t="str">
        <f>IFERROR(VLOOKUP(V714, Fornecedores!A:E, 5, FALSE), "")</f>
        <v/>
      </c>
      <c r="Y714" s="105" t="str">
        <f>IFERROR(VLOOKUP(V714, Fornecedores!A:F, 6, FALSE), "")</f>
        <v/>
      </c>
      <c r="Z714" s="101" t="str">
        <f>IF(H714=0, "Pedido entregue!", "Pendente")</f>
        <v>Pendente</v>
      </c>
      <c r="AA714" s="119"/>
      <c r="AB714" s="132" t="str">
        <f>IF(Z714="Pedido Entregue!", IF(AA714=1, "Retirado do Almoxarifado", IF(AA714=2, "Material devolvido", "Aguardando retirada")), IF(Z714="Pendente", "Entrega pendente", ""))</f>
        <v>Entrega pendente</v>
      </c>
      <c r="AC714" s="18">
        <v>1</v>
      </c>
      <c r="AD714" s="18">
        <f>AC714/SUMIF($P:$P,P714,$AC:$AC)</f>
        <v>1</v>
      </c>
      <c r="AE714" s="18">
        <f>IF(R714=0,0,AC714/SUMIF($R:$R,R714,$AC:$AC))</f>
        <v>0</v>
      </c>
      <c r="AF714" s="18">
        <f>IF(R714=0,1,0)</f>
        <v>1</v>
      </c>
      <c r="AH714" t="str">
        <f>TEXT(J714,"MMMM")</f>
        <v>junho</v>
      </c>
    </row>
    <row r="715" spans="1:34" ht="12.75" customHeight="1" x14ac:dyDescent="0.25">
      <c r="A715" s="90" t="str">
        <f>IF(C715="Oficina Diversos","Oficina Geral",
IF(ISNUMBER(FIND("Estoque - Colhedoras",C715)),"Colhedoras",IF(ISNUMBER(FIND("Caldeiraria",C715)),"Caldeiraria",IF(ISNUMBER(FIND("Borracharia",C715)),"Borracharia",IF(ISNUMBER(FIND("Lubrificação",C715)),"Lubrificação",
IF(ISNUMBER(FIND("Estoque - Carregadeiras",C715)),"Carregadeiras",IF(ISNUMBER(FIND("Estoque - Veic. Leves",C715)),"Veic. Leves",
IF(ISNUMBER(FIND("Estoque - Caminhões",C715)),"Caminhões",IF(ISNUMBER(FIND("Estoque - Transbordos",C715)),"Transbordos",
IF(ISNUMBER(FIND("Estoque - Tratores",C715)),"Tratores",
IF(ISNUMBER(FIND("Estoque - Máquinas pesadas",C715)),"Máquinas pesadas",
IF(ISNUMBER(FIND("Estoque - Reboques",C715)),"Reboques",
IF(C715="Estoque","Estoque",
IF(AND(ISNUMBER(C715),C715&gt;1000,C715&lt;2000),"Caminhões",
IF(AND(ISNUMBER(C715),C715&gt;2000,C715&lt;3000),"Tratores",
IF(AND(ISNUMBER(C715),C715&gt;3000,C715&lt;4000),"Carregadeiras",
IF(AND(ISNUMBER(C715),C715&gt;4000,C715&lt;5000),"Máquinas pesadas",
IF(AND(ISNUMBER(C715),C715&gt;5000,C715&lt;6000),"Colhedoras",
IF(AND(ISNUMBER(C715),C715&gt;7000,C715&lt;8000),"Irrigação",
IF(AND(ISNUMBER(C715),C715&gt;8000,C715&lt;9000),"Reboques",IF(AND(ISNUMBER(C715),C715&gt;0,C715&lt;1000),"Veic. Leves","")))))))))))))))))))))</f>
        <v>Tratores</v>
      </c>
      <c r="B715" s="111"/>
      <c r="C715" s="140">
        <v>2027</v>
      </c>
      <c r="D715" s="139">
        <v>26427</v>
      </c>
      <c r="E715" s="141" t="s">
        <v>20553</v>
      </c>
      <c r="F715" s="101" t="str">
        <f>IF(ISBLANK(K715), "Apenas Solicitação", "Tem OC")</f>
        <v>Apenas Solicitação</v>
      </c>
      <c r="G715" s="139">
        <v>1</v>
      </c>
      <c r="H715" s="102">
        <f>G715-I715</f>
        <v>1</v>
      </c>
      <c r="I715" s="103"/>
      <c r="J715" s="142">
        <v>45821</v>
      </c>
      <c r="K715" s="199"/>
      <c r="L715" s="141"/>
      <c r="M715" s="104" t="str">
        <f ca="1">IF(OR(N715="", N715=0), "", IF(N715&gt;TODAY(), "No prazo", "Atrasado"))</f>
        <v/>
      </c>
      <c r="N715" s="104" t="str">
        <f>IFERROR(K715 + VALUE(LEFT(L715, FIND(" ", L715) - 1)), "")</f>
        <v/>
      </c>
      <c r="O715" s="105" t="str">
        <f>IF(_xlfn.DAYS(K715,J715)&lt;0, "Aguardando OC", _xlfn.DAYS(K715,J715))</f>
        <v>Aguardando OC</v>
      </c>
      <c r="P715" s="199">
        <v>407507</v>
      </c>
      <c r="Q715" s="55"/>
      <c r="R715" s="199">
        <v>0</v>
      </c>
      <c r="S715" s="139">
        <v>221</v>
      </c>
      <c r="T715" s="65" t="s">
        <v>1029</v>
      </c>
      <c r="U715" s="165">
        <v>166.5</v>
      </c>
      <c r="V715" s="139"/>
      <c r="W715" s="117" t="str">
        <f>IFERROR(VLOOKUP(V715, Fornecedores!A:C, 3, FALSE), "")</f>
        <v/>
      </c>
      <c r="X715" s="105" t="str">
        <f>IFERROR(VLOOKUP(V715, Fornecedores!A:E, 5, FALSE), "")</f>
        <v/>
      </c>
      <c r="Y715" s="105" t="str">
        <f>IFERROR(VLOOKUP(V715, Fornecedores!A:F, 6, FALSE), "")</f>
        <v/>
      </c>
      <c r="Z715" s="101" t="str">
        <f>IF(H715=0, "Pedido entregue!", "Pendente")</f>
        <v>Pendente</v>
      </c>
      <c r="AA715" s="119"/>
      <c r="AB715" s="132" t="str">
        <f>IF(Z715="Pedido Entregue!", IF(AA715=1, "Retirado do Almoxarifado", IF(AA715=2, "Material devolvido", "Aguardando retirada")), IF(Z715="Pendente", "Entrega pendente", ""))</f>
        <v>Entrega pendente</v>
      </c>
      <c r="AC715" s="18">
        <v>1</v>
      </c>
      <c r="AD715" s="18">
        <f>AC715/SUMIF($P:$P,P715,$AC:$AC)</f>
        <v>1</v>
      </c>
      <c r="AE715" s="18">
        <f>IF(R715=0,0,AC715/SUMIF($R:$R,R715,$AC:$AC))</f>
        <v>0</v>
      </c>
      <c r="AF715" s="18">
        <f>IF(R715=0,1,0)</f>
        <v>1</v>
      </c>
      <c r="AH715" t="str">
        <f>TEXT(J715,"MMMM")</f>
        <v>junho</v>
      </c>
    </row>
    <row r="716" spans="1:34" ht="12.75" hidden="1" customHeight="1" x14ac:dyDescent="0.25">
      <c r="A716" s="90" t="str">
        <f>IF(C716="Oficina Diversos","Oficina Geral",
IF(ISNUMBER(FIND("Estoque - Colhedoras",C716)),"Colhedoras",IF(ISNUMBER(FIND("Caldeiraria",C716)),"Caldeiraria",IF(ISNUMBER(FIND("Borracharia",C716)),"Borracharia",IF(ISNUMBER(FIND("Lubrificação",C716)),"Lubrificação",
IF(ISNUMBER(FIND("Estoque - Carregadeiras",C716)),"Carregadeiras",IF(ISNUMBER(FIND("Estoque - Veic. Leves",C716)),"Veic. Leves",
IF(ISNUMBER(FIND("Estoque - Caminhões",C716)),"Caminhões",IF(ISNUMBER(FIND("Estoque - Transbordos",C716)),"Transbordos",
IF(ISNUMBER(FIND("Estoque - Tratores",C716)),"Tratores",
IF(ISNUMBER(FIND("Estoque - Máquinas pesadas",C716)),"Máquinas pesadas",
IF(ISNUMBER(FIND("Estoque - Reboques",C716)),"Reboques",
IF(C716="Estoque","Estoque",
IF(AND(ISNUMBER(C716),C716&gt;1000,C716&lt;2000),"Caminhões",
IF(AND(ISNUMBER(C716),C716&gt;2000,C716&lt;3000),"Tratores",
IF(AND(ISNUMBER(C716),C716&gt;3000,C716&lt;4000),"Carregadeiras",
IF(AND(ISNUMBER(C716),C716&gt;4000,C716&lt;5000),"Máquinas pesadas",
IF(AND(ISNUMBER(C716),C716&gt;5000,C716&lt;6000),"Colhedoras",
IF(AND(ISNUMBER(C716),C716&gt;7000,C716&lt;8000),"Irrigação",
IF(AND(ISNUMBER(C716),C716&gt;8000,C716&lt;9000),"Reboques",IF(AND(ISNUMBER(C716),C716&gt;0,C716&lt;1000),"Veic. Leves","")))))))))))))))))))))</f>
        <v>Tratores</v>
      </c>
      <c r="B716" s="111"/>
      <c r="C716" s="126">
        <v>2024</v>
      </c>
      <c r="D716" s="2">
        <v>26434</v>
      </c>
      <c r="E716" s="3" t="s">
        <v>20221</v>
      </c>
      <c r="F716" s="101" t="str">
        <f>IF(ISBLANK(K716), "Apenas Solicitação", "Tem OC")</f>
        <v>Tem OC</v>
      </c>
      <c r="G716" s="2">
        <v>2</v>
      </c>
      <c r="H716" s="102">
        <f>G716-I716</f>
        <v>0</v>
      </c>
      <c r="I716" s="103">
        <v>2</v>
      </c>
      <c r="J716" s="4">
        <v>45812</v>
      </c>
      <c r="K716" s="180">
        <v>45819</v>
      </c>
      <c r="L716" s="3" t="s">
        <v>20166</v>
      </c>
      <c r="M716" s="104" t="str">
        <f ca="1">IF(OR(N716="", N716=0), "", IF(N716&gt;TODAY(), "No prazo", "Atrasado"))</f>
        <v>Atrasado</v>
      </c>
      <c r="N716" s="104">
        <f>IFERROR(K716 + VALUE(LEFT(L716, FIND(" ", L716) - 1)), "")</f>
        <v>45823</v>
      </c>
      <c r="O716" s="105">
        <f>IF(_xlfn.DAYS(K716,J716)&lt;0, "Aguardando OC", _xlfn.DAYS(K716,J716))</f>
        <v>7</v>
      </c>
      <c r="P716" s="14">
        <v>405819</v>
      </c>
      <c r="Q716" s="55"/>
      <c r="R716" s="14">
        <v>168951</v>
      </c>
      <c r="S716" s="2">
        <v>221</v>
      </c>
      <c r="T716" s="65" t="s">
        <v>1029</v>
      </c>
      <c r="U716" s="21">
        <v>10.53</v>
      </c>
      <c r="V716" s="2">
        <v>3465</v>
      </c>
      <c r="W716" s="117" t="str">
        <f>IFERROR(VLOOKUP(V716, Fornecedores!A:C, 3, FALSE), "")</f>
        <v>MAQNELSON AGRICOLA L</v>
      </c>
      <c r="X716" s="105" t="str">
        <f>IFERROR(VLOOKUP(V716, Fornecedores!A:E, 5, FALSE), "")</f>
        <v>Itumbiara</v>
      </c>
      <c r="Y716" s="105" t="str">
        <f>IFERROR(VLOOKUP(V716, Fornecedores!A:F, 6, FALSE), "")</f>
        <v>GO</v>
      </c>
      <c r="Z716" s="101" t="str">
        <f>IF(H716=0, "Pedido entregue!", "Pendente")</f>
        <v>Pedido entregue!</v>
      </c>
      <c r="AA716" s="119"/>
      <c r="AB716" s="132" t="str">
        <f>IF(Z716="Pedido Entregue!", IF(AA716=1, "Retirado do Almoxarifado", IF(AA716=2, "Material devolvido", "Aguardando retirada")), IF(Z716="Pendente", "Entrega pendente", ""))</f>
        <v>Aguardando retirada</v>
      </c>
      <c r="AC716" s="18">
        <v>1</v>
      </c>
      <c r="AD716" s="18">
        <f>AC716/SUMIF($P:$P,P716,$AC:$AC)</f>
        <v>1</v>
      </c>
      <c r="AE716" s="18">
        <f>IF(R716=0,0,AC716/SUMIF($R:$R,R716,$AC:$AC))</f>
        <v>4.1666666666666664E-2</v>
      </c>
      <c r="AF716" s="18">
        <f>IF(R716=0,1,0)</f>
        <v>0</v>
      </c>
      <c r="AH716" t="str">
        <f>TEXT(J716,"MMMM")</f>
        <v>junho</v>
      </c>
    </row>
    <row r="717" spans="1:34" ht="12.75" hidden="1" customHeight="1" x14ac:dyDescent="0.25">
      <c r="A717" s="90" t="str">
        <f>IF(C717="Oficina Diversos","Oficina Geral",
IF(ISNUMBER(FIND("Estoque - Colhedoras",C717)),"Colhedoras",IF(ISNUMBER(FIND("Caldeiraria",C717)),"Caldeiraria",IF(ISNUMBER(FIND("Borracharia",C717)),"Borracharia",IF(ISNUMBER(FIND("Lubrificação",C717)),"Lubrificação",
IF(ISNUMBER(FIND("Estoque - Carregadeiras",C717)),"Carregadeiras",IF(ISNUMBER(FIND("Estoque - Veic. Leves",C717)),"Veic. Leves",
IF(ISNUMBER(FIND("Estoque - Caminhões",C717)),"Caminhões",IF(ISNUMBER(FIND("Estoque - Transbordos",C717)),"Transbordos",
IF(ISNUMBER(FIND("Estoque - Tratores",C717)),"Tratores",
IF(ISNUMBER(FIND("Estoque - Máquinas pesadas",C717)),"Máquinas pesadas",
IF(ISNUMBER(FIND("Estoque - Reboques",C717)),"Reboques",
IF(C717="Estoque","Estoque",
IF(AND(ISNUMBER(C717),C717&gt;1000,C717&lt;2000),"Caminhões",
IF(AND(ISNUMBER(C717),C717&gt;2000,C717&lt;3000),"Tratores",
IF(AND(ISNUMBER(C717),C717&gt;3000,C717&lt;4000),"Carregadeiras",
IF(AND(ISNUMBER(C717),C717&gt;4000,C717&lt;5000),"Máquinas pesadas",
IF(AND(ISNUMBER(C717),C717&gt;5000,C717&lt;6000),"Colhedoras",
IF(AND(ISNUMBER(C717),C717&gt;7000,C717&lt;8000),"Irrigação",
IF(AND(ISNUMBER(C717),C717&gt;8000,C717&lt;9000),"Reboques",IF(AND(ISNUMBER(C717),C717&gt;0,C717&lt;1000),"Veic. Leves","")))))))))))))))))))))</f>
        <v>Tratores</v>
      </c>
      <c r="B717" s="8"/>
      <c r="C717" s="2" t="s">
        <v>20063</v>
      </c>
      <c r="D717" s="2">
        <v>26439</v>
      </c>
      <c r="E717" s="3" t="s">
        <v>20064</v>
      </c>
      <c r="F717" s="14" t="str">
        <f>IF(ISBLANK(K717), "Apenas Solicitação", "Tem OC")</f>
        <v>Tem OC</v>
      </c>
      <c r="G717" s="2">
        <v>8</v>
      </c>
      <c r="H717" s="37">
        <f>G717-I717</f>
        <v>0</v>
      </c>
      <c r="I717" s="38">
        <v>8</v>
      </c>
      <c r="J717" s="4">
        <v>45796</v>
      </c>
      <c r="K717" s="180">
        <v>45804</v>
      </c>
      <c r="L717" s="3" t="s">
        <v>20166</v>
      </c>
      <c r="M717" s="44" t="str">
        <f ca="1">IF(OR(N717="", N717=0), "", IF(N717&gt;TODAY(), "No prazo", "Atrasado"))</f>
        <v>Atrasado</v>
      </c>
      <c r="N717" s="44">
        <f>IFERROR(K717 + VALUE(LEFT(L717, FIND(" ", L717) - 1)), "")</f>
        <v>45808</v>
      </c>
      <c r="O717" s="3">
        <f>IF(_xlfn.DAYS(K717,J717)&lt;0, "Aguardando OC", _xlfn.DAYS(K717,J717))</f>
        <v>8</v>
      </c>
      <c r="P717" s="14">
        <v>403530</v>
      </c>
      <c r="Q717" s="55"/>
      <c r="R717" s="14">
        <v>168234</v>
      </c>
      <c r="S717" s="2">
        <v>221</v>
      </c>
      <c r="T717" s="65" t="s">
        <v>1029</v>
      </c>
      <c r="U717" s="21">
        <v>3934.4</v>
      </c>
      <c r="V717" s="2">
        <v>3465</v>
      </c>
      <c r="W717" s="47" t="str">
        <f>IFERROR(VLOOKUP(V717, Fornecedores!A:C, 3, FALSE), "")</f>
        <v>MAQNELSON AGRICOLA L</v>
      </c>
      <c r="X717" s="43" t="str">
        <f>IFERROR(VLOOKUP(V717, Fornecedores!A:E, 5, FALSE), "")</f>
        <v>Itumbiara</v>
      </c>
      <c r="Y717" s="43" t="str">
        <f>IFERROR(VLOOKUP(V717, Fornecedores!A:F, 6, FALSE), "")</f>
        <v>GO</v>
      </c>
      <c r="Z717" s="14" t="str">
        <f>IF(H717=0, "Pedido entregue!", "Pendente")</f>
        <v>Pedido entregue!</v>
      </c>
      <c r="AA717" s="59"/>
      <c r="AB717" s="58" t="str">
        <f>IF(Z717="Pedido Entregue!", IF(AA717=1, "Retirado do Almoxarifado", IF(AA717=2, "Material devolvido", "Aguardando retirada")), IF(Z717="Pendente", "Entrega pendente", ""))</f>
        <v>Aguardando retirada</v>
      </c>
      <c r="AC717" s="18">
        <v>1</v>
      </c>
      <c r="AD717" s="18">
        <f>AC717/SUMIF($P:$P,P717,$AC:$AC)</f>
        <v>1</v>
      </c>
      <c r="AE717" s="18">
        <f>IF(R717=0,0,AC717/SUMIF($R:$R,R717,$AC:$AC))</f>
        <v>4.7619047619047616E-2</v>
      </c>
      <c r="AF717" s="18">
        <f>IF(R717=0,1,0)</f>
        <v>0</v>
      </c>
      <c r="AH717" t="str">
        <f>TEXT(J717,"MMMM")</f>
        <v>maio</v>
      </c>
    </row>
    <row r="718" spans="1:34" ht="12.75" customHeight="1" x14ac:dyDescent="0.25">
      <c r="A718" s="90" t="str">
        <f>IF(C718="Oficina Diversos","Oficina Geral",
IF(ISNUMBER(FIND("Estoque - Colhedoras",C718)),"Colhedoras",IF(ISNUMBER(FIND("Caldeiraria",C718)),"Caldeiraria",IF(ISNUMBER(FIND("Borracharia",C718)),"Borracharia",IF(ISNUMBER(FIND("Lubrificação",C718)),"Lubrificação",
IF(ISNUMBER(FIND("Estoque - Carregadeiras",C718)),"Carregadeiras",IF(ISNUMBER(FIND("Estoque - Veic. Leves",C718)),"Veic. Leves",
IF(ISNUMBER(FIND("Estoque - Caminhões",C718)),"Caminhões",IF(ISNUMBER(FIND("Estoque - Transbordos",C718)),"Transbordos",
IF(ISNUMBER(FIND("Estoque - Tratores",C718)),"Tratores",
IF(ISNUMBER(FIND("Estoque - Máquinas pesadas",C718)),"Máquinas pesadas",
IF(ISNUMBER(FIND("Estoque - Reboques",C718)),"Reboques",
IF(C718="Estoque","Estoque",
IF(AND(ISNUMBER(C718),C718&gt;1000,C718&lt;2000),"Caminhões",
IF(AND(ISNUMBER(C718),C718&gt;2000,C718&lt;3000),"Tratores",
IF(AND(ISNUMBER(C718),C718&gt;3000,C718&lt;4000),"Carregadeiras",
IF(AND(ISNUMBER(C718),C718&gt;4000,C718&lt;5000),"Máquinas pesadas",
IF(AND(ISNUMBER(C718),C718&gt;5000,C718&lt;6000),"Colhedoras",
IF(AND(ISNUMBER(C718),C718&gt;7000,C718&lt;8000),"Irrigação",
IF(AND(ISNUMBER(C718),C718&gt;8000,C718&lt;9000),"Reboques",IF(AND(ISNUMBER(C718),C718&gt;0,C718&lt;1000),"Veic. Leves","")))))))))))))))))))))</f>
        <v>Tratores</v>
      </c>
      <c r="B718" s="210"/>
      <c r="C718" s="171">
        <v>2024</v>
      </c>
      <c r="D718" s="170">
        <v>26439</v>
      </c>
      <c r="E718" s="173" t="s">
        <v>20064</v>
      </c>
      <c r="F718" s="101" t="str">
        <f>IF(ISBLANK(K718), "Apenas Solicitação", "Tem OC")</f>
        <v>Apenas Solicitação</v>
      </c>
      <c r="G718" s="170">
        <v>2</v>
      </c>
      <c r="H718" s="102">
        <f>G718-I718</f>
        <v>2</v>
      </c>
      <c r="I718" s="103"/>
      <c r="J718" s="174">
        <v>45856</v>
      </c>
      <c r="K718" s="173"/>
      <c r="L718" s="173"/>
      <c r="M718" s="104" t="str">
        <f ca="1">IF(OR(N718="", N718=0), "", IF(N718&gt;TODAY(), "No prazo", "Atrasado"))</f>
        <v/>
      </c>
      <c r="N718" s="104" t="str">
        <f>IFERROR(K718 + VALUE(LEFT(L718, FIND(" ", L718) - 1)), "")</f>
        <v/>
      </c>
      <c r="O718" s="105" t="str">
        <f>IF(_xlfn.DAYS(K718,J718)&lt;0, "Aguardando OC", _xlfn.DAYS(K718,J718))</f>
        <v>Aguardando OC</v>
      </c>
      <c r="P718" s="170">
        <v>412283</v>
      </c>
      <c r="Q718" s="55"/>
      <c r="R718" s="170">
        <v>0</v>
      </c>
      <c r="S718" s="2">
        <v>221</v>
      </c>
      <c r="T718" s="65" t="s">
        <v>1029</v>
      </c>
      <c r="U718" s="170">
        <v>491.8</v>
      </c>
      <c r="V718" s="170"/>
      <c r="W718" s="117" t="str">
        <f>IFERROR(VLOOKUP(V718, Fornecedores!A:C, 3, FALSE), "")</f>
        <v/>
      </c>
      <c r="X718" s="105" t="str">
        <f>IFERROR(VLOOKUP(V718, Fornecedores!A:E, 5, FALSE), "")</f>
        <v/>
      </c>
      <c r="Y718" s="105" t="str">
        <f>IFERROR(VLOOKUP(V718, Fornecedores!A:F, 6, FALSE), "")</f>
        <v/>
      </c>
      <c r="Z718" s="101" t="str">
        <f>IF(H718=0, "Pedido entregue!", "Pendente")</f>
        <v>Pendente</v>
      </c>
      <c r="AA718" s="119"/>
      <c r="AB718" s="132" t="str">
        <f>IF(Z718="Pedido Entregue!", IF(AA718=1, "Retirado do Almoxarifado", IF(AA718=2, "Material devolvido", "Aguardando retirada")), IF(Z718="Pendente", "Entrega pendente", ""))</f>
        <v>Entrega pendente</v>
      </c>
      <c r="AC718" s="18">
        <v>1</v>
      </c>
      <c r="AD718" s="18">
        <f>AC718/SUMIF($P:$P,P718,$AC:$AC)</f>
        <v>1</v>
      </c>
      <c r="AE718" s="18">
        <f>IF(R718=0,0,AC718/SUMIF($R:$R,R718,$AC:$AC))</f>
        <v>0</v>
      </c>
      <c r="AF718" s="18">
        <f>IF(R718=0,1,0)</f>
        <v>1</v>
      </c>
      <c r="AH718" t="str">
        <f>TEXT(J718,"MMMM")</f>
        <v>julho</v>
      </c>
    </row>
    <row r="719" spans="1:34" ht="12.75" hidden="1" customHeight="1" x14ac:dyDescent="0.25">
      <c r="A719" s="90" t="str">
        <f>IF(C719="Oficina Diversos","Oficina Geral",
IF(ISNUMBER(FIND("Estoque - Colhedoras",C719)),"Colhedoras",IF(ISNUMBER(FIND("Caldeiraria",C719)),"Caldeiraria",IF(ISNUMBER(FIND("Borracharia",C719)),"Borracharia",IF(ISNUMBER(FIND("Lubrificação",C719)),"Lubrificação",
IF(ISNUMBER(FIND("Estoque - Carregadeiras",C719)),"Carregadeiras",IF(ISNUMBER(FIND("Estoque - Veic. Leves",C719)),"Veic. Leves",
IF(ISNUMBER(FIND("Estoque - Caminhões",C719)),"Caminhões",IF(ISNUMBER(FIND("Estoque - Transbordos",C719)),"Transbordos",
IF(ISNUMBER(FIND("Estoque - Tratores",C719)),"Tratores",
IF(ISNUMBER(FIND("Estoque - Máquinas pesadas",C719)),"Máquinas pesadas",
IF(ISNUMBER(FIND("Estoque - Reboques",C719)),"Reboques",
IF(C719="Estoque","Estoque",
IF(AND(ISNUMBER(C719),C719&gt;1000,C719&lt;2000),"Caminhões",
IF(AND(ISNUMBER(C719),C719&gt;2000,C719&lt;3000),"Tratores",
IF(AND(ISNUMBER(C719),C719&gt;3000,C719&lt;4000),"Carregadeiras",
IF(AND(ISNUMBER(C719),C719&gt;4000,C719&lt;5000),"Máquinas pesadas",
IF(AND(ISNUMBER(C719),C719&gt;5000,C719&lt;6000),"Colhedoras",
IF(AND(ISNUMBER(C719),C719&gt;7000,C719&lt;8000),"Irrigação",
IF(AND(ISNUMBER(C719),C719&gt;8000,C719&lt;9000),"Reboques",IF(AND(ISNUMBER(C719),C719&gt;0,C719&lt;1000),"Veic. Leves","")))))))))))))))))))))</f>
        <v>Tratores</v>
      </c>
      <c r="B719" s="87"/>
      <c r="C719" s="76">
        <v>2030</v>
      </c>
      <c r="D719" s="2">
        <v>26441</v>
      </c>
      <c r="E719" s="10" t="s">
        <v>612</v>
      </c>
      <c r="F719" s="14" t="str">
        <f>IF(ISBLANK(K719), "Apenas Solicitação", "Tem OC")</f>
        <v>Tem OC</v>
      </c>
      <c r="G719" s="2">
        <v>1</v>
      </c>
      <c r="H719" s="37">
        <f>G719-I719</f>
        <v>0</v>
      </c>
      <c r="I719" s="38">
        <v>1</v>
      </c>
      <c r="J719" s="4">
        <v>45699</v>
      </c>
      <c r="K719" s="180">
        <v>45705</v>
      </c>
      <c r="L719" s="4"/>
      <c r="M719" s="44"/>
      <c r="N719" s="44" t="str">
        <f>IFERROR(K719 + VALUE(LEFT(L719, FIND(" ", L719) - 1)), "")</f>
        <v/>
      </c>
      <c r="O719" s="3">
        <f>IF(_xlfn.DAYS(K719,J719)&lt;0, "Aguardando OC", _xlfn.DAYS(K719,J719))</f>
        <v>6</v>
      </c>
      <c r="P719" s="14">
        <v>392072</v>
      </c>
      <c r="Q719" s="2">
        <v>1127366</v>
      </c>
      <c r="R719" s="14">
        <v>164322</v>
      </c>
      <c r="S719" s="2">
        <v>696</v>
      </c>
      <c r="T719" s="65" t="s">
        <v>77</v>
      </c>
      <c r="U719" s="21">
        <v>50.95</v>
      </c>
      <c r="V719" s="2">
        <v>3465</v>
      </c>
      <c r="W719" s="47" t="str">
        <f>IFERROR(VLOOKUP(V719, Fornecedores!A:C, 3, FALSE), "")</f>
        <v>MAQNELSON AGRICOLA L</v>
      </c>
      <c r="X719" s="43" t="str">
        <f>IFERROR(VLOOKUP(V719, Fornecedores!A:E, 5, FALSE), "")</f>
        <v>Itumbiara</v>
      </c>
      <c r="Y719" s="43" t="str">
        <f>IFERROR(VLOOKUP(V719, Fornecedores!A:F, 6, FALSE), "")</f>
        <v>GO</v>
      </c>
      <c r="Z719" s="14" t="str">
        <f>IF(H719=0, "Pedido entregue!", "Pendente")</f>
        <v>Pedido entregue!</v>
      </c>
      <c r="AA719" s="59">
        <v>1</v>
      </c>
      <c r="AB719" s="58" t="str">
        <f>IF(Z719="Pedido Entregue!", IF(AA719=1, "Retirado do Almoxarifado", IF(AA719=2, "Material devolvido", "Aguardando retirada")), IF(Z719="Pendente", "Entrega pendente", ""))</f>
        <v>Retirado do Almoxarifado</v>
      </c>
      <c r="AC719" s="18">
        <v>1</v>
      </c>
      <c r="AD719" s="18">
        <f>AC719/SUMIF($P:$P,P719,$AC:$AC)</f>
        <v>1</v>
      </c>
      <c r="AE719" s="18">
        <f>IF(R719=0,0,AC719/SUMIF($R:$R,R719,$AC:$AC))</f>
        <v>3.2258064516129031E-2</v>
      </c>
      <c r="AF719" s="18">
        <f>IF(R719=0,1,0)</f>
        <v>0</v>
      </c>
      <c r="AG719" s="18">
        <f>IF(R719=0,#REF!-J719,0)</f>
        <v>0</v>
      </c>
      <c r="AH719" t="str">
        <f>TEXT(J719,"MMMM")</f>
        <v>fevereiro</v>
      </c>
    </row>
    <row r="720" spans="1:34" ht="12.75" customHeight="1" x14ac:dyDescent="0.25">
      <c r="A720" s="90" t="str">
        <f>IF(C720="Oficina Diversos","Oficina Geral",
IF(ISNUMBER(FIND("Estoque - Colhedoras",C720)),"Colhedoras",IF(ISNUMBER(FIND("Caldeiraria",C720)),"Caldeiraria",IF(ISNUMBER(FIND("Borracharia",C720)),"Borracharia",IF(ISNUMBER(FIND("Lubrificação",C720)),"Lubrificação",
IF(ISNUMBER(FIND("Estoque - Carregadeiras",C720)),"Carregadeiras",IF(ISNUMBER(FIND("Estoque - Veic. Leves",C720)),"Veic. Leves",
IF(ISNUMBER(FIND("Estoque - Caminhões",C720)),"Caminhões",IF(ISNUMBER(FIND("Estoque - Transbordos",C720)),"Transbordos",
IF(ISNUMBER(FIND("Estoque - Tratores",C720)),"Tratores",
IF(ISNUMBER(FIND("Estoque - Máquinas pesadas",C720)),"Máquinas pesadas",
IF(ISNUMBER(FIND("Estoque - Reboques",C720)),"Reboques",
IF(C720="Estoque","Estoque",
IF(AND(ISNUMBER(C720),C720&gt;1000,C720&lt;2000),"Caminhões",
IF(AND(ISNUMBER(C720),C720&gt;2000,C720&lt;3000),"Tratores",
IF(AND(ISNUMBER(C720),C720&gt;3000,C720&lt;4000),"Carregadeiras",
IF(AND(ISNUMBER(C720),C720&gt;4000,C720&lt;5000),"Máquinas pesadas",
IF(AND(ISNUMBER(C720),C720&gt;5000,C720&lt;6000),"Colhedoras",
IF(AND(ISNUMBER(C720),C720&gt;7000,C720&lt;8000),"Irrigação",
IF(AND(ISNUMBER(C720),C720&gt;8000,C720&lt;9000),"Reboques",IF(AND(ISNUMBER(C720),C720&gt;0,C720&lt;1000),"Veic. Leves","")))))))))))))))))))))</f>
        <v>Tratores</v>
      </c>
      <c r="B720" s="111"/>
      <c r="C720" s="126">
        <v>2025</v>
      </c>
      <c r="D720" s="2">
        <v>26441</v>
      </c>
      <c r="E720" s="3" t="s">
        <v>612</v>
      </c>
      <c r="F720" s="101" t="str">
        <f>IF(ISBLANK(K720), "Apenas Solicitação", "Tem OC")</f>
        <v>Apenas Solicitação</v>
      </c>
      <c r="G720" s="2">
        <v>1</v>
      </c>
      <c r="H720" s="102">
        <f>G720-I720</f>
        <v>1</v>
      </c>
      <c r="I720" s="103"/>
      <c r="J720" s="4">
        <v>45820</v>
      </c>
      <c r="K720" s="14"/>
      <c r="L720" s="3"/>
      <c r="M720" s="104" t="str">
        <f ca="1">IF(OR(N720="", N720=0), "", IF(N720&gt;TODAY(), "No prazo", "Atrasado"))</f>
        <v/>
      </c>
      <c r="N720" s="104" t="str">
        <f>IFERROR(K720 + VALUE(LEFT(L720, FIND(" ", L720) - 1)), "")</f>
        <v/>
      </c>
      <c r="O720" s="105" t="str">
        <f>IF(_xlfn.DAYS(K720,J720)&lt;0, "Aguardando OC", _xlfn.DAYS(K720,J720))</f>
        <v>Aguardando OC</v>
      </c>
      <c r="P720" s="14">
        <v>407148</v>
      </c>
      <c r="Q720" s="55"/>
      <c r="R720" s="14">
        <v>0</v>
      </c>
      <c r="S720" s="2">
        <v>221</v>
      </c>
      <c r="T720" s="65" t="s">
        <v>1029</v>
      </c>
      <c r="U720" s="21">
        <v>50.94</v>
      </c>
      <c r="V720" s="2"/>
      <c r="W720" s="117" t="str">
        <f>IFERROR(VLOOKUP(V720, Fornecedores!A:C, 3, FALSE), "")</f>
        <v/>
      </c>
      <c r="X720" s="105" t="str">
        <f>IFERROR(VLOOKUP(V720, Fornecedores!A:E, 5, FALSE), "")</f>
        <v/>
      </c>
      <c r="Y720" s="105" t="str">
        <f>IFERROR(VLOOKUP(V720, Fornecedores!A:F, 6, FALSE), "")</f>
        <v/>
      </c>
      <c r="Z720" s="101" t="str">
        <f>IF(H720=0, "Pedido entregue!", "Pendente")</f>
        <v>Pendente</v>
      </c>
      <c r="AA720" s="119"/>
      <c r="AB720" s="132" t="str">
        <f>IF(Z720="Pedido Entregue!", IF(AA720=1, "Retirado do Almoxarifado", IF(AA720=2, "Material devolvido", "Aguardando retirada")), IF(Z720="Pendente", "Entrega pendente", ""))</f>
        <v>Entrega pendente</v>
      </c>
      <c r="AC720" s="18">
        <v>1</v>
      </c>
      <c r="AD720" s="18">
        <f>AC720/SUMIF($P:$P,P720,$AC:$AC)</f>
        <v>1</v>
      </c>
      <c r="AE720" s="18">
        <f>IF(R720=0,0,AC720/SUMIF($R:$R,R720,$AC:$AC))</f>
        <v>0</v>
      </c>
      <c r="AF720" s="18">
        <f>IF(R720=0,1,0)</f>
        <v>1</v>
      </c>
      <c r="AH720" t="str">
        <f>TEXT(J720,"MMMM")</f>
        <v>junho</v>
      </c>
    </row>
    <row r="721" spans="1:34" ht="12.75" customHeight="1" x14ac:dyDescent="0.25">
      <c r="A721" s="90" t="str">
        <f>IF(C721="Oficina Diversos","Oficina Geral",
IF(ISNUMBER(FIND("Estoque - Colhedoras",C721)),"Colhedoras",IF(ISNUMBER(FIND("Caldeiraria",C721)),"Caldeiraria",IF(ISNUMBER(FIND("Borracharia",C721)),"Borracharia",IF(ISNUMBER(FIND("Lubrificação",C721)),"Lubrificação",
IF(ISNUMBER(FIND("Estoque - Carregadeiras",C721)),"Carregadeiras",IF(ISNUMBER(FIND("Estoque - Veic. Leves",C721)),"Veic. Leves",
IF(ISNUMBER(FIND("Estoque - Caminhões",C721)),"Caminhões",IF(ISNUMBER(FIND("Estoque - Transbordos",C721)),"Transbordos",
IF(ISNUMBER(FIND("Estoque - Tratores",C721)),"Tratores",
IF(ISNUMBER(FIND("Estoque - Máquinas pesadas",C721)),"Máquinas pesadas",
IF(ISNUMBER(FIND("Estoque - Reboques",C721)),"Reboques",
IF(C721="Estoque","Estoque",
IF(AND(ISNUMBER(C721),C721&gt;1000,C721&lt;2000),"Caminhões",
IF(AND(ISNUMBER(C721),C721&gt;2000,C721&lt;3000),"Tratores",
IF(AND(ISNUMBER(C721),C721&gt;3000,C721&lt;4000),"Carregadeiras",
IF(AND(ISNUMBER(C721),C721&gt;4000,C721&lt;5000),"Máquinas pesadas",
IF(AND(ISNUMBER(C721),C721&gt;5000,C721&lt;6000),"Colhedoras",
IF(AND(ISNUMBER(C721),C721&gt;7000,C721&lt;8000),"Irrigação",
IF(AND(ISNUMBER(C721),C721&gt;8000,C721&lt;9000),"Reboques",IF(AND(ISNUMBER(C721),C721&gt;0,C721&lt;1000),"Veic. Leves","")))))))))))))))))))))</f>
        <v>Tratores</v>
      </c>
      <c r="B721" s="111"/>
      <c r="C721" s="140">
        <v>2064</v>
      </c>
      <c r="D721" s="139">
        <v>26441</v>
      </c>
      <c r="E721" s="141" t="s">
        <v>612</v>
      </c>
      <c r="F721" s="101" t="str">
        <f>IF(ISBLANK(K721), "Apenas Solicitação", "Tem OC")</f>
        <v>Apenas Solicitação</v>
      </c>
      <c r="G721" s="139">
        <v>2</v>
      </c>
      <c r="H721" s="102">
        <f>G721-I721</f>
        <v>2</v>
      </c>
      <c r="I721" s="103"/>
      <c r="J721" s="142">
        <v>45821</v>
      </c>
      <c r="K721" s="199"/>
      <c r="L721" s="141"/>
      <c r="M721" s="104" t="str">
        <f ca="1">IF(OR(N721="", N721=0), "", IF(N721&gt;TODAY(), "No prazo", "Atrasado"))</f>
        <v/>
      </c>
      <c r="N721" s="104" t="str">
        <f>IFERROR(K721 + VALUE(LEFT(L721, FIND(" ", L721) - 1)), "")</f>
        <v/>
      </c>
      <c r="O721" s="105" t="str">
        <f>IF(_xlfn.DAYS(K721,J721)&lt;0, "Aguardando OC", _xlfn.DAYS(K721,J721))</f>
        <v>Aguardando OC</v>
      </c>
      <c r="P721" s="199">
        <v>407251</v>
      </c>
      <c r="Q721" s="55"/>
      <c r="R721" s="199">
        <v>0</v>
      </c>
      <c r="S721" s="139">
        <v>221</v>
      </c>
      <c r="T721" s="65" t="s">
        <v>1029</v>
      </c>
      <c r="U721" s="165">
        <v>50.94</v>
      </c>
      <c r="V721" s="139"/>
      <c r="W721" s="117" t="str">
        <f>IFERROR(VLOOKUP(V721, Fornecedores!A:C, 3, FALSE), "")</f>
        <v/>
      </c>
      <c r="X721" s="105" t="str">
        <f>IFERROR(VLOOKUP(V721, Fornecedores!A:E, 5, FALSE), "")</f>
        <v/>
      </c>
      <c r="Y721" s="105" t="str">
        <f>IFERROR(VLOOKUP(V721, Fornecedores!A:F, 6, FALSE), "")</f>
        <v/>
      </c>
      <c r="Z721" s="101" t="str">
        <f>IF(H721=0, "Pedido entregue!", "Pendente")</f>
        <v>Pendente</v>
      </c>
      <c r="AA721" s="119"/>
      <c r="AB721" s="132" t="str">
        <f>IF(Z721="Pedido Entregue!", IF(AA721=1, "Retirado do Almoxarifado", IF(AA721=2, "Material devolvido", "Aguardando retirada")), IF(Z721="Pendente", "Entrega pendente", ""))</f>
        <v>Entrega pendente</v>
      </c>
      <c r="AC721" s="18">
        <v>1</v>
      </c>
      <c r="AD721" s="18">
        <f>AC721/SUMIF($P:$P,P721,$AC:$AC)</f>
        <v>1</v>
      </c>
      <c r="AE721" s="18">
        <f>IF(R721=0,0,AC721/SUMIF($R:$R,R721,$AC:$AC))</f>
        <v>0</v>
      </c>
      <c r="AF721" s="18">
        <f>IF(R721=0,1,0)</f>
        <v>1</v>
      </c>
      <c r="AH721" t="str">
        <f>TEXT(J721,"MMMM")</f>
        <v>junho</v>
      </c>
    </row>
    <row r="722" spans="1:34" ht="12.75" customHeight="1" x14ac:dyDescent="0.25">
      <c r="A722" s="90" t="str">
        <f>IF(C722="Oficina Diversos","Oficina Geral",
IF(ISNUMBER(FIND("Estoque - Colhedoras",C722)),"Colhedoras",IF(ISNUMBER(FIND("Caldeiraria",C722)),"Caldeiraria",IF(ISNUMBER(FIND("Borracharia",C722)),"Borracharia",IF(ISNUMBER(FIND("Lubrificação",C722)),"Lubrificação",
IF(ISNUMBER(FIND("Estoque - Carregadeiras",C722)),"Carregadeiras",IF(ISNUMBER(FIND("Estoque - Veic. Leves",C722)),"Veic. Leves",
IF(ISNUMBER(FIND("Estoque - Caminhões",C722)),"Caminhões",IF(ISNUMBER(FIND("Estoque - Transbordos",C722)),"Transbordos",
IF(ISNUMBER(FIND("Estoque - Tratores",C722)),"Tratores",
IF(ISNUMBER(FIND("Estoque - Máquinas pesadas",C722)),"Máquinas pesadas",
IF(ISNUMBER(FIND("Estoque - Reboques",C722)),"Reboques",
IF(C722="Estoque","Estoque",
IF(AND(ISNUMBER(C722),C722&gt;1000,C722&lt;2000),"Caminhões",
IF(AND(ISNUMBER(C722),C722&gt;2000,C722&lt;3000),"Tratores",
IF(AND(ISNUMBER(C722),C722&gt;3000,C722&lt;4000),"Carregadeiras",
IF(AND(ISNUMBER(C722),C722&gt;4000,C722&lt;5000),"Máquinas pesadas",
IF(AND(ISNUMBER(C722),C722&gt;5000,C722&lt;6000),"Colhedoras",
IF(AND(ISNUMBER(C722),C722&gt;7000,C722&lt;8000),"Irrigação",
IF(AND(ISNUMBER(C722),C722&gt;8000,C722&lt;9000),"Reboques",IF(AND(ISNUMBER(C722),C722&gt;0,C722&lt;1000),"Veic. Leves","")))))))))))))))))))))</f>
        <v>Tratores</v>
      </c>
      <c r="B722" s="111"/>
      <c r="C722" s="140">
        <v>2027</v>
      </c>
      <c r="D722" s="139">
        <v>26441</v>
      </c>
      <c r="E722" s="141" t="s">
        <v>612</v>
      </c>
      <c r="F722" s="101" t="str">
        <f>IF(ISBLANK(K722), "Apenas Solicitação", "Tem OC")</f>
        <v>Apenas Solicitação</v>
      </c>
      <c r="G722" s="139">
        <v>1</v>
      </c>
      <c r="H722" s="102">
        <f>G722-I722</f>
        <v>1</v>
      </c>
      <c r="I722" s="103"/>
      <c r="J722" s="142">
        <v>45821</v>
      </c>
      <c r="K722" s="199"/>
      <c r="L722" s="141"/>
      <c r="M722" s="104" t="str">
        <f ca="1">IF(OR(N722="", N722=0), "", IF(N722&gt;TODAY(), "No prazo", "Atrasado"))</f>
        <v/>
      </c>
      <c r="N722" s="104" t="str">
        <f>IFERROR(K722 + VALUE(LEFT(L722, FIND(" ", L722) - 1)), "")</f>
        <v/>
      </c>
      <c r="O722" s="105" t="str">
        <f>IF(_xlfn.DAYS(K722,J722)&lt;0, "Aguardando OC", _xlfn.DAYS(K722,J722))</f>
        <v>Aguardando OC</v>
      </c>
      <c r="P722" s="199">
        <v>407374</v>
      </c>
      <c r="Q722" s="55"/>
      <c r="R722" s="199">
        <v>0</v>
      </c>
      <c r="S722" s="139">
        <v>221</v>
      </c>
      <c r="T722" s="65" t="s">
        <v>1029</v>
      </c>
      <c r="U722" s="165">
        <v>50.94</v>
      </c>
      <c r="V722" s="139"/>
      <c r="W722" s="117" t="str">
        <f>IFERROR(VLOOKUP(V722, Fornecedores!A:C, 3, FALSE), "")</f>
        <v/>
      </c>
      <c r="X722" s="105" t="str">
        <f>IFERROR(VLOOKUP(V722, Fornecedores!A:E, 5, FALSE), "")</f>
        <v/>
      </c>
      <c r="Y722" s="105" t="str">
        <f>IFERROR(VLOOKUP(V722, Fornecedores!A:F, 6, FALSE), "")</f>
        <v/>
      </c>
      <c r="Z722" s="101" t="str">
        <f>IF(H722=0, "Pedido entregue!", "Pendente")</f>
        <v>Pendente</v>
      </c>
      <c r="AA722" s="119"/>
      <c r="AB722" s="132" t="str">
        <f>IF(Z722="Pedido Entregue!", IF(AA722=1, "Retirado do Almoxarifado", IF(AA722=2, "Material devolvido", "Aguardando retirada")), IF(Z722="Pendente", "Entrega pendente", ""))</f>
        <v>Entrega pendente</v>
      </c>
      <c r="AC722" s="18">
        <v>1</v>
      </c>
      <c r="AD722" s="18">
        <f>AC722/SUMIF($P:$P,P722,$AC:$AC)</f>
        <v>1</v>
      </c>
      <c r="AE722" s="18">
        <f>IF(R722=0,0,AC722/SUMIF($R:$R,R722,$AC:$AC))</f>
        <v>0</v>
      </c>
      <c r="AF722" s="18">
        <f>IF(R722=0,1,0)</f>
        <v>1</v>
      </c>
      <c r="AH722" t="str">
        <f>TEXT(J722,"MMMM")</f>
        <v>junho</v>
      </c>
    </row>
    <row r="723" spans="1:34" ht="12.75" hidden="1" customHeight="1" x14ac:dyDescent="0.25">
      <c r="A723" s="90" t="str">
        <f>IF(C723="Oficina Diversos","Oficina Geral",
IF(ISNUMBER(FIND("Estoque - Colhedoras",C723)),"Colhedoras",IF(ISNUMBER(FIND("Caldeiraria",C723)),"Caldeiraria",IF(ISNUMBER(FIND("Borracharia",C723)),"Borracharia",IF(ISNUMBER(FIND("Lubrificação",C723)),"Lubrificação",
IF(ISNUMBER(FIND("Estoque - Carregadeiras",C723)),"Carregadeiras",IF(ISNUMBER(FIND("Estoque - Veic. Leves",C723)),"Veic. Leves",
IF(ISNUMBER(FIND("Estoque - Caminhões",C723)),"Caminhões",IF(ISNUMBER(FIND("Estoque - Transbordos",C723)),"Transbordos",
IF(ISNUMBER(FIND("Estoque - Tratores",C723)),"Tratores",
IF(ISNUMBER(FIND("Estoque - Máquinas pesadas",C723)),"Máquinas pesadas",
IF(ISNUMBER(FIND("Estoque - Reboques",C723)),"Reboques",
IF(C723="Estoque","Estoque",
IF(AND(ISNUMBER(C723),C723&gt;1000,C723&lt;2000),"Caminhões",
IF(AND(ISNUMBER(C723),C723&gt;2000,C723&lt;3000),"Tratores",
IF(AND(ISNUMBER(C723),C723&gt;3000,C723&lt;4000),"Carregadeiras",
IF(AND(ISNUMBER(C723),C723&gt;4000,C723&lt;5000),"Máquinas pesadas",
IF(AND(ISNUMBER(C723),C723&gt;5000,C723&lt;6000),"Colhedoras",
IF(AND(ISNUMBER(C723),C723&gt;7000,C723&lt;8000),"Irrigação",
IF(AND(ISNUMBER(C723),C723&gt;8000,C723&lt;9000),"Reboques",IF(AND(ISNUMBER(C723),C723&gt;0,C723&lt;1000),"Veic. Leves","")))))))))))))))))))))</f>
        <v>Tratores</v>
      </c>
      <c r="B723" s="111"/>
      <c r="C723" s="113">
        <v>2035</v>
      </c>
      <c r="D723" s="113">
        <v>26552</v>
      </c>
      <c r="E723" s="105" t="s">
        <v>20448</v>
      </c>
      <c r="F723" s="101" t="str">
        <f>IF(ISBLANK(K723), "Apenas Solicitação", "Tem OC")</f>
        <v>Tem OC</v>
      </c>
      <c r="G723" s="2">
        <v>1</v>
      </c>
      <c r="H723" s="102">
        <f>G723-I723</f>
        <v>0</v>
      </c>
      <c r="I723" s="103">
        <v>1</v>
      </c>
      <c r="J723" s="4">
        <v>45824</v>
      </c>
      <c r="K723" s="180">
        <v>45835</v>
      </c>
      <c r="L723" s="3" t="s">
        <v>20152</v>
      </c>
      <c r="M723" s="104" t="str">
        <f ca="1">IF(OR(N723="", N723=0), "", IF(N723&gt;TODAY(), "No prazo", "Atrasado"))</f>
        <v>Atrasado</v>
      </c>
      <c r="N723" s="104">
        <f>IFERROR(K723 + VALUE(LEFT(L723, FIND(" ", L723) - 1)), "")</f>
        <v>45836</v>
      </c>
      <c r="O723" s="105">
        <f>IF(_xlfn.DAYS(K723,J723)&lt;0, "Aguardando OC", _xlfn.DAYS(K723,J723))</f>
        <v>11</v>
      </c>
      <c r="P723" s="14">
        <v>407749</v>
      </c>
      <c r="Q723" s="55"/>
      <c r="R723" s="14">
        <v>169721</v>
      </c>
      <c r="S723" s="2">
        <v>221</v>
      </c>
      <c r="T723" s="65" t="s">
        <v>1029</v>
      </c>
      <c r="U723" s="21">
        <v>101.55</v>
      </c>
      <c r="V723" s="2">
        <v>15702</v>
      </c>
      <c r="W723" s="117" t="str">
        <f>IFERROR(VLOOKUP(V723, Fornecedores!A:C, 3, FALSE), "")</f>
        <v>MAQTRAL - PB</v>
      </c>
      <c r="X723" s="105" t="str">
        <f>IFERROR(VLOOKUP(V723, Fornecedores!A:E, 5, FALSE), "")</f>
        <v>Bayeux</v>
      </c>
      <c r="Y723" s="105" t="str">
        <f>IFERROR(VLOOKUP(V723, Fornecedores!A:F, 6, FALSE), "")</f>
        <v>PB</v>
      </c>
      <c r="Z723" s="101" t="str">
        <f>IF(H723=0, "Pedido entregue!", "Pendente")</f>
        <v>Pedido entregue!</v>
      </c>
      <c r="AA723" s="119"/>
      <c r="AB723" s="132" t="str">
        <f>IF(Z723="Pedido Entregue!", IF(AA723=1, "Retirado do Almoxarifado", IF(AA723=2, "Material devolvido", "Aguardando retirada")), IF(Z723="Pendente", "Entrega pendente", ""))</f>
        <v>Aguardando retirada</v>
      </c>
      <c r="AC723" s="18"/>
      <c r="AD723" s="18" t="e">
        <f>AC723/SUMIF($P:$P,P723,$AC:$AC)</f>
        <v>#DIV/0!</v>
      </c>
      <c r="AE723" s="18">
        <f>IF(R723=0,0,AC723/SUMIF($R:$R,R723,$AC:$AC))</f>
        <v>0</v>
      </c>
      <c r="AF723" s="18">
        <f>IF(R723=0,1,0)</f>
        <v>0</v>
      </c>
      <c r="AH723" t="str">
        <f>TEXT(J723,"MMMM")</f>
        <v>junho</v>
      </c>
    </row>
    <row r="724" spans="1:34" ht="12.75" hidden="1" customHeight="1" x14ac:dyDescent="0.25">
      <c r="A724" s="90" t="str">
        <f>IF(C724="Oficina Diversos","Oficina Geral",
IF(ISNUMBER(FIND("Estoque - Colhedoras",C724)),"Colhedoras",IF(ISNUMBER(FIND("Caldeiraria",C724)),"Caldeiraria",IF(ISNUMBER(FIND("Borracharia",C724)),"Borracharia",IF(ISNUMBER(FIND("Lubrificação",C724)),"Lubrificação",
IF(ISNUMBER(FIND("Estoque - Carregadeiras",C724)),"Carregadeiras",IF(ISNUMBER(FIND("Estoque - Veic. Leves",C724)),"Veic. Leves",
IF(ISNUMBER(FIND("Estoque - Caminhões",C724)),"Caminhões",IF(ISNUMBER(FIND("Estoque - Transbordos",C724)),"Transbordos",
IF(ISNUMBER(FIND("Estoque - Tratores",C724)),"Tratores",
IF(ISNUMBER(FIND("Estoque - Máquinas pesadas",C724)),"Máquinas pesadas",
IF(ISNUMBER(FIND("Estoque - Reboques",C724)),"Reboques",
IF(C724="Estoque","Estoque",
IF(AND(ISNUMBER(C724),C724&gt;1000,C724&lt;2000),"Caminhões",
IF(AND(ISNUMBER(C724),C724&gt;2000,C724&lt;3000),"Tratores",
IF(AND(ISNUMBER(C724),C724&gt;3000,C724&lt;4000),"Carregadeiras",
IF(AND(ISNUMBER(C724),C724&gt;4000,C724&lt;5000),"Máquinas pesadas",
IF(AND(ISNUMBER(C724),C724&gt;5000,C724&lt;6000),"Colhedoras",
IF(AND(ISNUMBER(C724),C724&gt;7000,C724&lt;8000),"Irrigação",
IF(AND(ISNUMBER(C724),C724&gt;8000,C724&lt;9000),"Reboques",IF(AND(ISNUMBER(C724),C724&gt;0,C724&lt;1000),"Veic. Leves","")))))))))))))))))))))</f>
        <v>Carregadeiras</v>
      </c>
      <c r="B724" s="39"/>
      <c r="C724" s="69">
        <v>3015</v>
      </c>
      <c r="D724" s="69">
        <v>26556</v>
      </c>
      <c r="E724" s="70" t="s">
        <v>20019</v>
      </c>
      <c r="F724" s="14" t="str">
        <f>IF(ISBLANK(K724), "Apenas Solicitação", "Tem OC")</f>
        <v>Tem OC</v>
      </c>
      <c r="G724" s="69">
        <v>1</v>
      </c>
      <c r="H724" s="37">
        <f>G724-I724</f>
        <v>0</v>
      </c>
      <c r="I724" s="38">
        <v>1</v>
      </c>
      <c r="J724" s="71">
        <v>45798</v>
      </c>
      <c r="K724" s="186">
        <v>45806</v>
      </c>
      <c r="L724" s="70"/>
      <c r="M724" s="44" t="str">
        <f ca="1">IF(OR(N724="", N724=0), "", IF(N724&gt;TODAY(), "No prazo", "Atrasado"))</f>
        <v/>
      </c>
      <c r="N724" s="44" t="str">
        <f>IFERROR(K724 + VALUE(LEFT(L724, FIND(" ", L724) - 1)), "")</f>
        <v/>
      </c>
      <c r="O724" s="3">
        <f>IF(_xlfn.DAYS(K724,J724)&lt;0, "Aguardando OC", _xlfn.DAYS(K724,J724))</f>
        <v>8</v>
      </c>
      <c r="P724" s="195">
        <v>403901</v>
      </c>
      <c r="Q724" s="55"/>
      <c r="R724" s="195">
        <v>168372</v>
      </c>
      <c r="S724" s="69">
        <v>221</v>
      </c>
      <c r="T724" s="65" t="s">
        <v>1029</v>
      </c>
      <c r="U724" s="120">
        <v>311.5</v>
      </c>
      <c r="V724" s="69">
        <v>13341</v>
      </c>
      <c r="W724" s="47" t="str">
        <f>IFERROR(VLOOKUP(V724, Fornecedores!A:C, 3, FALSE), "")</f>
        <v>DISMA DISTRIBUIDORA</v>
      </c>
      <c r="X724" s="43" t="str">
        <f>IFERROR(VLOOKUP(V724, Fornecedores!A:E, 5, FALSE), "")</f>
        <v>Araçatuba</v>
      </c>
      <c r="Y724" s="43" t="str">
        <f>IFERROR(VLOOKUP(V724, Fornecedores!A:F, 6, FALSE), "")</f>
        <v>SP</v>
      </c>
      <c r="Z724" s="14" t="str">
        <f>IF(H724=0, "Pedido entregue!", "Pendente")</f>
        <v>Pedido entregue!</v>
      </c>
      <c r="AA724" s="49"/>
      <c r="AB724" s="58" t="str">
        <f>IF(Z724="Pedido Entregue!", IF(AA724=1, "Retirado do Almoxarifado", IF(AA724=2, "Material devolvido", "Aguardando retirada")), IF(Z724="Pendente", "Entrega pendente", ""))</f>
        <v>Aguardando retirada</v>
      </c>
      <c r="AC724" s="18">
        <v>1</v>
      </c>
      <c r="AD724" s="18">
        <f>AC724/SUMIF($P:$P,P724,$AC:$AC)</f>
        <v>1</v>
      </c>
      <c r="AE724" s="18">
        <f>IF(R724=0,0,AC724/SUMIF($R:$R,R724,$AC:$AC))</f>
        <v>0.16666666666666666</v>
      </c>
      <c r="AF724" s="18">
        <f>IF(R724=0,1,0)</f>
        <v>0</v>
      </c>
      <c r="AH724" t="str">
        <f>TEXT(J724,"MMMM")</f>
        <v>maio</v>
      </c>
    </row>
    <row r="725" spans="1:34" ht="12.75" customHeight="1" x14ac:dyDescent="0.25">
      <c r="A725" s="90" t="str">
        <f>IF(C725="Oficina Diversos","Oficina Geral",
IF(ISNUMBER(FIND("Estoque - Colhedoras",C725)),"Colhedoras",IF(ISNUMBER(FIND("Caldeiraria",C725)),"Caldeiraria",IF(ISNUMBER(FIND("Borracharia",C725)),"Borracharia",IF(ISNUMBER(FIND("Lubrificação",C725)),"Lubrificação",
IF(ISNUMBER(FIND("Estoque - Carregadeiras",C725)),"Carregadeiras",IF(ISNUMBER(FIND("Estoque - Veic. Leves",C725)),"Veic. Leves",
IF(ISNUMBER(FIND("Estoque - Caminhões",C725)),"Caminhões",IF(ISNUMBER(FIND("Estoque - Transbordos",C725)),"Transbordos",
IF(ISNUMBER(FIND("Estoque - Tratores",C725)),"Tratores",
IF(ISNUMBER(FIND("Estoque - Máquinas pesadas",C725)),"Máquinas pesadas",
IF(ISNUMBER(FIND("Estoque - Reboques",C725)),"Reboques",
IF(C725="Estoque","Estoque",
IF(AND(ISNUMBER(C725),C725&gt;1000,C725&lt;2000),"Caminhões",
IF(AND(ISNUMBER(C725),C725&gt;2000,C725&lt;3000),"Tratores",
IF(AND(ISNUMBER(C725),C725&gt;3000,C725&lt;4000),"Carregadeiras",
IF(AND(ISNUMBER(C725),C725&gt;4000,C725&lt;5000),"Máquinas pesadas",
IF(AND(ISNUMBER(C725),C725&gt;5000,C725&lt;6000),"Colhedoras",
IF(AND(ISNUMBER(C725),C725&gt;7000,C725&lt;8000),"Irrigação",
IF(AND(ISNUMBER(C725),C725&gt;8000,C725&lt;9000),"Reboques",IF(AND(ISNUMBER(C725),C725&gt;0,C725&lt;1000),"Veic. Leves","")))))))))))))))))))))</f>
        <v>Tratores</v>
      </c>
      <c r="B725" s="111"/>
      <c r="C725" s="113">
        <v>2034</v>
      </c>
      <c r="D725" s="2">
        <v>26557</v>
      </c>
      <c r="E725" s="3" t="s">
        <v>20449</v>
      </c>
      <c r="F725" s="101" t="str">
        <f>IF(ISBLANK(K725), "Apenas Solicitação", "Tem OC")</f>
        <v>Tem OC</v>
      </c>
      <c r="G725" s="2">
        <v>2</v>
      </c>
      <c r="H725" s="102">
        <f>G725-I725</f>
        <v>2</v>
      </c>
      <c r="I725" s="103"/>
      <c r="J725" s="4">
        <v>45824</v>
      </c>
      <c r="K725" s="180">
        <v>45835</v>
      </c>
      <c r="L725" s="3" t="s">
        <v>20152</v>
      </c>
      <c r="M725" s="104" t="str">
        <f ca="1">IF(OR(N725="", N725=0), "", IF(N725&gt;TODAY(), "No prazo", "Atrasado"))</f>
        <v>Atrasado</v>
      </c>
      <c r="N725" s="104">
        <f>IFERROR(K725 + VALUE(LEFT(L725, FIND(" ", L725) - 1)), "")</f>
        <v>45836</v>
      </c>
      <c r="O725" s="105">
        <f>IF(_xlfn.DAYS(K725,J725)&lt;0, "Aguardando OC", _xlfn.DAYS(K725,J725))</f>
        <v>11</v>
      </c>
      <c r="P725" s="14">
        <v>407721</v>
      </c>
      <c r="Q725" s="55"/>
      <c r="R725" s="14">
        <v>169722</v>
      </c>
      <c r="S725" s="2">
        <v>221</v>
      </c>
      <c r="T725" s="65" t="s">
        <v>1029</v>
      </c>
      <c r="U725" s="21">
        <v>101.55</v>
      </c>
      <c r="V725" s="2">
        <v>15702</v>
      </c>
      <c r="W725" s="117" t="str">
        <f>IFERROR(VLOOKUP(V725, Fornecedores!A:C, 3, FALSE), "")</f>
        <v>MAQTRAL - PB</v>
      </c>
      <c r="X725" s="105" t="str">
        <f>IFERROR(VLOOKUP(V725, Fornecedores!A:E, 5, FALSE), "")</f>
        <v>Bayeux</v>
      </c>
      <c r="Y725" s="105" t="str">
        <f>IFERROR(VLOOKUP(V725, Fornecedores!A:F, 6, FALSE), "")</f>
        <v>PB</v>
      </c>
      <c r="Z725" s="101" t="str">
        <f>IF(H725=0, "Pedido entregue!", "Pendente")</f>
        <v>Pendente</v>
      </c>
      <c r="AA725" s="119"/>
      <c r="AB725" s="132" t="str">
        <f>IF(Z725="Pedido Entregue!", IF(AA725=1, "Retirado do Almoxarifado", IF(AA725=2, "Material devolvido", "Aguardando retirada")), IF(Z725="Pendente", "Entrega pendente", ""))</f>
        <v>Entrega pendente</v>
      </c>
      <c r="AC725" s="18">
        <v>1</v>
      </c>
      <c r="AD725" s="18">
        <f>AC725/SUMIF($P:$P,P725,$AC:$AC)</f>
        <v>1</v>
      </c>
      <c r="AE725" s="18">
        <f>IF(R725=0,0,AC725/SUMIF($R:$R,R725,$AC:$AC))</f>
        <v>0.25</v>
      </c>
      <c r="AF725" s="18">
        <f>IF(R725=0,1,0)</f>
        <v>0</v>
      </c>
      <c r="AH725" t="str">
        <f>TEXT(J725,"MMMM")</f>
        <v>junho</v>
      </c>
    </row>
    <row r="726" spans="1:34" ht="12.75" customHeight="1" x14ac:dyDescent="0.25">
      <c r="A726" s="90" t="str">
        <f>IF(C726="Oficina Diversos","Oficina Geral",
IF(ISNUMBER(FIND("Estoque - Colhedoras",C726)),"Colhedoras",IF(ISNUMBER(FIND("Caldeiraria",C726)),"Caldeiraria",IF(ISNUMBER(FIND("Borracharia",C726)),"Borracharia",IF(ISNUMBER(FIND("Lubrificação",C726)),"Lubrificação",
IF(ISNUMBER(FIND("Estoque - Carregadeiras",C726)),"Carregadeiras",IF(ISNUMBER(FIND("Estoque - Veic. Leves",C726)),"Veic. Leves",
IF(ISNUMBER(FIND("Estoque - Caminhões",C726)),"Caminhões",IF(ISNUMBER(FIND("Estoque - Transbordos",C726)),"Transbordos",
IF(ISNUMBER(FIND("Estoque - Tratores",C726)),"Tratores",
IF(ISNUMBER(FIND("Estoque - Máquinas pesadas",C726)),"Máquinas pesadas",
IF(ISNUMBER(FIND("Estoque - Reboques",C726)),"Reboques",
IF(C726="Estoque","Estoque",
IF(AND(ISNUMBER(C726),C726&gt;1000,C726&lt;2000),"Caminhões",
IF(AND(ISNUMBER(C726),C726&gt;2000,C726&lt;3000),"Tratores",
IF(AND(ISNUMBER(C726),C726&gt;3000,C726&lt;4000),"Carregadeiras",
IF(AND(ISNUMBER(C726),C726&gt;4000,C726&lt;5000),"Máquinas pesadas",
IF(AND(ISNUMBER(C726),C726&gt;5000,C726&lt;6000),"Colhedoras",
IF(AND(ISNUMBER(C726),C726&gt;7000,C726&lt;8000),"Irrigação",
IF(AND(ISNUMBER(C726),C726&gt;8000,C726&lt;9000),"Reboques",IF(AND(ISNUMBER(C726),C726&gt;0,C726&lt;1000),"Veic. Leves","")))))))))))))))))))))</f>
        <v>Tratores</v>
      </c>
      <c r="B726" s="215"/>
      <c r="C726" s="223">
        <v>2035</v>
      </c>
      <c r="D726" s="2">
        <v>26557</v>
      </c>
      <c r="E726" s="3" t="s">
        <v>20449</v>
      </c>
      <c r="F726" s="101" t="str">
        <f>IF(ISBLANK(K726), "Apenas Solicitação", "Tem OC")</f>
        <v>Tem OC</v>
      </c>
      <c r="G726" s="2">
        <v>2</v>
      </c>
      <c r="H726" s="102">
        <f>G726-I726</f>
        <v>2</v>
      </c>
      <c r="I726" s="103"/>
      <c r="J726" s="4">
        <v>45824</v>
      </c>
      <c r="K726" s="180">
        <v>45835</v>
      </c>
      <c r="L726" s="3" t="s">
        <v>20152</v>
      </c>
      <c r="M726" s="104" t="str">
        <f ca="1">IF(OR(N726="", N726=0), "", IF(N726&gt;TODAY(), "No prazo", "Atrasado"))</f>
        <v>Atrasado</v>
      </c>
      <c r="N726" s="104">
        <f>IFERROR(K726 + VALUE(LEFT(L726, FIND(" ", L726) - 1)), "")</f>
        <v>45836</v>
      </c>
      <c r="O726" s="105">
        <f>IF(_xlfn.DAYS(K726,J726)&lt;0, "Aguardando OC", _xlfn.DAYS(K726,J726))</f>
        <v>11</v>
      </c>
      <c r="P726" s="14">
        <v>407758</v>
      </c>
      <c r="Q726" s="55"/>
      <c r="R726" s="14">
        <v>169722</v>
      </c>
      <c r="S726" s="2">
        <v>221</v>
      </c>
      <c r="T726" s="65" t="s">
        <v>1029</v>
      </c>
      <c r="U726" s="21">
        <v>101.55</v>
      </c>
      <c r="V726" s="2">
        <v>15702</v>
      </c>
      <c r="W726" s="117" t="str">
        <f>IFERROR(VLOOKUP(V726, Fornecedores!A:C, 3, FALSE), "")</f>
        <v>MAQTRAL - PB</v>
      </c>
      <c r="X726" s="105" t="str">
        <f>IFERROR(VLOOKUP(V726, Fornecedores!A:E, 5, FALSE), "")</f>
        <v>Bayeux</v>
      </c>
      <c r="Y726" s="105" t="str">
        <f>IFERROR(VLOOKUP(V726, Fornecedores!A:F, 6, FALSE), "")</f>
        <v>PB</v>
      </c>
      <c r="Z726" s="101" t="str">
        <f>IF(H726=0, "Pedido entregue!", "Pendente")</f>
        <v>Pendente</v>
      </c>
      <c r="AA726" s="119"/>
      <c r="AB726" s="132" t="str">
        <f>IF(Z726="Pedido Entregue!", IF(AA726=1, "Retirado do Almoxarifado", IF(AA726=2, "Material devolvido", "Aguardando retirada")), IF(Z726="Pendente", "Entrega pendente", ""))</f>
        <v>Entrega pendente</v>
      </c>
      <c r="AC726" s="18">
        <v>1</v>
      </c>
      <c r="AD726" s="18">
        <f>AC726/SUMIF($P:$P,P726,$AC:$AC)</f>
        <v>1</v>
      </c>
      <c r="AE726" s="18">
        <f>IF(R726=0,0,AC726/SUMIF($R:$R,R726,$AC:$AC))</f>
        <v>0.25</v>
      </c>
      <c r="AF726" s="18">
        <f>IF(R726=0,1,0)</f>
        <v>0</v>
      </c>
      <c r="AH726" t="str">
        <f>TEXT(J726,"MMMM")</f>
        <v>junho</v>
      </c>
    </row>
    <row r="727" spans="1:34" ht="12.75" customHeight="1" x14ac:dyDescent="0.25">
      <c r="A727" s="90" t="str">
        <f>IF(C727="Oficina Diversos","Oficina Geral",
IF(ISNUMBER(FIND("Estoque - Colhedoras",C727)),"Colhedoras",IF(ISNUMBER(FIND("Caldeiraria",C727)),"Caldeiraria",IF(ISNUMBER(FIND("Borracharia",C727)),"Borracharia",IF(ISNUMBER(FIND("Lubrificação",C727)),"Lubrificação",
IF(ISNUMBER(FIND("Estoque - Carregadeiras",C727)),"Carregadeiras",IF(ISNUMBER(FIND("Estoque - Veic. Leves",C727)),"Veic. Leves",
IF(ISNUMBER(FIND("Estoque - Caminhões",C727)),"Caminhões",IF(ISNUMBER(FIND("Estoque - Transbordos",C727)),"Transbordos",
IF(ISNUMBER(FIND("Estoque - Tratores",C727)),"Tratores",
IF(ISNUMBER(FIND("Estoque - Máquinas pesadas",C727)),"Máquinas pesadas",
IF(ISNUMBER(FIND("Estoque - Reboques",C727)),"Reboques",
IF(C727="Estoque","Estoque",
IF(AND(ISNUMBER(C727),C727&gt;1000,C727&lt;2000),"Caminhões",
IF(AND(ISNUMBER(C727),C727&gt;2000,C727&lt;3000),"Tratores",
IF(AND(ISNUMBER(C727),C727&gt;3000,C727&lt;4000),"Carregadeiras",
IF(AND(ISNUMBER(C727),C727&gt;4000,C727&lt;5000),"Máquinas pesadas",
IF(AND(ISNUMBER(C727),C727&gt;5000,C727&lt;6000),"Colhedoras",
IF(AND(ISNUMBER(C727),C727&gt;7000,C727&lt;8000),"Irrigação",
IF(AND(ISNUMBER(C727),C727&gt;8000,C727&lt;9000),"Reboques",IF(AND(ISNUMBER(C727),C727&gt;0,C727&lt;1000),"Veic. Leves","")))))))))))))))))))))</f>
        <v>Tratores</v>
      </c>
      <c r="B727" s="215"/>
      <c r="C727" s="223">
        <v>2034</v>
      </c>
      <c r="D727" s="2">
        <v>26558</v>
      </c>
      <c r="E727" s="3" t="s">
        <v>20450</v>
      </c>
      <c r="F727" s="101" t="str">
        <f>IF(ISBLANK(K727), "Apenas Solicitação", "Tem OC")</f>
        <v>Tem OC</v>
      </c>
      <c r="G727" s="2">
        <v>2</v>
      </c>
      <c r="H727" s="102">
        <f>G727-I727</f>
        <v>2</v>
      </c>
      <c r="I727" s="103"/>
      <c r="J727" s="4">
        <v>45824</v>
      </c>
      <c r="K727" s="180">
        <v>45835</v>
      </c>
      <c r="L727" s="3" t="s">
        <v>20152</v>
      </c>
      <c r="M727" s="104" t="str">
        <f ca="1">IF(OR(N727="", N727=0), "", IF(N727&gt;TODAY(), "No prazo", "Atrasado"))</f>
        <v>Atrasado</v>
      </c>
      <c r="N727" s="104">
        <f>IFERROR(K727 + VALUE(LEFT(L727, FIND(" ", L727) - 1)), "")</f>
        <v>45836</v>
      </c>
      <c r="O727" s="105">
        <f>IF(_xlfn.DAYS(K727,J727)&lt;0, "Aguardando OC", _xlfn.DAYS(K727,J727))</f>
        <v>11</v>
      </c>
      <c r="P727" s="14">
        <v>407722</v>
      </c>
      <c r="Q727" s="55"/>
      <c r="R727" s="14">
        <v>169722</v>
      </c>
      <c r="S727" s="2">
        <v>221</v>
      </c>
      <c r="T727" s="65" t="s">
        <v>1029</v>
      </c>
      <c r="U727" s="21">
        <v>53.84</v>
      </c>
      <c r="V727" s="2">
        <v>15702</v>
      </c>
      <c r="W727" s="117" t="str">
        <f>IFERROR(VLOOKUP(V727, Fornecedores!A:C, 3, FALSE), "")</f>
        <v>MAQTRAL - PB</v>
      </c>
      <c r="X727" s="105" t="str">
        <f>IFERROR(VLOOKUP(V727, Fornecedores!A:E, 5, FALSE), "")</f>
        <v>Bayeux</v>
      </c>
      <c r="Y727" s="105" t="str">
        <f>IFERROR(VLOOKUP(V727, Fornecedores!A:F, 6, FALSE), "")</f>
        <v>PB</v>
      </c>
      <c r="Z727" s="101" t="str">
        <f>IF(H727=0, "Pedido entregue!", "Pendente")</f>
        <v>Pendente</v>
      </c>
      <c r="AA727" s="119"/>
      <c r="AB727" s="132" t="str">
        <f>IF(Z727="Pedido Entregue!", IF(AA727=1, "Retirado do Almoxarifado", IF(AA727=2, "Material devolvido", "Aguardando retirada")), IF(Z727="Pendente", "Entrega pendente", ""))</f>
        <v>Entrega pendente</v>
      </c>
      <c r="AC727" s="18">
        <v>1</v>
      </c>
      <c r="AD727" s="18">
        <f>AC727/SUMIF($P:$P,P727,$AC:$AC)</f>
        <v>1</v>
      </c>
      <c r="AE727" s="18">
        <f>IF(R727=0,0,AC727/SUMIF($R:$R,R727,$AC:$AC))</f>
        <v>0.25</v>
      </c>
      <c r="AF727" s="18">
        <f>IF(R727=0,1,0)</f>
        <v>0</v>
      </c>
      <c r="AH727" t="str">
        <f>TEXT(J727,"MMMM")</f>
        <v>junho</v>
      </c>
    </row>
    <row r="728" spans="1:34" ht="12.75" customHeight="1" x14ac:dyDescent="0.25">
      <c r="A728" s="90" t="str">
        <f>IF(C728="Oficina Diversos","Oficina Geral",
IF(ISNUMBER(FIND("Estoque - Colhedoras",C728)),"Colhedoras",IF(ISNUMBER(FIND("Caldeiraria",C728)),"Caldeiraria",IF(ISNUMBER(FIND("Borracharia",C728)),"Borracharia",IF(ISNUMBER(FIND("Lubrificação",C728)),"Lubrificação",
IF(ISNUMBER(FIND("Estoque - Carregadeiras",C728)),"Carregadeiras",IF(ISNUMBER(FIND("Estoque - Veic. Leves",C728)),"Veic. Leves",
IF(ISNUMBER(FIND("Estoque - Caminhões",C728)),"Caminhões",IF(ISNUMBER(FIND("Estoque - Transbordos",C728)),"Transbordos",
IF(ISNUMBER(FIND("Estoque - Tratores",C728)),"Tratores",
IF(ISNUMBER(FIND("Estoque - Máquinas pesadas",C728)),"Máquinas pesadas",
IF(ISNUMBER(FIND("Estoque - Reboques",C728)),"Reboques",
IF(C728="Estoque","Estoque",
IF(AND(ISNUMBER(C728),C728&gt;1000,C728&lt;2000),"Caminhões",
IF(AND(ISNUMBER(C728),C728&gt;2000,C728&lt;3000),"Tratores",
IF(AND(ISNUMBER(C728),C728&gt;3000,C728&lt;4000),"Carregadeiras",
IF(AND(ISNUMBER(C728),C728&gt;4000,C728&lt;5000),"Máquinas pesadas",
IF(AND(ISNUMBER(C728),C728&gt;5000,C728&lt;6000),"Colhedoras",
IF(AND(ISNUMBER(C728),C728&gt;7000,C728&lt;8000),"Irrigação",
IF(AND(ISNUMBER(C728),C728&gt;8000,C728&lt;9000),"Reboques",IF(AND(ISNUMBER(C728),C728&gt;0,C728&lt;1000),"Veic. Leves","")))))))))))))))))))))</f>
        <v>Tratores</v>
      </c>
      <c r="B728" s="215"/>
      <c r="C728" s="223">
        <v>2035</v>
      </c>
      <c r="D728" s="2">
        <v>26558</v>
      </c>
      <c r="E728" s="3" t="s">
        <v>20450</v>
      </c>
      <c r="F728" s="101" t="str">
        <f>IF(ISBLANK(K728), "Apenas Solicitação", "Tem OC")</f>
        <v>Tem OC</v>
      </c>
      <c r="G728" s="2">
        <v>2</v>
      </c>
      <c r="H728" s="102">
        <f>G728-I728</f>
        <v>2</v>
      </c>
      <c r="I728" s="103"/>
      <c r="J728" s="4">
        <v>45824</v>
      </c>
      <c r="K728" s="180">
        <v>45835</v>
      </c>
      <c r="L728" s="3" t="s">
        <v>20163</v>
      </c>
      <c r="M728" s="104" t="str">
        <f ca="1">IF(OR(N728="", N728=0), "", IF(N728&gt;TODAY(), "No prazo", "Atrasado"))</f>
        <v>Atrasado</v>
      </c>
      <c r="N728" s="104">
        <f>IFERROR(K728 + VALUE(LEFT(L728, FIND(" ", L728) - 1)), "")</f>
        <v>45840</v>
      </c>
      <c r="O728" s="105">
        <f>IF(_xlfn.DAYS(K728,J728)&lt;0, "Aguardando OC", _xlfn.DAYS(K728,J728))</f>
        <v>11</v>
      </c>
      <c r="P728" s="14">
        <v>407757</v>
      </c>
      <c r="Q728" s="55"/>
      <c r="R728" s="14">
        <v>169722</v>
      </c>
      <c r="S728" s="2">
        <v>221</v>
      </c>
      <c r="T728" s="65" t="s">
        <v>1029</v>
      </c>
      <c r="U728" s="21">
        <v>53.84</v>
      </c>
      <c r="V728" s="2">
        <v>15702</v>
      </c>
      <c r="W728" s="117" t="str">
        <f>IFERROR(VLOOKUP(V728, Fornecedores!A:C, 3, FALSE), "")</f>
        <v>MAQTRAL - PB</v>
      </c>
      <c r="X728" s="105" t="str">
        <f>IFERROR(VLOOKUP(V728, Fornecedores!A:E, 5, FALSE), "")</f>
        <v>Bayeux</v>
      </c>
      <c r="Y728" s="105" t="str">
        <f>IFERROR(VLOOKUP(V728, Fornecedores!A:F, 6, FALSE), "")</f>
        <v>PB</v>
      </c>
      <c r="Z728" s="101" t="str">
        <f>IF(H728=0, "Pedido entregue!", "Pendente")</f>
        <v>Pendente</v>
      </c>
      <c r="AA728" s="119"/>
      <c r="AB728" s="132" t="str">
        <f>IF(Z728="Pedido Entregue!", IF(AA728=1, "Retirado do Almoxarifado", IF(AA728=2, "Material devolvido", "Aguardando retirada")), IF(Z728="Pendente", "Entrega pendente", ""))</f>
        <v>Entrega pendente</v>
      </c>
      <c r="AC728" s="18">
        <v>1</v>
      </c>
      <c r="AD728" s="18">
        <f>AC728/SUMIF($P:$P,P728,$AC:$AC)</f>
        <v>1</v>
      </c>
      <c r="AE728" s="18">
        <f>IF(R728=0,0,AC728/SUMIF($R:$R,R728,$AC:$AC))</f>
        <v>0.25</v>
      </c>
      <c r="AF728" s="18">
        <f>IF(R728=0,1,0)</f>
        <v>0</v>
      </c>
      <c r="AH728" t="str">
        <f>TEXT(J728,"MMMM")</f>
        <v>junho</v>
      </c>
    </row>
    <row r="729" spans="1:34" ht="12.75" hidden="1" customHeight="1" x14ac:dyDescent="0.25">
      <c r="A729" s="90" t="str">
        <f>IF(C729="Oficina Diversos","Oficina Geral",
IF(ISNUMBER(FIND("Estoque - Colhedoras",C729)),"Colhedoras",IF(ISNUMBER(FIND("Caldeiraria",C729)),"Caldeiraria",IF(ISNUMBER(FIND("Borracharia",C729)),"Borracharia",IF(ISNUMBER(FIND("Lubrificação",C729)),"Lubrificação",
IF(ISNUMBER(FIND("Estoque - Carregadeiras",C729)),"Carregadeiras",IF(ISNUMBER(FIND("Estoque - Veic. Leves",C729)),"Veic. Leves",
IF(ISNUMBER(FIND("Estoque - Caminhões",C729)),"Caminhões",IF(ISNUMBER(FIND("Estoque - Transbordos",C729)),"Transbordos",
IF(ISNUMBER(FIND("Estoque - Tratores",C729)),"Tratores",
IF(ISNUMBER(FIND("Estoque - Máquinas pesadas",C729)),"Máquinas pesadas",
IF(ISNUMBER(FIND("Estoque - Reboques",C729)),"Reboques",
IF(C729="Estoque","Estoque",
IF(AND(ISNUMBER(C729),C729&gt;1000,C729&lt;2000),"Caminhões",
IF(AND(ISNUMBER(C729),C729&gt;2000,C729&lt;3000),"Tratores",
IF(AND(ISNUMBER(C729),C729&gt;3000,C729&lt;4000),"Carregadeiras",
IF(AND(ISNUMBER(C729),C729&gt;4000,C729&lt;5000),"Máquinas pesadas",
IF(AND(ISNUMBER(C729),C729&gt;5000,C729&lt;6000),"Colhedoras",
IF(AND(ISNUMBER(C729),C729&gt;7000,C729&lt;8000),"Irrigação",
IF(AND(ISNUMBER(C729),C729&gt;8000,C729&lt;9000),"Reboques",IF(AND(ISNUMBER(C729),C729&gt;0,C729&lt;1000),"Veic. Leves","")))))))))))))))))))))</f>
        <v>Carregadeiras</v>
      </c>
      <c r="B729" s="87"/>
      <c r="C729" s="34">
        <v>3027</v>
      </c>
      <c r="D729" s="34">
        <v>26576</v>
      </c>
      <c r="E729" s="36" t="s">
        <v>1069</v>
      </c>
      <c r="F729" s="14" t="str">
        <f>IF(ISBLANK(K729), "Apenas Solicitação", "Tem OC")</f>
        <v>Tem OC</v>
      </c>
      <c r="G729" s="34">
        <v>4</v>
      </c>
      <c r="H729" s="37">
        <f>G729-I729</f>
        <v>0</v>
      </c>
      <c r="I729" s="38">
        <v>4</v>
      </c>
      <c r="J729" s="35">
        <v>45779</v>
      </c>
      <c r="K729" s="184">
        <v>45784</v>
      </c>
      <c r="L729" s="35"/>
      <c r="M729" s="44"/>
      <c r="N729" s="44" t="str">
        <f>IFERROR(K729 + VALUE(LEFT(L729, FIND(" ", L729) - 1)), "")</f>
        <v/>
      </c>
      <c r="O729" s="3">
        <f>IF(_xlfn.DAYS(K729,J729)&lt;0, "Aguardando OC", _xlfn.DAYS(K729,J729))</f>
        <v>5</v>
      </c>
      <c r="P729" s="193">
        <v>401111</v>
      </c>
      <c r="Q729" s="34"/>
      <c r="R729" s="193">
        <v>167274</v>
      </c>
      <c r="S729" s="34">
        <v>221</v>
      </c>
      <c r="T729" s="68" t="s">
        <v>1029</v>
      </c>
      <c r="U729" s="40">
        <v>140</v>
      </c>
      <c r="V729" s="34"/>
      <c r="W729" s="47" t="str">
        <f>IFERROR(VLOOKUP(V729, Fornecedores!A:C, 3, FALSE), "")</f>
        <v/>
      </c>
      <c r="X729" s="43" t="str">
        <f>IFERROR(VLOOKUP(V729, Fornecedores!A:E, 5, FALSE), "")</f>
        <v/>
      </c>
      <c r="Y729" s="43" t="str">
        <f>IFERROR(VLOOKUP(V729, Fornecedores!A:F, 6, FALSE), "")</f>
        <v/>
      </c>
      <c r="Z729" s="14" t="str">
        <f>IF(H729=0, "Pedido entregue!", "Pendente")</f>
        <v>Pedido entregue!</v>
      </c>
      <c r="AA729" s="59">
        <v>1</v>
      </c>
      <c r="AB729" s="58" t="str">
        <f>IF(Z729="Pedido Entregue!", IF(AA729=1, "Retirado do Almoxarifado", IF(AA729=2, "Material devolvido", "Aguardando retirada")), IF(Z729="Pendente", "Entrega pendente", ""))</f>
        <v>Retirado do Almoxarifado</v>
      </c>
      <c r="AC729" s="18">
        <v>1</v>
      </c>
      <c r="AD729" s="18">
        <f>AC729/SUMIF($P:$P,P729,$AC:$AC)</f>
        <v>1</v>
      </c>
      <c r="AE729" s="18">
        <f>IF(R729=0,0,AC729/SUMIF($R:$R,R729,$AC:$AC))</f>
        <v>0.33333333333333331</v>
      </c>
      <c r="AF729" s="18">
        <f>IF(R729=0,1,0)</f>
        <v>0</v>
      </c>
      <c r="AH729" t="str">
        <f>TEXT(J729,"MMMM")</f>
        <v>maio</v>
      </c>
    </row>
    <row r="730" spans="1:34" ht="12.75" hidden="1" customHeight="1" x14ac:dyDescent="0.25">
      <c r="A730" s="90" t="str">
        <f>IF(C730="Oficina Diversos","Oficina Geral",
IF(ISNUMBER(FIND("Estoque - Colhedoras",C730)),"Colhedoras",IF(ISNUMBER(FIND("Caldeiraria",C730)),"Caldeiraria",IF(ISNUMBER(FIND("Borracharia",C730)),"Borracharia",IF(ISNUMBER(FIND("Lubrificação",C730)),"Lubrificação",
IF(ISNUMBER(FIND("Estoque - Carregadeiras",C730)),"Carregadeiras",IF(ISNUMBER(FIND("Estoque - Veic. Leves",C730)),"Veic. Leves",
IF(ISNUMBER(FIND("Estoque - Caminhões",C730)),"Caminhões",IF(ISNUMBER(FIND("Estoque - Transbordos",C730)),"Transbordos",
IF(ISNUMBER(FIND("Estoque - Tratores",C730)),"Tratores",
IF(ISNUMBER(FIND("Estoque - Máquinas pesadas",C730)),"Máquinas pesadas",
IF(ISNUMBER(FIND("Estoque - Reboques",C730)),"Reboques",
IF(C730="Estoque","Estoque",
IF(AND(ISNUMBER(C730),C730&gt;1000,C730&lt;2000),"Caminhões",
IF(AND(ISNUMBER(C730),C730&gt;2000,C730&lt;3000),"Tratores",
IF(AND(ISNUMBER(C730),C730&gt;3000,C730&lt;4000),"Carregadeiras",
IF(AND(ISNUMBER(C730),C730&gt;4000,C730&lt;5000),"Máquinas pesadas",
IF(AND(ISNUMBER(C730),C730&gt;5000,C730&lt;6000),"Colhedoras",
IF(AND(ISNUMBER(C730),C730&gt;7000,C730&lt;8000),"Irrigação",
IF(AND(ISNUMBER(C730),C730&gt;8000,C730&lt;9000),"Reboques",IF(AND(ISNUMBER(C730),C730&gt;0,C730&lt;1000),"Veic. Leves","")))))))))))))))))))))</f>
        <v>Carregadeiras</v>
      </c>
      <c r="B730" s="84"/>
      <c r="C730" s="34">
        <v>3027</v>
      </c>
      <c r="D730" s="34">
        <v>26578</v>
      </c>
      <c r="E730" s="36" t="s">
        <v>1044</v>
      </c>
      <c r="F730" s="14" t="str">
        <f>IF(ISBLANK(K730), "Apenas Solicitação", "Tem OC")</f>
        <v>Tem OC</v>
      </c>
      <c r="G730" s="34">
        <v>1</v>
      </c>
      <c r="H730" s="37">
        <f>G730-I730</f>
        <v>0</v>
      </c>
      <c r="I730" s="38">
        <v>1</v>
      </c>
      <c r="J730" s="35">
        <v>45777</v>
      </c>
      <c r="K730" s="184">
        <v>45784</v>
      </c>
      <c r="L730" s="35"/>
      <c r="M730" s="44"/>
      <c r="N730" s="44" t="str">
        <f>IFERROR(K730 + VALUE(LEFT(L730, FIND(" ", L730) - 1)), "")</f>
        <v/>
      </c>
      <c r="O730" s="3">
        <f>IF(_xlfn.DAYS(K730,J730)&lt;0, "Aguardando OC", _xlfn.DAYS(K730,J730))</f>
        <v>7</v>
      </c>
      <c r="P730" s="193">
        <v>400962</v>
      </c>
      <c r="Q730" s="34"/>
      <c r="R730" s="193">
        <v>167259</v>
      </c>
      <c r="S730" s="34">
        <v>221</v>
      </c>
      <c r="T730" s="68" t="s">
        <v>1029</v>
      </c>
      <c r="U730" s="40">
        <v>1568.31</v>
      </c>
      <c r="V730" s="34"/>
      <c r="W730" s="47" t="str">
        <f>IFERROR(VLOOKUP(V730, Fornecedores!A:C, 3, FALSE), "")</f>
        <v/>
      </c>
      <c r="X730" s="43" t="str">
        <f>IFERROR(VLOOKUP(V730, Fornecedores!A:E, 5, FALSE), "")</f>
        <v/>
      </c>
      <c r="Y730" s="43" t="str">
        <f>IFERROR(VLOOKUP(V730, Fornecedores!A:F, 6, FALSE), "")</f>
        <v/>
      </c>
      <c r="Z730" s="14" t="str">
        <f>IF(H730=0, "Pedido entregue!", "Pendente")</f>
        <v>Pedido entregue!</v>
      </c>
      <c r="AA730" s="59">
        <v>1</v>
      </c>
      <c r="AB730" s="58" t="str">
        <f>IF(Z730="Pedido Entregue!", IF(AA730=1, "Retirado do Almoxarifado", IF(AA730=2, "Material devolvido", "Aguardando retirada")), IF(Z730="Pendente", "Entrega pendente", ""))</f>
        <v>Retirado do Almoxarifado</v>
      </c>
      <c r="AC730" s="18">
        <v>1</v>
      </c>
      <c r="AD730" s="18">
        <f>AC730/SUMIF($P:$P,P730,$AC:$AC)</f>
        <v>1</v>
      </c>
      <c r="AE730" s="18">
        <f>IF(R730=0,0,AC730/SUMIF($R:$R,R730,$AC:$AC))</f>
        <v>1</v>
      </c>
      <c r="AF730" s="18">
        <f>IF(R730=0,1,0)</f>
        <v>0</v>
      </c>
      <c r="AH730" t="str">
        <f>TEXT(J730,"MMMM")</f>
        <v>abril</v>
      </c>
    </row>
    <row r="731" spans="1:34" ht="12.75" hidden="1" customHeight="1" x14ac:dyDescent="0.25">
      <c r="A731" s="90" t="str">
        <f>IF(C731="Oficina Diversos","Oficina Geral",
IF(ISNUMBER(FIND("Estoque - Colhedoras",C731)),"Colhedoras",IF(ISNUMBER(FIND("Caldeiraria",C731)),"Caldeiraria",IF(ISNUMBER(FIND("Borracharia",C731)),"Borracharia",IF(ISNUMBER(FIND("Lubrificação",C731)),"Lubrificação",
IF(ISNUMBER(FIND("Estoque - Carregadeiras",C731)),"Carregadeiras",IF(ISNUMBER(FIND("Estoque - Veic. Leves",C731)),"Veic. Leves",
IF(ISNUMBER(FIND("Estoque - Caminhões",C731)),"Caminhões",IF(ISNUMBER(FIND("Estoque - Transbordos",C731)),"Transbordos",
IF(ISNUMBER(FIND("Estoque - Tratores",C731)),"Tratores",
IF(ISNUMBER(FIND("Estoque - Máquinas pesadas",C731)),"Máquinas pesadas",
IF(ISNUMBER(FIND("Estoque - Reboques",C731)),"Reboques",
IF(C731="Estoque","Estoque",
IF(AND(ISNUMBER(C731),C731&gt;1000,C731&lt;2000),"Caminhões",
IF(AND(ISNUMBER(C731),C731&gt;2000,C731&lt;3000),"Tratores",
IF(AND(ISNUMBER(C731),C731&gt;3000,C731&lt;4000),"Carregadeiras",
IF(AND(ISNUMBER(C731),C731&gt;4000,C731&lt;5000),"Máquinas pesadas",
IF(AND(ISNUMBER(C731),C731&gt;5000,C731&lt;6000),"Colhedoras",
IF(AND(ISNUMBER(C731),C731&gt;7000,C731&lt;8000),"Irrigação",
IF(AND(ISNUMBER(C731),C731&gt;8000,C731&lt;9000),"Reboques",IF(AND(ISNUMBER(C731),C731&gt;0,C731&lt;1000),"Veic. Leves","")))))))))))))))))))))</f>
        <v>Carregadeiras</v>
      </c>
      <c r="B731" s="39"/>
      <c r="C731" s="224">
        <v>3022</v>
      </c>
      <c r="D731" s="69">
        <v>26578</v>
      </c>
      <c r="E731" s="70" t="s">
        <v>20171</v>
      </c>
      <c r="F731" s="14" t="str">
        <f>IF(ISBLANK(K731), "Apenas Solicitação", "Tem OC")</f>
        <v>Tem OC</v>
      </c>
      <c r="G731" s="69">
        <v>1</v>
      </c>
      <c r="H731" s="37">
        <f>G731-I731</f>
        <v>0</v>
      </c>
      <c r="I731" s="38">
        <v>1</v>
      </c>
      <c r="J731" s="71">
        <v>45805</v>
      </c>
      <c r="K731" s="186">
        <v>45811</v>
      </c>
      <c r="L731" s="70" t="s">
        <v>20152</v>
      </c>
      <c r="M731" s="44" t="str">
        <f ca="1">IF(OR(N731="", N731=0), "", IF(N731&gt;TODAY(), "No prazo", "Atrasado"))</f>
        <v>Atrasado</v>
      </c>
      <c r="N731" s="44">
        <f>IFERROR(K731 + VALUE(LEFT(L731, FIND(" ", L731) - 1)), "")</f>
        <v>45812</v>
      </c>
      <c r="O731" s="3">
        <f>IF(_xlfn.DAYS(K731,J731)&lt;0, "Aguardando OC", _xlfn.DAYS(K731,J731))</f>
        <v>6</v>
      </c>
      <c r="P731" s="195">
        <v>405048</v>
      </c>
      <c r="Q731" s="55"/>
      <c r="R731" s="195">
        <v>168528</v>
      </c>
      <c r="S731" s="69">
        <v>221</v>
      </c>
      <c r="T731" s="65" t="s">
        <v>1029</v>
      </c>
      <c r="U731" s="120">
        <v>1872.62</v>
      </c>
      <c r="V731" s="69">
        <v>15127</v>
      </c>
      <c r="W731" s="47" t="str">
        <f>IFERROR(VLOOKUP(V731, Fornecedores!A:C, 3, FALSE), "")</f>
        <v>EQUAGRIL LTDA</v>
      </c>
      <c r="X731" s="43" t="str">
        <f>IFERROR(VLOOKUP(V731, Fornecedores!A:E, 5, FALSE), "")</f>
        <v>São Paulo</v>
      </c>
      <c r="Y731" s="43" t="str">
        <f>IFERROR(VLOOKUP(V731, Fornecedores!A:F, 6, FALSE), "")</f>
        <v>SP</v>
      </c>
      <c r="Z731" s="14" t="str">
        <f>IF(H731=0, "Pedido entregue!", "Pendente")</f>
        <v>Pedido entregue!</v>
      </c>
      <c r="AA731" s="49"/>
      <c r="AB731" s="58" t="str">
        <f>IF(Z731="Pedido Entregue!", IF(AA731=1, "Retirado do Almoxarifado", IF(AA731=2, "Material devolvido", "Aguardando retirada")), IF(Z731="Pendente", "Entrega pendente", ""))</f>
        <v>Aguardando retirada</v>
      </c>
      <c r="AC731" s="18">
        <v>1</v>
      </c>
      <c r="AD731" s="18">
        <f>AC731/SUMIF($P:$P,P731,$AC:$AC)</f>
        <v>1</v>
      </c>
      <c r="AE731" s="18">
        <f>IF(R731=0,0,AC731/SUMIF($R:$R,R731,$AC:$AC))</f>
        <v>0.25</v>
      </c>
      <c r="AF731" s="18">
        <f>IF(R731=0,1,0)</f>
        <v>0</v>
      </c>
      <c r="AH731" t="str">
        <f>TEXT(J731,"MMMM")</f>
        <v>maio</v>
      </c>
    </row>
    <row r="732" spans="1:34" ht="12.75" hidden="1" customHeight="1" x14ac:dyDescent="0.25">
      <c r="A732" s="90" t="str">
        <f>IF(C732="Oficina Diversos","Oficina Geral",
IF(ISNUMBER(FIND("Estoque - Colhedoras",C732)),"Colhedoras",IF(ISNUMBER(FIND("Caldeiraria",C732)),"Caldeiraria",IF(ISNUMBER(FIND("Borracharia",C732)),"Borracharia",IF(ISNUMBER(FIND("Lubrificação",C732)),"Lubrificação",
IF(ISNUMBER(FIND("Estoque - Carregadeiras",C732)),"Carregadeiras",IF(ISNUMBER(FIND("Estoque - Veic. Leves",C732)),"Veic. Leves",
IF(ISNUMBER(FIND("Estoque - Caminhões",C732)),"Caminhões",IF(ISNUMBER(FIND("Estoque - Transbordos",C732)),"Transbordos",
IF(ISNUMBER(FIND("Estoque - Tratores",C732)),"Tratores",
IF(ISNUMBER(FIND("Estoque - Máquinas pesadas",C732)),"Máquinas pesadas",
IF(ISNUMBER(FIND("Estoque - Reboques",C732)),"Reboques",
IF(C732="Estoque","Estoque",
IF(AND(ISNUMBER(C732),C732&gt;1000,C732&lt;2000),"Caminhões",
IF(AND(ISNUMBER(C732),C732&gt;2000,C732&lt;3000),"Tratores",
IF(AND(ISNUMBER(C732),C732&gt;3000,C732&lt;4000),"Carregadeiras",
IF(AND(ISNUMBER(C732),C732&gt;4000,C732&lt;5000),"Máquinas pesadas",
IF(AND(ISNUMBER(C732),C732&gt;5000,C732&lt;6000),"Colhedoras",
IF(AND(ISNUMBER(C732),C732&gt;7000,C732&lt;8000),"Irrigação",
IF(AND(ISNUMBER(C732),C732&gt;8000,C732&lt;9000),"Reboques",IF(AND(ISNUMBER(C732),C732&gt;0,C732&lt;1000),"Veic. Leves","")))))))))))))))))))))</f>
        <v>Carregadeiras</v>
      </c>
      <c r="B732" s="8"/>
      <c r="C732" s="34">
        <v>3027</v>
      </c>
      <c r="D732" s="34">
        <v>26579</v>
      </c>
      <c r="E732" s="36" t="s">
        <v>1070</v>
      </c>
      <c r="F732" s="14" t="str">
        <f>IF(ISBLANK(K732), "Apenas Solicitação", "Tem OC")</f>
        <v>Tem OC</v>
      </c>
      <c r="G732" s="34">
        <v>1</v>
      </c>
      <c r="H732" s="37">
        <f>G732-I732</f>
        <v>0</v>
      </c>
      <c r="I732" s="38">
        <v>1</v>
      </c>
      <c r="J732" s="35">
        <v>45779</v>
      </c>
      <c r="K732" s="184">
        <v>45784</v>
      </c>
      <c r="L732" s="35"/>
      <c r="M732" s="44"/>
      <c r="N732" s="44" t="str">
        <f>IFERROR(K732 + VALUE(LEFT(L732, FIND(" ", L732) - 1)), "")</f>
        <v/>
      </c>
      <c r="O732" s="3">
        <f>IF(_xlfn.DAYS(K732,J732)&lt;0, "Aguardando OC", _xlfn.DAYS(K732,J732))</f>
        <v>5</v>
      </c>
      <c r="P732" s="193">
        <v>401108</v>
      </c>
      <c r="Q732" s="34"/>
      <c r="R732" s="193">
        <v>167274</v>
      </c>
      <c r="S732" s="34">
        <v>221</v>
      </c>
      <c r="T732" s="68" t="s">
        <v>1029</v>
      </c>
      <c r="U732" s="40">
        <v>105</v>
      </c>
      <c r="V732" s="34"/>
      <c r="W732" s="47" t="str">
        <f>IFERROR(VLOOKUP(V732, Fornecedores!A:C, 3, FALSE), "")</f>
        <v/>
      </c>
      <c r="X732" s="43" t="str">
        <f>IFERROR(VLOOKUP(V732, Fornecedores!A:E, 5, FALSE), "")</f>
        <v/>
      </c>
      <c r="Y732" s="43" t="str">
        <f>IFERROR(VLOOKUP(V732, Fornecedores!A:F, 6, FALSE), "")</f>
        <v/>
      </c>
      <c r="Z732" s="14" t="str">
        <f>IF(H732=0, "Pedido entregue!", "Pendente")</f>
        <v>Pedido entregue!</v>
      </c>
      <c r="AA732" s="59">
        <v>1</v>
      </c>
      <c r="AB732" s="58" t="str">
        <f>IF(Z732="Pedido Entregue!", IF(AA732=1, "Retirado do Almoxarifado", IF(AA732=2, "Material devolvido", "Aguardando retirada")), IF(Z732="Pendente", "Entrega pendente", ""))</f>
        <v>Retirado do Almoxarifado</v>
      </c>
      <c r="AC732" s="18">
        <v>1</v>
      </c>
      <c r="AD732" s="18">
        <f>AC732/SUMIF($P:$P,P732,$AC:$AC)</f>
        <v>1</v>
      </c>
      <c r="AE732" s="18">
        <f>IF(R732=0,0,AC732/SUMIF($R:$R,R732,$AC:$AC))</f>
        <v>0.33333333333333331</v>
      </c>
      <c r="AF732" s="18">
        <f>IF(R732=0,1,0)</f>
        <v>0</v>
      </c>
      <c r="AH732" t="str">
        <f>TEXT(J732,"MMMM")</f>
        <v>maio</v>
      </c>
    </row>
    <row r="733" spans="1:34" ht="12.75" hidden="1" customHeight="1" x14ac:dyDescent="0.25">
      <c r="A733" s="90" t="str">
        <f>IF(C733="Oficina Diversos","Oficina Geral",
IF(ISNUMBER(FIND("Estoque - Colhedoras",C733)),"Colhedoras",IF(ISNUMBER(FIND("Caldeiraria",C733)),"Caldeiraria",IF(ISNUMBER(FIND("Borracharia",C733)),"Borracharia",IF(ISNUMBER(FIND("Lubrificação",C733)),"Lubrificação",
IF(ISNUMBER(FIND("Estoque - Carregadeiras",C733)),"Carregadeiras",IF(ISNUMBER(FIND("Estoque - Veic. Leves",C733)),"Veic. Leves",
IF(ISNUMBER(FIND("Estoque - Caminhões",C733)),"Caminhões",IF(ISNUMBER(FIND("Estoque - Transbordos",C733)),"Transbordos",
IF(ISNUMBER(FIND("Estoque - Tratores",C733)),"Tratores",
IF(ISNUMBER(FIND("Estoque - Máquinas pesadas",C733)),"Máquinas pesadas",
IF(ISNUMBER(FIND("Estoque - Reboques",C733)),"Reboques",
IF(C733="Estoque","Estoque",
IF(AND(ISNUMBER(C733),C733&gt;1000,C733&lt;2000),"Caminhões",
IF(AND(ISNUMBER(C733),C733&gt;2000,C733&lt;3000),"Tratores",
IF(AND(ISNUMBER(C733),C733&gt;3000,C733&lt;4000),"Carregadeiras",
IF(AND(ISNUMBER(C733),C733&gt;4000,C733&lt;5000),"Máquinas pesadas",
IF(AND(ISNUMBER(C733),C733&gt;5000,C733&lt;6000),"Colhedoras",
IF(AND(ISNUMBER(C733),C733&gt;7000,C733&lt;8000),"Irrigação",
IF(AND(ISNUMBER(C733),C733&gt;8000,C733&lt;9000),"Reboques",IF(AND(ISNUMBER(C733),C733&gt;0,C733&lt;1000),"Veic. Leves","")))))))))))))))))))))</f>
        <v>Máquinas pesadas</v>
      </c>
      <c r="B733" s="80"/>
      <c r="C733" s="2">
        <v>4011</v>
      </c>
      <c r="D733" s="2">
        <v>26642</v>
      </c>
      <c r="E733" s="3" t="s">
        <v>423</v>
      </c>
      <c r="F733" s="14" t="str">
        <f>IF(ISBLANK(K733), "Apenas Solicitação", "Tem OC")</f>
        <v>Tem OC</v>
      </c>
      <c r="G733" s="2">
        <v>9</v>
      </c>
      <c r="H733" s="37">
        <f>G733-I733</f>
        <v>0</v>
      </c>
      <c r="I733" s="38">
        <v>9</v>
      </c>
      <c r="J733" s="4">
        <v>45743</v>
      </c>
      <c r="K733" s="180">
        <v>45754</v>
      </c>
      <c r="L733" s="4"/>
      <c r="M733" s="44"/>
      <c r="N733" s="44" t="str">
        <f>IFERROR(K733 + VALUE(LEFT(L733, FIND(" ", L733) - 1)), "")</f>
        <v/>
      </c>
      <c r="O733" s="3">
        <f>IF(_xlfn.DAYS(K733,J733)&lt;0, "Aguardando OC", _xlfn.DAYS(K733,J733))</f>
        <v>11</v>
      </c>
      <c r="P733" s="14">
        <v>397376</v>
      </c>
      <c r="Q733" s="2">
        <v>1139902</v>
      </c>
      <c r="R733" s="14">
        <v>165831</v>
      </c>
      <c r="S733" s="2">
        <v>721</v>
      </c>
      <c r="T733" s="65" t="s">
        <v>417</v>
      </c>
      <c r="U733" s="21">
        <v>663.3</v>
      </c>
      <c r="V733" s="2">
        <v>9863</v>
      </c>
      <c r="W733" s="47" t="str">
        <f>IFERROR(VLOOKUP(V733, Fornecedores!A:C, 3, FALSE), "")</f>
        <v>ITALPRATES</v>
      </c>
      <c r="X733" s="43" t="str">
        <f>IFERROR(VLOOKUP(V733, Fornecedores!A:E, 5, FALSE), "")</f>
        <v>São Paulo</v>
      </c>
      <c r="Y733" s="43" t="str">
        <f>IFERROR(VLOOKUP(V733, Fornecedores!A:F, 6, FALSE), "")</f>
        <v>SP</v>
      </c>
      <c r="Z733" s="14" t="str">
        <f>IF(H733=0, "Pedido entregue!", "Pendente")</f>
        <v>Pedido entregue!</v>
      </c>
      <c r="AA733" s="59">
        <v>1</v>
      </c>
      <c r="AB733" s="58" t="str">
        <f>IF(Z733="Pedido Entregue!", IF(AA733=1, "Retirado do Almoxarifado", IF(AA733=2, "Material devolvido", "Aguardando retirada")), IF(Z733="Pendente", "Entrega pendente", ""))</f>
        <v>Retirado do Almoxarifado</v>
      </c>
      <c r="AC733" s="18">
        <v>1</v>
      </c>
      <c r="AD733" s="18">
        <f>AC733/SUMIF($P:$P,P733,$AC:$AC)</f>
        <v>1</v>
      </c>
      <c r="AE733" s="18">
        <f>IF(R733=0,0,AC733/SUMIF($R:$R,R733,$AC:$AC))</f>
        <v>0.2</v>
      </c>
      <c r="AF733" s="18">
        <f>IF(R733=0,1,0)</f>
        <v>0</v>
      </c>
      <c r="AG733" s="18">
        <f>IF(R733=0,#REF!-J733,0)</f>
        <v>0</v>
      </c>
      <c r="AH733" t="str">
        <f>TEXT(J733,"MMMM")</f>
        <v>março</v>
      </c>
    </row>
    <row r="734" spans="1:34" ht="12.75" hidden="1" customHeight="1" x14ac:dyDescent="0.25">
      <c r="A734" s="90" t="str">
        <f>IF(C734="Oficina Diversos","Oficina Geral",
IF(ISNUMBER(FIND("Estoque - Colhedoras",C734)),"Colhedoras",IF(ISNUMBER(FIND("Caldeiraria",C734)),"Caldeiraria",IF(ISNUMBER(FIND("Borracharia",C734)),"Borracharia",IF(ISNUMBER(FIND("Lubrificação",C734)),"Lubrificação",
IF(ISNUMBER(FIND("Estoque - Carregadeiras",C734)),"Carregadeiras",IF(ISNUMBER(FIND("Estoque - Veic. Leves",C734)),"Veic. Leves",
IF(ISNUMBER(FIND("Estoque - Caminhões",C734)),"Caminhões",IF(ISNUMBER(FIND("Estoque - Transbordos",C734)),"Transbordos",
IF(ISNUMBER(FIND("Estoque - Tratores",C734)),"Tratores",
IF(ISNUMBER(FIND("Estoque - Máquinas pesadas",C734)),"Máquinas pesadas",
IF(ISNUMBER(FIND("Estoque - Reboques",C734)),"Reboques",
IF(C734="Estoque","Estoque",
IF(AND(ISNUMBER(C734),C734&gt;1000,C734&lt;2000),"Caminhões",
IF(AND(ISNUMBER(C734),C734&gt;2000,C734&lt;3000),"Tratores",
IF(AND(ISNUMBER(C734),C734&gt;3000,C734&lt;4000),"Carregadeiras",
IF(AND(ISNUMBER(C734),C734&gt;4000,C734&lt;5000),"Máquinas pesadas",
IF(AND(ISNUMBER(C734),C734&gt;5000,C734&lt;6000),"Colhedoras",
IF(AND(ISNUMBER(C734),C734&gt;7000,C734&lt;8000),"Irrigação",
IF(AND(ISNUMBER(C734),C734&gt;8000,C734&lt;9000),"Reboques",IF(AND(ISNUMBER(C734),C734&gt;0,C734&lt;1000),"Veic. Leves","")))))))))))))))))))))</f>
        <v>Máquinas pesadas</v>
      </c>
      <c r="B734" s="87"/>
      <c r="C734" s="76">
        <v>4011</v>
      </c>
      <c r="D734" s="2">
        <v>26643</v>
      </c>
      <c r="E734" s="3" t="s">
        <v>424</v>
      </c>
      <c r="F734" s="14" t="str">
        <f>IF(ISBLANK(K734), "Apenas Solicitação", "Tem OC")</f>
        <v>Tem OC</v>
      </c>
      <c r="G734" s="2">
        <v>10</v>
      </c>
      <c r="H734" s="37">
        <f>G734-I734</f>
        <v>0</v>
      </c>
      <c r="I734" s="38">
        <v>10</v>
      </c>
      <c r="J734" s="4">
        <v>45743</v>
      </c>
      <c r="K734" s="180">
        <v>45754</v>
      </c>
      <c r="L734" s="4"/>
      <c r="M734" s="44"/>
      <c r="N734" s="44" t="str">
        <f>IFERROR(K734 + VALUE(LEFT(L734, FIND(" ", L734) - 1)), "")</f>
        <v/>
      </c>
      <c r="O734" s="3">
        <f>IF(_xlfn.DAYS(K734,J734)&lt;0, "Aguardando OC", _xlfn.DAYS(K734,J734))</f>
        <v>11</v>
      </c>
      <c r="P734" s="14">
        <v>397377</v>
      </c>
      <c r="Q734" s="2">
        <v>1139902</v>
      </c>
      <c r="R734" s="14">
        <v>165831</v>
      </c>
      <c r="S734" s="2">
        <v>721</v>
      </c>
      <c r="T734" s="65" t="s">
        <v>417</v>
      </c>
      <c r="U734" s="21">
        <v>349.2</v>
      </c>
      <c r="V734" s="2">
        <v>9863</v>
      </c>
      <c r="W734" s="47" t="str">
        <f>IFERROR(VLOOKUP(V734, Fornecedores!A:C, 3, FALSE), "")</f>
        <v>ITALPRATES</v>
      </c>
      <c r="X734" s="43" t="str">
        <f>IFERROR(VLOOKUP(V734, Fornecedores!A:E, 5, FALSE), "")</f>
        <v>São Paulo</v>
      </c>
      <c r="Y734" s="43" t="str">
        <f>IFERROR(VLOOKUP(V734, Fornecedores!A:F, 6, FALSE), "")</f>
        <v>SP</v>
      </c>
      <c r="Z734" s="14" t="str">
        <f>IF(H734=0, "Pedido entregue!", "Pendente")</f>
        <v>Pedido entregue!</v>
      </c>
      <c r="AA734" s="59">
        <v>1</v>
      </c>
      <c r="AB734" s="58" t="str">
        <f>IF(Z734="Pedido Entregue!", IF(AA734=1, "Retirado do Almoxarifado", IF(AA734=2, "Material devolvido", "Aguardando retirada")), IF(Z734="Pendente", "Entrega pendente", ""))</f>
        <v>Retirado do Almoxarifado</v>
      </c>
      <c r="AC734" s="18">
        <v>1</v>
      </c>
      <c r="AD734" s="18">
        <f>AC734/SUMIF($P:$P,P734,$AC:$AC)</f>
        <v>1</v>
      </c>
      <c r="AE734" s="18">
        <f>IF(R734=0,0,AC734/SUMIF($R:$R,R734,$AC:$AC))</f>
        <v>0.2</v>
      </c>
      <c r="AF734" s="18">
        <f>IF(R734=0,1,0)</f>
        <v>0</v>
      </c>
      <c r="AG734" s="18">
        <f>IF(R734=0,#REF!-J734,0)</f>
        <v>0</v>
      </c>
      <c r="AH734" t="str">
        <f>TEXT(J734,"MMMM")</f>
        <v>março</v>
      </c>
    </row>
    <row r="735" spans="1:34" ht="12.75" hidden="1" customHeight="1" x14ac:dyDescent="0.25">
      <c r="A735" s="90" t="str">
        <f>IF(C735="Oficina Diversos","Oficina Geral",
IF(ISNUMBER(FIND("Estoque - Colhedoras",C735)),"Colhedoras",IF(ISNUMBER(FIND("Caldeiraria",C735)),"Caldeiraria",IF(ISNUMBER(FIND("Borracharia",C735)),"Borracharia",IF(ISNUMBER(FIND("Lubrificação",C735)),"Lubrificação",
IF(ISNUMBER(FIND("Estoque - Carregadeiras",C735)),"Carregadeiras",IF(ISNUMBER(FIND("Estoque - Veic. Leves",C735)),"Veic. Leves",
IF(ISNUMBER(FIND("Estoque - Caminhões",C735)),"Caminhões",IF(ISNUMBER(FIND("Estoque - Transbordos",C735)),"Transbordos",
IF(ISNUMBER(FIND("Estoque - Tratores",C735)),"Tratores",
IF(ISNUMBER(FIND("Estoque - Máquinas pesadas",C735)),"Máquinas pesadas",
IF(ISNUMBER(FIND("Estoque - Reboques",C735)),"Reboques",
IF(C735="Estoque","Estoque",
IF(AND(ISNUMBER(C735),C735&gt;1000,C735&lt;2000),"Caminhões",
IF(AND(ISNUMBER(C735),C735&gt;2000,C735&lt;3000),"Tratores",
IF(AND(ISNUMBER(C735),C735&gt;3000,C735&lt;4000),"Carregadeiras",
IF(AND(ISNUMBER(C735),C735&gt;4000,C735&lt;5000),"Máquinas pesadas",
IF(AND(ISNUMBER(C735),C735&gt;5000,C735&lt;6000),"Colhedoras",
IF(AND(ISNUMBER(C735),C735&gt;7000,C735&lt;8000),"Irrigação",
IF(AND(ISNUMBER(C735),C735&gt;8000,C735&lt;9000),"Reboques",IF(AND(ISNUMBER(C735),C735&gt;0,C735&lt;1000),"Veic. Leves","")))))))))))))))))))))</f>
        <v>Máquinas pesadas</v>
      </c>
      <c r="B735" s="84"/>
      <c r="C735" s="2">
        <v>4011</v>
      </c>
      <c r="D735" s="2">
        <v>26646</v>
      </c>
      <c r="E735" s="3" t="s">
        <v>425</v>
      </c>
      <c r="F735" s="14" t="str">
        <f>IF(ISBLANK(K735), "Apenas Solicitação", "Tem OC")</f>
        <v>Tem OC</v>
      </c>
      <c r="G735" s="2">
        <v>1</v>
      </c>
      <c r="H735" s="37">
        <f>G735-I735</f>
        <v>0</v>
      </c>
      <c r="I735" s="38">
        <v>1</v>
      </c>
      <c r="J735" s="4">
        <v>45743</v>
      </c>
      <c r="K735" s="180">
        <v>45754</v>
      </c>
      <c r="L735" s="4"/>
      <c r="M735" s="44"/>
      <c r="N735" s="44" t="str">
        <f>IFERROR(K735 + VALUE(LEFT(L735, FIND(" ", L735) - 1)), "")</f>
        <v/>
      </c>
      <c r="O735" s="3">
        <f>IF(_xlfn.DAYS(K735,J735)&lt;0, "Aguardando OC", _xlfn.DAYS(K735,J735))</f>
        <v>11</v>
      </c>
      <c r="P735" s="14">
        <v>397387</v>
      </c>
      <c r="Q735" s="2">
        <v>1139902</v>
      </c>
      <c r="R735" s="14">
        <v>165831</v>
      </c>
      <c r="S735" s="2">
        <v>721</v>
      </c>
      <c r="T735" s="65" t="s">
        <v>417</v>
      </c>
      <c r="U735" s="21">
        <v>134</v>
      </c>
      <c r="V735" s="2">
        <v>9863</v>
      </c>
      <c r="W735" s="47" t="str">
        <f>IFERROR(VLOOKUP(V735, Fornecedores!A:C, 3, FALSE), "")</f>
        <v>ITALPRATES</v>
      </c>
      <c r="X735" s="43" t="str">
        <f>IFERROR(VLOOKUP(V735, Fornecedores!A:E, 5, FALSE), "")</f>
        <v>São Paulo</v>
      </c>
      <c r="Y735" s="43" t="str">
        <f>IFERROR(VLOOKUP(V735, Fornecedores!A:F, 6, FALSE), "")</f>
        <v>SP</v>
      </c>
      <c r="Z735" s="14" t="str">
        <f>IF(H735=0, "Pedido entregue!", "Pendente")</f>
        <v>Pedido entregue!</v>
      </c>
      <c r="AA735" s="59">
        <v>1</v>
      </c>
      <c r="AB735" s="58" t="str">
        <f>IF(Z735="Pedido Entregue!", IF(AA735=1, "Retirado do Almoxarifado", IF(AA735=2, "Material devolvido", "Aguardando retirada")), IF(Z735="Pendente", "Entrega pendente", ""))</f>
        <v>Retirado do Almoxarifado</v>
      </c>
      <c r="AC735" s="18">
        <v>1</v>
      </c>
      <c r="AD735" s="18">
        <f>AC735/SUMIF($P:$P,P735,$AC:$AC)</f>
        <v>1</v>
      </c>
      <c r="AE735" s="18">
        <f>IF(R735=0,0,AC735/SUMIF($R:$R,R735,$AC:$AC))</f>
        <v>0.2</v>
      </c>
      <c r="AF735" s="18">
        <f>IF(R735=0,1,0)</f>
        <v>0</v>
      </c>
      <c r="AG735" s="18">
        <f>IF(R735=0,#REF!-J735,0)</f>
        <v>0</v>
      </c>
      <c r="AH735" t="str">
        <f>TEXT(J735,"MMMM")</f>
        <v>março</v>
      </c>
    </row>
    <row r="736" spans="1:34" ht="12.75" hidden="1" customHeight="1" x14ac:dyDescent="0.25">
      <c r="A736" s="90" t="str">
        <f>IF(C736="Oficina Diversos","Oficina Geral",
IF(ISNUMBER(FIND("Estoque - Colhedoras",C736)),"Colhedoras",IF(ISNUMBER(FIND("Caldeiraria",C736)),"Caldeiraria",IF(ISNUMBER(FIND("Borracharia",C736)),"Borracharia",IF(ISNUMBER(FIND("Lubrificação",C736)),"Lubrificação",
IF(ISNUMBER(FIND("Estoque - Carregadeiras",C736)),"Carregadeiras",IF(ISNUMBER(FIND("Estoque - Veic. Leves",C736)),"Veic. Leves",
IF(ISNUMBER(FIND("Estoque - Caminhões",C736)),"Caminhões",IF(ISNUMBER(FIND("Estoque - Transbordos",C736)),"Transbordos",
IF(ISNUMBER(FIND("Estoque - Tratores",C736)),"Tratores",
IF(ISNUMBER(FIND("Estoque - Máquinas pesadas",C736)),"Máquinas pesadas",
IF(ISNUMBER(FIND("Estoque - Reboques",C736)),"Reboques",
IF(C736="Estoque","Estoque",
IF(AND(ISNUMBER(C736),C736&gt;1000,C736&lt;2000),"Caminhões",
IF(AND(ISNUMBER(C736),C736&gt;2000,C736&lt;3000),"Tratores",
IF(AND(ISNUMBER(C736),C736&gt;3000,C736&lt;4000),"Carregadeiras",
IF(AND(ISNUMBER(C736),C736&gt;4000,C736&lt;5000),"Máquinas pesadas",
IF(AND(ISNUMBER(C736),C736&gt;5000,C736&lt;6000),"Colhedoras",
IF(AND(ISNUMBER(C736),C736&gt;7000,C736&lt;8000),"Irrigação",
IF(AND(ISNUMBER(C736),C736&gt;8000,C736&lt;9000),"Reboques",IF(AND(ISNUMBER(C736),C736&gt;0,C736&lt;1000),"Veic. Leves","")))))))))))))))))))))</f>
        <v>Caminhões</v>
      </c>
      <c r="B736" s="111"/>
      <c r="C736" s="126">
        <v>1027</v>
      </c>
      <c r="D736" s="2">
        <v>26693</v>
      </c>
      <c r="E736" s="3" t="s">
        <v>20263</v>
      </c>
      <c r="F736" s="101" t="str">
        <f>IF(ISBLANK(K736), "Apenas Solicitação", "Tem OC")</f>
        <v>Tem OC</v>
      </c>
      <c r="G736" s="2">
        <v>1</v>
      </c>
      <c r="H736" s="102">
        <f>G736-I736</f>
        <v>0</v>
      </c>
      <c r="I736" s="103">
        <v>1</v>
      </c>
      <c r="J736" s="4">
        <v>45813</v>
      </c>
      <c r="K736" s="180">
        <v>45819</v>
      </c>
      <c r="L736" s="3" t="s">
        <v>20160</v>
      </c>
      <c r="M736" s="104" t="str">
        <f ca="1">IF(OR(N736="", N736=0), "", IF(N736&gt;TODAY(), "No prazo", "Atrasado"))</f>
        <v>Atrasado</v>
      </c>
      <c r="N736" s="104">
        <f>IFERROR(K736 + VALUE(LEFT(L736, FIND(" ", L736) - 1)), "")</f>
        <v>45829</v>
      </c>
      <c r="O736" s="105">
        <f>IF(_xlfn.DAYS(K736,J736)&lt;0, "Aguardando OC", _xlfn.DAYS(K736,J736))</f>
        <v>6</v>
      </c>
      <c r="P736" s="14">
        <v>406089</v>
      </c>
      <c r="Q736" s="55"/>
      <c r="R736" s="14">
        <v>168967</v>
      </c>
      <c r="S736" s="2">
        <v>221</v>
      </c>
      <c r="T736" s="65" t="s">
        <v>1029</v>
      </c>
      <c r="U736" s="21">
        <v>789.66</v>
      </c>
      <c r="V736" s="2">
        <v>2106</v>
      </c>
      <c r="W736" s="117" t="str">
        <f>IFERROR(VLOOKUP(V736, Fornecedores!A:C, 3, FALSE), "")</f>
        <v xml:space="preserve">UNIDAS              </v>
      </c>
      <c r="X736" s="105" t="str">
        <f>IFERROR(VLOOKUP(V736, Fornecedores!A:E, 5, FALSE), "")</f>
        <v>João Pessoa</v>
      </c>
      <c r="Y736" s="105" t="str">
        <f>IFERROR(VLOOKUP(V736, Fornecedores!A:F, 6, FALSE), "")</f>
        <v>PB</v>
      </c>
      <c r="Z736" s="101" t="str">
        <f>IF(H736=0, "Pedido entregue!", "Pendente")</f>
        <v>Pedido entregue!</v>
      </c>
      <c r="AA736" s="119"/>
      <c r="AB736" s="132" t="str">
        <f>IF(Z736="Pedido Entregue!", IF(AA736=1, "Retirado do Almoxarifado", IF(AA736=2, "Material devolvido", "Aguardando retirada")), IF(Z736="Pendente", "Entrega pendente", ""))</f>
        <v>Aguardando retirada</v>
      </c>
      <c r="AC736" s="18">
        <v>1</v>
      </c>
      <c r="AD736" s="18">
        <f>AC736/SUMIF($P:$P,P736,$AC:$AC)</f>
        <v>1</v>
      </c>
      <c r="AE736" s="18">
        <f>IF(R736=0,0,AC736/SUMIF($R:$R,R736,$AC:$AC))</f>
        <v>0.16666666666666666</v>
      </c>
      <c r="AF736" s="18">
        <f>IF(R736=0,1,0)</f>
        <v>0</v>
      </c>
      <c r="AH736" t="str">
        <f>TEXT(J736,"MMMM")</f>
        <v>junho</v>
      </c>
    </row>
    <row r="737" spans="1:34" ht="12.75" hidden="1" customHeight="1" x14ac:dyDescent="0.25">
      <c r="A737" s="90" t="str">
        <f>IF(C737="Oficina Diversos","Oficina Geral",
IF(ISNUMBER(FIND("Estoque - Colhedoras",C737)),"Colhedoras",IF(ISNUMBER(FIND("Caldeiraria",C737)),"Caldeiraria",IF(ISNUMBER(FIND("Borracharia",C737)),"Borracharia",IF(ISNUMBER(FIND("Lubrificação",C737)),"Lubrificação",
IF(ISNUMBER(FIND("Estoque - Carregadeiras",C737)),"Carregadeiras",IF(ISNUMBER(FIND("Estoque - Veic. Leves",C737)),"Veic. Leves",
IF(ISNUMBER(FIND("Estoque - Caminhões",C737)),"Caminhões",IF(ISNUMBER(FIND("Estoque - Transbordos",C737)),"Transbordos",
IF(ISNUMBER(FIND("Estoque - Tratores",C737)),"Tratores",
IF(ISNUMBER(FIND("Estoque - Máquinas pesadas",C737)),"Máquinas pesadas",
IF(ISNUMBER(FIND("Estoque - Reboques",C737)),"Reboques",
IF(C737="Estoque","Estoque",
IF(AND(ISNUMBER(C737),C737&gt;1000,C737&lt;2000),"Caminhões",
IF(AND(ISNUMBER(C737),C737&gt;2000,C737&lt;3000),"Tratores",
IF(AND(ISNUMBER(C737),C737&gt;3000,C737&lt;4000),"Carregadeiras",
IF(AND(ISNUMBER(C737),C737&gt;4000,C737&lt;5000),"Máquinas pesadas",
IF(AND(ISNUMBER(C737),C737&gt;5000,C737&lt;6000),"Colhedoras",
IF(AND(ISNUMBER(C737),C737&gt;7000,C737&lt;8000),"Irrigação",
IF(AND(ISNUMBER(C737),C737&gt;8000,C737&lt;9000),"Reboques",IF(AND(ISNUMBER(C737),C737&gt;0,C737&lt;1000),"Veic. Leves","")))))))))))))))))))))</f>
        <v>Oficina Geral</v>
      </c>
      <c r="B737" s="111"/>
      <c r="C737" s="113" t="s">
        <v>661</v>
      </c>
      <c r="D737" s="2">
        <v>26779</v>
      </c>
      <c r="E737" s="3" t="s">
        <v>20834</v>
      </c>
      <c r="F737" s="101" t="str">
        <f>IF(ISBLANK(K737), "Apenas Solicitação", "Tem OC")</f>
        <v>Tem OC</v>
      </c>
      <c r="G737" s="2">
        <v>1</v>
      </c>
      <c r="H737" s="102">
        <f>G737-I737</f>
        <v>0</v>
      </c>
      <c r="I737" s="103">
        <v>1</v>
      </c>
      <c r="J737" s="4">
        <v>45834</v>
      </c>
      <c r="K737" s="180">
        <v>45841</v>
      </c>
      <c r="L737" s="3" t="s">
        <v>20151</v>
      </c>
      <c r="M737" s="104" t="str">
        <f ca="1">IF(OR(N737="", N737=0), "", IF(N737&gt;TODAY(), "No prazo", "Atrasado"))</f>
        <v>Atrasado</v>
      </c>
      <c r="N737" s="104">
        <f>IFERROR(K737 + VALUE(LEFT(L737, FIND(" ", L737) - 1)), "")</f>
        <v>45841</v>
      </c>
      <c r="O737" s="105">
        <f>IF(_xlfn.DAYS(K737,J737)&lt;0, "Aguardando OC", _xlfn.DAYS(K737,J737))</f>
        <v>7</v>
      </c>
      <c r="P737" s="14">
        <v>408979</v>
      </c>
      <c r="Q737" s="55"/>
      <c r="R737" s="14">
        <v>170297</v>
      </c>
      <c r="S737" s="2">
        <v>221</v>
      </c>
      <c r="T737" s="65" t="s">
        <v>1029</v>
      </c>
      <c r="U737" s="21">
        <v>409</v>
      </c>
      <c r="V737" s="2">
        <v>13004</v>
      </c>
      <c r="W737" s="117" t="str">
        <f>IFERROR(VLOOKUP(V737, Fornecedores!A:C, 3, FALSE), "")</f>
        <v>LOJA FER</v>
      </c>
      <c r="X737" s="105" t="str">
        <f>IFERROR(VLOOKUP(V737, Fornecedores!A:E, 5, FALSE), "")</f>
        <v>João Pessoa</v>
      </c>
      <c r="Y737" s="105" t="str">
        <f>IFERROR(VLOOKUP(V737, Fornecedores!A:F, 6, FALSE), "")</f>
        <v>PB</v>
      </c>
      <c r="Z737" s="101" t="str">
        <f>IF(H737=0, "Pedido entregue!", "Pendente")</f>
        <v>Pedido entregue!</v>
      </c>
      <c r="AA737" s="119"/>
      <c r="AB737" s="132" t="str">
        <f>IF(Z737="Pedido Entregue!", IF(AA737=1, "Retirado do Almoxarifado", IF(AA737=2, "Material devolvido", "Aguardando retirada")), IF(Z737="Pendente", "Entrega pendente", ""))</f>
        <v>Aguardando retirada</v>
      </c>
      <c r="AC737" s="18">
        <v>1</v>
      </c>
      <c r="AD737" s="18">
        <f>AC737/SUMIF($P:$P,P737,$AC:$AC)</f>
        <v>1</v>
      </c>
      <c r="AE737" s="18">
        <f>IF(R737=0,0,AC737/SUMIF($R:$R,R737,$AC:$AC))</f>
        <v>1</v>
      </c>
      <c r="AF737" s="18">
        <f>IF(R737=0,1,0)</f>
        <v>0</v>
      </c>
      <c r="AH737" t="str">
        <f>TEXT(J737,"MMMM")</f>
        <v>junho</v>
      </c>
    </row>
    <row r="738" spans="1:34" ht="12.75" hidden="1" customHeight="1" x14ac:dyDescent="0.25">
      <c r="A738" s="90" t="str">
        <f>IF(C738="Oficina Diversos","Oficina Geral",
IF(ISNUMBER(FIND("Estoque - Colhedoras",C738)),"Colhedoras",IF(ISNUMBER(FIND("Caldeiraria",C738)),"Caldeiraria",IF(ISNUMBER(FIND("Borracharia",C738)),"Borracharia",IF(ISNUMBER(FIND("Lubrificação",C738)),"Lubrificação",
IF(ISNUMBER(FIND("Estoque - Carregadeiras",C738)),"Carregadeiras",IF(ISNUMBER(FIND("Estoque - Veic. Leves",C738)),"Veic. Leves",
IF(ISNUMBER(FIND("Estoque - Caminhões",C738)),"Caminhões",IF(ISNUMBER(FIND("Estoque - Transbordos",C738)),"Transbordos",
IF(ISNUMBER(FIND("Estoque - Tratores",C738)),"Tratores",
IF(ISNUMBER(FIND("Estoque - Máquinas pesadas",C738)),"Máquinas pesadas",
IF(ISNUMBER(FIND("Estoque - Reboques",C738)),"Reboques",
IF(C738="Estoque","Estoque",
IF(AND(ISNUMBER(C738),C738&gt;1000,C738&lt;2000),"Caminhões",
IF(AND(ISNUMBER(C738),C738&gt;2000,C738&lt;3000),"Tratores",
IF(AND(ISNUMBER(C738),C738&gt;3000,C738&lt;4000),"Carregadeiras",
IF(AND(ISNUMBER(C738),C738&gt;4000,C738&lt;5000),"Máquinas pesadas",
IF(AND(ISNUMBER(C738),C738&gt;5000,C738&lt;6000),"Colhedoras",
IF(AND(ISNUMBER(C738),C738&gt;7000,C738&lt;8000),"Irrigação",
IF(AND(ISNUMBER(C738),C738&gt;8000,C738&lt;9000),"Reboques",IF(AND(ISNUMBER(C738),C738&gt;0,C738&lt;1000),"Veic. Leves","")))))))))))))))))))))</f>
        <v>Máquinas pesadas</v>
      </c>
      <c r="B738" s="80"/>
      <c r="C738" s="2">
        <v>4011</v>
      </c>
      <c r="D738" s="2">
        <v>26841</v>
      </c>
      <c r="E738" s="3" t="s">
        <v>426</v>
      </c>
      <c r="F738" s="14" t="str">
        <f>IF(ISBLANK(K738), "Apenas Solicitação", "Tem OC")</f>
        <v>Tem OC</v>
      </c>
      <c r="G738" s="2">
        <v>1</v>
      </c>
      <c r="H738" s="37">
        <f>G738-I738</f>
        <v>0</v>
      </c>
      <c r="I738" s="38">
        <v>1</v>
      </c>
      <c r="J738" s="4">
        <v>45743</v>
      </c>
      <c r="K738" s="180">
        <v>45754</v>
      </c>
      <c r="L738" s="4"/>
      <c r="M738" s="44"/>
      <c r="N738" s="44" t="str">
        <f>IFERROR(K738 + VALUE(LEFT(L738, FIND(" ", L738) - 1)), "")</f>
        <v/>
      </c>
      <c r="O738" s="3">
        <f>IF(_xlfn.DAYS(K738,J738)&lt;0, "Aguardando OC", _xlfn.DAYS(K738,J738))</f>
        <v>11</v>
      </c>
      <c r="P738" s="14">
        <v>397378</v>
      </c>
      <c r="Q738" s="2">
        <v>1139902</v>
      </c>
      <c r="R738" s="14">
        <v>165832</v>
      </c>
      <c r="S738" s="2">
        <v>721</v>
      </c>
      <c r="T738" s="65" t="s">
        <v>417</v>
      </c>
      <c r="U738" s="21">
        <v>16</v>
      </c>
      <c r="V738" s="2">
        <v>3230</v>
      </c>
      <c r="W738" s="47" t="str">
        <f>IFERROR(VLOOKUP(V738, Fornecedores!A:C, 3, FALSE), "")</f>
        <v xml:space="preserve">SEVILHA             </v>
      </c>
      <c r="X738" s="43" t="str">
        <f>IFERROR(VLOOKUP(V738, Fornecedores!A:E, 5, FALSE), "")</f>
        <v>São Paulo</v>
      </c>
      <c r="Y738" s="43" t="str">
        <f>IFERROR(VLOOKUP(V738, Fornecedores!A:F, 6, FALSE), "")</f>
        <v>SP</v>
      </c>
      <c r="Z738" s="14" t="str">
        <f>IF(H738=0, "Pedido entregue!", "Pendente")</f>
        <v>Pedido entregue!</v>
      </c>
      <c r="AA738" s="59">
        <v>1</v>
      </c>
      <c r="AB738" s="58" t="str">
        <f>IF(Z738="Pedido Entregue!", IF(AA738=1, "Retirado do Almoxarifado", IF(AA738=2, "Material devolvido", "Aguardando retirada")), IF(Z738="Pendente", "Entrega pendente", ""))</f>
        <v>Retirado do Almoxarifado</v>
      </c>
      <c r="AC738" s="18">
        <v>1</v>
      </c>
      <c r="AD738" s="18">
        <f>AC738/SUMIF($P:$P,P738,$AC:$AC)</f>
        <v>1</v>
      </c>
      <c r="AE738" s="18">
        <f>IF(R738=0,0,AC738/SUMIF($R:$R,R738,$AC:$AC))</f>
        <v>0.25</v>
      </c>
      <c r="AF738" s="18">
        <f>IF(R738=0,1,0)</f>
        <v>0</v>
      </c>
      <c r="AG738" s="18">
        <f>IF(R738=0,#REF!-J738,0)</f>
        <v>0</v>
      </c>
      <c r="AH738" t="str">
        <f>TEXT(J738,"MMMM")</f>
        <v>março</v>
      </c>
    </row>
    <row r="739" spans="1:34" ht="12.75" hidden="1" customHeight="1" x14ac:dyDescent="0.25">
      <c r="A739" s="90" t="str">
        <f>IF(C739="Oficina Diversos","Oficina Geral",
IF(ISNUMBER(FIND("Estoque - Colhedoras",C739)),"Colhedoras",IF(ISNUMBER(FIND("Caldeiraria",C739)),"Caldeiraria",IF(ISNUMBER(FIND("Borracharia",C739)),"Borracharia",IF(ISNUMBER(FIND("Lubrificação",C739)),"Lubrificação",
IF(ISNUMBER(FIND("Estoque - Carregadeiras",C739)),"Carregadeiras",IF(ISNUMBER(FIND("Estoque - Veic. Leves",C739)),"Veic. Leves",
IF(ISNUMBER(FIND("Estoque - Caminhões",C739)),"Caminhões",IF(ISNUMBER(FIND("Estoque - Transbordos",C739)),"Transbordos",
IF(ISNUMBER(FIND("Estoque - Tratores",C739)),"Tratores",
IF(ISNUMBER(FIND("Estoque - Máquinas pesadas",C739)),"Máquinas pesadas",
IF(ISNUMBER(FIND("Estoque - Reboques",C739)),"Reboques",
IF(C739="Estoque","Estoque",
IF(AND(ISNUMBER(C739),C739&gt;1000,C739&lt;2000),"Caminhões",
IF(AND(ISNUMBER(C739),C739&gt;2000,C739&lt;3000),"Tratores",
IF(AND(ISNUMBER(C739),C739&gt;3000,C739&lt;4000),"Carregadeiras",
IF(AND(ISNUMBER(C739),C739&gt;4000,C739&lt;5000),"Máquinas pesadas",
IF(AND(ISNUMBER(C739),C739&gt;5000,C739&lt;6000),"Colhedoras",
IF(AND(ISNUMBER(C739),C739&gt;7000,C739&lt;8000),"Irrigação",
IF(AND(ISNUMBER(C739),C739&gt;8000,C739&lt;9000),"Reboques",IF(AND(ISNUMBER(C739),C739&gt;0,C739&lt;1000),"Veic. Leves","")))))))))))))))))))))</f>
        <v>Tratores</v>
      </c>
      <c r="B739" s="87"/>
      <c r="C739" s="76">
        <v>2036</v>
      </c>
      <c r="D739" s="2">
        <v>26853</v>
      </c>
      <c r="E739" s="10" t="s">
        <v>439</v>
      </c>
      <c r="F739" s="14" t="str">
        <f>IF(ISBLANK(K739), "Apenas Solicitação", "Tem OC")</f>
        <v>Tem OC</v>
      </c>
      <c r="G739" s="2">
        <v>1</v>
      </c>
      <c r="H739" s="37">
        <f>G739-I739</f>
        <v>0</v>
      </c>
      <c r="I739" s="38">
        <v>1</v>
      </c>
      <c r="J739" s="4">
        <v>45716</v>
      </c>
      <c r="K739" s="183">
        <v>45736</v>
      </c>
      <c r="L739" s="7"/>
      <c r="M739" s="44"/>
      <c r="N739" s="44" t="str">
        <f>IFERROR(K739 + VALUE(LEFT(L739, FIND(" ", L739) - 1)), "")</f>
        <v/>
      </c>
      <c r="O739" s="3">
        <f>IF(_xlfn.DAYS(K739,J739)&lt;0, "Aguardando OC", _xlfn.DAYS(K739,J739))</f>
        <v>20</v>
      </c>
      <c r="P739" s="14">
        <v>394695</v>
      </c>
      <c r="Q739" s="2">
        <v>1133066</v>
      </c>
      <c r="R739" s="14">
        <v>165179</v>
      </c>
      <c r="S739" s="2">
        <v>692</v>
      </c>
      <c r="T739" s="65" t="s">
        <v>106</v>
      </c>
      <c r="U739" s="21">
        <v>153.94999999999999</v>
      </c>
      <c r="V739" s="2">
        <v>1237</v>
      </c>
      <c r="W739" s="47" t="str">
        <f>IFERROR(VLOOKUP(V739, Fornecedores!A:C, 3, FALSE), "")</f>
        <v>MERCADAO DE TRATORES</v>
      </c>
      <c r="X739" s="43" t="str">
        <f>IFERROR(VLOOKUP(V739, Fornecedores!A:E, 5, FALSE), "")</f>
        <v>Ourinhos</v>
      </c>
      <c r="Y739" s="43" t="str">
        <f>IFERROR(VLOOKUP(V739, Fornecedores!A:F, 6, FALSE), "")</f>
        <v>SP</v>
      </c>
      <c r="Z739" s="14" t="str">
        <f>IF(H739=0, "Pedido entregue!", "Pendente")</f>
        <v>Pedido entregue!</v>
      </c>
      <c r="AA739" s="59">
        <v>1</v>
      </c>
      <c r="AB739" s="58" t="str">
        <f>IF(Z739="Pedido Entregue!", IF(AA739=1, "Retirado do Almoxarifado", IF(AA739=2, "Material devolvido", "Aguardando retirada")), IF(Z739="Pendente", "Entrega pendente", ""))</f>
        <v>Retirado do Almoxarifado</v>
      </c>
      <c r="AC739" s="18">
        <v>1</v>
      </c>
      <c r="AD739" s="18">
        <f>AC739/SUMIF($P:$P,P739,$AC:$AC)</f>
        <v>1</v>
      </c>
      <c r="AE739" s="18">
        <f>IF(R739=0,0,AC739/SUMIF($R:$R,R739,$AC:$AC))</f>
        <v>0.25</v>
      </c>
      <c r="AF739" s="18">
        <f>IF(R739=0,1,0)</f>
        <v>0</v>
      </c>
      <c r="AG739" s="18">
        <f>IF(R739=0,#REF!-J739,0)</f>
        <v>0</v>
      </c>
      <c r="AH739" t="str">
        <f>TEXT(J739,"MMMM")</f>
        <v>fevereiro</v>
      </c>
    </row>
    <row r="740" spans="1:34" ht="12.75" hidden="1" customHeight="1" x14ac:dyDescent="0.25">
      <c r="A740" s="90" t="str">
        <f>IF(C740="Oficina Diversos","Oficina Geral",
IF(ISNUMBER(FIND("Estoque - Colhedoras",C740)),"Colhedoras",IF(ISNUMBER(FIND("Caldeiraria",C740)),"Caldeiraria",IF(ISNUMBER(FIND("Borracharia",C740)),"Borracharia",IF(ISNUMBER(FIND("Lubrificação",C740)),"Lubrificação",
IF(ISNUMBER(FIND("Estoque - Carregadeiras",C740)),"Carregadeiras",IF(ISNUMBER(FIND("Estoque - Veic. Leves",C740)),"Veic. Leves",
IF(ISNUMBER(FIND("Estoque - Caminhões",C740)),"Caminhões",IF(ISNUMBER(FIND("Estoque - Transbordos",C740)),"Transbordos",
IF(ISNUMBER(FIND("Estoque - Tratores",C740)),"Tratores",
IF(ISNUMBER(FIND("Estoque - Máquinas pesadas",C740)),"Máquinas pesadas",
IF(ISNUMBER(FIND("Estoque - Reboques",C740)),"Reboques",
IF(C740="Estoque","Estoque",
IF(AND(ISNUMBER(C740),C740&gt;1000,C740&lt;2000),"Caminhões",
IF(AND(ISNUMBER(C740),C740&gt;2000,C740&lt;3000),"Tratores",
IF(AND(ISNUMBER(C740),C740&gt;3000,C740&lt;4000),"Carregadeiras",
IF(AND(ISNUMBER(C740),C740&gt;4000,C740&lt;5000),"Máquinas pesadas",
IF(AND(ISNUMBER(C740),C740&gt;5000,C740&lt;6000),"Colhedoras",
IF(AND(ISNUMBER(C740),C740&gt;7000,C740&lt;8000),"Irrigação",
IF(AND(ISNUMBER(C740),C740&gt;8000,C740&lt;9000),"Reboques",IF(AND(ISNUMBER(C740),C740&gt;0,C740&lt;1000),"Veic. Leves","")))))))))))))))))))))</f>
        <v>Tratores</v>
      </c>
      <c r="B740" s="84"/>
      <c r="C740" s="2">
        <v>2036</v>
      </c>
      <c r="D740" s="2">
        <v>26854</v>
      </c>
      <c r="E740" s="10" t="s">
        <v>440</v>
      </c>
      <c r="F740" s="14" t="str">
        <f>IF(ISBLANK(K740), "Apenas Solicitação", "Tem OC")</f>
        <v>Tem OC</v>
      </c>
      <c r="G740" s="2">
        <v>1</v>
      </c>
      <c r="H740" s="37">
        <f>G740-I740</f>
        <v>0</v>
      </c>
      <c r="I740" s="38">
        <v>1</v>
      </c>
      <c r="J740" s="4">
        <v>45716</v>
      </c>
      <c r="K740" s="183">
        <v>45736</v>
      </c>
      <c r="L740" s="7"/>
      <c r="M740" s="44"/>
      <c r="N740" s="44" t="str">
        <f>IFERROR(K740 + VALUE(LEFT(L740, FIND(" ", L740) - 1)), "")</f>
        <v/>
      </c>
      <c r="O740" s="3">
        <f>IF(_xlfn.DAYS(K740,J740)&lt;0, "Aguardando OC", _xlfn.DAYS(K740,J740))</f>
        <v>20</v>
      </c>
      <c r="P740" s="14">
        <v>394696</v>
      </c>
      <c r="Q740" s="2">
        <v>1133066</v>
      </c>
      <c r="R740" s="14">
        <v>165177</v>
      </c>
      <c r="S740" s="2">
        <v>692</v>
      </c>
      <c r="T740" s="65" t="s">
        <v>106</v>
      </c>
      <c r="U740" s="21">
        <v>73.58</v>
      </c>
      <c r="V740" s="2">
        <v>13341</v>
      </c>
      <c r="W740" s="47" t="str">
        <f>IFERROR(VLOOKUP(V740, Fornecedores!A:C, 3, FALSE), "")</f>
        <v>DISMA DISTRIBUIDORA</v>
      </c>
      <c r="X740" s="43" t="str">
        <f>IFERROR(VLOOKUP(V740, Fornecedores!A:E, 5, FALSE), "")</f>
        <v>Araçatuba</v>
      </c>
      <c r="Y740" s="43" t="str">
        <f>IFERROR(VLOOKUP(V740, Fornecedores!A:F, 6, FALSE), "")</f>
        <v>SP</v>
      </c>
      <c r="Z740" s="14" t="str">
        <f>IF(H740=0, "Pedido entregue!", "Pendente")</f>
        <v>Pedido entregue!</v>
      </c>
      <c r="AA740" s="59">
        <v>1</v>
      </c>
      <c r="AB740" s="58" t="str">
        <f>IF(Z740="Pedido Entregue!", IF(AA740=1, "Retirado do Almoxarifado", IF(AA740=2, "Material devolvido", "Aguardando retirada")), IF(Z740="Pendente", "Entrega pendente", ""))</f>
        <v>Retirado do Almoxarifado</v>
      </c>
      <c r="AC740" s="18">
        <v>1</v>
      </c>
      <c r="AD740" s="18">
        <f>AC740/SUMIF($P:$P,P740,$AC:$AC)</f>
        <v>1</v>
      </c>
      <c r="AE740" s="18">
        <f>IF(R740=0,0,AC740/SUMIF($R:$R,R740,$AC:$AC))</f>
        <v>0.04</v>
      </c>
      <c r="AF740" s="18">
        <f>IF(R740=0,1,0)</f>
        <v>0</v>
      </c>
      <c r="AG740" s="18">
        <f>IF(R740=0,#REF!-J740,0)</f>
        <v>0</v>
      </c>
      <c r="AH740" t="str">
        <f>TEXT(J740,"MMMM")</f>
        <v>fevereiro</v>
      </c>
    </row>
    <row r="741" spans="1:34" ht="12.75" hidden="1" customHeight="1" x14ac:dyDescent="0.25">
      <c r="A741" s="90" t="str">
        <f>IF(C741="Oficina Diversos","Oficina Geral",
IF(ISNUMBER(FIND("Estoque - Colhedoras",C741)),"Colhedoras",IF(ISNUMBER(FIND("Caldeiraria",C741)),"Caldeiraria",IF(ISNUMBER(FIND("Borracharia",C741)),"Borracharia",IF(ISNUMBER(FIND("Lubrificação",C741)),"Lubrificação",
IF(ISNUMBER(FIND("Estoque - Carregadeiras",C741)),"Carregadeiras",IF(ISNUMBER(FIND("Estoque - Veic. Leves",C741)),"Veic. Leves",
IF(ISNUMBER(FIND("Estoque - Caminhões",C741)),"Caminhões",IF(ISNUMBER(FIND("Estoque - Transbordos",C741)),"Transbordos",
IF(ISNUMBER(FIND("Estoque - Tratores",C741)),"Tratores",
IF(ISNUMBER(FIND("Estoque - Máquinas pesadas",C741)),"Máquinas pesadas",
IF(ISNUMBER(FIND("Estoque - Reboques",C741)),"Reboques",
IF(C741="Estoque","Estoque",
IF(AND(ISNUMBER(C741),C741&gt;1000,C741&lt;2000),"Caminhões",
IF(AND(ISNUMBER(C741),C741&gt;2000,C741&lt;3000),"Tratores",
IF(AND(ISNUMBER(C741),C741&gt;3000,C741&lt;4000),"Carregadeiras",
IF(AND(ISNUMBER(C741),C741&gt;4000,C741&lt;5000),"Máquinas pesadas",
IF(AND(ISNUMBER(C741),C741&gt;5000,C741&lt;6000),"Colhedoras",
IF(AND(ISNUMBER(C741),C741&gt;7000,C741&lt;8000),"Irrigação",
IF(AND(ISNUMBER(C741),C741&gt;8000,C741&lt;9000),"Reboques",IF(AND(ISNUMBER(C741),C741&gt;0,C741&lt;1000),"Veic. Leves","")))))))))))))))))))))</f>
        <v>Tratores</v>
      </c>
      <c r="B741" s="8"/>
      <c r="C741" s="2">
        <v>2036</v>
      </c>
      <c r="D741" s="2">
        <v>26855</v>
      </c>
      <c r="E741" s="10" t="s">
        <v>462</v>
      </c>
      <c r="F741" s="14" t="str">
        <f>IF(ISBLANK(K741), "Apenas Solicitação", "Tem OC")</f>
        <v>Tem OC</v>
      </c>
      <c r="G741" s="2">
        <v>2</v>
      </c>
      <c r="H741" s="37">
        <f>G741-I741</f>
        <v>0</v>
      </c>
      <c r="I741" s="38">
        <v>2</v>
      </c>
      <c r="J741" s="4">
        <v>45716</v>
      </c>
      <c r="K741" s="183">
        <v>45736</v>
      </c>
      <c r="L741" s="7"/>
      <c r="M741" s="44"/>
      <c r="N741" s="44" t="str">
        <f>IFERROR(K741 + VALUE(LEFT(L741, FIND(" ", L741) - 1)), "")</f>
        <v/>
      </c>
      <c r="O741" s="3">
        <f>IF(_xlfn.DAYS(K741,J741)&lt;0, "Aguardando OC", _xlfn.DAYS(K741,J741))</f>
        <v>20</v>
      </c>
      <c r="P741" s="14">
        <v>394692</v>
      </c>
      <c r="Q741" s="2">
        <v>1133066</v>
      </c>
      <c r="R741" s="14">
        <v>165177</v>
      </c>
      <c r="S741" s="2">
        <v>692</v>
      </c>
      <c r="T741" s="65" t="s">
        <v>106</v>
      </c>
      <c r="U741" s="21">
        <v>2.81</v>
      </c>
      <c r="V741" s="2">
        <v>13341</v>
      </c>
      <c r="W741" s="47" t="str">
        <f>IFERROR(VLOOKUP(V741, Fornecedores!A:C, 3, FALSE), "")</f>
        <v>DISMA DISTRIBUIDORA</v>
      </c>
      <c r="X741" s="43" t="str">
        <f>IFERROR(VLOOKUP(V741, Fornecedores!A:E, 5, FALSE), "")</f>
        <v>Araçatuba</v>
      </c>
      <c r="Y741" s="43" t="str">
        <f>IFERROR(VLOOKUP(V741, Fornecedores!A:F, 6, FALSE), "")</f>
        <v>SP</v>
      </c>
      <c r="Z741" s="14" t="str">
        <f>IF(H741=0, "Pedido entregue!", "Pendente")</f>
        <v>Pedido entregue!</v>
      </c>
      <c r="AA741" s="59">
        <v>1</v>
      </c>
      <c r="AB741" s="58" t="str">
        <f>IF(Z741="Pedido Entregue!", IF(AA741=1, "Retirado do Almoxarifado", IF(AA741=2, "Material devolvido", "Aguardando retirada")), IF(Z741="Pendente", "Entrega pendente", ""))</f>
        <v>Retirado do Almoxarifado</v>
      </c>
      <c r="AC741" s="18">
        <v>1</v>
      </c>
      <c r="AD741" s="18">
        <f>AC741/SUMIF($P:$P,P741,$AC:$AC)</f>
        <v>1</v>
      </c>
      <c r="AE741" s="18">
        <f>IF(R741=0,0,AC741/SUMIF($R:$R,R741,$AC:$AC))</f>
        <v>0.04</v>
      </c>
      <c r="AF741" s="18">
        <f>IF(R741=0,1,0)</f>
        <v>0</v>
      </c>
      <c r="AG741" s="18">
        <f>IF(R741=0,#REF!-J741,0)</f>
        <v>0</v>
      </c>
      <c r="AH741" t="str">
        <f>TEXT(J741,"MMMM")</f>
        <v>fevereiro</v>
      </c>
    </row>
    <row r="742" spans="1:34" ht="12.75" hidden="1" customHeight="1" x14ac:dyDescent="0.25">
      <c r="A742" s="90" t="str">
        <f>IF(C742="Oficina Diversos","Oficina Geral",
IF(ISNUMBER(FIND("Estoque - Colhedoras",C742)),"Colhedoras",IF(ISNUMBER(FIND("Caldeiraria",C742)),"Caldeiraria",IF(ISNUMBER(FIND("Borracharia",C742)),"Borracharia",IF(ISNUMBER(FIND("Lubrificação",C742)),"Lubrificação",
IF(ISNUMBER(FIND("Estoque - Carregadeiras",C742)),"Carregadeiras",IF(ISNUMBER(FIND("Estoque - Veic. Leves",C742)),"Veic. Leves",
IF(ISNUMBER(FIND("Estoque - Caminhões",C742)),"Caminhões",IF(ISNUMBER(FIND("Estoque - Transbordos",C742)),"Transbordos",
IF(ISNUMBER(FIND("Estoque - Tratores",C742)),"Tratores",
IF(ISNUMBER(FIND("Estoque - Máquinas pesadas",C742)),"Máquinas pesadas",
IF(ISNUMBER(FIND("Estoque - Reboques",C742)),"Reboques",
IF(C742="Estoque","Estoque",
IF(AND(ISNUMBER(C742),C742&gt;1000,C742&lt;2000),"Caminhões",
IF(AND(ISNUMBER(C742),C742&gt;2000,C742&lt;3000),"Tratores",
IF(AND(ISNUMBER(C742),C742&gt;3000,C742&lt;4000),"Carregadeiras",
IF(AND(ISNUMBER(C742),C742&gt;4000,C742&lt;5000),"Máquinas pesadas",
IF(AND(ISNUMBER(C742),C742&gt;5000,C742&lt;6000),"Colhedoras",
IF(AND(ISNUMBER(C742),C742&gt;7000,C742&lt;8000),"Irrigação",
IF(AND(ISNUMBER(C742),C742&gt;8000,C742&lt;9000),"Reboques",IF(AND(ISNUMBER(C742),C742&gt;0,C742&lt;1000),"Veic. Leves","")))))))))))))))))))))</f>
        <v>Tratores</v>
      </c>
      <c r="B742" s="39"/>
      <c r="C742" s="69">
        <v>2037</v>
      </c>
      <c r="D742" s="69">
        <v>26855</v>
      </c>
      <c r="E742" s="70" t="s">
        <v>462</v>
      </c>
      <c r="F742" s="14" t="str">
        <f>IF(ISBLANK(K742), "Apenas Solicitação", "Tem OC")</f>
        <v>Tem OC</v>
      </c>
      <c r="G742" s="69">
        <v>2</v>
      </c>
      <c r="H742" s="37">
        <f>G742-I742</f>
        <v>0</v>
      </c>
      <c r="I742" s="38">
        <v>2</v>
      </c>
      <c r="J742" s="71">
        <v>45805</v>
      </c>
      <c r="K742" s="186">
        <v>45811</v>
      </c>
      <c r="L742" s="70"/>
      <c r="M742" s="44" t="str">
        <f ca="1">IF(OR(N742="", N742=0), "", IF(N742&gt;TODAY(), "No prazo", "Atrasado"))</f>
        <v/>
      </c>
      <c r="N742" s="44" t="str">
        <f>IFERROR(K742 + VALUE(LEFT(L742, FIND(" ", L742) - 1)), "")</f>
        <v/>
      </c>
      <c r="O742" s="3">
        <f>IF(_xlfn.DAYS(K742,J742)&lt;0, "Aguardando OC", _xlfn.DAYS(K742,J742))</f>
        <v>6</v>
      </c>
      <c r="P742" s="195">
        <v>404997</v>
      </c>
      <c r="Q742" s="55"/>
      <c r="R742" s="195">
        <v>168522</v>
      </c>
      <c r="S742" s="69">
        <v>221</v>
      </c>
      <c r="T742" s="65" t="s">
        <v>1029</v>
      </c>
      <c r="U742" s="120">
        <v>5.0599999999999996</v>
      </c>
      <c r="V742" s="69">
        <v>13341</v>
      </c>
      <c r="W742" s="47" t="str">
        <f>IFERROR(VLOOKUP(V742, Fornecedores!A:C, 3, FALSE), "")</f>
        <v>DISMA DISTRIBUIDORA</v>
      </c>
      <c r="X742" s="43" t="str">
        <f>IFERROR(VLOOKUP(V742, Fornecedores!A:E, 5, FALSE), "")</f>
        <v>Araçatuba</v>
      </c>
      <c r="Y742" s="43" t="str">
        <f>IFERROR(VLOOKUP(V742, Fornecedores!A:F, 6, FALSE), "")</f>
        <v>SP</v>
      </c>
      <c r="Z742" s="14" t="str">
        <f>IF(H742=0, "Pedido entregue!", "Pendente")</f>
        <v>Pedido entregue!</v>
      </c>
      <c r="AA742" s="49"/>
      <c r="AB742" s="58" t="str">
        <f>IF(Z742="Pedido Entregue!", IF(AA742=1, "Retirado do Almoxarifado", IF(AA742=2, "Material devolvido", "Aguardando retirada")), IF(Z742="Pendente", "Entrega pendente", ""))</f>
        <v>Aguardando retirada</v>
      </c>
      <c r="AC742" s="18">
        <v>1</v>
      </c>
      <c r="AD742" s="18">
        <f>AC742/SUMIF($P:$P,P742,$AC:$AC)</f>
        <v>1</v>
      </c>
      <c r="AE742" s="18">
        <f>IF(R742=0,0,AC742/SUMIF($R:$R,R742,$AC:$AC))</f>
        <v>5.5555555555555552E-2</v>
      </c>
      <c r="AF742" s="18">
        <f>IF(R742=0,1,0)</f>
        <v>0</v>
      </c>
      <c r="AH742" t="str">
        <f>TEXT(J742,"MMMM")</f>
        <v>maio</v>
      </c>
    </row>
    <row r="743" spans="1:34" ht="12.75" hidden="1" customHeight="1" x14ac:dyDescent="0.25">
      <c r="A743" s="90" t="str">
        <f>IF(C743="Oficina Diversos","Oficina Geral",
IF(ISNUMBER(FIND("Estoque - Colhedoras",C743)),"Colhedoras",IF(ISNUMBER(FIND("Caldeiraria",C743)),"Caldeiraria",IF(ISNUMBER(FIND("Borracharia",C743)),"Borracharia",IF(ISNUMBER(FIND("Lubrificação",C743)),"Lubrificação",
IF(ISNUMBER(FIND("Estoque - Carregadeiras",C743)),"Carregadeiras",IF(ISNUMBER(FIND("Estoque - Veic. Leves",C743)),"Veic. Leves",
IF(ISNUMBER(FIND("Estoque - Caminhões",C743)),"Caminhões",IF(ISNUMBER(FIND("Estoque - Transbordos",C743)),"Transbordos",
IF(ISNUMBER(FIND("Estoque - Tratores",C743)),"Tratores",
IF(ISNUMBER(FIND("Estoque - Máquinas pesadas",C743)),"Máquinas pesadas",
IF(ISNUMBER(FIND("Estoque - Reboques",C743)),"Reboques",
IF(C743="Estoque","Estoque",
IF(AND(ISNUMBER(C743),C743&gt;1000,C743&lt;2000),"Caminhões",
IF(AND(ISNUMBER(C743),C743&gt;2000,C743&lt;3000),"Tratores",
IF(AND(ISNUMBER(C743),C743&gt;3000,C743&lt;4000),"Carregadeiras",
IF(AND(ISNUMBER(C743),C743&gt;4000,C743&lt;5000),"Máquinas pesadas",
IF(AND(ISNUMBER(C743),C743&gt;5000,C743&lt;6000),"Colhedoras",
IF(AND(ISNUMBER(C743),C743&gt;7000,C743&lt;8000),"Irrigação",
IF(AND(ISNUMBER(C743),C743&gt;8000,C743&lt;9000),"Reboques",IF(AND(ISNUMBER(C743),C743&gt;0,C743&lt;1000),"Veic. Leves","")))))))))))))))))))))</f>
        <v>Tratores</v>
      </c>
      <c r="B743" s="8"/>
      <c r="C743" s="2">
        <v>2036</v>
      </c>
      <c r="D743" s="2">
        <v>26856</v>
      </c>
      <c r="E743" s="10" t="s">
        <v>463</v>
      </c>
      <c r="F743" s="14" t="str">
        <f>IF(ISBLANK(K743), "Apenas Solicitação", "Tem OC")</f>
        <v>Tem OC</v>
      </c>
      <c r="G743" s="2">
        <v>12</v>
      </c>
      <c r="H743" s="37">
        <f>G743-I743</f>
        <v>0</v>
      </c>
      <c r="I743" s="38">
        <v>12</v>
      </c>
      <c r="J743" s="4">
        <v>45716</v>
      </c>
      <c r="K743" s="183">
        <v>45736</v>
      </c>
      <c r="L743" s="7"/>
      <c r="M743" s="44"/>
      <c r="N743" s="44" t="str">
        <f>IFERROR(K743 + VALUE(LEFT(L743, FIND(" ", L743) - 1)), "")</f>
        <v/>
      </c>
      <c r="O743" s="3">
        <f>IF(_xlfn.DAYS(K743,J743)&lt;0, "Aguardando OC", _xlfn.DAYS(K743,J743))</f>
        <v>20</v>
      </c>
      <c r="P743" s="14">
        <v>394680</v>
      </c>
      <c r="Q743" s="2">
        <v>1133066</v>
      </c>
      <c r="R743" s="14">
        <v>165177</v>
      </c>
      <c r="S743" s="2">
        <v>692</v>
      </c>
      <c r="T743" s="65" t="s">
        <v>106</v>
      </c>
      <c r="U743" s="21">
        <v>5.43</v>
      </c>
      <c r="V743" s="2">
        <v>13341</v>
      </c>
      <c r="W743" s="47" t="str">
        <f>IFERROR(VLOOKUP(V743, Fornecedores!A:C, 3, FALSE), "")</f>
        <v>DISMA DISTRIBUIDORA</v>
      </c>
      <c r="X743" s="43" t="str">
        <f>IFERROR(VLOOKUP(V743, Fornecedores!A:E, 5, FALSE), "")</f>
        <v>Araçatuba</v>
      </c>
      <c r="Y743" s="43" t="str">
        <f>IFERROR(VLOOKUP(V743, Fornecedores!A:F, 6, FALSE), "")</f>
        <v>SP</v>
      </c>
      <c r="Z743" s="14" t="str">
        <f>IF(H743=0, "Pedido entregue!", "Pendente")</f>
        <v>Pedido entregue!</v>
      </c>
      <c r="AA743" s="59">
        <v>1</v>
      </c>
      <c r="AB743" s="58" t="str">
        <f>IF(Z743="Pedido Entregue!", IF(AA743=1, "Retirado do Almoxarifado", IF(AA743=2, "Material devolvido", "Aguardando retirada")), IF(Z743="Pendente", "Entrega pendente", ""))</f>
        <v>Retirado do Almoxarifado</v>
      </c>
      <c r="AC743" s="18">
        <v>1</v>
      </c>
      <c r="AD743" s="18">
        <f>AC743/SUMIF($P:$P,P743,$AC:$AC)</f>
        <v>1</v>
      </c>
      <c r="AE743" s="18">
        <f>IF(R743=0,0,AC743/SUMIF($R:$R,R743,$AC:$AC))</f>
        <v>0.04</v>
      </c>
      <c r="AF743" s="18">
        <f>IF(R743=0,1,0)</f>
        <v>0</v>
      </c>
      <c r="AG743" s="18">
        <f>IF(R743=0,#REF!-J743,0)</f>
        <v>0</v>
      </c>
      <c r="AH743" t="str">
        <f>TEXT(J743,"MMMM")</f>
        <v>fevereiro</v>
      </c>
    </row>
    <row r="744" spans="1:34" ht="12.75" hidden="1" customHeight="1" x14ac:dyDescent="0.25">
      <c r="A744" s="90" t="str">
        <f>IF(C744="Oficina Diversos","Oficina Geral",
IF(ISNUMBER(FIND("Estoque - Colhedoras",C744)),"Colhedoras",IF(ISNUMBER(FIND("Caldeiraria",C744)),"Caldeiraria",IF(ISNUMBER(FIND("Borracharia",C744)),"Borracharia",IF(ISNUMBER(FIND("Lubrificação",C744)),"Lubrificação",
IF(ISNUMBER(FIND("Estoque - Carregadeiras",C744)),"Carregadeiras",IF(ISNUMBER(FIND("Estoque - Veic. Leves",C744)),"Veic. Leves",
IF(ISNUMBER(FIND("Estoque - Caminhões",C744)),"Caminhões",IF(ISNUMBER(FIND("Estoque - Transbordos",C744)),"Transbordos",
IF(ISNUMBER(FIND("Estoque - Tratores",C744)),"Tratores",
IF(ISNUMBER(FIND("Estoque - Máquinas pesadas",C744)),"Máquinas pesadas",
IF(ISNUMBER(FIND("Estoque - Reboques",C744)),"Reboques",
IF(C744="Estoque","Estoque",
IF(AND(ISNUMBER(C744),C744&gt;1000,C744&lt;2000),"Caminhões",
IF(AND(ISNUMBER(C744),C744&gt;2000,C744&lt;3000),"Tratores",
IF(AND(ISNUMBER(C744),C744&gt;3000,C744&lt;4000),"Carregadeiras",
IF(AND(ISNUMBER(C744),C744&gt;4000,C744&lt;5000),"Máquinas pesadas",
IF(AND(ISNUMBER(C744),C744&gt;5000,C744&lt;6000),"Colhedoras",
IF(AND(ISNUMBER(C744),C744&gt;7000,C744&lt;8000),"Irrigação",
IF(AND(ISNUMBER(C744),C744&gt;8000,C744&lt;9000),"Reboques",IF(AND(ISNUMBER(C744),C744&gt;0,C744&lt;1000),"Veic. Leves","")))))))))))))))))))))</f>
        <v>Tratores</v>
      </c>
      <c r="B744" s="39"/>
      <c r="C744" s="69">
        <v>2037</v>
      </c>
      <c r="D744" s="69">
        <v>26856</v>
      </c>
      <c r="E744" s="70" t="s">
        <v>463</v>
      </c>
      <c r="F744" s="14" t="str">
        <f>IF(ISBLANK(K744), "Apenas Solicitação", "Tem OC")</f>
        <v>Tem OC</v>
      </c>
      <c r="G744" s="69">
        <v>12</v>
      </c>
      <c r="H744" s="37">
        <f>G744-I744</f>
        <v>0</v>
      </c>
      <c r="I744" s="38">
        <v>12</v>
      </c>
      <c r="J744" s="71">
        <v>45805</v>
      </c>
      <c r="K744" s="186">
        <v>45811</v>
      </c>
      <c r="L744" s="70" t="s">
        <v>20152</v>
      </c>
      <c r="M744" s="44" t="str">
        <f ca="1">IF(OR(N744="", N744=0), "", IF(N744&gt;TODAY(), "No prazo", "Atrasado"))</f>
        <v>Atrasado</v>
      </c>
      <c r="N744" s="44">
        <f>IFERROR(K744 + VALUE(LEFT(L744, FIND(" ", L744) - 1)), "")</f>
        <v>45812</v>
      </c>
      <c r="O744" s="3">
        <f>IF(_xlfn.DAYS(K744,J744)&lt;0, "Aguardando OC", _xlfn.DAYS(K744,J744))</f>
        <v>6</v>
      </c>
      <c r="P744" s="195">
        <v>404988</v>
      </c>
      <c r="Q744" s="55"/>
      <c r="R744" s="195">
        <v>168522</v>
      </c>
      <c r="S744" s="69">
        <v>221</v>
      </c>
      <c r="T744" s="65" t="s">
        <v>1029</v>
      </c>
      <c r="U744" s="120">
        <v>46.2</v>
      </c>
      <c r="V744" s="69">
        <v>13341</v>
      </c>
      <c r="W744" s="47" t="str">
        <f>IFERROR(VLOOKUP(V744, Fornecedores!A:C, 3, FALSE), "")</f>
        <v>DISMA DISTRIBUIDORA</v>
      </c>
      <c r="X744" s="43" t="str">
        <f>IFERROR(VLOOKUP(V744, Fornecedores!A:E, 5, FALSE), "")</f>
        <v>Araçatuba</v>
      </c>
      <c r="Y744" s="43" t="str">
        <f>IFERROR(VLOOKUP(V744, Fornecedores!A:F, 6, FALSE), "")</f>
        <v>SP</v>
      </c>
      <c r="Z744" s="14" t="str">
        <f>IF(H744=0, "Pedido entregue!", "Pendente")</f>
        <v>Pedido entregue!</v>
      </c>
      <c r="AA744" s="49"/>
      <c r="AB744" s="58" t="str">
        <f>IF(Z744="Pedido Entregue!", IF(AA744=1, "Retirado do Almoxarifado", IF(AA744=2, "Material devolvido", "Aguardando retirada")), IF(Z744="Pendente", "Entrega pendente", ""))</f>
        <v>Aguardando retirada</v>
      </c>
      <c r="AC744" s="18">
        <v>1</v>
      </c>
      <c r="AD744" s="18">
        <f>AC744/SUMIF($P:$P,P744,$AC:$AC)</f>
        <v>1</v>
      </c>
      <c r="AE744" s="18">
        <f>IF(R744=0,0,AC744/SUMIF($R:$R,R744,$AC:$AC))</f>
        <v>5.5555555555555552E-2</v>
      </c>
      <c r="AF744" s="18">
        <f>IF(R744=0,1,0)</f>
        <v>0</v>
      </c>
      <c r="AH744" t="str">
        <f>TEXT(J744,"MMMM")</f>
        <v>maio</v>
      </c>
    </row>
    <row r="745" spans="1:34" ht="12.75" hidden="1" customHeight="1" x14ac:dyDescent="0.25">
      <c r="A745" s="90" t="str">
        <f>IF(C745="Oficina Diversos","Oficina Geral",
IF(ISNUMBER(FIND("Estoque - Colhedoras",C745)),"Colhedoras",IF(ISNUMBER(FIND("Caldeiraria",C745)),"Caldeiraria",IF(ISNUMBER(FIND("Borracharia",C745)),"Borracharia",IF(ISNUMBER(FIND("Lubrificação",C745)),"Lubrificação",
IF(ISNUMBER(FIND("Estoque - Carregadeiras",C745)),"Carregadeiras",IF(ISNUMBER(FIND("Estoque - Veic. Leves",C745)),"Veic. Leves",
IF(ISNUMBER(FIND("Estoque - Caminhões",C745)),"Caminhões",IF(ISNUMBER(FIND("Estoque - Transbordos",C745)),"Transbordos",
IF(ISNUMBER(FIND("Estoque - Tratores",C745)),"Tratores",
IF(ISNUMBER(FIND("Estoque - Máquinas pesadas",C745)),"Máquinas pesadas",
IF(ISNUMBER(FIND("Estoque - Reboques",C745)),"Reboques",
IF(C745="Estoque","Estoque",
IF(AND(ISNUMBER(C745),C745&gt;1000,C745&lt;2000),"Caminhões",
IF(AND(ISNUMBER(C745),C745&gt;2000,C745&lt;3000),"Tratores",
IF(AND(ISNUMBER(C745),C745&gt;3000,C745&lt;4000),"Carregadeiras",
IF(AND(ISNUMBER(C745),C745&gt;4000,C745&lt;5000),"Máquinas pesadas",
IF(AND(ISNUMBER(C745),C745&gt;5000,C745&lt;6000),"Colhedoras",
IF(AND(ISNUMBER(C745),C745&gt;7000,C745&lt;8000),"Irrigação",
IF(AND(ISNUMBER(C745),C745&gt;8000,C745&lt;9000),"Reboques",IF(AND(ISNUMBER(C745),C745&gt;0,C745&lt;1000),"Veic. Leves","")))))))))))))))))))))</f>
        <v>Tratores</v>
      </c>
      <c r="B745" s="80"/>
      <c r="C745" s="2">
        <v>2036</v>
      </c>
      <c r="D745" s="2">
        <v>26857</v>
      </c>
      <c r="E745" s="10" t="s">
        <v>464</v>
      </c>
      <c r="F745" s="14" t="str">
        <f>IF(ISBLANK(K745), "Apenas Solicitação", "Tem OC")</f>
        <v>Tem OC</v>
      </c>
      <c r="G745" s="2">
        <v>7</v>
      </c>
      <c r="H745" s="37">
        <f>G745-I745</f>
        <v>0</v>
      </c>
      <c r="I745" s="38">
        <v>7</v>
      </c>
      <c r="J745" s="4">
        <v>45716</v>
      </c>
      <c r="K745" s="183">
        <v>45736</v>
      </c>
      <c r="L745" s="7"/>
      <c r="M745" s="44"/>
      <c r="N745" s="44" t="str">
        <f>IFERROR(K745 + VALUE(LEFT(L745, FIND(" ", L745) - 1)), "")</f>
        <v/>
      </c>
      <c r="O745" s="3">
        <f>IF(_xlfn.DAYS(K745,J745)&lt;0, "Aguardando OC", _xlfn.DAYS(K745,J745))</f>
        <v>20</v>
      </c>
      <c r="P745" s="14">
        <v>394682</v>
      </c>
      <c r="Q745" s="2">
        <v>1133066</v>
      </c>
      <c r="R745" s="14">
        <v>165177</v>
      </c>
      <c r="S745" s="2">
        <v>692</v>
      </c>
      <c r="T745" s="65" t="s">
        <v>106</v>
      </c>
      <c r="U745" s="21">
        <v>5.2</v>
      </c>
      <c r="V745" s="2">
        <v>13341</v>
      </c>
      <c r="W745" s="47" t="str">
        <f>IFERROR(VLOOKUP(V745, Fornecedores!A:C, 3, FALSE), "")</f>
        <v>DISMA DISTRIBUIDORA</v>
      </c>
      <c r="X745" s="43" t="str">
        <f>IFERROR(VLOOKUP(V745, Fornecedores!A:E, 5, FALSE), "")</f>
        <v>Araçatuba</v>
      </c>
      <c r="Y745" s="43" t="str">
        <f>IFERROR(VLOOKUP(V745, Fornecedores!A:F, 6, FALSE), "")</f>
        <v>SP</v>
      </c>
      <c r="Z745" s="14" t="str">
        <f>IF(H745=0, "Pedido entregue!", "Pendente")</f>
        <v>Pedido entregue!</v>
      </c>
      <c r="AA745" s="59">
        <v>1</v>
      </c>
      <c r="AB745" s="58" t="str">
        <f>IF(Z745="Pedido Entregue!", IF(AA745=1, "Retirado do Almoxarifado", IF(AA745=2, "Material devolvido", "Aguardando retirada")), IF(Z745="Pendente", "Entrega pendente", ""))</f>
        <v>Retirado do Almoxarifado</v>
      </c>
      <c r="AC745" s="18">
        <v>1</v>
      </c>
      <c r="AD745" s="18">
        <f>AC745/SUMIF($P:$P,P745,$AC:$AC)</f>
        <v>1</v>
      </c>
      <c r="AE745" s="18">
        <f>IF(R745=0,0,AC745/SUMIF($R:$R,R745,$AC:$AC))</f>
        <v>0.04</v>
      </c>
      <c r="AF745" s="18">
        <f>IF(R745=0,1,0)</f>
        <v>0</v>
      </c>
      <c r="AG745" s="18">
        <f>IF(R745=0,#REF!-J745,0)</f>
        <v>0</v>
      </c>
      <c r="AH745" t="str">
        <f>TEXT(J745,"MMMM")</f>
        <v>fevereiro</v>
      </c>
    </row>
    <row r="746" spans="1:34" ht="12.75" hidden="1" customHeight="1" x14ac:dyDescent="0.25">
      <c r="A746" s="90" t="str">
        <f>IF(C746="Oficina Diversos","Oficina Geral",
IF(ISNUMBER(FIND("Estoque - Colhedoras",C746)),"Colhedoras",IF(ISNUMBER(FIND("Caldeiraria",C746)),"Caldeiraria",IF(ISNUMBER(FIND("Borracharia",C746)),"Borracharia",IF(ISNUMBER(FIND("Lubrificação",C746)),"Lubrificação",
IF(ISNUMBER(FIND("Estoque - Carregadeiras",C746)),"Carregadeiras",IF(ISNUMBER(FIND("Estoque - Veic. Leves",C746)),"Veic. Leves",
IF(ISNUMBER(FIND("Estoque - Caminhões",C746)),"Caminhões",IF(ISNUMBER(FIND("Estoque - Transbordos",C746)),"Transbordos",
IF(ISNUMBER(FIND("Estoque - Tratores",C746)),"Tratores",
IF(ISNUMBER(FIND("Estoque - Máquinas pesadas",C746)),"Máquinas pesadas",
IF(ISNUMBER(FIND("Estoque - Reboques",C746)),"Reboques",
IF(C746="Estoque","Estoque",
IF(AND(ISNUMBER(C746),C746&gt;1000,C746&lt;2000),"Caminhões",
IF(AND(ISNUMBER(C746),C746&gt;2000,C746&lt;3000),"Tratores",
IF(AND(ISNUMBER(C746),C746&gt;3000,C746&lt;4000),"Carregadeiras",
IF(AND(ISNUMBER(C746),C746&gt;4000,C746&lt;5000),"Máquinas pesadas",
IF(AND(ISNUMBER(C746),C746&gt;5000,C746&lt;6000),"Colhedoras",
IF(AND(ISNUMBER(C746),C746&gt;7000,C746&lt;8000),"Irrigação",
IF(AND(ISNUMBER(C746),C746&gt;8000,C746&lt;9000),"Reboques",IF(AND(ISNUMBER(C746),C746&gt;0,C746&lt;1000),"Veic. Leves","")))))))))))))))))))))</f>
        <v>Tratores</v>
      </c>
      <c r="B746" s="87"/>
      <c r="C746" s="76">
        <v>2036</v>
      </c>
      <c r="D746" s="2">
        <v>26858</v>
      </c>
      <c r="E746" s="10" t="s">
        <v>465</v>
      </c>
      <c r="F746" s="14" t="str">
        <f>IF(ISBLANK(K746), "Apenas Solicitação", "Tem OC")</f>
        <v>Tem OC</v>
      </c>
      <c r="G746" s="2">
        <v>1</v>
      </c>
      <c r="H746" s="37">
        <f>G746-I746</f>
        <v>0</v>
      </c>
      <c r="I746" s="38">
        <v>1</v>
      </c>
      <c r="J746" s="4">
        <v>45716</v>
      </c>
      <c r="K746" s="183">
        <v>45736</v>
      </c>
      <c r="L746" s="7"/>
      <c r="M746" s="44"/>
      <c r="N746" s="44" t="str">
        <f>IFERROR(K746 + VALUE(LEFT(L746, FIND(" ", L746) - 1)), "")</f>
        <v/>
      </c>
      <c r="O746" s="3">
        <f>IF(_xlfn.DAYS(K746,J746)&lt;0, "Aguardando OC", _xlfn.DAYS(K746,J746))</f>
        <v>20</v>
      </c>
      <c r="P746" s="14">
        <v>394694</v>
      </c>
      <c r="Q746" s="2">
        <v>1133066</v>
      </c>
      <c r="R746" s="14">
        <v>165177</v>
      </c>
      <c r="S746" s="2">
        <v>692</v>
      </c>
      <c r="T746" s="65" t="s">
        <v>106</v>
      </c>
      <c r="U746" s="21">
        <v>26.45</v>
      </c>
      <c r="V746" s="2">
        <v>13341</v>
      </c>
      <c r="W746" s="47" t="str">
        <f>IFERROR(VLOOKUP(V746, Fornecedores!A:C, 3, FALSE), "")</f>
        <v>DISMA DISTRIBUIDORA</v>
      </c>
      <c r="X746" s="43" t="str">
        <f>IFERROR(VLOOKUP(V746, Fornecedores!A:E, 5, FALSE), "")</f>
        <v>Araçatuba</v>
      </c>
      <c r="Y746" s="43" t="str">
        <f>IFERROR(VLOOKUP(V746, Fornecedores!A:F, 6, FALSE), "")</f>
        <v>SP</v>
      </c>
      <c r="Z746" s="14" t="str">
        <f>IF(H746=0, "Pedido entregue!", "Pendente")</f>
        <v>Pedido entregue!</v>
      </c>
      <c r="AA746" s="59">
        <v>1</v>
      </c>
      <c r="AB746" s="58" t="str">
        <f>IF(Z746="Pedido Entregue!", IF(AA746=1, "Retirado do Almoxarifado", IF(AA746=2, "Material devolvido", "Aguardando retirada")), IF(Z746="Pendente", "Entrega pendente", ""))</f>
        <v>Retirado do Almoxarifado</v>
      </c>
      <c r="AC746" s="18">
        <v>1</v>
      </c>
      <c r="AD746" s="18">
        <f>AC746/SUMIF($P:$P,P746,$AC:$AC)</f>
        <v>1</v>
      </c>
      <c r="AE746" s="18">
        <f>IF(R746=0,0,AC746/SUMIF($R:$R,R746,$AC:$AC))</f>
        <v>0.04</v>
      </c>
      <c r="AF746" s="18">
        <f>IF(R746=0,1,0)</f>
        <v>0</v>
      </c>
      <c r="AG746" s="18">
        <f>IF(R746=0,#REF!-J746,0)</f>
        <v>0</v>
      </c>
      <c r="AH746" t="str">
        <f>TEXT(J746,"MMMM")</f>
        <v>fevereiro</v>
      </c>
    </row>
    <row r="747" spans="1:34" ht="12.75" hidden="1" customHeight="1" x14ac:dyDescent="0.25">
      <c r="A747" s="90" t="str">
        <f>IF(C747="Oficina Diversos","Oficina Geral",
IF(ISNUMBER(FIND("Estoque - Colhedoras",C747)),"Colhedoras",IF(ISNUMBER(FIND("Caldeiraria",C747)),"Caldeiraria",IF(ISNUMBER(FIND("Borracharia",C747)),"Borracharia",IF(ISNUMBER(FIND("Lubrificação",C747)),"Lubrificação",
IF(ISNUMBER(FIND("Estoque - Carregadeiras",C747)),"Carregadeiras",IF(ISNUMBER(FIND("Estoque - Veic. Leves",C747)),"Veic. Leves",
IF(ISNUMBER(FIND("Estoque - Caminhões",C747)),"Caminhões",IF(ISNUMBER(FIND("Estoque - Transbordos",C747)),"Transbordos",
IF(ISNUMBER(FIND("Estoque - Tratores",C747)),"Tratores",
IF(ISNUMBER(FIND("Estoque - Máquinas pesadas",C747)),"Máquinas pesadas",
IF(ISNUMBER(FIND("Estoque - Reboques",C747)),"Reboques",
IF(C747="Estoque","Estoque",
IF(AND(ISNUMBER(C747),C747&gt;1000,C747&lt;2000),"Caminhões",
IF(AND(ISNUMBER(C747),C747&gt;2000,C747&lt;3000),"Tratores",
IF(AND(ISNUMBER(C747),C747&gt;3000,C747&lt;4000),"Carregadeiras",
IF(AND(ISNUMBER(C747),C747&gt;4000,C747&lt;5000),"Máquinas pesadas",
IF(AND(ISNUMBER(C747),C747&gt;5000,C747&lt;6000),"Colhedoras",
IF(AND(ISNUMBER(C747),C747&gt;7000,C747&lt;8000),"Irrigação",
IF(AND(ISNUMBER(C747),C747&gt;8000,C747&lt;9000),"Reboques",IF(AND(ISNUMBER(C747),C747&gt;0,C747&lt;1000),"Veic. Leves","")))))))))))))))))))))</f>
        <v>Tratores</v>
      </c>
      <c r="B747" s="218"/>
      <c r="C747" s="69">
        <v>2037</v>
      </c>
      <c r="D747" s="69">
        <v>26858</v>
      </c>
      <c r="E747" s="70" t="s">
        <v>465</v>
      </c>
      <c r="F747" s="14" t="str">
        <f>IF(ISBLANK(K747), "Apenas Solicitação", "Tem OC")</f>
        <v>Tem OC</v>
      </c>
      <c r="G747" s="69">
        <v>2</v>
      </c>
      <c r="H747" s="37">
        <f>G747-I747</f>
        <v>0</v>
      </c>
      <c r="I747" s="38">
        <v>2</v>
      </c>
      <c r="J747" s="71">
        <v>45805</v>
      </c>
      <c r="K747" s="186">
        <v>45811</v>
      </c>
      <c r="L747" s="70" t="s">
        <v>20160</v>
      </c>
      <c r="M747" s="44" t="str">
        <f ca="1">IF(OR(N747="", N747=0), "", IF(N747&gt;TODAY(), "No prazo", "Atrasado"))</f>
        <v>Atrasado</v>
      </c>
      <c r="N747" s="44">
        <f>IFERROR(K747 + VALUE(LEFT(L747, FIND(" ", L747) - 1)), "")</f>
        <v>45821</v>
      </c>
      <c r="O747" s="3">
        <f>IF(_xlfn.DAYS(K747,J747)&lt;0, "Aguardando OC", _xlfn.DAYS(K747,J747))</f>
        <v>6</v>
      </c>
      <c r="P747" s="195">
        <v>404991</v>
      </c>
      <c r="Q747" s="55"/>
      <c r="R747" s="195">
        <v>168522</v>
      </c>
      <c r="S747" s="69">
        <v>221</v>
      </c>
      <c r="T747" s="65" t="s">
        <v>1029</v>
      </c>
      <c r="U747" s="120">
        <v>53.62</v>
      </c>
      <c r="V747" s="69">
        <v>13341</v>
      </c>
      <c r="W747" s="47" t="str">
        <f>IFERROR(VLOOKUP(V747, Fornecedores!A:C, 3, FALSE), "")</f>
        <v>DISMA DISTRIBUIDORA</v>
      </c>
      <c r="X747" s="43" t="str">
        <f>IFERROR(VLOOKUP(V747, Fornecedores!A:E, 5, FALSE), "")</f>
        <v>Araçatuba</v>
      </c>
      <c r="Y747" s="43" t="str">
        <f>IFERROR(VLOOKUP(V747, Fornecedores!A:F, 6, FALSE), "")</f>
        <v>SP</v>
      </c>
      <c r="Z747" s="14" t="str">
        <f>IF(H747=0, "Pedido entregue!", "Pendente")</f>
        <v>Pedido entregue!</v>
      </c>
      <c r="AA747" s="49"/>
      <c r="AB747" s="58" t="str">
        <f>IF(Z747="Pedido Entregue!", IF(AA747=1, "Retirado do Almoxarifado", IF(AA747=2, "Material devolvido", "Aguardando retirada")), IF(Z747="Pendente", "Entrega pendente", ""))</f>
        <v>Aguardando retirada</v>
      </c>
      <c r="AC747" s="18">
        <v>1</v>
      </c>
      <c r="AD747" s="18">
        <f>AC747/SUMIF($P:$P,P747,$AC:$AC)</f>
        <v>1</v>
      </c>
      <c r="AE747" s="18">
        <f>IF(R747=0,0,AC747/SUMIF($R:$R,R747,$AC:$AC))</f>
        <v>5.5555555555555552E-2</v>
      </c>
      <c r="AF747" s="18">
        <f>IF(R747=0,1,0)</f>
        <v>0</v>
      </c>
      <c r="AH747" t="str">
        <f>TEXT(J747,"MMMM")</f>
        <v>maio</v>
      </c>
    </row>
    <row r="748" spans="1:34" ht="12.75" hidden="1" customHeight="1" x14ac:dyDescent="0.25">
      <c r="A748" s="90" t="str">
        <f>IF(C748="Oficina Diversos","Oficina Geral",
IF(ISNUMBER(FIND("Estoque - Colhedoras",C748)),"Colhedoras",IF(ISNUMBER(FIND("Caldeiraria",C748)),"Caldeiraria",IF(ISNUMBER(FIND("Borracharia",C748)),"Borracharia",IF(ISNUMBER(FIND("Lubrificação",C748)),"Lubrificação",
IF(ISNUMBER(FIND("Estoque - Carregadeiras",C748)),"Carregadeiras",IF(ISNUMBER(FIND("Estoque - Veic. Leves",C748)),"Veic. Leves",
IF(ISNUMBER(FIND("Estoque - Caminhões",C748)),"Caminhões",IF(ISNUMBER(FIND("Estoque - Transbordos",C748)),"Transbordos",
IF(ISNUMBER(FIND("Estoque - Tratores",C748)),"Tratores",
IF(ISNUMBER(FIND("Estoque - Máquinas pesadas",C748)),"Máquinas pesadas",
IF(ISNUMBER(FIND("Estoque - Reboques",C748)),"Reboques",
IF(C748="Estoque","Estoque",
IF(AND(ISNUMBER(C748),C748&gt;1000,C748&lt;2000),"Caminhões",
IF(AND(ISNUMBER(C748),C748&gt;2000,C748&lt;3000),"Tratores",
IF(AND(ISNUMBER(C748),C748&gt;3000,C748&lt;4000),"Carregadeiras",
IF(AND(ISNUMBER(C748),C748&gt;4000,C748&lt;5000),"Máquinas pesadas",
IF(AND(ISNUMBER(C748),C748&gt;5000,C748&lt;6000),"Colhedoras",
IF(AND(ISNUMBER(C748),C748&gt;7000,C748&lt;8000),"Irrigação",
IF(AND(ISNUMBER(C748),C748&gt;8000,C748&lt;9000),"Reboques",IF(AND(ISNUMBER(C748),C748&gt;0,C748&lt;1000),"Veic. Leves","")))))))))))))))))))))</f>
        <v>Tratores</v>
      </c>
      <c r="B748" s="8"/>
      <c r="C748" s="2">
        <v>2036</v>
      </c>
      <c r="D748" s="2">
        <v>26859</v>
      </c>
      <c r="E748" s="10" t="s">
        <v>466</v>
      </c>
      <c r="F748" s="14" t="str">
        <f>IF(ISBLANK(K748), "Apenas Solicitação", "Tem OC")</f>
        <v>Tem OC</v>
      </c>
      <c r="G748" s="2">
        <v>4</v>
      </c>
      <c r="H748" s="37">
        <f>G748-I748</f>
        <v>0</v>
      </c>
      <c r="I748" s="38">
        <v>4</v>
      </c>
      <c r="J748" s="4">
        <v>45716</v>
      </c>
      <c r="K748" s="183">
        <v>45736</v>
      </c>
      <c r="L748" s="7"/>
      <c r="M748" s="44"/>
      <c r="N748" s="44" t="str">
        <f>IFERROR(K748 + VALUE(LEFT(L748, FIND(" ", L748) - 1)), "")</f>
        <v/>
      </c>
      <c r="O748" s="3">
        <f>IF(_xlfn.DAYS(K748,J748)&lt;0, "Aguardando OC", _xlfn.DAYS(K748,J748))</f>
        <v>20</v>
      </c>
      <c r="P748" s="14">
        <v>394679</v>
      </c>
      <c r="Q748" s="2">
        <v>1133066</v>
      </c>
      <c r="R748" s="14">
        <v>165177</v>
      </c>
      <c r="S748" s="2">
        <v>692</v>
      </c>
      <c r="T748" s="65" t="s">
        <v>106</v>
      </c>
      <c r="U748" s="21">
        <v>23.09</v>
      </c>
      <c r="V748" s="2">
        <v>13341</v>
      </c>
      <c r="W748" s="47" t="str">
        <f>IFERROR(VLOOKUP(V748, Fornecedores!A:C, 3, FALSE), "")</f>
        <v>DISMA DISTRIBUIDORA</v>
      </c>
      <c r="X748" s="43" t="str">
        <f>IFERROR(VLOOKUP(V748, Fornecedores!A:E, 5, FALSE), "")</f>
        <v>Araçatuba</v>
      </c>
      <c r="Y748" s="43" t="str">
        <f>IFERROR(VLOOKUP(V748, Fornecedores!A:F, 6, FALSE), "")</f>
        <v>SP</v>
      </c>
      <c r="Z748" s="14" t="str">
        <f>IF(H748=0, "Pedido entregue!", "Pendente")</f>
        <v>Pedido entregue!</v>
      </c>
      <c r="AA748" s="59">
        <v>1</v>
      </c>
      <c r="AB748" s="58" t="str">
        <f>IF(Z748="Pedido Entregue!", IF(AA748=1, "Retirado do Almoxarifado", IF(AA748=2, "Material devolvido", "Aguardando retirada")), IF(Z748="Pendente", "Entrega pendente", ""))</f>
        <v>Retirado do Almoxarifado</v>
      </c>
      <c r="AC748" s="18">
        <v>1</v>
      </c>
      <c r="AD748" s="18">
        <f>AC748/SUMIF($P:$P,P748,$AC:$AC)</f>
        <v>1</v>
      </c>
      <c r="AE748" s="18">
        <f>IF(R748=0,0,AC748/SUMIF($R:$R,R748,$AC:$AC))</f>
        <v>0.04</v>
      </c>
      <c r="AF748" s="18">
        <f>IF(R748=0,1,0)</f>
        <v>0</v>
      </c>
      <c r="AG748" s="18">
        <f>IF(R748=0,#REF!-J748,0)</f>
        <v>0</v>
      </c>
      <c r="AH748" t="str">
        <f>TEXT(J748,"MMMM")</f>
        <v>fevereiro</v>
      </c>
    </row>
    <row r="749" spans="1:34" ht="12.75" hidden="1" customHeight="1" x14ac:dyDescent="0.25">
      <c r="A749" s="90" t="str">
        <f>IF(C749="Oficina Diversos","Oficina Geral",
IF(ISNUMBER(FIND("Estoque - Colhedoras",C749)),"Colhedoras",IF(ISNUMBER(FIND("Caldeiraria",C749)),"Caldeiraria",IF(ISNUMBER(FIND("Borracharia",C749)),"Borracharia",IF(ISNUMBER(FIND("Lubrificação",C749)),"Lubrificação",
IF(ISNUMBER(FIND("Estoque - Carregadeiras",C749)),"Carregadeiras",IF(ISNUMBER(FIND("Estoque - Veic. Leves",C749)),"Veic. Leves",
IF(ISNUMBER(FIND("Estoque - Caminhões",C749)),"Caminhões",IF(ISNUMBER(FIND("Estoque - Transbordos",C749)),"Transbordos",
IF(ISNUMBER(FIND("Estoque - Tratores",C749)),"Tratores",
IF(ISNUMBER(FIND("Estoque - Máquinas pesadas",C749)),"Máquinas pesadas",
IF(ISNUMBER(FIND("Estoque - Reboques",C749)),"Reboques",
IF(C749="Estoque","Estoque",
IF(AND(ISNUMBER(C749),C749&gt;1000,C749&lt;2000),"Caminhões",
IF(AND(ISNUMBER(C749),C749&gt;2000,C749&lt;3000),"Tratores",
IF(AND(ISNUMBER(C749),C749&gt;3000,C749&lt;4000),"Carregadeiras",
IF(AND(ISNUMBER(C749),C749&gt;4000,C749&lt;5000),"Máquinas pesadas",
IF(AND(ISNUMBER(C749),C749&gt;5000,C749&lt;6000),"Colhedoras",
IF(AND(ISNUMBER(C749),C749&gt;7000,C749&lt;8000),"Irrigação",
IF(AND(ISNUMBER(C749),C749&gt;8000,C749&lt;9000),"Reboques",IF(AND(ISNUMBER(C749),C749&gt;0,C749&lt;1000),"Veic. Leves","")))))))))))))))))))))</f>
        <v>Tratores</v>
      </c>
      <c r="B749" s="39"/>
      <c r="C749" s="69">
        <v>2037</v>
      </c>
      <c r="D749" s="69">
        <v>26859</v>
      </c>
      <c r="E749" s="70" t="s">
        <v>466</v>
      </c>
      <c r="F749" s="14" t="str">
        <f>IF(ISBLANK(K749), "Apenas Solicitação", "Tem OC")</f>
        <v>Tem OC</v>
      </c>
      <c r="G749" s="69">
        <v>4</v>
      </c>
      <c r="H749" s="37">
        <f>G749-I749</f>
        <v>0</v>
      </c>
      <c r="I749" s="38">
        <v>4</v>
      </c>
      <c r="J749" s="71">
        <v>45805</v>
      </c>
      <c r="K749" s="186">
        <v>45811</v>
      </c>
      <c r="L749" s="70" t="s">
        <v>20152</v>
      </c>
      <c r="M749" s="44" t="str">
        <f ca="1">IF(OR(N749="", N749=0), "", IF(N749&gt;TODAY(), "No prazo", "Atrasado"))</f>
        <v>Atrasado</v>
      </c>
      <c r="N749" s="44">
        <f>IFERROR(K749 + VALUE(LEFT(L749, FIND(" ", L749) - 1)), "")</f>
        <v>45812</v>
      </c>
      <c r="O749" s="3">
        <f>IF(_xlfn.DAYS(K749,J749)&lt;0, "Aguardando OC", _xlfn.DAYS(K749,J749))</f>
        <v>6</v>
      </c>
      <c r="P749" s="195">
        <v>404987</v>
      </c>
      <c r="Q749" s="55"/>
      <c r="R749" s="195">
        <v>168522</v>
      </c>
      <c r="S749" s="69">
        <v>221</v>
      </c>
      <c r="T749" s="65" t="s">
        <v>1029</v>
      </c>
      <c r="U749" s="120">
        <v>93.44</v>
      </c>
      <c r="V749" s="69">
        <v>13341</v>
      </c>
      <c r="W749" s="47" t="str">
        <f>IFERROR(VLOOKUP(V749, Fornecedores!A:C, 3, FALSE), "")</f>
        <v>DISMA DISTRIBUIDORA</v>
      </c>
      <c r="X749" s="43" t="str">
        <f>IFERROR(VLOOKUP(V749, Fornecedores!A:E, 5, FALSE), "")</f>
        <v>Araçatuba</v>
      </c>
      <c r="Y749" s="43" t="str">
        <f>IFERROR(VLOOKUP(V749, Fornecedores!A:F, 6, FALSE), "")</f>
        <v>SP</v>
      </c>
      <c r="Z749" s="14" t="str">
        <f>IF(H749=0, "Pedido entregue!", "Pendente")</f>
        <v>Pedido entregue!</v>
      </c>
      <c r="AA749" s="49"/>
      <c r="AB749" s="58" t="str">
        <f>IF(Z749="Pedido Entregue!", IF(AA749=1, "Retirado do Almoxarifado", IF(AA749=2, "Material devolvido", "Aguardando retirada")), IF(Z749="Pendente", "Entrega pendente", ""))</f>
        <v>Aguardando retirada</v>
      </c>
      <c r="AC749" s="18">
        <v>1</v>
      </c>
      <c r="AD749" s="18">
        <f>AC749/SUMIF($P:$P,P749,$AC:$AC)</f>
        <v>1</v>
      </c>
      <c r="AE749" s="18">
        <f>IF(R749=0,0,AC749/SUMIF($R:$R,R749,$AC:$AC))</f>
        <v>5.5555555555555552E-2</v>
      </c>
      <c r="AF749" s="18">
        <f>IF(R749=0,1,0)</f>
        <v>0</v>
      </c>
      <c r="AH749" t="str">
        <f>TEXT(J749,"MMMM")</f>
        <v>maio</v>
      </c>
    </row>
    <row r="750" spans="1:34" ht="12.75" hidden="1" customHeight="1" x14ac:dyDescent="0.25">
      <c r="A750" s="90" t="str">
        <f>IF(C750="Oficina Diversos","Oficina Geral",
IF(ISNUMBER(FIND("Estoque - Colhedoras",C750)),"Colhedoras",IF(ISNUMBER(FIND("Caldeiraria",C750)),"Caldeiraria",IF(ISNUMBER(FIND("Borracharia",C750)),"Borracharia",IF(ISNUMBER(FIND("Lubrificação",C750)),"Lubrificação",
IF(ISNUMBER(FIND("Estoque - Carregadeiras",C750)),"Carregadeiras",IF(ISNUMBER(FIND("Estoque - Veic. Leves",C750)),"Veic. Leves",
IF(ISNUMBER(FIND("Estoque - Caminhões",C750)),"Caminhões",IF(ISNUMBER(FIND("Estoque - Transbordos",C750)),"Transbordos",
IF(ISNUMBER(FIND("Estoque - Tratores",C750)),"Tratores",
IF(ISNUMBER(FIND("Estoque - Máquinas pesadas",C750)),"Máquinas pesadas",
IF(ISNUMBER(FIND("Estoque - Reboques",C750)),"Reboques",
IF(C750="Estoque","Estoque",
IF(AND(ISNUMBER(C750),C750&gt;1000,C750&lt;2000),"Caminhões",
IF(AND(ISNUMBER(C750),C750&gt;2000,C750&lt;3000),"Tratores",
IF(AND(ISNUMBER(C750),C750&gt;3000,C750&lt;4000),"Carregadeiras",
IF(AND(ISNUMBER(C750),C750&gt;4000,C750&lt;5000),"Máquinas pesadas",
IF(AND(ISNUMBER(C750),C750&gt;5000,C750&lt;6000),"Colhedoras",
IF(AND(ISNUMBER(C750),C750&gt;7000,C750&lt;8000),"Irrigação",
IF(AND(ISNUMBER(C750),C750&gt;8000,C750&lt;9000),"Reboques",IF(AND(ISNUMBER(C750),C750&gt;0,C750&lt;1000),"Veic. Leves","")))))))))))))))))))))</f>
        <v>Tratores</v>
      </c>
      <c r="B750" s="111"/>
      <c r="C750" s="113">
        <v>2035</v>
      </c>
      <c r="D750" s="2">
        <v>26862</v>
      </c>
      <c r="E750" s="3" t="s">
        <v>20451</v>
      </c>
      <c r="F750" s="101" t="str">
        <f>IF(ISBLANK(K750), "Apenas Solicitação", "Tem OC")</f>
        <v>Tem OC</v>
      </c>
      <c r="G750" s="2">
        <v>1</v>
      </c>
      <c r="H750" s="102">
        <f>G750-I750</f>
        <v>0</v>
      </c>
      <c r="I750" s="103">
        <v>1</v>
      </c>
      <c r="J750" s="4">
        <v>45824</v>
      </c>
      <c r="K750" s="180">
        <v>45840</v>
      </c>
      <c r="L750" s="3" t="s">
        <v>20152</v>
      </c>
      <c r="M750" s="104" t="str">
        <f ca="1">IF(OR(N750="", N750=0), "", IF(N750&gt;TODAY(), "No prazo", "Atrasado"))</f>
        <v>Atrasado</v>
      </c>
      <c r="N750" s="104">
        <f>IFERROR(K750 + VALUE(LEFT(L750, FIND(" ", L750) - 1)), "")</f>
        <v>45841</v>
      </c>
      <c r="O750" s="105">
        <f>IF(_xlfn.DAYS(K750,J750)&lt;0, "Aguardando OC", _xlfn.DAYS(K750,J750))</f>
        <v>16</v>
      </c>
      <c r="P750" s="14">
        <v>407748</v>
      </c>
      <c r="Q750" s="55"/>
      <c r="R750" s="14">
        <v>170212</v>
      </c>
      <c r="S750" s="2">
        <v>221</v>
      </c>
      <c r="T750" s="65" t="s">
        <v>1029</v>
      </c>
      <c r="U750" s="21">
        <v>170</v>
      </c>
      <c r="V750" s="2">
        <v>13341</v>
      </c>
      <c r="W750" s="117" t="str">
        <f>IFERROR(VLOOKUP(V750, Fornecedores!A:C, 3, FALSE), "")</f>
        <v>DISMA DISTRIBUIDORA</v>
      </c>
      <c r="X750" s="105" t="str">
        <f>IFERROR(VLOOKUP(V750, Fornecedores!A:E, 5, FALSE), "")</f>
        <v>Araçatuba</v>
      </c>
      <c r="Y750" s="105" t="str">
        <f>IFERROR(VLOOKUP(V750, Fornecedores!A:F, 6, FALSE), "")</f>
        <v>SP</v>
      </c>
      <c r="Z750" s="101" t="str">
        <f>IF(H750=0, "Pedido entregue!", "Pendente")</f>
        <v>Pedido entregue!</v>
      </c>
      <c r="AA750" s="119"/>
      <c r="AB750" s="132" t="str">
        <f>IF(Z750="Pedido Entregue!", IF(AA750=1, "Retirado do Almoxarifado", IF(AA750=2, "Material devolvido", "Aguardando retirada")), IF(Z750="Pendente", "Entrega pendente", ""))</f>
        <v>Aguardando retirada</v>
      </c>
      <c r="AC750" s="18">
        <v>1</v>
      </c>
      <c r="AD750" s="18">
        <f>AC750/SUMIF($P:$P,P750,$AC:$AC)</f>
        <v>1</v>
      </c>
      <c r="AE750" s="18">
        <f>IF(R750=0,0,AC750/SUMIF($R:$R,R750,$AC:$AC))</f>
        <v>1</v>
      </c>
      <c r="AF750" s="18">
        <f>IF(R750=0,1,0)</f>
        <v>0</v>
      </c>
      <c r="AH750" t="str">
        <f>TEXT(J750,"MMMM")</f>
        <v>junho</v>
      </c>
    </row>
    <row r="751" spans="1:34" ht="12.75" hidden="1" customHeight="1" x14ac:dyDescent="0.25">
      <c r="A751" s="90" t="str">
        <f>IF(C751="Oficina Diversos","Oficina Geral",
IF(ISNUMBER(FIND("Estoque - Colhedoras",C751)),"Colhedoras",IF(ISNUMBER(FIND("Caldeiraria",C751)),"Caldeiraria",IF(ISNUMBER(FIND("Borracharia",C751)),"Borracharia",IF(ISNUMBER(FIND("Lubrificação",C751)),"Lubrificação",
IF(ISNUMBER(FIND("Estoque - Carregadeiras",C751)),"Carregadeiras",IF(ISNUMBER(FIND("Estoque - Veic. Leves",C751)),"Veic. Leves",
IF(ISNUMBER(FIND("Estoque - Caminhões",C751)),"Caminhões",IF(ISNUMBER(FIND("Estoque - Transbordos",C751)),"Transbordos",
IF(ISNUMBER(FIND("Estoque - Tratores",C751)),"Tratores",
IF(ISNUMBER(FIND("Estoque - Máquinas pesadas",C751)),"Máquinas pesadas",
IF(ISNUMBER(FIND("Estoque - Reboques",C751)),"Reboques",
IF(C751="Estoque","Estoque",
IF(AND(ISNUMBER(C751),C751&gt;1000,C751&lt;2000),"Caminhões",
IF(AND(ISNUMBER(C751),C751&gt;2000,C751&lt;3000),"Tratores",
IF(AND(ISNUMBER(C751),C751&gt;3000,C751&lt;4000),"Carregadeiras",
IF(AND(ISNUMBER(C751),C751&gt;4000,C751&lt;5000),"Máquinas pesadas",
IF(AND(ISNUMBER(C751),C751&gt;5000,C751&lt;6000),"Colhedoras",
IF(AND(ISNUMBER(C751),C751&gt;7000,C751&lt;8000),"Irrigação",
IF(AND(ISNUMBER(C751),C751&gt;8000,C751&lt;9000),"Reboques",IF(AND(ISNUMBER(C751),C751&gt;0,C751&lt;1000),"Veic. Leves","")))))))))))))))))))))</f>
        <v>Tratores</v>
      </c>
      <c r="B751" s="111"/>
      <c r="C751" s="113">
        <v>2035</v>
      </c>
      <c r="D751" s="2">
        <v>26886</v>
      </c>
      <c r="E751" s="3" t="s">
        <v>20452</v>
      </c>
      <c r="F751" s="101" t="str">
        <f>IF(ISBLANK(K751), "Apenas Solicitação", "Tem OC")</f>
        <v>Tem OC</v>
      </c>
      <c r="G751" s="2">
        <v>2</v>
      </c>
      <c r="H751" s="102">
        <f>G751-I751</f>
        <v>0</v>
      </c>
      <c r="I751" s="103">
        <v>2</v>
      </c>
      <c r="J751" s="4">
        <v>45824</v>
      </c>
      <c r="K751" s="180">
        <v>45840</v>
      </c>
      <c r="L751" s="3" t="s">
        <v>20151</v>
      </c>
      <c r="M751" s="104" t="str">
        <f ca="1">IF(OR(N751="", N751=0), "", IF(N751&gt;TODAY(), "No prazo", "Atrasado"))</f>
        <v>Atrasado</v>
      </c>
      <c r="N751" s="104">
        <f>IFERROR(K751 + VALUE(LEFT(L751, FIND(" ", L751) - 1)), "")</f>
        <v>45840</v>
      </c>
      <c r="O751" s="105">
        <f>IF(_xlfn.DAYS(K751,J751)&lt;0, "Aguardando OC", _xlfn.DAYS(K751,J751))</f>
        <v>16</v>
      </c>
      <c r="P751" s="14">
        <v>407765</v>
      </c>
      <c r="Q751" s="55"/>
      <c r="R751" s="14">
        <v>170221</v>
      </c>
      <c r="S751" s="2">
        <v>221</v>
      </c>
      <c r="T751" s="65" t="s">
        <v>1029</v>
      </c>
      <c r="U751" s="21">
        <v>2600</v>
      </c>
      <c r="V751" s="2">
        <v>14487</v>
      </c>
      <c r="W751" s="117" t="str">
        <f>IFERROR(VLOOKUP(V751, Fornecedores!A:C, 3, FALSE), "")</f>
        <v xml:space="preserve">FL TRATORES </v>
      </c>
      <c r="X751" s="105" t="str">
        <f>IFERROR(VLOOKUP(V751, Fornecedores!A:E, 5, FALSE), "")</f>
        <v>Recife</v>
      </c>
      <c r="Y751" s="105" t="str">
        <f>IFERROR(VLOOKUP(V751, Fornecedores!A:F, 6, FALSE), "")</f>
        <v>PE</v>
      </c>
      <c r="Z751" s="101" t="str">
        <f>IF(H751=0, "Pedido entregue!", "Pendente")</f>
        <v>Pedido entregue!</v>
      </c>
      <c r="AA751" s="119"/>
      <c r="AB751" s="132" t="str">
        <f>IF(Z751="Pedido Entregue!", IF(AA751=1, "Retirado do Almoxarifado", IF(AA751=2, "Material devolvido", "Aguardando retirada")), IF(Z751="Pendente", "Entrega pendente", ""))</f>
        <v>Aguardando retirada</v>
      </c>
      <c r="AC751" s="18">
        <v>1</v>
      </c>
      <c r="AD751" s="18">
        <f>AC751/SUMIF($P:$P,P751,$AC:$AC)</f>
        <v>1</v>
      </c>
      <c r="AE751" s="18">
        <f>IF(R751=0,0,AC751/SUMIF($R:$R,R751,$AC:$AC))</f>
        <v>1</v>
      </c>
      <c r="AF751" s="18">
        <f>IF(R751=0,1,0)</f>
        <v>0</v>
      </c>
      <c r="AH751" t="str">
        <f>TEXT(J751,"MMMM")</f>
        <v>junho</v>
      </c>
    </row>
    <row r="752" spans="1:34" ht="12.75" hidden="1" customHeight="1" x14ac:dyDescent="0.25">
      <c r="A752" s="90" t="str">
        <f>IF(C752="Oficina Diversos","Oficina Geral",
IF(ISNUMBER(FIND("Estoque - Colhedoras",C752)),"Colhedoras",IF(ISNUMBER(FIND("Caldeiraria",C752)),"Caldeiraria",IF(ISNUMBER(FIND("Borracharia",C752)),"Borracharia",IF(ISNUMBER(FIND("Lubrificação",C752)),"Lubrificação",
IF(ISNUMBER(FIND("Estoque - Carregadeiras",C752)),"Carregadeiras",IF(ISNUMBER(FIND("Estoque - Veic. Leves",C752)),"Veic. Leves",
IF(ISNUMBER(FIND("Estoque - Caminhões",C752)),"Caminhões",IF(ISNUMBER(FIND("Estoque - Transbordos",C752)),"Transbordos",
IF(ISNUMBER(FIND("Estoque - Tratores",C752)),"Tratores",
IF(ISNUMBER(FIND("Estoque - Máquinas pesadas",C752)),"Máquinas pesadas",
IF(ISNUMBER(FIND("Estoque - Reboques",C752)),"Reboques",
IF(C752="Estoque","Estoque",
IF(AND(ISNUMBER(C752),C752&gt;1000,C752&lt;2000),"Caminhões",
IF(AND(ISNUMBER(C752),C752&gt;2000,C752&lt;3000),"Tratores",
IF(AND(ISNUMBER(C752),C752&gt;3000,C752&lt;4000),"Carregadeiras",
IF(AND(ISNUMBER(C752),C752&gt;4000,C752&lt;5000),"Máquinas pesadas",
IF(AND(ISNUMBER(C752),C752&gt;5000,C752&lt;6000),"Colhedoras",
IF(AND(ISNUMBER(C752),C752&gt;7000,C752&lt;8000),"Irrigação",
IF(AND(ISNUMBER(C752),C752&gt;8000,C752&lt;9000),"Reboques",IF(AND(ISNUMBER(C752),C752&gt;0,C752&lt;1000),"Veic. Leves","")))))))))))))))))))))</f>
        <v>Tratores</v>
      </c>
      <c r="B752" s="8"/>
      <c r="C752" s="2">
        <v>2036</v>
      </c>
      <c r="D752" s="2">
        <v>26888</v>
      </c>
      <c r="E752" s="10" t="s">
        <v>441</v>
      </c>
      <c r="F752" s="14" t="str">
        <f>IF(ISBLANK(K752), "Apenas Solicitação", "Tem OC")</f>
        <v>Tem OC</v>
      </c>
      <c r="G752" s="2">
        <v>1</v>
      </c>
      <c r="H752" s="37">
        <f>G752-I752</f>
        <v>0</v>
      </c>
      <c r="I752" s="38">
        <v>1</v>
      </c>
      <c r="J752" s="4">
        <v>45716</v>
      </c>
      <c r="K752" s="183">
        <v>45736</v>
      </c>
      <c r="L752" s="7"/>
      <c r="M752" s="44"/>
      <c r="N752" s="44" t="str">
        <f>IFERROR(K752 + VALUE(LEFT(L752, FIND(" ", L752) - 1)), "")</f>
        <v/>
      </c>
      <c r="O752" s="3">
        <f>IF(_xlfn.DAYS(K752,J752)&lt;0, "Aguardando OC", _xlfn.DAYS(K752,J752))</f>
        <v>20</v>
      </c>
      <c r="P752" s="14">
        <v>394698</v>
      </c>
      <c r="Q752" s="2">
        <v>1133066</v>
      </c>
      <c r="R752" s="14">
        <v>165177</v>
      </c>
      <c r="S752" s="2">
        <v>692</v>
      </c>
      <c r="T752" s="65" t="s">
        <v>106</v>
      </c>
      <c r="U752" s="21">
        <v>28.41</v>
      </c>
      <c r="V752" s="2">
        <v>13341</v>
      </c>
      <c r="W752" s="47" t="str">
        <f>IFERROR(VLOOKUP(V752, Fornecedores!A:C, 3, FALSE), "")</f>
        <v>DISMA DISTRIBUIDORA</v>
      </c>
      <c r="X752" s="43" t="str">
        <f>IFERROR(VLOOKUP(V752, Fornecedores!A:E, 5, FALSE), "")</f>
        <v>Araçatuba</v>
      </c>
      <c r="Y752" s="43" t="str">
        <f>IFERROR(VLOOKUP(V752, Fornecedores!A:F, 6, FALSE), "")</f>
        <v>SP</v>
      </c>
      <c r="Z752" s="14" t="str">
        <f>IF(H752=0, "Pedido entregue!", "Pendente")</f>
        <v>Pedido entregue!</v>
      </c>
      <c r="AA752" s="59">
        <v>1</v>
      </c>
      <c r="AB752" s="58" t="str">
        <f>IF(Z752="Pedido Entregue!", IF(AA752=1, "Retirado do Almoxarifado", IF(AA752=2, "Material devolvido", "Aguardando retirada")), IF(Z752="Pendente", "Entrega pendente", ""))</f>
        <v>Retirado do Almoxarifado</v>
      </c>
      <c r="AC752" s="18">
        <v>1</v>
      </c>
      <c r="AD752" s="18">
        <f>AC752/SUMIF($P:$P,P752,$AC:$AC)</f>
        <v>1</v>
      </c>
      <c r="AE752" s="18">
        <f>IF(R752=0,0,AC752/SUMIF($R:$R,R752,$AC:$AC))</f>
        <v>0.04</v>
      </c>
      <c r="AF752" s="18">
        <f>IF(R752=0,1,0)</f>
        <v>0</v>
      </c>
      <c r="AG752" s="18">
        <f>IF(R752=0,#REF!-J752,0)</f>
        <v>0</v>
      </c>
      <c r="AH752" t="str">
        <f>TEXT(J752,"MMMM")</f>
        <v>fevereiro</v>
      </c>
    </row>
    <row r="753" spans="1:34" ht="12.75" hidden="1" customHeight="1" x14ac:dyDescent="0.25">
      <c r="A753" s="90" t="str">
        <f>IF(C753="Oficina Diversos","Oficina Geral",
IF(ISNUMBER(FIND("Estoque - Colhedoras",C753)),"Colhedoras",IF(ISNUMBER(FIND("Caldeiraria",C753)),"Caldeiraria",IF(ISNUMBER(FIND("Borracharia",C753)),"Borracharia",IF(ISNUMBER(FIND("Lubrificação",C753)),"Lubrificação",
IF(ISNUMBER(FIND("Estoque - Carregadeiras",C753)),"Carregadeiras",IF(ISNUMBER(FIND("Estoque - Veic. Leves",C753)),"Veic. Leves",
IF(ISNUMBER(FIND("Estoque - Caminhões",C753)),"Caminhões",IF(ISNUMBER(FIND("Estoque - Transbordos",C753)),"Transbordos",
IF(ISNUMBER(FIND("Estoque - Tratores",C753)),"Tratores",
IF(ISNUMBER(FIND("Estoque - Máquinas pesadas",C753)),"Máquinas pesadas",
IF(ISNUMBER(FIND("Estoque - Reboques",C753)),"Reboques",
IF(C753="Estoque","Estoque",
IF(AND(ISNUMBER(C753),C753&gt;1000,C753&lt;2000),"Caminhões",
IF(AND(ISNUMBER(C753),C753&gt;2000,C753&lt;3000),"Tratores",
IF(AND(ISNUMBER(C753),C753&gt;3000,C753&lt;4000),"Carregadeiras",
IF(AND(ISNUMBER(C753),C753&gt;4000,C753&lt;5000),"Máquinas pesadas",
IF(AND(ISNUMBER(C753),C753&gt;5000,C753&lt;6000),"Colhedoras",
IF(AND(ISNUMBER(C753),C753&gt;7000,C753&lt;8000),"Irrigação",
IF(AND(ISNUMBER(C753),C753&gt;8000,C753&lt;9000),"Reboques",IF(AND(ISNUMBER(C753),C753&gt;0,C753&lt;1000),"Veic. Leves","")))))))))))))))))))))</f>
        <v>Tratores</v>
      </c>
      <c r="B753" s="8"/>
      <c r="C753" s="2">
        <v>2036</v>
      </c>
      <c r="D753" s="2">
        <v>26889</v>
      </c>
      <c r="E753" s="10" t="s">
        <v>467</v>
      </c>
      <c r="F753" s="14" t="str">
        <f>IF(ISBLANK(K753), "Apenas Solicitação", "Tem OC")</f>
        <v>Tem OC</v>
      </c>
      <c r="G753" s="2">
        <v>1</v>
      </c>
      <c r="H753" s="37">
        <f>G753-I753</f>
        <v>0</v>
      </c>
      <c r="I753" s="38">
        <v>1</v>
      </c>
      <c r="J753" s="4">
        <v>45716</v>
      </c>
      <c r="K753" s="183">
        <v>45736</v>
      </c>
      <c r="L753" s="7"/>
      <c r="M753" s="44"/>
      <c r="N753" s="44" t="str">
        <f>IFERROR(K753 + VALUE(LEFT(L753, FIND(" ", L753) - 1)), "")</f>
        <v/>
      </c>
      <c r="O753" s="3">
        <f>IF(_xlfn.DAYS(K753,J753)&lt;0, "Aguardando OC", _xlfn.DAYS(K753,J753))</f>
        <v>20</v>
      </c>
      <c r="P753" s="14">
        <v>394697</v>
      </c>
      <c r="Q753" s="2">
        <v>1133066</v>
      </c>
      <c r="R753" s="14">
        <v>165177</v>
      </c>
      <c r="S753" s="2">
        <v>692</v>
      </c>
      <c r="T753" s="65" t="s">
        <v>106</v>
      </c>
      <c r="U753" s="21">
        <v>28.41</v>
      </c>
      <c r="V753" s="2">
        <v>13341</v>
      </c>
      <c r="W753" s="47" t="str">
        <f>IFERROR(VLOOKUP(V753, Fornecedores!A:C, 3, FALSE), "")</f>
        <v>DISMA DISTRIBUIDORA</v>
      </c>
      <c r="X753" s="43" t="str">
        <f>IFERROR(VLOOKUP(V753, Fornecedores!A:E, 5, FALSE), "")</f>
        <v>Araçatuba</v>
      </c>
      <c r="Y753" s="43" t="str">
        <f>IFERROR(VLOOKUP(V753, Fornecedores!A:F, 6, FALSE), "")</f>
        <v>SP</v>
      </c>
      <c r="Z753" s="14" t="str">
        <f>IF(H753=0, "Pedido entregue!", "Pendente")</f>
        <v>Pedido entregue!</v>
      </c>
      <c r="AA753" s="59">
        <v>1</v>
      </c>
      <c r="AB753" s="58" t="str">
        <f>IF(Z753="Pedido Entregue!", IF(AA753=1, "Retirado do Almoxarifado", IF(AA753=2, "Material devolvido", "Aguardando retirada")), IF(Z753="Pendente", "Entrega pendente", ""))</f>
        <v>Retirado do Almoxarifado</v>
      </c>
      <c r="AC753" s="18">
        <v>1</v>
      </c>
      <c r="AD753" s="18">
        <f>AC753/SUMIF($P:$P,P753,$AC:$AC)</f>
        <v>1</v>
      </c>
      <c r="AE753" s="18">
        <f>IF(R753=0,0,AC753/SUMIF($R:$R,R753,$AC:$AC))</f>
        <v>0.04</v>
      </c>
      <c r="AF753" s="18">
        <f>IF(R753=0,1,0)</f>
        <v>0</v>
      </c>
      <c r="AG753" s="18">
        <f>IF(R753=0,#REF!-J753,0)</f>
        <v>0</v>
      </c>
      <c r="AH753" t="str">
        <f>TEXT(J753,"MMMM")</f>
        <v>fevereiro</v>
      </c>
    </row>
    <row r="754" spans="1:34" ht="12.75" hidden="1" customHeight="1" x14ac:dyDescent="0.25">
      <c r="A754" s="90" t="str">
        <f>IF(C754="Oficina Diversos","Oficina Geral",
IF(ISNUMBER(FIND("Estoque - Colhedoras",C754)),"Colhedoras",IF(ISNUMBER(FIND("Caldeiraria",C754)),"Caldeiraria",IF(ISNUMBER(FIND("Borracharia",C754)),"Borracharia",IF(ISNUMBER(FIND("Lubrificação",C754)),"Lubrificação",
IF(ISNUMBER(FIND("Estoque - Carregadeiras",C754)),"Carregadeiras",IF(ISNUMBER(FIND("Estoque - Veic. Leves",C754)),"Veic. Leves",
IF(ISNUMBER(FIND("Estoque - Caminhões",C754)),"Caminhões",IF(ISNUMBER(FIND("Estoque - Transbordos",C754)),"Transbordos",
IF(ISNUMBER(FIND("Estoque - Tratores",C754)),"Tratores",
IF(ISNUMBER(FIND("Estoque - Máquinas pesadas",C754)),"Máquinas pesadas",
IF(ISNUMBER(FIND("Estoque - Reboques",C754)),"Reboques",
IF(C754="Estoque","Estoque",
IF(AND(ISNUMBER(C754),C754&gt;1000,C754&lt;2000),"Caminhões",
IF(AND(ISNUMBER(C754),C754&gt;2000,C754&lt;3000),"Tratores",
IF(AND(ISNUMBER(C754),C754&gt;3000,C754&lt;4000),"Carregadeiras",
IF(AND(ISNUMBER(C754),C754&gt;4000,C754&lt;5000),"Máquinas pesadas",
IF(AND(ISNUMBER(C754),C754&gt;5000,C754&lt;6000),"Colhedoras",
IF(AND(ISNUMBER(C754),C754&gt;7000,C754&lt;8000),"Irrigação",
IF(AND(ISNUMBER(C754),C754&gt;8000,C754&lt;9000),"Reboques",IF(AND(ISNUMBER(C754),C754&gt;0,C754&lt;1000),"Veic. Leves","")))))))))))))))))))))</f>
        <v>Tratores</v>
      </c>
      <c r="B754" s="39"/>
      <c r="C754" s="69">
        <v>2037</v>
      </c>
      <c r="D754" s="69">
        <v>26890</v>
      </c>
      <c r="E754" s="70" t="s">
        <v>20107</v>
      </c>
      <c r="F754" s="14" t="str">
        <f>IF(ISBLANK(K754), "Apenas Solicitação", "Tem OC")</f>
        <v>Tem OC</v>
      </c>
      <c r="G754" s="69">
        <v>8</v>
      </c>
      <c r="H754" s="37">
        <f>G754-I754</f>
        <v>0</v>
      </c>
      <c r="I754" s="38">
        <v>8</v>
      </c>
      <c r="J754" s="71">
        <v>45805</v>
      </c>
      <c r="K754" s="186">
        <v>45811</v>
      </c>
      <c r="L754" s="70"/>
      <c r="M754" s="44" t="str">
        <f ca="1">IF(OR(N754="", N754=0), "", IF(N754&gt;TODAY(), "No prazo", "Atrasado"))</f>
        <v/>
      </c>
      <c r="N754" s="44" t="str">
        <f>IFERROR(K754 + VALUE(LEFT(L754, FIND(" ", L754) - 1)), "")</f>
        <v/>
      </c>
      <c r="O754" s="3">
        <f>IF(_xlfn.DAYS(K754,J754)&lt;0, "Aguardando OC", _xlfn.DAYS(K754,J754))</f>
        <v>6</v>
      </c>
      <c r="P754" s="195">
        <v>404996</v>
      </c>
      <c r="Q754" s="55"/>
      <c r="R754" s="195">
        <v>168522</v>
      </c>
      <c r="S754" s="69">
        <v>221</v>
      </c>
      <c r="T754" s="65" t="s">
        <v>1029</v>
      </c>
      <c r="U754" s="120">
        <v>12.56</v>
      </c>
      <c r="V754" s="69">
        <v>13341</v>
      </c>
      <c r="W754" s="47" t="str">
        <f>IFERROR(VLOOKUP(V754, Fornecedores!A:C, 3, FALSE), "")</f>
        <v>DISMA DISTRIBUIDORA</v>
      </c>
      <c r="X754" s="43" t="str">
        <f>IFERROR(VLOOKUP(V754, Fornecedores!A:E, 5, FALSE), "")</f>
        <v>Araçatuba</v>
      </c>
      <c r="Y754" s="43" t="str">
        <f>IFERROR(VLOOKUP(V754, Fornecedores!A:F, 6, FALSE), "")</f>
        <v>SP</v>
      </c>
      <c r="Z754" s="14" t="str">
        <f>IF(H754=0, "Pedido entregue!", "Pendente")</f>
        <v>Pedido entregue!</v>
      </c>
      <c r="AA754" s="49"/>
      <c r="AB754" s="58" t="str">
        <f>IF(Z754="Pedido Entregue!", IF(AA754=1, "Retirado do Almoxarifado", IF(AA754=2, "Material devolvido", "Aguardando retirada")), IF(Z754="Pendente", "Entrega pendente", ""))</f>
        <v>Aguardando retirada</v>
      </c>
      <c r="AC754" s="18">
        <v>1</v>
      </c>
      <c r="AD754" s="18">
        <f>AC754/SUMIF($P:$P,P754,$AC:$AC)</f>
        <v>1</v>
      </c>
      <c r="AE754" s="18">
        <f>IF(R754=0,0,AC754/SUMIF($R:$R,R754,$AC:$AC))</f>
        <v>5.5555555555555552E-2</v>
      </c>
      <c r="AF754" s="18">
        <f>IF(R754=0,1,0)</f>
        <v>0</v>
      </c>
      <c r="AH754" t="str">
        <f>TEXT(J754,"MMMM")</f>
        <v>maio</v>
      </c>
    </row>
    <row r="755" spans="1:34" ht="12.75" hidden="1" customHeight="1" x14ac:dyDescent="0.25">
      <c r="A755" s="90" t="str">
        <f>IF(C755="Oficina Diversos","Oficina Geral",
IF(ISNUMBER(FIND("Estoque - Colhedoras",C755)),"Colhedoras",IF(ISNUMBER(FIND("Caldeiraria",C755)),"Caldeiraria",IF(ISNUMBER(FIND("Borracharia",C755)),"Borracharia",IF(ISNUMBER(FIND("Lubrificação",C755)),"Lubrificação",
IF(ISNUMBER(FIND("Estoque - Carregadeiras",C755)),"Carregadeiras",IF(ISNUMBER(FIND("Estoque - Veic. Leves",C755)),"Veic. Leves",
IF(ISNUMBER(FIND("Estoque - Caminhões",C755)),"Caminhões",IF(ISNUMBER(FIND("Estoque - Transbordos",C755)),"Transbordos",
IF(ISNUMBER(FIND("Estoque - Tratores",C755)),"Tratores",
IF(ISNUMBER(FIND("Estoque - Máquinas pesadas",C755)),"Máquinas pesadas",
IF(ISNUMBER(FIND("Estoque - Reboques",C755)),"Reboques",
IF(C755="Estoque","Estoque",
IF(AND(ISNUMBER(C755),C755&gt;1000,C755&lt;2000),"Caminhões",
IF(AND(ISNUMBER(C755),C755&gt;2000,C755&lt;3000),"Tratores",
IF(AND(ISNUMBER(C755),C755&gt;3000,C755&lt;4000),"Carregadeiras",
IF(AND(ISNUMBER(C755),C755&gt;4000,C755&lt;5000),"Máquinas pesadas",
IF(AND(ISNUMBER(C755),C755&gt;5000,C755&lt;6000),"Colhedoras",
IF(AND(ISNUMBER(C755),C755&gt;7000,C755&lt;8000),"Irrigação",
IF(AND(ISNUMBER(C755),C755&gt;8000,C755&lt;9000),"Reboques",IF(AND(ISNUMBER(C755),C755&gt;0,C755&lt;1000),"Veic. Leves","")))))))))))))))))))))</f>
        <v>Tratores</v>
      </c>
      <c r="B755" s="111"/>
      <c r="C755" s="126">
        <v>2035</v>
      </c>
      <c r="D755" s="2">
        <v>26892</v>
      </c>
      <c r="E755" s="3" t="s">
        <v>20264</v>
      </c>
      <c r="F755" s="101" t="str">
        <f>IF(ISBLANK(K755), "Apenas Solicitação", "Tem OC")</f>
        <v>Tem OC</v>
      </c>
      <c r="G755" s="2">
        <v>1</v>
      </c>
      <c r="H755" s="102">
        <f>G755-I755</f>
        <v>0</v>
      </c>
      <c r="I755" s="103">
        <v>1</v>
      </c>
      <c r="J755" s="4">
        <v>45813</v>
      </c>
      <c r="K755" s="180">
        <v>45819</v>
      </c>
      <c r="L755" s="3" t="s">
        <v>20152</v>
      </c>
      <c r="M755" s="104" t="str">
        <f ca="1">IF(OR(N755="", N755=0), "", IF(N755&gt;TODAY(), "No prazo", "Atrasado"))</f>
        <v>Atrasado</v>
      </c>
      <c r="N755" s="104">
        <f>IFERROR(K755 + VALUE(LEFT(L755, FIND(" ", L755) - 1)), "")</f>
        <v>45820</v>
      </c>
      <c r="O755" s="105">
        <f>IF(_xlfn.DAYS(K755,J755)&lt;0, "Aguardando OC", _xlfn.DAYS(K755,J755))</f>
        <v>6</v>
      </c>
      <c r="P755" s="14">
        <v>406190</v>
      </c>
      <c r="Q755" s="55"/>
      <c r="R755" s="14">
        <v>168979</v>
      </c>
      <c r="S755" s="2">
        <v>221</v>
      </c>
      <c r="T755" s="65" t="s">
        <v>1029</v>
      </c>
      <c r="U755" s="21">
        <v>82.45</v>
      </c>
      <c r="V755" s="2">
        <v>13341</v>
      </c>
      <c r="W755" s="117" t="str">
        <f>IFERROR(VLOOKUP(V755, Fornecedores!A:C, 3, FALSE), "")</f>
        <v>DISMA DISTRIBUIDORA</v>
      </c>
      <c r="X755" s="105" t="str">
        <f>IFERROR(VLOOKUP(V755, Fornecedores!A:E, 5, FALSE), "")</f>
        <v>Araçatuba</v>
      </c>
      <c r="Y755" s="105" t="str">
        <f>IFERROR(VLOOKUP(V755, Fornecedores!A:F, 6, FALSE), "")</f>
        <v>SP</v>
      </c>
      <c r="Z755" s="101" t="str">
        <f>IF(H755=0, "Pedido entregue!", "Pendente")</f>
        <v>Pedido entregue!</v>
      </c>
      <c r="AA755" s="119"/>
      <c r="AB755" s="132" t="str">
        <f>IF(Z755="Pedido Entregue!", IF(AA755=1, "Retirado do Almoxarifado", IF(AA755=2, "Material devolvido", "Aguardando retirada")), IF(Z755="Pendente", "Entrega pendente", ""))</f>
        <v>Aguardando retirada</v>
      </c>
      <c r="AC755" s="18">
        <v>1</v>
      </c>
      <c r="AD755" s="18">
        <f>AC755/SUMIF($P:$P,P755,$AC:$AC)</f>
        <v>1</v>
      </c>
      <c r="AE755" s="18">
        <f>IF(R755=0,0,AC755/SUMIF($R:$R,R755,$AC:$AC))</f>
        <v>0.16666666666666666</v>
      </c>
      <c r="AF755" s="18">
        <f>IF(R755=0,1,0)</f>
        <v>0</v>
      </c>
      <c r="AH755" t="str">
        <f>TEXT(J755,"MMMM")</f>
        <v>junho</v>
      </c>
    </row>
    <row r="756" spans="1:34" ht="12.75" hidden="1" customHeight="1" x14ac:dyDescent="0.25">
      <c r="A756" s="90" t="str">
        <f>IF(C756="Oficina Diversos","Oficina Geral",
IF(ISNUMBER(FIND("Estoque - Colhedoras",C756)),"Colhedoras",IF(ISNUMBER(FIND("Caldeiraria",C756)),"Caldeiraria",IF(ISNUMBER(FIND("Borracharia",C756)),"Borracharia",IF(ISNUMBER(FIND("Lubrificação",C756)),"Lubrificação",
IF(ISNUMBER(FIND("Estoque - Carregadeiras",C756)),"Carregadeiras",IF(ISNUMBER(FIND("Estoque - Veic. Leves",C756)),"Veic. Leves",
IF(ISNUMBER(FIND("Estoque - Caminhões",C756)),"Caminhões",IF(ISNUMBER(FIND("Estoque - Transbordos",C756)),"Transbordos",
IF(ISNUMBER(FIND("Estoque - Tratores",C756)),"Tratores",
IF(ISNUMBER(FIND("Estoque - Máquinas pesadas",C756)),"Máquinas pesadas",
IF(ISNUMBER(FIND("Estoque - Reboques",C756)),"Reboques",
IF(C756="Estoque","Estoque",
IF(AND(ISNUMBER(C756),C756&gt;1000,C756&lt;2000),"Caminhões",
IF(AND(ISNUMBER(C756),C756&gt;2000,C756&lt;3000),"Tratores",
IF(AND(ISNUMBER(C756),C756&gt;3000,C756&lt;4000),"Carregadeiras",
IF(AND(ISNUMBER(C756),C756&gt;4000,C756&lt;5000),"Máquinas pesadas",
IF(AND(ISNUMBER(C756),C756&gt;5000,C756&lt;6000),"Colhedoras",
IF(AND(ISNUMBER(C756),C756&gt;7000,C756&lt;8000),"Irrigação",
IF(AND(ISNUMBER(C756),C756&gt;8000,C756&lt;9000),"Reboques",IF(AND(ISNUMBER(C756),C756&gt;0,C756&lt;1000),"Veic. Leves","")))))))))))))))))))))</f>
        <v>Tratores</v>
      </c>
      <c r="B756" s="8"/>
      <c r="C756" s="2">
        <v>2036</v>
      </c>
      <c r="D756" s="2">
        <v>26893</v>
      </c>
      <c r="E756" s="10" t="s">
        <v>442</v>
      </c>
      <c r="F756" s="14" t="str">
        <f>IF(ISBLANK(K756), "Apenas Solicitação", "Tem OC")</f>
        <v>Tem OC</v>
      </c>
      <c r="G756" s="2">
        <v>1</v>
      </c>
      <c r="H756" s="37">
        <f>G756-I756</f>
        <v>0</v>
      </c>
      <c r="I756" s="38">
        <v>1</v>
      </c>
      <c r="J756" s="4">
        <v>45716</v>
      </c>
      <c r="K756" s="183">
        <v>45736</v>
      </c>
      <c r="L756" s="7"/>
      <c r="M756" s="44"/>
      <c r="N756" s="44" t="str">
        <f>IFERROR(K756 + VALUE(LEFT(L756, FIND(" ", L756) - 1)), "")</f>
        <v/>
      </c>
      <c r="O756" s="3">
        <f>IF(_xlfn.DAYS(K756,J756)&lt;0, "Aguardando OC", _xlfn.DAYS(K756,J756))</f>
        <v>20</v>
      </c>
      <c r="P756" s="14">
        <v>394678</v>
      </c>
      <c r="Q756" s="2">
        <v>1133066</v>
      </c>
      <c r="R756" s="14">
        <v>165177</v>
      </c>
      <c r="S756" s="2">
        <v>692</v>
      </c>
      <c r="T756" s="65" t="s">
        <v>106</v>
      </c>
      <c r="U756" s="21">
        <v>274.16000000000003</v>
      </c>
      <c r="V756" s="2">
        <v>13341</v>
      </c>
      <c r="W756" s="47" t="str">
        <f>IFERROR(VLOOKUP(V756, Fornecedores!A:C, 3, FALSE), "")</f>
        <v>DISMA DISTRIBUIDORA</v>
      </c>
      <c r="X756" s="43" t="str">
        <f>IFERROR(VLOOKUP(V756, Fornecedores!A:E, 5, FALSE), "")</f>
        <v>Araçatuba</v>
      </c>
      <c r="Y756" s="43" t="str">
        <f>IFERROR(VLOOKUP(V756, Fornecedores!A:F, 6, FALSE), "")</f>
        <v>SP</v>
      </c>
      <c r="Z756" s="14" t="str">
        <f>IF(H756=0, "Pedido entregue!", "Pendente")</f>
        <v>Pedido entregue!</v>
      </c>
      <c r="AA756" s="59">
        <v>1</v>
      </c>
      <c r="AB756" s="58" t="str">
        <f>IF(Z756="Pedido Entregue!", IF(AA756=1, "Retirado do Almoxarifado", IF(AA756=2, "Material devolvido", "Aguardando retirada")), IF(Z756="Pendente", "Entrega pendente", ""))</f>
        <v>Retirado do Almoxarifado</v>
      </c>
      <c r="AC756" s="18">
        <v>1</v>
      </c>
      <c r="AD756" s="18">
        <f>AC756/SUMIF($P:$P,P756,$AC:$AC)</f>
        <v>1</v>
      </c>
      <c r="AE756" s="18">
        <f>IF(R756=0,0,AC756/SUMIF($R:$R,R756,$AC:$AC))</f>
        <v>0.04</v>
      </c>
      <c r="AF756" s="18">
        <f>IF(R756=0,1,0)</f>
        <v>0</v>
      </c>
      <c r="AG756" s="18">
        <f>IF(R756=0,#REF!-J756,0)</f>
        <v>0</v>
      </c>
      <c r="AH756" t="str">
        <f>TEXT(J756,"MMMM")</f>
        <v>fevereiro</v>
      </c>
    </row>
    <row r="757" spans="1:34" ht="12.75" hidden="1" customHeight="1" x14ac:dyDescent="0.25">
      <c r="A757" s="90" t="str">
        <f>IF(C757="Oficina Diversos","Oficina Geral",
IF(ISNUMBER(FIND("Estoque - Colhedoras",C757)),"Colhedoras",IF(ISNUMBER(FIND("Caldeiraria",C757)),"Caldeiraria",IF(ISNUMBER(FIND("Borracharia",C757)),"Borracharia",IF(ISNUMBER(FIND("Lubrificação",C757)),"Lubrificação",
IF(ISNUMBER(FIND("Estoque - Carregadeiras",C757)),"Carregadeiras",IF(ISNUMBER(FIND("Estoque - Veic. Leves",C757)),"Veic. Leves",
IF(ISNUMBER(FIND("Estoque - Caminhões",C757)),"Caminhões",IF(ISNUMBER(FIND("Estoque - Transbordos",C757)),"Transbordos",
IF(ISNUMBER(FIND("Estoque - Tratores",C757)),"Tratores",
IF(ISNUMBER(FIND("Estoque - Máquinas pesadas",C757)),"Máquinas pesadas",
IF(ISNUMBER(FIND("Estoque - Reboques",C757)),"Reboques",
IF(C757="Estoque","Estoque",
IF(AND(ISNUMBER(C757),C757&gt;1000,C757&lt;2000),"Caminhões",
IF(AND(ISNUMBER(C757),C757&gt;2000,C757&lt;3000),"Tratores",
IF(AND(ISNUMBER(C757),C757&gt;3000,C757&lt;4000),"Carregadeiras",
IF(AND(ISNUMBER(C757),C757&gt;4000,C757&lt;5000),"Máquinas pesadas",
IF(AND(ISNUMBER(C757),C757&gt;5000,C757&lt;6000),"Colhedoras",
IF(AND(ISNUMBER(C757),C757&gt;7000,C757&lt;8000),"Irrigação",
IF(AND(ISNUMBER(C757),C757&gt;8000,C757&lt;9000),"Reboques",IF(AND(ISNUMBER(C757),C757&gt;0,C757&lt;1000),"Veic. Leves","")))))))))))))))))))))</f>
        <v>Tratores</v>
      </c>
      <c r="B757" s="39"/>
      <c r="C757" s="69">
        <v>2037</v>
      </c>
      <c r="D757" s="69">
        <v>26893</v>
      </c>
      <c r="E757" s="70" t="s">
        <v>442</v>
      </c>
      <c r="F757" s="14" t="str">
        <f>IF(ISBLANK(K757), "Apenas Solicitação", "Tem OC")</f>
        <v>Tem OC</v>
      </c>
      <c r="G757" s="69">
        <v>1</v>
      </c>
      <c r="H757" s="37">
        <f>G757-I757</f>
        <v>0</v>
      </c>
      <c r="I757" s="38">
        <v>1</v>
      </c>
      <c r="J757" s="71">
        <v>45805</v>
      </c>
      <c r="K757" s="186">
        <v>45811</v>
      </c>
      <c r="L757" s="70" t="s">
        <v>20152</v>
      </c>
      <c r="M757" s="44" t="str">
        <f ca="1">IF(OR(N757="", N757=0), "", IF(N757&gt;TODAY(), "No prazo", "Atrasado"))</f>
        <v>Atrasado</v>
      </c>
      <c r="N757" s="44">
        <f>IFERROR(K757 + VALUE(LEFT(L757, FIND(" ", L757) - 1)), "")</f>
        <v>45812</v>
      </c>
      <c r="O757" s="3">
        <f>IF(_xlfn.DAYS(K757,J757)&lt;0, "Aguardando OC", _xlfn.DAYS(K757,J757))</f>
        <v>6</v>
      </c>
      <c r="P757" s="195">
        <v>404986</v>
      </c>
      <c r="Q757" s="55"/>
      <c r="R757" s="195">
        <v>168522</v>
      </c>
      <c r="S757" s="69">
        <v>221</v>
      </c>
      <c r="T757" s="65" t="s">
        <v>1029</v>
      </c>
      <c r="U757" s="120">
        <v>334.62</v>
      </c>
      <c r="V757" s="69">
        <v>13341</v>
      </c>
      <c r="W757" s="47" t="str">
        <f>IFERROR(VLOOKUP(V757, Fornecedores!A:C, 3, FALSE), "")</f>
        <v>DISMA DISTRIBUIDORA</v>
      </c>
      <c r="X757" s="43" t="str">
        <f>IFERROR(VLOOKUP(V757, Fornecedores!A:E, 5, FALSE), "")</f>
        <v>Araçatuba</v>
      </c>
      <c r="Y757" s="43" t="str">
        <f>IFERROR(VLOOKUP(V757, Fornecedores!A:F, 6, FALSE), "")</f>
        <v>SP</v>
      </c>
      <c r="Z757" s="14" t="str">
        <f>IF(H757=0, "Pedido entregue!", "Pendente")</f>
        <v>Pedido entregue!</v>
      </c>
      <c r="AA757" s="49"/>
      <c r="AB757" s="58" t="str">
        <f>IF(Z757="Pedido Entregue!", IF(AA757=1, "Retirado do Almoxarifado", IF(AA757=2, "Material devolvido", "Aguardando retirada")), IF(Z757="Pendente", "Entrega pendente", ""))</f>
        <v>Aguardando retirada</v>
      </c>
      <c r="AC757" s="18">
        <v>1</v>
      </c>
      <c r="AD757" s="18">
        <f>AC757/SUMIF($P:$P,P757,$AC:$AC)</f>
        <v>1</v>
      </c>
      <c r="AE757" s="18">
        <f>IF(R757=0,0,AC757/SUMIF($R:$R,R757,$AC:$AC))</f>
        <v>5.5555555555555552E-2</v>
      </c>
      <c r="AF757" s="18">
        <f>IF(R757=0,1,0)</f>
        <v>0</v>
      </c>
      <c r="AH757" t="str">
        <f>TEXT(J757,"MMMM")</f>
        <v>maio</v>
      </c>
    </row>
    <row r="758" spans="1:34" ht="12.75" hidden="1" customHeight="1" x14ac:dyDescent="0.25">
      <c r="A758" s="90" t="str">
        <f>IF(C758="Oficina Diversos","Oficina Geral",
IF(ISNUMBER(FIND("Estoque - Colhedoras",C758)),"Colhedoras",IF(ISNUMBER(FIND("Caldeiraria",C758)),"Caldeiraria",IF(ISNUMBER(FIND("Borracharia",C758)),"Borracharia",IF(ISNUMBER(FIND("Lubrificação",C758)),"Lubrificação",
IF(ISNUMBER(FIND("Estoque - Carregadeiras",C758)),"Carregadeiras",IF(ISNUMBER(FIND("Estoque - Veic. Leves",C758)),"Veic. Leves",
IF(ISNUMBER(FIND("Estoque - Caminhões",C758)),"Caminhões",IF(ISNUMBER(FIND("Estoque - Transbordos",C758)),"Transbordos",
IF(ISNUMBER(FIND("Estoque - Tratores",C758)),"Tratores",
IF(ISNUMBER(FIND("Estoque - Máquinas pesadas",C758)),"Máquinas pesadas",
IF(ISNUMBER(FIND("Estoque - Reboques",C758)),"Reboques",
IF(C758="Estoque","Estoque",
IF(AND(ISNUMBER(C758),C758&gt;1000,C758&lt;2000),"Caminhões",
IF(AND(ISNUMBER(C758),C758&gt;2000,C758&lt;3000),"Tratores",
IF(AND(ISNUMBER(C758),C758&gt;3000,C758&lt;4000),"Carregadeiras",
IF(AND(ISNUMBER(C758),C758&gt;4000,C758&lt;5000),"Máquinas pesadas",
IF(AND(ISNUMBER(C758),C758&gt;5000,C758&lt;6000),"Colhedoras",
IF(AND(ISNUMBER(C758),C758&gt;7000,C758&lt;8000),"Irrigação",
IF(AND(ISNUMBER(C758),C758&gt;8000,C758&lt;9000),"Reboques",IF(AND(ISNUMBER(C758),C758&gt;0,C758&lt;1000),"Veic. Leves","")))))))))))))))))))))</f>
        <v>Tratores</v>
      </c>
      <c r="B758" s="111"/>
      <c r="C758" s="113">
        <v>2035</v>
      </c>
      <c r="D758" s="113">
        <v>26894</v>
      </c>
      <c r="E758" s="105" t="s">
        <v>20453</v>
      </c>
      <c r="F758" s="101" t="str">
        <f>IF(ISBLANK(K758), "Apenas Solicitação", "Tem OC")</f>
        <v>Tem OC</v>
      </c>
      <c r="G758" s="2">
        <v>2</v>
      </c>
      <c r="H758" s="102">
        <f>G758-I758</f>
        <v>0</v>
      </c>
      <c r="I758" s="103">
        <v>2</v>
      </c>
      <c r="J758" s="4">
        <v>45824</v>
      </c>
      <c r="K758" s="180">
        <v>45835</v>
      </c>
      <c r="L758" s="3" t="s">
        <v>20152</v>
      </c>
      <c r="M758" s="104" t="str">
        <f ca="1">IF(OR(N758="", N758=0), "", IF(N758&gt;TODAY(), "No prazo", "Atrasado"))</f>
        <v>Atrasado</v>
      </c>
      <c r="N758" s="104">
        <f>IFERROR(K758 + VALUE(LEFT(L758, FIND(" ", L758) - 1)), "")</f>
        <v>45836</v>
      </c>
      <c r="O758" s="105">
        <f>IF(_xlfn.DAYS(K758,J758)&lt;0, "Aguardando OC", _xlfn.DAYS(K758,J758))</f>
        <v>11</v>
      </c>
      <c r="P758" s="14">
        <v>407763</v>
      </c>
      <c r="Q758" s="55"/>
      <c r="R758" s="14">
        <v>169720</v>
      </c>
      <c r="S758" s="2">
        <v>221</v>
      </c>
      <c r="T758" s="65" t="s">
        <v>1029</v>
      </c>
      <c r="U758" s="21">
        <v>29.31</v>
      </c>
      <c r="V758" s="2">
        <v>15127</v>
      </c>
      <c r="W758" s="117" t="str">
        <f>IFERROR(VLOOKUP(V758, Fornecedores!A:C, 3, FALSE), "")</f>
        <v>EQUAGRIL LTDA</v>
      </c>
      <c r="X758" s="105" t="str">
        <f>IFERROR(VLOOKUP(V758, Fornecedores!A:E, 5, FALSE), "")</f>
        <v>São Paulo</v>
      </c>
      <c r="Y758" s="105" t="str">
        <f>IFERROR(VLOOKUP(V758, Fornecedores!A:F, 6, FALSE), "")</f>
        <v>SP</v>
      </c>
      <c r="Z758" s="101" t="str">
        <f>IF(H758=0, "Pedido entregue!", "Pendente")</f>
        <v>Pedido entregue!</v>
      </c>
      <c r="AA758" s="119"/>
      <c r="AB758" s="132" t="str">
        <f>IF(Z758="Pedido Entregue!", IF(AA758=1, "Retirado do Almoxarifado", IF(AA758=2, "Material devolvido", "Aguardando retirada")), IF(Z758="Pendente", "Entrega pendente", ""))</f>
        <v>Aguardando retirada</v>
      </c>
      <c r="AC758" s="18"/>
      <c r="AD758" s="18" t="e">
        <f>AC758/SUMIF($P:$P,P758,$AC:$AC)</f>
        <v>#DIV/0!</v>
      </c>
      <c r="AE758" s="18">
        <f>IF(R758=0,0,AC758/SUMIF($R:$R,R758,$AC:$AC))</f>
        <v>0</v>
      </c>
      <c r="AF758" s="18">
        <f>IF(R758=0,1,0)</f>
        <v>0</v>
      </c>
      <c r="AH758" t="str">
        <f>TEXT(J758,"MMMM")</f>
        <v>junho</v>
      </c>
    </row>
    <row r="759" spans="1:34" ht="12.75" hidden="1" customHeight="1" x14ac:dyDescent="0.25">
      <c r="A759" s="90" t="str">
        <f>IF(C759="Oficina Diversos","Oficina Geral",
IF(ISNUMBER(FIND("Estoque - Colhedoras",C759)),"Colhedoras",IF(ISNUMBER(FIND("Caldeiraria",C759)),"Caldeiraria",IF(ISNUMBER(FIND("Borracharia",C759)),"Borracharia",IF(ISNUMBER(FIND("Lubrificação",C759)),"Lubrificação",
IF(ISNUMBER(FIND("Estoque - Carregadeiras",C759)),"Carregadeiras",IF(ISNUMBER(FIND("Estoque - Veic. Leves",C759)),"Veic. Leves",
IF(ISNUMBER(FIND("Estoque - Caminhões",C759)),"Caminhões",IF(ISNUMBER(FIND("Estoque - Transbordos",C759)),"Transbordos",
IF(ISNUMBER(FIND("Estoque - Tratores",C759)),"Tratores",
IF(ISNUMBER(FIND("Estoque - Máquinas pesadas",C759)),"Máquinas pesadas",
IF(ISNUMBER(FIND("Estoque - Reboques",C759)),"Reboques",
IF(C759="Estoque","Estoque",
IF(AND(ISNUMBER(C759),C759&gt;1000,C759&lt;2000),"Caminhões",
IF(AND(ISNUMBER(C759),C759&gt;2000,C759&lt;3000),"Tratores",
IF(AND(ISNUMBER(C759),C759&gt;3000,C759&lt;4000),"Carregadeiras",
IF(AND(ISNUMBER(C759),C759&gt;4000,C759&lt;5000),"Máquinas pesadas",
IF(AND(ISNUMBER(C759),C759&gt;5000,C759&lt;6000),"Colhedoras",
IF(AND(ISNUMBER(C759),C759&gt;7000,C759&lt;8000),"Irrigação",
IF(AND(ISNUMBER(C759),C759&gt;8000,C759&lt;9000),"Reboques",IF(AND(ISNUMBER(C759),C759&gt;0,C759&lt;1000),"Veic. Leves","")))))))))))))))))))))</f>
        <v>Carregadeiras</v>
      </c>
      <c r="B759" s="39"/>
      <c r="C759" s="69">
        <v>3022</v>
      </c>
      <c r="D759" s="69">
        <v>27032</v>
      </c>
      <c r="E759" s="70" t="s">
        <v>20108</v>
      </c>
      <c r="F759" s="14" t="str">
        <f>IF(ISBLANK(K759), "Apenas Solicitação", "Tem OC")</f>
        <v>Tem OC</v>
      </c>
      <c r="G759" s="69">
        <v>4</v>
      </c>
      <c r="H759" s="37">
        <f>G759-I759</f>
        <v>0</v>
      </c>
      <c r="I759" s="38">
        <v>4</v>
      </c>
      <c r="J759" s="71">
        <v>45805</v>
      </c>
      <c r="K759" s="186">
        <v>45811</v>
      </c>
      <c r="L759" s="70"/>
      <c r="M759" s="44" t="str">
        <f ca="1">IF(OR(N759="", N759=0), "", IF(N759&gt;TODAY(), "No prazo", "Atrasado"))</f>
        <v/>
      </c>
      <c r="N759" s="44" t="str">
        <f>IFERROR(K759 + VALUE(LEFT(L759, FIND(" ", L759) - 1)), "")</f>
        <v/>
      </c>
      <c r="O759" s="3">
        <f>IF(_xlfn.DAYS(K759,J759)&lt;0, "Aguardando OC", _xlfn.DAYS(K759,J759))</f>
        <v>6</v>
      </c>
      <c r="P759" s="195">
        <v>405051</v>
      </c>
      <c r="Q759" s="55"/>
      <c r="R759" s="195">
        <v>168527</v>
      </c>
      <c r="S759" s="69">
        <v>221</v>
      </c>
      <c r="T759" s="65" t="s">
        <v>1029</v>
      </c>
      <c r="U759" s="120">
        <v>49</v>
      </c>
      <c r="V759" s="69">
        <v>6039</v>
      </c>
      <c r="W759" s="47" t="str">
        <f>IFERROR(VLOOKUP(V759, Fornecedores!A:C, 3, FALSE), "")</f>
        <v>IDEAL DISTRIBUIDORA DE PEÇAS</v>
      </c>
      <c r="X759" s="43" t="str">
        <f>IFERROR(VLOOKUP(V759, Fornecedores!A:E, 5, FALSE), "")</f>
        <v>Campina Grande</v>
      </c>
      <c r="Y759" s="43" t="str">
        <f>IFERROR(VLOOKUP(V759, Fornecedores!A:F, 6, FALSE), "")</f>
        <v>PB</v>
      </c>
      <c r="Z759" s="14" t="str">
        <f>IF(H759=0, "Pedido entregue!", "Pendente")</f>
        <v>Pedido entregue!</v>
      </c>
      <c r="AA759" s="49"/>
      <c r="AB759" s="58" t="str">
        <f>IF(Z759="Pedido Entregue!", IF(AA759=1, "Retirado do Almoxarifado", IF(AA759=2, "Material devolvido", "Aguardando retirada")), IF(Z759="Pendente", "Entrega pendente", ""))</f>
        <v>Aguardando retirada</v>
      </c>
      <c r="AC759" s="18">
        <v>1</v>
      </c>
      <c r="AD759" s="18">
        <f>AC759/SUMIF($P:$P,P759,$AC:$AC)</f>
        <v>1</v>
      </c>
      <c r="AE759" s="18">
        <f>IF(R759=0,0,AC759/SUMIF($R:$R,R759,$AC:$AC))</f>
        <v>0.5</v>
      </c>
      <c r="AF759" s="18">
        <f>IF(R759=0,1,0)</f>
        <v>0</v>
      </c>
      <c r="AH759" t="str">
        <f>TEXT(J759,"MMMM")</f>
        <v>maio</v>
      </c>
    </row>
    <row r="760" spans="1:34" ht="12.75" hidden="1" customHeight="1" x14ac:dyDescent="0.25">
      <c r="A760" s="90" t="str">
        <f>IF(C760="Oficina Diversos","Oficina Geral",
IF(ISNUMBER(FIND("Estoque - Colhedoras",C760)),"Colhedoras",IF(ISNUMBER(FIND("Caldeiraria",C760)),"Caldeiraria",IF(ISNUMBER(FIND("Borracharia",C760)),"Borracharia",IF(ISNUMBER(FIND("Lubrificação",C760)),"Lubrificação",
IF(ISNUMBER(FIND("Estoque - Carregadeiras",C760)),"Carregadeiras",IF(ISNUMBER(FIND("Estoque - Veic. Leves",C760)),"Veic. Leves",
IF(ISNUMBER(FIND("Estoque - Caminhões",C760)),"Caminhões",IF(ISNUMBER(FIND("Estoque - Transbordos",C760)),"Transbordos",
IF(ISNUMBER(FIND("Estoque - Tratores",C760)),"Tratores",
IF(ISNUMBER(FIND("Estoque - Máquinas pesadas",C760)),"Máquinas pesadas",
IF(ISNUMBER(FIND("Estoque - Reboques",C760)),"Reboques",
IF(C760="Estoque","Estoque",
IF(AND(ISNUMBER(C760),C760&gt;1000,C760&lt;2000),"Caminhões",
IF(AND(ISNUMBER(C760),C760&gt;2000,C760&lt;3000),"Tratores",
IF(AND(ISNUMBER(C760),C760&gt;3000,C760&lt;4000),"Carregadeiras",
IF(AND(ISNUMBER(C760),C760&gt;4000,C760&lt;5000),"Máquinas pesadas",
IF(AND(ISNUMBER(C760),C760&gt;5000,C760&lt;6000),"Colhedoras",
IF(AND(ISNUMBER(C760),C760&gt;7000,C760&lt;8000),"Irrigação",
IF(AND(ISNUMBER(C760),C760&gt;8000,C760&lt;9000),"Reboques",IF(AND(ISNUMBER(C760),C760&gt;0,C760&lt;1000),"Veic. Leves","")))))))))))))))))))))</f>
        <v>Carregadeiras</v>
      </c>
      <c r="B760" s="26"/>
      <c r="C760" s="2">
        <v>3015</v>
      </c>
      <c r="D760" s="2">
        <v>27033</v>
      </c>
      <c r="E760" s="3" t="s">
        <v>386</v>
      </c>
      <c r="F760" s="14" t="str">
        <f>IF(ISBLANK(K760), "Apenas Solicitação", "Tem OC")</f>
        <v>Tem OC</v>
      </c>
      <c r="G760" s="2">
        <v>5</v>
      </c>
      <c r="H760" s="37">
        <f>G760-I760</f>
        <v>0</v>
      </c>
      <c r="I760" s="38">
        <v>5</v>
      </c>
      <c r="J760" s="4">
        <v>45734</v>
      </c>
      <c r="K760" s="180">
        <v>45756</v>
      </c>
      <c r="L760" s="4"/>
      <c r="M760" s="44"/>
      <c r="N760" s="44" t="str">
        <f>IFERROR(K760 + VALUE(LEFT(L760, FIND(" ", L760) - 1)), "")</f>
        <v/>
      </c>
      <c r="O760" s="3">
        <f>IF(_xlfn.DAYS(K760,J760)&lt;0, "Aguardando OC", _xlfn.DAYS(K760,J760))</f>
        <v>22</v>
      </c>
      <c r="P760" s="14">
        <v>396704</v>
      </c>
      <c r="Q760" s="2">
        <v>1137532</v>
      </c>
      <c r="R760" s="14">
        <v>166067</v>
      </c>
      <c r="S760" s="2">
        <v>112</v>
      </c>
      <c r="T760" s="65" t="s">
        <v>152</v>
      </c>
      <c r="U760" s="21">
        <v>325</v>
      </c>
      <c r="V760" s="2">
        <v>6039</v>
      </c>
      <c r="W760" s="47" t="str">
        <f>IFERROR(VLOOKUP(V760, Fornecedores!A:C, 3, FALSE), "")</f>
        <v>IDEAL DISTRIBUIDORA DE PEÇAS</v>
      </c>
      <c r="X760" s="43" t="str">
        <f>IFERROR(VLOOKUP(V760, Fornecedores!A:E, 5, FALSE), "")</f>
        <v>Campina Grande</v>
      </c>
      <c r="Y760" s="43" t="str">
        <f>IFERROR(VLOOKUP(V760, Fornecedores!A:F, 6, FALSE), "")</f>
        <v>PB</v>
      </c>
      <c r="Z760" s="14" t="str">
        <f>IF(H760=0, "Pedido entregue!", "Pendente")</f>
        <v>Pedido entregue!</v>
      </c>
      <c r="AA760" s="59">
        <v>1</v>
      </c>
      <c r="AB760" s="58" t="str">
        <f>IF(Z760="Pedido Entregue!", IF(AA760=1, "Retirado do Almoxarifado", IF(AA760=2, "Material devolvido", "Aguardando retirada")), IF(Z760="Pendente", "Entrega pendente", ""))</f>
        <v>Retirado do Almoxarifado</v>
      </c>
      <c r="AC760" s="18">
        <v>1</v>
      </c>
      <c r="AD760" s="18">
        <f>AC760/SUMIF($P:$P,P760,$AC:$AC)</f>
        <v>1</v>
      </c>
      <c r="AE760" s="18">
        <f>IF(R760=0,0,AC760/SUMIF($R:$R,R760,$AC:$AC))</f>
        <v>0.25</v>
      </c>
      <c r="AF760" s="18">
        <f>IF(R760=0,1,0)</f>
        <v>0</v>
      </c>
      <c r="AG760" s="18">
        <f>IF(R760=0,#REF!-J760,0)</f>
        <v>0</v>
      </c>
      <c r="AH760" t="str">
        <f>TEXT(J760,"MMMM")</f>
        <v>março</v>
      </c>
    </row>
    <row r="761" spans="1:34" ht="12.75" hidden="1" customHeight="1" x14ac:dyDescent="0.25">
      <c r="A761" s="90" t="str">
        <f>IF(C761="Oficina Diversos","Oficina Geral",
IF(ISNUMBER(FIND("Estoque - Colhedoras",C761)),"Colhedoras",IF(ISNUMBER(FIND("Caldeiraria",C761)),"Caldeiraria",IF(ISNUMBER(FIND("Borracharia",C761)),"Borracharia",IF(ISNUMBER(FIND("Lubrificação",C761)),"Lubrificação",
IF(ISNUMBER(FIND("Estoque - Carregadeiras",C761)),"Carregadeiras",IF(ISNUMBER(FIND("Estoque - Veic. Leves",C761)),"Veic. Leves",
IF(ISNUMBER(FIND("Estoque - Caminhões",C761)),"Caminhões",IF(ISNUMBER(FIND("Estoque - Transbordos",C761)),"Transbordos",
IF(ISNUMBER(FIND("Estoque - Tratores",C761)),"Tratores",
IF(ISNUMBER(FIND("Estoque - Máquinas pesadas",C761)),"Máquinas pesadas",
IF(ISNUMBER(FIND("Estoque - Reboques",C761)),"Reboques",
IF(C761="Estoque","Estoque",
IF(AND(ISNUMBER(C761),C761&gt;1000,C761&lt;2000),"Caminhões",
IF(AND(ISNUMBER(C761),C761&gt;2000,C761&lt;3000),"Tratores",
IF(AND(ISNUMBER(C761),C761&gt;3000,C761&lt;4000),"Carregadeiras",
IF(AND(ISNUMBER(C761),C761&gt;4000,C761&lt;5000),"Máquinas pesadas",
IF(AND(ISNUMBER(C761),C761&gt;5000,C761&lt;6000),"Colhedoras",
IF(AND(ISNUMBER(C761),C761&gt;7000,C761&lt;8000),"Irrigação",
IF(AND(ISNUMBER(C761),C761&gt;8000,C761&lt;9000),"Reboques",IF(AND(ISNUMBER(C761),C761&gt;0,C761&lt;1000),"Veic. Leves","")))))))))))))))))))))</f>
        <v>Carregadeiras</v>
      </c>
      <c r="B761" s="39"/>
      <c r="C761" s="69">
        <v>3022</v>
      </c>
      <c r="D761" s="69">
        <v>27033</v>
      </c>
      <c r="E761" s="70" t="s">
        <v>386</v>
      </c>
      <c r="F761" s="14" t="str">
        <f>IF(ISBLANK(K761), "Apenas Solicitação", "Tem OC")</f>
        <v>Tem OC</v>
      </c>
      <c r="G761" s="69">
        <v>5</v>
      </c>
      <c r="H761" s="37">
        <f>G761-I761</f>
        <v>0</v>
      </c>
      <c r="I761" s="38">
        <v>5</v>
      </c>
      <c r="J761" s="71">
        <v>45805</v>
      </c>
      <c r="K761" s="186">
        <v>45811</v>
      </c>
      <c r="L761" s="70" t="s">
        <v>20151</v>
      </c>
      <c r="M761" s="44" t="str">
        <f ca="1">IF(OR(N761="", N761=0), "", IF(N761&gt;TODAY(), "No prazo", "Atrasado"))</f>
        <v>Atrasado</v>
      </c>
      <c r="N761" s="44">
        <f>IFERROR(K761 + VALUE(LEFT(L761, FIND(" ", L761) - 1)), "")</f>
        <v>45811</v>
      </c>
      <c r="O761" s="3">
        <f>IF(_xlfn.DAYS(K761,J761)&lt;0, "Aguardando OC", _xlfn.DAYS(K761,J761))</f>
        <v>6</v>
      </c>
      <c r="P761" s="195">
        <v>405050</v>
      </c>
      <c r="Q761" s="55"/>
      <c r="R761" s="195">
        <v>168527</v>
      </c>
      <c r="S761" s="69">
        <v>221</v>
      </c>
      <c r="T761" s="65" t="s">
        <v>1029</v>
      </c>
      <c r="U761" s="120">
        <v>65</v>
      </c>
      <c r="V761" s="69">
        <v>6039</v>
      </c>
      <c r="W761" s="47" t="str">
        <f>IFERROR(VLOOKUP(V761, Fornecedores!A:C, 3, FALSE), "")</f>
        <v>IDEAL DISTRIBUIDORA DE PEÇAS</v>
      </c>
      <c r="X761" s="43" t="str">
        <f>IFERROR(VLOOKUP(V761, Fornecedores!A:E, 5, FALSE), "")</f>
        <v>Campina Grande</v>
      </c>
      <c r="Y761" s="43" t="str">
        <f>IFERROR(VLOOKUP(V761, Fornecedores!A:F, 6, FALSE), "")</f>
        <v>PB</v>
      </c>
      <c r="Z761" s="14" t="str">
        <f>IF(H761=0, "Pedido entregue!", "Pendente")</f>
        <v>Pedido entregue!</v>
      </c>
      <c r="AA761" s="49"/>
      <c r="AB761" s="58" t="str">
        <f>IF(Z761="Pedido Entregue!", IF(AA761=1, "Retirado do Almoxarifado", IF(AA761=2, "Material devolvido", "Aguardando retirada")), IF(Z761="Pendente", "Entrega pendente", ""))</f>
        <v>Aguardando retirada</v>
      </c>
      <c r="AC761" s="18">
        <v>1</v>
      </c>
      <c r="AD761" s="18">
        <f>AC761/SUMIF($P:$P,P761,$AC:$AC)</f>
        <v>1</v>
      </c>
      <c r="AE761" s="18">
        <f>IF(R761=0,0,AC761/SUMIF($R:$R,R761,$AC:$AC))</f>
        <v>0.5</v>
      </c>
      <c r="AF761" s="18">
        <f>IF(R761=0,1,0)</f>
        <v>0</v>
      </c>
      <c r="AH761" t="str">
        <f>TEXT(J761,"MMMM")</f>
        <v>maio</v>
      </c>
    </row>
    <row r="762" spans="1:34" ht="12.75" hidden="1" customHeight="1" x14ac:dyDescent="0.25">
      <c r="A762" s="90" t="str">
        <f>IF(C762="Oficina Diversos","Oficina Geral",
IF(ISNUMBER(FIND("Estoque - Colhedoras",C762)),"Colhedoras",IF(ISNUMBER(FIND("Caldeiraria",C762)),"Caldeiraria",IF(ISNUMBER(FIND("Borracharia",C762)),"Borracharia",IF(ISNUMBER(FIND("Lubrificação",C762)),"Lubrificação",
IF(ISNUMBER(FIND("Estoque - Carregadeiras",C762)),"Carregadeiras",IF(ISNUMBER(FIND("Estoque - Veic. Leves",C762)),"Veic. Leves",
IF(ISNUMBER(FIND("Estoque - Caminhões",C762)),"Caminhões",IF(ISNUMBER(FIND("Estoque - Transbordos",C762)),"Transbordos",
IF(ISNUMBER(FIND("Estoque - Tratores",C762)),"Tratores",
IF(ISNUMBER(FIND("Estoque - Máquinas pesadas",C762)),"Máquinas pesadas",
IF(ISNUMBER(FIND("Estoque - Reboques",C762)),"Reboques",
IF(C762="Estoque","Estoque",
IF(AND(ISNUMBER(C762),C762&gt;1000,C762&lt;2000),"Caminhões",
IF(AND(ISNUMBER(C762),C762&gt;2000,C762&lt;3000),"Tratores",
IF(AND(ISNUMBER(C762),C762&gt;3000,C762&lt;4000),"Carregadeiras",
IF(AND(ISNUMBER(C762),C762&gt;4000,C762&lt;5000),"Máquinas pesadas",
IF(AND(ISNUMBER(C762),C762&gt;5000,C762&lt;6000),"Colhedoras",
IF(AND(ISNUMBER(C762),C762&gt;7000,C762&lt;8000),"Irrigação",
IF(AND(ISNUMBER(C762),C762&gt;8000,C762&lt;9000),"Reboques",IF(AND(ISNUMBER(C762),C762&gt;0,C762&lt;1000),"Veic. Leves","")))))))))))))))))))))</f>
        <v>Caminhões</v>
      </c>
      <c r="B762" s="8"/>
      <c r="C762" s="28">
        <v>1004</v>
      </c>
      <c r="D762" s="28">
        <v>27045</v>
      </c>
      <c r="E762" s="29" t="s">
        <v>16</v>
      </c>
      <c r="F762" s="14" t="str">
        <f>IF(ISBLANK(K762), "Apenas Solicitação", "Tem OC")</f>
        <v>Tem OC</v>
      </c>
      <c r="G762" s="28">
        <v>1</v>
      </c>
      <c r="H762" s="37">
        <f>G762-I762</f>
        <v>0</v>
      </c>
      <c r="I762" s="38">
        <v>1</v>
      </c>
      <c r="J762" s="64">
        <v>45699</v>
      </c>
      <c r="K762" s="188">
        <v>45750</v>
      </c>
      <c r="L762" s="3"/>
      <c r="M762" s="44"/>
      <c r="N762" s="44" t="str">
        <f>IFERROR(K762 + VALUE(LEFT(L762, FIND(" ", L762) - 1)), "")</f>
        <v/>
      </c>
      <c r="O762" s="3">
        <f>IF(_xlfn.DAYS(K762,J762)&lt;0, "Aguardando OC", _xlfn.DAYS(K762,J762))</f>
        <v>51</v>
      </c>
      <c r="P762" s="206">
        <v>396711</v>
      </c>
      <c r="Q762" s="28">
        <v>1138052</v>
      </c>
      <c r="R762" s="206">
        <v>0</v>
      </c>
      <c r="S762" s="28">
        <v>685</v>
      </c>
      <c r="T762" s="66" t="s">
        <v>17</v>
      </c>
      <c r="U762" s="32">
        <v>63.26</v>
      </c>
      <c r="V762" s="28"/>
      <c r="W762" s="47" t="str">
        <f>IFERROR(VLOOKUP(V762, Fornecedores!A:C, 3, FALSE), "")</f>
        <v/>
      </c>
      <c r="X762" s="43" t="str">
        <f>IFERROR(VLOOKUP(V762, Fornecedores!A:E, 5, FALSE), "")</f>
        <v/>
      </c>
      <c r="Y762" s="43" t="str">
        <f>IFERROR(VLOOKUP(V762, Fornecedores!A:F, 6, FALSE), "")</f>
        <v/>
      </c>
      <c r="Z762" s="14" t="str">
        <f>IF(H762=0, "Pedido entregue!", "Pendente")</f>
        <v>Pedido entregue!</v>
      </c>
      <c r="AA762" s="59">
        <v>1</v>
      </c>
      <c r="AB762" s="58" t="str">
        <f>IF(Z762="Pedido Entregue!", IF(AA762=1, "Retirado do Almoxarifado", IF(AA762=2, "Material devolvido", "Aguardando retirada")), IF(Z762="Pendente", "Entrega pendente", ""))</f>
        <v>Retirado do Almoxarifado</v>
      </c>
      <c r="AC762" s="18">
        <v>1</v>
      </c>
      <c r="AD762" s="18">
        <f>AC762/SUMIF($P:$P,P762,$AC:$AC)</f>
        <v>1</v>
      </c>
      <c r="AE762" s="18">
        <f>IF(R762=0,0,AC762/SUMIF($R:$R,R762,$AC:$AC))</f>
        <v>0</v>
      </c>
      <c r="AF762" s="18">
        <f>IF(R762=0,1,0)</f>
        <v>1</v>
      </c>
      <c r="AG762" s="18" t="e">
        <f>IF(R762=0,#REF!-J762,0)</f>
        <v>#REF!</v>
      </c>
      <c r="AH762" t="str">
        <f>TEXT(J762,"MMMM")</f>
        <v>fevereiro</v>
      </c>
    </row>
    <row r="763" spans="1:34" ht="12.75" hidden="1" customHeight="1" x14ac:dyDescent="0.25">
      <c r="A763" s="90" t="str">
        <f>IF(C763="Oficina Diversos","Oficina Geral",
IF(ISNUMBER(FIND("Estoque - Colhedoras",C763)),"Colhedoras",IF(ISNUMBER(FIND("Caldeiraria",C763)),"Caldeiraria",IF(ISNUMBER(FIND("Borracharia",C763)),"Borracharia",IF(ISNUMBER(FIND("Lubrificação",C763)),"Lubrificação",
IF(ISNUMBER(FIND("Estoque - Carregadeiras",C763)),"Carregadeiras",IF(ISNUMBER(FIND("Estoque - Veic. Leves",C763)),"Veic. Leves",
IF(ISNUMBER(FIND("Estoque - Caminhões",C763)),"Caminhões",IF(ISNUMBER(FIND("Estoque - Transbordos",C763)),"Transbordos",
IF(ISNUMBER(FIND("Estoque - Tratores",C763)),"Tratores",
IF(ISNUMBER(FIND("Estoque - Máquinas pesadas",C763)),"Máquinas pesadas",
IF(ISNUMBER(FIND("Estoque - Reboques",C763)),"Reboques",
IF(C763="Estoque","Estoque",
IF(AND(ISNUMBER(C763),C763&gt;1000,C763&lt;2000),"Caminhões",
IF(AND(ISNUMBER(C763),C763&gt;2000,C763&lt;3000),"Tratores",
IF(AND(ISNUMBER(C763),C763&gt;3000,C763&lt;4000),"Carregadeiras",
IF(AND(ISNUMBER(C763),C763&gt;4000,C763&lt;5000),"Máquinas pesadas",
IF(AND(ISNUMBER(C763),C763&gt;5000,C763&lt;6000),"Colhedoras",
IF(AND(ISNUMBER(C763),C763&gt;7000,C763&lt;8000),"Irrigação",
IF(AND(ISNUMBER(C763),C763&gt;8000,C763&lt;9000),"Reboques",IF(AND(ISNUMBER(C763),C763&gt;0,C763&lt;1000),"Veic. Leves","")))))))))))))))))))))</f>
        <v>Caminhões</v>
      </c>
      <c r="B763" s="8"/>
      <c r="C763" s="28">
        <v>1004</v>
      </c>
      <c r="D763" s="28">
        <v>27046</v>
      </c>
      <c r="E763" s="29" t="s">
        <v>18</v>
      </c>
      <c r="F763" s="14" t="str">
        <f>IF(ISBLANK(K763), "Apenas Solicitação", "Tem OC")</f>
        <v>Tem OC</v>
      </c>
      <c r="G763" s="28">
        <v>1</v>
      </c>
      <c r="H763" s="37">
        <f>G763-I763</f>
        <v>0</v>
      </c>
      <c r="I763" s="38">
        <v>1</v>
      </c>
      <c r="J763" s="64">
        <v>45699</v>
      </c>
      <c r="K763" s="188">
        <v>45750</v>
      </c>
      <c r="L763" s="3"/>
      <c r="M763" s="44"/>
      <c r="N763" s="44" t="str">
        <f>IFERROR(K763 + VALUE(LEFT(L763, FIND(" ", L763) - 1)), "")</f>
        <v/>
      </c>
      <c r="O763" s="3">
        <f>IF(_xlfn.DAYS(K763,J763)&lt;0, "Aguardando OC", _xlfn.DAYS(K763,J763))</f>
        <v>51</v>
      </c>
      <c r="P763" s="206">
        <v>396712</v>
      </c>
      <c r="Q763" s="28">
        <v>1138052</v>
      </c>
      <c r="R763" s="206">
        <v>0</v>
      </c>
      <c r="S763" s="28">
        <v>685</v>
      </c>
      <c r="T763" s="66" t="s">
        <v>19</v>
      </c>
      <c r="U763" s="32">
        <v>81.61</v>
      </c>
      <c r="V763" s="28"/>
      <c r="W763" s="47" t="str">
        <f>IFERROR(VLOOKUP(V763, Fornecedores!A:C, 3, FALSE), "")</f>
        <v/>
      </c>
      <c r="X763" s="43" t="str">
        <f>IFERROR(VLOOKUP(V763, Fornecedores!A:E, 5, FALSE), "")</f>
        <v/>
      </c>
      <c r="Y763" s="43" t="str">
        <f>IFERROR(VLOOKUP(V763, Fornecedores!A:F, 6, FALSE), "")</f>
        <v/>
      </c>
      <c r="Z763" s="14" t="str">
        <f>IF(H763=0, "Pedido entregue!", "Pendente")</f>
        <v>Pedido entregue!</v>
      </c>
      <c r="AA763" s="59">
        <v>1</v>
      </c>
      <c r="AB763" s="58" t="str">
        <f>IF(Z763="Pedido Entregue!", IF(AA763=1, "Retirado do Almoxarifado", IF(AA763=2, "Material devolvido", "Aguardando retirada")), IF(Z763="Pendente", "Entrega pendente", ""))</f>
        <v>Retirado do Almoxarifado</v>
      </c>
      <c r="AC763" s="18">
        <v>1</v>
      </c>
      <c r="AD763" s="18">
        <f>AC763/SUMIF($P:$P,P763,$AC:$AC)</f>
        <v>1</v>
      </c>
      <c r="AE763" s="18">
        <f>IF(R763=0,0,AC763/SUMIF($R:$R,R763,$AC:$AC))</f>
        <v>0</v>
      </c>
      <c r="AF763" s="18">
        <f>IF(R763=0,1,0)</f>
        <v>1</v>
      </c>
      <c r="AG763" s="18" t="e">
        <f>IF(R763=0,#REF!-J763,0)</f>
        <v>#REF!</v>
      </c>
      <c r="AH763" t="str">
        <f>TEXT(J763,"MMMM")</f>
        <v>fevereiro</v>
      </c>
    </row>
    <row r="764" spans="1:34" ht="12.75" hidden="1" customHeight="1" x14ac:dyDescent="0.25">
      <c r="A764" s="90" t="str">
        <f>IF(C764="Oficina Diversos","Oficina Geral",
IF(ISNUMBER(FIND("Estoque - Colhedoras",C764)),"Colhedoras",IF(ISNUMBER(FIND("Caldeiraria",C764)),"Caldeiraria",IF(ISNUMBER(FIND("Borracharia",C764)),"Borracharia",IF(ISNUMBER(FIND("Lubrificação",C764)),"Lubrificação",
IF(ISNUMBER(FIND("Estoque - Carregadeiras",C764)),"Carregadeiras",IF(ISNUMBER(FIND("Estoque - Veic. Leves",C764)),"Veic. Leves",
IF(ISNUMBER(FIND("Estoque - Caminhões",C764)),"Caminhões",IF(ISNUMBER(FIND("Estoque - Transbordos",C764)),"Transbordos",
IF(ISNUMBER(FIND("Estoque - Tratores",C764)),"Tratores",
IF(ISNUMBER(FIND("Estoque - Máquinas pesadas",C764)),"Máquinas pesadas",
IF(ISNUMBER(FIND("Estoque - Reboques",C764)),"Reboques",
IF(C764="Estoque","Estoque",
IF(AND(ISNUMBER(C764),C764&gt;1000,C764&lt;2000),"Caminhões",
IF(AND(ISNUMBER(C764),C764&gt;2000,C764&lt;3000),"Tratores",
IF(AND(ISNUMBER(C764),C764&gt;3000,C764&lt;4000),"Carregadeiras",
IF(AND(ISNUMBER(C764),C764&gt;4000,C764&lt;5000),"Máquinas pesadas",
IF(AND(ISNUMBER(C764),C764&gt;5000,C764&lt;6000),"Colhedoras",
IF(AND(ISNUMBER(C764),C764&gt;7000,C764&lt;8000),"Irrigação",
IF(AND(ISNUMBER(C764),C764&gt;8000,C764&lt;9000),"Reboques",IF(AND(ISNUMBER(C764),C764&gt;0,C764&lt;1000),"Veic. Leves","")))))))))))))))))))))</f>
        <v>Caminhões</v>
      </c>
      <c r="B764" s="8"/>
      <c r="C764" s="28">
        <v>1004</v>
      </c>
      <c r="D764" s="28">
        <v>27047</v>
      </c>
      <c r="E764" s="29" t="s">
        <v>20</v>
      </c>
      <c r="F764" s="14" t="str">
        <f>IF(ISBLANK(K764), "Apenas Solicitação", "Tem OC")</f>
        <v>Tem OC</v>
      </c>
      <c r="G764" s="28">
        <v>1</v>
      </c>
      <c r="H764" s="37">
        <f>G764-I764</f>
        <v>0</v>
      </c>
      <c r="I764" s="38">
        <v>1</v>
      </c>
      <c r="J764" s="64">
        <v>45699</v>
      </c>
      <c r="K764" s="188">
        <v>45750</v>
      </c>
      <c r="L764" s="3"/>
      <c r="M764" s="44"/>
      <c r="N764" s="44" t="str">
        <f>IFERROR(K764 + VALUE(LEFT(L764, FIND(" ", L764) - 1)), "")</f>
        <v/>
      </c>
      <c r="O764" s="3">
        <f>IF(_xlfn.DAYS(K764,J764)&lt;0, "Aguardando OC", _xlfn.DAYS(K764,J764))</f>
        <v>51</v>
      </c>
      <c r="P764" s="206">
        <v>396714</v>
      </c>
      <c r="Q764" s="28">
        <v>1138052</v>
      </c>
      <c r="R764" s="206">
        <v>0</v>
      </c>
      <c r="S764" s="28">
        <v>685</v>
      </c>
      <c r="T764" s="66" t="s">
        <v>21</v>
      </c>
      <c r="U764" s="32">
        <v>113.88</v>
      </c>
      <c r="V764" s="28"/>
      <c r="W764" s="47" t="str">
        <f>IFERROR(VLOOKUP(V764, Fornecedores!A:C, 3, FALSE), "")</f>
        <v/>
      </c>
      <c r="X764" s="43" t="str">
        <f>IFERROR(VLOOKUP(V764, Fornecedores!A:E, 5, FALSE), "")</f>
        <v/>
      </c>
      <c r="Y764" s="43" t="str">
        <f>IFERROR(VLOOKUP(V764, Fornecedores!A:F, 6, FALSE), "")</f>
        <v/>
      </c>
      <c r="Z764" s="14" t="str">
        <f>IF(H764=0, "Pedido entregue!", "Pendente")</f>
        <v>Pedido entregue!</v>
      </c>
      <c r="AA764" s="59">
        <v>1</v>
      </c>
      <c r="AB764" s="58" t="str">
        <f>IF(Z764="Pedido Entregue!", IF(AA764=1, "Retirado do Almoxarifado", IF(AA764=2, "Material devolvido", "Aguardando retirada")), IF(Z764="Pendente", "Entrega pendente", ""))</f>
        <v>Retirado do Almoxarifado</v>
      </c>
      <c r="AC764" s="18">
        <v>1</v>
      </c>
      <c r="AD764" s="18">
        <f>AC764/SUMIF($P:$P,P764,$AC:$AC)</f>
        <v>1</v>
      </c>
      <c r="AE764" s="18">
        <f>IF(R764=0,0,AC764/SUMIF($R:$R,R764,$AC:$AC))</f>
        <v>0</v>
      </c>
      <c r="AF764" s="18">
        <f>IF(R764=0,1,0)</f>
        <v>1</v>
      </c>
      <c r="AG764" s="18" t="e">
        <f>IF(R764=0,#REF!-J764,0)</f>
        <v>#REF!</v>
      </c>
      <c r="AH764" t="str">
        <f>TEXT(J764,"MMMM")</f>
        <v>fevereiro</v>
      </c>
    </row>
    <row r="765" spans="1:34" ht="12.75" hidden="1" customHeight="1" x14ac:dyDescent="0.25">
      <c r="A765" s="90" t="str">
        <f>IF(C765="Oficina Diversos","Oficina Geral",
IF(ISNUMBER(FIND("Estoque - Colhedoras",C765)),"Colhedoras",IF(ISNUMBER(FIND("Caldeiraria",C765)),"Caldeiraria",IF(ISNUMBER(FIND("Borracharia",C765)),"Borracharia",IF(ISNUMBER(FIND("Lubrificação",C765)),"Lubrificação",
IF(ISNUMBER(FIND("Estoque - Carregadeiras",C765)),"Carregadeiras",IF(ISNUMBER(FIND("Estoque - Veic. Leves",C765)),"Veic. Leves",
IF(ISNUMBER(FIND("Estoque - Caminhões",C765)),"Caminhões",IF(ISNUMBER(FIND("Estoque - Transbordos",C765)),"Transbordos",
IF(ISNUMBER(FIND("Estoque - Tratores",C765)),"Tratores",
IF(ISNUMBER(FIND("Estoque - Máquinas pesadas",C765)),"Máquinas pesadas",
IF(ISNUMBER(FIND("Estoque - Reboques",C765)),"Reboques",
IF(C765="Estoque","Estoque",
IF(AND(ISNUMBER(C765),C765&gt;1000,C765&lt;2000),"Caminhões",
IF(AND(ISNUMBER(C765),C765&gt;2000,C765&lt;3000),"Tratores",
IF(AND(ISNUMBER(C765),C765&gt;3000,C765&lt;4000),"Carregadeiras",
IF(AND(ISNUMBER(C765),C765&gt;4000,C765&lt;5000),"Máquinas pesadas",
IF(AND(ISNUMBER(C765),C765&gt;5000,C765&lt;6000),"Colhedoras",
IF(AND(ISNUMBER(C765),C765&gt;7000,C765&lt;8000),"Irrigação",
IF(AND(ISNUMBER(C765),C765&gt;8000,C765&lt;9000),"Reboques",IF(AND(ISNUMBER(C765),C765&gt;0,C765&lt;1000),"Veic. Leves","")))))))))))))))))))))</f>
        <v>Caminhões</v>
      </c>
      <c r="B765" s="8"/>
      <c r="C765" s="28">
        <v>1004</v>
      </c>
      <c r="D765" s="28">
        <v>27049</v>
      </c>
      <c r="E765" s="29" t="s">
        <v>22</v>
      </c>
      <c r="F765" s="14" t="str">
        <f>IF(ISBLANK(K765), "Apenas Solicitação", "Tem OC")</f>
        <v>Tem OC</v>
      </c>
      <c r="G765" s="28">
        <v>2</v>
      </c>
      <c r="H765" s="37">
        <f>G765-I765</f>
        <v>0</v>
      </c>
      <c r="I765" s="38">
        <v>2</v>
      </c>
      <c r="J765" s="64">
        <v>45699</v>
      </c>
      <c r="K765" s="188">
        <v>45750</v>
      </c>
      <c r="L765" s="3"/>
      <c r="M765" s="44"/>
      <c r="N765" s="44" t="str">
        <f>IFERROR(K765 + VALUE(LEFT(L765, FIND(" ", L765) - 1)), "")</f>
        <v/>
      </c>
      <c r="O765" s="3">
        <f>IF(_xlfn.DAYS(K765,J765)&lt;0, "Aguardando OC", _xlfn.DAYS(K765,J765))</f>
        <v>51</v>
      </c>
      <c r="P765" s="206">
        <v>396726</v>
      </c>
      <c r="Q765" s="28">
        <v>1138052</v>
      </c>
      <c r="R765" s="206">
        <v>0</v>
      </c>
      <c r="S765" s="28">
        <v>685</v>
      </c>
      <c r="T765" s="66" t="s">
        <v>23</v>
      </c>
      <c r="U765" s="32">
        <v>543.4</v>
      </c>
      <c r="V765" s="28"/>
      <c r="W765" s="47" t="str">
        <f>IFERROR(VLOOKUP(V765, Fornecedores!A:C, 3, FALSE), "")</f>
        <v/>
      </c>
      <c r="X765" s="43" t="str">
        <f>IFERROR(VLOOKUP(V765, Fornecedores!A:E, 5, FALSE), "")</f>
        <v/>
      </c>
      <c r="Y765" s="43" t="str">
        <f>IFERROR(VLOOKUP(V765, Fornecedores!A:F, 6, FALSE), "")</f>
        <v/>
      </c>
      <c r="Z765" s="14" t="str">
        <f>IF(H765=0, "Pedido entregue!", "Pendente")</f>
        <v>Pedido entregue!</v>
      </c>
      <c r="AA765" s="59">
        <v>1</v>
      </c>
      <c r="AB765" s="58" t="str">
        <f>IF(Z765="Pedido Entregue!", IF(AA765=1, "Retirado do Almoxarifado", IF(AA765=2, "Material devolvido", "Aguardando retirada")), IF(Z765="Pendente", "Entrega pendente", ""))</f>
        <v>Retirado do Almoxarifado</v>
      </c>
      <c r="AC765" s="18">
        <v>1</v>
      </c>
      <c r="AD765" s="18">
        <f>AC765/SUMIF($P:$P,P765,$AC:$AC)</f>
        <v>1</v>
      </c>
      <c r="AE765" s="18">
        <f>IF(R765=0,0,AC765/SUMIF($R:$R,R765,$AC:$AC))</f>
        <v>0</v>
      </c>
      <c r="AF765" s="18">
        <f>IF(R765=0,1,0)</f>
        <v>1</v>
      </c>
      <c r="AG765" s="18" t="e">
        <f>IF(R765=0,#REF!-J765,0)</f>
        <v>#REF!</v>
      </c>
      <c r="AH765" t="str">
        <f>TEXT(J765,"MMMM")</f>
        <v>fevereiro</v>
      </c>
    </row>
    <row r="766" spans="1:34" ht="12.75" hidden="1" customHeight="1" x14ac:dyDescent="0.25">
      <c r="A766" s="90" t="str">
        <f>IF(C766="Oficina Diversos","Oficina Geral",
IF(ISNUMBER(FIND("Estoque - Colhedoras",C766)),"Colhedoras",IF(ISNUMBER(FIND("Caldeiraria",C766)),"Caldeiraria",IF(ISNUMBER(FIND("Borracharia",C766)),"Borracharia",IF(ISNUMBER(FIND("Lubrificação",C766)),"Lubrificação",
IF(ISNUMBER(FIND("Estoque - Carregadeiras",C766)),"Carregadeiras",IF(ISNUMBER(FIND("Estoque - Veic. Leves",C766)),"Veic. Leves",
IF(ISNUMBER(FIND("Estoque - Caminhões",C766)),"Caminhões",IF(ISNUMBER(FIND("Estoque - Transbordos",C766)),"Transbordos",
IF(ISNUMBER(FIND("Estoque - Tratores",C766)),"Tratores",
IF(ISNUMBER(FIND("Estoque - Máquinas pesadas",C766)),"Máquinas pesadas",
IF(ISNUMBER(FIND("Estoque - Reboques",C766)),"Reboques",
IF(C766="Estoque","Estoque",
IF(AND(ISNUMBER(C766),C766&gt;1000,C766&lt;2000),"Caminhões",
IF(AND(ISNUMBER(C766),C766&gt;2000,C766&lt;3000),"Tratores",
IF(AND(ISNUMBER(C766),C766&gt;3000,C766&lt;4000),"Carregadeiras",
IF(AND(ISNUMBER(C766),C766&gt;4000,C766&lt;5000),"Máquinas pesadas",
IF(AND(ISNUMBER(C766),C766&gt;5000,C766&lt;6000),"Colhedoras",
IF(AND(ISNUMBER(C766),C766&gt;7000,C766&lt;8000),"Irrigação",
IF(AND(ISNUMBER(C766),C766&gt;8000,C766&lt;9000),"Reboques",IF(AND(ISNUMBER(C766),C766&gt;0,C766&lt;1000),"Veic. Leves","")))))))))))))))))))))</f>
        <v>Caminhões</v>
      </c>
      <c r="B766" s="8"/>
      <c r="C766" s="28">
        <v>1004</v>
      </c>
      <c r="D766" s="28">
        <v>27057</v>
      </c>
      <c r="E766" s="29" t="s">
        <v>24</v>
      </c>
      <c r="F766" s="14" t="str">
        <f>IF(ISBLANK(K766), "Apenas Solicitação", "Tem OC")</f>
        <v>Tem OC</v>
      </c>
      <c r="G766" s="28">
        <v>1</v>
      </c>
      <c r="H766" s="37">
        <f>G766-I766</f>
        <v>0</v>
      </c>
      <c r="I766" s="38">
        <v>1</v>
      </c>
      <c r="J766" s="64">
        <v>45699</v>
      </c>
      <c r="K766" s="188">
        <v>45750</v>
      </c>
      <c r="L766" s="3"/>
      <c r="M766" s="44"/>
      <c r="N766" s="44" t="str">
        <f>IFERROR(K766 + VALUE(LEFT(L766, FIND(" ", L766) - 1)), "")</f>
        <v/>
      </c>
      <c r="O766" s="3">
        <f>IF(_xlfn.DAYS(K766,J766)&lt;0, "Aguardando OC", _xlfn.DAYS(K766,J766))</f>
        <v>51</v>
      </c>
      <c r="P766" s="206">
        <v>396717</v>
      </c>
      <c r="Q766" s="28">
        <v>1138052</v>
      </c>
      <c r="R766" s="206">
        <v>0</v>
      </c>
      <c r="S766" s="28">
        <v>685</v>
      </c>
      <c r="T766" s="66" t="s">
        <v>25</v>
      </c>
      <c r="U766" s="32">
        <v>132.68</v>
      </c>
      <c r="V766" s="28"/>
      <c r="W766" s="47" t="str">
        <f>IFERROR(VLOOKUP(V766, Fornecedores!A:C, 3, FALSE), "")</f>
        <v/>
      </c>
      <c r="X766" s="43" t="str">
        <f>IFERROR(VLOOKUP(V766, Fornecedores!A:E, 5, FALSE), "")</f>
        <v/>
      </c>
      <c r="Y766" s="43" t="str">
        <f>IFERROR(VLOOKUP(V766, Fornecedores!A:F, 6, FALSE), "")</f>
        <v/>
      </c>
      <c r="Z766" s="14" t="str">
        <f>IF(H766=0, "Pedido entregue!", "Pendente")</f>
        <v>Pedido entregue!</v>
      </c>
      <c r="AA766" s="59">
        <v>1</v>
      </c>
      <c r="AB766" s="58" t="str">
        <f>IF(Z766="Pedido Entregue!", IF(AA766=1, "Retirado do Almoxarifado", IF(AA766=2, "Material devolvido", "Aguardando retirada")), IF(Z766="Pendente", "Entrega pendente", ""))</f>
        <v>Retirado do Almoxarifado</v>
      </c>
      <c r="AC766" s="18">
        <v>1</v>
      </c>
      <c r="AD766" s="18">
        <f>AC766/SUMIF($P:$P,P766,$AC:$AC)</f>
        <v>1</v>
      </c>
      <c r="AE766" s="18">
        <f>IF(R766=0,0,AC766/SUMIF($R:$R,R766,$AC:$AC))</f>
        <v>0</v>
      </c>
      <c r="AF766" s="18">
        <f>IF(R766=0,1,0)</f>
        <v>1</v>
      </c>
      <c r="AG766" s="18" t="e">
        <f>IF(R766=0,#REF!-J766,0)</f>
        <v>#REF!</v>
      </c>
      <c r="AH766" t="str">
        <f>TEXT(J766,"MMMM")</f>
        <v>fevereiro</v>
      </c>
    </row>
    <row r="767" spans="1:34" ht="12.75" customHeight="1" x14ac:dyDescent="0.25">
      <c r="A767" s="90" t="str">
        <f>IF(C767="Oficina Diversos","Oficina Geral",
IF(ISNUMBER(FIND("Estoque - Colhedoras",C767)),"Colhedoras",IF(ISNUMBER(FIND("Caldeiraria",C767)),"Caldeiraria",IF(ISNUMBER(FIND("Borracharia",C767)),"Borracharia",IF(ISNUMBER(FIND("Lubrificação",C767)),"Lubrificação",
IF(ISNUMBER(FIND("Estoque - Carregadeiras",C767)),"Carregadeiras",IF(ISNUMBER(FIND("Estoque - Veic. Leves",C767)),"Veic. Leves",
IF(ISNUMBER(FIND("Estoque - Caminhões",C767)),"Caminhões",IF(ISNUMBER(FIND("Estoque - Transbordos",C767)),"Transbordos",
IF(ISNUMBER(FIND("Estoque - Tratores",C767)),"Tratores",
IF(ISNUMBER(FIND("Estoque - Máquinas pesadas",C767)),"Máquinas pesadas",
IF(ISNUMBER(FIND("Estoque - Reboques",C767)),"Reboques",
IF(C767="Estoque","Estoque",
IF(AND(ISNUMBER(C767),C767&gt;1000,C767&lt;2000),"Caminhões",
IF(AND(ISNUMBER(C767),C767&gt;2000,C767&lt;3000),"Tratores",
IF(AND(ISNUMBER(C767),C767&gt;3000,C767&lt;4000),"Carregadeiras",
IF(AND(ISNUMBER(C767),C767&gt;4000,C767&lt;5000),"Máquinas pesadas",
IF(AND(ISNUMBER(C767),C767&gt;5000,C767&lt;6000),"Colhedoras",
IF(AND(ISNUMBER(C767),C767&gt;7000,C767&lt;8000),"Irrigação",
IF(AND(ISNUMBER(C767),C767&gt;8000,C767&lt;9000),"Reboques",IF(AND(ISNUMBER(C767),C767&gt;0,C767&lt;1000),"Veic. Leves","")))))))))))))))))))))</f>
        <v>Borracharia</v>
      </c>
      <c r="B767" s="111"/>
      <c r="C767" s="107" t="s">
        <v>20245</v>
      </c>
      <c r="D767" s="2">
        <v>27071</v>
      </c>
      <c r="E767" s="3" t="s">
        <v>20071</v>
      </c>
      <c r="F767" s="101" t="str">
        <f>IF(ISBLANK(K767), "Apenas Solicitação", "Tem OC")</f>
        <v>Tem OC</v>
      </c>
      <c r="G767" s="2">
        <v>1</v>
      </c>
      <c r="H767" s="102">
        <f>G767-I767</f>
        <v>1</v>
      </c>
      <c r="I767" s="103"/>
      <c r="J767" s="4">
        <v>45798</v>
      </c>
      <c r="K767" s="180">
        <v>45814</v>
      </c>
      <c r="L767" s="3" t="s">
        <v>20152</v>
      </c>
      <c r="M767" s="104" t="str">
        <f ca="1">IF(OR(N767="", N767=0), "", IF(N767&gt;TODAY(), "No prazo", "Atrasado"))</f>
        <v>Atrasado</v>
      </c>
      <c r="N767" s="104">
        <f>IFERROR(K767 + VALUE(LEFT(L767, FIND(" ", L767) - 1)), "")</f>
        <v>45815</v>
      </c>
      <c r="O767" s="105">
        <f>IF(_xlfn.DAYS(K767,J767)&lt;0, "Aguardando OC", _xlfn.DAYS(K767,J767))</f>
        <v>16</v>
      </c>
      <c r="P767" s="14">
        <v>403859</v>
      </c>
      <c r="Q767" s="55"/>
      <c r="R767" s="14">
        <v>168679</v>
      </c>
      <c r="S767" s="2">
        <v>221</v>
      </c>
      <c r="T767" s="65" t="s">
        <v>1029</v>
      </c>
      <c r="U767" s="21">
        <v>139.37</v>
      </c>
      <c r="V767" s="2">
        <v>2813</v>
      </c>
      <c r="W767" s="117" t="str">
        <f>IFERROR(VLOOKUP(V767, Fornecedores!A:C, 3, FALSE), "")</f>
        <v xml:space="preserve">NORTEL              </v>
      </c>
      <c r="X767" s="105" t="str">
        <f>IFERROR(VLOOKUP(V767, Fornecedores!A:E, 5, FALSE), "")</f>
        <v>Jaboatão dos Guararapes</v>
      </c>
      <c r="Y767" s="105" t="str">
        <f>IFERROR(VLOOKUP(V767, Fornecedores!A:F, 6, FALSE), "")</f>
        <v>PE</v>
      </c>
      <c r="Z767" s="101" t="str">
        <f>IF(H767=0, "Pedido entregue!", "Pendente")</f>
        <v>Pendente</v>
      </c>
      <c r="AA767" s="119"/>
      <c r="AB767" s="132" t="str">
        <f>IF(Z767="Pedido Entregue!", IF(AA767=1, "Retirado do Almoxarifado", IF(AA767=2, "Material devolvido", "Aguardando retirada")), IF(Z767="Pendente", "Entrega pendente", ""))</f>
        <v>Entrega pendente</v>
      </c>
      <c r="AC767" s="18">
        <v>1</v>
      </c>
      <c r="AD767" s="18">
        <f>AC767/SUMIF($P:$P,P767,$AC:$AC)</f>
        <v>1</v>
      </c>
      <c r="AE767" s="18">
        <f>IF(R767=0,0,AC767/SUMIF($R:$R,R767,$AC:$AC))</f>
        <v>1</v>
      </c>
      <c r="AF767" s="18">
        <f>IF(R767=0,1,0)</f>
        <v>0</v>
      </c>
      <c r="AH767" t="str">
        <f>TEXT(J767,"MMMM")</f>
        <v>maio</v>
      </c>
    </row>
    <row r="768" spans="1:34" ht="12.75" customHeight="1" x14ac:dyDescent="0.25">
      <c r="A768" s="90" t="str">
        <f>IF(C768="Oficina Diversos","Oficina Geral",
IF(ISNUMBER(FIND("Estoque - Colhedoras",C768)),"Colhedoras",IF(ISNUMBER(FIND("Caldeiraria",C768)),"Caldeiraria",IF(ISNUMBER(FIND("Borracharia",C768)),"Borracharia",IF(ISNUMBER(FIND("Lubrificação",C768)),"Lubrificação",
IF(ISNUMBER(FIND("Estoque - Carregadeiras",C768)),"Carregadeiras",IF(ISNUMBER(FIND("Estoque - Veic. Leves",C768)),"Veic. Leves",
IF(ISNUMBER(FIND("Estoque - Caminhões",C768)),"Caminhões",IF(ISNUMBER(FIND("Estoque - Transbordos",C768)),"Transbordos",
IF(ISNUMBER(FIND("Estoque - Tratores",C768)),"Tratores",
IF(ISNUMBER(FIND("Estoque - Máquinas pesadas",C768)),"Máquinas pesadas",
IF(ISNUMBER(FIND("Estoque - Reboques",C768)),"Reboques",
IF(C768="Estoque","Estoque",
IF(AND(ISNUMBER(C768),C768&gt;1000,C768&lt;2000),"Caminhões",
IF(AND(ISNUMBER(C768),C768&gt;2000,C768&lt;3000),"Tratores",
IF(AND(ISNUMBER(C768),C768&gt;3000,C768&lt;4000),"Carregadeiras",
IF(AND(ISNUMBER(C768),C768&gt;4000,C768&lt;5000),"Máquinas pesadas",
IF(AND(ISNUMBER(C768),C768&gt;5000,C768&lt;6000),"Colhedoras",
IF(AND(ISNUMBER(C768),C768&gt;7000,C768&lt;8000),"Irrigação",
IF(AND(ISNUMBER(C768),C768&gt;8000,C768&lt;9000),"Reboques",IF(AND(ISNUMBER(C768),C768&gt;0,C768&lt;1000),"Veic. Leves","")))))))))))))))))))))</f>
        <v>Oficina Geral</v>
      </c>
      <c r="B768" s="111"/>
      <c r="C768" s="140" t="s">
        <v>661</v>
      </c>
      <c r="D768" s="139">
        <v>27071</v>
      </c>
      <c r="E768" s="141" t="s">
        <v>20071</v>
      </c>
      <c r="F768" s="101" t="str">
        <f>IF(ISBLANK(K768), "Apenas Solicitação", "Tem OC")</f>
        <v>Apenas Solicitação</v>
      </c>
      <c r="G768" s="139">
        <v>1</v>
      </c>
      <c r="H768" s="102">
        <f>G768-I768</f>
        <v>1</v>
      </c>
      <c r="I768" s="103"/>
      <c r="J768" s="142">
        <v>45824</v>
      </c>
      <c r="K768" s="199"/>
      <c r="L768" s="141"/>
      <c r="M768" s="104" t="str">
        <f ca="1">IF(OR(N768="", N768=0), "", IF(N768&gt;TODAY(), "No prazo", "Atrasado"))</f>
        <v/>
      </c>
      <c r="N768" s="104" t="str">
        <f>IFERROR(K768 + VALUE(LEFT(L768, FIND(" ", L768) - 1)), "")</f>
        <v/>
      </c>
      <c r="O768" s="105" t="str">
        <f>IF(_xlfn.DAYS(K768,J768)&lt;0, "Aguardando OC", _xlfn.DAYS(K768,J768))</f>
        <v>Aguardando OC</v>
      </c>
      <c r="P768" s="199">
        <v>407703</v>
      </c>
      <c r="Q768" s="55"/>
      <c r="R768" s="199">
        <v>0</v>
      </c>
      <c r="S768" s="139">
        <v>221</v>
      </c>
      <c r="T768" s="65" t="s">
        <v>1029</v>
      </c>
      <c r="U768" s="165">
        <v>139.37</v>
      </c>
      <c r="V768" s="139"/>
      <c r="W768" s="117" t="str">
        <f>IFERROR(VLOOKUP(V768, Fornecedores!A:C, 3, FALSE), "")</f>
        <v/>
      </c>
      <c r="X768" s="105" t="str">
        <f>IFERROR(VLOOKUP(V768, Fornecedores!A:E, 5, FALSE), "")</f>
        <v/>
      </c>
      <c r="Y768" s="105" t="str">
        <f>IFERROR(VLOOKUP(V768, Fornecedores!A:F, 6, FALSE), "")</f>
        <v/>
      </c>
      <c r="Z768" s="101" t="str">
        <f>IF(H768=0, "Pedido entregue!", "Pendente")</f>
        <v>Pendente</v>
      </c>
      <c r="AA768" s="119"/>
      <c r="AB768" s="132" t="str">
        <f>IF(Z768="Pedido Entregue!", IF(AA768=1, "Retirado do Almoxarifado", IF(AA768=2, "Material devolvido", "Aguardando retirada")), IF(Z768="Pendente", "Entrega pendente", ""))</f>
        <v>Entrega pendente</v>
      </c>
      <c r="AC768" s="18">
        <v>1</v>
      </c>
      <c r="AD768" s="18">
        <f>AC768/SUMIF($P:$P,P768,$AC:$AC)</f>
        <v>1</v>
      </c>
      <c r="AE768" s="18">
        <f>IF(R768=0,0,AC768/SUMIF($R:$R,R768,$AC:$AC))</f>
        <v>0</v>
      </c>
      <c r="AF768" s="18">
        <f>IF(R768=0,1,0)</f>
        <v>1</v>
      </c>
      <c r="AH768" t="str">
        <f>TEXT(J768,"MMMM")</f>
        <v>junho</v>
      </c>
    </row>
    <row r="769" spans="1:34" ht="12.75" customHeight="1" x14ac:dyDescent="0.25">
      <c r="A769" s="90" t="str">
        <f>IF(C769="Oficina Diversos","Oficina Geral",
IF(ISNUMBER(FIND("Estoque - Colhedoras",C769)),"Colhedoras",IF(ISNUMBER(FIND("Caldeiraria",C769)),"Caldeiraria",IF(ISNUMBER(FIND("Borracharia",C769)),"Borracharia",IF(ISNUMBER(FIND("Lubrificação",C769)),"Lubrificação",
IF(ISNUMBER(FIND("Estoque - Carregadeiras",C769)),"Carregadeiras",IF(ISNUMBER(FIND("Estoque - Veic. Leves",C769)),"Veic. Leves",
IF(ISNUMBER(FIND("Estoque - Caminhões",C769)),"Caminhões",IF(ISNUMBER(FIND("Estoque - Transbordos",C769)),"Transbordos",
IF(ISNUMBER(FIND("Estoque - Tratores",C769)),"Tratores",
IF(ISNUMBER(FIND("Estoque - Máquinas pesadas",C769)),"Máquinas pesadas",
IF(ISNUMBER(FIND("Estoque - Reboques",C769)),"Reboques",
IF(C769="Estoque","Estoque",
IF(AND(ISNUMBER(C769),C769&gt;1000,C769&lt;2000),"Caminhões",
IF(AND(ISNUMBER(C769),C769&gt;2000,C769&lt;3000),"Tratores",
IF(AND(ISNUMBER(C769),C769&gt;3000,C769&lt;4000),"Carregadeiras",
IF(AND(ISNUMBER(C769),C769&gt;4000,C769&lt;5000),"Máquinas pesadas",
IF(AND(ISNUMBER(C769),C769&gt;5000,C769&lt;6000),"Colhedoras",
IF(AND(ISNUMBER(C769),C769&gt;7000,C769&lt;8000),"Irrigação",
IF(AND(ISNUMBER(C769),C769&gt;8000,C769&lt;9000),"Reboques",IF(AND(ISNUMBER(C769),C769&gt;0,C769&lt;1000),"Veic. Leves","")))))))))))))))))))))</f>
        <v>Oficina Geral</v>
      </c>
      <c r="B769" s="111"/>
      <c r="C769" s="113" t="s">
        <v>661</v>
      </c>
      <c r="D769" s="2">
        <v>27071</v>
      </c>
      <c r="E769" s="3" t="s">
        <v>20071</v>
      </c>
      <c r="F769" s="101" t="str">
        <f>IF(ISBLANK(K769), "Apenas Solicitação", "Tem OC")</f>
        <v>Apenas Solicitação</v>
      </c>
      <c r="G769" s="2">
        <v>1</v>
      </c>
      <c r="H769" s="102">
        <f>G769-I769</f>
        <v>1</v>
      </c>
      <c r="I769" s="103"/>
      <c r="J769" s="4">
        <v>45825</v>
      </c>
      <c r="K769" s="14"/>
      <c r="L769" s="3"/>
      <c r="M769" s="104" t="str">
        <f ca="1">IF(OR(N769="", N769=0), "", IF(N769&gt;TODAY(), "No prazo", "Atrasado"))</f>
        <v/>
      </c>
      <c r="N769" s="104" t="str">
        <f>IFERROR(K769 + VALUE(LEFT(L769, FIND(" ", L769) - 1)), "")</f>
        <v/>
      </c>
      <c r="O769" s="105" t="str">
        <f>IF(_xlfn.DAYS(K769,J769)&lt;0, "Aguardando OC", _xlfn.DAYS(K769,J769))</f>
        <v>Aguardando OC</v>
      </c>
      <c r="P769" s="14">
        <v>408121</v>
      </c>
      <c r="Q769" s="55"/>
      <c r="R769" s="14">
        <v>0</v>
      </c>
      <c r="S769" s="2">
        <v>221</v>
      </c>
      <c r="T769" s="65" t="s">
        <v>1029</v>
      </c>
      <c r="U769" s="21">
        <v>139.37</v>
      </c>
      <c r="V769" s="2"/>
      <c r="W769" s="117" t="str">
        <f>IFERROR(VLOOKUP(V769, Fornecedores!A:C, 3, FALSE), "")</f>
        <v/>
      </c>
      <c r="X769" s="105" t="str">
        <f>IFERROR(VLOOKUP(V769, Fornecedores!A:E, 5, FALSE), "")</f>
        <v/>
      </c>
      <c r="Y769" s="105" t="str">
        <f>IFERROR(VLOOKUP(V769, Fornecedores!A:F, 6, FALSE), "")</f>
        <v/>
      </c>
      <c r="Z769" s="101" t="str">
        <f>IF(H769=0, "Pedido entregue!", "Pendente")</f>
        <v>Pendente</v>
      </c>
      <c r="AA769" s="119"/>
      <c r="AB769" s="132" t="str">
        <f>IF(Z769="Pedido Entregue!", IF(AA769=1, "Retirado do Almoxarifado", IF(AA769=2, "Material devolvido", "Aguardando retirada")), IF(Z769="Pendente", "Entrega pendente", ""))</f>
        <v>Entrega pendente</v>
      </c>
      <c r="AC769" s="18">
        <v>1</v>
      </c>
      <c r="AD769" s="18">
        <f>AC769/SUMIF($P:$P,P769,$AC:$AC)</f>
        <v>1</v>
      </c>
      <c r="AE769" s="18">
        <f>IF(R769=0,0,AC769/SUMIF($R:$R,R769,$AC:$AC))</f>
        <v>0</v>
      </c>
      <c r="AF769" s="18">
        <f>IF(R769=0,1,0)</f>
        <v>1</v>
      </c>
      <c r="AH769" t="str">
        <f>TEXT(J769,"MMMM")</f>
        <v>junho</v>
      </c>
    </row>
    <row r="770" spans="1:34" ht="12.75" customHeight="1" x14ac:dyDescent="0.25">
      <c r="A770" s="90" t="str">
        <f>IF(C770="Oficina Diversos","Oficina Geral",
IF(ISNUMBER(FIND("Estoque - Colhedoras",C770)),"Colhedoras",IF(ISNUMBER(FIND("Caldeiraria",C770)),"Caldeiraria",IF(ISNUMBER(FIND("Borracharia",C770)),"Borracharia",IF(ISNUMBER(FIND("Lubrificação",C770)),"Lubrificação",
IF(ISNUMBER(FIND("Estoque - Carregadeiras",C770)),"Carregadeiras",IF(ISNUMBER(FIND("Estoque - Veic. Leves",C770)),"Veic. Leves",
IF(ISNUMBER(FIND("Estoque - Caminhões",C770)),"Caminhões",IF(ISNUMBER(FIND("Estoque - Transbordos",C770)),"Transbordos",
IF(ISNUMBER(FIND("Estoque - Tratores",C770)),"Tratores",
IF(ISNUMBER(FIND("Estoque - Máquinas pesadas",C770)),"Máquinas pesadas",
IF(ISNUMBER(FIND("Estoque - Reboques",C770)),"Reboques",
IF(C770="Estoque","Estoque",
IF(AND(ISNUMBER(C770),C770&gt;1000,C770&lt;2000),"Caminhões",
IF(AND(ISNUMBER(C770),C770&gt;2000,C770&lt;3000),"Tratores",
IF(AND(ISNUMBER(C770),C770&gt;3000,C770&lt;4000),"Carregadeiras",
IF(AND(ISNUMBER(C770),C770&gt;4000,C770&lt;5000),"Máquinas pesadas",
IF(AND(ISNUMBER(C770),C770&gt;5000,C770&lt;6000),"Colhedoras",
IF(AND(ISNUMBER(C770),C770&gt;7000,C770&lt;8000),"Irrigação",
IF(AND(ISNUMBER(C770),C770&gt;8000,C770&lt;9000),"Reboques",IF(AND(ISNUMBER(C770),C770&gt;0,C770&lt;1000),"Veic. Leves","")))))))))))))))))))))</f>
        <v>Oficina Geral</v>
      </c>
      <c r="B770" s="111"/>
      <c r="C770" s="171" t="s">
        <v>661</v>
      </c>
      <c r="D770" s="170">
        <v>27071</v>
      </c>
      <c r="E770" s="173" t="s">
        <v>20071</v>
      </c>
      <c r="F770" s="101" t="str">
        <f>IF(ISBLANK(K770), "Apenas Solicitação", "Tem OC")</f>
        <v>Apenas Solicitação</v>
      </c>
      <c r="G770" s="170">
        <v>1</v>
      </c>
      <c r="H770" s="102">
        <f>G770-I770</f>
        <v>1</v>
      </c>
      <c r="I770" s="103"/>
      <c r="J770" s="174">
        <v>45829</v>
      </c>
      <c r="K770" s="201"/>
      <c r="L770" s="173"/>
      <c r="M770" s="104" t="str">
        <f ca="1">IF(OR(N770="", N770=0), "", IF(N770&gt;TODAY(), "No prazo", "Atrasado"))</f>
        <v/>
      </c>
      <c r="N770" s="104" t="str">
        <f>IFERROR(K770 + VALUE(LEFT(L770, FIND(" ", L770) - 1)), "")</f>
        <v/>
      </c>
      <c r="O770" s="105" t="str">
        <f>IF(_xlfn.DAYS(K770,J770)&lt;0, "Aguardando OC", _xlfn.DAYS(K770,J770))</f>
        <v>Aguardando OC</v>
      </c>
      <c r="P770" s="201">
        <v>408699</v>
      </c>
      <c r="Q770" s="55"/>
      <c r="R770" s="201">
        <v>0</v>
      </c>
      <c r="S770" s="2">
        <v>221</v>
      </c>
      <c r="T770" s="65" t="s">
        <v>1029</v>
      </c>
      <c r="U770" s="170">
        <v>139.37</v>
      </c>
      <c r="V770" s="170"/>
      <c r="W770" s="117" t="str">
        <f>IFERROR(VLOOKUP(V770, Fornecedores!A:C, 3, FALSE), "")</f>
        <v/>
      </c>
      <c r="X770" s="105" t="str">
        <f>IFERROR(VLOOKUP(V770, Fornecedores!A:E, 5, FALSE), "")</f>
        <v/>
      </c>
      <c r="Y770" s="105" t="str">
        <f>IFERROR(VLOOKUP(V770, Fornecedores!A:F, 6, FALSE), "")</f>
        <v/>
      </c>
      <c r="Z770" s="101" t="str">
        <f>IF(H770=0, "Pedido entregue!", "Pendente")</f>
        <v>Pendente</v>
      </c>
      <c r="AA770" s="119"/>
      <c r="AB770" s="132" t="str">
        <f>IF(Z770="Pedido Entregue!", IF(AA770=1, "Retirado do Almoxarifado", IF(AA770=2, "Material devolvido", "Aguardando retirada")), IF(Z770="Pendente", "Entrega pendente", ""))</f>
        <v>Entrega pendente</v>
      </c>
      <c r="AC770" s="18">
        <v>1</v>
      </c>
      <c r="AD770" s="18">
        <f>AC770/SUMIF($P:$P,P770,$AC:$AC)</f>
        <v>1</v>
      </c>
      <c r="AE770" s="18">
        <f>IF(R770=0,0,AC770/SUMIF($R:$R,R770,$AC:$AC))</f>
        <v>0</v>
      </c>
      <c r="AF770" s="18">
        <f>IF(R770=0,1,0)</f>
        <v>1</v>
      </c>
      <c r="AH770" t="str">
        <f>TEXT(J770,"MMMM")</f>
        <v>junho</v>
      </c>
    </row>
    <row r="771" spans="1:34" ht="12.75" customHeight="1" x14ac:dyDescent="0.25">
      <c r="A771" s="90" t="str">
        <f>IF(C771="Oficina Diversos","Oficina Geral",
IF(ISNUMBER(FIND("Estoque - Colhedoras",C771)),"Colhedoras",IF(ISNUMBER(FIND("Caldeiraria",C771)),"Caldeiraria",IF(ISNUMBER(FIND("Borracharia",C771)),"Borracharia",IF(ISNUMBER(FIND("Lubrificação",C771)),"Lubrificação",
IF(ISNUMBER(FIND("Estoque - Carregadeiras",C771)),"Carregadeiras",IF(ISNUMBER(FIND("Estoque - Veic. Leves",C771)),"Veic. Leves",
IF(ISNUMBER(FIND("Estoque - Caminhões",C771)),"Caminhões",IF(ISNUMBER(FIND("Estoque - Transbordos",C771)),"Transbordos",
IF(ISNUMBER(FIND("Estoque - Tratores",C771)),"Tratores",
IF(ISNUMBER(FIND("Estoque - Máquinas pesadas",C771)),"Máquinas pesadas",
IF(ISNUMBER(FIND("Estoque - Reboques",C771)),"Reboques",
IF(C771="Estoque","Estoque",
IF(AND(ISNUMBER(C771),C771&gt;1000,C771&lt;2000),"Caminhões",
IF(AND(ISNUMBER(C771),C771&gt;2000,C771&lt;3000),"Tratores",
IF(AND(ISNUMBER(C771),C771&gt;3000,C771&lt;4000),"Carregadeiras",
IF(AND(ISNUMBER(C771),C771&gt;4000,C771&lt;5000),"Máquinas pesadas",
IF(AND(ISNUMBER(C771),C771&gt;5000,C771&lt;6000),"Colhedoras",
IF(AND(ISNUMBER(C771),C771&gt;7000,C771&lt;8000),"Irrigação",
IF(AND(ISNUMBER(C771),C771&gt;8000,C771&lt;9000),"Reboques",IF(AND(ISNUMBER(C771),C771&gt;0,C771&lt;1000),"Veic. Leves","")))))))))))))))))))))</f>
        <v>Oficina Geral</v>
      </c>
      <c r="B771" s="111"/>
      <c r="C771" s="171" t="s">
        <v>661</v>
      </c>
      <c r="D771" s="170">
        <v>27071</v>
      </c>
      <c r="E771" s="173" t="s">
        <v>20071</v>
      </c>
      <c r="F771" s="101" t="str">
        <f>IF(ISBLANK(K771), "Apenas Solicitação", "Tem OC")</f>
        <v>Apenas Solicitação</v>
      </c>
      <c r="G771" s="170">
        <v>1</v>
      </c>
      <c r="H771" s="102">
        <f>G771-I771</f>
        <v>1</v>
      </c>
      <c r="I771" s="103"/>
      <c r="J771" s="174">
        <v>45852</v>
      </c>
      <c r="K771" s="173"/>
      <c r="L771" s="173"/>
      <c r="M771" s="104" t="str">
        <f ca="1">IF(OR(N771="", N771=0), "", IF(N771&gt;TODAY(), "No prazo", "Atrasado"))</f>
        <v/>
      </c>
      <c r="N771" s="104" t="str">
        <f>IFERROR(K771 + VALUE(LEFT(L771, FIND(" ", L771) - 1)), "")</f>
        <v/>
      </c>
      <c r="O771" s="105" t="str">
        <f>IF(_xlfn.DAYS(K771,J771)&lt;0, "Aguardando OC", _xlfn.DAYS(K771,J771))</f>
        <v>Aguardando OC</v>
      </c>
      <c r="P771" s="170">
        <v>411457</v>
      </c>
      <c r="Q771" s="55"/>
      <c r="R771" s="170">
        <v>0</v>
      </c>
      <c r="S771" s="2">
        <v>221</v>
      </c>
      <c r="T771" s="65" t="s">
        <v>1029</v>
      </c>
      <c r="U771" s="170">
        <v>139.37</v>
      </c>
      <c r="V771" s="170"/>
      <c r="W771" s="117" t="str">
        <f>IFERROR(VLOOKUP(V771, Fornecedores!A:C, 3, FALSE), "")</f>
        <v/>
      </c>
      <c r="X771" s="105" t="str">
        <f>IFERROR(VLOOKUP(V771, Fornecedores!A:E, 5, FALSE), "")</f>
        <v/>
      </c>
      <c r="Y771" s="105" t="str">
        <f>IFERROR(VLOOKUP(V771, Fornecedores!A:F, 6, FALSE), "")</f>
        <v/>
      </c>
      <c r="Z771" s="101" t="str">
        <f>IF(H771=0, "Pedido entregue!", "Pendente")</f>
        <v>Pendente</v>
      </c>
      <c r="AA771" s="119"/>
      <c r="AB771" s="132" t="str">
        <f>IF(Z771="Pedido Entregue!", IF(AA771=1, "Retirado do Almoxarifado", IF(AA771=2, "Material devolvido", "Aguardando retirada")), IF(Z771="Pendente", "Entrega pendente", ""))</f>
        <v>Entrega pendente</v>
      </c>
      <c r="AC771" s="18">
        <v>1</v>
      </c>
      <c r="AD771" s="18">
        <f>AC771/SUMIF($P:$P,P771,$AC:$AC)</f>
        <v>1</v>
      </c>
      <c r="AE771" s="18">
        <f>IF(R771=0,0,AC771/SUMIF($R:$R,R771,$AC:$AC))</f>
        <v>0</v>
      </c>
      <c r="AF771" s="18">
        <f>IF(R771=0,1,0)</f>
        <v>1</v>
      </c>
      <c r="AH771" t="str">
        <f>TEXT(J771,"MMMM")</f>
        <v>julho</v>
      </c>
    </row>
    <row r="772" spans="1:34" ht="12.75" hidden="1" customHeight="1" x14ac:dyDescent="0.25">
      <c r="A772" s="90" t="str">
        <f>IF(C772="Oficina Diversos","Oficina Geral",
IF(ISNUMBER(FIND("Estoque - Colhedoras",C772)),"Colhedoras",IF(ISNUMBER(FIND("Caldeiraria",C772)),"Caldeiraria",IF(ISNUMBER(FIND("Borracharia",C772)),"Borracharia",IF(ISNUMBER(FIND("Lubrificação",C772)),"Lubrificação",
IF(ISNUMBER(FIND("Estoque - Carregadeiras",C772)),"Carregadeiras",IF(ISNUMBER(FIND("Estoque - Veic. Leves",C772)),"Veic. Leves",
IF(ISNUMBER(FIND("Estoque - Caminhões",C772)),"Caminhões",IF(ISNUMBER(FIND("Estoque - Transbordos",C772)),"Transbordos",
IF(ISNUMBER(FIND("Estoque - Tratores",C772)),"Tratores",
IF(ISNUMBER(FIND("Estoque - Máquinas pesadas",C772)),"Máquinas pesadas",
IF(ISNUMBER(FIND("Estoque - Reboques",C772)),"Reboques",
IF(C772="Estoque","Estoque",
IF(AND(ISNUMBER(C772),C772&gt;1000,C772&lt;2000),"Caminhões",
IF(AND(ISNUMBER(C772),C772&gt;2000,C772&lt;3000),"Tratores",
IF(AND(ISNUMBER(C772),C772&gt;3000,C772&lt;4000),"Carregadeiras",
IF(AND(ISNUMBER(C772),C772&gt;4000,C772&lt;5000),"Máquinas pesadas",
IF(AND(ISNUMBER(C772),C772&gt;5000,C772&lt;6000),"Colhedoras",
IF(AND(ISNUMBER(C772),C772&gt;7000,C772&lt;8000),"Irrigação",
IF(AND(ISNUMBER(C772),C772&gt;8000,C772&lt;9000),"Reboques",IF(AND(ISNUMBER(C772),C772&gt;0,C772&lt;1000),"Veic. Leves","")))))))))))))))))))))</f>
        <v>Oficina Geral</v>
      </c>
      <c r="B772" s="111"/>
      <c r="C772" s="171" t="s">
        <v>661</v>
      </c>
      <c r="D772" s="170">
        <v>27075</v>
      </c>
      <c r="E772" s="173" t="s">
        <v>20820</v>
      </c>
      <c r="F772" s="101" t="str">
        <f>IF(ISBLANK(K772), "Apenas Solicitação", "Tem OC")</f>
        <v>Tem OC</v>
      </c>
      <c r="G772" s="170">
        <v>1</v>
      </c>
      <c r="H772" s="102">
        <f>G772-I772</f>
        <v>0</v>
      </c>
      <c r="I772" s="103">
        <v>1</v>
      </c>
      <c r="J772" s="174">
        <v>45831</v>
      </c>
      <c r="K772" s="174">
        <v>45853</v>
      </c>
      <c r="L772" s="173" t="s">
        <v>20152</v>
      </c>
      <c r="M772" s="104" t="str">
        <f ca="1">IF(OR(N772="", N772=0), "", IF(N772&gt;TODAY(), "No prazo", "Atrasado"))</f>
        <v>Atrasado</v>
      </c>
      <c r="N772" s="104">
        <f>IFERROR(K772 + VALUE(LEFT(L772, FIND(" ", L772) - 1)), "")</f>
        <v>45854</v>
      </c>
      <c r="O772" s="105">
        <f>IF(_xlfn.DAYS(K772,J772)&lt;0, "Aguardando OC", _xlfn.DAYS(K772,J772))</f>
        <v>22</v>
      </c>
      <c r="P772" s="201">
        <v>408796</v>
      </c>
      <c r="Q772" s="55"/>
      <c r="R772" s="212">
        <v>170958</v>
      </c>
      <c r="S772" s="2">
        <v>221</v>
      </c>
      <c r="T772" s="65" t="s">
        <v>1029</v>
      </c>
      <c r="U772" s="170">
        <v>69.3</v>
      </c>
      <c r="V772" s="170">
        <v>2813</v>
      </c>
      <c r="W772" s="117" t="str">
        <f>IFERROR(VLOOKUP(V772, Fornecedores!A:C, 3, FALSE), "")</f>
        <v xml:space="preserve">NORTEL              </v>
      </c>
      <c r="X772" s="105" t="str">
        <f>IFERROR(VLOOKUP(V772, Fornecedores!A:E, 5, FALSE), "")</f>
        <v>Jaboatão dos Guararapes</v>
      </c>
      <c r="Y772" s="105" t="str">
        <f>IFERROR(VLOOKUP(V772, Fornecedores!A:F, 6, FALSE), "")</f>
        <v>PE</v>
      </c>
      <c r="Z772" s="101" t="str">
        <f>IF(H772=0, "Pedido entregue!", "Pendente")</f>
        <v>Pedido entregue!</v>
      </c>
      <c r="AA772" s="119"/>
      <c r="AB772" s="132" t="str">
        <f>IF(Z772="Pedido Entregue!", IF(AA772=1, "Retirado do Almoxarifado", IF(AA772=2, "Material devolvido", "Aguardando retirada")), IF(Z772="Pendente", "Entrega pendente", ""))</f>
        <v>Aguardando retirada</v>
      </c>
      <c r="AC772" s="18">
        <v>1</v>
      </c>
      <c r="AD772" s="18">
        <f>AC772/SUMIF($P:$P,P772,$AC:$AC)</f>
        <v>1</v>
      </c>
      <c r="AE772" s="18">
        <f>IF(R772=0,0,AC772/SUMIF($R:$R,R772,$AC:$AC))</f>
        <v>1</v>
      </c>
      <c r="AF772" s="18">
        <f>IF(R772=0,1,0)</f>
        <v>0</v>
      </c>
      <c r="AH772" t="str">
        <f>TEXT(J772,"MMMM")</f>
        <v>junho</v>
      </c>
    </row>
    <row r="773" spans="1:34" ht="12.75" customHeight="1" x14ac:dyDescent="0.25">
      <c r="A773" s="90" t="str">
        <f>IF(C773="Oficina Diversos","Oficina Geral",
IF(ISNUMBER(FIND("Estoque - Colhedoras",C773)),"Colhedoras",IF(ISNUMBER(FIND("Caldeiraria",C773)),"Caldeiraria",IF(ISNUMBER(FIND("Borracharia",C773)),"Borracharia",IF(ISNUMBER(FIND("Lubrificação",C773)),"Lubrificação",
IF(ISNUMBER(FIND("Estoque - Carregadeiras",C773)),"Carregadeiras",IF(ISNUMBER(FIND("Estoque - Veic. Leves",C773)),"Veic. Leves",
IF(ISNUMBER(FIND("Estoque - Caminhões",C773)),"Caminhões",IF(ISNUMBER(FIND("Estoque - Transbordos",C773)),"Transbordos",
IF(ISNUMBER(FIND("Estoque - Tratores",C773)),"Tratores",
IF(ISNUMBER(FIND("Estoque - Máquinas pesadas",C773)),"Máquinas pesadas",
IF(ISNUMBER(FIND("Estoque - Reboques",C773)),"Reboques",
IF(C773="Estoque","Estoque",
IF(AND(ISNUMBER(C773),C773&gt;1000,C773&lt;2000),"Caminhões",
IF(AND(ISNUMBER(C773),C773&gt;2000,C773&lt;3000),"Tratores",
IF(AND(ISNUMBER(C773),C773&gt;3000,C773&lt;4000),"Carregadeiras",
IF(AND(ISNUMBER(C773),C773&gt;4000,C773&lt;5000),"Máquinas pesadas",
IF(AND(ISNUMBER(C773),C773&gt;5000,C773&lt;6000),"Colhedoras",
IF(AND(ISNUMBER(C773),C773&gt;7000,C773&lt;8000),"Irrigação",
IF(AND(ISNUMBER(C773),C773&gt;8000,C773&lt;9000),"Reboques",IF(AND(ISNUMBER(C773),C773&gt;0,C773&lt;1000),"Veic. Leves","")))))))))))))))))))))</f>
        <v>Oficina Geral</v>
      </c>
      <c r="B773" s="111"/>
      <c r="C773" s="144" t="s">
        <v>20771</v>
      </c>
      <c r="D773" s="144">
        <v>27079</v>
      </c>
      <c r="E773" s="145" t="s">
        <v>20800</v>
      </c>
      <c r="F773" s="101" t="str">
        <f>IF(ISBLANK(K773), "Apenas Solicitação", "Tem OC")</f>
        <v>Apenas Solicitação</v>
      </c>
      <c r="G773" s="143">
        <v>1</v>
      </c>
      <c r="H773" s="102">
        <f>G773-I773</f>
        <v>1</v>
      </c>
      <c r="I773" s="103"/>
      <c r="J773" s="147">
        <v>45829</v>
      </c>
      <c r="K773" s="202"/>
      <c r="L773" s="49"/>
      <c r="M773" s="104" t="str">
        <f ca="1">IF(OR(N773="", N773=0), "", IF(N773&gt;TODAY(), "No prazo", "Atrasado"))</f>
        <v/>
      </c>
      <c r="N773" s="104" t="str">
        <f>IFERROR(K773 + VALUE(LEFT(L773, FIND(" ", L773) - 1)), "")</f>
        <v/>
      </c>
      <c r="O773" s="105" t="str">
        <f>IF(_xlfn.DAYS(K773,J773)&lt;0, "Aguardando OC", _xlfn.DAYS(K773,J773))</f>
        <v>Aguardando OC</v>
      </c>
      <c r="P773" s="200">
        <v>408680</v>
      </c>
      <c r="Q773" s="55"/>
      <c r="R773" s="200">
        <v>0</v>
      </c>
      <c r="S773" s="143">
        <v>221</v>
      </c>
      <c r="T773" s="65" t="s">
        <v>1029</v>
      </c>
      <c r="U773" s="164">
        <v>0</v>
      </c>
      <c r="V773" s="144"/>
      <c r="W773" s="117" t="str">
        <f>IFERROR(VLOOKUP(V773, Fornecedores!A:C, 3, FALSE), "")</f>
        <v/>
      </c>
      <c r="X773" s="105" t="str">
        <f>IFERROR(VLOOKUP(V773, Fornecedores!A:E, 5, FALSE), "")</f>
        <v/>
      </c>
      <c r="Y773" s="105" t="str">
        <f>IFERROR(VLOOKUP(V773, Fornecedores!A:F, 6, FALSE), "")</f>
        <v/>
      </c>
      <c r="Z773" s="101" t="str">
        <f>IF(H773=0, "Pedido entregue!", "Pendente")</f>
        <v>Pendente</v>
      </c>
      <c r="AA773" s="119"/>
      <c r="AB773" s="132" t="str">
        <f>IF(Z773="Pedido Entregue!", IF(AA773=1, "Retirado do Almoxarifado", IF(AA773=2, "Material devolvido", "Aguardando retirada")), IF(Z773="Pendente", "Entrega pendente", ""))</f>
        <v>Entrega pendente</v>
      </c>
      <c r="AC773" s="18">
        <v>1</v>
      </c>
      <c r="AD773" s="18">
        <f>AC773/SUMIF($P:$P,P773,$AC:$AC)</f>
        <v>1</v>
      </c>
      <c r="AE773" s="18">
        <f>IF(R773=0,0,AC773/SUMIF($R:$R,R773,$AC:$AC))</f>
        <v>0</v>
      </c>
      <c r="AF773" s="18">
        <f>IF(R773=0,1,0)</f>
        <v>1</v>
      </c>
      <c r="AH773" t="str">
        <f>TEXT(J773,"MMMM")</f>
        <v>junho</v>
      </c>
    </row>
    <row r="774" spans="1:34" ht="12.75" customHeight="1" x14ac:dyDescent="0.25">
      <c r="A774" s="90" t="str">
        <f>IF(C774="Oficina Diversos","Oficina Geral",
IF(ISNUMBER(FIND("Estoque - Colhedoras",C774)),"Colhedoras",IF(ISNUMBER(FIND("Caldeiraria",C774)),"Caldeiraria",IF(ISNUMBER(FIND("Borracharia",C774)),"Borracharia",IF(ISNUMBER(FIND("Lubrificação",C774)),"Lubrificação",
IF(ISNUMBER(FIND("Estoque - Carregadeiras",C774)),"Carregadeiras",IF(ISNUMBER(FIND("Estoque - Veic. Leves",C774)),"Veic. Leves",
IF(ISNUMBER(FIND("Estoque - Caminhões",C774)),"Caminhões",IF(ISNUMBER(FIND("Estoque - Transbordos",C774)),"Transbordos",
IF(ISNUMBER(FIND("Estoque - Tratores",C774)),"Tratores",
IF(ISNUMBER(FIND("Estoque - Máquinas pesadas",C774)),"Máquinas pesadas",
IF(ISNUMBER(FIND("Estoque - Reboques",C774)),"Reboques",
IF(C774="Estoque","Estoque",
IF(AND(ISNUMBER(C774),C774&gt;1000,C774&lt;2000),"Caminhões",
IF(AND(ISNUMBER(C774),C774&gt;2000,C774&lt;3000),"Tratores",
IF(AND(ISNUMBER(C774),C774&gt;3000,C774&lt;4000),"Carregadeiras",
IF(AND(ISNUMBER(C774),C774&gt;4000,C774&lt;5000),"Máquinas pesadas",
IF(AND(ISNUMBER(C774),C774&gt;5000,C774&lt;6000),"Colhedoras",
IF(AND(ISNUMBER(C774),C774&gt;7000,C774&lt;8000),"Irrigação",
IF(AND(ISNUMBER(C774),C774&gt;8000,C774&lt;9000),"Reboques",IF(AND(ISNUMBER(C774),C774&gt;0,C774&lt;1000),"Veic. Leves","")))))))))))))))))))))</f>
        <v>Oficina Geral</v>
      </c>
      <c r="B774" s="111"/>
      <c r="C774" s="171" t="s">
        <v>661</v>
      </c>
      <c r="D774" s="170">
        <v>27080</v>
      </c>
      <c r="E774" s="173" t="s">
        <v>20801</v>
      </c>
      <c r="F774" s="101" t="str">
        <f>IF(ISBLANK(K774), "Apenas Solicitação", "Tem OC")</f>
        <v>Apenas Solicitação</v>
      </c>
      <c r="G774" s="170">
        <v>1</v>
      </c>
      <c r="H774" s="102">
        <f>G774-I774</f>
        <v>1</v>
      </c>
      <c r="I774" s="103"/>
      <c r="J774" s="174">
        <v>45829</v>
      </c>
      <c r="K774" s="201"/>
      <c r="L774" s="173"/>
      <c r="M774" s="104" t="str">
        <f ca="1">IF(OR(N774="", N774=0), "", IF(N774&gt;TODAY(), "No prazo", "Atrasado"))</f>
        <v/>
      </c>
      <c r="N774" s="104" t="str">
        <f>IFERROR(K774 + VALUE(LEFT(L774, FIND(" ", L774) - 1)), "")</f>
        <v/>
      </c>
      <c r="O774" s="105" t="str">
        <f>IF(_xlfn.DAYS(K774,J774)&lt;0, "Aguardando OC", _xlfn.DAYS(K774,J774))</f>
        <v>Aguardando OC</v>
      </c>
      <c r="P774" s="201">
        <v>408681</v>
      </c>
      <c r="Q774" s="55"/>
      <c r="R774" s="201">
        <v>0</v>
      </c>
      <c r="S774" s="2">
        <v>221</v>
      </c>
      <c r="T774" s="65" t="s">
        <v>1029</v>
      </c>
      <c r="U774" s="170">
        <v>7.35</v>
      </c>
      <c r="V774" s="170"/>
      <c r="W774" s="117" t="str">
        <f>IFERROR(VLOOKUP(V774, Fornecedores!A:C, 3, FALSE), "")</f>
        <v/>
      </c>
      <c r="X774" s="105" t="str">
        <f>IFERROR(VLOOKUP(V774, Fornecedores!A:E, 5, FALSE), "")</f>
        <v/>
      </c>
      <c r="Y774" s="105" t="str">
        <f>IFERROR(VLOOKUP(V774, Fornecedores!A:F, 6, FALSE), "")</f>
        <v/>
      </c>
      <c r="Z774" s="101" t="str">
        <f>IF(H774=0, "Pedido entregue!", "Pendente")</f>
        <v>Pendente</v>
      </c>
      <c r="AA774" s="119"/>
      <c r="AB774" s="132" t="str">
        <f>IF(Z774="Pedido Entregue!", IF(AA774=1, "Retirado do Almoxarifado", IF(AA774=2, "Material devolvido", "Aguardando retirada")), IF(Z774="Pendente", "Entrega pendente", ""))</f>
        <v>Entrega pendente</v>
      </c>
      <c r="AC774" s="18">
        <v>1</v>
      </c>
      <c r="AD774" s="18">
        <f>AC774/SUMIF($P:$P,P774,$AC:$AC)</f>
        <v>1</v>
      </c>
      <c r="AE774" s="18">
        <f>IF(R774=0,0,AC774/SUMIF($R:$R,R774,$AC:$AC))</f>
        <v>0</v>
      </c>
      <c r="AF774" s="18">
        <f>IF(R774=0,1,0)</f>
        <v>1</v>
      </c>
      <c r="AH774" t="str">
        <f>TEXT(J774,"MMMM")</f>
        <v>junho</v>
      </c>
    </row>
    <row r="775" spans="1:34" ht="12.75" customHeight="1" x14ac:dyDescent="0.25">
      <c r="A775" s="90" t="str">
        <f>IF(C775="Oficina Diversos","Oficina Geral",
IF(ISNUMBER(FIND("Estoque - Colhedoras",C775)),"Colhedoras",IF(ISNUMBER(FIND("Caldeiraria",C775)),"Caldeiraria",IF(ISNUMBER(FIND("Borracharia",C775)),"Borracharia",IF(ISNUMBER(FIND("Lubrificação",C775)),"Lubrificação",
IF(ISNUMBER(FIND("Estoque - Carregadeiras",C775)),"Carregadeiras",IF(ISNUMBER(FIND("Estoque - Veic. Leves",C775)),"Veic. Leves",
IF(ISNUMBER(FIND("Estoque - Caminhões",C775)),"Caminhões",IF(ISNUMBER(FIND("Estoque - Transbordos",C775)),"Transbordos",
IF(ISNUMBER(FIND("Estoque - Tratores",C775)),"Tratores",
IF(ISNUMBER(FIND("Estoque - Máquinas pesadas",C775)),"Máquinas pesadas",
IF(ISNUMBER(FIND("Estoque - Reboques",C775)),"Reboques",
IF(C775="Estoque","Estoque",
IF(AND(ISNUMBER(C775),C775&gt;1000,C775&lt;2000),"Caminhões",
IF(AND(ISNUMBER(C775),C775&gt;2000,C775&lt;3000),"Tratores",
IF(AND(ISNUMBER(C775),C775&gt;3000,C775&lt;4000),"Carregadeiras",
IF(AND(ISNUMBER(C775),C775&gt;4000,C775&lt;5000),"Máquinas pesadas",
IF(AND(ISNUMBER(C775),C775&gt;5000,C775&lt;6000),"Colhedoras",
IF(AND(ISNUMBER(C775),C775&gt;7000,C775&lt;8000),"Irrigação",
IF(AND(ISNUMBER(C775),C775&gt;8000,C775&lt;9000),"Reboques",IF(AND(ISNUMBER(C775),C775&gt;0,C775&lt;1000),"Veic. Leves","")))))))))))))))))))))</f>
        <v>Oficina Geral</v>
      </c>
      <c r="B775" s="111"/>
      <c r="C775" s="144" t="s">
        <v>20771</v>
      </c>
      <c r="D775" s="144">
        <v>27081</v>
      </c>
      <c r="E775" s="145" t="s">
        <v>20802</v>
      </c>
      <c r="F775" s="101" t="str">
        <f>IF(ISBLANK(K775), "Apenas Solicitação", "Tem OC")</f>
        <v>Apenas Solicitação</v>
      </c>
      <c r="G775" s="143">
        <v>1</v>
      </c>
      <c r="H775" s="102">
        <f>G775-I775</f>
        <v>1</v>
      </c>
      <c r="I775" s="103"/>
      <c r="J775" s="147">
        <v>45829</v>
      </c>
      <c r="K775" s="202"/>
      <c r="L775" s="49"/>
      <c r="M775" s="104" t="str">
        <f ca="1">IF(OR(N775="", N775=0), "", IF(N775&gt;TODAY(), "No prazo", "Atrasado"))</f>
        <v/>
      </c>
      <c r="N775" s="104" t="str">
        <f>IFERROR(K775 + VALUE(LEFT(L775, FIND(" ", L775) - 1)), "")</f>
        <v/>
      </c>
      <c r="O775" s="105" t="str">
        <f>IF(_xlfn.DAYS(K775,J775)&lt;0, "Aguardando OC", _xlfn.DAYS(K775,J775))</f>
        <v>Aguardando OC</v>
      </c>
      <c r="P775" s="200">
        <v>408682</v>
      </c>
      <c r="Q775" s="55"/>
      <c r="R775" s="200">
        <v>0</v>
      </c>
      <c r="S775" s="143">
        <v>221</v>
      </c>
      <c r="T775" s="65" t="s">
        <v>1029</v>
      </c>
      <c r="U775" s="164">
        <v>0</v>
      </c>
      <c r="V775" s="144"/>
      <c r="W775" s="117" t="str">
        <f>IFERROR(VLOOKUP(V775, Fornecedores!A:C, 3, FALSE), "")</f>
        <v/>
      </c>
      <c r="X775" s="105" t="str">
        <f>IFERROR(VLOOKUP(V775, Fornecedores!A:E, 5, FALSE), "")</f>
        <v/>
      </c>
      <c r="Y775" s="105" t="str">
        <f>IFERROR(VLOOKUP(V775, Fornecedores!A:F, 6, FALSE), "")</f>
        <v/>
      </c>
      <c r="Z775" s="101" t="str">
        <f>IF(H775=0, "Pedido entregue!", "Pendente")</f>
        <v>Pendente</v>
      </c>
      <c r="AA775" s="119"/>
      <c r="AB775" s="132" t="str">
        <f>IF(Z775="Pedido Entregue!", IF(AA775=1, "Retirado do Almoxarifado", IF(AA775=2, "Material devolvido", "Aguardando retirada")), IF(Z775="Pendente", "Entrega pendente", ""))</f>
        <v>Entrega pendente</v>
      </c>
      <c r="AC775" s="18">
        <v>1</v>
      </c>
      <c r="AD775" s="18">
        <f>AC775/SUMIF($P:$P,P775,$AC:$AC)</f>
        <v>1</v>
      </c>
      <c r="AE775" s="18">
        <f>IF(R775=0,0,AC775/SUMIF($R:$R,R775,$AC:$AC))</f>
        <v>0</v>
      </c>
      <c r="AF775" s="18">
        <f>IF(R775=0,1,0)</f>
        <v>1</v>
      </c>
      <c r="AH775" t="str">
        <f>TEXT(J775,"MMMM")</f>
        <v>junho</v>
      </c>
    </row>
    <row r="776" spans="1:34" ht="12.75" customHeight="1" x14ac:dyDescent="0.25">
      <c r="A776" s="90" t="str">
        <f>IF(C776="Oficina Diversos","Oficina Geral",
IF(ISNUMBER(FIND("Estoque - Colhedoras",C776)),"Colhedoras",IF(ISNUMBER(FIND("Caldeiraria",C776)),"Caldeiraria",IF(ISNUMBER(FIND("Borracharia",C776)),"Borracharia",IF(ISNUMBER(FIND("Lubrificação",C776)),"Lubrificação",
IF(ISNUMBER(FIND("Estoque - Carregadeiras",C776)),"Carregadeiras",IF(ISNUMBER(FIND("Estoque - Veic. Leves",C776)),"Veic. Leves",
IF(ISNUMBER(FIND("Estoque - Caminhões",C776)),"Caminhões",IF(ISNUMBER(FIND("Estoque - Transbordos",C776)),"Transbordos",
IF(ISNUMBER(FIND("Estoque - Tratores",C776)),"Tratores",
IF(ISNUMBER(FIND("Estoque - Máquinas pesadas",C776)),"Máquinas pesadas",
IF(ISNUMBER(FIND("Estoque - Reboques",C776)),"Reboques",
IF(C776="Estoque","Estoque",
IF(AND(ISNUMBER(C776),C776&gt;1000,C776&lt;2000),"Caminhões",
IF(AND(ISNUMBER(C776),C776&gt;2000,C776&lt;3000),"Tratores",
IF(AND(ISNUMBER(C776),C776&gt;3000,C776&lt;4000),"Carregadeiras",
IF(AND(ISNUMBER(C776),C776&gt;4000,C776&lt;5000),"Máquinas pesadas",
IF(AND(ISNUMBER(C776),C776&gt;5000,C776&lt;6000),"Colhedoras",
IF(AND(ISNUMBER(C776),C776&gt;7000,C776&lt;8000),"Irrigação",
IF(AND(ISNUMBER(C776),C776&gt;8000,C776&lt;9000),"Reboques",IF(AND(ISNUMBER(C776),C776&gt;0,C776&lt;1000),"Veic. Leves","")))))))))))))))))))))</f>
        <v>Oficina Geral</v>
      </c>
      <c r="B776" s="111"/>
      <c r="C776" s="171" t="s">
        <v>661</v>
      </c>
      <c r="D776" s="170">
        <v>27083</v>
      </c>
      <c r="E776" s="173" t="s">
        <v>20707</v>
      </c>
      <c r="F776" s="101" t="str">
        <f>IF(ISBLANK(K776), "Apenas Solicitação", "Tem OC")</f>
        <v>Apenas Solicitação</v>
      </c>
      <c r="G776" s="170">
        <v>1</v>
      </c>
      <c r="H776" s="102">
        <f>G776-I776</f>
        <v>1</v>
      </c>
      <c r="I776" s="103"/>
      <c r="J776" s="174">
        <v>45826</v>
      </c>
      <c r="K776" s="201"/>
      <c r="L776" s="173"/>
      <c r="M776" s="104" t="str">
        <f ca="1">IF(OR(N776="", N776=0), "", IF(N776&gt;TODAY(), "No prazo", "Atrasado"))</f>
        <v/>
      </c>
      <c r="N776" s="104" t="str">
        <f>IFERROR(K776 + VALUE(LEFT(L776, FIND(" ", L776) - 1)), "")</f>
        <v/>
      </c>
      <c r="O776" s="105" t="str">
        <f>IF(_xlfn.DAYS(K776,J776)&lt;0, "Aguardando OC", _xlfn.DAYS(K776,J776))</f>
        <v>Aguardando OC</v>
      </c>
      <c r="P776" s="201">
        <v>408194</v>
      </c>
      <c r="Q776" s="55"/>
      <c r="R776" s="201">
        <v>0</v>
      </c>
      <c r="S776" s="2">
        <v>221</v>
      </c>
      <c r="T776" s="65" t="s">
        <v>1029</v>
      </c>
      <c r="U776" s="170">
        <v>11.2</v>
      </c>
      <c r="V776" s="170"/>
      <c r="W776" s="117" t="str">
        <f>IFERROR(VLOOKUP(V776, Fornecedores!A:C, 3, FALSE), "")</f>
        <v/>
      </c>
      <c r="X776" s="105" t="str">
        <f>IFERROR(VLOOKUP(V776, Fornecedores!A:E, 5, FALSE), "")</f>
        <v/>
      </c>
      <c r="Y776" s="105" t="str">
        <f>IFERROR(VLOOKUP(V776, Fornecedores!A:F, 6, FALSE), "")</f>
        <v/>
      </c>
      <c r="Z776" s="101" t="str">
        <f>IF(H776=0, "Pedido entregue!", "Pendente")</f>
        <v>Pendente</v>
      </c>
      <c r="AA776" s="119"/>
      <c r="AB776" s="132" t="str">
        <f>IF(Z776="Pedido Entregue!", IF(AA776=1, "Retirado do Almoxarifado", IF(AA776=2, "Material devolvido", "Aguardando retirada")), IF(Z776="Pendente", "Entrega pendente", ""))</f>
        <v>Entrega pendente</v>
      </c>
      <c r="AC776" s="18">
        <v>1</v>
      </c>
      <c r="AD776" s="18">
        <f>AC776/SUMIF($P:$P,P776,$AC:$AC)</f>
        <v>1</v>
      </c>
      <c r="AE776" s="18">
        <f>IF(R776=0,0,AC776/SUMIF($R:$R,R776,$AC:$AC))</f>
        <v>0</v>
      </c>
      <c r="AF776" s="18">
        <f>IF(R776=0,1,0)</f>
        <v>1</v>
      </c>
      <c r="AH776" t="str">
        <f>TEXT(J776,"MMMM")</f>
        <v>junho</v>
      </c>
    </row>
    <row r="777" spans="1:34" ht="12.75" customHeight="1" x14ac:dyDescent="0.25">
      <c r="A777" s="90" t="str">
        <f>IF(C777="Oficina Diversos","Oficina Geral",
IF(ISNUMBER(FIND("Estoque - Colhedoras",C777)),"Colhedoras",IF(ISNUMBER(FIND("Caldeiraria",C777)),"Caldeiraria",IF(ISNUMBER(FIND("Borracharia",C777)),"Borracharia",IF(ISNUMBER(FIND("Lubrificação",C777)),"Lubrificação",
IF(ISNUMBER(FIND("Estoque - Carregadeiras",C777)),"Carregadeiras",IF(ISNUMBER(FIND("Estoque - Veic. Leves",C777)),"Veic. Leves",
IF(ISNUMBER(FIND("Estoque - Caminhões",C777)),"Caminhões",IF(ISNUMBER(FIND("Estoque - Transbordos",C777)),"Transbordos",
IF(ISNUMBER(FIND("Estoque - Tratores",C777)),"Tratores",
IF(ISNUMBER(FIND("Estoque - Máquinas pesadas",C777)),"Máquinas pesadas",
IF(ISNUMBER(FIND("Estoque - Reboques",C777)),"Reboques",
IF(C777="Estoque","Estoque",
IF(AND(ISNUMBER(C777),C777&gt;1000,C777&lt;2000),"Caminhões",
IF(AND(ISNUMBER(C777),C777&gt;2000,C777&lt;3000),"Tratores",
IF(AND(ISNUMBER(C777),C777&gt;3000,C777&lt;4000),"Carregadeiras",
IF(AND(ISNUMBER(C777),C777&gt;4000,C777&lt;5000),"Máquinas pesadas",
IF(AND(ISNUMBER(C777),C777&gt;5000,C777&lt;6000),"Colhedoras",
IF(AND(ISNUMBER(C777),C777&gt;7000,C777&lt;8000),"Irrigação",
IF(AND(ISNUMBER(C777),C777&gt;8000,C777&lt;9000),"Reboques",IF(AND(ISNUMBER(C777),C777&gt;0,C777&lt;1000),"Veic. Leves","")))))))))))))))))))))</f>
        <v>Oficina Geral</v>
      </c>
      <c r="B777" s="111"/>
      <c r="C777" s="144" t="s">
        <v>20771</v>
      </c>
      <c r="D777" s="144">
        <v>27083</v>
      </c>
      <c r="E777" s="145" t="s">
        <v>20707</v>
      </c>
      <c r="F777" s="101" t="str">
        <f>IF(ISBLANK(K777), "Apenas Solicitação", "Tem OC")</f>
        <v>Apenas Solicitação</v>
      </c>
      <c r="G777" s="143">
        <v>1</v>
      </c>
      <c r="H777" s="102">
        <f>G777-I777</f>
        <v>1</v>
      </c>
      <c r="I777" s="103"/>
      <c r="J777" s="147">
        <v>45829</v>
      </c>
      <c r="K777" s="202"/>
      <c r="L777" s="49"/>
      <c r="M777" s="104" t="str">
        <f ca="1">IF(OR(N777="", N777=0), "", IF(N777&gt;TODAY(), "No prazo", "Atrasado"))</f>
        <v/>
      </c>
      <c r="N777" s="104" t="str">
        <f>IFERROR(K777 + VALUE(LEFT(L777, FIND(" ", L777) - 1)), "")</f>
        <v/>
      </c>
      <c r="O777" s="105" t="str">
        <f>IF(_xlfn.DAYS(K777,J777)&lt;0, "Aguardando OC", _xlfn.DAYS(K777,J777))</f>
        <v>Aguardando OC</v>
      </c>
      <c r="P777" s="200">
        <v>408684</v>
      </c>
      <c r="Q777" s="55"/>
      <c r="R777" s="200">
        <v>0</v>
      </c>
      <c r="S777" s="143">
        <v>221</v>
      </c>
      <c r="T777" s="65" t="s">
        <v>1029</v>
      </c>
      <c r="U777" s="164">
        <v>0</v>
      </c>
      <c r="V777" s="144"/>
      <c r="W777" s="117" t="str">
        <f>IFERROR(VLOOKUP(V777, Fornecedores!A:C, 3, FALSE), "")</f>
        <v/>
      </c>
      <c r="X777" s="105" t="str">
        <f>IFERROR(VLOOKUP(V777, Fornecedores!A:E, 5, FALSE), "")</f>
        <v/>
      </c>
      <c r="Y777" s="105" t="str">
        <f>IFERROR(VLOOKUP(V777, Fornecedores!A:F, 6, FALSE), "")</f>
        <v/>
      </c>
      <c r="Z777" s="101" t="str">
        <f>IF(H777=0, "Pedido entregue!", "Pendente")</f>
        <v>Pendente</v>
      </c>
      <c r="AA777" s="119"/>
      <c r="AB777" s="132" t="str">
        <f>IF(Z777="Pedido Entregue!", IF(AA777=1, "Retirado do Almoxarifado", IF(AA777=2, "Material devolvido", "Aguardando retirada")), IF(Z777="Pendente", "Entrega pendente", ""))</f>
        <v>Entrega pendente</v>
      </c>
      <c r="AC777" s="18">
        <v>1</v>
      </c>
      <c r="AD777" s="18">
        <f>AC777/SUMIF($P:$P,P777,$AC:$AC)</f>
        <v>1</v>
      </c>
      <c r="AE777" s="18">
        <f>IF(R777=0,0,AC777/SUMIF($R:$R,R777,$AC:$AC))</f>
        <v>0</v>
      </c>
      <c r="AF777" s="18">
        <f>IF(R777=0,1,0)</f>
        <v>1</v>
      </c>
      <c r="AH777" t="str">
        <f>TEXT(J777,"MMMM")</f>
        <v>junho</v>
      </c>
    </row>
    <row r="778" spans="1:34" ht="12.75" hidden="1" customHeight="1" x14ac:dyDescent="0.25">
      <c r="A778" s="90" t="str">
        <f>IF(C778="Oficina Diversos","Oficina Geral",
IF(ISNUMBER(FIND("Estoque - Colhedoras",C778)),"Colhedoras",IF(ISNUMBER(FIND("Caldeiraria",C778)),"Caldeiraria",IF(ISNUMBER(FIND("Borracharia",C778)),"Borracharia",IF(ISNUMBER(FIND("Lubrificação",C778)),"Lubrificação",
IF(ISNUMBER(FIND("Estoque - Carregadeiras",C778)),"Carregadeiras",IF(ISNUMBER(FIND("Estoque - Veic. Leves",C778)),"Veic. Leves",
IF(ISNUMBER(FIND("Estoque - Caminhões",C778)),"Caminhões",IF(ISNUMBER(FIND("Estoque - Transbordos",C778)),"Transbordos",
IF(ISNUMBER(FIND("Estoque - Tratores",C778)),"Tratores",
IF(ISNUMBER(FIND("Estoque - Máquinas pesadas",C778)),"Máquinas pesadas",
IF(ISNUMBER(FIND("Estoque - Reboques",C778)),"Reboques",
IF(C778="Estoque","Estoque",
IF(AND(ISNUMBER(C778),C778&gt;1000,C778&lt;2000),"Caminhões",
IF(AND(ISNUMBER(C778),C778&gt;2000,C778&lt;3000),"Tratores",
IF(AND(ISNUMBER(C778),C778&gt;3000,C778&lt;4000),"Carregadeiras",
IF(AND(ISNUMBER(C778),C778&gt;4000,C778&lt;5000),"Máquinas pesadas",
IF(AND(ISNUMBER(C778),C778&gt;5000,C778&lt;6000),"Colhedoras",
IF(AND(ISNUMBER(C778),C778&gt;7000,C778&lt;8000),"Irrigação",
IF(AND(ISNUMBER(C778),C778&gt;8000,C778&lt;9000),"Reboques",IF(AND(ISNUMBER(C778),C778&gt;0,C778&lt;1000),"Veic. Leves","")))))))))))))))))))))</f>
        <v>Oficina Geral</v>
      </c>
      <c r="B778" s="111"/>
      <c r="C778" s="113" t="s">
        <v>661</v>
      </c>
      <c r="D778" s="2">
        <v>27085</v>
      </c>
      <c r="E778" s="3" t="s">
        <v>20708</v>
      </c>
      <c r="F778" s="101" t="str">
        <f>IF(ISBLANK(K778), "Apenas Solicitação", "Tem OC")</f>
        <v>Tem OC</v>
      </c>
      <c r="G778" s="2">
        <v>1</v>
      </c>
      <c r="H778" s="102">
        <f>G778-I778</f>
        <v>0</v>
      </c>
      <c r="I778" s="103">
        <v>1</v>
      </c>
      <c r="J778" s="4">
        <v>45826</v>
      </c>
      <c r="K778" s="180">
        <v>45835</v>
      </c>
      <c r="L778" s="3" t="s">
        <v>20152</v>
      </c>
      <c r="M778" s="104" t="str">
        <f ca="1">IF(OR(N778="", N778=0), "", IF(N778&gt;TODAY(), "No prazo", "Atrasado"))</f>
        <v>Atrasado</v>
      </c>
      <c r="N778" s="104">
        <f>IFERROR(K778 + VALUE(LEFT(L778, FIND(" ", L778) - 1)), "")</f>
        <v>45836</v>
      </c>
      <c r="O778" s="105">
        <f>IF(_xlfn.DAYS(K778,J778)&lt;0, "Aguardando OC", _xlfn.DAYS(K778,J778))</f>
        <v>9</v>
      </c>
      <c r="P778" s="14">
        <v>408176</v>
      </c>
      <c r="Q778" s="55"/>
      <c r="R778" s="14">
        <v>169735</v>
      </c>
      <c r="S778" s="2">
        <v>221</v>
      </c>
      <c r="T778" s="65" t="s">
        <v>1029</v>
      </c>
      <c r="U778" s="21">
        <v>23</v>
      </c>
      <c r="V778" s="2">
        <v>2813</v>
      </c>
      <c r="W778" s="117" t="str">
        <f>IFERROR(VLOOKUP(V778, Fornecedores!A:C, 3, FALSE), "")</f>
        <v xml:space="preserve">NORTEL              </v>
      </c>
      <c r="X778" s="105" t="str">
        <f>IFERROR(VLOOKUP(V778, Fornecedores!A:E, 5, FALSE), "")</f>
        <v>Jaboatão dos Guararapes</v>
      </c>
      <c r="Y778" s="105" t="str">
        <f>IFERROR(VLOOKUP(V778, Fornecedores!A:F, 6, FALSE), "")</f>
        <v>PE</v>
      </c>
      <c r="Z778" s="101" t="str">
        <f>IF(H778=0, "Pedido entregue!", "Pendente")</f>
        <v>Pedido entregue!</v>
      </c>
      <c r="AA778" s="119"/>
      <c r="AB778" s="132" t="str">
        <f>IF(Z778="Pedido Entregue!", IF(AA778=1, "Retirado do Almoxarifado", IF(AA778=2, "Material devolvido", "Aguardando retirada")), IF(Z778="Pendente", "Entrega pendente", ""))</f>
        <v>Aguardando retirada</v>
      </c>
      <c r="AC778" s="18">
        <v>1</v>
      </c>
      <c r="AD778" s="18">
        <f>AC778/SUMIF($P:$P,P778,$AC:$AC)</f>
        <v>1</v>
      </c>
      <c r="AE778" s="18">
        <f>IF(R778=0,0,AC778/SUMIF($R:$R,R778,$AC:$AC))</f>
        <v>0.5</v>
      </c>
      <c r="AF778" s="18">
        <f>IF(R778=0,1,0)</f>
        <v>0</v>
      </c>
      <c r="AH778" t="str">
        <f>TEXT(J778,"MMMM")</f>
        <v>junho</v>
      </c>
    </row>
    <row r="779" spans="1:34" ht="12.75" customHeight="1" x14ac:dyDescent="0.25">
      <c r="A779" s="90" t="str">
        <f>IF(C779="Oficina Diversos","Oficina Geral",
IF(ISNUMBER(FIND("Estoque - Colhedoras",C779)),"Colhedoras",IF(ISNUMBER(FIND("Caldeiraria",C779)),"Caldeiraria",IF(ISNUMBER(FIND("Borracharia",C779)),"Borracharia",IF(ISNUMBER(FIND("Lubrificação",C779)),"Lubrificação",
IF(ISNUMBER(FIND("Estoque - Carregadeiras",C779)),"Carregadeiras",IF(ISNUMBER(FIND("Estoque - Veic. Leves",C779)),"Veic. Leves",
IF(ISNUMBER(FIND("Estoque - Caminhões",C779)),"Caminhões",IF(ISNUMBER(FIND("Estoque - Transbordos",C779)),"Transbordos",
IF(ISNUMBER(FIND("Estoque - Tratores",C779)),"Tratores",
IF(ISNUMBER(FIND("Estoque - Máquinas pesadas",C779)),"Máquinas pesadas",
IF(ISNUMBER(FIND("Estoque - Reboques",C779)),"Reboques",
IF(C779="Estoque","Estoque",
IF(AND(ISNUMBER(C779),C779&gt;1000,C779&lt;2000),"Caminhões",
IF(AND(ISNUMBER(C779),C779&gt;2000,C779&lt;3000),"Tratores",
IF(AND(ISNUMBER(C779),C779&gt;3000,C779&lt;4000),"Carregadeiras",
IF(AND(ISNUMBER(C779),C779&gt;4000,C779&lt;5000),"Máquinas pesadas",
IF(AND(ISNUMBER(C779),C779&gt;5000,C779&lt;6000),"Colhedoras",
IF(AND(ISNUMBER(C779),C779&gt;7000,C779&lt;8000),"Irrigação",
IF(AND(ISNUMBER(C779),C779&gt;8000,C779&lt;9000),"Reboques",IF(AND(ISNUMBER(C779),C779&gt;0,C779&lt;1000),"Veic. Leves","")))))))))))))))))))))</f>
        <v>Oficina Geral</v>
      </c>
      <c r="B779" s="215"/>
      <c r="C779" s="222" t="s">
        <v>661</v>
      </c>
      <c r="D779" s="170">
        <v>27085</v>
      </c>
      <c r="E779" s="173" t="s">
        <v>20708</v>
      </c>
      <c r="F779" s="101" t="str">
        <f>IF(ISBLANK(K779), "Apenas Solicitação", "Tem OC")</f>
        <v>Apenas Solicitação</v>
      </c>
      <c r="G779" s="170">
        <v>1</v>
      </c>
      <c r="H779" s="102">
        <f>G779-I779</f>
        <v>1</v>
      </c>
      <c r="I779" s="103"/>
      <c r="J779" s="174">
        <v>45829</v>
      </c>
      <c r="K779" s="201"/>
      <c r="L779" s="173"/>
      <c r="M779" s="104" t="str">
        <f ca="1">IF(OR(N779="", N779=0), "", IF(N779&gt;TODAY(), "No prazo", "Atrasado"))</f>
        <v/>
      </c>
      <c r="N779" s="104" t="str">
        <f>IFERROR(K779 + VALUE(LEFT(L779, FIND(" ", L779) - 1)), "")</f>
        <v/>
      </c>
      <c r="O779" s="105" t="str">
        <f>IF(_xlfn.DAYS(K779,J779)&lt;0, "Aguardando OC", _xlfn.DAYS(K779,J779))</f>
        <v>Aguardando OC</v>
      </c>
      <c r="P779" s="201">
        <v>408689</v>
      </c>
      <c r="Q779" s="55"/>
      <c r="R779" s="201">
        <v>0</v>
      </c>
      <c r="S779" s="2">
        <v>221</v>
      </c>
      <c r="T779" s="65" t="s">
        <v>1029</v>
      </c>
      <c r="U779" s="170">
        <v>20.69</v>
      </c>
      <c r="V779" s="170"/>
      <c r="W779" s="117" t="str">
        <f>IFERROR(VLOOKUP(V779, Fornecedores!A:C, 3, FALSE), "")</f>
        <v/>
      </c>
      <c r="X779" s="105" t="str">
        <f>IFERROR(VLOOKUP(V779, Fornecedores!A:E, 5, FALSE), "")</f>
        <v/>
      </c>
      <c r="Y779" s="105" t="str">
        <f>IFERROR(VLOOKUP(V779, Fornecedores!A:F, 6, FALSE), "")</f>
        <v/>
      </c>
      <c r="Z779" s="101" t="str">
        <f>IF(H779=0, "Pedido entregue!", "Pendente")</f>
        <v>Pendente</v>
      </c>
      <c r="AA779" s="119"/>
      <c r="AB779" s="132" t="str">
        <f>IF(Z779="Pedido Entregue!", IF(AA779=1, "Retirado do Almoxarifado", IF(AA779=2, "Material devolvido", "Aguardando retirada")), IF(Z779="Pendente", "Entrega pendente", ""))</f>
        <v>Entrega pendente</v>
      </c>
      <c r="AC779" s="18">
        <v>1</v>
      </c>
      <c r="AD779" s="18">
        <f>AC779/SUMIF($P:$P,P779,$AC:$AC)</f>
        <v>1</v>
      </c>
      <c r="AE779" s="18">
        <f>IF(R779=0,0,AC779/SUMIF($R:$R,R779,$AC:$AC))</f>
        <v>0</v>
      </c>
      <c r="AF779" s="18">
        <f>IF(R779=0,1,0)</f>
        <v>1</v>
      </c>
      <c r="AH779" t="str">
        <f>TEXT(J779,"MMMM")</f>
        <v>junho</v>
      </c>
    </row>
    <row r="780" spans="1:34" ht="12.75" customHeight="1" x14ac:dyDescent="0.25">
      <c r="A780" s="90" t="str">
        <f>IF(C780="Oficina Diversos","Oficina Geral",
IF(ISNUMBER(FIND("Estoque - Colhedoras",C780)),"Colhedoras",IF(ISNUMBER(FIND("Caldeiraria",C780)),"Caldeiraria",IF(ISNUMBER(FIND("Borracharia",C780)),"Borracharia",IF(ISNUMBER(FIND("Lubrificação",C780)),"Lubrificação",
IF(ISNUMBER(FIND("Estoque - Carregadeiras",C780)),"Carregadeiras",IF(ISNUMBER(FIND("Estoque - Veic. Leves",C780)),"Veic. Leves",
IF(ISNUMBER(FIND("Estoque - Caminhões",C780)),"Caminhões",IF(ISNUMBER(FIND("Estoque - Transbordos",C780)),"Transbordos",
IF(ISNUMBER(FIND("Estoque - Tratores",C780)),"Tratores",
IF(ISNUMBER(FIND("Estoque - Máquinas pesadas",C780)),"Máquinas pesadas",
IF(ISNUMBER(FIND("Estoque - Reboques",C780)),"Reboques",
IF(C780="Estoque","Estoque",
IF(AND(ISNUMBER(C780),C780&gt;1000,C780&lt;2000),"Caminhões",
IF(AND(ISNUMBER(C780),C780&gt;2000,C780&lt;3000),"Tratores",
IF(AND(ISNUMBER(C780),C780&gt;3000,C780&lt;4000),"Carregadeiras",
IF(AND(ISNUMBER(C780),C780&gt;4000,C780&lt;5000),"Máquinas pesadas",
IF(AND(ISNUMBER(C780),C780&gt;5000,C780&lt;6000),"Colhedoras",
IF(AND(ISNUMBER(C780),C780&gt;7000,C780&lt;8000),"Irrigação",
IF(AND(ISNUMBER(C780),C780&gt;8000,C780&lt;9000),"Reboques",IF(AND(ISNUMBER(C780),C780&gt;0,C780&lt;1000),"Veic. Leves","")))))))))))))))))))))</f>
        <v>Oficina Geral</v>
      </c>
      <c r="B780" s="215"/>
      <c r="C780" s="222" t="s">
        <v>661</v>
      </c>
      <c r="D780" s="170">
        <v>27086</v>
      </c>
      <c r="E780" s="173" t="s">
        <v>20803</v>
      </c>
      <c r="F780" s="101" t="str">
        <f>IF(ISBLANK(K780), "Apenas Solicitação", "Tem OC")</f>
        <v>Apenas Solicitação</v>
      </c>
      <c r="G780" s="170">
        <v>1</v>
      </c>
      <c r="H780" s="102">
        <f>G780-I780</f>
        <v>1</v>
      </c>
      <c r="I780" s="103"/>
      <c r="J780" s="174">
        <v>45829</v>
      </c>
      <c r="K780" s="201"/>
      <c r="L780" s="173"/>
      <c r="M780" s="104" t="str">
        <f ca="1">IF(OR(N780="", N780=0), "", IF(N780&gt;TODAY(), "No prazo", "Atrasado"))</f>
        <v/>
      </c>
      <c r="N780" s="104" t="str">
        <f>IFERROR(K780 + VALUE(LEFT(L780, FIND(" ", L780) - 1)), "")</f>
        <v/>
      </c>
      <c r="O780" s="105" t="str">
        <f>IF(_xlfn.DAYS(K780,J780)&lt;0, "Aguardando OC", _xlfn.DAYS(K780,J780))</f>
        <v>Aguardando OC</v>
      </c>
      <c r="P780" s="201">
        <v>408691</v>
      </c>
      <c r="Q780" s="55"/>
      <c r="R780" s="201">
        <v>0</v>
      </c>
      <c r="S780" s="2">
        <v>221</v>
      </c>
      <c r="T780" s="65" t="s">
        <v>1029</v>
      </c>
      <c r="U780" s="170">
        <v>16</v>
      </c>
      <c r="V780" s="170"/>
      <c r="W780" s="117" t="str">
        <f>IFERROR(VLOOKUP(V780, Fornecedores!A:C, 3, FALSE), "")</f>
        <v/>
      </c>
      <c r="X780" s="105" t="str">
        <f>IFERROR(VLOOKUP(V780, Fornecedores!A:E, 5, FALSE), "")</f>
        <v/>
      </c>
      <c r="Y780" s="105" t="str">
        <f>IFERROR(VLOOKUP(V780, Fornecedores!A:F, 6, FALSE), "")</f>
        <v/>
      </c>
      <c r="Z780" s="101" t="str">
        <f>IF(H780=0, "Pedido entregue!", "Pendente")</f>
        <v>Pendente</v>
      </c>
      <c r="AA780" s="119"/>
      <c r="AB780" s="132" t="str">
        <f>IF(Z780="Pedido Entregue!", IF(AA780=1, "Retirado do Almoxarifado", IF(AA780=2, "Material devolvido", "Aguardando retirada")), IF(Z780="Pendente", "Entrega pendente", ""))</f>
        <v>Entrega pendente</v>
      </c>
      <c r="AC780" s="18">
        <v>1</v>
      </c>
      <c r="AD780" s="18">
        <f>AC780/SUMIF($P:$P,P780,$AC:$AC)</f>
        <v>1</v>
      </c>
      <c r="AE780" s="18">
        <f>IF(R780=0,0,AC780/SUMIF($R:$R,R780,$AC:$AC))</f>
        <v>0</v>
      </c>
      <c r="AF780" s="18">
        <f>IF(R780=0,1,0)</f>
        <v>1</v>
      </c>
      <c r="AH780" t="str">
        <f>TEXT(J780,"MMMM")</f>
        <v>junho</v>
      </c>
    </row>
    <row r="781" spans="1:34" ht="12.75" customHeight="1" x14ac:dyDescent="0.25">
      <c r="A781" s="90" t="str">
        <f>IF(C781="Oficina Diversos","Oficina Geral",
IF(ISNUMBER(FIND("Estoque - Colhedoras",C781)),"Colhedoras",IF(ISNUMBER(FIND("Caldeiraria",C781)),"Caldeiraria",IF(ISNUMBER(FIND("Borracharia",C781)),"Borracharia",IF(ISNUMBER(FIND("Lubrificação",C781)),"Lubrificação",
IF(ISNUMBER(FIND("Estoque - Carregadeiras",C781)),"Carregadeiras",IF(ISNUMBER(FIND("Estoque - Veic. Leves",C781)),"Veic. Leves",
IF(ISNUMBER(FIND("Estoque - Caminhões",C781)),"Caminhões",IF(ISNUMBER(FIND("Estoque - Transbordos",C781)),"Transbordos",
IF(ISNUMBER(FIND("Estoque - Tratores",C781)),"Tratores",
IF(ISNUMBER(FIND("Estoque - Máquinas pesadas",C781)),"Máquinas pesadas",
IF(ISNUMBER(FIND("Estoque - Reboques",C781)),"Reboques",
IF(C781="Estoque","Estoque",
IF(AND(ISNUMBER(C781),C781&gt;1000,C781&lt;2000),"Caminhões",
IF(AND(ISNUMBER(C781),C781&gt;2000,C781&lt;3000),"Tratores",
IF(AND(ISNUMBER(C781),C781&gt;3000,C781&lt;4000),"Carregadeiras",
IF(AND(ISNUMBER(C781),C781&gt;4000,C781&lt;5000),"Máquinas pesadas",
IF(AND(ISNUMBER(C781),C781&gt;5000,C781&lt;6000),"Colhedoras",
IF(AND(ISNUMBER(C781),C781&gt;7000,C781&lt;8000),"Irrigação",
IF(AND(ISNUMBER(C781),C781&gt;8000,C781&lt;9000),"Reboques",IF(AND(ISNUMBER(C781),C781&gt;0,C781&lt;1000),"Veic. Leves","")))))))))))))))))))))</f>
        <v>Oficina Geral</v>
      </c>
      <c r="B781" s="217"/>
      <c r="C781" s="144" t="s">
        <v>661</v>
      </c>
      <c r="D781" s="143">
        <v>27087</v>
      </c>
      <c r="E781" s="146" t="s">
        <v>20709</v>
      </c>
      <c r="F781" s="101" t="str">
        <f>IF(ISBLANK(K781), "Apenas Solicitação", "Tem OC")</f>
        <v>Apenas Solicitação</v>
      </c>
      <c r="G781" s="143">
        <v>1</v>
      </c>
      <c r="H781" s="102">
        <f>G781-I781</f>
        <v>1</v>
      </c>
      <c r="I781" s="103"/>
      <c r="J781" s="147">
        <v>45826</v>
      </c>
      <c r="K781" s="200"/>
      <c r="L781" s="146"/>
      <c r="M781" s="104" t="str">
        <f ca="1">IF(OR(N781="", N781=0), "", IF(N781&gt;TODAY(), "No prazo", "Atrasado"))</f>
        <v/>
      </c>
      <c r="N781" s="104" t="str">
        <f>IFERROR(K781 + VALUE(LEFT(L781, FIND(" ", L781) - 1)), "")</f>
        <v/>
      </c>
      <c r="O781" s="105" t="str">
        <f>IF(_xlfn.DAYS(K781,J781)&lt;0, "Aguardando OC", _xlfn.DAYS(K781,J781))</f>
        <v>Aguardando OC</v>
      </c>
      <c r="P781" s="200">
        <v>408180</v>
      </c>
      <c r="Q781" s="55"/>
      <c r="R781" s="200">
        <v>0</v>
      </c>
      <c r="S781" s="143">
        <v>221</v>
      </c>
      <c r="T781" s="65" t="s">
        <v>1029</v>
      </c>
      <c r="U781" s="164">
        <v>24.38</v>
      </c>
      <c r="V781" s="143"/>
      <c r="W781" s="117" t="str">
        <f>IFERROR(VLOOKUP(V781, Fornecedores!A:C, 3, FALSE), "")</f>
        <v/>
      </c>
      <c r="X781" s="105" t="str">
        <f>IFERROR(VLOOKUP(V781, Fornecedores!A:E, 5, FALSE), "")</f>
        <v/>
      </c>
      <c r="Y781" s="105" t="str">
        <f>IFERROR(VLOOKUP(V781, Fornecedores!A:F, 6, FALSE), "")</f>
        <v/>
      </c>
      <c r="Z781" s="101" t="str">
        <f>IF(H781=0, "Pedido entregue!", "Pendente")</f>
        <v>Pendente</v>
      </c>
      <c r="AA781" s="119"/>
      <c r="AB781" s="132" t="str">
        <f>IF(Z781="Pedido Entregue!", IF(AA781=1, "Retirado do Almoxarifado", IF(AA781=2, "Material devolvido", "Aguardando retirada")), IF(Z781="Pendente", "Entrega pendente", ""))</f>
        <v>Entrega pendente</v>
      </c>
      <c r="AC781" s="18">
        <v>1</v>
      </c>
      <c r="AD781" s="18">
        <f>AC781/SUMIF($P:$P,P781,$AC:$AC)</f>
        <v>1</v>
      </c>
      <c r="AE781" s="18">
        <f>IF(R781=0,0,AC781/SUMIF($R:$R,R781,$AC:$AC))</f>
        <v>0</v>
      </c>
      <c r="AF781" s="18">
        <f>IF(R781=0,1,0)</f>
        <v>1</v>
      </c>
      <c r="AH781" t="str">
        <f>TEXT(J781,"MMMM")</f>
        <v>junho</v>
      </c>
    </row>
    <row r="782" spans="1:34" ht="12.75" customHeight="1" x14ac:dyDescent="0.25">
      <c r="A782" s="90" t="str">
        <f>IF(C782="Oficina Diversos","Oficina Geral",
IF(ISNUMBER(FIND("Estoque - Colhedoras",C782)),"Colhedoras",IF(ISNUMBER(FIND("Caldeiraria",C782)),"Caldeiraria",IF(ISNUMBER(FIND("Borracharia",C782)),"Borracharia",IF(ISNUMBER(FIND("Lubrificação",C782)),"Lubrificação",
IF(ISNUMBER(FIND("Estoque - Carregadeiras",C782)),"Carregadeiras",IF(ISNUMBER(FIND("Estoque - Veic. Leves",C782)),"Veic. Leves",
IF(ISNUMBER(FIND("Estoque - Caminhões",C782)),"Caminhões",IF(ISNUMBER(FIND("Estoque - Transbordos",C782)),"Transbordos",
IF(ISNUMBER(FIND("Estoque - Tratores",C782)),"Tratores",
IF(ISNUMBER(FIND("Estoque - Máquinas pesadas",C782)),"Máquinas pesadas",
IF(ISNUMBER(FIND("Estoque - Reboques",C782)),"Reboques",
IF(C782="Estoque","Estoque",
IF(AND(ISNUMBER(C782),C782&gt;1000,C782&lt;2000),"Caminhões",
IF(AND(ISNUMBER(C782),C782&gt;2000,C782&lt;3000),"Tratores",
IF(AND(ISNUMBER(C782),C782&gt;3000,C782&lt;4000),"Carregadeiras",
IF(AND(ISNUMBER(C782),C782&gt;4000,C782&lt;5000),"Máquinas pesadas",
IF(AND(ISNUMBER(C782),C782&gt;5000,C782&lt;6000),"Colhedoras",
IF(AND(ISNUMBER(C782),C782&gt;7000,C782&lt;8000),"Irrigação",
IF(AND(ISNUMBER(C782),C782&gt;8000,C782&lt;9000),"Reboques",IF(AND(ISNUMBER(C782),C782&gt;0,C782&lt;1000),"Veic. Leves","")))))))))))))))))))))</f>
        <v>Oficina Geral</v>
      </c>
      <c r="B782" s="87"/>
      <c r="C782" s="76" t="s">
        <v>661</v>
      </c>
      <c r="D782" s="2">
        <v>27088</v>
      </c>
      <c r="E782" s="3" t="s">
        <v>20072</v>
      </c>
      <c r="F782" s="14" t="str">
        <f>IF(ISBLANK(K782), "Apenas Solicitação", "Tem OC")</f>
        <v>Apenas Solicitação</v>
      </c>
      <c r="G782" s="2">
        <v>1</v>
      </c>
      <c r="H782" s="37">
        <f>G782-I782</f>
        <v>1</v>
      </c>
      <c r="I782" s="38">
        <v>0</v>
      </c>
      <c r="J782" s="4">
        <v>45798</v>
      </c>
      <c r="K782" s="14"/>
      <c r="L782" s="3"/>
      <c r="M782" s="44" t="str">
        <f ca="1">IF(OR(N782="", N782=0), "", IF(N782&gt;TODAY(), "No prazo", "Atrasado"))</f>
        <v/>
      </c>
      <c r="N782" s="44" t="str">
        <f>IFERROR(K782 + VALUE(LEFT(L782, FIND(" ", L782) - 1)), "")</f>
        <v/>
      </c>
      <c r="O782" s="3" t="str">
        <f>IF(_xlfn.DAYS(K782,J782)&lt;0, "Aguardando OC", _xlfn.DAYS(K782,J782))</f>
        <v>Aguardando OC</v>
      </c>
      <c r="P782" s="14">
        <v>403841</v>
      </c>
      <c r="Q782" s="55"/>
      <c r="R782" s="14">
        <v>0</v>
      </c>
      <c r="S782" s="2">
        <v>221</v>
      </c>
      <c r="T782" s="65" t="s">
        <v>1029</v>
      </c>
      <c r="U782" s="21">
        <v>135</v>
      </c>
      <c r="V782" s="2"/>
      <c r="W782" s="47" t="str">
        <f>IFERROR(VLOOKUP(V782, Fornecedores!A:C, 3, FALSE), "")</f>
        <v/>
      </c>
      <c r="X782" s="43" t="str">
        <f>IFERROR(VLOOKUP(V782, Fornecedores!A:E, 5, FALSE), "")</f>
        <v/>
      </c>
      <c r="Y782" s="43" t="str">
        <f>IFERROR(VLOOKUP(V782, Fornecedores!A:F, 6, FALSE), "")</f>
        <v/>
      </c>
      <c r="Z782" s="14" t="str">
        <f>IF(H782=0, "Pedido entregue!", "Pendente")</f>
        <v>Pendente</v>
      </c>
      <c r="AA782" s="59"/>
      <c r="AB782" s="58" t="str">
        <f>IF(Z782="Pedido Entregue!", IF(AA782=1, "Retirado do Almoxarifado", IF(AA782=2, "Material devolvido", "Aguardando retirada")), IF(Z782="Pendente", "Entrega pendente", ""))</f>
        <v>Entrega pendente</v>
      </c>
      <c r="AC782" s="18">
        <v>1</v>
      </c>
      <c r="AD782" s="18">
        <f>AC782/SUMIF($P:$P,P782,$AC:$AC)</f>
        <v>1</v>
      </c>
      <c r="AE782" s="18">
        <f>IF(R782=0,0,AC782/SUMIF($R:$R,R782,$AC:$AC))</f>
        <v>0</v>
      </c>
      <c r="AF782" s="18">
        <f>IF(R782=0,1,0)</f>
        <v>1</v>
      </c>
      <c r="AH782" t="str">
        <f>TEXT(J782,"MMMM")</f>
        <v>maio</v>
      </c>
    </row>
    <row r="783" spans="1:34" ht="12.75" customHeight="1" x14ac:dyDescent="0.25">
      <c r="A783" s="90" t="str">
        <f>IF(C783="Oficina Diversos","Oficina Geral",
IF(ISNUMBER(FIND("Estoque - Colhedoras",C783)),"Colhedoras",IF(ISNUMBER(FIND("Caldeiraria",C783)),"Caldeiraria",IF(ISNUMBER(FIND("Borracharia",C783)),"Borracharia",IF(ISNUMBER(FIND("Lubrificação",C783)),"Lubrificação",
IF(ISNUMBER(FIND("Estoque - Carregadeiras",C783)),"Carregadeiras",IF(ISNUMBER(FIND("Estoque - Veic. Leves",C783)),"Veic. Leves",
IF(ISNUMBER(FIND("Estoque - Caminhões",C783)),"Caminhões",IF(ISNUMBER(FIND("Estoque - Transbordos",C783)),"Transbordos",
IF(ISNUMBER(FIND("Estoque - Tratores",C783)),"Tratores",
IF(ISNUMBER(FIND("Estoque - Máquinas pesadas",C783)),"Máquinas pesadas",
IF(ISNUMBER(FIND("Estoque - Reboques",C783)),"Reboques",
IF(C783="Estoque","Estoque",
IF(AND(ISNUMBER(C783),C783&gt;1000,C783&lt;2000),"Caminhões",
IF(AND(ISNUMBER(C783),C783&gt;2000,C783&lt;3000),"Tratores",
IF(AND(ISNUMBER(C783),C783&gt;3000,C783&lt;4000),"Carregadeiras",
IF(AND(ISNUMBER(C783),C783&gt;4000,C783&lt;5000),"Máquinas pesadas",
IF(AND(ISNUMBER(C783),C783&gt;5000,C783&lt;6000),"Colhedoras",
IF(AND(ISNUMBER(C783),C783&gt;7000,C783&lt;8000),"Irrigação",
IF(AND(ISNUMBER(C783),C783&gt;8000,C783&lt;9000),"Reboques",IF(AND(ISNUMBER(C783),C783&gt;0,C783&lt;1000),"Veic. Leves","")))))))))))))))))))))</f>
        <v>Oficina Geral</v>
      </c>
      <c r="B783" s="111"/>
      <c r="C783" s="144" t="s">
        <v>661</v>
      </c>
      <c r="D783" s="143">
        <v>27088</v>
      </c>
      <c r="E783" s="146" t="s">
        <v>20072</v>
      </c>
      <c r="F783" s="101" t="str">
        <f>IF(ISBLANK(K783), "Apenas Solicitação", "Tem OC")</f>
        <v>Apenas Solicitação</v>
      </c>
      <c r="G783" s="143">
        <v>1</v>
      </c>
      <c r="H783" s="102">
        <f>G783-I783</f>
        <v>1</v>
      </c>
      <c r="I783" s="103"/>
      <c r="J783" s="147">
        <v>45826</v>
      </c>
      <c r="K783" s="200"/>
      <c r="L783" s="146"/>
      <c r="M783" s="104" t="str">
        <f ca="1">IF(OR(N783="", N783=0), "", IF(N783&gt;TODAY(), "No prazo", "Atrasado"))</f>
        <v/>
      </c>
      <c r="N783" s="104" t="str">
        <f>IFERROR(K783 + VALUE(LEFT(L783, FIND(" ", L783) - 1)), "")</f>
        <v/>
      </c>
      <c r="O783" s="105" t="str">
        <f>IF(_xlfn.DAYS(K783,J783)&lt;0, "Aguardando OC", _xlfn.DAYS(K783,J783))</f>
        <v>Aguardando OC</v>
      </c>
      <c r="P783" s="200">
        <v>408182</v>
      </c>
      <c r="Q783" s="55"/>
      <c r="R783" s="200">
        <v>0</v>
      </c>
      <c r="S783" s="143">
        <v>221</v>
      </c>
      <c r="T783" s="65" t="s">
        <v>1029</v>
      </c>
      <c r="U783" s="164">
        <v>29.29</v>
      </c>
      <c r="V783" s="143"/>
      <c r="W783" s="117" t="str">
        <f>IFERROR(VLOOKUP(V783, Fornecedores!A:C, 3, FALSE), "")</f>
        <v/>
      </c>
      <c r="X783" s="105" t="str">
        <f>IFERROR(VLOOKUP(V783, Fornecedores!A:E, 5, FALSE), "")</f>
        <v/>
      </c>
      <c r="Y783" s="105" t="str">
        <f>IFERROR(VLOOKUP(V783, Fornecedores!A:F, 6, FALSE), "")</f>
        <v/>
      </c>
      <c r="Z783" s="101" t="str">
        <f>IF(H783=0, "Pedido entregue!", "Pendente")</f>
        <v>Pendente</v>
      </c>
      <c r="AA783" s="119"/>
      <c r="AB783" s="132" t="str">
        <f>IF(Z783="Pedido Entregue!", IF(AA783=1, "Retirado do Almoxarifado", IF(AA783=2, "Material devolvido", "Aguardando retirada")), IF(Z783="Pendente", "Entrega pendente", ""))</f>
        <v>Entrega pendente</v>
      </c>
      <c r="AC783" s="18">
        <v>1</v>
      </c>
      <c r="AD783" s="18">
        <f>AC783/SUMIF($P:$P,P783,$AC:$AC)</f>
        <v>1</v>
      </c>
      <c r="AE783" s="18">
        <f>IF(R783=0,0,AC783/SUMIF($R:$R,R783,$AC:$AC))</f>
        <v>0</v>
      </c>
      <c r="AF783" s="18">
        <f>IF(R783=0,1,0)</f>
        <v>1</v>
      </c>
      <c r="AH783" t="str">
        <f>TEXT(J783,"MMMM")</f>
        <v>junho</v>
      </c>
    </row>
    <row r="784" spans="1:34" ht="12.75" customHeight="1" x14ac:dyDescent="0.25">
      <c r="A784" s="90" t="str">
        <f>IF(C784="Oficina Diversos","Oficina Geral",
IF(ISNUMBER(FIND("Estoque - Colhedoras",C784)),"Colhedoras",IF(ISNUMBER(FIND("Caldeiraria",C784)),"Caldeiraria",IF(ISNUMBER(FIND("Borracharia",C784)),"Borracharia",IF(ISNUMBER(FIND("Lubrificação",C784)),"Lubrificação",
IF(ISNUMBER(FIND("Estoque - Carregadeiras",C784)),"Carregadeiras",IF(ISNUMBER(FIND("Estoque - Veic. Leves",C784)),"Veic. Leves",
IF(ISNUMBER(FIND("Estoque - Caminhões",C784)),"Caminhões",IF(ISNUMBER(FIND("Estoque - Transbordos",C784)),"Transbordos",
IF(ISNUMBER(FIND("Estoque - Tratores",C784)),"Tratores",
IF(ISNUMBER(FIND("Estoque - Máquinas pesadas",C784)),"Máquinas pesadas",
IF(ISNUMBER(FIND("Estoque - Reboques",C784)),"Reboques",
IF(C784="Estoque","Estoque",
IF(AND(ISNUMBER(C784),C784&gt;1000,C784&lt;2000),"Caminhões",
IF(AND(ISNUMBER(C784),C784&gt;2000,C784&lt;3000),"Tratores",
IF(AND(ISNUMBER(C784),C784&gt;3000,C784&lt;4000),"Carregadeiras",
IF(AND(ISNUMBER(C784),C784&gt;4000,C784&lt;5000),"Máquinas pesadas",
IF(AND(ISNUMBER(C784),C784&gt;5000,C784&lt;6000),"Colhedoras",
IF(AND(ISNUMBER(C784),C784&gt;7000,C784&lt;8000),"Irrigação",
IF(AND(ISNUMBER(C784),C784&gt;8000,C784&lt;9000),"Reboques",IF(AND(ISNUMBER(C784),C784&gt;0,C784&lt;1000),"Veic. Leves","")))))))))))))))))))))</f>
        <v>Oficina Geral</v>
      </c>
      <c r="B784" s="210"/>
      <c r="C784" s="144" t="s">
        <v>661</v>
      </c>
      <c r="D784" s="143">
        <v>27089</v>
      </c>
      <c r="E784" s="146" t="s">
        <v>20710</v>
      </c>
      <c r="F784" s="101" t="str">
        <f>IF(ISBLANK(K784), "Apenas Solicitação", "Tem OC")</f>
        <v>Apenas Solicitação</v>
      </c>
      <c r="G784" s="143">
        <v>1</v>
      </c>
      <c r="H784" s="102">
        <f>G784-I784</f>
        <v>1</v>
      </c>
      <c r="I784" s="103"/>
      <c r="J784" s="147">
        <v>45826</v>
      </c>
      <c r="K784" s="200"/>
      <c r="L784" s="146"/>
      <c r="M784" s="104" t="str">
        <f ca="1">IF(OR(N784="", N784=0), "", IF(N784&gt;TODAY(), "No prazo", "Atrasado"))</f>
        <v/>
      </c>
      <c r="N784" s="104" t="str">
        <f>IFERROR(K784 + VALUE(LEFT(L784, FIND(" ", L784) - 1)), "")</f>
        <v/>
      </c>
      <c r="O784" s="105" t="str">
        <f>IF(_xlfn.DAYS(K784,J784)&lt;0, "Aguardando OC", _xlfn.DAYS(K784,J784))</f>
        <v>Aguardando OC</v>
      </c>
      <c r="P784" s="200">
        <v>408186</v>
      </c>
      <c r="Q784" s="55"/>
      <c r="R784" s="200">
        <v>0</v>
      </c>
      <c r="S784" s="143">
        <v>221</v>
      </c>
      <c r="T784" s="65" t="s">
        <v>1029</v>
      </c>
      <c r="U784" s="164">
        <v>53.35</v>
      </c>
      <c r="V784" s="143"/>
      <c r="W784" s="117" t="str">
        <f>IFERROR(VLOOKUP(V784, Fornecedores!A:C, 3, FALSE), "")</f>
        <v/>
      </c>
      <c r="X784" s="105" t="str">
        <f>IFERROR(VLOOKUP(V784, Fornecedores!A:E, 5, FALSE), "")</f>
        <v/>
      </c>
      <c r="Y784" s="105" t="str">
        <f>IFERROR(VLOOKUP(V784, Fornecedores!A:F, 6, FALSE), "")</f>
        <v/>
      </c>
      <c r="Z784" s="101" t="str">
        <f>IF(H784=0, "Pedido entregue!", "Pendente")</f>
        <v>Pendente</v>
      </c>
      <c r="AA784" s="119"/>
      <c r="AB784" s="132" t="str">
        <f>IF(Z784="Pedido Entregue!", IF(AA784=1, "Retirado do Almoxarifado", IF(AA784=2, "Material devolvido", "Aguardando retirada")), IF(Z784="Pendente", "Entrega pendente", ""))</f>
        <v>Entrega pendente</v>
      </c>
      <c r="AC784" s="18">
        <v>1</v>
      </c>
      <c r="AD784" s="18">
        <f>AC784/SUMIF($P:$P,P784,$AC:$AC)</f>
        <v>1</v>
      </c>
      <c r="AE784" s="18">
        <f>IF(R784=0,0,AC784/SUMIF($R:$R,R784,$AC:$AC))</f>
        <v>0</v>
      </c>
      <c r="AF784" s="18">
        <f>IF(R784=0,1,0)</f>
        <v>1</v>
      </c>
      <c r="AH784" t="str">
        <f>TEXT(J784,"MMMM")</f>
        <v>junho</v>
      </c>
    </row>
    <row r="785" spans="1:34" ht="12.75" hidden="1" customHeight="1" x14ac:dyDescent="0.25">
      <c r="A785" s="90" t="str">
        <f>IF(C785="Oficina Diversos","Oficina Geral",
IF(ISNUMBER(FIND("Estoque - Colhedoras",C785)),"Colhedoras",IF(ISNUMBER(FIND("Caldeiraria",C785)),"Caldeiraria",IF(ISNUMBER(FIND("Borracharia",C785)),"Borracharia",IF(ISNUMBER(FIND("Lubrificação",C785)),"Lubrificação",
IF(ISNUMBER(FIND("Estoque - Carregadeiras",C785)),"Carregadeiras",IF(ISNUMBER(FIND("Estoque - Veic. Leves",C785)),"Veic. Leves",
IF(ISNUMBER(FIND("Estoque - Caminhões",C785)),"Caminhões",IF(ISNUMBER(FIND("Estoque - Transbordos",C785)),"Transbordos",
IF(ISNUMBER(FIND("Estoque - Tratores",C785)),"Tratores",
IF(ISNUMBER(FIND("Estoque - Máquinas pesadas",C785)),"Máquinas pesadas",
IF(ISNUMBER(FIND("Estoque - Reboques",C785)),"Reboques",
IF(C785="Estoque","Estoque",
IF(AND(ISNUMBER(C785),C785&gt;1000,C785&lt;2000),"Caminhões",
IF(AND(ISNUMBER(C785),C785&gt;2000,C785&lt;3000),"Tratores",
IF(AND(ISNUMBER(C785),C785&gt;3000,C785&lt;4000),"Carregadeiras",
IF(AND(ISNUMBER(C785),C785&gt;4000,C785&lt;5000),"Máquinas pesadas",
IF(AND(ISNUMBER(C785),C785&gt;5000,C785&lt;6000),"Colhedoras",
IF(AND(ISNUMBER(C785),C785&gt;7000,C785&lt;8000),"Irrigação",
IF(AND(ISNUMBER(C785),C785&gt;8000,C785&lt;9000),"Reboques",IF(AND(ISNUMBER(C785),C785&gt;0,C785&lt;1000),"Veic. Leves","")))))))))))))))))))))</f>
        <v>Caminhões</v>
      </c>
      <c r="B785" s="124"/>
      <c r="C785" s="76">
        <v>1002</v>
      </c>
      <c r="D785" s="2">
        <v>27102</v>
      </c>
      <c r="E785" s="3" t="s">
        <v>307</v>
      </c>
      <c r="F785" s="14" t="str">
        <f>IF(ISBLANK(K785), "Apenas Solicitação", "Tem OC")</f>
        <v>Tem OC</v>
      </c>
      <c r="G785" s="2">
        <v>1</v>
      </c>
      <c r="H785" s="37">
        <f>G785-I785</f>
        <v>0</v>
      </c>
      <c r="I785" s="38">
        <v>1</v>
      </c>
      <c r="J785" s="4">
        <v>45742</v>
      </c>
      <c r="K785" s="180">
        <v>45751</v>
      </c>
      <c r="L785" s="3"/>
      <c r="M785" s="44"/>
      <c r="N785" s="44" t="str">
        <f>IFERROR(K785 + VALUE(LEFT(L785, FIND(" ", L785) - 1)), "")</f>
        <v/>
      </c>
      <c r="O785" s="3">
        <f>IF(_xlfn.DAYS(K785,J785)&lt;0, "Aguardando OC", _xlfn.DAYS(K785,J785))</f>
        <v>9</v>
      </c>
      <c r="P785" s="14">
        <v>397172</v>
      </c>
      <c r="Q785" s="2">
        <v>1139444</v>
      </c>
      <c r="R785" s="14">
        <v>165797</v>
      </c>
      <c r="S785" s="2">
        <v>683</v>
      </c>
      <c r="T785" s="65" t="s">
        <v>301</v>
      </c>
      <c r="U785" s="21">
        <v>166.03</v>
      </c>
      <c r="V785" s="2">
        <v>5189</v>
      </c>
      <c r="W785" s="47" t="str">
        <f>IFERROR(VLOOKUP(V785, Fornecedores!A:C, 3, FALSE), "")</f>
        <v>REPENORTE</v>
      </c>
      <c r="X785" s="43" t="str">
        <f>IFERROR(VLOOKUP(V785, Fornecedores!A:E, 5, FALSE), "")</f>
        <v>Recife</v>
      </c>
      <c r="Y785" s="43" t="str">
        <f>IFERROR(VLOOKUP(V785, Fornecedores!A:F, 6, FALSE), "")</f>
        <v>PE</v>
      </c>
      <c r="Z785" s="14" t="str">
        <f>IF(H785=0, "Pedido entregue!", "Pendente")</f>
        <v>Pedido entregue!</v>
      </c>
      <c r="AA785" s="59"/>
      <c r="AB785" s="58" t="str">
        <f>IF(Z785="Pedido Entregue!", IF(AA785=1, "Retirado do Almoxarifado", IF(AA785=2, "Material devolvido", "Aguardando retirada")), IF(Z785="Pendente", "Entrega pendente", ""))</f>
        <v>Aguardando retirada</v>
      </c>
      <c r="AC785" s="18">
        <v>1</v>
      </c>
      <c r="AD785" s="18">
        <f>AC785/SUMIF($P:$P,P785,$AC:$AC)</f>
        <v>1</v>
      </c>
      <c r="AE785" s="18">
        <f>IF(R785=0,0,AC785/SUMIF($R:$R,R785,$AC:$AC))</f>
        <v>0.14285714285714285</v>
      </c>
      <c r="AF785" s="18">
        <f>IF(R785=0,1,0)</f>
        <v>0</v>
      </c>
      <c r="AG785" s="18">
        <f>IF(R785=0,#REF!-J785,0)</f>
        <v>0</v>
      </c>
      <c r="AH785" t="str">
        <f>TEXT(J785,"MMMM")</f>
        <v>março</v>
      </c>
    </row>
    <row r="786" spans="1:34" ht="12.75" customHeight="1" x14ac:dyDescent="0.25">
      <c r="A786" s="90" t="str">
        <f>IF(C786="Oficina Diversos","Oficina Geral",
IF(ISNUMBER(FIND("Estoque - Colhedoras",C786)),"Colhedoras",IF(ISNUMBER(FIND("Caldeiraria",C786)),"Caldeiraria",IF(ISNUMBER(FIND("Borracharia",C786)),"Borracharia",IF(ISNUMBER(FIND("Lubrificação",C786)),"Lubrificação",
IF(ISNUMBER(FIND("Estoque - Carregadeiras",C786)),"Carregadeiras",IF(ISNUMBER(FIND("Estoque - Veic. Leves",C786)),"Veic. Leves",
IF(ISNUMBER(FIND("Estoque - Caminhões",C786)),"Caminhões",IF(ISNUMBER(FIND("Estoque - Transbordos",C786)),"Transbordos",
IF(ISNUMBER(FIND("Estoque - Tratores",C786)),"Tratores",
IF(ISNUMBER(FIND("Estoque - Máquinas pesadas",C786)),"Máquinas pesadas",
IF(ISNUMBER(FIND("Estoque - Reboques",C786)),"Reboques",
IF(C786="Estoque","Estoque",
IF(AND(ISNUMBER(C786),C786&gt;1000,C786&lt;2000),"Caminhões",
IF(AND(ISNUMBER(C786),C786&gt;2000,C786&lt;3000),"Tratores",
IF(AND(ISNUMBER(C786),C786&gt;3000,C786&lt;4000),"Carregadeiras",
IF(AND(ISNUMBER(C786),C786&gt;4000,C786&lt;5000),"Máquinas pesadas",
IF(AND(ISNUMBER(C786),C786&gt;5000,C786&lt;6000),"Colhedoras",
IF(AND(ISNUMBER(C786),C786&gt;7000,C786&lt;8000),"Irrigação",
IF(AND(ISNUMBER(C786),C786&gt;8000,C786&lt;9000),"Reboques",IF(AND(ISNUMBER(C786),C786&gt;0,C786&lt;1000),"Veic. Leves","")))))))))))))))))))))</f>
        <v>Caminhões</v>
      </c>
      <c r="B786" s="215"/>
      <c r="C786" s="222">
        <v>1020</v>
      </c>
      <c r="D786" s="170">
        <v>27102</v>
      </c>
      <c r="E786" s="173" t="s">
        <v>20437</v>
      </c>
      <c r="F786" s="101" t="str">
        <f>IF(ISBLANK(K786), "Apenas Solicitação", "Tem OC")</f>
        <v>Tem OC</v>
      </c>
      <c r="G786" s="170">
        <v>1</v>
      </c>
      <c r="H786" s="102">
        <f>G786-I786</f>
        <v>1</v>
      </c>
      <c r="I786" s="103"/>
      <c r="J786" s="174">
        <v>45852</v>
      </c>
      <c r="K786" s="174">
        <v>45857</v>
      </c>
      <c r="L786" s="173" t="s">
        <v>20152</v>
      </c>
      <c r="M786" s="104" t="str">
        <f ca="1">IF(OR(N786="", N786=0), "", IF(N786&gt;TODAY(), "No prazo", "Atrasado"))</f>
        <v>Atrasado</v>
      </c>
      <c r="N786" s="104">
        <f>IFERROR(K786 + VALUE(LEFT(L786, FIND(" ", L786) - 1)), "")</f>
        <v>45858</v>
      </c>
      <c r="O786" s="105">
        <f>IF(_xlfn.DAYS(K786,J786)&lt;0, "Aguardando OC", _xlfn.DAYS(K786,J786))</f>
        <v>5</v>
      </c>
      <c r="P786" s="212">
        <v>411611</v>
      </c>
      <c r="Q786" s="55"/>
      <c r="R786" s="212">
        <v>171160</v>
      </c>
      <c r="S786" s="2">
        <v>221</v>
      </c>
      <c r="T786" s="65" t="s">
        <v>1029</v>
      </c>
      <c r="U786" s="170">
        <v>144.47999999999999</v>
      </c>
      <c r="V786" s="170">
        <v>5189</v>
      </c>
      <c r="W786" s="117" t="str">
        <f>IFERROR(VLOOKUP(V786, Fornecedores!A:C, 3, FALSE), "")</f>
        <v>REPENORTE</v>
      </c>
      <c r="X786" s="105" t="str">
        <f>IFERROR(VLOOKUP(V786, Fornecedores!A:E, 5, FALSE), "")</f>
        <v>Recife</v>
      </c>
      <c r="Y786" s="105" t="str">
        <f>IFERROR(VLOOKUP(V786, Fornecedores!A:F, 6, FALSE), "")</f>
        <v>PE</v>
      </c>
      <c r="Z786" s="101" t="str">
        <f>IF(H786=0, "Pedido entregue!", "Pendente")</f>
        <v>Pendente</v>
      </c>
      <c r="AA786" s="119"/>
      <c r="AB786" s="132" t="str">
        <f>IF(Z786="Pedido Entregue!", IF(AA786=1, "Retirado do Almoxarifado", IF(AA786=2, "Material devolvido", "Aguardando retirada")), IF(Z786="Pendente", "Entrega pendente", ""))</f>
        <v>Entrega pendente</v>
      </c>
      <c r="AC786" s="18">
        <v>1</v>
      </c>
      <c r="AD786" s="18">
        <f>AC786/SUMIF($P:$P,P786,$AC:$AC)</f>
        <v>1</v>
      </c>
      <c r="AE786" s="18">
        <f>IF(R786=0,0,AC786/SUMIF($R:$R,R786,$AC:$AC))</f>
        <v>9.0909090909090912E-2</v>
      </c>
      <c r="AF786" s="18">
        <f>IF(R786=0,1,0)</f>
        <v>0</v>
      </c>
      <c r="AH786" t="str">
        <f>TEXT(J786,"MMMM")</f>
        <v>julho</v>
      </c>
    </row>
    <row r="787" spans="1:34" ht="12.75" customHeight="1" x14ac:dyDescent="0.25">
      <c r="A787" s="90" t="str">
        <f>IF(C787="Oficina Diversos","Oficina Geral",
IF(ISNUMBER(FIND("Estoque - Colhedoras",C787)),"Colhedoras",IF(ISNUMBER(FIND("Caldeiraria",C787)),"Caldeiraria",IF(ISNUMBER(FIND("Borracharia",C787)),"Borracharia",IF(ISNUMBER(FIND("Lubrificação",C787)),"Lubrificação",
IF(ISNUMBER(FIND("Estoque - Carregadeiras",C787)),"Carregadeiras",IF(ISNUMBER(FIND("Estoque - Veic. Leves",C787)),"Veic. Leves",
IF(ISNUMBER(FIND("Estoque - Caminhões",C787)),"Caminhões",IF(ISNUMBER(FIND("Estoque - Transbordos",C787)),"Transbordos",
IF(ISNUMBER(FIND("Estoque - Tratores",C787)),"Tratores",
IF(ISNUMBER(FIND("Estoque - Máquinas pesadas",C787)),"Máquinas pesadas",
IF(ISNUMBER(FIND("Estoque - Reboques",C787)),"Reboques",
IF(C787="Estoque","Estoque",
IF(AND(ISNUMBER(C787),C787&gt;1000,C787&lt;2000),"Caminhões",
IF(AND(ISNUMBER(C787),C787&gt;2000,C787&lt;3000),"Tratores",
IF(AND(ISNUMBER(C787),C787&gt;3000,C787&lt;4000),"Carregadeiras",
IF(AND(ISNUMBER(C787),C787&gt;4000,C787&lt;5000),"Máquinas pesadas",
IF(AND(ISNUMBER(C787),C787&gt;5000,C787&lt;6000),"Colhedoras",
IF(AND(ISNUMBER(C787),C787&gt;7000,C787&lt;8000),"Irrigação",
IF(AND(ISNUMBER(C787),C787&gt;8000,C787&lt;9000),"Reboques",IF(AND(ISNUMBER(C787),C787&gt;0,C787&lt;1000),"Veic. Leves","")))))))))))))))))))))</f>
        <v>Caminhões</v>
      </c>
      <c r="B787" s="215"/>
      <c r="C787" s="222">
        <v>1021</v>
      </c>
      <c r="D787" s="170">
        <v>27102</v>
      </c>
      <c r="E787" s="173" t="s">
        <v>20437</v>
      </c>
      <c r="F787" s="101" t="str">
        <f>IF(ISBLANK(K787), "Apenas Solicitação", "Tem OC")</f>
        <v>Tem OC</v>
      </c>
      <c r="G787" s="170">
        <v>1</v>
      </c>
      <c r="H787" s="102">
        <f>G787-I787</f>
        <v>1</v>
      </c>
      <c r="I787" s="103"/>
      <c r="J787" s="174">
        <v>45852</v>
      </c>
      <c r="K787" s="174">
        <v>45857</v>
      </c>
      <c r="L787" s="173" t="s">
        <v>20152</v>
      </c>
      <c r="M787" s="104" t="str">
        <f ca="1">IF(OR(N787="", N787=0), "", IF(N787&gt;TODAY(), "No prazo", "Atrasado"))</f>
        <v>Atrasado</v>
      </c>
      <c r="N787" s="104">
        <f>IFERROR(K787 + VALUE(LEFT(L787, FIND(" ", L787) - 1)), "")</f>
        <v>45858</v>
      </c>
      <c r="O787" s="105">
        <f>IF(_xlfn.DAYS(K787,J787)&lt;0, "Aguardando OC", _xlfn.DAYS(K787,J787))</f>
        <v>5</v>
      </c>
      <c r="P787" s="212">
        <v>411634</v>
      </c>
      <c r="Q787" s="55"/>
      <c r="R787" s="212">
        <v>171160</v>
      </c>
      <c r="S787" s="2">
        <v>221</v>
      </c>
      <c r="T787" s="65" t="s">
        <v>1029</v>
      </c>
      <c r="U787" s="170">
        <v>144.47999999999999</v>
      </c>
      <c r="V787" s="170">
        <v>5189</v>
      </c>
      <c r="W787" s="117" t="str">
        <f>IFERROR(VLOOKUP(V787, Fornecedores!A:C, 3, FALSE), "")</f>
        <v>REPENORTE</v>
      </c>
      <c r="X787" s="105" t="str">
        <f>IFERROR(VLOOKUP(V787, Fornecedores!A:E, 5, FALSE), "")</f>
        <v>Recife</v>
      </c>
      <c r="Y787" s="105" t="str">
        <f>IFERROR(VLOOKUP(V787, Fornecedores!A:F, 6, FALSE), "")</f>
        <v>PE</v>
      </c>
      <c r="Z787" s="101" t="str">
        <f>IF(H787=0, "Pedido entregue!", "Pendente")</f>
        <v>Pendente</v>
      </c>
      <c r="AA787" s="119"/>
      <c r="AB787" s="132" t="str">
        <f>IF(Z787="Pedido Entregue!", IF(AA787=1, "Retirado do Almoxarifado", IF(AA787=2, "Material devolvido", "Aguardando retirada")), IF(Z787="Pendente", "Entrega pendente", ""))</f>
        <v>Entrega pendente</v>
      </c>
      <c r="AC787" s="18">
        <v>1</v>
      </c>
      <c r="AD787" s="18">
        <f>AC787/SUMIF($P:$P,P787,$AC:$AC)</f>
        <v>1</v>
      </c>
      <c r="AE787" s="18">
        <f>IF(R787=0,0,AC787/SUMIF($R:$R,R787,$AC:$AC))</f>
        <v>9.0909090909090912E-2</v>
      </c>
      <c r="AF787" s="18">
        <f>IF(R787=0,1,0)</f>
        <v>0</v>
      </c>
      <c r="AH787" t="str">
        <f>TEXT(J787,"MMMM")</f>
        <v>julho</v>
      </c>
    </row>
    <row r="788" spans="1:34" ht="12.75" hidden="1" customHeight="1" x14ac:dyDescent="0.25">
      <c r="A788" s="90" t="str">
        <f>IF(C788="Oficina Diversos","Oficina Geral",
IF(ISNUMBER(FIND("Estoque - Colhedoras",C788)),"Colhedoras",IF(ISNUMBER(FIND("Caldeiraria",C788)),"Caldeiraria",IF(ISNUMBER(FIND("Borracharia",C788)),"Borracharia",IF(ISNUMBER(FIND("Lubrificação",C788)),"Lubrificação",
IF(ISNUMBER(FIND("Estoque - Carregadeiras",C788)),"Carregadeiras",IF(ISNUMBER(FIND("Estoque - Veic. Leves",C788)),"Veic. Leves",
IF(ISNUMBER(FIND("Estoque - Caminhões",C788)),"Caminhões",IF(ISNUMBER(FIND("Estoque - Transbordos",C788)),"Transbordos",
IF(ISNUMBER(FIND("Estoque - Tratores",C788)),"Tratores",
IF(ISNUMBER(FIND("Estoque - Máquinas pesadas",C788)),"Máquinas pesadas",
IF(ISNUMBER(FIND("Estoque - Reboques",C788)),"Reboques",
IF(C788="Estoque","Estoque",
IF(AND(ISNUMBER(C788),C788&gt;1000,C788&lt;2000),"Caminhões",
IF(AND(ISNUMBER(C788),C788&gt;2000,C788&lt;3000),"Tratores",
IF(AND(ISNUMBER(C788),C788&gt;3000,C788&lt;4000),"Carregadeiras",
IF(AND(ISNUMBER(C788),C788&gt;4000,C788&lt;5000),"Máquinas pesadas",
IF(AND(ISNUMBER(C788),C788&gt;5000,C788&lt;6000),"Colhedoras",
IF(AND(ISNUMBER(C788),C788&gt;7000,C788&lt;8000),"Irrigação",
IF(AND(ISNUMBER(C788),C788&gt;8000,C788&lt;9000),"Reboques",IF(AND(ISNUMBER(C788),C788&gt;0,C788&lt;1000),"Veic. Leves","")))))))))))))))))))))</f>
        <v>Caminhões</v>
      </c>
      <c r="B788" s="215"/>
      <c r="C788" s="223">
        <v>1023</v>
      </c>
      <c r="D788" s="113">
        <v>27102</v>
      </c>
      <c r="E788" s="105" t="s">
        <v>20437</v>
      </c>
      <c r="F788" s="101" t="str">
        <f>IF(ISBLANK(K788), "Apenas Solicitação", "Tem OC")</f>
        <v>Tem OC</v>
      </c>
      <c r="G788" s="2">
        <v>1</v>
      </c>
      <c r="H788" s="102">
        <f>G788-I788</f>
        <v>0</v>
      </c>
      <c r="I788" s="103">
        <v>1</v>
      </c>
      <c r="J788" s="4">
        <v>45821</v>
      </c>
      <c r="K788" s="180">
        <v>45831</v>
      </c>
      <c r="L788" s="49"/>
      <c r="M788" s="104" t="str">
        <f ca="1">IF(OR(N788="", N788=0), "", IF(N788&gt;TODAY(), "No prazo", "Atrasado"))</f>
        <v/>
      </c>
      <c r="N788" s="104" t="str">
        <f>IFERROR(K788 + VALUE(LEFT(L788, FIND(" ", L788) - 1)), "")</f>
        <v/>
      </c>
      <c r="O788" s="105">
        <f>IF(_xlfn.DAYS(K788,J788)&lt;0, "Aguardando OC", _xlfn.DAYS(K788,J788))</f>
        <v>10</v>
      </c>
      <c r="P788" s="14">
        <v>407556</v>
      </c>
      <c r="Q788" s="55"/>
      <c r="R788" s="14">
        <v>169644</v>
      </c>
      <c r="S788" s="2">
        <v>221</v>
      </c>
      <c r="T788" s="65" t="s">
        <v>1029</v>
      </c>
      <c r="U788" s="21">
        <v>144.47999999999999</v>
      </c>
      <c r="V788" s="2">
        <v>5189</v>
      </c>
      <c r="W788" s="117" t="str">
        <f>IFERROR(VLOOKUP(V788, Fornecedores!A:C, 3, FALSE), "")</f>
        <v>REPENORTE</v>
      </c>
      <c r="X788" s="105" t="str">
        <f>IFERROR(VLOOKUP(V788, Fornecedores!A:E, 5, FALSE), "")</f>
        <v>Recife</v>
      </c>
      <c r="Y788" s="105" t="str">
        <f>IFERROR(VLOOKUP(V788, Fornecedores!A:F, 6, FALSE), "")</f>
        <v>PE</v>
      </c>
      <c r="Z788" s="101" t="str">
        <f>IF(H788=0, "Pedido entregue!", "Pendente")</f>
        <v>Pedido entregue!</v>
      </c>
      <c r="AA788" s="119"/>
      <c r="AB788" s="132" t="str">
        <f>IF(Z788="Pedido Entregue!", IF(AA788=1, "Retirado do Almoxarifado", IF(AA788=2, "Material devolvido", "Aguardando retirada")), IF(Z788="Pendente", "Entrega pendente", ""))</f>
        <v>Aguardando retirada</v>
      </c>
      <c r="AC788" s="18">
        <v>1</v>
      </c>
      <c r="AD788" s="18">
        <f>AC788/SUMIF($P:$P,P788,$AC:$AC)</f>
        <v>1</v>
      </c>
      <c r="AE788" s="18">
        <f>IF(R788=0,0,AC788/SUMIF($R:$R,R788,$AC:$AC))</f>
        <v>7.6923076923076927E-2</v>
      </c>
      <c r="AF788" s="18">
        <f>IF(R788=0,1,0)</f>
        <v>0</v>
      </c>
      <c r="AH788" t="str">
        <f>TEXT(J788,"MMMM")</f>
        <v>junho</v>
      </c>
    </row>
    <row r="789" spans="1:34" ht="12.75" customHeight="1" x14ac:dyDescent="0.25">
      <c r="A789" s="90" t="str">
        <f>IF(C789="Oficina Diversos","Oficina Geral",
IF(ISNUMBER(FIND("Estoque - Colhedoras",C789)),"Colhedoras",IF(ISNUMBER(FIND("Caldeiraria",C789)),"Caldeiraria",IF(ISNUMBER(FIND("Borracharia",C789)),"Borracharia",IF(ISNUMBER(FIND("Lubrificação",C789)),"Lubrificação",
IF(ISNUMBER(FIND("Estoque - Carregadeiras",C789)),"Carregadeiras",IF(ISNUMBER(FIND("Estoque - Veic. Leves",C789)),"Veic. Leves",
IF(ISNUMBER(FIND("Estoque - Caminhões",C789)),"Caminhões",IF(ISNUMBER(FIND("Estoque - Transbordos",C789)),"Transbordos",
IF(ISNUMBER(FIND("Estoque - Tratores",C789)),"Tratores",
IF(ISNUMBER(FIND("Estoque - Máquinas pesadas",C789)),"Máquinas pesadas",
IF(ISNUMBER(FIND("Estoque - Reboques",C789)),"Reboques",
IF(C789="Estoque","Estoque",
IF(AND(ISNUMBER(C789),C789&gt;1000,C789&lt;2000),"Caminhões",
IF(AND(ISNUMBER(C789),C789&gt;2000,C789&lt;3000),"Tratores",
IF(AND(ISNUMBER(C789),C789&gt;3000,C789&lt;4000),"Carregadeiras",
IF(AND(ISNUMBER(C789),C789&gt;4000,C789&lt;5000),"Máquinas pesadas",
IF(AND(ISNUMBER(C789),C789&gt;5000,C789&lt;6000),"Colhedoras",
IF(AND(ISNUMBER(C789),C789&gt;7000,C789&lt;8000),"Irrigação",
IF(AND(ISNUMBER(C789),C789&gt;8000,C789&lt;9000),"Reboques",IF(AND(ISNUMBER(C789),C789&gt;0,C789&lt;1000),"Veic. Leves","")))))))))))))))))))))</f>
        <v>Caminhões</v>
      </c>
      <c r="B789" s="211"/>
      <c r="C789" s="171">
        <v>1022</v>
      </c>
      <c r="D789" s="170">
        <v>27102</v>
      </c>
      <c r="E789" s="173" t="s">
        <v>20437</v>
      </c>
      <c r="F789" s="101" t="str">
        <f>IF(ISBLANK(K789), "Apenas Solicitação", "Tem OC")</f>
        <v>Apenas Solicitação</v>
      </c>
      <c r="G789" s="170">
        <v>1</v>
      </c>
      <c r="H789" s="102">
        <f>G789-I789</f>
        <v>1</v>
      </c>
      <c r="I789" s="103"/>
      <c r="J789" s="174">
        <v>45857</v>
      </c>
      <c r="K789" s="173"/>
      <c r="L789" s="173"/>
      <c r="M789" s="104" t="str">
        <f ca="1">IF(OR(N789="", N789=0), "", IF(N789&gt;TODAY(), "No prazo", "Atrasado"))</f>
        <v/>
      </c>
      <c r="N789" s="104" t="str">
        <f>IFERROR(K789 + VALUE(LEFT(L789, FIND(" ", L789) - 1)), "")</f>
        <v/>
      </c>
      <c r="O789" s="105" t="str">
        <f>IF(_xlfn.DAYS(K789,J789)&lt;0, "Aguardando OC", _xlfn.DAYS(K789,J789))</f>
        <v>Aguardando OC</v>
      </c>
      <c r="P789" s="170">
        <v>412483</v>
      </c>
      <c r="Q789" s="55"/>
      <c r="R789" s="170">
        <v>0</v>
      </c>
      <c r="S789" s="2">
        <v>221</v>
      </c>
      <c r="T789" s="65" t="s">
        <v>1029</v>
      </c>
      <c r="U789" s="170">
        <v>144.47999999999999</v>
      </c>
      <c r="V789" s="170"/>
      <c r="W789" s="117" t="str">
        <f>IFERROR(VLOOKUP(V789, Fornecedores!A:C, 3, FALSE), "")</f>
        <v/>
      </c>
      <c r="X789" s="105" t="str">
        <f>IFERROR(VLOOKUP(V789, Fornecedores!A:E, 5, FALSE), "")</f>
        <v/>
      </c>
      <c r="Y789" s="105" t="str">
        <f>IFERROR(VLOOKUP(V789, Fornecedores!A:F, 6, FALSE), "")</f>
        <v/>
      </c>
      <c r="Z789" s="101" t="str">
        <f>IF(H789=0, "Pedido entregue!", "Pendente")</f>
        <v>Pendente</v>
      </c>
      <c r="AA789" s="119"/>
      <c r="AB789" s="132" t="str">
        <f>IF(Z789="Pedido Entregue!", IF(AA789=1, "Retirado do Almoxarifado", IF(AA789=2, "Material devolvido", "Aguardando retirada")), IF(Z789="Pendente", "Entrega pendente", ""))</f>
        <v>Entrega pendente</v>
      </c>
      <c r="AC789" s="18">
        <v>1</v>
      </c>
      <c r="AD789" s="18">
        <f>AC789/SUMIF($P:$P,P789,$AC:$AC)</f>
        <v>1</v>
      </c>
      <c r="AE789" s="18">
        <f>IF(R789=0,0,AC789/SUMIF($R:$R,R789,$AC:$AC))</f>
        <v>0</v>
      </c>
      <c r="AF789" s="18">
        <f>IF(R789=0,1,0)</f>
        <v>1</v>
      </c>
      <c r="AH789" t="str">
        <f>TEXT(J789,"MMMM")</f>
        <v>julho</v>
      </c>
    </row>
    <row r="790" spans="1:34" ht="12.75" hidden="1" customHeight="1" x14ac:dyDescent="0.25">
      <c r="A790" s="90" t="str">
        <f>IF(C790="Oficina Diversos","Oficina Geral",
IF(ISNUMBER(FIND("Estoque - Colhedoras",C790)),"Colhedoras",IF(ISNUMBER(FIND("Caldeiraria",C790)),"Caldeiraria",IF(ISNUMBER(FIND("Borracharia",C790)),"Borracharia",IF(ISNUMBER(FIND("Lubrificação",C790)),"Lubrificação",
IF(ISNUMBER(FIND("Estoque - Carregadeiras",C790)),"Carregadeiras",IF(ISNUMBER(FIND("Estoque - Veic. Leves",C790)),"Veic. Leves",
IF(ISNUMBER(FIND("Estoque - Caminhões",C790)),"Caminhões",IF(ISNUMBER(FIND("Estoque - Transbordos",C790)),"Transbordos",
IF(ISNUMBER(FIND("Estoque - Tratores",C790)),"Tratores",
IF(ISNUMBER(FIND("Estoque - Máquinas pesadas",C790)),"Máquinas pesadas",
IF(ISNUMBER(FIND("Estoque - Reboques",C790)),"Reboques",
IF(C790="Estoque","Estoque",
IF(AND(ISNUMBER(C790),C790&gt;1000,C790&lt;2000),"Caminhões",
IF(AND(ISNUMBER(C790),C790&gt;2000,C790&lt;3000),"Tratores",
IF(AND(ISNUMBER(C790),C790&gt;3000,C790&lt;4000),"Carregadeiras",
IF(AND(ISNUMBER(C790),C790&gt;4000,C790&lt;5000),"Máquinas pesadas",
IF(AND(ISNUMBER(C790),C790&gt;5000,C790&lt;6000),"Colhedoras",
IF(AND(ISNUMBER(C790),C790&gt;7000,C790&lt;8000),"Irrigação",
IF(AND(ISNUMBER(C790),C790&gt;8000,C790&lt;9000),"Reboques",IF(AND(ISNUMBER(C790),C790&gt;0,C790&lt;1000),"Veic. Leves","")))))))))))))))))))))</f>
        <v>Carregadeiras</v>
      </c>
      <c r="B790" s="8"/>
      <c r="C790" s="136" t="s">
        <v>1091</v>
      </c>
      <c r="D790" s="42">
        <v>27107</v>
      </c>
      <c r="E790" s="43" t="s">
        <v>1096</v>
      </c>
      <c r="F790" s="14" t="str">
        <f>IF(ISBLANK(K790), "Apenas Solicitação", "Tem OC")</f>
        <v>Tem OC</v>
      </c>
      <c r="G790" s="42">
        <v>10</v>
      </c>
      <c r="H790" s="37">
        <f>G790-I790</f>
        <v>0</v>
      </c>
      <c r="I790" s="38">
        <v>10</v>
      </c>
      <c r="J790" s="44">
        <v>45782</v>
      </c>
      <c r="K790" s="185">
        <v>45789</v>
      </c>
      <c r="L790" s="44"/>
      <c r="M790" s="44"/>
      <c r="N790" s="44" t="str">
        <f>IFERROR(K790 + VALUE(LEFT(L790, FIND(" ", L790) - 1)), "")</f>
        <v/>
      </c>
      <c r="O790" s="3">
        <f>IF(_xlfn.DAYS(K790,J790)&lt;0, "Aguardando OC", _xlfn.DAYS(K790,J790))</f>
        <v>7</v>
      </c>
      <c r="P790" s="191">
        <v>401381</v>
      </c>
      <c r="Q790" s="33"/>
      <c r="R790" s="191">
        <v>167473</v>
      </c>
      <c r="S790" s="49"/>
      <c r="T790" s="153"/>
      <c r="U790" s="45">
        <v>13.3</v>
      </c>
      <c r="V790" s="42">
        <v>13341</v>
      </c>
      <c r="W790" s="47" t="str">
        <f>IFERROR(VLOOKUP(V790, Fornecedores!A:C, 3, FALSE), "")</f>
        <v>DISMA DISTRIBUIDORA</v>
      </c>
      <c r="X790" s="43" t="str">
        <f>IFERROR(VLOOKUP(V790, Fornecedores!A:E, 5, FALSE), "")</f>
        <v>Araçatuba</v>
      </c>
      <c r="Y790" s="43" t="str">
        <f>IFERROR(VLOOKUP(V790, Fornecedores!A:F, 6, FALSE), "")</f>
        <v>SP</v>
      </c>
      <c r="Z790" s="14" t="str">
        <f>IF(H790=0, "Pedido entregue!", "Pendente")</f>
        <v>Pedido entregue!</v>
      </c>
      <c r="AA790" s="59"/>
      <c r="AB790" s="58" t="str">
        <f>IF(Z790="Pedido Entregue!", IF(AA790=1, "Retirado do Almoxarifado", IF(AA790=2, "Material devolvido", "Aguardando retirada")), IF(Z790="Pendente", "Entrega pendente", ""))</f>
        <v>Aguardando retirada</v>
      </c>
      <c r="AC790" s="18">
        <v>1</v>
      </c>
      <c r="AD790" s="18">
        <f>AC790/SUMIF($P:$P,P790,$AC:$AC)</f>
        <v>1</v>
      </c>
      <c r="AE790" s="18">
        <f>IF(R790=0,0,AC790/SUMIF($R:$R,R790,$AC:$AC))</f>
        <v>0.5</v>
      </c>
      <c r="AF790" s="18">
        <f>IF(R790=0,1,0)</f>
        <v>0</v>
      </c>
      <c r="AG790" s="18">
        <f>IF(R790=0,#REF!-J790,0)</f>
        <v>0</v>
      </c>
      <c r="AH790" t="str">
        <f>TEXT(J790,"MMMM")</f>
        <v>maio</v>
      </c>
    </row>
    <row r="791" spans="1:34" ht="12.75" hidden="1" customHeight="1" x14ac:dyDescent="0.25">
      <c r="A791" s="90" t="str">
        <f>IF(C791="Oficina Diversos","Oficina Geral",
IF(ISNUMBER(FIND("Estoque - Colhedoras",C791)),"Colhedoras",IF(ISNUMBER(FIND("Caldeiraria",C791)),"Caldeiraria",IF(ISNUMBER(FIND("Borracharia",C791)),"Borracharia",IF(ISNUMBER(FIND("Lubrificação",C791)),"Lubrificação",
IF(ISNUMBER(FIND("Estoque - Carregadeiras",C791)),"Carregadeiras",IF(ISNUMBER(FIND("Estoque - Veic. Leves",C791)),"Veic. Leves",
IF(ISNUMBER(FIND("Estoque - Caminhões",C791)),"Caminhões",IF(ISNUMBER(FIND("Estoque - Transbordos",C791)),"Transbordos",
IF(ISNUMBER(FIND("Estoque - Tratores",C791)),"Tratores",
IF(ISNUMBER(FIND("Estoque - Máquinas pesadas",C791)),"Máquinas pesadas",
IF(ISNUMBER(FIND("Estoque - Reboques",C791)),"Reboques",
IF(C791="Estoque","Estoque",
IF(AND(ISNUMBER(C791),C791&gt;1000,C791&lt;2000),"Caminhões",
IF(AND(ISNUMBER(C791),C791&gt;2000,C791&lt;3000),"Tratores",
IF(AND(ISNUMBER(C791),C791&gt;3000,C791&lt;4000),"Carregadeiras",
IF(AND(ISNUMBER(C791),C791&gt;4000,C791&lt;5000),"Máquinas pesadas",
IF(AND(ISNUMBER(C791),C791&gt;5000,C791&lt;6000),"Colhedoras",
IF(AND(ISNUMBER(C791),C791&gt;7000,C791&lt;8000),"Irrigação",
IF(AND(ISNUMBER(C791),C791&gt;8000,C791&lt;9000),"Reboques",IF(AND(ISNUMBER(C791),C791&gt;0,C791&lt;1000),"Veic. Leves","")))))))))))))))))))))</f>
        <v>Tratores</v>
      </c>
      <c r="B791" s="8"/>
      <c r="C791" s="2">
        <v>2039</v>
      </c>
      <c r="D791" s="2">
        <v>27116</v>
      </c>
      <c r="E791" s="3" t="s">
        <v>377</v>
      </c>
      <c r="F791" s="14" t="str">
        <f>IF(ISBLANK(K791), "Apenas Solicitação", "Tem OC")</f>
        <v>Tem OC</v>
      </c>
      <c r="G791" s="2">
        <v>8</v>
      </c>
      <c r="H791" s="37">
        <f>G791-I791</f>
        <v>0</v>
      </c>
      <c r="I791" s="38">
        <v>8</v>
      </c>
      <c r="J791" s="4">
        <v>45735</v>
      </c>
      <c r="K791" s="180">
        <v>45756</v>
      </c>
      <c r="L791" s="4"/>
      <c r="M791" s="44" t="str">
        <f ca="1">IF(OR(N791="", N791=0), "", IF(N791&gt;TODAY(), "No prazo", "Atrasado"))</f>
        <v/>
      </c>
      <c r="N791" s="44" t="str">
        <f>IFERROR(K791 + VALUE(LEFT(L791, FIND(" ", L791) - 1)), "")</f>
        <v/>
      </c>
      <c r="O791" s="3">
        <f>IF(_xlfn.DAYS(K791,J791)&lt;0, "Aguardando OC", _xlfn.DAYS(K791,J791))</f>
        <v>21</v>
      </c>
      <c r="P791" s="14">
        <v>396640</v>
      </c>
      <c r="Q791" s="2">
        <v>1137894</v>
      </c>
      <c r="R791" s="14">
        <v>166041</v>
      </c>
      <c r="S791" s="2">
        <v>694</v>
      </c>
      <c r="T791" s="65" t="s">
        <v>375</v>
      </c>
      <c r="U791" s="21">
        <v>2.5</v>
      </c>
      <c r="V791" s="2">
        <v>15127</v>
      </c>
      <c r="W791" s="47" t="str">
        <f>IFERROR(VLOOKUP(V791, Fornecedores!A:C, 3, FALSE), "")</f>
        <v>EQUAGRIL LTDA</v>
      </c>
      <c r="X791" s="43" t="str">
        <f>IFERROR(VLOOKUP(V791, Fornecedores!A:E, 5, FALSE), "")</f>
        <v>São Paulo</v>
      </c>
      <c r="Y791" s="43" t="str">
        <f>IFERROR(VLOOKUP(V791, Fornecedores!A:F, 6, FALSE), "")</f>
        <v>SP</v>
      </c>
      <c r="Z791" s="14" t="str">
        <f>IF(H791=0, "Pedido entregue!", "Pendente")</f>
        <v>Pedido entregue!</v>
      </c>
      <c r="AA791" s="59"/>
      <c r="AB791" s="58" t="str">
        <f>IF(Z791="Pedido Entregue!", IF(AA791=1, "Retirado do Almoxarifado", IF(AA791=2, "Material devolvido", "Aguardando retirada")), IF(Z791="Pendente", "Entrega pendente", ""))</f>
        <v>Aguardando retirada</v>
      </c>
      <c r="AC791" s="18">
        <v>1</v>
      </c>
      <c r="AD791" s="18">
        <f>AC791/SUMIF($P:$P,P791,$AC:$AC)</f>
        <v>1</v>
      </c>
      <c r="AE791" s="18">
        <f>IF(R791=0,0,AC791/SUMIF($R:$R,R791,$AC:$AC))</f>
        <v>9.0909090909090912E-2</v>
      </c>
      <c r="AF791" s="18">
        <f>IF(R791=0,1,0)</f>
        <v>0</v>
      </c>
      <c r="AG791" s="18">
        <f>IF(R791=0,#REF!-J791,0)</f>
        <v>0</v>
      </c>
      <c r="AH791" t="str">
        <f>TEXT(J791,"MMMM")</f>
        <v>março</v>
      </c>
    </row>
    <row r="792" spans="1:34" ht="12.75" hidden="1" customHeight="1" x14ac:dyDescent="0.25">
      <c r="A792" s="90" t="str">
        <f>IF(C792="Oficina Diversos","Oficina Geral",
IF(ISNUMBER(FIND("Estoque - Colhedoras",C792)),"Colhedoras",IF(ISNUMBER(FIND("Caldeiraria",C792)),"Caldeiraria",IF(ISNUMBER(FIND("Borracharia",C792)),"Borracharia",IF(ISNUMBER(FIND("Lubrificação",C792)),"Lubrificação",
IF(ISNUMBER(FIND("Estoque - Carregadeiras",C792)),"Carregadeiras",IF(ISNUMBER(FIND("Estoque - Veic. Leves",C792)),"Veic. Leves",
IF(ISNUMBER(FIND("Estoque - Caminhões",C792)),"Caminhões",IF(ISNUMBER(FIND("Estoque - Transbordos",C792)),"Transbordos",
IF(ISNUMBER(FIND("Estoque - Tratores",C792)),"Tratores",
IF(ISNUMBER(FIND("Estoque - Máquinas pesadas",C792)),"Máquinas pesadas",
IF(ISNUMBER(FIND("Estoque - Reboques",C792)),"Reboques",
IF(C792="Estoque","Estoque",
IF(AND(ISNUMBER(C792),C792&gt;1000,C792&lt;2000),"Caminhões",
IF(AND(ISNUMBER(C792),C792&gt;2000,C792&lt;3000),"Tratores",
IF(AND(ISNUMBER(C792),C792&gt;3000,C792&lt;4000),"Carregadeiras",
IF(AND(ISNUMBER(C792),C792&gt;4000,C792&lt;5000),"Máquinas pesadas",
IF(AND(ISNUMBER(C792),C792&gt;5000,C792&lt;6000),"Colhedoras",
IF(AND(ISNUMBER(C792),C792&gt;7000,C792&lt;8000),"Irrigação",
IF(AND(ISNUMBER(C792),C792&gt;8000,C792&lt;9000),"Reboques",IF(AND(ISNUMBER(C792),C792&gt;0,C792&lt;1000),"Veic. Leves","")))))))))))))))))))))</f>
        <v>Carregadeiras</v>
      </c>
      <c r="B792" s="8"/>
      <c r="C792" s="2">
        <v>3014</v>
      </c>
      <c r="D792" s="2">
        <v>27116</v>
      </c>
      <c r="E792" s="3" t="s">
        <v>377</v>
      </c>
      <c r="F792" s="14" t="str">
        <f>IF(ISBLANK(K792), "Apenas Solicitação", "Tem OC")</f>
        <v>Tem OC</v>
      </c>
      <c r="G792" s="2">
        <v>8</v>
      </c>
      <c r="H792" s="37">
        <f>G792-I792</f>
        <v>0</v>
      </c>
      <c r="I792" s="38">
        <v>8</v>
      </c>
      <c r="J792" s="4">
        <v>45735</v>
      </c>
      <c r="K792" s="180">
        <v>45756</v>
      </c>
      <c r="L792" s="4"/>
      <c r="M792" s="44" t="str">
        <f ca="1">IF(OR(N792="", N792=0), "", IF(N792&gt;TODAY(), "No prazo", "Atrasado"))</f>
        <v/>
      </c>
      <c r="N792" s="44" t="str">
        <f>IFERROR(K792 + VALUE(LEFT(L792, FIND(" ", L792) - 1)), "")</f>
        <v/>
      </c>
      <c r="O792" s="3">
        <f>IF(_xlfn.DAYS(K792,J792)&lt;0, "Aguardando OC", _xlfn.DAYS(K792,J792))</f>
        <v>21</v>
      </c>
      <c r="P792" s="14">
        <v>396645</v>
      </c>
      <c r="Q792" s="2">
        <v>1137897</v>
      </c>
      <c r="R792" s="14">
        <v>166041</v>
      </c>
      <c r="S792" s="2">
        <v>112</v>
      </c>
      <c r="T792" s="65" t="s">
        <v>152</v>
      </c>
      <c r="U792" s="21">
        <v>2.5</v>
      </c>
      <c r="V792" s="2">
        <v>15127</v>
      </c>
      <c r="W792" s="47" t="str">
        <f>IFERROR(VLOOKUP(V792, Fornecedores!A:C, 3, FALSE), "")</f>
        <v>EQUAGRIL LTDA</v>
      </c>
      <c r="X792" s="43" t="str">
        <f>IFERROR(VLOOKUP(V792, Fornecedores!A:E, 5, FALSE), "")</f>
        <v>São Paulo</v>
      </c>
      <c r="Y792" s="43" t="str">
        <f>IFERROR(VLOOKUP(V792, Fornecedores!A:F, 6, FALSE), "")</f>
        <v>SP</v>
      </c>
      <c r="Z792" s="14" t="str">
        <f>IF(H792=0, "Pedido entregue!", "Pendente")</f>
        <v>Pedido entregue!</v>
      </c>
      <c r="AA792" s="59"/>
      <c r="AB792" s="58" t="str">
        <f>IF(Z792="Pedido Entregue!", IF(AA792=1, "Retirado do Almoxarifado", IF(AA792=2, "Material devolvido", "Aguardando retirada")), IF(Z792="Pendente", "Entrega pendente", ""))</f>
        <v>Aguardando retirada</v>
      </c>
      <c r="AC792" s="18">
        <v>1</v>
      </c>
      <c r="AD792" s="18">
        <f>AC792/SUMIF($P:$P,P792,$AC:$AC)</f>
        <v>1</v>
      </c>
      <c r="AE792" s="18">
        <f>IF(R792=0,0,AC792/SUMIF($R:$R,R792,$AC:$AC))</f>
        <v>9.0909090909090912E-2</v>
      </c>
      <c r="AF792" s="18">
        <f>IF(R792=0,1,0)</f>
        <v>0</v>
      </c>
      <c r="AG792" s="18">
        <f>IF(R792=0,#REF!-J792,0)</f>
        <v>0</v>
      </c>
      <c r="AH792" t="str">
        <f>TEXT(J792,"MMMM")</f>
        <v>março</v>
      </c>
    </row>
    <row r="793" spans="1:34" ht="12.75" hidden="1" customHeight="1" x14ac:dyDescent="0.25">
      <c r="A793" s="90" t="str">
        <f>IF(C793="Oficina Diversos","Oficina Geral",
IF(ISNUMBER(FIND("Estoque - Colhedoras",C793)),"Colhedoras",IF(ISNUMBER(FIND("Caldeiraria",C793)),"Caldeiraria",IF(ISNUMBER(FIND("Borracharia",C793)),"Borracharia",IF(ISNUMBER(FIND("Lubrificação",C793)),"Lubrificação",
IF(ISNUMBER(FIND("Estoque - Carregadeiras",C793)),"Carregadeiras",IF(ISNUMBER(FIND("Estoque - Veic. Leves",C793)),"Veic. Leves",
IF(ISNUMBER(FIND("Estoque - Caminhões",C793)),"Caminhões",IF(ISNUMBER(FIND("Estoque - Transbordos",C793)),"Transbordos",
IF(ISNUMBER(FIND("Estoque - Tratores",C793)),"Tratores",
IF(ISNUMBER(FIND("Estoque - Máquinas pesadas",C793)),"Máquinas pesadas",
IF(ISNUMBER(FIND("Estoque - Reboques",C793)),"Reboques",
IF(C793="Estoque","Estoque",
IF(AND(ISNUMBER(C793),C793&gt;1000,C793&lt;2000),"Caminhões",
IF(AND(ISNUMBER(C793),C793&gt;2000,C793&lt;3000),"Tratores",
IF(AND(ISNUMBER(C793),C793&gt;3000,C793&lt;4000),"Carregadeiras",
IF(AND(ISNUMBER(C793),C793&gt;4000,C793&lt;5000),"Máquinas pesadas",
IF(AND(ISNUMBER(C793),C793&gt;5000,C793&lt;6000),"Colhedoras",
IF(AND(ISNUMBER(C793),C793&gt;7000,C793&lt;8000),"Irrigação",
IF(AND(ISNUMBER(C793),C793&gt;8000,C793&lt;9000),"Reboques",IF(AND(ISNUMBER(C793),C793&gt;0,C793&lt;1000),"Veic. Leves","")))))))))))))))))))))</f>
        <v>Máquinas pesadas</v>
      </c>
      <c r="B793" s="8"/>
      <c r="C793" s="2">
        <v>4008</v>
      </c>
      <c r="D793" s="2">
        <v>27393</v>
      </c>
      <c r="E793" s="3" t="s">
        <v>19849</v>
      </c>
      <c r="F793" s="14" t="str">
        <f>IF(ISBLANK(K793), "Apenas Solicitação", "Tem OC")</f>
        <v>Tem OC</v>
      </c>
      <c r="G793" s="2">
        <v>4</v>
      </c>
      <c r="H793" s="37">
        <f>G793-I793</f>
        <v>0</v>
      </c>
      <c r="I793" s="38">
        <v>4</v>
      </c>
      <c r="J793" s="4">
        <v>45793</v>
      </c>
      <c r="K793" s="180">
        <v>45803</v>
      </c>
      <c r="L793" s="3" t="s">
        <v>20153</v>
      </c>
      <c r="M793" s="44" t="str">
        <f ca="1">IF(OR(N793="", N793=0), "", IF(N793&gt;TODAY(), "No prazo", "Atrasado"))</f>
        <v>Atrasado</v>
      </c>
      <c r="N793" s="44">
        <f>IFERROR(K793 + VALUE(LEFT(L793, FIND(" ", L793) - 1)), "")</f>
        <v>45805</v>
      </c>
      <c r="O793" s="3">
        <f>IF(_xlfn.DAYS(K793,J793)&lt;0, "Aguardando OC", _xlfn.DAYS(K793,J793))</f>
        <v>10</v>
      </c>
      <c r="P793" s="14">
        <v>403202</v>
      </c>
      <c r="Q793" s="55"/>
      <c r="R793" s="14">
        <v>168128</v>
      </c>
      <c r="S793" s="2">
        <v>221</v>
      </c>
      <c r="T793" s="65" t="s">
        <v>1029</v>
      </c>
      <c r="U793" s="21">
        <v>29.14</v>
      </c>
      <c r="V793" s="2">
        <v>9863</v>
      </c>
      <c r="W793" s="47" t="str">
        <f>IFERROR(VLOOKUP(V793, Fornecedores!A:C, 3, FALSE), "")</f>
        <v>ITALPRATES</v>
      </c>
      <c r="X793" s="43" t="str">
        <f>IFERROR(VLOOKUP(V793, Fornecedores!A:E, 5, FALSE), "")</f>
        <v>São Paulo</v>
      </c>
      <c r="Y793" s="43" t="str">
        <f>IFERROR(VLOOKUP(V793, Fornecedores!A:F, 6, FALSE), "")</f>
        <v>SP</v>
      </c>
      <c r="Z793" s="14" t="str">
        <f>IF(H793=0, "Pedido entregue!", "Pendente")</f>
        <v>Pedido entregue!</v>
      </c>
      <c r="AA793" s="59"/>
      <c r="AB793" s="58" t="str">
        <f>IF(Z793="Pedido Entregue!", IF(AA793=1, "Retirado do Almoxarifado", IF(AA793=2, "Material devolvido", "Aguardando retirada")), IF(Z793="Pendente", "Entrega pendente", ""))</f>
        <v>Aguardando retirada</v>
      </c>
      <c r="AC793" s="18">
        <v>1</v>
      </c>
      <c r="AD793" s="18">
        <f>AC793/SUMIF($P:$P,P793,$AC:$AC)</f>
        <v>1</v>
      </c>
      <c r="AE793" s="18">
        <f>IF(R793=0,0,AC793/SUMIF($R:$R,R793,$AC:$AC))</f>
        <v>7.6923076923076927E-2</v>
      </c>
      <c r="AF793" s="18">
        <f>IF(R793=0,1,0)</f>
        <v>0</v>
      </c>
      <c r="AH793" t="str">
        <f>TEXT(J793,"MMMM")</f>
        <v>maio</v>
      </c>
    </row>
    <row r="794" spans="1:34" ht="12.75" hidden="1" customHeight="1" x14ac:dyDescent="0.25">
      <c r="A794" s="90" t="str">
        <f>IF(C794="Oficina Diversos","Oficina Geral",
IF(ISNUMBER(FIND("Estoque - Colhedoras",C794)),"Colhedoras",IF(ISNUMBER(FIND("Caldeiraria",C794)),"Caldeiraria",IF(ISNUMBER(FIND("Borracharia",C794)),"Borracharia",IF(ISNUMBER(FIND("Lubrificação",C794)),"Lubrificação",
IF(ISNUMBER(FIND("Estoque - Carregadeiras",C794)),"Carregadeiras",IF(ISNUMBER(FIND("Estoque - Veic. Leves",C794)),"Veic. Leves",
IF(ISNUMBER(FIND("Estoque - Caminhões",C794)),"Caminhões",IF(ISNUMBER(FIND("Estoque - Transbordos",C794)),"Transbordos",
IF(ISNUMBER(FIND("Estoque - Tratores",C794)),"Tratores",
IF(ISNUMBER(FIND("Estoque - Máquinas pesadas",C794)),"Máquinas pesadas",
IF(ISNUMBER(FIND("Estoque - Reboques",C794)),"Reboques",
IF(C794="Estoque","Estoque",
IF(AND(ISNUMBER(C794),C794&gt;1000,C794&lt;2000),"Caminhões",
IF(AND(ISNUMBER(C794),C794&gt;2000,C794&lt;3000),"Tratores",
IF(AND(ISNUMBER(C794),C794&gt;3000,C794&lt;4000),"Carregadeiras",
IF(AND(ISNUMBER(C794),C794&gt;4000,C794&lt;5000),"Máquinas pesadas",
IF(AND(ISNUMBER(C794),C794&gt;5000,C794&lt;6000),"Colhedoras",
IF(AND(ISNUMBER(C794),C794&gt;7000,C794&lt;8000),"Irrigação",
IF(AND(ISNUMBER(C794),C794&gt;8000,C794&lt;9000),"Reboques",IF(AND(ISNUMBER(C794),C794&gt;0,C794&lt;1000),"Veic. Leves","")))))))))))))))))))))</f>
        <v>Caminhões</v>
      </c>
      <c r="B794" s="111"/>
      <c r="C794" s="126">
        <v>1009</v>
      </c>
      <c r="D794" s="2">
        <v>27432</v>
      </c>
      <c r="E794" s="3" t="s">
        <v>20315</v>
      </c>
      <c r="F794" s="101" t="str">
        <f>IF(ISBLANK(K794), "Apenas Solicitação", "Tem OC")</f>
        <v>Tem OC</v>
      </c>
      <c r="G794" s="2">
        <v>1</v>
      </c>
      <c r="H794" s="102">
        <f>G794-I794</f>
        <v>0</v>
      </c>
      <c r="I794" s="103">
        <v>1</v>
      </c>
      <c r="J794" s="4">
        <v>45814</v>
      </c>
      <c r="K794" s="180">
        <v>45819</v>
      </c>
      <c r="L794" s="3" t="s">
        <v>20151</v>
      </c>
      <c r="M794" s="104" t="str">
        <f ca="1">IF(OR(N794="", N794=0), "", IF(N794&gt;TODAY(), "No prazo", "Atrasado"))</f>
        <v>Atrasado</v>
      </c>
      <c r="N794" s="104">
        <f>IFERROR(K794 + VALUE(LEFT(L794, FIND(" ", L794) - 1)), "")</f>
        <v>45819</v>
      </c>
      <c r="O794" s="105">
        <f>IF(_xlfn.DAYS(K794,J794)&lt;0, "Aguardando OC", _xlfn.DAYS(K794,J794))</f>
        <v>5</v>
      </c>
      <c r="P794" s="14">
        <v>406249</v>
      </c>
      <c r="Q794" s="55"/>
      <c r="R794" s="14">
        <v>168985</v>
      </c>
      <c r="S794" s="2">
        <v>221</v>
      </c>
      <c r="T794" s="65" t="s">
        <v>1029</v>
      </c>
      <c r="U794" s="21">
        <v>245.6</v>
      </c>
      <c r="V794" s="2">
        <v>2528</v>
      </c>
      <c r="W794" s="117" t="str">
        <f>IFERROR(VLOOKUP(V794, Fornecedores!A:C, 3, FALSE), "")</f>
        <v xml:space="preserve">REDIESEL            </v>
      </c>
      <c r="X794" s="105" t="str">
        <f>IFERROR(VLOOKUP(V794, Fornecedores!A:E, 5, FALSE), "")</f>
        <v>Jaboatão dos Guararapes</v>
      </c>
      <c r="Y794" s="105" t="str">
        <f>IFERROR(VLOOKUP(V794, Fornecedores!A:F, 6, FALSE), "")</f>
        <v>PE</v>
      </c>
      <c r="Z794" s="101" t="str">
        <f>IF(H794=0, "Pedido entregue!", "Pendente")</f>
        <v>Pedido entregue!</v>
      </c>
      <c r="AA794" s="119"/>
      <c r="AB794" s="132" t="str">
        <f>IF(Z794="Pedido Entregue!", IF(AA794=1, "Retirado do Almoxarifado", IF(AA794=2, "Material devolvido", "Aguardando retirada")), IF(Z794="Pendente", "Entrega pendente", ""))</f>
        <v>Aguardando retirada</v>
      </c>
      <c r="AC794" s="18">
        <v>1</v>
      </c>
      <c r="AD794" s="18">
        <f>AC794/SUMIF($P:$P,P794,$AC:$AC)</f>
        <v>1</v>
      </c>
      <c r="AE794" s="18">
        <f>IF(R794=0,0,AC794/SUMIF($R:$R,R794,$AC:$AC))</f>
        <v>0.33333333333333331</v>
      </c>
      <c r="AF794" s="18">
        <f>IF(R794=0,1,0)</f>
        <v>0</v>
      </c>
      <c r="AH794" t="str">
        <f>TEXT(J794,"MMMM")</f>
        <v>junho</v>
      </c>
    </row>
    <row r="795" spans="1:34" ht="12.75" hidden="1" customHeight="1" x14ac:dyDescent="0.25">
      <c r="A795" s="90" t="str">
        <f>IF(C795="Oficina Diversos","Oficina Geral",
IF(ISNUMBER(FIND("Estoque - Colhedoras",C795)),"Colhedoras",IF(ISNUMBER(FIND("Caldeiraria",C795)),"Caldeiraria",IF(ISNUMBER(FIND("Borracharia",C795)),"Borracharia",IF(ISNUMBER(FIND("Lubrificação",C795)),"Lubrificação",
IF(ISNUMBER(FIND("Estoque - Carregadeiras",C795)),"Carregadeiras",IF(ISNUMBER(FIND("Estoque - Veic. Leves",C795)),"Veic. Leves",
IF(ISNUMBER(FIND("Estoque - Caminhões",C795)),"Caminhões",IF(ISNUMBER(FIND("Estoque - Transbordos",C795)),"Transbordos",
IF(ISNUMBER(FIND("Estoque - Tratores",C795)),"Tratores",
IF(ISNUMBER(FIND("Estoque - Máquinas pesadas",C795)),"Máquinas pesadas",
IF(ISNUMBER(FIND("Estoque - Reboques",C795)),"Reboques",
IF(C795="Estoque","Estoque",
IF(AND(ISNUMBER(C795),C795&gt;1000,C795&lt;2000),"Caminhões",
IF(AND(ISNUMBER(C795),C795&gt;2000,C795&lt;3000),"Tratores",
IF(AND(ISNUMBER(C795),C795&gt;3000,C795&lt;4000),"Carregadeiras",
IF(AND(ISNUMBER(C795),C795&gt;4000,C795&lt;5000),"Máquinas pesadas",
IF(AND(ISNUMBER(C795),C795&gt;5000,C795&lt;6000),"Colhedoras",
IF(AND(ISNUMBER(C795),C795&gt;7000,C795&lt;8000),"Irrigação",
IF(AND(ISNUMBER(C795),C795&gt;8000,C795&lt;9000),"Reboques",IF(AND(ISNUMBER(C795),C795&gt;0,C795&lt;1000),"Veic. Leves","")))))))))))))))))))))</f>
        <v>Caminhões</v>
      </c>
      <c r="B795" s="111"/>
      <c r="C795" s="126">
        <v>1038</v>
      </c>
      <c r="D795" s="2">
        <v>27441</v>
      </c>
      <c r="E795" s="3" t="s">
        <v>20109</v>
      </c>
      <c r="F795" s="101" t="str">
        <f>IF(ISBLANK(K795), "Apenas Solicitação", "Tem OC")</f>
        <v>Tem OC</v>
      </c>
      <c r="G795" s="2">
        <v>1</v>
      </c>
      <c r="H795" s="102">
        <f>G795-I795</f>
        <v>0</v>
      </c>
      <c r="I795" s="103">
        <v>1</v>
      </c>
      <c r="J795" s="4">
        <v>45805</v>
      </c>
      <c r="K795" s="180">
        <v>45810</v>
      </c>
      <c r="L795" s="3" t="s">
        <v>20152</v>
      </c>
      <c r="M795" s="104" t="str">
        <f ca="1">IF(OR(N795="", N795=0), "", IF(N795&gt;TODAY(), "No prazo", "Atrasado"))</f>
        <v>Atrasado</v>
      </c>
      <c r="N795" s="104">
        <f>IFERROR(K795 + VALUE(LEFT(L795, FIND(" ", L795) - 1)), "")</f>
        <v>45811</v>
      </c>
      <c r="O795" s="105">
        <f>IF(_xlfn.DAYS(K795,J795)&lt;0, "Aguardando OC", _xlfn.DAYS(K795,J795))</f>
        <v>5</v>
      </c>
      <c r="P795" s="14">
        <v>404949</v>
      </c>
      <c r="Q795" s="55"/>
      <c r="R795" s="14">
        <v>168498</v>
      </c>
      <c r="S795" s="2">
        <v>221</v>
      </c>
      <c r="T795" s="65" t="s">
        <v>1029</v>
      </c>
      <c r="U795" s="21">
        <v>13.06</v>
      </c>
      <c r="V795" s="2">
        <v>5189</v>
      </c>
      <c r="W795" s="117" t="str">
        <f>IFERROR(VLOOKUP(V795, Fornecedores!A:C, 3, FALSE), "")</f>
        <v>REPENORTE</v>
      </c>
      <c r="X795" s="105" t="str">
        <f>IFERROR(VLOOKUP(V795, Fornecedores!A:E, 5, FALSE), "")</f>
        <v>Recife</v>
      </c>
      <c r="Y795" s="105" t="str">
        <f>IFERROR(VLOOKUP(V795, Fornecedores!A:F, 6, FALSE), "")</f>
        <v>PE</v>
      </c>
      <c r="Z795" s="101" t="str">
        <f>IF(H795=0, "Pedido entregue!", "Pendente")</f>
        <v>Pedido entregue!</v>
      </c>
      <c r="AA795" s="119"/>
      <c r="AB795" s="132" t="str">
        <f>IF(Z795="Pedido Entregue!", IF(AA795=1, "Retirado do Almoxarifado", IF(AA795=2, "Material devolvido", "Aguardando retirada")), IF(Z795="Pendente", "Entrega pendente", ""))</f>
        <v>Aguardando retirada</v>
      </c>
      <c r="AC795" s="18">
        <v>1</v>
      </c>
      <c r="AD795" s="18">
        <f>AC795/SUMIF($P:$P,P795,$AC:$AC)</f>
        <v>1</v>
      </c>
      <c r="AE795" s="18">
        <f>IF(R795=0,0,AC795/SUMIF($R:$R,R795,$AC:$AC))</f>
        <v>1</v>
      </c>
      <c r="AF795" s="18">
        <f>IF(R795=0,1,0)</f>
        <v>0</v>
      </c>
      <c r="AH795" t="str">
        <f>TEXT(J795,"MMMM")</f>
        <v>maio</v>
      </c>
    </row>
    <row r="796" spans="1:34" ht="12.75" hidden="1" customHeight="1" x14ac:dyDescent="0.25">
      <c r="A796" s="90" t="str">
        <f>IF(C796="Oficina Diversos","Oficina Geral",
IF(ISNUMBER(FIND("Estoque - Colhedoras",C796)),"Colhedoras",IF(ISNUMBER(FIND("Caldeiraria",C796)),"Caldeiraria",IF(ISNUMBER(FIND("Borracharia",C796)),"Borracharia",IF(ISNUMBER(FIND("Lubrificação",C796)),"Lubrificação",
IF(ISNUMBER(FIND("Estoque - Carregadeiras",C796)),"Carregadeiras",IF(ISNUMBER(FIND("Estoque - Veic. Leves",C796)),"Veic. Leves",
IF(ISNUMBER(FIND("Estoque - Caminhões",C796)),"Caminhões",IF(ISNUMBER(FIND("Estoque - Transbordos",C796)),"Transbordos",
IF(ISNUMBER(FIND("Estoque - Tratores",C796)),"Tratores",
IF(ISNUMBER(FIND("Estoque - Máquinas pesadas",C796)),"Máquinas pesadas",
IF(ISNUMBER(FIND("Estoque - Reboques",C796)),"Reboques",
IF(C796="Estoque","Estoque",
IF(AND(ISNUMBER(C796),C796&gt;1000,C796&lt;2000),"Caminhões",
IF(AND(ISNUMBER(C796),C796&gt;2000,C796&lt;3000),"Tratores",
IF(AND(ISNUMBER(C796),C796&gt;3000,C796&lt;4000),"Carregadeiras",
IF(AND(ISNUMBER(C796),C796&gt;4000,C796&lt;5000),"Máquinas pesadas",
IF(AND(ISNUMBER(C796),C796&gt;5000,C796&lt;6000),"Colhedoras",
IF(AND(ISNUMBER(C796),C796&gt;7000,C796&lt;8000),"Irrigação",
IF(AND(ISNUMBER(C796),C796&gt;8000,C796&lt;9000),"Reboques",IF(AND(ISNUMBER(C796),C796&gt;0,C796&lt;1000),"Veic. Leves","")))))))))))))))))))))</f>
        <v>Caminhões</v>
      </c>
      <c r="B796" s="111"/>
      <c r="C796" s="113">
        <v>1036</v>
      </c>
      <c r="D796" s="2">
        <v>27441</v>
      </c>
      <c r="E796" s="3" t="s">
        <v>20109</v>
      </c>
      <c r="F796" s="101" t="str">
        <f>IF(ISBLANK(K796), "Apenas Solicitação", "Tem OC")</f>
        <v>Tem OC</v>
      </c>
      <c r="G796" s="2">
        <v>2</v>
      </c>
      <c r="H796" s="102">
        <f>G796-I796</f>
        <v>0</v>
      </c>
      <c r="I796" s="103">
        <v>2</v>
      </c>
      <c r="J796" s="4">
        <v>45826</v>
      </c>
      <c r="K796" s="180">
        <v>45835</v>
      </c>
      <c r="L796" s="3" t="s">
        <v>20151</v>
      </c>
      <c r="M796" s="104" t="str">
        <f ca="1">IF(OR(N796="", N796=0), "", IF(N796&gt;TODAY(), "No prazo", "Atrasado"))</f>
        <v>Atrasado</v>
      </c>
      <c r="N796" s="104">
        <f>IFERROR(K796 + VALUE(LEFT(L796, FIND(" ", L796) - 1)), "")</f>
        <v>45835</v>
      </c>
      <c r="O796" s="105">
        <f>IF(_xlfn.DAYS(K796,J796)&lt;0, "Aguardando OC", _xlfn.DAYS(K796,J796))</f>
        <v>9</v>
      </c>
      <c r="P796" s="14">
        <v>408323</v>
      </c>
      <c r="Q796" s="55"/>
      <c r="R796" s="14">
        <v>169731</v>
      </c>
      <c r="S796" s="2">
        <v>221</v>
      </c>
      <c r="T796" s="65" t="s">
        <v>1029</v>
      </c>
      <c r="U796" s="21">
        <v>19.54</v>
      </c>
      <c r="V796" s="2">
        <v>4604</v>
      </c>
      <c r="W796" s="117" t="str">
        <f>IFERROR(VLOOKUP(V796, Fornecedores!A:C, 3, FALSE), "")</f>
        <v>CABINE</v>
      </c>
      <c r="X796" s="105" t="str">
        <f>IFERROR(VLOOKUP(V796, Fornecedores!A:E, 5, FALSE), "")</f>
        <v>Recife</v>
      </c>
      <c r="Y796" s="105" t="str">
        <f>IFERROR(VLOOKUP(V796, Fornecedores!A:F, 6, FALSE), "")</f>
        <v>PE</v>
      </c>
      <c r="Z796" s="101" t="str">
        <f>IF(H796=0, "Pedido entregue!", "Pendente")</f>
        <v>Pedido entregue!</v>
      </c>
      <c r="AA796" s="119"/>
      <c r="AB796" s="132" t="str">
        <f>IF(Z796="Pedido Entregue!", IF(AA796=1, "Retirado do Almoxarifado", IF(AA796=2, "Material devolvido", "Aguardando retirada")), IF(Z796="Pendente", "Entrega pendente", ""))</f>
        <v>Aguardando retirada</v>
      </c>
      <c r="AC796" s="18">
        <v>1</v>
      </c>
      <c r="AD796" s="18">
        <f>AC796/SUMIF($P:$P,P796,$AC:$AC)</f>
        <v>1</v>
      </c>
      <c r="AE796" s="18">
        <f>IF(R796=0,0,AC796/SUMIF($R:$R,R796,$AC:$AC))</f>
        <v>0.25</v>
      </c>
      <c r="AF796" s="18">
        <f>IF(R796=0,1,0)</f>
        <v>0</v>
      </c>
      <c r="AH796" t="str">
        <f>TEXT(J796,"MMMM")</f>
        <v>junho</v>
      </c>
    </row>
    <row r="797" spans="1:34" ht="12.75" hidden="1" customHeight="1" x14ac:dyDescent="0.25">
      <c r="A797" s="90" t="str">
        <f>IF(C797="Oficina Diversos","Oficina Geral",
IF(ISNUMBER(FIND("Estoque - Colhedoras",C797)),"Colhedoras",IF(ISNUMBER(FIND("Caldeiraria",C797)),"Caldeiraria",IF(ISNUMBER(FIND("Borracharia",C797)),"Borracharia",IF(ISNUMBER(FIND("Lubrificação",C797)),"Lubrificação",
IF(ISNUMBER(FIND("Estoque - Carregadeiras",C797)),"Carregadeiras",IF(ISNUMBER(FIND("Estoque - Veic. Leves",C797)),"Veic. Leves",
IF(ISNUMBER(FIND("Estoque - Caminhões",C797)),"Caminhões",IF(ISNUMBER(FIND("Estoque - Transbordos",C797)),"Transbordos",
IF(ISNUMBER(FIND("Estoque - Tratores",C797)),"Tratores",
IF(ISNUMBER(FIND("Estoque - Máquinas pesadas",C797)),"Máquinas pesadas",
IF(ISNUMBER(FIND("Estoque - Reboques",C797)),"Reboques",
IF(C797="Estoque","Estoque",
IF(AND(ISNUMBER(C797),C797&gt;1000,C797&lt;2000),"Caminhões",
IF(AND(ISNUMBER(C797),C797&gt;2000,C797&lt;3000),"Tratores",
IF(AND(ISNUMBER(C797),C797&gt;3000,C797&lt;4000),"Carregadeiras",
IF(AND(ISNUMBER(C797),C797&gt;4000,C797&lt;5000),"Máquinas pesadas",
IF(AND(ISNUMBER(C797),C797&gt;5000,C797&lt;6000),"Colhedoras",
IF(AND(ISNUMBER(C797),C797&gt;7000,C797&lt;8000),"Irrigação",
IF(AND(ISNUMBER(C797),C797&gt;8000,C797&lt;9000),"Reboques",IF(AND(ISNUMBER(C797),C797&gt;0,C797&lt;1000),"Veic. Leves","")))))))))))))))))))))</f>
        <v>Caminhões</v>
      </c>
      <c r="B797" s="111"/>
      <c r="C797" s="171">
        <v>1047</v>
      </c>
      <c r="D797" s="170">
        <v>27511</v>
      </c>
      <c r="E797" s="173" t="s">
        <v>25918</v>
      </c>
      <c r="F797" s="101" t="str">
        <f>IF(ISBLANK(K797), "Apenas Solicitação", "Tem OC")</f>
        <v>Tem OC</v>
      </c>
      <c r="G797" s="170">
        <v>1</v>
      </c>
      <c r="H797" s="102">
        <f>G797-I797</f>
        <v>0</v>
      </c>
      <c r="I797" s="103">
        <v>1</v>
      </c>
      <c r="J797" s="174">
        <v>45845</v>
      </c>
      <c r="K797" s="174">
        <v>45850</v>
      </c>
      <c r="L797" s="173" t="s">
        <v>20166</v>
      </c>
      <c r="M797" s="104" t="str">
        <f ca="1">IF(OR(N797="", N797=0), "", IF(N797&gt;TODAY(), "No prazo", "Atrasado"))</f>
        <v>Atrasado</v>
      </c>
      <c r="N797" s="104">
        <f>IFERROR(K797 + VALUE(LEFT(L797, FIND(" ", L797) - 1)), "")</f>
        <v>45854</v>
      </c>
      <c r="O797" s="105">
        <f>IF(_xlfn.DAYS(K797,J797)&lt;0, "Aguardando OC", _xlfn.DAYS(K797,J797))</f>
        <v>5</v>
      </c>
      <c r="P797" s="201">
        <v>410481</v>
      </c>
      <c r="Q797" s="55"/>
      <c r="R797" s="212">
        <v>170856</v>
      </c>
      <c r="S797" s="2">
        <v>221</v>
      </c>
      <c r="T797" s="65" t="s">
        <v>1029</v>
      </c>
      <c r="U797" s="170">
        <v>62.47</v>
      </c>
      <c r="V797" s="170">
        <v>3163</v>
      </c>
      <c r="W797" s="117" t="str">
        <f>IFERROR(VLOOKUP(V797, Fornecedores!A:C, 3, FALSE), "")</f>
        <v xml:space="preserve">PACAEMBU            </v>
      </c>
      <c r="X797" s="105" t="str">
        <f>IFERROR(VLOOKUP(V797, Fornecedores!A:E, 5, FALSE), "")</f>
        <v>Jaboatão dos Guararapes</v>
      </c>
      <c r="Y797" s="105" t="str">
        <f>IFERROR(VLOOKUP(V797, Fornecedores!A:F, 6, FALSE), "")</f>
        <v>PE</v>
      </c>
      <c r="Z797" s="101" t="str">
        <f>IF(H797=0, "Pedido entregue!", "Pendente")</f>
        <v>Pedido entregue!</v>
      </c>
      <c r="AA797" s="119"/>
      <c r="AB797" s="132" t="str">
        <f>IF(Z797="Pedido Entregue!", IF(AA797=1, "Retirado do Almoxarifado", IF(AA797=2, "Material devolvido", "Aguardando retirada")), IF(Z797="Pendente", "Entrega pendente", ""))</f>
        <v>Aguardando retirada</v>
      </c>
      <c r="AC797" s="18">
        <v>1</v>
      </c>
      <c r="AD797" s="18">
        <f>AC797/SUMIF($P:$P,P797,$AC:$AC)</f>
        <v>1</v>
      </c>
      <c r="AE797" s="18">
        <f>IF(R797=0,0,AC797/SUMIF($R:$R,R797,$AC:$AC))</f>
        <v>1</v>
      </c>
      <c r="AF797" s="18">
        <f>IF(R797=0,1,0)</f>
        <v>0</v>
      </c>
      <c r="AH797" t="str">
        <f>TEXT(J797,"MMMM")</f>
        <v>julho</v>
      </c>
    </row>
    <row r="798" spans="1:34" ht="12.75" hidden="1" customHeight="1" x14ac:dyDescent="0.25">
      <c r="A798" s="90" t="str">
        <f>IF(C798="Oficina Diversos","Oficina Geral",
IF(ISNUMBER(FIND("Estoque - Colhedoras",C798)),"Colhedoras",IF(ISNUMBER(FIND("Caldeiraria",C798)),"Caldeiraria",IF(ISNUMBER(FIND("Borracharia",C798)),"Borracharia",IF(ISNUMBER(FIND("Lubrificação",C798)),"Lubrificação",
IF(ISNUMBER(FIND("Estoque - Carregadeiras",C798)),"Carregadeiras",IF(ISNUMBER(FIND("Estoque - Veic. Leves",C798)),"Veic. Leves",
IF(ISNUMBER(FIND("Estoque - Caminhões",C798)),"Caminhões",IF(ISNUMBER(FIND("Estoque - Transbordos",C798)),"Transbordos",
IF(ISNUMBER(FIND("Estoque - Tratores",C798)),"Tratores",
IF(ISNUMBER(FIND("Estoque - Máquinas pesadas",C798)),"Máquinas pesadas",
IF(ISNUMBER(FIND("Estoque - Reboques",C798)),"Reboques",
IF(C798="Estoque","Estoque",
IF(AND(ISNUMBER(C798),C798&gt;1000,C798&lt;2000),"Caminhões",
IF(AND(ISNUMBER(C798),C798&gt;2000,C798&lt;3000),"Tratores",
IF(AND(ISNUMBER(C798),C798&gt;3000,C798&lt;4000),"Carregadeiras",
IF(AND(ISNUMBER(C798),C798&gt;4000,C798&lt;5000),"Máquinas pesadas",
IF(AND(ISNUMBER(C798),C798&gt;5000,C798&lt;6000),"Colhedoras",
IF(AND(ISNUMBER(C798),C798&gt;7000,C798&lt;8000),"Irrigação",
IF(AND(ISNUMBER(C798),C798&gt;8000,C798&lt;9000),"Reboques",IF(AND(ISNUMBER(C798),C798&gt;0,C798&lt;1000),"Veic. Leves","")))))))))))))))))))))</f>
        <v>Tratores</v>
      </c>
      <c r="B798" s="8"/>
      <c r="C798" s="2">
        <v>2036</v>
      </c>
      <c r="D798" s="2">
        <v>27557</v>
      </c>
      <c r="E798" s="10" t="s">
        <v>468</v>
      </c>
      <c r="F798" s="14" t="str">
        <f>IF(ISBLANK(K798), "Apenas Solicitação", "Tem OC")</f>
        <v>Tem OC</v>
      </c>
      <c r="G798" s="2">
        <v>2</v>
      </c>
      <c r="H798" s="37">
        <f>G798-I798</f>
        <v>0</v>
      </c>
      <c r="I798" s="38">
        <v>2</v>
      </c>
      <c r="J798" s="4">
        <v>45716</v>
      </c>
      <c r="K798" s="183">
        <v>45736</v>
      </c>
      <c r="L798" s="7"/>
      <c r="M798" s="44"/>
      <c r="N798" s="44" t="str">
        <f>IFERROR(K798 + VALUE(LEFT(L798, FIND(" ", L798) - 1)), "")</f>
        <v/>
      </c>
      <c r="O798" s="3">
        <f>IF(_xlfn.DAYS(K798,J798)&lt;0, "Aguardando OC", _xlfn.DAYS(K798,J798))</f>
        <v>20</v>
      </c>
      <c r="P798" s="14">
        <v>394686</v>
      </c>
      <c r="Q798" s="2">
        <v>1133066</v>
      </c>
      <c r="R798" s="14">
        <v>165177</v>
      </c>
      <c r="S798" s="2">
        <v>692</v>
      </c>
      <c r="T798" s="65" t="s">
        <v>106</v>
      </c>
      <c r="U798" s="21">
        <v>39.884999999999998</v>
      </c>
      <c r="V798" s="2">
        <v>13341</v>
      </c>
      <c r="W798" s="47" t="str">
        <f>IFERROR(VLOOKUP(V798, Fornecedores!A:C, 3, FALSE), "")</f>
        <v>DISMA DISTRIBUIDORA</v>
      </c>
      <c r="X798" s="43" t="str">
        <f>IFERROR(VLOOKUP(V798, Fornecedores!A:E, 5, FALSE), "")</f>
        <v>Araçatuba</v>
      </c>
      <c r="Y798" s="43" t="str">
        <f>IFERROR(VLOOKUP(V798, Fornecedores!A:F, 6, FALSE), "")</f>
        <v>SP</v>
      </c>
      <c r="Z798" s="14" t="str">
        <f>IF(H798=0, "Pedido entregue!", "Pendente")</f>
        <v>Pedido entregue!</v>
      </c>
      <c r="AA798" s="59">
        <v>1</v>
      </c>
      <c r="AB798" s="58" t="str">
        <f>IF(Z798="Pedido Entregue!", IF(AA798=1, "Retirado do Almoxarifado", IF(AA798=2, "Material devolvido", "Aguardando retirada")), IF(Z798="Pendente", "Entrega pendente", ""))</f>
        <v>Retirado do Almoxarifado</v>
      </c>
      <c r="AC798" s="18">
        <v>1</v>
      </c>
      <c r="AD798" s="18">
        <f>AC798/SUMIF($P:$P,P798,$AC:$AC)</f>
        <v>1</v>
      </c>
      <c r="AE798" s="18">
        <f>IF(R798=0,0,AC798/SUMIF($R:$R,R798,$AC:$AC))</f>
        <v>0.04</v>
      </c>
      <c r="AF798" s="18">
        <f>IF(R798=0,1,0)</f>
        <v>0</v>
      </c>
      <c r="AG798" s="18">
        <f>IF(R798=0,#REF!-J798,0)</f>
        <v>0</v>
      </c>
      <c r="AH798" t="str">
        <f>TEXT(J798,"MMMM")</f>
        <v>fevereiro</v>
      </c>
    </row>
    <row r="799" spans="1:34" ht="12.75" hidden="1" customHeight="1" x14ac:dyDescent="0.25">
      <c r="A799" s="90" t="str">
        <f>IF(C799="Oficina Diversos","Oficina Geral",
IF(ISNUMBER(FIND("Estoque - Colhedoras",C799)),"Colhedoras",IF(ISNUMBER(FIND("Caldeiraria",C799)),"Caldeiraria",IF(ISNUMBER(FIND("Borracharia",C799)),"Borracharia",IF(ISNUMBER(FIND("Lubrificação",C799)),"Lubrificação",
IF(ISNUMBER(FIND("Estoque - Carregadeiras",C799)),"Carregadeiras",IF(ISNUMBER(FIND("Estoque - Veic. Leves",C799)),"Veic. Leves",
IF(ISNUMBER(FIND("Estoque - Caminhões",C799)),"Caminhões",IF(ISNUMBER(FIND("Estoque - Transbordos",C799)),"Transbordos",
IF(ISNUMBER(FIND("Estoque - Tratores",C799)),"Tratores",
IF(ISNUMBER(FIND("Estoque - Máquinas pesadas",C799)),"Máquinas pesadas",
IF(ISNUMBER(FIND("Estoque - Reboques",C799)),"Reboques",
IF(C799="Estoque","Estoque",
IF(AND(ISNUMBER(C799),C799&gt;1000,C799&lt;2000),"Caminhões",
IF(AND(ISNUMBER(C799),C799&gt;2000,C799&lt;3000),"Tratores",
IF(AND(ISNUMBER(C799),C799&gt;3000,C799&lt;4000),"Carregadeiras",
IF(AND(ISNUMBER(C799),C799&gt;4000,C799&lt;5000),"Máquinas pesadas",
IF(AND(ISNUMBER(C799),C799&gt;5000,C799&lt;6000),"Colhedoras",
IF(AND(ISNUMBER(C799),C799&gt;7000,C799&lt;8000),"Irrigação",
IF(AND(ISNUMBER(C799),C799&gt;8000,C799&lt;9000),"Reboques",IF(AND(ISNUMBER(C799),C799&gt;0,C799&lt;1000),"Veic. Leves","")))))))))))))))))))))</f>
        <v>Carregadeiras</v>
      </c>
      <c r="B799" s="39"/>
      <c r="C799" s="2">
        <v>3029</v>
      </c>
      <c r="D799" s="2">
        <v>27692</v>
      </c>
      <c r="E799" s="3" t="s">
        <v>19843</v>
      </c>
      <c r="F799" s="14" t="str">
        <f>IF(ISBLANK(K799), "Apenas Solicitação", "Tem OC")</f>
        <v>Tem OC</v>
      </c>
      <c r="G799" s="2">
        <v>1</v>
      </c>
      <c r="H799" s="37">
        <f>G799-I799</f>
        <v>0</v>
      </c>
      <c r="I799" s="38">
        <v>1</v>
      </c>
      <c r="J799" s="4">
        <v>45791</v>
      </c>
      <c r="K799" s="180">
        <v>45797</v>
      </c>
      <c r="L799" s="4"/>
      <c r="M799" s="44" t="str">
        <f ca="1">IF(OR(N799="", N799=0), "", IF(N799&gt;TODAY(), "No prazo", "Atrasado"))</f>
        <v/>
      </c>
      <c r="N799" s="44" t="str">
        <f>IFERROR(K799 + VALUE(LEFT(L799, FIND(" ", L799) - 1)), "")</f>
        <v/>
      </c>
      <c r="O799" s="3">
        <f>IF(_xlfn.DAYS(K799,J799)&lt;0, "Aguardando OC", _xlfn.DAYS(K799,J799))</f>
        <v>6</v>
      </c>
      <c r="P799" s="14">
        <v>402863</v>
      </c>
      <c r="Q799" s="33"/>
      <c r="R799" s="14">
        <v>167932</v>
      </c>
      <c r="S799" s="42">
        <v>221</v>
      </c>
      <c r="T799" s="67" t="s">
        <v>1029</v>
      </c>
      <c r="U799" s="45">
        <v>899.9</v>
      </c>
      <c r="V799" s="2">
        <v>11198</v>
      </c>
      <c r="W799" s="47" t="str">
        <f>IFERROR(VLOOKUP(V799, Fornecedores!A:C, 3, FALSE), "")</f>
        <v>4E EQUIPAMENTOS</v>
      </c>
      <c r="X799" s="43" t="str">
        <f>IFERROR(VLOOKUP(V799, Fornecedores!A:E, 5, FALSE), "")</f>
        <v>Goiânia</v>
      </c>
      <c r="Y799" s="43" t="str">
        <f>IFERROR(VLOOKUP(V799, Fornecedores!A:F, 6, FALSE), "")</f>
        <v>GO</v>
      </c>
      <c r="Z799" s="14" t="str">
        <f>IF(H799=0, "Pedido entregue!", "Pendente")</f>
        <v>Pedido entregue!</v>
      </c>
      <c r="AA799" s="59"/>
      <c r="AB799" s="58" t="str">
        <f>IF(Z799="Pedido Entregue!", IF(AA799=1, "Retirado do Almoxarifado", IF(AA799=2, "Material devolvido", "Aguardando retirada")), IF(Z799="Pendente", "Entrega pendente", ""))</f>
        <v>Aguardando retirada</v>
      </c>
      <c r="AC799" s="18">
        <v>1</v>
      </c>
      <c r="AD799" s="18">
        <f>AC799/SUMIF($P:$P,P799,$AC:$AC)</f>
        <v>1</v>
      </c>
      <c r="AE799" s="18">
        <f>IF(R799=0,0,AC799/SUMIF($R:$R,R799,$AC:$AC))</f>
        <v>0.5</v>
      </c>
      <c r="AF799" s="18">
        <f>IF(R799=0,1,0)</f>
        <v>0</v>
      </c>
      <c r="AH799" t="str">
        <f>TEXT(J799,"MMMM")</f>
        <v>maio</v>
      </c>
    </row>
    <row r="800" spans="1:34" ht="12.75" hidden="1" customHeight="1" x14ac:dyDescent="0.25">
      <c r="A800" s="90" t="str">
        <f>IF(C800="Oficina Diversos","Oficina Geral",
IF(ISNUMBER(FIND("Estoque - Colhedoras",C800)),"Colhedoras",IF(ISNUMBER(FIND("Caldeiraria",C800)),"Caldeiraria",IF(ISNUMBER(FIND("Borracharia",C800)),"Borracharia",IF(ISNUMBER(FIND("Lubrificação",C800)),"Lubrificação",
IF(ISNUMBER(FIND("Estoque - Carregadeiras",C800)),"Carregadeiras",IF(ISNUMBER(FIND("Estoque - Veic. Leves",C800)),"Veic. Leves",
IF(ISNUMBER(FIND("Estoque - Caminhões",C800)),"Caminhões",IF(ISNUMBER(FIND("Estoque - Transbordos",C800)),"Transbordos",
IF(ISNUMBER(FIND("Estoque - Tratores",C800)),"Tratores",
IF(ISNUMBER(FIND("Estoque - Máquinas pesadas",C800)),"Máquinas pesadas",
IF(ISNUMBER(FIND("Estoque - Reboques",C800)),"Reboques",
IF(C800="Estoque","Estoque",
IF(AND(ISNUMBER(C800),C800&gt;1000,C800&lt;2000),"Caminhões",
IF(AND(ISNUMBER(C800),C800&gt;2000,C800&lt;3000),"Tratores",
IF(AND(ISNUMBER(C800),C800&gt;3000,C800&lt;4000),"Carregadeiras",
IF(AND(ISNUMBER(C800),C800&gt;4000,C800&lt;5000),"Máquinas pesadas",
IF(AND(ISNUMBER(C800),C800&gt;5000,C800&lt;6000),"Colhedoras",
IF(AND(ISNUMBER(C800),C800&gt;7000,C800&lt;8000),"Irrigação",
IF(AND(ISNUMBER(C800),C800&gt;8000,C800&lt;9000),"Reboques",IF(AND(ISNUMBER(C800),C800&gt;0,C800&lt;1000),"Veic. Leves","")))))))))))))))))))))</f>
        <v>Carregadeiras</v>
      </c>
      <c r="B800" s="39"/>
      <c r="C800" s="69">
        <v>3015</v>
      </c>
      <c r="D800" s="69">
        <v>27692</v>
      </c>
      <c r="E800" s="70" t="s">
        <v>19843</v>
      </c>
      <c r="F800" s="14" t="str">
        <f>IF(ISBLANK(K800), "Apenas Solicitação", "Tem OC")</f>
        <v>Tem OC</v>
      </c>
      <c r="G800" s="69">
        <v>1</v>
      </c>
      <c r="H800" s="37">
        <f>G800-I800</f>
        <v>0</v>
      </c>
      <c r="I800" s="38">
        <v>1</v>
      </c>
      <c r="J800" s="71">
        <v>45793</v>
      </c>
      <c r="K800" s="186">
        <v>45797</v>
      </c>
      <c r="L800" s="70" t="s">
        <v>20159</v>
      </c>
      <c r="M800" s="44" t="str">
        <f ca="1">IF(OR(N800="", N800=0), "", IF(N800&gt;TODAY(), "No prazo", "Atrasado"))</f>
        <v>Atrasado</v>
      </c>
      <c r="N800" s="44">
        <f>IFERROR(K800 + VALUE(LEFT(L800, FIND(" ", L800) - 1)), "")</f>
        <v>45812</v>
      </c>
      <c r="O800" s="3">
        <f>IF(_xlfn.DAYS(K800,J800)&lt;0, "Aguardando OC", _xlfn.DAYS(K800,J800))</f>
        <v>4</v>
      </c>
      <c r="P800" s="195">
        <v>403156</v>
      </c>
      <c r="Q800" s="55"/>
      <c r="R800" s="195">
        <v>167932</v>
      </c>
      <c r="S800" s="69">
        <v>221</v>
      </c>
      <c r="T800" s="65" t="s">
        <v>1029</v>
      </c>
      <c r="U800" s="120">
        <v>1021.39</v>
      </c>
      <c r="V800" s="69">
        <v>11198</v>
      </c>
      <c r="W800" s="47" t="str">
        <f>IFERROR(VLOOKUP(V800, Fornecedores!A:C, 3, FALSE), "")</f>
        <v>4E EQUIPAMENTOS</v>
      </c>
      <c r="X800" s="43" t="str">
        <f>IFERROR(VLOOKUP(V800, Fornecedores!A:E, 5, FALSE), "")</f>
        <v>Goiânia</v>
      </c>
      <c r="Y800" s="43" t="str">
        <f>IFERROR(VLOOKUP(V800, Fornecedores!A:F, 6, FALSE), "")</f>
        <v>GO</v>
      </c>
      <c r="Z800" s="14" t="str">
        <f>IF(H800=0, "Pedido entregue!", "Pendente")</f>
        <v>Pedido entregue!</v>
      </c>
      <c r="AA800" s="49"/>
      <c r="AB800" s="58" t="str">
        <f>IF(Z800="Pedido Entregue!", IF(AA800=1, "Retirado do Almoxarifado", IF(AA800=2, "Material devolvido", "Aguardando retirada")), IF(Z800="Pendente", "Entrega pendente", ""))</f>
        <v>Aguardando retirada</v>
      </c>
      <c r="AC800" s="18">
        <v>1</v>
      </c>
      <c r="AD800" s="18">
        <f>AC800/SUMIF($P:$P,P800,$AC:$AC)</f>
        <v>1</v>
      </c>
      <c r="AE800" s="18">
        <f>IF(R800=0,0,AC800/SUMIF($R:$R,R800,$AC:$AC))</f>
        <v>0.5</v>
      </c>
      <c r="AF800" s="18">
        <f>IF(R800=0,1,0)</f>
        <v>0</v>
      </c>
      <c r="AH800" t="str">
        <f>TEXT(J800,"MMMM")</f>
        <v>maio</v>
      </c>
    </row>
    <row r="801" spans="1:34" ht="12.75" customHeight="1" x14ac:dyDescent="0.25">
      <c r="A801" s="90" t="str">
        <f>IF(C801="Oficina Diversos","Oficina Geral",
IF(ISNUMBER(FIND("Estoque - Colhedoras",C801)),"Colhedoras",IF(ISNUMBER(FIND("Caldeiraria",C801)),"Caldeiraria",IF(ISNUMBER(FIND("Borracharia",C801)),"Borracharia",IF(ISNUMBER(FIND("Lubrificação",C801)),"Lubrificação",
IF(ISNUMBER(FIND("Estoque - Carregadeiras",C801)),"Carregadeiras",IF(ISNUMBER(FIND("Estoque - Veic. Leves",C801)),"Veic. Leves",
IF(ISNUMBER(FIND("Estoque - Caminhões",C801)),"Caminhões",IF(ISNUMBER(FIND("Estoque - Transbordos",C801)),"Transbordos",
IF(ISNUMBER(FIND("Estoque - Tratores",C801)),"Tratores",
IF(ISNUMBER(FIND("Estoque - Máquinas pesadas",C801)),"Máquinas pesadas",
IF(ISNUMBER(FIND("Estoque - Reboques",C801)),"Reboques",
IF(C801="Estoque","Estoque",
IF(AND(ISNUMBER(C801),C801&gt;1000,C801&lt;2000),"Caminhões",
IF(AND(ISNUMBER(C801),C801&gt;2000,C801&lt;3000),"Tratores",
IF(AND(ISNUMBER(C801),C801&gt;3000,C801&lt;4000),"Carregadeiras",
IF(AND(ISNUMBER(C801),C801&gt;4000,C801&lt;5000),"Máquinas pesadas",
IF(AND(ISNUMBER(C801),C801&gt;5000,C801&lt;6000),"Colhedoras",
IF(AND(ISNUMBER(C801),C801&gt;7000,C801&lt;8000),"Irrigação",
IF(AND(ISNUMBER(C801),C801&gt;8000,C801&lt;9000),"Reboques",IF(AND(ISNUMBER(C801),C801&gt;0,C801&lt;1000),"Veic. Leves","")))))))))))))))))))))</f>
        <v>Carregadeiras</v>
      </c>
      <c r="B801" s="111"/>
      <c r="C801" s="171">
        <v>3028</v>
      </c>
      <c r="D801" s="170">
        <v>27692</v>
      </c>
      <c r="E801" s="173" t="s">
        <v>19843</v>
      </c>
      <c r="F801" s="101" t="str">
        <f>IF(ISBLANK(K801), "Apenas Solicitação", "Tem OC")</f>
        <v>Apenas Solicitação</v>
      </c>
      <c r="G801" s="170">
        <v>1</v>
      </c>
      <c r="H801" s="102">
        <f>G801-I801</f>
        <v>1</v>
      </c>
      <c r="I801" s="103"/>
      <c r="J801" s="174">
        <v>45855</v>
      </c>
      <c r="K801" s="173"/>
      <c r="L801" s="173"/>
      <c r="M801" s="104" t="str">
        <f ca="1">IF(OR(N801="", N801=0), "", IF(N801&gt;TODAY(), "No prazo", "Atrasado"))</f>
        <v/>
      </c>
      <c r="N801" s="104" t="str">
        <f>IFERROR(K801 + VALUE(LEFT(L801, FIND(" ", L801) - 1)), "")</f>
        <v/>
      </c>
      <c r="O801" s="105" t="str">
        <f>IF(_xlfn.DAYS(K801,J801)&lt;0, "Aguardando OC", _xlfn.DAYS(K801,J801))</f>
        <v>Aguardando OC</v>
      </c>
      <c r="P801" s="170">
        <v>412160</v>
      </c>
      <c r="Q801" s="55"/>
      <c r="R801" s="170">
        <v>0</v>
      </c>
      <c r="S801" s="2">
        <v>221</v>
      </c>
      <c r="T801" s="65" t="s">
        <v>1029</v>
      </c>
      <c r="U801" s="170">
        <v>899.9</v>
      </c>
      <c r="V801" s="170"/>
      <c r="W801" s="117" t="str">
        <f>IFERROR(VLOOKUP(V801, Fornecedores!A:C, 3, FALSE), "")</f>
        <v/>
      </c>
      <c r="X801" s="105" t="str">
        <f>IFERROR(VLOOKUP(V801, Fornecedores!A:E, 5, FALSE), "")</f>
        <v/>
      </c>
      <c r="Y801" s="105" t="str">
        <f>IFERROR(VLOOKUP(V801, Fornecedores!A:F, 6, FALSE), "")</f>
        <v/>
      </c>
      <c r="Z801" s="101" t="str">
        <f>IF(H801=0, "Pedido entregue!", "Pendente")</f>
        <v>Pendente</v>
      </c>
      <c r="AA801" s="119"/>
      <c r="AB801" s="132" t="str">
        <f>IF(Z801="Pedido Entregue!", IF(AA801=1, "Retirado do Almoxarifado", IF(AA801=2, "Material devolvido", "Aguardando retirada")), IF(Z801="Pendente", "Entrega pendente", ""))</f>
        <v>Entrega pendente</v>
      </c>
      <c r="AC801" s="18">
        <v>1</v>
      </c>
      <c r="AD801" s="18">
        <f>AC801/SUMIF($P:$P,P801,$AC:$AC)</f>
        <v>1</v>
      </c>
      <c r="AE801" s="18">
        <f>IF(R801=0,0,AC801/SUMIF($R:$R,R801,$AC:$AC))</f>
        <v>0</v>
      </c>
      <c r="AF801" s="18">
        <f>IF(R801=0,1,0)</f>
        <v>1</v>
      </c>
      <c r="AH801" t="str">
        <f>TEXT(J801,"MMMM")</f>
        <v>julho</v>
      </c>
    </row>
    <row r="802" spans="1:34" ht="12.75" hidden="1" customHeight="1" x14ac:dyDescent="0.25">
      <c r="A802" s="90" t="str">
        <f>IF(C802="Oficina Diversos","Oficina Geral",
IF(ISNUMBER(FIND("Estoque - Colhedoras",C802)),"Colhedoras",IF(ISNUMBER(FIND("Caldeiraria",C802)),"Caldeiraria",IF(ISNUMBER(FIND("Borracharia",C802)),"Borracharia",IF(ISNUMBER(FIND("Lubrificação",C802)),"Lubrificação",
IF(ISNUMBER(FIND("Estoque - Carregadeiras",C802)),"Carregadeiras",IF(ISNUMBER(FIND("Estoque - Veic. Leves",C802)),"Veic. Leves",
IF(ISNUMBER(FIND("Estoque - Caminhões",C802)),"Caminhões",IF(ISNUMBER(FIND("Estoque - Transbordos",C802)),"Transbordos",
IF(ISNUMBER(FIND("Estoque - Tratores",C802)),"Tratores",
IF(ISNUMBER(FIND("Estoque - Máquinas pesadas",C802)),"Máquinas pesadas",
IF(ISNUMBER(FIND("Estoque - Reboques",C802)),"Reboques",
IF(C802="Estoque","Estoque",
IF(AND(ISNUMBER(C802),C802&gt;1000,C802&lt;2000),"Caminhões",
IF(AND(ISNUMBER(C802),C802&gt;2000,C802&lt;3000),"Tratores",
IF(AND(ISNUMBER(C802),C802&gt;3000,C802&lt;4000),"Carregadeiras",
IF(AND(ISNUMBER(C802),C802&gt;4000,C802&lt;5000),"Máquinas pesadas",
IF(AND(ISNUMBER(C802),C802&gt;5000,C802&lt;6000),"Colhedoras",
IF(AND(ISNUMBER(C802),C802&gt;7000,C802&lt;8000),"Irrigação",
IF(AND(ISNUMBER(C802),C802&gt;8000,C802&lt;9000),"Reboques",IF(AND(ISNUMBER(C802),C802&gt;0,C802&lt;1000),"Veic. Leves","")))))))))))))))))))))</f>
        <v>Tratores</v>
      </c>
      <c r="B802" s="26"/>
      <c r="C802" s="2">
        <v>2039</v>
      </c>
      <c r="D802" s="2">
        <v>27709</v>
      </c>
      <c r="E802" s="3" t="s">
        <v>380</v>
      </c>
      <c r="F802" s="14" t="str">
        <f>IF(ISBLANK(K802), "Apenas Solicitação", "Tem OC")</f>
        <v>Tem OC</v>
      </c>
      <c r="G802" s="2">
        <v>1</v>
      </c>
      <c r="H802" s="37">
        <f>G802-I802</f>
        <v>0</v>
      </c>
      <c r="I802" s="38">
        <v>1</v>
      </c>
      <c r="J802" s="4">
        <v>45736</v>
      </c>
      <c r="K802" s="180">
        <v>45756</v>
      </c>
      <c r="L802" s="4"/>
      <c r="M802" s="44"/>
      <c r="N802" s="44" t="str">
        <f>IFERROR(K802 + VALUE(LEFT(L802, FIND(" ", L802) - 1)), "")</f>
        <v/>
      </c>
      <c r="O802" s="3">
        <f>IF(_xlfn.DAYS(K802,J802)&lt;0, "Aguardando OC", _xlfn.DAYS(K802,J802))</f>
        <v>20</v>
      </c>
      <c r="P802" s="14">
        <v>396818</v>
      </c>
      <c r="Q802" s="2">
        <v>1138226</v>
      </c>
      <c r="R802" s="14">
        <v>166039</v>
      </c>
      <c r="S802" s="2">
        <v>694</v>
      </c>
      <c r="T802" s="65" t="s">
        <v>375</v>
      </c>
      <c r="U802" s="21">
        <v>460</v>
      </c>
      <c r="V802" s="2">
        <v>9824</v>
      </c>
      <c r="W802" s="47" t="str">
        <f>IFERROR(VLOOKUP(V802, Fornecedores!A:C, 3, FALSE), "")</f>
        <v>COMERCIAL AGRICOLA</v>
      </c>
      <c r="X802" s="43" t="str">
        <f>IFERROR(VLOOKUP(V802, Fornecedores!A:E, 5, FALSE), "")</f>
        <v>Recife</v>
      </c>
      <c r="Y802" s="43" t="str">
        <f>IFERROR(VLOOKUP(V802, Fornecedores!A:F, 6, FALSE), "")</f>
        <v>PE</v>
      </c>
      <c r="Z802" s="14" t="str">
        <f>IF(H802=0, "Pedido entregue!", "Pendente")</f>
        <v>Pedido entregue!</v>
      </c>
      <c r="AA802" s="59">
        <v>1</v>
      </c>
      <c r="AB802" s="58" t="str">
        <f>IF(Z802="Pedido Entregue!", IF(AA802=1, "Retirado do Almoxarifado", IF(AA802=2, "Material devolvido", "Aguardando retirada")), IF(Z802="Pendente", "Entrega pendente", ""))</f>
        <v>Retirado do Almoxarifado</v>
      </c>
      <c r="AC802" s="18">
        <v>1</v>
      </c>
      <c r="AD802" s="18">
        <f>AC802/SUMIF($P:$P,P802,$AC:$AC)</f>
        <v>1</v>
      </c>
      <c r="AE802" s="18">
        <f>IF(R802=0,0,AC802/SUMIF($R:$R,R802,$AC:$AC))</f>
        <v>1</v>
      </c>
      <c r="AF802" s="18">
        <f>IF(R802=0,1,0)</f>
        <v>0</v>
      </c>
      <c r="AG802" s="18">
        <f>IF(R802=0,#REF!-J802,0)</f>
        <v>0</v>
      </c>
      <c r="AH802" t="str">
        <f>TEXT(J802,"MMMM")</f>
        <v>março</v>
      </c>
    </row>
    <row r="803" spans="1:34" ht="12.75" customHeight="1" x14ac:dyDescent="0.25">
      <c r="A803" s="90" t="str">
        <f>IF(C803="Oficina Diversos","Oficina Geral",
IF(ISNUMBER(FIND("Estoque - Colhedoras",C803)),"Colhedoras",IF(ISNUMBER(FIND("Caldeiraria",C803)),"Caldeiraria",IF(ISNUMBER(FIND("Borracharia",C803)),"Borracharia",IF(ISNUMBER(FIND("Lubrificação",C803)),"Lubrificação",
IF(ISNUMBER(FIND("Estoque - Carregadeiras",C803)),"Carregadeiras",IF(ISNUMBER(FIND("Estoque - Veic. Leves",C803)),"Veic. Leves",
IF(ISNUMBER(FIND("Estoque - Caminhões",C803)),"Caminhões",IF(ISNUMBER(FIND("Estoque - Transbordos",C803)),"Transbordos",
IF(ISNUMBER(FIND("Estoque - Tratores",C803)),"Tratores",
IF(ISNUMBER(FIND("Estoque - Máquinas pesadas",C803)),"Máquinas pesadas",
IF(ISNUMBER(FIND("Estoque - Reboques",C803)),"Reboques",
IF(C803="Estoque","Estoque",
IF(AND(ISNUMBER(C803),C803&gt;1000,C803&lt;2000),"Caminhões",
IF(AND(ISNUMBER(C803),C803&gt;2000,C803&lt;3000),"Tratores",
IF(AND(ISNUMBER(C803),C803&gt;3000,C803&lt;4000),"Carregadeiras",
IF(AND(ISNUMBER(C803),C803&gt;4000,C803&lt;5000),"Máquinas pesadas",
IF(AND(ISNUMBER(C803),C803&gt;5000,C803&lt;6000),"Colhedoras",
IF(AND(ISNUMBER(C803),C803&gt;7000,C803&lt;8000),"Irrigação",
IF(AND(ISNUMBER(C803),C803&gt;8000,C803&lt;9000),"Reboques",IF(AND(ISNUMBER(C803),C803&gt;0,C803&lt;1000),"Veic. Leves","")))))))))))))))))))))</f>
        <v>Oficina Geral</v>
      </c>
      <c r="B803" s="111"/>
      <c r="C803" s="113" t="s">
        <v>20771</v>
      </c>
      <c r="D803" s="113">
        <v>27881</v>
      </c>
      <c r="E803" s="105" t="s">
        <v>20843</v>
      </c>
      <c r="F803" s="101" t="str">
        <f>IF(ISBLANK(K803), "Apenas Solicitação", "Tem OC")</f>
        <v>Apenas Solicitação</v>
      </c>
      <c r="G803" s="2">
        <v>5</v>
      </c>
      <c r="H803" s="102">
        <f>G803-I803</f>
        <v>5</v>
      </c>
      <c r="I803" s="103"/>
      <c r="J803" s="4">
        <v>45829</v>
      </c>
      <c r="K803" s="101"/>
      <c r="L803" s="49"/>
      <c r="M803" s="104" t="str">
        <f ca="1">IF(OR(N803="", N803=0), "", IF(N803&gt;TODAY(), "No prazo", "Atrasado"))</f>
        <v/>
      </c>
      <c r="N803" s="104" t="str">
        <f>IFERROR(K803 + VALUE(LEFT(L803, FIND(" ", L803) - 1)), "")</f>
        <v/>
      </c>
      <c r="O803" s="105" t="str">
        <f>IF(_xlfn.DAYS(K803,J803)&lt;0, "Aguardando OC", _xlfn.DAYS(K803,J803))</f>
        <v>Aguardando OC</v>
      </c>
      <c r="P803" s="14">
        <v>408739</v>
      </c>
      <c r="Q803" s="55"/>
      <c r="R803" s="14">
        <v>0</v>
      </c>
      <c r="S803" s="143">
        <v>221</v>
      </c>
      <c r="T803" s="65" t="s">
        <v>1029</v>
      </c>
      <c r="U803" s="21">
        <v>12.34</v>
      </c>
      <c r="V803" s="113"/>
      <c r="W803" s="117" t="str">
        <f>IFERROR(VLOOKUP(V803, Fornecedores!A:C, 3, FALSE), "")</f>
        <v/>
      </c>
      <c r="X803" s="105" t="str">
        <f>IFERROR(VLOOKUP(V803, Fornecedores!A:E, 5, FALSE), "")</f>
        <v/>
      </c>
      <c r="Y803" s="105" t="str">
        <f>IFERROR(VLOOKUP(V803, Fornecedores!A:F, 6, FALSE), "")</f>
        <v/>
      </c>
      <c r="Z803" s="101" t="str">
        <f>IF(H803=0, "Pedido entregue!", "Pendente")</f>
        <v>Pendente</v>
      </c>
      <c r="AA803" s="119"/>
      <c r="AB803" s="132" t="str">
        <f>IF(Z803="Pedido Entregue!", IF(AA803=1, "Retirado do Almoxarifado", IF(AA803=2, "Material devolvido", "Aguardando retirada")), IF(Z803="Pendente", "Entrega pendente", ""))</f>
        <v>Entrega pendente</v>
      </c>
      <c r="AC803" s="18">
        <v>1</v>
      </c>
      <c r="AD803" s="18">
        <f>AC803/SUMIF($P:$P,P803,$AC:$AC)</f>
        <v>1</v>
      </c>
      <c r="AE803" s="18">
        <f>IF(R803=0,0,AC803/SUMIF($R:$R,R803,$AC:$AC))</f>
        <v>0</v>
      </c>
      <c r="AF803" s="18">
        <f>IF(R803=0,1,0)</f>
        <v>1</v>
      </c>
      <c r="AH803" t="str">
        <f>TEXT(J803,"MMMM")</f>
        <v>junho</v>
      </c>
    </row>
    <row r="804" spans="1:34" ht="12.75" hidden="1" customHeight="1" x14ac:dyDescent="0.25">
      <c r="A804" s="90" t="str">
        <f>IF(C804="Oficina Diversos","Oficina Geral",
IF(ISNUMBER(FIND("Estoque - Colhedoras",C804)),"Colhedoras",IF(ISNUMBER(FIND("Caldeiraria",C804)),"Caldeiraria",IF(ISNUMBER(FIND("Borracharia",C804)),"Borracharia",IF(ISNUMBER(FIND("Lubrificação",C804)),"Lubrificação",
IF(ISNUMBER(FIND("Estoque - Carregadeiras",C804)),"Carregadeiras",IF(ISNUMBER(FIND("Estoque - Veic. Leves",C804)),"Veic. Leves",
IF(ISNUMBER(FIND("Estoque - Caminhões",C804)),"Caminhões",IF(ISNUMBER(FIND("Estoque - Transbordos",C804)),"Transbordos",
IF(ISNUMBER(FIND("Estoque - Tratores",C804)),"Tratores",
IF(ISNUMBER(FIND("Estoque - Máquinas pesadas",C804)),"Máquinas pesadas",
IF(ISNUMBER(FIND("Estoque - Reboques",C804)),"Reboques",
IF(C804="Estoque","Estoque",
IF(AND(ISNUMBER(C804),C804&gt;1000,C804&lt;2000),"Caminhões",
IF(AND(ISNUMBER(C804),C804&gt;2000,C804&lt;3000),"Tratores",
IF(AND(ISNUMBER(C804),C804&gt;3000,C804&lt;4000),"Carregadeiras",
IF(AND(ISNUMBER(C804),C804&gt;4000,C804&lt;5000),"Máquinas pesadas",
IF(AND(ISNUMBER(C804),C804&gt;5000,C804&lt;6000),"Colhedoras",
IF(AND(ISNUMBER(C804),C804&gt;7000,C804&lt;8000),"Irrigação",
IF(AND(ISNUMBER(C804),C804&gt;8000,C804&lt;9000),"Reboques",IF(AND(ISNUMBER(C804),C804&gt;0,C804&lt;1000),"Veic. Leves","")))))))))))))))))))))</f>
        <v>Carregadeiras</v>
      </c>
      <c r="B804" s="39"/>
      <c r="C804" s="2">
        <v>3023</v>
      </c>
      <c r="D804" s="2">
        <v>27978</v>
      </c>
      <c r="E804" s="3" t="s">
        <v>1215</v>
      </c>
      <c r="F804" s="14" t="str">
        <f>IF(ISBLANK(K804), "Apenas Solicitação", "Tem OC")</f>
        <v>Tem OC</v>
      </c>
      <c r="G804" s="2">
        <v>10</v>
      </c>
      <c r="H804" s="37">
        <f>G804-I804</f>
        <v>0</v>
      </c>
      <c r="I804" s="38">
        <v>10</v>
      </c>
      <c r="J804" s="4">
        <v>45786</v>
      </c>
      <c r="K804" s="180">
        <v>45792</v>
      </c>
      <c r="L804" s="4"/>
      <c r="M804" s="44"/>
      <c r="N804" s="44" t="str">
        <f>IFERROR(K804 + VALUE(LEFT(L804, FIND(" ", L804) - 1)), "")</f>
        <v/>
      </c>
      <c r="O804" s="3">
        <f>IF(_xlfn.DAYS(K804,J804)&lt;0, "Aguardando OC", _xlfn.DAYS(K804,J804))</f>
        <v>6</v>
      </c>
      <c r="P804" s="14">
        <v>402238</v>
      </c>
      <c r="Q804" s="33"/>
      <c r="R804" s="14">
        <v>167749</v>
      </c>
      <c r="S804" s="42">
        <v>221</v>
      </c>
      <c r="T804" s="67" t="s">
        <v>1029</v>
      </c>
      <c r="U804" s="45">
        <v>3.5</v>
      </c>
      <c r="V804" s="2">
        <v>14487</v>
      </c>
      <c r="W804" s="47" t="str">
        <f>IFERROR(VLOOKUP(V804, Fornecedores!A:C, 3, FALSE), "")</f>
        <v xml:space="preserve">FL TRATORES </v>
      </c>
      <c r="X804" s="43" t="str">
        <f>IFERROR(VLOOKUP(V804, Fornecedores!A:E, 5, FALSE), "")</f>
        <v>Recife</v>
      </c>
      <c r="Y804" s="43" t="str">
        <f>IFERROR(VLOOKUP(V804, Fornecedores!A:F, 6, FALSE), "")</f>
        <v>PE</v>
      </c>
      <c r="Z804" s="14" t="str">
        <f>IF(H804=0, "Pedido entregue!", "Pendente")</f>
        <v>Pedido entregue!</v>
      </c>
      <c r="AA804" s="59">
        <v>1</v>
      </c>
      <c r="AB804" s="58" t="str">
        <f>IF(Z804="Pedido Entregue!", IF(AA804=1, "Retirado do Almoxarifado", IF(AA804=2, "Material devolvido", "Aguardando retirada")), IF(Z804="Pendente", "Entrega pendente", ""))</f>
        <v>Retirado do Almoxarifado</v>
      </c>
      <c r="AC804" s="18">
        <v>1</v>
      </c>
      <c r="AD804" s="18">
        <f>AC804/SUMIF($P:$P,P804,$AC:$AC)</f>
        <v>1</v>
      </c>
      <c r="AE804" s="18">
        <f>IF(R804=0,0,AC804/SUMIF($R:$R,R804,$AC:$AC))</f>
        <v>6.6666666666666666E-2</v>
      </c>
      <c r="AF804" s="18">
        <f>IF(R804=0,1,0)</f>
        <v>0</v>
      </c>
      <c r="AH804" t="str">
        <f>TEXT(J804,"MMMM")</f>
        <v>maio</v>
      </c>
    </row>
    <row r="805" spans="1:34" ht="12.75" hidden="1" customHeight="1" x14ac:dyDescent="0.25">
      <c r="A805" s="90" t="str">
        <f>IF(C805="Oficina Diversos","Oficina Geral",
IF(ISNUMBER(FIND("Estoque - Colhedoras",C805)),"Colhedoras",IF(ISNUMBER(FIND("Caldeiraria",C805)),"Caldeiraria",IF(ISNUMBER(FIND("Borracharia",C805)),"Borracharia",IF(ISNUMBER(FIND("Lubrificação",C805)),"Lubrificação",
IF(ISNUMBER(FIND("Estoque - Carregadeiras",C805)),"Carregadeiras",IF(ISNUMBER(FIND("Estoque - Veic. Leves",C805)),"Veic. Leves",
IF(ISNUMBER(FIND("Estoque - Caminhões",C805)),"Caminhões",IF(ISNUMBER(FIND("Estoque - Transbordos",C805)),"Transbordos",
IF(ISNUMBER(FIND("Estoque - Tratores",C805)),"Tratores",
IF(ISNUMBER(FIND("Estoque - Máquinas pesadas",C805)),"Máquinas pesadas",
IF(ISNUMBER(FIND("Estoque - Reboques",C805)),"Reboques",
IF(C805="Estoque","Estoque",
IF(AND(ISNUMBER(C805),C805&gt;1000,C805&lt;2000),"Caminhões",
IF(AND(ISNUMBER(C805),C805&gt;2000,C805&lt;3000),"Tratores",
IF(AND(ISNUMBER(C805),C805&gt;3000,C805&lt;4000),"Carregadeiras",
IF(AND(ISNUMBER(C805),C805&gt;4000,C805&lt;5000),"Máquinas pesadas",
IF(AND(ISNUMBER(C805),C805&gt;5000,C805&lt;6000),"Colhedoras",
IF(AND(ISNUMBER(C805),C805&gt;7000,C805&lt;8000),"Irrigação",
IF(AND(ISNUMBER(C805),C805&gt;8000,C805&lt;9000),"Reboques",IF(AND(ISNUMBER(C805),C805&gt;0,C805&lt;1000),"Veic. Leves","")))))))))))))))))))))</f>
        <v>Carregadeiras</v>
      </c>
      <c r="B805" s="111"/>
      <c r="C805" s="113">
        <v>3024</v>
      </c>
      <c r="D805" s="2">
        <v>27978</v>
      </c>
      <c r="E805" s="3" t="s">
        <v>1215</v>
      </c>
      <c r="F805" s="101" t="str">
        <f>IF(ISBLANK(K805), "Apenas Solicitação", "Tem OC")</f>
        <v>Tem OC</v>
      </c>
      <c r="G805" s="2">
        <v>10</v>
      </c>
      <c r="H805" s="102">
        <f>G805-I805</f>
        <v>0</v>
      </c>
      <c r="I805" s="103">
        <v>10</v>
      </c>
      <c r="J805" s="4">
        <v>45828</v>
      </c>
      <c r="K805" s="180">
        <v>45839</v>
      </c>
      <c r="L805" s="3" t="s">
        <v>20152</v>
      </c>
      <c r="M805" s="104" t="str">
        <f ca="1">IF(OR(N805="", N805=0), "", IF(N805&gt;TODAY(), "No prazo", "Atrasado"))</f>
        <v>Atrasado</v>
      </c>
      <c r="N805" s="104">
        <f>IFERROR(K805 + VALUE(LEFT(L805, FIND(" ", L805) - 1)), "")</f>
        <v>45840</v>
      </c>
      <c r="O805" s="105">
        <f>IF(_xlfn.DAYS(K805,J805)&lt;0, "Aguardando OC", _xlfn.DAYS(K805,J805))</f>
        <v>11</v>
      </c>
      <c r="P805" s="14">
        <v>408569</v>
      </c>
      <c r="Q805" s="55"/>
      <c r="R805" s="14">
        <v>170152</v>
      </c>
      <c r="S805" s="2">
        <v>221</v>
      </c>
      <c r="T805" s="65" t="s">
        <v>1029</v>
      </c>
      <c r="U805" s="21">
        <v>0.35</v>
      </c>
      <c r="V805" s="2">
        <v>13341</v>
      </c>
      <c r="W805" s="117" t="str">
        <f>IFERROR(VLOOKUP(V805, Fornecedores!A:C, 3, FALSE), "")</f>
        <v>DISMA DISTRIBUIDORA</v>
      </c>
      <c r="X805" s="105" t="str">
        <f>IFERROR(VLOOKUP(V805, Fornecedores!A:E, 5, FALSE), "")</f>
        <v>Araçatuba</v>
      </c>
      <c r="Y805" s="105" t="str">
        <f>IFERROR(VLOOKUP(V805, Fornecedores!A:F, 6, FALSE), "")</f>
        <v>SP</v>
      </c>
      <c r="Z805" s="101" t="str">
        <f>IF(H805=0, "Pedido entregue!", "Pendente")</f>
        <v>Pedido entregue!</v>
      </c>
      <c r="AA805" s="119"/>
      <c r="AB805" s="132" t="str">
        <f>IF(Z805="Pedido Entregue!", IF(AA805=1, "Retirado do Almoxarifado", IF(AA805=2, "Material devolvido", "Aguardando retirada")), IF(Z805="Pendente", "Entrega pendente", ""))</f>
        <v>Aguardando retirada</v>
      </c>
      <c r="AC805" s="18">
        <v>1</v>
      </c>
      <c r="AD805" s="18">
        <f>AC805/SUMIF($P:$P,P805,$AC:$AC)</f>
        <v>1</v>
      </c>
      <c r="AE805" s="18">
        <f>IF(R805=0,0,AC805/SUMIF($R:$R,R805,$AC:$AC))</f>
        <v>5.5555555555555552E-2</v>
      </c>
      <c r="AF805" s="18">
        <f>IF(R805=0,1,0)</f>
        <v>0</v>
      </c>
      <c r="AH805" t="str">
        <f>TEXT(J805,"MMMM")</f>
        <v>junho</v>
      </c>
    </row>
    <row r="806" spans="1:34" ht="12.75" hidden="1" customHeight="1" x14ac:dyDescent="0.25">
      <c r="A806" s="90" t="str">
        <f>IF(C806="Oficina Diversos","Oficina Geral",
IF(ISNUMBER(FIND("Estoque - Colhedoras",C806)),"Colhedoras",IF(ISNUMBER(FIND("Caldeiraria",C806)),"Caldeiraria",IF(ISNUMBER(FIND("Borracharia",C806)),"Borracharia",IF(ISNUMBER(FIND("Lubrificação",C806)),"Lubrificação",
IF(ISNUMBER(FIND("Estoque - Carregadeiras",C806)),"Carregadeiras",IF(ISNUMBER(FIND("Estoque - Veic. Leves",C806)),"Veic. Leves",
IF(ISNUMBER(FIND("Estoque - Caminhões",C806)),"Caminhões",IF(ISNUMBER(FIND("Estoque - Transbordos",C806)),"Transbordos",
IF(ISNUMBER(FIND("Estoque - Tratores",C806)),"Tratores",
IF(ISNUMBER(FIND("Estoque - Máquinas pesadas",C806)),"Máquinas pesadas",
IF(ISNUMBER(FIND("Estoque - Reboques",C806)),"Reboques",
IF(C806="Estoque","Estoque",
IF(AND(ISNUMBER(C806),C806&gt;1000,C806&lt;2000),"Caminhões",
IF(AND(ISNUMBER(C806),C806&gt;2000,C806&lt;3000),"Tratores",
IF(AND(ISNUMBER(C806),C806&gt;3000,C806&lt;4000),"Carregadeiras",
IF(AND(ISNUMBER(C806),C806&gt;4000,C806&lt;5000),"Máquinas pesadas",
IF(AND(ISNUMBER(C806),C806&gt;5000,C806&lt;6000),"Colhedoras",
IF(AND(ISNUMBER(C806),C806&gt;7000,C806&lt;8000),"Irrigação",
IF(AND(ISNUMBER(C806),C806&gt;8000,C806&lt;9000),"Reboques",IF(AND(ISNUMBER(C806),C806&gt;0,C806&lt;1000),"Veic. Leves","")))))))))))))))))))))</f>
        <v>Reboques</v>
      </c>
      <c r="B806" s="8"/>
      <c r="C806" s="42">
        <v>8001</v>
      </c>
      <c r="D806" s="42">
        <v>28044</v>
      </c>
      <c r="E806" s="43" t="s">
        <v>872</v>
      </c>
      <c r="F806" s="14" t="str">
        <f>IF(ISBLANK(K806), "Apenas Solicitação", "Tem OC")</f>
        <v>Tem OC</v>
      </c>
      <c r="G806" s="42">
        <v>1</v>
      </c>
      <c r="H806" s="37">
        <f>G806-I806</f>
        <v>0</v>
      </c>
      <c r="I806" s="38">
        <v>1</v>
      </c>
      <c r="J806" s="44">
        <v>45758</v>
      </c>
      <c r="K806" s="185">
        <v>45784</v>
      </c>
      <c r="L806" s="44"/>
      <c r="M806" s="44"/>
      <c r="N806" s="44" t="str">
        <f>IFERROR(K806 + VALUE(LEFT(L806, FIND(" ", L806) - 1)), "")</f>
        <v/>
      </c>
      <c r="O806" s="3">
        <f>IF(_xlfn.DAYS(K806,J806)&lt;0, "Aguardando OC", _xlfn.DAYS(K806,J806))</f>
        <v>26</v>
      </c>
      <c r="P806" s="191">
        <v>399127</v>
      </c>
      <c r="Q806" s="42">
        <v>1144004</v>
      </c>
      <c r="R806" s="191">
        <v>167228</v>
      </c>
      <c r="S806" s="42">
        <v>727</v>
      </c>
      <c r="T806" s="67" t="s">
        <v>902</v>
      </c>
      <c r="U806" s="45">
        <v>11.79</v>
      </c>
      <c r="V806" s="42">
        <v>14591</v>
      </c>
      <c r="W806" s="47" t="str">
        <f>IFERROR(VLOOKUP(V806, Fornecedores!A:C, 3, FALSE), "")</f>
        <v>ATACADÃO ECONOMICO</v>
      </c>
      <c r="X806" s="43" t="str">
        <f>IFERROR(VLOOKUP(V806, Fornecedores!A:E, 5, FALSE), "")</f>
        <v>João Pessoa</v>
      </c>
      <c r="Y806" s="43" t="str">
        <f>IFERROR(VLOOKUP(V806, Fornecedores!A:F, 6, FALSE), "")</f>
        <v>PB</v>
      </c>
      <c r="Z806" s="14" t="str">
        <f>IF(H806=0, "Pedido entregue!", "Pendente")</f>
        <v>Pedido entregue!</v>
      </c>
      <c r="AA806" s="59"/>
      <c r="AB806" s="58" t="str">
        <f>IF(Z806="Pedido Entregue!", IF(AA806=1, "Retirado do Almoxarifado", IF(AA806=2, "Material devolvido", "Aguardando retirada")), IF(Z806="Pendente", "Entrega pendente", ""))</f>
        <v>Aguardando retirada</v>
      </c>
      <c r="AC806" s="18">
        <v>1</v>
      </c>
      <c r="AD806" s="18">
        <f>AC806/SUMIF($P:$P,P806,$AC:$AC)</f>
        <v>1</v>
      </c>
      <c r="AE806" s="18">
        <f>IF(R806=0,0,AC806/SUMIF($R:$R,R806,$AC:$AC))</f>
        <v>4.3478260869565216E-2</v>
      </c>
      <c r="AF806" s="18">
        <f>IF(R806=0,1,0)</f>
        <v>0</v>
      </c>
      <c r="AG806" s="18">
        <f>IF(R806=0,#REF!-J806,0)</f>
        <v>0</v>
      </c>
      <c r="AH806" t="str">
        <f>TEXT(J806,"MMMM")</f>
        <v>abril</v>
      </c>
    </row>
    <row r="807" spans="1:34" ht="12.75" hidden="1" customHeight="1" x14ac:dyDescent="0.25">
      <c r="A807" s="90" t="str">
        <f>IF(C807="Oficina Diversos","Oficina Geral",
IF(ISNUMBER(FIND("Estoque - Colhedoras",C807)),"Colhedoras",IF(ISNUMBER(FIND("Caldeiraria",C807)),"Caldeiraria",IF(ISNUMBER(FIND("Borracharia",C807)),"Borracharia",IF(ISNUMBER(FIND("Lubrificação",C807)),"Lubrificação",
IF(ISNUMBER(FIND("Estoque - Carregadeiras",C807)),"Carregadeiras",IF(ISNUMBER(FIND("Estoque - Veic. Leves",C807)),"Veic. Leves",
IF(ISNUMBER(FIND("Estoque - Caminhões",C807)),"Caminhões",IF(ISNUMBER(FIND("Estoque - Transbordos",C807)),"Transbordos",
IF(ISNUMBER(FIND("Estoque - Tratores",C807)),"Tratores",
IF(ISNUMBER(FIND("Estoque - Máquinas pesadas",C807)),"Máquinas pesadas",
IF(ISNUMBER(FIND("Estoque - Reboques",C807)),"Reboques",
IF(C807="Estoque","Estoque",
IF(AND(ISNUMBER(C807),C807&gt;1000,C807&lt;2000),"Caminhões",
IF(AND(ISNUMBER(C807),C807&gt;2000,C807&lt;3000),"Tratores",
IF(AND(ISNUMBER(C807),C807&gt;3000,C807&lt;4000),"Carregadeiras",
IF(AND(ISNUMBER(C807),C807&gt;4000,C807&lt;5000),"Máquinas pesadas",
IF(AND(ISNUMBER(C807),C807&gt;5000,C807&lt;6000),"Colhedoras",
IF(AND(ISNUMBER(C807),C807&gt;7000,C807&lt;8000),"Irrigação",
IF(AND(ISNUMBER(C807),C807&gt;8000,C807&lt;9000),"Reboques",IF(AND(ISNUMBER(C807),C807&gt;0,C807&lt;1000),"Veic. Leves","")))))))))))))))))))))</f>
        <v>Reboques</v>
      </c>
      <c r="B807" s="80"/>
      <c r="C807" s="42">
        <v>8002</v>
      </c>
      <c r="D807" s="42">
        <v>28044</v>
      </c>
      <c r="E807" s="43" t="s">
        <v>872</v>
      </c>
      <c r="F807" s="14" t="str">
        <f>IF(ISBLANK(K807), "Apenas Solicitação", "Tem OC")</f>
        <v>Tem OC</v>
      </c>
      <c r="G807" s="42">
        <v>1</v>
      </c>
      <c r="H807" s="37">
        <f>G807-I807</f>
        <v>0</v>
      </c>
      <c r="I807" s="38">
        <v>1</v>
      </c>
      <c r="J807" s="44">
        <v>45758</v>
      </c>
      <c r="K807" s="185">
        <v>45784</v>
      </c>
      <c r="L807" s="44"/>
      <c r="M807" s="44"/>
      <c r="N807" s="44" t="str">
        <f>IFERROR(K807 + VALUE(LEFT(L807, FIND(" ", L807) - 1)), "")</f>
        <v/>
      </c>
      <c r="O807" s="3">
        <f>IF(_xlfn.DAYS(K807,J807)&lt;0, "Aguardando OC", _xlfn.DAYS(K807,J807))</f>
        <v>26</v>
      </c>
      <c r="P807" s="191">
        <v>399138</v>
      </c>
      <c r="Q807" s="42">
        <v>1144009</v>
      </c>
      <c r="R807" s="191">
        <v>167228</v>
      </c>
      <c r="S807" s="42">
        <v>727</v>
      </c>
      <c r="T807" s="67" t="s">
        <v>902</v>
      </c>
      <c r="U807" s="45">
        <v>11.79</v>
      </c>
      <c r="V807" s="42">
        <v>14591</v>
      </c>
      <c r="W807" s="47" t="str">
        <f>IFERROR(VLOOKUP(V807, Fornecedores!A:C, 3, FALSE), "")</f>
        <v>ATACADÃO ECONOMICO</v>
      </c>
      <c r="X807" s="43" t="str">
        <f>IFERROR(VLOOKUP(V807, Fornecedores!A:E, 5, FALSE), "")</f>
        <v>João Pessoa</v>
      </c>
      <c r="Y807" s="43" t="str">
        <f>IFERROR(VLOOKUP(V807, Fornecedores!A:F, 6, FALSE), "")</f>
        <v>PB</v>
      </c>
      <c r="Z807" s="14" t="str">
        <f>IF(H807=0, "Pedido entregue!", "Pendente")</f>
        <v>Pedido entregue!</v>
      </c>
      <c r="AA807" s="59"/>
      <c r="AB807" s="58" t="str">
        <f>IF(Z807="Pedido Entregue!", IF(AA807=1, "Retirado do Almoxarifado", IF(AA807=2, "Material devolvido", "Aguardando retirada")), IF(Z807="Pendente", "Entrega pendente", ""))</f>
        <v>Aguardando retirada</v>
      </c>
      <c r="AC807" s="18">
        <v>1</v>
      </c>
      <c r="AD807" s="18">
        <f>AC807/SUMIF($P:$P,P807,$AC:$AC)</f>
        <v>1</v>
      </c>
      <c r="AE807" s="18">
        <f>IF(R807=0,0,AC807/SUMIF($R:$R,R807,$AC:$AC))</f>
        <v>4.3478260869565216E-2</v>
      </c>
      <c r="AF807" s="18">
        <f>IF(R807=0,1,0)</f>
        <v>0</v>
      </c>
      <c r="AG807" s="18">
        <f>IF(R807=0,#REF!-J807,0)</f>
        <v>0</v>
      </c>
      <c r="AH807" t="str">
        <f>TEXT(J807,"MMMM")</f>
        <v>abril</v>
      </c>
    </row>
    <row r="808" spans="1:34" ht="12.75" hidden="1" customHeight="1" x14ac:dyDescent="0.25">
      <c r="A808" s="90" t="str">
        <f>IF(C808="Oficina Diversos","Oficina Geral",
IF(ISNUMBER(FIND("Estoque - Colhedoras",C808)),"Colhedoras",IF(ISNUMBER(FIND("Caldeiraria",C808)),"Caldeiraria",IF(ISNUMBER(FIND("Borracharia",C808)),"Borracharia",IF(ISNUMBER(FIND("Lubrificação",C808)),"Lubrificação",
IF(ISNUMBER(FIND("Estoque - Carregadeiras",C808)),"Carregadeiras",IF(ISNUMBER(FIND("Estoque - Veic. Leves",C808)),"Veic. Leves",
IF(ISNUMBER(FIND("Estoque - Caminhões",C808)),"Caminhões",IF(ISNUMBER(FIND("Estoque - Transbordos",C808)),"Transbordos",
IF(ISNUMBER(FIND("Estoque - Tratores",C808)),"Tratores",
IF(ISNUMBER(FIND("Estoque - Máquinas pesadas",C808)),"Máquinas pesadas",
IF(ISNUMBER(FIND("Estoque - Reboques",C808)),"Reboques",
IF(C808="Estoque","Estoque",
IF(AND(ISNUMBER(C808),C808&gt;1000,C808&lt;2000),"Caminhões",
IF(AND(ISNUMBER(C808),C808&gt;2000,C808&lt;3000),"Tratores",
IF(AND(ISNUMBER(C808),C808&gt;3000,C808&lt;4000),"Carregadeiras",
IF(AND(ISNUMBER(C808),C808&gt;4000,C808&lt;5000),"Máquinas pesadas",
IF(AND(ISNUMBER(C808),C808&gt;5000,C808&lt;6000),"Colhedoras",
IF(AND(ISNUMBER(C808),C808&gt;7000,C808&lt;8000),"Irrigação",
IF(AND(ISNUMBER(C808),C808&gt;8000,C808&lt;9000),"Reboques",IF(AND(ISNUMBER(C808),C808&gt;0,C808&lt;1000),"Veic. Leves","")))))))))))))))))))))</f>
        <v>Reboques</v>
      </c>
      <c r="B808" s="87"/>
      <c r="C808" s="77">
        <v>8003</v>
      </c>
      <c r="D808" s="42">
        <v>28044</v>
      </c>
      <c r="E808" s="43" t="s">
        <v>872</v>
      </c>
      <c r="F808" s="14" t="str">
        <f>IF(ISBLANK(K808), "Apenas Solicitação", "Tem OC")</f>
        <v>Tem OC</v>
      </c>
      <c r="G808" s="42">
        <v>1</v>
      </c>
      <c r="H808" s="37">
        <f>G808-I808</f>
        <v>0</v>
      </c>
      <c r="I808" s="38">
        <v>1</v>
      </c>
      <c r="J808" s="44">
        <v>45758</v>
      </c>
      <c r="K808" s="185">
        <v>45784</v>
      </c>
      <c r="L808" s="44"/>
      <c r="M808" s="44"/>
      <c r="N808" s="44" t="str">
        <f>IFERROR(K808 + VALUE(LEFT(L808, FIND(" ", L808) - 1)), "")</f>
        <v/>
      </c>
      <c r="O808" s="3">
        <f>IF(_xlfn.DAYS(K808,J808)&lt;0, "Aguardando OC", _xlfn.DAYS(K808,J808))</f>
        <v>26</v>
      </c>
      <c r="P808" s="191">
        <v>399147</v>
      </c>
      <c r="Q808" s="42">
        <v>1144010</v>
      </c>
      <c r="R808" s="191">
        <v>167228</v>
      </c>
      <c r="S808" s="42">
        <v>727</v>
      </c>
      <c r="T808" s="67" t="s">
        <v>902</v>
      </c>
      <c r="U808" s="45">
        <v>11.79</v>
      </c>
      <c r="V808" s="42">
        <v>14591</v>
      </c>
      <c r="W808" s="47" t="str">
        <f>IFERROR(VLOOKUP(V808, Fornecedores!A:C, 3, FALSE), "")</f>
        <v>ATACADÃO ECONOMICO</v>
      </c>
      <c r="X808" s="43" t="str">
        <f>IFERROR(VLOOKUP(V808, Fornecedores!A:E, 5, FALSE), "")</f>
        <v>João Pessoa</v>
      </c>
      <c r="Y808" s="43" t="str">
        <f>IFERROR(VLOOKUP(V808, Fornecedores!A:F, 6, FALSE), "")</f>
        <v>PB</v>
      </c>
      <c r="Z808" s="14" t="str">
        <f>IF(H808=0, "Pedido entregue!", "Pendente")</f>
        <v>Pedido entregue!</v>
      </c>
      <c r="AA808" s="59"/>
      <c r="AB808" s="58" t="str">
        <f>IF(Z808="Pedido Entregue!", IF(AA808=1, "Retirado do Almoxarifado", IF(AA808=2, "Material devolvido", "Aguardando retirada")), IF(Z808="Pendente", "Entrega pendente", ""))</f>
        <v>Aguardando retirada</v>
      </c>
      <c r="AC808" s="18">
        <v>1</v>
      </c>
      <c r="AD808" s="18">
        <f>AC808/SUMIF($P:$P,P808,$AC:$AC)</f>
        <v>1</v>
      </c>
      <c r="AE808" s="18">
        <f>IF(R808=0,0,AC808/SUMIF($R:$R,R808,$AC:$AC))</f>
        <v>4.3478260869565216E-2</v>
      </c>
      <c r="AF808" s="18">
        <f>IF(R808=0,1,0)</f>
        <v>0</v>
      </c>
      <c r="AG808" s="18">
        <f>IF(R808=0,#REF!-J808,0)</f>
        <v>0</v>
      </c>
      <c r="AH808" t="str">
        <f>TEXT(J808,"MMMM")</f>
        <v>abril</v>
      </c>
    </row>
    <row r="809" spans="1:34" ht="12.75" hidden="1" customHeight="1" x14ac:dyDescent="0.25">
      <c r="A809" s="90" t="str">
        <f>IF(C809="Oficina Diversos","Oficina Geral",
IF(ISNUMBER(FIND("Estoque - Colhedoras",C809)),"Colhedoras",IF(ISNUMBER(FIND("Caldeiraria",C809)),"Caldeiraria",IF(ISNUMBER(FIND("Borracharia",C809)),"Borracharia",IF(ISNUMBER(FIND("Lubrificação",C809)),"Lubrificação",
IF(ISNUMBER(FIND("Estoque - Carregadeiras",C809)),"Carregadeiras",IF(ISNUMBER(FIND("Estoque - Veic. Leves",C809)),"Veic. Leves",
IF(ISNUMBER(FIND("Estoque - Caminhões",C809)),"Caminhões",IF(ISNUMBER(FIND("Estoque - Transbordos",C809)),"Transbordos",
IF(ISNUMBER(FIND("Estoque - Tratores",C809)),"Tratores",
IF(ISNUMBER(FIND("Estoque - Máquinas pesadas",C809)),"Máquinas pesadas",
IF(ISNUMBER(FIND("Estoque - Reboques",C809)),"Reboques",
IF(C809="Estoque","Estoque",
IF(AND(ISNUMBER(C809),C809&gt;1000,C809&lt;2000),"Caminhões",
IF(AND(ISNUMBER(C809),C809&gt;2000,C809&lt;3000),"Tratores",
IF(AND(ISNUMBER(C809),C809&gt;3000,C809&lt;4000),"Carregadeiras",
IF(AND(ISNUMBER(C809),C809&gt;4000,C809&lt;5000),"Máquinas pesadas",
IF(AND(ISNUMBER(C809),C809&gt;5000,C809&lt;6000),"Colhedoras",
IF(AND(ISNUMBER(C809),C809&gt;7000,C809&lt;8000),"Irrigação",
IF(AND(ISNUMBER(C809),C809&gt;8000,C809&lt;9000),"Reboques",IF(AND(ISNUMBER(C809),C809&gt;0,C809&lt;1000),"Veic. Leves","")))))))))))))))))))))</f>
        <v>Reboques</v>
      </c>
      <c r="B809" s="8"/>
      <c r="C809" s="42">
        <v>8004</v>
      </c>
      <c r="D809" s="42">
        <v>28044</v>
      </c>
      <c r="E809" s="43" t="s">
        <v>872</v>
      </c>
      <c r="F809" s="14" t="str">
        <f>IF(ISBLANK(K809), "Apenas Solicitação", "Tem OC")</f>
        <v>Tem OC</v>
      </c>
      <c r="G809" s="42">
        <v>1</v>
      </c>
      <c r="H809" s="37">
        <f>G809-I809</f>
        <v>0</v>
      </c>
      <c r="I809" s="38">
        <v>1</v>
      </c>
      <c r="J809" s="44">
        <v>45758</v>
      </c>
      <c r="K809" s="185">
        <v>45784</v>
      </c>
      <c r="L809" s="44"/>
      <c r="M809" s="44"/>
      <c r="N809" s="44" t="str">
        <f>IFERROR(K809 + VALUE(LEFT(L809, FIND(" ", L809) - 1)), "")</f>
        <v/>
      </c>
      <c r="O809" s="3">
        <f>IF(_xlfn.DAYS(K809,J809)&lt;0, "Aguardando OC", _xlfn.DAYS(K809,J809))</f>
        <v>26</v>
      </c>
      <c r="P809" s="191">
        <v>399155</v>
      </c>
      <c r="Q809" s="42">
        <v>1144011</v>
      </c>
      <c r="R809" s="191">
        <v>167228</v>
      </c>
      <c r="S809" s="42">
        <v>727</v>
      </c>
      <c r="T809" s="67" t="s">
        <v>902</v>
      </c>
      <c r="U809" s="45">
        <v>11.79</v>
      </c>
      <c r="V809" s="42">
        <v>14591</v>
      </c>
      <c r="W809" s="47" t="str">
        <f>IFERROR(VLOOKUP(V809, Fornecedores!A:C, 3, FALSE), "")</f>
        <v>ATACADÃO ECONOMICO</v>
      </c>
      <c r="X809" s="43" t="str">
        <f>IFERROR(VLOOKUP(V809, Fornecedores!A:E, 5, FALSE), "")</f>
        <v>João Pessoa</v>
      </c>
      <c r="Y809" s="43" t="str">
        <f>IFERROR(VLOOKUP(V809, Fornecedores!A:F, 6, FALSE), "")</f>
        <v>PB</v>
      </c>
      <c r="Z809" s="14" t="str">
        <f>IF(H809=0, "Pedido entregue!", "Pendente")</f>
        <v>Pedido entregue!</v>
      </c>
      <c r="AA809" s="59"/>
      <c r="AB809" s="58" t="str">
        <f>IF(Z809="Pedido Entregue!", IF(AA809=1, "Retirado do Almoxarifado", IF(AA809=2, "Material devolvido", "Aguardando retirada")), IF(Z809="Pendente", "Entrega pendente", ""))</f>
        <v>Aguardando retirada</v>
      </c>
      <c r="AC809" s="18">
        <v>1</v>
      </c>
      <c r="AD809" s="18">
        <f>AC809/SUMIF($P:$P,P809,$AC:$AC)</f>
        <v>1</v>
      </c>
      <c r="AE809" s="18">
        <f>IF(R809=0,0,AC809/SUMIF($R:$R,R809,$AC:$AC))</f>
        <v>4.3478260869565216E-2</v>
      </c>
      <c r="AF809" s="18">
        <f>IF(R809=0,1,0)</f>
        <v>0</v>
      </c>
      <c r="AG809" s="18">
        <f>IF(R809=0,#REF!-J809,0)</f>
        <v>0</v>
      </c>
      <c r="AH809" t="str">
        <f>TEXT(J809,"MMMM")</f>
        <v>abril</v>
      </c>
    </row>
    <row r="810" spans="1:34" ht="12.75" hidden="1" customHeight="1" x14ac:dyDescent="0.25">
      <c r="A810" s="90" t="str">
        <f>IF(C810="Oficina Diversos","Oficina Geral",
IF(ISNUMBER(FIND("Estoque - Colhedoras",C810)),"Colhedoras",IF(ISNUMBER(FIND("Caldeiraria",C810)),"Caldeiraria",IF(ISNUMBER(FIND("Borracharia",C810)),"Borracharia",IF(ISNUMBER(FIND("Lubrificação",C810)),"Lubrificação",
IF(ISNUMBER(FIND("Estoque - Carregadeiras",C810)),"Carregadeiras",IF(ISNUMBER(FIND("Estoque - Veic. Leves",C810)),"Veic. Leves",
IF(ISNUMBER(FIND("Estoque - Caminhões",C810)),"Caminhões",IF(ISNUMBER(FIND("Estoque - Transbordos",C810)),"Transbordos",
IF(ISNUMBER(FIND("Estoque - Tratores",C810)),"Tratores",
IF(ISNUMBER(FIND("Estoque - Máquinas pesadas",C810)),"Máquinas pesadas",
IF(ISNUMBER(FIND("Estoque - Reboques",C810)),"Reboques",
IF(C810="Estoque","Estoque",
IF(AND(ISNUMBER(C810),C810&gt;1000,C810&lt;2000),"Caminhões",
IF(AND(ISNUMBER(C810),C810&gt;2000,C810&lt;3000),"Tratores",
IF(AND(ISNUMBER(C810),C810&gt;3000,C810&lt;4000),"Carregadeiras",
IF(AND(ISNUMBER(C810),C810&gt;4000,C810&lt;5000),"Máquinas pesadas",
IF(AND(ISNUMBER(C810),C810&gt;5000,C810&lt;6000),"Colhedoras",
IF(AND(ISNUMBER(C810),C810&gt;7000,C810&lt;8000),"Irrigação",
IF(AND(ISNUMBER(C810),C810&gt;8000,C810&lt;9000),"Reboques",IF(AND(ISNUMBER(C810),C810&gt;0,C810&lt;1000),"Veic. Leves","")))))))))))))))))))))</f>
        <v>Reboques</v>
      </c>
      <c r="B810" s="8"/>
      <c r="C810" s="42">
        <v>8006</v>
      </c>
      <c r="D810" s="42">
        <v>28044</v>
      </c>
      <c r="E810" s="43" t="s">
        <v>872</v>
      </c>
      <c r="F810" s="14" t="str">
        <f>IF(ISBLANK(K810), "Apenas Solicitação", "Tem OC")</f>
        <v>Tem OC</v>
      </c>
      <c r="G810" s="42">
        <v>1</v>
      </c>
      <c r="H810" s="37">
        <f>G810-I810</f>
        <v>0</v>
      </c>
      <c r="I810" s="38">
        <v>1</v>
      </c>
      <c r="J810" s="44">
        <v>45758</v>
      </c>
      <c r="K810" s="185">
        <v>45784</v>
      </c>
      <c r="L810" s="44"/>
      <c r="M810" s="44"/>
      <c r="N810" s="44" t="str">
        <f>IFERROR(K810 + VALUE(LEFT(L810, FIND(" ", L810) - 1)), "")</f>
        <v/>
      </c>
      <c r="O810" s="3">
        <f>IF(_xlfn.DAYS(K810,J810)&lt;0, "Aguardando OC", _xlfn.DAYS(K810,J810))</f>
        <v>26</v>
      </c>
      <c r="P810" s="191">
        <v>399161</v>
      </c>
      <c r="Q810" s="42">
        <v>1144012</v>
      </c>
      <c r="R810" s="191">
        <v>167228</v>
      </c>
      <c r="S810" s="42">
        <v>727</v>
      </c>
      <c r="T810" s="67" t="s">
        <v>902</v>
      </c>
      <c r="U810" s="45">
        <v>11.79</v>
      </c>
      <c r="V810" s="42">
        <v>14591</v>
      </c>
      <c r="W810" s="47" t="str">
        <f>IFERROR(VLOOKUP(V810, Fornecedores!A:C, 3, FALSE), "")</f>
        <v>ATACADÃO ECONOMICO</v>
      </c>
      <c r="X810" s="43" t="str">
        <f>IFERROR(VLOOKUP(V810, Fornecedores!A:E, 5, FALSE), "")</f>
        <v>João Pessoa</v>
      </c>
      <c r="Y810" s="43" t="str">
        <f>IFERROR(VLOOKUP(V810, Fornecedores!A:F, 6, FALSE), "")</f>
        <v>PB</v>
      </c>
      <c r="Z810" s="14" t="str">
        <f>IF(H810=0, "Pedido entregue!", "Pendente")</f>
        <v>Pedido entregue!</v>
      </c>
      <c r="AA810" s="59"/>
      <c r="AB810" s="58" t="str">
        <f>IF(Z810="Pedido Entregue!", IF(AA810=1, "Retirado do Almoxarifado", IF(AA810=2, "Material devolvido", "Aguardando retirada")), IF(Z810="Pendente", "Entrega pendente", ""))</f>
        <v>Aguardando retirada</v>
      </c>
      <c r="AC810" s="18">
        <v>1</v>
      </c>
      <c r="AD810" s="18">
        <f>AC810/SUMIF($P:$P,P810,$AC:$AC)</f>
        <v>1</v>
      </c>
      <c r="AE810" s="18">
        <f>IF(R810=0,0,AC810/SUMIF($R:$R,R810,$AC:$AC))</f>
        <v>4.3478260869565216E-2</v>
      </c>
      <c r="AF810" s="18">
        <f>IF(R810=0,1,0)</f>
        <v>0</v>
      </c>
      <c r="AG810" s="18">
        <f>IF(R810=0,#REF!-J810,0)</f>
        <v>0</v>
      </c>
      <c r="AH810" t="str">
        <f>TEXT(J810,"MMMM")</f>
        <v>abril</v>
      </c>
    </row>
    <row r="811" spans="1:34" ht="12.75" customHeight="1" x14ac:dyDescent="0.25">
      <c r="A811" s="90" t="str">
        <f>IF(C811="Oficina Diversos","Oficina Geral",
IF(ISNUMBER(FIND("Estoque - Colhedoras",C811)),"Colhedoras",IF(ISNUMBER(FIND("Caldeiraria",C811)),"Caldeiraria",IF(ISNUMBER(FIND("Borracharia",C811)),"Borracharia",IF(ISNUMBER(FIND("Lubrificação",C811)),"Lubrificação",
IF(ISNUMBER(FIND("Estoque - Carregadeiras",C811)),"Carregadeiras",IF(ISNUMBER(FIND("Estoque - Veic. Leves",C811)),"Veic. Leves",
IF(ISNUMBER(FIND("Estoque - Caminhões",C811)),"Caminhões",IF(ISNUMBER(FIND("Estoque - Transbordos",C811)),"Transbordos",
IF(ISNUMBER(FIND("Estoque - Tratores",C811)),"Tratores",
IF(ISNUMBER(FIND("Estoque - Máquinas pesadas",C811)),"Máquinas pesadas",
IF(ISNUMBER(FIND("Estoque - Reboques",C811)),"Reboques",
IF(C811="Estoque","Estoque",
IF(AND(ISNUMBER(C811),C811&gt;1000,C811&lt;2000),"Caminhões",
IF(AND(ISNUMBER(C811),C811&gt;2000,C811&lt;3000),"Tratores",
IF(AND(ISNUMBER(C811),C811&gt;3000,C811&lt;4000),"Carregadeiras",
IF(AND(ISNUMBER(C811),C811&gt;4000,C811&lt;5000),"Máquinas pesadas",
IF(AND(ISNUMBER(C811),C811&gt;5000,C811&lt;6000),"Colhedoras",
IF(AND(ISNUMBER(C811),C811&gt;7000,C811&lt;8000),"Irrigação",
IF(AND(ISNUMBER(C811),C811&gt;8000,C811&lt;9000),"Reboques",IF(AND(ISNUMBER(C811),C811&gt;0,C811&lt;1000),"Veic. Leves","")))))))))))))))))))))</f>
        <v>Tratores</v>
      </c>
      <c r="B811" s="80"/>
      <c r="C811" s="2">
        <v>2039</v>
      </c>
      <c r="D811" s="2">
        <v>28163</v>
      </c>
      <c r="E811" s="3" t="s">
        <v>939</v>
      </c>
      <c r="F811" s="14" t="str">
        <f>IF(ISBLANK(K811), "Apenas Solicitação", "Tem OC")</f>
        <v>Apenas Solicitação</v>
      </c>
      <c r="G811" s="2">
        <v>2</v>
      </c>
      <c r="H811" s="37">
        <f>G811-I811</f>
        <v>2</v>
      </c>
      <c r="I811" s="38">
        <v>0</v>
      </c>
      <c r="J811" s="4">
        <v>45768</v>
      </c>
      <c r="K811" s="14"/>
      <c r="L811" s="3"/>
      <c r="M811" s="44" t="str">
        <f ca="1">IF(OR(N811="", N811=0), "", IF(N811&gt;TODAY(), "No prazo", "Atrasado"))</f>
        <v/>
      </c>
      <c r="N811" s="44" t="str">
        <f>IFERROR(K811 + VALUE(LEFT(L811, FIND(" ", L811) - 1)), "")</f>
        <v/>
      </c>
      <c r="O811" s="3" t="str">
        <f>IF(_xlfn.DAYS(K811,J811)&lt;0, "Aguardando OC", _xlfn.DAYS(K811,J811))</f>
        <v>Aguardando OC</v>
      </c>
      <c r="P811" s="14">
        <v>399984</v>
      </c>
      <c r="Q811" s="27"/>
      <c r="R811" s="14">
        <v>0</v>
      </c>
      <c r="S811" s="2">
        <v>221</v>
      </c>
      <c r="T811" s="65" t="s">
        <v>1029</v>
      </c>
      <c r="U811" s="21">
        <v>185.54</v>
      </c>
      <c r="V811" s="2"/>
      <c r="W811" s="47" t="str">
        <f>IFERROR(VLOOKUP(V811, Fornecedores!A:C, 3, FALSE), "")</f>
        <v/>
      </c>
      <c r="X811" s="43" t="str">
        <f>IFERROR(VLOOKUP(V811, Fornecedores!A:E, 5, FALSE), "")</f>
        <v/>
      </c>
      <c r="Y811" s="43" t="str">
        <f>IFERROR(VLOOKUP(V811, Fornecedores!A:F, 6, FALSE), "")</f>
        <v/>
      </c>
      <c r="Z811" s="14" t="str">
        <f>IF(H811=0, "Pedido entregue!", "Pendente")</f>
        <v>Pendente</v>
      </c>
      <c r="AA811" s="59"/>
      <c r="AB811" s="58" t="str">
        <f>IF(Z811="Pedido Entregue!", IF(AA811=1, "Retirado do Almoxarifado", IF(AA811=2, "Material devolvido", "Aguardando retirada")), IF(Z811="Pendente", "Entrega pendente", ""))</f>
        <v>Entrega pendente</v>
      </c>
      <c r="AC811" s="18">
        <v>1</v>
      </c>
      <c r="AD811" s="18">
        <f>AC811/SUMIF($P:$P,P811,$AC:$AC)</f>
        <v>1</v>
      </c>
      <c r="AE811" s="18">
        <f>IF(R811=0,0,AC811/SUMIF($R:$R,R811,$AC:$AC))</f>
        <v>0</v>
      </c>
      <c r="AF811" s="18">
        <f>IF(R811=0,1,0)</f>
        <v>1</v>
      </c>
      <c r="AG811" s="18" t="e">
        <f>IF(R811=0,#REF!-J811,0)</f>
        <v>#REF!</v>
      </c>
      <c r="AH811" t="str">
        <f>TEXT(J811,"MMMM")</f>
        <v>abril</v>
      </c>
    </row>
    <row r="812" spans="1:34" ht="12.75" customHeight="1" x14ac:dyDescent="0.25">
      <c r="A812" s="90" t="str">
        <f>IF(C812="Oficina Diversos","Oficina Geral",
IF(ISNUMBER(FIND("Estoque - Colhedoras",C812)),"Colhedoras",IF(ISNUMBER(FIND("Caldeiraria",C812)),"Caldeiraria",IF(ISNUMBER(FIND("Borracharia",C812)),"Borracharia",IF(ISNUMBER(FIND("Lubrificação",C812)),"Lubrificação",
IF(ISNUMBER(FIND("Estoque - Carregadeiras",C812)),"Carregadeiras",IF(ISNUMBER(FIND("Estoque - Veic. Leves",C812)),"Veic. Leves",
IF(ISNUMBER(FIND("Estoque - Caminhões",C812)),"Caminhões",IF(ISNUMBER(FIND("Estoque - Transbordos",C812)),"Transbordos",
IF(ISNUMBER(FIND("Estoque - Tratores",C812)),"Tratores",
IF(ISNUMBER(FIND("Estoque - Máquinas pesadas",C812)),"Máquinas pesadas",
IF(ISNUMBER(FIND("Estoque - Reboques",C812)),"Reboques",
IF(C812="Estoque","Estoque",
IF(AND(ISNUMBER(C812),C812&gt;1000,C812&lt;2000),"Caminhões",
IF(AND(ISNUMBER(C812),C812&gt;2000,C812&lt;3000),"Tratores",
IF(AND(ISNUMBER(C812),C812&gt;3000,C812&lt;4000),"Carregadeiras",
IF(AND(ISNUMBER(C812),C812&gt;4000,C812&lt;5000),"Máquinas pesadas",
IF(AND(ISNUMBER(C812),C812&gt;5000,C812&lt;6000),"Colhedoras",
IF(AND(ISNUMBER(C812),C812&gt;7000,C812&lt;8000),"Irrigação",
IF(AND(ISNUMBER(C812),C812&gt;8000,C812&lt;9000),"Reboques",IF(AND(ISNUMBER(C812),C812&gt;0,C812&lt;1000),"Veic. Leves","")))))))))))))))))))))</f>
        <v>Tratores</v>
      </c>
      <c r="B812" s="87"/>
      <c r="C812" s="76">
        <v>2039</v>
      </c>
      <c r="D812" s="2">
        <v>28164</v>
      </c>
      <c r="E812" s="3" t="s">
        <v>940</v>
      </c>
      <c r="F812" s="14" t="str">
        <f>IF(ISBLANK(K812), "Apenas Solicitação", "Tem OC")</f>
        <v>Apenas Solicitação</v>
      </c>
      <c r="G812" s="2">
        <v>1</v>
      </c>
      <c r="H812" s="37">
        <f>G812-I812</f>
        <v>1</v>
      </c>
      <c r="I812" s="38">
        <v>0</v>
      </c>
      <c r="J812" s="4">
        <v>45768</v>
      </c>
      <c r="K812" s="14"/>
      <c r="L812" s="3"/>
      <c r="M812" s="44" t="str">
        <f ca="1">IF(OR(N812="", N812=0), "", IF(N812&gt;TODAY(), "No prazo", "Atrasado"))</f>
        <v/>
      </c>
      <c r="N812" s="44" t="str">
        <f>IFERROR(K812 + VALUE(LEFT(L812, FIND(" ", L812) - 1)), "")</f>
        <v/>
      </c>
      <c r="O812" s="3" t="str">
        <f>IF(_xlfn.DAYS(K812,J812)&lt;0, "Aguardando OC", _xlfn.DAYS(K812,J812))</f>
        <v>Aguardando OC</v>
      </c>
      <c r="P812" s="14">
        <v>399991</v>
      </c>
      <c r="Q812" s="27"/>
      <c r="R812" s="14">
        <v>0</v>
      </c>
      <c r="S812" s="2">
        <v>221</v>
      </c>
      <c r="T812" s="65" t="s">
        <v>1029</v>
      </c>
      <c r="U812" s="21">
        <v>163.88</v>
      </c>
      <c r="V812" s="2"/>
      <c r="W812" s="47" t="str">
        <f>IFERROR(VLOOKUP(V812, Fornecedores!A:C, 3, FALSE), "")</f>
        <v/>
      </c>
      <c r="X812" s="43" t="str">
        <f>IFERROR(VLOOKUP(V812, Fornecedores!A:E, 5, FALSE), "")</f>
        <v/>
      </c>
      <c r="Y812" s="43" t="str">
        <f>IFERROR(VLOOKUP(V812, Fornecedores!A:F, 6, FALSE), "")</f>
        <v/>
      </c>
      <c r="Z812" s="14" t="str">
        <f>IF(H812=0, "Pedido entregue!", "Pendente")</f>
        <v>Pendente</v>
      </c>
      <c r="AA812" s="59"/>
      <c r="AB812" s="58" t="str">
        <f>IF(Z812="Pedido Entregue!", IF(AA812=1, "Retirado do Almoxarifado", IF(AA812=2, "Material devolvido", "Aguardando retirada")), IF(Z812="Pendente", "Entrega pendente", ""))</f>
        <v>Entrega pendente</v>
      </c>
      <c r="AC812" s="18">
        <v>1</v>
      </c>
      <c r="AD812" s="18">
        <f>AC812/SUMIF($P:$P,P812,$AC:$AC)</f>
        <v>1</v>
      </c>
      <c r="AE812" s="18">
        <f>IF(R812=0,0,AC812/SUMIF($R:$R,R812,$AC:$AC))</f>
        <v>0</v>
      </c>
      <c r="AF812" s="18">
        <f>IF(R812=0,1,0)</f>
        <v>1</v>
      </c>
      <c r="AG812" s="18" t="e">
        <f>IF(R812=0,#REF!-J812,0)</f>
        <v>#REF!</v>
      </c>
      <c r="AH812" t="str">
        <f>TEXT(J812,"MMMM")</f>
        <v>abril</v>
      </c>
    </row>
    <row r="813" spans="1:34" ht="12.75" hidden="1" customHeight="1" x14ac:dyDescent="0.25">
      <c r="A813" s="90" t="str">
        <f>IF(C813="Oficina Diversos","Oficina Geral",
IF(ISNUMBER(FIND("Estoque - Colhedoras",C813)),"Colhedoras",IF(ISNUMBER(FIND("Caldeiraria",C813)),"Caldeiraria",IF(ISNUMBER(FIND("Borracharia",C813)),"Borracharia",IF(ISNUMBER(FIND("Lubrificação",C813)),"Lubrificação",
IF(ISNUMBER(FIND("Estoque - Carregadeiras",C813)),"Carregadeiras",IF(ISNUMBER(FIND("Estoque - Veic. Leves",C813)),"Veic. Leves",
IF(ISNUMBER(FIND("Estoque - Caminhões",C813)),"Caminhões",IF(ISNUMBER(FIND("Estoque - Transbordos",C813)),"Transbordos",
IF(ISNUMBER(FIND("Estoque - Tratores",C813)),"Tratores",
IF(ISNUMBER(FIND("Estoque - Máquinas pesadas",C813)),"Máquinas pesadas",
IF(ISNUMBER(FIND("Estoque - Reboques",C813)),"Reboques",
IF(C813="Estoque","Estoque",
IF(AND(ISNUMBER(C813),C813&gt;1000,C813&lt;2000),"Caminhões",
IF(AND(ISNUMBER(C813),C813&gt;2000,C813&lt;3000),"Tratores",
IF(AND(ISNUMBER(C813),C813&gt;3000,C813&lt;4000),"Carregadeiras",
IF(AND(ISNUMBER(C813),C813&gt;4000,C813&lt;5000),"Máquinas pesadas",
IF(AND(ISNUMBER(C813),C813&gt;5000,C813&lt;6000),"Colhedoras",
IF(AND(ISNUMBER(C813),C813&gt;7000,C813&lt;8000),"Irrigação",
IF(AND(ISNUMBER(C813),C813&gt;8000,C813&lt;9000),"Reboques",IF(AND(ISNUMBER(C813),C813&gt;0,C813&lt;1000),"Veic. Leves","")))))))))))))))))))))</f>
        <v>Tratores</v>
      </c>
      <c r="B813" s="8"/>
      <c r="C813" s="42">
        <v>2039</v>
      </c>
      <c r="D813" s="42">
        <v>28165</v>
      </c>
      <c r="E813" s="43" t="s">
        <v>941</v>
      </c>
      <c r="F813" s="14" t="str">
        <f>IF(ISBLANK(K813), "Apenas Solicitação", "Tem OC")</f>
        <v>Tem OC</v>
      </c>
      <c r="G813" s="42">
        <v>2</v>
      </c>
      <c r="H813" s="37">
        <f>G813-I813</f>
        <v>0</v>
      </c>
      <c r="I813" s="38">
        <v>2</v>
      </c>
      <c r="J813" s="44">
        <v>45768</v>
      </c>
      <c r="K813" s="185">
        <v>45784</v>
      </c>
      <c r="L813" s="44"/>
      <c r="M813" s="44"/>
      <c r="N813" s="44" t="str">
        <f>IFERROR(K813 + VALUE(LEFT(L813, FIND(" ", L813) - 1)), "")</f>
        <v/>
      </c>
      <c r="O813" s="3">
        <f>IF(_xlfn.DAYS(K813,J813)&lt;0, "Aguardando OC", _xlfn.DAYS(K813,J813))</f>
        <v>16</v>
      </c>
      <c r="P813" s="191">
        <v>399981</v>
      </c>
      <c r="Q813" s="42"/>
      <c r="R813" s="191">
        <v>167230</v>
      </c>
      <c r="S813" s="42">
        <v>221</v>
      </c>
      <c r="T813" s="67" t="s">
        <v>1029</v>
      </c>
      <c r="U813" s="45">
        <v>184.08</v>
      </c>
      <c r="V813" s="42">
        <v>13341</v>
      </c>
      <c r="W813" s="47" t="str">
        <f>IFERROR(VLOOKUP(V813, Fornecedores!A:C, 3, FALSE), "")</f>
        <v>DISMA DISTRIBUIDORA</v>
      </c>
      <c r="X813" s="43" t="str">
        <f>IFERROR(VLOOKUP(V813, Fornecedores!A:E, 5, FALSE), "")</f>
        <v>Araçatuba</v>
      </c>
      <c r="Y813" s="43" t="str">
        <f>IFERROR(VLOOKUP(V813, Fornecedores!A:F, 6, FALSE), "")</f>
        <v>SP</v>
      </c>
      <c r="Z813" s="14" t="str">
        <f>IF(H813=0, "Pedido entregue!", "Pendente")</f>
        <v>Pedido entregue!</v>
      </c>
      <c r="AA813" s="59">
        <v>1</v>
      </c>
      <c r="AB813" s="58" t="str">
        <f>IF(Z813="Pedido Entregue!", IF(AA813=1, "Retirado do Almoxarifado", IF(AA813=2, "Material devolvido", "Aguardando retirada")), IF(Z813="Pendente", "Entrega pendente", ""))</f>
        <v>Retirado do Almoxarifado</v>
      </c>
      <c r="AC813" s="18">
        <v>1</v>
      </c>
      <c r="AD813" s="18">
        <f>AC813/SUMIF($P:$P,P813,$AC:$AC)</f>
        <v>1</v>
      </c>
      <c r="AE813" s="18">
        <f>IF(R813=0,0,AC813/SUMIF($R:$R,R813,$AC:$AC))</f>
        <v>0.25</v>
      </c>
      <c r="AF813" s="18">
        <f>IF(R813=0,1,0)</f>
        <v>0</v>
      </c>
      <c r="AG813" s="18">
        <f>IF(R813=0,#REF!-J813,0)</f>
        <v>0</v>
      </c>
      <c r="AH813" t="str">
        <f>TEXT(J813,"MMMM")</f>
        <v>abril</v>
      </c>
    </row>
    <row r="814" spans="1:34" ht="12.75" customHeight="1" x14ac:dyDescent="0.25">
      <c r="A814" s="90" t="str">
        <f>IF(C814="Oficina Diversos","Oficina Geral",
IF(ISNUMBER(FIND("Estoque - Colhedoras",C814)),"Colhedoras",IF(ISNUMBER(FIND("Caldeiraria",C814)),"Caldeiraria",IF(ISNUMBER(FIND("Borracharia",C814)),"Borracharia",IF(ISNUMBER(FIND("Lubrificação",C814)),"Lubrificação",
IF(ISNUMBER(FIND("Estoque - Carregadeiras",C814)),"Carregadeiras",IF(ISNUMBER(FIND("Estoque - Veic. Leves",C814)),"Veic. Leves",
IF(ISNUMBER(FIND("Estoque - Caminhões",C814)),"Caminhões",IF(ISNUMBER(FIND("Estoque - Transbordos",C814)),"Transbordos",
IF(ISNUMBER(FIND("Estoque - Tratores",C814)),"Tratores",
IF(ISNUMBER(FIND("Estoque - Máquinas pesadas",C814)),"Máquinas pesadas",
IF(ISNUMBER(FIND("Estoque - Reboques",C814)),"Reboques",
IF(C814="Estoque","Estoque",
IF(AND(ISNUMBER(C814),C814&gt;1000,C814&lt;2000),"Caminhões",
IF(AND(ISNUMBER(C814),C814&gt;2000,C814&lt;3000),"Tratores",
IF(AND(ISNUMBER(C814),C814&gt;3000,C814&lt;4000),"Carregadeiras",
IF(AND(ISNUMBER(C814),C814&gt;4000,C814&lt;5000),"Máquinas pesadas",
IF(AND(ISNUMBER(C814),C814&gt;5000,C814&lt;6000),"Colhedoras",
IF(AND(ISNUMBER(C814),C814&gt;7000,C814&lt;8000),"Irrigação",
IF(AND(ISNUMBER(C814),C814&gt;8000,C814&lt;9000),"Reboques",IF(AND(ISNUMBER(C814),C814&gt;0,C814&lt;1000),"Veic. Leves","")))))))))))))))))))))</f>
        <v>Tratores</v>
      </c>
      <c r="B814" s="8"/>
      <c r="C814" s="169">
        <v>2039</v>
      </c>
      <c r="D814" s="169">
        <v>28166</v>
      </c>
      <c r="E814" s="234" t="s">
        <v>942</v>
      </c>
      <c r="F814" s="238" t="str">
        <f>IF(ISBLANK(K814), "Apenas Solicitação", "Tem OC")</f>
        <v>Apenas Solicitação</v>
      </c>
      <c r="G814" s="169">
        <v>1</v>
      </c>
      <c r="H814" s="169">
        <f>G814-I814</f>
        <v>1</v>
      </c>
      <c r="I814" s="169">
        <v>0</v>
      </c>
      <c r="J814" s="241">
        <v>45768</v>
      </c>
      <c r="K814" s="238"/>
      <c r="L814" s="234"/>
      <c r="M814" s="44" t="str">
        <f ca="1">IF(OR(N814="", N814=0), "", IF(N814&gt;TODAY(), "No prazo", "Atrasado"))</f>
        <v/>
      </c>
      <c r="N814" s="44" t="str">
        <f>IFERROR(K814 + VALUE(LEFT(L814, FIND(" ", L814) - 1)), "")</f>
        <v/>
      </c>
      <c r="O814" s="234" t="str">
        <f>IF(_xlfn.DAYS(K814,J814)&lt;0, "Aguardando OC", _xlfn.DAYS(K814,J814))</f>
        <v>Aguardando OC</v>
      </c>
      <c r="P814" s="238">
        <v>399989</v>
      </c>
      <c r="Q814" s="18"/>
      <c r="R814" s="238">
        <v>0</v>
      </c>
      <c r="S814" s="2">
        <v>221</v>
      </c>
      <c r="T814" s="65" t="s">
        <v>1029</v>
      </c>
      <c r="U814" s="271">
        <v>163.41</v>
      </c>
      <c r="V814" s="169"/>
      <c r="W814" s="251" t="str">
        <f>IFERROR(VLOOKUP(V814, Fornecedores!A:C, 3, FALSE), "")</f>
        <v/>
      </c>
      <c r="X814" s="251" t="str">
        <f>IFERROR(VLOOKUP(V814, Fornecedores!A:E, 5, FALSE), "")</f>
        <v/>
      </c>
      <c r="Y814" s="251" t="str">
        <f>IFERROR(VLOOKUP(V814, Fornecedores!A:F, 6, FALSE), "")</f>
        <v/>
      </c>
      <c r="Z814" s="238" t="str">
        <f>IF(H814=0, "Pedido entregue!", "Pendente")</f>
        <v>Pendente</v>
      </c>
      <c r="AA814" s="59"/>
      <c r="AB814" s="58" t="str">
        <f>IF(Z814="Pedido Entregue!", IF(AA814=1, "Retirado do Almoxarifado", IF(AA814=2, "Material devolvido", "Aguardando retirada")), IF(Z814="Pendente", "Entrega pendente", ""))</f>
        <v>Entrega pendente</v>
      </c>
      <c r="AC814" s="18">
        <v>1</v>
      </c>
      <c r="AD814" s="18">
        <f>AC814/SUMIF($P:$P,P814,$AC:$AC)</f>
        <v>1</v>
      </c>
      <c r="AE814" s="18">
        <f>IF(R814=0,0,AC814/SUMIF($R:$R,R814,$AC:$AC))</f>
        <v>0</v>
      </c>
      <c r="AF814" s="18">
        <f>IF(R814=0,1,0)</f>
        <v>1</v>
      </c>
      <c r="AG814" s="18" t="e">
        <f>IF(R814=0,#REF!-J814,0)</f>
        <v>#REF!</v>
      </c>
      <c r="AH814" t="str">
        <f>TEXT(J814,"MMMM")</f>
        <v>abril</v>
      </c>
    </row>
    <row r="815" spans="1:34" ht="12.75" hidden="1" customHeight="1" x14ac:dyDescent="0.25">
      <c r="A815" s="90" t="str">
        <f>IF(C815="Oficina Diversos","Oficina Geral",
IF(ISNUMBER(FIND("Estoque - Colhedoras",C815)),"Colhedoras",IF(ISNUMBER(FIND("Caldeiraria",C815)),"Caldeiraria",IF(ISNUMBER(FIND("Borracharia",C815)),"Borracharia",IF(ISNUMBER(FIND("Lubrificação",C815)),"Lubrificação",
IF(ISNUMBER(FIND("Estoque - Carregadeiras",C815)),"Carregadeiras",IF(ISNUMBER(FIND("Estoque - Veic. Leves",C815)),"Veic. Leves",
IF(ISNUMBER(FIND("Estoque - Caminhões",C815)),"Caminhões",IF(ISNUMBER(FIND("Estoque - Transbordos",C815)),"Transbordos",
IF(ISNUMBER(FIND("Estoque - Tratores",C815)),"Tratores",
IF(ISNUMBER(FIND("Estoque - Máquinas pesadas",C815)),"Máquinas pesadas",
IF(ISNUMBER(FIND("Estoque - Reboques",C815)),"Reboques",
IF(C815="Estoque","Estoque",
IF(AND(ISNUMBER(C815),C815&gt;1000,C815&lt;2000),"Caminhões",
IF(AND(ISNUMBER(C815),C815&gt;2000,C815&lt;3000),"Tratores",
IF(AND(ISNUMBER(C815),C815&gt;3000,C815&lt;4000),"Carregadeiras",
IF(AND(ISNUMBER(C815),C815&gt;4000,C815&lt;5000),"Máquinas pesadas",
IF(AND(ISNUMBER(C815),C815&gt;5000,C815&lt;6000),"Colhedoras",
IF(AND(ISNUMBER(C815),C815&gt;7000,C815&lt;8000),"Irrigação",
IF(AND(ISNUMBER(C815),C815&gt;8000,C815&lt;9000),"Reboques",IF(AND(ISNUMBER(C815),C815&gt;0,C815&lt;1000),"Veic. Leves","")))))))))))))))))))))</f>
        <v>Tratores</v>
      </c>
      <c r="B815" s="8"/>
      <c r="C815" s="42">
        <v>2039</v>
      </c>
      <c r="D815" s="42">
        <v>28167</v>
      </c>
      <c r="E815" s="43" t="s">
        <v>943</v>
      </c>
      <c r="F815" s="14" t="str">
        <f>IF(ISBLANK(K815), "Apenas Solicitação", "Tem OC")</f>
        <v>Tem OC</v>
      </c>
      <c r="G815" s="42">
        <v>1</v>
      </c>
      <c r="H815" s="37">
        <f>G815-I815</f>
        <v>0</v>
      </c>
      <c r="I815" s="38">
        <v>1</v>
      </c>
      <c r="J815" s="44">
        <v>45768</v>
      </c>
      <c r="K815" s="185">
        <v>45784</v>
      </c>
      <c r="L815" s="44"/>
      <c r="M815" s="44"/>
      <c r="N815" s="44" t="str">
        <f>IFERROR(K815 + VALUE(LEFT(L815, FIND(" ", L815) - 1)), "")</f>
        <v/>
      </c>
      <c r="O815" s="3">
        <f>IF(_xlfn.DAYS(K815,J815)&lt;0, "Aguardando OC", _xlfn.DAYS(K815,J815))</f>
        <v>16</v>
      </c>
      <c r="P815" s="191">
        <v>399990</v>
      </c>
      <c r="Q815" s="42"/>
      <c r="R815" s="191">
        <v>166980</v>
      </c>
      <c r="S815" s="42">
        <v>221</v>
      </c>
      <c r="T815" s="67" t="s">
        <v>1029</v>
      </c>
      <c r="U815" s="45">
        <v>12.35</v>
      </c>
      <c r="V815" s="42">
        <v>13341</v>
      </c>
      <c r="W815" s="47" t="str">
        <f>IFERROR(VLOOKUP(V815, Fornecedores!A:C, 3, FALSE), "")</f>
        <v>DISMA DISTRIBUIDORA</v>
      </c>
      <c r="X815" s="43" t="str">
        <f>IFERROR(VLOOKUP(V815, Fornecedores!A:E, 5, FALSE), "")</f>
        <v>Araçatuba</v>
      </c>
      <c r="Y815" s="43" t="str">
        <f>IFERROR(VLOOKUP(V815, Fornecedores!A:F, 6, FALSE), "")</f>
        <v>SP</v>
      </c>
      <c r="Z815" s="14" t="str">
        <f>IF(H815=0, "Pedido entregue!", "Pendente")</f>
        <v>Pedido entregue!</v>
      </c>
      <c r="AA815" s="59">
        <v>1</v>
      </c>
      <c r="AB815" s="58" t="str">
        <f>IF(Z815="Pedido Entregue!", IF(AA815=1, "Retirado do Almoxarifado", IF(AA815=2, "Material devolvido", "Aguardando retirada")), IF(Z815="Pendente", "Entrega pendente", ""))</f>
        <v>Retirado do Almoxarifado</v>
      </c>
      <c r="AC815" s="18">
        <v>1</v>
      </c>
      <c r="AD815" s="18">
        <f>AC815/SUMIF($P:$P,P815,$AC:$AC)</f>
        <v>1</v>
      </c>
      <c r="AE815" s="18">
        <f>IF(R815=0,0,AC815/SUMIF($R:$R,R815,$AC:$AC))</f>
        <v>6.6666666666666666E-2</v>
      </c>
      <c r="AF815" s="18">
        <f>IF(R815=0,1,0)</f>
        <v>0</v>
      </c>
      <c r="AG815" s="18">
        <f>IF(R815=0,#REF!-J815,0)</f>
        <v>0</v>
      </c>
      <c r="AH815" t="str">
        <f>TEXT(J815,"MMMM")</f>
        <v>abril</v>
      </c>
    </row>
    <row r="816" spans="1:34" ht="12.75" customHeight="1" x14ac:dyDescent="0.25">
      <c r="A816" s="90" t="str">
        <f>IF(C816="Oficina Diversos","Oficina Geral",
IF(ISNUMBER(FIND("Estoque - Colhedoras",C816)),"Colhedoras",IF(ISNUMBER(FIND("Caldeiraria",C816)),"Caldeiraria",IF(ISNUMBER(FIND("Borracharia",C816)),"Borracharia",IF(ISNUMBER(FIND("Lubrificação",C816)),"Lubrificação",
IF(ISNUMBER(FIND("Estoque - Carregadeiras",C816)),"Carregadeiras",IF(ISNUMBER(FIND("Estoque - Veic. Leves",C816)),"Veic. Leves",
IF(ISNUMBER(FIND("Estoque - Caminhões",C816)),"Caminhões",IF(ISNUMBER(FIND("Estoque - Transbordos",C816)),"Transbordos",
IF(ISNUMBER(FIND("Estoque - Tratores",C816)),"Tratores",
IF(ISNUMBER(FIND("Estoque - Máquinas pesadas",C816)),"Máquinas pesadas",
IF(ISNUMBER(FIND("Estoque - Reboques",C816)),"Reboques",
IF(C816="Estoque","Estoque",
IF(AND(ISNUMBER(C816),C816&gt;1000,C816&lt;2000),"Caminhões",
IF(AND(ISNUMBER(C816),C816&gt;2000,C816&lt;3000),"Tratores",
IF(AND(ISNUMBER(C816),C816&gt;3000,C816&lt;4000),"Carregadeiras",
IF(AND(ISNUMBER(C816),C816&gt;4000,C816&lt;5000),"Máquinas pesadas",
IF(AND(ISNUMBER(C816),C816&gt;5000,C816&lt;6000),"Colhedoras",
IF(AND(ISNUMBER(C816),C816&gt;7000,C816&lt;8000),"Irrigação",
IF(AND(ISNUMBER(C816),C816&gt;8000,C816&lt;9000),"Reboques",IF(AND(ISNUMBER(C816),C816&gt;0,C816&lt;1000),"Veic. Leves","")))))))))))))))))))))</f>
        <v>Máquinas pesadas</v>
      </c>
      <c r="B816" s="8"/>
      <c r="C816" s="28">
        <v>4001</v>
      </c>
      <c r="D816" s="28">
        <v>28273</v>
      </c>
      <c r="E816" s="29" t="s">
        <v>262</v>
      </c>
      <c r="F816" s="14" t="str">
        <f>IF(ISBLANK(K816), "Apenas Solicitação", "Tem OC")</f>
        <v>Apenas Solicitação</v>
      </c>
      <c r="G816" s="28">
        <v>4</v>
      </c>
      <c r="H816" s="37">
        <f>G816-I816</f>
        <v>4</v>
      </c>
      <c r="I816" s="38">
        <v>0</v>
      </c>
      <c r="J816" s="64">
        <v>45731</v>
      </c>
      <c r="K816" s="189"/>
      <c r="L816" s="30"/>
      <c r="M816" s="44" t="str">
        <f ca="1">IF(OR(N816="", N816=0), "", IF(N816&gt;TODAY(), "No prazo", "Atrasado"))</f>
        <v/>
      </c>
      <c r="N816" s="44" t="str">
        <f>IFERROR(K816 + VALUE(LEFT(L816, FIND(" ", L816) - 1)), "")</f>
        <v/>
      </c>
      <c r="O816" s="3" t="str">
        <f>IF(_xlfn.DAYS(K816,J816)&lt;0, "Aguardando OC", _xlfn.DAYS(K816,J816))</f>
        <v>Aguardando OC</v>
      </c>
      <c r="P816" s="206">
        <v>396299</v>
      </c>
      <c r="Q816" s="28">
        <v>1136817</v>
      </c>
      <c r="R816" s="206">
        <v>0</v>
      </c>
      <c r="S816" s="28">
        <v>722</v>
      </c>
      <c r="T816" s="66" t="s">
        <v>263</v>
      </c>
      <c r="U816" s="32">
        <v>100.37</v>
      </c>
      <c r="V816" s="28"/>
      <c r="W816" s="47" t="str">
        <f>IFERROR(VLOOKUP(V816, Fornecedores!A:C, 3, FALSE), "")</f>
        <v/>
      </c>
      <c r="X816" s="43" t="str">
        <f>IFERROR(VLOOKUP(V816, Fornecedores!A:E, 5, FALSE), "")</f>
        <v/>
      </c>
      <c r="Y816" s="43" t="str">
        <f>IFERROR(VLOOKUP(V816, Fornecedores!A:F, 6, FALSE), "")</f>
        <v/>
      </c>
      <c r="Z816" s="14" t="str">
        <f>IF(H816=0, "Pedido entregue!", "Pendente")</f>
        <v>Pendente</v>
      </c>
      <c r="AA816" s="59"/>
      <c r="AB816" s="58" t="str">
        <f>IF(Z816="Pedido Entregue!", IF(AA816=1, "Retirado do Almoxarifado", IF(AA816=2, "Material devolvido", "Aguardando retirada")), IF(Z816="Pendente", "Entrega pendente", ""))</f>
        <v>Entrega pendente</v>
      </c>
      <c r="AC816" s="18">
        <v>1</v>
      </c>
      <c r="AD816" s="18">
        <f>AC816/SUMIF($P:$P,P816,$AC:$AC)</f>
        <v>1</v>
      </c>
      <c r="AE816" s="18">
        <f>IF(R816=0,0,AC816/SUMIF($R:$R,R816,$AC:$AC))</f>
        <v>0</v>
      </c>
      <c r="AF816" s="18">
        <f>IF(R816=0,1,0)</f>
        <v>1</v>
      </c>
      <c r="AG816" s="18" t="e">
        <f>IF(R816=0,#REF!-J816,0)</f>
        <v>#REF!</v>
      </c>
      <c r="AH816" t="str">
        <f>TEXT(J816,"MMMM")</f>
        <v>março</v>
      </c>
    </row>
    <row r="817" spans="1:34" ht="12.75" hidden="1" customHeight="1" x14ac:dyDescent="0.25">
      <c r="A817" s="90" t="str">
        <f>IF(C817="Oficina Diversos","Oficina Geral",
IF(ISNUMBER(FIND("Estoque - Colhedoras",C817)),"Colhedoras",IF(ISNUMBER(FIND("Caldeiraria",C817)),"Caldeiraria",IF(ISNUMBER(FIND("Borracharia",C817)),"Borracharia",IF(ISNUMBER(FIND("Lubrificação",C817)),"Lubrificação",
IF(ISNUMBER(FIND("Estoque - Carregadeiras",C817)),"Carregadeiras",IF(ISNUMBER(FIND("Estoque - Veic. Leves",C817)),"Veic. Leves",
IF(ISNUMBER(FIND("Estoque - Caminhões",C817)),"Caminhões",IF(ISNUMBER(FIND("Estoque - Transbordos",C817)),"Transbordos",
IF(ISNUMBER(FIND("Estoque - Tratores",C817)),"Tratores",
IF(ISNUMBER(FIND("Estoque - Máquinas pesadas",C817)),"Máquinas pesadas",
IF(ISNUMBER(FIND("Estoque - Reboques",C817)),"Reboques",
IF(C817="Estoque","Estoque",
IF(AND(ISNUMBER(C817),C817&gt;1000,C817&lt;2000),"Caminhões",
IF(AND(ISNUMBER(C817),C817&gt;2000,C817&lt;3000),"Tratores",
IF(AND(ISNUMBER(C817),C817&gt;3000,C817&lt;4000),"Carregadeiras",
IF(AND(ISNUMBER(C817),C817&gt;4000,C817&lt;5000),"Máquinas pesadas",
IF(AND(ISNUMBER(C817),C817&gt;5000,C817&lt;6000),"Colhedoras",
IF(AND(ISNUMBER(C817),C817&gt;7000,C817&lt;8000),"Irrigação",
IF(AND(ISNUMBER(C817),C817&gt;8000,C817&lt;9000),"Reboques",IF(AND(ISNUMBER(C817),C817&gt;0,C817&lt;1000),"Veic. Leves","")))))))))))))))))))))</f>
        <v>Carregadeiras</v>
      </c>
      <c r="B817" s="39"/>
      <c r="C817" s="2">
        <v>3023</v>
      </c>
      <c r="D817" s="2">
        <v>28449</v>
      </c>
      <c r="E817" s="3" t="s">
        <v>1216</v>
      </c>
      <c r="F817" s="14" t="str">
        <f>IF(ISBLANK(K817), "Apenas Solicitação", "Tem OC")</f>
        <v>Tem OC</v>
      </c>
      <c r="G817" s="2">
        <v>1</v>
      </c>
      <c r="H817" s="37">
        <f>G817-I817</f>
        <v>0</v>
      </c>
      <c r="I817" s="38">
        <v>1</v>
      </c>
      <c r="J817" s="4">
        <v>45786</v>
      </c>
      <c r="K817" s="180">
        <v>45792</v>
      </c>
      <c r="L817" s="4"/>
      <c r="M817" s="44"/>
      <c r="N817" s="44" t="str">
        <f>IFERROR(K817 + VALUE(LEFT(L817, FIND(" ", L817) - 1)), "")</f>
        <v/>
      </c>
      <c r="O817" s="3">
        <f>IF(_xlfn.DAYS(K817,J817)&lt;0, "Aguardando OC", _xlfn.DAYS(K817,J817))</f>
        <v>6</v>
      </c>
      <c r="P817" s="14">
        <v>402259</v>
      </c>
      <c r="Q817" s="33"/>
      <c r="R817" s="14">
        <v>167749</v>
      </c>
      <c r="S817" s="42">
        <v>221</v>
      </c>
      <c r="T817" s="67" t="s">
        <v>1029</v>
      </c>
      <c r="U817" s="45">
        <v>65</v>
      </c>
      <c r="V817" s="2">
        <v>14487</v>
      </c>
      <c r="W817" s="47" t="str">
        <f>IFERROR(VLOOKUP(V817, Fornecedores!A:C, 3, FALSE), "")</f>
        <v xml:space="preserve">FL TRATORES </v>
      </c>
      <c r="X817" s="43" t="str">
        <f>IFERROR(VLOOKUP(V817, Fornecedores!A:E, 5, FALSE), "")</f>
        <v>Recife</v>
      </c>
      <c r="Y817" s="43" t="str">
        <f>IFERROR(VLOOKUP(V817, Fornecedores!A:F, 6, FALSE), "")</f>
        <v>PE</v>
      </c>
      <c r="Z817" s="14" t="str">
        <f>IF(H817=0, "Pedido entregue!", "Pendente")</f>
        <v>Pedido entregue!</v>
      </c>
      <c r="AA817" s="59">
        <v>1</v>
      </c>
      <c r="AB817" s="58" t="str">
        <f>IF(Z817="Pedido Entregue!", IF(AA817=1, "Retirado do Almoxarifado", IF(AA817=2, "Material devolvido", "Aguardando retirada")), IF(Z817="Pendente", "Entrega pendente", ""))</f>
        <v>Retirado do Almoxarifado</v>
      </c>
      <c r="AC817" s="18">
        <v>1</v>
      </c>
      <c r="AD817" s="18">
        <f>AC817/SUMIF($P:$P,P817,$AC:$AC)</f>
        <v>1</v>
      </c>
      <c r="AE817" s="18">
        <f>IF(R817=0,0,AC817/SUMIF($R:$R,R817,$AC:$AC))</f>
        <v>6.6666666666666666E-2</v>
      </c>
      <c r="AF817" s="18">
        <f>IF(R817=0,1,0)</f>
        <v>0</v>
      </c>
      <c r="AH817" t="str">
        <f>TEXT(J817,"MMMM")</f>
        <v>maio</v>
      </c>
    </row>
    <row r="818" spans="1:34" ht="12.75" hidden="1" customHeight="1" x14ac:dyDescent="0.25">
      <c r="A818" s="90" t="str">
        <f>IF(C818="Oficina Diversos","Oficina Geral",
IF(ISNUMBER(FIND("Estoque - Colhedoras",C818)),"Colhedoras",IF(ISNUMBER(FIND("Caldeiraria",C818)),"Caldeiraria",IF(ISNUMBER(FIND("Borracharia",C818)),"Borracharia",IF(ISNUMBER(FIND("Lubrificação",C818)),"Lubrificação",
IF(ISNUMBER(FIND("Estoque - Carregadeiras",C818)),"Carregadeiras",IF(ISNUMBER(FIND("Estoque - Veic. Leves",C818)),"Veic. Leves",
IF(ISNUMBER(FIND("Estoque - Caminhões",C818)),"Caminhões",IF(ISNUMBER(FIND("Estoque - Transbordos",C818)),"Transbordos",
IF(ISNUMBER(FIND("Estoque - Tratores",C818)),"Tratores",
IF(ISNUMBER(FIND("Estoque - Máquinas pesadas",C818)),"Máquinas pesadas",
IF(ISNUMBER(FIND("Estoque - Reboques",C818)),"Reboques",
IF(C818="Estoque","Estoque",
IF(AND(ISNUMBER(C818),C818&gt;1000,C818&lt;2000),"Caminhões",
IF(AND(ISNUMBER(C818),C818&gt;2000,C818&lt;3000),"Tratores",
IF(AND(ISNUMBER(C818),C818&gt;3000,C818&lt;4000),"Carregadeiras",
IF(AND(ISNUMBER(C818),C818&gt;4000,C818&lt;5000),"Máquinas pesadas",
IF(AND(ISNUMBER(C818),C818&gt;5000,C818&lt;6000),"Colhedoras",
IF(AND(ISNUMBER(C818),C818&gt;7000,C818&lt;8000),"Irrigação",
IF(AND(ISNUMBER(C818),C818&gt;8000,C818&lt;9000),"Reboques",IF(AND(ISNUMBER(C818),C818&gt;0,C818&lt;1000),"Veic. Leves","")))))))))))))))))))))</f>
        <v>Carregadeiras</v>
      </c>
      <c r="B818" s="8"/>
      <c r="C818" s="42">
        <v>3023</v>
      </c>
      <c r="D818" s="42">
        <v>28450</v>
      </c>
      <c r="E818" s="43" t="s">
        <v>1217</v>
      </c>
      <c r="F818" s="14" t="str">
        <f>IF(ISBLANK(K818), "Apenas Solicitação", "Tem OC")</f>
        <v>Tem OC</v>
      </c>
      <c r="G818" s="42">
        <v>1</v>
      </c>
      <c r="H818" s="37">
        <f>G818-I818</f>
        <v>0</v>
      </c>
      <c r="I818" s="38">
        <v>1</v>
      </c>
      <c r="J818" s="44">
        <v>45786</v>
      </c>
      <c r="K818" s="185">
        <v>45792</v>
      </c>
      <c r="L818" s="44"/>
      <c r="M818" s="44"/>
      <c r="N818" s="44" t="str">
        <f>IFERROR(K818 + VALUE(LEFT(L818, FIND(" ", L818) - 1)), "")</f>
        <v/>
      </c>
      <c r="O818" s="3">
        <f>IF(_xlfn.DAYS(K818,J818)&lt;0, "Aguardando OC", _xlfn.DAYS(K818,J818))</f>
        <v>6</v>
      </c>
      <c r="P818" s="191">
        <v>402261</v>
      </c>
      <c r="Q818" s="33"/>
      <c r="R818" s="191">
        <v>167746</v>
      </c>
      <c r="S818" s="49"/>
      <c r="T818" s="153"/>
      <c r="U818" s="45">
        <v>612.01</v>
      </c>
      <c r="V818" s="42">
        <v>15127</v>
      </c>
      <c r="W818" s="47" t="str">
        <f>IFERROR(VLOOKUP(V818, Fornecedores!A:C, 3, FALSE), "")</f>
        <v>EQUAGRIL LTDA</v>
      </c>
      <c r="X818" s="43" t="str">
        <f>IFERROR(VLOOKUP(V818, Fornecedores!A:E, 5, FALSE), "")</f>
        <v>São Paulo</v>
      </c>
      <c r="Y818" s="43" t="str">
        <f>IFERROR(VLOOKUP(V818, Fornecedores!A:F, 6, FALSE), "")</f>
        <v>SP</v>
      </c>
      <c r="Z818" s="14" t="str">
        <f>IF(H818=0, "Pedido entregue!", "Pendente")</f>
        <v>Pedido entregue!</v>
      </c>
      <c r="AA818" s="59">
        <v>1</v>
      </c>
      <c r="AB818" s="58" t="str">
        <f>IF(Z818="Pedido Entregue!", IF(AA818=1, "Retirado do Almoxarifado", IF(AA818=2, "Material devolvido", "Aguardando retirada")), IF(Z818="Pendente", "Entrega pendente", ""))</f>
        <v>Retirado do Almoxarifado</v>
      </c>
      <c r="AC818" s="18">
        <v>1</v>
      </c>
      <c r="AD818" s="18">
        <f>AC818/SUMIF($P:$P,P818,$AC:$AC)</f>
        <v>1</v>
      </c>
      <c r="AE818" s="18">
        <f>IF(R818=0,0,AC818/SUMIF($R:$R,R818,$AC:$AC))</f>
        <v>9.0909090909090912E-2</v>
      </c>
      <c r="AF818" s="18">
        <f>IF(R818=0,1,0)</f>
        <v>0</v>
      </c>
      <c r="AG818" s="18">
        <f>IF(R818=0,#REF!-J818,0)</f>
        <v>0</v>
      </c>
      <c r="AH818" t="str">
        <f>TEXT(J818,"MMMM")</f>
        <v>maio</v>
      </c>
    </row>
    <row r="819" spans="1:34" ht="12.75" customHeight="1" x14ac:dyDescent="0.25">
      <c r="A819" s="90" t="str">
        <f>IF(C819="Oficina Diversos","Oficina Geral",
IF(ISNUMBER(FIND("Estoque - Colhedoras",C819)),"Colhedoras",IF(ISNUMBER(FIND("Caldeiraria",C819)),"Caldeiraria",IF(ISNUMBER(FIND("Borracharia",C819)),"Borracharia",IF(ISNUMBER(FIND("Lubrificação",C819)),"Lubrificação",
IF(ISNUMBER(FIND("Estoque - Carregadeiras",C819)),"Carregadeiras",IF(ISNUMBER(FIND("Estoque - Veic. Leves",C819)),"Veic. Leves",
IF(ISNUMBER(FIND("Estoque - Caminhões",C819)),"Caminhões",IF(ISNUMBER(FIND("Estoque - Transbordos",C819)),"Transbordos",
IF(ISNUMBER(FIND("Estoque - Tratores",C819)),"Tratores",
IF(ISNUMBER(FIND("Estoque - Máquinas pesadas",C819)),"Máquinas pesadas",
IF(ISNUMBER(FIND("Estoque - Reboques",C819)),"Reboques",
IF(C819="Estoque","Estoque",
IF(AND(ISNUMBER(C819),C819&gt;1000,C819&lt;2000),"Caminhões",
IF(AND(ISNUMBER(C819),C819&gt;2000,C819&lt;3000),"Tratores",
IF(AND(ISNUMBER(C819),C819&gt;3000,C819&lt;4000),"Carregadeiras",
IF(AND(ISNUMBER(C819),C819&gt;4000,C819&lt;5000),"Máquinas pesadas",
IF(AND(ISNUMBER(C819),C819&gt;5000,C819&lt;6000),"Colhedoras",
IF(AND(ISNUMBER(C819),C819&gt;7000,C819&lt;8000),"Irrigação",
IF(AND(ISNUMBER(C819),C819&gt;8000,C819&lt;9000),"Reboques",IF(AND(ISNUMBER(C819),C819&gt;0,C819&lt;1000),"Veic. Leves","")))))))))))))))))))))</f>
        <v>Tratores</v>
      </c>
      <c r="B819" s="111"/>
      <c r="C819" s="171">
        <v>2027</v>
      </c>
      <c r="D819" s="170">
        <v>28521</v>
      </c>
      <c r="E819" s="173" t="s">
        <v>20554</v>
      </c>
      <c r="F819" s="101" t="str">
        <f>IF(ISBLANK(K819), "Apenas Solicitação", "Tem OC")</f>
        <v>Apenas Solicitação</v>
      </c>
      <c r="G819" s="170">
        <v>1</v>
      </c>
      <c r="H819" s="102">
        <f>G819-I819</f>
        <v>1</v>
      </c>
      <c r="I819" s="103"/>
      <c r="J819" s="174">
        <v>45821</v>
      </c>
      <c r="K819" s="201"/>
      <c r="L819" s="173"/>
      <c r="M819" s="104" t="str">
        <f ca="1">IF(OR(N819="", N819=0), "", IF(N819&gt;TODAY(), "No prazo", "Atrasado"))</f>
        <v/>
      </c>
      <c r="N819" s="104" t="str">
        <f>IFERROR(K819 + VALUE(LEFT(L819, FIND(" ", L819) - 1)), "")</f>
        <v/>
      </c>
      <c r="O819" s="105" t="str">
        <f>IF(_xlfn.DAYS(K819,J819)&lt;0, "Aguardando OC", _xlfn.DAYS(K819,J819))</f>
        <v>Aguardando OC</v>
      </c>
      <c r="P819" s="201">
        <v>407435</v>
      </c>
      <c r="Q819" s="55"/>
      <c r="R819" s="201">
        <v>0</v>
      </c>
      <c r="S819" s="2">
        <v>221</v>
      </c>
      <c r="T819" s="65" t="s">
        <v>1029</v>
      </c>
      <c r="U819" s="170">
        <v>78.83</v>
      </c>
      <c r="V819" s="170"/>
      <c r="W819" s="117" t="str">
        <f>IFERROR(VLOOKUP(V819, Fornecedores!A:C, 3, FALSE), "")</f>
        <v/>
      </c>
      <c r="X819" s="105" t="str">
        <f>IFERROR(VLOOKUP(V819, Fornecedores!A:E, 5, FALSE), "")</f>
        <v/>
      </c>
      <c r="Y819" s="105" t="str">
        <f>IFERROR(VLOOKUP(V819, Fornecedores!A:F, 6, FALSE), "")</f>
        <v/>
      </c>
      <c r="Z819" s="101" t="str">
        <f>IF(H819=0, "Pedido entregue!", "Pendente")</f>
        <v>Pendente</v>
      </c>
      <c r="AA819" s="119"/>
      <c r="AB819" s="132" t="str">
        <f>IF(Z819="Pedido Entregue!", IF(AA819=1, "Retirado do Almoxarifado", IF(AA819=2, "Material devolvido", "Aguardando retirada")), IF(Z819="Pendente", "Entrega pendente", ""))</f>
        <v>Entrega pendente</v>
      </c>
      <c r="AC819" s="18">
        <v>1</v>
      </c>
      <c r="AD819" s="18">
        <f>AC819/SUMIF($P:$P,P819,$AC:$AC)</f>
        <v>1</v>
      </c>
      <c r="AE819" s="18">
        <f>IF(R819=0,0,AC819/SUMIF($R:$R,R819,$AC:$AC))</f>
        <v>0</v>
      </c>
      <c r="AF819" s="18">
        <f>IF(R819=0,1,0)</f>
        <v>1</v>
      </c>
      <c r="AH819" t="str">
        <f>TEXT(J819,"MMMM")</f>
        <v>junho</v>
      </c>
    </row>
    <row r="820" spans="1:34" ht="12.75" customHeight="1" x14ac:dyDescent="0.25">
      <c r="A820" s="90" t="str">
        <f>IF(C820="Oficina Diversos","Oficina Geral",
IF(ISNUMBER(FIND("Estoque - Colhedoras",C820)),"Colhedoras",IF(ISNUMBER(FIND("Caldeiraria",C820)),"Caldeiraria",IF(ISNUMBER(FIND("Borracharia",C820)),"Borracharia",IF(ISNUMBER(FIND("Lubrificação",C820)),"Lubrificação",
IF(ISNUMBER(FIND("Estoque - Carregadeiras",C820)),"Carregadeiras",IF(ISNUMBER(FIND("Estoque - Veic. Leves",C820)),"Veic. Leves",
IF(ISNUMBER(FIND("Estoque - Caminhões",C820)),"Caminhões",IF(ISNUMBER(FIND("Estoque - Transbordos",C820)),"Transbordos",
IF(ISNUMBER(FIND("Estoque - Tratores",C820)),"Tratores",
IF(ISNUMBER(FIND("Estoque - Máquinas pesadas",C820)),"Máquinas pesadas",
IF(ISNUMBER(FIND("Estoque - Reboques",C820)),"Reboques",
IF(C820="Estoque","Estoque",
IF(AND(ISNUMBER(C820),C820&gt;1000,C820&lt;2000),"Caminhões",
IF(AND(ISNUMBER(C820),C820&gt;2000,C820&lt;3000),"Tratores",
IF(AND(ISNUMBER(C820),C820&gt;3000,C820&lt;4000),"Carregadeiras",
IF(AND(ISNUMBER(C820),C820&gt;4000,C820&lt;5000),"Máquinas pesadas",
IF(AND(ISNUMBER(C820),C820&gt;5000,C820&lt;6000),"Colhedoras",
IF(AND(ISNUMBER(C820),C820&gt;7000,C820&lt;8000),"Irrigação",
IF(AND(ISNUMBER(C820),C820&gt;8000,C820&lt;9000),"Reboques",IF(AND(ISNUMBER(C820),C820&gt;0,C820&lt;1000),"Veic. Leves","")))))))))))))))))))))</f>
        <v>Carregadeiras</v>
      </c>
      <c r="B820" s="111"/>
      <c r="C820" s="171" t="s">
        <v>20085</v>
      </c>
      <c r="D820" s="170">
        <v>28531</v>
      </c>
      <c r="E820" s="173" t="s">
        <v>20940</v>
      </c>
      <c r="F820" s="101" t="str">
        <f>IF(ISBLANK(K820), "Apenas Solicitação", "Tem OC")</f>
        <v>Tem OC</v>
      </c>
      <c r="G820" s="170">
        <v>2</v>
      </c>
      <c r="H820" s="102">
        <f>G820-I820</f>
        <v>2</v>
      </c>
      <c r="I820" s="103"/>
      <c r="J820" s="174">
        <v>45841</v>
      </c>
      <c r="K820" s="213">
        <v>45850</v>
      </c>
      <c r="L820" s="173" t="s">
        <v>20153</v>
      </c>
      <c r="M820" s="104" t="str">
        <f ca="1">IF(OR(N820="", N820=0), "", IF(N820&gt;TODAY(), "No prazo", "Atrasado"))</f>
        <v>Atrasado</v>
      </c>
      <c r="N820" s="104">
        <f>IFERROR(K820 + VALUE(LEFT(L820, FIND(" ", L820) - 1)), "")</f>
        <v>45852</v>
      </c>
      <c r="O820" s="105">
        <f>IF(_xlfn.DAYS(K820,J820)&lt;0, "Aguardando OC", _xlfn.DAYS(K820,J820))</f>
        <v>9</v>
      </c>
      <c r="P820" s="201">
        <v>410114</v>
      </c>
      <c r="Q820" s="55"/>
      <c r="R820" s="212">
        <v>170800</v>
      </c>
      <c r="S820" s="2">
        <v>221</v>
      </c>
      <c r="T820" s="65" t="s">
        <v>1029</v>
      </c>
      <c r="U820" s="170">
        <v>2420</v>
      </c>
      <c r="V820" s="170">
        <v>15052</v>
      </c>
      <c r="W820" s="117" t="str">
        <f>IFERROR(VLOOKUP(V820, Fornecedores!A:C, 3, FALSE), "")</f>
        <v>REPEL AUTOMOTIVA</v>
      </c>
      <c r="X820" s="105" t="str">
        <f>IFERROR(VLOOKUP(V820, Fornecedores!A:E, 5, FALSE), "")</f>
        <v>São José do Rio Preto</v>
      </c>
      <c r="Y820" s="105" t="str">
        <f>IFERROR(VLOOKUP(V820, Fornecedores!A:F, 6, FALSE), "")</f>
        <v>SP</v>
      </c>
      <c r="Z820" s="101" t="str">
        <f>IF(H820=0, "Pedido entregue!", "Pendente")</f>
        <v>Pendente</v>
      </c>
      <c r="AA820" s="119"/>
      <c r="AB820" s="132" t="str">
        <f>IF(Z820="Pedido Entregue!", IF(AA820=1, "Retirado do Almoxarifado", IF(AA820=2, "Material devolvido", "Aguardando retirada")), IF(Z820="Pendente", "Entrega pendente", ""))</f>
        <v>Entrega pendente</v>
      </c>
      <c r="AC820" s="18">
        <v>1</v>
      </c>
      <c r="AD820" s="18">
        <f>AC820/SUMIF($P:$P,P820,$AC:$AC)</f>
        <v>1</v>
      </c>
      <c r="AE820" s="18">
        <f>IF(R820=0,0,AC820/SUMIF($R:$R,R820,$AC:$AC))</f>
        <v>1</v>
      </c>
      <c r="AF820" s="18">
        <f>IF(R820=0,1,0)</f>
        <v>0</v>
      </c>
      <c r="AH820" t="str">
        <f>TEXT(J820,"MMMM")</f>
        <v>julho</v>
      </c>
    </row>
    <row r="821" spans="1:34" ht="12.75" hidden="1" customHeight="1" x14ac:dyDescent="0.25">
      <c r="A821" s="90" t="str">
        <f>IF(C821="Oficina Diversos","Oficina Geral",
IF(ISNUMBER(FIND("Estoque - Colhedoras",C821)),"Colhedoras",IF(ISNUMBER(FIND("Caldeiraria",C821)),"Caldeiraria",IF(ISNUMBER(FIND("Borracharia",C821)),"Borracharia",IF(ISNUMBER(FIND("Lubrificação",C821)),"Lubrificação",
IF(ISNUMBER(FIND("Estoque - Carregadeiras",C821)),"Carregadeiras",IF(ISNUMBER(FIND("Estoque - Veic. Leves",C821)),"Veic. Leves",
IF(ISNUMBER(FIND("Estoque - Caminhões",C821)),"Caminhões",IF(ISNUMBER(FIND("Estoque - Transbordos",C821)),"Transbordos",
IF(ISNUMBER(FIND("Estoque - Tratores",C821)),"Tratores",
IF(ISNUMBER(FIND("Estoque - Máquinas pesadas",C821)),"Máquinas pesadas",
IF(ISNUMBER(FIND("Estoque - Reboques",C821)),"Reboques",
IF(C821="Estoque","Estoque",
IF(AND(ISNUMBER(C821),C821&gt;1000,C821&lt;2000),"Caminhões",
IF(AND(ISNUMBER(C821),C821&gt;2000,C821&lt;3000),"Tratores",
IF(AND(ISNUMBER(C821),C821&gt;3000,C821&lt;4000),"Carregadeiras",
IF(AND(ISNUMBER(C821),C821&gt;4000,C821&lt;5000),"Máquinas pesadas",
IF(AND(ISNUMBER(C821),C821&gt;5000,C821&lt;6000),"Colhedoras",
IF(AND(ISNUMBER(C821),C821&gt;7000,C821&lt;8000),"Irrigação",
IF(AND(ISNUMBER(C821),C821&gt;8000,C821&lt;9000),"Reboques",IF(AND(ISNUMBER(C821),C821&gt;0,C821&lt;1000),"Veic. Leves","")))))))))))))))))))))</f>
        <v>Veic. Leves</v>
      </c>
      <c r="B821" s="26"/>
      <c r="C821" s="2">
        <v>29</v>
      </c>
      <c r="D821" s="2">
        <v>29036</v>
      </c>
      <c r="E821" s="3" t="s">
        <v>271</v>
      </c>
      <c r="F821" s="14" t="str">
        <f>IF(ISBLANK(K821), "Apenas Solicitação", "Tem OC")</f>
        <v>Tem OC</v>
      </c>
      <c r="G821" s="2">
        <v>1</v>
      </c>
      <c r="H821" s="37">
        <f>G821-I821</f>
        <v>0</v>
      </c>
      <c r="I821" s="38">
        <v>1</v>
      </c>
      <c r="J821" s="4">
        <v>45744</v>
      </c>
      <c r="K821" s="180">
        <v>45757</v>
      </c>
      <c r="L821" s="3"/>
      <c r="M821" s="44"/>
      <c r="N821" s="44" t="str">
        <f>IFERROR(K821 + VALUE(LEFT(L821, FIND(" ", L821) - 1)), "")</f>
        <v/>
      </c>
      <c r="O821" s="3">
        <f>IF(_xlfn.DAYS(K821,J821)&lt;0, "Aguardando OC", _xlfn.DAYS(K821,J821))</f>
        <v>13</v>
      </c>
      <c r="P821" s="14">
        <v>397405</v>
      </c>
      <c r="Q821" s="2">
        <v>1139973</v>
      </c>
      <c r="R821" s="14">
        <v>166120</v>
      </c>
      <c r="S821" s="2">
        <v>719</v>
      </c>
      <c r="T821" s="65" t="s">
        <v>11</v>
      </c>
      <c r="U821" s="21">
        <v>540</v>
      </c>
      <c r="V821" s="2">
        <v>14446</v>
      </c>
      <c r="W821" s="47" t="str">
        <f>IFERROR(VLOOKUP(V821, Fornecedores!A:C, 3, FALSE), "")</f>
        <v>AGROMOTO</v>
      </c>
      <c r="X821" s="43" t="str">
        <f>IFERROR(VLOOKUP(V821, Fornecedores!A:E, 5, FALSE), "")</f>
        <v>Jaboatão dos Guararapes</v>
      </c>
      <c r="Y821" s="43" t="str">
        <f>IFERROR(VLOOKUP(V821, Fornecedores!A:F, 6, FALSE), "")</f>
        <v>PE</v>
      </c>
      <c r="Z821" s="14" t="str">
        <f>IF(H821=0, "Pedido entregue!", "Pendente")</f>
        <v>Pedido entregue!</v>
      </c>
      <c r="AA821" s="59"/>
      <c r="AB821" s="58" t="str">
        <f>IF(Z821="Pedido Entregue!", IF(AA821=1, "Retirado do Almoxarifado", IF(AA821=2, "Material devolvido", "Aguardando retirada")), IF(Z821="Pendente", "Entrega pendente", ""))</f>
        <v>Aguardando retirada</v>
      </c>
      <c r="AC821" s="18">
        <v>1</v>
      </c>
      <c r="AD821" s="18">
        <f>AC821/SUMIF($P:$P,P821,$AC:$AC)</f>
        <v>1</v>
      </c>
      <c r="AE821" s="18">
        <f>IF(R821=0,0,AC821/SUMIF($R:$R,R821,$AC:$AC))</f>
        <v>9.0909090909090912E-2</v>
      </c>
      <c r="AF821" s="18">
        <f>IF(R821=0,1,0)</f>
        <v>0</v>
      </c>
      <c r="AG821" s="18">
        <f>IF(R821=0,#REF!-J821,0)</f>
        <v>0</v>
      </c>
      <c r="AH821" t="str">
        <f>TEXT(J821,"MMMM")</f>
        <v>março</v>
      </c>
    </row>
    <row r="822" spans="1:34" ht="12.75" hidden="1" customHeight="1" x14ac:dyDescent="0.25">
      <c r="A822" s="90" t="str">
        <f>IF(C822="Oficina Diversos","Oficina Geral",
IF(ISNUMBER(FIND("Estoque - Colhedoras",C822)),"Colhedoras",IF(ISNUMBER(FIND("Caldeiraria",C822)),"Caldeiraria",IF(ISNUMBER(FIND("Borracharia",C822)),"Borracharia",IF(ISNUMBER(FIND("Lubrificação",C822)),"Lubrificação",
IF(ISNUMBER(FIND("Estoque - Carregadeiras",C822)),"Carregadeiras",IF(ISNUMBER(FIND("Estoque - Veic. Leves",C822)),"Veic. Leves",
IF(ISNUMBER(FIND("Estoque - Caminhões",C822)),"Caminhões",IF(ISNUMBER(FIND("Estoque - Transbordos",C822)),"Transbordos",
IF(ISNUMBER(FIND("Estoque - Tratores",C822)),"Tratores",
IF(ISNUMBER(FIND("Estoque - Máquinas pesadas",C822)),"Máquinas pesadas",
IF(ISNUMBER(FIND("Estoque - Reboques",C822)),"Reboques",
IF(C822="Estoque","Estoque",
IF(AND(ISNUMBER(C822),C822&gt;1000,C822&lt;2000),"Caminhões",
IF(AND(ISNUMBER(C822),C822&gt;2000,C822&lt;3000),"Tratores",
IF(AND(ISNUMBER(C822),C822&gt;3000,C822&lt;4000),"Carregadeiras",
IF(AND(ISNUMBER(C822),C822&gt;4000,C822&lt;5000),"Máquinas pesadas",
IF(AND(ISNUMBER(C822),C822&gt;5000,C822&lt;6000),"Colhedoras",
IF(AND(ISNUMBER(C822),C822&gt;7000,C822&lt;8000),"Irrigação",
IF(AND(ISNUMBER(C822),C822&gt;8000,C822&lt;9000),"Reboques",IF(AND(ISNUMBER(C822),C822&gt;0,C822&lt;1000),"Veic. Leves","")))))))))))))))))))))</f>
        <v>Caminhões</v>
      </c>
      <c r="B822" s="111"/>
      <c r="C822" s="113">
        <v>1023</v>
      </c>
      <c r="D822" s="113">
        <v>29072</v>
      </c>
      <c r="E822" s="105" t="s">
        <v>20438</v>
      </c>
      <c r="F822" s="101" t="str">
        <f>IF(ISBLANK(K822), "Apenas Solicitação", "Tem OC")</f>
        <v>Tem OC</v>
      </c>
      <c r="G822" s="2">
        <v>1</v>
      </c>
      <c r="H822" s="102">
        <f>G822-I822</f>
        <v>0</v>
      </c>
      <c r="I822" s="103">
        <v>1</v>
      </c>
      <c r="J822" s="4">
        <v>45821</v>
      </c>
      <c r="K822" s="180">
        <v>45831</v>
      </c>
      <c r="L822" s="49"/>
      <c r="M822" s="104" t="str">
        <f ca="1">IF(OR(N822="", N822=0), "", IF(N822&gt;TODAY(), "No prazo", "Atrasado"))</f>
        <v/>
      </c>
      <c r="N822" s="104" t="str">
        <f>IFERROR(K822 + VALUE(LEFT(L822, FIND(" ", L822) - 1)), "")</f>
        <v/>
      </c>
      <c r="O822" s="105">
        <f>IF(_xlfn.DAYS(K822,J822)&lt;0, "Aguardando OC", _xlfn.DAYS(K822,J822))</f>
        <v>10</v>
      </c>
      <c r="P822" s="14">
        <v>407568</v>
      </c>
      <c r="Q822" s="55"/>
      <c r="R822" s="14">
        <v>169645</v>
      </c>
      <c r="S822" s="2">
        <v>221</v>
      </c>
      <c r="T822" s="65" t="s">
        <v>1029</v>
      </c>
      <c r="U822" s="21">
        <v>130.38</v>
      </c>
      <c r="V822" s="2">
        <v>2528</v>
      </c>
      <c r="W822" s="117" t="str">
        <f>IFERROR(VLOOKUP(V822, Fornecedores!A:C, 3, FALSE), "")</f>
        <v xml:space="preserve">REDIESEL            </v>
      </c>
      <c r="X822" s="105" t="str">
        <f>IFERROR(VLOOKUP(V822, Fornecedores!A:E, 5, FALSE), "")</f>
        <v>Jaboatão dos Guararapes</v>
      </c>
      <c r="Y822" s="105" t="str">
        <f>IFERROR(VLOOKUP(V822, Fornecedores!A:F, 6, FALSE), "")</f>
        <v>PE</v>
      </c>
      <c r="Z822" s="101" t="str">
        <f>IF(H822=0, "Pedido entregue!", "Pendente")</f>
        <v>Pedido entregue!</v>
      </c>
      <c r="AA822" s="119"/>
      <c r="AB822" s="132" t="str">
        <f>IF(Z822="Pedido Entregue!", IF(AA822=1, "Retirado do Almoxarifado", IF(AA822=2, "Material devolvido", "Aguardando retirada")), IF(Z822="Pendente", "Entrega pendente", ""))</f>
        <v>Aguardando retirada</v>
      </c>
      <c r="AC822" s="18">
        <v>1</v>
      </c>
      <c r="AD822" s="18">
        <f>AC822/SUMIF($P:$P,P822,$AC:$AC)</f>
        <v>1</v>
      </c>
      <c r="AE822" s="18">
        <f>IF(R822=0,0,AC822/SUMIF($R:$R,R822,$AC:$AC))</f>
        <v>0.2</v>
      </c>
      <c r="AF822" s="18">
        <f>IF(R822=0,1,0)</f>
        <v>0</v>
      </c>
      <c r="AH822" t="str">
        <f>TEXT(J822,"MMMM")</f>
        <v>junho</v>
      </c>
    </row>
    <row r="823" spans="1:34" ht="12.75" hidden="1" customHeight="1" x14ac:dyDescent="0.25">
      <c r="A823" s="90" t="str">
        <f>IF(C823="Oficina Diversos","Oficina Geral",
IF(ISNUMBER(FIND("Estoque - Colhedoras",C823)),"Colhedoras",IF(ISNUMBER(FIND("Caldeiraria",C823)),"Caldeiraria",IF(ISNUMBER(FIND("Borracharia",C823)),"Borracharia",IF(ISNUMBER(FIND("Lubrificação",C823)),"Lubrificação",
IF(ISNUMBER(FIND("Estoque - Carregadeiras",C823)),"Carregadeiras",IF(ISNUMBER(FIND("Estoque - Veic. Leves",C823)),"Veic. Leves",
IF(ISNUMBER(FIND("Estoque - Caminhões",C823)),"Caminhões",IF(ISNUMBER(FIND("Estoque - Transbordos",C823)),"Transbordos",
IF(ISNUMBER(FIND("Estoque - Tratores",C823)),"Tratores",
IF(ISNUMBER(FIND("Estoque - Máquinas pesadas",C823)),"Máquinas pesadas",
IF(ISNUMBER(FIND("Estoque - Reboques",C823)),"Reboques",
IF(C823="Estoque","Estoque",
IF(AND(ISNUMBER(C823),C823&gt;1000,C823&lt;2000),"Caminhões",
IF(AND(ISNUMBER(C823),C823&gt;2000,C823&lt;3000),"Tratores",
IF(AND(ISNUMBER(C823),C823&gt;3000,C823&lt;4000),"Carregadeiras",
IF(AND(ISNUMBER(C823),C823&gt;4000,C823&lt;5000),"Máquinas pesadas",
IF(AND(ISNUMBER(C823),C823&gt;5000,C823&lt;6000),"Colhedoras",
IF(AND(ISNUMBER(C823),C823&gt;7000,C823&lt;8000),"Irrigação",
IF(AND(ISNUMBER(C823),C823&gt;8000,C823&lt;9000),"Reboques",IF(AND(ISNUMBER(C823),C823&gt;0,C823&lt;1000),"Veic. Leves","")))))))))))))))))))))</f>
        <v>Tratores</v>
      </c>
      <c r="B823" s="111"/>
      <c r="C823" s="113">
        <v>2045</v>
      </c>
      <c r="D823" s="2">
        <v>29288</v>
      </c>
      <c r="E823" s="3" t="s">
        <v>20316</v>
      </c>
      <c r="F823" s="101" t="str">
        <f>IF(ISBLANK(K823), "Apenas Solicitação", "Tem OC")</f>
        <v>Tem OC</v>
      </c>
      <c r="G823" s="2">
        <v>2</v>
      </c>
      <c r="H823" s="102">
        <f>G823-I823</f>
        <v>0</v>
      </c>
      <c r="I823" s="103">
        <v>2</v>
      </c>
      <c r="J823" s="4">
        <v>45814</v>
      </c>
      <c r="K823" s="180">
        <v>45826</v>
      </c>
      <c r="L823" s="3" t="s">
        <v>20152</v>
      </c>
      <c r="M823" s="104" t="str">
        <f ca="1">IF(OR(N823="", N823=0), "", IF(N823&gt;TODAY(), "No prazo", "Atrasado"))</f>
        <v>Atrasado</v>
      </c>
      <c r="N823" s="104">
        <f>IFERROR(K823 + VALUE(LEFT(L823, FIND(" ", L823) - 1)), "")</f>
        <v>45827</v>
      </c>
      <c r="O823" s="105">
        <f>IF(_xlfn.DAYS(K823,J823)&lt;0, "Aguardando OC", _xlfn.DAYS(K823,J823))</f>
        <v>12</v>
      </c>
      <c r="P823" s="14">
        <v>406314</v>
      </c>
      <c r="Q823" s="55"/>
      <c r="R823" s="14">
        <v>169372</v>
      </c>
      <c r="S823" s="2">
        <v>221</v>
      </c>
      <c r="T823" s="65" t="s">
        <v>1029</v>
      </c>
      <c r="U823" s="21">
        <v>29.31</v>
      </c>
      <c r="V823" s="2">
        <v>13341</v>
      </c>
      <c r="W823" s="117" t="str">
        <f>IFERROR(VLOOKUP(V823, Fornecedores!A:C, 3, FALSE), "")</f>
        <v>DISMA DISTRIBUIDORA</v>
      </c>
      <c r="X823" s="105" t="str">
        <f>IFERROR(VLOOKUP(V823, Fornecedores!A:E, 5, FALSE), "")</f>
        <v>Araçatuba</v>
      </c>
      <c r="Y823" s="105" t="str">
        <f>IFERROR(VLOOKUP(V823, Fornecedores!A:F, 6, FALSE), "")</f>
        <v>SP</v>
      </c>
      <c r="Z823" s="101" t="str">
        <f>IF(H823=0, "Pedido entregue!", "Pendente")</f>
        <v>Pedido entregue!</v>
      </c>
      <c r="AA823" s="119"/>
      <c r="AB823" s="132" t="str">
        <f>IF(Z823="Pedido Entregue!", IF(AA823=1, "Retirado do Almoxarifado", IF(AA823=2, "Material devolvido", "Aguardando retirada")), IF(Z823="Pendente", "Entrega pendente", ""))</f>
        <v>Aguardando retirada</v>
      </c>
      <c r="AC823" s="18">
        <v>1</v>
      </c>
      <c r="AD823" s="18">
        <f>AC823/SUMIF($P:$P,P823,$AC:$AC)</f>
        <v>1</v>
      </c>
      <c r="AE823" s="18">
        <f>IF(R823=0,0,AC823/SUMIF($R:$R,R823,$AC:$AC))</f>
        <v>3.8461538461538464E-2</v>
      </c>
      <c r="AF823" s="18">
        <f>IF(R823=0,1,0)</f>
        <v>0</v>
      </c>
      <c r="AH823" t="str">
        <f>TEXT(J823,"MMMM")</f>
        <v>junho</v>
      </c>
    </row>
    <row r="824" spans="1:34" ht="12.75" hidden="1" customHeight="1" x14ac:dyDescent="0.25">
      <c r="A824" s="90" t="str">
        <f>IF(C824="Oficina Diversos","Oficina Geral",
IF(ISNUMBER(FIND("Estoque - Colhedoras",C824)),"Colhedoras",IF(ISNUMBER(FIND("Caldeiraria",C824)),"Caldeiraria",IF(ISNUMBER(FIND("Borracharia",C824)),"Borracharia",IF(ISNUMBER(FIND("Lubrificação",C824)),"Lubrificação",
IF(ISNUMBER(FIND("Estoque - Carregadeiras",C824)),"Carregadeiras",IF(ISNUMBER(FIND("Estoque - Veic. Leves",C824)),"Veic. Leves",
IF(ISNUMBER(FIND("Estoque - Caminhões",C824)),"Caminhões",IF(ISNUMBER(FIND("Estoque - Transbordos",C824)),"Transbordos",
IF(ISNUMBER(FIND("Estoque - Tratores",C824)),"Tratores",
IF(ISNUMBER(FIND("Estoque - Máquinas pesadas",C824)),"Máquinas pesadas",
IF(ISNUMBER(FIND("Estoque - Reboques",C824)),"Reboques",
IF(C824="Estoque","Estoque",
IF(AND(ISNUMBER(C824),C824&gt;1000,C824&lt;2000),"Caminhões",
IF(AND(ISNUMBER(C824),C824&gt;2000,C824&lt;3000),"Tratores",
IF(AND(ISNUMBER(C824),C824&gt;3000,C824&lt;4000),"Carregadeiras",
IF(AND(ISNUMBER(C824),C824&gt;4000,C824&lt;5000),"Máquinas pesadas",
IF(AND(ISNUMBER(C824),C824&gt;5000,C824&lt;6000),"Colhedoras",
IF(AND(ISNUMBER(C824),C824&gt;7000,C824&lt;8000),"Irrigação",
IF(AND(ISNUMBER(C824),C824&gt;8000,C824&lt;9000),"Reboques",IF(AND(ISNUMBER(C824),C824&gt;0,C824&lt;1000),"Veic. Leves","")))))))))))))))))))))</f>
        <v>Tratores</v>
      </c>
      <c r="B824" s="111"/>
      <c r="C824" s="113">
        <v>2039</v>
      </c>
      <c r="D824" s="2">
        <v>29288</v>
      </c>
      <c r="E824" s="3" t="s">
        <v>20316</v>
      </c>
      <c r="F824" s="101" t="str">
        <f>IF(ISBLANK(K824), "Apenas Solicitação", "Tem OC")</f>
        <v>Tem OC</v>
      </c>
      <c r="G824" s="2">
        <v>2</v>
      </c>
      <c r="H824" s="102">
        <f>G824-I824</f>
        <v>0</v>
      </c>
      <c r="I824" s="103">
        <v>2</v>
      </c>
      <c r="J824" s="4">
        <v>45814</v>
      </c>
      <c r="K824" s="180">
        <v>45826</v>
      </c>
      <c r="L824" s="3" t="s">
        <v>20152</v>
      </c>
      <c r="M824" s="104" t="str">
        <f ca="1">IF(OR(N824="", N824=0), "", IF(N824&gt;TODAY(), "No prazo", "Atrasado"))</f>
        <v>Atrasado</v>
      </c>
      <c r="N824" s="104">
        <f>IFERROR(K824 + VALUE(LEFT(L824, FIND(" ", L824) - 1)), "")</f>
        <v>45827</v>
      </c>
      <c r="O824" s="105">
        <f>IF(_xlfn.DAYS(K824,J824)&lt;0, "Aguardando OC", _xlfn.DAYS(K824,J824))</f>
        <v>12</v>
      </c>
      <c r="P824" s="14">
        <v>406326</v>
      </c>
      <c r="Q824" s="55"/>
      <c r="R824" s="14">
        <v>169372</v>
      </c>
      <c r="S824" s="2">
        <v>221</v>
      </c>
      <c r="T824" s="65" t="s">
        <v>1029</v>
      </c>
      <c r="U824" s="21">
        <v>29.31</v>
      </c>
      <c r="V824" s="2">
        <v>13341</v>
      </c>
      <c r="W824" s="117" t="str">
        <f>IFERROR(VLOOKUP(V824, Fornecedores!A:C, 3, FALSE), "")</f>
        <v>DISMA DISTRIBUIDORA</v>
      </c>
      <c r="X824" s="105" t="str">
        <f>IFERROR(VLOOKUP(V824, Fornecedores!A:E, 5, FALSE), "")</f>
        <v>Araçatuba</v>
      </c>
      <c r="Y824" s="105" t="str">
        <f>IFERROR(VLOOKUP(V824, Fornecedores!A:F, 6, FALSE), "")</f>
        <v>SP</v>
      </c>
      <c r="Z824" s="101" t="str">
        <f>IF(H824=0, "Pedido entregue!", "Pendente")</f>
        <v>Pedido entregue!</v>
      </c>
      <c r="AA824" s="119"/>
      <c r="AB824" s="132" t="str">
        <f>IF(Z824="Pedido Entregue!", IF(AA824=1, "Retirado do Almoxarifado", IF(AA824=2, "Material devolvido", "Aguardando retirada")), IF(Z824="Pendente", "Entrega pendente", ""))</f>
        <v>Aguardando retirada</v>
      </c>
      <c r="AC824" s="18">
        <v>1</v>
      </c>
      <c r="AD824" s="18">
        <f>AC824/SUMIF($P:$P,P824,$AC:$AC)</f>
        <v>1</v>
      </c>
      <c r="AE824" s="18">
        <f>IF(R824=0,0,AC824/SUMIF($R:$R,R824,$AC:$AC))</f>
        <v>3.8461538461538464E-2</v>
      </c>
      <c r="AF824" s="18">
        <f>IF(R824=0,1,0)</f>
        <v>0</v>
      </c>
      <c r="AH824" t="str">
        <f>TEXT(J824,"MMMM")</f>
        <v>junho</v>
      </c>
    </row>
    <row r="825" spans="1:34" ht="12.75" hidden="1" customHeight="1" x14ac:dyDescent="0.25">
      <c r="A825" s="90" t="str">
        <f>IF(C825="Oficina Diversos","Oficina Geral",
IF(ISNUMBER(FIND("Estoque - Colhedoras",C825)),"Colhedoras",IF(ISNUMBER(FIND("Caldeiraria",C825)),"Caldeiraria",IF(ISNUMBER(FIND("Borracharia",C825)),"Borracharia",IF(ISNUMBER(FIND("Lubrificação",C825)),"Lubrificação",
IF(ISNUMBER(FIND("Estoque - Carregadeiras",C825)),"Carregadeiras",IF(ISNUMBER(FIND("Estoque - Veic. Leves",C825)),"Veic. Leves",
IF(ISNUMBER(FIND("Estoque - Caminhões",C825)),"Caminhões",IF(ISNUMBER(FIND("Estoque - Transbordos",C825)),"Transbordos",
IF(ISNUMBER(FIND("Estoque - Tratores",C825)),"Tratores",
IF(ISNUMBER(FIND("Estoque - Máquinas pesadas",C825)),"Máquinas pesadas",
IF(ISNUMBER(FIND("Estoque - Reboques",C825)),"Reboques",
IF(C825="Estoque","Estoque",
IF(AND(ISNUMBER(C825),C825&gt;1000,C825&lt;2000),"Caminhões",
IF(AND(ISNUMBER(C825),C825&gt;2000,C825&lt;3000),"Tratores",
IF(AND(ISNUMBER(C825),C825&gt;3000,C825&lt;4000),"Carregadeiras",
IF(AND(ISNUMBER(C825),C825&gt;4000,C825&lt;5000),"Máquinas pesadas",
IF(AND(ISNUMBER(C825),C825&gt;5000,C825&lt;6000),"Colhedoras",
IF(AND(ISNUMBER(C825),C825&gt;7000,C825&lt;8000),"Irrigação",
IF(AND(ISNUMBER(C825),C825&gt;8000,C825&lt;9000),"Reboques",IF(AND(ISNUMBER(C825),C825&gt;0,C825&lt;1000),"Veic. Leves","")))))))))))))))))))))</f>
        <v>Tratores</v>
      </c>
      <c r="B825" s="111"/>
      <c r="C825" s="113">
        <v>2036</v>
      </c>
      <c r="D825" s="113">
        <v>29288</v>
      </c>
      <c r="E825" s="105" t="s">
        <v>20316</v>
      </c>
      <c r="F825" s="101" t="str">
        <f>IF(ISBLANK(K825), "Apenas Solicitação", "Tem OC")</f>
        <v>Tem OC</v>
      </c>
      <c r="G825" s="2">
        <v>1</v>
      </c>
      <c r="H825" s="102">
        <f>G825-I825</f>
        <v>0</v>
      </c>
      <c r="I825" s="103">
        <v>1</v>
      </c>
      <c r="J825" s="4">
        <v>45824</v>
      </c>
      <c r="K825" s="180">
        <v>45835</v>
      </c>
      <c r="L825" s="3" t="s">
        <v>20152</v>
      </c>
      <c r="M825" s="104" t="str">
        <f ca="1">IF(OR(N825="", N825=0), "", IF(N825&gt;TODAY(), "No prazo", "Atrasado"))</f>
        <v>Atrasado</v>
      </c>
      <c r="N825" s="104">
        <f>IFERROR(K825 + VALUE(LEFT(L825, FIND(" ", L825) - 1)), "")</f>
        <v>45836</v>
      </c>
      <c r="O825" s="105">
        <f>IF(_xlfn.DAYS(K825,J825)&lt;0, "Aguardando OC", _xlfn.DAYS(K825,J825))</f>
        <v>11</v>
      </c>
      <c r="P825" s="14">
        <v>407720</v>
      </c>
      <c r="Q825" s="55"/>
      <c r="R825" s="14">
        <v>169721</v>
      </c>
      <c r="S825" s="2">
        <v>221</v>
      </c>
      <c r="T825" s="65" t="s">
        <v>1029</v>
      </c>
      <c r="U825" s="21">
        <v>129.19999999999999</v>
      </c>
      <c r="V825" s="2">
        <v>15127</v>
      </c>
      <c r="W825" s="117" t="str">
        <f>IFERROR(VLOOKUP(V825, Fornecedores!A:C, 3, FALSE), "")</f>
        <v>EQUAGRIL LTDA</v>
      </c>
      <c r="X825" s="105" t="str">
        <f>IFERROR(VLOOKUP(V825, Fornecedores!A:E, 5, FALSE), "")</f>
        <v>São Paulo</v>
      </c>
      <c r="Y825" s="105" t="str">
        <f>IFERROR(VLOOKUP(V825, Fornecedores!A:F, 6, FALSE), "")</f>
        <v>SP</v>
      </c>
      <c r="Z825" s="101" t="str">
        <f>IF(H825=0, "Pedido entregue!", "Pendente")</f>
        <v>Pedido entregue!</v>
      </c>
      <c r="AA825" s="119"/>
      <c r="AB825" s="132" t="str">
        <f>IF(Z825="Pedido Entregue!", IF(AA825=1, "Retirado do Almoxarifado", IF(AA825=2, "Material devolvido", "Aguardando retirada")), IF(Z825="Pendente", "Entrega pendente", ""))</f>
        <v>Aguardando retirada</v>
      </c>
      <c r="AC825" s="18"/>
      <c r="AD825" s="18" t="e">
        <f>AC825/SUMIF($P:$P,P825,$AC:$AC)</f>
        <v>#DIV/0!</v>
      </c>
      <c r="AE825" s="18">
        <f>IF(R825=0,0,AC825/SUMIF($R:$R,R825,$AC:$AC))</f>
        <v>0</v>
      </c>
      <c r="AF825" s="18">
        <f>IF(R825=0,1,0)</f>
        <v>0</v>
      </c>
      <c r="AH825" t="str">
        <f>TEXT(J825,"MMMM")</f>
        <v>junho</v>
      </c>
    </row>
    <row r="826" spans="1:34" ht="12.75" hidden="1" customHeight="1" x14ac:dyDescent="0.25">
      <c r="A826" s="90" t="str">
        <f>IF(C826="Oficina Diversos","Oficina Geral",
IF(ISNUMBER(FIND("Estoque - Colhedoras",C826)),"Colhedoras",IF(ISNUMBER(FIND("Caldeiraria",C826)),"Caldeiraria",IF(ISNUMBER(FIND("Borracharia",C826)),"Borracharia",IF(ISNUMBER(FIND("Lubrificação",C826)),"Lubrificação",
IF(ISNUMBER(FIND("Estoque - Carregadeiras",C826)),"Carregadeiras",IF(ISNUMBER(FIND("Estoque - Veic. Leves",C826)),"Veic. Leves",
IF(ISNUMBER(FIND("Estoque - Caminhões",C826)),"Caminhões",IF(ISNUMBER(FIND("Estoque - Transbordos",C826)),"Transbordos",
IF(ISNUMBER(FIND("Estoque - Tratores",C826)),"Tratores",
IF(ISNUMBER(FIND("Estoque - Máquinas pesadas",C826)),"Máquinas pesadas",
IF(ISNUMBER(FIND("Estoque - Reboques",C826)),"Reboques",
IF(C826="Estoque","Estoque",
IF(AND(ISNUMBER(C826),C826&gt;1000,C826&lt;2000),"Caminhões",
IF(AND(ISNUMBER(C826),C826&gt;2000,C826&lt;3000),"Tratores",
IF(AND(ISNUMBER(C826),C826&gt;3000,C826&lt;4000),"Carregadeiras",
IF(AND(ISNUMBER(C826),C826&gt;4000,C826&lt;5000),"Máquinas pesadas",
IF(AND(ISNUMBER(C826),C826&gt;5000,C826&lt;6000),"Colhedoras",
IF(AND(ISNUMBER(C826),C826&gt;7000,C826&lt;8000),"Irrigação",
IF(AND(ISNUMBER(C826),C826&gt;8000,C826&lt;9000),"Reboques",IF(AND(ISNUMBER(C826),C826&gt;0,C826&lt;1000),"Veic. Leves","")))))))))))))))))))))</f>
        <v>Carregadeiras</v>
      </c>
      <c r="B826" s="8"/>
      <c r="C826" s="42">
        <v>3023</v>
      </c>
      <c r="D826" s="42">
        <v>29347</v>
      </c>
      <c r="E826" s="43" t="s">
        <v>1218</v>
      </c>
      <c r="F826" s="14" t="str">
        <f>IF(ISBLANK(K826), "Apenas Solicitação", "Tem OC")</f>
        <v>Tem OC</v>
      </c>
      <c r="G826" s="42">
        <v>1</v>
      </c>
      <c r="H826" s="37">
        <f>G826-I826</f>
        <v>0</v>
      </c>
      <c r="I826" s="38">
        <v>1</v>
      </c>
      <c r="J826" s="44">
        <v>45786</v>
      </c>
      <c r="K826" s="185">
        <v>45792</v>
      </c>
      <c r="L826" s="44"/>
      <c r="M826" s="44"/>
      <c r="N826" s="44" t="str">
        <f>IFERROR(K826 + VALUE(LEFT(L826, FIND(" ", L826) - 1)), "")</f>
        <v/>
      </c>
      <c r="O826" s="3">
        <f>IF(_xlfn.DAYS(K826,J826)&lt;0, "Aguardando OC", _xlfn.DAYS(K826,J826))</f>
        <v>6</v>
      </c>
      <c r="P826" s="191">
        <v>402294</v>
      </c>
      <c r="Q826" s="33"/>
      <c r="R826" s="191">
        <v>167747</v>
      </c>
      <c r="S826" s="49"/>
      <c r="T826" s="153"/>
      <c r="U826" s="45">
        <v>6.5</v>
      </c>
      <c r="V826" s="42">
        <v>10083</v>
      </c>
      <c r="W826" s="47" t="str">
        <f>IFERROR(VLOOKUP(V826, Fornecedores!A:C, 3, FALSE), "")</f>
        <v xml:space="preserve">AGROMAQUINA COMERCIO VAREJISTA DE PEÇAS </v>
      </c>
      <c r="X826" s="43" t="str">
        <f>IFERROR(VLOOKUP(V826, Fornecedores!A:E, 5, FALSE), "")</f>
        <v>Bayeux</v>
      </c>
      <c r="Y826" s="43" t="str">
        <f>IFERROR(VLOOKUP(V826, Fornecedores!A:F, 6, FALSE), "")</f>
        <v>PB</v>
      </c>
      <c r="Z826" s="14" t="str">
        <f>IF(H826=0, "Pedido entregue!", "Pendente")</f>
        <v>Pedido entregue!</v>
      </c>
      <c r="AA826" s="59">
        <v>1</v>
      </c>
      <c r="AB826" s="58" t="str">
        <f>IF(Z826="Pedido Entregue!", IF(AA826=1, "Retirado do Almoxarifado", IF(AA826=2, "Material devolvido", "Aguardando retirada")), IF(Z826="Pendente", "Entrega pendente", ""))</f>
        <v>Retirado do Almoxarifado</v>
      </c>
      <c r="AC826" s="18">
        <v>1</v>
      </c>
      <c r="AD826" s="18">
        <f>AC826/SUMIF($P:$P,P826,$AC:$AC)</f>
        <v>1</v>
      </c>
      <c r="AE826" s="18">
        <f>IF(R826=0,0,AC826/SUMIF($R:$R,R826,$AC:$AC))</f>
        <v>0.2</v>
      </c>
      <c r="AF826" s="18">
        <f>IF(R826=0,1,0)</f>
        <v>0</v>
      </c>
      <c r="AG826" s="18">
        <f>IF(R826=0,#REF!-J826,0)</f>
        <v>0</v>
      </c>
      <c r="AH826" t="str">
        <f>TEXT(J826,"MMMM")</f>
        <v>maio</v>
      </c>
    </row>
    <row r="827" spans="1:34" ht="12.75" hidden="1" customHeight="1" x14ac:dyDescent="0.25">
      <c r="A827" s="90" t="str">
        <f>IF(C827="Oficina Diversos","Oficina Geral",
IF(ISNUMBER(FIND("Estoque - Colhedoras",C827)),"Colhedoras",IF(ISNUMBER(FIND("Caldeiraria",C827)),"Caldeiraria",IF(ISNUMBER(FIND("Borracharia",C827)),"Borracharia",IF(ISNUMBER(FIND("Lubrificação",C827)),"Lubrificação",
IF(ISNUMBER(FIND("Estoque - Carregadeiras",C827)),"Carregadeiras",IF(ISNUMBER(FIND("Estoque - Veic. Leves",C827)),"Veic. Leves",
IF(ISNUMBER(FIND("Estoque - Caminhões",C827)),"Caminhões",IF(ISNUMBER(FIND("Estoque - Transbordos",C827)),"Transbordos",
IF(ISNUMBER(FIND("Estoque - Tratores",C827)),"Tratores",
IF(ISNUMBER(FIND("Estoque - Máquinas pesadas",C827)),"Máquinas pesadas",
IF(ISNUMBER(FIND("Estoque - Reboques",C827)),"Reboques",
IF(C827="Estoque","Estoque",
IF(AND(ISNUMBER(C827),C827&gt;1000,C827&lt;2000),"Caminhões",
IF(AND(ISNUMBER(C827),C827&gt;2000,C827&lt;3000),"Tratores",
IF(AND(ISNUMBER(C827),C827&gt;3000,C827&lt;4000),"Carregadeiras",
IF(AND(ISNUMBER(C827),C827&gt;4000,C827&lt;5000),"Máquinas pesadas",
IF(AND(ISNUMBER(C827),C827&gt;5000,C827&lt;6000),"Colhedoras",
IF(AND(ISNUMBER(C827),C827&gt;7000,C827&lt;8000),"Irrigação",
IF(AND(ISNUMBER(C827),C827&gt;8000,C827&lt;9000),"Reboques",IF(AND(ISNUMBER(C827),C827&gt;0,C827&lt;1000),"Veic. Leves","")))))))))))))))))))))</f>
        <v>Carregadeiras</v>
      </c>
      <c r="B827" s="8"/>
      <c r="C827" s="42">
        <v>3027</v>
      </c>
      <c r="D827" s="42">
        <v>29347</v>
      </c>
      <c r="E827" s="43" t="s">
        <v>1218</v>
      </c>
      <c r="F827" s="14" t="str">
        <f>IF(ISBLANK(K827), "Apenas Solicitação", "Tem OC")</f>
        <v>Tem OC</v>
      </c>
      <c r="G827" s="42">
        <v>2</v>
      </c>
      <c r="H827" s="37">
        <f>G827-I827</f>
        <v>0</v>
      </c>
      <c r="I827" s="38">
        <v>2</v>
      </c>
      <c r="J827" s="44">
        <v>45786</v>
      </c>
      <c r="K827" s="185">
        <v>45792</v>
      </c>
      <c r="L827" s="44"/>
      <c r="M827" s="44"/>
      <c r="N827" s="44" t="str">
        <f>IFERROR(K827 + VALUE(LEFT(L827, FIND(" ", L827) - 1)), "")</f>
        <v/>
      </c>
      <c r="O827" s="3">
        <f>IF(_xlfn.DAYS(K827,J827)&lt;0, "Aguardando OC", _xlfn.DAYS(K827,J827))</f>
        <v>6</v>
      </c>
      <c r="P827" s="191">
        <v>402311</v>
      </c>
      <c r="Q827" s="33"/>
      <c r="R827" s="191">
        <v>167747</v>
      </c>
      <c r="S827" s="49"/>
      <c r="T827" s="153"/>
      <c r="U827" s="45">
        <v>6.5</v>
      </c>
      <c r="V827" s="42">
        <v>10083</v>
      </c>
      <c r="W827" s="47" t="str">
        <f>IFERROR(VLOOKUP(V827, Fornecedores!A:C, 3, FALSE), "")</f>
        <v xml:space="preserve">AGROMAQUINA COMERCIO VAREJISTA DE PEÇAS </v>
      </c>
      <c r="X827" s="43" t="str">
        <f>IFERROR(VLOOKUP(V827, Fornecedores!A:E, 5, FALSE), "")</f>
        <v>Bayeux</v>
      </c>
      <c r="Y827" s="43" t="str">
        <f>IFERROR(VLOOKUP(V827, Fornecedores!A:F, 6, FALSE), "")</f>
        <v>PB</v>
      </c>
      <c r="Z827" s="14" t="str">
        <f>IF(H827=0, "Pedido entregue!", "Pendente")</f>
        <v>Pedido entregue!</v>
      </c>
      <c r="AA827" s="59">
        <v>1</v>
      </c>
      <c r="AB827" s="58" t="str">
        <f>IF(Z827="Pedido Entregue!", IF(AA827=1, "Retirado do Almoxarifado", IF(AA827=2, "Material devolvido", "Aguardando retirada")), IF(Z827="Pendente", "Entrega pendente", ""))</f>
        <v>Retirado do Almoxarifado</v>
      </c>
      <c r="AC827" s="18">
        <v>1</v>
      </c>
      <c r="AD827" s="18">
        <f>AC827/SUMIF($P:$P,P827,$AC:$AC)</f>
        <v>1</v>
      </c>
      <c r="AE827" s="18">
        <f>IF(R827=0,0,AC827/SUMIF($R:$R,R827,$AC:$AC))</f>
        <v>0.2</v>
      </c>
      <c r="AF827" s="18">
        <f>IF(R827=0,1,0)</f>
        <v>0</v>
      </c>
      <c r="AG827" s="18">
        <f>IF(R827=0,#REF!-J827,0)</f>
        <v>0</v>
      </c>
      <c r="AH827" t="str">
        <f>TEXT(J827,"MMMM")</f>
        <v>maio</v>
      </c>
    </row>
    <row r="828" spans="1:34" ht="12.75" hidden="1" customHeight="1" x14ac:dyDescent="0.25">
      <c r="A828" s="90" t="str">
        <f>IF(C828="Oficina Diversos","Oficina Geral",
IF(ISNUMBER(FIND("Estoque - Colhedoras",C828)),"Colhedoras",IF(ISNUMBER(FIND("Caldeiraria",C828)),"Caldeiraria",IF(ISNUMBER(FIND("Borracharia",C828)),"Borracharia",IF(ISNUMBER(FIND("Lubrificação",C828)),"Lubrificação",
IF(ISNUMBER(FIND("Estoque - Carregadeiras",C828)),"Carregadeiras",IF(ISNUMBER(FIND("Estoque - Veic. Leves",C828)),"Veic. Leves",
IF(ISNUMBER(FIND("Estoque - Caminhões",C828)),"Caminhões",IF(ISNUMBER(FIND("Estoque - Transbordos",C828)),"Transbordos",
IF(ISNUMBER(FIND("Estoque - Tratores",C828)),"Tratores",
IF(ISNUMBER(FIND("Estoque - Máquinas pesadas",C828)),"Máquinas pesadas",
IF(ISNUMBER(FIND("Estoque - Reboques",C828)),"Reboques",
IF(C828="Estoque","Estoque",
IF(AND(ISNUMBER(C828),C828&gt;1000,C828&lt;2000),"Caminhões",
IF(AND(ISNUMBER(C828),C828&gt;2000,C828&lt;3000),"Tratores",
IF(AND(ISNUMBER(C828),C828&gt;3000,C828&lt;4000),"Carregadeiras",
IF(AND(ISNUMBER(C828),C828&gt;4000,C828&lt;5000),"Máquinas pesadas",
IF(AND(ISNUMBER(C828),C828&gt;5000,C828&lt;6000),"Colhedoras",
IF(AND(ISNUMBER(C828),C828&gt;7000,C828&lt;8000),"Irrigação",
IF(AND(ISNUMBER(C828),C828&gt;8000,C828&lt;9000),"Reboques",IF(AND(ISNUMBER(C828),C828&gt;0,C828&lt;1000),"Veic. Leves","")))))))))))))))))))))</f>
        <v>Carregadeiras</v>
      </c>
      <c r="B828" s="111"/>
      <c r="C828" s="113">
        <v>3024</v>
      </c>
      <c r="D828" s="2">
        <v>29347</v>
      </c>
      <c r="E828" s="3" t="s">
        <v>1218</v>
      </c>
      <c r="F828" s="101" t="str">
        <f>IF(ISBLANK(K828), "Apenas Solicitação", "Tem OC")</f>
        <v>Tem OC</v>
      </c>
      <c r="G828" s="2">
        <v>3</v>
      </c>
      <c r="H828" s="102">
        <f>G828-I828</f>
        <v>0</v>
      </c>
      <c r="I828" s="103">
        <v>3</v>
      </c>
      <c r="J828" s="4">
        <v>45828</v>
      </c>
      <c r="K828" s="180">
        <v>45839</v>
      </c>
      <c r="L828" s="3" t="s">
        <v>20152</v>
      </c>
      <c r="M828" s="104" t="str">
        <f ca="1">IF(OR(N828="", N828=0), "", IF(N828&gt;TODAY(), "No prazo", "Atrasado"))</f>
        <v>Atrasado</v>
      </c>
      <c r="N828" s="104">
        <f>IFERROR(K828 + VALUE(LEFT(L828, FIND(" ", L828) - 1)), "")</f>
        <v>45840</v>
      </c>
      <c r="O828" s="105">
        <f>IF(_xlfn.DAYS(K828,J828)&lt;0, "Aguardando OC", _xlfn.DAYS(K828,J828))</f>
        <v>11</v>
      </c>
      <c r="P828" s="14">
        <v>408588</v>
      </c>
      <c r="Q828" s="55"/>
      <c r="R828" s="14">
        <v>170152</v>
      </c>
      <c r="S828" s="2">
        <v>221</v>
      </c>
      <c r="T828" s="65" t="s">
        <v>1029</v>
      </c>
      <c r="U828" s="21">
        <v>9</v>
      </c>
      <c r="V828" s="2">
        <v>13341</v>
      </c>
      <c r="W828" s="117" t="str">
        <f>IFERROR(VLOOKUP(V828, Fornecedores!A:C, 3, FALSE), "")</f>
        <v>DISMA DISTRIBUIDORA</v>
      </c>
      <c r="X828" s="105" t="str">
        <f>IFERROR(VLOOKUP(V828, Fornecedores!A:E, 5, FALSE), "")</f>
        <v>Araçatuba</v>
      </c>
      <c r="Y828" s="105" t="str">
        <f>IFERROR(VLOOKUP(V828, Fornecedores!A:F, 6, FALSE), "")</f>
        <v>SP</v>
      </c>
      <c r="Z828" s="101" t="str">
        <f>IF(H828=0, "Pedido entregue!", "Pendente")</f>
        <v>Pedido entregue!</v>
      </c>
      <c r="AA828" s="119"/>
      <c r="AB828" s="132" t="str">
        <f>IF(Z828="Pedido Entregue!", IF(AA828=1, "Retirado do Almoxarifado", IF(AA828=2, "Material devolvido", "Aguardando retirada")), IF(Z828="Pendente", "Entrega pendente", ""))</f>
        <v>Aguardando retirada</v>
      </c>
      <c r="AC828" s="18">
        <v>1</v>
      </c>
      <c r="AD828" s="18">
        <f>AC828/SUMIF($P:$P,P828,$AC:$AC)</f>
        <v>1</v>
      </c>
      <c r="AE828" s="18">
        <f>IF(R828=0,0,AC828/SUMIF($R:$R,R828,$AC:$AC))</f>
        <v>5.5555555555555552E-2</v>
      </c>
      <c r="AF828" s="18">
        <f>IF(R828=0,1,0)</f>
        <v>0</v>
      </c>
      <c r="AH828" t="str">
        <f>TEXT(J828,"MMMM")</f>
        <v>junho</v>
      </c>
    </row>
    <row r="829" spans="1:34" ht="12.75" hidden="1" customHeight="1" x14ac:dyDescent="0.25">
      <c r="A829" s="90" t="str">
        <f>IF(C829="Oficina Diversos","Oficina Geral",
IF(ISNUMBER(FIND("Estoque - Colhedoras",C829)),"Colhedoras",IF(ISNUMBER(FIND("Caldeiraria",C829)),"Caldeiraria",IF(ISNUMBER(FIND("Borracharia",C829)),"Borracharia",IF(ISNUMBER(FIND("Lubrificação",C829)),"Lubrificação",
IF(ISNUMBER(FIND("Estoque - Carregadeiras",C829)),"Carregadeiras",IF(ISNUMBER(FIND("Estoque - Veic. Leves",C829)),"Veic. Leves",
IF(ISNUMBER(FIND("Estoque - Caminhões",C829)),"Caminhões",IF(ISNUMBER(FIND("Estoque - Transbordos",C829)),"Transbordos",
IF(ISNUMBER(FIND("Estoque - Tratores",C829)),"Tratores",
IF(ISNUMBER(FIND("Estoque - Máquinas pesadas",C829)),"Máquinas pesadas",
IF(ISNUMBER(FIND("Estoque - Reboques",C829)),"Reboques",
IF(C829="Estoque","Estoque",
IF(AND(ISNUMBER(C829),C829&gt;1000,C829&lt;2000),"Caminhões",
IF(AND(ISNUMBER(C829),C829&gt;2000,C829&lt;3000),"Tratores",
IF(AND(ISNUMBER(C829),C829&gt;3000,C829&lt;4000),"Carregadeiras",
IF(AND(ISNUMBER(C829),C829&gt;4000,C829&lt;5000),"Máquinas pesadas",
IF(AND(ISNUMBER(C829),C829&gt;5000,C829&lt;6000),"Colhedoras",
IF(AND(ISNUMBER(C829),C829&gt;7000,C829&lt;8000),"Irrigação",
IF(AND(ISNUMBER(C829),C829&gt;8000,C829&lt;9000),"Reboques",IF(AND(ISNUMBER(C829),C829&gt;0,C829&lt;1000),"Veic. Leves","")))))))))))))))))))))</f>
        <v>Tratores</v>
      </c>
      <c r="B829" s="8"/>
      <c r="C829" s="2">
        <v>2036</v>
      </c>
      <c r="D829" s="2">
        <v>29348</v>
      </c>
      <c r="E829" s="10" t="s">
        <v>443</v>
      </c>
      <c r="F829" s="14" t="str">
        <f>IF(ISBLANK(K829), "Apenas Solicitação", "Tem OC")</f>
        <v>Tem OC</v>
      </c>
      <c r="G829" s="2">
        <v>8</v>
      </c>
      <c r="H829" s="37">
        <f>G829-I829</f>
        <v>0</v>
      </c>
      <c r="I829" s="38">
        <v>8</v>
      </c>
      <c r="J829" s="4">
        <v>45716</v>
      </c>
      <c r="K829" s="183">
        <v>45736</v>
      </c>
      <c r="L829" s="7"/>
      <c r="M829" s="44"/>
      <c r="N829" s="44" t="str">
        <f>IFERROR(K829 + VALUE(LEFT(L829, FIND(" ", L829) - 1)), "")</f>
        <v/>
      </c>
      <c r="O829" s="3">
        <f>IF(_xlfn.DAYS(K829,J829)&lt;0, "Aguardando OC", _xlfn.DAYS(K829,J829))</f>
        <v>20</v>
      </c>
      <c r="P829" s="14">
        <v>394716</v>
      </c>
      <c r="Q829" s="2">
        <v>1133066</v>
      </c>
      <c r="R829" s="14">
        <v>165177</v>
      </c>
      <c r="S829" s="2">
        <v>692</v>
      </c>
      <c r="T829" s="65" t="s">
        <v>106</v>
      </c>
      <c r="U829" s="21">
        <v>0.67</v>
      </c>
      <c r="V829" s="2">
        <v>13341</v>
      </c>
      <c r="W829" s="47" t="str">
        <f>IFERROR(VLOOKUP(V829, Fornecedores!A:C, 3, FALSE), "")</f>
        <v>DISMA DISTRIBUIDORA</v>
      </c>
      <c r="X829" s="43" t="str">
        <f>IFERROR(VLOOKUP(V829, Fornecedores!A:E, 5, FALSE), "")</f>
        <v>Araçatuba</v>
      </c>
      <c r="Y829" s="43" t="str">
        <f>IFERROR(VLOOKUP(V829, Fornecedores!A:F, 6, FALSE), "")</f>
        <v>SP</v>
      </c>
      <c r="Z829" s="14" t="str">
        <f>IF(H829=0, "Pedido entregue!", "Pendente")</f>
        <v>Pedido entregue!</v>
      </c>
      <c r="AA829" s="59">
        <v>1</v>
      </c>
      <c r="AB829" s="58" t="str">
        <f>IF(Z829="Pedido Entregue!", IF(AA829=1, "Retirado do Almoxarifado", IF(AA829=2, "Material devolvido", "Aguardando retirada")), IF(Z829="Pendente", "Entrega pendente", ""))</f>
        <v>Retirado do Almoxarifado</v>
      </c>
      <c r="AC829" s="18">
        <v>1</v>
      </c>
      <c r="AD829" s="18">
        <f>AC829/SUMIF($P:$P,P829,$AC:$AC)</f>
        <v>1</v>
      </c>
      <c r="AE829" s="18">
        <f>IF(R829=0,0,AC829/SUMIF($R:$R,R829,$AC:$AC))</f>
        <v>0.04</v>
      </c>
      <c r="AF829" s="18">
        <f>IF(R829=0,1,0)</f>
        <v>0</v>
      </c>
      <c r="AG829" s="18">
        <f>IF(R829=0,#REF!-J829,0)</f>
        <v>0</v>
      </c>
      <c r="AH829" t="str">
        <f>TEXT(J829,"MMMM")</f>
        <v>fevereiro</v>
      </c>
    </row>
    <row r="830" spans="1:34" ht="12.75" customHeight="1" x14ac:dyDescent="0.25">
      <c r="A830" s="90" t="str">
        <f>IF(C830="Oficina Diversos","Oficina Geral",
IF(ISNUMBER(FIND("Estoque - Colhedoras",C830)),"Colhedoras",IF(ISNUMBER(FIND("Caldeiraria",C830)),"Caldeiraria",IF(ISNUMBER(FIND("Borracharia",C830)),"Borracharia",IF(ISNUMBER(FIND("Lubrificação",C830)),"Lubrificação",
IF(ISNUMBER(FIND("Estoque - Carregadeiras",C830)),"Carregadeiras",IF(ISNUMBER(FIND("Estoque - Veic. Leves",C830)),"Veic. Leves",
IF(ISNUMBER(FIND("Estoque - Caminhões",C830)),"Caminhões",IF(ISNUMBER(FIND("Estoque - Transbordos",C830)),"Transbordos",
IF(ISNUMBER(FIND("Estoque - Tratores",C830)),"Tratores",
IF(ISNUMBER(FIND("Estoque - Máquinas pesadas",C830)),"Máquinas pesadas",
IF(ISNUMBER(FIND("Estoque - Reboques",C830)),"Reboques",
IF(C830="Estoque","Estoque",
IF(AND(ISNUMBER(C830),C830&gt;1000,C830&lt;2000),"Caminhões",
IF(AND(ISNUMBER(C830),C830&gt;2000,C830&lt;3000),"Tratores",
IF(AND(ISNUMBER(C830),C830&gt;3000,C830&lt;4000),"Carregadeiras",
IF(AND(ISNUMBER(C830),C830&gt;4000,C830&lt;5000),"Máquinas pesadas",
IF(AND(ISNUMBER(C830),C830&gt;5000,C830&lt;6000),"Colhedoras",
IF(AND(ISNUMBER(C830),C830&gt;7000,C830&lt;8000),"Irrigação",
IF(AND(ISNUMBER(C830),C830&gt;8000,C830&lt;9000),"Reboques",IF(AND(ISNUMBER(C830),C830&gt;0,C830&lt;1000),"Veic. Leves","")))))))))))))))))))))</f>
        <v>Tratores</v>
      </c>
      <c r="B830" s="39"/>
      <c r="C830" s="2">
        <v>2027</v>
      </c>
      <c r="D830" s="2">
        <v>29362</v>
      </c>
      <c r="E830" s="3" t="s">
        <v>1219</v>
      </c>
      <c r="F830" s="14" t="str">
        <f>IF(ISBLANK(K830), "Apenas Solicitação", "Tem OC")</f>
        <v>Apenas Solicitação</v>
      </c>
      <c r="G830" s="2">
        <v>8</v>
      </c>
      <c r="H830" s="37">
        <f>G830-I830</f>
        <v>8</v>
      </c>
      <c r="I830" s="38">
        <v>0</v>
      </c>
      <c r="J830" s="4">
        <v>45786</v>
      </c>
      <c r="K830" s="14"/>
      <c r="L830" s="3"/>
      <c r="M830" s="44" t="str">
        <f ca="1">IF(OR(N830="", N830=0), "", IF(N830&gt;TODAY(), "No prazo", "Atrasado"))</f>
        <v/>
      </c>
      <c r="N830" s="44" t="str">
        <f>IFERROR(K830 + VALUE(LEFT(L830, FIND(" ", L830) - 1)), "")</f>
        <v/>
      </c>
      <c r="O830" s="3" t="str">
        <f>IF(_xlfn.DAYS(K830,J830)&lt;0, "Aguardando OC", _xlfn.DAYS(K830,J830))</f>
        <v>Aguardando OC</v>
      </c>
      <c r="P830" s="14">
        <v>402109</v>
      </c>
      <c r="Q830" s="33"/>
      <c r="R830" s="14">
        <v>0</v>
      </c>
      <c r="S830" s="42">
        <v>221</v>
      </c>
      <c r="T830" s="67" t="s">
        <v>1029</v>
      </c>
      <c r="U830" s="45">
        <v>13.36</v>
      </c>
      <c r="V830" s="2"/>
      <c r="W830" s="47" t="str">
        <f>IFERROR(VLOOKUP(V830, Fornecedores!A:C, 3, FALSE), "")</f>
        <v/>
      </c>
      <c r="X830" s="43" t="str">
        <f>IFERROR(VLOOKUP(V830, Fornecedores!A:E, 5, FALSE), "")</f>
        <v/>
      </c>
      <c r="Y830" s="43" t="str">
        <f>IFERROR(VLOOKUP(V830, Fornecedores!A:F, 6, FALSE), "")</f>
        <v/>
      </c>
      <c r="Z830" s="14" t="str">
        <f>IF(H830=0, "Pedido entregue!", "Pendente")</f>
        <v>Pendente</v>
      </c>
      <c r="AA830" s="59"/>
      <c r="AB830" s="58" t="str">
        <f>IF(Z830="Pedido Entregue!", IF(AA830=1, "Retirado do Almoxarifado", IF(AA830=2, "Material devolvido", "Aguardando retirada")), IF(Z830="Pendente", "Entrega pendente", ""))</f>
        <v>Entrega pendente</v>
      </c>
      <c r="AC830" s="18">
        <v>1</v>
      </c>
      <c r="AD830" s="18">
        <f>AC830/SUMIF($P:$P,P830,$AC:$AC)</f>
        <v>1</v>
      </c>
      <c r="AE830" s="18">
        <f>IF(R830=0,0,AC830/SUMIF($R:$R,R830,$AC:$AC))</f>
        <v>0</v>
      </c>
      <c r="AF830" s="18">
        <f>IF(R830=0,1,0)</f>
        <v>1</v>
      </c>
      <c r="AH830" t="str">
        <f>TEXT(J830,"MMMM")</f>
        <v>maio</v>
      </c>
    </row>
    <row r="831" spans="1:34" ht="12.75" hidden="1" customHeight="1" x14ac:dyDescent="0.25">
      <c r="A831" s="90" t="str">
        <f>IF(C831="Oficina Diversos","Oficina Geral",
IF(ISNUMBER(FIND("Estoque - Colhedoras",C831)),"Colhedoras",IF(ISNUMBER(FIND("Caldeiraria",C831)),"Caldeiraria",IF(ISNUMBER(FIND("Borracharia",C831)),"Borracharia",IF(ISNUMBER(FIND("Lubrificação",C831)),"Lubrificação",
IF(ISNUMBER(FIND("Estoque - Carregadeiras",C831)),"Carregadeiras",IF(ISNUMBER(FIND("Estoque - Veic. Leves",C831)),"Veic. Leves",
IF(ISNUMBER(FIND("Estoque - Caminhões",C831)),"Caminhões",IF(ISNUMBER(FIND("Estoque - Transbordos",C831)),"Transbordos",
IF(ISNUMBER(FIND("Estoque - Tratores",C831)),"Tratores",
IF(ISNUMBER(FIND("Estoque - Máquinas pesadas",C831)),"Máquinas pesadas",
IF(ISNUMBER(FIND("Estoque - Reboques",C831)),"Reboques",
IF(C831="Estoque","Estoque",
IF(AND(ISNUMBER(C831),C831&gt;1000,C831&lt;2000),"Caminhões",
IF(AND(ISNUMBER(C831),C831&gt;2000,C831&lt;3000),"Tratores",
IF(AND(ISNUMBER(C831),C831&gt;3000,C831&lt;4000),"Carregadeiras",
IF(AND(ISNUMBER(C831),C831&gt;4000,C831&lt;5000),"Máquinas pesadas",
IF(AND(ISNUMBER(C831),C831&gt;5000,C831&lt;6000),"Colhedoras",
IF(AND(ISNUMBER(C831),C831&gt;7000,C831&lt;8000),"Irrigação",
IF(AND(ISNUMBER(C831),C831&gt;8000,C831&lt;9000),"Reboques",IF(AND(ISNUMBER(C831),C831&gt;0,C831&lt;1000),"Veic. Leves","")))))))))))))))))))))</f>
        <v>Máquinas pesadas</v>
      </c>
      <c r="B831" s="80"/>
      <c r="C831" s="34">
        <v>4009</v>
      </c>
      <c r="D831" s="34">
        <v>29439</v>
      </c>
      <c r="E831" s="36" t="s">
        <v>949</v>
      </c>
      <c r="F831" s="14" t="str">
        <f>IF(ISBLANK(K831), "Apenas Solicitação", "Tem OC")</f>
        <v>Tem OC</v>
      </c>
      <c r="G831" s="34">
        <v>1</v>
      </c>
      <c r="H831" s="37">
        <f>G831-I831</f>
        <v>0</v>
      </c>
      <c r="I831" s="38">
        <v>1</v>
      </c>
      <c r="J831" s="35">
        <v>45769</v>
      </c>
      <c r="K831" s="184">
        <v>45779</v>
      </c>
      <c r="L831" s="35"/>
      <c r="M831" s="44"/>
      <c r="N831" s="44" t="str">
        <f>IFERROR(K831 + VALUE(LEFT(L831, FIND(" ", L831) - 1)), "")</f>
        <v/>
      </c>
      <c r="O831" s="3">
        <f>IF(_xlfn.DAYS(K831,J831)&lt;0, "Aguardando OC", _xlfn.DAYS(K831,J831))</f>
        <v>10</v>
      </c>
      <c r="P831" s="193">
        <v>400087</v>
      </c>
      <c r="Q831" s="34"/>
      <c r="R831" s="193">
        <v>166979</v>
      </c>
      <c r="S831" s="34">
        <v>221</v>
      </c>
      <c r="T831" s="68" t="s">
        <v>1029</v>
      </c>
      <c r="U831" s="40">
        <v>686.67</v>
      </c>
      <c r="V831" s="34">
        <v>9863</v>
      </c>
      <c r="W831" s="47" t="str">
        <f>IFERROR(VLOOKUP(V831, Fornecedores!A:C, 3, FALSE), "")</f>
        <v>ITALPRATES</v>
      </c>
      <c r="X831" s="43" t="str">
        <f>IFERROR(VLOOKUP(V831, Fornecedores!A:E, 5, FALSE), "")</f>
        <v>São Paulo</v>
      </c>
      <c r="Y831" s="43" t="str">
        <f>IFERROR(VLOOKUP(V831, Fornecedores!A:F, 6, FALSE), "")</f>
        <v>SP</v>
      </c>
      <c r="Z831" s="14" t="str">
        <f>IF(H831=0, "Pedido entregue!", "Pendente")</f>
        <v>Pedido entregue!</v>
      </c>
      <c r="AA831" s="59">
        <v>1</v>
      </c>
      <c r="AB831" s="58" t="str">
        <f>IF(Z831="Pedido Entregue!", IF(AA831=1, "Retirado do Almoxarifado", IF(AA831=2, "Material devolvido", "Aguardando retirada")), IF(Z831="Pendente", "Entrega pendente", ""))</f>
        <v>Retirado do Almoxarifado</v>
      </c>
      <c r="AC831" s="18">
        <v>1</v>
      </c>
      <c r="AD831" s="18">
        <f>AC831/SUMIF($P:$P,P831,$AC:$AC)</f>
        <v>1</v>
      </c>
      <c r="AE831" s="18">
        <f>IF(R831=0,0,AC831/SUMIF($R:$R,R831,$AC:$AC))</f>
        <v>4.7619047619047616E-2</v>
      </c>
      <c r="AF831" s="18">
        <f>IF(R831=0,1,0)</f>
        <v>0</v>
      </c>
      <c r="AH831" t="str">
        <f>TEXT(J831,"MMMM")</f>
        <v>abril</v>
      </c>
    </row>
    <row r="832" spans="1:34" ht="12.75" hidden="1" customHeight="1" x14ac:dyDescent="0.25">
      <c r="A832" s="90" t="str">
        <f>IF(C832="Oficina Diversos","Oficina Geral",
IF(ISNUMBER(FIND("Estoque - Colhedoras",C832)),"Colhedoras",IF(ISNUMBER(FIND("Caldeiraria",C832)),"Caldeiraria",IF(ISNUMBER(FIND("Borracharia",C832)),"Borracharia",IF(ISNUMBER(FIND("Lubrificação",C832)),"Lubrificação",
IF(ISNUMBER(FIND("Estoque - Carregadeiras",C832)),"Carregadeiras",IF(ISNUMBER(FIND("Estoque - Veic. Leves",C832)),"Veic. Leves",
IF(ISNUMBER(FIND("Estoque - Caminhões",C832)),"Caminhões",IF(ISNUMBER(FIND("Estoque - Transbordos",C832)),"Transbordos",
IF(ISNUMBER(FIND("Estoque - Tratores",C832)),"Tratores",
IF(ISNUMBER(FIND("Estoque - Máquinas pesadas",C832)),"Máquinas pesadas",
IF(ISNUMBER(FIND("Estoque - Reboques",C832)),"Reboques",
IF(C832="Estoque","Estoque",
IF(AND(ISNUMBER(C832),C832&gt;1000,C832&lt;2000),"Caminhões",
IF(AND(ISNUMBER(C832),C832&gt;2000,C832&lt;3000),"Tratores",
IF(AND(ISNUMBER(C832),C832&gt;3000,C832&lt;4000),"Carregadeiras",
IF(AND(ISNUMBER(C832),C832&gt;4000,C832&lt;5000),"Máquinas pesadas",
IF(AND(ISNUMBER(C832),C832&gt;5000,C832&lt;6000),"Colhedoras",
IF(AND(ISNUMBER(C832),C832&gt;7000,C832&lt;8000),"Irrigação",
IF(AND(ISNUMBER(C832),C832&gt;8000,C832&lt;9000),"Reboques",IF(AND(ISNUMBER(C832),C832&gt;0,C832&lt;1000),"Veic. Leves","")))))))))))))))))))))</f>
        <v>Máquinas pesadas</v>
      </c>
      <c r="B832" s="87"/>
      <c r="C832" s="79">
        <v>4009</v>
      </c>
      <c r="D832" s="34">
        <v>29440</v>
      </c>
      <c r="E832" s="36" t="s">
        <v>950</v>
      </c>
      <c r="F832" s="14" t="str">
        <f>IF(ISBLANK(K832), "Apenas Solicitação", "Tem OC")</f>
        <v>Tem OC</v>
      </c>
      <c r="G832" s="34">
        <v>10</v>
      </c>
      <c r="H832" s="37">
        <f>G832-I832</f>
        <v>0</v>
      </c>
      <c r="I832" s="38">
        <v>10</v>
      </c>
      <c r="J832" s="35">
        <v>45769</v>
      </c>
      <c r="K832" s="184">
        <v>45779</v>
      </c>
      <c r="L832" s="35"/>
      <c r="M832" s="44"/>
      <c r="N832" s="44" t="str">
        <f>IFERROR(K832 + VALUE(LEFT(L832, FIND(" ", L832) - 1)), "")</f>
        <v/>
      </c>
      <c r="O832" s="3">
        <f>IF(_xlfn.DAYS(K832,J832)&lt;0, "Aguardando OC", _xlfn.DAYS(K832,J832))</f>
        <v>10</v>
      </c>
      <c r="P832" s="193">
        <v>400093</v>
      </c>
      <c r="Q832" s="34"/>
      <c r="R832" s="193">
        <v>166979</v>
      </c>
      <c r="S832" s="34">
        <v>221</v>
      </c>
      <c r="T832" s="68" t="s">
        <v>1029</v>
      </c>
      <c r="U832" s="40">
        <v>11.4</v>
      </c>
      <c r="V832" s="34">
        <v>9863</v>
      </c>
      <c r="W832" s="47" t="str">
        <f>IFERROR(VLOOKUP(V832, Fornecedores!A:C, 3, FALSE), "")</f>
        <v>ITALPRATES</v>
      </c>
      <c r="X832" s="43" t="str">
        <f>IFERROR(VLOOKUP(V832, Fornecedores!A:E, 5, FALSE), "")</f>
        <v>São Paulo</v>
      </c>
      <c r="Y832" s="43" t="str">
        <f>IFERROR(VLOOKUP(V832, Fornecedores!A:F, 6, FALSE), "")</f>
        <v>SP</v>
      </c>
      <c r="Z832" s="14" t="str">
        <f>IF(H832=0, "Pedido entregue!", "Pendente")</f>
        <v>Pedido entregue!</v>
      </c>
      <c r="AA832" s="59">
        <v>1</v>
      </c>
      <c r="AB832" s="58" t="str">
        <f>IF(Z832="Pedido Entregue!", IF(AA832=1, "Retirado do Almoxarifado", IF(AA832=2, "Material devolvido", "Aguardando retirada")), IF(Z832="Pendente", "Entrega pendente", ""))</f>
        <v>Retirado do Almoxarifado</v>
      </c>
      <c r="AC832" s="18">
        <v>1</v>
      </c>
      <c r="AD832" s="18">
        <f>AC832/SUMIF($P:$P,P832,$AC:$AC)</f>
        <v>1</v>
      </c>
      <c r="AE832" s="18">
        <f>IF(R832=0,0,AC832/SUMIF($R:$R,R832,$AC:$AC))</f>
        <v>4.7619047619047616E-2</v>
      </c>
      <c r="AF832" s="18">
        <f>IF(R832=0,1,0)</f>
        <v>0</v>
      </c>
      <c r="AH832" t="str">
        <f>TEXT(J832,"MMMM")</f>
        <v>abril</v>
      </c>
    </row>
    <row r="833" spans="1:34" ht="12.75" hidden="1" customHeight="1" x14ac:dyDescent="0.25">
      <c r="A833" s="90" t="str">
        <f>IF(C833="Oficina Diversos","Oficina Geral",
IF(ISNUMBER(FIND("Estoque - Colhedoras",C833)),"Colhedoras",IF(ISNUMBER(FIND("Caldeiraria",C833)),"Caldeiraria",IF(ISNUMBER(FIND("Borracharia",C833)),"Borracharia",IF(ISNUMBER(FIND("Lubrificação",C833)),"Lubrificação",
IF(ISNUMBER(FIND("Estoque - Carregadeiras",C833)),"Carregadeiras",IF(ISNUMBER(FIND("Estoque - Veic. Leves",C833)),"Veic. Leves",
IF(ISNUMBER(FIND("Estoque - Caminhões",C833)),"Caminhões",IF(ISNUMBER(FIND("Estoque - Transbordos",C833)),"Transbordos",
IF(ISNUMBER(FIND("Estoque - Tratores",C833)),"Tratores",
IF(ISNUMBER(FIND("Estoque - Máquinas pesadas",C833)),"Máquinas pesadas",
IF(ISNUMBER(FIND("Estoque - Reboques",C833)),"Reboques",
IF(C833="Estoque","Estoque",
IF(AND(ISNUMBER(C833),C833&gt;1000,C833&lt;2000),"Caminhões",
IF(AND(ISNUMBER(C833),C833&gt;2000,C833&lt;3000),"Tratores",
IF(AND(ISNUMBER(C833),C833&gt;3000,C833&lt;4000),"Carregadeiras",
IF(AND(ISNUMBER(C833),C833&gt;4000,C833&lt;5000),"Máquinas pesadas",
IF(AND(ISNUMBER(C833),C833&gt;5000,C833&lt;6000),"Colhedoras",
IF(AND(ISNUMBER(C833),C833&gt;7000,C833&lt;8000),"Irrigação",
IF(AND(ISNUMBER(C833),C833&gt;8000,C833&lt;9000),"Reboques",IF(AND(ISNUMBER(C833),C833&gt;0,C833&lt;1000),"Veic. Leves","")))))))))))))))))))))</f>
        <v>Máquinas pesadas</v>
      </c>
      <c r="B833" s="84"/>
      <c r="C833" s="34">
        <v>4009</v>
      </c>
      <c r="D833" s="34">
        <v>29441</v>
      </c>
      <c r="E833" s="36" t="s">
        <v>951</v>
      </c>
      <c r="F833" s="14" t="str">
        <f>IF(ISBLANK(K833), "Apenas Solicitação", "Tem OC")</f>
        <v>Tem OC</v>
      </c>
      <c r="G833" s="34">
        <v>10</v>
      </c>
      <c r="H833" s="37">
        <f>G833-I833</f>
        <v>0</v>
      </c>
      <c r="I833" s="38">
        <v>10</v>
      </c>
      <c r="J833" s="35">
        <v>45769</v>
      </c>
      <c r="K833" s="184">
        <v>45779</v>
      </c>
      <c r="L833" s="35"/>
      <c r="M833" s="44"/>
      <c r="N833" s="44" t="str">
        <f>IFERROR(K833 + VALUE(LEFT(L833, FIND(" ", L833) - 1)), "")</f>
        <v/>
      </c>
      <c r="O833" s="3">
        <f>IF(_xlfn.DAYS(K833,J833)&lt;0, "Aguardando OC", _xlfn.DAYS(K833,J833))</f>
        <v>10</v>
      </c>
      <c r="P833" s="193">
        <v>400095</v>
      </c>
      <c r="Q833" s="34"/>
      <c r="R833" s="193">
        <v>166981</v>
      </c>
      <c r="S833" s="34">
        <v>221</v>
      </c>
      <c r="T833" s="68" t="s">
        <v>1029</v>
      </c>
      <c r="U833" s="40">
        <v>9</v>
      </c>
      <c r="V833" s="34">
        <v>1741</v>
      </c>
      <c r="W833" s="47" t="str">
        <f>IFERROR(VLOOKUP(V833, Fornecedores!A:C, 3, FALSE), "")</f>
        <v xml:space="preserve">ITR SOIUTH AMERICA  </v>
      </c>
      <c r="X833" s="43" t="str">
        <f>IFERROR(VLOOKUP(V833, Fornecedores!A:E, 5, FALSE), "")</f>
        <v>São Paulo</v>
      </c>
      <c r="Y833" s="43" t="str">
        <f>IFERROR(VLOOKUP(V833, Fornecedores!A:F, 6, FALSE), "")</f>
        <v>SP</v>
      </c>
      <c r="Z833" s="14" t="str">
        <f>IF(H833=0, "Pedido entregue!", "Pendente")</f>
        <v>Pedido entregue!</v>
      </c>
      <c r="AA833" s="59">
        <v>1</v>
      </c>
      <c r="AB833" s="58" t="str">
        <f>IF(Z833="Pedido Entregue!", IF(AA833=1, "Retirado do Almoxarifado", IF(AA833=2, "Material devolvido", "Aguardando retirada")), IF(Z833="Pendente", "Entrega pendente", ""))</f>
        <v>Retirado do Almoxarifado</v>
      </c>
      <c r="AC833" s="18">
        <v>1</v>
      </c>
      <c r="AD833" s="18">
        <f>AC833/SUMIF($P:$P,P833,$AC:$AC)</f>
        <v>1</v>
      </c>
      <c r="AE833" s="18">
        <f>IF(R833=0,0,AC833/SUMIF($R:$R,R833,$AC:$AC))</f>
        <v>0.125</v>
      </c>
      <c r="AF833" s="18">
        <f>IF(R833=0,1,0)</f>
        <v>0</v>
      </c>
      <c r="AH833" t="str">
        <f>TEXT(J833,"MMMM")</f>
        <v>abril</v>
      </c>
    </row>
    <row r="834" spans="1:34" ht="12.75" hidden="1" customHeight="1" x14ac:dyDescent="0.25">
      <c r="A834" s="90" t="str">
        <f>IF(C834="Oficina Diversos","Oficina Geral",
IF(ISNUMBER(FIND("Estoque - Colhedoras",C834)),"Colhedoras",IF(ISNUMBER(FIND("Caldeiraria",C834)),"Caldeiraria",IF(ISNUMBER(FIND("Borracharia",C834)),"Borracharia",IF(ISNUMBER(FIND("Lubrificação",C834)),"Lubrificação",
IF(ISNUMBER(FIND("Estoque - Carregadeiras",C834)),"Carregadeiras",IF(ISNUMBER(FIND("Estoque - Veic. Leves",C834)),"Veic. Leves",
IF(ISNUMBER(FIND("Estoque - Caminhões",C834)),"Caminhões",IF(ISNUMBER(FIND("Estoque - Transbordos",C834)),"Transbordos",
IF(ISNUMBER(FIND("Estoque - Tratores",C834)),"Tratores",
IF(ISNUMBER(FIND("Estoque - Máquinas pesadas",C834)),"Máquinas pesadas",
IF(ISNUMBER(FIND("Estoque - Reboques",C834)),"Reboques",
IF(C834="Estoque","Estoque",
IF(AND(ISNUMBER(C834),C834&gt;1000,C834&lt;2000),"Caminhões",
IF(AND(ISNUMBER(C834),C834&gt;2000,C834&lt;3000),"Tratores",
IF(AND(ISNUMBER(C834),C834&gt;3000,C834&lt;4000),"Carregadeiras",
IF(AND(ISNUMBER(C834),C834&gt;4000,C834&lt;5000),"Máquinas pesadas",
IF(AND(ISNUMBER(C834),C834&gt;5000,C834&lt;6000),"Colhedoras",
IF(AND(ISNUMBER(C834),C834&gt;7000,C834&lt;8000),"Irrigação",
IF(AND(ISNUMBER(C834),C834&gt;8000,C834&lt;9000),"Reboques",IF(AND(ISNUMBER(C834),C834&gt;0,C834&lt;1000),"Veic. Leves","")))))))))))))))))))))</f>
        <v>Máquinas pesadas</v>
      </c>
      <c r="B834" s="8"/>
      <c r="C834" s="34">
        <v>4009</v>
      </c>
      <c r="D834" s="34">
        <v>29442</v>
      </c>
      <c r="E834" s="36" t="s">
        <v>952</v>
      </c>
      <c r="F834" s="14" t="str">
        <f>IF(ISBLANK(K834), "Apenas Solicitação", "Tem OC")</f>
        <v>Tem OC</v>
      </c>
      <c r="G834" s="34">
        <v>2</v>
      </c>
      <c r="H834" s="37">
        <f>G834-I834</f>
        <v>0</v>
      </c>
      <c r="I834" s="38">
        <v>2</v>
      </c>
      <c r="J834" s="35">
        <v>45769</v>
      </c>
      <c r="K834" s="184">
        <v>45779</v>
      </c>
      <c r="L834" s="35"/>
      <c r="M834" s="44"/>
      <c r="N834" s="44" t="str">
        <f>IFERROR(K834 + VALUE(LEFT(L834, FIND(" ", L834) - 1)), "")</f>
        <v/>
      </c>
      <c r="O834" s="3">
        <f>IF(_xlfn.DAYS(K834,J834)&lt;0, "Aguardando OC", _xlfn.DAYS(K834,J834))</f>
        <v>10</v>
      </c>
      <c r="P834" s="193">
        <v>400079</v>
      </c>
      <c r="Q834" s="34"/>
      <c r="R834" s="193">
        <v>166980</v>
      </c>
      <c r="S834" s="34">
        <v>221</v>
      </c>
      <c r="T834" s="68" t="s">
        <v>1029</v>
      </c>
      <c r="U834" s="40">
        <v>194</v>
      </c>
      <c r="V834" s="34">
        <v>9438</v>
      </c>
      <c r="W834" s="47" t="str">
        <f>IFERROR(VLOOKUP(V834, Fornecedores!A:C, 3, FALSE), "")</f>
        <v>TASTRACTOR</v>
      </c>
      <c r="X834" s="43" t="str">
        <f>IFERROR(VLOOKUP(V834, Fornecedores!A:E, 5, FALSE), "")</f>
        <v>São Paulo</v>
      </c>
      <c r="Y834" s="43" t="str">
        <f>IFERROR(VLOOKUP(V834, Fornecedores!A:F, 6, FALSE), "")</f>
        <v>SP</v>
      </c>
      <c r="Z834" s="14" t="str">
        <f>IF(H834=0, "Pedido entregue!", "Pendente")</f>
        <v>Pedido entregue!</v>
      </c>
      <c r="AA834" s="59">
        <v>1</v>
      </c>
      <c r="AB834" s="58" t="str">
        <f>IF(Z834="Pedido Entregue!", IF(AA834=1, "Retirado do Almoxarifado", IF(AA834=2, "Material devolvido", "Aguardando retirada")), IF(Z834="Pendente", "Entrega pendente", ""))</f>
        <v>Retirado do Almoxarifado</v>
      </c>
      <c r="AC834" s="18">
        <v>1</v>
      </c>
      <c r="AD834" s="18">
        <f>AC834/SUMIF($P:$P,P834,$AC:$AC)</f>
        <v>1</v>
      </c>
      <c r="AE834" s="18">
        <f>IF(R834=0,0,AC834/SUMIF($R:$R,R834,$AC:$AC))</f>
        <v>6.6666666666666666E-2</v>
      </c>
      <c r="AF834" s="18">
        <f>IF(R834=0,1,0)</f>
        <v>0</v>
      </c>
      <c r="AH834" t="str">
        <f>TEXT(J834,"MMMM")</f>
        <v>abril</v>
      </c>
    </row>
    <row r="835" spans="1:34" ht="12.75" hidden="1" customHeight="1" x14ac:dyDescent="0.25">
      <c r="A835" s="90" t="str">
        <f>IF(C835="Oficina Diversos","Oficina Geral",
IF(ISNUMBER(FIND("Estoque - Colhedoras",C835)),"Colhedoras",IF(ISNUMBER(FIND("Caldeiraria",C835)),"Caldeiraria",IF(ISNUMBER(FIND("Borracharia",C835)),"Borracharia",IF(ISNUMBER(FIND("Lubrificação",C835)),"Lubrificação",
IF(ISNUMBER(FIND("Estoque - Carregadeiras",C835)),"Carregadeiras",IF(ISNUMBER(FIND("Estoque - Veic. Leves",C835)),"Veic. Leves",
IF(ISNUMBER(FIND("Estoque - Caminhões",C835)),"Caminhões",IF(ISNUMBER(FIND("Estoque - Transbordos",C835)),"Transbordos",
IF(ISNUMBER(FIND("Estoque - Tratores",C835)),"Tratores",
IF(ISNUMBER(FIND("Estoque - Máquinas pesadas",C835)),"Máquinas pesadas",
IF(ISNUMBER(FIND("Estoque - Reboques",C835)),"Reboques",
IF(C835="Estoque","Estoque",
IF(AND(ISNUMBER(C835),C835&gt;1000,C835&lt;2000),"Caminhões",
IF(AND(ISNUMBER(C835),C835&gt;2000,C835&lt;3000),"Tratores",
IF(AND(ISNUMBER(C835),C835&gt;3000,C835&lt;4000),"Carregadeiras",
IF(AND(ISNUMBER(C835),C835&gt;4000,C835&lt;5000),"Máquinas pesadas",
IF(AND(ISNUMBER(C835),C835&gt;5000,C835&lt;6000),"Colhedoras",
IF(AND(ISNUMBER(C835),C835&gt;7000,C835&lt;8000),"Irrigação",
IF(AND(ISNUMBER(C835),C835&gt;8000,C835&lt;9000),"Reboques",IF(AND(ISNUMBER(C835),C835&gt;0,C835&lt;1000),"Veic. Leves","")))))))))))))))))))))</f>
        <v>Máquinas pesadas</v>
      </c>
      <c r="B835" s="80"/>
      <c r="C835" s="34">
        <v>4009</v>
      </c>
      <c r="D835" s="34">
        <v>29444</v>
      </c>
      <c r="E835" s="36" t="s">
        <v>953</v>
      </c>
      <c r="F835" s="14" t="str">
        <f>IF(ISBLANK(K835), "Apenas Solicitação", "Tem OC")</f>
        <v>Tem OC</v>
      </c>
      <c r="G835" s="34">
        <v>2</v>
      </c>
      <c r="H835" s="37">
        <f>G835-I835</f>
        <v>0</v>
      </c>
      <c r="I835" s="38">
        <v>2</v>
      </c>
      <c r="J835" s="35">
        <v>45769</v>
      </c>
      <c r="K835" s="184">
        <v>45779</v>
      </c>
      <c r="L835" s="35"/>
      <c r="M835" s="44"/>
      <c r="N835" s="44" t="str">
        <f>IFERROR(K835 + VALUE(LEFT(L835, FIND(" ", L835) - 1)), "")</f>
        <v/>
      </c>
      <c r="O835" s="3">
        <f>IF(_xlfn.DAYS(K835,J835)&lt;0, "Aguardando OC", _xlfn.DAYS(K835,J835))</f>
        <v>10</v>
      </c>
      <c r="P835" s="193">
        <v>400078</v>
      </c>
      <c r="Q835" s="34"/>
      <c r="R835" s="193">
        <v>166980</v>
      </c>
      <c r="S835" s="34">
        <v>221</v>
      </c>
      <c r="T835" s="68" t="s">
        <v>1029</v>
      </c>
      <c r="U835" s="40">
        <v>485</v>
      </c>
      <c r="V835" s="34">
        <v>9438</v>
      </c>
      <c r="W835" s="47" t="str">
        <f>IFERROR(VLOOKUP(V835, Fornecedores!A:C, 3, FALSE), "")</f>
        <v>TASTRACTOR</v>
      </c>
      <c r="X835" s="43" t="str">
        <f>IFERROR(VLOOKUP(V835, Fornecedores!A:E, 5, FALSE), "")</f>
        <v>São Paulo</v>
      </c>
      <c r="Y835" s="43" t="str">
        <f>IFERROR(VLOOKUP(V835, Fornecedores!A:F, 6, FALSE), "")</f>
        <v>SP</v>
      </c>
      <c r="Z835" s="14" t="str">
        <f>IF(H835=0, "Pedido entregue!", "Pendente")</f>
        <v>Pedido entregue!</v>
      </c>
      <c r="AA835" s="59">
        <v>1</v>
      </c>
      <c r="AB835" s="58" t="str">
        <f>IF(Z835="Pedido Entregue!", IF(AA835=1, "Retirado do Almoxarifado", IF(AA835=2, "Material devolvido", "Aguardando retirada")), IF(Z835="Pendente", "Entrega pendente", ""))</f>
        <v>Retirado do Almoxarifado</v>
      </c>
      <c r="AC835" s="18">
        <v>1</v>
      </c>
      <c r="AD835" s="18">
        <f>AC835/SUMIF($P:$P,P835,$AC:$AC)</f>
        <v>1</v>
      </c>
      <c r="AE835" s="18">
        <f>IF(R835=0,0,AC835/SUMIF($R:$R,R835,$AC:$AC))</f>
        <v>6.6666666666666666E-2</v>
      </c>
      <c r="AF835" s="18">
        <f>IF(R835=0,1,0)</f>
        <v>0</v>
      </c>
      <c r="AH835" t="str">
        <f>TEXT(J835,"MMMM")</f>
        <v>abril</v>
      </c>
    </row>
    <row r="836" spans="1:34" ht="12.75" hidden="1" customHeight="1" x14ac:dyDescent="0.25">
      <c r="A836" s="90" t="str">
        <f>IF(C836="Oficina Diversos","Oficina Geral",
IF(ISNUMBER(FIND("Estoque - Colhedoras",C836)),"Colhedoras",IF(ISNUMBER(FIND("Caldeiraria",C836)),"Caldeiraria",IF(ISNUMBER(FIND("Borracharia",C836)),"Borracharia",IF(ISNUMBER(FIND("Lubrificação",C836)),"Lubrificação",
IF(ISNUMBER(FIND("Estoque - Carregadeiras",C836)),"Carregadeiras",IF(ISNUMBER(FIND("Estoque - Veic. Leves",C836)),"Veic. Leves",
IF(ISNUMBER(FIND("Estoque - Caminhões",C836)),"Caminhões",IF(ISNUMBER(FIND("Estoque - Transbordos",C836)),"Transbordos",
IF(ISNUMBER(FIND("Estoque - Tratores",C836)),"Tratores",
IF(ISNUMBER(FIND("Estoque - Máquinas pesadas",C836)),"Máquinas pesadas",
IF(ISNUMBER(FIND("Estoque - Reboques",C836)),"Reboques",
IF(C836="Estoque","Estoque",
IF(AND(ISNUMBER(C836),C836&gt;1000,C836&lt;2000),"Caminhões",
IF(AND(ISNUMBER(C836),C836&gt;2000,C836&lt;3000),"Tratores",
IF(AND(ISNUMBER(C836),C836&gt;3000,C836&lt;4000),"Carregadeiras",
IF(AND(ISNUMBER(C836),C836&gt;4000,C836&lt;5000),"Máquinas pesadas",
IF(AND(ISNUMBER(C836),C836&gt;5000,C836&lt;6000),"Colhedoras",
IF(AND(ISNUMBER(C836),C836&gt;7000,C836&lt;8000),"Irrigação",
IF(AND(ISNUMBER(C836),C836&gt;8000,C836&lt;9000),"Reboques",IF(AND(ISNUMBER(C836),C836&gt;0,C836&lt;1000),"Veic. Leves","")))))))))))))))))))))</f>
        <v>Tratores</v>
      </c>
      <c r="B836" s="215"/>
      <c r="C836" s="227">
        <v>2045</v>
      </c>
      <c r="D836" s="107">
        <v>29650</v>
      </c>
      <c r="E836" s="108" t="s">
        <v>20201</v>
      </c>
      <c r="F836" s="101" t="str">
        <f>IF(ISBLANK(K836), "Apenas Solicitação", "Tem OC")</f>
        <v>Tem OC</v>
      </c>
      <c r="G836" s="107">
        <v>1</v>
      </c>
      <c r="H836" s="102">
        <f>G836-I836</f>
        <v>0</v>
      </c>
      <c r="I836" s="103">
        <v>1</v>
      </c>
      <c r="J836" s="109">
        <v>45808</v>
      </c>
      <c r="K836" s="190">
        <v>45813</v>
      </c>
      <c r="L836" s="108" t="s">
        <v>20152</v>
      </c>
      <c r="M836" s="104" t="str">
        <f ca="1">IF(OR(N836="", N836=0), "", IF(N836&gt;TODAY(), "No prazo", "Atrasado"))</f>
        <v>Atrasado</v>
      </c>
      <c r="N836" s="104">
        <f>IFERROR(K836 + VALUE(LEFT(L836, FIND(" ", L836) - 1)), "")</f>
        <v>45814</v>
      </c>
      <c r="O836" s="105">
        <f>IF(_xlfn.DAYS(K836,J836)&lt;0, "Aguardando OC", _xlfn.DAYS(K836,J836))</f>
        <v>5</v>
      </c>
      <c r="P836" s="196">
        <v>405447</v>
      </c>
      <c r="Q836" s="55"/>
      <c r="R836" s="196">
        <v>168608</v>
      </c>
      <c r="S836" s="107">
        <v>221</v>
      </c>
      <c r="T836" s="65" t="s">
        <v>1029</v>
      </c>
      <c r="U836" s="110">
        <v>164</v>
      </c>
      <c r="V836" s="107">
        <v>9824</v>
      </c>
      <c r="W836" s="117" t="str">
        <f>IFERROR(VLOOKUP(V836, Fornecedores!A:C, 3, FALSE), "")</f>
        <v>COMERCIAL AGRICOLA</v>
      </c>
      <c r="X836" s="105" t="str">
        <f>IFERROR(VLOOKUP(V836, Fornecedores!A:E, 5, FALSE), "")</f>
        <v>Recife</v>
      </c>
      <c r="Y836" s="105" t="str">
        <f>IFERROR(VLOOKUP(V836, Fornecedores!A:F, 6, FALSE), "")</f>
        <v>PE</v>
      </c>
      <c r="Z836" s="101" t="str">
        <f>IF(H836=0, "Pedido entregue!", "Pendente")</f>
        <v>Pedido entregue!</v>
      </c>
      <c r="AA836" s="119"/>
      <c r="AB836" s="58" t="str">
        <f>IF(Z836="Pedido Entregue!", IF(AA836=1, "Retirado do Almoxarifado", IF(AA836=2, "Material devolvido", "Aguardando retirada")), IF(Z836="Pendente", "Entrega pendente", ""))</f>
        <v>Aguardando retirada</v>
      </c>
      <c r="AC836" s="18">
        <v>1</v>
      </c>
      <c r="AD836" s="18">
        <f>AC836/SUMIF($P:$P,P836,$AC:$AC)</f>
        <v>1</v>
      </c>
      <c r="AE836" s="18">
        <f>IF(R836=0,0,AC836/SUMIF($R:$R,R836,$AC:$AC))</f>
        <v>1</v>
      </c>
      <c r="AF836" s="18">
        <f>IF(R836=0,1,0)</f>
        <v>0</v>
      </c>
      <c r="AH836" t="str">
        <f>TEXT(J836,"MMMM")</f>
        <v>maio</v>
      </c>
    </row>
    <row r="837" spans="1:34" ht="12.75" hidden="1" customHeight="1" x14ac:dyDescent="0.25">
      <c r="A837" s="90" t="str">
        <f>IF(C837="Oficina Diversos","Oficina Geral",
IF(ISNUMBER(FIND("Estoque - Colhedoras",C837)),"Colhedoras",IF(ISNUMBER(FIND("Caldeiraria",C837)),"Caldeiraria",IF(ISNUMBER(FIND("Borracharia",C837)),"Borracharia",IF(ISNUMBER(FIND("Lubrificação",C837)),"Lubrificação",
IF(ISNUMBER(FIND("Estoque - Carregadeiras",C837)),"Carregadeiras",IF(ISNUMBER(FIND("Estoque - Veic. Leves",C837)),"Veic. Leves",
IF(ISNUMBER(FIND("Estoque - Caminhões",C837)),"Caminhões",IF(ISNUMBER(FIND("Estoque - Transbordos",C837)),"Transbordos",
IF(ISNUMBER(FIND("Estoque - Tratores",C837)),"Tratores",
IF(ISNUMBER(FIND("Estoque - Máquinas pesadas",C837)),"Máquinas pesadas",
IF(ISNUMBER(FIND("Estoque - Reboques",C837)),"Reboques",
IF(C837="Estoque","Estoque",
IF(AND(ISNUMBER(C837),C837&gt;1000,C837&lt;2000),"Caminhões",
IF(AND(ISNUMBER(C837),C837&gt;2000,C837&lt;3000),"Tratores",
IF(AND(ISNUMBER(C837),C837&gt;3000,C837&lt;4000),"Carregadeiras",
IF(AND(ISNUMBER(C837),C837&gt;4000,C837&lt;5000),"Máquinas pesadas",
IF(AND(ISNUMBER(C837),C837&gt;5000,C837&lt;6000),"Colhedoras",
IF(AND(ISNUMBER(C837),C837&gt;7000,C837&lt;8000),"Irrigação",
IF(AND(ISNUMBER(C837),C837&gt;8000,C837&lt;9000),"Reboques",IF(AND(ISNUMBER(C837),C837&gt;0,C837&lt;1000),"Veic. Leves","")))))))))))))))))))))</f>
        <v>Tratores</v>
      </c>
      <c r="B837" s="87"/>
      <c r="C837" s="76">
        <v>2036</v>
      </c>
      <c r="D837" s="2">
        <v>29686</v>
      </c>
      <c r="E837" s="10" t="s">
        <v>444</v>
      </c>
      <c r="F837" s="14" t="str">
        <f>IF(ISBLANK(K837), "Apenas Solicitação", "Tem OC")</f>
        <v>Tem OC</v>
      </c>
      <c r="G837" s="2">
        <v>1</v>
      </c>
      <c r="H837" s="37">
        <f>G837-I837</f>
        <v>0</v>
      </c>
      <c r="I837" s="38">
        <v>1</v>
      </c>
      <c r="J837" s="4">
        <v>45716</v>
      </c>
      <c r="K837" s="183">
        <v>45736</v>
      </c>
      <c r="L837" s="7"/>
      <c r="M837" s="44"/>
      <c r="N837" s="44" t="str">
        <f>IFERROR(K837 + VALUE(LEFT(L837, FIND(" ", L837) - 1)), "")</f>
        <v/>
      </c>
      <c r="O837" s="3">
        <f>IF(_xlfn.DAYS(K837,J837)&lt;0, "Aguardando OC", _xlfn.DAYS(K837,J837))</f>
        <v>20</v>
      </c>
      <c r="P837" s="14">
        <v>394721</v>
      </c>
      <c r="Q837" s="2">
        <v>1133066</v>
      </c>
      <c r="R837" s="14">
        <v>165179</v>
      </c>
      <c r="S837" s="2">
        <v>692</v>
      </c>
      <c r="T837" s="65" t="s">
        <v>106</v>
      </c>
      <c r="U837" s="21">
        <v>4</v>
      </c>
      <c r="V837" s="2">
        <v>1237</v>
      </c>
      <c r="W837" s="47" t="str">
        <f>IFERROR(VLOOKUP(V837, Fornecedores!A:C, 3, FALSE), "")</f>
        <v>MERCADAO DE TRATORES</v>
      </c>
      <c r="X837" s="43" t="str">
        <f>IFERROR(VLOOKUP(V837, Fornecedores!A:E, 5, FALSE), "")</f>
        <v>Ourinhos</v>
      </c>
      <c r="Y837" s="43" t="str">
        <f>IFERROR(VLOOKUP(V837, Fornecedores!A:F, 6, FALSE), "")</f>
        <v>SP</v>
      </c>
      <c r="Z837" s="14" t="str">
        <f>IF(H837=0, "Pedido entregue!", "Pendente")</f>
        <v>Pedido entregue!</v>
      </c>
      <c r="AA837" s="75">
        <v>1</v>
      </c>
      <c r="AB837" s="58" t="str">
        <f>IF(Z837="Pedido Entregue!", IF(AA837=1, "Retirado do Almoxarifado", IF(AA837=2, "Material devolvido", "Aguardando retirada")), IF(Z837="Pendente", "Entrega pendente", ""))</f>
        <v>Retirado do Almoxarifado</v>
      </c>
      <c r="AC837" s="18">
        <v>1</v>
      </c>
      <c r="AD837" s="18">
        <f>AC837/SUMIF($P:$P,P837,$AC:$AC)</f>
        <v>1</v>
      </c>
      <c r="AE837" s="18">
        <f>IF(R837=0,0,AC837/SUMIF($R:$R,R837,$AC:$AC))</f>
        <v>0.25</v>
      </c>
      <c r="AF837" s="18">
        <f>IF(R837=0,1,0)</f>
        <v>0</v>
      </c>
      <c r="AG837" s="18">
        <f>IF(R837=0,#REF!-J837,0)</f>
        <v>0</v>
      </c>
      <c r="AH837" t="str">
        <f>TEXT(J837,"MMMM")</f>
        <v>fevereiro</v>
      </c>
    </row>
    <row r="838" spans="1:34" ht="12.75" hidden="1" customHeight="1" x14ac:dyDescent="0.25">
      <c r="A838" s="90" t="str">
        <f>IF(C838="Oficina Diversos","Oficina Geral",
IF(ISNUMBER(FIND("Estoque - Colhedoras",C838)),"Colhedoras",IF(ISNUMBER(FIND("Caldeiraria",C838)),"Caldeiraria",IF(ISNUMBER(FIND("Borracharia",C838)),"Borracharia",IF(ISNUMBER(FIND("Lubrificação",C838)),"Lubrificação",
IF(ISNUMBER(FIND("Estoque - Carregadeiras",C838)),"Carregadeiras",IF(ISNUMBER(FIND("Estoque - Veic. Leves",C838)),"Veic. Leves",
IF(ISNUMBER(FIND("Estoque - Caminhões",C838)),"Caminhões",IF(ISNUMBER(FIND("Estoque - Transbordos",C838)),"Transbordos",
IF(ISNUMBER(FIND("Estoque - Tratores",C838)),"Tratores",
IF(ISNUMBER(FIND("Estoque - Máquinas pesadas",C838)),"Máquinas pesadas",
IF(ISNUMBER(FIND("Estoque - Reboques",C838)),"Reboques",
IF(C838="Estoque","Estoque",
IF(AND(ISNUMBER(C838),C838&gt;1000,C838&lt;2000),"Caminhões",
IF(AND(ISNUMBER(C838),C838&gt;2000,C838&lt;3000),"Tratores",
IF(AND(ISNUMBER(C838),C838&gt;3000,C838&lt;4000),"Carregadeiras",
IF(AND(ISNUMBER(C838),C838&gt;4000,C838&lt;5000),"Máquinas pesadas",
IF(AND(ISNUMBER(C838),C838&gt;5000,C838&lt;6000),"Colhedoras",
IF(AND(ISNUMBER(C838),C838&gt;7000,C838&lt;8000),"Irrigação",
IF(AND(ISNUMBER(C838),C838&gt;8000,C838&lt;9000),"Reboques",IF(AND(ISNUMBER(C838),C838&gt;0,C838&lt;1000),"Veic. Leves","")))))))))))))))))))))</f>
        <v>Tratores</v>
      </c>
      <c r="B838" s="84"/>
      <c r="C838" s="2">
        <v>2036</v>
      </c>
      <c r="D838" s="2">
        <v>29687</v>
      </c>
      <c r="E838" s="10" t="s">
        <v>445</v>
      </c>
      <c r="F838" s="14" t="str">
        <f>IF(ISBLANK(K838), "Apenas Solicitação", "Tem OC")</f>
        <v>Tem OC</v>
      </c>
      <c r="G838" s="2">
        <v>2</v>
      </c>
      <c r="H838" s="37">
        <f>G838-I838</f>
        <v>0</v>
      </c>
      <c r="I838" s="38">
        <v>2</v>
      </c>
      <c r="J838" s="4">
        <v>45716</v>
      </c>
      <c r="K838" s="183">
        <v>45736</v>
      </c>
      <c r="L838" s="7"/>
      <c r="M838" s="44"/>
      <c r="N838" s="44" t="str">
        <f>IFERROR(K838 + VALUE(LEFT(L838, FIND(" ", L838) - 1)), "")</f>
        <v/>
      </c>
      <c r="O838" s="3">
        <f>IF(_xlfn.DAYS(K838,J838)&lt;0, "Aguardando OC", _xlfn.DAYS(K838,J838))</f>
        <v>20</v>
      </c>
      <c r="P838" s="14">
        <v>394723</v>
      </c>
      <c r="Q838" s="2">
        <v>1133066</v>
      </c>
      <c r="R838" s="14">
        <v>165179</v>
      </c>
      <c r="S838" s="2">
        <v>692</v>
      </c>
      <c r="T838" s="65" t="s">
        <v>106</v>
      </c>
      <c r="U838" s="21">
        <v>2.79</v>
      </c>
      <c r="V838" s="2">
        <v>1237</v>
      </c>
      <c r="W838" s="47" t="str">
        <f>IFERROR(VLOOKUP(V838, Fornecedores!A:C, 3, FALSE), "")</f>
        <v>MERCADAO DE TRATORES</v>
      </c>
      <c r="X838" s="43" t="str">
        <f>IFERROR(VLOOKUP(V838, Fornecedores!A:E, 5, FALSE), "")</f>
        <v>Ourinhos</v>
      </c>
      <c r="Y838" s="43" t="str">
        <f>IFERROR(VLOOKUP(V838, Fornecedores!A:F, 6, FALSE), "")</f>
        <v>SP</v>
      </c>
      <c r="Z838" s="14" t="str">
        <f>IF(H838=0, "Pedido entregue!", "Pendente")</f>
        <v>Pedido entregue!</v>
      </c>
      <c r="AA838" s="59">
        <v>1</v>
      </c>
      <c r="AB838" s="58" t="str">
        <f>IF(Z838="Pedido Entregue!", IF(AA838=1, "Retirado do Almoxarifado", IF(AA838=2, "Material devolvido", "Aguardando retirada")), IF(Z838="Pendente", "Entrega pendente", ""))</f>
        <v>Retirado do Almoxarifado</v>
      </c>
      <c r="AC838" s="18">
        <v>1</v>
      </c>
      <c r="AD838" s="18">
        <f>AC838/SUMIF($P:$P,P838,$AC:$AC)</f>
        <v>1</v>
      </c>
      <c r="AE838" s="18">
        <f>IF(R838=0,0,AC838/SUMIF($R:$R,R838,$AC:$AC))</f>
        <v>0.25</v>
      </c>
      <c r="AF838" s="18">
        <f>IF(R838=0,1,0)</f>
        <v>0</v>
      </c>
      <c r="AG838" s="18">
        <f>IF(R838=0,#REF!-J838,0)</f>
        <v>0</v>
      </c>
      <c r="AH838" t="str">
        <f>TEXT(J838,"MMMM")</f>
        <v>fevereiro</v>
      </c>
    </row>
    <row r="839" spans="1:34" ht="12.75" customHeight="1" x14ac:dyDescent="0.25">
      <c r="A839" s="90" t="str">
        <f>IF(C839="Oficina Diversos","Oficina Geral",
IF(ISNUMBER(FIND("Estoque - Colhedoras",C839)),"Colhedoras",IF(ISNUMBER(FIND("Caldeiraria",C839)),"Caldeiraria",IF(ISNUMBER(FIND("Borracharia",C839)),"Borracharia",IF(ISNUMBER(FIND("Lubrificação",C839)),"Lubrificação",
IF(ISNUMBER(FIND("Estoque - Carregadeiras",C839)),"Carregadeiras",IF(ISNUMBER(FIND("Estoque - Veic. Leves",C839)),"Veic. Leves",
IF(ISNUMBER(FIND("Estoque - Caminhões",C839)),"Caminhões",IF(ISNUMBER(FIND("Estoque - Transbordos",C839)),"Transbordos",
IF(ISNUMBER(FIND("Estoque - Tratores",C839)),"Tratores",
IF(ISNUMBER(FIND("Estoque - Máquinas pesadas",C839)),"Máquinas pesadas",
IF(ISNUMBER(FIND("Estoque - Reboques",C839)),"Reboques",
IF(C839="Estoque","Estoque",
IF(AND(ISNUMBER(C839),C839&gt;1000,C839&lt;2000),"Caminhões",
IF(AND(ISNUMBER(C839),C839&gt;2000,C839&lt;3000),"Tratores",
IF(AND(ISNUMBER(C839),C839&gt;3000,C839&lt;4000),"Carregadeiras",
IF(AND(ISNUMBER(C839),C839&gt;4000,C839&lt;5000),"Máquinas pesadas",
IF(AND(ISNUMBER(C839),C839&gt;5000,C839&lt;6000),"Colhedoras",
IF(AND(ISNUMBER(C839),C839&gt;7000,C839&lt;8000),"Irrigação",
IF(AND(ISNUMBER(C839),C839&gt;8000,C839&lt;9000),"Reboques",IF(AND(ISNUMBER(C839),C839&gt;0,C839&lt;1000),"Veic. Leves","")))))))))))))))))))))</f>
        <v>Oficina Geral</v>
      </c>
      <c r="B839" s="111"/>
      <c r="C839" s="140" t="s">
        <v>661</v>
      </c>
      <c r="D839" s="139">
        <v>29786</v>
      </c>
      <c r="E839" s="141" t="s">
        <v>20454</v>
      </c>
      <c r="F839" s="101" t="str">
        <f>IF(ISBLANK(K839), "Apenas Solicitação", "Tem OC")</f>
        <v>Apenas Solicitação</v>
      </c>
      <c r="G839" s="139">
        <v>1</v>
      </c>
      <c r="H839" s="102">
        <f>G839-I839</f>
        <v>1</v>
      </c>
      <c r="I839" s="103"/>
      <c r="J839" s="142">
        <v>45824</v>
      </c>
      <c r="K839" s="199"/>
      <c r="L839" s="141"/>
      <c r="M839" s="104" t="str">
        <f ca="1">IF(OR(N839="", N839=0), "", IF(N839&gt;TODAY(), "No prazo", "Atrasado"))</f>
        <v/>
      </c>
      <c r="N839" s="104" t="str">
        <f>IFERROR(K839 + VALUE(LEFT(L839, FIND(" ", L839) - 1)), "")</f>
        <v/>
      </c>
      <c r="O839" s="105" t="str">
        <f>IF(_xlfn.DAYS(K839,J839)&lt;0, "Aguardando OC", _xlfn.DAYS(K839,J839))</f>
        <v>Aguardando OC</v>
      </c>
      <c r="P839" s="199">
        <v>407710</v>
      </c>
      <c r="Q839" s="55"/>
      <c r="R839" s="199">
        <v>0</v>
      </c>
      <c r="S839" s="139">
        <v>221</v>
      </c>
      <c r="T839" s="65" t="s">
        <v>1029</v>
      </c>
      <c r="U839" s="165">
        <v>224</v>
      </c>
      <c r="V839" s="139"/>
      <c r="W839" s="117" t="str">
        <f>IFERROR(VLOOKUP(V839, Fornecedores!A:C, 3, FALSE), "")</f>
        <v/>
      </c>
      <c r="X839" s="105" t="str">
        <f>IFERROR(VLOOKUP(V839, Fornecedores!A:E, 5, FALSE), "")</f>
        <v/>
      </c>
      <c r="Y839" s="105" t="str">
        <f>IFERROR(VLOOKUP(V839, Fornecedores!A:F, 6, FALSE), "")</f>
        <v/>
      </c>
      <c r="Z839" s="101" t="str">
        <f>IF(H839=0, "Pedido entregue!", "Pendente")</f>
        <v>Pendente</v>
      </c>
      <c r="AA839" s="119"/>
      <c r="AB839" s="132" t="str">
        <f>IF(Z839="Pedido Entregue!", IF(AA839=1, "Retirado do Almoxarifado", IF(AA839=2, "Material devolvido", "Aguardando retirada")), IF(Z839="Pendente", "Entrega pendente", ""))</f>
        <v>Entrega pendente</v>
      </c>
      <c r="AC839" s="18">
        <v>1</v>
      </c>
      <c r="AD839" s="18">
        <f>AC839/SUMIF($P:$P,P839,$AC:$AC)</f>
        <v>1</v>
      </c>
      <c r="AE839" s="18">
        <f>IF(R839=0,0,AC839/SUMIF($R:$R,R839,$AC:$AC))</f>
        <v>0</v>
      </c>
      <c r="AF839" s="18">
        <f>IF(R839=0,1,0)</f>
        <v>1</v>
      </c>
      <c r="AH839" t="str">
        <f>TEXT(J839,"MMMM")</f>
        <v>junho</v>
      </c>
    </row>
    <row r="840" spans="1:34" ht="12.75" customHeight="1" x14ac:dyDescent="0.25">
      <c r="A840" s="90" t="str">
        <f>IF(C840="Oficina Diversos","Oficina Geral",
IF(ISNUMBER(FIND("Estoque - Colhedoras",C840)),"Colhedoras",IF(ISNUMBER(FIND("Caldeiraria",C840)),"Caldeiraria",IF(ISNUMBER(FIND("Borracharia",C840)),"Borracharia",IF(ISNUMBER(FIND("Lubrificação",C840)),"Lubrificação",
IF(ISNUMBER(FIND("Estoque - Carregadeiras",C840)),"Carregadeiras",IF(ISNUMBER(FIND("Estoque - Veic. Leves",C840)),"Veic. Leves",
IF(ISNUMBER(FIND("Estoque - Caminhões",C840)),"Caminhões",IF(ISNUMBER(FIND("Estoque - Transbordos",C840)),"Transbordos",
IF(ISNUMBER(FIND("Estoque - Tratores",C840)),"Tratores",
IF(ISNUMBER(FIND("Estoque - Máquinas pesadas",C840)),"Máquinas pesadas",
IF(ISNUMBER(FIND("Estoque - Reboques",C840)),"Reboques",
IF(C840="Estoque","Estoque",
IF(AND(ISNUMBER(C840),C840&gt;1000,C840&lt;2000),"Caminhões",
IF(AND(ISNUMBER(C840),C840&gt;2000,C840&lt;3000),"Tratores",
IF(AND(ISNUMBER(C840),C840&gt;3000,C840&lt;4000),"Carregadeiras",
IF(AND(ISNUMBER(C840),C840&gt;4000,C840&lt;5000),"Máquinas pesadas",
IF(AND(ISNUMBER(C840),C840&gt;5000,C840&lt;6000),"Colhedoras",
IF(AND(ISNUMBER(C840),C840&gt;7000,C840&lt;8000),"Irrigação",
IF(AND(ISNUMBER(C840),C840&gt;8000,C840&lt;9000),"Reboques",IF(AND(ISNUMBER(C840),C840&gt;0,C840&lt;1000),"Veic. Leves","")))))))))))))))))))))</f>
        <v>Tratores</v>
      </c>
      <c r="B840" s="111"/>
      <c r="C840" s="171">
        <v>2025</v>
      </c>
      <c r="D840" s="170">
        <v>29797</v>
      </c>
      <c r="E840" s="173" t="s">
        <v>20394</v>
      </c>
      <c r="F840" s="101" t="str">
        <f>IF(ISBLANK(K840), "Apenas Solicitação", "Tem OC")</f>
        <v>Apenas Solicitação</v>
      </c>
      <c r="G840" s="170">
        <v>2</v>
      </c>
      <c r="H840" s="102">
        <f>G840-I840</f>
        <v>2</v>
      </c>
      <c r="I840" s="103"/>
      <c r="J840" s="174">
        <v>45820</v>
      </c>
      <c r="K840" s="201"/>
      <c r="L840" s="173"/>
      <c r="M840" s="104" t="str">
        <f ca="1">IF(OR(N840="", N840=0), "", IF(N840&gt;TODAY(), "No prazo", "Atrasado"))</f>
        <v/>
      </c>
      <c r="N840" s="104" t="str">
        <f>IFERROR(K840 + VALUE(LEFT(L840, FIND(" ", L840) - 1)), "")</f>
        <v/>
      </c>
      <c r="O840" s="105" t="str">
        <f>IF(_xlfn.DAYS(K840,J840)&lt;0, "Aguardando OC", _xlfn.DAYS(K840,J840))</f>
        <v>Aguardando OC</v>
      </c>
      <c r="P840" s="201">
        <v>407133</v>
      </c>
      <c r="Q840" s="55"/>
      <c r="R840" s="201">
        <v>0</v>
      </c>
      <c r="S840" s="2">
        <v>221</v>
      </c>
      <c r="T840" s="65" t="s">
        <v>1029</v>
      </c>
      <c r="U840" s="170">
        <v>6.4</v>
      </c>
      <c r="V840" s="170"/>
      <c r="W840" s="117" t="str">
        <f>IFERROR(VLOOKUP(V840, Fornecedores!A:C, 3, FALSE), "")</f>
        <v/>
      </c>
      <c r="X840" s="105" t="str">
        <f>IFERROR(VLOOKUP(V840, Fornecedores!A:E, 5, FALSE), "")</f>
        <v/>
      </c>
      <c r="Y840" s="105" t="str">
        <f>IFERROR(VLOOKUP(V840, Fornecedores!A:F, 6, FALSE), "")</f>
        <v/>
      </c>
      <c r="Z840" s="101" t="str">
        <f>IF(H840=0, "Pedido entregue!", "Pendente")</f>
        <v>Pendente</v>
      </c>
      <c r="AA840" s="119"/>
      <c r="AB840" s="132" t="str">
        <f>IF(Z840="Pedido Entregue!", IF(AA840=1, "Retirado do Almoxarifado", IF(AA840=2, "Material devolvido", "Aguardando retirada")), IF(Z840="Pendente", "Entrega pendente", ""))</f>
        <v>Entrega pendente</v>
      </c>
      <c r="AC840" s="18">
        <v>1</v>
      </c>
      <c r="AD840" s="18">
        <f>AC840/SUMIF($P:$P,P840,$AC:$AC)</f>
        <v>1</v>
      </c>
      <c r="AE840" s="18">
        <f>IF(R840=0,0,AC840/SUMIF($R:$R,R840,$AC:$AC))</f>
        <v>0</v>
      </c>
      <c r="AF840" s="18">
        <f>IF(R840=0,1,0)</f>
        <v>1</v>
      </c>
      <c r="AH840" t="str">
        <f>TEXT(J840,"MMMM")</f>
        <v>junho</v>
      </c>
    </row>
    <row r="841" spans="1:34" ht="12.75" customHeight="1" x14ac:dyDescent="0.25">
      <c r="A841" s="90" t="str">
        <f>IF(C841="Oficina Diversos","Oficina Geral",
IF(ISNUMBER(FIND("Estoque - Colhedoras",C841)),"Colhedoras",IF(ISNUMBER(FIND("Caldeiraria",C841)),"Caldeiraria",IF(ISNUMBER(FIND("Borracharia",C841)),"Borracharia",IF(ISNUMBER(FIND("Lubrificação",C841)),"Lubrificação",
IF(ISNUMBER(FIND("Estoque - Carregadeiras",C841)),"Carregadeiras",IF(ISNUMBER(FIND("Estoque - Veic. Leves",C841)),"Veic. Leves",
IF(ISNUMBER(FIND("Estoque - Caminhões",C841)),"Caminhões",IF(ISNUMBER(FIND("Estoque - Transbordos",C841)),"Transbordos",
IF(ISNUMBER(FIND("Estoque - Tratores",C841)),"Tratores",
IF(ISNUMBER(FIND("Estoque - Máquinas pesadas",C841)),"Máquinas pesadas",
IF(ISNUMBER(FIND("Estoque - Reboques",C841)),"Reboques",
IF(C841="Estoque","Estoque",
IF(AND(ISNUMBER(C841),C841&gt;1000,C841&lt;2000),"Caminhões",
IF(AND(ISNUMBER(C841),C841&gt;2000,C841&lt;3000),"Tratores",
IF(AND(ISNUMBER(C841),C841&gt;3000,C841&lt;4000),"Carregadeiras",
IF(AND(ISNUMBER(C841),C841&gt;4000,C841&lt;5000),"Máquinas pesadas",
IF(AND(ISNUMBER(C841),C841&gt;5000,C841&lt;6000),"Colhedoras",
IF(AND(ISNUMBER(C841),C841&gt;7000,C841&lt;8000),"Irrigação",
IF(AND(ISNUMBER(C841),C841&gt;8000,C841&lt;9000),"Reboques",IF(AND(ISNUMBER(C841),C841&gt;0,C841&lt;1000),"Veic. Leves","")))))))))))))))))))))</f>
        <v>Tratores</v>
      </c>
      <c r="B841" s="111"/>
      <c r="C841" s="140">
        <v>2027</v>
      </c>
      <c r="D841" s="139">
        <v>29797</v>
      </c>
      <c r="E841" s="141" t="s">
        <v>20394</v>
      </c>
      <c r="F841" s="101" t="str">
        <f>IF(ISBLANK(K841), "Apenas Solicitação", "Tem OC")</f>
        <v>Apenas Solicitação</v>
      </c>
      <c r="G841" s="139">
        <v>2</v>
      </c>
      <c r="H841" s="102">
        <f>G841-I841</f>
        <v>2</v>
      </c>
      <c r="I841" s="103"/>
      <c r="J841" s="142">
        <v>45821</v>
      </c>
      <c r="K841" s="199"/>
      <c r="L841" s="141"/>
      <c r="M841" s="104" t="str">
        <f ca="1">IF(OR(N841="", N841=0), "", IF(N841&gt;TODAY(), "No prazo", "Atrasado"))</f>
        <v/>
      </c>
      <c r="N841" s="104" t="str">
        <f>IFERROR(K841 + VALUE(LEFT(L841, FIND(" ", L841) - 1)), "")</f>
        <v/>
      </c>
      <c r="O841" s="105" t="str">
        <f>IF(_xlfn.DAYS(K841,J841)&lt;0, "Aguardando OC", _xlfn.DAYS(K841,J841))</f>
        <v>Aguardando OC</v>
      </c>
      <c r="P841" s="199">
        <v>407343</v>
      </c>
      <c r="Q841" s="55"/>
      <c r="R841" s="199">
        <v>0</v>
      </c>
      <c r="S841" s="139">
        <v>221</v>
      </c>
      <c r="T841" s="65" t="s">
        <v>1029</v>
      </c>
      <c r="U841" s="165">
        <v>6.4</v>
      </c>
      <c r="V841" s="139"/>
      <c r="W841" s="117" t="str">
        <f>IFERROR(VLOOKUP(V841, Fornecedores!A:C, 3, FALSE), "")</f>
        <v/>
      </c>
      <c r="X841" s="105" t="str">
        <f>IFERROR(VLOOKUP(V841, Fornecedores!A:E, 5, FALSE), "")</f>
        <v/>
      </c>
      <c r="Y841" s="105" t="str">
        <f>IFERROR(VLOOKUP(V841, Fornecedores!A:F, 6, FALSE), "")</f>
        <v/>
      </c>
      <c r="Z841" s="101" t="str">
        <f>IF(H841=0, "Pedido entregue!", "Pendente")</f>
        <v>Pendente</v>
      </c>
      <c r="AA841" s="119"/>
      <c r="AB841" s="132" t="str">
        <f>IF(Z841="Pedido Entregue!", IF(AA841=1, "Retirado do Almoxarifado", IF(AA841=2, "Material devolvido", "Aguardando retirada")), IF(Z841="Pendente", "Entrega pendente", ""))</f>
        <v>Entrega pendente</v>
      </c>
      <c r="AC841" s="18">
        <v>1</v>
      </c>
      <c r="AD841" s="18">
        <f>AC841/SUMIF($P:$P,P841,$AC:$AC)</f>
        <v>1</v>
      </c>
      <c r="AE841" s="18">
        <f>IF(R841=0,0,AC841/SUMIF($R:$R,R841,$AC:$AC))</f>
        <v>0</v>
      </c>
      <c r="AF841" s="18">
        <f>IF(R841=0,1,0)</f>
        <v>1</v>
      </c>
      <c r="AH841" t="str">
        <f>TEXT(J841,"MMMM")</f>
        <v>junho</v>
      </c>
    </row>
    <row r="842" spans="1:34" ht="12.75" customHeight="1" x14ac:dyDescent="0.25">
      <c r="A842" s="90" t="str">
        <f>IF(C842="Oficina Diversos","Oficina Geral",
IF(ISNUMBER(FIND("Estoque - Colhedoras",C842)),"Colhedoras",IF(ISNUMBER(FIND("Caldeiraria",C842)),"Caldeiraria",IF(ISNUMBER(FIND("Borracharia",C842)),"Borracharia",IF(ISNUMBER(FIND("Lubrificação",C842)),"Lubrificação",
IF(ISNUMBER(FIND("Estoque - Carregadeiras",C842)),"Carregadeiras",IF(ISNUMBER(FIND("Estoque - Veic. Leves",C842)),"Veic. Leves",
IF(ISNUMBER(FIND("Estoque - Caminhões",C842)),"Caminhões",IF(ISNUMBER(FIND("Estoque - Transbordos",C842)),"Transbordos",
IF(ISNUMBER(FIND("Estoque - Tratores",C842)),"Tratores",
IF(ISNUMBER(FIND("Estoque - Máquinas pesadas",C842)),"Máquinas pesadas",
IF(ISNUMBER(FIND("Estoque - Reboques",C842)),"Reboques",
IF(C842="Estoque","Estoque",
IF(AND(ISNUMBER(C842),C842&gt;1000,C842&lt;2000),"Caminhões",
IF(AND(ISNUMBER(C842),C842&gt;2000,C842&lt;3000),"Tratores",
IF(AND(ISNUMBER(C842),C842&gt;3000,C842&lt;4000),"Carregadeiras",
IF(AND(ISNUMBER(C842),C842&gt;4000,C842&lt;5000),"Máquinas pesadas",
IF(AND(ISNUMBER(C842),C842&gt;5000,C842&lt;6000),"Colhedoras",
IF(AND(ISNUMBER(C842),C842&gt;7000,C842&lt;8000),"Irrigação",
IF(AND(ISNUMBER(C842),C842&gt;8000,C842&lt;9000),"Reboques",IF(AND(ISNUMBER(C842),C842&gt;0,C842&lt;1000),"Veic. Leves","")))))))))))))))))))))</f>
        <v>Tratores</v>
      </c>
      <c r="B842" s="215"/>
      <c r="C842" s="221">
        <v>2025</v>
      </c>
      <c r="D842" s="143">
        <v>29798</v>
      </c>
      <c r="E842" s="146" t="s">
        <v>20395</v>
      </c>
      <c r="F842" s="101" t="str">
        <f>IF(ISBLANK(K842), "Apenas Solicitação", "Tem OC")</f>
        <v>Apenas Solicitação</v>
      </c>
      <c r="G842" s="143">
        <v>2</v>
      </c>
      <c r="H842" s="102">
        <f>G842-I842</f>
        <v>2</v>
      </c>
      <c r="I842" s="103"/>
      <c r="J842" s="147">
        <v>45820</v>
      </c>
      <c r="K842" s="200"/>
      <c r="L842" s="146"/>
      <c r="M842" s="104" t="str">
        <f ca="1">IF(OR(N842="", N842=0), "", IF(N842&gt;TODAY(), "No prazo", "Atrasado"))</f>
        <v/>
      </c>
      <c r="N842" s="104" t="str">
        <f>IFERROR(K842 + VALUE(LEFT(L842, FIND(" ", L842) - 1)), "")</f>
        <v/>
      </c>
      <c r="O842" s="105" t="str">
        <f>IF(_xlfn.DAYS(K842,J842)&lt;0, "Aguardando OC", _xlfn.DAYS(K842,J842))</f>
        <v>Aguardando OC</v>
      </c>
      <c r="P842" s="200">
        <v>407134</v>
      </c>
      <c r="Q842" s="55"/>
      <c r="R842" s="200">
        <v>0</v>
      </c>
      <c r="S842" s="143">
        <v>221</v>
      </c>
      <c r="T842" s="65" t="s">
        <v>1029</v>
      </c>
      <c r="U842" s="164">
        <v>3.94</v>
      </c>
      <c r="V842" s="143"/>
      <c r="W842" s="117" t="str">
        <f>IFERROR(VLOOKUP(V842, Fornecedores!A:C, 3, FALSE), "")</f>
        <v/>
      </c>
      <c r="X842" s="105" t="str">
        <f>IFERROR(VLOOKUP(V842, Fornecedores!A:E, 5, FALSE), "")</f>
        <v/>
      </c>
      <c r="Y842" s="105" t="str">
        <f>IFERROR(VLOOKUP(V842, Fornecedores!A:F, 6, FALSE), "")</f>
        <v/>
      </c>
      <c r="Z842" s="101" t="str">
        <f>IF(H842=0, "Pedido entregue!", "Pendente")</f>
        <v>Pendente</v>
      </c>
      <c r="AA842" s="119"/>
      <c r="AB842" s="132" t="str">
        <f>IF(Z842="Pedido Entregue!", IF(AA842=1, "Retirado do Almoxarifado", IF(AA842=2, "Material devolvido", "Aguardando retirada")), IF(Z842="Pendente", "Entrega pendente", ""))</f>
        <v>Entrega pendente</v>
      </c>
      <c r="AC842" s="18">
        <v>1</v>
      </c>
      <c r="AD842" s="18">
        <f>AC842/SUMIF($P:$P,P842,$AC:$AC)</f>
        <v>1</v>
      </c>
      <c r="AE842" s="18">
        <f>IF(R842=0,0,AC842/SUMIF($R:$R,R842,$AC:$AC))</f>
        <v>0</v>
      </c>
      <c r="AF842" s="18">
        <f>IF(R842=0,1,0)</f>
        <v>1</v>
      </c>
      <c r="AH842" t="str">
        <f>TEXT(J842,"MMMM")</f>
        <v>junho</v>
      </c>
    </row>
    <row r="843" spans="1:34" ht="12.75" customHeight="1" x14ac:dyDescent="0.25">
      <c r="A843" s="90" t="str">
        <f>IF(C843="Oficina Diversos","Oficina Geral",
IF(ISNUMBER(FIND("Estoque - Colhedoras",C843)),"Colhedoras",IF(ISNUMBER(FIND("Caldeiraria",C843)),"Caldeiraria",IF(ISNUMBER(FIND("Borracharia",C843)),"Borracharia",IF(ISNUMBER(FIND("Lubrificação",C843)),"Lubrificação",
IF(ISNUMBER(FIND("Estoque - Carregadeiras",C843)),"Carregadeiras",IF(ISNUMBER(FIND("Estoque - Veic. Leves",C843)),"Veic. Leves",
IF(ISNUMBER(FIND("Estoque - Caminhões",C843)),"Caminhões",IF(ISNUMBER(FIND("Estoque - Transbordos",C843)),"Transbordos",
IF(ISNUMBER(FIND("Estoque - Tratores",C843)),"Tratores",
IF(ISNUMBER(FIND("Estoque - Máquinas pesadas",C843)),"Máquinas pesadas",
IF(ISNUMBER(FIND("Estoque - Reboques",C843)),"Reboques",
IF(C843="Estoque","Estoque",
IF(AND(ISNUMBER(C843),C843&gt;1000,C843&lt;2000),"Caminhões",
IF(AND(ISNUMBER(C843),C843&gt;2000,C843&lt;3000),"Tratores",
IF(AND(ISNUMBER(C843),C843&gt;3000,C843&lt;4000),"Carregadeiras",
IF(AND(ISNUMBER(C843),C843&gt;4000,C843&lt;5000),"Máquinas pesadas",
IF(AND(ISNUMBER(C843),C843&gt;5000,C843&lt;6000),"Colhedoras",
IF(AND(ISNUMBER(C843),C843&gt;7000,C843&lt;8000),"Irrigação",
IF(AND(ISNUMBER(C843),C843&gt;8000,C843&lt;9000),"Reboques",IF(AND(ISNUMBER(C843),C843&gt;0,C843&lt;1000),"Veic. Leves","")))))))))))))))))))))</f>
        <v>Tratores</v>
      </c>
      <c r="B843" s="217"/>
      <c r="C843" s="144">
        <v>2027</v>
      </c>
      <c r="D843" s="143">
        <v>29798</v>
      </c>
      <c r="E843" s="146" t="s">
        <v>20395</v>
      </c>
      <c r="F843" s="101" t="str">
        <f>IF(ISBLANK(K843), "Apenas Solicitação", "Tem OC")</f>
        <v>Apenas Solicitação</v>
      </c>
      <c r="G843" s="143">
        <v>2</v>
      </c>
      <c r="H843" s="102">
        <f>G843-I843</f>
        <v>2</v>
      </c>
      <c r="I843" s="103"/>
      <c r="J843" s="147">
        <v>45821</v>
      </c>
      <c r="K843" s="200"/>
      <c r="L843" s="146"/>
      <c r="M843" s="104" t="str">
        <f ca="1">IF(OR(N843="", N843=0), "", IF(N843&gt;TODAY(), "No prazo", "Atrasado"))</f>
        <v/>
      </c>
      <c r="N843" s="104" t="str">
        <f>IFERROR(K843 + VALUE(LEFT(L843, FIND(" ", L843) - 1)), "")</f>
        <v/>
      </c>
      <c r="O843" s="105" t="str">
        <f>IF(_xlfn.DAYS(K843,J843)&lt;0, "Aguardando OC", _xlfn.DAYS(K843,J843))</f>
        <v>Aguardando OC</v>
      </c>
      <c r="P843" s="200">
        <v>407344</v>
      </c>
      <c r="Q843" s="55"/>
      <c r="R843" s="200">
        <v>0</v>
      </c>
      <c r="S843" s="143">
        <v>221</v>
      </c>
      <c r="T843" s="65" t="s">
        <v>1029</v>
      </c>
      <c r="U843" s="164">
        <v>3.94</v>
      </c>
      <c r="V843" s="143"/>
      <c r="W843" s="117" t="str">
        <f>IFERROR(VLOOKUP(V843, Fornecedores!A:C, 3, FALSE), "")</f>
        <v/>
      </c>
      <c r="X843" s="105" t="str">
        <f>IFERROR(VLOOKUP(V843, Fornecedores!A:E, 5, FALSE), "")</f>
        <v/>
      </c>
      <c r="Y843" s="105" t="str">
        <f>IFERROR(VLOOKUP(V843, Fornecedores!A:F, 6, FALSE), "")</f>
        <v/>
      </c>
      <c r="Z843" s="101" t="str">
        <f>IF(H843=0, "Pedido entregue!", "Pendente")</f>
        <v>Pendente</v>
      </c>
      <c r="AA843" s="119"/>
      <c r="AB843" s="132" t="str">
        <f>IF(Z843="Pedido Entregue!", IF(AA843=1, "Retirado do Almoxarifado", IF(AA843=2, "Material devolvido", "Aguardando retirada")), IF(Z843="Pendente", "Entrega pendente", ""))</f>
        <v>Entrega pendente</v>
      </c>
      <c r="AC843" s="18">
        <v>1</v>
      </c>
      <c r="AD843" s="18">
        <f>AC843/SUMIF($P:$P,P843,$AC:$AC)</f>
        <v>1</v>
      </c>
      <c r="AE843" s="18">
        <f>IF(R843=0,0,AC843/SUMIF($R:$R,R843,$AC:$AC))</f>
        <v>0</v>
      </c>
      <c r="AF843" s="18">
        <f>IF(R843=0,1,0)</f>
        <v>1</v>
      </c>
      <c r="AH843" t="str">
        <f>TEXT(J843,"MMMM")</f>
        <v>junho</v>
      </c>
    </row>
    <row r="844" spans="1:34" ht="12.75" customHeight="1" x14ac:dyDescent="0.25">
      <c r="A844" s="90" t="str">
        <f>IF(C844="Oficina Diversos","Oficina Geral",
IF(ISNUMBER(FIND("Estoque - Colhedoras",C844)),"Colhedoras",IF(ISNUMBER(FIND("Caldeiraria",C844)),"Caldeiraria",IF(ISNUMBER(FIND("Borracharia",C844)),"Borracharia",IF(ISNUMBER(FIND("Lubrificação",C844)),"Lubrificação",
IF(ISNUMBER(FIND("Estoque - Carregadeiras",C844)),"Carregadeiras",IF(ISNUMBER(FIND("Estoque - Veic. Leves",C844)),"Veic. Leves",
IF(ISNUMBER(FIND("Estoque - Caminhões",C844)),"Caminhões",IF(ISNUMBER(FIND("Estoque - Transbordos",C844)),"Transbordos",
IF(ISNUMBER(FIND("Estoque - Tratores",C844)),"Tratores",
IF(ISNUMBER(FIND("Estoque - Máquinas pesadas",C844)),"Máquinas pesadas",
IF(ISNUMBER(FIND("Estoque - Reboques",C844)),"Reboques",
IF(C844="Estoque","Estoque",
IF(AND(ISNUMBER(C844),C844&gt;1000,C844&lt;2000),"Caminhões",
IF(AND(ISNUMBER(C844),C844&gt;2000,C844&lt;3000),"Tratores",
IF(AND(ISNUMBER(C844),C844&gt;3000,C844&lt;4000),"Carregadeiras",
IF(AND(ISNUMBER(C844),C844&gt;4000,C844&lt;5000),"Máquinas pesadas",
IF(AND(ISNUMBER(C844),C844&gt;5000,C844&lt;6000),"Colhedoras",
IF(AND(ISNUMBER(C844),C844&gt;7000,C844&lt;8000),"Irrigação",
IF(AND(ISNUMBER(C844),C844&gt;8000,C844&lt;9000),"Reboques",IF(AND(ISNUMBER(C844),C844&gt;0,C844&lt;1000),"Veic. Leves","")))))))))))))))))))))</f>
        <v>Tratores</v>
      </c>
      <c r="B844" s="215"/>
      <c r="C844" s="222">
        <v>2027</v>
      </c>
      <c r="D844" s="170">
        <v>29805</v>
      </c>
      <c r="E844" s="173" t="s">
        <v>20555</v>
      </c>
      <c r="F844" s="101" t="str">
        <f>IF(ISBLANK(K844), "Apenas Solicitação", "Tem OC")</f>
        <v>Apenas Solicitação</v>
      </c>
      <c r="G844" s="170">
        <v>1</v>
      </c>
      <c r="H844" s="102">
        <f>G844-I844</f>
        <v>1</v>
      </c>
      <c r="I844" s="103"/>
      <c r="J844" s="174">
        <v>45821</v>
      </c>
      <c r="K844" s="201"/>
      <c r="L844" s="173"/>
      <c r="M844" s="104" t="str">
        <f ca="1">IF(OR(N844="", N844=0), "", IF(N844&gt;TODAY(), "No prazo", "Atrasado"))</f>
        <v/>
      </c>
      <c r="N844" s="104" t="str">
        <f>IFERROR(K844 + VALUE(LEFT(L844, FIND(" ", L844) - 1)), "")</f>
        <v/>
      </c>
      <c r="O844" s="105" t="str">
        <f>IF(_xlfn.DAYS(K844,J844)&lt;0, "Aguardando OC", _xlfn.DAYS(K844,J844))</f>
        <v>Aguardando OC</v>
      </c>
      <c r="P844" s="201">
        <v>407410</v>
      </c>
      <c r="Q844" s="55"/>
      <c r="R844" s="201">
        <v>0</v>
      </c>
      <c r="S844" s="2">
        <v>221</v>
      </c>
      <c r="T844" s="65" t="s">
        <v>1029</v>
      </c>
      <c r="U844" s="170">
        <v>54.14</v>
      </c>
      <c r="V844" s="170"/>
      <c r="W844" s="117" t="str">
        <f>IFERROR(VLOOKUP(V844, Fornecedores!A:C, 3, FALSE), "")</f>
        <v/>
      </c>
      <c r="X844" s="105" t="str">
        <f>IFERROR(VLOOKUP(V844, Fornecedores!A:E, 5, FALSE), "")</f>
        <v/>
      </c>
      <c r="Y844" s="105" t="str">
        <f>IFERROR(VLOOKUP(V844, Fornecedores!A:F, 6, FALSE), "")</f>
        <v/>
      </c>
      <c r="Z844" s="101" t="str">
        <f>IF(H844=0, "Pedido entregue!", "Pendente")</f>
        <v>Pendente</v>
      </c>
      <c r="AA844" s="119"/>
      <c r="AB844" s="132" t="str">
        <f>IF(Z844="Pedido Entregue!", IF(AA844=1, "Retirado do Almoxarifado", IF(AA844=2, "Material devolvido", "Aguardando retirada")), IF(Z844="Pendente", "Entrega pendente", ""))</f>
        <v>Entrega pendente</v>
      </c>
      <c r="AC844" s="18">
        <v>1</v>
      </c>
      <c r="AD844" s="18">
        <f>AC844/SUMIF($P:$P,P844,$AC:$AC)</f>
        <v>1</v>
      </c>
      <c r="AE844" s="18">
        <f>IF(R844=0,0,AC844/SUMIF($R:$R,R844,$AC:$AC))</f>
        <v>0</v>
      </c>
      <c r="AF844" s="18">
        <f>IF(R844=0,1,0)</f>
        <v>1</v>
      </c>
      <c r="AH844" t="str">
        <f>TEXT(J844,"MMMM")</f>
        <v>junho</v>
      </c>
    </row>
    <row r="845" spans="1:34" ht="12.75" hidden="1" customHeight="1" x14ac:dyDescent="0.25">
      <c r="A845" s="90" t="str">
        <f>IF(C845="Oficina Diversos","Oficina Geral",
IF(ISNUMBER(FIND("Estoque - Colhedoras",C845)),"Colhedoras",IF(ISNUMBER(FIND("Caldeiraria",C845)),"Caldeiraria",IF(ISNUMBER(FIND("Borracharia",C845)),"Borracharia",IF(ISNUMBER(FIND("Lubrificação",C845)),"Lubrificação",
IF(ISNUMBER(FIND("Estoque - Carregadeiras",C845)),"Carregadeiras",IF(ISNUMBER(FIND("Estoque - Veic. Leves",C845)),"Veic. Leves",
IF(ISNUMBER(FIND("Estoque - Caminhões",C845)),"Caminhões",IF(ISNUMBER(FIND("Estoque - Transbordos",C845)),"Transbordos",
IF(ISNUMBER(FIND("Estoque - Tratores",C845)),"Tratores",
IF(ISNUMBER(FIND("Estoque - Máquinas pesadas",C845)),"Máquinas pesadas",
IF(ISNUMBER(FIND("Estoque - Reboques",C845)),"Reboques",
IF(C845="Estoque","Estoque",
IF(AND(ISNUMBER(C845),C845&gt;1000,C845&lt;2000),"Caminhões",
IF(AND(ISNUMBER(C845),C845&gt;2000,C845&lt;3000),"Tratores",
IF(AND(ISNUMBER(C845),C845&gt;3000,C845&lt;4000),"Carregadeiras",
IF(AND(ISNUMBER(C845),C845&gt;4000,C845&lt;5000),"Máquinas pesadas",
IF(AND(ISNUMBER(C845),C845&gt;5000,C845&lt;6000),"Colhedoras",
IF(AND(ISNUMBER(C845),C845&gt;7000,C845&lt;8000),"Irrigação",
IF(AND(ISNUMBER(C845),C845&gt;8000,C845&lt;9000),"Reboques",IF(AND(ISNUMBER(C845),C845&gt;0,C845&lt;1000),"Veic. Leves","")))))))))))))))))))))</f>
        <v>Veic. Leves</v>
      </c>
      <c r="B845" s="84"/>
      <c r="C845" s="2">
        <v>54</v>
      </c>
      <c r="D845" s="2">
        <v>29868</v>
      </c>
      <c r="E845" s="10" t="s">
        <v>284</v>
      </c>
      <c r="F845" s="14" t="str">
        <f>IF(ISBLANK(K845), "Apenas Solicitação", "Tem OC")</f>
        <v>Tem OC</v>
      </c>
      <c r="G845" s="2">
        <v>4</v>
      </c>
      <c r="H845" s="37">
        <f>G845-I845</f>
        <v>0</v>
      </c>
      <c r="I845" s="38">
        <v>4</v>
      </c>
      <c r="J845" s="4">
        <v>45744</v>
      </c>
      <c r="K845" s="180">
        <v>45750</v>
      </c>
      <c r="L845" s="3"/>
      <c r="M845" s="44"/>
      <c r="N845" s="44" t="str">
        <f>IFERROR(K845 + VALUE(LEFT(L845, FIND(" ", L845) - 1)), "")</f>
        <v/>
      </c>
      <c r="O845" s="3">
        <f>IF(_xlfn.DAYS(K845,J845)&lt;0, "Aguardando OC", _xlfn.DAYS(K845,J845))</f>
        <v>6</v>
      </c>
      <c r="P845" s="14">
        <v>397433</v>
      </c>
      <c r="Q845" s="2">
        <v>1140011</v>
      </c>
      <c r="R845" s="14">
        <v>165760</v>
      </c>
      <c r="S845" s="2">
        <v>719</v>
      </c>
      <c r="T845" s="65" t="s">
        <v>11</v>
      </c>
      <c r="U845" s="21">
        <v>460</v>
      </c>
      <c r="V845" s="2">
        <v>6221</v>
      </c>
      <c r="W845" s="47" t="str">
        <f>IFERROR(VLOOKUP(V845, Fornecedores!A:C, 3, FALSE), "")</f>
        <v>REGIA PNEUS</v>
      </c>
      <c r="X845" s="43" t="str">
        <f>IFERROR(VLOOKUP(V845, Fornecedores!A:E, 5, FALSE), "")</f>
        <v>João Pessoa</v>
      </c>
      <c r="Y845" s="43" t="str">
        <f>IFERROR(VLOOKUP(V845, Fornecedores!A:F, 6, FALSE), "")</f>
        <v>PB</v>
      </c>
      <c r="Z845" s="14" t="str">
        <f>IF(H845=0, "Pedido entregue!", "Pendente")</f>
        <v>Pedido entregue!</v>
      </c>
      <c r="AA845" s="59"/>
      <c r="AB845" s="58" t="str">
        <f>IF(Z845="Pedido Entregue!", IF(AA845=1, "Retirado do Almoxarifado", IF(AA845=2, "Material devolvido", "Aguardando retirada")), IF(Z845="Pendente", "Entrega pendente", ""))</f>
        <v>Aguardando retirada</v>
      </c>
      <c r="AC845" s="18">
        <v>1</v>
      </c>
      <c r="AD845" s="18">
        <f>AC845/SUMIF($P:$P,P845,$AC:$AC)</f>
        <v>1</v>
      </c>
      <c r="AE845" s="18">
        <f>IF(R845=0,0,AC845/SUMIF($R:$R,R845,$AC:$AC))</f>
        <v>0.5</v>
      </c>
      <c r="AF845" s="18">
        <f>IF(R845=0,1,0)</f>
        <v>0</v>
      </c>
      <c r="AG845" s="18">
        <f>IF(R845=0,#REF!-J845,0)</f>
        <v>0</v>
      </c>
      <c r="AH845" t="str">
        <f>TEXT(J845,"MMMM")</f>
        <v>março</v>
      </c>
    </row>
    <row r="846" spans="1:34" ht="12.75" hidden="1" customHeight="1" x14ac:dyDescent="0.25">
      <c r="A846" s="90" t="str">
        <f>IF(C846="Oficina Diversos","Oficina Geral",
IF(ISNUMBER(FIND("Estoque - Colhedoras",C846)),"Colhedoras",IF(ISNUMBER(FIND("Caldeiraria",C846)),"Caldeiraria",IF(ISNUMBER(FIND("Borracharia",C846)),"Borracharia",IF(ISNUMBER(FIND("Lubrificação",C846)),"Lubrificação",
IF(ISNUMBER(FIND("Estoque - Carregadeiras",C846)),"Carregadeiras",IF(ISNUMBER(FIND("Estoque - Veic. Leves",C846)),"Veic. Leves",
IF(ISNUMBER(FIND("Estoque - Caminhões",C846)),"Caminhões",IF(ISNUMBER(FIND("Estoque - Transbordos",C846)),"Transbordos",
IF(ISNUMBER(FIND("Estoque - Tratores",C846)),"Tratores",
IF(ISNUMBER(FIND("Estoque - Máquinas pesadas",C846)),"Máquinas pesadas",
IF(ISNUMBER(FIND("Estoque - Reboques",C846)),"Reboques",
IF(C846="Estoque","Estoque",
IF(AND(ISNUMBER(C846),C846&gt;1000,C846&lt;2000),"Caminhões",
IF(AND(ISNUMBER(C846),C846&gt;2000,C846&lt;3000),"Tratores",
IF(AND(ISNUMBER(C846),C846&gt;3000,C846&lt;4000),"Carregadeiras",
IF(AND(ISNUMBER(C846),C846&gt;4000,C846&lt;5000),"Máquinas pesadas",
IF(AND(ISNUMBER(C846),C846&gt;5000,C846&lt;6000),"Colhedoras",
IF(AND(ISNUMBER(C846),C846&gt;7000,C846&lt;8000),"Irrigação",
IF(AND(ISNUMBER(C846),C846&gt;8000,C846&lt;9000),"Reboques",IF(AND(ISNUMBER(C846),C846&gt;0,C846&lt;1000),"Veic. Leves","")))))))))))))))))))))</f>
        <v>Veic. Leves</v>
      </c>
      <c r="B846" s="8"/>
      <c r="C846" s="2">
        <v>68</v>
      </c>
      <c r="D846" s="2">
        <v>29868</v>
      </c>
      <c r="E846" s="10" t="s">
        <v>284</v>
      </c>
      <c r="F846" s="14" t="str">
        <f>IF(ISBLANK(K846), "Apenas Solicitação", "Tem OC")</f>
        <v>Tem OC</v>
      </c>
      <c r="G846" s="2">
        <v>4</v>
      </c>
      <c r="H846" s="37">
        <f>G846-I846</f>
        <v>0</v>
      </c>
      <c r="I846" s="38">
        <v>4</v>
      </c>
      <c r="J846" s="4">
        <v>45744</v>
      </c>
      <c r="K846" s="180">
        <v>45750</v>
      </c>
      <c r="L846" s="3"/>
      <c r="M846" s="44"/>
      <c r="N846" s="44" t="str">
        <f>IFERROR(K846 + VALUE(LEFT(L846, FIND(" ", L846) - 1)), "")</f>
        <v/>
      </c>
      <c r="O846" s="3">
        <f>IF(_xlfn.DAYS(K846,J846)&lt;0, "Aguardando OC", _xlfn.DAYS(K846,J846))</f>
        <v>6</v>
      </c>
      <c r="P846" s="14">
        <v>397435</v>
      </c>
      <c r="Q846" s="2">
        <v>1140011</v>
      </c>
      <c r="R846" s="14">
        <v>165760</v>
      </c>
      <c r="S846" s="2">
        <v>717</v>
      </c>
      <c r="T846" s="65" t="s">
        <v>286</v>
      </c>
      <c r="U846" s="21">
        <v>460</v>
      </c>
      <c r="V846" s="2">
        <v>6221</v>
      </c>
      <c r="W846" s="47" t="str">
        <f>IFERROR(VLOOKUP(V846, Fornecedores!A:C, 3, FALSE), "")</f>
        <v>REGIA PNEUS</v>
      </c>
      <c r="X846" s="43" t="str">
        <f>IFERROR(VLOOKUP(V846, Fornecedores!A:E, 5, FALSE), "")</f>
        <v>João Pessoa</v>
      </c>
      <c r="Y846" s="43" t="str">
        <f>IFERROR(VLOOKUP(V846, Fornecedores!A:F, 6, FALSE), "")</f>
        <v>PB</v>
      </c>
      <c r="Z846" s="14" t="str">
        <f>IF(H846=0, "Pedido entregue!", "Pendente")</f>
        <v>Pedido entregue!</v>
      </c>
      <c r="AA846" s="59"/>
      <c r="AB846" s="58" t="str">
        <f>IF(Z846="Pedido Entregue!", IF(AA846=1, "Retirado do Almoxarifado", IF(AA846=2, "Material devolvido", "Aguardando retirada")), IF(Z846="Pendente", "Entrega pendente", ""))</f>
        <v>Aguardando retirada</v>
      </c>
      <c r="AC846" s="18">
        <v>1</v>
      </c>
      <c r="AD846" s="18">
        <f>AC846/SUMIF($P:$P,P846,$AC:$AC)</f>
        <v>1</v>
      </c>
      <c r="AE846" s="18">
        <f>IF(R846=0,0,AC846/SUMIF($R:$R,R846,$AC:$AC))</f>
        <v>0.5</v>
      </c>
      <c r="AF846" s="18">
        <f>IF(R846=0,1,0)</f>
        <v>0</v>
      </c>
      <c r="AG846" s="18">
        <f>IF(R846=0,#REF!-J846,0)</f>
        <v>0</v>
      </c>
      <c r="AH846" t="str">
        <f>TEXT(J846,"MMMM")</f>
        <v>março</v>
      </c>
    </row>
    <row r="847" spans="1:34" ht="12.75" hidden="1" customHeight="1" x14ac:dyDescent="0.25">
      <c r="A847" s="90" t="str">
        <f>IF(C847="Oficina Diversos","Oficina Geral",
IF(ISNUMBER(FIND("Estoque - Colhedoras",C847)),"Colhedoras",IF(ISNUMBER(FIND("Caldeiraria",C847)),"Caldeiraria",IF(ISNUMBER(FIND("Borracharia",C847)),"Borracharia",IF(ISNUMBER(FIND("Lubrificação",C847)),"Lubrificação",
IF(ISNUMBER(FIND("Estoque - Carregadeiras",C847)),"Carregadeiras",IF(ISNUMBER(FIND("Estoque - Veic. Leves",C847)),"Veic. Leves",
IF(ISNUMBER(FIND("Estoque - Caminhões",C847)),"Caminhões",IF(ISNUMBER(FIND("Estoque - Transbordos",C847)),"Transbordos",
IF(ISNUMBER(FIND("Estoque - Tratores",C847)),"Tratores",
IF(ISNUMBER(FIND("Estoque - Máquinas pesadas",C847)),"Máquinas pesadas",
IF(ISNUMBER(FIND("Estoque - Reboques",C847)),"Reboques",
IF(C847="Estoque","Estoque",
IF(AND(ISNUMBER(C847),C847&gt;1000,C847&lt;2000),"Caminhões",
IF(AND(ISNUMBER(C847),C847&gt;2000,C847&lt;3000),"Tratores",
IF(AND(ISNUMBER(C847),C847&gt;3000,C847&lt;4000),"Carregadeiras",
IF(AND(ISNUMBER(C847),C847&gt;4000,C847&lt;5000),"Máquinas pesadas",
IF(AND(ISNUMBER(C847),C847&gt;5000,C847&lt;6000),"Colhedoras",
IF(AND(ISNUMBER(C847),C847&gt;7000,C847&lt;8000),"Irrigação",
IF(AND(ISNUMBER(C847),C847&gt;8000,C847&lt;9000),"Reboques",IF(AND(ISNUMBER(C847),C847&gt;0,C847&lt;1000),"Veic. Leves","")))))))))))))))))))))</f>
        <v>Caminhões</v>
      </c>
      <c r="B847" s="111"/>
      <c r="C847" s="113">
        <v>1023</v>
      </c>
      <c r="D847" s="2">
        <v>30108</v>
      </c>
      <c r="E847" s="3" t="s">
        <v>20556</v>
      </c>
      <c r="F847" s="101" t="str">
        <f>IF(ISBLANK(K847), "Apenas Solicitação", "Tem OC")</f>
        <v>Tem OC</v>
      </c>
      <c r="G847" s="2">
        <v>2</v>
      </c>
      <c r="H847" s="102">
        <f>G847-I847</f>
        <v>0</v>
      </c>
      <c r="I847" s="103">
        <v>2</v>
      </c>
      <c r="J847" s="4">
        <v>45821</v>
      </c>
      <c r="K847" s="180">
        <v>45831</v>
      </c>
      <c r="L847" s="3" t="s">
        <v>20151</v>
      </c>
      <c r="M847" s="104" t="str">
        <f ca="1">IF(OR(N847="", N847=0), "", IF(N847&gt;TODAY(), "No prazo", "Atrasado"))</f>
        <v>Atrasado</v>
      </c>
      <c r="N847" s="104">
        <f>IFERROR(K847 + VALUE(LEFT(L847, FIND(" ", L847) - 1)), "")</f>
        <v>45831</v>
      </c>
      <c r="O847" s="105">
        <f>IF(_xlfn.DAYS(K847,J847)&lt;0, "Aguardando OC", _xlfn.DAYS(K847,J847))</f>
        <v>10</v>
      </c>
      <c r="P847" s="14">
        <v>407582</v>
      </c>
      <c r="Q847" s="55"/>
      <c r="R847" s="14">
        <v>169646</v>
      </c>
      <c r="S847" s="2">
        <v>221</v>
      </c>
      <c r="T847" s="65" t="s">
        <v>1029</v>
      </c>
      <c r="U847" s="21">
        <v>72.790000000000006</v>
      </c>
      <c r="V847" s="2">
        <v>2097</v>
      </c>
      <c r="W847" s="117" t="str">
        <f>IFERROR(VLOOKUP(V847, Fornecedores!A:C, 3, FALSE), "")</f>
        <v xml:space="preserve">CAUPECAS            </v>
      </c>
      <c r="X847" s="105" t="str">
        <f>IFERROR(VLOOKUP(V847, Fornecedores!A:E, 5, FALSE), "")</f>
        <v>Recife</v>
      </c>
      <c r="Y847" s="105" t="str">
        <f>IFERROR(VLOOKUP(V847, Fornecedores!A:F, 6, FALSE), "")</f>
        <v>PE</v>
      </c>
      <c r="Z847" s="101" t="str">
        <f>IF(H847=0, "Pedido entregue!", "Pendente")</f>
        <v>Pedido entregue!</v>
      </c>
      <c r="AA847" s="119"/>
      <c r="AB847" s="132" t="str">
        <f>IF(Z847="Pedido Entregue!", IF(AA847=1, "Retirado do Almoxarifado", IF(AA847=2, "Material devolvido", "Aguardando retirada")), IF(Z847="Pendente", "Entrega pendente", ""))</f>
        <v>Aguardando retirada</v>
      </c>
      <c r="AC847" s="18">
        <v>1</v>
      </c>
      <c r="AD847" s="18">
        <f>AC847/SUMIF($P:$P,P847,$AC:$AC)</f>
        <v>1</v>
      </c>
      <c r="AE847" s="18">
        <f>IF(R847=0,0,AC847/SUMIF($R:$R,R847,$AC:$AC))</f>
        <v>0.125</v>
      </c>
      <c r="AF847" s="18">
        <f>IF(R847=0,1,0)</f>
        <v>0</v>
      </c>
      <c r="AH847" t="str">
        <f>TEXT(J847,"MMMM")</f>
        <v>junho</v>
      </c>
    </row>
    <row r="848" spans="1:34" ht="12.75" hidden="1" customHeight="1" x14ac:dyDescent="0.25">
      <c r="A848" s="90" t="str">
        <f>IF(C848="Oficina Diversos","Oficina Geral",
IF(ISNUMBER(FIND("Estoque - Colhedoras",C848)),"Colhedoras",IF(ISNUMBER(FIND("Caldeiraria",C848)),"Caldeiraria",IF(ISNUMBER(FIND("Borracharia",C848)),"Borracharia",IF(ISNUMBER(FIND("Lubrificação",C848)),"Lubrificação",
IF(ISNUMBER(FIND("Estoque - Carregadeiras",C848)),"Carregadeiras",IF(ISNUMBER(FIND("Estoque - Veic. Leves",C848)),"Veic. Leves",
IF(ISNUMBER(FIND("Estoque - Caminhões",C848)),"Caminhões",IF(ISNUMBER(FIND("Estoque - Transbordos",C848)),"Transbordos",
IF(ISNUMBER(FIND("Estoque - Tratores",C848)),"Tratores",
IF(ISNUMBER(FIND("Estoque - Máquinas pesadas",C848)),"Máquinas pesadas",
IF(ISNUMBER(FIND("Estoque - Reboques",C848)),"Reboques",
IF(C848="Estoque","Estoque",
IF(AND(ISNUMBER(C848),C848&gt;1000,C848&lt;2000),"Caminhões",
IF(AND(ISNUMBER(C848),C848&gt;2000,C848&lt;3000),"Tratores",
IF(AND(ISNUMBER(C848),C848&gt;3000,C848&lt;4000),"Carregadeiras",
IF(AND(ISNUMBER(C848),C848&gt;4000,C848&lt;5000),"Máquinas pesadas",
IF(AND(ISNUMBER(C848),C848&gt;5000,C848&lt;6000),"Colhedoras",
IF(AND(ISNUMBER(C848),C848&gt;7000,C848&lt;8000),"Irrigação",
IF(AND(ISNUMBER(C848),C848&gt;8000,C848&lt;9000),"Reboques",IF(AND(ISNUMBER(C848),C848&gt;0,C848&lt;1000),"Veic. Leves","")))))))))))))))))))))</f>
        <v>Tratores</v>
      </c>
      <c r="B848" s="8"/>
      <c r="C848" s="2">
        <v>2030</v>
      </c>
      <c r="D848" s="2">
        <v>30123</v>
      </c>
      <c r="E848" s="10" t="s">
        <v>613</v>
      </c>
      <c r="F848" s="14" t="str">
        <f>IF(ISBLANK(K848), "Apenas Solicitação", "Tem OC")</f>
        <v>Tem OC</v>
      </c>
      <c r="G848" s="2">
        <v>10</v>
      </c>
      <c r="H848" s="37">
        <f>G848-I848</f>
        <v>0</v>
      </c>
      <c r="I848" s="38">
        <v>10</v>
      </c>
      <c r="J848" s="4">
        <v>45699</v>
      </c>
      <c r="K848" s="180">
        <v>45705</v>
      </c>
      <c r="L848" s="4"/>
      <c r="M848" s="44"/>
      <c r="N848" s="44" t="str">
        <f>IFERROR(K848 + VALUE(LEFT(L848, FIND(" ", L848) - 1)), "")</f>
        <v/>
      </c>
      <c r="O848" s="3">
        <f>IF(_xlfn.DAYS(K848,J848)&lt;0, "Aguardando OC", _xlfn.DAYS(K848,J848))</f>
        <v>6</v>
      </c>
      <c r="P848" s="14">
        <v>392089</v>
      </c>
      <c r="Q848" s="2">
        <v>1127366</v>
      </c>
      <c r="R848" s="14">
        <v>164322</v>
      </c>
      <c r="S848" s="2">
        <v>696</v>
      </c>
      <c r="T848" s="65" t="s">
        <v>77</v>
      </c>
      <c r="U848" s="21">
        <v>4.95</v>
      </c>
      <c r="V848" s="2">
        <v>3465</v>
      </c>
      <c r="W848" s="47" t="str">
        <f>IFERROR(VLOOKUP(V848, Fornecedores!A:C, 3, FALSE), "")</f>
        <v>MAQNELSON AGRICOLA L</v>
      </c>
      <c r="X848" s="43" t="str">
        <f>IFERROR(VLOOKUP(V848, Fornecedores!A:E, 5, FALSE), "")</f>
        <v>Itumbiara</v>
      </c>
      <c r="Y848" s="43" t="str">
        <f>IFERROR(VLOOKUP(V848, Fornecedores!A:F, 6, FALSE), "")</f>
        <v>GO</v>
      </c>
      <c r="Z848" s="14" t="str">
        <f>IF(H848=0, "Pedido entregue!", "Pendente")</f>
        <v>Pedido entregue!</v>
      </c>
      <c r="AA848" s="59">
        <v>1</v>
      </c>
      <c r="AB848" s="58" t="str">
        <f>IF(Z848="Pedido Entregue!", IF(AA848=1, "Retirado do Almoxarifado", IF(AA848=2, "Material devolvido", "Aguardando retirada")), IF(Z848="Pendente", "Entrega pendente", ""))</f>
        <v>Retirado do Almoxarifado</v>
      </c>
      <c r="AC848" s="18">
        <v>1</v>
      </c>
      <c r="AD848" s="18">
        <f>AC848/SUMIF($P:$P,P848,$AC:$AC)</f>
        <v>1</v>
      </c>
      <c r="AE848" s="18">
        <f>IF(R848=0,0,AC848/SUMIF($R:$R,R848,$AC:$AC))</f>
        <v>3.2258064516129031E-2</v>
      </c>
      <c r="AF848" s="18">
        <f>IF(R848=0,1,0)</f>
        <v>0</v>
      </c>
      <c r="AG848" s="18">
        <f>IF(R848=0,#REF!-J848,0)</f>
        <v>0</v>
      </c>
      <c r="AH848" t="str">
        <f>TEXT(J848,"MMMM")</f>
        <v>fevereiro</v>
      </c>
    </row>
    <row r="849" spans="1:34" ht="12.75" customHeight="1" x14ac:dyDescent="0.25">
      <c r="A849" s="90" t="str">
        <f>IF(C849="Oficina Diversos","Oficina Geral",
IF(ISNUMBER(FIND("Estoque - Colhedoras",C849)),"Colhedoras",IF(ISNUMBER(FIND("Caldeiraria",C849)),"Caldeiraria",IF(ISNUMBER(FIND("Borracharia",C849)),"Borracharia",IF(ISNUMBER(FIND("Lubrificação",C849)),"Lubrificação",
IF(ISNUMBER(FIND("Estoque - Carregadeiras",C849)),"Carregadeiras",IF(ISNUMBER(FIND("Estoque - Veic. Leves",C849)),"Veic. Leves",
IF(ISNUMBER(FIND("Estoque - Caminhões",C849)),"Caminhões",IF(ISNUMBER(FIND("Estoque - Transbordos",C849)),"Transbordos",
IF(ISNUMBER(FIND("Estoque - Tratores",C849)),"Tratores",
IF(ISNUMBER(FIND("Estoque - Máquinas pesadas",C849)),"Máquinas pesadas",
IF(ISNUMBER(FIND("Estoque - Reboques",C849)),"Reboques",
IF(C849="Estoque","Estoque",
IF(AND(ISNUMBER(C849),C849&gt;1000,C849&lt;2000),"Caminhões",
IF(AND(ISNUMBER(C849),C849&gt;2000,C849&lt;3000),"Tratores",
IF(AND(ISNUMBER(C849),C849&gt;3000,C849&lt;4000),"Carregadeiras",
IF(AND(ISNUMBER(C849),C849&gt;4000,C849&lt;5000),"Máquinas pesadas",
IF(AND(ISNUMBER(C849),C849&gt;5000,C849&lt;6000),"Colhedoras",
IF(AND(ISNUMBER(C849),C849&gt;7000,C849&lt;8000),"Irrigação",
IF(AND(ISNUMBER(C849),C849&gt;8000,C849&lt;9000),"Reboques",IF(AND(ISNUMBER(C849),C849&gt;0,C849&lt;1000),"Veic. Leves","")))))))))))))))))))))</f>
        <v>Tratores</v>
      </c>
      <c r="B849" s="111"/>
      <c r="C849" s="171">
        <v>2064</v>
      </c>
      <c r="D849" s="170">
        <v>30123</v>
      </c>
      <c r="E849" s="173" t="s">
        <v>613</v>
      </c>
      <c r="F849" s="101" t="str">
        <f>IF(ISBLANK(K849), "Apenas Solicitação", "Tem OC")</f>
        <v>Tem OC</v>
      </c>
      <c r="G849" s="170">
        <v>4</v>
      </c>
      <c r="H849" s="102">
        <f>G849-I849</f>
        <v>4</v>
      </c>
      <c r="I849" s="103"/>
      <c r="J849" s="174">
        <v>45821</v>
      </c>
      <c r="K849" s="181">
        <v>45842</v>
      </c>
      <c r="L849" s="173" t="s">
        <v>20166</v>
      </c>
      <c r="M849" s="104" t="str">
        <f ca="1">IF(OR(N849="", N849=0), "", IF(N849&gt;TODAY(), "No prazo", "Atrasado"))</f>
        <v>Atrasado</v>
      </c>
      <c r="N849" s="104">
        <f>IFERROR(K849 + VALUE(LEFT(L849, FIND(" ", L849) - 1)), "")</f>
        <v>45846</v>
      </c>
      <c r="O849" s="105">
        <f>IF(_xlfn.DAYS(K849,J849)&lt;0, "Aguardando OC", _xlfn.DAYS(K849,J849))</f>
        <v>21</v>
      </c>
      <c r="P849" s="201">
        <v>407219</v>
      </c>
      <c r="Q849" s="55"/>
      <c r="R849" s="201">
        <v>170490</v>
      </c>
      <c r="S849" s="2">
        <v>221</v>
      </c>
      <c r="T849" s="65" t="s">
        <v>1029</v>
      </c>
      <c r="U849" s="170">
        <v>4.95</v>
      </c>
      <c r="V849" s="170">
        <v>3465</v>
      </c>
      <c r="W849" s="117" t="str">
        <f>IFERROR(VLOOKUP(V849, Fornecedores!A:C, 3, FALSE), "")</f>
        <v>MAQNELSON AGRICOLA L</v>
      </c>
      <c r="X849" s="105" t="str">
        <f>IFERROR(VLOOKUP(V849, Fornecedores!A:E, 5, FALSE), "")</f>
        <v>Itumbiara</v>
      </c>
      <c r="Y849" s="105" t="str">
        <f>IFERROR(VLOOKUP(V849, Fornecedores!A:F, 6, FALSE), "")</f>
        <v>GO</v>
      </c>
      <c r="Z849" s="101" t="str">
        <f>IF(H849=0, "Pedido entregue!", "Pendente")</f>
        <v>Pendente</v>
      </c>
      <c r="AA849" s="119"/>
      <c r="AB849" s="132" t="str">
        <f>IF(Z849="Pedido Entregue!", IF(AA849=1, "Retirado do Almoxarifado", IF(AA849=2, "Material devolvido", "Aguardando retirada")), IF(Z849="Pendente", "Entrega pendente", ""))</f>
        <v>Entrega pendente</v>
      </c>
      <c r="AC849" s="18">
        <v>1</v>
      </c>
      <c r="AD849" s="18">
        <f>AC849/SUMIF($P:$P,P849,$AC:$AC)</f>
        <v>1</v>
      </c>
      <c r="AE849" s="18">
        <f>IF(R849=0,0,AC849/SUMIF($R:$R,R849,$AC:$AC))</f>
        <v>1.5625E-2</v>
      </c>
      <c r="AF849" s="18">
        <f>IF(R849=0,1,0)</f>
        <v>0</v>
      </c>
      <c r="AH849" t="str">
        <f>TEXT(J849,"MMMM")</f>
        <v>junho</v>
      </c>
    </row>
    <row r="850" spans="1:34" ht="12.75" hidden="1" customHeight="1" x14ac:dyDescent="0.25">
      <c r="A850" s="90" t="str">
        <f>IF(C850="Oficina Diversos","Oficina Geral",
IF(ISNUMBER(FIND("Estoque - Colhedoras",C850)),"Colhedoras",IF(ISNUMBER(FIND("Caldeiraria",C850)),"Caldeiraria",IF(ISNUMBER(FIND("Borracharia",C850)),"Borracharia",IF(ISNUMBER(FIND("Lubrificação",C850)),"Lubrificação",
IF(ISNUMBER(FIND("Estoque - Carregadeiras",C850)),"Carregadeiras",IF(ISNUMBER(FIND("Estoque - Veic. Leves",C850)),"Veic. Leves",
IF(ISNUMBER(FIND("Estoque - Caminhões",C850)),"Caminhões",IF(ISNUMBER(FIND("Estoque - Transbordos",C850)),"Transbordos",
IF(ISNUMBER(FIND("Estoque - Tratores",C850)),"Tratores",
IF(ISNUMBER(FIND("Estoque - Máquinas pesadas",C850)),"Máquinas pesadas",
IF(ISNUMBER(FIND("Estoque - Reboques",C850)),"Reboques",
IF(C850="Estoque","Estoque",
IF(AND(ISNUMBER(C850),C850&gt;1000,C850&lt;2000),"Caminhões",
IF(AND(ISNUMBER(C850),C850&gt;2000,C850&lt;3000),"Tratores",
IF(AND(ISNUMBER(C850),C850&gt;3000,C850&lt;4000),"Carregadeiras",
IF(AND(ISNUMBER(C850),C850&gt;4000,C850&lt;5000),"Máquinas pesadas",
IF(AND(ISNUMBER(C850),C850&gt;5000,C850&lt;6000),"Colhedoras",
IF(AND(ISNUMBER(C850),C850&gt;7000,C850&lt;8000),"Irrigação",
IF(AND(ISNUMBER(C850),C850&gt;8000,C850&lt;9000),"Reboques",IF(AND(ISNUMBER(C850),C850&gt;0,C850&lt;1000),"Veic. Leves","")))))))))))))))))))))</f>
        <v>Máquinas pesadas</v>
      </c>
      <c r="B850" s="8"/>
      <c r="C850" s="34">
        <v>4009</v>
      </c>
      <c r="D850" s="34">
        <v>30313</v>
      </c>
      <c r="E850" s="36" t="s">
        <v>954</v>
      </c>
      <c r="F850" s="14" t="str">
        <f>IF(ISBLANK(K850), "Apenas Solicitação", "Tem OC")</f>
        <v>Tem OC</v>
      </c>
      <c r="G850" s="34">
        <v>10</v>
      </c>
      <c r="H850" s="37">
        <f>G850-I850</f>
        <v>0</v>
      </c>
      <c r="I850" s="38">
        <v>10</v>
      </c>
      <c r="J850" s="35">
        <v>45769</v>
      </c>
      <c r="K850" s="184">
        <v>45779</v>
      </c>
      <c r="L850" s="35"/>
      <c r="M850" s="44"/>
      <c r="N850" s="44" t="str">
        <f>IFERROR(K850 + VALUE(LEFT(L850, FIND(" ", L850) - 1)), "")</f>
        <v/>
      </c>
      <c r="O850" s="3">
        <f>IF(_xlfn.DAYS(K850,J850)&lt;0, "Aguardando OC", _xlfn.DAYS(K850,J850))</f>
        <v>10</v>
      </c>
      <c r="P850" s="193">
        <v>400096</v>
      </c>
      <c r="Q850" s="34"/>
      <c r="R850" s="193">
        <v>166981</v>
      </c>
      <c r="S850" s="34">
        <v>221</v>
      </c>
      <c r="T850" s="68" t="s">
        <v>1029</v>
      </c>
      <c r="U850" s="40">
        <v>6.47</v>
      </c>
      <c r="V850" s="34">
        <v>1741</v>
      </c>
      <c r="W850" s="47" t="str">
        <f>IFERROR(VLOOKUP(V850, Fornecedores!A:C, 3, FALSE), "")</f>
        <v xml:space="preserve">ITR SOIUTH AMERICA  </v>
      </c>
      <c r="X850" s="43" t="str">
        <f>IFERROR(VLOOKUP(V850, Fornecedores!A:E, 5, FALSE), "")</f>
        <v>São Paulo</v>
      </c>
      <c r="Y850" s="43" t="str">
        <f>IFERROR(VLOOKUP(V850, Fornecedores!A:F, 6, FALSE), "")</f>
        <v>SP</v>
      </c>
      <c r="Z850" s="14" t="str">
        <f>IF(H850=0, "Pedido entregue!", "Pendente")</f>
        <v>Pedido entregue!</v>
      </c>
      <c r="AA850" s="59">
        <v>1</v>
      </c>
      <c r="AB850" s="58" t="str">
        <f>IF(Z850="Pedido Entregue!", IF(AA850=1, "Retirado do Almoxarifado", IF(AA850=2, "Material devolvido", "Aguardando retirada")), IF(Z850="Pendente", "Entrega pendente", ""))</f>
        <v>Retirado do Almoxarifado</v>
      </c>
      <c r="AC850" s="18">
        <v>1</v>
      </c>
      <c r="AD850" s="18">
        <f>AC850/SUMIF($P:$P,P850,$AC:$AC)</f>
        <v>1</v>
      </c>
      <c r="AE850" s="18">
        <f>IF(R850=0,0,AC850/SUMIF($R:$R,R850,$AC:$AC))</f>
        <v>0.125</v>
      </c>
      <c r="AF850" s="18">
        <f>IF(R850=0,1,0)</f>
        <v>0</v>
      </c>
      <c r="AH850" t="str">
        <f>TEXT(J850,"MMMM")</f>
        <v>abril</v>
      </c>
    </row>
    <row r="851" spans="1:34" ht="12.75" hidden="1" customHeight="1" x14ac:dyDescent="0.25">
      <c r="A851" s="90" t="str">
        <f>IF(C851="Oficina Diversos","Oficina Geral",
IF(ISNUMBER(FIND("Estoque - Colhedoras",C851)),"Colhedoras",IF(ISNUMBER(FIND("Caldeiraria",C851)),"Caldeiraria",IF(ISNUMBER(FIND("Borracharia",C851)),"Borracharia",IF(ISNUMBER(FIND("Lubrificação",C851)),"Lubrificação",
IF(ISNUMBER(FIND("Estoque - Carregadeiras",C851)),"Carregadeiras",IF(ISNUMBER(FIND("Estoque - Veic. Leves",C851)),"Veic. Leves",
IF(ISNUMBER(FIND("Estoque - Caminhões",C851)),"Caminhões",IF(ISNUMBER(FIND("Estoque - Transbordos",C851)),"Transbordos",
IF(ISNUMBER(FIND("Estoque - Tratores",C851)),"Tratores",
IF(ISNUMBER(FIND("Estoque - Máquinas pesadas",C851)),"Máquinas pesadas",
IF(ISNUMBER(FIND("Estoque - Reboques",C851)),"Reboques",
IF(C851="Estoque","Estoque",
IF(AND(ISNUMBER(C851),C851&gt;1000,C851&lt;2000),"Caminhões",
IF(AND(ISNUMBER(C851),C851&gt;2000,C851&lt;3000),"Tratores",
IF(AND(ISNUMBER(C851),C851&gt;3000,C851&lt;4000),"Carregadeiras",
IF(AND(ISNUMBER(C851),C851&gt;4000,C851&lt;5000),"Máquinas pesadas",
IF(AND(ISNUMBER(C851),C851&gt;5000,C851&lt;6000),"Colhedoras",
IF(AND(ISNUMBER(C851),C851&gt;7000,C851&lt;8000),"Irrigação",
IF(AND(ISNUMBER(C851),C851&gt;8000,C851&lt;9000),"Reboques",IF(AND(ISNUMBER(C851),C851&gt;0,C851&lt;1000),"Veic. Leves","")))))))))))))))))))))</f>
        <v>Máquinas pesadas</v>
      </c>
      <c r="B851" s="8"/>
      <c r="C851" s="34">
        <v>4009</v>
      </c>
      <c r="D851" s="34">
        <v>30315</v>
      </c>
      <c r="E851" s="36" t="s">
        <v>944</v>
      </c>
      <c r="F851" s="14" t="str">
        <f>IF(ISBLANK(K851), "Apenas Solicitação", "Tem OC")</f>
        <v>Tem OC</v>
      </c>
      <c r="G851" s="34">
        <v>7</v>
      </c>
      <c r="H851" s="37">
        <f>G851-I851</f>
        <v>0</v>
      </c>
      <c r="I851" s="38">
        <v>7</v>
      </c>
      <c r="J851" s="35">
        <v>45768</v>
      </c>
      <c r="K851" s="184">
        <v>45779</v>
      </c>
      <c r="L851" s="35"/>
      <c r="M851" s="44"/>
      <c r="N851" s="44" t="str">
        <f>IFERROR(K851 + VALUE(LEFT(L851, FIND(" ", L851) - 1)), "")</f>
        <v/>
      </c>
      <c r="O851" s="3">
        <f>IF(_xlfn.DAYS(K851,J851)&lt;0, "Aguardando OC", _xlfn.DAYS(K851,J851))</f>
        <v>11</v>
      </c>
      <c r="P851" s="193">
        <v>399834</v>
      </c>
      <c r="Q851" s="34"/>
      <c r="R851" s="193">
        <v>166980</v>
      </c>
      <c r="S851" s="34">
        <v>221</v>
      </c>
      <c r="T851" s="68" t="s">
        <v>1029</v>
      </c>
      <c r="U851" s="40">
        <v>3661</v>
      </c>
      <c r="V851" s="34">
        <v>9438</v>
      </c>
      <c r="W851" s="47" t="str">
        <f>IFERROR(VLOOKUP(V851, Fornecedores!A:C, 3, FALSE), "")</f>
        <v>TASTRACTOR</v>
      </c>
      <c r="X851" s="43" t="str">
        <f>IFERROR(VLOOKUP(V851, Fornecedores!A:E, 5, FALSE), "")</f>
        <v>São Paulo</v>
      </c>
      <c r="Y851" s="43" t="str">
        <f>IFERROR(VLOOKUP(V851, Fornecedores!A:F, 6, FALSE), "")</f>
        <v>SP</v>
      </c>
      <c r="Z851" s="14" t="str">
        <f>IF(H851=0, "Pedido entregue!", "Pendente")</f>
        <v>Pedido entregue!</v>
      </c>
      <c r="AA851" s="59">
        <v>1</v>
      </c>
      <c r="AB851" s="58" t="str">
        <f>IF(Z851="Pedido Entregue!", IF(AA851=1, "Retirado do Almoxarifado", IF(AA851=2, "Material devolvido", "Aguardando retirada")), IF(Z851="Pendente", "Entrega pendente", ""))</f>
        <v>Retirado do Almoxarifado</v>
      </c>
      <c r="AC851" s="18">
        <v>1</v>
      </c>
      <c r="AD851" s="18">
        <f>AC851/SUMIF($P:$P,P851,$AC:$AC)</f>
        <v>1</v>
      </c>
      <c r="AE851" s="18">
        <f>IF(R851=0,0,AC851/SUMIF($R:$R,R851,$AC:$AC))</f>
        <v>6.6666666666666666E-2</v>
      </c>
      <c r="AF851" s="18">
        <f>IF(R851=0,1,0)</f>
        <v>0</v>
      </c>
      <c r="AH851" t="str">
        <f>TEXT(J851,"MMMM")</f>
        <v>abril</v>
      </c>
    </row>
    <row r="852" spans="1:34" ht="12.75" hidden="1" customHeight="1" x14ac:dyDescent="0.25">
      <c r="A852" s="90" t="str">
        <f>IF(C852="Oficina Diversos","Oficina Geral",
IF(ISNUMBER(FIND("Estoque - Colhedoras",C852)),"Colhedoras",IF(ISNUMBER(FIND("Caldeiraria",C852)),"Caldeiraria",IF(ISNUMBER(FIND("Borracharia",C852)),"Borracharia",IF(ISNUMBER(FIND("Lubrificação",C852)),"Lubrificação",
IF(ISNUMBER(FIND("Estoque - Carregadeiras",C852)),"Carregadeiras",IF(ISNUMBER(FIND("Estoque - Veic. Leves",C852)),"Veic. Leves",
IF(ISNUMBER(FIND("Estoque - Caminhões",C852)),"Caminhões",IF(ISNUMBER(FIND("Estoque - Transbordos",C852)),"Transbordos",
IF(ISNUMBER(FIND("Estoque - Tratores",C852)),"Tratores",
IF(ISNUMBER(FIND("Estoque - Máquinas pesadas",C852)),"Máquinas pesadas",
IF(ISNUMBER(FIND("Estoque - Reboques",C852)),"Reboques",
IF(C852="Estoque","Estoque",
IF(AND(ISNUMBER(C852),C852&gt;1000,C852&lt;2000),"Caminhões",
IF(AND(ISNUMBER(C852),C852&gt;2000,C852&lt;3000),"Tratores",
IF(AND(ISNUMBER(C852),C852&gt;3000,C852&lt;4000),"Carregadeiras",
IF(AND(ISNUMBER(C852),C852&gt;4000,C852&lt;5000),"Máquinas pesadas",
IF(AND(ISNUMBER(C852),C852&gt;5000,C852&lt;6000),"Colhedoras",
IF(AND(ISNUMBER(C852),C852&gt;7000,C852&lt;8000),"Irrigação",
IF(AND(ISNUMBER(C852),C852&gt;8000,C852&lt;9000),"Reboques",IF(AND(ISNUMBER(C852),C852&gt;0,C852&lt;1000),"Veic. Leves","")))))))))))))))))))))</f>
        <v>Máquinas pesadas</v>
      </c>
      <c r="B852" s="8"/>
      <c r="C852" s="34">
        <v>4009</v>
      </c>
      <c r="D852" s="34">
        <v>30318</v>
      </c>
      <c r="E852" s="36" t="s">
        <v>955</v>
      </c>
      <c r="F852" s="14" t="str">
        <f>IF(ISBLANK(K852), "Apenas Solicitação", "Tem OC")</f>
        <v>Tem OC</v>
      </c>
      <c r="G852" s="34">
        <v>4</v>
      </c>
      <c r="H852" s="37">
        <f>G852-I852</f>
        <v>0</v>
      </c>
      <c r="I852" s="38">
        <v>4</v>
      </c>
      <c r="J852" s="35">
        <v>45769</v>
      </c>
      <c r="K852" s="184">
        <v>45779</v>
      </c>
      <c r="L852" s="35"/>
      <c r="M852" s="44"/>
      <c r="N852" s="44" t="str">
        <f>IFERROR(K852 + VALUE(LEFT(L852, FIND(" ", L852) - 1)), "")</f>
        <v/>
      </c>
      <c r="O852" s="3">
        <f>IF(_xlfn.DAYS(K852,J852)&lt;0, "Aguardando OC", _xlfn.DAYS(K852,J852))</f>
        <v>10</v>
      </c>
      <c r="P852" s="193">
        <v>400084</v>
      </c>
      <c r="Q852" s="34"/>
      <c r="R852" s="193">
        <v>166980</v>
      </c>
      <c r="S852" s="34">
        <v>221</v>
      </c>
      <c r="T852" s="68" t="s">
        <v>1029</v>
      </c>
      <c r="U852" s="40">
        <v>388</v>
      </c>
      <c r="V852" s="34">
        <v>9438</v>
      </c>
      <c r="W852" s="47" t="str">
        <f>IFERROR(VLOOKUP(V852, Fornecedores!A:C, 3, FALSE), "")</f>
        <v>TASTRACTOR</v>
      </c>
      <c r="X852" s="43" t="str">
        <f>IFERROR(VLOOKUP(V852, Fornecedores!A:E, 5, FALSE), "")</f>
        <v>São Paulo</v>
      </c>
      <c r="Y852" s="43" t="str">
        <f>IFERROR(VLOOKUP(V852, Fornecedores!A:F, 6, FALSE), "")</f>
        <v>SP</v>
      </c>
      <c r="Z852" s="14" t="str">
        <f>IF(H852=0, "Pedido entregue!", "Pendente")</f>
        <v>Pedido entregue!</v>
      </c>
      <c r="AA852" s="59">
        <v>1</v>
      </c>
      <c r="AB852" s="58" t="str">
        <f>IF(Z852="Pedido Entregue!", IF(AA852=1, "Retirado do Almoxarifado", IF(AA852=2, "Material devolvido", "Aguardando retirada")), IF(Z852="Pendente", "Entrega pendente", ""))</f>
        <v>Retirado do Almoxarifado</v>
      </c>
      <c r="AC852" s="18">
        <v>1</v>
      </c>
      <c r="AD852" s="18">
        <f>AC852/SUMIF($P:$P,P852,$AC:$AC)</f>
        <v>1</v>
      </c>
      <c r="AE852" s="18">
        <f>IF(R852=0,0,AC852/SUMIF($R:$R,R852,$AC:$AC))</f>
        <v>6.6666666666666666E-2</v>
      </c>
      <c r="AF852" s="18">
        <f>IF(R852=0,1,0)</f>
        <v>0</v>
      </c>
      <c r="AH852" t="str">
        <f>TEXT(J852,"MMMM")</f>
        <v>abril</v>
      </c>
    </row>
    <row r="853" spans="1:34" ht="12.75" hidden="1" customHeight="1" x14ac:dyDescent="0.25">
      <c r="A853" s="90" t="str">
        <f>IF(C853="Oficina Diversos","Oficina Geral",
IF(ISNUMBER(FIND("Estoque - Colhedoras",C853)),"Colhedoras",IF(ISNUMBER(FIND("Caldeiraria",C853)),"Caldeiraria",IF(ISNUMBER(FIND("Borracharia",C853)),"Borracharia",IF(ISNUMBER(FIND("Lubrificação",C853)),"Lubrificação",
IF(ISNUMBER(FIND("Estoque - Carregadeiras",C853)),"Carregadeiras",IF(ISNUMBER(FIND("Estoque - Veic. Leves",C853)),"Veic. Leves",
IF(ISNUMBER(FIND("Estoque - Caminhões",C853)),"Caminhões",IF(ISNUMBER(FIND("Estoque - Transbordos",C853)),"Transbordos",
IF(ISNUMBER(FIND("Estoque - Tratores",C853)),"Tratores",
IF(ISNUMBER(FIND("Estoque - Máquinas pesadas",C853)),"Máquinas pesadas",
IF(ISNUMBER(FIND("Estoque - Reboques",C853)),"Reboques",
IF(C853="Estoque","Estoque",
IF(AND(ISNUMBER(C853),C853&gt;1000,C853&lt;2000),"Caminhões",
IF(AND(ISNUMBER(C853),C853&gt;2000,C853&lt;3000),"Tratores",
IF(AND(ISNUMBER(C853),C853&gt;3000,C853&lt;4000),"Carregadeiras",
IF(AND(ISNUMBER(C853),C853&gt;4000,C853&lt;5000),"Máquinas pesadas",
IF(AND(ISNUMBER(C853),C853&gt;5000,C853&lt;6000),"Colhedoras",
IF(AND(ISNUMBER(C853),C853&gt;7000,C853&lt;8000),"Irrigação",
IF(AND(ISNUMBER(C853),C853&gt;8000,C853&lt;9000),"Reboques",IF(AND(ISNUMBER(C853),C853&gt;0,C853&lt;1000),"Veic. Leves","")))))))))))))))))))))</f>
        <v>Máquinas pesadas</v>
      </c>
      <c r="B853" s="80"/>
      <c r="C853" s="34">
        <v>4009</v>
      </c>
      <c r="D853" s="34">
        <v>30320</v>
      </c>
      <c r="E853" s="36" t="s">
        <v>956</v>
      </c>
      <c r="F853" s="14" t="str">
        <f>IF(ISBLANK(K853), "Apenas Solicitação", "Tem OC")</f>
        <v>Tem OC</v>
      </c>
      <c r="G853" s="34">
        <v>2</v>
      </c>
      <c r="H853" s="37">
        <f>G853-I853</f>
        <v>0</v>
      </c>
      <c r="I853" s="38">
        <v>2</v>
      </c>
      <c r="J853" s="35">
        <v>45769</v>
      </c>
      <c r="K853" s="184">
        <v>45779</v>
      </c>
      <c r="L853" s="35"/>
      <c r="M853" s="44"/>
      <c r="N853" s="44" t="str">
        <f>IFERROR(K853 + VALUE(LEFT(L853, FIND(" ", L853) - 1)), "")</f>
        <v/>
      </c>
      <c r="O853" s="3">
        <f>IF(_xlfn.DAYS(K853,J853)&lt;0, "Aguardando OC", _xlfn.DAYS(K853,J853))</f>
        <v>10</v>
      </c>
      <c r="P853" s="193">
        <v>400083</v>
      </c>
      <c r="Q853" s="34"/>
      <c r="R853" s="193">
        <v>166980</v>
      </c>
      <c r="S853" s="34">
        <v>221</v>
      </c>
      <c r="T853" s="68" t="s">
        <v>1029</v>
      </c>
      <c r="U853" s="40">
        <v>25.32</v>
      </c>
      <c r="V853" s="34">
        <v>9438</v>
      </c>
      <c r="W853" s="47" t="str">
        <f>IFERROR(VLOOKUP(V853, Fornecedores!A:C, 3, FALSE), "")</f>
        <v>TASTRACTOR</v>
      </c>
      <c r="X853" s="43" t="str">
        <f>IFERROR(VLOOKUP(V853, Fornecedores!A:E, 5, FALSE), "")</f>
        <v>São Paulo</v>
      </c>
      <c r="Y853" s="43" t="str">
        <f>IFERROR(VLOOKUP(V853, Fornecedores!A:F, 6, FALSE), "")</f>
        <v>SP</v>
      </c>
      <c r="Z853" s="14" t="str">
        <f>IF(H853=0, "Pedido entregue!", "Pendente")</f>
        <v>Pedido entregue!</v>
      </c>
      <c r="AA853" s="59">
        <v>1</v>
      </c>
      <c r="AB853" s="58" t="str">
        <f>IF(Z853="Pedido Entregue!", IF(AA853=1, "Retirado do Almoxarifado", IF(AA853=2, "Material devolvido", "Aguardando retirada")), IF(Z853="Pendente", "Entrega pendente", ""))</f>
        <v>Retirado do Almoxarifado</v>
      </c>
      <c r="AC853" s="18">
        <v>1</v>
      </c>
      <c r="AD853" s="18">
        <f>AC853/SUMIF($P:$P,P853,$AC:$AC)</f>
        <v>1</v>
      </c>
      <c r="AE853" s="18">
        <f>IF(R853=0,0,AC853/SUMIF($R:$R,R853,$AC:$AC))</f>
        <v>6.6666666666666666E-2</v>
      </c>
      <c r="AF853" s="18">
        <f>IF(R853=0,1,0)</f>
        <v>0</v>
      </c>
      <c r="AH853" t="str">
        <f>TEXT(J853,"MMMM")</f>
        <v>abril</v>
      </c>
    </row>
    <row r="854" spans="1:34" ht="12.75" customHeight="1" x14ac:dyDescent="0.25">
      <c r="A854" s="90" t="str">
        <f>IF(C854="Oficina Diversos","Oficina Geral",
IF(ISNUMBER(FIND("Estoque - Colhedoras",C854)),"Colhedoras",IF(ISNUMBER(FIND("Caldeiraria",C854)),"Caldeiraria",IF(ISNUMBER(FIND("Borracharia",C854)),"Borracharia",IF(ISNUMBER(FIND("Lubrificação",C854)),"Lubrificação",
IF(ISNUMBER(FIND("Estoque - Carregadeiras",C854)),"Carregadeiras",IF(ISNUMBER(FIND("Estoque - Veic. Leves",C854)),"Veic. Leves",
IF(ISNUMBER(FIND("Estoque - Caminhões",C854)),"Caminhões",IF(ISNUMBER(FIND("Estoque - Transbordos",C854)),"Transbordos",
IF(ISNUMBER(FIND("Estoque - Tratores",C854)),"Tratores",
IF(ISNUMBER(FIND("Estoque - Máquinas pesadas",C854)),"Máquinas pesadas",
IF(ISNUMBER(FIND("Estoque - Reboques",C854)),"Reboques",
IF(C854="Estoque","Estoque",
IF(AND(ISNUMBER(C854),C854&gt;1000,C854&lt;2000),"Caminhões",
IF(AND(ISNUMBER(C854),C854&gt;2000,C854&lt;3000),"Tratores",
IF(AND(ISNUMBER(C854),C854&gt;3000,C854&lt;4000),"Carregadeiras",
IF(AND(ISNUMBER(C854),C854&gt;4000,C854&lt;5000),"Máquinas pesadas",
IF(AND(ISNUMBER(C854),C854&gt;5000,C854&lt;6000),"Colhedoras",
IF(AND(ISNUMBER(C854),C854&gt;7000,C854&lt;8000),"Irrigação",
IF(AND(ISNUMBER(C854),C854&gt;8000,C854&lt;9000),"Reboques",IF(AND(ISNUMBER(C854),C854&gt;0,C854&lt;1000),"Veic. Leves","")))))))))))))))))))))</f>
        <v>Caminhões</v>
      </c>
      <c r="B854" s="215"/>
      <c r="C854" s="222">
        <v>1030</v>
      </c>
      <c r="D854" s="170">
        <v>30423</v>
      </c>
      <c r="E854" s="173" t="s">
        <v>26018</v>
      </c>
      <c r="F854" s="101" t="str">
        <f>IF(ISBLANK(K854), "Apenas Solicitação", "Tem OC")</f>
        <v>Apenas Solicitação</v>
      </c>
      <c r="G854" s="170">
        <v>2</v>
      </c>
      <c r="H854" s="102">
        <f>G854-I854</f>
        <v>2</v>
      </c>
      <c r="I854" s="103"/>
      <c r="J854" s="174">
        <v>45852</v>
      </c>
      <c r="K854" s="173"/>
      <c r="L854" s="173"/>
      <c r="M854" s="104" t="str">
        <f ca="1">IF(OR(N854="", N854=0), "", IF(N854&gt;TODAY(), "No prazo", "Atrasado"))</f>
        <v/>
      </c>
      <c r="N854" s="104" t="str">
        <f>IFERROR(K854 + VALUE(LEFT(L854, FIND(" ", L854) - 1)), "")</f>
        <v/>
      </c>
      <c r="O854" s="105" t="str">
        <f>IF(_xlfn.DAYS(K854,J854)&lt;0, "Aguardando OC", _xlfn.DAYS(K854,J854))</f>
        <v>Aguardando OC</v>
      </c>
      <c r="P854" s="170">
        <v>411650</v>
      </c>
      <c r="Q854" s="55"/>
      <c r="R854" s="170">
        <v>0</v>
      </c>
      <c r="S854" s="2">
        <v>221</v>
      </c>
      <c r="T854" s="65" t="s">
        <v>1029</v>
      </c>
      <c r="U854" s="170">
        <v>1096.6400000000001</v>
      </c>
      <c r="V854" s="170"/>
      <c r="W854" s="117" t="str">
        <f>IFERROR(VLOOKUP(V854, Fornecedores!A:C, 3, FALSE), "")</f>
        <v/>
      </c>
      <c r="X854" s="105" t="str">
        <f>IFERROR(VLOOKUP(V854, Fornecedores!A:E, 5, FALSE), "")</f>
        <v/>
      </c>
      <c r="Y854" s="105" t="str">
        <f>IFERROR(VLOOKUP(V854, Fornecedores!A:F, 6, FALSE), "")</f>
        <v/>
      </c>
      <c r="Z854" s="101" t="str">
        <f>IF(H854=0, "Pedido entregue!", "Pendente")</f>
        <v>Pendente</v>
      </c>
      <c r="AA854" s="119"/>
      <c r="AB854" s="132" t="str">
        <f>IF(Z854="Pedido Entregue!", IF(AA854=1, "Retirado do Almoxarifado", IF(AA854=2, "Material devolvido", "Aguardando retirada")), IF(Z854="Pendente", "Entrega pendente", ""))</f>
        <v>Entrega pendente</v>
      </c>
      <c r="AC854" s="18">
        <v>1</v>
      </c>
      <c r="AD854" s="18">
        <f>AC854/SUMIF($P:$P,P854,$AC:$AC)</f>
        <v>1</v>
      </c>
      <c r="AE854" s="18">
        <f>IF(R854=0,0,AC854/SUMIF($R:$R,R854,$AC:$AC))</f>
        <v>0</v>
      </c>
      <c r="AF854" s="18">
        <f>IF(R854=0,1,0)</f>
        <v>1</v>
      </c>
      <c r="AH854" t="str">
        <f>TEXT(J854,"MMMM")</f>
        <v>julho</v>
      </c>
    </row>
    <row r="855" spans="1:34" ht="12.75" customHeight="1" x14ac:dyDescent="0.25">
      <c r="A855" s="90" t="str">
        <f>IF(C855="Oficina Diversos","Oficina Geral",
IF(ISNUMBER(FIND("Estoque - Colhedoras",C855)),"Colhedoras",IF(ISNUMBER(FIND("Caldeiraria",C855)),"Caldeiraria",IF(ISNUMBER(FIND("Borracharia",C855)),"Borracharia",IF(ISNUMBER(FIND("Lubrificação",C855)),"Lubrificação",
IF(ISNUMBER(FIND("Estoque - Carregadeiras",C855)),"Carregadeiras",IF(ISNUMBER(FIND("Estoque - Veic. Leves",C855)),"Veic. Leves",
IF(ISNUMBER(FIND("Estoque - Caminhões",C855)),"Caminhões",IF(ISNUMBER(FIND("Estoque - Transbordos",C855)),"Transbordos",
IF(ISNUMBER(FIND("Estoque - Tratores",C855)),"Tratores",
IF(ISNUMBER(FIND("Estoque - Máquinas pesadas",C855)),"Máquinas pesadas",
IF(ISNUMBER(FIND("Estoque - Reboques",C855)),"Reboques",
IF(C855="Estoque","Estoque",
IF(AND(ISNUMBER(C855),C855&gt;1000,C855&lt;2000),"Caminhões",
IF(AND(ISNUMBER(C855),C855&gt;2000,C855&lt;3000),"Tratores",
IF(AND(ISNUMBER(C855),C855&gt;3000,C855&lt;4000),"Carregadeiras",
IF(AND(ISNUMBER(C855),C855&gt;4000,C855&lt;5000),"Máquinas pesadas",
IF(AND(ISNUMBER(C855),C855&gt;5000,C855&lt;6000),"Colhedoras",
IF(AND(ISNUMBER(C855),C855&gt;7000,C855&lt;8000),"Irrigação",
IF(AND(ISNUMBER(C855),C855&gt;8000,C855&lt;9000),"Reboques",IF(AND(ISNUMBER(C855),C855&gt;0,C855&lt;1000),"Veic. Leves","")))))))))))))))))))))</f>
        <v>Caminhões</v>
      </c>
      <c r="B855" s="211"/>
      <c r="C855" s="171">
        <v>1030</v>
      </c>
      <c r="D855" s="170">
        <v>30424</v>
      </c>
      <c r="E855" s="173" t="s">
        <v>26019</v>
      </c>
      <c r="F855" s="101" t="str">
        <f>IF(ISBLANK(K855), "Apenas Solicitação", "Tem OC")</f>
        <v>Apenas Solicitação</v>
      </c>
      <c r="G855" s="170">
        <v>2</v>
      </c>
      <c r="H855" s="102">
        <f>G855-I855</f>
        <v>2</v>
      </c>
      <c r="I855" s="103"/>
      <c r="J855" s="174">
        <v>45852</v>
      </c>
      <c r="K855" s="173"/>
      <c r="L855" s="173"/>
      <c r="M855" s="104" t="str">
        <f ca="1">IF(OR(N855="", N855=0), "", IF(N855&gt;TODAY(), "No prazo", "Atrasado"))</f>
        <v/>
      </c>
      <c r="N855" s="104" t="str">
        <f>IFERROR(K855 + VALUE(LEFT(L855, FIND(" ", L855) - 1)), "")</f>
        <v/>
      </c>
      <c r="O855" s="105" t="str">
        <f>IF(_xlfn.DAYS(K855,J855)&lt;0, "Aguardando OC", _xlfn.DAYS(K855,J855))</f>
        <v>Aguardando OC</v>
      </c>
      <c r="P855" s="170">
        <v>411641</v>
      </c>
      <c r="Q855" s="55"/>
      <c r="R855" s="170">
        <v>0</v>
      </c>
      <c r="S855" s="2">
        <v>221</v>
      </c>
      <c r="T855" s="65" t="s">
        <v>1029</v>
      </c>
      <c r="U855" s="170">
        <v>750.96</v>
      </c>
      <c r="V855" s="170"/>
      <c r="W855" s="117" t="str">
        <f>IFERROR(VLOOKUP(V855, Fornecedores!A:C, 3, FALSE), "")</f>
        <v/>
      </c>
      <c r="X855" s="105" t="str">
        <f>IFERROR(VLOOKUP(V855, Fornecedores!A:E, 5, FALSE), "")</f>
        <v/>
      </c>
      <c r="Y855" s="105" t="str">
        <f>IFERROR(VLOOKUP(V855, Fornecedores!A:F, 6, FALSE), "")</f>
        <v/>
      </c>
      <c r="Z855" s="101" t="str">
        <f>IF(H855=0, "Pedido entregue!", "Pendente")</f>
        <v>Pendente</v>
      </c>
      <c r="AA855" s="119"/>
      <c r="AB855" s="132" t="str">
        <f>IF(Z855="Pedido Entregue!", IF(AA855=1, "Retirado do Almoxarifado", IF(AA855=2, "Material devolvido", "Aguardando retirada")), IF(Z855="Pendente", "Entrega pendente", ""))</f>
        <v>Entrega pendente</v>
      </c>
      <c r="AC855" s="18">
        <v>1</v>
      </c>
      <c r="AD855" s="18">
        <f>AC855/SUMIF($P:$P,P855,$AC:$AC)</f>
        <v>1</v>
      </c>
      <c r="AE855" s="18">
        <f>IF(R855=0,0,AC855/SUMIF($R:$R,R855,$AC:$AC))</f>
        <v>0</v>
      </c>
      <c r="AF855" s="18">
        <f>IF(R855=0,1,0)</f>
        <v>1</v>
      </c>
      <c r="AH855" t="str">
        <f>TEXT(J855,"MMMM")</f>
        <v>julho</v>
      </c>
    </row>
    <row r="856" spans="1:34" ht="12.75" customHeight="1" x14ac:dyDescent="0.25">
      <c r="A856" s="90" t="str">
        <f>IF(C856="Oficina Diversos","Oficina Geral",
IF(ISNUMBER(FIND("Estoque - Colhedoras",C856)),"Colhedoras",IF(ISNUMBER(FIND("Caldeiraria",C856)),"Caldeiraria",IF(ISNUMBER(FIND("Borracharia",C856)),"Borracharia",IF(ISNUMBER(FIND("Lubrificação",C856)),"Lubrificação",
IF(ISNUMBER(FIND("Estoque - Carregadeiras",C856)),"Carregadeiras",IF(ISNUMBER(FIND("Estoque - Veic. Leves",C856)),"Veic. Leves",
IF(ISNUMBER(FIND("Estoque - Caminhões",C856)),"Caminhões",IF(ISNUMBER(FIND("Estoque - Transbordos",C856)),"Transbordos",
IF(ISNUMBER(FIND("Estoque - Tratores",C856)),"Tratores",
IF(ISNUMBER(FIND("Estoque - Máquinas pesadas",C856)),"Máquinas pesadas",
IF(ISNUMBER(FIND("Estoque - Reboques",C856)),"Reboques",
IF(C856="Estoque","Estoque",
IF(AND(ISNUMBER(C856),C856&gt;1000,C856&lt;2000),"Caminhões",
IF(AND(ISNUMBER(C856),C856&gt;2000,C856&lt;3000),"Tratores",
IF(AND(ISNUMBER(C856),C856&gt;3000,C856&lt;4000),"Carregadeiras",
IF(AND(ISNUMBER(C856),C856&gt;4000,C856&lt;5000),"Máquinas pesadas",
IF(AND(ISNUMBER(C856),C856&gt;5000,C856&lt;6000),"Colhedoras",
IF(AND(ISNUMBER(C856),C856&gt;7000,C856&lt;8000),"Irrigação",
IF(AND(ISNUMBER(C856),C856&gt;8000,C856&lt;9000),"Reboques",IF(AND(ISNUMBER(C856),C856&gt;0,C856&lt;1000),"Veic. Leves","")))))))))))))))))))))</f>
        <v>Caminhões</v>
      </c>
      <c r="B856" s="111"/>
      <c r="C856" s="171">
        <v>1030</v>
      </c>
      <c r="D856" s="170">
        <v>30430</v>
      </c>
      <c r="E856" s="173" t="s">
        <v>26020</v>
      </c>
      <c r="F856" s="101" t="str">
        <f>IF(ISBLANK(K856), "Apenas Solicitação", "Tem OC")</f>
        <v>Tem OC</v>
      </c>
      <c r="G856" s="170">
        <v>2</v>
      </c>
      <c r="H856" s="102">
        <f>G856-I856</f>
        <v>2</v>
      </c>
      <c r="I856" s="103"/>
      <c r="J856" s="174">
        <v>45852</v>
      </c>
      <c r="K856" s="174">
        <v>45857</v>
      </c>
      <c r="L856" s="173" t="s">
        <v>20155</v>
      </c>
      <c r="M856" s="104" t="str">
        <f ca="1">IF(OR(N856="", N856=0), "", IF(N856&gt;TODAY(), "No prazo", "Atrasado"))</f>
        <v>Atrasado</v>
      </c>
      <c r="N856" s="104">
        <f>IFERROR(K856 + VALUE(LEFT(L856, FIND(" ", L856) - 1)), "")</f>
        <v>45858</v>
      </c>
      <c r="O856" s="105">
        <f>IF(_xlfn.DAYS(K856,J856)&lt;0, "Aguardando OC", _xlfn.DAYS(K856,J856))</f>
        <v>5</v>
      </c>
      <c r="P856" s="212">
        <v>411646</v>
      </c>
      <c r="Q856" s="55"/>
      <c r="R856" s="212">
        <v>171187</v>
      </c>
      <c r="S856" s="2">
        <v>221</v>
      </c>
      <c r="T856" s="65" t="s">
        <v>1029</v>
      </c>
      <c r="U856" s="170">
        <v>1199.8800000000001</v>
      </c>
      <c r="V856" s="170">
        <v>2106</v>
      </c>
      <c r="W856" s="117" t="str">
        <f>IFERROR(VLOOKUP(V856, Fornecedores!A:C, 3, FALSE), "")</f>
        <v xml:space="preserve">UNIDAS              </v>
      </c>
      <c r="X856" s="105" t="str">
        <f>IFERROR(VLOOKUP(V856, Fornecedores!A:E, 5, FALSE), "")</f>
        <v>João Pessoa</v>
      </c>
      <c r="Y856" s="105" t="str">
        <f>IFERROR(VLOOKUP(V856, Fornecedores!A:F, 6, FALSE), "")</f>
        <v>PB</v>
      </c>
      <c r="Z856" s="101" t="str">
        <f>IF(H856=0, "Pedido entregue!", "Pendente")</f>
        <v>Pendente</v>
      </c>
      <c r="AA856" s="119"/>
      <c r="AB856" s="132" t="str">
        <f>IF(Z856="Pedido Entregue!", IF(AA856=1, "Retirado do Almoxarifado", IF(AA856=2, "Material devolvido", "Aguardando retirada")), IF(Z856="Pendente", "Entrega pendente", ""))</f>
        <v>Entrega pendente</v>
      </c>
      <c r="AC856" s="18">
        <v>1</v>
      </c>
      <c r="AD856" s="18">
        <f>AC856/SUMIF($P:$P,P856,$AC:$AC)</f>
        <v>1</v>
      </c>
      <c r="AE856" s="18">
        <f>IF(R856=0,0,AC856/SUMIF($R:$R,R856,$AC:$AC))</f>
        <v>0.2</v>
      </c>
      <c r="AF856" s="18">
        <f>IF(R856=0,1,0)</f>
        <v>0</v>
      </c>
      <c r="AH856" t="str">
        <f>TEXT(J856,"MMMM")</f>
        <v>julho</v>
      </c>
    </row>
    <row r="857" spans="1:34" ht="12.75" customHeight="1" x14ac:dyDescent="0.25">
      <c r="A857" s="90" t="str">
        <f>IF(C857="Oficina Diversos","Oficina Geral",
IF(ISNUMBER(FIND("Estoque - Colhedoras",C857)),"Colhedoras",IF(ISNUMBER(FIND("Caldeiraria",C857)),"Caldeiraria",IF(ISNUMBER(FIND("Borracharia",C857)),"Borracharia",IF(ISNUMBER(FIND("Lubrificação",C857)),"Lubrificação",
IF(ISNUMBER(FIND("Estoque - Carregadeiras",C857)),"Carregadeiras",IF(ISNUMBER(FIND("Estoque - Veic. Leves",C857)),"Veic. Leves",
IF(ISNUMBER(FIND("Estoque - Caminhões",C857)),"Caminhões",IF(ISNUMBER(FIND("Estoque - Transbordos",C857)),"Transbordos",
IF(ISNUMBER(FIND("Estoque - Tratores",C857)),"Tratores",
IF(ISNUMBER(FIND("Estoque - Máquinas pesadas",C857)),"Máquinas pesadas",
IF(ISNUMBER(FIND("Estoque - Reboques",C857)),"Reboques",
IF(C857="Estoque","Estoque",
IF(AND(ISNUMBER(C857),C857&gt;1000,C857&lt;2000),"Caminhões",
IF(AND(ISNUMBER(C857),C857&gt;2000,C857&lt;3000),"Tratores",
IF(AND(ISNUMBER(C857),C857&gt;3000,C857&lt;4000),"Carregadeiras",
IF(AND(ISNUMBER(C857),C857&gt;4000,C857&lt;5000),"Máquinas pesadas",
IF(AND(ISNUMBER(C857),C857&gt;5000,C857&lt;6000),"Colhedoras",
IF(AND(ISNUMBER(C857),C857&gt;7000,C857&lt;8000),"Irrigação",
IF(AND(ISNUMBER(C857),C857&gt;8000,C857&lt;9000),"Reboques",IF(AND(ISNUMBER(C857),C857&gt;0,C857&lt;1000),"Veic. Leves","")))))))))))))))))))))</f>
        <v>Caminhões</v>
      </c>
      <c r="B857" s="210"/>
      <c r="C857" s="171">
        <v>1030</v>
      </c>
      <c r="D857" s="170">
        <v>30431</v>
      </c>
      <c r="E857" s="173" t="s">
        <v>26021</v>
      </c>
      <c r="F857" s="101" t="str">
        <f>IF(ISBLANK(K857), "Apenas Solicitação", "Tem OC")</f>
        <v>Apenas Solicitação</v>
      </c>
      <c r="G857" s="170">
        <v>1</v>
      </c>
      <c r="H857" s="102">
        <f>G857-I857</f>
        <v>1</v>
      </c>
      <c r="I857" s="103"/>
      <c r="J857" s="174">
        <v>45852</v>
      </c>
      <c r="K857" s="173"/>
      <c r="L857" s="173"/>
      <c r="M857" s="104" t="str">
        <f ca="1">IF(OR(N857="", N857=0), "", IF(N857&gt;TODAY(), "No prazo", "Atrasado"))</f>
        <v/>
      </c>
      <c r="N857" s="104" t="str">
        <f>IFERROR(K857 + VALUE(LEFT(L857, FIND(" ", L857) - 1)), "")</f>
        <v/>
      </c>
      <c r="O857" s="105" t="str">
        <f>IF(_xlfn.DAYS(K857,J857)&lt;0, "Aguardando OC", _xlfn.DAYS(K857,J857))</f>
        <v>Aguardando OC</v>
      </c>
      <c r="P857" s="170">
        <v>411642</v>
      </c>
      <c r="Q857" s="55"/>
      <c r="R857" s="170">
        <v>0</v>
      </c>
      <c r="S857" s="2">
        <v>221</v>
      </c>
      <c r="T857" s="65" t="s">
        <v>1029</v>
      </c>
      <c r="U857" s="170">
        <v>715.2</v>
      </c>
      <c r="V857" s="170"/>
      <c r="W857" s="117" t="str">
        <f>IFERROR(VLOOKUP(V857, Fornecedores!A:C, 3, FALSE), "")</f>
        <v/>
      </c>
      <c r="X857" s="105" t="str">
        <f>IFERROR(VLOOKUP(V857, Fornecedores!A:E, 5, FALSE), "")</f>
        <v/>
      </c>
      <c r="Y857" s="105" t="str">
        <f>IFERROR(VLOOKUP(V857, Fornecedores!A:F, 6, FALSE), "")</f>
        <v/>
      </c>
      <c r="Z857" s="101" t="str">
        <f>IF(H857=0, "Pedido entregue!", "Pendente")</f>
        <v>Pendente</v>
      </c>
      <c r="AA857" s="119"/>
      <c r="AB857" s="132" t="str">
        <f>IF(Z857="Pedido Entregue!", IF(AA857=1, "Retirado do Almoxarifado", IF(AA857=2, "Material devolvido", "Aguardando retirada")), IF(Z857="Pendente", "Entrega pendente", ""))</f>
        <v>Entrega pendente</v>
      </c>
      <c r="AC857" s="18">
        <v>1</v>
      </c>
      <c r="AD857" s="18">
        <f>AC857/SUMIF($P:$P,P857,$AC:$AC)</f>
        <v>1</v>
      </c>
      <c r="AE857" s="18">
        <f>IF(R857=0,0,AC857/SUMIF($R:$R,R857,$AC:$AC))</f>
        <v>0</v>
      </c>
      <c r="AF857" s="18">
        <f>IF(R857=0,1,0)</f>
        <v>1</v>
      </c>
      <c r="AH857" t="str">
        <f>TEXT(J857,"MMMM")</f>
        <v>julho</v>
      </c>
    </row>
    <row r="858" spans="1:34" ht="12.75" hidden="1" customHeight="1" x14ac:dyDescent="0.25">
      <c r="A858" s="90" t="str">
        <f>IF(C858="Oficina Diversos","Oficina Geral",
IF(ISNUMBER(FIND("Estoque - Colhedoras",C858)),"Colhedoras",IF(ISNUMBER(FIND("Caldeiraria",C858)),"Caldeiraria",IF(ISNUMBER(FIND("Borracharia",C858)),"Borracharia",IF(ISNUMBER(FIND("Lubrificação",C858)),"Lubrificação",
IF(ISNUMBER(FIND("Estoque - Carregadeiras",C858)),"Carregadeiras",IF(ISNUMBER(FIND("Estoque - Veic. Leves",C858)),"Veic. Leves",
IF(ISNUMBER(FIND("Estoque - Caminhões",C858)),"Caminhões",IF(ISNUMBER(FIND("Estoque - Transbordos",C858)),"Transbordos",
IF(ISNUMBER(FIND("Estoque - Tratores",C858)),"Tratores",
IF(ISNUMBER(FIND("Estoque - Máquinas pesadas",C858)),"Máquinas pesadas",
IF(ISNUMBER(FIND("Estoque - Reboques",C858)),"Reboques",
IF(C858="Estoque","Estoque",
IF(AND(ISNUMBER(C858),C858&gt;1000,C858&lt;2000),"Caminhões",
IF(AND(ISNUMBER(C858),C858&gt;2000,C858&lt;3000),"Tratores",
IF(AND(ISNUMBER(C858),C858&gt;3000,C858&lt;4000),"Carregadeiras",
IF(AND(ISNUMBER(C858),C858&gt;4000,C858&lt;5000),"Máquinas pesadas",
IF(AND(ISNUMBER(C858),C858&gt;5000,C858&lt;6000),"Colhedoras",
IF(AND(ISNUMBER(C858),C858&gt;7000,C858&lt;8000),"Irrigação",
IF(AND(ISNUMBER(C858),C858&gt;8000,C858&lt;9000),"Reboques",IF(AND(ISNUMBER(C858),C858&gt;0,C858&lt;1000),"Veic. Leves","")))))))))))))))))))))</f>
        <v>Tratores</v>
      </c>
      <c r="B858" s="87"/>
      <c r="C858" s="76">
        <v>2036</v>
      </c>
      <c r="D858" s="2">
        <v>30525</v>
      </c>
      <c r="E858" s="3" t="s">
        <v>369</v>
      </c>
      <c r="F858" s="14" t="str">
        <f>IF(ISBLANK(K858), "Apenas Solicitação", "Tem OC")</f>
        <v>Tem OC</v>
      </c>
      <c r="G858" s="2">
        <v>2</v>
      </c>
      <c r="H858" s="37">
        <f>G858-I858</f>
        <v>0</v>
      </c>
      <c r="I858" s="38">
        <v>2</v>
      </c>
      <c r="J858" s="4">
        <v>45736</v>
      </c>
      <c r="K858" s="180">
        <v>45756</v>
      </c>
      <c r="L858" s="4"/>
      <c r="M858" s="44" t="str">
        <f ca="1">IF(OR(N858="", N858=0), "", IF(N858&gt;TODAY(), "No prazo", "Atrasado"))</f>
        <v/>
      </c>
      <c r="N858" s="44" t="str">
        <f>IFERROR(K858 + VALUE(LEFT(L858, FIND(" ", L858) - 1)), "")</f>
        <v/>
      </c>
      <c r="O858" s="3">
        <f>IF(_xlfn.DAYS(K858,J858)&lt;0, "Aguardando OC", _xlfn.DAYS(K858,J858))</f>
        <v>20</v>
      </c>
      <c r="P858" s="14">
        <v>396703</v>
      </c>
      <c r="Q858" s="2">
        <v>1138031</v>
      </c>
      <c r="R858" s="14">
        <v>166067</v>
      </c>
      <c r="S858" s="2">
        <v>692</v>
      </c>
      <c r="T858" s="65" t="s">
        <v>106</v>
      </c>
      <c r="U858" s="21">
        <v>204</v>
      </c>
      <c r="V858" s="2">
        <v>6039</v>
      </c>
      <c r="W858" s="47" t="str">
        <f>IFERROR(VLOOKUP(V858, Fornecedores!A:C, 3, FALSE), "")</f>
        <v>IDEAL DISTRIBUIDORA DE PEÇAS</v>
      </c>
      <c r="X858" s="43" t="str">
        <f>IFERROR(VLOOKUP(V858, Fornecedores!A:E, 5, FALSE), "")</f>
        <v>Campina Grande</v>
      </c>
      <c r="Y858" s="43" t="str">
        <f>IFERROR(VLOOKUP(V858, Fornecedores!A:F, 6, FALSE), "")</f>
        <v>PB</v>
      </c>
      <c r="Z858" s="14" t="str">
        <f>IF(H858=0, "Pedido entregue!", "Pendente")</f>
        <v>Pedido entregue!</v>
      </c>
      <c r="AA858" s="59"/>
      <c r="AB858" s="58" t="str">
        <f>IF(Z858="Pedido Entregue!", IF(AA858=1, "Retirado do Almoxarifado", IF(AA858=2, "Material devolvido", "Aguardando retirada")), IF(Z858="Pendente", "Entrega pendente", ""))</f>
        <v>Aguardando retirada</v>
      </c>
      <c r="AC858" s="18">
        <v>1</v>
      </c>
      <c r="AD858" s="18">
        <f>AC858/SUMIF($P:$P,P858,$AC:$AC)</f>
        <v>1</v>
      </c>
      <c r="AE858" s="18">
        <f>IF(R858=0,0,AC858/SUMIF($R:$R,R858,$AC:$AC))</f>
        <v>0.25</v>
      </c>
      <c r="AF858" s="18">
        <f>IF(R858=0,1,0)</f>
        <v>0</v>
      </c>
      <c r="AG858" s="18">
        <f>IF(R858=0,#REF!-J858,0)</f>
        <v>0</v>
      </c>
      <c r="AH858" t="str">
        <f>TEXT(J858,"MMMM")</f>
        <v>março</v>
      </c>
    </row>
    <row r="859" spans="1:34" ht="12.75" hidden="1" customHeight="1" x14ac:dyDescent="0.25">
      <c r="A859" s="90" t="str">
        <f>IF(C859="Oficina Diversos","Oficina Geral",
IF(ISNUMBER(FIND("Estoque - Colhedoras",C859)),"Colhedoras",IF(ISNUMBER(FIND("Caldeiraria",C859)),"Caldeiraria",IF(ISNUMBER(FIND("Borracharia",C859)),"Borracharia",IF(ISNUMBER(FIND("Lubrificação",C859)),"Lubrificação",
IF(ISNUMBER(FIND("Estoque - Carregadeiras",C859)),"Carregadeiras",IF(ISNUMBER(FIND("Estoque - Veic. Leves",C859)),"Veic. Leves",
IF(ISNUMBER(FIND("Estoque - Caminhões",C859)),"Caminhões",IF(ISNUMBER(FIND("Estoque - Transbordos",C859)),"Transbordos",
IF(ISNUMBER(FIND("Estoque - Tratores",C859)),"Tratores",
IF(ISNUMBER(FIND("Estoque - Máquinas pesadas",C859)),"Máquinas pesadas",
IF(ISNUMBER(FIND("Estoque - Reboques",C859)),"Reboques",
IF(C859="Estoque","Estoque",
IF(AND(ISNUMBER(C859),C859&gt;1000,C859&lt;2000),"Caminhões",
IF(AND(ISNUMBER(C859),C859&gt;2000,C859&lt;3000),"Tratores",
IF(AND(ISNUMBER(C859),C859&gt;3000,C859&lt;4000),"Carregadeiras",
IF(AND(ISNUMBER(C859),C859&gt;4000,C859&lt;5000),"Máquinas pesadas",
IF(AND(ISNUMBER(C859),C859&gt;5000,C859&lt;6000),"Colhedoras",
IF(AND(ISNUMBER(C859),C859&gt;7000,C859&lt;8000),"Irrigação",
IF(AND(ISNUMBER(C859),C859&gt;8000,C859&lt;9000),"Reboques",IF(AND(ISNUMBER(C859),C859&gt;0,C859&lt;1000),"Veic. Leves","")))))))))))))))))))))</f>
        <v>Carregadeiras</v>
      </c>
      <c r="B859" s="84"/>
      <c r="C859" s="2">
        <v>3015</v>
      </c>
      <c r="D859" s="2">
        <v>30526</v>
      </c>
      <c r="E859" s="10" t="s">
        <v>370</v>
      </c>
      <c r="F859" s="14" t="str">
        <f>IF(ISBLANK(K859), "Apenas Solicitação", "Tem OC")</f>
        <v>Tem OC</v>
      </c>
      <c r="G859" s="2">
        <v>1</v>
      </c>
      <c r="H859" s="37">
        <f>G859-I859</f>
        <v>0</v>
      </c>
      <c r="I859" s="38">
        <v>1</v>
      </c>
      <c r="J859" s="4">
        <v>45734</v>
      </c>
      <c r="K859" s="180">
        <v>45751</v>
      </c>
      <c r="L859" s="4"/>
      <c r="M859" s="44"/>
      <c r="N859" s="44" t="str">
        <f>IFERROR(K859 + VALUE(LEFT(L859, FIND(" ", L859) - 1)), "")</f>
        <v/>
      </c>
      <c r="O859" s="3">
        <f>IF(_xlfn.DAYS(K859,J859)&lt;0, "Aguardando OC", _xlfn.DAYS(K859,J859))</f>
        <v>17</v>
      </c>
      <c r="P859" s="14">
        <v>396475</v>
      </c>
      <c r="Q859" s="2">
        <v>1137532</v>
      </c>
      <c r="R859" s="14">
        <v>165793</v>
      </c>
      <c r="S859" s="2">
        <v>112</v>
      </c>
      <c r="T859" s="65" t="s">
        <v>152</v>
      </c>
      <c r="U859" s="21">
        <v>1316.04</v>
      </c>
      <c r="V859" s="2">
        <v>13341</v>
      </c>
      <c r="W859" s="47" t="str">
        <f>IFERROR(VLOOKUP(V859, Fornecedores!A:C, 3, FALSE), "")</f>
        <v>DISMA DISTRIBUIDORA</v>
      </c>
      <c r="X859" s="43" t="str">
        <f>IFERROR(VLOOKUP(V859, Fornecedores!A:E, 5, FALSE), "")</f>
        <v>Araçatuba</v>
      </c>
      <c r="Y859" s="43" t="str">
        <f>IFERROR(VLOOKUP(V859, Fornecedores!A:F, 6, FALSE), "")</f>
        <v>SP</v>
      </c>
      <c r="Z859" s="14" t="str">
        <f>IF(H859=0, "Pedido entregue!", "Pendente")</f>
        <v>Pedido entregue!</v>
      </c>
      <c r="AA859" s="59">
        <v>1</v>
      </c>
      <c r="AB859" s="58" t="str">
        <f>IF(Z859="Pedido Entregue!", IF(AA859=1, "Retirado do Almoxarifado", IF(AA859=2, "Material devolvido", "Aguardando retirada")), IF(Z859="Pendente", "Entrega pendente", ""))</f>
        <v>Retirado do Almoxarifado</v>
      </c>
      <c r="AC859" s="18">
        <v>1</v>
      </c>
      <c r="AD859" s="18">
        <f>AC859/SUMIF($P:$P,P859,$AC:$AC)</f>
        <v>1</v>
      </c>
      <c r="AE859" s="18">
        <f>IF(R859=0,0,AC859/SUMIF($R:$R,R859,$AC:$AC))</f>
        <v>0.33333333333333331</v>
      </c>
      <c r="AF859" s="18">
        <f>IF(R859=0,1,0)</f>
        <v>0</v>
      </c>
      <c r="AG859" s="18">
        <f>IF(R859=0,#REF!-J859,0)</f>
        <v>0</v>
      </c>
      <c r="AH859" t="str">
        <f>TEXT(J859,"MMMM")</f>
        <v>março</v>
      </c>
    </row>
    <row r="860" spans="1:34" ht="12.75" hidden="1" customHeight="1" x14ac:dyDescent="0.25">
      <c r="A860" s="90" t="str">
        <f>IF(C860="Oficina Diversos","Oficina Geral",
IF(ISNUMBER(FIND("Estoque - Colhedoras",C860)),"Colhedoras",IF(ISNUMBER(FIND("Caldeiraria",C860)),"Caldeiraria",IF(ISNUMBER(FIND("Borracharia",C860)),"Borracharia",IF(ISNUMBER(FIND("Lubrificação",C860)),"Lubrificação",
IF(ISNUMBER(FIND("Estoque - Carregadeiras",C860)),"Carregadeiras",IF(ISNUMBER(FIND("Estoque - Veic. Leves",C860)),"Veic. Leves",
IF(ISNUMBER(FIND("Estoque - Caminhões",C860)),"Caminhões",IF(ISNUMBER(FIND("Estoque - Transbordos",C860)),"Transbordos",
IF(ISNUMBER(FIND("Estoque - Tratores",C860)),"Tratores",
IF(ISNUMBER(FIND("Estoque - Máquinas pesadas",C860)),"Máquinas pesadas",
IF(ISNUMBER(FIND("Estoque - Reboques",C860)),"Reboques",
IF(C860="Estoque","Estoque",
IF(AND(ISNUMBER(C860),C860&gt;1000,C860&lt;2000),"Caminhões",
IF(AND(ISNUMBER(C860),C860&gt;2000,C860&lt;3000),"Tratores",
IF(AND(ISNUMBER(C860),C860&gt;3000,C860&lt;4000),"Carregadeiras",
IF(AND(ISNUMBER(C860),C860&gt;4000,C860&lt;5000),"Máquinas pesadas",
IF(AND(ISNUMBER(C860),C860&gt;5000,C860&lt;6000),"Colhedoras",
IF(AND(ISNUMBER(C860),C860&gt;7000,C860&lt;8000),"Irrigação",
IF(AND(ISNUMBER(C860),C860&gt;8000,C860&lt;9000),"Reboques",IF(AND(ISNUMBER(C860),C860&gt;0,C860&lt;1000),"Veic. Leves","")))))))))))))))))))))</f>
        <v>Tratores</v>
      </c>
      <c r="B860" s="26"/>
      <c r="C860" s="2">
        <v>2036</v>
      </c>
      <c r="D860" s="2">
        <v>30526</v>
      </c>
      <c r="E860" s="3" t="s">
        <v>370</v>
      </c>
      <c r="F860" s="14" t="str">
        <f>IF(ISBLANK(K860), "Apenas Solicitação", "Tem OC")</f>
        <v>Tem OC</v>
      </c>
      <c r="G860" s="2">
        <v>1</v>
      </c>
      <c r="H860" s="37">
        <f>G860-I860</f>
        <v>0</v>
      </c>
      <c r="I860" s="38">
        <v>1</v>
      </c>
      <c r="J860" s="4">
        <v>45736</v>
      </c>
      <c r="K860" s="180">
        <v>45751</v>
      </c>
      <c r="L860" s="4"/>
      <c r="M860" s="44"/>
      <c r="N860" s="44" t="str">
        <f>IFERROR(K860 + VALUE(LEFT(L860, FIND(" ", L860) - 1)), "")</f>
        <v/>
      </c>
      <c r="O860" s="3">
        <f>IF(_xlfn.DAYS(K860,J860)&lt;0, "Aguardando OC", _xlfn.DAYS(K860,J860))</f>
        <v>15</v>
      </c>
      <c r="P860" s="14">
        <v>396687</v>
      </c>
      <c r="Q860" s="2">
        <v>1138031</v>
      </c>
      <c r="R860" s="14">
        <v>165793</v>
      </c>
      <c r="S860" s="2">
        <v>692</v>
      </c>
      <c r="T860" s="65" t="s">
        <v>106</v>
      </c>
      <c r="U860" s="21">
        <v>1316.04</v>
      </c>
      <c r="V860" s="2">
        <v>13341</v>
      </c>
      <c r="W860" s="47" t="str">
        <f>IFERROR(VLOOKUP(V860, Fornecedores!A:C, 3, FALSE), "")</f>
        <v>DISMA DISTRIBUIDORA</v>
      </c>
      <c r="X860" s="43" t="str">
        <f>IFERROR(VLOOKUP(V860, Fornecedores!A:E, 5, FALSE), "")</f>
        <v>Araçatuba</v>
      </c>
      <c r="Y860" s="43" t="str">
        <f>IFERROR(VLOOKUP(V860, Fornecedores!A:F, 6, FALSE), "")</f>
        <v>SP</v>
      </c>
      <c r="Z860" s="14" t="str">
        <f>IF(H860=0, "Pedido entregue!", "Pendente")</f>
        <v>Pedido entregue!</v>
      </c>
      <c r="AA860" s="59">
        <v>1</v>
      </c>
      <c r="AB860" s="58" t="str">
        <f>IF(Z860="Pedido Entregue!", IF(AA860=1, "Retirado do Almoxarifado", IF(AA860=2, "Material devolvido", "Aguardando retirada")), IF(Z860="Pendente", "Entrega pendente", ""))</f>
        <v>Retirado do Almoxarifado</v>
      </c>
      <c r="AC860" s="18">
        <v>1</v>
      </c>
      <c r="AD860" s="18">
        <f>AC860/SUMIF($P:$P,P860,$AC:$AC)</f>
        <v>1</v>
      </c>
      <c r="AE860" s="18">
        <f>IF(R860=0,0,AC860/SUMIF($R:$R,R860,$AC:$AC))</f>
        <v>0.33333333333333331</v>
      </c>
      <c r="AF860" s="18">
        <f>IF(R860=0,1,0)</f>
        <v>0</v>
      </c>
      <c r="AG860" s="18">
        <f>IF(R860=0,#REF!-J860,0)</f>
        <v>0</v>
      </c>
      <c r="AH860" t="str">
        <f>TEXT(J860,"MMMM")</f>
        <v>março</v>
      </c>
    </row>
    <row r="861" spans="1:34" ht="12.75" hidden="1" customHeight="1" x14ac:dyDescent="0.25">
      <c r="A861" s="90" t="str">
        <f>IF(C861="Oficina Diversos","Oficina Geral",
IF(ISNUMBER(FIND("Estoque - Colhedoras",C861)),"Colhedoras",IF(ISNUMBER(FIND("Caldeiraria",C861)),"Caldeiraria",IF(ISNUMBER(FIND("Borracharia",C861)),"Borracharia",IF(ISNUMBER(FIND("Lubrificação",C861)),"Lubrificação",
IF(ISNUMBER(FIND("Estoque - Carregadeiras",C861)),"Carregadeiras",IF(ISNUMBER(FIND("Estoque - Veic. Leves",C861)),"Veic. Leves",
IF(ISNUMBER(FIND("Estoque - Caminhões",C861)),"Caminhões",IF(ISNUMBER(FIND("Estoque - Transbordos",C861)),"Transbordos",
IF(ISNUMBER(FIND("Estoque - Tratores",C861)),"Tratores",
IF(ISNUMBER(FIND("Estoque - Máquinas pesadas",C861)),"Máquinas pesadas",
IF(ISNUMBER(FIND("Estoque - Reboques",C861)),"Reboques",
IF(C861="Estoque","Estoque",
IF(AND(ISNUMBER(C861),C861&gt;1000,C861&lt;2000),"Caminhões",
IF(AND(ISNUMBER(C861),C861&gt;2000,C861&lt;3000),"Tratores",
IF(AND(ISNUMBER(C861),C861&gt;3000,C861&lt;4000),"Carregadeiras",
IF(AND(ISNUMBER(C861),C861&gt;4000,C861&lt;5000),"Máquinas pesadas",
IF(AND(ISNUMBER(C861),C861&gt;5000,C861&lt;6000),"Colhedoras",
IF(AND(ISNUMBER(C861),C861&gt;7000,C861&lt;8000),"Irrigação",
IF(AND(ISNUMBER(C861),C861&gt;8000,C861&lt;9000),"Reboques",IF(AND(ISNUMBER(C861),C861&gt;0,C861&lt;1000),"Veic. Leves","")))))))))))))))))))))</f>
        <v>Reboques</v>
      </c>
      <c r="B861" s="8"/>
      <c r="C861" s="42">
        <v>8001</v>
      </c>
      <c r="D861" s="42">
        <v>30729</v>
      </c>
      <c r="E861" s="43" t="s">
        <v>873</v>
      </c>
      <c r="F861" s="14" t="str">
        <f>IF(ISBLANK(K861), "Apenas Solicitação", "Tem OC")</f>
        <v>Tem OC</v>
      </c>
      <c r="G861" s="42">
        <v>2</v>
      </c>
      <c r="H861" s="37">
        <f>G861-I861</f>
        <v>0</v>
      </c>
      <c r="I861" s="38">
        <v>2</v>
      </c>
      <c r="J861" s="44">
        <v>45758</v>
      </c>
      <c r="K861" s="185">
        <v>45784</v>
      </c>
      <c r="L861" s="44"/>
      <c r="M861" s="44"/>
      <c r="N861" s="44" t="str">
        <f>IFERROR(K861 + VALUE(LEFT(L861, FIND(" ", L861) - 1)), "")</f>
        <v/>
      </c>
      <c r="O861" s="3">
        <f>IF(_xlfn.DAYS(K861,J861)&lt;0, "Aguardando OC", _xlfn.DAYS(K861,J861))</f>
        <v>26</v>
      </c>
      <c r="P861" s="191">
        <v>399126</v>
      </c>
      <c r="Q861" s="42">
        <v>1144004</v>
      </c>
      <c r="R861" s="191">
        <v>167229</v>
      </c>
      <c r="S861" s="42">
        <v>727</v>
      </c>
      <c r="T861" s="67" t="s">
        <v>902</v>
      </c>
      <c r="U861" s="45">
        <v>15</v>
      </c>
      <c r="V861" s="42">
        <v>14591</v>
      </c>
      <c r="W861" s="47" t="str">
        <f>IFERROR(VLOOKUP(V861, Fornecedores!A:C, 3, FALSE), "")</f>
        <v>ATACADÃO ECONOMICO</v>
      </c>
      <c r="X861" s="43" t="str">
        <f>IFERROR(VLOOKUP(V861, Fornecedores!A:E, 5, FALSE), "")</f>
        <v>João Pessoa</v>
      </c>
      <c r="Y861" s="43" t="str">
        <f>IFERROR(VLOOKUP(V861, Fornecedores!A:F, 6, FALSE), "")</f>
        <v>PB</v>
      </c>
      <c r="Z861" s="14" t="str">
        <f>IF(H861=0, "Pedido entregue!", "Pendente")</f>
        <v>Pedido entregue!</v>
      </c>
      <c r="AA861" s="59"/>
      <c r="AB861" s="58" t="str">
        <f>IF(Z861="Pedido Entregue!", IF(AA861=1, "Retirado do Almoxarifado", IF(AA861=2, "Material devolvido", "Aguardando retirada")), IF(Z861="Pendente", "Entrega pendente", ""))</f>
        <v>Aguardando retirada</v>
      </c>
      <c r="AC861" s="18">
        <v>1</v>
      </c>
      <c r="AD861" s="18">
        <f>AC861/SUMIF($P:$P,P861,$AC:$AC)</f>
        <v>1</v>
      </c>
      <c r="AE861" s="18">
        <f>IF(R861=0,0,AC861/SUMIF($R:$R,R861,$AC:$AC))</f>
        <v>8.3333333333333329E-2</v>
      </c>
      <c r="AF861" s="18">
        <f>IF(R861=0,1,0)</f>
        <v>0</v>
      </c>
      <c r="AG861" s="18">
        <f>IF(R861=0,#REF!-J861,0)</f>
        <v>0</v>
      </c>
      <c r="AH861" t="str">
        <f>TEXT(J861,"MMMM")</f>
        <v>abril</v>
      </c>
    </row>
    <row r="862" spans="1:34" ht="12.75" hidden="1" customHeight="1" x14ac:dyDescent="0.25">
      <c r="A862" s="90" t="str">
        <f>IF(C862="Oficina Diversos","Oficina Geral",
IF(ISNUMBER(FIND("Estoque - Colhedoras",C862)),"Colhedoras",IF(ISNUMBER(FIND("Caldeiraria",C862)),"Caldeiraria",IF(ISNUMBER(FIND("Borracharia",C862)),"Borracharia",IF(ISNUMBER(FIND("Lubrificação",C862)),"Lubrificação",
IF(ISNUMBER(FIND("Estoque - Carregadeiras",C862)),"Carregadeiras",IF(ISNUMBER(FIND("Estoque - Veic. Leves",C862)),"Veic. Leves",
IF(ISNUMBER(FIND("Estoque - Caminhões",C862)),"Caminhões",IF(ISNUMBER(FIND("Estoque - Transbordos",C862)),"Transbordos",
IF(ISNUMBER(FIND("Estoque - Tratores",C862)),"Tratores",
IF(ISNUMBER(FIND("Estoque - Máquinas pesadas",C862)),"Máquinas pesadas",
IF(ISNUMBER(FIND("Estoque - Reboques",C862)),"Reboques",
IF(C862="Estoque","Estoque",
IF(AND(ISNUMBER(C862),C862&gt;1000,C862&lt;2000),"Caminhões",
IF(AND(ISNUMBER(C862),C862&gt;2000,C862&lt;3000),"Tratores",
IF(AND(ISNUMBER(C862),C862&gt;3000,C862&lt;4000),"Carregadeiras",
IF(AND(ISNUMBER(C862),C862&gt;4000,C862&lt;5000),"Máquinas pesadas",
IF(AND(ISNUMBER(C862),C862&gt;5000,C862&lt;6000),"Colhedoras",
IF(AND(ISNUMBER(C862),C862&gt;7000,C862&lt;8000),"Irrigação",
IF(AND(ISNUMBER(C862),C862&gt;8000,C862&lt;9000),"Reboques",IF(AND(ISNUMBER(C862),C862&gt;0,C862&lt;1000),"Veic. Leves","")))))))))))))))))))))</f>
        <v>Reboques</v>
      </c>
      <c r="B862" s="8"/>
      <c r="C862" s="42">
        <v>8002</v>
      </c>
      <c r="D862" s="42">
        <v>30729</v>
      </c>
      <c r="E862" s="43" t="s">
        <v>873</v>
      </c>
      <c r="F862" s="14" t="str">
        <f>IF(ISBLANK(K862), "Apenas Solicitação", "Tem OC")</f>
        <v>Tem OC</v>
      </c>
      <c r="G862" s="42">
        <v>2</v>
      </c>
      <c r="H862" s="37">
        <f>G862-I862</f>
        <v>0</v>
      </c>
      <c r="I862" s="38">
        <v>2</v>
      </c>
      <c r="J862" s="44">
        <v>45758</v>
      </c>
      <c r="K862" s="185">
        <v>45784</v>
      </c>
      <c r="L862" s="44"/>
      <c r="M862" s="44"/>
      <c r="N862" s="44" t="str">
        <f>IFERROR(K862 + VALUE(LEFT(L862, FIND(" ", L862) - 1)), "")</f>
        <v/>
      </c>
      <c r="O862" s="3">
        <f>IF(_xlfn.DAYS(K862,J862)&lt;0, "Aguardando OC", _xlfn.DAYS(K862,J862))</f>
        <v>26</v>
      </c>
      <c r="P862" s="191">
        <v>399137</v>
      </c>
      <c r="Q862" s="42">
        <v>1144009</v>
      </c>
      <c r="R862" s="191">
        <v>167229</v>
      </c>
      <c r="S862" s="42">
        <v>727</v>
      </c>
      <c r="T862" s="67" t="s">
        <v>902</v>
      </c>
      <c r="U862" s="45">
        <v>15</v>
      </c>
      <c r="V862" s="42">
        <v>14591</v>
      </c>
      <c r="W862" s="47" t="str">
        <f>IFERROR(VLOOKUP(V862, Fornecedores!A:C, 3, FALSE), "")</f>
        <v>ATACADÃO ECONOMICO</v>
      </c>
      <c r="X862" s="43" t="str">
        <f>IFERROR(VLOOKUP(V862, Fornecedores!A:E, 5, FALSE), "")</f>
        <v>João Pessoa</v>
      </c>
      <c r="Y862" s="43" t="str">
        <f>IFERROR(VLOOKUP(V862, Fornecedores!A:F, 6, FALSE), "")</f>
        <v>PB</v>
      </c>
      <c r="Z862" s="14" t="str">
        <f>IF(H862=0, "Pedido entregue!", "Pendente")</f>
        <v>Pedido entregue!</v>
      </c>
      <c r="AA862" s="59"/>
      <c r="AB862" s="58" t="str">
        <f>IF(Z862="Pedido Entregue!", IF(AA862=1, "Retirado do Almoxarifado", IF(AA862=2, "Material devolvido", "Aguardando retirada")), IF(Z862="Pendente", "Entrega pendente", ""))</f>
        <v>Aguardando retirada</v>
      </c>
      <c r="AC862" s="18">
        <v>1</v>
      </c>
      <c r="AD862" s="18">
        <f>AC862/SUMIF($P:$P,P862,$AC:$AC)</f>
        <v>1</v>
      </c>
      <c r="AE862" s="18">
        <f>IF(R862=0,0,AC862/SUMIF($R:$R,R862,$AC:$AC))</f>
        <v>8.3333333333333329E-2</v>
      </c>
      <c r="AF862" s="18">
        <f>IF(R862=0,1,0)</f>
        <v>0</v>
      </c>
      <c r="AG862" s="18">
        <f>IF(R862=0,#REF!-J862,0)</f>
        <v>0</v>
      </c>
      <c r="AH862" t="str">
        <f>TEXT(J862,"MMMM")</f>
        <v>abril</v>
      </c>
    </row>
    <row r="863" spans="1:34" ht="12.75" hidden="1" customHeight="1" x14ac:dyDescent="0.25">
      <c r="A863" s="90" t="str">
        <f>IF(C863="Oficina Diversos","Oficina Geral",
IF(ISNUMBER(FIND("Estoque - Colhedoras",C863)),"Colhedoras",IF(ISNUMBER(FIND("Caldeiraria",C863)),"Caldeiraria",IF(ISNUMBER(FIND("Borracharia",C863)),"Borracharia",IF(ISNUMBER(FIND("Lubrificação",C863)),"Lubrificação",
IF(ISNUMBER(FIND("Estoque - Carregadeiras",C863)),"Carregadeiras",IF(ISNUMBER(FIND("Estoque - Veic. Leves",C863)),"Veic. Leves",
IF(ISNUMBER(FIND("Estoque - Caminhões",C863)),"Caminhões",IF(ISNUMBER(FIND("Estoque - Transbordos",C863)),"Transbordos",
IF(ISNUMBER(FIND("Estoque - Tratores",C863)),"Tratores",
IF(ISNUMBER(FIND("Estoque - Máquinas pesadas",C863)),"Máquinas pesadas",
IF(ISNUMBER(FIND("Estoque - Reboques",C863)),"Reboques",
IF(C863="Estoque","Estoque",
IF(AND(ISNUMBER(C863),C863&gt;1000,C863&lt;2000),"Caminhões",
IF(AND(ISNUMBER(C863),C863&gt;2000,C863&lt;3000),"Tratores",
IF(AND(ISNUMBER(C863),C863&gt;3000,C863&lt;4000),"Carregadeiras",
IF(AND(ISNUMBER(C863),C863&gt;4000,C863&lt;5000),"Máquinas pesadas",
IF(AND(ISNUMBER(C863),C863&gt;5000,C863&lt;6000),"Colhedoras",
IF(AND(ISNUMBER(C863),C863&gt;7000,C863&lt;8000),"Irrigação",
IF(AND(ISNUMBER(C863),C863&gt;8000,C863&lt;9000),"Reboques",IF(AND(ISNUMBER(C863),C863&gt;0,C863&lt;1000),"Veic. Leves","")))))))))))))))))))))</f>
        <v>Reboques</v>
      </c>
      <c r="B863" s="8"/>
      <c r="C863" s="42">
        <v>8003</v>
      </c>
      <c r="D863" s="42">
        <v>30729</v>
      </c>
      <c r="E863" s="43" t="s">
        <v>873</v>
      </c>
      <c r="F863" s="14" t="str">
        <f>IF(ISBLANK(K863), "Apenas Solicitação", "Tem OC")</f>
        <v>Tem OC</v>
      </c>
      <c r="G863" s="42">
        <v>2</v>
      </c>
      <c r="H863" s="37">
        <f>G863-I863</f>
        <v>0</v>
      </c>
      <c r="I863" s="38">
        <v>2</v>
      </c>
      <c r="J863" s="44">
        <v>45758</v>
      </c>
      <c r="K863" s="185">
        <v>45784</v>
      </c>
      <c r="L863" s="44"/>
      <c r="M863" s="44"/>
      <c r="N863" s="44" t="str">
        <f>IFERROR(K863 + VALUE(LEFT(L863, FIND(" ", L863) - 1)), "")</f>
        <v/>
      </c>
      <c r="O863" s="3">
        <f>IF(_xlfn.DAYS(K863,J863)&lt;0, "Aguardando OC", _xlfn.DAYS(K863,J863))</f>
        <v>26</v>
      </c>
      <c r="P863" s="191">
        <v>399146</v>
      </c>
      <c r="Q863" s="42">
        <v>1144010</v>
      </c>
      <c r="R863" s="191">
        <v>167229</v>
      </c>
      <c r="S863" s="42">
        <v>727</v>
      </c>
      <c r="T863" s="67" t="s">
        <v>902</v>
      </c>
      <c r="U863" s="45">
        <v>15</v>
      </c>
      <c r="V863" s="42">
        <v>14591</v>
      </c>
      <c r="W863" s="47" t="str">
        <f>IFERROR(VLOOKUP(V863, Fornecedores!A:C, 3, FALSE), "")</f>
        <v>ATACADÃO ECONOMICO</v>
      </c>
      <c r="X863" s="43" t="str">
        <f>IFERROR(VLOOKUP(V863, Fornecedores!A:E, 5, FALSE), "")</f>
        <v>João Pessoa</v>
      </c>
      <c r="Y863" s="43" t="str">
        <f>IFERROR(VLOOKUP(V863, Fornecedores!A:F, 6, FALSE), "")</f>
        <v>PB</v>
      </c>
      <c r="Z863" s="14" t="str">
        <f>IF(H863=0, "Pedido entregue!", "Pendente")</f>
        <v>Pedido entregue!</v>
      </c>
      <c r="AA863" s="59"/>
      <c r="AB863" s="58" t="str">
        <f>IF(Z863="Pedido Entregue!", IF(AA863=1, "Retirado do Almoxarifado", IF(AA863=2, "Material devolvido", "Aguardando retirada")), IF(Z863="Pendente", "Entrega pendente", ""))</f>
        <v>Aguardando retirada</v>
      </c>
      <c r="AC863" s="18">
        <v>1</v>
      </c>
      <c r="AD863" s="18">
        <f>AC863/SUMIF($P:$P,P863,$AC:$AC)</f>
        <v>1</v>
      </c>
      <c r="AE863" s="18">
        <f>IF(R863=0,0,AC863/SUMIF($R:$R,R863,$AC:$AC))</f>
        <v>8.3333333333333329E-2</v>
      </c>
      <c r="AF863" s="18">
        <f>IF(R863=0,1,0)</f>
        <v>0</v>
      </c>
      <c r="AG863" s="18">
        <f>IF(R863=0,#REF!-J863,0)</f>
        <v>0</v>
      </c>
      <c r="AH863" t="str">
        <f>TEXT(J863,"MMMM")</f>
        <v>abril</v>
      </c>
    </row>
    <row r="864" spans="1:34" ht="12.75" hidden="1" customHeight="1" x14ac:dyDescent="0.25">
      <c r="A864" s="90" t="str">
        <f>IF(C864="Oficina Diversos","Oficina Geral",
IF(ISNUMBER(FIND("Estoque - Colhedoras",C864)),"Colhedoras",IF(ISNUMBER(FIND("Caldeiraria",C864)),"Caldeiraria",IF(ISNUMBER(FIND("Borracharia",C864)),"Borracharia",IF(ISNUMBER(FIND("Lubrificação",C864)),"Lubrificação",
IF(ISNUMBER(FIND("Estoque - Carregadeiras",C864)),"Carregadeiras",IF(ISNUMBER(FIND("Estoque - Veic. Leves",C864)),"Veic. Leves",
IF(ISNUMBER(FIND("Estoque - Caminhões",C864)),"Caminhões",IF(ISNUMBER(FIND("Estoque - Transbordos",C864)),"Transbordos",
IF(ISNUMBER(FIND("Estoque - Tratores",C864)),"Tratores",
IF(ISNUMBER(FIND("Estoque - Máquinas pesadas",C864)),"Máquinas pesadas",
IF(ISNUMBER(FIND("Estoque - Reboques",C864)),"Reboques",
IF(C864="Estoque","Estoque",
IF(AND(ISNUMBER(C864),C864&gt;1000,C864&lt;2000),"Caminhões",
IF(AND(ISNUMBER(C864),C864&gt;2000,C864&lt;3000),"Tratores",
IF(AND(ISNUMBER(C864),C864&gt;3000,C864&lt;4000),"Carregadeiras",
IF(AND(ISNUMBER(C864),C864&gt;4000,C864&lt;5000),"Máquinas pesadas",
IF(AND(ISNUMBER(C864),C864&gt;5000,C864&lt;6000),"Colhedoras",
IF(AND(ISNUMBER(C864),C864&gt;7000,C864&lt;8000),"Irrigação",
IF(AND(ISNUMBER(C864),C864&gt;8000,C864&lt;9000),"Reboques",IF(AND(ISNUMBER(C864),C864&gt;0,C864&lt;1000),"Veic. Leves","")))))))))))))))))))))</f>
        <v>Reboques</v>
      </c>
      <c r="B864" s="8"/>
      <c r="C864" s="42">
        <v>8004</v>
      </c>
      <c r="D864" s="42">
        <v>30729</v>
      </c>
      <c r="E864" s="43" t="s">
        <v>873</v>
      </c>
      <c r="F864" s="14" t="str">
        <f>IF(ISBLANK(K864), "Apenas Solicitação", "Tem OC")</f>
        <v>Tem OC</v>
      </c>
      <c r="G864" s="42">
        <v>2</v>
      </c>
      <c r="H864" s="37">
        <f>G864-I864</f>
        <v>0</v>
      </c>
      <c r="I864" s="38">
        <v>2</v>
      </c>
      <c r="J864" s="44">
        <v>45758</v>
      </c>
      <c r="K864" s="185">
        <v>45784</v>
      </c>
      <c r="L864" s="44"/>
      <c r="M864" s="44"/>
      <c r="N864" s="44" t="str">
        <f>IFERROR(K864 + VALUE(LEFT(L864, FIND(" ", L864) - 1)), "")</f>
        <v/>
      </c>
      <c r="O864" s="3">
        <f>IF(_xlfn.DAYS(K864,J864)&lt;0, "Aguardando OC", _xlfn.DAYS(K864,J864))</f>
        <v>26</v>
      </c>
      <c r="P864" s="191">
        <v>399154</v>
      </c>
      <c r="Q864" s="42">
        <v>1144011</v>
      </c>
      <c r="R864" s="191">
        <v>167229</v>
      </c>
      <c r="S864" s="42">
        <v>727</v>
      </c>
      <c r="T864" s="67" t="s">
        <v>902</v>
      </c>
      <c r="U864" s="45">
        <v>15</v>
      </c>
      <c r="V864" s="42">
        <v>14591</v>
      </c>
      <c r="W864" s="47" t="str">
        <f>IFERROR(VLOOKUP(V864, Fornecedores!A:C, 3, FALSE), "")</f>
        <v>ATACADÃO ECONOMICO</v>
      </c>
      <c r="X864" s="43" t="str">
        <f>IFERROR(VLOOKUP(V864, Fornecedores!A:E, 5, FALSE), "")</f>
        <v>João Pessoa</v>
      </c>
      <c r="Y864" s="43" t="str">
        <f>IFERROR(VLOOKUP(V864, Fornecedores!A:F, 6, FALSE), "")</f>
        <v>PB</v>
      </c>
      <c r="Z864" s="14" t="str">
        <f>IF(H864=0, "Pedido entregue!", "Pendente")</f>
        <v>Pedido entregue!</v>
      </c>
      <c r="AA864" s="59"/>
      <c r="AB864" s="58" t="str">
        <f>IF(Z864="Pedido Entregue!", IF(AA864=1, "Retirado do Almoxarifado", IF(AA864=2, "Material devolvido", "Aguardando retirada")), IF(Z864="Pendente", "Entrega pendente", ""))</f>
        <v>Aguardando retirada</v>
      </c>
      <c r="AC864" s="18">
        <v>1</v>
      </c>
      <c r="AD864" s="18">
        <f>AC864/SUMIF($P:$P,P864,$AC:$AC)</f>
        <v>1</v>
      </c>
      <c r="AE864" s="18">
        <f>IF(R864=0,0,AC864/SUMIF($R:$R,R864,$AC:$AC))</f>
        <v>8.3333333333333329E-2</v>
      </c>
      <c r="AF864" s="18">
        <f>IF(R864=0,1,0)</f>
        <v>0</v>
      </c>
      <c r="AG864" s="18">
        <f>IF(R864=0,#REF!-J864,0)</f>
        <v>0</v>
      </c>
      <c r="AH864" t="str">
        <f>TEXT(J864,"MMMM")</f>
        <v>abril</v>
      </c>
    </row>
    <row r="865" spans="1:34" ht="12.75" hidden="1" customHeight="1" x14ac:dyDescent="0.25">
      <c r="A865" s="90" t="str">
        <f>IF(C865="Oficina Diversos","Oficina Geral",
IF(ISNUMBER(FIND("Estoque - Colhedoras",C865)),"Colhedoras",IF(ISNUMBER(FIND("Caldeiraria",C865)),"Caldeiraria",IF(ISNUMBER(FIND("Borracharia",C865)),"Borracharia",IF(ISNUMBER(FIND("Lubrificação",C865)),"Lubrificação",
IF(ISNUMBER(FIND("Estoque - Carregadeiras",C865)),"Carregadeiras",IF(ISNUMBER(FIND("Estoque - Veic. Leves",C865)),"Veic. Leves",
IF(ISNUMBER(FIND("Estoque - Caminhões",C865)),"Caminhões",IF(ISNUMBER(FIND("Estoque - Transbordos",C865)),"Transbordos",
IF(ISNUMBER(FIND("Estoque - Tratores",C865)),"Tratores",
IF(ISNUMBER(FIND("Estoque - Máquinas pesadas",C865)),"Máquinas pesadas",
IF(ISNUMBER(FIND("Estoque - Reboques",C865)),"Reboques",
IF(C865="Estoque","Estoque",
IF(AND(ISNUMBER(C865),C865&gt;1000,C865&lt;2000),"Caminhões",
IF(AND(ISNUMBER(C865),C865&gt;2000,C865&lt;3000),"Tratores",
IF(AND(ISNUMBER(C865),C865&gt;3000,C865&lt;4000),"Carregadeiras",
IF(AND(ISNUMBER(C865),C865&gt;4000,C865&lt;5000),"Máquinas pesadas",
IF(AND(ISNUMBER(C865),C865&gt;5000,C865&lt;6000),"Colhedoras",
IF(AND(ISNUMBER(C865),C865&gt;7000,C865&lt;8000),"Irrigação",
IF(AND(ISNUMBER(C865),C865&gt;8000,C865&lt;9000),"Reboques",IF(AND(ISNUMBER(C865),C865&gt;0,C865&lt;1000),"Veic. Leves","")))))))))))))))))))))</f>
        <v>Reboques</v>
      </c>
      <c r="B865" s="8"/>
      <c r="C865" s="42">
        <v>8006</v>
      </c>
      <c r="D865" s="42">
        <v>30729</v>
      </c>
      <c r="E865" s="43" t="s">
        <v>873</v>
      </c>
      <c r="F865" s="14" t="str">
        <f>IF(ISBLANK(K865), "Apenas Solicitação", "Tem OC")</f>
        <v>Tem OC</v>
      </c>
      <c r="G865" s="42">
        <v>2</v>
      </c>
      <c r="H865" s="37">
        <f>G865-I865</f>
        <v>0</v>
      </c>
      <c r="I865" s="38">
        <v>2</v>
      </c>
      <c r="J865" s="44">
        <v>45758</v>
      </c>
      <c r="K865" s="185">
        <v>45784</v>
      </c>
      <c r="L865" s="44"/>
      <c r="M865" s="44"/>
      <c r="N865" s="44" t="str">
        <f>IFERROR(K865 + VALUE(LEFT(L865, FIND(" ", L865) - 1)), "")</f>
        <v/>
      </c>
      <c r="O865" s="3">
        <f>IF(_xlfn.DAYS(K865,J865)&lt;0, "Aguardando OC", _xlfn.DAYS(K865,J865))</f>
        <v>26</v>
      </c>
      <c r="P865" s="191">
        <v>399160</v>
      </c>
      <c r="Q865" s="42">
        <v>1144012</v>
      </c>
      <c r="R865" s="191">
        <v>167229</v>
      </c>
      <c r="S865" s="42">
        <v>727</v>
      </c>
      <c r="T865" s="67" t="s">
        <v>902</v>
      </c>
      <c r="U865" s="45">
        <v>15</v>
      </c>
      <c r="V865" s="42">
        <v>14591</v>
      </c>
      <c r="W865" s="47" t="str">
        <f>IFERROR(VLOOKUP(V865, Fornecedores!A:C, 3, FALSE), "")</f>
        <v>ATACADÃO ECONOMICO</v>
      </c>
      <c r="X865" s="43" t="str">
        <f>IFERROR(VLOOKUP(V865, Fornecedores!A:E, 5, FALSE), "")</f>
        <v>João Pessoa</v>
      </c>
      <c r="Y865" s="43" t="str">
        <f>IFERROR(VLOOKUP(V865, Fornecedores!A:F, 6, FALSE), "")</f>
        <v>PB</v>
      </c>
      <c r="Z865" s="14" t="str">
        <f>IF(H865=0, "Pedido entregue!", "Pendente")</f>
        <v>Pedido entregue!</v>
      </c>
      <c r="AA865" s="59"/>
      <c r="AB865" s="58" t="str">
        <f>IF(Z865="Pedido Entregue!", IF(AA865=1, "Retirado do Almoxarifado", IF(AA865=2, "Material devolvido", "Aguardando retirada")), IF(Z865="Pendente", "Entrega pendente", ""))</f>
        <v>Aguardando retirada</v>
      </c>
      <c r="AC865" s="18">
        <v>1</v>
      </c>
      <c r="AD865" s="18">
        <f>AC865/SUMIF($P:$P,P865,$AC:$AC)</f>
        <v>1</v>
      </c>
      <c r="AE865" s="18">
        <f>IF(R865=0,0,AC865/SUMIF($R:$R,R865,$AC:$AC))</f>
        <v>8.3333333333333329E-2</v>
      </c>
      <c r="AF865" s="18">
        <f>IF(R865=0,1,0)</f>
        <v>0</v>
      </c>
      <c r="AG865" s="18">
        <f>IF(R865=0,#REF!-J865,0)</f>
        <v>0</v>
      </c>
      <c r="AH865" t="str">
        <f>TEXT(J865,"MMMM")</f>
        <v>abril</v>
      </c>
    </row>
    <row r="866" spans="1:34" ht="12.75" hidden="1" customHeight="1" x14ac:dyDescent="0.25">
      <c r="A866" s="90" t="str">
        <f>IF(C866="Oficina Diversos","Oficina Geral",
IF(ISNUMBER(FIND("Estoque - Colhedoras",C866)),"Colhedoras",IF(ISNUMBER(FIND("Caldeiraria",C866)),"Caldeiraria",IF(ISNUMBER(FIND("Borracharia",C866)),"Borracharia",IF(ISNUMBER(FIND("Lubrificação",C866)),"Lubrificação",
IF(ISNUMBER(FIND("Estoque - Carregadeiras",C866)),"Carregadeiras",IF(ISNUMBER(FIND("Estoque - Veic. Leves",C866)),"Veic. Leves",
IF(ISNUMBER(FIND("Estoque - Caminhões",C866)),"Caminhões",IF(ISNUMBER(FIND("Estoque - Transbordos",C866)),"Transbordos",
IF(ISNUMBER(FIND("Estoque - Tratores",C866)),"Tratores",
IF(ISNUMBER(FIND("Estoque - Máquinas pesadas",C866)),"Máquinas pesadas",
IF(ISNUMBER(FIND("Estoque - Reboques",C866)),"Reboques",
IF(C866="Estoque","Estoque",
IF(AND(ISNUMBER(C866),C866&gt;1000,C866&lt;2000),"Caminhões",
IF(AND(ISNUMBER(C866),C866&gt;2000,C866&lt;3000),"Tratores",
IF(AND(ISNUMBER(C866),C866&gt;3000,C866&lt;4000),"Carregadeiras",
IF(AND(ISNUMBER(C866),C866&gt;4000,C866&lt;5000),"Máquinas pesadas",
IF(AND(ISNUMBER(C866),C866&gt;5000,C866&lt;6000),"Colhedoras",
IF(AND(ISNUMBER(C866),C866&gt;7000,C866&lt;8000),"Irrigação",
IF(AND(ISNUMBER(C866),C866&gt;8000,C866&lt;9000),"Reboques",IF(AND(ISNUMBER(C866),C866&gt;0,C866&lt;1000),"Veic. Leves","")))))))))))))))))))))</f>
        <v>Caminhões</v>
      </c>
      <c r="B866" s="8"/>
      <c r="C866" s="34">
        <v>1002</v>
      </c>
      <c r="D866" s="34">
        <v>31064</v>
      </c>
      <c r="E866" s="36" t="s">
        <v>754</v>
      </c>
      <c r="F866" s="14" t="str">
        <f>IF(ISBLANK(K866), "Apenas Solicitação", "Tem OC")</f>
        <v>Tem OC</v>
      </c>
      <c r="G866" s="34">
        <v>8</v>
      </c>
      <c r="H866" s="37">
        <f>G866-I866</f>
        <v>0</v>
      </c>
      <c r="I866" s="38">
        <v>8</v>
      </c>
      <c r="J866" s="35">
        <v>45756</v>
      </c>
      <c r="K866" s="184">
        <v>45776</v>
      </c>
      <c r="L866" s="3"/>
      <c r="M866" s="44"/>
      <c r="N866" s="44" t="str">
        <f>IFERROR(K866 + VALUE(LEFT(L866, FIND(" ", L866) - 1)), "")</f>
        <v/>
      </c>
      <c r="O866" s="3">
        <f>IF(_xlfn.DAYS(K866,J866)&lt;0, "Aguardando OC", _xlfn.DAYS(K866,J866))</f>
        <v>20</v>
      </c>
      <c r="P866" s="193">
        <v>398648</v>
      </c>
      <c r="Q866" s="34">
        <v>1143190</v>
      </c>
      <c r="R866" s="193">
        <v>166913</v>
      </c>
      <c r="S866" s="34">
        <v>683</v>
      </c>
      <c r="T866" s="68" t="s">
        <v>301</v>
      </c>
      <c r="U866" s="40">
        <v>175.12</v>
      </c>
      <c r="V866" s="34">
        <v>1388</v>
      </c>
      <c r="W866" s="47" t="str">
        <f>IFERROR(VLOOKUP(V866, Fornecedores!A:C, 3, FALSE), "")</f>
        <v xml:space="preserve">TELE TINTAS         </v>
      </c>
      <c r="X866" s="43" t="str">
        <f>IFERROR(VLOOKUP(V866, Fornecedores!A:E, 5, FALSE), "")</f>
        <v>João Pessoa</v>
      </c>
      <c r="Y866" s="43" t="str">
        <f>IFERROR(VLOOKUP(V866, Fornecedores!A:F, 6, FALSE), "")</f>
        <v>PB</v>
      </c>
      <c r="Z866" s="14" t="str">
        <f>IF(H866=0, "Pedido entregue!", "Pendente")</f>
        <v>Pedido entregue!</v>
      </c>
      <c r="AA866" s="59"/>
      <c r="AB866" s="58" t="str">
        <f>IF(Z866="Pedido Entregue!", IF(AA866=1, "Retirado do Almoxarifado", IF(AA866=2, "Material devolvido", "Aguardando retirada")), IF(Z866="Pendente", "Entrega pendente", ""))</f>
        <v>Aguardando retirada</v>
      </c>
      <c r="AC866" s="18">
        <v>1</v>
      </c>
      <c r="AD866" s="18">
        <f>AC866/SUMIF($P:$P,P866,$AC:$AC)</f>
        <v>1</v>
      </c>
      <c r="AE866" s="18">
        <f>IF(R866=0,0,AC866/SUMIF($R:$R,R866,$AC:$AC))</f>
        <v>0.25</v>
      </c>
      <c r="AF866" s="18">
        <f>IF(R866=0,1,0)</f>
        <v>0</v>
      </c>
      <c r="AH866" t="str">
        <f>TEXT(J866,"MMMM")</f>
        <v>abril</v>
      </c>
    </row>
    <row r="867" spans="1:34" ht="12.75" customHeight="1" x14ac:dyDescent="0.25">
      <c r="A867" s="90" t="str">
        <f>IF(C867="Oficina Diversos","Oficina Geral",
IF(ISNUMBER(FIND("Estoque - Colhedoras",C867)),"Colhedoras",IF(ISNUMBER(FIND("Caldeiraria",C867)),"Caldeiraria",IF(ISNUMBER(FIND("Borracharia",C867)),"Borracharia",IF(ISNUMBER(FIND("Lubrificação",C867)),"Lubrificação",
IF(ISNUMBER(FIND("Estoque - Carregadeiras",C867)),"Carregadeiras",IF(ISNUMBER(FIND("Estoque - Veic. Leves",C867)),"Veic. Leves",
IF(ISNUMBER(FIND("Estoque - Caminhões",C867)),"Caminhões",IF(ISNUMBER(FIND("Estoque - Transbordos",C867)),"Transbordos",
IF(ISNUMBER(FIND("Estoque - Tratores",C867)),"Tratores",
IF(ISNUMBER(FIND("Estoque - Máquinas pesadas",C867)),"Máquinas pesadas",
IF(ISNUMBER(FIND("Estoque - Reboques",C867)),"Reboques",
IF(C867="Estoque","Estoque",
IF(AND(ISNUMBER(C867),C867&gt;1000,C867&lt;2000),"Caminhões",
IF(AND(ISNUMBER(C867),C867&gt;2000,C867&lt;3000),"Tratores",
IF(AND(ISNUMBER(C867),C867&gt;3000,C867&lt;4000),"Carregadeiras",
IF(AND(ISNUMBER(C867),C867&gt;4000,C867&lt;5000),"Máquinas pesadas",
IF(AND(ISNUMBER(C867),C867&gt;5000,C867&lt;6000),"Colhedoras",
IF(AND(ISNUMBER(C867),C867&gt;7000,C867&lt;8000),"Irrigação",
IF(AND(ISNUMBER(C867),C867&gt;8000,C867&lt;9000),"Reboques",IF(AND(ISNUMBER(C867),C867&gt;0,C867&lt;1000),"Veic. Leves","")))))))))))))))))))))</f>
        <v>Tratores</v>
      </c>
      <c r="B867" s="39"/>
      <c r="C867" s="2">
        <v>2027</v>
      </c>
      <c r="D867" s="2">
        <v>31325</v>
      </c>
      <c r="E867" s="3" t="s">
        <v>1220</v>
      </c>
      <c r="F867" s="14" t="str">
        <f>IF(ISBLANK(K867), "Apenas Solicitação", "Tem OC")</f>
        <v>Apenas Solicitação</v>
      </c>
      <c r="G867" s="2">
        <v>8</v>
      </c>
      <c r="H867" s="37">
        <f>G867-I867</f>
        <v>8</v>
      </c>
      <c r="I867" s="38">
        <v>0</v>
      </c>
      <c r="J867" s="4">
        <v>45786</v>
      </c>
      <c r="K867" s="14"/>
      <c r="L867" s="3"/>
      <c r="M867" s="44" t="str">
        <f ca="1">IF(OR(N867="", N867=0), "", IF(N867&gt;TODAY(), "No prazo", "Atrasado"))</f>
        <v/>
      </c>
      <c r="N867" s="44" t="str">
        <f>IFERROR(K867 + VALUE(LEFT(L867, FIND(" ", L867) - 1)), "")</f>
        <v/>
      </c>
      <c r="O867" s="3" t="str">
        <f>IF(_xlfn.DAYS(K867,J867)&lt;0, "Aguardando OC", _xlfn.DAYS(K867,J867))</f>
        <v>Aguardando OC</v>
      </c>
      <c r="P867" s="14">
        <v>402145</v>
      </c>
      <c r="Q867" s="33"/>
      <c r="R867" s="14">
        <v>0</v>
      </c>
      <c r="S867" s="42">
        <v>221</v>
      </c>
      <c r="T867" s="67" t="s">
        <v>1029</v>
      </c>
      <c r="U867" s="45">
        <v>17.8</v>
      </c>
      <c r="V867" s="2"/>
      <c r="W867" s="47" t="str">
        <f>IFERROR(VLOOKUP(V867, Fornecedores!A:C, 3, FALSE), "")</f>
        <v/>
      </c>
      <c r="X867" s="43" t="str">
        <f>IFERROR(VLOOKUP(V867, Fornecedores!A:E, 5, FALSE), "")</f>
        <v/>
      </c>
      <c r="Y867" s="43" t="str">
        <f>IFERROR(VLOOKUP(V867, Fornecedores!A:F, 6, FALSE), "")</f>
        <v/>
      </c>
      <c r="Z867" s="14" t="str">
        <f>IF(H867=0, "Pedido entregue!", "Pendente")</f>
        <v>Pendente</v>
      </c>
      <c r="AA867" s="59"/>
      <c r="AB867" s="58" t="str">
        <f>IF(Z867="Pedido Entregue!", IF(AA867=1, "Retirado do Almoxarifado", IF(AA867=2, "Material devolvido", "Aguardando retirada")), IF(Z867="Pendente", "Entrega pendente", ""))</f>
        <v>Entrega pendente</v>
      </c>
      <c r="AC867" s="18">
        <v>1</v>
      </c>
      <c r="AD867" s="18">
        <f>AC867/SUMIF($P:$P,P867,$AC:$AC)</f>
        <v>1</v>
      </c>
      <c r="AE867" s="18">
        <f>IF(R867=0,0,AC867/SUMIF($R:$R,R867,$AC:$AC))</f>
        <v>0</v>
      </c>
      <c r="AF867" s="18">
        <f>IF(R867=0,1,0)</f>
        <v>1</v>
      </c>
      <c r="AH867" t="str">
        <f>TEXT(J867,"MMMM")</f>
        <v>maio</v>
      </c>
    </row>
    <row r="868" spans="1:34" ht="12.75" customHeight="1" x14ac:dyDescent="0.25">
      <c r="A868" s="90" t="str">
        <f>IF(C868="Oficina Diversos","Oficina Geral",
IF(ISNUMBER(FIND("Estoque - Colhedoras",C868)),"Colhedoras",IF(ISNUMBER(FIND("Caldeiraria",C868)),"Caldeiraria",IF(ISNUMBER(FIND("Borracharia",C868)),"Borracharia",IF(ISNUMBER(FIND("Lubrificação",C868)),"Lubrificação",
IF(ISNUMBER(FIND("Estoque - Carregadeiras",C868)),"Carregadeiras",IF(ISNUMBER(FIND("Estoque - Veic. Leves",C868)),"Veic. Leves",
IF(ISNUMBER(FIND("Estoque - Caminhões",C868)),"Caminhões",IF(ISNUMBER(FIND("Estoque - Transbordos",C868)),"Transbordos",
IF(ISNUMBER(FIND("Estoque - Tratores",C868)),"Tratores",
IF(ISNUMBER(FIND("Estoque - Máquinas pesadas",C868)),"Máquinas pesadas",
IF(ISNUMBER(FIND("Estoque - Reboques",C868)),"Reboques",
IF(C868="Estoque","Estoque",
IF(AND(ISNUMBER(C868),C868&gt;1000,C868&lt;2000),"Caminhões",
IF(AND(ISNUMBER(C868),C868&gt;2000,C868&lt;3000),"Tratores",
IF(AND(ISNUMBER(C868),C868&gt;3000,C868&lt;4000),"Carregadeiras",
IF(AND(ISNUMBER(C868),C868&gt;4000,C868&lt;5000),"Máquinas pesadas",
IF(AND(ISNUMBER(C868),C868&gt;5000,C868&lt;6000),"Colhedoras",
IF(AND(ISNUMBER(C868),C868&gt;7000,C868&lt;8000),"Irrigação",
IF(AND(ISNUMBER(C868),C868&gt;8000,C868&lt;9000),"Reboques",IF(AND(ISNUMBER(C868),C868&gt;0,C868&lt;1000),"Veic. Leves","")))))))))))))))))))))</f>
        <v>Tratores</v>
      </c>
      <c r="B868" s="39"/>
      <c r="C868" s="2">
        <v>2027</v>
      </c>
      <c r="D868" s="2">
        <v>31333</v>
      </c>
      <c r="E868" s="3" t="s">
        <v>1221</v>
      </c>
      <c r="F868" s="14" t="str">
        <f>IF(ISBLANK(K868), "Apenas Solicitação", "Tem OC")</f>
        <v>Apenas Solicitação</v>
      </c>
      <c r="G868" s="2">
        <v>4</v>
      </c>
      <c r="H868" s="37">
        <f>G868-I868</f>
        <v>4</v>
      </c>
      <c r="I868" s="38">
        <v>0</v>
      </c>
      <c r="J868" s="4">
        <v>45786</v>
      </c>
      <c r="K868" s="14"/>
      <c r="L868" s="3"/>
      <c r="M868" s="44" t="str">
        <f ca="1">IF(OR(N868="", N868=0), "", IF(N868&gt;TODAY(), "No prazo", "Atrasado"))</f>
        <v/>
      </c>
      <c r="N868" s="44" t="str">
        <f>IFERROR(K868 + VALUE(LEFT(L868, FIND(" ", L868) - 1)), "")</f>
        <v/>
      </c>
      <c r="O868" s="3" t="str">
        <f>IF(_xlfn.DAYS(K868,J868)&lt;0, "Aguardando OC", _xlfn.DAYS(K868,J868))</f>
        <v>Aguardando OC</v>
      </c>
      <c r="P868" s="14">
        <v>402096</v>
      </c>
      <c r="Q868" s="33"/>
      <c r="R868" s="14">
        <v>0</v>
      </c>
      <c r="S868" s="42">
        <v>221</v>
      </c>
      <c r="T868" s="67" t="s">
        <v>1029</v>
      </c>
      <c r="U868" s="45">
        <v>800.89</v>
      </c>
      <c r="V868" s="2"/>
      <c r="W868" s="47" t="str">
        <f>IFERROR(VLOOKUP(V868, Fornecedores!A:C, 3, FALSE), "")</f>
        <v/>
      </c>
      <c r="X868" s="43" t="str">
        <f>IFERROR(VLOOKUP(V868, Fornecedores!A:E, 5, FALSE), "")</f>
        <v/>
      </c>
      <c r="Y868" s="43" t="str">
        <f>IFERROR(VLOOKUP(V868, Fornecedores!A:F, 6, FALSE), "")</f>
        <v/>
      </c>
      <c r="Z868" s="14" t="str">
        <f>IF(H868=0, "Pedido entregue!", "Pendente")</f>
        <v>Pendente</v>
      </c>
      <c r="AA868" s="59"/>
      <c r="AB868" s="58" t="str">
        <f>IF(Z868="Pedido Entregue!", IF(AA868=1, "Retirado do Almoxarifado", IF(AA868=2, "Material devolvido", "Aguardando retirada")), IF(Z868="Pendente", "Entrega pendente", ""))</f>
        <v>Entrega pendente</v>
      </c>
      <c r="AC868" s="18">
        <v>1</v>
      </c>
      <c r="AD868" s="18">
        <f>AC868/SUMIF($P:$P,P868,$AC:$AC)</f>
        <v>1</v>
      </c>
      <c r="AE868" s="18">
        <f>IF(R868=0,0,AC868/SUMIF($R:$R,R868,$AC:$AC))</f>
        <v>0</v>
      </c>
      <c r="AF868" s="18">
        <f>IF(R868=0,1,0)</f>
        <v>1</v>
      </c>
      <c r="AH868" t="str">
        <f>TEXT(J868,"MMMM")</f>
        <v>maio</v>
      </c>
    </row>
    <row r="869" spans="1:34" ht="12.75" hidden="1" customHeight="1" x14ac:dyDescent="0.25">
      <c r="A869" s="90" t="str">
        <f>IF(C869="Oficina Diversos","Oficina Geral",
IF(ISNUMBER(FIND("Estoque - Colhedoras",C869)),"Colhedoras",IF(ISNUMBER(FIND("Caldeiraria",C869)),"Caldeiraria",IF(ISNUMBER(FIND("Borracharia",C869)),"Borracharia",IF(ISNUMBER(FIND("Lubrificação",C869)),"Lubrificação",
IF(ISNUMBER(FIND("Estoque - Carregadeiras",C869)),"Carregadeiras",IF(ISNUMBER(FIND("Estoque - Veic. Leves",C869)),"Veic. Leves",
IF(ISNUMBER(FIND("Estoque - Caminhões",C869)),"Caminhões",IF(ISNUMBER(FIND("Estoque - Transbordos",C869)),"Transbordos",
IF(ISNUMBER(FIND("Estoque - Tratores",C869)),"Tratores",
IF(ISNUMBER(FIND("Estoque - Máquinas pesadas",C869)),"Máquinas pesadas",
IF(ISNUMBER(FIND("Estoque - Reboques",C869)),"Reboques",
IF(C869="Estoque","Estoque",
IF(AND(ISNUMBER(C869),C869&gt;1000,C869&lt;2000),"Caminhões",
IF(AND(ISNUMBER(C869),C869&gt;2000,C869&lt;3000),"Tratores",
IF(AND(ISNUMBER(C869),C869&gt;3000,C869&lt;4000),"Carregadeiras",
IF(AND(ISNUMBER(C869),C869&gt;4000,C869&lt;5000),"Máquinas pesadas",
IF(AND(ISNUMBER(C869),C869&gt;5000,C869&lt;6000),"Colhedoras",
IF(AND(ISNUMBER(C869),C869&gt;7000,C869&lt;8000),"Irrigação",
IF(AND(ISNUMBER(C869),C869&gt;8000,C869&lt;9000),"Reboques",IF(AND(ISNUMBER(C869),C869&gt;0,C869&lt;1000),"Veic. Leves","")))))))))))))))))))))</f>
        <v>Carregadeiras</v>
      </c>
      <c r="B869" s="111"/>
      <c r="C869" s="113">
        <v>3024</v>
      </c>
      <c r="D869" s="2">
        <v>31384</v>
      </c>
      <c r="E869" s="3" t="s">
        <v>20742</v>
      </c>
      <c r="F869" s="101" t="str">
        <f>IF(ISBLANK(K869), "Apenas Solicitação", "Tem OC")</f>
        <v>Tem OC</v>
      </c>
      <c r="G869" s="2">
        <v>1</v>
      </c>
      <c r="H869" s="102">
        <f>G869-I869</f>
        <v>0</v>
      </c>
      <c r="I869" s="103">
        <v>1</v>
      </c>
      <c r="J869" s="4">
        <v>45828</v>
      </c>
      <c r="K869" s="180">
        <v>45839</v>
      </c>
      <c r="L869" s="3" t="s">
        <v>20152</v>
      </c>
      <c r="M869" s="104" t="str">
        <f ca="1">IF(OR(N869="", N869=0), "", IF(N869&gt;TODAY(), "No prazo", "Atrasado"))</f>
        <v>Atrasado</v>
      </c>
      <c r="N869" s="104">
        <f>IFERROR(K869 + VALUE(LEFT(L869, FIND(" ", L869) - 1)), "")</f>
        <v>45840</v>
      </c>
      <c r="O869" s="105">
        <f>IF(_xlfn.DAYS(K869,J869)&lt;0, "Aguardando OC", _xlfn.DAYS(K869,J869))</f>
        <v>11</v>
      </c>
      <c r="P869" s="14">
        <v>408579</v>
      </c>
      <c r="Q869" s="55"/>
      <c r="R869" s="14">
        <v>170152</v>
      </c>
      <c r="S869" s="2">
        <v>221</v>
      </c>
      <c r="T869" s="65" t="s">
        <v>1029</v>
      </c>
      <c r="U869" s="21">
        <v>772.66</v>
      </c>
      <c r="V869" s="2">
        <v>13341</v>
      </c>
      <c r="W869" s="117" t="str">
        <f>IFERROR(VLOOKUP(V869, Fornecedores!A:C, 3, FALSE), "")</f>
        <v>DISMA DISTRIBUIDORA</v>
      </c>
      <c r="X869" s="105" t="str">
        <f>IFERROR(VLOOKUP(V869, Fornecedores!A:E, 5, FALSE), "")</f>
        <v>Araçatuba</v>
      </c>
      <c r="Y869" s="105" t="str">
        <f>IFERROR(VLOOKUP(V869, Fornecedores!A:F, 6, FALSE), "")</f>
        <v>SP</v>
      </c>
      <c r="Z869" s="101" t="str">
        <f>IF(H869=0, "Pedido entregue!", "Pendente")</f>
        <v>Pedido entregue!</v>
      </c>
      <c r="AA869" s="119"/>
      <c r="AB869" s="132" t="str">
        <f>IF(Z869="Pedido Entregue!", IF(AA869=1, "Retirado do Almoxarifado", IF(AA869=2, "Material devolvido", "Aguardando retirada")), IF(Z869="Pendente", "Entrega pendente", ""))</f>
        <v>Aguardando retirada</v>
      </c>
      <c r="AC869" s="18">
        <v>1</v>
      </c>
      <c r="AD869" s="18">
        <f>AC869/SUMIF($P:$P,P869,$AC:$AC)</f>
        <v>1</v>
      </c>
      <c r="AE869" s="18">
        <f>IF(R869=0,0,AC869/SUMIF($R:$R,R869,$AC:$AC))</f>
        <v>5.5555555555555552E-2</v>
      </c>
      <c r="AF869" s="18">
        <f>IF(R869=0,1,0)</f>
        <v>0</v>
      </c>
      <c r="AH869" t="str">
        <f>TEXT(J869,"MMMM")</f>
        <v>junho</v>
      </c>
    </row>
    <row r="870" spans="1:34" ht="12.75" customHeight="1" x14ac:dyDescent="0.25">
      <c r="A870" s="90" t="str">
        <f>IF(C870="Oficina Diversos","Oficina Geral",
IF(ISNUMBER(FIND("Estoque - Colhedoras",C870)),"Colhedoras",IF(ISNUMBER(FIND("Caldeiraria",C870)),"Caldeiraria",IF(ISNUMBER(FIND("Borracharia",C870)),"Borracharia",IF(ISNUMBER(FIND("Lubrificação",C870)),"Lubrificação",
IF(ISNUMBER(FIND("Estoque - Carregadeiras",C870)),"Carregadeiras",IF(ISNUMBER(FIND("Estoque - Veic. Leves",C870)),"Veic. Leves",
IF(ISNUMBER(FIND("Estoque - Caminhões",C870)),"Caminhões",IF(ISNUMBER(FIND("Estoque - Transbordos",C870)),"Transbordos",
IF(ISNUMBER(FIND("Estoque - Tratores",C870)),"Tratores",
IF(ISNUMBER(FIND("Estoque - Máquinas pesadas",C870)),"Máquinas pesadas",
IF(ISNUMBER(FIND("Estoque - Reboques",C870)),"Reboques",
IF(C870="Estoque","Estoque",
IF(AND(ISNUMBER(C870),C870&gt;1000,C870&lt;2000),"Caminhões",
IF(AND(ISNUMBER(C870),C870&gt;2000,C870&lt;3000),"Tratores",
IF(AND(ISNUMBER(C870),C870&gt;3000,C870&lt;4000),"Carregadeiras",
IF(AND(ISNUMBER(C870),C870&gt;4000,C870&lt;5000),"Máquinas pesadas",
IF(AND(ISNUMBER(C870),C870&gt;5000,C870&lt;6000),"Colhedoras",
IF(AND(ISNUMBER(C870),C870&gt;7000,C870&lt;8000),"Irrigação",
IF(AND(ISNUMBER(C870),C870&gt;8000,C870&lt;9000),"Reboques",IF(AND(ISNUMBER(C870),C870&gt;0,C870&lt;1000),"Veic. Leves","")))))))))))))))))))))</f>
        <v>Tratores</v>
      </c>
      <c r="B870" s="111"/>
      <c r="C870" s="140">
        <v>2027</v>
      </c>
      <c r="D870" s="139">
        <v>31415</v>
      </c>
      <c r="E870" s="141" t="s">
        <v>20557</v>
      </c>
      <c r="F870" s="101" t="str">
        <f>IF(ISBLANK(K870), "Apenas Solicitação", "Tem OC")</f>
        <v>Apenas Solicitação</v>
      </c>
      <c r="G870" s="139">
        <v>2</v>
      </c>
      <c r="H870" s="102">
        <f>G870-I870</f>
        <v>2</v>
      </c>
      <c r="I870" s="103"/>
      <c r="J870" s="142">
        <v>45821</v>
      </c>
      <c r="K870" s="199"/>
      <c r="L870" s="141"/>
      <c r="M870" s="104" t="str">
        <f ca="1">IF(OR(N870="", N870=0), "", IF(N870&gt;TODAY(), "No prazo", "Atrasado"))</f>
        <v/>
      </c>
      <c r="N870" s="104" t="str">
        <f>IFERROR(K870 + VALUE(LEFT(L870, FIND(" ", L870) - 1)), "")</f>
        <v/>
      </c>
      <c r="O870" s="105" t="str">
        <f>IF(_xlfn.DAYS(K870,J870)&lt;0, "Aguardando OC", _xlfn.DAYS(K870,J870))</f>
        <v>Aguardando OC</v>
      </c>
      <c r="P870" s="199">
        <v>407458</v>
      </c>
      <c r="Q870" s="55"/>
      <c r="R870" s="199">
        <v>0</v>
      </c>
      <c r="S870" s="139">
        <v>221</v>
      </c>
      <c r="T870" s="65" t="s">
        <v>1029</v>
      </c>
      <c r="U870" s="165">
        <v>3.84</v>
      </c>
      <c r="V870" s="139"/>
      <c r="W870" s="117" t="str">
        <f>IFERROR(VLOOKUP(V870, Fornecedores!A:C, 3, FALSE), "")</f>
        <v/>
      </c>
      <c r="X870" s="105" t="str">
        <f>IFERROR(VLOOKUP(V870, Fornecedores!A:E, 5, FALSE), "")</f>
        <v/>
      </c>
      <c r="Y870" s="105" t="str">
        <f>IFERROR(VLOOKUP(V870, Fornecedores!A:F, 6, FALSE), "")</f>
        <v/>
      </c>
      <c r="Z870" s="101" t="str">
        <f>IF(H870=0, "Pedido entregue!", "Pendente")</f>
        <v>Pendente</v>
      </c>
      <c r="AA870" s="119"/>
      <c r="AB870" s="132" t="str">
        <f>IF(Z870="Pedido Entregue!", IF(AA870=1, "Retirado do Almoxarifado", IF(AA870=2, "Material devolvido", "Aguardando retirada")), IF(Z870="Pendente", "Entrega pendente", ""))</f>
        <v>Entrega pendente</v>
      </c>
      <c r="AC870" s="18">
        <v>1</v>
      </c>
      <c r="AD870" s="18">
        <f>AC870/SUMIF($P:$P,P870,$AC:$AC)</f>
        <v>1</v>
      </c>
      <c r="AE870" s="18">
        <f>IF(R870=0,0,AC870/SUMIF($R:$R,R870,$AC:$AC))</f>
        <v>0</v>
      </c>
      <c r="AF870" s="18">
        <f>IF(R870=0,1,0)</f>
        <v>1</v>
      </c>
      <c r="AH870" t="str">
        <f>TEXT(J870,"MMMM")</f>
        <v>junho</v>
      </c>
    </row>
    <row r="871" spans="1:34" ht="12.75" customHeight="1" x14ac:dyDescent="0.25">
      <c r="A871" s="90" t="str">
        <f>IF(C871="Oficina Diversos","Oficina Geral",
IF(ISNUMBER(FIND("Estoque - Colhedoras",C871)),"Colhedoras",IF(ISNUMBER(FIND("Caldeiraria",C871)),"Caldeiraria",IF(ISNUMBER(FIND("Borracharia",C871)),"Borracharia",IF(ISNUMBER(FIND("Lubrificação",C871)),"Lubrificação",
IF(ISNUMBER(FIND("Estoque - Carregadeiras",C871)),"Carregadeiras",IF(ISNUMBER(FIND("Estoque - Veic. Leves",C871)),"Veic. Leves",
IF(ISNUMBER(FIND("Estoque - Caminhões",C871)),"Caminhões",IF(ISNUMBER(FIND("Estoque - Transbordos",C871)),"Transbordos",
IF(ISNUMBER(FIND("Estoque - Tratores",C871)),"Tratores",
IF(ISNUMBER(FIND("Estoque - Máquinas pesadas",C871)),"Máquinas pesadas",
IF(ISNUMBER(FIND("Estoque - Reboques",C871)),"Reboques",
IF(C871="Estoque","Estoque",
IF(AND(ISNUMBER(C871),C871&gt;1000,C871&lt;2000),"Caminhões",
IF(AND(ISNUMBER(C871),C871&gt;2000,C871&lt;3000),"Tratores",
IF(AND(ISNUMBER(C871),C871&gt;3000,C871&lt;4000),"Carregadeiras",
IF(AND(ISNUMBER(C871),C871&gt;4000,C871&lt;5000),"Máquinas pesadas",
IF(AND(ISNUMBER(C871),C871&gt;5000,C871&lt;6000),"Colhedoras",
IF(AND(ISNUMBER(C871),C871&gt;7000,C871&lt;8000),"Irrigação",
IF(AND(ISNUMBER(C871),C871&gt;8000,C871&lt;9000),"Reboques",IF(AND(ISNUMBER(C871),C871&gt;0,C871&lt;1000),"Veic. Leves","")))))))))))))))))))))</f>
        <v>Tratores</v>
      </c>
      <c r="B871" s="111"/>
      <c r="C871" s="171">
        <v>2027</v>
      </c>
      <c r="D871" s="170">
        <v>31417</v>
      </c>
      <c r="E871" s="173" t="s">
        <v>20558</v>
      </c>
      <c r="F871" s="101" t="str">
        <f>IF(ISBLANK(K871), "Apenas Solicitação", "Tem OC")</f>
        <v>Apenas Solicitação</v>
      </c>
      <c r="G871" s="170">
        <v>4</v>
      </c>
      <c r="H871" s="102">
        <f>G871-I871</f>
        <v>4</v>
      </c>
      <c r="I871" s="103"/>
      <c r="J871" s="174">
        <v>45821</v>
      </c>
      <c r="K871" s="201"/>
      <c r="L871" s="173"/>
      <c r="M871" s="104" t="str">
        <f ca="1">IF(OR(N871="", N871=0), "", IF(N871&gt;TODAY(), "No prazo", "Atrasado"))</f>
        <v/>
      </c>
      <c r="N871" s="104" t="str">
        <f>IFERROR(K871 + VALUE(LEFT(L871, FIND(" ", L871) - 1)), "")</f>
        <v/>
      </c>
      <c r="O871" s="105" t="str">
        <f>IF(_xlfn.DAYS(K871,J871)&lt;0, "Aguardando OC", _xlfn.DAYS(K871,J871))</f>
        <v>Aguardando OC</v>
      </c>
      <c r="P871" s="201">
        <v>407464</v>
      </c>
      <c r="Q871" s="55"/>
      <c r="R871" s="201">
        <v>0</v>
      </c>
      <c r="S871" s="2">
        <v>221</v>
      </c>
      <c r="T871" s="65" t="s">
        <v>1029</v>
      </c>
      <c r="U871" s="170">
        <v>4.58</v>
      </c>
      <c r="V871" s="170"/>
      <c r="W871" s="117" t="str">
        <f>IFERROR(VLOOKUP(V871, Fornecedores!A:C, 3, FALSE), "")</f>
        <v/>
      </c>
      <c r="X871" s="105" t="str">
        <f>IFERROR(VLOOKUP(V871, Fornecedores!A:E, 5, FALSE), "")</f>
        <v/>
      </c>
      <c r="Y871" s="105" t="str">
        <f>IFERROR(VLOOKUP(V871, Fornecedores!A:F, 6, FALSE), "")</f>
        <v/>
      </c>
      <c r="Z871" s="101" t="str">
        <f>IF(H871=0, "Pedido entregue!", "Pendente")</f>
        <v>Pendente</v>
      </c>
      <c r="AA871" s="119"/>
      <c r="AB871" s="132" t="str">
        <f>IF(Z871="Pedido Entregue!", IF(AA871=1, "Retirado do Almoxarifado", IF(AA871=2, "Material devolvido", "Aguardando retirada")), IF(Z871="Pendente", "Entrega pendente", ""))</f>
        <v>Entrega pendente</v>
      </c>
      <c r="AC871" s="18">
        <v>1</v>
      </c>
      <c r="AD871" s="18">
        <f>AC871/SUMIF($P:$P,P871,$AC:$AC)</f>
        <v>1</v>
      </c>
      <c r="AE871" s="18">
        <f>IF(R871=0,0,AC871/SUMIF($R:$R,R871,$AC:$AC))</f>
        <v>0</v>
      </c>
      <c r="AF871" s="18">
        <f>IF(R871=0,1,0)</f>
        <v>1</v>
      </c>
      <c r="AH871" t="str">
        <f>TEXT(J871,"MMMM")</f>
        <v>junho</v>
      </c>
    </row>
    <row r="872" spans="1:34" ht="12.75" customHeight="1" x14ac:dyDescent="0.25">
      <c r="A872" s="90" t="str">
        <f>IF(C872="Oficina Diversos","Oficina Geral",
IF(ISNUMBER(FIND("Estoque - Colhedoras",C872)),"Colhedoras",IF(ISNUMBER(FIND("Caldeiraria",C872)),"Caldeiraria",IF(ISNUMBER(FIND("Borracharia",C872)),"Borracharia",IF(ISNUMBER(FIND("Lubrificação",C872)),"Lubrificação",
IF(ISNUMBER(FIND("Estoque - Carregadeiras",C872)),"Carregadeiras",IF(ISNUMBER(FIND("Estoque - Veic. Leves",C872)),"Veic. Leves",
IF(ISNUMBER(FIND("Estoque - Caminhões",C872)),"Caminhões",IF(ISNUMBER(FIND("Estoque - Transbordos",C872)),"Transbordos",
IF(ISNUMBER(FIND("Estoque - Tratores",C872)),"Tratores",
IF(ISNUMBER(FIND("Estoque - Máquinas pesadas",C872)),"Máquinas pesadas",
IF(ISNUMBER(FIND("Estoque - Reboques",C872)),"Reboques",
IF(C872="Estoque","Estoque",
IF(AND(ISNUMBER(C872),C872&gt;1000,C872&lt;2000),"Caminhões",
IF(AND(ISNUMBER(C872),C872&gt;2000,C872&lt;3000),"Tratores",
IF(AND(ISNUMBER(C872),C872&gt;3000,C872&lt;4000),"Carregadeiras",
IF(AND(ISNUMBER(C872),C872&gt;4000,C872&lt;5000),"Máquinas pesadas",
IF(AND(ISNUMBER(C872),C872&gt;5000,C872&lt;6000),"Colhedoras",
IF(AND(ISNUMBER(C872),C872&gt;7000,C872&lt;8000),"Irrigação",
IF(AND(ISNUMBER(C872),C872&gt;8000,C872&lt;9000),"Reboques",IF(AND(ISNUMBER(C872),C872&gt;0,C872&lt;1000),"Veic. Leves","")))))))))))))))))))))</f>
        <v>Tratores</v>
      </c>
      <c r="B872" s="111"/>
      <c r="C872" s="171">
        <v>2027</v>
      </c>
      <c r="D872" s="170">
        <v>31419</v>
      </c>
      <c r="E872" s="173" t="s">
        <v>20559</v>
      </c>
      <c r="F872" s="101" t="str">
        <f>IF(ISBLANK(K872), "Apenas Solicitação", "Tem OC")</f>
        <v>Apenas Solicitação</v>
      </c>
      <c r="G872" s="170">
        <v>2</v>
      </c>
      <c r="H872" s="102">
        <f>G872-I872</f>
        <v>2</v>
      </c>
      <c r="I872" s="103"/>
      <c r="J872" s="174">
        <v>45821</v>
      </c>
      <c r="K872" s="201"/>
      <c r="L872" s="173"/>
      <c r="M872" s="104" t="str">
        <f ca="1">IF(OR(N872="", N872=0), "", IF(N872&gt;TODAY(), "No prazo", "Atrasado"))</f>
        <v/>
      </c>
      <c r="N872" s="104" t="str">
        <f>IFERROR(K872 + VALUE(LEFT(L872, FIND(" ", L872) - 1)), "")</f>
        <v/>
      </c>
      <c r="O872" s="105" t="str">
        <f>IF(_xlfn.DAYS(K872,J872)&lt;0, "Aguardando OC", _xlfn.DAYS(K872,J872))</f>
        <v>Aguardando OC</v>
      </c>
      <c r="P872" s="201">
        <v>407473</v>
      </c>
      <c r="Q872" s="55"/>
      <c r="R872" s="201">
        <v>0</v>
      </c>
      <c r="S872" s="2">
        <v>221</v>
      </c>
      <c r="T872" s="65" t="s">
        <v>1029</v>
      </c>
      <c r="U872" s="170">
        <v>15.17</v>
      </c>
      <c r="V872" s="170"/>
      <c r="W872" s="117" t="str">
        <f>IFERROR(VLOOKUP(V872, Fornecedores!A:C, 3, FALSE), "")</f>
        <v/>
      </c>
      <c r="X872" s="105" t="str">
        <f>IFERROR(VLOOKUP(V872, Fornecedores!A:E, 5, FALSE), "")</f>
        <v/>
      </c>
      <c r="Y872" s="105" t="str">
        <f>IFERROR(VLOOKUP(V872, Fornecedores!A:F, 6, FALSE), "")</f>
        <v/>
      </c>
      <c r="Z872" s="101" t="str">
        <f>IF(H872=0, "Pedido entregue!", "Pendente")</f>
        <v>Pendente</v>
      </c>
      <c r="AA872" s="119"/>
      <c r="AB872" s="132" t="str">
        <f>IF(Z872="Pedido Entregue!", IF(AA872=1, "Retirado do Almoxarifado", IF(AA872=2, "Material devolvido", "Aguardando retirada")), IF(Z872="Pendente", "Entrega pendente", ""))</f>
        <v>Entrega pendente</v>
      </c>
      <c r="AC872" s="18">
        <v>1</v>
      </c>
      <c r="AD872" s="18">
        <f>AC872/SUMIF($P:$P,P872,$AC:$AC)</f>
        <v>1</v>
      </c>
      <c r="AE872" s="18">
        <f>IF(R872=0,0,AC872/SUMIF($R:$R,R872,$AC:$AC))</f>
        <v>0</v>
      </c>
      <c r="AF872" s="18">
        <f>IF(R872=0,1,0)</f>
        <v>1</v>
      </c>
      <c r="AH872" t="str">
        <f>TEXT(J872,"MMMM")</f>
        <v>junho</v>
      </c>
    </row>
    <row r="873" spans="1:34" ht="12.75" hidden="1" customHeight="1" x14ac:dyDescent="0.25">
      <c r="A873" s="90" t="str">
        <f>IF(C873="Oficina Diversos","Oficina Geral",
IF(ISNUMBER(FIND("Estoque - Colhedoras",C873)),"Colhedoras",IF(ISNUMBER(FIND("Caldeiraria",C873)),"Caldeiraria",IF(ISNUMBER(FIND("Borracharia",C873)),"Borracharia",IF(ISNUMBER(FIND("Lubrificação",C873)),"Lubrificação",
IF(ISNUMBER(FIND("Estoque - Carregadeiras",C873)),"Carregadeiras",IF(ISNUMBER(FIND("Estoque - Veic. Leves",C873)),"Veic. Leves",
IF(ISNUMBER(FIND("Estoque - Caminhões",C873)),"Caminhões",IF(ISNUMBER(FIND("Estoque - Transbordos",C873)),"Transbordos",
IF(ISNUMBER(FIND("Estoque - Tratores",C873)),"Tratores",
IF(ISNUMBER(FIND("Estoque - Máquinas pesadas",C873)),"Máquinas pesadas",
IF(ISNUMBER(FIND("Estoque - Reboques",C873)),"Reboques",
IF(C873="Estoque","Estoque",
IF(AND(ISNUMBER(C873),C873&gt;1000,C873&lt;2000),"Caminhões",
IF(AND(ISNUMBER(C873),C873&gt;2000,C873&lt;3000),"Tratores",
IF(AND(ISNUMBER(C873),C873&gt;3000,C873&lt;4000),"Carregadeiras",
IF(AND(ISNUMBER(C873),C873&gt;4000,C873&lt;5000),"Máquinas pesadas",
IF(AND(ISNUMBER(C873),C873&gt;5000,C873&lt;6000),"Colhedoras",
IF(AND(ISNUMBER(C873),C873&gt;7000,C873&lt;8000),"Irrigação",
IF(AND(ISNUMBER(C873),C873&gt;8000,C873&lt;9000),"Reboques",IF(AND(ISNUMBER(C873),C873&gt;0,C873&lt;1000),"Veic. Leves","")))))))))))))))))))))</f>
        <v>Tratores</v>
      </c>
      <c r="B873" s="39"/>
      <c r="C873" s="69">
        <v>2030</v>
      </c>
      <c r="D873" s="69">
        <v>31420</v>
      </c>
      <c r="E873" s="70" t="s">
        <v>19996</v>
      </c>
      <c r="F873" s="14" t="str">
        <f>IF(ISBLANK(K873), "Apenas Solicitação", "Tem OC")</f>
        <v>Tem OC</v>
      </c>
      <c r="G873" s="69">
        <v>2</v>
      </c>
      <c r="H873" s="37">
        <f>G873-I873</f>
        <v>0</v>
      </c>
      <c r="I873" s="38">
        <v>2</v>
      </c>
      <c r="J873" s="71">
        <v>45796</v>
      </c>
      <c r="K873" s="186">
        <v>45804</v>
      </c>
      <c r="L873" s="70" t="s">
        <v>20152</v>
      </c>
      <c r="M873" s="44" t="str">
        <f ca="1">IF(OR(N873="", N873=0), "", IF(N873&gt;TODAY(), "No prazo", "Atrasado"))</f>
        <v>Atrasado</v>
      </c>
      <c r="N873" s="44">
        <f>IFERROR(K873 + VALUE(LEFT(L873, FIND(" ", L873) - 1)), "")</f>
        <v>45805</v>
      </c>
      <c r="O873" s="3">
        <f>IF(_xlfn.DAYS(K873,J873)&lt;0, "Aguardando OC", _xlfn.DAYS(K873,J873))</f>
        <v>8</v>
      </c>
      <c r="P873" s="195">
        <v>403472</v>
      </c>
      <c r="Q873" s="55"/>
      <c r="R873" s="195">
        <v>168234</v>
      </c>
      <c r="S873" s="69">
        <v>221</v>
      </c>
      <c r="T873" s="65" t="s">
        <v>1029</v>
      </c>
      <c r="U873" s="120">
        <v>109.16</v>
      </c>
      <c r="V873" s="69">
        <v>3465</v>
      </c>
      <c r="W873" s="47" t="str">
        <f>IFERROR(VLOOKUP(V873, Fornecedores!A:C, 3, FALSE), "")</f>
        <v>MAQNELSON AGRICOLA L</v>
      </c>
      <c r="X873" s="43" t="str">
        <f>IFERROR(VLOOKUP(V873, Fornecedores!A:E, 5, FALSE), "")</f>
        <v>Itumbiara</v>
      </c>
      <c r="Y873" s="43" t="str">
        <f>IFERROR(VLOOKUP(V873, Fornecedores!A:F, 6, FALSE), "")</f>
        <v>GO</v>
      </c>
      <c r="Z873" s="14" t="str">
        <f>IF(H873=0, "Pedido entregue!", "Pendente")</f>
        <v>Pedido entregue!</v>
      </c>
      <c r="AA873" s="49"/>
      <c r="AB873" s="58" t="str">
        <f>IF(Z873="Pedido Entregue!", IF(AA873=1, "Retirado do Almoxarifado", IF(AA873=2, "Material devolvido", "Aguardando retirada")), IF(Z873="Pendente", "Entrega pendente", ""))</f>
        <v>Aguardando retirada</v>
      </c>
      <c r="AC873" s="18">
        <v>1</v>
      </c>
      <c r="AD873" s="18">
        <f>AC873/SUMIF($P:$P,P873,$AC:$AC)</f>
        <v>1</v>
      </c>
      <c r="AE873" s="18">
        <f>IF(R873=0,0,AC873/SUMIF($R:$R,R873,$AC:$AC))</f>
        <v>4.7619047619047616E-2</v>
      </c>
      <c r="AF873" s="18">
        <f>IF(R873=0,1,0)</f>
        <v>0</v>
      </c>
      <c r="AH873" t="str">
        <f>TEXT(J873,"MMMM")</f>
        <v>maio</v>
      </c>
    </row>
    <row r="874" spans="1:34" ht="12.75" customHeight="1" x14ac:dyDescent="0.25">
      <c r="A874" s="90" t="str">
        <f>IF(C874="Oficina Diversos","Oficina Geral",
IF(ISNUMBER(FIND("Estoque - Colhedoras",C874)),"Colhedoras",IF(ISNUMBER(FIND("Caldeiraria",C874)),"Caldeiraria",IF(ISNUMBER(FIND("Borracharia",C874)),"Borracharia",IF(ISNUMBER(FIND("Lubrificação",C874)),"Lubrificação",
IF(ISNUMBER(FIND("Estoque - Carregadeiras",C874)),"Carregadeiras",IF(ISNUMBER(FIND("Estoque - Veic. Leves",C874)),"Veic. Leves",
IF(ISNUMBER(FIND("Estoque - Caminhões",C874)),"Caminhões",IF(ISNUMBER(FIND("Estoque - Transbordos",C874)),"Transbordos",
IF(ISNUMBER(FIND("Estoque - Tratores",C874)),"Tratores",
IF(ISNUMBER(FIND("Estoque - Máquinas pesadas",C874)),"Máquinas pesadas",
IF(ISNUMBER(FIND("Estoque - Reboques",C874)),"Reboques",
IF(C874="Estoque","Estoque",
IF(AND(ISNUMBER(C874),C874&gt;1000,C874&lt;2000),"Caminhões",
IF(AND(ISNUMBER(C874),C874&gt;2000,C874&lt;3000),"Tratores",
IF(AND(ISNUMBER(C874),C874&gt;3000,C874&lt;4000),"Carregadeiras",
IF(AND(ISNUMBER(C874),C874&gt;4000,C874&lt;5000),"Máquinas pesadas",
IF(AND(ISNUMBER(C874),C874&gt;5000,C874&lt;6000),"Colhedoras",
IF(AND(ISNUMBER(C874),C874&gt;7000,C874&lt;8000),"Irrigação",
IF(AND(ISNUMBER(C874),C874&gt;8000,C874&lt;9000),"Reboques",IF(AND(ISNUMBER(C874),C874&gt;0,C874&lt;1000),"Veic. Leves","")))))))))))))))))))))</f>
        <v>Tratores</v>
      </c>
      <c r="B874" s="111"/>
      <c r="C874" s="113">
        <v>2064</v>
      </c>
      <c r="D874" s="2">
        <v>31420</v>
      </c>
      <c r="E874" s="3" t="s">
        <v>19996</v>
      </c>
      <c r="F874" s="101" t="str">
        <f>IF(ISBLANK(K874), "Apenas Solicitação", "Tem OC")</f>
        <v>Tem OC</v>
      </c>
      <c r="G874" s="2">
        <v>2</v>
      </c>
      <c r="H874" s="102">
        <f>G874-I874</f>
        <v>2</v>
      </c>
      <c r="I874" s="103"/>
      <c r="J874" s="4">
        <v>45821</v>
      </c>
      <c r="K874" s="180">
        <v>45842</v>
      </c>
      <c r="L874" s="3" t="s">
        <v>20166</v>
      </c>
      <c r="M874" s="104" t="str">
        <f ca="1">IF(OR(N874="", N874=0), "", IF(N874&gt;TODAY(), "No prazo", "Atrasado"))</f>
        <v>Atrasado</v>
      </c>
      <c r="N874" s="104">
        <f>IFERROR(K874 + VALUE(LEFT(L874, FIND(" ", L874) - 1)), "")</f>
        <v>45846</v>
      </c>
      <c r="O874" s="105">
        <f>IF(_xlfn.DAYS(K874,J874)&lt;0, "Aguardando OC", _xlfn.DAYS(K874,J874))</f>
        <v>21</v>
      </c>
      <c r="P874" s="14">
        <v>407212</v>
      </c>
      <c r="Q874" s="55"/>
      <c r="R874" s="14">
        <v>170490</v>
      </c>
      <c r="S874" s="2">
        <v>221</v>
      </c>
      <c r="T874" s="65" t="s">
        <v>1029</v>
      </c>
      <c r="U874" s="21">
        <v>54.58</v>
      </c>
      <c r="V874" s="2">
        <v>3465</v>
      </c>
      <c r="W874" s="117" t="str">
        <f>IFERROR(VLOOKUP(V874, Fornecedores!A:C, 3, FALSE), "")</f>
        <v>MAQNELSON AGRICOLA L</v>
      </c>
      <c r="X874" s="105" t="str">
        <f>IFERROR(VLOOKUP(V874, Fornecedores!A:E, 5, FALSE), "")</f>
        <v>Itumbiara</v>
      </c>
      <c r="Y874" s="105" t="str">
        <f>IFERROR(VLOOKUP(V874, Fornecedores!A:F, 6, FALSE), "")</f>
        <v>GO</v>
      </c>
      <c r="Z874" s="101" t="str">
        <f>IF(H874=0, "Pedido entregue!", "Pendente")</f>
        <v>Pendente</v>
      </c>
      <c r="AA874" s="119"/>
      <c r="AB874" s="132" t="str">
        <f>IF(Z874="Pedido Entregue!", IF(AA874=1, "Retirado do Almoxarifado", IF(AA874=2, "Material devolvido", "Aguardando retirada")), IF(Z874="Pendente", "Entrega pendente", ""))</f>
        <v>Entrega pendente</v>
      </c>
      <c r="AC874" s="18">
        <v>1</v>
      </c>
      <c r="AD874" s="18">
        <f>AC874/SUMIF($P:$P,P874,$AC:$AC)</f>
        <v>1</v>
      </c>
      <c r="AE874" s="18">
        <f>IF(R874=0,0,AC874/SUMIF($R:$R,R874,$AC:$AC))</f>
        <v>1.5625E-2</v>
      </c>
      <c r="AF874" s="18">
        <f>IF(R874=0,1,0)</f>
        <v>0</v>
      </c>
      <c r="AH874" t="str">
        <f>TEXT(J874,"MMMM")</f>
        <v>junho</v>
      </c>
    </row>
    <row r="875" spans="1:34" ht="12.75" customHeight="1" x14ac:dyDescent="0.25">
      <c r="A875" s="90" t="str">
        <f>IF(C875="Oficina Diversos","Oficina Geral",
IF(ISNUMBER(FIND("Estoque - Colhedoras",C875)),"Colhedoras",IF(ISNUMBER(FIND("Caldeiraria",C875)),"Caldeiraria",IF(ISNUMBER(FIND("Borracharia",C875)),"Borracharia",IF(ISNUMBER(FIND("Lubrificação",C875)),"Lubrificação",
IF(ISNUMBER(FIND("Estoque - Carregadeiras",C875)),"Carregadeiras",IF(ISNUMBER(FIND("Estoque - Veic. Leves",C875)),"Veic. Leves",
IF(ISNUMBER(FIND("Estoque - Caminhões",C875)),"Caminhões",IF(ISNUMBER(FIND("Estoque - Transbordos",C875)),"Transbordos",
IF(ISNUMBER(FIND("Estoque - Tratores",C875)),"Tratores",
IF(ISNUMBER(FIND("Estoque - Máquinas pesadas",C875)),"Máquinas pesadas",
IF(ISNUMBER(FIND("Estoque - Reboques",C875)),"Reboques",
IF(C875="Estoque","Estoque",
IF(AND(ISNUMBER(C875),C875&gt;1000,C875&lt;2000),"Caminhões",
IF(AND(ISNUMBER(C875),C875&gt;2000,C875&lt;3000),"Tratores",
IF(AND(ISNUMBER(C875),C875&gt;3000,C875&lt;4000),"Carregadeiras",
IF(AND(ISNUMBER(C875),C875&gt;4000,C875&lt;5000),"Máquinas pesadas",
IF(AND(ISNUMBER(C875),C875&gt;5000,C875&lt;6000),"Colhedoras",
IF(AND(ISNUMBER(C875),C875&gt;7000,C875&lt;8000),"Irrigação",
IF(AND(ISNUMBER(C875),C875&gt;8000,C875&lt;9000),"Reboques",IF(AND(ISNUMBER(C875),C875&gt;0,C875&lt;1000),"Veic. Leves","")))))))))))))))))))))</f>
        <v>Tratores</v>
      </c>
      <c r="B875" s="111"/>
      <c r="C875" s="144">
        <v>2027</v>
      </c>
      <c r="D875" s="143">
        <v>31420</v>
      </c>
      <c r="E875" s="146" t="s">
        <v>19996</v>
      </c>
      <c r="F875" s="101" t="str">
        <f>IF(ISBLANK(K875), "Apenas Solicitação", "Tem OC")</f>
        <v>Apenas Solicitação</v>
      </c>
      <c r="G875" s="143">
        <v>2</v>
      </c>
      <c r="H875" s="102">
        <f>G875-I875</f>
        <v>2</v>
      </c>
      <c r="I875" s="103"/>
      <c r="J875" s="147">
        <v>45821</v>
      </c>
      <c r="K875" s="200"/>
      <c r="L875" s="146"/>
      <c r="M875" s="104" t="str">
        <f ca="1">IF(OR(N875="", N875=0), "", IF(N875&gt;TODAY(), "No prazo", "Atrasado"))</f>
        <v/>
      </c>
      <c r="N875" s="104" t="str">
        <f>IFERROR(K875 + VALUE(LEFT(L875, FIND(" ", L875) - 1)), "")</f>
        <v/>
      </c>
      <c r="O875" s="105" t="str">
        <f>IF(_xlfn.DAYS(K875,J875)&lt;0, "Aguardando OC", _xlfn.DAYS(K875,J875))</f>
        <v>Aguardando OC</v>
      </c>
      <c r="P875" s="200">
        <v>407474</v>
      </c>
      <c r="Q875" s="55"/>
      <c r="R875" s="200">
        <v>0</v>
      </c>
      <c r="S875" s="143">
        <v>221</v>
      </c>
      <c r="T875" s="65" t="s">
        <v>1029</v>
      </c>
      <c r="U875" s="164">
        <v>54.58</v>
      </c>
      <c r="V875" s="143"/>
      <c r="W875" s="117" t="str">
        <f>IFERROR(VLOOKUP(V875, Fornecedores!A:C, 3, FALSE), "")</f>
        <v/>
      </c>
      <c r="X875" s="105" t="str">
        <f>IFERROR(VLOOKUP(V875, Fornecedores!A:E, 5, FALSE), "")</f>
        <v/>
      </c>
      <c r="Y875" s="105" t="str">
        <f>IFERROR(VLOOKUP(V875, Fornecedores!A:F, 6, FALSE), "")</f>
        <v/>
      </c>
      <c r="Z875" s="101" t="str">
        <f>IF(H875=0, "Pedido entregue!", "Pendente")</f>
        <v>Pendente</v>
      </c>
      <c r="AA875" s="119"/>
      <c r="AB875" s="132" t="str">
        <f>IF(Z875="Pedido Entregue!", IF(AA875=1, "Retirado do Almoxarifado", IF(AA875=2, "Material devolvido", "Aguardando retirada")), IF(Z875="Pendente", "Entrega pendente", ""))</f>
        <v>Entrega pendente</v>
      </c>
      <c r="AC875" s="18">
        <v>1</v>
      </c>
      <c r="AD875" s="18">
        <f>AC875/SUMIF($P:$P,P875,$AC:$AC)</f>
        <v>1</v>
      </c>
      <c r="AE875" s="18">
        <f>IF(R875=0,0,AC875/SUMIF($R:$R,R875,$AC:$AC))</f>
        <v>0</v>
      </c>
      <c r="AF875" s="18">
        <f>IF(R875=0,1,0)</f>
        <v>1</v>
      </c>
      <c r="AH875" t="str">
        <f>TEXT(J875,"MMMM")</f>
        <v>junho</v>
      </c>
    </row>
    <row r="876" spans="1:34" ht="12.75" customHeight="1" x14ac:dyDescent="0.25">
      <c r="A876" s="90" t="str">
        <f>IF(C876="Oficina Diversos","Oficina Geral",
IF(ISNUMBER(FIND("Estoque - Colhedoras",C876)),"Colhedoras",IF(ISNUMBER(FIND("Caldeiraria",C876)),"Caldeiraria",IF(ISNUMBER(FIND("Borracharia",C876)),"Borracharia",IF(ISNUMBER(FIND("Lubrificação",C876)),"Lubrificação",
IF(ISNUMBER(FIND("Estoque - Carregadeiras",C876)),"Carregadeiras",IF(ISNUMBER(FIND("Estoque - Veic. Leves",C876)),"Veic. Leves",
IF(ISNUMBER(FIND("Estoque - Caminhões",C876)),"Caminhões",IF(ISNUMBER(FIND("Estoque - Transbordos",C876)),"Transbordos",
IF(ISNUMBER(FIND("Estoque - Tratores",C876)),"Tratores",
IF(ISNUMBER(FIND("Estoque - Máquinas pesadas",C876)),"Máquinas pesadas",
IF(ISNUMBER(FIND("Estoque - Reboques",C876)),"Reboques",
IF(C876="Estoque","Estoque",
IF(AND(ISNUMBER(C876),C876&gt;1000,C876&lt;2000),"Caminhões",
IF(AND(ISNUMBER(C876),C876&gt;2000,C876&lt;3000),"Tratores",
IF(AND(ISNUMBER(C876),C876&gt;3000,C876&lt;4000),"Carregadeiras",
IF(AND(ISNUMBER(C876),C876&gt;4000,C876&lt;5000),"Máquinas pesadas",
IF(AND(ISNUMBER(C876),C876&gt;5000,C876&lt;6000),"Colhedoras",
IF(AND(ISNUMBER(C876),C876&gt;7000,C876&lt;8000),"Irrigação",
IF(AND(ISNUMBER(C876),C876&gt;8000,C876&lt;9000),"Reboques",IF(AND(ISNUMBER(C876),C876&gt;0,C876&lt;1000),"Veic. Leves","")))))))))))))))))))))</f>
        <v>Tratores</v>
      </c>
      <c r="B876" s="39"/>
      <c r="C876" s="2">
        <v>2027</v>
      </c>
      <c r="D876" s="2">
        <v>31421</v>
      </c>
      <c r="E876" s="3" t="s">
        <v>1222</v>
      </c>
      <c r="F876" s="14" t="str">
        <f>IF(ISBLANK(K876), "Apenas Solicitação", "Tem OC")</f>
        <v>Apenas Solicitação</v>
      </c>
      <c r="G876" s="2">
        <v>1</v>
      </c>
      <c r="H876" s="37">
        <f>G876-I876</f>
        <v>1</v>
      </c>
      <c r="I876" s="38">
        <v>0</v>
      </c>
      <c r="J876" s="4">
        <v>45786</v>
      </c>
      <c r="K876" s="14"/>
      <c r="L876" s="3"/>
      <c r="M876" s="44" t="str">
        <f ca="1">IF(OR(N876="", N876=0), "", IF(N876&gt;TODAY(), "No prazo", "Atrasado"))</f>
        <v/>
      </c>
      <c r="N876" s="44" t="str">
        <f>IFERROR(K876 + VALUE(LEFT(L876, FIND(" ", L876) - 1)), "")</f>
        <v/>
      </c>
      <c r="O876" s="3" t="str">
        <f>IF(_xlfn.DAYS(K876,J876)&lt;0, "Aguardando OC", _xlfn.DAYS(K876,J876))</f>
        <v>Aguardando OC</v>
      </c>
      <c r="P876" s="14">
        <v>402133</v>
      </c>
      <c r="Q876" s="33"/>
      <c r="R876" s="14">
        <v>0</v>
      </c>
      <c r="S876" s="42">
        <v>221</v>
      </c>
      <c r="T876" s="67" t="s">
        <v>1029</v>
      </c>
      <c r="U876" s="45">
        <v>350.17</v>
      </c>
      <c r="V876" s="2"/>
      <c r="W876" s="47" t="str">
        <f>IFERROR(VLOOKUP(V876, Fornecedores!A:C, 3, FALSE), "")</f>
        <v/>
      </c>
      <c r="X876" s="43" t="str">
        <f>IFERROR(VLOOKUP(V876, Fornecedores!A:E, 5, FALSE), "")</f>
        <v/>
      </c>
      <c r="Y876" s="43" t="str">
        <f>IFERROR(VLOOKUP(V876, Fornecedores!A:F, 6, FALSE), "")</f>
        <v/>
      </c>
      <c r="Z876" s="14" t="str">
        <f>IF(H876=0, "Pedido entregue!", "Pendente")</f>
        <v>Pendente</v>
      </c>
      <c r="AA876" s="59"/>
      <c r="AB876" s="58" t="str">
        <f>IF(Z876="Pedido Entregue!", IF(AA876=1, "Retirado do Almoxarifado", IF(AA876=2, "Material devolvido", "Aguardando retirada")), IF(Z876="Pendente", "Entrega pendente", ""))</f>
        <v>Entrega pendente</v>
      </c>
      <c r="AC876" s="18">
        <v>1</v>
      </c>
      <c r="AD876" s="18">
        <f>AC876/SUMIF($P:$P,P876,$AC:$AC)</f>
        <v>1</v>
      </c>
      <c r="AE876" s="18">
        <f>IF(R876=0,0,AC876/SUMIF($R:$R,R876,$AC:$AC))</f>
        <v>0</v>
      </c>
      <c r="AF876" s="18">
        <f>IF(R876=0,1,0)</f>
        <v>1</v>
      </c>
      <c r="AH876" t="str">
        <f>TEXT(J876,"MMMM")</f>
        <v>maio</v>
      </c>
    </row>
    <row r="877" spans="1:34" ht="12.75" hidden="1" customHeight="1" x14ac:dyDescent="0.25">
      <c r="A877" s="90" t="str">
        <f>IF(C877="Oficina Diversos","Oficina Geral",
IF(ISNUMBER(FIND("Estoque - Colhedoras",C877)),"Colhedoras",IF(ISNUMBER(FIND("Caldeiraria",C877)),"Caldeiraria",IF(ISNUMBER(FIND("Borracharia",C877)),"Borracharia",IF(ISNUMBER(FIND("Lubrificação",C877)),"Lubrificação",
IF(ISNUMBER(FIND("Estoque - Carregadeiras",C877)),"Carregadeiras",IF(ISNUMBER(FIND("Estoque - Veic. Leves",C877)),"Veic. Leves",
IF(ISNUMBER(FIND("Estoque - Caminhões",C877)),"Caminhões",IF(ISNUMBER(FIND("Estoque - Transbordos",C877)),"Transbordos",
IF(ISNUMBER(FIND("Estoque - Tratores",C877)),"Tratores",
IF(ISNUMBER(FIND("Estoque - Máquinas pesadas",C877)),"Máquinas pesadas",
IF(ISNUMBER(FIND("Estoque - Reboques",C877)),"Reboques",
IF(C877="Estoque","Estoque",
IF(AND(ISNUMBER(C877),C877&gt;1000,C877&lt;2000),"Caminhões",
IF(AND(ISNUMBER(C877),C877&gt;2000,C877&lt;3000),"Tratores",
IF(AND(ISNUMBER(C877),C877&gt;3000,C877&lt;4000),"Carregadeiras",
IF(AND(ISNUMBER(C877),C877&gt;4000,C877&lt;5000),"Máquinas pesadas",
IF(AND(ISNUMBER(C877),C877&gt;5000,C877&lt;6000),"Colhedoras",
IF(AND(ISNUMBER(C877),C877&gt;7000,C877&lt;8000),"Irrigação",
IF(AND(ISNUMBER(C877),C877&gt;8000,C877&lt;9000),"Reboques",IF(AND(ISNUMBER(C877),C877&gt;0,C877&lt;1000),"Veic. Leves","")))))))))))))))))))))</f>
        <v>Tratores</v>
      </c>
      <c r="B877" s="8"/>
      <c r="C877" s="2">
        <v>2030</v>
      </c>
      <c r="D877" s="2">
        <v>31421</v>
      </c>
      <c r="E877" s="3" t="s">
        <v>1222</v>
      </c>
      <c r="F877" s="14" t="str">
        <f>IF(ISBLANK(K877), "Apenas Solicitação", "Tem OC")</f>
        <v>Tem OC</v>
      </c>
      <c r="G877" s="2">
        <v>1</v>
      </c>
      <c r="H877" s="37">
        <f>G877-I877</f>
        <v>0</v>
      </c>
      <c r="I877" s="38">
        <v>1</v>
      </c>
      <c r="J877" s="4">
        <v>45796</v>
      </c>
      <c r="K877" s="180">
        <v>45804</v>
      </c>
      <c r="L877" s="3" t="s">
        <v>20166</v>
      </c>
      <c r="M877" s="44" t="str">
        <f ca="1">IF(OR(N877="", N877=0), "", IF(N877&gt;TODAY(), "No prazo", "Atrasado"))</f>
        <v>Atrasado</v>
      </c>
      <c r="N877" s="44">
        <f>IFERROR(K877 + VALUE(LEFT(L877, FIND(" ", L877) - 1)), "")</f>
        <v>45808</v>
      </c>
      <c r="O877" s="3">
        <f>IF(_xlfn.DAYS(K877,J877)&lt;0, "Aguardando OC", _xlfn.DAYS(K877,J877))</f>
        <v>8</v>
      </c>
      <c r="P877" s="14">
        <v>403485</v>
      </c>
      <c r="Q877" s="55"/>
      <c r="R877" s="14">
        <v>168234</v>
      </c>
      <c r="S877" s="2">
        <v>221</v>
      </c>
      <c r="T877" s="65" t="s">
        <v>1029</v>
      </c>
      <c r="U877" s="21">
        <v>350.17</v>
      </c>
      <c r="V877" s="2">
        <v>3465</v>
      </c>
      <c r="W877" s="47" t="str">
        <f>IFERROR(VLOOKUP(V877, Fornecedores!A:C, 3, FALSE), "")</f>
        <v>MAQNELSON AGRICOLA L</v>
      </c>
      <c r="X877" s="43" t="str">
        <f>IFERROR(VLOOKUP(V877, Fornecedores!A:E, 5, FALSE), "")</f>
        <v>Itumbiara</v>
      </c>
      <c r="Y877" s="43" t="str">
        <f>IFERROR(VLOOKUP(V877, Fornecedores!A:F, 6, FALSE), "")</f>
        <v>GO</v>
      </c>
      <c r="Z877" s="14" t="str">
        <f>IF(H877=0, "Pedido entregue!", "Pendente")</f>
        <v>Pedido entregue!</v>
      </c>
      <c r="AA877" s="59"/>
      <c r="AB877" s="58" t="str">
        <f>IF(Z877="Pedido Entregue!", IF(AA877=1, "Retirado do Almoxarifado", IF(AA877=2, "Material devolvido", "Aguardando retirada")), IF(Z877="Pendente", "Entrega pendente", ""))</f>
        <v>Aguardando retirada</v>
      </c>
      <c r="AC877" s="18">
        <v>1</v>
      </c>
      <c r="AD877" s="18">
        <f>AC877/SUMIF($P:$P,P877,$AC:$AC)</f>
        <v>1</v>
      </c>
      <c r="AE877" s="18">
        <f>IF(R877=0,0,AC877/SUMIF($R:$R,R877,$AC:$AC))</f>
        <v>4.7619047619047616E-2</v>
      </c>
      <c r="AF877" s="18">
        <f>IF(R877=0,1,0)</f>
        <v>0</v>
      </c>
      <c r="AH877" t="str">
        <f>TEXT(J877,"MMMM")</f>
        <v>maio</v>
      </c>
    </row>
    <row r="878" spans="1:34" ht="12.75" hidden="1" customHeight="1" x14ac:dyDescent="0.25">
      <c r="A878" s="90" t="str">
        <f>IF(C878="Oficina Diversos","Oficina Geral",
IF(ISNUMBER(FIND("Estoque - Colhedoras",C878)),"Colhedoras",IF(ISNUMBER(FIND("Caldeiraria",C878)),"Caldeiraria",IF(ISNUMBER(FIND("Borracharia",C878)),"Borracharia",IF(ISNUMBER(FIND("Lubrificação",C878)),"Lubrificação",
IF(ISNUMBER(FIND("Estoque - Carregadeiras",C878)),"Carregadeiras",IF(ISNUMBER(FIND("Estoque - Veic. Leves",C878)),"Veic. Leves",
IF(ISNUMBER(FIND("Estoque - Caminhões",C878)),"Caminhões",IF(ISNUMBER(FIND("Estoque - Transbordos",C878)),"Transbordos",
IF(ISNUMBER(FIND("Estoque - Tratores",C878)),"Tratores",
IF(ISNUMBER(FIND("Estoque - Máquinas pesadas",C878)),"Máquinas pesadas",
IF(ISNUMBER(FIND("Estoque - Reboques",C878)),"Reboques",
IF(C878="Estoque","Estoque",
IF(AND(ISNUMBER(C878),C878&gt;1000,C878&lt;2000),"Caminhões",
IF(AND(ISNUMBER(C878),C878&gt;2000,C878&lt;3000),"Tratores",
IF(AND(ISNUMBER(C878),C878&gt;3000,C878&lt;4000),"Carregadeiras",
IF(AND(ISNUMBER(C878),C878&gt;4000,C878&lt;5000),"Máquinas pesadas",
IF(AND(ISNUMBER(C878),C878&gt;5000,C878&lt;6000),"Colhedoras",
IF(AND(ISNUMBER(C878),C878&gt;7000,C878&lt;8000),"Irrigação",
IF(AND(ISNUMBER(C878),C878&gt;8000,C878&lt;9000),"Reboques",IF(AND(ISNUMBER(C878),C878&gt;0,C878&lt;1000),"Veic. Leves","")))))))))))))))))))))</f>
        <v>Tratores</v>
      </c>
      <c r="B878" s="8"/>
      <c r="C878" s="2">
        <v>2030</v>
      </c>
      <c r="D878" s="2">
        <v>31423</v>
      </c>
      <c r="E878" s="10" t="s">
        <v>614</v>
      </c>
      <c r="F878" s="14" t="str">
        <f>IF(ISBLANK(K878), "Apenas Solicitação", "Tem OC")</f>
        <v>Tem OC</v>
      </c>
      <c r="G878" s="2">
        <v>5</v>
      </c>
      <c r="H878" s="37">
        <f>G878-I878</f>
        <v>0</v>
      </c>
      <c r="I878" s="38">
        <v>5</v>
      </c>
      <c r="J878" s="4">
        <v>45699</v>
      </c>
      <c r="K878" s="180">
        <v>45705</v>
      </c>
      <c r="L878" s="4"/>
      <c r="M878" s="44"/>
      <c r="N878" s="44" t="str">
        <f>IFERROR(K878 + VALUE(LEFT(L878, FIND(" ", L878) - 1)), "")</f>
        <v/>
      </c>
      <c r="O878" s="3">
        <f>IF(_xlfn.DAYS(K878,J878)&lt;0, "Aguardando OC", _xlfn.DAYS(K878,J878))</f>
        <v>6</v>
      </c>
      <c r="P878" s="14">
        <v>392060</v>
      </c>
      <c r="Q878" s="2">
        <v>1127366</v>
      </c>
      <c r="R878" s="14">
        <v>164322</v>
      </c>
      <c r="S878" s="2">
        <v>696</v>
      </c>
      <c r="T878" s="65" t="s">
        <v>77</v>
      </c>
      <c r="U878" s="21">
        <v>364.55799999999999</v>
      </c>
      <c r="V878" s="2">
        <v>3465</v>
      </c>
      <c r="W878" s="47" t="str">
        <f>IFERROR(VLOOKUP(V878, Fornecedores!A:C, 3, FALSE), "")</f>
        <v>MAQNELSON AGRICOLA L</v>
      </c>
      <c r="X878" s="43" t="str">
        <f>IFERROR(VLOOKUP(V878, Fornecedores!A:E, 5, FALSE), "")</f>
        <v>Itumbiara</v>
      </c>
      <c r="Y878" s="43" t="str">
        <f>IFERROR(VLOOKUP(V878, Fornecedores!A:F, 6, FALSE), "")</f>
        <v>GO</v>
      </c>
      <c r="Z878" s="14" t="str">
        <f>IF(H878=0, "Pedido entregue!", "Pendente")</f>
        <v>Pedido entregue!</v>
      </c>
      <c r="AA878" s="59">
        <v>1</v>
      </c>
      <c r="AB878" s="58" t="str">
        <f>IF(Z878="Pedido Entregue!", IF(AA878=1, "Retirado do Almoxarifado", IF(AA878=2, "Material devolvido", "Aguardando retirada")), IF(Z878="Pendente", "Entrega pendente", ""))</f>
        <v>Retirado do Almoxarifado</v>
      </c>
      <c r="AC878" s="18">
        <v>1</v>
      </c>
      <c r="AD878" s="18">
        <f>AC878/SUMIF($P:$P,P878,$AC:$AC)</f>
        <v>1</v>
      </c>
      <c r="AE878" s="18">
        <f>IF(R878=0,0,AC878/SUMIF($R:$R,R878,$AC:$AC))</f>
        <v>3.2258064516129031E-2</v>
      </c>
      <c r="AF878" s="18">
        <f>IF(R878=0,1,0)</f>
        <v>0</v>
      </c>
      <c r="AG878" s="18">
        <f>IF(R878=0,#REF!-J878,0)</f>
        <v>0</v>
      </c>
      <c r="AH878" t="str">
        <f>TEXT(J878,"MMMM")</f>
        <v>fevereiro</v>
      </c>
    </row>
    <row r="879" spans="1:34" ht="12.75" customHeight="1" x14ac:dyDescent="0.25">
      <c r="A879" s="90" t="str">
        <f>IF(C879="Oficina Diversos","Oficina Geral",
IF(ISNUMBER(FIND("Estoque - Colhedoras",C879)),"Colhedoras",IF(ISNUMBER(FIND("Caldeiraria",C879)),"Caldeiraria",IF(ISNUMBER(FIND("Borracharia",C879)),"Borracharia",IF(ISNUMBER(FIND("Lubrificação",C879)),"Lubrificação",
IF(ISNUMBER(FIND("Estoque - Carregadeiras",C879)),"Carregadeiras",IF(ISNUMBER(FIND("Estoque - Veic. Leves",C879)),"Veic. Leves",
IF(ISNUMBER(FIND("Estoque - Caminhões",C879)),"Caminhões",IF(ISNUMBER(FIND("Estoque - Transbordos",C879)),"Transbordos",
IF(ISNUMBER(FIND("Estoque - Tratores",C879)),"Tratores",
IF(ISNUMBER(FIND("Estoque - Máquinas pesadas",C879)),"Máquinas pesadas",
IF(ISNUMBER(FIND("Estoque - Reboques",C879)),"Reboques",
IF(C879="Estoque","Estoque",
IF(AND(ISNUMBER(C879),C879&gt;1000,C879&lt;2000),"Caminhões",
IF(AND(ISNUMBER(C879),C879&gt;2000,C879&lt;3000),"Tratores",
IF(AND(ISNUMBER(C879),C879&gt;3000,C879&lt;4000),"Carregadeiras",
IF(AND(ISNUMBER(C879),C879&gt;4000,C879&lt;5000),"Máquinas pesadas",
IF(AND(ISNUMBER(C879),C879&gt;5000,C879&lt;6000),"Colhedoras",
IF(AND(ISNUMBER(C879),C879&gt;7000,C879&lt;8000),"Irrigação",
IF(AND(ISNUMBER(C879),C879&gt;8000,C879&lt;9000),"Reboques",IF(AND(ISNUMBER(C879),C879&gt;0,C879&lt;1000),"Veic. Leves","")))))))))))))))))))))</f>
        <v>Tratores</v>
      </c>
      <c r="B879" s="210"/>
      <c r="C879" s="171">
        <v>2025</v>
      </c>
      <c r="D879" s="170">
        <v>31423</v>
      </c>
      <c r="E879" s="173" t="s">
        <v>614</v>
      </c>
      <c r="F879" s="101" t="str">
        <f>IF(ISBLANK(K879), "Apenas Solicitação", "Tem OC")</f>
        <v>Apenas Solicitação</v>
      </c>
      <c r="G879" s="170">
        <v>5</v>
      </c>
      <c r="H879" s="102">
        <f>G879-I879</f>
        <v>5</v>
      </c>
      <c r="I879" s="103"/>
      <c r="J879" s="174">
        <v>45820</v>
      </c>
      <c r="K879" s="201"/>
      <c r="L879" s="173"/>
      <c r="M879" s="104" t="str">
        <f ca="1">IF(OR(N879="", N879=0), "", IF(N879&gt;TODAY(), "No prazo", "Atrasado"))</f>
        <v/>
      </c>
      <c r="N879" s="104" t="str">
        <f>IFERROR(K879 + VALUE(LEFT(L879, FIND(" ", L879) - 1)), "")</f>
        <v/>
      </c>
      <c r="O879" s="105" t="str">
        <f>IF(_xlfn.DAYS(K879,J879)&lt;0, "Aguardando OC", _xlfn.DAYS(K879,J879))</f>
        <v>Aguardando OC</v>
      </c>
      <c r="P879" s="201">
        <v>407149</v>
      </c>
      <c r="Q879" s="55"/>
      <c r="R879" s="201">
        <v>0</v>
      </c>
      <c r="S879" s="2">
        <v>221</v>
      </c>
      <c r="T879" s="65" t="s">
        <v>1029</v>
      </c>
      <c r="U879" s="170">
        <v>364.56</v>
      </c>
      <c r="V879" s="170"/>
      <c r="W879" s="117" t="str">
        <f>IFERROR(VLOOKUP(V879, Fornecedores!A:C, 3, FALSE), "")</f>
        <v/>
      </c>
      <c r="X879" s="105" t="str">
        <f>IFERROR(VLOOKUP(V879, Fornecedores!A:E, 5, FALSE), "")</f>
        <v/>
      </c>
      <c r="Y879" s="105" t="str">
        <f>IFERROR(VLOOKUP(V879, Fornecedores!A:F, 6, FALSE), "")</f>
        <v/>
      </c>
      <c r="Z879" s="101" t="str">
        <f>IF(H879=0, "Pedido entregue!", "Pendente")</f>
        <v>Pendente</v>
      </c>
      <c r="AA879" s="119"/>
      <c r="AB879" s="132" t="str">
        <f>IF(Z879="Pedido Entregue!", IF(AA879=1, "Retirado do Almoxarifado", IF(AA879=2, "Material devolvido", "Aguardando retirada")), IF(Z879="Pendente", "Entrega pendente", ""))</f>
        <v>Entrega pendente</v>
      </c>
      <c r="AC879" s="18">
        <v>1</v>
      </c>
      <c r="AD879" s="18">
        <f>AC879/SUMIF($P:$P,P879,$AC:$AC)</f>
        <v>1</v>
      </c>
      <c r="AE879" s="18">
        <f>IF(R879=0,0,AC879/SUMIF($R:$R,R879,$AC:$AC))</f>
        <v>0</v>
      </c>
      <c r="AF879" s="18">
        <f>IF(R879=0,1,0)</f>
        <v>1</v>
      </c>
      <c r="AH879" t="str">
        <f>TEXT(J879,"MMMM")</f>
        <v>junho</v>
      </c>
    </row>
    <row r="880" spans="1:34" ht="12.75" customHeight="1" x14ac:dyDescent="0.25">
      <c r="A880" s="90" t="str">
        <f>IF(C880="Oficina Diversos","Oficina Geral",
IF(ISNUMBER(FIND("Estoque - Colhedoras",C880)),"Colhedoras",IF(ISNUMBER(FIND("Caldeiraria",C880)),"Caldeiraria",IF(ISNUMBER(FIND("Borracharia",C880)),"Borracharia",IF(ISNUMBER(FIND("Lubrificação",C880)),"Lubrificação",
IF(ISNUMBER(FIND("Estoque - Carregadeiras",C880)),"Carregadeiras",IF(ISNUMBER(FIND("Estoque - Veic. Leves",C880)),"Veic. Leves",
IF(ISNUMBER(FIND("Estoque - Caminhões",C880)),"Caminhões",IF(ISNUMBER(FIND("Estoque - Transbordos",C880)),"Transbordos",
IF(ISNUMBER(FIND("Estoque - Tratores",C880)),"Tratores",
IF(ISNUMBER(FIND("Estoque - Máquinas pesadas",C880)),"Máquinas pesadas",
IF(ISNUMBER(FIND("Estoque - Reboques",C880)),"Reboques",
IF(C880="Estoque","Estoque",
IF(AND(ISNUMBER(C880),C880&gt;1000,C880&lt;2000),"Caminhões",
IF(AND(ISNUMBER(C880),C880&gt;2000,C880&lt;3000),"Tratores",
IF(AND(ISNUMBER(C880),C880&gt;3000,C880&lt;4000),"Carregadeiras",
IF(AND(ISNUMBER(C880),C880&gt;4000,C880&lt;5000),"Máquinas pesadas",
IF(AND(ISNUMBER(C880),C880&gt;5000,C880&lt;6000),"Colhedoras",
IF(AND(ISNUMBER(C880),C880&gt;7000,C880&lt;8000),"Irrigação",
IF(AND(ISNUMBER(C880),C880&gt;8000,C880&lt;9000),"Reboques",IF(AND(ISNUMBER(C880),C880&gt;0,C880&lt;1000),"Veic. Leves","")))))))))))))))))))))</f>
        <v>Tratores</v>
      </c>
      <c r="B880" s="211"/>
      <c r="C880" s="144">
        <v>2027</v>
      </c>
      <c r="D880" s="143">
        <v>31423</v>
      </c>
      <c r="E880" s="146" t="s">
        <v>614</v>
      </c>
      <c r="F880" s="101" t="str">
        <f>IF(ISBLANK(K880), "Apenas Solicitação", "Tem OC")</f>
        <v>Apenas Solicitação</v>
      </c>
      <c r="G880" s="143">
        <v>5</v>
      </c>
      <c r="H880" s="102">
        <f>G880-I880</f>
        <v>5</v>
      </c>
      <c r="I880" s="103"/>
      <c r="J880" s="147">
        <v>45821</v>
      </c>
      <c r="K880" s="200"/>
      <c r="L880" s="146"/>
      <c r="M880" s="104" t="str">
        <f ca="1">IF(OR(N880="", N880=0), "", IF(N880&gt;TODAY(), "No prazo", "Atrasado"))</f>
        <v/>
      </c>
      <c r="N880" s="104" t="str">
        <f>IFERROR(K880 + VALUE(LEFT(L880, FIND(" ", L880) - 1)), "")</f>
        <v/>
      </c>
      <c r="O880" s="105" t="str">
        <f>IF(_xlfn.DAYS(K880,J880)&lt;0, "Aguardando OC", _xlfn.DAYS(K880,J880))</f>
        <v>Aguardando OC</v>
      </c>
      <c r="P880" s="200">
        <v>407375</v>
      </c>
      <c r="Q880" s="55"/>
      <c r="R880" s="200">
        <v>0</v>
      </c>
      <c r="S880" s="143">
        <v>221</v>
      </c>
      <c r="T880" s="65" t="s">
        <v>1029</v>
      </c>
      <c r="U880" s="164">
        <v>364.56</v>
      </c>
      <c r="V880" s="143"/>
      <c r="W880" s="117" t="str">
        <f>IFERROR(VLOOKUP(V880, Fornecedores!A:C, 3, FALSE), "")</f>
        <v/>
      </c>
      <c r="X880" s="105" t="str">
        <f>IFERROR(VLOOKUP(V880, Fornecedores!A:E, 5, FALSE), "")</f>
        <v/>
      </c>
      <c r="Y880" s="105" t="str">
        <f>IFERROR(VLOOKUP(V880, Fornecedores!A:F, 6, FALSE), "")</f>
        <v/>
      </c>
      <c r="Z880" s="101" t="str">
        <f>IF(H880=0, "Pedido entregue!", "Pendente")</f>
        <v>Pendente</v>
      </c>
      <c r="AA880" s="119"/>
      <c r="AB880" s="132" t="str">
        <f>IF(Z880="Pedido Entregue!", IF(AA880=1, "Retirado do Almoxarifado", IF(AA880=2, "Material devolvido", "Aguardando retirada")), IF(Z880="Pendente", "Entrega pendente", ""))</f>
        <v>Entrega pendente</v>
      </c>
      <c r="AC880" s="18">
        <v>1</v>
      </c>
      <c r="AD880" s="18">
        <f>AC880/SUMIF($P:$P,P880,$AC:$AC)</f>
        <v>1</v>
      </c>
      <c r="AE880" s="18">
        <f>IF(R880=0,0,AC880/SUMIF($R:$R,R880,$AC:$AC))</f>
        <v>0</v>
      </c>
      <c r="AF880" s="18">
        <f>IF(R880=0,1,0)</f>
        <v>1</v>
      </c>
      <c r="AH880" t="str">
        <f>TEXT(J880,"MMMM")</f>
        <v>junho</v>
      </c>
    </row>
    <row r="881" spans="1:34" ht="12.75" customHeight="1" x14ac:dyDescent="0.25">
      <c r="A881" s="90" t="str">
        <f>IF(C881="Oficina Diversos","Oficina Geral",
IF(ISNUMBER(FIND("Estoque - Colhedoras",C881)),"Colhedoras",IF(ISNUMBER(FIND("Caldeiraria",C881)),"Caldeiraria",IF(ISNUMBER(FIND("Borracharia",C881)),"Borracharia",IF(ISNUMBER(FIND("Lubrificação",C881)),"Lubrificação",
IF(ISNUMBER(FIND("Estoque - Carregadeiras",C881)),"Carregadeiras",IF(ISNUMBER(FIND("Estoque - Veic. Leves",C881)),"Veic. Leves",
IF(ISNUMBER(FIND("Estoque - Caminhões",C881)),"Caminhões",IF(ISNUMBER(FIND("Estoque - Transbordos",C881)),"Transbordos",
IF(ISNUMBER(FIND("Estoque - Tratores",C881)),"Tratores",
IF(ISNUMBER(FIND("Estoque - Máquinas pesadas",C881)),"Máquinas pesadas",
IF(ISNUMBER(FIND("Estoque - Reboques",C881)),"Reboques",
IF(C881="Estoque","Estoque",
IF(AND(ISNUMBER(C881),C881&gt;1000,C881&lt;2000),"Caminhões",
IF(AND(ISNUMBER(C881),C881&gt;2000,C881&lt;3000),"Tratores",
IF(AND(ISNUMBER(C881),C881&gt;3000,C881&lt;4000),"Carregadeiras",
IF(AND(ISNUMBER(C881),C881&gt;4000,C881&lt;5000),"Máquinas pesadas",
IF(AND(ISNUMBER(C881),C881&gt;5000,C881&lt;6000),"Colhedoras",
IF(AND(ISNUMBER(C881),C881&gt;7000,C881&lt;8000),"Irrigação",
IF(AND(ISNUMBER(C881),C881&gt;8000,C881&lt;9000),"Reboques",IF(AND(ISNUMBER(C881),C881&gt;0,C881&lt;1000),"Veic. Leves","")))))))))))))))))))))</f>
        <v>Tratores</v>
      </c>
      <c r="B881" s="111"/>
      <c r="C881" s="171">
        <v>2027</v>
      </c>
      <c r="D881" s="170">
        <v>31430</v>
      </c>
      <c r="E881" s="173" t="s">
        <v>20560</v>
      </c>
      <c r="F881" s="101" t="str">
        <f>IF(ISBLANK(K881), "Apenas Solicitação", "Tem OC")</f>
        <v>Apenas Solicitação</v>
      </c>
      <c r="G881" s="170">
        <v>1</v>
      </c>
      <c r="H881" s="102">
        <f>G881-I881</f>
        <v>1</v>
      </c>
      <c r="I881" s="103"/>
      <c r="J881" s="174">
        <v>45821</v>
      </c>
      <c r="K881" s="201"/>
      <c r="L881" s="173"/>
      <c r="M881" s="104" t="str">
        <f ca="1">IF(OR(N881="", N881=0), "", IF(N881&gt;TODAY(), "No prazo", "Atrasado"))</f>
        <v/>
      </c>
      <c r="N881" s="104" t="str">
        <f>IFERROR(K881 + VALUE(LEFT(L881, FIND(" ", L881) - 1)), "")</f>
        <v/>
      </c>
      <c r="O881" s="105" t="str">
        <f>IF(_xlfn.DAYS(K881,J881)&lt;0, "Aguardando OC", _xlfn.DAYS(K881,J881))</f>
        <v>Aguardando OC</v>
      </c>
      <c r="P881" s="201">
        <v>407417</v>
      </c>
      <c r="Q881" s="55"/>
      <c r="R881" s="201">
        <v>0</v>
      </c>
      <c r="S881" s="2">
        <v>221</v>
      </c>
      <c r="T881" s="65" t="s">
        <v>1029</v>
      </c>
      <c r="U881" s="170">
        <v>80.260000000000005</v>
      </c>
      <c r="V881" s="170"/>
      <c r="W881" s="117" t="str">
        <f>IFERROR(VLOOKUP(V881, Fornecedores!A:C, 3, FALSE), "")</f>
        <v/>
      </c>
      <c r="X881" s="105" t="str">
        <f>IFERROR(VLOOKUP(V881, Fornecedores!A:E, 5, FALSE), "")</f>
        <v/>
      </c>
      <c r="Y881" s="105" t="str">
        <f>IFERROR(VLOOKUP(V881, Fornecedores!A:F, 6, FALSE), "")</f>
        <v/>
      </c>
      <c r="Z881" s="101" t="str">
        <f>IF(H881=0, "Pedido entregue!", "Pendente")</f>
        <v>Pendente</v>
      </c>
      <c r="AA881" s="119"/>
      <c r="AB881" s="132" t="str">
        <f>IF(Z881="Pedido Entregue!", IF(AA881=1, "Retirado do Almoxarifado", IF(AA881=2, "Material devolvido", "Aguardando retirada")), IF(Z881="Pendente", "Entrega pendente", ""))</f>
        <v>Entrega pendente</v>
      </c>
      <c r="AC881" s="18">
        <v>1</v>
      </c>
      <c r="AD881" s="18">
        <f>AC881/SUMIF($P:$P,P881,$AC:$AC)</f>
        <v>1</v>
      </c>
      <c r="AE881" s="18">
        <f>IF(R881=0,0,AC881/SUMIF($R:$R,R881,$AC:$AC))</f>
        <v>0</v>
      </c>
      <c r="AF881" s="18">
        <f>IF(R881=0,1,0)</f>
        <v>1</v>
      </c>
      <c r="AH881" t="str">
        <f>TEXT(J881,"MMMM")</f>
        <v>junho</v>
      </c>
    </row>
    <row r="882" spans="1:34" ht="12.75" customHeight="1" x14ac:dyDescent="0.25">
      <c r="A882" s="90" t="str">
        <f>IF(C882="Oficina Diversos","Oficina Geral",
IF(ISNUMBER(FIND("Estoque - Colhedoras",C882)),"Colhedoras",IF(ISNUMBER(FIND("Caldeiraria",C882)),"Caldeiraria",IF(ISNUMBER(FIND("Borracharia",C882)),"Borracharia",IF(ISNUMBER(FIND("Lubrificação",C882)),"Lubrificação",
IF(ISNUMBER(FIND("Estoque - Carregadeiras",C882)),"Carregadeiras",IF(ISNUMBER(FIND("Estoque - Veic. Leves",C882)),"Veic. Leves",
IF(ISNUMBER(FIND("Estoque - Caminhões",C882)),"Caminhões",IF(ISNUMBER(FIND("Estoque - Transbordos",C882)),"Transbordos",
IF(ISNUMBER(FIND("Estoque - Tratores",C882)),"Tratores",
IF(ISNUMBER(FIND("Estoque - Máquinas pesadas",C882)),"Máquinas pesadas",
IF(ISNUMBER(FIND("Estoque - Reboques",C882)),"Reboques",
IF(C882="Estoque","Estoque",
IF(AND(ISNUMBER(C882),C882&gt;1000,C882&lt;2000),"Caminhões",
IF(AND(ISNUMBER(C882),C882&gt;2000,C882&lt;3000),"Tratores",
IF(AND(ISNUMBER(C882),C882&gt;3000,C882&lt;4000),"Carregadeiras",
IF(AND(ISNUMBER(C882),C882&gt;4000,C882&lt;5000),"Máquinas pesadas",
IF(AND(ISNUMBER(C882),C882&gt;5000,C882&lt;6000),"Colhedoras",
IF(AND(ISNUMBER(C882),C882&gt;7000,C882&lt;8000),"Irrigação",
IF(AND(ISNUMBER(C882),C882&gt;8000,C882&lt;9000),"Reboques",IF(AND(ISNUMBER(C882),C882&gt;0,C882&lt;1000),"Veic. Leves","")))))))))))))))))))))</f>
        <v>Tratores</v>
      </c>
      <c r="B882" s="111"/>
      <c r="C882" s="144">
        <v>2027</v>
      </c>
      <c r="D882" s="143">
        <v>31430</v>
      </c>
      <c r="E882" s="146" t="s">
        <v>20560</v>
      </c>
      <c r="F882" s="101" t="str">
        <f>IF(ISBLANK(K882), "Apenas Solicitação", "Tem OC")</f>
        <v>Apenas Solicitação</v>
      </c>
      <c r="G882" s="143">
        <v>1</v>
      </c>
      <c r="H882" s="102">
        <f>G882-I882</f>
        <v>1</v>
      </c>
      <c r="I882" s="103"/>
      <c r="J882" s="147">
        <v>45821</v>
      </c>
      <c r="K882" s="200"/>
      <c r="L882" s="146"/>
      <c r="M882" s="104" t="str">
        <f ca="1">IF(OR(N882="", N882=0), "", IF(N882&gt;TODAY(), "No prazo", "Atrasado"))</f>
        <v/>
      </c>
      <c r="N882" s="104" t="str">
        <f>IFERROR(K882 + VALUE(LEFT(L882, FIND(" ", L882) - 1)), "")</f>
        <v/>
      </c>
      <c r="O882" s="105" t="str">
        <f>IF(_xlfn.DAYS(K882,J882)&lt;0, "Aguardando OC", _xlfn.DAYS(K882,J882))</f>
        <v>Aguardando OC</v>
      </c>
      <c r="P882" s="200">
        <v>407505</v>
      </c>
      <c r="Q882" s="55"/>
      <c r="R882" s="200">
        <v>0</v>
      </c>
      <c r="S882" s="143">
        <v>221</v>
      </c>
      <c r="T882" s="65" t="s">
        <v>1029</v>
      </c>
      <c r="U882" s="164">
        <v>80.260000000000005</v>
      </c>
      <c r="V882" s="143"/>
      <c r="W882" s="117" t="str">
        <f>IFERROR(VLOOKUP(V882, Fornecedores!A:C, 3, FALSE), "")</f>
        <v/>
      </c>
      <c r="X882" s="105" t="str">
        <f>IFERROR(VLOOKUP(V882, Fornecedores!A:E, 5, FALSE), "")</f>
        <v/>
      </c>
      <c r="Y882" s="105" t="str">
        <f>IFERROR(VLOOKUP(V882, Fornecedores!A:F, 6, FALSE), "")</f>
        <v/>
      </c>
      <c r="Z882" s="101" t="str">
        <f>IF(H882=0, "Pedido entregue!", "Pendente")</f>
        <v>Pendente</v>
      </c>
      <c r="AA882" s="119"/>
      <c r="AB882" s="132" t="str">
        <f>IF(Z882="Pedido Entregue!", IF(AA882=1, "Retirado do Almoxarifado", IF(AA882=2, "Material devolvido", "Aguardando retirada")), IF(Z882="Pendente", "Entrega pendente", ""))</f>
        <v>Entrega pendente</v>
      </c>
      <c r="AC882" s="18">
        <v>1</v>
      </c>
      <c r="AD882" s="18">
        <f>AC882/SUMIF($P:$P,P882,$AC:$AC)</f>
        <v>1</v>
      </c>
      <c r="AE882" s="18">
        <f>IF(R882=0,0,AC882/SUMIF($R:$R,R882,$AC:$AC))</f>
        <v>0</v>
      </c>
      <c r="AF882" s="18">
        <f>IF(R882=0,1,0)</f>
        <v>1</v>
      </c>
      <c r="AH882" t="str">
        <f>TEXT(J882,"MMMM")</f>
        <v>junho</v>
      </c>
    </row>
    <row r="883" spans="1:34" ht="12.75" customHeight="1" x14ac:dyDescent="0.25">
      <c r="A883" s="90" t="str">
        <f>IF(C883="Oficina Diversos","Oficina Geral",
IF(ISNUMBER(FIND("Estoque - Colhedoras",C883)),"Colhedoras",IF(ISNUMBER(FIND("Caldeiraria",C883)),"Caldeiraria",IF(ISNUMBER(FIND("Borracharia",C883)),"Borracharia",IF(ISNUMBER(FIND("Lubrificação",C883)),"Lubrificação",
IF(ISNUMBER(FIND("Estoque - Carregadeiras",C883)),"Carregadeiras",IF(ISNUMBER(FIND("Estoque - Veic. Leves",C883)),"Veic. Leves",
IF(ISNUMBER(FIND("Estoque - Caminhões",C883)),"Caminhões",IF(ISNUMBER(FIND("Estoque - Transbordos",C883)),"Transbordos",
IF(ISNUMBER(FIND("Estoque - Tratores",C883)),"Tratores",
IF(ISNUMBER(FIND("Estoque - Máquinas pesadas",C883)),"Máquinas pesadas",
IF(ISNUMBER(FIND("Estoque - Reboques",C883)),"Reboques",
IF(C883="Estoque","Estoque",
IF(AND(ISNUMBER(C883),C883&gt;1000,C883&lt;2000),"Caminhões",
IF(AND(ISNUMBER(C883),C883&gt;2000,C883&lt;3000),"Tratores",
IF(AND(ISNUMBER(C883),C883&gt;3000,C883&lt;4000),"Carregadeiras",
IF(AND(ISNUMBER(C883),C883&gt;4000,C883&lt;5000),"Máquinas pesadas",
IF(AND(ISNUMBER(C883),C883&gt;5000,C883&lt;6000),"Colhedoras",
IF(AND(ISNUMBER(C883),C883&gt;7000,C883&lt;8000),"Irrigação",
IF(AND(ISNUMBER(C883),C883&gt;8000,C883&lt;9000),"Reboques",IF(AND(ISNUMBER(C883),C883&gt;0,C883&lt;1000),"Veic. Leves","")))))))))))))))))))))</f>
        <v>Tratores</v>
      </c>
      <c r="B883" s="81"/>
      <c r="C883" s="69">
        <v>2027</v>
      </c>
      <c r="D883" s="69">
        <v>31438</v>
      </c>
      <c r="E883" s="70" t="s">
        <v>20110</v>
      </c>
      <c r="F883" s="14" t="str">
        <f>IF(ISBLANK(K883), "Apenas Solicitação", "Tem OC")</f>
        <v>Apenas Solicitação</v>
      </c>
      <c r="G883" s="69">
        <v>6</v>
      </c>
      <c r="H883" s="37">
        <f>G883-I883</f>
        <v>6</v>
      </c>
      <c r="I883" s="38">
        <v>0</v>
      </c>
      <c r="J883" s="71">
        <v>45805</v>
      </c>
      <c r="K883" s="195"/>
      <c r="L883" s="70" t="s">
        <v>20151</v>
      </c>
      <c r="M883" s="44" t="str">
        <f ca="1">IF(OR(N883="", N883=0), "", IF(N883&gt;TODAY(), "No prazo", "Atrasado"))</f>
        <v/>
      </c>
      <c r="N883" s="44">
        <f>IFERROR(K883 + VALUE(LEFT(L883, FIND(" ", L883) - 1)), "")</f>
        <v>0</v>
      </c>
      <c r="O883" s="3" t="str">
        <f>IF(_xlfn.DAYS(K883,J883)&lt;0, "Aguardando OC", _xlfn.DAYS(K883,J883))</f>
        <v>Aguardando OC</v>
      </c>
      <c r="P883" s="195">
        <v>405016</v>
      </c>
      <c r="Q883" s="55"/>
      <c r="R883" s="195">
        <v>0</v>
      </c>
      <c r="S883" s="69">
        <v>221</v>
      </c>
      <c r="T883" s="65" t="s">
        <v>1029</v>
      </c>
      <c r="U883" s="120">
        <v>57.765000000000001</v>
      </c>
      <c r="V883" s="69"/>
      <c r="W883" s="47" t="str">
        <f>IFERROR(VLOOKUP(V883, Fornecedores!A:C, 3, FALSE), "")</f>
        <v/>
      </c>
      <c r="X883" s="43" t="str">
        <f>IFERROR(VLOOKUP(V883, Fornecedores!A:E, 5, FALSE), "")</f>
        <v/>
      </c>
      <c r="Y883" s="43" t="str">
        <f>IFERROR(VLOOKUP(V883, Fornecedores!A:F, 6, FALSE), "")</f>
        <v/>
      </c>
      <c r="Z883" s="14" t="str">
        <f>IF(H883=0, "Pedido entregue!", "Pendente")</f>
        <v>Pendente</v>
      </c>
      <c r="AA883" s="49"/>
      <c r="AB883" s="58" t="str">
        <f>IF(Z883="Pedido Entregue!", IF(AA883=1, "Retirado do Almoxarifado", IF(AA883=2, "Material devolvido", "Aguardando retirada")), IF(Z883="Pendente", "Entrega pendente", ""))</f>
        <v>Entrega pendente</v>
      </c>
      <c r="AC883" s="18">
        <v>1</v>
      </c>
      <c r="AD883" s="18">
        <f>AC883/SUMIF($P:$P,P883,$AC:$AC)</f>
        <v>1</v>
      </c>
      <c r="AE883" s="18">
        <f>IF(R883=0,0,AC883/SUMIF($R:$R,R883,$AC:$AC))</f>
        <v>0</v>
      </c>
      <c r="AF883" s="18">
        <f>IF(R883=0,1,0)</f>
        <v>1</v>
      </c>
      <c r="AH883" t="str">
        <f>TEXT(J883,"MMMM")</f>
        <v>maio</v>
      </c>
    </row>
    <row r="884" spans="1:34" ht="12.75" customHeight="1" x14ac:dyDescent="0.25">
      <c r="A884" s="90" t="str">
        <f>IF(C884="Oficina Diversos","Oficina Geral",
IF(ISNUMBER(FIND("Estoque - Colhedoras",C884)),"Colhedoras",IF(ISNUMBER(FIND("Caldeiraria",C884)),"Caldeiraria",IF(ISNUMBER(FIND("Borracharia",C884)),"Borracharia",IF(ISNUMBER(FIND("Lubrificação",C884)),"Lubrificação",
IF(ISNUMBER(FIND("Estoque - Carregadeiras",C884)),"Carregadeiras",IF(ISNUMBER(FIND("Estoque - Veic. Leves",C884)),"Veic. Leves",
IF(ISNUMBER(FIND("Estoque - Caminhões",C884)),"Caminhões",IF(ISNUMBER(FIND("Estoque - Transbordos",C884)),"Transbordos",
IF(ISNUMBER(FIND("Estoque - Tratores",C884)),"Tratores",
IF(ISNUMBER(FIND("Estoque - Máquinas pesadas",C884)),"Máquinas pesadas",
IF(ISNUMBER(FIND("Estoque - Reboques",C884)),"Reboques",
IF(C884="Estoque","Estoque",
IF(AND(ISNUMBER(C884),C884&gt;1000,C884&lt;2000),"Caminhões",
IF(AND(ISNUMBER(C884),C884&gt;2000,C884&lt;3000),"Tratores",
IF(AND(ISNUMBER(C884),C884&gt;3000,C884&lt;4000),"Carregadeiras",
IF(AND(ISNUMBER(C884),C884&gt;4000,C884&lt;5000),"Máquinas pesadas",
IF(AND(ISNUMBER(C884),C884&gt;5000,C884&lt;6000),"Colhedoras",
IF(AND(ISNUMBER(C884),C884&gt;7000,C884&lt;8000),"Irrigação",
IF(AND(ISNUMBER(C884),C884&gt;8000,C884&lt;9000),"Reboques",IF(AND(ISNUMBER(C884),C884&gt;0,C884&lt;1000),"Veic. Leves","")))))))))))))))))))))</f>
        <v>Tratores</v>
      </c>
      <c r="B884" s="215"/>
      <c r="C884" s="222">
        <v>2027</v>
      </c>
      <c r="D884" s="170">
        <v>31440</v>
      </c>
      <c r="E884" s="173" t="s">
        <v>20561</v>
      </c>
      <c r="F884" s="101" t="str">
        <f>IF(ISBLANK(K884), "Apenas Solicitação", "Tem OC")</f>
        <v>Apenas Solicitação</v>
      </c>
      <c r="G884" s="170">
        <v>1</v>
      </c>
      <c r="H884" s="102">
        <f>G884-I884</f>
        <v>1</v>
      </c>
      <c r="I884" s="103"/>
      <c r="J884" s="174">
        <v>45821</v>
      </c>
      <c r="K884" s="201"/>
      <c r="L884" s="173"/>
      <c r="M884" s="104" t="str">
        <f ca="1">IF(OR(N884="", N884=0), "", IF(N884&gt;TODAY(), "No prazo", "Atrasado"))</f>
        <v/>
      </c>
      <c r="N884" s="104" t="str">
        <f>IFERROR(K884 + VALUE(LEFT(L884, FIND(" ", L884) - 1)), "")</f>
        <v/>
      </c>
      <c r="O884" s="105" t="str">
        <f>IF(_xlfn.DAYS(K884,J884)&lt;0, "Aguardando OC", _xlfn.DAYS(K884,J884))</f>
        <v>Aguardando OC</v>
      </c>
      <c r="P884" s="201">
        <v>407467</v>
      </c>
      <c r="Q884" s="55"/>
      <c r="R884" s="201">
        <v>0</v>
      </c>
      <c r="S884" s="2">
        <v>221</v>
      </c>
      <c r="T884" s="65" t="s">
        <v>1029</v>
      </c>
      <c r="U884" s="170">
        <v>93.12</v>
      </c>
      <c r="V884" s="170"/>
      <c r="W884" s="117" t="str">
        <f>IFERROR(VLOOKUP(V884, Fornecedores!A:C, 3, FALSE), "")</f>
        <v/>
      </c>
      <c r="X884" s="105" t="str">
        <f>IFERROR(VLOOKUP(V884, Fornecedores!A:E, 5, FALSE), "")</f>
        <v/>
      </c>
      <c r="Y884" s="105" t="str">
        <f>IFERROR(VLOOKUP(V884, Fornecedores!A:F, 6, FALSE), "")</f>
        <v/>
      </c>
      <c r="Z884" s="101" t="str">
        <f>IF(H884=0, "Pedido entregue!", "Pendente")</f>
        <v>Pendente</v>
      </c>
      <c r="AA884" s="119"/>
      <c r="AB884" s="132" t="str">
        <f>IF(Z884="Pedido Entregue!", IF(AA884=1, "Retirado do Almoxarifado", IF(AA884=2, "Material devolvido", "Aguardando retirada")), IF(Z884="Pendente", "Entrega pendente", ""))</f>
        <v>Entrega pendente</v>
      </c>
      <c r="AC884" s="18">
        <v>1</v>
      </c>
      <c r="AD884" s="18">
        <f>AC884/SUMIF($P:$P,P884,$AC:$AC)</f>
        <v>1</v>
      </c>
      <c r="AE884" s="18">
        <f>IF(R884=0,0,AC884/SUMIF($R:$R,R884,$AC:$AC))</f>
        <v>0</v>
      </c>
      <c r="AF884" s="18">
        <f>IF(R884=0,1,0)</f>
        <v>1</v>
      </c>
      <c r="AH884" t="str">
        <f>TEXT(J884,"MMMM")</f>
        <v>junho</v>
      </c>
    </row>
    <row r="885" spans="1:34" ht="12.75" hidden="1" customHeight="1" x14ac:dyDescent="0.25">
      <c r="A885" s="90" t="str">
        <f>IF(C885="Oficina Diversos","Oficina Geral",
IF(ISNUMBER(FIND("Estoque - Colhedoras",C885)),"Colhedoras",IF(ISNUMBER(FIND("Caldeiraria",C885)),"Caldeiraria",IF(ISNUMBER(FIND("Borracharia",C885)),"Borracharia",IF(ISNUMBER(FIND("Lubrificação",C885)),"Lubrificação",
IF(ISNUMBER(FIND("Estoque - Carregadeiras",C885)),"Carregadeiras",IF(ISNUMBER(FIND("Estoque - Veic. Leves",C885)),"Veic. Leves",
IF(ISNUMBER(FIND("Estoque - Caminhões",C885)),"Caminhões",IF(ISNUMBER(FIND("Estoque - Transbordos",C885)),"Transbordos",
IF(ISNUMBER(FIND("Estoque - Tratores",C885)),"Tratores",
IF(ISNUMBER(FIND("Estoque - Máquinas pesadas",C885)),"Máquinas pesadas",
IF(ISNUMBER(FIND("Estoque - Reboques",C885)),"Reboques",
IF(C885="Estoque","Estoque",
IF(AND(ISNUMBER(C885),C885&gt;1000,C885&lt;2000),"Caminhões",
IF(AND(ISNUMBER(C885),C885&gt;2000,C885&lt;3000),"Tratores",
IF(AND(ISNUMBER(C885),C885&gt;3000,C885&lt;4000),"Carregadeiras",
IF(AND(ISNUMBER(C885),C885&gt;4000,C885&lt;5000),"Máquinas pesadas",
IF(AND(ISNUMBER(C885),C885&gt;5000,C885&lt;6000),"Colhedoras",
IF(AND(ISNUMBER(C885),C885&gt;7000,C885&lt;8000),"Irrigação",
IF(AND(ISNUMBER(C885),C885&gt;8000,C885&lt;9000),"Reboques",IF(AND(ISNUMBER(C885),C885&gt;0,C885&lt;1000),"Veic. Leves","")))))))))))))))))))))</f>
        <v>Tratores</v>
      </c>
      <c r="B885" s="8"/>
      <c r="C885" s="2">
        <v>2030</v>
      </c>
      <c r="D885" s="2">
        <v>31442</v>
      </c>
      <c r="E885" s="10" t="s">
        <v>615</v>
      </c>
      <c r="F885" s="14" t="str">
        <f>IF(ISBLANK(K885), "Apenas Solicitação", "Tem OC")</f>
        <v>Tem OC</v>
      </c>
      <c r="G885" s="2">
        <v>1</v>
      </c>
      <c r="H885" s="37">
        <f>G885-I885</f>
        <v>0</v>
      </c>
      <c r="I885" s="38">
        <v>1</v>
      </c>
      <c r="J885" s="4">
        <v>45699</v>
      </c>
      <c r="K885" s="180">
        <v>45705</v>
      </c>
      <c r="L885" s="4"/>
      <c r="M885" s="44"/>
      <c r="N885" s="44" t="str">
        <f>IFERROR(K885 + VALUE(LEFT(L885, FIND(" ", L885) - 1)), "")</f>
        <v/>
      </c>
      <c r="O885" s="3">
        <f>IF(_xlfn.DAYS(K885,J885)&lt;0, "Aguardando OC", _xlfn.DAYS(K885,J885))</f>
        <v>6</v>
      </c>
      <c r="P885" s="14">
        <v>392065</v>
      </c>
      <c r="Q885" s="2">
        <v>1127366</v>
      </c>
      <c r="R885" s="14">
        <v>164322</v>
      </c>
      <c r="S885" s="2">
        <v>696</v>
      </c>
      <c r="T885" s="65" t="s">
        <v>77</v>
      </c>
      <c r="U885" s="21">
        <v>57.87</v>
      </c>
      <c r="V885" s="2">
        <v>3465</v>
      </c>
      <c r="W885" s="47" t="str">
        <f>IFERROR(VLOOKUP(V885, Fornecedores!A:C, 3, FALSE), "")</f>
        <v>MAQNELSON AGRICOLA L</v>
      </c>
      <c r="X885" s="43" t="str">
        <f>IFERROR(VLOOKUP(V885, Fornecedores!A:E, 5, FALSE), "")</f>
        <v>Itumbiara</v>
      </c>
      <c r="Y885" s="43" t="str">
        <f>IFERROR(VLOOKUP(V885, Fornecedores!A:F, 6, FALSE), "")</f>
        <v>GO</v>
      </c>
      <c r="Z885" s="14" t="str">
        <f>IF(H885=0, "Pedido entregue!", "Pendente")</f>
        <v>Pedido entregue!</v>
      </c>
      <c r="AA885" s="59">
        <v>1</v>
      </c>
      <c r="AB885" s="58" t="str">
        <f>IF(Z885="Pedido Entregue!", IF(AA885=1, "Retirado do Almoxarifado", IF(AA885=2, "Material devolvido", "Aguardando retirada")), IF(Z885="Pendente", "Entrega pendente", ""))</f>
        <v>Retirado do Almoxarifado</v>
      </c>
      <c r="AC885" s="18">
        <v>1</v>
      </c>
      <c r="AD885" s="18">
        <f>AC885/SUMIF($P:$P,P885,$AC:$AC)</f>
        <v>1</v>
      </c>
      <c r="AE885" s="18">
        <f>IF(R885=0,0,AC885/SUMIF($R:$R,R885,$AC:$AC))</f>
        <v>3.2258064516129031E-2</v>
      </c>
      <c r="AF885" s="18">
        <f>IF(R885=0,1,0)</f>
        <v>0</v>
      </c>
      <c r="AG885" s="18">
        <f>IF(R885=0,#REF!-J885,0)</f>
        <v>0</v>
      </c>
      <c r="AH885" t="str">
        <f>TEXT(J885,"MMMM")</f>
        <v>fevereiro</v>
      </c>
    </row>
    <row r="886" spans="1:34" ht="12.75" customHeight="1" x14ac:dyDescent="0.25">
      <c r="A886" s="90" t="str">
        <f>IF(C886="Oficina Diversos","Oficina Geral",
IF(ISNUMBER(FIND("Estoque - Colhedoras",C886)),"Colhedoras",IF(ISNUMBER(FIND("Caldeiraria",C886)),"Caldeiraria",IF(ISNUMBER(FIND("Borracharia",C886)),"Borracharia",IF(ISNUMBER(FIND("Lubrificação",C886)),"Lubrificação",
IF(ISNUMBER(FIND("Estoque - Carregadeiras",C886)),"Carregadeiras",IF(ISNUMBER(FIND("Estoque - Veic. Leves",C886)),"Veic. Leves",
IF(ISNUMBER(FIND("Estoque - Caminhões",C886)),"Caminhões",IF(ISNUMBER(FIND("Estoque - Transbordos",C886)),"Transbordos",
IF(ISNUMBER(FIND("Estoque - Tratores",C886)),"Tratores",
IF(ISNUMBER(FIND("Estoque - Máquinas pesadas",C886)),"Máquinas pesadas",
IF(ISNUMBER(FIND("Estoque - Reboques",C886)),"Reboques",
IF(C886="Estoque","Estoque",
IF(AND(ISNUMBER(C886),C886&gt;1000,C886&lt;2000),"Caminhões",
IF(AND(ISNUMBER(C886),C886&gt;2000,C886&lt;3000),"Tratores",
IF(AND(ISNUMBER(C886),C886&gt;3000,C886&lt;4000),"Carregadeiras",
IF(AND(ISNUMBER(C886),C886&gt;4000,C886&lt;5000),"Máquinas pesadas",
IF(AND(ISNUMBER(C886),C886&gt;5000,C886&lt;6000),"Colhedoras",
IF(AND(ISNUMBER(C886),C886&gt;7000,C886&lt;8000),"Irrigação",
IF(AND(ISNUMBER(C886),C886&gt;8000,C886&lt;9000),"Reboques",IF(AND(ISNUMBER(C886),C886&gt;0,C886&lt;1000),"Veic. Leves","")))))))))))))))))))))</f>
        <v>Tratores</v>
      </c>
      <c r="B886" s="111"/>
      <c r="C886" s="171">
        <v>2025</v>
      </c>
      <c r="D886" s="170">
        <v>31442</v>
      </c>
      <c r="E886" s="173" t="s">
        <v>615</v>
      </c>
      <c r="F886" s="101" t="str">
        <f>IF(ISBLANK(K886), "Apenas Solicitação", "Tem OC")</f>
        <v>Apenas Solicitação</v>
      </c>
      <c r="G886" s="170">
        <v>1</v>
      </c>
      <c r="H886" s="102">
        <f>G886-I886</f>
        <v>1</v>
      </c>
      <c r="I886" s="103"/>
      <c r="J886" s="174">
        <v>45820</v>
      </c>
      <c r="K886" s="201"/>
      <c r="L886" s="173"/>
      <c r="M886" s="104" t="str">
        <f ca="1">IF(OR(N886="", N886=0), "", IF(N886&gt;TODAY(), "No prazo", "Atrasado"))</f>
        <v/>
      </c>
      <c r="N886" s="104" t="str">
        <f>IFERROR(K886 + VALUE(LEFT(L886, FIND(" ", L886) - 1)), "")</f>
        <v/>
      </c>
      <c r="O886" s="105" t="str">
        <f>IF(_xlfn.DAYS(K886,J886)&lt;0, "Aguardando OC", _xlfn.DAYS(K886,J886))</f>
        <v>Aguardando OC</v>
      </c>
      <c r="P886" s="201">
        <v>407147</v>
      </c>
      <c r="Q886" s="55"/>
      <c r="R886" s="201">
        <v>0</v>
      </c>
      <c r="S886" s="2">
        <v>221</v>
      </c>
      <c r="T886" s="65" t="s">
        <v>1029</v>
      </c>
      <c r="U886" s="170">
        <v>57.87</v>
      </c>
      <c r="V886" s="170"/>
      <c r="W886" s="117" t="str">
        <f>IFERROR(VLOOKUP(V886, Fornecedores!A:C, 3, FALSE), "")</f>
        <v/>
      </c>
      <c r="X886" s="105" t="str">
        <f>IFERROR(VLOOKUP(V886, Fornecedores!A:E, 5, FALSE), "")</f>
        <v/>
      </c>
      <c r="Y886" s="105" t="str">
        <f>IFERROR(VLOOKUP(V886, Fornecedores!A:F, 6, FALSE), "")</f>
        <v/>
      </c>
      <c r="Z886" s="101" t="str">
        <f>IF(H886=0, "Pedido entregue!", "Pendente")</f>
        <v>Pendente</v>
      </c>
      <c r="AA886" s="119"/>
      <c r="AB886" s="132" t="str">
        <f>IF(Z886="Pedido Entregue!", IF(AA886=1, "Retirado do Almoxarifado", IF(AA886=2, "Material devolvido", "Aguardando retirada")), IF(Z886="Pendente", "Entrega pendente", ""))</f>
        <v>Entrega pendente</v>
      </c>
      <c r="AC886" s="18">
        <v>1</v>
      </c>
      <c r="AD886" s="18">
        <f>AC886/SUMIF($P:$P,P886,$AC:$AC)</f>
        <v>1</v>
      </c>
      <c r="AE886" s="18">
        <f>IF(R886=0,0,AC886/SUMIF($R:$R,R886,$AC:$AC))</f>
        <v>0</v>
      </c>
      <c r="AF886" s="18">
        <f>IF(R886=0,1,0)</f>
        <v>1</v>
      </c>
      <c r="AH886" t="str">
        <f>TEXT(J886,"MMMM")</f>
        <v>junho</v>
      </c>
    </row>
    <row r="887" spans="1:34" ht="12.75" customHeight="1" x14ac:dyDescent="0.25">
      <c r="A887" s="90" t="str">
        <f>IF(C887="Oficina Diversos","Oficina Geral",
IF(ISNUMBER(FIND("Estoque - Colhedoras",C887)),"Colhedoras",IF(ISNUMBER(FIND("Caldeiraria",C887)),"Caldeiraria",IF(ISNUMBER(FIND("Borracharia",C887)),"Borracharia",IF(ISNUMBER(FIND("Lubrificação",C887)),"Lubrificação",
IF(ISNUMBER(FIND("Estoque - Carregadeiras",C887)),"Carregadeiras",IF(ISNUMBER(FIND("Estoque - Veic. Leves",C887)),"Veic. Leves",
IF(ISNUMBER(FIND("Estoque - Caminhões",C887)),"Caminhões",IF(ISNUMBER(FIND("Estoque - Transbordos",C887)),"Transbordos",
IF(ISNUMBER(FIND("Estoque - Tratores",C887)),"Tratores",
IF(ISNUMBER(FIND("Estoque - Máquinas pesadas",C887)),"Máquinas pesadas",
IF(ISNUMBER(FIND("Estoque - Reboques",C887)),"Reboques",
IF(C887="Estoque","Estoque",
IF(AND(ISNUMBER(C887),C887&gt;1000,C887&lt;2000),"Caminhões",
IF(AND(ISNUMBER(C887),C887&gt;2000,C887&lt;3000),"Tratores",
IF(AND(ISNUMBER(C887),C887&gt;3000,C887&lt;4000),"Carregadeiras",
IF(AND(ISNUMBER(C887),C887&gt;4000,C887&lt;5000),"Máquinas pesadas",
IF(AND(ISNUMBER(C887),C887&gt;5000,C887&lt;6000),"Colhedoras",
IF(AND(ISNUMBER(C887),C887&gt;7000,C887&lt;8000),"Irrigação",
IF(AND(ISNUMBER(C887),C887&gt;8000,C887&lt;9000),"Reboques",IF(AND(ISNUMBER(C887),C887&gt;0,C887&lt;1000),"Veic. Leves","")))))))))))))))))))))</f>
        <v>Tratores</v>
      </c>
      <c r="B887" s="111"/>
      <c r="C887" s="144">
        <v>2027</v>
      </c>
      <c r="D887" s="143">
        <v>31442</v>
      </c>
      <c r="E887" s="146" t="s">
        <v>615</v>
      </c>
      <c r="F887" s="101" t="str">
        <f>IF(ISBLANK(K887), "Apenas Solicitação", "Tem OC")</f>
        <v>Apenas Solicitação</v>
      </c>
      <c r="G887" s="143">
        <v>1</v>
      </c>
      <c r="H887" s="102">
        <f>G887-I887</f>
        <v>1</v>
      </c>
      <c r="I887" s="103"/>
      <c r="J887" s="147">
        <v>45821</v>
      </c>
      <c r="K887" s="200"/>
      <c r="L887" s="146"/>
      <c r="M887" s="104" t="str">
        <f ca="1">IF(OR(N887="", N887=0), "", IF(N887&gt;TODAY(), "No prazo", "Atrasado"))</f>
        <v/>
      </c>
      <c r="N887" s="104" t="str">
        <f>IFERROR(K887 + VALUE(LEFT(L887, FIND(" ", L887) - 1)), "")</f>
        <v/>
      </c>
      <c r="O887" s="105" t="str">
        <f>IF(_xlfn.DAYS(K887,J887)&lt;0, "Aguardando OC", _xlfn.DAYS(K887,J887))</f>
        <v>Aguardando OC</v>
      </c>
      <c r="P887" s="200">
        <v>407373</v>
      </c>
      <c r="Q887" s="55"/>
      <c r="R887" s="200">
        <v>0</v>
      </c>
      <c r="S887" s="143">
        <v>221</v>
      </c>
      <c r="T887" s="65" t="s">
        <v>1029</v>
      </c>
      <c r="U887" s="164">
        <v>57.87</v>
      </c>
      <c r="V887" s="143"/>
      <c r="W887" s="117" t="str">
        <f>IFERROR(VLOOKUP(V887, Fornecedores!A:C, 3, FALSE), "")</f>
        <v/>
      </c>
      <c r="X887" s="105" t="str">
        <f>IFERROR(VLOOKUP(V887, Fornecedores!A:E, 5, FALSE), "")</f>
        <v/>
      </c>
      <c r="Y887" s="105" t="str">
        <f>IFERROR(VLOOKUP(V887, Fornecedores!A:F, 6, FALSE), "")</f>
        <v/>
      </c>
      <c r="Z887" s="101" t="str">
        <f>IF(H887=0, "Pedido entregue!", "Pendente")</f>
        <v>Pendente</v>
      </c>
      <c r="AA887" s="119"/>
      <c r="AB887" s="132" t="str">
        <f>IF(Z887="Pedido Entregue!", IF(AA887=1, "Retirado do Almoxarifado", IF(AA887=2, "Material devolvido", "Aguardando retirada")), IF(Z887="Pendente", "Entrega pendente", ""))</f>
        <v>Entrega pendente</v>
      </c>
      <c r="AC887" s="18">
        <v>1</v>
      </c>
      <c r="AD887" s="18">
        <f>AC887/SUMIF($P:$P,P887,$AC:$AC)</f>
        <v>1</v>
      </c>
      <c r="AE887" s="18">
        <f>IF(R887=0,0,AC887/SUMIF($R:$R,R887,$AC:$AC))</f>
        <v>0</v>
      </c>
      <c r="AF887" s="18">
        <f>IF(R887=0,1,0)</f>
        <v>1</v>
      </c>
      <c r="AH887" t="str">
        <f>TEXT(J887,"MMMM")</f>
        <v>junho</v>
      </c>
    </row>
    <row r="888" spans="1:34" ht="12.75" customHeight="1" x14ac:dyDescent="0.25">
      <c r="A888" s="90" t="str">
        <f>IF(C888="Oficina Diversos","Oficina Geral",
IF(ISNUMBER(FIND("Estoque - Colhedoras",C888)),"Colhedoras",IF(ISNUMBER(FIND("Caldeiraria",C888)),"Caldeiraria",IF(ISNUMBER(FIND("Borracharia",C888)),"Borracharia",IF(ISNUMBER(FIND("Lubrificação",C888)),"Lubrificação",
IF(ISNUMBER(FIND("Estoque - Carregadeiras",C888)),"Carregadeiras",IF(ISNUMBER(FIND("Estoque - Veic. Leves",C888)),"Veic. Leves",
IF(ISNUMBER(FIND("Estoque - Caminhões",C888)),"Caminhões",IF(ISNUMBER(FIND("Estoque - Transbordos",C888)),"Transbordos",
IF(ISNUMBER(FIND("Estoque - Tratores",C888)),"Tratores",
IF(ISNUMBER(FIND("Estoque - Máquinas pesadas",C888)),"Máquinas pesadas",
IF(ISNUMBER(FIND("Estoque - Reboques",C888)),"Reboques",
IF(C888="Estoque","Estoque",
IF(AND(ISNUMBER(C888),C888&gt;1000,C888&lt;2000),"Caminhões",
IF(AND(ISNUMBER(C888),C888&gt;2000,C888&lt;3000),"Tratores",
IF(AND(ISNUMBER(C888),C888&gt;3000,C888&lt;4000),"Carregadeiras",
IF(AND(ISNUMBER(C888),C888&gt;4000,C888&lt;5000),"Máquinas pesadas",
IF(AND(ISNUMBER(C888),C888&gt;5000,C888&lt;6000),"Colhedoras",
IF(AND(ISNUMBER(C888),C888&gt;7000,C888&lt;8000),"Irrigação",
IF(AND(ISNUMBER(C888),C888&gt;8000,C888&lt;9000),"Reboques",IF(AND(ISNUMBER(C888),C888&gt;0,C888&lt;1000),"Veic. Leves","")))))))))))))))))))))</f>
        <v>Tratores</v>
      </c>
      <c r="B888" s="111"/>
      <c r="C888" s="113">
        <v>2064</v>
      </c>
      <c r="D888" s="2">
        <v>31443</v>
      </c>
      <c r="E888" s="3" t="s">
        <v>20562</v>
      </c>
      <c r="F888" s="101" t="str">
        <f>IF(ISBLANK(K888), "Apenas Solicitação", "Tem OC")</f>
        <v>Tem OC</v>
      </c>
      <c r="G888" s="2">
        <v>1</v>
      </c>
      <c r="H888" s="102">
        <f>G888-I888</f>
        <v>1</v>
      </c>
      <c r="I888" s="103"/>
      <c r="J888" s="4">
        <v>45821</v>
      </c>
      <c r="K888" s="180">
        <v>45842</v>
      </c>
      <c r="L888" s="3" t="s">
        <v>20166</v>
      </c>
      <c r="M888" s="104" t="str">
        <f ca="1">IF(OR(N888="", N888=0), "", IF(N888&gt;TODAY(), "No prazo", "Atrasado"))</f>
        <v>Atrasado</v>
      </c>
      <c r="N888" s="104">
        <f>IFERROR(K888 + VALUE(LEFT(L888, FIND(" ", L888) - 1)), "")</f>
        <v>45846</v>
      </c>
      <c r="O888" s="105">
        <f>IF(_xlfn.DAYS(K888,J888)&lt;0, "Aguardando OC", _xlfn.DAYS(K888,J888))</f>
        <v>21</v>
      </c>
      <c r="P888" s="14">
        <v>407292</v>
      </c>
      <c r="Q888" s="55"/>
      <c r="R888" s="14">
        <v>170490</v>
      </c>
      <c r="S888" s="2">
        <v>221</v>
      </c>
      <c r="T888" s="65" t="s">
        <v>1029</v>
      </c>
      <c r="U888" s="21">
        <v>536.19000000000005</v>
      </c>
      <c r="V888" s="2">
        <v>3465</v>
      </c>
      <c r="W888" s="117" t="str">
        <f>IFERROR(VLOOKUP(V888, Fornecedores!A:C, 3, FALSE), "")</f>
        <v>MAQNELSON AGRICOLA L</v>
      </c>
      <c r="X888" s="105" t="str">
        <f>IFERROR(VLOOKUP(V888, Fornecedores!A:E, 5, FALSE), "")</f>
        <v>Itumbiara</v>
      </c>
      <c r="Y888" s="105" t="str">
        <f>IFERROR(VLOOKUP(V888, Fornecedores!A:F, 6, FALSE), "")</f>
        <v>GO</v>
      </c>
      <c r="Z888" s="101" t="str">
        <f>IF(H888=0, "Pedido entregue!", "Pendente")</f>
        <v>Pendente</v>
      </c>
      <c r="AA888" s="119"/>
      <c r="AB888" s="132" t="str">
        <f>IF(Z888="Pedido Entregue!", IF(AA888=1, "Retirado do Almoxarifado", IF(AA888=2, "Material devolvido", "Aguardando retirada")), IF(Z888="Pendente", "Entrega pendente", ""))</f>
        <v>Entrega pendente</v>
      </c>
      <c r="AC888" s="18">
        <v>1</v>
      </c>
      <c r="AD888" s="18">
        <f>AC888/SUMIF($P:$P,P888,$AC:$AC)</f>
        <v>1</v>
      </c>
      <c r="AE888" s="18">
        <f>IF(R888=0,0,AC888/SUMIF($R:$R,R888,$AC:$AC))</f>
        <v>1.5625E-2</v>
      </c>
      <c r="AF888" s="18">
        <f>IF(R888=0,1,0)</f>
        <v>0</v>
      </c>
      <c r="AH888" t="str">
        <f>TEXT(J888,"MMMM")</f>
        <v>junho</v>
      </c>
    </row>
    <row r="889" spans="1:34" ht="12.75" customHeight="1" x14ac:dyDescent="0.25">
      <c r="A889" s="90" t="str">
        <f>IF(C889="Oficina Diversos","Oficina Geral",
IF(ISNUMBER(FIND("Estoque - Colhedoras",C889)),"Colhedoras",IF(ISNUMBER(FIND("Caldeiraria",C889)),"Caldeiraria",IF(ISNUMBER(FIND("Borracharia",C889)),"Borracharia",IF(ISNUMBER(FIND("Lubrificação",C889)),"Lubrificação",
IF(ISNUMBER(FIND("Estoque - Carregadeiras",C889)),"Carregadeiras",IF(ISNUMBER(FIND("Estoque - Veic. Leves",C889)),"Veic. Leves",
IF(ISNUMBER(FIND("Estoque - Caminhões",C889)),"Caminhões",IF(ISNUMBER(FIND("Estoque - Transbordos",C889)),"Transbordos",
IF(ISNUMBER(FIND("Estoque - Tratores",C889)),"Tratores",
IF(ISNUMBER(FIND("Estoque - Máquinas pesadas",C889)),"Máquinas pesadas",
IF(ISNUMBER(FIND("Estoque - Reboques",C889)),"Reboques",
IF(C889="Estoque","Estoque",
IF(AND(ISNUMBER(C889),C889&gt;1000,C889&lt;2000),"Caminhões",
IF(AND(ISNUMBER(C889),C889&gt;2000,C889&lt;3000),"Tratores",
IF(AND(ISNUMBER(C889),C889&gt;3000,C889&lt;4000),"Carregadeiras",
IF(AND(ISNUMBER(C889),C889&gt;4000,C889&lt;5000),"Máquinas pesadas",
IF(AND(ISNUMBER(C889),C889&gt;5000,C889&lt;6000),"Colhedoras",
IF(AND(ISNUMBER(C889),C889&gt;7000,C889&lt;8000),"Irrigação",
IF(AND(ISNUMBER(C889),C889&gt;8000,C889&lt;9000),"Reboques",IF(AND(ISNUMBER(C889),C889&gt;0,C889&lt;1000),"Veic. Leves","")))))))))))))))))))))</f>
        <v>Tratores</v>
      </c>
      <c r="B889" s="111"/>
      <c r="C889" s="144">
        <v>2064</v>
      </c>
      <c r="D889" s="143">
        <v>31444</v>
      </c>
      <c r="E889" s="146" t="s">
        <v>20563</v>
      </c>
      <c r="F889" s="101" t="str">
        <f>IF(ISBLANK(K889), "Apenas Solicitação", "Tem OC")</f>
        <v>Apenas Solicitação</v>
      </c>
      <c r="G889" s="143">
        <v>1</v>
      </c>
      <c r="H889" s="102">
        <f>G889-I889</f>
        <v>1</v>
      </c>
      <c r="I889" s="103"/>
      <c r="J889" s="147">
        <v>45821</v>
      </c>
      <c r="K889" s="200"/>
      <c r="L889" s="146"/>
      <c r="M889" s="104" t="str">
        <f ca="1">IF(OR(N889="", N889=0), "", IF(N889&gt;TODAY(), "No prazo", "Atrasado"))</f>
        <v/>
      </c>
      <c r="N889" s="104" t="str">
        <f>IFERROR(K889 + VALUE(LEFT(L889, FIND(" ", L889) - 1)), "")</f>
        <v/>
      </c>
      <c r="O889" s="105" t="str">
        <f>IF(_xlfn.DAYS(K889,J889)&lt;0, "Aguardando OC", _xlfn.DAYS(K889,J889))</f>
        <v>Aguardando OC</v>
      </c>
      <c r="P889" s="200">
        <v>407274</v>
      </c>
      <c r="Q889" s="55"/>
      <c r="R889" s="200">
        <v>0</v>
      </c>
      <c r="S889" s="143">
        <v>221</v>
      </c>
      <c r="T889" s="65" t="s">
        <v>1029</v>
      </c>
      <c r="U889" s="164">
        <v>38.56</v>
      </c>
      <c r="V889" s="143"/>
      <c r="W889" s="117" t="str">
        <f>IFERROR(VLOOKUP(V889, Fornecedores!A:C, 3, FALSE), "")</f>
        <v/>
      </c>
      <c r="X889" s="105" t="str">
        <f>IFERROR(VLOOKUP(V889, Fornecedores!A:E, 5, FALSE), "")</f>
        <v/>
      </c>
      <c r="Y889" s="105" t="str">
        <f>IFERROR(VLOOKUP(V889, Fornecedores!A:F, 6, FALSE), "")</f>
        <v/>
      </c>
      <c r="Z889" s="101" t="str">
        <f>IF(H889=0, "Pedido entregue!", "Pendente")</f>
        <v>Pendente</v>
      </c>
      <c r="AA889" s="119"/>
      <c r="AB889" s="132" t="str">
        <f>IF(Z889="Pedido Entregue!", IF(AA889=1, "Retirado do Almoxarifado", IF(AA889=2, "Material devolvido", "Aguardando retirada")), IF(Z889="Pendente", "Entrega pendente", ""))</f>
        <v>Entrega pendente</v>
      </c>
      <c r="AC889" s="18">
        <v>1</v>
      </c>
      <c r="AD889" s="18">
        <f>AC889/SUMIF($P:$P,P889,$AC:$AC)</f>
        <v>1</v>
      </c>
      <c r="AE889" s="18">
        <f>IF(R889=0,0,AC889/SUMIF($R:$R,R889,$AC:$AC))</f>
        <v>0</v>
      </c>
      <c r="AF889" s="18">
        <f>IF(R889=0,1,0)</f>
        <v>1</v>
      </c>
      <c r="AH889" t="str">
        <f>TEXT(J889,"MMMM")</f>
        <v>junho</v>
      </c>
    </row>
    <row r="890" spans="1:34" ht="12.75" customHeight="1" x14ac:dyDescent="0.25">
      <c r="A890" s="90" t="str">
        <f>IF(C890="Oficina Diversos","Oficina Geral",
IF(ISNUMBER(FIND("Estoque - Colhedoras",C890)),"Colhedoras",IF(ISNUMBER(FIND("Caldeiraria",C890)),"Caldeiraria",IF(ISNUMBER(FIND("Borracharia",C890)),"Borracharia",IF(ISNUMBER(FIND("Lubrificação",C890)),"Lubrificação",
IF(ISNUMBER(FIND("Estoque - Carregadeiras",C890)),"Carregadeiras",IF(ISNUMBER(FIND("Estoque - Veic. Leves",C890)),"Veic. Leves",
IF(ISNUMBER(FIND("Estoque - Caminhões",C890)),"Caminhões",IF(ISNUMBER(FIND("Estoque - Transbordos",C890)),"Transbordos",
IF(ISNUMBER(FIND("Estoque - Tratores",C890)),"Tratores",
IF(ISNUMBER(FIND("Estoque - Máquinas pesadas",C890)),"Máquinas pesadas",
IF(ISNUMBER(FIND("Estoque - Reboques",C890)),"Reboques",
IF(C890="Estoque","Estoque",
IF(AND(ISNUMBER(C890),C890&gt;1000,C890&lt;2000),"Caminhões",
IF(AND(ISNUMBER(C890),C890&gt;2000,C890&lt;3000),"Tratores",
IF(AND(ISNUMBER(C890),C890&gt;3000,C890&lt;4000),"Carregadeiras",
IF(AND(ISNUMBER(C890),C890&gt;4000,C890&lt;5000),"Máquinas pesadas",
IF(AND(ISNUMBER(C890),C890&gt;5000,C890&lt;6000),"Colhedoras",
IF(AND(ISNUMBER(C890),C890&gt;7000,C890&lt;8000),"Irrigação",
IF(AND(ISNUMBER(C890),C890&gt;8000,C890&lt;9000),"Reboques",IF(AND(ISNUMBER(C890),C890&gt;0,C890&lt;1000),"Veic. Leves","")))))))))))))))))))))</f>
        <v>Tratores</v>
      </c>
      <c r="B890" s="111"/>
      <c r="C890" s="171">
        <v>2027</v>
      </c>
      <c r="D890" s="170">
        <v>31444</v>
      </c>
      <c r="E890" s="173" t="s">
        <v>20563</v>
      </c>
      <c r="F890" s="101" t="str">
        <f>IF(ISBLANK(K890), "Apenas Solicitação", "Tem OC")</f>
        <v>Apenas Solicitação</v>
      </c>
      <c r="G890" s="170">
        <v>1</v>
      </c>
      <c r="H890" s="102">
        <f>G890-I890</f>
        <v>1</v>
      </c>
      <c r="I890" s="103"/>
      <c r="J890" s="174">
        <v>45821</v>
      </c>
      <c r="K890" s="201"/>
      <c r="L890" s="173"/>
      <c r="M890" s="104" t="str">
        <f ca="1">IF(OR(N890="", N890=0), "", IF(N890&gt;TODAY(), "No prazo", "Atrasado"))</f>
        <v/>
      </c>
      <c r="N890" s="104" t="str">
        <f>IFERROR(K890 + VALUE(LEFT(L890, FIND(" ", L890) - 1)), "")</f>
        <v/>
      </c>
      <c r="O890" s="105" t="str">
        <f>IF(_xlfn.DAYS(K890,J890)&lt;0, "Aguardando OC", _xlfn.DAYS(K890,J890))</f>
        <v>Aguardando OC</v>
      </c>
      <c r="P890" s="201">
        <v>407396</v>
      </c>
      <c r="Q890" s="55"/>
      <c r="R890" s="201">
        <v>0</v>
      </c>
      <c r="S890" s="2">
        <v>221</v>
      </c>
      <c r="T890" s="65" t="s">
        <v>1029</v>
      </c>
      <c r="U890" s="170">
        <v>38.56</v>
      </c>
      <c r="V890" s="170"/>
      <c r="W890" s="117" t="str">
        <f>IFERROR(VLOOKUP(V890, Fornecedores!A:C, 3, FALSE), "")</f>
        <v/>
      </c>
      <c r="X890" s="105" t="str">
        <f>IFERROR(VLOOKUP(V890, Fornecedores!A:E, 5, FALSE), "")</f>
        <v/>
      </c>
      <c r="Y890" s="105" t="str">
        <f>IFERROR(VLOOKUP(V890, Fornecedores!A:F, 6, FALSE), "")</f>
        <v/>
      </c>
      <c r="Z890" s="101" t="str">
        <f>IF(H890=0, "Pedido entregue!", "Pendente")</f>
        <v>Pendente</v>
      </c>
      <c r="AA890" s="119"/>
      <c r="AB890" s="132" t="str">
        <f>IF(Z890="Pedido Entregue!", IF(AA890=1, "Retirado do Almoxarifado", IF(AA890=2, "Material devolvido", "Aguardando retirada")), IF(Z890="Pendente", "Entrega pendente", ""))</f>
        <v>Entrega pendente</v>
      </c>
      <c r="AC890" s="18">
        <v>1</v>
      </c>
      <c r="AD890" s="18">
        <f>AC890/SUMIF($P:$P,P890,$AC:$AC)</f>
        <v>1</v>
      </c>
      <c r="AE890" s="18">
        <f>IF(R890=0,0,AC890/SUMIF($R:$R,R890,$AC:$AC))</f>
        <v>0</v>
      </c>
      <c r="AF890" s="18">
        <f>IF(R890=0,1,0)</f>
        <v>1</v>
      </c>
      <c r="AH890" t="str">
        <f>TEXT(J890,"MMMM")</f>
        <v>junho</v>
      </c>
    </row>
    <row r="891" spans="1:34" ht="12.75" customHeight="1" x14ac:dyDescent="0.25">
      <c r="A891" s="90" t="str">
        <f>IF(C891="Oficina Diversos","Oficina Geral",
IF(ISNUMBER(FIND("Estoque - Colhedoras",C891)),"Colhedoras",IF(ISNUMBER(FIND("Caldeiraria",C891)),"Caldeiraria",IF(ISNUMBER(FIND("Borracharia",C891)),"Borracharia",IF(ISNUMBER(FIND("Lubrificação",C891)),"Lubrificação",
IF(ISNUMBER(FIND("Estoque - Carregadeiras",C891)),"Carregadeiras",IF(ISNUMBER(FIND("Estoque - Veic. Leves",C891)),"Veic. Leves",
IF(ISNUMBER(FIND("Estoque - Caminhões",C891)),"Caminhões",IF(ISNUMBER(FIND("Estoque - Transbordos",C891)),"Transbordos",
IF(ISNUMBER(FIND("Estoque - Tratores",C891)),"Tratores",
IF(ISNUMBER(FIND("Estoque - Máquinas pesadas",C891)),"Máquinas pesadas",
IF(ISNUMBER(FIND("Estoque - Reboques",C891)),"Reboques",
IF(C891="Estoque","Estoque",
IF(AND(ISNUMBER(C891),C891&gt;1000,C891&lt;2000),"Caminhões",
IF(AND(ISNUMBER(C891),C891&gt;2000,C891&lt;3000),"Tratores",
IF(AND(ISNUMBER(C891),C891&gt;3000,C891&lt;4000),"Carregadeiras",
IF(AND(ISNUMBER(C891),C891&gt;4000,C891&lt;5000),"Máquinas pesadas",
IF(AND(ISNUMBER(C891),C891&gt;5000,C891&lt;6000),"Colhedoras",
IF(AND(ISNUMBER(C891),C891&gt;7000,C891&lt;8000),"Irrigação",
IF(AND(ISNUMBER(C891),C891&gt;8000,C891&lt;9000),"Reboques",IF(AND(ISNUMBER(C891),C891&gt;0,C891&lt;1000),"Veic. Leves","")))))))))))))))))))))</f>
        <v>Tratores</v>
      </c>
      <c r="B891" s="111"/>
      <c r="C891" s="171">
        <v>2027</v>
      </c>
      <c r="D891" s="170">
        <v>31444</v>
      </c>
      <c r="E891" s="173" t="s">
        <v>20563</v>
      </c>
      <c r="F891" s="101" t="str">
        <f>IF(ISBLANK(K891), "Apenas Solicitação", "Tem OC")</f>
        <v>Apenas Solicitação</v>
      </c>
      <c r="G891" s="170">
        <v>1</v>
      </c>
      <c r="H891" s="102">
        <f>G891-I891</f>
        <v>1</v>
      </c>
      <c r="I891" s="103"/>
      <c r="J891" s="174">
        <v>45821</v>
      </c>
      <c r="K891" s="201"/>
      <c r="L891" s="173"/>
      <c r="M891" s="104" t="str">
        <f ca="1">IF(OR(N891="", N891=0), "", IF(N891&gt;TODAY(), "No prazo", "Atrasado"))</f>
        <v/>
      </c>
      <c r="N891" s="104" t="str">
        <f>IFERROR(K891 + VALUE(LEFT(L891, FIND(" ", L891) - 1)), "")</f>
        <v/>
      </c>
      <c r="O891" s="105" t="str">
        <f>IF(_xlfn.DAYS(K891,J891)&lt;0, "Aguardando OC", _xlfn.DAYS(K891,J891))</f>
        <v>Aguardando OC</v>
      </c>
      <c r="P891" s="201">
        <v>407407</v>
      </c>
      <c r="Q891" s="55"/>
      <c r="R891" s="201">
        <v>0</v>
      </c>
      <c r="S891" s="2">
        <v>221</v>
      </c>
      <c r="T891" s="65" t="s">
        <v>1029</v>
      </c>
      <c r="U891" s="170">
        <v>38.56</v>
      </c>
      <c r="V891" s="170"/>
      <c r="W891" s="117" t="str">
        <f>IFERROR(VLOOKUP(V891, Fornecedores!A:C, 3, FALSE), "")</f>
        <v/>
      </c>
      <c r="X891" s="105" t="str">
        <f>IFERROR(VLOOKUP(V891, Fornecedores!A:E, 5, FALSE), "")</f>
        <v/>
      </c>
      <c r="Y891" s="105" t="str">
        <f>IFERROR(VLOOKUP(V891, Fornecedores!A:F, 6, FALSE), "")</f>
        <v/>
      </c>
      <c r="Z891" s="101" t="str">
        <f>IF(H891=0, "Pedido entregue!", "Pendente")</f>
        <v>Pendente</v>
      </c>
      <c r="AA891" s="119"/>
      <c r="AB891" s="132" t="str">
        <f>IF(Z891="Pedido Entregue!", IF(AA891=1, "Retirado do Almoxarifado", IF(AA891=2, "Material devolvido", "Aguardando retirada")), IF(Z891="Pendente", "Entrega pendente", ""))</f>
        <v>Entrega pendente</v>
      </c>
      <c r="AC891" s="18">
        <v>1</v>
      </c>
      <c r="AD891" s="18">
        <f>AC891/SUMIF($P:$P,P891,$AC:$AC)</f>
        <v>1</v>
      </c>
      <c r="AE891" s="18">
        <f>IF(R891=0,0,AC891/SUMIF($R:$R,R891,$AC:$AC))</f>
        <v>0</v>
      </c>
      <c r="AF891" s="18">
        <f>IF(R891=0,1,0)</f>
        <v>1</v>
      </c>
      <c r="AH891" t="str">
        <f>TEXT(J891,"MMMM")</f>
        <v>junho</v>
      </c>
    </row>
    <row r="892" spans="1:34" ht="12.75" customHeight="1" x14ac:dyDescent="0.25">
      <c r="A892" s="90" t="str">
        <f>IF(C892="Oficina Diversos","Oficina Geral",
IF(ISNUMBER(FIND("Estoque - Colhedoras",C892)),"Colhedoras",IF(ISNUMBER(FIND("Caldeiraria",C892)),"Caldeiraria",IF(ISNUMBER(FIND("Borracharia",C892)),"Borracharia",IF(ISNUMBER(FIND("Lubrificação",C892)),"Lubrificação",
IF(ISNUMBER(FIND("Estoque - Carregadeiras",C892)),"Carregadeiras",IF(ISNUMBER(FIND("Estoque - Veic. Leves",C892)),"Veic. Leves",
IF(ISNUMBER(FIND("Estoque - Caminhões",C892)),"Caminhões",IF(ISNUMBER(FIND("Estoque - Transbordos",C892)),"Transbordos",
IF(ISNUMBER(FIND("Estoque - Tratores",C892)),"Tratores",
IF(ISNUMBER(FIND("Estoque - Máquinas pesadas",C892)),"Máquinas pesadas",
IF(ISNUMBER(FIND("Estoque - Reboques",C892)),"Reboques",
IF(C892="Estoque","Estoque",
IF(AND(ISNUMBER(C892),C892&gt;1000,C892&lt;2000),"Caminhões",
IF(AND(ISNUMBER(C892),C892&gt;2000,C892&lt;3000),"Tratores",
IF(AND(ISNUMBER(C892),C892&gt;3000,C892&lt;4000),"Carregadeiras",
IF(AND(ISNUMBER(C892),C892&gt;4000,C892&lt;5000),"Máquinas pesadas",
IF(AND(ISNUMBER(C892),C892&gt;5000,C892&lt;6000),"Colhedoras",
IF(AND(ISNUMBER(C892),C892&gt;7000,C892&lt;8000),"Irrigação",
IF(AND(ISNUMBER(C892),C892&gt;8000,C892&lt;9000),"Reboques",IF(AND(ISNUMBER(C892),C892&gt;0,C892&lt;1000),"Veic. Leves","")))))))))))))))))))))</f>
        <v>Tratores</v>
      </c>
      <c r="B892" s="111"/>
      <c r="C892" s="171">
        <v>2027</v>
      </c>
      <c r="D892" s="170">
        <v>31444</v>
      </c>
      <c r="E892" s="173" t="s">
        <v>20563</v>
      </c>
      <c r="F892" s="101" t="str">
        <f>IF(ISBLANK(K892), "Apenas Solicitação", "Tem OC")</f>
        <v>Apenas Solicitação</v>
      </c>
      <c r="G892" s="170">
        <v>1</v>
      </c>
      <c r="H892" s="102">
        <f>G892-I892</f>
        <v>1</v>
      </c>
      <c r="I892" s="103"/>
      <c r="J892" s="174">
        <v>45821</v>
      </c>
      <c r="K892" s="201"/>
      <c r="L892" s="173"/>
      <c r="M892" s="104" t="str">
        <f ca="1">IF(OR(N892="", N892=0), "", IF(N892&gt;TODAY(), "No prazo", "Atrasado"))</f>
        <v/>
      </c>
      <c r="N892" s="104" t="str">
        <f>IFERROR(K892 + VALUE(LEFT(L892, FIND(" ", L892) - 1)), "")</f>
        <v/>
      </c>
      <c r="O892" s="105" t="str">
        <f>IF(_xlfn.DAYS(K892,J892)&lt;0, "Aguardando OC", _xlfn.DAYS(K892,J892))</f>
        <v>Aguardando OC</v>
      </c>
      <c r="P892" s="201">
        <v>407489</v>
      </c>
      <c r="Q892" s="55"/>
      <c r="R892" s="201">
        <v>0</v>
      </c>
      <c r="S892" s="2">
        <v>221</v>
      </c>
      <c r="T892" s="65" t="s">
        <v>1029</v>
      </c>
      <c r="U892" s="170">
        <v>38.56</v>
      </c>
      <c r="V892" s="170"/>
      <c r="W892" s="117" t="str">
        <f>IFERROR(VLOOKUP(V892, Fornecedores!A:C, 3, FALSE), "")</f>
        <v/>
      </c>
      <c r="X892" s="105" t="str">
        <f>IFERROR(VLOOKUP(V892, Fornecedores!A:E, 5, FALSE), "")</f>
        <v/>
      </c>
      <c r="Y892" s="105" t="str">
        <f>IFERROR(VLOOKUP(V892, Fornecedores!A:F, 6, FALSE), "")</f>
        <v/>
      </c>
      <c r="Z892" s="101" t="str">
        <f>IF(H892=0, "Pedido entregue!", "Pendente")</f>
        <v>Pendente</v>
      </c>
      <c r="AA892" s="119"/>
      <c r="AB892" s="132" t="str">
        <f>IF(Z892="Pedido Entregue!", IF(AA892=1, "Retirado do Almoxarifado", IF(AA892=2, "Material devolvido", "Aguardando retirada")), IF(Z892="Pendente", "Entrega pendente", ""))</f>
        <v>Entrega pendente</v>
      </c>
      <c r="AC892" s="18">
        <v>1</v>
      </c>
      <c r="AD892" s="18">
        <f>AC892/SUMIF($P:$P,P892,$AC:$AC)</f>
        <v>1</v>
      </c>
      <c r="AE892" s="18">
        <f>IF(R892=0,0,AC892/SUMIF($R:$R,R892,$AC:$AC))</f>
        <v>0</v>
      </c>
      <c r="AF892" s="18">
        <f>IF(R892=0,1,0)</f>
        <v>1</v>
      </c>
      <c r="AH892" t="str">
        <f>TEXT(J892,"MMMM")</f>
        <v>junho</v>
      </c>
    </row>
    <row r="893" spans="1:34" ht="12.75" customHeight="1" x14ac:dyDescent="0.25">
      <c r="A893" s="90" t="str">
        <f>IF(C893="Oficina Diversos","Oficina Geral",
IF(ISNUMBER(FIND("Estoque - Colhedoras",C893)),"Colhedoras",IF(ISNUMBER(FIND("Caldeiraria",C893)),"Caldeiraria",IF(ISNUMBER(FIND("Borracharia",C893)),"Borracharia",IF(ISNUMBER(FIND("Lubrificação",C893)),"Lubrificação",
IF(ISNUMBER(FIND("Estoque - Carregadeiras",C893)),"Carregadeiras",IF(ISNUMBER(FIND("Estoque - Veic. Leves",C893)),"Veic. Leves",
IF(ISNUMBER(FIND("Estoque - Caminhões",C893)),"Caminhões",IF(ISNUMBER(FIND("Estoque - Transbordos",C893)),"Transbordos",
IF(ISNUMBER(FIND("Estoque - Tratores",C893)),"Tratores",
IF(ISNUMBER(FIND("Estoque - Máquinas pesadas",C893)),"Máquinas pesadas",
IF(ISNUMBER(FIND("Estoque - Reboques",C893)),"Reboques",
IF(C893="Estoque","Estoque",
IF(AND(ISNUMBER(C893),C893&gt;1000,C893&lt;2000),"Caminhões",
IF(AND(ISNUMBER(C893),C893&gt;2000,C893&lt;3000),"Tratores",
IF(AND(ISNUMBER(C893),C893&gt;3000,C893&lt;4000),"Carregadeiras",
IF(AND(ISNUMBER(C893),C893&gt;4000,C893&lt;5000),"Máquinas pesadas",
IF(AND(ISNUMBER(C893),C893&gt;5000,C893&lt;6000),"Colhedoras",
IF(AND(ISNUMBER(C893),C893&gt;7000,C893&lt;8000),"Irrigação",
IF(AND(ISNUMBER(C893),C893&gt;8000,C893&lt;9000),"Reboques",IF(AND(ISNUMBER(C893),C893&gt;0,C893&lt;1000),"Veic. Leves","")))))))))))))))))))))</f>
        <v>Tratores</v>
      </c>
      <c r="B893" s="111"/>
      <c r="C893" s="144">
        <v>2027</v>
      </c>
      <c r="D893" s="143">
        <v>31444</v>
      </c>
      <c r="E893" s="146" t="s">
        <v>20563</v>
      </c>
      <c r="F893" s="101" t="str">
        <f>IF(ISBLANK(K893), "Apenas Solicitação", "Tem OC")</f>
        <v>Apenas Solicitação</v>
      </c>
      <c r="G893" s="143">
        <v>1</v>
      </c>
      <c r="H893" s="102">
        <f>G893-I893</f>
        <v>1</v>
      </c>
      <c r="I893" s="103"/>
      <c r="J893" s="147">
        <v>45821</v>
      </c>
      <c r="K893" s="200"/>
      <c r="L893" s="146"/>
      <c r="M893" s="104" t="str">
        <f ca="1">IF(OR(N893="", N893=0), "", IF(N893&gt;TODAY(), "No prazo", "Atrasado"))</f>
        <v/>
      </c>
      <c r="N893" s="104" t="str">
        <f>IFERROR(K893 + VALUE(LEFT(L893, FIND(" ", L893) - 1)), "")</f>
        <v/>
      </c>
      <c r="O893" s="105" t="str">
        <f>IF(_xlfn.DAYS(K893,J893)&lt;0, "Aguardando OC", _xlfn.DAYS(K893,J893))</f>
        <v>Aguardando OC</v>
      </c>
      <c r="P893" s="200">
        <v>407496</v>
      </c>
      <c r="Q893" s="55"/>
      <c r="R893" s="200">
        <v>0</v>
      </c>
      <c r="S893" s="143">
        <v>221</v>
      </c>
      <c r="T893" s="65" t="s">
        <v>1029</v>
      </c>
      <c r="U893" s="164">
        <v>38.56</v>
      </c>
      <c r="V893" s="143"/>
      <c r="W893" s="117" t="str">
        <f>IFERROR(VLOOKUP(V893, Fornecedores!A:C, 3, FALSE), "")</f>
        <v/>
      </c>
      <c r="X893" s="105" t="str">
        <f>IFERROR(VLOOKUP(V893, Fornecedores!A:E, 5, FALSE), "")</f>
        <v/>
      </c>
      <c r="Y893" s="105" t="str">
        <f>IFERROR(VLOOKUP(V893, Fornecedores!A:F, 6, FALSE), "")</f>
        <v/>
      </c>
      <c r="Z893" s="101" t="str">
        <f>IF(H893=0, "Pedido entregue!", "Pendente")</f>
        <v>Pendente</v>
      </c>
      <c r="AA893" s="119"/>
      <c r="AB893" s="132" t="str">
        <f>IF(Z893="Pedido Entregue!", IF(AA893=1, "Retirado do Almoxarifado", IF(AA893=2, "Material devolvido", "Aguardando retirada")), IF(Z893="Pendente", "Entrega pendente", ""))</f>
        <v>Entrega pendente</v>
      </c>
      <c r="AC893" s="18">
        <v>1</v>
      </c>
      <c r="AD893" s="18">
        <f>AC893/SUMIF($P:$P,P893,$AC:$AC)</f>
        <v>1</v>
      </c>
      <c r="AE893" s="18">
        <f>IF(R893=0,0,AC893/SUMIF($R:$R,R893,$AC:$AC))</f>
        <v>0</v>
      </c>
      <c r="AF893" s="18">
        <f>IF(R893=0,1,0)</f>
        <v>1</v>
      </c>
      <c r="AH893" t="str">
        <f>TEXT(J893,"MMMM")</f>
        <v>junho</v>
      </c>
    </row>
    <row r="894" spans="1:34" ht="12.75" hidden="1" customHeight="1" x14ac:dyDescent="0.25">
      <c r="A894" s="90" t="str">
        <f>IF(C894="Oficina Diversos","Oficina Geral",
IF(ISNUMBER(FIND("Estoque - Colhedoras",C894)),"Colhedoras",IF(ISNUMBER(FIND("Caldeiraria",C894)),"Caldeiraria",IF(ISNUMBER(FIND("Borracharia",C894)),"Borracharia",IF(ISNUMBER(FIND("Lubrificação",C894)),"Lubrificação",
IF(ISNUMBER(FIND("Estoque - Carregadeiras",C894)),"Carregadeiras",IF(ISNUMBER(FIND("Estoque - Veic. Leves",C894)),"Veic. Leves",
IF(ISNUMBER(FIND("Estoque - Caminhões",C894)),"Caminhões",IF(ISNUMBER(FIND("Estoque - Transbordos",C894)),"Transbordos",
IF(ISNUMBER(FIND("Estoque - Tratores",C894)),"Tratores",
IF(ISNUMBER(FIND("Estoque - Máquinas pesadas",C894)),"Máquinas pesadas",
IF(ISNUMBER(FIND("Estoque - Reboques",C894)),"Reboques",
IF(C894="Estoque","Estoque",
IF(AND(ISNUMBER(C894),C894&gt;1000,C894&lt;2000),"Caminhões",
IF(AND(ISNUMBER(C894),C894&gt;2000,C894&lt;3000),"Tratores",
IF(AND(ISNUMBER(C894),C894&gt;3000,C894&lt;4000),"Carregadeiras",
IF(AND(ISNUMBER(C894),C894&gt;4000,C894&lt;5000),"Máquinas pesadas",
IF(AND(ISNUMBER(C894),C894&gt;5000,C894&lt;6000),"Colhedoras",
IF(AND(ISNUMBER(C894),C894&gt;7000,C894&lt;8000),"Irrigação",
IF(AND(ISNUMBER(C894),C894&gt;8000,C894&lt;9000),"Reboques",IF(AND(ISNUMBER(C894),C894&gt;0,C894&lt;1000),"Veic. Leves","")))))))))))))))))))))</f>
        <v>Carregadeiras</v>
      </c>
      <c r="B894" s="26"/>
      <c r="C894" s="2">
        <v>3015</v>
      </c>
      <c r="D894" s="2">
        <v>31450</v>
      </c>
      <c r="E894" s="3" t="s">
        <v>387</v>
      </c>
      <c r="F894" s="14" t="str">
        <f>IF(ISBLANK(K894), "Apenas Solicitação", "Tem OC")</f>
        <v>Tem OC</v>
      </c>
      <c r="G894" s="2">
        <v>1</v>
      </c>
      <c r="H894" s="37">
        <f>G894-I894</f>
        <v>0</v>
      </c>
      <c r="I894" s="38">
        <v>1</v>
      </c>
      <c r="J894" s="4">
        <v>45734</v>
      </c>
      <c r="K894" s="180">
        <v>45756</v>
      </c>
      <c r="L894" s="4"/>
      <c r="M894" s="44"/>
      <c r="N894" s="44" t="str">
        <f>IFERROR(K894 + VALUE(LEFT(L894, FIND(" ", L894) - 1)), "")</f>
        <v/>
      </c>
      <c r="O894" s="3">
        <f>IF(_xlfn.DAYS(K894,J894)&lt;0, "Aguardando OC", _xlfn.DAYS(K894,J894))</f>
        <v>22</v>
      </c>
      <c r="P894" s="14">
        <v>396476</v>
      </c>
      <c r="Q894" s="2">
        <v>1137532</v>
      </c>
      <c r="R894" s="14">
        <v>166067</v>
      </c>
      <c r="S894" s="2">
        <v>112</v>
      </c>
      <c r="T894" s="65" t="s">
        <v>152</v>
      </c>
      <c r="U894" s="21">
        <v>1137</v>
      </c>
      <c r="V894" s="2">
        <v>6039</v>
      </c>
      <c r="W894" s="47" t="str">
        <f>IFERROR(VLOOKUP(V894, Fornecedores!A:C, 3, FALSE), "")</f>
        <v>IDEAL DISTRIBUIDORA DE PEÇAS</v>
      </c>
      <c r="X894" s="43" t="str">
        <f>IFERROR(VLOOKUP(V894, Fornecedores!A:E, 5, FALSE), "")</f>
        <v>Campina Grande</v>
      </c>
      <c r="Y894" s="43" t="str">
        <f>IFERROR(VLOOKUP(V894, Fornecedores!A:F, 6, FALSE), "")</f>
        <v>PB</v>
      </c>
      <c r="Z894" s="14" t="str">
        <f>IF(H894=0, "Pedido entregue!", "Pendente")</f>
        <v>Pedido entregue!</v>
      </c>
      <c r="AA894" s="59">
        <v>1</v>
      </c>
      <c r="AB894" s="58" t="str">
        <f>IF(Z894="Pedido Entregue!", IF(AA894=1, "Retirado do Almoxarifado", IF(AA894=2, "Material devolvido", "Aguardando retirada")), IF(Z894="Pendente", "Entrega pendente", ""))</f>
        <v>Retirado do Almoxarifado</v>
      </c>
      <c r="AC894" s="18">
        <v>1</v>
      </c>
      <c r="AD894" s="18">
        <f>AC894/SUMIF($P:$P,P894,$AC:$AC)</f>
        <v>1</v>
      </c>
      <c r="AE894" s="18">
        <f>IF(R894=0,0,AC894/SUMIF($R:$R,R894,$AC:$AC))</f>
        <v>0.25</v>
      </c>
      <c r="AF894" s="18">
        <f>IF(R894=0,1,0)</f>
        <v>0</v>
      </c>
      <c r="AG894" s="18">
        <f>IF(R894=0,#REF!-J894,0)</f>
        <v>0</v>
      </c>
      <c r="AH894" t="str">
        <f>TEXT(J894,"MMMM")</f>
        <v>março</v>
      </c>
    </row>
    <row r="895" spans="1:34" ht="12.75" customHeight="1" x14ac:dyDescent="0.25">
      <c r="A895" s="90" t="str">
        <f>IF(C895="Oficina Diversos","Oficina Geral",
IF(ISNUMBER(FIND("Estoque - Colhedoras",C895)),"Colhedoras",IF(ISNUMBER(FIND("Caldeiraria",C895)),"Caldeiraria",IF(ISNUMBER(FIND("Borracharia",C895)),"Borracharia",IF(ISNUMBER(FIND("Lubrificação",C895)),"Lubrificação",
IF(ISNUMBER(FIND("Estoque - Carregadeiras",C895)),"Carregadeiras",IF(ISNUMBER(FIND("Estoque - Veic. Leves",C895)),"Veic. Leves",
IF(ISNUMBER(FIND("Estoque - Caminhões",C895)),"Caminhões",IF(ISNUMBER(FIND("Estoque - Transbordos",C895)),"Transbordos",
IF(ISNUMBER(FIND("Estoque - Tratores",C895)),"Tratores",
IF(ISNUMBER(FIND("Estoque - Máquinas pesadas",C895)),"Máquinas pesadas",
IF(ISNUMBER(FIND("Estoque - Reboques",C895)),"Reboques",
IF(C895="Estoque","Estoque",
IF(AND(ISNUMBER(C895),C895&gt;1000,C895&lt;2000),"Caminhões",
IF(AND(ISNUMBER(C895),C895&gt;2000,C895&lt;3000),"Tratores",
IF(AND(ISNUMBER(C895),C895&gt;3000,C895&lt;4000),"Carregadeiras",
IF(AND(ISNUMBER(C895),C895&gt;4000,C895&lt;5000),"Máquinas pesadas",
IF(AND(ISNUMBER(C895),C895&gt;5000,C895&lt;6000),"Colhedoras",
IF(AND(ISNUMBER(C895),C895&gt;7000,C895&lt;8000),"Irrigação",
IF(AND(ISNUMBER(C895),C895&gt;8000,C895&lt;9000),"Reboques",IF(AND(ISNUMBER(C895),C895&gt;0,C895&lt;1000),"Veic. Leves","")))))))))))))))))))))</f>
        <v>Carregadeiras</v>
      </c>
      <c r="B895" s="8"/>
      <c r="C895" s="2">
        <v>3027</v>
      </c>
      <c r="D895" s="2">
        <v>31450</v>
      </c>
      <c r="E895" s="3" t="s">
        <v>387</v>
      </c>
      <c r="F895" s="14" t="str">
        <f>IF(ISBLANK(K895), "Apenas Solicitação", "Tem OC")</f>
        <v>Apenas Solicitação</v>
      </c>
      <c r="G895" s="2">
        <v>1</v>
      </c>
      <c r="H895" s="37">
        <f>G895-I895</f>
        <v>1</v>
      </c>
      <c r="I895" s="38">
        <v>0</v>
      </c>
      <c r="J895" s="4">
        <v>45772</v>
      </c>
      <c r="K895" s="14"/>
      <c r="L895" s="3"/>
      <c r="M895" s="44" t="str">
        <f ca="1">IF(OR(N895="", N895=0), "", IF(N895&gt;TODAY(), "No prazo", "Atrasado"))</f>
        <v/>
      </c>
      <c r="N895" s="44" t="str">
        <f>IFERROR(K895 + VALUE(LEFT(L895, FIND(" ", L895) - 1)), "")</f>
        <v/>
      </c>
      <c r="O895" s="3" t="str">
        <f>IF(_xlfn.DAYS(K895,J895)&lt;0, "Aguardando OC", _xlfn.DAYS(K895,J895))</f>
        <v>Aguardando OC</v>
      </c>
      <c r="P895" s="14">
        <v>400661</v>
      </c>
      <c r="Q895" s="27"/>
      <c r="R895" s="14">
        <v>0</v>
      </c>
      <c r="S895" s="2">
        <v>221</v>
      </c>
      <c r="T895" s="65" t="s">
        <v>1029</v>
      </c>
      <c r="U895" s="21">
        <v>1137</v>
      </c>
      <c r="V895" s="2"/>
      <c r="W895" s="47" t="str">
        <f>IFERROR(VLOOKUP(V895, Fornecedores!A:C, 3, FALSE), "")</f>
        <v/>
      </c>
      <c r="X895" s="43" t="str">
        <f>IFERROR(VLOOKUP(V895, Fornecedores!A:E, 5, FALSE), "")</f>
        <v/>
      </c>
      <c r="Y895" s="43" t="str">
        <f>IFERROR(VLOOKUP(V895, Fornecedores!A:F, 6, FALSE), "")</f>
        <v/>
      </c>
      <c r="Z895" s="14" t="str">
        <f>IF(H895=0, "Pedido entregue!", "Pendente")</f>
        <v>Pendente</v>
      </c>
      <c r="AA895" s="59"/>
      <c r="AB895" s="58" t="str">
        <f>IF(Z895="Pedido Entregue!", IF(AA895=1, "Retirado do Almoxarifado", IF(AA895=2, "Material devolvido", "Aguardando retirada")), IF(Z895="Pendente", "Entrega pendente", ""))</f>
        <v>Entrega pendente</v>
      </c>
      <c r="AC895" s="18">
        <v>1</v>
      </c>
      <c r="AD895" s="18">
        <f>AC895/SUMIF($P:$P,P895,$AC:$AC)</f>
        <v>1</v>
      </c>
      <c r="AE895" s="18">
        <f>IF(R895=0,0,AC895/SUMIF($R:$R,R895,$AC:$AC))</f>
        <v>0</v>
      </c>
      <c r="AF895" s="18">
        <f>IF(R895=0,1,0)</f>
        <v>1</v>
      </c>
      <c r="AG895" s="18" t="e">
        <f>IF(R895=0,#REF!-J895,0)</f>
        <v>#REF!</v>
      </c>
      <c r="AH895" t="str">
        <f>TEXT(J895,"MMMM")</f>
        <v>abril</v>
      </c>
    </row>
    <row r="896" spans="1:34" ht="12.75" hidden="1" customHeight="1" x14ac:dyDescent="0.25">
      <c r="A896" s="90" t="str">
        <f>IF(C896="Oficina Diversos","Oficina Geral",
IF(ISNUMBER(FIND("Estoque - Colhedoras",C896)),"Colhedoras",IF(ISNUMBER(FIND("Caldeiraria",C896)),"Caldeiraria",IF(ISNUMBER(FIND("Borracharia",C896)),"Borracharia",IF(ISNUMBER(FIND("Lubrificação",C896)),"Lubrificação",
IF(ISNUMBER(FIND("Estoque - Carregadeiras",C896)),"Carregadeiras",IF(ISNUMBER(FIND("Estoque - Veic. Leves",C896)),"Veic. Leves",
IF(ISNUMBER(FIND("Estoque - Caminhões",C896)),"Caminhões",IF(ISNUMBER(FIND("Estoque - Transbordos",C896)),"Transbordos",
IF(ISNUMBER(FIND("Estoque - Tratores",C896)),"Tratores",
IF(ISNUMBER(FIND("Estoque - Máquinas pesadas",C896)),"Máquinas pesadas",
IF(ISNUMBER(FIND("Estoque - Reboques",C896)),"Reboques",
IF(C896="Estoque","Estoque",
IF(AND(ISNUMBER(C896),C896&gt;1000,C896&lt;2000),"Caminhões",
IF(AND(ISNUMBER(C896),C896&gt;2000,C896&lt;3000),"Tratores",
IF(AND(ISNUMBER(C896),C896&gt;3000,C896&lt;4000),"Carregadeiras",
IF(AND(ISNUMBER(C896),C896&gt;4000,C896&lt;5000),"Máquinas pesadas",
IF(AND(ISNUMBER(C896),C896&gt;5000,C896&lt;6000),"Colhedoras",
IF(AND(ISNUMBER(C896),C896&gt;7000,C896&lt;8000),"Irrigação",
IF(AND(ISNUMBER(C896),C896&gt;8000,C896&lt;9000),"Reboques",IF(AND(ISNUMBER(C896),C896&gt;0,C896&lt;1000),"Veic. Leves","")))))))))))))))))))))</f>
        <v>Carregadeiras</v>
      </c>
      <c r="B896" s="111"/>
      <c r="C896" s="113">
        <v>3030</v>
      </c>
      <c r="D896" s="2">
        <v>31450</v>
      </c>
      <c r="E896" s="3" t="s">
        <v>387</v>
      </c>
      <c r="F896" s="101" t="str">
        <f>IF(ISBLANK(K896), "Apenas Solicitação", "Tem OC")</f>
        <v>Tem OC</v>
      </c>
      <c r="G896" s="2">
        <v>1</v>
      </c>
      <c r="H896" s="102">
        <f>G896-I896</f>
        <v>0</v>
      </c>
      <c r="I896" s="103">
        <v>1</v>
      </c>
      <c r="J896" s="4">
        <v>45838</v>
      </c>
      <c r="K896" s="180">
        <v>45842</v>
      </c>
      <c r="L896" s="3" t="s">
        <v>20151</v>
      </c>
      <c r="M896" s="104" t="str">
        <f ca="1">IF(OR(N896="", N896=0), "", IF(N896&gt;TODAY(), "No prazo", "Atrasado"))</f>
        <v>Atrasado</v>
      </c>
      <c r="N896" s="104">
        <f>IFERROR(K896 + VALUE(LEFT(L896, FIND(" ", L896) - 1)), "")</f>
        <v>45842</v>
      </c>
      <c r="O896" s="105">
        <f>IF(_xlfn.DAYS(K896,J896)&lt;0, "Aguardando OC", _xlfn.DAYS(K896,J896))</f>
        <v>4</v>
      </c>
      <c r="P896" s="14">
        <v>409508</v>
      </c>
      <c r="Q896" s="55"/>
      <c r="R896" s="14">
        <v>170435</v>
      </c>
      <c r="S896" s="2">
        <v>221</v>
      </c>
      <c r="T896" s="65" t="s">
        <v>1029</v>
      </c>
      <c r="U896" s="21">
        <v>1137</v>
      </c>
      <c r="V896" s="2">
        <v>6039</v>
      </c>
      <c r="W896" s="117" t="str">
        <f>IFERROR(VLOOKUP(V896, Fornecedores!A:C, 3, FALSE), "")</f>
        <v>IDEAL DISTRIBUIDORA DE PEÇAS</v>
      </c>
      <c r="X896" s="105" t="str">
        <f>IFERROR(VLOOKUP(V896, Fornecedores!A:E, 5, FALSE), "")</f>
        <v>Campina Grande</v>
      </c>
      <c r="Y896" s="105" t="str">
        <f>IFERROR(VLOOKUP(V896, Fornecedores!A:F, 6, FALSE), "")</f>
        <v>PB</v>
      </c>
      <c r="Z896" s="101" t="str">
        <f>IF(H896=0, "Pedido entregue!", "Pendente")</f>
        <v>Pedido entregue!</v>
      </c>
      <c r="AA896" s="119"/>
      <c r="AB896" s="132" t="str">
        <f>IF(Z896="Pedido Entregue!", IF(AA896=1, "Retirado do Almoxarifado", IF(AA896=2, "Material devolvido", "Aguardando retirada")), IF(Z896="Pendente", "Entrega pendente", ""))</f>
        <v>Aguardando retirada</v>
      </c>
      <c r="AC896" s="18">
        <v>1</v>
      </c>
      <c r="AD896" s="18">
        <f>AC896/SUMIF($P:$P,P896,$AC:$AC)</f>
        <v>1</v>
      </c>
      <c r="AE896" s="18">
        <f>IF(R896=0,0,AC896/SUMIF($R:$R,R896,$AC:$AC))</f>
        <v>0.2</v>
      </c>
      <c r="AF896" s="18">
        <f>IF(R896=0,1,0)</f>
        <v>0</v>
      </c>
      <c r="AH896" t="str">
        <f>TEXT(J896,"MMMM")</f>
        <v>junho</v>
      </c>
    </row>
    <row r="897" spans="1:34" ht="12.75" customHeight="1" x14ac:dyDescent="0.25">
      <c r="A897" s="90" t="str">
        <f>IF(C897="Oficina Diversos","Oficina Geral",
IF(ISNUMBER(FIND("Estoque - Colhedoras",C897)),"Colhedoras",IF(ISNUMBER(FIND("Caldeiraria",C897)),"Caldeiraria",IF(ISNUMBER(FIND("Borracharia",C897)),"Borracharia",IF(ISNUMBER(FIND("Lubrificação",C897)),"Lubrificação",
IF(ISNUMBER(FIND("Estoque - Carregadeiras",C897)),"Carregadeiras",IF(ISNUMBER(FIND("Estoque - Veic. Leves",C897)),"Veic. Leves",
IF(ISNUMBER(FIND("Estoque - Caminhões",C897)),"Caminhões",IF(ISNUMBER(FIND("Estoque - Transbordos",C897)),"Transbordos",
IF(ISNUMBER(FIND("Estoque - Tratores",C897)),"Tratores",
IF(ISNUMBER(FIND("Estoque - Máquinas pesadas",C897)),"Máquinas pesadas",
IF(ISNUMBER(FIND("Estoque - Reboques",C897)),"Reboques",
IF(C897="Estoque","Estoque",
IF(AND(ISNUMBER(C897),C897&gt;1000,C897&lt;2000),"Caminhões",
IF(AND(ISNUMBER(C897),C897&gt;2000,C897&lt;3000),"Tratores",
IF(AND(ISNUMBER(C897),C897&gt;3000,C897&lt;4000),"Carregadeiras",
IF(AND(ISNUMBER(C897),C897&gt;4000,C897&lt;5000),"Máquinas pesadas",
IF(AND(ISNUMBER(C897),C897&gt;5000,C897&lt;6000),"Colhedoras",
IF(AND(ISNUMBER(C897),C897&gt;7000,C897&lt;8000),"Irrigação",
IF(AND(ISNUMBER(C897),C897&gt;8000,C897&lt;9000),"Reboques",IF(AND(ISNUMBER(C897),C897&gt;0,C897&lt;1000),"Veic. Leves","")))))))))))))))))))))</f>
        <v>Oficina Geral</v>
      </c>
      <c r="B897" s="111"/>
      <c r="C897" s="171" t="s">
        <v>661</v>
      </c>
      <c r="D897" s="170">
        <v>31469</v>
      </c>
      <c r="E897" s="173" t="s">
        <v>26008</v>
      </c>
      <c r="F897" s="101" t="str">
        <f>IF(ISBLANK(K897), "Apenas Solicitação", "Tem OC")</f>
        <v>Apenas Solicitação</v>
      </c>
      <c r="G897" s="170">
        <v>5</v>
      </c>
      <c r="H897" s="102">
        <f>G897-I897</f>
        <v>5</v>
      </c>
      <c r="I897" s="103"/>
      <c r="J897" s="174">
        <v>45852</v>
      </c>
      <c r="K897" s="173"/>
      <c r="L897" s="173"/>
      <c r="M897" s="104" t="str">
        <f ca="1">IF(OR(N897="", N897=0), "", IF(N897&gt;TODAY(), "No prazo", "Atrasado"))</f>
        <v/>
      </c>
      <c r="N897" s="104" t="str">
        <f>IFERROR(K897 + VALUE(LEFT(L897, FIND(" ", L897) - 1)), "")</f>
        <v/>
      </c>
      <c r="O897" s="105" t="str">
        <f>IF(_xlfn.DAYS(K897,J897)&lt;0, "Aguardando OC", _xlfn.DAYS(K897,J897))</f>
        <v>Aguardando OC</v>
      </c>
      <c r="P897" s="201">
        <v>411705</v>
      </c>
      <c r="Q897" s="55"/>
      <c r="R897" s="212">
        <v>0</v>
      </c>
      <c r="S897" s="2">
        <v>221</v>
      </c>
      <c r="T897" s="65" t="s">
        <v>1029</v>
      </c>
      <c r="U897" s="170">
        <v>5.6</v>
      </c>
      <c r="V897" s="170"/>
      <c r="W897" s="117" t="str">
        <f>IFERROR(VLOOKUP(V897, Fornecedores!A:C, 3, FALSE), "")</f>
        <v/>
      </c>
      <c r="X897" s="105" t="str">
        <f>IFERROR(VLOOKUP(V897, Fornecedores!A:E, 5, FALSE), "")</f>
        <v/>
      </c>
      <c r="Y897" s="105" t="str">
        <f>IFERROR(VLOOKUP(V897, Fornecedores!A:F, 6, FALSE), "")</f>
        <v/>
      </c>
      <c r="Z897" s="101" t="str">
        <f>IF(H897=0, "Pedido entregue!", "Pendente")</f>
        <v>Pendente</v>
      </c>
      <c r="AA897" s="119"/>
      <c r="AB897" s="132" t="str">
        <f>IF(Z897="Pedido Entregue!", IF(AA897=1, "Retirado do Almoxarifado", IF(AA897=2, "Material devolvido", "Aguardando retirada")), IF(Z897="Pendente", "Entrega pendente", ""))</f>
        <v>Entrega pendente</v>
      </c>
      <c r="AC897" s="18">
        <v>1</v>
      </c>
      <c r="AD897" s="18">
        <f>AC897/SUMIF($P:$P,P897,$AC:$AC)</f>
        <v>1</v>
      </c>
      <c r="AE897" s="18">
        <f>IF(R897=0,0,AC897/SUMIF($R:$R,R897,$AC:$AC))</f>
        <v>0</v>
      </c>
      <c r="AF897" s="18">
        <f>IF(R897=0,1,0)</f>
        <v>1</v>
      </c>
      <c r="AH897" t="str">
        <f>TEXT(J897,"MMMM")</f>
        <v>julho</v>
      </c>
    </row>
    <row r="898" spans="1:34" ht="12.75" customHeight="1" x14ac:dyDescent="0.25">
      <c r="A898" s="90" t="str">
        <f>IF(C898="Oficina Diversos","Oficina Geral",
IF(ISNUMBER(FIND("Estoque - Colhedoras",C898)),"Colhedoras",IF(ISNUMBER(FIND("Caldeiraria",C898)),"Caldeiraria",IF(ISNUMBER(FIND("Borracharia",C898)),"Borracharia",IF(ISNUMBER(FIND("Lubrificação",C898)),"Lubrificação",
IF(ISNUMBER(FIND("Estoque - Carregadeiras",C898)),"Carregadeiras",IF(ISNUMBER(FIND("Estoque - Veic. Leves",C898)),"Veic. Leves",
IF(ISNUMBER(FIND("Estoque - Caminhões",C898)),"Caminhões",IF(ISNUMBER(FIND("Estoque - Transbordos",C898)),"Transbordos",
IF(ISNUMBER(FIND("Estoque - Tratores",C898)),"Tratores",
IF(ISNUMBER(FIND("Estoque - Máquinas pesadas",C898)),"Máquinas pesadas",
IF(ISNUMBER(FIND("Estoque - Reboques",C898)),"Reboques",
IF(C898="Estoque","Estoque",
IF(AND(ISNUMBER(C898),C898&gt;1000,C898&lt;2000),"Caminhões",
IF(AND(ISNUMBER(C898),C898&gt;2000,C898&lt;3000),"Tratores",
IF(AND(ISNUMBER(C898),C898&gt;3000,C898&lt;4000),"Carregadeiras",
IF(AND(ISNUMBER(C898),C898&gt;4000,C898&lt;5000),"Máquinas pesadas",
IF(AND(ISNUMBER(C898),C898&gt;5000,C898&lt;6000),"Colhedoras",
IF(AND(ISNUMBER(C898),C898&gt;7000,C898&lt;8000),"Irrigação",
IF(AND(ISNUMBER(C898),C898&gt;8000,C898&lt;9000),"Reboques",IF(AND(ISNUMBER(C898),C898&gt;0,C898&lt;1000),"Veic. Leves","")))))))))))))))))))))</f>
        <v>Oficina Geral</v>
      </c>
      <c r="B898" s="111"/>
      <c r="C898" s="144" t="s">
        <v>661</v>
      </c>
      <c r="D898" s="143">
        <v>31512</v>
      </c>
      <c r="E898" s="146" t="s">
        <v>20711</v>
      </c>
      <c r="F898" s="101" t="str">
        <f>IF(ISBLANK(K898), "Apenas Solicitação", "Tem OC")</f>
        <v>Apenas Solicitação</v>
      </c>
      <c r="G898" s="143">
        <v>1</v>
      </c>
      <c r="H898" s="102">
        <f>G898-I898</f>
        <v>1</v>
      </c>
      <c r="I898" s="103"/>
      <c r="J898" s="147">
        <v>45826</v>
      </c>
      <c r="K898" s="200"/>
      <c r="L898" s="146"/>
      <c r="M898" s="104" t="str">
        <f ca="1">IF(OR(N898="", N898=0), "", IF(N898&gt;TODAY(), "No prazo", "Atrasado"))</f>
        <v/>
      </c>
      <c r="N898" s="104" t="str">
        <f>IFERROR(K898 + VALUE(LEFT(L898, FIND(" ", L898) - 1)), "")</f>
        <v/>
      </c>
      <c r="O898" s="105" t="str">
        <f>IF(_xlfn.DAYS(K898,J898)&lt;0, "Aguardando OC", _xlfn.DAYS(K898,J898))</f>
        <v>Aguardando OC</v>
      </c>
      <c r="P898" s="200">
        <v>408172</v>
      </c>
      <c r="Q898" s="55"/>
      <c r="R898" s="200">
        <v>0</v>
      </c>
      <c r="S898" s="143">
        <v>221</v>
      </c>
      <c r="T898" s="65" t="s">
        <v>1029</v>
      </c>
      <c r="U898" s="164">
        <v>12.2</v>
      </c>
      <c r="V898" s="143"/>
      <c r="W898" s="117" t="str">
        <f>IFERROR(VLOOKUP(V898, Fornecedores!A:C, 3, FALSE), "")</f>
        <v/>
      </c>
      <c r="X898" s="105" t="str">
        <f>IFERROR(VLOOKUP(V898, Fornecedores!A:E, 5, FALSE), "")</f>
        <v/>
      </c>
      <c r="Y898" s="105" t="str">
        <f>IFERROR(VLOOKUP(V898, Fornecedores!A:F, 6, FALSE), "")</f>
        <v/>
      </c>
      <c r="Z898" s="101" t="str">
        <f>IF(H898=0, "Pedido entregue!", "Pendente")</f>
        <v>Pendente</v>
      </c>
      <c r="AA898" s="119"/>
      <c r="AB898" s="132" t="str">
        <f>IF(Z898="Pedido Entregue!", IF(AA898=1, "Retirado do Almoxarifado", IF(AA898=2, "Material devolvido", "Aguardando retirada")), IF(Z898="Pendente", "Entrega pendente", ""))</f>
        <v>Entrega pendente</v>
      </c>
      <c r="AC898" s="18">
        <v>1</v>
      </c>
      <c r="AD898" s="18">
        <f>AC898/SUMIF($P:$P,P898,$AC:$AC)</f>
        <v>1</v>
      </c>
      <c r="AE898" s="18">
        <f>IF(R898=0,0,AC898/SUMIF($R:$R,R898,$AC:$AC))</f>
        <v>0</v>
      </c>
      <c r="AF898" s="18">
        <f>IF(R898=0,1,0)</f>
        <v>1</v>
      </c>
      <c r="AH898" t="str">
        <f>TEXT(J898,"MMMM")</f>
        <v>junho</v>
      </c>
    </row>
    <row r="899" spans="1:34" ht="12.75" customHeight="1" x14ac:dyDescent="0.25">
      <c r="A899" s="90" t="str">
        <f>IF(C899="Oficina Diversos","Oficina Geral",
IF(ISNUMBER(FIND("Estoque - Colhedoras",C899)),"Colhedoras",IF(ISNUMBER(FIND("Caldeiraria",C899)),"Caldeiraria",IF(ISNUMBER(FIND("Borracharia",C899)),"Borracharia",IF(ISNUMBER(FIND("Lubrificação",C899)),"Lubrificação",
IF(ISNUMBER(FIND("Estoque - Carregadeiras",C899)),"Carregadeiras",IF(ISNUMBER(FIND("Estoque - Veic. Leves",C899)),"Veic. Leves",
IF(ISNUMBER(FIND("Estoque - Caminhões",C899)),"Caminhões",IF(ISNUMBER(FIND("Estoque - Transbordos",C899)),"Transbordos",
IF(ISNUMBER(FIND("Estoque - Tratores",C899)),"Tratores",
IF(ISNUMBER(FIND("Estoque - Máquinas pesadas",C899)),"Máquinas pesadas",
IF(ISNUMBER(FIND("Estoque - Reboques",C899)),"Reboques",
IF(C899="Estoque","Estoque",
IF(AND(ISNUMBER(C899),C899&gt;1000,C899&lt;2000),"Caminhões",
IF(AND(ISNUMBER(C899),C899&gt;2000,C899&lt;3000),"Tratores",
IF(AND(ISNUMBER(C899),C899&gt;3000,C899&lt;4000),"Carregadeiras",
IF(AND(ISNUMBER(C899),C899&gt;4000,C899&lt;5000),"Máquinas pesadas",
IF(AND(ISNUMBER(C899),C899&gt;5000,C899&lt;6000),"Colhedoras",
IF(AND(ISNUMBER(C899),C899&gt;7000,C899&lt;8000),"Irrigação",
IF(AND(ISNUMBER(C899),C899&gt;8000,C899&lt;9000),"Reboques",IF(AND(ISNUMBER(C899),C899&gt;0,C899&lt;1000),"Veic. Leves","")))))))))))))))))))))</f>
        <v>Oficina Geral</v>
      </c>
      <c r="B899" s="111"/>
      <c r="C899" s="171" t="s">
        <v>661</v>
      </c>
      <c r="D899" s="170">
        <v>31512</v>
      </c>
      <c r="E899" s="173" t="s">
        <v>20711</v>
      </c>
      <c r="F899" s="101" t="str">
        <f>IF(ISBLANK(K899), "Apenas Solicitação", "Tem OC")</f>
        <v>Apenas Solicitação</v>
      </c>
      <c r="G899" s="170">
        <v>1</v>
      </c>
      <c r="H899" s="102">
        <f>G899-I899</f>
        <v>1</v>
      </c>
      <c r="I899" s="103"/>
      <c r="J899" s="174">
        <v>45829</v>
      </c>
      <c r="K899" s="201"/>
      <c r="L899" s="173"/>
      <c r="M899" s="104" t="str">
        <f ca="1">IF(OR(N899="", N899=0), "", IF(N899&gt;TODAY(), "No prazo", "Atrasado"))</f>
        <v/>
      </c>
      <c r="N899" s="104" t="str">
        <f>IFERROR(K899 + VALUE(LEFT(L899, FIND(" ", L899) - 1)), "")</f>
        <v/>
      </c>
      <c r="O899" s="105" t="str">
        <f>IF(_xlfn.DAYS(K899,J899)&lt;0, "Aguardando OC", _xlfn.DAYS(K899,J899))</f>
        <v>Aguardando OC</v>
      </c>
      <c r="P899" s="201">
        <v>408683</v>
      </c>
      <c r="Q899" s="55"/>
      <c r="R899" s="201">
        <v>0</v>
      </c>
      <c r="S899" s="2">
        <v>221</v>
      </c>
      <c r="T899" s="65" t="s">
        <v>1029</v>
      </c>
      <c r="U899" s="170">
        <v>12.2</v>
      </c>
      <c r="V899" s="170"/>
      <c r="W899" s="117" t="str">
        <f>IFERROR(VLOOKUP(V899, Fornecedores!A:C, 3, FALSE), "")</f>
        <v/>
      </c>
      <c r="X899" s="105" t="str">
        <f>IFERROR(VLOOKUP(V899, Fornecedores!A:E, 5, FALSE), "")</f>
        <v/>
      </c>
      <c r="Y899" s="105" t="str">
        <f>IFERROR(VLOOKUP(V899, Fornecedores!A:F, 6, FALSE), "")</f>
        <v/>
      </c>
      <c r="Z899" s="101" t="str">
        <f>IF(H899=0, "Pedido entregue!", "Pendente")</f>
        <v>Pendente</v>
      </c>
      <c r="AA899" s="119"/>
      <c r="AB899" s="132" t="str">
        <f>IF(Z899="Pedido Entregue!", IF(AA899=1, "Retirado do Almoxarifado", IF(AA899=2, "Material devolvido", "Aguardando retirada")), IF(Z899="Pendente", "Entrega pendente", ""))</f>
        <v>Entrega pendente</v>
      </c>
      <c r="AC899" s="18">
        <v>1</v>
      </c>
      <c r="AD899" s="18">
        <f>AC899/SUMIF($P:$P,P899,$AC:$AC)</f>
        <v>1</v>
      </c>
      <c r="AE899" s="18">
        <f>IF(R899=0,0,AC899/SUMIF($R:$R,R899,$AC:$AC))</f>
        <v>0</v>
      </c>
      <c r="AF899" s="18">
        <f>IF(R899=0,1,0)</f>
        <v>1</v>
      </c>
      <c r="AH899" t="str">
        <f>TEXT(J899,"MMMM")</f>
        <v>junho</v>
      </c>
    </row>
    <row r="900" spans="1:34" ht="12.75" hidden="1" customHeight="1" x14ac:dyDescent="0.25">
      <c r="A900" s="90" t="str">
        <f>IF(C900="Oficina Diversos","Oficina Geral",
IF(ISNUMBER(FIND("Estoque - Colhedoras",C900)),"Colhedoras",IF(ISNUMBER(FIND("Caldeiraria",C900)),"Caldeiraria",IF(ISNUMBER(FIND("Borracharia",C900)),"Borracharia",IF(ISNUMBER(FIND("Lubrificação",C900)),"Lubrificação",
IF(ISNUMBER(FIND("Estoque - Carregadeiras",C900)),"Carregadeiras",IF(ISNUMBER(FIND("Estoque - Veic. Leves",C900)),"Veic. Leves",
IF(ISNUMBER(FIND("Estoque - Caminhões",C900)),"Caminhões",IF(ISNUMBER(FIND("Estoque - Transbordos",C900)),"Transbordos",
IF(ISNUMBER(FIND("Estoque - Tratores",C900)),"Tratores",
IF(ISNUMBER(FIND("Estoque - Máquinas pesadas",C900)),"Máquinas pesadas",
IF(ISNUMBER(FIND("Estoque - Reboques",C900)),"Reboques",
IF(C900="Estoque","Estoque",
IF(AND(ISNUMBER(C900),C900&gt;1000,C900&lt;2000),"Caminhões",
IF(AND(ISNUMBER(C900),C900&gt;2000,C900&lt;3000),"Tratores",
IF(AND(ISNUMBER(C900),C900&gt;3000,C900&lt;4000),"Carregadeiras",
IF(AND(ISNUMBER(C900),C900&gt;4000,C900&lt;5000),"Máquinas pesadas",
IF(AND(ISNUMBER(C900),C900&gt;5000,C900&lt;6000),"Colhedoras",
IF(AND(ISNUMBER(C900),C900&gt;7000,C900&lt;8000),"Irrigação",
IF(AND(ISNUMBER(C900),C900&gt;8000,C900&lt;9000),"Reboques",IF(AND(ISNUMBER(C900),C900&gt;0,C900&lt;1000),"Veic. Leves","")))))))))))))))))))))</f>
        <v>Máquinas pesadas</v>
      </c>
      <c r="B900" s="8"/>
      <c r="C900" s="2">
        <v>4011</v>
      </c>
      <c r="D900" s="2">
        <v>31732</v>
      </c>
      <c r="E900" s="3" t="s">
        <v>427</v>
      </c>
      <c r="F900" s="14" t="str">
        <f>IF(ISBLANK(K900), "Apenas Solicitação", "Tem OC")</f>
        <v>Tem OC</v>
      </c>
      <c r="G900" s="2">
        <v>1</v>
      </c>
      <c r="H900" s="37">
        <f>G900-I900</f>
        <v>0</v>
      </c>
      <c r="I900" s="38">
        <v>1</v>
      </c>
      <c r="J900" s="4">
        <v>45743</v>
      </c>
      <c r="K900" s="180">
        <v>45754</v>
      </c>
      <c r="L900" s="4"/>
      <c r="M900" s="44"/>
      <c r="N900" s="44" t="str">
        <f>IFERROR(K900 + VALUE(LEFT(L900, FIND(" ", L900) - 1)), "")</f>
        <v/>
      </c>
      <c r="O900" s="3">
        <f>IF(_xlfn.DAYS(K900,J900)&lt;0, "Aguardando OC", _xlfn.DAYS(K900,J900))</f>
        <v>11</v>
      </c>
      <c r="P900" s="14">
        <v>397385</v>
      </c>
      <c r="Q900" s="2">
        <v>1139902</v>
      </c>
      <c r="R900" s="14">
        <v>165832</v>
      </c>
      <c r="S900" s="2">
        <v>721</v>
      </c>
      <c r="T900" s="65" t="s">
        <v>417</v>
      </c>
      <c r="U900" s="21">
        <v>1272</v>
      </c>
      <c r="V900" s="2">
        <v>3230</v>
      </c>
      <c r="W900" s="47" t="str">
        <f>IFERROR(VLOOKUP(V900, Fornecedores!A:C, 3, FALSE), "")</f>
        <v xml:space="preserve">SEVILHA             </v>
      </c>
      <c r="X900" s="43" t="str">
        <f>IFERROR(VLOOKUP(V900, Fornecedores!A:E, 5, FALSE), "")</f>
        <v>São Paulo</v>
      </c>
      <c r="Y900" s="43" t="str">
        <f>IFERROR(VLOOKUP(V900, Fornecedores!A:F, 6, FALSE), "")</f>
        <v>SP</v>
      </c>
      <c r="Z900" s="14" t="str">
        <f>IF(H900=0, "Pedido entregue!", "Pendente")</f>
        <v>Pedido entregue!</v>
      </c>
      <c r="AA900" s="59">
        <v>1</v>
      </c>
      <c r="AB900" s="58" t="str">
        <f>IF(Z900="Pedido Entregue!", IF(AA900=1, "Retirado do Almoxarifado", IF(AA900=2, "Material devolvido", "Aguardando retirada")), IF(Z900="Pendente", "Entrega pendente", ""))</f>
        <v>Retirado do Almoxarifado</v>
      </c>
      <c r="AC900" s="18">
        <v>1</v>
      </c>
      <c r="AD900" s="18">
        <f>AC900/SUMIF($P:$P,P900,$AC:$AC)</f>
        <v>1</v>
      </c>
      <c r="AE900" s="18">
        <f>IF(R900=0,0,AC900/SUMIF($R:$R,R900,$AC:$AC))</f>
        <v>0.25</v>
      </c>
      <c r="AF900" s="18">
        <f>IF(R900=0,1,0)</f>
        <v>0</v>
      </c>
      <c r="AG900" s="18">
        <f>IF(R900=0,#REF!-J900,0)</f>
        <v>0</v>
      </c>
      <c r="AH900" t="str">
        <f>TEXT(J900,"MMMM")</f>
        <v>março</v>
      </c>
    </row>
    <row r="901" spans="1:34" ht="12.75" hidden="1" customHeight="1" x14ac:dyDescent="0.25">
      <c r="A901" s="90" t="str">
        <f>IF(C901="Oficina Diversos","Oficina Geral",
IF(ISNUMBER(FIND("Estoque - Colhedoras",C901)),"Colhedoras",IF(ISNUMBER(FIND("Caldeiraria",C901)),"Caldeiraria",IF(ISNUMBER(FIND("Borracharia",C901)),"Borracharia",IF(ISNUMBER(FIND("Lubrificação",C901)),"Lubrificação",
IF(ISNUMBER(FIND("Estoque - Carregadeiras",C901)),"Carregadeiras",IF(ISNUMBER(FIND("Estoque - Veic. Leves",C901)),"Veic. Leves",
IF(ISNUMBER(FIND("Estoque - Caminhões",C901)),"Caminhões",IF(ISNUMBER(FIND("Estoque - Transbordos",C901)),"Transbordos",
IF(ISNUMBER(FIND("Estoque - Tratores",C901)),"Tratores",
IF(ISNUMBER(FIND("Estoque - Máquinas pesadas",C901)),"Máquinas pesadas",
IF(ISNUMBER(FIND("Estoque - Reboques",C901)),"Reboques",
IF(C901="Estoque","Estoque",
IF(AND(ISNUMBER(C901),C901&gt;1000,C901&lt;2000),"Caminhões",
IF(AND(ISNUMBER(C901),C901&gt;2000,C901&lt;3000),"Tratores",
IF(AND(ISNUMBER(C901),C901&gt;3000,C901&lt;4000),"Carregadeiras",
IF(AND(ISNUMBER(C901),C901&gt;4000,C901&lt;5000),"Máquinas pesadas",
IF(AND(ISNUMBER(C901),C901&gt;5000,C901&lt;6000),"Colhedoras",
IF(AND(ISNUMBER(C901),C901&gt;7000,C901&lt;8000),"Irrigação",
IF(AND(ISNUMBER(C901),C901&gt;8000,C901&lt;9000),"Reboques",IF(AND(ISNUMBER(C901),C901&gt;0,C901&lt;1000),"Veic. Leves","")))))))))))))))))))))</f>
        <v>Tratores</v>
      </c>
      <c r="B901" s="111"/>
      <c r="C901" s="107">
        <v>2037</v>
      </c>
      <c r="D901" s="107">
        <v>31932</v>
      </c>
      <c r="E901" s="108" t="s">
        <v>20111</v>
      </c>
      <c r="F901" s="101" t="str">
        <f>IF(ISBLANK(K901), "Apenas Solicitação", "Tem OC")</f>
        <v>Tem OC</v>
      </c>
      <c r="G901" s="107">
        <v>2</v>
      </c>
      <c r="H901" s="102">
        <f>G901-I901</f>
        <v>0</v>
      </c>
      <c r="I901" s="103">
        <v>2</v>
      </c>
      <c r="J901" s="109">
        <v>45805</v>
      </c>
      <c r="K901" s="190">
        <v>45811</v>
      </c>
      <c r="L901" s="108" t="s">
        <v>20153</v>
      </c>
      <c r="M901" s="104" t="str">
        <f ca="1">IF(OR(N901="", N901=0), "", IF(N901&gt;TODAY(), "No prazo", "Atrasado"))</f>
        <v>Atrasado</v>
      </c>
      <c r="N901" s="104">
        <f>IFERROR(K901 + VALUE(LEFT(L901, FIND(" ", L901) - 1)), "")</f>
        <v>45813</v>
      </c>
      <c r="O901" s="105">
        <f>IF(_xlfn.DAYS(K901,J901)&lt;0, "Aguardando OC", _xlfn.DAYS(K901,J901))</f>
        <v>6</v>
      </c>
      <c r="P901" s="196">
        <v>404999</v>
      </c>
      <c r="Q901" s="55"/>
      <c r="R901" s="196">
        <v>168521</v>
      </c>
      <c r="S901" s="107">
        <v>221</v>
      </c>
      <c r="T901" s="65" t="s">
        <v>1029</v>
      </c>
      <c r="U901" s="110">
        <v>130</v>
      </c>
      <c r="V901" s="107">
        <v>9824</v>
      </c>
      <c r="W901" s="117" t="str">
        <f>IFERROR(VLOOKUP(V901, Fornecedores!A:C, 3, FALSE), "")</f>
        <v>COMERCIAL AGRICOLA</v>
      </c>
      <c r="X901" s="105" t="str">
        <f>IFERROR(VLOOKUP(V901, Fornecedores!A:E, 5, FALSE), "")</f>
        <v>Recife</v>
      </c>
      <c r="Y901" s="105" t="str">
        <f>IFERROR(VLOOKUP(V901, Fornecedores!A:F, 6, FALSE), "")</f>
        <v>PE</v>
      </c>
      <c r="Z901" s="101" t="str">
        <f>IF(H901=0, "Pedido entregue!", "Pendente")</f>
        <v>Pedido entregue!</v>
      </c>
      <c r="AA901" s="119"/>
      <c r="AB901" s="58" t="str">
        <f>IF(Z901="Pedido Entregue!", IF(AA901=1, "Retirado do Almoxarifado", IF(AA901=2, "Material devolvido", "Aguardando retirada")), IF(Z901="Pendente", "Entrega pendente", ""))</f>
        <v>Aguardando retirada</v>
      </c>
      <c r="AC901" s="18">
        <v>1</v>
      </c>
      <c r="AD901" s="18">
        <f>AC901/SUMIF($P:$P,P901,$AC:$AC)</f>
        <v>1</v>
      </c>
      <c r="AE901" s="18">
        <f>IF(R901=0,0,AC901/SUMIF($R:$R,R901,$AC:$AC))</f>
        <v>0.33333333333333331</v>
      </c>
      <c r="AF901" s="18">
        <f>IF(R901=0,1,0)</f>
        <v>0</v>
      </c>
      <c r="AH901" t="str">
        <f>TEXT(J901,"MMMM")</f>
        <v>maio</v>
      </c>
    </row>
    <row r="902" spans="1:34" ht="12.75" hidden="1" customHeight="1" x14ac:dyDescent="0.25">
      <c r="A902" s="90" t="str">
        <f>IF(C902="Oficina Diversos","Oficina Geral",
IF(ISNUMBER(FIND("Estoque - Colhedoras",C902)),"Colhedoras",IF(ISNUMBER(FIND("Caldeiraria",C902)),"Caldeiraria",IF(ISNUMBER(FIND("Borracharia",C902)),"Borracharia",IF(ISNUMBER(FIND("Lubrificação",C902)),"Lubrificação",
IF(ISNUMBER(FIND("Estoque - Carregadeiras",C902)),"Carregadeiras",IF(ISNUMBER(FIND("Estoque - Veic. Leves",C902)),"Veic. Leves",
IF(ISNUMBER(FIND("Estoque - Caminhões",C902)),"Caminhões",IF(ISNUMBER(FIND("Estoque - Transbordos",C902)),"Transbordos",
IF(ISNUMBER(FIND("Estoque - Tratores",C902)),"Tratores",
IF(ISNUMBER(FIND("Estoque - Máquinas pesadas",C902)),"Máquinas pesadas",
IF(ISNUMBER(FIND("Estoque - Reboques",C902)),"Reboques",
IF(C902="Estoque","Estoque",
IF(AND(ISNUMBER(C902),C902&gt;1000,C902&lt;2000),"Caminhões",
IF(AND(ISNUMBER(C902),C902&gt;2000,C902&lt;3000),"Tratores",
IF(AND(ISNUMBER(C902),C902&gt;3000,C902&lt;4000),"Carregadeiras",
IF(AND(ISNUMBER(C902),C902&gt;4000,C902&lt;5000),"Máquinas pesadas",
IF(AND(ISNUMBER(C902),C902&gt;5000,C902&lt;6000),"Colhedoras",
IF(AND(ISNUMBER(C902),C902&gt;7000,C902&lt;8000),"Irrigação",
IF(AND(ISNUMBER(C902),C902&gt;8000,C902&lt;9000),"Reboques",IF(AND(ISNUMBER(C902),C902&gt;0,C902&lt;1000),"Veic. Leves","")))))))))))))))))))))</f>
        <v>Carregadeiras</v>
      </c>
      <c r="B902" s="8"/>
      <c r="C902" s="28">
        <v>3016</v>
      </c>
      <c r="D902" s="28">
        <v>32045</v>
      </c>
      <c r="E902" s="29" t="s">
        <v>185</v>
      </c>
      <c r="F902" s="14" t="str">
        <f>IF(ISBLANK(K902), "Apenas Solicitação", "Tem OC")</f>
        <v>Tem OC</v>
      </c>
      <c r="G902" s="28">
        <v>4</v>
      </c>
      <c r="H902" s="37">
        <f>G902-I902</f>
        <v>0</v>
      </c>
      <c r="I902" s="38">
        <v>4</v>
      </c>
      <c r="J902" s="64">
        <v>45729</v>
      </c>
      <c r="K902" s="183">
        <v>45736</v>
      </c>
      <c r="L902" s="7"/>
      <c r="M902" s="44"/>
      <c r="N902" s="44" t="str">
        <f>IFERROR(K902 + VALUE(LEFT(L902, FIND(" ", L902) - 1)), "")</f>
        <v/>
      </c>
      <c r="O902" s="3">
        <f>IF(_xlfn.DAYS(K902,J902)&lt;0, "Aguardando OC", _xlfn.DAYS(K902,J902))</f>
        <v>7</v>
      </c>
      <c r="P902" s="206">
        <v>395870</v>
      </c>
      <c r="Q902" s="28">
        <v>1136277</v>
      </c>
      <c r="R902" s="206">
        <v>165329</v>
      </c>
      <c r="S902" s="28">
        <v>113</v>
      </c>
      <c r="T902" s="66" t="s">
        <v>186</v>
      </c>
      <c r="U902" s="32">
        <v>112</v>
      </c>
      <c r="V902" s="28">
        <v>1237</v>
      </c>
      <c r="W902" s="47" t="str">
        <f>IFERROR(VLOOKUP(V902, Fornecedores!A:C, 3, FALSE), "")</f>
        <v>MERCADAO DE TRATORES</v>
      </c>
      <c r="X902" s="43" t="str">
        <f>IFERROR(VLOOKUP(V902, Fornecedores!A:E, 5, FALSE), "")</f>
        <v>Ourinhos</v>
      </c>
      <c r="Y902" s="43" t="str">
        <f>IFERROR(VLOOKUP(V902, Fornecedores!A:F, 6, FALSE), "")</f>
        <v>SP</v>
      </c>
      <c r="Z902" s="14" t="str">
        <f>IF(H902=0, "Pedido entregue!", "Pendente")</f>
        <v>Pedido entregue!</v>
      </c>
      <c r="AA902" s="59">
        <v>1</v>
      </c>
      <c r="AB902" s="58" t="str">
        <f>IF(Z902="Pedido Entregue!", IF(AA902=1, "Retirado do Almoxarifado", IF(AA902=2, "Material devolvido", "Aguardando retirada")), IF(Z902="Pendente", "Entrega pendente", ""))</f>
        <v>Retirado do Almoxarifado</v>
      </c>
      <c r="AC902" s="18">
        <v>1</v>
      </c>
      <c r="AD902" s="18">
        <f>AC902/SUMIF($P:$P,P902,$AC:$AC)</f>
        <v>1</v>
      </c>
      <c r="AE902" s="18">
        <f>IF(R902=0,0,AC902/SUMIF($R:$R,R902,$AC:$AC))</f>
        <v>1</v>
      </c>
      <c r="AF902" s="18">
        <f>IF(R902=0,1,0)</f>
        <v>0</v>
      </c>
      <c r="AG902" s="18">
        <f>IF(R902=0,#REF!-J902,0)</f>
        <v>0</v>
      </c>
      <c r="AH902" t="str">
        <f>TEXT(J902,"MMMM")</f>
        <v>março</v>
      </c>
    </row>
    <row r="903" spans="1:34" ht="12.75" customHeight="1" x14ac:dyDescent="0.25">
      <c r="A903" s="90" t="str">
        <f>IF(C903="Oficina Diversos","Oficina Geral",
IF(ISNUMBER(FIND("Estoque - Colhedoras",C903)),"Colhedoras",IF(ISNUMBER(FIND("Caldeiraria",C903)),"Caldeiraria",IF(ISNUMBER(FIND("Borracharia",C903)),"Borracharia",IF(ISNUMBER(FIND("Lubrificação",C903)),"Lubrificação",
IF(ISNUMBER(FIND("Estoque - Carregadeiras",C903)),"Carregadeiras",IF(ISNUMBER(FIND("Estoque - Veic. Leves",C903)),"Veic. Leves",
IF(ISNUMBER(FIND("Estoque - Caminhões",C903)),"Caminhões",IF(ISNUMBER(FIND("Estoque - Transbordos",C903)),"Transbordos",
IF(ISNUMBER(FIND("Estoque - Tratores",C903)),"Tratores",
IF(ISNUMBER(FIND("Estoque - Máquinas pesadas",C903)),"Máquinas pesadas",
IF(ISNUMBER(FIND("Estoque - Reboques",C903)),"Reboques",
IF(C903="Estoque","Estoque",
IF(AND(ISNUMBER(C903),C903&gt;1000,C903&lt;2000),"Caminhões",
IF(AND(ISNUMBER(C903),C903&gt;2000,C903&lt;3000),"Tratores",
IF(AND(ISNUMBER(C903),C903&gt;3000,C903&lt;4000),"Carregadeiras",
IF(AND(ISNUMBER(C903),C903&gt;4000,C903&lt;5000),"Máquinas pesadas",
IF(AND(ISNUMBER(C903),C903&gt;5000,C903&lt;6000),"Colhedoras",
IF(AND(ISNUMBER(C903),C903&gt;7000,C903&lt;8000),"Irrigação",
IF(AND(ISNUMBER(C903),C903&gt;8000,C903&lt;9000),"Reboques",IF(AND(ISNUMBER(C903),C903&gt;0,C903&lt;1000),"Veic. Leves","")))))))))))))))))))))</f>
        <v>Oficina Geral</v>
      </c>
      <c r="B903" s="111"/>
      <c r="C903" s="144" t="s">
        <v>20771</v>
      </c>
      <c r="D903" s="144">
        <v>32047</v>
      </c>
      <c r="E903" s="145" t="s">
        <v>20821</v>
      </c>
      <c r="F903" s="101" t="str">
        <f>IF(ISBLANK(K903), "Apenas Solicitação", "Tem OC")</f>
        <v>Apenas Solicitação</v>
      </c>
      <c r="G903" s="143">
        <v>1</v>
      </c>
      <c r="H903" s="102">
        <f>G903-I903</f>
        <v>1</v>
      </c>
      <c r="I903" s="103"/>
      <c r="J903" s="147">
        <v>45831</v>
      </c>
      <c r="K903" s="202"/>
      <c r="L903" s="49"/>
      <c r="M903" s="104" t="str">
        <f ca="1">IF(OR(N903="", N903=0), "", IF(N903&gt;TODAY(), "No prazo", "Atrasado"))</f>
        <v/>
      </c>
      <c r="N903" s="104" t="str">
        <f>IFERROR(K903 + VALUE(LEFT(L903, FIND(" ", L903) - 1)), "")</f>
        <v/>
      </c>
      <c r="O903" s="105" t="str">
        <f>IF(_xlfn.DAYS(K903,J903)&lt;0, "Aguardando OC", _xlfn.DAYS(K903,J903))</f>
        <v>Aguardando OC</v>
      </c>
      <c r="P903" s="200">
        <v>408793</v>
      </c>
      <c r="Q903" s="55"/>
      <c r="R903" s="200">
        <v>0</v>
      </c>
      <c r="S903" s="143">
        <v>221</v>
      </c>
      <c r="T903" s="65" t="s">
        <v>1029</v>
      </c>
      <c r="U903" s="164">
        <v>0</v>
      </c>
      <c r="V903" s="144"/>
      <c r="W903" s="117" t="str">
        <f>IFERROR(VLOOKUP(V903, Fornecedores!A:C, 3, FALSE), "")</f>
        <v/>
      </c>
      <c r="X903" s="105" t="str">
        <f>IFERROR(VLOOKUP(V903, Fornecedores!A:E, 5, FALSE), "")</f>
        <v/>
      </c>
      <c r="Y903" s="105" t="str">
        <f>IFERROR(VLOOKUP(V903, Fornecedores!A:F, 6, FALSE), "")</f>
        <v/>
      </c>
      <c r="Z903" s="101" t="str">
        <f>IF(H903=0, "Pedido entregue!", "Pendente")</f>
        <v>Pendente</v>
      </c>
      <c r="AA903" s="119"/>
      <c r="AB903" s="132" t="str">
        <f>IF(Z903="Pedido Entregue!", IF(AA903=1, "Retirado do Almoxarifado", IF(AA903=2, "Material devolvido", "Aguardando retirada")), IF(Z903="Pendente", "Entrega pendente", ""))</f>
        <v>Entrega pendente</v>
      </c>
      <c r="AC903" s="18">
        <v>1</v>
      </c>
      <c r="AD903" s="18">
        <f>AC903/SUMIF($P:$P,P903,$AC:$AC)</f>
        <v>1</v>
      </c>
      <c r="AE903" s="18">
        <f>IF(R903=0,0,AC903/SUMIF($R:$R,R903,$AC:$AC))</f>
        <v>0</v>
      </c>
      <c r="AF903" s="18">
        <f>IF(R903=0,1,0)</f>
        <v>1</v>
      </c>
      <c r="AH903" t="str">
        <f>TEXT(J903,"MMMM")</f>
        <v>junho</v>
      </c>
    </row>
    <row r="904" spans="1:34" ht="12.75" customHeight="1" x14ac:dyDescent="0.25">
      <c r="A904" s="90" t="str">
        <f>IF(C904="Oficina Diversos","Oficina Geral",
IF(ISNUMBER(FIND("Estoque - Colhedoras",C904)),"Colhedoras",IF(ISNUMBER(FIND("Caldeiraria",C904)),"Caldeiraria",IF(ISNUMBER(FIND("Borracharia",C904)),"Borracharia",IF(ISNUMBER(FIND("Lubrificação",C904)),"Lubrificação",
IF(ISNUMBER(FIND("Estoque - Carregadeiras",C904)),"Carregadeiras",IF(ISNUMBER(FIND("Estoque - Veic. Leves",C904)),"Veic. Leves",
IF(ISNUMBER(FIND("Estoque - Caminhões",C904)),"Caminhões",IF(ISNUMBER(FIND("Estoque - Transbordos",C904)),"Transbordos",
IF(ISNUMBER(FIND("Estoque - Tratores",C904)),"Tratores",
IF(ISNUMBER(FIND("Estoque - Máquinas pesadas",C904)),"Máquinas pesadas",
IF(ISNUMBER(FIND("Estoque - Reboques",C904)),"Reboques",
IF(C904="Estoque","Estoque",
IF(AND(ISNUMBER(C904),C904&gt;1000,C904&lt;2000),"Caminhões",
IF(AND(ISNUMBER(C904),C904&gt;2000,C904&lt;3000),"Tratores",
IF(AND(ISNUMBER(C904),C904&gt;3000,C904&lt;4000),"Carregadeiras",
IF(AND(ISNUMBER(C904),C904&gt;4000,C904&lt;5000),"Máquinas pesadas",
IF(AND(ISNUMBER(C904),C904&gt;5000,C904&lt;6000),"Colhedoras",
IF(AND(ISNUMBER(C904),C904&gt;7000,C904&lt;8000),"Irrigação",
IF(AND(ISNUMBER(C904),C904&gt;8000,C904&lt;9000),"Reboques",IF(AND(ISNUMBER(C904),C904&gt;0,C904&lt;1000),"Veic. Leves","")))))))))))))))))))))</f>
        <v>Oficina Geral</v>
      </c>
      <c r="B904" s="111"/>
      <c r="C904" s="140" t="s">
        <v>661</v>
      </c>
      <c r="D904" s="139">
        <v>32048</v>
      </c>
      <c r="E904" s="141" t="s">
        <v>20455</v>
      </c>
      <c r="F904" s="101" t="str">
        <f>IF(ISBLANK(K904), "Apenas Solicitação", "Tem OC")</f>
        <v>Apenas Solicitação</v>
      </c>
      <c r="G904" s="139">
        <v>1</v>
      </c>
      <c r="H904" s="102">
        <f>G904-I904</f>
        <v>1</v>
      </c>
      <c r="I904" s="103"/>
      <c r="J904" s="142">
        <v>45824</v>
      </c>
      <c r="K904" s="199"/>
      <c r="L904" s="141"/>
      <c r="M904" s="104" t="str">
        <f ca="1">IF(OR(N904="", N904=0), "", IF(N904&gt;TODAY(), "No prazo", "Atrasado"))</f>
        <v/>
      </c>
      <c r="N904" s="104" t="str">
        <f>IFERROR(K904 + VALUE(LEFT(L904, FIND(" ", L904) - 1)), "")</f>
        <v/>
      </c>
      <c r="O904" s="105" t="str">
        <f>IF(_xlfn.DAYS(K904,J904)&lt;0, "Aguardando OC", _xlfn.DAYS(K904,J904))</f>
        <v>Aguardando OC</v>
      </c>
      <c r="P904" s="199">
        <v>407705</v>
      </c>
      <c r="Q904" s="55"/>
      <c r="R904" s="199">
        <v>0</v>
      </c>
      <c r="S904" s="139">
        <v>221</v>
      </c>
      <c r="T904" s="65" t="s">
        <v>1029</v>
      </c>
      <c r="U904" s="165">
        <v>16.2</v>
      </c>
      <c r="V904" s="139"/>
      <c r="W904" s="117" t="str">
        <f>IFERROR(VLOOKUP(V904, Fornecedores!A:C, 3, FALSE), "")</f>
        <v/>
      </c>
      <c r="X904" s="105" t="str">
        <f>IFERROR(VLOOKUP(V904, Fornecedores!A:E, 5, FALSE), "")</f>
        <v/>
      </c>
      <c r="Y904" s="105" t="str">
        <f>IFERROR(VLOOKUP(V904, Fornecedores!A:F, 6, FALSE), "")</f>
        <v/>
      </c>
      <c r="Z904" s="101" t="str">
        <f>IF(H904=0, "Pedido entregue!", "Pendente")</f>
        <v>Pendente</v>
      </c>
      <c r="AA904" s="119"/>
      <c r="AB904" s="132" t="str">
        <f>IF(Z904="Pedido Entregue!", IF(AA904=1, "Retirado do Almoxarifado", IF(AA904=2, "Material devolvido", "Aguardando retirada")), IF(Z904="Pendente", "Entrega pendente", ""))</f>
        <v>Entrega pendente</v>
      </c>
      <c r="AC904" s="18">
        <v>1</v>
      </c>
      <c r="AD904" s="18">
        <f>AC904/SUMIF($P:$P,P904,$AC:$AC)</f>
        <v>1</v>
      </c>
      <c r="AE904" s="18">
        <f>IF(R904=0,0,AC904/SUMIF($R:$R,R904,$AC:$AC))</f>
        <v>0</v>
      </c>
      <c r="AF904" s="18">
        <f>IF(R904=0,1,0)</f>
        <v>1</v>
      </c>
      <c r="AH904" t="str">
        <f>TEXT(J904,"MMMM")</f>
        <v>junho</v>
      </c>
    </row>
    <row r="905" spans="1:34" ht="12.75" customHeight="1" x14ac:dyDescent="0.25">
      <c r="A905" s="90" t="str">
        <f>IF(C905="Oficina Diversos","Oficina Geral",
IF(ISNUMBER(FIND("Estoque - Colhedoras",C905)),"Colhedoras",IF(ISNUMBER(FIND("Caldeiraria",C905)),"Caldeiraria",IF(ISNUMBER(FIND("Borracharia",C905)),"Borracharia",IF(ISNUMBER(FIND("Lubrificação",C905)),"Lubrificação",
IF(ISNUMBER(FIND("Estoque - Carregadeiras",C905)),"Carregadeiras",IF(ISNUMBER(FIND("Estoque - Veic. Leves",C905)),"Veic. Leves",
IF(ISNUMBER(FIND("Estoque - Caminhões",C905)),"Caminhões",IF(ISNUMBER(FIND("Estoque - Transbordos",C905)),"Transbordos",
IF(ISNUMBER(FIND("Estoque - Tratores",C905)),"Tratores",
IF(ISNUMBER(FIND("Estoque - Máquinas pesadas",C905)),"Máquinas pesadas",
IF(ISNUMBER(FIND("Estoque - Reboques",C905)),"Reboques",
IF(C905="Estoque","Estoque",
IF(AND(ISNUMBER(C905),C905&gt;1000,C905&lt;2000),"Caminhões",
IF(AND(ISNUMBER(C905),C905&gt;2000,C905&lt;3000),"Tratores",
IF(AND(ISNUMBER(C905),C905&gt;3000,C905&lt;4000),"Carregadeiras",
IF(AND(ISNUMBER(C905),C905&gt;4000,C905&lt;5000),"Máquinas pesadas",
IF(AND(ISNUMBER(C905),C905&gt;5000,C905&lt;6000),"Colhedoras",
IF(AND(ISNUMBER(C905),C905&gt;7000,C905&lt;8000),"Irrigação",
IF(AND(ISNUMBER(C905),C905&gt;8000,C905&lt;9000),"Reboques",IF(AND(ISNUMBER(C905),C905&gt;0,C905&lt;1000),"Veic. Leves","")))))))))))))))))))))</f>
        <v>Oficina Geral</v>
      </c>
      <c r="B905" s="111"/>
      <c r="C905" s="171" t="s">
        <v>661</v>
      </c>
      <c r="D905" s="170">
        <v>32048</v>
      </c>
      <c r="E905" s="173" t="s">
        <v>20455</v>
      </c>
      <c r="F905" s="101" t="str">
        <f>IF(ISBLANK(K905), "Apenas Solicitação", "Tem OC")</f>
        <v>Apenas Solicitação</v>
      </c>
      <c r="G905" s="170">
        <v>1</v>
      </c>
      <c r="H905" s="102">
        <f>G905-I905</f>
        <v>1</v>
      </c>
      <c r="I905" s="103"/>
      <c r="J905" s="174">
        <v>45831</v>
      </c>
      <c r="K905" s="201"/>
      <c r="L905" s="173"/>
      <c r="M905" s="104" t="str">
        <f ca="1">IF(OR(N905="", N905=0), "", IF(N905&gt;TODAY(), "No prazo", "Atrasado"))</f>
        <v/>
      </c>
      <c r="N905" s="104" t="str">
        <f>IFERROR(K905 + VALUE(LEFT(L905, FIND(" ", L905) - 1)), "")</f>
        <v/>
      </c>
      <c r="O905" s="105" t="str">
        <f>IF(_xlfn.DAYS(K905,J905)&lt;0, "Aguardando OC", _xlfn.DAYS(K905,J905))</f>
        <v>Aguardando OC</v>
      </c>
      <c r="P905" s="201">
        <v>408795</v>
      </c>
      <c r="Q905" s="55"/>
      <c r="R905" s="201">
        <v>0</v>
      </c>
      <c r="S905" s="2">
        <v>221</v>
      </c>
      <c r="T905" s="65" t="s">
        <v>1029</v>
      </c>
      <c r="U905" s="170">
        <v>19.77</v>
      </c>
      <c r="V905" s="170"/>
      <c r="W905" s="117" t="str">
        <f>IFERROR(VLOOKUP(V905, Fornecedores!A:C, 3, FALSE), "")</f>
        <v/>
      </c>
      <c r="X905" s="105" t="str">
        <f>IFERROR(VLOOKUP(V905, Fornecedores!A:E, 5, FALSE), "")</f>
        <v/>
      </c>
      <c r="Y905" s="105" t="str">
        <f>IFERROR(VLOOKUP(V905, Fornecedores!A:F, 6, FALSE), "")</f>
        <v/>
      </c>
      <c r="Z905" s="101" t="str">
        <f>IF(H905=0, "Pedido entregue!", "Pendente")</f>
        <v>Pendente</v>
      </c>
      <c r="AA905" s="119"/>
      <c r="AB905" s="132" t="str">
        <f>IF(Z905="Pedido Entregue!", IF(AA905=1, "Retirado do Almoxarifado", IF(AA905=2, "Material devolvido", "Aguardando retirada")), IF(Z905="Pendente", "Entrega pendente", ""))</f>
        <v>Entrega pendente</v>
      </c>
      <c r="AC905" s="18">
        <v>1</v>
      </c>
      <c r="AD905" s="18">
        <f>AC905/SUMIF($P:$P,P905,$AC:$AC)</f>
        <v>1</v>
      </c>
      <c r="AE905" s="18">
        <f>IF(R905=0,0,AC905/SUMIF($R:$R,R905,$AC:$AC))</f>
        <v>0</v>
      </c>
      <c r="AF905" s="18">
        <f>IF(R905=0,1,0)</f>
        <v>1</v>
      </c>
      <c r="AH905" t="str">
        <f>TEXT(J905,"MMMM")</f>
        <v>junho</v>
      </c>
    </row>
    <row r="906" spans="1:34" ht="12.75" customHeight="1" x14ac:dyDescent="0.25">
      <c r="A906" s="90" t="str">
        <f>IF(C906="Oficina Diversos","Oficina Geral",
IF(ISNUMBER(FIND("Estoque - Colhedoras",C906)),"Colhedoras",IF(ISNUMBER(FIND("Caldeiraria",C906)),"Caldeiraria",IF(ISNUMBER(FIND("Borracharia",C906)),"Borracharia",IF(ISNUMBER(FIND("Lubrificação",C906)),"Lubrificação",
IF(ISNUMBER(FIND("Estoque - Carregadeiras",C906)),"Carregadeiras",IF(ISNUMBER(FIND("Estoque - Veic. Leves",C906)),"Veic. Leves",
IF(ISNUMBER(FIND("Estoque - Caminhões",C906)),"Caminhões",IF(ISNUMBER(FIND("Estoque - Transbordos",C906)),"Transbordos",
IF(ISNUMBER(FIND("Estoque - Tratores",C906)),"Tratores",
IF(ISNUMBER(FIND("Estoque - Máquinas pesadas",C906)),"Máquinas pesadas",
IF(ISNUMBER(FIND("Estoque - Reboques",C906)),"Reboques",
IF(C906="Estoque","Estoque",
IF(AND(ISNUMBER(C906),C906&gt;1000,C906&lt;2000),"Caminhões",
IF(AND(ISNUMBER(C906),C906&gt;2000,C906&lt;3000),"Tratores",
IF(AND(ISNUMBER(C906),C906&gt;3000,C906&lt;4000),"Carregadeiras",
IF(AND(ISNUMBER(C906),C906&gt;4000,C906&lt;5000),"Máquinas pesadas",
IF(AND(ISNUMBER(C906),C906&gt;5000,C906&lt;6000),"Colhedoras",
IF(AND(ISNUMBER(C906),C906&gt;7000,C906&lt;8000),"Irrigação",
IF(AND(ISNUMBER(C906),C906&gt;8000,C906&lt;9000),"Reboques",IF(AND(ISNUMBER(C906),C906&gt;0,C906&lt;1000),"Veic. Leves","")))))))))))))))))))))</f>
        <v>Oficina Geral</v>
      </c>
      <c r="B906" s="111"/>
      <c r="C906" s="144" t="s">
        <v>20771</v>
      </c>
      <c r="D906" s="144">
        <v>32050</v>
      </c>
      <c r="E906" s="145" t="s">
        <v>20822</v>
      </c>
      <c r="F906" s="101" t="str">
        <f>IF(ISBLANK(K906), "Apenas Solicitação", "Tem OC")</f>
        <v>Apenas Solicitação</v>
      </c>
      <c r="G906" s="143">
        <v>1</v>
      </c>
      <c r="H906" s="102">
        <f>G906-I906</f>
        <v>1</v>
      </c>
      <c r="I906" s="103"/>
      <c r="J906" s="147">
        <v>45831</v>
      </c>
      <c r="K906" s="202"/>
      <c r="L906" s="49"/>
      <c r="M906" s="104" t="str">
        <f ca="1">IF(OR(N906="", N906=0), "", IF(N906&gt;TODAY(), "No prazo", "Atrasado"))</f>
        <v/>
      </c>
      <c r="N906" s="104" t="str">
        <f>IFERROR(K906 + VALUE(LEFT(L906, FIND(" ", L906) - 1)), "")</f>
        <v/>
      </c>
      <c r="O906" s="105" t="str">
        <f>IF(_xlfn.DAYS(K906,J906)&lt;0, "Aguardando OC", _xlfn.DAYS(K906,J906))</f>
        <v>Aguardando OC</v>
      </c>
      <c r="P906" s="200">
        <v>408800</v>
      </c>
      <c r="Q906" s="55"/>
      <c r="R906" s="200">
        <v>0</v>
      </c>
      <c r="S906" s="143">
        <v>221</v>
      </c>
      <c r="T906" s="65" t="s">
        <v>1029</v>
      </c>
      <c r="U906" s="164">
        <v>0</v>
      </c>
      <c r="V906" s="144"/>
      <c r="W906" s="117" t="str">
        <f>IFERROR(VLOOKUP(V906, Fornecedores!A:C, 3, FALSE), "")</f>
        <v/>
      </c>
      <c r="X906" s="105" t="str">
        <f>IFERROR(VLOOKUP(V906, Fornecedores!A:E, 5, FALSE), "")</f>
        <v/>
      </c>
      <c r="Y906" s="105" t="str">
        <f>IFERROR(VLOOKUP(V906, Fornecedores!A:F, 6, FALSE), "")</f>
        <v/>
      </c>
      <c r="Z906" s="101" t="str">
        <f>IF(H906=0, "Pedido entregue!", "Pendente")</f>
        <v>Pendente</v>
      </c>
      <c r="AA906" s="119"/>
      <c r="AB906" s="132" t="str">
        <f>IF(Z906="Pedido Entregue!", IF(AA906=1, "Retirado do Almoxarifado", IF(AA906=2, "Material devolvido", "Aguardando retirada")), IF(Z906="Pendente", "Entrega pendente", ""))</f>
        <v>Entrega pendente</v>
      </c>
      <c r="AC906" s="18">
        <v>1</v>
      </c>
      <c r="AD906" s="18">
        <f>AC906/SUMIF($P:$P,P906,$AC:$AC)</f>
        <v>1</v>
      </c>
      <c r="AE906" s="18">
        <f>IF(R906=0,0,AC906/SUMIF($R:$R,R906,$AC:$AC))</f>
        <v>0</v>
      </c>
      <c r="AF906" s="18">
        <f>IF(R906=0,1,0)</f>
        <v>1</v>
      </c>
      <c r="AH906" t="str">
        <f>TEXT(J906,"MMMM")</f>
        <v>junho</v>
      </c>
    </row>
    <row r="907" spans="1:34" ht="12.75" customHeight="1" x14ac:dyDescent="0.25">
      <c r="A907" s="90" t="str">
        <f>IF(C907="Oficina Diversos","Oficina Geral",
IF(ISNUMBER(FIND("Estoque - Colhedoras",C907)),"Colhedoras",IF(ISNUMBER(FIND("Caldeiraria",C907)),"Caldeiraria",IF(ISNUMBER(FIND("Borracharia",C907)),"Borracharia",IF(ISNUMBER(FIND("Lubrificação",C907)),"Lubrificação",
IF(ISNUMBER(FIND("Estoque - Carregadeiras",C907)),"Carregadeiras",IF(ISNUMBER(FIND("Estoque - Veic. Leves",C907)),"Veic. Leves",
IF(ISNUMBER(FIND("Estoque - Caminhões",C907)),"Caminhões",IF(ISNUMBER(FIND("Estoque - Transbordos",C907)),"Transbordos",
IF(ISNUMBER(FIND("Estoque - Tratores",C907)),"Tratores",
IF(ISNUMBER(FIND("Estoque - Máquinas pesadas",C907)),"Máquinas pesadas",
IF(ISNUMBER(FIND("Estoque - Reboques",C907)),"Reboques",
IF(C907="Estoque","Estoque",
IF(AND(ISNUMBER(C907),C907&gt;1000,C907&lt;2000),"Caminhões",
IF(AND(ISNUMBER(C907),C907&gt;2000,C907&lt;3000),"Tratores",
IF(AND(ISNUMBER(C907),C907&gt;3000,C907&lt;4000),"Carregadeiras",
IF(AND(ISNUMBER(C907),C907&gt;4000,C907&lt;5000),"Máquinas pesadas",
IF(AND(ISNUMBER(C907),C907&gt;5000,C907&lt;6000),"Colhedoras",
IF(AND(ISNUMBER(C907),C907&gt;7000,C907&lt;8000),"Irrigação",
IF(AND(ISNUMBER(C907),C907&gt;8000,C907&lt;9000),"Reboques",IF(AND(ISNUMBER(C907),C907&gt;0,C907&lt;1000),"Veic. Leves","")))))))))))))))))))))</f>
        <v>Oficina Geral</v>
      </c>
      <c r="B907" s="111"/>
      <c r="C907" s="171" t="s">
        <v>661</v>
      </c>
      <c r="D907" s="170">
        <v>32051</v>
      </c>
      <c r="E907" s="173" t="s">
        <v>20823</v>
      </c>
      <c r="F907" s="101" t="str">
        <f>IF(ISBLANK(K907), "Apenas Solicitação", "Tem OC")</f>
        <v>Apenas Solicitação</v>
      </c>
      <c r="G907" s="170">
        <v>1</v>
      </c>
      <c r="H907" s="102">
        <f>G907-I907</f>
        <v>1</v>
      </c>
      <c r="I907" s="103"/>
      <c r="J907" s="174">
        <v>45831</v>
      </c>
      <c r="K907" s="201"/>
      <c r="L907" s="173"/>
      <c r="M907" s="104" t="str">
        <f ca="1">IF(OR(N907="", N907=0), "", IF(N907&gt;TODAY(), "No prazo", "Atrasado"))</f>
        <v/>
      </c>
      <c r="N907" s="104" t="str">
        <f>IFERROR(K907 + VALUE(LEFT(L907, FIND(" ", L907) - 1)), "")</f>
        <v/>
      </c>
      <c r="O907" s="105" t="str">
        <f>IF(_xlfn.DAYS(K907,J907)&lt;0, "Aguardando OC", _xlfn.DAYS(K907,J907))</f>
        <v>Aguardando OC</v>
      </c>
      <c r="P907" s="201">
        <v>408801</v>
      </c>
      <c r="Q907" s="55"/>
      <c r="R907" s="201">
        <v>0</v>
      </c>
      <c r="S907" s="2">
        <v>221</v>
      </c>
      <c r="T907" s="65" t="s">
        <v>1029</v>
      </c>
      <c r="U907" s="170">
        <v>28.75</v>
      </c>
      <c r="V907" s="170"/>
      <c r="W907" s="117" t="str">
        <f>IFERROR(VLOOKUP(V907, Fornecedores!A:C, 3, FALSE), "")</f>
        <v/>
      </c>
      <c r="X907" s="105" t="str">
        <f>IFERROR(VLOOKUP(V907, Fornecedores!A:E, 5, FALSE), "")</f>
        <v/>
      </c>
      <c r="Y907" s="105" t="str">
        <f>IFERROR(VLOOKUP(V907, Fornecedores!A:F, 6, FALSE), "")</f>
        <v/>
      </c>
      <c r="Z907" s="101" t="str">
        <f>IF(H907=0, "Pedido entregue!", "Pendente")</f>
        <v>Pendente</v>
      </c>
      <c r="AA907" s="119"/>
      <c r="AB907" s="132" t="str">
        <f>IF(Z907="Pedido Entregue!", IF(AA907=1, "Retirado do Almoxarifado", IF(AA907=2, "Material devolvido", "Aguardando retirada")), IF(Z907="Pendente", "Entrega pendente", ""))</f>
        <v>Entrega pendente</v>
      </c>
      <c r="AC907" s="18">
        <v>1</v>
      </c>
      <c r="AD907" s="18">
        <f>AC907/SUMIF($P:$P,P907,$AC:$AC)</f>
        <v>1</v>
      </c>
      <c r="AE907" s="18">
        <f>IF(R907=0,0,AC907/SUMIF($R:$R,R907,$AC:$AC))</f>
        <v>0</v>
      </c>
      <c r="AF907" s="18">
        <f>IF(R907=0,1,0)</f>
        <v>1</v>
      </c>
      <c r="AH907" t="str">
        <f>TEXT(J907,"MMMM")</f>
        <v>junho</v>
      </c>
    </row>
    <row r="908" spans="1:34" ht="12.75" customHeight="1" x14ac:dyDescent="0.25">
      <c r="A908" s="90" t="str">
        <f>IF(C908="Oficina Diversos","Oficina Geral",
IF(ISNUMBER(FIND("Estoque - Colhedoras",C908)),"Colhedoras",IF(ISNUMBER(FIND("Caldeiraria",C908)),"Caldeiraria",IF(ISNUMBER(FIND("Borracharia",C908)),"Borracharia",IF(ISNUMBER(FIND("Lubrificação",C908)),"Lubrificação",
IF(ISNUMBER(FIND("Estoque - Carregadeiras",C908)),"Carregadeiras",IF(ISNUMBER(FIND("Estoque - Veic. Leves",C908)),"Veic. Leves",
IF(ISNUMBER(FIND("Estoque - Caminhões",C908)),"Caminhões",IF(ISNUMBER(FIND("Estoque - Transbordos",C908)),"Transbordos",
IF(ISNUMBER(FIND("Estoque - Tratores",C908)),"Tratores",
IF(ISNUMBER(FIND("Estoque - Máquinas pesadas",C908)),"Máquinas pesadas",
IF(ISNUMBER(FIND("Estoque - Reboques",C908)),"Reboques",
IF(C908="Estoque","Estoque",
IF(AND(ISNUMBER(C908),C908&gt;1000,C908&lt;2000),"Caminhões",
IF(AND(ISNUMBER(C908),C908&gt;2000,C908&lt;3000),"Tratores",
IF(AND(ISNUMBER(C908),C908&gt;3000,C908&lt;4000),"Carregadeiras",
IF(AND(ISNUMBER(C908),C908&gt;4000,C908&lt;5000),"Máquinas pesadas",
IF(AND(ISNUMBER(C908),C908&gt;5000,C908&lt;6000),"Colhedoras",
IF(AND(ISNUMBER(C908),C908&gt;7000,C908&lt;8000),"Irrigação",
IF(AND(ISNUMBER(C908),C908&gt;8000,C908&lt;9000),"Reboques",IF(AND(ISNUMBER(C908),C908&gt;0,C908&lt;1000),"Veic. Leves","")))))))))))))))))))))</f>
        <v>Oficina Geral</v>
      </c>
      <c r="B908" s="111"/>
      <c r="C908" s="144" t="s">
        <v>661</v>
      </c>
      <c r="D908" s="143">
        <v>32053</v>
      </c>
      <c r="E908" s="146" t="s">
        <v>20712</v>
      </c>
      <c r="F908" s="101" t="str">
        <f>IF(ISBLANK(K908), "Apenas Solicitação", "Tem OC")</f>
        <v>Apenas Solicitação</v>
      </c>
      <c r="G908" s="143">
        <v>1</v>
      </c>
      <c r="H908" s="102">
        <f>G908-I908</f>
        <v>1</v>
      </c>
      <c r="I908" s="103"/>
      <c r="J908" s="147">
        <v>45826</v>
      </c>
      <c r="K908" s="200"/>
      <c r="L908" s="146"/>
      <c r="M908" s="104" t="str">
        <f ca="1">IF(OR(N908="", N908=0), "", IF(N908&gt;TODAY(), "No prazo", "Atrasado"))</f>
        <v/>
      </c>
      <c r="N908" s="104" t="str">
        <f>IFERROR(K908 + VALUE(LEFT(L908, FIND(" ", L908) - 1)), "")</f>
        <v/>
      </c>
      <c r="O908" s="105" t="str">
        <f>IF(_xlfn.DAYS(K908,J908)&lt;0, "Aguardando OC", _xlfn.DAYS(K908,J908))</f>
        <v>Aguardando OC</v>
      </c>
      <c r="P908" s="200">
        <v>408169</v>
      </c>
      <c r="Q908" s="55"/>
      <c r="R908" s="200">
        <v>0</v>
      </c>
      <c r="S908" s="143">
        <v>221</v>
      </c>
      <c r="T908" s="65" t="s">
        <v>1029</v>
      </c>
      <c r="U908" s="164">
        <v>29.55</v>
      </c>
      <c r="V908" s="143"/>
      <c r="W908" s="117" t="str">
        <f>IFERROR(VLOOKUP(V908, Fornecedores!A:C, 3, FALSE), "")</f>
        <v/>
      </c>
      <c r="X908" s="105" t="str">
        <f>IFERROR(VLOOKUP(V908, Fornecedores!A:E, 5, FALSE), "")</f>
        <v/>
      </c>
      <c r="Y908" s="105" t="str">
        <f>IFERROR(VLOOKUP(V908, Fornecedores!A:F, 6, FALSE), "")</f>
        <v/>
      </c>
      <c r="Z908" s="101" t="str">
        <f>IF(H908=0, "Pedido entregue!", "Pendente")</f>
        <v>Pendente</v>
      </c>
      <c r="AA908" s="119"/>
      <c r="AB908" s="132" t="str">
        <f>IF(Z908="Pedido Entregue!", IF(AA908=1, "Retirado do Almoxarifado", IF(AA908=2, "Material devolvido", "Aguardando retirada")), IF(Z908="Pendente", "Entrega pendente", ""))</f>
        <v>Entrega pendente</v>
      </c>
      <c r="AC908" s="18">
        <v>1</v>
      </c>
      <c r="AD908" s="18">
        <f>AC908/SUMIF($P:$P,P908,$AC:$AC)</f>
        <v>1</v>
      </c>
      <c r="AE908" s="18">
        <f>IF(R908=0,0,AC908/SUMIF($R:$R,R908,$AC:$AC))</f>
        <v>0</v>
      </c>
      <c r="AF908" s="18">
        <f>IF(R908=0,1,0)</f>
        <v>1</v>
      </c>
      <c r="AH908" t="str">
        <f>TEXT(J908,"MMMM")</f>
        <v>junho</v>
      </c>
    </row>
    <row r="909" spans="1:34" ht="12.75" hidden="1" customHeight="1" x14ac:dyDescent="0.25">
      <c r="A909" s="90" t="str">
        <f>IF(C909="Oficina Diversos","Oficina Geral",
IF(ISNUMBER(FIND("Estoque - Colhedoras",C909)),"Colhedoras",IF(ISNUMBER(FIND("Caldeiraria",C909)),"Caldeiraria",IF(ISNUMBER(FIND("Borracharia",C909)),"Borracharia",IF(ISNUMBER(FIND("Lubrificação",C909)),"Lubrificação",
IF(ISNUMBER(FIND("Estoque - Carregadeiras",C909)),"Carregadeiras",IF(ISNUMBER(FIND("Estoque - Veic. Leves",C909)),"Veic. Leves",
IF(ISNUMBER(FIND("Estoque - Caminhões",C909)),"Caminhões",IF(ISNUMBER(FIND("Estoque - Transbordos",C909)),"Transbordos",
IF(ISNUMBER(FIND("Estoque - Tratores",C909)),"Tratores",
IF(ISNUMBER(FIND("Estoque - Máquinas pesadas",C909)),"Máquinas pesadas",
IF(ISNUMBER(FIND("Estoque - Reboques",C909)),"Reboques",
IF(C909="Estoque","Estoque",
IF(AND(ISNUMBER(C909),C909&gt;1000,C909&lt;2000),"Caminhões",
IF(AND(ISNUMBER(C909),C909&gt;2000,C909&lt;3000),"Tratores",
IF(AND(ISNUMBER(C909),C909&gt;3000,C909&lt;4000),"Carregadeiras",
IF(AND(ISNUMBER(C909),C909&gt;4000,C909&lt;5000),"Máquinas pesadas",
IF(AND(ISNUMBER(C909),C909&gt;5000,C909&lt;6000),"Colhedoras",
IF(AND(ISNUMBER(C909),C909&gt;7000,C909&lt;8000),"Irrigação",
IF(AND(ISNUMBER(C909),C909&gt;8000,C909&lt;9000),"Reboques",IF(AND(ISNUMBER(C909),C909&gt;0,C909&lt;1000),"Veic. Leves","")))))))))))))))))))))</f>
        <v>Oficina Geral</v>
      </c>
      <c r="B909" s="8"/>
      <c r="C909" s="2" t="s">
        <v>661</v>
      </c>
      <c r="D909" s="2">
        <v>32063</v>
      </c>
      <c r="E909" s="3" t="s">
        <v>20073</v>
      </c>
      <c r="F909" s="14" t="str">
        <f>IF(ISBLANK(K909), "Apenas Solicitação", "Tem OC")</f>
        <v>Tem OC</v>
      </c>
      <c r="G909" s="2">
        <v>1</v>
      </c>
      <c r="H909" s="37">
        <f>G909-I909</f>
        <v>0</v>
      </c>
      <c r="I909" s="38">
        <v>1</v>
      </c>
      <c r="J909" s="4">
        <v>45798</v>
      </c>
      <c r="K909" s="180">
        <v>45804</v>
      </c>
      <c r="L909" s="3" t="s">
        <v>20151</v>
      </c>
      <c r="M909" s="44" t="str">
        <f ca="1">IF(OR(N909="", N909=0), "", IF(N909&gt;TODAY(), "No prazo", "Atrasado"))</f>
        <v>Atrasado</v>
      </c>
      <c r="N909" s="44">
        <f>IFERROR(K909 + VALUE(LEFT(L909, FIND(" ", L909) - 1)), "")</f>
        <v>45804</v>
      </c>
      <c r="O909" s="3">
        <f>IF(_xlfn.DAYS(K909,J909)&lt;0, "Aguardando OC", _xlfn.DAYS(K909,J909))</f>
        <v>6</v>
      </c>
      <c r="P909" s="14">
        <v>403858</v>
      </c>
      <c r="Q909" s="55"/>
      <c r="R909" s="14">
        <v>168237</v>
      </c>
      <c r="S909" s="2">
        <v>221</v>
      </c>
      <c r="T909" s="65" t="s">
        <v>1029</v>
      </c>
      <c r="U909" s="21">
        <v>11.66</v>
      </c>
      <c r="V909" s="2">
        <v>13004</v>
      </c>
      <c r="W909" s="47" t="str">
        <f>IFERROR(VLOOKUP(V909, Fornecedores!A:C, 3, FALSE), "")</f>
        <v>LOJA FER</v>
      </c>
      <c r="X909" s="43" t="str">
        <f>IFERROR(VLOOKUP(V909, Fornecedores!A:E, 5, FALSE), "")</f>
        <v>João Pessoa</v>
      </c>
      <c r="Y909" s="43" t="str">
        <f>IFERROR(VLOOKUP(V909, Fornecedores!A:F, 6, FALSE), "")</f>
        <v>PB</v>
      </c>
      <c r="Z909" s="14" t="str">
        <f>IF(H909=0, "Pedido entregue!", "Pendente")</f>
        <v>Pedido entregue!</v>
      </c>
      <c r="AA909" s="59">
        <v>1</v>
      </c>
      <c r="AB909" s="58" t="str">
        <f>IF(Z909="Pedido Entregue!", IF(AA909=1, "Retirado do Almoxarifado", IF(AA909=2, "Material devolvido", "Aguardando retirada")), IF(Z909="Pendente", "Entrega pendente", ""))</f>
        <v>Retirado do Almoxarifado</v>
      </c>
      <c r="AC909" s="18">
        <v>1</v>
      </c>
      <c r="AD909" s="18">
        <f>AC909/SUMIF($P:$P,P909,$AC:$AC)</f>
        <v>1</v>
      </c>
      <c r="AE909" s="18">
        <f>IF(R909=0,0,AC909/SUMIF($R:$R,R909,$AC:$AC))</f>
        <v>0.5</v>
      </c>
      <c r="AF909" s="18">
        <f>IF(R909=0,1,0)</f>
        <v>0</v>
      </c>
      <c r="AH909" t="str">
        <f>TEXT(J909,"MMMM")</f>
        <v>maio</v>
      </c>
    </row>
    <row r="910" spans="1:34" ht="12.75" hidden="1" customHeight="1" x14ac:dyDescent="0.25">
      <c r="A910" s="90" t="str">
        <f>IF(C910="Oficina Diversos","Oficina Geral",
IF(ISNUMBER(FIND("Estoque - Colhedoras",C910)),"Colhedoras",IF(ISNUMBER(FIND("Caldeiraria",C910)),"Caldeiraria",IF(ISNUMBER(FIND("Borracharia",C910)),"Borracharia",IF(ISNUMBER(FIND("Lubrificação",C910)),"Lubrificação",
IF(ISNUMBER(FIND("Estoque - Carregadeiras",C910)),"Carregadeiras",IF(ISNUMBER(FIND("Estoque - Veic. Leves",C910)),"Veic. Leves",
IF(ISNUMBER(FIND("Estoque - Caminhões",C910)),"Caminhões",IF(ISNUMBER(FIND("Estoque - Transbordos",C910)),"Transbordos",
IF(ISNUMBER(FIND("Estoque - Tratores",C910)),"Tratores",
IF(ISNUMBER(FIND("Estoque - Máquinas pesadas",C910)),"Máquinas pesadas",
IF(ISNUMBER(FIND("Estoque - Reboques",C910)),"Reboques",
IF(C910="Estoque","Estoque",
IF(AND(ISNUMBER(C910),C910&gt;1000,C910&lt;2000),"Caminhões",
IF(AND(ISNUMBER(C910),C910&gt;2000,C910&lt;3000),"Tratores",
IF(AND(ISNUMBER(C910),C910&gt;3000,C910&lt;4000),"Carregadeiras",
IF(AND(ISNUMBER(C910),C910&gt;4000,C910&lt;5000),"Máquinas pesadas",
IF(AND(ISNUMBER(C910),C910&gt;5000,C910&lt;6000),"Colhedoras",
IF(AND(ISNUMBER(C910),C910&gt;7000,C910&lt;8000),"Irrigação",
IF(AND(ISNUMBER(C910),C910&gt;8000,C910&lt;9000),"Reboques",IF(AND(ISNUMBER(C910),C910&gt;0,C910&lt;1000),"Veic. Leves","")))))))))))))))))))))</f>
        <v>Caminhões</v>
      </c>
      <c r="B910" s="8"/>
      <c r="C910" s="28">
        <v>1095</v>
      </c>
      <c r="D910" s="28">
        <v>32382</v>
      </c>
      <c r="E910" s="29" t="s">
        <v>67</v>
      </c>
      <c r="F910" s="14" t="str">
        <f>IF(ISBLANK(K910), "Apenas Solicitação", "Tem OC")</f>
        <v>Tem OC</v>
      </c>
      <c r="G910" s="28">
        <v>1</v>
      </c>
      <c r="H910" s="37">
        <f>G910-I910</f>
        <v>0</v>
      </c>
      <c r="I910" s="38">
        <v>1</v>
      </c>
      <c r="J910" s="64">
        <v>45735</v>
      </c>
      <c r="K910" s="188">
        <v>45751</v>
      </c>
      <c r="L910" s="3"/>
      <c r="M910" s="44"/>
      <c r="N910" s="44" t="str">
        <f>IFERROR(K910 + VALUE(LEFT(L910, FIND(" ", L910) - 1)), "")</f>
        <v/>
      </c>
      <c r="O910" s="3">
        <f>IF(_xlfn.DAYS(K910,J910)&lt;0, "Aguardando OC", _xlfn.DAYS(K910,J910))</f>
        <v>16</v>
      </c>
      <c r="P910" s="206">
        <v>396624</v>
      </c>
      <c r="Q910" s="28">
        <v>1137786</v>
      </c>
      <c r="R910" s="206">
        <v>0</v>
      </c>
      <c r="S910" s="28">
        <v>225</v>
      </c>
      <c r="T910" s="66" t="s">
        <v>68</v>
      </c>
      <c r="U910" s="32">
        <v>221.4</v>
      </c>
      <c r="V910" s="28"/>
      <c r="W910" s="47" t="str">
        <f>IFERROR(VLOOKUP(V910, Fornecedores!A:C, 3, FALSE), "")</f>
        <v/>
      </c>
      <c r="X910" s="43" t="str">
        <f>IFERROR(VLOOKUP(V910, Fornecedores!A:E, 5, FALSE), "")</f>
        <v/>
      </c>
      <c r="Y910" s="43" t="str">
        <f>IFERROR(VLOOKUP(V910, Fornecedores!A:F, 6, FALSE), "")</f>
        <v/>
      </c>
      <c r="Z910" s="14" t="str">
        <f>IF(H910=0, "Pedido entregue!", "Pendente")</f>
        <v>Pedido entregue!</v>
      </c>
      <c r="AA910" s="59">
        <v>1</v>
      </c>
      <c r="AB910" s="58" t="str">
        <f>IF(Z910="Pedido Entregue!", IF(AA910=1, "Retirado do Almoxarifado", IF(AA910=2, "Material devolvido", "Aguardando retirada")), IF(Z910="Pendente", "Entrega pendente", ""))</f>
        <v>Retirado do Almoxarifado</v>
      </c>
      <c r="AC910" s="18">
        <v>1</v>
      </c>
      <c r="AD910" s="18">
        <f>AC910/SUMIF($P:$P,P910,$AC:$AC)</f>
        <v>1</v>
      </c>
      <c r="AE910" s="18">
        <f>IF(R910=0,0,AC910/SUMIF($R:$R,R910,$AC:$AC))</f>
        <v>0</v>
      </c>
      <c r="AF910" s="18">
        <f>IF(R910=0,1,0)</f>
        <v>1</v>
      </c>
      <c r="AG910" s="18" t="e">
        <f>IF(R910=0,#REF!-J910,0)</f>
        <v>#REF!</v>
      </c>
      <c r="AH910" t="str">
        <f>TEXT(J910,"MMMM")</f>
        <v>março</v>
      </c>
    </row>
    <row r="911" spans="1:34" ht="12.75" hidden="1" customHeight="1" x14ac:dyDescent="0.25">
      <c r="A911" s="90" t="str">
        <f>IF(C911="Oficina Diversos","Oficina Geral",
IF(ISNUMBER(FIND("Estoque - Colhedoras",C911)),"Colhedoras",IF(ISNUMBER(FIND("Caldeiraria",C911)),"Caldeiraria",IF(ISNUMBER(FIND("Borracharia",C911)),"Borracharia",IF(ISNUMBER(FIND("Lubrificação",C911)),"Lubrificação",
IF(ISNUMBER(FIND("Estoque - Carregadeiras",C911)),"Carregadeiras",IF(ISNUMBER(FIND("Estoque - Veic. Leves",C911)),"Veic. Leves",
IF(ISNUMBER(FIND("Estoque - Caminhões",C911)),"Caminhões",IF(ISNUMBER(FIND("Estoque - Transbordos",C911)),"Transbordos",
IF(ISNUMBER(FIND("Estoque - Tratores",C911)),"Tratores",
IF(ISNUMBER(FIND("Estoque - Máquinas pesadas",C911)),"Máquinas pesadas",
IF(ISNUMBER(FIND("Estoque - Reboques",C911)),"Reboques",
IF(C911="Estoque","Estoque",
IF(AND(ISNUMBER(C911),C911&gt;1000,C911&lt;2000),"Caminhões",
IF(AND(ISNUMBER(C911),C911&gt;2000,C911&lt;3000),"Tratores",
IF(AND(ISNUMBER(C911),C911&gt;3000,C911&lt;4000),"Carregadeiras",
IF(AND(ISNUMBER(C911),C911&gt;4000,C911&lt;5000),"Máquinas pesadas",
IF(AND(ISNUMBER(C911),C911&gt;5000,C911&lt;6000),"Colhedoras",
IF(AND(ISNUMBER(C911),C911&gt;7000,C911&lt;8000),"Irrigação",
IF(AND(ISNUMBER(C911),C911&gt;8000,C911&lt;9000),"Reboques",IF(AND(ISNUMBER(C911),C911&gt;0,C911&lt;1000),"Veic. Leves","")))))))))))))))))))))</f>
        <v>Caminhões</v>
      </c>
      <c r="B911" s="8"/>
      <c r="C911" s="28">
        <v>1095</v>
      </c>
      <c r="D911" s="28">
        <v>32383</v>
      </c>
      <c r="E911" s="29" t="s">
        <v>69</v>
      </c>
      <c r="F911" s="14" t="str">
        <f>IF(ISBLANK(K911), "Apenas Solicitação", "Tem OC")</f>
        <v>Tem OC</v>
      </c>
      <c r="G911" s="28">
        <v>1</v>
      </c>
      <c r="H911" s="37">
        <f>G911-I911</f>
        <v>0</v>
      </c>
      <c r="I911" s="38">
        <v>1</v>
      </c>
      <c r="J911" s="64">
        <v>45735</v>
      </c>
      <c r="K911" s="188">
        <v>45751</v>
      </c>
      <c r="L911" s="3"/>
      <c r="M911" s="44"/>
      <c r="N911" s="44" t="str">
        <f>IFERROR(K911 + VALUE(LEFT(L911, FIND(" ", L911) - 1)), "")</f>
        <v/>
      </c>
      <c r="O911" s="3">
        <f>IF(_xlfn.DAYS(K911,J911)&lt;0, "Aguardando OC", _xlfn.DAYS(K911,J911))</f>
        <v>16</v>
      </c>
      <c r="P911" s="206">
        <v>396623</v>
      </c>
      <c r="Q911" s="28">
        <v>1137786</v>
      </c>
      <c r="R911" s="206">
        <v>0</v>
      </c>
      <c r="S911" s="28">
        <v>225</v>
      </c>
      <c r="T911" s="66" t="s">
        <v>70</v>
      </c>
      <c r="U911" s="32">
        <v>221.4</v>
      </c>
      <c r="V911" s="28"/>
      <c r="W911" s="47" t="str">
        <f>IFERROR(VLOOKUP(V911, Fornecedores!A:C, 3, FALSE), "")</f>
        <v/>
      </c>
      <c r="X911" s="43" t="str">
        <f>IFERROR(VLOOKUP(V911, Fornecedores!A:E, 5, FALSE), "")</f>
        <v/>
      </c>
      <c r="Y911" s="43" t="str">
        <f>IFERROR(VLOOKUP(V911, Fornecedores!A:F, 6, FALSE), "")</f>
        <v/>
      </c>
      <c r="Z911" s="14" t="str">
        <f>IF(H911=0, "Pedido entregue!", "Pendente")</f>
        <v>Pedido entregue!</v>
      </c>
      <c r="AA911" s="59">
        <v>1</v>
      </c>
      <c r="AB911" s="58" t="str">
        <f>IF(Z911="Pedido Entregue!", IF(AA911=1, "Retirado do Almoxarifado", IF(AA911=2, "Material devolvido", "Aguardando retirada")), IF(Z911="Pendente", "Entrega pendente", ""))</f>
        <v>Retirado do Almoxarifado</v>
      </c>
      <c r="AC911" s="18">
        <v>1</v>
      </c>
      <c r="AD911" s="18">
        <f>AC911/SUMIF($P:$P,P911,$AC:$AC)</f>
        <v>1</v>
      </c>
      <c r="AE911" s="18">
        <f>IF(R911=0,0,AC911/SUMIF($R:$R,R911,$AC:$AC))</f>
        <v>0</v>
      </c>
      <c r="AF911" s="18">
        <f>IF(R911=0,1,0)</f>
        <v>1</v>
      </c>
      <c r="AG911" s="18" t="e">
        <f>IF(R911=0,#REF!-J911,0)</f>
        <v>#REF!</v>
      </c>
      <c r="AH911" t="str">
        <f>TEXT(J911,"MMMM")</f>
        <v>março</v>
      </c>
    </row>
    <row r="912" spans="1:34" ht="12.75" customHeight="1" x14ac:dyDescent="0.25">
      <c r="A912" s="90" t="str">
        <f>IF(C912="Oficina Diversos","Oficina Geral",
IF(ISNUMBER(FIND("Estoque - Colhedoras",C912)),"Colhedoras",IF(ISNUMBER(FIND("Caldeiraria",C912)),"Caldeiraria",IF(ISNUMBER(FIND("Borracharia",C912)),"Borracharia",IF(ISNUMBER(FIND("Lubrificação",C912)),"Lubrificação",
IF(ISNUMBER(FIND("Estoque - Carregadeiras",C912)),"Carregadeiras",IF(ISNUMBER(FIND("Estoque - Veic. Leves",C912)),"Veic. Leves",
IF(ISNUMBER(FIND("Estoque - Caminhões",C912)),"Caminhões",IF(ISNUMBER(FIND("Estoque - Transbordos",C912)),"Transbordos",
IF(ISNUMBER(FIND("Estoque - Tratores",C912)),"Tratores",
IF(ISNUMBER(FIND("Estoque - Máquinas pesadas",C912)),"Máquinas pesadas",
IF(ISNUMBER(FIND("Estoque - Reboques",C912)),"Reboques",
IF(C912="Estoque","Estoque",
IF(AND(ISNUMBER(C912),C912&gt;1000,C912&lt;2000),"Caminhões",
IF(AND(ISNUMBER(C912),C912&gt;2000,C912&lt;3000),"Tratores",
IF(AND(ISNUMBER(C912),C912&gt;3000,C912&lt;4000),"Carregadeiras",
IF(AND(ISNUMBER(C912),C912&gt;4000,C912&lt;5000),"Máquinas pesadas",
IF(AND(ISNUMBER(C912),C912&gt;5000,C912&lt;6000),"Colhedoras",
IF(AND(ISNUMBER(C912),C912&gt;7000,C912&lt;8000),"Irrigação",
IF(AND(ISNUMBER(C912),C912&gt;8000,C912&lt;9000),"Reboques",IF(AND(ISNUMBER(C912),C912&gt;0,C912&lt;1000),"Veic. Leves","")))))))))))))))))))))</f>
        <v>Tratores</v>
      </c>
      <c r="B912" s="111"/>
      <c r="C912" s="144">
        <v>2025</v>
      </c>
      <c r="D912" s="143">
        <v>32481</v>
      </c>
      <c r="E912" s="146" t="s">
        <v>20396</v>
      </c>
      <c r="F912" s="101" t="str">
        <f>IF(ISBLANK(K912), "Apenas Solicitação", "Tem OC")</f>
        <v>Apenas Solicitação</v>
      </c>
      <c r="G912" s="143">
        <v>15</v>
      </c>
      <c r="H912" s="102">
        <f>G912-I912</f>
        <v>15</v>
      </c>
      <c r="I912" s="103"/>
      <c r="J912" s="147">
        <v>45820</v>
      </c>
      <c r="K912" s="200"/>
      <c r="L912" s="146"/>
      <c r="M912" s="104" t="str">
        <f ca="1">IF(OR(N912="", N912=0), "", IF(N912&gt;TODAY(), "No prazo", "Atrasado"))</f>
        <v/>
      </c>
      <c r="N912" s="104" t="str">
        <f>IFERROR(K912 + VALUE(LEFT(L912, FIND(" ", L912) - 1)), "")</f>
        <v/>
      </c>
      <c r="O912" s="105" t="str">
        <f>IF(_xlfn.DAYS(K912,J912)&lt;0, "Aguardando OC", _xlfn.DAYS(K912,J912))</f>
        <v>Aguardando OC</v>
      </c>
      <c r="P912" s="200">
        <v>407129</v>
      </c>
      <c r="Q912" s="55"/>
      <c r="R912" s="200">
        <v>0</v>
      </c>
      <c r="S912" s="143">
        <v>221</v>
      </c>
      <c r="T912" s="65" t="s">
        <v>1029</v>
      </c>
      <c r="U912" s="164">
        <v>6.36</v>
      </c>
      <c r="V912" s="143"/>
      <c r="W912" s="117" t="str">
        <f>IFERROR(VLOOKUP(V912, Fornecedores!A:C, 3, FALSE), "")</f>
        <v/>
      </c>
      <c r="X912" s="105" t="str">
        <f>IFERROR(VLOOKUP(V912, Fornecedores!A:E, 5, FALSE), "")</f>
        <v/>
      </c>
      <c r="Y912" s="105" t="str">
        <f>IFERROR(VLOOKUP(V912, Fornecedores!A:F, 6, FALSE), "")</f>
        <v/>
      </c>
      <c r="Z912" s="101" t="str">
        <f>IF(H912=0, "Pedido entregue!", "Pendente")</f>
        <v>Pendente</v>
      </c>
      <c r="AA912" s="119"/>
      <c r="AB912" s="132" t="str">
        <f>IF(Z912="Pedido Entregue!", IF(AA912=1, "Retirado do Almoxarifado", IF(AA912=2, "Material devolvido", "Aguardando retirada")), IF(Z912="Pendente", "Entrega pendente", ""))</f>
        <v>Entrega pendente</v>
      </c>
      <c r="AC912" s="18">
        <v>1</v>
      </c>
      <c r="AD912" s="18">
        <f>AC912/SUMIF($P:$P,P912,$AC:$AC)</f>
        <v>1</v>
      </c>
      <c r="AE912" s="18">
        <f>IF(R912=0,0,AC912/SUMIF($R:$R,R912,$AC:$AC))</f>
        <v>0</v>
      </c>
      <c r="AF912" s="18">
        <f>IF(R912=0,1,0)</f>
        <v>1</v>
      </c>
      <c r="AH912" t="str">
        <f>TEXT(J912,"MMMM")</f>
        <v>junho</v>
      </c>
    </row>
    <row r="913" spans="1:34" ht="12.75" customHeight="1" x14ac:dyDescent="0.25">
      <c r="A913" s="90" t="str">
        <f>IF(C913="Oficina Diversos","Oficina Geral",
IF(ISNUMBER(FIND("Estoque - Colhedoras",C913)),"Colhedoras",IF(ISNUMBER(FIND("Caldeiraria",C913)),"Caldeiraria",IF(ISNUMBER(FIND("Borracharia",C913)),"Borracharia",IF(ISNUMBER(FIND("Lubrificação",C913)),"Lubrificação",
IF(ISNUMBER(FIND("Estoque - Carregadeiras",C913)),"Carregadeiras",IF(ISNUMBER(FIND("Estoque - Veic. Leves",C913)),"Veic. Leves",
IF(ISNUMBER(FIND("Estoque - Caminhões",C913)),"Caminhões",IF(ISNUMBER(FIND("Estoque - Transbordos",C913)),"Transbordos",
IF(ISNUMBER(FIND("Estoque - Tratores",C913)),"Tratores",
IF(ISNUMBER(FIND("Estoque - Máquinas pesadas",C913)),"Máquinas pesadas",
IF(ISNUMBER(FIND("Estoque - Reboques",C913)),"Reboques",
IF(C913="Estoque","Estoque",
IF(AND(ISNUMBER(C913),C913&gt;1000,C913&lt;2000),"Caminhões",
IF(AND(ISNUMBER(C913),C913&gt;2000,C913&lt;3000),"Tratores",
IF(AND(ISNUMBER(C913),C913&gt;3000,C913&lt;4000),"Carregadeiras",
IF(AND(ISNUMBER(C913),C913&gt;4000,C913&lt;5000),"Máquinas pesadas",
IF(AND(ISNUMBER(C913),C913&gt;5000,C913&lt;6000),"Colhedoras",
IF(AND(ISNUMBER(C913),C913&gt;7000,C913&lt;8000),"Irrigação",
IF(AND(ISNUMBER(C913),C913&gt;8000,C913&lt;9000),"Reboques",IF(AND(ISNUMBER(C913),C913&gt;0,C913&lt;1000),"Veic. Leves","")))))))))))))))))))))</f>
        <v>Tratores</v>
      </c>
      <c r="B913" s="111"/>
      <c r="C913" s="144">
        <v>2027</v>
      </c>
      <c r="D913" s="143">
        <v>32481</v>
      </c>
      <c r="E913" s="146" t="s">
        <v>20396</v>
      </c>
      <c r="F913" s="101" t="str">
        <f>IF(ISBLANK(K913), "Apenas Solicitação", "Tem OC")</f>
        <v>Apenas Solicitação</v>
      </c>
      <c r="G913" s="143">
        <v>15</v>
      </c>
      <c r="H913" s="102">
        <f>G913-I913</f>
        <v>15</v>
      </c>
      <c r="I913" s="103"/>
      <c r="J913" s="147">
        <v>45821</v>
      </c>
      <c r="K913" s="200"/>
      <c r="L913" s="146"/>
      <c r="M913" s="104" t="str">
        <f ca="1">IF(OR(N913="", N913=0), "", IF(N913&gt;TODAY(), "No prazo", "Atrasado"))</f>
        <v/>
      </c>
      <c r="N913" s="104" t="str">
        <f>IFERROR(K913 + VALUE(LEFT(L913, FIND(" ", L913) - 1)), "")</f>
        <v/>
      </c>
      <c r="O913" s="105" t="str">
        <f>IF(_xlfn.DAYS(K913,J913)&lt;0, "Aguardando OC", _xlfn.DAYS(K913,J913))</f>
        <v>Aguardando OC</v>
      </c>
      <c r="P913" s="200">
        <v>407339</v>
      </c>
      <c r="Q913" s="55"/>
      <c r="R913" s="200">
        <v>0</v>
      </c>
      <c r="S913" s="143">
        <v>221</v>
      </c>
      <c r="T913" s="65" t="s">
        <v>1029</v>
      </c>
      <c r="U913" s="164">
        <v>6.36</v>
      </c>
      <c r="V913" s="143"/>
      <c r="W913" s="117" t="str">
        <f>IFERROR(VLOOKUP(V913, Fornecedores!A:C, 3, FALSE), "")</f>
        <v/>
      </c>
      <c r="X913" s="105" t="str">
        <f>IFERROR(VLOOKUP(V913, Fornecedores!A:E, 5, FALSE), "")</f>
        <v/>
      </c>
      <c r="Y913" s="105" t="str">
        <f>IFERROR(VLOOKUP(V913, Fornecedores!A:F, 6, FALSE), "")</f>
        <v/>
      </c>
      <c r="Z913" s="101" t="str">
        <f>IF(H913=0, "Pedido entregue!", "Pendente")</f>
        <v>Pendente</v>
      </c>
      <c r="AA913" s="119"/>
      <c r="AB913" s="132" t="str">
        <f>IF(Z913="Pedido Entregue!", IF(AA913=1, "Retirado do Almoxarifado", IF(AA913=2, "Material devolvido", "Aguardando retirada")), IF(Z913="Pendente", "Entrega pendente", ""))</f>
        <v>Entrega pendente</v>
      </c>
      <c r="AC913" s="18">
        <v>1</v>
      </c>
      <c r="AD913" s="18">
        <f>AC913/SUMIF($P:$P,P913,$AC:$AC)</f>
        <v>1</v>
      </c>
      <c r="AE913" s="18">
        <f>IF(R913=0,0,AC913/SUMIF($R:$R,R913,$AC:$AC))</f>
        <v>0</v>
      </c>
      <c r="AF913" s="18">
        <f>IF(R913=0,1,0)</f>
        <v>1</v>
      </c>
      <c r="AH913" t="str">
        <f>TEXT(J913,"MMMM")</f>
        <v>junho</v>
      </c>
    </row>
    <row r="914" spans="1:34" ht="12.75" hidden="1" customHeight="1" x14ac:dyDescent="0.25">
      <c r="A914" s="90" t="str">
        <f>IF(C914="Oficina Diversos","Oficina Geral",
IF(ISNUMBER(FIND("Estoque - Colhedoras",C914)),"Colhedoras",IF(ISNUMBER(FIND("Caldeiraria",C914)),"Caldeiraria",IF(ISNUMBER(FIND("Borracharia",C914)),"Borracharia",IF(ISNUMBER(FIND("Lubrificação",C914)),"Lubrificação",
IF(ISNUMBER(FIND("Estoque - Carregadeiras",C914)),"Carregadeiras",IF(ISNUMBER(FIND("Estoque - Veic. Leves",C914)),"Veic. Leves",
IF(ISNUMBER(FIND("Estoque - Caminhões",C914)),"Caminhões",IF(ISNUMBER(FIND("Estoque - Transbordos",C914)),"Transbordos",
IF(ISNUMBER(FIND("Estoque - Tratores",C914)),"Tratores",
IF(ISNUMBER(FIND("Estoque - Máquinas pesadas",C914)),"Máquinas pesadas",
IF(ISNUMBER(FIND("Estoque - Reboques",C914)),"Reboques",
IF(C914="Estoque","Estoque",
IF(AND(ISNUMBER(C914),C914&gt;1000,C914&lt;2000),"Caminhões",
IF(AND(ISNUMBER(C914),C914&gt;2000,C914&lt;3000),"Tratores",
IF(AND(ISNUMBER(C914),C914&gt;3000,C914&lt;4000),"Carregadeiras",
IF(AND(ISNUMBER(C914),C914&gt;4000,C914&lt;5000),"Máquinas pesadas",
IF(AND(ISNUMBER(C914),C914&gt;5000,C914&lt;6000),"Colhedoras",
IF(AND(ISNUMBER(C914),C914&gt;7000,C914&lt;8000),"Irrigação",
IF(AND(ISNUMBER(C914),C914&gt;8000,C914&lt;9000),"Reboques",IF(AND(ISNUMBER(C914),C914&gt;0,C914&lt;1000),"Veic. Leves","")))))))))))))))))))))</f>
        <v>Carregadeiras</v>
      </c>
      <c r="B914" s="8"/>
      <c r="C914" s="42">
        <v>3023</v>
      </c>
      <c r="D914" s="42">
        <v>33040</v>
      </c>
      <c r="E914" s="43" t="s">
        <v>1223</v>
      </c>
      <c r="F914" s="14" t="str">
        <f>IF(ISBLANK(K914), "Apenas Solicitação", "Tem OC")</f>
        <v>Tem OC</v>
      </c>
      <c r="G914" s="42">
        <v>5</v>
      </c>
      <c r="H914" s="37">
        <f>G914-I914</f>
        <v>0</v>
      </c>
      <c r="I914" s="38">
        <v>5</v>
      </c>
      <c r="J914" s="44">
        <v>45786</v>
      </c>
      <c r="K914" s="185">
        <v>45792</v>
      </c>
      <c r="L914" s="44"/>
      <c r="M914" s="44"/>
      <c r="N914" s="44" t="str">
        <f>IFERROR(K914 + VALUE(LEFT(L914, FIND(" ", L914) - 1)), "")</f>
        <v/>
      </c>
      <c r="O914" s="3">
        <f>IF(_xlfn.DAYS(K914,J914)&lt;0, "Aguardando OC", _xlfn.DAYS(K914,J914))</f>
        <v>6</v>
      </c>
      <c r="P914" s="191">
        <v>402245</v>
      </c>
      <c r="Q914" s="33"/>
      <c r="R914" s="191">
        <v>167746</v>
      </c>
      <c r="S914" s="49"/>
      <c r="T914" s="153"/>
      <c r="U914" s="45">
        <v>1.3620000000000001</v>
      </c>
      <c r="V914" s="42">
        <v>15127</v>
      </c>
      <c r="W914" s="47" t="str">
        <f>IFERROR(VLOOKUP(V914, Fornecedores!A:C, 3, FALSE), "")</f>
        <v>EQUAGRIL LTDA</v>
      </c>
      <c r="X914" s="43" t="str">
        <f>IFERROR(VLOOKUP(V914, Fornecedores!A:E, 5, FALSE), "")</f>
        <v>São Paulo</v>
      </c>
      <c r="Y914" s="43" t="str">
        <f>IFERROR(VLOOKUP(V914, Fornecedores!A:F, 6, FALSE), "")</f>
        <v>SP</v>
      </c>
      <c r="Z914" s="14" t="str">
        <f>IF(H914=0, "Pedido entregue!", "Pendente")</f>
        <v>Pedido entregue!</v>
      </c>
      <c r="AA914" s="59">
        <v>1</v>
      </c>
      <c r="AB914" s="58" t="str">
        <f>IF(Z914="Pedido Entregue!", IF(AA914=1, "Retirado do Almoxarifado", IF(AA914=2, "Material devolvido", "Aguardando retirada")), IF(Z914="Pendente", "Entrega pendente", ""))</f>
        <v>Retirado do Almoxarifado</v>
      </c>
      <c r="AC914" s="18">
        <v>1</v>
      </c>
      <c r="AD914" s="18">
        <f>AC914/SUMIF($P:$P,P914,$AC:$AC)</f>
        <v>1</v>
      </c>
      <c r="AE914" s="18">
        <f>IF(R914=0,0,AC914/SUMIF($R:$R,R914,$AC:$AC))</f>
        <v>9.0909090909090912E-2</v>
      </c>
      <c r="AF914" s="18">
        <f>IF(R914=0,1,0)</f>
        <v>0</v>
      </c>
      <c r="AG914" s="18">
        <f>IF(R914=0,#REF!-J914,0)</f>
        <v>0</v>
      </c>
      <c r="AH914" t="str">
        <f>TEXT(J914,"MMMM")</f>
        <v>maio</v>
      </c>
    </row>
    <row r="915" spans="1:34" ht="12.75" hidden="1" customHeight="1" x14ac:dyDescent="0.25">
      <c r="A915" s="90" t="str">
        <f>IF(C915="Oficina Diversos","Oficina Geral",
IF(ISNUMBER(FIND("Estoque - Colhedoras",C915)),"Colhedoras",IF(ISNUMBER(FIND("Caldeiraria",C915)),"Caldeiraria",IF(ISNUMBER(FIND("Borracharia",C915)),"Borracharia",IF(ISNUMBER(FIND("Lubrificação",C915)),"Lubrificação",
IF(ISNUMBER(FIND("Estoque - Carregadeiras",C915)),"Carregadeiras",IF(ISNUMBER(FIND("Estoque - Veic. Leves",C915)),"Veic. Leves",
IF(ISNUMBER(FIND("Estoque - Caminhões",C915)),"Caminhões",IF(ISNUMBER(FIND("Estoque - Transbordos",C915)),"Transbordos",
IF(ISNUMBER(FIND("Estoque - Tratores",C915)),"Tratores",
IF(ISNUMBER(FIND("Estoque - Máquinas pesadas",C915)),"Máquinas pesadas",
IF(ISNUMBER(FIND("Estoque - Reboques",C915)),"Reboques",
IF(C915="Estoque","Estoque",
IF(AND(ISNUMBER(C915),C915&gt;1000,C915&lt;2000),"Caminhões",
IF(AND(ISNUMBER(C915),C915&gt;2000,C915&lt;3000),"Tratores",
IF(AND(ISNUMBER(C915),C915&gt;3000,C915&lt;4000),"Carregadeiras",
IF(AND(ISNUMBER(C915),C915&gt;4000,C915&lt;5000),"Máquinas pesadas",
IF(AND(ISNUMBER(C915),C915&gt;5000,C915&lt;6000),"Colhedoras",
IF(AND(ISNUMBER(C915),C915&gt;7000,C915&lt;8000),"Irrigação",
IF(AND(ISNUMBER(C915),C915&gt;8000,C915&lt;9000),"Reboques",IF(AND(ISNUMBER(C915),C915&gt;0,C915&lt;1000),"Veic. Leves","")))))))))))))))))))))</f>
        <v>Tratores</v>
      </c>
      <c r="B915" s="111"/>
      <c r="C915" s="113">
        <v>2045</v>
      </c>
      <c r="D915" s="2">
        <v>33408</v>
      </c>
      <c r="E915" s="3" t="s">
        <v>20317</v>
      </c>
      <c r="F915" s="101" t="str">
        <f>IF(ISBLANK(K915), "Apenas Solicitação", "Tem OC")</f>
        <v>Tem OC</v>
      </c>
      <c r="G915" s="2">
        <v>1</v>
      </c>
      <c r="H915" s="102">
        <f>G915-I915</f>
        <v>0</v>
      </c>
      <c r="I915" s="103">
        <v>1</v>
      </c>
      <c r="J915" s="4">
        <v>45814</v>
      </c>
      <c r="K915" s="180">
        <v>45826</v>
      </c>
      <c r="L915" s="3" t="s">
        <v>20155</v>
      </c>
      <c r="M915" s="104" t="str">
        <f ca="1">IF(OR(N915="", N915=0), "", IF(N915&gt;TODAY(), "No prazo", "Atrasado"))</f>
        <v>Atrasado</v>
      </c>
      <c r="N915" s="104">
        <f>IFERROR(K915 + VALUE(LEFT(L915, FIND(" ", L915) - 1)), "")</f>
        <v>45827</v>
      </c>
      <c r="O915" s="105">
        <f>IF(_xlfn.DAYS(K915,J915)&lt;0, "Aguardando OC", _xlfn.DAYS(K915,J915))</f>
        <v>12</v>
      </c>
      <c r="P915" s="14">
        <v>406316</v>
      </c>
      <c r="Q915" s="55"/>
      <c r="R915" s="14">
        <v>169371</v>
      </c>
      <c r="S915" s="2">
        <v>221</v>
      </c>
      <c r="T915" s="65" t="s">
        <v>1029</v>
      </c>
      <c r="U915" s="21">
        <v>92.57</v>
      </c>
      <c r="V915" s="2">
        <v>11614</v>
      </c>
      <c r="W915" s="117" t="str">
        <f>IFERROR(VLOOKUP(V915, Fornecedores!A:C, 3, FALSE), "")</f>
        <v>DF MAQUINAS</v>
      </c>
      <c r="X915" s="105" t="str">
        <f>IFERROR(VLOOKUP(V915, Fornecedores!A:E, 5, FALSE), "")</f>
        <v>Bayeux</v>
      </c>
      <c r="Y915" s="105" t="str">
        <f>IFERROR(VLOOKUP(V915, Fornecedores!A:F, 6, FALSE), "")</f>
        <v>PB</v>
      </c>
      <c r="Z915" s="101" t="str">
        <f>IF(H915=0, "Pedido entregue!", "Pendente")</f>
        <v>Pedido entregue!</v>
      </c>
      <c r="AA915" s="119"/>
      <c r="AB915" s="132" t="str">
        <f>IF(Z915="Pedido Entregue!", IF(AA915=1, "Retirado do Almoxarifado", IF(AA915=2, "Material devolvido", "Aguardando retirada")), IF(Z915="Pendente", "Entrega pendente", ""))</f>
        <v>Aguardando retirada</v>
      </c>
      <c r="AC915" s="18">
        <v>1</v>
      </c>
      <c r="AD915" s="18">
        <f>AC915/SUMIF($P:$P,P915,$AC:$AC)</f>
        <v>1</v>
      </c>
      <c r="AE915" s="18">
        <f>IF(R915=0,0,AC915/SUMIF($R:$R,R915,$AC:$AC))</f>
        <v>6.6666666666666666E-2</v>
      </c>
      <c r="AF915" s="18">
        <f>IF(R915=0,1,0)</f>
        <v>0</v>
      </c>
      <c r="AH915" t="str">
        <f>TEXT(J915,"MMMM")</f>
        <v>junho</v>
      </c>
    </row>
    <row r="916" spans="1:34" ht="12.75" hidden="1" customHeight="1" x14ac:dyDescent="0.25">
      <c r="A916" s="90" t="str">
        <f>IF(C916="Oficina Diversos","Oficina Geral",
IF(ISNUMBER(FIND("Estoque - Colhedoras",C916)),"Colhedoras",IF(ISNUMBER(FIND("Caldeiraria",C916)),"Caldeiraria",IF(ISNUMBER(FIND("Borracharia",C916)),"Borracharia",IF(ISNUMBER(FIND("Lubrificação",C916)),"Lubrificação",
IF(ISNUMBER(FIND("Estoque - Carregadeiras",C916)),"Carregadeiras",IF(ISNUMBER(FIND("Estoque - Veic. Leves",C916)),"Veic. Leves",
IF(ISNUMBER(FIND("Estoque - Caminhões",C916)),"Caminhões",IF(ISNUMBER(FIND("Estoque - Transbordos",C916)),"Transbordos",
IF(ISNUMBER(FIND("Estoque - Tratores",C916)),"Tratores",
IF(ISNUMBER(FIND("Estoque - Máquinas pesadas",C916)),"Máquinas pesadas",
IF(ISNUMBER(FIND("Estoque - Reboques",C916)),"Reboques",
IF(C916="Estoque","Estoque",
IF(AND(ISNUMBER(C916),C916&gt;1000,C916&lt;2000),"Caminhões",
IF(AND(ISNUMBER(C916),C916&gt;2000,C916&lt;3000),"Tratores",
IF(AND(ISNUMBER(C916),C916&gt;3000,C916&lt;4000),"Carregadeiras",
IF(AND(ISNUMBER(C916),C916&gt;4000,C916&lt;5000),"Máquinas pesadas",
IF(AND(ISNUMBER(C916),C916&gt;5000,C916&lt;6000),"Colhedoras",
IF(AND(ISNUMBER(C916),C916&gt;7000,C916&lt;8000),"Irrigação",
IF(AND(ISNUMBER(C916),C916&gt;8000,C916&lt;9000),"Reboques",IF(AND(ISNUMBER(C916),C916&gt;0,C916&lt;1000),"Veic. Leves","")))))))))))))))))))))</f>
        <v>Tratores</v>
      </c>
      <c r="B916" s="111"/>
      <c r="C916" s="113">
        <v>2039</v>
      </c>
      <c r="D916" s="2">
        <v>33408</v>
      </c>
      <c r="E916" s="3" t="s">
        <v>20317</v>
      </c>
      <c r="F916" s="101" t="str">
        <f>IF(ISBLANK(K916), "Apenas Solicitação", "Tem OC")</f>
        <v>Tem OC</v>
      </c>
      <c r="G916" s="2">
        <v>1</v>
      </c>
      <c r="H916" s="102">
        <f>G916-I916</f>
        <v>0</v>
      </c>
      <c r="I916" s="103">
        <v>1</v>
      </c>
      <c r="J916" s="4">
        <v>45814</v>
      </c>
      <c r="K916" s="180">
        <v>45826</v>
      </c>
      <c r="L916" s="3" t="s">
        <v>20155</v>
      </c>
      <c r="M916" s="104" t="str">
        <f ca="1">IF(OR(N916="", N916=0), "", IF(N916&gt;TODAY(), "No prazo", "Atrasado"))</f>
        <v>Atrasado</v>
      </c>
      <c r="N916" s="104">
        <f>IFERROR(K916 + VALUE(LEFT(L916, FIND(" ", L916) - 1)), "")</f>
        <v>45827</v>
      </c>
      <c r="O916" s="105">
        <f>IF(_xlfn.DAYS(K916,J916)&lt;0, "Aguardando OC", _xlfn.DAYS(K916,J916))</f>
        <v>12</v>
      </c>
      <c r="P916" s="14">
        <v>406328</v>
      </c>
      <c r="Q916" s="55"/>
      <c r="R916" s="14">
        <v>169371</v>
      </c>
      <c r="S916" s="2">
        <v>221</v>
      </c>
      <c r="T916" s="65" t="s">
        <v>1029</v>
      </c>
      <c r="U916" s="21">
        <v>92.57</v>
      </c>
      <c r="V916" s="2">
        <v>11614</v>
      </c>
      <c r="W916" s="117" t="str">
        <f>IFERROR(VLOOKUP(V916, Fornecedores!A:C, 3, FALSE), "")</f>
        <v>DF MAQUINAS</v>
      </c>
      <c r="X916" s="105" t="str">
        <f>IFERROR(VLOOKUP(V916, Fornecedores!A:E, 5, FALSE), "")</f>
        <v>Bayeux</v>
      </c>
      <c r="Y916" s="105" t="str">
        <f>IFERROR(VLOOKUP(V916, Fornecedores!A:F, 6, FALSE), "")</f>
        <v>PB</v>
      </c>
      <c r="Z916" s="101" t="str">
        <f>IF(H916=0, "Pedido entregue!", "Pendente")</f>
        <v>Pedido entregue!</v>
      </c>
      <c r="AA916" s="119"/>
      <c r="AB916" s="132" t="str">
        <f>IF(Z916="Pedido Entregue!", IF(AA916=1, "Retirado do Almoxarifado", IF(AA916=2, "Material devolvido", "Aguardando retirada")), IF(Z916="Pendente", "Entrega pendente", ""))</f>
        <v>Aguardando retirada</v>
      </c>
      <c r="AC916" s="18">
        <v>1</v>
      </c>
      <c r="AD916" s="18">
        <f>AC916/SUMIF($P:$P,P916,$AC:$AC)</f>
        <v>1</v>
      </c>
      <c r="AE916" s="18">
        <f>IF(R916=0,0,AC916/SUMIF($R:$R,R916,$AC:$AC))</f>
        <v>6.6666666666666666E-2</v>
      </c>
      <c r="AF916" s="18">
        <f>IF(R916=0,1,0)</f>
        <v>0</v>
      </c>
      <c r="AH916" t="str">
        <f>TEXT(J916,"MMMM")</f>
        <v>junho</v>
      </c>
    </row>
    <row r="917" spans="1:34" ht="12.75" hidden="1" customHeight="1" x14ac:dyDescent="0.25">
      <c r="A917" s="90" t="str">
        <f>IF(C917="Oficina Diversos","Oficina Geral",
IF(ISNUMBER(FIND("Estoque - Colhedoras",C917)),"Colhedoras",IF(ISNUMBER(FIND("Caldeiraria",C917)),"Caldeiraria",IF(ISNUMBER(FIND("Borracharia",C917)),"Borracharia",IF(ISNUMBER(FIND("Lubrificação",C917)),"Lubrificação",
IF(ISNUMBER(FIND("Estoque - Carregadeiras",C917)),"Carregadeiras",IF(ISNUMBER(FIND("Estoque - Veic. Leves",C917)),"Veic. Leves",
IF(ISNUMBER(FIND("Estoque - Caminhões",C917)),"Caminhões",IF(ISNUMBER(FIND("Estoque - Transbordos",C917)),"Transbordos",
IF(ISNUMBER(FIND("Estoque - Tratores",C917)),"Tratores",
IF(ISNUMBER(FIND("Estoque - Máquinas pesadas",C917)),"Máquinas pesadas",
IF(ISNUMBER(FIND("Estoque - Reboques",C917)),"Reboques",
IF(C917="Estoque","Estoque",
IF(AND(ISNUMBER(C917),C917&gt;1000,C917&lt;2000),"Caminhões",
IF(AND(ISNUMBER(C917),C917&gt;2000,C917&lt;3000),"Tratores",
IF(AND(ISNUMBER(C917),C917&gt;3000,C917&lt;4000),"Carregadeiras",
IF(AND(ISNUMBER(C917),C917&gt;4000,C917&lt;5000),"Máquinas pesadas",
IF(AND(ISNUMBER(C917),C917&gt;5000,C917&lt;6000),"Colhedoras",
IF(AND(ISNUMBER(C917),C917&gt;7000,C917&lt;8000),"Irrigação",
IF(AND(ISNUMBER(C917),C917&gt;8000,C917&lt;9000),"Reboques",IF(AND(ISNUMBER(C917),C917&gt;0,C917&lt;1000),"Veic. Leves","")))))))))))))))))))))</f>
        <v>Tratores</v>
      </c>
      <c r="B917" s="111"/>
      <c r="C917" s="113">
        <v>2037</v>
      </c>
      <c r="D917" s="2">
        <v>33408</v>
      </c>
      <c r="E917" s="3" t="s">
        <v>20317</v>
      </c>
      <c r="F917" s="101" t="str">
        <f>IF(ISBLANK(K917), "Apenas Solicitação", "Tem OC")</f>
        <v>Tem OC</v>
      </c>
      <c r="G917" s="2">
        <v>2</v>
      </c>
      <c r="H917" s="102">
        <f>G917-I917</f>
        <v>0</v>
      </c>
      <c r="I917" s="103">
        <v>2</v>
      </c>
      <c r="J917" s="4">
        <v>45814</v>
      </c>
      <c r="K917" s="180">
        <v>45826</v>
      </c>
      <c r="L917" s="3" t="s">
        <v>20155</v>
      </c>
      <c r="M917" s="104" t="str">
        <f ca="1">IF(OR(N917="", N917=0), "", IF(N917&gt;TODAY(), "No prazo", "Atrasado"))</f>
        <v>Atrasado</v>
      </c>
      <c r="N917" s="104">
        <f>IFERROR(K917 + VALUE(LEFT(L917, FIND(" ", L917) - 1)), "")</f>
        <v>45827</v>
      </c>
      <c r="O917" s="105">
        <f>IF(_xlfn.DAYS(K917,J917)&lt;0, "Aguardando OC", _xlfn.DAYS(K917,J917))</f>
        <v>12</v>
      </c>
      <c r="P917" s="14">
        <v>406351</v>
      </c>
      <c r="Q917" s="55"/>
      <c r="R917" s="14">
        <v>169371</v>
      </c>
      <c r="S917" s="2">
        <v>221</v>
      </c>
      <c r="T917" s="65" t="s">
        <v>1029</v>
      </c>
      <c r="U917" s="21">
        <v>92.57</v>
      </c>
      <c r="V917" s="2">
        <v>11614</v>
      </c>
      <c r="W917" s="117" t="str">
        <f>IFERROR(VLOOKUP(V917, Fornecedores!A:C, 3, FALSE), "")</f>
        <v>DF MAQUINAS</v>
      </c>
      <c r="X917" s="105" t="str">
        <f>IFERROR(VLOOKUP(V917, Fornecedores!A:E, 5, FALSE), "")</f>
        <v>Bayeux</v>
      </c>
      <c r="Y917" s="105" t="str">
        <f>IFERROR(VLOOKUP(V917, Fornecedores!A:F, 6, FALSE), "")</f>
        <v>PB</v>
      </c>
      <c r="Z917" s="101" t="str">
        <f>IF(H917=0, "Pedido entregue!", "Pendente")</f>
        <v>Pedido entregue!</v>
      </c>
      <c r="AA917" s="119"/>
      <c r="AB917" s="132" t="str">
        <f>IF(Z917="Pedido Entregue!", IF(AA917=1, "Retirado do Almoxarifado", IF(AA917=2, "Material devolvido", "Aguardando retirada")), IF(Z917="Pendente", "Entrega pendente", ""))</f>
        <v>Aguardando retirada</v>
      </c>
      <c r="AC917" s="18">
        <v>1</v>
      </c>
      <c r="AD917" s="18">
        <f>AC917/SUMIF($P:$P,P917,$AC:$AC)</f>
        <v>1</v>
      </c>
      <c r="AE917" s="18">
        <f>IF(R917=0,0,AC917/SUMIF($R:$R,R917,$AC:$AC))</f>
        <v>6.6666666666666666E-2</v>
      </c>
      <c r="AF917" s="18">
        <f>IF(R917=0,1,0)</f>
        <v>0</v>
      </c>
      <c r="AH917" t="str">
        <f>TEXT(J917,"MMMM")</f>
        <v>junho</v>
      </c>
    </row>
    <row r="918" spans="1:34" ht="12.75" hidden="1" customHeight="1" x14ac:dyDescent="0.25">
      <c r="A918" s="90" t="str">
        <f>IF(C918="Oficina Diversos","Oficina Geral",
IF(ISNUMBER(FIND("Estoque - Colhedoras",C918)),"Colhedoras",IF(ISNUMBER(FIND("Caldeiraria",C918)),"Caldeiraria",IF(ISNUMBER(FIND("Borracharia",C918)),"Borracharia",IF(ISNUMBER(FIND("Lubrificação",C918)),"Lubrificação",
IF(ISNUMBER(FIND("Estoque - Carregadeiras",C918)),"Carregadeiras",IF(ISNUMBER(FIND("Estoque - Veic. Leves",C918)),"Veic. Leves",
IF(ISNUMBER(FIND("Estoque - Caminhões",C918)),"Caminhões",IF(ISNUMBER(FIND("Estoque - Transbordos",C918)),"Transbordos",
IF(ISNUMBER(FIND("Estoque - Tratores",C918)),"Tratores",
IF(ISNUMBER(FIND("Estoque - Máquinas pesadas",C918)),"Máquinas pesadas",
IF(ISNUMBER(FIND("Estoque - Reboques",C918)),"Reboques",
IF(C918="Estoque","Estoque",
IF(AND(ISNUMBER(C918),C918&gt;1000,C918&lt;2000),"Caminhões",
IF(AND(ISNUMBER(C918),C918&gt;2000,C918&lt;3000),"Tratores",
IF(AND(ISNUMBER(C918),C918&gt;3000,C918&lt;4000),"Carregadeiras",
IF(AND(ISNUMBER(C918),C918&gt;4000,C918&lt;5000),"Máquinas pesadas",
IF(AND(ISNUMBER(C918),C918&gt;5000,C918&lt;6000),"Colhedoras",
IF(AND(ISNUMBER(C918),C918&gt;7000,C918&lt;8000),"Irrigação",
IF(AND(ISNUMBER(C918),C918&gt;8000,C918&lt;9000),"Reboques",IF(AND(ISNUMBER(C918),C918&gt;0,C918&lt;1000),"Veic. Leves","")))))))))))))))))))))</f>
        <v>Caminhões</v>
      </c>
      <c r="B918" s="8"/>
      <c r="C918" s="34">
        <v>1002</v>
      </c>
      <c r="D918" s="34">
        <v>33414</v>
      </c>
      <c r="E918" s="36" t="s">
        <v>922</v>
      </c>
      <c r="F918" s="14" t="str">
        <f>IF(ISBLANK(K918), "Apenas Solicitação", "Tem OC")</f>
        <v>Tem OC</v>
      </c>
      <c r="G918" s="34">
        <v>6</v>
      </c>
      <c r="H918" s="37">
        <f>G918-I918</f>
        <v>0</v>
      </c>
      <c r="I918" s="38">
        <v>6</v>
      </c>
      <c r="J918" s="35">
        <v>45756</v>
      </c>
      <c r="K918" s="184">
        <v>45776</v>
      </c>
      <c r="L918" s="3"/>
      <c r="M918" s="44"/>
      <c r="N918" s="44" t="str">
        <f>IFERROR(K918 + VALUE(LEFT(L918, FIND(" ", L918) - 1)), "")</f>
        <v/>
      </c>
      <c r="O918" s="3">
        <f>IF(_xlfn.DAYS(K918,J918)&lt;0, "Aguardando OC", _xlfn.DAYS(K918,J918))</f>
        <v>20</v>
      </c>
      <c r="P918" s="193">
        <v>398637</v>
      </c>
      <c r="Q918" s="34">
        <v>1143190</v>
      </c>
      <c r="R918" s="193">
        <v>166913</v>
      </c>
      <c r="S918" s="34">
        <v>683</v>
      </c>
      <c r="T918" s="68" t="s">
        <v>301</v>
      </c>
      <c r="U918" s="40">
        <v>328.35</v>
      </c>
      <c r="V918" s="34">
        <v>1388</v>
      </c>
      <c r="W918" s="47" t="str">
        <f>IFERROR(VLOOKUP(V918, Fornecedores!A:C, 3, FALSE), "")</f>
        <v xml:space="preserve">TELE TINTAS         </v>
      </c>
      <c r="X918" s="43" t="str">
        <f>IFERROR(VLOOKUP(V918, Fornecedores!A:E, 5, FALSE), "")</f>
        <v>João Pessoa</v>
      </c>
      <c r="Y918" s="43" t="str">
        <f>IFERROR(VLOOKUP(V918, Fornecedores!A:F, 6, FALSE), "")</f>
        <v>PB</v>
      </c>
      <c r="Z918" s="14" t="str">
        <f>IF(H918=0, "Pedido entregue!", "Pendente")</f>
        <v>Pedido entregue!</v>
      </c>
      <c r="AA918" s="59"/>
      <c r="AB918" s="58" t="str">
        <f>IF(Z918="Pedido Entregue!", IF(AA918=1, "Retirado do Almoxarifado", IF(AA918=2, "Material devolvido", "Aguardando retirada")), IF(Z918="Pendente", "Entrega pendente", ""))</f>
        <v>Aguardando retirada</v>
      </c>
      <c r="AC918" s="18">
        <v>1</v>
      </c>
      <c r="AD918" s="18">
        <f>AC918/SUMIF($P:$P,P918,$AC:$AC)</f>
        <v>1</v>
      </c>
      <c r="AE918" s="18">
        <f>IF(R918=0,0,AC918/SUMIF($R:$R,R918,$AC:$AC))</f>
        <v>0.25</v>
      </c>
      <c r="AF918" s="18">
        <f>IF(R918=0,1,0)</f>
        <v>0</v>
      </c>
      <c r="AH918" t="str">
        <f>TEXT(J918,"MMMM")</f>
        <v>abril</v>
      </c>
    </row>
    <row r="919" spans="1:34" ht="12.75" hidden="1" customHeight="1" x14ac:dyDescent="0.25">
      <c r="A919" s="90" t="str">
        <f>IF(C919="Oficina Diversos","Oficina Geral",
IF(ISNUMBER(FIND("Estoque - Colhedoras",C919)),"Colhedoras",IF(ISNUMBER(FIND("Caldeiraria",C919)),"Caldeiraria",IF(ISNUMBER(FIND("Borracharia",C919)),"Borracharia",IF(ISNUMBER(FIND("Lubrificação",C919)),"Lubrificação",
IF(ISNUMBER(FIND("Estoque - Carregadeiras",C919)),"Carregadeiras",IF(ISNUMBER(FIND("Estoque - Veic. Leves",C919)),"Veic. Leves",
IF(ISNUMBER(FIND("Estoque - Caminhões",C919)),"Caminhões",IF(ISNUMBER(FIND("Estoque - Transbordos",C919)),"Transbordos",
IF(ISNUMBER(FIND("Estoque - Tratores",C919)),"Tratores",
IF(ISNUMBER(FIND("Estoque - Máquinas pesadas",C919)),"Máquinas pesadas",
IF(ISNUMBER(FIND("Estoque - Reboques",C919)),"Reboques",
IF(C919="Estoque","Estoque",
IF(AND(ISNUMBER(C919),C919&gt;1000,C919&lt;2000),"Caminhões",
IF(AND(ISNUMBER(C919),C919&gt;2000,C919&lt;3000),"Tratores",
IF(AND(ISNUMBER(C919),C919&gt;3000,C919&lt;4000),"Carregadeiras",
IF(AND(ISNUMBER(C919),C919&gt;4000,C919&lt;5000),"Máquinas pesadas",
IF(AND(ISNUMBER(C919),C919&gt;5000,C919&lt;6000),"Colhedoras",
IF(AND(ISNUMBER(C919),C919&gt;7000,C919&lt;8000),"Irrigação",
IF(AND(ISNUMBER(C919),C919&gt;8000,C919&lt;9000),"Reboques",IF(AND(ISNUMBER(C919),C919&gt;0,C919&lt;1000),"Veic. Leves","")))))))))))))))))))))</f>
        <v>Carregadeiras</v>
      </c>
      <c r="B919" s="39"/>
      <c r="C919" s="2">
        <v>3023</v>
      </c>
      <c r="D919" s="2">
        <v>33683</v>
      </c>
      <c r="E919" s="3" t="s">
        <v>1224</v>
      </c>
      <c r="F919" s="14" t="str">
        <f>IF(ISBLANK(K919), "Apenas Solicitação", "Tem OC")</f>
        <v>Tem OC</v>
      </c>
      <c r="G919" s="2">
        <v>2</v>
      </c>
      <c r="H919" s="37">
        <f>G919-I919</f>
        <v>0</v>
      </c>
      <c r="I919" s="38">
        <v>2</v>
      </c>
      <c r="J919" s="4">
        <v>45786</v>
      </c>
      <c r="K919" s="180">
        <v>45793</v>
      </c>
      <c r="L919" s="4"/>
      <c r="M919" s="44" t="str">
        <f ca="1">IF(OR(N919="", N919=0), "", IF(N919&gt;TODAY(), "No prazo", "Atrasado"))</f>
        <v/>
      </c>
      <c r="N919" s="44" t="str">
        <f>IFERROR(K919 + VALUE(LEFT(L919, FIND(" ", L919) - 1)), "")</f>
        <v/>
      </c>
      <c r="O919" s="3">
        <f>IF(_xlfn.DAYS(K919,J919)&lt;0, "Aguardando OC", _xlfn.DAYS(K919,J919))</f>
        <v>7</v>
      </c>
      <c r="P919" s="14">
        <v>402318</v>
      </c>
      <c r="Q919" s="33"/>
      <c r="R919" s="14">
        <v>167838</v>
      </c>
      <c r="S919" s="42">
        <v>221</v>
      </c>
      <c r="T919" s="67" t="s">
        <v>1029</v>
      </c>
      <c r="U919" s="45">
        <v>30</v>
      </c>
      <c r="V919" s="2">
        <v>15702</v>
      </c>
      <c r="W919" s="47" t="str">
        <f>IFERROR(VLOOKUP(V919, Fornecedores!A:C, 3, FALSE), "")</f>
        <v>MAQTRAL - PB</v>
      </c>
      <c r="X919" s="43" t="str">
        <f>IFERROR(VLOOKUP(V919, Fornecedores!A:E, 5, FALSE), "")</f>
        <v>Bayeux</v>
      </c>
      <c r="Y919" s="43" t="str">
        <f>IFERROR(VLOOKUP(V919, Fornecedores!A:F, 6, FALSE), "")</f>
        <v>PB</v>
      </c>
      <c r="Z919" s="14" t="str">
        <f>IF(H919=0, "Pedido entregue!", "Pendente")</f>
        <v>Pedido entregue!</v>
      </c>
      <c r="AA919" s="59">
        <v>1</v>
      </c>
      <c r="AB919" s="58" t="str">
        <f>IF(Z919="Pedido Entregue!", IF(AA919=1, "Retirado do Almoxarifado", IF(AA919=2, "Material devolvido", "Aguardando retirada")), IF(Z919="Pendente", "Entrega pendente", ""))</f>
        <v>Retirado do Almoxarifado</v>
      </c>
      <c r="AC919" s="18">
        <v>1</v>
      </c>
      <c r="AD919" s="18">
        <f>AC919/SUMIF($P:$P,P919,$AC:$AC)</f>
        <v>1</v>
      </c>
      <c r="AE919" s="18">
        <f>IF(R919=0,0,AC919/SUMIF($R:$R,R919,$AC:$AC))</f>
        <v>5.2631578947368418E-2</v>
      </c>
      <c r="AF919" s="18">
        <f>IF(R919=0,1,0)</f>
        <v>0</v>
      </c>
      <c r="AH919" t="str">
        <f>TEXT(J919,"MMMM")</f>
        <v>maio</v>
      </c>
    </row>
    <row r="920" spans="1:34" ht="12.75" hidden="1" customHeight="1" x14ac:dyDescent="0.25">
      <c r="A920" s="90" t="str">
        <f>IF(C920="Oficina Diversos","Oficina Geral",
IF(ISNUMBER(FIND("Estoque - Colhedoras",C920)),"Colhedoras",IF(ISNUMBER(FIND("Caldeiraria",C920)),"Caldeiraria",IF(ISNUMBER(FIND("Borracharia",C920)),"Borracharia",IF(ISNUMBER(FIND("Lubrificação",C920)),"Lubrificação",
IF(ISNUMBER(FIND("Estoque - Carregadeiras",C920)),"Carregadeiras",IF(ISNUMBER(FIND("Estoque - Veic. Leves",C920)),"Veic. Leves",
IF(ISNUMBER(FIND("Estoque - Caminhões",C920)),"Caminhões",IF(ISNUMBER(FIND("Estoque - Transbordos",C920)),"Transbordos",
IF(ISNUMBER(FIND("Estoque - Tratores",C920)),"Tratores",
IF(ISNUMBER(FIND("Estoque - Máquinas pesadas",C920)),"Máquinas pesadas",
IF(ISNUMBER(FIND("Estoque - Reboques",C920)),"Reboques",
IF(C920="Estoque","Estoque",
IF(AND(ISNUMBER(C920),C920&gt;1000,C920&lt;2000),"Caminhões",
IF(AND(ISNUMBER(C920),C920&gt;2000,C920&lt;3000),"Tratores",
IF(AND(ISNUMBER(C920),C920&gt;3000,C920&lt;4000),"Carregadeiras",
IF(AND(ISNUMBER(C920),C920&gt;4000,C920&lt;5000),"Máquinas pesadas",
IF(AND(ISNUMBER(C920),C920&gt;5000,C920&lt;6000),"Colhedoras",
IF(AND(ISNUMBER(C920),C920&gt;7000,C920&lt;8000),"Irrigação",
IF(AND(ISNUMBER(C920),C920&gt;8000,C920&lt;9000),"Reboques",IF(AND(ISNUMBER(C920),C920&gt;0,C920&lt;1000),"Veic. Leves","")))))))))))))))))))))</f>
        <v>Carregadeiras</v>
      </c>
      <c r="B920" s="111"/>
      <c r="C920" s="113">
        <v>3024</v>
      </c>
      <c r="D920" s="2">
        <v>33683</v>
      </c>
      <c r="E920" s="3" t="s">
        <v>1224</v>
      </c>
      <c r="F920" s="101" t="str">
        <f>IF(ISBLANK(K920), "Apenas Solicitação", "Tem OC")</f>
        <v>Tem OC</v>
      </c>
      <c r="G920" s="2">
        <v>1</v>
      </c>
      <c r="H920" s="102">
        <f>G920-I920</f>
        <v>0</v>
      </c>
      <c r="I920" s="103">
        <v>1</v>
      </c>
      <c r="J920" s="4">
        <v>45828</v>
      </c>
      <c r="K920" s="180">
        <v>45839</v>
      </c>
      <c r="L920" s="3" t="s">
        <v>20152</v>
      </c>
      <c r="M920" s="104" t="str">
        <f ca="1">IF(OR(N920="", N920=0), "", IF(N920&gt;TODAY(), "No prazo", "Atrasado"))</f>
        <v>Atrasado</v>
      </c>
      <c r="N920" s="104">
        <f>IFERROR(K920 + VALUE(LEFT(L920, FIND(" ", L920) - 1)), "")</f>
        <v>45840</v>
      </c>
      <c r="O920" s="105">
        <f>IF(_xlfn.DAYS(K920,J920)&lt;0, "Aguardando OC", _xlfn.DAYS(K920,J920))</f>
        <v>11</v>
      </c>
      <c r="P920" s="14">
        <v>408578</v>
      </c>
      <c r="Q920" s="55"/>
      <c r="R920" s="14">
        <v>170151</v>
      </c>
      <c r="S920" s="2">
        <v>221</v>
      </c>
      <c r="T920" s="65" t="s">
        <v>1029</v>
      </c>
      <c r="U920" s="21">
        <v>15</v>
      </c>
      <c r="V920" s="2">
        <v>9824</v>
      </c>
      <c r="W920" s="117" t="str">
        <f>IFERROR(VLOOKUP(V920, Fornecedores!A:C, 3, FALSE), "")</f>
        <v>COMERCIAL AGRICOLA</v>
      </c>
      <c r="X920" s="105" t="str">
        <f>IFERROR(VLOOKUP(V920, Fornecedores!A:E, 5, FALSE), "")</f>
        <v>Recife</v>
      </c>
      <c r="Y920" s="105" t="str">
        <f>IFERROR(VLOOKUP(V920, Fornecedores!A:F, 6, FALSE), "")</f>
        <v>PE</v>
      </c>
      <c r="Z920" s="101" t="str">
        <f>IF(H920=0, "Pedido entregue!", "Pendente")</f>
        <v>Pedido entregue!</v>
      </c>
      <c r="AA920" s="119"/>
      <c r="AB920" s="132" t="str">
        <f>IF(Z920="Pedido Entregue!", IF(AA920=1, "Retirado do Almoxarifado", IF(AA920=2, "Material devolvido", "Aguardando retirada")), IF(Z920="Pendente", "Entrega pendente", ""))</f>
        <v>Aguardando retirada</v>
      </c>
      <c r="AC920" s="18">
        <v>1</v>
      </c>
      <c r="AD920" s="18">
        <f>AC920/SUMIF($P:$P,P920,$AC:$AC)</f>
        <v>1</v>
      </c>
      <c r="AE920" s="18">
        <f>IF(R920=0,0,AC920/SUMIF($R:$R,R920,$AC:$AC))</f>
        <v>0.2</v>
      </c>
      <c r="AF920" s="18">
        <f>IF(R920=0,1,0)</f>
        <v>0</v>
      </c>
      <c r="AH920" t="str">
        <f>TEXT(J920,"MMMM")</f>
        <v>junho</v>
      </c>
    </row>
    <row r="921" spans="1:34" ht="12.75" customHeight="1" x14ac:dyDescent="0.25">
      <c r="A921" s="90" t="str">
        <f>IF(C921="Oficina Diversos","Oficina Geral",
IF(ISNUMBER(FIND("Estoque - Colhedoras",C921)),"Colhedoras",IF(ISNUMBER(FIND("Caldeiraria",C921)),"Caldeiraria",IF(ISNUMBER(FIND("Borracharia",C921)),"Borracharia",IF(ISNUMBER(FIND("Lubrificação",C921)),"Lubrificação",
IF(ISNUMBER(FIND("Estoque - Carregadeiras",C921)),"Carregadeiras",IF(ISNUMBER(FIND("Estoque - Veic. Leves",C921)),"Veic. Leves",
IF(ISNUMBER(FIND("Estoque - Caminhões",C921)),"Caminhões",IF(ISNUMBER(FIND("Estoque - Transbordos",C921)),"Transbordos",
IF(ISNUMBER(FIND("Estoque - Tratores",C921)),"Tratores",
IF(ISNUMBER(FIND("Estoque - Máquinas pesadas",C921)),"Máquinas pesadas",
IF(ISNUMBER(FIND("Estoque - Reboques",C921)),"Reboques",
IF(C921="Estoque","Estoque",
IF(AND(ISNUMBER(C921),C921&gt;1000,C921&lt;2000),"Caminhões",
IF(AND(ISNUMBER(C921),C921&gt;2000,C921&lt;3000),"Tratores",
IF(AND(ISNUMBER(C921),C921&gt;3000,C921&lt;4000),"Carregadeiras",
IF(AND(ISNUMBER(C921),C921&gt;4000,C921&lt;5000),"Máquinas pesadas",
IF(AND(ISNUMBER(C921),C921&gt;5000,C921&lt;6000),"Colhedoras",
IF(AND(ISNUMBER(C921),C921&gt;7000,C921&lt;8000),"Irrigação",
IF(AND(ISNUMBER(C921),C921&gt;8000,C921&lt;9000),"Reboques",IF(AND(ISNUMBER(C921),C921&gt;0,C921&lt;1000),"Veic. Leves","")))))))))))))))))))))</f>
        <v>Oficina Geral</v>
      </c>
      <c r="B921" s="111"/>
      <c r="C921" s="144" t="s">
        <v>20771</v>
      </c>
      <c r="D921" s="144">
        <v>33781</v>
      </c>
      <c r="E921" s="145" t="s">
        <v>20835</v>
      </c>
      <c r="F921" s="101" t="str">
        <f>IF(ISBLANK(K921), "Apenas Solicitação", "Tem OC")</f>
        <v>Apenas Solicitação</v>
      </c>
      <c r="G921" s="143">
        <v>1</v>
      </c>
      <c r="H921" s="102">
        <f>G921-I921</f>
        <v>1</v>
      </c>
      <c r="I921" s="103"/>
      <c r="J921" s="147">
        <v>45834</v>
      </c>
      <c r="K921" s="202"/>
      <c r="L921" s="49"/>
      <c r="M921" s="104" t="str">
        <f ca="1">IF(OR(N921="", N921=0), "", IF(N921&gt;TODAY(), "No prazo", "Atrasado"))</f>
        <v/>
      </c>
      <c r="N921" s="104" t="str">
        <f>IFERROR(K921 + VALUE(LEFT(L921, FIND(" ", L921) - 1)), "")</f>
        <v/>
      </c>
      <c r="O921" s="105" t="str">
        <f>IF(_xlfn.DAYS(K921,J921)&lt;0, "Aguardando OC", _xlfn.DAYS(K921,J921))</f>
        <v>Aguardando OC</v>
      </c>
      <c r="P921" s="200">
        <v>408978</v>
      </c>
      <c r="Q921" s="55"/>
      <c r="R921" s="200">
        <v>0</v>
      </c>
      <c r="S921" s="143">
        <v>221</v>
      </c>
      <c r="T921" s="65" t="s">
        <v>1029</v>
      </c>
      <c r="U921" s="164">
        <v>0</v>
      </c>
      <c r="V921" s="144"/>
      <c r="W921" s="117" t="str">
        <f>IFERROR(VLOOKUP(V921, Fornecedores!A:C, 3, FALSE), "")</f>
        <v/>
      </c>
      <c r="X921" s="105" t="str">
        <f>IFERROR(VLOOKUP(V921, Fornecedores!A:E, 5, FALSE), "")</f>
        <v/>
      </c>
      <c r="Y921" s="105" t="str">
        <f>IFERROR(VLOOKUP(V921, Fornecedores!A:F, 6, FALSE), "")</f>
        <v/>
      </c>
      <c r="Z921" s="101" t="str">
        <f>IF(H921=0, "Pedido entregue!", "Pendente")</f>
        <v>Pendente</v>
      </c>
      <c r="AA921" s="119"/>
      <c r="AB921" s="132" t="str">
        <f>IF(Z921="Pedido Entregue!", IF(AA921=1, "Retirado do Almoxarifado", IF(AA921=2, "Material devolvido", "Aguardando retirada")), IF(Z921="Pendente", "Entrega pendente", ""))</f>
        <v>Entrega pendente</v>
      </c>
      <c r="AC921" s="18">
        <v>1</v>
      </c>
      <c r="AD921" s="18">
        <f>AC921/SUMIF($P:$P,P921,$AC:$AC)</f>
        <v>1</v>
      </c>
      <c r="AE921" s="18">
        <f>IF(R921=0,0,AC921/SUMIF($R:$R,R921,$AC:$AC))</f>
        <v>0</v>
      </c>
      <c r="AF921" s="18">
        <f>IF(R921=0,1,0)</f>
        <v>1</v>
      </c>
      <c r="AH921" t="str">
        <f>TEXT(J921,"MMMM")</f>
        <v>junho</v>
      </c>
    </row>
    <row r="922" spans="1:34" ht="12.75" customHeight="1" x14ac:dyDescent="0.25">
      <c r="A922" s="90" t="str">
        <f>IF(C922="Oficina Diversos","Oficina Geral",
IF(ISNUMBER(FIND("Estoque - Colhedoras",C922)),"Colhedoras",IF(ISNUMBER(FIND("Caldeiraria",C922)),"Caldeiraria",IF(ISNUMBER(FIND("Borracharia",C922)),"Borracharia",IF(ISNUMBER(FIND("Lubrificação",C922)),"Lubrificação",
IF(ISNUMBER(FIND("Estoque - Carregadeiras",C922)),"Carregadeiras",IF(ISNUMBER(FIND("Estoque - Veic. Leves",C922)),"Veic. Leves",
IF(ISNUMBER(FIND("Estoque - Caminhões",C922)),"Caminhões",IF(ISNUMBER(FIND("Estoque - Transbordos",C922)),"Transbordos",
IF(ISNUMBER(FIND("Estoque - Tratores",C922)),"Tratores",
IF(ISNUMBER(FIND("Estoque - Máquinas pesadas",C922)),"Máquinas pesadas",
IF(ISNUMBER(FIND("Estoque - Reboques",C922)),"Reboques",
IF(C922="Estoque","Estoque",
IF(AND(ISNUMBER(C922),C922&gt;1000,C922&lt;2000),"Caminhões",
IF(AND(ISNUMBER(C922),C922&gt;2000,C922&lt;3000),"Tratores",
IF(AND(ISNUMBER(C922),C922&gt;3000,C922&lt;4000),"Carregadeiras",
IF(AND(ISNUMBER(C922),C922&gt;4000,C922&lt;5000),"Máquinas pesadas",
IF(AND(ISNUMBER(C922),C922&gt;5000,C922&lt;6000),"Colhedoras",
IF(AND(ISNUMBER(C922),C922&gt;7000,C922&lt;8000),"Irrigação",
IF(AND(ISNUMBER(C922),C922&gt;8000,C922&lt;9000),"Reboques",IF(AND(ISNUMBER(C922),C922&gt;0,C922&lt;1000),"Veic. Leves","")))))))))))))))))))))</f>
        <v>Oficina Geral</v>
      </c>
      <c r="B922" s="111"/>
      <c r="C922" s="171" t="s">
        <v>661</v>
      </c>
      <c r="D922" s="170">
        <v>33783</v>
      </c>
      <c r="E922" s="173" t="s">
        <v>20824</v>
      </c>
      <c r="F922" s="101" t="str">
        <f>IF(ISBLANK(K922), "Apenas Solicitação", "Tem OC")</f>
        <v>Apenas Solicitação</v>
      </c>
      <c r="G922" s="170">
        <v>1</v>
      </c>
      <c r="H922" s="102">
        <f>G922-I922</f>
        <v>1</v>
      </c>
      <c r="I922" s="103"/>
      <c r="J922" s="174">
        <v>45831</v>
      </c>
      <c r="K922" s="201"/>
      <c r="L922" s="173"/>
      <c r="M922" s="104" t="str">
        <f ca="1">IF(OR(N922="", N922=0), "", IF(N922&gt;TODAY(), "No prazo", "Atrasado"))</f>
        <v/>
      </c>
      <c r="N922" s="104" t="str">
        <f>IFERROR(K922 + VALUE(LEFT(L922, FIND(" ", L922) - 1)), "")</f>
        <v/>
      </c>
      <c r="O922" s="105" t="str">
        <f>IF(_xlfn.DAYS(K922,J922)&lt;0, "Aguardando OC", _xlfn.DAYS(K922,J922))</f>
        <v>Aguardando OC</v>
      </c>
      <c r="P922" s="201">
        <v>408806</v>
      </c>
      <c r="Q922" s="55"/>
      <c r="R922" s="201">
        <v>0</v>
      </c>
      <c r="S922" s="2">
        <v>221</v>
      </c>
      <c r="T922" s="65" t="s">
        <v>1029</v>
      </c>
      <c r="U922" s="170">
        <v>48.4</v>
      </c>
      <c r="V922" s="170"/>
      <c r="W922" s="117" t="str">
        <f>IFERROR(VLOOKUP(V922, Fornecedores!A:C, 3, FALSE), "")</f>
        <v/>
      </c>
      <c r="X922" s="105" t="str">
        <f>IFERROR(VLOOKUP(V922, Fornecedores!A:E, 5, FALSE), "")</f>
        <v/>
      </c>
      <c r="Y922" s="105" t="str">
        <f>IFERROR(VLOOKUP(V922, Fornecedores!A:F, 6, FALSE), "")</f>
        <v/>
      </c>
      <c r="Z922" s="101" t="str">
        <f>IF(H922=0, "Pedido entregue!", "Pendente")</f>
        <v>Pendente</v>
      </c>
      <c r="AA922" s="119"/>
      <c r="AB922" s="132" t="str">
        <f>IF(Z922="Pedido Entregue!", IF(AA922=1, "Retirado do Almoxarifado", IF(AA922=2, "Material devolvido", "Aguardando retirada")), IF(Z922="Pendente", "Entrega pendente", ""))</f>
        <v>Entrega pendente</v>
      </c>
      <c r="AC922" s="18">
        <v>1</v>
      </c>
      <c r="AD922" s="18">
        <f>AC922/SUMIF($P:$P,P922,$AC:$AC)</f>
        <v>1</v>
      </c>
      <c r="AE922" s="18">
        <f>IF(R922=0,0,AC922/SUMIF($R:$R,R922,$AC:$AC))</f>
        <v>0</v>
      </c>
      <c r="AF922" s="18">
        <f>IF(R922=0,1,0)</f>
        <v>1</v>
      </c>
      <c r="AH922" t="str">
        <f>TEXT(J922,"MMMM")</f>
        <v>junho</v>
      </c>
    </row>
    <row r="923" spans="1:34" ht="12.75" customHeight="1" x14ac:dyDescent="0.25">
      <c r="A923" s="90" t="str">
        <f>IF(C923="Oficina Diversos","Oficina Geral",
IF(ISNUMBER(FIND("Estoque - Colhedoras",C923)),"Colhedoras",IF(ISNUMBER(FIND("Caldeiraria",C923)),"Caldeiraria",IF(ISNUMBER(FIND("Borracharia",C923)),"Borracharia",IF(ISNUMBER(FIND("Lubrificação",C923)),"Lubrificação",
IF(ISNUMBER(FIND("Estoque - Carregadeiras",C923)),"Carregadeiras",IF(ISNUMBER(FIND("Estoque - Veic. Leves",C923)),"Veic. Leves",
IF(ISNUMBER(FIND("Estoque - Caminhões",C923)),"Caminhões",IF(ISNUMBER(FIND("Estoque - Transbordos",C923)),"Transbordos",
IF(ISNUMBER(FIND("Estoque - Tratores",C923)),"Tratores",
IF(ISNUMBER(FIND("Estoque - Máquinas pesadas",C923)),"Máquinas pesadas",
IF(ISNUMBER(FIND("Estoque - Reboques",C923)),"Reboques",
IF(C923="Estoque","Estoque",
IF(AND(ISNUMBER(C923),C923&gt;1000,C923&lt;2000),"Caminhões",
IF(AND(ISNUMBER(C923),C923&gt;2000,C923&lt;3000),"Tratores",
IF(AND(ISNUMBER(C923),C923&gt;3000,C923&lt;4000),"Carregadeiras",
IF(AND(ISNUMBER(C923),C923&gt;4000,C923&lt;5000),"Máquinas pesadas",
IF(AND(ISNUMBER(C923),C923&gt;5000,C923&lt;6000),"Colhedoras",
IF(AND(ISNUMBER(C923),C923&gt;7000,C923&lt;8000),"Irrigação",
IF(AND(ISNUMBER(C923),C923&gt;8000,C923&lt;9000),"Reboques",IF(AND(ISNUMBER(C923),C923&gt;0,C923&lt;1000),"Veic. Leves","")))))))))))))))))))))</f>
        <v>Oficina Geral</v>
      </c>
      <c r="B923" s="111"/>
      <c r="C923" s="140" t="s">
        <v>661</v>
      </c>
      <c r="D923" s="139">
        <v>33800</v>
      </c>
      <c r="E923" s="141" t="s">
        <v>20684</v>
      </c>
      <c r="F923" s="101" t="str">
        <f>IF(ISBLANK(K923), "Apenas Solicitação", "Tem OC")</f>
        <v>Apenas Solicitação</v>
      </c>
      <c r="G923" s="139">
        <v>1</v>
      </c>
      <c r="H923" s="102">
        <f>G923-I923</f>
        <v>1</v>
      </c>
      <c r="I923" s="103"/>
      <c r="J923" s="142">
        <v>45825</v>
      </c>
      <c r="K923" s="199"/>
      <c r="L923" s="141"/>
      <c r="M923" s="104" t="str">
        <f ca="1">IF(OR(N923="", N923=0), "", IF(N923&gt;TODAY(), "No prazo", "Atrasado"))</f>
        <v/>
      </c>
      <c r="N923" s="104" t="str">
        <f>IFERROR(K923 + VALUE(LEFT(L923, FIND(" ", L923) - 1)), "")</f>
        <v/>
      </c>
      <c r="O923" s="105" t="str">
        <f>IF(_xlfn.DAYS(K923,J923)&lt;0, "Aguardando OC", _xlfn.DAYS(K923,J923))</f>
        <v>Aguardando OC</v>
      </c>
      <c r="P923" s="199">
        <v>408066</v>
      </c>
      <c r="Q923" s="55"/>
      <c r="R923" s="199">
        <v>0</v>
      </c>
      <c r="S923" s="139">
        <v>221</v>
      </c>
      <c r="T923" s="65" t="s">
        <v>1029</v>
      </c>
      <c r="U923" s="165">
        <v>14</v>
      </c>
      <c r="V923" s="139"/>
      <c r="W923" s="117" t="str">
        <f>IFERROR(VLOOKUP(V923, Fornecedores!A:C, 3, FALSE), "")</f>
        <v/>
      </c>
      <c r="X923" s="105" t="str">
        <f>IFERROR(VLOOKUP(V923, Fornecedores!A:E, 5, FALSE), "")</f>
        <v/>
      </c>
      <c r="Y923" s="105" t="str">
        <f>IFERROR(VLOOKUP(V923, Fornecedores!A:F, 6, FALSE), "")</f>
        <v/>
      </c>
      <c r="Z923" s="101" t="str">
        <f>IF(H923=0, "Pedido entregue!", "Pendente")</f>
        <v>Pendente</v>
      </c>
      <c r="AA923" s="119"/>
      <c r="AB923" s="132" t="str">
        <f>IF(Z923="Pedido Entregue!", IF(AA923=1, "Retirado do Almoxarifado", IF(AA923=2, "Material devolvido", "Aguardando retirada")), IF(Z923="Pendente", "Entrega pendente", ""))</f>
        <v>Entrega pendente</v>
      </c>
      <c r="AC923" s="18">
        <v>1</v>
      </c>
      <c r="AD923" s="18">
        <f>AC923/SUMIF($P:$P,P923,$AC:$AC)</f>
        <v>1</v>
      </c>
      <c r="AE923" s="18">
        <f>IF(R923=0,0,AC923/SUMIF($R:$R,R923,$AC:$AC))</f>
        <v>0</v>
      </c>
      <c r="AF923" s="18">
        <f>IF(R923=0,1,0)</f>
        <v>1</v>
      </c>
      <c r="AH923" t="str">
        <f>TEXT(J923,"MMMM")</f>
        <v>junho</v>
      </c>
    </row>
    <row r="924" spans="1:34" ht="12.75" customHeight="1" x14ac:dyDescent="0.25">
      <c r="A924" s="90" t="str">
        <f>IF(C924="Oficina Diversos","Oficina Geral",
IF(ISNUMBER(FIND("Estoque - Colhedoras",C924)),"Colhedoras",IF(ISNUMBER(FIND("Caldeiraria",C924)),"Caldeiraria",IF(ISNUMBER(FIND("Borracharia",C924)),"Borracharia",IF(ISNUMBER(FIND("Lubrificação",C924)),"Lubrificação",
IF(ISNUMBER(FIND("Estoque - Carregadeiras",C924)),"Carregadeiras",IF(ISNUMBER(FIND("Estoque - Veic. Leves",C924)),"Veic. Leves",
IF(ISNUMBER(FIND("Estoque - Caminhões",C924)),"Caminhões",IF(ISNUMBER(FIND("Estoque - Transbordos",C924)),"Transbordos",
IF(ISNUMBER(FIND("Estoque - Tratores",C924)),"Tratores",
IF(ISNUMBER(FIND("Estoque - Máquinas pesadas",C924)),"Máquinas pesadas",
IF(ISNUMBER(FIND("Estoque - Reboques",C924)),"Reboques",
IF(C924="Estoque","Estoque",
IF(AND(ISNUMBER(C924),C924&gt;1000,C924&lt;2000),"Caminhões",
IF(AND(ISNUMBER(C924),C924&gt;2000,C924&lt;3000),"Tratores",
IF(AND(ISNUMBER(C924),C924&gt;3000,C924&lt;4000),"Carregadeiras",
IF(AND(ISNUMBER(C924),C924&gt;4000,C924&lt;5000),"Máquinas pesadas",
IF(AND(ISNUMBER(C924),C924&gt;5000,C924&lt;6000),"Colhedoras",
IF(AND(ISNUMBER(C924),C924&gt;7000,C924&lt;8000),"Irrigação",
IF(AND(ISNUMBER(C924),C924&gt;8000,C924&lt;9000),"Reboques",IF(AND(ISNUMBER(C924),C924&gt;0,C924&lt;1000),"Veic. Leves","")))))))))))))))))))))</f>
        <v>Oficina Geral</v>
      </c>
      <c r="B924" s="111"/>
      <c r="C924" s="171" t="s">
        <v>661</v>
      </c>
      <c r="D924" s="170">
        <v>33800</v>
      </c>
      <c r="E924" s="173" t="s">
        <v>20684</v>
      </c>
      <c r="F924" s="101" t="str">
        <f>IF(ISBLANK(K924), "Apenas Solicitação", "Tem OC")</f>
        <v>Apenas Solicitação</v>
      </c>
      <c r="G924" s="170">
        <v>1</v>
      </c>
      <c r="H924" s="102">
        <f>G924-I924</f>
        <v>1</v>
      </c>
      <c r="I924" s="103"/>
      <c r="J924" s="174">
        <v>45831</v>
      </c>
      <c r="K924" s="201"/>
      <c r="L924" s="173"/>
      <c r="M924" s="104" t="str">
        <f ca="1">IF(OR(N924="", N924=0), "", IF(N924&gt;TODAY(), "No prazo", "Atrasado"))</f>
        <v/>
      </c>
      <c r="N924" s="104" t="str">
        <f>IFERROR(K924 + VALUE(LEFT(L924, FIND(" ", L924) - 1)), "")</f>
        <v/>
      </c>
      <c r="O924" s="105" t="str">
        <f>IF(_xlfn.DAYS(K924,J924)&lt;0, "Aguardando OC", _xlfn.DAYS(K924,J924))</f>
        <v>Aguardando OC</v>
      </c>
      <c r="P924" s="201">
        <v>408792</v>
      </c>
      <c r="Q924" s="55"/>
      <c r="R924" s="201">
        <v>0</v>
      </c>
      <c r="S924" s="2">
        <v>221</v>
      </c>
      <c r="T924" s="65" t="s">
        <v>1029</v>
      </c>
      <c r="U924" s="170">
        <v>14</v>
      </c>
      <c r="V924" s="170"/>
      <c r="W924" s="117" t="str">
        <f>IFERROR(VLOOKUP(V924, Fornecedores!A:C, 3, FALSE), "")</f>
        <v/>
      </c>
      <c r="X924" s="105" t="str">
        <f>IFERROR(VLOOKUP(V924, Fornecedores!A:E, 5, FALSE), "")</f>
        <v/>
      </c>
      <c r="Y924" s="105" t="str">
        <f>IFERROR(VLOOKUP(V924, Fornecedores!A:F, 6, FALSE), "")</f>
        <v/>
      </c>
      <c r="Z924" s="101" t="str">
        <f>IF(H924=0, "Pedido entregue!", "Pendente")</f>
        <v>Pendente</v>
      </c>
      <c r="AA924" s="119"/>
      <c r="AB924" s="132" t="str">
        <f>IF(Z924="Pedido Entregue!", IF(AA924=1, "Retirado do Almoxarifado", IF(AA924=2, "Material devolvido", "Aguardando retirada")), IF(Z924="Pendente", "Entrega pendente", ""))</f>
        <v>Entrega pendente</v>
      </c>
      <c r="AC924" s="18">
        <v>1</v>
      </c>
      <c r="AD924" s="18">
        <f>AC924/SUMIF($P:$P,P924,$AC:$AC)</f>
        <v>1</v>
      </c>
      <c r="AE924" s="18">
        <f>IF(R924=0,0,AC924/SUMIF($R:$R,R924,$AC:$AC))</f>
        <v>0</v>
      </c>
      <c r="AF924" s="18">
        <f>IF(R924=0,1,0)</f>
        <v>1</v>
      </c>
      <c r="AH924" t="str">
        <f>TEXT(J924,"MMMM")</f>
        <v>junho</v>
      </c>
    </row>
    <row r="925" spans="1:34" ht="12.75" customHeight="1" x14ac:dyDescent="0.25">
      <c r="A925" s="90" t="str">
        <f>IF(C925="Oficina Diversos","Oficina Geral",
IF(ISNUMBER(FIND("Estoque - Colhedoras",C925)),"Colhedoras",IF(ISNUMBER(FIND("Caldeiraria",C925)),"Caldeiraria",IF(ISNUMBER(FIND("Borracharia",C925)),"Borracharia",IF(ISNUMBER(FIND("Lubrificação",C925)),"Lubrificação",
IF(ISNUMBER(FIND("Estoque - Carregadeiras",C925)),"Carregadeiras",IF(ISNUMBER(FIND("Estoque - Veic. Leves",C925)),"Veic. Leves",
IF(ISNUMBER(FIND("Estoque - Caminhões",C925)),"Caminhões",IF(ISNUMBER(FIND("Estoque - Transbordos",C925)),"Transbordos",
IF(ISNUMBER(FIND("Estoque - Tratores",C925)),"Tratores",
IF(ISNUMBER(FIND("Estoque - Máquinas pesadas",C925)),"Máquinas pesadas",
IF(ISNUMBER(FIND("Estoque - Reboques",C925)),"Reboques",
IF(C925="Estoque","Estoque",
IF(AND(ISNUMBER(C925),C925&gt;1000,C925&lt;2000),"Caminhões",
IF(AND(ISNUMBER(C925),C925&gt;2000,C925&lt;3000),"Tratores",
IF(AND(ISNUMBER(C925),C925&gt;3000,C925&lt;4000),"Carregadeiras",
IF(AND(ISNUMBER(C925),C925&gt;4000,C925&lt;5000),"Máquinas pesadas",
IF(AND(ISNUMBER(C925),C925&gt;5000,C925&lt;6000),"Colhedoras",
IF(AND(ISNUMBER(C925),C925&gt;7000,C925&lt;8000),"Irrigação",
IF(AND(ISNUMBER(C925),C925&gt;8000,C925&lt;9000),"Reboques",IF(AND(ISNUMBER(C925),C925&gt;0,C925&lt;1000),"Veic. Leves","")))))))))))))))))))))</f>
        <v>Oficina Geral</v>
      </c>
      <c r="B925" s="111"/>
      <c r="C925" s="144" t="s">
        <v>20771</v>
      </c>
      <c r="D925" s="144">
        <v>33818</v>
      </c>
      <c r="E925" s="145" t="s">
        <v>20804</v>
      </c>
      <c r="F925" s="101" t="str">
        <f>IF(ISBLANK(K925), "Apenas Solicitação", "Tem OC")</f>
        <v>Apenas Solicitação</v>
      </c>
      <c r="G925" s="143">
        <v>1</v>
      </c>
      <c r="H925" s="102">
        <f>G925-I925</f>
        <v>1</v>
      </c>
      <c r="I925" s="103"/>
      <c r="J925" s="147">
        <v>45829</v>
      </c>
      <c r="K925" s="202"/>
      <c r="L925" s="49"/>
      <c r="M925" s="104" t="str">
        <f ca="1">IF(OR(N925="", N925=0), "", IF(N925&gt;TODAY(), "No prazo", "Atrasado"))</f>
        <v/>
      </c>
      <c r="N925" s="104" t="str">
        <f>IFERROR(K925 + VALUE(LEFT(L925, FIND(" ", L925) - 1)), "")</f>
        <v/>
      </c>
      <c r="O925" s="105" t="str">
        <f>IF(_xlfn.DAYS(K925,J925)&lt;0, "Aguardando OC", _xlfn.DAYS(K925,J925))</f>
        <v>Aguardando OC</v>
      </c>
      <c r="P925" s="200">
        <v>408666</v>
      </c>
      <c r="Q925" s="55"/>
      <c r="R925" s="200">
        <v>0</v>
      </c>
      <c r="S925" s="143">
        <v>221</v>
      </c>
      <c r="T925" s="65" t="s">
        <v>1029</v>
      </c>
      <c r="U925" s="164">
        <v>0</v>
      </c>
      <c r="V925" s="144"/>
      <c r="W925" s="117" t="str">
        <f>IFERROR(VLOOKUP(V925, Fornecedores!A:C, 3, FALSE), "")</f>
        <v/>
      </c>
      <c r="X925" s="105" t="str">
        <f>IFERROR(VLOOKUP(V925, Fornecedores!A:E, 5, FALSE), "")</f>
        <v/>
      </c>
      <c r="Y925" s="105" t="str">
        <f>IFERROR(VLOOKUP(V925, Fornecedores!A:F, 6, FALSE), "")</f>
        <v/>
      </c>
      <c r="Z925" s="101" t="str">
        <f>IF(H925=0, "Pedido entregue!", "Pendente")</f>
        <v>Pendente</v>
      </c>
      <c r="AA925" s="119"/>
      <c r="AB925" s="132" t="str">
        <f>IF(Z925="Pedido Entregue!", IF(AA925=1, "Retirado do Almoxarifado", IF(AA925=2, "Material devolvido", "Aguardando retirada")), IF(Z925="Pendente", "Entrega pendente", ""))</f>
        <v>Entrega pendente</v>
      </c>
      <c r="AC925" s="18">
        <v>1</v>
      </c>
      <c r="AD925" s="18">
        <f>AC925/SUMIF($P:$P,P925,$AC:$AC)</f>
        <v>1</v>
      </c>
      <c r="AE925" s="18">
        <f>IF(R925=0,0,AC925/SUMIF($R:$R,R925,$AC:$AC))</f>
        <v>0</v>
      </c>
      <c r="AF925" s="18">
        <f>IF(R925=0,1,0)</f>
        <v>1</v>
      </c>
      <c r="AH925" t="str">
        <f>TEXT(J925,"MMMM")</f>
        <v>junho</v>
      </c>
    </row>
    <row r="926" spans="1:34" ht="12.75" hidden="1" customHeight="1" x14ac:dyDescent="0.25">
      <c r="A926" s="90" t="str">
        <f>IF(C926="Oficina Diversos","Oficina Geral",
IF(ISNUMBER(FIND("Estoque - Colhedoras",C926)),"Colhedoras",IF(ISNUMBER(FIND("Caldeiraria",C926)),"Caldeiraria",IF(ISNUMBER(FIND("Borracharia",C926)),"Borracharia",IF(ISNUMBER(FIND("Lubrificação",C926)),"Lubrificação",
IF(ISNUMBER(FIND("Estoque - Carregadeiras",C926)),"Carregadeiras",IF(ISNUMBER(FIND("Estoque - Veic. Leves",C926)),"Veic. Leves",
IF(ISNUMBER(FIND("Estoque - Caminhões",C926)),"Caminhões",IF(ISNUMBER(FIND("Estoque - Transbordos",C926)),"Transbordos",
IF(ISNUMBER(FIND("Estoque - Tratores",C926)),"Tratores",
IF(ISNUMBER(FIND("Estoque - Máquinas pesadas",C926)),"Máquinas pesadas",
IF(ISNUMBER(FIND("Estoque - Reboques",C926)),"Reboques",
IF(C926="Estoque","Estoque",
IF(AND(ISNUMBER(C926),C926&gt;1000,C926&lt;2000),"Caminhões",
IF(AND(ISNUMBER(C926),C926&gt;2000,C926&lt;3000),"Tratores",
IF(AND(ISNUMBER(C926),C926&gt;3000,C926&lt;4000),"Carregadeiras",
IF(AND(ISNUMBER(C926),C926&gt;4000,C926&lt;5000),"Máquinas pesadas",
IF(AND(ISNUMBER(C926),C926&gt;5000,C926&lt;6000),"Colhedoras",
IF(AND(ISNUMBER(C926),C926&gt;7000,C926&lt;8000),"Irrigação",
IF(AND(ISNUMBER(C926),C926&gt;8000,C926&lt;9000),"Reboques",IF(AND(ISNUMBER(C926),C926&gt;0,C926&lt;1000),"Veic. Leves","")))))))))))))))))))))</f>
        <v>Caminhões</v>
      </c>
      <c r="B926" s="8"/>
      <c r="C926" s="2">
        <v>1027</v>
      </c>
      <c r="D926" s="2">
        <v>33855</v>
      </c>
      <c r="E926" s="3" t="s">
        <v>19976</v>
      </c>
      <c r="F926" s="14" t="str">
        <f>IF(ISBLANK(K926), "Apenas Solicitação", "Tem OC")</f>
        <v>Tem OC</v>
      </c>
      <c r="G926" s="2">
        <v>1</v>
      </c>
      <c r="H926" s="37">
        <f>G926-I926</f>
        <v>0</v>
      </c>
      <c r="I926" s="38">
        <v>1</v>
      </c>
      <c r="J926" s="4">
        <v>45794</v>
      </c>
      <c r="K926" s="180">
        <v>45803</v>
      </c>
      <c r="L926" s="3" t="s">
        <v>20152</v>
      </c>
      <c r="M926" s="44" t="str">
        <f ca="1">IF(OR(N926="", N926=0), "", IF(N926&gt;TODAY(), "No prazo", "Atrasado"))</f>
        <v>Atrasado</v>
      </c>
      <c r="N926" s="44">
        <f>IFERROR(K926 + VALUE(LEFT(L926, FIND(" ", L926) - 1)), "")</f>
        <v>45804</v>
      </c>
      <c r="O926" s="3">
        <f>IF(_xlfn.DAYS(K926,J926)&lt;0, "Aguardando OC", _xlfn.DAYS(K926,J926))</f>
        <v>9</v>
      </c>
      <c r="P926" s="14">
        <v>403361</v>
      </c>
      <c r="Q926" s="55"/>
      <c r="R926" s="14">
        <v>168148</v>
      </c>
      <c r="S926" s="2">
        <v>221</v>
      </c>
      <c r="T926" s="65" t="s">
        <v>1029</v>
      </c>
      <c r="U926" s="21">
        <v>20.85</v>
      </c>
      <c r="V926" s="2">
        <v>5189</v>
      </c>
      <c r="W926" s="47" t="str">
        <f>IFERROR(VLOOKUP(V926, Fornecedores!A:C, 3, FALSE), "")</f>
        <v>REPENORTE</v>
      </c>
      <c r="X926" s="43" t="str">
        <f>IFERROR(VLOOKUP(V926, Fornecedores!A:E, 5, FALSE), "")</f>
        <v>Recife</v>
      </c>
      <c r="Y926" s="43" t="str">
        <f>IFERROR(VLOOKUP(V926, Fornecedores!A:F, 6, FALSE), "")</f>
        <v>PE</v>
      </c>
      <c r="Z926" s="14" t="str">
        <f>IF(H926=0, "Pedido entregue!", "Pendente")</f>
        <v>Pedido entregue!</v>
      </c>
      <c r="AA926" s="59">
        <v>1</v>
      </c>
      <c r="AB926" s="58" t="str">
        <f>IF(Z926="Pedido Entregue!", IF(AA926=1, "Retirado do Almoxarifado", IF(AA926=2, "Material devolvido", "Aguardando retirada")), IF(Z926="Pendente", "Entrega pendente", ""))</f>
        <v>Retirado do Almoxarifado</v>
      </c>
      <c r="AC926" s="18">
        <v>1</v>
      </c>
      <c r="AD926" s="18">
        <f>AC926/SUMIF($P:$P,P926,$AC:$AC)</f>
        <v>1</v>
      </c>
      <c r="AE926" s="18">
        <f>IF(R926=0,0,AC926/SUMIF($R:$R,R926,$AC:$AC))</f>
        <v>1</v>
      </c>
      <c r="AF926" s="18">
        <f>IF(R926=0,1,0)</f>
        <v>0</v>
      </c>
      <c r="AH926" t="str">
        <f>TEXT(J926,"MMMM")</f>
        <v>maio</v>
      </c>
    </row>
    <row r="927" spans="1:34" ht="12.75" customHeight="1" x14ac:dyDescent="0.25">
      <c r="A927" s="90" t="str">
        <f>IF(C927="Oficina Diversos","Oficina Geral",
IF(ISNUMBER(FIND("Estoque - Colhedoras",C927)),"Colhedoras",IF(ISNUMBER(FIND("Caldeiraria",C927)),"Caldeiraria",IF(ISNUMBER(FIND("Borracharia",C927)),"Borracharia",IF(ISNUMBER(FIND("Lubrificação",C927)),"Lubrificação",
IF(ISNUMBER(FIND("Estoque - Carregadeiras",C927)),"Carregadeiras",IF(ISNUMBER(FIND("Estoque - Veic. Leves",C927)),"Veic. Leves",
IF(ISNUMBER(FIND("Estoque - Caminhões",C927)),"Caminhões",IF(ISNUMBER(FIND("Estoque - Transbordos",C927)),"Transbordos",
IF(ISNUMBER(FIND("Estoque - Tratores",C927)),"Tratores",
IF(ISNUMBER(FIND("Estoque - Máquinas pesadas",C927)),"Máquinas pesadas",
IF(ISNUMBER(FIND("Estoque - Reboques",C927)),"Reboques",
IF(C927="Estoque","Estoque",
IF(AND(ISNUMBER(C927),C927&gt;1000,C927&lt;2000),"Caminhões",
IF(AND(ISNUMBER(C927),C927&gt;2000,C927&lt;3000),"Tratores",
IF(AND(ISNUMBER(C927),C927&gt;3000,C927&lt;4000),"Carregadeiras",
IF(AND(ISNUMBER(C927),C927&gt;4000,C927&lt;5000),"Máquinas pesadas",
IF(AND(ISNUMBER(C927),C927&gt;5000,C927&lt;6000),"Colhedoras",
IF(AND(ISNUMBER(C927),C927&gt;7000,C927&lt;8000),"Irrigação",
IF(AND(ISNUMBER(C927),C927&gt;8000,C927&lt;9000),"Reboques",IF(AND(ISNUMBER(C927),C927&gt;0,C927&lt;1000),"Veic. Leves","")))))))))))))))))))))</f>
        <v>Caminhões</v>
      </c>
      <c r="B927" s="111"/>
      <c r="C927" s="171">
        <v>1024</v>
      </c>
      <c r="D927" s="170">
        <v>33855</v>
      </c>
      <c r="E927" s="173" t="s">
        <v>19976</v>
      </c>
      <c r="F927" s="101" t="str">
        <f>IF(ISBLANK(K927), "Apenas Solicitação", "Tem OC")</f>
        <v>Apenas Solicitação</v>
      </c>
      <c r="G927" s="170">
        <v>1</v>
      </c>
      <c r="H927" s="102">
        <f>G927-I927</f>
        <v>1</v>
      </c>
      <c r="I927" s="103"/>
      <c r="J927" s="174">
        <v>45857</v>
      </c>
      <c r="K927" s="173"/>
      <c r="L927" s="173"/>
      <c r="M927" s="104" t="str">
        <f ca="1">IF(OR(N927="", N927=0), "", IF(N927&gt;TODAY(), "No prazo", "Atrasado"))</f>
        <v/>
      </c>
      <c r="N927" s="104" t="str">
        <f>IFERROR(K927 + VALUE(LEFT(L927, FIND(" ", L927) - 1)), "")</f>
        <v/>
      </c>
      <c r="O927" s="105" t="str">
        <f>IF(_xlfn.DAYS(K927,J927)&lt;0, "Aguardando OC", _xlfn.DAYS(K927,J927))</f>
        <v>Aguardando OC</v>
      </c>
      <c r="P927" s="170">
        <v>412427</v>
      </c>
      <c r="Q927" s="55"/>
      <c r="R927" s="170">
        <v>0</v>
      </c>
      <c r="S927" s="2">
        <v>221</v>
      </c>
      <c r="T927" s="65" t="s">
        <v>1029</v>
      </c>
      <c r="U927" s="170">
        <v>348.02</v>
      </c>
      <c r="V927" s="170"/>
      <c r="W927" s="117" t="str">
        <f>IFERROR(VLOOKUP(V927, Fornecedores!A:C, 3, FALSE), "")</f>
        <v/>
      </c>
      <c r="X927" s="105" t="str">
        <f>IFERROR(VLOOKUP(V927, Fornecedores!A:E, 5, FALSE), "")</f>
        <v/>
      </c>
      <c r="Y927" s="105" t="str">
        <f>IFERROR(VLOOKUP(V927, Fornecedores!A:F, 6, FALSE), "")</f>
        <v/>
      </c>
      <c r="Z927" s="101" t="str">
        <f>IF(H927=0, "Pedido entregue!", "Pendente")</f>
        <v>Pendente</v>
      </c>
      <c r="AA927" s="119"/>
      <c r="AB927" s="132" t="str">
        <f>IF(Z927="Pedido Entregue!", IF(AA927=1, "Retirado do Almoxarifado", IF(AA927=2, "Material devolvido", "Aguardando retirada")), IF(Z927="Pendente", "Entrega pendente", ""))</f>
        <v>Entrega pendente</v>
      </c>
      <c r="AC927" s="18">
        <v>1</v>
      </c>
      <c r="AD927" s="18">
        <f>AC927/SUMIF($P:$P,P927,$AC:$AC)</f>
        <v>1</v>
      </c>
      <c r="AE927" s="18">
        <f>IF(R927=0,0,AC927/SUMIF($R:$R,R927,$AC:$AC))</f>
        <v>0</v>
      </c>
      <c r="AF927" s="18">
        <f>IF(R927=0,1,0)</f>
        <v>1</v>
      </c>
      <c r="AH927" t="str">
        <f>TEXT(J927,"MMMM")</f>
        <v>julho</v>
      </c>
    </row>
    <row r="928" spans="1:34" ht="12.75" hidden="1" customHeight="1" x14ac:dyDescent="0.25">
      <c r="A928" s="90" t="str">
        <f>IF(C928="Oficina Diversos","Oficina Geral",
IF(ISNUMBER(FIND("Estoque - Colhedoras",C928)),"Colhedoras",IF(ISNUMBER(FIND("Caldeiraria",C928)),"Caldeiraria",IF(ISNUMBER(FIND("Borracharia",C928)),"Borracharia",IF(ISNUMBER(FIND("Lubrificação",C928)),"Lubrificação",
IF(ISNUMBER(FIND("Estoque - Carregadeiras",C928)),"Carregadeiras",IF(ISNUMBER(FIND("Estoque - Veic. Leves",C928)),"Veic. Leves",
IF(ISNUMBER(FIND("Estoque - Caminhões",C928)),"Caminhões",IF(ISNUMBER(FIND("Estoque - Transbordos",C928)),"Transbordos",
IF(ISNUMBER(FIND("Estoque - Tratores",C928)),"Tratores",
IF(ISNUMBER(FIND("Estoque - Máquinas pesadas",C928)),"Máquinas pesadas",
IF(ISNUMBER(FIND("Estoque - Reboques",C928)),"Reboques",
IF(C928="Estoque","Estoque",
IF(AND(ISNUMBER(C928),C928&gt;1000,C928&lt;2000),"Caminhões",
IF(AND(ISNUMBER(C928),C928&gt;2000,C928&lt;3000),"Tratores",
IF(AND(ISNUMBER(C928),C928&gt;3000,C928&lt;4000),"Carregadeiras",
IF(AND(ISNUMBER(C928),C928&gt;4000,C928&lt;5000),"Máquinas pesadas",
IF(AND(ISNUMBER(C928),C928&gt;5000,C928&lt;6000),"Colhedoras",
IF(AND(ISNUMBER(C928),C928&gt;7000,C928&lt;8000),"Irrigação",
IF(AND(ISNUMBER(C928),C928&gt;8000,C928&lt;9000),"Reboques",IF(AND(ISNUMBER(C928),C928&gt;0,C928&lt;1000),"Veic. Leves","")))))))))))))))))))))</f>
        <v>Caminhões</v>
      </c>
      <c r="B928" s="8"/>
      <c r="C928" s="2">
        <v>1026</v>
      </c>
      <c r="D928" s="2">
        <v>33858</v>
      </c>
      <c r="E928" s="10" t="s">
        <v>586</v>
      </c>
      <c r="F928" s="14" t="str">
        <f>IF(ISBLANK(K928), "Apenas Solicitação", "Tem OC")</f>
        <v>Tem OC</v>
      </c>
      <c r="G928" s="2">
        <v>1</v>
      </c>
      <c r="H928" s="37">
        <f>G928-I928</f>
        <v>0</v>
      </c>
      <c r="I928" s="38">
        <v>1</v>
      </c>
      <c r="J928" s="4">
        <v>45733</v>
      </c>
      <c r="K928" s="180">
        <v>45751</v>
      </c>
      <c r="L928" s="3"/>
      <c r="M928" s="44"/>
      <c r="N928" s="44" t="str">
        <f>IFERROR(K928 + VALUE(LEFT(L928, FIND(" ", L928) - 1)), "")</f>
        <v/>
      </c>
      <c r="O928" s="3">
        <f>IF(_xlfn.DAYS(K928,J928)&lt;0, "Aguardando OC", _xlfn.DAYS(K928,J928))</f>
        <v>18</v>
      </c>
      <c r="P928" s="14">
        <v>396383</v>
      </c>
      <c r="Q928" s="2">
        <v>1137253</v>
      </c>
      <c r="R928" s="14">
        <v>0</v>
      </c>
      <c r="S928" s="2">
        <v>689</v>
      </c>
      <c r="T928" s="65" t="s">
        <v>65</v>
      </c>
      <c r="U928" s="21">
        <v>338.53</v>
      </c>
      <c r="V928" s="2"/>
      <c r="W928" s="47" t="str">
        <f>IFERROR(VLOOKUP(V928, Fornecedores!A:C, 3, FALSE), "")</f>
        <v/>
      </c>
      <c r="X928" s="43" t="str">
        <f>IFERROR(VLOOKUP(V928, Fornecedores!A:E, 5, FALSE), "")</f>
        <v/>
      </c>
      <c r="Y928" s="43" t="str">
        <f>IFERROR(VLOOKUP(V928, Fornecedores!A:F, 6, FALSE), "")</f>
        <v/>
      </c>
      <c r="Z928" s="14" t="str">
        <f>IF(H928=0, "Pedido entregue!", "Pendente")</f>
        <v>Pedido entregue!</v>
      </c>
      <c r="AA928" s="59">
        <v>1</v>
      </c>
      <c r="AB928" s="58" t="str">
        <f>IF(Z928="Pedido Entregue!", IF(AA928=1, "Retirado do Almoxarifado", IF(AA928=2, "Material devolvido", "Aguardando retirada")), IF(Z928="Pendente", "Entrega pendente", ""))</f>
        <v>Retirado do Almoxarifado</v>
      </c>
      <c r="AC928" s="18">
        <v>1</v>
      </c>
      <c r="AD928" s="18">
        <f>AC928/SUMIF($P:$P,P928,$AC:$AC)</f>
        <v>1</v>
      </c>
      <c r="AE928" s="18">
        <f>IF(R928=0,0,AC928/SUMIF($R:$R,R928,$AC:$AC))</f>
        <v>0</v>
      </c>
      <c r="AF928" s="18">
        <f>IF(R928=0,1,0)</f>
        <v>1</v>
      </c>
      <c r="AG928" s="18" t="e">
        <f>IF(R928=0,#REF!-J928,0)</f>
        <v>#REF!</v>
      </c>
      <c r="AH928" t="str">
        <f>TEXT(J928,"MMMM")</f>
        <v>março</v>
      </c>
    </row>
    <row r="929" spans="1:34" ht="12.75" customHeight="1" x14ac:dyDescent="0.25">
      <c r="A929" s="90" t="str">
        <f>IF(C929="Oficina Diversos","Oficina Geral",
IF(ISNUMBER(FIND("Estoque - Colhedoras",C929)),"Colhedoras",IF(ISNUMBER(FIND("Caldeiraria",C929)),"Caldeiraria",IF(ISNUMBER(FIND("Borracharia",C929)),"Borracharia",IF(ISNUMBER(FIND("Lubrificação",C929)),"Lubrificação",
IF(ISNUMBER(FIND("Estoque - Carregadeiras",C929)),"Carregadeiras",IF(ISNUMBER(FIND("Estoque - Veic. Leves",C929)),"Veic. Leves",
IF(ISNUMBER(FIND("Estoque - Caminhões",C929)),"Caminhões",IF(ISNUMBER(FIND("Estoque - Transbordos",C929)),"Transbordos",
IF(ISNUMBER(FIND("Estoque - Tratores",C929)),"Tratores",
IF(ISNUMBER(FIND("Estoque - Máquinas pesadas",C929)),"Máquinas pesadas",
IF(ISNUMBER(FIND("Estoque - Reboques",C929)),"Reboques",
IF(C929="Estoque","Estoque",
IF(AND(ISNUMBER(C929),C929&gt;1000,C929&lt;2000),"Caminhões",
IF(AND(ISNUMBER(C929),C929&gt;2000,C929&lt;3000),"Tratores",
IF(AND(ISNUMBER(C929),C929&gt;3000,C929&lt;4000),"Carregadeiras",
IF(AND(ISNUMBER(C929),C929&gt;4000,C929&lt;5000),"Máquinas pesadas",
IF(AND(ISNUMBER(C929),C929&gt;5000,C929&lt;6000),"Colhedoras",
IF(AND(ISNUMBER(C929),C929&gt;7000,C929&lt;8000),"Irrigação",
IF(AND(ISNUMBER(C929),C929&gt;8000,C929&lt;9000),"Reboques",IF(AND(ISNUMBER(C929),C929&gt;0,C929&lt;1000),"Veic. Leves","")))))))))))))))))))))</f>
        <v>Caminhões</v>
      </c>
      <c r="B929" s="111"/>
      <c r="C929" s="171">
        <v>1094</v>
      </c>
      <c r="D929" s="170">
        <v>33924</v>
      </c>
      <c r="E929" s="173" t="s">
        <v>26091</v>
      </c>
      <c r="F929" s="101" t="str">
        <f>IF(ISBLANK(K929), "Apenas Solicitação", "Tem OC")</f>
        <v>Apenas Solicitação</v>
      </c>
      <c r="G929" s="170">
        <v>2</v>
      </c>
      <c r="H929" s="102">
        <f>G929-I929</f>
        <v>2</v>
      </c>
      <c r="I929" s="103"/>
      <c r="J929" s="174">
        <v>45856</v>
      </c>
      <c r="K929" s="173"/>
      <c r="L929" s="173"/>
      <c r="M929" s="104" t="str">
        <f ca="1">IF(OR(N929="", N929=0), "", IF(N929&gt;TODAY(), "No prazo", "Atrasado"))</f>
        <v/>
      </c>
      <c r="N929" s="104" t="str">
        <f>IFERROR(K929 + VALUE(LEFT(L929, FIND(" ", L929) - 1)), "")</f>
        <v/>
      </c>
      <c r="O929" s="105" t="str">
        <f>IF(_xlfn.DAYS(K929,J929)&lt;0, "Aguardando OC", _xlfn.DAYS(K929,J929))</f>
        <v>Aguardando OC</v>
      </c>
      <c r="P929" s="170">
        <v>412237</v>
      </c>
      <c r="Q929" s="55"/>
      <c r="R929" s="170">
        <v>0</v>
      </c>
      <c r="S929" s="2">
        <v>221</v>
      </c>
      <c r="T929" s="65" t="s">
        <v>1029</v>
      </c>
      <c r="U929" s="170">
        <v>569.45000000000005</v>
      </c>
      <c r="V929" s="170"/>
      <c r="W929" s="117" t="str">
        <f>IFERROR(VLOOKUP(V929, Fornecedores!A:C, 3, FALSE), "")</f>
        <v/>
      </c>
      <c r="X929" s="105" t="str">
        <f>IFERROR(VLOOKUP(V929, Fornecedores!A:E, 5, FALSE), "")</f>
        <v/>
      </c>
      <c r="Y929" s="105" t="str">
        <f>IFERROR(VLOOKUP(V929, Fornecedores!A:F, 6, FALSE), "")</f>
        <v/>
      </c>
      <c r="Z929" s="101" t="str">
        <f>IF(H929=0, "Pedido entregue!", "Pendente")</f>
        <v>Pendente</v>
      </c>
      <c r="AA929" s="119"/>
      <c r="AB929" s="132" t="str">
        <f>IF(Z929="Pedido Entregue!", IF(AA929=1, "Retirado do Almoxarifado", IF(AA929=2, "Material devolvido", "Aguardando retirada")), IF(Z929="Pendente", "Entrega pendente", ""))</f>
        <v>Entrega pendente</v>
      </c>
      <c r="AC929" s="18">
        <v>1</v>
      </c>
      <c r="AD929" s="18">
        <f>AC929/SUMIF($P:$P,P929,$AC:$AC)</f>
        <v>1</v>
      </c>
      <c r="AE929" s="18">
        <f>IF(R929=0,0,AC929/SUMIF($R:$R,R929,$AC:$AC))</f>
        <v>0</v>
      </c>
      <c r="AF929" s="18">
        <f>IF(R929=0,1,0)</f>
        <v>1</v>
      </c>
      <c r="AH929" t="str">
        <f>TEXT(J929,"MMMM")</f>
        <v>julho</v>
      </c>
    </row>
    <row r="930" spans="1:34" ht="12.75" hidden="1" customHeight="1" x14ac:dyDescent="0.25">
      <c r="A930" s="90" t="str">
        <f>IF(C930="Oficina Diversos","Oficina Geral",
IF(ISNUMBER(FIND("Estoque - Colhedoras",C930)),"Colhedoras",IF(ISNUMBER(FIND("Caldeiraria",C930)),"Caldeiraria",IF(ISNUMBER(FIND("Borracharia",C930)),"Borracharia",IF(ISNUMBER(FIND("Lubrificação",C930)),"Lubrificação",
IF(ISNUMBER(FIND("Estoque - Carregadeiras",C930)),"Carregadeiras",IF(ISNUMBER(FIND("Estoque - Veic. Leves",C930)),"Veic. Leves",
IF(ISNUMBER(FIND("Estoque - Caminhões",C930)),"Caminhões",IF(ISNUMBER(FIND("Estoque - Transbordos",C930)),"Transbordos",
IF(ISNUMBER(FIND("Estoque - Tratores",C930)),"Tratores",
IF(ISNUMBER(FIND("Estoque - Máquinas pesadas",C930)),"Máquinas pesadas",
IF(ISNUMBER(FIND("Estoque - Reboques",C930)),"Reboques",
IF(C930="Estoque","Estoque",
IF(AND(ISNUMBER(C930),C930&gt;1000,C930&lt;2000),"Caminhões",
IF(AND(ISNUMBER(C930),C930&gt;2000,C930&lt;3000),"Tratores",
IF(AND(ISNUMBER(C930),C930&gt;3000,C930&lt;4000),"Carregadeiras",
IF(AND(ISNUMBER(C930),C930&gt;4000,C930&lt;5000),"Máquinas pesadas",
IF(AND(ISNUMBER(C930),C930&gt;5000,C930&lt;6000),"Colhedoras",
IF(AND(ISNUMBER(C930),C930&gt;7000,C930&lt;8000),"Irrigação",
IF(AND(ISNUMBER(C930),C930&gt;8000,C930&lt;9000),"Reboques",IF(AND(ISNUMBER(C930),C930&gt;0,C930&lt;1000),"Veic. Leves","")))))))))))))))))))))</f>
        <v>Caminhões</v>
      </c>
      <c r="B930" s="8"/>
      <c r="C930" s="2">
        <v>1005</v>
      </c>
      <c r="D930" s="2">
        <v>33946</v>
      </c>
      <c r="E930" s="3" t="s">
        <v>572</v>
      </c>
      <c r="F930" s="14" t="str">
        <f>IF(ISBLANK(K930), "Apenas Solicitação", "Tem OC")</f>
        <v>Tem OC</v>
      </c>
      <c r="G930" s="2">
        <v>1</v>
      </c>
      <c r="H930" s="37">
        <f>G930-I930</f>
        <v>0</v>
      </c>
      <c r="I930" s="38">
        <v>1</v>
      </c>
      <c r="J930" s="4">
        <v>45751</v>
      </c>
      <c r="K930" s="180">
        <v>45759</v>
      </c>
      <c r="L930" s="3"/>
      <c r="M930" s="44"/>
      <c r="N930" s="44" t="str">
        <f>IFERROR(K930 + VALUE(LEFT(L930, FIND(" ", L930) - 1)), "")</f>
        <v/>
      </c>
      <c r="O930" s="3">
        <f>IF(_xlfn.DAYS(K930,J930)&lt;0, "Aguardando OC", _xlfn.DAYS(K930,J930))</f>
        <v>8</v>
      </c>
      <c r="P930" s="14">
        <v>398072</v>
      </c>
      <c r="Q930" s="2">
        <v>1141958</v>
      </c>
      <c r="R930" s="14">
        <v>166206</v>
      </c>
      <c r="S930" s="2">
        <v>685</v>
      </c>
      <c r="T930" s="65" t="s">
        <v>15</v>
      </c>
      <c r="U930" s="21">
        <v>209.29</v>
      </c>
      <c r="V930" s="2"/>
      <c r="W930" s="47" t="str">
        <f>IFERROR(VLOOKUP(V930, Fornecedores!A:C, 3, FALSE), "")</f>
        <v/>
      </c>
      <c r="X930" s="43" t="str">
        <f>IFERROR(VLOOKUP(V930, Fornecedores!A:E, 5, FALSE), "")</f>
        <v/>
      </c>
      <c r="Y930" s="43" t="str">
        <f>IFERROR(VLOOKUP(V930, Fornecedores!A:F, 6, FALSE), "")</f>
        <v/>
      </c>
      <c r="Z930" s="14" t="str">
        <f>IF(H930=0, "Pedido entregue!", "Pendente")</f>
        <v>Pedido entregue!</v>
      </c>
      <c r="AA930" s="59"/>
      <c r="AB930" s="58" t="str">
        <f>IF(Z930="Pedido Entregue!", IF(AA930=1, "Retirado do Almoxarifado", IF(AA930=2, "Material devolvido", "Aguardando retirada")), IF(Z930="Pendente", "Entrega pendente", ""))</f>
        <v>Aguardando retirada</v>
      </c>
      <c r="AC930" s="18">
        <v>1</v>
      </c>
      <c r="AD930" s="18">
        <f>AC930/SUMIF($P:$P,P930,$AC:$AC)</f>
        <v>1</v>
      </c>
      <c r="AE930" s="18">
        <f>IF(R930=0,0,AC930/SUMIF($R:$R,R930,$AC:$AC))</f>
        <v>0.33333333333333331</v>
      </c>
      <c r="AF930" s="18">
        <f>IF(R930=0,1,0)</f>
        <v>0</v>
      </c>
      <c r="AG930" s="18">
        <f>IF(R930=0,#REF!-J930,0)</f>
        <v>0</v>
      </c>
      <c r="AH930" t="str">
        <f>TEXT(J930,"MMMM")</f>
        <v>abril</v>
      </c>
    </row>
    <row r="931" spans="1:34" ht="12.75" hidden="1" customHeight="1" x14ac:dyDescent="0.25">
      <c r="A931" s="90" t="str">
        <f>IF(C931="Oficina Diversos","Oficina Geral",
IF(ISNUMBER(FIND("Estoque - Colhedoras",C931)),"Colhedoras",IF(ISNUMBER(FIND("Caldeiraria",C931)),"Caldeiraria",IF(ISNUMBER(FIND("Borracharia",C931)),"Borracharia",IF(ISNUMBER(FIND("Lubrificação",C931)),"Lubrificação",
IF(ISNUMBER(FIND("Estoque - Carregadeiras",C931)),"Carregadeiras",IF(ISNUMBER(FIND("Estoque - Veic. Leves",C931)),"Veic. Leves",
IF(ISNUMBER(FIND("Estoque - Caminhões",C931)),"Caminhões",IF(ISNUMBER(FIND("Estoque - Transbordos",C931)),"Transbordos",
IF(ISNUMBER(FIND("Estoque - Tratores",C931)),"Tratores",
IF(ISNUMBER(FIND("Estoque - Máquinas pesadas",C931)),"Máquinas pesadas",
IF(ISNUMBER(FIND("Estoque - Reboques",C931)),"Reboques",
IF(C931="Estoque","Estoque",
IF(AND(ISNUMBER(C931),C931&gt;1000,C931&lt;2000),"Caminhões",
IF(AND(ISNUMBER(C931),C931&gt;2000,C931&lt;3000),"Tratores",
IF(AND(ISNUMBER(C931),C931&gt;3000,C931&lt;4000),"Carregadeiras",
IF(AND(ISNUMBER(C931),C931&gt;4000,C931&lt;5000),"Máquinas pesadas",
IF(AND(ISNUMBER(C931),C931&gt;5000,C931&lt;6000),"Colhedoras",
IF(AND(ISNUMBER(C931),C931&gt;7000,C931&lt;8000),"Irrigação",
IF(AND(ISNUMBER(C931),C931&gt;8000,C931&lt;9000),"Reboques",IF(AND(ISNUMBER(C931),C931&gt;0,C931&lt;1000),"Veic. Leves","")))))))))))))))))))))</f>
        <v>Caminhões</v>
      </c>
      <c r="B931" s="8"/>
      <c r="C931" s="2">
        <v>1005</v>
      </c>
      <c r="D931" s="2">
        <v>33947</v>
      </c>
      <c r="E931" s="3" t="s">
        <v>573</v>
      </c>
      <c r="F931" s="14" t="str">
        <f>IF(ISBLANK(K931), "Apenas Solicitação", "Tem OC")</f>
        <v>Tem OC</v>
      </c>
      <c r="G931" s="2">
        <v>1</v>
      </c>
      <c r="H931" s="37">
        <f>G931-I931</f>
        <v>0</v>
      </c>
      <c r="I931" s="38">
        <v>1</v>
      </c>
      <c r="J931" s="4">
        <v>45751</v>
      </c>
      <c r="K931" s="180">
        <v>45759</v>
      </c>
      <c r="L931" s="3"/>
      <c r="M931" s="44"/>
      <c r="N931" s="44" t="str">
        <f>IFERROR(K931 + VALUE(LEFT(L931, FIND(" ", L931) - 1)), "")</f>
        <v/>
      </c>
      <c r="O931" s="3">
        <f>IF(_xlfn.DAYS(K931,J931)&lt;0, "Aguardando OC", _xlfn.DAYS(K931,J931))</f>
        <v>8</v>
      </c>
      <c r="P931" s="14">
        <v>398071</v>
      </c>
      <c r="Q931" s="2">
        <v>1141958</v>
      </c>
      <c r="R931" s="14">
        <v>166206</v>
      </c>
      <c r="S931" s="2">
        <v>685</v>
      </c>
      <c r="T931" s="65" t="s">
        <v>15</v>
      </c>
      <c r="U931" s="21">
        <v>209.29</v>
      </c>
      <c r="V931" s="2"/>
      <c r="W931" s="47" t="str">
        <f>IFERROR(VLOOKUP(V931, Fornecedores!A:C, 3, FALSE), "")</f>
        <v/>
      </c>
      <c r="X931" s="43" t="str">
        <f>IFERROR(VLOOKUP(V931, Fornecedores!A:E, 5, FALSE), "")</f>
        <v/>
      </c>
      <c r="Y931" s="43" t="str">
        <f>IFERROR(VLOOKUP(V931, Fornecedores!A:F, 6, FALSE), "")</f>
        <v/>
      </c>
      <c r="Z931" s="14" t="str">
        <f>IF(H931=0, "Pedido entregue!", "Pendente")</f>
        <v>Pedido entregue!</v>
      </c>
      <c r="AA931" s="59"/>
      <c r="AB931" s="58" t="str">
        <f>IF(Z931="Pedido Entregue!", IF(AA931=1, "Retirado do Almoxarifado", IF(AA931=2, "Material devolvido", "Aguardando retirada")), IF(Z931="Pendente", "Entrega pendente", ""))</f>
        <v>Aguardando retirada</v>
      </c>
      <c r="AC931" s="18">
        <v>1</v>
      </c>
      <c r="AD931" s="18">
        <f>AC931/SUMIF($P:$P,P931,$AC:$AC)</f>
        <v>1</v>
      </c>
      <c r="AE931" s="18">
        <f>IF(R931=0,0,AC931/SUMIF($R:$R,R931,$AC:$AC))</f>
        <v>0.33333333333333331</v>
      </c>
      <c r="AF931" s="18">
        <f>IF(R931=0,1,0)</f>
        <v>0</v>
      </c>
      <c r="AG931" s="18">
        <f>IF(R931=0,#REF!-J931,0)</f>
        <v>0</v>
      </c>
      <c r="AH931" t="str">
        <f>TEXT(J931,"MMMM")</f>
        <v>abril</v>
      </c>
    </row>
    <row r="932" spans="1:34" ht="12.75" hidden="1" customHeight="1" x14ac:dyDescent="0.25">
      <c r="A932" s="90" t="str">
        <f>IF(C932="Oficina Diversos","Oficina Geral",
IF(ISNUMBER(FIND("Estoque - Colhedoras",C932)),"Colhedoras",IF(ISNUMBER(FIND("Caldeiraria",C932)),"Caldeiraria",IF(ISNUMBER(FIND("Borracharia",C932)),"Borracharia",IF(ISNUMBER(FIND("Lubrificação",C932)),"Lubrificação",
IF(ISNUMBER(FIND("Estoque - Carregadeiras",C932)),"Carregadeiras",IF(ISNUMBER(FIND("Estoque - Veic. Leves",C932)),"Veic. Leves",
IF(ISNUMBER(FIND("Estoque - Caminhões",C932)),"Caminhões",IF(ISNUMBER(FIND("Estoque - Transbordos",C932)),"Transbordos",
IF(ISNUMBER(FIND("Estoque - Tratores",C932)),"Tratores",
IF(ISNUMBER(FIND("Estoque - Máquinas pesadas",C932)),"Máquinas pesadas",
IF(ISNUMBER(FIND("Estoque - Reboques",C932)),"Reboques",
IF(C932="Estoque","Estoque",
IF(AND(ISNUMBER(C932),C932&gt;1000,C932&lt;2000),"Caminhões",
IF(AND(ISNUMBER(C932),C932&gt;2000,C932&lt;3000),"Tratores",
IF(AND(ISNUMBER(C932),C932&gt;3000,C932&lt;4000),"Carregadeiras",
IF(AND(ISNUMBER(C932),C932&gt;4000,C932&lt;5000),"Máquinas pesadas",
IF(AND(ISNUMBER(C932),C932&gt;5000,C932&lt;6000),"Colhedoras",
IF(AND(ISNUMBER(C932),C932&gt;7000,C932&lt;8000),"Irrigação",
IF(AND(ISNUMBER(C932),C932&gt;8000,C932&lt;9000),"Reboques",IF(AND(ISNUMBER(C932),C932&gt;0,C932&lt;1000),"Veic. Leves","")))))))))))))))))))))</f>
        <v>Tratores</v>
      </c>
      <c r="B932" s="80"/>
      <c r="C932" s="2">
        <v>2030</v>
      </c>
      <c r="D932" s="2">
        <v>33966</v>
      </c>
      <c r="E932" s="3" t="s">
        <v>19997</v>
      </c>
      <c r="F932" s="14" t="str">
        <f>IF(ISBLANK(K932), "Apenas Solicitação", "Tem OC")</f>
        <v>Tem OC</v>
      </c>
      <c r="G932" s="2">
        <v>6</v>
      </c>
      <c r="H932" s="37">
        <f>G932-I932</f>
        <v>0</v>
      </c>
      <c r="I932" s="38">
        <v>6</v>
      </c>
      <c r="J932" s="4">
        <v>45796</v>
      </c>
      <c r="K932" s="180">
        <v>45804</v>
      </c>
      <c r="L932" s="3" t="s">
        <v>20166</v>
      </c>
      <c r="M932" s="44" t="str">
        <f ca="1">IF(OR(N932="", N932=0), "", IF(N932&gt;TODAY(), "No prazo", "Atrasado"))</f>
        <v>Atrasado</v>
      </c>
      <c r="N932" s="44">
        <f>IFERROR(K932 + VALUE(LEFT(L932, FIND(" ", L932) - 1)), "")</f>
        <v>45808</v>
      </c>
      <c r="O932" s="3">
        <f>IF(_xlfn.DAYS(K932,J932)&lt;0, "Aguardando OC", _xlfn.DAYS(K932,J932))</f>
        <v>8</v>
      </c>
      <c r="P932" s="14">
        <v>403476</v>
      </c>
      <c r="Q932" s="55"/>
      <c r="R932" s="14">
        <v>168234</v>
      </c>
      <c r="S932" s="2">
        <v>221</v>
      </c>
      <c r="T932" s="65" t="s">
        <v>1029</v>
      </c>
      <c r="U932" s="21">
        <v>477.06</v>
      </c>
      <c r="V932" s="2">
        <v>3465</v>
      </c>
      <c r="W932" s="47" t="str">
        <f>IFERROR(VLOOKUP(V932, Fornecedores!A:C, 3, FALSE), "")</f>
        <v>MAQNELSON AGRICOLA L</v>
      </c>
      <c r="X932" s="43" t="str">
        <f>IFERROR(VLOOKUP(V932, Fornecedores!A:E, 5, FALSE), "")</f>
        <v>Itumbiara</v>
      </c>
      <c r="Y932" s="43" t="str">
        <f>IFERROR(VLOOKUP(V932, Fornecedores!A:F, 6, FALSE), "")</f>
        <v>GO</v>
      </c>
      <c r="Z932" s="14" t="str">
        <f>IF(H932=0, "Pedido entregue!", "Pendente")</f>
        <v>Pedido entregue!</v>
      </c>
      <c r="AA932" s="59"/>
      <c r="AB932" s="58" t="str">
        <f>IF(Z932="Pedido Entregue!", IF(AA932=1, "Retirado do Almoxarifado", IF(AA932=2, "Material devolvido", "Aguardando retirada")), IF(Z932="Pendente", "Entrega pendente", ""))</f>
        <v>Aguardando retirada</v>
      </c>
      <c r="AC932" s="18">
        <v>1</v>
      </c>
      <c r="AD932" s="18">
        <f>AC932/SUMIF($P:$P,P932,$AC:$AC)</f>
        <v>1</v>
      </c>
      <c r="AE932" s="18">
        <f>IF(R932=0,0,AC932/SUMIF($R:$R,R932,$AC:$AC))</f>
        <v>4.7619047619047616E-2</v>
      </c>
      <c r="AF932" s="18">
        <f>IF(R932=0,1,0)</f>
        <v>0</v>
      </c>
      <c r="AH932" t="str">
        <f>TEXT(J932,"MMMM")</f>
        <v>maio</v>
      </c>
    </row>
    <row r="933" spans="1:34" ht="12.75" customHeight="1" x14ac:dyDescent="0.25">
      <c r="A933" s="90" t="str">
        <f>IF(C933="Oficina Diversos","Oficina Geral",
IF(ISNUMBER(FIND("Estoque - Colhedoras",C933)),"Colhedoras",IF(ISNUMBER(FIND("Caldeiraria",C933)),"Caldeiraria",IF(ISNUMBER(FIND("Borracharia",C933)),"Borracharia",IF(ISNUMBER(FIND("Lubrificação",C933)),"Lubrificação",
IF(ISNUMBER(FIND("Estoque - Carregadeiras",C933)),"Carregadeiras",IF(ISNUMBER(FIND("Estoque - Veic. Leves",C933)),"Veic. Leves",
IF(ISNUMBER(FIND("Estoque - Caminhões",C933)),"Caminhões",IF(ISNUMBER(FIND("Estoque - Transbordos",C933)),"Transbordos",
IF(ISNUMBER(FIND("Estoque - Tratores",C933)),"Tratores",
IF(ISNUMBER(FIND("Estoque - Máquinas pesadas",C933)),"Máquinas pesadas",
IF(ISNUMBER(FIND("Estoque - Reboques",C933)),"Reboques",
IF(C933="Estoque","Estoque",
IF(AND(ISNUMBER(C933),C933&gt;1000,C933&lt;2000),"Caminhões",
IF(AND(ISNUMBER(C933),C933&gt;2000,C933&lt;3000),"Tratores",
IF(AND(ISNUMBER(C933),C933&gt;3000,C933&lt;4000),"Carregadeiras",
IF(AND(ISNUMBER(C933),C933&gt;4000,C933&lt;5000),"Máquinas pesadas",
IF(AND(ISNUMBER(C933),C933&gt;5000,C933&lt;6000),"Colhedoras",
IF(AND(ISNUMBER(C933),C933&gt;7000,C933&lt;8000),"Irrigação",
IF(AND(ISNUMBER(C933),C933&gt;8000,C933&lt;9000),"Reboques",IF(AND(ISNUMBER(C933),C933&gt;0,C933&lt;1000),"Veic. Leves","")))))))))))))))))))))</f>
        <v>Tratores</v>
      </c>
      <c r="B933" s="211"/>
      <c r="C933" s="171">
        <v>2027</v>
      </c>
      <c r="D933" s="170">
        <v>33966</v>
      </c>
      <c r="E933" s="173" t="s">
        <v>19997</v>
      </c>
      <c r="F933" s="101" t="str">
        <f>IF(ISBLANK(K933), "Apenas Solicitação", "Tem OC")</f>
        <v>Apenas Solicitação</v>
      </c>
      <c r="G933" s="170">
        <v>6</v>
      </c>
      <c r="H933" s="102">
        <f>G933-I933</f>
        <v>6</v>
      </c>
      <c r="I933" s="103"/>
      <c r="J933" s="174">
        <v>45821</v>
      </c>
      <c r="K933" s="201"/>
      <c r="L933" s="173"/>
      <c r="M933" s="104" t="str">
        <f ca="1">IF(OR(N933="", N933=0), "", IF(N933&gt;TODAY(), "No prazo", "Atrasado"))</f>
        <v/>
      </c>
      <c r="N933" s="104" t="str">
        <f>IFERROR(K933 + VALUE(LEFT(L933, FIND(" ", L933) - 1)), "")</f>
        <v/>
      </c>
      <c r="O933" s="105" t="str">
        <f>IF(_xlfn.DAYS(K933,J933)&lt;0, "Aguardando OC", _xlfn.DAYS(K933,J933))</f>
        <v>Aguardando OC</v>
      </c>
      <c r="P933" s="201">
        <v>407484</v>
      </c>
      <c r="Q933" s="55"/>
      <c r="R933" s="201">
        <v>0</v>
      </c>
      <c r="S933" s="2">
        <v>221</v>
      </c>
      <c r="T933" s="65" t="s">
        <v>1029</v>
      </c>
      <c r="U933" s="170">
        <v>79.510000000000005</v>
      </c>
      <c r="V933" s="170"/>
      <c r="W933" s="117" t="str">
        <f>IFERROR(VLOOKUP(V933, Fornecedores!A:C, 3, FALSE), "")</f>
        <v/>
      </c>
      <c r="X933" s="105" t="str">
        <f>IFERROR(VLOOKUP(V933, Fornecedores!A:E, 5, FALSE), "")</f>
        <v/>
      </c>
      <c r="Y933" s="105" t="str">
        <f>IFERROR(VLOOKUP(V933, Fornecedores!A:F, 6, FALSE), "")</f>
        <v/>
      </c>
      <c r="Z933" s="101" t="str">
        <f>IF(H933=0, "Pedido entregue!", "Pendente")</f>
        <v>Pendente</v>
      </c>
      <c r="AA933" s="119"/>
      <c r="AB933" s="132" t="str">
        <f>IF(Z933="Pedido Entregue!", IF(AA933=1, "Retirado do Almoxarifado", IF(AA933=2, "Material devolvido", "Aguardando retirada")), IF(Z933="Pendente", "Entrega pendente", ""))</f>
        <v>Entrega pendente</v>
      </c>
      <c r="AC933" s="18">
        <v>1</v>
      </c>
      <c r="AD933" s="18">
        <f>AC933/SUMIF($P:$P,P933,$AC:$AC)</f>
        <v>1</v>
      </c>
      <c r="AE933" s="18">
        <f>IF(R933=0,0,AC933/SUMIF($R:$R,R933,$AC:$AC))</f>
        <v>0</v>
      </c>
      <c r="AF933" s="18">
        <f>IF(R933=0,1,0)</f>
        <v>1</v>
      </c>
      <c r="AH933" t="str">
        <f>TEXT(J933,"MMMM")</f>
        <v>junho</v>
      </c>
    </row>
    <row r="934" spans="1:34" ht="12.75" hidden="1" customHeight="1" x14ac:dyDescent="0.25">
      <c r="A934" s="90" t="str">
        <f>IF(C934="Oficina Diversos","Oficina Geral",
IF(ISNUMBER(FIND("Estoque - Colhedoras",C934)),"Colhedoras",IF(ISNUMBER(FIND("Caldeiraria",C934)),"Caldeiraria",IF(ISNUMBER(FIND("Borracharia",C934)),"Borracharia",IF(ISNUMBER(FIND("Lubrificação",C934)),"Lubrificação",
IF(ISNUMBER(FIND("Estoque - Carregadeiras",C934)),"Carregadeiras",IF(ISNUMBER(FIND("Estoque - Veic. Leves",C934)),"Veic. Leves",
IF(ISNUMBER(FIND("Estoque - Caminhões",C934)),"Caminhões",IF(ISNUMBER(FIND("Estoque - Transbordos",C934)),"Transbordos",
IF(ISNUMBER(FIND("Estoque - Tratores",C934)),"Tratores",
IF(ISNUMBER(FIND("Estoque - Máquinas pesadas",C934)),"Máquinas pesadas",
IF(ISNUMBER(FIND("Estoque - Reboques",C934)),"Reboques",
IF(C934="Estoque","Estoque",
IF(AND(ISNUMBER(C934),C934&gt;1000,C934&lt;2000),"Caminhões",
IF(AND(ISNUMBER(C934),C934&gt;2000,C934&lt;3000),"Tratores",
IF(AND(ISNUMBER(C934),C934&gt;3000,C934&lt;4000),"Carregadeiras",
IF(AND(ISNUMBER(C934),C934&gt;4000,C934&lt;5000),"Máquinas pesadas",
IF(AND(ISNUMBER(C934),C934&gt;5000,C934&lt;6000),"Colhedoras",
IF(AND(ISNUMBER(C934),C934&gt;7000,C934&lt;8000),"Irrigação",
IF(AND(ISNUMBER(C934),C934&gt;8000,C934&lt;9000),"Reboques",IF(AND(ISNUMBER(C934),C934&gt;0,C934&lt;1000),"Veic. Leves","")))))))))))))))))))))</f>
        <v>Máquinas pesadas</v>
      </c>
      <c r="B934" s="8"/>
      <c r="C934" s="2">
        <v>4008</v>
      </c>
      <c r="D934" s="2">
        <v>33981</v>
      </c>
      <c r="E934" s="3" t="s">
        <v>19850</v>
      </c>
      <c r="F934" s="14" t="str">
        <f>IF(ISBLANK(K934), "Apenas Solicitação", "Tem OC")</f>
        <v>Tem OC</v>
      </c>
      <c r="G934" s="2">
        <v>4</v>
      </c>
      <c r="H934" s="37">
        <f>G934-I934</f>
        <v>0</v>
      </c>
      <c r="I934" s="38">
        <v>4</v>
      </c>
      <c r="J934" s="4">
        <v>45793</v>
      </c>
      <c r="K934" s="180">
        <v>45803</v>
      </c>
      <c r="L934" s="3" t="s">
        <v>20152</v>
      </c>
      <c r="M934" s="44" t="str">
        <f ca="1">IF(OR(N934="", N934=0), "", IF(N934&gt;TODAY(), "No prazo", "Atrasado"))</f>
        <v>Atrasado</v>
      </c>
      <c r="N934" s="44">
        <f>IFERROR(K934 + VALUE(LEFT(L934, FIND(" ", L934) - 1)), "")</f>
        <v>45804</v>
      </c>
      <c r="O934" s="3">
        <f>IF(_xlfn.DAYS(K934,J934)&lt;0, "Aguardando OC", _xlfn.DAYS(K934,J934))</f>
        <v>10</v>
      </c>
      <c r="P934" s="14">
        <v>403204</v>
      </c>
      <c r="Q934" s="55"/>
      <c r="R934" s="14">
        <v>168130</v>
      </c>
      <c r="S934" s="2">
        <v>221</v>
      </c>
      <c r="T934" s="65" t="s">
        <v>1029</v>
      </c>
      <c r="U934" s="21">
        <v>894.84</v>
      </c>
      <c r="V934" s="2">
        <v>9438</v>
      </c>
      <c r="W934" s="47" t="str">
        <f>IFERROR(VLOOKUP(V934, Fornecedores!A:C, 3, FALSE), "")</f>
        <v>TASTRACTOR</v>
      </c>
      <c r="X934" s="43" t="str">
        <f>IFERROR(VLOOKUP(V934, Fornecedores!A:E, 5, FALSE), "")</f>
        <v>São Paulo</v>
      </c>
      <c r="Y934" s="43" t="str">
        <f>IFERROR(VLOOKUP(V934, Fornecedores!A:F, 6, FALSE), "")</f>
        <v>SP</v>
      </c>
      <c r="Z934" s="14" t="str">
        <f>IF(H934=0, "Pedido entregue!", "Pendente")</f>
        <v>Pedido entregue!</v>
      </c>
      <c r="AA934" s="59"/>
      <c r="AB934" s="58" t="str">
        <f>IF(Z934="Pedido Entregue!", IF(AA934=1, "Retirado do Almoxarifado", IF(AA934=2, "Material devolvido", "Aguardando retirada")), IF(Z934="Pendente", "Entrega pendente", ""))</f>
        <v>Aguardando retirada</v>
      </c>
      <c r="AC934" s="18">
        <v>1</v>
      </c>
      <c r="AD934" s="18">
        <f>AC934/SUMIF($P:$P,P934,$AC:$AC)</f>
        <v>1</v>
      </c>
      <c r="AE934" s="18">
        <f>IF(R934=0,0,AC934/SUMIF($R:$R,R934,$AC:$AC))</f>
        <v>1.9230769230769232E-2</v>
      </c>
      <c r="AF934" s="18">
        <f>IF(R934=0,1,0)</f>
        <v>0</v>
      </c>
      <c r="AH934" t="str">
        <f>TEXT(J934,"MMMM")</f>
        <v>maio</v>
      </c>
    </row>
    <row r="935" spans="1:34" ht="12.75" hidden="1" customHeight="1" x14ac:dyDescent="0.25">
      <c r="A935" s="90" t="str">
        <f>IF(C935="Oficina Diversos","Oficina Geral",
IF(ISNUMBER(FIND("Estoque - Colhedoras",C935)),"Colhedoras",IF(ISNUMBER(FIND("Caldeiraria",C935)),"Caldeiraria",IF(ISNUMBER(FIND("Borracharia",C935)),"Borracharia",IF(ISNUMBER(FIND("Lubrificação",C935)),"Lubrificação",
IF(ISNUMBER(FIND("Estoque - Carregadeiras",C935)),"Carregadeiras",IF(ISNUMBER(FIND("Estoque - Veic. Leves",C935)),"Veic. Leves",
IF(ISNUMBER(FIND("Estoque - Caminhões",C935)),"Caminhões",IF(ISNUMBER(FIND("Estoque - Transbordos",C935)),"Transbordos",
IF(ISNUMBER(FIND("Estoque - Tratores",C935)),"Tratores",
IF(ISNUMBER(FIND("Estoque - Máquinas pesadas",C935)),"Máquinas pesadas",
IF(ISNUMBER(FIND("Estoque - Reboques",C935)),"Reboques",
IF(C935="Estoque","Estoque",
IF(AND(ISNUMBER(C935),C935&gt;1000,C935&lt;2000),"Caminhões",
IF(AND(ISNUMBER(C935),C935&gt;2000,C935&lt;3000),"Tratores",
IF(AND(ISNUMBER(C935),C935&gt;3000,C935&lt;4000),"Carregadeiras",
IF(AND(ISNUMBER(C935),C935&gt;4000,C935&lt;5000),"Máquinas pesadas",
IF(AND(ISNUMBER(C935),C935&gt;5000,C935&lt;6000),"Colhedoras",
IF(AND(ISNUMBER(C935),C935&gt;7000,C935&lt;8000),"Irrigação",
IF(AND(ISNUMBER(C935),C935&gt;8000,C935&lt;9000),"Reboques",IF(AND(ISNUMBER(C935),C935&gt;0,C935&lt;1000),"Veic. Leves","")))))))))))))))))))))</f>
        <v>Máquinas pesadas</v>
      </c>
      <c r="B935" s="8"/>
      <c r="C935" s="2">
        <v>4008</v>
      </c>
      <c r="D935" s="2">
        <v>33982</v>
      </c>
      <c r="E935" s="3" t="s">
        <v>19851</v>
      </c>
      <c r="F935" s="14" t="str">
        <f>IF(ISBLANK(K935), "Apenas Solicitação", "Tem OC")</f>
        <v>Tem OC</v>
      </c>
      <c r="G935" s="2">
        <v>4</v>
      </c>
      <c r="H935" s="37">
        <f>G935-I935</f>
        <v>0</v>
      </c>
      <c r="I935" s="38">
        <v>4</v>
      </c>
      <c r="J935" s="4">
        <v>45793</v>
      </c>
      <c r="K935" s="180">
        <v>45803</v>
      </c>
      <c r="L935" s="3" t="s">
        <v>20152</v>
      </c>
      <c r="M935" s="44" t="str">
        <f ca="1">IF(OR(N935="", N935=0), "", IF(N935&gt;TODAY(), "No prazo", "Atrasado"))</f>
        <v>Atrasado</v>
      </c>
      <c r="N935" s="44">
        <f>IFERROR(K935 + VALUE(LEFT(L935, FIND(" ", L935) - 1)), "")</f>
        <v>45804</v>
      </c>
      <c r="O935" s="3">
        <f>IF(_xlfn.DAYS(K935,J935)&lt;0, "Aguardando OC", _xlfn.DAYS(K935,J935))</f>
        <v>10</v>
      </c>
      <c r="P935" s="14">
        <v>403207</v>
      </c>
      <c r="Q935" s="55"/>
      <c r="R935" s="14">
        <v>168130</v>
      </c>
      <c r="S935" s="2">
        <v>221</v>
      </c>
      <c r="T935" s="65" t="s">
        <v>1029</v>
      </c>
      <c r="U935" s="21">
        <v>486.35</v>
      </c>
      <c r="V935" s="2">
        <v>9438</v>
      </c>
      <c r="W935" s="47" t="str">
        <f>IFERROR(VLOOKUP(V935, Fornecedores!A:C, 3, FALSE), "")</f>
        <v>TASTRACTOR</v>
      </c>
      <c r="X935" s="43" t="str">
        <f>IFERROR(VLOOKUP(V935, Fornecedores!A:E, 5, FALSE), "")</f>
        <v>São Paulo</v>
      </c>
      <c r="Y935" s="43" t="str">
        <f>IFERROR(VLOOKUP(V935, Fornecedores!A:F, 6, FALSE), "")</f>
        <v>SP</v>
      </c>
      <c r="Z935" s="14" t="str">
        <f>IF(H935=0, "Pedido entregue!", "Pendente")</f>
        <v>Pedido entregue!</v>
      </c>
      <c r="AA935" s="59"/>
      <c r="AB935" s="58" t="str">
        <f>IF(Z935="Pedido Entregue!", IF(AA935=1, "Retirado do Almoxarifado", IF(AA935=2, "Material devolvido", "Aguardando retirada")), IF(Z935="Pendente", "Entrega pendente", ""))</f>
        <v>Aguardando retirada</v>
      </c>
      <c r="AC935" s="18">
        <v>1</v>
      </c>
      <c r="AD935" s="18">
        <f>AC935/SUMIF($P:$P,P935,$AC:$AC)</f>
        <v>1</v>
      </c>
      <c r="AE935" s="18">
        <f>IF(R935=0,0,AC935/SUMIF($R:$R,R935,$AC:$AC))</f>
        <v>1.9230769230769232E-2</v>
      </c>
      <c r="AF935" s="18">
        <f>IF(R935=0,1,0)</f>
        <v>0</v>
      </c>
      <c r="AH935" t="str">
        <f>TEXT(J935,"MMMM")</f>
        <v>maio</v>
      </c>
    </row>
    <row r="936" spans="1:34" ht="12.75" hidden="1" customHeight="1" x14ac:dyDescent="0.25">
      <c r="A936" s="90" t="str">
        <f>IF(C936="Oficina Diversos","Oficina Geral",
IF(ISNUMBER(FIND("Estoque - Colhedoras",C936)),"Colhedoras",IF(ISNUMBER(FIND("Caldeiraria",C936)),"Caldeiraria",IF(ISNUMBER(FIND("Borracharia",C936)),"Borracharia",IF(ISNUMBER(FIND("Lubrificação",C936)),"Lubrificação",
IF(ISNUMBER(FIND("Estoque - Carregadeiras",C936)),"Carregadeiras",IF(ISNUMBER(FIND("Estoque - Veic. Leves",C936)),"Veic. Leves",
IF(ISNUMBER(FIND("Estoque - Caminhões",C936)),"Caminhões",IF(ISNUMBER(FIND("Estoque - Transbordos",C936)),"Transbordos",
IF(ISNUMBER(FIND("Estoque - Tratores",C936)),"Tratores",
IF(ISNUMBER(FIND("Estoque - Máquinas pesadas",C936)),"Máquinas pesadas",
IF(ISNUMBER(FIND("Estoque - Reboques",C936)),"Reboques",
IF(C936="Estoque","Estoque",
IF(AND(ISNUMBER(C936),C936&gt;1000,C936&lt;2000),"Caminhões",
IF(AND(ISNUMBER(C936),C936&gt;2000,C936&lt;3000),"Tratores",
IF(AND(ISNUMBER(C936),C936&gt;3000,C936&lt;4000),"Carregadeiras",
IF(AND(ISNUMBER(C936),C936&gt;4000,C936&lt;5000),"Máquinas pesadas",
IF(AND(ISNUMBER(C936),C936&gt;5000,C936&lt;6000),"Colhedoras",
IF(AND(ISNUMBER(C936),C936&gt;7000,C936&lt;8000),"Irrigação",
IF(AND(ISNUMBER(C936),C936&gt;8000,C936&lt;9000),"Reboques",IF(AND(ISNUMBER(C936),C936&gt;0,C936&lt;1000),"Veic. Leves","")))))))))))))))))))))</f>
        <v>Carregadeiras</v>
      </c>
      <c r="B936" s="8"/>
      <c r="C936" s="42">
        <v>3023</v>
      </c>
      <c r="D936" s="42">
        <v>34221</v>
      </c>
      <c r="E936" s="43" t="s">
        <v>1225</v>
      </c>
      <c r="F936" s="14" t="str">
        <f>IF(ISBLANK(K936), "Apenas Solicitação", "Tem OC")</f>
        <v>Tem OC</v>
      </c>
      <c r="G936" s="42">
        <v>1</v>
      </c>
      <c r="H936" s="37">
        <f>G936-I936</f>
        <v>0</v>
      </c>
      <c r="I936" s="38">
        <v>1</v>
      </c>
      <c r="J936" s="44">
        <v>45786</v>
      </c>
      <c r="K936" s="185">
        <v>45792</v>
      </c>
      <c r="L936" s="44"/>
      <c r="M936" s="44"/>
      <c r="N936" s="44" t="str">
        <f>IFERROR(K936 + VALUE(LEFT(L936, FIND(" ", L936) - 1)), "")</f>
        <v/>
      </c>
      <c r="O936" s="3">
        <f>IF(_xlfn.DAYS(K936,J936)&lt;0, "Aguardando OC", _xlfn.DAYS(K936,J936))</f>
        <v>6</v>
      </c>
      <c r="P936" s="191">
        <v>402262</v>
      </c>
      <c r="Q936" s="33"/>
      <c r="R936" s="191">
        <v>167746</v>
      </c>
      <c r="S936" s="49"/>
      <c r="T936" s="153"/>
      <c r="U936" s="45">
        <v>735.47</v>
      </c>
      <c r="V936" s="42">
        <v>15127</v>
      </c>
      <c r="W936" s="47" t="str">
        <f>IFERROR(VLOOKUP(V936, Fornecedores!A:C, 3, FALSE), "")</f>
        <v>EQUAGRIL LTDA</v>
      </c>
      <c r="X936" s="43" t="str">
        <f>IFERROR(VLOOKUP(V936, Fornecedores!A:E, 5, FALSE), "")</f>
        <v>São Paulo</v>
      </c>
      <c r="Y936" s="43" t="str">
        <f>IFERROR(VLOOKUP(V936, Fornecedores!A:F, 6, FALSE), "")</f>
        <v>SP</v>
      </c>
      <c r="Z936" s="14" t="str">
        <f>IF(H936=0, "Pedido entregue!", "Pendente")</f>
        <v>Pedido entregue!</v>
      </c>
      <c r="AA936" s="59">
        <v>1</v>
      </c>
      <c r="AB936" s="58" t="str">
        <f>IF(Z936="Pedido Entregue!", IF(AA936=1, "Retirado do Almoxarifado", IF(AA936=2, "Material devolvido", "Aguardando retirada")), IF(Z936="Pendente", "Entrega pendente", ""))</f>
        <v>Retirado do Almoxarifado</v>
      </c>
      <c r="AC936" s="18">
        <v>1</v>
      </c>
      <c r="AD936" s="18">
        <f>AC936/SUMIF($P:$P,P936,$AC:$AC)</f>
        <v>1</v>
      </c>
      <c r="AE936" s="18">
        <f>IF(R936=0,0,AC936/SUMIF($R:$R,R936,$AC:$AC))</f>
        <v>9.0909090909090912E-2</v>
      </c>
      <c r="AF936" s="18">
        <f>IF(R936=0,1,0)</f>
        <v>0</v>
      </c>
      <c r="AG936" s="18">
        <f>IF(R936=0,#REF!-J936,0)</f>
        <v>0</v>
      </c>
      <c r="AH936" t="str">
        <f>TEXT(J936,"MMMM")</f>
        <v>maio</v>
      </c>
    </row>
    <row r="937" spans="1:34" ht="12.75" hidden="1" customHeight="1" x14ac:dyDescent="0.25">
      <c r="A937" s="90" t="str">
        <f>IF(C937="Oficina Diversos","Oficina Geral",
IF(ISNUMBER(FIND("Estoque - Colhedoras",C937)),"Colhedoras",IF(ISNUMBER(FIND("Caldeiraria",C937)),"Caldeiraria",IF(ISNUMBER(FIND("Borracharia",C937)),"Borracharia",IF(ISNUMBER(FIND("Lubrificação",C937)),"Lubrificação",
IF(ISNUMBER(FIND("Estoque - Carregadeiras",C937)),"Carregadeiras",IF(ISNUMBER(FIND("Estoque - Veic. Leves",C937)),"Veic. Leves",
IF(ISNUMBER(FIND("Estoque - Caminhões",C937)),"Caminhões",IF(ISNUMBER(FIND("Estoque - Transbordos",C937)),"Transbordos",
IF(ISNUMBER(FIND("Estoque - Tratores",C937)),"Tratores",
IF(ISNUMBER(FIND("Estoque - Máquinas pesadas",C937)),"Máquinas pesadas",
IF(ISNUMBER(FIND("Estoque - Reboques",C937)),"Reboques",
IF(C937="Estoque","Estoque",
IF(AND(ISNUMBER(C937),C937&gt;1000,C937&lt;2000),"Caminhões",
IF(AND(ISNUMBER(C937),C937&gt;2000,C937&lt;3000),"Tratores",
IF(AND(ISNUMBER(C937),C937&gt;3000,C937&lt;4000),"Carregadeiras",
IF(AND(ISNUMBER(C937),C937&gt;4000,C937&lt;5000),"Máquinas pesadas",
IF(AND(ISNUMBER(C937),C937&gt;5000,C937&lt;6000),"Colhedoras",
IF(AND(ISNUMBER(C937),C937&gt;7000,C937&lt;8000),"Irrigação",
IF(AND(ISNUMBER(C937),C937&gt;8000,C937&lt;9000),"Reboques",IF(AND(ISNUMBER(C937),C937&gt;0,C937&lt;1000),"Veic. Leves","")))))))))))))))))))))</f>
        <v>Máquinas pesadas</v>
      </c>
      <c r="B937" s="39"/>
      <c r="C937" s="2">
        <v>4003</v>
      </c>
      <c r="D937" s="2">
        <v>34236</v>
      </c>
      <c r="E937" s="3" t="s">
        <v>1103</v>
      </c>
      <c r="F937" s="14" t="str">
        <f>IF(ISBLANK(K937), "Apenas Solicitação", "Tem OC")</f>
        <v>Tem OC</v>
      </c>
      <c r="G937" s="2">
        <v>1</v>
      </c>
      <c r="H937" s="37">
        <f>G937-I937</f>
        <v>0</v>
      </c>
      <c r="I937" s="38">
        <v>1</v>
      </c>
      <c r="J937" s="4">
        <v>45785</v>
      </c>
      <c r="K937" s="180">
        <v>45794</v>
      </c>
      <c r="L937" s="4"/>
      <c r="M937" s="44" t="str">
        <f ca="1">IF(OR(N937="", N937=0), "", IF(N937&gt;TODAY(), "No prazo", "Atrasado"))</f>
        <v/>
      </c>
      <c r="N937" s="44" t="str">
        <f>IFERROR(K937 + VALUE(LEFT(L937, FIND(" ", L937) - 1)), "")</f>
        <v/>
      </c>
      <c r="O937" s="3">
        <f>IF(_xlfn.DAYS(K937,J937)&lt;0, "Aguardando OC", _xlfn.DAYS(K937,J937))</f>
        <v>9</v>
      </c>
      <c r="P937" s="14">
        <v>401959</v>
      </c>
      <c r="Q937" s="33"/>
      <c r="R937" s="14">
        <v>167854</v>
      </c>
      <c r="S937" s="42">
        <v>221</v>
      </c>
      <c r="T937" s="67" t="s">
        <v>1029</v>
      </c>
      <c r="U937" s="45">
        <v>395</v>
      </c>
      <c r="V937" s="2">
        <v>9863</v>
      </c>
      <c r="W937" s="47" t="str">
        <f>IFERROR(VLOOKUP(V937, Fornecedores!A:C, 3, FALSE), "")</f>
        <v>ITALPRATES</v>
      </c>
      <c r="X937" s="43" t="str">
        <f>IFERROR(VLOOKUP(V937, Fornecedores!A:E, 5, FALSE), "")</f>
        <v>São Paulo</v>
      </c>
      <c r="Y937" s="43" t="str">
        <f>IFERROR(VLOOKUP(V937, Fornecedores!A:F, 6, FALSE), "")</f>
        <v>SP</v>
      </c>
      <c r="Z937" s="14" t="str">
        <f>IF(H937=0, "Pedido entregue!", "Pendente")</f>
        <v>Pedido entregue!</v>
      </c>
      <c r="AA937" s="59"/>
      <c r="AB937" s="58" t="str">
        <f>IF(Z937="Pedido Entregue!", IF(AA937=1, "Retirado do Almoxarifado", IF(AA937=2, "Material devolvido", "Aguardando retirada")), IF(Z937="Pendente", "Entrega pendente", ""))</f>
        <v>Aguardando retirada</v>
      </c>
      <c r="AC937" s="18">
        <v>1</v>
      </c>
      <c r="AD937" s="18">
        <f>AC937/SUMIF($P:$P,P937,$AC:$AC)</f>
        <v>1</v>
      </c>
      <c r="AE937" s="18">
        <f>IF(R937=0,0,AC937/SUMIF($R:$R,R937,$AC:$AC))</f>
        <v>0.2</v>
      </c>
      <c r="AF937" s="18">
        <f>IF(R937=0,1,0)</f>
        <v>0</v>
      </c>
      <c r="AH937" t="str">
        <f>TEXT(J937,"MMMM")</f>
        <v>maio</v>
      </c>
    </row>
    <row r="938" spans="1:34" ht="12.75" hidden="1" customHeight="1" x14ac:dyDescent="0.25">
      <c r="A938" s="90" t="str">
        <f>IF(C938="Oficina Diversos","Oficina Geral",
IF(ISNUMBER(FIND("Estoque - Colhedoras",C938)),"Colhedoras",IF(ISNUMBER(FIND("Caldeiraria",C938)),"Caldeiraria",IF(ISNUMBER(FIND("Borracharia",C938)),"Borracharia",IF(ISNUMBER(FIND("Lubrificação",C938)),"Lubrificação",
IF(ISNUMBER(FIND("Estoque - Carregadeiras",C938)),"Carregadeiras",IF(ISNUMBER(FIND("Estoque - Veic. Leves",C938)),"Veic. Leves",
IF(ISNUMBER(FIND("Estoque - Caminhões",C938)),"Caminhões",IF(ISNUMBER(FIND("Estoque - Transbordos",C938)),"Transbordos",
IF(ISNUMBER(FIND("Estoque - Tratores",C938)),"Tratores",
IF(ISNUMBER(FIND("Estoque - Máquinas pesadas",C938)),"Máquinas pesadas",
IF(ISNUMBER(FIND("Estoque - Reboques",C938)),"Reboques",
IF(C938="Estoque","Estoque",
IF(AND(ISNUMBER(C938),C938&gt;1000,C938&lt;2000),"Caminhões",
IF(AND(ISNUMBER(C938),C938&gt;2000,C938&lt;3000),"Tratores",
IF(AND(ISNUMBER(C938),C938&gt;3000,C938&lt;4000),"Carregadeiras",
IF(AND(ISNUMBER(C938),C938&gt;4000,C938&lt;5000),"Máquinas pesadas",
IF(AND(ISNUMBER(C938),C938&gt;5000,C938&lt;6000),"Colhedoras",
IF(AND(ISNUMBER(C938),C938&gt;7000,C938&lt;8000),"Irrigação",
IF(AND(ISNUMBER(C938),C938&gt;8000,C938&lt;9000),"Reboques",IF(AND(ISNUMBER(C938),C938&gt;0,C938&lt;1000),"Veic. Leves","")))))))))))))))))))))</f>
        <v>Tratores</v>
      </c>
      <c r="B938" s="8"/>
      <c r="C938" s="2">
        <v>2048</v>
      </c>
      <c r="D938" s="2">
        <v>34264</v>
      </c>
      <c r="E938" s="3" t="s">
        <v>722</v>
      </c>
      <c r="F938" s="14" t="str">
        <f>IF(ISBLANK(K938), "Apenas Solicitação", "Tem OC")</f>
        <v>Tem OC</v>
      </c>
      <c r="G938" s="2">
        <v>1</v>
      </c>
      <c r="H938" s="37">
        <f>G938-I938</f>
        <v>0</v>
      </c>
      <c r="I938" s="38">
        <v>1</v>
      </c>
      <c r="J938" s="4">
        <v>45755</v>
      </c>
      <c r="K938" s="180">
        <v>45763</v>
      </c>
      <c r="L938" s="4"/>
      <c r="M938" s="44"/>
      <c r="N938" s="44" t="str">
        <f>IFERROR(K938 + VALUE(LEFT(L938, FIND(" ", L938) - 1)), "")</f>
        <v/>
      </c>
      <c r="O938" s="3">
        <f>IF(_xlfn.DAYS(K938,J938)&lt;0, "Aguardando OC", _xlfn.DAYS(K938,J938))</f>
        <v>8</v>
      </c>
      <c r="P938" s="14">
        <v>398392</v>
      </c>
      <c r="Q938" s="2">
        <v>1142680</v>
      </c>
      <c r="R938" s="14">
        <v>166417</v>
      </c>
      <c r="S938" s="2">
        <v>692</v>
      </c>
      <c r="T938" s="65" t="s">
        <v>106</v>
      </c>
      <c r="U938" s="21">
        <v>140</v>
      </c>
      <c r="V938" s="2">
        <v>13341</v>
      </c>
      <c r="W938" s="47" t="str">
        <f>IFERROR(VLOOKUP(V938, Fornecedores!A:C, 3, FALSE), "")</f>
        <v>DISMA DISTRIBUIDORA</v>
      </c>
      <c r="X938" s="43" t="str">
        <f>IFERROR(VLOOKUP(V938, Fornecedores!A:E, 5, FALSE), "")</f>
        <v>Araçatuba</v>
      </c>
      <c r="Y938" s="43" t="str">
        <f>IFERROR(VLOOKUP(V938, Fornecedores!A:F, 6, FALSE), "")</f>
        <v>SP</v>
      </c>
      <c r="Z938" s="14" t="str">
        <f>IF(H938=0, "Pedido entregue!", "Pendente")</f>
        <v>Pedido entregue!</v>
      </c>
      <c r="AA938" s="59">
        <v>1</v>
      </c>
      <c r="AB938" s="58" t="str">
        <f>IF(Z938="Pedido Entregue!", IF(AA938=1, "Retirado do Almoxarifado", IF(AA938=2, "Material devolvido", "Aguardando retirada")), IF(Z938="Pendente", "Entrega pendente", ""))</f>
        <v>Retirado do Almoxarifado</v>
      </c>
      <c r="AC938" s="18">
        <v>1</v>
      </c>
      <c r="AD938" s="18">
        <f>AC938/SUMIF($P:$P,P938,$AC:$AC)</f>
        <v>1</v>
      </c>
      <c r="AE938" s="18">
        <f>IF(R938=0,0,AC938/SUMIF($R:$R,R938,$AC:$AC))</f>
        <v>6.25E-2</v>
      </c>
      <c r="AF938" s="18">
        <f>IF(R938=0,1,0)</f>
        <v>0</v>
      </c>
      <c r="AG938" s="18">
        <f>IF(R938=0,#REF!-J938,0)</f>
        <v>0</v>
      </c>
      <c r="AH938" t="str">
        <f>TEXT(J938,"MMMM")</f>
        <v>abril</v>
      </c>
    </row>
    <row r="939" spans="1:34" ht="12.75" hidden="1" customHeight="1" x14ac:dyDescent="0.25">
      <c r="A939" s="90" t="str">
        <f>IF(C939="Oficina Diversos","Oficina Geral",
IF(ISNUMBER(FIND("Estoque - Colhedoras",C939)),"Colhedoras",IF(ISNUMBER(FIND("Caldeiraria",C939)),"Caldeiraria",IF(ISNUMBER(FIND("Borracharia",C939)),"Borracharia",IF(ISNUMBER(FIND("Lubrificação",C939)),"Lubrificação",
IF(ISNUMBER(FIND("Estoque - Carregadeiras",C939)),"Carregadeiras",IF(ISNUMBER(FIND("Estoque - Veic. Leves",C939)),"Veic. Leves",
IF(ISNUMBER(FIND("Estoque - Caminhões",C939)),"Caminhões",IF(ISNUMBER(FIND("Estoque - Transbordos",C939)),"Transbordos",
IF(ISNUMBER(FIND("Estoque - Tratores",C939)),"Tratores",
IF(ISNUMBER(FIND("Estoque - Máquinas pesadas",C939)),"Máquinas pesadas",
IF(ISNUMBER(FIND("Estoque - Reboques",C939)),"Reboques",
IF(C939="Estoque","Estoque",
IF(AND(ISNUMBER(C939),C939&gt;1000,C939&lt;2000),"Caminhões",
IF(AND(ISNUMBER(C939),C939&gt;2000,C939&lt;3000),"Tratores",
IF(AND(ISNUMBER(C939),C939&gt;3000,C939&lt;4000),"Carregadeiras",
IF(AND(ISNUMBER(C939),C939&gt;4000,C939&lt;5000),"Máquinas pesadas",
IF(AND(ISNUMBER(C939),C939&gt;5000,C939&lt;6000),"Colhedoras",
IF(AND(ISNUMBER(C939),C939&gt;7000,C939&lt;8000),"Irrigação",
IF(AND(ISNUMBER(C939),C939&gt;8000,C939&lt;9000),"Reboques",IF(AND(ISNUMBER(C939),C939&gt;0,C939&lt;1000),"Veic. Leves","")))))))))))))))))))))</f>
        <v>Tratores</v>
      </c>
      <c r="B939" s="8"/>
      <c r="C939" s="2">
        <v>2048</v>
      </c>
      <c r="D939" s="2">
        <v>34265</v>
      </c>
      <c r="E939" s="3" t="s">
        <v>723</v>
      </c>
      <c r="F939" s="14" t="str">
        <f>IF(ISBLANK(K939), "Apenas Solicitação", "Tem OC")</f>
        <v>Tem OC</v>
      </c>
      <c r="G939" s="2">
        <v>1</v>
      </c>
      <c r="H939" s="37">
        <f>G939-I939</f>
        <v>0</v>
      </c>
      <c r="I939" s="38">
        <v>1</v>
      </c>
      <c r="J939" s="4">
        <v>45755</v>
      </c>
      <c r="K939" s="180">
        <v>45763</v>
      </c>
      <c r="L939" s="4"/>
      <c r="M939" s="44"/>
      <c r="N939" s="44" t="str">
        <f>IFERROR(K939 + VALUE(LEFT(L939, FIND(" ", L939) - 1)), "")</f>
        <v/>
      </c>
      <c r="O939" s="3">
        <f>IF(_xlfn.DAYS(K939,J939)&lt;0, "Aguardando OC", _xlfn.DAYS(K939,J939))</f>
        <v>8</v>
      </c>
      <c r="P939" s="14">
        <v>398393</v>
      </c>
      <c r="Q939" s="2">
        <v>1142680</v>
      </c>
      <c r="R939" s="14">
        <v>166417</v>
      </c>
      <c r="S939" s="2">
        <v>692</v>
      </c>
      <c r="T939" s="65" t="s">
        <v>106</v>
      </c>
      <c r="U939" s="21">
        <v>298</v>
      </c>
      <c r="V939" s="2">
        <v>13341</v>
      </c>
      <c r="W939" s="47" t="str">
        <f>IFERROR(VLOOKUP(V939, Fornecedores!A:C, 3, FALSE), "")</f>
        <v>DISMA DISTRIBUIDORA</v>
      </c>
      <c r="X939" s="43" t="str">
        <f>IFERROR(VLOOKUP(V939, Fornecedores!A:E, 5, FALSE), "")</f>
        <v>Araçatuba</v>
      </c>
      <c r="Y939" s="43" t="str">
        <f>IFERROR(VLOOKUP(V939, Fornecedores!A:F, 6, FALSE), "")</f>
        <v>SP</v>
      </c>
      <c r="Z939" s="14" t="str">
        <f>IF(H939=0, "Pedido entregue!", "Pendente")</f>
        <v>Pedido entregue!</v>
      </c>
      <c r="AA939" s="59">
        <v>1</v>
      </c>
      <c r="AB939" s="58" t="str">
        <f>IF(Z939="Pedido Entregue!", IF(AA939=1, "Retirado do Almoxarifado", IF(AA939=2, "Material devolvido", "Aguardando retirada")), IF(Z939="Pendente", "Entrega pendente", ""))</f>
        <v>Retirado do Almoxarifado</v>
      </c>
      <c r="AC939" s="18">
        <v>1</v>
      </c>
      <c r="AD939" s="18">
        <f>AC939/SUMIF($P:$P,P939,$AC:$AC)</f>
        <v>1</v>
      </c>
      <c r="AE939" s="18">
        <f>IF(R939=0,0,AC939/SUMIF($R:$R,R939,$AC:$AC))</f>
        <v>6.25E-2</v>
      </c>
      <c r="AF939" s="18">
        <f>IF(R939=0,1,0)</f>
        <v>0</v>
      </c>
      <c r="AG939" s="18">
        <f>IF(R939=0,#REF!-J939,0)</f>
        <v>0</v>
      </c>
      <c r="AH939" t="str">
        <f>TEXT(J939,"MMMM")</f>
        <v>abril</v>
      </c>
    </row>
    <row r="940" spans="1:34" ht="12.75" customHeight="1" x14ac:dyDescent="0.25">
      <c r="A940" s="90" t="str">
        <f>IF(C940="Oficina Diversos","Oficina Geral",
IF(ISNUMBER(FIND("Estoque - Colhedoras",C940)),"Colhedoras",IF(ISNUMBER(FIND("Caldeiraria",C940)),"Caldeiraria",IF(ISNUMBER(FIND("Borracharia",C940)),"Borracharia",IF(ISNUMBER(FIND("Lubrificação",C940)),"Lubrificação",
IF(ISNUMBER(FIND("Estoque - Carregadeiras",C940)),"Carregadeiras",IF(ISNUMBER(FIND("Estoque - Veic. Leves",C940)),"Veic. Leves",
IF(ISNUMBER(FIND("Estoque - Caminhões",C940)),"Caminhões",IF(ISNUMBER(FIND("Estoque - Transbordos",C940)),"Transbordos",
IF(ISNUMBER(FIND("Estoque - Tratores",C940)),"Tratores",
IF(ISNUMBER(FIND("Estoque - Máquinas pesadas",C940)),"Máquinas pesadas",
IF(ISNUMBER(FIND("Estoque - Reboques",C940)),"Reboques",
IF(C940="Estoque","Estoque",
IF(AND(ISNUMBER(C940),C940&gt;1000,C940&lt;2000),"Caminhões",
IF(AND(ISNUMBER(C940),C940&gt;2000,C940&lt;3000),"Tratores",
IF(AND(ISNUMBER(C940),C940&gt;3000,C940&lt;4000),"Carregadeiras",
IF(AND(ISNUMBER(C940),C940&gt;4000,C940&lt;5000),"Máquinas pesadas",
IF(AND(ISNUMBER(C940),C940&gt;5000,C940&lt;6000),"Colhedoras",
IF(AND(ISNUMBER(C940),C940&gt;7000,C940&lt;8000),"Irrigação",
IF(AND(ISNUMBER(C940),C940&gt;8000,C940&lt;9000),"Reboques",IF(AND(ISNUMBER(C940),C940&gt;0,C940&lt;1000),"Veic. Leves","")))))))))))))))))))))</f>
        <v>Tratores</v>
      </c>
      <c r="B940" s="8"/>
      <c r="C940" s="42">
        <v>2027</v>
      </c>
      <c r="D940" s="42">
        <v>34550</v>
      </c>
      <c r="E940" s="43" t="s">
        <v>1226</v>
      </c>
      <c r="F940" s="14" t="str">
        <f>IF(ISBLANK(K940), "Apenas Solicitação", "Tem OC")</f>
        <v>Apenas Solicitação</v>
      </c>
      <c r="G940" s="42">
        <v>1</v>
      </c>
      <c r="H940" s="37">
        <f>G940-I940</f>
        <v>1</v>
      </c>
      <c r="I940" s="38">
        <v>0</v>
      </c>
      <c r="J940" s="44">
        <v>45786</v>
      </c>
      <c r="K940" s="191"/>
      <c r="L940" s="3"/>
      <c r="M940" s="44" t="str">
        <f ca="1">IF(OR(N940="", N940=0), "", IF(N940&gt;TODAY(), "No prazo", "Atrasado"))</f>
        <v/>
      </c>
      <c r="N940" s="44" t="str">
        <f>IFERROR(K940 + VALUE(LEFT(L940, FIND(" ", L940) - 1)), "")</f>
        <v/>
      </c>
      <c r="O940" s="3" t="str">
        <f>IF(_xlfn.DAYS(K940,J940)&lt;0, "Aguardando OC", _xlfn.DAYS(K940,J940))</f>
        <v>Aguardando OC</v>
      </c>
      <c r="P940" s="191">
        <v>402164</v>
      </c>
      <c r="Q940" s="33"/>
      <c r="R940" s="191">
        <v>0</v>
      </c>
      <c r="S940" s="49"/>
      <c r="T940" s="153"/>
      <c r="U940" s="45">
        <v>695.9</v>
      </c>
      <c r="V940" s="42"/>
      <c r="W940" s="47" t="str">
        <f>IFERROR(VLOOKUP(V940, Fornecedores!A:C, 3, FALSE), "")</f>
        <v/>
      </c>
      <c r="X940" s="43" t="str">
        <f>IFERROR(VLOOKUP(V940, Fornecedores!A:E, 5, FALSE), "")</f>
        <v/>
      </c>
      <c r="Y940" s="43" t="str">
        <f>IFERROR(VLOOKUP(V940, Fornecedores!A:F, 6, FALSE), "")</f>
        <v/>
      </c>
      <c r="Z940" s="14" t="str">
        <f>IF(H940=0, "Pedido entregue!", "Pendente")</f>
        <v>Pendente</v>
      </c>
      <c r="AA940" s="59"/>
      <c r="AB940" s="58" t="str">
        <f>IF(Z940="Pedido Entregue!", IF(AA940=1, "Retirado do Almoxarifado", IF(AA940=2, "Material devolvido", "Aguardando retirada")), IF(Z940="Pendente", "Entrega pendente", ""))</f>
        <v>Entrega pendente</v>
      </c>
      <c r="AC940" s="18">
        <v>1</v>
      </c>
      <c r="AD940" s="18">
        <f>AC940/SUMIF($P:$P,P940,$AC:$AC)</f>
        <v>1</v>
      </c>
      <c r="AE940" s="18">
        <f>IF(R940=0,0,AC940/SUMIF($R:$R,R940,$AC:$AC))</f>
        <v>0</v>
      </c>
      <c r="AF940" s="18">
        <f>IF(R940=0,1,0)</f>
        <v>1</v>
      </c>
      <c r="AG940" s="18" t="e">
        <f>IF(R940=0,#REF!-J940,0)</f>
        <v>#REF!</v>
      </c>
      <c r="AH940" t="str">
        <f>TEXT(J940,"MMMM")</f>
        <v>maio</v>
      </c>
    </row>
    <row r="941" spans="1:34" ht="12.75" hidden="1" customHeight="1" x14ac:dyDescent="0.25">
      <c r="A941" s="90" t="str">
        <f>IF(C941="Oficina Diversos","Oficina Geral",
IF(ISNUMBER(FIND("Estoque - Colhedoras",C941)),"Colhedoras",IF(ISNUMBER(FIND("Caldeiraria",C941)),"Caldeiraria",IF(ISNUMBER(FIND("Borracharia",C941)),"Borracharia",IF(ISNUMBER(FIND("Lubrificação",C941)),"Lubrificação",
IF(ISNUMBER(FIND("Estoque - Carregadeiras",C941)),"Carregadeiras",IF(ISNUMBER(FIND("Estoque - Veic. Leves",C941)),"Veic. Leves",
IF(ISNUMBER(FIND("Estoque - Caminhões",C941)),"Caminhões",IF(ISNUMBER(FIND("Estoque - Transbordos",C941)),"Transbordos",
IF(ISNUMBER(FIND("Estoque - Tratores",C941)),"Tratores",
IF(ISNUMBER(FIND("Estoque - Máquinas pesadas",C941)),"Máquinas pesadas",
IF(ISNUMBER(FIND("Estoque - Reboques",C941)),"Reboques",
IF(C941="Estoque","Estoque",
IF(AND(ISNUMBER(C941),C941&gt;1000,C941&lt;2000),"Caminhões",
IF(AND(ISNUMBER(C941),C941&gt;2000,C941&lt;3000),"Tratores",
IF(AND(ISNUMBER(C941),C941&gt;3000,C941&lt;4000),"Carregadeiras",
IF(AND(ISNUMBER(C941),C941&gt;4000,C941&lt;5000),"Máquinas pesadas",
IF(AND(ISNUMBER(C941),C941&gt;5000,C941&lt;6000),"Colhedoras",
IF(AND(ISNUMBER(C941),C941&gt;7000,C941&lt;8000),"Irrigação",
IF(AND(ISNUMBER(C941),C941&gt;8000,C941&lt;9000),"Reboques",IF(AND(ISNUMBER(C941),C941&gt;0,C941&lt;1000),"Veic. Leves","")))))))))))))))))))))</f>
        <v>Caminhões</v>
      </c>
      <c r="B941" s="111"/>
      <c r="C941" s="171">
        <v>1007</v>
      </c>
      <c r="D941" s="170">
        <v>34669</v>
      </c>
      <c r="E941" s="173" t="s">
        <v>25919</v>
      </c>
      <c r="F941" s="101" t="str">
        <f>IF(ISBLANK(K941), "Apenas Solicitação", "Tem OC")</f>
        <v>Tem OC</v>
      </c>
      <c r="G941" s="170">
        <v>1</v>
      </c>
      <c r="H941" s="102">
        <f>G941-I941</f>
        <v>0</v>
      </c>
      <c r="I941" s="103">
        <v>1</v>
      </c>
      <c r="J941" s="174">
        <v>45845</v>
      </c>
      <c r="K941" s="213">
        <v>45850</v>
      </c>
      <c r="L941" s="173" t="s">
        <v>20151</v>
      </c>
      <c r="M941" s="104" t="str">
        <f ca="1">IF(OR(N941="", N941=0), "", IF(N941&gt;TODAY(), "No prazo", "Atrasado"))</f>
        <v>Atrasado</v>
      </c>
      <c r="N941" s="104">
        <f>IFERROR(K941 + VALUE(LEFT(L941, FIND(" ", L941) - 1)), "")</f>
        <v>45850</v>
      </c>
      <c r="O941" s="105">
        <f>IF(_xlfn.DAYS(K941,J941)&lt;0, "Aguardando OC", _xlfn.DAYS(K941,J941))</f>
        <v>5</v>
      </c>
      <c r="P941" s="201">
        <v>410494</v>
      </c>
      <c r="Q941" s="55"/>
      <c r="R941" s="212">
        <v>170830</v>
      </c>
      <c r="S941" s="2">
        <v>221</v>
      </c>
      <c r="T941" s="65" t="s">
        <v>1029</v>
      </c>
      <c r="U941" s="170">
        <v>62</v>
      </c>
      <c r="V941" s="170">
        <v>2528</v>
      </c>
      <c r="W941" s="117" t="str">
        <f>IFERROR(VLOOKUP(V941, Fornecedores!A:C, 3, FALSE), "")</f>
        <v xml:space="preserve">REDIESEL            </v>
      </c>
      <c r="X941" s="105" t="str">
        <f>IFERROR(VLOOKUP(V941, Fornecedores!A:E, 5, FALSE), "")</f>
        <v>Jaboatão dos Guararapes</v>
      </c>
      <c r="Y941" s="105" t="str">
        <f>IFERROR(VLOOKUP(V941, Fornecedores!A:F, 6, FALSE), "")</f>
        <v>PE</v>
      </c>
      <c r="Z941" s="101" t="str">
        <f>IF(H941=0, "Pedido entregue!", "Pendente")</f>
        <v>Pedido entregue!</v>
      </c>
      <c r="AA941" s="119"/>
      <c r="AB941" s="132" t="str">
        <f>IF(Z941="Pedido Entregue!", IF(AA941=1, "Retirado do Almoxarifado", IF(AA941=2, "Material devolvido", "Aguardando retirada")), IF(Z941="Pendente", "Entrega pendente", ""))</f>
        <v>Aguardando retirada</v>
      </c>
      <c r="AC941" s="18">
        <v>1</v>
      </c>
      <c r="AD941" s="18">
        <f>AC941/SUMIF($P:$P,P941,$AC:$AC)</f>
        <v>1</v>
      </c>
      <c r="AE941" s="18">
        <f>IF(R941=0,0,AC941/SUMIF($R:$R,R941,$AC:$AC))</f>
        <v>7.6923076923076927E-2</v>
      </c>
      <c r="AF941" s="18">
        <f>IF(R941=0,1,0)</f>
        <v>0</v>
      </c>
      <c r="AH941" t="str">
        <f>TEXT(J941,"MMMM")</f>
        <v>julho</v>
      </c>
    </row>
    <row r="942" spans="1:34" ht="12.75" hidden="1" customHeight="1" x14ac:dyDescent="0.25">
      <c r="A942" s="90" t="str">
        <f>IF(C942="Oficina Diversos","Oficina Geral",
IF(ISNUMBER(FIND("Estoque - Colhedoras",C942)),"Colhedoras",IF(ISNUMBER(FIND("Caldeiraria",C942)),"Caldeiraria",IF(ISNUMBER(FIND("Borracharia",C942)),"Borracharia",IF(ISNUMBER(FIND("Lubrificação",C942)),"Lubrificação",
IF(ISNUMBER(FIND("Estoque - Carregadeiras",C942)),"Carregadeiras",IF(ISNUMBER(FIND("Estoque - Veic. Leves",C942)),"Veic. Leves",
IF(ISNUMBER(FIND("Estoque - Caminhões",C942)),"Caminhões",IF(ISNUMBER(FIND("Estoque - Transbordos",C942)),"Transbordos",
IF(ISNUMBER(FIND("Estoque - Tratores",C942)),"Tratores",
IF(ISNUMBER(FIND("Estoque - Máquinas pesadas",C942)),"Máquinas pesadas",
IF(ISNUMBER(FIND("Estoque - Reboques",C942)),"Reboques",
IF(C942="Estoque","Estoque",
IF(AND(ISNUMBER(C942),C942&gt;1000,C942&lt;2000),"Caminhões",
IF(AND(ISNUMBER(C942),C942&gt;2000,C942&lt;3000),"Tratores",
IF(AND(ISNUMBER(C942),C942&gt;3000,C942&lt;4000),"Carregadeiras",
IF(AND(ISNUMBER(C942),C942&gt;4000,C942&lt;5000),"Máquinas pesadas",
IF(AND(ISNUMBER(C942),C942&gt;5000,C942&lt;6000),"Colhedoras",
IF(AND(ISNUMBER(C942),C942&gt;7000,C942&lt;8000),"Irrigação",
IF(AND(ISNUMBER(C942),C942&gt;8000,C942&lt;9000),"Reboques",IF(AND(ISNUMBER(C942),C942&gt;0,C942&lt;1000),"Veic. Leves","")))))))))))))))))))))</f>
        <v>Caminhões</v>
      </c>
      <c r="B942" s="8"/>
      <c r="C942" s="2">
        <v>1006</v>
      </c>
      <c r="D942" s="2">
        <v>34671</v>
      </c>
      <c r="E942" s="3" t="s">
        <v>308</v>
      </c>
      <c r="F942" s="14" t="str">
        <f>IF(ISBLANK(K942), "Apenas Solicitação", "Tem OC")</f>
        <v>Tem OC</v>
      </c>
      <c r="G942" s="2">
        <v>1</v>
      </c>
      <c r="H942" s="37">
        <f>G942-I942</f>
        <v>0</v>
      </c>
      <c r="I942" s="38">
        <v>1</v>
      </c>
      <c r="J942" s="4">
        <v>45742</v>
      </c>
      <c r="K942" s="180">
        <v>45756</v>
      </c>
      <c r="L942" s="3"/>
      <c r="M942" s="44"/>
      <c r="N942" s="44" t="str">
        <f>IFERROR(K942 + VALUE(LEFT(L942, FIND(" ", L942) - 1)), "")</f>
        <v/>
      </c>
      <c r="O942" s="3">
        <f>IF(_xlfn.DAYS(K942,J942)&lt;0, "Aguardando OC", _xlfn.DAYS(K942,J942))</f>
        <v>14</v>
      </c>
      <c r="P942" s="14">
        <v>397173</v>
      </c>
      <c r="Q942" s="2">
        <v>1139445</v>
      </c>
      <c r="R942" s="14">
        <v>166048</v>
      </c>
      <c r="S942" s="2">
        <v>734</v>
      </c>
      <c r="T942" s="65" t="s">
        <v>60</v>
      </c>
      <c r="U942" s="21">
        <v>785.53</v>
      </c>
      <c r="V942" s="2">
        <v>2528</v>
      </c>
      <c r="W942" s="47" t="str">
        <f>IFERROR(VLOOKUP(V942, Fornecedores!A:C, 3, FALSE), "")</f>
        <v xml:space="preserve">REDIESEL            </v>
      </c>
      <c r="X942" s="43" t="str">
        <f>IFERROR(VLOOKUP(V942, Fornecedores!A:E, 5, FALSE), "")</f>
        <v>Jaboatão dos Guararapes</v>
      </c>
      <c r="Y942" s="43" t="str">
        <f>IFERROR(VLOOKUP(V942, Fornecedores!A:F, 6, FALSE), "")</f>
        <v>PE</v>
      </c>
      <c r="Z942" s="14" t="str">
        <f>IF(H942=0, "Pedido entregue!", "Pendente")</f>
        <v>Pedido entregue!</v>
      </c>
      <c r="AA942" s="59">
        <v>1</v>
      </c>
      <c r="AB942" s="58" t="str">
        <f>IF(Z942="Pedido Entregue!", IF(AA942=1, "Retirado do Almoxarifado", IF(AA942=2, "Material devolvido", "Aguardando retirada")), IF(Z942="Pendente", "Entrega pendente", ""))</f>
        <v>Retirado do Almoxarifado</v>
      </c>
      <c r="AC942" s="18">
        <v>1</v>
      </c>
      <c r="AD942" s="18">
        <f>AC942/SUMIF($P:$P,P942,$AC:$AC)</f>
        <v>1</v>
      </c>
      <c r="AE942" s="18">
        <f>IF(R942=0,0,AC942/SUMIF($R:$R,R942,$AC:$AC))</f>
        <v>1</v>
      </c>
      <c r="AF942" s="18">
        <f>IF(R942=0,1,0)</f>
        <v>0</v>
      </c>
      <c r="AG942" s="18">
        <f>IF(R942=0,#REF!-J942,0)</f>
        <v>0</v>
      </c>
      <c r="AH942" t="str">
        <f>TEXT(J942,"MMMM")</f>
        <v>março</v>
      </c>
    </row>
    <row r="943" spans="1:34" ht="12.75" hidden="1" customHeight="1" x14ac:dyDescent="0.25">
      <c r="A943" s="90" t="str">
        <f>IF(C943="Oficina Diversos","Oficina Geral",
IF(ISNUMBER(FIND("Estoque - Colhedoras",C943)),"Colhedoras",IF(ISNUMBER(FIND("Caldeiraria",C943)),"Caldeiraria",IF(ISNUMBER(FIND("Borracharia",C943)),"Borracharia",IF(ISNUMBER(FIND("Lubrificação",C943)),"Lubrificação",
IF(ISNUMBER(FIND("Estoque - Carregadeiras",C943)),"Carregadeiras",IF(ISNUMBER(FIND("Estoque - Veic. Leves",C943)),"Veic. Leves",
IF(ISNUMBER(FIND("Estoque - Caminhões",C943)),"Caminhões",IF(ISNUMBER(FIND("Estoque - Transbordos",C943)),"Transbordos",
IF(ISNUMBER(FIND("Estoque - Tratores",C943)),"Tratores",
IF(ISNUMBER(FIND("Estoque - Máquinas pesadas",C943)),"Máquinas pesadas",
IF(ISNUMBER(FIND("Estoque - Reboques",C943)),"Reboques",
IF(C943="Estoque","Estoque",
IF(AND(ISNUMBER(C943),C943&gt;1000,C943&lt;2000),"Caminhões",
IF(AND(ISNUMBER(C943),C943&gt;2000,C943&lt;3000),"Tratores",
IF(AND(ISNUMBER(C943),C943&gt;3000,C943&lt;4000),"Carregadeiras",
IF(AND(ISNUMBER(C943),C943&gt;4000,C943&lt;5000),"Máquinas pesadas",
IF(AND(ISNUMBER(C943),C943&gt;5000,C943&lt;6000),"Colhedoras",
IF(AND(ISNUMBER(C943),C943&gt;7000,C943&lt;8000),"Irrigação",
IF(AND(ISNUMBER(C943),C943&gt;8000,C943&lt;9000),"Reboques",IF(AND(ISNUMBER(C943),C943&gt;0,C943&lt;1000),"Veic. Leves","")))))))))))))))))))))</f>
        <v>Caminhões</v>
      </c>
      <c r="B943" s="111"/>
      <c r="C943" s="171">
        <v>1007</v>
      </c>
      <c r="D943" s="170">
        <v>34671</v>
      </c>
      <c r="E943" s="173" t="s">
        <v>308</v>
      </c>
      <c r="F943" s="101" t="str">
        <f>IF(ISBLANK(K943), "Apenas Solicitação", "Tem OC")</f>
        <v>Tem OC</v>
      </c>
      <c r="G943" s="170">
        <v>1</v>
      </c>
      <c r="H943" s="102">
        <f>G943-I943</f>
        <v>0</v>
      </c>
      <c r="I943" s="103">
        <v>1</v>
      </c>
      <c r="J943" s="174">
        <v>45845</v>
      </c>
      <c r="K943" s="213">
        <v>45850</v>
      </c>
      <c r="L943" s="173" t="s">
        <v>20151</v>
      </c>
      <c r="M943" s="104" t="str">
        <f ca="1">IF(OR(N943="", N943=0), "", IF(N943&gt;TODAY(), "No prazo", "Atrasado"))</f>
        <v>Atrasado</v>
      </c>
      <c r="N943" s="104">
        <f>IFERROR(K943 + VALUE(LEFT(L943, FIND(" ", L943) - 1)), "")</f>
        <v>45850</v>
      </c>
      <c r="O943" s="105">
        <f>IF(_xlfn.DAYS(K943,J943)&lt;0, "Aguardando OC", _xlfn.DAYS(K943,J943))</f>
        <v>5</v>
      </c>
      <c r="P943" s="201">
        <v>410493</v>
      </c>
      <c r="Q943" s="55"/>
      <c r="R943" s="212">
        <v>170830</v>
      </c>
      <c r="S943" s="2">
        <v>221</v>
      </c>
      <c r="T943" s="65" t="s">
        <v>1029</v>
      </c>
      <c r="U943" s="170">
        <v>785.54</v>
      </c>
      <c r="V943" s="170">
        <v>2528</v>
      </c>
      <c r="W943" s="117" t="str">
        <f>IFERROR(VLOOKUP(V943, Fornecedores!A:C, 3, FALSE), "")</f>
        <v xml:space="preserve">REDIESEL            </v>
      </c>
      <c r="X943" s="105" t="str">
        <f>IFERROR(VLOOKUP(V943, Fornecedores!A:E, 5, FALSE), "")</f>
        <v>Jaboatão dos Guararapes</v>
      </c>
      <c r="Y943" s="105" t="str">
        <f>IFERROR(VLOOKUP(V943, Fornecedores!A:F, 6, FALSE), "")</f>
        <v>PE</v>
      </c>
      <c r="Z943" s="101" t="str">
        <f>IF(H943=0, "Pedido entregue!", "Pendente")</f>
        <v>Pedido entregue!</v>
      </c>
      <c r="AA943" s="119"/>
      <c r="AB943" s="132" t="str">
        <f>IF(Z943="Pedido Entregue!", IF(AA943=1, "Retirado do Almoxarifado", IF(AA943=2, "Material devolvido", "Aguardando retirada")), IF(Z943="Pendente", "Entrega pendente", ""))</f>
        <v>Aguardando retirada</v>
      </c>
      <c r="AC943" s="18">
        <v>1</v>
      </c>
      <c r="AD943" s="18">
        <f>AC943/SUMIF($P:$P,P943,$AC:$AC)</f>
        <v>1</v>
      </c>
      <c r="AE943" s="18">
        <f>IF(R943=0,0,AC943/SUMIF($R:$R,R943,$AC:$AC))</f>
        <v>7.6923076923076927E-2</v>
      </c>
      <c r="AF943" s="18">
        <f>IF(R943=0,1,0)</f>
        <v>0</v>
      </c>
      <c r="AH943" t="str">
        <f>TEXT(J943,"MMMM")</f>
        <v>julho</v>
      </c>
    </row>
    <row r="944" spans="1:34" ht="12.75" hidden="1" customHeight="1" x14ac:dyDescent="0.25">
      <c r="A944" s="90" t="str">
        <f>IF(C944="Oficina Diversos","Oficina Geral",
IF(ISNUMBER(FIND("Estoque - Colhedoras",C944)),"Colhedoras",IF(ISNUMBER(FIND("Caldeiraria",C944)),"Caldeiraria",IF(ISNUMBER(FIND("Borracharia",C944)),"Borracharia",IF(ISNUMBER(FIND("Lubrificação",C944)),"Lubrificação",
IF(ISNUMBER(FIND("Estoque - Carregadeiras",C944)),"Carregadeiras",IF(ISNUMBER(FIND("Estoque - Veic. Leves",C944)),"Veic. Leves",
IF(ISNUMBER(FIND("Estoque - Caminhões",C944)),"Caminhões",IF(ISNUMBER(FIND("Estoque - Transbordos",C944)),"Transbordos",
IF(ISNUMBER(FIND("Estoque - Tratores",C944)),"Tratores",
IF(ISNUMBER(FIND("Estoque - Máquinas pesadas",C944)),"Máquinas pesadas",
IF(ISNUMBER(FIND("Estoque - Reboques",C944)),"Reboques",
IF(C944="Estoque","Estoque",
IF(AND(ISNUMBER(C944),C944&gt;1000,C944&lt;2000),"Caminhões",
IF(AND(ISNUMBER(C944),C944&gt;2000,C944&lt;3000),"Tratores",
IF(AND(ISNUMBER(C944),C944&gt;3000,C944&lt;4000),"Carregadeiras",
IF(AND(ISNUMBER(C944),C944&gt;4000,C944&lt;5000),"Máquinas pesadas",
IF(AND(ISNUMBER(C944),C944&gt;5000,C944&lt;6000),"Colhedoras",
IF(AND(ISNUMBER(C944),C944&gt;7000,C944&lt;8000),"Irrigação",
IF(AND(ISNUMBER(C944),C944&gt;8000,C944&lt;9000),"Reboques",IF(AND(ISNUMBER(C944),C944&gt;0,C944&lt;1000),"Veic. Leves","")))))))))))))))))))))</f>
        <v>Veic. Leves</v>
      </c>
      <c r="B944" s="8"/>
      <c r="C944" s="2">
        <v>30</v>
      </c>
      <c r="D944" s="2">
        <v>34694</v>
      </c>
      <c r="E944" s="3" t="s">
        <v>278</v>
      </c>
      <c r="F944" s="14" t="str">
        <f>IF(ISBLANK(K944), "Apenas Solicitação", "Tem OC")</f>
        <v>Tem OC</v>
      </c>
      <c r="G944" s="2">
        <v>1</v>
      </c>
      <c r="H944" s="37">
        <f>G944-I944</f>
        <v>0</v>
      </c>
      <c r="I944" s="38">
        <v>1</v>
      </c>
      <c r="J944" s="4">
        <v>45744</v>
      </c>
      <c r="K944" s="180">
        <v>45759</v>
      </c>
      <c r="L944" s="3"/>
      <c r="M944" s="44"/>
      <c r="N944" s="44" t="str">
        <f>IFERROR(K944 + VALUE(LEFT(L944, FIND(" ", L944) - 1)), "")</f>
        <v/>
      </c>
      <c r="O944" s="3">
        <f>IF(_xlfn.DAYS(K944,J944)&lt;0, "Aguardando OC", _xlfn.DAYS(K944,J944))</f>
        <v>15</v>
      </c>
      <c r="P944" s="14">
        <v>397408</v>
      </c>
      <c r="Q944" s="2">
        <v>1139976</v>
      </c>
      <c r="R944" s="14">
        <v>166195</v>
      </c>
      <c r="S944" s="2">
        <v>733</v>
      </c>
      <c r="T944" s="65" t="s">
        <v>13</v>
      </c>
      <c r="U944" s="21">
        <v>205</v>
      </c>
      <c r="V944" s="2">
        <v>14446</v>
      </c>
      <c r="W944" s="47" t="str">
        <f>IFERROR(VLOOKUP(V944, Fornecedores!A:C, 3, FALSE), "")</f>
        <v>AGROMOTO</v>
      </c>
      <c r="X944" s="43" t="str">
        <f>IFERROR(VLOOKUP(V944, Fornecedores!A:E, 5, FALSE), "")</f>
        <v>Jaboatão dos Guararapes</v>
      </c>
      <c r="Y944" s="43" t="str">
        <f>IFERROR(VLOOKUP(V944, Fornecedores!A:F, 6, FALSE), "")</f>
        <v>PE</v>
      </c>
      <c r="Z944" s="14" t="str">
        <f>IF(H944=0, "Pedido entregue!", "Pendente")</f>
        <v>Pedido entregue!</v>
      </c>
      <c r="AA944" s="59"/>
      <c r="AB944" s="58" t="str">
        <f>IF(Z944="Pedido Entregue!", IF(AA944=1, "Retirado do Almoxarifado", IF(AA944=2, "Material devolvido", "Aguardando retirada")), IF(Z944="Pendente", "Entrega pendente", ""))</f>
        <v>Aguardando retirada</v>
      </c>
      <c r="AC944" s="18">
        <v>1</v>
      </c>
      <c r="AD944" s="18">
        <f>AC944/SUMIF($P:$P,P944,$AC:$AC)</f>
        <v>1</v>
      </c>
      <c r="AE944" s="18">
        <f>IF(R944=0,0,AC944/SUMIF($R:$R,R944,$AC:$AC))</f>
        <v>0.14285714285714285</v>
      </c>
      <c r="AF944" s="18">
        <f>IF(R944=0,1,0)</f>
        <v>0</v>
      </c>
      <c r="AG944" s="18">
        <f>IF(R944=0,#REF!-J944,0)</f>
        <v>0</v>
      </c>
      <c r="AH944" t="str">
        <f>TEXT(J944,"MMMM")</f>
        <v>março</v>
      </c>
    </row>
    <row r="945" spans="1:34" ht="12.75" customHeight="1" x14ac:dyDescent="0.25">
      <c r="A945" s="90" t="str">
        <f>IF(C945="Oficina Diversos","Oficina Geral",
IF(ISNUMBER(FIND("Estoque - Colhedoras",C945)),"Colhedoras",IF(ISNUMBER(FIND("Caldeiraria",C945)),"Caldeiraria",IF(ISNUMBER(FIND("Borracharia",C945)),"Borracharia",IF(ISNUMBER(FIND("Lubrificação",C945)),"Lubrificação",
IF(ISNUMBER(FIND("Estoque - Carregadeiras",C945)),"Carregadeiras",IF(ISNUMBER(FIND("Estoque - Veic. Leves",C945)),"Veic. Leves",
IF(ISNUMBER(FIND("Estoque - Caminhões",C945)),"Caminhões",IF(ISNUMBER(FIND("Estoque - Transbordos",C945)),"Transbordos",
IF(ISNUMBER(FIND("Estoque - Tratores",C945)),"Tratores",
IF(ISNUMBER(FIND("Estoque - Máquinas pesadas",C945)),"Máquinas pesadas",
IF(ISNUMBER(FIND("Estoque - Reboques",C945)),"Reboques",
IF(C945="Estoque","Estoque",
IF(AND(ISNUMBER(C945),C945&gt;1000,C945&lt;2000),"Caminhões",
IF(AND(ISNUMBER(C945),C945&gt;2000,C945&lt;3000),"Tratores",
IF(AND(ISNUMBER(C945),C945&gt;3000,C945&lt;4000),"Carregadeiras",
IF(AND(ISNUMBER(C945),C945&gt;4000,C945&lt;5000),"Máquinas pesadas",
IF(AND(ISNUMBER(C945),C945&gt;5000,C945&lt;6000),"Colhedoras",
IF(AND(ISNUMBER(C945),C945&gt;7000,C945&lt;8000),"Irrigação",
IF(AND(ISNUMBER(C945),C945&gt;8000,C945&lt;9000),"Reboques",IF(AND(ISNUMBER(C945),C945&gt;0,C945&lt;1000),"Veic. Leves","")))))))))))))))))))))</f>
        <v>Caminhões</v>
      </c>
      <c r="B945" s="111"/>
      <c r="C945" s="171">
        <v>1030</v>
      </c>
      <c r="D945" s="170">
        <v>34725</v>
      </c>
      <c r="E945" s="173" t="s">
        <v>25948</v>
      </c>
      <c r="F945" s="101" t="str">
        <f>IF(ISBLANK(K945), "Apenas Solicitação", "Tem OC")</f>
        <v>Tem OC</v>
      </c>
      <c r="G945" s="170">
        <v>1</v>
      </c>
      <c r="H945" s="102">
        <f>G945-I945</f>
        <v>1</v>
      </c>
      <c r="I945" s="103"/>
      <c r="J945" s="174">
        <v>45847</v>
      </c>
      <c r="K945" s="174">
        <v>45853</v>
      </c>
      <c r="L945" s="173" t="s">
        <v>20151</v>
      </c>
      <c r="M945" s="104" t="str">
        <f ca="1">IF(OR(N945="", N945=0), "", IF(N945&gt;TODAY(), "No prazo", "Atrasado"))</f>
        <v>Atrasado</v>
      </c>
      <c r="N945" s="104">
        <f>IFERROR(K945 + VALUE(LEFT(L945, FIND(" ", L945) - 1)), "")</f>
        <v>45853</v>
      </c>
      <c r="O945" s="105">
        <f>IF(_xlfn.DAYS(K945,J945)&lt;0, "Aguardando OC", _xlfn.DAYS(K945,J945))</f>
        <v>6</v>
      </c>
      <c r="P945" s="212">
        <v>411027</v>
      </c>
      <c r="Q945" s="55"/>
      <c r="R945" s="212">
        <v>170978</v>
      </c>
      <c r="S945" s="2">
        <v>221</v>
      </c>
      <c r="T945" s="65" t="s">
        <v>1029</v>
      </c>
      <c r="U945" s="170">
        <v>148.94999999999999</v>
      </c>
      <c r="V945" s="170">
        <v>2528</v>
      </c>
      <c r="W945" s="117" t="str">
        <f>IFERROR(VLOOKUP(V945, Fornecedores!A:C, 3, FALSE), "")</f>
        <v xml:space="preserve">REDIESEL            </v>
      </c>
      <c r="X945" s="105" t="str">
        <f>IFERROR(VLOOKUP(V945, Fornecedores!A:E, 5, FALSE), "")</f>
        <v>Jaboatão dos Guararapes</v>
      </c>
      <c r="Y945" s="105" t="str">
        <f>IFERROR(VLOOKUP(V945, Fornecedores!A:F, 6, FALSE), "")</f>
        <v>PE</v>
      </c>
      <c r="Z945" s="101" t="str">
        <f>IF(H945=0, "Pedido entregue!", "Pendente")</f>
        <v>Pendente</v>
      </c>
      <c r="AA945" s="119"/>
      <c r="AB945" s="132" t="str">
        <f>IF(Z945="Pedido Entregue!", IF(AA945=1, "Retirado do Almoxarifado", IF(AA945=2, "Material devolvido", "Aguardando retirada")), IF(Z945="Pendente", "Entrega pendente", ""))</f>
        <v>Entrega pendente</v>
      </c>
      <c r="AC945" s="18">
        <v>1</v>
      </c>
      <c r="AD945" s="18">
        <f>AC945/SUMIF($P:$P,P945,$AC:$AC)</f>
        <v>1</v>
      </c>
      <c r="AE945" s="18">
        <f>IF(R945=0,0,AC945/SUMIF($R:$R,R945,$AC:$AC))</f>
        <v>0.25</v>
      </c>
      <c r="AF945" s="18">
        <f>IF(R945=0,1,0)</f>
        <v>0</v>
      </c>
      <c r="AH945" t="str">
        <f>TEXT(J945,"MMMM")</f>
        <v>julho</v>
      </c>
    </row>
    <row r="946" spans="1:34" ht="12.75" customHeight="1" x14ac:dyDescent="0.25">
      <c r="A946" s="90" t="str">
        <f>IF(C946="Oficina Diversos","Oficina Geral",
IF(ISNUMBER(FIND("Estoque - Colhedoras",C946)),"Colhedoras",IF(ISNUMBER(FIND("Caldeiraria",C946)),"Caldeiraria",IF(ISNUMBER(FIND("Borracharia",C946)),"Borracharia",IF(ISNUMBER(FIND("Lubrificação",C946)),"Lubrificação",
IF(ISNUMBER(FIND("Estoque - Carregadeiras",C946)),"Carregadeiras",IF(ISNUMBER(FIND("Estoque - Veic. Leves",C946)),"Veic. Leves",
IF(ISNUMBER(FIND("Estoque - Caminhões",C946)),"Caminhões",IF(ISNUMBER(FIND("Estoque - Transbordos",C946)),"Transbordos",
IF(ISNUMBER(FIND("Estoque - Tratores",C946)),"Tratores",
IF(ISNUMBER(FIND("Estoque - Máquinas pesadas",C946)),"Máquinas pesadas",
IF(ISNUMBER(FIND("Estoque - Reboques",C946)),"Reboques",
IF(C946="Estoque","Estoque",
IF(AND(ISNUMBER(C946),C946&gt;1000,C946&lt;2000),"Caminhões",
IF(AND(ISNUMBER(C946),C946&gt;2000,C946&lt;3000),"Tratores",
IF(AND(ISNUMBER(C946),C946&gt;3000,C946&lt;4000),"Carregadeiras",
IF(AND(ISNUMBER(C946),C946&gt;4000,C946&lt;5000),"Máquinas pesadas",
IF(AND(ISNUMBER(C946),C946&gt;5000,C946&lt;6000),"Colhedoras",
IF(AND(ISNUMBER(C946),C946&gt;7000,C946&lt;8000),"Irrigação",
IF(AND(ISNUMBER(C946),C946&gt;8000,C946&lt;9000),"Reboques",IF(AND(ISNUMBER(C946),C946&gt;0,C946&lt;1000),"Veic. Leves","")))))))))))))))))))))</f>
        <v>Caminhões</v>
      </c>
      <c r="B946" s="111"/>
      <c r="C946" s="171">
        <v>1025</v>
      </c>
      <c r="D946" s="170">
        <v>34725</v>
      </c>
      <c r="E946" s="173" t="s">
        <v>25948</v>
      </c>
      <c r="F946" s="101" t="str">
        <f>IF(ISBLANK(K946), "Apenas Solicitação", "Tem OC")</f>
        <v>Apenas Solicitação</v>
      </c>
      <c r="G946" s="170">
        <v>1</v>
      </c>
      <c r="H946" s="102">
        <f>G946-I946</f>
        <v>1</v>
      </c>
      <c r="I946" s="103"/>
      <c r="J946" s="174">
        <v>45849</v>
      </c>
      <c r="K946" s="173"/>
      <c r="L946" s="173"/>
      <c r="M946" s="104" t="str">
        <f ca="1">IF(OR(N946="", N946=0), "", IF(N946&gt;TODAY(), "No prazo", "Atrasado"))</f>
        <v/>
      </c>
      <c r="N946" s="104" t="str">
        <f>IFERROR(K946 + VALUE(LEFT(L946, FIND(" ", L946) - 1)), "")</f>
        <v/>
      </c>
      <c r="O946" s="105" t="str">
        <f>IF(_xlfn.DAYS(K946,J946)&lt;0, "Aguardando OC", _xlfn.DAYS(K946,J946))</f>
        <v>Aguardando OC</v>
      </c>
      <c r="P946" s="170">
        <v>411256</v>
      </c>
      <c r="Q946" s="55"/>
      <c r="R946" s="170">
        <v>0</v>
      </c>
      <c r="S946" s="2">
        <v>221</v>
      </c>
      <c r="T946" s="65" t="s">
        <v>1029</v>
      </c>
      <c r="U946" s="170">
        <v>148.94999999999999</v>
      </c>
      <c r="V946" s="170"/>
      <c r="W946" s="117" t="str">
        <f>IFERROR(VLOOKUP(V946, Fornecedores!A:C, 3, FALSE), "")</f>
        <v/>
      </c>
      <c r="X946" s="105" t="str">
        <f>IFERROR(VLOOKUP(V946, Fornecedores!A:E, 5, FALSE), "")</f>
        <v/>
      </c>
      <c r="Y946" s="105" t="str">
        <f>IFERROR(VLOOKUP(V946, Fornecedores!A:F, 6, FALSE), "")</f>
        <v/>
      </c>
      <c r="Z946" s="101" t="str">
        <f>IF(H946=0, "Pedido entregue!", "Pendente")</f>
        <v>Pendente</v>
      </c>
      <c r="AA946" s="119"/>
      <c r="AB946" s="132" t="str">
        <f>IF(Z946="Pedido Entregue!", IF(AA946=1, "Retirado do Almoxarifado", IF(AA946=2, "Material devolvido", "Aguardando retirada")), IF(Z946="Pendente", "Entrega pendente", ""))</f>
        <v>Entrega pendente</v>
      </c>
      <c r="AC946" s="18">
        <v>1</v>
      </c>
      <c r="AD946" s="18">
        <f>AC946/SUMIF($P:$P,P946,$AC:$AC)</f>
        <v>1</v>
      </c>
      <c r="AE946" s="18">
        <f>IF(R946=0,0,AC946/SUMIF($R:$R,R946,$AC:$AC))</f>
        <v>0</v>
      </c>
      <c r="AF946" s="18">
        <f>IF(R946=0,1,0)</f>
        <v>1</v>
      </c>
      <c r="AH946" t="str">
        <f>TEXT(J946,"MMMM")</f>
        <v>julho</v>
      </c>
    </row>
    <row r="947" spans="1:34" ht="12.75" customHeight="1" x14ac:dyDescent="0.25">
      <c r="A947" s="90" t="str">
        <f>IF(C947="Oficina Diversos","Oficina Geral",
IF(ISNUMBER(FIND("Estoque - Colhedoras",C947)),"Colhedoras",IF(ISNUMBER(FIND("Caldeiraria",C947)),"Caldeiraria",IF(ISNUMBER(FIND("Borracharia",C947)),"Borracharia",IF(ISNUMBER(FIND("Lubrificação",C947)),"Lubrificação",
IF(ISNUMBER(FIND("Estoque - Carregadeiras",C947)),"Carregadeiras",IF(ISNUMBER(FIND("Estoque - Veic. Leves",C947)),"Veic. Leves",
IF(ISNUMBER(FIND("Estoque - Caminhões",C947)),"Caminhões",IF(ISNUMBER(FIND("Estoque - Transbordos",C947)),"Transbordos",
IF(ISNUMBER(FIND("Estoque - Tratores",C947)),"Tratores",
IF(ISNUMBER(FIND("Estoque - Máquinas pesadas",C947)),"Máquinas pesadas",
IF(ISNUMBER(FIND("Estoque - Reboques",C947)),"Reboques",
IF(C947="Estoque","Estoque",
IF(AND(ISNUMBER(C947),C947&gt;1000,C947&lt;2000),"Caminhões",
IF(AND(ISNUMBER(C947),C947&gt;2000,C947&lt;3000),"Tratores",
IF(AND(ISNUMBER(C947),C947&gt;3000,C947&lt;4000),"Carregadeiras",
IF(AND(ISNUMBER(C947),C947&gt;4000,C947&lt;5000),"Máquinas pesadas",
IF(AND(ISNUMBER(C947),C947&gt;5000,C947&lt;6000),"Colhedoras",
IF(AND(ISNUMBER(C947),C947&gt;7000,C947&lt;8000),"Irrigação",
IF(AND(ISNUMBER(C947),C947&gt;8000,C947&lt;9000),"Reboques",IF(AND(ISNUMBER(C947),C947&gt;0,C947&lt;1000),"Veic. Leves","")))))))))))))))))))))</f>
        <v>Caminhões</v>
      </c>
      <c r="B947" s="111"/>
      <c r="C947" s="171">
        <v>1029</v>
      </c>
      <c r="D947" s="170">
        <v>34725</v>
      </c>
      <c r="E947" s="173" t="s">
        <v>25948</v>
      </c>
      <c r="F947" s="101" t="str">
        <f>IF(ISBLANK(K947), "Apenas Solicitação", "Tem OC")</f>
        <v>Apenas Solicitação</v>
      </c>
      <c r="G947" s="170">
        <v>1</v>
      </c>
      <c r="H947" s="102">
        <f>G947-I947</f>
        <v>1</v>
      </c>
      <c r="I947" s="103"/>
      <c r="J947" s="174">
        <v>45856</v>
      </c>
      <c r="K947" s="173"/>
      <c r="L947" s="173"/>
      <c r="M947" s="104" t="str">
        <f ca="1">IF(OR(N947="", N947=0), "", IF(N947&gt;TODAY(), "No prazo", "Atrasado"))</f>
        <v/>
      </c>
      <c r="N947" s="104" t="str">
        <f>IFERROR(K947 + VALUE(LEFT(L947, FIND(" ", L947) - 1)), "")</f>
        <v/>
      </c>
      <c r="O947" s="105" t="str">
        <f>IF(_xlfn.DAYS(K947,J947)&lt;0, "Aguardando OC", _xlfn.DAYS(K947,J947))</f>
        <v>Aguardando OC</v>
      </c>
      <c r="P947" s="170">
        <v>412271</v>
      </c>
      <c r="Q947" s="55"/>
      <c r="R947" s="170">
        <v>0</v>
      </c>
      <c r="S947" s="2">
        <v>221</v>
      </c>
      <c r="T947" s="65" t="s">
        <v>1029</v>
      </c>
      <c r="U947" s="170">
        <v>148.94999999999999</v>
      </c>
      <c r="V947" s="170"/>
      <c r="W947" s="117" t="str">
        <f>IFERROR(VLOOKUP(V947, Fornecedores!A:C, 3, FALSE), "")</f>
        <v/>
      </c>
      <c r="X947" s="105" t="str">
        <f>IFERROR(VLOOKUP(V947, Fornecedores!A:E, 5, FALSE), "")</f>
        <v/>
      </c>
      <c r="Y947" s="105" t="str">
        <f>IFERROR(VLOOKUP(V947, Fornecedores!A:F, 6, FALSE), "")</f>
        <v/>
      </c>
      <c r="Z947" s="101" t="str">
        <f>IF(H947=0, "Pedido entregue!", "Pendente")</f>
        <v>Pendente</v>
      </c>
      <c r="AA947" s="119"/>
      <c r="AB947" s="132" t="str">
        <f>IF(Z947="Pedido Entregue!", IF(AA947=1, "Retirado do Almoxarifado", IF(AA947=2, "Material devolvido", "Aguardando retirada")), IF(Z947="Pendente", "Entrega pendente", ""))</f>
        <v>Entrega pendente</v>
      </c>
      <c r="AC947" s="18">
        <v>1</v>
      </c>
      <c r="AD947" s="18">
        <f>AC947/SUMIF($P:$P,P947,$AC:$AC)</f>
        <v>1</v>
      </c>
      <c r="AE947" s="18">
        <f>IF(R947=0,0,AC947/SUMIF($R:$R,R947,$AC:$AC))</f>
        <v>0</v>
      </c>
      <c r="AF947" s="18">
        <f>IF(R947=0,1,0)</f>
        <v>1</v>
      </c>
      <c r="AH947" t="str">
        <f>TEXT(J947,"MMMM")</f>
        <v>julho</v>
      </c>
    </row>
    <row r="948" spans="1:34" ht="12.75" hidden="1" customHeight="1" x14ac:dyDescent="0.25">
      <c r="A948" s="90" t="str">
        <f>IF(C948="Oficina Diversos","Oficina Geral",
IF(ISNUMBER(FIND("Estoque - Colhedoras",C948)),"Colhedoras",IF(ISNUMBER(FIND("Caldeiraria",C948)),"Caldeiraria",IF(ISNUMBER(FIND("Borracharia",C948)),"Borracharia",IF(ISNUMBER(FIND("Lubrificação",C948)),"Lubrificação",
IF(ISNUMBER(FIND("Estoque - Carregadeiras",C948)),"Carregadeiras",IF(ISNUMBER(FIND("Estoque - Veic. Leves",C948)),"Veic. Leves",
IF(ISNUMBER(FIND("Estoque - Caminhões",C948)),"Caminhões",IF(ISNUMBER(FIND("Estoque - Transbordos",C948)),"Transbordos",
IF(ISNUMBER(FIND("Estoque - Tratores",C948)),"Tratores",
IF(ISNUMBER(FIND("Estoque - Máquinas pesadas",C948)),"Máquinas pesadas",
IF(ISNUMBER(FIND("Estoque - Reboques",C948)),"Reboques",
IF(C948="Estoque","Estoque",
IF(AND(ISNUMBER(C948),C948&gt;1000,C948&lt;2000),"Caminhões",
IF(AND(ISNUMBER(C948),C948&gt;2000,C948&lt;3000),"Tratores",
IF(AND(ISNUMBER(C948),C948&gt;3000,C948&lt;4000),"Carregadeiras",
IF(AND(ISNUMBER(C948),C948&gt;4000,C948&lt;5000),"Máquinas pesadas",
IF(AND(ISNUMBER(C948),C948&gt;5000,C948&lt;6000),"Colhedoras",
IF(AND(ISNUMBER(C948),C948&gt;7000,C948&lt;8000),"Irrigação",
IF(AND(ISNUMBER(C948),C948&gt;8000,C948&lt;9000),"Reboques",IF(AND(ISNUMBER(C948),C948&gt;0,C948&lt;1000),"Veic. Leves","")))))))))))))))))))))</f>
        <v>Caminhões</v>
      </c>
      <c r="B948" s="111"/>
      <c r="C948" s="113">
        <v>1036</v>
      </c>
      <c r="D948" s="2">
        <v>34815</v>
      </c>
      <c r="E948" s="3" t="s">
        <v>20869</v>
      </c>
      <c r="F948" s="101" t="str">
        <f>IF(ISBLANK(K948), "Apenas Solicitação", "Tem OC")</f>
        <v>Tem OC</v>
      </c>
      <c r="G948" s="2">
        <v>6</v>
      </c>
      <c r="H948" s="102">
        <f>G948-I948</f>
        <v>0</v>
      </c>
      <c r="I948" s="103">
        <v>6</v>
      </c>
      <c r="J948" s="4">
        <v>45835</v>
      </c>
      <c r="K948" s="180">
        <v>45841</v>
      </c>
      <c r="L948" s="3" t="s">
        <v>20151</v>
      </c>
      <c r="M948" s="104" t="str">
        <f ca="1">IF(OR(N948="", N948=0), "", IF(N948&gt;TODAY(), "No prazo", "Atrasado"))</f>
        <v>Atrasado</v>
      </c>
      <c r="N948" s="104">
        <f>IFERROR(K948 + VALUE(LEFT(L948, FIND(" ", L948) - 1)), "")</f>
        <v>45841</v>
      </c>
      <c r="O948" s="105">
        <f>IF(_xlfn.DAYS(K948,J948)&lt;0, "Aguardando OC", _xlfn.DAYS(K948,J948))</f>
        <v>6</v>
      </c>
      <c r="P948" s="14">
        <v>409205</v>
      </c>
      <c r="Q948" s="55"/>
      <c r="R948" s="14">
        <v>170308</v>
      </c>
      <c r="S948" s="2">
        <v>221</v>
      </c>
      <c r="T948" s="65" t="s">
        <v>1029</v>
      </c>
      <c r="U948" s="21">
        <v>18.239999999999998</v>
      </c>
      <c r="V948" s="2">
        <v>2528</v>
      </c>
      <c r="W948" s="117" t="str">
        <f>IFERROR(VLOOKUP(V948, Fornecedores!A:C, 3, FALSE), "")</f>
        <v xml:space="preserve">REDIESEL            </v>
      </c>
      <c r="X948" s="105" t="str">
        <f>IFERROR(VLOOKUP(V948, Fornecedores!A:E, 5, FALSE), "")</f>
        <v>Jaboatão dos Guararapes</v>
      </c>
      <c r="Y948" s="105" t="str">
        <f>IFERROR(VLOOKUP(V948, Fornecedores!A:F, 6, FALSE), "")</f>
        <v>PE</v>
      </c>
      <c r="Z948" s="101" t="str">
        <f>IF(H948=0, "Pedido entregue!", "Pendente")</f>
        <v>Pedido entregue!</v>
      </c>
      <c r="AA948" s="119"/>
      <c r="AB948" s="132" t="str">
        <f>IF(Z948="Pedido Entregue!", IF(AA948=1, "Retirado do Almoxarifado", IF(AA948=2, "Material devolvido", "Aguardando retirada")), IF(Z948="Pendente", "Entrega pendente", ""))</f>
        <v>Aguardando retirada</v>
      </c>
      <c r="AC948" s="18">
        <v>1</v>
      </c>
      <c r="AD948" s="18">
        <f>AC948/SUMIF($P:$P,P948,$AC:$AC)</f>
        <v>1</v>
      </c>
      <c r="AE948" s="18">
        <f>IF(R948=0,0,AC948/SUMIF($R:$R,R948,$AC:$AC))</f>
        <v>1</v>
      </c>
      <c r="AF948" s="18">
        <f>IF(R948=0,1,0)</f>
        <v>0</v>
      </c>
      <c r="AH948" t="str">
        <f>TEXT(J948,"MMMM")</f>
        <v>junho</v>
      </c>
    </row>
    <row r="949" spans="1:34" ht="12.75" hidden="1" customHeight="1" x14ac:dyDescent="0.25">
      <c r="A949" s="90" t="str">
        <f>IF(C949="Oficina Diversos","Oficina Geral",
IF(ISNUMBER(FIND("Estoque - Colhedoras",C949)),"Colhedoras",IF(ISNUMBER(FIND("Caldeiraria",C949)),"Caldeiraria",IF(ISNUMBER(FIND("Borracharia",C949)),"Borracharia",IF(ISNUMBER(FIND("Lubrificação",C949)),"Lubrificação",
IF(ISNUMBER(FIND("Estoque - Carregadeiras",C949)),"Carregadeiras",IF(ISNUMBER(FIND("Estoque - Veic. Leves",C949)),"Veic. Leves",
IF(ISNUMBER(FIND("Estoque - Caminhões",C949)),"Caminhões",IF(ISNUMBER(FIND("Estoque - Transbordos",C949)),"Transbordos",
IF(ISNUMBER(FIND("Estoque - Tratores",C949)),"Tratores",
IF(ISNUMBER(FIND("Estoque - Máquinas pesadas",C949)),"Máquinas pesadas",
IF(ISNUMBER(FIND("Estoque - Reboques",C949)),"Reboques",
IF(C949="Estoque","Estoque",
IF(AND(ISNUMBER(C949),C949&gt;1000,C949&lt;2000),"Caminhões",
IF(AND(ISNUMBER(C949),C949&gt;2000,C949&lt;3000),"Tratores",
IF(AND(ISNUMBER(C949),C949&gt;3000,C949&lt;4000),"Carregadeiras",
IF(AND(ISNUMBER(C949),C949&gt;4000,C949&lt;5000),"Máquinas pesadas",
IF(AND(ISNUMBER(C949),C949&gt;5000,C949&lt;6000),"Colhedoras",
IF(AND(ISNUMBER(C949),C949&gt;7000,C949&lt;8000),"Irrigação",
IF(AND(ISNUMBER(C949),C949&gt;8000,C949&lt;9000),"Reboques",IF(AND(ISNUMBER(C949),C949&gt;0,C949&lt;1000),"Veic. Leves","")))))))))))))))))))))</f>
        <v>Caminhões</v>
      </c>
      <c r="B949" s="8"/>
      <c r="C949" s="28">
        <v>1096</v>
      </c>
      <c r="D949" s="28">
        <v>34880</v>
      </c>
      <c r="E949" s="29" t="s">
        <v>72</v>
      </c>
      <c r="F949" s="14" t="str">
        <f>IF(ISBLANK(K949), "Apenas Solicitação", "Tem OC")</f>
        <v>Tem OC</v>
      </c>
      <c r="G949" s="28">
        <v>2</v>
      </c>
      <c r="H949" s="37">
        <f>G949-I949</f>
        <v>0</v>
      </c>
      <c r="I949" s="38">
        <v>2</v>
      </c>
      <c r="J949" s="64">
        <v>45756</v>
      </c>
      <c r="K949" s="188">
        <v>45759</v>
      </c>
      <c r="L949" s="3"/>
      <c r="M949" s="44"/>
      <c r="N949" s="44" t="str">
        <f>IFERROR(K949 + VALUE(LEFT(L949, FIND(" ", L949) - 1)), "")</f>
        <v/>
      </c>
      <c r="O949" s="3">
        <f>IF(_xlfn.DAYS(K949,J949)&lt;0, "Aguardando OC", _xlfn.DAYS(K949,J949))</f>
        <v>3</v>
      </c>
      <c r="P949" s="206">
        <v>395092</v>
      </c>
      <c r="Q949" s="28">
        <v>1134299</v>
      </c>
      <c r="R949" s="206">
        <v>0</v>
      </c>
      <c r="S949" s="28">
        <v>996</v>
      </c>
      <c r="T949" s="66" t="s">
        <v>73</v>
      </c>
      <c r="U949" s="32">
        <v>530</v>
      </c>
      <c r="V949" s="28"/>
      <c r="W949" s="47" t="str">
        <f>IFERROR(VLOOKUP(V949, Fornecedores!A:C, 3, FALSE), "")</f>
        <v/>
      </c>
      <c r="X949" s="43" t="str">
        <f>IFERROR(VLOOKUP(V949, Fornecedores!A:E, 5, FALSE), "")</f>
        <v/>
      </c>
      <c r="Y949" s="43" t="str">
        <f>IFERROR(VLOOKUP(V949, Fornecedores!A:F, 6, FALSE), "")</f>
        <v/>
      </c>
      <c r="Z949" s="14" t="str">
        <f>IF(H949=0, "Pedido entregue!", "Pendente")</f>
        <v>Pedido entregue!</v>
      </c>
      <c r="AA949" s="59">
        <v>1</v>
      </c>
      <c r="AB949" s="58" t="str">
        <f>IF(Z949="Pedido Entregue!", IF(AA949=1, "Retirado do Almoxarifado", IF(AA949=2, "Material devolvido", "Aguardando retirada")), IF(Z949="Pendente", "Entrega pendente", ""))</f>
        <v>Retirado do Almoxarifado</v>
      </c>
      <c r="AC949" s="18">
        <v>1</v>
      </c>
      <c r="AD949" s="18">
        <f>AC949/SUMIF($P:$P,P949,$AC:$AC)</f>
        <v>1</v>
      </c>
      <c r="AE949" s="18">
        <f>IF(R949=0,0,AC949/SUMIF($R:$R,R949,$AC:$AC))</f>
        <v>0</v>
      </c>
      <c r="AF949" s="18">
        <f>IF(R949=0,1,0)</f>
        <v>1</v>
      </c>
      <c r="AG949" s="18" t="e">
        <f>IF(R949=0,#REF!-J949,0)</f>
        <v>#REF!</v>
      </c>
      <c r="AH949" t="str">
        <f>TEXT(J949,"MMMM")</f>
        <v>abril</v>
      </c>
    </row>
    <row r="950" spans="1:34" ht="2.25" hidden="1" customHeight="1" x14ac:dyDescent="0.25">
      <c r="A950" s="90" t="str">
        <f>IF(C950="Oficina Diversos","Oficina Geral",
IF(ISNUMBER(FIND("Estoque - Colhedoras",C950)),"Colhedoras",IF(ISNUMBER(FIND("Caldeiraria",C950)),"Caldeiraria",IF(ISNUMBER(FIND("Borracharia",C950)),"Borracharia",IF(ISNUMBER(FIND("Lubrificação",C950)),"Lubrificação",
IF(ISNUMBER(FIND("Estoque - Carregadeiras",C950)),"Carregadeiras",IF(ISNUMBER(FIND("Estoque - Veic. Leves",C950)),"Veic. Leves",
IF(ISNUMBER(FIND("Estoque - Caminhões",C950)),"Caminhões",IF(ISNUMBER(FIND("Estoque - Transbordos",C950)),"Transbordos",
IF(ISNUMBER(FIND("Estoque - Tratores",C950)),"Tratores",
IF(ISNUMBER(FIND("Estoque - Máquinas pesadas",C950)),"Máquinas pesadas",
IF(ISNUMBER(FIND("Estoque - Reboques",C950)),"Reboques",
IF(C950="Estoque","Estoque",
IF(AND(ISNUMBER(C950),C950&gt;1000,C950&lt;2000),"Caminhões",
IF(AND(ISNUMBER(C950),C950&gt;2000,C950&lt;3000),"Tratores",
IF(AND(ISNUMBER(C950),C950&gt;3000,C950&lt;4000),"Carregadeiras",
IF(AND(ISNUMBER(C950),C950&gt;4000,C950&lt;5000),"Máquinas pesadas",
IF(AND(ISNUMBER(C950),C950&gt;5000,C950&lt;6000),"Colhedoras",
IF(AND(ISNUMBER(C950),C950&gt;7000,C950&lt;8000),"Irrigação",
IF(AND(ISNUMBER(C950),C950&gt;8000,C950&lt;9000),"Reboques",IF(AND(ISNUMBER(C950),C950&gt;0,C950&lt;1000),"Veic. Leves","")))))))))))))))))))))</f>
        <v>Tratores</v>
      </c>
      <c r="B950" s="8"/>
      <c r="C950" s="2">
        <v>2036</v>
      </c>
      <c r="D950" s="2">
        <v>34960</v>
      </c>
      <c r="E950" s="10" t="s">
        <v>469</v>
      </c>
      <c r="F950" s="14" t="str">
        <f>IF(ISBLANK(K950), "Apenas Solicitação", "Tem OC")</f>
        <v>Tem OC</v>
      </c>
      <c r="G950" s="2">
        <v>1</v>
      </c>
      <c r="H950" s="37">
        <f>G950-I950</f>
        <v>0</v>
      </c>
      <c r="I950" s="38">
        <v>1</v>
      </c>
      <c r="J950" s="4">
        <v>45716</v>
      </c>
      <c r="K950" s="183">
        <v>45736</v>
      </c>
      <c r="L950" s="7"/>
      <c r="M950" s="44"/>
      <c r="N950" s="44" t="str">
        <f>IFERROR(K950 + VALUE(LEFT(L950, FIND(" ", L950) - 1)), "")</f>
        <v/>
      </c>
      <c r="O950" s="3">
        <f>IF(_xlfn.DAYS(K950,J950)&lt;0, "Aguardando OC", _xlfn.DAYS(K950,J950))</f>
        <v>20</v>
      </c>
      <c r="P950" s="14">
        <v>394727</v>
      </c>
      <c r="Q950" s="2">
        <v>1133066</v>
      </c>
      <c r="R950" s="14">
        <v>165177</v>
      </c>
      <c r="S950" s="2">
        <v>692</v>
      </c>
      <c r="T950" s="65" t="s">
        <v>106</v>
      </c>
      <c r="U950" s="21">
        <v>5.05</v>
      </c>
      <c r="V950" s="2">
        <v>13341</v>
      </c>
      <c r="W950" s="47" t="str">
        <f>IFERROR(VLOOKUP(V950, Fornecedores!A:C, 3, FALSE), "")</f>
        <v>DISMA DISTRIBUIDORA</v>
      </c>
      <c r="X950" s="43" t="str">
        <f>IFERROR(VLOOKUP(V950, Fornecedores!A:E, 5, FALSE), "")</f>
        <v>Araçatuba</v>
      </c>
      <c r="Y950" s="43" t="str">
        <f>IFERROR(VLOOKUP(V950, Fornecedores!A:F, 6, FALSE), "")</f>
        <v>SP</v>
      </c>
      <c r="Z950" s="14" t="str">
        <f>IF(H950=0, "Pedido entregue!", "Pendente")</f>
        <v>Pedido entregue!</v>
      </c>
      <c r="AA950" s="59">
        <v>1</v>
      </c>
      <c r="AB950" s="58" t="str">
        <f>IF(Z950="Pedido Entregue!", IF(AA950=1, "Retirado do Almoxarifado", IF(AA950=2, "Material devolvido", "Aguardando retirada")), IF(Z950="Pendente", "Entrega pendente", ""))</f>
        <v>Retirado do Almoxarifado</v>
      </c>
      <c r="AC950" s="18">
        <v>1</v>
      </c>
      <c r="AD950" s="18">
        <f>AC950/SUMIF($P:$P,P950,$AC:$AC)</f>
        <v>1</v>
      </c>
      <c r="AE950" s="18">
        <f>IF(R950=0,0,AC950/SUMIF($R:$R,R950,$AC:$AC))</f>
        <v>0.04</v>
      </c>
      <c r="AF950" s="18">
        <f>IF(R950=0,1,0)</f>
        <v>0</v>
      </c>
      <c r="AG950" s="18">
        <f>IF(R950=0,#REF!-J950,0)</f>
        <v>0</v>
      </c>
      <c r="AH950" t="str">
        <f>TEXT(J950,"MMMM")</f>
        <v>fevereiro</v>
      </c>
    </row>
    <row r="951" spans="1:34" ht="12.75" customHeight="1" x14ac:dyDescent="0.25">
      <c r="A951" s="90" t="str">
        <f>IF(C951="Oficina Diversos","Oficina Geral",
IF(ISNUMBER(FIND("Estoque - Colhedoras",C951)),"Colhedoras",IF(ISNUMBER(FIND("Caldeiraria",C951)),"Caldeiraria",IF(ISNUMBER(FIND("Borracharia",C951)),"Borracharia",IF(ISNUMBER(FIND("Lubrificação",C951)),"Lubrificação",
IF(ISNUMBER(FIND("Estoque - Carregadeiras",C951)),"Carregadeiras",IF(ISNUMBER(FIND("Estoque - Veic. Leves",C951)),"Veic. Leves",
IF(ISNUMBER(FIND("Estoque - Caminhões",C951)),"Caminhões",IF(ISNUMBER(FIND("Estoque - Transbordos",C951)),"Transbordos",
IF(ISNUMBER(FIND("Estoque - Tratores",C951)),"Tratores",
IF(ISNUMBER(FIND("Estoque - Máquinas pesadas",C951)),"Máquinas pesadas",
IF(ISNUMBER(FIND("Estoque - Reboques",C951)),"Reboques",
IF(C951="Estoque","Estoque",
IF(AND(ISNUMBER(C951),C951&gt;1000,C951&lt;2000),"Caminhões",
IF(AND(ISNUMBER(C951),C951&gt;2000,C951&lt;3000),"Tratores",
IF(AND(ISNUMBER(C951),C951&gt;3000,C951&lt;4000),"Carregadeiras",
IF(AND(ISNUMBER(C951),C951&gt;4000,C951&lt;5000),"Máquinas pesadas",
IF(AND(ISNUMBER(C951),C951&gt;5000,C951&lt;6000),"Colhedoras",
IF(AND(ISNUMBER(C951),C951&gt;7000,C951&lt;8000),"Irrigação",
IF(AND(ISNUMBER(C951),C951&gt;8000,C951&lt;9000),"Reboques",IF(AND(ISNUMBER(C951),C951&gt;0,C951&lt;1000),"Veic. Leves","")))))))))))))))))))))</f>
        <v>Reboques</v>
      </c>
      <c r="B951" s="111"/>
      <c r="C951" s="113" t="s">
        <v>1092</v>
      </c>
      <c r="D951" s="2">
        <v>35116</v>
      </c>
      <c r="E951" s="3" t="s">
        <v>20805</v>
      </c>
      <c r="F951" s="101" t="str">
        <f>IF(ISBLANK(K951), "Apenas Solicitação", "Tem OC")</f>
        <v>Tem OC</v>
      </c>
      <c r="G951" s="2">
        <v>6</v>
      </c>
      <c r="H951" s="102">
        <f>G951-I951</f>
        <v>6</v>
      </c>
      <c r="I951" s="103"/>
      <c r="J951" s="4">
        <v>45829</v>
      </c>
      <c r="K951" s="180">
        <v>45842</v>
      </c>
      <c r="L951" s="3" t="s">
        <v>20155</v>
      </c>
      <c r="M951" s="104" t="str">
        <f ca="1">IF(OR(N951="", N951=0), "", IF(N951&gt;TODAY(), "No prazo", "Atrasado"))</f>
        <v>Atrasado</v>
      </c>
      <c r="N951" s="104">
        <f>IFERROR(K951 + VALUE(LEFT(L951, FIND(" ", L951) - 1)), "")</f>
        <v>45843</v>
      </c>
      <c r="O951" s="105">
        <f>IF(_xlfn.DAYS(K951,J951)&lt;0, "Aguardando OC", _xlfn.DAYS(K951,J951))</f>
        <v>13</v>
      </c>
      <c r="P951" s="14">
        <v>408650</v>
      </c>
      <c r="Q951" s="55"/>
      <c r="R951" s="14">
        <v>170446</v>
      </c>
      <c r="S951" s="2">
        <v>221</v>
      </c>
      <c r="T951" s="65" t="s">
        <v>1029</v>
      </c>
      <c r="U951" s="21">
        <v>22</v>
      </c>
      <c r="V951" s="2">
        <v>1264</v>
      </c>
      <c r="W951" s="117" t="str">
        <f>IFERROR(VLOOKUP(V951, Fornecedores!A:C, 3, FALSE), "")</f>
        <v xml:space="preserve">INCOMTUBOS          </v>
      </c>
      <c r="X951" s="105" t="str">
        <f>IFERROR(VLOOKUP(V951, Fornecedores!A:E, 5, FALSE), "")</f>
        <v>Recife</v>
      </c>
      <c r="Y951" s="105" t="str">
        <f>IFERROR(VLOOKUP(V951, Fornecedores!A:F, 6, FALSE), "")</f>
        <v>PE</v>
      </c>
      <c r="Z951" s="101" t="str">
        <f>IF(H951=0, "Pedido entregue!", "Pendente")</f>
        <v>Pendente</v>
      </c>
      <c r="AA951" s="119"/>
      <c r="AB951" s="132" t="str">
        <f>IF(Z951="Pedido Entregue!", IF(AA951=1, "Retirado do Almoxarifado", IF(AA951=2, "Material devolvido", "Aguardando retirada")), IF(Z951="Pendente", "Entrega pendente", ""))</f>
        <v>Entrega pendente</v>
      </c>
      <c r="AC951" s="18">
        <v>1</v>
      </c>
      <c r="AD951" s="18">
        <f>AC951/SUMIF($P:$P,P951,$AC:$AC)</f>
        <v>1</v>
      </c>
      <c r="AE951" s="18">
        <f>IF(R951=0,0,AC951/SUMIF($R:$R,R951,$AC:$AC))</f>
        <v>0.5</v>
      </c>
      <c r="AF951" s="18">
        <f>IF(R951=0,1,0)</f>
        <v>0</v>
      </c>
      <c r="AH951" t="str">
        <f>TEXT(J951,"MMMM")</f>
        <v>junho</v>
      </c>
    </row>
    <row r="952" spans="1:34" ht="12.75" hidden="1" customHeight="1" x14ac:dyDescent="0.25">
      <c r="A952" s="90" t="str">
        <f>IF(C952="Oficina Diversos","Oficina Geral",
IF(ISNUMBER(FIND("Estoque - Colhedoras",C952)),"Colhedoras",IF(ISNUMBER(FIND("Caldeiraria",C952)),"Caldeiraria",IF(ISNUMBER(FIND("Borracharia",C952)),"Borracharia",IF(ISNUMBER(FIND("Lubrificação",C952)),"Lubrificação",
IF(ISNUMBER(FIND("Estoque - Carregadeiras",C952)),"Carregadeiras",IF(ISNUMBER(FIND("Estoque - Veic. Leves",C952)),"Veic. Leves",
IF(ISNUMBER(FIND("Estoque - Caminhões",C952)),"Caminhões",IF(ISNUMBER(FIND("Estoque - Transbordos",C952)),"Transbordos",
IF(ISNUMBER(FIND("Estoque - Tratores",C952)),"Tratores",
IF(ISNUMBER(FIND("Estoque - Máquinas pesadas",C952)),"Máquinas pesadas",
IF(ISNUMBER(FIND("Estoque - Reboques",C952)),"Reboques",
IF(C952="Estoque","Estoque",
IF(AND(ISNUMBER(C952),C952&gt;1000,C952&lt;2000),"Caminhões",
IF(AND(ISNUMBER(C952),C952&gt;2000,C952&lt;3000),"Tratores",
IF(AND(ISNUMBER(C952),C952&gt;3000,C952&lt;4000),"Carregadeiras",
IF(AND(ISNUMBER(C952),C952&gt;4000,C952&lt;5000),"Máquinas pesadas",
IF(AND(ISNUMBER(C952),C952&gt;5000,C952&lt;6000),"Colhedoras",
IF(AND(ISNUMBER(C952),C952&gt;7000,C952&lt;8000),"Irrigação",
IF(AND(ISNUMBER(C952),C952&gt;8000,C952&lt;9000),"Reboques",IF(AND(ISNUMBER(C952),C952&gt;0,C952&lt;1000),"Veic. Leves","")))))))))))))))))))))</f>
        <v>Caminhões</v>
      </c>
      <c r="B952" s="111"/>
      <c r="C952" s="126">
        <v>1009</v>
      </c>
      <c r="D952" s="2">
        <v>35386</v>
      </c>
      <c r="E952" s="3" t="s">
        <v>20318</v>
      </c>
      <c r="F952" s="101" t="str">
        <f>IF(ISBLANK(K952), "Apenas Solicitação", "Tem OC")</f>
        <v>Tem OC</v>
      </c>
      <c r="G952" s="2">
        <v>1</v>
      </c>
      <c r="H952" s="102">
        <f>G952-I952</f>
        <v>0</v>
      </c>
      <c r="I952" s="103">
        <v>1</v>
      </c>
      <c r="J952" s="4">
        <v>45814</v>
      </c>
      <c r="K952" s="180">
        <v>45819</v>
      </c>
      <c r="L952" s="3" t="s">
        <v>20151</v>
      </c>
      <c r="M952" s="104" t="str">
        <f ca="1">IF(OR(N952="", N952=0), "", IF(N952&gt;TODAY(), "No prazo", "Atrasado"))</f>
        <v>Atrasado</v>
      </c>
      <c r="N952" s="104">
        <f>IFERROR(K952 + VALUE(LEFT(L952, FIND(" ", L952) - 1)), "")</f>
        <v>45819</v>
      </c>
      <c r="O952" s="105">
        <f>IF(_xlfn.DAYS(K952,J952)&lt;0, "Aguardando OC", _xlfn.DAYS(K952,J952))</f>
        <v>5</v>
      </c>
      <c r="P952" s="14">
        <v>406257</v>
      </c>
      <c r="Q952" s="55"/>
      <c r="R952" s="14">
        <v>168987</v>
      </c>
      <c r="S952" s="2">
        <v>221</v>
      </c>
      <c r="T952" s="65" t="s">
        <v>1029</v>
      </c>
      <c r="U952" s="21">
        <v>95</v>
      </c>
      <c r="V952" s="2">
        <v>6880</v>
      </c>
      <c r="W952" s="117" t="str">
        <f>IFERROR(VLOOKUP(V952, Fornecedores!A:C, 3, FALSE), "")</f>
        <v>AUTO NORTE</v>
      </c>
      <c r="X952" s="105" t="str">
        <f>IFERROR(VLOOKUP(V952, Fornecedores!A:E, 5, FALSE), "")</f>
        <v>Bayeux</v>
      </c>
      <c r="Y952" s="105" t="str">
        <f>IFERROR(VLOOKUP(V952, Fornecedores!A:F, 6, FALSE), "")</f>
        <v>PB</v>
      </c>
      <c r="Z952" s="101" t="str">
        <f>IF(H952=0, "Pedido entregue!", "Pendente")</f>
        <v>Pedido entregue!</v>
      </c>
      <c r="AA952" s="119"/>
      <c r="AB952" s="132" t="str">
        <f>IF(Z952="Pedido Entregue!", IF(AA952=1, "Retirado do Almoxarifado", IF(AA952=2, "Material devolvido", "Aguardando retirada")), IF(Z952="Pendente", "Entrega pendente", ""))</f>
        <v>Aguardando retirada</v>
      </c>
      <c r="AC952" s="18">
        <v>1</v>
      </c>
      <c r="AD952" s="18">
        <f>AC952/SUMIF($P:$P,P952,$AC:$AC)</f>
        <v>1</v>
      </c>
      <c r="AE952" s="18">
        <f>IF(R952=0,0,AC952/SUMIF($R:$R,R952,$AC:$AC))</f>
        <v>0.33333333333333331</v>
      </c>
      <c r="AF952" s="18">
        <f>IF(R952=0,1,0)</f>
        <v>0</v>
      </c>
      <c r="AH952" t="str">
        <f>TEXT(J952,"MMMM")</f>
        <v>junho</v>
      </c>
    </row>
    <row r="953" spans="1:34" ht="12.75" hidden="1" customHeight="1" x14ac:dyDescent="0.25">
      <c r="A953" s="90" t="str">
        <f>IF(C953="Oficina Diversos","Oficina Geral",
IF(ISNUMBER(FIND("Estoque - Colhedoras",C953)),"Colhedoras",IF(ISNUMBER(FIND("Caldeiraria",C953)),"Caldeiraria",IF(ISNUMBER(FIND("Borracharia",C953)),"Borracharia",IF(ISNUMBER(FIND("Lubrificação",C953)),"Lubrificação",
IF(ISNUMBER(FIND("Estoque - Carregadeiras",C953)),"Carregadeiras",IF(ISNUMBER(FIND("Estoque - Veic. Leves",C953)),"Veic. Leves",
IF(ISNUMBER(FIND("Estoque - Caminhões",C953)),"Caminhões",IF(ISNUMBER(FIND("Estoque - Transbordos",C953)),"Transbordos",
IF(ISNUMBER(FIND("Estoque - Tratores",C953)),"Tratores",
IF(ISNUMBER(FIND("Estoque - Máquinas pesadas",C953)),"Máquinas pesadas",
IF(ISNUMBER(FIND("Estoque - Reboques",C953)),"Reboques",
IF(C953="Estoque","Estoque",
IF(AND(ISNUMBER(C953),C953&gt;1000,C953&lt;2000),"Caminhões",
IF(AND(ISNUMBER(C953),C953&gt;2000,C953&lt;3000),"Tratores",
IF(AND(ISNUMBER(C953),C953&gt;3000,C953&lt;4000),"Carregadeiras",
IF(AND(ISNUMBER(C953),C953&gt;4000,C953&lt;5000),"Máquinas pesadas",
IF(AND(ISNUMBER(C953),C953&gt;5000,C953&lt;6000),"Colhedoras",
IF(AND(ISNUMBER(C953),C953&gt;7000,C953&lt;8000),"Irrigação",
IF(AND(ISNUMBER(C953),C953&gt;8000,C953&lt;9000),"Reboques",IF(AND(ISNUMBER(C953),C953&gt;0,C953&lt;1000),"Veic. Leves","")))))))))))))))))))))</f>
        <v>Caminhões</v>
      </c>
      <c r="B953" s="8"/>
      <c r="C953" s="28">
        <v>1097</v>
      </c>
      <c r="D953" s="28">
        <v>35389</v>
      </c>
      <c r="E953" s="29" t="s">
        <v>74</v>
      </c>
      <c r="F953" s="14" t="str">
        <f>IF(ISBLANK(K953), "Apenas Solicitação", "Tem OC")</f>
        <v>Tem OC</v>
      </c>
      <c r="G953" s="28">
        <v>1</v>
      </c>
      <c r="H953" s="37">
        <f>G953-I953</f>
        <v>0</v>
      </c>
      <c r="I953" s="38">
        <v>1</v>
      </c>
      <c r="J953" s="64">
        <v>45730</v>
      </c>
      <c r="K953" s="188">
        <v>45751</v>
      </c>
      <c r="L953" s="3"/>
      <c r="M953" s="44"/>
      <c r="N953" s="44" t="str">
        <f>IFERROR(K953 + VALUE(LEFT(L953, FIND(" ", L953) - 1)), "")</f>
        <v/>
      </c>
      <c r="O953" s="3">
        <f>IF(_xlfn.DAYS(K953,J953)&lt;0, "Aguardando OC", _xlfn.DAYS(K953,J953))</f>
        <v>21</v>
      </c>
      <c r="P953" s="206">
        <v>396039</v>
      </c>
      <c r="Q953" s="28">
        <v>1136649</v>
      </c>
      <c r="R953" s="206">
        <v>0</v>
      </c>
      <c r="S953" s="28">
        <v>225</v>
      </c>
      <c r="T953" s="66" t="s">
        <v>75</v>
      </c>
      <c r="U953" s="32">
        <v>274.48</v>
      </c>
      <c r="V953" s="28"/>
      <c r="W953" s="47" t="str">
        <f>IFERROR(VLOOKUP(V953, Fornecedores!A:C, 3, FALSE), "")</f>
        <v/>
      </c>
      <c r="X953" s="43" t="str">
        <f>IFERROR(VLOOKUP(V953, Fornecedores!A:E, 5, FALSE), "")</f>
        <v/>
      </c>
      <c r="Y953" s="43" t="str">
        <f>IFERROR(VLOOKUP(V953, Fornecedores!A:F, 6, FALSE), "")</f>
        <v/>
      </c>
      <c r="Z953" s="14" t="str">
        <f>IF(H953=0, "Pedido entregue!", "Pendente")</f>
        <v>Pedido entregue!</v>
      </c>
      <c r="AA953" s="59"/>
      <c r="AB953" s="58" t="str">
        <f>IF(Z953="Pedido Entregue!", IF(AA953=1, "Retirado do Almoxarifado", IF(AA953=2, "Material devolvido", "Aguardando retirada")), IF(Z953="Pendente", "Entrega pendente", ""))</f>
        <v>Aguardando retirada</v>
      </c>
      <c r="AC953" s="18">
        <v>1</v>
      </c>
      <c r="AD953" s="18">
        <f>AC953/SUMIF($P:$P,P953,$AC:$AC)</f>
        <v>1</v>
      </c>
      <c r="AE953" s="18">
        <f>IF(R953=0,0,AC953/SUMIF($R:$R,R953,$AC:$AC))</f>
        <v>0</v>
      </c>
      <c r="AF953" s="18">
        <f>IF(R953=0,1,0)</f>
        <v>1</v>
      </c>
      <c r="AG953" s="18" t="e">
        <f>IF(R953=0,#REF!-J953,0)</f>
        <v>#REF!</v>
      </c>
      <c r="AH953" t="str">
        <f>TEXT(J953,"MMMM")</f>
        <v>março</v>
      </c>
    </row>
    <row r="954" spans="1:34" ht="12.75" customHeight="1" x14ac:dyDescent="0.25">
      <c r="A954" s="90" t="str">
        <f>IF(C954="Oficina Diversos","Oficina Geral",
IF(ISNUMBER(FIND("Estoque - Colhedoras",C954)),"Colhedoras",IF(ISNUMBER(FIND("Caldeiraria",C954)),"Caldeiraria",IF(ISNUMBER(FIND("Borracharia",C954)),"Borracharia",IF(ISNUMBER(FIND("Lubrificação",C954)),"Lubrificação",
IF(ISNUMBER(FIND("Estoque - Carregadeiras",C954)),"Carregadeiras",IF(ISNUMBER(FIND("Estoque - Veic. Leves",C954)),"Veic. Leves",
IF(ISNUMBER(FIND("Estoque - Caminhões",C954)),"Caminhões",IF(ISNUMBER(FIND("Estoque - Transbordos",C954)),"Transbordos",
IF(ISNUMBER(FIND("Estoque - Tratores",C954)),"Tratores",
IF(ISNUMBER(FIND("Estoque - Máquinas pesadas",C954)),"Máquinas pesadas",
IF(ISNUMBER(FIND("Estoque - Reboques",C954)),"Reboques",
IF(C954="Estoque","Estoque",
IF(AND(ISNUMBER(C954),C954&gt;1000,C954&lt;2000),"Caminhões",
IF(AND(ISNUMBER(C954),C954&gt;2000,C954&lt;3000),"Tratores",
IF(AND(ISNUMBER(C954),C954&gt;3000,C954&lt;4000),"Carregadeiras",
IF(AND(ISNUMBER(C954),C954&gt;4000,C954&lt;5000),"Máquinas pesadas",
IF(AND(ISNUMBER(C954),C954&gt;5000,C954&lt;6000),"Colhedoras",
IF(AND(ISNUMBER(C954),C954&gt;7000,C954&lt;8000),"Irrigação",
IF(AND(ISNUMBER(C954),C954&gt;8000,C954&lt;9000),"Reboques",IF(AND(ISNUMBER(C954),C954&gt;0,C954&lt;1000),"Veic. Leves","")))))))))))))))))))))</f>
        <v>Estoque</v>
      </c>
      <c r="B954" s="111"/>
      <c r="C954" s="113" t="s">
        <v>20692</v>
      </c>
      <c r="D954" s="2">
        <v>35467</v>
      </c>
      <c r="E954" s="3" t="s">
        <v>20964</v>
      </c>
      <c r="F954" s="101" t="str">
        <f>IF(ISBLANK(K954), "Apenas Solicitação", "Tem OC")</f>
        <v>Tem OC</v>
      </c>
      <c r="G954" s="2">
        <v>2</v>
      </c>
      <c r="H954" s="102">
        <f>G954-I954</f>
        <v>2</v>
      </c>
      <c r="I954" s="103"/>
      <c r="J954" s="4">
        <v>45826</v>
      </c>
      <c r="K954" s="180">
        <v>45843</v>
      </c>
      <c r="L954" s="3" t="s">
        <v>20151</v>
      </c>
      <c r="M954" s="104" t="str">
        <f ca="1">IF(OR(N954="", N954=0), "", IF(N954&gt;TODAY(), "No prazo", "Atrasado"))</f>
        <v>Atrasado</v>
      </c>
      <c r="N954" s="104">
        <f>IFERROR(K954 + VALUE(LEFT(L954, FIND(" ", L954) - 1)), "")</f>
        <v>45843</v>
      </c>
      <c r="O954" s="105">
        <f>IF(_xlfn.DAYS(K954,J954)&lt;0, "Aguardando OC", _xlfn.DAYS(K954,J954))</f>
        <v>17</v>
      </c>
      <c r="P954" s="14">
        <v>408210</v>
      </c>
      <c r="Q954" s="55"/>
      <c r="R954" s="14">
        <v>170463</v>
      </c>
      <c r="S954" s="2">
        <v>221</v>
      </c>
      <c r="T954" s="65" t="s">
        <v>1029</v>
      </c>
      <c r="U954" s="21">
        <v>1627.56</v>
      </c>
      <c r="V954" s="2">
        <v>3532</v>
      </c>
      <c r="W954" s="117" t="str">
        <f>IFERROR(VLOOKUP(V954, Fornecedores!A:C, 3, FALSE), "")</f>
        <v xml:space="preserve">HC PNEUS SA         </v>
      </c>
      <c r="X954" s="105" t="str">
        <f>IFERROR(VLOOKUP(V954, Fornecedores!A:E, 5, FALSE), "")</f>
        <v>João Pessoa</v>
      </c>
      <c r="Y954" s="105" t="str">
        <f>IFERROR(VLOOKUP(V954, Fornecedores!A:F, 6, FALSE), "")</f>
        <v>PB</v>
      </c>
      <c r="Z954" s="101" t="str">
        <f>IF(H954=0, "Pedido entregue!", "Pendente")</f>
        <v>Pendente</v>
      </c>
      <c r="AA954" s="119"/>
      <c r="AB954" s="132" t="str">
        <f>IF(Z954="Pedido Entregue!", IF(AA954=1, "Retirado do Almoxarifado", IF(AA954=2, "Material devolvido", "Aguardando retirada")), IF(Z954="Pendente", "Entrega pendente", ""))</f>
        <v>Entrega pendente</v>
      </c>
      <c r="AC954" s="18">
        <v>1</v>
      </c>
      <c r="AD954" s="18">
        <f>AC954/SUMIF($P:$P,P954,$AC:$AC)</f>
        <v>1</v>
      </c>
      <c r="AE954" s="18">
        <f>IF(R954=0,0,AC954/SUMIF($R:$R,R954,$AC:$AC))</f>
        <v>7.6923076923076927E-2</v>
      </c>
      <c r="AF954" s="18">
        <f>IF(R954=0,1,0)</f>
        <v>0</v>
      </c>
      <c r="AH954" t="str">
        <f>TEXT(J954,"MMMM")</f>
        <v>junho</v>
      </c>
    </row>
    <row r="955" spans="1:34" ht="12.75" customHeight="1" x14ac:dyDescent="0.25">
      <c r="A955" s="90" t="str">
        <f>IF(C955="Oficina Diversos","Oficina Geral",
IF(ISNUMBER(FIND("Estoque - Colhedoras",C955)),"Colhedoras",IF(ISNUMBER(FIND("Caldeiraria",C955)),"Caldeiraria",IF(ISNUMBER(FIND("Borracharia",C955)),"Borracharia",IF(ISNUMBER(FIND("Lubrificação",C955)),"Lubrificação",
IF(ISNUMBER(FIND("Estoque - Carregadeiras",C955)),"Carregadeiras",IF(ISNUMBER(FIND("Estoque - Veic. Leves",C955)),"Veic. Leves",
IF(ISNUMBER(FIND("Estoque - Caminhões",C955)),"Caminhões",IF(ISNUMBER(FIND("Estoque - Transbordos",C955)),"Transbordos",
IF(ISNUMBER(FIND("Estoque - Tratores",C955)),"Tratores",
IF(ISNUMBER(FIND("Estoque - Máquinas pesadas",C955)),"Máquinas pesadas",
IF(ISNUMBER(FIND("Estoque - Reboques",C955)),"Reboques",
IF(C955="Estoque","Estoque",
IF(AND(ISNUMBER(C955),C955&gt;1000,C955&lt;2000),"Caminhões",
IF(AND(ISNUMBER(C955),C955&gt;2000,C955&lt;3000),"Tratores",
IF(AND(ISNUMBER(C955),C955&gt;3000,C955&lt;4000),"Carregadeiras",
IF(AND(ISNUMBER(C955),C955&gt;4000,C955&lt;5000),"Máquinas pesadas",
IF(AND(ISNUMBER(C955),C955&gt;5000,C955&lt;6000),"Colhedoras",
IF(AND(ISNUMBER(C955),C955&gt;7000,C955&lt;8000),"Irrigação",
IF(AND(ISNUMBER(C955),C955&gt;8000,C955&lt;9000),"Reboques",IF(AND(ISNUMBER(C955),C955&gt;0,C955&lt;1000),"Veic. Leves","")))))))))))))))))))))</f>
        <v>Estoque</v>
      </c>
      <c r="B955" s="111"/>
      <c r="C955" s="113" t="s">
        <v>20692</v>
      </c>
      <c r="D955" s="2">
        <v>35671</v>
      </c>
      <c r="E955" s="3" t="s">
        <v>20965</v>
      </c>
      <c r="F955" s="101" t="str">
        <f>IF(ISBLANK(K955), "Apenas Solicitação", "Tem OC")</f>
        <v>Tem OC</v>
      </c>
      <c r="G955" s="2">
        <v>8</v>
      </c>
      <c r="H955" s="102">
        <f>G955-I955</f>
        <v>8</v>
      </c>
      <c r="I955" s="103"/>
      <c r="J955" s="4">
        <v>45826</v>
      </c>
      <c r="K955" s="180">
        <v>45843</v>
      </c>
      <c r="L955" s="3" t="s">
        <v>20151</v>
      </c>
      <c r="M955" s="104" t="str">
        <f ca="1">IF(OR(N955="", N955=0), "", IF(N955&gt;TODAY(), "No prazo", "Atrasado"))</f>
        <v>Atrasado</v>
      </c>
      <c r="N955" s="104">
        <f>IFERROR(K955 + VALUE(LEFT(L955, FIND(" ", L955) - 1)), "")</f>
        <v>45843</v>
      </c>
      <c r="O955" s="105">
        <f>IF(_xlfn.DAYS(K955,J955)&lt;0, "Aguardando OC", _xlfn.DAYS(K955,J955))</f>
        <v>17</v>
      </c>
      <c r="P955" s="14">
        <v>408179</v>
      </c>
      <c r="Q955" s="55"/>
      <c r="R955" s="14">
        <v>170489</v>
      </c>
      <c r="S955" s="2">
        <v>221</v>
      </c>
      <c r="T955" s="65" t="s">
        <v>1029</v>
      </c>
      <c r="U955" s="21">
        <v>2927.18</v>
      </c>
      <c r="V955" s="2">
        <v>3532</v>
      </c>
      <c r="W955" s="117" t="str">
        <f>IFERROR(VLOOKUP(V955, Fornecedores!A:C, 3, FALSE), "")</f>
        <v xml:space="preserve">HC PNEUS SA         </v>
      </c>
      <c r="X955" s="105" t="str">
        <f>IFERROR(VLOOKUP(V955, Fornecedores!A:E, 5, FALSE), "")</f>
        <v>João Pessoa</v>
      </c>
      <c r="Y955" s="105" t="str">
        <f>IFERROR(VLOOKUP(V955, Fornecedores!A:F, 6, FALSE), "")</f>
        <v>PB</v>
      </c>
      <c r="Z955" s="101" t="str">
        <f>IF(H955=0, "Pedido entregue!", "Pendente")</f>
        <v>Pendente</v>
      </c>
      <c r="AA955" s="119"/>
      <c r="AB955" s="132" t="str">
        <f>IF(Z955="Pedido Entregue!", IF(AA955=1, "Retirado do Almoxarifado", IF(AA955=2, "Material devolvido", "Aguardando retirada")), IF(Z955="Pendente", "Entrega pendente", ""))</f>
        <v>Entrega pendente</v>
      </c>
      <c r="AC955" s="18">
        <v>1</v>
      </c>
      <c r="AD955" s="18">
        <f>AC955/SUMIF($P:$P,P955,$AC:$AC)</f>
        <v>1</v>
      </c>
      <c r="AE955" s="18">
        <f>IF(R955=0,0,AC955/SUMIF($R:$R,R955,$AC:$AC))</f>
        <v>0.16666666666666666</v>
      </c>
      <c r="AF955" s="18">
        <f>IF(R955=0,1,0)</f>
        <v>0</v>
      </c>
      <c r="AH955" t="str">
        <f>TEXT(J955,"MMMM")</f>
        <v>junho</v>
      </c>
    </row>
    <row r="956" spans="1:34" ht="12.75" hidden="1" customHeight="1" x14ac:dyDescent="0.25">
      <c r="A956" s="90" t="str">
        <f>IF(C956="Oficina Diversos","Oficina Geral",
IF(ISNUMBER(FIND("Estoque - Colhedoras",C956)),"Colhedoras",IF(ISNUMBER(FIND("Caldeiraria",C956)),"Caldeiraria",IF(ISNUMBER(FIND("Borracharia",C956)),"Borracharia",IF(ISNUMBER(FIND("Lubrificação",C956)),"Lubrificação",
IF(ISNUMBER(FIND("Estoque - Carregadeiras",C956)),"Carregadeiras",IF(ISNUMBER(FIND("Estoque - Veic. Leves",C956)),"Veic. Leves",
IF(ISNUMBER(FIND("Estoque - Caminhões",C956)),"Caminhões",IF(ISNUMBER(FIND("Estoque - Transbordos",C956)),"Transbordos",
IF(ISNUMBER(FIND("Estoque - Tratores",C956)),"Tratores",
IF(ISNUMBER(FIND("Estoque - Máquinas pesadas",C956)),"Máquinas pesadas",
IF(ISNUMBER(FIND("Estoque - Reboques",C956)),"Reboques",
IF(C956="Estoque","Estoque",
IF(AND(ISNUMBER(C956),C956&gt;1000,C956&lt;2000),"Caminhões",
IF(AND(ISNUMBER(C956),C956&gt;2000,C956&lt;3000),"Tratores",
IF(AND(ISNUMBER(C956),C956&gt;3000,C956&lt;4000),"Carregadeiras",
IF(AND(ISNUMBER(C956),C956&gt;4000,C956&lt;5000),"Máquinas pesadas",
IF(AND(ISNUMBER(C956),C956&gt;5000,C956&lt;6000),"Colhedoras",
IF(AND(ISNUMBER(C956),C956&gt;7000,C956&lt;8000),"Irrigação",
IF(AND(ISNUMBER(C956),C956&gt;8000,C956&lt;9000),"Reboques",IF(AND(ISNUMBER(C956),C956&gt;0,C956&lt;1000),"Veic. Leves","")))))))))))))))))))))</f>
        <v>Caminhões</v>
      </c>
      <c r="B956" s="8"/>
      <c r="C956" s="2">
        <v>1025</v>
      </c>
      <c r="D956" s="2">
        <v>35830</v>
      </c>
      <c r="E956" s="3" t="s">
        <v>19970</v>
      </c>
      <c r="F956" s="14" t="str">
        <f>IF(ISBLANK(K956), "Apenas Solicitação", "Tem OC")</f>
        <v>Tem OC</v>
      </c>
      <c r="G956" s="2">
        <v>1</v>
      </c>
      <c r="H956" s="37">
        <f>G956-I956</f>
        <v>0</v>
      </c>
      <c r="I956" s="38">
        <v>1</v>
      </c>
      <c r="J956" s="4">
        <v>45798</v>
      </c>
      <c r="K956" s="180">
        <v>45804</v>
      </c>
      <c r="L956" s="3" t="s">
        <v>20151</v>
      </c>
      <c r="M956" s="44" t="str">
        <f ca="1">IF(OR(N956="", N956=0), "", IF(N956&gt;TODAY(), "No prazo", "Atrasado"))</f>
        <v>Atrasado</v>
      </c>
      <c r="N956" s="44">
        <f>IFERROR(K956 + VALUE(LEFT(L956, FIND(" ", L956) - 1)), "")</f>
        <v>45804</v>
      </c>
      <c r="O956" s="3">
        <f>IF(_xlfn.DAYS(K956,J956)&lt;0, "Aguardando OC", _xlfn.DAYS(K956,J956))</f>
        <v>6</v>
      </c>
      <c r="P956" s="14">
        <v>403833</v>
      </c>
      <c r="Q956" s="55"/>
      <c r="R956" s="14">
        <v>168242</v>
      </c>
      <c r="S956" s="2">
        <v>221</v>
      </c>
      <c r="T956" s="65" t="s">
        <v>1029</v>
      </c>
      <c r="U956" s="21">
        <v>11.66</v>
      </c>
      <c r="V956" s="2">
        <v>2528</v>
      </c>
      <c r="W956" s="47" t="str">
        <f>IFERROR(VLOOKUP(V956, Fornecedores!A:C, 3, FALSE), "")</f>
        <v xml:space="preserve">REDIESEL            </v>
      </c>
      <c r="X956" s="43" t="str">
        <f>IFERROR(VLOOKUP(V956, Fornecedores!A:E, 5, FALSE), "")</f>
        <v>Jaboatão dos Guararapes</v>
      </c>
      <c r="Y956" s="43" t="str">
        <f>IFERROR(VLOOKUP(V956, Fornecedores!A:F, 6, FALSE), "")</f>
        <v>PE</v>
      </c>
      <c r="Z956" s="14" t="str">
        <f>IF(H956=0, "Pedido entregue!", "Pendente")</f>
        <v>Pedido entregue!</v>
      </c>
      <c r="AA956" s="59"/>
      <c r="AB956" s="58" t="str">
        <f>IF(Z956="Pedido Entregue!", IF(AA956=1, "Retirado do Almoxarifado", IF(AA956=2, "Material devolvido", "Aguardando retirada")), IF(Z956="Pendente", "Entrega pendente", ""))</f>
        <v>Aguardando retirada</v>
      </c>
      <c r="AC956" s="18">
        <v>1</v>
      </c>
      <c r="AD956" s="18">
        <f>AC956/SUMIF($P:$P,P956,$AC:$AC)</f>
        <v>1</v>
      </c>
      <c r="AE956" s="18">
        <f>IF(R956=0,0,AC956/SUMIF($R:$R,R956,$AC:$AC))</f>
        <v>0.14285714285714285</v>
      </c>
      <c r="AF956" s="18">
        <f>IF(R956=0,1,0)</f>
        <v>0</v>
      </c>
      <c r="AH956" t="str">
        <f>TEXT(J956,"MMMM")</f>
        <v>maio</v>
      </c>
    </row>
    <row r="957" spans="1:34" ht="12.75" customHeight="1" x14ac:dyDescent="0.25">
      <c r="A957" s="90" t="str">
        <f>IF(C957="Oficina Diversos","Oficina Geral",
IF(ISNUMBER(FIND("Estoque - Colhedoras",C957)),"Colhedoras",IF(ISNUMBER(FIND("Caldeiraria",C957)),"Caldeiraria",IF(ISNUMBER(FIND("Borracharia",C957)),"Borracharia",IF(ISNUMBER(FIND("Lubrificação",C957)),"Lubrificação",
IF(ISNUMBER(FIND("Estoque - Carregadeiras",C957)),"Carregadeiras",IF(ISNUMBER(FIND("Estoque - Veic. Leves",C957)),"Veic. Leves",
IF(ISNUMBER(FIND("Estoque - Caminhões",C957)),"Caminhões",IF(ISNUMBER(FIND("Estoque - Transbordos",C957)),"Transbordos",
IF(ISNUMBER(FIND("Estoque - Tratores",C957)),"Tratores",
IF(ISNUMBER(FIND("Estoque - Máquinas pesadas",C957)),"Máquinas pesadas",
IF(ISNUMBER(FIND("Estoque - Reboques",C957)),"Reboques",
IF(C957="Estoque","Estoque",
IF(AND(ISNUMBER(C957),C957&gt;1000,C957&lt;2000),"Caminhões",
IF(AND(ISNUMBER(C957),C957&gt;2000,C957&lt;3000),"Tratores",
IF(AND(ISNUMBER(C957),C957&gt;3000,C957&lt;4000),"Carregadeiras",
IF(AND(ISNUMBER(C957),C957&gt;4000,C957&lt;5000),"Máquinas pesadas",
IF(AND(ISNUMBER(C957),C957&gt;5000,C957&lt;6000),"Colhedoras",
IF(AND(ISNUMBER(C957),C957&gt;7000,C957&lt;8000),"Irrigação",
IF(AND(ISNUMBER(C957),C957&gt;8000,C957&lt;9000),"Reboques",IF(AND(ISNUMBER(C957),C957&gt;0,C957&lt;1000),"Veic. Leves","")))))))))))))))))))))</f>
        <v>Caminhões</v>
      </c>
      <c r="B957" s="111"/>
      <c r="C957" s="171">
        <v>1030</v>
      </c>
      <c r="D957" s="170">
        <v>36141</v>
      </c>
      <c r="E957" s="173" t="s">
        <v>26073</v>
      </c>
      <c r="F957" s="101" t="str">
        <f>IF(ISBLANK(K957), "Apenas Solicitação", "Tem OC")</f>
        <v>Apenas Solicitação</v>
      </c>
      <c r="G957" s="170">
        <v>1</v>
      </c>
      <c r="H957" s="102">
        <f>G957-I957</f>
        <v>1</v>
      </c>
      <c r="I957" s="103"/>
      <c r="J957" s="174">
        <v>45853</v>
      </c>
      <c r="K957" s="173"/>
      <c r="L957" s="173"/>
      <c r="M957" s="104" t="str">
        <f ca="1">IF(OR(N957="", N957=0), "", IF(N957&gt;TODAY(), "No prazo", "Atrasado"))</f>
        <v/>
      </c>
      <c r="N957" s="104" t="str">
        <f>IFERROR(K957 + VALUE(LEFT(L957, FIND(" ", L957) - 1)), "")</f>
        <v/>
      </c>
      <c r="O957" s="105" t="str">
        <f>IF(_xlfn.DAYS(K957,J957)&lt;0, "Aguardando OC", _xlfn.DAYS(K957,J957))</f>
        <v>Aguardando OC</v>
      </c>
      <c r="P957" s="170">
        <v>411978</v>
      </c>
      <c r="Q957" s="55"/>
      <c r="R957" s="170">
        <v>0</v>
      </c>
      <c r="S957" s="2">
        <v>221</v>
      </c>
      <c r="T957" s="65" t="s">
        <v>1029</v>
      </c>
      <c r="U957" s="170">
        <v>1927.61</v>
      </c>
      <c r="V957" s="170"/>
      <c r="W957" s="117" t="str">
        <f>IFERROR(VLOOKUP(V957, Fornecedores!A:C, 3, FALSE), "")</f>
        <v/>
      </c>
      <c r="X957" s="105" t="str">
        <f>IFERROR(VLOOKUP(V957, Fornecedores!A:E, 5, FALSE), "")</f>
        <v/>
      </c>
      <c r="Y957" s="105" t="str">
        <f>IFERROR(VLOOKUP(V957, Fornecedores!A:F, 6, FALSE), "")</f>
        <v/>
      </c>
      <c r="Z957" s="101" t="str">
        <f>IF(H957=0, "Pedido entregue!", "Pendente")</f>
        <v>Pendente</v>
      </c>
      <c r="AA957" s="119"/>
      <c r="AB957" s="132" t="str">
        <f>IF(Z957="Pedido Entregue!", IF(AA957=1, "Retirado do Almoxarifado", IF(AA957=2, "Material devolvido", "Aguardando retirada")), IF(Z957="Pendente", "Entrega pendente", ""))</f>
        <v>Entrega pendente</v>
      </c>
      <c r="AC957" s="18">
        <v>1</v>
      </c>
      <c r="AD957" s="18">
        <f>AC957/SUMIF($P:$P,P957,$AC:$AC)</f>
        <v>1</v>
      </c>
      <c r="AE957" s="18">
        <f>IF(R957=0,0,AC957/SUMIF($R:$R,R957,$AC:$AC))</f>
        <v>0</v>
      </c>
      <c r="AF957" s="18">
        <f>IF(R957=0,1,0)</f>
        <v>1</v>
      </c>
      <c r="AH957" t="str">
        <f>TEXT(J957,"MMMM")</f>
        <v>julho</v>
      </c>
    </row>
    <row r="958" spans="1:34" ht="12.75" customHeight="1" x14ac:dyDescent="0.25">
      <c r="A958" s="90" t="str">
        <f>IF(C958="Oficina Diversos","Oficina Geral",
IF(ISNUMBER(FIND("Estoque - Colhedoras",C958)),"Colhedoras",IF(ISNUMBER(FIND("Caldeiraria",C958)),"Caldeiraria",IF(ISNUMBER(FIND("Borracharia",C958)),"Borracharia",IF(ISNUMBER(FIND("Lubrificação",C958)),"Lubrificação",
IF(ISNUMBER(FIND("Estoque - Carregadeiras",C958)),"Carregadeiras",IF(ISNUMBER(FIND("Estoque - Veic. Leves",C958)),"Veic. Leves",
IF(ISNUMBER(FIND("Estoque - Caminhões",C958)),"Caminhões",IF(ISNUMBER(FIND("Estoque - Transbordos",C958)),"Transbordos",
IF(ISNUMBER(FIND("Estoque - Tratores",C958)),"Tratores",
IF(ISNUMBER(FIND("Estoque - Máquinas pesadas",C958)),"Máquinas pesadas",
IF(ISNUMBER(FIND("Estoque - Reboques",C958)),"Reboques",
IF(C958="Estoque","Estoque",
IF(AND(ISNUMBER(C958),C958&gt;1000,C958&lt;2000),"Caminhões",
IF(AND(ISNUMBER(C958),C958&gt;2000,C958&lt;3000),"Tratores",
IF(AND(ISNUMBER(C958),C958&gt;3000,C958&lt;4000),"Carregadeiras",
IF(AND(ISNUMBER(C958),C958&gt;4000,C958&lt;5000),"Máquinas pesadas",
IF(AND(ISNUMBER(C958),C958&gt;5000,C958&lt;6000),"Colhedoras",
IF(AND(ISNUMBER(C958),C958&gt;7000,C958&lt;8000),"Irrigação",
IF(AND(ISNUMBER(C958),C958&gt;8000,C958&lt;9000),"Reboques",IF(AND(ISNUMBER(C958),C958&gt;0,C958&lt;1000),"Veic. Leves","")))))))))))))))))))))</f>
        <v>Caminhões</v>
      </c>
      <c r="B958" s="111"/>
      <c r="C958" s="171">
        <v>1030</v>
      </c>
      <c r="D958" s="170">
        <v>36146</v>
      </c>
      <c r="E958" s="173" t="s">
        <v>26022</v>
      </c>
      <c r="F958" s="101" t="str">
        <f>IF(ISBLANK(K958), "Apenas Solicitação", "Tem OC")</f>
        <v>Tem OC</v>
      </c>
      <c r="G958" s="170">
        <v>1</v>
      </c>
      <c r="H958" s="102">
        <f>G958-I958</f>
        <v>1</v>
      </c>
      <c r="I958" s="103"/>
      <c r="J958" s="174">
        <v>45852</v>
      </c>
      <c r="K958" s="174">
        <v>45857</v>
      </c>
      <c r="L958" s="173" t="s">
        <v>20151</v>
      </c>
      <c r="M958" s="104" t="str">
        <f ca="1">IF(OR(N958="", N958=0), "", IF(N958&gt;TODAY(), "No prazo", "Atrasado"))</f>
        <v>Atrasado</v>
      </c>
      <c r="N958" s="104">
        <f>IFERROR(K958 + VALUE(LEFT(L958, FIND(" ", L958) - 1)), "")</f>
        <v>45857</v>
      </c>
      <c r="O958" s="105">
        <f>IF(_xlfn.DAYS(K958,J958)&lt;0, "Aguardando OC", _xlfn.DAYS(K958,J958))</f>
        <v>5</v>
      </c>
      <c r="P958" s="212">
        <v>411654</v>
      </c>
      <c r="Q958" s="55"/>
      <c r="R958" s="212">
        <v>171188</v>
      </c>
      <c r="S958" s="2">
        <v>221</v>
      </c>
      <c r="T958" s="65" t="s">
        <v>1029</v>
      </c>
      <c r="U958" s="170">
        <v>308.75</v>
      </c>
      <c r="V958" s="170">
        <v>2528</v>
      </c>
      <c r="W958" s="117" t="str">
        <f>IFERROR(VLOOKUP(V958, Fornecedores!A:C, 3, FALSE), "")</f>
        <v xml:space="preserve">REDIESEL            </v>
      </c>
      <c r="X958" s="105" t="str">
        <f>IFERROR(VLOOKUP(V958, Fornecedores!A:E, 5, FALSE), "")</f>
        <v>Jaboatão dos Guararapes</v>
      </c>
      <c r="Y958" s="105" t="str">
        <f>IFERROR(VLOOKUP(V958, Fornecedores!A:F, 6, FALSE), "")</f>
        <v>PE</v>
      </c>
      <c r="Z958" s="101" t="str">
        <f>IF(H958=0, "Pedido entregue!", "Pendente")</f>
        <v>Pendente</v>
      </c>
      <c r="AA958" s="119"/>
      <c r="AB958" s="132" t="str">
        <f>IF(Z958="Pedido Entregue!", IF(AA958=1, "Retirado do Almoxarifado", IF(AA958=2, "Material devolvido", "Aguardando retirada")), IF(Z958="Pendente", "Entrega pendente", ""))</f>
        <v>Entrega pendente</v>
      </c>
      <c r="AC958" s="18">
        <v>1</v>
      </c>
      <c r="AD958" s="18">
        <f>AC958/SUMIF($P:$P,P958,$AC:$AC)</f>
        <v>1</v>
      </c>
      <c r="AE958" s="18">
        <f>IF(R958=0,0,AC958/SUMIF($R:$R,R958,$AC:$AC))</f>
        <v>0.1111111111111111</v>
      </c>
      <c r="AF958" s="18">
        <f>IF(R958=0,1,0)</f>
        <v>0</v>
      </c>
      <c r="AH958" t="str">
        <f>TEXT(J958,"MMMM")</f>
        <v>julho</v>
      </c>
    </row>
    <row r="959" spans="1:34" ht="12.75" customHeight="1" x14ac:dyDescent="0.25">
      <c r="A959" s="90" t="str">
        <f>IF(C959="Oficina Diversos","Oficina Geral",
IF(ISNUMBER(FIND("Estoque - Colhedoras",C959)),"Colhedoras",IF(ISNUMBER(FIND("Caldeiraria",C959)),"Caldeiraria",IF(ISNUMBER(FIND("Borracharia",C959)),"Borracharia",IF(ISNUMBER(FIND("Lubrificação",C959)),"Lubrificação",
IF(ISNUMBER(FIND("Estoque - Carregadeiras",C959)),"Carregadeiras",IF(ISNUMBER(FIND("Estoque - Veic. Leves",C959)),"Veic. Leves",
IF(ISNUMBER(FIND("Estoque - Caminhões",C959)),"Caminhões",IF(ISNUMBER(FIND("Estoque - Transbordos",C959)),"Transbordos",
IF(ISNUMBER(FIND("Estoque - Tratores",C959)),"Tratores",
IF(ISNUMBER(FIND("Estoque - Máquinas pesadas",C959)),"Máquinas pesadas",
IF(ISNUMBER(FIND("Estoque - Reboques",C959)),"Reboques",
IF(C959="Estoque","Estoque",
IF(AND(ISNUMBER(C959),C959&gt;1000,C959&lt;2000),"Caminhões",
IF(AND(ISNUMBER(C959),C959&gt;2000,C959&lt;3000),"Tratores",
IF(AND(ISNUMBER(C959),C959&gt;3000,C959&lt;4000),"Carregadeiras",
IF(AND(ISNUMBER(C959),C959&gt;4000,C959&lt;5000),"Máquinas pesadas",
IF(AND(ISNUMBER(C959),C959&gt;5000,C959&lt;6000),"Colhedoras",
IF(AND(ISNUMBER(C959),C959&gt;7000,C959&lt;8000),"Irrigação",
IF(AND(ISNUMBER(C959),C959&gt;8000,C959&lt;9000),"Reboques",IF(AND(ISNUMBER(C959),C959&gt;0,C959&lt;1000),"Veic. Leves","")))))))))))))))))))))</f>
        <v>Caminhões</v>
      </c>
      <c r="B959" s="111"/>
      <c r="C959" s="171">
        <v>1030</v>
      </c>
      <c r="D959" s="170">
        <v>36149</v>
      </c>
      <c r="E959" s="173" t="s">
        <v>26023</v>
      </c>
      <c r="F959" s="101" t="str">
        <f>IF(ISBLANK(K959), "Apenas Solicitação", "Tem OC")</f>
        <v>Apenas Solicitação</v>
      </c>
      <c r="G959" s="170">
        <v>1</v>
      </c>
      <c r="H959" s="102">
        <f>G959-I959</f>
        <v>1</v>
      </c>
      <c r="I959" s="103"/>
      <c r="J959" s="174">
        <v>45852</v>
      </c>
      <c r="K959" s="173"/>
      <c r="L959" s="173"/>
      <c r="M959" s="104" t="str">
        <f ca="1">IF(OR(N959="", N959=0), "", IF(N959&gt;TODAY(), "No prazo", "Atrasado"))</f>
        <v/>
      </c>
      <c r="N959" s="104" t="str">
        <f>IFERROR(K959 + VALUE(LEFT(L959, FIND(" ", L959) - 1)), "")</f>
        <v/>
      </c>
      <c r="O959" s="105" t="str">
        <f>IF(_xlfn.DAYS(K959,J959)&lt;0, "Aguardando OC", _xlfn.DAYS(K959,J959))</f>
        <v>Aguardando OC</v>
      </c>
      <c r="P959" s="170">
        <v>411665</v>
      </c>
      <c r="Q959" s="55"/>
      <c r="R959" s="170">
        <v>0</v>
      </c>
      <c r="S959" s="2">
        <v>221</v>
      </c>
      <c r="T959" s="65" t="s">
        <v>1029</v>
      </c>
      <c r="U959" s="170">
        <v>104.25</v>
      </c>
      <c r="V959" s="170"/>
      <c r="W959" s="117" t="str">
        <f>IFERROR(VLOOKUP(V959, Fornecedores!A:C, 3, FALSE), "")</f>
        <v/>
      </c>
      <c r="X959" s="105" t="str">
        <f>IFERROR(VLOOKUP(V959, Fornecedores!A:E, 5, FALSE), "")</f>
        <v/>
      </c>
      <c r="Y959" s="105" t="str">
        <f>IFERROR(VLOOKUP(V959, Fornecedores!A:F, 6, FALSE), "")</f>
        <v/>
      </c>
      <c r="Z959" s="101" t="str">
        <f>IF(H959=0, "Pedido entregue!", "Pendente")</f>
        <v>Pendente</v>
      </c>
      <c r="AA959" s="119"/>
      <c r="AB959" s="132" t="str">
        <f>IF(Z959="Pedido Entregue!", IF(AA959=1, "Retirado do Almoxarifado", IF(AA959=2, "Material devolvido", "Aguardando retirada")), IF(Z959="Pendente", "Entrega pendente", ""))</f>
        <v>Entrega pendente</v>
      </c>
      <c r="AC959" s="18">
        <v>1</v>
      </c>
      <c r="AD959" s="18">
        <f>AC959/SUMIF($P:$P,P959,$AC:$AC)</f>
        <v>1</v>
      </c>
      <c r="AE959" s="18">
        <f>IF(R959=0,0,AC959/SUMIF($R:$R,R959,$AC:$AC))</f>
        <v>0</v>
      </c>
      <c r="AF959" s="18">
        <f>IF(R959=0,1,0)</f>
        <v>1</v>
      </c>
      <c r="AH959" t="str">
        <f>TEXT(J959,"MMMM")</f>
        <v>julho</v>
      </c>
    </row>
    <row r="960" spans="1:34" ht="12.75" customHeight="1" x14ac:dyDescent="0.25">
      <c r="A960" s="90" t="str">
        <f>IF(C960="Oficina Diversos","Oficina Geral",
IF(ISNUMBER(FIND("Estoque - Colhedoras",C960)),"Colhedoras",IF(ISNUMBER(FIND("Caldeiraria",C960)),"Caldeiraria",IF(ISNUMBER(FIND("Borracharia",C960)),"Borracharia",IF(ISNUMBER(FIND("Lubrificação",C960)),"Lubrificação",
IF(ISNUMBER(FIND("Estoque - Carregadeiras",C960)),"Carregadeiras",IF(ISNUMBER(FIND("Estoque - Veic. Leves",C960)),"Veic. Leves",
IF(ISNUMBER(FIND("Estoque - Caminhões",C960)),"Caminhões",IF(ISNUMBER(FIND("Estoque - Transbordos",C960)),"Transbordos",
IF(ISNUMBER(FIND("Estoque - Tratores",C960)),"Tratores",
IF(ISNUMBER(FIND("Estoque - Máquinas pesadas",C960)),"Máquinas pesadas",
IF(ISNUMBER(FIND("Estoque - Reboques",C960)),"Reboques",
IF(C960="Estoque","Estoque",
IF(AND(ISNUMBER(C960),C960&gt;1000,C960&lt;2000),"Caminhões",
IF(AND(ISNUMBER(C960),C960&gt;2000,C960&lt;3000),"Tratores",
IF(AND(ISNUMBER(C960),C960&gt;3000,C960&lt;4000),"Carregadeiras",
IF(AND(ISNUMBER(C960),C960&gt;4000,C960&lt;5000),"Máquinas pesadas",
IF(AND(ISNUMBER(C960),C960&gt;5000,C960&lt;6000),"Colhedoras",
IF(AND(ISNUMBER(C960),C960&gt;7000,C960&lt;8000),"Irrigação",
IF(AND(ISNUMBER(C960),C960&gt;8000,C960&lt;9000),"Reboques",IF(AND(ISNUMBER(C960),C960&gt;0,C960&lt;1000),"Veic. Leves","")))))))))))))))))))))</f>
        <v>Caminhões</v>
      </c>
      <c r="B960" s="111"/>
      <c r="C960" s="171">
        <v>1030</v>
      </c>
      <c r="D960" s="170">
        <v>36157</v>
      </c>
      <c r="E960" s="173" t="s">
        <v>26024</v>
      </c>
      <c r="F960" s="101" t="str">
        <f>IF(ISBLANK(K960), "Apenas Solicitação", "Tem OC")</f>
        <v>Tem OC</v>
      </c>
      <c r="G960" s="170">
        <v>1</v>
      </c>
      <c r="H960" s="102">
        <f>G960-I960</f>
        <v>1</v>
      </c>
      <c r="I960" s="103"/>
      <c r="J960" s="174">
        <v>45852</v>
      </c>
      <c r="K960" s="174">
        <v>45857</v>
      </c>
      <c r="L960" s="173" t="s">
        <v>20151</v>
      </c>
      <c r="M960" s="104" t="str">
        <f ca="1">IF(OR(N960="", N960=0), "", IF(N960&gt;TODAY(), "No prazo", "Atrasado"))</f>
        <v>Atrasado</v>
      </c>
      <c r="N960" s="104">
        <f>IFERROR(K960 + VALUE(LEFT(L960, FIND(" ", L960) - 1)), "")</f>
        <v>45857</v>
      </c>
      <c r="O960" s="105">
        <f>IF(_xlfn.DAYS(K960,J960)&lt;0, "Aguardando OC", _xlfn.DAYS(K960,J960))</f>
        <v>5</v>
      </c>
      <c r="P960" s="212">
        <v>411638</v>
      </c>
      <c r="Q960" s="55"/>
      <c r="R960" s="212">
        <v>171188</v>
      </c>
      <c r="S960" s="2">
        <v>221</v>
      </c>
      <c r="T960" s="65" t="s">
        <v>1029</v>
      </c>
      <c r="U960" s="170">
        <v>944.38</v>
      </c>
      <c r="V960" s="170">
        <v>2528</v>
      </c>
      <c r="W960" s="117" t="str">
        <f>IFERROR(VLOOKUP(V960, Fornecedores!A:C, 3, FALSE), "")</f>
        <v xml:space="preserve">REDIESEL            </v>
      </c>
      <c r="X960" s="105" t="str">
        <f>IFERROR(VLOOKUP(V960, Fornecedores!A:E, 5, FALSE), "")</f>
        <v>Jaboatão dos Guararapes</v>
      </c>
      <c r="Y960" s="105" t="str">
        <f>IFERROR(VLOOKUP(V960, Fornecedores!A:F, 6, FALSE), "")</f>
        <v>PE</v>
      </c>
      <c r="Z960" s="101" t="str">
        <f>IF(H960=0, "Pedido entregue!", "Pendente")</f>
        <v>Pendente</v>
      </c>
      <c r="AA960" s="119"/>
      <c r="AB960" s="132" t="str">
        <f>IF(Z960="Pedido Entregue!", IF(AA960=1, "Retirado do Almoxarifado", IF(AA960=2, "Material devolvido", "Aguardando retirada")), IF(Z960="Pendente", "Entrega pendente", ""))</f>
        <v>Entrega pendente</v>
      </c>
      <c r="AC960" s="18">
        <v>1</v>
      </c>
      <c r="AD960" s="18">
        <f>AC960/SUMIF($P:$P,P960,$AC:$AC)</f>
        <v>1</v>
      </c>
      <c r="AE960" s="18">
        <f>IF(R960=0,0,AC960/SUMIF($R:$R,R960,$AC:$AC))</f>
        <v>0.1111111111111111</v>
      </c>
      <c r="AF960" s="18">
        <f>IF(R960=0,1,0)</f>
        <v>0</v>
      </c>
      <c r="AH960" t="str">
        <f>TEXT(J960,"MMMM")</f>
        <v>julho</v>
      </c>
    </row>
    <row r="961" spans="1:34" ht="12.75" hidden="1" customHeight="1" x14ac:dyDescent="0.25">
      <c r="A961" s="90" t="str">
        <f>IF(C961="Oficina Diversos","Oficina Geral",
IF(ISNUMBER(FIND("Estoque - Colhedoras",C961)),"Colhedoras",IF(ISNUMBER(FIND("Caldeiraria",C961)),"Caldeiraria",IF(ISNUMBER(FIND("Borracharia",C961)),"Borracharia",IF(ISNUMBER(FIND("Lubrificação",C961)),"Lubrificação",
IF(ISNUMBER(FIND("Estoque - Carregadeiras",C961)),"Carregadeiras",IF(ISNUMBER(FIND("Estoque - Veic. Leves",C961)),"Veic. Leves",
IF(ISNUMBER(FIND("Estoque - Caminhões",C961)),"Caminhões",IF(ISNUMBER(FIND("Estoque - Transbordos",C961)),"Transbordos",
IF(ISNUMBER(FIND("Estoque - Tratores",C961)),"Tratores",
IF(ISNUMBER(FIND("Estoque - Máquinas pesadas",C961)),"Máquinas pesadas",
IF(ISNUMBER(FIND("Estoque - Reboques",C961)),"Reboques",
IF(C961="Estoque","Estoque",
IF(AND(ISNUMBER(C961),C961&gt;1000,C961&lt;2000),"Caminhões",
IF(AND(ISNUMBER(C961),C961&gt;2000,C961&lt;3000),"Tratores",
IF(AND(ISNUMBER(C961),C961&gt;3000,C961&lt;4000),"Carregadeiras",
IF(AND(ISNUMBER(C961),C961&gt;4000,C961&lt;5000),"Máquinas pesadas",
IF(AND(ISNUMBER(C961),C961&gt;5000,C961&lt;6000),"Colhedoras",
IF(AND(ISNUMBER(C961),C961&gt;7000,C961&lt;8000),"Irrigação",
IF(AND(ISNUMBER(C961),C961&gt;8000,C961&lt;9000),"Reboques",IF(AND(ISNUMBER(C961),C961&gt;0,C961&lt;1000),"Veic. Leves","")))))))))))))))))))))</f>
        <v>Tratores</v>
      </c>
      <c r="B961" s="39"/>
      <c r="C961" s="69">
        <v>2037</v>
      </c>
      <c r="D961" s="69">
        <v>36234</v>
      </c>
      <c r="E961" s="70" t="s">
        <v>20112</v>
      </c>
      <c r="F961" s="14" t="str">
        <f>IF(ISBLANK(K961), "Apenas Solicitação", "Tem OC")</f>
        <v>Tem OC</v>
      </c>
      <c r="G961" s="69">
        <v>1</v>
      </c>
      <c r="H961" s="37">
        <f>G961-I961</f>
        <v>0</v>
      </c>
      <c r="I961" s="38">
        <v>1</v>
      </c>
      <c r="J961" s="71">
        <v>45805</v>
      </c>
      <c r="K961" s="186">
        <v>45811</v>
      </c>
      <c r="L961" s="70" t="s">
        <v>20152</v>
      </c>
      <c r="M961" s="44" t="str">
        <f ca="1">IF(OR(N961="", N961=0), "", IF(N961&gt;TODAY(), "No prazo", "Atrasado"))</f>
        <v>Atrasado</v>
      </c>
      <c r="N961" s="44">
        <f>IFERROR(K961 + VALUE(LEFT(L961, FIND(" ", L961) - 1)), "")</f>
        <v>45812</v>
      </c>
      <c r="O961" s="3">
        <f>IF(_xlfn.DAYS(K961,J961)&lt;0, "Aguardando OC", _xlfn.DAYS(K961,J961))</f>
        <v>6</v>
      </c>
      <c r="P961" s="195">
        <v>405000</v>
      </c>
      <c r="Q961" s="55"/>
      <c r="R961" s="195">
        <v>168522</v>
      </c>
      <c r="S961" s="69">
        <v>221</v>
      </c>
      <c r="T961" s="65" t="s">
        <v>1029</v>
      </c>
      <c r="U961" s="120">
        <v>299.52</v>
      </c>
      <c r="V961" s="69">
        <v>13341</v>
      </c>
      <c r="W961" s="47" t="str">
        <f>IFERROR(VLOOKUP(V961, Fornecedores!A:C, 3, FALSE), "")</f>
        <v>DISMA DISTRIBUIDORA</v>
      </c>
      <c r="X961" s="43" t="str">
        <f>IFERROR(VLOOKUP(V961, Fornecedores!A:E, 5, FALSE), "")</f>
        <v>Araçatuba</v>
      </c>
      <c r="Y961" s="43" t="str">
        <f>IFERROR(VLOOKUP(V961, Fornecedores!A:F, 6, FALSE), "")</f>
        <v>SP</v>
      </c>
      <c r="Z961" s="14" t="str">
        <f>IF(H961=0, "Pedido entregue!", "Pendente")</f>
        <v>Pedido entregue!</v>
      </c>
      <c r="AA961" s="49"/>
      <c r="AB961" s="58" t="str">
        <f>IF(Z961="Pedido Entregue!", IF(AA961=1, "Retirado do Almoxarifado", IF(AA961=2, "Material devolvido", "Aguardando retirada")), IF(Z961="Pendente", "Entrega pendente", ""))</f>
        <v>Aguardando retirada</v>
      </c>
      <c r="AC961" s="18">
        <v>1</v>
      </c>
      <c r="AD961" s="18">
        <f>AC961/SUMIF($P:$P,P961,$AC:$AC)</f>
        <v>1</v>
      </c>
      <c r="AE961" s="18">
        <f>IF(R961=0,0,AC961/SUMIF($R:$R,R961,$AC:$AC))</f>
        <v>5.5555555555555552E-2</v>
      </c>
      <c r="AF961" s="18">
        <f>IF(R961=0,1,0)</f>
        <v>0</v>
      </c>
      <c r="AH961" t="str">
        <f>TEXT(J961,"MMMM")</f>
        <v>maio</v>
      </c>
    </row>
    <row r="962" spans="1:34" ht="12.75" customHeight="1" x14ac:dyDescent="0.25">
      <c r="A962" s="90" t="str">
        <f>IF(C962="Oficina Diversos","Oficina Geral",
IF(ISNUMBER(FIND("Estoque - Colhedoras",C962)),"Colhedoras",IF(ISNUMBER(FIND("Caldeiraria",C962)),"Caldeiraria",IF(ISNUMBER(FIND("Borracharia",C962)),"Borracharia",IF(ISNUMBER(FIND("Lubrificação",C962)),"Lubrificação",
IF(ISNUMBER(FIND("Estoque - Carregadeiras",C962)),"Carregadeiras",IF(ISNUMBER(FIND("Estoque - Veic. Leves",C962)),"Veic. Leves",
IF(ISNUMBER(FIND("Estoque - Caminhões",C962)),"Caminhões",IF(ISNUMBER(FIND("Estoque - Transbordos",C962)),"Transbordos",
IF(ISNUMBER(FIND("Estoque - Tratores",C962)),"Tratores",
IF(ISNUMBER(FIND("Estoque - Máquinas pesadas",C962)),"Máquinas pesadas",
IF(ISNUMBER(FIND("Estoque - Reboques",C962)),"Reboques",
IF(C962="Estoque","Estoque",
IF(AND(ISNUMBER(C962),C962&gt;1000,C962&lt;2000),"Caminhões",
IF(AND(ISNUMBER(C962),C962&gt;2000,C962&lt;3000),"Tratores",
IF(AND(ISNUMBER(C962),C962&gt;3000,C962&lt;4000),"Carregadeiras",
IF(AND(ISNUMBER(C962),C962&gt;4000,C962&lt;5000),"Máquinas pesadas",
IF(AND(ISNUMBER(C962),C962&gt;5000,C962&lt;6000),"Colhedoras",
IF(AND(ISNUMBER(C962),C962&gt;7000,C962&lt;8000),"Irrigação",
IF(AND(ISNUMBER(C962),C962&gt;8000,C962&lt;9000),"Reboques",IF(AND(ISNUMBER(C962),C962&gt;0,C962&lt;1000),"Veic. Leves","")))))))))))))))))))))</f>
        <v>Tratores</v>
      </c>
      <c r="B962" s="8"/>
      <c r="C962" s="42">
        <v>2027</v>
      </c>
      <c r="D962" s="42">
        <v>36243</v>
      </c>
      <c r="E962" s="43" t="s">
        <v>1227</v>
      </c>
      <c r="F962" s="14" t="str">
        <f>IF(ISBLANK(K962), "Apenas Solicitação", "Tem OC")</f>
        <v>Apenas Solicitação</v>
      </c>
      <c r="G962" s="42">
        <v>1</v>
      </c>
      <c r="H962" s="37">
        <f>G962-I962</f>
        <v>1</v>
      </c>
      <c r="I962" s="38">
        <v>0</v>
      </c>
      <c r="J962" s="44">
        <v>45786</v>
      </c>
      <c r="K962" s="191"/>
      <c r="L962" s="3"/>
      <c r="M962" s="44" t="str">
        <f ca="1">IF(OR(N962="", N962=0), "", IF(N962&gt;TODAY(), "No prazo", "Atrasado"))</f>
        <v/>
      </c>
      <c r="N962" s="44" t="str">
        <f>IFERROR(K962 + VALUE(LEFT(L962, FIND(" ", L962) - 1)), "")</f>
        <v/>
      </c>
      <c r="O962" s="3" t="str">
        <f>IF(_xlfn.DAYS(K962,J962)&lt;0, "Aguardando OC", _xlfn.DAYS(K962,J962))</f>
        <v>Aguardando OC</v>
      </c>
      <c r="P962" s="191">
        <v>402158</v>
      </c>
      <c r="Q962" s="33"/>
      <c r="R962" s="191">
        <v>0</v>
      </c>
      <c r="S962" s="49"/>
      <c r="T962" s="153"/>
      <c r="U962" s="45">
        <v>21.02</v>
      </c>
      <c r="V962" s="42"/>
      <c r="W962" s="47" t="str">
        <f>IFERROR(VLOOKUP(V962, Fornecedores!A:C, 3, FALSE), "")</f>
        <v/>
      </c>
      <c r="X962" s="43" t="str">
        <f>IFERROR(VLOOKUP(V962, Fornecedores!A:E, 5, FALSE), "")</f>
        <v/>
      </c>
      <c r="Y962" s="43" t="str">
        <f>IFERROR(VLOOKUP(V962, Fornecedores!A:F, 6, FALSE), "")</f>
        <v/>
      </c>
      <c r="Z962" s="14" t="str">
        <f>IF(H962=0, "Pedido entregue!", "Pendente")</f>
        <v>Pendente</v>
      </c>
      <c r="AA962" s="59"/>
      <c r="AB962" s="58" t="str">
        <f>IF(Z962="Pedido Entregue!", IF(AA962=1, "Retirado do Almoxarifado", IF(AA962=2, "Material devolvido", "Aguardando retirada")), IF(Z962="Pendente", "Entrega pendente", ""))</f>
        <v>Entrega pendente</v>
      </c>
      <c r="AC962" s="18">
        <v>1</v>
      </c>
      <c r="AD962" s="18">
        <f>AC962/SUMIF($P:$P,P962,$AC:$AC)</f>
        <v>1</v>
      </c>
      <c r="AE962" s="18">
        <f>IF(R962=0,0,AC962/SUMIF($R:$R,R962,$AC:$AC))</f>
        <v>0</v>
      </c>
      <c r="AF962" s="18">
        <f>IF(R962=0,1,0)</f>
        <v>1</v>
      </c>
      <c r="AG962" s="18" t="e">
        <f>IF(R962=0,#REF!-J962,0)</f>
        <v>#REF!</v>
      </c>
      <c r="AH962" t="str">
        <f>TEXT(J962,"MMMM")</f>
        <v>maio</v>
      </c>
    </row>
    <row r="963" spans="1:34" ht="12.75" hidden="1" customHeight="1" x14ac:dyDescent="0.25">
      <c r="A963" s="90" t="str">
        <f>IF(C963="Oficina Diversos","Oficina Geral",
IF(ISNUMBER(FIND("Estoque - Colhedoras",C963)),"Colhedoras",IF(ISNUMBER(FIND("Caldeiraria",C963)),"Caldeiraria",IF(ISNUMBER(FIND("Borracharia",C963)),"Borracharia",IF(ISNUMBER(FIND("Lubrificação",C963)),"Lubrificação",
IF(ISNUMBER(FIND("Estoque - Carregadeiras",C963)),"Carregadeiras",IF(ISNUMBER(FIND("Estoque - Veic. Leves",C963)),"Veic. Leves",
IF(ISNUMBER(FIND("Estoque - Caminhões",C963)),"Caminhões",IF(ISNUMBER(FIND("Estoque - Transbordos",C963)),"Transbordos",
IF(ISNUMBER(FIND("Estoque - Tratores",C963)),"Tratores",
IF(ISNUMBER(FIND("Estoque - Máquinas pesadas",C963)),"Máquinas pesadas",
IF(ISNUMBER(FIND("Estoque - Reboques",C963)),"Reboques",
IF(C963="Estoque","Estoque",
IF(AND(ISNUMBER(C963),C963&gt;1000,C963&lt;2000),"Caminhões",
IF(AND(ISNUMBER(C963),C963&gt;2000,C963&lt;3000),"Tratores",
IF(AND(ISNUMBER(C963),C963&gt;3000,C963&lt;4000),"Carregadeiras",
IF(AND(ISNUMBER(C963),C963&gt;4000,C963&lt;5000),"Máquinas pesadas",
IF(AND(ISNUMBER(C963),C963&gt;5000,C963&lt;6000),"Colhedoras",
IF(AND(ISNUMBER(C963),C963&gt;7000,C963&lt;8000),"Irrigação",
IF(AND(ISNUMBER(C963),C963&gt;8000,C963&lt;9000),"Reboques",IF(AND(ISNUMBER(C963),C963&gt;0,C963&lt;1000),"Veic. Leves","")))))))))))))))))))))</f>
        <v>Caminhões</v>
      </c>
      <c r="B963" s="111"/>
      <c r="C963" s="113">
        <v>1015</v>
      </c>
      <c r="D963" s="2">
        <v>36340</v>
      </c>
      <c r="E963" s="3" t="s">
        <v>20844</v>
      </c>
      <c r="F963" s="101" t="str">
        <f>IF(ISBLANK(K963), "Apenas Solicitação", "Tem OC")</f>
        <v>Tem OC</v>
      </c>
      <c r="G963" s="2">
        <v>1</v>
      </c>
      <c r="H963" s="102">
        <f>G963-I963</f>
        <v>0</v>
      </c>
      <c r="I963" s="103">
        <v>1</v>
      </c>
      <c r="J963" s="4">
        <v>45829</v>
      </c>
      <c r="K963" s="180">
        <v>45840</v>
      </c>
      <c r="L963" s="3" t="s">
        <v>20151</v>
      </c>
      <c r="M963" s="104" t="str">
        <f ca="1">IF(OR(N963="", N963=0), "", IF(N963&gt;TODAY(), "No prazo", "Atrasado"))</f>
        <v>Atrasado</v>
      </c>
      <c r="N963" s="104">
        <f>IFERROR(K963 + VALUE(LEFT(L963, FIND(" ", L963) - 1)), "")</f>
        <v>45840</v>
      </c>
      <c r="O963" s="105">
        <f>IF(_xlfn.DAYS(K963,J963)&lt;0, "Aguardando OC", _xlfn.DAYS(K963,J963))</f>
        <v>11</v>
      </c>
      <c r="P963" s="14">
        <v>408723</v>
      </c>
      <c r="Q963" s="55"/>
      <c r="R963" s="14">
        <v>170234</v>
      </c>
      <c r="S963" s="2">
        <v>221</v>
      </c>
      <c r="T963" s="65" t="s">
        <v>1029</v>
      </c>
      <c r="U963" s="21">
        <v>95</v>
      </c>
      <c r="V963" s="2">
        <v>2097</v>
      </c>
      <c r="W963" s="117" t="str">
        <f>IFERROR(VLOOKUP(V963, Fornecedores!A:C, 3, FALSE), "")</f>
        <v xml:space="preserve">CAUPECAS            </v>
      </c>
      <c r="X963" s="105" t="str">
        <f>IFERROR(VLOOKUP(V963, Fornecedores!A:E, 5, FALSE), "")</f>
        <v>Recife</v>
      </c>
      <c r="Y963" s="105" t="str">
        <f>IFERROR(VLOOKUP(V963, Fornecedores!A:F, 6, FALSE), "")</f>
        <v>PE</v>
      </c>
      <c r="Z963" s="101" t="str">
        <f>IF(H963=0, "Pedido entregue!", "Pendente")</f>
        <v>Pedido entregue!</v>
      </c>
      <c r="AA963" s="119"/>
      <c r="AB963" s="132" t="str">
        <f>IF(Z963="Pedido Entregue!", IF(AA963=1, "Retirado do Almoxarifado", IF(AA963=2, "Material devolvido", "Aguardando retirada")), IF(Z963="Pendente", "Entrega pendente", ""))</f>
        <v>Aguardando retirada</v>
      </c>
      <c r="AC963" s="18">
        <v>1</v>
      </c>
      <c r="AD963" s="18">
        <f>AC963/SUMIF($P:$P,P963,$AC:$AC)</f>
        <v>1</v>
      </c>
      <c r="AE963" s="18">
        <f>IF(R963=0,0,AC963/SUMIF($R:$R,R963,$AC:$AC))</f>
        <v>0.5</v>
      </c>
      <c r="AF963" s="18">
        <f>IF(R963=0,1,0)</f>
        <v>0</v>
      </c>
      <c r="AH963" t="str">
        <f>TEXT(J963,"MMMM")</f>
        <v>junho</v>
      </c>
    </row>
    <row r="964" spans="1:34" ht="12.75" hidden="1" customHeight="1" x14ac:dyDescent="0.25">
      <c r="A964" s="90" t="str">
        <f>IF(C964="Oficina Diversos","Oficina Geral",
IF(ISNUMBER(FIND("Estoque - Colhedoras",C964)),"Colhedoras",IF(ISNUMBER(FIND("Caldeiraria",C964)),"Caldeiraria",IF(ISNUMBER(FIND("Borracharia",C964)),"Borracharia",IF(ISNUMBER(FIND("Lubrificação",C964)),"Lubrificação",
IF(ISNUMBER(FIND("Estoque - Carregadeiras",C964)),"Carregadeiras",IF(ISNUMBER(FIND("Estoque - Veic. Leves",C964)),"Veic. Leves",
IF(ISNUMBER(FIND("Estoque - Caminhões",C964)),"Caminhões",IF(ISNUMBER(FIND("Estoque - Transbordos",C964)),"Transbordos",
IF(ISNUMBER(FIND("Estoque - Tratores",C964)),"Tratores",
IF(ISNUMBER(FIND("Estoque - Máquinas pesadas",C964)),"Máquinas pesadas",
IF(ISNUMBER(FIND("Estoque - Reboques",C964)),"Reboques",
IF(C964="Estoque","Estoque",
IF(AND(ISNUMBER(C964),C964&gt;1000,C964&lt;2000),"Caminhões",
IF(AND(ISNUMBER(C964),C964&gt;2000,C964&lt;3000),"Tratores",
IF(AND(ISNUMBER(C964),C964&gt;3000,C964&lt;4000),"Carregadeiras",
IF(AND(ISNUMBER(C964),C964&gt;4000,C964&lt;5000),"Máquinas pesadas",
IF(AND(ISNUMBER(C964),C964&gt;5000,C964&lt;6000),"Colhedoras",
IF(AND(ISNUMBER(C964),C964&gt;7000,C964&lt;8000),"Irrigação",
IF(AND(ISNUMBER(C964),C964&gt;8000,C964&lt;9000),"Reboques",IF(AND(ISNUMBER(C964),C964&gt;0,C964&lt;1000),"Veic. Leves","")))))))))))))))))))))</f>
        <v>Caminhões</v>
      </c>
      <c r="B964" s="111"/>
      <c r="C964" s="126">
        <v>1009</v>
      </c>
      <c r="D964" s="2">
        <v>36441</v>
      </c>
      <c r="E964" s="3" t="s">
        <v>20319</v>
      </c>
      <c r="F964" s="101" t="str">
        <f>IF(ISBLANK(K964), "Apenas Solicitação", "Tem OC")</f>
        <v>Tem OC</v>
      </c>
      <c r="G964" s="2">
        <v>1</v>
      </c>
      <c r="H964" s="102">
        <f>G964-I964</f>
        <v>0</v>
      </c>
      <c r="I964" s="103">
        <v>1</v>
      </c>
      <c r="J964" s="4">
        <v>45814</v>
      </c>
      <c r="K964" s="180">
        <v>45819</v>
      </c>
      <c r="L964" s="3" t="s">
        <v>20151</v>
      </c>
      <c r="M964" s="104" t="str">
        <f ca="1">IF(OR(N964="", N964=0), "", IF(N964&gt;TODAY(), "No prazo", "Atrasado"))</f>
        <v>Atrasado</v>
      </c>
      <c r="N964" s="104">
        <f>IFERROR(K964 + VALUE(LEFT(L964, FIND(" ", L964) - 1)), "")</f>
        <v>45819</v>
      </c>
      <c r="O964" s="105">
        <f>IF(_xlfn.DAYS(K964,J964)&lt;0, "Aguardando OC", _xlfn.DAYS(K964,J964))</f>
        <v>5</v>
      </c>
      <c r="P964" s="14">
        <v>406256</v>
      </c>
      <c r="Q964" s="55"/>
      <c r="R964" s="14">
        <v>168985</v>
      </c>
      <c r="S964" s="2">
        <v>221</v>
      </c>
      <c r="T964" s="65" t="s">
        <v>1029</v>
      </c>
      <c r="U964" s="21">
        <v>181</v>
      </c>
      <c r="V964" s="2">
        <v>2528</v>
      </c>
      <c r="W964" s="117" t="str">
        <f>IFERROR(VLOOKUP(V964, Fornecedores!A:C, 3, FALSE), "")</f>
        <v xml:space="preserve">REDIESEL            </v>
      </c>
      <c r="X964" s="105" t="str">
        <f>IFERROR(VLOOKUP(V964, Fornecedores!A:E, 5, FALSE), "")</f>
        <v>Jaboatão dos Guararapes</v>
      </c>
      <c r="Y964" s="105" t="str">
        <f>IFERROR(VLOOKUP(V964, Fornecedores!A:F, 6, FALSE), "")</f>
        <v>PE</v>
      </c>
      <c r="Z964" s="101" t="str">
        <f>IF(H964=0, "Pedido entregue!", "Pendente")</f>
        <v>Pedido entregue!</v>
      </c>
      <c r="AA964" s="119"/>
      <c r="AB964" s="132" t="str">
        <f>IF(Z964="Pedido Entregue!", IF(AA964=1, "Retirado do Almoxarifado", IF(AA964=2, "Material devolvido", "Aguardando retirada")), IF(Z964="Pendente", "Entrega pendente", ""))</f>
        <v>Aguardando retirada</v>
      </c>
      <c r="AC964" s="18">
        <v>1</v>
      </c>
      <c r="AD964" s="18">
        <f>AC964/SUMIF($P:$P,P964,$AC:$AC)</f>
        <v>1</v>
      </c>
      <c r="AE964" s="18">
        <f>IF(R964=0,0,AC964/SUMIF($R:$R,R964,$AC:$AC))</f>
        <v>0.33333333333333331</v>
      </c>
      <c r="AF964" s="18">
        <f>IF(R964=0,1,0)</f>
        <v>0</v>
      </c>
      <c r="AH964" t="str">
        <f>TEXT(J964,"MMMM")</f>
        <v>junho</v>
      </c>
    </row>
    <row r="965" spans="1:34" ht="12.75" hidden="1" customHeight="1" x14ac:dyDescent="0.25">
      <c r="A965" s="90" t="str">
        <f>IF(C965="Oficina Diversos","Oficina Geral",
IF(ISNUMBER(FIND("Estoque - Colhedoras",C965)),"Colhedoras",IF(ISNUMBER(FIND("Caldeiraria",C965)),"Caldeiraria",IF(ISNUMBER(FIND("Borracharia",C965)),"Borracharia",IF(ISNUMBER(FIND("Lubrificação",C965)),"Lubrificação",
IF(ISNUMBER(FIND("Estoque - Carregadeiras",C965)),"Carregadeiras",IF(ISNUMBER(FIND("Estoque - Veic. Leves",C965)),"Veic. Leves",
IF(ISNUMBER(FIND("Estoque - Caminhões",C965)),"Caminhões",IF(ISNUMBER(FIND("Estoque - Transbordos",C965)),"Transbordos",
IF(ISNUMBER(FIND("Estoque - Tratores",C965)),"Tratores",
IF(ISNUMBER(FIND("Estoque - Máquinas pesadas",C965)),"Máquinas pesadas",
IF(ISNUMBER(FIND("Estoque - Reboques",C965)),"Reboques",
IF(C965="Estoque","Estoque",
IF(AND(ISNUMBER(C965),C965&gt;1000,C965&lt;2000),"Caminhões",
IF(AND(ISNUMBER(C965),C965&gt;2000,C965&lt;3000),"Tratores",
IF(AND(ISNUMBER(C965),C965&gt;3000,C965&lt;4000),"Carregadeiras",
IF(AND(ISNUMBER(C965),C965&gt;4000,C965&lt;5000),"Máquinas pesadas",
IF(AND(ISNUMBER(C965),C965&gt;5000,C965&lt;6000),"Colhedoras",
IF(AND(ISNUMBER(C965),C965&gt;7000,C965&lt;8000),"Irrigação",
IF(AND(ISNUMBER(C965),C965&gt;8000,C965&lt;9000),"Reboques",IF(AND(ISNUMBER(C965),C965&gt;0,C965&lt;1000),"Veic. Leves","")))))))))))))))))))))</f>
        <v>Tratores</v>
      </c>
      <c r="B965" s="8"/>
      <c r="C965" s="2">
        <v>2036</v>
      </c>
      <c r="D965" s="2">
        <v>36466</v>
      </c>
      <c r="E965" s="10" t="s">
        <v>470</v>
      </c>
      <c r="F965" s="14" t="str">
        <f>IF(ISBLANK(K965), "Apenas Solicitação", "Tem OC")</f>
        <v>Tem OC</v>
      </c>
      <c r="G965" s="2">
        <v>2</v>
      </c>
      <c r="H965" s="37">
        <f>G965-I965</f>
        <v>0</v>
      </c>
      <c r="I965" s="38">
        <v>2</v>
      </c>
      <c r="J965" s="4">
        <v>45716</v>
      </c>
      <c r="K965" s="183">
        <v>45736</v>
      </c>
      <c r="L965" s="7"/>
      <c r="M965" s="44"/>
      <c r="N965" s="44" t="str">
        <f>IFERROR(K965 + VALUE(LEFT(L965, FIND(" ", L965) - 1)), "")</f>
        <v/>
      </c>
      <c r="O965" s="3">
        <f>IF(_xlfn.DAYS(K965,J965)&lt;0, "Aguardando OC", _xlfn.DAYS(K965,J965))</f>
        <v>20</v>
      </c>
      <c r="P965" s="14">
        <v>394752</v>
      </c>
      <c r="Q965" s="2">
        <v>1133066</v>
      </c>
      <c r="R965" s="14">
        <v>165173</v>
      </c>
      <c r="S965" s="2">
        <v>692</v>
      </c>
      <c r="T965" s="65" t="s">
        <v>106</v>
      </c>
      <c r="U965" s="21">
        <v>6</v>
      </c>
      <c r="V965" s="2">
        <v>1237</v>
      </c>
      <c r="W965" s="47" t="str">
        <f>IFERROR(VLOOKUP(V965, Fornecedores!A:C, 3, FALSE), "")</f>
        <v>MERCADAO DE TRATORES</v>
      </c>
      <c r="X965" s="43" t="str">
        <f>IFERROR(VLOOKUP(V965, Fornecedores!A:E, 5, FALSE), "")</f>
        <v>Ourinhos</v>
      </c>
      <c r="Y965" s="43" t="str">
        <f>IFERROR(VLOOKUP(V965, Fornecedores!A:F, 6, FALSE), "")</f>
        <v>SP</v>
      </c>
      <c r="Z965" s="14" t="str">
        <f>IF(H965=0, "Pedido entregue!", "Pendente")</f>
        <v>Pedido entregue!</v>
      </c>
      <c r="AA965" s="59">
        <v>1</v>
      </c>
      <c r="AB965" s="58" t="str">
        <f>IF(Z965="Pedido Entregue!", IF(AA965=1, "Retirado do Almoxarifado", IF(AA965=2, "Material devolvido", "Aguardando retirada")), IF(Z965="Pendente", "Entrega pendente", ""))</f>
        <v>Retirado do Almoxarifado</v>
      </c>
      <c r="AC965" s="18">
        <v>1</v>
      </c>
      <c r="AD965" s="18">
        <f>AC965/SUMIF($P:$P,P965,$AC:$AC)</f>
        <v>1</v>
      </c>
      <c r="AE965" s="18">
        <f>IF(R965=0,0,AC965/SUMIF($R:$R,R965,$AC:$AC))</f>
        <v>0.1</v>
      </c>
      <c r="AF965" s="18">
        <f>IF(R965=0,1,0)</f>
        <v>0</v>
      </c>
      <c r="AG965" s="18">
        <f>IF(R965=0,#REF!-J965,0)</f>
        <v>0</v>
      </c>
      <c r="AH965" t="str">
        <f>TEXT(J965,"MMMM")</f>
        <v>fevereiro</v>
      </c>
    </row>
    <row r="966" spans="1:34" ht="12.75" hidden="1" customHeight="1" x14ac:dyDescent="0.25">
      <c r="A966" s="90" t="str">
        <f>IF(C966="Oficina Diversos","Oficina Geral",
IF(ISNUMBER(FIND("Estoque - Colhedoras",C966)),"Colhedoras",IF(ISNUMBER(FIND("Caldeiraria",C966)),"Caldeiraria",IF(ISNUMBER(FIND("Borracharia",C966)),"Borracharia",IF(ISNUMBER(FIND("Lubrificação",C966)),"Lubrificação",
IF(ISNUMBER(FIND("Estoque - Carregadeiras",C966)),"Carregadeiras",IF(ISNUMBER(FIND("Estoque - Veic. Leves",C966)),"Veic. Leves",
IF(ISNUMBER(FIND("Estoque - Caminhões",C966)),"Caminhões",IF(ISNUMBER(FIND("Estoque - Transbordos",C966)),"Transbordos",
IF(ISNUMBER(FIND("Estoque - Tratores",C966)),"Tratores",
IF(ISNUMBER(FIND("Estoque - Máquinas pesadas",C966)),"Máquinas pesadas",
IF(ISNUMBER(FIND("Estoque - Reboques",C966)),"Reboques",
IF(C966="Estoque","Estoque",
IF(AND(ISNUMBER(C966),C966&gt;1000,C966&lt;2000),"Caminhões",
IF(AND(ISNUMBER(C966),C966&gt;2000,C966&lt;3000),"Tratores",
IF(AND(ISNUMBER(C966),C966&gt;3000,C966&lt;4000),"Carregadeiras",
IF(AND(ISNUMBER(C966),C966&gt;4000,C966&lt;5000),"Máquinas pesadas",
IF(AND(ISNUMBER(C966),C966&gt;5000,C966&lt;6000),"Colhedoras",
IF(AND(ISNUMBER(C966),C966&gt;7000,C966&lt;8000),"Irrigação",
IF(AND(ISNUMBER(C966),C966&gt;8000,C966&lt;9000),"Reboques",IF(AND(ISNUMBER(C966),C966&gt;0,C966&lt;1000),"Veic. Leves","")))))))))))))))))))))</f>
        <v>Tratores</v>
      </c>
      <c r="B966" s="8"/>
      <c r="C966" s="2">
        <v>2036</v>
      </c>
      <c r="D966" s="2">
        <v>36467</v>
      </c>
      <c r="E966" s="10" t="s">
        <v>471</v>
      </c>
      <c r="F966" s="14" t="str">
        <f>IF(ISBLANK(K966), "Apenas Solicitação", "Tem OC")</f>
        <v>Tem OC</v>
      </c>
      <c r="G966" s="2">
        <v>2</v>
      </c>
      <c r="H966" s="37">
        <f>G966-I966</f>
        <v>0</v>
      </c>
      <c r="I966" s="38">
        <v>2</v>
      </c>
      <c r="J966" s="4">
        <v>45716</v>
      </c>
      <c r="K966" s="183">
        <v>45736</v>
      </c>
      <c r="L966" s="7"/>
      <c r="M966" s="44"/>
      <c r="N966" s="44" t="str">
        <f>IFERROR(K966 + VALUE(LEFT(L966, FIND(" ", L966) - 1)), "")</f>
        <v/>
      </c>
      <c r="O966" s="3">
        <f>IF(_xlfn.DAYS(K966,J966)&lt;0, "Aguardando OC", _xlfn.DAYS(K966,J966))</f>
        <v>20</v>
      </c>
      <c r="P966" s="14">
        <v>394753</v>
      </c>
      <c r="Q966" s="2">
        <v>1133066</v>
      </c>
      <c r="R966" s="14">
        <v>165173</v>
      </c>
      <c r="S966" s="2">
        <v>692</v>
      </c>
      <c r="T966" s="65" t="s">
        <v>106</v>
      </c>
      <c r="U966" s="21">
        <v>9</v>
      </c>
      <c r="V966" s="2">
        <v>1237</v>
      </c>
      <c r="W966" s="47" t="str">
        <f>IFERROR(VLOOKUP(V966, Fornecedores!A:C, 3, FALSE), "")</f>
        <v>MERCADAO DE TRATORES</v>
      </c>
      <c r="X966" s="43" t="str">
        <f>IFERROR(VLOOKUP(V966, Fornecedores!A:E, 5, FALSE), "")</f>
        <v>Ourinhos</v>
      </c>
      <c r="Y966" s="43" t="str">
        <f>IFERROR(VLOOKUP(V966, Fornecedores!A:F, 6, FALSE), "")</f>
        <v>SP</v>
      </c>
      <c r="Z966" s="14" t="str">
        <f>IF(H966=0, "Pedido entregue!", "Pendente")</f>
        <v>Pedido entregue!</v>
      </c>
      <c r="AA966" s="59">
        <v>1</v>
      </c>
      <c r="AB966" s="58" t="str">
        <f>IF(Z966="Pedido Entregue!", IF(AA966=1, "Retirado do Almoxarifado", IF(AA966=2, "Material devolvido", "Aguardando retirada")), IF(Z966="Pendente", "Entrega pendente", ""))</f>
        <v>Retirado do Almoxarifado</v>
      </c>
      <c r="AC966" s="18">
        <v>1</v>
      </c>
      <c r="AD966" s="18">
        <f>AC966/SUMIF($P:$P,P966,$AC:$AC)</f>
        <v>1</v>
      </c>
      <c r="AE966" s="18">
        <f>IF(R966=0,0,AC966/SUMIF($R:$R,R966,$AC:$AC))</f>
        <v>0.1</v>
      </c>
      <c r="AF966" s="18">
        <f>IF(R966=0,1,0)</f>
        <v>0</v>
      </c>
      <c r="AG966" s="18">
        <f>IF(R966=0,#REF!-J966,0)</f>
        <v>0</v>
      </c>
      <c r="AH966" t="str">
        <f>TEXT(J966,"MMMM")</f>
        <v>fevereiro</v>
      </c>
    </row>
    <row r="967" spans="1:34" ht="12.75" hidden="1" customHeight="1" x14ac:dyDescent="0.25">
      <c r="A967" s="90" t="str">
        <f>IF(C967="Oficina Diversos","Oficina Geral",
IF(ISNUMBER(FIND("Estoque - Colhedoras",C967)),"Colhedoras",IF(ISNUMBER(FIND("Caldeiraria",C967)),"Caldeiraria",IF(ISNUMBER(FIND("Borracharia",C967)),"Borracharia",IF(ISNUMBER(FIND("Lubrificação",C967)),"Lubrificação",
IF(ISNUMBER(FIND("Estoque - Carregadeiras",C967)),"Carregadeiras",IF(ISNUMBER(FIND("Estoque - Veic. Leves",C967)),"Veic. Leves",
IF(ISNUMBER(FIND("Estoque - Caminhões",C967)),"Caminhões",IF(ISNUMBER(FIND("Estoque - Transbordos",C967)),"Transbordos",
IF(ISNUMBER(FIND("Estoque - Tratores",C967)),"Tratores",
IF(ISNUMBER(FIND("Estoque - Máquinas pesadas",C967)),"Máquinas pesadas",
IF(ISNUMBER(FIND("Estoque - Reboques",C967)),"Reboques",
IF(C967="Estoque","Estoque",
IF(AND(ISNUMBER(C967),C967&gt;1000,C967&lt;2000),"Caminhões",
IF(AND(ISNUMBER(C967),C967&gt;2000,C967&lt;3000),"Tratores",
IF(AND(ISNUMBER(C967),C967&gt;3000,C967&lt;4000),"Carregadeiras",
IF(AND(ISNUMBER(C967),C967&gt;4000,C967&lt;5000),"Máquinas pesadas",
IF(AND(ISNUMBER(C967),C967&gt;5000,C967&lt;6000),"Colhedoras",
IF(AND(ISNUMBER(C967),C967&gt;7000,C967&lt;8000),"Irrigação",
IF(AND(ISNUMBER(C967),C967&gt;8000,C967&lt;9000),"Reboques",IF(AND(ISNUMBER(C967),C967&gt;0,C967&lt;1000),"Veic. Leves","")))))))))))))))))))))</f>
        <v>Caminhões</v>
      </c>
      <c r="B967" s="111"/>
      <c r="C967" s="113">
        <v>1015</v>
      </c>
      <c r="D967" s="2">
        <v>36624</v>
      </c>
      <c r="E967" s="3" t="s">
        <v>20845</v>
      </c>
      <c r="F967" s="101" t="str">
        <f>IF(ISBLANK(K967), "Apenas Solicitação", "Tem OC")</f>
        <v>Tem OC</v>
      </c>
      <c r="G967" s="2">
        <v>1</v>
      </c>
      <c r="H967" s="102">
        <f>G967-I967</f>
        <v>0</v>
      </c>
      <c r="I967" s="103">
        <v>1</v>
      </c>
      <c r="J967" s="4">
        <v>45829</v>
      </c>
      <c r="K967" s="180">
        <v>45840</v>
      </c>
      <c r="L967" s="3" t="s">
        <v>20151</v>
      </c>
      <c r="M967" s="104" t="str">
        <f ca="1">IF(OR(N967="", N967=0), "", IF(N967&gt;TODAY(), "No prazo", "Atrasado"))</f>
        <v>Atrasado</v>
      </c>
      <c r="N967" s="104">
        <f>IFERROR(K967 + VALUE(LEFT(L967, FIND(" ", L967) - 1)), "")</f>
        <v>45840</v>
      </c>
      <c r="O967" s="105">
        <f>IF(_xlfn.DAYS(K967,J967)&lt;0, "Aguardando OC", _xlfn.DAYS(K967,J967))</f>
        <v>11</v>
      </c>
      <c r="P967" s="14">
        <v>408724</v>
      </c>
      <c r="Q967" s="55"/>
      <c r="R967" s="14">
        <v>170234</v>
      </c>
      <c r="S967" s="2">
        <v>221</v>
      </c>
      <c r="T967" s="65" t="s">
        <v>1029</v>
      </c>
      <c r="U967" s="21">
        <v>80</v>
      </c>
      <c r="V967" s="2">
        <v>2097</v>
      </c>
      <c r="W967" s="117" t="str">
        <f>IFERROR(VLOOKUP(V967, Fornecedores!A:C, 3, FALSE), "")</f>
        <v xml:space="preserve">CAUPECAS            </v>
      </c>
      <c r="X967" s="105" t="str">
        <f>IFERROR(VLOOKUP(V967, Fornecedores!A:E, 5, FALSE), "")</f>
        <v>Recife</v>
      </c>
      <c r="Y967" s="105" t="str">
        <f>IFERROR(VLOOKUP(V967, Fornecedores!A:F, 6, FALSE), "")</f>
        <v>PE</v>
      </c>
      <c r="Z967" s="101" t="str">
        <f>IF(H967=0, "Pedido entregue!", "Pendente")</f>
        <v>Pedido entregue!</v>
      </c>
      <c r="AA967" s="119"/>
      <c r="AB967" s="132" t="str">
        <f>IF(Z967="Pedido Entregue!", IF(AA967=1, "Retirado do Almoxarifado", IF(AA967=2, "Material devolvido", "Aguardando retirada")), IF(Z967="Pendente", "Entrega pendente", ""))</f>
        <v>Aguardando retirada</v>
      </c>
      <c r="AC967" s="18">
        <v>1</v>
      </c>
      <c r="AD967" s="18">
        <f>AC967/SUMIF($P:$P,P967,$AC:$AC)</f>
        <v>1</v>
      </c>
      <c r="AE967" s="18">
        <f>IF(R967=0,0,AC967/SUMIF($R:$R,R967,$AC:$AC))</f>
        <v>0.5</v>
      </c>
      <c r="AF967" s="18">
        <f>IF(R967=0,1,0)</f>
        <v>0</v>
      </c>
      <c r="AH967" t="str">
        <f>TEXT(J967,"MMMM")</f>
        <v>junho</v>
      </c>
    </row>
    <row r="968" spans="1:34" ht="12.75" hidden="1" customHeight="1" x14ac:dyDescent="0.25">
      <c r="A968" s="90" t="str">
        <f>IF(C968="Oficina Diversos","Oficina Geral",
IF(ISNUMBER(FIND("Estoque - Colhedoras",C968)),"Colhedoras",IF(ISNUMBER(FIND("Caldeiraria",C968)),"Caldeiraria",IF(ISNUMBER(FIND("Borracharia",C968)),"Borracharia",IF(ISNUMBER(FIND("Lubrificação",C968)),"Lubrificação",
IF(ISNUMBER(FIND("Estoque - Carregadeiras",C968)),"Carregadeiras",IF(ISNUMBER(FIND("Estoque - Veic. Leves",C968)),"Veic. Leves",
IF(ISNUMBER(FIND("Estoque - Caminhões",C968)),"Caminhões",IF(ISNUMBER(FIND("Estoque - Transbordos",C968)),"Transbordos",
IF(ISNUMBER(FIND("Estoque - Tratores",C968)),"Tratores",
IF(ISNUMBER(FIND("Estoque - Máquinas pesadas",C968)),"Máquinas pesadas",
IF(ISNUMBER(FIND("Estoque - Reboques",C968)),"Reboques",
IF(C968="Estoque","Estoque",
IF(AND(ISNUMBER(C968),C968&gt;1000,C968&lt;2000),"Caminhões",
IF(AND(ISNUMBER(C968),C968&gt;2000,C968&lt;3000),"Tratores",
IF(AND(ISNUMBER(C968),C968&gt;3000,C968&lt;4000),"Carregadeiras",
IF(AND(ISNUMBER(C968),C968&gt;4000,C968&lt;5000),"Máquinas pesadas",
IF(AND(ISNUMBER(C968),C968&gt;5000,C968&lt;6000),"Colhedoras",
IF(AND(ISNUMBER(C968),C968&gt;7000,C968&lt;8000),"Irrigação",
IF(AND(ISNUMBER(C968),C968&gt;8000,C968&lt;9000),"Reboques",IF(AND(ISNUMBER(C968),C968&gt;0,C968&lt;1000),"Veic. Leves","")))))))))))))))))))))</f>
        <v>Máquinas pesadas</v>
      </c>
      <c r="B968" s="8"/>
      <c r="C968" s="34">
        <v>4009</v>
      </c>
      <c r="D968" s="34">
        <v>36645</v>
      </c>
      <c r="E968" s="36" t="s">
        <v>957</v>
      </c>
      <c r="F968" s="14" t="str">
        <f>IF(ISBLANK(K968), "Apenas Solicitação", "Tem OC")</f>
        <v>Tem OC</v>
      </c>
      <c r="G968" s="34">
        <v>2</v>
      </c>
      <c r="H968" s="37">
        <f>G968-I968</f>
        <v>0</v>
      </c>
      <c r="I968" s="38">
        <v>2</v>
      </c>
      <c r="J968" s="35">
        <v>45769</v>
      </c>
      <c r="K968" s="184">
        <v>45779</v>
      </c>
      <c r="L968" s="35"/>
      <c r="M968" s="44"/>
      <c r="N968" s="44" t="str">
        <f>IFERROR(K968 + VALUE(LEFT(L968, FIND(" ", L968) - 1)), "")</f>
        <v/>
      </c>
      <c r="O968" s="3">
        <f>IF(_xlfn.DAYS(K968,J968)&lt;0, "Aguardando OC", _xlfn.DAYS(K968,J968))</f>
        <v>10</v>
      </c>
      <c r="P968" s="193">
        <v>400077</v>
      </c>
      <c r="Q968" s="34"/>
      <c r="R968" s="193">
        <v>166980</v>
      </c>
      <c r="S968" s="34">
        <v>221</v>
      </c>
      <c r="T968" s="68" t="s">
        <v>1029</v>
      </c>
      <c r="U968" s="40">
        <v>194</v>
      </c>
      <c r="V968" s="34">
        <v>9438</v>
      </c>
      <c r="W968" s="47" t="str">
        <f>IFERROR(VLOOKUP(V968, Fornecedores!A:C, 3, FALSE), "")</f>
        <v>TASTRACTOR</v>
      </c>
      <c r="X968" s="43" t="str">
        <f>IFERROR(VLOOKUP(V968, Fornecedores!A:E, 5, FALSE), "")</f>
        <v>São Paulo</v>
      </c>
      <c r="Y968" s="43" t="str">
        <f>IFERROR(VLOOKUP(V968, Fornecedores!A:F, 6, FALSE), "")</f>
        <v>SP</v>
      </c>
      <c r="Z968" s="14" t="str">
        <f>IF(H968=0, "Pedido entregue!", "Pendente")</f>
        <v>Pedido entregue!</v>
      </c>
      <c r="AA968" s="59">
        <v>1</v>
      </c>
      <c r="AB968" s="58" t="str">
        <f>IF(Z968="Pedido Entregue!", IF(AA968=1, "Retirado do Almoxarifado", IF(AA968=2, "Material devolvido", "Aguardando retirada")), IF(Z968="Pendente", "Entrega pendente", ""))</f>
        <v>Retirado do Almoxarifado</v>
      </c>
      <c r="AC968" s="18">
        <v>1</v>
      </c>
      <c r="AD968" s="18">
        <f>AC968/SUMIF($P:$P,P968,$AC:$AC)</f>
        <v>1</v>
      </c>
      <c r="AE968" s="18">
        <f>IF(R968=0,0,AC968/SUMIF($R:$R,R968,$AC:$AC))</f>
        <v>6.6666666666666666E-2</v>
      </c>
      <c r="AF968" s="18">
        <f>IF(R968=0,1,0)</f>
        <v>0</v>
      </c>
      <c r="AH968" t="str">
        <f>TEXT(J968,"MMMM")</f>
        <v>abril</v>
      </c>
    </row>
    <row r="969" spans="1:34" ht="12.75" hidden="1" customHeight="1" x14ac:dyDescent="0.25">
      <c r="A969" s="90" t="str">
        <f>IF(C969="Oficina Diversos","Oficina Geral",
IF(ISNUMBER(FIND("Estoque - Colhedoras",C969)),"Colhedoras",IF(ISNUMBER(FIND("Caldeiraria",C969)),"Caldeiraria",IF(ISNUMBER(FIND("Borracharia",C969)),"Borracharia",IF(ISNUMBER(FIND("Lubrificação",C969)),"Lubrificação",
IF(ISNUMBER(FIND("Estoque - Carregadeiras",C969)),"Carregadeiras",IF(ISNUMBER(FIND("Estoque - Veic. Leves",C969)),"Veic. Leves",
IF(ISNUMBER(FIND("Estoque - Caminhões",C969)),"Caminhões",IF(ISNUMBER(FIND("Estoque - Transbordos",C969)),"Transbordos",
IF(ISNUMBER(FIND("Estoque - Tratores",C969)),"Tratores",
IF(ISNUMBER(FIND("Estoque - Máquinas pesadas",C969)),"Máquinas pesadas",
IF(ISNUMBER(FIND("Estoque - Reboques",C969)),"Reboques",
IF(C969="Estoque","Estoque",
IF(AND(ISNUMBER(C969),C969&gt;1000,C969&lt;2000),"Caminhões",
IF(AND(ISNUMBER(C969),C969&gt;2000,C969&lt;3000),"Tratores",
IF(AND(ISNUMBER(C969),C969&gt;3000,C969&lt;4000),"Carregadeiras",
IF(AND(ISNUMBER(C969),C969&gt;4000,C969&lt;5000),"Máquinas pesadas",
IF(AND(ISNUMBER(C969),C969&gt;5000,C969&lt;6000),"Colhedoras",
IF(AND(ISNUMBER(C969),C969&gt;7000,C969&lt;8000),"Irrigação",
IF(AND(ISNUMBER(C969),C969&gt;8000,C969&lt;9000),"Reboques",IF(AND(ISNUMBER(C969),C969&gt;0,C969&lt;1000),"Veic. Leves","")))))))))))))))))))))</f>
        <v>Caminhões</v>
      </c>
      <c r="B969" s="87"/>
      <c r="C969" s="76">
        <v>1098</v>
      </c>
      <c r="D969" s="2">
        <v>36748</v>
      </c>
      <c r="E969" s="3" t="s">
        <v>343</v>
      </c>
      <c r="F969" s="14" t="str">
        <f>IF(ISBLANK(K969), "Apenas Solicitação", "Tem OC")</f>
        <v>Tem OC</v>
      </c>
      <c r="G969" s="2">
        <v>1</v>
      </c>
      <c r="H969" s="37">
        <f>G969-I969</f>
        <v>0</v>
      </c>
      <c r="I969" s="38">
        <v>1</v>
      </c>
      <c r="J969" s="4">
        <v>45735</v>
      </c>
      <c r="K969" s="180">
        <v>45757</v>
      </c>
      <c r="L969" s="3"/>
      <c r="M969" s="44" t="str">
        <f ca="1">IF(OR(N969="", N969=0), "", IF(N969&gt;TODAY(), "No prazo", "Atrasado"))</f>
        <v/>
      </c>
      <c r="N969" s="44" t="str">
        <f>IFERROR(K969 + VALUE(LEFT(L969, FIND(" ", L969) - 1)), "")</f>
        <v/>
      </c>
      <c r="O969" s="3">
        <f>IF(_xlfn.DAYS(K969,J969)&lt;0, "Aguardando OC", _xlfn.DAYS(K969,J969))</f>
        <v>22</v>
      </c>
      <c r="P969" s="14">
        <v>396603</v>
      </c>
      <c r="Q969" s="2">
        <v>1137782</v>
      </c>
      <c r="R969" s="14">
        <v>166128</v>
      </c>
      <c r="S969" s="2">
        <v>683</v>
      </c>
      <c r="T969" s="65" t="s">
        <v>301</v>
      </c>
      <c r="U969" s="21">
        <v>986</v>
      </c>
      <c r="V969" s="2">
        <v>15716</v>
      </c>
      <c r="W969" s="47" t="str">
        <f>IFERROR(VLOOKUP(V969, Fornecedores!A:C, 3, FALSE), "")</f>
        <v>BRADIPE</v>
      </c>
      <c r="X969" s="43" t="str">
        <f>IFERROR(VLOOKUP(V969, Fornecedores!A:E, 5, FALSE), "")</f>
        <v>Jaboatão dos Guararapes</v>
      </c>
      <c r="Y969" s="43" t="str">
        <f>IFERROR(VLOOKUP(V969, Fornecedores!A:F, 6, FALSE), "")</f>
        <v>PE</v>
      </c>
      <c r="Z969" s="14" t="str">
        <f>IF(H969=0, "Pedido entregue!", "Pendente")</f>
        <v>Pedido entregue!</v>
      </c>
      <c r="AA969" s="59"/>
      <c r="AB969" s="58" t="str">
        <f>IF(Z969="Pedido Entregue!", IF(AA969=1, "Retirado do Almoxarifado", IF(AA969=2, "Material devolvido", "Aguardando retirada")), IF(Z969="Pendente", "Entrega pendente", ""))</f>
        <v>Aguardando retirada</v>
      </c>
      <c r="AC969" s="18">
        <v>1</v>
      </c>
      <c r="AD969" s="18">
        <f>AC969/SUMIF($P:$P,P969,$AC:$AC)</f>
        <v>1</v>
      </c>
      <c r="AE969" s="18">
        <f>IF(R969=0,0,AC969/SUMIF($R:$R,R969,$AC:$AC))</f>
        <v>1</v>
      </c>
      <c r="AF969" s="18">
        <f>IF(R969=0,1,0)</f>
        <v>0</v>
      </c>
      <c r="AG969" s="18">
        <f>IF(R969=0,#REF!-J969,0)</f>
        <v>0</v>
      </c>
      <c r="AH969" t="str">
        <f>TEXT(J969,"MMMM")</f>
        <v>março</v>
      </c>
    </row>
    <row r="970" spans="1:34" ht="12.75" hidden="1" customHeight="1" x14ac:dyDescent="0.25">
      <c r="A970" s="90" t="str">
        <f>IF(C970="Oficina Diversos","Oficina Geral",
IF(ISNUMBER(FIND("Estoque - Colhedoras",C970)),"Colhedoras",IF(ISNUMBER(FIND("Caldeiraria",C970)),"Caldeiraria",IF(ISNUMBER(FIND("Borracharia",C970)),"Borracharia",IF(ISNUMBER(FIND("Lubrificação",C970)),"Lubrificação",
IF(ISNUMBER(FIND("Estoque - Carregadeiras",C970)),"Carregadeiras",IF(ISNUMBER(FIND("Estoque - Veic. Leves",C970)),"Veic. Leves",
IF(ISNUMBER(FIND("Estoque - Caminhões",C970)),"Caminhões",IF(ISNUMBER(FIND("Estoque - Transbordos",C970)),"Transbordos",
IF(ISNUMBER(FIND("Estoque - Tratores",C970)),"Tratores",
IF(ISNUMBER(FIND("Estoque - Máquinas pesadas",C970)),"Máquinas pesadas",
IF(ISNUMBER(FIND("Estoque - Reboques",C970)),"Reboques",
IF(C970="Estoque","Estoque",
IF(AND(ISNUMBER(C970),C970&gt;1000,C970&lt;2000),"Caminhões",
IF(AND(ISNUMBER(C970),C970&gt;2000,C970&lt;3000),"Tratores",
IF(AND(ISNUMBER(C970),C970&gt;3000,C970&lt;4000),"Carregadeiras",
IF(AND(ISNUMBER(C970),C970&gt;4000,C970&lt;5000),"Máquinas pesadas",
IF(AND(ISNUMBER(C970),C970&gt;5000,C970&lt;6000),"Colhedoras",
IF(AND(ISNUMBER(C970),C970&gt;7000,C970&lt;8000),"Irrigação",
IF(AND(ISNUMBER(C970),C970&gt;8000,C970&lt;9000),"Reboques",IF(AND(ISNUMBER(C970),C970&gt;0,C970&lt;1000),"Veic. Leves","")))))))))))))))))))))</f>
        <v>Carregadeiras</v>
      </c>
      <c r="B970" s="87"/>
      <c r="C970" s="77" t="s">
        <v>1091</v>
      </c>
      <c r="D970" s="42">
        <v>36977</v>
      </c>
      <c r="E970" s="43" t="s">
        <v>1045</v>
      </c>
      <c r="F970" s="14" t="str">
        <f>IF(ISBLANK(K970), "Apenas Solicitação", "Tem OC")</f>
        <v>Tem OC</v>
      </c>
      <c r="G970" s="42">
        <v>10</v>
      </c>
      <c r="H970" s="37">
        <f>G970-I970</f>
        <v>0</v>
      </c>
      <c r="I970" s="38">
        <v>10</v>
      </c>
      <c r="J970" s="44">
        <v>45777</v>
      </c>
      <c r="K970" s="185">
        <v>45784</v>
      </c>
      <c r="L970" s="44"/>
      <c r="M970" s="44" t="str">
        <f ca="1">IF(OR(N970="", N970=0), "", IF(N970&gt;TODAY(), "No prazo", "Atrasado"))</f>
        <v/>
      </c>
      <c r="N970" s="44" t="str">
        <f>IFERROR(K970 + VALUE(LEFT(L970, FIND(" ", L970) - 1)), "")</f>
        <v/>
      </c>
      <c r="O970" s="3">
        <f>IF(_xlfn.DAYS(K970,J970)&lt;0, "Aguardando OC", _xlfn.DAYS(K970,J970))</f>
        <v>7</v>
      </c>
      <c r="P970" s="191">
        <v>401012</v>
      </c>
      <c r="Q970" s="42"/>
      <c r="R970" s="191">
        <v>0</v>
      </c>
      <c r="S970" s="42">
        <v>221</v>
      </c>
      <c r="T970" s="67" t="s">
        <v>1029</v>
      </c>
      <c r="U970" s="45">
        <v>850</v>
      </c>
      <c r="V970" s="42">
        <v>10015</v>
      </c>
      <c r="W970" s="47" t="str">
        <f>IFERROR(VLOOKUP(V970, Fornecedores!A:C, 3, FALSE), "")</f>
        <v>CARREMACPS</v>
      </c>
      <c r="X970" s="43" t="str">
        <f>IFERROR(VLOOKUP(V970, Fornecedores!A:E, 5, FALSE), "")</f>
        <v>Rio Largo</v>
      </c>
      <c r="Y970" s="43" t="str">
        <f>IFERROR(VLOOKUP(V970, Fornecedores!A:F, 6, FALSE), "")</f>
        <v>AL</v>
      </c>
      <c r="Z970" s="14" t="str">
        <f>IF(H970=0, "Pedido entregue!", "Pendente")</f>
        <v>Pedido entregue!</v>
      </c>
      <c r="AA970" s="59"/>
      <c r="AB970" s="58" t="str">
        <f>IF(Z970="Pedido Entregue!", IF(AA970=1, "Retirado do Almoxarifado", IF(AA970=2, "Material devolvido", "Aguardando retirada")), IF(Z970="Pendente", "Entrega pendente", ""))</f>
        <v>Aguardando retirada</v>
      </c>
      <c r="AC970" s="18">
        <v>1</v>
      </c>
      <c r="AD970" s="18">
        <f>AC970/SUMIF($P:$P,P970,$AC:$AC)</f>
        <v>1</v>
      </c>
      <c r="AE970" s="18">
        <f>IF(R970=0,0,AC970/SUMIF($R:$R,R970,$AC:$AC))</f>
        <v>0</v>
      </c>
      <c r="AF970" s="18">
        <f>IF(R970=0,1,0)</f>
        <v>1</v>
      </c>
      <c r="AG970" s="18" t="e">
        <f>IF(R970=0,#REF!-J970,0)</f>
        <v>#REF!</v>
      </c>
      <c r="AH970" t="str">
        <f>TEXT(J970,"MMMM")</f>
        <v>abril</v>
      </c>
    </row>
    <row r="971" spans="1:34" ht="12.75" hidden="1" customHeight="1" x14ac:dyDescent="0.25">
      <c r="A971" s="90" t="str">
        <f>IF(C971="Oficina Diversos","Oficina Geral",
IF(ISNUMBER(FIND("Estoque - Colhedoras",C971)),"Colhedoras",IF(ISNUMBER(FIND("Caldeiraria",C971)),"Caldeiraria",IF(ISNUMBER(FIND("Borracharia",C971)),"Borracharia",IF(ISNUMBER(FIND("Lubrificação",C971)),"Lubrificação",
IF(ISNUMBER(FIND("Estoque - Carregadeiras",C971)),"Carregadeiras",IF(ISNUMBER(FIND("Estoque - Veic. Leves",C971)),"Veic. Leves",
IF(ISNUMBER(FIND("Estoque - Caminhões",C971)),"Caminhões",IF(ISNUMBER(FIND("Estoque - Transbordos",C971)),"Transbordos",
IF(ISNUMBER(FIND("Estoque - Tratores",C971)),"Tratores",
IF(ISNUMBER(FIND("Estoque - Máquinas pesadas",C971)),"Máquinas pesadas",
IF(ISNUMBER(FIND("Estoque - Reboques",C971)),"Reboques",
IF(C971="Estoque","Estoque",
IF(AND(ISNUMBER(C971),C971&gt;1000,C971&lt;2000),"Caminhões",
IF(AND(ISNUMBER(C971),C971&gt;2000,C971&lt;3000),"Tratores",
IF(AND(ISNUMBER(C971),C971&gt;3000,C971&lt;4000),"Carregadeiras",
IF(AND(ISNUMBER(C971),C971&gt;4000,C971&lt;5000),"Máquinas pesadas",
IF(AND(ISNUMBER(C971),C971&gt;5000,C971&lt;6000),"Colhedoras",
IF(AND(ISNUMBER(C971),C971&gt;7000,C971&lt;8000),"Irrigação",
IF(AND(ISNUMBER(C971),C971&gt;8000,C971&lt;9000),"Reboques",IF(AND(ISNUMBER(C971),C971&gt;0,C971&lt;1000),"Veic. Leves","")))))))))))))))))))))</f>
        <v>Carregadeiras</v>
      </c>
      <c r="B971" s="85"/>
      <c r="C971" s="42">
        <v>3023</v>
      </c>
      <c r="D971" s="42">
        <v>36984</v>
      </c>
      <c r="E971" s="43" t="s">
        <v>1228</v>
      </c>
      <c r="F971" s="14" t="str">
        <f>IF(ISBLANK(K971), "Apenas Solicitação", "Tem OC")</f>
        <v>Tem OC</v>
      </c>
      <c r="G971" s="42">
        <v>1</v>
      </c>
      <c r="H971" s="37">
        <f>G971-I971</f>
        <v>0</v>
      </c>
      <c r="I971" s="38">
        <v>1</v>
      </c>
      <c r="J971" s="44">
        <v>45786</v>
      </c>
      <c r="K971" s="185">
        <v>45792</v>
      </c>
      <c r="L971" s="44"/>
      <c r="M971" s="44"/>
      <c r="N971" s="44" t="str">
        <f>IFERROR(K971 + VALUE(LEFT(L971, FIND(" ", L971) - 1)), "")</f>
        <v/>
      </c>
      <c r="O971" s="3">
        <f>IF(_xlfn.DAYS(K971,J971)&lt;0, "Aguardando OC", _xlfn.DAYS(K971,J971))</f>
        <v>6</v>
      </c>
      <c r="P971" s="191">
        <v>402319</v>
      </c>
      <c r="Q971" s="33"/>
      <c r="R971" s="191">
        <v>167748</v>
      </c>
      <c r="S971" s="49"/>
      <c r="T971" s="153"/>
      <c r="U971" s="45">
        <v>555.96</v>
      </c>
      <c r="V971" s="42">
        <v>9824</v>
      </c>
      <c r="W971" s="47" t="str">
        <f>IFERROR(VLOOKUP(V971, Fornecedores!A:C, 3, FALSE), "")</f>
        <v>COMERCIAL AGRICOLA</v>
      </c>
      <c r="X971" s="43" t="str">
        <f>IFERROR(VLOOKUP(V971, Fornecedores!A:E, 5, FALSE), "")</f>
        <v>Recife</v>
      </c>
      <c r="Y971" s="43" t="str">
        <f>IFERROR(VLOOKUP(V971, Fornecedores!A:F, 6, FALSE), "")</f>
        <v>PE</v>
      </c>
      <c r="Z971" s="14" t="str">
        <f>IF(H971=0, "Pedido entregue!", "Pendente")</f>
        <v>Pedido entregue!</v>
      </c>
      <c r="AA971" s="59">
        <v>1</v>
      </c>
      <c r="AB971" s="58" t="str">
        <f>IF(Z971="Pedido Entregue!", IF(AA971=1, "Retirado do Almoxarifado", IF(AA971=2, "Material devolvido", "Aguardando retirada")), IF(Z971="Pendente", "Entrega pendente", ""))</f>
        <v>Retirado do Almoxarifado</v>
      </c>
      <c r="AC971" s="18">
        <v>1</v>
      </c>
      <c r="AD971" s="18">
        <f>AC971/SUMIF($P:$P,P971,$AC:$AC)</f>
        <v>1</v>
      </c>
      <c r="AE971" s="18">
        <f>IF(R971=0,0,AC971/SUMIF($R:$R,R971,$AC:$AC))</f>
        <v>7.6923076923076927E-2</v>
      </c>
      <c r="AF971" s="18">
        <f>IF(R971=0,1,0)</f>
        <v>0</v>
      </c>
      <c r="AG971" s="18">
        <f>IF(R971=0,#REF!-J971,0)</f>
        <v>0</v>
      </c>
      <c r="AH971" t="str">
        <f>TEXT(J971,"MMMM")</f>
        <v>maio</v>
      </c>
    </row>
    <row r="972" spans="1:34" ht="12.75" hidden="1" customHeight="1" x14ac:dyDescent="0.25">
      <c r="A972" s="90" t="str">
        <f>IF(C972="Oficina Diversos","Oficina Geral",
IF(ISNUMBER(FIND("Estoque - Colhedoras",C972)),"Colhedoras",IF(ISNUMBER(FIND("Caldeiraria",C972)),"Caldeiraria",IF(ISNUMBER(FIND("Borracharia",C972)),"Borracharia",IF(ISNUMBER(FIND("Lubrificação",C972)),"Lubrificação",
IF(ISNUMBER(FIND("Estoque - Carregadeiras",C972)),"Carregadeiras",IF(ISNUMBER(FIND("Estoque - Veic. Leves",C972)),"Veic. Leves",
IF(ISNUMBER(FIND("Estoque - Caminhões",C972)),"Caminhões",IF(ISNUMBER(FIND("Estoque - Transbordos",C972)),"Transbordos",
IF(ISNUMBER(FIND("Estoque - Tratores",C972)),"Tratores",
IF(ISNUMBER(FIND("Estoque - Máquinas pesadas",C972)),"Máquinas pesadas",
IF(ISNUMBER(FIND("Estoque - Reboques",C972)),"Reboques",
IF(C972="Estoque","Estoque",
IF(AND(ISNUMBER(C972),C972&gt;1000,C972&lt;2000),"Caminhões",
IF(AND(ISNUMBER(C972),C972&gt;2000,C972&lt;3000),"Tratores",
IF(AND(ISNUMBER(C972),C972&gt;3000,C972&lt;4000),"Carregadeiras",
IF(AND(ISNUMBER(C972),C972&gt;4000,C972&lt;5000),"Máquinas pesadas",
IF(AND(ISNUMBER(C972),C972&gt;5000,C972&lt;6000),"Colhedoras",
IF(AND(ISNUMBER(C972),C972&gt;7000,C972&lt;8000),"Irrigação",
IF(AND(ISNUMBER(C972),C972&gt;8000,C972&lt;9000),"Reboques",IF(AND(ISNUMBER(C972),C972&gt;0,C972&lt;1000),"Veic. Leves","")))))))))))))))))))))</f>
        <v>Carregadeiras</v>
      </c>
      <c r="B972" s="215"/>
      <c r="C972" s="223">
        <v>3024</v>
      </c>
      <c r="D972" s="2">
        <v>36984</v>
      </c>
      <c r="E972" s="3" t="s">
        <v>1228</v>
      </c>
      <c r="F972" s="101" t="str">
        <f>IF(ISBLANK(K972), "Apenas Solicitação", "Tem OC")</f>
        <v>Tem OC</v>
      </c>
      <c r="G972" s="2">
        <v>1</v>
      </c>
      <c r="H972" s="102">
        <f>G972-I972</f>
        <v>0</v>
      </c>
      <c r="I972" s="103">
        <v>1</v>
      </c>
      <c r="J972" s="4">
        <v>45828</v>
      </c>
      <c r="K972" s="180">
        <v>45839</v>
      </c>
      <c r="L972" s="3" t="s">
        <v>20152</v>
      </c>
      <c r="M972" s="104" t="str">
        <f ca="1">IF(OR(N972="", N972=0), "", IF(N972&gt;TODAY(), "No prazo", "Atrasado"))</f>
        <v>Atrasado</v>
      </c>
      <c r="N972" s="104">
        <f>IFERROR(K972 + VALUE(LEFT(L972, FIND(" ", L972) - 1)), "")</f>
        <v>45840</v>
      </c>
      <c r="O972" s="105">
        <f>IF(_xlfn.DAYS(K972,J972)&lt;0, "Aguardando OC", _xlfn.DAYS(K972,J972))</f>
        <v>11</v>
      </c>
      <c r="P972" s="14">
        <v>408581</v>
      </c>
      <c r="Q972" s="55"/>
      <c r="R972" s="14">
        <v>170152</v>
      </c>
      <c r="S972" s="2">
        <v>221</v>
      </c>
      <c r="T972" s="65" t="s">
        <v>1029</v>
      </c>
      <c r="U972" s="21">
        <v>810.76</v>
      </c>
      <c r="V972" s="2">
        <v>13341</v>
      </c>
      <c r="W972" s="117" t="str">
        <f>IFERROR(VLOOKUP(V972, Fornecedores!A:C, 3, FALSE), "")</f>
        <v>DISMA DISTRIBUIDORA</v>
      </c>
      <c r="X972" s="105" t="str">
        <f>IFERROR(VLOOKUP(V972, Fornecedores!A:E, 5, FALSE), "")</f>
        <v>Araçatuba</v>
      </c>
      <c r="Y972" s="105" t="str">
        <f>IFERROR(VLOOKUP(V972, Fornecedores!A:F, 6, FALSE), "")</f>
        <v>SP</v>
      </c>
      <c r="Z972" s="101" t="str">
        <f>IF(H972=0, "Pedido entregue!", "Pendente")</f>
        <v>Pedido entregue!</v>
      </c>
      <c r="AA972" s="119"/>
      <c r="AB972" s="132" t="str">
        <f>IF(Z972="Pedido Entregue!", IF(AA972=1, "Retirado do Almoxarifado", IF(AA972=2, "Material devolvido", "Aguardando retirada")), IF(Z972="Pendente", "Entrega pendente", ""))</f>
        <v>Aguardando retirada</v>
      </c>
      <c r="AC972" s="18">
        <v>1</v>
      </c>
      <c r="AD972" s="18">
        <f>AC972/SUMIF($P:$P,P972,$AC:$AC)</f>
        <v>1</v>
      </c>
      <c r="AE972" s="18">
        <f>IF(R972=0,0,AC972/SUMIF($R:$R,R972,$AC:$AC))</f>
        <v>5.5555555555555552E-2</v>
      </c>
      <c r="AF972" s="18">
        <f>IF(R972=0,1,0)</f>
        <v>0</v>
      </c>
      <c r="AH972" t="str">
        <f>TEXT(J972,"MMMM")</f>
        <v>junho</v>
      </c>
    </row>
    <row r="973" spans="1:34" ht="12.75" customHeight="1" x14ac:dyDescent="0.25">
      <c r="A973" s="90" t="str">
        <f>IF(C973="Oficina Diversos","Oficina Geral",
IF(ISNUMBER(FIND("Estoque - Colhedoras",C973)),"Colhedoras",IF(ISNUMBER(FIND("Caldeiraria",C973)),"Caldeiraria",IF(ISNUMBER(FIND("Borracharia",C973)),"Borracharia",IF(ISNUMBER(FIND("Lubrificação",C973)),"Lubrificação",
IF(ISNUMBER(FIND("Estoque - Carregadeiras",C973)),"Carregadeiras",IF(ISNUMBER(FIND("Estoque - Veic. Leves",C973)),"Veic. Leves",
IF(ISNUMBER(FIND("Estoque - Caminhões",C973)),"Caminhões",IF(ISNUMBER(FIND("Estoque - Transbordos",C973)),"Transbordos",
IF(ISNUMBER(FIND("Estoque - Tratores",C973)),"Tratores",
IF(ISNUMBER(FIND("Estoque - Máquinas pesadas",C973)),"Máquinas pesadas",
IF(ISNUMBER(FIND("Estoque - Reboques",C973)),"Reboques",
IF(C973="Estoque","Estoque",
IF(AND(ISNUMBER(C973),C973&gt;1000,C973&lt;2000),"Caminhões",
IF(AND(ISNUMBER(C973),C973&gt;2000,C973&lt;3000),"Tratores",
IF(AND(ISNUMBER(C973),C973&gt;3000,C973&lt;4000),"Carregadeiras",
IF(AND(ISNUMBER(C973),C973&gt;4000,C973&lt;5000),"Máquinas pesadas",
IF(AND(ISNUMBER(C973),C973&gt;5000,C973&lt;6000),"Colhedoras",
IF(AND(ISNUMBER(C973),C973&gt;7000,C973&lt;8000),"Irrigação",
IF(AND(ISNUMBER(C973),C973&gt;8000,C973&lt;9000),"Reboques",IF(AND(ISNUMBER(C973),C973&gt;0,C973&lt;1000),"Veic. Leves","")))))))))))))))))))))</f>
        <v>Tratores</v>
      </c>
      <c r="B973" s="211"/>
      <c r="C973" s="126">
        <v>2025</v>
      </c>
      <c r="D973" s="2">
        <v>36990</v>
      </c>
      <c r="E973" s="3" t="s">
        <v>20113</v>
      </c>
      <c r="F973" s="101" t="str">
        <f>IF(ISBLANK(K973), "Apenas Solicitação", "Tem OC")</f>
        <v>Apenas Solicitação</v>
      </c>
      <c r="G973" s="2">
        <v>6</v>
      </c>
      <c r="H973" s="102">
        <f>G973-I973</f>
        <v>6</v>
      </c>
      <c r="I973" s="103"/>
      <c r="J973" s="4">
        <v>45805</v>
      </c>
      <c r="K973" s="14"/>
      <c r="L973" s="3"/>
      <c r="M973" s="104" t="str">
        <f ca="1">IF(OR(N973="", N973=0), "", IF(N973&gt;TODAY(), "No prazo", "Atrasado"))</f>
        <v/>
      </c>
      <c r="N973" s="104" t="str">
        <f>IFERROR(K973 + VALUE(LEFT(L973, FIND(" ", L973) - 1)), "")</f>
        <v/>
      </c>
      <c r="O973" s="105" t="str">
        <f>IF(_xlfn.DAYS(K973,J973)&lt;0, "Aguardando OC", _xlfn.DAYS(K973,J973))</f>
        <v>Aguardando OC</v>
      </c>
      <c r="P973" s="14">
        <v>405036</v>
      </c>
      <c r="Q973" s="55"/>
      <c r="R973" s="14">
        <v>0</v>
      </c>
      <c r="S973" s="2">
        <v>221</v>
      </c>
      <c r="T973" s="65" t="s">
        <v>1029</v>
      </c>
      <c r="U973" s="21">
        <v>100.411666666667</v>
      </c>
      <c r="V973" s="2"/>
      <c r="W973" s="117" t="str">
        <f>IFERROR(VLOOKUP(V973, Fornecedores!A:C, 3, FALSE), "")</f>
        <v/>
      </c>
      <c r="X973" s="105" t="str">
        <f>IFERROR(VLOOKUP(V973, Fornecedores!A:E, 5, FALSE), "")</f>
        <v/>
      </c>
      <c r="Y973" s="105" t="str">
        <f>IFERROR(VLOOKUP(V973, Fornecedores!A:F, 6, FALSE), "")</f>
        <v/>
      </c>
      <c r="Z973" s="101" t="str">
        <f>IF(H973=0, "Pedido entregue!", "Pendente")</f>
        <v>Pendente</v>
      </c>
      <c r="AA973" s="119"/>
      <c r="AB973" s="132" t="str">
        <f>IF(Z973="Pedido Entregue!", IF(AA973=1, "Retirado do Almoxarifado", IF(AA973=2, "Material devolvido", "Aguardando retirada")), IF(Z973="Pendente", "Entrega pendente", ""))</f>
        <v>Entrega pendente</v>
      </c>
      <c r="AC973" s="18">
        <v>1</v>
      </c>
      <c r="AD973" s="18">
        <f>AC973/SUMIF($P:$P,P973,$AC:$AC)</f>
        <v>1</v>
      </c>
      <c r="AE973" s="18">
        <f>IF(R973=0,0,AC973/SUMIF($R:$R,R973,$AC:$AC))</f>
        <v>0</v>
      </c>
      <c r="AF973" s="18">
        <f>IF(R973=0,1,0)</f>
        <v>1</v>
      </c>
      <c r="AH973" t="str">
        <f>TEXT(J973,"MMMM")</f>
        <v>maio</v>
      </c>
    </row>
    <row r="974" spans="1:34" ht="12.75" hidden="1" customHeight="1" x14ac:dyDescent="0.25">
      <c r="A974" s="90" t="str">
        <f>IF(C974="Oficina Diversos","Oficina Geral",
IF(ISNUMBER(FIND("Estoque - Colhedoras",C974)),"Colhedoras",IF(ISNUMBER(FIND("Caldeiraria",C974)),"Caldeiraria",IF(ISNUMBER(FIND("Borracharia",C974)),"Borracharia",IF(ISNUMBER(FIND("Lubrificação",C974)),"Lubrificação",
IF(ISNUMBER(FIND("Estoque - Carregadeiras",C974)),"Carregadeiras",IF(ISNUMBER(FIND("Estoque - Veic. Leves",C974)),"Veic. Leves",
IF(ISNUMBER(FIND("Estoque - Caminhões",C974)),"Caminhões",IF(ISNUMBER(FIND("Estoque - Transbordos",C974)),"Transbordos",
IF(ISNUMBER(FIND("Estoque - Tratores",C974)),"Tratores",
IF(ISNUMBER(FIND("Estoque - Máquinas pesadas",C974)),"Máquinas pesadas",
IF(ISNUMBER(FIND("Estoque - Reboques",C974)),"Reboques",
IF(C974="Estoque","Estoque",
IF(AND(ISNUMBER(C974),C974&gt;1000,C974&lt;2000),"Caminhões",
IF(AND(ISNUMBER(C974),C974&gt;2000,C974&lt;3000),"Tratores",
IF(AND(ISNUMBER(C974),C974&gt;3000,C974&lt;4000),"Carregadeiras",
IF(AND(ISNUMBER(C974),C974&gt;4000,C974&lt;5000),"Máquinas pesadas",
IF(AND(ISNUMBER(C974),C974&gt;5000,C974&lt;6000),"Colhedoras",
IF(AND(ISNUMBER(C974),C974&gt;7000,C974&lt;8000),"Irrigação",
IF(AND(ISNUMBER(C974),C974&gt;8000,C974&lt;9000),"Reboques",IF(AND(ISNUMBER(C974),C974&gt;0,C974&lt;1000),"Veic. Leves","")))))))))))))))))))))</f>
        <v>Tratores</v>
      </c>
      <c r="B974" s="8"/>
      <c r="C974" s="2">
        <v>2024</v>
      </c>
      <c r="D974" s="2">
        <v>36993</v>
      </c>
      <c r="E974" s="10" t="s">
        <v>357</v>
      </c>
      <c r="F974" s="14" t="str">
        <f>IF(ISBLANK(K974), "Apenas Solicitação", "Tem OC")</f>
        <v>Tem OC</v>
      </c>
      <c r="G974" s="2">
        <v>1</v>
      </c>
      <c r="H974" s="37">
        <f>G974-I974</f>
        <v>0</v>
      </c>
      <c r="I974" s="38">
        <v>1</v>
      </c>
      <c r="J974" s="4">
        <v>45742</v>
      </c>
      <c r="K974" s="180">
        <v>45751</v>
      </c>
      <c r="L974" s="3"/>
      <c r="M974" s="44"/>
      <c r="N974" s="44" t="str">
        <f>IFERROR(K974 + VALUE(LEFT(L974, FIND(" ", L974) - 1)), "")</f>
        <v/>
      </c>
      <c r="O974" s="3">
        <f>IF(_xlfn.DAYS(K974,J974)&lt;0, "Aguardando OC", _xlfn.DAYS(K974,J974))</f>
        <v>9</v>
      </c>
      <c r="P974" s="14">
        <v>397147</v>
      </c>
      <c r="Q974" s="2">
        <v>1139354</v>
      </c>
      <c r="R974" s="14">
        <v>165795</v>
      </c>
      <c r="S974" s="2">
        <v>696</v>
      </c>
      <c r="T974" s="65" t="s">
        <v>77</v>
      </c>
      <c r="U974" s="21">
        <v>2010.25</v>
      </c>
      <c r="V974" s="2">
        <v>3238</v>
      </c>
      <c r="W974" s="47" t="str">
        <f>IFERROR(VLOOKUP(V974, Fornecedores!A:C, 3, FALSE), "")</f>
        <v xml:space="preserve">VENEZA              </v>
      </c>
      <c r="X974" s="43" t="str">
        <f>IFERROR(VLOOKUP(V974, Fornecedores!A:E, 5, FALSE), "")</f>
        <v>Bayeux</v>
      </c>
      <c r="Y974" s="43" t="str">
        <f>IFERROR(VLOOKUP(V974, Fornecedores!A:F, 6, FALSE), "")</f>
        <v>PB</v>
      </c>
      <c r="Z974" s="14" t="str">
        <f>IF(H974=0, "Pedido entregue!", "Pendente")</f>
        <v>Pedido entregue!</v>
      </c>
      <c r="AA974" s="59">
        <v>1</v>
      </c>
      <c r="AB974" s="58" t="str">
        <f>IF(Z974="Pedido Entregue!", IF(AA974=1, "Retirado do Almoxarifado", IF(AA974=2, "Material devolvido", "Aguardando retirada")), IF(Z974="Pendente", "Entrega pendente", ""))</f>
        <v>Retirado do Almoxarifado</v>
      </c>
      <c r="AC974" s="18">
        <v>1</v>
      </c>
      <c r="AD974" s="18">
        <f>AC974/SUMIF($P:$P,P974,$AC:$AC)</f>
        <v>1</v>
      </c>
      <c r="AE974" s="18">
        <f>IF(R974=0,0,AC974/SUMIF($R:$R,R974,$AC:$AC))</f>
        <v>0.125</v>
      </c>
      <c r="AF974" s="18">
        <f>IF(R974=0,1,0)</f>
        <v>0</v>
      </c>
      <c r="AG974" s="18">
        <f>IF(R974=0,#REF!-J974,0)</f>
        <v>0</v>
      </c>
      <c r="AH974" t="str">
        <f>TEXT(J974,"MMMM")</f>
        <v>março</v>
      </c>
    </row>
    <row r="975" spans="1:34" ht="12.75" hidden="1" customHeight="1" x14ac:dyDescent="0.25">
      <c r="A975" s="90" t="str">
        <f>IF(C975="Oficina Diversos","Oficina Geral",
IF(ISNUMBER(FIND("Estoque - Colhedoras",C975)),"Colhedoras",IF(ISNUMBER(FIND("Caldeiraria",C975)),"Caldeiraria",IF(ISNUMBER(FIND("Borracharia",C975)),"Borracharia",IF(ISNUMBER(FIND("Lubrificação",C975)),"Lubrificação",
IF(ISNUMBER(FIND("Estoque - Carregadeiras",C975)),"Carregadeiras",IF(ISNUMBER(FIND("Estoque - Veic. Leves",C975)),"Veic. Leves",
IF(ISNUMBER(FIND("Estoque - Caminhões",C975)),"Caminhões",IF(ISNUMBER(FIND("Estoque - Transbordos",C975)),"Transbordos",
IF(ISNUMBER(FIND("Estoque - Tratores",C975)),"Tratores",
IF(ISNUMBER(FIND("Estoque - Máquinas pesadas",C975)),"Máquinas pesadas",
IF(ISNUMBER(FIND("Estoque - Reboques",C975)),"Reboques",
IF(C975="Estoque","Estoque",
IF(AND(ISNUMBER(C975),C975&gt;1000,C975&lt;2000),"Caminhões",
IF(AND(ISNUMBER(C975),C975&gt;2000,C975&lt;3000),"Tratores",
IF(AND(ISNUMBER(C975),C975&gt;3000,C975&lt;4000),"Carregadeiras",
IF(AND(ISNUMBER(C975),C975&gt;4000,C975&lt;5000),"Máquinas pesadas",
IF(AND(ISNUMBER(C975),C975&gt;5000,C975&lt;6000),"Colhedoras",
IF(AND(ISNUMBER(C975),C975&gt;7000,C975&lt;8000),"Irrigação",
IF(AND(ISNUMBER(C975),C975&gt;8000,C975&lt;9000),"Reboques",IF(AND(ISNUMBER(C975),C975&gt;0,C975&lt;1000),"Veic. Leves","")))))))))))))))))))))</f>
        <v>Tratores</v>
      </c>
      <c r="B975" s="8"/>
      <c r="C975" s="2">
        <v>2030</v>
      </c>
      <c r="D975" s="2">
        <v>37014</v>
      </c>
      <c r="E975" s="10" t="s">
        <v>616</v>
      </c>
      <c r="F975" s="14" t="str">
        <f>IF(ISBLANK(K975), "Apenas Solicitação", "Tem OC")</f>
        <v>Tem OC</v>
      </c>
      <c r="G975" s="2">
        <v>5</v>
      </c>
      <c r="H975" s="37">
        <f>G975-I975</f>
        <v>0</v>
      </c>
      <c r="I975" s="38">
        <v>5</v>
      </c>
      <c r="J975" s="4">
        <v>45699</v>
      </c>
      <c r="K975" s="180">
        <v>45705</v>
      </c>
      <c r="L975" s="4"/>
      <c r="M975" s="44"/>
      <c r="N975" s="44" t="str">
        <f>IFERROR(K975 + VALUE(LEFT(L975, FIND(" ", L975) - 1)), "")</f>
        <v/>
      </c>
      <c r="O975" s="3">
        <f>IF(_xlfn.DAYS(K975,J975)&lt;0, "Aguardando OC", _xlfn.DAYS(K975,J975))</f>
        <v>6</v>
      </c>
      <c r="P975" s="14">
        <v>392068</v>
      </c>
      <c r="Q975" s="2">
        <v>1127366</v>
      </c>
      <c r="R975" s="14">
        <v>164322</v>
      </c>
      <c r="S975" s="2">
        <v>696</v>
      </c>
      <c r="T975" s="65" t="s">
        <v>77</v>
      </c>
      <c r="U975" s="21">
        <v>187.77600000000001</v>
      </c>
      <c r="V975" s="2">
        <v>3465</v>
      </c>
      <c r="W975" s="47" t="str">
        <f>IFERROR(VLOOKUP(V975, Fornecedores!A:C, 3, FALSE), "")</f>
        <v>MAQNELSON AGRICOLA L</v>
      </c>
      <c r="X975" s="43" t="str">
        <f>IFERROR(VLOOKUP(V975, Fornecedores!A:E, 5, FALSE), "")</f>
        <v>Itumbiara</v>
      </c>
      <c r="Y975" s="43" t="str">
        <f>IFERROR(VLOOKUP(V975, Fornecedores!A:F, 6, FALSE), "")</f>
        <v>GO</v>
      </c>
      <c r="Z975" s="14" t="str">
        <f>IF(H975=0, "Pedido entregue!", "Pendente")</f>
        <v>Pedido entregue!</v>
      </c>
      <c r="AA975" s="59">
        <v>1</v>
      </c>
      <c r="AB975" s="58" t="str">
        <f>IF(Z975="Pedido Entregue!", IF(AA975=1, "Retirado do Almoxarifado", IF(AA975=2, "Material devolvido", "Aguardando retirada")), IF(Z975="Pendente", "Entrega pendente", ""))</f>
        <v>Retirado do Almoxarifado</v>
      </c>
      <c r="AC975" s="18">
        <v>1</v>
      </c>
      <c r="AD975" s="18">
        <f>AC975/SUMIF($P:$P,P975,$AC:$AC)</f>
        <v>1</v>
      </c>
      <c r="AE975" s="18">
        <f>IF(R975=0,0,AC975/SUMIF($R:$R,R975,$AC:$AC))</f>
        <v>3.2258064516129031E-2</v>
      </c>
      <c r="AF975" s="18">
        <f>IF(R975=0,1,0)</f>
        <v>0</v>
      </c>
      <c r="AG975" s="18">
        <f>IF(R975=0,#REF!-J975,0)</f>
        <v>0</v>
      </c>
      <c r="AH975" t="str">
        <f>TEXT(J975,"MMMM")</f>
        <v>fevereiro</v>
      </c>
    </row>
    <row r="976" spans="1:34" ht="12.75" customHeight="1" x14ac:dyDescent="0.25">
      <c r="A976" s="90" t="str">
        <f>IF(C976="Oficina Diversos","Oficina Geral",
IF(ISNUMBER(FIND("Estoque - Colhedoras",C976)),"Colhedoras",IF(ISNUMBER(FIND("Caldeiraria",C976)),"Caldeiraria",IF(ISNUMBER(FIND("Borracharia",C976)),"Borracharia",IF(ISNUMBER(FIND("Lubrificação",C976)),"Lubrificação",
IF(ISNUMBER(FIND("Estoque - Carregadeiras",C976)),"Carregadeiras",IF(ISNUMBER(FIND("Estoque - Veic. Leves",C976)),"Veic. Leves",
IF(ISNUMBER(FIND("Estoque - Caminhões",C976)),"Caminhões",IF(ISNUMBER(FIND("Estoque - Transbordos",C976)),"Transbordos",
IF(ISNUMBER(FIND("Estoque - Tratores",C976)),"Tratores",
IF(ISNUMBER(FIND("Estoque - Máquinas pesadas",C976)),"Máquinas pesadas",
IF(ISNUMBER(FIND("Estoque - Reboques",C976)),"Reboques",
IF(C976="Estoque","Estoque",
IF(AND(ISNUMBER(C976),C976&gt;1000,C976&lt;2000),"Caminhões",
IF(AND(ISNUMBER(C976),C976&gt;2000,C976&lt;3000),"Tratores",
IF(AND(ISNUMBER(C976),C976&gt;3000,C976&lt;4000),"Carregadeiras",
IF(AND(ISNUMBER(C976),C976&gt;4000,C976&lt;5000),"Máquinas pesadas",
IF(AND(ISNUMBER(C976),C976&gt;5000,C976&lt;6000),"Colhedoras",
IF(AND(ISNUMBER(C976),C976&gt;7000,C976&lt;8000),"Irrigação",
IF(AND(ISNUMBER(C976),C976&gt;8000,C976&lt;9000),"Reboques",IF(AND(ISNUMBER(C976),C976&gt;0,C976&lt;1000),"Veic. Leves","")))))))))))))))))))))</f>
        <v>Tratores</v>
      </c>
      <c r="B976" s="111"/>
      <c r="C976" s="171">
        <v>2025</v>
      </c>
      <c r="D976" s="170">
        <v>37014</v>
      </c>
      <c r="E976" s="173" t="s">
        <v>616</v>
      </c>
      <c r="F976" s="101" t="str">
        <f>IF(ISBLANK(K976), "Apenas Solicitação", "Tem OC")</f>
        <v>Apenas Solicitação</v>
      </c>
      <c r="G976" s="170">
        <v>5</v>
      </c>
      <c r="H976" s="102">
        <f>G976-I976</f>
        <v>5</v>
      </c>
      <c r="I976" s="103"/>
      <c r="J976" s="174">
        <v>45820</v>
      </c>
      <c r="K976" s="201"/>
      <c r="L976" s="173"/>
      <c r="M976" s="104" t="str">
        <f ca="1">IF(OR(N976="", N976=0), "", IF(N976&gt;TODAY(), "No prazo", "Atrasado"))</f>
        <v/>
      </c>
      <c r="N976" s="104" t="str">
        <f>IFERROR(K976 + VALUE(LEFT(L976, FIND(" ", L976) - 1)), "")</f>
        <v/>
      </c>
      <c r="O976" s="105" t="str">
        <f>IF(_xlfn.DAYS(K976,J976)&lt;0, "Aguardando OC", _xlfn.DAYS(K976,J976))</f>
        <v>Aguardando OC</v>
      </c>
      <c r="P976" s="201">
        <v>407143</v>
      </c>
      <c r="Q976" s="55"/>
      <c r="R976" s="201">
        <v>0</v>
      </c>
      <c r="S976" s="2">
        <v>221</v>
      </c>
      <c r="T976" s="65" t="s">
        <v>1029</v>
      </c>
      <c r="U976" s="170">
        <v>187.78</v>
      </c>
      <c r="V976" s="170"/>
      <c r="W976" s="117" t="str">
        <f>IFERROR(VLOOKUP(V976, Fornecedores!A:C, 3, FALSE), "")</f>
        <v/>
      </c>
      <c r="X976" s="105" t="str">
        <f>IFERROR(VLOOKUP(V976, Fornecedores!A:E, 5, FALSE), "")</f>
        <v/>
      </c>
      <c r="Y976" s="105" t="str">
        <f>IFERROR(VLOOKUP(V976, Fornecedores!A:F, 6, FALSE), "")</f>
        <v/>
      </c>
      <c r="Z976" s="101" t="str">
        <f>IF(H976=0, "Pedido entregue!", "Pendente")</f>
        <v>Pendente</v>
      </c>
      <c r="AA976" s="119"/>
      <c r="AB976" s="132" t="str">
        <f>IF(Z976="Pedido Entregue!", IF(AA976=1, "Retirado do Almoxarifado", IF(AA976=2, "Material devolvido", "Aguardando retirada")), IF(Z976="Pendente", "Entrega pendente", ""))</f>
        <v>Entrega pendente</v>
      </c>
      <c r="AC976" s="18">
        <v>1</v>
      </c>
      <c r="AD976" s="18">
        <f>AC976/SUMIF($P:$P,P976,$AC:$AC)</f>
        <v>1</v>
      </c>
      <c r="AE976" s="18">
        <f>IF(R976=0,0,AC976/SUMIF($R:$R,R976,$AC:$AC))</f>
        <v>0</v>
      </c>
      <c r="AF976" s="18">
        <f>IF(R976=0,1,0)</f>
        <v>1</v>
      </c>
      <c r="AH976" t="str">
        <f>TEXT(J976,"MMMM")</f>
        <v>junho</v>
      </c>
    </row>
    <row r="977" spans="1:34" ht="12.75" customHeight="1" x14ac:dyDescent="0.25">
      <c r="A977" s="90" t="str">
        <f>IF(C977="Oficina Diversos","Oficina Geral",
IF(ISNUMBER(FIND("Estoque - Colhedoras",C977)),"Colhedoras",IF(ISNUMBER(FIND("Caldeiraria",C977)),"Caldeiraria",IF(ISNUMBER(FIND("Borracharia",C977)),"Borracharia",IF(ISNUMBER(FIND("Lubrificação",C977)),"Lubrificação",
IF(ISNUMBER(FIND("Estoque - Carregadeiras",C977)),"Carregadeiras",IF(ISNUMBER(FIND("Estoque - Veic. Leves",C977)),"Veic. Leves",
IF(ISNUMBER(FIND("Estoque - Caminhões",C977)),"Caminhões",IF(ISNUMBER(FIND("Estoque - Transbordos",C977)),"Transbordos",
IF(ISNUMBER(FIND("Estoque - Tratores",C977)),"Tratores",
IF(ISNUMBER(FIND("Estoque - Máquinas pesadas",C977)),"Máquinas pesadas",
IF(ISNUMBER(FIND("Estoque - Reboques",C977)),"Reboques",
IF(C977="Estoque","Estoque",
IF(AND(ISNUMBER(C977),C977&gt;1000,C977&lt;2000),"Caminhões",
IF(AND(ISNUMBER(C977),C977&gt;2000,C977&lt;3000),"Tratores",
IF(AND(ISNUMBER(C977),C977&gt;3000,C977&lt;4000),"Carregadeiras",
IF(AND(ISNUMBER(C977),C977&gt;4000,C977&lt;5000),"Máquinas pesadas",
IF(AND(ISNUMBER(C977),C977&gt;5000,C977&lt;6000),"Colhedoras",
IF(AND(ISNUMBER(C977),C977&gt;7000,C977&lt;8000),"Irrigação",
IF(AND(ISNUMBER(C977),C977&gt;8000,C977&lt;9000),"Reboques",IF(AND(ISNUMBER(C977),C977&gt;0,C977&lt;1000),"Veic. Leves","")))))))))))))))))))))</f>
        <v>Tratores</v>
      </c>
      <c r="B977" s="111"/>
      <c r="C977" s="144">
        <v>2027</v>
      </c>
      <c r="D977" s="143">
        <v>37014</v>
      </c>
      <c r="E977" s="146" t="s">
        <v>616</v>
      </c>
      <c r="F977" s="101" t="str">
        <f>IF(ISBLANK(K977), "Apenas Solicitação", "Tem OC")</f>
        <v>Apenas Solicitação</v>
      </c>
      <c r="G977" s="143">
        <v>5</v>
      </c>
      <c r="H977" s="102">
        <f>G977-I977</f>
        <v>5</v>
      </c>
      <c r="I977" s="103"/>
      <c r="J977" s="147">
        <v>45821</v>
      </c>
      <c r="K977" s="200"/>
      <c r="L977" s="146"/>
      <c r="M977" s="104" t="str">
        <f ca="1">IF(OR(N977="", N977=0), "", IF(N977&gt;TODAY(), "No prazo", "Atrasado"))</f>
        <v/>
      </c>
      <c r="N977" s="104" t="str">
        <f>IFERROR(K977 + VALUE(LEFT(L977, FIND(" ", L977) - 1)), "")</f>
        <v/>
      </c>
      <c r="O977" s="105" t="str">
        <f>IF(_xlfn.DAYS(K977,J977)&lt;0, "Aguardando OC", _xlfn.DAYS(K977,J977))</f>
        <v>Aguardando OC</v>
      </c>
      <c r="P977" s="200">
        <v>407369</v>
      </c>
      <c r="Q977" s="55"/>
      <c r="R977" s="200">
        <v>0</v>
      </c>
      <c r="S977" s="143">
        <v>221</v>
      </c>
      <c r="T977" s="65" t="s">
        <v>1029</v>
      </c>
      <c r="U977" s="164">
        <v>187.78</v>
      </c>
      <c r="V977" s="143"/>
      <c r="W977" s="117" t="str">
        <f>IFERROR(VLOOKUP(V977, Fornecedores!A:C, 3, FALSE), "")</f>
        <v/>
      </c>
      <c r="X977" s="105" t="str">
        <f>IFERROR(VLOOKUP(V977, Fornecedores!A:E, 5, FALSE), "")</f>
        <v/>
      </c>
      <c r="Y977" s="105" t="str">
        <f>IFERROR(VLOOKUP(V977, Fornecedores!A:F, 6, FALSE), "")</f>
        <v/>
      </c>
      <c r="Z977" s="101" t="str">
        <f>IF(H977=0, "Pedido entregue!", "Pendente")</f>
        <v>Pendente</v>
      </c>
      <c r="AA977" s="119"/>
      <c r="AB977" s="132" t="str">
        <f>IF(Z977="Pedido Entregue!", IF(AA977=1, "Retirado do Almoxarifado", IF(AA977=2, "Material devolvido", "Aguardando retirada")), IF(Z977="Pendente", "Entrega pendente", ""))</f>
        <v>Entrega pendente</v>
      </c>
      <c r="AC977" s="18">
        <v>1</v>
      </c>
      <c r="AD977" s="18">
        <f>AC977/SUMIF($P:$P,P977,$AC:$AC)</f>
        <v>1</v>
      </c>
      <c r="AE977" s="18">
        <f>IF(R977=0,0,AC977/SUMIF($R:$R,R977,$AC:$AC))</f>
        <v>0</v>
      </c>
      <c r="AF977" s="18">
        <f>IF(R977=0,1,0)</f>
        <v>1</v>
      </c>
      <c r="AH977" t="str">
        <f>TEXT(J977,"MMMM")</f>
        <v>junho</v>
      </c>
    </row>
    <row r="978" spans="1:34" ht="12.75" hidden="1" customHeight="1" x14ac:dyDescent="0.25">
      <c r="A978" s="90" t="str">
        <f>IF(C978="Oficina Diversos","Oficina Geral",
IF(ISNUMBER(FIND("Estoque - Colhedoras",C978)),"Colhedoras",IF(ISNUMBER(FIND("Caldeiraria",C978)),"Caldeiraria",IF(ISNUMBER(FIND("Borracharia",C978)),"Borracharia",IF(ISNUMBER(FIND("Lubrificação",C978)),"Lubrificação",
IF(ISNUMBER(FIND("Estoque - Carregadeiras",C978)),"Carregadeiras",IF(ISNUMBER(FIND("Estoque - Veic. Leves",C978)),"Veic. Leves",
IF(ISNUMBER(FIND("Estoque - Caminhões",C978)),"Caminhões",IF(ISNUMBER(FIND("Estoque - Transbordos",C978)),"Transbordos",
IF(ISNUMBER(FIND("Estoque - Tratores",C978)),"Tratores",
IF(ISNUMBER(FIND("Estoque - Máquinas pesadas",C978)),"Máquinas pesadas",
IF(ISNUMBER(FIND("Estoque - Reboques",C978)),"Reboques",
IF(C978="Estoque","Estoque",
IF(AND(ISNUMBER(C978),C978&gt;1000,C978&lt;2000),"Caminhões",
IF(AND(ISNUMBER(C978),C978&gt;2000,C978&lt;3000),"Tratores",
IF(AND(ISNUMBER(C978),C978&gt;3000,C978&lt;4000),"Carregadeiras",
IF(AND(ISNUMBER(C978),C978&gt;4000,C978&lt;5000),"Máquinas pesadas",
IF(AND(ISNUMBER(C978),C978&gt;5000,C978&lt;6000),"Colhedoras",
IF(AND(ISNUMBER(C978),C978&gt;7000,C978&lt;8000),"Irrigação",
IF(AND(ISNUMBER(C978),C978&gt;8000,C978&lt;9000),"Reboques",IF(AND(ISNUMBER(C978),C978&gt;0,C978&lt;1000),"Veic. Leves","")))))))))))))))))))))</f>
        <v>Carregadeiras</v>
      </c>
      <c r="B978" s="8"/>
      <c r="C978" s="42">
        <v>3023</v>
      </c>
      <c r="D978" s="42">
        <v>37026</v>
      </c>
      <c r="E978" s="43" t="s">
        <v>1229</v>
      </c>
      <c r="F978" s="14" t="str">
        <f>IF(ISBLANK(K978), "Apenas Solicitação", "Tem OC")</f>
        <v>Tem OC</v>
      </c>
      <c r="G978" s="42">
        <v>1</v>
      </c>
      <c r="H978" s="37">
        <f>G978-I978</f>
        <v>0</v>
      </c>
      <c r="I978" s="38">
        <v>1</v>
      </c>
      <c r="J978" s="44">
        <v>45786</v>
      </c>
      <c r="K978" s="185">
        <v>45789</v>
      </c>
      <c r="L978" s="44"/>
      <c r="M978" s="44"/>
      <c r="N978" s="44" t="str">
        <f>IFERROR(K978 + VALUE(LEFT(L978, FIND(" ", L978) - 1)), "")</f>
        <v/>
      </c>
      <c r="O978" s="3">
        <f>IF(_xlfn.DAYS(K978,J978)&lt;0, "Aguardando OC", _xlfn.DAYS(K978,J978))</f>
        <v>3</v>
      </c>
      <c r="P978" s="191">
        <v>402077</v>
      </c>
      <c r="Q978" s="33"/>
      <c r="R978" s="191">
        <v>167496</v>
      </c>
      <c r="S978" s="49"/>
      <c r="T978" s="153"/>
      <c r="U978" s="45">
        <v>1798</v>
      </c>
      <c r="V978" s="42">
        <v>13341</v>
      </c>
      <c r="W978" s="47" t="str">
        <f>IFERROR(VLOOKUP(V978, Fornecedores!A:C, 3, FALSE), "")</f>
        <v>DISMA DISTRIBUIDORA</v>
      </c>
      <c r="X978" s="43" t="str">
        <f>IFERROR(VLOOKUP(V978, Fornecedores!A:E, 5, FALSE), "")</f>
        <v>Araçatuba</v>
      </c>
      <c r="Y978" s="43" t="str">
        <f>IFERROR(VLOOKUP(V978, Fornecedores!A:F, 6, FALSE), "")</f>
        <v>SP</v>
      </c>
      <c r="Z978" s="14" t="str">
        <f>IF(H978=0, "Pedido entregue!", "Pendente")</f>
        <v>Pedido entregue!</v>
      </c>
      <c r="AA978" s="59">
        <v>1</v>
      </c>
      <c r="AB978" s="58" t="str">
        <f>IF(Z978="Pedido Entregue!", IF(AA978=1, "Retirado do Almoxarifado", IF(AA978=2, "Material devolvido", "Aguardando retirada")), IF(Z978="Pendente", "Entrega pendente", ""))</f>
        <v>Retirado do Almoxarifado</v>
      </c>
      <c r="AC978" s="18">
        <v>1</v>
      </c>
      <c r="AD978" s="18">
        <f>AC978/SUMIF($P:$P,P978,$AC:$AC)</f>
        <v>1</v>
      </c>
      <c r="AE978" s="18">
        <f>IF(R978=0,0,AC978/SUMIF($R:$R,R978,$AC:$AC))</f>
        <v>0.25</v>
      </c>
      <c r="AF978" s="18">
        <f>IF(R978=0,1,0)</f>
        <v>0</v>
      </c>
      <c r="AG978" s="18">
        <f>IF(R978=0,#REF!-J978,0)</f>
        <v>0</v>
      </c>
      <c r="AH978" t="str">
        <f>TEXT(J978,"MMMM")</f>
        <v>maio</v>
      </c>
    </row>
    <row r="979" spans="1:34" ht="12.75" hidden="1" customHeight="1" x14ac:dyDescent="0.25">
      <c r="A979" s="90" t="str">
        <f>IF(C979="Oficina Diversos","Oficina Geral",
IF(ISNUMBER(FIND("Estoque - Colhedoras",C979)),"Colhedoras",IF(ISNUMBER(FIND("Caldeiraria",C979)),"Caldeiraria",IF(ISNUMBER(FIND("Borracharia",C979)),"Borracharia",IF(ISNUMBER(FIND("Lubrificação",C979)),"Lubrificação",
IF(ISNUMBER(FIND("Estoque - Carregadeiras",C979)),"Carregadeiras",IF(ISNUMBER(FIND("Estoque - Veic. Leves",C979)),"Veic. Leves",
IF(ISNUMBER(FIND("Estoque - Caminhões",C979)),"Caminhões",IF(ISNUMBER(FIND("Estoque - Transbordos",C979)),"Transbordos",
IF(ISNUMBER(FIND("Estoque - Tratores",C979)),"Tratores",
IF(ISNUMBER(FIND("Estoque - Máquinas pesadas",C979)),"Máquinas pesadas",
IF(ISNUMBER(FIND("Estoque - Reboques",C979)),"Reboques",
IF(C979="Estoque","Estoque",
IF(AND(ISNUMBER(C979),C979&gt;1000,C979&lt;2000),"Caminhões",
IF(AND(ISNUMBER(C979),C979&gt;2000,C979&lt;3000),"Tratores",
IF(AND(ISNUMBER(C979),C979&gt;3000,C979&lt;4000),"Carregadeiras",
IF(AND(ISNUMBER(C979),C979&gt;4000,C979&lt;5000),"Máquinas pesadas",
IF(AND(ISNUMBER(C979),C979&gt;5000,C979&lt;6000),"Colhedoras",
IF(AND(ISNUMBER(C979),C979&gt;7000,C979&lt;8000),"Irrigação",
IF(AND(ISNUMBER(C979),C979&gt;8000,C979&lt;9000),"Reboques",IF(AND(ISNUMBER(C979),C979&gt;0,C979&lt;1000),"Veic. Leves","")))))))))))))))))))))</f>
        <v>Tratores</v>
      </c>
      <c r="B979" s="8"/>
      <c r="C979" s="28">
        <v>2036</v>
      </c>
      <c r="D979" s="28">
        <v>37028</v>
      </c>
      <c r="E979" s="29" t="s">
        <v>111</v>
      </c>
      <c r="F979" s="14" t="str">
        <f>IF(ISBLANK(K979), "Apenas Solicitação", "Tem OC")</f>
        <v>Tem OC</v>
      </c>
      <c r="G979" s="28">
        <v>20</v>
      </c>
      <c r="H979" s="37">
        <f>G979-I979</f>
        <v>0</v>
      </c>
      <c r="I979" s="38">
        <v>20</v>
      </c>
      <c r="J979" s="64">
        <v>45729</v>
      </c>
      <c r="K979" s="183">
        <v>45736</v>
      </c>
      <c r="L979" s="7"/>
      <c r="M979" s="44"/>
      <c r="N979" s="44" t="str">
        <f>IFERROR(K979 + VALUE(LEFT(L979, FIND(" ", L979) - 1)), "")</f>
        <v/>
      </c>
      <c r="O979" s="3">
        <f>IF(_xlfn.DAYS(K979,J979)&lt;0, "Aguardando OC", _xlfn.DAYS(K979,J979))</f>
        <v>7</v>
      </c>
      <c r="P979" s="206">
        <v>395895</v>
      </c>
      <c r="Q979" s="28">
        <v>1136371</v>
      </c>
      <c r="R979" s="206">
        <v>165334</v>
      </c>
      <c r="S979" s="28">
        <v>692</v>
      </c>
      <c r="T979" s="66" t="s">
        <v>112</v>
      </c>
      <c r="U979" s="32">
        <v>1.37</v>
      </c>
      <c r="V979" s="28">
        <v>13341</v>
      </c>
      <c r="W979" s="47" t="str">
        <f>IFERROR(VLOOKUP(V979, Fornecedores!A:C, 3, FALSE), "")</f>
        <v>DISMA DISTRIBUIDORA</v>
      </c>
      <c r="X979" s="43" t="str">
        <f>IFERROR(VLOOKUP(V979, Fornecedores!A:E, 5, FALSE), "")</f>
        <v>Araçatuba</v>
      </c>
      <c r="Y979" s="43" t="str">
        <f>IFERROR(VLOOKUP(V979, Fornecedores!A:F, 6, FALSE), "")</f>
        <v>SP</v>
      </c>
      <c r="Z979" s="14" t="str">
        <f>IF(H979=0, "Pedido entregue!", "Pendente")</f>
        <v>Pedido entregue!</v>
      </c>
      <c r="AA979" s="59">
        <v>1</v>
      </c>
      <c r="AB979" s="58" t="str">
        <f>IF(Z979="Pedido Entregue!", IF(AA979=1, "Retirado do Almoxarifado", IF(AA979=2, "Material devolvido", "Aguardando retirada")), IF(Z979="Pendente", "Entrega pendente", ""))</f>
        <v>Retirado do Almoxarifado</v>
      </c>
      <c r="AC979" s="18">
        <v>1</v>
      </c>
      <c r="AD979" s="18">
        <f>AC979/SUMIF($P:$P,P979,$AC:$AC)</f>
        <v>1</v>
      </c>
      <c r="AE979" s="18">
        <f>IF(R979=0,0,AC979/SUMIF($R:$R,R979,$AC:$AC))</f>
        <v>4.7619047619047616E-2</v>
      </c>
      <c r="AF979" s="18">
        <f>IF(R979=0,1,0)</f>
        <v>0</v>
      </c>
      <c r="AG979" s="18">
        <f>IF(R979=0,#REF!-J979,0)</f>
        <v>0</v>
      </c>
      <c r="AH979" t="str">
        <f>TEXT(J979,"MMMM")</f>
        <v>março</v>
      </c>
    </row>
    <row r="980" spans="1:34" ht="12.75" hidden="1" customHeight="1" x14ac:dyDescent="0.25">
      <c r="A980" s="90" t="str">
        <f>IF(C980="Oficina Diversos","Oficina Geral",
IF(ISNUMBER(FIND("Estoque - Colhedoras",C980)),"Colhedoras",IF(ISNUMBER(FIND("Caldeiraria",C980)),"Caldeiraria",IF(ISNUMBER(FIND("Borracharia",C980)),"Borracharia",IF(ISNUMBER(FIND("Lubrificação",C980)),"Lubrificação",
IF(ISNUMBER(FIND("Estoque - Carregadeiras",C980)),"Carregadeiras",IF(ISNUMBER(FIND("Estoque - Veic. Leves",C980)),"Veic. Leves",
IF(ISNUMBER(FIND("Estoque - Caminhões",C980)),"Caminhões",IF(ISNUMBER(FIND("Estoque - Transbordos",C980)),"Transbordos",
IF(ISNUMBER(FIND("Estoque - Tratores",C980)),"Tratores",
IF(ISNUMBER(FIND("Estoque - Máquinas pesadas",C980)),"Máquinas pesadas",
IF(ISNUMBER(FIND("Estoque - Reboques",C980)),"Reboques",
IF(C980="Estoque","Estoque",
IF(AND(ISNUMBER(C980),C980&gt;1000,C980&lt;2000),"Caminhões",
IF(AND(ISNUMBER(C980),C980&gt;2000,C980&lt;3000),"Tratores",
IF(AND(ISNUMBER(C980),C980&gt;3000,C980&lt;4000),"Carregadeiras",
IF(AND(ISNUMBER(C980),C980&gt;4000,C980&lt;5000),"Máquinas pesadas",
IF(AND(ISNUMBER(C980),C980&gt;5000,C980&lt;6000),"Colhedoras",
IF(AND(ISNUMBER(C980),C980&gt;7000,C980&lt;8000),"Irrigação",
IF(AND(ISNUMBER(C980),C980&gt;8000,C980&lt;9000),"Reboques",IF(AND(ISNUMBER(C980),C980&gt;0,C980&lt;1000),"Veic. Leves","")))))))))))))))))))))</f>
        <v>Oficina Geral</v>
      </c>
      <c r="B980" s="8"/>
      <c r="C980" s="2" t="s">
        <v>661</v>
      </c>
      <c r="D980" s="2">
        <v>37154</v>
      </c>
      <c r="E980" s="3" t="s">
        <v>1230</v>
      </c>
      <c r="F980" s="14" t="str">
        <f>IF(ISBLANK(K980), "Apenas Solicitação", "Tem OC")</f>
        <v>Tem OC</v>
      </c>
      <c r="G980" s="2">
        <v>3</v>
      </c>
      <c r="H980" s="37">
        <f>G980-I980</f>
        <v>0</v>
      </c>
      <c r="I980" s="38">
        <v>3</v>
      </c>
      <c r="J980" s="4">
        <v>45786</v>
      </c>
      <c r="K980" s="180">
        <v>45796</v>
      </c>
      <c r="L980" s="4"/>
      <c r="M980" s="44"/>
      <c r="N980" s="44" t="str">
        <f>IFERROR(K980 + VALUE(LEFT(L980, FIND(" ", L980) - 1)), "")</f>
        <v/>
      </c>
      <c r="O980" s="3">
        <f>IF(_xlfn.DAYS(K980,J980)&lt;0, "Aguardando OC", _xlfn.DAYS(K980,J980))</f>
        <v>10</v>
      </c>
      <c r="P980" s="14">
        <v>402360</v>
      </c>
      <c r="Q980" s="33"/>
      <c r="R980" s="14">
        <v>167894</v>
      </c>
      <c r="S980" s="42">
        <v>221</v>
      </c>
      <c r="T980" s="67" t="s">
        <v>1029</v>
      </c>
      <c r="U980" s="45">
        <v>97.08</v>
      </c>
      <c r="V980" s="2">
        <v>2564</v>
      </c>
      <c r="W980" s="47" t="str">
        <f>IFERROR(VLOOKUP(V980, Fornecedores!A:C, 3, FALSE), "")</f>
        <v xml:space="preserve">ESPERANCA NORDESTE  </v>
      </c>
      <c r="X980" s="43" t="str">
        <f>IFERROR(VLOOKUP(V980, Fornecedores!A:E, 5, FALSE), "")</f>
        <v>Recife</v>
      </c>
      <c r="Y980" s="43" t="str">
        <f>IFERROR(VLOOKUP(V980, Fornecedores!A:F, 6, FALSE), "")</f>
        <v>PE</v>
      </c>
      <c r="Z980" s="14" t="str">
        <f>IF(H980=0, "Pedido entregue!", "Pendente")</f>
        <v>Pedido entregue!</v>
      </c>
      <c r="AA980" s="59">
        <v>1</v>
      </c>
      <c r="AB980" s="58" t="str">
        <f>IF(Z980="Pedido Entregue!", IF(AA980=1, "Retirado do Almoxarifado", IF(AA980=2, "Material devolvido", "Aguardando retirada")), IF(Z980="Pendente", "Entrega pendente", ""))</f>
        <v>Retirado do Almoxarifado</v>
      </c>
      <c r="AC980" s="18">
        <v>1</v>
      </c>
      <c r="AD980" s="18">
        <f>AC980/SUMIF($P:$P,P980,$AC:$AC)</f>
        <v>1</v>
      </c>
      <c r="AE980" s="18">
        <f>IF(R980=0,0,AC980/SUMIF($R:$R,R980,$AC:$AC))</f>
        <v>1</v>
      </c>
      <c r="AF980" s="18">
        <f>IF(R980=0,1,0)</f>
        <v>0</v>
      </c>
      <c r="AH980" t="str">
        <f>TEXT(J980,"MMMM")</f>
        <v>maio</v>
      </c>
    </row>
    <row r="981" spans="1:34" ht="12.75" customHeight="1" x14ac:dyDescent="0.25">
      <c r="A981" s="90" t="str">
        <f>IF(C981="Oficina Diversos","Oficina Geral",
IF(ISNUMBER(FIND("Estoque - Colhedoras",C981)),"Colhedoras",IF(ISNUMBER(FIND("Caldeiraria",C981)),"Caldeiraria",IF(ISNUMBER(FIND("Borracharia",C981)),"Borracharia",IF(ISNUMBER(FIND("Lubrificação",C981)),"Lubrificação",
IF(ISNUMBER(FIND("Estoque - Carregadeiras",C981)),"Carregadeiras",IF(ISNUMBER(FIND("Estoque - Veic. Leves",C981)),"Veic. Leves",
IF(ISNUMBER(FIND("Estoque - Caminhões",C981)),"Caminhões",IF(ISNUMBER(FIND("Estoque - Transbordos",C981)),"Transbordos",
IF(ISNUMBER(FIND("Estoque - Tratores",C981)),"Tratores",
IF(ISNUMBER(FIND("Estoque - Máquinas pesadas",C981)),"Máquinas pesadas",
IF(ISNUMBER(FIND("Estoque - Reboques",C981)),"Reboques",
IF(C981="Estoque","Estoque",
IF(AND(ISNUMBER(C981),C981&gt;1000,C981&lt;2000),"Caminhões",
IF(AND(ISNUMBER(C981),C981&gt;2000,C981&lt;3000),"Tratores",
IF(AND(ISNUMBER(C981),C981&gt;3000,C981&lt;4000),"Carregadeiras",
IF(AND(ISNUMBER(C981),C981&gt;4000,C981&lt;5000),"Máquinas pesadas",
IF(AND(ISNUMBER(C981),C981&gt;5000,C981&lt;6000),"Colhedoras",
IF(AND(ISNUMBER(C981),C981&gt;7000,C981&lt;8000),"Irrigação",
IF(AND(ISNUMBER(C981),C981&gt;8000,C981&lt;9000),"Reboques",IF(AND(ISNUMBER(C981),C981&gt;0,C981&lt;1000),"Veic. Leves","")))))))))))))))))))))</f>
        <v>Oficina Geral</v>
      </c>
      <c r="B981" s="111"/>
      <c r="C981" s="171" t="s">
        <v>661</v>
      </c>
      <c r="D981" s="170">
        <v>37155</v>
      </c>
      <c r="E981" s="173" t="s">
        <v>21013</v>
      </c>
      <c r="F981" s="101" t="str">
        <f>IF(ISBLANK(K981), "Apenas Solicitação", "Tem OC")</f>
        <v>Tem OC</v>
      </c>
      <c r="G981" s="170">
        <v>2</v>
      </c>
      <c r="H981" s="102">
        <f>G981-I981</f>
        <v>2</v>
      </c>
      <c r="I981" s="103"/>
      <c r="J981" s="174">
        <v>45843</v>
      </c>
      <c r="K981" s="213">
        <v>45850</v>
      </c>
      <c r="L981" s="173" t="s">
        <v>20152</v>
      </c>
      <c r="M981" s="104" t="str">
        <f ca="1">IF(OR(N981="", N981=0), "", IF(N981&gt;TODAY(), "No prazo", "Atrasado"))</f>
        <v>Atrasado</v>
      </c>
      <c r="N981" s="104">
        <f>IFERROR(K981 + VALUE(LEFT(L981, FIND(" ", L981) - 1)), "")</f>
        <v>45851</v>
      </c>
      <c r="O981" s="105">
        <f>IF(_xlfn.DAYS(K981,J981)&lt;0, "Aguardando OC", _xlfn.DAYS(K981,J981))</f>
        <v>7</v>
      </c>
      <c r="P981" s="201">
        <v>410287</v>
      </c>
      <c r="Q981" s="55"/>
      <c r="R981" s="212">
        <v>170812</v>
      </c>
      <c r="S981" s="2">
        <v>221</v>
      </c>
      <c r="T981" s="65" t="s">
        <v>1029</v>
      </c>
      <c r="U981" s="170">
        <v>16.21</v>
      </c>
      <c r="V981" s="170">
        <v>2813</v>
      </c>
      <c r="W981" s="117" t="str">
        <f>IFERROR(VLOOKUP(V981, Fornecedores!A:C, 3, FALSE), "")</f>
        <v xml:space="preserve">NORTEL              </v>
      </c>
      <c r="X981" s="105" t="str">
        <f>IFERROR(VLOOKUP(V981, Fornecedores!A:E, 5, FALSE), "")</f>
        <v>Jaboatão dos Guararapes</v>
      </c>
      <c r="Y981" s="105" t="str">
        <f>IFERROR(VLOOKUP(V981, Fornecedores!A:F, 6, FALSE), "")</f>
        <v>PE</v>
      </c>
      <c r="Z981" s="101" t="str">
        <f>IF(H981=0, "Pedido entregue!", "Pendente")</f>
        <v>Pendente</v>
      </c>
      <c r="AA981" s="119"/>
      <c r="AB981" s="132" t="str">
        <f>IF(Z981="Pedido Entregue!", IF(AA981=1, "Retirado do Almoxarifado", IF(AA981=2, "Material devolvido", "Aguardando retirada")), IF(Z981="Pendente", "Entrega pendente", ""))</f>
        <v>Entrega pendente</v>
      </c>
      <c r="AC981" s="18">
        <v>1</v>
      </c>
      <c r="AD981" s="18">
        <f>AC981/SUMIF($P:$P,P981,$AC:$AC)</f>
        <v>1</v>
      </c>
      <c r="AE981" s="18">
        <f>IF(R981=0,0,AC981/SUMIF($R:$R,R981,$AC:$AC))</f>
        <v>1</v>
      </c>
      <c r="AF981" s="18">
        <f>IF(R981=0,1,0)</f>
        <v>0</v>
      </c>
      <c r="AH981" t="str">
        <f>TEXT(J981,"MMMM")</f>
        <v>julho</v>
      </c>
    </row>
    <row r="982" spans="1:34" ht="12.75" customHeight="1" x14ac:dyDescent="0.25">
      <c r="A982" s="90" t="str">
        <f>IF(C982="Oficina Diversos","Oficina Geral",
IF(ISNUMBER(FIND("Estoque - Colhedoras",C982)),"Colhedoras",IF(ISNUMBER(FIND("Caldeiraria",C982)),"Caldeiraria",IF(ISNUMBER(FIND("Borracharia",C982)),"Borracharia",IF(ISNUMBER(FIND("Lubrificação",C982)),"Lubrificação",
IF(ISNUMBER(FIND("Estoque - Carregadeiras",C982)),"Carregadeiras",IF(ISNUMBER(FIND("Estoque - Veic. Leves",C982)),"Veic. Leves",
IF(ISNUMBER(FIND("Estoque - Caminhões",C982)),"Caminhões",IF(ISNUMBER(FIND("Estoque - Transbordos",C982)),"Transbordos",
IF(ISNUMBER(FIND("Estoque - Tratores",C982)),"Tratores",
IF(ISNUMBER(FIND("Estoque - Máquinas pesadas",C982)),"Máquinas pesadas",
IF(ISNUMBER(FIND("Estoque - Reboques",C982)),"Reboques",
IF(C982="Estoque","Estoque",
IF(AND(ISNUMBER(C982),C982&gt;1000,C982&lt;2000),"Caminhões",
IF(AND(ISNUMBER(C982),C982&gt;2000,C982&lt;3000),"Tratores",
IF(AND(ISNUMBER(C982),C982&gt;3000,C982&lt;4000),"Carregadeiras",
IF(AND(ISNUMBER(C982),C982&gt;4000,C982&lt;5000),"Máquinas pesadas",
IF(AND(ISNUMBER(C982),C982&gt;5000,C982&lt;6000),"Colhedoras",
IF(AND(ISNUMBER(C982),C982&gt;7000,C982&lt;8000),"Irrigação",
IF(AND(ISNUMBER(C982),C982&gt;8000,C982&lt;9000),"Reboques",IF(AND(ISNUMBER(C982),C982&gt;0,C982&lt;1000),"Veic. Leves","")))))))))))))))))))))</f>
        <v>Tratores</v>
      </c>
      <c r="B982" s="73"/>
      <c r="C982" s="224">
        <v>2027</v>
      </c>
      <c r="D982" s="69">
        <v>37172</v>
      </c>
      <c r="E982" s="70" t="s">
        <v>20114</v>
      </c>
      <c r="F982" s="14" t="str">
        <f>IF(ISBLANK(K982), "Apenas Solicitação", "Tem OC")</f>
        <v>Apenas Solicitação</v>
      </c>
      <c r="G982" s="69">
        <v>1</v>
      </c>
      <c r="H982" s="37">
        <f>G982-I982</f>
        <v>1</v>
      </c>
      <c r="I982" s="38">
        <v>0</v>
      </c>
      <c r="J982" s="71">
        <v>45805</v>
      </c>
      <c r="K982" s="195"/>
      <c r="L982" s="70" t="s">
        <v>20151</v>
      </c>
      <c r="M982" s="44" t="str">
        <f ca="1">IF(OR(N982="", N982=0), "", IF(N982&gt;TODAY(), "No prazo", "Atrasado"))</f>
        <v/>
      </c>
      <c r="N982" s="44">
        <f>IFERROR(K982 + VALUE(LEFT(L982, FIND(" ", L982) - 1)), "")</f>
        <v>0</v>
      </c>
      <c r="O982" s="3" t="str">
        <f>IF(_xlfn.DAYS(K982,J982)&lt;0, "Aguardando OC", _xlfn.DAYS(K982,J982))</f>
        <v>Aguardando OC</v>
      </c>
      <c r="P982" s="195">
        <v>405037</v>
      </c>
      <c r="Q982" s="55"/>
      <c r="R982" s="195">
        <v>0</v>
      </c>
      <c r="S982" s="69">
        <v>221</v>
      </c>
      <c r="T982" s="65" t="s">
        <v>1029</v>
      </c>
      <c r="U982" s="120">
        <v>260</v>
      </c>
      <c r="V982" s="69"/>
      <c r="W982" s="47" t="str">
        <f>IFERROR(VLOOKUP(V982, Fornecedores!A:C, 3, FALSE), "")</f>
        <v/>
      </c>
      <c r="X982" s="43" t="str">
        <f>IFERROR(VLOOKUP(V982, Fornecedores!A:E, 5, FALSE), "")</f>
        <v/>
      </c>
      <c r="Y982" s="43" t="str">
        <f>IFERROR(VLOOKUP(V982, Fornecedores!A:F, 6, FALSE), "")</f>
        <v/>
      </c>
      <c r="Z982" s="14" t="str">
        <f>IF(H982=0, "Pedido entregue!", "Pendente")</f>
        <v>Pendente</v>
      </c>
      <c r="AA982" s="49"/>
      <c r="AB982" s="58" t="str">
        <f>IF(Z982="Pedido Entregue!", IF(AA982=1, "Retirado do Almoxarifado", IF(AA982=2, "Material devolvido", "Aguardando retirada")), IF(Z982="Pendente", "Entrega pendente", ""))</f>
        <v>Entrega pendente</v>
      </c>
      <c r="AC982" s="18">
        <v>1</v>
      </c>
      <c r="AD982" s="18">
        <f>AC982/SUMIF($P:$P,P982,$AC:$AC)</f>
        <v>1</v>
      </c>
      <c r="AE982" s="18">
        <f>IF(R982=0,0,AC982/SUMIF($R:$R,R982,$AC:$AC))</f>
        <v>0</v>
      </c>
      <c r="AF982" s="18">
        <f>IF(R982=0,1,0)</f>
        <v>1</v>
      </c>
      <c r="AH982" t="str">
        <f>TEXT(J982,"MMMM")</f>
        <v>maio</v>
      </c>
    </row>
    <row r="983" spans="1:34" ht="12.75" hidden="1" customHeight="1" x14ac:dyDescent="0.25">
      <c r="A983" s="90" t="str">
        <f>IF(C983="Oficina Diversos","Oficina Geral",
IF(ISNUMBER(FIND("Estoque - Colhedoras",C983)),"Colhedoras",IF(ISNUMBER(FIND("Caldeiraria",C983)),"Caldeiraria",IF(ISNUMBER(FIND("Borracharia",C983)),"Borracharia",IF(ISNUMBER(FIND("Lubrificação",C983)),"Lubrificação",
IF(ISNUMBER(FIND("Estoque - Carregadeiras",C983)),"Carregadeiras",IF(ISNUMBER(FIND("Estoque - Veic. Leves",C983)),"Veic. Leves",
IF(ISNUMBER(FIND("Estoque - Caminhões",C983)),"Caminhões",IF(ISNUMBER(FIND("Estoque - Transbordos",C983)),"Transbordos",
IF(ISNUMBER(FIND("Estoque - Tratores",C983)),"Tratores",
IF(ISNUMBER(FIND("Estoque - Máquinas pesadas",C983)),"Máquinas pesadas",
IF(ISNUMBER(FIND("Estoque - Reboques",C983)),"Reboques",
IF(C983="Estoque","Estoque",
IF(AND(ISNUMBER(C983),C983&gt;1000,C983&lt;2000),"Caminhões",
IF(AND(ISNUMBER(C983),C983&gt;2000,C983&lt;3000),"Tratores",
IF(AND(ISNUMBER(C983),C983&gt;3000,C983&lt;4000),"Carregadeiras",
IF(AND(ISNUMBER(C983),C983&gt;4000,C983&lt;5000),"Máquinas pesadas",
IF(AND(ISNUMBER(C983),C983&gt;5000,C983&lt;6000),"Colhedoras",
IF(AND(ISNUMBER(C983),C983&gt;7000,C983&lt;8000),"Irrigação",
IF(AND(ISNUMBER(C983),C983&gt;8000,C983&lt;9000),"Reboques",IF(AND(ISNUMBER(C983),C983&gt;0,C983&lt;1000),"Veic. Leves","")))))))))))))))))))))</f>
        <v>Caminhões</v>
      </c>
      <c r="B983" s="84"/>
      <c r="C983" s="2">
        <v>1005</v>
      </c>
      <c r="D983" s="2">
        <v>37308</v>
      </c>
      <c r="E983" s="3" t="s">
        <v>804</v>
      </c>
      <c r="F983" s="14" t="str">
        <f>IF(ISBLANK(K983), "Apenas Solicitação", "Tem OC")</f>
        <v>Tem OC</v>
      </c>
      <c r="G983" s="2">
        <v>2</v>
      </c>
      <c r="H983" s="37">
        <f>G983-I983</f>
        <v>0</v>
      </c>
      <c r="I983" s="38">
        <v>2</v>
      </c>
      <c r="J983" s="4">
        <v>45757</v>
      </c>
      <c r="K983" s="180">
        <v>45763</v>
      </c>
      <c r="L983" s="3"/>
      <c r="M983" s="44"/>
      <c r="N983" s="44" t="str">
        <f>IFERROR(K983 + VALUE(LEFT(L983, FIND(" ", L983) - 1)), "")</f>
        <v/>
      </c>
      <c r="O983" s="3">
        <f>IF(_xlfn.DAYS(K983,J983)&lt;0, "Aguardando OC", _xlfn.DAYS(K983,J983))</f>
        <v>6</v>
      </c>
      <c r="P983" s="14">
        <v>399038</v>
      </c>
      <c r="Q983" s="2">
        <v>1143900</v>
      </c>
      <c r="R983" s="14">
        <v>166445</v>
      </c>
      <c r="S983" s="2">
        <v>685</v>
      </c>
      <c r="T983" s="65" t="s">
        <v>15</v>
      </c>
      <c r="U983" s="21">
        <v>450.24</v>
      </c>
      <c r="V983" s="2"/>
      <c r="W983" s="47" t="str">
        <f>IFERROR(VLOOKUP(V983, Fornecedores!A:C, 3, FALSE), "")</f>
        <v/>
      </c>
      <c r="X983" s="43" t="str">
        <f>IFERROR(VLOOKUP(V983, Fornecedores!A:E, 5, FALSE), "")</f>
        <v/>
      </c>
      <c r="Y983" s="43" t="str">
        <f>IFERROR(VLOOKUP(V983, Fornecedores!A:F, 6, FALSE), "")</f>
        <v/>
      </c>
      <c r="Z983" s="14" t="str">
        <f>IF(H983=0, "Pedido entregue!", "Pendente")</f>
        <v>Pedido entregue!</v>
      </c>
      <c r="AA983" s="59">
        <v>1</v>
      </c>
      <c r="AB983" s="58" t="str">
        <f>IF(Z983="Pedido Entregue!", IF(AA983=1, "Retirado do Almoxarifado", IF(AA983=2, "Material devolvido", "Aguardando retirada")), IF(Z983="Pendente", "Entrega pendente", ""))</f>
        <v>Retirado do Almoxarifado</v>
      </c>
      <c r="AC983" s="18">
        <v>1</v>
      </c>
      <c r="AD983" s="18">
        <f>AC983/SUMIF($P:$P,P983,$AC:$AC)</f>
        <v>1</v>
      </c>
      <c r="AE983" s="18">
        <f>IF(R983=0,0,AC983/SUMIF($R:$R,R983,$AC:$AC))</f>
        <v>1</v>
      </c>
      <c r="AF983" s="18">
        <f>IF(R983=0,1,0)</f>
        <v>0</v>
      </c>
      <c r="AG983" s="18">
        <f>IF(R983=0,#REF!-J983,0)</f>
        <v>0</v>
      </c>
      <c r="AH983" t="str">
        <f>TEXT(J983,"MMMM")</f>
        <v>abril</v>
      </c>
    </row>
    <row r="984" spans="1:34" ht="12.75" hidden="1" customHeight="1" x14ac:dyDescent="0.25">
      <c r="A984" s="90" t="str">
        <f>IF(C984="Oficina Diversos","Oficina Geral",
IF(ISNUMBER(FIND("Estoque - Colhedoras",C984)),"Colhedoras",IF(ISNUMBER(FIND("Caldeiraria",C984)),"Caldeiraria",IF(ISNUMBER(FIND("Borracharia",C984)),"Borracharia",IF(ISNUMBER(FIND("Lubrificação",C984)),"Lubrificação",
IF(ISNUMBER(FIND("Estoque - Carregadeiras",C984)),"Carregadeiras",IF(ISNUMBER(FIND("Estoque - Veic. Leves",C984)),"Veic. Leves",
IF(ISNUMBER(FIND("Estoque - Caminhões",C984)),"Caminhões",IF(ISNUMBER(FIND("Estoque - Transbordos",C984)),"Transbordos",
IF(ISNUMBER(FIND("Estoque - Tratores",C984)),"Tratores",
IF(ISNUMBER(FIND("Estoque - Máquinas pesadas",C984)),"Máquinas pesadas",
IF(ISNUMBER(FIND("Estoque - Reboques",C984)),"Reboques",
IF(C984="Estoque","Estoque",
IF(AND(ISNUMBER(C984),C984&gt;1000,C984&lt;2000),"Caminhões",
IF(AND(ISNUMBER(C984),C984&gt;2000,C984&lt;3000),"Tratores",
IF(AND(ISNUMBER(C984),C984&gt;3000,C984&lt;4000),"Carregadeiras",
IF(AND(ISNUMBER(C984),C984&gt;4000,C984&lt;5000),"Máquinas pesadas",
IF(AND(ISNUMBER(C984),C984&gt;5000,C984&lt;6000),"Colhedoras",
IF(AND(ISNUMBER(C984),C984&gt;7000,C984&lt;8000),"Irrigação",
IF(AND(ISNUMBER(C984),C984&gt;8000,C984&lt;9000),"Reboques",IF(AND(ISNUMBER(C984),C984&gt;0,C984&lt;1000),"Veic. Leves","")))))))))))))))))))))</f>
        <v>Caminhões</v>
      </c>
      <c r="B984" s="8"/>
      <c r="C984" s="2">
        <v>1005</v>
      </c>
      <c r="D984" s="2">
        <v>37320</v>
      </c>
      <c r="E984" s="3" t="s">
        <v>805</v>
      </c>
      <c r="F984" s="14" t="str">
        <f>IF(ISBLANK(K984), "Apenas Solicitação", "Tem OC")</f>
        <v>Tem OC</v>
      </c>
      <c r="G984" s="2">
        <v>1</v>
      </c>
      <c r="H984" s="37">
        <f>G984-I984</f>
        <v>0</v>
      </c>
      <c r="I984" s="38">
        <v>1</v>
      </c>
      <c r="J984" s="4">
        <v>45757</v>
      </c>
      <c r="K984" s="180">
        <v>45763</v>
      </c>
      <c r="L984" s="3"/>
      <c r="M984" s="44"/>
      <c r="N984" s="44" t="str">
        <f>IFERROR(K984 + VALUE(LEFT(L984, FIND(" ", L984) - 1)), "")</f>
        <v/>
      </c>
      <c r="O984" s="3">
        <f>IF(_xlfn.DAYS(K984,J984)&lt;0, "Aguardando OC", _xlfn.DAYS(K984,J984))</f>
        <v>6</v>
      </c>
      <c r="P984" s="14">
        <v>399046</v>
      </c>
      <c r="Q984" s="2">
        <v>1143900</v>
      </c>
      <c r="R984" s="14">
        <v>166450</v>
      </c>
      <c r="S984" s="2">
        <v>685</v>
      </c>
      <c r="T984" s="65" t="s">
        <v>15</v>
      </c>
      <c r="U984" s="21">
        <v>190</v>
      </c>
      <c r="V984" s="2">
        <v>5189</v>
      </c>
      <c r="W984" s="47" t="str">
        <f>IFERROR(VLOOKUP(V984, Fornecedores!A:C, 3, FALSE), "")</f>
        <v>REPENORTE</v>
      </c>
      <c r="X984" s="43" t="str">
        <f>IFERROR(VLOOKUP(V984, Fornecedores!A:E, 5, FALSE), "")</f>
        <v>Recife</v>
      </c>
      <c r="Y984" s="43" t="str">
        <f>IFERROR(VLOOKUP(V984, Fornecedores!A:F, 6, FALSE), "")</f>
        <v>PE</v>
      </c>
      <c r="Z984" s="14" t="str">
        <f>IF(H984=0, "Pedido entregue!", "Pendente")</f>
        <v>Pedido entregue!</v>
      </c>
      <c r="AA984" s="59">
        <v>1</v>
      </c>
      <c r="AB984" s="58" t="str">
        <f>IF(Z984="Pedido Entregue!", IF(AA984=1, "Retirado do Almoxarifado", IF(AA984=2, "Material devolvido", "Aguardando retirada")), IF(Z984="Pendente", "Entrega pendente", ""))</f>
        <v>Retirado do Almoxarifado</v>
      </c>
      <c r="AC984" s="18">
        <v>1</v>
      </c>
      <c r="AD984" s="18">
        <f>AC984/SUMIF($P:$P,P984,$AC:$AC)</f>
        <v>1</v>
      </c>
      <c r="AE984" s="18">
        <f>IF(R984=0,0,AC984/SUMIF($R:$R,R984,$AC:$AC))</f>
        <v>0.25</v>
      </c>
      <c r="AF984" s="18">
        <f>IF(R984=0,1,0)</f>
        <v>0</v>
      </c>
      <c r="AG984" s="18">
        <f>IF(R984=0,#REF!-J984,0)</f>
        <v>0</v>
      </c>
      <c r="AH984" t="str">
        <f>TEXT(J984,"MMMM")</f>
        <v>abril</v>
      </c>
    </row>
    <row r="985" spans="1:34" ht="12.75" hidden="1" customHeight="1" x14ac:dyDescent="0.25">
      <c r="A985" s="90" t="str">
        <f>IF(C985="Oficina Diversos","Oficina Geral",
IF(ISNUMBER(FIND("Estoque - Colhedoras",C985)),"Colhedoras",IF(ISNUMBER(FIND("Caldeiraria",C985)),"Caldeiraria",IF(ISNUMBER(FIND("Borracharia",C985)),"Borracharia",IF(ISNUMBER(FIND("Lubrificação",C985)),"Lubrificação",
IF(ISNUMBER(FIND("Estoque - Carregadeiras",C985)),"Carregadeiras",IF(ISNUMBER(FIND("Estoque - Veic. Leves",C985)),"Veic. Leves",
IF(ISNUMBER(FIND("Estoque - Caminhões",C985)),"Caminhões",IF(ISNUMBER(FIND("Estoque - Transbordos",C985)),"Transbordos",
IF(ISNUMBER(FIND("Estoque - Tratores",C985)),"Tratores",
IF(ISNUMBER(FIND("Estoque - Máquinas pesadas",C985)),"Máquinas pesadas",
IF(ISNUMBER(FIND("Estoque - Reboques",C985)),"Reboques",
IF(C985="Estoque","Estoque",
IF(AND(ISNUMBER(C985),C985&gt;1000,C985&lt;2000),"Caminhões",
IF(AND(ISNUMBER(C985),C985&gt;2000,C985&lt;3000),"Tratores",
IF(AND(ISNUMBER(C985),C985&gt;3000,C985&lt;4000),"Carregadeiras",
IF(AND(ISNUMBER(C985),C985&gt;4000,C985&lt;5000),"Máquinas pesadas",
IF(AND(ISNUMBER(C985),C985&gt;5000,C985&lt;6000),"Colhedoras",
IF(AND(ISNUMBER(C985),C985&gt;7000,C985&lt;8000),"Irrigação",
IF(AND(ISNUMBER(C985),C985&gt;8000,C985&lt;9000),"Reboques",IF(AND(ISNUMBER(C985),C985&gt;0,C985&lt;1000),"Veic. Leves","")))))))))))))))))))))</f>
        <v>Caminhões</v>
      </c>
      <c r="B985" s="8"/>
      <c r="C985" s="2">
        <v>1005</v>
      </c>
      <c r="D985" s="2">
        <v>37321</v>
      </c>
      <c r="E985" s="3" t="s">
        <v>806</v>
      </c>
      <c r="F985" s="14" t="str">
        <f>IF(ISBLANK(K985), "Apenas Solicitação", "Tem OC")</f>
        <v>Tem OC</v>
      </c>
      <c r="G985" s="2">
        <v>1</v>
      </c>
      <c r="H985" s="37">
        <f>G985-I985</f>
        <v>0</v>
      </c>
      <c r="I985" s="38">
        <v>1</v>
      </c>
      <c r="J985" s="4">
        <v>45757</v>
      </c>
      <c r="K985" s="180">
        <v>45763</v>
      </c>
      <c r="L985" s="3"/>
      <c r="M985" s="44"/>
      <c r="N985" s="44" t="str">
        <f>IFERROR(K985 + VALUE(LEFT(L985, FIND(" ", L985) - 1)), "")</f>
        <v/>
      </c>
      <c r="O985" s="3">
        <f>IF(_xlfn.DAYS(K985,J985)&lt;0, "Aguardando OC", _xlfn.DAYS(K985,J985))</f>
        <v>6</v>
      </c>
      <c r="P985" s="14">
        <v>399045</v>
      </c>
      <c r="Q985" s="2">
        <v>1143900</v>
      </c>
      <c r="R985" s="14">
        <v>166449</v>
      </c>
      <c r="S985" s="2">
        <v>685</v>
      </c>
      <c r="T985" s="65" t="s">
        <v>15</v>
      </c>
      <c r="U985" s="21">
        <v>273.60000000000002</v>
      </c>
      <c r="V985" s="2">
        <v>15716</v>
      </c>
      <c r="W985" s="47" t="str">
        <f>IFERROR(VLOOKUP(V985, Fornecedores!A:C, 3, FALSE), "")</f>
        <v>BRADIPE</v>
      </c>
      <c r="X985" s="43" t="str">
        <f>IFERROR(VLOOKUP(V985, Fornecedores!A:E, 5, FALSE), "")</f>
        <v>Jaboatão dos Guararapes</v>
      </c>
      <c r="Y985" s="43" t="str">
        <f>IFERROR(VLOOKUP(V985, Fornecedores!A:F, 6, FALSE), "")</f>
        <v>PE</v>
      </c>
      <c r="Z985" s="14" t="str">
        <f>IF(H985=0, "Pedido entregue!", "Pendente")</f>
        <v>Pedido entregue!</v>
      </c>
      <c r="AA985" s="59">
        <v>1</v>
      </c>
      <c r="AB985" s="58" t="str">
        <f>IF(Z985="Pedido Entregue!", IF(AA985=1, "Retirado do Almoxarifado", IF(AA985=2, "Material devolvido", "Aguardando retirada")), IF(Z985="Pendente", "Entrega pendente", ""))</f>
        <v>Retirado do Almoxarifado</v>
      </c>
      <c r="AC985" s="18">
        <v>1</v>
      </c>
      <c r="AD985" s="18">
        <f>AC985/SUMIF($P:$P,P985,$AC:$AC)</f>
        <v>1</v>
      </c>
      <c r="AE985" s="18">
        <f>IF(R985=0,0,AC985/SUMIF($R:$R,R985,$AC:$AC))</f>
        <v>0.1111111111111111</v>
      </c>
      <c r="AF985" s="18">
        <f>IF(R985=0,1,0)</f>
        <v>0</v>
      </c>
      <c r="AG985" s="18">
        <f>IF(R985=0,#REF!-J985,0)</f>
        <v>0</v>
      </c>
      <c r="AH985" t="str">
        <f>TEXT(J985,"MMMM")</f>
        <v>abril</v>
      </c>
    </row>
    <row r="986" spans="1:34" ht="12.75" hidden="1" customHeight="1" x14ac:dyDescent="0.25">
      <c r="A986" s="90" t="str">
        <f>IF(C986="Oficina Diversos","Oficina Geral",
IF(ISNUMBER(FIND("Estoque - Colhedoras",C986)),"Colhedoras",IF(ISNUMBER(FIND("Caldeiraria",C986)),"Caldeiraria",IF(ISNUMBER(FIND("Borracharia",C986)),"Borracharia",IF(ISNUMBER(FIND("Lubrificação",C986)),"Lubrificação",
IF(ISNUMBER(FIND("Estoque - Carregadeiras",C986)),"Carregadeiras",IF(ISNUMBER(FIND("Estoque - Veic. Leves",C986)),"Veic. Leves",
IF(ISNUMBER(FIND("Estoque - Caminhões",C986)),"Caminhões",IF(ISNUMBER(FIND("Estoque - Transbordos",C986)),"Transbordos",
IF(ISNUMBER(FIND("Estoque - Tratores",C986)),"Tratores",
IF(ISNUMBER(FIND("Estoque - Máquinas pesadas",C986)),"Máquinas pesadas",
IF(ISNUMBER(FIND("Estoque - Reboques",C986)),"Reboques",
IF(C986="Estoque","Estoque",
IF(AND(ISNUMBER(C986),C986&gt;1000,C986&lt;2000),"Caminhões",
IF(AND(ISNUMBER(C986),C986&gt;2000,C986&lt;3000),"Tratores",
IF(AND(ISNUMBER(C986),C986&gt;3000,C986&lt;4000),"Carregadeiras",
IF(AND(ISNUMBER(C986),C986&gt;4000,C986&lt;5000),"Máquinas pesadas",
IF(AND(ISNUMBER(C986),C986&gt;5000,C986&lt;6000),"Colhedoras",
IF(AND(ISNUMBER(C986),C986&gt;7000,C986&lt;8000),"Irrigação",
IF(AND(ISNUMBER(C986),C986&gt;8000,C986&lt;9000),"Reboques",IF(AND(ISNUMBER(C986),C986&gt;0,C986&lt;1000),"Veic. Leves","")))))))))))))))))))))</f>
        <v>Caminhões</v>
      </c>
      <c r="B986" s="211"/>
      <c r="C986" s="113">
        <v>1023</v>
      </c>
      <c r="D986" s="113">
        <v>37349</v>
      </c>
      <c r="E986" s="105" t="s">
        <v>20439</v>
      </c>
      <c r="F986" s="101" t="str">
        <f>IF(ISBLANK(K986), "Apenas Solicitação", "Tem OC")</f>
        <v>Tem OC</v>
      </c>
      <c r="G986" s="2">
        <v>1</v>
      </c>
      <c r="H986" s="102">
        <f>G986-I986</f>
        <v>0</v>
      </c>
      <c r="I986" s="103">
        <v>1</v>
      </c>
      <c r="J986" s="4">
        <v>45821</v>
      </c>
      <c r="K986" s="180">
        <v>45831</v>
      </c>
      <c r="L986" s="49"/>
      <c r="M986" s="104" t="str">
        <f ca="1">IF(OR(N986="", N986=0), "", IF(N986&gt;TODAY(), "No prazo", "Atrasado"))</f>
        <v/>
      </c>
      <c r="N986" s="104" t="str">
        <f>IFERROR(K986 + VALUE(LEFT(L986, FIND(" ", L986) - 1)), "")</f>
        <v/>
      </c>
      <c r="O986" s="105">
        <f>IF(_xlfn.DAYS(K986,J986)&lt;0, "Aguardando OC", _xlfn.DAYS(K986,J986))</f>
        <v>10</v>
      </c>
      <c r="P986" s="14">
        <v>407563</v>
      </c>
      <c r="Q986" s="55"/>
      <c r="R986" s="14">
        <v>169644</v>
      </c>
      <c r="S986" s="2">
        <v>221</v>
      </c>
      <c r="T986" s="65" t="s">
        <v>1029</v>
      </c>
      <c r="U986" s="21">
        <v>10.18</v>
      </c>
      <c r="V986" s="2">
        <v>5189</v>
      </c>
      <c r="W986" s="117" t="str">
        <f>IFERROR(VLOOKUP(V986, Fornecedores!A:C, 3, FALSE), "")</f>
        <v>REPENORTE</v>
      </c>
      <c r="X986" s="105" t="str">
        <f>IFERROR(VLOOKUP(V986, Fornecedores!A:E, 5, FALSE), "")</f>
        <v>Recife</v>
      </c>
      <c r="Y986" s="105" t="str">
        <f>IFERROR(VLOOKUP(V986, Fornecedores!A:F, 6, FALSE), "")</f>
        <v>PE</v>
      </c>
      <c r="Z986" s="101" t="str">
        <f>IF(H986=0, "Pedido entregue!", "Pendente")</f>
        <v>Pedido entregue!</v>
      </c>
      <c r="AA986" s="119"/>
      <c r="AB986" s="132" t="str">
        <f>IF(Z986="Pedido Entregue!", IF(AA986=1, "Retirado do Almoxarifado", IF(AA986=2, "Material devolvido", "Aguardando retirada")), IF(Z986="Pendente", "Entrega pendente", ""))</f>
        <v>Aguardando retirada</v>
      </c>
      <c r="AC986" s="18">
        <v>1</v>
      </c>
      <c r="AD986" s="18">
        <f>AC986/SUMIF($P:$P,P986,$AC:$AC)</f>
        <v>1</v>
      </c>
      <c r="AE986" s="18">
        <f>IF(R986=0,0,AC986/SUMIF($R:$R,R986,$AC:$AC))</f>
        <v>7.6923076923076927E-2</v>
      </c>
      <c r="AF986" s="18">
        <f>IF(R986=0,1,0)</f>
        <v>0</v>
      </c>
      <c r="AH986" t="str">
        <f>TEXT(J986,"MMMM")</f>
        <v>junho</v>
      </c>
    </row>
    <row r="987" spans="1:34" ht="12.75" hidden="1" customHeight="1" x14ac:dyDescent="0.25">
      <c r="A987" s="90" t="str">
        <f>IF(C987="Oficina Diversos","Oficina Geral",
IF(ISNUMBER(FIND("Estoque - Colhedoras",C987)),"Colhedoras",IF(ISNUMBER(FIND("Caldeiraria",C987)),"Caldeiraria",IF(ISNUMBER(FIND("Borracharia",C987)),"Borracharia",IF(ISNUMBER(FIND("Lubrificação",C987)),"Lubrificação",
IF(ISNUMBER(FIND("Estoque - Carregadeiras",C987)),"Carregadeiras",IF(ISNUMBER(FIND("Estoque - Veic. Leves",C987)),"Veic. Leves",
IF(ISNUMBER(FIND("Estoque - Caminhões",C987)),"Caminhões",IF(ISNUMBER(FIND("Estoque - Transbordos",C987)),"Transbordos",
IF(ISNUMBER(FIND("Estoque - Tratores",C987)),"Tratores",
IF(ISNUMBER(FIND("Estoque - Máquinas pesadas",C987)),"Máquinas pesadas",
IF(ISNUMBER(FIND("Estoque - Reboques",C987)),"Reboques",
IF(C987="Estoque","Estoque",
IF(AND(ISNUMBER(C987),C987&gt;1000,C987&lt;2000),"Caminhões",
IF(AND(ISNUMBER(C987),C987&gt;2000,C987&lt;3000),"Tratores",
IF(AND(ISNUMBER(C987),C987&gt;3000,C987&lt;4000),"Carregadeiras",
IF(AND(ISNUMBER(C987),C987&gt;4000,C987&lt;5000),"Máquinas pesadas",
IF(AND(ISNUMBER(C987),C987&gt;5000,C987&lt;6000),"Colhedoras",
IF(AND(ISNUMBER(C987),C987&gt;7000,C987&lt;8000),"Irrigação",
IF(AND(ISNUMBER(C987),C987&gt;8000,C987&lt;9000),"Reboques",IF(AND(ISNUMBER(C987),C987&gt;0,C987&lt;1000),"Veic. Leves","")))))))))))))))))))))</f>
        <v>Caminhões</v>
      </c>
      <c r="B987" s="8"/>
      <c r="C987" s="2">
        <v>1005</v>
      </c>
      <c r="D987" s="2">
        <v>37353</v>
      </c>
      <c r="E987" s="3" t="s">
        <v>807</v>
      </c>
      <c r="F987" s="14" t="str">
        <f>IF(ISBLANK(K987), "Apenas Solicitação", "Tem OC")</f>
        <v>Tem OC</v>
      </c>
      <c r="G987" s="2">
        <v>1</v>
      </c>
      <c r="H987" s="37">
        <f>G987-I987</f>
        <v>0</v>
      </c>
      <c r="I987" s="38">
        <v>1</v>
      </c>
      <c r="J987" s="4">
        <v>45757</v>
      </c>
      <c r="K987" s="180">
        <v>45763</v>
      </c>
      <c r="L987" s="3"/>
      <c r="M987" s="44"/>
      <c r="N987" s="44" t="str">
        <f>IFERROR(K987 + VALUE(LEFT(L987, FIND(" ", L987) - 1)), "")</f>
        <v/>
      </c>
      <c r="O987" s="3">
        <f>IF(_xlfn.DAYS(K987,J987)&lt;0, "Aguardando OC", _xlfn.DAYS(K987,J987))</f>
        <v>6</v>
      </c>
      <c r="P987" s="14">
        <v>399036</v>
      </c>
      <c r="Q987" s="2">
        <v>1143900</v>
      </c>
      <c r="R987" s="14">
        <v>166447</v>
      </c>
      <c r="S987" s="2">
        <v>685</v>
      </c>
      <c r="T987" s="65" t="s">
        <v>15</v>
      </c>
      <c r="U987" s="21">
        <v>841.09</v>
      </c>
      <c r="V987" s="2">
        <v>2528</v>
      </c>
      <c r="W987" s="47" t="str">
        <f>IFERROR(VLOOKUP(V987, Fornecedores!A:C, 3, FALSE), "")</f>
        <v xml:space="preserve">REDIESEL            </v>
      </c>
      <c r="X987" s="43" t="str">
        <f>IFERROR(VLOOKUP(V987, Fornecedores!A:E, 5, FALSE), "")</f>
        <v>Jaboatão dos Guararapes</v>
      </c>
      <c r="Y987" s="43" t="str">
        <f>IFERROR(VLOOKUP(V987, Fornecedores!A:F, 6, FALSE), "")</f>
        <v>PE</v>
      </c>
      <c r="Z987" s="14" t="str">
        <f>IF(H987=0, "Pedido entregue!", "Pendente")</f>
        <v>Pedido entregue!</v>
      </c>
      <c r="AA987" s="59"/>
      <c r="AB987" s="58" t="str">
        <f>IF(Z987="Pedido Entregue!", IF(AA987=1, "Retirado do Almoxarifado", IF(AA987=2, "Material devolvido", "Aguardando retirada")), IF(Z987="Pendente", "Entrega pendente", ""))</f>
        <v>Aguardando retirada</v>
      </c>
      <c r="AC987" s="18">
        <v>1</v>
      </c>
      <c r="AD987" s="18">
        <f>AC987/SUMIF($P:$P,P987,$AC:$AC)</f>
        <v>1</v>
      </c>
      <c r="AE987" s="18">
        <f>IF(R987=0,0,AC987/SUMIF($R:$R,R987,$AC:$AC))</f>
        <v>8.3333333333333329E-2</v>
      </c>
      <c r="AF987" s="18">
        <f>IF(R987=0,1,0)</f>
        <v>0</v>
      </c>
      <c r="AG987" s="18">
        <f>IF(R987=0,#REF!-J987,0)</f>
        <v>0</v>
      </c>
      <c r="AH987" t="str">
        <f>TEXT(J987,"MMMM")</f>
        <v>abril</v>
      </c>
    </row>
    <row r="988" spans="1:34" ht="12.75" hidden="1" customHeight="1" x14ac:dyDescent="0.25">
      <c r="A988" s="90" t="str">
        <f>IF(C988="Oficina Diversos","Oficina Geral",
IF(ISNUMBER(FIND("Estoque - Colhedoras",C988)),"Colhedoras",IF(ISNUMBER(FIND("Caldeiraria",C988)),"Caldeiraria",IF(ISNUMBER(FIND("Borracharia",C988)),"Borracharia",IF(ISNUMBER(FIND("Lubrificação",C988)),"Lubrificação",
IF(ISNUMBER(FIND("Estoque - Carregadeiras",C988)),"Carregadeiras",IF(ISNUMBER(FIND("Estoque - Veic. Leves",C988)),"Veic. Leves",
IF(ISNUMBER(FIND("Estoque - Caminhões",C988)),"Caminhões",IF(ISNUMBER(FIND("Estoque - Transbordos",C988)),"Transbordos",
IF(ISNUMBER(FIND("Estoque - Tratores",C988)),"Tratores",
IF(ISNUMBER(FIND("Estoque - Máquinas pesadas",C988)),"Máquinas pesadas",
IF(ISNUMBER(FIND("Estoque - Reboques",C988)),"Reboques",
IF(C988="Estoque","Estoque",
IF(AND(ISNUMBER(C988),C988&gt;1000,C988&lt;2000),"Caminhões",
IF(AND(ISNUMBER(C988),C988&gt;2000,C988&lt;3000),"Tratores",
IF(AND(ISNUMBER(C988),C988&gt;3000,C988&lt;4000),"Carregadeiras",
IF(AND(ISNUMBER(C988),C988&gt;4000,C988&lt;5000),"Máquinas pesadas",
IF(AND(ISNUMBER(C988),C988&gt;5000,C988&lt;6000),"Colhedoras",
IF(AND(ISNUMBER(C988),C988&gt;7000,C988&lt;8000),"Irrigação",
IF(AND(ISNUMBER(C988),C988&gt;8000,C988&lt;9000),"Reboques",IF(AND(ISNUMBER(C988),C988&gt;0,C988&lt;1000),"Veic. Leves","")))))))))))))))))))))</f>
        <v>Tratores</v>
      </c>
      <c r="B988" s="111"/>
      <c r="C988" s="126">
        <v>2045</v>
      </c>
      <c r="D988" s="2">
        <v>37601</v>
      </c>
      <c r="E988" s="3" t="s">
        <v>20202</v>
      </c>
      <c r="F988" s="101" t="str">
        <f>IF(ISBLANK(K988), "Apenas Solicitação", "Tem OC")</f>
        <v>Tem OC</v>
      </c>
      <c r="G988" s="2">
        <v>1</v>
      </c>
      <c r="H988" s="102">
        <f>G988-I988</f>
        <v>0</v>
      </c>
      <c r="I988" s="103">
        <v>1</v>
      </c>
      <c r="J988" s="4">
        <v>45808</v>
      </c>
      <c r="K988" s="180">
        <v>45819</v>
      </c>
      <c r="L988" s="3" t="s">
        <v>20152</v>
      </c>
      <c r="M988" s="104" t="str">
        <f ca="1">IF(OR(N988="", N988=0), "", IF(N988&gt;TODAY(), "No prazo", "Atrasado"))</f>
        <v>Atrasado</v>
      </c>
      <c r="N988" s="104">
        <f>IFERROR(K988 + VALUE(LEFT(L988, FIND(" ", L988) - 1)), "")</f>
        <v>45820</v>
      </c>
      <c r="O988" s="105">
        <f>IF(_xlfn.DAYS(K988,J988)&lt;0, "Aguardando OC", _xlfn.DAYS(K988,J988))</f>
        <v>11</v>
      </c>
      <c r="P988" s="14">
        <v>405445</v>
      </c>
      <c r="Q988" s="55"/>
      <c r="R988" s="14">
        <v>169003</v>
      </c>
      <c r="S988" s="2">
        <v>221</v>
      </c>
      <c r="T988" s="65" t="s">
        <v>1029</v>
      </c>
      <c r="U988" s="21">
        <v>565.29999999999995</v>
      </c>
      <c r="V988" s="2">
        <v>13341</v>
      </c>
      <c r="W988" s="117" t="str">
        <f>IFERROR(VLOOKUP(V988, Fornecedores!A:C, 3, FALSE), "")</f>
        <v>DISMA DISTRIBUIDORA</v>
      </c>
      <c r="X988" s="105" t="str">
        <f>IFERROR(VLOOKUP(V988, Fornecedores!A:E, 5, FALSE), "")</f>
        <v>Araçatuba</v>
      </c>
      <c r="Y988" s="105" t="str">
        <f>IFERROR(VLOOKUP(V988, Fornecedores!A:F, 6, FALSE), "")</f>
        <v>SP</v>
      </c>
      <c r="Z988" s="101" t="str">
        <f>IF(H988=0, "Pedido entregue!", "Pendente")</f>
        <v>Pedido entregue!</v>
      </c>
      <c r="AA988" s="119"/>
      <c r="AB988" s="132" t="str">
        <f>IF(Z988="Pedido Entregue!", IF(AA988=1, "Retirado do Almoxarifado", IF(AA988=2, "Material devolvido", "Aguardando retirada")), IF(Z988="Pendente", "Entrega pendente", ""))</f>
        <v>Aguardando retirada</v>
      </c>
      <c r="AC988" s="18">
        <v>1</v>
      </c>
      <c r="AD988" s="18">
        <f>AC988/SUMIF($P:$P,P988,$AC:$AC)</f>
        <v>1</v>
      </c>
      <c r="AE988" s="18">
        <f>IF(R988=0,0,AC988/SUMIF($R:$R,R988,$AC:$AC))</f>
        <v>0.5</v>
      </c>
      <c r="AF988" s="18">
        <f>IF(R988=0,1,0)</f>
        <v>0</v>
      </c>
      <c r="AH988" t="str">
        <f>TEXT(J988,"MMMM")</f>
        <v>maio</v>
      </c>
    </row>
    <row r="989" spans="1:34" ht="12.75" hidden="1" customHeight="1" x14ac:dyDescent="0.25">
      <c r="A989" s="90" t="str">
        <f>IF(C989="Oficina Diversos","Oficina Geral",
IF(ISNUMBER(FIND("Estoque - Colhedoras",C989)),"Colhedoras",IF(ISNUMBER(FIND("Caldeiraria",C989)),"Caldeiraria",IF(ISNUMBER(FIND("Borracharia",C989)),"Borracharia",IF(ISNUMBER(FIND("Lubrificação",C989)),"Lubrificação",
IF(ISNUMBER(FIND("Estoque - Carregadeiras",C989)),"Carregadeiras",IF(ISNUMBER(FIND("Estoque - Veic. Leves",C989)),"Veic. Leves",
IF(ISNUMBER(FIND("Estoque - Caminhões",C989)),"Caminhões",IF(ISNUMBER(FIND("Estoque - Transbordos",C989)),"Transbordos",
IF(ISNUMBER(FIND("Estoque - Tratores",C989)),"Tratores",
IF(ISNUMBER(FIND("Estoque - Máquinas pesadas",C989)),"Máquinas pesadas",
IF(ISNUMBER(FIND("Estoque - Reboques",C989)),"Reboques",
IF(C989="Estoque","Estoque",
IF(AND(ISNUMBER(C989),C989&gt;1000,C989&lt;2000),"Caminhões",
IF(AND(ISNUMBER(C989),C989&gt;2000,C989&lt;3000),"Tratores",
IF(AND(ISNUMBER(C989),C989&gt;3000,C989&lt;4000),"Carregadeiras",
IF(AND(ISNUMBER(C989),C989&gt;4000,C989&lt;5000),"Máquinas pesadas",
IF(AND(ISNUMBER(C989),C989&gt;5000,C989&lt;6000),"Colhedoras",
IF(AND(ISNUMBER(C989),C989&gt;7000,C989&lt;8000),"Irrigação",
IF(AND(ISNUMBER(C989),C989&gt;8000,C989&lt;9000),"Reboques",IF(AND(ISNUMBER(C989),C989&gt;0,C989&lt;1000),"Veic. Leves","")))))))))))))))))))))</f>
        <v>Carregadeiras</v>
      </c>
      <c r="B989" s="8"/>
      <c r="C989" s="42">
        <v>3027</v>
      </c>
      <c r="D989" s="42">
        <v>37663</v>
      </c>
      <c r="E989" s="43" t="s">
        <v>383</v>
      </c>
      <c r="F989" s="14" t="str">
        <f>IF(ISBLANK(K989), "Apenas Solicitação", "Tem OC")</f>
        <v>Tem OC</v>
      </c>
      <c r="G989" s="42">
        <v>2</v>
      </c>
      <c r="H989" s="37">
        <f>G989-I989</f>
        <v>0</v>
      </c>
      <c r="I989" s="38">
        <v>2</v>
      </c>
      <c r="J989" s="44">
        <v>45748</v>
      </c>
      <c r="K989" s="185">
        <v>45756</v>
      </c>
      <c r="L989" s="44"/>
      <c r="M989" s="44"/>
      <c r="N989" s="44" t="str">
        <f>IFERROR(K989 + VALUE(LEFT(L989, FIND(" ", L989) - 1)), "")</f>
        <v/>
      </c>
      <c r="O989" s="3">
        <f>IF(_xlfn.DAYS(K989,J989)&lt;0, "Aguardando OC", _xlfn.DAYS(K989,J989))</f>
        <v>8</v>
      </c>
      <c r="P989" s="191">
        <v>397579</v>
      </c>
      <c r="Q989" s="42">
        <v>1140761</v>
      </c>
      <c r="R989" s="191">
        <v>166412</v>
      </c>
      <c r="S989" s="42">
        <v>701</v>
      </c>
      <c r="T989" s="67" t="s">
        <v>150</v>
      </c>
      <c r="U989" s="45">
        <v>36</v>
      </c>
      <c r="V989" s="42">
        <v>15118</v>
      </c>
      <c r="W989" s="47" t="str">
        <f>IFERROR(VLOOKUP(V989, Fornecedores!A:C, 3, FALSE), "")</f>
        <v>COPERPECAS AGRICOLAS</v>
      </c>
      <c r="X989" s="43" t="str">
        <f>IFERROR(VLOOKUP(V989, Fornecedores!A:E, 5, FALSE), "")</f>
        <v>Ribeirão Preto</v>
      </c>
      <c r="Y989" s="43" t="str">
        <f>IFERROR(VLOOKUP(V989, Fornecedores!A:F, 6, FALSE), "")</f>
        <v>SP</v>
      </c>
      <c r="Z989" s="14" t="str">
        <f>IF(H989=0, "Pedido entregue!", "Pendente")</f>
        <v>Pedido entregue!</v>
      </c>
      <c r="AA989" s="59">
        <v>1</v>
      </c>
      <c r="AB989" s="58" t="str">
        <f>IF(Z989="Pedido Entregue!", IF(AA989=1, "Retirado do Almoxarifado", IF(AA989=2, "Material devolvido", "Aguardando retirada")), IF(Z989="Pendente", "Entrega pendente", ""))</f>
        <v>Retirado do Almoxarifado</v>
      </c>
      <c r="AC989" s="18">
        <v>1</v>
      </c>
      <c r="AD989" s="18">
        <f>AC989/SUMIF($P:$P,P989,$AC:$AC)</f>
        <v>1</v>
      </c>
      <c r="AE989" s="18">
        <f>IF(R989=0,0,AC989/SUMIF($R:$R,R989,$AC:$AC))</f>
        <v>4.1666666666666664E-2</v>
      </c>
      <c r="AF989" s="18">
        <f>IF(R989=0,1,0)</f>
        <v>0</v>
      </c>
      <c r="AG989" s="18">
        <f>IF(R989=0,#REF!-J989,0)</f>
        <v>0</v>
      </c>
      <c r="AH989" t="str">
        <f>TEXT(J989,"MMMM")</f>
        <v>abril</v>
      </c>
    </row>
    <row r="990" spans="1:34" ht="12.75" hidden="1" customHeight="1" x14ac:dyDescent="0.25">
      <c r="A990" s="90" t="str">
        <f>IF(C990="Oficina Diversos","Oficina Geral",
IF(ISNUMBER(FIND("Estoque - Colhedoras",C990)),"Colhedoras",IF(ISNUMBER(FIND("Caldeiraria",C990)),"Caldeiraria",IF(ISNUMBER(FIND("Borracharia",C990)),"Borracharia",IF(ISNUMBER(FIND("Lubrificação",C990)),"Lubrificação",
IF(ISNUMBER(FIND("Estoque - Carregadeiras",C990)),"Carregadeiras",IF(ISNUMBER(FIND("Estoque - Veic. Leves",C990)),"Veic. Leves",
IF(ISNUMBER(FIND("Estoque - Caminhões",C990)),"Caminhões",IF(ISNUMBER(FIND("Estoque - Transbordos",C990)),"Transbordos",
IF(ISNUMBER(FIND("Estoque - Tratores",C990)),"Tratores",
IF(ISNUMBER(FIND("Estoque - Máquinas pesadas",C990)),"Máquinas pesadas",
IF(ISNUMBER(FIND("Estoque - Reboques",C990)),"Reboques",
IF(C990="Estoque","Estoque",
IF(AND(ISNUMBER(C990),C990&gt;1000,C990&lt;2000),"Caminhões",
IF(AND(ISNUMBER(C990),C990&gt;2000,C990&lt;3000),"Tratores",
IF(AND(ISNUMBER(C990),C990&gt;3000,C990&lt;4000),"Carregadeiras",
IF(AND(ISNUMBER(C990),C990&gt;4000,C990&lt;5000),"Máquinas pesadas",
IF(AND(ISNUMBER(C990),C990&gt;5000,C990&lt;6000),"Colhedoras",
IF(AND(ISNUMBER(C990),C990&gt;7000,C990&lt;8000),"Irrigação",
IF(AND(ISNUMBER(C990),C990&gt;8000,C990&lt;9000),"Reboques",IF(AND(ISNUMBER(C990),C990&gt;0,C990&lt;1000),"Veic. Leves","")))))))))))))))))))))</f>
        <v>Carregadeiras</v>
      </c>
      <c r="B990" s="8"/>
      <c r="C990" s="42">
        <v>3022</v>
      </c>
      <c r="D990" s="42">
        <v>37663</v>
      </c>
      <c r="E990" s="43" t="s">
        <v>383</v>
      </c>
      <c r="F990" s="14" t="str">
        <f>IF(ISBLANK(K990), "Apenas Solicitação", "Tem OC")</f>
        <v>Tem OC</v>
      </c>
      <c r="G990" s="42">
        <v>2</v>
      </c>
      <c r="H990" s="37">
        <f>G990-I990</f>
        <v>0</v>
      </c>
      <c r="I990" s="38">
        <v>2</v>
      </c>
      <c r="J990" s="44">
        <v>45748</v>
      </c>
      <c r="K990" s="185">
        <v>45756</v>
      </c>
      <c r="L990" s="44"/>
      <c r="M990" s="44"/>
      <c r="N990" s="44" t="str">
        <f>IFERROR(K990 + VALUE(LEFT(L990, FIND(" ", L990) - 1)), "")</f>
        <v/>
      </c>
      <c r="O990" s="3">
        <f>IF(_xlfn.DAYS(K990,J990)&lt;0, "Aguardando OC", _xlfn.DAYS(K990,J990))</f>
        <v>8</v>
      </c>
      <c r="P990" s="191">
        <v>397581</v>
      </c>
      <c r="Q990" s="42">
        <v>1140766</v>
      </c>
      <c r="R990" s="191">
        <v>166053</v>
      </c>
      <c r="S990" s="42">
        <v>701</v>
      </c>
      <c r="T990" s="67" t="s">
        <v>150</v>
      </c>
      <c r="U990" s="45">
        <v>36</v>
      </c>
      <c r="V990" s="42">
        <v>15118</v>
      </c>
      <c r="W990" s="47" t="str">
        <f>IFERROR(VLOOKUP(V990, Fornecedores!A:C, 3, FALSE), "")</f>
        <v>COPERPECAS AGRICOLAS</v>
      </c>
      <c r="X990" s="43" t="str">
        <f>IFERROR(VLOOKUP(V990, Fornecedores!A:E, 5, FALSE), "")</f>
        <v>Ribeirão Preto</v>
      </c>
      <c r="Y990" s="43" t="str">
        <f>IFERROR(VLOOKUP(V990, Fornecedores!A:F, 6, FALSE), "")</f>
        <v>SP</v>
      </c>
      <c r="Z990" s="14" t="str">
        <f>IF(H990=0, "Pedido entregue!", "Pendente")</f>
        <v>Pedido entregue!</v>
      </c>
      <c r="AA990" s="59">
        <v>1</v>
      </c>
      <c r="AB990" s="58" t="str">
        <f>IF(Z990="Pedido Entregue!", IF(AA990=1, "Retirado do Almoxarifado", IF(AA990=2, "Material devolvido", "Aguardando retirada")), IF(Z990="Pendente", "Entrega pendente", ""))</f>
        <v>Retirado do Almoxarifado</v>
      </c>
      <c r="AC990" s="18">
        <v>1</v>
      </c>
      <c r="AD990" s="18">
        <f>AC990/SUMIF($P:$P,P990,$AC:$AC)</f>
        <v>1</v>
      </c>
      <c r="AE990" s="18">
        <f>IF(R990=0,0,AC990/SUMIF($R:$R,R990,$AC:$AC))</f>
        <v>0.1111111111111111</v>
      </c>
      <c r="AF990" s="18">
        <f>IF(R990=0,1,0)</f>
        <v>0</v>
      </c>
      <c r="AG990" s="18">
        <f>IF(R990=0,#REF!-J990,0)</f>
        <v>0</v>
      </c>
      <c r="AH990" t="str">
        <f>TEXT(J990,"MMMM")</f>
        <v>abril</v>
      </c>
    </row>
    <row r="991" spans="1:34" ht="12.75" hidden="1" customHeight="1" x14ac:dyDescent="0.25">
      <c r="A991" s="90" t="str">
        <f>IF(C991="Oficina Diversos","Oficina Geral",
IF(ISNUMBER(FIND("Estoque - Colhedoras",C991)),"Colhedoras",IF(ISNUMBER(FIND("Caldeiraria",C991)),"Caldeiraria",IF(ISNUMBER(FIND("Borracharia",C991)),"Borracharia",IF(ISNUMBER(FIND("Lubrificação",C991)),"Lubrificação",
IF(ISNUMBER(FIND("Estoque - Carregadeiras",C991)),"Carregadeiras",IF(ISNUMBER(FIND("Estoque - Veic. Leves",C991)),"Veic. Leves",
IF(ISNUMBER(FIND("Estoque - Caminhões",C991)),"Caminhões",IF(ISNUMBER(FIND("Estoque - Transbordos",C991)),"Transbordos",
IF(ISNUMBER(FIND("Estoque - Tratores",C991)),"Tratores",
IF(ISNUMBER(FIND("Estoque - Máquinas pesadas",C991)),"Máquinas pesadas",
IF(ISNUMBER(FIND("Estoque - Reboques",C991)),"Reboques",
IF(C991="Estoque","Estoque",
IF(AND(ISNUMBER(C991),C991&gt;1000,C991&lt;2000),"Caminhões",
IF(AND(ISNUMBER(C991),C991&gt;2000,C991&lt;3000),"Tratores",
IF(AND(ISNUMBER(C991),C991&gt;3000,C991&lt;4000),"Carregadeiras",
IF(AND(ISNUMBER(C991),C991&gt;4000,C991&lt;5000),"Máquinas pesadas",
IF(AND(ISNUMBER(C991),C991&gt;5000,C991&lt;6000),"Colhedoras",
IF(AND(ISNUMBER(C991),C991&gt;7000,C991&lt;8000),"Irrigação",
IF(AND(ISNUMBER(C991),C991&gt;8000,C991&lt;9000),"Reboques",IF(AND(ISNUMBER(C991),C991&gt;0,C991&lt;1000),"Veic. Leves","")))))))))))))))))))))</f>
        <v>Carregadeiras</v>
      </c>
      <c r="B991" s="8"/>
      <c r="C991" s="42">
        <v>3014</v>
      </c>
      <c r="D991" s="42">
        <v>37663</v>
      </c>
      <c r="E991" s="43" t="s">
        <v>383</v>
      </c>
      <c r="F991" s="14" t="str">
        <f>IF(ISBLANK(K991), "Apenas Solicitação", "Tem OC")</f>
        <v>Tem OC</v>
      </c>
      <c r="G991" s="42">
        <v>2</v>
      </c>
      <c r="H991" s="37">
        <f>G991-I991</f>
        <v>0</v>
      </c>
      <c r="I991" s="38">
        <v>2</v>
      </c>
      <c r="J991" s="44">
        <v>45748</v>
      </c>
      <c r="K991" s="185">
        <v>45756</v>
      </c>
      <c r="L991" s="44"/>
      <c r="M991" s="44"/>
      <c r="N991" s="44" t="str">
        <f>IFERROR(K991 + VALUE(LEFT(L991, FIND(" ", L991) - 1)), "")</f>
        <v/>
      </c>
      <c r="O991" s="3">
        <f>IF(_xlfn.DAYS(K991,J991)&lt;0, "Aguardando OC", _xlfn.DAYS(K991,J991))</f>
        <v>8</v>
      </c>
      <c r="P991" s="191">
        <v>397583</v>
      </c>
      <c r="Q991" s="42">
        <v>1140768</v>
      </c>
      <c r="R991" s="191">
        <v>166053</v>
      </c>
      <c r="S991" s="42">
        <v>112</v>
      </c>
      <c r="T991" s="67" t="s">
        <v>152</v>
      </c>
      <c r="U991" s="45">
        <v>36</v>
      </c>
      <c r="V991" s="42">
        <v>15118</v>
      </c>
      <c r="W991" s="47" t="str">
        <f>IFERROR(VLOOKUP(V991, Fornecedores!A:C, 3, FALSE), "")</f>
        <v>COPERPECAS AGRICOLAS</v>
      </c>
      <c r="X991" s="43" t="str">
        <f>IFERROR(VLOOKUP(V991, Fornecedores!A:E, 5, FALSE), "")</f>
        <v>Ribeirão Preto</v>
      </c>
      <c r="Y991" s="43" t="str">
        <f>IFERROR(VLOOKUP(V991, Fornecedores!A:F, 6, FALSE), "")</f>
        <v>SP</v>
      </c>
      <c r="Z991" s="14" t="str">
        <f>IF(H991=0, "Pedido entregue!", "Pendente")</f>
        <v>Pedido entregue!</v>
      </c>
      <c r="AA991" s="59">
        <v>1</v>
      </c>
      <c r="AB991" s="58" t="str">
        <f>IF(Z991="Pedido Entregue!", IF(AA991=1, "Retirado do Almoxarifado", IF(AA991=2, "Material devolvido", "Aguardando retirada")), IF(Z991="Pendente", "Entrega pendente", ""))</f>
        <v>Retirado do Almoxarifado</v>
      </c>
      <c r="AC991" s="18">
        <v>1</v>
      </c>
      <c r="AD991" s="18">
        <f>AC991/SUMIF($P:$P,P991,$AC:$AC)</f>
        <v>1</v>
      </c>
      <c r="AE991" s="18">
        <f>IF(R991=0,0,AC991/SUMIF($R:$R,R991,$AC:$AC))</f>
        <v>0.1111111111111111</v>
      </c>
      <c r="AF991" s="18">
        <f>IF(R991=0,1,0)</f>
        <v>0</v>
      </c>
      <c r="AG991" s="18">
        <f>IF(R991=0,#REF!-J991,0)</f>
        <v>0</v>
      </c>
      <c r="AH991" t="str">
        <f>TEXT(J991,"MMMM")</f>
        <v>abril</v>
      </c>
    </row>
    <row r="992" spans="1:34" ht="12.75" hidden="1" customHeight="1" x14ac:dyDescent="0.25">
      <c r="A992" s="90" t="str">
        <f>IF(C992="Oficina Diversos","Oficina Geral",
IF(ISNUMBER(FIND("Estoque - Colhedoras",C992)),"Colhedoras",IF(ISNUMBER(FIND("Caldeiraria",C992)),"Caldeiraria",IF(ISNUMBER(FIND("Borracharia",C992)),"Borracharia",IF(ISNUMBER(FIND("Lubrificação",C992)),"Lubrificação",
IF(ISNUMBER(FIND("Estoque - Carregadeiras",C992)),"Carregadeiras",IF(ISNUMBER(FIND("Estoque - Veic. Leves",C992)),"Veic. Leves",
IF(ISNUMBER(FIND("Estoque - Caminhões",C992)),"Caminhões",IF(ISNUMBER(FIND("Estoque - Transbordos",C992)),"Transbordos",
IF(ISNUMBER(FIND("Estoque - Tratores",C992)),"Tratores",
IF(ISNUMBER(FIND("Estoque - Máquinas pesadas",C992)),"Máquinas pesadas",
IF(ISNUMBER(FIND("Estoque - Reboques",C992)),"Reboques",
IF(C992="Estoque","Estoque",
IF(AND(ISNUMBER(C992),C992&gt;1000,C992&lt;2000),"Caminhões",
IF(AND(ISNUMBER(C992),C992&gt;2000,C992&lt;3000),"Tratores",
IF(AND(ISNUMBER(C992),C992&gt;3000,C992&lt;4000),"Carregadeiras",
IF(AND(ISNUMBER(C992),C992&gt;4000,C992&lt;5000),"Máquinas pesadas",
IF(AND(ISNUMBER(C992),C992&gt;5000,C992&lt;6000),"Colhedoras",
IF(AND(ISNUMBER(C992),C992&gt;7000,C992&lt;8000),"Irrigação",
IF(AND(ISNUMBER(C992),C992&gt;8000,C992&lt;9000),"Reboques",IF(AND(ISNUMBER(C992),C992&gt;0,C992&lt;1000),"Veic. Leves","")))))))))))))))))))))</f>
        <v>Carregadeiras</v>
      </c>
      <c r="B992" s="8"/>
      <c r="C992" s="42">
        <v>3015</v>
      </c>
      <c r="D992" s="42">
        <v>37663</v>
      </c>
      <c r="E992" s="43" t="s">
        <v>383</v>
      </c>
      <c r="F992" s="14" t="str">
        <f>IF(ISBLANK(K992), "Apenas Solicitação", "Tem OC")</f>
        <v>Tem OC</v>
      </c>
      <c r="G992" s="42">
        <v>2</v>
      </c>
      <c r="H992" s="37">
        <f>G992-I992</f>
        <v>0</v>
      </c>
      <c r="I992" s="38">
        <v>2</v>
      </c>
      <c r="J992" s="44">
        <v>45748</v>
      </c>
      <c r="K992" s="185">
        <v>45756</v>
      </c>
      <c r="L992" s="44"/>
      <c r="M992" s="44"/>
      <c r="N992" s="44" t="str">
        <f>IFERROR(K992 + VALUE(LEFT(L992, FIND(" ", L992) - 1)), "")</f>
        <v/>
      </c>
      <c r="O992" s="3">
        <f>IF(_xlfn.DAYS(K992,J992)&lt;0, "Aguardando OC", _xlfn.DAYS(K992,J992))</f>
        <v>8</v>
      </c>
      <c r="P992" s="191">
        <v>397585</v>
      </c>
      <c r="Q992" s="42">
        <v>1140771</v>
      </c>
      <c r="R992" s="191">
        <v>166053</v>
      </c>
      <c r="S992" s="42">
        <v>112</v>
      </c>
      <c r="T992" s="67" t="s">
        <v>152</v>
      </c>
      <c r="U992" s="45">
        <v>36</v>
      </c>
      <c r="V992" s="42">
        <v>15118</v>
      </c>
      <c r="W992" s="47" t="str">
        <f>IFERROR(VLOOKUP(V992, Fornecedores!A:C, 3, FALSE), "")</f>
        <v>COPERPECAS AGRICOLAS</v>
      </c>
      <c r="X992" s="43" t="str">
        <f>IFERROR(VLOOKUP(V992, Fornecedores!A:E, 5, FALSE), "")</f>
        <v>Ribeirão Preto</v>
      </c>
      <c r="Y992" s="43" t="str">
        <f>IFERROR(VLOOKUP(V992, Fornecedores!A:F, 6, FALSE), "")</f>
        <v>SP</v>
      </c>
      <c r="Z992" s="14" t="str">
        <f>IF(H992=0, "Pedido entregue!", "Pendente")</f>
        <v>Pedido entregue!</v>
      </c>
      <c r="AA992" s="59">
        <v>1</v>
      </c>
      <c r="AB992" s="58" t="str">
        <f>IF(Z992="Pedido Entregue!", IF(AA992=1, "Retirado do Almoxarifado", IF(AA992=2, "Material devolvido", "Aguardando retirada")), IF(Z992="Pendente", "Entrega pendente", ""))</f>
        <v>Retirado do Almoxarifado</v>
      </c>
      <c r="AC992" s="18">
        <v>1</v>
      </c>
      <c r="AD992" s="18">
        <f>AC992/SUMIF($P:$P,P992,$AC:$AC)</f>
        <v>1</v>
      </c>
      <c r="AE992" s="18">
        <f>IF(R992=0,0,AC992/SUMIF($R:$R,R992,$AC:$AC))</f>
        <v>0.1111111111111111</v>
      </c>
      <c r="AF992" s="18">
        <f>IF(R992=0,1,0)</f>
        <v>0</v>
      </c>
      <c r="AG992" s="18">
        <f>IF(R992=0,#REF!-J992,0)</f>
        <v>0</v>
      </c>
      <c r="AH992" t="str">
        <f>TEXT(J992,"MMMM")</f>
        <v>abril</v>
      </c>
    </row>
    <row r="993" spans="1:34" ht="12.75" hidden="1" customHeight="1" x14ac:dyDescent="0.25">
      <c r="A993" s="90" t="str">
        <f>IF(C993="Oficina Diversos","Oficina Geral",
IF(ISNUMBER(FIND("Estoque - Colhedoras",C993)),"Colhedoras",IF(ISNUMBER(FIND("Caldeiraria",C993)),"Caldeiraria",IF(ISNUMBER(FIND("Borracharia",C993)),"Borracharia",IF(ISNUMBER(FIND("Lubrificação",C993)),"Lubrificação",
IF(ISNUMBER(FIND("Estoque - Carregadeiras",C993)),"Carregadeiras",IF(ISNUMBER(FIND("Estoque - Veic. Leves",C993)),"Veic. Leves",
IF(ISNUMBER(FIND("Estoque - Caminhões",C993)),"Caminhões",IF(ISNUMBER(FIND("Estoque - Transbordos",C993)),"Transbordos",
IF(ISNUMBER(FIND("Estoque - Tratores",C993)),"Tratores",
IF(ISNUMBER(FIND("Estoque - Máquinas pesadas",C993)),"Máquinas pesadas",
IF(ISNUMBER(FIND("Estoque - Reboques",C993)),"Reboques",
IF(C993="Estoque","Estoque",
IF(AND(ISNUMBER(C993),C993&gt;1000,C993&lt;2000),"Caminhões",
IF(AND(ISNUMBER(C993),C993&gt;2000,C993&lt;3000),"Tratores",
IF(AND(ISNUMBER(C993),C993&gt;3000,C993&lt;4000),"Carregadeiras",
IF(AND(ISNUMBER(C993),C993&gt;4000,C993&lt;5000),"Máquinas pesadas",
IF(AND(ISNUMBER(C993),C993&gt;5000,C993&lt;6000),"Colhedoras",
IF(AND(ISNUMBER(C993),C993&gt;7000,C993&lt;8000),"Irrigação",
IF(AND(ISNUMBER(C993),C993&gt;8000,C993&lt;9000),"Reboques",IF(AND(ISNUMBER(C993),C993&gt;0,C993&lt;1000),"Veic. Leves","")))))))))))))))))))))</f>
        <v>Carregadeiras</v>
      </c>
      <c r="B993" s="8"/>
      <c r="C993" s="42">
        <v>3023</v>
      </c>
      <c r="D993" s="42">
        <v>37663</v>
      </c>
      <c r="E993" s="43" t="s">
        <v>383</v>
      </c>
      <c r="F993" s="14" t="str">
        <f>IF(ISBLANK(K993), "Apenas Solicitação", "Tem OC")</f>
        <v>Tem OC</v>
      </c>
      <c r="G993" s="42">
        <v>2</v>
      </c>
      <c r="H993" s="37">
        <f>G993-I993</f>
        <v>0</v>
      </c>
      <c r="I993" s="38">
        <v>2</v>
      </c>
      <c r="J993" s="44">
        <v>45748</v>
      </c>
      <c r="K993" s="185">
        <v>45756</v>
      </c>
      <c r="L993" s="44"/>
      <c r="M993" s="44"/>
      <c r="N993" s="44" t="str">
        <f>IFERROR(K993 + VALUE(LEFT(L993, FIND(" ", L993) - 1)), "")</f>
        <v/>
      </c>
      <c r="O993" s="3">
        <f>IF(_xlfn.DAYS(K993,J993)&lt;0, "Aguardando OC", _xlfn.DAYS(K993,J993))</f>
        <v>8</v>
      </c>
      <c r="P993" s="191">
        <v>397587</v>
      </c>
      <c r="Q993" s="42">
        <v>1140774</v>
      </c>
      <c r="R993" s="191">
        <v>166412</v>
      </c>
      <c r="S993" s="42">
        <v>701</v>
      </c>
      <c r="T993" s="67" t="s">
        <v>150</v>
      </c>
      <c r="U993" s="45">
        <v>36</v>
      </c>
      <c r="V993" s="42">
        <v>15118</v>
      </c>
      <c r="W993" s="47" t="str">
        <f>IFERROR(VLOOKUP(V993, Fornecedores!A:C, 3, FALSE), "")</f>
        <v>COPERPECAS AGRICOLAS</v>
      </c>
      <c r="X993" s="43" t="str">
        <f>IFERROR(VLOOKUP(V993, Fornecedores!A:E, 5, FALSE), "")</f>
        <v>Ribeirão Preto</v>
      </c>
      <c r="Y993" s="43" t="str">
        <f>IFERROR(VLOOKUP(V993, Fornecedores!A:F, 6, FALSE), "")</f>
        <v>SP</v>
      </c>
      <c r="Z993" s="14" t="str">
        <f>IF(H993=0, "Pedido entregue!", "Pendente")</f>
        <v>Pedido entregue!</v>
      </c>
      <c r="AA993" s="59">
        <v>1</v>
      </c>
      <c r="AB993" s="58" t="str">
        <f>IF(Z993="Pedido Entregue!", IF(AA993=1, "Retirado do Almoxarifado", IF(AA993=2, "Material devolvido", "Aguardando retirada")), IF(Z993="Pendente", "Entrega pendente", ""))</f>
        <v>Retirado do Almoxarifado</v>
      </c>
      <c r="AC993" s="18">
        <v>1</v>
      </c>
      <c r="AD993" s="18">
        <f>AC993/SUMIF($P:$P,P993,$AC:$AC)</f>
        <v>1</v>
      </c>
      <c r="AE993" s="18">
        <f>IF(R993=0,0,AC993/SUMIF($R:$R,R993,$AC:$AC))</f>
        <v>4.1666666666666664E-2</v>
      </c>
      <c r="AF993" s="18">
        <f>IF(R993=0,1,0)</f>
        <v>0</v>
      </c>
      <c r="AG993" s="18">
        <f>IF(R993=0,#REF!-J993,0)</f>
        <v>0</v>
      </c>
      <c r="AH993" t="str">
        <f>TEXT(J993,"MMMM")</f>
        <v>abril</v>
      </c>
    </row>
    <row r="994" spans="1:34" ht="12.75" hidden="1" customHeight="1" x14ac:dyDescent="0.25">
      <c r="A994" s="90" t="str">
        <f>IF(C994="Oficina Diversos","Oficina Geral",
IF(ISNUMBER(FIND("Estoque - Colhedoras",C994)),"Colhedoras",IF(ISNUMBER(FIND("Caldeiraria",C994)),"Caldeiraria",IF(ISNUMBER(FIND("Borracharia",C994)),"Borracharia",IF(ISNUMBER(FIND("Lubrificação",C994)),"Lubrificação",
IF(ISNUMBER(FIND("Estoque - Carregadeiras",C994)),"Carregadeiras",IF(ISNUMBER(FIND("Estoque - Veic. Leves",C994)),"Veic. Leves",
IF(ISNUMBER(FIND("Estoque - Caminhões",C994)),"Caminhões",IF(ISNUMBER(FIND("Estoque - Transbordos",C994)),"Transbordos",
IF(ISNUMBER(FIND("Estoque - Tratores",C994)),"Tratores",
IF(ISNUMBER(FIND("Estoque - Máquinas pesadas",C994)),"Máquinas pesadas",
IF(ISNUMBER(FIND("Estoque - Reboques",C994)),"Reboques",
IF(C994="Estoque","Estoque",
IF(AND(ISNUMBER(C994),C994&gt;1000,C994&lt;2000),"Caminhões",
IF(AND(ISNUMBER(C994),C994&gt;2000,C994&lt;3000),"Tratores",
IF(AND(ISNUMBER(C994),C994&gt;3000,C994&lt;4000),"Carregadeiras",
IF(AND(ISNUMBER(C994),C994&gt;4000,C994&lt;5000),"Máquinas pesadas",
IF(AND(ISNUMBER(C994),C994&gt;5000,C994&lt;6000),"Colhedoras",
IF(AND(ISNUMBER(C994),C994&gt;7000,C994&lt;8000),"Irrigação",
IF(AND(ISNUMBER(C994),C994&gt;8000,C994&lt;9000),"Reboques",IF(AND(ISNUMBER(C994),C994&gt;0,C994&lt;1000),"Veic. Leves","")))))))))))))))))))))</f>
        <v>Caminhões</v>
      </c>
      <c r="B994" s="8"/>
      <c r="C994" s="2">
        <v>1026</v>
      </c>
      <c r="D994" s="2">
        <v>37732</v>
      </c>
      <c r="E994" s="3" t="s">
        <v>19971</v>
      </c>
      <c r="F994" s="14" t="str">
        <f>IF(ISBLANK(K994), "Apenas Solicitação", "Tem OC")</f>
        <v>Tem OC</v>
      </c>
      <c r="G994" s="2">
        <v>1</v>
      </c>
      <c r="H994" s="37">
        <f>G994-I994</f>
        <v>0</v>
      </c>
      <c r="I994" s="38">
        <v>1</v>
      </c>
      <c r="J994" s="4">
        <v>45799</v>
      </c>
      <c r="K994" s="180">
        <v>45803</v>
      </c>
      <c r="L994" s="3" t="s">
        <v>20151</v>
      </c>
      <c r="M994" s="44" t="str">
        <f ca="1">IF(OR(N994="", N994=0), "", IF(N994&gt;TODAY(), "No prazo", "Atrasado"))</f>
        <v>Atrasado</v>
      </c>
      <c r="N994" s="44">
        <f>IFERROR(K994 + VALUE(LEFT(L994, FIND(" ", L994) - 1)), "")</f>
        <v>45803</v>
      </c>
      <c r="O994" s="3">
        <f>IF(_xlfn.DAYS(K994,J994)&lt;0, "Aguardando OC", _xlfn.DAYS(K994,J994))</f>
        <v>4</v>
      </c>
      <c r="P994" s="14">
        <v>404017</v>
      </c>
      <c r="Q994" s="55"/>
      <c r="R994" s="14">
        <v>168162</v>
      </c>
      <c r="S994" s="2">
        <v>221</v>
      </c>
      <c r="T994" s="65" t="s">
        <v>1029</v>
      </c>
      <c r="U994" s="21">
        <v>765.47</v>
      </c>
      <c r="V994" s="2">
        <v>4604</v>
      </c>
      <c r="W994" s="47" t="str">
        <f>IFERROR(VLOOKUP(V994, Fornecedores!A:C, 3, FALSE), "")</f>
        <v>CABINE</v>
      </c>
      <c r="X994" s="43" t="str">
        <f>IFERROR(VLOOKUP(V994, Fornecedores!A:E, 5, FALSE), "")</f>
        <v>Recife</v>
      </c>
      <c r="Y994" s="43" t="str">
        <f>IFERROR(VLOOKUP(V994, Fornecedores!A:F, 6, FALSE), "")</f>
        <v>PE</v>
      </c>
      <c r="Z994" s="14" t="str">
        <f>IF(H994=0, "Pedido entregue!", "Pendente")</f>
        <v>Pedido entregue!</v>
      </c>
      <c r="AA994" s="59">
        <v>1</v>
      </c>
      <c r="AB994" s="58" t="str">
        <f>IF(Z994="Pedido Entregue!", IF(AA994=1, "Retirado do Almoxarifado", IF(AA994=2, "Material devolvido", "Aguardando retirada")), IF(Z994="Pendente", "Entrega pendente", ""))</f>
        <v>Retirado do Almoxarifado</v>
      </c>
      <c r="AC994" s="18">
        <v>1</v>
      </c>
      <c r="AD994" s="18">
        <f>AC994/SUMIF($P:$P,P994,$AC:$AC)</f>
        <v>1</v>
      </c>
      <c r="AE994" s="18">
        <f>IF(R994=0,0,AC994/SUMIF($R:$R,R994,$AC:$AC))</f>
        <v>0.33333333333333331</v>
      </c>
      <c r="AF994" s="18">
        <f>IF(R994=0,1,0)</f>
        <v>0</v>
      </c>
      <c r="AH994" t="str">
        <f>TEXT(J994,"MMMM")</f>
        <v>maio</v>
      </c>
    </row>
    <row r="995" spans="1:34" ht="12.75" hidden="1" customHeight="1" x14ac:dyDescent="0.25">
      <c r="A995" s="90" t="str">
        <f>IF(C995="Oficina Diversos","Oficina Geral",
IF(ISNUMBER(FIND("Estoque - Colhedoras",C995)),"Colhedoras",IF(ISNUMBER(FIND("Caldeiraria",C995)),"Caldeiraria",IF(ISNUMBER(FIND("Borracharia",C995)),"Borracharia",IF(ISNUMBER(FIND("Lubrificação",C995)),"Lubrificação",
IF(ISNUMBER(FIND("Estoque - Carregadeiras",C995)),"Carregadeiras",IF(ISNUMBER(FIND("Estoque - Veic. Leves",C995)),"Veic. Leves",
IF(ISNUMBER(FIND("Estoque - Caminhões",C995)),"Caminhões",IF(ISNUMBER(FIND("Estoque - Transbordos",C995)),"Transbordos",
IF(ISNUMBER(FIND("Estoque - Tratores",C995)),"Tratores",
IF(ISNUMBER(FIND("Estoque - Máquinas pesadas",C995)),"Máquinas pesadas",
IF(ISNUMBER(FIND("Estoque - Reboques",C995)),"Reboques",
IF(C995="Estoque","Estoque",
IF(AND(ISNUMBER(C995),C995&gt;1000,C995&lt;2000),"Caminhões",
IF(AND(ISNUMBER(C995),C995&gt;2000,C995&lt;3000),"Tratores",
IF(AND(ISNUMBER(C995),C995&gt;3000,C995&lt;4000),"Carregadeiras",
IF(AND(ISNUMBER(C995),C995&gt;4000,C995&lt;5000),"Máquinas pesadas",
IF(AND(ISNUMBER(C995),C995&gt;5000,C995&lt;6000),"Colhedoras",
IF(AND(ISNUMBER(C995),C995&gt;7000,C995&lt;8000),"Irrigação",
IF(AND(ISNUMBER(C995),C995&gt;8000,C995&lt;9000),"Reboques",IF(AND(ISNUMBER(C995),C995&gt;0,C995&lt;1000),"Veic. Leves","")))))))))))))))))))))</f>
        <v>Caminhões</v>
      </c>
      <c r="B995" s="111"/>
      <c r="C995" s="113">
        <v>1028</v>
      </c>
      <c r="D995" s="2">
        <v>37732</v>
      </c>
      <c r="E995" s="3" t="s">
        <v>19971</v>
      </c>
      <c r="F995" s="101" t="str">
        <f>IF(ISBLANK(K995), "Apenas Solicitação", "Tem OC")</f>
        <v>Tem OC</v>
      </c>
      <c r="G995" s="2">
        <v>1</v>
      </c>
      <c r="H995" s="102">
        <f>G995-I995</f>
        <v>0</v>
      </c>
      <c r="I995" s="103">
        <v>1</v>
      </c>
      <c r="J995" s="4">
        <v>45827</v>
      </c>
      <c r="K995" s="180">
        <v>45835</v>
      </c>
      <c r="L995" s="3" t="s">
        <v>20151</v>
      </c>
      <c r="M995" s="104" t="str">
        <f ca="1">IF(OR(N995="", N995=0), "", IF(N995&gt;TODAY(), "No prazo", "Atrasado"))</f>
        <v>Atrasado</v>
      </c>
      <c r="N995" s="104">
        <f>IFERROR(K995 + VALUE(LEFT(L995, FIND(" ", L995) - 1)), "")</f>
        <v>45835</v>
      </c>
      <c r="O995" s="105">
        <f>IF(_xlfn.DAYS(K995,J995)&lt;0, "Aguardando OC", _xlfn.DAYS(K995,J995))</f>
        <v>8</v>
      </c>
      <c r="P995" s="14">
        <v>408481</v>
      </c>
      <c r="Q995" s="55"/>
      <c r="R995" s="14">
        <v>169749</v>
      </c>
      <c r="S995" s="2">
        <v>221</v>
      </c>
      <c r="T995" s="65" t="s">
        <v>1029</v>
      </c>
      <c r="U995" s="21">
        <v>232.44</v>
      </c>
      <c r="V995" s="2">
        <v>4604</v>
      </c>
      <c r="W995" s="117" t="str">
        <f>IFERROR(VLOOKUP(V995, Fornecedores!A:C, 3, FALSE), "")</f>
        <v>CABINE</v>
      </c>
      <c r="X995" s="105" t="str">
        <f>IFERROR(VLOOKUP(V995, Fornecedores!A:E, 5, FALSE), "")</f>
        <v>Recife</v>
      </c>
      <c r="Y995" s="105" t="str">
        <f>IFERROR(VLOOKUP(V995, Fornecedores!A:F, 6, FALSE), "")</f>
        <v>PE</v>
      </c>
      <c r="Z995" s="101" t="str">
        <f>IF(H995=0, "Pedido entregue!", "Pendente")</f>
        <v>Pedido entregue!</v>
      </c>
      <c r="AA995" s="119"/>
      <c r="AB995" s="132" t="str">
        <f>IF(Z995="Pedido Entregue!", IF(AA995=1, "Retirado do Almoxarifado", IF(AA995=2, "Material devolvido", "Aguardando retirada")), IF(Z995="Pendente", "Entrega pendente", ""))</f>
        <v>Aguardando retirada</v>
      </c>
      <c r="AC995" s="18">
        <v>1</v>
      </c>
      <c r="AD995" s="18">
        <f>AC995/SUMIF($P:$P,P995,$AC:$AC)</f>
        <v>1</v>
      </c>
      <c r="AE995" s="18">
        <f>IF(R995=0,0,AC995/SUMIF($R:$R,R995,$AC:$AC))</f>
        <v>0.33333333333333331</v>
      </c>
      <c r="AF995" s="18">
        <f>IF(R995=0,1,0)</f>
        <v>0</v>
      </c>
      <c r="AH995" t="str">
        <f>TEXT(J995,"MMMM")</f>
        <v>junho</v>
      </c>
    </row>
    <row r="996" spans="1:34" ht="12.75" hidden="1" customHeight="1" x14ac:dyDescent="0.25">
      <c r="A996" s="90" t="str">
        <f>IF(C996="Oficina Diversos","Oficina Geral",
IF(ISNUMBER(FIND("Estoque - Colhedoras",C996)),"Colhedoras",IF(ISNUMBER(FIND("Caldeiraria",C996)),"Caldeiraria",IF(ISNUMBER(FIND("Borracharia",C996)),"Borracharia",IF(ISNUMBER(FIND("Lubrificação",C996)),"Lubrificação",
IF(ISNUMBER(FIND("Estoque - Carregadeiras",C996)),"Carregadeiras",IF(ISNUMBER(FIND("Estoque - Veic. Leves",C996)),"Veic. Leves",
IF(ISNUMBER(FIND("Estoque - Caminhões",C996)),"Caminhões",IF(ISNUMBER(FIND("Estoque - Transbordos",C996)),"Transbordos",
IF(ISNUMBER(FIND("Estoque - Tratores",C996)),"Tratores",
IF(ISNUMBER(FIND("Estoque - Máquinas pesadas",C996)),"Máquinas pesadas",
IF(ISNUMBER(FIND("Estoque - Reboques",C996)),"Reboques",
IF(C996="Estoque","Estoque",
IF(AND(ISNUMBER(C996),C996&gt;1000,C996&lt;2000),"Caminhões",
IF(AND(ISNUMBER(C996),C996&gt;2000,C996&lt;3000),"Tratores",
IF(AND(ISNUMBER(C996),C996&gt;3000,C996&lt;4000),"Carregadeiras",
IF(AND(ISNUMBER(C996),C996&gt;4000,C996&lt;5000),"Máquinas pesadas",
IF(AND(ISNUMBER(C996),C996&gt;5000,C996&lt;6000),"Colhedoras",
IF(AND(ISNUMBER(C996),C996&gt;7000,C996&lt;8000),"Irrigação",
IF(AND(ISNUMBER(C996),C996&gt;8000,C996&lt;9000),"Reboques",IF(AND(ISNUMBER(C996),C996&gt;0,C996&lt;1000),"Veic. Leves","")))))))))))))))))))))</f>
        <v>Caminhões</v>
      </c>
      <c r="B996" s="84"/>
      <c r="C996" s="2">
        <v>1027</v>
      </c>
      <c r="D996" s="2">
        <v>37849</v>
      </c>
      <c r="E996" s="3" t="s">
        <v>19977</v>
      </c>
      <c r="F996" s="14" t="str">
        <f>IF(ISBLANK(K996), "Apenas Solicitação", "Tem OC")</f>
        <v>Tem OC</v>
      </c>
      <c r="G996" s="2">
        <v>1</v>
      </c>
      <c r="H996" s="37">
        <f>G996-I996</f>
        <v>0</v>
      </c>
      <c r="I996" s="38">
        <v>1</v>
      </c>
      <c r="J996" s="4">
        <v>45794</v>
      </c>
      <c r="K996" s="180">
        <v>45803</v>
      </c>
      <c r="L996" s="3" t="s">
        <v>20151</v>
      </c>
      <c r="M996" s="44" t="str">
        <f ca="1">IF(OR(N996="", N996=0), "", IF(N996&gt;TODAY(), "No prazo", "Atrasado"))</f>
        <v>Atrasado</v>
      </c>
      <c r="N996" s="44">
        <f>IFERROR(K996 + VALUE(LEFT(L996, FIND(" ", L996) - 1)), "")</f>
        <v>45803</v>
      </c>
      <c r="O996" s="3">
        <f>IF(_xlfn.DAYS(K996,J996)&lt;0, "Aguardando OC", _xlfn.DAYS(K996,J996))</f>
        <v>9</v>
      </c>
      <c r="P996" s="14">
        <v>403357</v>
      </c>
      <c r="Q996" s="55"/>
      <c r="R996" s="14">
        <v>168147</v>
      </c>
      <c r="S996" s="2">
        <v>221</v>
      </c>
      <c r="T996" s="65" t="s">
        <v>1029</v>
      </c>
      <c r="U996" s="21">
        <v>3.71166666666667</v>
      </c>
      <c r="V996" s="2">
        <v>2528</v>
      </c>
      <c r="W996" s="47" t="str">
        <f>IFERROR(VLOOKUP(V996, Fornecedores!A:C, 3, FALSE), "")</f>
        <v xml:space="preserve">REDIESEL            </v>
      </c>
      <c r="X996" s="43" t="str">
        <f>IFERROR(VLOOKUP(V996, Fornecedores!A:E, 5, FALSE), "")</f>
        <v>Jaboatão dos Guararapes</v>
      </c>
      <c r="Y996" s="43" t="str">
        <f>IFERROR(VLOOKUP(V996, Fornecedores!A:F, 6, FALSE), "")</f>
        <v>PE</v>
      </c>
      <c r="Z996" s="14" t="str">
        <f>IF(H996=0, "Pedido entregue!", "Pendente")</f>
        <v>Pedido entregue!</v>
      </c>
      <c r="AA996" s="59">
        <v>1</v>
      </c>
      <c r="AB996" s="58" t="str">
        <f>IF(Z996="Pedido Entregue!", IF(AA996=1, "Retirado do Almoxarifado", IF(AA996=2, "Material devolvido", "Aguardando retirada")), IF(Z996="Pendente", "Entrega pendente", ""))</f>
        <v>Retirado do Almoxarifado</v>
      </c>
      <c r="AC996" s="18">
        <v>1</v>
      </c>
      <c r="AD996" s="18">
        <f>AC996/SUMIF($P:$P,P996,$AC:$AC)</f>
        <v>1</v>
      </c>
      <c r="AE996" s="18">
        <f>IF(R996=0,0,AC996/SUMIF($R:$R,R996,$AC:$AC))</f>
        <v>0.33333333333333331</v>
      </c>
      <c r="AF996" s="18">
        <f>IF(R996=0,1,0)</f>
        <v>0</v>
      </c>
      <c r="AH996" t="str">
        <f>TEXT(J996,"MMMM")</f>
        <v>maio</v>
      </c>
    </row>
    <row r="997" spans="1:34" ht="12.75" hidden="1" customHeight="1" x14ac:dyDescent="0.25">
      <c r="A997" s="90" t="str">
        <f>IF(C997="Oficina Diversos","Oficina Geral",
IF(ISNUMBER(FIND("Estoque - Colhedoras",C997)),"Colhedoras",IF(ISNUMBER(FIND("Caldeiraria",C997)),"Caldeiraria",IF(ISNUMBER(FIND("Borracharia",C997)),"Borracharia",IF(ISNUMBER(FIND("Lubrificação",C997)),"Lubrificação",
IF(ISNUMBER(FIND("Estoque - Carregadeiras",C997)),"Carregadeiras",IF(ISNUMBER(FIND("Estoque - Veic. Leves",C997)),"Veic. Leves",
IF(ISNUMBER(FIND("Estoque - Caminhões",C997)),"Caminhões",IF(ISNUMBER(FIND("Estoque - Transbordos",C997)),"Transbordos",
IF(ISNUMBER(FIND("Estoque - Tratores",C997)),"Tratores",
IF(ISNUMBER(FIND("Estoque - Máquinas pesadas",C997)),"Máquinas pesadas",
IF(ISNUMBER(FIND("Estoque - Reboques",C997)),"Reboques",
IF(C997="Estoque","Estoque",
IF(AND(ISNUMBER(C997),C997&gt;1000,C997&lt;2000),"Caminhões",
IF(AND(ISNUMBER(C997),C997&gt;2000,C997&lt;3000),"Tratores",
IF(AND(ISNUMBER(C997),C997&gt;3000,C997&lt;4000),"Carregadeiras",
IF(AND(ISNUMBER(C997),C997&gt;4000,C997&lt;5000),"Máquinas pesadas",
IF(AND(ISNUMBER(C997),C997&gt;5000,C997&lt;6000),"Colhedoras",
IF(AND(ISNUMBER(C997),C997&gt;7000,C997&lt;8000),"Irrigação",
IF(AND(ISNUMBER(C997),C997&gt;8000,C997&lt;9000),"Reboques",IF(AND(ISNUMBER(C997),C997&gt;0,C997&lt;1000),"Veic. Leves","")))))))))))))))))))))</f>
        <v>Tratores</v>
      </c>
      <c r="B997" s="111"/>
      <c r="C997" s="107">
        <v>2024</v>
      </c>
      <c r="D997" s="107">
        <v>38052</v>
      </c>
      <c r="E997" s="108" t="s">
        <v>20195</v>
      </c>
      <c r="F997" s="101" t="str">
        <f>IF(ISBLANK(K997), "Apenas Solicitação", "Tem OC")</f>
        <v>Tem OC</v>
      </c>
      <c r="G997" s="107">
        <v>1</v>
      </c>
      <c r="H997" s="102">
        <f>G997-I997</f>
        <v>0</v>
      </c>
      <c r="I997" s="103">
        <v>1</v>
      </c>
      <c r="J997" s="109">
        <v>45807</v>
      </c>
      <c r="K997" s="190">
        <v>45814</v>
      </c>
      <c r="L997" s="108" t="s">
        <v>20155</v>
      </c>
      <c r="M997" s="104" t="str">
        <f ca="1">IF(OR(N997="", N997=0), "", IF(N997&gt;TODAY(), "No prazo", "Atrasado"))</f>
        <v>Atrasado</v>
      </c>
      <c r="N997" s="104">
        <f>IFERROR(K997 + VALUE(LEFT(L997, FIND(" ", L997) - 1)), "")</f>
        <v>45815</v>
      </c>
      <c r="O997" s="105">
        <f>IF(_xlfn.DAYS(K997,J997)&lt;0, "Aguardando OC", _xlfn.DAYS(K997,J997))</f>
        <v>7</v>
      </c>
      <c r="P997" s="196">
        <v>405392</v>
      </c>
      <c r="Q997" s="55"/>
      <c r="R997" s="196">
        <v>168680</v>
      </c>
      <c r="S997" s="107">
        <v>221</v>
      </c>
      <c r="T997" s="65" t="s">
        <v>1029</v>
      </c>
      <c r="U997" s="110">
        <v>1728.42</v>
      </c>
      <c r="V997" s="107">
        <v>3238</v>
      </c>
      <c r="W997" s="117" t="str">
        <f>IFERROR(VLOOKUP(V997, Fornecedores!A:C, 3, FALSE), "")</f>
        <v xml:space="preserve">VENEZA              </v>
      </c>
      <c r="X997" s="105" t="str">
        <f>IFERROR(VLOOKUP(V997, Fornecedores!A:E, 5, FALSE), "")</f>
        <v>Bayeux</v>
      </c>
      <c r="Y997" s="105" t="str">
        <f>IFERROR(VLOOKUP(V997, Fornecedores!A:F, 6, FALSE), "")</f>
        <v>PB</v>
      </c>
      <c r="Z997" s="101" t="str">
        <f>IF(H997=0, "Pedido entregue!", "Pendente")</f>
        <v>Pedido entregue!</v>
      </c>
      <c r="AA997" s="119"/>
      <c r="AB997" s="58" t="str">
        <f>IF(Z997="Pedido Entregue!", IF(AA997=1, "Retirado do Almoxarifado", IF(AA997=2, "Material devolvido", "Aguardando retirada")), IF(Z997="Pendente", "Entrega pendente", ""))</f>
        <v>Aguardando retirada</v>
      </c>
      <c r="AC997" s="18">
        <v>1</v>
      </c>
      <c r="AD997" s="18">
        <f>AC997/SUMIF($P:$P,P997,$AC:$AC)</f>
        <v>1</v>
      </c>
      <c r="AE997" s="18">
        <f>IF(R997=0,0,AC997/SUMIF($R:$R,R997,$AC:$AC))</f>
        <v>0.25</v>
      </c>
      <c r="AF997" s="18">
        <f>IF(R997=0,1,0)</f>
        <v>0</v>
      </c>
      <c r="AH997" t="str">
        <f>TEXT(J997,"MMMM")</f>
        <v>maio</v>
      </c>
    </row>
    <row r="998" spans="1:34" ht="12.75" customHeight="1" x14ac:dyDescent="0.25">
      <c r="A998" s="90" t="str">
        <f>IF(C998="Oficina Diversos","Oficina Geral",
IF(ISNUMBER(FIND("Estoque - Colhedoras",C998)),"Colhedoras",IF(ISNUMBER(FIND("Caldeiraria",C998)),"Caldeiraria",IF(ISNUMBER(FIND("Borracharia",C998)),"Borracharia",IF(ISNUMBER(FIND("Lubrificação",C998)),"Lubrificação",
IF(ISNUMBER(FIND("Estoque - Carregadeiras",C998)),"Carregadeiras",IF(ISNUMBER(FIND("Estoque - Veic. Leves",C998)),"Veic. Leves",
IF(ISNUMBER(FIND("Estoque - Caminhões",C998)),"Caminhões",IF(ISNUMBER(FIND("Estoque - Transbordos",C998)),"Transbordos",
IF(ISNUMBER(FIND("Estoque - Tratores",C998)),"Tratores",
IF(ISNUMBER(FIND("Estoque - Máquinas pesadas",C998)),"Máquinas pesadas",
IF(ISNUMBER(FIND("Estoque - Reboques",C998)),"Reboques",
IF(C998="Estoque","Estoque",
IF(AND(ISNUMBER(C998),C998&gt;1000,C998&lt;2000),"Caminhões",
IF(AND(ISNUMBER(C998),C998&gt;2000,C998&lt;3000),"Tratores",
IF(AND(ISNUMBER(C998),C998&gt;3000,C998&lt;4000),"Carregadeiras",
IF(AND(ISNUMBER(C998),C998&gt;4000,C998&lt;5000),"Máquinas pesadas",
IF(AND(ISNUMBER(C998),C998&gt;5000,C998&lt;6000),"Colhedoras",
IF(AND(ISNUMBER(C998),C998&gt;7000,C998&lt;8000),"Irrigação",
IF(AND(ISNUMBER(C998),C998&gt;8000,C998&lt;9000),"Reboques",IF(AND(ISNUMBER(C998),C998&gt;0,C998&lt;1000),"Veic. Leves","")))))))))))))))))))))</f>
        <v>Tratores</v>
      </c>
      <c r="B998" s="111"/>
      <c r="C998" s="171">
        <v>2024</v>
      </c>
      <c r="D998" s="170">
        <v>38052</v>
      </c>
      <c r="E998" s="173" t="s">
        <v>20195</v>
      </c>
      <c r="F998" s="101" t="str">
        <f>IF(ISBLANK(K998), "Apenas Solicitação", "Tem OC")</f>
        <v>Apenas Solicitação</v>
      </c>
      <c r="G998" s="170">
        <v>1</v>
      </c>
      <c r="H998" s="102">
        <f>G998-I998</f>
        <v>1</v>
      </c>
      <c r="I998" s="103"/>
      <c r="J998" s="174">
        <v>45856</v>
      </c>
      <c r="K998" s="173"/>
      <c r="L998" s="173"/>
      <c r="M998" s="104" t="str">
        <f ca="1">IF(OR(N998="", N998=0), "", IF(N998&gt;TODAY(), "No prazo", "Atrasado"))</f>
        <v/>
      </c>
      <c r="N998" s="104" t="str">
        <f>IFERROR(K998 + VALUE(LEFT(L998, FIND(" ", L998) - 1)), "")</f>
        <v/>
      </c>
      <c r="O998" s="105" t="str">
        <f>IF(_xlfn.DAYS(K998,J998)&lt;0, "Aguardando OC", _xlfn.DAYS(K998,J998))</f>
        <v>Aguardando OC</v>
      </c>
      <c r="P998" s="170">
        <v>412288</v>
      </c>
      <c r="Q998" s="55"/>
      <c r="R998" s="170">
        <v>0</v>
      </c>
      <c r="S998" s="2">
        <v>221</v>
      </c>
      <c r="T998" s="65" t="s">
        <v>1029</v>
      </c>
      <c r="U998" s="170">
        <v>1728.42</v>
      </c>
      <c r="V998" s="170"/>
      <c r="W998" s="117" t="str">
        <f>IFERROR(VLOOKUP(V998, Fornecedores!A:C, 3, FALSE), "")</f>
        <v/>
      </c>
      <c r="X998" s="105" t="str">
        <f>IFERROR(VLOOKUP(V998, Fornecedores!A:E, 5, FALSE), "")</f>
        <v/>
      </c>
      <c r="Y998" s="105" t="str">
        <f>IFERROR(VLOOKUP(V998, Fornecedores!A:F, 6, FALSE), "")</f>
        <v/>
      </c>
      <c r="Z998" s="101" t="str">
        <f>IF(H998=0, "Pedido entregue!", "Pendente")</f>
        <v>Pendente</v>
      </c>
      <c r="AA998" s="119"/>
      <c r="AB998" s="132" t="str">
        <f>IF(Z998="Pedido Entregue!", IF(AA998=1, "Retirado do Almoxarifado", IF(AA998=2, "Material devolvido", "Aguardando retirada")), IF(Z998="Pendente", "Entrega pendente", ""))</f>
        <v>Entrega pendente</v>
      </c>
      <c r="AC998" s="18">
        <v>1</v>
      </c>
      <c r="AD998" s="18">
        <f>AC998/SUMIF($P:$P,P998,$AC:$AC)</f>
        <v>1</v>
      </c>
      <c r="AE998" s="18">
        <f>IF(R998=0,0,AC998/SUMIF($R:$R,R998,$AC:$AC))</f>
        <v>0</v>
      </c>
      <c r="AF998" s="18">
        <f>IF(R998=0,1,0)</f>
        <v>1</v>
      </c>
      <c r="AH998" t="str">
        <f>TEXT(J998,"MMMM")</f>
        <v>julho</v>
      </c>
    </row>
    <row r="999" spans="1:34" ht="12.75" customHeight="1" x14ac:dyDescent="0.25">
      <c r="A999" s="90" t="str">
        <f>IF(C999="Oficina Diversos","Oficina Geral",
IF(ISNUMBER(FIND("Estoque - Colhedoras",C999)),"Colhedoras",IF(ISNUMBER(FIND("Caldeiraria",C999)),"Caldeiraria",IF(ISNUMBER(FIND("Borracharia",C999)),"Borracharia",IF(ISNUMBER(FIND("Lubrificação",C999)),"Lubrificação",
IF(ISNUMBER(FIND("Estoque - Carregadeiras",C999)),"Carregadeiras",IF(ISNUMBER(FIND("Estoque - Veic. Leves",C999)),"Veic. Leves",
IF(ISNUMBER(FIND("Estoque - Caminhões",C999)),"Caminhões",IF(ISNUMBER(FIND("Estoque - Transbordos",C999)),"Transbordos",
IF(ISNUMBER(FIND("Estoque - Tratores",C999)),"Tratores",
IF(ISNUMBER(FIND("Estoque - Máquinas pesadas",C999)),"Máquinas pesadas",
IF(ISNUMBER(FIND("Estoque - Reboques",C999)),"Reboques",
IF(C999="Estoque","Estoque",
IF(AND(ISNUMBER(C999),C999&gt;1000,C999&lt;2000),"Caminhões",
IF(AND(ISNUMBER(C999),C999&gt;2000,C999&lt;3000),"Tratores",
IF(AND(ISNUMBER(C999),C999&gt;3000,C999&lt;4000),"Carregadeiras",
IF(AND(ISNUMBER(C999),C999&gt;4000,C999&lt;5000),"Máquinas pesadas",
IF(AND(ISNUMBER(C999),C999&gt;5000,C999&lt;6000),"Colhedoras",
IF(AND(ISNUMBER(C999),C999&gt;7000,C999&lt;8000),"Irrigação",
IF(AND(ISNUMBER(C999),C999&gt;8000,C999&lt;9000),"Reboques",IF(AND(ISNUMBER(C999),C999&gt;0,C999&lt;1000),"Veic. Leves","")))))))))))))))))))))</f>
        <v>Tratores</v>
      </c>
      <c r="B999" s="111"/>
      <c r="C999" s="171">
        <v>2024</v>
      </c>
      <c r="D999" s="170">
        <v>38055</v>
      </c>
      <c r="E999" s="173" t="s">
        <v>26092</v>
      </c>
      <c r="F999" s="101" t="str">
        <f>IF(ISBLANK(K999), "Apenas Solicitação", "Tem OC")</f>
        <v>Apenas Solicitação</v>
      </c>
      <c r="G999" s="170">
        <v>6</v>
      </c>
      <c r="H999" s="102">
        <f>G999-I999</f>
        <v>6</v>
      </c>
      <c r="I999" s="103"/>
      <c r="J999" s="174">
        <v>45856</v>
      </c>
      <c r="K999" s="173"/>
      <c r="L999" s="173"/>
      <c r="M999" s="104" t="str">
        <f ca="1">IF(OR(N999="", N999=0), "", IF(N999&gt;TODAY(), "No prazo", "Atrasado"))</f>
        <v/>
      </c>
      <c r="N999" s="104" t="str">
        <f>IFERROR(K999 + VALUE(LEFT(L999, FIND(" ", L999) - 1)), "")</f>
        <v/>
      </c>
      <c r="O999" s="105" t="str">
        <f>IF(_xlfn.DAYS(K999,J999)&lt;0, "Aguardando OC", _xlfn.DAYS(K999,J999))</f>
        <v>Aguardando OC</v>
      </c>
      <c r="P999" s="170">
        <v>412289</v>
      </c>
      <c r="Q999" s="55"/>
      <c r="R999" s="170">
        <v>0</v>
      </c>
      <c r="S999" s="2">
        <v>221</v>
      </c>
      <c r="T999" s="65" t="s">
        <v>1029</v>
      </c>
      <c r="U999" s="170">
        <v>3.89</v>
      </c>
      <c r="V999" s="170"/>
      <c r="W999" s="117" t="str">
        <f>IFERROR(VLOOKUP(V999, Fornecedores!A:C, 3, FALSE), "")</f>
        <v/>
      </c>
      <c r="X999" s="105" t="str">
        <f>IFERROR(VLOOKUP(V999, Fornecedores!A:E, 5, FALSE), "")</f>
        <v/>
      </c>
      <c r="Y999" s="105" t="str">
        <f>IFERROR(VLOOKUP(V999, Fornecedores!A:F, 6, FALSE), "")</f>
        <v/>
      </c>
      <c r="Z999" s="101" t="str">
        <f>IF(H999=0, "Pedido entregue!", "Pendente")</f>
        <v>Pendente</v>
      </c>
      <c r="AA999" s="119"/>
      <c r="AB999" s="132" t="str">
        <f>IF(Z999="Pedido Entregue!", IF(AA999=1, "Retirado do Almoxarifado", IF(AA999=2, "Material devolvido", "Aguardando retirada")), IF(Z999="Pendente", "Entrega pendente", ""))</f>
        <v>Entrega pendente</v>
      </c>
      <c r="AC999" s="18">
        <v>1</v>
      </c>
      <c r="AD999" s="18">
        <f>AC999/SUMIF($P:$P,P999,$AC:$AC)</f>
        <v>1</v>
      </c>
      <c r="AE999" s="18">
        <f>IF(R999=0,0,AC999/SUMIF($R:$R,R999,$AC:$AC))</f>
        <v>0</v>
      </c>
      <c r="AF999" s="18">
        <f>IF(R999=0,1,0)</f>
        <v>1</v>
      </c>
      <c r="AH999" t="str">
        <f>TEXT(J999,"MMMM")</f>
        <v>julho</v>
      </c>
    </row>
    <row r="1000" spans="1:34" ht="12.75" hidden="1" customHeight="1" x14ac:dyDescent="0.25">
      <c r="A1000" s="90" t="str">
        <f>IF(C1000="Oficina Diversos","Oficina Geral",
IF(ISNUMBER(FIND("Estoque - Colhedoras",C1000)),"Colhedoras",IF(ISNUMBER(FIND("Caldeiraria",C1000)),"Caldeiraria",IF(ISNUMBER(FIND("Borracharia",C1000)),"Borracharia",IF(ISNUMBER(FIND("Lubrificação",C1000)),"Lubrificação",
IF(ISNUMBER(FIND("Estoque - Carregadeiras",C1000)),"Carregadeiras",IF(ISNUMBER(FIND("Estoque - Veic. Leves",C1000)),"Veic. Leves",
IF(ISNUMBER(FIND("Estoque - Caminhões",C1000)),"Caminhões",IF(ISNUMBER(FIND("Estoque - Transbordos",C1000)),"Transbordos",
IF(ISNUMBER(FIND("Estoque - Tratores",C1000)),"Tratores",
IF(ISNUMBER(FIND("Estoque - Máquinas pesadas",C1000)),"Máquinas pesadas",
IF(ISNUMBER(FIND("Estoque - Reboques",C1000)),"Reboques",
IF(C1000="Estoque","Estoque",
IF(AND(ISNUMBER(C1000),C1000&gt;1000,C1000&lt;2000),"Caminhões",
IF(AND(ISNUMBER(C1000),C1000&gt;2000,C1000&lt;3000),"Tratores",
IF(AND(ISNUMBER(C1000),C1000&gt;3000,C1000&lt;4000),"Carregadeiras",
IF(AND(ISNUMBER(C1000),C1000&gt;4000,C1000&lt;5000),"Máquinas pesadas",
IF(AND(ISNUMBER(C1000),C1000&gt;5000,C1000&lt;6000),"Colhedoras",
IF(AND(ISNUMBER(C1000),C1000&gt;7000,C1000&lt;8000),"Irrigação",
IF(AND(ISNUMBER(C1000),C1000&gt;8000,C1000&lt;9000),"Reboques",IF(AND(ISNUMBER(C1000),C1000&gt;0,C1000&lt;1000),"Veic. Leves","")))))))))))))))))))))</f>
        <v>Carregadeiras</v>
      </c>
      <c r="B1000" s="8"/>
      <c r="C1000" s="28">
        <v>3015</v>
      </c>
      <c r="D1000" s="28">
        <v>38146</v>
      </c>
      <c r="E1000" s="29" t="s">
        <v>156</v>
      </c>
      <c r="F1000" s="14" t="str">
        <f>IF(ISBLANK(K1000), "Apenas Solicitação", "Tem OC")</f>
        <v>Tem OC</v>
      </c>
      <c r="G1000" s="28">
        <v>10</v>
      </c>
      <c r="H1000" s="37">
        <f>G1000-I1000</f>
        <v>0</v>
      </c>
      <c r="I1000" s="38">
        <v>10</v>
      </c>
      <c r="J1000" s="64">
        <v>45729</v>
      </c>
      <c r="K1000" s="183">
        <v>45736</v>
      </c>
      <c r="L1000" s="7"/>
      <c r="M1000" s="44"/>
      <c r="N1000" s="44" t="str">
        <f>IFERROR(K1000 + VALUE(LEFT(L1000, FIND(" ", L1000) - 1)), "")</f>
        <v/>
      </c>
      <c r="O1000" s="3">
        <f>IF(_xlfn.DAYS(K1000,J1000)&lt;0, "Aguardando OC", _xlfn.DAYS(K1000,J1000))</f>
        <v>7</v>
      </c>
      <c r="P1000" s="206">
        <v>395926</v>
      </c>
      <c r="Q1000" s="28">
        <v>1136456</v>
      </c>
      <c r="R1000" s="206">
        <v>165334</v>
      </c>
      <c r="S1000" s="28">
        <v>112</v>
      </c>
      <c r="T1000" s="66" t="s">
        <v>157</v>
      </c>
      <c r="U1000" s="32">
        <v>10.4</v>
      </c>
      <c r="V1000" s="28">
        <v>13341</v>
      </c>
      <c r="W1000" s="47" t="str">
        <f>IFERROR(VLOOKUP(V1000, Fornecedores!A:C, 3, FALSE), "")</f>
        <v>DISMA DISTRIBUIDORA</v>
      </c>
      <c r="X1000" s="43" t="str">
        <f>IFERROR(VLOOKUP(V1000, Fornecedores!A:E, 5, FALSE), "")</f>
        <v>Araçatuba</v>
      </c>
      <c r="Y1000" s="43" t="str">
        <f>IFERROR(VLOOKUP(V1000, Fornecedores!A:F, 6, FALSE), "")</f>
        <v>SP</v>
      </c>
      <c r="Z1000" s="14" t="str">
        <f>IF(H1000=0, "Pedido entregue!", "Pendente")</f>
        <v>Pedido entregue!</v>
      </c>
      <c r="AA1000" s="59">
        <v>1</v>
      </c>
      <c r="AB1000" s="58" t="str">
        <f>IF(Z1000="Pedido Entregue!", IF(AA1000=1, "Retirado do Almoxarifado", IF(AA1000=2, "Material devolvido", "Aguardando retirada")), IF(Z1000="Pendente", "Entrega pendente", ""))</f>
        <v>Retirado do Almoxarifado</v>
      </c>
      <c r="AC1000" s="18">
        <v>1</v>
      </c>
      <c r="AD1000" s="18">
        <f>AC1000/SUMIF($P:$P,P1000,$AC:$AC)</f>
        <v>1</v>
      </c>
      <c r="AE1000" s="18">
        <f>IF(R1000=0,0,AC1000/SUMIF($R:$R,R1000,$AC:$AC))</f>
        <v>4.7619047619047616E-2</v>
      </c>
      <c r="AF1000" s="18">
        <f>IF(R1000=0,1,0)</f>
        <v>0</v>
      </c>
      <c r="AG1000" s="18">
        <f>IF(R1000=0,#REF!-J1000,0)</f>
        <v>0</v>
      </c>
      <c r="AH1000" t="str">
        <f>TEXT(J1000,"MMMM")</f>
        <v>março</v>
      </c>
    </row>
    <row r="1001" spans="1:34" ht="12.75" hidden="1" customHeight="1" x14ac:dyDescent="0.25">
      <c r="A1001" s="90" t="str">
        <f>IF(C1001="Oficina Diversos","Oficina Geral",
IF(ISNUMBER(FIND("Estoque - Colhedoras",C1001)),"Colhedoras",IF(ISNUMBER(FIND("Caldeiraria",C1001)),"Caldeiraria",IF(ISNUMBER(FIND("Borracharia",C1001)),"Borracharia",IF(ISNUMBER(FIND("Lubrificação",C1001)),"Lubrificação",
IF(ISNUMBER(FIND("Estoque - Carregadeiras",C1001)),"Carregadeiras",IF(ISNUMBER(FIND("Estoque - Veic. Leves",C1001)),"Veic. Leves",
IF(ISNUMBER(FIND("Estoque - Caminhões",C1001)),"Caminhões",IF(ISNUMBER(FIND("Estoque - Transbordos",C1001)),"Transbordos",
IF(ISNUMBER(FIND("Estoque - Tratores",C1001)),"Tratores",
IF(ISNUMBER(FIND("Estoque - Máquinas pesadas",C1001)),"Máquinas pesadas",
IF(ISNUMBER(FIND("Estoque - Reboques",C1001)),"Reboques",
IF(C1001="Estoque","Estoque",
IF(AND(ISNUMBER(C1001),C1001&gt;1000,C1001&lt;2000),"Caminhões",
IF(AND(ISNUMBER(C1001),C1001&gt;2000,C1001&lt;3000),"Tratores",
IF(AND(ISNUMBER(C1001),C1001&gt;3000,C1001&lt;4000),"Carregadeiras",
IF(AND(ISNUMBER(C1001),C1001&gt;4000,C1001&lt;5000),"Máquinas pesadas",
IF(AND(ISNUMBER(C1001),C1001&gt;5000,C1001&lt;6000),"Colhedoras",
IF(AND(ISNUMBER(C1001),C1001&gt;7000,C1001&lt;8000),"Irrigação",
IF(AND(ISNUMBER(C1001),C1001&gt;8000,C1001&lt;9000),"Reboques",IF(AND(ISNUMBER(C1001),C1001&gt;0,C1001&lt;1000),"Veic. Leves","")))))))))))))))))))))</f>
        <v>Carregadeiras</v>
      </c>
      <c r="B1001" s="80"/>
      <c r="C1001" s="28">
        <v>3016</v>
      </c>
      <c r="D1001" s="28">
        <v>38146</v>
      </c>
      <c r="E1001" s="29" t="s">
        <v>187</v>
      </c>
      <c r="F1001" s="14" t="str">
        <f>IF(ISBLANK(K1001), "Apenas Solicitação", "Tem OC")</f>
        <v>Tem OC</v>
      </c>
      <c r="G1001" s="28">
        <v>10</v>
      </c>
      <c r="H1001" s="37">
        <f>G1001-I1001</f>
        <v>0</v>
      </c>
      <c r="I1001" s="38">
        <v>10</v>
      </c>
      <c r="J1001" s="64">
        <v>45729</v>
      </c>
      <c r="K1001" s="183">
        <v>45736</v>
      </c>
      <c r="L1001" s="7"/>
      <c r="M1001" s="44"/>
      <c r="N1001" s="44" t="str">
        <f>IFERROR(K1001 + VALUE(LEFT(L1001, FIND(" ", L1001) - 1)), "")</f>
        <v/>
      </c>
      <c r="O1001" s="3">
        <f>IF(_xlfn.DAYS(K1001,J1001)&lt;0, "Aguardando OC", _xlfn.DAYS(K1001,J1001))</f>
        <v>7</v>
      </c>
      <c r="P1001" s="206">
        <v>395932</v>
      </c>
      <c r="Q1001" s="28">
        <v>1136462</v>
      </c>
      <c r="R1001" s="206">
        <v>165334</v>
      </c>
      <c r="S1001" s="28">
        <v>113</v>
      </c>
      <c r="T1001" s="66" t="s">
        <v>188</v>
      </c>
      <c r="U1001" s="32">
        <v>10.4</v>
      </c>
      <c r="V1001" s="28">
        <v>13341</v>
      </c>
      <c r="W1001" s="47" t="str">
        <f>IFERROR(VLOOKUP(V1001, Fornecedores!A:C, 3, FALSE), "")</f>
        <v>DISMA DISTRIBUIDORA</v>
      </c>
      <c r="X1001" s="43" t="str">
        <f>IFERROR(VLOOKUP(V1001, Fornecedores!A:E, 5, FALSE), "")</f>
        <v>Araçatuba</v>
      </c>
      <c r="Y1001" s="43" t="str">
        <f>IFERROR(VLOOKUP(V1001, Fornecedores!A:F, 6, FALSE), "")</f>
        <v>SP</v>
      </c>
      <c r="Z1001" s="14" t="str">
        <f>IF(H1001=0, "Pedido entregue!", "Pendente")</f>
        <v>Pedido entregue!</v>
      </c>
      <c r="AA1001" s="59">
        <v>1</v>
      </c>
      <c r="AB1001" s="58" t="str">
        <f>IF(Z1001="Pedido Entregue!", IF(AA1001=1, "Retirado do Almoxarifado", IF(AA1001=2, "Material devolvido", "Aguardando retirada")), IF(Z1001="Pendente", "Entrega pendente", ""))</f>
        <v>Retirado do Almoxarifado</v>
      </c>
      <c r="AC1001" s="18">
        <v>1</v>
      </c>
      <c r="AD1001" s="18">
        <f>AC1001/SUMIF($P:$P,P1001,$AC:$AC)</f>
        <v>1</v>
      </c>
      <c r="AE1001" s="18">
        <f>IF(R1001=0,0,AC1001/SUMIF($R:$R,R1001,$AC:$AC))</f>
        <v>4.7619047619047616E-2</v>
      </c>
      <c r="AF1001" s="18">
        <f>IF(R1001=0,1,0)</f>
        <v>0</v>
      </c>
      <c r="AG1001" s="18">
        <f>IF(R1001=0,#REF!-J1001,0)</f>
        <v>0</v>
      </c>
      <c r="AH1001" t="str">
        <f>TEXT(J1001,"MMMM")</f>
        <v>março</v>
      </c>
    </row>
    <row r="1002" spans="1:34" ht="12.75" customHeight="1" x14ac:dyDescent="0.25">
      <c r="A1002" s="90" t="str">
        <f>IF(C1002="Oficina Diversos","Oficina Geral",
IF(ISNUMBER(FIND("Estoque - Colhedoras",C1002)),"Colhedoras",IF(ISNUMBER(FIND("Caldeiraria",C1002)),"Caldeiraria",IF(ISNUMBER(FIND("Borracharia",C1002)),"Borracharia",IF(ISNUMBER(FIND("Lubrificação",C1002)),"Lubrificação",
IF(ISNUMBER(FIND("Estoque - Carregadeiras",C1002)),"Carregadeiras",IF(ISNUMBER(FIND("Estoque - Veic. Leves",C1002)),"Veic. Leves",
IF(ISNUMBER(FIND("Estoque - Caminhões",C1002)),"Caminhões",IF(ISNUMBER(FIND("Estoque - Transbordos",C1002)),"Transbordos",
IF(ISNUMBER(FIND("Estoque - Tratores",C1002)),"Tratores",
IF(ISNUMBER(FIND("Estoque - Máquinas pesadas",C1002)),"Máquinas pesadas",
IF(ISNUMBER(FIND("Estoque - Reboques",C1002)),"Reboques",
IF(C1002="Estoque","Estoque",
IF(AND(ISNUMBER(C1002),C1002&gt;1000,C1002&lt;2000),"Caminhões",
IF(AND(ISNUMBER(C1002),C1002&gt;2000,C1002&lt;3000),"Tratores",
IF(AND(ISNUMBER(C1002),C1002&gt;3000,C1002&lt;4000),"Carregadeiras",
IF(AND(ISNUMBER(C1002),C1002&gt;4000,C1002&lt;5000),"Máquinas pesadas",
IF(AND(ISNUMBER(C1002),C1002&gt;5000,C1002&lt;6000),"Colhedoras",
IF(AND(ISNUMBER(C1002),C1002&gt;7000,C1002&lt;8000),"Irrigação",
IF(AND(ISNUMBER(C1002),C1002&gt;8000,C1002&lt;9000),"Reboques",IF(AND(ISNUMBER(C1002),C1002&gt;0,C1002&lt;1000),"Veic. Leves","")))))))))))))))))))))</f>
        <v>Tratores</v>
      </c>
      <c r="B1002" s="215"/>
      <c r="C1002" s="227">
        <v>2024</v>
      </c>
      <c r="D1002" s="107">
        <v>38379</v>
      </c>
      <c r="E1002" s="108" t="s">
        <v>20222</v>
      </c>
      <c r="F1002" s="101" t="str">
        <f>IF(ISBLANK(K1002), "Apenas Solicitação", "Tem OC")</f>
        <v>Apenas Solicitação</v>
      </c>
      <c r="G1002" s="107">
        <v>2</v>
      </c>
      <c r="H1002" s="102">
        <f>G1002-I1002</f>
        <v>2</v>
      </c>
      <c r="I1002" s="103">
        <v>0</v>
      </c>
      <c r="J1002" s="109">
        <v>45812</v>
      </c>
      <c r="K1002" s="196"/>
      <c r="L1002" s="108"/>
      <c r="M1002" s="104" t="str">
        <f ca="1">IF(OR(N1002="", N1002=0), "", IF(N1002&gt;TODAY(), "No prazo", "Atrasado"))</f>
        <v/>
      </c>
      <c r="N1002" s="104" t="str">
        <f>IFERROR(K1002 + VALUE(LEFT(L1002, FIND(" ", L1002) - 1)), "")</f>
        <v/>
      </c>
      <c r="O1002" s="105" t="str">
        <f>IF(_xlfn.DAYS(K1002,J1002)&lt;0, "Aguardando OC", _xlfn.DAYS(K1002,J1002))</f>
        <v>Aguardando OC</v>
      </c>
      <c r="P1002" s="196">
        <v>405809</v>
      </c>
      <c r="Q1002" s="55"/>
      <c r="R1002" s="196">
        <v>0</v>
      </c>
      <c r="S1002" s="107">
        <v>221</v>
      </c>
      <c r="T1002" s="65" t="s">
        <v>1029</v>
      </c>
      <c r="U1002" s="110">
        <v>37.907499999999999</v>
      </c>
      <c r="V1002" s="107"/>
      <c r="W1002" s="117" t="str">
        <f>IFERROR(VLOOKUP(V1002, Fornecedores!A:C, 3, FALSE), "")</f>
        <v/>
      </c>
      <c r="X1002" s="105" t="str">
        <f>IFERROR(VLOOKUP(V1002, Fornecedores!A:E, 5, FALSE), "")</f>
        <v/>
      </c>
      <c r="Y1002" s="105" t="str">
        <f>IFERROR(VLOOKUP(V1002, Fornecedores!A:F, 6, FALSE), "")</f>
        <v/>
      </c>
      <c r="Z1002" s="101" t="str">
        <f>IF(H1002=0, "Pedido entregue!", "Pendente")</f>
        <v>Pendente</v>
      </c>
      <c r="AA1002" s="119"/>
      <c r="AB1002" s="58" t="str">
        <f>IF(Z1002="Pedido Entregue!", IF(AA1002=1, "Retirado do Almoxarifado", IF(AA1002=2, "Material devolvido", "Aguardando retirada")), IF(Z1002="Pendente", "Entrega pendente", ""))</f>
        <v>Entrega pendente</v>
      </c>
      <c r="AC1002" s="18">
        <v>1</v>
      </c>
      <c r="AD1002" s="18">
        <f>AC1002/SUMIF($P:$P,P1002,$AC:$AC)</f>
        <v>1</v>
      </c>
      <c r="AE1002" s="18">
        <f>IF(R1002=0,0,AC1002/SUMIF($R:$R,R1002,$AC:$AC))</f>
        <v>0</v>
      </c>
      <c r="AF1002" s="18">
        <f>IF(R1002=0,1,0)</f>
        <v>1</v>
      </c>
      <c r="AH1002" t="str">
        <f>TEXT(J1002,"MMMM")</f>
        <v>junho</v>
      </c>
    </row>
    <row r="1003" spans="1:34" ht="12.75" hidden="1" customHeight="1" x14ac:dyDescent="0.25">
      <c r="A1003" s="90" t="str">
        <f>IF(C1003="Oficina Diversos","Oficina Geral",
IF(ISNUMBER(FIND("Estoque - Colhedoras",C1003)),"Colhedoras",IF(ISNUMBER(FIND("Caldeiraria",C1003)),"Caldeiraria",IF(ISNUMBER(FIND("Borracharia",C1003)),"Borracharia",IF(ISNUMBER(FIND("Lubrificação",C1003)),"Lubrificação",
IF(ISNUMBER(FIND("Estoque - Carregadeiras",C1003)),"Carregadeiras",IF(ISNUMBER(FIND("Estoque - Veic. Leves",C1003)),"Veic. Leves",
IF(ISNUMBER(FIND("Estoque - Caminhões",C1003)),"Caminhões",IF(ISNUMBER(FIND("Estoque - Transbordos",C1003)),"Transbordos",
IF(ISNUMBER(FIND("Estoque - Tratores",C1003)),"Tratores",
IF(ISNUMBER(FIND("Estoque - Máquinas pesadas",C1003)),"Máquinas pesadas",
IF(ISNUMBER(FIND("Estoque - Reboques",C1003)),"Reboques",
IF(C1003="Estoque","Estoque",
IF(AND(ISNUMBER(C1003),C1003&gt;1000,C1003&lt;2000),"Caminhões",
IF(AND(ISNUMBER(C1003),C1003&gt;2000,C1003&lt;3000),"Tratores",
IF(AND(ISNUMBER(C1003),C1003&gt;3000,C1003&lt;4000),"Carregadeiras",
IF(AND(ISNUMBER(C1003),C1003&gt;4000,C1003&lt;5000),"Máquinas pesadas",
IF(AND(ISNUMBER(C1003),C1003&gt;5000,C1003&lt;6000),"Colhedoras",
IF(AND(ISNUMBER(C1003),C1003&gt;7000,C1003&lt;8000),"Irrigação",
IF(AND(ISNUMBER(C1003),C1003&gt;8000,C1003&lt;9000),"Reboques",IF(AND(ISNUMBER(C1003),C1003&gt;0,C1003&lt;1000),"Veic. Leves","")))))))))))))))))))))</f>
        <v>Tratores</v>
      </c>
      <c r="B1003" s="84"/>
      <c r="C1003" s="2">
        <v>2030</v>
      </c>
      <c r="D1003" s="2">
        <v>38382</v>
      </c>
      <c r="E1003" s="3" t="s">
        <v>19998</v>
      </c>
      <c r="F1003" s="14" t="str">
        <f>IF(ISBLANK(K1003), "Apenas Solicitação", "Tem OC")</f>
        <v>Tem OC</v>
      </c>
      <c r="G1003" s="2">
        <v>1</v>
      </c>
      <c r="H1003" s="37">
        <f>G1003-I1003</f>
        <v>0</v>
      </c>
      <c r="I1003" s="38">
        <v>1</v>
      </c>
      <c r="J1003" s="4">
        <v>45796</v>
      </c>
      <c r="K1003" s="180">
        <v>45804</v>
      </c>
      <c r="L1003" s="3" t="s">
        <v>20166</v>
      </c>
      <c r="M1003" s="44" t="str">
        <f ca="1">IF(OR(N1003="", N1003=0), "", IF(N1003&gt;TODAY(), "No prazo", "Atrasado"))</f>
        <v>Atrasado</v>
      </c>
      <c r="N1003" s="44">
        <f>IFERROR(K1003 + VALUE(LEFT(L1003, FIND(" ", L1003) - 1)), "")</f>
        <v>45808</v>
      </c>
      <c r="O1003" s="3">
        <f>IF(_xlfn.DAYS(K1003,J1003)&lt;0, "Aguardando OC", _xlfn.DAYS(K1003,J1003))</f>
        <v>8</v>
      </c>
      <c r="P1003" s="14">
        <v>403488</v>
      </c>
      <c r="Q1003" s="55"/>
      <c r="R1003" s="14">
        <v>168234</v>
      </c>
      <c r="S1003" s="2">
        <v>221</v>
      </c>
      <c r="T1003" s="65" t="s">
        <v>1029</v>
      </c>
      <c r="U1003" s="21">
        <v>414.34</v>
      </c>
      <c r="V1003" s="2">
        <v>3465</v>
      </c>
      <c r="W1003" s="47" t="str">
        <f>IFERROR(VLOOKUP(V1003, Fornecedores!A:C, 3, FALSE), "")</f>
        <v>MAQNELSON AGRICOLA L</v>
      </c>
      <c r="X1003" s="43" t="str">
        <f>IFERROR(VLOOKUP(V1003, Fornecedores!A:E, 5, FALSE), "")</f>
        <v>Itumbiara</v>
      </c>
      <c r="Y1003" s="43" t="str">
        <f>IFERROR(VLOOKUP(V1003, Fornecedores!A:F, 6, FALSE), "")</f>
        <v>GO</v>
      </c>
      <c r="Z1003" s="14" t="str">
        <f>IF(H1003=0, "Pedido entregue!", "Pendente")</f>
        <v>Pedido entregue!</v>
      </c>
      <c r="AA1003" s="59"/>
      <c r="AB1003" s="58" t="str">
        <f>IF(Z1003="Pedido Entregue!", IF(AA1003=1, "Retirado do Almoxarifado", IF(AA1003=2, "Material devolvido", "Aguardando retirada")), IF(Z1003="Pendente", "Entrega pendente", ""))</f>
        <v>Aguardando retirada</v>
      </c>
      <c r="AC1003" s="18">
        <v>1</v>
      </c>
      <c r="AD1003" s="18">
        <f>AC1003/SUMIF($P:$P,P1003,$AC:$AC)</f>
        <v>1</v>
      </c>
      <c r="AE1003" s="18">
        <f>IF(R1003=0,0,AC1003/SUMIF($R:$R,R1003,$AC:$AC))</f>
        <v>4.7619047619047616E-2</v>
      </c>
      <c r="AF1003" s="18">
        <f>IF(R1003=0,1,0)</f>
        <v>0</v>
      </c>
      <c r="AH1003" t="str">
        <f>TEXT(J1003,"MMMM")</f>
        <v>maio</v>
      </c>
    </row>
    <row r="1004" spans="1:34" ht="12.75" hidden="1" customHeight="1" x14ac:dyDescent="0.25">
      <c r="A1004" s="90" t="str">
        <f>IF(C1004="Oficina Diversos","Oficina Geral",
IF(ISNUMBER(FIND("Estoque - Colhedoras",C1004)),"Colhedoras",IF(ISNUMBER(FIND("Caldeiraria",C1004)),"Caldeiraria",IF(ISNUMBER(FIND("Borracharia",C1004)),"Borracharia",IF(ISNUMBER(FIND("Lubrificação",C1004)),"Lubrificação",
IF(ISNUMBER(FIND("Estoque - Carregadeiras",C1004)),"Carregadeiras",IF(ISNUMBER(FIND("Estoque - Veic. Leves",C1004)),"Veic. Leves",
IF(ISNUMBER(FIND("Estoque - Caminhões",C1004)),"Caminhões",IF(ISNUMBER(FIND("Estoque - Transbordos",C1004)),"Transbordos",
IF(ISNUMBER(FIND("Estoque - Tratores",C1004)),"Tratores",
IF(ISNUMBER(FIND("Estoque - Máquinas pesadas",C1004)),"Máquinas pesadas",
IF(ISNUMBER(FIND("Estoque - Reboques",C1004)),"Reboques",
IF(C1004="Estoque","Estoque",
IF(AND(ISNUMBER(C1004),C1004&gt;1000,C1004&lt;2000),"Caminhões",
IF(AND(ISNUMBER(C1004),C1004&gt;2000,C1004&lt;3000),"Tratores",
IF(AND(ISNUMBER(C1004),C1004&gt;3000,C1004&lt;4000),"Carregadeiras",
IF(AND(ISNUMBER(C1004),C1004&gt;4000,C1004&lt;5000),"Máquinas pesadas",
IF(AND(ISNUMBER(C1004),C1004&gt;5000,C1004&lt;6000),"Colhedoras",
IF(AND(ISNUMBER(C1004),C1004&gt;7000,C1004&lt;8000),"Irrigação",
IF(AND(ISNUMBER(C1004),C1004&gt;8000,C1004&lt;9000),"Reboques",IF(AND(ISNUMBER(C1004),C1004&gt;0,C1004&lt;1000),"Veic. Leves","")))))))))))))))))))))</f>
        <v>Veic. Leves</v>
      </c>
      <c r="B1004" s="8"/>
      <c r="C1004" s="42">
        <v>11</v>
      </c>
      <c r="D1004" s="42">
        <v>38419</v>
      </c>
      <c r="E1004" s="43" t="s">
        <v>267</v>
      </c>
      <c r="F1004" s="14" t="str">
        <f>IF(ISBLANK(K1004), "Apenas Solicitação", "Tem OC")</f>
        <v>Tem OC</v>
      </c>
      <c r="G1004" s="42">
        <v>1</v>
      </c>
      <c r="H1004" s="37">
        <f>G1004-I1004</f>
        <v>0</v>
      </c>
      <c r="I1004" s="38">
        <v>1</v>
      </c>
      <c r="J1004" s="44">
        <v>45749</v>
      </c>
      <c r="K1004" s="185">
        <v>45754</v>
      </c>
      <c r="L1004" s="3"/>
      <c r="M1004" s="44" t="str">
        <f ca="1">IF(OR(N1004="", N1004=0), "", IF(N1004&gt;TODAY(), "No prazo", "Atrasado"))</f>
        <v/>
      </c>
      <c r="N1004" s="44" t="str">
        <f>IFERROR(K1004 + VALUE(LEFT(L1004, FIND(" ", L1004) - 1)), "")</f>
        <v/>
      </c>
      <c r="O1004" s="3">
        <f>IF(_xlfn.DAYS(K1004,J1004)&lt;0, "Aguardando OC", _xlfn.DAYS(K1004,J1004))</f>
        <v>5</v>
      </c>
      <c r="P1004" s="191">
        <v>397794</v>
      </c>
      <c r="Q1004" s="42">
        <v>1141174</v>
      </c>
      <c r="R1004" s="191">
        <v>166437</v>
      </c>
      <c r="S1004" s="42">
        <v>719</v>
      </c>
      <c r="T1004" s="67" t="s">
        <v>11</v>
      </c>
      <c r="U1004" s="45">
        <v>23</v>
      </c>
      <c r="V1004" s="42">
        <v>2097</v>
      </c>
      <c r="W1004" s="47" t="str">
        <f>IFERROR(VLOOKUP(V1004, Fornecedores!A:C, 3, FALSE), "")</f>
        <v xml:space="preserve">CAUPECAS            </v>
      </c>
      <c r="X1004" s="43" t="str">
        <f>IFERROR(VLOOKUP(V1004, Fornecedores!A:E, 5, FALSE), "")</f>
        <v>Recife</v>
      </c>
      <c r="Y1004" s="43" t="str">
        <f>IFERROR(VLOOKUP(V1004, Fornecedores!A:F, 6, FALSE), "")</f>
        <v>PE</v>
      </c>
      <c r="Z1004" s="14" t="str">
        <f>IF(H1004=0, "Pedido entregue!", "Pendente")</f>
        <v>Pedido entregue!</v>
      </c>
      <c r="AA1004" s="59">
        <v>0</v>
      </c>
      <c r="AB1004" s="58" t="str">
        <f>IF(Z1004="Pedido Entregue!", IF(AA1004=1, "Retirado do Almoxarifado", IF(AA1004=2, "Material devolvido", "Aguardando retirada")), IF(Z1004="Pendente", "Entrega pendente", ""))</f>
        <v>Aguardando retirada</v>
      </c>
      <c r="AC1004" s="18">
        <v>1</v>
      </c>
      <c r="AD1004" s="18">
        <f>AC1004/SUMIF($P:$P,P1004,$AC:$AC)</f>
        <v>1</v>
      </c>
      <c r="AE1004" s="18">
        <f>IF(R1004=0,0,AC1004/SUMIF($R:$R,R1004,$AC:$AC))</f>
        <v>0.16666666666666666</v>
      </c>
      <c r="AF1004" s="18">
        <f>IF(R1004=0,1,0)</f>
        <v>0</v>
      </c>
      <c r="AG1004" s="18">
        <f>IF(R1004=0,#REF!-J1004,0)</f>
        <v>0</v>
      </c>
      <c r="AH1004" t="str">
        <f>TEXT(J1004,"MMMM")</f>
        <v>abril</v>
      </c>
    </row>
    <row r="1005" spans="1:34" ht="12.75" customHeight="1" x14ac:dyDescent="0.25">
      <c r="A1005" s="90" t="str">
        <f>IF(C1005="Oficina Diversos","Oficina Geral",
IF(ISNUMBER(FIND("Estoque - Colhedoras",C1005)),"Colhedoras",IF(ISNUMBER(FIND("Caldeiraria",C1005)),"Caldeiraria",IF(ISNUMBER(FIND("Borracharia",C1005)),"Borracharia",IF(ISNUMBER(FIND("Lubrificação",C1005)),"Lubrificação",
IF(ISNUMBER(FIND("Estoque - Carregadeiras",C1005)),"Carregadeiras",IF(ISNUMBER(FIND("Estoque - Veic. Leves",C1005)),"Veic. Leves",
IF(ISNUMBER(FIND("Estoque - Caminhões",C1005)),"Caminhões",IF(ISNUMBER(FIND("Estoque - Transbordos",C1005)),"Transbordos",
IF(ISNUMBER(FIND("Estoque - Tratores",C1005)),"Tratores",
IF(ISNUMBER(FIND("Estoque - Máquinas pesadas",C1005)),"Máquinas pesadas",
IF(ISNUMBER(FIND("Estoque - Reboques",C1005)),"Reboques",
IF(C1005="Estoque","Estoque",
IF(AND(ISNUMBER(C1005),C1005&gt;1000,C1005&lt;2000),"Caminhões",
IF(AND(ISNUMBER(C1005),C1005&gt;2000,C1005&lt;3000),"Tratores",
IF(AND(ISNUMBER(C1005),C1005&gt;3000,C1005&lt;4000),"Carregadeiras",
IF(AND(ISNUMBER(C1005),C1005&gt;4000,C1005&lt;5000),"Máquinas pesadas",
IF(AND(ISNUMBER(C1005),C1005&gt;5000,C1005&lt;6000),"Colhedoras",
IF(AND(ISNUMBER(C1005),C1005&gt;7000,C1005&lt;8000),"Irrigação",
IF(AND(ISNUMBER(C1005),C1005&gt;8000,C1005&lt;9000),"Reboques",IF(AND(ISNUMBER(C1005),C1005&gt;0,C1005&lt;1000),"Veic. Leves","")))))))))))))))))))))</f>
        <v>Caminhões</v>
      </c>
      <c r="B1005" s="111"/>
      <c r="C1005" s="171">
        <v>1030</v>
      </c>
      <c r="D1005" s="170">
        <v>38515</v>
      </c>
      <c r="E1005" s="173" t="s">
        <v>25949</v>
      </c>
      <c r="F1005" s="101" t="str">
        <f>IF(ISBLANK(K1005), "Apenas Solicitação", "Tem OC")</f>
        <v>Tem OC</v>
      </c>
      <c r="G1005" s="170">
        <v>1</v>
      </c>
      <c r="H1005" s="102">
        <f>G1005-I1005</f>
        <v>1</v>
      </c>
      <c r="I1005" s="103"/>
      <c r="J1005" s="174">
        <v>45847</v>
      </c>
      <c r="K1005" s="174">
        <v>45853</v>
      </c>
      <c r="L1005" s="173" t="s">
        <v>20160</v>
      </c>
      <c r="M1005" s="104" t="str">
        <f ca="1">IF(OR(N1005="", N1005=0), "", IF(N1005&gt;TODAY(), "No prazo", "Atrasado"))</f>
        <v>No prazo</v>
      </c>
      <c r="N1005" s="104">
        <f>IFERROR(K1005 + VALUE(LEFT(L1005, FIND(" ", L1005) - 1)), "")</f>
        <v>45863</v>
      </c>
      <c r="O1005" s="105">
        <f>IF(_xlfn.DAYS(K1005,J1005)&lt;0, "Aguardando OC", _xlfn.DAYS(K1005,J1005))</f>
        <v>6</v>
      </c>
      <c r="P1005" s="212">
        <v>411020</v>
      </c>
      <c r="Q1005" s="55"/>
      <c r="R1005" s="212">
        <v>170979</v>
      </c>
      <c r="S1005" s="2">
        <v>221</v>
      </c>
      <c r="T1005" s="65" t="s">
        <v>1029</v>
      </c>
      <c r="U1005" s="170">
        <v>640.25</v>
      </c>
      <c r="V1005" s="170">
        <v>2106</v>
      </c>
      <c r="W1005" s="117" t="str">
        <f>IFERROR(VLOOKUP(V1005, Fornecedores!A:C, 3, FALSE), "")</f>
        <v xml:space="preserve">UNIDAS              </v>
      </c>
      <c r="X1005" s="105" t="str">
        <f>IFERROR(VLOOKUP(V1005, Fornecedores!A:E, 5, FALSE), "")</f>
        <v>João Pessoa</v>
      </c>
      <c r="Y1005" s="105" t="str">
        <f>IFERROR(VLOOKUP(V1005, Fornecedores!A:F, 6, FALSE), "")</f>
        <v>PB</v>
      </c>
      <c r="Z1005" s="101" t="str">
        <f>IF(H1005=0, "Pedido entregue!", "Pendente")</f>
        <v>Pendente</v>
      </c>
      <c r="AA1005" s="119"/>
      <c r="AB1005" s="132" t="str">
        <f>IF(Z1005="Pedido Entregue!", IF(AA1005=1, "Retirado do Almoxarifado", IF(AA1005=2, "Material devolvido", "Aguardando retirada")), IF(Z1005="Pendente", "Entrega pendente", ""))</f>
        <v>Entrega pendente</v>
      </c>
      <c r="AC1005" s="18">
        <v>1</v>
      </c>
      <c r="AD1005" s="18">
        <f>AC1005/SUMIF($P:$P,P1005,$AC:$AC)</f>
        <v>1</v>
      </c>
      <c r="AE1005" s="18">
        <f>IF(R1005=0,0,AC1005/SUMIF($R:$R,R1005,$AC:$AC))</f>
        <v>0.16666666666666666</v>
      </c>
      <c r="AF1005" s="18">
        <f>IF(R1005=0,1,0)</f>
        <v>0</v>
      </c>
      <c r="AH1005" t="str">
        <f>TEXT(J1005,"MMMM")</f>
        <v>julho</v>
      </c>
    </row>
    <row r="1006" spans="1:34" ht="12.75" customHeight="1" x14ac:dyDescent="0.25">
      <c r="A1006" s="90" t="str">
        <f>IF(C1006="Oficina Diversos","Oficina Geral",
IF(ISNUMBER(FIND("Estoque - Colhedoras",C1006)),"Colhedoras",IF(ISNUMBER(FIND("Caldeiraria",C1006)),"Caldeiraria",IF(ISNUMBER(FIND("Borracharia",C1006)),"Borracharia",IF(ISNUMBER(FIND("Lubrificação",C1006)),"Lubrificação",
IF(ISNUMBER(FIND("Estoque - Carregadeiras",C1006)),"Carregadeiras",IF(ISNUMBER(FIND("Estoque - Veic. Leves",C1006)),"Veic. Leves",
IF(ISNUMBER(FIND("Estoque - Caminhões",C1006)),"Caminhões",IF(ISNUMBER(FIND("Estoque - Transbordos",C1006)),"Transbordos",
IF(ISNUMBER(FIND("Estoque - Tratores",C1006)),"Tratores",
IF(ISNUMBER(FIND("Estoque - Máquinas pesadas",C1006)),"Máquinas pesadas",
IF(ISNUMBER(FIND("Estoque - Reboques",C1006)),"Reboques",
IF(C1006="Estoque","Estoque",
IF(AND(ISNUMBER(C1006),C1006&gt;1000,C1006&lt;2000),"Caminhões",
IF(AND(ISNUMBER(C1006),C1006&gt;2000,C1006&lt;3000),"Tratores",
IF(AND(ISNUMBER(C1006),C1006&gt;3000,C1006&lt;4000),"Carregadeiras",
IF(AND(ISNUMBER(C1006),C1006&gt;4000,C1006&lt;5000),"Máquinas pesadas",
IF(AND(ISNUMBER(C1006),C1006&gt;5000,C1006&lt;6000),"Colhedoras",
IF(AND(ISNUMBER(C1006),C1006&gt;7000,C1006&lt;8000),"Irrigação",
IF(AND(ISNUMBER(C1006),C1006&gt;8000,C1006&lt;9000),"Reboques",IF(AND(ISNUMBER(C1006),C1006&gt;0,C1006&lt;1000),"Veic. Leves","")))))))))))))))))))))</f>
        <v>Caminhões</v>
      </c>
      <c r="B1006" s="111"/>
      <c r="C1006" s="144">
        <v>1036</v>
      </c>
      <c r="D1006" s="143">
        <v>38516</v>
      </c>
      <c r="E1006" s="146" t="s">
        <v>20870</v>
      </c>
      <c r="F1006" s="101" t="str">
        <f>IF(ISBLANK(K1006), "Apenas Solicitação", "Tem OC")</f>
        <v>Apenas Solicitação</v>
      </c>
      <c r="G1006" s="143">
        <v>6</v>
      </c>
      <c r="H1006" s="102">
        <f>G1006-I1006</f>
        <v>6</v>
      </c>
      <c r="I1006" s="103"/>
      <c r="J1006" s="147">
        <v>45835</v>
      </c>
      <c r="K1006" s="202"/>
      <c r="L1006" s="49"/>
      <c r="M1006" s="104" t="str">
        <f ca="1">IF(OR(N1006="", N1006=0), "", IF(N1006&gt;TODAY(), "No prazo", "Atrasado"))</f>
        <v/>
      </c>
      <c r="N1006" s="104" t="str">
        <f>IFERROR(K1006 + VALUE(LEFT(L1006, FIND(" ", L1006) - 1)), "")</f>
        <v/>
      </c>
      <c r="O1006" s="105" t="str">
        <f>IF(_xlfn.DAYS(K1006,J1006)&lt;0, "Aguardando OC", _xlfn.DAYS(K1006,J1006))</f>
        <v>Aguardando OC</v>
      </c>
      <c r="P1006" s="200">
        <v>409206</v>
      </c>
      <c r="Q1006" s="55"/>
      <c r="R1006" s="200">
        <v>0</v>
      </c>
      <c r="S1006" s="143">
        <v>221</v>
      </c>
      <c r="T1006" s="65" t="s">
        <v>1029</v>
      </c>
      <c r="U1006" s="164">
        <v>11.71</v>
      </c>
      <c r="V1006" s="144"/>
      <c r="W1006" s="117" t="str">
        <f>IFERROR(VLOOKUP(V1006, Fornecedores!A:C, 3, FALSE), "")</f>
        <v/>
      </c>
      <c r="X1006" s="105" t="str">
        <f>IFERROR(VLOOKUP(V1006, Fornecedores!A:E, 5, FALSE), "")</f>
        <v/>
      </c>
      <c r="Y1006" s="105" t="str">
        <f>IFERROR(VLOOKUP(V1006, Fornecedores!A:F, 6, FALSE), "")</f>
        <v/>
      </c>
      <c r="Z1006" s="101" t="str">
        <f>IF(H1006=0, "Pedido entregue!", "Pendente")</f>
        <v>Pendente</v>
      </c>
      <c r="AA1006" s="119"/>
      <c r="AB1006" s="132" t="str">
        <f>IF(Z1006="Pedido Entregue!", IF(AA1006=1, "Retirado do Almoxarifado", IF(AA1006=2, "Material devolvido", "Aguardando retirada")), IF(Z1006="Pendente", "Entrega pendente", ""))</f>
        <v>Entrega pendente</v>
      </c>
      <c r="AC1006" s="18">
        <v>1</v>
      </c>
      <c r="AD1006" s="18">
        <f>AC1006/SUMIF($P:$P,P1006,$AC:$AC)</f>
        <v>1</v>
      </c>
      <c r="AE1006" s="18">
        <f>IF(R1006=0,0,AC1006/SUMIF($R:$R,R1006,$AC:$AC))</f>
        <v>0</v>
      </c>
      <c r="AF1006" s="18">
        <f>IF(R1006=0,1,0)</f>
        <v>1</v>
      </c>
      <c r="AH1006" t="str">
        <f>TEXT(J1006,"MMMM")</f>
        <v>junho</v>
      </c>
    </row>
    <row r="1007" spans="1:34" ht="12.75" hidden="1" customHeight="1" x14ac:dyDescent="0.25">
      <c r="A1007" s="90" t="str">
        <f>IF(C1007="Oficina Diversos","Oficina Geral",
IF(ISNUMBER(FIND("Estoque - Colhedoras",C1007)),"Colhedoras",IF(ISNUMBER(FIND("Caldeiraria",C1007)),"Caldeiraria",IF(ISNUMBER(FIND("Borracharia",C1007)),"Borracharia",IF(ISNUMBER(FIND("Lubrificação",C1007)),"Lubrificação",
IF(ISNUMBER(FIND("Estoque - Carregadeiras",C1007)),"Carregadeiras",IF(ISNUMBER(FIND("Estoque - Veic. Leves",C1007)),"Veic. Leves",
IF(ISNUMBER(FIND("Estoque - Caminhões",C1007)),"Caminhões",IF(ISNUMBER(FIND("Estoque - Transbordos",C1007)),"Transbordos",
IF(ISNUMBER(FIND("Estoque - Tratores",C1007)),"Tratores",
IF(ISNUMBER(FIND("Estoque - Máquinas pesadas",C1007)),"Máquinas pesadas",
IF(ISNUMBER(FIND("Estoque - Reboques",C1007)),"Reboques",
IF(C1007="Estoque","Estoque",
IF(AND(ISNUMBER(C1007),C1007&gt;1000,C1007&lt;2000),"Caminhões",
IF(AND(ISNUMBER(C1007),C1007&gt;2000,C1007&lt;3000),"Tratores",
IF(AND(ISNUMBER(C1007),C1007&gt;3000,C1007&lt;4000),"Carregadeiras",
IF(AND(ISNUMBER(C1007),C1007&gt;4000,C1007&lt;5000),"Máquinas pesadas",
IF(AND(ISNUMBER(C1007),C1007&gt;5000,C1007&lt;6000),"Colhedoras",
IF(AND(ISNUMBER(C1007),C1007&gt;7000,C1007&lt;8000),"Irrigação",
IF(AND(ISNUMBER(C1007),C1007&gt;8000,C1007&lt;9000),"Reboques",IF(AND(ISNUMBER(C1007),C1007&gt;0,C1007&lt;1000),"Veic. Leves","")))))))))))))))))))))</f>
        <v>Tratores</v>
      </c>
      <c r="B1007" s="111"/>
      <c r="C1007" s="113">
        <v>2037</v>
      </c>
      <c r="D1007" s="2">
        <v>38538</v>
      </c>
      <c r="E1007" s="3" t="s">
        <v>20320</v>
      </c>
      <c r="F1007" s="101" t="str">
        <f>IF(ISBLANK(K1007), "Apenas Solicitação", "Tem OC")</f>
        <v>Tem OC</v>
      </c>
      <c r="G1007" s="2">
        <v>2</v>
      </c>
      <c r="H1007" s="102">
        <f>G1007-I1007</f>
        <v>0</v>
      </c>
      <c r="I1007" s="103">
        <v>2</v>
      </c>
      <c r="J1007" s="4">
        <v>45814</v>
      </c>
      <c r="K1007" s="180">
        <v>45826</v>
      </c>
      <c r="L1007" s="3" t="s">
        <v>20152</v>
      </c>
      <c r="M1007" s="104" t="str">
        <f ca="1">IF(OR(N1007="", N1007=0), "", IF(N1007&gt;TODAY(), "No prazo", "Atrasado"))</f>
        <v>Atrasado</v>
      </c>
      <c r="N1007" s="104">
        <f>IFERROR(K1007 + VALUE(LEFT(L1007, FIND(" ", L1007) - 1)), "")</f>
        <v>45827</v>
      </c>
      <c r="O1007" s="105">
        <f>IF(_xlfn.DAYS(K1007,J1007)&lt;0, "Aguardando OC", _xlfn.DAYS(K1007,J1007))</f>
        <v>12</v>
      </c>
      <c r="P1007" s="14">
        <v>406356</v>
      </c>
      <c r="Q1007" s="55"/>
      <c r="R1007" s="14">
        <v>169372</v>
      </c>
      <c r="S1007" s="2">
        <v>221</v>
      </c>
      <c r="T1007" s="65" t="s">
        <v>1029</v>
      </c>
      <c r="U1007" s="21">
        <v>25.22</v>
      </c>
      <c r="V1007" s="2">
        <v>13341</v>
      </c>
      <c r="W1007" s="117" t="str">
        <f>IFERROR(VLOOKUP(V1007, Fornecedores!A:C, 3, FALSE), "")</f>
        <v>DISMA DISTRIBUIDORA</v>
      </c>
      <c r="X1007" s="105" t="str">
        <f>IFERROR(VLOOKUP(V1007, Fornecedores!A:E, 5, FALSE), "")</f>
        <v>Araçatuba</v>
      </c>
      <c r="Y1007" s="105" t="str">
        <f>IFERROR(VLOOKUP(V1007, Fornecedores!A:F, 6, FALSE), "")</f>
        <v>SP</v>
      </c>
      <c r="Z1007" s="101" t="str">
        <f>IF(H1007=0, "Pedido entregue!", "Pendente")</f>
        <v>Pedido entregue!</v>
      </c>
      <c r="AA1007" s="119"/>
      <c r="AB1007" s="132" t="str">
        <f>IF(Z1007="Pedido Entregue!", IF(AA1007=1, "Retirado do Almoxarifado", IF(AA1007=2, "Material devolvido", "Aguardando retirada")), IF(Z1007="Pendente", "Entrega pendente", ""))</f>
        <v>Aguardando retirada</v>
      </c>
      <c r="AC1007" s="18">
        <v>1</v>
      </c>
      <c r="AD1007" s="18">
        <f>AC1007/SUMIF($P:$P,P1007,$AC:$AC)</f>
        <v>1</v>
      </c>
      <c r="AE1007" s="18">
        <f>IF(R1007=0,0,AC1007/SUMIF($R:$R,R1007,$AC:$AC))</f>
        <v>3.8461538461538464E-2</v>
      </c>
      <c r="AF1007" s="18">
        <f>IF(R1007=0,1,0)</f>
        <v>0</v>
      </c>
      <c r="AH1007" t="str">
        <f>TEXT(J1007,"MMMM")</f>
        <v>junho</v>
      </c>
    </row>
    <row r="1008" spans="1:34" ht="12.75" hidden="1" customHeight="1" x14ac:dyDescent="0.25">
      <c r="A1008" s="90" t="str">
        <f>IF(C1008="Oficina Diversos","Oficina Geral",
IF(ISNUMBER(FIND("Estoque - Colhedoras",C1008)),"Colhedoras",IF(ISNUMBER(FIND("Caldeiraria",C1008)),"Caldeiraria",IF(ISNUMBER(FIND("Borracharia",C1008)),"Borracharia",IF(ISNUMBER(FIND("Lubrificação",C1008)),"Lubrificação",
IF(ISNUMBER(FIND("Estoque - Carregadeiras",C1008)),"Carregadeiras",IF(ISNUMBER(FIND("Estoque - Veic. Leves",C1008)),"Veic. Leves",
IF(ISNUMBER(FIND("Estoque - Caminhões",C1008)),"Caminhões",IF(ISNUMBER(FIND("Estoque - Transbordos",C1008)),"Transbordos",
IF(ISNUMBER(FIND("Estoque - Tratores",C1008)),"Tratores",
IF(ISNUMBER(FIND("Estoque - Máquinas pesadas",C1008)),"Máquinas pesadas",
IF(ISNUMBER(FIND("Estoque - Reboques",C1008)),"Reboques",
IF(C1008="Estoque","Estoque",
IF(AND(ISNUMBER(C1008),C1008&gt;1000,C1008&lt;2000),"Caminhões",
IF(AND(ISNUMBER(C1008),C1008&gt;2000,C1008&lt;3000),"Tratores",
IF(AND(ISNUMBER(C1008),C1008&gt;3000,C1008&lt;4000),"Carregadeiras",
IF(AND(ISNUMBER(C1008),C1008&gt;4000,C1008&lt;5000),"Máquinas pesadas",
IF(AND(ISNUMBER(C1008),C1008&gt;5000,C1008&lt;6000),"Colhedoras",
IF(AND(ISNUMBER(C1008),C1008&gt;7000,C1008&lt;8000),"Irrigação",
IF(AND(ISNUMBER(C1008),C1008&gt;8000,C1008&lt;9000),"Reboques",IF(AND(ISNUMBER(C1008),C1008&gt;0,C1008&lt;1000),"Veic. Leves","")))))))))))))))))))))</f>
        <v>Tratores</v>
      </c>
      <c r="B1008" s="111"/>
      <c r="C1008" s="113">
        <v>2045</v>
      </c>
      <c r="D1008" s="2">
        <v>38539</v>
      </c>
      <c r="E1008" s="3" t="s">
        <v>20321</v>
      </c>
      <c r="F1008" s="101" t="str">
        <f>IF(ISBLANK(K1008), "Apenas Solicitação", "Tem OC")</f>
        <v>Tem OC</v>
      </c>
      <c r="G1008" s="2">
        <v>1</v>
      </c>
      <c r="H1008" s="102">
        <f>G1008-I1008</f>
        <v>0</v>
      </c>
      <c r="I1008" s="103">
        <v>1</v>
      </c>
      <c r="J1008" s="4">
        <v>45814</v>
      </c>
      <c r="K1008" s="180">
        <v>45826</v>
      </c>
      <c r="L1008" s="3" t="s">
        <v>20152</v>
      </c>
      <c r="M1008" s="104" t="str">
        <f ca="1">IF(OR(N1008="", N1008=0), "", IF(N1008&gt;TODAY(), "No prazo", "Atrasado"))</f>
        <v>Atrasado</v>
      </c>
      <c r="N1008" s="104">
        <f>IFERROR(K1008 + VALUE(LEFT(L1008, FIND(" ", L1008) - 1)), "")</f>
        <v>45827</v>
      </c>
      <c r="O1008" s="105">
        <f>IF(_xlfn.DAYS(K1008,J1008)&lt;0, "Aguardando OC", _xlfn.DAYS(K1008,J1008))</f>
        <v>12</v>
      </c>
      <c r="P1008" s="14">
        <v>406310</v>
      </c>
      <c r="Q1008" s="55"/>
      <c r="R1008" s="14">
        <v>169372</v>
      </c>
      <c r="S1008" s="2">
        <v>221</v>
      </c>
      <c r="T1008" s="65" t="s">
        <v>1029</v>
      </c>
      <c r="U1008" s="21">
        <v>112.52</v>
      </c>
      <c r="V1008" s="2">
        <v>13341</v>
      </c>
      <c r="W1008" s="117" t="str">
        <f>IFERROR(VLOOKUP(V1008, Fornecedores!A:C, 3, FALSE), "")</f>
        <v>DISMA DISTRIBUIDORA</v>
      </c>
      <c r="X1008" s="105" t="str">
        <f>IFERROR(VLOOKUP(V1008, Fornecedores!A:E, 5, FALSE), "")</f>
        <v>Araçatuba</v>
      </c>
      <c r="Y1008" s="105" t="str">
        <f>IFERROR(VLOOKUP(V1008, Fornecedores!A:F, 6, FALSE), "")</f>
        <v>SP</v>
      </c>
      <c r="Z1008" s="101" t="str">
        <f>IF(H1008=0, "Pedido entregue!", "Pendente")</f>
        <v>Pedido entregue!</v>
      </c>
      <c r="AA1008" s="119"/>
      <c r="AB1008" s="132" t="str">
        <f>IF(Z1008="Pedido Entregue!", IF(AA1008=1, "Retirado do Almoxarifado", IF(AA1008=2, "Material devolvido", "Aguardando retirada")), IF(Z1008="Pendente", "Entrega pendente", ""))</f>
        <v>Aguardando retirada</v>
      </c>
      <c r="AC1008" s="18">
        <v>1</v>
      </c>
      <c r="AD1008" s="18">
        <f>AC1008/SUMIF($P:$P,P1008,$AC:$AC)</f>
        <v>1</v>
      </c>
      <c r="AE1008" s="18">
        <f>IF(R1008=0,0,AC1008/SUMIF($R:$R,R1008,$AC:$AC))</f>
        <v>3.8461538461538464E-2</v>
      </c>
      <c r="AF1008" s="18">
        <f>IF(R1008=0,1,0)</f>
        <v>0</v>
      </c>
      <c r="AH1008" t="str">
        <f>TEXT(J1008,"MMMM")</f>
        <v>junho</v>
      </c>
    </row>
    <row r="1009" spans="1:34" ht="12.75" hidden="1" customHeight="1" x14ac:dyDescent="0.25">
      <c r="A1009" s="90" t="str">
        <f>IF(C1009="Oficina Diversos","Oficina Geral",
IF(ISNUMBER(FIND("Estoque - Colhedoras",C1009)),"Colhedoras",IF(ISNUMBER(FIND("Caldeiraria",C1009)),"Caldeiraria",IF(ISNUMBER(FIND("Borracharia",C1009)),"Borracharia",IF(ISNUMBER(FIND("Lubrificação",C1009)),"Lubrificação",
IF(ISNUMBER(FIND("Estoque - Carregadeiras",C1009)),"Carregadeiras",IF(ISNUMBER(FIND("Estoque - Veic. Leves",C1009)),"Veic. Leves",
IF(ISNUMBER(FIND("Estoque - Caminhões",C1009)),"Caminhões",IF(ISNUMBER(FIND("Estoque - Transbordos",C1009)),"Transbordos",
IF(ISNUMBER(FIND("Estoque - Tratores",C1009)),"Tratores",
IF(ISNUMBER(FIND("Estoque - Máquinas pesadas",C1009)),"Máquinas pesadas",
IF(ISNUMBER(FIND("Estoque - Reboques",C1009)),"Reboques",
IF(C1009="Estoque","Estoque",
IF(AND(ISNUMBER(C1009),C1009&gt;1000,C1009&lt;2000),"Caminhões",
IF(AND(ISNUMBER(C1009),C1009&gt;2000,C1009&lt;3000),"Tratores",
IF(AND(ISNUMBER(C1009),C1009&gt;3000,C1009&lt;4000),"Carregadeiras",
IF(AND(ISNUMBER(C1009),C1009&gt;4000,C1009&lt;5000),"Máquinas pesadas",
IF(AND(ISNUMBER(C1009),C1009&gt;5000,C1009&lt;6000),"Colhedoras",
IF(AND(ISNUMBER(C1009),C1009&gt;7000,C1009&lt;8000),"Irrigação",
IF(AND(ISNUMBER(C1009),C1009&gt;8000,C1009&lt;9000),"Reboques",IF(AND(ISNUMBER(C1009),C1009&gt;0,C1009&lt;1000),"Veic. Leves","")))))))))))))))))))))</f>
        <v>Tratores</v>
      </c>
      <c r="B1009" s="111"/>
      <c r="C1009" s="113">
        <v>2039</v>
      </c>
      <c r="D1009" s="2">
        <v>38539</v>
      </c>
      <c r="E1009" s="3" t="s">
        <v>20321</v>
      </c>
      <c r="F1009" s="101" t="str">
        <f>IF(ISBLANK(K1009), "Apenas Solicitação", "Tem OC")</f>
        <v>Tem OC</v>
      </c>
      <c r="G1009" s="2">
        <v>1</v>
      </c>
      <c r="H1009" s="102">
        <f>G1009-I1009</f>
        <v>0</v>
      </c>
      <c r="I1009" s="103">
        <v>1</v>
      </c>
      <c r="J1009" s="4">
        <v>45814</v>
      </c>
      <c r="K1009" s="180">
        <v>45826</v>
      </c>
      <c r="L1009" s="3" t="s">
        <v>20152</v>
      </c>
      <c r="M1009" s="104" t="str">
        <f ca="1">IF(OR(N1009="", N1009=0), "", IF(N1009&gt;TODAY(), "No prazo", "Atrasado"))</f>
        <v>Atrasado</v>
      </c>
      <c r="N1009" s="104">
        <f>IFERROR(K1009 + VALUE(LEFT(L1009, FIND(" ", L1009) - 1)), "")</f>
        <v>45827</v>
      </c>
      <c r="O1009" s="105">
        <f>IF(_xlfn.DAYS(K1009,J1009)&lt;0, "Aguardando OC", _xlfn.DAYS(K1009,J1009))</f>
        <v>12</v>
      </c>
      <c r="P1009" s="14">
        <v>406323</v>
      </c>
      <c r="Q1009" s="55"/>
      <c r="R1009" s="14">
        <v>169372</v>
      </c>
      <c r="S1009" s="2">
        <v>221</v>
      </c>
      <c r="T1009" s="65" t="s">
        <v>1029</v>
      </c>
      <c r="U1009" s="21">
        <v>112.52</v>
      </c>
      <c r="V1009" s="2">
        <v>13341</v>
      </c>
      <c r="W1009" s="117" t="str">
        <f>IFERROR(VLOOKUP(V1009, Fornecedores!A:C, 3, FALSE), "")</f>
        <v>DISMA DISTRIBUIDORA</v>
      </c>
      <c r="X1009" s="105" t="str">
        <f>IFERROR(VLOOKUP(V1009, Fornecedores!A:E, 5, FALSE), "")</f>
        <v>Araçatuba</v>
      </c>
      <c r="Y1009" s="105" t="str">
        <f>IFERROR(VLOOKUP(V1009, Fornecedores!A:F, 6, FALSE), "")</f>
        <v>SP</v>
      </c>
      <c r="Z1009" s="101" t="str">
        <f>IF(H1009=0, "Pedido entregue!", "Pendente")</f>
        <v>Pedido entregue!</v>
      </c>
      <c r="AA1009" s="119"/>
      <c r="AB1009" s="132" t="str">
        <f>IF(Z1009="Pedido Entregue!", IF(AA1009=1, "Retirado do Almoxarifado", IF(AA1009=2, "Material devolvido", "Aguardando retirada")), IF(Z1009="Pendente", "Entrega pendente", ""))</f>
        <v>Aguardando retirada</v>
      </c>
      <c r="AC1009" s="18">
        <v>1</v>
      </c>
      <c r="AD1009" s="18">
        <f>AC1009/SUMIF($P:$P,P1009,$AC:$AC)</f>
        <v>1</v>
      </c>
      <c r="AE1009" s="18">
        <f>IF(R1009=0,0,AC1009/SUMIF($R:$R,R1009,$AC:$AC))</f>
        <v>3.8461538461538464E-2</v>
      </c>
      <c r="AF1009" s="18">
        <f>IF(R1009=0,1,0)</f>
        <v>0</v>
      </c>
      <c r="AH1009" t="str">
        <f>TEXT(J1009,"MMMM")</f>
        <v>junho</v>
      </c>
    </row>
    <row r="1010" spans="1:34" ht="12.75" hidden="1" customHeight="1" x14ac:dyDescent="0.25">
      <c r="A1010" s="90" t="str">
        <f>IF(C1010="Oficina Diversos","Oficina Geral",
IF(ISNUMBER(FIND("Estoque - Colhedoras",C1010)),"Colhedoras",IF(ISNUMBER(FIND("Caldeiraria",C1010)),"Caldeiraria",IF(ISNUMBER(FIND("Borracharia",C1010)),"Borracharia",IF(ISNUMBER(FIND("Lubrificação",C1010)),"Lubrificação",
IF(ISNUMBER(FIND("Estoque - Carregadeiras",C1010)),"Carregadeiras",IF(ISNUMBER(FIND("Estoque - Veic. Leves",C1010)),"Veic. Leves",
IF(ISNUMBER(FIND("Estoque - Caminhões",C1010)),"Caminhões",IF(ISNUMBER(FIND("Estoque - Transbordos",C1010)),"Transbordos",
IF(ISNUMBER(FIND("Estoque - Tratores",C1010)),"Tratores",
IF(ISNUMBER(FIND("Estoque - Máquinas pesadas",C1010)),"Máquinas pesadas",
IF(ISNUMBER(FIND("Estoque - Reboques",C1010)),"Reboques",
IF(C1010="Estoque","Estoque",
IF(AND(ISNUMBER(C1010),C1010&gt;1000,C1010&lt;2000),"Caminhões",
IF(AND(ISNUMBER(C1010),C1010&gt;2000,C1010&lt;3000),"Tratores",
IF(AND(ISNUMBER(C1010),C1010&gt;3000,C1010&lt;4000),"Carregadeiras",
IF(AND(ISNUMBER(C1010),C1010&gt;4000,C1010&lt;5000),"Máquinas pesadas",
IF(AND(ISNUMBER(C1010),C1010&gt;5000,C1010&lt;6000),"Colhedoras",
IF(AND(ISNUMBER(C1010),C1010&gt;7000,C1010&lt;8000),"Irrigação",
IF(AND(ISNUMBER(C1010),C1010&gt;8000,C1010&lt;9000),"Reboques",IF(AND(ISNUMBER(C1010),C1010&gt;0,C1010&lt;1000),"Veic. Leves","")))))))))))))))))))))</f>
        <v>Tratores</v>
      </c>
      <c r="B1010" s="210"/>
      <c r="C1010" s="113">
        <v>2037</v>
      </c>
      <c r="D1010" s="2">
        <v>38539</v>
      </c>
      <c r="E1010" s="3" t="s">
        <v>20321</v>
      </c>
      <c r="F1010" s="101" t="str">
        <f>IF(ISBLANK(K1010), "Apenas Solicitação", "Tem OC")</f>
        <v>Tem OC</v>
      </c>
      <c r="G1010" s="2">
        <v>1</v>
      </c>
      <c r="H1010" s="102">
        <f>G1010-I1010</f>
        <v>0</v>
      </c>
      <c r="I1010" s="103">
        <v>1</v>
      </c>
      <c r="J1010" s="4">
        <v>45814</v>
      </c>
      <c r="K1010" s="180">
        <v>45826</v>
      </c>
      <c r="L1010" s="3" t="s">
        <v>20152</v>
      </c>
      <c r="M1010" s="104" t="str">
        <f ca="1">IF(OR(N1010="", N1010=0), "", IF(N1010&gt;TODAY(), "No prazo", "Atrasado"))</f>
        <v>Atrasado</v>
      </c>
      <c r="N1010" s="104">
        <f>IFERROR(K1010 + VALUE(LEFT(L1010, FIND(" ", L1010) - 1)), "")</f>
        <v>45827</v>
      </c>
      <c r="O1010" s="105">
        <f>IF(_xlfn.DAYS(K1010,J1010)&lt;0, "Aguardando OC", _xlfn.DAYS(K1010,J1010))</f>
        <v>12</v>
      </c>
      <c r="P1010" s="14">
        <v>406343</v>
      </c>
      <c r="Q1010" s="55"/>
      <c r="R1010" s="14">
        <v>169372</v>
      </c>
      <c r="S1010" s="2">
        <v>221</v>
      </c>
      <c r="T1010" s="65" t="s">
        <v>1029</v>
      </c>
      <c r="U1010" s="21">
        <v>112.52</v>
      </c>
      <c r="V1010" s="2">
        <v>13341</v>
      </c>
      <c r="W1010" s="117" t="str">
        <f>IFERROR(VLOOKUP(V1010, Fornecedores!A:C, 3, FALSE), "")</f>
        <v>DISMA DISTRIBUIDORA</v>
      </c>
      <c r="X1010" s="105" t="str">
        <f>IFERROR(VLOOKUP(V1010, Fornecedores!A:E, 5, FALSE), "")</f>
        <v>Araçatuba</v>
      </c>
      <c r="Y1010" s="105" t="str">
        <f>IFERROR(VLOOKUP(V1010, Fornecedores!A:F, 6, FALSE), "")</f>
        <v>SP</v>
      </c>
      <c r="Z1010" s="101" t="str">
        <f>IF(H1010=0, "Pedido entregue!", "Pendente")</f>
        <v>Pedido entregue!</v>
      </c>
      <c r="AA1010" s="119"/>
      <c r="AB1010" s="132" t="str">
        <f>IF(Z1010="Pedido Entregue!", IF(AA1010=1, "Retirado do Almoxarifado", IF(AA1010=2, "Material devolvido", "Aguardando retirada")), IF(Z1010="Pendente", "Entrega pendente", ""))</f>
        <v>Aguardando retirada</v>
      </c>
      <c r="AC1010" s="18">
        <v>1</v>
      </c>
      <c r="AD1010" s="18">
        <f>AC1010/SUMIF($P:$P,P1010,$AC:$AC)</f>
        <v>1</v>
      </c>
      <c r="AE1010" s="18">
        <f>IF(R1010=0,0,AC1010/SUMIF($R:$R,R1010,$AC:$AC))</f>
        <v>3.8461538461538464E-2</v>
      </c>
      <c r="AF1010" s="18">
        <f>IF(R1010=0,1,0)</f>
        <v>0</v>
      </c>
      <c r="AH1010" t="str">
        <f>TEXT(J1010,"MMMM")</f>
        <v>junho</v>
      </c>
    </row>
    <row r="1011" spans="1:34" ht="12.75" hidden="1" customHeight="1" x14ac:dyDescent="0.25">
      <c r="A1011" s="90" t="str">
        <f>IF(C1011="Oficina Diversos","Oficina Geral",
IF(ISNUMBER(FIND("Estoque - Colhedoras",C1011)),"Colhedoras",IF(ISNUMBER(FIND("Caldeiraria",C1011)),"Caldeiraria",IF(ISNUMBER(FIND("Borracharia",C1011)),"Borracharia",IF(ISNUMBER(FIND("Lubrificação",C1011)),"Lubrificação",
IF(ISNUMBER(FIND("Estoque - Carregadeiras",C1011)),"Carregadeiras",IF(ISNUMBER(FIND("Estoque - Veic. Leves",C1011)),"Veic. Leves",
IF(ISNUMBER(FIND("Estoque - Caminhões",C1011)),"Caminhões",IF(ISNUMBER(FIND("Estoque - Transbordos",C1011)),"Transbordos",
IF(ISNUMBER(FIND("Estoque - Tratores",C1011)),"Tratores",
IF(ISNUMBER(FIND("Estoque - Máquinas pesadas",C1011)),"Máquinas pesadas",
IF(ISNUMBER(FIND("Estoque - Reboques",C1011)),"Reboques",
IF(C1011="Estoque","Estoque",
IF(AND(ISNUMBER(C1011),C1011&gt;1000,C1011&lt;2000),"Caminhões",
IF(AND(ISNUMBER(C1011),C1011&gt;2000,C1011&lt;3000),"Tratores",
IF(AND(ISNUMBER(C1011),C1011&gt;3000,C1011&lt;4000),"Carregadeiras",
IF(AND(ISNUMBER(C1011),C1011&gt;4000,C1011&lt;5000),"Máquinas pesadas",
IF(AND(ISNUMBER(C1011),C1011&gt;5000,C1011&lt;6000),"Colhedoras",
IF(AND(ISNUMBER(C1011),C1011&gt;7000,C1011&lt;8000),"Irrigação",
IF(AND(ISNUMBER(C1011),C1011&gt;8000,C1011&lt;9000),"Reboques",IF(AND(ISNUMBER(C1011),C1011&gt;0,C1011&lt;1000),"Veic. Leves","")))))))))))))))))))))</f>
        <v>Tratores</v>
      </c>
      <c r="B1011" s="215"/>
      <c r="C1011" s="223">
        <v>2045</v>
      </c>
      <c r="D1011" s="2">
        <v>38540</v>
      </c>
      <c r="E1011" s="3" t="s">
        <v>20322</v>
      </c>
      <c r="F1011" s="101" t="str">
        <f>IF(ISBLANK(K1011), "Apenas Solicitação", "Tem OC")</f>
        <v>Tem OC</v>
      </c>
      <c r="G1011" s="2">
        <v>1</v>
      </c>
      <c r="H1011" s="102">
        <f>G1011-I1011</f>
        <v>0</v>
      </c>
      <c r="I1011" s="103">
        <v>1</v>
      </c>
      <c r="J1011" s="4">
        <v>45814</v>
      </c>
      <c r="K1011" s="180">
        <v>45826</v>
      </c>
      <c r="L1011" s="3" t="s">
        <v>20152</v>
      </c>
      <c r="M1011" s="104" t="str">
        <f ca="1">IF(OR(N1011="", N1011=0), "", IF(N1011&gt;TODAY(), "No prazo", "Atrasado"))</f>
        <v>Atrasado</v>
      </c>
      <c r="N1011" s="104">
        <f>IFERROR(K1011 + VALUE(LEFT(L1011, FIND(" ", L1011) - 1)), "")</f>
        <v>45827</v>
      </c>
      <c r="O1011" s="105">
        <f>IF(_xlfn.DAYS(K1011,J1011)&lt;0, "Aguardando OC", _xlfn.DAYS(K1011,J1011))</f>
        <v>12</v>
      </c>
      <c r="P1011" s="14">
        <v>406311</v>
      </c>
      <c r="Q1011" s="55"/>
      <c r="R1011" s="14">
        <v>169372</v>
      </c>
      <c r="S1011" s="2">
        <v>221</v>
      </c>
      <c r="T1011" s="65" t="s">
        <v>1029</v>
      </c>
      <c r="U1011" s="21">
        <v>112.52</v>
      </c>
      <c r="V1011" s="2">
        <v>13341</v>
      </c>
      <c r="W1011" s="117" t="str">
        <f>IFERROR(VLOOKUP(V1011, Fornecedores!A:C, 3, FALSE), "")</f>
        <v>DISMA DISTRIBUIDORA</v>
      </c>
      <c r="X1011" s="105" t="str">
        <f>IFERROR(VLOOKUP(V1011, Fornecedores!A:E, 5, FALSE), "")</f>
        <v>Araçatuba</v>
      </c>
      <c r="Y1011" s="105" t="str">
        <f>IFERROR(VLOOKUP(V1011, Fornecedores!A:F, 6, FALSE), "")</f>
        <v>SP</v>
      </c>
      <c r="Z1011" s="101" t="str">
        <f>IF(H1011=0, "Pedido entregue!", "Pendente")</f>
        <v>Pedido entregue!</v>
      </c>
      <c r="AA1011" s="119"/>
      <c r="AB1011" s="132" t="str">
        <f>IF(Z1011="Pedido Entregue!", IF(AA1011=1, "Retirado do Almoxarifado", IF(AA1011=2, "Material devolvido", "Aguardando retirada")), IF(Z1011="Pendente", "Entrega pendente", ""))</f>
        <v>Aguardando retirada</v>
      </c>
      <c r="AC1011" s="18">
        <v>1</v>
      </c>
      <c r="AD1011" s="18">
        <f>AC1011/SUMIF($P:$P,P1011,$AC:$AC)</f>
        <v>1</v>
      </c>
      <c r="AE1011" s="18">
        <f>IF(R1011=0,0,AC1011/SUMIF($R:$R,R1011,$AC:$AC))</f>
        <v>3.8461538461538464E-2</v>
      </c>
      <c r="AF1011" s="18">
        <f>IF(R1011=0,1,0)</f>
        <v>0</v>
      </c>
      <c r="AH1011" t="str">
        <f>TEXT(J1011,"MMMM")</f>
        <v>junho</v>
      </c>
    </row>
    <row r="1012" spans="1:34" ht="12.75" hidden="1" customHeight="1" x14ac:dyDescent="0.25">
      <c r="A1012" s="90" t="str">
        <f>IF(C1012="Oficina Diversos","Oficina Geral",
IF(ISNUMBER(FIND("Estoque - Colhedoras",C1012)),"Colhedoras",IF(ISNUMBER(FIND("Caldeiraria",C1012)),"Caldeiraria",IF(ISNUMBER(FIND("Borracharia",C1012)),"Borracharia",IF(ISNUMBER(FIND("Lubrificação",C1012)),"Lubrificação",
IF(ISNUMBER(FIND("Estoque - Carregadeiras",C1012)),"Carregadeiras",IF(ISNUMBER(FIND("Estoque - Veic. Leves",C1012)),"Veic. Leves",
IF(ISNUMBER(FIND("Estoque - Caminhões",C1012)),"Caminhões",IF(ISNUMBER(FIND("Estoque - Transbordos",C1012)),"Transbordos",
IF(ISNUMBER(FIND("Estoque - Tratores",C1012)),"Tratores",
IF(ISNUMBER(FIND("Estoque - Máquinas pesadas",C1012)),"Máquinas pesadas",
IF(ISNUMBER(FIND("Estoque - Reboques",C1012)),"Reboques",
IF(C1012="Estoque","Estoque",
IF(AND(ISNUMBER(C1012),C1012&gt;1000,C1012&lt;2000),"Caminhões",
IF(AND(ISNUMBER(C1012),C1012&gt;2000,C1012&lt;3000),"Tratores",
IF(AND(ISNUMBER(C1012),C1012&gt;3000,C1012&lt;4000),"Carregadeiras",
IF(AND(ISNUMBER(C1012),C1012&gt;4000,C1012&lt;5000),"Máquinas pesadas",
IF(AND(ISNUMBER(C1012),C1012&gt;5000,C1012&lt;6000),"Colhedoras",
IF(AND(ISNUMBER(C1012),C1012&gt;7000,C1012&lt;8000),"Irrigação",
IF(AND(ISNUMBER(C1012),C1012&gt;8000,C1012&lt;9000),"Reboques",IF(AND(ISNUMBER(C1012),C1012&gt;0,C1012&lt;1000),"Veic. Leves","")))))))))))))))))))))</f>
        <v>Tratores</v>
      </c>
      <c r="B1012" s="211"/>
      <c r="C1012" s="113">
        <v>2039</v>
      </c>
      <c r="D1012" s="2">
        <v>38540</v>
      </c>
      <c r="E1012" s="3" t="s">
        <v>20322</v>
      </c>
      <c r="F1012" s="101" t="str">
        <f>IF(ISBLANK(K1012), "Apenas Solicitação", "Tem OC")</f>
        <v>Tem OC</v>
      </c>
      <c r="G1012" s="2">
        <v>1</v>
      </c>
      <c r="H1012" s="102">
        <f>G1012-I1012</f>
        <v>0</v>
      </c>
      <c r="I1012" s="103">
        <v>1</v>
      </c>
      <c r="J1012" s="4">
        <v>45814</v>
      </c>
      <c r="K1012" s="180">
        <v>45826</v>
      </c>
      <c r="L1012" s="3" t="s">
        <v>20152</v>
      </c>
      <c r="M1012" s="104" t="str">
        <f ca="1">IF(OR(N1012="", N1012=0), "", IF(N1012&gt;TODAY(), "No prazo", "Atrasado"))</f>
        <v>Atrasado</v>
      </c>
      <c r="N1012" s="104">
        <f>IFERROR(K1012 + VALUE(LEFT(L1012, FIND(" ", L1012) - 1)), "")</f>
        <v>45827</v>
      </c>
      <c r="O1012" s="105">
        <f>IF(_xlfn.DAYS(K1012,J1012)&lt;0, "Aguardando OC", _xlfn.DAYS(K1012,J1012))</f>
        <v>12</v>
      </c>
      <c r="P1012" s="14">
        <v>406324</v>
      </c>
      <c r="Q1012" s="55"/>
      <c r="R1012" s="14">
        <v>169372</v>
      </c>
      <c r="S1012" s="2">
        <v>221</v>
      </c>
      <c r="T1012" s="65" t="s">
        <v>1029</v>
      </c>
      <c r="U1012" s="21">
        <v>112.52</v>
      </c>
      <c r="V1012" s="2">
        <v>13341</v>
      </c>
      <c r="W1012" s="117" t="str">
        <f>IFERROR(VLOOKUP(V1012, Fornecedores!A:C, 3, FALSE), "")</f>
        <v>DISMA DISTRIBUIDORA</v>
      </c>
      <c r="X1012" s="105" t="str">
        <f>IFERROR(VLOOKUP(V1012, Fornecedores!A:E, 5, FALSE), "")</f>
        <v>Araçatuba</v>
      </c>
      <c r="Y1012" s="105" t="str">
        <f>IFERROR(VLOOKUP(V1012, Fornecedores!A:F, 6, FALSE), "")</f>
        <v>SP</v>
      </c>
      <c r="Z1012" s="101" t="str">
        <f>IF(H1012=0, "Pedido entregue!", "Pendente")</f>
        <v>Pedido entregue!</v>
      </c>
      <c r="AA1012" s="119"/>
      <c r="AB1012" s="132" t="str">
        <f>IF(Z1012="Pedido Entregue!", IF(AA1012=1, "Retirado do Almoxarifado", IF(AA1012=2, "Material devolvido", "Aguardando retirada")), IF(Z1012="Pendente", "Entrega pendente", ""))</f>
        <v>Aguardando retirada</v>
      </c>
      <c r="AC1012" s="18">
        <v>1</v>
      </c>
      <c r="AD1012" s="18">
        <f>AC1012/SUMIF($P:$P,P1012,$AC:$AC)</f>
        <v>1</v>
      </c>
      <c r="AE1012" s="18">
        <f>IF(R1012=0,0,AC1012/SUMIF($R:$R,R1012,$AC:$AC))</f>
        <v>3.8461538461538464E-2</v>
      </c>
      <c r="AF1012" s="18">
        <f>IF(R1012=0,1,0)</f>
        <v>0</v>
      </c>
      <c r="AH1012" t="str">
        <f>TEXT(J1012,"MMMM")</f>
        <v>junho</v>
      </c>
    </row>
    <row r="1013" spans="1:34" ht="12.75" hidden="1" customHeight="1" x14ac:dyDescent="0.25">
      <c r="A1013" s="90" t="str">
        <f>IF(C1013="Oficina Diversos","Oficina Geral",
IF(ISNUMBER(FIND("Estoque - Colhedoras",C1013)),"Colhedoras",IF(ISNUMBER(FIND("Caldeiraria",C1013)),"Caldeiraria",IF(ISNUMBER(FIND("Borracharia",C1013)),"Borracharia",IF(ISNUMBER(FIND("Lubrificação",C1013)),"Lubrificação",
IF(ISNUMBER(FIND("Estoque - Carregadeiras",C1013)),"Carregadeiras",IF(ISNUMBER(FIND("Estoque - Veic. Leves",C1013)),"Veic. Leves",
IF(ISNUMBER(FIND("Estoque - Caminhões",C1013)),"Caminhões",IF(ISNUMBER(FIND("Estoque - Transbordos",C1013)),"Transbordos",
IF(ISNUMBER(FIND("Estoque - Tratores",C1013)),"Tratores",
IF(ISNUMBER(FIND("Estoque - Máquinas pesadas",C1013)),"Máquinas pesadas",
IF(ISNUMBER(FIND("Estoque - Reboques",C1013)),"Reboques",
IF(C1013="Estoque","Estoque",
IF(AND(ISNUMBER(C1013),C1013&gt;1000,C1013&lt;2000),"Caminhões",
IF(AND(ISNUMBER(C1013),C1013&gt;2000,C1013&lt;3000),"Tratores",
IF(AND(ISNUMBER(C1013),C1013&gt;3000,C1013&lt;4000),"Carregadeiras",
IF(AND(ISNUMBER(C1013),C1013&gt;4000,C1013&lt;5000),"Máquinas pesadas",
IF(AND(ISNUMBER(C1013),C1013&gt;5000,C1013&lt;6000),"Colhedoras",
IF(AND(ISNUMBER(C1013),C1013&gt;7000,C1013&lt;8000),"Irrigação",
IF(AND(ISNUMBER(C1013),C1013&gt;8000,C1013&lt;9000),"Reboques",IF(AND(ISNUMBER(C1013),C1013&gt;0,C1013&lt;1000),"Veic. Leves","")))))))))))))))))))))</f>
        <v>Tratores</v>
      </c>
      <c r="B1013" s="111"/>
      <c r="C1013" s="113">
        <v>2037</v>
      </c>
      <c r="D1013" s="2">
        <v>38540</v>
      </c>
      <c r="E1013" s="3" t="s">
        <v>20322</v>
      </c>
      <c r="F1013" s="101" t="str">
        <f>IF(ISBLANK(K1013), "Apenas Solicitação", "Tem OC")</f>
        <v>Tem OC</v>
      </c>
      <c r="G1013" s="2">
        <v>1</v>
      </c>
      <c r="H1013" s="102">
        <f>G1013-I1013</f>
        <v>0</v>
      </c>
      <c r="I1013" s="103">
        <v>1</v>
      </c>
      <c r="J1013" s="4">
        <v>45814</v>
      </c>
      <c r="K1013" s="180">
        <v>45826</v>
      </c>
      <c r="L1013" s="3" t="s">
        <v>20152</v>
      </c>
      <c r="M1013" s="104" t="str">
        <f ca="1">IF(OR(N1013="", N1013=0), "", IF(N1013&gt;TODAY(), "No prazo", "Atrasado"))</f>
        <v>Atrasado</v>
      </c>
      <c r="N1013" s="104">
        <f>IFERROR(K1013 + VALUE(LEFT(L1013, FIND(" ", L1013) - 1)), "")</f>
        <v>45827</v>
      </c>
      <c r="O1013" s="105">
        <f>IF(_xlfn.DAYS(K1013,J1013)&lt;0, "Aguardando OC", _xlfn.DAYS(K1013,J1013))</f>
        <v>12</v>
      </c>
      <c r="P1013" s="14">
        <v>406344</v>
      </c>
      <c r="Q1013" s="55"/>
      <c r="R1013" s="14">
        <v>169372</v>
      </c>
      <c r="S1013" s="2">
        <v>221</v>
      </c>
      <c r="T1013" s="65" t="s">
        <v>1029</v>
      </c>
      <c r="U1013" s="21">
        <v>112.52</v>
      </c>
      <c r="V1013" s="2">
        <v>13341</v>
      </c>
      <c r="W1013" s="117" t="str">
        <f>IFERROR(VLOOKUP(V1013, Fornecedores!A:C, 3, FALSE), "")</f>
        <v>DISMA DISTRIBUIDORA</v>
      </c>
      <c r="X1013" s="105" t="str">
        <f>IFERROR(VLOOKUP(V1013, Fornecedores!A:E, 5, FALSE), "")</f>
        <v>Araçatuba</v>
      </c>
      <c r="Y1013" s="105" t="str">
        <f>IFERROR(VLOOKUP(V1013, Fornecedores!A:F, 6, FALSE), "")</f>
        <v>SP</v>
      </c>
      <c r="Z1013" s="101" t="str">
        <f>IF(H1013=0, "Pedido entregue!", "Pendente")</f>
        <v>Pedido entregue!</v>
      </c>
      <c r="AA1013" s="119"/>
      <c r="AB1013" s="132" t="str">
        <f>IF(Z1013="Pedido Entregue!", IF(AA1013=1, "Retirado do Almoxarifado", IF(AA1013=2, "Material devolvido", "Aguardando retirada")), IF(Z1013="Pendente", "Entrega pendente", ""))</f>
        <v>Aguardando retirada</v>
      </c>
      <c r="AC1013" s="18">
        <v>1</v>
      </c>
      <c r="AD1013" s="18">
        <f>AC1013/SUMIF($P:$P,P1013,$AC:$AC)</f>
        <v>1</v>
      </c>
      <c r="AE1013" s="18">
        <f>IF(R1013=0,0,AC1013/SUMIF($R:$R,R1013,$AC:$AC))</f>
        <v>3.8461538461538464E-2</v>
      </c>
      <c r="AF1013" s="18">
        <f>IF(R1013=0,1,0)</f>
        <v>0</v>
      </c>
      <c r="AH1013" t="str">
        <f>TEXT(J1013,"MMMM")</f>
        <v>junho</v>
      </c>
    </row>
    <row r="1014" spans="1:34" ht="12.75" hidden="1" customHeight="1" x14ac:dyDescent="0.25">
      <c r="A1014" s="90" t="str">
        <f>IF(C1014="Oficina Diversos","Oficina Geral",
IF(ISNUMBER(FIND("Estoque - Colhedoras",C1014)),"Colhedoras",IF(ISNUMBER(FIND("Caldeiraria",C1014)),"Caldeiraria",IF(ISNUMBER(FIND("Borracharia",C1014)),"Borracharia",IF(ISNUMBER(FIND("Lubrificação",C1014)),"Lubrificação",
IF(ISNUMBER(FIND("Estoque - Carregadeiras",C1014)),"Carregadeiras",IF(ISNUMBER(FIND("Estoque - Veic. Leves",C1014)),"Veic. Leves",
IF(ISNUMBER(FIND("Estoque - Caminhões",C1014)),"Caminhões",IF(ISNUMBER(FIND("Estoque - Transbordos",C1014)),"Transbordos",
IF(ISNUMBER(FIND("Estoque - Tratores",C1014)),"Tratores",
IF(ISNUMBER(FIND("Estoque - Máquinas pesadas",C1014)),"Máquinas pesadas",
IF(ISNUMBER(FIND("Estoque - Reboques",C1014)),"Reboques",
IF(C1014="Estoque","Estoque",
IF(AND(ISNUMBER(C1014),C1014&gt;1000,C1014&lt;2000),"Caminhões",
IF(AND(ISNUMBER(C1014),C1014&gt;2000,C1014&lt;3000),"Tratores",
IF(AND(ISNUMBER(C1014),C1014&gt;3000,C1014&lt;4000),"Carregadeiras",
IF(AND(ISNUMBER(C1014),C1014&gt;4000,C1014&lt;5000),"Máquinas pesadas",
IF(AND(ISNUMBER(C1014),C1014&gt;5000,C1014&lt;6000),"Colhedoras",
IF(AND(ISNUMBER(C1014),C1014&gt;7000,C1014&lt;8000),"Irrigação",
IF(AND(ISNUMBER(C1014),C1014&gt;8000,C1014&lt;9000),"Reboques",IF(AND(ISNUMBER(C1014),C1014&gt;0,C1014&lt;1000),"Veic. Leves","")))))))))))))))))))))</f>
        <v>Tratores</v>
      </c>
      <c r="B1014" s="111"/>
      <c r="C1014" s="113">
        <v>2045</v>
      </c>
      <c r="D1014" s="2">
        <v>38545</v>
      </c>
      <c r="E1014" s="3" t="s">
        <v>20323</v>
      </c>
      <c r="F1014" s="101" t="str">
        <f>IF(ISBLANK(K1014), "Apenas Solicitação", "Tem OC")</f>
        <v>Tem OC</v>
      </c>
      <c r="G1014" s="2">
        <v>2</v>
      </c>
      <c r="H1014" s="102">
        <f>G1014-I1014</f>
        <v>0</v>
      </c>
      <c r="I1014" s="103">
        <v>2</v>
      </c>
      <c r="J1014" s="4">
        <v>45814</v>
      </c>
      <c r="K1014" s="180">
        <v>45826</v>
      </c>
      <c r="L1014" s="3" t="s">
        <v>20158</v>
      </c>
      <c r="M1014" s="104" t="str">
        <f ca="1">IF(OR(N1014="", N1014=0), "", IF(N1014&gt;TODAY(), "No prazo", "Atrasado"))</f>
        <v>Atrasado</v>
      </c>
      <c r="N1014" s="104">
        <f>IFERROR(K1014 + VALUE(LEFT(L1014, FIND(" ", L1014) - 1)), "")</f>
        <v>45838</v>
      </c>
      <c r="O1014" s="105">
        <f>IF(_xlfn.DAYS(K1014,J1014)&lt;0, "Aguardando OC", _xlfn.DAYS(K1014,J1014))</f>
        <v>12</v>
      </c>
      <c r="P1014" s="14">
        <v>406312</v>
      </c>
      <c r="Q1014" s="55"/>
      <c r="R1014" s="14">
        <v>169371</v>
      </c>
      <c r="S1014" s="2">
        <v>221</v>
      </c>
      <c r="T1014" s="65" t="s">
        <v>1029</v>
      </c>
      <c r="U1014" s="21">
        <v>207.2</v>
      </c>
      <c r="V1014" s="2">
        <v>11614</v>
      </c>
      <c r="W1014" s="117" t="str">
        <f>IFERROR(VLOOKUP(V1014, Fornecedores!A:C, 3, FALSE), "")</f>
        <v>DF MAQUINAS</v>
      </c>
      <c r="X1014" s="105" t="str">
        <f>IFERROR(VLOOKUP(V1014, Fornecedores!A:E, 5, FALSE), "")</f>
        <v>Bayeux</v>
      </c>
      <c r="Y1014" s="105" t="str">
        <f>IFERROR(VLOOKUP(V1014, Fornecedores!A:F, 6, FALSE), "")</f>
        <v>PB</v>
      </c>
      <c r="Z1014" s="101" t="str">
        <f>IF(H1014=0, "Pedido entregue!", "Pendente")</f>
        <v>Pedido entregue!</v>
      </c>
      <c r="AA1014" s="119"/>
      <c r="AB1014" s="132" t="str">
        <f>IF(Z1014="Pedido Entregue!", IF(AA1014=1, "Retirado do Almoxarifado", IF(AA1014=2, "Material devolvido", "Aguardando retirada")), IF(Z1014="Pendente", "Entrega pendente", ""))</f>
        <v>Aguardando retirada</v>
      </c>
      <c r="AC1014" s="18">
        <v>1</v>
      </c>
      <c r="AD1014" s="18">
        <f>AC1014/SUMIF($P:$P,P1014,$AC:$AC)</f>
        <v>1</v>
      </c>
      <c r="AE1014" s="18">
        <f>IF(R1014=0,0,AC1014/SUMIF($R:$R,R1014,$AC:$AC))</f>
        <v>6.6666666666666666E-2</v>
      </c>
      <c r="AF1014" s="18">
        <f>IF(R1014=0,1,0)</f>
        <v>0</v>
      </c>
      <c r="AH1014" t="str">
        <f>TEXT(J1014,"MMMM")</f>
        <v>junho</v>
      </c>
    </row>
    <row r="1015" spans="1:34" ht="12.75" hidden="1" customHeight="1" x14ac:dyDescent="0.25">
      <c r="A1015" s="90" t="str">
        <f>IF(C1015="Oficina Diversos","Oficina Geral",
IF(ISNUMBER(FIND("Estoque - Colhedoras",C1015)),"Colhedoras",IF(ISNUMBER(FIND("Caldeiraria",C1015)),"Caldeiraria",IF(ISNUMBER(FIND("Borracharia",C1015)),"Borracharia",IF(ISNUMBER(FIND("Lubrificação",C1015)),"Lubrificação",
IF(ISNUMBER(FIND("Estoque - Carregadeiras",C1015)),"Carregadeiras",IF(ISNUMBER(FIND("Estoque - Veic. Leves",C1015)),"Veic. Leves",
IF(ISNUMBER(FIND("Estoque - Caminhões",C1015)),"Caminhões",IF(ISNUMBER(FIND("Estoque - Transbordos",C1015)),"Transbordos",
IF(ISNUMBER(FIND("Estoque - Tratores",C1015)),"Tratores",
IF(ISNUMBER(FIND("Estoque - Máquinas pesadas",C1015)),"Máquinas pesadas",
IF(ISNUMBER(FIND("Estoque - Reboques",C1015)),"Reboques",
IF(C1015="Estoque","Estoque",
IF(AND(ISNUMBER(C1015),C1015&gt;1000,C1015&lt;2000),"Caminhões",
IF(AND(ISNUMBER(C1015),C1015&gt;2000,C1015&lt;3000),"Tratores",
IF(AND(ISNUMBER(C1015),C1015&gt;3000,C1015&lt;4000),"Carregadeiras",
IF(AND(ISNUMBER(C1015),C1015&gt;4000,C1015&lt;5000),"Máquinas pesadas",
IF(AND(ISNUMBER(C1015),C1015&gt;5000,C1015&lt;6000),"Colhedoras",
IF(AND(ISNUMBER(C1015),C1015&gt;7000,C1015&lt;8000),"Irrigação",
IF(AND(ISNUMBER(C1015),C1015&gt;8000,C1015&lt;9000),"Reboques",IF(AND(ISNUMBER(C1015),C1015&gt;0,C1015&lt;1000),"Veic. Leves","")))))))))))))))))))))</f>
        <v>Tratores</v>
      </c>
      <c r="B1015" s="111"/>
      <c r="C1015" s="113">
        <v>2039</v>
      </c>
      <c r="D1015" s="2">
        <v>38545</v>
      </c>
      <c r="E1015" s="3" t="s">
        <v>20323</v>
      </c>
      <c r="F1015" s="101" t="str">
        <f>IF(ISBLANK(K1015), "Apenas Solicitação", "Tem OC")</f>
        <v>Tem OC</v>
      </c>
      <c r="G1015" s="2">
        <v>2</v>
      </c>
      <c r="H1015" s="102">
        <f>G1015-I1015</f>
        <v>0</v>
      </c>
      <c r="I1015" s="103">
        <v>2</v>
      </c>
      <c r="J1015" s="4">
        <v>45814</v>
      </c>
      <c r="K1015" s="180">
        <v>45826</v>
      </c>
      <c r="L1015" s="3" t="s">
        <v>20152</v>
      </c>
      <c r="M1015" s="104" t="str">
        <f ca="1">IF(OR(N1015="", N1015=0), "", IF(N1015&gt;TODAY(), "No prazo", "Atrasado"))</f>
        <v>Atrasado</v>
      </c>
      <c r="N1015" s="104">
        <f>IFERROR(K1015 + VALUE(LEFT(L1015, FIND(" ", L1015) - 1)), "")</f>
        <v>45827</v>
      </c>
      <c r="O1015" s="105">
        <f>IF(_xlfn.DAYS(K1015,J1015)&lt;0, "Aguardando OC", _xlfn.DAYS(K1015,J1015))</f>
        <v>12</v>
      </c>
      <c r="P1015" s="14">
        <v>406325</v>
      </c>
      <c r="Q1015" s="55"/>
      <c r="R1015" s="14">
        <v>169372</v>
      </c>
      <c r="S1015" s="2">
        <v>221</v>
      </c>
      <c r="T1015" s="65" t="s">
        <v>1029</v>
      </c>
      <c r="U1015" s="21">
        <v>207.2</v>
      </c>
      <c r="V1015" s="2">
        <v>13341</v>
      </c>
      <c r="W1015" s="117" t="str">
        <f>IFERROR(VLOOKUP(V1015, Fornecedores!A:C, 3, FALSE), "")</f>
        <v>DISMA DISTRIBUIDORA</v>
      </c>
      <c r="X1015" s="105" t="str">
        <f>IFERROR(VLOOKUP(V1015, Fornecedores!A:E, 5, FALSE), "")</f>
        <v>Araçatuba</v>
      </c>
      <c r="Y1015" s="105" t="str">
        <f>IFERROR(VLOOKUP(V1015, Fornecedores!A:F, 6, FALSE), "")</f>
        <v>SP</v>
      </c>
      <c r="Z1015" s="101" t="str">
        <f>IF(H1015=0, "Pedido entregue!", "Pendente")</f>
        <v>Pedido entregue!</v>
      </c>
      <c r="AA1015" s="119"/>
      <c r="AB1015" s="132" t="str">
        <f>IF(Z1015="Pedido Entregue!", IF(AA1015=1, "Retirado do Almoxarifado", IF(AA1015=2, "Material devolvido", "Aguardando retirada")), IF(Z1015="Pendente", "Entrega pendente", ""))</f>
        <v>Aguardando retirada</v>
      </c>
      <c r="AC1015" s="18">
        <v>1</v>
      </c>
      <c r="AD1015" s="18">
        <f>AC1015/SUMIF($P:$P,P1015,$AC:$AC)</f>
        <v>1</v>
      </c>
      <c r="AE1015" s="18">
        <f>IF(R1015=0,0,AC1015/SUMIF($R:$R,R1015,$AC:$AC))</f>
        <v>3.8461538461538464E-2</v>
      </c>
      <c r="AF1015" s="18">
        <f>IF(R1015=0,1,0)</f>
        <v>0</v>
      </c>
      <c r="AH1015" t="str">
        <f>TEXT(J1015,"MMMM")</f>
        <v>junho</v>
      </c>
    </row>
    <row r="1016" spans="1:34" ht="12.75" hidden="1" customHeight="1" x14ac:dyDescent="0.25">
      <c r="A1016" s="90" t="str">
        <f>IF(C1016="Oficina Diversos","Oficina Geral",
IF(ISNUMBER(FIND("Estoque - Colhedoras",C1016)),"Colhedoras",IF(ISNUMBER(FIND("Caldeiraria",C1016)),"Caldeiraria",IF(ISNUMBER(FIND("Borracharia",C1016)),"Borracharia",IF(ISNUMBER(FIND("Lubrificação",C1016)),"Lubrificação",
IF(ISNUMBER(FIND("Estoque - Carregadeiras",C1016)),"Carregadeiras",IF(ISNUMBER(FIND("Estoque - Veic. Leves",C1016)),"Veic. Leves",
IF(ISNUMBER(FIND("Estoque - Caminhões",C1016)),"Caminhões",IF(ISNUMBER(FIND("Estoque - Transbordos",C1016)),"Transbordos",
IF(ISNUMBER(FIND("Estoque - Tratores",C1016)),"Tratores",
IF(ISNUMBER(FIND("Estoque - Máquinas pesadas",C1016)),"Máquinas pesadas",
IF(ISNUMBER(FIND("Estoque - Reboques",C1016)),"Reboques",
IF(C1016="Estoque","Estoque",
IF(AND(ISNUMBER(C1016),C1016&gt;1000,C1016&lt;2000),"Caminhões",
IF(AND(ISNUMBER(C1016),C1016&gt;2000,C1016&lt;3000),"Tratores",
IF(AND(ISNUMBER(C1016),C1016&gt;3000,C1016&lt;4000),"Carregadeiras",
IF(AND(ISNUMBER(C1016),C1016&gt;4000,C1016&lt;5000),"Máquinas pesadas",
IF(AND(ISNUMBER(C1016),C1016&gt;5000,C1016&lt;6000),"Colhedoras",
IF(AND(ISNUMBER(C1016),C1016&gt;7000,C1016&lt;8000),"Irrigação",
IF(AND(ISNUMBER(C1016),C1016&gt;8000,C1016&lt;9000),"Reboques",IF(AND(ISNUMBER(C1016),C1016&gt;0,C1016&lt;1000),"Veic. Leves","")))))))))))))))))))))</f>
        <v>Tratores</v>
      </c>
      <c r="B1016" s="111"/>
      <c r="C1016" s="113">
        <v>2037</v>
      </c>
      <c r="D1016" s="2">
        <v>38545</v>
      </c>
      <c r="E1016" s="3" t="s">
        <v>20323</v>
      </c>
      <c r="F1016" s="101" t="str">
        <f>IF(ISBLANK(K1016), "Apenas Solicitação", "Tem OC")</f>
        <v>Tem OC</v>
      </c>
      <c r="G1016" s="2">
        <v>2</v>
      </c>
      <c r="H1016" s="102">
        <f>G1016-I1016</f>
        <v>0</v>
      </c>
      <c r="I1016" s="103">
        <v>2</v>
      </c>
      <c r="J1016" s="4">
        <v>45814</v>
      </c>
      <c r="K1016" s="180">
        <v>45826</v>
      </c>
      <c r="L1016" s="3" t="s">
        <v>20152</v>
      </c>
      <c r="M1016" s="104" t="str">
        <f ca="1">IF(OR(N1016="", N1016=0), "", IF(N1016&gt;TODAY(), "No prazo", "Atrasado"))</f>
        <v>Atrasado</v>
      </c>
      <c r="N1016" s="104">
        <f>IFERROR(K1016 + VALUE(LEFT(L1016, FIND(" ", L1016) - 1)), "")</f>
        <v>45827</v>
      </c>
      <c r="O1016" s="105">
        <f>IF(_xlfn.DAYS(K1016,J1016)&lt;0, "Aguardando OC", _xlfn.DAYS(K1016,J1016))</f>
        <v>12</v>
      </c>
      <c r="P1016" s="14">
        <v>406345</v>
      </c>
      <c r="Q1016" s="55"/>
      <c r="R1016" s="14">
        <v>169372</v>
      </c>
      <c r="S1016" s="2">
        <v>221</v>
      </c>
      <c r="T1016" s="65" t="s">
        <v>1029</v>
      </c>
      <c r="U1016" s="21">
        <v>207.2</v>
      </c>
      <c r="V1016" s="2">
        <v>13341</v>
      </c>
      <c r="W1016" s="117" t="str">
        <f>IFERROR(VLOOKUP(V1016, Fornecedores!A:C, 3, FALSE), "")</f>
        <v>DISMA DISTRIBUIDORA</v>
      </c>
      <c r="X1016" s="105" t="str">
        <f>IFERROR(VLOOKUP(V1016, Fornecedores!A:E, 5, FALSE), "")</f>
        <v>Araçatuba</v>
      </c>
      <c r="Y1016" s="105" t="str">
        <f>IFERROR(VLOOKUP(V1016, Fornecedores!A:F, 6, FALSE), "")</f>
        <v>SP</v>
      </c>
      <c r="Z1016" s="101" t="str">
        <f>IF(H1016=0, "Pedido entregue!", "Pendente")</f>
        <v>Pedido entregue!</v>
      </c>
      <c r="AA1016" s="119"/>
      <c r="AB1016" s="132" t="str">
        <f>IF(Z1016="Pedido Entregue!", IF(AA1016=1, "Retirado do Almoxarifado", IF(AA1016=2, "Material devolvido", "Aguardando retirada")), IF(Z1016="Pendente", "Entrega pendente", ""))</f>
        <v>Aguardando retirada</v>
      </c>
      <c r="AC1016" s="18">
        <v>1</v>
      </c>
      <c r="AD1016" s="18">
        <f>AC1016/SUMIF($P:$P,P1016,$AC:$AC)</f>
        <v>1</v>
      </c>
      <c r="AE1016" s="18">
        <f>IF(R1016=0,0,AC1016/SUMIF($R:$R,R1016,$AC:$AC))</f>
        <v>3.8461538461538464E-2</v>
      </c>
      <c r="AF1016" s="18">
        <f>IF(R1016=0,1,0)</f>
        <v>0</v>
      </c>
      <c r="AH1016" t="str">
        <f>TEXT(J1016,"MMMM")</f>
        <v>junho</v>
      </c>
    </row>
    <row r="1017" spans="1:34" ht="12.75" hidden="1" customHeight="1" x14ac:dyDescent="0.25">
      <c r="A1017" s="90" t="str">
        <f>IF(C1017="Oficina Diversos","Oficina Geral",
IF(ISNUMBER(FIND("Estoque - Colhedoras",C1017)),"Colhedoras",IF(ISNUMBER(FIND("Caldeiraria",C1017)),"Caldeiraria",IF(ISNUMBER(FIND("Borracharia",C1017)),"Borracharia",IF(ISNUMBER(FIND("Lubrificação",C1017)),"Lubrificação",
IF(ISNUMBER(FIND("Estoque - Carregadeiras",C1017)),"Carregadeiras",IF(ISNUMBER(FIND("Estoque - Veic. Leves",C1017)),"Veic. Leves",
IF(ISNUMBER(FIND("Estoque - Caminhões",C1017)),"Caminhões",IF(ISNUMBER(FIND("Estoque - Transbordos",C1017)),"Transbordos",
IF(ISNUMBER(FIND("Estoque - Tratores",C1017)),"Tratores",
IF(ISNUMBER(FIND("Estoque - Máquinas pesadas",C1017)),"Máquinas pesadas",
IF(ISNUMBER(FIND("Estoque - Reboques",C1017)),"Reboques",
IF(C1017="Estoque","Estoque",
IF(AND(ISNUMBER(C1017),C1017&gt;1000,C1017&lt;2000),"Caminhões",
IF(AND(ISNUMBER(C1017),C1017&gt;2000,C1017&lt;3000),"Tratores",
IF(AND(ISNUMBER(C1017),C1017&gt;3000,C1017&lt;4000),"Carregadeiras",
IF(AND(ISNUMBER(C1017),C1017&gt;4000,C1017&lt;5000),"Máquinas pesadas",
IF(AND(ISNUMBER(C1017),C1017&gt;5000,C1017&lt;6000),"Colhedoras",
IF(AND(ISNUMBER(C1017),C1017&gt;7000,C1017&lt;8000),"Irrigação",
IF(AND(ISNUMBER(C1017),C1017&gt;8000,C1017&lt;9000),"Reboques",IF(AND(ISNUMBER(C1017),C1017&gt;0,C1017&lt;1000),"Veic. Leves","")))))))))))))))))))))</f>
        <v>Tratores</v>
      </c>
      <c r="B1017" s="39"/>
      <c r="C1017" s="69">
        <v>2037</v>
      </c>
      <c r="D1017" s="69">
        <v>38554</v>
      </c>
      <c r="E1017" s="70" t="s">
        <v>19838</v>
      </c>
      <c r="F1017" s="14" t="str">
        <f>IF(ISBLANK(K1017), "Apenas Solicitação", "Tem OC")</f>
        <v>Tem OC</v>
      </c>
      <c r="G1017" s="69">
        <v>1</v>
      </c>
      <c r="H1017" s="37">
        <f>G1017-I1017</f>
        <v>0</v>
      </c>
      <c r="I1017" s="38">
        <v>1</v>
      </c>
      <c r="J1017" s="71">
        <v>45805</v>
      </c>
      <c r="K1017" s="186">
        <v>45811</v>
      </c>
      <c r="L1017" s="70" t="s">
        <v>20166</v>
      </c>
      <c r="M1017" s="44" t="str">
        <f ca="1">IF(OR(N1017="", N1017=0), "", IF(N1017&gt;TODAY(), "No prazo", "Atrasado"))</f>
        <v>Atrasado</v>
      </c>
      <c r="N1017" s="44">
        <f>IFERROR(K1017 + VALUE(LEFT(L1017, FIND(" ", L1017) - 1)), "")</f>
        <v>45815</v>
      </c>
      <c r="O1017" s="3">
        <f>IF(_xlfn.DAYS(K1017,J1017)&lt;0, "Aguardando OC", _xlfn.DAYS(K1017,J1017))</f>
        <v>6</v>
      </c>
      <c r="P1017" s="195">
        <v>405006</v>
      </c>
      <c r="Q1017" s="55"/>
      <c r="R1017" s="195">
        <v>168523</v>
      </c>
      <c r="S1017" s="69">
        <v>221</v>
      </c>
      <c r="T1017" s="65" t="s">
        <v>1029</v>
      </c>
      <c r="U1017" s="120">
        <v>1260</v>
      </c>
      <c r="V1017" s="69">
        <v>15702</v>
      </c>
      <c r="W1017" s="47" t="str">
        <f>IFERROR(VLOOKUP(V1017, Fornecedores!A:C, 3, FALSE), "")</f>
        <v>MAQTRAL - PB</v>
      </c>
      <c r="X1017" s="43" t="str">
        <f>IFERROR(VLOOKUP(V1017, Fornecedores!A:E, 5, FALSE), "")</f>
        <v>Bayeux</v>
      </c>
      <c r="Y1017" s="43" t="str">
        <f>IFERROR(VLOOKUP(V1017, Fornecedores!A:F, 6, FALSE), "")</f>
        <v>PB</v>
      </c>
      <c r="Z1017" s="14" t="str">
        <f>IF(H1017=0, "Pedido entregue!", "Pendente")</f>
        <v>Pedido entregue!</v>
      </c>
      <c r="AA1017" s="49"/>
      <c r="AB1017" s="58" t="str">
        <f>IF(Z1017="Pedido Entregue!", IF(AA1017=1, "Retirado do Almoxarifado", IF(AA1017=2, "Material devolvido", "Aguardando retirada")), IF(Z1017="Pendente", "Entrega pendente", ""))</f>
        <v>Aguardando retirada</v>
      </c>
      <c r="AC1017" s="18">
        <v>1</v>
      </c>
      <c r="AD1017" s="18">
        <f>AC1017/SUMIF($P:$P,P1017,$AC:$AC)</f>
        <v>1</v>
      </c>
      <c r="AE1017" s="18">
        <f>IF(R1017=0,0,AC1017/SUMIF($R:$R,R1017,$AC:$AC))</f>
        <v>0.33333333333333331</v>
      </c>
      <c r="AF1017" s="18">
        <f>IF(R1017=0,1,0)</f>
        <v>0</v>
      </c>
      <c r="AH1017" t="str">
        <f>TEXT(J1017,"MMMM")</f>
        <v>maio</v>
      </c>
    </row>
    <row r="1018" spans="1:34" ht="12.75" hidden="1" customHeight="1" x14ac:dyDescent="0.25">
      <c r="A1018" s="90" t="str">
        <f>IF(C1018="Oficina Diversos","Oficina Geral",
IF(ISNUMBER(FIND("Estoque - Colhedoras",C1018)),"Colhedoras",IF(ISNUMBER(FIND("Caldeiraria",C1018)),"Caldeiraria",IF(ISNUMBER(FIND("Borracharia",C1018)),"Borracharia",IF(ISNUMBER(FIND("Lubrificação",C1018)),"Lubrificação",
IF(ISNUMBER(FIND("Estoque - Carregadeiras",C1018)),"Carregadeiras",IF(ISNUMBER(FIND("Estoque - Veic. Leves",C1018)),"Veic. Leves",
IF(ISNUMBER(FIND("Estoque - Caminhões",C1018)),"Caminhões",IF(ISNUMBER(FIND("Estoque - Transbordos",C1018)),"Transbordos",
IF(ISNUMBER(FIND("Estoque - Tratores",C1018)),"Tratores",
IF(ISNUMBER(FIND("Estoque - Máquinas pesadas",C1018)),"Máquinas pesadas",
IF(ISNUMBER(FIND("Estoque - Reboques",C1018)),"Reboques",
IF(C1018="Estoque","Estoque",
IF(AND(ISNUMBER(C1018),C1018&gt;1000,C1018&lt;2000),"Caminhões",
IF(AND(ISNUMBER(C1018),C1018&gt;2000,C1018&lt;3000),"Tratores",
IF(AND(ISNUMBER(C1018),C1018&gt;3000,C1018&lt;4000),"Carregadeiras",
IF(AND(ISNUMBER(C1018),C1018&gt;4000,C1018&lt;5000),"Máquinas pesadas",
IF(AND(ISNUMBER(C1018),C1018&gt;5000,C1018&lt;6000),"Colhedoras",
IF(AND(ISNUMBER(C1018),C1018&gt;7000,C1018&lt;8000),"Irrigação",
IF(AND(ISNUMBER(C1018),C1018&gt;8000,C1018&lt;9000),"Reboques",IF(AND(ISNUMBER(C1018),C1018&gt;0,C1018&lt;1000),"Veic. Leves","")))))))))))))))))))))</f>
        <v>Tratores</v>
      </c>
      <c r="B1018" s="8"/>
      <c r="C1018" s="2">
        <v>2036</v>
      </c>
      <c r="D1018" s="2">
        <v>38554</v>
      </c>
      <c r="E1018" s="3" t="s">
        <v>19838</v>
      </c>
      <c r="F1018" s="14" t="str">
        <f>IF(ISBLANK(K1018), "Apenas Solicitação", "Tem OC")</f>
        <v>Tem OC</v>
      </c>
      <c r="G1018" s="2">
        <v>2</v>
      </c>
      <c r="H1018" s="37">
        <f>G1018-I1018</f>
        <v>0</v>
      </c>
      <c r="I1018" s="38">
        <v>2</v>
      </c>
      <c r="J1018" s="4">
        <v>45793</v>
      </c>
      <c r="K1018" s="180">
        <v>45800</v>
      </c>
      <c r="L1018" s="3" t="s">
        <v>20159</v>
      </c>
      <c r="M1018" s="44" t="str">
        <f ca="1">IF(OR(N1018="", N1018=0), "", IF(N1018&gt;TODAY(), "No prazo", "Atrasado"))</f>
        <v>Atrasado</v>
      </c>
      <c r="N1018" s="44">
        <f>IFERROR(K1018 + VALUE(LEFT(L1018, FIND(" ", L1018) - 1)), "")</f>
        <v>45815</v>
      </c>
      <c r="O1018" s="3">
        <f>IF(_xlfn.DAYS(K1018,J1018)&lt;0, "Aguardando OC", _xlfn.DAYS(K1018,J1018))</f>
        <v>7</v>
      </c>
      <c r="P1018" s="14">
        <v>403154</v>
      </c>
      <c r="Q1018" s="55"/>
      <c r="R1018" s="14">
        <v>168024</v>
      </c>
      <c r="S1018" s="2">
        <v>221</v>
      </c>
      <c r="T1018" s="65" t="s">
        <v>1029</v>
      </c>
      <c r="U1018" s="21">
        <v>2520</v>
      </c>
      <c r="V1018" s="2">
        <v>15702</v>
      </c>
      <c r="W1018" s="47" t="str">
        <f>IFERROR(VLOOKUP(V1018, Fornecedores!A:C, 3, FALSE), "")</f>
        <v>MAQTRAL - PB</v>
      </c>
      <c r="X1018" s="43" t="str">
        <f>IFERROR(VLOOKUP(V1018, Fornecedores!A:E, 5, FALSE), "")</f>
        <v>Bayeux</v>
      </c>
      <c r="Y1018" s="43" t="str">
        <f>IFERROR(VLOOKUP(V1018, Fornecedores!A:F, 6, FALSE), "")</f>
        <v>PB</v>
      </c>
      <c r="Z1018" s="14" t="str">
        <f>IF(H1018=0, "Pedido entregue!", "Pendente")</f>
        <v>Pedido entregue!</v>
      </c>
      <c r="AA1018" s="59"/>
      <c r="AB1018" s="58" t="str">
        <f>IF(Z1018="Pedido Entregue!", IF(AA1018=1, "Retirado do Almoxarifado", IF(AA1018=2, "Material devolvido", "Aguardando retirada")), IF(Z1018="Pendente", "Entrega pendente", ""))</f>
        <v>Aguardando retirada</v>
      </c>
      <c r="AC1018" s="18">
        <v>1</v>
      </c>
      <c r="AD1018" s="18">
        <f>AC1018/SUMIF($P:$P,P1018,$AC:$AC)</f>
        <v>1</v>
      </c>
      <c r="AE1018" s="18">
        <f>IF(R1018=0,0,AC1018/SUMIF($R:$R,R1018,$AC:$AC))</f>
        <v>1</v>
      </c>
      <c r="AF1018" s="18">
        <f>IF(R1018=0,1,0)</f>
        <v>0</v>
      </c>
      <c r="AH1018" t="str">
        <f>TEXT(J1018,"MMMM")</f>
        <v>maio</v>
      </c>
    </row>
    <row r="1019" spans="1:34" ht="12.75" hidden="1" customHeight="1" x14ac:dyDescent="0.25">
      <c r="A1019" s="90" t="str">
        <f>IF(C1019="Oficina Diversos","Oficina Geral",
IF(ISNUMBER(FIND("Estoque - Colhedoras",C1019)),"Colhedoras",IF(ISNUMBER(FIND("Caldeiraria",C1019)),"Caldeiraria",IF(ISNUMBER(FIND("Borracharia",C1019)),"Borracharia",IF(ISNUMBER(FIND("Lubrificação",C1019)),"Lubrificação",
IF(ISNUMBER(FIND("Estoque - Carregadeiras",C1019)),"Carregadeiras",IF(ISNUMBER(FIND("Estoque - Veic. Leves",C1019)),"Veic. Leves",
IF(ISNUMBER(FIND("Estoque - Caminhões",C1019)),"Caminhões",IF(ISNUMBER(FIND("Estoque - Transbordos",C1019)),"Transbordos",
IF(ISNUMBER(FIND("Estoque - Tratores",C1019)),"Tratores",
IF(ISNUMBER(FIND("Estoque - Máquinas pesadas",C1019)),"Máquinas pesadas",
IF(ISNUMBER(FIND("Estoque - Reboques",C1019)),"Reboques",
IF(C1019="Estoque","Estoque",
IF(AND(ISNUMBER(C1019),C1019&gt;1000,C1019&lt;2000),"Caminhões",
IF(AND(ISNUMBER(C1019),C1019&gt;2000,C1019&lt;3000),"Tratores",
IF(AND(ISNUMBER(C1019),C1019&gt;3000,C1019&lt;4000),"Carregadeiras",
IF(AND(ISNUMBER(C1019),C1019&gt;4000,C1019&lt;5000),"Máquinas pesadas",
IF(AND(ISNUMBER(C1019),C1019&gt;5000,C1019&lt;6000),"Colhedoras",
IF(AND(ISNUMBER(C1019),C1019&gt;7000,C1019&lt;8000),"Irrigação",
IF(AND(ISNUMBER(C1019),C1019&gt;8000,C1019&lt;9000),"Reboques",IF(AND(ISNUMBER(C1019),C1019&gt;0,C1019&lt;1000),"Veic. Leves","")))))))))))))))))))))</f>
        <v>Caminhões</v>
      </c>
      <c r="B1019" s="111"/>
      <c r="C1019" s="126">
        <v>1108</v>
      </c>
      <c r="D1019" s="2">
        <v>38654</v>
      </c>
      <c r="E1019" s="3" t="s">
        <v>20265</v>
      </c>
      <c r="F1019" s="101" t="str">
        <f>IF(ISBLANK(K1019), "Apenas Solicitação", "Tem OC")</f>
        <v>Tem OC</v>
      </c>
      <c r="G1019" s="2">
        <v>6</v>
      </c>
      <c r="H1019" s="102">
        <f>G1019-I1019</f>
        <v>0</v>
      </c>
      <c r="I1019" s="103">
        <v>6</v>
      </c>
      <c r="J1019" s="4">
        <v>45813</v>
      </c>
      <c r="K1019" s="180">
        <v>45819</v>
      </c>
      <c r="L1019" s="3" t="s">
        <v>20155</v>
      </c>
      <c r="M1019" s="104" t="str">
        <f ca="1">IF(OR(N1019="", N1019=0), "", IF(N1019&gt;TODAY(), "No prazo", "Atrasado"))</f>
        <v>Atrasado</v>
      </c>
      <c r="N1019" s="104">
        <f>IFERROR(K1019 + VALUE(LEFT(L1019, FIND(" ", L1019) - 1)), "")</f>
        <v>45820</v>
      </c>
      <c r="O1019" s="105">
        <f>IF(_xlfn.DAYS(K1019,J1019)&lt;0, "Aguardando OC", _xlfn.DAYS(K1019,J1019))</f>
        <v>6</v>
      </c>
      <c r="P1019" s="14">
        <v>406069</v>
      </c>
      <c r="Q1019" s="55"/>
      <c r="R1019" s="14">
        <v>168967</v>
      </c>
      <c r="S1019" s="2">
        <v>221</v>
      </c>
      <c r="T1019" s="65" t="s">
        <v>1029</v>
      </c>
      <c r="U1019" s="21">
        <v>42.91</v>
      </c>
      <c r="V1019" s="2">
        <v>2106</v>
      </c>
      <c r="W1019" s="117" t="str">
        <f>IFERROR(VLOOKUP(V1019, Fornecedores!A:C, 3, FALSE), "")</f>
        <v xml:space="preserve">UNIDAS              </v>
      </c>
      <c r="X1019" s="105" t="str">
        <f>IFERROR(VLOOKUP(V1019, Fornecedores!A:E, 5, FALSE), "")</f>
        <v>João Pessoa</v>
      </c>
      <c r="Y1019" s="105" t="str">
        <f>IFERROR(VLOOKUP(V1019, Fornecedores!A:F, 6, FALSE), "")</f>
        <v>PB</v>
      </c>
      <c r="Z1019" s="101" t="str">
        <f>IF(H1019=0, "Pedido entregue!", "Pendente")</f>
        <v>Pedido entregue!</v>
      </c>
      <c r="AA1019" s="119"/>
      <c r="AB1019" s="132" t="str">
        <f>IF(Z1019="Pedido Entregue!", IF(AA1019=1, "Retirado do Almoxarifado", IF(AA1019=2, "Material devolvido", "Aguardando retirada")), IF(Z1019="Pendente", "Entrega pendente", ""))</f>
        <v>Aguardando retirada</v>
      </c>
      <c r="AC1019" s="18">
        <v>1</v>
      </c>
      <c r="AD1019" s="18">
        <f>AC1019/SUMIF($P:$P,P1019,$AC:$AC)</f>
        <v>1</v>
      </c>
      <c r="AE1019" s="18">
        <f>IF(R1019=0,0,AC1019/SUMIF($R:$R,R1019,$AC:$AC))</f>
        <v>0.16666666666666666</v>
      </c>
      <c r="AF1019" s="18">
        <f>IF(R1019=0,1,0)</f>
        <v>0</v>
      </c>
      <c r="AH1019" t="str">
        <f>TEXT(J1019,"MMMM")</f>
        <v>junho</v>
      </c>
    </row>
    <row r="1020" spans="1:34" ht="12.75" hidden="1" customHeight="1" x14ac:dyDescent="0.25">
      <c r="A1020" s="90" t="str">
        <f>IF(C1020="Oficina Diversos","Oficina Geral",
IF(ISNUMBER(FIND("Estoque - Colhedoras",C1020)),"Colhedoras",IF(ISNUMBER(FIND("Caldeiraria",C1020)),"Caldeiraria",IF(ISNUMBER(FIND("Borracharia",C1020)),"Borracharia",IF(ISNUMBER(FIND("Lubrificação",C1020)),"Lubrificação",
IF(ISNUMBER(FIND("Estoque - Carregadeiras",C1020)),"Carregadeiras",IF(ISNUMBER(FIND("Estoque - Veic. Leves",C1020)),"Veic. Leves",
IF(ISNUMBER(FIND("Estoque - Caminhões",C1020)),"Caminhões",IF(ISNUMBER(FIND("Estoque - Transbordos",C1020)),"Transbordos",
IF(ISNUMBER(FIND("Estoque - Tratores",C1020)),"Tratores",
IF(ISNUMBER(FIND("Estoque - Máquinas pesadas",C1020)),"Máquinas pesadas",
IF(ISNUMBER(FIND("Estoque - Reboques",C1020)),"Reboques",
IF(C1020="Estoque","Estoque",
IF(AND(ISNUMBER(C1020),C1020&gt;1000,C1020&lt;2000),"Caminhões",
IF(AND(ISNUMBER(C1020),C1020&gt;2000,C1020&lt;3000),"Tratores",
IF(AND(ISNUMBER(C1020),C1020&gt;3000,C1020&lt;4000),"Carregadeiras",
IF(AND(ISNUMBER(C1020),C1020&gt;4000,C1020&lt;5000),"Máquinas pesadas",
IF(AND(ISNUMBER(C1020),C1020&gt;5000,C1020&lt;6000),"Colhedoras",
IF(AND(ISNUMBER(C1020),C1020&gt;7000,C1020&lt;8000),"Irrigação",
IF(AND(ISNUMBER(C1020),C1020&gt;8000,C1020&lt;9000),"Reboques",IF(AND(ISNUMBER(C1020),C1020&gt;0,C1020&lt;1000),"Veic. Leves","")))))))))))))))))))))</f>
        <v>Carregadeiras</v>
      </c>
      <c r="B1020" s="8"/>
      <c r="C1020" s="2">
        <v>3027</v>
      </c>
      <c r="D1020" s="2">
        <v>38726</v>
      </c>
      <c r="E1020" s="3" t="s">
        <v>392</v>
      </c>
      <c r="F1020" s="14" t="str">
        <f>IF(ISBLANK(K1020), "Apenas Solicitação", "Tem OC")</f>
        <v>Tem OC</v>
      </c>
      <c r="G1020" s="2">
        <v>3</v>
      </c>
      <c r="H1020" s="37">
        <f>G1020-I1020</f>
        <v>0</v>
      </c>
      <c r="I1020" s="38">
        <v>3</v>
      </c>
      <c r="J1020" s="4">
        <v>45743</v>
      </c>
      <c r="K1020" s="180">
        <v>45756</v>
      </c>
      <c r="L1020" s="4"/>
      <c r="M1020" s="44" t="str">
        <f ca="1">IF(OR(N1020="", N1020=0), "", IF(N1020&gt;TODAY(), "No prazo", "Atrasado"))</f>
        <v/>
      </c>
      <c r="N1020" s="44" t="str">
        <f>IFERROR(K1020 + VALUE(LEFT(L1020, FIND(" ", L1020) - 1)), "")</f>
        <v/>
      </c>
      <c r="O1020" s="3">
        <f>IF(_xlfn.DAYS(K1020,J1020)&lt;0, "Aguardando OC", _xlfn.DAYS(K1020,J1020))</f>
        <v>13</v>
      </c>
      <c r="P1020" s="14">
        <v>397356</v>
      </c>
      <c r="Q1020" s="2">
        <v>1139880</v>
      </c>
      <c r="R1020" s="14">
        <v>166041</v>
      </c>
      <c r="S1020" s="2">
        <v>701</v>
      </c>
      <c r="T1020" s="65" t="s">
        <v>150</v>
      </c>
      <c r="U1020" s="21">
        <v>87</v>
      </c>
      <c r="V1020" s="2">
        <v>15127</v>
      </c>
      <c r="W1020" s="47" t="str">
        <f>IFERROR(VLOOKUP(V1020, Fornecedores!A:C, 3, FALSE), "")</f>
        <v>EQUAGRIL LTDA</v>
      </c>
      <c r="X1020" s="43" t="str">
        <f>IFERROR(VLOOKUP(V1020, Fornecedores!A:E, 5, FALSE), "")</f>
        <v>São Paulo</v>
      </c>
      <c r="Y1020" s="43" t="str">
        <f>IFERROR(VLOOKUP(V1020, Fornecedores!A:F, 6, FALSE), "")</f>
        <v>SP</v>
      </c>
      <c r="Z1020" s="14" t="str">
        <f>IF(H1020=0, "Pedido entregue!", "Pendente")</f>
        <v>Pedido entregue!</v>
      </c>
      <c r="AA1020" s="59"/>
      <c r="AB1020" s="58" t="str">
        <f>IF(Z1020="Pedido Entregue!", IF(AA1020=1, "Retirado do Almoxarifado", IF(AA1020=2, "Material devolvido", "Aguardando retirada")), IF(Z1020="Pendente", "Entrega pendente", ""))</f>
        <v>Aguardando retirada</v>
      </c>
      <c r="AC1020" s="18">
        <v>1</v>
      </c>
      <c r="AD1020" s="18">
        <f>AC1020/SUMIF($P:$P,P1020,$AC:$AC)</f>
        <v>1</v>
      </c>
      <c r="AE1020" s="18">
        <f>IF(R1020=0,0,AC1020/SUMIF($R:$R,R1020,$AC:$AC))</f>
        <v>9.0909090909090912E-2</v>
      </c>
      <c r="AF1020" s="18">
        <f>IF(R1020=0,1,0)</f>
        <v>0</v>
      </c>
      <c r="AG1020" s="18">
        <f>IF(R1020=0,#REF!-J1020,0)</f>
        <v>0</v>
      </c>
      <c r="AH1020" t="str">
        <f>TEXT(J1020,"MMMM")</f>
        <v>março</v>
      </c>
    </row>
    <row r="1021" spans="1:34" ht="12.75" hidden="1" customHeight="1" x14ac:dyDescent="0.25">
      <c r="A1021" s="90" t="str">
        <f>IF(C1021="Oficina Diversos","Oficina Geral",
IF(ISNUMBER(FIND("Estoque - Colhedoras",C1021)),"Colhedoras",IF(ISNUMBER(FIND("Caldeiraria",C1021)),"Caldeiraria",IF(ISNUMBER(FIND("Borracharia",C1021)),"Borracharia",IF(ISNUMBER(FIND("Lubrificação",C1021)),"Lubrificação",
IF(ISNUMBER(FIND("Estoque - Carregadeiras",C1021)),"Carregadeiras",IF(ISNUMBER(FIND("Estoque - Veic. Leves",C1021)),"Veic. Leves",
IF(ISNUMBER(FIND("Estoque - Caminhões",C1021)),"Caminhões",IF(ISNUMBER(FIND("Estoque - Transbordos",C1021)),"Transbordos",
IF(ISNUMBER(FIND("Estoque - Tratores",C1021)),"Tratores",
IF(ISNUMBER(FIND("Estoque - Máquinas pesadas",C1021)),"Máquinas pesadas",
IF(ISNUMBER(FIND("Estoque - Reboques",C1021)),"Reboques",
IF(C1021="Estoque","Estoque",
IF(AND(ISNUMBER(C1021),C1021&gt;1000,C1021&lt;2000),"Caminhões",
IF(AND(ISNUMBER(C1021),C1021&gt;2000,C1021&lt;3000),"Tratores",
IF(AND(ISNUMBER(C1021),C1021&gt;3000,C1021&lt;4000),"Carregadeiras",
IF(AND(ISNUMBER(C1021),C1021&gt;4000,C1021&lt;5000),"Máquinas pesadas",
IF(AND(ISNUMBER(C1021),C1021&gt;5000,C1021&lt;6000),"Colhedoras",
IF(AND(ISNUMBER(C1021),C1021&gt;7000,C1021&lt;8000),"Irrigação",
IF(AND(ISNUMBER(C1021),C1021&gt;8000,C1021&lt;9000),"Reboques",IF(AND(ISNUMBER(C1021),C1021&gt;0,C1021&lt;1000),"Veic. Leves","")))))))))))))))))))))</f>
        <v>Carregadeiras</v>
      </c>
      <c r="B1021" s="8"/>
      <c r="C1021" s="2">
        <v>3022</v>
      </c>
      <c r="D1021" s="2">
        <v>38726</v>
      </c>
      <c r="E1021" s="3" t="s">
        <v>392</v>
      </c>
      <c r="F1021" s="14" t="str">
        <f>IF(ISBLANK(K1021), "Apenas Solicitação", "Tem OC")</f>
        <v>Tem OC</v>
      </c>
      <c r="G1021" s="2">
        <v>3</v>
      </c>
      <c r="H1021" s="37">
        <f>G1021-I1021</f>
        <v>0</v>
      </c>
      <c r="I1021" s="38">
        <v>3</v>
      </c>
      <c r="J1021" s="4">
        <v>45743</v>
      </c>
      <c r="K1021" s="180">
        <v>45757</v>
      </c>
      <c r="L1021" s="4"/>
      <c r="M1021" s="44" t="str">
        <f ca="1">IF(OR(N1021="", N1021=0), "", IF(N1021&gt;TODAY(), "No prazo", "Atrasado"))</f>
        <v/>
      </c>
      <c r="N1021" s="44" t="str">
        <f>IFERROR(K1021 + VALUE(LEFT(L1021, FIND(" ", L1021) - 1)), "")</f>
        <v/>
      </c>
      <c r="O1021" s="3">
        <f>IF(_xlfn.DAYS(K1021,J1021)&lt;0, "Aguardando OC", _xlfn.DAYS(K1021,J1021))</f>
        <v>14</v>
      </c>
      <c r="P1021" s="14">
        <v>397362</v>
      </c>
      <c r="Q1021" s="2">
        <v>1139887</v>
      </c>
      <c r="R1021" s="14">
        <v>166187</v>
      </c>
      <c r="S1021" s="2">
        <v>112</v>
      </c>
      <c r="T1021" s="65" t="s">
        <v>152</v>
      </c>
      <c r="U1021" s="21">
        <v>25</v>
      </c>
      <c r="V1021" s="2">
        <v>1237</v>
      </c>
      <c r="W1021" s="47" t="str">
        <f>IFERROR(VLOOKUP(V1021, Fornecedores!A:C, 3, FALSE), "")</f>
        <v>MERCADAO DE TRATORES</v>
      </c>
      <c r="X1021" s="43" t="str">
        <f>IFERROR(VLOOKUP(V1021, Fornecedores!A:E, 5, FALSE), "")</f>
        <v>Ourinhos</v>
      </c>
      <c r="Y1021" s="43" t="str">
        <f>IFERROR(VLOOKUP(V1021, Fornecedores!A:F, 6, FALSE), "")</f>
        <v>SP</v>
      </c>
      <c r="Z1021" s="14" t="str">
        <f>IF(H1021=0, "Pedido entregue!", "Pendente")</f>
        <v>Pedido entregue!</v>
      </c>
      <c r="AA1021" s="59"/>
      <c r="AB1021" s="58" t="str">
        <f>IF(Z1021="Pedido Entregue!", IF(AA1021=1, "Retirado do Almoxarifado", IF(AA1021=2, "Material devolvido", "Aguardando retirada")), IF(Z1021="Pendente", "Entrega pendente", ""))</f>
        <v>Aguardando retirada</v>
      </c>
      <c r="AC1021" s="18">
        <v>1</v>
      </c>
      <c r="AD1021" s="18">
        <f>AC1021/SUMIF($P:$P,P1021,$AC:$AC)</f>
        <v>1</v>
      </c>
      <c r="AE1021" s="18">
        <f>IF(R1021=0,0,AC1021/SUMIF($R:$R,R1021,$AC:$AC))</f>
        <v>1</v>
      </c>
      <c r="AF1021" s="18">
        <f>IF(R1021=0,1,0)</f>
        <v>0</v>
      </c>
      <c r="AG1021" s="18">
        <f>IF(R1021=0,#REF!-J1021,0)</f>
        <v>0</v>
      </c>
      <c r="AH1021" t="str">
        <f>TEXT(J1021,"MMMM")</f>
        <v>março</v>
      </c>
    </row>
    <row r="1022" spans="1:34" ht="12.75" hidden="1" customHeight="1" x14ac:dyDescent="0.25">
      <c r="A1022" s="90" t="str">
        <f>IF(C1022="Oficina Diversos","Oficina Geral",
IF(ISNUMBER(FIND("Estoque - Colhedoras",C1022)),"Colhedoras",IF(ISNUMBER(FIND("Caldeiraria",C1022)),"Caldeiraria",IF(ISNUMBER(FIND("Borracharia",C1022)),"Borracharia",IF(ISNUMBER(FIND("Lubrificação",C1022)),"Lubrificação",
IF(ISNUMBER(FIND("Estoque - Carregadeiras",C1022)),"Carregadeiras",IF(ISNUMBER(FIND("Estoque - Veic. Leves",C1022)),"Veic. Leves",
IF(ISNUMBER(FIND("Estoque - Caminhões",C1022)),"Caminhões",IF(ISNUMBER(FIND("Estoque - Transbordos",C1022)),"Transbordos",
IF(ISNUMBER(FIND("Estoque - Tratores",C1022)),"Tratores",
IF(ISNUMBER(FIND("Estoque - Máquinas pesadas",C1022)),"Máquinas pesadas",
IF(ISNUMBER(FIND("Estoque - Reboques",C1022)),"Reboques",
IF(C1022="Estoque","Estoque",
IF(AND(ISNUMBER(C1022),C1022&gt;1000,C1022&lt;2000),"Caminhões",
IF(AND(ISNUMBER(C1022),C1022&gt;2000,C1022&lt;3000),"Tratores",
IF(AND(ISNUMBER(C1022),C1022&gt;3000,C1022&lt;4000),"Carregadeiras",
IF(AND(ISNUMBER(C1022),C1022&gt;4000,C1022&lt;5000),"Máquinas pesadas",
IF(AND(ISNUMBER(C1022),C1022&gt;5000,C1022&lt;6000),"Colhedoras",
IF(AND(ISNUMBER(C1022),C1022&gt;7000,C1022&lt;8000),"Irrigação",
IF(AND(ISNUMBER(C1022),C1022&gt;8000,C1022&lt;9000),"Reboques",IF(AND(ISNUMBER(C1022),C1022&gt;0,C1022&lt;1000),"Veic. Leves","")))))))))))))))))))))</f>
        <v>Carregadeiras</v>
      </c>
      <c r="B1022" s="8"/>
      <c r="C1022" s="2">
        <v>3016</v>
      </c>
      <c r="D1022" s="2">
        <v>38726</v>
      </c>
      <c r="E1022" s="3" t="s">
        <v>392</v>
      </c>
      <c r="F1022" s="14" t="str">
        <f>IF(ISBLANK(K1022), "Apenas Solicitação", "Tem OC")</f>
        <v>Tem OC</v>
      </c>
      <c r="G1022" s="2">
        <v>4</v>
      </c>
      <c r="H1022" s="37">
        <f>G1022-I1022</f>
        <v>0</v>
      </c>
      <c r="I1022" s="38">
        <v>4</v>
      </c>
      <c r="J1022" s="4">
        <v>45743</v>
      </c>
      <c r="K1022" s="180">
        <v>45756</v>
      </c>
      <c r="L1022" s="4"/>
      <c r="M1022" s="44"/>
      <c r="N1022" s="44" t="str">
        <f>IFERROR(K1022 + VALUE(LEFT(L1022, FIND(" ", L1022) - 1)), "")</f>
        <v/>
      </c>
      <c r="O1022" s="3">
        <f>IF(_xlfn.DAYS(K1022,J1022)&lt;0, "Aguardando OC", _xlfn.DAYS(K1022,J1022))</f>
        <v>13</v>
      </c>
      <c r="P1022" s="14">
        <v>397368</v>
      </c>
      <c r="Q1022" s="2">
        <v>1139888</v>
      </c>
      <c r="R1022" s="14">
        <v>166041</v>
      </c>
      <c r="S1022" s="2">
        <v>113</v>
      </c>
      <c r="T1022" s="65" t="s">
        <v>178</v>
      </c>
      <c r="U1022" s="21">
        <v>25</v>
      </c>
      <c r="V1022" s="2">
        <v>15127</v>
      </c>
      <c r="W1022" s="47" t="str">
        <f>IFERROR(VLOOKUP(V1022, Fornecedores!A:C, 3, FALSE), "")</f>
        <v>EQUAGRIL LTDA</v>
      </c>
      <c r="X1022" s="43" t="str">
        <f>IFERROR(VLOOKUP(V1022, Fornecedores!A:E, 5, FALSE), "")</f>
        <v>São Paulo</v>
      </c>
      <c r="Y1022" s="43" t="str">
        <f>IFERROR(VLOOKUP(V1022, Fornecedores!A:F, 6, FALSE), "")</f>
        <v>SP</v>
      </c>
      <c r="Z1022" s="14" t="str">
        <f>IF(H1022=0, "Pedido entregue!", "Pendente")</f>
        <v>Pedido entregue!</v>
      </c>
      <c r="AA1022" s="59">
        <v>1</v>
      </c>
      <c r="AB1022" s="58" t="str">
        <f>IF(Z1022="Pedido Entregue!", IF(AA1022=1, "Retirado do Almoxarifado", IF(AA1022=2, "Material devolvido", "Aguardando retirada")), IF(Z1022="Pendente", "Entrega pendente", ""))</f>
        <v>Retirado do Almoxarifado</v>
      </c>
      <c r="AC1022" s="18">
        <v>1</v>
      </c>
      <c r="AD1022" s="18">
        <f>AC1022/SUMIF($P:$P,P1022,$AC:$AC)</f>
        <v>1</v>
      </c>
      <c r="AE1022" s="18">
        <f>IF(R1022=0,0,AC1022/SUMIF($R:$R,R1022,$AC:$AC))</f>
        <v>9.0909090909090912E-2</v>
      </c>
      <c r="AF1022" s="18">
        <f>IF(R1022=0,1,0)</f>
        <v>0</v>
      </c>
      <c r="AG1022" s="18">
        <f>IF(R1022=0,#REF!-J1022,0)</f>
        <v>0</v>
      </c>
      <c r="AH1022" t="str">
        <f>TEXT(J1022,"MMMM")</f>
        <v>março</v>
      </c>
    </row>
    <row r="1023" spans="1:34" ht="12.75" hidden="1" customHeight="1" x14ac:dyDescent="0.25">
      <c r="A1023" s="90" t="str">
        <f>IF(C1023="Oficina Diversos","Oficina Geral",
IF(ISNUMBER(FIND("Estoque - Colhedoras",C1023)),"Colhedoras",IF(ISNUMBER(FIND("Caldeiraria",C1023)),"Caldeiraria",IF(ISNUMBER(FIND("Borracharia",C1023)),"Borracharia",IF(ISNUMBER(FIND("Lubrificação",C1023)),"Lubrificação",
IF(ISNUMBER(FIND("Estoque - Carregadeiras",C1023)),"Carregadeiras",IF(ISNUMBER(FIND("Estoque - Veic. Leves",C1023)),"Veic. Leves",
IF(ISNUMBER(FIND("Estoque - Caminhões",C1023)),"Caminhões",IF(ISNUMBER(FIND("Estoque - Transbordos",C1023)),"Transbordos",
IF(ISNUMBER(FIND("Estoque - Tratores",C1023)),"Tratores",
IF(ISNUMBER(FIND("Estoque - Máquinas pesadas",C1023)),"Máquinas pesadas",
IF(ISNUMBER(FIND("Estoque - Reboques",C1023)),"Reboques",
IF(C1023="Estoque","Estoque",
IF(AND(ISNUMBER(C1023),C1023&gt;1000,C1023&lt;2000),"Caminhões",
IF(AND(ISNUMBER(C1023),C1023&gt;2000,C1023&lt;3000),"Tratores",
IF(AND(ISNUMBER(C1023),C1023&gt;3000,C1023&lt;4000),"Carregadeiras",
IF(AND(ISNUMBER(C1023),C1023&gt;4000,C1023&lt;5000),"Máquinas pesadas",
IF(AND(ISNUMBER(C1023),C1023&gt;5000,C1023&lt;6000),"Colhedoras",
IF(AND(ISNUMBER(C1023),C1023&gt;7000,C1023&lt;8000),"Irrigação",
IF(AND(ISNUMBER(C1023),C1023&gt;8000,C1023&lt;9000),"Reboques",IF(AND(ISNUMBER(C1023),C1023&gt;0,C1023&lt;1000),"Veic. Leves","")))))))))))))))))))))</f>
        <v>Carregadeiras</v>
      </c>
      <c r="B1023" s="111"/>
      <c r="C1023" s="113" t="s">
        <v>1091</v>
      </c>
      <c r="D1023" s="2">
        <v>38726</v>
      </c>
      <c r="E1023" s="3" t="s">
        <v>392</v>
      </c>
      <c r="F1023" s="101" t="str">
        <f>IF(ISBLANK(K1023), "Apenas Solicitação", "Tem OC")</f>
        <v>Tem OC</v>
      </c>
      <c r="G1023" s="2">
        <v>20</v>
      </c>
      <c r="H1023" s="102">
        <f>G1023-I1023</f>
        <v>0</v>
      </c>
      <c r="I1023" s="103">
        <v>20</v>
      </c>
      <c r="J1023" s="4">
        <v>45838</v>
      </c>
      <c r="K1023" s="180">
        <v>45843</v>
      </c>
      <c r="L1023" s="3" t="s">
        <v>20152</v>
      </c>
      <c r="M1023" s="104" t="str">
        <f ca="1">IF(OR(N1023="", N1023=0), "", IF(N1023&gt;TODAY(), "No prazo", "Atrasado"))</f>
        <v>Atrasado</v>
      </c>
      <c r="N1023" s="104">
        <f>IFERROR(K1023 + VALUE(LEFT(L1023, FIND(" ", L1023) - 1)), "")</f>
        <v>45844</v>
      </c>
      <c r="O1023" s="105">
        <f>IF(_xlfn.DAYS(K1023,J1023)&lt;0, "Aguardando OC", _xlfn.DAYS(K1023,J1023))</f>
        <v>5</v>
      </c>
      <c r="P1023" s="14">
        <v>409512</v>
      </c>
      <c r="Q1023" s="55"/>
      <c r="R1023" s="14">
        <v>170468</v>
      </c>
      <c r="S1023" s="2">
        <v>221</v>
      </c>
      <c r="T1023" s="65" t="s">
        <v>1029</v>
      </c>
      <c r="U1023" s="21">
        <v>21.4</v>
      </c>
      <c r="V1023" s="2">
        <v>13341</v>
      </c>
      <c r="W1023" s="117" t="str">
        <f>IFERROR(VLOOKUP(V1023, Fornecedores!A:C, 3, FALSE), "")</f>
        <v>DISMA DISTRIBUIDORA</v>
      </c>
      <c r="X1023" s="105" t="str">
        <f>IFERROR(VLOOKUP(V1023, Fornecedores!A:E, 5, FALSE), "")</f>
        <v>Araçatuba</v>
      </c>
      <c r="Y1023" s="105" t="str">
        <f>IFERROR(VLOOKUP(V1023, Fornecedores!A:F, 6, FALSE), "")</f>
        <v>SP</v>
      </c>
      <c r="Z1023" s="101" t="str">
        <f>IF(H1023=0, "Pedido entregue!", "Pendente")</f>
        <v>Pedido entregue!</v>
      </c>
      <c r="AA1023" s="119"/>
      <c r="AB1023" s="132" t="str">
        <f>IF(Z1023="Pedido Entregue!", IF(AA1023=1, "Retirado do Almoxarifado", IF(AA1023=2, "Material devolvido", "Aguardando retirada")), IF(Z1023="Pendente", "Entrega pendente", ""))</f>
        <v>Aguardando retirada</v>
      </c>
      <c r="AC1023" s="18">
        <v>1</v>
      </c>
      <c r="AD1023" s="18">
        <f>AC1023/SUMIF($P:$P,P1023,$AC:$AC)</f>
        <v>1</v>
      </c>
      <c r="AE1023" s="18">
        <f>IF(R1023=0,0,AC1023/SUMIF($R:$R,R1023,$AC:$AC))</f>
        <v>0.33333333333333331</v>
      </c>
      <c r="AF1023" s="18">
        <f>IF(R1023=0,1,0)</f>
        <v>0</v>
      </c>
      <c r="AH1023" t="str">
        <f>TEXT(J1023,"MMMM")</f>
        <v>junho</v>
      </c>
    </row>
    <row r="1024" spans="1:34" ht="12.75" hidden="1" customHeight="1" x14ac:dyDescent="0.25">
      <c r="A1024" s="90" t="str">
        <f>IF(C1024="Oficina Diversos","Oficina Geral",
IF(ISNUMBER(FIND("Estoque - Colhedoras",C1024)),"Colhedoras",IF(ISNUMBER(FIND("Caldeiraria",C1024)),"Caldeiraria",IF(ISNUMBER(FIND("Borracharia",C1024)),"Borracharia",IF(ISNUMBER(FIND("Lubrificação",C1024)),"Lubrificação",
IF(ISNUMBER(FIND("Estoque - Carregadeiras",C1024)),"Carregadeiras",IF(ISNUMBER(FIND("Estoque - Veic. Leves",C1024)),"Veic. Leves",
IF(ISNUMBER(FIND("Estoque - Caminhões",C1024)),"Caminhões",IF(ISNUMBER(FIND("Estoque - Transbordos",C1024)),"Transbordos",
IF(ISNUMBER(FIND("Estoque - Tratores",C1024)),"Tratores",
IF(ISNUMBER(FIND("Estoque - Máquinas pesadas",C1024)),"Máquinas pesadas",
IF(ISNUMBER(FIND("Estoque - Reboques",C1024)),"Reboques",
IF(C1024="Estoque","Estoque",
IF(AND(ISNUMBER(C1024),C1024&gt;1000,C1024&lt;2000),"Caminhões",
IF(AND(ISNUMBER(C1024),C1024&gt;2000,C1024&lt;3000),"Tratores",
IF(AND(ISNUMBER(C1024),C1024&gt;3000,C1024&lt;4000),"Carregadeiras",
IF(AND(ISNUMBER(C1024),C1024&gt;4000,C1024&lt;5000),"Máquinas pesadas",
IF(AND(ISNUMBER(C1024),C1024&gt;5000,C1024&lt;6000),"Colhedoras",
IF(AND(ISNUMBER(C1024),C1024&gt;7000,C1024&lt;8000),"Irrigação",
IF(AND(ISNUMBER(C1024),C1024&gt;8000,C1024&lt;9000),"Reboques",IF(AND(ISNUMBER(C1024),C1024&gt;0,C1024&lt;1000),"Veic. Leves","")))))))))))))))))))))</f>
        <v>Carregadeiras</v>
      </c>
      <c r="B1024" s="8"/>
      <c r="C1024" s="2">
        <v>3027</v>
      </c>
      <c r="D1024" s="2">
        <v>38727</v>
      </c>
      <c r="E1024" s="3" t="s">
        <v>393</v>
      </c>
      <c r="F1024" s="14" t="str">
        <f>IF(ISBLANK(K1024), "Apenas Solicitação", "Tem OC")</f>
        <v>Tem OC</v>
      </c>
      <c r="G1024" s="2">
        <v>2</v>
      </c>
      <c r="H1024" s="37">
        <f>G1024-I1024</f>
        <v>0</v>
      </c>
      <c r="I1024" s="38">
        <v>2</v>
      </c>
      <c r="J1024" s="4">
        <v>45743</v>
      </c>
      <c r="K1024" s="180">
        <v>45757</v>
      </c>
      <c r="L1024" s="4"/>
      <c r="M1024" s="44"/>
      <c r="N1024" s="44" t="str">
        <f>IFERROR(K1024 + VALUE(LEFT(L1024, FIND(" ", L1024) - 1)), "")</f>
        <v/>
      </c>
      <c r="O1024" s="3">
        <f>IF(_xlfn.DAYS(K1024,J1024)&lt;0, "Aguardando OC", _xlfn.DAYS(K1024,J1024))</f>
        <v>14</v>
      </c>
      <c r="P1024" s="14">
        <v>397357</v>
      </c>
      <c r="Q1024" s="2">
        <v>1139880</v>
      </c>
      <c r="R1024" s="14">
        <v>166140</v>
      </c>
      <c r="S1024" s="2">
        <v>701</v>
      </c>
      <c r="T1024" s="65" t="s">
        <v>150</v>
      </c>
      <c r="U1024" s="21">
        <v>230</v>
      </c>
      <c r="V1024" s="2">
        <v>14487</v>
      </c>
      <c r="W1024" s="47" t="str">
        <f>IFERROR(VLOOKUP(V1024, Fornecedores!A:C, 3, FALSE), "")</f>
        <v xml:space="preserve">FL TRATORES </v>
      </c>
      <c r="X1024" s="43" t="str">
        <f>IFERROR(VLOOKUP(V1024, Fornecedores!A:E, 5, FALSE), "")</f>
        <v>Recife</v>
      </c>
      <c r="Y1024" s="43" t="str">
        <f>IFERROR(VLOOKUP(V1024, Fornecedores!A:F, 6, FALSE), "")</f>
        <v>PE</v>
      </c>
      <c r="Z1024" s="14" t="str">
        <f>IF(H1024=0, "Pedido entregue!", "Pendente")</f>
        <v>Pedido entregue!</v>
      </c>
      <c r="AA1024" s="59">
        <v>1</v>
      </c>
      <c r="AB1024" s="58" t="str">
        <f>IF(Z1024="Pedido Entregue!", IF(AA1024=1, "Retirado do Almoxarifado", IF(AA1024=2, "Material devolvido", "Aguardando retirada")), IF(Z1024="Pendente", "Entrega pendente", ""))</f>
        <v>Retirado do Almoxarifado</v>
      </c>
      <c r="AC1024" s="18">
        <v>1</v>
      </c>
      <c r="AD1024" s="18">
        <f>AC1024/SUMIF($P:$P,P1024,$AC:$AC)</f>
        <v>1</v>
      </c>
      <c r="AE1024" s="18">
        <f>IF(R1024=0,0,AC1024/SUMIF($R:$R,R1024,$AC:$AC))</f>
        <v>0.5</v>
      </c>
      <c r="AF1024" s="18">
        <f>IF(R1024=0,1,0)</f>
        <v>0</v>
      </c>
      <c r="AG1024" s="18">
        <f>IF(R1024=0,#REF!-J1024,0)</f>
        <v>0</v>
      </c>
      <c r="AH1024" t="str">
        <f>TEXT(J1024,"MMMM")</f>
        <v>março</v>
      </c>
    </row>
    <row r="1025" spans="1:34" ht="12.75" hidden="1" customHeight="1" x14ac:dyDescent="0.25">
      <c r="A1025" s="90" t="str">
        <f>IF(C1025="Oficina Diversos","Oficina Geral",
IF(ISNUMBER(FIND("Estoque - Colhedoras",C1025)),"Colhedoras",IF(ISNUMBER(FIND("Caldeiraria",C1025)),"Caldeiraria",IF(ISNUMBER(FIND("Borracharia",C1025)),"Borracharia",IF(ISNUMBER(FIND("Lubrificação",C1025)),"Lubrificação",
IF(ISNUMBER(FIND("Estoque - Carregadeiras",C1025)),"Carregadeiras",IF(ISNUMBER(FIND("Estoque - Veic. Leves",C1025)),"Veic. Leves",
IF(ISNUMBER(FIND("Estoque - Caminhões",C1025)),"Caminhões",IF(ISNUMBER(FIND("Estoque - Transbordos",C1025)),"Transbordos",
IF(ISNUMBER(FIND("Estoque - Tratores",C1025)),"Tratores",
IF(ISNUMBER(FIND("Estoque - Máquinas pesadas",C1025)),"Máquinas pesadas",
IF(ISNUMBER(FIND("Estoque - Reboques",C1025)),"Reboques",
IF(C1025="Estoque","Estoque",
IF(AND(ISNUMBER(C1025),C1025&gt;1000,C1025&lt;2000),"Caminhões",
IF(AND(ISNUMBER(C1025),C1025&gt;2000,C1025&lt;3000),"Tratores",
IF(AND(ISNUMBER(C1025),C1025&gt;3000,C1025&lt;4000),"Carregadeiras",
IF(AND(ISNUMBER(C1025),C1025&gt;4000,C1025&lt;5000),"Máquinas pesadas",
IF(AND(ISNUMBER(C1025),C1025&gt;5000,C1025&lt;6000),"Colhedoras",
IF(AND(ISNUMBER(C1025),C1025&gt;7000,C1025&lt;8000),"Irrigação",
IF(AND(ISNUMBER(C1025),C1025&gt;8000,C1025&lt;9000),"Reboques",IF(AND(ISNUMBER(C1025),C1025&gt;0,C1025&lt;1000),"Veic. Leves","")))))))))))))))))))))</f>
        <v>Carregadeiras</v>
      </c>
      <c r="B1025" s="8"/>
      <c r="C1025" s="2">
        <v>3022</v>
      </c>
      <c r="D1025" s="2">
        <v>38727</v>
      </c>
      <c r="E1025" s="3" t="s">
        <v>393</v>
      </c>
      <c r="F1025" s="14" t="str">
        <f>IF(ISBLANK(K1025), "Apenas Solicitação", "Tem OC")</f>
        <v>Tem OC</v>
      </c>
      <c r="G1025" s="2">
        <v>2</v>
      </c>
      <c r="H1025" s="37">
        <f>G1025-I1025</f>
        <v>0</v>
      </c>
      <c r="I1025" s="38">
        <v>2</v>
      </c>
      <c r="J1025" s="4">
        <v>45743</v>
      </c>
      <c r="K1025" s="180">
        <v>45756</v>
      </c>
      <c r="L1025" s="4"/>
      <c r="M1025" s="44"/>
      <c r="N1025" s="44" t="str">
        <f>IFERROR(K1025 + VALUE(LEFT(L1025, FIND(" ", L1025) - 1)), "")</f>
        <v/>
      </c>
      <c r="O1025" s="3">
        <f>IF(_xlfn.DAYS(K1025,J1025)&lt;0, "Aguardando OC", _xlfn.DAYS(K1025,J1025))</f>
        <v>13</v>
      </c>
      <c r="P1025" s="14">
        <v>397363</v>
      </c>
      <c r="Q1025" s="2">
        <v>1139887</v>
      </c>
      <c r="R1025" s="14">
        <v>166041</v>
      </c>
      <c r="S1025" s="2">
        <v>112</v>
      </c>
      <c r="T1025" s="65" t="s">
        <v>152</v>
      </c>
      <c r="U1025" s="21">
        <v>250.1</v>
      </c>
      <c r="V1025" s="2">
        <v>15127</v>
      </c>
      <c r="W1025" s="47" t="str">
        <f>IFERROR(VLOOKUP(V1025, Fornecedores!A:C, 3, FALSE), "")</f>
        <v>EQUAGRIL LTDA</v>
      </c>
      <c r="X1025" s="43" t="str">
        <f>IFERROR(VLOOKUP(V1025, Fornecedores!A:E, 5, FALSE), "")</f>
        <v>São Paulo</v>
      </c>
      <c r="Y1025" s="43" t="str">
        <f>IFERROR(VLOOKUP(V1025, Fornecedores!A:F, 6, FALSE), "")</f>
        <v>SP</v>
      </c>
      <c r="Z1025" s="14" t="str">
        <f>IF(H1025=0, "Pedido entregue!", "Pendente")</f>
        <v>Pedido entregue!</v>
      </c>
      <c r="AA1025" s="59">
        <v>1</v>
      </c>
      <c r="AB1025" s="58" t="str">
        <f>IF(Z1025="Pedido Entregue!", IF(AA1025=1, "Retirado do Almoxarifado", IF(AA1025=2, "Material devolvido", "Aguardando retirada")), IF(Z1025="Pendente", "Entrega pendente", ""))</f>
        <v>Retirado do Almoxarifado</v>
      </c>
      <c r="AC1025" s="18">
        <v>1</v>
      </c>
      <c r="AD1025" s="18">
        <f>AC1025/SUMIF($P:$P,P1025,$AC:$AC)</f>
        <v>1</v>
      </c>
      <c r="AE1025" s="18">
        <f>IF(R1025=0,0,AC1025/SUMIF($R:$R,R1025,$AC:$AC))</f>
        <v>9.0909090909090912E-2</v>
      </c>
      <c r="AF1025" s="18">
        <f>IF(R1025=0,1,0)</f>
        <v>0</v>
      </c>
      <c r="AG1025" s="18">
        <f>IF(R1025=0,#REF!-J1025,0)</f>
        <v>0</v>
      </c>
      <c r="AH1025" t="str">
        <f>TEXT(J1025,"MMMM")</f>
        <v>março</v>
      </c>
    </row>
    <row r="1026" spans="1:34" ht="12.75" hidden="1" customHeight="1" x14ac:dyDescent="0.25">
      <c r="A1026" s="90" t="str">
        <f>IF(C1026="Oficina Diversos","Oficina Geral",
IF(ISNUMBER(FIND("Estoque - Colhedoras",C1026)),"Colhedoras",IF(ISNUMBER(FIND("Caldeiraria",C1026)),"Caldeiraria",IF(ISNUMBER(FIND("Borracharia",C1026)),"Borracharia",IF(ISNUMBER(FIND("Lubrificação",C1026)),"Lubrificação",
IF(ISNUMBER(FIND("Estoque - Carregadeiras",C1026)),"Carregadeiras",IF(ISNUMBER(FIND("Estoque - Veic. Leves",C1026)),"Veic. Leves",
IF(ISNUMBER(FIND("Estoque - Caminhões",C1026)),"Caminhões",IF(ISNUMBER(FIND("Estoque - Transbordos",C1026)),"Transbordos",
IF(ISNUMBER(FIND("Estoque - Tratores",C1026)),"Tratores",
IF(ISNUMBER(FIND("Estoque - Máquinas pesadas",C1026)),"Máquinas pesadas",
IF(ISNUMBER(FIND("Estoque - Reboques",C1026)),"Reboques",
IF(C1026="Estoque","Estoque",
IF(AND(ISNUMBER(C1026),C1026&gt;1000,C1026&lt;2000),"Caminhões",
IF(AND(ISNUMBER(C1026),C1026&gt;2000,C1026&lt;3000),"Tratores",
IF(AND(ISNUMBER(C1026),C1026&gt;3000,C1026&lt;4000),"Carregadeiras",
IF(AND(ISNUMBER(C1026),C1026&gt;4000,C1026&lt;5000),"Máquinas pesadas",
IF(AND(ISNUMBER(C1026),C1026&gt;5000,C1026&lt;6000),"Colhedoras",
IF(AND(ISNUMBER(C1026),C1026&gt;7000,C1026&lt;8000),"Irrigação",
IF(AND(ISNUMBER(C1026),C1026&gt;8000,C1026&lt;9000),"Reboques",IF(AND(ISNUMBER(C1026),C1026&gt;0,C1026&lt;1000),"Veic. Leves","")))))))))))))))))))))</f>
        <v>Carregadeiras</v>
      </c>
      <c r="B1026" s="8"/>
      <c r="C1026" s="2">
        <v>3016</v>
      </c>
      <c r="D1026" s="2">
        <v>38727</v>
      </c>
      <c r="E1026" s="3" t="s">
        <v>393</v>
      </c>
      <c r="F1026" s="14" t="str">
        <f>IF(ISBLANK(K1026), "Apenas Solicitação", "Tem OC")</f>
        <v>Tem OC</v>
      </c>
      <c r="G1026" s="2">
        <v>1</v>
      </c>
      <c r="H1026" s="37">
        <f>G1026-I1026</f>
        <v>0</v>
      </c>
      <c r="I1026" s="38">
        <v>1</v>
      </c>
      <c r="J1026" s="4">
        <v>45743</v>
      </c>
      <c r="K1026" s="180">
        <v>45756</v>
      </c>
      <c r="L1026" s="4"/>
      <c r="M1026" s="44"/>
      <c r="N1026" s="44" t="str">
        <f>IFERROR(K1026 + VALUE(LEFT(L1026, FIND(" ", L1026) - 1)), "")</f>
        <v/>
      </c>
      <c r="O1026" s="3">
        <f>IF(_xlfn.DAYS(K1026,J1026)&lt;0, "Aguardando OC", _xlfn.DAYS(K1026,J1026))</f>
        <v>13</v>
      </c>
      <c r="P1026" s="14">
        <v>397369</v>
      </c>
      <c r="Q1026" s="2">
        <v>1139888</v>
      </c>
      <c r="R1026" s="14">
        <v>166041</v>
      </c>
      <c r="S1026" s="2">
        <v>113</v>
      </c>
      <c r="T1026" s="65" t="s">
        <v>178</v>
      </c>
      <c r="U1026" s="21">
        <v>250.1</v>
      </c>
      <c r="V1026" s="2">
        <v>15127</v>
      </c>
      <c r="W1026" s="47" t="str">
        <f>IFERROR(VLOOKUP(V1026, Fornecedores!A:C, 3, FALSE), "")</f>
        <v>EQUAGRIL LTDA</v>
      </c>
      <c r="X1026" s="43" t="str">
        <f>IFERROR(VLOOKUP(V1026, Fornecedores!A:E, 5, FALSE), "")</f>
        <v>São Paulo</v>
      </c>
      <c r="Y1026" s="43" t="str">
        <f>IFERROR(VLOOKUP(V1026, Fornecedores!A:F, 6, FALSE), "")</f>
        <v>SP</v>
      </c>
      <c r="Z1026" s="14" t="str">
        <f>IF(H1026=0, "Pedido entregue!", "Pendente")</f>
        <v>Pedido entregue!</v>
      </c>
      <c r="AA1026" s="59">
        <v>1</v>
      </c>
      <c r="AB1026" s="58" t="str">
        <f>IF(Z1026="Pedido Entregue!", IF(AA1026=1, "Retirado do Almoxarifado", IF(AA1026=2, "Material devolvido", "Aguardando retirada")), IF(Z1026="Pendente", "Entrega pendente", ""))</f>
        <v>Retirado do Almoxarifado</v>
      </c>
      <c r="AC1026" s="18">
        <v>1</v>
      </c>
      <c r="AD1026" s="18">
        <f>AC1026/SUMIF($P:$P,P1026,$AC:$AC)</f>
        <v>1</v>
      </c>
      <c r="AE1026" s="18">
        <f>IF(R1026=0,0,AC1026/SUMIF($R:$R,R1026,$AC:$AC))</f>
        <v>9.0909090909090912E-2</v>
      </c>
      <c r="AF1026" s="18">
        <f>IF(R1026=0,1,0)</f>
        <v>0</v>
      </c>
      <c r="AG1026" s="18">
        <f>IF(R1026=0,#REF!-J1026,0)</f>
        <v>0</v>
      </c>
      <c r="AH1026" t="str">
        <f>TEXT(J1026,"MMMM")</f>
        <v>março</v>
      </c>
    </row>
    <row r="1027" spans="1:34" ht="12.75" customHeight="1" x14ac:dyDescent="0.25">
      <c r="A1027" s="90" t="str">
        <f>IF(C1027="Oficina Diversos","Oficina Geral",
IF(ISNUMBER(FIND("Estoque - Colhedoras",C1027)),"Colhedoras",IF(ISNUMBER(FIND("Caldeiraria",C1027)),"Caldeiraria",IF(ISNUMBER(FIND("Borracharia",C1027)),"Borracharia",IF(ISNUMBER(FIND("Lubrificação",C1027)),"Lubrificação",
IF(ISNUMBER(FIND("Estoque - Carregadeiras",C1027)),"Carregadeiras",IF(ISNUMBER(FIND("Estoque - Veic. Leves",C1027)),"Veic. Leves",
IF(ISNUMBER(FIND("Estoque - Caminhões",C1027)),"Caminhões",IF(ISNUMBER(FIND("Estoque - Transbordos",C1027)),"Transbordos",
IF(ISNUMBER(FIND("Estoque - Tratores",C1027)),"Tratores",
IF(ISNUMBER(FIND("Estoque - Máquinas pesadas",C1027)),"Máquinas pesadas",
IF(ISNUMBER(FIND("Estoque - Reboques",C1027)),"Reboques",
IF(C1027="Estoque","Estoque",
IF(AND(ISNUMBER(C1027),C1027&gt;1000,C1027&lt;2000),"Caminhões",
IF(AND(ISNUMBER(C1027),C1027&gt;2000,C1027&lt;3000),"Tratores",
IF(AND(ISNUMBER(C1027),C1027&gt;3000,C1027&lt;4000),"Carregadeiras",
IF(AND(ISNUMBER(C1027),C1027&gt;4000,C1027&lt;5000),"Máquinas pesadas",
IF(AND(ISNUMBER(C1027),C1027&gt;5000,C1027&lt;6000),"Colhedoras",
IF(AND(ISNUMBER(C1027),C1027&gt;7000,C1027&lt;8000),"Irrigação",
IF(AND(ISNUMBER(C1027),C1027&gt;8000,C1027&lt;9000),"Reboques",IF(AND(ISNUMBER(C1027),C1027&gt;0,C1027&lt;1000),"Veic. Leves","")))))))))))))))))))))</f>
        <v>Carregadeiras</v>
      </c>
      <c r="B1027" s="111"/>
      <c r="C1027" s="171" t="s">
        <v>1091</v>
      </c>
      <c r="D1027" s="170">
        <v>38727</v>
      </c>
      <c r="E1027" s="173" t="s">
        <v>393</v>
      </c>
      <c r="F1027" s="101" t="str">
        <f>IF(ISBLANK(K1027), "Apenas Solicitação", "Tem OC")</f>
        <v>Tem OC</v>
      </c>
      <c r="G1027" s="170">
        <v>12</v>
      </c>
      <c r="H1027" s="102">
        <f>G1027-I1027</f>
        <v>12</v>
      </c>
      <c r="I1027" s="103"/>
      <c r="J1027" s="174">
        <v>45838</v>
      </c>
      <c r="K1027" s="181">
        <v>45843</v>
      </c>
      <c r="L1027" s="173" t="s">
        <v>20157</v>
      </c>
      <c r="M1027" s="104" t="str">
        <f ca="1">IF(OR(N1027="", N1027=0), "", IF(N1027&gt;TODAY(), "No prazo", "Atrasado"))</f>
        <v>Atrasado</v>
      </c>
      <c r="N1027" s="104">
        <f>IFERROR(K1027 + VALUE(LEFT(L1027, FIND(" ", L1027) - 1)), "")</f>
        <v>45855</v>
      </c>
      <c r="O1027" s="105">
        <f>IF(_xlfn.DAYS(K1027,J1027)&lt;0, "Aguardando OC", _xlfn.DAYS(K1027,J1027))</f>
        <v>5</v>
      </c>
      <c r="P1027" s="201">
        <v>409514</v>
      </c>
      <c r="Q1027" s="55"/>
      <c r="R1027" s="201">
        <v>170469</v>
      </c>
      <c r="S1027" s="2">
        <v>221</v>
      </c>
      <c r="T1027" s="65" t="s">
        <v>1029</v>
      </c>
      <c r="U1027" s="170">
        <v>250.1</v>
      </c>
      <c r="V1027" s="170">
        <v>15702</v>
      </c>
      <c r="W1027" s="117" t="str">
        <f>IFERROR(VLOOKUP(V1027, Fornecedores!A:C, 3, FALSE), "")</f>
        <v>MAQTRAL - PB</v>
      </c>
      <c r="X1027" s="105" t="str">
        <f>IFERROR(VLOOKUP(V1027, Fornecedores!A:E, 5, FALSE), "")</f>
        <v>Bayeux</v>
      </c>
      <c r="Y1027" s="105" t="str">
        <f>IFERROR(VLOOKUP(V1027, Fornecedores!A:F, 6, FALSE), "")</f>
        <v>PB</v>
      </c>
      <c r="Z1027" s="101" t="str">
        <f>IF(H1027=0, "Pedido entregue!", "Pendente")</f>
        <v>Pendente</v>
      </c>
      <c r="AA1027" s="119"/>
      <c r="AB1027" s="132" t="str">
        <f>IF(Z1027="Pedido Entregue!", IF(AA1027=1, "Retirado do Almoxarifado", IF(AA1027=2, "Material devolvido", "Aguardando retirada")), IF(Z1027="Pendente", "Entrega pendente", ""))</f>
        <v>Entrega pendente</v>
      </c>
      <c r="AC1027" s="18">
        <v>1</v>
      </c>
      <c r="AD1027" s="18">
        <f>AC1027/SUMIF($P:$P,P1027,$AC:$AC)</f>
        <v>1</v>
      </c>
      <c r="AE1027" s="18">
        <f>IF(R1027=0,0,AC1027/SUMIF($R:$R,R1027,$AC:$AC))</f>
        <v>1</v>
      </c>
      <c r="AF1027" s="18">
        <f>IF(R1027=0,1,0)</f>
        <v>0</v>
      </c>
      <c r="AH1027" t="str">
        <f>TEXT(J1027,"MMMM")</f>
        <v>junho</v>
      </c>
    </row>
    <row r="1028" spans="1:34" ht="12.75" hidden="1" customHeight="1" x14ac:dyDescent="0.25">
      <c r="A1028" s="90" t="str">
        <f>IF(C1028="Oficina Diversos","Oficina Geral",
IF(ISNUMBER(FIND("Estoque - Colhedoras",C1028)),"Colhedoras",IF(ISNUMBER(FIND("Caldeiraria",C1028)),"Caldeiraria",IF(ISNUMBER(FIND("Borracharia",C1028)),"Borracharia",IF(ISNUMBER(FIND("Lubrificação",C1028)),"Lubrificação",
IF(ISNUMBER(FIND("Estoque - Carregadeiras",C1028)),"Carregadeiras",IF(ISNUMBER(FIND("Estoque - Veic. Leves",C1028)),"Veic. Leves",
IF(ISNUMBER(FIND("Estoque - Caminhões",C1028)),"Caminhões",IF(ISNUMBER(FIND("Estoque - Transbordos",C1028)),"Transbordos",
IF(ISNUMBER(FIND("Estoque - Tratores",C1028)),"Tratores",
IF(ISNUMBER(FIND("Estoque - Máquinas pesadas",C1028)),"Máquinas pesadas",
IF(ISNUMBER(FIND("Estoque - Reboques",C1028)),"Reboques",
IF(C1028="Estoque","Estoque",
IF(AND(ISNUMBER(C1028),C1028&gt;1000,C1028&lt;2000),"Caminhões",
IF(AND(ISNUMBER(C1028),C1028&gt;2000,C1028&lt;3000),"Tratores",
IF(AND(ISNUMBER(C1028),C1028&gt;3000,C1028&lt;4000),"Carregadeiras",
IF(AND(ISNUMBER(C1028),C1028&gt;4000,C1028&lt;5000),"Máquinas pesadas",
IF(AND(ISNUMBER(C1028),C1028&gt;5000,C1028&lt;6000),"Colhedoras",
IF(AND(ISNUMBER(C1028),C1028&gt;7000,C1028&lt;8000),"Irrigação",
IF(AND(ISNUMBER(C1028),C1028&gt;8000,C1028&lt;9000),"Reboques",IF(AND(ISNUMBER(C1028),C1028&gt;0,C1028&lt;1000),"Veic. Leves","")))))))))))))))))))))</f>
        <v>Carregadeiras</v>
      </c>
      <c r="B1028" s="8"/>
      <c r="C1028" s="2">
        <v>3027</v>
      </c>
      <c r="D1028" s="2">
        <v>38728</v>
      </c>
      <c r="E1028" s="3" t="s">
        <v>394</v>
      </c>
      <c r="F1028" s="14" t="str">
        <f>IF(ISBLANK(K1028), "Apenas Solicitação", "Tem OC")</f>
        <v>Tem OC</v>
      </c>
      <c r="G1028" s="2">
        <v>2</v>
      </c>
      <c r="H1028" s="37">
        <f>G1028-I1028</f>
        <v>0</v>
      </c>
      <c r="I1028" s="38">
        <v>2</v>
      </c>
      <c r="J1028" s="4">
        <v>45743</v>
      </c>
      <c r="K1028" s="180">
        <v>45756</v>
      </c>
      <c r="L1028" s="4"/>
      <c r="M1028" s="44"/>
      <c r="N1028" s="44" t="str">
        <f>IFERROR(K1028 + VALUE(LEFT(L1028, FIND(" ", L1028) - 1)), "")</f>
        <v/>
      </c>
      <c r="O1028" s="3">
        <f>IF(_xlfn.DAYS(K1028,J1028)&lt;0, "Aguardando OC", _xlfn.DAYS(K1028,J1028))</f>
        <v>13</v>
      </c>
      <c r="P1028" s="14">
        <v>397358</v>
      </c>
      <c r="Q1028" s="2">
        <v>1139880</v>
      </c>
      <c r="R1028" s="14">
        <v>166041</v>
      </c>
      <c r="S1028" s="2">
        <v>701</v>
      </c>
      <c r="T1028" s="65" t="s">
        <v>150</v>
      </c>
      <c r="U1028" s="21">
        <v>500.2</v>
      </c>
      <c r="V1028" s="2">
        <v>15127</v>
      </c>
      <c r="W1028" s="47" t="str">
        <f>IFERROR(VLOOKUP(V1028, Fornecedores!A:C, 3, FALSE), "")</f>
        <v>EQUAGRIL LTDA</v>
      </c>
      <c r="X1028" s="43" t="str">
        <f>IFERROR(VLOOKUP(V1028, Fornecedores!A:E, 5, FALSE), "")</f>
        <v>São Paulo</v>
      </c>
      <c r="Y1028" s="43" t="str">
        <f>IFERROR(VLOOKUP(V1028, Fornecedores!A:F, 6, FALSE), "")</f>
        <v>SP</v>
      </c>
      <c r="Z1028" s="14" t="str">
        <f>IF(H1028=0, "Pedido entregue!", "Pendente")</f>
        <v>Pedido entregue!</v>
      </c>
      <c r="AA1028" s="59">
        <v>1</v>
      </c>
      <c r="AB1028" s="58" t="str">
        <f>IF(Z1028="Pedido Entregue!", IF(AA1028=1, "Retirado do Almoxarifado", IF(AA1028=2, "Material devolvido", "Aguardando retirada")), IF(Z1028="Pendente", "Entrega pendente", ""))</f>
        <v>Retirado do Almoxarifado</v>
      </c>
      <c r="AC1028" s="18">
        <v>1</v>
      </c>
      <c r="AD1028" s="18">
        <f>AC1028/SUMIF($P:$P,P1028,$AC:$AC)</f>
        <v>1</v>
      </c>
      <c r="AE1028" s="18">
        <f>IF(R1028=0,0,AC1028/SUMIF($R:$R,R1028,$AC:$AC))</f>
        <v>9.0909090909090912E-2</v>
      </c>
      <c r="AF1028" s="18">
        <f>IF(R1028=0,1,0)</f>
        <v>0</v>
      </c>
      <c r="AG1028" s="18">
        <f>IF(R1028=0,#REF!-J1028,0)</f>
        <v>0</v>
      </c>
      <c r="AH1028" t="str">
        <f>TEXT(J1028,"MMMM")</f>
        <v>março</v>
      </c>
    </row>
    <row r="1029" spans="1:34" ht="12.75" hidden="1" customHeight="1" x14ac:dyDescent="0.25">
      <c r="A1029" s="90" t="str">
        <f>IF(C1029="Oficina Diversos","Oficina Geral",
IF(ISNUMBER(FIND("Estoque - Colhedoras",C1029)),"Colhedoras",IF(ISNUMBER(FIND("Caldeiraria",C1029)),"Caldeiraria",IF(ISNUMBER(FIND("Borracharia",C1029)),"Borracharia",IF(ISNUMBER(FIND("Lubrificação",C1029)),"Lubrificação",
IF(ISNUMBER(FIND("Estoque - Carregadeiras",C1029)),"Carregadeiras",IF(ISNUMBER(FIND("Estoque - Veic. Leves",C1029)),"Veic. Leves",
IF(ISNUMBER(FIND("Estoque - Caminhões",C1029)),"Caminhões",IF(ISNUMBER(FIND("Estoque - Transbordos",C1029)),"Transbordos",
IF(ISNUMBER(FIND("Estoque - Tratores",C1029)),"Tratores",
IF(ISNUMBER(FIND("Estoque - Máquinas pesadas",C1029)),"Máquinas pesadas",
IF(ISNUMBER(FIND("Estoque - Reboques",C1029)),"Reboques",
IF(C1029="Estoque","Estoque",
IF(AND(ISNUMBER(C1029),C1029&gt;1000,C1029&lt;2000),"Caminhões",
IF(AND(ISNUMBER(C1029),C1029&gt;2000,C1029&lt;3000),"Tratores",
IF(AND(ISNUMBER(C1029),C1029&gt;3000,C1029&lt;4000),"Carregadeiras",
IF(AND(ISNUMBER(C1029),C1029&gt;4000,C1029&lt;5000),"Máquinas pesadas",
IF(AND(ISNUMBER(C1029),C1029&gt;5000,C1029&lt;6000),"Colhedoras",
IF(AND(ISNUMBER(C1029),C1029&gt;7000,C1029&lt;8000),"Irrigação",
IF(AND(ISNUMBER(C1029),C1029&gt;8000,C1029&lt;9000),"Reboques",IF(AND(ISNUMBER(C1029),C1029&gt;0,C1029&lt;1000),"Veic. Leves","")))))))))))))))))))))</f>
        <v>Carregadeiras</v>
      </c>
      <c r="B1029" s="87"/>
      <c r="C1029" s="76">
        <v>3022</v>
      </c>
      <c r="D1029" s="2">
        <v>38728</v>
      </c>
      <c r="E1029" s="3" t="s">
        <v>394</v>
      </c>
      <c r="F1029" s="14" t="str">
        <f>IF(ISBLANK(K1029), "Apenas Solicitação", "Tem OC")</f>
        <v>Tem OC</v>
      </c>
      <c r="G1029" s="2">
        <v>2</v>
      </c>
      <c r="H1029" s="37">
        <f>G1029-I1029</f>
        <v>0</v>
      </c>
      <c r="I1029" s="38">
        <v>2</v>
      </c>
      <c r="J1029" s="4">
        <v>45743</v>
      </c>
      <c r="K1029" s="180">
        <v>45757</v>
      </c>
      <c r="L1029" s="4"/>
      <c r="M1029" s="44"/>
      <c r="N1029" s="44" t="str">
        <f>IFERROR(K1029 + VALUE(LEFT(L1029, FIND(" ", L1029) - 1)), "")</f>
        <v/>
      </c>
      <c r="O1029" s="3">
        <f>IF(_xlfn.DAYS(K1029,J1029)&lt;0, "Aguardando OC", _xlfn.DAYS(K1029,J1029))</f>
        <v>14</v>
      </c>
      <c r="P1029" s="14">
        <v>397364</v>
      </c>
      <c r="Q1029" s="2">
        <v>1139887</v>
      </c>
      <c r="R1029" s="14">
        <v>166140</v>
      </c>
      <c r="S1029" s="2">
        <v>112</v>
      </c>
      <c r="T1029" s="65" t="s">
        <v>152</v>
      </c>
      <c r="U1029" s="21">
        <v>460</v>
      </c>
      <c r="V1029" s="2">
        <v>14487</v>
      </c>
      <c r="W1029" s="47" t="str">
        <f>IFERROR(VLOOKUP(V1029, Fornecedores!A:C, 3, FALSE), "")</f>
        <v xml:space="preserve">FL TRATORES </v>
      </c>
      <c r="X1029" s="43" t="str">
        <f>IFERROR(VLOOKUP(V1029, Fornecedores!A:E, 5, FALSE), "")</f>
        <v>Recife</v>
      </c>
      <c r="Y1029" s="43" t="str">
        <f>IFERROR(VLOOKUP(V1029, Fornecedores!A:F, 6, FALSE), "")</f>
        <v>PE</v>
      </c>
      <c r="Z1029" s="14" t="str">
        <f>IF(H1029=0, "Pedido entregue!", "Pendente")</f>
        <v>Pedido entregue!</v>
      </c>
      <c r="AA1029" s="59">
        <v>1</v>
      </c>
      <c r="AB1029" s="58" t="str">
        <f>IF(Z1029="Pedido Entregue!", IF(AA1029=1, "Retirado do Almoxarifado", IF(AA1029=2, "Material devolvido", "Aguardando retirada")), IF(Z1029="Pendente", "Entrega pendente", ""))</f>
        <v>Retirado do Almoxarifado</v>
      </c>
      <c r="AC1029" s="18">
        <v>1</v>
      </c>
      <c r="AD1029" s="18">
        <f>AC1029/SUMIF($P:$P,P1029,$AC:$AC)</f>
        <v>1</v>
      </c>
      <c r="AE1029" s="18">
        <f>IF(R1029=0,0,AC1029/SUMIF($R:$R,R1029,$AC:$AC))</f>
        <v>0.5</v>
      </c>
      <c r="AF1029" s="18">
        <f>IF(R1029=0,1,0)</f>
        <v>0</v>
      </c>
      <c r="AG1029" s="18">
        <f>IF(R1029=0,#REF!-J1029,0)</f>
        <v>0</v>
      </c>
      <c r="AH1029" t="str">
        <f>TEXT(J1029,"MMMM")</f>
        <v>março</v>
      </c>
    </row>
    <row r="1030" spans="1:34" ht="12.75" hidden="1" customHeight="1" x14ac:dyDescent="0.25">
      <c r="A1030" s="90" t="str">
        <f>IF(C1030="Oficina Diversos","Oficina Geral",
IF(ISNUMBER(FIND("Estoque - Colhedoras",C1030)),"Colhedoras",IF(ISNUMBER(FIND("Caldeiraria",C1030)),"Caldeiraria",IF(ISNUMBER(FIND("Borracharia",C1030)),"Borracharia",IF(ISNUMBER(FIND("Lubrificação",C1030)),"Lubrificação",
IF(ISNUMBER(FIND("Estoque - Carregadeiras",C1030)),"Carregadeiras",IF(ISNUMBER(FIND("Estoque - Veic. Leves",C1030)),"Veic. Leves",
IF(ISNUMBER(FIND("Estoque - Caminhões",C1030)),"Caminhões",IF(ISNUMBER(FIND("Estoque - Transbordos",C1030)),"Transbordos",
IF(ISNUMBER(FIND("Estoque - Tratores",C1030)),"Tratores",
IF(ISNUMBER(FIND("Estoque - Máquinas pesadas",C1030)),"Máquinas pesadas",
IF(ISNUMBER(FIND("Estoque - Reboques",C1030)),"Reboques",
IF(C1030="Estoque","Estoque",
IF(AND(ISNUMBER(C1030),C1030&gt;1000,C1030&lt;2000),"Caminhões",
IF(AND(ISNUMBER(C1030),C1030&gt;2000,C1030&lt;3000),"Tratores",
IF(AND(ISNUMBER(C1030),C1030&gt;3000,C1030&lt;4000),"Carregadeiras",
IF(AND(ISNUMBER(C1030),C1030&gt;4000,C1030&lt;5000),"Máquinas pesadas",
IF(AND(ISNUMBER(C1030),C1030&gt;5000,C1030&lt;6000),"Colhedoras",
IF(AND(ISNUMBER(C1030),C1030&gt;7000,C1030&lt;8000),"Irrigação",
IF(AND(ISNUMBER(C1030),C1030&gt;8000,C1030&lt;9000),"Reboques",IF(AND(ISNUMBER(C1030),C1030&gt;0,C1030&lt;1000),"Veic. Leves","")))))))))))))))))))))</f>
        <v>Carregadeiras</v>
      </c>
      <c r="B1030" s="87"/>
      <c r="C1030" s="76">
        <v>3016</v>
      </c>
      <c r="D1030" s="2">
        <v>38728</v>
      </c>
      <c r="E1030" s="3" t="s">
        <v>394</v>
      </c>
      <c r="F1030" s="14" t="str">
        <f>IF(ISBLANK(K1030), "Apenas Solicitação", "Tem OC")</f>
        <v>Tem OC</v>
      </c>
      <c r="G1030" s="2">
        <v>1</v>
      </c>
      <c r="H1030" s="37">
        <f>G1030-I1030</f>
        <v>0</v>
      </c>
      <c r="I1030" s="38">
        <v>1</v>
      </c>
      <c r="J1030" s="4">
        <v>45743</v>
      </c>
      <c r="K1030" s="180">
        <v>45756</v>
      </c>
      <c r="L1030" s="4"/>
      <c r="M1030" s="44" t="str">
        <f ca="1">IF(OR(N1030="", N1030=0), "", IF(N1030&gt;TODAY(), "No prazo", "Atrasado"))</f>
        <v/>
      </c>
      <c r="N1030" s="44" t="str">
        <f>IFERROR(K1030 + VALUE(LEFT(L1030, FIND(" ", L1030) - 1)), "")</f>
        <v/>
      </c>
      <c r="O1030" s="3">
        <f>IF(_xlfn.DAYS(K1030,J1030)&lt;0, "Aguardando OC", _xlfn.DAYS(K1030,J1030))</f>
        <v>13</v>
      </c>
      <c r="P1030" s="14">
        <v>397370</v>
      </c>
      <c r="Q1030" s="2">
        <v>1139888</v>
      </c>
      <c r="R1030" s="14">
        <v>166041</v>
      </c>
      <c r="S1030" s="2">
        <v>113</v>
      </c>
      <c r="T1030" s="65" t="s">
        <v>178</v>
      </c>
      <c r="U1030" s="21">
        <v>75.66</v>
      </c>
      <c r="V1030" s="2">
        <v>15127</v>
      </c>
      <c r="W1030" s="47" t="str">
        <f>IFERROR(VLOOKUP(V1030, Fornecedores!A:C, 3, FALSE), "")</f>
        <v>EQUAGRIL LTDA</v>
      </c>
      <c r="X1030" s="43" t="str">
        <f>IFERROR(VLOOKUP(V1030, Fornecedores!A:E, 5, FALSE), "")</f>
        <v>São Paulo</v>
      </c>
      <c r="Y1030" s="43" t="str">
        <f>IFERROR(VLOOKUP(V1030, Fornecedores!A:F, 6, FALSE), "")</f>
        <v>SP</v>
      </c>
      <c r="Z1030" s="14" t="str">
        <f>IF(H1030=0, "Pedido entregue!", "Pendente")</f>
        <v>Pedido entregue!</v>
      </c>
      <c r="AA1030" s="59">
        <v>1</v>
      </c>
      <c r="AB1030" s="58" t="str">
        <f>IF(Z1030="Pedido Entregue!", IF(AA1030=1, "Retirado do Almoxarifado", IF(AA1030=2, "Material devolvido", "Aguardando retirada")), IF(Z1030="Pendente", "Entrega pendente", ""))</f>
        <v>Retirado do Almoxarifado</v>
      </c>
      <c r="AC1030" s="18">
        <v>1</v>
      </c>
      <c r="AD1030" s="18">
        <f>AC1030/SUMIF($P:$P,P1030,$AC:$AC)</f>
        <v>1</v>
      </c>
      <c r="AE1030" s="18">
        <f>IF(R1030=0,0,AC1030/SUMIF($R:$R,R1030,$AC:$AC))</f>
        <v>9.0909090909090912E-2</v>
      </c>
      <c r="AF1030" s="18">
        <f>IF(R1030=0,1,0)</f>
        <v>0</v>
      </c>
      <c r="AG1030" s="18">
        <f>IF(R1030=0,#REF!-J1030,0)</f>
        <v>0</v>
      </c>
      <c r="AH1030" t="str">
        <f>TEXT(J1030,"MMMM")</f>
        <v>março</v>
      </c>
    </row>
    <row r="1031" spans="1:34" ht="12.75" hidden="1" customHeight="1" x14ac:dyDescent="0.25">
      <c r="A1031" s="90" t="str">
        <f>IF(C1031="Oficina Diversos","Oficina Geral",
IF(ISNUMBER(FIND("Estoque - Colhedoras",C1031)),"Colhedoras",IF(ISNUMBER(FIND("Caldeiraria",C1031)),"Caldeiraria",IF(ISNUMBER(FIND("Borracharia",C1031)),"Borracharia",IF(ISNUMBER(FIND("Lubrificação",C1031)),"Lubrificação",
IF(ISNUMBER(FIND("Estoque - Carregadeiras",C1031)),"Carregadeiras",IF(ISNUMBER(FIND("Estoque - Veic. Leves",C1031)),"Veic. Leves",
IF(ISNUMBER(FIND("Estoque - Caminhões",C1031)),"Caminhões",IF(ISNUMBER(FIND("Estoque - Transbordos",C1031)),"Transbordos",
IF(ISNUMBER(FIND("Estoque - Tratores",C1031)),"Tratores",
IF(ISNUMBER(FIND("Estoque - Máquinas pesadas",C1031)),"Máquinas pesadas",
IF(ISNUMBER(FIND("Estoque - Reboques",C1031)),"Reboques",
IF(C1031="Estoque","Estoque",
IF(AND(ISNUMBER(C1031),C1031&gt;1000,C1031&lt;2000),"Caminhões",
IF(AND(ISNUMBER(C1031),C1031&gt;2000,C1031&lt;3000),"Tratores",
IF(AND(ISNUMBER(C1031),C1031&gt;3000,C1031&lt;4000),"Carregadeiras",
IF(AND(ISNUMBER(C1031),C1031&gt;4000,C1031&lt;5000),"Máquinas pesadas",
IF(AND(ISNUMBER(C1031),C1031&gt;5000,C1031&lt;6000),"Colhedoras",
IF(AND(ISNUMBER(C1031),C1031&gt;7000,C1031&lt;8000),"Irrigação",
IF(AND(ISNUMBER(C1031),C1031&gt;8000,C1031&lt;9000),"Reboques",IF(AND(ISNUMBER(C1031),C1031&gt;0,C1031&lt;1000),"Veic. Leves","")))))))))))))))))))))</f>
        <v>Carregadeiras</v>
      </c>
      <c r="B1031" s="211"/>
      <c r="C1031" s="113" t="s">
        <v>1091</v>
      </c>
      <c r="D1031" s="2">
        <v>38728</v>
      </c>
      <c r="E1031" s="3" t="s">
        <v>394</v>
      </c>
      <c r="F1031" s="101" t="str">
        <f>IF(ISBLANK(K1031), "Apenas Solicitação", "Tem OC")</f>
        <v>Tem OC</v>
      </c>
      <c r="G1031" s="2">
        <v>12</v>
      </c>
      <c r="H1031" s="102">
        <f>G1031-I1031</f>
        <v>0</v>
      </c>
      <c r="I1031" s="103">
        <v>12</v>
      </c>
      <c r="J1031" s="4">
        <v>45838</v>
      </c>
      <c r="K1031" s="180">
        <v>45843</v>
      </c>
      <c r="L1031" s="3" t="s">
        <v>20152</v>
      </c>
      <c r="M1031" s="104" t="str">
        <f ca="1">IF(OR(N1031="", N1031=0), "", IF(N1031&gt;TODAY(), "No prazo", "Atrasado"))</f>
        <v>Atrasado</v>
      </c>
      <c r="N1031" s="104">
        <f>IFERROR(K1031 + VALUE(LEFT(L1031, FIND(" ", L1031) - 1)), "")</f>
        <v>45844</v>
      </c>
      <c r="O1031" s="105">
        <f>IF(_xlfn.DAYS(K1031,J1031)&lt;0, "Aguardando OC", _xlfn.DAYS(K1031,J1031))</f>
        <v>5</v>
      </c>
      <c r="P1031" s="14">
        <v>409516</v>
      </c>
      <c r="Q1031" s="55"/>
      <c r="R1031" s="14">
        <v>170468</v>
      </c>
      <c r="S1031" s="2">
        <v>221</v>
      </c>
      <c r="T1031" s="65" t="s">
        <v>1029</v>
      </c>
      <c r="U1031" s="21">
        <v>250.1</v>
      </c>
      <c r="V1031" s="2">
        <v>13341</v>
      </c>
      <c r="W1031" s="117" t="str">
        <f>IFERROR(VLOOKUP(V1031, Fornecedores!A:C, 3, FALSE), "")</f>
        <v>DISMA DISTRIBUIDORA</v>
      </c>
      <c r="X1031" s="105" t="str">
        <f>IFERROR(VLOOKUP(V1031, Fornecedores!A:E, 5, FALSE), "")</f>
        <v>Araçatuba</v>
      </c>
      <c r="Y1031" s="105" t="str">
        <f>IFERROR(VLOOKUP(V1031, Fornecedores!A:F, 6, FALSE), "")</f>
        <v>SP</v>
      </c>
      <c r="Z1031" s="101" t="str">
        <f>IF(H1031=0, "Pedido entregue!", "Pendente")</f>
        <v>Pedido entregue!</v>
      </c>
      <c r="AA1031" s="119"/>
      <c r="AB1031" s="132" t="str">
        <f>IF(Z1031="Pedido Entregue!", IF(AA1031=1, "Retirado do Almoxarifado", IF(AA1031=2, "Material devolvido", "Aguardando retirada")), IF(Z1031="Pendente", "Entrega pendente", ""))</f>
        <v>Aguardando retirada</v>
      </c>
      <c r="AC1031" s="18">
        <v>1</v>
      </c>
      <c r="AD1031" s="18">
        <f>AC1031/SUMIF($P:$P,P1031,$AC:$AC)</f>
        <v>1</v>
      </c>
      <c r="AE1031" s="18">
        <f>IF(R1031=0,0,AC1031/SUMIF($R:$R,R1031,$AC:$AC))</f>
        <v>0.33333333333333331</v>
      </c>
      <c r="AF1031" s="18">
        <f>IF(R1031=0,1,0)</f>
        <v>0</v>
      </c>
      <c r="AH1031" t="str">
        <f>TEXT(J1031,"MMMM")</f>
        <v>junho</v>
      </c>
    </row>
    <row r="1032" spans="1:34" ht="12.75" hidden="1" customHeight="1" x14ac:dyDescent="0.25">
      <c r="A1032" s="90" t="str">
        <f>IF(C1032="Oficina Diversos","Oficina Geral",
IF(ISNUMBER(FIND("Estoque - Colhedoras",C1032)),"Colhedoras",IF(ISNUMBER(FIND("Caldeiraria",C1032)),"Caldeiraria",IF(ISNUMBER(FIND("Borracharia",C1032)),"Borracharia",IF(ISNUMBER(FIND("Lubrificação",C1032)),"Lubrificação",
IF(ISNUMBER(FIND("Estoque - Carregadeiras",C1032)),"Carregadeiras",IF(ISNUMBER(FIND("Estoque - Veic. Leves",C1032)),"Veic. Leves",
IF(ISNUMBER(FIND("Estoque - Caminhões",C1032)),"Caminhões",IF(ISNUMBER(FIND("Estoque - Transbordos",C1032)),"Transbordos",
IF(ISNUMBER(FIND("Estoque - Tratores",C1032)),"Tratores",
IF(ISNUMBER(FIND("Estoque - Máquinas pesadas",C1032)),"Máquinas pesadas",
IF(ISNUMBER(FIND("Estoque - Reboques",C1032)),"Reboques",
IF(C1032="Estoque","Estoque",
IF(AND(ISNUMBER(C1032),C1032&gt;1000,C1032&lt;2000),"Caminhões",
IF(AND(ISNUMBER(C1032),C1032&gt;2000,C1032&lt;3000),"Tratores",
IF(AND(ISNUMBER(C1032),C1032&gt;3000,C1032&lt;4000),"Carregadeiras",
IF(AND(ISNUMBER(C1032),C1032&gt;4000,C1032&lt;5000),"Máquinas pesadas",
IF(AND(ISNUMBER(C1032),C1032&gt;5000,C1032&lt;6000),"Colhedoras",
IF(AND(ISNUMBER(C1032),C1032&gt;7000,C1032&lt;8000),"Irrigação",
IF(AND(ISNUMBER(C1032),C1032&gt;8000,C1032&lt;9000),"Reboques",IF(AND(ISNUMBER(C1032),C1032&gt;0,C1032&lt;1000),"Veic. Leves","")))))))))))))))))))))</f>
        <v>Caminhões</v>
      </c>
      <c r="B1032" s="8"/>
      <c r="C1032" s="2">
        <v>1008</v>
      </c>
      <c r="D1032" s="2">
        <v>38740</v>
      </c>
      <c r="E1032" s="3" t="s">
        <v>755</v>
      </c>
      <c r="F1032" s="14" t="str">
        <f>IF(ISBLANK(K1032), "Apenas Solicitação", "Tem OC")</f>
        <v>Tem OC</v>
      </c>
      <c r="G1032" s="2">
        <v>1</v>
      </c>
      <c r="H1032" s="37">
        <f>G1032-I1032</f>
        <v>0</v>
      </c>
      <c r="I1032" s="38">
        <v>1</v>
      </c>
      <c r="J1032" s="4">
        <v>45756</v>
      </c>
      <c r="K1032" s="180">
        <v>45763</v>
      </c>
      <c r="L1032" s="3"/>
      <c r="M1032" s="44"/>
      <c r="N1032" s="44" t="str">
        <f>IFERROR(K1032 + VALUE(LEFT(L1032, FIND(" ", L1032) - 1)), "")</f>
        <v/>
      </c>
      <c r="O1032" s="3">
        <f>IF(_xlfn.DAYS(K1032,J1032)&lt;0, "Aguardando OC", _xlfn.DAYS(K1032,J1032))</f>
        <v>7</v>
      </c>
      <c r="P1032" s="14">
        <v>398692</v>
      </c>
      <c r="Q1032" s="2">
        <v>1143267</v>
      </c>
      <c r="R1032" s="14">
        <v>166439</v>
      </c>
      <c r="S1032" s="2">
        <v>684</v>
      </c>
      <c r="T1032" s="65" t="s">
        <v>637</v>
      </c>
      <c r="U1032" s="21">
        <v>37.81</v>
      </c>
      <c r="V1032" s="2"/>
      <c r="W1032" s="47" t="str">
        <f>IFERROR(VLOOKUP(V1032, Fornecedores!A:C, 3, FALSE), "")</f>
        <v/>
      </c>
      <c r="X1032" s="43" t="str">
        <f>IFERROR(VLOOKUP(V1032, Fornecedores!A:E, 5, FALSE), "")</f>
        <v/>
      </c>
      <c r="Y1032" s="43" t="str">
        <f>IFERROR(VLOOKUP(V1032, Fornecedores!A:F, 6, FALSE), "")</f>
        <v/>
      </c>
      <c r="Z1032" s="14" t="str">
        <f>IF(H1032=0, "Pedido entregue!", "Pendente")</f>
        <v>Pedido entregue!</v>
      </c>
      <c r="AA1032" s="59">
        <v>1</v>
      </c>
      <c r="AB1032" s="58" t="str">
        <f>IF(Z1032="Pedido Entregue!", IF(AA1032=1, "Retirado do Almoxarifado", IF(AA1032=2, "Material devolvido", "Aguardando retirada")), IF(Z1032="Pendente", "Entrega pendente", ""))</f>
        <v>Retirado do Almoxarifado</v>
      </c>
      <c r="AC1032" s="18">
        <v>1</v>
      </c>
      <c r="AD1032" s="18">
        <f>AC1032/SUMIF($P:$P,P1032,$AC:$AC)</f>
        <v>1</v>
      </c>
      <c r="AE1032" s="18">
        <f>IF(R1032=0,0,AC1032/SUMIF($R:$R,R1032,$AC:$AC))</f>
        <v>0.5</v>
      </c>
      <c r="AF1032" s="18">
        <f>IF(R1032=0,1,0)</f>
        <v>0</v>
      </c>
      <c r="AG1032" s="18">
        <f>IF(R1032=0,#REF!-J1032,0)</f>
        <v>0</v>
      </c>
      <c r="AH1032" t="str">
        <f>TEXT(J1032,"MMMM")</f>
        <v>abril</v>
      </c>
    </row>
    <row r="1033" spans="1:34" ht="12.75" customHeight="1" x14ac:dyDescent="0.25">
      <c r="A1033" s="90" t="str">
        <f>IF(C1033="Oficina Diversos","Oficina Geral",
IF(ISNUMBER(FIND("Estoque - Colhedoras",C1033)),"Colhedoras",IF(ISNUMBER(FIND("Caldeiraria",C1033)),"Caldeiraria",IF(ISNUMBER(FIND("Borracharia",C1033)),"Borracharia",IF(ISNUMBER(FIND("Lubrificação",C1033)),"Lubrificação",
IF(ISNUMBER(FIND("Estoque - Carregadeiras",C1033)),"Carregadeiras",IF(ISNUMBER(FIND("Estoque - Veic. Leves",C1033)),"Veic. Leves",
IF(ISNUMBER(FIND("Estoque - Caminhões",C1033)),"Caminhões",IF(ISNUMBER(FIND("Estoque - Transbordos",C1033)),"Transbordos",
IF(ISNUMBER(FIND("Estoque - Tratores",C1033)),"Tratores",
IF(ISNUMBER(FIND("Estoque - Máquinas pesadas",C1033)),"Máquinas pesadas",
IF(ISNUMBER(FIND("Estoque - Reboques",C1033)),"Reboques",
IF(C1033="Estoque","Estoque",
IF(AND(ISNUMBER(C1033),C1033&gt;1000,C1033&lt;2000),"Caminhões",
IF(AND(ISNUMBER(C1033),C1033&gt;2000,C1033&lt;3000),"Tratores",
IF(AND(ISNUMBER(C1033),C1033&gt;3000,C1033&lt;4000),"Carregadeiras",
IF(AND(ISNUMBER(C1033),C1033&gt;4000,C1033&lt;5000),"Máquinas pesadas",
IF(AND(ISNUMBER(C1033),C1033&gt;5000,C1033&lt;6000),"Colhedoras",
IF(AND(ISNUMBER(C1033),C1033&gt;7000,C1033&lt;8000),"Irrigação",
IF(AND(ISNUMBER(C1033),C1033&gt;8000,C1033&lt;9000),"Reboques",IF(AND(ISNUMBER(C1033),C1033&gt;0,C1033&lt;1000),"Veic. Leves","")))))))))))))))))))))</f>
        <v>Estoque</v>
      </c>
      <c r="B1033" s="111"/>
      <c r="C1033" s="113" t="s">
        <v>20692</v>
      </c>
      <c r="D1033" s="2">
        <v>38748</v>
      </c>
      <c r="E1033" s="3" t="s">
        <v>20966</v>
      </c>
      <c r="F1033" s="101" t="str">
        <f>IF(ISBLANK(K1033), "Apenas Solicitação", "Tem OC")</f>
        <v>Tem OC</v>
      </c>
      <c r="G1033" s="2">
        <v>8</v>
      </c>
      <c r="H1033" s="102">
        <f>G1033-I1033</f>
        <v>8</v>
      </c>
      <c r="I1033" s="103"/>
      <c r="J1033" s="4">
        <v>45826</v>
      </c>
      <c r="K1033" s="180">
        <v>45843</v>
      </c>
      <c r="L1033" s="3" t="s">
        <v>20151</v>
      </c>
      <c r="M1033" s="104" t="str">
        <f ca="1">IF(OR(N1033="", N1033=0), "", IF(N1033&gt;TODAY(), "No prazo", "Atrasado"))</f>
        <v>Atrasado</v>
      </c>
      <c r="N1033" s="104">
        <f>IFERROR(K1033 + VALUE(LEFT(L1033, FIND(" ", L1033) - 1)), "")</f>
        <v>45843</v>
      </c>
      <c r="O1033" s="105">
        <f>IF(_xlfn.DAYS(K1033,J1033)&lt;0, "Aguardando OC", _xlfn.DAYS(K1033,J1033))</f>
        <v>17</v>
      </c>
      <c r="P1033" s="14">
        <v>408185</v>
      </c>
      <c r="Q1033" s="55"/>
      <c r="R1033" s="14">
        <v>170464</v>
      </c>
      <c r="S1033" s="2">
        <v>221</v>
      </c>
      <c r="T1033" s="65" t="s">
        <v>1029</v>
      </c>
      <c r="U1033" s="21">
        <v>2556.94</v>
      </c>
      <c r="V1033" s="2">
        <v>3532</v>
      </c>
      <c r="W1033" s="117" t="str">
        <f>IFERROR(VLOOKUP(V1033, Fornecedores!A:C, 3, FALSE), "")</f>
        <v xml:space="preserve">HC PNEUS SA         </v>
      </c>
      <c r="X1033" s="105" t="str">
        <f>IFERROR(VLOOKUP(V1033, Fornecedores!A:E, 5, FALSE), "")</f>
        <v>João Pessoa</v>
      </c>
      <c r="Y1033" s="105" t="str">
        <f>IFERROR(VLOOKUP(V1033, Fornecedores!A:F, 6, FALSE), "")</f>
        <v>PB</v>
      </c>
      <c r="Z1033" s="101" t="str">
        <f>IF(H1033=0, "Pedido entregue!", "Pendente")</f>
        <v>Pendente</v>
      </c>
      <c r="AA1033" s="119"/>
      <c r="AB1033" s="132" t="str">
        <f>IF(Z1033="Pedido Entregue!", IF(AA1033=1, "Retirado do Almoxarifado", IF(AA1033=2, "Material devolvido", "Aguardando retirada")), IF(Z1033="Pendente", "Entrega pendente", ""))</f>
        <v>Entrega pendente</v>
      </c>
      <c r="AC1033" s="18">
        <v>1</v>
      </c>
      <c r="AD1033" s="18">
        <f>AC1033/SUMIF($P:$P,P1033,$AC:$AC)</f>
        <v>1</v>
      </c>
      <c r="AE1033" s="18">
        <f>IF(R1033=0,0,AC1033/SUMIF($R:$R,R1033,$AC:$AC))</f>
        <v>1</v>
      </c>
      <c r="AF1033" s="18">
        <f>IF(R1033=0,1,0)</f>
        <v>0</v>
      </c>
      <c r="AH1033" t="str">
        <f>TEXT(J1033,"MMMM")</f>
        <v>junho</v>
      </c>
    </row>
    <row r="1034" spans="1:34" ht="12.75" hidden="1" customHeight="1" x14ac:dyDescent="0.25">
      <c r="A1034" s="90" t="str">
        <f>IF(C1034="Oficina Diversos","Oficina Geral",
IF(ISNUMBER(FIND("Estoque - Colhedoras",C1034)),"Colhedoras",IF(ISNUMBER(FIND("Caldeiraria",C1034)),"Caldeiraria",IF(ISNUMBER(FIND("Borracharia",C1034)),"Borracharia",IF(ISNUMBER(FIND("Lubrificação",C1034)),"Lubrificação",
IF(ISNUMBER(FIND("Estoque - Carregadeiras",C1034)),"Carregadeiras",IF(ISNUMBER(FIND("Estoque - Veic. Leves",C1034)),"Veic. Leves",
IF(ISNUMBER(FIND("Estoque - Caminhões",C1034)),"Caminhões",IF(ISNUMBER(FIND("Estoque - Transbordos",C1034)),"Transbordos",
IF(ISNUMBER(FIND("Estoque - Tratores",C1034)),"Tratores",
IF(ISNUMBER(FIND("Estoque - Máquinas pesadas",C1034)),"Máquinas pesadas",
IF(ISNUMBER(FIND("Estoque - Reboques",C1034)),"Reboques",
IF(C1034="Estoque","Estoque",
IF(AND(ISNUMBER(C1034),C1034&gt;1000,C1034&lt;2000),"Caminhões",
IF(AND(ISNUMBER(C1034),C1034&gt;2000,C1034&lt;3000),"Tratores",
IF(AND(ISNUMBER(C1034),C1034&gt;3000,C1034&lt;4000),"Carregadeiras",
IF(AND(ISNUMBER(C1034),C1034&gt;4000,C1034&lt;5000),"Máquinas pesadas",
IF(AND(ISNUMBER(C1034),C1034&gt;5000,C1034&lt;6000),"Colhedoras",
IF(AND(ISNUMBER(C1034),C1034&gt;7000,C1034&lt;8000),"Irrigação",
IF(AND(ISNUMBER(C1034),C1034&gt;8000,C1034&lt;9000),"Reboques",IF(AND(ISNUMBER(C1034),C1034&gt;0,C1034&lt;1000),"Veic. Leves","")))))))))))))))))))))</f>
        <v>Máquinas pesadas</v>
      </c>
      <c r="B1034" s="8"/>
      <c r="C1034" s="2">
        <v>4008</v>
      </c>
      <c r="D1034" s="2">
        <v>38814</v>
      </c>
      <c r="E1034" s="3" t="s">
        <v>19852</v>
      </c>
      <c r="F1034" s="14" t="str">
        <f>IF(ISBLANK(K1034), "Apenas Solicitação", "Tem OC")</f>
        <v>Tem OC</v>
      </c>
      <c r="G1034" s="2">
        <v>1</v>
      </c>
      <c r="H1034" s="37">
        <f>G1034-I1034</f>
        <v>0</v>
      </c>
      <c r="I1034" s="38">
        <v>1</v>
      </c>
      <c r="J1034" s="4">
        <v>45793</v>
      </c>
      <c r="K1034" s="180">
        <v>45803</v>
      </c>
      <c r="L1034" s="3" t="s">
        <v>20154</v>
      </c>
      <c r="M1034" s="44" t="str">
        <f ca="1">IF(OR(N1034="", N1034=0), "", IF(N1034&gt;TODAY(), "No prazo", "Atrasado"))</f>
        <v>Atrasado</v>
      </c>
      <c r="N1034" s="44">
        <f>IFERROR(K1034 + VALUE(LEFT(L1034, FIND(" ", L1034) - 1)), "")</f>
        <v>45809</v>
      </c>
      <c r="O1034" s="3">
        <f>IF(_xlfn.DAYS(K1034,J1034)&lt;0, "Aguardando OC", _xlfn.DAYS(K1034,J1034))</f>
        <v>10</v>
      </c>
      <c r="P1034" s="14">
        <v>403176</v>
      </c>
      <c r="Q1034" s="55"/>
      <c r="R1034" s="14">
        <v>168129</v>
      </c>
      <c r="S1034" s="2">
        <v>221</v>
      </c>
      <c r="T1034" s="65" t="s">
        <v>1029</v>
      </c>
      <c r="U1034" s="21">
        <v>910</v>
      </c>
      <c r="V1034" s="2">
        <v>3337</v>
      </c>
      <c r="W1034" s="47" t="str">
        <f>IFERROR(VLOOKUP(V1034, Fornecedores!A:C, 3, FALSE), "")</f>
        <v xml:space="preserve">FORNECEDORA         </v>
      </c>
      <c r="X1034" s="43" t="str">
        <f>IFERROR(VLOOKUP(V1034, Fornecedores!A:E, 5, FALSE), "")</f>
        <v>Campina Grande</v>
      </c>
      <c r="Y1034" s="43" t="str">
        <f>IFERROR(VLOOKUP(V1034, Fornecedores!A:F, 6, FALSE), "")</f>
        <v>PB</v>
      </c>
      <c r="Z1034" s="14" t="str">
        <f>IF(H1034=0, "Pedido entregue!", "Pendente")</f>
        <v>Pedido entregue!</v>
      </c>
      <c r="AA1034" s="59"/>
      <c r="AB1034" s="58" t="str">
        <f>IF(Z1034="Pedido Entregue!", IF(AA1034=1, "Retirado do Almoxarifado", IF(AA1034=2, "Material devolvido", "Aguardando retirada")), IF(Z1034="Pendente", "Entrega pendente", ""))</f>
        <v>Aguardando retirada</v>
      </c>
      <c r="AC1034" s="18">
        <v>1</v>
      </c>
      <c r="AD1034" s="18">
        <f>AC1034/SUMIF($P:$P,P1034,$AC:$AC)</f>
        <v>1</v>
      </c>
      <c r="AE1034" s="18">
        <f>IF(R1034=0,0,AC1034/SUMIF($R:$R,R1034,$AC:$AC))</f>
        <v>3.8461538461538464E-2</v>
      </c>
      <c r="AF1034" s="18">
        <f>IF(R1034=0,1,0)</f>
        <v>0</v>
      </c>
      <c r="AH1034" t="str">
        <f>TEXT(J1034,"MMMM")</f>
        <v>maio</v>
      </c>
    </row>
    <row r="1035" spans="1:34" ht="12.75" hidden="1" customHeight="1" x14ac:dyDescent="0.25">
      <c r="A1035" s="90" t="str">
        <f>IF(C1035="Oficina Diversos","Oficina Geral",
IF(ISNUMBER(FIND("Estoque - Colhedoras",C1035)),"Colhedoras",IF(ISNUMBER(FIND("Caldeiraria",C1035)),"Caldeiraria",IF(ISNUMBER(FIND("Borracharia",C1035)),"Borracharia",IF(ISNUMBER(FIND("Lubrificação",C1035)),"Lubrificação",
IF(ISNUMBER(FIND("Estoque - Carregadeiras",C1035)),"Carregadeiras",IF(ISNUMBER(FIND("Estoque - Veic. Leves",C1035)),"Veic. Leves",
IF(ISNUMBER(FIND("Estoque - Caminhões",C1035)),"Caminhões",IF(ISNUMBER(FIND("Estoque - Transbordos",C1035)),"Transbordos",
IF(ISNUMBER(FIND("Estoque - Tratores",C1035)),"Tratores",
IF(ISNUMBER(FIND("Estoque - Máquinas pesadas",C1035)),"Máquinas pesadas",
IF(ISNUMBER(FIND("Estoque - Reboques",C1035)),"Reboques",
IF(C1035="Estoque","Estoque",
IF(AND(ISNUMBER(C1035),C1035&gt;1000,C1035&lt;2000),"Caminhões",
IF(AND(ISNUMBER(C1035),C1035&gt;2000,C1035&lt;3000),"Tratores",
IF(AND(ISNUMBER(C1035),C1035&gt;3000,C1035&lt;4000),"Carregadeiras",
IF(AND(ISNUMBER(C1035),C1035&gt;4000,C1035&lt;5000),"Máquinas pesadas",
IF(AND(ISNUMBER(C1035),C1035&gt;5000,C1035&lt;6000),"Colhedoras",
IF(AND(ISNUMBER(C1035),C1035&gt;7000,C1035&lt;8000),"Irrigação",
IF(AND(ISNUMBER(C1035),C1035&gt;8000,C1035&lt;9000),"Reboques",IF(AND(ISNUMBER(C1035),C1035&gt;0,C1035&lt;1000),"Veic. Leves","")))))))))))))))))))))</f>
        <v>Máquinas pesadas</v>
      </c>
      <c r="B1035" s="8"/>
      <c r="C1035" s="2">
        <v>4008</v>
      </c>
      <c r="D1035" s="2">
        <v>38816</v>
      </c>
      <c r="E1035" s="3" t="s">
        <v>20024</v>
      </c>
      <c r="F1035" s="14" t="str">
        <f>IF(ISBLANK(K1035), "Apenas Solicitação", "Tem OC")</f>
        <v>Tem OC</v>
      </c>
      <c r="G1035" s="2">
        <v>6</v>
      </c>
      <c r="H1035" s="37">
        <f>G1035-I1035</f>
        <v>0</v>
      </c>
      <c r="I1035" s="38">
        <v>6</v>
      </c>
      <c r="J1035" s="4">
        <v>45794</v>
      </c>
      <c r="K1035" s="180">
        <v>45803</v>
      </c>
      <c r="L1035" s="3" t="s">
        <v>20154</v>
      </c>
      <c r="M1035" s="44" t="str">
        <f ca="1">IF(OR(N1035="", N1035=0), "", IF(N1035&gt;TODAY(), "No prazo", "Atrasado"))</f>
        <v>Atrasado</v>
      </c>
      <c r="N1035" s="44">
        <f>IFERROR(K1035 + VALUE(LEFT(L1035, FIND(" ", L1035) - 1)), "")</f>
        <v>45809</v>
      </c>
      <c r="O1035" s="3">
        <f>IF(_xlfn.DAYS(K1035,J1035)&lt;0, "Aguardando OC", _xlfn.DAYS(K1035,J1035))</f>
        <v>9</v>
      </c>
      <c r="P1035" s="14">
        <v>403315</v>
      </c>
      <c r="Q1035" s="55"/>
      <c r="R1035" s="14">
        <v>168129</v>
      </c>
      <c r="S1035" s="2">
        <v>221</v>
      </c>
      <c r="T1035" s="65" t="s">
        <v>1029</v>
      </c>
      <c r="U1035" s="21">
        <v>240</v>
      </c>
      <c r="V1035" s="2">
        <v>3337</v>
      </c>
      <c r="W1035" s="47" t="str">
        <f>IFERROR(VLOOKUP(V1035, Fornecedores!A:C, 3, FALSE), "")</f>
        <v xml:space="preserve">FORNECEDORA         </v>
      </c>
      <c r="X1035" s="43" t="str">
        <f>IFERROR(VLOOKUP(V1035, Fornecedores!A:E, 5, FALSE), "")</f>
        <v>Campina Grande</v>
      </c>
      <c r="Y1035" s="43" t="str">
        <f>IFERROR(VLOOKUP(V1035, Fornecedores!A:F, 6, FALSE), "")</f>
        <v>PB</v>
      </c>
      <c r="Z1035" s="14" t="str">
        <f>IF(H1035=0, "Pedido entregue!", "Pendente")</f>
        <v>Pedido entregue!</v>
      </c>
      <c r="AA1035" s="59"/>
      <c r="AB1035" s="58" t="str">
        <f>IF(Z1035="Pedido Entregue!", IF(AA1035=1, "Retirado do Almoxarifado", IF(AA1035=2, "Material devolvido", "Aguardando retirada")), IF(Z1035="Pendente", "Entrega pendente", ""))</f>
        <v>Aguardando retirada</v>
      </c>
      <c r="AC1035" s="18">
        <v>1</v>
      </c>
      <c r="AD1035" s="18">
        <f>AC1035/SUMIF($P:$P,P1035,$AC:$AC)</f>
        <v>1</v>
      </c>
      <c r="AE1035" s="18">
        <f>IF(R1035=0,0,AC1035/SUMIF($R:$R,R1035,$AC:$AC))</f>
        <v>3.8461538461538464E-2</v>
      </c>
      <c r="AF1035" s="18">
        <f>IF(R1035=0,1,0)</f>
        <v>0</v>
      </c>
      <c r="AH1035" t="str">
        <f>TEXT(J1035,"MMMM")</f>
        <v>maio</v>
      </c>
    </row>
    <row r="1036" spans="1:34" ht="12.75" hidden="1" customHeight="1" x14ac:dyDescent="0.25">
      <c r="A1036" s="90" t="str">
        <f>IF(C1036="Oficina Diversos","Oficina Geral",
IF(ISNUMBER(FIND("Estoque - Colhedoras",C1036)),"Colhedoras",IF(ISNUMBER(FIND("Caldeiraria",C1036)),"Caldeiraria",IF(ISNUMBER(FIND("Borracharia",C1036)),"Borracharia",IF(ISNUMBER(FIND("Lubrificação",C1036)),"Lubrificação",
IF(ISNUMBER(FIND("Estoque - Carregadeiras",C1036)),"Carregadeiras",IF(ISNUMBER(FIND("Estoque - Veic. Leves",C1036)),"Veic. Leves",
IF(ISNUMBER(FIND("Estoque - Caminhões",C1036)),"Caminhões",IF(ISNUMBER(FIND("Estoque - Transbordos",C1036)),"Transbordos",
IF(ISNUMBER(FIND("Estoque - Tratores",C1036)),"Tratores",
IF(ISNUMBER(FIND("Estoque - Máquinas pesadas",C1036)),"Máquinas pesadas",
IF(ISNUMBER(FIND("Estoque - Reboques",C1036)),"Reboques",
IF(C1036="Estoque","Estoque",
IF(AND(ISNUMBER(C1036),C1036&gt;1000,C1036&lt;2000),"Caminhões",
IF(AND(ISNUMBER(C1036),C1036&gt;2000,C1036&lt;3000),"Tratores",
IF(AND(ISNUMBER(C1036),C1036&gt;3000,C1036&lt;4000),"Carregadeiras",
IF(AND(ISNUMBER(C1036),C1036&gt;4000,C1036&lt;5000),"Máquinas pesadas",
IF(AND(ISNUMBER(C1036),C1036&gt;5000,C1036&lt;6000),"Colhedoras",
IF(AND(ISNUMBER(C1036),C1036&gt;7000,C1036&lt;8000),"Irrigação",
IF(AND(ISNUMBER(C1036),C1036&gt;8000,C1036&lt;9000),"Reboques",IF(AND(ISNUMBER(C1036),C1036&gt;0,C1036&lt;1000),"Veic. Leves","")))))))))))))))))))))</f>
        <v>Máquinas pesadas</v>
      </c>
      <c r="B1036" s="8"/>
      <c r="C1036" s="2">
        <v>4008</v>
      </c>
      <c r="D1036" s="2">
        <v>38817</v>
      </c>
      <c r="E1036" s="3" t="s">
        <v>20025</v>
      </c>
      <c r="F1036" s="14" t="str">
        <f>IF(ISBLANK(K1036), "Apenas Solicitação", "Tem OC")</f>
        <v>Tem OC</v>
      </c>
      <c r="G1036" s="2">
        <v>6</v>
      </c>
      <c r="H1036" s="37">
        <f>G1036-I1036</f>
        <v>0</v>
      </c>
      <c r="I1036" s="38">
        <v>6</v>
      </c>
      <c r="J1036" s="4">
        <v>45794</v>
      </c>
      <c r="K1036" s="180">
        <v>45803</v>
      </c>
      <c r="L1036" s="3" t="s">
        <v>20154</v>
      </c>
      <c r="M1036" s="44" t="str">
        <f ca="1">IF(OR(N1036="", N1036=0), "", IF(N1036&gt;TODAY(), "No prazo", "Atrasado"))</f>
        <v>Atrasado</v>
      </c>
      <c r="N1036" s="44">
        <f>IFERROR(K1036 + VALUE(LEFT(L1036, FIND(" ", L1036) - 1)), "")</f>
        <v>45809</v>
      </c>
      <c r="O1036" s="3">
        <f>IF(_xlfn.DAYS(K1036,J1036)&lt;0, "Aguardando OC", _xlfn.DAYS(K1036,J1036))</f>
        <v>9</v>
      </c>
      <c r="P1036" s="14">
        <v>403316</v>
      </c>
      <c r="Q1036" s="55"/>
      <c r="R1036" s="14">
        <v>168129</v>
      </c>
      <c r="S1036" s="2">
        <v>221</v>
      </c>
      <c r="T1036" s="65" t="s">
        <v>1029</v>
      </c>
      <c r="U1036" s="21">
        <v>204</v>
      </c>
      <c r="V1036" s="2">
        <v>3337</v>
      </c>
      <c r="W1036" s="47" t="str">
        <f>IFERROR(VLOOKUP(V1036, Fornecedores!A:C, 3, FALSE), "")</f>
        <v xml:space="preserve">FORNECEDORA         </v>
      </c>
      <c r="X1036" s="43" t="str">
        <f>IFERROR(VLOOKUP(V1036, Fornecedores!A:E, 5, FALSE), "")</f>
        <v>Campina Grande</v>
      </c>
      <c r="Y1036" s="43" t="str">
        <f>IFERROR(VLOOKUP(V1036, Fornecedores!A:F, 6, FALSE), "")</f>
        <v>PB</v>
      </c>
      <c r="Z1036" s="14" t="str">
        <f>IF(H1036=0, "Pedido entregue!", "Pendente")</f>
        <v>Pedido entregue!</v>
      </c>
      <c r="AA1036" s="59"/>
      <c r="AB1036" s="58" t="str">
        <f>IF(Z1036="Pedido Entregue!", IF(AA1036=1, "Retirado do Almoxarifado", IF(AA1036=2, "Material devolvido", "Aguardando retirada")), IF(Z1036="Pendente", "Entrega pendente", ""))</f>
        <v>Aguardando retirada</v>
      </c>
      <c r="AC1036" s="18">
        <v>1</v>
      </c>
      <c r="AD1036" s="18">
        <f>AC1036/SUMIF($P:$P,P1036,$AC:$AC)</f>
        <v>1</v>
      </c>
      <c r="AE1036" s="18">
        <f>IF(R1036=0,0,AC1036/SUMIF($R:$R,R1036,$AC:$AC))</f>
        <v>3.8461538461538464E-2</v>
      </c>
      <c r="AF1036" s="18">
        <f>IF(R1036=0,1,0)</f>
        <v>0</v>
      </c>
      <c r="AH1036" t="str">
        <f>TEXT(J1036,"MMMM")</f>
        <v>maio</v>
      </c>
    </row>
    <row r="1037" spans="1:34" ht="12.75" hidden="1" customHeight="1" x14ac:dyDescent="0.25">
      <c r="A1037" s="90" t="str">
        <f>IF(C1037="Oficina Diversos","Oficina Geral",
IF(ISNUMBER(FIND("Estoque - Colhedoras",C1037)),"Colhedoras",IF(ISNUMBER(FIND("Caldeiraria",C1037)),"Caldeiraria",IF(ISNUMBER(FIND("Borracharia",C1037)),"Borracharia",IF(ISNUMBER(FIND("Lubrificação",C1037)),"Lubrificação",
IF(ISNUMBER(FIND("Estoque - Carregadeiras",C1037)),"Carregadeiras",IF(ISNUMBER(FIND("Estoque - Veic. Leves",C1037)),"Veic. Leves",
IF(ISNUMBER(FIND("Estoque - Caminhões",C1037)),"Caminhões",IF(ISNUMBER(FIND("Estoque - Transbordos",C1037)),"Transbordos",
IF(ISNUMBER(FIND("Estoque - Tratores",C1037)),"Tratores",
IF(ISNUMBER(FIND("Estoque - Máquinas pesadas",C1037)),"Máquinas pesadas",
IF(ISNUMBER(FIND("Estoque - Reboques",C1037)),"Reboques",
IF(C1037="Estoque","Estoque",
IF(AND(ISNUMBER(C1037),C1037&gt;1000,C1037&lt;2000),"Caminhões",
IF(AND(ISNUMBER(C1037),C1037&gt;2000,C1037&lt;3000),"Tratores",
IF(AND(ISNUMBER(C1037),C1037&gt;3000,C1037&lt;4000),"Carregadeiras",
IF(AND(ISNUMBER(C1037),C1037&gt;4000,C1037&lt;5000),"Máquinas pesadas",
IF(AND(ISNUMBER(C1037),C1037&gt;5000,C1037&lt;6000),"Colhedoras",
IF(AND(ISNUMBER(C1037),C1037&gt;7000,C1037&lt;8000),"Irrigação",
IF(AND(ISNUMBER(C1037),C1037&gt;8000,C1037&lt;9000),"Reboques",IF(AND(ISNUMBER(C1037),C1037&gt;0,C1037&lt;1000),"Veic. Leves","")))))))))))))))))))))</f>
        <v>Máquinas pesadas</v>
      </c>
      <c r="B1037" s="8"/>
      <c r="C1037" s="34">
        <v>4008</v>
      </c>
      <c r="D1037" s="34">
        <v>38832</v>
      </c>
      <c r="E1037" s="36" t="s">
        <v>724</v>
      </c>
      <c r="F1037" s="14" t="str">
        <f>IF(ISBLANK(K1037), "Apenas Solicitação", "Tem OC")</f>
        <v>Tem OC</v>
      </c>
      <c r="G1037" s="34">
        <v>1</v>
      </c>
      <c r="H1037" s="37">
        <f>G1037-I1037</f>
        <v>0</v>
      </c>
      <c r="I1037" s="38">
        <v>1</v>
      </c>
      <c r="J1037" s="35">
        <v>45755</v>
      </c>
      <c r="K1037" s="184">
        <v>45779</v>
      </c>
      <c r="L1037" s="35"/>
      <c r="M1037" s="44"/>
      <c r="N1037" s="44" t="str">
        <f>IFERROR(K1037 + VALUE(LEFT(L1037, FIND(" ", L1037) - 1)), "")</f>
        <v/>
      </c>
      <c r="O1037" s="3">
        <f>IF(_xlfn.DAYS(K1037,J1037)&lt;0, "Aguardando OC", _xlfn.DAYS(K1037,J1037))</f>
        <v>24</v>
      </c>
      <c r="P1037" s="193">
        <v>398437</v>
      </c>
      <c r="Q1037" s="34">
        <v>1142740</v>
      </c>
      <c r="R1037" s="193">
        <v>166979</v>
      </c>
      <c r="S1037" s="34">
        <v>722</v>
      </c>
      <c r="T1037" s="68" t="s">
        <v>263</v>
      </c>
      <c r="U1037" s="40">
        <v>760</v>
      </c>
      <c r="V1037" s="34">
        <v>9863</v>
      </c>
      <c r="W1037" s="47" t="str">
        <f>IFERROR(VLOOKUP(V1037, Fornecedores!A:C, 3, FALSE), "")</f>
        <v>ITALPRATES</v>
      </c>
      <c r="X1037" s="43" t="str">
        <f>IFERROR(VLOOKUP(V1037, Fornecedores!A:E, 5, FALSE), "")</f>
        <v>São Paulo</v>
      </c>
      <c r="Y1037" s="43" t="str">
        <f>IFERROR(VLOOKUP(V1037, Fornecedores!A:F, 6, FALSE), "")</f>
        <v>SP</v>
      </c>
      <c r="Z1037" s="14" t="str">
        <f>IF(H1037=0, "Pedido entregue!", "Pendente")</f>
        <v>Pedido entregue!</v>
      </c>
      <c r="AA1037" s="59"/>
      <c r="AB1037" s="58" t="str">
        <f>IF(Z1037="Pedido Entregue!", IF(AA1037=1, "Retirado do Almoxarifado", IF(AA1037=2, "Material devolvido", "Aguardando retirada")), IF(Z1037="Pendente", "Entrega pendente", ""))</f>
        <v>Aguardando retirada</v>
      </c>
      <c r="AC1037" s="18">
        <v>1</v>
      </c>
      <c r="AD1037" s="18">
        <f>AC1037/SUMIF($P:$P,P1037,$AC:$AC)</f>
        <v>1</v>
      </c>
      <c r="AE1037" s="18">
        <f>IF(R1037=0,0,AC1037/SUMIF($R:$R,R1037,$AC:$AC))</f>
        <v>4.7619047619047616E-2</v>
      </c>
      <c r="AF1037" s="18">
        <f>IF(R1037=0,1,0)</f>
        <v>0</v>
      </c>
      <c r="AH1037" t="str">
        <f>TEXT(J1037,"MMMM")</f>
        <v>abril</v>
      </c>
    </row>
    <row r="1038" spans="1:34" ht="12.75" hidden="1" customHeight="1" x14ac:dyDescent="0.25">
      <c r="A1038" s="90" t="str">
        <f>IF(C1038="Oficina Diversos","Oficina Geral",
IF(ISNUMBER(FIND("Estoque - Colhedoras",C1038)),"Colhedoras",IF(ISNUMBER(FIND("Caldeiraria",C1038)),"Caldeiraria",IF(ISNUMBER(FIND("Borracharia",C1038)),"Borracharia",IF(ISNUMBER(FIND("Lubrificação",C1038)),"Lubrificação",
IF(ISNUMBER(FIND("Estoque - Carregadeiras",C1038)),"Carregadeiras",IF(ISNUMBER(FIND("Estoque - Veic. Leves",C1038)),"Veic. Leves",
IF(ISNUMBER(FIND("Estoque - Caminhões",C1038)),"Caminhões",IF(ISNUMBER(FIND("Estoque - Transbordos",C1038)),"Transbordos",
IF(ISNUMBER(FIND("Estoque - Tratores",C1038)),"Tratores",
IF(ISNUMBER(FIND("Estoque - Máquinas pesadas",C1038)),"Máquinas pesadas",
IF(ISNUMBER(FIND("Estoque - Reboques",C1038)),"Reboques",
IF(C1038="Estoque","Estoque",
IF(AND(ISNUMBER(C1038),C1038&gt;1000,C1038&lt;2000),"Caminhões",
IF(AND(ISNUMBER(C1038),C1038&gt;2000,C1038&lt;3000),"Tratores",
IF(AND(ISNUMBER(C1038),C1038&gt;3000,C1038&lt;4000),"Carregadeiras",
IF(AND(ISNUMBER(C1038),C1038&gt;4000,C1038&lt;5000),"Máquinas pesadas",
IF(AND(ISNUMBER(C1038),C1038&gt;5000,C1038&lt;6000),"Colhedoras",
IF(AND(ISNUMBER(C1038),C1038&gt;7000,C1038&lt;8000),"Irrigação",
IF(AND(ISNUMBER(C1038),C1038&gt;8000,C1038&lt;9000),"Reboques",IF(AND(ISNUMBER(C1038),C1038&gt;0,C1038&lt;1000),"Veic. Leves","")))))))))))))))))))))</f>
        <v>Tratores</v>
      </c>
      <c r="B1038" s="8"/>
      <c r="C1038" s="42">
        <v>2052</v>
      </c>
      <c r="D1038" s="42">
        <v>38968</v>
      </c>
      <c r="E1038" s="43" t="s">
        <v>1231</v>
      </c>
      <c r="F1038" s="14" t="str">
        <f>IF(ISBLANK(K1038), "Apenas Solicitação", "Tem OC")</f>
        <v>Tem OC</v>
      </c>
      <c r="G1038" s="42">
        <v>2</v>
      </c>
      <c r="H1038" s="37">
        <f>G1038-I1038</f>
        <v>0</v>
      </c>
      <c r="I1038" s="38">
        <v>2</v>
      </c>
      <c r="J1038" s="44">
        <v>45786</v>
      </c>
      <c r="K1038" s="185">
        <v>45791</v>
      </c>
      <c r="L1038" s="44"/>
      <c r="M1038" s="44" t="str">
        <f ca="1">IF(OR(N1038="", N1038=0), "", IF(N1038&gt;TODAY(), "No prazo", "Atrasado"))</f>
        <v/>
      </c>
      <c r="N1038" s="44" t="str">
        <f>IFERROR(K1038 + VALUE(LEFT(L1038, FIND(" ", L1038) - 1)), "")</f>
        <v/>
      </c>
      <c r="O1038" s="3">
        <f>IF(_xlfn.DAYS(K1038,J1038)&lt;0, "Aguardando OC", _xlfn.DAYS(K1038,J1038))</f>
        <v>5</v>
      </c>
      <c r="P1038" s="191">
        <v>402334</v>
      </c>
      <c r="Q1038" s="33"/>
      <c r="R1038" s="191">
        <v>167576</v>
      </c>
      <c r="S1038" s="49"/>
      <c r="T1038" s="153"/>
      <c r="U1038" s="45">
        <v>15.87</v>
      </c>
      <c r="V1038" s="42">
        <v>13341</v>
      </c>
      <c r="W1038" s="47" t="str">
        <f>IFERROR(VLOOKUP(V1038, Fornecedores!A:C, 3, FALSE), "")</f>
        <v>DISMA DISTRIBUIDORA</v>
      </c>
      <c r="X1038" s="43" t="str">
        <f>IFERROR(VLOOKUP(V1038, Fornecedores!A:E, 5, FALSE), "")</f>
        <v>Araçatuba</v>
      </c>
      <c r="Y1038" s="43" t="str">
        <f>IFERROR(VLOOKUP(V1038, Fornecedores!A:F, 6, FALSE), "")</f>
        <v>SP</v>
      </c>
      <c r="Z1038" s="14" t="str">
        <f>IF(H1038=0, "Pedido entregue!", "Pendente")</f>
        <v>Pedido entregue!</v>
      </c>
      <c r="AA1038" s="59"/>
      <c r="AB1038" s="58" t="str">
        <f>IF(Z1038="Pedido Entregue!", IF(AA1038=1, "Retirado do Almoxarifado", IF(AA1038=2, "Material devolvido", "Aguardando retirada")), IF(Z1038="Pendente", "Entrega pendente", ""))</f>
        <v>Aguardando retirada</v>
      </c>
      <c r="AC1038" s="18">
        <v>1</v>
      </c>
      <c r="AD1038" s="18">
        <f>AC1038/SUMIF($P:$P,P1038,$AC:$AC)</f>
        <v>1</v>
      </c>
      <c r="AE1038" s="18">
        <f>IF(R1038=0,0,AC1038/SUMIF($R:$R,R1038,$AC:$AC))</f>
        <v>0.25</v>
      </c>
      <c r="AF1038" s="18">
        <f>IF(R1038=0,1,0)</f>
        <v>0</v>
      </c>
      <c r="AG1038" s="18">
        <f>IF(R1038=0,#REF!-J1038,0)</f>
        <v>0</v>
      </c>
      <c r="AH1038" t="str">
        <f>TEXT(J1038,"MMMM")</f>
        <v>maio</v>
      </c>
    </row>
    <row r="1039" spans="1:34" ht="12.75" hidden="1" customHeight="1" x14ac:dyDescent="0.25">
      <c r="A1039" s="90" t="str">
        <f>IF(C1039="Oficina Diversos","Oficina Geral",
IF(ISNUMBER(FIND("Estoque - Colhedoras",C1039)),"Colhedoras",IF(ISNUMBER(FIND("Caldeiraria",C1039)),"Caldeiraria",IF(ISNUMBER(FIND("Borracharia",C1039)),"Borracharia",IF(ISNUMBER(FIND("Lubrificação",C1039)),"Lubrificação",
IF(ISNUMBER(FIND("Estoque - Carregadeiras",C1039)),"Carregadeiras",IF(ISNUMBER(FIND("Estoque - Veic. Leves",C1039)),"Veic. Leves",
IF(ISNUMBER(FIND("Estoque - Caminhões",C1039)),"Caminhões",IF(ISNUMBER(FIND("Estoque - Transbordos",C1039)),"Transbordos",
IF(ISNUMBER(FIND("Estoque - Tratores",C1039)),"Tratores",
IF(ISNUMBER(FIND("Estoque - Máquinas pesadas",C1039)),"Máquinas pesadas",
IF(ISNUMBER(FIND("Estoque - Reboques",C1039)),"Reboques",
IF(C1039="Estoque","Estoque",
IF(AND(ISNUMBER(C1039),C1039&gt;1000,C1039&lt;2000),"Caminhões",
IF(AND(ISNUMBER(C1039),C1039&gt;2000,C1039&lt;3000),"Tratores",
IF(AND(ISNUMBER(C1039),C1039&gt;3000,C1039&lt;4000),"Carregadeiras",
IF(AND(ISNUMBER(C1039),C1039&gt;4000,C1039&lt;5000),"Máquinas pesadas",
IF(AND(ISNUMBER(C1039),C1039&gt;5000,C1039&lt;6000),"Colhedoras",
IF(AND(ISNUMBER(C1039),C1039&gt;7000,C1039&lt;8000),"Irrigação",
IF(AND(ISNUMBER(C1039),C1039&gt;8000,C1039&lt;9000),"Reboques",IF(AND(ISNUMBER(C1039),C1039&gt;0,C1039&lt;1000),"Veic. Leves","")))))))))))))))))))))</f>
        <v>Máquinas pesadas</v>
      </c>
      <c r="B1039" s="39"/>
      <c r="C1039" s="69">
        <v>4012</v>
      </c>
      <c r="D1039" s="69">
        <v>39018</v>
      </c>
      <c r="E1039" s="70" t="s">
        <v>20196</v>
      </c>
      <c r="F1039" s="14" t="str">
        <f>IF(ISBLANK(K1039), "Apenas Solicitação", "Tem OC")</f>
        <v>Tem OC</v>
      </c>
      <c r="G1039" s="69">
        <v>1</v>
      </c>
      <c r="H1039" s="37">
        <f>G1039-I1039</f>
        <v>0</v>
      </c>
      <c r="I1039" s="38">
        <v>1</v>
      </c>
      <c r="J1039" s="71">
        <v>45807</v>
      </c>
      <c r="K1039" s="186">
        <v>45811</v>
      </c>
      <c r="L1039" s="70"/>
      <c r="M1039" s="44" t="str">
        <f ca="1">IF(OR(N1039="", N1039=0), "", IF(N1039&gt;TODAY(), "No prazo", "Atrasado"))</f>
        <v/>
      </c>
      <c r="N1039" s="44" t="str">
        <f>IFERROR(K1039 + VALUE(LEFT(L1039, FIND(" ", L1039) - 1)), "")</f>
        <v/>
      </c>
      <c r="O1039" s="3">
        <f>IF(_xlfn.DAYS(K1039,J1039)&lt;0, "Aguardando OC", _xlfn.DAYS(K1039,J1039))</f>
        <v>4</v>
      </c>
      <c r="P1039" s="195">
        <v>405396</v>
      </c>
      <c r="Q1039" s="55"/>
      <c r="R1039" s="195">
        <v>168579</v>
      </c>
      <c r="S1039" s="69">
        <v>221</v>
      </c>
      <c r="T1039" s="65" t="s">
        <v>1029</v>
      </c>
      <c r="U1039" s="120">
        <v>888.11</v>
      </c>
      <c r="V1039" s="69">
        <v>3356</v>
      </c>
      <c r="W1039" s="47" t="str">
        <f>IFERROR(VLOOKUP(V1039, Fornecedores!A:C, 3, FALSE), "")</f>
        <v xml:space="preserve">DCDN                </v>
      </c>
      <c r="X1039" s="43" t="str">
        <f>IFERROR(VLOOKUP(V1039, Fornecedores!A:E, 5, FALSE), "")</f>
        <v>Jaboatão dos Guararapes</v>
      </c>
      <c r="Y1039" s="43" t="str">
        <f>IFERROR(VLOOKUP(V1039, Fornecedores!A:F, 6, FALSE), "")</f>
        <v>PE</v>
      </c>
      <c r="Z1039" s="14" t="str">
        <f>IF(H1039=0, "Pedido entregue!", "Pendente")</f>
        <v>Pedido entregue!</v>
      </c>
      <c r="AA1039" s="49"/>
      <c r="AB1039" s="58" t="str">
        <f>IF(Z1039="Pedido Entregue!", IF(AA1039=1, "Retirado do Almoxarifado", IF(AA1039=2, "Material devolvido", "Aguardando retirada")), IF(Z1039="Pendente", "Entrega pendente", ""))</f>
        <v>Aguardando retirada</v>
      </c>
      <c r="AC1039" s="18">
        <v>1</v>
      </c>
      <c r="AD1039" s="18">
        <f>AC1039/SUMIF($P:$P,P1039,$AC:$AC)</f>
        <v>1</v>
      </c>
      <c r="AE1039" s="18">
        <f>IF(R1039=0,0,AC1039/SUMIF($R:$R,R1039,$AC:$AC))</f>
        <v>1</v>
      </c>
      <c r="AF1039" s="18">
        <f>IF(R1039=0,1,0)</f>
        <v>0</v>
      </c>
      <c r="AH1039" t="str">
        <f>TEXT(J1039,"MMMM")</f>
        <v>maio</v>
      </c>
    </row>
    <row r="1040" spans="1:34" ht="12.75" hidden="1" customHeight="1" x14ac:dyDescent="0.25">
      <c r="A1040" s="90" t="str">
        <f>IF(C1040="Oficina Diversos","Oficina Geral",
IF(ISNUMBER(FIND("Estoque - Colhedoras",C1040)),"Colhedoras",IF(ISNUMBER(FIND("Caldeiraria",C1040)),"Caldeiraria",IF(ISNUMBER(FIND("Borracharia",C1040)),"Borracharia",IF(ISNUMBER(FIND("Lubrificação",C1040)),"Lubrificação",
IF(ISNUMBER(FIND("Estoque - Carregadeiras",C1040)),"Carregadeiras",IF(ISNUMBER(FIND("Estoque - Veic. Leves",C1040)),"Veic. Leves",
IF(ISNUMBER(FIND("Estoque - Caminhões",C1040)),"Caminhões",IF(ISNUMBER(FIND("Estoque - Transbordos",C1040)),"Transbordos",
IF(ISNUMBER(FIND("Estoque - Tratores",C1040)),"Tratores",
IF(ISNUMBER(FIND("Estoque - Máquinas pesadas",C1040)),"Máquinas pesadas",
IF(ISNUMBER(FIND("Estoque - Reboques",C1040)),"Reboques",
IF(C1040="Estoque","Estoque",
IF(AND(ISNUMBER(C1040),C1040&gt;1000,C1040&lt;2000),"Caminhões",
IF(AND(ISNUMBER(C1040),C1040&gt;2000,C1040&lt;3000),"Tratores",
IF(AND(ISNUMBER(C1040),C1040&gt;3000,C1040&lt;4000),"Carregadeiras",
IF(AND(ISNUMBER(C1040),C1040&gt;4000,C1040&lt;5000),"Máquinas pesadas",
IF(AND(ISNUMBER(C1040),C1040&gt;5000,C1040&lt;6000),"Colhedoras",
IF(AND(ISNUMBER(C1040),C1040&gt;7000,C1040&lt;8000),"Irrigação",
IF(AND(ISNUMBER(C1040),C1040&gt;8000,C1040&lt;9000),"Reboques",IF(AND(ISNUMBER(C1040),C1040&gt;0,C1040&lt;1000),"Veic. Leves","")))))))))))))))))))))</f>
        <v>Caminhões</v>
      </c>
      <c r="B1040" s="82"/>
      <c r="C1040" s="2">
        <v>1046</v>
      </c>
      <c r="D1040" s="2">
        <v>39259</v>
      </c>
      <c r="E1040" s="3" t="s">
        <v>333</v>
      </c>
      <c r="F1040" s="14" t="str">
        <f>IF(ISBLANK(K1040), "Apenas Solicitação", "Tem OC")</f>
        <v>Tem OC</v>
      </c>
      <c r="G1040" s="2">
        <v>1</v>
      </c>
      <c r="H1040" s="37">
        <f>G1040-I1040</f>
        <v>0</v>
      </c>
      <c r="I1040" s="38">
        <v>1</v>
      </c>
      <c r="J1040" s="4">
        <v>45743</v>
      </c>
      <c r="K1040" s="180">
        <v>45756</v>
      </c>
      <c r="L1040" s="3"/>
      <c r="M1040" s="44"/>
      <c r="N1040" s="44" t="str">
        <f>IFERROR(K1040 + VALUE(LEFT(L1040, FIND(" ", L1040) - 1)), "")</f>
        <v/>
      </c>
      <c r="O1040" s="3">
        <f>IF(_xlfn.DAYS(K1040,J1040)&lt;0, "Aguardando OC", _xlfn.DAYS(K1040,J1040))</f>
        <v>13</v>
      </c>
      <c r="P1040" s="14">
        <v>397295</v>
      </c>
      <c r="Q1040" s="2">
        <v>1139812</v>
      </c>
      <c r="R1040" s="14">
        <v>166047</v>
      </c>
      <c r="S1040" s="2">
        <v>689</v>
      </c>
      <c r="T1040" s="65" t="s">
        <v>65</v>
      </c>
      <c r="U1040" s="21">
        <v>123.5</v>
      </c>
      <c r="V1040" s="2">
        <v>1623</v>
      </c>
      <c r="W1040" s="47" t="str">
        <f>IFERROR(VLOOKUP(V1040, Fornecedores!A:C, 3, FALSE), "")</f>
        <v xml:space="preserve">ORLANDO PECAS       </v>
      </c>
      <c r="X1040" s="43" t="str">
        <f>IFERROR(VLOOKUP(V1040, Fornecedores!A:E, 5, FALSE), "")</f>
        <v>Recife</v>
      </c>
      <c r="Y1040" s="43" t="str">
        <f>IFERROR(VLOOKUP(V1040, Fornecedores!A:F, 6, FALSE), "")</f>
        <v>PE</v>
      </c>
      <c r="Z1040" s="14" t="str">
        <f>IF(H1040=0, "Pedido entregue!", "Pendente")</f>
        <v>Pedido entregue!</v>
      </c>
      <c r="AA1040" s="59">
        <v>1</v>
      </c>
      <c r="AB1040" s="58" t="str">
        <f>IF(Z1040="Pedido Entregue!", IF(AA1040=1, "Retirado do Almoxarifado", IF(AA1040=2, "Material devolvido", "Aguardando retirada")), IF(Z1040="Pendente", "Entrega pendente", ""))</f>
        <v>Retirado do Almoxarifado</v>
      </c>
      <c r="AC1040" s="18">
        <v>1</v>
      </c>
      <c r="AD1040" s="18">
        <f>AC1040/SUMIF($P:$P,P1040,$AC:$AC)</f>
        <v>1</v>
      </c>
      <c r="AE1040" s="18">
        <f>IF(R1040=0,0,AC1040/SUMIF($R:$R,R1040,$AC:$AC))</f>
        <v>0.33333333333333331</v>
      </c>
      <c r="AF1040" s="18">
        <f>IF(R1040=0,1,0)</f>
        <v>0</v>
      </c>
      <c r="AG1040" s="18">
        <f>IF(R1040=0,#REF!-J1040,0)</f>
        <v>0</v>
      </c>
      <c r="AH1040" t="str">
        <f>TEXT(J1040,"MMMM")</f>
        <v>março</v>
      </c>
    </row>
    <row r="1041" spans="1:34" ht="12.75" hidden="1" customHeight="1" x14ac:dyDescent="0.25">
      <c r="A1041" s="90" t="str">
        <f>IF(C1041="Oficina Diversos","Oficina Geral",
IF(ISNUMBER(FIND("Estoque - Colhedoras",C1041)),"Colhedoras",IF(ISNUMBER(FIND("Caldeiraria",C1041)),"Caldeiraria",IF(ISNUMBER(FIND("Borracharia",C1041)),"Borracharia",IF(ISNUMBER(FIND("Lubrificação",C1041)),"Lubrificação",
IF(ISNUMBER(FIND("Estoque - Carregadeiras",C1041)),"Carregadeiras",IF(ISNUMBER(FIND("Estoque - Veic. Leves",C1041)),"Veic. Leves",
IF(ISNUMBER(FIND("Estoque - Caminhões",C1041)),"Caminhões",IF(ISNUMBER(FIND("Estoque - Transbordos",C1041)),"Transbordos",
IF(ISNUMBER(FIND("Estoque - Tratores",C1041)),"Tratores",
IF(ISNUMBER(FIND("Estoque - Máquinas pesadas",C1041)),"Máquinas pesadas",
IF(ISNUMBER(FIND("Estoque - Reboques",C1041)),"Reboques",
IF(C1041="Estoque","Estoque",
IF(AND(ISNUMBER(C1041),C1041&gt;1000,C1041&lt;2000),"Caminhões",
IF(AND(ISNUMBER(C1041),C1041&gt;2000,C1041&lt;3000),"Tratores",
IF(AND(ISNUMBER(C1041),C1041&gt;3000,C1041&lt;4000),"Carregadeiras",
IF(AND(ISNUMBER(C1041),C1041&gt;4000,C1041&lt;5000),"Máquinas pesadas",
IF(AND(ISNUMBER(C1041),C1041&gt;5000,C1041&lt;6000),"Colhedoras",
IF(AND(ISNUMBER(C1041),C1041&gt;7000,C1041&lt;8000),"Irrigação",
IF(AND(ISNUMBER(C1041),C1041&gt;8000,C1041&lt;9000),"Reboques",IF(AND(ISNUMBER(C1041),C1041&gt;0,C1041&lt;1000),"Veic. Leves","")))))))))))))))))))))</f>
        <v>Caminhões</v>
      </c>
      <c r="B1041" s="87"/>
      <c r="C1041" s="76">
        <v>1045</v>
      </c>
      <c r="D1041" s="2">
        <v>39259</v>
      </c>
      <c r="E1041" s="3" t="s">
        <v>333</v>
      </c>
      <c r="F1041" s="14" t="str">
        <f>IF(ISBLANK(K1041), "Apenas Solicitação", "Tem OC")</f>
        <v>Tem OC</v>
      </c>
      <c r="G1041" s="2">
        <v>1</v>
      </c>
      <c r="H1041" s="37">
        <f>G1041-I1041</f>
        <v>0</v>
      </c>
      <c r="I1041" s="38">
        <v>1</v>
      </c>
      <c r="J1041" s="4">
        <v>45793</v>
      </c>
      <c r="K1041" s="180">
        <v>45797</v>
      </c>
      <c r="L1041" s="3" t="s">
        <v>20151</v>
      </c>
      <c r="M1041" s="44" t="str">
        <f ca="1">IF(OR(N1041="", N1041=0), "", IF(N1041&gt;TODAY(), "No prazo", "Atrasado"))</f>
        <v>Atrasado</v>
      </c>
      <c r="N1041" s="44">
        <f>IFERROR(K1041 + VALUE(LEFT(L1041, FIND(" ", L1041) - 1)), "")</f>
        <v>45797</v>
      </c>
      <c r="O1041" s="3">
        <f>IF(_xlfn.DAYS(K1041,J1041)&lt;0, "Aguardando OC", _xlfn.DAYS(K1041,J1041))</f>
        <v>4</v>
      </c>
      <c r="P1041" s="14">
        <v>403180</v>
      </c>
      <c r="Q1041" s="55"/>
      <c r="R1041" s="14">
        <v>167925</v>
      </c>
      <c r="S1041" s="2">
        <v>221</v>
      </c>
      <c r="T1041" s="65" t="s">
        <v>1029</v>
      </c>
      <c r="U1041" s="21">
        <v>272.64999999999998</v>
      </c>
      <c r="V1041" s="2">
        <v>1623</v>
      </c>
      <c r="W1041" s="47" t="str">
        <f>IFERROR(VLOOKUP(V1041, Fornecedores!A:C, 3, FALSE), "")</f>
        <v xml:space="preserve">ORLANDO PECAS       </v>
      </c>
      <c r="X1041" s="43" t="str">
        <f>IFERROR(VLOOKUP(V1041, Fornecedores!A:E, 5, FALSE), "")</f>
        <v>Recife</v>
      </c>
      <c r="Y1041" s="43" t="str">
        <f>IFERROR(VLOOKUP(V1041, Fornecedores!A:F, 6, FALSE), "")</f>
        <v>PE</v>
      </c>
      <c r="Z1041" s="14" t="str">
        <f>IF(H1041=0, "Pedido entregue!", "Pendente")</f>
        <v>Pedido entregue!</v>
      </c>
      <c r="AA1041" s="59">
        <v>1</v>
      </c>
      <c r="AB1041" s="58" t="str">
        <f>IF(Z1041="Pedido Entregue!", IF(AA1041=1, "Retirado do Almoxarifado", IF(AA1041=2, "Material devolvido", "Aguardando retirada")), IF(Z1041="Pendente", "Entrega pendente", ""))</f>
        <v>Retirado do Almoxarifado</v>
      </c>
      <c r="AC1041" s="18">
        <v>1</v>
      </c>
      <c r="AD1041" s="18">
        <f>AC1041/SUMIF($P:$P,P1041,$AC:$AC)</f>
        <v>1</v>
      </c>
      <c r="AE1041" s="18">
        <f>IF(R1041=0,0,AC1041/SUMIF($R:$R,R1041,$AC:$AC))</f>
        <v>0.5</v>
      </c>
      <c r="AF1041" s="18">
        <f>IF(R1041=0,1,0)</f>
        <v>0</v>
      </c>
      <c r="AH1041" t="str">
        <f>TEXT(J1041,"MMMM")</f>
        <v>maio</v>
      </c>
    </row>
    <row r="1042" spans="1:34" ht="12.75" hidden="1" customHeight="1" x14ac:dyDescent="0.25">
      <c r="A1042" s="90" t="str">
        <f>IF(C1042="Oficina Diversos","Oficina Geral",
IF(ISNUMBER(FIND("Estoque - Colhedoras",C1042)),"Colhedoras",IF(ISNUMBER(FIND("Caldeiraria",C1042)),"Caldeiraria",IF(ISNUMBER(FIND("Borracharia",C1042)),"Borracharia",IF(ISNUMBER(FIND("Lubrificação",C1042)),"Lubrificação",
IF(ISNUMBER(FIND("Estoque - Carregadeiras",C1042)),"Carregadeiras",IF(ISNUMBER(FIND("Estoque - Veic. Leves",C1042)),"Veic. Leves",
IF(ISNUMBER(FIND("Estoque - Caminhões",C1042)),"Caminhões",IF(ISNUMBER(FIND("Estoque - Transbordos",C1042)),"Transbordos",
IF(ISNUMBER(FIND("Estoque - Tratores",C1042)),"Tratores",
IF(ISNUMBER(FIND("Estoque - Máquinas pesadas",C1042)),"Máquinas pesadas",
IF(ISNUMBER(FIND("Estoque - Reboques",C1042)),"Reboques",
IF(C1042="Estoque","Estoque",
IF(AND(ISNUMBER(C1042),C1042&gt;1000,C1042&lt;2000),"Caminhões",
IF(AND(ISNUMBER(C1042),C1042&gt;2000,C1042&lt;3000),"Tratores",
IF(AND(ISNUMBER(C1042),C1042&gt;3000,C1042&lt;4000),"Carregadeiras",
IF(AND(ISNUMBER(C1042),C1042&gt;4000,C1042&lt;5000),"Máquinas pesadas",
IF(AND(ISNUMBER(C1042),C1042&gt;5000,C1042&lt;6000),"Colhedoras",
IF(AND(ISNUMBER(C1042),C1042&gt;7000,C1042&lt;8000),"Irrigação",
IF(AND(ISNUMBER(C1042),C1042&gt;8000,C1042&lt;9000),"Reboques",IF(AND(ISNUMBER(C1042),C1042&gt;0,C1042&lt;1000),"Veic. Leves","")))))))))))))))))))))</f>
        <v>Tratores</v>
      </c>
      <c r="B1042" s="39"/>
      <c r="C1042" s="126">
        <v>2039</v>
      </c>
      <c r="D1042" s="69">
        <v>39259</v>
      </c>
      <c r="E1042" s="70" t="s">
        <v>333</v>
      </c>
      <c r="F1042" s="14" t="str">
        <f>IF(ISBLANK(K1042), "Apenas Solicitação", "Tem OC")</f>
        <v>Tem OC</v>
      </c>
      <c r="G1042" s="69">
        <v>1</v>
      </c>
      <c r="H1042" s="37">
        <f>G1042-I1042</f>
        <v>0</v>
      </c>
      <c r="I1042" s="38">
        <v>1</v>
      </c>
      <c r="J1042" s="71">
        <v>45794</v>
      </c>
      <c r="K1042" s="186">
        <v>45803</v>
      </c>
      <c r="L1042" s="70" t="s">
        <v>20154</v>
      </c>
      <c r="M1042" s="44" t="str">
        <f ca="1">IF(OR(N1042="", N1042=0), "", IF(N1042&gt;TODAY(), "No prazo", "Atrasado"))</f>
        <v>Atrasado</v>
      </c>
      <c r="N1042" s="44">
        <f>IFERROR(K1042 + VALUE(LEFT(L1042, FIND(" ", L1042) - 1)), "")</f>
        <v>45809</v>
      </c>
      <c r="O1042" s="3">
        <f>IF(_xlfn.DAYS(K1042,J1042)&lt;0, "Aguardando OC", _xlfn.DAYS(K1042,J1042))</f>
        <v>9</v>
      </c>
      <c r="P1042" s="195">
        <v>403353</v>
      </c>
      <c r="Q1042" s="55"/>
      <c r="R1042" s="195">
        <v>168133</v>
      </c>
      <c r="S1042" s="69">
        <v>221</v>
      </c>
      <c r="T1042" s="65" t="s">
        <v>1029</v>
      </c>
      <c r="U1042" s="120">
        <v>153.80000000000001</v>
      </c>
      <c r="V1042" s="69">
        <v>5189</v>
      </c>
      <c r="W1042" s="47" t="str">
        <f>IFERROR(VLOOKUP(V1042, Fornecedores!A:C, 3, FALSE), "")</f>
        <v>REPENORTE</v>
      </c>
      <c r="X1042" s="43" t="str">
        <f>IFERROR(VLOOKUP(V1042, Fornecedores!A:E, 5, FALSE), "")</f>
        <v>Recife</v>
      </c>
      <c r="Y1042" s="43" t="str">
        <f>IFERROR(VLOOKUP(V1042, Fornecedores!A:F, 6, FALSE), "")</f>
        <v>PE</v>
      </c>
      <c r="Z1042" s="14" t="str">
        <f>IF(H1042=0, "Pedido entregue!", "Pendente")</f>
        <v>Pedido entregue!</v>
      </c>
      <c r="AA1042" s="49"/>
      <c r="AB1042" s="58" t="str">
        <f>IF(Z1042="Pedido Entregue!", IF(AA1042=1, "Retirado do Almoxarifado", IF(AA1042=2, "Material devolvido", "Aguardando retirada")), IF(Z1042="Pendente", "Entrega pendente", ""))</f>
        <v>Aguardando retirada</v>
      </c>
      <c r="AC1042" s="18">
        <v>1</v>
      </c>
      <c r="AD1042" s="18">
        <f>AC1042/SUMIF($P:$P,P1042,$AC:$AC)</f>
        <v>1</v>
      </c>
      <c r="AE1042" s="18">
        <f>IF(R1042=0,0,AC1042/SUMIF($R:$R,R1042,$AC:$AC))</f>
        <v>0.5</v>
      </c>
      <c r="AF1042" s="18">
        <f>IF(R1042=0,1,0)</f>
        <v>0</v>
      </c>
      <c r="AH1042" t="str">
        <f>TEXT(J1042,"MMMM")</f>
        <v>maio</v>
      </c>
    </row>
    <row r="1043" spans="1:34" ht="12.75" customHeight="1" x14ac:dyDescent="0.25">
      <c r="A1043" s="90" t="str">
        <f>IF(C1043="Oficina Diversos","Oficina Geral",
IF(ISNUMBER(FIND("Estoque - Colhedoras",C1043)),"Colhedoras",IF(ISNUMBER(FIND("Caldeiraria",C1043)),"Caldeiraria",IF(ISNUMBER(FIND("Borracharia",C1043)),"Borracharia",IF(ISNUMBER(FIND("Lubrificação",C1043)),"Lubrificação",
IF(ISNUMBER(FIND("Estoque - Carregadeiras",C1043)),"Carregadeiras",IF(ISNUMBER(FIND("Estoque - Veic. Leves",C1043)),"Veic. Leves",
IF(ISNUMBER(FIND("Estoque - Caminhões",C1043)),"Caminhões",IF(ISNUMBER(FIND("Estoque - Transbordos",C1043)),"Transbordos",
IF(ISNUMBER(FIND("Estoque - Tratores",C1043)),"Tratores",
IF(ISNUMBER(FIND("Estoque - Máquinas pesadas",C1043)),"Máquinas pesadas",
IF(ISNUMBER(FIND("Estoque - Reboques",C1043)),"Reboques",
IF(C1043="Estoque","Estoque",
IF(AND(ISNUMBER(C1043),C1043&gt;1000,C1043&lt;2000),"Caminhões",
IF(AND(ISNUMBER(C1043),C1043&gt;2000,C1043&lt;3000),"Tratores",
IF(AND(ISNUMBER(C1043),C1043&gt;3000,C1043&lt;4000),"Carregadeiras",
IF(AND(ISNUMBER(C1043),C1043&gt;4000,C1043&lt;5000),"Máquinas pesadas",
IF(AND(ISNUMBER(C1043),C1043&gt;5000,C1043&lt;6000),"Colhedoras",
IF(AND(ISNUMBER(C1043),C1043&gt;7000,C1043&lt;8000),"Irrigação",
IF(AND(ISNUMBER(C1043),C1043&gt;8000,C1043&lt;9000),"Reboques",IF(AND(ISNUMBER(C1043),C1043&gt;0,C1043&lt;1000),"Veic. Leves","")))))))))))))))))))))</f>
        <v>Caminhões</v>
      </c>
      <c r="B1043" s="111"/>
      <c r="C1043" s="171">
        <v>1024</v>
      </c>
      <c r="D1043" s="170">
        <v>39259</v>
      </c>
      <c r="E1043" s="173" t="s">
        <v>333</v>
      </c>
      <c r="F1043" s="101" t="str">
        <f>IF(ISBLANK(K1043), "Apenas Solicitação", "Tem OC")</f>
        <v>Apenas Solicitação</v>
      </c>
      <c r="G1043" s="170">
        <v>1</v>
      </c>
      <c r="H1043" s="102">
        <f>G1043-I1043</f>
        <v>1</v>
      </c>
      <c r="I1043" s="103"/>
      <c r="J1043" s="174">
        <v>45857</v>
      </c>
      <c r="K1043" s="173"/>
      <c r="L1043" s="173"/>
      <c r="M1043" s="104" t="str">
        <f ca="1">IF(OR(N1043="", N1043=0), "", IF(N1043&gt;TODAY(), "No prazo", "Atrasado"))</f>
        <v/>
      </c>
      <c r="N1043" s="104" t="str">
        <f>IFERROR(K1043 + VALUE(LEFT(L1043, FIND(" ", L1043) - 1)), "")</f>
        <v/>
      </c>
      <c r="O1043" s="105" t="str">
        <f>IF(_xlfn.DAYS(K1043,J1043)&lt;0, "Aguardando OC", _xlfn.DAYS(K1043,J1043))</f>
        <v>Aguardando OC</v>
      </c>
      <c r="P1043" s="170">
        <v>412430</v>
      </c>
      <c r="Q1043" s="55"/>
      <c r="R1043" s="170">
        <v>0</v>
      </c>
      <c r="S1043" s="2">
        <v>221</v>
      </c>
      <c r="T1043" s="65" t="s">
        <v>1029</v>
      </c>
      <c r="U1043" s="170">
        <v>123.5</v>
      </c>
      <c r="V1043" s="170"/>
      <c r="W1043" s="117" t="str">
        <f>IFERROR(VLOOKUP(V1043, Fornecedores!A:C, 3, FALSE), "")</f>
        <v/>
      </c>
      <c r="X1043" s="105" t="str">
        <f>IFERROR(VLOOKUP(V1043, Fornecedores!A:E, 5, FALSE), "")</f>
        <v/>
      </c>
      <c r="Y1043" s="105" t="str">
        <f>IFERROR(VLOOKUP(V1043, Fornecedores!A:F, 6, FALSE), "")</f>
        <v/>
      </c>
      <c r="Z1043" s="101" t="str">
        <f>IF(H1043=0, "Pedido entregue!", "Pendente")</f>
        <v>Pendente</v>
      </c>
      <c r="AA1043" s="119"/>
      <c r="AB1043" s="132" t="str">
        <f>IF(Z1043="Pedido Entregue!", IF(AA1043=1, "Retirado do Almoxarifado", IF(AA1043=2, "Material devolvido", "Aguardando retirada")), IF(Z1043="Pendente", "Entrega pendente", ""))</f>
        <v>Entrega pendente</v>
      </c>
      <c r="AC1043" s="18">
        <v>1</v>
      </c>
      <c r="AD1043" s="18">
        <f>AC1043/SUMIF($P:$P,P1043,$AC:$AC)</f>
        <v>1</v>
      </c>
      <c r="AE1043" s="18">
        <f>IF(R1043=0,0,AC1043/SUMIF($R:$R,R1043,$AC:$AC))</f>
        <v>0</v>
      </c>
      <c r="AF1043" s="18">
        <f>IF(R1043=0,1,0)</f>
        <v>1</v>
      </c>
      <c r="AH1043" t="str">
        <f>TEXT(J1043,"MMMM")</f>
        <v>julho</v>
      </c>
    </row>
    <row r="1044" spans="1:34" ht="12.75" hidden="1" customHeight="1" x14ac:dyDescent="0.25">
      <c r="A1044" s="90" t="str">
        <f>IF(C1044="Oficina Diversos","Oficina Geral",
IF(ISNUMBER(FIND("Estoque - Colhedoras",C1044)),"Colhedoras",IF(ISNUMBER(FIND("Caldeiraria",C1044)),"Caldeiraria",IF(ISNUMBER(FIND("Borracharia",C1044)),"Borracharia",IF(ISNUMBER(FIND("Lubrificação",C1044)),"Lubrificação",
IF(ISNUMBER(FIND("Estoque - Carregadeiras",C1044)),"Carregadeiras",IF(ISNUMBER(FIND("Estoque - Veic. Leves",C1044)),"Veic. Leves",
IF(ISNUMBER(FIND("Estoque - Caminhões",C1044)),"Caminhões",IF(ISNUMBER(FIND("Estoque - Transbordos",C1044)),"Transbordos",
IF(ISNUMBER(FIND("Estoque - Tratores",C1044)),"Tratores",
IF(ISNUMBER(FIND("Estoque - Máquinas pesadas",C1044)),"Máquinas pesadas",
IF(ISNUMBER(FIND("Estoque - Reboques",C1044)),"Reboques",
IF(C1044="Estoque","Estoque",
IF(AND(ISNUMBER(C1044),C1044&gt;1000,C1044&lt;2000),"Caminhões",
IF(AND(ISNUMBER(C1044),C1044&gt;2000,C1044&lt;3000),"Tratores",
IF(AND(ISNUMBER(C1044),C1044&gt;3000,C1044&lt;4000),"Carregadeiras",
IF(AND(ISNUMBER(C1044),C1044&gt;4000,C1044&lt;5000),"Máquinas pesadas",
IF(AND(ISNUMBER(C1044),C1044&gt;5000,C1044&lt;6000),"Colhedoras",
IF(AND(ISNUMBER(C1044),C1044&gt;7000,C1044&lt;8000),"Irrigação",
IF(AND(ISNUMBER(C1044),C1044&gt;8000,C1044&lt;9000),"Reboques",IF(AND(ISNUMBER(C1044),C1044&gt;0,C1044&lt;1000),"Veic. Leves","")))))))))))))))))))))</f>
        <v>Caminhões</v>
      </c>
      <c r="B1044" s="26"/>
      <c r="C1044" s="2">
        <v>1046</v>
      </c>
      <c r="D1044" s="2">
        <v>39260</v>
      </c>
      <c r="E1044" s="3" t="s">
        <v>334</v>
      </c>
      <c r="F1044" s="14" t="str">
        <f>IF(ISBLANK(K1044), "Apenas Solicitação", "Tem OC")</f>
        <v>Tem OC</v>
      </c>
      <c r="G1044" s="2">
        <v>2</v>
      </c>
      <c r="H1044" s="37">
        <f>G1044-I1044</f>
        <v>0</v>
      </c>
      <c r="I1044" s="38">
        <v>2</v>
      </c>
      <c r="J1044" s="4">
        <v>45743</v>
      </c>
      <c r="K1044" s="180">
        <v>45756</v>
      </c>
      <c r="L1044" s="3"/>
      <c r="M1044" s="44"/>
      <c r="N1044" s="44" t="str">
        <f>IFERROR(K1044 + VALUE(LEFT(L1044, FIND(" ", L1044) - 1)), "")</f>
        <v/>
      </c>
      <c r="O1044" s="3">
        <f>IF(_xlfn.DAYS(K1044,J1044)&lt;0, "Aguardando OC", _xlfn.DAYS(K1044,J1044))</f>
        <v>13</v>
      </c>
      <c r="P1044" s="14">
        <v>397296</v>
      </c>
      <c r="Q1044" s="2">
        <v>1139812</v>
      </c>
      <c r="R1044" s="14">
        <v>166047</v>
      </c>
      <c r="S1044" s="2">
        <v>689</v>
      </c>
      <c r="T1044" s="65" t="s">
        <v>65</v>
      </c>
      <c r="U1044" s="21">
        <v>247</v>
      </c>
      <c r="V1044" s="2">
        <v>1623</v>
      </c>
      <c r="W1044" s="47" t="str">
        <f>IFERROR(VLOOKUP(V1044, Fornecedores!A:C, 3, FALSE), "")</f>
        <v xml:space="preserve">ORLANDO PECAS       </v>
      </c>
      <c r="X1044" s="43" t="str">
        <f>IFERROR(VLOOKUP(V1044, Fornecedores!A:E, 5, FALSE), "")</f>
        <v>Recife</v>
      </c>
      <c r="Y1044" s="43" t="str">
        <f>IFERROR(VLOOKUP(V1044, Fornecedores!A:F, 6, FALSE), "")</f>
        <v>PE</v>
      </c>
      <c r="Z1044" s="14" t="str">
        <f>IF(H1044=0, "Pedido entregue!", "Pendente")</f>
        <v>Pedido entregue!</v>
      </c>
      <c r="AA1044" s="59">
        <v>1</v>
      </c>
      <c r="AB1044" s="58" t="str">
        <f>IF(Z1044="Pedido Entregue!", IF(AA1044=1, "Retirado do Almoxarifado", IF(AA1044=2, "Material devolvido", "Aguardando retirada")), IF(Z1044="Pendente", "Entrega pendente", ""))</f>
        <v>Retirado do Almoxarifado</v>
      </c>
      <c r="AC1044" s="18">
        <v>1</v>
      </c>
      <c r="AD1044" s="18">
        <f>AC1044/SUMIF($P:$P,P1044,$AC:$AC)</f>
        <v>1</v>
      </c>
      <c r="AE1044" s="18">
        <f>IF(R1044=0,0,AC1044/SUMIF($R:$R,R1044,$AC:$AC))</f>
        <v>0.33333333333333331</v>
      </c>
      <c r="AF1044" s="18">
        <f>IF(R1044=0,1,0)</f>
        <v>0</v>
      </c>
      <c r="AG1044" s="18">
        <f>IF(R1044=0,#REF!-J1044,0)</f>
        <v>0</v>
      </c>
      <c r="AH1044" t="str">
        <f>TEXT(J1044,"MMMM")</f>
        <v>março</v>
      </c>
    </row>
    <row r="1045" spans="1:34" ht="12.75" hidden="1" customHeight="1" x14ac:dyDescent="0.25">
      <c r="A1045" s="90" t="str">
        <f>IF(C1045="Oficina Diversos","Oficina Geral",
IF(ISNUMBER(FIND("Estoque - Colhedoras",C1045)),"Colhedoras",IF(ISNUMBER(FIND("Caldeiraria",C1045)),"Caldeiraria",IF(ISNUMBER(FIND("Borracharia",C1045)),"Borracharia",IF(ISNUMBER(FIND("Lubrificação",C1045)),"Lubrificação",
IF(ISNUMBER(FIND("Estoque - Carregadeiras",C1045)),"Carregadeiras",IF(ISNUMBER(FIND("Estoque - Veic. Leves",C1045)),"Veic. Leves",
IF(ISNUMBER(FIND("Estoque - Caminhões",C1045)),"Caminhões",IF(ISNUMBER(FIND("Estoque - Transbordos",C1045)),"Transbordos",
IF(ISNUMBER(FIND("Estoque - Tratores",C1045)),"Tratores",
IF(ISNUMBER(FIND("Estoque - Máquinas pesadas",C1045)),"Máquinas pesadas",
IF(ISNUMBER(FIND("Estoque - Reboques",C1045)),"Reboques",
IF(C1045="Estoque","Estoque",
IF(AND(ISNUMBER(C1045),C1045&gt;1000,C1045&lt;2000),"Caminhões",
IF(AND(ISNUMBER(C1045),C1045&gt;2000,C1045&lt;3000),"Tratores",
IF(AND(ISNUMBER(C1045),C1045&gt;3000,C1045&lt;4000),"Carregadeiras",
IF(AND(ISNUMBER(C1045),C1045&gt;4000,C1045&lt;5000),"Máquinas pesadas",
IF(AND(ISNUMBER(C1045),C1045&gt;5000,C1045&lt;6000),"Colhedoras",
IF(AND(ISNUMBER(C1045),C1045&gt;7000,C1045&lt;8000),"Irrigação",
IF(AND(ISNUMBER(C1045),C1045&gt;8000,C1045&lt;9000),"Reboques",IF(AND(ISNUMBER(C1045),C1045&gt;0,C1045&lt;1000),"Veic. Leves","")))))))))))))))))))))</f>
        <v>Caminhões</v>
      </c>
      <c r="B1045" s="39"/>
      <c r="C1045" s="69">
        <v>1045</v>
      </c>
      <c r="D1045" s="69">
        <v>39260</v>
      </c>
      <c r="E1045" s="70" t="s">
        <v>334</v>
      </c>
      <c r="F1045" s="14" t="str">
        <f>IF(ISBLANK(K1045), "Apenas Solicitação", "Tem OC")</f>
        <v>Tem OC</v>
      </c>
      <c r="G1045" s="69">
        <v>2</v>
      </c>
      <c r="H1045" s="37">
        <f>G1045-I1045</f>
        <v>0</v>
      </c>
      <c r="I1045" s="38">
        <v>2</v>
      </c>
      <c r="J1045" s="71">
        <v>45793</v>
      </c>
      <c r="K1045" s="186">
        <v>45797</v>
      </c>
      <c r="L1045" s="70" t="s">
        <v>20161</v>
      </c>
      <c r="M1045" s="44" t="str">
        <f ca="1">IF(OR(N1045="", N1045=0), "", IF(N1045&gt;TODAY(), "No prazo", "Atrasado"))</f>
        <v>Atrasado</v>
      </c>
      <c r="N1045" s="44">
        <f>IFERROR(K1045 + VALUE(LEFT(L1045, FIND(" ", L1045) - 1)), "")</f>
        <v>45805</v>
      </c>
      <c r="O1045" s="3">
        <f>IF(_xlfn.DAYS(K1045,J1045)&lt;0, "Aguardando OC", _xlfn.DAYS(K1045,J1045))</f>
        <v>4</v>
      </c>
      <c r="P1045" s="195">
        <v>403177</v>
      </c>
      <c r="Q1045" s="55"/>
      <c r="R1045" s="195">
        <v>167925</v>
      </c>
      <c r="S1045" s="69">
        <v>221</v>
      </c>
      <c r="T1045" s="65" t="s">
        <v>1029</v>
      </c>
      <c r="U1045" s="120">
        <v>281.2</v>
      </c>
      <c r="V1045" s="69">
        <v>1623</v>
      </c>
      <c r="W1045" s="47" t="str">
        <f>IFERROR(VLOOKUP(V1045, Fornecedores!A:C, 3, FALSE), "")</f>
        <v xml:space="preserve">ORLANDO PECAS       </v>
      </c>
      <c r="X1045" s="43" t="str">
        <f>IFERROR(VLOOKUP(V1045, Fornecedores!A:E, 5, FALSE), "")</f>
        <v>Recife</v>
      </c>
      <c r="Y1045" s="43" t="str">
        <f>IFERROR(VLOOKUP(V1045, Fornecedores!A:F, 6, FALSE), "")</f>
        <v>PE</v>
      </c>
      <c r="Z1045" s="14" t="str">
        <f>IF(H1045=0, "Pedido entregue!", "Pendente")</f>
        <v>Pedido entregue!</v>
      </c>
      <c r="AA1045" s="49"/>
      <c r="AB1045" s="58" t="str">
        <f>IF(Z1045="Pedido Entregue!", IF(AA1045=1, "Retirado do Almoxarifado", IF(AA1045=2, "Material devolvido", "Aguardando retirada")), IF(Z1045="Pendente", "Entrega pendente", ""))</f>
        <v>Aguardando retirada</v>
      </c>
      <c r="AC1045" s="18">
        <v>1</v>
      </c>
      <c r="AD1045" s="18">
        <f>AC1045/SUMIF($P:$P,P1045,$AC:$AC)</f>
        <v>1</v>
      </c>
      <c r="AE1045" s="18">
        <f>IF(R1045=0,0,AC1045/SUMIF($R:$R,R1045,$AC:$AC))</f>
        <v>0.5</v>
      </c>
      <c r="AF1045" s="18">
        <f>IF(R1045=0,1,0)</f>
        <v>0</v>
      </c>
      <c r="AH1045" t="str">
        <f>TEXT(J1045,"MMMM")</f>
        <v>maio</v>
      </c>
    </row>
    <row r="1046" spans="1:34" ht="12.75" hidden="1" customHeight="1" x14ac:dyDescent="0.25">
      <c r="A1046" s="90" t="str">
        <f>IF(C1046="Oficina Diversos","Oficina Geral",
IF(ISNUMBER(FIND("Estoque - Colhedoras",C1046)),"Colhedoras",IF(ISNUMBER(FIND("Caldeiraria",C1046)),"Caldeiraria",IF(ISNUMBER(FIND("Borracharia",C1046)),"Borracharia",IF(ISNUMBER(FIND("Lubrificação",C1046)),"Lubrificação",
IF(ISNUMBER(FIND("Estoque - Carregadeiras",C1046)),"Carregadeiras",IF(ISNUMBER(FIND("Estoque - Veic. Leves",C1046)),"Veic. Leves",
IF(ISNUMBER(FIND("Estoque - Caminhões",C1046)),"Caminhões",IF(ISNUMBER(FIND("Estoque - Transbordos",C1046)),"Transbordos",
IF(ISNUMBER(FIND("Estoque - Tratores",C1046)),"Tratores",
IF(ISNUMBER(FIND("Estoque - Máquinas pesadas",C1046)),"Máquinas pesadas",
IF(ISNUMBER(FIND("Estoque - Reboques",C1046)),"Reboques",
IF(C1046="Estoque","Estoque",
IF(AND(ISNUMBER(C1046),C1046&gt;1000,C1046&lt;2000),"Caminhões",
IF(AND(ISNUMBER(C1046),C1046&gt;2000,C1046&lt;3000),"Tratores",
IF(AND(ISNUMBER(C1046),C1046&gt;3000,C1046&lt;4000),"Carregadeiras",
IF(AND(ISNUMBER(C1046),C1046&gt;4000,C1046&lt;5000),"Máquinas pesadas",
IF(AND(ISNUMBER(C1046),C1046&gt;5000,C1046&lt;6000),"Colhedoras",
IF(AND(ISNUMBER(C1046),C1046&gt;7000,C1046&lt;8000),"Irrigação",
IF(AND(ISNUMBER(C1046),C1046&gt;8000,C1046&lt;9000),"Reboques",IF(AND(ISNUMBER(C1046),C1046&gt;0,C1046&lt;1000),"Veic. Leves","")))))))))))))))))))))</f>
        <v>Caminhões</v>
      </c>
      <c r="B1046" s="8"/>
      <c r="C1046" s="2">
        <v>1027</v>
      </c>
      <c r="D1046" s="2">
        <v>39260</v>
      </c>
      <c r="E1046" s="3" t="s">
        <v>334</v>
      </c>
      <c r="F1046" s="14" t="str">
        <f>IF(ISBLANK(K1046), "Apenas Solicitação", "Tem OC")</f>
        <v>Tem OC</v>
      </c>
      <c r="G1046" s="2">
        <v>1</v>
      </c>
      <c r="H1046" s="37">
        <f>G1046-I1046</f>
        <v>0</v>
      </c>
      <c r="I1046" s="38">
        <v>1</v>
      </c>
      <c r="J1046" s="4">
        <v>45794</v>
      </c>
      <c r="K1046" s="180">
        <v>45803</v>
      </c>
      <c r="L1046" s="3" t="s">
        <v>20151</v>
      </c>
      <c r="M1046" s="44" t="str">
        <f ca="1">IF(OR(N1046="", N1046=0), "", IF(N1046&gt;TODAY(), "No prazo", "Atrasado"))</f>
        <v>Atrasado</v>
      </c>
      <c r="N1046" s="44">
        <f>IFERROR(K1046 + VALUE(LEFT(L1046, FIND(" ", L1046) - 1)), "")</f>
        <v>45803</v>
      </c>
      <c r="O1046" s="3">
        <f>IF(_xlfn.DAYS(K1046,J1046)&lt;0, "Aguardando OC", _xlfn.DAYS(K1046,J1046))</f>
        <v>9</v>
      </c>
      <c r="P1046" s="14">
        <v>403354</v>
      </c>
      <c r="Q1046" s="55"/>
      <c r="R1046" s="14">
        <v>168132</v>
      </c>
      <c r="S1046" s="2">
        <v>221</v>
      </c>
      <c r="T1046" s="65" t="s">
        <v>1029</v>
      </c>
      <c r="U1046" s="21">
        <v>54.65</v>
      </c>
      <c r="V1046" s="2">
        <v>2097</v>
      </c>
      <c r="W1046" s="47" t="str">
        <f>IFERROR(VLOOKUP(V1046, Fornecedores!A:C, 3, FALSE), "")</f>
        <v xml:space="preserve">CAUPECAS            </v>
      </c>
      <c r="X1046" s="43" t="str">
        <f>IFERROR(VLOOKUP(V1046, Fornecedores!A:E, 5, FALSE), "")</f>
        <v>Recife</v>
      </c>
      <c r="Y1046" s="43" t="str">
        <f>IFERROR(VLOOKUP(V1046, Fornecedores!A:F, 6, FALSE), "")</f>
        <v>PE</v>
      </c>
      <c r="Z1046" s="14" t="str">
        <f>IF(H1046=0, "Pedido entregue!", "Pendente")</f>
        <v>Pedido entregue!</v>
      </c>
      <c r="AA1046" s="59">
        <v>1</v>
      </c>
      <c r="AB1046" s="58" t="str">
        <f>IF(Z1046="Pedido Entregue!", IF(AA1046=1, "Retirado do Almoxarifado", IF(AA1046=2, "Material devolvido", "Aguardando retirada")), IF(Z1046="Pendente", "Entrega pendente", ""))</f>
        <v>Retirado do Almoxarifado</v>
      </c>
      <c r="AC1046" s="18">
        <v>1</v>
      </c>
      <c r="AD1046" s="18">
        <f>AC1046/SUMIF($P:$P,P1046,$AC:$AC)</f>
        <v>1</v>
      </c>
      <c r="AE1046" s="18">
        <f>IF(R1046=0,0,AC1046/SUMIF($R:$R,R1046,$AC:$AC))</f>
        <v>0.25</v>
      </c>
      <c r="AF1046" s="18">
        <f>IF(R1046=0,1,0)</f>
        <v>0</v>
      </c>
      <c r="AH1046" t="str">
        <f>TEXT(J1046,"MMMM")</f>
        <v>maio</v>
      </c>
    </row>
    <row r="1047" spans="1:34" ht="12.75" customHeight="1" x14ac:dyDescent="0.25">
      <c r="A1047" s="90" t="str">
        <f>IF(C1047="Oficina Diversos","Oficina Geral",
IF(ISNUMBER(FIND("Estoque - Colhedoras",C1047)),"Colhedoras",IF(ISNUMBER(FIND("Caldeiraria",C1047)),"Caldeiraria",IF(ISNUMBER(FIND("Borracharia",C1047)),"Borracharia",IF(ISNUMBER(FIND("Lubrificação",C1047)),"Lubrificação",
IF(ISNUMBER(FIND("Estoque - Carregadeiras",C1047)),"Carregadeiras",IF(ISNUMBER(FIND("Estoque - Veic. Leves",C1047)),"Veic. Leves",
IF(ISNUMBER(FIND("Estoque - Caminhões",C1047)),"Caminhões",IF(ISNUMBER(FIND("Estoque - Transbordos",C1047)),"Transbordos",
IF(ISNUMBER(FIND("Estoque - Tratores",C1047)),"Tratores",
IF(ISNUMBER(FIND("Estoque - Máquinas pesadas",C1047)),"Máquinas pesadas",
IF(ISNUMBER(FIND("Estoque - Reboques",C1047)),"Reboques",
IF(C1047="Estoque","Estoque",
IF(AND(ISNUMBER(C1047),C1047&gt;1000,C1047&lt;2000),"Caminhões",
IF(AND(ISNUMBER(C1047),C1047&gt;2000,C1047&lt;3000),"Tratores",
IF(AND(ISNUMBER(C1047),C1047&gt;3000,C1047&lt;4000),"Carregadeiras",
IF(AND(ISNUMBER(C1047),C1047&gt;4000,C1047&lt;5000),"Máquinas pesadas",
IF(AND(ISNUMBER(C1047),C1047&gt;5000,C1047&lt;6000),"Colhedoras",
IF(AND(ISNUMBER(C1047),C1047&gt;7000,C1047&lt;8000),"Irrigação",
IF(AND(ISNUMBER(C1047),C1047&gt;8000,C1047&lt;9000),"Reboques",IF(AND(ISNUMBER(C1047),C1047&gt;0,C1047&lt;1000),"Veic. Leves","")))))))))))))))))))))</f>
        <v>Caminhões</v>
      </c>
      <c r="B1047" s="111"/>
      <c r="C1047" s="171">
        <v>1024</v>
      </c>
      <c r="D1047" s="170">
        <v>39260</v>
      </c>
      <c r="E1047" s="173" t="s">
        <v>334</v>
      </c>
      <c r="F1047" s="101" t="str">
        <f>IF(ISBLANK(K1047), "Apenas Solicitação", "Tem OC")</f>
        <v>Apenas Solicitação</v>
      </c>
      <c r="G1047" s="170">
        <v>1</v>
      </c>
      <c r="H1047" s="102">
        <f>G1047-I1047</f>
        <v>1</v>
      </c>
      <c r="I1047" s="103"/>
      <c r="J1047" s="174">
        <v>45857</v>
      </c>
      <c r="K1047" s="173"/>
      <c r="L1047" s="173"/>
      <c r="M1047" s="104" t="str">
        <f ca="1">IF(OR(N1047="", N1047=0), "", IF(N1047&gt;TODAY(), "No prazo", "Atrasado"))</f>
        <v/>
      </c>
      <c r="N1047" s="104" t="str">
        <f>IFERROR(K1047 + VALUE(LEFT(L1047, FIND(" ", L1047) - 1)), "")</f>
        <v/>
      </c>
      <c r="O1047" s="105" t="str">
        <f>IF(_xlfn.DAYS(K1047,J1047)&lt;0, "Aguardando OC", _xlfn.DAYS(K1047,J1047))</f>
        <v>Aguardando OC</v>
      </c>
      <c r="P1047" s="170">
        <v>412431</v>
      </c>
      <c r="Q1047" s="55"/>
      <c r="R1047" s="170">
        <v>0</v>
      </c>
      <c r="S1047" s="2">
        <v>221</v>
      </c>
      <c r="T1047" s="65" t="s">
        <v>1029</v>
      </c>
      <c r="U1047" s="170">
        <v>167.4</v>
      </c>
      <c r="V1047" s="170"/>
      <c r="W1047" s="117" t="str">
        <f>IFERROR(VLOOKUP(V1047, Fornecedores!A:C, 3, FALSE), "")</f>
        <v/>
      </c>
      <c r="X1047" s="105" t="str">
        <f>IFERROR(VLOOKUP(V1047, Fornecedores!A:E, 5, FALSE), "")</f>
        <v/>
      </c>
      <c r="Y1047" s="105" t="str">
        <f>IFERROR(VLOOKUP(V1047, Fornecedores!A:F, 6, FALSE), "")</f>
        <v/>
      </c>
      <c r="Z1047" s="101" t="str">
        <f>IF(H1047=0, "Pedido entregue!", "Pendente")</f>
        <v>Pendente</v>
      </c>
      <c r="AA1047" s="119"/>
      <c r="AB1047" s="132" t="str">
        <f>IF(Z1047="Pedido Entregue!", IF(AA1047=1, "Retirado do Almoxarifado", IF(AA1047=2, "Material devolvido", "Aguardando retirada")), IF(Z1047="Pendente", "Entrega pendente", ""))</f>
        <v>Entrega pendente</v>
      </c>
      <c r="AC1047" s="18">
        <v>1</v>
      </c>
      <c r="AD1047" s="18">
        <f>AC1047/SUMIF($P:$P,P1047,$AC:$AC)</f>
        <v>1</v>
      </c>
      <c r="AE1047" s="18">
        <f>IF(R1047=0,0,AC1047/SUMIF($R:$R,R1047,$AC:$AC))</f>
        <v>0</v>
      </c>
      <c r="AF1047" s="18">
        <f>IF(R1047=0,1,0)</f>
        <v>1</v>
      </c>
      <c r="AH1047" t="str">
        <f>TEXT(J1047,"MMMM")</f>
        <v>julho</v>
      </c>
    </row>
    <row r="1048" spans="1:34" ht="12.75" hidden="1" customHeight="1" x14ac:dyDescent="0.25">
      <c r="A1048" s="90" t="str">
        <f>IF(C1048="Oficina Diversos","Oficina Geral",
IF(ISNUMBER(FIND("Estoque - Colhedoras",C1048)),"Colhedoras",IF(ISNUMBER(FIND("Caldeiraria",C1048)),"Caldeiraria",IF(ISNUMBER(FIND("Borracharia",C1048)),"Borracharia",IF(ISNUMBER(FIND("Lubrificação",C1048)),"Lubrificação",
IF(ISNUMBER(FIND("Estoque - Carregadeiras",C1048)),"Carregadeiras",IF(ISNUMBER(FIND("Estoque - Veic. Leves",C1048)),"Veic. Leves",
IF(ISNUMBER(FIND("Estoque - Caminhões",C1048)),"Caminhões",IF(ISNUMBER(FIND("Estoque - Transbordos",C1048)),"Transbordos",
IF(ISNUMBER(FIND("Estoque - Tratores",C1048)),"Tratores",
IF(ISNUMBER(FIND("Estoque - Máquinas pesadas",C1048)),"Máquinas pesadas",
IF(ISNUMBER(FIND("Estoque - Reboques",C1048)),"Reboques",
IF(C1048="Estoque","Estoque",
IF(AND(ISNUMBER(C1048),C1048&gt;1000,C1048&lt;2000),"Caminhões",
IF(AND(ISNUMBER(C1048),C1048&gt;2000,C1048&lt;3000),"Tratores",
IF(AND(ISNUMBER(C1048),C1048&gt;3000,C1048&lt;4000),"Carregadeiras",
IF(AND(ISNUMBER(C1048),C1048&gt;4000,C1048&lt;5000),"Máquinas pesadas",
IF(AND(ISNUMBER(C1048),C1048&gt;5000,C1048&lt;6000),"Colhedoras",
IF(AND(ISNUMBER(C1048),C1048&gt;7000,C1048&lt;8000),"Irrigação",
IF(AND(ISNUMBER(C1048),C1048&gt;8000,C1048&lt;9000),"Reboques",IF(AND(ISNUMBER(C1048),C1048&gt;0,C1048&lt;1000),"Veic. Leves","")))))))))))))))))))))</f>
        <v>Caminhões</v>
      </c>
      <c r="B1048" s="8"/>
      <c r="C1048" s="42">
        <v>1005</v>
      </c>
      <c r="D1048" s="42">
        <v>39321</v>
      </c>
      <c r="E1048" s="43" t="s">
        <v>574</v>
      </c>
      <c r="F1048" s="14" t="str">
        <f>IF(ISBLANK(K1048), "Apenas Solicitação", "Tem OC")</f>
        <v>Tem OC</v>
      </c>
      <c r="G1048" s="42">
        <v>2</v>
      </c>
      <c r="H1048" s="37">
        <f>G1048-I1048</f>
        <v>0</v>
      </c>
      <c r="I1048" s="38">
        <v>2</v>
      </c>
      <c r="J1048" s="44">
        <v>45751</v>
      </c>
      <c r="K1048" s="185">
        <v>45757</v>
      </c>
      <c r="L1048" s="3"/>
      <c r="M1048" s="44" t="str">
        <f ca="1">IF(OR(N1048="", N1048=0), "", IF(N1048&gt;TODAY(), "No prazo", "Atrasado"))</f>
        <v/>
      </c>
      <c r="N1048" s="44" t="str">
        <f>IFERROR(K1048 + VALUE(LEFT(L1048, FIND(" ", L1048) - 1)), "")</f>
        <v/>
      </c>
      <c r="O1048" s="3">
        <f>IF(_xlfn.DAYS(K1048,J1048)&lt;0, "Aguardando OC", _xlfn.DAYS(K1048,J1048))</f>
        <v>6</v>
      </c>
      <c r="P1048" s="191">
        <v>398080</v>
      </c>
      <c r="Q1048" s="42">
        <v>1141958</v>
      </c>
      <c r="R1048" s="191">
        <v>166125</v>
      </c>
      <c r="S1048" s="42">
        <v>685</v>
      </c>
      <c r="T1048" s="67" t="s">
        <v>15</v>
      </c>
      <c r="U1048" s="45">
        <v>274</v>
      </c>
      <c r="V1048" s="42">
        <v>2097</v>
      </c>
      <c r="W1048" s="47" t="str">
        <f>IFERROR(VLOOKUP(V1048, Fornecedores!A:C, 3, FALSE), "")</f>
        <v xml:space="preserve">CAUPECAS            </v>
      </c>
      <c r="X1048" s="43" t="str">
        <f>IFERROR(VLOOKUP(V1048, Fornecedores!A:E, 5, FALSE), "")</f>
        <v>Recife</v>
      </c>
      <c r="Y1048" s="43" t="str">
        <f>IFERROR(VLOOKUP(V1048, Fornecedores!A:F, 6, FALSE), "")</f>
        <v>PE</v>
      </c>
      <c r="Z1048" s="14" t="str">
        <f>IF(H1048=0, "Pedido entregue!", "Pendente")</f>
        <v>Pedido entregue!</v>
      </c>
      <c r="AA1048" s="59"/>
      <c r="AB1048" s="58" t="str">
        <f>IF(Z1048="Pedido Entregue!", IF(AA1048=1, "Retirado do Almoxarifado", IF(AA1048=2, "Material devolvido", "Aguardando retirada")), IF(Z1048="Pendente", "Entrega pendente", ""))</f>
        <v>Aguardando retirada</v>
      </c>
      <c r="AC1048" s="18">
        <v>1</v>
      </c>
      <c r="AD1048" s="18">
        <f>AC1048/SUMIF($P:$P,P1048,$AC:$AC)</f>
        <v>1</v>
      </c>
      <c r="AE1048" s="18">
        <f>IF(R1048=0,0,AC1048/SUMIF($R:$R,R1048,$AC:$AC))</f>
        <v>0.2</v>
      </c>
      <c r="AF1048" s="18">
        <f>IF(R1048=0,1,0)</f>
        <v>0</v>
      </c>
      <c r="AG1048" s="18">
        <f>IF(R1048=0,#REF!-J1048,0)</f>
        <v>0</v>
      </c>
      <c r="AH1048" t="str">
        <f>TEXT(J1048,"MMMM")</f>
        <v>abril</v>
      </c>
    </row>
    <row r="1049" spans="1:34" ht="12.75" customHeight="1" x14ac:dyDescent="0.25">
      <c r="A1049" s="90" t="str">
        <f>IF(C1049="Oficina Diversos","Oficina Geral",
IF(ISNUMBER(FIND("Estoque - Colhedoras",C1049)),"Colhedoras",IF(ISNUMBER(FIND("Caldeiraria",C1049)),"Caldeiraria",IF(ISNUMBER(FIND("Borracharia",C1049)),"Borracharia",IF(ISNUMBER(FIND("Lubrificação",C1049)),"Lubrificação",
IF(ISNUMBER(FIND("Estoque - Carregadeiras",C1049)),"Carregadeiras",IF(ISNUMBER(FIND("Estoque - Veic. Leves",C1049)),"Veic. Leves",
IF(ISNUMBER(FIND("Estoque - Caminhões",C1049)),"Caminhões",IF(ISNUMBER(FIND("Estoque - Transbordos",C1049)),"Transbordos",
IF(ISNUMBER(FIND("Estoque - Tratores",C1049)),"Tratores",
IF(ISNUMBER(FIND("Estoque - Máquinas pesadas",C1049)),"Máquinas pesadas",
IF(ISNUMBER(FIND("Estoque - Reboques",C1049)),"Reboques",
IF(C1049="Estoque","Estoque",
IF(AND(ISNUMBER(C1049),C1049&gt;1000,C1049&lt;2000),"Caminhões",
IF(AND(ISNUMBER(C1049),C1049&gt;2000,C1049&lt;3000),"Tratores",
IF(AND(ISNUMBER(C1049),C1049&gt;3000,C1049&lt;4000),"Carregadeiras",
IF(AND(ISNUMBER(C1049),C1049&gt;4000,C1049&lt;5000),"Máquinas pesadas",
IF(AND(ISNUMBER(C1049),C1049&gt;5000,C1049&lt;6000),"Colhedoras",
IF(AND(ISNUMBER(C1049),C1049&gt;7000,C1049&lt;8000),"Irrigação",
IF(AND(ISNUMBER(C1049),C1049&gt;8000,C1049&lt;9000),"Reboques",IF(AND(ISNUMBER(C1049),C1049&gt;0,C1049&lt;1000),"Veic. Leves","")))))))))))))))))))))</f>
        <v>Caminhões</v>
      </c>
      <c r="B1049" s="111"/>
      <c r="C1049" s="171">
        <v>1020</v>
      </c>
      <c r="D1049" s="170">
        <v>39321</v>
      </c>
      <c r="E1049" s="173" t="s">
        <v>574</v>
      </c>
      <c r="F1049" s="101" t="str">
        <f>IF(ISBLANK(K1049), "Apenas Solicitação", "Tem OC")</f>
        <v>Tem OC</v>
      </c>
      <c r="G1049" s="170">
        <v>2</v>
      </c>
      <c r="H1049" s="102">
        <f>G1049-I1049</f>
        <v>2</v>
      </c>
      <c r="I1049" s="103"/>
      <c r="J1049" s="174">
        <v>45852</v>
      </c>
      <c r="K1049" s="174">
        <v>45857</v>
      </c>
      <c r="L1049" s="173" t="s">
        <v>20151</v>
      </c>
      <c r="M1049" s="104" t="str">
        <f ca="1">IF(OR(N1049="", N1049=0), "", IF(N1049&gt;TODAY(), "No prazo", "Atrasado"))</f>
        <v>Atrasado</v>
      </c>
      <c r="N1049" s="104">
        <f>IFERROR(K1049 + VALUE(LEFT(L1049, FIND(" ", L1049) - 1)), "")</f>
        <v>45857</v>
      </c>
      <c r="O1049" s="105">
        <f>IF(_xlfn.DAYS(K1049,J1049)&lt;0, "Aguardando OC", _xlfn.DAYS(K1049,J1049))</f>
        <v>5</v>
      </c>
      <c r="P1049" s="212">
        <v>411608</v>
      </c>
      <c r="Q1049" s="55"/>
      <c r="R1049" s="212">
        <v>171166</v>
      </c>
      <c r="S1049" s="2">
        <v>221</v>
      </c>
      <c r="T1049" s="65" t="s">
        <v>1029</v>
      </c>
      <c r="U1049" s="170">
        <v>68.459999999999994</v>
      </c>
      <c r="V1049" s="170">
        <v>4604</v>
      </c>
      <c r="W1049" s="117" t="str">
        <f>IFERROR(VLOOKUP(V1049, Fornecedores!A:C, 3, FALSE), "")</f>
        <v>CABINE</v>
      </c>
      <c r="X1049" s="105" t="str">
        <f>IFERROR(VLOOKUP(V1049, Fornecedores!A:E, 5, FALSE), "")</f>
        <v>Recife</v>
      </c>
      <c r="Y1049" s="105" t="str">
        <f>IFERROR(VLOOKUP(V1049, Fornecedores!A:F, 6, FALSE), "")</f>
        <v>PE</v>
      </c>
      <c r="Z1049" s="101" t="str">
        <f>IF(H1049=0, "Pedido entregue!", "Pendente")</f>
        <v>Pendente</v>
      </c>
      <c r="AA1049" s="119"/>
      <c r="AB1049" s="132" t="str">
        <f>IF(Z1049="Pedido Entregue!", IF(AA1049=1, "Retirado do Almoxarifado", IF(AA1049=2, "Material devolvido", "Aguardando retirada")), IF(Z1049="Pendente", "Entrega pendente", ""))</f>
        <v>Entrega pendente</v>
      </c>
      <c r="AC1049" s="18">
        <v>1</v>
      </c>
      <c r="AD1049" s="18">
        <f>AC1049/SUMIF($P:$P,P1049,$AC:$AC)</f>
        <v>1</v>
      </c>
      <c r="AE1049" s="18">
        <f>IF(R1049=0,0,AC1049/SUMIF($R:$R,R1049,$AC:$AC))</f>
        <v>0.25</v>
      </c>
      <c r="AF1049" s="18">
        <f>IF(R1049=0,1,0)</f>
        <v>0</v>
      </c>
      <c r="AH1049" t="str">
        <f>TEXT(J1049,"MMMM")</f>
        <v>julho</v>
      </c>
    </row>
    <row r="1050" spans="1:34" ht="12.75" customHeight="1" x14ac:dyDescent="0.25">
      <c r="A1050" s="90" t="str">
        <f>IF(C1050="Oficina Diversos","Oficina Geral",
IF(ISNUMBER(FIND("Estoque - Colhedoras",C1050)),"Colhedoras",IF(ISNUMBER(FIND("Caldeiraria",C1050)),"Caldeiraria",IF(ISNUMBER(FIND("Borracharia",C1050)),"Borracharia",IF(ISNUMBER(FIND("Lubrificação",C1050)),"Lubrificação",
IF(ISNUMBER(FIND("Estoque - Carregadeiras",C1050)),"Carregadeiras",IF(ISNUMBER(FIND("Estoque - Veic. Leves",C1050)),"Veic. Leves",
IF(ISNUMBER(FIND("Estoque - Caminhões",C1050)),"Caminhões",IF(ISNUMBER(FIND("Estoque - Transbordos",C1050)),"Transbordos",
IF(ISNUMBER(FIND("Estoque - Tratores",C1050)),"Tratores",
IF(ISNUMBER(FIND("Estoque - Máquinas pesadas",C1050)),"Máquinas pesadas",
IF(ISNUMBER(FIND("Estoque - Reboques",C1050)),"Reboques",
IF(C1050="Estoque","Estoque",
IF(AND(ISNUMBER(C1050),C1050&gt;1000,C1050&lt;2000),"Caminhões",
IF(AND(ISNUMBER(C1050),C1050&gt;2000,C1050&lt;3000),"Tratores",
IF(AND(ISNUMBER(C1050),C1050&gt;3000,C1050&lt;4000),"Carregadeiras",
IF(AND(ISNUMBER(C1050),C1050&gt;4000,C1050&lt;5000),"Máquinas pesadas",
IF(AND(ISNUMBER(C1050),C1050&gt;5000,C1050&lt;6000),"Colhedoras",
IF(AND(ISNUMBER(C1050),C1050&gt;7000,C1050&lt;8000),"Irrigação",
IF(AND(ISNUMBER(C1050),C1050&gt;8000,C1050&lt;9000),"Reboques",IF(AND(ISNUMBER(C1050),C1050&gt;0,C1050&lt;1000),"Veic. Leves","")))))))))))))))))))))</f>
        <v>Caminhões</v>
      </c>
      <c r="B1050" s="111"/>
      <c r="C1050" s="171">
        <v>1021</v>
      </c>
      <c r="D1050" s="170">
        <v>39321</v>
      </c>
      <c r="E1050" s="173" t="s">
        <v>574</v>
      </c>
      <c r="F1050" s="101" t="str">
        <f>IF(ISBLANK(K1050), "Apenas Solicitação", "Tem OC")</f>
        <v>Tem OC</v>
      </c>
      <c r="G1050" s="170">
        <v>2</v>
      </c>
      <c r="H1050" s="102">
        <f>G1050-I1050</f>
        <v>2</v>
      </c>
      <c r="I1050" s="103"/>
      <c r="J1050" s="174">
        <v>45852</v>
      </c>
      <c r="K1050" s="174">
        <v>45857</v>
      </c>
      <c r="L1050" s="173" t="s">
        <v>20151</v>
      </c>
      <c r="M1050" s="104" t="str">
        <f ca="1">IF(OR(N1050="", N1050=0), "", IF(N1050&gt;TODAY(), "No prazo", "Atrasado"))</f>
        <v>Atrasado</v>
      </c>
      <c r="N1050" s="104">
        <f>IFERROR(K1050 + VALUE(LEFT(L1050, FIND(" ", L1050) - 1)), "")</f>
        <v>45857</v>
      </c>
      <c r="O1050" s="105">
        <f>IF(_xlfn.DAYS(K1050,J1050)&lt;0, "Aguardando OC", _xlfn.DAYS(K1050,J1050))</f>
        <v>5</v>
      </c>
      <c r="P1050" s="212">
        <v>411631</v>
      </c>
      <c r="Q1050" s="55"/>
      <c r="R1050" s="212">
        <v>171166</v>
      </c>
      <c r="S1050" s="2">
        <v>221</v>
      </c>
      <c r="T1050" s="65" t="s">
        <v>1029</v>
      </c>
      <c r="U1050" s="170">
        <v>68.459999999999994</v>
      </c>
      <c r="V1050" s="170">
        <v>4604</v>
      </c>
      <c r="W1050" s="117" t="str">
        <f>IFERROR(VLOOKUP(V1050, Fornecedores!A:C, 3, FALSE), "")</f>
        <v>CABINE</v>
      </c>
      <c r="X1050" s="105" t="str">
        <f>IFERROR(VLOOKUP(V1050, Fornecedores!A:E, 5, FALSE), "")</f>
        <v>Recife</v>
      </c>
      <c r="Y1050" s="105" t="str">
        <f>IFERROR(VLOOKUP(V1050, Fornecedores!A:F, 6, FALSE), "")</f>
        <v>PE</v>
      </c>
      <c r="Z1050" s="101" t="str">
        <f>IF(H1050=0, "Pedido entregue!", "Pendente")</f>
        <v>Pendente</v>
      </c>
      <c r="AA1050" s="119"/>
      <c r="AB1050" s="132" t="str">
        <f>IF(Z1050="Pedido Entregue!", IF(AA1050=1, "Retirado do Almoxarifado", IF(AA1050=2, "Material devolvido", "Aguardando retirada")), IF(Z1050="Pendente", "Entrega pendente", ""))</f>
        <v>Entrega pendente</v>
      </c>
      <c r="AC1050" s="18">
        <v>1</v>
      </c>
      <c r="AD1050" s="18">
        <f>AC1050/SUMIF($P:$P,P1050,$AC:$AC)</f>
        <v>1</v>
      </c>
      <c r="AE1050" s="18">
        <f>IF(R1050=0,0,AC1050/SUMIF($R:$R,R1050,$AC:$AC))</f>
        <v>0.25</v>
      </c>
      <c r="AF1050" s="18">
        <f>IF(R1050=0,1,0)</f>
        <v>0</v>
      </c>
      <c r="AH1050" t="str">
        <f>TEXT(J1050,"MMMM")</f>
        <v>julho</v>
      </c>
    </row>
    <row r="1051" spans="1:34" ht="12.75" hidden="1" customHeight="1" x14ac:dyDescent="0.25">
      <c r="A1051" s="90" t="str">
        <f>IF(C1051="Oficina Diversos","Oficina Geral",
IF(ISNUMBER(FIND("Estoque - Colhedoras",C1051)),"Colhedoras",IF(ISNUMBER(FIND("Caldeiraria",C1051)),"Caldeiraria",IF(ISNUMBER(FIND("Borracharia",C1051)),"Borracharia",IF(ISNUMBER(FIND("Lubrificação",C1051)),"Lubrificação",
IF(ISNUMBER(FIND("Estoque - Carregadeiras",C1051)),"Carregadeiras",IF(ISNUMBER(FIND("Estoque - Veic. Leves",C1051)),"Veic. Leves",
IF(ISNUMBER(FIND("Estoque - Caminhões",C1051)),"Caminhões",IF(ISNUMBER(FIND("Estoque - Transbordos",C1051)),"Transbordos",
IF(ISNUMBER(FIND("Estoque - Tratores",C1051)),"Tratores",
IF(ISNUMBER(FIND("Estoque - Máquinas pesadas",C1051)),"Máquinas pesadas",
IF(ISNUMBER(FIND("Estoque - Reboques",C1051)),"Reboques",
IF(C1051="Estoque","Estoque",
IF(AND(ISNUMBER(C1051),C1051&gt;1000,C1051&lt;2000),"Caminhões",
IF(AND(ISNUMBER(C1051),C1051&gt;2000,C1051&lt;3000),"Tratores",
IF(AND(ISNUMBER(C1051),C1051&gt;3000,C1051&lt;4000),"Carregadeiras",
IF(AND(ISNUMBER(C1051),C1051&gt;4000,C1051&lt;5000),"Máquinas pesadas",
IF(AND(ISNUMBER(C1051),C1051&gt;5000,C1051&lt;6000),"Colhedoras",
IF(AND(ISNUMBER(C1051),C1051&gt;7000,C1051&lt;8000),"Irrigação",
IF(AND(ISNUMBER(C1051),C1051&gt;8000,C1051&lt;9000),"Reboques",IF(AND(ISNUMBER(C1051),C1051&gt;0,C1051&lt;1000),"Veic. Leves","")))))))))))))))))))))</f>
        <v>Caminhões</v>
      </c>
      <c r="B1051" s="111"/>
      <c r="C1051" s="113">
        <v>1023</v>
      </c>
      <c r="D1051" s="113">
        <v>39321</v>
      </c>
      <c r="E1051" s="105" t="s">
        <v>574</v>
      </c>
      <c r="F1051" s="101" t="str">
        <f>IF(ISBLANK(K1051), "Apenas Solicitação", "Tem OC")</f>
        <v>Tem OC</v>
      </c>
      <c r="G1051" s="2">
        <v>2</v>
      </c>
      <c r="H1051" s="102">
        <f>G1051-I1051</f>
        <v>0</v>
      </c>
      <c r="I1051" s="103">
        <v>2</v>
      </c>
      <c r="J1051" s="4">
        <v>45821</v>
      </c>
      <c r="K1051" s="180">
        <v>45826</v>
      </c>
      <c r="L1051" s="3" t="s">
        <v>20151</v>
      </c>
      <c r="M1051" s="104" t="str">
        <f ca="1">IF(OR(N1051="", N1051=0), "", IF(N1051&gt;TODAY(), "No prazo", "Atrasado"))</f>
        <v>Atrasado</v>
      </c>
      <c r="N1051" s="104">
        <f>IFERROR(K1051 + VALUE(LEFT(L1051, FIND(" ", L1051) - 1)), "")</f>
        <v>45826</v>
      </c>
      <c r="O1051" s="105">
        <f>IF(_xlfn.DAYS(K1051,J1051)&lt;0, "Aguardando OC", _xlfn.DAYS(K1051,J1051))</f>
        <v>5</v>
      </c>
      <c r="P1051" s="14">
        <v>407557</v>
      </c>
      <c r="Q1051" s="55"/>
      <c r="R1051" s="14">
        <v>169522</v>
      </c>
      <c r="S1051" s="2">
        <v>221</v>
      </c>
      <c r="T1051" s="65" t="s">
        <v>1029</v>
      </c>
      <c r="U1051" s="21">
        <v>14.37</v>
      </c>
      <c r="V1051" s="2">
        <v>4604</v>
      </c>
      <c r="W1051" s="117" t="str">
        <f>IFERROR(VLOOKUP(V1051, Fornecedores!A:C, 3, FALSE), "")</f>
        <v>CABINE</v>
      </c>
      <c r="X1051" s="105" t="str">
        <f>IFERROR(VLOOKUP(V1051, Fornecedores!A:E, 5, FALSE), "")</f>
        <v>Recife</v>
      </c>
      <c r="Y1051" s="105" t="str">
        <f>IFERROR(VLOOKUP(V1051, Fornecedores!A:F, 6, FALSE), "")</f>
        <v>PE</v>
      </c>
      <c r="Z1051" s="101" t="str">
        <f>IF(H1051=0, "Pedido entregue!", "Pendente")</f>
        <v>Pedido entregue!</v>
      </c>
      <c r="AA1051" s="119"/>
      <c r="AB1051" s="132" t="str">
        <f>IF(Z1051="Pedido Entregue!", IF(AA1051=1, "Retirado do Almoxarifado", IF(AA1051=2, "Material devolvido", "Aguardando retirada")), IF(Z1051="Pendente", "Entrega pendente", ""))</f>
        <v>Aguardando retirada</v>
      </c>
      <c r="AC1051" s="18"/>
      <c r="AD1051" s="18" t="e">
        <f>AC1051/SUMIF($P:$P,P1051,$AC:$AC)</f>
        <v>#DIV/0!</v>
      </c>
      <c r="AE1051" s="18" t="e">
        <f>IF(R1051=0,0,AC1051/SUMIF($R:$R,R1051,$AC:$AC))</f>
        <v>#DIV/0!</v>
      </c>
      <c r="AF1051" s="18">
        <f>IF(R1051=0,1,0)</f>
        <v>0</v>
      </c>
      <c r="AH1051" t="str">
        <f>TEXT(J1051,"MMMM")</f>
        <v>junho</v>
      </c>
    </row>
    <row r="1052" spans="1:34" ht="12.75" customHeight="1" x14ac:dyDescent="0.25">
      <c r="A1052" s="90" t="str">
        <f>IF(C1052="Oficina Diversos","Oficina Geral",
IF(ISNUMBER(FIND("Estoque - Colhedoras",C1052)),"Colhedoras",IF(ISNUMBER(FIND("Caldeiraria",C1052)),"Caldeiraria",IF(ISNUMBER(FIND("Borracharia",C1052)),"Borracharia",IF(ISNUMBER(FIND("Lubrificação",C1052)),"Lubrificação",
IF(ISNUMBER(FIND("Estoque - Carregadeiras",C1052)),"Carregadeiras",IF(ISNUMBER(FIND("Estoque - Veic. Leves",C1052)),"Veic. Leves",
IF(ISNUMBER(FIND("Estoque - Caminhões",C1052)),"Caminhões",IF(ISNUMBER(FIND("Estoque - Transbordos",C1052)),"Transbordos",
IF(ISNUMBER(FIND("Estoque - Tratores",C1052)),"Tratores",
IF(ISNUMBER(FIND("Estoque - Máquinas pesadas",C1052)),"Máquinas pesadas",
IF(ISNUMBER(FIND("Estoque - Reboques",C1052)),"Reboques",
IF(C1052="Estoque","Estoque",
IF(AND(ISNUMBER(C1052),C1052&gt;1000,C1052&lt;2000),"Caminhões",
IF(AND(ISNUMBER(C1052),C1052&gt;2000,C1052&lt;3000),"Tratores",
IF(AND(ISNUMBER(C1052),C1052&gt;3000,C1052&lt;4000),"Carregadeiras",
IF(AND(ISNUMBER(C1052),C1052&gt;4000,C1052&lt;5000),"Máquinas pesadas",
IF(AND(ISNUMBER(C1052),C1052&gt;5000,C1052&lt;6000),"Colhedoras",
IF(AND(ISNUMBER(C1052),C1052&gt;7000,C1052&lt;8000),"Irrigação",
IF(AND(ISNUMBER(C1052),C1052&gt;8000,C1052&lt;9000),"Reboques",IF(AND(ISNUMBER(C1052),C1052&gt;0,C1052&lt;1000),"Veic. Leves","")))))))))))))))))))))</f>
        <v>Caminhões</v>
      </c>
      <c r="B1052" s="111"/>
      <c r="C1052" s="140">
        <v>1023</v>
      </c>
      <c r="D1052" s="139">
        <v>39323</v>
      </c>
      <c r="E1052" s="141" t="s">
        <v>20440</v>
      </c>
      <c r="F1052" s="101" t="str">
        <f>IF(ISBLANK(K1052), "Apenas Solicitação", "Tem OC")</f>
        <v>Apenas Solicitação</v>
      </c>
      <c r="G1052" s="139">
        <v>4</v>
      </c>
      <c r="H1052" s="102">
        <f>G1052-I1052</f>
        <v>4</v>
      </c>
      <c r="I1052" s="103"/>
      <c r="J1052" s="142">
        <v>45821</v>
      </c>
      <c r="K1052" s="199"/>
      <c r="L1052" s="141"/>
      <c r="M1052" s="104" t="str">
        <f ca="1">IF(OR(N1052="", N1052=0), "", IF(N1052&gt;TODAY(), "No prazo", "Atrasado"))</f>
        <v/>
      </c>
      <c r="N1052" s="104" t="str">
        <f>IFERROR(K1052 + VALUE(LEFT(L1052, FIND(" ", L1052) - 1)), "")</f>
        <v/>
      </c>
      <c r="O1052" s="105" t="str">
        <f>IF(_xlfn.DAYS(K1052,J1052)&lt;0, "Aguardando OC", _xlfn.DAYS(K1052,J1052))</f>
        <v>Aguardando OC</v>
      </c>
      <c r="P1052" s="199">
        <v>407559</v>
      </c>
      <c r="Q1052" s="55"/>
      <c r="R1052" s="199">
        <v>0</v>
      </c>
      <c r="S1052" s="139">
        <v>221</v>
      </c>
      <c r="T1052" s="65" t="s">
        <v>1029</v>
      </c>
      <c r="U1052" s="165">
        <v>3.55</v>
      </c>
      <c r="V1052" s="139"/>
      <c r="W1052" s="117" t="str">
        <f>IFERROR(VLOOKUP(V1052, Fornecedores!A:C, 3, FALSE), "")</f>
        <v/>
      </c>
      <c r="X1052" s="105" t="str">
        <f>IFERROR(VLOOKUP(V1052, Fornecedores!A:E, 5, FALSE), "")</f>
        <v/>
      </c>
      <c r="Y1052" s="105" t="str">
        <f>IFERROR(VLOOKUP(V1052, Fornecedores!A:F, 6, FALSE), "")</f>
        <v/>
      </c>
      <c r="Z1052" s="101" t="str">
        <f>IF(H1052=0, "Pedido entregue!", "Pendente")</f>
        <v>Pendente</v>
      </c>
      <c r="AA1052" s="119"/>
      <c r="AB1052" s="132" t="str">
        <f>IF(Z1052="Pedido Entregue!", IF(AA1052=1, "Retirado do Almoxarifado", IF(AA1052=2, "Material devolvido", "Aguardando retirada")), IF(Z1052="Pendente", "Entrega pendente", ""))</f>
        <v>Entrega pendente</v>
      </c>
      <c r="AC1052" s="18">
        <v>1</v>
      </c>
      <c r="AD1052" s="18">
        <f>AC1052/SUMIF($P:$P,P1052,$AC:$AC)</f>
        <v>1</v>
      </c>
      <c r="AE1052" s="18">
        <f>IF(R1052=0,0,AC1052/SUMIF($R:$R,R1052,$AC:$AC))</f>
        <v>0</v>
      </c>
      <c r="AF1052" s="18">
        <f>IF(R1052=0,1,0)</f>
        <v>1</v>
      </c>
      <c r="AH1052" t="str">
        <f>TEXT(J1052,"MMMM")</f>
        <v>junho</v>
      </c>
    </row>
    <row r="1053" spans="1:34" ht="12.75" hidden="1" customHeight="1" x14ac:dyDescent="0.25">
      <c r="A1053" s="90" t="str">
        <f>IF(C1053="Oficina Diversos","Oficina Geral",
IF(ISNUMBER(FIND("Estoque - Colhedoras",C1053)),"Colhedoras",IF(ISNUMBER(FIND("Caldeiraria",C1053)),"Caldeiraria",IF(ISNUMBER(FIND("Borracharia",C1053)),"Borracharia",IF(ISNUMBER(FIND("Lubrificação",C1053)),"Lubrificação",
IF(ISNUMBER(FIND("Estoque - Carregadeiras",C1053)),"Carregadeiras",IF(ISNUMBER(FIND("Estoque - Veic. Leves",C1053)),"Veic. Leves",
IF(ISNUMBER(FIND("Estoque - Caminhões",C1053)),"Caminhões",IF(ISNUMBER(FIND("Estoque - Transbordos",C1053)),"Transbordos",
IF(ISNUMBER(FIND("Estoque - Tratores",C1053)),"Tratores",
IF(ISNUMBER(FIND("Estoque - Máquinas pesadas",C1053)),"Máquinas pesadas",
IF(ISNUMBER(FIND("Estoque - Reboques",C1053)),"Reboques",
IF(C1053="Estoque","Estoque",
IF(AND(ISNUMBER(C1053),C1053&gt;1000,C1053&lt;2000),"Caminhões",
IF(AND(ISNUMBER(C1053),C1053&gt;2000,C1053&lt;3000),"Tratores",
IF(AND(ISNUMBER(C1053),C1053&gt;3000,C1053&lt;4000),"Carregadeiras",
IF(AND(ISNUMBER(C1053),C1053&gt;4000,C1053&lt;5000),"Máquinas pesadas",
IF(AND(ISNUMBER(C1053),C1053&gt;5000,C1053&lt;6000),"Colhedoras",
IF(AND(ISNUMBER(C1053),C1053&gt;7000,C1053&lt;8000),"Irrigação",
IF(AND(ISNUMBER(C1053),C1053&gt;8000,C1053&lt;9000),"Reboques",IF(AND(ISNUMBER(C1053),C1053&gt;0,C1053&lt;1000),"Veic. Leves","")))))))))))))))))))))</f>
        <v>Caminhões</v>
      </c>
      <c r="B1053" s="111"/>
      <c r="C1053" s="171">
        <v>1007</v>
      </c>
      <c r="D1053" s="170">
        <v>39328</v>
      </c>
      <c r="E1053" s="173" t="s">
        <v>25920</v>
      </c>
      <c r="F1053" s="101" t="str">
        <f>IF(ISBLANK(K1053), "Apenas Solicitação", "Tem OC")</f>
        <v>Tem OC</v>
      </c>
      <c r="G1053" s="170">
        <v>1</v>
      </c>
      <c r="H1053" s="102">
        <f>G1053-I1053</f>
        <v>0</v>
      </c>
      <c r="I1053" s="103">
        <v>1</v>
      </c>
      <c r="J1053" s="174">
        <v>45845</v>
      </c>
      <c r="K1053" s="213">
        <v>45850</v>
      </c>
      <c r="L1053" s="173" t="s">
        <v>20151</v>
      </c>
      <c r="M1053" s="104" t="str">
        <f ca="1">IF(OR(N1053="", N1053=0), "", IF(N1053&gt;TODAY(), "No prazo", "Atrasado"))</f>
        <v>Atrasado</v>
      </c>
      <c r="N1053" s="104">
        <f>IFERROR(K1053 + VALUE(LEFT(L1053, FIND(" ", L1053) - 1)), "")</f>
        <v>45850</v>
      </c>
      <c r="O1053" s="105">
        <f>IF(_xlfn.DAYS(K1053,J1053)&lt;0, "Aguardando OC", _xlfn.DAYS(K1053,J1053))</f>
        <v>5</v>
      </c>
      <c r="P1053" s="201">
        <v>410498</v>
      </c>
      <c r="Q1053" s="55"/>
      <c r="R1053" s="212">
        <v>170830</v>
      </c>
      <c r="S1053" s="2">
        <v>221</v>
      </c>
      <c r="T1053" s="65" t="s">
        <v>1029</v>
      </c>
      <c r="U1053" s="170">
        <v>153.36000000000001</v>
      </c>
      <c r="V1053" s="170">
        <v>2528</v>
      </c>
      <c r="W1053" s="117" t="str">
        <f>IFERROR(VLOOKUP(V1053, Fornecedores!A:C, 3, FALSE), "")</f>
        <v xml:space="preserve">REDIESEL            </v>
      </c>
      <c r="X1053" s="105" t="str">
        <f>IFERROR(VLOOKUP(V1053, Fornecedores!A:E, 5, FALSE), "")</f>
        <v>Jaboatão dos Guararapes</v>
      </c>
      <c r="Y1053" s="105" t="str">
        <f>IFERROR(VLOOKUP(V1053, Fornecedores!A:F, 6, FALSE), "")</f>
        <v>PE</v>
      </c>
      <c r="Z1053" s="101" t="str">
        <f>IF(H1053=0, "Pedido entregue!", "Pendente")</f>
        <v>Pedido entregue!</v>
      </c>
      <c r="AA1053" s="119"/>
      <c r="AB1053" s="132" t="str">
        <f>IF(Z1053="Pedido Entregue!", IF(AA1053=1, "Retirado do Almoxarifado", IF(AA1053=2, "Material devolvido", "Aguardando retirada")), IF(Z1053="Pendente", "Entrega pendente", ""))</f>
        <v>Aguardando retirada</v>
      </c>
      <c r="AC1053" s="18">
        <v>1</v>
      </c>
      <c r="AD1053" s="18">
        <f>AC1053/SUMIF($P:$P,P1053,$AC:$AC)</f>
        <v>1</v>
      </c>
      <c r="AE1053" s="18">
        <f>IF(R1053=0,0,AC1053/SUMIF($R:$R,R1053,$AC:$AC))</f>
        <v>7.6923076923076927E-2</v>
      </c>
      <c r="AF1053" s="18">
        <f>IF(R1053=0,1,0)</f>
        <v>0</v>
      </c>
      <c r="AH1053" t="str">
        <f>TEXT(J1053,"MMMM")</f>
        <v>julho</v>
      </c>
    </row>
    <row r="1054" spans="1:34" ht="12.75" customHeight="1" x14ac:dyDescent="0.25">
      <c r="A1054" s="90" t="str">
        <f>IF(C1054="Oficina Diversos","Oficina Geral",
IF(ISNUMBER(FIND("Estoque - Colhedoras",C1054)),"Colhedoras",IF(ISNUMBER(FIND("Caldeiraria",C1054)),"Caldeiraria",IF(ISNUMBER(FIND("Borracharia",C1054)),"Borracharia",IF(ISNUMBER(FIND("Lubrificação",C1054)),"Lubrificação",
IF(ISNUMBER(FIND("Estoque - Carregadeiras",C1054)),"Carregadeiras",IF(ISNUMBER(FIND("Estoque - Veic. Leves",C1054)),"Veic. Leves",
IF(ISNUMBER(FIND("Estoque - Caminhões",C1054)),"Caminhões",IF(ISNUMBER(FIND("Estoque - Transbordos",C1054)),"Transbordos",
IF(ISNUMBER(FIND("Estoque - Tratores",C1054)),"Tratores",
IF(ISNUMBER(FIND("Estoque - Máquinas pesadas",C1054)),"Máquinas pesadas",
IF(ISNUMBER(FIND("Estoque - Reboques",C1054)),"Reboques",
IF(C1054="Estoque","Estoque",
IF(AND(ISNUMBER(C1054),C1054&gt;1000,C1054&lt;2000),"Caminhões",
IF(AND(ISNUMBER(C1054),C1054&gt;2000,C1054&lt;3000),"Tratores",
IF(AND(ISNUMBER(C1054),C1054&gt;3000,C1054&lt;4000),"Carregadeiras",
IF(AND(ISNUMBER(C1054),C1054&gt;4000,C1054&lt;5000),"Máquinas pesadas",
IF(AND(ISNUMBER(C1054),C1054&gt;5000,C1054&lt;6000),"Colhedoras",
IF(AND(ISNUMBER(C1054),C1054&gt;7000,C1054&lt;8000),"Irrigação",
IF(AND(ISNUMBER(C1054),C1054&gt;8000,C1054&lt;9000),"Reboques",IF(AND(ISNUMBER(C1054),C1054&gt;0,C1054&lt;1000),"Veic. Leves","")))))))))))))))))))))</f>
        <v>Caminhões</v>
      </c>
      <c r="B1054" s="111"/>
      <c r="C1054" s="171">
        <v>1020</v>
      </c>
      <c r="D1054" s="170">
        <v>39334</v>
      </c>
      <c r="E1054" s="173" t="s">
        <v>26025</v>
      </c>
      <c r="F1054" s="101" t="str">
        <f>IF(ISBLANK(K1054), "Apenas Solicitação", "Tem OC")</f>
        <v>Tem OC</v>
      </c>
      <c r="G1054" s="170">
        <v>1</v>
      </c>
      <c r="H1054" s="102">
        <f>G1054-I1054</f>
        <v>1</v>
      </c>
      <c r="I1054" s="103"/>
      <c r="J1054" s="174">
        <v>45852</v>
      </c>
      <c r="K1054" s="174">
        <v>45857</v>
      </c>
      <c r="L1054" s="173" t="s">
        <v>20151</v>
      </c>
      <c r="M1054" s="104" t="str">
        <f ca="1">IF(OR(N1054="", N1054=0), "", IF(N1054&gt;TODAY(), "No prazo", "Atrasado"))</f>
        <v>Atrasado</v>
      </c>
      <c r="N1054" s="104">
        <f>IFERROR(K1054 + VALUE(LEFT(L1054, FIND(" ", L1054) - 1)), "")</f>
        <v>45857</v>
      </c>
      <c r="O1054" s="105">
        <f>IF(_xlfn.DAYS(K1054,J1054)&lt;0, "Aguardando OC", _xlfn.DAYS(K1054,J1054))</f>
        <v>5</v>
      </c>
      <c r="P1054" s="212">
        <v>411598</v>
      </c>
      <c r="Q1054" s="55"/>
      <c r="R1054" s="212">
        <v>171159</v>
      </c>
      <c r="S1054" s="2">
        <v>221</v>
      </c>
      <c r="T1054" s="65" t="s">
        <v>1029</v>
      </c>
      <c r="U1054" s="170">
        <v>108.39</v>
      </c>
      <c r="V1054" s="170">
        <v>4604</v>
      </c>
      <c r="W1054" s="117" t="str">
        <f>IFERROR(VLOOKUP(V1054, Fornecedores!A:C, 3, FALSE), "")</f>
        <v>CABINE</v>
      </c>
      <c r="X1054" s="105" t="str">
        <f>IFERROR(VLOOKUP(V1054, Fornecedores!A:E, 5, FALSE), "")</f>
        <v>Recife</v>
      </c>
      <c r="Y1054" s="105" t="str">
        <f>IFERROR(VLOOKUP(V1054, Fornecedores!A:F, 6, FALSE), "")</f>
        <v>PE</v>
      </c>
      <c r="Z1054" s="101" t="str">
        <f>IF(H1054=0, "Pedido entregue!", "Pendente")</f>
        <v>Pendente</v>
      </c>
      <c r="AA1054" s="119"/>
      <c r="AB1054" s="132" t="str">
        <f>IF(Z1054="Pedido Entregue!", IF(AA1054=1, "Retirado do Almoxarifado", IF(AA1054=2, "Material devolvido", "Aguardando retirada")), IF(Z1054="Pendente", "Entrega pendente", ""))</f>
        <v>Entrega pendente</v>
      </c>
      <c r="AC1054" s="18">
        <v>1</v>
      </c>
      <c r="AD1054" s="18">
        <f>AC1054/SUMIF($P:$P,P1054,$AC:$AC)</f>
        <v>1</v>
      </c>
      <c r="AE1054" s="18">
        <f>IF(R1054=0,0,AC1054/SUMIF($R:$R,R1054,$AC:$AC))</f>
        <v>0.25</v>
      </c>
      <c r="AF1054" s="18">
        <f>IF(R1054=0,1,0)</f>
        <v>0</v>
      </c>
      <c r="AH1054" t="str">
        <f>TEXT(J1054,"MMMM")</f>
        <v>julho</v>
      </c>
    </row>
    <row r="1055" spans="1:34" ht="12.75" hidden="1" customHeight="1" x14ac:dyDescent="0.25">
      <c r="A1055" s="90" t="str">
        <f>IF(C1055="Oficina Diversos","Oficina Geral",
IF(ISNUMBER(FIND("Estoque - Colhedoras",C1055)),"Colhedoras",IF(ISNUMBER(FIND("Caldeiraria",C1055)),"Caldeiraria",IF(ISNUMBER(FIND("Borracharia",C1055)),"Borracharia",IF(ISNUMBER(FIND("Lubrificação",C1055)),"Lubrificação",
IF(ISNUMBER(FIND("Estoque - Carregadeiras",C1055)),"Carregadeiras",IF(ISNUMBER(FIND("Estoque - Veic. Leves",C1055)),"Veic. Leves",
IF(ISNUMBER(FIND("Estoque - Caminhões",C1055)),"Caminhões",IF(ISNUMBER(FIND("Estoque - Transbordos",C1055)),"Transbordos",
IF(ISNUMBER(FIND("Estoque - Tratores",C1055)),"Tratores",
IF(ISNUMBER(FIND("Estoque - Máquinas pesadas",C1055)),"Máquinas pesadas",
IF(ISNUMBER(FIND("Estoque - Reboques",C1055)),"Reboques",
IF(C1055="Estoque","Estoque",
IF(AND(ISNUMBER(C1055),C1055&gt;1000,C1055&lt;2000),"Caminhões",
IF(AND(ISNUMBER(C1055),C1055&gt;2000,C1055&lt;3000),"Tratores",
IF(AND(ISNUMBER(C1055),C1055&gt;3000,C1055&lt;4000),"Carregadeiras",
IF(AND(ISNUMBER(C1055),C1055&gt;4000,C1055&lt;5000),"Máquinas pesadas",
IF(AND(ISNUMBER(C1055),C1055&gt;5000,C1055&lt;6000),"Colhedoras",
IF(AND(ISNUMBER(C1055),C1055&gt;7000,C1055&lt;8000),"Irrigação",
IF(AND(ISNUMBER(C1055),C1055&gt;8000,C1055&lt;9000),"Reboques",IF(AND(ISNUMBER(C1055),C1055&gt;0,C1055&lt;1000),"Veic. Leves","")))))))))))))))))))))</f>
        <v>Tratores</v>
      </c>
      <c r="B1055" s="111"/>
      <c r="C1055" s="126">
        <v>2035</v>
      </c>
      <c r="D1055" s="2">
        <v>39373</v>
      </c>
      <c r="E1055" s="3" t="s">
        <v>20266</v>
      </c>
      <c r="F1055" s="101" t="str">
        <f>IF(ISBLANK(K1055), "Apenas Solicitação", "Tem OC")</f>
        <v>Tem OC</v>
      </c>
      <c r="G1055" s="2">
        <v>1</v>
      </c>
      <c r="H1055" s="102">
        <f>G1055-I1055</f>
        <v>0</v>
      </c>
      <c r="I1055" s="103">
        <v>1</v>
      </c>
      <c r="J1055" s="4">
        <v>45813</v>
      </c>
      <c r="K1055" s="180">
        <v>45819</v>
      </c>
      <c r="L1055" s="3" t="s">
        <v>20152</v>
      </c>
      <c r="M1055" s="104" t="str">
        <f ca="1">IF(OR(N1055="", N1055=0), "", IF(N1055&gt;TODAY(), "No prazo", "Atrasado"))</f>
        <v>Atrasado</v>
      </c>
      <c r="N1055" s="104">
        <f>IFERROR(K1055 + VALUE(LEFT(L1055, FIND(" ", L1055) - 1)), "")</f>
        <v>45820</v>
      </c>
      <c r="O1055" s="105">
        <f>IF(_xlfn.DAYS(K1055,J1055)&lt;0, "Aguardando OC", _xlfn.DAYS(K1055,J1055))</f>
        <v>6</v>
      </c>
      <c r="P1055" s="14">
        <v>406207</v>
      </c>
      <c r="Q1055" s="55"/>
      <c r="R1055" s="14">
        <v>168979</v>
      </c>
      <c r="S1055" s="2">
        <v>221</v>
      </c>
      <c r="T1055" s="65" t="s">
        <v>1029</v>
      </c>
      <c r="U1055" s="21">
        <v>30</v>
      </c>
      <c r="V1055" s="2">
        <v>13341</v>
      </c>
      <c r="W1055" s="117" t="str">
        <f>IFERROR(VLOOKUP(V1055, Fornecedores!A:C, 3, FALSE), "")</f>
        <v>DISMA DISTRIBUIDORA</v>
      </c>
      <c r="X1055" s="105" t="str">
        <f>IFERROR(VLOOKUP(V1055, Fornecedores!A:E, 5, FALSE), "")</f>
        <v>Araçatuba</v>
      </c>
      <c r="Y1055" s="105" t="str">
        <f>IFERROR(VLOOKUP(V1055, Fornecedores!A:F, 6, FALSE), "")</f>
        <v>SP</v>
      </c>
      <c r="Z1055" s="101" t="str">
        <f>IF(H1055=0, "Pedido entregue!", "Pendente")</f>
        <v>Pedido entregue!</v>
      </c>
      <c r="AA1055" s="119"/>
      <c r="AB1055" s="132" t="str">
        <f>IF(Z1055="Pedido Entregue!", IF(AA1055=1, "Retirado do Almoxarifado", IF(AA1055=2, "Material devolvido", "Aguardando retirada")), IF(Z1055="Pendente", "Entrega pendente", ""))</f>
        <v>Aguardando retirada</v>
      </c>
      <c r="AC1055" s="18">
        <v>1</v>
      </c>
      <c r="AD1055" s="18">
        <f>AC1055/SUMIF($P:$P,P1055,$AC:$AC)</f>
        <v>1</v>
      </c>
      <c r="AE1055" s="18">
        <f>IF(R1055=0,0,AC1055/SUMIF($R:$R,R1055,$AC:$AC))</f>
        <v>0.16666666666666666</v>
      </c>
      <c r="AF1055" s="18">
        <f>IF(R1055=0,1,0)</f>
        <v>0</v>
      </c>
      <c r="AH1055" t="str">
        <f>TEXT(J1055,"MMMM")</f>
        <v>junho</v>
      </c>
    </row>
    <row r="1056" spans="1:34" ht="12.75" hidden="1" customHeight="1" x14ac:dyDescent="0.25">
      <c r="A1056" s="90" t="str">
        <f>IF(C1056="Oficina Diversos","Oficina Geral",
IF(ISNUMBER(FIND("Estoque - Colhedoras",C1056)),"Colhedoras",IF(ISNUMBER(FIND("Caldeiraria",C1056)),"Caldeiraria",IF(ISNUMBER(FIND("Borracharia",C1056)),"Borracharia",IF(ISNUMBER(FIND("Lubrificação",C1056)),"Lubrificação",
IF(ISNUMBER(FIND("Estoque - Carregadeiras",C1056)),"Carregadeiras",IF(ISNUMBER(FIND("Estoque - Veic. Leves",C1056)),"Veic. Leves",
IF(ISNUMBER(FIND("Estoque - Caminhões",C1056)),"Caminhões",IF(ISNUMBER(FIND("Estoque - Transbordos",C1056)),"Transbordos",
IF(ISNUMBER(FIND("Estoque - Tratores",C1056)),"Tratores",
IF(ISNUMBER(FIND("Estoque - Máquinas pesadas",C1056)),"Máquinas pesadas",
IF(ISNUMBER(FIND("Estoque - Reboques",C1056)),"Reboques",
IF(C1056="Estoque","Estoque",
IF(AND(ISNUMBER(C1056),C1056&gt;1000,C1056&lt;2000),"Caminhões",
IF(AND(ISNUMBER(C1056),C1056&gt;2000,C1056&lt;3000),"Tratores",
IF(AND(ISNUMBER(C1056),C1056&gt;3000,C1056&lt;4000),"Carregadeiras",
IF(AND(ISNUMBER(C1056),C1056&gt;4000,C1056&lt;5000),"Máquinas pesadas",
IF(AND(ISNUMBER(C1056),C1056&gt;5000,C1056&lt;6000),"Colhedoras",
IF(AND(ISNUMBER(C1056),C1056&gt;7000,C1056&lt;8000),"Irrigação",
IF(AND(ISNUMBER(C1056),C1056&gt;8000,C1056&lt;9000),"Reboques",IF(AND(ISNUMBER(C1056),C1056&gt;0,C1056&lt;1000),"Veic. Leves","")))))))))))))))))))))</f>
        <v>Caminhões</v>
      </c>
      <c r="B1056" s="8"/>
      <c r="C1056" s="42">
        <v>1008</v>
      </c>
      <c r="D1056" s="42">
        <v>39534</v>
      </c>
      <c r="E1056" s="43" t="s">
        <v>1232</v>
      </c>
      <c r="F1056" s="14" t="str">
        <f>IF(ISBLANK(K1056), "Apenas Solicitação", "Tem OC")</f>
        <v>Tem OC</v>
      </c>
      <c r="G1056" s="42">
        <v>1</v>
      </c>
      <c r="H1056" s="37">
        <f>G1056-I1056</f>
        <v>0</v>
      </c>
      <c r="I1056" s="38">
        <v>1</v>
      </c>
      <c r="J1056" s="44">
        <v>45786</v>
      </c>
      <c r="K1056" s="185">
        <v>45789</v>
      </c>
      <c r="L1056" s="3"/>
      <c r="M1056" s="44"/>
      <c r="N1056" s="44" t="str">
        <f>IFERROR(K1056 + VALUE(LEFT(L1056, FIND(" ", L1056) - 1)), "")</f>
        <v/>
      </c>
      <c r="O1056" s="3">
        <f>IF(_xlfn.DAYS(K1056,J1056)&lt;0, "Aguardando OC", _xlfn.DAYS(K1056,J1056))</f>
        <v>3</v>
      </c>
      <c r="P1056" s="191">
        <v>402028</v>
      </c>
      <c r="Q1056" s="33"/>
      <c r="R1056" s="191">
        <v>167487</v>
      </c>
      <c r="S1056" s="49"/>
      <c r="T1056" s="153"/>
      <c r="U1056" s="45">
        <v>92.88</v>
      </c>
      <c r="V1056" s="42">
        <v>2097</v>
      </c>
      <c r="W1056" s="47" t="str">
        <f>IFERROR(VLOOKUP(V1056, Fornecedores!A:C, 3, FALSE), "")</f>
        <v xml:space="preserve">CAUPECAS            </v>
      </c>
      <c r="X1056" s="43" t="str">
        <f>IFERROR(VLOOKUP(V1056, Fornecedores!A:E, 5, FALSE), "")</f>
        <v>Recife</v>
      </c>
      <c r="Y1056" s="43" t="str">
        <f>IFERROR(VLOOKUP(V1056, Fornecedores!A:F, 6, FALSE), "")</f>
        <v>PE</v>
      </c>
      <c r="Z1056" s="14" t="str">
        <f>IF(H1056=0, "Pedido entregue!", "Pendente")</f>
        <v>Pedido entregue!</v>
      </c>
      <c r="AA1056" s="59">
        <v>1</v>
      </c>
      <c r="AB1056" s="58" t="str">
        <f>IF(Z1056="Pedido Entregue!", IF(AA1056=1, "Retirado do Almoxarifado", IF(AA1056=2, "Material devolvido", "Aguardando retirada")), IF(Z1056="Pendente", "Entrega pendente", ""))</f>
        <v>Retirado do Almoxarifado</v>
      </c>
      <c r="AC1056" s="18">
        <v>1</v>
      </c>
      <c r="AD1056" s="18">
        <f>AC1056/SUMIF($P:$P,P1056,$AC:$AC)</f>
        <v>1</v>
      </c>
      <c r="AE1056" s="18">
        <f>IF(R1056=0,0,AC1056/SUMIF($R:$R,R1056,$AC:$AC))</f>
        <v>0.1</v>
      </c>
      <c r="AF1056" s="18">
        <f>IF(R1056=0,1,0)</f>
        <v>0</v>
      </c>
      <c r="AG1056" s="18">
        <f>IF(R1056=0,#REF!-J1056,0)</f>
        <v>0</v>
      </c>
      <c r="AH1056" t="str">
        <f>TEXT(J1056,"MMMM")</f>
        <v>maio</v>
      </c>
    </row>
    <row r="1057" spans="1:34" ht="12.75" hidden="1" customHeight="1" x14ac:dyDescent="0.25">
      <c r="A1057" s="90" t="str">
        <f>IF(C1057="Oficina Diversos","Oficina Geral",
IF(ISNUMBER(FIND("Estoque - Colhedoras",C1057)),"Colhedoras",IF(ISNUMBER(FIND("Caldeiraria",C1057)),"Caldeiraria",IF(ISNUMBER(FIND("Borracharia",C1057)),"Borracharia",IF(ISNUMBER(FIND("Lubrificação",C1057)),"Lubrificação",
IF(ISNUMBER(FIND("Estoque - Carregadeiras",C1057)),"Carregadeiras",IF(ISNUMBER(FIND("Estoque - Veic. Leves",C1057)),"Veic. Leves",
IF(ISNUMBER(FIND("Estoque - Caminhões",C1057)),"Caminhões",IF(ISNUMBER(FIND("Estoque - Transbordos",C1057)),"Transbordos",
IF(ISNUMBER(FIND("Estoque - Tratores",C1057)),"Tratores",
IF(ISNUMBER(FIND("Estoque - Máquinas pesadas",C1057)),"Máquinas pesadas",
IF(ISNUMBER(FIND("Estoque - Reboques",C1057)),"Reboques",
IF(C1057="Estoque","Estoque",
IF(AND(ISNUMBER(C1057),C1057&gt;1000,C1057&lt;2000),"Caminhões",
IF(AND(ISNUMBER(C1057),C1057&gt;2000,C1057&lt;3000),"Tratores",
IF(AND(ISNUMBER(C1057),C1057&gt;3000,C1057&lt;4000),"Carregadeiras",
IF(AND(ISNUMBER(C1057),C1057&gt;4000,C1057&lt;5000),"Máquinas pesadas",
IF(AND(ISNUMBER(C1057),C1057&gt;5000,C1057&lt;6000),"Colhedoras",
IF(AND(ISNUMBER(C1057),C1057&gt;7000,C1057&lt;8000),"Irrigação",
IF(AND(ISNUMBER(C1057),C1057&gt;8000,C1057&lt;9000),"Reboques",IF(AND(ISNUMBER(C1057),C1057&gt;0,C1057&lt;1000),"Veic. Leves","")))))))))))))))))))))</f>
        <v>Caminhões</v>
      </c>
      <c r="B1057" s="8"/>
      <c r="C1057" s="42">
        <v>1008</v>
      </c>
      <c r="D1057" s="42">
        <v>39539</v>
      </c>
      <c r="E1057" s="43" t="s">
        <v>1233</v>
      </c>
      <c r="F1057" s="14" t="str">
        <f>IF(ISBLANK(K1057), "Apenas Solicitação", "Tem OC")</f>
        <v>Tem OC</v>
      </c>
      <c r="G1057" s="42">
        <v>2</v>
      </c>
      <c r="H1057" s="37">
        <f>G1057-I1057</f>
        <v>0</v>
      </c>
      <c r="I1057" s="38">
        <v>2</v>
      </c>
      <c r="J1057" s="44">
        <v>45786</v>
      </c>
      <c r="K1057" s="185">
        <v>45789</v>
      </c>
      <c r="L1057" s="3"/>
      <c r="M1057" s="44"/>
      <c r="N1057" s="44" t="str">
        <f>IFERROR(K1057 + VALUE(LEFT(L1057, FIND(" ", L1057) - 1)), "")</f>
        <v/>
      </c>
      <c r="O1057" s="3">
        <f>IF(_xlfn.DAYS(K1057,J1057)&lt;0, "Aguardando OC", _xlfn.DAYS(K1057,J1057))</f>
        <v>3</v>
      </c>
      <c r="P1057" s="191">
        <v>402030</v>
      </c>
      <c r="Q1057" s="33"/>
      <c r="R1057" s="191">
        <v>167487</v>
      </c>
      <c r="S1057" s="49"/>
      <c r="T1057" s="153"/>
      <c r="U1057" s="45">
        <v>393</v>
      </c>
      <c r="V1057" s="42">
        <v>2097</v>
      </c>
      <c r="W1057" s="47" t="str">
        <f>IFERROR(VLOOKUP(V1057, Fornecedores!A:C, 3, FALSE), "")</f>
        <v xml:space="preserve">CAUPECAS            </v>
      </c>
      <c r="X1057" s="43" t="str">
        <f>IFERROR(VLOOKUP(V1057, Fornecedores!A:E, 5, FALSE), "")</f>
        <v>Recife</v>
      </c>
      <c r="Y1057" s="43" t="str">
        <f>IFERROR(VLOOKUP(V1057, Fornecedores!A:F, 6, FALSE), "")</f>
        <v>PE</v>
      </c>
      <c r="Z1057" s="14" t="str">
        <f>IF(H1057=0, "Pedido entregue!", "Pendente")</f>
        <v>Pedido entregue!</v>
      </c>
      <c r="AA1057" s="59">
        <v>1</v>
      </c>
      <c r="AB1057" s="58" t="str">
        <f>IF(Z1057="Pedido Entregue!", IF(AA1057=1, "Retirado do Almoxarifado", IF(AA1057=2, "Material devolvido", "Aguardando retirada")), IF(Z1057="Pendente", "Entrega pendente", ""))</f>
        <v>Retirado do Almoxarifado</v>
      </c>
      <c r="AC1057" s="18">
        <v>1</v>
      </c>
      <c r="AD1057" s="18">
        <f>AC1057/SUMIF($P:$P,P1057,$AC:$AC)</f>
        <v>1</v>
      </c>
      <c r="AE1057" s="18">
        <f>IF(R1057=0,0,AC1057/SUMIF($R:$R,R1057,$AC:$AC))</f>
        <v>0.1</v>
      </c>
      <c r="AF1057" s="18">
        <f>IF(R1057=0,1,0)</f>
        <v>0</v>
      </c>
      <c r="AG1057" s="18">
        <f>IF(R1057=0,#REF!-J1057,0)</f>
        <v>0</v>
      </c>
      <c r="AH1057" t="str">
        <f>TEXT(J1057,"MMMM")</f>
        <v>maio</v>
      </c>
    </row>
    <row r="1058" spans="1:34" ht="12.75" hidden="1" customHeight="1" x14ac:dyDescent="0.25">
      <c r="A1058" s="90" t="str">
        <f>IF(C1058="Oficina Diversos","Oficina Geral",
IF(ISNUMBER(FIND("Estoque - Colhedoras",C1058)),"Colhedoras",IF(ISNUMBER(FIND("Caldeiraria",C1058)),"Caldeiraria",IF(ISNUMBER(FIND("Borracharia",C1058)),"Borracharia",IF(ISNUMBER(FIND("Lubrificação",C1058)),"Lubrificação",
IF(ISNUMBER(FIND("Estoque - Carregadeiras",C1058)),"Carregadeiras",IF(ISNUMBER(FIND("Estoque - Veic. Leves",C1058)),"Veic. Leves",
IF(ISNUMBER(FIND("Estoque - Caminhões",C1058)),"Caminhões",IF(ISNUMBER(FIND("Estoque - Transbordos",C1058)),"Transbordos",
IF(ISNUMBER(FIND("Estoque - Tratores",C1058)),"Tratores",
IF(ISNUMBER(FIND("Estoque - Máquinas pesadas",C1058)),"Máquinas pesadas",
IF(ISNUMBER(FIND("Estoque - Reboques",C1058)),"Reboques",
IF(C1058="Estoque","Estoque",
IF(AND(ISNUMBER(C1058),C1058&gt;1000,C1058&lt;2000),"Caminhões",
IF(AND(ISNUMBER(C1058),C1058&gt;2000,C1058&lt;3000),"Tratores",
IF(AND(ISNUMBER(C1058),C1058&gt;3000,C1058&lt;4000),"Carregadeiras",
IF(AND(ISNUMBER(C1058),C1058&gt;4000,C1058&lt;5000),"Máquinas pesadas",
IF(AND(ISNUMBER(C1058),C1058&gt;5000,C1058&lt;6000),"Colhedoras",
IF(AND(ISNUMBER(C1058),C1058&gt;7000,C1058&lt;8000),"Irrigação",
IF(AND(ISNUMBER(C1058),C1058&gt;8000,C1058&lt;9000),"Reboques",IF(AND(ISNUMBER(C1058),C1058&gt;0,C1058&lt;1000),"Veic. Leves","")))))))))))))))))))))</f>
        <v>Caminhões</v>
      </c>
      <c r="B1058" s="8"/>
      <c r="C1058" s="42">
        <v>1008</v>
      </c>
      <c r="D1058" s="42">
        <v>39540</v>
      </c>
      <c r="E1058" s="43" t="s">
        <v>1234</v>
      </c>
      <c r="F1058" s="14" t="str">
        <f>IF(ISBLANK(K1058), "Apenas Solicitação", "Tem OC")</f>
        <v>Tem OC</v>
      </c>
      <c r="G1058" s="42">
        <v>2</v>
      </c>
      <c r="H1058" s="37">
        <f>G1058-I1058</f>
        <v>0</v>
      </c>
      <c r="I1058" s="38">
        <v>2</v>
      </c>
      <c r="J1058" s="44">
        <v>45786</v>
      </c>
      <c r="K1058" s="185">
        <v>45789</v>
      </c>
      <c r="L1058" s="3"/>
      <c r="M1058" s="44"/>
      <c r="N1058" s="44" t="str">
        <f>IFERROR(K1058 + VALUE(LEFT(L1058, FIND(" ", L1058) - 1)), "")</f>
        <v/>
      </c>
      <c r="O1058" s="3">
        <f>IF(_xlfn.DAYS(K1058,J1058)&lt;0, "Aguardando OC", _xlfn.DAYS(K1058,J1058))</f>
        <v>3</v>
      </c>
      <c r="P1058" s="191">
        <v>402029</v>
      </c>
      <c r="Q1058" s="33"/>
      <c r="R1058" s="191">
        <v>167487</v>
      </c>
      <c r="S1058" s="49"/>
      <c r="T1058" s="153"/>
      <c r="U1058" s="45">
        <v>393</v>
      </c>
      <c r="V1058" s="42">
        <v>2097</v>
      </c>
      <c r="W1058" s="47" t="str">
        <f>IFERROR(VLOOKUP(V1058, Fornecedores!A:C, 3, FALSE), "")</f>
        <v xml:space="preserve">CAUPECAS            </v>
      </c>
      <c r="X1058" s="43" t="str">
        <f>IFERROR(VLOOKUP(V1058, Fornecedores!A:E, 5, FALSE), "")</f>
        <v>Recife</v>
      </c>
      <c r="Y1058" s="43" t="str">
        <f>IFERROR(VLOOKUP(V1058, Fornecedores!A:F, 6, FALSE), "")</f>
        <v>PE</v>
      </c>
      <c r="Z1058" s="14" t="str">
        <f>IF(H1058=0, "Pedido entregue!", "Pendente")</f>
        <v>Pedido entregue!</v>
      </c>
      <c r="AA1058" s="59">
        <v>1</v>
      </c>
      <c r="AB1058" s="58" t="str">
        <f>IF(Z1058="Pedido Entregue!", IF(AA1058=1, "Retirado do Almoxarifado", IF(AA1058=2, "Material devolvido", "Aguardando retirada")), IF(Z1058="Pendente", "Entrega pendente", ""))</f>
        <v>Retirado do Almoxarifado</v>
      </c>
      <c r="AC1058" s="18">
        <v>1</v>
      </c>
      <c r="AD1058" s="18">
        <f>AC1058/SUMIF($P:$P,P1058,$AC:$AC)</f>
        <v>1</v>
      </c>
      <c r="AE1058" s="18">
        <f>IF(R1058=0,0,AC1058/SUMIF($R:$R,R1058,$AC:$AC))</f>
        <v>0.1</v>
      </c>
      <c r="AF1058" s="18">
        <f>IF(R1058=0,1,0)</f>
        <v>0</v>
      </c>
      <c r="AG1058" s="18">
        <f>IF(R1058=0,#REF!-J1058,0)</f>
        <v>0</v>
      </c>
      <c r="AH1058" t="str">
        <f>TEXT(J1058,"MMMM")</f>
        <v>maio</v>
      </c>
    </row>
    <row r="1059" spans="1:34" ht="12.75" hidden="1" customHeight="1" x14ac:dyDescent="0.25">
      <c r="A1059" s="90" t="str">
        <f>IF(C1059="Oficina Diversos","Oficina Geral",
IF(ISNUMBER(FIND("Estoque - Colhedoras",C1059)),"Colhedoras",IF(ISNUMBER(FIND("Caldeiraria",C1059)),"Caldeiraria",IF(ISNUMBER(FIND("Borracharia",C1059)),"Borracharia",IF(ISNUMBER(FIND("Lubrificação",C1059)),"Lubrificação",
IF(ISNUMBER(FIND("Estoque - Carregadeiras",C1059)),"Carregadeiras",IF(ISNUMBER(FIND("Estoque - Veic. Leves",C1059)),"Veic. Leves",
IF(ISNUMBER(FIND("Estoque - Caminhões",C1059)),"Caminhões",IF(ISNUMBER(FIND("Estoque - Transbordos",C1059)),"Transbordos",
IF(ISNUMBER(FIND("Estoque - Tratores",C1059)),"Tratores",
IF(ISNUMBER(FIND("Estoque - Máquinas pesadas",C1059)),"Máquinas pesadas",
IF(ISNUMBER(FIND("Estoque - Reboques",C1059)),"Reboques",
IF(C1059="Estoque","Estoque",
IF(AND(ISNUMBER(C1059),C1059&gt;1000,C1059&lt;2000),"Caminhões",
IF(AND(ISNUMBER(C1059),C1059&gt;2000,C1059&lt;3000),"Tratores",
IF(AND(ISNUMBER(C1059),C1059&gt;3000,C1059&lt;4000),"Carregadeiras",
IF(AND(ISNUMBER(C1059),C1059&gt;4000,C1059&lt;5000),"Máquinas pesadas",
IF(AND(ISNUMBER(C1059),C1059&gt;5000,C1059&lt;6000),"Colhedoras",
IF(AND(ISNUMBER(C1059),C1059&gt;7000,C1059&lt;8000),"Irrigação",
IF(AND(ISNUMBER(C1059),C1059&gt;8000,C1059&lt;9000),"Reboques",IF(AND(ISNUMBER(C1059),C1059&gt;0,C1059&lt;1000),"Veic. Leves","")))))))))))))))))))))</f>
        <v>Caminhões</v>
      </c>
      <c r="B1059" s="8"/>
      <c r="C1059" s="2">
        <v>1005</v>
      </c>
      <c r="D1059" s="2">
        <v>39544</v>
      </c>
      <c r="E1059" s="3" t="s">
        <v>808</v>
      </c>
      <c r="F1059" s="14" t="str">
        <f>IF(ISBLANK(K1059), "Apenas Solicitação", "Tem OC")</f>
        <v>Tem OC</v>
      </c>
      <c r="G1059" s="2">
        <v>1</v>
      </c>
      <c r="H1059" s="37">
        <f>G1059-I1059</f>
        <v>0</v>
      </c>
      <c r="I1059" s="38">
        <v>1</v>
      </c>
      <c r="J1059" s="4">
        <v>45757</v>
      </c>
      <c r="K1059" s="180">
        <v>45763</v>
      </c>
      <c r="L1059" s="3"/>
      <c r="M1059" s="44"/>
      <c r="N1059" s="44" t="str">
        <f>IFERROR(K1059 + VALUE(LEFT(L1059, FIND(" ", L1059) - 1)), "")</f>
        <v/>
      </c>
      <c r="O1059" s="3">
        <f>IF(_xlfn.DAYS(K1059,J1059)&lt;0, "Aguardando OC", _xlfn.DAYS(K1059,J1059))</f>
        <v>6</v>
      </c>
      <c r="P1059" s="14">
        <v>399027</v>
      </c>
      <c r="Q1059" s="2">
        <v>1143900</v>
      </c>
      <c r="R1059" s="14">
        <v>166447</v>
      </c>
      <c r="S1059" s="2">
        <v>685</v>
      </c>
      <c r="T1059" s="65" t="s">
        <v>15</v>
      </c>
      <c r="U1059" s="21">
        <v>38.08</v>
      </c>
      <c r="V1059" s="2"/>
      <c r="W1059" s="47" t="str">
        <f>IFERROR(VLOOKUP(V1059, Fornecedores!A:C, 3, FALSE), "")</f>
        <v/>
      </c>
      <c r="X1059" s="43" t="str">
        <f>IFERROR(VLOOKUP(V1059, Fornecedores!A:E, 5, FALSE), "")</f>
        <v/>
      </c>
      <c r="Y1059" s="43" t="str">
        <f>IFERROR(VLOOKUP(V1059, Fornecedores!A:F, 6, FALSE), "")</f>
        <v/>
      </c>
      <c r="Z1059" s="14" t="str">
        <f>IF(H1059=0, "Pedido entregue!", "Pendente")</f>
        <v>Pedido entregue!</v>
      </c>
      <c r="AA1059" s="59">
        <v>1</v>
      </c>
      <c r="AB1059" s="58" t="str">
        <f>IF(Z1059="Pedido Entregue!", IF(AA1059=1, "Retirado do Almoxarifado", IF(AA1059=2, "Material devolvido", "Aguardando retirada")), IF(Z1059="Pendente", "Entrega pendente", ""))</f>
        <v>Retirado do Almoxarifado</v>
      </c>
      <c r="AC1059" s="18">
        <v>1</v>
      </c>
      <c r="AD1059" s="18">
        <f>AC1059/SUMIF($P:$P,P1059,$AC:$AC)</f>
        <v>1</v>
      </c>
      <c r="AE1059" s="18">
        <f>IF(R1059=0,0,AC1059/SUMIF($R:$R,R1059,$AC:$AC))</f>
        <v>8.3333333333333329E-2</v>
      </c>
      <c r="AF1059" s="18">
        <f>IF(R1059=0,1,0)</f>
        <v>0</v>
      </c>
      <c r="AG1059" s="18">
        <f>IF(R1059=0,#REF!-J1059,0)</f>
        <v>0</v>
      </c>
      <c r="AH1059" t="str">
        <f>TEXT(J1059,"MMMM")</f>
        <v>abril</v>
      </c>
    </row>
    <row r="1060" spans="1:34" ht="12.75" hidden="1" customHeight="1" x14ac:dyDescent="0.25">
      <c r="A1060" s="90" t="str">
        <f>IF(C1060="Oficina Diversos","Oficina Geral",
IF(ISNUMBER(FIND("Estoque - Colhedoras",C1060)),"Colhedoras",IF(ISNUMBER(FIND("Caldeiraria",C1060)),"Caldeiraria",IF(ISNUMBER(FIND("Borracharia",C1060)),"Borracharia",IF(ISNUMBER(FIND("Lubrificação",C1060)),"Lubrificação",
IF(ISNUMBER(FIND("Estoque - Carregadeiras",C1060)),"Carregadeiras",IF(ISNUMBER(FIND("Estoque - Veic. Leves",C1060)),"Veic. Leves",
IF(ISNUMBER(FIND("Estoque - Caminhões",C1060)),"Caminhões",IF(ISNUMBER(FIND("Estoque - Transbordos",C1060)),"Transbordos",
IF(ISNUMBER(FIND("Estoque - Tratores",C1060)),"Tratores",
IF(ISNUMBER(FIND("Estoque - Máquinas pesadas",C1060)),"Máquinas pesadas",
IF(ISNUMBER(FIND("Estoque - Reboques",C1060)),"Reboques",
IF(C1060="Estoque","Estoque",
IF(AND(ISNUMBER(C1060),C1060&gt;1000,C1060&lt;2000),"Caminhões",
IF(AND(ISNUMBER(C1060),C1060&gt;2000,C1060&lt;3000),"Tratores",
IF(AND(ISNUMBER(C1060),C1060&gt;3000,C1060&lt;4000),"Carregadeiras",
IF(AND(ISNUMBER(C1060),C1060&gt;4000,C1060&lt;5000),"Máquinas pesadas",
IF(AND(ISNUMBER(C1060),C1060&gt;5000,C1060&lt;6000),"Colhedoras",
IF(AND(ISNUMBER(C1060),C1060&gt;7000,C1060&lt;8000),"Irrigação",
IF(AND(ISNUMBER(C1060),C1060&gt;8000,C1060&lt;9000),"Reboques",IF(AND(ISNUMBER(C1060),C1060&gt;0,C1060&lt;1000),"Veic. Leves","")))))))))))))))))))))</f>
        <v>Caminhões</v>
      </c>
      <c r="B1060" s="8"/>
      <c r="C1060" s="2">
        <v>1005</v>
      </c>
      <c r="D1060" s="2">
        <v>39545</v>
      </c>
      <c r="E1060" s="3" t="s">
        <v>809</v>
      </c>
      <c r="F1060" s="14" t="str">
        <f>IF(ISBLANK(K1060), "Apenas Solicitação", "Tem OC")</f>
        <v>Apenas Solicitação</v>
      </c>
      <c r="G1060" s="2">
        <v>2</v>
      </c>
      <c r="H1060" s="37">
        <f>G1060-I1060</f>
        <v>0</v>
      </c>
      <c r="I1060" s="38">
        <v>2</v>
      </c>
      <c r="J1060" s="4">
        <v>45757</v>
      </c>
      <c r="K1060" s="14"/>
      <c r="L1060" s="3"/>
      <c r="M1060" s="44" t="str">
        <f ca="1">IF(OR(N1060="", N1060=0), "", IF(N1060&gt;TODAY(), "No prazo", "Atrasado"))</f>
        <v/>
      </c>
      <c r="N1060" s="44" t="str">
        <f>IFERROR(K1060 + VALUE(LEFT(L1060, FIND(" ", L1060) - 1)), "")</f>
        <v/>
      </c>
      <c r="O1060" s="3" t="str">
        <f>IF(_xlfn.DAYS(K1060,J1060)&lt;0, "Aguardando OC", _xlfn.DAYS(K1060,J1060))</f>
        <v>Aguardando OC</v>
      </c>
      <c r="P1060" s="14">
        <v>399026</v>
      </c>
      <c r="Q1060" s="2">
        <v>1143900</v>
      </c>
      <c r="R1060" s="14">
        <v>0</v>
      </c>
      <c r="S1060" s="2">
        <v>685</v>
      </c>
      <c r="T1060" s="65" t="s">
        <v>15</v>
      </c>
      <c r="U1060" s="21">
        <v>171</v>
      </c>
      <c r="V1060" s="2"/>
      <c r="W1060" s="47" t="str">
        <f>IFERROR(VLOOKUP(V1060, Fornecedores!A:C, 3, FALSE), "")</f>
        <v/>
      </c>
      <c r="X1060" s="43" t="str">
        <f>IFERROR(VLOOKUP(V1060, Fornecedores!A:E, 5, FALSE), "")</f>
        <v/>
      </c>
      <c r="Y1060" s="43" t="str">
        <f>IFERROR(VLOOKUP(V1060, Fornecedores!A:F, 6, FALSE), "")</f>
        <v/>
      </c>
      <c r="Z1060" s="14" t="str">
        <f>IF(H1060=0, "Pedido entregue!", "Pendente")</f>
        <v>Pedido entregue!</v>
      </c>
      <c r="AA1060" s="59"/>
      <c r="AB1060" s="58" t="str">
        <f>IF(Z1060="Pedido Entregue!", IF(AA1060=1, "Retirado do Almoxarifado", IF(AA1060=2, "Material devolvido", "Aguardando retirada")), IF(Z1060="Pendente", "Entrega pendente", ""))</f>
        <v>Aguardando retirada</v>
      </c>
      <c r="AC1060" s="18">
        <v>1</v>
      </c>
      <c r="AD1060" s="18">
        <f>AC1060/SUMIF($P:$P,P1060,$AC:$AC)</f>
        <v>1</v>
      </c>
      <c r="AE1060" s="18">
        <f>IF(R1060=0,0,AC1060/SUMIF($R:$R,R1060,$AC:$AC))</f>
        <v>0</v>
      </c>
      <c r="AF1060" s="18">
        <f>IF(R1060=0,1,0)</f>
        <v>1</v>
      </c>
      <c r="AG1060" s="18" t="e">
        <f>IF(R1060=0,#REF!-J1060,0)</f>
        <v>#REF!</v>
      </c>
      <c r="AH1060" t="str">
        <f>TEXT(J1060,"MMMM")</f>
        <v>abril</v>
      </c>
    </row>
    <row r="1061" spans="1:34" ht="12.75" hidden="1" customHeight="1" x14ac:dyDescent="0.25">
      <c r="A1061" s="90" t="str">
        <f>IF(C1061="Oficina Diversos","Oficina Geral",
IF(ISNUMBER(FIND("Estoque - Colhedoras",C1061)),"Colhedoras",IF(ISNUMBER(FIND("Caldeiraria",C1061)),"Caldeiraria",IF(ISNUMBER(FIND("Borracharia",C1061)),"Borracharia",IF(ISNUMBER(FIND("Lubrificação",C1061)),"Lubrificação",
IF(ISNUMBER(FIND("Estoque - Carregadeiras",C1061)),"Carregadeiras",IF(ISNUMBER(FIND("Estoque - Veic. Leves",C1061)),"Veic. Leves",
IF(ISNUMBER(FIND("Estoque - Caminhões",C1061)),"Caminhões",IF(ISNUMBER(FIND("Estoque - Transbordos",C1061)),"Transbordos",
IF(ISNUMBER(FIND("Estoque - Tratores",C1061)),"Tratores",
IF(ISNUMBER(FIND("Estoque - Máquinas pesadas",C1061)),"Máquinas pesadas",
IF(ISNUMBER(FIND("Estoque - Reboques",C1061)),"Reboques",
IF(C1061="Estoque","Estoque",
IF(AND(ISNUMBER(C1061),C1061&gt;1000,C1061&lt;2000),"Caminhões",
IF(AND(ISNUMBER(C1061),C1061&gt;2000,C1061&lt;3000),"Tratores",
IF(AND(ISNUMBER(C1061),C1061&gt;3000,C1061&lt;4000),"Carregadeiras",
IF(AND(ISNUMBER(C1061),C1061&gt;4000,C1061&lt;5000),"Máquinas pesadas",
IF(AND(ISNUMBER(C1061),C1061&gt;5000,C1061&lt;6000),"Colhedoras",
IF(AND(ISNUMBER(C1061),C1061&gt;7000,C1061&lt;8000),"Irrigação",
IF(AND(ISNUMBER(C1061),C1061&gt;8000,C1061&lt;9000),"Reboques",IF(AND(ISNUMBER(C1061),C1061&gt;0,C1061&lt;1000),"Veic. Leves","")))))))))))))))))))))</f>
        <v>Caminhões</v>
      </c>
      <c r="B1061" s="111"/>
      <c r="C1061" s="171">
        <v>1007</v>
      </c>
      <c r="D1061" s="170">
        <v>39551</v>
      </c>
      <c r="E1061" s="173" t="s">
        <v>25921</v>
      </c>
      <c r="F1061" s="101" t="str">
        <f>IF(ISBLANK(K1061), "Apenas Solicitação", "Tem OC")</f>
        <v>Tem OC</v>
      </c>
      <c r="G1061" s="170">
        <v>2</v>
      </c>
      <c r="H1061" s="102">
        <f>G1061-I1061</f>
        <v>0</v>
      </c>
      <c r="I1061" s="103">
        <v>2</v>
      </c>
      <c r="J1061" s="174">
        <v>45845</v>
      </c>
      <c r="K1061" s="174">
        <v>45850</v>
      </c>
      <c r="L1061" s="173" t="s">
        <v>20151</v>
      </c>
      <c r="M1061" s="104" t="str">
        <f ca="1">IF(OR(N1061="", N1061=0), "", IF(N1061&gt;TODAY(), "No prazo", "Atrasado"))</f>
        <v>Atrasado</v>
      </c>
      <c r="N1061" s="104">
        <f>IFERROR(K1061 + VALUE(LEFT(L1061, FIND(" ", L1061) - 1)), "")</f>
        <v>45850</v>
      </c>
      <c r="O1061" s="105">
        <f>IF(_xlfn.DAYS(K1061,J1061)&lt;0, "Aguardando OC", _xlfn.DAYS(K1061,J1061))</f>
        <v>5</v>
      </c>
      <c r="P1061" s="201">
        <v>410496</v>
      </c>
      <c r="Q1061" s="55"/>
      <c r="R1061" s="212">
        <v>170832</v>
      </c>
      <c r="S1061" s="2">
        <v>221</v>
      </c>
      <c r="T1061" s="65" t="s">
        <v>1029</v>
      </c>
      <c r="U1061" s="170">
        <v>4.32</v>
      </c>
      <c r="V1061" s="170">
        <v>2097</v>
      </c>
      <c r="W1061" s="117" t="str">
        <f>IFERROR(VLOOKUP(V1061, Fornecedores!A:C, 3, FALSE), "")</f>
        <v xml:space="preserve">CAUPECAS            </v>
      </c>
      <c r="X1061" s="105" t="str">
        <f>IFERROR(VLOOKUP(V1061, Fornecedores!A:E, 5, FALSE), "")</f>
        <v>Recife</v>
      </c>
      <c r="Y1061" s="105" t="str">
        <f>IFERROR(VLOOKUP(V1061, Fornecedores!A:F, 6, FALSE), "")</f>
        <v>PE</v>
      </c>
      <c r="Z1061" s="101" t="str">
        <f>IF(H1061=0, "Pedido entregue!", "Pendente")</f>
        <v>Pedido entregue!</v>
      </c>
      <c r="AA1061" s="119"/>
      <c r="AB1061" s="132" t="str">
        <f>IF(Z1061="Pedido Entregue!", IF(AA1061=1, "Retirado do Almoxarifado", IF(AA1061=2, "Material devolvido", "Aguardando retirada")), IF(Z1061="Pendente", "Entrega pendente", ""))</f>
        <v>Aguardando retirada</v>
      </c>
      <c r="AC1061" s="18">
        <v>1</v>
      </c>
      <c r="AD1061" s="18">
        <f>AC1061/SUMIF($P:$P,P1061,$AC:$AC)</f>
        <v>1</v>
      </c>
      <c r="AE1061" s="18">
        <f>IF(R1061=0,0,AC1061/SUMIF($R:$R,R1061,$AC:$AC))</f>
        <v>0.33333333333333331</v>
      </c>
      <c r="AF1061" s="18">
        <f>IF(R1061=0,1,0)</f>
        <v>0</v>
      </c>
      <c r="AH1061" t="str">
        <f>TEXT(J1061,"MMMM")</f>
        <v>julho</v>
      </c>
    </row>
    <row r="1062" spans="1:34" ht="12.75" customHeight="1" x14ac:dyDescent="0.25">
      <c r="A1062" s="90" t="str">
        <f>IF(C1062="Oficina Diversos","Oficina Geral",
IF(ISNUMBER(FIND("Estoque - Colhedoras",C1062)),"Colhedoras",IF(ISNUMBER(FIND("Caldeiraria",C1062)),"Caldeiraria",IF(ISNUMBER(FIND("Borracharia",C1062)),"Borracharia",IF(ISNUMBER(FIND("Lubrificação",C1062)),"Lubrificação",
IF(ISNUMBER(FIND("Estoque - Carregadeiras",C1062)),"Carregadeiras",IF(ISNUMBER(FIND("Estoque - Veic. Leves",C1062)),"Veic. Leves",
IF(ISNUMBER(FIND("Estoque - Caminhões",C1062)),"Caminhões",IF(ISNUMBER(FIND("Estoque - Transbordos",C1062)),"Transbordos",
IF(ISNUMBER(FIND("Estoque - Tratores",C1062)),"Tratores",
IF(ISNUMBER(FIND("Estoque - Máquinas pesadas",C1062)),"Máquinas pesadas",
IF(ISNUMBER(FIND("Estoque - Reboques",C1062)),"Reboques",
IF(C1062="Estoque","Estoque",
IF(AND(ISNUMBER(C1062),C1062&gt;1000,C1062&lt;2000),"Caminhões",
IF(AND(ISNUMBER(C1062),C1062&gt;2000,C1062&lt;3000),"Tratores",
IF(AND(ISNUMBER(C1062),C1062&gt;3000,C1062&lt;4000),"Carregadeiras",
IF(AND(ISNUMBER(C1062),C1062&gt;4000,C1062&lt;5000),"Máquinas pesadas",
IF(AND(ISNUMBER(C1062),C1062&gt;5000,C1062&lt;6000),"Colhedoras",
IF(AND(ISNUMBER(C1062),C1062&gt;7000,C1062&lt;8000),"Irrigação",
IF(AND(ISNUMBER(C1062),C1062&gt;8000,C1062&lt;9000),"Reboques",IF(AND(ISNUMBER(C1062),C1062&gt;0,C1062&lt;1000),"Veic. Leves","")))))))))))))))))))))</f>
        <v>Caminhões</v>
      </c>
      <c r="B1062" s="111"/>
      <c r="C1062" s="171">
        <v>1020</v>
      </c>
      <c r="D1062" s="170">
        <v>39551</v>
      </c>
      <c r="E1062" s="173" t="s">
        <v>25921</v>
      </c>
      <c r="F1062" s="101" t="str">
        <f>IF(ISBLANK(K1062), "Apenas Solicitação", "Tem OC")</f>
        <v>Apenas Solicitação</v>
      </c>
      <c r="G1062" s="170">
        <v>2</v>
      </c>
      <c r="H1062" s="102">
        <f>G1062-I1062</f>
        <v>2</v>
      </c>
      <c r="I1062" s="103"/>
      <c r="J1062" s="174">
        <v>45852</v>
      </c>
      <c r="K1062" s="173"/>
      <c r="L1062" s="173"/>
      <c r="M1062" s="104" t="str">
        <f ca="1">IF(OR(N1062="", N1062=0), "", IF(N1062&gt;TODAY(), "No prazo", "Atrasado"))</f>
        <v/>
      </c>
      <c r="N1062" s="104" t="str">
        <f>IFERROR(K1062 + VALUE(LEFT(L1062, FIND(" ", L1062) - 1)), "")</f>
        <v/>
      </c>
      <c r="O1062" s="105" t="str">
        <f>IF(_xlfn.DAYS(K1062,J1062)&lt;0, "Aguardando OC", _xlfn.DAYS(K1062,J1062))</f>
        <v>Aguardando OC</v>
      </c>
      <c r="P1062" s="170">
        <v>411596</v>
      </c>
      <c r="Q1062" s="55"/>
      <c r="R1062" s="170">
        <v>0</v>
      </c>
      <c r="S1062" s="2">
        <v>221</v>
      </c>
      <c r="T1062" s="65" t="s">
        <v>1029</v>
      </c>
      <c r="U1062" s="170">
        <v>5.4</v>
      </c>
      <c r="V1062" s="170"/>
      <c r="W1062" s="117" t="str">
        <f>IFERROR(VLOOKUP(V1062, Fornecedores!A:C, 3, FALSE), "")</f>
        <v/>
      </c>
      <c r="X1062" s="105" t="str">
        <f>IFERROR(VLOOKUP(V1062, Fornecedores!A:E, 5, FALSE), "")</f>
        <v/>
      </c>
      <c r="Y1062" s="105" t="str">
        <f>IFERROR(VLOOKUP(V1062, Fornecedores!A:F, 6, FALSE), "")</f>
        <v/>
      </c>
      <c r="Z1062" s="101" t="str">
        <f>IF(H1062=0, "Pedido entregue!", "Pendente")</f>
        <v>Pendente</v>
      </c>
      <c r="AA1062" s="119"/>
      <c r="AB1062" s="132" t="str">
        <f>IF(Z1062="Pedido Entregue!", IF(AA1062=1, "Retirado do Almoxarifado", IF(AA1062=2, "Material devolvido", "Aguardando retirada")), IF(Z1062="Pendente", "Entrega pendente", ""))</f>
        <v>Entrega pendente</v>
      </c>
      <c r="AC1062" s="18">
        <v>1</v>
      </c>
      <c r="AD1062" s="18">
        <f>AC1062/SUMIF($P:$P,P1062,$AC:$AC)</f>
        <v>1</v>
      </c>
      <c r="AE1062" s="18">
        <f>IF(R1062=0,0,AC1062/SUMIF($R:$R,R1062,$AC:$AC))</f>
        <v>0</v>
      </c>
      <c r="AF1062" s="18">
        <f>IF(R1062=0,1,0)</f>
        <v>1</v>
      </c>
      <c r="AH1062" t="str">
        <f>TEXT(J1062,"MMMM")</f>
        <v>julho</v>
      </c>
    </row>
    <row r="1063" spans="1:34" ht="12.75" customHeight="1" x14ac:dyDescent="0.25">
      <c r="A1063" s="90" t="str">
        <f>IF(C1063="Oficina Diversos","Oficina Geral",
IF(ISNUMBER(FIND("Estoque - Colhedoras",C1063)),"Colhedoras",IF(ISNUMBER(FIND("Caldeiraria",C1063)),"Caldeiraria",IF(ISNUMBER(FIND("Borracharia",C1063)),"Borracharia",IF(ISNUMBER(FIND("Lubrificação",C1063)),"Lubrificação",
IF(ISNUMBER(FIND("Estoque - Carregadeiras",C1063)),"Carregadeiras",IF(ISNUMBER(FIND("Estoque - Veic. Leves",C1063)),"Veic. Leves",
IF(ISNUMBER(FIND("Estoque - Caminhões",C1063)),"Caminhões",IF(ISNUMBER(FIND("Estoque - Transbordos",C1063)),"Transbordos",
IF(ISNUMBER(FIND("Estoque - Tratores",C1063)),"Tratores",
IF(ISNUMBER(FIND("Estoque - Máquinas pesadas",C1063)),"Máquinas pesadas",
IF(ISNUMBER(FIND("Estoque - Reboques",C1063)),"Reboques",
IF(C1063="Estoque","Estoque",
IF(AND(ISNUMBER(C1063),C1063&gt;1000,C1063&lt;2000),"Caminhões",
IF(AND(ISNUMBER(C1063),C1063&gt;2000,C1063&lt;3000),"Tratores",
IF(AND(ISNUMBER(C1063),C1063&gt;3000,C1063&lt;4000),"Carregadeiras",
IF(AND(ISNUMBER(C1063),C1063&gt;4000,C1063&lt;5000),"Máquinas pesadas",
IF(AND(ISNUMBER(C1063),C1063&gt;5000,C1063&lt;6000),"Colhedoras",
IF(AND(ISNUMBER(C1063),C1063&gt;7000,C1063&lt;8000),"Irrigação",
IF(AND(ISNUMBER(C1063),C1063&gt;8000,C1063&lt;9000),"Reboques",IF(AND(ISNUMBER(C1063),C1063&gt;0,C1063&lt;1000),"Veic. Leves","")))))))))))))))))))))</f>
        <v>Caminhões</v>
      </c>
      <c r="B1063" s="111"/>
      <c r="C1063" s="140">
        <v>1005</v>
      </c>
      <c r="D1063" s="139">
        <v>39635</v>
      </c>
      <c r="E1063" s="141" t="s">
        <v>20456</v>
      </c>
      <c r="F1063" s="101" t="str">
        <f>IF(ISBLANK(K1063), "Apenas Solicitação", "Tem OC")</f>
        <v>Apenas Solicitação</v>
      </c>
      <c r="G1063" s="139">
        <v>1</v>
      </c>
      <c r="H1063" s="102">
        <f>G1063-I1063</f>
        <v>1</v>
      </c>
      <c r="I1063" s="103"/>
      <c r="J1063" s="142">
        <v>45824</v>
      </c>
      <c r="K1063" s="199"/>
      <c r="L1063" s="141"/>
      <c r="M1063" s="104" t="str">
        <f ca="1">IF(OR(N1063="", N1063=0), "", IF(N1063&gt;TODAY(), "No prazo", "Atrasado"))</f>
        <v/>
      </c>
      <c r="N1063" s="104" t="str">
        <f>IFERROR(K1063 + VALUE(LEFT(L1063, FIND(" ", L1063) - 1)), "")</f>
        <v/>
      </c>
      <c r="O1063" s="105" t="str">
        <f>IF(_xlfn.DAYS(K1063,J1063)&lt;0, "Aguardando OC", _xlfn.DAYS(K1063,J1063))</f>
        <v>Aguardando OC</v>
      </c>
      <c r="P1063" s="199">
        <v>407698</v>
      </c>
      <c r="Q1063" s="55"/>
      <c r="R1063" s="199">
        <v>0</v>
      </c>
      <c r="S1063" s="139">
        <v>221</v>
      </c>
      <c r="T1063" s="65" t="s">
        <v>1029</v>
      </c>
      <c r="U1063" s="165">
        <v>457.76</v>
      </c>
      <c r="V1063" s="139"/>
      <c r="W1063" s="117" t="str">
        <f>IFERROR(VLOOKUP(V1063, Fornecedores!A:C, 3, FALSE), "")</f>
        <v/>
      </c>
      <c r="X1063" s="105" t="str">
        <f>IFERROR(VLOOKUP(V1063, Fornecedores!A:E, 5, FALSE), "")</f>
        <v/>
      </c>
      <c r="Y1063" s="105" t="str">
        <f>IFERROR(VLOOKUP(V1063, Fornecedores!A:F, 6, FALSE), "")</f>
        <v/>
      </c>
      <c r="Z1063" s="101" t="str">
        <f>IF(H1063=0, "Pedido entregue!", "Pendente")</f>
        <v>Pendente</v>
      </c>
      <c r="AA1063" s="119"/>
      <c r="AB1063" s="132" t="str">
        <f>IF(Z1063="Pedido Entregue!", IF(AA1063=1, "Retirado do Almoxarifado", IF(AA1063=2, "Material devolvido", "Aguardando retirada")), IF(Z1063="Pendente", "Entrega pendente", ""))</f>
        <v>Entrega pendente</v>
      </c>
      <c r="AC1063" s="18">
        <v>1</v>
      </c>
      <c r="AD1063" s="18">
        <f>AC1063/SUMIF($P:$P,P1063,$AC:$AC)</f>
        <v>1</v>
      </c>
      <c r="AE1063" s="18">
        <f>IF(R1063=0,0,AC1063/SUMIF($R:$R,R1063,$AC:$AC))</f>
        <v>0</v>
      </c>
      <c r="AF1063" s="18">
        <f>IF(R1063=0,1,0)</f>
        <v>1</v>
      </c>
      <c r="AH1063" t="str">
        <f>TEXT(J1063,"MMMM")</f>
        <v>junho</v>
      </c>
    </row>
    <row r="1064" spans="1:34" ht="12.75" hidden="1" customHeight="1" x14ac:dyDescent="0.25">
      <c r="A1064" s="90" t="str">
        <f>IF(C1064="Oficina Diversos","Oficina Geral",
IF(ISNUMBER(FIND("Estoque - Colhedoras",C1064)),"Colhedoras",IF(ISNUMBER(FIND("Caldeiraria",C1064)),"Caldeiraria",IF(ISNUMBER(FIND("Borracharia",C1064)),"Borracharia",IF(ISNUMBER(FIND("Lubrificação",C1064)),"Lubrificação",
IF(ISNUMBER(FIND("Estoque - Carregadeiras",C1064)),"Carregadeiras",IF(ISNUMBER(FIND("Estoque - Veic. Leves",C1064)),"Veic. Leves",
IF(ISNUMBER(FIND("Estoque - Caminhões",C1064)),"Caminhões",IF(ISNUMBER(FIND("Estoque - Transbordos",C1064)),"Transbordos",
IF(ISNUMBER(FIND("Estoque - Tratores",C1064)),"Tratores",
IF(ISNUMBER(FIND("Estoque - Máquinas pesadas",C1064)),"Máquinas pesadas",
IF(ISNUMBER(FIND("Estoque - Reboques",C1064)),"Reboques",
IF(C1064="Estoque","Estoque",
IF(AND(ISNUMBER(C1064),C1064&gt;1000,C1064&lt;2000),"Caminhões",
IF(AND(ISNUMBER(C1064),C1064&gt;2000,C1064&lt;3000),"Tratores",
IF(AND(ISNUMBER(C1064),C1064&gt;3000,C1064&lt;4000),"Carregadeiras",
IF(AND(ISNUMBER(C1064),C1064&gt;4000,C1064&lt;5000),"Máquinas pesadas",
IF(AND(ISNUMBER(C1064),C1064&gt;5000,C1064&lt;6000),"Colhedoras",
IF(AND(ISNUMBER(C1064),C1064&gt;7000,C1064&lt;8000),"Irrigação",
IF(AND(ISNUMBER(C1064),C1064&gt;8000,C1064&lt;9000),"Reboques",IF(AND(ISNUMBER(C1064),C1064&gt;0,C1064&lt;1000),"Veic. Leves","")))))))))))))))))))))</f>
        <v>Caminhões</v>
      </c>
      <c r="B1064" s="8"/>
      <c r="C1064" s="2">
        <v>1012</v>
      </c>
      <c r="D1064" s="2">
        <v>39732</v>
      </c>
      <c r="E1064" s="3" t="s">
        <v>1235</v>
      </c>
      <c r="F1064" s="14" t="str">
        <f>IF(ISBLANK(K1064), "Apenas Solicitação", "Tem OC")</f>
        <v>Tem OC</v>
      </c>
      <c r="G1064" s="2">
        <v>1</v>
      </c>
      <c r="H1064" s="37">
        <f>G1064-I1064</f>
        <v>0</v>
      </c>
      <c r="I1064" s="38">
        <v>1</v>
      </c>
      <c r="J1064" s="4">
        <v>45786</v>
      </c>
      <c r="K1064" s="180">
        <v>45797</v>
      </c>
      <c r="L1064" s="3"/>
      <c r="M1064" s="44"/>
      <c r="N1064" s="44" t="str">
        <f>IFERROR(K1064 + VALUE(LEFT(L1064, FIND(" ", L1064) - 1)), "")</f>
        <v/>
      </c>
      <c r="O1064" s="3">
        <f>IF(_xlfn.DAYS(K1064,J1064)&lt;0, "Aguardando OC", _xlfn.DAYS(K1064,J1064))</f>
        <v>11</v>
      </c>
      <c r="P1064" s="14">
        <v>402353</v>
      </c>
      <c r="Q1064" s="54"/>
      <c r="R1064" s="14">
        <v>167914</v>
      </c>
      <c r="S1064" s="42">
        <v>221</v>
      </c>
      <c r="T1064" s="67" t="s">
        <v>1029</v>
      </c>
      <c r="U1064" s="45">
        <v>875</v>
      </c>
      <c r="V1064" s="2">
        <v>2097</v>
      </c>
      <c r="W1064" s="47" t="str">
        <f>IFERROR(VLOOKUP(V1064, Fornecedores!A:C, 3, FALSE), "")</f>
        <v xml:space="preserve">CAUPECAS            </v>
      </c>
      <c r="X1064" s="43" t="str">
        <f>IFERROR(VLOOKUP(V1064, Fornecedores!A:E, 5, FALSE), "")</f>
        <v>Recife</v>
      </c>
      <c r="Y1064" s="43" t="str">
        <f>IFERROR(VLOOKUP(V1064, Fornecedores!A:F, 6, FALSE), "")</f>
        <v>PE</v>
      </c>
      <c r="Z1064" s="14" t="str">
        <f>IF(H1064=0, "Pedido entregue!", "Pendente")</f>
        <v>Pedido entregue!</v>
      </c>
      <c r="AA1064" s="59">
        <v>1</v>
      </c>
      <c r="AB1064" s="58" t="str">
        <f>IF(Z1064="Pedido Entregue!", IF(AA1064=1, "Retirado do Almoxarifado", IF(AA1064=2, "Material devolvido", "Aguardando retirada")), IF(Z1064="Pendente", "Entrega pendente", ""))</f>
        <v>Retirado do Almoxarifado</v>
      </c>
      <c r="AC1064" s="18">
        <v>1</v>
      </c>
      <c r="AD1064" s="18">
        <f>AC1064/SUMIF($P:$P,P1064,$AC:$AC)</f>
        <v>1</v>
      </c>
      <c r="AE1064" s="18">
        <f>IF(R1064=0,0,AC1064/SUMIF($R:$R,R1064,$AC:$AC))</f>
        <v>0.16666666666666666</v>
      </c>
      <c r="AF1064" s="18">
        <f>IF(R1064=0,1,0)</f>
        <v>0</v>
      </c>
      <c r="AH1064" t="str">
        <f>TEXT(J1064,"MMMM")</f>
        <v>maio</v>
      </c>
    </row>
    <row r="1065" spans="1:34" ht="12.75" hidden="1" customHeight="1" x14ac:dyDescent="0.25">
      <c r="A1065" s="90" t="str">
        <f>IF(C1065="Oficina Diversos","Oficina Geral",
IF(ISNUMBER(FIND("Estoque - Colhedoras",C1065)),"Colhedoras",IF(ISNUMBER(FIND("Caldeiraria",C1065)),"Caldeiraria",IF(ISNUMBER(FIND("Borracharia",C1065)),"Borracharia",IF(ISNUMBER(FIND("Lubrificação",C1065)),"Lubrificação",
IF(ISNUMBER(FIND("Estoque - Carregadeiras",C1065)),"Carregadeiras",IF(ISNUMBER(FIND("Estoque - Veic. Leves",C1065)),"Veic. Leves",
IF(ISNUMBER(FIND("Estoque - Caminhões",C1065)),"Caminhões",IF(ISNUMBER(FIND("Estoque - Transbordos",C1065)),"Transbordos",
IF(ISNUMBER(FIND("Estoque - Tratores",C1065)),"Tratores",
IF(ISNUMBER(FIND("Estoque - Máquinas pesadas",C1065)),"Máquinas pesadas",
IF(ISNUMBER(FIND("Estoque - Reboques",C1065)),"Reboques",
IF(C1065="Estoque","Estoque",
IF(AND(ISNUMBER(C1065),C1065&gt;1000,C1065&lt;2000),"Caminhões",
IF(AND(ISNUMBER(C1065),C1065&gt;2000,C1065&lt;3000),"Tratores",
IF(AND(ISNUMBER(C1065),C1065&gt;3000,C1065&lt;4000),"Carregadeiras",
IF(AND(ISNUMBER(C1065),C1065&gt;4000,C1065&lt;5000),"Máquinas pesadas",
IF(AND(ISNUMBER(C1065),C1065&gt;5000,C1065&lt;6000),"Colhedoras",
IF(AND(ISNUMBER(C1065),C1065&gt;7000,C1065&lt;8000),"Irrigação",
IF(AND(ISNUMBER(C1065),C1065&gt;8000,C1065&lt;9000),"Reboques",IF(AND(ISNUMBER(C1065),C1065&gt;0,C1065&lt;1000),"Veic. Leves","")))))))))))))))))))))</f>
        <v>Caminhões</v>
      </c>
      <c r="B1065" s="8"/>
      <c r="C1065" s="2">
        <v>1011</v>
      </c>
      <c r="D1065" s="2">
        <v>39733</v>
      </c>
      <c r="E1065" s="3" t="s">
        <v>19953</v>
      </c>
      <c r="F1065" s="14" t="str">
        <f>IF(ISBLANK(K1065), "Apenas Solicitação", "Tem OC")</f>
        <v>Tem OC</v>
      </c>
      <c r="G1065" s="2">
        <v>2</v>
      </c>
      <c r="H1065" s="37">
        <f>G1065-I1065</f>
        <v>0</v>
      </c>
      <c r="I1065" s="38">
        <v>2</v>
      </c>
      <c r="J1065" s="4">
        <v>45798</v>
      </c>
      <c r="K1065" s="180">
        <v>45804</v>
      </c>
      <c r="L1065" s="3" t="s">
        <v>20151</v>
      </c>
      <c r="M1065" s="44" t="str">
        <f ca="1">IF(OR(N1065="", N1065=0), "", IF(N1065&gt;TODAY(), "No prazo", "Atrasado"))</f>
        <v>Atrasado</v>
      </c>
      <c r="N1065" s="44">
        <f>IFERROR(K1065 + VALUE(LEFT(L1065, FIND(" ", L1065) - 1)), "")</f>
        <v>45804</v>
      </c>
      <c r="O1065" s="3">
        <f>IF(_xlfn.DAYS(K1065,J1065)&lt;0, "Aguardando OC", _xlfn.DAYS(K1065,J1065))</f>
        <v>6</v>
      </c>
      <c r="P1065" s="14">
        <v>403830</v>
      </c>
      <c r="Q1065" s="12"/>
      <c r="R1065" s="14">
        <v>168243</v>
      </c>
      <c r="S1065" s="2">
        <v>221</v>
      </c>
      <c r="T1065" s="65" t="s">
        <v>1029</v>
      </c>
      <c r="U1065" s="21">
        <v>57</v>
      </c>
      <c r="V1065" s="2">
        <v>2097</v>
      </c>
      <c r="W1065" s="47" t="str">
        <f>IFERROR(VLOOKUP(V1065, Fornecedores!A:C, 3, FALSE), "")</f>
        <v xml:space="preserve">CAUPECAS            </v>
      </c>
      <c r="X1065" s="43" t="str">
        <f>IFERROR(VLOOKUP(V1065, Fornecedores!A:E, 5, FALSE), "")</f>
        <v>Recife</v>
      </c>
      <c r="Y1065" s="43" t="str">
        <f>IFERROR(VLOOKUP(V1065, Fornecedores!A:F, 6, FALSE), "")</f>
        <v>PE</v>
      </c>
      <c r="Z1065" s="14" t="str">
        <f>IF(H1065=0, "Pedido entregue!", "Pendente")</f>
        <v>Pedido entregue!</v>
      </c>
      <c r="AA1065" s="59"/>
      <c r="AB1065" s="58" t="str">
        <f>IF(Z1065="Pedido Entregue!", IF(AA1065=1, "Retirado do Almoxarifado", IF(AA1065=2, "Material devolvido", "Aguardando retirada")), IF(Z1065="Pendente", "Entrega pendente", ""))</f>
        <v>Aguardando retirada</v>
      </c>
      <c r="AC1065" s="18">
        <v>1</v>
      </c>
      <c r="AD1065" s="18">
        <f>AC1065/SUMIF($P:$P,P1065,$AC:$AC)</f>
        <v>1</v>
      </c>
      <c r="AE1065" s="18">
        <f>IF(R1065=0,0,AC1065/SUMIF($R:$R,R1065,$AC:$AC))</f>
        <v>0.1111111111111111</v>
      </c>
      <c r="AF1065" s="18">
        <f>IF(R1065=0,1,0)</f>
        <v>0</v>
      </c>
      <c r="AH1065" t="str">
        <f>TEXT(J1065,"MMMM")</f>
        <v>maio</v>
      </c>
    </row>
    <row r="1066" spans="1:34" ht="12.75" hidden="1" customHeight="1" x14ac:dyDescent="0.25">
      <c r="A1066" s="90" t="str">
        <f>IF(C1066="Oficina Diversos","Oficina Geral",
IF(ISNUMBER(FIND("Estoque - Colhedoras",C1066)),"Colhedoras",IF(ISNUMBER(FIND("Caldeiraria",C1066)),"Caldeiraria",IF(ISNUMBER(FIND("Borracharia",C1066)),"Borracharia",IF(ISNUMBER(FIND("Lubrificação",C1066)),"Lubrificação",
IF(ISNUMBER(FIND("Estoque - Carregadeiras",C1066)),"Carregadeiras",IF(ISNUMBER(FIND("Estoque - Veic. Leves",C1066)),"Veic. Leves",
IF(ISNUMBER(FIND("Estoque - Caminhões",C1066)),"Caminhões",IF(ISNUMBER(FIND("Estoque - Transbordos",C1066)),"Transbordos",
IF(ISNUMBER(FIND("Estoque - Tratores",C1066)),"Tratores",
IF(ISNUMBER(FIND("Estoque - Máquinas pesadas",C1066)),"Máquinas pesadas",
IF(ISNUMBER(FIND("Estoque - Reboques",C1066)),"Reboques",
IF(C1066="Estoque","Estoque",
IF(AND(ISNUMBER(C1066),C1066&gt;1000,C1066&lt;2000),"Caminhões",
IF(AND(ISNUMBER(C1066),C1066&gt;2000,C1066&lt;3000),"Tratores",
IF(AND(ISNUMBER(C1066),C1066&gt;3000,C1066&lt;4000),"Carregadeiras",
IF(AND(ISNUMBER(C1066),C1066&gt;4000,C1066&lt;5000),"Máquinas pesadas",
IF(AND(ISNUMBER(C1066),C1066&gt;5000,C1066&lt;6000),"Colhedoras",
IF(AND(ISNUMBER(C1066),C1066&gt;7000,C1066&lt;8000),"Irrigação",
IF(AND(ISNUMBER(C1066),C1066&gt;8000,C1066&lt;9000),"Reboques",IF(AND(ISNUMBER(C1066),C1066&gt;0,C1066&lt;1000),"Veic. Leves","")))))))))))))))))))))</f>
        <v>Caminhões</v>
      </c>
      <c r="B1066" s="8"/>
      <c r="C1066" s="2">
        <v>1011</v>
      </c>
      <c r="D1066" s="2">
        <v>39734</v>
      </c>
      <c r="E1066" s="3" t="s">
        <v>19954</v>
      </c>
      <c r="F1066" s="14" t="str">
        <f>IF(ISBLANK(K1066), "Apenas Solicitação", "Tem OC")</f>
        <v>Tem OC</v>
      </c>
      <c r="G1066" s="2">
        <v>2</v>
      </c>
      <c r="H1066" s="37">
        <f>G1066-I1066</f>
        <v>0</v>
      </c>
      <c r="I1066" s="38">
        <v>2</v>
      </c>
      <c r="J1066" s="4">
        <v>45798</v>
      </c>
      <c r="K1066" s="180">
        <v>45804</v>
      </c>
      <c r="L1066" s="3" t="s">
        <v>20151</v>
      </c>
      <c r="M1066" s="44" t="str">
        <f ca="1">IF(OR(N1066="", N1066=0), "", IF(N1066&gt;TODAY(), "No prazo", "Atrasado"))</f>
        <v>Atrasado</v>
      </c>
      <c r="N1066" s="44">
        <f>IFERROR(K1066 + VALUE(LEFT(L1066, FIND(" ", L1066) - 1)), "")</f>
        <v>45804</v>
      </c>
      <c r="O1066" s="3">
        <f>IF(_xlfn.DAYS(K1066,J1066)&lt;0, "Aguardando OC", _xlfn.DAYS(K1066,J1066))</f>
        <v>6</v>
      </c>
      <c r="P1066" s="14">
        <v>403829</v>
      </c>
      <c r="Q1066" s="12"/>
      <c r="R1066" s="14">
        <v>168245</v>
      </c>
      <c r="S1066" s="2">
        <v>221</v>
      </c>
      <c r="T1066" s="65" t="s">
        <v>1029</v>
      </c>
      <c r="U1066" s="21">
        <v>2840</v>
      </c>
      <c r="V1066" s="2">
        <v>1623</v>
      </c>
      <c r="W1066" s="47" t="str">
        <f>IFERROR(VLOOKUP(V1066, Fornecedores!A:C, 3, FALSE), "")</f>
        <v xml:space="preserve">ORLANDO PECAS       </v>
      </c>
      <c r="X1066" s="43" t="str">
        <f>IFERROR(VLOOKUP(V1066, Fornecedores!A:E, 5, FALSE), "")</f>
        <v>Recife</v>
      </c>
      <c r="Y1066" s="43" t="str">
        <f>IFERROR(VLOOKUP(V1066, Fornecedores!A:F, 6, FALSE), "")</f>
        <v>PE</v>
      </c>
      <c r="Z1066" s="14" t="str">
        <f>IF(H1066=0, "Pedido entregue!", "Pendente")</f>
        <v>Pedido entregue!</v>
      </c>
      <c r="AA1066" s="59"/>
      <c r="AB1066" s="58" t="str">
        <f>IF(Z1066="Pedido Entregue!", IF(AA1066=1, "Retirado do Almoxarifado", IF(AA1066=2, "Material devolvido", "Aguardando retirada")), IF(Z1066="Pendente", "Entrega pendente", ""))</f>
        <v>Aguardando retirada</v>
      </c>
      <c r="AC1066" s="18">
        <v>1</v>
      </c>
      <c r="AD1066" s="18">
        <f>AC1066/SUMIF($P:$P,P1066,$AC:$AC)</f>
        <v>1</v>
      </c>
      <c r="AE1066" s="18">
        <f>IF(R1066=0,0,AC1066/SUMIF($R:$R,R1066,$AC:$AC))</f>
        <v>0.16666666666666666</v>
      </c>
      <c r="AF1066" s="18">
        <f>IF(R1066=0,1,0)</f>
        <v>0</v>
      </c>
      <c r="AH1066" t="str">
        <f>TEXT(J1066,"MMMM")</f>
        <v>maio</v>
      </c>
    </row>
    <row r="1067" spans="1:34" ht="12.75" hidden="1" customHeight="1" x14ac:dyDescent="0.25">
      <c r="A1067" s="90" t="str">
        <f>IF(C1067="Oficina Diversos","Oficina Geral",
IF(ISNUMBER(FIND("Estoque - Colhedoras",C1067)),"Colhedoras",IF(ISNUMBER(FIND("Caldeiraria",C1067)),"Caldeiraria",IF(ISNUMBER(FIND("Borracharia",C1067)),"Borracharia",IF(ISNUMBER(FIND("Lubrificação",C1067)),"Lubrificação",
IF(ISNUMBER(FIND("Estoque - Carregadeiras",C1067)),"Carregadeiras",IF(ISNUMBER(FIND("Estoque - Veic. Leves",C1067)),"Veic. Leves",
IF(ISNUMBER(FIND("Estoque - Caminhões",C1067)),"Caminhões",IF(ISNUMBER(FIND("Estoque - Transbordos",C1067)),"Transbordos",
IF(ISNUMBER(FIND("Estoque - Tratores",C1067)),"Tratores",
IF(ISNUMBER(FIND("Estoque - Máquinas pesadas",C1067)),"Máquinas pesadas",
IF(ISNUMBER(FIND("Estoque - Reboques",C1067)),"Reboques",
IF(C1067="Estoque","Estoque",
IF(AND(ISNUMBER(C1067),C1067&gt;1000,C1067&lt;2000),"Caminhões",
IF(AND(ISNUMBER(C1067),C1067&gt;2000,C1067&lt;3000),"Tratores",
IF(AND(ISNUMBER(C1067),C1067&gt;3000,C1067&lt;4000),"Carregadeiras",
IF(AND(ISNUMBER(C1067),C1067&gt;4000,C1067&lt;5000),"Máquinas pesadas",
IF(AND(ISNUMBER(C1067),C1067&gt;5000,C1067&lt;6000),"Colhedoras",
IF(AND(ISNUMBER(C1067),C1067&gt;7000,C1067&lt;8000),"Irrigação",
IF(AND(ISNUMBER(C1067),C1067&gt;8000,C1067&lt;9000),"Reboques",IF(AND(ISNUMBER(C1067),C1067&gt;0,C1067&lt;1000),"Veic. Leves","")))))))))))))))))))))</f>
        <v>Estoque</v>
      </c>
      <c r="B1067" s="111"/>
      <c r="C1067" s="113" t="s">
        <v>20692</v>
      </c>
      <c r="D1067" s="2">
        <v>39755</v>
      </c>
      <c r="E1067" s="3" t="s">
        <v>20967</v>
      </c>
      <c r="F1067" s="101" t="str">
        <f>IF(ISBLANK(K1067), "Apenas Solicitação", "Tem OC")</f>
        <v>Tem OC</v>
      </c>
      <c r="G1067" s="2">
        <v>16</v>
      </c>
      <c r="H1067" s="102">
        <f>G1067-I1067</f>
        <v>0</v>
      </c>
      <c r="I1067" s="103">
        <v>16</v>
      </c>
      <c r="J1067" s="4">
        <v>45826</v>
      </c>
      <c r="K1067" s="180">
        <v>45843</v>
      </c>
      <c r="L1067" s="3" t="s">
        <v>20159</v>
      </c>
      <c r="M1067" s="104" t="str">
        <f ca="1">IF(OR(N1067="", N1067=0), "", IF(N1067&gt;TODAY(), "No prazo", "Atrasado"))</f>
        <v>Atrasado</v>
      </c>
      <c r="N1067" s="104">
        <f>IFERROR(K1067 + VALUE(LEFT(L1067, FIND(" ", L1067) - 1)), "")</f>
        <v>45858</v>
      </c>
      <c r="O1067" s="105">
        <f>IF(_xlfn.DAYS(K1067,J1067)&lt;0, "Aguardando OC", _xlfn.DAYS(K1067,J1067))</f>
        <v>17</v>
      </c>
      <c r="P1067" s="14">
        <v>408181</v>
      </c>
      <c r="Q1067" s="12"/>
      <c r="R1067" s="14">
        <v>170462</v>
      </c>
      <c r="S1067" s="2">
        <v>221</v>
      </c>
      <c r="T1067" s="65" t="s">
        <v>1029</v>
      </c>
      <c r="U1067" s="21">
        <v>2601.64</v>
      </c>
      <c r="V1067" s="2">
        <v>6221</v>
      </c>
      <c r="W1067" s="117" t="str">
        <f>IFERROR(VLOOKUP(V1067, Fornecedores!A:C, 3, FALSE), "")</f>
        <v>REGIA PNEUS</v>
      </c>
      <c r="X1067" s="105" t="str">
        <f>IFERROR(VLOOKUP(V1067, Fornecedores!A:E, 5, FALSE), "")</f>
        <v>João Pessoa</v>
      </c>
      <c r="Y1067" s="105" t="str">
        <f>IFERROR(VLOOKUP(V1067, Fornecedores!A:F, 6, FALSE), "")</f>
        <v>PB</v>
      </c>
      <c r="Z1067" s="101" t="str">
        <f>IF(H1067=0, "Pedido entregue!", "Pendente")</f>
        <v>Pedido entregue!</v>
      </c>
      <c r="AA1067" s="119"/>
      <c r="AB1067" s="132" t="str">
        <f>IF(Z1067="Pedido Entregue!", IF(AA1067=1, "Retirado do Almoxarifado", IF(AA1067=2, "Material devolvido", "Aguardando retirada")), IF(Z1067="Pendente", "Entrega pendente", ""))</f>
        <v>Aguardando retirada</v>
      </c>
      <c r="AC1067" s="18">
        <v>1</v>
      </c>
      <c r="AD1067" s="18">
        <f>AC1067/SUMIF($P:$P,P1067,$AC:$AC)</f>
        <v>1</v>
      </c>
      <c r="AE1067" s="18">
        <f>IF(R1067=0,0,AC1067/SUMIF($R:$R,R1067,$AC:$AC))</f>
        <v>0.25</v>
      </c>
      <c r="AF1067" s="18">
        <f>IF(R1067=0,1,0)</f>
        <v>0</v>
      </c>
      <c r="AH1067" t="str">
        <f>TEXT(J1067,"MMMM")</f>
        <v>junho</v>
      </c>
    </row>
    <row r="1068" spans="1:34" ht="12.75" hidden="1" customHeight="1" x14ac:dyDescent="0.25">
      <c r="A1068" s="90" t="str">
        <f>IF(C1068="Oficina Diversos","Oficina Geral",
IF(ISNUMBER(FIND("Estoque - Colhedoras",C1068)),"Colhedoras",IF(ISNUMBER(FIND("Caldeiraria",C1068)),"Caldeiraria",IF(ISNUMBER(FIND("Borracharia",C1068)),"Borracharia",IF(ISNUMBER(FIND("Lubrificação",C1068)),"Lubrificação",
IF(ISNUMBER(FIND("Estoque - Carregadeiras",C1068)),"Carregadeiras",IF(ISNUMBER(FIND("Estoque - Veic. Leves",C1068)),"Veic. Leves",
IF(ISNUMBER(FIND("Estoque - Caminhões",C1068)),"Caminhões",IF(ISNUMBER(FIND("Estoque - Transbordos",C1068)),"Transbordos",
IF(ISNUMBER(FIND("Estoque - Tratores",C1068)),"Tratores",
IF(ISNUMBER(FIND("Estoque - Máquinas pesadas",C1068)),"Máquinas pesadas",
IF(ISNUMBER(FIND("Estoque - Reboques",C1068)),"Reboques",
IF(C1068="Estoque","Estoque",
IF(AND(ISNUMBER(C1068),C1068&gt;1000,C1068&lt;2000),"Caminhões",
IF(AND(ISNUMBER(C1068),C1068&gt;2000,C1068&lt;3000),"Tratores",
IF(AND(ISNUMBER(C1068),C1068&gt;3000,C1068&lt;4000),"Carregadeiras",
IF(AND(ISNUMBER(C1068),C1068&gt;4000,C1068&lt;5000),"Máquinas pesadas",
IF(AND(ISNUMBER(C1068),C1068&gt;5000,C1068&lt;6000),"Colhedoras",
IF(AND(ISNUMBER(C1068),C1068&gt;7000,C1068&lt;8000),"Irrigação",
IF(AND(ISNUMBER(C1068),C1068&gt;8000,C1068&lt;9000),"Reboques",IF(AND(ISNUMBER(C1068),C1068&gt;0,C1068&lt;1000),"Veic. Leves","")))))))))))))))))))))</f>
        <v>Caminhões</v>
      </c>
      <c r="B1068" s="8"/>
      <c r="C1068" s="2">
        <v>1005</v>
      </c>
      <c r="D1068" s="2">
        <v>39809</v>
      </c>
      <c r="E1068" s="3" t="s">
        <v>575</v>
      </c>
      <c r="F1068" s="14" t="str">
        <f>IF(ISBLANK(K1068), "Apenas Solicitação", "Tem OC")</f>
        <v>Tem OC</v>
      </c>
      <c r="G1068" s="2">
        <v>2</v>
      </c>
      <c r="H1068" s="37">
        <f>G1068-I1068</f>
        <v>0</v>
      </c>
      <c r="I1068" s="38">
        <v>2</v>
      </c>
      <c r="J1068" s="4">
        <v>45751</v>
      </c>
      <c r="K1068" s="180">
        <v>45757</v>
      </c>
      <c r="L1068" s="3"/>
      <c r="M1068" s="44" t="str">
        <f ca="1">IF(OR(N1068="", N1068=0), "", IF(N1068&gt;TODAY(), "No prazo", "Atrasado"))</f>
        <v/>
      </c>
      <c r="N1068" s="44" t="str">
        <f>IFERROR(K1068 + VALUE(LEFT(L1068, FIND(" ", L1068) - 1)), "")</f>
        <v/>
      </c>
      <c r="O1068" s="3">
        <f>IF(_xlfn.DAYS(K1068,J1068)&lt;0, "Aguardando OC", _xlfn.DAYS(K1068,J1068))</f>
        <v>6</v>
      </c>
      <c r="P1068" s="14">
        <v>398081</v>
      </c>
      <c r="Q1068" s="169">
        <v>1141958</v>
      </c>
      <c r="R1068" s="14">
        <v>166125</v>
      </c>
      <c r="S1068" s="2">
        <v>685</v>
      </c>
      <c r="T1068" s="65" t="s">
        <v>15</v>
      </c>
      <c r="U1068" s="21">
        <v>26.6</v>
      </c>
      <c r="V1068" s="2">
        <v>2097</v>
      </c>
      <c r="W1068" s="47" t="str">
        <f>IFERROR(VLOOKUP(V1068, Fornecedores!A:C, 3, FALSE), "")</f>
        <v xml:space="preserve">CAUPECAS            </v>
      </c>
      <c r="X1068" s="43" t="str">
        <f>IFERROR(VLOOKUP(V1068, Fornecedores!A:E, 5, FALSE), "")</f>
        <v>Recife</v>
      </c>
      <c r="Y1068" s="43" t="str">
        <f>IFERROR(VLOOKUP(V1068, Fornecedores!A:F, 6, FALSE), "")</f>
        <v>PE</v>
      </c>
      <c r="Z1068" s="14" t="str">
        <f>IF(H1068=0, "Pedido entregue!", "Pendente")</f>
        <v>Pedido entregue!</v>
      </c>
      <c r="AA1068" s="59"/>
      <c r="AB1068" s="58" t="str">
        <f>IF(Z1068="Pedido Entregue!", IF(AA1068=1, "Retirado do Almoxarifado", IF(AA1068=2, "Material devolvido", "Aguardando retirada")), IF(Z1068="Pendente", "Entrega pendente", ""))</f>
        <v>Aguardando retirada</v>
      </c>
      <c r="AC1068" s="18">
        <v>1</v>
      </c>
      <c r="AD1068" s="18">
        <f>AC1068/SUMIF($P:$P,P1068,$AC:$AC)</f>
        <v>1</v>
      </c>
      <c r="AE1068" s="18">
        <f>IF(R1068=0,0,AC1068/SUMIF($R:$R,R1068,$AC:$AC))</f>
        <v>0.2</v>
      </c>
      <c r="AF1068" s="18">
        <f>IF(R1068=0,1,0)</f>
        <v>0</v>
      </c>
      <c r="AG1068" s="18">
        <f>IF(R1068=0,#REF!-J1068,0)</f>
        <v>0</v>
      </c>
      <c r="AH1068" t="str">
        <f>TEXT(J1068,"MMMM")</f>
        <v>abril</v>
      </c>
    </row>
    <row r="1069" spans="1:34" ht="12.75" customHeight="1" x14ac:dyDescent="0.25">
      <c r="A1069" s="90" t="str">
        <f>IF(C1069="Oficina Diversos","Oficina Geral",
IF(ISNUMBER(FIND("Estoque - Colhedoras",C1069)),"Colhedoras",IF(ISNUMBER(FIND("Caldeiraria",C1069)),"Caldeiraria",IF(ISNUMBER(FIND("Borracharia",C1069)),"Borracharia",IF(ISNUMBER(FIND("Lubrificação",C1069)),"Lubrificação",
IF(ISNUMBER(FIND("Estoque - Carregadeiras",C1069)),"Carregadeiras",IF(ISNUMBER(FIND("Estoque - Veic. Leves",C1069)),"Veic. Leves",
IF(ISNUMBER(FIND("Estoque - Caminhões",C1069)),"Caminhões",IF(ISNUMBER(FIND("Estoque - Transbordos",C1069)),"Transbordos",
IF(ISNUMBER(FIND("Estoque - Tratores",C1069)),"Tratores",
IF(ISNUMBER(FIND("Estoque - Máquinas pesadas",C1069)),"Máquinas pesadas",
IF(ISNUMBER(FIND("Estoque - Reboques",C1069)),"Reboques",
IF(C1069="Estoque","Estoque",
IF(AND(ISNUMBER(C1069),C1069&gt;1000,C1069&lt;2000),"Caminhões",
IF(AND(ISNUMBER(C1069),C1069&gt;2000,C1069&lt;3000),"Tratores",
IF(AND(ISNUMBER(C1069),C1069&gt;3000,C1069&lt;4000),"Carregadeiras",
IF(AND(ISNUMBER(C1069),C1069&gt;4000,C1069&lt;5000),"Máquinas pesadas",
IF(AND(ISNUMBER(C1069),C1069&gt;5000,C1069&lt;6000),"Colhedoras",
IF(AND(ISNUMBER(C1069),C1069&gt;7000,C1069&lt;8000),"Irrigação",
IF(AND(ISNUMBER(C1069),C1069&gt;8000,C1069&lt;9000),"Reboques",IF(AND(ISNUMBER(C1069),C1069&gt;0,C1069&lt;1000),"Veic. Leves","")))))))))))))))))))))</f>
        <v>Caminhões</v>
      </c>
      <c r="B1069" s="111"/>
      <c r="C1069" s="171">
        <v>1020</v>
      </c>
      <c r="D1069" s="170">
        <v>39809</v>
      </c>
      <c r="E1069" s="173" t="s">
        <v>575</v>
      </c>
      <c r="F1069" s="101" t="str">
        <f>IF(ISBLANK(K1069), "Apenas Solicitação", "Tem OC")</f>
        <v>Tem OC</v>
      </c>
      <c r="G1069" s="170">
        <v>2</v>
      </c>
      <c r="H1069" s="102">
        <f>G1069-I1069</f>
        <v>2</v>
      </c>
      <c r="I1069" s="103"/>
      <c r="J1069" s="174">
        <v>45852</v>
      </c>
      <c r="K1069" s="174">
        <v>45857</v>
      </c>
      <c r="L1069" s="173" t="s">
        <v>20151</v>
      </c>
      <c r="M1069" s="104" t="str">
        <f ca="1">IF(OR(N1069="", N1069=0), "", IF(N1069&gt;TODAY(), "No prazo", "Atrasado"))</f>
        <v>Atrasado</v>
      </c>
      <c r="N1069" s="104">
        <f>IFERROR(K1069 + VALUE(LEFT(L1069, FIND(" ", L1069) - 1)), "")</f>
        <v>45857</v>
      </c>
      <c r="O1069" s="105">
        <f>IF(_xlfn.DAYS(K1069,J1069)&lt;0, "Aguardando OC", _xlfn.DAYS(K1069,J1069))</f>
        <v>5</v>
      </c>
      <c r="P1069" s="212">
        <v>411609</v>
      </c>
      <c r="Q1069" s="12"/>
      <c r="R1069" s="212">
        <v>171166</v>
      </c>
      <c r="S1069" s="2">
        <v>221</v>
      </c>
      <c r="T1069" s="65" t="s">
        <v>1029</v>
      </c>
      <c r="U1069" s="170">
        <v>11.38</v>
      </c>
      <c r="V1069" s="170">
        <v>4604</v>
      </c>
      <c r="W1069" s="117" t="str">
        <f>IFERROR(VLOOKUP(V1069, Fornecedores!A:C, 3, FALSE), "")</f>
        <v>CABINE</v>
      </c>
      <c r="X1069" s="105" t="str">
        <f>IFERROR(VLOOKUP(V1069, Fornecedores!A:E, 5, FALSE), "")</f>
        <v>Recife</v>
      </c>
      <c r="Y1069" s="105" t="str">
        <f>IFERROR(VLOOKUP(V1069, Fornecedores!A:F, 6, FALSE), "")</f>
        <v>PE</v>
      </c>
      <c r="Z1069" s="101" t="str">
        <f>IF(H1069=0, "Pedido entregue!", "Pendente")</f>
        <v>Pendente</v>
      </c>
      <c r="AA1069" s="119"/>
      <c r="AB1069" s="132" t="str">
        <f>IF(Z1069="Pedido Entregue!", IF(AA1069=1, "Retirado do Almoxarifado", IF(AA1069=2, "Material devolvido", "Aguardando retirada")), IF(Z1069="Pendente", "Entrega pendente", ""))</f>
        <v>Entrega pendente</v>
      </c>
      <c r="AC1069" s="18">
        <v>1</v>
      </c>
      <c r="AD1069" s="18">
        <f>AC1069/SUMIF($P:$P,P1069,$AC:$AC)</f>
        <v>1</v>
      </c>
      <c r="AE1069" s="18">
        <f>IF(R1069=0,0,AC1069/SUMIF($R:$R,R1069,$AC:$AC))</f>
        <v>0.25</v>
      </c>
      <c r="AF1069" s="18">
        <f>IF(R1069=0,1,0)</f>
        <v>0</v>
      </c>
      <c r="AH1069" t="str">
        <f>TEXT(J1069,"MMMM")</f>
        <v>julho</v>
      </c>
    </row>
    <row r="1070" spans="1:34" ht="12.75" customHeight="1" x14ac:dyDescent="0.25">
      <c r="A1070" s="90" t="str">
        <f>IF(C1070="Oficina Diversos","Oficina Geral",
IF(ISNUMBER(FIND("Estoque - Colhedoras",C1070)),"Colhedoras",IF(ISNUMBER(FIND("Caldeiraria",C1070)),"Caldeiraria",IF(ISNUMBER(FIND("Borracharia",C1070)),"Borracharia",IF(ISNUMBER(FIND("Lubrificação",C1070)),"Lubrificação",
IF(ISNUMBER(FIND("Estoque - Carregadeiras",C1070)),"Carregadeiras",IF(ISNUMBER(FIND("Estoque - Veic. Leves",C1070)),"Veic. Leves",
IF(ISNUMBER(FIND("Estoque - Caminhões",C1070)),"Caminhões",IF(ISNUMBER(FIND("Estoque - Transbordos",C1070)),"Transbordos",
IF(ISNUMBER(FIND("Estoque - Tratores",C1070)),"Tratores",
IF(ISNUMBER(FIND("Estoque - Máquinas pesadas",C1070)),"Máquinas pesadas",
IF(ISNUMBER(FIND("Estoque - Reboques",C1070)),"Reboques",
IF(C1070="Estoque","Estoque",
IF(AND(ISNUMBER(C1070),C1070&gt;1000,C1070&lt;2000),"Caminhões",
IF(AND(ISNUMBER(C1070),C1070&gt;2000,C1070&lt;3000),"Tratores",
IF(AND(ISNUMBER(C1070),C1070&gt;3000,C1070&lt;4000),"Carregadeiras",
IF(AND(ISNUMBER(C1070),C1070&gt;4000,C1070&lt;5000),"Máquinas pesadas",
IF(AND(ISNUMBER(C1070),C1070&gt;5000,C1070&lt;6000),"Colhedoras",
IF(AND(ISNUMBER(C1070),C1070&gt;7000,C1070&lt;8000),"Irrigação",
IF(AND(ISNUMBER(C1070),C1070&gt;8000,C1070&lt;9000),"Reboques",IF(AND(ISNUMBER(C1070),C1070&gt;0,C1070&lt;1000),"Veic. Leves","")))))))))))))))))))))</f>
        <v>Caminhões</v>
      </c>
      <c r="B1070" s="111"/>
      <c r="C1070" s="171">
        <v>1021</v>
      </c>
      <c r="D1070" s="170">
        <v>39809</v>
      </c>
      <c r="E1070" s="173" t="s">
        <v>575</v>
      </c>
      <c r="F1070" s="101" t="str">
        <f>IF(ISBLANK(K1070), "Apenas Solicitação", "Tem OC")</f>
        <v>Tem OC</v>
      </c>
      <c r="G1070" s="170">
        <v>2</v>
      </c>
      <c r="H1070" s="102">
        <f>G1070-I1070</f>
        <v>2</v>
      </c>
      <c r="I1070" s="103"/>
      <c r="J1070" s="174">
        <v>45852</v>
      </c>
      <c r="K1070" s="174">
        <v>45857</v>
      </c>
      <c r="L1070" s="173" t="s">
        <v>20151</v>
      </c>
      <c r="M1070" s="104" t="str">
        <f ca="1">IF(OR(N1070="", N1070=0), "", IF(N1070&gt;TODAY(), "No prazo", "Atrasado"))</f>
        <v>Atrasado</v>
      </c>
      <c r="N1070" s="104">
        <f>IFERROR(K1070 + VALUE(LEFT(L1070, FIND(" ", L1070) - 1)), "")</f>
        <v>45857</v>
      </c>
      <c r="O1070" s="105">
        <f>IF(_xlfn.DAYS(K1070,J1070)&lt;0, "Aguardando OC", _xlfn.DAYS(K1070,J1070))</f>
        <v>5</v>
      </c>
      <c r="P1070" s="212">
        <v>411632</v>
      </c>
      <c r="Q1070" s="12"/>
      <c r="R1070" s="212">
        <v>171166</v>
      </c>
      <c r="S1070" s="2">
        <v>221</v>
      </c>
      <c r="T1070" s="65" t="s">
        <v>1029</v>
      </c>
      <c r="U1070" s="170">
        <v>11.38</v>
      </c>
      <c r="V1070" s="170">
        <v>4604</v>
      </c>
      <c r="W1070" s="117" t="str">
        <f>IFERROR(VLOOKUP(V1070, Fornecedores!A:C, 3, FALSE), "")</f>
        <v>CABINE</v>
      </c>
      <c r="X1070" s="105" t="str">
        <f>IFERROR(VLOOKUP(V1070, Fornecedores!A:E, 5, FALSE), "")</f>
        <v>Recife</v>
      </c>
      <c r="Y1070" s="105" t="str">
        <f>IFERROR(VLOOKUP(V1070, Fornecedores!A:F, 6, FALSE), "")</f>
        <v>PE</v>
      </c>
      <c r="Z1070" s="101" t="str">
        <f>IF(H1070=0, "Pedido entregue!", "Pendente")</f>
        <v>Pendente</v>
      </c>
      <c r="AA1070" s="119"/>
      <c r="AB1070" s="132" t="str">
        <f>IF(Z1070="Pedido Entregue!", IF(AA1070=1, "Retirado do Almoxarifado", IF(AA1070=2, "Material devolvido", "Aguardando retirada")), IF(Z1070="Pendente", "Entrega pendente", ""))</f>
        <v>Entrega pendente</v>
      </c>
      <c r="AC1070" s="18">
        <v>1</v>
      </c>
      <c r="AD1070" s="18">
        <f>AC1070/SUMIF($P:$P,P1070,$AC:$AC)</f>
        <v>1</v>
      </c>
      <c r="AE1070" s="18">
        <f>IF(R1070=0,0,AC1070/SUMIF($R:$R,R1070,$AC:$AC))</f>
        <v>0.25</v>
      </c>
      <c r="AF1070" s="18">
        <f>IF(R1070=0,1,0)</f>
        <v>0</v>
      </c>
      <c r="AH1070" t="str">
        <f>TEXT(J1070,"MMMM")</f>
        <v>julho</v>
      </c>
    </row>
    <row r="1071" spans="1:34" ht="12.75" hidden="1" customHeight="1" x14ac:dyDescent="0.25">
      <c r="A1071" s="90" t="str">
        <f>IF(C1071="Oficina Diversos","Oficina Geral",
IF(ISNUMBER(FIND("Estoque - Colhedoras",C1071)),"Colhedoras",IF(ISNUMBER(FIND("Caldeiraria",C1071)),"Caldeiraria",IF(ISNUMBER(FIND("Borracharia",C1071)),"Borracharia",IF(ISNUMBER(FIND("Lubrificação",C1071)),"Lubrificação",
IF(ISNUMBER(FIND("Estoque - Carregadeiras",C1071)),"Carregadeiras",IF(ISNUMBER(FIND("Estoque - Veic. Leves",C1071)),"Veic. Leves",
IF(ISNUMBER(FIND("Estoque - Caminhões",C1071)),"Caminhões",IF(ISNUMBER(FIND("Estoque - Transbordos",C1071)),"Transbordos",
IF(ISNUMBER(FIND("Estoque - Tratores",C1071)),"Tratores",
IF(ISNUMBER(FIND("Estoque - Máquinas pesadas",C1071)),"Máquinas pesadas",
IF(ISNUMBER(FIND("Estoque - Reboques",C1071)),"Reboques",
IF(C1071="Estoque","Estoque",
IF(AND(ISNUMBER(C1071),C1071&gt;1000,C1071&lt;2000),"Caminhões",
IF(AND(ISNUMBER(C1071),C1071&gt;2000,C1071&lt;3000),"Tratores",
IF(AND(ISNUMBER(C1071),C1071&gt;3000,C1071&lt;4000),"Carregadeiras",
IF(AND(ISNUMBER(C1071),C1071&gt;4000,C1071&lt;5000),"Máquinas pesadas",
IF(AND(ISNUMBER(C1071),C1071&gt;5000,C1071&lt;6000),"Colhedoras",
IF(AND(ISNUMBER(C1071),C1071&gt;7000,C1071&lt;8000),"Irrigação",
IF(AND(ISNUMBER(C1071),C1071&gt;8000,C1071&lt;9000),"Reboques",IF(AND(ISNUMBER(C1071),C1071&gt;0,C1071&lt;1000),"Veic. Leves","")))))))))))))))))))))</f>
        <v>Caminhões</v>
      </c>
      <c r="B1071" s="111"/>
      <c r="C1071" s="113">
        <v>1023</v>
      </c>
      <c r="D1071" s="113">
        <v>39809</v>
      </c>
      <c r="E1071" s="105" t="s">
        <v>575</v>
      </c>
      <c r="F1071" s="101" t="str">
        <f>IF(ISBLANK(K1071), "Apenas Solicitação", "Tem OC")</f>
        <v>Tem OC</v>
      </c>
      <c r="G1071" s="2">
        <v>2</v>
      </c>
      <c r="H1071" s="102">
        <f>G1071-I1071</f>
        <v>0</v>
      </c>
      <c r="I1071" s="103">
        <v>2</v>
      </c>
      <c r="J1071" s="4">
        <v>45821</v>
      </c>
      <c r="K1071" s="180">
        <v>45826</v>
      </c>
      <c r="L1071" s="3" t="s">
        <v>20151</v>
      </c>
      <c r="M1071" s="104" t="str">
        <f ca="1">IF(OR(N1071="", N1071=0), "", IF(N1071&gt;TODAY(), "No prazo", "Atrasado"))</f>
        <v>Atrasado</v>
      </c>
      <c r="N1071" s="104">
        <f>IFERROR(K1071 + VALUE(LEFT(L1071, FIND(" ", L1071) - 1)), "")</f>
        <v>45826</v>
      </c>
      <c r="O1071" s="105">
        <f>IF(_xlfn.DAYS(K1071,J1071)&lt;0, "Aguardando OC", _xlfn.DAYS(K1071,J1071))</f>
        <v>5</v>
      </c>
      <c r="P1071" s="14">
        <v>407558</v>
      </c>
      <c r="Q1071" s="12"/>
      <c r="R1071" s="14">
        <v>169522</v>
      </c>
      <c r="S1071" s="2">
        <v>221</v>
      </c>
      <c r="T1071" s="65" t="s">
        <v>1029</v>
      </c>
      <c r="U1071" s="21">
        <v>169.56</v>
      </c>
      <c r="V1071" s="2">
        <v>2097</v>
      </c>
      <c r="W1071" s="117" t="str">
        <f>IFERROR(VLOOKUP(V1071, Fornecedores!A:C, 3, FALSE), "")</f>
        <v xml:space="preserve">CAUPECAS            </v>
      </c>
      <c r="X1071" s="105" t="str">
        <f>IFERROR(VLOOKUP(V1071, Fornecedores!A:E, 5, FALSE), "")</f>
        <v>Recife</v>
      </c>
      <c r="Y1071" s="105" t="str">
        <f>IFERROR(VLOOKUP(V1071, Fornecedores!A:F, 6, FALSE), "")</f>
        <v>PE</v>
      </c>
      <c r="Z1071" s="101" t="str">
        <f>IF(H1071=0, "Pedido entregue!", "Pendente")</f>
        <v>Pedido entregue!</v>
      </c>
      <c r="AA1071" s="119"/>
      <c r="AB1071" s="132" t="str">
        <f>IF(Z1071="Pedido Entregue!", IF(AA1071=1, "Retirado do Almoxarifado", IF(AA1071=2, "Material devolvido", "Aguardando retirada")), IF(Z1071="Pendente", "Entrega pendente", ""))</f>
        <v>Aguardando retirada</v>
      </c>
      <c r="AC1071" s="18"/>
      <c r="AD1071" s="18" t="e">
        <f>AC1071/SUMIF($P:$P,P1071,$AC:$AC)</f>
        <v>#DIV/0!</v>
      </c>
      <c r="AE1071" s="18" t="e">
        <f>IF(R1071=0,0,AC1071/SUMIF($R:$R,R1071,$AC:$AC))</f>
        <v>#DIV/0!</v>
      </c>
      <c r="AF1071" s="18">
        <f>IF(R1071=0,1,0)</f>
        <v>0</v>
      </c>
      <c r="AH1071" t="str">
        <f>TEXT(J1071,"MMMM")</f>
        <v>junho</v>
      </c>
    </row>
    <row r="1072" spans="1:34" ht="12.75" hidden="1" customHeight="1" x14ac:dyDescent="0.25">
      <c r="A1072" s="90" t="str">
        <f>IF(C1072="Oficina Diversos","Oficina Geral",
IF(ISNUMBER(FIND("Estoque - Colhedoras",C1072)),"Colhedoras",IF(ISNUMBER(FIND("Caldeiraria",C1072)),"Caldeiraria",IF(ISNUMBER(FIND("Borracharia",C1072)),"Borracharia",IF(ISNUMBER(FIND("Lubrificação",C1072)),"Lubrificação",
IF(ISNUMBER(FIND("Estoque - Carregadeiras",C1072)),"Carregadeiras",IF(ISNUMBER(FIND("Estoque - Veic. Leves",C1072)),"Veic. Leves",
IF(ISNUMBER(FIND("Estoque - Caminhões",C1072)),"Caminhões",IF(ISNUMBER(FIND("Estoque - Transbordos",C1072)),"Transbordos",
IF(ISNUMBER(FIND("Estoque - Tratores",C1072)),"Tratores",
IF(ISNUMBER(FIND("Estoque - Máquinas pesadas",C1072)),"Máquinas pesadas",
IF(ISNUMBER(FIND("Estoque - Reboques",C1072)),"Reboques",
IF(C1072="Estoque","Estoque",
IF(AND(ISNUMBER(C1072),C1072&gt;1000,C1072&lt;2000),"Caminhões",
IF(AND(ISNUMBER(C1072),C1072&gt;2000,C1072&lt;3000),"Tratores",
IF(AND(ISNUMBER(C1072),C1072&gt;3000,C1072&lt;4000),"Carregadeiras",
IF(AND(ISNUMBER(C1072),C1072&gt;4000,C1072&lt;5000),"Máquinas pesadas",
IF(AND(ISNUMBER(C1072),C1072&gt;5000,C1072&lt;6000),"Colhedoras",
IF(AND(ISNUMBER(C1072),C1072&gt;7000,C1072&lt;8000),"Irrigação",
IF(AND(ISNUMBER(C1072),C1072&gt;8000,C1072&lt;9000),"Reboques",IF(AND(ISNUMBER(C1072),C1072&gt;0,C1072&lt;1000),"Veic. Leves","")))))))))))))))))))))</f>
        <v>Caminhões</v>
      </c>
      <c r="B1072" s="111"/>
      <c r="C1072" s="113" t="s">
        <v>20247</v>
      </c>
      <c r="D1072" s="2">
        <v>39841</v>
      </c>
      <c r="E1072" s="3" t="s">
        <v>20479</v>
      </c>
      <c r="F1072" s="101" t="str">
        <f>IF(ISBLANK(K1072), "Apenas Solicitação", "Tem OC")</f>
        <v>Tem OC</v>
      </c>
      <c r="G1072" s="2">
        <v>4</v>
      </c>
      <c r="H1072" s="102">
        <f>G1072-I1072</f>
        <v>0</v>
      </c>
      <c r="I1072" s="103">
        <v>4</v>
      </c>
      <c r="J1072" s="4">
        <v>45825</v>
      </c>
      <c r="K1072" s="180">
        <v>45841</v>
      </c>
      <c r="L1072" s="3" t="s">
        <v>20151</v>
      </c>
      <c r="M1072" s="104" t="str">
        <f ca="1">IF(OR(N1072="", N1072=0), "", IF(N1072&gt;TODAY(), "No prazo", "Atrasado"))</f>
        <v>Atrasado</v>
      </c>
      <c r="N1072" s="104">
        <f>IFERROR(K1072 + VALUE(LEFT(L1072, FIND(" ", L1072) - 1)), "")</f>
        <v>45841</v>
      </c>
      <c r="O1072" s="105">
        <f>IF(_xlfn.DAYS(K1072,J1072)&lt;0, "Aguardando OC", _xlfn.DAYS(K1072,J1072))</f>
        <v>16</v>
      </c>
      <c r="P1072" s="14">
        <v>407996</v>
      </c>
      <c r="Q1072" s="12"/>
      <c r="R1072" s="14">
        <v>170314</v>
      </c>
      <c r="S1072" s="2">
        <v>221</v>
      </c>
      <c r="T1072" s="65" t="s">
        <v>1029</v>
      </c>
      <c r="U1072" s="21">
        <v>180</v>
      </c>
      <c r="V1072" s="2">
        <v>2528</v>
      </c>
      <c r="W1072" s="117" t="str">
        <f>IFERROR(VLOOKUP(V1072, Fornecedores!A:C, 3, FALSE), "")</f>
        <v xml:space="preserve">REDIESEL            </v>
      </c>
      <c r="X1072" s="105" t="str">
        <f>IFERROR(VLOOKUP(V1072, Fornecedores!A:E, 5, FALSE), "")</f>
        <v>Jaboatão dos Guararapes</v>
      </c>
      <c r="Y1072" s="105" t="str">
        <f>IFERROR(VLOOKUP(V1072, Fornecedores!A:F, 6, FALSE), "")</f>
        <v>PE</v>
      </c>
      <c r="Z1072" s="101" t="str">
        <f>IF(H1072=0, "Pedido entregue!", "Pendente")</f>
        <v>Pedido entregue!</v>
      </c>
      <c r="AA1072" s="119"/>
      <c r="AB1072" s="132" t="str">
        <f>IF(Z1072="Pedido Entregue!", IF(AA1072=1, "Retirado do Almoxarifado", IF(AA1072=2, "Material devolvido", "Aguardando retirada")), IF(Z1072="Pendente", "Entrega pendente", ""))</f>
        <v>Aguardando retirada</v>
      </c>
      <c r="AC1072" s="18">
        <v>1</v>
      </c>
      <c r="AD1072" s="18">
        <f>AC1072/SUMIF($P:$P,P1072,$AC:$AC)</f>
        <v>1</v>
      </c>
      <c r="AE1072" s="18">
        <f>IF(R1072=0,0,AC1072/SUMIF($R:$R,R1072,$AC:$AC))</f>
        <v>1</v>
      </c>
      <c r="AF1072" s="18">
        <f>IF(R1072=0,1,0)</f>
        <v>0</v>
      </c>
      <c r="AH1072" t="str">
        <f>TEXT(J1072,"MMMM")</f>
        <v>junho</v>
      </c>
    </row>
    <row r="1073" spans="1:34" ht="12.75" hidden="1" customHeight="1" x14ac:dyDescent="0.25">
      <c r="A1073" s="90" t="str">
        <f>IF(C1073="Oficina Diversos","Oficina Geral",
IF(ISNUMBER(FIND("Estoque - Colhedoras",C1073)),"Colhedoras",IF(ISNUMBER(FIND("Caldeiraria",C1073)),"Caldeiraria",IF(ISNUMBER(FIND("Borracharia",C1073)),"Borracharia",IF(ISNUMBER(FIND("Lubrificação",C1073)),"Lubrificação",
IF(ISNUMBER(FIND("Estoque - Carregadeiras",C1073)),"Carregadeiras",IF(ISNUMBER(FIND("Estoque - Veic. Leves",C1073)),"Veic. Leves",
IF(ISNUMBER(FIND("Estoque - Caminhões",C1073)),"Caminhões",IF(ISNUMBER(FIND("Estoque - Transbordos",C1073)),"Transbordos",
IF(ISNUMBER(FIND("Estoque - Tratores",C1073)),"Tratores",
IF(ISNUMBER(FIND("Estoque - Máquinas pesadas",C1073)),"Máquinas pesadas",
IF(ISNUMBER(FIND("Estoque - Reboques",C1073)),"Reboques",
IF(C1073="Estoque","Estoque",
IF(AND(ISNUMBER(C1073),C1073&gt;1000,C1073&lt;2000),"Caminhões",
IF(AND(ISNUMBER(C1073),C1073&gt;2000,C1073&lt;3000),"Tratores",
IF(AND(ISNUMBER(C1073),C1073&gt;3000,C1073&lt;4000),"Carregadeiras",
IF(AND(ISNUMBER(C1073),C1073&gt;4000,C1073&lt;5000),"Máquinas pesadas",
IF(AND(ISNUMBER(C1073),C1073&gt;5000,C1073&lt;6000),"Colhedoras",
IF(AND(ISNUMBER(C1073),C1073&gt;7000,C1073&lt;8000),"Irrigação",
IF(AND(ISNUMBER(C1073),C1073&gt;8000,C1073&lt;9000),"Reboques",IF(AND(ISNUMBER(C1073),C1073&gt;0,C1073&lt;1000),"Veic. Leves","")))))))))))))))))))))</f>
        <v>Caminhões</v>
      </c>
      <c r="B1073" s="8"/>
      <c r="C1073" s="2">
        <v>1021</v>
      </c>
      <c r="D1073" s="2">
        <v>39897</v>
      </c>
      <c r="E1073" s="3" t="s">
        <v>19969</v>
      </c>
      <c r="F1073" s="14" t="str">
        <f>IF(ISBLANK(K1073), "Apenas Solicitação", "Tem OC")</f>
        <v>Tem OC</v>
      </c>
      <c r="G1073" s="2">
        <v>1</v>
      </c>
      <c r="H1073" s="37">
        <f>G1073-I1073</f>
        <v>0</v>
      </c>
      <c r="I1073" s="38">
        <v>1</v>
      </c>
      <c r="J1073" s="4">
        <v>45799</v>
      </c>
      <c r="K1073" s="180">
        <v>45804</v>
      </c>
      <c r="L1073" s="3" t="s">
        <v>20151</v>
      </c>
      <c r="M1073" s="44" t="str">
        <f ca="1">IF(OR(N1073="", N1073=0), "", IF(N1073&gt;TODAY(), "No prazo", "Atrasado"))</f>
        <v>Atrasado</v>
      </c>
      <c r="N1073" s="44">
        <f>IFERROR(K1073 + VALUE(LEFT(L1073, FIND(" ", L1073) - 1)), "")</f>
        <v>45804</v>
      </c>
      <c r="O1073" s="3">
        <f>IF(_xlfn.DAYS(K1073,J1073)&lt;0, "Aguardando OC", _xlfn.DAYS(K1073,J1073))</f>
        <v>5</v>
      </c>
      <c r="P1073" s="14">
        <v>403977</v>
      </c>
      <c r="Q1073" s="12"/>
      <c r="R1073" s="14">
        <v>168243</v>
      </c>
      <c r="S1073" s="2">
        <v>221</v>
      </c>
      <c r="T1073" s="65" t="s">
        <v>1029</v>
      </c>
      <c r="U1073" s="21">
        <v>765.47</v>
      </c>
      <c r="V1073" s="2">
        <v>2097</v>
      </c>
      <c r="W1073" s="47" t="str">
        <f>IFERROR(VLOOKUP(V1073, Fornecedores!A:C, 3, FALSE), "")</f>
        <v xml:space="preserve">CAUPECAS            </v>
      </c>
      <c r="X1073" s="43" t="str">
        <f>IFERROR(VLOOKUP(V1073, Fornecedores!A:E, 5, FALSE), "")</f>
        <v>Recife</v>
      </c>
      <c r="Y1073" s="43" t="str">
        <f>IFERROR(VLOOKUP(V1073, Fornecedores!A:F, 6, FALSE), "")</f>
        <v>PE</v>
      </c>
      <c r="Z1073" s="14" t="str">
        <f>IF(H1073=0, "Pedido entregue!", "Pendente")</f>
        <v>Pedido entregue!</v>
      </c>
      <c r="AA1073" s="59"/>
      <c r="AB1073" s="58" t="str">
        <f>IF(Z1073="Pedido Entregue!", IF(AA1073=1, "Retirado do Almoxarifado", IF(AA1073=2, "Material devolvido", "Aguardando retirada")), IF(Z1073="Pendente", "Entrega pendente", ""))</f>
        <v>Aguardando retirada</v>
      </c>
      <c r="AC1073" s="18">
        <v>1</v>
      </c>
      <c r="AD1073" s="18">
        <f>AC1073/SUMIF($P:$P,P1073,$AC:$AC)</f>
        <v>1</v>
      </c>
      <c r="AE1073" s="18">
        <f>IF(R1073=0,0,AC1073/SUMIF($R:$R,R1073,$AC:$AC))</f>
        <v>0.1111111111111111</v>
      </c>
      <c r="AF1073" s="18">
        <f>IF(R1073=0,1,0)</f>
        <v>0</v>
      </c>
      <c r="AH1073" t="str">
        <f>TEXT(J1073,"MMMM")</f>
        <v>maio</v>
      </c>
    </row>
    <row r="1074" spans="1:34" ht="12.75" hidden="1" customHeight="1" x14ac:dyDescent="0.25">
      <c r="A1074" s="90" t="str">
        <f>IF(C1074="Oficina Diversos","Oficina Geral",
IF(ISNUMBER(FIND("Estoque - Colhedoras",C1074)),"Colhedoras",IF(ISNUMBER(FIND("Caldeiraria",C1074)),"Caldeiraria",IF(ISNUMBER(FIND("Borracharia",C1074)),"Borracharia",IF(ISNUMBER(FIND("Lubrificação",C1074)),"Lubrificação",
IF(ISNUMBER(FIND("Estoque - Carregadeiras",C1074)),"Carregadeiras",IF(ISNUMBER(FIND("Estoque - Veic. Leves",C1074)),"Veic. Leves",
IF(ISNUMBER(FIND("Estoque - Caminhões",C1074)),"Caminhões",IF(ISNUMBER(FIND("Estoque - Transbordos",C1074)),"Transbordos",
IF(ISNUMBER(FIND("Estoque - Tratores",C1074)),"Tratores",
IF(ISNUMBER(FIND("Estoque - Máquinas pesadas",C1074)),"Máquinas pesadas",
IF(ISNUMBER(FIND("Estoque - Reboques",C1074)),"Reboques",
IF(C1074="Estoque","Estoque",
IF(AND(ISNUMBER(C1074),C1074&gt;1000,C1074&lt;2000),"Caminhões",
IF(AND(ISNUMBER(C1074),C1074&gt;2000,C1074&lt;3000),"Tratores",
IF(AND(ISNUMBER(C1074),C1074&gt;3000,C1074&lt;4000),"Carregadeiras",
IF(AND(ISNUMBER(C1074),C1074&gt;4000,C1074&lt;5000),"Máquinas pesadas",
IF(AND(ISNUMBER(C1074),C1074&gt;5000,C1074&lt;6000),"Colhedoras",
IF(AND(ISNUMBER(C1074),C1074&gt;7000,C1074&lt;8000),"Irrigação",
IF(AND(ISNUMBER(C1074),C1074&gt;8000,C1074&lt;9000),"Reboques",IF(AND(ISNUMBER(C1074),C1074&gt;0,C1074&lt;1000),"Veic. Leves","")))))))))))))))))))))</f>
        <v>Caminhões</v>
      </c>
      <c r="B1074" s="8"/>
      <c r="C1074" s="2">
        <v>1021</v>
      </c>
      <c r="D1074" s="2">
        <v>39900</v>
      </c>
      <c r="E1074" s="3" t="s">
        <v>19965</v>
      </c>
      <c r="F1074" s="14" t="str">
        <f>IF(ISBLANK(K1074), "Apenas Solicitação", "Tem OC")</f>
        <v>Tem OC</v>
      </c>
      <c r="G1074" s="2">
        <v>2</v>
      </c>
      <c r="H1074" s="37">
        <f>G1074-I1074</f>
        <v>0</v>
      </c>
      <c r="I1074" s="38">
        <v>2</v>
      </c>
      <c r="J1074" s="4">
        <v>45798</v>
      </c>
      <c r="K1074" s="180">
        <v>45804</v>
      </c>
      <c r="L1074" s="3" t="s">
        <v>20151</v>
      </c>
      <c r="M1074" s="44" t="str">
        <f ca="1">IF(OR(N1074="", N1074=0), "", IF(N1074&gt;TODAY(), "No prazo", "Atrasado"))</f>
        <v>Atrasado</v>
      </c>
      <c r="N1074" s="44">
        <f>IFERROR(K1074 + VALUE(LEFT(L1074, FIND(" ", L1074) - 1)), "")</f>
        <v>45804</v>
      </c>
      <c r="O1074" s="3">
        <f>IF(_xlfn.DAYS(K1074,J1074)&lt;0, "Aguardando OC", _xlfn.DAYS(K1074,J1074))</f>
        <v>6</v>
      </c>
      <c r="P1074" s="14">
        <v>403849</v>
      </c>
      <c r="Q1074" s="12"/>
      <c r="R1074" s="14">
        <v>168243</v>
      </c>
      <c r="S1074" s="2">
        <v>221</v>
      </c>
      <c r="T1074" s="65" t="s">
        <v>1029</v>
      </c>
      <c r="U1074" s="21">
        <v>36</v>
      </c>
      <c r="V1074" s="2">
        <v>2097</v>
      </c>
      <c r="W1074" s="47" t="str">
        <f>IFERROR(VLOOKUP(V1074, Fornecedores!A:C, 3, FALSE), "")</f>
        <v xml:space="preserve">CAUPECAS            </v>
      </c>
      <c r="X1074" s="43" t="str">
        <f>IFERROR(VLOOKUP(V1074, Fornecedores!A:E, 5, FALSE), "")</f>
        <v>Recife</v>
      </c>
      <c r="Y1074" s="43" t="str">
        <f>IFERROR(VLOOKUP(V1074, Fornecedores!A:F, 6, FALSE), "")</f>
        <v>PE</v>
      </c>
      <c r="Z1074" s="14" t="str">
        <f>IF(H1074=0, "Pedido entregue!", "Pendente")</f>
        <v>Pedido entregue!</v>
      </c>
      <c r="AA1074" s="59"/>
      <c r="AB1074" s="58" t="str">
        <f>IF(Z1074="Pedido Entregue!", IF(AA1074=1, "Retirado do Almoxarifado", IF(AA1074=2, "Material devolvido", "Aguardando retirada")), IF(Z1074="Pendente", "Entrega pendente", ""))</f>
        <v>Aguardando retirada</v>
      </c>
      <c r="AC1074" s="18">
        <v>1</v>
      </c>
      <c r="AD1074" s="18">
        <f>AC1074/SUMIF($P:$P,P1074,$AC:$AC)</f>
        <v>1</v>
      </c>
      <c r="AE1074" s="18">
        <f>IF(R1074=0,0,AC1074/SUMIF($R:$R,R1074,$AC:$AC))</f>
        <v>0.1111111111111111</v>
      </c>
      <c r="AF1074" s="18">
        <f>IF(R1074=0,1,0)</f>
        <v>0</v>
      </c>
      <c r="AH1074" t="str">
        <f>TEXT(J1074,"MMMM")</f>
        <v>maio</v>
      </c>
    </row>
    <row r="1075" spans="1:34" ht="12.75" customHeight="1" x14ac:dyDescent="0.25">
      <c r="A1075" s="90" t="str">
        <f>IF(C1075="Oficina Diversos","Oficina Geral",
IF(ISNUMBER(FIND("Estoque - Colhedoras",C1075)),"Colhedoras",IF(ISNUMBER(FIND("Caldeiraria",C1075)),"Caldeiraria",IF(ISNUMBER(FIND("Borracharia",C1075)),"Borracharia",IF(ISNUMBER(FIND("Lubrificação",C1075)),"Lubrificação",
IF(ISNUMBER(FIND("Estoque - Carregadeiras",C1075)),"Carregadeiras",IF(ISNUMBER(FIND("Estoque - Veic. Leves",C1075)),"Veic. Leves",
IF(ISNUMBER(FIND("Estoque - Caminhões",C1075)),"Caminhões",IF(ISNUMBER(FIND("Estoque - Transbordos",C1075)),"Transbordos",
IF(ISNUMBER(FIND("Estoque - Tratores",C1075)),"Tratores",
IF(ISNUMBER(FIND("Estoque - Máquinas pesadas",C1075)),"Máquinas pesadas",
IF(ISNUMBER(FIND("Estoque - Reboques",C1075)),"Reboques",
IF(C1075="Estoque","Estoque",
IF(AND(ISNUMBER(C1075),C1075&gt;1000,C1075&lt;2000),"Caminhões",
IF(AND(ISNUMBER(C1075),C1075&gt;2000,C1075&lt;3000),"Tratores",
IF(AND(ISNUMBER(C1075),C1075&gt;3000,C1075&lt;4000),"Carregadeiras",
IF(AND(ISNUMBER(C1075),C1075&gt;4000,C1075&lt;5000),"Máquinas pesadas",
IF(AND(ISNUMBER(C1075),C1075&gt;5000,C1075&lt;6000),"Colhedoras",
IF(AND(ISNUMBER(C1075),C1075&gt;7000,C1075&lt;8000),"Irrigação",
IF(AND(ISNUMBER(C1075),C1075&gt;8000,C1075&lt;9000),"Reboques",IF(AND(ISNUMBER(C1075),C1075&gt;0,C1075&lt;1000),"Veic. Leves","")))))))))))))))))))))</f>
        <v>Veic. Leves</v>
      </c>
      <c r="B1075" s="8"/>
      <c r="C1075" s="2">
        <v>20</v>
      </c>
      <c r="D1075" s="2">
        <v>39923</v>
      </c>
      <c r="E1075" s="3" t="s">
        <v>20115</v>
      </c>
      <c r="F1075" s="14" t="str">
        <f>IF(ISBLANK(K1075), "Apenas Solicitação", "Tem OC")</f>
        <v>Apenas Solicitação</v>
      </c>
      <c r="G1075" s="2">
        <v>2</v>
      </c>
      <c r="H1075" s="37">
        <f>G1075-I1075</f>
        <v>2</v>
      </c>
      <c r="I1075" s="38">
        <v>0</v>
      </c>
      <c r="J1075" s="4">
        <v>45805</v>
      </c>
      <c r="K1075" s="14"/>
      <c r="L1075" s="3"/>
      <c r="M1075" s="44" t="str">
        <f ca="1">IF(OR(N1075="", N1075=0), "", IF(N1075&gt;TODAY(), "No prazo", "Atrasado"))</f>
        <v/>
      </c>
      <c r="N1075" s="44" t="str">
        <f>IFERROR(K1075 + VALUE(LEFT(L1075, FIND(" ", L1075) - 1)), "")</f>
        <v/>
      </c>
      <c r="O1075" s="3" t="str">
        <f>IF(_xlfn.DAYS(K1075,J1075)&lt;0, "Aguardando OC", _xlfn.DAYS(K1075,J1075))</f>
        <v>Aguardando OC</v>
      </c>
      <c r="P1075" s="14">
        <v>405021</v>
      </c>
      <c r="Q1075" s="12"/>
      <c r="R1075" s="14">
        <v>0</v>
      </c>
      <c r="S1075" s="2">
        <v>221</v>
      </c>
      <c r="T1075" s="65" t="s">
        <v>1029</v>
      </c>
      <c r="U1075" s="21">
        <v>174</v>
      </c>
      <c r="V1075" s="2"/>
      <c r="W1075" s="47" t="str">
        <f>IFERROR(VLOOKUP(V1075, Fornecedores!A:C, 3, FALSE), "")</f>
        <v/>
      </c>
      <c r="X1075" s="43" t="str">
        <f>IFERROR(VLOOKUP(V1075, Fornecedores!A:E, 5, FALSE), "")</f>
        <v/>
      </c>
      <c r="Y1075" s="43" t="str">
        <f>IFERROR(VLOOKUP(V1075, Fornecedores!A:F, 6, FALSE), "")</f>
        <v/>
      </c>
      <c r="Z1075" s="14" t="str">
        <f>IF(H1075=0, "Pedido entregue!", "Pendente")</f>
        <v>Pendente</v>
      </c>
      <c r="AA1075" s="59"/>
      <c r="AB1075" s="58" t="str">
        <f>IF(Z1075="Pedido Entregue!", IF(AA1075=1, "Retirado do Almoxarifado", IF(AA1075=2, "Material devolvido", "Aguardando retirada")), IF(Z1075="Pendente", "Entrega pendente", ""))</f>
        <v>Entrega pendente</v>
      </c>
      <c r="AC1075" s="18">
        <v>1</v>
      </c>
      <c r="AD1075" s="18">
        <f>AC1075/SUMIF($P:$P,P1075,$AC:$AC)</f>
        <v>1</v>
      </c>
      <c r="AE1075" s="18">
        <f>IF(R1075=0,0,AC1075/SUMIF($R:$R,R1075,$AC:$AC))</f>
        <v>0</v>
      </c>
      <c r="AF1075" s="18">
        <f>IF(R1075=0,1,0)</f>
        <v>1</v>
      </c>
      <c r="AH1075" t="str">
        <f>TEXT(J1075,"MMMM")</f>
        <v>maio</v>
      </c>
    </row>
    <row r="1076" spans="1:34" ht="12.75" hidden="1" customHeight="1" x14ac:dyDescent="0.25">
      <c r="A1076" s="90" t="str">
        <f>IF(C1076="Oficina Diversos","Oficina Geral",
IF(ISNUMBER(FIND("Estoque - Colhedoras",C1076)),"Colhedoras",IF(ISNUMBER(FIND("Caldeiraria",C1076)),"Caldeiraria",IF(ISNUMBER(FIND("Borracharia",C1076)),"Borracharia",IF(ISNUMBER(FIND("Lubrificação",C1076)),"Lubrificação",
IF(ISNUMBER(FIND("Estoque - Carregadeiras",C1076)),"Carregadeiras",IF(ISNUMBER(FIND("Estoque - Veic. Leves",C1076)),"Veic. Leves",
IF(ISNUMBER(FIND("Estoque - Caminhões",C1076)),"Caminhões",IF(ISNUMBER(FIND("Estoque - Transbordos",C1076)),"Transbordos",
IF(ISNUMBER(FIND("Estoque - Tratores",C1076)),"Tratores",
IF(ISNUMBER(FIND("Estoque - Máquinas pesadas",C1076)),"Máquinas pesadas",
IF(ISNUMBER(FIND("Estoque - Reboques",C1076)),"Reboques",
IF(C1076="Estoque","Estoque",
IF(AND(ISNUMBER(C1076),C1076&gt;1000,C1076&lt;2000),"Caminhões",
IF(AND(ISNUMBER(C1076),C1076&gt;2000,C1076&lt;3000),"Tratores",
IF(AND(ISNUMBER(C1076),C1076&gt;3000,C1076&lt;4000),"Carregadeiras",
IF(AND(ISNUMBER(C1076),C1076&gt;4000,C1076&lt;5000),"Máquinas pesadas",
IF(AND(ISNUMBER(C1076),C1076&gt;5000,C1076&lt;6000),"Colhedoras",
IF(AND(ISNUMBER(C1076),C1076&gt;7000,C1076&lt;8000),"Irrigação",
IF(AND(ISNUMBER(C1076),C1076&gt;8000,C1076&lt;9000),"Reboques",IF(AND(ISNUMBER(C1076),C1076&gt;0,C1076&lt;1000),"Veic. Leves","")))))))))))))))))))))</f>
        <v>Estoque</v>
      </c>
      <c r="B1076" s="111"/>
      <c r="C1076" s="113" t="s">
        <v>20692</v>
      </c>
      <c r="D1076" s="2">
        <v>39923</v>
      </c>
      <c r="E1076" s="3" t="s">
        <v>20115</v>
      </c>
      <c r="F1076" s="101" t="str">
        <f>IF(ISBLANK(K1076), "Apenas Solicitação", "Tem OC")</f>
        <v>Tem OC</v>
      </c>
      <c r="G1076" s="2">
        <v>2</v>
      </c>
      <c r="H1076" s="102">
        <f>G1076-I1076</f>
        <v>0</v>
      </c>
      <c r="I1076" s="103">
        <v>2</v>
      </c>
      <c r="J1076" s="4">
        <v>45826</v>
      </c>
      <c r="K1076" s="180">
        <v>45843</v>
      </c>
      <c r="L1076" s="3" t="s">
        <v>20152</v>
      </c>
      <c r="M1076" s="104" t="str">
        <f ca="1">IF(OR(N1076="", N1076=0), "", IF(N1076&gt;TODAY(), "No prazo", "Atrasado"))</f>
        <v>Atrasado</v>
      </c>
      <c r="N1076" s="104">
        <f>IFERROR(K1076 + VALUE(LEFT(L1076, FIND(" ", L1076) - 1)), "")</f>
        <v>45844</v>
      </c>
      <c r="O1076" s="105">
        <f>IF(_xlfn.DAYS(K1076,J1076)&lt;0, "Aguardando OC", _xlfn.DAYS(K1076,J1076))</f>
        <v>17</v>
      </c>
      <c r="P1076" s="14">
        <v>408193</v>
      </c>
      <c r="Q1076" s="12"/>
      <c r="R1076" s="14">
        <v>170462</v>
      </c>
      <c r="S1076" s="2">
        <v>221</v>
      </c>
      <c r="T1076" s="65" t="s">
        <v>1029</v>
      </c>
      <c r="U1076" s="21">
        <v>288</v>
      </c>
      <c r="V1076" s="2">
        <v>6221</v>
      </c>
      <c r="W1076" s="117" t="str">
        <f>IFERROR(VLOOKUP(V1076, Fornecedores!A:C, 3, FALSE), "")</f>
        <v>REGIA PNEUS</v>
      </c>
      <c r="X1076" s="105" t="str">
        <f>IFERROR(VLOOKUP(V1076, Fornecedores!A:E, 5, FALSE), "")</f>
        <v>João Pessoa</v>
      </c>
      <c r="Y1076" s="105" t="str">
        <f>IFERROR(VLOOKUP(V1076, Fornecedores!A:F, 6, FALSE), "")</f>
        <v>PB</v>
      </c>
      <c r="Z1076" s="101" t="str">
        <f>IF(H1076=0, "Pedido entregue!", "Pendente")</f>
        <v>Pedido entregue!</v>
      </c>
      <c r="AA1076" s="119"/>
      <c r="AB1076" s="132" t="str">
        <f>IF(Z1076="Pedido Entregue!", IF(AA1076=1, "Retirado do Almoxarifado", IF(AA1076=2, "Material devolvido", "Aguardando retirada")), IF(Z1076="Pendente", "Entrega pendente", ""))</f>
        <v>Aguardando retirada</v>
      </c>
      <c r="AC1076" s="18">
        <v>1</v>
      </c>
      <c r="AD1076" s="18">
        <f>AC1076/SUMIF($P:$P,P1076,$AC:$AC)</f>
        <v>1</v>
      </c>
      <c r="AE1076" s="18">
        <f>IF(R1076=0,0,AC1076/SUMIF($R:$R,R1076,$AC:$AC))</f>
        <v>0.25</v>
      </c>
      <c r="AF1076" s="18">
        <f>IF(R1076=0,1,0)</f>
        <v>0</v>
      </c>
      <c r="AH1076" t="str">
        <f>TEXT(J1076,"MMMM")</f>
        <v>junho</v>
      </c>
    </row>
    <row r="1077" spans="1:34" ht="12.75" hidden="1" customHeight="1" x14ac:dyDescent="0.25">
      <c r="A1077" s="90" t="str">
        <f>IF(C1077="Oficina Diversos","Oficina Geral",
IF(ISNUMBER(FIND("Estoque - Colhedoras",C1077)),"Colhedoras",IF(ISNUMBER(FIND("Caldeiraria",C1077)),"Caldeiraria",IF(ISNUMBER(FIND("Borracharia",C1077)),"Borracharia",IF(ISNUMBER(FIND("Lubrificação",C1077)),"Lubrificação",
IF(ISNUMBER(FIND("Estoque - Carregadeiras",C1077)),"Carregadeiras",IF(ISNUMBER(FIND("Estoque - Veic. Leves",C1077)),"Veic. Leves",
IF(ISNUMBER(FIND("Estoque - Caminhões",C1077)),"Caminhões",IF(ISNUMBER(FIND("Estoque - Transbordos",C1077)),"Transbordos",
IF(ISNUMBER(FIND("Estoque - Tratores",C1077)),"Tratores",
IF(ISNUMBER(FIND("Estoque - Máquinas pesadas",C1077)),"Máquinas pesadas",
IF(ISNUMBER(FIND("Estoque - Reboques",C1077)),"Reboques",
IF(C1077="Estoque","Estoque",
IF(AND(ISNUMBER(C1077),C1077&gt;1000,C1077&lt;2000),"Caminhões",
IF(AND(ISNUMBER(C1077),C1077&gt;2000,C1077&lt;3000),"Tratores",
IF(AND(ISNUMBER(C1077),C1077&gt;3000,C1077&lt;4000),"Carregadeiras",
IF(AND(ISNUMBER(C1077),C1077&gt;4000,C1077&lt;5000),"Máquinas pesadas",
IF(AND(ISNUMBER(C1077),C1077&gt;5000,C1077&lt;6000),"Colhedoras",
IF(AND(ISNUMBER(C1077),C1077&gt;7000,C1077&lt;8000),"Irrigação",
IF(AND(ISNUMBER(C1077),C1077&gt;8000,C1077&lt;9000),"Reboques",IF(AND(ISNUMBER(C1077),C1077&gt;0,C1077&lt;1000),"Veic. Leves","")))))))))))))))))))))</f>
        <v>Carregadeiras</v>
      </c>
      <c r="B1077" s="8"/>
      <c r="C1077" s="28">
        <v>3015</v>
      </c>
      <c r="D1077" s="28">
        <v>39935</v>
      </c>
      <c r="E1077" s="29" t="s">
        <v>158</v>
      </c>
      <c r="F1077" s="14" t="str">
        <f>IF(ISBLANK(K1077), "Apenas Solicitação", "Tem OC")</f>
        <v>Tem OC</v>
      </c>
      <c r="G1077" s="28">
        <v>10</v>
      </c>
      <c r="H1077" s="37">
        <f>G1077-I1077</f>
        <v>0</v>
      </c>
      <c r="I1077" s="38">
        <v>10</v>
      </c>
      <c r="J1077" s="64">
        <v>45729</v>
      </c>
      <c r="K1077" s="183">
        <v>45736</v>
      </c>
      <c r="L1077" s="7"/>
      <c r="M1077" s="44"/>
      <c r="N1077" s="44" t="str">
        <f>IFERROR(K1077 + VALUE(LEFT(L1077, FIND(" ", L1077) - 1)), "")</f>
        <v/>
      </c>
      <c r="O1077" s="3">
        <f>IF(_xlfn.DAYS(K1077,J1077)&lt;0, "Aguardando OC", _xlfn.DAYS(K1077,J1077))</f>
        <v>7</v>
      </c>
      <c r="P1077" s="206">
        <v>395927</v>
      </c>
      <c r="Q1077" s="214">
        <v>1136456</v>
      </c>
      <c r="R1077" s="206">
        <v>165334</v>
      </c>
      <c r="S1077" s="28">
        <v>112</v>
      </c>
      <c r="T1077" s="66" t="s">
        <v>159</v>
      </c>
      <c r="U1077" s="32">
        <v>5.8</v>
      </c>
      <c r="V1077" s="28">
        <v>13341</v>
      </c>
      <c r="W1077" s="47" t="str">
        <f>IFERROR(VLOOKUP(V1077, Fornecedores!A:C, 3, FALSE), "")</f>
        <v>DISMA DISTRIBUIDORA</v>
      </c>
      <c r="X1077" s="43" t="str">
        <f>IFERROR(VLOOKUP(V1077, Fornecedores!A:E, 5, FALSE), "")</f>
        <v>Araçatuba</v>
      </c>
      <c r="Y1077" s="43" t="str">
        <f>IFERROR(VLOOKUP(V1077, Fornecedores!A:F, 6, FALSE), "")</f>
        <v>SP</v>
      </c>
      <c r="Z1077" s="14" t="str">
        <f>IF(H1077=0, "Pedido entregue!", "Pendente")</f>
        <v>Pedido entregue!</v>
      </c>
      <c r="AA1077" s="59">
        <v>1</v>
      </c>
      <c r="AB1077" s="58" t="str">
        <f>IF(Z1077="Pedido Entregue!", IF(AA1077=1, "Retirado do Almoxarifado", IF(AA1077=2, "Material devolvido", "Aguardando retirada")), IF(Z1077="Pendente", "Entrega pendente", ""))</f>
        <v>Retirado do Almoxarifado</v>
      </c>
      <c r="AC1077" s="18">
        <v>1</v>
      </c>
      <c r="AD1077" s="18">
        <f>AC1077/SUMIF($P:$P,P1077,$AC:$AC)</f>
        <v>1</v>
      </c>
      <c r="AE1077" s="18">
        <f>IF(R1077=0,0,AC1077/SUMIF($R:$R,R1077,$AC:$AC))</f>
        <v>4.7619047619047616E-2</v>
      </c>
      <c r="AF1077" s="18">
        <f>IF(R1077=0,1,0)</f>
        <v>0</v>
      </c>
      <c r="AG1077" s="18">
        <f>IF(R1077=0,#REF!-J1077,0)</f>
        <v>0</v>
      </c>
      <c r="AH1077" t="str">
        <f>TEXT(J1077,"MMMM")</f>
        <v>março</v>
      </c>
    </row>
    <row r="1078" spans="1:34" ht="12.75" hidden="1" customHeight="1" x14ac:dyDescent="0.25">
      <c r="A1078" s="90" t="str">
        <f>IF(C1078="Oficina Diversos","Oficina Geral",
IF(ISNUMBER(FIND("Estoque - Colhedoras",C1078)),"Colhedoras",IF(ISNUMBER(FIND("Caldeiraria",C1078)),"Caldeiraria",IF(ISNUMBER(FIND("Borracharia",C1078)),"Borracharia",IF(ISNUMBER(FIND("Lubrificação",C1078)),"Lubrificação",
IF(ISNUMBER(FIND("Estoque - Carregadeiras",C1078)),"Carregadeiras",IF(ISNUMBER(FIND("Estoque - Veic. Leves",C1078)),"Veic. Leves",
IF(ISNUMBER(FIND("Estoque - Caminhões",C1078)),"Caminhões",IF(ISNUMBER(FIND("Estoque - Transbordos",C1078)),"Transbordos",
IF(ISNUMBER(FIND("Estoque - Tratores",C1078)),"Tratores",
IF(ISNUMBER(FIND("Estoque - Máquinas pesadas",C1078)),"Máquinas pesadas",
IF(ISNUMBER(FIND("Estoque - Reboques",C1078)),"Reboques",
IF(C1078="Estoque","Estoque",
IF(AND(ISNUMBER(C1078),C1078&gt;1000,C1078&lt;2000),"Caminhões",
IF(AND(ISNUMBER(C1078),C1078&gt;2000,C1078&lt;3000),"Tratores",
IF(AND(ISNUMBER(C1078),C1078&gt;3000,C1078&lt;4000),"Carregadeiras",
IF(AND(ISNUMBER(C1078),C1078&gt;4000,C1078&lt;5000),"Máquinas pesadas",
IF(AND(ISNUMBER(C1078),C1078&gt;5000,C1078&lt;6000),"Colhedoras",
IF(AND(ISNUMBER(C1078),C1078&gt;7000,C1078&lt;8000),"Irrigação",
IF(AND(ISNUMBER(C1078),C1078&gt;8000,C1078&lt;9000),"Reboques",IF(AND(ISNUMBER(C1078),C1078&gt;0,C1078&lt;1000),"Veic. Leves","")))))))))))))))))))))</f>
        <v>Carregadeiras</v>
      </c>
      <c r="B1078" s="8"/>
      <c r="C1078" s="28">
        <v>3016</v>
      </c>
      <c r="D1078" s="28">
        <v>39935</v>
      </c>
      <c r="E1078" s="29" t="s">
        <v>189</v>
      </c>
      <c r="F1078" s="14" t="str">
        <f>IF(ISBLANK(K1078), "Apenas Solicitação", "Tem OC")</f>
        <v>Tem OC</v>
      </c>
      <c r="G1078" s="28">
        <v>2</v>
      </c>
      <c r="H1078" s="37">
        <f>G1078-I1078</f>
        <v>0</v>
      </c>
      <c r="I1078" s="38">
        <v>2</v>
      </c>
      <c r="J1078" s="64">
        <v>45729</v>
      </c>
      <c r="K1078" s="183">
        <v>45736</v>
      </c>
      <c r="L1078" s="7"/>
      <c r="M1078" s="44"/>
      <c r="N1078" s="44" t="str">
        <f>IFERROR(K1078 + VALUE(LEFT(L1078, FIND(" ", L1078) - 1)), "")</f>
        <v/>
      </c>
      <c r="O1078" s="3">
        <f>IF(_xlfn.DAYS(K1078,J1078)&lt;0, "Aguardando OC", _xlfn.DAYS(K1078,J1078))</f>
        <v>7</v>
      </c>
      <c r="P1078" s="206">
        <v>395933</v>
      </c>
      <c r="Q1078" s="214">
        <v>1136462</v>
      </c>
      <c r="R1078" s="206">
        <v>165334</v>
      </c>
      <c r="S1078" s="28">
        <v>113</v>
      </c>
      <c r="T1078" s="66" t="s">
        <v>190</v>
      </c>
      <c r="U1078" s="32">
        <v>5.8</v>
      </c>
      <c r="V1078" s="28">
        <v>13341</v>
      </c>
      <c r="W1078" s="47" t="str">
        <f>IFERROR(VLOOKUP(V1078, Fornecedores!A:C, 3, FALSE), "")</f>
        <v>DISMA DISTRIBUIDORA</v>
      </c>
      <c r="X1078" s="43" t="str">
        <f>IFERROR(VLOOKUP(V1078, Fornecedores!A:E, 5, FALSE), "")</f>
        <v>Araçatuba</v>
      </c>
      <c r="Y1078" s="43" t="str">
        <f>IFERROR(VLOOKUP(V1078, Fornecedores!A:F, 6, FALSE), "")</f>
        <v>SP</v>
      </c>
      <c r="Z1078" s="14" t="str">
        <f>IF(H1078=0, "Pedido entregue!", "Pendente")</f>
        <v>Pedido entregue!</v>
      </c>
      <c r="AA1078" s="59">
        <v>1</v>
      </c>
      <c r="AB1078" s="58" t="str">
        <f>IF(Z1078="Pedido Entregue!", IF(AA1078=1, "Retirado do Almoxarifado", IF(AA1078=2, "Material devolvido", "Aguardando retirada")), IF(Z1078="Pendente", "Entrega pendente", ""))</f>
        <v>Retirado do Almoxarifado</v>
      </c>
      <c r="AC1078" s="18">
        <v>1</v>
      </c>
      <c r="AD1078" s="18">
        <f>AC1078/SUMIF($P:$P,P1078,$AC:$AC)</f>
        <v>1</v>
      </c>
      <c r="AE1078" s="18">
        <f>IF(R1078=0,0,AC1078/SUMIF($R:$R,R1078,$AC:$AC))</f>
        <v>4.7619047619047616E-2</v>
      </c>
      <c r="AF1078" s="18">
        <f>IF(R1078=0,1,0)</f>
        <v>0</v>
      </c>
      <c r="AG1078" s="18">
        <f>IF(R1078=0,#REF!-J1078,0)</f>
        <v>0</v>
      </c>
      <c r="AH1078" t="str">
        <f>TEXT(J1078,"MMMM")</f>
        <v>março</v>
      </c>
    </row>
    <row r="1079" spans="1:34" ht="12.75" hidden="1" customHeight="1" x14ac:dyDescent="0.25">
      <c r="A1079" s="90" t="str">
        <f>IF(C1079="Oficina Diversos","Oficina Geral",
IF(ISNUMBER(FIND("Estoque - Colhedoras",C1079)),"Colhedoras",IF(ISNUMBER(FIND("Caldeiraria",C1079)),"Caldeiraria",IF(ISNUMBER(FIND("Borracharia",C1079)),"Borracharia",IF(ISNUMBER(FIND("Lubrificação",C1079)),"Lubrificação",
IF(ISNUMBER(FIND("Estoque - Carregadeiras",C1079)),"Carregadeiras",IF(ISNUMBER(FIND("Estoque - Veic. Leves",C1079)),"Veic. Leves",
IF(ISNUMBER(FIND("Estoque - Caminhões",C1079)),"Caminhões",IF(ISNUMBER(FIND("Estoque - Transbordos",C1079)),"Transbordos",
IF(ISNUMBER(FIND("Estoque - Tratores",C1079)),"Tratores",
IF(ISNUMBER(FIND("Estoque - Máquinas pesadas",C1079)),"Máquinas pesadas",
IF(ISNUMBER(FIND("Estoque - Reboques",C1079)),"Reboques",
IF(C1079="Estoque","Estoque",
IF(AND(ISNUMBER(C1079),C1079&gt;1000,C1079&lt;2000),"Caminhões",
IF(AND(ISNUMBER(C1079),C1079&gt;2000,C1079&lt;3000),"Tratores",
IF(AND(ISNUMBER(C1079),C1079&gt;3000,C1079&lt;4000),"Carregadeiras",
IF(AND(ISNUMBER(C1079),C1079&gt;4000,C1079&lt;5000),"Máquinas pesadas",
IF(AND(ISNUMBER(C1079),C1079&gt;5000,C1079&lt;6000),"Colhedoras",
IF(AND(ISNUMBER(C1079),C1079&gt;7000,C1079&lt;8000),"Irrigação",
IF(AND(ISNUMBER(C1079),C1079&gt;8000,C1079&lt;9000),"Reboques",IF(AND(ISNUMBER(C1079),C1079&gt;0,C1079&lt;1000),"Veic. Leves","")))))))))))))))))))))</f>
        <v>Tratores</v>
      </c>
      <c r="B1079" s="111"/>
      <c r="C1079" s="171">
        <v>2046</v>
      </c>
      <c r="D1079" s="170">
        <v>39949</v>
      </c>
      <c r="E1079" s="173" t="s">
        <v>25950</v>
      </c>
      <c r="F1079" s="101" t="str">
        <f>IF(ISBLANK(K1079), "Apenas Solicitação", "Tem OC")</f>
        <v>Tem OC</v>
      </c>
      <c r="G1079" s="170">
        <v>1</v>
      </c>
      <c r="H1079" s="102">
        <f>G1079-I1079</f>
        <v>0</v>
      </c>
      <c r="I1079" s="103">
        <v>1</v>
      </c>
      <c r="J1079" s="174">
        <v>45847</v>
      </c>
      <c r="K1079" s="174">
        <v>45853</v>
      </c>
      <c r="L1079" s="173" t="s">
        <v>20151</v>
      </c>
      <c r="M1079" s="104" t="str">
        <f ca="1">IF(OR(N1079="", N1079=0), "", IF(N1079&gt;TODAY(), "No prazo", "Atrasado"))</f>
        <v>Atrasado</v>
      </c>
      <c r="N1079" s="104">
        <f>IFERROR(K1079 + VALUE(LEFT(L1079, FIND(" ", L1079) - 1)), "")</f>
        <v>45853</v>
      </c>
      <c r="O1079" s="105">
        <f>IF(_xlfn.DAYS(K1079,J1079)&lt;0, "Aguardando OC", _xlfn.DAYS(K1079,J1079))</f>
        <v>6</v>
      </c>
      <c r="P1079" s="212">
        <v>410975</v>
      </c>
      <c r="Q1079" s="12"/>
      <c r="R1079" s="212">
        <v>170985</v>
      </c>
      <c r="S1079" s="2">
        <v>221</v>
      </c>
      <c r="T1079" s="65" t="s">
        <v>1029</v>
      </c>
      <c r="U1079" s="170">
        <v>0.76</v>
      </c>
      <c r="V1079" s="170">
        <v>14487</v>
      </c>
      <c r="W1079" s="117" t="str">
        <f>IFERROR(VLOOKUP(V1079, Fornecedores!A:C, 3, FALSE), "")</f>
        <v xml:space="preserve">FL TRATORES </v>
      </c>
      <c r="X1079" s="105" t="str">
        <f>IFERROR(VLOOKUP(V1079, Fornecedores!A:E, 5, FALSE), "")</f>
        <v>Recife</v>
      </c>
      <c r="Y1079" s="105" t="str">
        <f>IFERROR(VLOOKUP(V1079, Fornecedores!A:F, 6, FALSE), "")</f>
        <v>PE</v>
      </c>
      <c r="Z1079" s="101" t="str">
        <f>IF(H1079=0, "Pedido entregue!", "Pendente")</f>
        <v>Pedido entregue!</v>
      </c>
      <c r="AA1079" s="119"/>
      <c r="AB1079" s="132" t="str">
        <f>IF(Z1079="Pedido Entregue!", IF(AA1079=1, "Retirado do Almoxarifado", IF(AA1079=2, "Material devolvido", "Aguardando retirada")), IF(Z1079="Pendente", "Entrega pendente", ""))</f>
        <v>Aguardando retirada</v>
      </c>
      <c r="AC1079" s="18">
        <v>1</v>
      </c>
      <c r="AD1079" s="18">
        <f>AC1079/SUMIF($P:$P,P1079,$AC:$AC)</f>
        <v>1</v>
      </c>
      <c r="AE1079" s="18">
        <f>IF(R1079=0,0,AC1079/SUMIF($R:$R,R1079,$AC:$AC))</f>
        <v>0.25</v>
      </c>
      <c r="AF1079" s="18">
        <f>IF(R1079=0,1,0)</f>
        <v>0</v>
      </c>
      <c r="AH1079" t="str">
        <f>TEXT(J1079,"MMMM")</f>
        <v>julho</v>
      </c>
    </row>
    <row r="1080" spans="1:34" ht="12.75" customHeight="1" x14ac:dyDescent="0.25">
      <c r="A1080" s="90" t="str">
        <f>IF(C1080="Oficina Diversos","Oficina Geral",
IF(ISNUMBER(FIND("Estoque - Colhedoras",C1080)),"Colhedoras",IF(ISNUMBER(FIND("Caldeiraria",C1080)),"Caldeiraria",IF(ISNUMBER(FIND("Borracharia",C1080)),"Borracharia",IF(ISNUMBER(FIND("Lubrificação",C1080)),"Lubrificação",
IF(ISNUMBER(FIND("Estoque - Carregadeiras",C1080)),"Carregadeiras",IF(ISNUMBER(FIND("Estoque - Veic. Leves",C1080)),"Veic. Leves",
IF(ISNUMBER(FIND("Estoque - Caminhões",C1080)),"Caminhões",IF(ISNUMBER(FIND("Estoque - Transbordos",C1080)),"Transbordos",
IF(ISNUMBER(FIND("Estoque - Tratores",C1080)),"Tratores",
IF(ISNUMBER(FIND("Estoque - Máquinas pesadas",C1080)),"Máquinas pesadas",
IF(ISNUMBER(FIND("Estoque - Reboques",C1080)),"Reboques",
IF(C1080="Estoque","Estoque",
IF(AND(ISNUMBER(C1080),C1080&gt;1000,C1080&lt;2000),"Caminhões",
IF(AND(ISNUMBER(C1080),C1080&gt;2000,C1080&lt;3000),"Tratores",
IF(AND(ISNUMBER(C1080),C1080&gt;3000,C1080&lt;4000),"Carregadeiras",
IF(AND(ISNUMBER(C1080),C1080&gt;4000,C1080&lt;5000),"Máquinas pesadas",
IF(AND(ISNUMBER(C1080),C1080&gt;5000,C1080&lt;6000),"Colhedoras",
IF(AND(ISNUMBER(C1080),C1080&gt;7000,C1080&lt;8000),"Irrigação",
IF(AND(ISNUMBER(C1080),C1080&gt;8000,C1080&lt;9000),"Reboques",IF(AND(ISNUMBER(C1080),C1080&gt;0,C1080&lt;1000),"Veic. Leves","")))))))))))))))))))))</f>
        <v>Carregadeiras</v>
      </c>
      <c r="B1080" s="111"/>
      <c r="C1080" s="171">
        <v>3028</v>
      </c>
      <c r="D1080" s="170">
        <v>39975</v>
      </c>
      <c r="E1080" s="173" t="s">
        <v>26084</v>
      </c>
      <c r="F1080" s="101" t="str">
        <f>IF(ISBLANK(K1080), "Apenas Solicitação", "Tem OC")</f>
        <v>Apenas Solicitação</v>
      </c>
      <c r="G1080" s="170">
        <v>1</v>
      </c>
      <c r="H1080" s="102">
        <f>G1080-I1080</f>
        <v>1</v>
      </c>
      <c r="I1080" s="103"/>
      <c r="J1080" s="174">
        <v>45855</v>
      </c>
      <c r="K1080" s="173"/>
      <c r="L1080" s="173"/>
      <c r="M1080" s="104" t="str">
        <f ca="1">IF(OR(N1080="", N1080=0), "", IF(N1080&gt;TODAY(), "No prazo", "Atrasado"))</f>
        <v/>
      </c>
      <c r="N1080" s="104" t="str">
        <f>IFERROR(K1080 + VALUE(LEFT(L1080, FIND(" ", L1080) - 1)), "")</f>
        <v/>
      </c>
      <c r="O1080" s="105" t="str">
        <f>IF(_xlfn.DAYS(K1080,J1080)&lt;0, "Aguardando OC", _xlfn.DAYS(K1080,J1080))</f>
        <v>Aguardando OC</v>
      </c>
      <c r="P1080" s="170">
        <v>412161</v>
      </c>
      <c r="Q1080" s="12"/>
      <c r="R1080" s="170">
        <v>0</v>
      </c>
      <c r="S1080" s="2">
        <v>221</v>
      </c>
      <c r="T1080" s="65" t="s">
        <v>1029</v>
      </c>
      <c r="U1080" s="170">
        <v>768.53</v>
      </c>
      <c r="V1080" s="170"/>
      <c r="W1080" s="117" t="str">
        <f>IFERROR(VLOOKUP(V1080, Fornecedores!A:C, 3, FALSE), "")</f>
        <v/>
      </c>
      <c r="X1080" s="105" t="str">
        <f>IFERROR(VLOOKUP(V1080, Fornecedores!A:E, 5, FALSE), "")</f>
        <v/>
      </c>
      <c r="Y1080" s="105" t="str">
        <f>IFERROR(VLOOKUP(V1080, Fornecedores!A:F, 6, FALSE), "")</f>
        <v/>
      </c>
      <c r="Z1080" s="101" t="str">
        <f>IF(H1080=0, "Pedido entregue!", "Pendente")</f>
        <v>Pendente</v>
      </c>
      <c r="AA1080" s="119"/>
      <c r="AB1080" s="132" t="str">
        <f>IF(Z1080="Pedido Entregue!", IF(AA1080=1, "Retirado do Almoxarifado", IF(AA1080=2, "Material devolvido", "Aguardando retirada")), IF(Z1080="Pendente", "Entrega pendente", ""))</f>
        <v>Entrega pendente</v>
      </c>
      <c r="AC1080" s="18">
        <v>1</v>
      </c>
      <c r="AD1080" s="18">
        <f>AC1080/SUMIF($P:$P,P1080,$AC:$AC)</f>
        <v>1</v>
      </c>
      <c r="AE1080" s="18">
        <f>IF(R1080=0,0,AC1080/SUMIF($R:$R,R1080,$AC:$AC))</f>
        <v>0</v>
      </c>
      <c r="AF1080" s="18">
        <f>IF(R1080=0,1,0)</f>
        <v>1</v>
      </c>
      <c r="AH1080" t="str">
        <f>TEXT(J1080,"MMMM")</f>
        <v>julho</v>
      </c>
    </row>
    <row r="1081" spans="1:34" ht="12.75" customHeight="1" x14ac:dyDescent="0.25">
      <c r="A1081" s="90" t="str">
        <f>IF(C1081="Oficina Diversos","Oficina Geral",
IF(ISNUMBER(FIND("Estoque - Colhedoras",C1081)),"Colhedoras",IF(ISNUMBER(FIND("Caldeiraria",C1081)),"Caldeiraria",IF(ISNUMBER(FIND("Borracharia",C1081)),"Borracharia",IF(ISNUMBER(FIND("Lubrificação",C1081)),"Lubrificação",
IF(ISNUMBER(FIND("Estoque - Carregadeiras",C1081)),"Carregadeiras",IF(ISNUMBER(FIND("Estoque - Veic. Leves",C1081)),"Veic. Leves",
IF(ISNUMBER(FIND("Estoque - Caminhões",C1081)),"Caminhões",IF(ISNUMBER(FIND("Estoque - Transbordos",C1081)),"Transbordos",
IF(ISNUMBER(FIND("Estoque - Tratores",C1081)),"Tratores",
IF(ISNUMBER(FIND("Estoque - Máquinas pesadas",C1081)),"Máquinas pesadas",
IF(ISNUMBER(FIND("Estoque - Reboques",C1081)),"Reboques",
IF(C1081="Estoque","Estoque",
IF(AND(ISNUMBER(C1081),C1081&gt;1000,C1081&lt;2000),"Caminhões",
IF(AND(ISNUMBER(C1081),C1081&gt;2000,C1081&lt;3000),"Tratores",
IF(AND(ISNUMBER(C1081),C1081&gt;3000,C1081&lt;4000),"Carregadeiras",
IF(AND(ISNUMBER(C1081),C1081&gt;4000,C1081&lt;5000),"Máquinas pesadas",
IF(AND(ISNUMBER(C1081),C1081&gt;5000,C1081&lt;6000),"Colhedoras",
IF(AND(ISNUMBER(C1081),C1081&gt;7000,C1081&lt;8000),"Irrigação",
IF(AND(ISNUMBER(C1081),C1081&gt;8000,C1081&lt;9000),"Reboques",IF(AND(ISNUMBER(C1081),C1081&gt;0,C1081&lt;1000),"Veic. Leves","")))))))))))))))))))))</f>
        <v>Carregadeiras</v>
      </c>
      <c r="B1081" s="8"/>
      <c r="C1081" s="42" t="s">
        <v>1091</v>
      </c>
      <c r="D1081" s="42">
        <v>39992</v>
      </c>
      <c r="E1081" s="43" t="s">
        <v>1046</v>
      </c>
      <c r="F1081" s="14" t="str">
        <f>IF(ISBLANK(K1081), "Apenas Solicitação", "Tem OC")</f>
        <v>Apenas Solicitação</v>
      </c>
      <c r="G1081" s="42">
        <v>50</v>
      </c>
      <c r="H1081" s="37">
        <f>G1081-I1081</f>
        <v>50</v>
      </c>
      <c r="I1081" s="38">
        <v>0</v>
      </c>
      <c r="J1081" s="44">
        <v>45777</v>
      </c>
      <c r="K1081" s="191"/>
      <c r="L1081" s="43"/>
      <c r="M1081" s="44" t="str">
        <f ca="1">IF(OR(N1081="", N1081=0), "", IF(N1081&gt;TODAY(), "No prazo", "Atrasado"))</f>
        <v/>
      </c>
      <c r="N1081" s="44" t="str">
        <f>IFERROR(K1081 + VALUE(LEFT(L1081, FIND(" ", L1081) - 1)), "")</f>
        <v/>
      </c>
      <c r="O1081" s="3" t="str">
        <f>IF(_xlfn.DAYS(K1081,J1081)&lt;0, "Aguardando OC", _xlfn.DAYS(K1081,J1081))</f>
        <v>Aguardando OC</v>
      </c>
      <c r="P1081" s="191">
        <v>400993</v>
      </c>
      <c r="Q1081" s="56"/>
      <c r="R1081" s="191">
        <v>0</v>
      </c>
      <c r="S1081" s="42">
        <v>221</v>
      </c>
      <c r="T1081" s="67" t="s">
        <v>1029</v>
      </c>
      <c r="U1081" s="45">
        <v>1.35</v>
      </c>
      <c r="V1081" s="42"/>
      <c r="W1081" s="47" t="str">
        <f>IFERROR(VLOOKUP(V1081, Fornecedores!A:C, 3, FALSE), "")</f>
        <v/>
      </c>
      <c r="X1081" s="43" t="str">
        <f>IFERROR(VLOOKUP(V1081, Fornecedores!A:E, 5, FALSE), "")</f>
        <v/>
      </c>
      <c r="Y1081" s="43" t="str">
        <f>IFERROR(VLOOKUP(V1081, Fornecedores!A:F, 6, FALSE), "")</f>
        <v/>
      </c>
      <c r="Z1081" s="14" t="str">
        <f>IF(H1081=0, "Pedido entregue!", "Pendente")</f>
        <v>Pendente</v>
      </c>
      <c r="AA1081" s="59"/>
      <c r="AB1081" s="58" t="str">
        <f>IF(Z1081="Pedido Entregue!", IF(AA1081=1, "Retirado do Almoxarifado", IF(AA1081=2, "Material devolvido", "Aguardando retirada")), IF(Z1081="Pendente", "Entrega pendente", ""))</f>
        <v>Entrega pendente</v>
      </c>
      <c r="AC1081" s="18">
        <v>1</v>
      </c>
      <c r="AD1081" s="18">
        <f>AC1081/SUMIF($P:$P,P1081,$AC:$AC)</f>
        <v>1</v>
      </c>
      <c r="AE1081" s="18">
        <f>IF(R1081=0,0,AC1081/SUMIF($R:$R,R1081,$AC:$AC))</f>
        <v>0</v>
      </c>
      <c r="AF1081" s="18">
        <f>IF(R1081=0,1,0)</f>
        <v>1</v>
      </c>
      <c r="AG1081" s="18" t="e">
        <f>IF(R1081=0,#REF!-J1081,0)</f>
        <v>#REF!</v>
      </c>
      <c r="AH1081" t="str">
        <f>TEXT(J1081,"MMMM")</f>
        <v>abril</v>
      </c>
    </row>
    <row r="1082" spans="1:34" ht="12.75" hidden="1" customHeight="1" x14ac:dyDescent="0.25">
      <c r="A1082" s="90" t="str">
        <f>IF(C1082="Oficina Diversos","Oficina Geral",
IF(ISNUMBER(FIND("Estoque - Colhedoras",C1082)),"Colhedoras",IF(ISNUMBER(FIND("Caldeiraria",C1082)),"Caldeiraria",IF(ISNUMBER(FIND("Borracharia",C1082)),"Borracharia",IF(ISNUMBER(FIND("Lubrificação",C1082)),"Lubrificação",
IF(ISNUMBER(FIND("Estoque - Carregadeiras",C1082)),"Carregadeiras",IF(ISNUMBER(FIND("Estoque - Veic. Leves",C1082)),"Veic. Leves",
IF(ISNUMBER(FIND("Estoque - Caminhões",C1082)),"Caminhões",IF(ISNUMBER(FIND("Estoque - Transbordos",C1082)),"Transbordos",
IF(ISNUMBER(FIND("Estoque - Tratores",C1082)),"Tratores",
IF(ISNUMBER(FIND("Estoque - Máquinas pesadas",C1082)),"Máquinas pesadas",
IF(ISNUMBER(FIND("Estoque - Reboques",C1082)),"Reboques",
IF(C1082="Estoque","Estoque",
IF(AND(ISNUMBER(C1082),C1082&gt;1000,C1082&lt;2000),"Caminhões",
IF(AND(ISNUMBER(C1082),C1082&gt;2000,C1082&lt;3000),"Tratores",
IF(AND(ISNUMBER(C1082),C1082&gt;3000,C1082&lt;4000),"Carregadeiras",
IF(AND(ISNUMBER(C1082),C1082&gt;4000,C1082&lt;5000),"Máquinas pesadas",
IF(AND(ISNUMBER(C1082),C1082&gt;5000,C1082&lt;6000),"Colhedoras",
IF(AND(ISNUMBER(C1082),C1082&gt;7000,C1082&lt;8000),"Irrigação",
IF(AND(ISNUMBER(C1082),C1082&gt;8000,C1082&lt;9000),"Reboques",IF(AND(ISNUMBER(C1082),C1082&gt;0,C1082&lt;1000),"Veic. Leves","")))))))))))))))))))))</f>
        <v>Caminhões</v>
      </c>
      <c r="B1082" s="111"/>
      <c r="C1082" s="113">
        <v>1023</v>
      </c>
      <c r="D1082" s="113">
        <v>40050</v>
      </c>
      <c r="E1082" s="105" t="s">
        <v>20441</v>
      </c>
      <c r="F1082" s="101" t="str">
        <f>IF(ISBLANK(K1082), "Apenas Solicitação", "Tem OC")</f>
        <v>Tem OC</v>
      </c>
      <c r="G1082" s="2">
        <v>1</v>
      </c>
      <c r="H1082" s="102">
        <f>G1082-I1082</f>
        <v>0</v>
      </c>
      <c r="I1082" s="103">
        <v>1</v>
      </c>
      <c r="J1082" s="4">
        <v>45821</v>
      </c>
      <c r="K1082" s="180">
        <v>45831</v>
      </c>
      <c r="L1082" s="49"/>
      <c r="M1082" s="104" t="str">
        <f ca="1">IF(OR(N1082="", N1082=0), "", IF(N1082&gt;TODAY(), "No prazo", "Atrasado"))</f>
        <v/>
      </c>
      <c r="N1082" s="104" t="str">
        <f>IFERROR(K1082 + VALUE(LEFT(L1082, FIND(" ", L1082) - 1)), "")</f>
        <v/>
      </c>
      <c r="O1082" s="105">
        <f>IF(_xlfn.DAYS(K1082,J1082)&lt;0, "Aguardando OC", _xlfn.DAYS(K1082,J1082))</f>
        <v>10</v>
      </c>
      <c r="P1082" s="14">
        <v>407575</v>
      </c>
      <c r="Q1082" s="12"/>
      <c r="R1082" s="14">
        <v>169645</v>
      </c>
      <c r="S1082" s="2">
        <v>221</v>
      </c>
      <c r="T1082" s="65" t="s">
        <v>1029</v>
      </c>
      <c r="U1082" s="21">
        <v>305.02</v>
      </c>
      <c r="V1082" s="2">
        <v>2528</v>
      </c>
      <c r="W1082" s="117" t="str">
        <f>IFERROR(VLOOKUP(V1082, Fornecedores!A:C, 3, FALSE), "")</f>
        <v xml:space="preserve">REDIESEL            </v>
      </c>
      <c r="X1082" s="105" t="str">
        <f>IFERROR(VLOOKUP(V1082, Fornecedores!A:E, 5, FALSE), "")</f>
        <v>Jaboatão dos Guararapes</v>
      </c>
      <c r="Y1082" s="105" t="str">
        <f>IFERROR(VLOOKUP(V1082, Fornecedores!A:F, 6, FALSE), "")</f>
        <v>PE</v>
      </c>
      <c r="Z1082" s="101" t="str">
        <f>IF(H1082=0, "Pedido entregue!", "Pendente")</f>
        <v>Pedido entregue!</v>
      </c>
      <c r="AA1082" s="119"/>
      <c r="AB1082" s="132" t="str">
        <f>IF(Z1082="Pedido Entregue!", IF(AA1082=1, "Retirado do Almoxarifado", IF(AA1082=2, "Material devolvido", "Aguardando retirada")), IF(Z1082="Pendente", "Entrega pendente", ""))</f>
        <v>Aguardando retirada</v>
      </c>
      <c r="AC1082" s="18">
        <v>1</v>
      </c>
      <c r="AD1082" s="18">
        <f>AC1082/SUMIF($P:$P,P1082,$AC:$AC)</f>
        <v>1</v>
      </c>
      <c r="AE1082" s="18">
        <f>IF(R1082=0,0,AC1082/SUMIF($R:$R,R1082,$AC:$AC))</f>
        <v>0.2</v>
      </c>
      <c r="AF1082" s="18">
        <f>IF(R1082=0,1,0)</f>
        <v>0</v>
      </c>
      <c r="AH1082" t="str">
        <f>TEXT(J1082,"MMMM")</f>
        <v>junho</v>
      </c>
    </row>
    <row r="1083" spans="1:34" ht="12.75" hidden="1" customHeight="1" x14ac:dyDescent="0.25">
      <c r="A1083" s="90" t="str">
        <f>IF(C1083="Oficina Diversos","Oficina Geral",
IF(ISNUMBER(FIND("Estoque - Colhedoras",C1083)),"Colhedoras",IF(ISNUMBER(FIND("Caldeiraria",C1083)),"Caldeiraria",IF(ISNUMBER(FIND("Borracharia",C1083)),"Borracharia",IF(ISNUMBER(FIND("Lubrificação",C1083)),"Lubrificação",
IF(ISNUMBER(FIND("Estoque - Carregadeiras",C1083)),"Carregadeiras",IF(ISNUMBER(FIND("Estoque - Veic. Leves",C1083)),"Veic. Leves",
IF(ISNUMBER(FIND("Estoque - Caminhões",C1083)),"Caminhões",IF(ISNUMBER(FIND("Estoque - Transbordos",C1083)),"Transbordos",
IF(ISNUMBER(FIND("Estoque - Tratores",C1083)),"Tratores",
IF(ISNUMBER(FIND("Estoque - Máquinas pesadas",C1083)),"Máquinas pesadas",
IF(ISNUMBER(FIND("Estoque - Reboques",C1083)),"Reboques",
IF(C1083="Estoque","Estoque",
IF(AND(ISNUMBER(C1083),C1083&gt;1000,C1083&lt;2000),"Caminhões",
IF(AND(ISNUMBER(C1083),C1083&gt;2000,C1083&lt;3000),"Tratores",
IF(AND(ISNUMBER(C1083),C1083&gt;3000,C1083&lt;4000),"Carregadeiras",
IF(AND(ISNUMBER(C1083),C1083&gt;4000,C1083&lt;5000),"Máquinas pesadas",
IF(AND(ISNUMBER(C1083),C1083&gt;5000,C1083&lt;6000),"Colhedoras",
IF(AND(ISNUMBER(C1083),C1083&gt;7000,C1083&lt;8000),"Irrigação",
IF(AND(ISNUMBER(C1083),C1083&gt;8000,C1083&lt;9000),"Reboques",IF(AND(ISNUMBER(C1083),C1083&gt;0,C1083&lt;1000),"Veic. Leves","")))))))))))))))))))))</f>
        <v>Caminhões</v>
      </c>
      <c r="B1083" s="8"/>
      <c r="C1083" s="2">
        <v>1005</v>
      </c>
      <c r="D1083" s="2">
        <v>40055</v>
      </c>
      <c r="E1083" s="3" t="s">
        <v>810</v>
      </c>
      <c r="F1083" s="14" t="str">
        <f>IF(ISBLANK(K1083), "Apenas Solicitação", "Tem OC")</f>
        <v>Tem OC</v>
      </c>
      <c r="G1083" s="2">
        <v>2</v>
      </c>
      <c r="H1083" s="37">
        <f>G1083-I1083</f>
        <v>0</v>
      </c>
      <c r="I1083" s="38">
        <v>2</v>
      </c>
      <c r="J1083" s="4">
        <v>45757</v>
      </c>
      <c r="K1083" s="180">
        <v>45763</v>
      </c>
      <c r="L1083" s="3"/>
      <c r="M1083" s="44"/>
      <c r="N1083" s="44" t="str">
        <f>IFERROR(K1083 + VALUE(LEFT(L1083, FIND(" ", L1083) - 1)), "")</f>
        <v/>
      </c>
      <c r="O1083" s="3">
        <f>IF(_xlfn.DAYS(K1083,J1083)&lt;0, "Aguardando OC", _xlfn.DAYS(K1083,J1083))</f>
        <v>6</v>
      </c>
      <c r="P1083" s="14">
        <v>399030</v>
      </c>
      <c r="Q1083" s="169">
        <v>1143900</v>
      </c>
      <c r="R1083" s="14">
        <v>166448</v>
      </c>
      <c r="S1083" s="2">
        <v>685</v>
      </c>
      <c r="T1083" s="65" t="s">
        <v>15</v>
      </c>
      <c r="U1083" s="21">
        <v>130</v>
      </c>
      <c r="V1083" s="2">
        <v>2097</v>
      </c>
      <c r="W1083" s="47" t="str">
        <f>IFERROR(VLOOKUP(V1083, Fornecedores!A:C, 3, FALSE), "")</f>
        <v xml:space="preserve">CAUPECAS            </v>
      </c>
      <c r="X1083" s="43" t="str">
        <f>IFERROR(VLOOKUP(V1083, Fornecedores!A:E, 5, FALSE), "")</f>
        <v>Recife</v>
      </c>
      <c r="Y1083" s="43" t="str">
        <f>IFERROR(VLOOKUP(V1083, Fornecedores!A:F, 6, FALSE), "")</f>
        <v>PE</v>
      </c>
      <c r="Z1083" s="14" t="str">
        <f>IF(H1083=0, "Pedido entregue!", "Pendente")</f>
        <v>Pedido entregue!</v>
      </c>
      <c r="AA1083" s="59">
        <v>1</v>
      </c>
      <c r="AB1083" s="58" t="str">
        <f>IF(Z1083="Pedido Entregue!", IF(AA1083=1, "Retirado do Almoxarifado", IF(AA1083=2, "Material devolvido", "Aguardando retirada")), IF(Z1083="Pendente", "Entrega pendente", ""))</f>
        <v>Retirado do Almoxarifado</v>
      </c>
      <c r="AC1083" s="18">
        <v>1</v>
      </c>
      <c r="AD1083" s="18">
        <f>AC1083/SUMIF($P:$P,P1083,$AC:$AC)</f>
        <v>1</v>
      </c>
      <c r="AE1083" s="18">
        <f>IF(R1083=0,0,AC1083/SUMIF($R:$R,R1083,$AC:$AC))</f>
        <v>0.5</v>
      </c>
      <c r="AF1083" s="18">
        <f>IF(R1083=0,1,0)</f>
        <v>0</v>
      </c>
      <c r="AG1083" s="18">
        <f>IF(R1083=0,#REF!-J1083,0)</f>
        <v>0</v>
      </c>
      <c r="AH1083" t="str">
        <f>TEXT(J1083,"MMMM")</f>
        <v>abril</v>
      </c>
    </row>
    <row r="1084" spans="1:34" ht="12.75" customHeight="1" x14ac:dyDescent="0.25">
      <c r="A1084" s="90" t="str">
        <f>IF(C1084="Oficina Diversos","Oficina Geral",
IF(ISNUMBER(FIND("Estoque - Colhedoras",C1084)),"Colhedoras",IF(ISNUMBER(FIND("Caldeiraria",C1084)),"Caldeiraria",IF(ISNUMBER(FIND("Borracharia",C1084)),"Borracharia",IF(ISNUMBER(FIND("Lubrificação",C1084)),"Lubrificação",
IF(ISNUMBER(FIND("Estoque - Carregadeiras",C1084)),"Carregadeiras",IF(ISNUMBER(FIND("Estoque - Veic. Leves",C1084)),"Veic. Leves",
IF(ISNUMBER(FIND("Estoque - Caminhões",C1084)),"Caminhões",IF(ISNUMBER(FIND("Estoque - Transbordos",C1084)),"Transbordos",
IF(ISNUMBER(FIND("Estoque - Tratores",C1084)),"Tratores",
IF(ISNUMBER(FIND("Estoque - Máquinas pesadas",C1084)),"Máquinas pesadas",
IF(ISNUMBER(FIND("Estoque - Reboques",C1084)),"Reboques",
IF(C1084="Estoque","Estoque",
IF(AND(ISNUMBER(C1084),C1084&gt;1000,C1084&lt;2000),"Caminhões",
IF(AND(ISNUMBER(C1084),C1084&gt;2000,C1084&lt;3000),"Tratores",
IF(AND(ISNUMBER(C1084),C1084&gt;3000,C1084&lt;4000),"Carregadeiras",
IF(AND(ISNUMBER(C1084),C1084&gt;4000,C1084&lt;5000),"Máquinas pesadas",
IF(AND(ISNUMBER(C1084),C1084&gt;5000,C1084&lt;6000),"Colhedoras",
IF(AND(ISNUMBER(C1084),C1084&gt;7000,C1084&lt;8000),"Irrigação",
IF(AND(ISNUMBER(C1084),C1084&gt;8000,C1084&lt;9000),"Reboques",IF(AND(ISNUMBER(C1084),C1084&gt;0,C1084&lt;1000),"Veic. Leves","")))))))))))))))))))))</f>
        <v>Caminhões</v>
      </c>
      <c r="B1084" s="39"/>
      <c r="C1084" s="2">
        <v>1022</v>
      </c>
      <c r="D1084" s="2">
        <v>40055</v>
      </c>
      <c r="E1084" s="3" t="s">
        <v>810</v>
      </c>
      <c r="F1084" s="14" t="str">
        <f>IF(ISBLANK(K1084), "Apenas Solicitação", "Tem OC")</f>
        <v>Apenas Solicitação</v>
      </c>
      <c r="G1084" s="2">
        <v>2</v>
      </c>
      <c r="H1084" s="37">
        <f>G1084-I1084</f>
        <v>2</v>
      </c>
      <c r="I1084" s="38">
        <v>0</v>
      </c>
      <c r="J1084" s="4">
        <v>45796</v>
      </c>
      <c r="K1084" s="14"/>
      <c r="L1084" s="3"/>
      <c r="M1084" s="44" t="str">
        <f ca="1">IF(OR(N1084="", N1084=0), "", IF(N1084&gt;TODAY(), "No prazo", "Atrasado"))</f>
        <v/>
      </c>
      <c r="N1084" s="44" t="str">
        <f>IFERROR(K1084 + VALUE(LEFT(L1084, FIND(" ", L1084) - 1)), "")</f>
        <v/>
      </c>
      <c r="O1084" s="3" t="str">
        <f>IF(_xlfn.DAYS(K1084,J1084)&lt;0, "Aguardando OC", _xlfn.DAYS(K1084,J1084))</f>
        <v>Aguardando OC</v>
      </c>
      <c r="P1084" s="14">
        <v>403546</v>
      </c>
      <c r="Q1084" s="54"/>
      <c r="R1084" s="14">
        <v>0</v>
      </c>
      <c r="S1084" s="42">
        <v>221</v>
      </c>
      <c r="T1084" s="67" t="s">
        <v>1029</v>
      </c>
      <c r="U1084" s="45">
        <v>132</v>
      </c>
      <c r="V1084" s="2"/>
      <c r="W1084" s="47" t="str">
        <f>IFERROR(VLOOKUP(V1084, Fornecedores!A:C, 3, FALSE), "")</f>
        <v/>
      </c>
      <c r="X1084" s="43" t="str">
        <f>IFERROR(VLOOKUP(V1084, Fornecedores!A:E, 5, FALSE), "")</f>
        <v/>
      </c>
      <c r="Y1084" s="43" t="str">
        <f>IFERROR(VLOOKUP(V1084, Fornecedores!A:F, 6, FALSE), "")</f>
        <v/>
      </c>
      <c r="Z1084" s="14" t="str">
        <f>IF(H1084=0, "Pedido entregue!", "Pendente")</f>
        <v>Pendente</v>
      </c>
      <c r="AA1084" s="59"/>
      <c r="AB1084" s="58" t="str">
        <f>IF(Z1084="Pedido Entregue!", IF(AA1084=1, "Retirado do Almoxarifado", IF(AA1084=2, "Material devolvido", "Aguardando retirada")), IF(Z1084="Pendente", "Entrega pendente", ""))</f>
        <v>Entrega pendente</v>
      </c>
      <c r="AC1084" s="18">
        <v>1</v>
      </c>
      <c r="AD1084" s="18">
        <f>AC1084/SUMIF($P:$P,P1084,$AC:$AC)</f>
        <v>1</v>
      </c>
      <c r="AE1084" s="18">
        <f>IF(R1084=0,0,AC1084/SUMIF($R:$R,R1084,$AC:$AC))</f>
        <v>0</v>
      </c>
      <c r="AF1084" s="18">
        <f>IF(R1084=0,1,0)</f>
        <v>1</v>
      </c>
      <c r="AH1084" t="str">
        <f>TEXT(J1084,"MMMM")</f>
        <v>maio</v>
      </c>
    </row>
    <row r="1085" spans="1:34" ht="12.75" hidden="1" customHeight="1" x14ac:dyDescent="0.25">
      <c r="A1085" s="90" t="str">
        <f>IF(C1085="Oficina Diversos","Oficina Geral",
IF(ISNUMBER(FIND("Estoque - Colhedoras",C1085)),"Colhedoras",IF(ISNUMBER(FIND("Caldeiraria",C1085)),"Caldeiraria",IF(ISNUMBER(FIND("Borracharia",C1085)),"Borracharia",IF(ISNUMBER(FIND("Lubrificação",C1085)),"Lubrificação",
IF(ISNUMBER(FIND("Estoque - Carregadeiras",C1085)),"Carregadeiras",IF(ISNUMBER(FIND("Estoque - Veic. Leves",C1085)),"Veic. Leves",
IF(ISNUMBER(FIND("Estoque - Caminhões",C1085)),"Caminhões",IF(ISNUMBER(FIND("Estoque - Transbordos",C1085)),"Transbordos",
IF(ISNUMBER(FIND("Estoque - Tratores",C1085)),"Tratores",
IF(ISNUMBER(FIND("Estoque - Máquinas pesadas",C1085)),"Máquinas pesadas",
IF(ISNUMBER(FIND("Estoque - Reboques",C1085)),"Reboques",
IF(C1085="Estoque","Estoque",
IF(AND(ISNUMBER(C1085),C1085&gt;1000,C1085&lt;2000),"Caminhões",
IF(AND(ISNUMBER(C1085),C1085&gt;2000,C1085&lt;3000),"Tratores",
IF(AND(ISNUMBER(C1085),C1085&gt;3000,C1085&lt;4000),"Carregadeiras",
IF(AND(ISNUMBER(C1085),C1085&gt;4000,C1085&lt;5000),"Máquinas pesadas",
IF(AND(ISNUMBER(C1085),C1085&gt;5000,C1085&lt;6000),"Colhedoras",
IF(AND(ISNUMBER(C1085),C1085&gt;7000,C1085&lt;8000),"Irrigação",
IF(AND(ISNUMBER(C1085),C1085&gt;8000,C1085&lt;9000),"Reboques",IF(AND(ISNUMBER(C1085),C1085&gt;0,C1085&lt;1000),"Veic. Leves","")))))))))))))))))))))</f>
        <v>Caminhões</v>
      </c>
      <c r="B1085" s="111"/>
      <c r="C1085" s="144">
        <v>1023</v>
      </c>
      <c r="D1085" s="144">
        <v>40055</v>
      </c>
      <c r="E1085" s="145" t="s">
        <v>810</v>
      </c>
      <c r="F1085" s="101" t="str">
        <f>IF(ISBLANK(K1085), "Apenas Solicitação", "Tem OC")</f>
        <v>Tem OC</v>
      </c>
      <c r="G1085" s="143">
        <v>2</v>
      </c>
      <c r="H1085" s="102">
        <f>G1085-I1085</f>
        <v>0</v>
      </c>
      <c r="I1085" s="103">
        <v>2</v>
      </c>
      <c r="J1085" s="147">
        <v>45821</v>
      </c>
      <c r="K1085" s="187">
        <v>45831</v>
      </c>
      <c r="L1085" s="146" t="s">
        <v>20151</v>
      </c>
      <c r="M1085" s="104" t="str">
        <f ca="1">IF(OR(N1085="", N1085=0), "", IF(N1085&gt;TODAY(), "No prazo", "Atrasado"))</f>
        <v>Atrasado</v>
      </c>
      <c r="N1085" s="104">
        <f>IFERROR(K1085 + VALUE(LEFT(L1085, FIND(" ", L1085) - 1)), "")</f>
        <v>45831</v>
      </c>
      <c r="O1085" s="105">
        <f>IF(_xlfn.DAYS(K1085,J1085)&lt;0, "Aguardando OC", _xlfn.DAYS(K1085,J1085))</f>
        <v>10</v>
      </c>
      <c r="P1085" s="200">
        <v>407576</v>
      </c>
      <c r="Q1085" s="12"/>
      <c r="R1085" s="200">
        <v>169646</v>
      </c>
      <c r="S1085" s="143">
        <v>221</v>
      </c>
      <c r="T1085" s="65" t="s">
        <v>1029</v>
      </c>
      <c r="U1085" s="164">
        <v>71.28</v>
      </c>
      <c r="V1085" s="143">
        <v>2097</v>
      </c>
      <c r="W1085" s="117" t="str">
        <f>IFERROR(VLOOKUP(V1085, Fornecedores!A:C, 3, FALSE), "")</f>
        <v xml:space="preserve">CAUPECAS            </v>
      </c>
      <c r="X1085" s="105" t="str">
        <f>IFERROR(VLOOKUP(V1085, Fornecedores!A:E, 5, FALSE), "")</f>
        <v>Recife</v>
      </c>
      <c r="Y1085" s="105" t="str">
        <f>IFERROR(VLOOKUP(V1085, Fornecedores!A:F, 6, FALSE), "")</f>
        <v>PE</v>
      </c>
      <c r="Z1085" s="101" t="str">
        <f>IF(H1085=0, "Pedido entregue!", "Pendente")</f>
        <v>Pedido entregue!</v>
      </c>
      <c r="AA1085" s="119"/>
      <c r="AB1085" s="132" t="str">
        <f>IF(Z1085="Pedido Entregue!", IF(AA1085=1, "Retirado do Almoxarifado", IF(AA1085=2, "Material devolvido", "Aguardando retirada")), IF(Z1085="Pendente", "Entrega pendente", ""))</f>
        <v>Aguardando retirada</v>
      </c>
      <c r="AC1085" s="18">
        <v>1</v>
      </c>
      <c r="AD1085" s="18">
        <f>AC1085/SUMIF($P:$P,P1085,$AC:$AC)</f>
        <v>1</v>
      </c>
      <c r="AE1085" s="18">
        <f>IF(R1085=0,0,AC1085/SUMIF($R:$R,R1085,$AC:$AC))</f>
        <v>0.125</v>
      </c>
      <c r="AF1085" s="18">
        <f>IF(R1085=0,1,0)</f>
        <v>0</v>
      </c>
      <c r="AH1085" t="str">
        <f>TEXT(J1085,"MMMM")</f>
        <v>junho</v>
      </c>
    </row>
    <row r="1086" spans="1:34" ht="12.75" customHeight="1" x14ac:dyDescent="0.25">
      <c r="A1086" s="90" t="str">
        <f>IF(C1086="Oficina Diversos","Oficina Geral",
IF(ISNUMBER(FIND("Estoque - Colhedoras",C1086)),"Colhedoras",IF(ISNUMBER(FIND("Caldeiraria",C1086)),"Caldeiraria",IF(ISNUMBER(FIND("Borracharia",C1086)),"Borracharia",IF(ISNUMBER(FIND("Lubrificação",C1086)),"Lubrificação",
IF(ISNUMBER(FIND("Estoque - Carregadeiras",C1086)),"Carregadeiras",IF(ISNUMBER(FIND("Estoque - Veic. Leves",C1086)),"Veic. Leves",
IF(ISNUMBER(FIND("Estoque - Caminhões",C1086)),"Caminhões",IF(ISNUMBER(FIND("Estoque - Transbordos",C1086)),"Transbordos",
IF(ISNUMBER(FIND("Estoque - Tratores",C1086)),"Tratores",
IF(ISNUMBER(FIND("Estoque - Máquinas pesadas",C1086)),"Máquinas pesadas",
IF(ISNUMBER(FIND("Estoque - Reboques",C1086)),"Reboques",
IF(C1086="Estoque","Estoque",
IF(AND(ISNUMBER(C1086),C1086&gt;1000,C1086&lt;2000),"Caminhões",
IF(AND(ISNUMBER(C1086),C1086&gt;2000,C1086&lt;3000),"Tratores",
IF(AND(ISNUMBER(C1086),C1086&gt;3000,C1086&lt;4000),"Carregadeiras",
IF(AND(ISNUMBER(C1086),C1086&gt;4000,C1086&lt;5000),"Máquinas pesadas",
IF(AND(ISNUMBER(C1086),C1086&gt;5000,C1086&lt;6000),"Colhedoras",
IF(AND(ISNUMBER(C1086),C1086&gt;7000,C1086&lt;8000),"Irrigação",
IF(AND(ISNUMBER(C1086),C1086&gt;8000,C1086&lt;9000),"Reboques",IF(AND(ISNUMBER(C1086),C1086&gt;0,C1086&lt;1000),"Veic. Leves","")))))))))))))))))))))</f>
        <v>Caminhões</v>
      </c>
      <c r="B1086" s="111"/>
      <c r="C1086" s="171">
        <v>1020</v>
      </c>
      <c r="D1086" s="170">
        <v>40152</v>
      </c>
      <c r="E1086" s="173" t="s">
        <v>25922</v>
      </c>
      <c r="F1086" s="101" t="str">
        <f>IF(ISBLANK(K1086), "Apenas Solicitação", "Tem OC")</f>
        <v>Tem OC</v>
      </c>
      <c r="G1086" s="170">
        <v>1</v>
      </c>
      <c r="H1086" s="102">
        <f>G1086-I1086</f>
        <v>1</v>
      </c>
      <c r="I1086" s="103"/>
      <c r="J1086" s="174">
        <v>45852</v>
      </c>
      <c r="K1086" s="174">
        <v>45857</v>
      </c>
      <c r="L1086" s="173" t="s">
        <v>20151</v>
      </c>
      <c r="M1086" s="104" t="str">
        <f ca="1">IF(OR(N1086="", N1086=0), "", IF(N1086&gt;TODAY(), "No prazo", "Atrasado"))</f>
        <v>Atrasado</v>
      </c>
      <c r="N1086" s="104">
        <f>IFERROR(K1086 + VALUE(LEFT(L1086, FIND(" ", L1086) - 1)), "")</f>
        <v>45857</v>
      </c>
      <c r="O1086" s="105">
        <f>IF(_xlfn.DAYS(K1086,J1086)&lt;0, "Aguardando OC", _xlfn.DAYS(K1086,J1086))</f>
        <v>5</v>
      </c>
      <c r="P1086" s="212">
        <v>411603</v>
      </c>
      <c r="Q1086" s="12"/>
      <c r="R1086" s="212">
        <v>171162</v>
      </c>
      <c r="S1086" s="2">
        <v>221</v>
      </c>
      <c r="T1086" s="65" t="s">
        <v>1029</v>
      </c>
      <c r="U1086" s="170">
        <v>14.69</v>
      </c>
      <c r="V1086" s="170">
        <v>2528</v>
      </c>
      <c r="W1086" s="117" t="str">
        <f>IFERROR(VLOOKUP(V1086, Fornecedores!A:C, 3, FALSE), "")</f>
        <v xml:space="preserve">REDIESEL            </v>
      </c>
      <c r="X1086" s="105" t="str">
        <f>IFERROR(VLOOKUP(V1086, Fornecedores!A:E, 5, FALSE), "")</f>
        <v>Jaboatão dos Guararapes</v>
      </c>
      <c r="Y1086" s="105" t="str">
        <f>IFERROR(VLOOKUP(V1086, Fornecedores!A:F, 6, FALSE), "")</f>
        <v>PE</v>
      </c>
      <c r="Z1086" s="101" t="str">
        <f>IF(H1086=0, "Pedido entregue!", "Pendente")</f>
        <v>Pendente</v>
      </c>
      <c r="AA1086" s="119"/>
      <c r="AB1086" s="132" t="str">
        <f>IF(Z1086="Pedido Entregue!", IF(AA1086=1, "Retirado do Almoxarifado", IF(AA1086=2, "Material devolvido", "Aguardando retirada")), IF(Z1086="Pendente", "Entrega pendente", ""))</f>
        <v>Entrega pendente</v>
      </c>
      <c r="AC1086" s="18">
        <v>1</v>
      </c>
      <c r="AD1086" s="18">
        <f>AC1086/SUMIF($P:$P,P1086,$AC:$AC)</f>
        <v>1</v>
      </c>
      <c r="AE1086" s="18">
        <f>IF(R1086=0,0,AC1086/SUMIF($R:$R,R1086,$AC:$AC))</f>
        <v>0.125</v>
      </c>
      <c r="AF1086" s="18">
        <f>IF(R1086=0,1,0)</f>
        <v>0</v>
      </c>
      <c r="AH1086" t="str">
        <f>TEXT(J1086,"MMMM")</f>
        <v>julho</v>
      </c>
    </row>
    <row r="1087" spans="1:34" ht="12.75" hidden="1" customHeight="1" x14ac:dyDescent="0.25">
      <c r="A1087" s="90" t="str">
        <f>IF(C1087="Oficina Diversos","Oficina Geral",
IF(ISNUMBER(FIND("Estoque - Colhedoras",C1087)),"Colhedoras",IF(ISNUMBER(FIND("Caldeiraria",C1087)),"Caldeiraria",IF(ISNUMBER(FIND("Borracharia",C1087)),"Borracharia",IF(ISNUMBER(FIND("Lubrificação",C1087)),"Lubrificação",
IF(ISNUMBER(FIND("Estoque - Carregadeiras",C1087)),"Carregadeiras",IF(ISNUMBER(FIND("Estoque - Veic. Leves",C1087)),"Veic. Leves",
IF(ISNUMBER(FIND("Estoque - Caminhões",C1087)),"Caminhões",IF(ISNUMBER(FIND("Estoque - Transbordos",C1087)),"Transbordos",
IF(ISNUMBER(FIND("Estoque - Tratores",C1087)),"Tratores",
IF(ISNUMBER(FIND("Estoque - Máquinas pesadas",C1087)),"Máquinas pesadas",
IF(ISNUMBER(FIND("Estoque - Reboques",C1087)),"Reboques",
IF(C1087="Estoque","Estoque",
IF(AND(ISNUMBER(C1087),C1087&gt;1000,C1087&lt;2000),"Caminhões",
IF(AND(ISNUMBER(C1087),C1087&gt;2000,C1087&lt;3000),"Tratores",
IF(AND(ISNUMBER(C1087),C1087&gt;3000,C1087&lt;4000),"Carregadeiras",
IF(AND(ISNUMBER(C1087),C1087&gt;4000,C1087&lt;5000),"Máquinas pesadas",
IF(AND(ISNUMBER(C1087),C1087&gt;5000,C1087&lt;6000),"Colhedoras",
IF(AND(ISNUMBER(C1087),C1087&gt;7000,C1087&lt;8000),"Irrigação",
IF(AND(ISNUMBER(C1087),C1087&gt;8000,C1087&lt;9000),"Reboques",IF(AND(ISNUMBER(C1087),C1087&gt;0,C1087&lt;1000),"Veic. Leves","")))))))))))))))))))))</f>
        <v>Caminhões</v>
      </c>
      <c r="B1087" s="111"/>
      <c r="C1087" s="171">
        <v>1007</v>
      </c>
      <c r="D1087" s="170">
        <v>40152</v>
      </c>
      <c r="E1087" s="173" t="s">
        <v>25922</v>
      </c>
      <c r="F1087" s="101" t="str">
        <f>IF(ISBLANK(K1087), "Apenas Solicitação", "Tem OC")</f>
        <v>Tem OC</v>
      </c>
      <c r="G1087" s="170">
        <v>1</v>
      </c>
      <c r="H1087" s="102">
        <f>G1087-I1087</f>
        <v>0</v>
      </c>
      <c r="I1087" s="103">
        <v>1</v>
      </c>
      <c r="J1087" s="174">
        <v>45845</v>
      </c>
      <c r="K1087" s="174">
        <v>45850</v>
      </c>
      <c r="L1087" s="173" t="s">
        <v>20151</v>
      </c>
      <c r="M1087" s="104" t="str">
        <f ca="1">IF(OR(N1087="", N1087=0), "", IF(N1087&gt;TODAY(), "No prazo", "Atrasado"))</f>
        <v>Atrasado</v>
      </c>
      <c r="N1087" s="104">
        <f>IFERROR(K1087 + VALUE(LEFT(L1087, FIND(" ", L1087) - 1)), "")</f>
        <v>45850</v>
      </c>
      <c r="O1087" s="105">
        <f>IF(_xlfn.DAYS(K1087,J1087)&lt;0, "Aguardando OC", _xlfn.DAYS(K1087,J1087))</f>
        <v>5</v>
      </c>
      <c r="P1087" s="201">
        <v>410499</v>
      </c>
      <c r="Q1087" s="12"/>
      <c r="R1087" s="212">
        <v>170832</v>
      </c>
      <c r="S1087" s="2">
        <v>221</v>
      </c>
      <c r="T1087" s="65" t="s">
        <v>1029</v>
      </c>
      <c r="U1087" s="170">
        <v>40.42</v>
      </c>
      <c r="V1087" s="170">
        <v>2097</v>
      </c>
      <c r="W1087" s="117" t="str">
        <f>IFERROR(VLOOKUP(V1087, Fornecedores!A:C, 3, FALSE), "")</f>
        <v xml:space="preserve">CAUPECAS            </v>
      </c>
      <c r="X1087" s="105" t="str">
        <f>IFERROR(VLOOKUP(V1087, Fornecedores!A:E, 5, FALSE), "")</f>
        <v>Recife</v>
      </c>
      <c r="Y1087" s="105" t="str">
        <f>IFERROR(VLOOKUP(V1087, Fornecedores!A:F, 6, FALSE), "")</f>
        <v>PE</v>
      </c>
      <c r="Z1087" s="101" t="str">
        <f>IF(H1087=0, "Pedido entregue!", "Pendente")</f>
        <v>Pedido entregue!</v>
      </c>
      <c r="AA1087" s="119"/>
      <c r="AB1087" s="132" t="str">
        <f>IF(Z1087="Pedido Entregue!", IF(AA1087=1, "Retirado do Almoxarifado", IF(AA1087=2, "Material devolvido", "Aguardando retirada")), IF(Z1087="Pendente", "Entrega pendente", ""))</f>
        <v>Aguardando retirada</v>
      </c>
      <c r="AC1087" s="18">
        <v>1</v>
      </c>
      <c r="AD1087" s="18">
        <f>AC1087/SUMIF($P:$P,P1087,$AC:$AC)</f>
        <v>1</v>
      </c>
      <c r="AE1087" s="18">
        <f>IF(R1087=0,0,AC1087/SUMIF($R:$R,R1087,$AC:$AC))</f>
        <v>0.33333333333333331</v>
      </c>
      <c r="AF1087" s="18">
        <f>IF(R1087=0,1,0)</f>
        <v>0</v>
      </c>
      <c r="AH1087" t="str">
        <f>TEXT(J1087,"MMMM")</f>
        <v>julho</v>
      </c>
    </row>
    <row r="1088" spans="1:34" ht="12.75" hidden="1" customHeight="1" x14ac:dyDescent="0.25">
      <c r="A1088" s="90" t="str">
        <f>IF(C1088="Oficina Diversos","Oficina Geral",
IF(ISNUMBER(FIND("Estoque - Colhedoras",C1088)),"Colhedoras",IF(ISNUMBER(FIND("Caldeiraria",C1088)),"Caldeiraria",IF(ISNUMBER(FIND("Borracharia",C1088)),"Borracharia",IF(ISNUMBER(FIND("Lubrificação",C1088)),"Lubrificação",
IF(ISNUMBER(FIND("Estoque - Carregadeiras",C1088)),"Carregadeiras",IF(ISNUMBER(FIND("Estoque - Veic. Leves",C1088)),"Veic. Leves",
IF(ISNUMBER(FIND("Estoque - Caminhões",C1088)),"Caminhões",IF(ISNUMBER(FIND("Estoque - Transbordos",C1088)),"Transbordos",
IF(ISNUMBER(FIND("Estoque - Tratores",C1088)),"Tratores",
IF(ISNUMBER(FIND("Estoque - Máquinas pesadas",C1088)),"Máquinas pesadas",
IF(ISNUMBER(FIND("Estoque - Reboques",C1088)),"Reboques",
IF(C1088="Estoque","Estoque",
IF(AND(ISNUMBER(C1088),C1088&gt;1000,C1088&lt;2000),"Caminhões",
IF(AND(ISNUMBER(C1088),C1088&gt;2000,C1088&lt;3000),"Tratores",
IF(AND(ISNUMBER(C1088),C1088&gt;3000,C1088&lt;4000),"Carregadeiras",
IF(AND(ISNUMBER(C1088),C1088&gt;4000,C1088&lt;5000),"Máquinas pesadas",
IF(AND(ISNUMBER(C1088),C1088&gt;5000,C1088&lt;6000),"Colhedoras",
IF(AND(ISNUMBER(C1088),C1088&gt;7000,C1088&lt;8000),"Irrigação",
IF(AND(ISNUMBER(C1088),C1088&gt;8000,C1088&lt;9000),"Reboques",IF(AND(ISNUMBER(C1088),C1088&gt;0,C1088&lt;1000),"Veic. Leves","")))))))))))))))))))))</f>
        <v>Tratores</v>
      </c>
      <c r="B1088" s="111"/>
      <c r="C1088" s="126">
        <v>2024</v>
      </c>
      <c r="D1088" s="2">
        <v>40247</v>
      </c>
      <c r="E1088" s="3" t="s">
        <v>20223</v>
      </c>
      <c r="F1088" s="101" t="str">
        <f>IF(ISBLANK(K1088), "Apenas Solicitação", "Tem OC")</f>
        <v>Tem OC</v>
      </c>
      <c r="G1088" s="2">
        <v>1</v>
      </c>
      <c r="H1088" s="102">
        <f>G1088-I1088</f>
        <v>0</v>
      </c>
      <c r="I1088" s="103">
        <v>1</v>
      </c>
      <c r="J1088" s="4">
        <v>45812</v>
      </c>
      <c r="K1088" s="180">
        <v>45819</v>
      </c>
      <c r="L1088" s="3" t="s">
        <v>20166</v>
      </c>
      <c r="M1088" s="104" t="str">
        <f ca="1">IF(OR(N1088="", N1088=0), "", IF(N1088&gt;TODAY(), "No prazo", "Atrasado"))</f>
        <v>Atrasado</v>
      </c>
      <c r="N1088" s="104">
        <f>IFERROR(K1088 + VALUE(LEFT(L1088, FIND(" ", L1088) - 1)), "")</f>
        <v>45823</v>
      </c>
      <c r="O1088" s="105">
        <f>IF(_xlfn.DAYS(K1088,J1088)&lt;0, "Aguardando OC", _xlfn.DAYS(K1088,J1088))</f>
        <v>7</v>
      </c>
      <c r="P1088" s="14">
        <v>405811</v>
      </c>
      <c r="Q1088" s="12"/>
      <c r="R1088" s="14">
        <v>168951</v>
      </c>
      <c r="S1088" s="2">
        <v>221</v>
      </c>
      <c r="T1088" s="65" t="s">
        <v>1029</v>
      </c>
      <c r="U1088" s="21">
        <v>125.88</v>
      </c>
      <c r="V1088" s="2">
        <v>3465</v>
      </c>
      <c r="W1088" s="117" t="str">
        <f>IFERROR(VLOOKUP(V1088, Fornecedores!A:C, 3, FALSE), "")</f>
        <v>MAQNELSON AGRICOLA L</v>
      </c>
      <c r="X1088" s="105" t="str">
        <f>IFERROR(VLOOKUP(V1088, Fornecedores!A:E, 5, FALSE), "")</f>
        <v>Itumbiara</v>
      </c>
      <c r="Y1088" s="105" t="str">
        <f>IFERROR(VLOOKUP(V1088, Fornecedores!A:F, 6, FALSE), "")</f>
        <v>GO</v>
      </c>
      <c r="Z1088" s="101" t="str">
        <f>IF(H1088=0, "Pedido entregue!", "Pendente")</f>
        <v>Pedido entregue!</v>
      </c>
      <c r="AA1088" s="119"/>
      <c r="AB1088" s="132" t="str">
        <f>IF(Z1088="Pedido Entregue!", IF(AA1088=1, "Retirado do Almoxarifado", IF(AA1088=2, "Material devolvido", "Aguardando retirada")), IF(Z1088="Pendente", "Entrega pendente", ""))</f>
        <v>Aguardando retirada</v>
      </c>
      <c r="AC1088" s="18">
        <v>1</v>
      </c>
      <c r="AD1088" s="18">
        <f>AC1088/SUMIF($P:$P,P1088,$AC:$AC)</f>
        <v>1</v>
      </c>
      <c r="AE1088" s="18">
        <f>IF(R1088=0,0,AC1088/SUMIF($R:$R,R1088,$AC:$AC))</f>
        <v>4.1666666666666664E-2</v>
      </c>
      <c r="AF1088" s="18">
        <f>IF(R1088=0,1,0)</f>
        <v>0</v>
      </c>
      <c r="AH1088" t="str">
        <f>TEXT(J1088,"MMMM")</f>
        <v>junho</v>
      </c>
    </row>
    <row r="1089" spans="1:34" ht="12.75" customHeight="1" x14ac:dyDescent="0.25">
      <c r="A1089" s="90" t="str">
        <f>IF(C1089="Oficina Diversos","Oficina Geral",
IF(ISNUMBER(FIND("Estoque - Colhedoras",C1089)),"Colhedoras",IF(ISNUMBER(FIND("Caldeiraria",C1089)),"Caldeiraria",IF(ISNUMBER(FIND("Borracharia",C1089)),"Borracharia",IF(ISNUMBER(FIND("Lubrificação",C1089)),"Lubrificação",
IF(ISNUMBER(FIND("Estoque - Carregadeiras",C1089)),"Carregadeiras",IF(ISNUMBER(FIND("Estoque - Veic. Leves",C1089)),"Veic. Leves",
IF(ISNUMBER(FIND("Estoque - Caminhões",C1089)),"Caminhões",IF(ISNUMBER(FIND("Estoque - Transbordos",C1089)),"Transbordos",
IF(ISNUMBER(FIND("Estoque - Tratores",C1089)),"Tratores",
IF(ISNUMBER(FIND("Estoque - Máquinas pesadas",C1089)),"Máquinas pesadas",
IF(ISNUMBER(FIND("Estoque - Reboques",C1089)),"Reboques",
IF(C1089="Estoque","Estoque",
IF(AND(ISNUMBER(C1089),C1089&gt;1000,C1089&lt;2000),"Caminhões",
IF(AND(ISNUMBER(C1089),C1089&gt;2000,C1089&lt;3000),"Tratores",
IF(AND(ISNUMBER(C1089),C1089&gt;3000,C1089&lt;4000),"Carregadeiras",
IF(AND(ISNUMBER(C1089),C1089&gt;4000,C1089&lt;5000),"Máquinas pesadas",
IF(AND(ISNUMBER(C1089),C1089&gt;5000,C1089&lt;6000),"Colhedoras",
IF(AND(ISNUMBER(C1089),C1089&gt;7000,C1089&lt;8000),"Irrigação",
IF(AND(ISNUMBER(C1089),C1089&gt;8000,C1089&lt;9000),"Reboques",IF(AND(ISNUMBER(C1089),C1089&gt;0,C1089&lt;1000),"Veic. Leves","")))))))))))))))))))))</f>
        <v>Caminhões</v>
      </c>
      <c r="B1089" s="111"/>
      <c r="C1089" s="171">
        <v>1020</v>
      </c>
      <c r="D1089" s="170">
        <v>40269</v>
      </c>
      <c r="E1089" s="173" t="s">
        <v>26026</v>
      </c>
      <c r="F1089" s="101" t="str">
        <f>IF(ISBLANK(K1089), "Apenas Solicitação", "Tem OC")</f>
        <v>Apenas Solicitação</v>
      </c>
      <c r="G1089" s="170">
        <v>1</v>
      </c>
      <c r="H1089" s="102">
        <f>G1089-I1089</f>
        <v>1</v>
      </c>
      <c r="I1089" s="103"/>
      <c r="J1089" s="174">
        <v>45852</v>
      </c>
      <c r="K1089" s="173"/>
      <c r="L1089" s="173"/>
      <c r="M1089" s="104" t="str">
        <f ca="1">IF(OR(N1089="", N1089=0), "", IF(N1089&gt;TODAY(), "No prazo", "Atrasado"))</f>
        <v/>
      </c>
      <c r="N1089" s="104" t="str">
        <f>IFERROR(K1089 + VALUE(LEFT(L1089, FIND(" ", L1089) - 1)), "")</f>
        <v/>
      </c>
      <c r="O1089" s="105" t="str">
        <f>IF(_xlfn.DAYS(K1089,J1089)&lt;0, "Aguardando OC", _xlfn.DAYS(K1089,J1089))</f>
        <v>Aguardando OC</v>
      </c>
      <c r="P1089" s="170">
        <v>411588</v>
      </c>
      <c r="Q1089" s="12"/>
      <c r="R1089" s="170">
        <v>0</v>
      </c>
      <c r="S1089" s="2">
        <v>221</v>
      </c>
      <c r="T1089" s="65" t="s">
        <v>1029</v>
      </c>
      <c r="U1089" s="170">
        <v>324.22000000000003</v>
      </c>
      <c r="V1089" s="170"/>
      <c r="W1089" s="117" t="str">
        <f>IFERROR(VLOOKUP(V1089, Fornecedores!A:C, 3, FALSE), "")</f>
        <v/>
      </c>
      <c r="X1089" s="105" t="str">
        <f>IFERROR(VLOOKUP(V1089, Fornecedores!A:E, 5, FALSE), "")</f>
        <v/>
      </c>
      <c r="Y1089" s="105" t="str">
        <f>IFERROR(VLOOKUP(V1089, Fornecedores!A:F, 6, FALSE), "")</f>
        <v/>
      </c>
      <c r="Z1089" s="101" t="str">
        <f>IF(H1089=0, "Pedido entregue!", "Pendente")</f>
        <v>Pendente</v>
      </c>
      <c r="AA1089" s="119"/>
      <c r="AB1089" s="132" t="str">
        <f>IF(Z1089="Pedido Entregue!", IF(AA1089=1, "Retirado do Almoxarifado", IF(AA1089=2, "Material devolvido", "Aguardando retirada")), IF(Z1089="Pendente", "Entrega pendente", ""))</f>
        <v>Entrega pendente</v>
      </c>
      <c r="AC1089" s="18">
        <v>1</v>
      </c>
      <c r="AD1089" s="18">
        <f>AC1089/SUMIF($P:$P,P1089,$AC:$AC)</f>
        <v>1</v>
      </c>
      <c r="AE1089" s="18">
        <f>IF(R1089=0,0,AC1089/SUMIF($R:$R,R1089,$AC:$AC))</f>
        <v>0</v>
      </c>
      <c r="AF1089" s="18">
        <f>IF(R1089=0,1,0)</f>
        <v>1</v>
      </c>
      <c r="AH1089" t="str">
        <f>TEXT(J1089,"MMMM")</f>
        <v>julho</v>
      </c>
    </row>
    <row r="1090" spans="1:34" ht="12.75" hidden="1" customHeight="1" x14ac:dyDescent="0.25">
      <c r="A1090" s="90" t="str">
        <f>IF(C1090="Oficina Diversos","Oficina Geral",
IF(ISNUMBER(FIND("Estoque - Colhedoras",C1090)),"Colhedoras",IF(ISNUMBER(FIND("Caldeiraria",C1090)),"Caldeiraria",IF(ISNUMBER(FIND("Borracharia",C1090)),"Borracharia",IF(ISNUMBER(FIND("Lubrificação",C1090)),"Lubrificação",
IF(ISNUMBER(FIND("Estoque - Carregadeiras",C1090)),"Carregadeiras",IF(ISNUMBER(FIND("Estoque - Veic. Leves",C1090)),"Veic. Leves",
IF(ISNUMBER(FIND("Estoque - Caminhões",C1090)),"Caminhões",IF(ISNUMBER(FIND("Estoque - Transbordos",C1090)),"Transbordos",
IF(ISNUMBER(FIND("Estoque - Tratores",C1090)),"Tratores",
IF(ISNUMBER(FIND("Estoque - Máquinas pesadas",C1090)),"Máquinas pesadas",
IF(ISNUMBER(FIND("Estoque - Reboques",C1090)),"Reboques",
IF(C1090="Estoque","Estoque",
IF(AND(ISNUMBER(C1090),C1090&gt;1000,C1090&lt;2000),"Caminhões",
IF(AND(ISNUMBER(C1090),C1090&gt;2000,C1090&lt;3000),"Tratores",
IF(AND(ISNUMBER(C1090),C1090&gt;3000,C1090&lt;4000),"Carregadeiras",
IF(AND(ISNUMBER(C1090),C1090&gt;4000,C1090&lt;5000),"Máquinas pesadas",
IF(AND(ISNUMBER(C1090),C1090&gt;5000,C1090&lt;6000),"Colhedoras",
IF(AND(ISNUMBER(C1090),C1090&gt;7000,C1090&lt;8000),"Irrigação",
IF(AND(ISNUMBER(C1090),C1090&gt;8000,C1090&lt;9000),"Reboques",IF(AND(ISNUMBER(C1090),C1090&gt;0,C1090&lt;1000),"Veic. Leves","")))))))))))))))))))))</f>
        <v>Caminhões</v>
      </c>
      <c r="B1090" s="111"/>
      <c r="C1090" s="144">
        <v>1023</v>
      </c>
      <c r="D1090" s="144">
        <v>40271</v>
      </c>
      <c r="E1090" s="145" t="s">
        <v>20564</v>
      </c>
      <c r="F1090" s="101" t="str">
        <f>IF(ISBLANK(K1090), "Apenas Solicitação", "Tem OC")</f>
        <v>Tem OC</v>
      </c>
      <c r="G1090" s="143">
        <v>1</v>
      </c>
      <c r="H1090" s="102">
        <f>G1090-I1090</f>
        <v>0</v>
      </c>
      <c r="I1090" s="103">
        <v>1</v>
      </c>
      <c r="J1090" s="147">
        <v>45821</v>
      </c>
      <c r="K1090" s="187">
        <v>45831</v>
      </c>
      <c r="L1090" s="146" t="s">
        <v>20152</v>
      </c>
      <c r="M1090" s="104" t="str">
        <f ca="1">IF(OR(N1090="", N1090=0), "", IF(N1090&gt;TODAY(), "No prazo", "Atrasado"))</f>
        <v>Atrasado</v>
      </c>
      <c r="N1090" s="104">
        <f>IFERROR(K1090 + VALUE(LEFT(L1090, FIND(" ", L1090) - 1)), "")</f>
        <v>45832</v>
      </c>
      <c r="O1090" s="105">
        <f>IF(_xlfn.DAYS(K1090,J1090)&lt;0, "Aguardando OC", _xlfn.DAYS(K1090,J1090))</f>
        <v>10</v>
      </c>
      <c r="P1090" s="200">
        <v>407578</v>
      </c>
      <c r="Q1090" s="12"/>
      <c r="R1090" s="200">
        <v>169644</v>
      </c>
      <c r="S1090" s="143">
        <v>221</v>
      </c>
      <c r="T1090" s="65" t="s">
        <v>1029</v>
      </c>
      <c r="U1090" s="164">
        <v>64.19</v>
      </c>
      <c r="V1090" s="143">
        <v>5189</v>
      </c>
      <c r="W1090" s="117" t="str">
        <f>IFERROR(VLOOKUP(V1090, Fornecedores!A:C, 3, FALSE), "")</f>
        <v>REPENORTE</v>
      </c>
      <c r="X1090" s="105" t="str">
        <f>IFERROR(VLOOKUP(V1090, Fornecedores!A:E, 5, FALSE), "")</f>
        <v>Recife</v>
      </c>
      <c r="Y1090" s="105" t="str">
        <f>IFERROR(VLOOKUP(V1090, Fornecedores!A:F, 6, FALSE), "")</f>
        <v>PE</v>
      </c>
      <c r="Z1090" s="101" t="str">
        <f>IF(H1090=0, "Pedido entregue!", "Pendente")</f>
        <v>Pedido entregue!</v>
      </c>
      <c r="AA1090" s="119"/>
      <c r="AB1090" s="132" t="str">
        <f>IF(Z1090="Pedido Entregue!", IF(AA1090=1, "Retirado do Almoxarifado", IF(AA1090=2, "Material devolvido", "Aguardando retirada")), IF(Z1090="Pendente", "Entrega pendente", ""))</f>
        <v>Aguardando retirada</v>
      </c>
      <c r="AC1090" s="18">
        <v>1</v>
      </c>
      <c r="AD1090" s="18">
        <f>AC1090/SUMIF($P:$P,P1090,$AC:$AC)</f>
        <v>1</v>
      </c>
      <c r="AE1090" s="18">
        <f>IF(R1090=0,0,AC1090/SUMIF($R:$R,R1090,$AC:$AC))</f>
        <v>7.6923076923076927E-2</v>
      </c>
      <c r="AF1090" s="18">
        <f>IF(R1090=0,1,0)</f>
        <v>0</v>
      </c>
      <c r="AH1090" t="str">
        <f>TEXT(J1090,"MMMM")</f>
        <v>junho</v>
      </c>
    </row>
    <row r="1091" spans="1:34" ht="12.75" customHeight="1" x14ac:dyDescent="0.25">
      <c r="A1091" s="90" t="str">
        <f>IF(C1091="Oficina Diversos","Oficina Geral",
IF(ISNUMBER(FIND("Estoque - Colhedoras",C1091)),"Colhedoras",IF(ISNUMBER(FIND("Caldeiraria",C1091)),"Caldeiraria",IF(ISNUMBER(FIND("Borracharia",C1091)),"Borracharia",IF(ISNUMBER(FIND("Lubrificação",C1091)),"Lubrificação",
IF(ISNUMBER(FIND("Estoque - Carregadeiras",C1091)),"Carregadeiras",IF(ISNUMBER(FIND("Estoque - Veic. Leves",C1091)),"Veic. Leves",
IF(ISNUMBER(FIND("Estoque - Caminhões",C1091)),"Caminhões",IF(ISNUMBER(FIND("Estoque - Transbordos",C1091)),"Transbordos",
IF(ISNUMBER(FIND("Estoque - Tratores",C1091)),"Tratores",
IF(ISNUMBER(FIND("Estoque - Máquinas pesadas",C1091)),"Máquinas pesadas",
IF(ISNUMBER(FIND("Estoque - Reboques",C1091)),"Reboques",
IF(C1091="Estoque","Estoque",
IF(AND(ISNUMBER(C1091),C1091&gt;1000,C1091&lt;2000),"Caminhões",
IF(AND(ISNUMBER(C1091),C1091&gt;2000,C1091&lt;3000),"Tratores",
IF(AND(ISNUMBER(C1091),C1091&gt;3000,C1091&lt;4000),"Carregadeiras",
IF(AND(ISNUMBER(C1091),C1091&gt;4000,C1091&lt;5000),"Máquinas pesadas",
IF(AND(ISNUMBER(C1091),C1091&gt;5000,C1091&lt;6000),"Colhedoras",
IF(AND(ISNUMBER(C1091),C1091&gt;7000,C1091&lt;8000),"Irrigação",
IF(AND(ISNUMBER(C1091),C1091&gt;8000,C1091&lt;9000),"Reboques",IF(AND(ISNUMBER(C1091),C1091&gt;0,C1091&lt;1000),"Veic. Leves","")))))))))))))))))))))</f>
        <v>Caminhões</v>
      </c>
      <c r="B1091" s="111"/>
      <c r="C1091" s="171">
        <v>1020</v>
      </c>
      <c r="D1091" s="170">
        <v>40271</v>
      </c>
      <c r="E1091" s="173" t="s">
        <v>20564</v>
      </c>
      <c r="F1091" s="101" t="str">
        <f>IF(ISBLANK(K1091), "Apenas Solicitação", "Tem OC")</f>
        <v>Apenas Solicitação</v>
      </c>
      <c r="G1091" s="170">
        <v>1</v>
      </c>
      <c r="H1091" s="102">
        <f>G1091-I1091</f>
        <v>1</v>
      </c>
      <c r="I1091" s="103"/>
      <c r="J1091" s="174">
        <v>45852</v>
      </c>
      <c r="K1091" s="173"/>
      <c r="L1091" s="173"/>
      <c r="M1091" s="104" t="str">
        <f ca="1">IF(OR(N1091="", N1091=0), "", IF(N1091&gt;TODAY(), "No prazo", "Atrasado"))</f>
        <v/>
      </c>
      <c r="N1091" s="104" t="str">
        <f>IFERROR(K1091 + VALUE(LEFT(L1091, FIND(" ", L1091) - 1)), "")</f>
        <v/>
      </c>
      <c r="O1091" s="105" t="str">
        <f>IF(_xlfn.DAYS(K1091,J1091)&lt;0, "Aguardando OC", _xlfn.DAYS(K1091,J1091))</f>
        <v>Aguardando OC</v>
      </c>
      <c r="P1091" s="170">
        <v>411585</v>
      </c>
      <c r="Q1091" s="12"/>
      <c r="R1091" s="170">
        <v>0</v>
      </c>
      <c r="S1091" s="2">
        <v>221</v>
      </c>
      <c r="T1091" s="65" t="s">
        <v>1029</v>
      </c>
      <c r="U1091" s="170">
        <v>62.96</v>
      </c>
      <c r="V1091" s="170"/>
      <c r="W1091" s="117" t="str">
        <f>IFERROR(VLOOKUP(V1091, Fornecedores!A:C, 3, FALSE), "")</f>
        <v/>
      </c>
      <c r="X1091" s="105" t="str">
        <f>IFERROR(VLOOKUP(V1091, Fornecedores!A:E, 5, FALSE), "")</f>
        <v/>
      </c>
      <c r="Y1091" s="105" t="str">
        <f>IFERROR(VLOOKUP(V1091, Fornecedores!A:F, 6, FALSE), "")</f>
        <v/>
      </c>
      <c r="Z1091" s="101" t="str">
        <f>IF(H1091=0, "Pedido entregue!", "Pendente")</f>
        <v>Pendente</v>
      </c>
      <c r="AA1091" s="119"/>
      <c r="AB1091" s="132" t="str">
        <f>IF(Z1091="Pedido Entregue!", IF(AA1091=1, "Retirado do Almoxarifado", IF(AA1091=2, "Material devolvido", "Aguardando retirada")), IF(Z1091="Pendente", "Entrega pendente", ""))</f>
        <v>Entrega pendente</v>
      </c>
      <c r="AC1091" s="18">
        <v>1</v>
      </c>
      <c r="AD1091" s="18">
        <f>AC1091/SUMIF($P:$P,P1091,$AC:$AC)</f>
        <v>1</v>
      </c>
      <c r="AE1091" s="18">
        <f>IF(R1091=0,0,AC1091/SUMIF($R:$R,R1091,$AC:$AC))</f>
        <v>0</v>
      </c>
      <c r="AF1091" s="18">
        <f>IF(R1091=0,1,0)</f>
        <v>1</v>
      </c>
      <c r="AH1091" t="str">
        <f>TEXT(J1091,"MMMM")</f>
        <v>julho</v>
      </c>
    </row>
    <row r="1092" spans="1:34" ht="12.75" customHeight="1" x14ac:dyDescent="0.25">
      <c r="A1092" s="90" t="str">
        <f>IF(C1092="Oficina Diversos","Oficina Geral",
IF(ISNUMBER(FIND("Estoque - Colhedoras",C1092)),"Colhedoras",IF(ISNUMBER(FIND("Caldeiraria",C1092)),"Caldeiraria",IF(ISNUMBER(FIND("Borracharia",C1092)),"Borracharia",IF(ISNUMBER(FIND("Lubrificação",C1092)),"Lubrificação",
IF(ISNUMBER(FIND("Estoque - Carregadeiras",C1092)),"Carregadeiras",IF(ISNUMBER(FIND("Estoque - Veic. Leves",C1092)),"Veic. Leves",
IF(ISNUMBER(FIND("Estoque - Caminhões",C1092)),"Caminhões",IF(ISNUMBER(FIND("Estoque - Transbordos",C1092)),"Transbordos",
IF(ISNUMBER(FIND("Estoque - Tratores",C1092)),"Tratores",
IF(ISNUMBER(FIND("Estoque - Máquinas pesadas",C1092)),"Máquinas pesadas",
IF(ISNUMBER(FIND("Estoque - Reboques",C1092)),"Reboques",
IF(C1092="Estoque","Estoque",
IF(AND(ISNUMBER(C1092),C1092&gt;1000,C1092&lt;2000),"Caminhões",
IF(AND(ISNUMBER(C1092),C1092&gt;2000,C1092&lt;3000),"Tratores",
IF(AND(ISNUMBER(C1092),C1092&gt;3000,C1092&lt;4000),"Carregadeiras",
IF(AND(ISNUMBER(C1092),C1092&gt;4000,C1092&lt;5000),"Máquinas pesadas",
IF(AND(ISNUMBER(C1092),C1092&gt;5000,C1092&lt;6000),"Colhedoras",
IF(AND(ISNUMBER(C1092),C1092&gt;7000,C1092&lt;8000),"Irrigação",
IF(AND(ISNUMBER(C1092),C1092&gt;8000,C1092&lt;9000),"Reboques",IF(AND(ISNUMBER(C1092),C1092&gt;0,C1092&lt;1000),"Veic. Leves","")))))))))))))))))))))</f>
        <v>Caminhões</v>
      </c>
      <c r="B1092" s="111"/>
      <c r="C1092" s="171">
        <v>1022</v>
      </c>
      <c r="D1092" s="170">
        <v>40271</v>
      </c>
      <c r="E1092" s="173" t="s">
        <v>20564</v>
      </c>
      <c r="F1092" s="101" t="str">
        <f>IF(ISBLANK(K1092), "Apenas Solicitação", "Tem OC")</f>
        <v>Apenas Solicitação</v>
      </c>
      <c r="G1092" s="170">
        <v>1</v>
      </c>
      <c r="H1092" s="102">
        <f>G1092-I1092</f>
        <v>1</v>
      </c>
      <c r="I1092" s="103"/>
      <c r="J1092" s="174">
        <v>45857</v>
      </c>
      <c r="K1092" s="173"/>
      <c r="L1092" s="173"/>
      <c r="M1092" s="104" t="str">
        <f ca="1">IF(OR(N1092="", N1092=0), "", IF(N1092&gt;TODAY(), "No prazo", "Atrasado"))</f>
        <v/>
      </c>
      <c r="N1092" s="104" t="str">
        <f>IFERROR(K1092 + VALUE(LEFT(L1092, FIND(" ", L1092) - 1)), "")</f>
        <v/>
      </c>
      <c r="O1092" s="105" t="str">
        <f>IF(_xlfn.DAYS(K1092,J1092)&lt;0, "Aguardando OC", _xlfn.DAYS(K1092,J1092))</f>
        <v>Aguardando OC</v>
      </c>
      <c r="P1092" s="170">
        <v>412473</v>
      </c>
      <c r="Q1092" s="12"/>
      <c r="R1092" s="170">
        <v>0</v>
      </c>
      <c r="S1092" s="2">
        <v>221</v>
      </c>
      <c r="T1092" s="65" t="s">
        <v>1029</v>
      </c>
      <c r="U1092" s="170">
        <v>62.96</v>
      </c>
      <c r="V1092" s="170"/>
      <c r="W1092" s="117" t="str">
        <f>IFERROR(VLOOKUP(V1092, Fornecedores!A:C, 3, FALSE), "")</f>
        <v/>
      </c>
      <c r="X1092" s="105" t="str">
        <f>IFERROR(VLOOKUP(V1092, Fornecedores!A:E, 5, FALSE), "")</f>
        <v/>
      </c>
      <c r="Y1092" s="105" t="str">
        <f>IFERROR(VLOOKUP(V1092, Fornecedores!A:F, 6, FALSE), "")</f>
        <v/>
      </c>
      <c r="Z1092" s="101" t="str">
        <f>IF(H1092=0, "Pedido entregue!", "Pendente")</f>
        <v>Pendente</v>
      </c>
      <c r="AA1092" s="119"/>
      <c r="AB1092" s="132" t="str">
        <f>IF(Z1092="Pedido Entregue!", IF(AA1092=1, "Retirado do Almoxarifado", IF(AA1092=2, "Material devolvido", "Aguardando retirada")), IF(Z1092="Pendente", "Entrega pendente", ""))</f>
        <v>Entrega pendente</v>
      </c>
      <c r="AC1092" s="18">
        <v>1</v>
      </c>
      <c r="AD1092" s="18">
        <f>AC1092/SUMIF($P:$P,P1092,$AC:$AC)</f>
        <v>1</v>
      </c>
      <c r="AE1092" s="18">
        <f>IF(R1092=0,0,AC1092/SUMIF($R:$R,R1092,$AC:$AC))</f>
        <v>0</v>
      </c>
      <c r="AF1092" s="18">
        <f>IF(R1092=0,1,0)</f>
        <v>1</v>
      </c>
      <c r="AH1092" t="str">
        <f>TEXT(J1092,"MMMM")</f>
        <v>julho</v>
      </c>
    </row>
    <row r="1093" spans="1:34" ht="12.75" customHeight="1" x14ac:dyDescent="0.25">
      <c r="A1093" s="90" t="str">
        <f>IF(C1093="Oficina Diversos","Oficina Geral",
IF(ISNUMBER(FIND("Estoque - Colhedoras",C1093)),"Colhedoras",IF(ISNUMBER(FIND("Caldeiraria",C1093)),"Caldeiraria",IF(ISNUMBER(FIND("Borracharia",C1093)),"Borracharia",IF(ISNUMBER(FIND("Lubrificação",C1093)),"Lubrificação",
IF(ISNUMBER(FIND("Estoque - Carregadeiras",C1093)),"Carregadeiras",IF(ISNUMBER(FIND("Estoque - Veic. Leves",C1093)),"Veic. Leves",
IF(ISNUMBER(FIND("Estoque - Caminhões",C1093)),"Caminhões",IF(ISNUMBER(FIND("Estoque - Transbordos",C1093)),"Transbordos",
IF(ISNUMBER(FIND("Estoque - Tratores",C1093)),"Tratores",
IF(ISNUMBER(FIND("Estoque - Máquinas pesadas",C1093)),"Máquinas pesadas",
IF(ISNUMBER(FIND("Estoque - Reboques",C1093)),"Reboques",
IF(C1093="Estoque","Estoque",
IF(AND(ISNUMBER(C1093),C1093&gt;1000,C1093&lt;2000),"Caminhões",
IF(AND(ISNUMBER(C1093),C1093&gt;2000,C1093&lt;3000),"Tratores",
IF(AND(ISNUMBER(C1093),C1093&gt;3000,C1093&lt;4000),"Carregadeiras",
IF(AND(ISNUMBER(C1093),C1093&gt;4000,C1093&lt;5000),"Máquinas pesadas",
IF(AND(ISNUMBER(C1093),C1093&gt;5000,C1093&lt;6000),"Colhedoras",
IF(AND(ISNUMBER(C1093),C1093&gt;7000,C1093&lt;8000),"Irrigação",
IF(AND(ISNUMBER(C1093),C1093&gt;8000,C1093&lt;9000),"Reboques",IF(AND(ISNUMBER(C1093),C1093&gt;0,C1093&lt;1000),"Veic. Leves","")))))))))))))))))))))</f>
        <v>Caminhões</v>
      </c>
      <c r="B1093" s="111"/>
      <c r="C1093" s="171">
        <v>1022</v>
      </c>
      <c r="D1093" s="170">
        <v>40277</v>
      </c>
      <c r="E1093" s="173" t="s">
        <v>26124</v>
      </c>
      <c r="F1093" s="101" t="str">
        <f>IF(ISBLANK(K1093), "Apenas Solicitação", "Tem OC")</f>
        <v>Apenas Solicitação</v>
      </c>
      <c r="G1093" s="170">
        <v>2</v>
      </c>
      <c r="H1093" s="102">
        <f>G1093-I1093</f>
        <v>2</v>
      </c>
      <c r="I1093" s="103"/>
      <c r="J1093" s="174">
        <v>45857</v>
      </c>
      <c r="K1093" s="173"/>
      <c r="L1093" s="173"/>
      <c r="M1093" s="104" t="str">
        <f ca="1">IF(OR(N1093="", N1093=0), "", IF(N1093&gt;TODAY(), "No prazo", "Atrasado"))</f>
        <v/>
      </c>
      <c r="N1093" s="104" t="str">
        <f>IFERROR(K1093 + VALUE(LEFT(L1093, FIND(" ", L1093) - 1)), "")</f>
        <v/>
      </c>
      <c r="O1093" s="105" t="str">
        <f>IF(_xlfn.DAYS(K1093,J1093)&lt;0, "Aguardando OC", _xlfn.DAYS(K1093,J1093))</f>
        <v>Aguardando OC</v>
      </c>
      <c r="P1093" s="170">
        <v>412467</v>
      </c>
      <c r="Q1093" s="12"/>
      <c r="R1093" s="170">
        <v>0</v>
      </c>
      <c r="S1093" s="2">
        <v>221</v>
      </c>
      <c r="T1093" s="65" t="s">
        <v>1029</v>
      </c>
      <c r="U1093" s="170">
        <v>466.5</v>
      </c>
      <c r="V1093" s="170"/>
      <c r="W1093" s="117" t="str">
        <f>IFERROR(VLOOKUP(V1093, Fornecedores!A:C, 3, FALSE), "")</f>
        <v/>
      </c>
      <c r="X1093" s="105" t="str">
        <f>IFERROR(VLOOKUP(V1093, Fornecedores!A:E, 5, FALSE), "")</f>
        <v/>
      </c>
      <c r="Y1093" s="105" t="str">
        <f>IFERROR(VLOOKUP(V1093, Fornecedores!A:F, 6, FALSE), "")</f>
        <v/>
      </c>
      <c r="Z1093" s="101" t="str">
        <f>IF(H1093=0, "Pedido entregue!", "Pendente")</f>
        <v>Pendente</v>
      </c>
      <c r="AA1093" s="119"/>
      <c r="AB1093" s="132" t="str">
        <f>IF(Z1093="Pedido Entregue!", IF(AA1093=1, "Retirado do Almoxarifado", IF(AA1093=2, "Material devolvido", "Aguardando retirada")), IF(Z1093="Pendente", "Entrega pendente", ""))</f>
        <v>Entrega pendente</v>
      </c>
      <c r="AC1093" s="18">
        <v>1</v>
      </c>
      <c r="AD1093" s="18">
        <f>AC1093/SUMIF($P:$P,P1093,$AC:$AC)</f>
        <v>1</v>
      </c>
      <c r="AE1093" s="18">
        <f>IF(R1093=0,0,AC1093/SUMIF($R:$R,R1093,$AC:$AC))</f>
        <v>0</v>
      </c>
      <c r="AF1093" s="18">
        <f>IF(R1093=0,1,0)</f>
        <v>1</v>
      </c>
      <c r="AH1093" t="str">
        <f>TEXT(J1093,"MMMM")</f>
        <v>julho</v>
      </c>
    </row>
    <row r="1094" spans="1:34" ht="12.75" customHeight="1" x14ac:dyDescent="0.25">
      <c r="A1094" s="90" t="str">
        <f>IF(C1094="Oficina Diversos","Oficina Geral",
IF(ISNUMBER(FIND("Estoque - Colhedoras",C1094)),"Colhedoras",IF(ISNUMBER(FIND("Caldeiraria",C1094)),"Caldeiraria",IF(ISNUMBER(FIND("Borracharia",C1094)),"Borracharia",IF(ISNUMBER(FIND("Lubrificação",C1094)),"Lubrificação",
IF(ISNUMBER(FIND("Estoque - Carregadeiras",C1094)),"Carregadeiras",IF(ISNUMBER(FIND("Estoque - Veic. Leves",C1094)),"Veic. Leves",
IF(ISNUMBER(FIND("Estoque - Caminhões",C1094)),"Caminhões",IF(ISNUMBER(FIND("Estoque - Transbordos",C1094)),"Transbordos",
IF(ISNUMBER(FIND("Estoque - Tratores",C1094)),"Tratores",
IF(ISNUMBER(FIND("Estoque - Máquinas pesadas",C1094)),"Máquinas pesadas",
IF(ISNUMBER(FIND("Estoque - Reboques",C1094)),"Reboques",
IF(C1094="Estoque","Estoque",
IF(AND(ISNUMBER(C1094),C1094&gt;1000,C1094&lt;2000),"Caminhões",
IF(AND(ISNUMBER(C1094),C1094&gt;2000,C1094&lt;3000),"Tratores",
IF(AND(ISNUMBER(C1094),C1094&gt;3000,C1094&lt;4000),"Carregadeiras",
IF(AND(ISNUMBER(C1094),C1094&gt;4000,C1094&lt;5000),"Máquinas pesadas",
IF(AND(ISNUMBER(C1094),C1094&gt;5000,C1094&lt;6000),"Colhedoras",
IF(AND(ISNUMBER(C1094),C1094&gt;7000,C1094&lt;8000),"Irrigação",
IF(AND(ISNUMBER(C1094),C1094&gt;8000,C1094&lt;9000),"Reboques",IF(AND(ISNUMBER(C1094),C1094&gt;0,C1094&lt;1000),"Veic. Leves","")))))))))))))))))))))</f>
        <v>Caminhões</v>
      </c>
      <c r="B1094" s="111"/>
      <c r="C1094" s="171">
        <v>1022</v>
      </c>
      <c r="D1094" s="170">
        <v>40278</v>
      </c>
      <c r="E1094" s="173" t="s">
        <v>26125</v>
      </c>
      <c r="F1094" s="101" t="str">
        <f>IF(ISBLANK(K1094), "Apenas Solicitação", "Tem OC")</f>
        <v>Apenas Solicitação</v>
      </c>
      <c r="G1094" s="170">
        <v>2</v>
      </c>
      <c r="H1094" s="102">
        <f>G1094-I1094</f>
        <v>2</v>
      </c>
      <c r="I1094" s="103"/>
      <c r="J1094" s="174">
        <v>45857</v>
      </c>
      <c r="K1094" s="173"/>
      <c r="L1094" s="173"/>
      <c r="M1094" s="104" t="str">
        <f ca="1">IF(OR(N1094="", N1094=0), "", IF(N1094&gt;TODAY(), "No prazo", "Atrasado"))</f>
        <v/>
      </c>
      <c r="N1094" s="104" t="str">
        <f>IFERROR(K1094 + VALUE(LEFT(L1094, FIND(" ", L1094) - 1)), "")</f>
        <v/>
      </c>
      <c r="O1094" s="105" t="str">
        <f>IF(_xlfn.DAYS(K1094,J1094)&lt;0, "Aguardando OC", _xlfn.DAYS(K1094,J1094))</f>
        <v>Aguardando OC</v>
      </c>
      <c r="P1094" s="170">
        <v>412468</v>
      </c>
      <c r="Q1094" s="12"/>
      <c r="R1094" s="170">
        <v>0</v>
      </c>
      <c r="S1094" s="2">
        <v>221</v>
      </c>
      <c r="T1094" s="65" t="s">
        <v>1029</v>
      </c>
      <c r="U1094" s="170">
        <v>466.5</v>
      </c>
      <c r="V1094" s="170"/>
      <c r="W1094" s="117" t="str">
        <f>IFERROR(VLOOKUP(V1094, Fornecedores!A:C, 3, FALSE), "")</f>
        <v/>
      </c>
      <c r="X1094" s="105" t="str">
        <f>IFERROR(VLOOKUP(V1094, Fornecedores!A:E, 5, FALSE), "")</f>
        <v/>
      </c>
      <c r="Y1094" s="105" t="str">
        <f>IFERROR(VLOOKUP(V1094, Fornecedores!A:F, 6, FALSE), "")</f>
        <v/>
      </c>
      <c r="Z1094" s="101" t="str">
        <f>IF(H1094=0, "Pedido entregue!", "Pendente")</f>
        <v>Pendente</v>
      </c>
      <c r="AA1094" s="119"/>
      <c r="AB1094" s="132" t="str">
        <f>IF(Z1094="Pedido Entregue!", IF(AA1094=1, "Retirado do Almoxarifado", IF(AA1094=2, "Material devolvido", "Aguardando retirada")), IF(Z1094="Pendente", "Entrega pendente", ""))</f>
        <v>Entrega pendente</v>
      </c>
      <c r="AC1094" s="18">
        <v>1</v>
      </c>
      <c r="AD1094" s="18">
        <f>AC1094/SUMIF($P:$P,P1094,$AC:$AC)</f>
        <v>1</v>
      </c>
      <c r="AE1094" s="18">
        <f>IF(R1094=0,0,AC1094/SUMIF($R:$R,R1094,$AC:$AC))</f>
        <v>0</v>
      </c>
      <c r="AF1094" s="18">
        <f>IF(R1094=0,1,0)</f>
        <v>1</v>
      </c>
      <c r="AH1094" t="str">
        <f>TEXT(J1094,"MMMM")</f>
        <v>julho</v>
      </c>
    </row>
    <row r="1095" spans="1:34" ht="12.75" hidden="1" customHeight="1" x14ac:dyDescent="0.25">
      <c r="A1095" s="90" t="str">
        <f>IF(C1095="Oficina Diversos","Oficina Geral",
IF(ISNUMBER(FIND("Estoque - Colhedoras",C1095)),"Colhedoras",IF(ISNUMBER(FIND("Caldeiraria",C1095)),"Caldeiraria",IF(ISNUMBER(FIND("Borracharia",C1095)),"Borracharia",IF(ISNUMBER(FIND("Lubrificação",C1095)),"Lubrificação",
IF(ISNUMBER(FIND("Estoque - Carregadeiras",C1095)),"Carregadeiras",IF(ISNUMBER(FIND("Estoque - Veic. Leves",C1095)),"Veic. Leves",
IF(ISNUMBER(FIND("Estoque - Caminhões",C1095)),"Caminhões",IF(ISNUMBER(FIND("Estoque - Transbordos",C1095)),"Transbordos",
IF(ISNUMBER(FIND("Estoque - Tratores",C1095)),"Tratores",
IF(ISNUMBER(FIND("Estoque - Máquinas pesadas",C1095)),"Máquinas pesadas",
IF(ISNUMBER(FIND("Estoque - Reboques",C1095)),"Reboques",
IF(C1095="Estoque","Estoque",
IF(AND(ISNUMBER(C1095),C1095&gt;1000,C1095&lt;2000),"Caminhões",
IF(AND(ISNUMBER(C1095),C1095&gt;2000,C1095&lt;3000),"Tratores",
IF(AND(ISNUMBER(C1095),C1095&gt;3000,C1095&lt;4000),"Carregadeiras",
IF(AND(ISNUMBER(C1095),C1095&gt;4000,C1095&lt;5000),"Máquinas pesadas",
IF(AND(ISNUMBER(C1095),C1095&gt;5000,C1095&lt;6000),"Colhedoras",
IF(AND(ISNUMBER(C1095),C1095&gt;7000,C1095&lt;8000),"Irrigação",
IF(AND(ISNUMBER(C1095),C1095&gt;8000,C1095&lt;9000),"Reboques",IF(AND(ISNUMBER(C1095),C1095&gt;0,C1095&lt;1000),"Veic. Leves","")))))))))))))))))))))</f>
        <v>Caminhões</v>
      </c>
      <c r="B1095" s="111"/>
      <c r="C1095" s="144">
        <v>1023</v>
      </c>
      <c r="D1095" s="144">
        <v>40326</v>
      </c>
      <c r="E1095" s="145" t="s">
        <v>20565</v>
      </c>
      <c r="F1095" s="101" t="str">
        <f>IF(ISBLANK(K1095), "Apenas Solicitação", "Tem OC")</f>
        <v>Tem OC</v>
      </c>
      <c r="G1095" s="143">
        <v>1</v>
      </c>
      <c r="H1095" s="102">
        <f>G1095-I1095</f>
        <v>0</v>
      </c>
      <c r="I1095" s="103">
        <v>1</v>
      </c>
      <c r="J1095" s="147">
        <v>45821</v>
      </c>
      <c r="K1095" s="187">
        <v>45831</v>
      </c>
      <c r="L1095" s="146" t="s">
        <v>20152</v>
      </c>
      <c r="M1095" s="104" t="str">
        <f ca="1">IF(OR(N1095="", N1095=0), "", IF(N1095&gt;TODAY(), "No prazo", "Atrasado"))</f>
        <v>Atrasado</v>
      </c>
      <c r="N1095" s="104">
        <f>IFERROR(K1095 + VALUE(LEFT(L1095, FIND(" ", L1095) - 1)), "")</f>
        <v>45832</v>
      </c>
      <c r="O1095" s="105">
        <f>IF(_xlfn.DAYS(K1095,J1095)&lt;0, "Aguardando OC", _xlfn.DAYS(K1095,J1095))</f>
        <v>10</v>
      </c>
      <c r="P1095" s="200">
        <v>407593</v>
      </c>
      <c r="Q1095" s="12"/>
      <c r="R1095" s="200">
        <v>169644</v>
      </c>
      <c r="S1095" s="143">
        <v>221</v>
      </c>
      <c r="T1095" s="65" t="s">
        <v>1029</v>
      </c>
      <c r="U1095" s="164">
        <v>359.04</v>
      </c>
      <c r="V1095" s="143">
        <v>5189</v>
      </c>
      <c r="W1095" s="117" t="str">
        <f>IFERROR(VLOOKUP(V1095, Fornecedores!A:C, 3, FALSE), "")</f>
        <v>REPENORTE</v>
      </c>
      <c r="X1095" s="105" t="str">
        <f>IFERROR(VLOOKUP(V1095, Fornecedores!A:E, 5, FALSE), "")</f>
        <v>Recife</v>
      </c>
      <c r="Y1095" s="105" t="str">
        <f>IFERROR(VLOOKUP(V1095, Fornecedores!A:F, 6, FALSE), "")</f>
        <v>PE</v>
      </c>
      <c r="Z1095" s="101" t="str">
        <f>IF(H1095=0, "Pedido entregue!", "Pendente")</f>
        <v>Pedido entregue!</v>
      </c>
      <c r="AA1095" s="119"/>
      <c r="AB1095" s="132" t="str">
        <f>IF(Z1095="Pedido Entregue!", IF(AA1095=1, "Retirado do Almoxarifado", IF(AA1095=2, "Material devolvido", "Aguardando retirada")), IF(Z1095="Pendente", "Entrega pendente", ""))</f>
        <v>Aguardando retirada</v>
      </c>
      <c r="AC1095" s="18">
        <v>1</v>
      </c>
      <c r="AD1095" s="18">
        <f>AC1095/SUMIF($P:$P,P1095,$AC:$AC)</f>
        <v>1</v>
      </c>
      <c r="AE1095" s="18">
        <f>IF(R1095=0,0,AC1095/SUMIF($R:$R,R1095,$AC:$AC))</f>
        <v>7.6923076923076927E-2</v>
      </c>
      <c r="AF1095" s="18">
        <f>IF(R1095=0,1,0)</f>
        <v>0</v>
      </c>
      <c r="AH1095" t="str">
        <f>TEXT(J1095,"MMMM")</f>
        <v>junho</v>
      </c>
    </row>
    <row r="1096" spans="1:34" ht="12.75" customHeight="1" x14ac:dyDescent="0.25">
      <c r="A1096" s="90" t="str">
        <f>IF(C1096="Oficina Diversos","Oficina Geral",
IF(ISNUMBER(FIND("Estoque - Colhedoras",C1096)),"Colhedoras",IF(ISNUMBER(FIND("Caldeiraria",C1096)),"Caldeiraria",IF(ISNUMBER(FIND("Borracharia",C1096)),"Borracharia",IF(ISNUMBER(FIND("Lubrificação",C1096)),"Lubrificação",
IF(ISNUMBER(FIND("Estoque - Carregadeiras",C1096)),"Carregadeiras",IF(ISNUMBER(FIND("Estoque - Veic. Leves",C1096)),"Veic. Leves",
IF(ISNUMBER(FIND("Estoque - Caminhões",C1096)),"Caminhões",IF(ISNUMBER(FIND("Estoque - Transbordos",C1096)),"Transbordos",
IF(ISNUMBER(FIND("Estoque - Tratores",C1096)),"Tratores",
IF(ISNUMBER(FIND("Estoque - Máquinas pesadas",C1096)),"Máquinas pesadas",
IF(ISNUMBER(FIND("Estoque - Reboques",C1096)),"Reboques",
IF(C1096="Estoque","Estoque",
IF(AND(ISNUMBER(C1096),C1096&gt;1000,C1096&lt;2000),"Caminhões",
IF(AND(ISNUMBER(C1096),C1096&gt;2000,C1096&lt;3000),"Tratores",
IF(AND(ISNUMBER(C1096),C1096&gt;3000,C1096&lt;4000),"Carregadeiras",
IF(AND(ISNUMBER(C1096),C1096&gt;4000,C1096&lt;5000),"Máquinas pesadas",
IF(AND(ISNUMBER(C1096),C1096&gt;5000,C1096&lt;6000),"Colhedoras",
IF(AND(ISNUMBER(C1096),C1096&gt;7000,C1096&lt;8000),"Irrigação",
IF(AND(ISNUMBER(C1096),C1096&gt;8000,C1096&lt;9000),"Reboques",IF(AND(ISNUMBER(C1096),C1096&gt;0,C1096&lt;1000),"Veic. Leves","")))))))))))))))))))))</f>
        <v>Caminhões</v>
      </c>
      <c r="B1096" s="111"/>
      <c r="C1096" s="171">
        <v>1020</v>
      </c>
      <c r="D1096" s="170">
        <v>40326</v>
      </c>
      <c r="E1096" s="173" t="s">
        <v>20565</v>
      </c>
      <c r="F1096" s="101" t="str">
        <f>IF(ISBLANK(K1096), "Apenas Solicitação", "Tem OC")</f>
        <v>Apenas Solicitação</v>
      </c>
      <c r="G1096" s="170">
        <v>1</v>
      </c>
      <c r="H1096" s="102">
        <f>G1096-I1096</f>
        <v>1</v>
      </c>
      <c r="I1096" s="103"/>
      <c r="J1096" s="174">
        <v>45852</v>
      </c>
      <c r="K1096" s="173"/>
      <c r="L1096" s="173"/>
      <c r="M1096" s="104" t="str">
        <f ca="1">IF(OR(N1096="", N1096=0), "", IF(N1096&gt;TODAY(), "No prazo", "Atrasado"))</f>
        <v/>
      </c>
      <c r="N1096" s="104" t="str">
        <f>IFERROR(K1096 + VALUE(LEFT(L1096, FIND(" ", L1096) - 1)), "")</f>
        <v/>
      </c>
      <c r="O1096" s="105" t="str">
        <f>IF(_xlfn.DAYS(K1096,J1096)&lt;0, "Aguardando OC", _xlfn.DAYS(K1096,J1096))</f>
        <v>Aguardando OC</v>
      </c>
      <c r="P1096" s="170">
        <v>411581</v>
      </c>
      <c r="Q1096" s="12"/>
      <c r="R1096" s="170">
        <v>0</v>
      </c>
      <c r="S1096" s="2">
        <v>221</v>
      </c>
      <c r="T1096" s="65" t="s">
        <v>1029</v>
      </c>
      <c r="U1096" s="170">
        <v>418.88</v>
      </c>
      <c r="V1096" s="170"/>
      <c r="W1096" s="117" t="str">
        <f>IFERROR(VLOOKUP(V1096, Fornecedores!A:C, 3, FALSE), "")</f>
        <v/>
      </c>
      <c r="X1096" s="105" t="str">
        <f>IFERROR(VLOOKUP(V1096, Fornecedores!A:E, 5, FALSE), "")</f>
        <v/>
      </c>
      <c r="Y1096" s="105" t="str">
        <f>IFERROR(VLOOKUP(V1096, Fornecedores!A:F, 6, FALSE), "")</f>
        <v/>
      </c>
      <c r="Z1096" s="101" t="str">
        <f>IF(H1096=0, "Pedido entregue!", "Pendente")</f>
        <v>Pendente</v>
      </c>
      <c r="AA1096" s="119"/>
      <c r="AB1096" s="132" t="str">
        <f>IF(Z1096="Pedido Entregue!", IF(AA1096=1, "Retirado do Almoxarifado", IF(AA1096=2, "Material devolvido", "Aguardando retirada")), IF(Z1096="Pendente", "Entrega pendente", ""))</f>
        <v>Entrega pendente</v>
      </c>
      <c r="AC1096" s="18">
        <v>1</v>
      </c>
      <c r="AD1096" s="18">
        <f>AC1096/SUMIF($P:$P,P1096,$AC:$AC)</f>
        <v>1</v>
      </c>
      <c r="AE1096" s="18">
        <f>IF(R1096=0,0,AC1096/SUMIF($R:$R,R1096,$AC:$AC))</f>
        <v>0</v>
      </c>
      <c r="AF1096" s="18">
        <f>IF(R1096=0,1,0)</f>
        <v>1</v>
      </c>
      <c r="AH1096" t="str">
        <f>TEXT(J1096,"MMMM")</f>
        <v>julho</v>
      </c>
    </row>
    <row r="1097" spans="1:34" ht="12.75" customHeight="1" x14ac:dyDescent="0.25">
      <c r="A1097" s="90" t="str">
        <f>IF(C1097="Oficina Diversos","Oficina Geral",
IF(ISNUMBER(FIND("Estoque - Colhedoras",C1097)),"Colhedoras",IF(ISNUMBER(FIND("Caldeiraria",C1097)),"Caldeiraria",IF(ISNUMBER(FIND("Borracharia",C1097)),"Borracharia",IF(ISNUMBER(FIND("Lubrificação",C1097)),"Lubrificação",
IF(ISNUMBER(FIND("Estoque - Carregadeiras",C1097)),"Carregadeiras",IF(ISNUMBER(FIND("Estoque - Veic. Leves",C1097)),"Veic. Leves",
IF(ISNUMBER(FIND("Estoque - Caminhões",C1097)),"Caminhões",IF(ISNUMBER(FIND("Estoque - Transbordos",C1097)),"Transbordos",
IF(ISNUMBER(FIND("Estoque - Tratores",C1097)),"Tratores",
IF(ISNUMBER(FIND("Estoque - Máquinas pesadas",C1097)),"Máquinas pesadas",
IF(ISNUMBER(FIND("Estoque - Reboques",C1097)),"Reboques",
IF(C1097="Estoque","Estoque",
IF(AND(ISNUMBER(C1097),C1097&gt;1000,C1097&lt;2000),"Caminhões",
IF(AND(ISNUMBER(C1097),C1097&gt;2000,C1097&lt;3000),"Tratores",
IF(AND(ISNUMBER(C1097),C1097&gt;3000,C1097&lt;4000),"Carregadeiras",
IF(AND(ISNUMBER(C1097),C1097&gt;4000,C1097&lt;5000),"Máquinas pesadas",
IF(AND(ISNUMBER(C1097),C1097&gt;5000,C1097&lt;6000),"Colhedoras",
IF(AND(ISNUMBER(C1097),C1097&gt;7000,C1097&lt;8000),"Irrigação",
IF(AND(ISNUMBER(C1097),C1097&gt;8000,C1097&lt;9000),"Reboques",IF(AND(ISNUMBER(C1097),C1097&gt;0,C1097&lt;1000),"Veic. Leves","")))))))))))))))))))))</f>
        <v>Caminhões</v>
      </c>
      <c r="B1097" s="211"/>
      <c r="C1097" s="171">
        <v>1020</v>
      </c>
      <c r="D1097" s="170">
        <v>40327</v>
      </c>
      <c r="E1097" s="173" t="s">
        <v>20566</v>
      </c>
      <c r="F1097" s="101" t="str">
        <f>IF(ISBLANK(K1097), "Apenas Solicitação", "Tem OC")</f>
        <v>Tem OC</v>
      </c>
      <c r="G1097" s="170">
        <v>1</v>
      </c>
      <c r="H1097" s="102">
        <f>G1097-I1097</f>
        <v>1</v>
      </c>
      <c r="I1097" s="103"/>
      <c r="J1097" s="174">
        <v>45852</v>
      </c>
      <c r="K1097" s="174">
        <v>45857</v>
      </c>
      <c r="L1097" s="173" t="s">
        <v>20152</v>
      </c>
      <c r="M1097" s="104" t="str">
        <f ca="1">IF(OR(N1097="", N1097=0), "", IF(N1097&gt;TODAY(), "No prazo", "Atrasado"))</f>
        <v>Atrasado</v>
      </c>
      <c r="N1097" s="104">
        <f>IFERROR(K1097 + VALUE(LEFT(L1097, FIND(" ", L1097) - 1)), "")</f>
        <v>45858</v>
      </c>
      <c r="O1097" s="105">
        <f>IF(_xlfn.DAYS(K1097,J1097)&lt;0, "Aguardando OC", _xlfn.DAYS(K1097,J1097))</f>
        <v>5</v>
      </c>
      <c r="P1097" s="212">
        <v>411580</v>
      </c>
      <c r="Q1097" s="12"/>
      <c r="R1097" s="212">
        <v>171160</v>
      </c>
      <c r="S1097" s="2">
        <v>221</v>
      </c>
      <c r="T1097" s="65" t="s">
        <v>1029</v>
      </c>
      <c r="U1097" s="170">
        <v>418.88</v>
      </c>
      <c r="V1097" s="170">
        <v>5189</v>
      </c>
      <c r="W1097" s="117" t="str">
        <f>IFERROR(VLOOKUP(V1097, Fornecedores!A:C, 3, FALSE), "")</f>
        <v>REPENORTE</v>
      </c>
      <c r="X1097" s="105" t="str">
        <f>IFERROR(VLOOKUP(V1097, Fornecedores!A:E, 5, FALSE), "")</f>
        <v>Recife</v>
      </c>
      <c r="Y1097" s="105" t="str">
        <f>IFERROR(VLOOKUP(V1097, Fornecedores!A:F, 6, FALSE), "")</f>
        <v>PE</v>
      </c>
      <c r="Z1097" s="101" t="str">
        <f>IF(H1097=0, "Pedido entregue!", "Pendente")</f>
        <v>Pendente</v>
      </c>
      <c r="AA1097" s="119"/>
      <c r="AB1097" s="132" t="str">
        <f>IF(Z1097="Pedido Entregue!", IF(AA1097=1, "Retirado do Almoxarifado", IF(AA1097=2, "Material devolvido", "Aguardando retirada")), IF(Z1097="Pendente", "Entrega pendente", ""))</f>
        <v>Entrega pendente</v>
      </c>
      <c r="AC1097" s="18">
        <v>1</v>
      </c>
      <c r="AD1097" s="18">
        <f>AC1097/SUMIF($P:$P,P1097,$AC:$AC)</f>
        <v>1</v>
      </c>
      <c r="AE1097" s="18">
        <f>IF(R1097=0,0,AC1097/SUMIF($R:$R,R1097,$AC:$AC))</f>
        <v>9.0909090909090912E-2</v>
      </c>
      <c r="AF1097" s="18">
        <f>IF(R1097=0,1,0)</f>
        <v>0</v>
      </c>
      <c r="AH1097" t="str">
        <f>TEXT(J1097,"MMMM")</f>
        <v>julho</v>
      </c>
    </row>
    <row r="1098" spans="1:34" ht="12.75" hidden="1" customHeight="1" x14ac:dyDescent="0.25">
      <c r="A1098" s="90" t="str">
        <f>IF(C1098="Oficina Diversos","Oficina Geral",
IF(ISNUMBER(FIND("Estoque - Colhedoras",C1098)),"Colhedoras",IF(ISNUMBER(FIND("Caldeiraria",C1098)),"Caldeiraria",IF(ISNUMBER(FIND("Borracharia",C1098)),"Borracharia",IF(ISNUMBER(FIND("Lubrificação",C1098)),"Lubrificação",
IF(ISNUMBER(FIND("Estoque - Carregadeiras",C1098)),"Carregadeiras",IF(ISNUMBER(FIND("Estoque - Veic. Leves",C1098)),"Veic. Leves",
IF(ISNUMBER(FIND("Estoque - Caminhões",C1098)),"Caminhões",IF(ISNUMBER(FIND("Estoque - Transbordos",C1098)),"Transbordos",
IF(ISNUMBER(FIND("Estoque - Tratores",C1098)),"Tratores",
IF(ISNUMBER(FIND("Estoque - Máquinas pesadas",C1098)),"Máquinas pesadas",
IF(ISNUMBER(FIND("Estoque - Reboques",C1098)),"Reboques",
IF(C1098="Estoque","Estoque",
IF(AND(ISNUMBER(C1098),C1098&gt;1000,C1098&lt;2000),"Caminhões",
IF(AND(ISNUMBER(C1098),C1098&gt;2000,C1098&lt;3000),"Tratores",
IF(AND(ISNUMBER(C1098),C1098&gt;3000,C1098&lt;4000),"Carregadeiras",
IF(AND(ISNUMBER(C1098),C1098&gt;4000,C1098&lt;5000),"Máquinas pesadas",
IF(AND(ISNUMBER(C1098),C1098&gt;5000,C1098&lt;6000),"Colhedoras",
IF(AND(ISNUMBER(C1098),C1098&gt;7000,C1098&lt;8000),"Irrigação",
IF(AND(ISNUMBER(C1098),C1098&gt;8000,C1098&lt;9000),"Reboques",IF(AND(ISNUMBER(C1098),C1098&gt;0,C1098&lt;1000),"Veic. Leves","")))))))))))))))))))))</f>
        <v>Caminhões</v>
      </c>
      <c r="B1098" s="210"/>
      <c r="C1098" s="144">
        <v>1023</v>
      </c>
      <c r="D1098" s="144">
        <v>40327</v>
      </c>
      <c r="E1098" s="145" t="s">
        <v>20566</v>
      </c>
      <c r="F1098" s="101" t="str">
        <f>IF(ISBLANK(K1098), "Apenas Solicitação", "Tem OC")</f>
        <v>Tem OC</v>
      </c>
      <c r="G1098" s="143">
        <v>1</v>
      </c>
      <c r="H1098" s="102">
        <f>G1098-I1098</f>
        <v>0</v>
      </c>
      <c r="I1098" s="103">
        <v>1</v>
      </c>
      <c r="J1098" s="147">
        <v>45821</v>
      </c>
      <c r="K1098" s="187">
        <v>45831</v>
      </c>
      <c r="L1098" s="146" t="s">
        <v>20152</v>
      </c>
      <c r="M1098" s="104" t="str">
        <f ca="1">IF(OR(N1098="", N1098=0), "", IF(N1098&gt;TODAY(), "No prazo", "Atrasado"))</f>
        <v>Atrasado</v>
      </c>
      <c r="N1098" s="104">
        <f>IFERROR(K1098 + VALUE(LEFT(L1098, FIND(" ", L1098) - 1)), "")</f>
        <v>45832</v>
      </c>
      <c r="O1098" s="105">
        <f>IF(_xlfn.DAYS(K1098,J1098)&lt;0, "Aguardando OC", _xlfn.DAYS(K1098,J1098))</f>
        <v>10</v>
      </c>
      <c r="P1098" s="200">
        <v>407592</v>
      </c>
      <c r="Q1098" s="12"/>
      <c r="R1098" s="200">
        <v>169644</v>
      </c>
      <c r="S1098" s="143">
        <v>221</v>
      </c>
      <c r="T1098" s="65" t="s">
        <v>1029</v>
      </c>
      <c r="U1098" s="164">
        <v>359.03</v>
      </c>
      <c r="V1098" s="143">
        <v>5189</v>
      </c>
      <c r="W1098" s="117" t="str">
        <f>IFERROR(VLOOKUP(V1098, Fornecedores!A:C, 3, FALSE), "")</f>
        <v>REPENORTE</v>
      </c>
      <c r="X1098" s="105" t="str">
        <f>IFERROR(VLOOKUP(V1098, Fornecedores!A:E, 5, FALSE), "")</f>
        <v>Recife</v>
      </c>
      <c r="Y1098" s="105" t="str">
        <f>IFERROR(VLOOKUP(V1098, Fornecedores!A:F, 6, FALSE), "")</f>
        <v>PE</v>
      </c>
      <c r="Z1098" s="101" t="str">
        <f>IF(H1098=0, "Pedido entregue!", "Pendente")</f>
        <v>Pedido entregue!</v>
      </c>
      <c r="AA1098" s="119"/>
      <c r="AB1098" s="132" t="str">
        <f>IF(Z1098="Pedido Entregue!", IF(AA1098=1, "Retirado do Almoxarifado", IF(AA1098=2, "Material devolvido", "Aguardando retirada")), IF(Z1098="Pendente", "Entrega pendente", ""))</f>
        <v>Aguardando retirada</v>
      </c>
      <c r="AC1098" s="18">
        <v>1</v>
      </c>
      <c r="AD1098" s="18">
        <f>AC1098/SUMIF($P:$P,P1098,$AC:$AC)</f>
        <v>1</v>
      </c>
      <c r="AE1098" s="18">
        <f>IF(R1098=0,0,AC1098/SUMIF($R:$R,R1098,$AC:$AC))</f>
        <v>7.6923076923076927E-2</v>
      </c>
      <c r="AF1098" s="18">
        <f>IF(R1098=0,1,0)</f>
        <v>0</v>
      </c>
      <c r="AH1098" t="str">
        <f>TEXT(J1098,"MMMM")</f>
        <v>junho</v>
      </c>
    </row>
    <row r="1099" spans="1:34" ht="12.75" customHeight="1" x14ac:dyDescent="0.25">
      <c r="A1099" s="90" t="str">
        <f>IF(C1099="Oficina Diversos","Oficina Geral",
IF(ISNUMBER(FIND("Estoque - Colhedoras",C1099)),"Colhedoras",IF(ISNUMBER(FIND("Caldeiraria",C1099)),"Caldeiraria",IF(ISNUMBER(FIND("Borracharia",C1099)),"Borracharia",IF(ISNUMBER(FIND("Lubrificação",C1099)),"Lubrificação",
IF(ISNUMBER(FIND("Estoque - Carregadeiras",C1099)),"Carregadeiras",IF(ISNUMBER(FIND("Estoque - Veic. Leves",C1099)),"Veic. Leves",
IF(ISNUMBER(FIND("Estoque - Caminhões",C1099)),"Caminhões",IF(ISNUMBER(FIND("Estoque - Transbordos",C1099)),"Transbordos",
IF(ISNUMBER(FIND("Estoque - Tratores",C1099)),"Tratores",
IF(ISNUMBER(FIND("Estoque - Máquinas pesadas",C1099)),"Máquinas pesadas",
IF(ISNUMBER(FIND("Estoque - Reboques",C1099)),"Reboques",
IF(C1099="Estoque","Estoque",
IF(AND(ISNUMBER(C1099),C1099&gt;1000,C1099&lt;2000),"Caminhões",
IF(AND(ISNUMBER(C1099),C1099&gt;2000,C1099&lt;3000),"Tratores",
IF(AND(ISNUMBER(C1099),C1099&gt;3000,C1099&lt;4000),"Carregadeiras",
IF(AND(ISNUMBER(C1099),C1099&gt;4000,C1099&lt;5000),"Máquinas pesadas",
IF(AND(ISNUMBER(C1099),C1099&gt;5000,C1099&lt;6000),"Colhedoras",
IF(AND(ISNUMBER(C1099),C1099&gt;7000,C1099&lt;8000),"Irrigação",
IF(AND(ISNUMBER(C1099),C1099&gt;8000,C1099&lt;9000),"Reboques",IF(AND(ISNUMBER(C1099),C1099&gt;0,C1099&lt;1000),"Veic. Leves","")))))))))))))))))))))</f>
        <v>Caminhões</v>
      </c>
      <c r="B1099" s="211"/>
      <c r="C1099" s="171">
        <v>1020</v>
      </c>
      <c r="D1099" s="170">
        <v>40373</v>
      </c>
      <c r="E1099" s="173" t="s">
        <v>20567</v>
      </c>
      <c r="F1099" s="101" t="str">
        <f>IF(ISBLANK(K1099), "Apenas Solicitação", "Tem OC")</f>
        <v>Tem OC</v>
      </c>
      <c r="G1099" s="170">
        <v>1</v>
      </c>
      <c r="H1099" s="102">
        <f>G1099-I1099</f>
        <v>1</v>
      </c>
      <c r="I1099" s="103"/>
      <c r="J1099" s="174">
        <v>45852</v>
      </c>
      <c r="K1099" s="174">
        <v>45857</v>
      </c>
      <c r="L1099" s="173" t="s">
        <v>20151</v>
      </c>
      <c r="M1099" s="104" t="str">
        <f ca="1">IF(OR(N1099="", N1099=0), "", IF(N1099&gt;TODAY(), "No prazo", "Atrasado"))</f>
        <v>Atrasado</v>
      </c>
      <c r="N1099" s="104">
        <f>IFERROR(K1099 + VALUE(LEFT(L1099, FIND(" ", L1099) - 1)), "")</f>
        <v>45857</v>
      </c>
      <c r="O1099" s="105">
        <f>IF(_xlfn.DAYS(K1099,J1099)&lt;0, "Aguardando OC", _xlfn.DAYS(K1099,J1099))</f>
        <v>5</v>
      </c>
      <c r="P1099" s="212">
        <v>411575</v>
      </c>
      <c r="Q1099" s="12"/>
      <c r="R1099" s="212">
        <v>171162</v>
      </c>
      <c r="S1099" s="2">
        <v>221</v>
      </c>
      <c r="T1099" s="65" t="s">
        <v>1029</v>
      </c>
      <c r="U1099" s="170">
        <v>408.36</v>
      </c>
      <c r="V1099" s="170">
        <v>2528</v>
      </c>
      <c r="W1099" s="117" t="str">
        <f>IFERROR(VLOOKUP(V1099, Fornecedores!A:C, 3, FALSE), "")</f>
        <v xml:space="preserve">REDIESEL            </v>
      </c>
      <c r="X1099" s="105" t="str">
        <f>IFERROR(VLOOKUP(V1099, Fornecedores!A:E, 5, FALSE), "")</f>
        <v>Jaboatão dos Guararapes</v>
      </c>
      <c r="Y1099" s="105" t="str">
        <f>IFERROR(VLOOKUP(V1099, Fornecedores!A:F, 6, FALSE), "")</f>
        <v>PE</v>
      </c>
      <c r="Z1099" s="101" t="str">
        <f>IF(H1099=0, "Pedido entregue!", "Pendente")</f>
        <v>Pendente</v>
      </c>
      <c r="AA1099" s="119"/>
      <c r="AB1099" s="132" t="str">
        <f>IF(Z1099="Pedido Entregue!", IF(AA1099=1, "Retirado do Almoxarifado", IF(AA1099=2, "Material devolvido", "Aguardando retirada")), IF(Z1099="Pendente", "Entrega pendente", ""))</f>
        <v>Entrega pendente</v>
      </c>
      <c r="AC1099" s="18">
        <v>1</v>
      </c>
      <c r="AD1099" s="18">
        <f>AC1099/SUMIF($P:$P,P1099,$AC:$AC)</f>
        <v>1</v>
      </c>
      <c r="AE1099" s="18">
        <f>IF(R1099=0,0,AC1099/SUMIF($R:$R,R1099,$AC:$AC))</f>
        <v>0.125</v>
      </c>
      <c r="AF1099" s="18">
        <f>IF(R1099=0,1,0)</f>
        <v>0</v>
      </c>
      <c r="AH1099" t="str">
        <f>TEXT(J1099,"MMMM")</f>
        <v>julho</v>
      </c>
    </row>
    <row r="1100" spans="1:34" ht="12.75" customHeight="1" x14ac:dyDescent="0.25">
      <c r="A1100" s="90" t="str">
        <f>IF(C1100="Oficina Diversos","Oficina Geral",
IF(ISNUMBER(FIND("Estoque - Colhedoras",C1100)),"Colhedoras",IF(ISNUMBER(FIND("Caldeiraria",C1100)),"Caldeiraria",IF(ISNUMBER(FIND("Borracharia",C1100)),"Borracharia",IF(ISNUMBER(FIND("Lubrificação",C1100)),"Lubrificação",
IF(ISNUMBER(FIND("Estoque - Carregadeiras",C1100)),"Carregadeiras",IF(ISNUMBER(FIND("Estoque - Veic. Leves",C1100)),"Veic. Leves",
IF(ISNUMBER(FIND("Estoque - Caminhões",C1100)),"Caminhões",IF(ISNUMBER(FIND("Estoque - Transbordos",C1100)),"Transbordos",
IF(ISNUMBER(FIND("Estoque - Tratores",C1100)),"Tratores",
IF(ISNUMBER(FIND("Estoque - Máquinas pesadas",C1100)),"Máquinas pesadas",
IF(ISNUMBER(FIND("Estoque - Reboques",C1100)),"Reboques",
IF(C1100="Estoque","Estoque",
IF(AND(ISNUMBER(C1100),C1100&gt;1000,C1100&lt;2000),"Caminhões",
IF(AND(ISNUMBER(C1100),C1100&gt;2000,C1100&lt;3000),"Tratores",
IF(AND(ISNUMBER(C1100),C1100&gt;3000,C1100&lt;4000),"Carregadeiras",
IF(AND(ISNUMBER(C1100),C1100&gt;4000,C1100&lt;5000),"Máquinas pesadas",
IF(AND(ISNUMBER(C1100),C1100&gt;5000,C1100&lt;6000),"Colhedoras",
IF(AND(ISNUMBER(C1100),C1100&gt;7000,C1100&lt;8000),"Irrigação",
IF(AND(ISNUMBER(C1100),C1100&gt;8000,C1100&lt;9000),"Reboques",IF(AND(ISNUMBER(C1100),C1100&gt;0,C1100&lt;1000),"Veic. Leves","")))))))))))))))))))))</f>
        <v>Caminhões</v>
      </c>
      <c r="B1100" s="210"/>
      <c r="C1100" s="171">
        <v>1021</v>
      </c>
      <c r="D1100" s="170">
        <v>40373</v>
      </c>
      <c r="E1100" s="173" t="s">
        <v>20567</v>
      </c>
      <c r="F1100" s="101" t="str">
        <f>IF(ISBLANK(K1100), "Apenas Solicitação", "Tem OC")</f>
        <v>Tem OC</v>
      </c>
      <c r="G1100" s="170">
        <v>1</v>
      </c>
      <c r="H1100" s="102">
        <f>G1100-I1100</f>
        <v>1</v>
      </c>
      <c r="I1100" s="103"/>
      <c r="J1100" s="174">
        <v>45852</v>
      </c>
      <c r="K1100" s="174">
        <v>45857</v>
      </c>
      <c r="L1100" s="173" t="s">
        <v>20151</v>
      </c>
      <c r="M1100" s="104" t="str">
        <f ca="1">IF(OR(N1100="", N1100=0), "", IF(N1100&gt;TODAY(), "No prazo", "Atrasado"))</f>
        <v>Atrasado</v>
      </c>
      <c r="N1100" s="104">
        <f>IFERROR(K1100 + VALUE(LEFT(L1100, FIND(" ", L1100) - 1)), "")</f>
        <v>45857</v>
      </c>
      <c r="O1100" s="105">
        <f>IF(_xlfn.DAYS(K1100,J1100)&lt;0, "Aguardando OC", _xlfn.DAYS(K1100,J1100))</f>
        <v>5</v>
      </c>
      <c r="P1100" s="212">
        <v>411618</v>
      </c>
      <c r="Q1100" s="12"/>
      <c r="R1100" s="212">
        <v>171159</v>
      </c>
      <c r="S1100" s="2">
        <v>221</v>
      </c>
      <c r="T1100" s="65" t="s">
        <v>1029</v>
      </c>
      <c r="U1100" s="170">
        <v>408.36</v>
      </c>
      <c r="V1100" s="170">
        <v>4604</v>
      </c>
      <c r="W1100" s="117" t="str">
        <f>IFERROR(VLOOKUP(V1100, Fornecedores!A:C, 3, FALSE), "")</f>
        <v>CABINE</v>
      </c>
      <c r="X1100" s="105" t="str">
        <f>IFERROR(VLOOKUP(V1100, Fornecedores!A:E, 5, FALSE), "")</f>
        <v>Recife</v>
      </c>
      <c r="Y1100" s="105" t="str">
        <f>IFERROR(VLOOKUP(V1100, Fornecedores!A:F, 6, FALSE), "")</f>
        <v>PE</v>
      </c>
      <c r="Z1100" s="101" t="str">
        <f>IF(H1100=0, "Pedido entregue!", "Pendente")</f>
        <v>Pendente</v>
      </c>
      <c r="AA1100" s="119"/>
      <c r="AB1100" s="132" t="str">
        <f>IF(Z1100="Pedido Entregue!", IF(AA1100=1, "Retirado do Almoxarifado", IF(AA1100=2, "Material devolvido", "Aguardando retirada")), IF(Z1100="Pendente", "Entrega pendente", ""))</f>
        <v>Entrega pendente</v>
      </c>
      <c r="AC1100" s="18">
        <v>1</v>
      </c>
      <c r="AD1100" s="18">
        <f>AC1100/SUMIF($P:$P,P1100,$AC:$AC)</f>
        <v>1</v>
      </c>
      <c r="AE1100" s="18">
        <f>IF(R1100=0,0,AC1100/SUMIF($R:$R,R1100,$AC:$AC))</f>
        <v>0.25</v>
      </c>
      <c r="AF1100" s="18">
        <f>IF(R1100=0,1,0)</f>
        <v>0</v>
      </c>
      <c r="AH1100" t="str">
        <f>TEXT(J1100,"MMMM")</f>
        <v>julho</v>
      </c>
    </row>
    <row r="1101" spans="1:34" ht="12.75" hidden="1" customHeight="1" x14ac:dyDescent="0.25">
      <c r="A1101" s="90" t="str">
        <f>IF(C1101="Oficina Diversos","Oficina Geral",
IF(ISNUMBER(FIND("Estoque - Colhedoras",C1101)),"Colhedoras",IF(ISNUMBER(FIND("Caldeiraria",C1101)),"Caldeiraria",IF(ISNUMBER(FIND("Borracharia",C1101)),"Borracharia",IF(ISNUMBER(FIND("Lubrificação",C1101)),"Lubrificação",
IF(ISNUMBER(FIND("Estoque - Carregadeiras",C1101)),"Carregadeiras",IF(ISNUMBER(FIND("Estoque - Veic. Leves",C1101)),"Veic. Leves",
IF(ISNUMBER(FIND("Estoque - Caminhões",C1101)),"Caminhões",IF(ISNUMBER(FIND("Estoque - Transbordos",C1101)),"Transbordos",
IF(ISNUMBER(FIND("Estoque - Tratores",C1101)),"Tratores",
IF(ISNUMBER(FIND("Estoque - Máquinas pesadas",C1101)),"Máquinas pesadas",
IF(ISNUMBER(FIND("Estoque - Reboques",C1101)),"Reboques",
IF(C1101="Estoque","Estoque",
IF(AND(ISNUMBER(C1101),C1101&gt;1000,C1101&lt;2000),"Caminhões",
IF(AND(ISNUMBER(C1101),C1101&gt;2000,C1101&lt;3000),"Tratores",
IF(AND(ISNUMBER(C1101),C1101&gt;3000,C1101&lt;4000),"Carregadeiras",
IF(AND(ISNUMBER(C1101),C1101&gt;4000,C1101&lt;5000),"Máquinas pesadas",
IF(AND(ISNUMBER(C1101),C1101&gt;5000,C1101&lt;6000),"Colhedoras",
IF(AND(ISNUMBER(C1101),C1101&gt;7000,C1101&lt;8000),"Irrigação",
IF(AND(ISNUMBER(C1101),C1101&gt;8000,C1101&lt;9000),"Reboques",IF(AND(ISNUMBER(C1101),C1101&gt;0,C1101&lt;1000),"Veic. Leves","")))))))))))))))))))))</f>
        <v>Caminhões</v>
      </c>
      <c r="B1101" s="215"/>
      <c r="C1101" s="221">
        <v>1023</v>
      </c>
      <c r="D1101" s="144">
        <v>40373</v>
      </c>
      <c r="E1101" s="145" t="s">
        <v>20567</v>
      </c>
      <c r="F1101" s="101" t="str">
        <f>IF(ISBLANK(K1101), "Apenas Solicitação", "Tem OC")</f>
        <v>Tem OC</v>
      </c>
      <c r="G1101" s="143">
        <v>1</v>
      </c>
      <c r="H1101" s="102">
        <f>G1101-I1101</f>
        <v>0</v>
      </c>
      <c r="I1101" s="103">
        <v>1</v>
      </c>
      <c r="J1101" s="147">
        <v>45821</v>
      </c>
      <c r="K1101" s="187">
        <v>45831</v>
      </c>
      <c r="L1101" s="146" t="s">
        <v>20152</v>
      </c>
      <c r="M1101" s="104" t="str">
        <f ca="1">IF(OR(N1101="", N1101=0), "", IF(N1101&gt;TODAY(), "No prazo", "Atrasado"))</f>
        <v>Atrasado</v>
      </c>
      <c r="N1101" s="104">
        <f>IFERROR(K1101 + VALUE(LEFT(L1101, FIND(" ", L1101) - 1)), "")</f>
        <v>45832</v>
      </c>
      <c r="O1101" s="105">
        <f>IF(_xlfn.DAYS(K1101,J1101)&lt;0, "Aguardando OC", _xlfn.DAYS(K1101,J1101))</f>
        <v>10</v>
      </c>
      <c r="P1101" s="200">
        <v>407583</v>
      </c>
      <c r="Q1101" s="12"/>
      <c r="R1101" s="200">
        <v>169644</v>
      </c>
      <c r="S1101" s="143">
        <v>221</v>
      </c>
      <c r="T1101" s="65" t="s">
        <v>1029</v>
      </c>
      <c r="U1101" s="164">
        <v>407.13</v>
      </c>
      <c r="V1101" s="143">
        <v>5189</v>
      </c>
      <c r="W1101" s="117" t="str">
        <f>IFERROR(VLOOKUP(V1101, Fornecedores!A:C, 3, FALSE), "")</f>
        <v>REPENORTE</v>
      </c>
      <c r="X1101" s="105" t="str">
        <f>IFERROR(VLOOKUP(V1101, Fornecedores!A:E, 5, FALSE), "")</f>
        <v>Recife</v>
      </c>
      <c r="Y1101" s="105" t="str">
        <f>IFERROR(VLOOKUP(V1101, Fornecedores!A:F, 6, FALSE), "")</f>
        <v>PE</v>
      </c>
      <c r="Z1101" s="101" t="str">
        <f>IF(H1101=0, "Pedido entregue!", "Pendente")</f>
        <v>Pedido entregue!</v>
      </c>
      <c r="AA1101" s="119"/>
      <c r="AB1101" s="132" t="str">
        <f>IF(Z1101="Pedido Entregue!", IF(AA1101=1, "Retirado do Almoxarifado", IF(AA1101=2, "Material devolvido", "Aguardando retirada")), IF(Z1101="Pendente", "Entrega pendente", ""))</f>
        <v>Aguardando retirada</v>
      </c>
      <c r="AC1101" s="18">
        <v>1</v>
      </c>
      <c r="AD1101" s="18">
        <f>AC1101/SUMIF($P:$P,P1101,$AC:$AC)</f>
        <v>1</v>
      </c>
      <c r="AE1101" s="18">
        <f>IF(R1101=0,0,AC1101/SUMIF($R:$R,R1101,$AC:$AC))</f>
        <v>7.6923076923076927E-2</v>
      </c>
      <c r="AF1101" s="18">
        <f>IF(R1101=0,1,0)</f>
        <v>0</v>
      </c>
      <c r="AH1101" t="str">
        <f>TEXT(J1101,"MMMM")</f>
        <v>junho</v>
      </c>
    </row>
    <row r="1102" spans="1:34" ht="12.75" customHeight="1" x14ac:dyDescent="0.25">
      <c r="A1102" s="90" t="str">
        <f>IF(C1102="Oficina Diversos","Oficina Geral",
IF(ISNUMBER(FIND("Estoque - Colhedoras",C1102)),"Colhedoras",IF(ISNUMBER(FIND("Caldeiraria",C1102)),"Caldeiraria",IF(ISNUMBER(FIND("Borracharia",C1102)),"Borracharia",IF(ISNUMBER(FIND("Lubrificação",C1102)),"Lubrificação",
IF(ISNUMBER(FIND("Estoque - Carregadeiras",C1102)),"Carregadeiras",IF(ISNUMBER(FIND("Estoque - Veic. Leves",C1102)),"Veic. Leves",
IF(ISNUMBER(FIND("Estoque - Caminhões",C1102)),"Caminhões",IF(ISNUMBER(FIND("Estoque - Transbordos",C1102)),"Transbordos",
IF(ISNUMBER(FIND("Estoque - Tratores",C1102)),"Tratores",
IF(ISNUMBER(FIND("Estoque - Máquinas pesadas",C1102)),"Máquinas pesadas",
IF(ISNUMBER(FIND("Estoque - Reboques",C1102)),"Reboques",
IF(C1102="Estoque","Estoque",
IF(AND(ISNUMBER(C1102),C1102&gt;1000,C1102&lt;2000),"Caminhões",
IF(AND(ISNUMBER(C1102),C1102&gt;2000,C1102&lt;3000),"Tratores",
IF(AND(ISNUMBER(C1102),C1102&gt;3000,C1102&lt;4000),"Carregadeiras",
IF(AND(ISNUMBER(C1102),C1102&gt;4000,C1102&lt;5000),"Máquinas pesadas",
IF(AND(ISNUMBER(C1102),C1102&gt;5000,C1102&lt;6000),"Colhedoras",
IF(AND(ISNUMBER(C1102),C1102&gt;7000,C1102&lt;8000),"Irrigação",
IF(AND(ISNUMBER(C1102),C1102&gt;8000,C1102&lt;9000),"Reboques",IF(AND(ISNUMBER(C1102),C1102&gt;0,C1102&lt;1000),"Veic. Leves","")))))))))))))))))))))</f>
        <v>Caminhões</v>
      </c>
      <c r="B1102" s="111"/>
      <c r="C1102" s="171">
        <v>1020</v>
      </c>
      <c r="D1102" s="170">
        <v>40374</v>
      </c>
      <c r="E1102" s="173" t="s">
        <v>26027</v>
      </c>
      <c r="F1102" s="101" t="str">
        <f>IF(ISBLANK(K1102), "Apenas Solicitação", "Tem OC")</f>
        <v>Tem OC</v>
      </c>
      <c r="G1102" s="170">
        <v>1</v>
      </c>
      <c r="H1102" s="102">
        <f>G1102-I1102</f>
        <v>1</v>
      </c>
      <c r="I1102" s="103"/>
      <c r="J1102" s="174">
        <v>45852</v>
      </c>
      <c r="K1102" s="174">
        <v>45857</v>
      </c>
      <c r="L1102" s="173" t="s">
        <v>20151</v>
      </c>
      <c r="M1102" s="104" t="str">
        <f ca="1">IF(OR(N1102="", N1102=0), "", IF(N1102&gt;TODAY(), "No prazo", "Atrasado"))</f>
        <v>Atrasado</v>
      </c>
      <c r="N1102" s="104">
        <f>IFERROR(K1102 + VALUE(LEFT(L1102, FIND(" ", L1102) - 1)), "")</f>
        <v>45857</v>
      </c>
      <c r="O1102" s="105">
        <f>IF(_xlfn.DAYS(K1102,J1102)&lt;0, "Aguardando OC", _xlfn.DAYS(K1102,J1102))</f>
        <v>5</v>
      </c>
      <c r="P1102" s="212">
        <v>411573</v>
      </c>
      <c r="Q1102" s="12"/>
      <c r="R1102" s="212">
        <v>171162</v>
      </c>
      <c r="S1102" s="2">
        <v>221</v>
      </c>
      <c r="T1102" s="65" t="s">
        <v>1029</v>
      </c>
      <c r="U1102" s="170">
        <v>289.41000000000003</v>
      </c>
      <c r="V1102" s="170">
        <v>2528</v>
      </c>
      <c r="W1102" s="117" t="str">
        <f>IFERROR(VLOOKUP(V1102, Fornecedores!A:C, 3, FALSE), "")</f>
        <v xml:space="preserve">REDIESEL            </v>
      </c>
      <c r="X1102" s="105" t="str">
        <f>IFERROR(VLOOKUP(V1102, Fornecedores!A:E, 5, FALSE), "")</f>
        <v>Jaboatão dos Guararapes</v>
      </c>
      <c r="Y1102" s="105" t="str">
        <f>IFERROR(VLOOKUP(V1102, Fornecedores!A:F, 6, FALSE), "")</f>
        <v>PE</v>
      </c>
      <c r="Z1102" s="101" t="str">
        <f>IF(H1102=0, "Pedido entregue!", "Pendente")</f>
        <v>Pendente</v>
      </c>
      <c r="AA1102" s="119"/>
      <c r="AB1102" s="132" t="str">
        <f>IF(Z1102="Pedido Entregue!", IF(AA1102=1, "Retirado do Almoxarifado", IF(AA1102=2, "Material devolvido", "Aguardando retirada")), IF(Z1102="Pendente", "Entrega pendente", ""))</f>
        <v>Entrega pendente</v>
      </c>
      <c r="AC1102" s="18">
        <v>1</v>
      </c>
      <c r="AD1102" s="18">
        <f>AC1102/SUMIF($P:$P,P1102,$AC:$AC)</f>
        <v>1</v>
      </c>
      <c r="AE1102" s="18">
        <f>IF(R1102=0,0,AC1102/SUMIF($R:$R,R1102,$AC:$AC))</f>
        <v>0.125</v>
      </c>
      <c r="AF1102" s="18">
        <f>IF(R1102=0,1,0)</f>
        <v>0</v>
      </c>
      <c r="AH1102" t="str">
        <f>TEXT(J1102,"MMMM")</f>
        <v>julho</v>
      </c>
    </row>
    <row r="1103" spans="1:34" ht="12.75" customHeight="1" x14ac:dyDescent="0.25">
      <c r="A1103" s="90" t="str">
        <f>IF(C1103="Oficina Diversos","Oficina Geral",
IF(ISNUMBER(FIND("Estoque - Colhedoras",C1103)),"Colhedoras",IF(ISNUMBER(FIND("Caldeiraria",C1103)),"Caldeiraria",IF(ISNUMBER(FIND("Borracharia",C1103)),"Borracharia",IF(ISNUMBER(FIND("Lubrificação",C1103)),"Lubrificação",
IF(ISNUMBER(FIND("Estoque - Carregadeiras",C1103)),"Carregadeiras",IF(ISNUMBER(FIND("Estoque - Veic. Leves",C1103)),"Veic. Leves",
IF(ISNUMBER(FIND("Estoque - Caminhões",C1103)),"Caminhões",IF(ISNUMBER(FIND("Estoque - Transbordos",C1103)),"Transbordos",
IF(ISNUMBER(FIND("Estoque - Tratores",C1103)),"Tratores",
IF(ISNUMBER(FIND("Estoque - Máquinas pesadas",C1103)),"Máquinas pesadas",
IF(ISNUMBER(FIND("Estoque - Reboques",C1103)),"Reboques",
IF(C1103="Estoque","Estoque",
IF(AND(ISNUMBER(C1103),C1103&gt;1000,C1103&lt;2000),"Caminhões",
IF(AND(ISNUMBER(C1103),C1103&gt;2000,C1103&lt;3000),"Tratores",
IF(AND(ISNUMBER(C1103),C1103&gt;3000,C1103&lt;4000),"Carregadeiras",
IF(AND(ISNUMBER(C1103),C1103&gt;4000,C1103&lt;5000),"Máquinas pesadas",
IF(AND(ISNUMBER(C1103),C1103&gt;5000,C1103&lt;6000),"Colhedoras",
IF(AND(ISNUMBER(C1103),C1103&gt;7000,C1103&lt;8000),"Irrigação",
IF(AND(ISNUMBER(C1103),C1103&gt;8000,C1103&lt;9000),"Reboques",IF(AND(ISNUMBER(C1103),C1103&gt;0,C1103&lt;1000),"Veic. Leves","")))))))))))))))))))))</f>
        <v>Caminhões</v>
      </c>
      <c r="B1103" s="111"/>
      <c r="C1103" s="171">
        <v>1022</v>
      </c>
      <c r="D1103" s="170">
        <v>40441</v>
      </c>
      <c r="E1103" s="173" t="s">
        <v>26126</v>
      </c>
      <c r="F1103" s="101" t="str">
        <f>IF(ISBLANK(K1103), "Apenas Solicitação", "Tem OC")</f>
        <v>Apenas Solicitação</v>
      </c>
      <c r="G1103" s="170">
        <v>1</v>
      </c>
      <c r="H1103" s="102">
        <f>G1103-I1103</f>
        <v>1</v>
      </c>
      <c r="I1103" s="103"/>
      <c r="J1103" s="174">
        <v>45857</v>
      </c>
      <c r="K1103" s="173"/>
      <c r="L1103" s="173"/>
      <c r="M1103" s="104" t="str">
        <f ca="1">IF(OR(N1103="", N1103=0), "", IF(N1103&gt;TODAY(), "No prazo", "Atrasado"))</f>
        <v/>
      </c>
      <c r="N1103" s="104" t="str">
        <f>IFERROR(K1103 + VALUE(LEFT(L1103, FIND(" ", L1103) - 1)), "")</f>
        <v/>
      </c>
      <c r="O1103" s="105" t="str">
        <f>IF(_xlfn.DAYS(K1103,J1103)&lt;0, "Aguardando OC", _xlfn.DAYS(K1103,J1103))</f>
        <v>Aguardando OC</v>
      </c>
      <c r="P1103" s="170">
        <v>412476</v>
      </c>
      <c r="Q1103" s="12"/>
      <c r="R1103" s="170">
        <v>0</v>
      </c>
      <c r="S1103" s="2">
        <v>221</v>
      </c>
      <c r="T1103" s="65" t="s">
        <v>1029</v>
      </c>
      <c r="U1103" s="170">
        <v>79.5</v>
      </c>
      <c r="V1103" s="170"/>
      <c r="W1103" s="117" t="str">
        <f>IFERROR(VLOOKUP(V1103, Fornecedores!A:C, 3, FALSE), "")</f>
        <v/>
      </c>
      <c r="X1103" s="105" t="str">
        <f>IFERROR(VLOOKUP(V1103, Fornecedores!A:E, 5, FALSE), "")</f>
        <v/>
      </c>
      <c r="Y1103" s="105" t="str">
        <f>IFERROR(VLOOKUP(V1103, Fornecedores!A:F, 6, FALSE), "")</f>
        <v/>
      </c>
      <c r="Z1103" s="101" t="str">
        <f>IF(H1103=0, "Pedido entregue!", "Pendente")</f>
        <v>Pendente</v>
      </c>
      <c r="AA1103" s="119"/>
      <c r="AB1103" s="132" t="str">
        <f>IF(Z1103="Pedido Entregue!", IF(AA1103=1, "Retirado do Almoxarifado", IF(AA1103=2, "Material devolvido", "Aguardando retirada")), IF(Z1103="Pendente", "Entrega pendente", ""))</f>
        <v>Entrega pendente</v>
      </c>
      <c r="AC1103" s="18">
        <v>1</v>
      </c>
      <c r="AD1103" s="18">
        <f>AC1103/SUMIF($P:$P,P1103,$AC:$AC)</f>
        <v>1</v>
      </c>
      <c r="AE1103" s="18">
        <f>IF(R1103=0,0,AC1103/SUMIF($R:$R,R1103,$AC:$AC))</f>
        <v>0</v>
      </c>
      <c r="AF1103" s="18">
        <f>IF(R1103=0,1,0)</f>
        <v>1</v>
      </c>
      <c r="AH1103" t="str">
        <f>TEXT(J1103,"MMMM")</f>
        <v>julho</v>
      </c>
    </row>
    <row r="1104" spans="1:34" ht="12.75" hidden="1" customHeight="1" x14ac:dyDescent="0.25">
      <c r="A1104" s="90" t="str">
        <f>IF(C1104="Oficina Diversos","Oficina Geral",
IF(ISNUMBER(FIND("Estoque - Colhedoras",C1104)),"Colhedoras",IF(ISNUMBER(FIND("Caldeiraria",C1104)),"Caldeiraria",IF(ISNUMBER(FIND("Borracharia",C1104)),"Borracharia",IF(ISNUMBER(FIND("Lubrificação",C1104)),"Lubrificação",
IF(ISNUMBER(FIND("Estoque - Carregadeiras",C1104)),"Carregadeiras",IF(ISNUMBER(FIND("Estoque - Veic. Leves",C1104)),"Veic. Leves",
IF(ISNUMBER(FIND("Estoque - Caminhões",C1104)),"Caminhões",IF(ISNUMBER(FIND("Estoque - Transbordos",C1104)),"Transbordos",
IF(ISNUMBER(FIND("Estoque - Tratores",C1104)),"Tratores",
IF(ISNUMBER(FIND("Estoque - Máquinas pesadas",C1104)),"Máquinas pesadas",
IF(ISNUMBER(FIND("Estoque - Reboques",C1104)),"Reboques",
IF(C1104="Estoque","Estoque",
IF(AND(ISNUMBER(C1104),C1104&gt;1000,C1104&lt;2000),"Caminhões",
IF(AND(ISNUMBER(C1104),C1104&gt;2000,C1104&lt;3000),"Tratores",
IF(AND(ISNUMBER(C1104),C1104&gt;3000,C1104&lt;4000),"Carregadeiras",
IF(AND(ISNUMBER(C1104),C1104&gt;4000,C1104&lt;5000),"Máquinas pesadas",
IF(AND(ISNUMBER(C1104),C1104&gt;5000,C1104&lt;6000),"Colhedoras",
IF(AND(ISNUMBER(C1104),C1104&gt;7000,C1104&lt;8000),"Irrigação",
IF(AND(ISNUMBER(C1104),C1104&gt;8000,C1104&lt;9000),"Reboques",IF(AND(ISNUMBER(C1104),C1104&gt;0,C1104&lt;1000),"Veic. Leves","")))))))))))))))))))))</f>
        <v>Máquinas pesadas</v>
      </c>
      <c r="B1104" s="8"/>
      <c r="C1104" s="42">
        <v>4011</v>
      </c>
      <c r="D1104" s="42">
        <v>40536</v>
      </c>
      <c r="E1104" s="43" t="s">
        <v>19914</v>
      </c>
      <c r="F1104" s="14" t="str">
        <f>IF(ISBLANK(K1104), "Apenas Solicitação", "Tem OC")</f>
        <v>Tem OC</v>
      </c>
      <c r="G1104" s="42">
        <v>4</v>
      </c>
      <c r="H1104" s="37">
        <f>G1104-I1104</f>
        <v>0</v>
      </c>
      <c r="I1104" s="38">
        <v>4</v>
      </c>
      <c r="J1104" s="44">
        <v>45790</v>
      </c>
      <c r="K1104" s="185">
        <v>45792</v>
      </c>
      <c r="L1104" s="44"/>
      <c r="M1104" s="44"/>
      <c r="N1104" s="44" t="str">
        <f>IFERROR(K1104 + VALUE(LEFT(L1104, FIND(" ", L1104) - 1)), "")</f>
        <v/>
      </c>
      <c r="O1104" s="3">
        <f>IF(_xlfn.DAYS(K1104,J1104)&lt;0, "Aguardando OC", _xlfn.DAYS(K1104,J1104))</f>
        <v>2</v>
      </c>
      <c r="P1104" s="191">
        <v>402733</v>
      </c>
      <c r="Q1104" s="54"/>
      <c r="R1104" s="191">
        <v>167755</v>
      </c>
      <c r="S1104" s="49"/>
      <c r="T1104" s="153"/>
      <c r="U1104" s="45">
        <v>53.37</v>
      </c>
      <c r="V1104" s="42">
        <v>9863</v>
      </c>
      <c r="W1104" s="47" t="str">
        <f>IFERROR(VLOOKUP(V1104, Fornecedores!A:C, 3, FALSE), "")</f>
        <v>ITALPRATES</v>
      </c>
      <c r="X1104" s="43" t="str">
        <f>IFERROR(VLOOKUP(V1104, Fornecedores!A:E, 5, FALSE), "")</f>
        <v>São Paulo</v>
      </c>
      <c r="Y1104" s="43" t="str">
        <f>IFERROR(VLOOKUP(V1104, Fornecedores!A:F, 6, FALSE), "")</f>
        <v>SP</v>
      </c>
      <c r="Z1104" s="14" t="str">
        <f>IF(H1104=0, "Pedido entregue!", "Pendente")</f>
        <v>Pedido entregue!</v>
      </c>
      <c r="AA1104" s="59">
        <v>1</v>
      </c>
      <c r="AB1104" s="58" t="str">
        <f>IF(Z1104="Pedido Entregue!", IF(AA1104=1, "Retirado do Almoxarifado", IF(AA1104=2, "Material devolvido", "Aguardando retirada")), IF(Z1104="Pendente", "Entrega pendente", ""))</f>
        <v>Retirado do Almoxarifado</v>
      </c>
      <c r="AC1104" s="18">
        <v>1</v>
      </c>
      <c r="AD1104" s="18">
        <f>AC1104/SUMIF($P:$P,P1104,$AC:$AC)</f>
        <v>1</v>
      </c>
      <c r="AE1104" s="18">
        <f>IF(R1104=0,0,AC1104/SUMIF($R:$R,R1104,$AC:$AC))</f>
        <v>0.25</v>
      </c>
      <c r="AF1104" s="18">
        <f>IF(R1104=0,1,0)</f>
        <v>0</v>
      </c>
      <c r="AG1104" s="18">
        <f>IF(R1104=0,#REF!-J1104,0)</f>
        <v>0</v>
      </c>
      <c r="AH1104" t="str">
        <f>TEXT(J1104,"MMMM")</f>
        <v>maio</v>
      </c>
    </row>
    <row r="1105" spans="1:34" ht="12.75" hidden="1" customHeight="1" x14ac:dyDescent="0.25">
      <c r="A1105" s="90" t="str">
        <f>IF(C1105="Oficina Diversos","Oficina Geral",
IF(ISNUMBER(FIND("Estoque - Colhedoras",C1105)),"Colhedoras",IF(ISNUMBER(FIND("Caldeiraria",C1105)),"Caldeiraria",IF(ISNUMBER(FIND("Borracharia",C1105)),"Borracharia",IF(ISNUMBER(FIND("Lubrificação",C1105)),"Lubrificação",
IF(ISNUMBER(FIND("Estoque - Carregadeiras",C1105)),"Carregadeiras",IF(ISNUMBER(FIND("Estoque - Veic. Leves",C1105)),"Veic. Leves",
IF(ISNUMBER(FIND("Estoque - Caminhões",C1105)),"Caminhões",IF(ISNUMBER(FIND("Estoque - Transbordos",C1105)),"Transbordos",
IF(ISNUMBER(FIND("Estoque - Tratores",C1105)),"Tratores",
IF(ISNUMBER(FIND("Estoque - Máquinas pesadas",C1105)),"Máquinas pesadas",
IF(ISNUMBER(FIND("Estoque - Reboques",C1105)),"Reboques",
IF(C1105="Estoque","Estoque",
IF(AND(ISNUMBER(C1105),C1105&gt;1000,C1105&lt;2000),"Caminhões",
IF(AND(ISNUMBER(C1105),C1105&gt;2000,C1105&lt;3000),"Tratores",
IF(AND(ISNUMBER(C1105),C1105&gt;3000,C1105&lt;4000),"Carregadeiras",
IF(AND(ISNUMBER(C1105),C1105&gt;4000,C1105&lt;5000),"Máquinas pesadas",
IF(AND(ISNUMBER(C1105),C1105&gt;5000,C1105&lt;6000),"Colhedoras",
IF(AND(ISNUMBER(C1105),C1105&gt;7000,C1105&lt;8000),"Irrigação",
IF(AND(ISNUMBER(C1105),C1105&gt;8000,C1105&lt;9000),"Reboques",IF(AND(ISNUMBER(C1105),C1105&gt;0,C1105&lt;1000),"Veic. Leves","")))))))))))))))))))))</f>
        <v>Tratores</v>
      </c>
      <c r="B1105" s="8"/>
      <c r="C1105" s="2">
        <v>2048</v>
      </c>
      <c r="D1105" s="2">
        <v>40661</v>
      </c>
      <c r="E1105" s="3" t="s">
        <v>725</v>
      </c>
      <c r="F1105" s="14" t="str">
        <f>IF(ISBLANK(K1105), "Apenas Solicitação", "Tem OC")</f>
        <v>Tem OC</v>
      </c>
      <c r="G1105" s="2">
        <v>1</v>
      </c>
      <c r="H1105" s="37">
        <f>G1105-I1105</f>
        <v>0</v>
      </c>
      <c r="I1105" s="38">
        <v>1</v>
      </c>
      <c r="J1105" s="4">
        <v>45755</v>
      </c>
      <c r="K1105" s="180">
        <v>45763</v>
      </c>
      <c r="L1105" s="4"/>
      <c r="M1105" s="44"/>
      <c r="N1105" s="44" t="str">
        <f>IFERROR(K1105 + VALUE(LEFT(L1105, FIND(" ", L1105) - 1)), "")</f>
        <v/>
      </c>
      <c r="O1105" s="3">
        <f>IF(_xlfn.DAYS(K1105,J1105)&lt;0, "Aguardando OC", _xlfn.DAYS(K1105,J1105))</f>
        <v>8</v>
      </c>
      <c r="P1105" s="14">
        <v>398394</v>
      </c>
      <c r="Q1105" s="169">
        <v>1142680</v>
      </c>
      <c r="R1105" s="14">
        <v>166418</v>
      </c>
      <c r="S1105" s="2">
        <v>692</v>
      </c>
      <c r="T1105" s="65" t="s">
        <v>106</v>
      </c>
      <c r="U1105" s="21">
        <v>149</v>
      </c>
      <c r="V1105" s="2">
        <v>14487</v>
      </c>
      <c r="W1105" s="47" t="str">
        <f>IFERROR(VLOOKUP(V1105, Fornecedores!A:C, 3, FALSE), "")</f>
        <v xml:space="preserve">FL TRATORES </v>
      </c>
      <c r="X1105" s="43" t="str">
        <f>IFERROR(VLOOKUP(V1105, Fornecedores!A:E, 5, FALSE), "")</f>
        <v>Recife</v>
      </c>
      <c r="Y1105" s="43" t="str">
        <f>IFERROR(VLOOKUP(V1105, Fornecedores!A:F, 6, FALSE), "")</f>
        <v>PE</v>
      </c>
      <c r="Z1105" s="14" t="str">
        <f>IF(H1105=0, "Pedido entregue!", "Pendente")</f>
        <v>Pedido entregue!</v>
      </c>
      <c r="AA1105" s="59">
        <v>1</v>
      </c>
      <c r="AB1105" s="58" t="str">
        <f>IF(Z1105="Pedido Entregue!", IF(AA1105=1, "Retirado do Almoxarifado", IF(AA1105=2, "Material devolvido", "Aguardando retirada")), IF(Z1105="Pendente", "Entrega pendente", ""))</f>
        <v>Retirado do Almoxarifado</v>
      </c>
      <c r="AC1105" s="18">
        <v>1</v>
      </c>
      <c r="AD1105" s="18">
        <f>AC1105/SUMIF($P:$P,P1105,$AC:$AC)</f>
        <v>1</v>
      </c>
      <c r="AE1105" s="18">
        <f>IF(R1105=0,0,AC1105/SUMIF($R:$R,R1105,$AC:$AC))</f>
        <v>0.2</v>
      </c>
      <c r="AF1105" s="18">
        <f>IF(R1105=0,1,0)</f>
        <v>0</v>
      </c>
      <c r="AG1105" s="18">
        <f>IF(R1105=0,#REF!-J1105,0)</f>
        <v>0</v>
      </c>
      <c r="AH1105" t="str">
        <f>TEXT(J1105,"MMMM")</f>
        <v>abril</v>
      </c>
    </row>
    <row r="1106" spans="1:34" ht="12.75" hidden="1" customHeight="1" x14ac:dyDescent="0.25">
      <c r="A1106" s="90" t="str">
        <f>IF(C1106="Oficina Diversos","Oficina Geral",
IF(ISNUMBER(FIND("Estoque - Colhedoras",C1106)),"Colhedoras",IF(ISNUMBER(FIND("Caldeiraria",C1106)),"Caldeiraria",IF(ISNUMBER(FIND("Borracharia",C1106)),"Borracharia",IF(ISNUMBER(FIND("Lubrificação",C1106)),"Lubrificação",
IF(ISNUMBER(FIND("Estoque - Carregadeiras",C1106)),"Carregadeiras",IF(ISNUMBER(FIND("Estoque - Veic. Leves",C1106)),"Veic. Leves",
IF(ISNUMBER(FIND("Estoque - Caminhões",C1106)),"Caminhões",IF(ISNUMBER(FIND("Estoque - Transbordos",C1106)),"Transbordos",
IF(ISNUMBER(FIND("Estoque - Tratores",C1106)),"Tratores",
IF(ISNUMBER(FIND("Estoque - Máquinas pesadas",C1106)),"Máquinas pesadas",
IF(ISNUMBER(FIND("Estoque - Reboques",C1106)),"Reboques",
IF(C1106="Estoque","Estoque",
IF(AND(ISNUMBER(C1106),C1106&gt;1000,C1106&lt;2000),"Caminhões",
IF(AND(ISNUMBER(C1106),C1106&gt;2000,C1106&lt;3000),"Tratores",
IF(AND(ISNUMBER(C1106),C1106&gt;3000,C1106&lt;4000),"Carregadeiras",
IF(AND(ISNUMBER(C1106),C1106&gt;4000,C1106&lt;5000),"Máquinas pesadas",
IF(AND(ISNUMBER(C1106),C1106&gt;5000,C1106&lt;6000),"Colhedoras",
IF(AND(ISNUMBER(C1106),C1106&gt;7000,C1106&lt;8000),"Irrigação",
IF(AND(ISNUMBER(C1106),C1106&gt;8000,C1106&lt;9000),"Reboques",IF(AND(ISNUMBER(C1106),C1106&gt;0,C1106&lt;1000),"Veic. Leves","")))))))))))))))))))))</f>
        <v>Caminhões</v>
      </c>
      <c r="B1106" s="8"/>
      <c r="C1106" s="2">
        <v>1005</v>
      </c>
      <c r="D1106" s="2">
        <v>40674</v>
      </c>
      <c r="E1106" s="3" t="s">
        <v>811</v>
      </c>
      <c r="F1106" s="14" t="str">
        <f>IF(ISBLANK(K1106), "Apenas Solicitação", "Tem OC")</f>
        <v>Tem OC</v>
      </c>
      <c r="G1106" s="2">
        <v>1</v>
      </c>
      <c r="H1106" s="37">
        <f>G1106-I1106</f>
        <v>0</v>
      </c>
      <c r="I1106" s="38">
        <v>1</v>
      </c>
      <c r="J1106" s="4">
        <v>45757</v>
      </c>
      <c r="K1106" s="180">
        <v>45763</v>
      </c>
      <c r="L1106" s="3"/>
      <c r="M1106" s="44"/>
      <c r="N1106" s="44" t="str">
        <f>IFERROR(K1106 + VALUE(LEFT(L1106, FIND(" ", L1106) - 1)), "")</f>
        <v/>
      </c>
      <c r="O1106" s="3">
        <f>IF(_xlfn.DAYS(K1106,J1106)&lt;0, "Aguardando OC", _xlfn.DAYS(K1106,J1106))</f>
        <v>6</v>
      </c>
      <c r="P1106" s="14">
        <v>399035</v>
      </c>
      <c r="Q1106" s="169">
        <v>1143900</v>
      </c>
      <c r="R1106" s="14">
        <v>166450</v>
      </c>
      <c r="S1106" s="2">
        <v>685</v>
      </c>
      <c r="T1106" s="65" t="s">
        <v>15</v>
      </c>
      <c r="U1106" s="21">
        <v>127.22</v>
      </c>
      <c r="V1106" s="2">
        <v>5189</v>
      </c>
      <c r="W1106" s="47" t="str">
        <f>IFERROR(VLOOKUP(V1106, Fornecedores!A:C, 3, FALSE), "")</f>
        <v>REPENORTE</v>
      </c>
      <c r="X1106" s="43" t="str">
        <f>IFERROR(VLOOKUP(V1106, Fornecedores!A:E, 5, FALSE), "")</f>
        <v>Recife</v>
      </c>
      <c r="Y1106" s="43" t="str">
        <f>IFERROR(VLOOKUP(V1106, Fornecedores!A:F, 6, FALSE), "")</f>
        <v>PE</v>
      </c>
      <c r="Z1106" s="14" t="str">
        <f>IF(H1106=0, "Pedido entregue!", "Pendente")</f>
        <v>Pedido entregue!</v>
      </c>
      <c r="AA1106" s="59">
        <v>1</v>
      </c>
      <c r="AB1106" s="58" t="str">
        <f>IF(Z1106="Pedido Entregue!", IF(AA1106=1, "Retirado do Almoxarifado", IF(AA1106=2, "Material devolvido", "Aguardando retirada")), IF(Z1106="Pendente", "Entrega pendente", ""))</f>
        <v>Retirado do Almoxarifado</v>
      </c>
      <c r="AC1106" s="18">
        <v>1</v>
      </c>
      <c r="AD1106" s="18">
        <f>AC1106/SUMIF($P:$P,P1106,$AC:$AC)</f>
        <v>1</v>
      </c>
      <c r="AE1106" s="18">
        <f>IF(R1106=0,0,AC1106/SUMIF($R:$R,R1106,$AC:$AC))</f>
        <v>0.25</v>
      </c>
      <c r="AF1106" s="18">
        <f>IF(R1106=0,1,0)</f>
        <v>0</v>
      </c>
      <c r="AG1106" s="18">
        <f>IF(R1106=0,#REF!-J1106,0)</f>
        <v>0</v>
      </c>
      <c r="AH1106" t="str">
        <f>TEXT(J1106,"MMMM")</f>
        <v>abril</v>
      </c>
    </row>
    <row r="1107" spans="1:34" ht="12.75" hidden="1" customHeight="1" x14ac:dyDescent="0.25">
      <c r="A1107" s="90" t="str">
        <f>IF(C1107="Oficina Diversos","Oficina Geral",
IF(ISNUMBER(FIND("Estoque - Colhedoras",C1107)),"Colhedoras",IF(ISNUMBER(FIND("Caldeiraria",C1107)),"Caldeiraria",IF(ISNUMBER(FIND("Borracharia",C1107)),"Borracharia",IF(ISNUMBER(FIND("Lubrificação",C1107)),"Lubrificação",
IF(ISNUMBER(FIND("Estoque - Carregadeiras",C1107)),"Carregadeiras",IF(ISNUMBER(FIND("Estoque - Veic. Leves",C1107)),"Veic. Leves",
IF(ISNUMBER(FIND("Estoque - Caminhões",C1107)),"Caminhões",IF(ISNUMBER(FIND("Estoque - Transbordos",C1107)),"Transbordos",
IF(ISNUMBER(FIND("Estoque - Tratores",C1107)),"Tratores",
IF(ISNUMBER(FIND("Estoque - Máquinas pesadas",C1107)),"Máquinas pesadas",
IF(ISNUMBER(FIND("Estoque - Reboques",C1107)),"Reboques",
IF(C1107="Estoque","Estoque",
IF(AND(ISNUMBER(C1107),C1107&gt;1000,C1107&lt;2000),"Caminhões",
IF(AND(ISNUMBER(C1107),C1107&gt;2000,C1107&lt;3000),"Tratores",
IF(AND(ISNUMBER(C1107),C1107&gt;3000,C1107&lt;4000),"Carregadeiras",
IF(AND(ISNUMBER(C1107),C1107&gt;4000,C1107&lt;5000),"Máquinas pesadas",
IF(AND(ISNUMBER(C1107),C1107&gt;5000,C1107&lt;6000),"Colhedoras",
IF(AND(ISNUMBER(C1107),C1107&gt;7000,C1107&lt;8000),"Irrigação",
IF(AND(ISNUMBER(C1107),C1107&gt;8000,C1107&lt;9000),"Reboques",IF(AND(ISNUMBER(C1107),C1107&gt;0,C1107&lt;1000),"Veic. Leves","")))))))))))))))))))))</f>
        <v>Caminhões</v>
      </c>
      <c r="B1107" s="111"/>
      <c r="C1107" s="171">
        <v>1007</v>
      </c>
      <c r="D1107" s="170">
        <v>40674</v>
      </c>
      <c r="E1107" s="173" t="s">
        <v>811</v>
      </c>
      <c r="F1107" s="101" t="str">
        <f>IF(ISBLANK(K1107), "Apenas Solicitação", "Tem OC")</f>
        <v>Tem OC</v>
      </c>
      <c r="G1107" s="170">
        <v>1</v>
      </c>
      <c r="H1107" s="102">
        <f>G1107-I1107</f>
        <v>0</v>
      </c>
      <c r="I1107" s="103">
        <v>1</v>
      </c>
      <c r="J1107" s="174">
        <v>45845</v>
      </c>
      <c r="K1107" s="213">
        <v>45850</v>
      </c>
      <c r="L1107" s="173" t="s">
        <v>20151</v>
      </c>
      <c r="M1107" s="104" t="str">
        <f ca="1">IF(OR(N1107="", N1107=0), "", IF(N1107&gt;TODAY(), "No prazo", "Atrasado"))</f>
        <v>Atrasado</v>
      </c>
      <c r="N1107" s="104">
        <f>IFERROR(K1107 + VALUE(LEFT(L1107, FIND(" ", L1107) - 1)), "")</f>
        <v>45850</v>
      </c>
      <c r="O1107" s="105">
        <f>IF(_xlfn.DAYS(K1107,J1107)&lt;0, "Aguardando OC", _xlfn.DAYS(K1107,J1107))</f>
        <v>5</v>
      </c>
      <c r="P1107" s="201">
        <v>410492</v>
      </c>
      <c r="Q1107" s="12"/>
      <c r="R1107" s="212">
        <v>170830</v>
      </c>
      <c r="S1107" s="2">
        <v>221</v>
      </c>
      <c r="T1107" s="65" t="s">
        <v>1029</v>
      </c>
      <c r="U1107" s="170">
        <v>138.41</v>
      </c>
      <c r="V1107" s="170">
        <v>2528</v>
      </c>
      <c r="W1107" s="117" t="str">
        <f>IFERROR(VLOOKUP(V1107, Fornecedores!A:C, 3, FALSE), "")</f>
        <v xml:space="preserve">REDIESEL            </v>
      </c>
      <c r="X1107" s="105" t="str">
        <f>IFERROR(VLOOKUP(V1107, Fornecedores!A:E, 5, FALSE), "")</f>
        <v>Jaboatão dos Guararapes</v>
      </c>
      <c r="Y1107" s="105" t="str">
        <f>IFERROR(VLOOKUP(V1107, Fornecedores!A:F, 6, FALSE), "")</f>
        <v>PE</v>
      </c>
      <c r="Z1107" s="101" t="str">
        <f>IF(H1107=0, "Pedido entregue!", "Pendente")</f>
        <v>Pedido entregue!</v>
      </c>
      <c r="AA1107" s="119"/>
      <c r="AB1107" s="132" t="str">
        <f>IF(Z1107="Pedido Entregue!", IF(AA1107=1, "Retirado do Almoxarifado", IF(AA1107=2, "Material devolvido", "Aguardando retirada")), IF(Z1107="Pendente", "Entrega pendente", ""))</f>
        <v>Aguardando retirada</v>
      </c>
      <c r="AC1107" s="18">
        <v>1</v>
      </c>
      <c r="AD1107" s="18">
        <f>AC1107/SUMIF($P:$P,P1107,$AC:$AC)</f>
        <v>1</v>
      </c>
      <c r="AE1107" s="18">
        <f>IF(R1107=0,0,AC1107/SUMIF($R:$R,R1107,$AC:$AC))</f>
        <v>7.6923076923076927E-2</v>
      </c>
      <c r="AF1107" s="18">
        <f>IF(R1107=0,1,0)</f>
        <v>0</v>
      </c>
      <c r="AH1107" t="str">
        <f>TEXT(J1107,"MMMM")</f>
        <v>julho</v>
      </c>
    </row>
    <row r="1108" spans="1:34" ht="12.75" hidden="1" customHeight="1" x14ac:dyDescent="0.25">
      <c r="A1108" s="90" t="str">
        <f>IF(C1108="Oficina Diversos","Oficina Geral",
IF(ISNUMBER(FIND("Estoque - Colhedoras",C1108)),"Colhedoras",IF(ISNUMBER(FIND("Caldeiraria",C1108)),"Caldeiraria",IF(ISNUMBER(FIND("Borracharia",C1108)),"Borracharia",IF(ISNUMBER(FIND("Lubrificação",C1108)),"Lubrificação",
IF(ISNUMBER(FIND("Estoque - Carregadeiras",C1108)),"Carregadeiras",IF(ISNUMBER(FIND("Estoque - Veic. Leves",C1108)),"Veic. Leves",
IF(ISNUMBER(FIND("Estoque - Caminhões",C1108)),"Caminhões",IF(ISNUMBER(FIND("Estoque - Transbordos",C1108)),"Transbordos",
IF(ISNUMBER(FIND("Estoque - Tratores",C1108)),"Tratores",
IF(ISNUMBER(FIND("Estoque - Máquinas pesadas",C1108)),"Máquinas pesadas",
IF(ISNUMBER(FIND("Estoque - Reboques",C1108)),"Reboques",
IF(C1108="Estoque","Estoque",
IF(AND(ISNUMBER(C1108),C1108&gt;1000,C1108&lt;2000),"Caminhões",
IF(AND(ISNUMBER(C1108),C1108&gt;2000,C1108&lt;3000),"Tratores",
IF(AND(ISNUMBER(C1108),C1108&gt;3000,C1108&lt;4000),"Carregadeiras",
IF(AND(ISNUMBER(C1108),C1108&gt;4000,C1108&lt;5000),"Máquinas pesadas",
IF(AND(ISNUMBER(C1108),C1108&gt;5000,C1108&lt;6000),"Colhedoras",
IF(AND(ISNUMBER(C1108),C1108&gt;7000,C1108&lt;8000),"Irrigação",
IF(AND(ISNUMBER(C1108),C1108&gt;8000,C1108&lt;9000),"Reboques",IF(AND(ISNUMBER(C1108),C1108&gt;0,C1108&lt;1000),"Veic. Leves","")))))))))))))))))))))</f>
        <v>Caminhões</v>
      </c>
      <c r="B1108" s="111"/>
      <c r="C1108" s="113" t="s">
        <v>20247</v>
      </c>
      <c r="D1108" s="113">
        <v>40725</v>
      </c>
      <c r="E1108" s="105" t="s">
        <v>20480</v>
      </c>
      <c r="F1108" s="101" t="str">
        <f>IF(ISBLANK(K1108), "Apenas Solicitação", "Tem OC")</f>
        <v>Tem OC</v>
      </c>
      <c r="G1108" s="2">
        <v>3</v>
      </c>
      <c r="H1108" s="102">
        <f>G1108-I1108</f>
        <v>0</v>
      </c>
      <c r="I1108" s="103">
        <v>3</v>
      </c>
      <c r="J1108" s="4">
        <v>45825</v>
      </c>
      <c r="K1108" s="180">
        <v>45839</v>
      </c>
      <c r="L1108" s="3" t="s">
        <v>20151</v>
      </c>
      <c r="M1108" s="104" t="str">
        <f ca="1">IF(OR(N1108="", N1108=0), "", IF(N1108&gt;TODAY(), "No prazo", "Atrasado"))</f>
        <v>Atrasado</v>
      </c>
      <c r="N1108" s="104">
        <f>IFERROR(K1108 + VALUE(LEFT(L1108, FIND(" ", L1108) - 1)), "")</f>
        <v>45839</v>
      </c>
      <c r="O1108" s="105">
        <f>IF(_xlfn.DAYS(K1108,J1108)&lt;0, "Aguardando OC", _xlfn.DAYS(K1108,J1108))</f>
        <v>14</v>
      </c>
      <c r="P1108" s="14">
        <v>408001</v>
      </c>
      <c r="Q1108" s="12"/>
      <c r="R1108" s="14">
        <v>170150</v>
      </c>
      <c r="S1108" s="2">
        <v>221</v>
      </c>
      <c r="T1108" s="65" t="s">
        <v>1029</v>
      </c>
      <c r="U1108" s="21">
        <v>554.22</v>
      </c>
      <c r="V1108" s="2">
        <v>2528</v>
      </c>
      <c r="W1108" s="117" t="str">
        <f>IFERROR(VLOOKUP(V1108, Fornecedores!A:C, 3, FALSE), "")</f>
        <v xml:space="preserve">REDIESEL            </v>
      </c>
      <c r="X1108" s="105" t="str">
        <f>IFERROR(VLOOKUP(V1108, Fornecedores!A:E, 5, FALSE), "")</f>
        <v>Jaboatão dos Guararapes</v>
      </c>
      <c r="Y1108" s="105" t="str">
        <f>IFERROR(VLOOKUP(V1108, Fornecedores!A:F, 6, FALSE), "")</f>
        <v>PE</v>
      </c>
      <c r="Z1108" s="101" t="str">
        <f>IF(H1108=0, "Pedido entregue!", "Pendente")</f>
        <v>Pedido entregue!</v>
      </c>
      <c r="AA1108" s="119"/>
      <c r="AB1108" s="132" t="str">
        <f>IF(Z1108="Pedido Entregue!", IF(AA1108=1, "Retirado do Almoxarifado", IF(AA1108=2, "Material devolvido", "Aguardando retirada")), IF(Z1108="Pendente", "Entrega pendente", ""))</f>
        <v>Aguardando retirada</v>
      </c>
      <c r="AC1108" s="18"/>
      <c r="AD1108" s="18" t="e">
        <f>AC1108/SUMIF($P:$P,P1108,$AC:$AC)</f>
        <v>#DIV/0!</v>
      </c>
      <c r="AE1108" s="18">
        <f>IF(R1108=0,0,AC1108/SUMIF($R:$R,R1108,$AC:$AC))</f>
        <v>0</v>
      </c>
      <c r="AF1108" s="18">
        <f>IF(R1108=0,1,0)</f>
        <v>0</v>
      </c>
      <c r="AH1108" t="str">
        <f>TEXT(J1108,"MMMM")</f>
        <v>junho</v>
      </c>
    </row>
    <row r="1109" spans="1:34" ht="12.75" hidden="1" customHeight="1" x14ac:dyDescent="0.25">
      <c r="A1109" s="90" t="str">
        <f>IF(C1109="Oficina Diversos","Oficina Geral",
IF(ISNUMBER(FIND("Estoque - Colhedoras",C1109)),"Colhedoras",IF(ISNUMBER(FIND("Caldeiraria",C1109)),"Caldeiraria",IF(ISNUMBER(FIND("Borracharia",C1109)),"Borracharia",IF(ISNUMBER(FIND("Lubrificação",C1109)),"Lubrificação",
IF(ISNUMBER(FIND("Estoque - Carregadeiras",C1109)),"Carregadeiras",IF(ISNUMBER(FIND("Estoque - Veic. Leves",C1109)),"Veic. Leves",
IF(ISNUMBER(FIND("Estoque - Caminhões",C1109)),"Caminhões",IF(ISNUMBER(FIND("Estoque - Transbordos",C1109)),"Transbordos",
IF(ISNUMBER(FIND("Estoque - Tratores",C1109)),"Tratores",
IF(ISNUMBER(FIND("Estoque - Máquinas pesadas",C1109)),"Máquinas pesadas",
IF(ISNUMBER(FIND("Estoque - Reboques",C1109)),"Reboques",
IF(C1109="Estoque","Estoque",
IF(AND(ISNUMBER(C1109),C1109&gt;1000,C1109&lt;2000),"Caminhões",
IF(AND(ISNUMBER(C1109),C1109&gt;2000,C1109&lt;3000),"Tratores",
IF(AND(ISNUMBER(C1109),C1109&gt;3000,C1109&lt;4000),"Carregadeiras",
IF(AND(ISNUMBER(C1109),C1109&gt;4000,C1109&lt;5000),"Máquinas pesadas",
IF(AND(ISNUMBER(C1109),C1109&gt;5000,C1109&lt;6000),"Colhedoras",
IF(AND(ISNUMBER(C1109),C1109&gt;7000,C1109&lt;8000),"Irrigação",
IF(AND(ISNUMBER(C1109),C1109&gt;8000,C1109&lt;9000),"Reboques",IF(AND(ISNUMBER(C1109),C1109&gt;0,C1109&lt;1000),"Veic. Leves","")))))))))))))))))))))</f>
        <v>Caminhões</v>
      </c>
      <c r="B1109" s="8"/>
      <c r="C1109" s="2">
        <v>1005</v>
      </c>
      <c r="D1109" s="2">
        <v>41027</v>
      </c>
      <c r="E1109" s="3" t="s">
        <v>812</v>
      </c>
      <c r="F1109" s="14" t="str">
        <f>IF(ISBLANK(K1109), "Apenas Solicitação", "Tem OC")</f>
        <v>Tem OC</v>
      </c>
      <c r="G1109" s="2">
        <v>2</v>
      </c>
      <c r="H1109" s="37">
        <f>G1109-I1109</f>
        <v>0</v>
      </c>
      <c r="I1109" s="38">
        <v>2</v>
      </c>
      <c r="J1109" s="4">
        <v>45757</v>
      </c>
      <c r="K1109" s="180">
        <v>45763</v>
      </c>
      <c r="L1109" s="3"/>
      <c r="M1109" s="44"/>
      <c r="N1109" s="44" t="str">
        <f>IFERROR(K1109 + VALUE(LEFT(L1109, FIND(" ", L1109) - 1)), "")</f>
        <v/>
      </c>
      <c r="O1109" s="3">
        <f>IF(_xlfn.DAYS(K1109,J1109)&lt;0, "Aguardando OC", _xlfn.DAYS(K1109,J1109))</f>
        <v>6</v>
      </c>
      <c r="P1109" s="14">
        <v>399040</v>
      </c>
      <c r="Q1109" s="169">
        <v>1143900</v>
      </c>
      <c r="R1109" s="14">
        <v>166452</v>
      </c>
      <c r="S1109" s="2">
        <v>685</v>
      </c>
      <c r="T1109" s="65" t="s">
        <v>15</v>
      </c>
      <c r="U1109" s="21">
        <v>1000</v>
      </c>
      <c r="V1109" s="2"/>
      <c r="W1109" s="47" t="str">
        <f>IFERROR(VLOOKUP(V1109, Fornecedores!A:C, 3, FALSE), "")</f>
        <v/>
      </c>
      <c r="X1109" s="43" t="str">
        <f>IFERROR(VLOOKUP(V1109, Fornecedores!A:E, 5, FALSE), "")</f>
        <v/>
      </c>
      <c r="Y1109" s="43" t="str">
        <f>IFERROR(VLOOKUP(V1109, Fornecedores!A:F, 6, FALSE), "")</f>
        <v/>
      </c>
      <c r="Z1109" s="14" t="str">
        <f>IF(H1109=0, "Pedido entregue!", "Pendente")</f>
        <v>Pedido entregue!</v>
      </c>
      <c r="AA1109" s="59">
        <v>1</v>
      </c>
      <c r="AB1109" s="58" t="str">
        <f>IF(Z1109="Pedido Entregue!", IF(AA1109=1, "Retirado do Almoxarifado", IF(AA1109=2, "Material devolvido", "Aguardando retirada")), IF(Z1109="Pendente", "Entrega pendente", ""))</f>
        <v>Retirado do Almoxarifado</v>
      </c>
      <c r="AC1109" s="18">
        <v>1</v>
      </c>
      <c r="AD1109" s="18">
        <f>AC1109/SUMIF($P:$P,P1109,$AC:$AC)</f>
        <v>1</v>
      </c>
      <c r="AE1109" s="18">
        <f>IF(R1109=0,0,AC1109/SUMIF($R:$R,R1109,$AC:$AC))</f>
        <v>1</v>
      </c>
      <c r="AF1109" s="18">
        <f>IF(R1109=0,1,0)</f>
        <v>0</v>
      </c>
      <c r="AG1109" s="18">
        <f>IF(R1109=0,#REF!-J1109,0)</f>
        <v>0</v>
      </c>
      <c r="AH1109" t="str">
        <f>TEXT(J1109,"MMMM")</f>
        <v>abril</v>
      </c>
    </row>
    <row r="1110" spans="1:34" ht="12.75" hidden="1" customHeight="1" x14ac:dyDescent="0.25">
      <c r="A1110" s="90" t="str">
        <f>IF(C1110="Oficina Diversos","Oficina Geral",
IF(ISNUMBER(FIND("Estoque - Colhedoras",C1110)),"Colhedoras",IF(ISNUMBER(FIND("Caldeiraria",C1110)),"Caldeiraria",IF(ISNUMBER(FIND("Borracharia",C1110)),"Borracharia",IF(ISNUMBER(FIND("Lubrificação",C1110)),"Lubrificação",
IF(ISNUMBER(FIND("Estoque - Carregadeiras",C1110)),"Carregadeiras",IF(ISNUMBER(FIND("Estoque - Veic. Leves",C1110)),"Veic. Leves",
IF(ISNUMBER(FIND("Estoque - Caminhões",C1110)),"Caminhões",IF(ISNUMBER(FIND("Estoque - Transbordos",C1110)),"Transbordos",
IF(ISNUMBER(FIND("Estoque - Tratores",C1110)),"Tratores",
IF(ISNUMBER(FIND("Estoque - Máquinas pesadas",C1110)),"Máquinas pesadas",
IF(ISNUMBER(FIND("Estoque - Reboques",C1110)),"Reboques",
IF(C1110="Estoque","Estoque",
IF(AND(ISNUMBER(C1110),C1110&gt;1000,C1110&lt;2000),"Caminhões",
IF(AND(ISNUMBER(C1110),C1110&gt;2000,C1110&lt;3000),"Tratores",
IF(AND(ISNUMBER(C1110),C1110&gt;3000,C1110&lt;4000),"Carregadeiras",
IF(AND(ISNUMBER(C1110),C1110&gt;4000,C1110&lt;5000),"Máquinas pesadas",
IF(AND(ISNUMBER(C1110),C1110&gt;5000,C1110&lt;6000),"Colhedoras",
IF(AND(ISNUMBER(C1110),C1110&gt;7000,C1110&lt;8000),"Irrigação",
IF(AND(ISNUMBER(C1110),C1110&gt;8000,C1110&lt;9000),"Reboques",IF(AND(ISNUMBER(C1110),C1110&gt;0,C1110&lt;1000),"Veic. Leves","")))))))))))))))))))))</f>
        <v>Carregadeiras</v>
      </c>
      <c r="B1110" s="8"/>
      <c r="C1110" s="42">
        <v>3023</v>
      </c>
      <c r="D1110" s="42">
        <v>41028</v>
      </c>
      <c r="E1110" s="43" t="s">
        <v>1236</v>
      </c>
      <c r="F1110" s="14" t="str">
        <f>IF(ISBLANK(K1110), "Apenas Solicitação", "Tem OC")</f>
        <v>Tem OC</v>
      </c>
      <c r="G1110" s="42">
        <v>2</v>
      </c>
      <c r="H1110" s="37">
        <f>G1110-I1110</f>
        <v>0</v>
      </c>
      <c r="I1110" s="38">
        <v>2</v>
      </c>
      <c r="J1110" s="44">
        <v>45786</v>
      </c>
      <c r="K1110" s="185">
        <v>45792</v>
      </c>
      <c r="L1110" s="44"/>
      <c r="M1110" s="44"/>
      <c r="N1110" s="44" t="str">
        <f>IFERROR(K1110 + VALUE(LEFT(L1110, FIND(" ", L1110) - 1)), "")</f>
        <v/>
      </c>
      <c r="O1110" s="3">
        <f>IF(_xlfn.DAYS(K1110,J1110)&lt;0, "Aguardando OC", _xlfn.DAYS(K1110,J1110))</f>
        <v>6</v>
      </c>
      <c r="P1110" s="191">
        <v>402316</v>
      </c>
      <c r="Q1110" s="54"/>
      <c r="R1110" s="191">
        <v>167749</v>
      </c>
      <c r="S1110" s="49"/>
      <c r="T1110" s="153"/>
      <c r="U1110" s="45">
        <v>37.1</v>
      </c>
      <c r="V1110" s="42">
        <v>14487</v>
      </c>
      <c r="W1110" s="47" t="str">
        <f>IFERROR(VLOOKUP(V1110, Fornecedores!A:C, 3, FALSE), "")</f>
        <v xml:space="preserve">FL TRATORES </v>
      </c>
      <c r="X1110" s="43" t="str">
        <f>IFERROR(VLOOKUP(V1110, Fornecedores!A:E, 5, FALSE), "")</f>
        <v>Recife</v>
      </c>
      <c r="Y1110" s="43" t="str">
        <f>IFERROR(VLOOKUP(V1110, Fornecedores!A:F, 6, FALSE), "")</f>
        <v>PE</v>
      </c>
      <c r="Z1110" s="14" t="str">
        <f>IF(H1110=0, "Pedido entregue!", "Pendente")</f>
        <v>Pedido entregue!</v>
      </c>
      <c r="AA1110" s="59">
        <v>1</v>
      </c>
      <c r="AB1110" s="58" t="str">
        <f>IF(Z1110="Pedido Entregue!", IF(AA1110=1, "Retirado do Almoxarifado", IF(AA1110=2, "Material devolvido", "Aguardando retirada")), IF(Z1110="Pendente", "Entrega pendente", ""))</f>
        <v>Retirado do Almoxarifado</v>
      </c>
      <c r="AC1110" s="18">
        <v>1</v>
      </c>
      <c r="AD1110" s="18">
        <f>AC1110/SUMIF($P:$P,P1110,$AC:$AC)</f>
        <v>1</v>
      </c>
      <c r="AE1110" s="18">
        <f>IF(R1110=0,0,AC1110/SUMIF($R:$R,R1110,$AC:$AC))</f>
        <v>6.6666666666666666E-2</v>
      </c>
      <c r="AF1110" s="18">
        <f>IF(R1110=0,1,0)</f>
        <v>0</v>
      </c>
      <c r="AG1110" s="18">
        <f>IF(R1110=0,#REF!-J1110,0)</f>
        <v>0</v>
      </c>
      <c r="AH1110" t="str">
        <f>TEXT(J1110,"MMMM")</f>
        <v>maio</v>
      </c>
    </row>
    <row r="1111" spans="1:34" ht="12.75" customHeight="1" x14ac:dyDescent="0.25">
      <c r="A1111" s="90" t="str">
        <f>IF(C1111="Oficina Diversos","Oficina Geral",
IF(ISNUMBER(FIND("Estoque - Colhedoras",C1111)),"Colhedoras",IF(ISNUMBER(FIND("Caldeiraria",C1111)),"Caldeiraria",IF(ISNUMBER(FIND("Borracharia",C1111)),"Borracharia",IF(ISNUMBER(FIND("Lubrificação",C1111)),"Lubrificação",
IF(ISNUMBER(FIND("Estoque - Carregadeiras",C1111)),"Carregadeiras",IF(ISNUMBER(FIND("Estoque - Veic. Leves",C1111)),"Veic. Leves",
IF(ISNUMBER(FIND("Estoque - Caminhões",C1111)),"Caminhões",IF(ISNUMBER(FIND("Estoque - Transbordos",C1111)),"Transbordos",
IF(ISNUMBER(FIND("Estoque - Tratores",C1111)),"Tratores",
IF(ISNUMBER(FIND("Estoque - Máquinas pesadas",C1111)),"Máquinas pesadas",
IF(ISNUMBER(FIND("Estoque - Reboques",C1111)),"Reboques",
IF(C1111="Estoque","Estoque",
IF(AND(ISNUMBER(C1111),C1111&gt;1000,C1111&lt;2000),"Caminhões",
IF(AND(ISNUMBER(C1111),C1111&gt;2000,C1111&lt;3000),"Tratores",
IF(AND(ISNUMBER(C1111),C1111&gt;3000,C1111&lt;4000),"Carregadeiras",
IF(AND(ISNUMBER(C1111),C1111&gt;4000,C1111&lt;5000),"Máquinas pesadas",
IF(AND(ISNUMBER(C1111),C1111&gt;5000,C1111&lt;6000),"Colhedoras",
IF(AND(ISNUMBER(C1111),C1111&gt;7000,C1111&lt;8000),"Irrigação",
IF(AND(ISNUMBER(C1111),C1111&gt;8000,C1111&lt;9000),"Reboques",IF(AND(ISNUMBER(C1111),C1111&gt;0,C1111&lt;1000),"Veic. Leves","")))))))))))))))))))))</f>
        <v>Oficina Geral</v>
      </c>
      <c r="B1111" s="111"/>
      <c r="C1111" s="113" t="s">
        <v>20771</v>
      </c>
      <c r="D1111" s="113">
        <v>41314</v>
      </c>
      <c r="E1111" s="105" t="s">
        <v>20846</v>
      </c>
      <c r="F1111" s="101" t="str">
        <f>IF(ISBLANK(K1111), "Apenas Solicitação", "Tem OC")</f>
        <v>Apenas Solicitação</v>
      </c>
      <c r="G1111" s="2">
        <v>1</v>
      </c>
      <c r="H1111" s="102">
        <f>G1111-I1111</f>
        <v>1</v>
      </c>
      <c r="I1111" s="103"/>
      <c r="J1111" s="4">
        <v>45829</v>
      </c>
      <c r="K1111" s="101"/>
      <c r="L1111" s="49"/>
      <c r="M1111" s="104" t="str">
        <f ca="1">IF(OR(N1111="", N1111=0), "", IF(N1111&gt;TODAY(), "No prazo", "Atrasado"))</f>
        <v/>
      </c>
      <c r="N1111" s="104" t="str">
        <f>IFERROR(K1111 + VALUE(LEFT(L1111, FIND(" ", L1111) - 1)), "")</f>
        <v/>
      </c>
      <c r="O1111" s="105" t="str">
        <f>IF(_xlfn.DAYS(K1111,J1111)&lt;0, "Aguardando OC", _xlfn.DAYS(K1111,J1111))</f>
        <v>Aguardando OC</v>
      </c>
      <c r="P1111" s="14">
        <v>408733</v>
      </c>
      <c r="Q1111" s="12"/>
      <c r="R1111" s="14">
        <v>0</v>
      </c>
      <c r="S1111" s="143">
        <v>221</v>
      </c>
      <c r="T1111" s="65" t="s">
        <v>1029</v>
      </c>
      <c r="U1111" s="21">
        <v>8.4</v>
      </c>
      <c r="V1111" s="113"/>
      <c r="W1111" s="117" t="str">
        <f>IFERROR(VLOOKUP(V1111, Fornecedores!A:C, 3, FALSE), "")</f>
        <v/>
      </c>
      <c r="X1111" s="105" t="str">
        <f>IFERROR(VLOOKUP(V1111, Fornecedores!A:E, 5, FALSE), "")</f>
        <v/>
      </c>
      <c r="Y1111" s="105" t="str">
        <f>IFERROR(VLOOKUP(V1111, Fornecedores!A:F, 6, FALSE), "")</f>
        <v/>
      </c>
      <c r="Z1111" s="101" t="str">
        <f>IF(H1111=0, "Pedido entregue!", "Pendente")</f>
        <v>Pendente</v>
      </c>
      <c r="AA1111" s="119"/>
      <c r="AB1111" s="132" t="str">
        <f>IF(Z1111="Pedido Entregue!", IF(AA1111=1, "Retirado do Almoxarifado", IF(AA1111=2, "Material devolvido", "Aguardando retirada")), IF(Z1111="Pendente", "Entrega pendente", ""))</f>
        <v>Entrega pendente</v>
      </c>
      <c r="AC1111" s="18">
        <v>1</v>
      </c>
      <c r="AD1111" s="18">
        <f>AC1111/SUMIF($P:$P,P1111,$AC:$AC)</f>
        <v>1</v>
      </c>
      <c r="AE1111" s="18">
        <f>IF(R1111=0,0,AC1111/SUMIF($R:$R,R1111,$AC:$AC))</f>
        <v>0</v>
      </c>
      <c r="AF1111" s="18">
        <f>IF(R1111=0,1,0)</f>
        <v>1</v>
      </c>
      <c r="AH1111" t="str">
        <f>TEXT(J1111,"MMMM")</f>
        <v>junho</v>
      </c>
    </row>
    <row r="1112" spans="1:34" ht="12.75" customHeight="1" x14ac:dyDescent="0.25">
      <c r="A1112" s="90" t="str">
        <f>IF(C1112="Oficina Diversos","Oficina Geral",
IF(ISNUMBER(FIND("Estoque - Colhedoras",C1112)),"Colhedoras",IF(ISNUMBER(FIND("Caldeiraria",C1112)),"Caldeiraria",IF(ISNUMBER(FIND("Borracharia",C1112)),"Borracharia",IF(ISNUMBER(FIND("Lubrificação",C1112)),"Lubrificação",
IF(ISNUMBER(FIND("Estoque - Carregadeiras",C1112)),"Carregadeiras",IF(ISNUMBER(FIND("Estoque - Veic. Leves",C1112)),"Veic. Leves",
IF(ISNUMBER(FIND("Estoque - Caminhões",C1112)),"Caminhões",IF(ISNUMBER(FIND("Estoque - Transbordos",C1112)),"Transbordos",
IF(ISNUMBER(FIND("Estoque - Tratores",C1112)),"Tratores",
IF(ISNUMBER(FIND("Estoque - Máquinas pesadas",C1112)),"Máquinas pesadas",
IF(ISNUMBER(FIND("Estoque - Reboques",C1112)),"Reboques",
IF(C1112="Estoque","Estoque",
IF(AND(ISNUMBER(C1112),C1112&gt;1000,C1112&lt;2000),"Caminhões",
IF(AND(ISNUMBER(C1112),C1112&gt;2000,C1112&lt;3000),"Tratores",
IF(AND(ISNUMBER(C1112),C1112&gt;3000,C1112&lt;4000),"Carregadeiras",
IF(AND(ISNUMBER(C1112),C1112&gt;4000,C1112&lt;5000),"Máquinas pesadas",
IF(AND(ISNUMBER(C1112),C1112&gt;5000,C1112&lt;6000),"Colhedoras",
IF(AND(ISNUMBER(C1112),C1112&gt;7000,C1112&lt;8000),"Irrigação",
IF(AND(ISNUMBER(C1112),C1112&gt;8000,C1112&lt;9000),"Reboques",IF(AND(ISNUMBER(C1112),C1112&gt;0,C1112&lt;1000),"Veic. Leves","")))))))))))))))))))))</f>
        <v>Oficina Geral</v>
      </c>
      <c r="B1112" s="111"/>
      <c r="C1112" s="113" t="s">
        <v>20771</v>
      </c>
      <c r="D1112" s="113">
        <v>41315</v>
      </c>
      <c r="E1112" s="105" t="s">
        <v>20847</v>
      </c>
      <c r="F1112" s="101" t="str">
        <f>IF(ISBLANK(K1112), "Apenas Solicitação", "Tem OC")</f>
        <v>Apenas Solicitação</v>
      </c>
      <c r="G1112" s="2">
        <v>1</v>
      </c>
      <c r="H1112" s="102">
        <f>G1112-I1112</f>
        <v>1</v>
      </c>
      <c r="I1112" s="103"/>
      <c r="J1112" s="4">
        <v>45829</v>
      </c>
      <c r="K1112" s="101"/>
      <c r="L1112" s="49"/>
      <c r="M1112" s="104" t="str">
        <f ca="1">IF(OR(N1112="", N1112=0), "", IF(N1112&gt;TODAY(), "No prazo", "Atrasado"))</f>
        <v/>
      </c>
      <c r="N1112" s="104" t="str">
        <f>IFERROR(K1112 + VALUE(LEFT(L1112, FIND(" ", L1112) - 1)), "")</f>
        <v/>
      </c>
      <c r="O1112" s="105" t="str">
        <f>IF(_xlfn.DAYS(K1112,J1112)&lt;0, "Aguardando OC", _xlfn.DAYS(K1112,J1112))</f>
        <v>Aguardando OC</v>
      </c>
      <c r="P1112" s="14">
        <v>408734</v>
      </c>
      <c r="Q1112" s="12"/>
      <c r="R1112" s="14">
        <v>0</v>
      </c>
      <c r="S1112" s="143">
        <v>221</v>
      </c>
      <c r="T1112" s="65" t="s">
        <v>1029</v>
      </c>
      <c r="U1112" s="21">
        <v>8.99</v>
      </c>
      <c r="V1112" s="113"/>
      <c r="W1112" s="117" t="str">
        <f>IFERROR(VLOOKUP(V1112, Fornecedores!A:C, 3, FALSE), "")</f>
        <v/>
      </c>
      <c r="X1112" s="105" t="str">
        <f>IFERROR(VLOOKUP(V1112, Fornecedores!A:E, 5, FALSE), "")</f>
        <v/>
      </c>
      <c r="Y1112" s="105" t="str">
        <f>IFERROR(VLOOKUP(V1112, Fornecedores!A:F, 6, FALSE), "")</f>
        <v/>
      </c>
      <c r="Z1112" s="101" t="str">
        <f>IF(H1112=0, "Pedido entregue!", "Pendente")</f>
        <v>Pendente</v>
      </c>
      <c r="AA1112" s="119"/>
      <c r="AB1112" s="132" t="str">
        <f>IF(Z1112="Pedido Entregue!", IF(AA1112=1, "Retirado do Almoxarifado", IF(AA1112=2, "Material devolvido", "Aguardando retirada")), IF(Z1112="Pendente", "Entrega pendente", ""))</f>
        <v>Entrega pendente</v>
      </c>
      <c r="AC1112" s="18">
        <v>1</v>
      </c>
      <c r="AD1112" s="18">
        <f>AC1112/SUMIF($P:$P,P1112,$AC:$AC)</f>
        <v>1</v>
      </c>
      <c r="AE1112" s="18">
        <f>IF(R1112=0,0,AC1112/SUMIF($R:$R,R1112,$AC:$AC))</f>
        <v>0</v>
      </c>
      <c r="AF1112" s="18">
        <f>IF(R1112=0,1,0)</f>
        <v>1</v>
      </c>
      <c r="AH1112" t="str">
        <f>TEXT(J1112,"MMMM")</f>
        <v>junho</v>
      </c>
    </row>
    <row r="1113" spans="1:34" ht="12.75" hidden="1" customHeight="1" x14ac:dyDescent="0.25">
      <c r="A1113" s="90" t="str">
        <f>IF(C1113="Oficina Diversos","Oficina Geral",
IF(ISNUMBER(FIND("Estoque - Colhedoras",C1113)),"Colhedoras",IF(ISNUMBER(FIND("Caldeiraria",C1113)),"Caldeiraria",IF(ISNUMBER(FIND("Borracharia",C1113)),"Borracharia",IF(ISNUMBER(FIND("Lubrificação",C1113)),"Lubrificação",
IF(ISNUMBER(FIND("Estoque - Carregadeiras",C1113)),"Carregadeiras",IF(ISNUMBER(FIND("Estoque - Veic. Leves",C1113)),"Veic. Leves",
IF(ISNUMBER(FIND("Estoque - Caminhões",C1113)),"Caminhões",IF(ISNUMBER(FIND("Estoque - Transbordos",C1113)),"Transbordos",
IF(ISNUMBER(FIND("Estoque - Tratores",C1113)),"Tratores",
IF(ISNUMBER(FIND("Estoque - Máquinas pesadas",C1113)),"Máquinas pesadas",
IF(ISNUMBER(FIND("Estoque - Reboques",C1113)),"Reboques",
IF(C1113="Estoque","Estoque",
IF(AND(ISNUMBER(C1113),C1113&gt;1000,C1113&lt;2000),"Caminhões",
IF(AND(ISNUMBER(C1113),C1113&gt;2000,C1113&lt;3000),"Tratores",
IF(AND(ISNUMBER(C1113),C1113&gt;3000,C1113&lt;4000),"Carregadeiras",
IF(AND(ISNUMBER(C1113),C1113&gt;4000,C1113&lt;5000),"Máquinas pesadas",
IF(AND(ISNUMBER(C1113),C1113&gt;5000,C1113&lt;6000),"Colhedoras",
IF(AND(ISNUMBER(C1113),C1113&gt;7000,C1113&lt;8000),"Irrigação",
IF(AND(ISNUMBER(C1113),C1113&gt;8000,C1113&lt;9000),"Reboques",IF(AND(ISNUMBER(C1113),C1113&gt;0,C1113&lt;1000),"Veic. Leves","")))))))))))))))))))))</f>
        <v>Caminhões</v>
      </c>
      <c r="B1113" s="8"/>
      <c r="C1113" s="2">
        <v>1002</v>
      </c>
      <c r="D1113" s="2">
        <v>41456</v>
      </c>
      <c r="E1113" s="3" t="s">
        <v>726</v>
      </c>
      <c r="F1113" s="14" t="str">
        <f>IF(ISBLANK(K1113), "Apenas Solicitação", "Tem OC")</f>
        <v>Tem OC</v>
      </c>
      <c r="G1113" s="2">
        <v>12</v>
      </c>
      <c r="H1113" s="37">
        <f>G1113-I1113</f>
        <v>0</v>
      </c>
      <c r="I1113" s="38">
        <v>12</v>
      </c>
      <c r="J1113" s="4">
        <v>45755</v>
      </c>
      <c r="K1113" s="180">
        <v>45759</v>
      </c>
      <c r="L1113" s="3"/>
      <c r="M1113" s="44"/>
      <c r="N1113" s="44" t="str">
        <f>IFERROR(K1113 + VALUE(LEFT(L1113, FIND(" ", L1113) - 1)), "")</f>
        <v/>
      </c>
      <c r="O1113" s="3">
        <f>IF(_xlfn.DAYS(K1113,J1113)&lt;0, "Aguardando OC", _xlfn.DAYS(K1113,J1113))</f>
        <v>4</v>
      </c>
      <c r="P1113" s="14">
        <v>398431</v>
      </c>
      <c r="Q1113" s="169">
        <v>1142736</v>
      </c>
      <c r="R1113" s="14">
        <v>166211</v>
      </c>
      <c r="S1113" s="2">
        <v>683</v>
      </c>
      <c r="T1113" s="65" t="s">
        <v>301</v>
      </c>
      <c r="U1113" s="21">
        <v>870</v>
      </c>
      <c r="V1113" s="2"/>
      <c r="W1113" s="47" t="str">
        <f>IFERROR(VLOOKUP(V1113, Fornecedores!A:C, 3, FALSE), "")</f>
        <v/>
      </c>
      <c r="X1113" s="43" t="str">
        <f>IFERROR(VLOOKUP(V1113, Fornecedores!A:E, 5, FALSE), "")</f>
        <v/>
      </c>
      <c r="Y1113" s="43" t="str">
        <f>IFERROR(VLOOKUP(V1113, Fornecedores!A:F, 6, FALSE), "")</f>
        <v/>
      </c>
      <c r="Z1113" s="14" t="str">
        <f>IF(H1113=0, "Pedido entregue!", "Pendente")</f>
        <v>Pedido entregue!</v>
      </c>
      <c r="AA1113" s="59">
        <v>1</v>
      </c>
      <c r="AB1113" s="58" t="str">
        <f>IF(Z1113="Pedido Entregue!", IF(AA1113=1, "Retirado do Almoxarifado", IF(AA1113=2, "Material devolvido", "Aguardando retirada")), IF(Z1113="Pendente", "Entrega pendente", ""))</f>
        <v>Retirado do Almoxarifado</v>
      </c>
      <c r="AC1113" s="18">
        <v>1</v>
      </c>
      <c r="AD1113" s="18">
        <f>AC1113/SUMIF($P:$P,P1113,$AC:$AC)</f>
        <v>1</v>
      </c>
      <c r="AE1113" s="18">
        <f>IF(R1113=0,0,AC1113/SUMIF($R:$R,R1113,$AC:$AC))</f>
        <v>1</v>
      </c>
      <c r="AF1113" s="18">
        <f>IF(R1113=0,1,0)</f>
        <v>0</v>
      </c>
      <c r="AG1113" s="18">
        <f>IF(R1113=0,#REF!-J1113,0)</f>
        <v>0</v>
      </c>
      <c r="AH1113" t="str">
        <f>TEXT(J1113,"MMMM")</f>
        <v>abril</v>
      </c>
    </row>
    <row r="1114" spans="1:34" ht="12.75" customHeight="1" x14ac:dyDescent="0.25">
      <c r="A1114" s="90" t="str">
        <f>IF(C1114="Oficina Diversos","Oficina Geral",
IF(ISNUMBER(FIND("Estoque - Colhedoras",C1114)),"Colhedoras",IF(ISNUMBER(FIND("Caldeiraria",C1114)),"Caldeiraria",IF(ISNUMBER(FIND("Borracharia",C1114)),"Borracharia",IF(ISNUMBER(FIND("Lubrificação",C1114)),"Lubrificação",
IF(ISNUMBER(FIND("Estoque - Carregadeiras",C1114)),"Carregadeiras",IF(ISNUMBER(FIND("Estoque - Veic. Leves",C1114)),"Veic. Leves",
IF(ISNUMBER(FIND("Estoque - Caminhões",C1114)),"Caminhões",IF(ISNUMBER(FIND("Estoque - Transbordos",C1114)),"Transbordos",
IF(ISNUMBER(FIND("Estoque - Tratores",C1114)),"Tratores",
IF(ISNUMBER(FIND("Estoque - Máquinas pesadas",C1114)),"Máquinas pesadas",
IF(ISNUMBER(FIND("Estoque - Reboques",C1114)),"Reboques",
IF(C1114="Estoque","Estoque",
IF(AND(ISNUMBER(C1114),C1114&gt;1000,C1114&lt;2000),"Caminhões",
IF(AND(ISNUMBER(C1114),C1114&gt;2000,C1114&lt;3000),"Tratores",
IF(AND(ISNUMBER(C1114),C1114&gt;3000,C1114&lt;4000),"Carregadeiras",
IF(AND(ISNUMBER(C1114),C1114&gt;4000,C1114&lt;5000),"Máquinas pesadas",
IF(AND(ISNUMBER(C1114),C1114&gt;5000,C1114&lt;6000),"Colhedoras",
IF(AND(ISNUMBER(C1114),C1114&gt;7000,C1114&lt;8000),"Irrigação",
IF(AND(ISNUMBER(C1114),C1114&gt;8000,C1114&lt;9000),"Reboques",IF(AND(ISNUMBER(C1114),C1114&gt;0,C1114&lt;1000),"Veic. Leves","")))))))))))))))))))))</f>
        <v>Carregadeiras</v>
      </c>
      <c r="B1114" s="8"/>
      <c r="C1114" s="42">
        <v>3014</v>
      </c>
      <c r="D1114" s="42">
        <v>41829</v>
      </c>
      <c r="E1114" s="43" t="s">
        <v>1237</v>
      </c>
      <c r="F1114" s="14" t="str">
        <f>IF(ISBLANK(K1114), "Apenas Solicitação", "Tem OC")</f>
        <v>Apenas Solicitação</v>
      </c>
      <c r="G1114" s="42">
        <v>2</v>
      </c>
      <c r="H1114" s="37">
        <f>G1114-I1114</f>
        <v>2</v>
      </c>
      <c r="I1114" s="38">
        <v>0</v>
      </c>
      <c r="J1114" s="44">
        <v>45786</v>
      </c>
      <c r="K1114" s="191"/>
      <c r="L1114" s="43"/>
      <c r="M1114" s="44" t="str">
        <f ca="1">IF(OR(N1114="", N1114=0), "", IF(N1114&gt;TODAY(), "No prazo", "Atrasado"))</f>
        <v/>
      </c>
      <c r="N1114" s="44" t="str">
        <f>IFERROR(K1114 + VALUE(LEFT(L1114, FIND(" ", L1114) - 1)), "")</f>
        <v/>
      </c>
      <c r="O1114" s="3" t="str">
        <f>IF(_xlfn.DAYS(K1114,J1114)&lt;0, "Aguardando OC", _xlfn.DAYS(K1114,J1114))</f>
        <v>Aguardando OC</v>
      </c>
      <c r="P1114" s="191">
        <v>402246</v>
      </c>
      <c r="Q1114" s="56"/>
      <c r="R1114" s="191">
        <v>0</v>
      </c>
      <c r="S1114" s="42">
        <v>221</v>
      </c>
      <c r="T1114" s="67" t="s">
        <v>1029</v>
      </c>
      <c r="U1114" s="45">
        <v>427.28</v>
      </c>
      <c r="V1114" s="42"/>
      <c r="W1114" s="47" t="str">
        <f>IFERROR(VLOOKUP(V1114, Fornecedores!A:C, 3, FALSE), "")</f>
        <v/>
      </c>
      <c r="X1114" s="43" t="str">
        <f>IFERROR(VLOOKUP(V1114, Fornecedores!A:E, 5, FALSE), "")</f>
        <v/>
      </c>
      <c r="Y1114" s="43" t="str">
        <f>IFERROR(VLOOKUP(V1114, Fornecedores!A:F, 6, FALSE), "")</f>
        <v/>
      </c>
      <c r="Z1114" s="14" t="str">
        <f>IF(H1114=0, "Pedido entregue!", "Pendente")</f>
        <v>Pendente</v>
      </c>
      <c r="AA1114" s="59"/>
      <c r="AB1114" s="58" t="str">
        <f>IF(Z1114="Pedido Entregue!", IF(AA1114=1, "Retirado do Almoxarifado", IF(AA1114=2, "Material devolvido", "Aguardando retirada")), IF(Z1114="Pendente", "Entrega pendente", ""))</f>
        <v>Entrega pendente</v>
      </c>
      <c r="AC1114" s="18">
        <v>1</v>
      </c>
      <c r="AD1114" s="18">
        <f>AC1114/SUMIF($P:$P,P1114,$AC:$AC)</f>
        <v>1</v>
      </c>
      <c r="AE1114" s="18">
        <f>IF(R1114=0,0,AC1114/SUMIF($R:$R,R1114,$AC:$AC))</f>
        <v>0</v>
      </c>
      <c r="AF1114" s="18">
        <f>IF(R1114=0,1,0)</f>
        <v>1</v>
      </c>
      <c r="AG1114" s="18" t="e">
        <f>IF(R1114=0,#REF!-J1114,0)</f>
        <v>#REF!</v>
      </c>
      <c r="AH1114" t="str">
        <f>TEXT(J1114,"MMMM")</f>
        <v>maio</v>
      </c>
    </row>
    <row r="1115" spans="1:34" ht="12.75" hidden="1" customHeight="1" x14ac:dyDescent="0.25">
      <c r="A1115" s="90" t="str">
        <f>IF(C1115="Oficina Diversos","Oficina Geral",
IF(ISNUMBER(FIND("Estoque - Colhedoras",C1115)),"Colhedoras",IF(ISNUMBER(FIND("Caldeiraria",C1115)),"Caldeiraria",IF(ISNUMBER(FIND("Borracharia",C1115)),"Borracharia",IF(ISNUMBER(FIND("Lubrificação",C1115)),"Lubrificação",
IF(ISNUMBER(FIND("Estoque - Carregadeiras",C1115)),"Carregadeiras",IF(ISNUMBER(FIND("Estoque - Veic. Leves",C1115)),"Veic. Leves",
IF(ISNUMBER(FIND("Estoque - Caminhões",C1115)),"Caminhões",IF(ISNUMBER(FIND("Estoque - Transbordos",C1115)),"Transbordos",
IF(ISNUMBER(FIND("Estoque - Tratores",C1115)),"Tratores",
IF(ISNUMBER(FIND("Estoque - Máquinas pesadas",C1115)),"Máquinas pesadas",
IF(ISNUMBER(FIND("Estoque - Reboques",C1115)),"Reboques",
IF(C1115="Estoque","Estoque",
IF(AND(ISNUMBER(C1115),C1115&gt;1000,C1115&lt;2000),"Caminhões",
IF(AND(ISNUMBER(C1115),C1115&gt;2000,C1115&lt;3000),"Tratores",
IF(AND(ISNUMBER(C1115),C1115&gt;3000,C1115&lt;4000),"Carregadeiras",
IF(AND(ISNUMBER(C1115),C1115&gt;4000,C1115&lt;5000),"Máquinas pesadas",
IF(AND(ISNUMBER(C1115),C1115&gt;5000,C1115&lt;6000),"Colhedoras",
IF(AND(ISNUMBER(C1115),C1115&gt;7000,C1115&lt;8000),"Irrigação",
IF(AND(ISNUMBER(C1115),C1115&gt;8000,C1115&lt;9000),"Reboques",IF(AND(ISNUMBER(C1115),C1115&gt;0,C1115&lt;1000),"Veic. Leves","")))))))))))))))))))))</f>
        <v>Máquinas pesadas</v>
      </c>
      <c r="B1115" s="8"/>
      <c r="C1115" s="34">
        <v>4009</v>
      </c>
      <c r="D1115" s="34">
        <v>41855</v>
      </c>
      <c r="E1115" s="36" t="s">
        <v>958</v>
      </c>
      <c r="F1115" s="14" t="str">
        <f>IF(ISBLANK(K1115), "Apenas Solicitação", "Tem OC")</f>
        <v>Tem OC</v>
      </c>
      <c r="G1115" s="34">
        <v>1</v>
      </c>
      <c r="H1115" s="37">
        <f>G1115-I1115</f>
        <v>0</v>
      </c>
      <c r="I1115" s="38">
        <v>1</v>
      </c>
      <c r="J1115" s="35">
        <v>45769</v>
      </c>
      <c r="K1115" s="184">
        <v>45779</v>
      </c>
      <c r="L1115" s="35"/>
      <c r="M1115" s="44"/>
      <c r="N1115" s="44" t="str">
        <f>IFERROR(K1115 + VALUE(LEFT(L1115, FIND(" ", L1115) - 1)), "")</f>
        <v/>
      </c>
      <c r="O1115" s="3">
        <f>IF(_xlfn.DAYS(K1115,J1115)&lt;0, "Aguardando OC", _xlfn.DAYS(K1115,J1115))</f>
        <v>10</v>
      </c>
      <c r="P1115" s="193">
        <v>400088</v>
      </c>
      <c r="Q1115" s="57"/>
      <c r="R1115" s="193">
        <v>166980</v>
      </c>
      <c r="S1115" s="34">
        <v>221</v>
      </c>
      <c r="T1115" s="68" t="s">
        <v>1029</v>
      </c>
      <c r="U1115" s="40">
        <v>582</v>
      </c>
      <c r="V1115" s="34">
        <v>9438</v>
      </c>
      <c r="W1115" s="47" t="str">
        <f>IFERROR(VLOOKUP(V1115, Fornecedores!A:C, 3, FALSE), "")</f>
        <v>TASTRACTOR</v>
      </c>
      <c r="X1115" s="43" t="str">
        <f>IFERROR(VLOOKUP(V1115, Fornecedores!A:E, 5, FALSE), "")</f>
        <v>São Paulo</v>
      </c>
      <c r="Y1115" s="43" t="str">
        <f>IFERROR(VLOOKUP(V1115, Fornecedores!A:F, 6, FALSE), "")</f>
        <v>SP</v>
      </c>
      <c r="Z1115" s="14" t="str">
        <f>IF(H1115=0, "Pedido entregue!", "Pendente")</f>
        <v>Pedido entregue!</v>
      </c>
      <c r="AA1115" s="59">
        <v>1</v>
      </c>
      <c r="AB1115" s="58" t="str">
        <f>IF(Z1115="Pedido Entregue!", IF(AA1115=1, "Retirado do Almoxarifado", IF(AA1115=2, "Material devolvido", "Aguardando retirada")), IF(Z1115="Pendente", "Entrega pendente", ""))</f>
        <v>Retirado do Almoxarifado</v>
      </c>
      <c r="AC1115" s="18">
        <v>1</v>
      </c>
      <c r="AD1115" s="18">
        <f>AC1115/SUMIF($P:$P,P1115,$AC:$AC)</f>
        <v>1</v>
      </c>
      <c r="AE1115" s="18">
        <f>IF(R1115=0,0,AC1115/SUMIF($R:$R,R1115,$AC:$AC))</f>
        <v>6.6666666666666666E-2</v>
      </c>
      <c r="AF1115" s="18">
        <f>IF(R1115=0,1,0)</f>
        <v>0</v>
      </c>
      <c r="AH1115" t="str">
        <f>TEXT(J1115,"MMMM")</f>
        <v>abril</v>
      </c>
    </row>
    <row r="1116" spans="1:34" ht="12.75" customHeight="1" x14ac:dyDescent="0.25">
      <c r="A1116" s="90" t="str">
        <f>IF(C1116="Oficina Diversos","Oficina Geral",
IF(ISNUMBER(FIND("Estoque - Colhedoras",C1116)),"Colhedoras",IF(ISNUMBER(FIND("Caldeiraria",C1116)),"Caldeiraria",IF(ISNUMBER(FIND("Borracharia",C1116)),"Borracharia",IF(ISNUMBER(FIND("Lubrificação",C1116)),"Lubrificação",
IF(ISNUMBER(FIND("Estoque - Carregadeiras",C1116)),"Carregadeiras",IF(ISNUMBER(FIND("Estoque - Veic. Leves",C1116)),"Veic. Leves",
IF(ISNUMBER(FIND("Estoque - Caminhões",C1116)),"Caminhões",IF(ISNUMBER(FIND("Estoque - Transbordos",C1116)),"Transbordos",
IF(ISNUMBER(FIND("Estoque - Tratores",C1116)),"Tratores",
IF(ISNUMBER(FIND("Estoque - Máquinas pesadas",C1116)),"Máquinas pesadas",
IF(ISNUMBER(FIND("Estoque - Reboques",C1116)),"Reboques",
IF(C1116="Estoque","Estoque",
IF(AND(ISNUMBER(C1116),C1116&gt;1000,C1116&lt;2000),"Caminhões",
IF(AND(ISNUMBER(C1116),C1116&gt;2000,C1116&lt;3000),"Tratores",
IF(AND(ISNUMBER(C1116),C1116&gt;3000,C1116&lt;4000),"Carregadeiras",
IF(AND(ISNUMBER(C1116),C1116&gt;4000,C1116&lt;5000),"Máquinas pesadas",
IF(AND(ISNUMBER(C1116),C1116&gt;5000,C1116&lt;6000),"Colhedoras",
IF(AND(ISNUMBER(C1116),C1116&gt;7000,C1116&lt;8000),"Irrigação",
IF(AND(ISNUMBER(C1116),C1116&gt;8000,C1116&lt;9000),"Reboques",IF(AND(ISNUMBER(C1116),C1116&gt;0,C1116&lt;1000),"Veic. Leves","")))))))))))))))))))))</f>
        <v>Caminhões</v>
      </c>
      <c r="B1116" s="111"/>
      <c r="C1116" s="171">
        <v>1030</v>
      </c>
      <c r="D1116" s="170">
        <v>41888</v>
      </c>
      <c r="E1116" s="173" t="s">
        <v>26028</v>
      </c>
      <c r="F1116" s="101" t="str">
        <f>IF(ISBLANK(K1116), "Apenas Solicitação", "Tem OC")</f>
        <v>Apenas Solicitação</v>
      </c>
      <c r="G1116" s="170">
        <v>4</v>
      </c>
      <c r="H1116" s="102">
        <f>G1116-I1116</f>
        <v>4</v>
      </c>
      <c r="I1116" s="103"/>
      <c r="J1116" s="174">
        <v>45852</v>
      </c>
      <c r="K1116" s="173"/>
      <c r="L1116" s="173"/>
      <c r="M1116" s="104" t="str">
        <f ca="1">IF(OR(N1116="", N1116=0), "", IF(N1116&gt;TODAY(), "No prazo", "Atrasado"))</f>
        <v/>
      </c>
      <c r="N1116" s="104" t="str">
        <f>IFERROR(K1116 + VALUE(LEFT(L1116, FIND(" ", L1116) - 1)), "")</f>
        <v/>
      </c>
      <c r="O1116" s="105" t="str">
        <f>IF(_xlfn.DAYS(K1116,J1116)&lt;0, "Aguardando OC", _xlfn.DAYS(K1116,J1116))</f>
        <v>Aguardando OC</v>
      </c>
      <c r="P1116" s="170">
        <v>411645</v>
      </c>
      <c r="Q1116" s="12"/>
      <c r="R1116" s="170">
        <v>0</v>
      </c>
      <c r="S1116" s="2">
        <v>221</v>
      </c>
      <c r="T1116" s="65" t="s">
        <v>1029</v>
      </c>
      <c r="U1116" s="170">
        <v>786.72</v>
      </c>
      <c r="V1116" s="170"/>
      <c r="W1116" s="117" t="str">
        <f>IFERROR(VLOOKUP(V1116, Fornecedores!A:C, 3, FALSE), "")</f>
        <v/>
      </c>
      <c r="X1116" s="105" t="str">
        <f>IFERROR(VLOOKUP(V1116, Fornecedores!A:E, 5, FALSE), "")</f>
        <v/>
      </c>
      <c r="Y1116" s="105" t="str">
        <f>IFERROR(VLOOKUP(V1116, Fornecedores!A:F, 6, FALSE), "")</f>
        <v/>
      </c>
      <c r="Z1116" s="101" t="str">
        <f>IF(H1116=0, "Pedido entregue!", "Pendente")</f>
        <v>Pendente</v>
      </c>
      <c r="AA1116" s="119"/>
      <c r="AB1116" s="132" t="str">
        <f>IF(Z1116="Pedido Entregue!", IF(AA1116=1, "Retirado do Almoxarifado", IF(AA1116=2, "Material devolvido", "Aguardando retirada")), IF(Z1116="Pendente", "Entrega pendente", ""))</f>
        <v>Entrega pendente</v>
      </c>
      <c r="AC1116" s="18">
        <v>1</v>
      </c>
      <c r="AD1116" s="18">
        <f>AC1116/SUMIF($P:$P,P1116,$AC:$AC)</f>
        <v>1</v>
      </c>
      <c r="AE1116" s="18">
        <f>IF(R1116=0,0,AC1116/SUMIF($R:$R,R1116,$AC:$AC))</f>
        <v>0</v>
      </c>
      <c r="AF1116" s="18">
        <f>IF(R1116=0,1,0)</f>
        <v>1</v>
      </c>
      <c r="AH1116" t="str">
        <f>TEXT(J1116,"MMMM")</f>
        <v>julho</v>
      </c>
    </row>
    <row r="1117" spans="1:34" ht="12.75" hidden="1" customHeight="1" x14ac:dyDescent="0.25">
      <c r="A1117" s="90" t="str">
        <f>IF(C1117="Oficina Diversos","Oficina Geral",
IF(ISNUMBER(FIND("Estoque - Colhedoras",C1117)),"Colhedoras",IF(ISNUMBER(FIND("Caldeiraria",C1117)),"Caldeiraria",IF(ISNUMBER(FIND("Borracharia",C1117)),"Borracharia",IF(ISNUMBER(FIND("Lubrificação",C1117)),"Lubrificação",
IF(ISNUMBER(FIND("Estoque - Carregadeiras",C1117)),"Carregadeiras",IF(ISNUMBER(FIND("Estoque - Veic. Leves",C1117)),"Veic. Leves",
IF(ISNUMBER(FIND("Estoque - Caminhões",C1117)),"Caminhões",IF(ISNUMBER(FIND("Estoque - Transbordos",C1117)),"Transbordos",
IF(ISNUMBER(FIND("Estoque - Tratores",C1117)),"Tratores",
IF(ISNUMBER(FIND("Estoque - Máquinas pesadas",C1117)),"Máquinas pesadas",
IF(ISNUMBER(FIND("Estoque - Reboques",C1117)),"Reboques",
IF(C1117="Estoque","Estoque",
IF(AND(ISNUMBER(C1117),C1117&gt;1000,C1117&lt;2000),"Caminhões",
IF(AND(ISNUMBER(C1117),C1117&gt;2000,C1117&lt;3000),"Tratores",
IF(AND(ISNUMBER(C1117),C1117&gt;3000,C1117&lt;4000),"Carregadeiras",
IF(AND(ISNUMBER(C1117),C1117&gt;4000,C1117&lt;5000),"Máquinas pesadas",
IF(AND(ISNUMBER(C1117),C1117&gt;5000,C1117&lt;6000),"Colhedoras",
IF(AND(ISNUMBER(C1117),C1117&gt;7000,C1117&lt;8000),"Irrigação",
IF(AND(ISNUMBER(C1117),C1117&gt;8000,C1117&lt;9000),"Reboques",IF(AND(ISNUMBER(C1117),C1117&gt;0,C1117&lt;1000),"Veic. Leves","")))))))))))))))))))))</f>
        <v>Caminhões</v>
      </c>
      <c r="B1117" s="111"/>
      <c r="C1117" s="171">
        <v>1097</v>
      </c>
      <c r="D1117" s="170">
        <v>42192</v>
      </c>
      <c r="E1117" s="173" t="s">
        <v>20836</v>
      </c>
      <c r="F1117" s="101" t="str">
        <f>IF(ISBLANK(K1117), "Apenas Solicitação", "Tem OC")</f>
        <v>Tem OC</v>
      </c>
      <c r="G1117" s="170">
        <v>1</v>
      </c>
      <c r="H1117" s="102">
        <f>G1117-I1117</f>
        <v>0</v>
      </c>
      <c r="I1117" s="103">
        <v>1</v>
      </c>
      <c r="J1117" s="174">
        <v>45834</v>
      </c>
      <c r="K1117" s="174">
        <v>45853</v>
      </c>
      <c r="L1117" s="173" t="s">
        <v>20155</v>
      </c>
      <c r="M1117" s="104" t="str">
        <f ca="1">IF(OR(N1117="", N1117=0), "", IF(N1117&gt;TODAY(), "No prazo", "Atrasado"))</f>
        <v>Atrasado</v>
      </c>
      <c r="N1117" s="104">
        <f>IFERROR(K1117 + VALUE(LEFT(L1117, FIND(" ", L1117) - 1)), "")</f>
        <v>45854</v>
      </c>
      <c r="O1117" s="105">
        <f>IF(_xlfn.DAYS(K1117,J1117)&lt;0, "Aguardando OC", _xlfn.DAYS(K1117,J1117))</f>
        <v>19</v>
      </c>
      <c r="P1117" s="201">
        <v>409056</v>
      </c>
      <c r="Q1117" s="12"/>
      <c r="R1117" s="212">
        <v>170991</v>
      </c>
      <c r="S1117" s="2">
        <v>221</v>
      </c>
      <c r="T1117" s="65" t="s">
        <v>1029</v>
      </c>
      <c r="U1117" s="170">
        <v>1745.9</v>
      </c>
      <c r="V1117" s="170">
        <v>2106</v>
      </c>
      <c r="W1117" s="117" t="str">
        <f>IFERROR(VLOOKUP(V1117, Fornecedores!A:C, 3, FALSE), "")</f>
        <v xml:space="preserve">UNIDAS              </v>
      </c>
      <c r="X1117" s="105" t="str">
        <f>IFERROR(VLOOKUP(V1117, Fornecedores!A:E, 5, FALSE), "")</f>
        <v>João Pessoa</v>
      </c>
      <c r="Y1117" s="105" t="str">
        <f>IFERROR(VLOOKUP(V1117, Fornecedores!A:F, 6, FALSE), "")</f>
        <v>PB</v>
      </c>
      <c r="Z1117" s="101" t="str">
        <f>IF(H1117=0, "Pedido entregue!", "Pendente")</f>
        <v>Pedido entregue!</v>
      </c>
      <c r="AA1117" s="119"/>
      <c r="AB1117" s="132" t="str">
        <f>IF(Z1117="Pedido Entregue!", IF(AA1117=1, "Retirado do Almoxarifado", IF(AA1117=2, "Material devolvido", "Aguardando retirada")), IF(Z1117="Pendente", "Entrega pendente", ""))</f>
        <v>Aguardando retirada</v>
      </c>
      <c r="AC1117" s="18">
        <v>1</v>
      </c>
      <c r="AD1117" s="18">
        <f>AC1117/SUMIF($P:$P,P1117,$AC:$AC)</f>
        <v>1</v>
      </c>
      <c r="AE1117" s="18">
        <f>IF(R1117=0,0,AC1117/SUMIF($R:$R,R1117,$AC:$AC))</f>
        <v>1</v>
      </c>
      <c r="AF1117" s="18">
        <f>IF(R1117=0,1,0)</f>
        <v>0</v>
      </c>
      <c r="AH1117" t="str">
        <f>TEXT(J1117,"MMMM")</f>
        <v>junho</v>
      </c>
    </row>
    <row r="1118" spans="1:34" ht="12.75" hidden="1" customHeight="1" x14ac:dyDescent="0.25">
      <c r="A1118" s="90" t="str">
        <f>IF(C1118="Oficina Diversos","Oficina Geral",
IF(ISNUMBER(FIND("Estoque - Colhedoras",C1118)),"Colhedoras",IF(ISNUMBER(FIND("Caldeiraria",C1118)),"Caldeiraria",IF(ISNUMBER(FIND("Borracharia",C1118)),"Borracharia",IF(ISNUMBER(FIND("Lubrificação",C1118)),"Lubrificação",
IF(ISNUMBER(FIND("Estoque - Carregadeiras",C1118)),"Carregadeiras",IF(ISNUMBER(FIND("Estoque - Veic. Leves",C1118)),"Veic. Leves",
IF(ISNUMBER(FIND("Estoque - Caminhões",C1118)),"Caminhões",IF(ISNUMBER(FIND("Estoque - Transbordos",C1118)),"Transbordos",
IF(ISNUMBER(FIND("Estoque - Tratores",C1118)),"Tratores",
IF(ISNUMBER(FIND("Estoque - Máquinas pesadas",C1118)),"Máquinas pesadas",
IF(ISNUMBER(FIND("Estoque - Reboques",C1118)),"Reboques",
IF(C1118="Estoque","Estoque",
IF(AND(ISNUMBER(C1118),C1118&gt;1000,C1118&lt;2000),"Caminhões",
IF(AND(ISNUMBER(C1118),C1118&gt;2000,C1118&lt;3000),"Tratores",
IF(AND(ISNUMBER(C1118),C1118&gt;3000,C1118&lt;4000),"Carregadeiras",
IF(AND(ISNUMBER(C1118),C1118&gt;4000,C1118&lt;5000),"Máquinas pesadas",
IF(AND(ISNUMBER(C1118),C1118&gt;5000,C1118&lt;6000),"Colhedoras",
IF(AND(ISNUMBER(C1118),C1118&gt;7000,C1118&lt;8000),"Irrigação",
IF(AND(ISNUMBER(C1118),C1118&gt;8000,C1118&lt;9000),"Reboques",IF(AND(ISNUMBER(C1118),C1118&gt;0,C1118&lt;1000),"Veic. Leves","")))))))))))))))))))))</f>
        <v>Tratores</v>
      </c>
      <c r="B1118" s="26"/>
      <c r="C1118" s="2">
        <v>2036</v>
      </c>
      <c r="D1118" s="2">
        <v>42244</v>
      </c>
      <c r="E1118" s="3" t="s">
        <v>371</v>
      </c>
      <c r="F1118" s="14" t="str">
        <f>IF(ISBLANK(K1118), "Apenas Solicitação", "Tem OC")</f>
        <v>Tem OC</v>
      </c>
      <c r="G1118" s="2">
        <v>1</v>
      </c>
      <c r="H1118" s="37">
        <f>G1118-I1118</f>
        <v>0</v>
      </c>
      <c r="I1118" s="38">
        <v>1</v>
      </c>
      <c r="J1118" s="4">
        <v>45736</v>
      </c>
      <c r="K1118" s="180">
        <v>45756</v>
      </c>
      <c r="L1118" s="4"/>
      <c r="M1118" s="44"/>
      <c r="N1118" s="44" t="str">
        <f>IFERROR(K1118 + VALUE(LEFT(L1118, FIND(" ", L1118) - 1)), "")</f>
        <v/>
      </c>
      <c r="O1118" s="3">
        <f>IF(_xlfn.DAYS(K1118,J1118)&lt;0, "Aguardando OC", _xlfn.DAYS(K1118,J1118))</f>
        <v>20</v>
      </c>
      <c r="P1118" s="14">
        <v>396695</v>
      </c>
      <c r="Q1118" s="169">
        <v>1138031</v>
      </c>
      <c r="R1118" s="14">
        <v>166066</v>
      </c>
      <c r="S1118" s="2">
        <v>692</v>
      </c>
      <c r="T1118" s="65" t="s">
        <v>106</v>
      </c>
      <c r="U1118" s="21">
        <v>827.22</v>
      </c>
      <c r="V1118" s="2">
        <v>13341</v>
      </c>
      <c r="W1118" s="47" t="str">
        <f>IFERROR(VLOOKUP(V1118, Fornecedores!A:C, 3, FALSE), "")</f>
        <v>DISMA DISTRIBUIDORA</v>
      </c>
      <c r="X1118" s="43" t="str">
        <f>IFERROR(VLOOKUP(V1118, Fornecedores!A:E, 5, FALSE), "")</f>
        <v>Araçatuba</v>
      </c>
      <c r="Y1118" s="43" t="str">
        <f>IFERROR(VLOOKUP(V1118, Fornecedores!A:F, 6, FALSE), "")</f>
        <v>SP</v>
      </c>
      <c r="Z1118" s="14" t="str">
        <f>IF(H1118=0, "Pedido entregue!", "Pendente")</f>
        <v>Pedido entregue!</v>
      </c>
      <c r="AA1118" s="59">
        <v>1</v>
      </c>
      <c r="AB1118" s="58" t="str">
        <f>IF(Z1118="Pedido Entregue!", IF(AA1118=1, "Retirado do Almoxarifado", IF(AA1118=2, "Material devolvido", "Aguardando retirada")), IF(Z1118="Pendente", "Entrega pendente", ""))</f>
        <v>Retirado do Almoxarifado</v>
      </c>
      <c r="AC1118" s="18">
        <v>1</v>
      </c>
      <c r="AD1118" s="18">
        <f>AC1118/SUMIF($P:$P,P1118,$AC:$AC)</f>
        <v>1</v>
      </c>
      <c r="AE1118" s="18">
        <f>IF(R1118=0,0,AC1118/SUMIF($R:$R,R1118,$AC:$AC))</f>
        <v>0.16666666666666666</v>
      </c>
      <c r="AF1118" s="18">
        <f>IF(R1118=0,1,0)</f>
        <v>0</v>
      </c>
      <c r="AG1118" s="18">
        <f>IF(R1118=0,#REF!-J1118,0)</f>
        <v>0</v>
      </c>
      <c r="AH1118" t="str">
        <f>TEXT(J1118,"MMMM")</f>
        <v>março</v>
      </c>
    </row>
    <row r="1119" spans="1:34" ht="12.75" hidden="1" customHeight="1" x14ac:dyDescent="0.25">
      <c r="A1119" s="90" t="str">
        <f>IF(C1119="Oficina Diversos","Oficina Geral",
IF(ISNUMBER(FIND("Estoque - Colhedoras",C1119)),"Colhedoras",IF(ISNUMBER(FIND("Caldeiraria",C1119)),"Caldeiraria",IF(ISNUMBER(FIND("Borracharia",C1119)),"Borracharia",IF(ISNUMBER(FIND("Lubrificação",C1119)),"Lubrificação",
IF(ISNUMBER(FIND("Estoque - Carregadeiras",C1119)),"Carregadeiras",IF(ISNUMBER(FIND("Estoque - Veic. Leves",C1119)),"Veic. Leves",
IF(ISNUMBER(FIND("Estoque - Caminhões",C1119)),"Caminhões",IF(ISNUMBER(FIND("Estoque - Transbordos",C1119)),"Transbordos",
IF(ISNUMBER(FIND("Estoque - Tratores",C1119)),"Tratores",
IF(ISNUMBER(FIND("Estoque - Máquinas pesadas",C1119)),"Máquinas pesadas",
IF(ISNUMBER(FIND("Estoque - Reboques",C1119)),"Reboques",
IF(C1119="Estoque","Estoque",
IF(AND(ISNUMBER(C1119),C1119&gt;1000,C1119&lt;2000),"Caminhões",
IF(AND(ISNUMBER(C1119),C1119&gt;2000,C1119&lt;3000),"Tratores",
IF(AND(ISNUMBER(C1119),C1119&gt;3000,C1119&lt;4000),"Carregadeiras",
IF(AND(ISNUMBER(C1119),C1119&gt;4000,C1119&lt;5000),"Máquinas pesadas",
IF(AND(ISNUMBER(C1119),C1119&gt;5000,C1119&lt;6000),"Colhedoras",
IF(AND(ISNUMBER(C1119),C1119&gt;7000,C1119&lt;8000),"Irrigação",
IF(AND(ISNUMBER(C1119),C1119&gt;8000,C1119&lt;9000),"Reboques",IF(AND(ISNUMBER(C1119),C1119&gt;0,C1119&lt;1000),"Veic. Leves","")))))))))))))))))))))</f>
        <v>Carregadeiras</v>
      </c>
      <c r="B1119" s="8"/>
      <c r="C1119" s="42">
        <v>3027</v>
      </c>
      <c r="D1119" s="42">
        <v>42244</v>
      </c>
      <c r="E1119" s="43" t="s">
        <v>371</v>
      </c>
      <c r="F1119" s="14" t="str">
        <f>IF(ISBLANK(K1119), "Apenas Solicitação", "Tem OC")</f>
        <v>Tem OC</v>
      </c>
      <c r="G1119" s="42">
        <v>1</v>
      </c>
      <c r="H1119" s="37">
        <f>G1119-I1119</f>
        <v>0</v>
      </c>
      <c r="I1119" s="38">
        <v>1</v>
      </c>
      <c r="J1119" s="44">
        <v>45779</v>
      </c>
      <c r="K1119" s="185">
        <v>45786</v>
      </c>
      <c r="L1119" s="44"/>
      <c r="M1119" s="44"/>
      <c r="N1119" s="44" t="str">
        <f>IFERROR(K1119 + VALUE(LEFT(L1119, FIND(" ", L1119) - 1)), "")</f>
        <v/>
      </c>
      <c r="O1119" s="3">
        <f>IF(_xlfn.DAYS(K1119,J1119)&lt;0, "Aguardando OC", _xlfn.DAYS(K1119,J1119))</f>
        <v>7</v>
      </c>
      <c r="P1119" s="191">
        <v>401181</v>
      </c>
      <c r="Q1119" s="56"/>
      <c r="R1119" s="191">
        <v>167316</v>
      </c>
      <c r="S1119" s="42">
        <v>221</v>
      </c>
      <c r="T1119" s="67" t="s">
        <v>1029</v>
      </c>
      <c r="U1119" s="45">
        <v>777</v>
      </c>
      <c r="V1119" s="42">
        <v>13341</v>
      </c>
      <c r="W1119" s="47" t="str">
        <f>IFERROR(VLOOKUP(V1119, Fornecedores!A:C, 3, FALSE), "")</f>
        <v>DISMA DISTRIBUIDORA</v>
      </c>
      <c r="X1119" s="43" t="str">
        <f>IFERROR(VLOOKUP(V1119, Fornecedores!A:E, 5, FALSE), "")</f>
        <v>Araçatuba</v>
      </c>
      <c r="Y1119" s="43" t="str">
        <f>IFERROR(VLOOKUP(V1119, Fornecedores!A:F, 6, FALSE), "")</f>
        <v>SP</v>
      </c>
      <c r="Z1119" s="14" t="str">
        <f>IF(H1119=0, "Pedido entregue!", "Pendente")</f>
        <v>Pedido entregue!</v>
      </c>
      <c r="AA1119" s="59">
        <v>1</v>
      </c>
      <c r="AB1119" s="58" t="str">
        <f>IF(Z1119="Pedido Entregue!", IF(AA1119=1, "Retirado do Almoxarifado", IF(AA1119=2, "Material devolvido", "Aguardando retirada")), IF(Z1119="Pendente", "Entrega pendente", ""))</f>
        <v>Retirado do Almoxarifado</v>
      </c>
      <c r="AC1119" s="18">
        <v>1</v>
      </c>
      <c r="AD1119" s="18">
        <f>AC1119/SUMIF($P:$P,P1119,$AC:$AC)</f>
        <v>1</v>
      </c>
      <c r="AE1119" s="18">
        <f>IF(R1119=0,0,AC1119/SUMIF($R:$R,R1119,$AC:$AC))</f>
        <v>0.25</v>
      </c>
      <c r="AF1119" s="18">
        <f>IF(R1119=0,1,0)</f>
        <v>0</v>
      </c>
      <c r="AG1119" s="18">
        <f>IF(R1119=0,#REF!-J1119,0)</f>
        <v>0</v>
      </c>
      <c r="AH1119" t="str">
        <f>TEXT(J1119,"MMMM")</f>
        <v>maio</v>
      </c>
    </row>
    <row r="1120" spans="1:34" ht="12.75" hidden="1" customHeight="1" x14ac:dyDescent="0.25">
      <c r="A1120" s="90" t="str">
        <f>IF(C1120="Oficina Diversos","Oficina Geral",
IF(ISNUMBER(FIND("Estoque - Colhedoras",C1120)),"Colhedoras",IF(ISNUMBER(FIND("Caldeiraria",C1120)),"Caldeiraria",IF(ISNUMBER(FIND("Borracharia",C1120)),"Borracharia",IF(ISNUMBER(FIND("Lubrificação",C1120)),"Lubrificação",
IF(ISNUMBER(FIND("Estoque - Carregadeiras",C1120)),"Carregadeiras",IF(ISNUMBER(FIND("Estoque - Veic. Leves",C1120)),"Veic. Leves",
IF(ISNUMBER(FIND("Estoque - Caminhões",C1120)),"Caminhões",IF(ISNUMBER(FIND("Estoque - Transbordos",C1120)),"Transbordos",
IF(ISNUMBER(FIND("Estoque - Tratores",C1120)),"Tratores",
IF(ISNUMBER(FIND("Estoque - Máquinas pesadas",C1120)),"Máquinas pesadas",
IF(ISNUMBER(FIND("Estoque - Reboques",C1120)),"Reboques",
IF(C1120="Estoque","Estoque",
IF(AND(ISNUMBER(C1120),C1120&gt;1000,C1120&lt;2000),"Caminhões",
IF(AND(ISNUMBER(C1120),C1120&gt;2000,C1120&lt;3000),"Tratores",
IF(AND(ISNUMBER(C1120),C1120&gt;3000,C1120&lt;4000),"Carregadeiras",
IF(AND(ISNUMBER(C1120),C1120&gt;4000,C1120&lt;5000),"Máquinas pesadas",
IF(AND(ISNUMBER(C1120),C1120&gt;5000,C1120&lt;6000),"Colhedoras",
IF(AND(ISNUMBER(C1120),C1120&gt;7000,C1120&lt;8000),"Irrigação",
IF(AND(ISNUMBER(C1120),C1120&gt;8000,C1120&lt;9000),"Reboques",IF(AND(ISNUMBER(C1120),C1120&gt;0,C1120&lt;1000),"Veic. Leves","")))))))))))))))))))))</f>
        <v>Caminhões</v>
      </c>
      <c r="B1120" s="111"/>
      <c r="C1120" s="113">
        <v>1096</v>
      </c>
      <c r="D1120" s="2">
        <v>42476</v>
      </c>
      <c r="E1120" s="3" t="s">
        <v>20877</v>
      </c>
      <c r="F1120" s="101" t="str">
        <f>IF(ISBLANK(K1120), "Apenas Solicitação", "Tem OC")</f>
        <v>Tem OC</v>
      </c>
      <c r="G1120" s="2">
        <v>1</v>
      </c>
      <c r="H1120" s="102">
        <f>G1120-I1120</f>
        <v>0</v>
      </c>
      <c r="I1120" s="103">
        <v>1</v>
      </c>
      <c r="J1120" s="4">
        <v>45838</v>
      </c>
      <c r="K1120" s="180">
        <v>45846</v>
      </c>
      <c r="L1120" s="3" t="s">
        <v>20151</v>
      </c>
      <c r="M1120" s="104" t="str">
        <f ca="1">IF(OR(N1120="", N1120=0), "", IF(N1120&gt;TODAY(), "No prazo", "Atrasado"))</f>
        <v>Atrasado</v>
      </c>
      <c r="N1120" s="104">
        <f>IFERROR(K1120 + VALUE(LEFT(L1120, FIND(" ", L1120) - 1)), "")</f>
        <v>45846</v>
      </c>
      <c r="O1120" s="105">
        <f>IF(_xlfn.DAYS(K1120,J1120)&lt;0, "Aguardando OC", _xlfn.DAYS(K1120,J1120))</f>
        <v>8</v>
      </c>
      <c r="P1120" s="14">
        <v>409530</v>
      </c>
      <c r="Q1120" s="12"/>
      <c r="R1120" s="14">
        <v>170568</v>
      </c>
      <c r="S1120" s="2">
        <v>221</v>
      </c>
      <c r="T1120" s="65" t="s">
        <v>1029</v>
      </c>
      <c r="U1120" s="2">
        <v>136.91</v>
      </c>
      <c r="V1120" s="2">
        <v>15716</v>
      </c>
      <c r="W1120" s="117" t="str">
        <f>IFERROR(VLOOKUP(V1120, Fornecedores!A:C, 3, FALSE), "")</f>
        <v>BRADIPE</v>
      </c>
      <c r="X1120" s="105" t="str">
        <f>IFERROR(VLOOKUP(V1120, Fornecedores!A:E, 5, FALSE), "")</f>
        <v>Jaboatão dos Guararapes</v>
      </c>
      <c r="Y1120" s="105" t="str">
        <f>IFERROR(VLOOKUP(V1120, Fornecedores!A:F, 6, FALSE), "")</f>
        <v>PE</v>
      </c>
      <c r="Z1120" s="101" t="str">
        <f>IF(H1120=0, "Pedido entregue!", "Pendente")</f>
        <v>Pedido entregue!</v>
      </c>
      <c r="AA1120" s="119"/>
      <c r="AB1120" s="132" t="str">
        <f>IF(Z1120="Pedido Entregue!", IF(AA1120=1, "Retirado do Almoxarifado", IF(AA1120=2, "Material devolvido", "Aguardando retirada")), IF(Z1120="Pendente", "Entrega pendente", ""))</f>
        <v>Aguardando retirada</v>
      </c>
      <c r="AC1120" s="18">
        <v>1</v>
      </c>
      <c r="AD1120" s="18">
        <f>AC1120/SUMIF($P:$P,P1120,$AC:$AC)</f>
        <v>1</v>
      </c>
      <c r="AE1120" s="18">
        <f>IF(R1120=0,0,AC1120/SUMIF($R:$R,R1120,$AC:$AC))</f>
        <v>1</v>
      </c>
      <c r="AF1120" s="18">
        <f>IF(R1120=0,1,0)</f>
        <v>0</v>
      </c>
      <c r="AH1120" t="str">
        <f>TEXT(J1120,"MMMM")</f>
        <v>junho</v>
      </c>
    </row>
    <row r="1121" spans="1:34" ht="12.75" hidden="1" customHeight="1" x14ac:dyDescent="0.25">
      <c r="A1121" s="90" t="str">
        <f>IF(C1121="Oficina Diversos","Oficina Geral",
IF(ISNUMBER(FIND("Estoque - Colhedoras",C1121)),"Colhedoras",IF(ISNUMBER(FIND("Caldeiraria",C1121)),"Caldeiraria",IF(ISNUMBER(FIND("Borracharia",C1121)),"Borracharia",IF(ISNUMBER(FIND("Lubrificação",C1121)),"Lubrificação",
IF(ISNUMBER(FIND("Estoque - Carregadeiras",C1121)),"Carregadeiras",IF(ISNUMBER(FIND("Estoque - Veic. Leves",C1121)),"Veic. Leves",
IF(ISNUMBER(FIND("Estoque - Caminhões",C1121)),"Caminhões",IF(ISNUMBER(FIND("Estoque - Transbordos",C1121)),"Transbordos",
IF(ISNUMBER(FIND("Estoque - Tratores",C1121)),"Tratores",
IF(ISNUMBER(FIND("Estoque - Máquinas pesadas",C1121)),"Máquinas pesadas",
IF(ISNUMBER(FIND("Estoque - Reboques",C1121)),"Reboques",
IF(C1121="Estoque","Estoque",
IF(AND(ISNUMBER(C1121),C1121&gt;1000,C1121&lt;2000),"Caminhões",
IF(AND(ISNUMBER(C1121),C1121&gt;2000,C1121&lt;3000),"Tratores",
IF(AND(ISNUMBER(C1121),C1121&gt;3000,C1121&lt;4000),"Carregadeiras",
IF(AND(ISNUMBER(C1121),C1121&gt;4000,C1121&lt;5000),"Máquinas pesadas",
IF(AND(ISNUMBER(C1121),C1121&gt;5000,C1121&lt;6000),"Colhedoras",
IF(AND(ISNUMBER(C1121),C1121&gt;7000,C1121&lt;8000),"Irrigação",
IF(AND(ISNUMBER(C1121),C1121&gt;8000,C1121&lt;9000),"Reboques",IF(AND(ISNUMBER(C1121),C1121&gt;0,C1121&lt;1000),"Veic. Leves","")))))))))))))))))))))</f>
        <v>Caminhões</v>
      </c>
      <c r="B1121" s="111"/>
      <c r="C1121" s="113">
        <v>1036</v>
      </c>
      <c r="D1121" s="2">
        <v>42478</v>
      </c>
      <c r="E1121" s="3" t="s">
        <v>20713</v>
      </c>
      <c r="F1121" s="101" t="str">
        <f>IF(ISBLANK(K1121), "Apenas Solicitação", "Tem OC")</f>
        <v>Tem OC</v>
      </c>
      <c r="G1121" s="2">
        <v>1</v>
      </c>
      <c r="H1121" s="102">
        <f>G1121-I1121</f>
        <v>0</v>
      </c>
      <c r="I1121" s="103">
        <v>1</v>
      </c>
      <c r="J1121" s="4">
        <v>45826</v>
      </c>
      <c r="K1121" s="180">
        <v>45835</v>
      </c>
      <c r="L1121" s="3" t="s">
        <v>20151</v>
      </c>
      <c r="M1121" s="104" t="str">
        <f ca="1">IF(OR(N1121="", N1121=0), "", IF(N1121&gt;TODAY(), "No prazo", "Atrasado"))</f>
        <v>Atrasado</v>
      </c>
      <c r="N1121" s="104">
        <f>IFERROR(K1121 + VALUE(LEFT(L1121, FIND(" ", L1121) - 1)), "")</f>
        <v>45835</v>
      </c>
      <c r="O1121" s="105">
        <f>IF(_xlfn.DAYS(K1121,J1121)&lt;0, "Aguardando OC", _xlfn.DAYS(K1121,J1121))</f>
        <v>9</v>
      </c>
      <c r="P1121" s="14">
        <v>408310</v>
      </c>
      <c r="Q1121" s="12"/>
      <c r="R1121" s="14">
        <v>169731</v>
      </c>
      <c r="S1121" s="2">
        <v>221</v>
      </c>
      <c r="T1121" s="65" t="s">
        <v>1029</v>
      </c>
      <c r="U1121" s="21">
        <v>161</v>
      </c>
      <c r="V1121" s="2">
        <v>4604</v>
      </c>
      <c r="W1121" s="117" t="str">
        <f>IFERROR(VLOOKUP(V1121, Fornecedores!A:C, 3, FALSE), "")</f>
        <v>CABINE</v>
      </c>
      <c r="X1121" s="105" t="str">
        <f>IFERROR(VLOOKUP(V1121, Fornecedores!A:E, 5, FALSE), "")</f>
        <v>Recife</v>
      </c>
      <c r="Y1121" s="105" t="str">
        <f>IFERROR(VLOOKUP(V1121, Fornecedores!A:F, 6, FALSE), "")</f>
        <v>PE</v>
      </c>
      <c r="Z1121" s="101" t="str">
        <f>IF(H1121=0, "Pedido entregue!", "Pendente")</f>
        <v>Pedido entregue!</v>
      </c>
      <c r="AA1121" s="119"/>
      <c r="AB1121" s="132" t="str">
        <f>IF(Z1121="Pedido Entregue!", IF(AA1121=1, "Retirado do Almoxarifado", IF(AA1121=2, "Material devolvido", "Aguardando retirada")), IF(Z1121="Pendente", "Entrega pendente", ""))</f>
        <v>Aguardando retirada</v>
      </c>
      <c r="AC1121" s="18">
        <v>1</v>
      </c>
      <c r="AD1121" s="18">
        <f>AC1121/SUMIF($P:$P,P1121,$AC:$AC)</f>
        <v>1</v>
      </c>
      <c r="AE1121" s="18">
        <f>IF(R1121=0,0,AC1121/SUMIF($R:$R,R1121,$AC:$AC))</f>
        <v>0.25</v>
      </c>
      <c r="AF1121" s="18">
        <f>IF(R1121=0,1,0)</f>
        <v>0</v>
      </c>
      <c r="AH1121" t="str">
        <f>TEXT(J1121,"MMMM")</f>
        <v>junho</v>
      </c>
    </row>
    <row r="1122" spans="1:34" ht="12.75" hidden="1" customHeight="1" x14ac:dyDescent="0.25">
      <c r="A1122" s="90" t="str">
        <f>IF(C1122="Oficina Diversos","Oficina Geral",
IF(ISNUMBER(FIND("Estoque - Colhedoras",C1122)),"Colhedoras",IF(ISNUMBER(FIND("Caldeiraria",C1122)),"Caldeiraria",IF(ISNUMBER(FIND("Borracharia",C1122)),"Borracharia",IF(ISNUMBER(FIND("Lubrificação",C1122)),"Lubrificação",
IF(ISNUMBER(FIND("Estoque - Carregadeiras",C1122)),"Carregadeiras",IF(ISNUMBER(FIND("Estoque - Veic. Leves",C1122)),"Veic. Leves",
IF(ISNUMBER(FIND("Estoque - Caminhões",C1122)),"Caminhões",IF(ISNUMBER(FIND("Estoque - Transbordos",C1122)),"Transbordos",
IF(ISNUMBER(FIND("Estoque - Tratores",C1122)),"Tratores",
IF(ISNUMBER(FIND("Estoque - Máquinas pesadas",C1122)),"Máquinas pesadas",
IF(ISNUMBER(FIND("Estoque - Reboques",C1122)),"Reboques",
IF(C1122="Estoque","Estoque",
IF(AND(ISNUMBER(C1122),C1122&gt;1000,C1122&lt;2000),"Caminhões",
IF(AND(ISNUMBER(C1122),C1122&gt;2000,C1122&lt;3000),"Tratores",
IF(AND(ISNUMBER(C1122),C1122&gt;3000,C1122&lt;4000),"Carregadeiras",
IF(AND(ISNUMBER(C1122),C1122&gt;4000,C1122&lt;5000),"Máquinas pesadas",
IF(AND(ISNUMBER(C1122),C1122&gt;5000,C1122&lt;6000),"Colhedoras",
IF(AND(ISNUMBER(C1122),C1122&gt;7000,C1122&lt;8000),"Irrigação",
IF(AND(ISNUMBER(C1122),C1122&gt;8000,C1122&lt;9000),"Reboques",IF(AND(ISNUMBER(C1122),C1122&gt;0,C1122&lt;1000),"Veic. Leves","")))))))))))))))))))))</f>
        <v>Tratores</v>
      </c>
      <c r="B1122" s="8"/>
      <c r="C1122" s="2">
        <v>2024</v>
      </c>
      <c r="D1122" s="2">
        <v>42548</v>
      </c>
      <c r="E1122" s="3" t="s">
        <v>358</v>
      </c>
      <c r="F1122" s="14" t="str">
        <f>IF(ISBLANK(K1122), "Apenas Solicitação", "Tem OC")</f>
        <v>Tem OC</v>
      </c>
      <c r="G1122" s="2">
        <v>6</v>
      </c>
      <c r="H1122" s="37">
        <f>G1122-I1122</f>
        <v>0</v>
      </c>
      <c r="I1122" s="38">
        <v>6</v>
      </c>
      <c r="J1122" s="4">
        <v>45742</v>
      </c>
      <c r="K1122" s="180">
        <v>45751</v>
      </c>
      <c r="L1122" s="3"/>
      <c r="M1122" s="44"/>
      <c r="N1122" s="44" t="str">
        <f>IFERROR(K1122 + VALUE(LEFT(L1122, FIND(" ", L1122) - 1)), "")</f>
        <v/>
      </c>
      <c r="O1122" s="3">
        <f>IF(_xlfn.DAYS(K1122,J1122)&lt;0, "Aguardando OC", _xlfn.DAYS(K1122,J1122))</f>
        <v>9</v>
      </c>
      <c r="P1122" s="14">
        <v>397148</v>
      </c>
      <c r="Q1122" s="169">
        <v>1139354</v>
      </c>
      <c r="R1122" s="14">
        <v>165795</v>
      </c>
      <c r="S1122" s="2">
        <v>696</v>
      </c>
      <c r="T1122" s="65" t="s">
        <v>77</v>
      </c>
      <c r="U1122" s="21">
        <v>693.66</v>
      </c>
      <c r="V1122" s="2">
        <v>3238</v>
      </c>
      <c r="W1122" s="47" t="str">
        <f>IFERROR(VLOOKUP(V1122, Fornecedores!A:C, 3, FALSE), "")</f>
        <v xml:space="preserve">VENEZA              </v>
      </c>
      <c r="X1122" s="43" t="str">
        <f>IFERROR(VLOOKUP(V1122, Fornecedores!A:E, 5, FALSE), "")</f>
        <v>Bayeux</v>
      </c>
      <c r="Y1122" s="43" t="str">
        <f>IFERROR(VLOOKUP(V1122, Fornecedores!A:F, 6, FALSE), "")</f>
        <v>PB</v>
      </c>
      <c r="Z1122" s="14" t="str">
        <f>IF(H1122=0, "Pedido entregue!", "Pendente")</f>
        <v>Pedido entregue!</v>
      </c>
      <c r="AA1122" s="59">
        <v>1</v>
      </c>
      <c r="AB1122" s="58" t="str">
        <f>IF(Z1122="Pedido Entregue!", IF(AA1122=1, "Retirado do Almoxarifado", IF(AA1122=2, "Material devolvido", "Aguardando retirada")), IF(Z1122="Pendente", "Entrega pendente", ""))</f>
        <v>Retirado do Almoxarifado</v>
      </c>
      <c r="AC1122" s="18">
        <v>1</v>
      </c>
      <c r="AD1122" s="18">
        <f>AC1122/SUMIF($P:$P,P1122,$AC:$AC)</f>
        <v>1</v>
      </c>
      <c r="AE1122" s="18">
        <f>IF(R1122=0,0,AC1122/SUMIF($R:$R,R1122,$AC:$AC))</f>
        <v>0.125</v>
      </c>
      <c r="AF1122" s="18">
        <f>IF(R1122=0,1,0)</f>
        <v>0</v>
      </c>
      <c r="AG1122" s="18">
        <f>IF(R1122=0,#REF!-J1122,0)</f>
        <v>0</v>
      </c>
      <c r="AH1122" t="str">
        <f>TEXT(J1122,"MMMM")</f>
        <v>março</v>
      </c>
    </row>
    <row r="1123" spans="1:34" ht="12.75" customHeight="1" x14ac:dyDescent="0.25">
      <c r="A1123" s="90" t="str">
        <f>IF(C1123="Oficina Diversos","Oficina Geral",
IF(ISNUMBER(FIND("Estoque - Colhedoras",C1123)),"Colhedoras",IF(ISNUMBER(FIND("Caldeiraria",C1123)),"Caldeiraria",IF(ISNUMBER(FIND("Borracharia",C1123)),"Borracharia",IF(ISNUMBER(FIND("Lubrificação",C1123)),"Lubrificação",
IF(ISNUMBER(FIND("Estoque - Carregadeiras",C1123)),"Carregadeiras",IF(ISNUMBER(FIND("Estoque - Veic. Leves",C1123)),"Veic. Leves",
IF(ISNUMBER(FIND("Estoque - Caminhões",C1123)),"Caminhões",IF(ISNUMBER(FIND("Estoque - Transbordos",C1123)),"Transbordos",
IF(ISNUMBER(FIND("Estoque - Tratores",C1123)),"Tratores",
IF(ISNUMBER(FIND("Estoque - Máquinas pesadas",C1123)),"Máquinas pesadas",
IF(ISNUMBER(FIND("Estoque - Reboques",C1123)),"Reboques",
IF(C1123="Estoque","Estoque",
IF(AND(ISNUMBER(C1123),C1123&gt;1000,C1123&lt;2000),"Caminhões",
IF(AND(ISNUMBER(C1123),C1123&gt;2000,C1123&lt;3000),"Tratores",
IF(AND(ISNUMBER(C1123),C1123&gt;3000,C1123&lt;4000),"Carregadeiras",
IF(AND(ISNUMBER(C1123),C1123&gt;4000,C1123&lt;5000),"Máquinas pesadas",
IF(AND(ISNUMBER(C1123),C1123&gt;5000,C1123&lt;6000),"Colhedoras",
IF(AND(ISNUMBER(C1123),C1123&gt;7000,C1123&lt;8000),"Irrigação",
IF(AND(ISNUMBER(C1123),C1123&gt;8000,C1123&lt;9000),"Reboques",IF(AND(ISNUMBER(C1123),C1123&gt;0,C1123&lt;1000),"Veic. Leves","")))))))))))))))))))))</f>
        <v>Tratores</v>
      </c>
      <c r="B1123" s="39"/>
      <c r="C1123" s="69">
        <v>2025</v>
      </c>
      <c r="D1123" s="69">
        <v>42548</v>
      </c>
      <c r="E1123" s="70" t="s">
        <v>358</v>
      </c>
      <c r="F1123" s="14" t="str">
        <f>IF(ISBLANK(K1123), "Apenas Solicitação", "Tem OC")</f>
        <v>Apenas Solicitação</v>
      </c>
      <c r="G1123" s="69">
        <v>6</v>
      </c>
      <c r="H1123" s="37">
        <f>G1123-I1123</f>
        <v>6</v>
      </c>
      <c r="I1123" s="38">
        <v>0</v>
      </c>
      <c r="J1123" s="71">
        <v>45805</v>
      </c>
      <c r="K1123" s="195"/>
      <c r="L1123" s="70" t="s">
        <v>20165</v>
      </c>
      <c r="M1123" s="44" t="str">
        <f ca="1">IF(OR(N1123="", N1123=0), "", IF(N1123&gt;TODAY(), "No prazo", "Atrasado"))</f>
        <v>Atrasado</v>
      </c>
      <c r="N1123" s="44">
        <f>IFERROR(K1123 + VALUE(LEFT(L1123, FIND(" ", L1123) - 1)), "")</f>
        <v>2</v>
      </c>
      <c r="O1123" s="3" t="str">
        <f>IF(_xlfn.DAYS(K1123,J1123)&lt;0, "Aguardando OC", _xlfn.DAYS(K1123,J1123))</f>
        <v>Aguardando OC</v>
      </c>
      <c r="P1123" s="195">
        <v>405035</v>
      </c>
      <c r="Q1123" s="12"/>
      <c r="R1123" s="195">
        <v>0</v>
      </c>
      <c r="S1123" s="69">
        <v>221</v>
      </c>
      <c r="T1123" s="65" t="s">
        <v>1029</v>
      </c>
      <c r="U1123" s="120">
        <v>115.605</v>
      </c>
      <c r="V1123" s="69"/>
      <c r="W1123" s="47" t="str">
        <f>IFERROR(VLOOKUP(V1123, Fornecedores!A:C, 3, FALSE), "")</f>
        <v/>
      </c>
      <c r="X1123" s="43" t="str">
        <f>IFERROR(VLOOKUP(V1123, Fornecedores!A:E, 5, FALSE), "")</f>
        <v/>
      </c>
      <c r="Y1123" s="43" t="str">
        <f>IFERROR(VLOOKUP(V1123, Fornecedores!A:F, 6, FALSE), "")</f>
        <v/>
      </c>
      <c r="Z1123" s="14" t="str">
        <f>IF(H1123=0, "Pedido entregue!", "Pendente")</f>
        <v>Pendente</v>
      </c>
      <c r="AA1123" s="49"/>
      <c r="AB1123" s="58" t="str">
        <f>IF(Z1123="Pedido Entregue!", IF(AA1123=1, "Retirado do Almoxarifado", IF(AA1123=2, "Material devolvido", "Aguardando retirada")), IF(Z1123="Pendente", "Entrega pendente", ""))</f>
        <v>Entrega pendente</v>
      </c>
      <c r="AC1123" s="18">
        <v>1</v>
      </c>
      <c r="AD1123" s="18">
        <f>AC1123/SUMIF($P:$P,P1123,$AC:$AC)</f>
        <v>1</v>
      </c>
      <c r="AE1123" s="18">
        <f>IF(R1123=0,0,AC1123/SUMIF($R:$R,R1123,$AC:$AC))</f>
        <v>0</v>
      </c>
      <c r="AF1123" s="18">
        <f>IF(R1123=0,1,0)</f>
        <v>1</v>
      </c>
      <c r="AH1123" t="str">
        <f>TEXT(J1123,"MMMM")</f>
        <v>maio</v>
      </c>
    </row>
    <row r="1124" spans="1:34" ht="12.75" hidden="1" customHeight="1" x14ac:dyDescent="0.25">
      <c r="A1124" s="90" t="str">
        <f>IF(C1124="Oficina Diversos","Oficina Geral",
IF(ISNUMBER(FIND("Estoque - Colhedoras",C1124)),"Colhedoras",IF(ISNUMBER(FIND("Caldeiraria",C1124)),"Caldeiraria",IF(ISNUMBER(FIND("Borracharia",C1124)),"Borracharia",IF(ISNUMBER(FIND("Lubrificação",C1124)),"Lubrificação",
IF(ISNUMBER(FIND("Estoque - Carregadeiras",C1124)),"Carregadeiras",IF(ISNUMBER(FIND("Estoque - Veic. Leves",C1124)),"Veic. Leves",
IF(ISNUMBER(FIND("Estoque - Caminhões",C1124)),"Caminhões",IF(ISNUMBER(FIND("Estoque - Transbordos",C1124)),"Transbordos",
IF(ISNUMBER(FIND("Estoque - Tratores",C1124)),"Tratores",
IF(ISNUMBER(FIND("Estoque - Máquinas pesadas",C1124)),"Máquinas pesadas",
IF(ISNUMBER(FIND("Estoque - Reboques",C1124)),"Reboques",
IF(C1124="Estoque","Estoque",
IF(AND(ISNUMBER(C1124),C1124&gt;1000,C1124&lt;2000),"Caminhões",
IF(AND(ISNUMBER(C1124),C1124&gt;2000,C1124&lt;3000),"Tratores",
IF(AND(ISNUMBER(C1124),C1124&gt;3000,C1124&lt;4000),"Carregadeiras",
IF(AND(ISNUMBER(C1124),C1124&gt;4000,C1124&lt;5000),"Máquinas pesadas",
IF(AND(ISNUMBER(C1124),C1124&gt;5000,C1124&lt;6000),"Colhedoras",
IF(AND(ISNUMBER(C1124),C1124&gt;7000,C1124&lt;8000),"Irrigação",
IF(AND(ISNUMBER(C1124),C1124&gt;8000,C1124&lt;9000),"Reboques",IF(AND(ISNUMBER(C1124),C1124&gt;0,C1124&lt;1000),"Veic. Leves","")))))))))))))))))))))</f>
        <v>Tratores</v>
      </c>
      <c r="B1124" s="8"/>
      <c r="C1124" s="2">
        <v>2024</v>
      </c>
      <c r="D1124" s="2">
        <v>42550</v>
      </c>
      <c r="E1124" s="10" t="s">
        <v>359</v>
      </c>
      <c r="F1124" s="14" t="str">
        <f>IF(ISBLANK(K1124), "Apenas Solicitação", "Tem OC")</f>
        <v>Tem OC</v>
      </c>
      <c r="G1124" s="2">
        <v>1</v>
      </c>
      <c r="H1124" s="37">
        <f>G1124-I1124</f>
        <v>0</v>
      </c>
      <c r="I1124" s="38">
        <v>1</v>
      </c>
      <c r="J1124" s="4">
        <v>45742</v>
      </c>
      <c r="K1124" s="180">
        <v>45751</v>
      </c>
      <c r="L1124" s="3"/>
      <c r="M1124" s="44"/>
      <c r="N1124" s="44" t="str">
        <f>IFERROR(K1124 + VALUE(LEFT(L1124, FIND(" ", L1124) - 1)), "")</f>
        <v/>
      </c>
      <c r="O1124" s="3">
        <f>IF(_xlfn.DAYS(K1124,J1124)&lt;0, "Aguardando OC", _xlfn.DAYS(K1124,J1124))</f>
        <v>9</v>
      </c>
      <c r="P1124" s="14">
        <v>397141</v>
      </c>
      <c r="Q1124" s="169">
        <v>1139354</v>
      </c>
      <c r="R1124" s="14">
        <v>165795</v>
      </c>
      <c r="S1124" s="2">
        <v>696</v>
      </c>
      <c r="T1124" s="65" t="s">
        <v>77</v>
      </c>
      <c r="U1124" s="21">
        <v>810.38</v>
      </c>
      <c r="V1124" s="2">
        <v>3238</v>
      </c>
      <c r="W1124" s="47" t="str">
        <f>IFERROR(VLOOKUP(V1124, Fornecedores!A:C, 3, FALSE), "")</f>
        <v xml:space="preserve">VENEZA              </v>
      </c>
      <c r="X1124" s="43" t="str">
        <f>IFERROR(VLOOKUP(V1124, Fornecedores!A:E, 5, FALSE), "")</f>
        <v>Bayeux</v>
      </c>
      <c r="Y1124" s="43" t="str">
        <f>IFERROR(VLOOKUP(V1124, Fornecedores!A:F, 6, FALSE), "")</f>
        <v>PB</v>
      </c>
      <c r="Z1124" s="14" t="str">
        <f>IF(H1124=0, "Pedido entregue!", "Pendente")</f>
        <v>Pedido entregue!</v>
      </c>
      <c r="AA1124" s="59">
        <v>1</v>
      </c>
      <c r="AB1124" s="58" t="str">
        <f>IF(Z1124="Pedido Entregue!", IF(AA1124=1, "Retirado do Almoxarifado", IF(AA1124=2, "Material devolvido", "Aguardando retirada")), IF(Z1124="Pendente", "Entrega pendente", ""))</f>
        <v>Retirado do Almoxarifado</v>
      </c>
      <c r="AC1124" s="18">
        <v>1</v>
      </c>
      <c r="AD1124" s="18">
        <f>AC1124/SUMIF($P:$P,P1124,$AC:$AC)</f>
        <v>1</v>
      </c>
      <c r="AE1124" s="18">
        <f>IF(R1124=0,0,AC1124/SUMIF($R:$R,R1124,$AC:$AC))</f>
        <v>0.125</v>
      </c>
      <c r="AF1124" s="18">
        <f>IF(R1124=0,1,0)</f>
        <v>0</v>
      </c>
      <c r="AG1124" s="18">
        <f>IF(R1124=0,#REF!-J1124,0)</f>
        <v>0</v>
      </c>
      <c r="AH1124" t="str">
        <f>TEXT(J1124,"MMMM")</f>
        <v>março</v>
      </c>
    </row>
    <row r="1125" spans="1:34" ht="12.75" hidden="1" customHeight="1" x14ac:dyDescent="0.25">
      <c r="A1125" s="90" t="str">
        <f>IF(C1125="Oficina Diversos","Oficina Geral",
IF(ISNUMBER(FIND("Estoque - Colhedoras",C1125)),"Colhedoras",IF(ISNUMBER(FIND("Caldeiraria",C1125)),"Caldeiraria",IF(ISNUMBER(FIND("Borracharia",C1125)),"Borracharia",IF(ISNUMBER(FIND("Lubrificação",C1125)),"Lubrificação",
IF(ISNUMBER(FIND("Estoque - Carregadeiras",C1125)),"Carregadeiras",IF(ISNUMBER(FIND("Estoque - Veic. Leves",C1125)),"Veic. Leves",
IF(ISNUMBER(FIND("Estoque - Caminhões",C1125)),"Caminhões",IF(ISNUMBER(FIND("Estoque - Transbordos",C1125)),"Transbordos",
IF(ISNUMBER(FIND("Estoque - Tratores",C1125)),"Tratores",
IF(ISNUMBER(FIND("Estoque - Máquinas pesadas",C1125)),"Máquinas pesadas",
IF(ISNUMBER(FIND("Estoque - Reboques",C1125)),"Reboques",
IF(C1125="Estoque","Estoque",
IF(AND(ISNUMBER(C1125),C1125&gt;1000,C1125&lt;2000),"Caminhões",
IF(AND(ISNUMBER(C1125),C1125&gt;2000,C1125&lt;3000),"Tratores",
IF(AND(ISNUMBER(C1125),C1125&gt;3000,C1125&lt;4000),"Carregadeiras",
IF(AND(ISNUMBER(C1125),C1125&gt;4000,C1125&lt;5000),"Máquinas pesadas",
IF(AND(ISNUMBER(C1125),C1125&gt;5000,C1125&lt;6000),"Colhedoras",
IF(AND(ISNUMBER(C1125),C1125&gt;7000,C1125&lt;8000),"Irrigação",
IF(AND(ISNUMBER(C1125),C1125&gt;8000,C1125&lt;9000),"Reboques",IF(AND(ISNUMBER(C1125),C1125&gt;0,C1125&lt;1000),"Veic. Leves","")))))))))))))))))))))</f>
        <v>Carregadeiras</v>
      </c>
      <c r="B1125" s="210"/>
      <c r="C1125" s="107">
        <v>3022</v>
      </c>
      <c r="D1125" s="107">
        <v>42576</v>
      </c>
      <c r="E1125" s="108" t="s">
        <v>20116</v>
      </c>
      <c r="F1125" s="101" t="str">
        <f>IF(ISBLANK(K1125), "Apenas Solicitação", "Tem OC")</f>
        <v>Tem OC</v>
      </c>
      <c r="G1125" s="107">
        <v>2</v>
      </c>
      <c r="H1125" s="102">
        <f>G1125-I1125</f>
        <v>0</v>
      </c>
      <c r="I1125" s="103">
        <v>2</v>
      </c>
      <c r="J1125" s="109">
        <v>45805</v>
      </c>
      <c r="K1125" s="190">
        <v>45811</v>
      </c>
      <c r="L1125" s="108" t="s">
        <v>20152</v>
      </c>
      <c r="M1125" s="104" t="str">
        <f ca="1">IF(OR(N1125="", N1125=0), "", IF(N1125&gt;TODAY(), "No prazo", "Atrasado"))</f>
        <v>Atrasado</v>
      </c>
      <c r="N1125" s="104">
        <f>IFERROR(K1125 + VALUE(LEFT(L1125, FIND(" ", L1125) - 1)), "")</f>
        <v>45812</v>
      </c>
      <c r="O1125" s="105">
        <f>IF(_xlfn.DAYS(K1125,J1125)&lt;0, "Aguardando OC", _xlfn.DAYS(K1125,J1125))</f>
        <v>6</v>
      </c>
      <c r="P1125" s="196">
        <v>405052</v>
      </c>
      <c r="Q1125" s="12"/>
      <c r="R1125" s="196">
        <v>168528</v>
      </c>
      <c r="S1125" s="107">
        <v>221</v>
      </c>
      <c r="T1125" s="65" t="s">
        <v>1029</v>
      </c>
      <c r="U1125" s="110">
        <v>232.02</v>
      </c>
      <c r="V1125" s="107">
        <v>15127</v>
      </c>
      <c r="W1125" s="117" t="str">
        <f>IFERROR(VLOOKUP(V1125, Fornecedores!A:C, 3, FALSE), "")</f>
        <v>EQUAGRIL LTDA</v>
      </c>
      <c r="X1125" s="105" t="str">
        <f>IFERROR(VLOOKUP(V1125, Fornecedores!A:E, 5, FALSE), "")</f>
        <v>São Paulo</v>
      </c>
      <c r="Y1125" s="105" t="str">
        <f>IFERROR(VLOOKUP(V1125, Fornecedores!A:F, 6, FALSE), "")</f>
        <v>SP</v>
      </c>
      <c r="Z1125" s="101" t="str">
        <f>IF(H1125=0, "Pedido entregue!", "Pendente")</f>
        <v>Pedido entregue!</v>
      </c>
      <c r="AA1125" s="119"/>
      <c r="AB1125" s="58" t="str">
        <f>IF(Z1125="Pedido Entregue!", IF(AA1125=1, "Retirado do Almoxarifado", IF(AA1125=2, "Material devolvido", "Aguardando retirada")), IF(Z1125="Pendente", "Entrega pendente", ""))</f>
        <v>Aguardando retirada</v>
      </c>
      <c r="AC1125" s="18">
        <v>1</v>
      </c>
      <c r="AD1125" s="18">
        <f>AC1125/SUMIF($P:$P,P1125,$AC:$AC)</f>
        <v>1</v>
      </c>
      <c r="AE1125" s="18">
        <f>IF(R1125=0,0,AC1125/SUMIF($R:$R,R1125,$AC:$AC))</f>
        <v>0.25</v>
      </c>
      <c r="AF1125" s="18">
        <f>IF(R1125=0,1,0)</f>
        <v>0</v>
      </c>
      <c r="AH1125" t="str">
        <f>TEXT(J1125,"MMMM")</f>
        <v>maio</v>
      </c>
    </row>
    <row r="1126" spans="1:34" ht="12.75" customHeight="1" x14ac:dyDescent="0.25">
      <c r="A1126" s="90" t="str">
        <f>IF(C1126="Oficina Diversos","Oficina Geral",
IF(ISNUMBER(FIND("Estoque - Colhedoras",C1126)),"Colhedoras",IF(ISNUMBER(FIND("Caldeiraria",C1126)),"Caldeiraria",IF(ISNUMBER(FIND("Borracharia",C1126)),"Borracharia",IF(ISNUMBER(FIND("Lubrificação",C1126)),"Lubrificação",
IF(ISNUMBER(FIND("Estoque - Carregadeiras",C1126)),"Carregadeiras",IF(ISNUMBER(FIND("Estoque - Veic. Leves",C1126)),"Veic. Leves",
IF(ISNUMBER(FIND("Estoque - Caminhões",C1126)),"Caminhões",IF(ISNUMBER(FIND("Estoque - Transbordos",C1126)),"Transbordos",
IF(ISNUMBER(FIND("Estoque - Tratores",C1126)),"Tratores",
IF(ISNUMBER(FIND("Estoque - Máquinas pesadas",C1126)),"Máquinas pesadas",
IF(ISNUMBER(FIND("Estoque - Reboques",C1126)),"Reboques",
IF(C1126="Estoque","Estoque",
IF(AND(ISNUMBER(C1126),C1126&gt;1000,C1126&lt;2000),"Caminhões",
IF(AND(ISNUMBER(C1126),C1126&gt;2000,C1126&lt;3000),"Tratores",
IF(AND(ISNUMBER(C1126),C1126&gt;3000,C1126&lt;4000),"Carregadeiras",
IF(AND(ISNUMBER(C1126),C1126&gt;4000,C1126&lt;5000),"Máquinas pesadas",
IF(AND(ISNUMBER(C1126),C1126&gt;5000,C1126&lt;6000),"Colhedoras",
IF(AND(ISNUMBER(C1126),C1126&gt;7000,C1126&lt;8000),"Irrigação",
IF(AND(ISNUMBER(C1126),C1126&gt;8000,C1126&lt;9000),"Reboques",IF(AND(ISNUMBER(C1126),C1126&gt;0,C1126&lt;1000),"Veic. Leves","")))))))))))))))))))))</f>
        <v>Caminhões</v>
      </c>
      <c r="B1126" s="215"/>
      <c r="C1126" s="222">
        <v>1030</v>
      </c>
      <c r="D1126" s="170">
        <v>42662</v>
      </c>
      <c r="E1126" s="173" t="s">
        <v>26029</v>
      </c>
      <c r="F1126" s="101" t="str">
        <f>IF(ISBLANK(K1126), "Apenas Solicitação", "Tem OC")</f>
        <v>Tem OC</v>
      </c>
      <c r="G1126" s="170">
        <v>2</v>
      </c>
      <c r="H1126" s="102">
        <f>G1126-I1126</f>
        <v>2</v>
      </c>
      <c r="I1126" s="103"/>
      <c r="J1126" s="174">
        <v>45852</v>
      </c>
      <c r="K1126" s="174">
        <v>45857</v>
      </c>
      <c r="L1126" s="173" t="s">
        <v>20155</v>
      </c>
      <c r="M1126" s="104" t="str">
        <f ca="1">IF(OR(N1126="", N1126=0), "", IF(N1126&gt;TODAY(), "No prazo", "Atrasado"))</f>
        <v>Atrasado</v>
      </c>
      <c r="N1126" s="104">
        <f>IFERROR(K1126 + VALUE(LEFT(L1126, FIND(" ", L1126) - 1)), "")</f>
        <v>45858</v>
      </c>
      <c r="O1126" s="105">
        <f>IF(_xlfn.DAYS(K1126,J1126)&lt;0, "Aguardando OC", _xlfn.DAYS(K1126,J1126))</f>
        <v>5</v>
      </c>
      <c r="P1126" s="212">
        <v>411649</v>
      </c>
      <c r="Q1126" s="12"/>
      <c r="R1126" s="212">
        <v>171187</v>
      </c>
      <c r="S1126" s="2">
        <v>221</v>
      </c>
      <c r="T1126" s="65" t="s">
        <v>1029</v>
      </c>
      <c r="U1126" s="170">
        <v>1595.84</v>
      </c>
      <c r="V1126" s="170">
        <v>2106</v>
      </c>
      <c r="W1126" s="117" t="str">
        <f>IFERROR(VLOOKUP(V1126, Fornecedores!A:C, 3, FALSE), "")</f>
        <v xml:space="preserve">UNIDAS              </v>
      </c>
      <c r="X1126" s="105" t="str">
        <f>IFERROR(VLOOKUP(V1126, Fornecedores!A:E, 5, FALSE), "")</f>
        <v>João Pessoa</v>
      </c>
      <c r="Y1126" s="105" t="str">
        <f>IFERROR(VLOOKUP(V1126, Fornecedores!A:F, 6, FALSE), "")</f>
        <v>PB</v>
      </c>
      <c r="Z1126" s="101" t="str">
        <f>IF(H1126=0, "Pedido entregue!", "Pendente")</f>
        <v>Pendente</v>
      </c>
      <c r="AA1126" s="119"/>
      <c r="AB1126" s="132" t="str">
        <f>IF(Z1126="Pedido Entregue!", IF(AA1126=1, "Retirado do Almoxarifado", IF(AA1126=2, "Material devolvido", "Aguardando retirada")), IF(Z1126="Pendente", "Entrega pendente", ""))</f>
        <v>Entrega pendente</v>
      </c>
      <c r="AC1126" s="18">
        <v>1</v>
      </c>
      <c r="AD1126" s="18">
        <f>AC1126/SUMIF($P:$P,P1126,$AC:$AC)</f>
        <v>1</v>
      </c>
      <c r="AE1126" s="18">
        <f>IF(R1126=0,0,AC1126/SUMIF($R:$R,R1126,$AC:$AC))</f>
        <v>0.2</v>
      </c>
      <c r="AF1126" s="18">
        <f>IF(R1126=0,1,0)</f>
        <v>0</v>
      </c>
      <c r="AH1126" t="str">
        <f>TEXT(J1126,"MMMM")</f>
        <v>julho</v>
      </c>
    </row>
    <row r="1127" spans="1:34" ht="12.75" customHeight="1" x14ac:dyDescent="0.25">
      <c r="A1127" s="90" t="str">
        <f>IF(C1127="Oficina Diversos","Oficina Geral",
IF(ISNUMBER(FIND("Estoque - Colhedoras",C1127)),"Colhedoras",IF(ISNUMBER(FIND("Caldeiraria",C1127)),"Caldeiraria",IF(ISNUMBER(FIND("Borracharia",C1127)),"Borracharia",IF(ISNUMBER(FIND("Lubrificação",C1127)),"Lubrificação",
IF(ISNUMBER(FIND("Estoque - Carregadeiras",C1127)),"Carregadeiras",IF(ISNUMBER(FIND("Estoque - Veic. Leves",C1127)),"Veic. Leves",
IF(ISNUMBER(FIND("Estoque - Caminhões",C1127)),"Caminhões",IF(ISNUMBER(FIND("Estoque - Transbordos",C1127)),"Transbordos",
IF(ISNUMBER(FIND("Estoque - Tratores",C1127)),"Tratores",
IF(ISNUMBER(FIND("Estoque - Máquinas pesadas",C1127)),"Máquinas pesadas",
IF(ISNUMBER(FIND("Estoque - Reboques",C1127)),"Reboques",
IF(C1127="Estoque","Estoque",
IF(AND(ISNUMBER(C1127),C1127&gt;1000,C1127&lt;2000),"Caminhões",
IF(AND(ISNUMBER(C1127),C1127&gt;2000,C1127&lt;3000),"Tratores",
IF(AND(ISNUMBER(C1127),C1127&gt;3000,C1127&lt;4000),"Carregadeiras",
IF(AND(ISNUMBER(C1127),C1127&gt;4000,C1127&lt;5000),"Máquinas pesadas",
IF(AND(ISNUMBER(C1127),C1127&gt;5000,C1127&lt;6000),"Colhedoras",
IF(AND(ISNUMBER(C1127),C1127&gt;7000,C1127&lt;8000),"Irrigação",
IF(AND(ISNUMBER(C1127),C1127&gt;8000,C1127&lt;9000),"Reboques",IF(AND(ISNUMBER(C1127),C1127&gt;0,C1127&lt;1000),"Veic. Leves","")))))))))))))))))))))</f>
        <v>Veic. Leves</v>
      </c>
      <c r="B1127" s="211"/>
      <c r="C1127" s="113">
        <v>79</v>
      </c>
      <c r="D1127" s="2">
        <v>42718</v>
      </c>
      <c r="E1127" s="3" t="s">
        <v>20944</v>
      </c>
      <c r="F1127" s="101" t="str">
        <f>IF(ISBLANK(K1127), "Apenas Solicitação", "Tem OC")</f>
        <v>Apenas Solicitação</v>
      </c>
      <c r="G1127" s="2">
        <v>1</v>
      </c>
      <c r="H1127" s="102">
        <f>G1127-I1127</f>
        <v>1</v>
      </c>
      <c r="I1127" s="103"/>
      <c r="J1127" s="4">
        <v>45842</v>
      </c>
      <c r="K1127" s="101"/>
      <c r="L1127" s="49"/>
      <c r="M1127" s="104" t="str">
        <f ca="1">IF(OR(N1127="", N1127=0), "", IF(N1127&gt;TODAY(), "No prazo", "Atrasado"))</f>
        <v/>
      </c>
      <c r="N1127" s="104" t="str">
        <f>IFERROR(K1127 + VALUE(LEFT(L1127, FIND(" ", L1127) - 1)), "")</f>
        <v/>
      </c>
      <c r="O1127" s="105" t="str">
        <f>IF(_xlfn.DAYS(K1127,J1127)&lt;0, "Aguardando OC", _xlfn.DAYS(K1127,J1127))</f>
        <v>Aguardando OC</v>
      </c>
      <c r="P1127" s="14">
        <v>410209</v>
      </c>
      <c r="Q1127" s="12"/>
      <c r="R1127" s="101"/>
      <c r="S1127" s="2">
        <v>221</v>
      </c>
      <c r="T1127" s="167"/>
      <c r="U1127" s="21">
        <v>160</v>
      </c>
      <c r="V1127" s="113"/>
      <c r="W1127" s="117" t="str">
        <f>IFERROR(VLOOKUP(V1127, Fornecedores!A:C, 3, FALSE), "")</f>
        <v/>
      </c>
      <c r="X1127" s="105" t="str">
        <f>IFERROR(VLOOKUP(V1127, Fornecedores!A:E, 5, FALSE), "")</f>
        <v/>
      </c>
      <c r="Y1127" s="105" t="str">
        <f>IFERROR(VLOOKUP(V1127, Fornecedores!A:F, 6, FALSE), "")</f>
        <v/>
      </c>
      <c r="Z1127" s="101" t="str">
        <f>IF(H1127=0, "Pedido entregue!", "Pendente")</f>
        <v>Pendente</v>
      </c>
      <c r="AA1127" s="119"/>
      <c r="AB1127" s="132" t="str">
        <f>IF(Z1127="Pedido Entregue!", IF(AA1127=1, "Retirado do Almoxarifado", IF(AA1127=2, "Material devolvido", "Aguardando retirada")), IF(Z1127="Pendente", "Entrega pendente", ""))</f>
        <v>Entrega pendente</v>
      </c>
      <c r="AC1127" s="18"/>
      <c r="AD1127" s="18" t="e">
        <f>AC1127/SUMIF($P:$P,P1127,$AC:$AC)</f>
        <v>#DIV/0!</v>
      </c>
      <c r="AE1127" s="18">
        <f>IF(R1127=0,0,AC1127/SUMIF($R:$R,R1127,$AC:$AC))</f>
        <v>0</v>
      </c>
      <c r="AF1127" s="18">
        <f>IF(R1127=0,1,0)</f>
        <v>1</v>
      </c>
      <c r="AH1127" t="str">
        <f>TEXT(J1127,"MMMM")</f>
        <v>julho</v>
      </c>
    </row>
    <row r="1128" spans="1:34" ht="12.75" customHeight="1" x14ac:dyDescent="0.25">
      <c r="A1128" s="90" t="str">
        <f>IF(C1128="Oficina Diversos","Oficina Geral",
IF(ISNUMBER(FIND("Estoque - Colhedoras",C1128)),"Colhedoras",IF(ISNUMBER(FIND("Caldeiraria",C1128)),"Caldeiraria",IF(ISNUMBER(FIND("Borracharia",C1128)),"Borracharia",IF(ISNUMBER(FIND("Lubrificação",C1128)),"Lubrificação",
IF(ISNUMBER(FIND("Estoque - Carregadeiras",C1128)),"Carregadeiras",IF(ISNUMBER(FIND("Estoque - Veic. Leves",C1128)),"Veic. Leves",
IF(ISNUMBER(FIND("Estoque - Caminhões",C1128)),"Caminhões",IF(ISNUMBER(FIND("Estoque - Transbordos",C1128)),"Transbordos",
IF(ISNUMBER(FIND("Estoque - Tratores",C1128)),"Tratores",
IF(ISNUMBER(FIND("Estoque - Máquinas pesadas",C1128)),"Máquinas pesadas",
IF(ISNUMBER(FIND("Estoque - Reboques",C1128)),"Reboques",
IF(C1128="Estoque","Estoque",
IF(AND(ISNUMBER(C1128),C1128&gt;1000,C1128&lt;2000),"Caminhões",
IF(AND(ISNUMBER(C1128),C1128&gt;2000,C1128&lt;3000),"Tratores",
IF(AND(ISNUMBER(C1128),C1128&gt;3000,C1128&lt;4000),"Carregadeiras",
IF(AND(ISNUMBER(C1128),C1128&gt;4000,C1128&lt;5000),"Máquinas pesadas",
IF(AND(ISNUMBER(C1128),C1128&gt;5000,C1128&lt;6000),"Colhedoras",
IF(AND(ISNUMBER(C1128),C1128&gt;7000,C1128&lt;8000),"Irrigação",
IF(AND(ISNUMBER(C1128),C1128&gt;8000,C1128&lt;9000),"Reboques",IF(AND(ISNUMBER(C1128),C1128&gt;0,C1128&lt;1000),"Veic. Leves","")))))))))))))))))))))</f>
        <v>Veic. Leves</v>
      </c>
      <c r="B1128" s="111"/>
      <c r="C1128" s="171">
        <v>51</v>
      </c>
      <c r="D1128" s="170">
        <v>42718</v>
      </c>
      <c r="E1128" s="173" t="s">
        <v>20944</v>
      </c>
      <c r="F1128" s="101" t="str">
        <f>IF(ISBLANK(K1128), "Apenas Solicitação", "Tem OC")</f>
        <v>Apenas Solicitação</v>
      </c>
      <c r="G1128" s="170">
        <v>1</v>
      </c>
      <c r="H1128" s="102">
        <f>G1128-I1128</f>
        <v>1</v>
      </c>
      <c r="I1128" s="103"/>
      <c r="J1128" s="174">
        <v>45842</v>
      </c>
      <c r="K1128" s="201"/>
      <c r="L1128" s="173"/>
      <c r="M1128" s="104" t="str">
        <f ca="1">IF(OR(N1128="", N1128=0), "", IF(N1128&gt;TODAY(), "No prazo", "Atrasado"))</f>
        <v/>
      </c>
      <c r="N1128" s="104" t="str">
        <f>IFERROR(K1128 + VALUE(LEFT(L1128, FIND(" ", L1128) - 1)), "")</f>
        <v/>
      </c>
      <c r="O1128" s="105" t="str">
        <f>IF(_xlfn.DAYS(K1128,J1128)&lt;0, "Aguardando OC", _xlfn.DAYS(K1128,J1128))</f>
        <v>Aguardando OC</v>
      </c>
      <c r="P1128" s="201">
        <v>410210</v>
      </c>
      <c r="Q1128" s="12"/>
      <c r="R1128" s="201">
        <v>0</v>
      </c>
      <c r="S1128" s="2">
        <v>221</v>
      </c>
      <c r="T1128" s="65" t="s">
        <v>1029</v>
      </c>
      <c r="U1128" s="170">
        <v>160</v>
      </c>
      <c r="V1128" s="170"/>
      <c r="W1128" s="117" t="str">
        <f>IFERROR(VLOOKUP(V1128, Fornecedores!A:C, 3, FALSE), "")</f>
        <v/>
      </c>
      <c r="X1128" s="105" t="str">
        <f>IFERROR(VLOOKUP(V1128, Fornecedores!A:E, 5, FALSE), "")</f>
        <v/>
      </c>
      <c r="Y1128" s="105" t="str">
        <f>IFERROR(VLOOKUP(V1128, Fornecedores!A:F, 6, FALSE), "")</f>
        <v/>
      </c>
      <c r="Z1128" s="101" t="str">
        <f>IF(H1128=0, "Pedido entregue!", "Pendente")</f>
        <v>Pendente</v>
      </c>
      <c r="AA1128" s="119"/>
      <c r="AB1128" s="132" t="str">
        <f>IF(Z1128="Pedido Entregue!", IF(AA1128=1, "Retirado do Almoxarifado", IF(AA1128=2, "Material devolvido", "Aguardando retirada")), IF(Z1128="Pendente", "Entrega pendente", ""))</f>
        <v>Entrega pendente</v>
      </c>
      <c r="AC1128" s="18">
        <v>1</v>
      </c>
      <c r="AD1128" s="18">
        <f>AC1128/SUMIF($P:$P,P1128,$AC:$AC)</f>
        <v>1</v>
      </c>
      <c r="AE1128" s="18">
        <f>IF(R1128=0,0,AC1128/SUMIF($R:$R,R1128,$AC:$AC))</f>
        <v>0</v>
      </c>
      <c r="AF1128" s="18">
        <f>IF(R1128=0,1,0)</f>
        <v>1</v>
      </c>
      <c r="AH1128" t="str">
        <f>TEXT(J1128,"MMMM")</f>
        <v>julho</v>
      </c>
    </row>
    <row r="1129" spans="1:34" ht="12.75" customHeight="1" x14ac:dyDescent="0.25">
      <c r="A1129" s="90" t="str">
        <f>IF(C1129="Oficina Diversos","Oficina Geral",
IF(ISNUMBER(FIND("Estoque - Colhedoras",C1129)),"Colhedoras",IF(ISNUMBER(FIND("Caldeiraria",C1129)),"Caldeiraria",IF(ISNUMBER(FIND("Borracharia",C1129)),"Borracharia",IF(ISNUMBER(FIND("Lubrificação",C1129)),"Lubrificação",
IF(ISNUMBER(FIND("Estoque - Carregadeiras",C1129)),"Carregadeiras",IF(ISNUMBER(FIND("Estoque - Veic. Leves",C1129)),"Veic. Leves",
IF(ISNUMBER(FIND("Estoque - Caminhões",C1129)),"Caminhões",IF(ISNUMBER(FIND("Estoque - Transbordos",C1129)),"Transbordos",
IF(ISNUMBER(FIND("Estoque - Tratores",C1129)),"Tratores",
IF(ISNUMBER(FIND("Estoque - Máquinas pesadas",C1129)),"Máquinas pesadas",
IF(ISNUMBER(FIND("Estoque - Reboques",C1129)),"Reboques",
IF(C1129="Estoque","Estoque",
IF(AND(ISNUMBER(C1129),C1129&gt;1000,C1129&lt;2000),"Caminhões",
IF(AND(ISNUMBER(C1129),C1129&gt;2000,C1129&lt;3000),"Tratores",
IF(AND(ISNUMBER(C1129),C1129&gt;3000,C1129&lt;4000),"Carregadeiras",
IF(AND(ISNUMBER(C1129),C1129&gt;4000,C1129&lt;5000),"Máquinas pesadas",
IF(AND(ISNUMBER(C1129),C1129&gt;5000,C1129&lt;6000),"Colhedoras",
IF(AND(ISNUMBER(C1129),C1129&gt;7000,C1129&lt;8000),"Irrigação",
IF(AND(ISNUMBER(C1129),C1129&gt;8000,C1129&lt;9000),"Reboques",IF(AND(ISNUMBER(C1129),C1129&gt;0,C1129&lt;1000),"Veic. Leves","")))))))))))))))))))))</f>
        <v>Caminhões</v>
      </c>
      <c r="B1129" s="111"/>
      <c r="C1129" s="140" t="s">
        <v>20247</v>
      </c>
      <c r="D1129" s="139">
        <v>43039</v>
      </c>
      <c r="E1129" s="141" t="s">
        <v>20431</v>
      </c>
      <c r="F1129" s="101" t="str">
        <f>IF(ISBLANK(K1129), "Apenas Solicitação", "Tem OC")</f>
        <v>Apenas Solicitação</v>
      </c>
      <c r="G1129" s="139">
        <v>3</v>
      </c>
      <c r="H1129" s="102">
        <f>G1129-I1129</f>
        <v>3</v>
      </c>
      <c r="I1129" s="103"/>
      <c r="J1129" s="142">
        <v>45820</v>
      </c>
      <c r="K1129" s="199"/>
      <c r="L1129" s="141"/>
      <c r="M1129" s="104" t="str">
        <f ca="1">IF(OR(N1129="", N1129=0), "", IF(N1129&gt;TODAY(), "No prazo", "Atrasado"))</f>
        <v/>
      </c>
      <c r="N1129" s="104" t="str">
        <f>IFERROR(K1129 + VALUE(LEFT(L1129, FIND(" ", L1129) - 1)), "")</f>
        <v/>
      </c>
      <c r="O1129" s="105" t="str">
        <f>IF(_xlfn.DAYS(K1129,J1129)&lt;0, "Aguardando OC", _xlfn.DAYS(K1129,J1129))</f>
        <v>Aguardando OC</v>
      </c>
      <c r="P1129" s="199">
        <v>407079</v>
      </c>
      <c r="Q1129" s="12"/>
      <c r="R1129" s="199">
        <v>0</v>
      </c>
      <c r="S1129" s="139">
        <v>221</v>
      </c>
      <c r="T1129" s="65" t="s">
        <v>1029</v>
      </c>
      <c r="U1129" s="165">
        <v>189.46</v>
      </c>
      <c r="V1129" s="139"/>
      <c r="W1129" s="117" t="str">
        <f>IFERROR(VLOOKUP(V1129, Fornecedores!A:C, 3, FALSE), "")</f>
        <v/>
      </c>
      <c r="X1129" s="105" t="str">
        <f>IFERROR(VLOOKUP(V1129, Fornecedores!A:E, 5, FALSE), "")</f>
        <v/>
      </c>
      <c r="Y1129" s="105" t="str">
        <f>IFERROR(VLOOKUP(V1129, Fornecedores!A:F, 6, FALSE), "")</f>
        <v/>
      </c>
      <c r="Z1129" s="101" t="str">
        <f>IF(H1129=0, "Pedido entregue!", "Pendente")</f>
        <v>Pendente</v>
      </c>
      <c r="AA1129" s="119"/>
      <c r="AB1129" s="132" t="str">
        <f>IF(Z1129="Pedido Entregue!", IF(AA1129=1, "Retirado do Almoxarifado", IF(AA1129=2, "Material devolvido", "Aguardando retirada")), IF(Z1129="Pendente", "Entrega pendente", ""))</f>
        <v>Entrega pendente</v>
      </c>
      <c r="AC1129" s="18">
        <v>1</v>
      </c>
      <c r="AD1129" s="18">
        <f>AC1129/SUMIF($P:$P,P1129,$AC:$AC)</f>
        <v>1</v>
      </c>
      <c r="AE1129" s="18">
        <f>IF(R1129=0,0,AC1129/SUMIF($R:$R,R1129,$AC:$AC))</f>
        <v>0</v>
      </c>
      <c r="AF1129" s="18">
        <f>IF(R1129=0,1,0)</f>
        <v>1</v>
      </c>
      <c r="AH1129" t="str">
        <f>TEXT(J1129,"MMMM")</f>
        <v>junho</v>
      </c>
    </row>
    <row r="1130" spans="1:34" ht="12.75" hidden="1" customHeight="1" x14ac:dyDescent="0.25">
      <c r="A1130" s="90" t="str">
        <f>IF(C1130="Oficina Diversos","Oficina Geral",
IF(ISNUMBER(FIND("Estoque - Colhedoras",C1130)),"Colhedoras",IF(ISNUMBER(FIND("Caldeiraria",C1130)),"Caldeiraria",IF(ISNUMBER(FIND("Borracharia",C1130)),"Borracharia",IF(ISNUMBER(FIND("Lubrificação",C1130)),"Lubrificação",
IF(ISNUMBER(FIND("Estoque - Carregadeiras",C1130)),"Carregadeiras",IF(ISNUMBER(FIND("Estoque - Veic. Leves",C1130)),"Veic. Leves",
IF(ISNUMBER(FIND("Estoque - Caminhões",C1130)),"Caminhões",IF(ISNUMBER(FIND("Estoque - Transbordos",C1130)),"Transbordos",
IF(ISNUMBER(FIND("Estoque - Tratores",C1130)),"Tratores",
IF(ISNUMBER(FIND("Estoque - Máquinas pesadas",C1130)),"Máquinas pesadas",
IF(ISNUMBER(FIND("Estoque - Reboques",C1130)),"Reboques",
IF(C1130="Estoque","Estoque",
IF(AND(ISNUMBER(C1130),C1130&gt;1000,C1130&lt;2000),"Caminhões",
IF(AND(ISNUMBER(C1130),C1130&gt;2000,C1130&lt;3000),"Tratores",
IF(AND(ISNUMBER(C1130),C1130&gt;3000,C1130&lt;4000),"Carregadeiras",
IF(AND(ISNUMBER(C1130),C1130&gt;4000,C1130&lt;5000),"Máquinas pesadas",
IF(AND(ISNUMBER(C1130),C1130&gt;5000,C1130&lt;6000),"Colhedoras",
IF(AND(ISNUMBER(C1130),C1130&gt;7000,C1130&lt;8000),"Irrigação",
IF(AND(ISNUMBER(C1130),C1130&gt;8000,C1130&lt;9000),"Reboques",IF(AND(ISNUMBER(C1130),C1130&gt;0,C1130&lt;1000),"Veic. Leves","")))))))))))))))))))))</f>
        <v>Tratores</v>
      </c>
      <c r="B1130" s="111"/>
      <c r="C1130" s="126">
        <v>2035</v>
      </c>
      <c r="D1130" s="2">
        <v>43084</v>
      </c>
      <c r="E1130" s="3" t="s">
        <v>20267</v>
      </c>
      <c r="F1130" s="101" t="str">
        <f>IF(ISBLANK(K1130), "Apenas Solicitação", "Tem OC")</f>
        <v>Tem OC</v>
      </c>
      <c r="G1130" s="2">
        <v>1</v>
      </c>
      <c r="H1130" s="102">
        <f>G1130-I1130</f>
        <v>0</v>
      </c>
      <c r="I1130" s="103">
        <v>1</v>
      </c>
      <c r="J1130" s="4">
        <v>45813</v>
      </c>
      <c r="K1130" s="180">
        <v>45819</v>
      </c>
      <c r="L1130" s="3" t="s">
        <v>20152</v>
      </c>
      <c r="M1130" s="104" t="str">
        <f ca="1">IF(OR(N1130="", N1130=0), "", IF(N1130&gt;TODAY(), "No prazo", "Atrasado"))</f>
        <v>Atrasado</v>
      </c>
      <c r="N1130" s="104">
        <f>IFERROR(K1130 + VALUE(LEFT(L1130, FIND(" ", L1130) - 1)), "")</f>
        <v>45820</v>
      </c>
      <c r="O1130" s="105">
        <f>IF(_xlfn.DAYS(K1130,J1130)&lt;0, "Aguardando OC", _xlfn.DAYS(K1130,J1130))</f>
        <v>6</v>
      </c>
      <c r="P1130" s="14">
        <v>406202</v>
      </c>
      <c r="Q1130" s="12"/>
      <c r="R1130" s="14">
        <v>168979</v>
      </c>
      <c r="S1130" s="2">
        <v>221</v>
      </c>
      <c r="T1130" s="65" t="s">
        <v>1029</v>
      </c>
      <c r="U1130" s="21">
        <v>45</v>
      </c>
      <c r="V1130" s="2">
        <v>13341</v>
      </c>
      <c r="W1130" s="117" t="str">
        <f>IFERROR(VLOOKUP(V1130, Fornecedores!A:C, 3, FALSE), "")</f>
        <v>DISMA DISTRIBUIDORA</v>
      </c>
      <c r="X1130" s="105" t="str">
        <f>IFERROR(VLOOKUP(V1130, Fornecedores!A:E, 5, FALSE), "")</f>
        <v>Araçatuba</v>
      </c>
      <c r="Y1130" s="105" t="str">
        <f>IFERROR(VLOOKUP(V1130, Fornecedores!A:F, 6, FALSE), "")</f>
        <v>SP</v>
      </c>
      <c r="Z1130" s="101" t="str">
        <f>IF(H1130=0, "Pedido entregue!", "Pendente")</f>
        <v>Pedido entregue!</v>
      </c>
      <c r="AA1130" s="119"/>
      <c r="AB1130" s="132" t="str">
        <f>IF(Z1130="Pedido Entregue!", IF(AA1130=1, "Retirado do Almoxarifado", IF(AA1130=2, "Material devolvido", "Aguardando retirada")), IF(Z1130="Pendente", "Entrega pendente", ""))</f>
        <v>Aguardando retirada</v>
      </c>
      <c r="AC1130" s="18">
        <v>1</v>
      </c>
      <c r="AD1130" s="18">
        <f>AC1130/SUMIF($P:$P,P1130,$AC:$AC)</f>
        <v>1</v>
      </c>
      <c r="AE1130" s="18">
        <f>IF(R1130=0,0,AC1130/SUMIF($R:$R,R1130,$AC:$AC))</f>
        <v>0.16666666666666666</v>
      </c>
      <c r="AF1130" s="18">
        <f>IF(R1130=0,1,0)</f>
        <v>0</v>
      </c>
      <c r="AH1130" t="str">
        <f>TEXT(J1130,"MMMM")</f>
        <v>junho</v>
      </c>
    </row>
    <row r="1131" spans="1:34" ht="12.75" hidden="1" customHeight="1" x14ac:dyDescent="0.25">
      <c r="A1131" s="90" t="str">
        <f>IF(C1131="Oficina Diversos","Oficina Geral",
IF(ISNUMBER(FIND("Estoque - Colhedoras",C1131)),"Colhedoras",IF(ISNUMBER(FIND("Caldeiraria",C1131)),"Caldeiraria",IF(ISNUMBER(FIND("Borracharia",C1131)),"Borracharia",IF(ISNUMBER(FIND("Lubrificação",C1131)),"Lubrificação",
IF(ISNUMBER(FIND("Estoque - Carregadeiras",C1131)),"Carregadeiras",IF(ISNUMBER(FIND("Estoque - Veic. Leves",C1131)),"Veic. Leves",
IF(ISNUMBER(FIND("Estoque - Caminhões",C1131)),"Caminhões",IF(ISNUMBER(FIND("Estoque - Transbordos",C1131)),"Transbordos",
IF(ISNUMBER(FIND("Estoque - Tratores",C1131)),"Tratores",
IF(ISNUMBER(FIND("Estoque - Máquinas pesadas",C1131)),"Máquinas pesadas",
IF(ISNUMBER(FIND("Estoque - Reboques",C1131)),"Reboques",
IF(C1131="Estoque","Estoque",
IF(AND(ISNUMBER(C1131),C1131&gt;1000,C1131&lt;2000),"Caminhões",
IF(AND(ISNUMBER(C1131),C1131&gt;2000,C1131&lt;3000),"Tratores",
IF(AND(ISNUMBER(C1131),C1131&gt;3000,C1131&lt;4000),"Carregadeiras",
IF(AND(ISNUMBER(C1131),C1131&gt;4000,C1131&lt;5000),"Máquinas pesadas",
IF(AND(ISNUMBER(C1131),C1131&gt;5000,C1131&lt;6000),"Colhedoras",
IF(AND(ISNUMBER(C1131),C1131&gt;7000,C1131&lt;8000),"Irrigação",
IF(AND(ISNUMBER(C1131),C1131&gt;8000,C1131&lt;9000),"Reboques",IF(AND(ISNUMBER(C1131),C1131&gt;0,C1131&lt;1000),"Veic. Leves","")))))))))))))))))))))</f>
        <v>Caminhões</v>
      </c>
      <c r="B1131" s="39"/>
      <c r="C1131" s="69">
        <v>1038</v>
      </c>
      <c r="D1131" s="69">
        <v>43240</v>
      </c>
      <c r="E1131" s="70" t="s">
        <v>20117</v>
      </c>
      <c r="F1131" s="14" t="str">
        <f>IF(ISBLANK(K1131), "Apenas Solicitação", "Tem OC")</f>
        <v>Tem OC</v>
      </c>
      <c r="G1131" s="69">
        <v>3</v>
      </c>
      <c r="H1131" s="37">
        <f>G1131-I1131</f>
        <v>0</v>
      </c>
      <c r="I1131" s="38">
        <v>3</v>
      </c>
      <c r="J1131" s="71">
        <v>45805</v>
      </c>
      <c r="K1131" s="186">
        <v>45810</v>
      </c>
      <c r="L1131" s="70" t="s">
        <v>20160</v>
      </c>
      <c r="M1131" s="44" t="str">
        <f ca="1">IF(OR(N1131="", N1131=0), "", IF(N1131&gt;TODAY(), "No prazo", "Atrasado"))</f>
        <v>Atrasado</v>
      </c>
      <c r="N1131" s="44">
        <f>IFERROR(K1131 + VALUE(LEFT(L1131, FIND(" ", L1131) - 1)), "")</f>
        <v>45820</v>
      </c>
      <c r="O1131" s="3">
        <f>IF(_xlfn.DAYS(K1131,J1131)&lt;0, "Aguardando OC", _xlfn.DAYS(K1131,J1131))</f>
        <v>5</v>
      </c>
      <c r="P1131" s="195">
        <v>404947</v>
      </c>
      <c r="Q1131" s="12"/>
      <c r="R1131" s="195">
        <v>168499</v>
      </c>
      <c r="S1131" s="69">
        <v>221</v>
      </c>
      <c r="T1131" s="65" t="s">
        <v>1029</v>
      </c>
      <c r="U1131" s="120">
        <v>97.67</v>
      </c>
      <c r="V1131" s="69">
        <v>4604</v>
      </c>
      <c r="W1131" s="47" t="str">
        <f>IFERROR(VLOOKUP(V1131, Fornecedores!A:C, 3, FALSE), "")</f>
        <v>CABINE</v>
      </c>
      <c r="X1131" s="43" t="str">
        <f>IFERROR(VLOOKUP(V1131, Fornecedores!A:E, 5, FALSE), "")</f>
        <v>Recife</v>
      </c>
      <c r="Y1131" s="43" t="str">
        <f>IFERROR(VLOOKUP(V1131, Fornecedores!A:F, 6, FALSE), "")</f>
        <v>PE</v>
      </c>
      <c r="Z1131" s="14" t="str">
        <f>IF(H1131=0, "Pedido entregue!", "Pendente")</f>
        <v>Pedido entregue!</v>
      </c>
      <c r="AA1131" s="49"/>
      <c r="AB1131" s="58" t="str">
        <f>IF(Z1131="Pedido Entregue!", IF(AA1131=1, "Retirado do Almoxarifado", IF(AA1131=2, "Material devolvido", "Aguardando retirada")), IF(Z1131="Pendente", "Entrega pendente", ""))</f>
        <v>Aguardando retirada</v>
      </c>
      <c r="AC1131" s="18">
        <v>1</v>
      </c>
      <c r="AD1131" s="18">
        <f>AC1131/SUMIF($P:$P,P1131,$AC:$AC)</f>
        <v>1</v>
      </c>
      <c r="AE1131" s="18">
        <f>IF(R1131=0,0,AC1131/SUMIF($R:$R,R1131,$AC:$AC))</f>
        <v>0.5</v>
      </c>
      <c r="AF1131" s="18">
        <f>IF(R1131=0,1,0)</f>
        <v>0</v>
      </c>
      <c r="AH1131" t="str">
        <f>TEXT(J1131,"MMMM")</f>
        <v>maio</v>
      </c>
    </row>
    <row r="1132" spans="1:34" ht="12.75" hidden="1" customHeight="1" x14ac:dyDescent="0.25">
      <c r="A1132" s="90" t="str">
        <f>IF(C1132="Oficina Diversos","Oficina Geral",
IF(ISNUMBER(FIND("Estoque - Colhedoras",C1132)),"Colhedoras",IF(ISNUMBER(FIND("Caldeiraria",C1132)),"Caldeiraria",IF(ISNUMBER(FIND("Borracharia",C1132)),"Borracharia",IF(ISNUMBER(FIND("Lubrificação",C1132)),"Lubrificação",
IF(ISNUMBER(FIND("Estoque - Carregadeiras",C1132)),"Carregadeiras",IF(ISNUMBER(FIND("Estoque - Veic. Leves",C1132)),"Veic. Leves",
IF(ISNUMBER(FIND("Estoque - Caminhões",C1132)),"Caminhões",IF(ISNUMBER(FIND("Estoque - Transbordos",C1132)),"Transbordos",
IF(ISNUMBER(FIND("Estoque - Tratores",C1132)),"Tratores",
IF(ISNUMBER(FIND("Estoque - Máquinas pesadas",C1132)),"Máquinas pesadas",
IF(ISNUMBER(FIND("Estoque - Reboques",C1132)),"Reboques",
IF(C1132="Estoque","Estoque",
IF(AND(ISNUMBER(C1132),C1132&gt;1000,C1132&lt;2000),"Caminhões",
IF(AND(ISNUMBER(C1132),C1132&gt;2000,C1132&lt;3000),"Tratores",
IF(AND(ISNUMBER(C1132),C1132&gt;3000,C1132&lt;4000),"Carregadeiras",
IF(AND(ISNUMBER(C1132),C1132&gt;4000,C1132&lt;5000),"Máquinas pesadas",
IF(AND(ISNUMBER(C1132),C1132&gt;5000,C1132&lt;6000),"Colhedoras",
IF(AND(ISNUMBER(C1132),C1132&gt;7000,C1132&lt;8000),"Irrigação",
IF(AND(ISNUMBER(C1132),C1132&gt;8000,C1132&lt;9000),"Reboques",IF(AND(ISNUMBER(C1132),C1132&gt;0,C1132&lt;1000),"Veic. Leves","")))))))))))))))))))))</f>
        <v>Caminhões</v>
      </c>
      <c r="B1132" s="111"/>
      <c r="C1132" s="126">
        <v>1040</v>
      </c>
      <c r="D1132" s="2">
        <v>43240</v>
      </c>
      <c r="E1132" s="3" t="s">
        <v>20117</v>
      </c>
      <c r="F1132" s="101" t="str">
        <f>IF(ISBLANK(K1132), "Apenas Solicitação", "Tem OC")</f>
        <v>Tem OC</v>
      </c>
      <c r="G1132" s="2">
        <v>1</v>
      </c>
      <c r="H1132" s="102">
        <f>G1132-I1132</f>
        <v>0</v>
      </c>
      <c r="I1132" s="103">
        <v>1</v>
      </c>
      <c r="J1132" s="4">
        <v>45813</v>
      </c>
      <c r="K1132" s="180">
        <v>45819</v>
      </c>
      <c r="L1132" s="3" t="s">
        <v>20151</v>
      </c>
      <c r="M1132" s="104" t="str">
        <f ca="1">IF(OR(N1132="", N1132=0), "", IF(N1132&gt;TODAY(), "No prazo", "Atrasado"))</f>
        <v>Atrasado</v>
      </c>
      <c r="N1132" s="104">
        <f>IFERROR(K1132 + VALUE(LEFT(L1132, FIND(" ", L1132) - 1)), "")</f>
        <v>45819</v>
      </c>
      <c r="O1132" s="105">
        <f>IF(_xlfn.DAYS(K1132,J1132)&lt;0, "Aguardando OC", _xlfn.DAYS(K1132,J1132))</f>
        <v>6</v>
      </c>
      <c r="P1132" s="14">
        <v>406157</v>
      </c>
      <c r="Q1132" s="12"/>
      <c r="R1132" s="14">
        <v>168983</v>
      </c>
      <c r="S1132" s="2">
        <v>221</v>
      </c>
      <c r="T1132" s="65" t="s">
        <v>1029</v>
      </c>
      <c r="U1132" s="21">
        <v>144.69999999999999</v>
      </c>
      <c r="V1132" s="2">
        <v>2528</v>
      </c>
      <c r="W1132" s="117" t="str">
        <f>IFERROR(VLOOKUP(V1132, Fornecedores!A:C, 3, FALSE), "")</f>
        <v xml:space="preserve">REDIESEL            </v>
      </c>
      <c r="X1132" s="105" t="str">
        <f>IFERROR(VLOOKUP(V1132, Fornecedores!A:E, 5, FALSE), "")</f>
        <v>Jaboatão dos Guararapes</v>
      </c>
      <c r="Y1132" s="105" t="str">
        <f>IFERROR(VLOOKUP(V1132, Fornecedores!A:F, 6, FALSE), "")</f>
        <v>PE</v>
      </c>
      <c r="Z1132" s="101" t="str">
        <f>IF(H1132=0, "Pedido entregue!", "Pendente")</f>
        <v>Pedido entregue!</v>
      </c>
      <c r="AA1132" s="119"/>
      <c r="AB1132" s="132" t="str">
        <f>IF(Z1132="Pedido Entregue!", IF(AA1132=1, "Retirado do Almoxarifado", IF(AA1132=2, "Material devolvido", "Aguardando retirada")), IF(Z1132="Pendente", "Entrega pendente", ""))</f>
        <v>Aguardando retirada</v>
      </c>
      <c r="AC1132" s="18">
        <v>1</v>
      </c>
      <c r="AD1132" s="18">
        <f>AC1132/SUMIF($P:$P,P1132,$AC:$AC)</f>
        <v>1</v>
      </c>
      <c r="AE1132" s="18">
        <f>IF(R1132=0,0,AC1132/SUMIF($R:$R,R1132,$AC:$AC))</f>
        <v>0.5</v>
      </c>
      <c r="AF1132" s="18">
        <f>IF(R1132=0,1,0)</f>
        <v>0</v>
      </c>
      <c r="AH1132" t="str">
        <f>TEXT(J1132,"MMMM")</f>
        <v>junho</v>
      </c>
    </row>
    <row r="1133" spans="1:34" ht="12.75" hidden="1" customHeight="1" x14ac:dyDescent="0.25">
      <c r="A1133" s="90" t="str">
        <f>IF(C1133="Oficina Diversos","Oficina Geral",
IF(ISNUMBER(FIND("Estoque - Colhedoras",C1133)),"Colhedoras",IF(ISNUMBER(FIND("Caldeiraria",C1133)),"Caldeiraria",IF(ISNUMBER(FIND("Borracharia",C1133)),"Borracharia",IF(ISNUMBER(FIND("Lubrificação",C1133)),"Lubrificação",
IF(ISNUMBER(FIND("Estoque - Carregadeiras",C1133)),"Carregadeiras",IF(ISNUMBER(FIND("Estoque - Veic. Leves",C1133)),"Veic. Leves",
IF(ISNUMBER(FIND("Estoque - Caminhões",C1133)),"Caminhões",IF(ISNUMBER(FIND("Estoque - Transbordos",C1133)),"Transbordos",
IF(ISNUMBER(FIND("Estoque - Tratores",C1133)),"Tratores",
IF(ISNUMBER(FIND("Estoque - Máquinas pesadas",C1133)),"Máquinas pesadas",
IF(ISNUMBER(FIND("Estoque - Reboques",C1133)),"Reboques",
IF(C1133="Estoque","Estoque",
IF(AND(ISNUMBER(C1133),C1133&gt;1000,C1133&lt;2000),"Caminhões",
IF(AND(ISNUMBER(C1133),C1133&gt;2000,C1133&lt;3000),"Tratores",
IF(AND(ISNUMBER(C1133),C1133&gt;3000,C1133&lt;4000),"Carregadeiras",
IF(AND(ISNUMBER(C1133),C1133&gt;4000,C1133&lt;5000),"Máquinas pesadas",
IF(AND(ISNUMBER(C1133),C1133&gt;5000,C1133&lt;6000),"Colhedoras",
IF(AND(ISNUMBER(C1133),C1133&gt;7000,C1133&lt;8000),"Irrigação",
IF(AND(ISNUMBER(C1133),C1133&gt;8000,C1133&lt;9000),"Reboques",IF(AND(ISNUMBER(C1133),C1133&gt;0,C1133&lt;1000),"Veic. Leves","")))))))))))))))))))))</f>
        <v>Caminhões</v>
      </c>
      <c r="B1133" s="111"/>
      <c r="C1133" s="140">
        <v>1045</v>
      </c>
      <c r="D1133" s="139">
        <v>43240</v>
      </c>
      <c r="E1133" s="141" t="s">
        <v>20117</v>
      </c>
      <c r="F1133" s="101" t="str">
        <f>IF(ISBLANK(K1133), "Apenas Solicitação", "Tem OC")</f>
        <v>Tem OC</v>
      </c>
      <c r="G1133" s="139">
        <v>2</v>
      </c>
      <c r="H1133" s="102">
        <f>G1133-I1133</f>
        <v>0</v>
      </c>
      <c r="I1133" s="103">
        <v>2</v>
      </c>
      <c r="J1133" s="142">
        <v>45819</v>
      </c>
      <c r="K1133" s="182">
        <v>45824</v>
      </c>
      <c r="L1133" s="141" t="s">
        <v>20151</v>
      </c>
      <c r="M1133" s="104" t="str">
        <f ca="1">IF(OR(N1133="", N1133=0), "", IF(N1133&gt;TODAY(), "No prazo", "Atrasado"))</f>
        <v>Atrasado</v>
      </c>
      <c r="N1133" s="104">
        <f>IFERROR(K1133 + VALUE(LEFT(L1133, FIND(" ", L1133) - 1)), "")</f>
        <v>45824</v>
      </c>
      <c r="O1133" s="105">
        <f>IF(_xlfn.DAYS(K1133,J1133)&lt;0, "Aguardando OC", _xlfn.DAYS(K1133,J1133))</f>
        <v>5</v>
      </c>
      <c r="P1133" s="199">
        <v>406861</v>
      </c>
      <c r="Q1133" s="12"/>
      <c r="R1133" s="199">
        <v>169124</v>
      </c>
      <c r="S1133" s="139">
        <v>221</v>
      </c>
      <c r="T1133" s="65" t="s">
        <v>1029</v>
      </c>
      <c r="U1133" s="165">
        <v>102.53</v>
      </c>
      <c r="V1133" s="139">
        <v>2528</v>
      </c>
      <c r="W1133" s="117" t="str">
        <f>IFERROR(VLOOKUP(V1133, Fornecedores!A:C, 3, FALSE), "")</f>
        <v xml:space="preserve">REDIESEL            </v>
      </c>
      <c r="X1133" s="105" t="str">
        <f>IFERROR(VLOOKUP(V1133, Fornecedores!A:E, 5, FALSE), "")</f>
        <v>Jaboatão dos Guararapes</v>
      </c>
      <c r="Y1133" s="105" t="str">
        <f>IFERROR(VLOOKUP(V1133, Fornecedores!A:F, 6, FALSE), "")</f>
        <v>PE</v>
      </c>
      <c r="Z1133" s="101" t="str">
        <f>IF(H1133=0, "Pedido entregue!", "Pendente")</f>
        <v>Pedido entregue!</v>
      </c>
      <c r="AA1133" s="119"/>
      <c r="AB1133" s="132" t="str">
        <f>IF(Z1133="Pedido Entregue!", IF(AA1133=1, "Retirado do Almoxarifado", IF(AA1133=2, "Material devolvido", "Aguardando retirada")), IF(Z1133="Pendente", "Entrega pendente", ""))</f>
        <v>Aguardando retirada</v>
      </c>
      <c r="AC1133" s="18">
        <v>1</v>
      </c>
      <c r="AD1133" s="18">
        <f>AC1133/SUMIF($P:$P,P1133,$AC:$AC)</f>
        <v>1</v>
      </c>
      <c r="AE1133" s="18">
        <f>IF(R1133=0,0,AC1133/SUMIF($R:$R,R1133,$AC:$AC))</f>
        <v>1</v>
      </c>
      <c r="AF1133" s="18">
        <f>IF(R1133=0,1,0)</f>
        <v>0</v>
      </c>
      <c r="AH1133" t="str">
        <f>TEXT(J1133,"MMMM")</f>
        <v>junho</v>
      </c>
    </row>
    <row r="1134" spans="1:34" ht="12.75" hidden="1" customHeight="1" x14ac:dyDescent="0.25">
      <c r="A1134" s="90" t="str">
        <f>IF(C1134="Oficina Diversos","Oficina Geral",
IF(ISNUMBER(FIND("Estoque - Colhedoras",C1134)),"Colhedoras",IF(ISNUMBER(FIND("Caldeiraria",C1134)),"Caldeiraria",IF(ISNUMBER(FIND("Borracharia",C1134)),"Borracharia",IF(ISNUMBER(FIND("Lubrificação",C1134)),"Lubrificação",
IF(ISNUMBER(FIND("Estoque - Carregadeiras",C1134)),"Carregadeiras",IF(ISNUMBER(FIND("Estoque - Veic. Leves",C1134)),"Veic. Leves",
IF(ISNUMBER(FIND("Estoque - Caminhões",C1134)),"Caminhões",IF(ISNUMBER(FIND("Estoque - Transbordos",C1134)),"Transbordos",
IF(ISNUMBER(FIND("Estoque - Tratores",C1134)),"Tratores",
IF(ISNUMBER(FIND("Estoque - Máquinas pesadas",C1134)),"Máquinas pesadas",
IF(ISNUMBER(FIND("Estoque - Reboques",C1134)),"Reboques",
IF(C1134="Estoque","Estoque",
IF(AND(ISNUMBER(C1134),C1134&gt;1000,C1134&lt;2000),"Caminhões",
IF(AND(ISNUMBER(C1134),C1134&gt;2000,C1134&lt;3000),"Tratores",
IF(AND(ISNUMBER(C1134),C1134&gt;3000,C1134&lt;4000),"Carregadeiras",
IF(AND(ISNUMBER(C1134),C1134&gt;4000,C1134&lt;5000),"Máquinas pesadas",
IF(AND(ISNUMBER(C1134),C1134&gt;5000,C1134&lt;6000),"Colhedoras",
IF(AND(ISNUMBER(C1134),C1134&gt;7000,C1134&lt;8000),"Irrigação",
IF(AND(ISNUMBER(C1134),C1134&gt;8000,C1134&lt;9000),"Reboques",IF(AND(ISNUMBER(C1134),C1134&gt;0,C1134&lt;1000),"Veic. Leves","")))))))))))))))))))))</f>
        <v>Caminhões</v>
      </c>
      <c r="B1134" s="111"/>
      <c r="C1134" s="171">
        <v>1035</v>
      </c>
      <c r="D1134" s="170">
        <v>43240</v>
      </c>
      <c r="E1134" s="173" t="s">
        <v>20117</v>
      </c>
      <c r="F1134" s="101" t="str">
        <f>IF(ISBLANK(K1134), "Apenas Solicitação", "Tem OC")</f>
        <v>Tem OC</v>
      </c>
      <c r="G1134" s="170">
        <v>2</v>
      </c>
      <c r="H1134" s="102">
        <f>G1134-I1134</f>
        <v>0</v>
      </c>
      <c r="I1134" s="103">
        <v>2</v>
      </c>
      <c r="J1134" s="174">
        <v>45845</v>
      </c>
      <c r="K1134" s="213">
        <v>45850</v>
      </c>
      <c r="L1134" s="173" t="s">
        <v>20151</v>
      </c>
      <c r="M1134" s="104" t="str">
        <f ca="1">IF(OR(N1134="", N1134=0), "", IF(N1134&gt;TODAY(), "No prazo", "Atrasado"))</f>
        <v>Atrasado</v>
      </c>
      <c r="N1134" s="104">
        <f>IFERROR(K1134 + VALUE(LEFT(L1134, FIND(" ", L1134) - 1)), "")</f>
        <v>45850</v>
      </c>
      <c r="O1134" s="105">
        <f>IF(_xlfn.DAYS(K1134,J1134)&lt;0, "Aguardando OC", _xlfn.DAYS(K1134,J1134))</f>
        <v>5</v>
      </c>
      <c r="P1134" s="201">
        <v>410516</v>
      </c>
      <c r="Q1134" s="12"/>
      <c r="R1134" s="212">
        <v>170830</v>
      </c>
      <c r="S1134" s="2">
        <v>221</v>
      </c>
      <c r="T1134" s="65" t="s">
        <v>1029</v>
      </c>
      <c r="U1134" s="170">
        <v>102.53</v>
      </c>
      <c r="V1134" s="170">
        <v>2528</v>
      </c>
      <c r="W1134" s="117" t="str">
        <f>IFERROR(VLOOKUP(V1134, Fornecedores!A:C, 3, FALSE), "")</f>
        <v xml:space="preserve">REDIESEL            </v>
      </c>
      <c r="X1134" s="105" t="str">
        <f>IFERROR(VLOOKUP(V1134, Fornecedores!A:E, 5, FALSE), "")</f>
        <v>Jaboatão dos Guararapes</v>
      </c>
      <c r="Y1134" s="105" t="str">
        <f>IFERROR(VLOOKUP(V1134, Fornecedores!A:F, 6, FALSE), "")</f>
        <v>PE</v>
      </c>
      <c r="Z1134" s="101" t="str">
        <f>IF(H1134=0, "Pedido entregue!", "Pendente")</f>
        <v>Pedido entregue!</v>
      </c>
      <c r="AA1134" s="119"/>
      <c r="AB1134" s="132" t="str">
        <f>IF(Z1134="Pedido Entregue!", IF(AA1134=1, "Retirado do Almoxarifado", IF(AA1134=2, "Material devolvido", "Aguardando retirada")), IF(Z1134="Pendente", "Entrega pendente", ""))</f>
        <v>Aguardando retirada</v>
      </c>
      <c r="AC1134" s="18">
        <v>1</v>
      </c>
      <c r="AD1134" s="18">
        <f>AC1134/SUMIF($P:$P,P1134,$AC:$AC)</f>
        <v>1</v>
      </c>
      <c r="AE1134" s="18">
        <f>IF(R1134=0,0,AC1134/SUMIF($R:$R,R1134,$AC:$AC))</f>
        <v>7.6923076923076927E-2</v>
      </c>
      <c r="AF1134" s="18">
        <f>IF(R1134=0,1,0)</f>
        <v>0</v>
      </c>
      <c r="AH1134" t="str">
        <f>TEXT(J1134,"MMMM")</f>
        <v>julho</v>
      </c>
    </row>
    <row r="1135" spans="1:34" ht="12.75" customHeight="1" x14ac:dyDescent="0.25">
      <c r="A1135" s="90" t="str">
        <f>IF(C1135="Oficina Diversos","Oficina Geral",
IF(ISNUMBER(FIND("Estoque - Colhedoras",C1135)),"Colhedoras",IF(ISNUMBER(FIND("Caldeiraria",C1135)),"Caldeiraria",IF(ISNUMBER(FIND("Borracharia",C1135)),"Borracharia",IF(ISNUMBER(FIND("Lubrificação",C1135)),"Lubrificação",
IF(ISNUMBER(FIND("Estoque - Carregadeiras",C1135)),"Carregadeiras",IF(ISNUMBER(FIND("Estoque - Veic. Leves",C1135)),"Veic. Leves",
IF(ISNUMBER(FIND("Estoque - Caminhões",C1135)),"Caminhões",IF(ISNUMBER(FIND("Estoque - Transbordos",C1135)),"Transbordos",
IF(ISNUMBER(FIND("Estoque - Tratores",C1135)),"Tratores",
IF(ISNUMBER(FIND("Estoque - Máquinas pesadas",C1135)),"Máquinas pesadas",
IF(ISNUMBER(FIND("Estoque - Reboques",C1135)),"Reboques",
IF(C1135="Estoque","Estoque",
IF(AND(ISNUMBER(C1135),C1135&gt;1000,C1135&lt;2000),"Caminhões",
IF(AND(ISNUMBER(C1135),C1135&gt;2000,C1135&lt;3000),"Tratores",
IF(AND(ISNUMBER(C1135),C1135&gt;3000,C1135&lt;4000),"Carregadeiras",
IF(AND(ISNUMBER(C1135),C1135&gt;4000,C1135&lt;5000),"Máquinas pesadas",
IF(AND(ISNUMBER(C1135),C1135&gt;5000,C1135&lt;6000),"Colhedoras",
IF(AND(ISNUMBER(C1135),C1135&gt;7000,C1135&lt;8000),"Irrigação",
IF(AND(ISNUMBER(C1135),C1135&gt;8000,C1135&lt;9000),"Reboques",IF(AND(ISNUMBER(C1135),C1135&gt;0,C1135&lt;1000),"Veic. Leves","")))))))))))))))))))))</f>
        <v>Caminhões</v>
      </c>
      <c r="B1135" s="210"/>
      <c r="C1135" s="144">
        <v>1036</v>
      </c>
      <c r="D1135" s="143">
        <v>43240</v>
      </c>
      <c r="E1135" s="146" t="s">
        <v>20117</v>
      </c>
      <c r="F1135" s="101" t="str">
        <f>IF(ISBLANK(K1135), "Apenas Solicitação", "Tem OC")</f>
        <v>Apenas Solicitação</v>
      </c>
      <c r="G1135" s="143">
        <v>1</v>
      </c>
      <c r="H1135" s="102">
        <f>G1135-I1135</f>
        <v>1</v>
      </c>
      <c r="I1135" s="103"/>
      <c r="J1135" s="147">
        <v>45826</v>
      </c>
      <c r="K1135" s="200"/>
      <c r="L1135" s="146"/>
      <c r="M1135" s="104" t="str">
        <f ca="1">IF(OR(N1135="", N1135=0), "", IF(N1135&gt;TODAY(), "No prazo", "Atrasado"))</f>
        <v/>
      </c>
      <c r="N1135" s="104" t="str">
        <f>IFERROR(K1135 + VALUE(LEFT(L1135, FIND(" ", L1135) - 1)), "")</f>
        <v/>
      </c>
      <c r="O1135" s="105" t="str">
        <f>IF(_xlfn.DAYS(K1135,J1135)&lt;0, "Aguardando OC", _xlfn.DAYS(K1135,J1135))</f>
        <v>Aguardando OC</v>
      </c>
      <c r="P1135" s="200">
        <v>408316</v>
      </c>
      <c r="Q1135" s="12"/>
      <c r="R1135" s="200">
        <v>0</v>
      </c>
      <c r="S1135" s="143">
        <v>221</v>
      </c>
      <c r="T1135" s="65" t="s">
        <v>1029</v>
      </c>
      <c r="U1135" s="164">
        <v>102.54</v>
      </c>
      <c r="V1135" s="143"/>
      <c r="W1135" s="117" t="str">
        <f>IFERROR(VLOOKUP(V1135, Fornecedores!A:C, 3, FALSE), "")</f>
        <v/>
      </c>
      <c r="X1135" s="105" t="str">
        <f>IFERROR(VLOOKUP(V1135, Fornecedores!A:E, 5, FALSE), "")</f>
        <v/>
      </c>
      <c r="Y1135" s="105" t="str">
        <f>IFERROR(VLOOKUP(V1135, Fornecedores!A:F, 6, FALSE), "")</f>
        <v/>
      </c>
      <c r="Z1135" s="101" t="str">
        <f>IF(H1135=0, "Pedido entregue!", "Pendente")</f>
        <v>Pendente</v>
      </c>
      <c r="AA1135" s="119"/>
      <c r="AB1135" s="132" t="str">
        <f>IF(Z1135="Pedido Entregue!", IF(AA1135=1, "Retirado do Almoxarifado", IF(AA1135=2, "Material devolvido", "Aguardando retirada")), IF(Z1135="Pendente", "Entrega pendente", ""))</f>
        <v>Entrega pendente</v>
      </c>
      <c r="AC1135" s="18">
        <v>1</v>
      </c>
      <c r="AD1135" s="18">
        <f>AC1135/SUMIF($P:$P,P1135,$AC:$AC)</f>
        <v>1</v>
      </c>
      <c r="AE1135" s="18">
        <f>IF(R1135=0,0,AC1135/SUMIF($R:$R,R1135,$AC:$AC))</f>
        <v>0</v>
      </c>
      <c r="AF1135" s="18">
        <f>IF(R1135=0,1,0)</f>
        <v>1</v>
      </c>
      <c r="AH1135" t="str">
        <f>TEXT(J1135,"MMMM")</f>
        <v>junho</v>
      </c>
    </row>
    <row r="1136" spans="1:34" ht="12.75" hidden="1" customHeight="1" x14ac:dyDescent="0.25">
      <c r="A1136" s="90" t="str">
        <f>IF(C1136="Oficina Diversos","Oficina Geral",
IF(ISNUMBER(FIND("Estoque - Colhedoras",C1136)),"Colhedoras",IF(ISNUMBER(FIND("Caldeiraria",C1136)),"Caldeiraria",IF(ISNUMBER(FIND("Borracharia",C1136)),"Borracharia",IF(ISNUMBER(FIND("Lubrificação",C1136)),"Lubrificação",
IF(ISNUMBER(FIND("Estoque - Carregadeiras",C1136)),"Carregadeiras",IF(ISNUMBER(FIND("Estoque - Veic. Leves",C1136)),"Veic. Leves",
IF(ISNUMBER(FIND("Estoque - Caminhões",C1136)),"Caminhões",IF(ISNUMBER(FIND("Estoque - Transbordos",C1136)),"Transbordos",
IF(ISNUMBER(FIND("Estoque - Tratores",C1136)),"Tratores",
IF(ISNUMBER(FIND("Estoque - Máquinas pesadas",C1136)),"Máquinas pesadas",
IF(ISNUMBER(FIND("Estoque - Reboques",C1136)),"Reboques",
IF(C1136="Estoque","Estoque",
IF(AND(ISNUMBER(C1136),C1136&gt;1000,C1136&lt;2000),"Caminhões",
IF(AND(ISNUMBER(C1136),C1136&gt;2000,C1136&lt;3000),"Tratores",
IF(AND(ISNUMBER(C1136),C1136&gt;3000,C1136&lt;4000),"Carregadeiras",
IF(AND(ISNUMBER(C1136),C1136&gt;4000,C1136&lt;5000),"Máquinas pesadas",
IF(AND(ISNUMBER(C1136),C1136&gt;5000,C1136&lt;6000),"Colhedoras",
IF(AND(ISNUMBER(C1136),C1136&gt;7000,C1136&lt;8000),"Irrigação",
IF(AND(ISNUMBER(C1136),C1136&gt;8000,C1136&lt;9000),"Reboques",IF(AND(ISNUMBER(C1136),C1136&gt;0,C1136&lt;1000),"Veic. Leves","")))))))))))))))))))))</f>
        <v>Caminhões</v>
      </c>
      <c r="B1136" s="215"/>
      <c r="C1136" s="223">
        <v>1042</v>
      </c>
      <c r="D1136" s="2">
        <v>43240</v>
      </c>
      <c r="E1136" s="3" t="s">
        <v>20117</v>
      </c>
      <c r="F1136" s="101" t="str">
        <f>IF(ISBLANK(K1136), "Apenas Solicitação", "Tem OC")</f>
        <v>Tem OC</v>
      </c>
      <c r="G1136" s="2">
        <v>1</v>
      </c>
      <c r="H1136" s="102">
        <f>G1136-I1136</f>
        <v>0</v>
      </c>
      <c r="I1136" s="103">
        <v>1</v>
      </c>
      <c r="J1136" s="4">
        <v>45834</v>
      </c>
      <c r="K1136" s="180">
        <v>45842</v>
      </c>
      <c r="L1136" s="3" t="s">
        <v>20151</v>
      </c>
      <c r="M1136" s="104" t="str">
        <f ca="1">IF(OR(N1136="", N1136=0), "", IF(N1136&gt;TODAY(), "No prazo", "Atrasado"))</f>
        <v>Atrasado</v>
      </c>
      <c r="N1136" s="104">
        <f>IFERROR(K1136 + VALUE(LEFT(L1136, FIND(" ", L1136) - 1)), "")</f>
        <v>45842</v>
      </c>
      <c r="O1136" s="105">
        <f>IF(_xlfn.DAYS(K1136,J1136)&lt;0, "Aguardando OC", _xlfn.DAYS(K1136,J1136))</f>
        <v>8</v>
      </c>
      <c r="P1136" s="14">
        <v>409077</v>
      </c>
      <c r="Q1136" s="12"/>
      <c r="R1136" s="14">
        <v>170419</v>
      </c>
      <c r="S1136" s="2">
        <v>221</v>
      </c>
      <c r="T1136" s="65" t="s">
        <v>1029</v>
      </c>
      <c r="U1136" s="21">
        <v>102.53</v>
      </c>
      <c r="V1136" s="2">
        <v>2528</v>
      </c>
      <c r="W1136" s="117" t="str">
        <f>IFERROR(VLOOKUP(V1136, Fornecedores!A:C, 3, FALSE), "")</f>
        <v xml:space="preserve">REDIESEL            </v>
      </c>
      <c r="X1136" s="105" t="str">
        <f>IFERROR(VLOOKUP(V1136, Fornecedores!A:E, 5, FALSE), "")</f>
        <v>Jaboatão dos Guararapes</v>
      </c>
      <c r="Y1136" s="105" t="str">
        <f>IFERROR(VLOOKUP(V1136, Fornecedores!A:F, 6, FALSE), "")</f>
        <v>PE</v>
      </c>
      <c r="Z1136" s="101" t="str">
        <f>IF(H1136=0, "Pedido entregue!", "Pendente")</f>
        <v>Pedido entregue!</v>
      </c>
      <c r="AA1136" s="119"/>
      <c r="AB1136" s="132" t="str">
        <f>IF(Z1136="Pedido Entregue!", IF(AA1136=1, "Retirado do Almoxarifado", IF(AA1136=2, "Material devolvido", "Aguardando retirada")), IF(Z1136="Pendente", "Entrega pendente", ""))</f>
        <v>Aguardando retirada</v>
      </c>
      <c r="AC1136" s="18">
        <v>1</v>
      </c>
      <c r="AD1136" s="18">
        <f>AC1136/SUMIF($P:$P,P1136,$AC:$AC)</f>
        <v>1</v>
      </c>
      <c r="AE1136" s="18">
        <f>IF(R1136=0,0,AC1136/SUMIF($R:$R,R1136,$AC:$AC))</f>
        <v>0.14285714285714285</v>
      </c>
      <c r="AF1136" s="18">
        <f>IF(R1136=0,1,0)</f>
        <v>0</v>
      </c>
      <c r="AH1136" t="str">
        <f>TEXT(J1136,"MMMM")</f>
        <v>junho</v>
      </c>
    </row>
    <row r="1137" spans="1:34" ht="12.75" hidden="1" customHeight="1" x14ac:dyDescent="0.25">
      <c r="A1137" s="90" t="str">
        <f>IF(C1137="Oficina Diversos","Oficina Geral",
IF(ISNUMBER(FIND("Estoque - Colhedoras",C1137)),"Colhedoras",IF(ISNUMBER(FIND("Caldeiraria",C1137)),"Caldeiraria",IF(ISNUMBER(FIND("Borracharia",C1137)),"Borracharia",IF(ISNUMBER(FIND("Lubrificação",C1137)),"Lubrificação",
IF(ISNUMBER(FIND("Estoque - Carregadeiras",C1137)),"Carregadeiras",IF(ISNUMBER(FIND("Estoque - Veic. Leves",C1137)),"Veic. Leves",
IF(ISNUMBER(FIND("Estoque - Caminhões",C1137)),"Caminhões",IF(ISNUMBER(FIND("Estoque - Transbordos",C1137)),"Transbordos",
IF(ISNUMBER(FIND("Estoque - Tratores",C1137)),"Tratores",
IF(ISNUMBER(FIND("Estoque - Máquinas pesadas",C1137)),"Máquinas pesadas",
IF(ISNUMBER(FIND("Estoque - Reboques",C1137)),"Reboques",
IF(C1137="Estoque","Estoque",
IF(AND(ISNUMBER(C1137),C1137&gt;1000,C1137&lt;2000),"Caminhões",
IF(AND(ISNUMBER(C1137),C1137&gt;2000,C1137&lt;3000),"Tratores",
IF(AND(ISNUMBER(C1137),C1137&gt;3000,C1137&lt;4000),"Carregadeiras",
IF(AND(ISNUMBER(C1137),C1137&gt;4000,C1137&lt;5000),"Máquinas pesadas",
IF(AND(ISNUMBER(C1137),C1137&gt;5000,C1137&lt;6000),"Colhedoras",
IF(AND(ISNUMBER(C1137),C1137&gt;7000,C1137&lt;8000),"Irrigação",
IF(AND(ISNUMBER(C1137),C1137&gt;8000,C1137&lt;9000),"Reboques",IF(AND(ISNUMBER(C1137),C1137&gt;0,C1137&lt;1000),"Veic. Leves","")))))))))))))))))))))</f>
        <v>Tratores</v>
      </c>
      <c r="B1137" s="84"/>
      <c r="C1137" s="2" t="s">
        <v>20063</v>
      </c>
      <c r="D1137" s="34">
        <v>43379</v>
      </c>
      <c r="E1137" s="36" t="s">
        <v>929</v>
      </c>
      <c r="F1137" s="14" t="str">
        <f>IF(ISBLANK(K1137), "Apenas Solicitação", "Tem OC")</f>
        <v>Tem OC</v>
      </c>
      <c r="G1137" s="34">
        <v>20</v>
      </c>
      <c r="H1137" s="37">
        <f>G1137-I1137</f>
        <v>0</v>
      </c>
      <c r="I1137" s="38">
        <v>20</v>
      </c>
      <c r="J1137" s="35">
        <v>45762</v>
      </c>
      <c r="K1137" s="184">
        <v>45776</v>
      </c>
      <c r="L1137" s="35"/>
      <c r="M1137" s="44"/>
      <c r="N1137" s="44" t="str">
        <f>IFERROR(K1137 + VALUE(LEFT(L1137, FIND(" ", L1137) - 1)), "")</f>
        <v/>
      </c>
      <c r="O1137" s="3">
        <f>IF(_xlfn.DAYS(K1137,J1137)&lt;0, "Aguardando OC", _xlfn.DAYS(K1137,J1137))</f>
        <v>14</v>
      </c>
      <c r="P1137" s="193">
        <v>399582</v>
      </c>
      <c r="Q1137" s="57"/>
      <c r="R1137" s="193">
        <v>166902</v>
      </c>
      <c r="S1137" s="34">
        <v>221</v>
      </c>
      <c r="T1137" s="68" t="s">
        <v>1029</v>
      </c>
      <c r="U1137" s="40">
        <v>1.75</v>
      </c>
      <c r="V1137" s="34">
        <v>15702</v>
      </c>
      <c r="W1137" s="47" t="str">
        <f>IFERROR(VLOOKUP(V1137, Fornecedores!A:C, 3, FALSE), "")</f>
        <v>MAQTRAL - PB</v>
      </c>
      <c r="X1137" s="43" t="str">
        <f>IFERROR(VLOOKUP(V1137, Fornecedores!A:E, 5, FALSE), "")</f>
        <v>Bayeux</v>
      </c>
      <c r="Y1137" s="43" t="str">
        <f>IFERROR(VLOOKUP(V1137, Fornecedores!A:F, 6, FALSE), "")</f>
        <v>PB</v>
      </c>
      <c r="Z1137" s="14" t="str">
        <f>IF(H1137=0, "Pedido entregue!", "Pendente")</f>
        <v>Pedido entregue!</v>
      </c>
      <c r="AA1137" s="59"/>
      <c r="AB1137" s="58" t="str">
        <f>IF(Z1137="Pedido Entregue!", IF(AA1137=1, "Retirado do Almoxarifado", IF(AA1137=2, "Material devolvido", "Aguardando retirada")), IF(Z1137="Pendente", "Entrega pendente", ""))</f>
        <v>Aguardando retirada</v>
      </c>
      <c r="AC1137" s="18">
        <v>1</v>
      </c>
      <c r="AD1137" s="18">
        <f>AC1137/SUMIF($P:$P,P1137,$AC:$AC)</f>
        <v>1</v>
      </c>
      <c r="AE1137" s="18">
        <f>IF(R1137=0,0,AC1137/SUMIF($R:$R,R1137,$AC:$AC))</f>
        <v>1</v>
      </c>
      <c r="AF1137" s="18">
        <f>IF(R1137=0,1,0)</f>
        <v>0</v>
      </c>
      <c r="AH1137" t="str">
        <f>TEXT(J1137,"MMMM")</f>
        <v>abril</v>
      </c>
    </row>
    <row r="1138" spans="1:34" ht="12.75" hidden="1" customHeight="1" x14ac:dyDescent="0.25">
      <c r="A1138" s="90" t="str">
        <f>IF(C1138="Oficina Diversos","Oficina Geral",
IF(ISNUMBER(FIND("Estoque - Colhedoras",C1138)),"Colhedoras",IF(ISNUMBER(FIND("Caldeiraria",C1138)),"Caldeiraria",IF(ISNUMBER(FIND("Borracharia",C1138)),"Borracharia",IF(ISNUMBER(FIND("Lubrificação",C1138)),"Lubrificação",
IF(ISNUMBER(FIND("Estoque - Carregadeiras",C1138)),"Carregadeiras",IF(ISNUMBER(FIND("Estoque - Veic. Leves",C1138)),"Veic. Leves",
IF(ISNUMBER(FIND("Estoque - Caminhões",C1138)),"Caminhões",IF(ISNUMBER(FIND("Estoque - Transbordos",C1138)),"Transbordos",
IF(ISNUMBER(FIND("Estoque - Tratores",C1138)),"Tratores",
IF(ISNUMBER(FIND("Estoque - Máquinas pesadas",C1138)),"Máquinas pesadas",
IF(ISNUMBER(FIND("Estoque - Reboques",C1138)),"Reboques",
IF(C1138="Estoque","Estoque",
IF(AND(ISNUMBER(C1138),C1138&gt;1000,C1138&lt;2000),"Caminhões",
IF(AND(ISNUMBER(C1138),C1138&gt;2000,C1138&lt;3000),"Tratores",
IF(AND(ISNUMBER(C1138),C1138&gt;3000,C1138&lt;4000),"Carregadeiras",
IF(AND(ISNUMBER(C1138),C1138&gt;4000,C1138&lt;5000),"Máquinas pesadas",
IF(AND(ISNUMBER(C1138),C1138&gt;5000,C1138&lt;6000),"Colhedoras",
IF(AND(ISNUMBER(C1138),C1138&gt;7000,C1138&lt;8000),"Irrigação",
IF(AND(ISNUMBER(C1138),C1138&gt;8000,C1138&lt;9000),"Reboques",IF(AND(ISNUMBER(C1138),C1138&gt;0,C1138&lt;1000),"Veic. Leves","")))))))))))))))))))))</f>
        <v>Tratores</v>
      </c>
      <c r="B1138" s="39"/>
      <c r="C1138" s="69" t="s">
        <v>20063</v>
      </c>
      <c r="D1138" s="69">
        <v>43379</v>
      </c>
      <c r="E1138" s="70" t="s">
        <v>929</v>
      </c>
      <c r="F1138" s="14" t="str">
        <f>IF(ISBLANK(K1138), "Apenas Solicitação", "Tem OC")</f>
        <v>Tem OC</v>
      </c>
      <c r="G1138" s="69">
        <v>30</v>
      </c>
      <c r="H1138" s="37">
        <f>G1138-I1138</f>
        <v>0</v>
      </c>
      <c r="I1138" s="38">
        <v>30</v>
      </c>
      <c r="J1138" s="71">
        <v>45796</v>
      </c>
      <c r="K1138" s="186">
        <v>45803</v>
      </c>
      <c r="L1138" s="70" t="s">
        <v>20152</v>
      </c>
      <c r="M1138" s="44" t="str">
        <f ca="1">IF(OR(N1138="", N1138=0), "", IF(N1138&gt;TODAY(), "No prazo", "Atrasado"))</f>
        <v>Atrasado</v>
      </c>
      <c r="N1138" s="44">
        <f>IFERROR(K1138 + VALUE(LEFT(L1138, FIND(" ", L1138) - 1)), "")</f>
        <v>45804</v>
      </c>
      <c r="O1138" s="3">
        <f>IF(_xlfn.DAYS(K1138,J1138)&lt;0, "Aguardando OC", _xlfn.DAYS(K1138,J1138))</f>
        <v>7</v>
      </c>
      <c r="P1138" s="195">
        <v>403583</v>
      </c>
      <c r="Q1138" s="12"/>
      <c r="R1138" s="195">
        <v>168155</v>
      </c>
      <c r="S1138" s="69">
        <v>221</v>
      </c>
      <c r="T1138" s="65" t="s">
        <v>1029</v>
      </c>
      <c r="U1138" s="120">
        <v>24.3</v>
      </c>
      <c r="V1138" s="69">
        <v>13341</v>
      </c>
      <c r="W1138" s="47" t="str">
        <f>IFERROR(VLOOKUP(V1138, Fornecedores!A:C, 3, FALSE), "")</f>
        <v>DISMA DISTRIBUIDORA</v>
      </c>
      <c r="X1138" s="43" t="str">
        <f>IFERROR(VLOOKUP(V1138, Fornecedores!A:E, 5, FALSE), "")</f>
        <v>Araçatuba</v>
      </c>
      <c r="Y1138" s="43" t="str">
        <f>IFERROR(VLOOKUP(V1138, Fornecedores!A:F, 6, FALSE), "")</f>
        <v>SP</v>
      </c>
      <c r="Z1138" s="14" t="str">
        <f>IF(H1138=0, "Pedido entregue!", "Pendente")</f>
        <v>Pedido entregue!</v>
      </c>
      <c r="AA1138" s="49"/>
      <c r="AB1138" s="58" t="str">
        <f>IF(Z1138="Pedido Entregue!", IF(AA1138=1, "Retirado do Almoxarifado", IF(AA1138=2, "Material devolvido", "Aguardando retirada")), IF(Z1138="Pendente", "Entrega pendente", ""))</f>
        <v>Aguardando retirada</v>
      </c>
      <c r="AC1138" s="18">
        <v>1</v>
      </c>
      <c r="AD1138" s="18">
        <f>AC1138/SUMIF($P:$P,P1138,$AC:$AC)</f>
        <v>1</v>
      </c>
      <c r="AE1138" s="18">
        <f>IF(R1138=0,0,AC1138/SUMIF($R:$R,R1138,$AC:$AC))</f>
        <v>0.5</v>
      </c>
      <c r="AF1138" s="18">
        <f>IF(R1138=0,1,0)</f>
        <v>0</v>
      </c>
      <c r="AH1138" t="str">
        <f>TEXT(J1138,"MMMM")</f>
        <v>maio</v>
      </c>
    </row>
    <row r="1139" spans="1:34" ht="12.75" hidden="1" customHeight="1" x14ac:dyDescent="0.25">
      <c r="A1139" s="90" t="str">
        <f>IF(C1139="Oficina Diversos","Oficina Geral",
IF(ISNUMBER(FIND("Estoque - Colhedoras",C1139)),"Colhedoras",IF(ISNUMBER(FIND("Caldeiraria",C1139)),"Caldeiraria",IF(ISNUMBER(FIND("Borracharia",C1139)),"Borracharia",IF(ISNUMBER(FIND("Lubrificação",C1139)),"Lubrificação",
IF(ISNUMBER(FIND("Estoque - Carregadeiras",C1139)),"Carregadeiras",IF(ISNUMBER(FIND("Estoque - Veic. Leves",C1139)),"Veic. Leves",
IF(ISNUMBER(FIND("Estoque - Caminhões",C1139)),"Caminhões",IF(ISNUMBER(FIND("Estoque - Transbordos",C1139)),"Transbordos",
IF(ISNUMBER(FIND("Estoque - Tratores",C1139)),"Tratores",
IF(ISNUMBER(FIND("Estoque - Máquinas pesadas",C1139)),"Máquinas pesadas",
IF(ISNUMBER(FIND("Estoque - Reboques",C1139)),"Reboques",
IF(C1139="Estoque","Estoque",
IF(AND(ISNUMBER(C1139),C1139&gt;1000,C1139&lt;2000),"Caminhões",
IF(AND(ISNUMBER(C1139),C1139&gt;2000,C1139&lt;3000),"Tratores",
IF(AND(ISNUMBER(C1139),C1139&gt;3000,C1139&lt;4000),"Carregadeiras",
IF(AND(ISNUMBER(C1139),C1139&gt;4000,C1139&lt;5000),"Máquinas pesadas",
IF(AND(ISNUMBER(C1139),C1139&gt;5000,C1139&lt;6000),"Colhedoras",
IF(AND(ISNUMBER(C1139),C1139&gt;7000,C1139&lt;8000),"Irrigação",
IF(AND(ISNUMBER(C1139),C1139&gt;8000,C1139&lt;9000),"Reboques",IF(AND(ISNUMBER(C1139),C1139&gt;0,C1139&lt;1000),"Veic. Leves","")))))))))))))))))))))</f>
        <v>Tratores</v>
      </c>
      <c r="B1139" s="39"/>
      <c r="C1139" s="69">
        <v>2037</v>
      </c>
      <c r="D1139" s="69">
        <v>43379</v>
      </c>
      <c r="E1139" s="70" t="s">
        <v>929</v>
      </c>
      <c r="F1139" s="14" t="str">
        <f>IF(ISBLANK(K1139), "Apenas Solicitação", "Tem OC")</f>
        <v>Tem OC</v>
      </c>
      <c r="G1139" s="69">
        <v>8</v>
      </c>
      <c r="H1139" s="37">
        <f>G1139-I1139</f>
        <v>0</v>
      </c>
      <c r="I1139" s="38">
        <v>8</v>
      </c>
      <c r="J1139" s="71">
        <v>45803</v>
      </c>
      <c r="K1139" s="186">
        <v>45805</v>
      </c>
      <c r="L1139" s="70"/>
      <c r="M1139" s="44" t="str">
        <f ca="1">IF(OR(N1139="", N1139=0), "", IF(N1139&gt;TODAY(), "No prazo", "Atrasado"))</f>
        <v/>
      </c>
      <c r="N1139" s="44" t="str">
        <f>IFERROR(K1139 + VALUE(LEFT(L1139, FIND(" ", L1139) - 1)), "")</f>
        <v/>
      </c>
      <c r="O1139" s="3">
        <f>IF(_xlfn.DAYS(K1139,J1139)&lt;0, "Aguardando OC", _xlfn.DAYS(K1139,J1139))</f>
        <v>2</v>
      </c>
      <c r="P1139" s="195">
        <v>404507</v>
      </c>
      <c r="Q1139" s="12"/>
      <c r="R1139" s="195">
        <v>168299</v>
      </c>
      <c r="S1139" s="69">
        <v>221</v>
      </c>
      <c r="T1139" s="65" t="s">
        <v>1029</v>
      </c>
      <c r="U1139" s="120">
        <v>6.4</v>
      </c>
      <c r="V1139" s="69">
        <v>13341</v>
      </c>
      <c r="W1139" s="47" t="str">
        <f>IFERROR(VLOOKUP(V1139, Fornecedores!A:C, 3, FALSE), "")</f>
        <v>DISMA DISTRIBUIDORA</v>
      </c>
      <c r="X1139" s="43" t="str">
        <f>IFERROR(VLOOKUP(V1139, Fornecedores!A:E, 5, FALSE), "")</f>
        <v>Araçatuba</v>
      </c>
      <c r="Y1139" s="43" t="str">
        <f>IFERROR(VLOOKUP(V1139, Fornecedores!A:F, 6, FALSE), "")</f>
        <v>SP</v>
      </c>
      <c r="Z1139" s="14" t="str">
        <f>IF(H1139=0, "Pedido entregue!", "Pendente")</f>
        <v>Pedido entregue!</v>
      </c>
      <c r="AA1139" s="49"/>
      <c r="AB1139" s="58" t="str">
        <f>IF(Z1139="Pedido Entregue!", IF(AA1139=1, "Retirado do Almoxarifado", IF(AA1139=2, "Material devolvido", "Aguardando retirada")), IF(Z1139="Pendente", "Entrega pendente", ""))</f>
        <v>Aguardando retirada</v>
      </c>
      <c r="AC1139" s="18">
        <v>1</v>
      </c>
      <c r="AD1139" s="18">
        <f>AC1139/SUMIF($P:$P,P1139,$AC:$AC)</f>
        <v>1</v>
      </c>
      <c r="AE1139" s="18">
        <f>IF(R1139=0,0,AC1139/SUMIF($R:$R,R1139,$AC:$AC))</f>
        <v>0.33333333333333331</v>
      </c>
      <c r="AF1139" s="18">
        <f>IF(R1139=0,1,0)</f>
        <v>0</v>
      </c>
      <c r="AH1139" t="str">
        <f>TEXT(J1139,"MMMM")</f>
        <v>maio</v>
      </c>
    </row>
    <row r="1140" spans="1:34" ht="12.75" hidden="1" customHeight="1" x14ac:dyDescent="0.25">
      <c r="A1140" s="90" t="str">
        <f>IF(C1140="Oficina Diversos","Oficina Geral",
IF(ISNUMBER(FIND("Estoque - Colhedoras",C1140)),"Colhedoras",IF(ISNUMBER(FIND("Caldeiraria",C1140)),"Caldeiraria",IF(ISNUMBER(FIND("Borracharia",C1140)),"Borracharia",IF(ISNUMBER(FIND("Lubrificação",C1140)),"Lubrificação",
IF(ISNUMBER(FIND("Estoque - Carregadeiras",C1140)),"Carregadeiras",IF(ISNUMBER(FIND("Estoque - Veic. Leves",C1140)),"Veic. Leves",
IF(ISNUMBER(FIND("Estoque - Caminhões",C1140)),"Caminhões",IF(ISNUMBER(FIND("Estoque - Transbordos",C1140)),"Transbordos",
IF(ISNUMBER(FIND("Estoque - Tratores",C1140)),"Tratores",
IF(ISNUMBER(FIND("Estoque - Máquinas pesadas",C1140)),"Máquinas pesadas",
IF(ISNUMBER(FIND("Estoque - Reboques",C1140)),"Reboques",
IF(C1140="Estoque","Estoque",
IF(AND(ISNUMBER(C1140),C1140&gt;1000,C1140&lt;2000),"Caminhões",
IF(AND(ISNUMBER(C1140),C1140&gt;2000,C1140&lt;3000),"Tratores",
IF(AND(ISNUMBER(C1140),C1140&gt;3000,C1140&lt;4000),"Carregadeiras",
IF(AND(ISNUMBER(C1140),C1140&gt;4000,C1140&lt;5000),"Máquinas pesadas",
IF(AND(ISNUMBER(C1140),C1140&gt;5000,C1140&lt;6000),"Colhedoras",
IF(AND(ISNUMBER(C1140),C1140&gt;7000,C1140&lt;8000),"Irrigação",
IF(AND(ISNUMBER(C1140),C1140&gt;8000,C1140&lt;9000),"Reboques",IF(AND(ISNUMBER(C1140),C1140&gt;0,C1140&lt;1000),"Veic. Leves","")))))))))))))))))))))</f>
        <v>Carregadeiras</v>
      </c>
      <c r="B1140" s="8"/>
      <c r="C1140" s="42">
        <v>3023</v>
      </c>
      <c r="D1140" s="42">
        <v>43385</v>
      </c>
      <c r="E1140" s="43" t="s">
        <v>1238</v>
      </c>
      <c r="F1140" s="14" t="str">
        <f>IF(ISBLANK(K1140), "Apenas Solicitação", "Tem OC")</f>
        <v>Tem OC</v>
      </c>
      <c r="G1140" s="42">
        <v>1</v>
      </c>
      <c r="H1140" s="37">
        <f>G1140-I1140</f>
        <v>0</v>
      </c>
      <c r="I1140" s="38">
        <v>1</v>
      </c>
      <c r="J1140" s="44">
        <v>45786</v>
      </c>
      <c r="K1140" s="185">
        <v>45792</v>
      </c>
      <c r="L1140" s="44"/>
      <c r="M1140" s="44"/>
      <c r="N1140" s="44" t="str">
        <f>IFERROR(K1140 + VALUE(LEFT(L1140, FIND(" ", L1140) - 1)), "")</f>
        <v/>
      </c>
      <c r="O1140" s="3">
        <f>IF(_xlfn.DAYS(K1140,J1140)&lt;0, "Aguardando OC", _xlfn.DAYS(K1140,J1140))</f>
        <v>6</v>
      </c>
      <c r="P1140" s="191">
        <v>402303</v>
      </c>
      <c r="Q1140" s="54"/>
      <c r="R1140" s="191">
        <v>167746</v>
      </c>
      <c r="S1140" s="49"/>
      <c r="T1140" s="153"/>
      <c r="U1140" s="45">
        <v>64</v>
      </c>
      <c r="V1140" s="42">
        <v>15127</v>
      </c>
      <c r="W1140" s="47" t="str">
        <f>IFERROR(VLOOKUP(V1140, Fornecedores!A:C, 3, FALSE), "")</f>
        <v>EQUAGRIL LTDA</v>
      </c>
      <c r="X1140" s="43" t="str">
        <f>IFERROR(VLOOKUP(V1140, Fornecedores!A:E, 5, FALSE), "")</f>
        <v>São Paulo</v>
      </c>
      <c r="Y1140" s="43" t="str">
        <f>IFERROR(VLOOKUP(V1140, Fornecedores!A:F, 6, FALSE), "")</f>
        <v>SP</v>
      </c>
      <c r="Z1140" s="14" t="str">
        <f>IF(H1140=0, "Pedido entregue!", "Pendente")</f>
        <v>Pedido entregue!</v>
      </c>
      <c r="AA1140" s="59">
        <v>1</v>
      </c>
      <c r="AB1140" s="58" t="str">
        <f>IF(Z1140="Pedido Entregue!", IF(AA1140=1, "Retirado do Almoxarifado", IF(AA1140=2, "Material devolvido", "Aguardando retirada")), IF(Z1140="Pendente", "Entrega pendente", ""))</f>
        <v>Retirado do Almoxarifado</v>
      </c>
      <c r="AC1140" s="18">
        <v>1</v>
      </c>
      <c r="AD1140" s="18">
        <f>AC1140/SUMIF($P:$P,P1140,$AC:$AC)</f>
        <v>1</v>
      </c>
      <c r="AE1140" s="18">
        <f>IF(R1140=0,0,AC1140/SUMIF($R:$R,R1140,$AC:$AC))</f>
        <v>9.0909090909090912E-2</v>
      </c>
      <c r="AF1140" s="18">
        <f>IF(R1140=0,1,0)</f>
        <v>0</v>
      </c>
      <c r="AG1140" s="18">
        <f>IF(R1140=0,#REF!-J1140,0)</f>
        <v>0</v>
      </c>
      <c r="AH1140" t="str">
        <f>TEXT(J1140,"MMMM")</f>
        <v>maio</v>
      </c>
    </row>
    <row r="1141" spans="1:34" ht="12.75" hidden="1" customHeight="1" x14ac:dyDescent="0.25">
      <c r="A1141" s="90" t="str">
        <f>IF(C1141="Oficina Diversos","Oficina Geral",
IF(ISNUMBER(FIND("Estoque - Colhedoras",C1141)),"Colhedoras",IF(ISNUMBER(FIND("Caldeiraria",C1141)),"Caldeiraria",IF(ISNUMBER(FIND("Borracharia",C1141)),"Borracharia",IF(ISNUMBER(FIND("Lubrificação",C1141)),"Lubrificação",
IF(ISNUMBER(FIND("Estoque - Carregadeiras",C1141)),"Carregadeiras",IF(ISNUMBER(FIND("Estoque - Veic. Leves",C1141)),"Veic. Leves",
IF(ISNUMBER(FIND("Estoque - Caminhões",C1141)),"Caminhões",IF(ISNUMBER(FIND("Estoque - Transbordos",C1141)),"Transbordos",
IF(ISNUMBER(FIND("Estoque - Tratores",C1141)),"Tratores",
IF(ISNUMBER(FIND("Estoque - Máquinas pesadas",C1141)),"Máquinas pesadas",
IF(ISNUMBER(FIND("Estoque - Reboques",C1141)),"Reboques",
IF(C1141="Estoque","Estoque",
IF(AND(ISNUMBER(C1141),C1141&gt;1000,C1141&lt;2000),"Caminhões",
IF(AND(ISNUMBER(C1141),C1141&gt;2000,C1141&lt;3000),"Tratores",
IF(AND(ISNUMBER(C1141),C1141&gt;3000,C1141&lt;4000),"Carregadeiras",
IF(AND(ISNUMBER(C1141),C1141&gt;4000,C1141&lt;5000),"Máquinas pesadas",
IF(AND(ISNUMBER(C1141),C1141&gt;5000,C1141&lt;6000),"Colhedoras",
IF(AND(ISNUMBER(C1141),C1141&gt;7000,C1141&lt;8000),"Irrigação",
IF(AND(ISNUMBER(C1141),C1141&gt;8000,C1141&lt;9000),"Reboques",IF(AND(ISNUMBER(C1141),C1141&gt;0,C1141&lt;1000),"Veic. Leves","")))))))))))))))))))))</f>
        <v>Tratores</v>
      </c>
      <c r="B1141" s="8"/>
      <c r="C1141" s="2">
        <v>2036</v>
      </c>
      <c r="D1141" s="2">
        <v>43434</v>
      </c>
      <c r="E1141" s="3" t="s">
        <v>372</v>
      </c>
      <c r="F1141" s="14" t="str">
        <f>IF(ISBLANK(K1141), "Apenas Solicitação", "Tem OC")</f>
        <v>Tem OC</v>
      </c>
      <c r="G1141" s="2">
        <v>1</v>
      </c>
      <c r="H1141" s="37">
        <f>G1141-I1141</f>
        <v>0</v>
      </c>
      <c r="I1141" s="38">
        <v>1</v>
      </c>
      <c r="J1141" s="4">
        <v>45736</v>
      </c>
      <c r="K1141" s="180">
        <v>45756</v>
      </c>
      <c r="L1141" s="4"/>
      <c r="M1141" s="44"/>
      <c r="N1141" s="44" t="str">
        <f>IFERROR(K1141 + VALUE(LEFT(L1141, FIND(" ", L1141) - 1)), "")</f>
        <v/>
      </c>
      <c r="O1141" s="3">
        <f>IF(_xlfn.DAYS(K1141,J1141)&lt;0, "Aguardando OC", _xlfn.DAYS(K1141,J1141))</f>
        <v>20</v>
      </c>
      <c r="P1141" s="14">
        <v>396700</v>
      </c>
      <c r="Q1141" s="169">
        <v>1138031</v>
      </c>
      <c r="R1141" s="14">
        <v>166066</v>
      </c>
      <c r="S1141" s="2">
        <v>692</v>
      </c>
      <c r="T1141" s="65" t="s">
        <v>106</v>
      </c>
      <c r="U1141" s="21">
        <v>124.32</v>
      </c>
      <c r="V1141" s="2">
        <v>13341</v>
      </c>
      <c r="W1141" s="47" t="str">
        <f>IFERROR(VLOOKUP(V1141, Fornecedores!A:C, 3, FALSE), "")</f>
        <v>DISMA DISTRIBUIDORA</v>
      </c>
      <c r="X1141" s="43" t="str">
        <f>IFERROR(VLOOKUP(V1141, Fornecedores!A:E, 5, FALSE), "")</f>
        <v>Araçatuba</v>
      </c>
      <c r="Y1141" s="43" t="str">
        <f>IFERROR(VLOOKUP(V1141, Fornecedores!A:F, 6, FALSE), "")</f>
        <v>SP</v>
      </c>
      <c r="Z1141" s="14" t="str">
        <f>IF(H1141=0, "Pedido entregue!", "Pendente")</f>
        <v>Pedido entregue!</v>
      </c>
      <c r="AA1141" s="59">
        <v>1</v>
      </c>
      <c r="AB1141" s="58" t="str">
        <f>IF(Z1141="Pedido Entregue!", IF(AA1141=1, "Retirado do Almoxarifado", IF(AA1141=2, "Material devolvido", "Aguardando retirada")), IF(Z1141="Pendente", "Entrega pendente", ""))</f>
        <v>Retirado do Almoxarifado</v>
      </c>
      <c r="AC1141" s="18">
        <v>1</v>
      </c>
      <c r="AD1141" s="18">
        <f>AC1141/SUMIF($P:$P,P1141,$AC:$AC)</f>
        <v>1</v>
      </c>
      <c r="AE1141" s="18">
        <f>IF(R1141=0,0,AC1141/SUMIF($R:$R,R1141,$AC:$AC))</f>
        <v>0.16666666666666666</v>
      </c>
      <c r="AF1141" s="18">
        <f>IF(R1141=0,1,0)</f>
        <v>0</v>
      </c>
      <c r="AG1141" s="18">
        <f>IF(R1141=0,#REF!-J1141,0)</f>
        <v>0</v>
      </c>
      <c r="AH1141" t="str">
        <f>TEXT(J1141,"MMMM")</f>
        <v>março</v>
      </c>
    </row>
    <row r="1142" spans="1:34" ht="12.75" hidden="1" customHeight="1" x14ac:dyDescent="0.25">
      <c r="A1142" s="90" t="str">
        <f>IF(C1142="Oficina Diversos","Oficina Geral",
IF(ISNUMBER(FIND("Estoque - Colhedoras",C1142)),"Colhedoras",IF(ISNUMBER(FIND("Caldeiraria",C1142)),"Caldeiraria",IF(ISNUMBER(FIND("Borracharia",C1142)),"Borracharia",IF(ISNUMBER(FIND("Lubrificação",C1142)),"Lubrificação",
IF(ISNUMBER(FIND("Estoque - Carregadeiras",C1142)),"Carregadeiras",IF(ISNUMBER(FIND("Estoque - Veic. Leves",C1142)),"Veic. Leves",
IF(ISNUMBER(FIND("Estoque - Caminhões",C1142)),"Caminhões",IF(ISNUMBER(FIND("Estoque - Transbordos",C1142)),"Transbordos",
IF(ISNUMBER(FIND("Estoque - Tratores",C1142)),"Tratores",
IF(ISNUMBER(FIND("Estoque - Máquinas pesadas",C1142)),"Máquinas pesadas",
IF(ISNUMBER(FIND("Estoque - Reboques",C1142)),"Reboques",
IF(C1142="Estoque","Estoque",
IF(AND(ISNUMBER(C1142),C1142&gt;1000,C1142&lt;2000),"Caminhões",
IF(AND(ISNUMBER(C1142),C1142&gt;2000,C1142&lt;3000),"Tratores",
IF(AND(ISNUMBER(C1142),C1142&gt;3000,C1142&lt;4000),"Carregadeiras",
IF(AND(ISNUMBER(C1142),C1142&gt;4000,C1142&lt;5000),"Máquinas pesadas",
IF(AND(ISNUMBER(C1142),C1142&gt;5000,C1142&lt;6000),"Colhedoras",
IF(AND(ISNUMBER(C1142),C1142&gt;7000,C1142&lt;8000),"Irrigação",
IF(AND(ISNUMBER(C1142),C1142&gt;8000,C1142&lt;9000),"Reboques",IF(AND(ISNUMBER(C1142),C1142&gt;0,C1142&lt;1000),"Veic. Leves","")))))))))))))))))))))</f>
        <v>Caminhões</v>
      </c>
      <c r="B1142" s="111"/>
      <c r="C1142" s="113">
        <v>1023</v>
      </c>
      <c r="D1142" s="2">
        <v>43439</v>
      </c>
      <c r="E1142" s="3" t="s">
        <v>20568</v>
      </c>
      <c r="F1142" s="101" t="str">
        <f>IF(ISBLANK(K1142), "Apenas Solicitação", "Tem OC")</f>
        <v>Tem OC</v>
      </c>
      <c r="G1142" s="2">
        <v>1</v>
      </c>
      <c r="H1142" s="102">
        <f>G1142-I1142</f>
        <v>0</v>
      </c>
      <c r="I1142" s="103">
        <v>1</v>
      </c>
      <c r="J1142" s="4">
        <v>45821</v>
      </c>
      <c r="K1142" s="180">
        <v>45831</v>
      </c>
      <c r="L1142" s="3" t="s">
        <v>20151</v>
      </c>
      <c r="M1142" s="104" t="str">
        <f ca="1">IF(OR(N1142="", N1142=0), "", IF(N1142&gt;TODAY(), "No prazo", "Atrasado"))</f>
        <v>Atrasado</v>
      </c>
      <c r="N1142" s="104">
        <f>IFERROR(K1142 + VALUE(LEFT(L1142, FIND(" ", L1142) - 1)), "")</f>
        <v>45831</v>
      </c>
      <c r="O1142" s="105">
        <f>IF(_xlfn.DAYS(K1142,J1142)&lt;0, "Aguardando OC", _xlfn.DAYS(K1142,J1142))</f>
        <v>10</v>
      </c>
      <c r="P1142" s="14">
        <v>407586</v>
      </c>
      <c r="Q1142" s="12"/>
      <c r="R1142" s="14">
        <v>169646</v>
      </c>
      <c r="S1142" s="2">
        <v>221</v>
      </c>
      <c r="T1142" s="65" t="s">
        <v>1029</v>
      </c>
      <c r="U1142" s="21">
        <v>152.63999999999999</v>
      </c>
      <c r="V1142" s="2">
        <v>2097</v>
      </c>
      <c r="W1142" s="117" t="str">
        <f>IFERROR(VLOOKUP(V1142, Fornecedores!A:C, 3, FALSE), "")</f>
        <v xml:space="preserve">CAUPECAS            </v>
      </c>
      <c r="X1142" s="105" t="str">
        <f>IFERROR(VLOOKUP(V1142, Fornecedores!A:E, 5, FALSE), "")</f>
        <v>Recife</v>
      </c>
      <c r="Y1142" s="105" t="str">
        <f>IFERROR(VLOOKUP(V1142, Fornecedores!A:F, 6, FALSE), "")</f>
        <v>PE</v>
      </c>
      <c r="Z1142" s="101" t="str">
        <f>IF(H1142=0, "Pedido entregue!", "Pendente")</f>
        <v>Pedido entregue!</v>
      </c>
      <c r="AA1142" s="119"/>
      <c r="AB1142" s="132" t="str">
        <f>IF(Z1142="Pedido Entregue!", IF(AA1142=1, "Retirado do Almoxarifado", IF(AA1142=2, "Material devolvido", "Aguardando retirada")), IF(Z1142="Pendente", "Entrega pendente", ""))</f>
        <v>Aguardando retirada</v>
      </c>
      <c r="AC1142" s="18">
        <v>1</v>
      </c>
      <c r="AD1142" s="18">
        <f>AC1142/SUMIF($P:$P,P1142,$AC:$AC)</f>
        <v>1</v>
      </c>
      <c r="AE1142" s="18">
        <f>IF(R1142=0,0,AC1142/SUMIF($R:$R,R1142,$AC:$AC))</f>
        <v>0.125</v>
      </c>
      <c r="AF1142" s="18">
        <f>IF(R1142=0,1,0)</f>
        <v>0</v>
      </c>
      <c r="AH1142" t="str">
        <f>TEXT(J1142,"MMMM")</f>
        <v>junho</v>
      </c>
    </row>
    <row r="1143" spans="1:34" ht="12.75" hidden="1" customHeight="1" x14ac:dyDescent="0.25">
      <c r="A1143" s="90" t="str">
        <f>IF(C1143="Oficina Diversos","Oficina Geral",
IF(ISNUMBER(FIND("Estoque - Colhedoras",C1143)),"Colhedoras",IF(ISNUMBER(FIND("Caldeiraria",C1143)),"Caldeiraria",IF(ISNUMBER(FIND("Borracharia",C1143)),"Borracharia",IF(ISNUMBER(FIND("Lubrificação",C1143)),"Lubrificação",
IF(ISNUMBER(FIND("Estoque - Carregadeiras",C1143)),"Carregadeiras",IF(ISNUMBER(FIND("Estoque - Veic. Leves",C1143)),"Veic. Leves",
IF(ISNUMBER(FIND("Estoque - Caminhões",C1143)),"Caminhões",IF(ISNUMBER(FIND("Estoque - Transbordos",C1143)),"Transbordos",
IF(ISNUMBER(FIND("Estoque - Tratores",C1143)),"Tratores",
IF(ISNUMBER(FIND("Estoque - Máquinas pesadas",C1143)),"Máquinas pesadas",
IF(ISNUMBER(FIND("Estoque - Reboques",C1143)),"Reboques",
IF(C1143="Estoque","Estoque",
IF(AND(ISNUMBER(C1143),C1143&gt;1000,C1143&lt;2000),"Caminhões",
IF(AND(ISNUMBER(C1143),C1143&gt;2000,C1143&lt;3000),"Tratores",
IF(AND(ISNUMBER(C1143),C1143&gt;3000,C1143&lt;4000),"Carregadeiras",
IF(AND(ISNUMBER(C1143),C1143&gt;4000,C1143&lt;5000),"Máquinas pesadas",
IF(AND(ISNUMBER(C1143),C1143&gt;5000,C1143&lt;6000),"Colhedoras",
IF(AND(ISNUMBER(C1143),C1143&gt;7000,C1143&lt;8000),"Irrigação",
IF(AND(ISNUMBER(C1143),C1143&gt;8000,C1143&lt;9000),"Reboques",IF(AND(ISNUMBER(C1143),C1143&gt;0,C1143&lt;1000),"Veic. Leves","")))))))))))))))))))))</f>
        <v>Carregadeiras</v>
      </c>
      <c r="B1143" s="111"/>
      <c r="C1143" s="113">
        <v>3030</v>
      </c>
      <c r="D1143" s="2">
        <v>43673</v>
      </c>
      <c r="E1143" s="3" t="s">
        <v>20878</v>
      </c>
      <c r="F1143" s="101" t="str">
        <f>IF(ISBLANK(K1143), "Apenas Solicitação", "Tem OC")</f>
        <v>Tem OC</v>
      </c>
      <c r="G1143" s="2">
        <v>4</v>
      </c>
      <c r="H1143" s="102">
        <f>G1143-I1143</f>
        <v>0</v>
      </c>
      <c r="I1143" s="103">
        <v>4</v>
      </c>
      <c r="J1143" s="4">
        <v>45838</v>
      </c>
      <c r="K1143" s="180">
        <v>45842</v>
      </c>
      <c r="L1143" s="3" t="s">
        <v>20151</v>
      </c>
      <c r="M1143" s="104" t="str">
        <f ca="1">IF(OR(N1143="", N1143=0), "", IF(N1143&gt;TODAY(), "No prazo", "Atrasado"))</f>
        <v>Atrasado</v>
      </c>
      <c r="N1143" s="104">
        <f>IFERROR(K1143 + VALUE(LEFT(L1143, FIND(" ", L1143) - 1)), "")</f>
        <v>45842</v>
      </c>
      <c r="O1143" s="105">
        <f>IF(_xlfn.DAYS(K1143,J1143)&lt;0, "Aguardando OC", _xlfn.DAYS(K1143,J1143))</f>
        <v>4</v>
      </c>
      <c r="P1143" s="14">
        <v>409545</v>
      </c>
      <c r="Q1143" s="12"/>
      <c r="R1143" s="14">
        <v>170435</v>
      </c>
      <c r="S1143" s="2">
        <v>221</v>
      </c>
      <c r="T1143" s="65" t="s">
        <v>1029</v>
      </c>
      <c r="U1143" s="21">
        <v>105</v>
      </c>
      <c r="V1143" s="2">
        <v>6039</v>
      </c>
      <c r="W1143" s="117" t="str">
        <f>IFERROR(VLOOKUP(V1143, Fornecedores!A:C, 3, FALSE), "")</f>
        <v>IDEAL DISTRIBUIDORA DE PEÇAS</v>
      </c>
      <c r="X1143" s="105" t="str">
        <f>IFERROR(VLOOKUP(V1143, Fornecedores!A:E, 5, FALSE), "")</f>
        <v>Campina Grande</v>
      </c>
      <c r="Y1143" s="105" t="str">
        <f>IFERROR(VLOOKUP(V1143, Fornecedores!A:F, 6, FALSE), "")</f>
        <v>PB</v>
      </c>
      <c r="Z1143" s="101" t="str">
        <f>IF(H1143=0, "Pedido entregue!", "Pendente")</f>
        <v>Pedido entregue!</v>
      </c>
      <c r="AA1143" s="119"/>
      <c r="AB1143" s="132" t="str">
        <f>IF(Z1143="Pedido Entregue!", IF(AA1143=1, "Retirado do Almoxarifado", IF(AA1143=2, "Material devolvido", "Aguardando retirada")), IF(Z1143="Pendente", "Entrega pendente", ""))</f>
        <v>Aguardando retirada</v>
      </c>
      <c r="AC1143" s="18">
        <v>1</v>
      </c>
      <c r="AD1143" s="18">
        <f>AC1143/SUMIF($P:$P,P1143,$AC:$AC)</f>
        <v>1</v>
      </c>
      <c r="AE1143" s="18">
        <f>IF(R1143=0,0,AC1143/SUMIF($R:$R,R1143,$AC:$AC))</f>
        <v>0.2</v>
      </c>
      <c r="AF1143" s="18">
        <f>IF(R1143=0,1,0)</f>
        <v>0</v>
      </c>
      <c r="AH1143" t="str">
        <f>TEXT(J1143,"MMMM")</f>
        <v>junho</v>
      </c>
    </row>
    <row r="1144" spans="1:34" ht="12.75" hidden="1" customHeight="1" x14ac:dyDescent="0.25">
      <c r="A1144" s="90" t="str">
        <f>IF(C1144="Oficina Diversos","Oficina Geral",
IF(ISNUMBER(FIND("Estoque - Colhedoras",C1144)),"Colhedoras",IF(ISNUMBER(FIND("Caldeiraria",C1144)),"Caldeiraria",IF(ISNUMBER(FIND("Borracharia",C1144)),"Borracharia",IF(ISNUMBER(FIND("Lubrificação",C1144)),"Lubrificação",
IF(ISNUMBER(FIND("Estoque - Carregadeiras",C1144)),"Carregadeiras",IF(ISNUMBER(FIND("Estoque - Veic. Leves",C1144)),"Veic. Leves",
IF(ISNUMBER(FIND("Estoque - Caminhões",C1144)),"Caminhões",IF(ISNUMBER(FIND("Estoque - Transbordos",C1144)),"Transbordos",
IF(ISNUMBER(FIND("Estoque - Tratores",C1144)),"Tratores",
IF(ISNUMBER(FIND("Estoque - Máquinas pesadas",C1144)),"Máquinas pesadas",
IF(ISNUMBER(FIND("Estoque - Reboques",C1144)),"Reboques",
IF(C1144="Estoque","Estoque",
IF(AND(ISNUMBER(C1144),C1144&gt;1000,C1144&lt;2000),"Caminhões",
IF(AND(ISNUMBER(C1144),C1144&gt;2000,C1144&lt;3000),"Tratores",
IF(AND(ISNUMBER(C1144),C1144&gt;3000,C1144&lt;4000),"Carregadeiras",
IF(AND(ISNUMBER(C1144),C1144&gt;4000,C1144&lt;5000),"Máquinas pesadas",
IF(AND(ISNUMBER(C1144),C1144&gt;5000,C1144&lt;6000),"Colhedoras",
IF(AND(ISNUMBER(C1144),C1144&gt;7000,C1144&lt;8000),"Irrigação",
IF(AND(ISNUMBER(C1144),C1144&gt;8000,C1144&lt;9000),"Reboques",IF(AND(ISNUMBER(C1144),C1144&gt;0,C1144&lt;1000),"Veic. Leves","")))))))))))))))))))))</f>
        <v>Oficina Geral</v>
      </c>
      <c r="B1144" s="8"/>
      <c r="C1144" s="34" t="s">
        <v>661</v>
      </c>
      <c r="D1144" s="34">
        <v>43758</v>
      </c>
      <c r="E1144" s="36" t="s">
        <v>813</v>
      </c>
      <c r="F1144" s="14" t="str">
        <f>IF(ISBLANK(K1144), "Apenas Solicitação", "Tem OC")</f>
        <v>Tem OC</v>
      </c>
      <c r="G1144" s="34">
        <v>1</v>
      </c>
      <c r="H1144" s="37">
        <f>G1144-I1144</f>
        <v>0</v>
      </c>
      <c r="I1144" s="38">
        <v>1</v>
      </c>
      <c r="J1144" s="35">
        <v>45757</v>
      </c>
      <c r="K1144" s="184">
        <v>45779</v>
      </c>
      <c r="L1144" s="35"/>
      <c r="M1144" s="44"/>
      <c r="N1144" s="44" t="str">
        <f>IFERROR(K1144 + VALUE(LEFT(L1144, FIND(" ", L1144) - 1)), "")</f>
        <v/>
      </c>
      <c r="O1144" s="3">
        <f>IF(_xlfn.DAYS(K1144,J1144)&lt;0, "Aguardando OC", _xlfn.DAYS(K1144,J1144))</f>
        <v>22</v>
      </c>
      <c r="P1144" s="193">
        <v>398972</v>
      </c>
      <c r="Q1144" s="57">
        <v>1143655</v>
      </c>
      <c r="R1144" s="193">
        <v>166972</v>
      </c>
      <c r="S1144" s="42">
        <v>94</v>
      </c>
      <c r="T1144" s="67" t="s">
        <v>635</v>
      </c>
      <c r="U1144" s="40">
        <v>37</v>
      </c>
      <c r="V1144" s="34">
        <v>13058</v>
      </c>
      <c r="W1144" s="47" t="str">
        <f>IFERROR(VLOOKUP(V1144, Fornecedores!A:C, 3, FALSE), "")</f>
        <v>CASA DO BORRACHEIRO - PE</v>
      </c>
      <c r="X1144" s="43" t="str">
        <f>IFERROR(VLOOKUP(V1144, Fornecedores!A:E, 5, FALSE), "")</f>
        <v>Recife</v>
      </c>
      <c r="Y1144" s="43" t="str">
        <f>IFERROR(VLOOKUP(V1144, Fornecedores!A:F, 6, FALSE), "")</f>
        <v>PE</v>
      </c>
      <c r="Z1144" s="14" t="str">
        <f>IF(H1144=0, "Pedido entregue!", "Pendente")</f>
        <v>Pedido entregue!</v>
      </c>
      <c r="AA1144" s="59">
        <v>1</v>
      </c>
      <c r="AB1144" s="58" t="str">
        <f>IF(Z1144="Pedido Entregue!", IF(AA1144=1, "Retirado do Almoxarifado", IF(AA1144=2, "Material devolvido", "Aguardando retirada")), IF(Z1144="Pendente", "Entrega pendente", ""))</f>
        <v>Retirado do Almoxarifado</v>
      </c>
      <c r="AC1144" s="18">
        <v>1</v>
      </c>
      <c r="AD1144" s="18">
        <f>AC1144/SUMIF($P:$P,P1144,$AC:$AC)</f>
        <v>1</v>
      </c>
      <c r="AE1144" s="18">
        <f>IF(R1144=0,0,AC1144/SUMIF($R:$R,R1144,$AC:$AC))</f>
        <v>0.33333333333333331</v>
      </c>
      <c r="AF1144" s="18">
        <f>IF(R1144=0,1,0)</f>
        <v>0</v>
      </c>
      <c r="AH1144" t="str">
        <f>TEXT(J1144,"MMMM")</f>
        <v>abril</v>
      </c>
    </row>
    <row r="1145" spans="1:34" ht="12.75" customHeight="1" x14ac:dyDescent="0.25">
      <c r="A1145" s="90" t="str">
        <f>IF(C1145="Oficina Diversos","Oficina Geral",
IF(ISNUMBER(FIND("Estoque - Colhedoras",C1145)),"Colhedoras",IF(ISNUMBER(FIND("Caldeiraria",C1145)),"Caldeiraria",IF(ISNUMBER(FIND("Borracharia",C1145)),"Borracharia",IF(ISNUMBER(FIND("Lubrificação",C1145)),"Lubrificação",
IF(ISNUMBER(FIND("Estoque - Carregadeiras",C1145)),"Carregadeiras",IF(ISNUMBER(FIND("Estoque - Veic. Leves",C1145)),"Veic. Leves",
IF(ISNUMBER(FIND("Estoque - Caminhões",C1145)),"Caminhões",IF(ISNUMBER(FIND("Estoque - Transbordos",C1145)),"Transbordos",
IF(ISNUMBER(FIND("Estoque - Tratores",C1145)),"Tratores",
IF(ISNUMBER(FIND("Estoque - Máquinas pesadas",C1145)),"Máquinas pesadas",
IF(ISNUMBER(FIND("Estoque - Reboques",C1145)),"Reboques",
IF(C1145="Estoque","Estoque",
IF(AND(ISNUMBER(C1145),C1145&gt;1000,C1145&lt;2000),"Caminhões",
IF(AND(ISNUMBER(C1145),C1145&gt;2000,C1145&lt;3000),"Tratores",
IF(AND(ISNUMBER(C1145),C1145&gt;3000,C1145&lt;4000),"Carregadeiras",
IF(AND(ISNUMBER(C1145),C1145&gt;4000,C1145&lt;5000),"Máquinas pesadas",
IF(AND(ISNUMBER(C1145),C1145&gt;5000,C1145&lt;6000),"Colhedoras",
IF(AND(ISNUMBER(C1145),C1145&gt;7000,C1145&lt;8000),"Irrigação",
IF(AND(ISNUMBER(C1145),C1145&gt;8000,C1145&lt;9000),"Reboques",IF(AND(ISNUMBER(C1145),C1145&gt;0,C1145&lt;1000),"Veic. Leves","")))))))))))))))))))))</f>
        <v>Caminhões</v>
      </c>
      <c r="B1145" s="111"/>
      <c r="C1145" s="107">
        <v>1091</v>
      </c>
      <c r="D1145" s="107">
        <v>43775</v>
      </c>
      <c r="E1145" s="108" t="s">
        <v>20268</v>
      </c>
      <c r="F1145" s="101" t="str">
        <f>IF(ISBLANK(K1145), "Apenas Solicitação", "Tem OC")</f>
        <v>Apenas Solicitação</v>
      </c>
      <c r="G1145" s="107">
        <v>2</v>
      </c>
      <c r="H1145" s="102">
        <f>G1145-I1145</f>
        <v>2</v>
      </c>
      <c r="I1145" s="103">
        <v>0</v>
      </c>
      <c r="J1145" s="109">
        <v>45813</v>
      </c>
      <c r="K1145" s="196"/>
      <c r="L1145" s="108"/>
      <c r="M1145" s="104" t="str">
        <f ca="1">IF(OR(N1145="", N1145=0), "", IF(N1145&gt;TODAY(), "No prazo", "Atrasado"))</f>
        <v/>
      </c>
      <c r="N1145" s="104" t="str">
        <f>IFERROR(K1145 + VALUE(LEFT(L1145, FIND(" ", L1145) - 1)), "")</f>
        <v/>
      </c>
      <c r="O1145" s="105" t="str">
        <f>IF(_xlfn.DAYS(K1145,J1145)&lt;0, "Aguardando OC", _xlfn.DAYS(K1145,J1145))</f>
        <v>Aguardando OC</v>
      </c>
      <c r="P1145" s="196">
        <v>406147</v>
      </c>
      <c r="Q1145" s="12"/>
      <c r="R1145" s="196">
        <v>0</v>
      </c>
      <c r="S1145" s="107">
        <v>221</v>
      </c>
      <c r="T1145" s="65" t="s">
        <v>1029</v>
      </c>
      <c r="U1145" s="110">
        <v>106.7</v>
      </c>
      <c r="V1145" s="107"/>
      <c r="W1145" s="117" t="str">
        <f>IFERROR(VLOOKUP(V1145, Fornecedores!A:C, 3, FALSE), "")</f>
        <v/>
      </c>
      <c r="X1145" s="105" t="str">
        <f>IFERROR(VLOOKUP(V1145, Fornecedores!A:E, 5, FALSE), "")</f>
        <v/>
      </c>
      <c r="Y1145" s="105" t="str">
        <f>IFERROR(VLOOKUP(V1145, Fornecedores!A:F, 6, FALSE), "")</f>
        <v/>
      </c>
      <c r="Z1145" s="101" t="str">
        <f>IF(H1145=0, "Pedido entregue!", "Pendente")</f>
        <v>Pendente</v>
      </c>
      <c r="AA1145" s="119"/>
      <c r="AB1145" s="58" t="str">
        <f>IF(Z1145="Pedido Entregue!", IF(AA1145=1, "Retirado do Almoxarifado", IF(AA1145=2, "Material devolvido", "Aguardando retirada")), IF(Z1145="Pendente", "Entrega pendente", ""))</f>
        <v>Entrega pendente</v>
      </c>
      <c r="AC1145" s="18">
        <v>1</v>
      </c>
      <c r="AD1145" s="18">
        <f>AC1145/SUMIF($P:$P,P1145,$AC:$AC)</f>
        <v>1</v>
      </c>
      <c r="AE1145" s="18">
        <f>IF(R1145=0,0,AC1145/SUMIF($R:$R,R1145,$AC:$AC))</f>
        <v>0</v>
      </c>
      <c r="AF1145" s="18">
        <f>IF(R1145=0,1,0)</f>
        <v>1</v>
      </c>
      <c r="AH1145" t="str">
        <f>TEXT(J1145,"MMMM")</f>
        <v>junho</v>
      </c>
    </row>
    <row r="1146" spans="1:34" ht="12.75" hidden="1" customHeight="1" x14ac:dyDescent="0.25">
      <c r="A1146" s="90" t="str">
        <f>IF(C1146="Oficina Diversos","Oficina Geral",
IF(ISNUMBER(FIND("Estoque - Colhedoras",C1146)),"Colhedoras",IF(ISNUMBER(FIND("Caldeiraria",C1146)),"Caldeiraria",IF(ISNUMBER(FIND("Borracharia",C1146)),"Borracharia",IF(ISNUMBER(FIND("Lubrificação",C1146)),"Lubrificação",
IF(ISNUMBER(FIND("Estoque - Carregadeiras",C1146)),"Carregadeiras",IF(ISNUMBER(FIND("Estoque - Veic. Leves",C1146)),"Veic. Leves",
IF(ISNUMBER(FIND("Estoque - Caminhões",C1146)),"Caminhões",IF(ISNUMBER(FIND("Estoque - Transbordos",C1146)),"Transbordos",
IF(ISNUMBER(FIND("Estoque - Tratores",C1146)),"Tratores",
IF(ISNUMBER(FIND("Estoque - Máquinas pesadas",C1146)),"Máquinas pesadas",
IF(ISNUMBER(FIND("Estoque - Reboques",C1146)),"Reboques",
IF(C1146="Estoque","Estoque",
IF(AND(ISNUMBER(C1146),C1146&gt;1000,C1146&lt;2000),"Caminhões",
IF(AND(ISNUMBER(C1146),C1146&gt;2000,C1146&lt;3000),"Tratores",
IF(AND(ISNUMBER(C1146),C1146&gt;3000,C1146&lt;4000),"Carregadeiras",
IF(AND(ISNUMBER(C1146),C1146&gt;4000,C1146&lt;5000),"Máquinas pesadas",
IF(AND(ISNUMBER(C1146),C1146&gt;5000,C1146&lt;6000),"Colhedoras",
IF(AND(ISNUMBER(C1146),C1146&gt;7000,C1146&lt;8000),"Irrigação",
IF(AND(ISNUMBER(C1146),C1146&gt;8000,C1146&lt;9000),"Reboques",IF(AND(ISNUMBER(C1146),C1146&gt;0,C1146&lt;1000),"Veic. Leves","")))))))))))))))))))))</f>
        <v>Caminhões</v>
      </c>
      <c r="B1146" s="111"/>
      <c r="C1146" s="113">
        <v>1005</v>
      </c>
      <c r="D1146" s="2">
        <v>43797</v>
      </c>
      <c r="E1146" s="3" t="s">
        <v>20743</v>
      </c>
      <c r="F1146" s="101" t="str">
        <f>IF(ISBLANK(K1146), "Apenas Solicitação", "Tem OC")</f>
        <v>Tem OC</v>
      </c>
      <c r="G1146" s="2">
        <v>1</v>
      </c>
      <c r="H1146" s="102">
        <f>G1146-I1146</f>
        <v>0</v>
      </c>
      <c r="I1146" s="103">
        <v>1</v>
      </c>
      <c r="J1146" s="4">
        <v>45828</v>
      </c>
      <c r="K1146" s="180">
        <v>45835</v>
      </c>
      <c r="L1146" s="3" t="s">
        <v>20151</v>
      </c>
      <c r="M1146" s="104" t="str">
        <f ca="1">IF(OR(N1146="", N1146=0), "", IF(N1146&gt;TODAY(), "No prazo", "Atrasado"))</f>
        <v>Atrasado</v>
      </c>
      <c r="N1146" s="104">
        <f>IFERROR(K1146 + VALUE(LEFT(L1146, FIND(" ", L1146) - 1)), "")</f>
        <v>45835</v>
      </c>
      <c r="O1146" s="105">
        <f>IF(_xlfn.DAYS(K1146,J1146)&lt;0, "Aguardando OC", _xlfn.DAYS(K1146,J1146))</f>
        <v>7</v>
      </c>
      <c r="P1146" s="14">
        <v>408552</v>
      </c>
      <c r="Q1146" s="12"/>
      <c r="R1146" s="14">
        <v>169761</v>
      </c>
      <c r="S1146" s="2">
        <v>221</v>
      </c>
      <c r="T1146" s="65" t="s">
        <v>1029</v>
      </c>
      <c r="U1146" s="21">
        <v>171</v>
      </c>
      <c r="V1146" s="2">
        <v>1623</v>
      </c>
      <c r="W1146" s="117" t="str">
        <f>IFERROR(VLOOKUP(V1146, Fornecedores!A:C, 3, FALSE), "")</f>
        <v xml:space="preserve">ORLANDO PECAS       </v>
      </c>
      <c r="X1146" s="105" t="str">
        <f>IFERROR(VLOOKUP(V1146, Fornecedores!A:E, 5, FALSE), "")</f>
        <v>Recife</v>
      </c>
      <c r="Y1146" s="105" t="str">
        <f>IFERROR(VLOOKUP(V1146, Fornecedores!A:F, 6, FALSE), "")</f>
        <v>PE</v>
      </c>
      <c r="Z1146" s="101" t="str">
        <f>IF(H1146=0, "Pedido entregue!", "Pendente")</f>
        <v>Pedido entregue!</v>
      </c>
      <c r="AA1146" s="119"/>
      <c r="AB1146" s="132" t="str">
        <f>IF(Z1146="Pedido Entregue!", IF(AA1146=1, "Retirado do Almoxarifado", IF(AA1146=2, "Material devolvido", "Aguardando retirada")), IF(Z1146="Pendente", "Entrega pendente", ""))</f>
        <v>Aguardando retirada</v>
      </c>
      <c r="AC1146" s="18">
        <v>1</v>
      </c>
      <c r="AD1146" s="18">
        <f>AC1146/SUMIF($P:$P,P1146,$AC:$AC)</f>
        <v>1</v>
      </c>
      <c r="AE1146" s="18">
        <f>IF(R1146=0,0,AC1146/SUMIF($R:$R,R1146,$AC:$AC))</f>
        <v>0.5</v>
      </c>
      <c r="AF1146" s="18">
        <f>IF(R1146=0,1,0)</f>
        <v>0</v>
      </c>
      <c r="AH1146" t="str">
        <f>TEXT(J1146,"MMMM")</f>
        <v>junho</v>
      </c>
    </row>
    <row r="1147" spans="1:34" ht="12.75" hidden="1" customHeight="1" x14ac:dyDescent="0.25">
      <c r="A1147" s="90" t="str">
        <f>IF(C1147="Oficina Diversos","Oficina Geral",
IF(ISNUMBER(FIND("Estoque - Colhedoras",C1147)),"Colhedoras",IF(ISNUMBER(FIND("Caldeiraria",C1147)),"Caldeiraria",IF(ISNUMBER(FIND("Borracharia",C1147)),"Borracharia",IF(ISNUMBER(FIND("Lubrificação",C1147)),"Lubrificação",
IF(ISNUMBER(FIND("Estoque - Carregadeiras",C1147)),"Carregadeiras",IF(ISNUMBER(FIND("Estoque - Veic. Leves",C1147)),"Veic. Leves",
IF(ISNUMBER(FIND("Estoque - Caminhões",C1147)),"Caminhões",IF(ISNUMBER(FIND("Estoque - Transbordos",C1147)),"Transbordos",
IF(ISNUMBER(FIND("Estoque - Tratores",C1147)),"Tratores",
IF(ISNUMBER(FIND("Estoque - Máquinas pesadas",C1147)),"Máquinas pesadas",
IF(ISNUMBER(FIND("Estoque - Reboques",C1147)),"Reboques",
IF(C1147="Estoque","Estoque",
IF(AND(ISNUMBER(C1147),C1147&gt;1000,C1147&lt;2000),"Caminhões",
IF(AND(ISNUMBER(C1147),C1147&gt;2000,C1147&lt;3000),"Tratores",
IF(AND(ISNUMBER(C1147),C1147&gt;3000,C1147&lt;4000),"Carregadeiras",
IF(AND(ISNUMBER(C1147),C1147&gt;4000,C1147&lt;5000),"Máquinas pesadas",
IF(AND(ISNUMBER(C1147),C1147&gt;5000,C1147&lt;6000),"Colhedoras",
IF(AND(ISNUMBER(C1147),C1147&gt;7000,C1147&lt;8000),"Irrigação",
IF(AND(ISNUMBER(C1147),C1147&gt;8000,C1147&lt;9000),"Reboques",IF(AND(ISNUMBER(C1147),C1147&gt;0,C1147&lt;1000),"Veic. Leves","")))))))))))))))))))))</f>
        <v>Caminhões</v>
      </c>
      <c r="B1147" s="111"/>
      <c r="C1147" s="113">
        <v>1005</v>
      </c>
      <c r="D1147" s="2">
        <v>43798</v>
      </c>
      <c r="E1147" s="3" t="s">
        <v>20744</v>
      </c>
      <c r="F1147" s="101" t="str">
        <f>IF(ISBLANK(K1147), "Apenas Solicitação", "Tem OC")</f>
        <v>Tem OC</v>
      </c>
      <c r="G1147" s="2">
        <v>1</v>
      </c>
      <c r="H1147" s="102">
        <f>G1147-I1147</f>
        <v>0</v>
      </c>
      <c r="I1147" s="103">
        <v>1</v>
      </c>
      <c r="J1147" s="4">
        <v>45828</v>
      </c>
      <c r="K1147" s="180">
        <v>45835</v>
      </c>
      <c r="L1147" s="3" t="s">
        <v>20151</v>
      </c>
      <c r="M1147" s="104" t="str">
        <f ca="1">IF(OR(N1147="", N1147=0), "", IF(N1147&gt;TODAY(), "No prazo", "Atrasado"))</f>
        <v>Atrasado</v>
      </c>
      <c r="N1147" s="104">
        <f>IFERROR(K1147 + VALUE(LEFT(L1147, FIND(" ", L1147) - 1)), "")</f>
        <v>45835</v>
      </c>
      <c r="O1147" s="105">
        <f>IF(_xlfn.DAYS(K1147,J1147)&lt;0, "Aguardando OC", _xlfn.DAYS(K1147,J1147))</f>
        <v>7</v>
      </c>
      <c r="P1147" s="14">
        <v>408556</v>
      </c>
      <c r="Q1147" s="12"/>
      <c r="R1147" s="14">
        <v>169761</v>
      </c>
      <c r="S1147" s="2">
        <v>221</v>
      </c>
      <c r="T1147" s="65" t="s">
        <v>1029</v>
      </c>
      <c r="U1147" s="21">
        <v>171</v>
      </c>
      <c r="V1147" s="2">
        <v>1623</v>
      </c>
      <c r="W1147" s="117" t="str">
        <f>IFERROR(VLOOKUP(V1147, Fornecedores!A:C, 3, FALSE), "")</f>
        <v xml:space="preserve">ORLANDO PECAS       </v>
      </c>
      <c r="X1147" s="105" t="str">
        <f>IFERROR(VLOOKUP(V1147, Fornecedores!A:E, 5, FALSE), "")</f>
        <v>Recife</v>
      </c>
      <c r="Y1147" s="105" t="str">
        <f>IFERROR(VLOOKUP(V1147, Fornecedores!A:F, 6, FALSE), "")</f>
        <v>PE</v>
      </c>
      <c r="Z1147" s="101" t="str">
        <f>IF(H1147=0, "Pedido entregue!", "Pendente")</f>
        <v>Pedido entregue!</v>
      </c>
      <c r="AA1147" s="119"/>
      <c r="AB1147" s="132" t="str">
        <f>IF(Z1147="Pedido Entregue!", IF(AA1147=1, "Retirado do Almoxarifado", IF(AA1147=2, "Material devolvido", "Aguardando retirada")), IF(Z1147="Pendente", "Entrega pendente", ""))</f>
        <v>Aguardando retirada</v>
      </c>
      <c r="AC1147" s="18">
        <v>1</v>
      </c>
      <c r="AD1147" s="18">
        <f>AC1147/SUMIF($P:$P,P1147,$AC:$AC)</f>
        <v>1</v>
      </c>
      <c r="AE1147" s="18">
        <f>IF(R1147=0,0,AC1147/SUMIF($R:$R,R1147,$AC:$AC))</f>
        <v>0.5</v>
      </c>
      <c r="AF1147" s="18">
        <f>IF(R1147=0,1,0)</f>
        <v>0</v>
      </c>
      <c r="AH1147" t="str">
        <f>TEXT(J1147,"MMMM")</f>
        <v>junho</v>
      </c>
    </row>
    <row r="1148" spans="1:34" ht="12.75" hidden="1" customHeight="1" x14ac:dyDescent="0.25">
      <c r="A1148" s="90" t="str">
        <f>IF(C1148="Oficina Diversos","Oficina Geral",
IF(ISNUMBER(FIND("Estoque - Colhedoras",C1148)),"Colhedoras",IF(ISNUMBER(FIND("Caldeiraria",C1148)),"Caldeiraria",IF(ISNUMBER(FIND("Borracharia",C1148)),"Borracharia",IF(ISNUMBER(FIND("Lubrificação",C1148)),"Lubrificação",
IF(ISNUMBER(FIND("Estoque - Carregadeiras",C1148)),"Carregadeiras",IF(ISNUMBER(FIND("Estoque - Veic. Leves",C1148)),"Veic. Leves",
IF(ISNUMBER(FIND("Estoque - Caminhões",C1148)),"Caminhões",IF(ISNUMBER(FIND("Estoque - Transbordos",C1148)),"Transbordos",
IF(ISNUMBER(FIND("Estoque - Tratores",C1148)),"Tratores",
IF(ISNUMBER(FIND("Estoque - Máquinas pesadas",C1148)),"Máquinas pesadas",
IF(ISNUMBER(FIND("Estoque - Reboques",C1148)),"Reboques",
IF(C1148="Estoque","Estoque",
IF(AND(ISNUMBER(C1148),C1148&gt;1000,C1148&lt;2000),"Caminhões",
IF(AND(ISNUMBER(C1148),C1148&gt;2000,C1148&lt;3000),"Tratores",
IF(AND(ISNUMBER(C1148),C1148&gt;3000,C1148&lt;4000),"Carregadeiras",
IF(AND(ISNUMBER(C1148),C1148&gt;4000,C1148&lt;5000),"Máquinas pesadas",
IF(AND(ISNUMBER(C1148),C1148&gt;5000,C1148&lt;6000),"Colhedoras",
IF(AND(ISNUMBER(C1148),C1148&gt;7000,C1148&lt;8000),"Irrigação",
IF(AND(ISNUMBER(C1148),C1148&gt;8000,C1148&lt;9000),"Reboques",IF(AND(ISNUMBER(C1148),C1148&gt;0,C1148&lt;1000),"Veic. Leves","")))))))))))))))))))))</f>
        <v>Veic. Leves</v>
      </c>
      <c r="B1148" s="26"/>
      <c r="C1148" s="2">
        <v>29</v>
      </c>
      <c r="D1148" s="2">
        <v>43836</v>
      </c>
      <c r="E1148" s="3" t="s">
        <v>272</v>
      </c>
      <c r="F1148" s="14" t="str">
        <f>IF(ISBLANK(K1148), "Apenas Solicitação", "Tem OC")</f>
        <v>Tem OC</v>
      </c>
      <c r="G1148" s="2">
        <v>1</v>
      </c>
      <c r="H1148" s="37">
        <f>G1148-I1148</f>
        <v>0</v>
      </c>
      <c r="I1148" s="38">
        <v>1</v>
      </c>
      <c r="J1148" s="4">
        <v>45744</v>
      </c>
      <c r="K1148" s="180">
        <v>45757</v>
      </c>
      <c r="L1148" s="3"/>
      <c r="M1148" s="44"/>
      <c r="N1148" s="44" t="str">
        <f>IFERROR(K1148 + VALUE(LEFT(L1148, FIND(" ", L1148) - 1)), "")</f>
        <v/>
      </c>
      <c r="O1148" s="3">
        <f>IF(_xlfn.DAYS(K1148,J1148)&lt;0, "Aguardando OC", _xlfn.DAYS(K1148,J1148))</f>
        <v>13</v>
      </c>
      <c r="P1148" s="14">
        <v>397404</v>
      </c>
      <c r="Q1148" s="169">
        <v>1139973</v>
      </c>
      <c r="R1148" s="14">
        <v>166120</v>
      </c>
      <c r="S1148" s="2">
        <v>719</v>
      </c>
      <c r="T1148" s="65" t="s">
        <v>11</v>
      </c>
      <c r="U1148" s="21">
        <v>550</v>
      </c>
      <c r="V1148" s="2">
        <v>14446</v>
      </c>
      <c r="W1148" s="47" t="str">
        <f>IFERROR(VLOOKUP(V1148, Fornecedores!A:C, 3, FALSE), "")</f>
        <v>AGROMOTO</v>
      </c>
      <c r="X1148" s="43" t="str">
        <f>IFERROR(VLOOKUP(V1148, Fornecedores!A:E, 5, FALSE), "")</f>
        <v>Jaboatão dos Guararapes</v>
      </c>
      <c r="Y1148" s="43" t="str">
        <f>IFERROR(VLOOKUP(V1148, Fornecedores!A:F, 6, FALSE), "")</f>
        <v>PE</v>
      </c>
      <c r="Z1148" s="14" t="str">
        <f>IF(H1148=0, "Pedido entregue!", "Pendente")</f>
        <v>Pedido entregue!</v>
      </c>
      <c r="AA1148" s="59"/>
      <c r="AB1148" s="58" t="str">
        <f>IF(Z1148="Pedido Entregue!", IF(AA1148=1, "Retirado do Almoxarifado", IF(AA1148=2, "Material devolvido", "Aguardando retirada")), IF(Z1148="Pendente", "Entrega pendente", ""))</f>
        <v>Aguardando retirada</v>
      </c>
      <c r="AC1148" s="18">
        <v>1</v>
      </c>
      <c r="AD1148" s="18">
        <f>AC1148/SUMIF($P:$P,P1148,$AC:$AC)</f>
        <v>1</v>
      </c>
      <c r="AE1148" s="18">
        <f>IF(R1148=0,0,AC1148/SUMIF($R:$R,R1148,$AC:$AC))</f>
        <v>9.0909090909090912E-2</v>
      </c>
      <c r="AF1148" s="18">
        <f>IF(R1148=0,1,0)</f>
        <v>0</v>
      </c>
      <c r="AG1148" s="18">
        <f>IF(R1148=0,#REF!-J1148,0)</f>
        <v>0</v>
      </c>
      <c r="AH1148" t="str">
        <f>TEXT(J1148,"MMMM")</f>
        <v>março</v>
      </c>
    </row>
    <row r="1149" spans="1:34" ht="12.75" hidden="1" customHeight="1" x14ac:dyDescent="0.25">
      <c r="A1149" s="90" t="str">
        <f>IF(C1149="Oficina Diversos","Oficina Geral",
IF(ISNUMBER(FIND("Estoque - Colhedoras",C1149)),"Colhedoras",IF(ISNUMBER(FIND("Caldeiraria",C1149)),"Caldeiraria",IF(ISNUMBER(FIND("Borracharia",C1149)),"Borracharia",IF(ISNUMBER(FIND("Lubrificação",C1149)),"Lubrificação",
IF(ISNUMBER(FIND("Estoque - Carregadeiras",C1149)),"Carregadeiras",IF(ISNUMBER(FIND("Estoque - Veic. Leves",C1149)),"Veic. Leves",
IF(ISNUMBER(FIND("Estoque - Caminhões",C1149)),"Caminhões",IF(ISNUMBER(FIND("Estoque - Transbordos",C1149)),"Transbordos",
IF(ISNUMBER(FIND("Estoque - Tratores",C1149)),"Tratores",
IF(ISNUMBER(FIND("Estoque - Máquinas pesadas",C1149)),"Máquinas pesadas",
IF(ISNUMBER(FIND("Estoque - Reboques",C1149)),"Reboques",
IF(C1149="Estoque","Estoque",
IF(AND(ISNUMBER(C1149),C1149&gt;1000,C1149&lt;2000),"Caminhões",
IF(AND(ISNUMBER(C1149),C1149&gt;2000,C1149&lt;3000),"Tratores",
IF(AND(ISNUMBER(C1149),C1149&gt;3000,C1149&lt;4000),"Carregadeiras",
IF(AND(ISNUMBER(C1149),C1149&gt;4000,C1149&lt;5000),"Máquinas pesadas",
IF(AND(ISNUMBER(C1149),C1149&gt;5000,C1149&lt;6000),"Colhedoras",
IF(AND(ISNUMBER(C1149),C1149&gt;7000,C1149&lt;8000),"Irrigação",
IF(AND(ISNUMBER(C1149),C1149&gt;8000,C1149&lt;9000),"Reboques",IF(AND(ISNUMBER(C1149),C1149&gt;0,C1149&lt;1000),"Veic. Leves","")))))))))))))))))))))</f>
        <v>Veic. Leves</v>
      </c>
      <c r="B1149" s="80"/>
      <c r="C1149" s="2">
        <v>33</v>
      </c>
      <c r="D1149" s="2">
        <v>43836</v>
      </c>
      <c r="E1149" s="3" t="s">
        <v>272</v>
      </c>
      <c r="F1149" s="14" t="str">
        <f>IF(ISBLANK(K1149), "Apenas Solicitação", "Tem OC")</f>
        <v>Tem OC</v>
      </c>
      <c r="G1149" s="2">
        <v>1</v>
      </c>
      <c r="H1149" s="37">
        <f>G1149-I1149</f>
        <v>0</v>
      </c>
      <c r="I1149" s="38">
        <v>1</v>
      </c>
      <c r="J1149" s="4">
        <v>45744</v>
      </c>
      <c r="K1149" s="180">
        <v>45759</v>
      </c>
      <c r="L1149" s="3"/>
      <c r="M1149" s="44"/>
      <c r="N1149" s="44" t="str">
        <f>IFERROR(K1149 + VALUE(LEFT(L1149, FIND(" ", L1149) - 1)), "")</f>
        <v/>
      </c>
      <c r="O1149" s="3">
        <f>IF(_xlfn.DAYS(K1149,J1149)&lt;0, "Aguardando OC", _xlfn.DAYS(K1149,J1149))</f>
        <v>15</v>
      </c>
      <c r="P1149" s="14">
        <v>397419</v>
      </c>
      <c r="Q1149" s="169">
        <v>1139982</v>
      </c>
      <c r="R1149" s="14">
        <v>166195</v>
      </c>
      <c r="S1149" s="2">
        <v>719</v>
      </c>
      <c r="T1149" s="65" t="s">
        <v>11</v>
      </c>
      <c r="U1149" s="21">
        <v>550</v>
      </c>
      <c r="V1149" s="2">
        <v>14446</v>
      </c>
      <c r="W1149" s="47" t="str">
        <f>IFERROR(VLOOKUP(V1149, Fornecedores!A:C, 3, FALSE), "")</f>
        <v>AGROMOTO</v>
      </c>
      <c r="X1149" s="43" t="str">
        <f>IFERROR(VLOOKUP(V1149, Fornecedores!A:E, 5, FALSE), "")</f>
        <v>Jaboatão dos Guararapes</v>
      </c>
      <c r="Y1149" s="43" t="str">
        <f>IFERROR(VLOOKUP(V1149, Fornecedores!A:F, 6, FALSE), "")</f>
        <v>PE</v>
      </c>
      <c r="Z1149" s="14" t="str">
        <f>IF(H1149=0, "Pedido entregue!", "Pendente")</f>
        <v>Pedido entregue!</v>
      </c>
      <c r="AA1149" s="59"/>
      <c r="AB1149" s="58" t="str">
        <f>IF(Z1149="Pedido Entregue!", IF(AA1149=1, "Retirado do Almoxarifado", IF(AA1149=2, "Material devolvido", "Aguardando retirada")), IF(Z1149="Pendente", "Entrega pendente", ""))</f>
        <v>Aguardando retirada</v>
      </c>
      <c r="AC1149" s="18">
        <v>1</v>
      </c>
      <c r="AD1149" s="18">
        <f>AC1149/SUMIF($P:$P,P1149,$AC:$AC)</f>
        <v>1</v>
      </c>
      <c r="AE1149" s="18">
        <f>IF(R1149=0,0,AC1149/SUMIF($R:$R,R1149,$AC:$AC))</f>
        <v>0.14285714285714285</v>
      </c>
      <c r="AF1149" s="18">
        <f>IF(R1149=0,1,0)</f>
        <v>0</v>
      </c>
      <c r="AG1149" s="18">
        <f>IF(R1149=0,#REF!-J1149,0)</f>
        <v>0</v>
      </c>
      <c r="AH1149" t="str">
        <f>TEXT(J1149,"MMMM")</f>
        <v>março</v>
      </c>
    </row>
    <row r="1150" spans="1:34" ht="12.75" hidden="1" customHeight="1" x14ac:dyDescent="0.25">
      <c r="A1150" s="90" t="str">
        <f>IF(C1150="Oficina Diversos","Oficina Geral",
IF(ISNUMBER(FIND("Estoque - Colhedoras",C1150)),"Colhedoras",IF(ISNUMBER(FIND("Caldeiraria",C1150)),"Caldeiraria",IF(ISNUMBER(FIND("Borracharia",C1150)),"Borracharia",IF(ISNUMBER(FIND("Lubrificação",C1150)),"Lubrificação",
IF(ISNUMBER(FIND("Estoque - Carregadeiras",C1150)),"Carregadeiras",IF(ISNUMBER(FIND("Estoque - Veic. Leves",C1150)),"Veic. Leves",
IF(ISNUMBER(FIND("Estoque - Caminhões",C1150)),"Caminhões",IF(ISNUMBER(FIND("Estoque - Transbordos",C1150)),"Transbordos",
IF(ISNUMBER(FIND("Estoque - Tratores",C1150)),"Tratores",
IF(ISNUMBER(FIND("Estoque - Máquinas pesadas",C1150)),"Máquinas pesadas",
IF(ISNUMBER(FIND("Estoque - Reboques",C1150)),"Reboques",
IF(C1150="Estoque","Estoque",
IF(AND(ISNUMBER(C1150),C1150&gt;1000,C1150&lt;2000),"Caminhões",
IF(AND(ISNUMBER(C1150),C1150&gt;2000,C1150&lt;3000),"Tratores",
IF(AND(ISNUMBER(C1150),C1150&gt;3000,C1150&lt;4000),"Carregadeiras",
IF(AND(ISNUMBER(C1150),C1150&gt;4000,C1150&lt;5000),"Máquinas pesadas",
IF(AND(ISNUMBER(C1150),C1150&gt;5000,C1150&lt;6000),"Colhedoras",
IF(AND(ISNUMBER(C1150),C1150&gt;7000,C1150&lt;8000),"Irrigação",
IF(AND(ISNUMBER(C1150),C1150&gt;8000,C1150&lt;9000),"Reboques",IF(AND(ISNUMBER(C1150),C1150&gt;0,C1150&lt;1000),"Veic. Leves","")))))))))))))))))))))</f>
        <v>Caminhões</v>
      </c>
      <c r="B1150" s="211"/>
      <c r="C1150" s="171">
        <v>1007</v>
      </c>
      <c r="D1150" s="170">
        <v>43840</v>
      </c>
      <c r="E1150" s="173" t="s">
        <v>25923</v>
      </c>
      <c r="F1150" s="101" t="str">
        <f>IF(ISBLANK(K1150), "Apenas Solicitação", "Tem OC")</f>
        <v>Tem OC</v>
      </c>
      <c r="G1150" s="170">
        <v>1</v>
      </c>
      <c r="H1150" s="102">
        <f>G1150-I1150</f>
        <v>0</v>
      </c>
      <c r="I1150" s="103">
        <v>1</v>
      </c>
      <c r="J1150" s="174">
        <v>45845</v>
      </c>
      <c r="K1150" s="174">
        <v>45850</v>
      </c>
      <c r="L1150" s="173" t="s">
        <v>20151</v>
      </c>
      <c r="M1150" s="104" t="str">
        <f ca="1">IF(OR(N1150="", N1150=0), "", IF(N1150&gt;TODAY(), "No prazo", "Atrasado"))</f>
        <v>Atrasado</v>
      </c>
      <c r="N1150" s="104">
        <f>IFERROR(K1150 + VALUE(LEFT(L1150, FIND(" ", L1150) - 1)), "")</f>
        <v>45850</v>
      </c>
      <c r="O1150" s="105">
        <f>IF(_xlfn.DAYS(K1150,J1150)&lt;0, "Aguardando OC", _xlfn.DAYS(K1150,J1150))</f>
        <v>5</v>
      </c>
      <c r="P1150" s="201">
        <v>410497</v>
      </c>
      <c r="Q1150" s="12"/>
      <c r="R1150" s="212">
        <v>170831</v>
      </c>
      <c r="S1150" s="2">
        <v>221</v>
      </c>
      <c r="T1150" s="65" t="s">
        <v>1029</v>
      </c>
      <c r="U1150" s="170">
        <v>65.989999999999995</v>
      </c>
      <c r="V1150" s="170">
        <v>4604</v>
      </c>
      <c r="W1150" s="117" t="str">
        <f>IFERROR(VLOOKUP(V1150, Fornecedores!A:C, 3, FALSE), "")</f>
        <v>CABINE</v>
      </c>
      <c r="X1150" s="105" t="str">
        <f>IFERROR(VLOOKUP(V1150, Fornecedores!A:E, 5, FALSE), "")</f>
        <v>Recife</v>
      </c>
      <c r="Y1150" s="105" t="str">
        <f>IFERROR(VLOOKUP(V1150, Fornecedores!A:F, 6, FALSE), "")</f>
        <v>PE</v>
      </c>
      <c r="Z1150" s="101" t="str">
        <f>IF(H1150=0, "Pedido entregue!", "Pendente")</f>
        <v>Pedido entregue!</v>
      </c>
      <c r="AA1150" s="119"/>
      <c r="AB1150" s="132" t="str">
        <f>IF(Z1150="Pedido Entregue!", IF(AA1150=1, "Retirado do Almoxarifado", IF(AA1150=2, "Material devolvido", "Aguardando retirada")), IF(Z1150="Pendente", "Entrega pendente", ""))</f>
        <v>Aguardando retirada</v>
      </c>
      <c r="AC1150" s="18">
        <v>1</v>
      </c>
      <c r="AD1150" s="18">
        <f>AC1150/SUMIF($P:$P,P1150,$AC:$AC)</f>
        <v>1</v>
      </c>
      <c r="AE1150" s="18">
        <f>IF(R1150=0,0,AC1150/SUMIF($R:$R,R1150,$AC:$AC))</f>
        <v>0.2</v>
      </c>
      <c r="AF1150" s="18">
        <f>IF(R1150=0,1,0)</f>
        <v>0</v>
      </c>
      <c r="AH1150" t="str">
        <f>TEXT(J1150,"MMMM")</f>
        <v>julho</v>
      </c>
    </row>
    <row r="1151" spans="1:34" ht="12.75" hidden="1" customHeight="1" x14ac:dyDescent="0.25">
      <c r="A1151" s="90" t="str">
        <f>IF(C1151="Oficina Diversos","Oficina Geral",
IF(ISNUMBER(FIND("Estoque - Colhedoras",C1151)),"Colhedoras",IF(ISNUMBER(FIND("Caldeiraria",C1151)),"Caldeiraria",IF(ISNUMBER(FIND("Borracharia",C1151)),"Borracharia",IF(ISNUMBER(FIND("Lubrificação",C1151)),"Lubrificação",
IF(ISNUMBER(FIND("Estoque - Carregadeiras",C1151)),"Carregadeiras",IF(ISNUMBER(FIND("Estoque - Veic. Leves",C1151)),"Veic. Leves",
IF(ISNUMBER(FIND("Estoque - Caminhões",C1151)),"Caminhões",IF(ISNUMBER(FIND("Estoque - Transbordos",C1151)),"Transbordos",
IF(ISNUMBER(FIND("Estoque - Tratores",C1151)),"Tratores",
IF(ISNUMBER(FIND("Estoque - Máquinas pesadas",C1151)),"Máquinas pesadas",
IF(ISNUMBER(FIND("Estoque - Reboques",C1151)),"Reboques",
IF(C1151="Estoque","Estoque",
IF(AND(ISNUMBER(C1151),C1151&gt;1000,C1151&lt;2000),"Caminhões",
IF(AND(ISNUMBER(C1151),C1151&gt;2000,C1151&lt;3000),"Tratores",
IF(AND(ISNUMBER(C1151),C1151&gt;3000,C1151&lt;4000),"Carregadeiras",
IF(AND(ISNUMBER(C1151),C1151&gt;4000,C1151&lt;5000),"Máquinas pesadas",
IF(AND(ISNUMBER(C1151),C1151&gt;5000,C1151&lt;6000),"Colhedoras",
IF(AND(ISNUMBER(C1151),C1151&gt;7000,C1151&lt;8000),"Irrigação",
IF(AND(ISNUMBER(C1151),C1151&gt;8000,C1151&lt;9000),"Reboques",IF(AND(ISNUMBER(C1151),C1151&gt;0,C1151&lt;1000),"Veic. Leves","")))))))))))))))))))))</f>
        <v>Carregadeiras</v>
      </c>
      <c r="B1151" s="8"/>
      <c r="C1151" s="2">
        <v>3027</v>
      </c>
      <c r="D1151" s="2">
        <v>43875</v>
      </c>
      <c r="E1151" s="3" t="s">
        <v>391</v>
      </c>
      <c r="F1151" s="14" t="str">
        <f>IF(ISBLANK(K1151), "Apenas Solicitação", "Tem OC")</f>
        <v>Tem OC</v>
      </c>
      <c r="G1151" s="2">
        <v>3</v>
      </c>
      <c r="H1151" s="37">
        <f>G1151-I1151</f>
        <v>0</v>
      </c>
      <c r="I1151" s="38">
        <v>3</v>
      </c>
      <c r="J1151" s="4">
        <v>45743</v>
      </c>
      <c r="K1151" s="180">
        <v>45756</v>
      </c>
      <c r="L1151" s="4"/>
      <c r="M1151" s="44"/>
      <c r="N1151" s="44" t="str">
        <f>IFERROR(K1151 + VALUE(LEFT(L1151, FIND(" ", L1151) - 1)), "")</f>
        <v/>
      </c>
      <c r="O1151" s="3">
        <f>IF(_xlfn.DAYS(K1151,J1151)&lt;0, "Aguardando OC", _xlfn.DAYS(K1151,J1151))</f>
        <v>13</v>
      </c>
      <c r="P1151" s="14">
        <v>397352</v>
      </c>
      <c r="Q1151" s="169">
        <v>1139880</v>
      </c>
      <c r="R1151" s="14">
        <v>166041</v>
      </c>
      <c r="S1151" s="2">
        <v>701</v>
      </c>
      <c r="T1151" s="65" t="s">
        <v>150</v>
      </c>
      <c r="U1151" s="21">
        <v>83.64</v>
      </c>
      <c r="V1151" s="2">
        <v>15127</v>
      </c>
      <c r="W1151" s="47" t="str">
        <f>IFERROR(VLOOKUP(V1151, Fornecedores!A:C, 3, FALSE), "")</f>
        <v>EQUAGRIL LTDA</v>
      </c>
      <c r="X1151" s="43" t="str">
        <f>IFERROR(VLOOKUP(V1151, Fornecedores!A:E, 5, FALSE), "")</f>
        <v>São Paulo</v>
      </c>
      <c r="Y1151" s="43" t="str">
        <f>IFERROR(VLOOKUP(V1151, Fornecedores!A:F, 6, FALSE), "")</f>
        <v>SP</v>
      </c>
      <c r="Z1151" s="14" t="str">
        <f>IF(H1151=0, "Pedido entregue!", "Pendente")</f>
        <v>Pedido entregue!</v>
      </c>
      <c r="AA1151" s="59">
        <v>1</v>
      </c>
      <c r="AB1151" s="58" t="str">
        <f>IF(Z1151="Pedido Entregue!", IF(AA1151=1, "Retirado do Almoxarifado", IF(AA1151=2, "Material devolvido", "Aguardando retirada")), IF(Z1151="Pendente", "Entrega pendente", ""))</f>
        <v>Retirado do Almoxarifado</v>
      </c>
      <c r="AC1151" s="18">
        <v>1</v>
      </c>
      <c r="AD1151" s="18">
        <f>AC1151/SUMIF($P:$P,P1151,$AC:$AC)</f>
        <v>1</v>
      </c>
      <c r="AE1151" s="18">
        <f>IF(R1151=0,0,AC1151/SUMIF($R:$R,R1151,$AC:$AC))</f>
        <v>9.0909090909090912E-2</v>
      </c>
      <c r="AF1151" s="18">
        <f>IF(R1151=0,1,0)</f>
        <v>0</v>
      </c>
      <c r="AG1151" s="18">
        <f>IF(R1151=0,#REF!-J1151,0)</f>
        <v>0</v>
      </c>
      <c r="AH1151" t="str">
        <f>TEXT(J1151,"MMMM")</f>
        <v>março</v>
      </c>
    </row>
    <row r="1152" spans="1:34" ht="12.75" hidden="1" customHeight="1" x14ac:dyDescent="0.25">
      <c r="A1152" s="90" t="str">
        <f>IF(C1152="Oficina Diversos","Oficina Geral",
IF(ISNUMBER(FIND("Estoque - Colhedoras",C1152)),"Colhedoras",IF(ISNUMBER(FIND("Caldeiraria",C1152)),"Caldeiraria",IF(ISNUMBER(FIND("Borracharia",C1152)),"Borracharia",IF(ISNUMBER(FIND("Lubrificação",C1152)),"Lubrificação",
IF(ISNUMBER(FIND("Estoque - Carregadeiras",C1152)),"Carregadeiras",IF(ISNUMBER(FIND("Estoque - Veic. Leves",C1152)),"Veic. Leves",
IF(ISNUMBER(FIND("Estoque - Caminhões",C1152)),"Caminhões",IF(ISNUMBER(FIND("Estoque - Transbordos",C1152)),"Transbordos",
IF(ISNUMBER(FIND("Estoque - Tratores",C1152)),"Tratores",
IF(ISNUMBER(FIND("Estoque - Máquinas pesadas",C1152)),"Máquinas pesadas",
IF(ISNUMBER(FIND("Estoque - Reboques",C1152)),"Reboques",
IF(C1152="Estoque","Estoque",
IF(AND(ISNUMBER(C1152),C1152&gt;1000,C1152&lt;2000),"Caminhões",
IF(AND(ISNUMBER(C1152),C1152&gt;2000,C1152&lt;3000),"Tratores",
IF(AND(ISNUMBER(C1152),C1152&gt;3000,C1152&lt;4000),"Carregadeiras",
IF(AND(ISNUMBER(C1152),C1152&gt;4000,C1152&lt;5000),"Máquinas pesadas",
IF(AND(ISNUMBER(C1152),C1152&gt;5000,C1152&lt;6000),"Colhedoras",
IF(AND(ISNUMBER(C1152),C1152&gt;7000,C1152&lt;8000),"Irrigação",
IF(AND(ISNUMBER(C1152),C1152&gt;8000,C1152&lt;9000),"Reboques",IF(AND(ISNUMBER(C1152),C1152&gt;0,C1152&lt;1000),"Veic. Leves","")))))))))))))))))))))</f>
        <v>Carregadeiras</v>
      </c>
      <c r="B1152" s="80"/>
      <c r="C1152" s="2">
        <v>3022</v>
      </c>
      <c r="D1152" s="2">
        <v>43875</v>
      </c>
      <c r="E1152" s="3" t="s">
        <v>391</v>
      </c>
      <c r="F1152" s="14" t="str">
        <f>IF(ISBLANK(K1152), "Apenas Solicitação", "Tem OC")</f>
        <v>Tem OC</v>
      </c>
      <c r="G1152" s="2">
        <v>3</v>
      </c>
      <c r="H1152" s="37">
        <f>G1152-I1152</f>
        <v>0</v>
      </c>
      <c r="I1152" s="38">
        <v>3</v>
      </c>
      <c r="J1152" s="4">
        <v>45743</v>
      </c>
      <c r="K1152" s="180">
        <v>45756</v>
      </c>
      <c r="L1152" s="4"/>
      <c r="M1152" s="44"/>
      <c r="N1152" s="44" t="str">
        <f>IFERROR(K1152 + VALUE(LEFT(L1152, FIND(" ", L1152) - 1)), "")</f>
        <v/>
      </c>
      <c r="O1152" s="3">
        <f>IF(_xlfn.DAYS(K1152,J1152)&lt;0, "Aguardando OC", _xlfn.DAYS(K1152,J1152))</f>
        <v>13</v>
      </c>
      <c r="P1152" s="14">
        <v>397361</v>
      </c>
      <c r="Q1152" s="169">
        <v>1139887</v>
      </c>
      <c r="R1152" s="14">
        <v>166041</v>
      </c>
      <c r="S1152" s="2">
        <v>112</v>
      </c>
      <c r="T1152" s="65" t="s">
        <v>152</v>
      </c>
      <c r="U1152" s="21">
        <v>83.64</v>
      </c>
      <c r="V1152" s="2">
        <v>15127</v>
      </c>
      <c r="W1152" s="47" t="str">
        <f>IFERROR(VLOOKUP(V1152, Fornecedores!A:C, 3, FALSE), "")</f>
        <v>EQUAGRIL LTDA</v>
      </c>
      <c r="X1152" s="43" t="str">
        <f>IFERROR(VLOOKUP(V1152, Fornecedores!A:E, 5, FALSE), "")</f>
        <v>São Paulo</v>
      </c>
      <c r="Y1152" s="43" t="str">
        <f>IFERROR(VLOOKUP(V1152, Fornecedores!A:F, 6, FALSE), "")</f>
        <v>SP</v>
      </c>
      <c r="Z1152" s="14" t="str">
        <f>IF(H1152=0, "Pedido entregue!", "Pendente")</f>
        <v>Pedido entregue!</v>
      </c>
      <c r="AA1152" s="59">
        <v>1</v>
      </c>
      <c r="AB1152" s="58" t="str">
        <f>IF(Z1152="Pedido Entregue!", IF(AA1152=1, "Retirado do Almoxarifado", IF(AA1152=2, "Material devolvido", "Aguardando retirada")), IF(Z1152="Pendente", "Entrega pendente", ""))</f>
        <v>Retirado do Almoxarifado</v>
      </c>
      <c r="AC1152" s="18">
        <v>1</v>
      </c>
      <c r="AD1152" s="18">
        <f>AC1152/SUMIF($P:$P,P1152,$AC:$AC)</f>
        <v>1</v>
      </c>
      <c r="AE1152" s="18">
        <f>IF(R1152=0,0,AC1152/SUMIF($R:$R,R1152,$AC:$AC))</f>
        <v>9.0909090909090912E-2</v>
      </c>
      <c r="AF1152" s="18">
        <f>IF(R1152=0,1,0)</f>
        <v>0</v>
      </c>
      <c r="AG1152" s="18">
        <f>IF(R1152=0,#REF!-J1152,0)</f>
        <v>0</v>
      </c>
      <c r="AH1152" t="str">
        <f>TEXT(J1152,"MMMM")</f>
        <v>março</v>
      </c>
    </row>
    <row r="1153" spans="1:34" ht="12.75" hidden="1" customHeight="1" x14ac:dyDescent="0.25">
      <c r="A1153" s="90" t="str">
        <f>IF(C1153="Oficina Diversos","Oficina Geral",
IF(ISNUMBER(FIND("Estoque - Colhedoras",C1153)),"Colhedoras",IF(ISNUMBER(FIND("Caldeiraria",C1153)),"Caldeiraria",IF(ISNUMBER(FIND("Borracharia",C1153)),"Borracharia",IF(ISNUMBER(FIND("Lubrificação",C1153)),"Lubrificação",
IF(ISNUMBER(FIND("Estoque - Carregadeiras",C1153)),"Carregadeiras",IF(ISNUMBER(FIND("Estoque - Veic. Leves",C1153)),"Veic. Leves",
IF(ISNUMBER(FIND("Estoque - Caminhões",C1153)),"Caminhões",IF(ISNUMBER(FIND("Estoque - Transbordos",C1153)),"Transbordos",
IF(ISNUMBER(FIND("Estoque - Tratores",C1153)),"Tratores",
IF(ISNUMBER(FIND("Estoque - Máquinas pesadas",C1153)),"Máquinas pesadas",
IF(ISNUMBER(FIND("Estoque - Reboques",C1153)),"Reboques",
IF(C1153="Estoque","Estoque",
IF(AND(ISNUMBER(C1153),C1153&gt;1000,C1153&lt;2000),"Caminhões",
IF(AND(ISNUMBER(C1153),C1153&gt;2000,C1153&lt;3000),"Tratores",
IF(AND(ISNUMBER(C1153),C1153&gt;3000,C1153&lt;4000),"Carregadeiras",
IF(AND(ISNUMBER(C1153),C1153&gt;4000,C1153&lt;5000),"Máquinas pesadas",
IF(AND(ISNUMBER(C1153),C1153&gt;5000,C1153&lt;6000),"Colhedoras",
IF(AND(ISNUMBER(C1153),C1153&gt;7000,C1153&lt;8000),"Irrigação",
IF(AND(ISNUMBER(C1153),C1153&gt;8000,C1153&lt;9000),"Reboques",IF(AND(ISNUMBER(C1153),C1153&gt;0,C1153&lt;1000),"Veic. Leves","")))))))))))))))))))))</f>
        <v>Carregadeiras</v>
      </c>
      <c r="B1153" s="84"/>
      <c r="C1153" s="2">
        <v>3015</v>
      </c>
      <c r="D1153" s="2">
        <v>43875</v>
      </c>
      <c r="E1153" s="3" t="s">
        <v>391</v>
      </c>
      <c r="F1153" s="14" t="str">
        <f>IF(ISBLANK(K1153), "Apenas Solicitação", "Tem OC")</f>
        <v>Tem OC</v>
      </c>
      <c r="G1153" s="2">
        <v>4</v>
      </c>
      <c r="H1153" s="37">
        <f>G1153-I1153</f>
        <v>0</v>
      </c>
      <c r="I1153" s="38">
        <v>4</v>
      </c>
      <c r="J1153" s="4">
        <v>45743</v>
      </c>
      <c r="K1153" s="180">
        <v>45756</v>
      </c>
      <c r="L1153" s="4"/>
      <c r="M1153" s="44"/>
      <c r="N1153" s="44" t="str">
        <f>IFERROR(K1153 + VALUE(LEFT(L1153, FIND(" ", L1153) - 1)), "")</f>
        <v/>
      </c>
      <c r="O1153" s="3">
        <f>IF(_xlfn.DAYS(K1153,J1153)&lt;0, "Aguardando OC", _xlfn.DAYS(K1153,J1153))</f>
        <v>13</v>
      </c>
      <c r="P1153" s="14">
        <v>397367</v>
      </c>
      <c r="Q1153" s="169">
        <v>1139888</v>
      </c>
      <c r="R1153" s="14">
        <v>166041</v>
      </c>
      <c r="S1153" s="2">
        <v>112</v>
      </c>
      <c r="T1153" s="65" t="s">
        <v>152</v>
      </c>
      <c r="U1153" s="21">
        <v>111.52</v>
      </c>
      <c r="V1153" s="2">
        <v>15127</v>
      </c>
      <c r="W1153" s="47" t="str">
        <f>IFERROR(VLOOKUP(V1153, Fornecedores!A:C, 3, FALSE), "")</f>
        <v>EQUAGRIL LTDA</v>
      </c>
      <c r="X1153" s="43" t="str">
        <f>IFERROR(VLOOKUP(V1153, Fornecedores!A:E, 5, FALSE), "")</f>
        <v>São Paulo</v>
      </c>
      <c r="Y1153" s="43" t="str">
        <f>IFERROR(VLOOKUP(V1153, Fornecedores!A:F, 6, FALSE), "")</f>
        <v>SP</v>
      </c>
      <c r="Z1153" s="14" t="str">
        <f>IF(H1153=0, "Pedido entregue!", "Pendente")</f>
        <v>Pedido entregue!</v>
      </c>
      <c r="AA1153" s="59">
        <v>1</v>
      </c>
      <c r="AB1153" s="58" t="str">
        <f>IF(Z1153="Pedido Entregue!", IF(AA1153=1, "Retirado do Almoxarifado", IF(AA1153=2, "Material devolvido", "Aguardando retirada")), IF(Z1153="Pendente", "Entrega pendente", ""))</f>
        <v>Retirado do Almoxarifado</v>
      </c>
      <c r="AC1153" s="18">
        <v>1</v>
      </c>
      <c r="AD1153" s="18">
        <f>AC1153/SUMIF($P:$P,P1153,$AC:$AC)</f>
        <v>1</v>
      </c>
      <c r="AE1153" s="18">
        <f>IF(R1153=0,0,AC1153/SUMIF($R:$R,R1153,$AC:$AC))</f>
        <v>9.0909090909090912E-2</v>
      </c>
      <c r="AF1153" s="18">
        <f>IF(R1153=0,1,0)</f>
        <v>0</v>
      </c>
      <c r="AG1153" s="18">
        <f>IF(R1153=0,#REF!-J1153,0)</f>
        <v>0</v>
      </c>
      <c r="AH1153" t="str">
        <f>TEXT(J1153,"MMMM")</f>
        <v>março</v>
      </c>
    </row>
    <row r="1154" spans="1:34" ht="12.75" hidden="1" customHeight="1" x14ac:dyDescent="0.25">
      <c r="A1154" s="90" t="str">
        <f>IF(C1154="Oficina Diversos","Oficina Geral",
IF(ISNUMBER(FIND("Estoque - Colhedoras",C1154)),"Colhedoras",IF(ISNUMBER(FIND("Caldeiraria",C1154)),"Caldeiraria",IF(ISNUMBER(FIND("Borracharia",C1154)),"Borracharia",IF(ISNUMBER(FIND("Lubrificação",C1154)),"Lubrificação",
IF(ISNUMBER(FIND("Estoque - Carregadeiras",C1154)),"Carregadeiras",IF(ISNUMBER(FIND("Estoque - Veic. Leves",C1154)),"Veic. Leves",
IF(ISNUMBER(FIND("Estoque - Caminhões",C1154)),"Caminhões",IF(ISNUMBER(FIND("Estoque - Transbordos",C1154)),"Transbordos",
IF(ISNUMBER(FIND("Estoque - Tratores",C1154)),"Tratores",
IF(ISNUMBER(FIND("Estoque - Máquinas pesadas",C1154)),"Máquinas pesadas",
IF(ISNUMBER(FIND("Estoque - Reboques",C1154)),"Reboques",
IF(C1154="Estoque","Estoque",
IF(AND(ISNUMBER(C1154),C1154&gt;1000,C1154&lt;2000),"Caminhões",
IF(AND(ISNUMBER(C1154),C1154&gt;2000,C1154&lt;3000),"Tratores",
IF(AND(ISNUMBER(C1154),C1154&gt;3000,C1154&lt;4000),"Carregadeiras",
IF(AND(ISNUMBER(C1154),C1154&gt;4000,C1154&lt;5000),"Máquinas pesadas",
IF(AND(ISNUMBER(C1154),C1154&gt;5000,C1154&lt;6000),"Colhedoras",
IF(AND(ISNUMBER(C1154),C1154&gt;7000,C1154&lt;8000),"Irrigação",
IF(AND(ISNUMBER(C1154),C1154&gt;8000,C1154&lt;9000),"Reboques",IF(AND(ISNUMBER(C1154),C1154&gt;0,C1154&lt;1000),"Veic. Leves","")))))))))))))))))))))</f>
        <v>Tratores</v>
      </c>
      <c r="B1154" s="111"/>
      <c r="C1154" s="113">
        <v>2045</v>
      </c>
      <c r="D1154" s="2">
        <v>43875</v>
      </c>
      <c r="E1154" s="3" t="s">
        <v>391</v>
      </c>
      <c r="F1154" s="101" t="str">
        <f>IF(ISBLANK(K1154), "Apenas Solicitação", "Tem OC")</f>
        <v>Tem OC</v>
      </c>
      <c r="G1154" s="2">
        <v>1</v>
      </c>
      <c r="H1154" s="102">
        <f>G1154-I1154</f>
        <v>0</v>
      </c>
      <c r="I1154" s="103">
        <v>1</v>
      </c>
      <c r="J1154" s="4">
        <v>45814</v>
      </c>
      <c r="K1154" s="180">
        <v>45826</v>
      </c>
      <c r="L1154" s="3" t="s">
        <v>20155</v>
      </c>
      <c r="M1154" s="104" t="str">
        <f ca="1">IF(OR(N1154="", N1154=0), "", IF(N1154&gt;TODAY(), "No prazo", "Atrasado"))</f>
        <v>Atrasado</v>
      </c>
      <c r="N1154" s="104">
        <f>IFERROR(K1154 + VALUE(LEFT(L1154, FIND(" ", L1154) - 1)), "")</f>
        <v>45827</v>
      </c>
      <c r="O1154" s="105">
        <f>IF(_xlfn.DAYS(K1154,J1154)&lt;0, "Aguardando OC", _xlfn.DAYS(K1154,J1154))</f>
        <v>12</v>
      </c>
      <c r="P1154" s="14">
        <v>406308</v>
      </c>
      <c r="Q1154" s="12"/>
      <c r="R1154" s="14">
        <v>169371</v>
      </c>
      <c r="S1154" s="2">
        <v>221</v>
      </c>
      <c r="T1154" s="65" t="s">
        <v>1029</v>
      </c>
      <c r="U1154" s="21">
        <v>40.549999999999997</v>
      </c>
      <c r="V1154" s="2">
        <v>11614</v>
      </c>
      <c r="W1154" s="117" t="str">
        <f>IFERROR(VLOOKUP(V1154, Fornecedores!A:C, 3, FALSE), "")</f>
        <v>DF MAQUINAS</v>
      </c>
      <c r="X1154" s="105" t="str">
        <f>IFERROR(VLOOKUP(V1154, Fornecedores!A:E, 5, FALSE), "")</f>
        <v>Bayeux</v>
      </c>
      <c r="Y1154" s="105" t="str">
        <f>IFERROR(VLOOKUP(V1154, Fornecedores!A:F, 6, FALSE), "")</f>
        <v>PB</v>
      </c>
      <c r="Z1154" s="101" t="str">
        <f>IF(H1154=0, "Pedido entregue!", "Pendente")</f>
        <v>Pedido entregue!</v>
      </c>
      <c r="AA1154" s="119"/>
      <c r="AB1154" s="132" t="str">
        <f>IF(Z1154="Pedido Entregue!", IF(AA1154=1, "Retirado do Almoxarifado", IF(AA1154=2, "Material devolvido", "Aguardando retirada")), IF(Z1154="Pendente", "Entrega pendente", ""))</f>
        <v>Aguardando retirada</v>
      </c>
      <c r="AC1154" s="18">
        <v>1</v>
      </c>
      <c r="AD1154" s="18">
        <f>AC1154/SUMIF($P:$P,P1154,$AC:$AC)</f>
        <v>1</v>
      </c>
      <c r="AE1154" s="18">
        <f>IF(R1154=0,0,AC1154/SUMIF($R:$R,R1154,$AC:$AC))</f>
        <v>6.6666666666666666E-2</v>
      </c>
      <c r="AF1154" s="18">
        <f>IF(R1154=0,1,0)</f>
        <v>0</v>
      </c>
      <c r="AH1154" t="str">
        <f>TEXT(J1154,"MMMM")</f>
        <v>junho</v>
      </c>
    </row>
    <row r="1155" spans="1:34" ht="12.75" hidden="1" customHeight="1" x14ac:dyDescent="0.25">
      <c r="A1155" s="90" t="str">
        <f>IF(C1155="Oficina Diversos","Oficina Geral",
IF(ISNUMBER(FIND("Estoque - Colhedoras",C1155)),"Colhedoras",IF(ISNUMBER(FIND("Caldeiraria",C1155)),"Caldeiraria",IF(ISNUMBER(FIND("Borracharia",C1155)),"Borracharia",IF(ISNUMBER(FIND("Lubrificação",C1155)),"Lubrificação",
IF(ISNUMBER(FIND("Estoque - Carregadeiras",C1155)),"Carregadeiras",IF(ISNUMBER(FIND("Estoque - Veic. Leves",C1155)),"Veic. Leves",
IF(ISNUMBER(FIND("Estoque - Caminhões",C1155)),"Caminhões",IF(ISNUMBER(FIND("Estoque - Transbordos",C1155)),"Transbordos",
IF(ISNUMBER(FIND("Estoque - Tratores",C1155)),"Tratores",
IF(ISNUMBER(FIND("Estoque - Máquinas pesadas",C1155)),"Máquinas pesadas",
IF(ISNUMBER(FIND("Estoque - Reboques",C1155)),"Reboques",
IF(C1155="Estoque","Estoque",
IF(AND(ISNUMBER(C1155),C1155&gt;1000,C1155&lt;2000),"Caminhões",
IF(AND(ISNUMBER(C1155),C1155&gt;2000,C1155&lt;3000),"Tratores",
IF(AND(ISNUMBER(C1155),C1155&gt;3000,C1155&lt;4000),"Carregadeiras",
IF(AND(ISNUMBER(C1155),C1155&gt;4000,C1155&lt;5000),"Máquinas pesadas",
IF(AND(ISNUMBER(C1155),C1155&gt;5000,C1155&lt;6000),"Colhedoras",
IF(AND(ISNUMBER(C1155),C1155&gt;7000,C1155&lt;8000),"Irrigação",
IF(AND(ISNUMBER(C1155),C1155&gt;8000,C1155&lt;9000),"Reboques",IF(AND(ISNUMBER(C1155),C1155&gt;0,C1155&lt;1000),"Veic. Leves","")))))))))))))))))))))</f>
        <v>Tratores</v>
      </c>
      <c r="B1155" s="111"/>
      <c r="C1155" s="113">
        <v>2039</v>
      </c>
      <c r="D1155" s="2">
        <v>43875</v>
      </c>
      <c r="E1155" s="3" t="s">
        <v>391</v>
      </c>
      <c r="F1155" s="101" t="str">
        <f>IF(ISBLANK(K1155), "Apenas Solicitação", "Tem OC")</f>
        <v>Tem OC</v>
      </c>
      <c r="G1155" s="2">
        <v>1</v>
      </c>
      <c r="H1155" s="102">
        <f>G1155-I1155</f>
        <v>0</v>
      </c>
      <c r="I1155" s="103">
        <v>1</v>
      </c>
      <c r="J1155" s="4">
        <v>45814</v>
      </c>
      <c r="K1155" s="180">
        <v>45826</v>
      </c>
      <c r="L1155" s="3" t="s">
        <v>20155</v>
      </c>
      <c r="M1155" s="104" t="str">
        <f ca="1">IF(OR(N1155="", N1155=0), "", IF(N1155&gt;TODAY(), "No prazo", "Atrasado"))</f>
        <v>Atrasado</v>
      </c>
      <c r="N1155" s="104">
        <f>IFERROR(K1155 + VALUE(LEFT(L1155, FIND(" ", L1155) - 1)), "")</f>
        <v>45827</v>
      </c>
      <c r="O1155" s="105">
        <f>IF(_xlfn.DAYS(K1155,J1155)&lt;0, "Aguardando OC", _xlfn.DAYS(K1155,J1155))</f>
        <v>12</v>
      </c>
      <c r="P1155" s="14">
        <v>406321</v>
      </c>
      <c r="Q1155" s="12"/>
      <c r="R1155" s="14">
        <v>169371</v>
      </c>
      <c r="S1155" s="2">
        <v>221</v>
      </c>
      <c r="T1155" s="65" t="s">
        <v>1029</v>
      </c>
      <c r="U1155" s="21">
        <v>40.549999999999997</v>
      </c>
      <c r="V1155" s="2">
        <v>11614</v>
      </c>
      <c r="W1155" s="117" t="str">
        <f>IFERROR(VLOOKUP(V1155, Fornecedores!A:C, 3, FALSE), "")</f>
        <v>DF MAQUINAS</v>
      </c>
      <c r="X1155" s="105" t="str">
        <f>IFERROR(VLOOKUP(V1155, Fornecedores!A:E, 5, FALSE), "")</f>
        <v>Bayeux</v>
      </c>
      <c r="Y1155" s="105" t="str">
        <f>IFERROR(VLOOKUP(V1155, Fornecedores!A:F, 6, FALSE), "")</f>
        <v>PB</v>
      </c>
      <c r="Z1155" s="101" t="str">
        <f>IF(H1155=0, "Pedido entregue!", "Pendente")</f>
        <v>Pedido entregue!</v>
      </c>
      <c r="AA1155" s="119"/>
      <c r="AB1155" s="132" t="str">
        <f>IF(Z1155="Pedido Entregue!", IF(AA1155=1, "Retirado do Almoxarifado", IF(AA1155=2, "Material devolvido", "Aguardando retirada")), IF(Z1155="Pendente", "Entrega pendente", ""))</f>
        <v>Aguardando retirada</v>
      </c>
      <c r="AC1155" s="18">
        <v>1</v>
      </c>
      <c r="AD1155" s="18">
        <f>AC1155/SUMIF($P:$P,P1155,$AC:$AC)</f>
        <v>1</v>
      </c>
      <c r="AE1155" s="18">
        <f>IF(R1155=0,0,AC1155/SUMIF($R:$R,R1155,$AC:$AC))</f>
        <v>6.6666666666666666E-2</v>
      </c>
      <c r="AF1155" s="18">
        <f>IF(R1155=0,1,0)</f>
        <v>0</v>
      </c>
      <c r="AH1155" t="str">
        <f>TEXT(J1155,"MMMM")</f>
        <v>junho</v>
      </c>
    </row>
    <row r="1156" spans="1:34" ht="12.75" hidden="1" customHeight="1" x14ac:dyDescent="0.25">
      <c r="A1156" s="90" t="str">
        <f>IF(C1156="Oficina Diversos","Oficina Geral",
IF(ISNUMBER(FIND("Estoque - Colhedoras",C1156)),"Colhedoras",IF(ISNUMBER(FIND("Caldeiraria",C1156)),"Caldeiraria",IF(ISNUMBER(FIND("Borracharia",C1156)),"Borracharia",IF(ISNUMBER(FIND("Lubrificação",C1156)),"Lubrificação",
IF(ISNUMBER(FIND("Estoque - Carregadeiras",C1156)),"Carregadeiras",IF(ISNUMBER(FIND("Estoque - Veic. Leves",C1156)),"Veic. Leves",
IF(ISNUMBER(FIND("Estoque - Caminhões",C1156)),"Caminhões",IF(ISNUMBER(FIND("Estoque - Transbordos",C1156)),"Transbordos",
IF(ISNUMBER(FIND("Estoque - Tratores",C1156)),"Tratores",
IF(ISNUMBER(FIND("Estoque - Máquinas pesadas",C1156)),"Máquinas pesadas",
IF(ISNUMBER(FIND("Estoque - Reboques",C1156)),"Reboques",
IF(C1156="Estoque","Estoque",
IF(AND(ISNUMBER(C1156),C1156&gt;1000,C1156&lt;2000),"Caminhões",
IF(AND(ISNUMBER(C1156),C1156&gt;2000,C1156&lt;3000),"Tratores",
IF(AND(ISNUMBER(C1156),C1156&gt;3000,C1156&lt;4000),"Carregadeiras",
IF(AND(ISNUMBER(C1156),C1156&gt;4000,C1156&lt;5000),"Máquinas pesadas",
IF(AND(ISNUMBER(C1156),C1156&gt;5000,C1156&lt;6000),"Colhedoras",
IF(AND(ISNUMBER(C1156),C1156&gt;7000,C1156&lt;8000),"Irrigação",
IF(AND(ISNUMBER(C1156),C1156&gt;8000,C1156&lt;9000),"Reboques",IF(AND(ISNUMBER(C1156),C1156&gt;0,C1156&lt;1000),"Veic. Leves","")))))))))))))))))))))</f>
        <v>Tratores</v>
      </c>
      <c r="B1156" s="111"/>
      <c r="C1156" s="113">
        <v>2037</v>
      </c>
      <c r="D1156" s="2">
        <v>43875</v>
      </c>
      <c r="E1156" s="3" t="s">
        <v>391</v>
      </c>
      <c r="F1156" s="101" t="str">
        <f>IF(ISBLANK(K1156), "Apenas Solicitação", "Tem OC")</f>
        <v>Tem OC</v>
      </c>
      <c r="G1156" s="2">
        <v>1</v>
      </c>
      <c r="H1156" s="102">
        <f>G1156-I1156</f>
        <v>0</v>
      </c>
      <c r="I1156" s="103">
        <v>1</v>
      </c>
      <c r="J1156" s="4">
        <v>45814</v>
      </c>
      <c r="K1156" s="180">
        <v>45826</v>
      </c>
      <c r="L1156" s="3" t="s">
        <v>20155</v>
      </c>
      <c r="M1156" s="104" t="str">
        <f ca="1">IF(OR(N1156="", N1156=0), "", IF(N1156&gt;TODAY(), "No prazo", "Atrasado"))</f>
        <v>Atrasado</v>
      </c>
      <c r="N1156" s="104">
        <f>IFERROR(K1156 + VALUE(LEFT(L1156, FIND(" ", L1156) - 1)), "")</f>
        <v>45827</v>
      </c>
      <c r="O1156" s="105">
        <f>IF(_xlfn.DAYS(K1156,J1156)&lt;0, "Aguardando OC", _xlfn.DAYS(K1156,J1156))</f>
        <v>12</v>
      </c>
      <c r="P1156" s="14">
        <v>406342</v>
      </c>
      <c r="Q1156" s="12"/>
      <c r="R1156" s="14">
        <v>169371</v>
      </c>
      <c r="S1156" s="2">
        <v>221</v>
      </c>
      <c r="T1156" s="65" t="s">
        <v>1029</v>
      </c>
      <c r="U1156" s="21">
        <v>40.549999999999997</v>
      </c>
      <c r="V1156" s="2">
        <v>11614</v>
      </c>
      <c r="W1156" s="117" t="str">
        <f>IFERROR(VLOOKUP(V1156, Fornecedores!A:C, 3, FALSE), "")</f>
        <v>DF MAQUINAS</v>
      </c>
      <c r="X1156" s="105" t="str">
        <f>IFERROR(VLOOKUP(V1156, Fornecedores!A:E, 5, FALSE), "")</f>
        <v>Bayeux</v>
      </c>
      <c r="Y1156" s="105" t="str">
        <f>IFERROR(VLOOKUP(V1156, Fornecedores!A:F, 6, FALSE), "")</f>
        <v>PB</v>
      </c>
      <c r="Z1156" s="101" t="str">
        <f>IF(H1156=0, "Pedido entregue!", "Pendente")</f>
        <v>Pedido entregue!</v>
      </c>
      <c r="AA1156" s="119"/>
      <c r="AB1156" s="132" t="str">
        <f>IF(Z1156="Pedido Entregue!", IF(AA1156=1, "Retirado do Almoxarifado", IF(AA1156=2, "Material devolvido", "Aguardando retirada")), IF(Z1156="Pendente", "Entrega pendente", ""))</f>
        <v>Aguardando retirada</v>
      </c>
      <c r="AC1156" s="18">
        <v>1</v>
      </c>
      <c r="AD1156" s="18">
        <f>AC1156/SUMIF($P:$P,P1156,$AC:$AC)</f>
        <v>1</v>
      </c>
      <c r="AE1156" s="18">
        <f>IF(R1156=0,0,AC1156/SUMIF($R:$R,R1156,$AC:$AC))</f>
        <v>6.6666666666666666E-2</v>
      </c>
      <c r="AF1156" s="18">
        <f>IF(R1156=0,1,0)</f>
        <v>0</v>
      </c>
      <c r="AH1156" t="str">
        <f>TEXT(J1156,"MMMM")</f>
        <v>junho</v>
      </c>
    </row>
    <row r="1157" spans="1:34" ht="12.75" hidden="1" customHeight="1" x14ac:dyDescent="0.25">
      <c r="A1157" s="90" t="str">
        <f>IF(C1157="Oficina Diversos","Oficina Geral",
IF(ISNUMBER(FIND("Estoque - Colhedoras",C1157)),"Colhedoras",IF(ISNUMBER(FIND("Caldeiraria",C1157)),"Caldeiraria",IF(ISNUMBER(FIND("Borracharia",C1157)),"Borracharia",IF(ISNUMBER(FIND("Lubrificação",C1157)),"Lubrificação",
IF(ISNUMBER(FIND("Estoque - Carregadeiras",C1157)),"Carregadeiras",IF(ISNUMBER(FIND("Estoque - Veic. Leves",C1157)),"Veic. Leves",
IF(ISNUMBER(FIND("Estoque - Caminhões",C1157)),"Caminhões",IF(ISNUMBER(FIND("Estoque - Transbordos",C1157)),"Transbordos",
IF(ISNUMBER(FIND("Estoque - Tratores",C1157)),"Tratores",
IF(ISNUMBER(FIND("Estoque - Máquinas pesadas",C1157)),"Máquinas pesadas",
IF(ISNUMBER(FIND("Estoque - Reboques",C1157)),"Reboques",
IF(C1157="Estoque","Estoque",
IF(AND(ISNUMBER(C1157),C1157&gt;1000,C1157&lt;2000),"Caminhões",
IF(AND(ISNUMBER(C1157),C1157&gt;2000,C1157&lt;3000),"Tratores",
IF(AND(ISNUMBER(C1157),C1157&gt;3000,C1157&lt;4000),"Carregadeiras",
IF(AND(ISNUMBER(C1157),C1157&gt;4000,C1157&lt;5000),"Máquinas pesadas",
IF(AND(ISNUMBER(C1157),C1157&gt;5000,C1157&lt;6000),"Colhedoras",
IF(AND(ISNUMBER(C1157),C1157&gt;7000,C1157&lt;8000),"Irrigação",
IF(AND(ISNUMBER(C1157),C1157&gt;8000,C1157&lt;9000),"Reboques",IF(AND(ISNUMBER(C1157),C1157&gt;0,C1157&lt;1000),"Veic. Leves","")))))))))))))))))))))</f>
        <v>Tratores</v>
      </c>
      <c r="B1157" s="111"/>
      <c r="C1157" s="113">
        <v>2037</v>
      </c>
      <c r="D1157" s="2">
        <v>43888</v>
      </c>
      <c r="E1157" s="3" t="s">
        <v>113</v>
      </c>
      <c r="F1157" s="101" t="str">
        <f>IF(ISBLANK(K1157), "Apenas Solicitação", "Tem OC")</f>
        <v>Tem OC</v>
      </c>
      <c r="G1157" s="2">
        <v>10</v>
      </c>
      <c r="H1157" s="102">
        <f>G1157-I1157</f>
        <v>0</v>
      </c>
      <c r="I1157" s="103">
        <v>10</v>
      </c>
      <c r="J1157" s="4">
        <v>45814</v>
      </c>
      <c r="K1157" s="180">
        <v>45826</v>
      </c>
      <c r="L1157" s="3" t="s">
        <v>20152</v>
      </c>
      <c r="M1157" s="104" t="str">
        <f ca="1">IF(OR(N1157="", N1157=0), "", IF(N1157&gt;TODAY(), "No prazo", "Atrasado"))</f>
        <v>Atrasado</v>
      </c>
      <c r="N1157" s="104">
        <f>IFERROR(K1157 + VALUE(LEFT(L1157, FIND(" ", L1157) - 1)), "")</f>
        <v>45827</v>
      </c>
      <c r="O1157" s="105">
        <f>IF(_xlfn.DAYS(K1157,J1157)&lt;0, "Aguardando OC", _xlfn.DAYS(K1157,J1157))</f>
        <v>12</v>
      </c>
      <c r="P1157" s="14">
        <v>406347</v>
      </c>
      <c r="Q1157" s="12"/>
      <c r="R1157" s="14">
        <v>169372</v>
      </c>
      <c r="S1157" s="2">
        <v>221</v>
      </c>
      <c r="T1157" s="65" t="s">
        <v>1029</v>
      </c>
      <c r="U1157" s="21">
        <v>8.56</v>
      </c>
      <c r="V1157" s="2">
        <v>13341</v>
      </c>
      <c r="W1157" s="117" t="str">
        <f>IFERROR(VLOOKUP(V1157, Fornecedores!A:C, 3, FALSE), "")</f>
        <v>DISMA DISTRIBUIDORA</v>
      </c>
      <c r="X1157" s="105" t="str">
        <f>IFERROR(VLOOKUP(V1157, Fornecedores!A:E, 5, FALSE), "")</f>
        <v>Araçatuba</v>
      </c>
      <c r="Y1157" s="105" t="str">
        <f>IFERROR(VLOOKUP(V1157, Fornecedores!A:F, 6, FALSE), "")</f>
        <v>SP</v>
      </c>
      <c r="Z1157" s="101" t="str">
        <f>IF(H1157=0, "Pedido entregue!", "Pendente")</f>
        <v>Pedido entregue!</v>
      </c>
      <c r="AA1157" s="119"/>
      <c r="AB1157" s="132" t="str">
        <f>IF(Z1157="Pedido Entregue!", IF(AA1157=1, "Retirado do Almoxarifado", IF(AA1157=2, "Material devolvido", "Aguardando retirada")), IF(Z1157="Pendente", "Entrega pendente", ""))</f>
        <v>Aguardando retirada</v>
      </c>
      <c r="AC1157" s="18">
        <v>1</v>
      </c>
      <c r="AD1157" s="18">
        <f>AC1157/SUMIF($P:$P,P1157,$AC:$AC)</f>
        <v>1</v>
      </c>
      <c r="AE1157" s="18">
        <f>IF(R1157=0,0,AC1157/SUMIF($R:$R,R1157,$AC:$AC))</f>
        <v>3.8461538461538464E-2</v>
      </c>
      <c r="AF1157" s="18">
        <f>IF(R1157=0,1,0)</f>
        <v>0</v>
      </c>
      <c r="AH1157" t="str">
        <f>TEXT(J1157,"MMMM")</f>
        <v>junho</v>
      </c>
    </row>
    <row r="1158" spans="1:34" ht="12.75" hidden="1" customHeight="1" x14ac:dyDescent="0.25">
      <c r="A1158" s="90" t="str">
        <f>IF(C1158="Oficina Diversos","Oficina Geral",
IF(ISNUMBER(FIND("Estoque - Colhedoras",C1158)),"Colhedoras",IF(ISNUMBER(FIND("Caldeiraria",C1158)),"Caldeiraria",IF(ISNUMBER(FIND("Borracharia",C1158)),"Borracharia",IF(ISNUMBER(FIND("Lubrificação",C1158)),"Lubrificação",
IF(ISNUMBER(FIND("Estoque - Carregadeiras",C1158)),"Carregadeiras",IF(ISNUMBER(FIND("Estoque - Veic. Leves",C1158)),"Veic. Leves",
IF(ISNUMBER(FIND("Estoque - Caminhões",C1158)),"Caminhões",IF(ISNUMBER(FIND("Estoque - Transbordos",C1158)),"Transbordos",
IF(ISNUMBER(FIND("Estoque - Tratores",C1158)),"Tratores",
IF(ISNUMBER(FIND("Estoque - Máquinas pesadas",C1158)),"Máquinas pesadas",
IF(ISNUMBER(FIND("Estoque - Reboques",C1158)),"Reboques",
IF(C1158="Estoque","Estoque",
IF(AND(ISNUMBER(C1158),C1158&gt;1000,C1158&lt;2000),"Caminhões",
IF(AND(ISNUMBER(C1158),C1158&gt;2000,C1158&lt;3000),"Tratores",
IF(AND(ISNUMBER(C1158),C1158&gt;3000,C1158&lt;4000),"Carregadeiras",
IF(AND(ISNUMBER(C1158),C1158&gt;4000,C1158&lt;5000),"Máquinas pesadas",
IF(AND(ISNUMBER(C1158),C1158&gt;5000,C1158&lt;6000),"Colhedoras",
IF(AND(ISNUMBER(C1158),C1158&gt;7000,C1158&lt;8000),"Irrigação",
IF(AND(ISNUMBER(C1158),C1158&gt;8000,C1158&lt;9000),"Reboques",IF(AND(ISNUMBER(C1158),C1158&gt;0,C1158&lt;1000),"Veic. Leves","")))))))))))))))))))))</f>
        <v>Caminhões</v>
      </c>
      <c r="B1158" s="8"/>
      <c r="C1158" s="42">
        <v>1008</v>
      </c>
      <c r="D1158" s="42">
        <v>44033</v>
      </c>
      <c r="E1158" s="43" t="s">
        <v>1239</v>
      </c>
      <c r="F1158" s="14" t="str">
        <f>IF(ISBLANK(K1158), "Apenas Solicitação", "Tem OC")</f>
        <v>Tem OC</v>
      </c>
      <c r="G1158" s="42">
        <v>2</v>
      </c>
      <c r="H1158" s="37">
        <f>G1158-I1158</f>
        <v>0</v>
      </c>
      <c r="I1158" s="38">
        <v>2</v>
      </c>
      <c r="J1158" s="44">
        <v>45786</v>
      </c>
      <c r="K1158" s="185">
        <v>45792</v>
      </c>
      <c r="L1158" s="3"/>
      <c r="M1158" s="44"/>
      <c r="N1158" s="44" t="str">
        <f>IFERROR(K1158 + VALUE(LEFT(L1158, FIND(" ", L1158) - 1)), "")</f>
        <v/>
      </c>
      <c r="O1158" s="3">
        <f>IF(_xlfn.DAYS(K1158,J1158)&lt;0, "Aguardando OC", _xlfn.DAYS(K1158,J1158))</f>
        <v>6</v>
      </c>
      <c r="P1158" s="191">
        <v>402038</v>
      </c>
      <c r="Q1158" s="54"/>
      <c r="R1158" s="191">
        <v>167741</v>
      </c>
      <c r="S1158" s="49"/>
      <c r="T1158" s="153"/>
      <c r="U1158" s="45">
        <v>237.74</v>
      </c>
      <c r="V1158" s="42">
        <v>5189</v>
      </c>
      <c r="W1158" s="47" t="str">
        <f>IFERROR(VLOOKUP(V1158, Fornecedores!A:C, 3, FALSE), "")</f>
        <v>REPENORTE</v>
      </c>
      <c r="X1158" s="43" t="str">
        <f>IFERROR(VLOOKUP(V1158, Fornecedores!A:E, 5, FALSE), "")</f>
        <v>Recife</v>
      </c>
      <c r="Y1158" s="43" t="str">
        <f>IFERROR(VLOOKUP(V1158, Fornecedores!A:F, 6, FALSE), "")</f>
        <v>PE</v>
      </c>
      <c r="Z1158" s="14" t="str">
        <f>IF(H1158=0, "Pedido entregue!", "Pendente")</f>
        <v>Pedido entregue!</v>
      </c>
      <c r="AA1158" s="59">
        <v>1</v>
      </c>
      <c r="AB1158" s="58" t="str">
        <f>IF(Z1158="Pedido Entregue!", IF(AA1158=1, "Retirado do Almoxarifado", IF(AA1158=2, "Material devolvido", "Aguardando retirada")), IF(Z1158="Pendente", "Entrega pendente", ""))</f>
        <v>Retirado do Almoxarifado</v>
      </c>
      <c r="AC1158" s="18">
        <v>1</v>
      </c>
      <c r="AD1158" s="18">
        <f>AC1158/SUMIF($P:$P,P1158,$AC:$AC)</f>
        <v>1</v>
      </c>
      <c r="AE1158" s="18">
        <f>IF(R1158=0,0,AC1158/SUMIF($R:$R,R1158,$AC:$AC))</f>
        <v>0.33333333333333331</v>
      </c>
      <c r="AF1158" s="18">
        <f>IF(R1158=0,1,0)</f>
        <v>0</v>
      </c>
      <c r="AG1158" s="18">
        <f>IF(R1158=0,#REF!-J1158,0)</f>
        <v>0</v>
      </c>
      <c r="AH1158" t="str">
        <f>TEXT(J1158,"MMMM")</f>
        <v>maio</v>
      </c>
    </row>
    <row r="1159" spans="1:34" ht="12.75" hidden="1" customHeight="1" x14ac:dyDescent="0.25">
      <c r="A1159" s="90" t="str">
        <f>IF(C1159="Oficina Diversos","Oficina Geral",
IF(ISNUMBER(FIND("Estoque - Colhedoras",C1159)),"Colhedoras",IF(ISNUMBER(FIND("Caldeiraria",C1159)),"Caldeiraria",IF(ISNUMBER(FIND("Borracharia",C1159)),"Borracharia",IF(ISNUMBER(FIND("Lubrificação",C1159)),"Lubrificação",
IF(ISNUMBER(FIND("Estoque - Carregadeiras",C1159)),"Carregadeiras",IF(ISNUMBER(FIND("Estoque - Veic. Leves",C1159)),"Veic. Leves",
IF(ISNUMBER(FIND("Estoque - Caminhões",C1159)),"Caminhões",IF(ISNUMBER(FIND("Estoque - Transbordos",C1159)),"Transbordos",
IF(ISNUMBER(FIND("Estoque - Tratores",C1159)),"Tratores",
IF(ISNUMBER(FIND("Estoque - Máquinas pesadas",C1159)),"Máquinas pesadas",
IF(ISNUMBER(FIND("Estoque - Reboques",C1159)),"Reboques",
IF(C1159="Estoque","Estoque",
IF(AND(ISNUMBER(C1159),C1159&gt;1000,C1159&lt;2000),"Caminhões",
IF(AND(ISNUMBER(C1159),C1159&gt;2000,C1159&lt;3000),"Tratores",
IF(AND(ISNUMBER(C1159),C1159&gt;3000,C1159&lt;4000),"Carregadeiras",
IF(AND(ISNUMBER(C1159),C1159&gt;4000,C1159&lt;5000),"Máquinas pesadas",
IF(AND(ISNUMBER(C1159),C1159&gt;5000,C1159&lt;6000),"Colhedoras",
IF(AND(ISNUMBER(C1159),C1159&gt;7000,C1159&lt;8000),"Irrigação",
IF(AND(ISNUMBER(C1159),C1159&gt;8000,C1159&lt;9000),"Reboques",IF(AND(ISNUMBER(C1159),C1159&gt;0,C1159&lt;1000),"Veic. Leves","")))))))))))))))))))))</f>
        <v>Caminhões</v>
      </c>
      <c r="B1159" s="8"/>
      <c r="C1159" s="2">
        <v>1005</v>
      </c>
      <c r="D1159" s="2">
        <v>44046</v>
      </c>
      <c r="E1159" s="3" t="s">
        <v>814</v>
      </c>
      <c r="F1159" s="14" t="str">
        <f>IF(ISBLANK(K1159), "Apenas Solicitação", "Tem OC")</f>
        <v>Tem OC</v>
      </c>
      <c r="G1159" s="2">
        <v>2</v>
      </c>
      <c r="H1159" s="37">
        <f>G1159-I1159</f>
        <v>0</v>
      </c>
      <c r="I1159" s="38">
        <v>2</v>
      </c>
      <c r="J1159" s="4">
        <v>45757</v>
      </c>
      <c r="K1159" s="180">
        <v>45763</v>
      </c>
      <c r="L1159" s="3"/>
      <c r="M1159" s="44" t="str">
        <f ca="1">IF(OR(N1159="", N1159=0), "", IF(N1159&gt;TODAY(), "No prazo", "Atrasado"))</f>
        <v/>
      </c>
      <c r="N1159" s="44" t="str">
        <f>IFERROR(K1159 + VALUE(LEFT(L1159, FIND(" ", L1159) - 1)), "")</f>
        <v/>
      </c>
      <c r="O1159" s="3">
        <f>IF(_xlfn.DAYS(K1159,J1159)&lt;0, "Aguardando OC", _xlfn.DAYS(K1159,J1159))</f>
        <v>6</v>
      </c>
      <c r="P1159" s="14">
        <v>399057</v>
      </c>
      <c r="Q1159" s="169">
        <v>1143900</v>
      </c>
      <c r="R1159" s="14">
        <v>166447</v>
      </c>
      <c r="S1159" s="2">
        <v>685</v>
      </c>
      <c r="T1159" s="65" t="s">
        <v>15</v>
      </c>
      <c r="U1159" s="21">
        <v>228.46</v>
      </c>
      <c r="V1159" s="2">
        <v>2528</v>
      </c>
      <c r="W1159" s="47" t="str">
        <f>IFERROR(VLOOKUP(V1159, Fornecedores!A:C, 3, FALSE), "")</f>
        <v xml:space="preserve">REDIESEL            </v>
      </c>
      <c r="X1159" s="43" t="str">
        <f>IFERROR(VLOOKUP(V1159, Fornecedores!A:E, 5, FALSE), "")</f>
        <v>Jaboatão dos Guararapes</v>
      </c>
      <c r="Y1159" s="43" t="str">
        <f>IFERROR(VLOOKUP(V1159, Fornecedores!A:F, 6, FALSE), "")</f>
        <v>PE</v>
      </c>
      <c r="Z1159" s="14" t="str">
        <f>IF(H1159=0, "Pedido entregue!", "Pendente")</f>
        <v>Pedido entregue!</v>
      </c>
      <c r="AA1159" s="59"/>
      <c r="AB1159" s="58" t="str">
        <f>IF(Z1159="Pedido Entregue!", IF(AA1159=1, "Retirado do Almoxarifado", IF(AA1159=2, "Material devolvido", "Aguardando retirada")), IF(Z1159="Pendente", "Entrega pendente", ""))</f>
        <v>Aguardando retirada</v>
      </c>
      <c r="AC1159" s="18">
        <v>1</v>
      </c>
      <c r="AD1159" s="18">
        <f>AC1159/SUMIF($P:$P,P1159,$AC:$AC)</f>
        <v>1</v>
      </c>
      <c r="AE1159" s="18">
        <f>IF(R1159=0,0,AC1159/SUMIF($R:$R,R1159,$AC:$AC))</f>
        <v>8.3333333333333329E-2</v>
      </c>
      <c r="AF1159" s="18">
        <f>IF(R1159=0,1,0)</f>
        <v>0</v>
      </c>
      <c r="AG1159" s="18">
        <f>IF(R1159=0,#REF!-J1159,0)</f>
        <v>0</v>
      </c>
      <c r="AH1159" t="str">
        <f>TEXT(J1159,"MMMM")</f>
        <v>abril</v>
      </c>
    </row>
    <row r="1160" spans="1:34" ht="12.75" hidden="1" customHeight="1" x14ac:dyDescent="0.25">
      <c r="A1160" s="90" t="str">
        <f>IF(C1160="Oficina Diversos","Oficina Geral",
IF(ISNUMBER(FIND("Estoque - Colhedoras",C1160)),"Colhedoras",IF(ISNUMBER(FIND("Caldeiraria",C1160)),"Caldeiraria",IF(ISNUMBER(FIND("Borracharia",C1160)),"Borracharia",IF(ISNUMBER(FIND("Lubrificação",C1160)),"Lubrificação",
IF(ISNUMBER(FIND("Estoque - Carregadeiras",C1160)),"Carregadeiras",IF(ISNUMBER(FIND("Estoque - Veic. Leves",C1160)),"Veic. Leves",
IF(ISNUMBER(FIND("Estoque - Caminhões",C1160)),"Caminhões",IF(ISNUMBER(FIND("Estoque - Transbordos",C1160)),"Transbordos",
IF(ISNUMBER(FIND("Estoque - Tratores",C1160)),"Tratores",
IF(ISNUMBER(FIND("Estoque - Máquinas pesadas",C1160)),"Máquinas pesadas",
IF(ISNUMBER(FIND("Estoque - Reboques",C1160)),"Reboques",
IF(C1160="Estoque","Estoque",
IF(AND(ISNUMBER(C1160),C1160&gt;1000,C1160&lt;2000),"Caminhões",
IF(AND(ISNUMBER(C1160),C1160&gt;2000,C1160&lt;3000),"Tratores",
IF(AND(ISNUMBER(C1160),C1160&gt;3000,C1160&lt;4000),"Carregadeiras",
IF(AND(ISNUMBER(C1160),C1160&gt;4000,C1160&lt;5000),"Máquinas pesadas",
IF(AND(ISNUMBER(C1160),C1160&gt;5000,C1160&lt;6000),"Colhedoras",
IF(AND(ISNUMBER(C1160),C1160&gt;7000,C1160&lt;8000),"Irrigação",
IF(AND(ISNUMBER(C1160),C1160&gt;8000,C1160&lt;9000),"Reboques",IF(AND(ISNUMBER(C1160),C1160&gt;0,C1160&lt;1000),"Veic. Leves","")))))))))))))))))))))</f>
        <v>Caminhões</v>
      </c>
      <c r="B1160" s="8"/>
      <c r="C1160" s="2">
        <v>1005</v>
      </c>
      <c r="D1160" s="2">
        <v>44049</v>
      </c>
      <c r="E1160" s="3" t="s">
        <v>815</v>
      </c>
      <c r="F1160" s="14" t="str">
        <f>IF(ISBLANK(K1160), "Apenas Solicitação", "Tem OC")</f>
        <v>Tem OC</v>
      </c>
      <c r="G1160" s="2">
        <v>2</v>
      </c>
      <c r="H1160" s="37">
        <f>G1160-I1160</f>
        <v>0</v>
      </c>
      <c r="I1160" s="38">
        <v>2</v>
      </c>
      <c r="J1160" s="4">
        <v>45757</v>
      </c>
      <c r="K1160" s="180">
        <v>45763</v>
      </c>
      <c r="L1160" s="3"/>
      <c r="M1160" s="44"/>
      <c r="N1160" s="44" t="str">
        <f>IFERROR(K1160 + VALUE(LEFT(L1160, FIND(" ", L1160) - 1)), "")</f>
        <v/>
      </c>
      <c r="O1160" s="3">
        <f>IF(_xlfn.DAYS(K1160,J1160)&lt;0, "Aguardando OC", _xlfn.DAYS(K1160,J1160))</f>
        <v>6</v>
      </c>
      <c r="P1160" s="14">
        <v>399061</v>
      </c>
      <c r="Q1160" s="169">
        <v>1143900</v>
      </c>
      <c r="R1160" s="14">
        <v>166451</v>
      </c>
      <c r="S1160" s="2">
        <v>685</v>
      </c>
      <c r="T1160" s="65" t="s">
        <v>15</v>
      </c>
      <c r="U1160" s="21">
        <v>43.78</v>
      </c>
      <c r="V1160" s="2">
        <v>2106</v>
      </c>
      <c r="W1160" s="47" t="str">
        <f>IFERROR(VLOOKUP(V1160, Fornecedores!A:C, 3, FALSE), "")</f>
        <v xml:space="preserve">UNIDAS              </v>
      </c>
      <c r="X1160" s="43" t="str">
        <f>IFERROR(VLOOKUP(V1160, Fornecedores!A:E, 5, FALSE), "")</f>
        <v>João Pessoa</v>
      </c>
      <c r="Y1160" s="43" t="str">
        <f>IFERROR(VLOOKUP(V1160, Fornecedores!A:F, 6, FALSE), "")</f>
        <v>PB</v>
      </c>
      <c r="Z1160" s="14" t="str">
        <f>IF(H1160=0, "Pedido entregue!", "Pendente")</f>
        <v>Pedido entregue!</v>
      </c>
      <c r="AA1160" s="59">
        <v>1</v>
      </c>
      <c r="AB1160" s="58" t="str">
        <f>IF(Z1160="Pedido Entregue!", IF(AA1160=1, "Retirado do Almoxarifado", IF(AA1160=2, "Material devolvido", "Aguardando retirada")), IF(Z1160="Pendente", "Entrega pendente", ""))</f>
        <v>Retirado do Almoxarifado</v>
      </c>
      <c r="AC1160" s="18">
        <v>1</v>
      </c>
      <c r="AD1160" s="18">
        <f>AC1160/SUMIF($P:$P,P1160,$AC:$AC)</f>
        <v>1</v>
      </c>
      <c r="AE1160" s="18">
        <f>IF(R1160=0,0,AC1160/SUMIF($R:$R,R1160,$AC:$AC))</f>
        <v>5.8823529411764705E-2</v>
      </c>
      <c r="AF1160" s="18">
        <f>IF(R1160=0,1,0)</f>
        <v>0</v>
      </c>
      <c r="AG1160" s="18">
        <f>IF(R1160=0,#REF!-J1160,0)</f>
        <v>0</v>
      </c>
      <c r="AH1160" t="str">
        <f>TEXT(J1160,"MMMM")</f>
        <v>abril</v>
      </c>
    </row>
    <row r="1161" spans="1:34" ht="12.75" hidden="1" customHeight="1" x14ac:dyDescent="0.25">
      <c r="A1161" s="90" t="str">
        <f>IF(C1161="Oficina Diversos","Oficina Geral",
IF(ISNUMBER(FIND("Estoque - Colhedoras",C1161)),"Colhedoras",IF(ISNUMBER(FIND("Caldeiraria",C1161)),"Caldeiraria",IF(ISNUMBER(FIND("Borracharia",C1161)),"Borracharia",IF(ISNUMBER(FIND("Lubrificação",C1161)),"Lubrificação",
IF(ISNUMBER(FIND("Estoque - Carregadeiras",C1161)),"Carregadeiras",IF(ISNUMBER(FIND("Estoque - Veic. Leves",C1161)),"Veic. Leves",
IF(ISNUMBER(FIND("Estoque - Caminhões",C1161)),"Caminhões",IF(ISNUMBER(FIND("Estoque - Transbordos",C1161)),"Transbordos",
IF(ISNUMBER(FIND("Estoque - Tratores",C1161)),"Tratores",
IF(ISNUMBER(FIND("Estoque - Máquinas pesadas",C1161)),"Máquinas pesadas",
IF(ISNUMBER(FIND("Estoque - Reboques",C1161)),"Reboques",
IF(C1161="Estoque","Estoque",
IF(AND(ISNUMBER(C1161),C1161&gt;1000,C1161&lt;2000),"Caminhões",
IF(AND(ISNUMBER(C1161),C1161&gt;2000,C1161&lt;3000),"Tratores",
IF(AND(ISNUMBER(C1161),C1161&gt;3000,C1161&lt;4000),"Carregadeiras",
IF(AND(ISNUMBER(C1161),C1161&gt;4000,C1161&lt;5000),"Máquinas pesadas",
IF(AND(ISNUMBER(C1161),C1161&gt;5000,C1161&lt;6000),"Colhedoras",
IF(AND(ISNUMBER(C1161),C1161&gt;7000,C1161&lt;8000),"Irrigação",
IF(AND(ISNUMBER(C1161),C1161&gt;8000,C1161&lt;9000),"Reboques",IF(AND(ISNUMBER(C1161),C1161&gt;0,C1161&lt;1000),"Veic. Leves","")))))))))))))))))))))</f>
        <v>Caminhões</v>
      </c>
      <c r="B1161" s="8"/>
      <c r="C1161" s="2">
        <v>1005</v>
      </c>
      <c r="D1161" s="2">
        <v>44049</v>
      </c>
      <c r="E1161" s="3" t="s">
        <v>815</v>
      </c>
      <c r="F1161" s="14" t="str">
        <f>IF(ISBLANK(K1161), "Apenas Solicitação", "Tem OC")</f>
        <v>Tem OC</v>
      </c>
      <c r="G1161" s="2">
        <v>1</v>
      </c>
      <c r="H1161" s="37">
        <f>G1161-I1161</f>
        <v>0</v>
      </c>
      <c r="I1161" s="38">
        <v>1</v>
      </c>
      <c r="J1161" s="4">
        <v>45757</v>
      </c>
      <c r="K1161" s="180">
        <v>45763</v>
      </c>
      <c r="L1161" s="3"/>
      <c r="M1161" s="44"/>
      <c r="N1161" s="44" t="str">
        <f>IFERROR(K1161 + VALUE(LEFT(L1161, FIND(" ", L1161) - 1)), "")</f>
        <v/>
      </c>
      <c r="O1161" s="3">
        <f>IF(_xlfn.DAYS(K1161,J1161)&lt;0, "Aguardando OC", _xlfn.DAYS(K1161,J1161))</f>
        <v>6</v>
      </c>
      <c r="P1161" s="14">
        <v>399067</v>
      </c>
      <c r="Q1161" s="169">
        <v>1143900</v>
      </c>
      <c r="R1161" s="14">
        <v>166451</v>
      </c>
      <c r="S1161" s="2">
        <v>685</v>
      </c>
      <c r="T1161" s="65" t="s">
        <v>15</v>
      </c>
      <c r="U1161" s="21">
        <v>87.56</v>
      </c>
      <c r="V1161" s="2">
        <v>2106</v>
      </c>
      <c r="W1161" s="47" t="str">
        <f>IFERROR(VLOOKUP(V1161, Fornecedores!A:C, 3, FALSE), "")</f>
        <v xml:space="preserve">UNIDAS              </v>
      </c>
      <c r="X1161" s="43" t="str">
        <f>IFERROR(VLOOKUP(V1161, Fornecedores!A:E, 5, FALSE), "")</f>
        <v>João Pessoa</v>
      </c>
      <c r="Y1161" s="43" t="str">
        <f>IFERROR(VLOOKUP(V1161, Fornecedores!A:F, 6, FALSE), "")</f>
        <v>PB</v>
      </c>
      <c r="Z1161" s="14" t="str">
        <f>IF(H1161=0, "Pedido entregue!", "Pendente")</f>
        <v>Pedido entregue!</v>
      </c>
      <c r="AA1161" s="59">
        <v>1</v>
      </c>
      <c r="AB1161" s="58" t="str">
        <f>IF(Z1161="Pedido Entregue!", IF(AA1161=1, "Retirado do Almoxarifado", IF(AA1161=2, "Material devolvido", "Aguardando retirada")), IF(Z1161="Pendente", "Entrega pendente", ""))</f>
        <v>Retirado do Almoxarifado</v>
      </c>
      <c r="AC1161" s="18">
        <v>1</v>
      </c>
      <c r="AD1161" s="18">
        <f>AC1161/SUMIF($P:$P,P1161,$AC:$AC)</f>
        <v>1</v>
      </c>
      <c r="AE1161" s="18">
        <f>IF(R1161=0,0,AC1161/SUMIF($R:$R,R1161,$AC:$AC))</f>
        <v>5.8823529411764705E-2</v>
      </c>
      <c r="AF1161" s="18">
        <f>IF(R1161=0,1,0)</f>
        <v>0</v>
      </c>
      <c r="AG1161" s="18">
        <f>IF(R1161=0,#REF!-J1161,0)</f>
        <v>0</v>
      </c>
      <c r="AH1161" t="str">
        <f>TEXT(J1161,"MMMM")</f>
        <v>abril</v>
      </c>
    </row>
    <row r="1162" spans="1:34" ht="12.75" hidden="1" customHeight="1" x14ac:dyDescent="0.25">
      <c r="A1162" s="90" t="str">
        <f>IF(C1162="Oficina Diversos","Oficina Geral",
IF(ISNUMBER(FIND("Estoque - Colhedoras",C1162)),"Colhedoras",IF(ISNUMBER(FIND("Caldeiraria",C1162)),"Caldeiraria",IF(ISNUMBER(FIND("Borracharia",C1162)),"Borracharia",IF(ISNUMBER(FIND("Lubrificação",C1162)),"Lubrificação",
IF(ISNUMBER(FIND("Estoque - Carregadeiras",C1162)),"Carregadeiras",IF(ISNUMBER(FIND("Estoque - Veic. Leves",C1162)),"Veic. Leves",
IF(ISNUMBER(FIND("Estoque - Caminhões",C1162)),"Caminhões",IF(ISNUMBER(FIND("Estoque - Transbordos",C1162)),"Transbordos",
IF(ISNUMBER(FIND("Estoque - Tratores",C1162)),"Tratores",
IF(ISNUMBER(FIND("Estoque - Máquinas pesadas",C1162)),"Máquinas pesadas",
IF(ISNUMBER(FIND("Estoque - Reboques",C1162)),"Reboques",
IF(C1162="Estoque","Estoque",
IF(AND(ISNUMBER(C1162),C1162&gt;1000,C1162&lt;2000),"Caminhões",
IF(AND(ISNUMBER(C1162),C1162&gt;2000,C1162&lt;3000),"Tratores",
IF(AND(ISNUMBER(C1162),C1162&gt;3000,C1162&lt;4000),"Carregadeiras",
IF(AND(ISNUMBER(C1162),C1162&gt;4000,C1162&lt;5000),"Máquinas pesadas",
IF(AND(ISNUMBER(C1162),C1162&gt;5000,C1162&lt;6000),"Colhedoras",
IF(AND(ISNUMBER(C1162),C1162&gt;7000,C1162&lt;8000),"Irrigação",
IF(AND(ISNUMBER(C1162),C1162&gt;8000,C1162&lt;9000),"Reboques",IF(AND(ISNUMBER(C1162),C1162&gt;0,C1162&lt;1000),"Veic. Leves","")))))))))))))))))))))</f>
        <v>Caminhões</v>
      </c>
      <c r="B1162" s="8"/>
      <c r="C1162" s="2">
        <v>1005</v>
      </c>
      <c r="D1162" s="2">
        <v>44051</v>
      </c>
      <c r="E1162" s="3" t="s">
        <v>816</v>
      </c>
      <c r="F1162" s="14" t="str">
        <f>IF(ISBLANK(K1162), "Apenas Solicitação", "Tem OC")</f>
        <v>Tem OC</v>
      </c>
      <c r="G1162" s="2">
        <v>1</v>
      </c>
      <c r="H1162" s="37">
        <f>G1162-I1162</f>
        <v>0</v>
      </c>
      <c r="I1162" s="38">
        <v>1</v>
      </c>
      <c r="J1162" s="4">
        <v>45757</v>
      </c>
      <c r="K1162" s="180">
        <v>45763</v>
      </c>
      <c r="L1162" s="3"/>
      <c r="M1162" s="44"/>
      <c r="N1162" s="44" t="str">
        <f>IFERROR(K1162 + VALUE(LEFT(L1162, FIND(" ", L1162) - 1)), "")</f>
        <v/>
      </c>
      <c r="O1162" s="3">
        <f>IF(_xlfn.DAYS(K1162,J1162)&lt;0, "Aguardando OC", _xlfn.DAYS(K1162,J1162))</f>
        <v>6</v>
      </c>
      <c r="P1162" s="14">
        <v>399064</v>
      </c>
      <c r="Q1162" s="169">
        <v>1143900</v>
      </c>
      <c r="R1162" s="14">
        <v>166447</v>
      </c>
      <c r="S1162" s="2">
        <v>685</v>
      </c>
      <c r="T1162" s="65" t="s">
        <v>15</v>
      </c>
      <c r="U1162" s="21">
        <v>1298.43</v>
      </c>
      <c r="V1162" s="2"/>
      <c r="W1162" s="47" t="str">
        <f>IFERROR(VLOOKUP(V1162, Fornecedores!A:C, 3, FALSE), "")</f>
        <v/>
      </c>
      <c r="X1162" s="43" t="str">
        <f>IFERROR(VLOOKUP(V1162, Fornecedores!A:E, 5, FALSE), "")</f>
        <v/>
      </c>
      <c r="Y1162" s="43" t="str">
        <f>IFERROR(VLOOKUP(V1162, Fornecedores!A:F, 6, FALSE), "")</f>
        <v/>
      </c>
      <c r="Z1162" s="14" t="str">
        <f>IF(H1162=0, "Pedido entregue!", "Pendente")</f>
        <v>Pedido entregue!</v>
      </c>
      <c r="AA1162" s="59">
        <v>1</v>
      </c>
      <c r="AB1162" s="58" t="str">
        <f>IF(Z1162="Pedido Entregue!", IF(AA1162=1, "Retirado do Almoxarifado", IF(AA1162=2, "Material devolvido", "Aguardando retirada")), IF(Z1162="Pendente", "Entrega pendente", ""))</f>
        <v>Retirado do Almoxarifado</v>
      </c>
      <c r="AC1162" s="18">
        <v>1</v>
      </c>
      <c r="AD1162" s="18">
        <f>AC1162/SUMIF($P:$P,P1162,$AC:$AC)</f>
        <v>1</v>
      </c>
      <c r="AE1162" s="18">
        <f>IF(R1162=0,0,AC1162/SUMIF($R:$R,R1162,$AC:$AC))</f>
        <v>8.3333333333333329E-2</v>
      </c>
      <c r="AF1162" s="18">
        <f>IF(R1162=0,1,0)</f>
        <v>0</v>
      </c>
      <c r="AG1162" s="18">
        <f>IF(R1162=0,#REF!-J1162,0)</f>
        <v>0</v>
      </c>
      <c r="AH1162" t="str">
        <f>TEXT(J1162,"MMMM")</f>
        <v>abril</v>
      </c>
    </row>
    <row r="1163" spans="1:34" ht="12.75" hidden="1" customHeight="1" x14ac:dyDescent="0.25">
      <c r="A1163" s="90" t="str">
        <f>IF(C1163="Oficina Diversos","Oficina Geral",
IF(ISNUMBER(FIND("Estoque - Colhedoras",C1163)),"Colhedoras",IF(ISNUMBER(FIND("Caldeiraria",C1163)),"Caldeiraria",IF(ISNUMBER(FIND("Borracharia",C1163)),"Borracharia",IF(ISNUMBER(FIND("Lubrificação",C1163)),"Lubrificação",
IF(ISNUMBER(FIND("Estoque - Carregadeiras",C1163)),"Carregadeiras",IF(ISNUMBER(FIND("Estoque - Veic. Leves",C1163)),"Veic. Leves",
IF(ISNUMBER(FIND("Estoque - Caminhões",C1163)),"Caminhões",IF(ISNUMBER(FIND("Estoque - Transbordos",C1163)),"Transbordos",
IF(ISNUMBER(FIND("Estoque - Tratores",C1163)),"Tratores",
IF(ISNUMBER(FIND("Estoque - Máquinas pesadas",C1163)),"Máquinas pesadas",
IF(ISNUMBER(FIND("Estoque - Reboques",C1163)),"Reboques",
IF(C1163="Estoque","Estoque",
IF(AND(ISNUMBER(C1163),C1163&gt;1000,C1163&lt;2000),"Caminhões",
IF(AND(ISNUMBER(C1163),C1163&gt;2000,C1163&lt;3000),"Tratores",
IF(AND(ISNUMBER(C1163),C1163&gt;3000,C1163&lt;4000),"Carregadeiras",
IF(AND(ISNUMBER(C1163),C1163&gt;4000,C1163&lt;5000),"Máquinas pesadas",
IF(AND(ISNUMBER(C1163),C1163&gt;5000,C1163&lt;6000),"Colhedoras",
IF(AND(ISNUMBER(C1163),C1163&gt;7000,C1163&lt;8000),"Irrigação",
IF(AND(ISNUMBER(C1163),C1163&gt;8000,C1163&lt;9000),"Reboques",IF(AND(ISNUMBER(C1163),C1163&gt;0,C1163&lt;1000),"Veic. Leves","")))))))))))))))))))))</f>
        <v>Caminhões</v>
      </c>
      <c r="B1163" s="8"/>
      <c r="C1163" s="2">
        <v>1005</v>
      </c>
      <c r="D1163" s="2">
        <v>44053</v>
      </c>
      <c r="E1163" s="3" t="s">
        <v>817</v>
      </c>
      <c r="F1163" s="14" t="str">
        <f>IF(ISBLANK(K1163), "Apenas Solicitação", "Tem OC")</f>
        <v>Tem OC</v>
      </c>
      <c r="G1163" s="2">
        <v>1</v>
      </c>
      <c r="H1163" s="37">
        <f>G1163-I1163</f>
        <v>0</v>
      </c>
      <c r="I1163" s="38">
        <v>1</v>
      </c>
      <c r="J1163" s="4">
        <v>45757</v>
      </c>
      <c r="K1163" s="180">
        <v>45763</v>
      </c>
      <c r="L1163" s="3"/>
      <c r="M1163" s="44" t="str">
        <f ca="1">IF(OR(N1163="", N1163=0), "", IF(N1163&gt;TODAY(), "No prazo", "Atrasado"))</f>
        <v/>
      </c>
      <c r="N1163" s="44" t="str">
        <f>IFERROR(K1163 + VALUE(LEFT(L1163, FIND(" ", L1163) - 1)), "")</f>
        <v/>
      </c>
      <c r="O1163" s="3">
        <f>IF(_xlfn.DAYS(K1163,J1163)&lt;0, "Aguardando OC", _xlfn.DAYS(K1163,J1163))</f>
        <v>6</v>
      </c>
      <c r="P1163" s="14">
        <v>399058</v>
      </c>
      <c r="Q1163" s="169">
        <v>1143900</v>
      </c>
      <c r="R1163" s="14">
        <v>166451</v>
      </c>
      <c r="S1163" s="2">
        <v>685</v>
      </c>
      <c r="T1163" s="65" t="s">
        <v>15</v>
      </c>
      <c r="U1163" s="21">
        <v>3781.55</v>
      </c>
      <c r="V1163" s="2">
        <v>2106</v>
      </c>
      <c r="W1163" s="47" t="str">
        <f>IFERROR(VLOOKUP(V1163, Fornecedores!A:C, 3, FALSE), "")</f>
        <v xml:space="preserve">UNIDAS              </v>
      </c>
      <c r="X1163" s="43" t="str">
        <f>IFERROR(VLOOKUP(V1163, Fornecedores!A:E, 5, FALSE), "")</f>
        <v>João Pessoa</v>
      </c>
      <c r="Y1163" s="43" t="str">
        <f>IFERROR(VLOOKUP(V1163, Fornecedores!A:F, 6, FALSE), "")</f>
        <v>PB</v>
      </c>
      <c r="Z1163" s="14" t="str">
        <f>IF(H1163=0, "Pedido entregue!", "Pendente")</f>
        <v>Pedido entregue!</v>
      </c>
      <c r="AA1163" s="59"/>
      <c r="AB1163" s="58" t="str">
        <f>IF(Z1163="Pedido Entregue!", IF(AA1163=1, "Retirado do Almoxarifado", IF(AA1163=2, "Material devolvido", "Aguardando retirada")), IF(Z1163="Pendente", "Entrega pendente", ""))</f>
        <v>Aguardando retirada</v>
      </c>
      <c r="AC1163" s="18">
        <v>1</v>
      </c>
      <c r="AD1163" s="18">
        <f>AC1163/SUMIF($P:$P,P1163,$AC:$AC)</f>
        <v>1</v>
      </c>
      <c r="AE1163" s="18">
        <f>IF(R1163=0,0,AC1163/SUMIF($R:$R,R1163,$AC:$AC))</f>
        <v>5.8823529411764705E-2</v>
      </c>
      <c r="AF1163" s="18">
        <f>IF(R1163=0,1,0)</f>
        <v>0</v>
      </c>
      <c r="AG1163" s="18">
        <f>IF(R1163=0,#REF!-J1163,0)</f>
        <v>0</v>
      </c>
      <c r="AH1163" t="str">
        <f>TEXT(J1163,"MMMM")</f>
        <v>abril</v>
      </c>
    </row>
    <row r="1164" spans="1:34" ht="12.75" hidden="1" customHeight="1" x14ac:dyDescent="0.25">
      <c r="A1164" s="90" t="str">
        <f>IF(C1164="Oficina Diversos","Oficina Geral",
IF(ISNUMBER(FIND("Estoque - Colhedoras",C1164)),"Colhedoras",IF(ISNUMBER(FIND("Caldeiraria",C1164)),"Caldeiraria",IF(ISNUMBER(FIND("Borracharia",C1164)),"Borracharia",IF(ISNUMBER(FIND("Lubrificação",C1164)),"Lubrificação",
IF(ISNUMBER(FIND("Estoque - Carregadeiras",C1164)),"Carregadeiras",IF(ISNUMBER(FIND("Estoque - Veic. Leves",C1164)),"Veic. Leves",
IF(ISNUMBER(FIND("Estoque - Caminhões",C1164)),"Caminhões",IF(ISNUMBER(FIND("Estoque - Transbordos",C1164)),"Transbordos",
IF(ISNUMBER(FIND("Estoque - Tratores",C1164)),"Tratores",
IF(ISNUMBER(FIND("Estoque - Máquinas pesadas",C1164)),"Máquinas pesadas",
IF(ISNUMBER(FIND("Estoque - Reboques",C1164)),"Reboques",
IF(C1164="Estoque","Estoque",
IF(AND(ISNUMBER(C1164),C1164&gt;1000,C1164&lt;2000),"Caminhões",
IF(AND(ISNUMBER(C1164),C1164&gt;2000,C1164&lt;3000),"Tratores",
IF(AND(ISNUMBER(C1164),C1164&gt;3000,C1164&lt;4000),"Carregadeiras",
IF(AND(ISNUMBER(C1164),C1164&gt;4000,C1164&lt;5000),"Máquinas pesadas",
IF(AND(ISNUMBER(C1164),C1164&gt;5000,C1164&lt;6000),"Colhedoras",
IF(AND(ISNUMBER(C1164),C1164&gt;7000,C1164&lt;8000),"Irrigação",
IF(AND(ISNUMBER(C1164),C1164&gt;8000,C1164&lt;9000),"Reboques",IF(AND(ISNUMBER(C1164),C1164&gt;0,C1164&lt;1000),"Veic. Leves","")))))))))))))))))))))</f>
        <v>Caminhões</v>
      </c>
      <c r="B1164" s="8"/>
      <c r="C1164" s="2">
        <v>1005</v>
      </c>
      <c r="D1164" s="2">
        <v>44074</v>
      </c>
      <c r="E1164" s="3" t="s">
        <v>818</v>
      </c>
      <c r="F1164" s="14" t="str">
        <f>IF(ISBLANK(K1164), "Apenas Solicitação", "Tem OC")</f>
        <v>Tem OC</v>
      </c>
      <c r="G1164" s="2">
        <v>1</v>
      </c>
      <c r="H1164" s="37">
        <f>G1164-I1164</f>
        <v>0</v>
      </c>
      <c r="I1164" s="38">
        <v>1</v>
      </c>
      <c r="J1164" s="4">
        <v>45757</v>
      </c>
      <c r="K1164" s="180">
        <v>45763</v>
      </c>
      <c r="L1164" s="3"/>
      <c r="M1164" s="44"/>
      <c r="N1164" s="44" t="str">
        <f>IFERROR(K1164 + VALUE(LEFT(L1164, FIND(" ", L1164) - 1)), "")</f>
        <v/>
      </c>
      <c r="O1164" s="3">
        <f>IF(_xlfn.DAYS(K1164,J1164)&lt;0, "Aguardando OC", _xlfn.DAYS(K1164,J1164))</f>
        <v>6</v>
      </c>
      <c r="P1164" s="14">
        <v>399069</v>
      </c>
      <c r="Q1164" s="169">
        <v>1143900</v>
      </c>
      <c r="R1164" s="14">
        <v>166451</v>
      </c>
      <c r="S1164" s="2">
        <v>685</v>
      </c>
      <c r="T1164" s="65" t="s">
        <v>15</v>
      </c>
      <c r="U1164" s="21">
        <v>3118.47</v>
      </c>
      <c r="V1164" s="2">
        <v>2106</v>
      </c>
      <c r="W1164" s="47" t="str">
        <f>IFERROR(VLOOKUP(V1164, Fornecedores!A:C, 3, FALSE), "")</f>
        <v xml:space="preserve">UNIDAS              </v>
      </c>
      <c r="X1164" s="43" t="str">
        <f>IFERROR(VLOOKUP(V1164, Fornecedores!A:E, 5, FALSE), "")</f>
        <v>João Pessoa</v>
      </c>
      <c r="Y1164" s="43" t="str">
        <f>IFERROR(VLOOKUP(V1164, Fornecedores!A:F, 6, FALSE), "")</f>
        <v>PB</v>
      </c>
      <c r="Z1164" s="14" t="str">
        <f>IF(H1164=0, "Pedido entregue!", "Pendente")</f>
        <v>Pedido entregue!</v>
      </c>
      <c r="AA1164" s="59">
        <v>1</v>
      </c>
      <c r="AB1164" s="58" t="str">
        <f>IF(Z1164="Pedido Entregue!", IF(AA1164=1, "Retirado do Almoxarifado", IF(AA1164=2, "Material devolvido", "Aguardando retirada")), IF(Z1164="Pendente", "Entrega pendente", ""))</f>
        <v>Retirado do Almoxarifado</v>
      </c>
      <c r="AC1164" s="18">
        <v>1</v>
      </c>
      <c r="AD1164" s="18">
        <f>AC1164/SUMIF($P:$P,P1164,$AC:$AC)</f>
        <v>1</v>
      </c>
      <c r="AE1164" s="18">
        <f>IF(R1164=0,0,AC1164/SUMIF($R:$R,R1164,$AC:$AC))</f>
        <v>5.8823529411764705E-2</v>
      </c>
      <c r="AF1164" s="18">
        <f>IF(R1164=0,1,0)</f>
        <v>0</v>
      </c>
      <c r="AG1164" s="18">
        <f>IF(R1164=0,#REF!-J1164,0)</f>
        <v>0</v>
      </c>
      <c r="AH1164" t="str">
        <f>TEXT(J1164,"MMMM")</f>
        <v>abril</v>
      </c>
    </row>
    <row r="1165" spans="1:34" ht="12.75" hidden="1" customHeight="1" x14ac:dyDescent="0.25">
      <c r="A1165" s="90" t="str">
        <f>IF(C1165="Oficina Diversos","Oficina Geral",
IF(ISNUMBER(FIND("Estoque - Colhedoras",C1165)),"Colhedoras",IF(ISNUMBER(FIND("Caldeiraria",C1165)),"Caldeiraria",IF(ISNUMBER(FIND("Borracharia",C1165)),"Borracharia",IF(ISNUMBER(FIND("Lubrificação",C1165)),"Lubrificação",
IF(ISNUMBER(FIND("Estoque - Carregadeiras",C1165)),"Carregadeiras",IF(ISNUMBER(FIND("Estoque - Veic. Leves",C1165)),"Veic. Leves",
IF(ISNUMBER(FIND("Estoque - Caminhões",C1165)),"Caminhões",IF(ISNUMBER(FIND("Estoque - Transbordos",C1165)),"Transbordos",
IF(ISNUMBER(FIND("Estoque - Tratores",C1165)),"Tratores",
IF(ISNUMBER(FIND("Estoque - Máquinas pesadas",C1165)),"Máquinas pesadas",
IF(ISNUMBER(FIND("Estoque - Reboques",C1165)),"Reboques",
IF(C1165="Estoque","Estoque",
IF(AND(ISNUMBER(C1165),C1165&gt;1000,C1165&lt;2000),"Caminhões",
IF(AND(ISNUMBER(C1165),C1165&gt;2000,C1165&lt;3000),"Tratores",
IF(AND(ISNUMBER(C1165),C1165&gt;3000,C1165&lt;4000),"Carregadeiras",
IF(AND(ISNUMBER(C1165),C1165&gt;4000,C1165&lt;5000),"Máquinas pesadas",
IF(AND(ISNUMBER(C1165),C1165&gt;5000,C1165&lt;6000),"Colhedoras",
IF(AND(ISNUMBER(C1165),C1165&gt;7000,C1165&lt;8000),"Irrigação",
IF(AND(ISNUMBER(C1165),C1165&gt;8000,C1165&lt;9000),"Reboques",IF(AND(ISNUMBER(C1165),C1165&gt;0,C1165&lt;1000),"Veic. Leves","")))))))))))))))))))))</f>
        <v>Caminhões</v>
      </c>
      <c r="B1165" s="8"/>
      <c r="C1165" s="2">
        <v>1027</v>
      </c>
      <c r="D1165" s="2">
        <v>44093</v>
      </c>
      <c r="E1165" s="3" t="s">
        <v>19978</v>
      </c>
      <c r="F1165" s="14" t="str">
        <f>IF(ISBLANK(K1165), "Apenas Solicitação", "Tem OC")</f>
        <v>Tem OC</v>
      </c>
      <c r="G1165" s="2">
        <v>2</v>
      </c>
      <c r="H1165" s="37">
        <f>G1165-I1165</f>
        <v>0</v>
      </c>
      <c r="I1165" s="38">
        <v>2</v>
      </c>
      <c r="J1165" s="4">
        <v>45794</v>
      </c>
      <c r="K1165" s="180">
        <v>45803</v>
      </c>
      <c r="L1165" s="3" t="s">
        <v>20152</v>
      </c>
      <c r="M1165" s="44" t="str">
        <f ca="1">IF(OR(N1165="", N1165=0), "", IF(N1165&gt;TODAY(), "No prazo", "Atrasado"))</f>
        <v>Atrasado</v>
      </c>
      <c r="N1165" s="44">
        <f>IFERROR(K1165 + VALUE(LEFT(L1165, FIND(" ", L1165) - 1)), "")</f>
        <v>45804</v>
      </c>
      <c r="O1165" s="3">
        <f>IF(_xlfn.DAYS(K1165,J1165)&lt;0, "Aguardando OC", _xlfn.DAYS(K1165,J1165))</f>
        <v>9</v>
      </c>
      <c r="P1165" s="14">
        <v>403365</v>
      </c>
      <c r="Q1165" s="12"/>
      <c r="R1165" s="14">
        <v>168133</v>
      </c>
      <c r="S1165" s="2">
        <v>221</v>
      </c>
      <c r="T1165" s="65" t="s">
        <v>1029</v>
      </c>
      <c r="U1165" s="21">
        <v>82.74</v>
      </c>
      <c r="V1165" s="2">
        <v>5189</v>
      </c>
      <c r="W1165" s="47" t="str">
        <f>IFERROR(VLOOKUP(V1165, Fornecedores!A:C, 3, FALSE), "")</f>
        <v>REPENORTE</v>
      </c>
      <c r="X1165" s="43" t="str">
        <f>IFERROR(VLOOKUP(V1165, Fornecedores!A:E, 5, FALSE), "")</f>
        <v>Recife</v>
      </c>
      <c r="Y1165" s="43" t="str">
        <f>IFERROR(VLOOKUP(V1165, Fornecedores!A:F, 6, FALSE), "")</f>
        <v>PE</v>
      </c>
      <c r="Z1165" s="14" t="str">
        <f>IF(H1165=0, "Pedido entregue!", "Pendente")</f>
        <v>Pedido entregue!</v>
      </c>
      <c r="AA1165" s="59">
        <v>1</v>
      </c>
      <c r="AB1165" s="58" t="str">
        <f>IF(Z1165="Pedido Entregue!", IF(AA1165=1, "Retirado do Almoxarifado", IF(AA1165=2, "Material devolvido", "Aguardando retirada")), IF(Z1165="Pendente", "Entrega pendente", ""))</f>
        <v>Retirado do Almoxarifado</v>
      </c>
      <c r="AC1165" s="18">
        <v>1</v>
      </c>
      <c r="AD1165" s="18">
        <f>AC1165/SUMIF($P:$P,P1165,$AC:$AC)</f>
        <v>1</v>
      </c>
      <c r="AE1165" s="18">
        <f>IF(R1165=0,0,AC1165/SUMIF($R:$R,R1165,$AC:$AC))</f>
        <v>0.5</v>
      </c>
      <c r="AF1165" s="18">
        <f>IF(R1165=0,1,0)</f>
        <v>0</v>
      </c>
      <c r="AH1165" t="str">
        <f>TEXT(J1165,"MMMM")</f>
        <v>maio</v>
      </c>
    </row>
    <row r="1166" spans="1:34" ht="12.75" hidden="1" customHeight="1" x14ac:dyDescent="0.25">
      <c r="A1166" s="90" t="str">
        <f>IF(C1166="Oficina Diversos","Oficina Geral",
IF(ISNUMBER(FIND("Estoque - Colhedoras",C1166)),"Colhedoras",IF(ISNUMBER(FIND("Caldeiraria",C1166)),"Caldeiraria",IF(ISNUMBER(FIND("Borracharia",C1166)),"Borracharia",IF(ISNUMBER(FIND("Lubrificação",C1166)),"Lubrificação",
IF(ISNUMBER(FIND("Estoque - Carregadeiras",C1166)),"Carregadeiras",IF(ISNUMBER(FIND("Estoque - Veic. Leves",C1166)),"Veic. Leves",
IF(ISNUMBER(FIND("Estoque - Caminhões",C1166)),"Caminhões",IF(ISNUMBER(FIND("Estoque - Transbordos",C1166)),"Transbordos",
IF(ISNUMBER(FIND("Estoque - Tratores",C1166)),"Tratores",
IF(ISNUMBER(FIND("Estoque - Máquinas pesadas",C1166)),"Máquinas pesadas",
IF(ISNUMBER(FIND("Estoque - Reboques",C1166)),"Reboques",
IF(C1166="Estoque","Estoque",
IF(AND(ISNUMBER(C1166),C1166&gt;1000,C1166&lt;2000),"Caminhões",
IF(AND(ISNUMBER(C1166),C1166&gt;2000,C1166&lt;3000),"Tratores",
IF(AND(ISNUMBER(C1166),C1166&gt;3000,C1166&lt;4000),"Carregadeiras",
IF(AND(ISNUMBER(C1166),C1166&gt;4000,C1166&lt;5000),"Máquinas pesadas",
IF(AND(ISNUMBER(C1166),C1166&gt;5000,C1166&lt;6000),"Colhedoras",
IF(AND(ISNUMBER(C1166),C1166&gt;7000,C1166&lt;8000),"Irrigação",
IF(AND(ISNUMBER(C1166),C1166&gt;8000,C1166&lt;9000),"Reboques",IF(AND(ISNUMBER(C1166),C1166&gt;0,C1166&lt;1000),"Veic. Leves","")))))))))))))))))))))</f>
        <v>Caminhões</v>
      </c>
      <c r="B1166" s="111"/>
      <c r="C1166" s="171">
        <v>1006</v>
      </c>
      <c r="D1166" s="170">
        <v>44101</v>
      </c>
      <c r="E1166" s="173" t="s">
        <v>20945</v>
      </c>
      <c r="F1166" s="101" t="str">
        <f>IF(ISBLANK(K1166), "Apenas Solicitação", "Tem OC")</f>
        <v>Tem OC</v>
      </c>
      <c r="G1166" s="170">
        <v>1</v>
      </c>
      <c r="H1166" s="102">
        <f>G1166-I1166</f>
        <v>0</v>
      </c>
      <c r="I1166" s="103">
        <v>1</v>
      </c>
      <c r="J1166" s="174">
        <v>45842</v>
      </c>
      <c r="K1166" s="174">
        <v>45853</v>
      </c>
      <c r="L1166" s="173" t="s">
        <v>20151</v>
      </c>
      <c r="M1166" s="104" t="str">
        <f ca="1">IF(OR(N1166="", N1166=0), "", IF(N1166&gt;TODAY(), "No prazo", "Atrasado"))</f>
        <v>Atrasado</v>
      </c>
      <c r="N1166" s="104">
        <f>IFERROR(K1166 + VALUE(LEFT(L1166, FIND(" ", L1166) - 1)), "")</f>
        <v>45853</v>
      </c>
      <c r="O1166" s="105">
        <f>IF(_xlfn.DAYS(K1166,J1166)&lt;0, "Aguardando OC", _xlfn.DAYS(K1166,J1166))</f>
        <v>11</v>
      </c>
      <c r="P1166" s="201">
        <v>410241</v>
      </c>
      <c r="Q1166" s="12"/>
      <c r="R1166" s="212">
        <v>170965</v>
      </c>
      <c r="S1166" s="2">
        <v>221</v>
      </c>
      <c r="T1166" s="65" t="s">
        <v>1029</v>
      </c>
      <c r="U1166" s="170">
        <v>55.35</v>
      </c>
      <c r="V1166" s="170">
        <v>2097</v>
      </c>
      <c r="W1166" s="117" t="str">
        <f>IFERROR(VLOOKUP(V1166, Fornecedores!A:C, 3, FALSE), "")</f>
        <v xml:space="preserve">CAUPECAS            </v>
      </c>
      <c r="X1166" s="105" t="str">
        <f>IFERROR(VLOOKUP(V1166, Fornecedores!A:E, 5, FALSE), "")</f>
        <v>Recife</v>
      </c>
      <c r="Y1166" s="105" t="str">
        <f>IFERROR(VLOOKUP(V1166, Fornecedores!A:F, 6, FALSE), "")</f>
        <v>PE</v>
      </c>
      <c r="Z1166" s="101" t="str">
        <f>IF(H1166=0, "Pedido entregue!", "Pendente")</f>
        <v>Pedido entregue!</v>
      </c>
      <c r="AA1166" s="119"/>
      <c r="AB1166" s="132" t="str">
        <f>IF(Z1166="Pedido Entregue!", IF(AA1166=1, "Retirado do Almoxarifado", IF(AA1166=2, "Material devolvido", "Aguardando retirada")), IF(Z1166="Pendente", "Entrega pendente", ""))</f>
        <v>Aguardando retirada</v>
      </c>
      <c r="AC1166" s="18">
        <v>1</v>
      </c>
      <c r="AD1166" s="18">
        <f>AC1166/SUMIF($P:$P,P1166,$AC:$AC)</f>
        <v>1</v>
      </c>
      <c r="AE1166" s="18">
        <f>IF(R1166=0,0,AC1166/SUMIF($R:$R,R1166,$AC:$AC))</f>
        <v>0.25</v>
      </c>
      <c r="AF1166" s="18">
        <f>IF(R1166=0,1,0)</f>
        <v>0</v>
      </c>
      <c r="AH1166" t="str">
        <f>TEXT(J1166,"MMMM")</f>
        <v>julho</v>
      </c>
    </row>
    <row r="1167" spans="1:34" ht="12.75" customHeight="1" x14ac:dyDescent="0.25">
      <c r="A1167" s="90" t="str">
        <f>IF(C1167="Oficina Diversos","Oficina Geral",
IF(ISNUMBER(FIND("Estoque - Colhedoras",C1167)),"Colhedoras",IF(ISNUMBER(FIND("Caldeiraria",C1167)),"Caldeiraria",IF(ISNUMBER(FIND("Borracharia",C1167)),"Borracharia",IF(ISNUMBER(FIND("Lubrificação",C1167)),"Lubrificação",
IF(ISNUMBER(FIND("Estoque - Carregadeiras",C1167)),"Carregadeiras",IF(ISNUMBER(FIND("Estoque - Veic. Leves",C1167)),"Veic. Leves",
IF(ISNUMBER(FIND("Estoque - Caminhões",C1167)),"Caminhões",IF(ISNUMBER(FIND("Estoque - Transbordos",C1167)),"Transbordos",
IF(ISNUMBER(FIND("Estoque - Tratores",C1167)),"Tratores",
IF(ISNUMBER(FIND("Estoque - Máquinas pesadas",C1167)),"Máquinas pesadas",
IF(ISNUMBER(FIND("Estoque - Reboques",C1167)),"Reboques",
IF(C1167="Estoque","Estoque",
IF(AND(ISNUMBER(C1167),C1167&gt;1000,C1167&lt;2000),"Caminhões",
IF(AND(ISNUMBER(C1167),C1167&gt;2000,C1167&lt;3000),"Tratores",
IF(AND(ISNUMBER(C1167),C1167&gt;3000,C1167&lt;4000),"Carregadeiras",
IF(AND(ISNUMBER(C1167),C1167&gt;4000,C1167&lt;5000),"Máquinas pesadas",
IF(AND(ISNUMBER(C1167),C1167&gt;5000,C1167&lt;6000),"Colhedoras",
IF(AND(ISNUMBER(C1167),C1167&gt;7000,C1167&lt;8000),"Irrigação",
IF(AND(ISNUMBER(C1167),C1167&gt;8000,C1167&lt;9000),"Reboques",IF(AND(ISNUMBER(C1167),C1167&gt;0,C1167&lt;1000),"Veic. Leves","")))))))))))))))))))))</f>
        <v>Oficina Geral</v>
      </c>
      <c r="B1167" s="111"/>
      <c r="C1167" s="171" t="s">
        <v>661</v>
      </c>
      <c r="D1167" s="170">
        <v>44407</v>
      </c>
      <c r="E1167" s="173" t="s">
        <v>21014</v>
      </c>
      <c r="F1167" s="101" t="str">
        <f>IF(ISBLANK(K1167), "Apenas Solicitação", "Tem OC")</f>
        <v>Tem OC</v>
      </c>
      <c r="G1167" s="170">
        <v>1</v>
      </c>
      <c r="H1167" s="102">
        <f>G1167-I1167</f>
        <v>1</v>
      </c>
      <c r="I1167" s="103"/>
      <c r="J1167" s="174">
        <v>45843</v>
      </c>
      <c r="K1167" s="213">
        <v>45850</v>
      </c>
      <c r="L1167" s="173" t="s">
        <v>20156</v>
      </c>
      <c r="M1167" s="104" t="str">
        <f ca="1">IF(OR(N1167="", N1167=0), "", IF(N1167&gt;TODAY(), "No prazo", "Atrasado"))</f>
        <v>No prazo</v>
      </c>
      <c r="N1167" s="104">
        <f>IFERROR(K1167 + VALUE(LEFT(L1167, FIND(" ", L1167) - 1)), "")</f>
        <v>45870</v>
      </c>
      <c r="O1167" s="105">
        <f>IF(_xlfn.DAYS(K1167,J1167)&lt;0, "Aguardando OC", _xlfn.DAYS(K1167,J1167))</f>
        <v>7</v>
      </c>
      <c r="P1167" s="201">
        <v>410286</v>
      </c>
      <c r="Q1167" s="12"/>
      <c r="R1167" s="212">
        <v>170813</v>
      </c>
      <c r="S1167" s="2">
        <v>221</v>
      </c>
      <c r="T1167" s="65" t="s">
        <v>1029</v>
      </c>
      <c r="U1167" s="170">
        <v>2400</v>
      </c>
      <c r="V1167" s="170">
        <v>4829</v>
      </c>
      <c r="W1167" s="117" t="str">
        <f>IFERROR(VLOOKUP(V1167, Fornecedores!A:C, 3, FALSE), "")</f>
        <v>FERRAMENTEC</v>
      </c>
      <c r="X1167" s="105" t="str">
        <f>IFERROR(VLOOKUP(V1167, Fornecedores!A:E, 5, FALSE), "")</f>
        <v>João Pessoa</v>
      </c>
      <c r="Y1167" s="105" t="str">
        <f>IFERROR(VLOOKUP(V1167, Fornecedores!A:F, 6, FALSE), "")</f>
        <v>PB</v>
      </c>
      <c r="Z1167" s="101" t="str">
        <f>IF(H1167=0, "Pedido entregue!", "Pendente")</f>
        <v>Pendente</v>
      </c>
      <c r="AA1167" s="119"/>
      <c r="AB1167" s="132" t="str">
        <f>IF(Z1167="Pedido Entregue!", IF(AA1167=1, "Retirado do Almoxarifado", IF(AA1167=2, "Material devolvido", "Aguardando retirada")), IF(Z1167="Pendente", "Entrega pendente", ""))</f>
        <v>Entrega pendente</v>
      </c>
      <c r="AC1167" s="18">
        <v>1</v>
      </c>
      <c r="AD1167" s="18">
        <f>AC1167/SUMIF($P:$P,P1167,$AC:$AC)</f>
        <v>1</v>
      </c>
      <c r="AE1167" s="18">
        <f>IF(R1167=0,0,AC1167/SUMIF($R:$R,R1167,$AC:$AC))</f>
        <v>1</v>
      </c>
      <c r="AF1167" s="18">
        <f>IF(R1167=0,1,0)</f>
        <v>0</v>
      </c>
      <c r="AH1167" t="str">
        <f>TEXT(J1167,"MMMM")</f>
        <v>julho</v>
      </c>
    </row>
    <row r="1168" spans="1:34" ht="12.75" hidden="1" customHeight="1" x14ac:dyDescent="0.25">
      <c r="A1168" s="90" t="str">
        <f>IF(C1168="Oficina Diversos","Oficina Geral",
IF(ISNUMBER(FIND("Estoque - Colhedoras",C1168)),"Colhedoras",IF(ISNUMBER(FIND("Caldeiraria",C1168)),"Caldeiraria",IF(ISNUMBER(FIND("Borracharia",C1168)),"Borracharia",IF(ISNUMBER(FIND("Lubrificação",C1168)),"Lubrificação",
IF(ISNUMBER(FIND("Estoque - Carregadeiras",C1168)),"Carregadeiras",IF(ISNUMBER(FIND("Estoque - Veic. Leves",C1168)),"Veic. Leves",
IF(ISNUMBER(FIND("Estoque - Caminhões",C1168)),"Caminhões",IF(ISNUMBER(FIND("Estoque - Transbordos",C1168)),"Transbordos",
IF(ISNUMBER(FIND("Estoque - Tratores",C1168)),"Tratores",
IF(ISNUMBER(FIND("Estoque - Máquinas pesadas",C1168)),"Máquinas pesadas",
IF(ISNUMBER(FIND("Estoque - Reboques",C1168)),"Reboques",
IF(C1168="Estoque","Estoque",
IF(AND(ISNUMBER(C1168),C1168&gt;1000,C1168&lt;2000),"Caminhões",
IF(AND(ISNUMBER(C1168),C1168&gt;2000,C1168&lt;3000),"Tratores",
IF(AND(ISNUMBER(C1168),C1168&gt;3000,C1168&lt;4000),"Carregadeiras",
IF(AND(ISNUMBER(C1168),C1168&gt;4000,C1168&lt;5000),"Máquinas pesadas",
IF(AND(ISNUMBER(C1168),C1168&gt;5000,C1168&lt;6000),"Colhedoras",
IF(AND(ISNUMBER(C1168),C1168&gt;7000,C1168&lt;8000),"Irrigação",
IF(AND(ISNUMBER(C1168),C1168&gt;8000,C1168&lt;9000),"Reboques",IF(AND(ISNUMBER(C1168),C1168&gt;0,C1168&lt;1000),"Veic. Leves","")))))))))))))))))))))</f>
        <v>Caminhões</v>
      </c>
      <c r="B1168" s="8"/>
      <c r="C1168" s="2">
        <v>1026</v>
      </c>
      <c r="D1168" s="2">
        <v>44469</v>
      </c>
      <c r="E1168" s="10" t="s">
        <v>587</v>
      </c>
      <c r="F1168" s="14" t="str">
        <f>IF(ISBLANK(K1168), "Apenas Solicitação", "Tem OC")</f>
        <v>Tem OC</v>
      </c>
      <c r="G1168" s="2">
        <v>1</v>
      </c>
      <c r="H1168" s="37">
        <f>G1168-I1168</f>
        <v>0</v>
      </c>
      <c r="I1168" s="38">
        <v>1</v>
      </c>
      <c r="J1168" s="4">
        <v>45733</v>
      </c>
      <c r="K1168" s="180">
        <v>45751</v>
      </c>
      <c r="L1168" s="3"/>
      <c r="M1168" s="44"/>
      <c r="N1168" s="44" t="str">
        <f>IFERROR(K1168 + VALUE(LEFT(L1168, FIND(" ", L1168) - 1)), "")</f>
        <v/>
      </c>
      <c r="O1168" s="3">
        <f>IF(_xlfn.DAYS(K1168,J1168)&lt;0, "Aguardando OC", _xlfn.DAYS(K1168,J1168))</f>
        <v>18</v>
      </c>
      <c r="P1168" s="14">
        <v>396386</v>
      </c>
      <c r="Q1168" s="169">
        <v>1137253</v>
      </c>
      <c r="R1168" s="14">
        <v>165799</v>
      </c>
      <c r="S1168" s="2">
        <v>689</v>
      </c>
      <c r="T1168" s="65" t="s">
        <v>65</v>
      </c>
      <c r="U1168" s="21">
        <v>423.76</v>
      </c>
      <c r="V1168" s="2">
        <v>4604</v>
      </c>
      <c r="W1168" s="47" t="str">
        <f>IFERROR(VLOOKUP(V1168, Fornecedores!A:C, 3, FALSE), "")</f>
        <v>CABINE</v>
      </c>
      <c r="X1168" s="43" t="str">
        <f>IFERROR(VLOOKUP(V1168, Fornecedores!A:E, 5, FALSE), "")</f>
        <v>Recife</v>
      </c>
      <c r="Y1168" s="43" t="str">
        <f>IFERROR(VLOOKUP(V1168, Fornecedores!A:F, 6, FALSE), "")</f>
        <v>PE</v>
      </c>
      <c r="Z1168" s="14" t="str">
        <f>IF(H1168=0, "Pedido entregue!", "Pendente")</f>
        <v>Pedido entregue!</v>
      </c>
      <c r="AA1168" s="59">
        <v>1</v>
      </c>
      <c r="AB1168" s="58" t="str">
        <f>IF(Z1168="Pedido Entregue!", IF(AA1168=1, "Retirado do Almoxarifado", IF(AA1168=2, "Material devolvido", "Aguardando retirada")), IF(Z1168="Pendente", "Entrega pendente", ""))</f>
        <v>Retirado do Almoxarifado</v>
      </c>
      <c r="AC1168" s="18">
        <v>1</v>
      </c>
      <c r="AD1168" s="18">
        <f>AC1168/SUMIF($P:$P,P1168,$AC:$AC)</f>
        <v>1</v>
      </c>
      <c r="AE1168" s="18">
        <f>IF(R1168=0,0,AC1168/SUMIF($R:$R,R1168,$AC:$AC))</f>
        <v>0.5</v>
      </c>
      <c r="AF1168" s="18">
        <f>IF(R1168=0,1,0)</f>
        <v>0</v>
      </c>
      <c r="AG1168" s="18">
        <f>IF(R1168=0,#REF!-J1168,0)</f>
        <v>0</v>
      </c>
      <c r="AH1168" t="str">
        <f>TEXT(J1168,"MMMM")</f>
        <v>março</v>
      </c>
    </row>
    <row r="1169" spans="1:34" ht="12.75" hidden="1" customHeight="1" x14ac:dyDescent="0.25">
      <c r="A1169" s="90" t="str">
        <f>IF(C1169="Oficina Diversos","Oficina Geral",
IF(ISNUMBER(FIND("Estoque - Colhedoras",C1169)),"Colhedoras",IF(ISNUMBER(FIND("Caldeiraria",C1169)),"Caldeiraria",IF(ISNUMBER(FIND("Borracharia",C1169)),"Borracharia",IF(ISNUMBER(FIND("Lubrificação",C1169)),"Lubrificação",
IF(ISNUMBER(FIND("Estoque - Carregadeiras",C1169)),"Carregadeiras",IF(ISNUMBER(FIND("Estoque - Veic. Leves",C1169)),"Veic. Leves",
IF(ISNUMBER(FIND("Estoque - Caminhões",C1169)),"Caminhões",IF(ISNUMBER(FIND("Estoque - Transbordos",C1169)),"Transbordos",
IF(ISNUMBER(FIND("Estoque - Tratores",C1169)),"Tratores",
IF(ISNUMBER(FIND("Estoque - Máquinas pesadas",C1169)),"Máquinas pesadas",
IF(ISNUMBER(FIND("Estoque - Reboques",C1169)),"Reboques",
IF(C1169="Estoque","Estoque",
IF(AND(ISNUMBER(C1169),C1169&gt;1000,C1169&lt;2000),"Caminhões",
IF(AND(ISNUMBER(C1169),C1169&gt;2000,C1169&lt;3000),"Tratores",
IF(AND(ISNUMBER(C1169),C1169&gt;3000,C1169&lt;4000),"Carregadeiras",
IF(AND(ISNUMBER(C1169),C1169&gt;4000,C1169&lt;5000),"Máquinas pesadas",
IF(AND(ISNUMBER(C1169),C1169&gt;5000,C1169&lt;6000),"Colhedoras",
IF(AND(ISNUMBER(C1169),C1169&gt;7000,C1169&lt;8000),"Irrigação",
IF(AND(ISNUMBER(C1169),C1169&gt;8000,C1169&lt;9000),"Reboques",IF(AND(ISNUMBER(C1169),C1169&gt;0,C1169&lt;1000),"Veic. Leves","")))))))))))))))))))))</f>
        <v>Caminhões</v>
      </c>
      <c r="B1169" s="111"/>
      <c r="C1169" s="113">
        <v>1036</v>
      </c>
      <c r="D1169" s="2">
        <v>44478</v>
      </c>
      <c r="E1169" s="3" t="s">
        <v>20714</v>
      </c>
      <c r="F1169" s="101" t="str">
        <f>IF(ISBLANK(K1169), "Apenas Solicitação", "Tem OC")</f>
        <v>Tem OC</v>
      </c>
      <c r="G1169" s="2">
        <v>1</v>
      </c>
      <c r="H1169" s="102">
        <f>G1169-I1169</f>
        <v>0</v>
      </c>
      <c r="I1169" s="103">
        <v>1</v>
      </c>
      <c r="J1169" s="4">
        <v>45826</v>
      </c>
      <c r="K1169" s="180">
        <v>45831</v>
      </c>
      <c r="L1169" s="3" t="s">
        <v>20151</v>
      </c>
      <c r="M1169" s="104" t="str">
        <f ca="1">IF(OR(N1169="", N1169=0), "", IF(N1169&gt;TODAY(), "No prazo", "Atrasado"))</f>
        <v>Atrasado</v>
      </c>
      <c r="N1169" s="104">
        <f>IFERROR(K1169 + VALUE(LEFT(L1169, FIND(" ", L1169) - 1)), "")</f>
        <v>45831</v>
      </c>
      <c r="O1169" s="105">
        <f>IF(_xlfn.DAYS(K1169,J1169)&lt;0, "Aguardando OC", _xlfn.DAYS(K1169,J1169))</f>
        <v>5</v>
      </c>
      <c r="P1169" s="14">
        <v>408314</v>
      </c>
      <c r="Q1169" s="12"/>
      <c r="R1169" s="14">
        <v>169664</v>
      </c>
      <c r="S1169" s="2">
        <v>221</v>
      </c>
      <c r="T1169" s="65" t="s">
        <v>1029</v>
      </c>
      <c r="U1169" s="21">
        <v>714.21</v>
      </c>
      <c r="V1169" s="2">
        <v>2097</v>
      </c>
      <c r="W1169" s="117" t="str">
        <f>IFERROR(VLOOKUP(V1169, Fornecedores!A:C, 3, FALSE), "")</f>
        <v xml:space="preserve">CAUPECAS            </v>
      </c>
      <c r="X1169" s="105" t="str">
        <f>IFERROR(VLOOKUP(V1169, Fornecedores!A:E, 5, FALSE), "")</f>
        <v>Recife</v>
      </c>
      <c r="Y1169" s="105" t="str">
        <f>IFERROR(VLOOKUP(V1169, Fornecedores!A:F, 6, FALSE), "")</f>
        <v>PE</v>
      </c>
      <c r="Z1169" s="101" t="str">
        <f>IF(H1169=0, "Pedido entregue!", "Pendente")</f>
        <v>Pedido entregue!</v>
      </c>
      <c r="AA1169" s="119">
        <v>2</v>
      </c>
      <c r="AB1169" s="132" t="str">
        <f>IF(Z1169="Pedido Entregue!", IF(AA1169=1, "Retirado do Almoxarifado", IF(AA1169=2, "Material devolvido", "Aguardando retirada")), IF(Z1169="Pendente", "Entrega pendente", ""))</f>
        <v>Material devolvido</v>
      </c>
      <c r="AC1169" s="18">
        <v>1</v>
      </c>
      <c r="AD1169" s="18">
        <f>AC1169/SUMIF($P:$P,P1169,$AC:$AC)</f>
        <v>1</v>
      </c>
      <c r="AE1169" s="18">
        <f>IF(R1169=0,0,AC1169/SUMIF($R:$R,R1169,$AC:$AC))</f>
        <v>1</v>
      </c>
      <c r="AF1169" s="18">
        <f>IF(R1169=0,1,0)</f>
        <v>0</v>
      </c>
      <c r="AH1169" t="str">
        <f>TEXT(J1169,"MMMM")</f>
        <v>junho</v>
      </c>
    </row>
    <row r="1170" spans="1:34" ht="12.75" hidden="1" customHeight="1" x14ac:dyDescent="0.25">
      <c r="A1170" s="90" t="str">
        <f>IF(C1170="Oficina Diversos","Oficina Geral",
IF(ISNUMBER(FIND("Estoque - Colhedoras",C1170)),"Colhedoras",IF(ISNUMBER(FIND("Caldeiraria",C1170)),"Caldeiraria",IF(ISNUMBER(FIND("Borracharia",C1170)),"Borracharia",IF(ISNUMBER(FIND("Lubrificação",C1170)),"Lubrificação",
IF(ISNUMBER(FIND("Estoque - Carregadeiras",C1170)),"Carregadeiras",IF(ISNUMBER(FIND("Estoque - Veic. Leves",C1170)),"Veic. Leves",
IF(ISNUMBER(FIND("Estoque - Caminhões",C1170)),"Caminhões",IF(ISNUMBER(FIND("Estoque - Transbordos",C1170)),"Transbordos",
IF(ISNUMBER(FIND("Estoque - Tratores",C1170)),"Tratores",
IF(ISNUMBER(FIND("Estoque - Máquinas pesadas",C1170)),"Máquinas pesadas",
IF(ISNUMBER(FIND("Estoque - Reboques",C1170)),"Reboques",
IF(C1170="Estoque","Estoque",
IF(AND(ISNUMBER(C1170),C1170&gt;1000,C1170&lt;2000),"Caminhões",
IF(AND(ISNUMBER(C1170),C1170&gt;2000,C1170&lt;3000),"Tratores",
IF(AND(ISNUMBER(C1170),C1170&gt;3000,C1170&lt;4000),"Carregadeiras",
IF(AND(ISNUMBER(C1170),C1170&gt;4000,C1170&lt;5000),"Máquinas pesadas",
IF(AND(ISNUMBER(C1170),C1170&gt;5000,C1170&lt;6000),"Colhedoras",
IF(AND(ISNUMBER(C1170),C1170&gt;7000,C1170&lt;8000),"Irrigação",
IF(AND(ISNUMBER(C1170),C1170&gt;8000,C1170&lt;9000),"Reboques",IF(AND(ISNUMBER(C1170),C1170&gt;0,C1170&lt;1000),"Veic. Leves","")))))))))))))))))))))</f>
        <v>Caminhões</v>
      </c>
      <c r="B1170" s="8"/>
      <c r="C1170" s="2">
        <v>1044</v>
      </c>
      <c r="D1170" s="2">
        <v>44488</v>
      </c>
      <c r="E1170" s="3" t="s">
        <v>819</v>
      </c>
      <c r="F1170" s="14" t="str">
        <f>IF(ISBLANK(K1170), "Apenas Solicitação", "Tem OC")</f>
        <v>Tem OC</v>
      </c>
      <c r="G1170" s="2">
        <v>1</v>
      </c>
      <c r="H1170" s="37">
        <f>G1170-I1170</f>
        <v>0</v>
      </c>
      <c r="I1170" s="38">
        <v>1</v>
      </c>
      <c r="J1170" s="4">
        <v>45757</v>
      </c>
      <c r="K1170" s="180">
        <v>45763</v>
      </c>
      <c r="L1170" s="3"/>
      <c r="M1170" s="44"/>
      <c r="N1170" s="44" t="str">
        <f>IFERROR(K1170 + VALUE(LEFT(L1170, FIND(" ", L1170) - 1)), "")</f>
        <v/>
      </c>
      <c r="O1170" s="3">
        <f>IF(_xlfn.DAYS(K1170,J1170)&lt;0, "Aguardando OC", _xlfn.DAYS(K1170,J1170))</f>
        <v>6</v>
      </c>
      <c r="P1170" s="14">
        <v>398799</v>
      </c>
      <c r="Q1170" s="169">
        <v>1143560</v>
      </c>
      <c r="R1170" s="14">
        <v>166449</v>
      </c>
      <c r="S1170" s="2">
        <v>689</v>
      </c>
      <c r="T1170" s="65" t="s">
        <v>65</v>
      </c>
      <c r="U1170" s="21">
        <v>54.65</v>
      </c>
      <c r="V1170" s="2">
        <v>15716</v>
      </c>
      <c r="W1170" s="47" t="str">
        <f>IFERROR(VLOOKUP(V1170, Fornecedores!A:C, 3, FALSE), "")</f>
        <v>BRADIPE</v>
      </c>
      <c r="X1170" s="43" t="str">
        <f>IFERROR(VLOOKUP(V1170, Fornecedores!A:E, 5, FALSE), "")</f>
        <v>Jaboatão dos Guararapes</v>
      </c>
      <c r="Y1170" s="43" t="str">
        <f>IFERROR(VLOOKUP(V1170, Fornecedores!A:F, 6, FALSE), "")</f>
        <v>PE</v>
      </c>
      <c r="Z1170" s="14" t="str">
        <f>IF(H1170=0, "Pedido entregue!", "Pendente")</f>
        <v>Pedido entregue!</v>
      </c>
      <c r="AA1170" s="59">
        <v>1</v>
      </c>
      <c r="AB1170" s="58" t="str">
        <f>IF(Z1170="Pedido Entregue!", IF(AA1170=1, "Retirado do Almoxarifado", IF(AA1170=2, "Material devolvido", "Aguardando retirada")), IF(Z1170="Pendente", "Entrega pendente", ""))</f>
        <v>Retirado do Almoxarifado</v>
      </c>
      <c r="AC1170" s="18">
        <v>1</v>
      </c>
      <c r="AD1170" s="18">
        <f>AC1170/SUMIF($P:$P,P1170,$AC:$AC)</f>
        <v>1</v>
      </c>
      <c r="AE1170" s="18">
        <f>IF(R1170=0,0,AC1170/SUMIF($R:$R,R1170,$AC:$AC))</f>
        <v>0.1111111111111111</v>
      </c>
      <c r="AF1170" s="18">
        <f>IF(R1170=0,1,0)</f>
        <v>0</v>
      </c>
      <c r="AG1170" s="18">
        <f>IF(R1170=0,#REF!-J1170,0)</f>
        <v>0</v>
      </c>
      <c r="AH1170" t="str">
        <f>TEXT(J1170,"MMMM")</f>
        <v>abril</v>
      </c>
    </row>
    <row r="1171" spans="1:34" ht="12.75" hidden="1" customHeight="1" x14ac:dyDescent="0.25">
      <c r="A1171" s="90" t="str">
        <f>IF(C1171="Oficina Diversos","Oficina Geral",
IF(ISNUMBER(FIND("Estoque - Colhedoras",C1171)),"Colhedoras",IF(ISNUMBER(FIND("Caldeiraria",C1171)),"Caldeiraria",IF(ISNUMBER(FIND("Borracharia",C1171)),"Borracharia",IF(ISNUMBER(FIND("Lubrificação",C1171)),"Lubrificação",
IF(ISNUMBER(FIND("Estoque - Carregadeiras",C1171)),"Carregadeiras",IF(ISNUMBER(FIND("Estoque - Veic. Leves",C1171)),"Veic. Leves",
IF(ISNUMBER(FIND("Estoque - Caminhões",C1171)),"Caminhões",IF(ISNUMBER(FIND("Estoque - Transbordos",C1171)),"Transbordos",
IF(ISNUMBER(FIND("Estoque - Tratores",C1171)),"Tratores",
IF(ISNUMBER(FIND("Estoque - Máquinas pesadas",C1171)),"Máquinas pesadas",
IF(ISNUMBER(FIND("Estoque - Reboques",C1171)),"Reboques",
IF(C1171="Estoque","Estoque",
IF(AND(ISNUMBER(C1171),C1171&gt;1000,C1171&lt;2000),"Caminhões",
IF(AND(ISNUMBER(C1171),C1171&gt;2000,C1171&lt;3000),"Tratores",
IF(AND(ISNUMBER(C1171),C1171&gt;3000,C1171&lt;4000),"Carregadeiras",
IF(AND(ISNUMBER(C1171),C1171&gt;4000,C1171&lt;5000),"Máquinas pesadas",
IF(AND(ISNUMBER(C1171),C1171&gt;5000,C1171&lt;6000),"Colhedoras",
IF(AND(ISNUMBER(C1171),C1171&gt;7000,C1171&lt;8000),"Irrigação",
IF(AND(ISNUMBER(C1171),C1171&gt;8000,C1171&lt;9000),"Reboques",IF(AND(ISNUMBER(C1171),C1171&gt;0,C1171&lt;1000),"Veic. Leves","")))))))))))))))))))))</f>
        <v>Caminhões</v>
      </c>
      <c r="B1171" s="8"/>
      <c r="C1171" s="42">
        <v>1049</v>
      </c>
      <c r="D1171" s="42">
        <v>44488</v>
      </c>
      <c r="E1171" s="43" t="s">
        <v>819</v>
      </c>
      <c r="F1171" s="14" t="str">
        <f>IF(ISBLANK(K1171), "Apenas Solicitação", "Tem OC")</f>
        <v>Tem OC</v>
      </c>
      <c r="G1171" s="42">
        <v>1</v>
      </c>
      <c r="H1171" s="37">
        <f>G1171-I1171</f>
        <v>0</v>
      </c>
      <c r="I1171" s="38">
        <v>1</v>
      </c>
      <c r="J1171" s="44">
        <v>45779</v>
      </c>
      <c r="K1171" s="185">
        <v>45786</v>
      </c>
      <c r="L1171" s="3"/>
      <c r="M1171" s="44"/>
      <c r="N1171" s="44" t="str">
        <f>IFERROR(K1171 + VALUE(LEFT(L1171, FIND(" ", L1171) - 1)), "")</f>
        <v/>
      </c>
      <c r="O1171" s="3">
        <f>IF(_xlfn.DAYS(K1171,J1171)&lt;0, "Aguardando OC", _xlfn.DAYS(K1171,J1171))</f>
        <v>7</v>
      </c>
      <c r="P1171" s="191">
        <v>401169</v>
      </c>
      <c r="Q1171" s="56"/>
      <c r="R1171" s="191">
        <v>167316</v>
      </c>
      <c r="S1171" s="42">
        <v>221</v>
      </c>
      <c r="T1171" s="67" t="s">
        <v>1029</v>
      </c>
      <c r="U1171" s="45">
        <v>33.25</v>
      </c>
      <c r="V1171" s="42">
        <v>2528</v>
      </c>
      <c r="W1171" s="47" t="str">
        <f>IFERROR(VLOOKUP(V1171, Fornecedores!A:C, 3, FALSE), "")</f>
        <v xml:space="preserve">REDIESEL            </v>
      </c>
      <c r="X1171" s="43" t="str">
        <f>IFERROR(VLOOKUP(V1171, Fornecedores!A:E, 5, FALSE), "")</f>
        <v>Jaboatão dos Guararapes</v>
      </c>
      <c r="Y1171" s="43" t="str">
        <f>IFERROR(VLOOKUP(V1171, Fornecedores!A:F, 6, FALSE), "")</f>
        <v>PE</v>
      </c>
      <c r="Z1171" s="14" t="str">
        <f>IF(H1171=0, "Pedido entregue!", "Pendente")</f>
        <v>Pedido entregue!</v>
      </c>
      <c r="AA1171" s="59">
        <v>1</v>
      </c>
      <c r="AB1171" s="58" t="str">
        <f>IF(Z1171="Pedido Entregue!", IF(AA1171=1, "Retirado do Almoxarifado", IF(AA1171=2, "Material devolvido", "Aguardando retirada")), IF(Z1171="Pendente", "Entrega pendente", ""))</f>
        <v>Retirado do Almoxarifado</v>
      </c>
      <c r="AC1171" s="18">
        <v>1</v>
      </c>
      <c r="AD1171" s="18">
        <f>AC1171/SUMIF($P:$P,P1171,$AC:$AC)</f>
        <v>1</v>
      </c>
      <c r="AE1171" s="18">
        <f>IF(R1171=0,0,AC1171/SUMIF($R:$R,R1171,$AC:$AC))</f>
        <v>0.25</v>
      </c>
      <c r="AF1171" s="18">
        <f>IF(R1171=0,1,0)</f>
        <v>0</v>
      </c>
      <c r="AG1171" s="18">
        <f>IF(R1171=0,#REF!-J1171,0)</f>
        <v>0</v>
      </c>
      <c r="AH1171" t="str">
        <f>TEXT(J1171,"MMMM")</f>
        <v>maio</v>
      </c>
    </row>
    <row r="1172" spans="1:34" ht="12.75" hidden="1" customHeight="1" x14ac:dyDescent="0.25">
      <c r="A1172" s="90" t="str">
        <f>IF(C1172="Oficina Diversos","Oficina Geral",
IF(ISNUMBER(FIND("Estoque - Colhedoras",C1172)),"Colhedoras",IF(ISNUMBER(FIND("Caldeiraria",C1172)),"Caldeiraria",IF(ISNUMBER(FIND("Borracharia",C1172)),"Borracharia",IF(ISNUMBER(FIND("Lubrificação",C1172)),"Lubrificação",
IF(ISNUMBER(FIND("Estoque - Carregadeiras",C1172)),"Carregadeiras",IF(ISNUMBER(FIND("Estoque - Veic. Leves",C1172)),"Veic. Leves",
IF(ISNUMBER(FIND("Estoque - Caminhões",C1172)),"Caminhões",IF(ISNUMBER(FIND("Estoque - Transbordos",C1172)),"Transbordos",
IF(ISNUMBER(FIND("Estoque - Tratores",C1172)),"Tratores",
IF(ISNUMBER(FIND("Estoque - Máquinas pesadas",C1172)),"Máquinas pesadas",
IF(ISNUMBER(FIND("Estoque - Reboques",C1172)),"Reboques",
IF(C1172="Estoque","Estoque",
IF(AND(ISNUMBER(C1172),C1172&gt;1000,C1172&lt;2000),"Caminhões",
IF(AND(ISNUMBER(C1172),C1172&gt;2000,C1172&lt;3000),"Tratores",
IF(AND(ISNUMBER(C1172),C1172&gt;3000,C1172&lt;4000),"Carregadeiras",
IF(AND(ISNUMBER(C1172),C1172&gt;4000,C1172&lt;5000),"Máquinas pesadas",
IF(AND(ISNUMBER(C1172),C1172&gt;5000,C1172&lt;6000),"Colhedoras",
IF(AND(ISNUMBER(C1172),C1172&gt;7000,C1172&lt;8000),"Irrigação",
IF(AND(ISNUMBER(C1172),C1172&gt;8000,C1172&lt;9000),"Reboques",IF(AND(ISNUMBER(C1172),C1172&gt;0,C1172&lt;1000),"Veic. Leves","")))))))))))))))))))))</f>
        <v>Caminhões</v>
      </c>
      <c r="B1172" s="39"/>
      <c r="C1172" s="2">
        <v>1027</v>
      </c>
      <c r="D1172" s="2">
        <v>44488</v>
      </c>
      <c r="E1172" s="3" t="s">
        <v>819</v>
      </c>
      <c r="F1172" s="14" t="str">
        <f>IF(ISBLANK(K1172), "Apenas Solicitação", "Tem OC")</f>
        <v>Tem OC</v>
      </c>
      <c r="G1172" s="2">
        <v>1</v>
      </c>
      <c r="H1172" s="37">
        <f>G1172-I1172</f>
        <v>0</v>
      </c>
      <c r="I1172" s="38">
        <v>1</v>
      </c>
      <c r="J1172" s="4">
        <v>45794</v>
      </c>
      <c r="K1172" s="180">
        <v>45797</v>
      </c>
      <c r="L1172" s="3"/>
      <c r="M1172" s="44"/>
      <c r="N1172" s="44" t="str">
        <f>IFERROR(K1172 + VALUE(LEFT(L1172, FIND(" ", L1172) - 1)), "")</f>
        <v/>
      </c>
      <c r="O1172" s="3">
        <f>IF(_xlfn.DAYS(K1172,J1172)&lt;0, "Aguardando OC", _xlfn.DAYS(K1172,J1172))</f>
        <v>3</v>
      </c>
      <c r="P1172" s="14">
        <v>403367</v>
      </c>
      <c r="Q1172" s="54"/>
      <c r="R1172" s="14">
        <v>167939</v>
      </c>
      <c r="S1172" s="42">
        <v>221</v>
      </c>
      <c r="T1172" s="67" t="s">
        <v>1029</v>
      </c>
      <c r="U1172" s="45">
        <v>54.65</v>
      </c>
      <c r="V1172" s="2">
        <v>2528</v>
      </c>
      <c r="W1172" s="47" t="str">
        <f>IFERROR(VLOOKUP(V1172, Fornecedores!A:C, 3, FALSE), "")</f>
        <v xml:space="preserve">REDIESEL            </v>
      </c>
      <c r="X1172" s="43" t="str">
        <f>IFERROR(VLOOKUP(V1172, Fornecedores!A:E, 5, FALSE), "")</f>
        <v>Jaboatão dos Guararapes</v>
      </c>
      <c r="Y1172" s="43" t="str">
        <f>IFERROR(VLOOKUP(V1172, Fornecedores!A:F, 6, FALSE), "")</f>
        <v>PE</v>
      </c>
      <c r="Z1172" s="14" t="str">
        <f>IF(H1172=0, "Pedido entregue!", "Pendente")</f>
        <v>Pedido entregue!</v>
      </c>
      <c r="AA1172" s="59">
        <v>1</v>
      </c>
      <c r="AB1172" s="58" t="str">
        <f>IF(Z1172="Pedido Entregue!", IF(AA1172=1, "Retirado do Almoxarifado", IF(AA1172=2, "Material devolvido", "Aguardando retirada")), IF(Z1172="Pendente", "Entrega pendente", ""))</f>
        <v>Retirado do Almoxarifado</v>
      </c>
      <c r="AC1172" s="18">
        <v>1</v>
      </c>
      <c r="AD1172" s="18">
        <f>AC1172/SUMIF($P:$P,P1172,$AC:$AC)</f>
        <v>1</v>
      </c>
      <c r="AE1172" s="18">
        <f>IF(R1172=0,0,AC1172/SUMIF($R:$R,R1172,$AC:$AC))</f>
        <v>0.5</v>
      </c>
      <c r="AF1172" s="18">
        <f>IF(R1172=0,1,0)</f>
        <v>0</v>
      </c>
      <c r="AH1172" t="str">
        <f>TEXT(J1172,"MMMM")</f>
        <v>maio</v>
      </c>
    </row>
    <row r="1173" spans="1:34" ht="12.75" hidden="1" customHeight="1" x14ac:dyDescent="0.25">
      <c r="A1173" s="90" t="str">
        <f>IF(C1173="Oficina Diversos","Oficina Geral",
IF(ISNUMBER(FIND("Estoque - Colhedoras",C1173)),"Colhedoras",IF(ISNUMBER(FIND("Caldeiraria",C1173)),"Caldeiraria",IF(ISNUMBER(FIND("Borracharia",C1173)),"Borracharia",IF(ISNUMBER(FIND("Lubrificação",C1173)),"Lubrificação",
IF(ISNUMBER(FIND("Estoque - Carregadeiras",C1173)),"Carregadeiras",IF(ISNUMBER(FIND("Estoque - Veic. Leves",C1173)),"Veic. Leves",
IF(ISNUMBER(FIND("Estoque - Caminhões",C1173)),"Caminhões",IF(ISNUMBER(FIND("Estoque - Transbordos",C1173)),"Transbordos",
IF(ISNUMBER(FIND("Estoque - Tratores",C1173)),"Tratores",
IF(ISNUMBER(FIND("Estoque - Máquinas pesadas",C1173)),"Máquinas pesadas",
IF(ISNUMBER(FIND("Estoque - Reboques",C1173)),"Reboques",
IF(C1173="Estoque","Estoque",
IF(AND(ISNUMBER(C1173),C1173&gt;1000,C1173&lt;2000),"Caminhões",
IF(AND(ISNUMBER(C1173),C1173&gt;2000,C1173&lt;3000),"Tratores",
IF(AND(ISNUMBER(C1173),C1173&gt;3000,C1173&lt;4000),"Carregadeiras",
IF(AND(ISNUMBER(C1173),C1173&gt;4000,C1173&lt;5000),"Máquinas pesadas",
IF(AND(ISNUMBER(C1173),C1173&gt;5000,C1173&lt;6000),"Colhedoras",
IF(AND(ISNUMBER(C1173),C1173&gt;7000,C1173&lt;8000),"Irrigação",
IF(AND(ISNUMBER(C1173),C1173&gt;8000,C1173&lt;9000),"Reboques",IF(AND(ISNUMBER(C1173),C1173&gt;0,C1173&lt;1000),"Veic. Leves","")))))))))))))))))))))</f>
        <v>Caminhões</v>
      </c>
      <c r="B1173" s="210"/>
      <c r="C1173" s="126">
        <v>1040</v>
      </c>
      <c r="D1173" s="2">
        <v>44488</v>
      </c>
      <c r="E1173" s="3" t="s">
        <v>819</v>
      </c>
      <c r="F1173" s="101" t="str">
        <f>IF(ISBLANK(K1173), "Apenas Solicitação", "Tem OC")</f>
        <v>Tem OC</v>
      </c>
      <c r="G1173" s="2">
        <v>1</v>
      </c>
      <c r="H1173" s="102">
        <f>G1173-I1173</f>
        <v>0</v>
      </c>
      <c r="I1173" s="103">
        <v>1</v>
      </c>
      <c r="J1173" s="4">
        <v>45813</v>
      </c>
      <c r="K1173" s="180">
        <v>45819</v>
      </c>
      <c r="L1173" s="3" t="s">
        <v>20151</v>
      </c>
      <c r="M1173" s="104" t="str">
        <f ca="1">IF(OR(N1173="", N1173=0), "", IF(N1173&gt;TODAY(), "No prazo", "Atrasado"))</f>
        <v>Atrasado</v>
      </c>
      <c r="N1173" s="104">
        <f>IFERROR(K1173 + VALUE(LEFT(L1173, FIND(" ", L1173) - 1)), "")</f>
        <v>45819</v>
      </c>
      <c r="O1173" s="105">
        <f>IF(_xlfn.DAYS(K1173,J1173)&lt;0, "Aguardando OC", _xlfn.DAYS(K1173,J1173))</f>
        <v>6</v>
      </c>
      <c r="P1173" s="14">
        <v>406083</v>
      </c>
      <c r="Q1173" s="12"/>
      <c r="R1173" s="14">
        <v>168969</v>
      </c>
      <c r="S1173" s="2">
        <v>221</v>
      </c>
      <c r="T1173" s="65" t="s">
        <v>1029</v>
      </c>
      <c r="U1173" s="21">
        <v>54.65</v>
      </c>
      <c r="V1173" s="2">
        <v>4604</v>
      </c>
      <c r="W1173" s="117" t="str">
        <f>IFERROR(VLOOKUP(V1173, Fornecedores!A:C, 3, FALSE), "")</f>
        <v>CABINE</v>
      </c>
      <c r="X1173" s="105" t="str">
        <f>IFERROR(VLOOKUP(V1173, Fornecedores!A:E, 5, FALSE), "")</f>
        <v>Recife</v>
      </c>
      <c r="Y1173" s="105" t="str">
        <f>IFERROR(VLOOKUP(V1173, Fornecedores!A:F, 6, FALSE), "")</f>
        <v>PE</v>
      </c>
      <c r="Z1173" s="101" t="str">
        <f>IF(H1173=0, "Pedido entregue!", "Pendente")</f>
        <v>Pedido entregue!</v>
      </c>
      <c r="AA1173" s="119"/>
      <c r="AB1173" s="132" t="str">
        <f>IF(Z1173="Pedido Entregue!", IF(AA1173=1, "Retirado do Almoxarifado", IF(AA1173=2, "Material devolvido", "Aguardando retirada")), IF(Z1173="Pendente", "Entrega pendente", ""))</f>
        <v>Aguardando retirada</v>
      </c>
      <c r="AC1173" s="18">
        <v>1</v>
      </c>
      <c r="AD1173" s="18">
        <f>AC1173/SUMIF($P:$P,P1173,$AC:$AC)</f>
        <v>1</v>
      </c>
      <c r="AE1173" s="18">
        <f>IF(R1173=0,0,AC1173/SUMIF($R:$R,R1173,$AC:$AC))</f>
        <v>0.5</v>
      </c>
      <c r="AF1173" s="18">
        <f>IF(R1173=0,1,0)</f>
        <v>0</v>
      </c>
      <c r="AH1173" t="str">
        <f>TEXT(J1173,"MMMM")</f>
        <v>junho</v>
      </c>
    </row>
    <row r="1174" spans="1:34" ht="12.75" hidden="1" customHeight="1" x14ac:dyDescent="0.25">
      <c r="A1174" s="90" t="str">
        <f>IF(C1174="Oficina Diversos","Oficina Geral",
IF(ISNUMBER(FIND("Estoque - Colhedoras",C1174)),"Colhedoras",IF(ISNUMBER(FIND("Caldeiraria",C1174)),"Caldeiraria",IF(ISNUMBER(FIND("Borracharia",C1174)),"Borracharia",IF(ISNUMBER(FIND("Lubrificação",C1174)),"Lubrificação",
IF(ISNUMBER(FIND("Estoque - Carregadeiras",C1174)),"Carregadeiras",IF(ISNUMBER(FIND("Estoque - Veic. Leves",C1174)),"Veic. Leves",
IF(ISNUMBER(FIND("Estoque - Caminhões",C1174)),"Caminhões",IF(ISNUMBER(FIND("Estoque - Transbordos",C1174)),"Transbordos",
IF(ISNUMBER(FIND("Estoque - Tratores",C1174)),"Tratores",
IF(ISNUMBER(FIND("Estoque - Máquinas pesadas",C1174)),"Máquinas pesadas",
IF(ISNUMBER(FIND("Estoque - Reboques",C1174)),"Reboques",
IF(C1174="Estoque","Estoque",
IF(AND(ISNUMBER(C1174),C1174&gt;1000,C1174&lt;2000),"Caminhões",
IF(AND(ISNUMBER(C1174),C1174&gt;2000,C1174&lt;3000),"Tratores",
IF(AND(ISNUMBER(C1174),C1174&gt;3000,C1174&lt;4000),"Carregadeiras",
IF(AND(ISNUMBER(C1174),C1174&gt;4000,C1174&lt;5000),"Máquinas pesadas",
IF(AND(ISNUMBER(C1174),C1174&gt;5000,C1174&lt;6000),"Colhedoras",
IF(AND(ISNUMBER(C1174),C1174&gt;7000,C1174&lt;8000),"Irrigação",
IF(AND(ISNUMBER(C1174),C1174&gt;8000,C1174&lt;9000),"Reboques",IF(AND(ISNUMBER(C1174),C1174&gt;0,C1174&lt;1000),"Veic. Leves","")))))))))))))))))))))</f>
        <v>Caminhões</v>
      </c>
      <c r="B1174" s="215"/>
      <c r="C1174" s="222">
        <v>1035</v>
      </c>
      <c r="D1174" s="170">
        <v>44488</v>
      </c>
      <c r="E1174" s="173" t="s">
        <v>819</v>
      </c>
      <c r="F1174" s="101" t="str">
        <f>IF(ISBLANK(K1174), "Apenas Solicitação", "Tem OC")</f>
        <v>Tem OC</v>
      </c>
      <c r="G1174" s="170">
        <v>1</v>
      </c>
      <c r="H1174" s="102">
        <f>G1174-I1174</f>
        <v>0</v>
      </c>
      <c r="I1174" s="103">
        <v>1</v>
      </c>
      <c r="J1174" s="174">
        <v>45845</v>
      </c>
      <c r="K1174" s="213">
        <v>45850</v>
      </c>
      <c r="L1174" s="173" t="s">
        <v>20151</v>
      </c>
      <c r="M1174" s="104" t="str">
        <f ca="1">IF(OR(N1174="", N1174=0), "", IF(N1174&gt;TODAY(), "No prazo", "Atrasado"))</f>
        <v>Atrasado</v>
      </c>
      <c r="N1174" s="104">
        <f>IFERROR(K1174 + VALUE(LEFT(L1174, FIND(" ", L1174) - 1)), "")</f>
        <v>45850</v>
      </c>
      <c r="O1174" s="105">
        <f>IF(_xlfn.DAYS(K1174,J1174)&lt;0, "Aguardando OC", _xlfn.DAYS(K1174,J1174))</f>
        <v>5</v>
      </c>
      <c r="P1174" s="201">
        <v>410523</v>
      </c>
      <c r="Q1174" s="12"/>
      <c r="R1174" s="212">
        <v>170830</v>
      </c>
      <c r="S1174" s="2">
        <v>221</v>
      </c>
      <c r="T1174" s="65" t="s">
        <v>1029</v>
      </c>
      <c r="U1174" s="170">
        <v>54.82</v>
      </c>
      <c r="V1174" s="170">
        <v>2528</v>
      </c>
      <c r="W1174" s="117" t="str">
        <f>IFERROR(VLOOKUP(V1174, Fornecedores!A:C, 3, FALSE), "")</f>
        <v xml:space="preserve">REDIESEL            </v>
      </c>
      <c r="X1174" s="105" t="str">
        <f>IFERROR(VLOOKUP(V1174, Fornecedores!A:E, 5, FALSE), "")</f>
        <v>Jaboatão dos Guararapes</v>
      </c>
      <c r="Y1174" s="105" t="str">
        <f>IFERROR(VLOOKUP(V1174, Fornecedores!A:F, 6, FALSE), "")</f>
        <v>PE</v>
      </c>
      <c r="Z1174" s="101" t="str">
        <f>IF(H1174=0, "Pedido entregue!", "Pendente")</f>
        <v>Pedido entregue!</v>
      </c>
      <c r="AA1174" s="119"/>
      <c r="AB1174" s="132" t="str">
        <f>IF(Z1174="Pedido Entregue!", IF(AA1174=1, "Retirado do Almoxarifado", IF(AA1174=2, "Material devolvido", "Aguardando retirada")), IF(Z1174="Pendente", "Entrega pendente", ""))</f>
        <v>Aguardando retirada</v>
      </c>
      <c r="AC1174" s="18">
        <v>1</v>
      </c>
      <c r="AD1174" s="18">
        <f>AC1174/SUMIF($P:$P,P1174,$AC:$AC)</f>
        <v>1</v>
      </c>
      <c r="AE1174" s="18">
        <f>IF(R1174=0,0,AC1174/SUMIF($R:$R,R1174,$AC:$AC))</f>
        <v>7.6923076923076927E-2</v>
      </c>
      <c r="AF1174" s="18">
        <f>IF(R1174=0,1,0)</f>
        <v>0</v>
      </c>
      <c r="AH1174" t="str">
        <f>TEXT(J1174,"MMMM")</f>
        <v>julho</v>
      </c>
    </row>
    <row r="1175" spans="1:34" ht="12.75" customHeight="1" x14ac:dyDescent="0.25">
      <c r="A1175" s="90" t="str">
        <f>IF(C1175="Oficina Diversos","Oficina Geral",
IF(ISNUMBER(FIND("Estoque - Colhedoras",C1175)),"Colhedoras",IF(ISNUMBER(FIND("Caldeiraria",C1175)),"Caldeiraria",IF(ISNUMBER(FIND("Borracharia",C1175)),"Borracharia",IF(ISNUMBER(FIND("Lubrificação",C1175)),"Lubrificação",
IF(ISNUMBER(FIND("Estoque - Carregadeiras",C1175)),"Carregadeiras",IF(ISNUMBER(FIND("Estoque - Veic. Leves",C1175)),"Veic. Leves",
IF(ISNUMBER(FIND("Estoque - Caminhões",C1175)),"Caminhões",IF(ISNUMBER(FIND("Estoque - Transbordos",C1175)),"Transbordos",
IF(ISNUMBER(FIND("Estoque - Tratores",C1175)),"Tratores",
IF(ISNUMBER(FIND("Estoque - Máquinas pesadas",C1175)),"Máquinas pesadas",
IF(ISNUMBER(FIND("Estoque - Reboques",C1175)),"Reboques",
IF(C1175="Estoque","Estoque",
IF(AND(ISNUMBER(C1175),C1175&gt;1000,C1175&lt;2000),"Caminhões",
IF(AND(ISNUMBER(C1175),C1175&gt;2000,C1175&lt;3000),"Tratores",
IF(AND(ISNUMBER(C1175),C1175&gt;3000,C1175&lt;4000),"Carregadeiras",
IF(AND(ISNUMBER(C1175),C1175&gt;4000,C1175&lt;5000),"Máquinas pesadas",
IF(AND(ISNUMBER(C1175),C1175&gt;5000,C1175&lt;6000),"Colhedoras",
IF(AND(ISNUMBER(C1175),C1175&gt;7000,C1175&lt;8000),"Irrigação",
IF(AND(ISNUMBER(C1175),C1175&gt;8000,C1175&lt;9000),"Reboques",IF(AND(ISNUMBER(C1175),C1175&gt;0,C1175&lt;1000),"Veic. Leves","")))))))))))))))))))))</f>
        <v>Caminhões</v>
      </c>
      <c r="B1175" s="211"/>
      <c r="C1175" s="144">
        <v>1036</v>
      </c>
      <c r="D1175" s="143">
        <v>44488</v>
      </c>
      <c r="E1175" s="146" t="s">
        <v>819</v>
      </c>
      <c r="F1175" s="101" t="str">
        <f>IF(ISBLANK(K1175), "Apenas Solicitação", "Tem OC")</f>
        <v>Apenas Solicitação</v>
      </c>
      <c r="G1175" s="143">
        <v>1</v>
      </c>
      <c r="H1175" s="102">
        <f>G1175-I1175</f>
        <v>1</v>
      </c>
      <c r="I1175" s="103"/>
      <c r="J1175" s="147">
        <v>45826</v>
      </c>
      <c r="K1175" s="200"/>
      <c r="L1175" s="146"/>
      <c r="M1175" s="104" t="str">
        <f ca="1">IF(OR(N1175="", N1175=0), "", IF(N1175&gt;TODAY(), "No prazo", "Atrasado"))</f>
        <v/>
      </c>
      <c r="N1175" s="104" t="str">
        <f>IFERROR(K1175 + VALUE(LEFT(L1175, FIND(" ", L1175) - 1)), "")</f>
        <v/>
      </c>
      <c r="O1175" s="105" t="str">
        <f>IF(_xlfn.DAYS(K1175,J1175)&lt;0, "Aguardando OC", _xlfn.DAYS(K1175,J1175))</f>
        <v>Aguardando OC</v>
      </c>
      <c r="P1175" s="200">
        <v>408307</v>
      </c>
      <c r="Q1175" s="12"/>
      <c r="R1175" s="200">
        <v>0</v>
      </c>
      <c r="S1175" s="143">
        <v>221</v>
      </c>
      <c r="T1175" s="65" t="s">
        <v>1029</v>
      </c>
      <c r="U1175" s="164">
        <v>54.65</v>
      </c>
      <c r="V1175" s="143"/>
      <c r="W1175" s="117" t="str">
        <f>IFERROR(VLOOKUP(V1175, Fornecedores!A:C, 3, FALSE), "")</f>
        <v/>
      </c>
      <c r="X1175" s="105" t="str">
        <f>IFERROR(VLOOKUP(V1175, Fornecedores!A:E, 5, FALSE), "")</f>
        <v/>
      </c>
      <c r="Y1175" s="105" t="str">
        <f>IFERROR(VLOOKUP(V1175, Fornecedores!A:F, 6, FALSE), "")</f>
        <v/>
      </c>
      <c r="Z1175" s="101" t="str">
        <f>IF(H1175=0, "Pedido entregue!", "Pendente")</f>
        <v>Pendente</v>
      </c>
      <c r="AA1175" s="119"/>
      <c r="AB1175" s="132" t="str">
        <f>IF(Z1175="Pedido Entregue!", IF(AA1175=1, "Retirado do Almoxarifado", IF(AA1175=2, "Material devolvido", "Aguardando retirada")), IF(Z1175="Pendente", "Entrega pendente", ""))</f>
        <v>Entrega pendente</v>
      </c>
      <c r="AC1175" s="18">
        <v>1</v>
      </c>
      <c r="AD1175" s="18">
        <f>AC1175/SUMIF($P:$P,P1175,$AC:$AC)</f>
        <v>1</v>
      </c>
      <c r="AE1175" s="18">
        <f>IF(R1175=0,0,AC1175/SUMIF($R:$R,R1175,$AC:$AC))</f>
        <v>0</v>
      </c>
      <c r="AF1175" s="18">
        <f>IF(R1175=0,1,0)</f>
        <v>1</v>
      </c>
      <c r="AH1175" t="str">
        <f>TEXT(J1175,"MMMM")</f>
        <v>junho</v>
      </c>
    </row>
    <row r="1176" spans="1:34" ht="12.75" customHeight="1" x14ac:dyDescent="0.25">
      <c r="A1176" s="90" t="str">
        <f>IF(C1176="Oficina Diversos","Oficina Geral",
IF(ISNUMBER(FIND("Estoque - Colhedoras",C1176)),"Colhedoras",IF(ISNUMBER(FIND("Caldeiraria",C1176)),"Caldeiraria",IF(ISNUMBER(FIND("Borracharia",C1176)),"Borracharia",IF(ISNUMBER(FIND("Lubrificação",C1176)),"Lubrificação",
IF(ISNUMBER(FIND("Estoque - Carregadeiras",C1176)),"Carregadeiras",IF(ISNUMBER(FIND("Estoque - Veic. Leves",C1176)),"Veic. Leves",
IF(ISNUMBER(FIND("Estoque - Caminhões",C1176)),"Caminhões",IF(ISNUMBER(FIND("Estoque - Transbordos",C1176)),"Transbordos",
IF(ISNUMBER(FIND("Estoque - Tratores",C1176)),"Tratores",
IF(ISNUMBER(FIND("Estoque - Máquinas pesadas",C1176)),"Máquinas pesadas",
IF(ISNUMBER(FIND("Estoque - Reboques",C1176)),"Reboques",
IF(C1176="Estoque","Estoque",
IF(AND(ISNUMBER(C1176),C1176&gt;1000,C1176&lt;2000),"Caminhões",
IF(AND(ISNUMBER(C1176),C1176&gt;2000,C1176&lt;3000),"Tratores",
IF(AND(ISNUMBER(C1176),C1176&gt;3000,C1176&lt;4000),"Carregadeiras",
IF(AND(ISNUMBER(C1176),C1176&gt;4000,C1176&lt;5000),"Máquinas pesadas",
IF(AND(ISNUMBER(C1176),C1176&gt;5000,C1176&lt;6000),"Colhedoras",
IF(AND(ISNUMBER(C1176),C1176&gt;7000,C1176&lt;8000),"Irrigação",
IF(AND(ISNUMBER(C1176),C1176&gt;8000,C1176&lt;9000),"Reboques",IF(AND(ISNUMBER(C1176),C1176&gt;0,C1176&lt;1000),"Veic. Leves","")))))))))))))))))))))</f>
        <v>Caminhões</v>
      </c>
      <c r="B1176" s="111"/>
      <c r="C1176" s="144">
        <v>1028</v>
      </c>
      <c r="D1176" s="143">
        <v>44488</v>
      </c>
      <c r="E1176" s="146" t="s">
        <v>819</v>
      </c>
      <c r="F1176" s="101" t="str">
        <f>IF(ISBLANK(K1176), "Apenas Solicitação", "Tem OC")</f>
        <v>Apenas Solicitação</v>
      </c>
      <c r="G1176" s="143">
        <v>1</v>
      </c>
      <c r="H1176" s="102">
        <f>G1176-I1176</f>
        <v>1</v>
      </c>
      <c r="I1176" s="103"/>
      <c r="J1176" s="147">
        <v>45827</v>
      </c>
      <c r="K1176" s="200"/>
      <c r="L1176" s="146"/>
      <c r="M1176" s="104" t="str">
        <f ca="1">IF(OR(N1176="", N1176=0), "", IF(N1176&gt;TODAY(), "No prazo", "Atrasado"))</f>
        <v/>
      </c>
      <c r="N1176" s="104" t="str">
        <f>IFERROR(K1176 + VALUE(LEFT(L1176, FIND(" ", L1176) - 1)), "")</f>
        <v/>
      </c>
      <c r="O1176" s="105" t="str">
        <f>IF(_xlfn.DAYS(K1176,J1176)&lt;0, "Aguardando OC", _xlfn.DAYS(K1176,J1176))</f>
        <v>Aguardando OC</v>
      </c>
      <c r="P1176" s="200">
        <v>408493</v>
      </c>
      <c r="Q1176" s="12"/>
      <c r="R1176" s="200">
        <v>0</v>
      </c>
      <c r="S1176" s="143">
        <v>221</v>
      </c>
      <c r="T1176" s="65" t="s">
        <v>1029</v>
      </c>
      <c r="U1176" s="164">
        <v>54.65</v>
      </c>
      <c r="V1176" s="143"/>
      <c r="W1176" s="117" t="str">
        <f>IFERROR(VLOOKUP(V1176, Fornecedores!A:C, 3, FALSE), "")</f>
        <v/>
      </c>
      <c r="X1176" s="105" t="str">
        <f>IFERROR(VLOOKUP(V1176, Fornecedores!A:E, 5, FALSE), "")</f>
        <v/>
      </c>
      <c r="Y1176" s="105" t="str">
        <f>IFERROR(VLOOKUP(V1176, Fornecedores!A:F, 6, FALSE), "")</f>
        <v/>
      </c>
      <c r="Z1176" s="101" t="str">
        <f>IF(H1176=0, "Pedido entregue!", "Pendente")</f>
        <v>Pendente</v>
      </c>
      <c r="AA1176" s="119"/>
      <c r="AB1176" s="132" t="str">
        <f>IF(Z1176="Pedido Entregue!", IF(AA1176=1, "Retirado do Almoxarifado", IF(AA1176=2, "Material devolvido", "Aguardando retirada")), IF(Z1176="Pendente", "Entrega pendente", ""))</f>
        <v>Entrega pendente</v>
      </c>
      <c r="AC1176" s="18">
        <v>1</v>
      </c>
      <c r="AD1176" s="18">
        <f>AC1176/SUMIF($P:$P,P1176,$AC:$AC)</f>
        <v>1</v>
      </c>
      <c r="AE1176" s="18">
        <f>IF(R1176=0,0,AC1176/SUMIF($R:$R,R1176,$AC:$AC))</f>
        <v>0</v>
      </c>
      <c r="AF1176" s="18">
        <f>IF(R1176=0,1,0)</f>
        <v>1</v>
      </c>
      <c r="AH1176" t="str">
        <f>TEXT(J1176,"MMMM")</f>
        <v>junho</v>
      </c>
    </row>
    <row r="1177" spans="1:34" ht="12.75" hidden="1" customHeight="1" x14ac:dyDescent="0.25">
      <c r="A1177" s="90" t="str">
        <f>IF(C1177="Oficina Diversos","Oficina Geral",
IF(ISNUMBER(FIND("Estoque - Colhedoras",C1177)),"Colhedoras",IF(ISNUMBER(FIND("Caldeiraria",C1177)),"Caldeiraria",IF(ISNUMBER(FIND("Borracharia",C1177)),"Borracharia",IF(ISNUMBER(FIND("Lubrificação",C1177)),"Lubrificação",
IF(ISNUMBER(FIND("Estoque - Carregadeiras",C1177)),"Carregadeiras",IF(ISNUMBER(FIND("Estoque - Veic. Leves",C1177)),"Veic. Leves",
IF(ISNUMBER(FIND("Estoque - Caminhões",C1177)),"Caminhões",IF(ISNUMBER(FIND("Estoque - Transbordos",C1177)),"Transbordos",
IF(ISNUMBER(FIND("Estoque - Tratores",C1177)),"Tratores",
IF(ISNUMBER(FIND("Estoque - Máquinas pesadas",C1177)),"Máquinas pesadas",
IF(ISNUMBER(FIND("Estoque - Reboques",C1177)),"Reboques",
IF(C1177="Estoque","Estoque",
IF(AND(ISNUMBER(C1177),C1177&gt;1000,C1177&lt;2000),"Caminhões",
IF(AND(ISNUMBER(C1177),C1177&gt;2000,C1177&lt;3000),"Tratores",
IF(AND(ISNUMBER(C1177),C1177&gt;3000,C1177&lt;4000),"Carregadeiras",
IF(AND(ISNUMBER(C1177),C1177&gt;4000,C1177&lt;5000),"Máquinas pesadas",
IF(AND(ISNUMBER(C1177),C1177&gt;5000,C1177&lt;6000),"Colhedoras",
IF(AND(ISNUMBER(C1177),C1177&gt;7000,C1177&lt;8000),"Irrigação",
IF(AND(ISNUMBER(C1177),C1177&gt;8000,C1177&lt;9000),"Reboques",IF(AND(ISNUMBER(C1177),C1177&gt;0,C1177&lt;1000),"Veic. Leves","")))))))))))))))))))))</f>
        <v>Caminhões</v>
      </c>
      <c r="B1177" s="111"/>
      <c r="C1177" s="113">
        <v>1042</v>
      </c>
      <c r="D1177" s="2">
        <v>44488</v>
      </c>
      <c r="E1177" s="3" t="s">
        <v>819</v>
      </c>
      <c r="F1177" s="101" t="str">
        <f>IF(ISBLANK(K1177), "Apenas Solicitação", "Tem OC")</f>
        <v>Tem OC</v>
      </c>
      <c r="G1177" s="2">
        <v>1</v>
      </c>
      <c r="H1177" s="102">
        <f>G1177-I1177</f>
        <v>0</v>
      </c>
      <c r="I1177" s="103">
        <v>1</v>
      </c>
      <c r="J1177" s="4">
        <v>45834</v>
      </c>
      <c r="K1177" s="180">
        <v>45842</v>
      </c>
      <c r="L1177" s="3" t="s">
        <v>20151</v>
      </c>
      <c r="M1177" s="104" t="str">
        <f ca="1">IF(OR(N1177="", N1177=0), "", IF(N1177&gt;TODAY(), "No prazo", "Atrasado"))</f>
        <v>Atrasado</v>
      </c>
      <c r="N1177" s="104">
        <f>IFERROR(K1177 + VALUE(LEFT(L1177, FIND(" ", L1177) - 1)), "")</f>
        <v>45842</v>
      </c>
      <c r="O1177" s="105">
        <f>IF(_xlfn.DAYS(K1177,J1177)&lt;0, "Aguardando OC", _xlfn.DAYS(K1177,J1177))</f>
        <v>8</v>
      </c>
      <c r="P1177" s="14">
        <v>409088</v>
      </c>
      <c r="Q1177" s="12"/>
      <c r="R1177" s="14">
        <v>170419</v>
      </c>
      <c r="S1177" s="2">
        <v>221</v>
      </c>
      <c r="T1177" s="65" t="s">
        <v>1029</v>
      </c>
      <c r="U1177" s="21">
        <v>54.82</v>
      </c>
      <c r="V1177" s="2">
        <v>2528</v>
      </c>
      <c r="W1177" s="117" t="str">
        <f>IFERROR(VLOOKUP(V1177, Fornecedores!A:C, 3, FALSE), "")</f>
        <v xml:space="preserve">REDIESEL            </v>
      </c>
      <c r="X1177" s="105" t="str">
        <f>IFERROR(VLOOKUP(V1177, Fornecedores!A:E, 5, FALSE), "")</f>
        <v>Jaboatão dos Guararapes</v>
      </c>
      <c r="Y1177" s="105" t="str">
        <f>IFERROR(VLOOKUP(V1177, Fornecedores!A:F, 6, FALSE), "")</f>
        <v>PE</v>
      </c>
      <c r="Z1177" s="101" t="str">
        <f>IF(H1177=0, "Pedido entregue!", "Pendente")</f>
        <v>Pedido entregue!</v>
      </c>
      <c r="AA1177" s="119"/>
      <c r="AB1177" s="132" t="str">
        <f>IF(Z1177="Pedido Entregue!", IF(AA1177=1, "Retirado do Almoxarifado", IF(AA1177=2, "Material devolvido", "Aguardando retirada")), IF(Z1177="Pendente", "Entrega pendente", ""))</f>
        <v>Aguardando retirada</v>
      </c>
      <c r="AC1177" s="18">
        <v>1</v>
      </c>
      <c r="AD1177" s="18">
        <f>AC1177/SUMIF($P:$P,P1177,$AC:$AC)</f>
        <v>1</v>
      </c>
      <c r="AE1177" s="18">
        <f>IF(R1177=0,0,AC1177/SUMIF($R:$R,R1177,$AC:$AC))</f>
        <v>0.14285714285714285</v>
      </c>
      <c r="AF1177" s="18">
        <f>IF(R1177=0,1,0)</f>
        <v>0</v>
      </c>
      <c r="AH1177" t="str">
        <f>TEXT(J1177,"MMMM")</f>
        <v>junho</v>
      </c>
    </row>
    <row r="1178" spans="1:34" ht="12.75" hidden="1" customHeight="1" x14ac:dyDescent="0.25">
      <c r="A1178" s="90" t="str">
        <f>IF(C1178="Oficina Diversos","Oficina Geral",
IF(ISNUMBER(FIND("Estoque - Colhedoras",C1178)),"Colhedoras",IF(ISNUMBER(FIND("Caldeiraria",C1178)),"Caldeiraria",IF(ISNUMBER(FIND("Borracharia",C1178)),"Borracharia",IF(ISNUMBER(FIND("Lubrificação",C1178)),"Lubrificação",
IF(ISNUMBER(FIND("Estoque - Carregadeiras",C1178)),"Carregadeiras",IF(ISNUMBER(FIND("Estoque - Veic. Leves",C1178)),"Veic. Leves",
IF(ISNUMBER(FIND("Estoque - Caminhões",C1178)),"Caminhões",IF(ISNUMBER(FIND("Estoque - Transbordos",C1178)),"Transbordos",
IF(ISNUMBER(FIND("Estoque - Tratores",C1178)),"Tratores",
IF(ISNUMBER(FIND("Estoque - Máquinas pesadas",C1178)),"Máquinas pesadas",
IF(ISNUMBER(FIND("Estoque - Reboques",C1178)),"Reboques",
IF(C1178="Estoque","Estoque",
IF(AND(ISNUMBER(C1178),C1178&gt;1000,C1178&lt;2000),"Caminhões",
IF(AND(ISNUMBER(C1178),C1178&gt;2000,C1178&lt;3000),"Tratores",
IF(AND(ISNUMBER(C1178),C1178&gt;3000,C1178&lt;4000),"Carregadeiras",
IF(AND(ISNUMBER(C1178),C1178&gt;4000,C1178&lt;5000),"Máquinas pesadas",
IF(AND(ISNUMBER(C1178),C1178&gt;5000,C1178&lt;6000),"Colhedoras",
IF(AND(ISNUMBER(C1178),C1178&gt;7000,C1178&lt;8000),"Irrigação",
IF(AND(ISNUMBER(C1178),C1178&gt;8000,C1178&lt;9000),"Reboques",IF(AND(ISNUMBER(C1178),C1178&gt;0,C1178&lt;1000),"Veic. Leves","")))))))))))))))))))))</f>
        <v>Caminhões</v>
      </c>
      <c r="B1178" s="8"/>
      <c r="C1178" s="42">
        <v>1049</v>
      </c>
      <c r="D1178" s="42">
        <v>44489</v>
      </c>
      <c r="E1178" s="43" t="s">
        <v>1071</v>
      </c>
      <c r="F1178" s="14" t="str">
        <f>IF(ISBLANK(K1178), "Apenas Solicitação", "Tem OC")</f>
        <v>Tem OC</v>
      </c>
      <c r="G1178" s="42">
        <v>1</v>
      </c>
      <c r="H1178" s="37">
        <f>G1178-I1178</f>
        <v>0</v>
      </c>
      <c r="I1178" s="38">
        <v>1</v>
      </c>
      <c r="J1178" s="44">
        <v>45779</v>
      </c>
      <c r="K1178" s="185">
        <v>45786</v>
      </c>
      <c r="L1178" s="3"/>
      <c r="M1178" s="44"/>
      <c r="N1178" s="44" t="str">
        <f>IFERROR(K1178 + VALUE(LEFT(L1178, FIND(" ", L1178) - 1)), "")</f>
        <v/>
      </c>
      <c r="O1178" s="3">
        <f>IF(_xlfn.DAYS(K1178,J1178)&lt;0, "Aguardando OC", _xlfn.DAYS(K1178,J1178))</f>
        <v>7</v>
      </c>
      <c r="P1178" s="191">
        <v>401168</v>
      </c>
      <c r="Q1178" s="56"/>
      <c r="R1178" s="191">
        <v>167317</v>
      </c>
      <c r="S1178" s="42">
        <v>221</v>
      </c>
      <c r="T1178" s="67" t="s">
        <v>1029</v>
      </c>
      <c r="U1178" s="45">
        <v>61.64</v>
      </c>
      <c r="V1178" s="42">
        <v>2528</v>
      </c>
      <c r="W1178" s="47" t="str">
        <f>IFERROR(VLOOKUP(V1178, Fornecedores!A:C, 3, FALSE), "")</f>
        <v xml:space="preserve">REDIESEL            </v>
      </c>
      <c r="X1178" s="43" t="str">
        <f>IFERROR(VLOOKUP(V1178, Fornecedores!A:E, 5, FALSE), "")</f>
        <v>Jaboatão dos Guararapes</v>
      </c>
      <c r="Y1178" s="43" t="str">
        <f>IFERROR(VLOOKUP(V1178, Fornecedores!A:F, 6, FALSE), "")</f>
        <v>PE</v>
      </c>
      <c r="Z1178" s="14" t="str">
        <f>IF(H1178=0, "Pedido entregue!", "Pendente")</f>
        <v>Pedido entregue!</v>
      </c>
      <c r="AA1178" s="59">
        <v>1</v>
      </c>
      <c r="AB1178" s="58" t="str">
        <f>IF(Z1178="Pedido Entregue!", IF(AA1178=1, "Retirado do Almoxarifado", IF(AA1178=2, "Material devolvido", "Aguardando retirada")), IF(Z1178="Pendente", "Entrega pendente", ""))</f>
        <v>Retirado do Almoxarifado</v>
      </c>
      <c r="AC1178" s="18">
        <v>1</v>
      </c>
      <c r="AD1178" s="18">
        <f>AC1178/SUMIF($P:$P,P1178,$AC:$AC)</f>
        <v>1</v>
      </c>
      <c r="AE1178" s="18">
        <f>IF(R1178=0,0,AC1178/SUMIF($R:$R,R1178,$AC:$AC))</f>
        <v>0.33333333333333331</v>
      </c>
      <c r="AF1178" s="18">
        <f>IF(R1178=0,1,0)</f>
        <v>0</v>
      </c>
      <c r="AG1178" s="18">
        <f>IF(R1178=0,#REF!-J1178,0)</f>
        <v>0</v>
      </c>
      <c r="AH1178" t="str">
        <f>TEXT(J1178,"MMMM")</f>
        <v>maio</v>
      </c>
    </row>
    <row r="1179" spans="1:34" ht="12.75" hidden="1" customHeight="1" x14ac:dyDescent="0.25">
      <c r="A1179" s="90" t="str">
        <f>IF(C1179="Oficina Diversos","Oficina Geral",
IF(ISNUMBER(FIND("Estoque - Colhedoras",C1179)),"Colhedoras",IF(ISNUMBER(FIND("Caldeiraria",C1179)),"Caldeiraria",IF(ISNUMBER(FIND("Borracharia",C1179)),"Borracharia",IF(ISNUMBER(FIND("Lubrificação",C1179)),"Lubrificação",
IF(ISNUMBER(FIND("Estoque - Carregadeiras",C1179)),"Carregadeiras",IF(ISNUMBER(FIND("Estoque - Veic. Leves",C1179)),"Veic. Leves",
IF(ISNUMBER(FIND("Estoque - Caminhões",C1179)),"Caminhões",IF(ISNUMBER(FIND("Estoque - Transbordos",C1179)),"Transbordos",
IF(ISNUMBER(FIND("Estoque - Tratores",C1179)),"Tratores",
IF(ISNUMBER(FIND("Estoque - Máquinas pesadas",C1179)),"Máquinas pesadas",
IF(ISNUMBER(FIND("Estoque - Reboques",C1179)),"Reboques",
IF(C1179="Estoque","Estoque",
IF(AND(ISNUMBER(C1179),C1179&gt;1000,C1179&lt;2000),"Caminhões",
IF(AND(ISNUMBER(C1179),C1179&gt;2000,C1179&lt;3000),"Tratores",
IF(AND(ISNUMBER(C1179),C1179&gt;3000,C1179&lt;4000),"Carregadeiras",
IF(AND(ISNUMBER(C1179),C1179&gt;4000,C1179&lt;5000),"Máquinas pesadas",
IF(AND(ISNUMBER(C1179),C1179&gt;5000,C1179&lt;6000),"Colhedoras",
IF(AND(ISNUMBER(C1179),C1179&gt;7000,C1179&lt;8000),"Irrigação",
IF(AND(ISNUMBER(C1179),C1179&gt;8000,C1179&lt;9000),"Reboques",IF(AND(ISNUMBER(C1179),C1179&gt;0,C1179&lt;1000),"Veic. Leves","")))))))))))))))))))))</f>
        <v>Caminhões</v>
      </c>
      <c r="B1179" s="81"/>
      <c r="C1179" s="69">
        <v>1027</v>
      </c>
      <c r="D1179" s="69">
        <v>44489</v>
      </c>
      <c r="E1179" s="70" t="s">
        <v>1071</v>
      </c>
      <c r="F1179" s="14" t="str">
        <f>IF(ISBLANK(K1179), "Apenas Solicitação", "Tem OC")</f>
        <v>Tem OC</v>
      </c>
      <c r="G1179" s="69">
        <v>1</v>
      </c>
      <c r="H1179" s="37">
        <f>G1179-I1179</f>
        <v>0</v>
      </c>
      <c r="I1179" s="38">
        <v>1</v>
      </c>
      <c r="J1179" s="71">
        <v>45794</v>
      </c>
      <c r="K1179" s="186">
        <v>45797</v>
      </c>
      <c r="L1179" s="70" t="s">
        <v>20154</v>
      </c>
      <c r="M1179" s="44" t="str">
        <f ca="1">IF(OR(N1179="", N1179=0), "", IF(N1179&gt;TODAY(), "No prazo", "Atrasado"))</f>
        <v>Atrasado</v>
      </c>
      <c r="N1179" s="44">
        <f>IFERROR(K1179 + VALUE(LEFT(L1179, FIND(" ", L1179) - 1)), "")</f>
        <v>45803</v>
      </c>
      <c r="O1179" s="3">
        <f>IF(_xlfn.DAYS(K1179,J1179)&lt;0, "Aguardando OC", _xlfn.DAYS(K1179,J1179))</f>
        <v>3</v>
      </c>
      <c r="P1179" s="195">
        <v>403366</v>
      </c>
      <c r="Q1179" s="12"/>
      <c r="R1179" s="195">
        <v>167939</v>
      </c>
      <c r="S1179" s="69">
        <v>221</v>
      </c>
      <c r="T1179" s="65" t="s">
        <v>1029</v>
      </c>
      <c r="U1179" s="120">
        <v>54.65</v>
      </c>
      <c r="V1179" s="69">
        <v>2528</v>
      </c>
      <c r="W1179" s="47" t="str">
        <f>IFERROR(VLOOKUP(V1179, Fornecedores!A:C, 3, FALSE), "")</f>
        <v xml:space="preserve">REDIESEL            </v>
      </c>
      <c r="X1179" s="43" t="str">
        <f>IFERROR(VLOOKUP(V1179, Fornecedores!A:E, 5, FALSE), "")</f>
        <v>Jaboatão dos Guararapes</v>
      </c>
      <c r="Y1179" s="43" t="str">
        <f>IFERROR(VLOOKUP(V1179, Fornecedores!A:F, 6, FALSE), "")</f>
        <v>PE</v>
      </c>
      <c r="Z1179" s="14" t="str">
        <f>IF(H1179=0, "Pedido entregue!", "Pendente")</f>
        <v>Pedido entregue!</v>
      </c>
      <c r="AA1179" s="49"/>
      <c r="AB1179" s="58" t="str">
        <f>IF(Z1179="Pedido Entregue!", IF(AA1179=1, "Retirado do Almoxarifado", IF(AA1179=2, "Material devolvido", "Aguardando retirada")), IF(Z1179="Pendente", "Entrega pendente", ""))</f>
        <v>Aguardando retirada</v>
      </c>
      <c r="AC1179" s="18">
        <v>1</v>
      </c>
      <c r="AD1179" s="18">
        <f>AC1179/SUMIF($P:$P,P1179,$AC:$AC)</f>
        <v>1</v>
      </c>
      <c r="AE1179" s="18">
        <f>IF(R1179=0,0,AC1179/SUMIF($R:$R,R1179,$AC:$AC))</f>
        <v>0.5</v>
      </c>
      <c r="AF1179" s="18">
        <f>IF(R1179=0,1,0)</f>
        <v>0</v>
      </c>
      <c r="AH1179" t="str">
        <f>TEXT(J1179,"MMMM")</f>
        <v>maio</v>
      </c>
    </row>
    <row r="1180" spans="1:34" ht="12.75" hidden="1" customHeight="1" x14ac:dyDescent="0.25">
      <c r="A1180" s="90" t="str">
        <f>IF(C1180="Oficina Diversos","Oficina Geral",
IF(ISNUMBER(FIND("Estoque - Colhedoras",C1180)),"Colhedoras",IF(ISNUMBER(FIND("Caldeiraria",C1180)),"Caldeiraria",IF(ISNUMBER(FIND("Borracharia",C1180)),"Borracharia",IF(ISNUMBER(FIND("Lubrificação",C1180)),"Lubrificação",
IF(ISNUMBER(FIND("Estoque - Carregadeiras",C1180)),"Carregadeiras",IF(ISNUMBER(FIND("Estoque - Veic. Leves",C1180)),"Veic. Leves",
IF(ISNUMBER(FIND("Estoque - Caminhões",C1180)),"Caminhões",IF(ISNUMBER(FIND("Estoque - Transbordos",C1180)),"Transbordos",
IF(ISNUMBER(FIND("Estoque - Tratores",C1180)),"Tratores",
IF(ISNUMBER(FIND("Estoque - Máquinas pesadas",C1180)),"Máquinas pesadas",
IF(ISNUMBER(FIND("Estoque - Reboques",C1180)),"Reboques",
IF(C1180="Estoque","Estoque",
IF(AND(ISNUMBER(C1180),C1180&gt;1000,C1180&lt;2000),"Caminhões",
IF(AND(ISNUMBER(C1180),C1180&gt;2000,C1180&lt;3000),"Tratores",
IF(AND(ISNUMBER(C1180),C1180&gt;3000,C1180&lt;4000),"Carregadeiras",
IF(AND(ISNUMBER(C1180),C1180&gt;4000,C1180&lt;5000),"Máquinas pesadas",
IF(AND(ISNUMBER(C1180),C1180&gt;5000,C1180&lt;6000),"Colhedoras",
IF(AND(ISNUMBER(C1180),C1180&gt;7000,C1180&lt;8000),"Irrigação",
IF(AND(ISNUMBER(C1180),C1180&gt;8000,C1180&lt;9000),"Reboques",IF(AND(ISNUMBER(C1180),C1180&gt;0,C1180&lt;1000),"Veic. Leves","")))))))))))))))))))))</f>
        <v>Caminhões</v>
      </c>
      <c r="B1180" s="215"/>
      <c r="C1180" s="225">
        <v>1040</v>
      </c>
      <c r="D1180" s="2">
        <v>44489</v>
      </c>
      <c r="E1180" s="3" t="s">
        <v>1071</v>
      </c>
      <c r="F1180" s="101" t="str">
        <f>IF(ISBLANK(K1180), "Apenas Solicitação", "Tem OC")</f>
        <v>Tem OC</v>
      </c>
      <c r="G1180" s="2">
        <v>1</v>
      </c>
      <c r="H1180" s="102">
        <f>G1180-I1180</f>
        <v>0</v>
      </c>
      <c r="I1180" s="103">
        <v>1</v>
      </c>
      <c r="J1180" s="4">
        <v>45813</v>
      </c>
      <c r="K1180" s="180">
        <v>45819</v>
      </c>
      <c r="L1180" s="3" t="s">
        <v>20151</v>
      </c>
      <c r="M1180" s="104" t="str">
        <f ca="1">IF(OR(N1180="", N1180=0), "", IF(N1180&gt;TODAY(), "No prazo", "Atrasado"))</f>
        <v>Atrasado</v>
      </c>
      <c r="N1180" s="104">
        <f>IFERROR(K1180 + VALUE(LEFT(L1180, FIND(" ", L1180) - 1)), "")</f>
        <v>45819</v>
      </c>
      <c r="O1180" s="105">
        <f>IF(_xlfn.DAYS(K1180,J1180)&lt;0, "Aguardando OC", _xlfn.DAYS(K1180,J1180))</f>
        <v>6</v>
      </c>
      <c r="P1180" s="14">
        <v>406084</v>
      </c>
      <c r="Q1180" s="12"/>
      <c r="R1180" s="14">
        <v>168968</v>
      </c>
      <c r="S1180" s="2">
        <v>221</v>
      </c>
      <c r="T1180" s="65" t="s">
        <v>1029</v>
      </c>
      <c r="U1180" s="21">
        <v>54.65</v>
      </c>
      <c r="V1180" s="2">
        <v>2528</v>
      </c>
      <c r="W1180" s="117" t="str">
        <f>IFERROR(VLOOKUP(V1180, Fornecedores!A:C, 3, FALSE), "")</f>
        <v xml:space="preserve">REDIESEL            </v>
      </c>
      <c r="X1180" s="105" t="str">
        <f>IFERROR(VLOOKUP(V1180, Fornecedores!A:E, 5, FALSE), "")</f>
        <v>Jaboatão dos Guararapes</v>
      </c>
      <c r="Y1180" s="105" t="str">
        <f>IFERROR(VLOOKUP(V1180, Fornecedores!A:F, 6, FALSE), "")</f>
        <v>PE</v>
      </c>
      <c r="Z1180" s="101" t="str">
        <f>IF(H1180=0, "Pedido entregue!", "Pendente")</f>
        <v>Pedido entregue!</v>
      </c>
      <c r="AA1180" s="119"/>
      <c r="AB1180" s="132" t="str">
        <f>IF(Z1180="Pedido Entregue!", IF(AA1180=1, "Retirado do Almoxarifado", IF(AA1180=2, "Material devolvido", "Aguardando retirada")), IF(Z1180="Pendente", "Entrega pendente", ""))</f>
        <v>Aguardando retirada</v>
      </c>
      <c r="AC1180" s="18">
        <v>1</v>
      </c>
      <c r="AD1180" s="18">
        <f>AC1180/SUMIF($P:$P,P1180,$AC:$AC)</f>
        <v>1</v>
      </c>
      <c r="AE1180" s="18">
        <f>IF(R1180=0,0,AC1180/SUMIF($R:$R,R1180,$AC:$AC))</f>
        <v>0.25</v>
      </c>
      <c r="AF1180" s="18">
        <f>IF(R1180=0,1,0)</f>
        <v>0</v>
      </c>
      <c r="AH1180" t="str">
        <f>TEXT(J1180,"MMMM")</f>
        <v>junho</v>
      </c>
    </row>
    <row r="1181" spans="1:34" ht="12.75" hidden="1" customHeight="1" x14ac:dyDescent="0.25">
      <c r="A1181" s="90" t="str">
        <f>IF(C1181="Oficina Diversos","Oficina Geral",
IF(ISNUMBER(FIND("Estoque - Colhedoras",C1181)),"Colhedoras",IF(ISNUMBER(FIND("Caldeiraria",C1181)),"Caldeiraria",IF(ISNUMBER(FIND("Borracharia",C1181)),"Borracharia",IF(ISNUMBER(FIND("Lubrificação",C1181)),"Lubrificação",
IF(ISNUMBER(FIND("Estoque - Carregadeiras",C1181)),"Carregadeiras",IF(ISNUMBER(FIND("Estoque - Veic. Leves",C1181)),"Veic. Leves",
IF(ISNUMBER(FIND("Estoque - Caminhões",C1181)),"Caminhões",IF(ISNUMBER(FIND("Estoque - Transbordos",C1181)),"Transbordos",
IF(ISNUMBER(FIND("Estoque - Tratores",C1181)),"Tratores",
IF(ISNUMBER(FIND("Estoque - Máquinas pesadas",C1181)),"Máquinas pesadas",
IF(ISNUMBER(FIND("Estoque - Reboques",C1181)),"Reboques",
IF(C1181="Estoque","Estoque",
IF(AND(ISNUMBER(C1181),C1181&gt;1000,C1181&lt;2000),"Caminhões",
IF(AND(ISNUMBER(C1181),C1181&gt;2000,C1181&lt;3000),"Tratores",
IF(AND(ISNUMBER(C1181),C1181&gt;3000,C1181&lt;4000),"Carregadeiras",
IF(AND(ISNUMBER(C1181),C1181&gt;4000,C1181&lt;5000),"Máquinas pesadas",
IF(AND(ISNUMBER(C1181),C1181&gt;5000,C1181&lt;6000),"Colhedoras",
IF(AND(ISNUMBER(C1181),C1181&gt;7000,C1181&lt;8000),"Irrigação",
IF(AND(ISNUMBER(C1181),C1181&gt;8000,C1181&lt;9000),"Reboques",IF(AND(ISNUMBER(C1181),C1181&gt;0,C1181&lt;1000),"Veic. Leves","")))))))))))))))))))))</f>
        <v>Caminhões</v>
      </c>
      <c r="B1181" s="215"/>
      <c r="C1181" s="222">
        <v>1035</v>
      </c>
      <c r="D1181" s="170">
        <v>44489</v>
      </c>
      <c r="E1181" s="173" t="s">
        <v>1071</v>
      </c>
      <c r="F1181" s="101" t="str">
        <f>IF(ISBLANK(K1181), "Apenas Solicitação", "Tem OC")</f>
        <v>Tem OC</v>
      </c>
      <c r="G1181" s="170">
        <v>1</v>
      </c>
      <c r="H1181" s="102">
        <f>G1181-I1181</f>
        <v>0</v>
      </c>
      <c r="I1181" s="103">
        <v>1</v>
      </c>
      <c r="J1181" s="174">
        <v>45845</v>
      </c>
      <c r="K1181" s="213">
        <v>45850</v>
      </c>
      <c r="L1181" s="173" t="s">
        <v>20151</v>
      </c>
      <c r="M1181" s="104" t="str">
        <f ca="1">IF(OR(N1181="", N1181=0), "", IF(N1181&gt;TODAY(), "No prazo", "Atrasado"))</f>
        <v>Atrasado</v>
      </c>
      <c r="N1181" s="104">
        <f>IFERROR(K1181 + VALUE(LEFT(L1181, FIND(" ", L1181) - 1)), "")</f>
        <v>45850</v>
      </c>
      <c r="O1181" s="105">
        <f>IF(_xlfn.DAYS(K1181,J1181)&lt;0, "Aguardando OC", _xlfn.DAYS(K1181,J1181))</f>
        <v>5</v>
      </c>
      <c r="P1181" s="201">
        <v>410524</v>
      </c>
      <c r="Q1181" s="12"/>
      <c r="R1181" s="212">
        <v>170830</v>
      </c>
      <c r="S1181" s="2">
        <v>221</v>
      </c>
      <c r="T1181" s="65" t="s">
        <v>1029</v>
      </c>
      <c r="U1181" s="170">
        <v>60.12</v>
      </c>
      <c r="V1181" s="170">
        <v>2528</v>
      </c>
      <c r="W1181" s="117" t="str">
        <f>IFERROR(VLOOKUP(V1181, Fornecedores!A:C, 3, FALSE), "")</f>
        <v xml:space="preserve">REDIESEL            </v>
      </c>
      <c r="X1181" s="105" t="str">
        <f>IFERROR(VLOOKUP(V1181, Fornecedores!A:E, 5, FALSE), "")</f>
        <v>Jaboatão dos Guararapes</v>
      </c>
      <c r="Y1181" s="105" t="str">
        <f>IFERROR(VLOOKUP(V1181, Fornecedores!A:F, 6, FALSE), "")</f>
        <v>PE</v>
      </c>
      <c r="Z1181" s="101" t="str">
        <f>IF(H1181=0, "Pedido entregue!", "Pendente")</f>
        <v>Pedido entregue!</v>
      </c>
      <c r="AA1181" s="119"/>
      <c r="AB1181" s="132" t="str">
        <f>IF(Z1181="Pedido Entregue!", IF(AA1181=1, "Retirado do Almoxarifado", IF(AA1181=2, "Material devolvido", "Aguardando retirada")), IF(Z1181="Pendente", "Entrega pendente", ""))</f>
        <v>Aguardando retirada</v>
      </c>
      <c r="AC1181" s="18">
        <v>1</v>
      </c>
      <c r="AD1181" s="18">
        <f>AC1181/SUMIF($P:$P,P1181,$AC:$AC)</f>
        <v>1</v>
      </c>
      <c r="AE1181" s="18">
        <f>IF(R1181=0,0,AC1181/SUMIF($R:$R,R1181,$AC:$AC))</f>
        <v>7.6923076923076927E-2</v>
      </c>
      <c r="AF1181" s="18">
        <f>IF(R1181=0,1,0)</f>
        <v>0</v>
      </c>
      <c r="AH1181" t="str">
        <f>TEXT(J1181,"MMMM")</f>
        <v>julho</v>
      </c>
    </row>
    <row r="1182" spans="1:34" ht="12.75" customHeight="1" x14ac:dyDescent="0.25">
      <c r="A1182" s="90" t="str">
        <f>IF(C1182="Oficina Diversos","Oficina Geral",
IF(ISNUMBER(FIND("Estoque - Colhedoras",C1182)),"Colhedoras",IF(ISNUMBER(FIND("Caldeiraria",C1182)),"Caldeiraria",IF(ISNUMBER(FIND("Borracharia",C1182)),"Borracharia",IF(ISNUMBER(FIND("Lubrificação",C1182)),"Lubrificação",
IF(ISNUMBER(FIND("Estoque - Carregadeiras",C1182)),"Carregadeiras",IF(ISNUMBER(FIND("Estoque - Veic. Leves",C1182)),"Veic. Leves",
IF(ISNUMBER(FIND("Estoque - Caminhões",C1182)),"Caminhões",IF(ISNUMBER(FIND("Estoque - Transbordos",C1182)),"Transbordos",
IF(ISNUMBER(FIND("Estoque - Tratores",C1182)),"Tratores",
IF(ISNUMBER(FIND("Estoque - Máquinas pesadas",C1182)),"Máquinas pesadas",
IF(ISNUMBER(FIND("Estoque - Reboques",C1182)),"Reboques",
IF(C1182="Estoque","Estoque",
IF(AND(ISNUMBER(C1182),C1182&gt;1000,C1182&lt;2000),"Caminhões",
IF(AND(ISNUMBER(C1182),C1182&gt;2000,C1182&lt;3000),"Tratores",
IF(AND(ISNUMBER(C1182),C1182&gt;3000,C1182&lt;4000),"Carregadeiras",
IF(AND(ISNUMBER(C1182),C1182&gt;4000,C1182&lt;5000),"Máquinas pesadas",
IF(AND(ISNUMBER(C1182),C1182&gt;5000,C1182&lt;6000),"Colhedoras",
IF(AND(ISNUMBER(C1182),C1182&gt;7000,C1182&lt;8000),"Irrigação",
IF(AND(ISNUMBER(C1182),C1182&gt;8000,C1182&lt;9000),"Reboques",IF(AND(ISNUMBER(C1182),C1182&gt;0,C1182&lt;1000),"Veic. Leves","")))))))))))))))))))))</f>
        <v>Caminhões</v>
      </c>
      <c r="B1182" s="211"/>
      <c r="C1182" s="144">
        <v>1036</v>
      </c>
      <c r="D1182" s="143">
        <v>44489</v>
      </c>
      <c r="E1182" s="146" t="s">
        <v>1071</v>
      </c>
      <c r="F1182" s="101" t="str">
        <f>IF(ISBLANK(K1182), "Apenas Solicitação", "Tem OC")</f>
        <v>Apenas Solicitação</v>
      </c>
      <c r="G1182" s="143">
        <v>1</v>
      </c>
      <c r="H1182" s="102">
        <f>G1182-I1182</f>
        <v>1</v>
      </c>
      <c r="I1182" s="103"/>
      <c r="J1182" s="147">
        <v>45826</v>
      </c>
      <c r="K1182" s="200"/>
      <c r="L1182" s="146"/>
      <c r="M1182" s="104" t="str">
        <f ca="1">IF(OR(N1182="", N1182=0), "", IF(N1182&gt;TODAY(), "No prazo", "Atrasado"))</f>
        <v/>
      </c>
      <c r="N1182" s="104" t="str">
        <f>IFERROR(K1182 + VALUE(LEFT(L1182, FIND(" ", L1182) - 1)), "")</f>
        <v/>
      </c>
      <c r="O1182" s="105" t="str">
        <f>IF(_xlfn.DAYS(K1182,J1182)&lt;0, "Aguardando OC", _xlfn.DAYS(K1182,J1182))</f>
        <v>Aguardando OC</v>
      </c>
      <c r="P1182" s="200">
        <v>408309</v>
      </c>
      <c r="Q1182" s="12"/>
      <c r="R1182" s="200">
        <v>0</v>
      </c>
      <c r="S1182" s="143">
        <v>221</v>
      </c>
      <c r="T1182" s="65" t="s">
        <v>1029</v>
      </c>
      <c r="U1182" s="164">
        <v>54.82</v>
      </c>
      <c r="V1182" s="143"/>
      <c r="W1182" s="117" t="str">
        <f>IFERROR(VLOOKUP(V1182, Fornecedores!A:C, 3, FALSE), "")</f>
        <v/>
      </c>
      <c r="X1182" s="105" t="str">
        <f>IFERROR(VLOOKUP(V1182, Fornecedores!A:E, 5, FALSE), "")</f>
        <v/>
      </c>
      <c r="Y1182" s="105" t="str">
        <f>IFERROR(VLOOKUP(V1182, Fornecedores!A:F, 6, FALSE), "")</f>
        <v/>
      </c>
      <c r="Z1182" s="101" t="str">
        <f>IF(H1182=0, "Pedido entregue!", "Pendente")</f>
        <v>Pendente</v>
      </c>
      <c r="AA1182" s="119"/>
      <c r="AB1182" s="132" t="str">
        <f>IF(Z1182="Pedido Entregue!", IF(AA1182=1, "Retirado do Almoxarifado", IF(AA1182=2, "Material devolvido", "Aguardando retirada")), IF(Z1182="Pendente", "Entrega pendente", ""))</f>
        <v>Entrega pendente</v>
      </c>
      <c r="AC1182" s="18">
        <v>1</v>
      </c>
      <c r="AD1182" s="18">
        <f>AC1182/SUMIF($P:$P,P1182,$AC:$AC)</f>
        <v>1</v>
      </c>
      <c r="AE1182" s="18">
        <f>IF(R1182=0,0,AC1182/SUMIF($R:$R,R1182,$AC:$AC))</f>
        <v>0</v>
      </c>
      <c r="AF1182" s="18">
        <f>IF(R1182=0,1,0)</f>
        <v>1</v>
      </c>
      <c r="AH1182" t="str">
        <f>TEXT(J1182,"MMMM")</f>
        <v>junho</v>
      </c>
    </row>
    <row r="1183" spans="1:34" ht="12.75" customHeight="1" x14ac:dyDescent="0.25">
      <c r="A1183" s="90" t="str">
        <f>IF(C1183="Oficina Diversos","Oficina Geral",
IF(ISNUMBER(FIND("Estoque - Colhedoras",C1183)),"Colhedoras",IF(ISNUMBER(FIND("Caldeiraria",C1183)),"Caldeiraria",IF(ISNUMBER(FIND("Borracharia",C1183)),"Borracharia",IF(ISNUMBER(FIND("Lubrificação",C1183)),"Lubrificação",
IF(ISNUMBER(FIND("Estoque - Carregadeiras",C1183)),"Carregadeiras",IF(ISNUMBER(FIND("Estoque - Veic. Leves",C1183)),"Veic. Leves",
IF(ISNUMBER(FIND("Estoque - Caminhões",C1183)),"Caminhões",IF(ISNUMBER(FIND("Estoque - Transbordos",C1183)),"Transbordos",
IF(ISNUMBER(FIND("Estoque - Tratores",C1183)),"Tratores",
IF(ISNUMBER(FIND("Estoque - Máquinas pesadas",C1183)),"Máquinas pesadas",
IF(ISNUMBER(FIND("Estoque - Reboques",C1183)),"Reboques",
IF(C1183="Estoque","Estoque",
IF(AND(ISNUMBER(C1183),C1183&gt;1000,C1183&lt;2000),"Caminhões",
IF(AND(ISNUMBER(C1183),C1183&gt;2000,C1183&lt;3000),"Tratores",
IF(AND(ISNUMBER(C1183),C1183&gt;3000,C1183&lt;4000),"Carregadeiras",
IF(AND(ISNUMBER(C1183),C1183&gt;4000,C1183&lt;5000),"Máquinas pesadas",
IF(AND(ISNUMBER(C1183),C1183&gt;5000,C1183&lt;6000),"Colhedoras",
IF(AND(ISNUMBER(C1183),C1183&gt;7000,C1183&lt;8000),"Irrigação",
IF(AND(ISNUMBER(C1183),C1183&gt;8000,C1183&lt;9000),"Reboques",IF(AND(ISNUMBER(C1183),C1183&gt;0,C1183&lt;1000),"Veic. Leves","")))))))))))))))))))))</f>
        <v>Caminhões</v>
      </c>
      <c r="B1183" s="111"/>
      <c r="C1183" s="144">
        <v>1028</v>
      </c>
      <c r="D1183" s="143">
        <v>44489</v>
      </c>
      <c r="E1183" s="146" t="s">
        <v>1071</v>
      </c>
      <c r="F1183" s="101" t="str">
        <f>IF(ISBLANK(K1183), "Apenas Solicitação", "Tem OC")</f>
        <v>Apenas Solicitação</v>
      </c>
      <c r="G1183" s="143">
        <v>1</v>
      </c>
      <c r="H1183" s="102">
        <f>G1183-I1183</f>
        <v>1</v>
      </c>
      <c r="I1183" s="103"/>
      <c r="J1183" s="147">
        <v>45827</v>
      </c>
      <c r="K1183" s="200"/>
      <c r="L1183" s="146"/>
      <c r="M1183" s="104" t="str">
        <f ca="1">IF(OR(N1183="", N1183=0), "", IF(N1183&gt;TODAY(), "No prazo", "Atrasado"))</f>
        <v/>
      </c>
      <c r="N1183" s="104" t="str">
        <f>IFERROR(K1183 + VALUE(LEFT(L1183, FIND(" ", L1183) - 1)), "")</f>
        <v/>
      </c>
      <c r="O1183" s="105" t="str">
        <f>IF(_xlfn.DAYS(K1183,J1183)&lt;0, "Aguardando OC", _xlfn.DAYS(K1183,J1183))</f>
        <v>Aguardando OC</v>
      </c>
      <c r="P1183" s="200">
        <v>408489</v>
      </c>
      <c r="Q1183" s="12"/>
      <c r="R1183" s="200">
        <v>0</v>
      </c>
      <c r="S1183" s="143">
        <v>221</v>
      </c>
      <c r="T1183" s="65" t="s">
        <v>1029</v>
      </c>
      <c r="U1183" s="164">
        <v>54.82</v>
      </c>
      <c r="V1183" s="143"/>
      <c r="W1183" s="117" t="str">
        <f>IFERROR(VLOOKUP(V1183, Fornecedores!A:C, 3, FALSE), "")</f>
        <v/>
      </c>
      <c r="X1183" s="105" t="str">
        <f>IFERROR(VLOOKUP(V1183, Fornecedores!A:E, 5, FALSE), "")</f>
        <v/>
      </c>
      <c r="Y1183" s="105" t="str">
        <f>IFERROR(VLOOKUP(V1183, Fornecedores!A:F, 6, FALSE), "")</f>
        <v/>
      </c>
      <c r="Z1183" s="101" t="str">
        <f>IF(H1183=0, "Pedido entregue!", "Pendente")</f>
        <v>Pendente</v>
      </c>
      <c r="AA1183" s="119"/>
      <c r="AB1183" s="132" t="str">
        <f>IF(Z1183="Pedido Entregue!", IF(AA1183=1, "Retirado do Almoxarifado", IF(AA1183=2, "Material devolvido", "Aguardando retirada")), IF(Z1183="Pendente", "Entrega pendente", ""))</f>
        <v>Entrega pendente</v>
      </c>
      <c r="AC1183" s="18">
        <v>1</v>
      </c>
      <c r="AD1183" s="18">
        <f>AC1183/SUMIF($P:$P,P1183,$AC:$AC)</f>
        <v>1</v>
      </c>
      <c r="AE1183" s="18">
        <f>IF(R1183=0,0,AC1183/SUMIF($R:$R,R1183,$AC:$AC))</f>
        <v>0</v>
      </c>
      <c r="AF1183" s="18">
        <f>IF(R1183=0,1,0)</f>
        <v>1</v>
      </c>
      <c r="AH1183" t="str">
        <f>TEXT(J1183,"MMMM")</f>
        <v>junho</v>
      </c>
    </row>
    <row r="1184" spans="1:34" ht="12.75" hidden="1" customHeight="1" x14ac:dyDescent="0.25">
      <c r="A1184" s="90" t="str">
        <f>IF(C1184="Oficina Diversos","Oficina Geral",
IF(ISNUMBER(FIND("Estoque - Colhedoras",C1184)),"Colhedoras",IF(ISNUMBER(FIND("Caldeiraria",C1184)),"Caldeiraria",IF(ISNUMBER(FIND("Borracharia",C1184)),"Borracharia",IF(ISNUMBER(FIND("Lubrificação",C1184)),"Lubrificação",
IF(ISNUMBER(FIND("Estoque - Carregadeiras",C1184)),"Carregadeiras",IF(ISNUMBER(FIND("Estoque - Veic. Leves",C1184)),"Veic. Leves",
IF(ISNUMBER(FIND("Estoque - Caminhões",C1184)),"Caminhões",IF(ISNUMBER(FIND("Estoque - Transbordos",C1184)),"Transbordos",
IF(ISNUMBER(FIND("Estoque - Tratores",C1184)),"Tratores",
IF(ISNUMBER(FIND("Estoque - Máquinas pesadas",C1184)),"Máquinas pesadas",
IF(ISNUMBER(FIND("Estoque - Reboques",C1184)),"Reboques",
IF(C1184="Estoque","Estoque",
IF(AND(ISNUMBER(C1184),C1184&gt;1000,C1184&lt;2000),"Caminhões",
IF(AND(ISNUMBER(C1184),C1184&gt;2000,C1184&lt;3000),"Tratores",
IF(AND(ISNUMBER(C1184),C1184&gt;3000,C1184&lt;4000),"Carregadeiras",
IF(AND(ISNUMBER(C1184),C1184&gt;4000,C1184&lt;5000),"Máquinas pesadas",
IF(AND(ISNUMBER(C1184),C1184&gt;5000,C1184&lt;6000),"Colhedoras",
IF(AND(ISNUMBER(C1184),C1184&gt;7000,C1184&lt;8000),"Irrigação",
IF(AND(ISNUMBER(C1184),C1184&gt;8000,C1184&lt;9000),"Reboques",IF(AND(ISNUMBER(C1184),C1184&gt;0,C1184&lt;1000),"Veic. Leves","")))))))))))))))))))))</f>
        <v>Caminhões</v>
      </c>
      <c r="B1184" s="111"/>
      <c r="C1184" s="113">
        <v>1042</v>
      </c>
      <c r="D1184" s="2">
        <v>44489</v>
      </c>
      <c r="E1184" s="3" t="s">
        <v>1071</v>
      </c>
      <c r="F1184" s="101" t="str">
        <f>IF(ISBLANK(K1184), "Apenas Solicitação", "Tem OC")</f>
        <v>Tem OC</v>
      </c>
      <c r="G1184" s="2">
        <v>1</v>
      </c>
      <c r="H1184" s="102">
        <f>G1184-I1184</f>
        <v>0</v>
      </c>
      <c r="I1184" s="103">
        <v>1</v>
      </c>
      <c r="J1184" s="4">
        <v>45834</v>
      </c>
      <c r="K1184" s="180">
        <v>45842</v>
      </c>
      <c r="L1184" s="3" t="s">
        <v>20151</v>
      </c>
      <c r="M1184" s="104" t="str">
        <f ca="1">IF(OR(N1184="", N1184=0), "", IF(N1184&gt;TODAY(), "No prazo", "Atrasado"))</f>
        <v>Atrasado</v>
      </c>
      <c r="N1184" s="104">
        <f>IFERROR(K1184 + VALUE(LEFT(L1184, FIND(" ", L1184) - 1)), "")</f>
        <v>45842</v>
      </c>
      <c r="O1184" s="105">
        <f>IF(_xlfn.DAYS(K1184,J1184)&lt;0, "Aguardando OC", _xlfn.DAYS(K1184,J1184))</f>
        <v>8</v>
      </c>
      <c r="P1184" s="14">
        <v>409089</v>
      </c>
      <c r="Q1184" s="12"/>
      <c r="R1184" s="14">
        <v>170421</v>
      </c>
      <c r="S1184" s="2">
        <v>221</v>
      </c>
      <c r="T1184" s="65" t="s">
        <v>1029</v>
      </c>
      <c r="U1184" s="21">
        <v>54.83</v>
      </c>
      <c r="V1184" s="2">
        <v>4604</v>
      </c>
      <c r="W1184" s="117" t="str">
        <f>IFERROR(VLOOKUP(V1184, Fornecedores!A:C, 3, FALSE), "")</f>
        <v>CABINE</v>
      </c>
      <c r="X1184" s="105" t="str">
        <f>IFERROR(VLOOKUP(V1184, Fornecedores!A:E, 5, FALSE), "")</f>
        <v>Recife</v>
      </c>
      <c r="Y1184" s="105" t="str">
        <f>IFERROR(VLOOKUP(V1184, Fornecedores!A:F, 6, FALSE), "")</f>
        <v>PE</v>
      </c>
      <c r="Z1184" s="101" t="str">
        <f>IF(H1184=0, "Pedido entregue!", "Pendente")</f>
        <v>Pedido entregue!</v>
      </c>
      <c r="AA1184" s="119"/>
      <c r="AB1184" s="132" t="str">
        <f>IF(Z1184="Pedido Entregue!", IF(AA1184=1, "Retirado do Almoxarifado", IF(AA1184=2, "Material devolvido", "Aguardando retirada")), IF(Z1184="Pendente", "Entrega pendente", ""))</f>
        <v>Aguardando retirada</v>
      </c>
      <c r="AC1184" s="18">
        <v>1</v>
      </c>
      <c r="AD1184" s="18">
        <f>AC1184/SUMIF($P:$P,P1184,$AC:$AC)</f>
        <v>1</v>
      </c>
      <c r="AE1184" s="18">
        <f>IF(R1184=0,0,AC1184/SUMIF($R:$R,R1184,$AC:$AC))</f>
        <v>0.25</v>
      </c>
      <c r="AF1184" s="18">
        <f>IF(R1184=0,1,0)</f>
        <v>0</v>
      </c>
      <c r="AH1184" t="str">
        <f>TEXT(J1184,"MMMM")</f>
        <v>junho</v>
      </c>
    </row>
    <row r="1185" spans="1:34" ht="12.75" customHeight="1" x14ac:dyDescent="0.25">
      <c r="A1185" s="90" t="str">
        <f>IF(C1185="Oficina Diversos","Oficina Geral",
IF(ISNUMBER(FIND("Estoque - Colhedoras",C1185)),"Colhedoras",IF(ISNUMBER(FIND("Caldeiraria",C1185)),"Caldeiraria",IF(ISNUMBER(FIND("Borracharia",C1185)),"Borracharia",IF(ISNUMBER(FIND("Lubrificação",C1185)),"Lubrificação",
IF(ISNUMBER(FIND("Estoque - Carregadeiras",C1185)),"Carregadeiras",IF(ISNUMBER(FIND("Estoque - Veic. Leves",C1185)),"Veic. Leves",
IF(ISNUMBER(FIND("Estoque - Caminhões",C1185)),"Caminhões",IF(ISNUMBER(FIND("Estoque - Transbordos",C1185)),"Transbordos",
IF(ISNUMBER(FIND("Estoque - Tratores",C1185)),"Tratores",
IF(ISNUMBER(FIND("Estoque - Máquinas pesadas",C1185)),"Máquinas pesadas",
IF(ISNUMBER(FIND("Estoque - Reboques",C1185)),"Reboques",
IF(C1185="Estoque","Estoque",
IF(AND(ISNUMBER(C1185),C1185&gt;1000,C1185&lt;2000),"Caminhões",
IF(AND(ISNUMBER(C1185),C1185&gt;2000,C1185&lt;3000),"Tratores",
IF(AND(ISNUMBER(C1185),C1185&gt;3000,C1185&lt;4000),"Carregadeiras",
IF(AND(ISNUMBER(C1185),C1185&gt;4000,C1185&lt;5000),"Máquinas pesadas",
IF(AND(ISNUMBER(C1185),C1185&gt;5000,C1185&lt;6000),"Colhedoras",
IF(AND(ISNUMBER(C1185),C1185&gt;7000,C1185&lt;8000),"Irrigação",
IF(AND(ISNUMBER(C1185),C1185&gt;8000,C1185&lt;9000),"Reboques",IF(AND(ISNUMBER(C1185),C1185&gt;0,C1185&lt;1000),"Veic. Leves","")))))))))))))))))))))</f>
        <v>Caminhões</v>
      </c>
      <c r="B1185" s="111"/>
      <c r="C1185" s="171">
        <v>1029</v>
      </c>
      <c r="D1185" s="170">
        <v>44489</v>
      </c>
      <c r="E1185" s="173" t="s">
        <v>1071</v>
      </c>
      <c r="F1185" s="101" t="str">
        <f>IF(ISBLANK(K1185), "Apenas Solicitação", "Tem OC")</f>
        <v>Apenas Solicitação</v>
      </c>
      <c r="G1185" s="170">
        <v>2</v>
      </c>
      <c r="H1185" s="102">
        <f>G1185-I1185</f>
        <v>2</v>
      </c>
      <c r="I1185" s="103"/>
      <c r="J1185" s="174">
        <v>45856</v>
      </c>
      <c r="K1185" s="173"/>
      <c r="L1185" s="173"/>
      <c r="M1185" s="104" t="str">
        <f ca="1">IF(OR(N1185="", N1185=0), "", IF(N1185&gt;TODAY(), "No prazo", "Atrasado"))</f>
        <v/>
      </c>
      <c r="N1185" s="104" t="str">
        <f>IFERROR(K1185 + VALUE(LEFT(L1185, FIND(" ", L1185) - 1)), "")</f>
        <v/>
      </c>
      <c r="O1185" s="105" t="str">
        <f>IF(_xlfn.DAYS(K1185,J1185)&lt;0, "Aguardando OC", _xlfn.DAYS(K1185,J1185))</f>
        <v>Aguardando OC</v>
      </c>
      <c r="P1185" s="170">
        <v>412263</v>
      </c>
      <c r="Q1185" s="12"/>
      <c r="R1185" s="170">
        <v>0</v>
      </c>
      <c r="S1185" s="2">
        <v>221</v>
      </c>
      <c r="T1185" s="65" t="s">
        <v>1029</v>
      </c>
      <c r="U1185" s="170">
        <v>60.12</v>
      </c>
      <c r="V1185" s="170"/>
      <c r="W1185" s="117" t="str">
        <f>IFERROR(VLOOKUP(V1185, Fornecedores!A:C, 3, FALSE), "")</f>
        <v/>
      </c>
      <c r="X1185" s="105" t="str">
        <f>IFERROR(VLOOKUP(V1185, Fornecedores!A:E, 5, FALSE), "")</f>
        <v/>
      </c>
      <c r="Y1185" s="105" t="str">
        <f>IFERROR(VLOOKUP(V1185, Fornecedores!A:F, 6, FALSE), "")</f>
        <v/>
      </c>
      <c r="Z1185" s="101" t="str">
        <f>IF(H1185=0, "Pedido entregue!", "Pendente")</f>
        <v>Pendente</v>
      </c>
      <c r="AA1185" s="119"/>
      <c r="AB1185" s="132" t="str">
        <f>IF(Z1185="Pedido Entregue!", IF(AA1185=1, "Retirado do Almoxarifado", IF(AA1185=2, "Material devolvido", "Aguardando retirada")), IF(Z1185="Pendente", "Entrega pendente", ""))</f>
        <v>Entrega pendente</v>
      </c>
      <c r="AC1185" s="18">
        <v>1</v>
      </c>
      <c r="AD1185" s="18">
        <f>AC1185/SUMIF($P:$P,P1185,$AC:$AC)</f>
        <v>1</v>
      </c>
      <c r="AE1185" s="18">
        <f>IF(R1185=0,0,AC1185/SUMIF($R:$R,R1185,$AC:$AC))</f>
        <v>0</v>
      </c>
      <c r="AF1185" s="18">
        <f>IF(R1185=0,1,0)</f>
        <v>1</v>
      </c>
      <c r="AH1185" t="str">
        <f>TEXT(J1185,"MMMM")</f>
        <v>julho</v>
      </c>
    </row>
    <row r="1186" spans="1:34" ht="12.75" hidden="1" customHeight="1" x14ac:dyDescent="0.25">
      <c r="A1186" s="90" t="str">
        <f>IF(C1186="Oficina Diversos","Oficina Geral",
IF(ISNUMBER(FIND("Estoque - Colhedoras",C1186)),"Colhedoras",IF(ISNUMBER(FIND("Caldeiraria",C1186)),"Caldeiraria",IF(ISNUMBER(FIND("Borracharia",C1186)),"Borracharia",IF(ISNUMBER(FIND("Lubrificação",C1186)),"Lubrificação",
IF(ISNUMBER(FIND("Estoque - Carregadeiras",C1186)),"Carregadeiras",IF(ISNUMBER(FIND("Estoque - Veic. Leves",C1186)),"Veic. Leves",
IF(ISNUMBER(FIND("Estoque - Caminhões",C1186)),"Caminhões",IF(ISNUMBER(FIND("Estoque - Transbordos",C1186)),"Transbordos",
IF(ISNUMBER(FIND("Estoque - Tratores",C1186)),"Tratores",
IF(ISNUMBER(FIND("Estoque - Máquinas pesadas",C1186)),"Máquinas pesadas",
IF(ISNUMBER(FIND("Estoque - Reboques",C1186)),"Reboques",
IF(C1186="Estoque","Estoque",
IF(AND(ISNUMBER(C1186),C1186&gt;1000,C1186&lt;2000),"Caminhões",
IF(AND(ISNUMBER(C1186),C1186&gt;2000,C1186&lt;3000),"Tratores",
IF(AND(ISNUMBER(C1186),C1186&gt;3000,C1186&lt;4000),"Carregadeiras",
IF(AND(ISNUMBER(C1186),C1186&gt;4000,C1186&lt;5000),"Máquinas pesadas",
IF(AND(ISNUMBER(C1186),C1186&gt;5000,C1186&lt;6000),"Colhedoras",
IF(AND(ISNUMBER(C1186),C1186&gt;7000,C1186&lt;8000),"Irrigação",
IF(AND(ISNUMBER(C1186),C1186&gt;8000,C1186&lt;9000),"Reboques",IF(AND(ISNUMBER(C1186),C1186&gt;0,C1186&lt;1000),"Veic. Leves","")))))))))))))))))))))</f>
        <v>Carregadeiras</v>
      </c>
      <c r="B1186" s="8"/>
      <c r="C1186" s="42">
        <v>3023</v>
      </c>
      <c r="D1186" s="42">
        <v>44646</v>
      </c>
      <c r="E1186" s="43" t="s">
        <v>1240</v>
      </c>
      <c r="F1186" s="14" t="str">
        <f>IF(ISBLANK(K1186), "Apenas Solicitação", "Tem OC")</f>
        <v>Tem OC</v>
      </c>
      <c r="G1186" s="42">
        <v>1</v>
      </c>
      <c r="H1186" s="37">
        <f>G1186-I1186</f>
        <v>0</v>
      </c>
      <c r="I1186" s="38">
        <v>1</v>
      </c>
      <c r="J1186" s="44">
        <v>45786</v>
      </c>
      <c r="K1186" s="185">
        <v>45792</v>
      </c>
      <c r="L1186" s="44"/>
      <c r="M1186" s="44"/>
      <c r="N1186" s="44" t="str">
        <f>IFERROR(K1186 + VALUE(LEFT(L1186, FIND(" ", L1186) - 1)), "")</f>
        <v/>
      </c>
      <c r="O1186" s="3">
        <f>IF(_xlfn.DAYS(K1186,J1186)&lt;0, "Aguardando OC", _xlfn.DAYS(K1186,J1186))</f>
        <v>6</v>
      </c>
      <c r="P1186" s="191">
        <v>402312</v>
      </c>
      <c r="Q1186" s="54"/>
      <c r="R1186" s="191">
        <v>167749</v>
      </c>
      <c r="S1186" s="49"/>
      <c r="T1186" s="153"/>
      <c r="U1186" s="45">
        <v>37.479999999999997</v>
      </c>
      <c r="V1186" s="42">
        <v>14487</v>
      </c>
      <c r="W1186" s="47" t="str">
        <f>IFERROR(VLOOKUP(V1186, Fornecedores!A:C, 3, FALSE), "")</f>
        <v xml:space="preserve">FL TRATORES </v>
      </c>
      <c r="X1186" s="43" t="str">
        <f>IFERROR(VLOOKUP(V1186, Fornecedores!A:E, 5, FALSE), "")</f>
        <v>Recife</v>
      </c>
      <c r="Y1186" s="43" t="str">
        <f>IFERROR(VLOOKUP(V1186, Fornecedores!A:F, 6, FALSE), "")</f>
        <v>PE</v>
      </c>
      <c r="Z1186" s="14" t="str">
        <f>IF(H1186=0, "Pedido entregue!", "Pendente")</f>
        <v>Pedido entregue!</v>
      </c>
      <c r="AA1186" s="59">
        <v>1</v>
      </c>
      <c r="AB1186" s="58" t="str">
        <f>IF(Z1186="Pedido Entregue!", IF(AA1186=1, "Retirado do Almoxarifado", IF(AA1186=2, "Material devolvido", "Aguardando retirada")), IF(Z1186="Pendente", "Entrega pendente", ""))</f>
        <v>Retirado do Almoxarifado</v>
      </c>
      <c r="AC1186" s="18">
        <v>1</v>
      </c>
      <c r="AD1186" s="18">
        <f>AC1186/SUMIF($P:$P,P1186,$AC:$AC)</f>
        <v>1</v>
      </c>
      <c r="AE1186" s="18">
        <f>IF(R1186=0,0,AC1186/SUMIF($R:$R,R1186,$AC:$AC))</f>
        <v>6.6666666666666666E-2</v>
      </c>
      <c r="AF1186" s="18">
        <f>IF(R1186=0,1,0)</f>
        <v>0</v>
      </c>
      <c r="AG1186" s="18">
        <f>IF(R1186=0,#REF!-J1186,0)</f>
        <v>0</v>
      </c>
      <c r="AH1186" t="str">
        <f>TEXT(J1186,"MMMM")</f>
        <v>maio</v>
      </c>
    </row>
    <row r="1187" spans="1:34" ht="12.75" hidden="1" customHeight="1" x14ac:dyDescent="0.25">
      <c r="A1187" s="90" t="str">
        <f>IF(C1187="Oficina Diversos","Oficina Geral",
IF(ISNUMBER(FIND("Estoque - Colhedoras",C1187)),"Colhedoras",IF(ISNUMBER(FIND("Caldeiraria",C1187)),"Caldeiraria",IF(ISNUMBER(FIND("Borracharia",C1187)),"Borracharia",IF(ISNUMBER(FIND("Lubrificação",C1187)),"Lubrificação",
IF(ISNUMBER(FIND("Estoque - Carregadeiras",C1187)),"Carregadeiras",IF(ISNUMBER(FIND("Estoque - Veic. Leves",C1187)),"Veic. Leves",
IF(ISNUMBER(FIND("Estoque - Caminhões",C1187)),"Caminhões",IF(ISNUMBER(FIND("Estoque - Transbordos",C1187)),"Transbordos",
IF(ISNUMBER(FIND("Estoque - Tratores",C1187)),"Tratores",
IF(ISNUMBER(FIND("Estoque - Máquinas pesadas",C1187)),"Máquinas pesadas",
IF(ISNUMBER(FIND("Estoque - Reboques",C1187)),"Reboques",
IF(C1187="Estoque","Estoque",
IF(AND(ISNUMBER(C1187),C1187&gt;1000,C1187&lt;2000),"Caminhões",
IF(AND(ISNUMBER(C1187),C1187&gt;2000,C1187&lt;3000),"Tratores",
IF(AND(ISNUMBER(C1187),C1187&gt;3000,C1187&lt;4000),"Carregadeiras",
IF(AND(ISNUMBER(C1187),C1187&gt;4000,C1187&lt;5000),"Máquinas pesadas",
IF(AND(ISNUMBER(C1187),C1187&gt;5000,C1187&lt;6000),"Colhedoras",
IF(AND(ISNUMBER(C1187),C1187&gt;7000,C1187&lt;8000),"Irrigação",
IF(AND(ISNUMBER(C1187),C1187&gt;8000,C1187&lt;9000),"Reboques",IF(AND(ISNUMBER(C1187),C1187&gt;0,C1187&lt;1000),"Veic. Leves","")))))))))))))))))))))</f>
        <v>Carregadeiras</v>
      </c>
      <c r="B1187" s="8"/>
      <c r="C1187" s="42">
        <v>3023</v>
      </c>
      <c r="D1187" s="42">
        <v>44647</v>
      </c>
      <c r="E1187" s="43" t="s">
        <v>1241</v>
      </c>
      <c r="F1187" s="14" t="str">
        <f>IF(ISBLANK(K1187), "Apenas Solicitação", "Tem OC")</f>
        <v>Tem OC</v>
      </c>
      <c r="G1187" s="42">
        <v>1</v>
      </c>
      <c r="H1187" s="37">
        <f>G1187-I1187</f>
        <v>0</v>
      </c>
      <c r="I1187" s="38">
        <v>1</v>
      </c>
      <c r="J1187" s="44">
        <v>45786</v>
      </c>
      <c r="K1187" s="185">
        <v>45792</v>
      </c>
      <c r="L1187" s="44"/>
      <c r="M1187" s="44"/>
      <c r="N1187" s="44" t="str">
        <f>IFERROR(K1187 + VALUE(LEFT(L1187, FIND(" ", L1187) - 1)), "")</f>
        <v/>
      </c>
      <c r="O1187" s="3">
        <f>IF(_xlfn.DAYS(K1187,J1187)&lt;0, "Aguardando OC", _xlfn.DAYS(K1187,J1187))</f>
        <v>6</v>
      </c>
      <c r="P1187" s="191">
        <v>402299</v>
      </c>
      <c r="Q1187" s="54"/>
      <c r="R1187" s="191">
        <v>167746</v>
      </c>
      <c r="S1187" s="49"/>
      <c r="T1187" s="153"/>
      <c r="U1187" s="45">
        <v>57.67</v>
      </c>
      <c r="V1187" s="42">
        <v>15127</v>
      </c>
      <c r="W1187" s="47" t="str">
        <f>IFERROR(VLOOKUP(V1187, Fornecedores!A:C, 3, FALSE), "")</f>
        <v>EQUAGRIL LTDA</v>
      </c>
      <c r="X1187" s="43" t="str">
        <f>IFERROR(VLOOKUP(V1187, Fornecedores!A:E, 5, FALSE), "")</f>
        <v>São Paulo</v>
      </c>
      <c r="Y1187" s="43" t="str">
        <f>IFERROR(VLOOKUP(V1187, Fornecedores!A:F, 6, FALSE), "")</f>
        <v>SP</v>
      </c>
      <c r="Z1187" s="14" t="str">
        <f>IF(H1187=0, "Pedido entregue!", "Pendente")</f>
        <v>Pedido entregue!</v>
      </c>
      <c r="AA1187" s="59">
        <v>1</v>
      </c>
      <c r="AB1187" s="58" t="str">
        <f>IF(Z1187="Pedido Entregue!", IF(AA1187=1, "Retirado do Almoxarifado", IF(AA1187=2, "Material devolvido", "Aguardando retirada")), IF(Z1187="Pendente", "Entrega pendente", ""))</f>
        <v>Retirado do Almoxarifado</v>
      </c>
      <c r="AC1187" s="18">
        <v>1</v>
      </c>
      <c r="AD1187" s="18">
        <f>AC1187/SUMIF($P:$P,P1187,$AC:$AC)</f>
        <v>1</v>
      </c>
      <c r="AE1187" s="18">
        <f>IF(R1187=0,0,AC1187/SUMIF($R:$R,R1187,$AC:$AC))</f>
        <v>9.0909090909090912E-2</v>
      </c>
      <c r="AF1187" s="18">
        <f>IF(R1187=0,1,0)</f>
        <v>0</v>
      </c>
      <c r="AG1187" s="18">
        <f>IF(R1187=0,#REF!-J1187,0)</f>
        <v>0</v>
      </c>
      <c r="AH1187" t="str">
        <f>TEXT(J1187,"MMMM")</f>
        <v>maio</v>
      </c>
    </row>
    <row r="1188" spans="1:34" ht="12.75" hidden="1" customHeight="1" x14ac:dyDescent="0.25">
      <c r="A1188" s="90" t="str">
        <f>IF(C1188="Oficina Diversos","Oficina Geral",
IF(ISNUMBER(FIND("Estoque - Colhedoras",C1188)),"Colhedoras",IF(ISNUMBER(FIND("Caldeiraria",C1188)),"Caldeiraria",IF(ISNUMBER(FIND("Borracharia",C1188)),"Borracharia",IF(ISNUMBER(FIND("Lubrificação",C1188)),"Lubrificação",
IF(ISNUMBER(FIND("Estoque - Carregadeiras",C1188)),"Carregadeiras",IF(ISNUMBER(FIND("Estoque - Veic. Leves",C1188)),"Veic. Leves",
IF(ISNUMBER(FIND("Estoque - Caminhões",C1188)),"Caminhões",IF(ISNUMBER(FIND("Estoque - Transbordos",C1188)),"Transbordos",
IF(ISNUMBER(FIND("Estoque - Tratores",C1188)),"Tratores",
IF(ISNUMBER(FIND("Estoque - Máquinas pesadas",C1188)),"Máquinas pesadas",
IF(ISNUMBER(FIND("Estoque - Reboques",C1188)),"Reboques",
IF(C1188="Estoque","Estoque",
IF(AND(ISNUMBER(C1188),C1188&gt;1000,C1188&lt;2000),"Caminhões",
IF(AND(ISNUMBER(C1188),C1188&gt;2000,C1188&lt;3000),"Tratores",
IF(AND(ISNUMBER(C1188),C1188&gt;3000,C1188&lt;4000),"Carregadeiras",
IF(AND(ISNUMBER(C1188),C1188&gt;4000,C1188&lt;5000),"Máquinas pesadas",
IF(AND(ISNUMBER(C1188),C1188&gt;5000,C1188&lt;6000),"Colhedoras",
IF(AND(ISNUMBER(C1188),C1188&gt;7000,C1188&lt;8000),"Irrigação",
IF(AND(ISNUMBER(C1188),C1188&gt;8000,C1188&lt;9000),"Reboques",IF(AND(ISNUMBER(C1188),C1188&gt;0,C1188&lt;1000),"Veic. Leves","")))))))))))))))))))))</f>
        <v>Caminhões</v>
      </c>
      <c r="B1188" s="210"/>
      <c r="C1188" s="171">
        <v>1035</v>
      </c>
      <c r="D1188" s="170">
        <v>44705</v>
      </c>
      <c r="E1188" s="173" t="s">
        <v>20729</v>
      </c>
      <c r="F1188" s="101" t="str">
        <f>IF(ISBLANK(K1188), "Apenas Solicitação", "Tem OC")</f>
        <v>Tem OC</v>
      </c>
      <c r="G1188" s="170">
        <v>1</v>
      </c>
      <c r="H1188" s="102">
        <f>G1188-I1188</f>
        <v>0</v>
      </c>
      <c r="I1188" s="103">
        <v>1</v>
      </c>
      <c r="J1188" s="174">
        <v>45845</v>
      </c>
      <c r="K1188" s="213">
        <v>45850</v>
      </c>
      <c r="L1188" s="173" t="s">
        <v>20151</v>
      </c>
      <c r="M1188" s="104" t="str">
        <f ca="1">IF(OR(N1188="", N1188=0), "", IF(N1188&gt;TODAY(), "No prazo", "Atrasado"))</f>
        <v>Atrasado</v>
      </c>
      <c r="N1188" s="104">
        <f>IFERROR(K1188 + VALUE(LEFT(L1188, FIND(" ", L1188) - 1)), "")</f>
        <v>45850</v>
      </c>
      <c r="O1188" s="105">
        <f>IF(_xlfn.DAYS(K1188,J1188)&lt;0, "Aguardando OC", _xlfn.DAYS(K1188,J1188))</f>
        <v>5</v>
      </c>
      <c r="P1188" s="201">
        <v>410517</v>
      </c>
      <c r="Q1188" s="12"/>
      <c r="R1188" s="212">
        <v>170830</v>
      </c>
      <c r="S1188" s="2">
        <v>221</v>
      </c>
      <c r="T1188" s="65" t="s">
        <v>1029</v>
      </c>
      <c r="U1188" s="170">
        <v>514.08000000000004</v>
      </c>
      <c r="V1188" s="170">
        <v>2528</v>
      </c>
      <c r="W1188" s="117" t="str">
        <f>IFERROR(VLOOKUP(V1188, Fornecedores!A:C, 3, FALSE), "")</f>
        <v xml:space="preserve">REDIESEL            </v>
      </c>
      <c r="X1188" s="105" t="str">
        <f>IFERROR(VLOOKUP(V1188, Fornecedores!A:E, 5, FALSE), "")</f>
        <v>Jaboatão dos Guararapes</v>
      </c>
      <c r="Y1188" s="105" t="str">
        <f>IFERROR(VLOOKUP(V1188, Fornecedores!A:F, 6, FALSE), "")</f>
        <v>PE</v>
      </c>
      <c r="Z1188" s="101" t="str">
        <f>IF(H1188=0, "Pedido entregue!", "Pendente")</f>
        <v>Pedido entregue!</v>
      </c>
      <c r="AA1188" s="119"/>
      <c r="AB1188" s="132" t="str">
        <f>IF(Z1188="Pedido Entregue!", IF(AA1188=1, "Retirado do Almoxarifado", IF(AA1188=2, "Material devolvido", "Aguardando retirada")), IF(Z1188="Pendente", "Entrega pendente", ""))</f>
        <v>Aguardando retirada</v>
      </c>
      <c r="AC1188" s="18">
        <v>1</v>
      </c>
      <c r="AD1188" s="18">
        <f>AC1188/SUMIF($P:$P,P1188,$AC:$AC)</f>
        <v>1</v>
      </c>
      <c r="AE1188" s="18">
        <f>IF(R1188=0,0,AC1188/SUMIF($R:$R,R1188,$AC:$AC))</f>
        <v>7.6923076923076927E-2</v>
      </c>
      <c r="AF1188" s="18">
        <f>IF(R1188=0,1,0)</f>
        <v>0</v>
      </c>
      <c r="AH1188" t="str">
        <f>TEXT(J1188,"MMMM")</f>
        <v>julho</v>
      </c>
    </row>
    <row r="1189" spans="1:34" ht="12.75" customHeight="1" x14ac:dyDescent="0.25">
      <c r="A1189" s="90" t="str">
        <f>IF(C1189="Oficina Diversos","Oficina Geral",
IF(ISNUMBER(FIND("Estoque - Colhedoras",C1189)),"Colhedoras",IF(ISNUMBER(FIND("Caldeiraria",C1189)),"Caldeiraria",IF(ISNUMBER(FIND("Borracharia",C1189)),"Borracharia",IF(ISNUMBER(FIND("Lubrificação",C1189)),"Lubrificação",
IF(ISNUMBER(FIND("Estoque - Carregadeiras",C1189)),"Carregadeiras",IF(ISNUMBER(FIND("Estoque - Veic. Leves",C1189)),"Veic. Leves",
IF(ISNUMBER(FIND("Estoque - Caminhões",C1189)),"Caminhões",IF(ISNUMBER(FIND("Estoque - Transbordos",C1189)),"Transbordos",
IF(ISNUMBER(FIND("Estoque - Tratores",C1189)),"Tratores",
IF(ISNUMBER(FIND("Estoque - Máquinas pesadas",C1189)),"Máquinas pesadas",
IF(ISNUMBER(FIND("Estoque - Reboques",C1189)),"Reboques",
IF(C1189="Estoque","Estoque",
IF(AND(ISNUMBER(C1189),C1189&gt;1000,C1189&lt;2000),"Caminhões",
IF(AND(ISNUMBER(C1189),C1189&gt;2000,C1189&lt;3000),"Tratores",
IF(AND(ISNUMBER(C1189),C1189&gt;3000,C1189&lt;4000),"Carregadeiras",
IF(AND(ISNUMBER(C1189),C1189&gt;4000,C1189&lt;5000),"Máquinas pesadas",
IF(AND(ISNUMBER(C1189),C1189&gt;5000,C1189&lt;6000),"Colhedoras",
IF(AND(ISNUMBER(C1189),C1189&gt;7000,C1189&lt;8000),"Irrigação",
IF(AND(ISNUMBER(C1189),C1189&gt;8000,C1189&lt;9000),"Reboques",IF(AND(ISNUMBER(C1189),C1189&gt;0,C1189&lt;1000),"Veic. Leves","")))))))))))))))))))))</f>
        <v>Caminhões</v>
      </c>
      <c r="B1189" s="215"/>
      <c r="C1189" s="221">
        <v>1028</v>
      </c>
      <c r="D1189" s="143">
        <v>44705</v>
      </c>
      <c r="E1189" s="146" t="s">
        <v>20729</v>
      </c>
      <c r="F1189" s="101" t="str">
        <f>IF(ISBLANK(K1189), "Apenas Solicitação", "Tem OC")</f>
        <v>Apenas Solicitação</v>
      </c>
      <c r="G1189" s="143">
        <v>1</v>
      </c>
      <c r="H1189" s="102">
        <f>G1189-I1189</f>
        <v>1</v>
      </c>
      <c r="I1189" s="103"/>
      <c r="J1189" s="147">
        <v>45827</v>
      </c>
      <c r="K1189" s="200"/>
      <c r="L1189" s="146"/>
      <c r="M1189" s="104" t="str">
        <f ca="1">IF(OR(N1189="", N1189=0), "", IF(N1189&gt;TODAY(), "No prazo", "Atrasado"))</f>
        <v/>
      </c>
      <c r="N1189" s="104" t="str">
        <f>IFERROR(K1189 + VALUE(LEFT(L1189, FIND(" ", L1189) - 1)), "")</f>
        <v/>
      </c>
      <c r="O1189" s="105" t="str">
        <f>IF(_xlfn.DAYS(K1189,J1189)&lt;0, "Aguardando OC", _xlfn.DAYS(K1189,J1189))</f>
        <v>Aguardando OC</v>
      </c>
      <c r="P1189" s="200">
        <v>408477</v>
      </c>
      <c r="Q1189" s="12"/>
      <c r="R1189" s="200">
        <v>0</v>
      </c>
      <c r="S1189" s="143">
        <v>221</v>
      </c>
      <c r="T1189" s="65" t="s">
        <v>1029</v>
      </c>
      <c r="U1189" s="164">
        <v>514.08000000000004</v>
      </c>
      <c r="V1189" s="143"/>
      <c r="W1189" s="117" t="str">
        <f>IFERROR(VLOOKUP(V1189, Fornecedores!A:C, 3, FALSE), "")</f>
        <v/>
      </c>
      <c r="X1189" s="105" t="str">
        <f>IFERROR(VLOOKUP(V1189, Fornecedores!A:E, 5, FALSE), "")</f>
        <v/>
      </c>
      <c r="Y1189" s="105" t="str">
        <f>IFERROR(VLOOKUP(V1189, Fornecedores!A:F, 6, FALSE), "")</f>
        <v/>
      </c>
      <c r="Z1189" s="101" t="str">
        <f>IF(H1189=0, "Pedido entregue!", "Pendente")</f>
        <v>Pendente</v>
      </c>
      <c r="AA1189" s="119"/>
      <c r="AB1189" s="132" t="str">
        <f>IF(Z1189="Pedido Entregue!", IF(AA1189=1, "Retirado do Almoxarifado", IF(AA1189=2, "Material devolvido", "Aguardando retirada")), IF(Z1189="Pendente", "Entrega pendente", ""))</f>
        <v>Entrega pendente</v>
      </c>
      <c r="AC1189" s="18">
        <v>1</v>
      </c>
      <c r="AD1189" s="18">
        <f>AC1189/SUMIF($P:$P,P1189,$AC:$AC)</f>
        <v>1</v>
      </c>
      <c r="AE1189" s="18">
        <f>IF(R1189=0,0,AC1189/SUMIF($R:$R,R1189,$AC:$AC))</f>
        <v>0</v>
      </c>
      <c r="AF1189" s="18">
        <f>IF(R1189=0,1,0)</f>
        <v>1</v>
      </c>
      <c r="AH1189" t="str">
        <f>TEXT(J1189,"MMMM")</f>
        <v>junho</v>
      </c>
    </row>
    <row r="1190" spans="1:34" ht="12.75" customHeight="1" x14ac:dyDescent="0.25">
      <c r="A1190" s="90" t="str">
        <f>IF(C1190="Oficina Diversos","Oficina Geral",
IF(ISNUMBER(FIND("Estoque - Colhedoras",C1190)),"Colhedoras",IF(ISNUMBER(FIND("Caldeiraria",C1190)),"Caldeiraria",IF(ISNUMBER(FIND("Borracharia",C1190)),"Borracharia",IF(ISNUMBER(FIND("Lubrificação",C1190)),"Lubrificação",
IF(ISNUMBER(FIND("Estoque - Carregadeiras",C1190)),"Carregadeiras",IF(ISNUMBER(FIND("Estoque - Veic. Leves",C1190)),"Veic. Leves",
IF(ISNUMBER(FIND("Estoque - Caminhões",C1190)),"Caminhões",IF(ISNUMBER(FIND("Estoque - Transbordos",C1190)),"Transbordos",
IF(ISNUMBER(FIND("Estoque - Tratores",C1190)),"Tratores",
IF(ISNUMBER(FIND("Estoque - Máquinas pesadas",C1190)),"Máquinas pesadas",
IF(ISNUMBER(FIND("Estoque - Reboques",C1190)),"Reboques",
IF(C1190="Estoque","Estoque",
IF(AND(ISNUMBER(C1190),C1190&gt;1000,C1190&lt;2000),"Caminhões",
IF(AND(ISNUMBER(C1190),C1190&gt;2000,C1190&lt;3000),"Tratores",
IF(AND(ISNUMBER(C1190),C1190&gt;3000,C1190&lt;4000),"Carregadeiras",
IF(AND(ISNUMBER(C1190),C1190&gt;4000,C1190&lt;5000),"Máquinas pesadas",
IF(AND(ISNUMBER(C1190),C1190&gt;5000,C1190&lt;6000),"Colhedoras",
IF(AND(ISNUMBER(C1190),C1190&gt;7000,C1190&lt;8000),"Irrigação",
IF(AND(ISNUMBER(C1190),C1190&gt;8000,C1190&lt;9000),"Reboques",IF(AND(ISNUMBER(C1190),C1190&gt;0,C1190&lt;1000),"Veic. Leves","")))))))))))))))))))))</f>
        <v>Caminhões</v>
      </c>
      <c r="B1190" s="215"/>
      <c r="C1190" s="222">
        <v>1024</v>
      </c>
      <c r="D1190" s="170">
        <v>44705</v>
      </c>
      <c r="E1190" s="173" t="s">
        <v>20729</v>
      </c>
      <c r="F1190" s="101" t="str">
        <f>IF(ISBLANK(K1190), "Apenas Solicitação", "Tem OC")</f>
        <v>Apenas Solicitação</v>
      </c>
      <c r="G1190" s="170">
        <v>1</v>
      </c>
      <c r="H1190" s="102">
        <f>G1190-I1190</f>
        <v>1</v>
      </c>
      <c r="I1190" s="103"/>
      <c r="J1190" s="174">
        <v>45857</v>
      </c>
      <c r="K1190" s="173"/>
      <c r="L1190" s="173"/>
      <c r="M1190" s="104" t="str">
        <f ca="1">IF(OR(N1190="", N1190=0), "", IF(N1190&gt;TODAY(), "No prazo", "Atrasado"))</f>
        <v/>
      </c>
      <c r="N1190" s="104" t="str">
        <f>IFERROR(K1190 + VALUE(LEFT(L1190, FIND(" ", L1190) - 1)), "")</f>
        <v/>
      </c>
      <c r="O1190" s="105" t="str">
        <f>IF(_xlfn.DAYS(K1190,J1190)&lt;0, "Aguardando OC", _xlfn.DAYS(K1190,J1190))</f>
        <v>Aguardando OC</v>
      </c>
      <c r="P1190" s="170">
        <v>412423</v>
      </c>
      <c r="Q1190" s="12"/>
      <c r="R1190" s="170">
        <v>0</v>
      </c>
      <c r="S1190" s="2">
        <v>221</v>
      </c>
      <c r="T1190" s="65" t="s">
        <v>1029</v>
      </c>
      <c r="U1190" s="170">
        <v>514.08000000000004</v>
      </c>
      <c r="V1190" s="170"/>
      <c r="W1190" s="117" t="str">
        <f>IFERROR(VLOOKUP(V1190, Fornecedores!A:C, 3, FALSE), "")</f>
        <v/>
      </c>
      <c r="X1190" s="105" t="str">
        <f>IFERROR(VLOOKUP(V1190, Fornecedores!A:E, 5, FALSE), "")</f>
        <v/>
      </c>
      <c r="Y1190" s="105" t="str">
        <f>IFERROR(VLOOKUP(V1190, Fornecedores!A:F, 6, FALSE), "")</f>
        <v/>
      </c>
      <c r="Z1190" s="101" t="str">
        <f>IF(H1190=0, "Pedido entregue!", "Pendente")</f>
        <v>Pendente</v>
      </c>
      <c r="AA1190" s="119"/>
      <c r="AB1190" s="132" t="str">
        <f>IF(Z1190="Pedido Entregue!", IF(AA1190=1, "Retirado do Almoxarifado", IF(AA1190=2, "Material devolvido", "Aguardando retirada")), IF(Z1190="Pendente", "Entrega pendente", ""))</f>
        <v>Entrega pendente</v>
      </c>
      <c r="AC1190" s="18">
        <v>1</v>
      </c>
      <c r="AD1190" s="18">
        <f>AC1190/SUMIF($P:$P,P1190,$AC:$AC)</f>
        <v>1</v>
      </c>
      <c r="AE1190" s="18">
        <f>IF(R1190=0,0,AC1190/SUMIF($R:$R,R1190,$AC:$AC))</f>
        <v>0</v>
      </c>
      <c r="AF1190" s="18">
        <f>IF(R1190=0,1,0)</f>
        <v>1</v>
      </c>
      <c r="AH1190" t="str">
        <f>TEXT(J1190,"MMMM")</f>
        <v>julho</v>
      </c>
    </row>
    <row r="1191" spans="1:34" ht="12.75" hidden="1" customHeight="1" x14ac:dyDescent="0.25">
      <c r="A1191" s="90" t="str">
        <f>IF(C1191="Oficina Diversos","Oficina Geral",
IF(ISNUMBER(FIND("Estoque - Colhedoras",C1191)),"Colhedoras",IF(ISNUMBER(FIND("Caldeiraria",C1191)),"Caldeiraria",IF(ISNUMBER(FIND("Borracharia",C1191)),"Borracharia",IF(ISNUMBER(FIND("Lubrificação",C1191)),"Lubrificação",
IF(ISNUMBER(FIND("Estoque - Carregadeiras",C1191)),"Carregadeiras",IF(ISNUMBER(FIND("Estoque - Veic. Leves",C1191)),"Veic. Leves",
IF(ISNUMBER(FIND("Estoque - Caminhões",C1191)),"Caminhões",IF(ISNUMBER(FIND("Estoque - Transbordos",C1191)),"Transbordos",
IF(ISNUMBER(FIND("Estoque - Tratores",C1191)),"Tratores",
IF(ISNUMBER(FIND("Estoque - Máquinas pesadas",C1191)),"Máquinas pesadas",
IF(ISNUMBER(FIND("Estoque - Reboques",C1191)),"Reboques",
IF(C1191="Estoque","Estoque",
IF(AND(ISNUMBER(C1191),C1191&gt;1000,C1191&lt;2000),"Caminhões",
IF(AND(ISNUMBER(C1191),C1191&gt;2000,C1191&lt;3000),"Tratores",
IF(AND(ISNUMBER(C1191),C1191&gt;3000,C1191&lt;4000),"Carregadeiras",
IF(AND(ISNUMBER(C1191),C1191&gt;4000,C1191&lt;5000),"Máquinas pesadas",
IF(AND(ISNUMBER(C1191),C1191&gt;5000,C1191&lt;6000),"Colhedoras",
IF(AND(ISNUMBER(C1191),C1191&gt;7000,C1191&lt;8000),"Irrigação",
IF(AND(ISNUMBER(C1191),C1191&gt;8000,C1191&lt;9000),"Reboques",IF(AND(ISNUMBER(C1191),C1191&gt;0,C1191&lt;1000),"Veic. Leves","")))))))))))))))))))))</f>
        <v>Caminhões</v>
      </c>
      <c r="B1191" s="215"/>
      <c r="C1191" s="225">
        <v>1027</v>
      </c>
      <c r="D1191" s="2">
        <v>44706</v>
      </c>
      <c r="E1191" s="3" t="s">
        <v>20269</v>
      </c>
      <c r="F1191" s="101" t="str">
        <f>IF(ISBLANK(K1191), "Apenas Solicitação", "Tem OC")</f>
        <v>Tem OC</v>
      </c>
      <c r="G1191" s="2">
        <v>1</v>
      </c>
      <c r="H1191" s="102">
        <f>G1191-I1191</f>
        <v>0</v>
      </c>
      <c r="I1191" s="103">
        <v>1</v>
      </c>
      <c r="J1191" s="4">
        <v>45813</v>
      </c>
      <c r="K1191" s="180">
        <v>45819</v>
      </c>
      <c r="L1191" s="3" t="s">
        <v>20151</v>
      </c>
      <c r="M1191" s="104" t="str">
        <f ca="1">IF(OR(N1191="", N1191=0), "", IF(N1191&gt;TODAY(), "No prazo", "Atrasado"))</f>
        <v>Atrasado</v>
      </c>
      <c r="N1191" s="104">
        <f>IFERROR(K1191 + VALUE(LEFT(L1191, FIND(" ", L1191) - 1)), "")</f>
        <v>45819</v>
      </c>
      <c r="O1191" s="105">
        <f>IF(_xlfn.DAYS(K1191,J1191)&lt;0, "Aguardando OC", _xlfn.DAYS(K1191,J1191))</f>
        <v>6</v>
      </c>
      <c r="P1191" s="14">
        <v>406138</v>
      </c>
      <c r="Q1191" s="12"/>
      <c r="R1191" s="14">
        <v>168972</v>
      </c>
      <c r="S1191" s="2">
        <v>221</v>
      </c>
      <c r="T1191" s="65" t="s">
        <v>1029</v>
      </c>
      <c r="U1191" s="21">
        <v>505.65</v>
      </c>
      <c r="V1191" s="2">
        <v>4604</v>
      </c>
      <c r="W1191" s="117" t="str">
        <f>IFERROR(VLOOKUP(V1191, Fornecedores!A:C, 3, FALSE), "")</f>
        <v>CABINE</v>
      </c>
      <c r="X1191" s="105" t="str">
        <f>IFERROR(VLOOKUP(V1191, Fornecedores!A:E, 5, FALSE), "")</f>
        <v>Recife</v>
      </c>
      <c r="Y1191" s="105" t="str">
        <f>IFERROR(VLOOKUP(V1191, Fornecedores!A:F, 6, FALSE), "")</f>
        <v>PE</v>
      </c>
      <c r="Z1191" s="101" t="str">
        <f>IF(H1191=0, "Pedido entregue!", "Pendente")</f>
        <v>Pedido entregue!</v>
      </c>
      <c r="AA1191" s="119"/>
      <c r="AB1191" s="132" t="str">
        <f>IF(Z1191="Pedido Entregue!", IF(AA1191=1, "Retirado do Almoxarifado", IF(AA1191=2, "Material devolvido", "Aguardando retirada")), IF(Z1191="Pendente", "Entrega pendente", ""))</f>
        <v>Aguardando retirada</v>
      </c>
      <c r="AC1191" s="18">
        <v>1</v>
      </c>
      <c r="AD1191" s="18">
        <f>AC1191/SUMIF($P:$P,P1191,$AC:$AC)</f>
        <v>1</v>
      </c>
      <c r="AE1191" s="18">
        <f>IF(R1191=0,0,AC1191/SUMIF($R:$R,R1191,$AC:$AC))</f>
        <v>0.5</v>
      </c>
      <c r="AF1191" s="18">
        <f>IF(R1191=0,1,0)</f>
        <v>0</v>
      </c>
      <c r="AH1191" t="str">
        <f>TEXT(J1191,"MMMM")</f>
        <v>junho</v>
      </c>
    </row>
    <row r="1192" spans="1:34" ht="12.75" hidden="1" customHeight="1" x14ac:dyDescent="0.25">
      <c r="A1192" s="90" t="str">
        <f>IF(C1192="Oficina Diversos","Oficina Geral",
IF(ISNUMBER(FIND("Estoque - Colhedoras",C1192)),"Colhedoras",IF(ISNUMBER(FIND("Caldeiraria",C1192)),"Caldeiraria",IF(ISNUMBER(FIND("Borracharia",C1192)),"Borracharia",IF(ISNUMBER(FIND("Lubrificação",C1192)),"Lubrificação",
IF(ISNUMBER(FIND("Estoque - Carregadeiras",C1192)),"Carregadeiras",IF(ISNUMBER(FIND("Estoque - Veic. Leves",C1192)),"Veic. Leves",
IF(ISNUMBER(FIND("Estoque - Caminhões",C1192)),"Caminhões",IF(ISNUMBER(FIND("Estoque - Transbordos",C1192)),"Transbordos",
IF(ISNUMBER(FIND("Estoque - Tratores",C1192)),"Tratores",
IF(ISNUMBER(FIND("Estoque - Máquinas pesadas",C1192)),"Máquinas pesadas",
IF(ISNUMBER(FIND("Estoque - Reboques",C1192)),"Reboques",
IF(C1192="Estoque","Estoque",
IF(AND(ISNUMBER(C1192),C1192&gt;1000,C1192&lt;2000),"Caminhões",
IF(AND(ISNUMBER(C1192),C1192&gt;2000,C1192&lt;3000),"Tratores",
IF(AND(ISNUMBER(C1192),C1192&gt;3000,C1192&lt;4000),"Carregadeiras",
IF(AND(ISNUMBER(C1192),C1192&gt;4000,C1192&lt;5000),"Máquinas pesadas",
IF(AND(ISNUMBER(C1192),C1192&gt;5000,C1192&lt;6000),"Colhedoras",
IF(AND(ISNUMBER(C1192),C1192&gt;7000,C1192&lt;8000),"Irrigação",
IF(AND(ISNUMBER(C1192),C1192&gt;8000,C1192&lt;9000),"Reboques",IF(AND(ISNUMBER(C1192),C1192&gt;0,C1192&lt;1000),"Veic. Leves","")))))))))))))))))))))</f>
        <v>Caminhões</v>
      </c>
      <c r="B1192" s="211"/>
      <c r="C1192" s="113">
        <v>1028</v>
      </c>
      <c r="D1192" s="2">
        <v>44706</v>
      </c>
      <c r="E1192" s="3" t="s">
        <v>20269</v>
      </c>
      <c r="F1192" s="101" t="str">
        <f>IF(ISBLANK(K1192), "Apenas Solicitação", "Tem OC")</f>
        <v>Tem OC</v>
      </c>
      <c r="G1192" s="2">
        <v>1</v>
      </c>
      <c r="H1192" s="102">
        <f>G1192-I1192</f>
        <v>0</v>
      </c>
      <c r="I1192" s="103">
        <v>1</v>
      </c>
      <c r="J1192" s="4">
        <v>45829</v>
      </c>
      <c r="K1192" s="180">
        <v>45840</v>
      </c>
      <c r="L1192" s="3" t="s">
        <v>20151</v>
      </c>
      <c r="M1192" s="104" t="str">
        <f ca="1">IF(OR(N1192="", N1192=0), "", IF(N1192&gt;TODAY(), "No prazo", "Atrasado"))</f>
        <v>Atrasado</v>
      </c>
      <c r="N1192" s="104">
        <f>IFERROR(K1192 + VALUE(LEFT(L1192, FIND(" ", L1192) - 1)), "")</f>
        <v>45840</v>
      </c>
      <c r="O1192" s="105">
        <f>IF(_xlfn.DAYS(K1192,J1192)&lt;0, "Aguardando OC", _xlfn.DAYS(K1192,J1192))</f>
        <v>11</v>
      </c>
      <c r="P1192" s="14">
        <v>408711</v>
      </c>
      <c r="Q1192" s="12"/>
      <c r="R1192" s="14">
        <v>170237</v>
      </c>
      <c r="S1192" s="2">
        <v>221</v>
      </c>
      <c r="T1192" s="65" t="s">
        <v>1029</v>
      </c>
      <c r="U1192" s="21">
        <v>634.28</v>
      </c>
      <c r="V1192" s="2">
        <v>4604</v>
      </c>
      <c r="W1192" s="117" t="str">
        <f>IFERROR(VLOOKUP(V1192, Fornecedores!A:C, 3, FALSE), "")</f>
        <v>CABINE</v>
      </c>
      <c r="X1192" s="105" t="str">
        <f>IFERROR(VLOOKUP(V1192, Fornecedores!A:E, 5, FALSE), "")</f>
        <v>Recife</v>
      </c>
      <c r="Y1192" s="105" t="str">
        <f>IFERROR(VLOOKUP(V1192, Fornecedores!A:F, 6, FALSE), "")</f>
        <v>PE</v>
      </c>
      <c r="Z1192" s="101" t="str">
        <f>IF(H1192=0, "Pedido entregue!", "Pendente")</f>
        <v>Pedido entregue!</v>
      </c>
      <c r="AA1192" s="119"/>
      <c r="AB1192" s="132" t="str">
        <f>IF(Z1192="Pedido Entregue!", IF(AA1192=1, "Retirado do Almoxarifado", IF(AA1192=2, "Material devolvido", "Aguardando retirada")), IF(Z1192="Pendente", "Entrega pendente", ""))</f>
        <v>Aguardando retirada</v>
      </c>
      <c r="AC1192" s="18">
        <v>1</v>
      </c>
      <c r="AD1192" s="18">
        <f>AC1192/SUMIF($P:$P,P1192,$AC:$AC)</f>
        <v>1</v>
      </c>
      <c r="AE1192" s="18">
        <f>IF(R1192=0,0,AC1192/SUMIF($R:$R,R1192,$AC:$AC))</f>
        <v>1</v>
      </c>
      <c r="AF1192" s="18">
        <f>IF(R1192=0,1,0)</f>
        <v>0</v>
      </c>
      <c r="AH1192" t="str">
        <f>TEXT(J1192,"MMMM")</f>
        <v>junho</v>
      </c>
    </row>
    <row r="1193" spans="1:34" ht="12.75" hidden="1" customHeight="1" x14ac:dyDescent="0.25">
      <c r="A1193" s="90" t="str">
        <f>IF(C1193="Oficina Diversos","Oficina Geral",
IF(ISNUMBER(FIND("Estoque - Colhedoras",C1193)),"Colhedoras",IF(ISNUMBER(FIND("Caldeiraria",C1193)),"Caldeiraria",IF(ISNUMBER(FIND("Borracharia",C1193)),"Borracharia",IF(ISNUMBER(FIND("Lubrificação",C1193)),"Lubrificação",
IF(ISNUMBER(FIND("Estoque - Carregadeiras",C1193)),"Carregadeiras",IF(ISNUMBER(FIND("Estoque - Veic. Leves",C1193)),"Veic. Leves",
IF(ISNUMBER(FIND("Estoque - Caminhões",C1193)),"Caminhões",IF(ISNUMBER(FIND("Estoque - Transbordos",C1193)),"Transbordos",
IF(ISNUMBER(FIND("Estoque - Tratores",C1193)),"Tratores",
IF(ISNUMBER(FIND("Estoque - Máquinas pesadas",C1193)),"Máquinas pesadas",
IF(ISNUMBER(FIND("Estoque - Reboques",C1193)),"Reboques",
IF(C1193="Estoque","Estoque",
IF(AND(ISNUMBER(C1193),C1193&gt;1000,C1193&lt;2000),"Caminhões",
IF(AND(ISNUMBER(C1193),C1193&gt;2000,C1193&lt;3000),"Tratores",
IF(AND(ISNUMBER(C1193),C1193&gt;3000,C1193&lt;4000),"Carregadeiras",
IF(AND(ISNUMBER(C1193),C1193&gt;4000,C1193&lt;5000),"Máquinas pesadas",
IF(AND(ISNUMBER(C1193),C1193&gt;5000,C1193&lt;6000),"Colhedoras",
IF(AND(ISNUMBER(C1193),C1193&gt;7000,C1193&lt;8000),"Irrigação",
IF(AND(ISNUMBER(C1193),C1193&gt;8000,C1193&lt;9000),"Reboques",IF(AND(ISNUMBER(C1193),C1193&gt;0,C1193&lt;1000),"Veic. Leves","")))))))))))))))))))))</f>
        <v>Caminhões</v>
      </c>
      <c r="B1193" s="8"/>
      <c r="C1193" s="2">
        <v>1026</v>
      </c>
      <c r="D1193" s="2">
        <v>44707</v>
      </c>
      <c r="E1193" s="3" t="s">
        <v>19972</v>
      </c>
      <c r="F1193" s="14" t="str">
        <f>IF(ISBLANK(K1193), "Apenas Solicitação", "Tem OC")</f>
        <v>Tem OC</v>
      </c>
      <c r="G1193" s="2">
        <v>1</v>
      </c>
      <c r="H1193" s="37">
        <f>G1193-I1193</f>
        <v>0</v>
      </c>
      <c r="I1193" s="38">
        <v>1</v>
      </c>
      <c r="J1193" s="4">
        <v>45799</v>
      </c>
      <c r="K1193" s="180">
        <v>45803</v>
      </c>
      <c r="L1193" s="3" t="s">
        <v>20151</v>
      </c>
      <c r="M1193" s="44" t="str">
        <f ca="1">IF(OR(N1193="", N1193=0), "", IF(N1193&gt;TODAY(), "No prazo", "Atrasado"))</f>
        <v>Atrasado</v>
      </c>
      <c r="N1193" s="44">
        <f>IFERROR(K1193 + VALUE(LEFT(L1193, FIND(" ", L1193) - 1)), "")</f>
        <v>45803</v>
      </c>
      <c r="O1193" s="3">
        <f>IF(_xlfn.DAYS(K1193,J1193)&lt;0, "Aguardando OC", _xlfn.DAYS(K1193,J1193))</f>
        <v>4</v>
      </c>
      <c r="P1193" s="14">
        <v>404019</v>
      </c>
      <c r="Q1193" s="12"/>
      <c r="R1193" s="14">
        <v>168162</v>
      </c>
      <c r="S1193" s="2">
        <v>221</v>
      </c>
      <c r="T1193" s="65" t="s">
        <v>1029</v>
      </c>
      <c r="U1193" s="21">
        <v>125.25</v>
      </c>
      <c r="V1193" s="2">
        <v>4604</v>
      </c>
      <c r="W1193" s="47" t="str">
        <f>IFERROR(VLOOKUP(V1193, Fornecedores!A:C, 3, FALSE), "")</f>
        <v>CABINE</v>
      </c>
      <c r="X1193" s="43" t="str">
        <f>IFERROR(VLOOKUP(V1193, Fornecedores!A:E, 5, FALSE), "")</f>
        <v>Recife</v>
      </c>
      <c r="Y1193" s="43" t="str">
        <f>IFERROR(VLOOKUP(V1193, Fornecedores!A:F, 6, FALSE), "")</f>
        <v>PE</v>
      </c>
      <c r="Z1193" s="14" t="str">
        <f>IF(H1193=0, "Pedido entregue!", "Pendente")</f>
        <v>Pedido entregue!</v>
      </c>
      <c r="AA1193" s="59">
        <v>1</v>
      </c>
      <c r="AB1193" s="58" t="str">
        <f>IF(Z1193="Pedido Entregue!", IF(AA1193=1, "Retirado do Almoxarifado", IF(AA1193=2, "Material devolvido", "Aguardando retirada")), IF(Z1193="Pendente", "Entrega pendente", ""))</f>
        <v>Retirado do Almoxarifado</v>
      </c>
      <c r="AC1193" s="18">
        <v>1</v>
      </c>
      <c r="AD1193" s="18">
        <f>AC1193/SUMIF($P:$P,P1193,$AC:$AC)</f>
        <v>1</v>
      </c>
      <c r="AE1193" s="18">
        <f>IF(R1193=0,0,AC1193/SUMIF($R:$R,R1193,$AC:$AC))</f>
        <v>0.33333333333333331</v>
      </c>
      <c r="AF1193" s="18">
        <f>IF(R1193=0,1,0)</f>
        <v>0</v>
      </c>
      <c r="AH1193" t="str">
        <f>TEXT(J1193,"MMMM")</f>
        <v>maio</v>
      </c>
    </row>
    <row r="1194" spans="1:34" ht="12.75" hidden="1" customHeight="1" x14ac:dyDescent="0.25">
      <c r="A1194" s="90" t="str">
        <f>IF(C1194="Oficina Diversos","Oficina Geral",
IF(ISNUMBER(FIND("Estoque - Colhedoras",C1194)),"Colhedoras",IF(ISNUMBER(FIND("Caldeiraria",C1194)),"Caldeiraria",IF(ISNUMBER(FIND("Borracharia",C1194)),"Borracharia",IF(ISNUMBER(FIND("Lubrificação",C1194)),"Lubrificação",
IF(ISNUMBER(FIND("Estoque - Carregadeiras",C1194)),"Carregadeiras",IF(ISNUMBER(FIND("Estoque - Veic. Leves",C1194)),"Veic. Leves",
IF(ISNUMBER(FIND("Estoque - Caminhões",C1194)),"Caminhões",IF(ISNUMBER(FIND("Estoque - Transbordos",C1194)),"Transbordos",
IF(ISNUMBER(FIND("Estoque - Tratores",C1194)),"Tratores",
IF(ISNUMBER(FIND("Estoque - Máquinas pesadas",C1194)),"Máquinas pesadas",
IF(ISNUMBER(FIND("Estoque - Reboques",C1194)),"Reboques",
IF(C1194="Estoque","Estoque",
IF(AND(ISNUMBER(C1194),C1194&gt;1000,C1194&lt;2000),"Caminhões",
IF(AND(ISNUMBER(C1194),C1194&gt;2000,C1194&lt;3000),"Tratores",
IF(AND(ISNUMBER(C1194),C1194&gt;3000,C1194&lt;4000),"Carregadeiras",
IF(AND(ISNUMBER(C1194),C1194&gt;4000,C1194&lt;5000),"Máquinas pesadas",
IF(AND(ISNUMBER(C1194),C1194&gt;5000,C1194&lt;6000),"Colhedoras",
IF(AND(ISNUMBER(C1194),C1194&gt;7000,C1194&lt;8000),"Irrigação",
IF(AND(ISNUMBER(C1194),C1194&gt;8000,C1194&lt;9000),"Reboques",IF(AND(ISNUMBER(C1194),C1194&gt;0,C1194&lt;1000),"Veic. Leves","")))))))))))))))))))))</f>
        <v>Caminhões</v>
      </c>
      <c r="B1194" s="87"/>
      <c r="C1194" s="76">
        <v>1026</v>
      </c>
      <c r="D1194" s="2">
        <v>44708</v>
      </c>
      <c r="E1194" s="3" t="s">
        <v>19973</v>
      </c>
      <c r="F1194" s="14" t="str">
        <f>IF(ISBLANK(K1194), "Apenas Solicitação", "Tem OC")</f>
        <v>Tem OC</v>
      </c>
      <c r="G1194" s="2">
        <v>1</v>
      </c>
      <c r="H1194" s="37">
        <f>G1194-I1194</f>
        <v>0</v>
      </c>
      <c r="I1194" s="38">
        <v>1</v>
      </c>
      <c r="J1194" s="4">
        <v>45799</v>
      </c>
      <c r="K1194" s="180">
        <v>45803</v>
      </c>
      <c r="L1194" s="3" t="s">
        <v>20151</v>
      </c>
      <c r="M1194" s="44" t="str">
        <f ca="1">IF(OR(N1194="", N1194=0), "", IF(N1194&gt;TODAY(), "No prazo", "Atrasado"))</f>
        <v>Atrasado</v>
      </c>
      <c r="N1194" s="44">
        <f>IFERROR(K1194 + VALUE(LEFT(L1194, FIND(" ", L1194) - 1)), "")</f>
        <v>45803</v>
      </c>
      <c r="O1194" s="3">
        <f>IF(_xlfn.DAYS(K1194,J1194)&lt;0, "Aguardando OC", _xlfn.DAYS(K1194,J1194))</f>
        <v>4</v>
      </c>
      <c r="P1194" s="14">
        <v>404020</v>
      </c>
      <c r="Q1194" s="12"/>
      <c r="R1194" s="14">
        <v>168162</v>
      </c>
      <c r="S1194" s="2">
        <v>221</v>
      </c>
      <c r="T1194" s="65" t="s">
        <v>1029</v>
      </c>
      <c r="U1194" s="21">
        <v>100.57</v>
      </c>
      <c r="V1194" s="2">
        <v>4604</v>
      </c>
      <c r="W1194" s="47" t="str">
        <f>IFERROR(VLOOKUP(V1194, Fornecedores!A:C, 3, FALSE), "")</f>
        <v>CABINE</v>
      </c>
      <c r="X1194" s="43" t="str">
        <f>IFERROR(VLOOKUP(V1194, Fornecedores!A:E, 5, FALSE), "")</f>
        <v>Recife</v>
      </c>
      <c r="Y1194" s="43" t="str">
        <f>IFERROR(VLOOKUP(V1194, Fornecedores!A:F, 6, FALSE), "")</f>
        <v>PE</v>
      </c>
      <c r="Z1194" s="14" t="str">
        <f>IF(H1194=0, "Pedido entregue!", "Pendente")</f>
        <v>Pedido entregue!</v>
      </c>
      <c r="AA1194" s="59">
        <v>1</v>
      </c>
      <c r="AB1194" s="58" t="str">
        <f>IF(Z1194="Pedido Entregue!", IF(AA1194=1, "Retirado do Almoxarifado", IF(AA1194=2, "Material devolvido", "Aguardando retirada")), IF(Z1194="Pendente", "Entrega pendente", ""))</f>
        <v>Retirado do Almoxarifado</v>
      </c>
      <c r="AC1194" s="18">
        <v>1</v>
      </c>
      <c r="AD1194" s="18">
        <f>AC1194/SUMIF($P:$P,P1194,$AC:$AC)</f>
        <v>1</v>
      </c>
      <c r="AE1194" s="18">
        <f>IF(R1194=0,0,AC1194/SUMIF($R:$R,R1194,$AC:$AC))</f>
        <v>0.33333333333333331</v>
      </c>
      <c r="AF1194" s="18">
        <f>IF(R1194=0,1,0)</f>
        <v>0</v>
      </c>
      <c r="AH1194" t="str">
        <f>TEXT(J1194,"MMMM")</f>
        <v>maio</v>
      </c>
    </row>
    <row r="1195" spans="1:34" ht="12.75" hidden="1" customHeight="1" x14ac:dyDescent="0.25">
      <c r="A1195" s="90" t="str">
        <f>IF(C1195="Oficina Diversos","Oficina Geral",
IF(ISNUMBER(FIND("Estoque - Colhedoras",C1195)),"Colhedoras",IF(ISNUMBER(FIND("Caldeiraria",C1195)),"Caldeiraria",IF(ISNUMBER(FIND("Borracharia",C1195)),"Borracharia",IF(ISNUMBER(FIND("Lubrificação",C1195)),"Lubrificação",
IF(ISNUMBER(FIND("Estoque - Carregadeiras",C1195)),"Carregadeiras",IF(ISNUMBER(FIND("Estoque - Veic. Leves",C1195)),"Veic. Leves",
IF(ISNUMBER(FIND("Estoque - Caminhões",C1195)),"Caminhões",IF(ISNUMBER(FIND("Estoque - Transbordos",C1195)),"Transbordos",
IF(ISNUMBER(FIND("Estoque - Tratores",C1195)),"Tratores",
IF(ISNUMBER(FIND("Estoque - Máquinas pesadas",C1195)),"Máquinas pesadas",
IF(ISNUMBER(FIND("Estoque - Reboques",C1195)),"Reboques",
IF(C1195="Estoque","Estoque",
IF(AND(ISNUMBER(C1195),C1195&gt;1000,C1195&lt;2000),"Caminhões",
IF(AND(ISNUMBER(C1195),C1195&gt;2000,C1195&lt;3000),"Tratores",
IF(AND(ISNUMBER(C1195),C1195&gt;3000,C1195&lt;4000),"Carregadeiras",
IF(AND(ISNUMBER(C1195),C1195&gt;4000,C1195&lt;5000),"Máquinas pesadas",
IF(AND(ISNUMBER(C1195),C1195&gt;5000,C1195&lt;6000),"Colhedoras",
IF(AND(ISNUMBER(C1195),C1195&gt;7000,C1195&lt;8000),"Irrigação",
IF(AND(ISNUMBER(C1195),C1195&gt;8000,C1195&lt;9000),"Reboques",IF(AND(ISNUMBER(C1195),C1195&gt;0,C1195&lt;1000),"Veic. Leves","")))))))))))))))))))))</f>
        <v>Caminhões</v>
      </c>
      <c r="B1195" s="215"/>
      <c r="C1195" s="222">
        <v>1030</v>
      </c>
      <c r="D1195" s="170">
        <v>44708</v>
      </c>
      <c r="E1195" s="173" t="s">
        <v>19973</v>
      </c>
      <c r="F1195" s="101" t="str">
        <f>IF(ISBLANK(K1195), "Apenas Solicitação", "Tem OC")</f>
        <v>Tem OC</v>
      </c>
      <c r="G1195" s="170">
        <v>1</v>
      </c>
      <c r="H1195" s="102">
        <f>G1195-I1195</f>
        <v>0</v>
      </c>
      <c r="I1195" s="103">
        <v>1</v>
      </c>
      <c r="J1195" s="174">
        <v>45847</v>
      </c>
      <c r="K1195" s="174">
        <v>45854</v>
      </c>
      <c r="L1195" s="173" t="s">
        <v>20151</v>
      </c>
      <c r="M1195" s="104" t="str">
        <f ca="1">IF(OR(N1195="", N1195=0), "", IF(N1195&gt;TODAY(), "No prazo", "Atrasado"))</f>
        <v>Atrasado</v>
      </c>
      <c r="N1195" s="104">
        <f>IFERROR(K1195 + VALUE(LEFT(L1195, FIND(" ", L1195) - 1)), "")</f>
        <v>45854</v>
      </c>
      <c r="O1195" s="105">
        <f>IF(_xlfn.DAYS(K1195,J1195)&lt;0, "Aguardando OC", _xlfn.DAYS(K1195,J1195))</f>
        <v>7</v>
      </c>
      <c r="P1195" s="212">
        <v>411025</v>
      </c>
      <c r="Q1195" s="12"/>
      <c r="R1195" s="212">
        <v>171058</v>
      </c>
      <c r="S1195" s="2">
        <v>221</v>
      </c>
      <c r="T1195" s="65" t="s">
        <v>1029</v>
      </c>
      <c r="U1195" s="170">
        <v>501.57</v>
      </c>
      <c r="V1195" s="170">
        <v>2528</v>
      </c>
      <c r="W1195" s="117" t="str">
        <f>IFERROR(VLOOKUP(V1195, Fornecedores!A:C, 3, FALSE), "")</f>
        <v xml:space="preserve">REDIESEL            </v>
      </c>
      <c r="X1195" s="105" t="str">
        <f>IFERROR(VLOOKUP(V1195, Fornecedores!A:E, 5, FALSE), "")</f>
        <v>Jaboatão dos Guararapes</v>
      </c>
      <c r="Y1195" s="105" t="str">
        <f>IFERROR(VLOOKUP(V1195, Fornecedores!A:F, 6, FALSE), "")</f>
        <v>PE</v>
      </c>
      <c r="Z1195" s="101" t="str">
        <f>IF(H1195=0, "Pedido entregue!", "Pendente")</f>
        <v>Pedido entregue!</v>
      </c>
      <c r="AA1195" s="119"/>
      <c r="AB1195" s="132" t="str">
        <f>IF(Z1195="Pedido Entregue!", IF(AA1195=1, "Retirado do Almoxarifado", IF(AA1195=2, "Material devolvido", "Aguardando retirada")), IF(Z1195="Pendente", "Entrega pendente", ""))</f>
        <v>Aguardando retirada</v>
      </c>
      <c r="AC1195" s="18">
        <v>1</v>
      </c>
      <c r="AD1195" s="18">
        <f>AC1195/SUMIF($P:$P,P1195,$AC:$AC)</f>
        <v>1</v>
      </c>
      <c r="AE1195" s="18">
        <f>IF(R1195=0,0,AC1195/SUMIF($R:$R,R1195,$AC:$AC))</f>
        <v>0.25</v>
      </c>
      <c r="AF1195" s="18">
        <f>IF(R1195=0,1,0)</f>
        <v>0</v>
      </c>
      <c r="AH1195" t="str">
        <f>TEXT(J1195,"MMMM")</f>
        <v>julho</v>
      </c>
    </row>
    <row r="1196" spans="1:34" ht="12.75" customHeight="1" x14ac:dyDescent="0.25">
      <c r="A1196" s="90" t="str">
        <f>IF(C1196="Oficina Diversos","Oficina Geral",
IF(ISNUMBER(FIND("Estoque - Colhedoras",C1196)),"Colhedoras",IF(ISNUMBER(FIND("Caldeiraria",C1196)),"Caldeiraria",IF(ISNUMBER(FIND("Borracharia",C1196)),"Borracharia",IF(ISNUMBER(FIND("Lubrificação",C1196)),"Lubrificação",
IF(ISNUMBER(FIND("Estoque - Carregadeiras",C1196)),"Carregadeiras",IF(ISNUMBER(FIND("Estoque - Veic. Leves",C1196)),"Veic. Leves",
IF(ISNUMBER(FIND("Estoque - Caminhões",C1196)),"Caminhões",IF(ISNUMBER(FIND("Estoque - Transbordos",C1196)),"Transbordos",
IF(ISNUMBER(FIND("Estoque - Tratores",C1196)),"Tratores",
IF(ISNUMBER(FIND("Estoque - Máquinas pesadas",C1196)),"Máquinas pesadas",
IF(ISNUMBER(FIND("Estoque - Reboques",C1196)),"Reboques",
IF(C1196="Estoque","Estoque",
IF(AND(ISNUMBER(C1196),C1196&gt;1000,C1196&lt;2000),"Caminhões",
IF(AND(ISNUMBER(C1196),C1196&gt;2000,C1196&lt;3000),"Tratores",
IF(AND(ISNUMBER(C1196),C1196&gt;3000,C1196&lt;4000),"Carregadeiras",
IF(AND(ISNUMBER(C1196),C1196&gt;4000,C1196&lt;5000),"Máquinas pesadas",
IF(AND(ISNUMBER(C1196),C1196&gt;5000,C1196&lt;6000),"Colhedoras",
IF(AND(ISNUMBER(C1196),C1196&gt;7000,C1196&lt;8000),"Irrigação",
IF(AND(ISNUMBER(C1196),C1196&gt;8000,C1196&lt;9000),"Reboques",IF(AND(ISNUMBER(C1196),C1196&gt;0,C1196&lt;1000),"Veic. Leves","")))))))))))))))))))))</f>
        <v>Caminhões</v>
      </c>
      <c r="B1196" s="111"/>
      <c r="C1196" s="171">
        <v>1024</v>
      </c>
      <c r="D1196" s="170">
        <v>44708</v>
      </c>
      <c r="E1196" s="173" t="s">
        <v>19973</v>
      </c>
      <c r="F1196" s="101" t="str">
        <f>IF(ISBLANK(K1196), "Apenas Solicitação", "Tem OC")</f>
        <v>Apenas Solicitação</v>
      </c>
      <c r="G1196" s="170">
        <v>1</v>
      </c>
      <c r="H1196" s="102">
        <f>G1196-I1196</f>
        <v>1</v>
      </c>
      <c r="I1196" s="103"/>
      <c r="J1196" s="174">
        <v>45857</v>
      </c>
      <c r="K1196" s="173"/>
      <c r="L1196" s="173"/>
      <c r="M1196" s="104" t="str">
        <f ca="1">IF(OR(N1196="", N1196=0), "", IF(N1196&gt;TODAY(), "No prazo", "Atrasado"))</f>
        <v/>
      </c>
      <c r="N1196" s="104" t="str">
        <f>IFERROR(K1196 + VALUE(LEFT(L1196, FIND(" ", L1196) - 1)), "")</f>
        <v/>
      </c>
      <c r="O1196" s="105" t="str">
        <f>IF(_xlfn.DAYS(K1196,J1196)&lt;0, "Aguardando OC", _xlfn.DAYS(K1196,J1196))</f>
        <v>Aguardando OC</v>
      </c>
      <c r="P1196" s="170">
        <v>412421</v>
      </c>
      <c r="Q1196" s="12"/>
      <c r="R1196" s="170">
        <v>0</v>
      </c>
      <c r="S1196" s="2">
        <v>221</v>
      </c>
      <c r="T1196" s="65" t="s">
        <v>1029</v>
      </c>
      <c r="U1196" s="170">
        <v>501.57</v>
      </c>
      <c r="V1196" s="170"/>
      <c r="W1196" s="117" t="str">
        <f>IFERROR(VLOOKUP(V1196, Fornecedores!A:C, 3, FALSE), "")</f>
        <v/>
      </c>
      <c r="X1196" s="105" t="str">
        <f>IFERROR(VLOOKUP(V1196, Fornecedores!A:E, 5, FALSE), "")</f>
        <v/>
      </c>
      <c r="Y1196" s="105" t="str">
        <f>IFERROR(VLOOKUP(V1196, Fornecedores!A:F, 6, FALSE), "")</f>
        <v/>
      </c>
      <c r="Z1196" s="101" t="str">
        <f>IF(H1196=0, "Pedido entregue!", "Pendente")</f>
        <v>Pendente</v>
      </c>
      <c r="AA1196" s="119"/>
      <c r="AB1196" s="132" t="str">
        <f>IF(Z1196="Pedido Entregue!", IF(AA1196=1, "Retirado do Almoxarifado", IF(AA1196=2, "Material devolvido", "Aguardando retirada")), IF(Z1196="Pendente", "Entrega pendente", ""))</f>
        <v>Entrega pendente</v>
      </c>
      <c r="AC1196" s="18">
        <v>1</v>
      </c>
      <c r="AD1196" s="18">
        <f>AC1196/SUMIF($P:$P,P1196,$AC:$AC)</f>
        <v>1</v>
      </c>
      <c r="AE1196" s="18">
        <f>IF(R1196=0,0,AC1196/SUMIF($R:$R,R1196,$AC:$AC))</f>
        <v>0</v>
      </c>
      <c r="AF1196" s="18">
        <f>IF(R1196=0,1,0)</f>
        <v>1</v>
      </c>
      <c r="AH1196" t="str">
        <f>TEXT(J1196,"MMMM")</f>
        <v>julho</v>
      </c>
    </row>
    <row r="1197" spans="1:34" ht="12.75" hidden="1" customHeight="1" x14ac:dyDescent="0.25">
      <c r="A1197" s="90" t="str">
        <f>IF(C1197="Oficina Diversos","Oficina Geral",
IF(ISNUMBER(FIND("Estoque - Colhedoras",C1197)),"Colhedoras",IF(ISNUMBER(FIND("Caldeiraria",C1197)),"Caldeiraria",IF(ISNUMBER(FIND("Borracharia",C1197)),"Borracharia",IF(ISNUMBER(FIND("Lubrificação",C1197)),"Lubrificação",
IF(ISNUMBER(FIND("Estoque - Carregadeiras",C1197)),"Carregadeiras",IF(ISNUMBER(FIND("Estoque - Veic. Leves",C1197)),"Veic. Leves",
IF(ISNUMBER(FIND("Estoque - Caminhões",C1197)),"Caminhões",IF(ISNUMBER(FIND("Estoque - Transbordos",C1197)),"Transbordos",
IF(ISNUMBER(FIND("Estoque - Tratores",C1197)),"Tratores",
IF(ISNUMBER(FIND("Estoque - Máquinas pesadas",C1197)),"Máquinas pesadas",
IF(ISNUMBER(FIND("Estoque - Reboques",C1197)),"Reboques",
IF(C1197="Estoque","Estoque",
IF(AND(ISNUMBER(C1197),C1197&gt;1000,C1197&lt;2000),"Caminhões",
IF(AND(ISNUMBER(C1197),C1197&gt;2000,C1197&lt;3000),"Tratores",
IF(AND(ISNUMBER(C1197),C1197&gt;3000,C1197&lt;4000),"Carregadeiras",
IF(AND(ISNUMBER(C1197),C1197&gt;4000,C1197&lt;5000),"Máquinas pesadas",
IF(AND(ISNUMBER(C1197),C1197&gt;5000,C1197&lt;6000),"Colhedoras",
IF(AND(ISNUMBER(C1197),C1197&gt;7000,C1197&lt;8000),"Irrigação",
IF(AND(ISNUMBER(C1197),C1197&gt;8000,C1197&lt;9000),"Reboques",IF(AND(ISNUMBER(C1197),C1197&gt;0,C1197&lt;1000),"Veic. Leves","")))))))))))))))))))))</f>
        <v>Caminhões</v>
      </c>
      <c r="B1197" s="111"/>
      <c r="C1197" s="113" t="s">
        <v>20247</v>
      </c>
      <c r="D1197" s="113">
        <v>44863</v>
      </c>
      <c r="E1197" s="105" t="s">
        <v>20481</v>
      </c>
      <c r="F1197" s="101" t="str">
        <f>IF(ISBLANK(K1197), "Apenas Solicitação", "Tem OC")</f>
        <v>Tem OC</v>
      </c>
      <c r="G1197" s="2">
        <v>2</v>
      </c>
      <c r="H1197" s="102">
        <f>G1197-I1197</f>
        <v>0</v>
      </c>
      <c r="I1197" s="103">
        <v>2</v>
      </c>
      <c r="J1197" s="4">
        <v>45825</v>
      </c>
      <c r="K1197" s="180">
        <v>45831</v>
      </c>
      <c r="L1197" s="3" t="s">
        <v>20151</v>
      </c>
      <c r="M1197" s="104" t="str">
        <f ca="1">IF(OR(N1197="", N1197=0), "", IF(N1197&gt;TODAY(), "No prazo", "Atrasado"))</f>
        <v>Atrasado</v>
      </c>
      <c r="N1197" s="104">
        <f>IFERROR(K1197 + VALUE(LEFT(L1197, FIND(" ", L1197) - 1)), "")</f>
        <v>45831</v>
      </c>
      <c r="O1197" s="105">
        <f>IF(_xlfn.DAYS(K1197,J1197)&lt;0, "Aguardando OC", _xlfn.DAYS(K1197,J1197))</f>
        <v>6</v>
      </c>
      <c r="P1197" s="14">
        <v>407990</v>
      </c>
      <c r="Q1197" s="12"/>
      <c r="R1197" s="14">
        <v>169664</v>
      </c>
      <c r="S1197" s="2">
        <v>221</v>
      </c>
      <c r="T1197" s="65" t="s">
        <v>1029</v>
      </c>
      <c r="U1197" s="21">
        <v>12</v>
      </c>
      <c r="V1197" s="2">
        <v>4020</v>
      </c>
      <c r="W1197" s="117" t="str">
        <f>IFERROR(VLOOKUP(V1197, Fornecedores!A:C, 3, FALSE), "")</f>
        <v xml:space="preserve">CARFEL              </v>
      </c>
      <c r="X1197" s="105" t="str">
        <f>IFERROR(VLOOKUP(V1197, Fornecedores!A:E, 5, FALSE), "")</f>
        <v>João Pessoa</v>
      </c>
      <c r="Y1197" s="105" t="str">
        <f>IFERROR(VLOOKUP(V1197, Fornecedores!A:F, 6, FALSE), "")</f>
        <v>PB</v>
      </c>
      <c r="Z1197" s="101" t="str">
        <f>IF(H1197=0, "Pedido entregue!", "Pendente")</f>
        <v>Pedido entregue!</v>
      </c>
      <c r="AA1197" s="119"/>
      <c r="AB1197" s="132" t="str">
        <f>IF(Z1197="Pedido Entregue!", IF(AA1197=1, "Retirado do Almoxarifado", IF(AA1197=2, "Material devolvido", "Aguardando retirada")), IF(Z1197="Pendente", "Entrega pendente", ""))</f>
        <v>Aguardando retirada</v>
      </c>
      <c r="AC1197" s="18"/>
      <c r="AD1197" s="18" t="e">
        <f>AC1197/SUMIF($P:$P,P1197,$AC:$AC)</f>
        <v>#DIV/0!</v>
      </c>
      <c r="AE1197" s="18">
        <f>IF(R1197=0,0,AC1197/SUMIF($R:$R,R1197,$AC:$AC))</f>
        <v>0</v>
      </c>
      <c r="AF1197" s="18">
        <f>IF(R1197=0,1,0)</f>
        <v>0</v>
      </c>
      <c r="AH1197" t="str">
        <f>TEXT(J1197,"MMMM")</f>
        <v>junho</v>
      </c>
    </row>
    <row r="1198" spans="1:34" ht="12.75" hidden="1" customHeight="1" x14ac:dyDescent="0.25">
      <c r="A1198" s="90" t="str">
        <f>IF(C1198="Oficina Diversos","Oficina Geral",
IF(ISNUMBER(FIND("Estoque - Colhedoras",C1198)),"Colhedoras",IF(ISNUMBER(FIND("Caldeiraria",C1198)),"Caldeiraria",IF(ISNUMBER(FIND("Borracharia",C1198)),"Borracharia",IF(ISNUMBER(FIND("Lubrificação",C1198)),"Lubrificação",
IF(ISNUMBER(FIND("Estoque - Carregadeiras",C1198)),"Carregadeiras",IF(ISNUMBER(FIND("Estoque - Veic. Leves",C1198)),"Veic. Leves",
IF(ISNUMBER(FIND("Estoque - Caminhões",C1198)),"Caminhões",IF(ISNUMBER(FIND("Estoque - Transbordos",C1198)),"Transbordos",
IF(ISNUMBER(FIND("Estoque - Tratores",C1198)),"Tratores",
IF(ISNUMBER(FIND("Estoque - Máquinas pesadas",C1198)),"Máquinas pesadas",
IF(ISNUMBER(FIND("Estoque - Reboques",C1198)),"Reboques",
IF(C1198="Estoque","Estoque",
IF(AND(ISNUMBER(C1198),C1198&gt;1000,C1198&lt;2000),"Caminhões",
IF(AND(ISNUMBER(C1198),C1198&gt;2000,C1198&lt;3000),"Tratores",
IF(AND(ISNUMBER(C1198),C1198&gt;3000,C1198&lt;4000),"Carregadeiras",
IF(AND(ISNUMBER(C1198),C1198&gt;4000,C1198&lt;5000),"Máquinas pesadas",
IF(AND(ISNUMBER(C1198),C1198&gt;5000,C1198&lt;6000),"Colhedoras",
IF(AND(ISNUMBER(C1198),C1198&gt;7000,C1198&lt;8000),"Irrigação",
IF(AND(ISNUMBER(C1198),C1198&gt;8000,C1198&lt;9000),"Reboques",IF(AND(ISNUMBER(C1198),C1198&gt;0,C1198&lt;1000),"Veic. Leves","")))))))))))))))))))))</f>
        <v>Caminhões</v>
      </c>
      <c r="B1198" s="39"/>
      <c r="C1198" s="2">
        <v>1045</v>
      </c>
      <c r="D1198" s="2">
        <v>44870</v>
      </c>
      <c r="E1198" s="3" t="s">
        <v>19831</v>
      </c>
      <c r="F1198" s="14" t="str">
        <f>IF(ISBLANK(K1198), "Apenas Solicitação", "Tem OC")</f>
        <v>Tem OC</v>
      </c>
      <c r="G1198" s="2">
        <v>1</v>
      </c>
      <c r="H1198" s="37">
        <f>G1198-I1198</f>
        <v>0</v>
      </c>
      <c r="I1198" s="38">
        <v>1</v>
      </c>
      <c r="J1198" s="4">
        <v>45793</v>
      </c>
      <c r="K1198" s="180">
        <v>45797</v>
      </c>
      <c r="L1198" s="3"/>
      <c r="M1198" s="44"/>
      <c r="N1198" s="44" t="str">
        <f>IFERROR(K1198 + VALUE(LEFT(L1198, FIND(" ", L1198) - 1)), "")</f>
        <v/>
      </c>
      <c r="O1198" s="3">
        <f>IF(_xlfn.DAYS(K1198,J1198)&lt;0, "Aguardando OC", _xlfn.DAYS(K1198,J1198))</f>
        <v>4</v>
      </c>
      <c r="P1198" s="14">
        <v>403182</v>
      </c>
      <c r="Q1198" s="54"/>
      <c r="R1198" s="14">
        <v>167926</v>
      </c>
      <c r="S1198" s="42">
        <v>221</v>
      </c>
      <c r="T1198" s="67" t="s">
        <v>1029</v>
      </c>
      <c r="U1198" s="45">
        <v>3404</v>
      </c>
      <c r="V1198" s="2">
        <v>5189</v>
      </c>
      <c r="W1198" s="47" t="str">
        <f>IFERROR(VLOOKUP(V1198, Fornecedores!A:C, 3, FALSE), "")</f>
        <v>REPENORTE</v>
      </c>
      <c r="X1198" s="43" t="str">
        <f>IFERROR(VLOOKUP(V1198, Fornecedores!A:E, 5, FALSE), "")</f>
        <v>Recife</v>
      </c>
      <c r="Y1198" s="43" t="str">
        <f>IFERROR(VLOOKUP(V1198, Fornecedores!A:F, 6, FALSE), "")</f>
        <v>PE</v>
      </c>
      <c r="Z1198" s="14" t="str">
        <f>IF(H1198=0, "Pedido entregue!", "Pendente")</f>
        <v>Pedido entregue!</v>
      </c>
      <c r="AA1198" s="59">
        <v>1</v>
      </c>
      <c r="AB1198" s="58" t="str">
        <f>IF(Z1198="Pedido Entregue!", IF(AA1198=1, "Retirado do Almoxarifado", IF(AA1198=2, "Material devolvido", "Aguardando retirada")), IF(Z1198="Pendente", "Entrega pendente", ""))</f>
        <v>Retirado do Almoxarifado</v>
      </c>
      <c r="AC1198" s="18">
        <v>1</v>
      </c>
      <c r="AD1198" s="18">
        <f>AC1198/SUMIF($P:$P,P1198,$AC:$AC)</f>
        <v>1</v>
      </c>
      <c r="AE1198" s="18">
        <f>IF(R1198=0,0,AC1198/SUMIF($R:$R,R1198,$AC:$AC))</f>
        <v>0.5</v>
      </c>
      <c r="AF1198" s="18">
        <f>IF(R1198=0,1,0)</f>
        <v>0</v>
      </c>
      <c r="AH1198" t="str">
        <f>TEXT(J1198,"MMMM")</f>
        <v>maio</v>
      </c>
    </row>
    <row r="1199" spans="1:34" ht="12.75" customHeight="1" x14ac:dyDescent="0.25">
      <c r="A1199" s="90" t="str">
        <f>IF(C1199="Oficina Diversos","Oficina Geral",
IF(ISNUMBER(FIND("Estoque - Colhedoras",C1199)),"Colhedoras",IF(ISNUMBER(FIND("Caldeiraria",C1199)),"Caldeiraria",IF(ISNUMBER(FIND("Borracharia",C1199)),"Borracharia",IF(ISNUMBER(FIND("Lubrificação",C1199)),"Lubrificação",
IF(ISNUMBER(FIND("Estoque - Carregadeiras",C1199)),"Carregadeiras",IF(ISNUMBER(FIND("Estoque - Veic. Leves",C1199)),"Veic. Leves",
IF(ISNUMBER(FIND("Estoque - Caminhões",C1199)),"Caminhões",IF(ISNUMBER(FIND("Estoque - Transbordos",C1199)),"Transbordos",
IF(ISNUMBER(FIND("Estoque - Tratores",C1199)),"Tratores",
IF(ISNUMBER(FIND("Estoque - Máquinas pesadas",C1199)),"Máquinas pesadas",
IF(ISNUMBER(FIND("Estoque - Reboques",C1199)),"Reboques",
IF(C1199="Estoque","Estoque",
IF(AND(ISNUMBER(C1199),C1199&gt;1000,C1199&lt;2000),"Caminhões",
IF(AND(ISNUMBER(C1199),C1199&gt;2000,C1199&lt;3000),"Tratores",
IF(AND(ISNUMBER(C1199),C1199&gt;3000,C1199&lt;4000),"Carregadeiras",
IF(AND(ISNUMBER(C1199),C1199&gt;4000,C1199&lt;5000),"Máquinas pesadas",
IF(AND(ISNUMBER(C1199),C1199&gt;5000,C1199&lt;6000),"Colhedoras",
IF(AND(ISNUMBER(C1199),C1199&gt;7000,C1199&lt;8000),"Irrigação",
IF(AND(ISNUMBER(C1199),C1199&gt;8000,C1199&lt;9000),"Reboques",IF(AND(ISNUMBER(C1199),C1199&gt;0,C1199&lt;1000),"Veic. Leves","")))))))))))))))))))))</f>
        <v>Caminhões</v>
      </c>
      <c r="B1199" s="111"/>
      <c r="C1199" s="171">
        <v>1029</v>
      </c>
      <c r="D1199" s="170">
        <v>44872</v>
      </c>
      <c r="E1199" s="173" t="s">
        <v>26093</v>
      </c>
      <c r="F1199" s="101" t="str">
        <f>IF(ISBLANK(K1199), "Apenas Solicitação", "Tem OC")</f>
        <v>Apenas Solicitação</v>
      </c>
      <c r="G1199" s="170">
        <v>1</v>
      </c>
      <c r="H1199" s="102">
        <f>G1199-I1199</f>
        <v>1</v>
      </c>
      <c r="I1199" s="103"/>
      <c r="J1199" s="174">
        <v>45856</v>
      </c>
      <c r="K1199" s="173"/>
      <c r="L1199" s="173"/>
      <c r="M1199" s="104" t="str">
        <f ca="1">IF(OR(N1199="", N1199=0), "", IF(N1199&gt;TODAY(), "No prazo", "Atrasado"))</f>
        <v/>
      </c>
      <c r="N1199" s="104" t="str">
        <f>IFERROR(K1199 + VALUE(LEFT(L1199, FIND(" ", L1199) - 1)), "")</f>
        <v/>
      </c>
      <c r="O1199" s="105" t="str">
        <f>IF(_xlfn.DAYS(K1199,J1199)&lt;0, "Aguardando OC", _xlfn.DAYS(K1199,J1199))</f>
        <v>Aguardando OC</v>
      </c>
      <c r="P1199" s="170">
        <v>412256</v>
      </c>
      <c r="Q1199" s="12"/>
      <c r="R1199" s="170">
        <v>0</v>
      </c>
      <c r="S1199" s="2">
        <v>221</v>
      </c>
      <c r="T1199" s="65" t="s">
        <v>1029</v>
      </c>
      <c r="U1199" s="170">
        <v>2720</v>
      </c>
      <c r="V1199" s="170"/>
      <c r="W1199" s="117" t="str">
        <f>IFERROR(VLOOKUP(V1199, Fornecedores!A:C, 3, FALSE), "")</f>
        <v/>
      </c>
      <c r="X1199" s="105" t="str">
        <f>IFERROR(VLOOKUP(V1199, Fornecedores!A:E, 5, FALSE), "")</f>
        <v/>
      </c>
      <c r="Y1199" s="105" t="str">
        <f>IFERROR(VLOOKUP(V1199, Fornecedores!A:F, 6, FALSE), "")</f>
        <v/>
      </c>
      <c r="Z1199" s="101" t="str">
        <f>IF(H1199=0, "Pedido entregue!", "Pendente")</f>
        <v>Pendente</v>
      </c>
      <c r="AA1199" s="119"/>
      <c r="AB1199" s="132" t="str">
        <f>IF(Z1199="Pedido Entregue!", IF(AA1199=1, "Retirado do Almoxarifado", IF(AA1199=2, "Material devolvido", "Aguardando retirada")), IF(Z1199="Pendente", "Entrega pendente", ""))</f>
        <v>Entrega pendente</v>
      </c>
      <c r="AC1199" s="18">
        <v>1</v>
      </c>
      <c r="AD1199" s="18">
        <f>AC1199/SUMIF($P:$P,P1199,$AC:$AC)</f>
        <v>1</v>
      </c>
      <c r="AE1199" s="18">
        <f>IF(R1199=0,0,AC1199/SUMIF($R:$R,R1199,$AC:$AC))</f>
        <v>0</v>
      </c>
      <c r="AF1199" s="18">
        <f>IF(R1199=0,1,0)</f>
        <v>1</v>
      </c>
      <c r="AH1199" t="str">
        <f>TEXT(J1199,"MMMM")</f>
        <v>julho</v>
      </c>
    </row>
    <row r="1200" spans="1:34" ht="12.75" hidden="1" customHeight="1" x14ac:dyDescent="0.25">
      <c r="A1200" s="90" t="str">
        <f>IF(C1200="Oficina Diversos","Oficina Geral",
IF(ISNUMBER(FIND("Estoque - Colhedoras",C1200)),"Colhedoras",IF(ISNUMBER(FIND("Caldeiraria",C1200)),"Caldeiraria",IF(ISNUMBER(FIND("Borracharia",C1200)),"Borracharia",IF(ISNUMBER(FIND("Lubrificação",C1200)),"Lubrificação",
IF(ISNUMBER(FIND("Estoque - Carregadeiras",C1200)),"Carregadeiras",IF(ISNUMBER(FIND("Estoque - Veic. Leves",C1200)),"Veic. Leves",
IF(ISNUMBER(FIND("Estoque - Caminhões",C1200)),"Caminhões",IF(ISNUMBER(FIND("Estoque - Transbordos",C1200)),"Transbordos",
IF(ISNUMBER(FIND("Estoque - Tratores",C1200)),"Tratores",
IF(ISNUMBER(FIND("Estoque - Máquinas pesadas",C1200)),"Máquinas pesadas",
IF(ISNUMBER(FIND("Estoque - Reboques",C1200)),"Reboques",
IF(C1200="Estoque","Estoque",
IF(AND(ISNUMBER(C1200),C1200&gt;1000,C1200&lt;2000),"Caminhões",
IF(AND(ISNUMBER(C1200),C1200&gt;2000,C1200&lt;3000),"Tratores",
IF(AND(ISNUMBER(C1200),C1200&gt;3000,C1200&lt;4000),"Carregadeiras",
IF(AND(ISNUMBER(C1200),C1200&gt;4000,C1200&lt;5000),"Máquinas pesadas",
IF(AND(ISNUMBER(C1200),C1200&gt;5000,C1200&lt;6000),"Colhedoras",
IF(AND(ISNUMBER(C1200),C1200&gt;7000,C1200&lt;8000),"Irrigação",
IF(AND(ISNUMBER(C1200),C1200&gt;8000,C1200&lt;9000),"Reboques",IF(AND(ISNUMBER(C1200),C1200&gt;0,C1200&lt;1000),"Veic. Leves","")))))))))))))))))))))</f>
        <v>Carregadeiras</v>
      </c>
      <c r="B1200" s="111"/>
      <c r="C1200" s="113">
        <v>3024</v>
      </c>
      <c r="D1200" s="2">
        <v>45444</v>
      </c>
      <c r="E1200" s="3" t="s">
        <v>20745</v>
      </c>
      <c r="F1200" s="101" t="str">
        <f>IF(ISBLANK(K1200), "Apenas Solicitação", "Tem OC")</f>
        <v>Tem OC</v>
      </c>
      <c r="G1200" s="2">
        <v>2</v>
      </c>
      <c r="H1200" s="102">
        <f>G1200-I1200</f>
        <v>0</v>
      </c>
      <c r="I1200" s="103">
        <v>2</v>
      </c>
      <c r="J1200" s="4">
        <v>45828</v>
      </c>
      <c r="K1200" s="180">
        <v>45839</v>
      </c>
      <c r="L1200" s="3" t="s">
        <v>20152</v>
      </c>
      <c r="M1200" s="104" t="str">
        <f ca="1">IF(OR(N1200="", N1200=0), "", IF(N1200&gt;TODAY(), "No prazo", "Atrasado"))</f>
        <v>Atrasado</v>
      </c>
      <c r="N1200" s="104">
        <f>IFERROR(K1200 + VALUE(LEFT(L1200, FIND(" ", L1200) - 1)), "")</f>
        <v>45840</v>
      </c>
      <c r="O1200" s="105">
        <f>IF(_xlfn.DAYS(K1200,J1200)&lt;0, "Aguardando OC", _xlfn.DAYS(K1200,J1200))</f>
        <v>11</v>
      </c>
      <c r="P1200" s="14">
        <v>408570</v>
      </c>
      <c r="Q1200" s="12"/>
      <c r="R1200" s="14">
        <v>170151</v>
      </c>
      <c r="S1200" s="2">
        <v>221</v>
      </c>
      <c r="T1200" s="65" t="s">
        <v>1029</v>
      </c>
      <c r="U1200" s="21">
        <v>14.18</v>
      </c>
      <c r="V1200" s="2">
        <v>9824</v>
      </c>
      <c r="W1200" s="117" t="str">
        <f>IFERROR(VLOOKUP(V1200, Fornecedores!A:C, 3, FALSE), "")</f>
        <v>COMERCIAL AGRICOLA</v>
      </c>
      <c r="X1200" s="105" t="str">
        <f>IFERROR(VLOOKUP(V1200, Fornecedores!A:E, 5, FALSE), "")</f>
        <v>Recife</v>
      </c>
      <c r="Y1200" s="105" t="str">
        <f>IFERROR(VLOOKUP(V1200, Fornecedores!A:F, 6, FALSE), "")</f>
        <v>PE</v>
      </c>
      <c r="Z1200" s="101" t="str">
        <f>IF(H1200=0, "Pedido entregue!", "Pendente")</f>
        <v>Pedido entregue!</v>
      </c>
      <c r="AA1200" s="119"/>
      <c r="AB1200" s="132" t="str">
        <f>IF(Z1200="Pedido Entregue!", IF(AA1200=1, "Retirado do Almoxarifado", IF(AA1200=2, "Material devolvido", "Aguardando retirada")), IF(Z1200="Pendente", "Entrega pendente", ""))</f>
        <v>Aguardando retirada</v>
      </c>
      <c r="AC1200" s="18">
        <v>1</v>
      </c>
      <c r="AD1200" s="18">
        <f>AC1200/SUMIF($P:$P,P1200,$AC:$AC)</f>
        <v>1</v>
      </c>
      <c r="AE1200" s="18">
        <f>IF(R1200=0,0,AC1200/SUMIF($R:$R,R1200,$AC:$AC))</f>
        <v>0.2</v>
      </c>
      <c r="AF1200" s="18">
        <f>IF(R1200=0,1,0)</f>
        <v>0</v>
      </c>
      <c r="AH1200" t="str">
        <f>TEXT(J1200,"MMMM")</f>
        <v>junho</v>
      </c>
    </row>
    <row r="1201" spans="1:34" ht="12.75" hidden="1" customHeight="1" x14ac:dyDescent="0.25">
      <c r="A1201" s="90" t="str">
        <f>IF(C1201="Oficina Diversos","Oficina Geral",
IF(ISNUMBER(FIND("Estoque - Colhedoras",C1201)),"Colhedoras",IF(ISNUMBER(FIND("Caldeiraria",C1201)),"Caldeiraria",IF(ISNUMBER(FIND("Borracharia",C1201)),"Borracharia",IF(ISNUMBER(FIND("Lubrificação",C1201)),"Lubrificação",
IF(ISNUMBER(FIND("Estoque - Carregadeiras",C1201)),"Carregadeiras",IF(ISNUMBER(FIND("Estoque - Veic. Leves",C1201)),"Veic. Leves",
IF(ISNUMBER(FIND("Estoque - Caminhões",C1201)),"Caminhões",IF(ISNUMBER(FIND("Estoque - Transbordos",C1201)),"Transbordos",
IF(ISNUMBER(FIND("Estoque - Tratores",C1201)),"Tratores",
IF(ISNUMBER(FIND("Estoque - Máquinas pesadas",C1201)),"Máquinas pesadas",
IF(ISNUMBER(FIND("Estoque - Reboques",C1201)),"Reboques",
IF(C1201="Estoque","Estoque",
IF(AND(ISNUMBER(C1201),C1201&gt;1000,C1201&lt;2000),"Caminhões",
IF(AND(ISNUMBER(C1201),C1201&gt;2000,C1201&lt;3000),"Tratores",
IF(AND(ISNUMBER(C1201),C1201&gt;3000,C1201&lt;4000),"Carregadeiras",
IF(AND(ISNUMBER(C1201),C1201&gt;4000,C1201&lt;5000),"Máquinas pesadas",
IF(AND(ISNUMBER(C1201),C1201&gt;5000,C1201&lt;6000),"Colhedoras",
IF(AND(ISNUMBER(C1201),C1201&gt;7000,C1201&lt;8000),"Irrigação",
IF(AND(ISNUMBER(C1201),C1201&gt;8000,C1201&lt;9000),"Reboques",IF(AND(ISNUMBER(C1201),C1201&gt;0,C1201&lt;1000),"Veic. Leves","")))))))))))))))))))))</f>
        <v>Tratores</v>
      </c>
      <c r="B1201" s="39"/>
      <c r="C1201" s="69">
        <v>2044</v>
      </c>
      <c r="D1201" s="69">
        <v>45460</v>
      </c>
      <c r="E1201" s="70" t="s">
        <v>20174</v>
      </c>
      <c r="F1201" s="14" t="str">
        <f>IF(ISBLANK(K1201), "Apenas Solicitação", "Tem OC")</f>
        <v>Tem OC</v>
      </c>
      <c r="G1201" s="69">
        <v>1</v>
      </c>
      <c r="H1201" s="37">
        <f>G1201-I1201</f>
        <v>0</v>
      </c>
      <c r="I1201" s="38">
        <v>1</v>
      </c>
      <c r="J1201" s="71">
        <v>45806</v>
      </c>
      <c r="K1201" s="186">
        <v>45811</v>
      </c>
      <c r="L1201" s="70"/>
      <c r="M1201" s="44" t="str">
        <f ca="1">IF(OR(N1201="", N1201=0), "", IF(N1201&gt;TODAY(), "No prazo", "Atrasado"))</f>
        <v/>
      </c>
      <c r="N1201" s="44" t="str">
        <f>IFERROR(K1201 + VALUE(LEFT(L1201, FIND(" ", L1201) - 1)), "")</f>
        <v/>
      </c>
      <c r="O1201" s="3">
        <f>IF(_xlfn.DAYS(K1201,J1201)&lt;0, "Aguardando OC", _xlfn.DAYS(K1201,J1201))</f>
        <v>5</v>
      </c>
      <c r="P1201" s="195">
        <v>405089</v>
      </c>
      <c r="Q1201" s="12"/>
      <c r="R1201" s="195">
        <v>168572</v>
      </c>
      <c r="S1201" s="69">
        <v>221</v>
      </c>
      <c r="T1201" s="65" t="s">
        <v>1029</v>
      </c>
      <c r="U1201" s="120">
        <v>210</v>
      </c>
      <c r="V1201" s="69">
        <v>10083</v>
      </c>
      <c r="W1201" s="47" t="str">
        <f>IFERROR(VLOOKUP(V1201, Fornecedores!A:C, 3, FALSE), "")</f>
        <v xml:space="preserve">AGROMAQUINA COMERCIO VAREJISTA DE PEÇAS </v>
      </c>
      <c r="X1201" s="43" t="str">
        <f>IFERROR(VLOOKUP(V1201, Fornecedores!A:E, 5, FALSE), "")</f>
        <v>Bayeux</v>
      </c>
      <c r="Y1201" s="43" t="str">
        <f>IFERROR(VLOOKUP(V1201, Fornecedores!A:F, 6, FALSE), "")</f>
        <v>PB</v>
      </c>
      <c r="Z1201" s="14" t="str">
        <f>IF(H1201=0, "Pedido entregue!", "Pendente")</f>
        <v>Pedido entregue!</v>
      </c>
      <c r="AA1201" s="49"/>
      <c r="AB1201" s="58" t="str">
        <f>IF(Z1201="Pedido Entregue!", IF(AA1201=1, "Retirado do Almoxarifado", IF(AA1201=2, "Material devolvido", "Aguardando retirada")), IF(Z1201="Pendente", "Entrega pendente", ""))</f>
        <v>Aguardando retirada</v>
      </c>
      <c r="AC1201" s="18">
        <v>1</v>
      </c>
      <c r="AD1201" s="18">
        <f>AC1201/SUMIF($P:$P,P1201,$AC:$AC)</f>
        <v>1</v>
      </c>
      <c r="AE1201" s="18">
        <f>IF(R1201=0,0,AC1201/SUMIF($R:$R,R1201,$AC:$AC))</f>
        <v>0.5</v>
      </c>
      <c r="AF1201" s="18">
        <f>IF(R1201=0,1,0)</f>
        <v>0</v>
      </c>
      <c r="AH1201" t="str">
        <f>TEXT(J1201,"MMMM")</f>
        <v>maio</v>
      </c>
    </row>
    <row r="1202" spans="1:34" ht="12.75" hidden="1" customHeight="1" x14ac:dyDescent="0.25">
      <c r="A1202" s="90" t="str">
        <f>IF(C1202="Oficina Diversos","Oficina Geral",
IF(ISNUMBER(FIND("Estoque - Colhedoras",C1202)),"Colhedoras",IF(ISNUMBER(FIND("Caldeiraria",C1202)),"Caldeiraria",IF(ISNUMBER(FIND("Borracharia",C1202)),"Borracharia",IF(ISNUMBER(FIND("Lubrificação",C1202)),"Lubrificação",
IF(ISNUMBER(FIND("Estoque - Carregadeiras",C1202)),"Carregadeiras",IF(ISNUMBER(FIND("Estoque - Veic. Leves",C1202)),"Veic. Leves",
IF(ISNUMBER(FIND("Estoque - Caminhões",C1202)),"Caminhões",IF(ISNUMBER(FIND("Estoque - Transbordos",C1202)),"Transbordos",
IF(ISNUMBER(FIND("Estoque - Tratores",C1202)),"Tratores",
IF(ISNUMBER(FIND("Estoque - Máquinas pesadas",C1202)),"Máquinas pesadas",
IF(ISNUMBER(FIND("Estoque - Reboques",C1202)),"Reboques",
IF(C1202="Estoque","Estoque",
IF(AND(ISNUMBER(C1202),C1202&gt;1000,C1202&lt;2000),"Caminhões",
IF(AND(ISNUMBER(C1202),C1202&gt;2000,C1202&lt;3000),"Tratores",
IF(AND(ISNUMBER(C1202),C1202&gt;3000,C1202&lt;4000),"Carregadeiras",
IF(AND(ISNUMBER(C1202),C1202&gt;4000,C1202&lt;5000),"Máquinas pesadas",
IF(AND(ISNUMBER(C1202),C1202&gt;5000,C1202&lt;6000),"Colhedoras",
IF(AND(ISNUMBER(C1202),C1202&gt;7000,C1202&lt;8000),"Irrigação",
IF(AND(ISNUMBER(C1202),C1202&gt;8000,C1202&lt;9000),"Reboques",IF(AND(ISNUMBER(C1202),C1202&gt;0,C1202&lt;1000),"Veic. Leves","")))))))))))))))))))))</f>
        <v>Caminhões</v>
      </c>
      <c r="B1202" s="8"/>
      <c r="C1202" s="42">
        <v>1008</v>
      </c>
      <c r="D1202" s="42">
        <v>45558</v>
      </c>
      <c r="E1202" s="43" t="s">
        <v>1242</v>
      </c>
      <c r="F1202" s="14" t="str">
        <f>IF(ISBLANK(K1202), "Apenas Solicitação", "Tem OC")</f>
        <v>Tem OC</v>
      </c>
      <c r="G1202" s="42">
        <v>2</v>
      </c>
      <c r="H1202" s="37">
        <f>G1202-I1202</f>
        <v>0</v>
      </c>
      <c r="I1202" s="38">
        <v>2</v>
      </c>
      <c r="J1202" s="44">
        <v>45786</v>
      </c>
      <c r="K1202" s="185">
        <v>45792</v>
      </c>
      <c r="L1202" s="3"/>
      <c r="M1202" s="44"/>
      <c r="N1202" s="44" t="str">
        <f>IFERROR(K1202 + VALUE(LEFT(L1202, FIND(" ", L1202) - 1)), "")</f>
        <v/>
      </c>
      <c r="O1202" s="3">
        <f>IF(_xlfn.DAYS(K1202,J1202)&lt;0, "Aguardando OC", _xlfn.DAYS(K1202,J1202))</f>
        <v>6</v>
      </c>
      <c r="P1202" s="191">
        <v>402039</v>
      </c>
      <c r="Q1202" s="54"/>
      <c r="R1202" s="191">
        <v>167741</v>
      </c>
      <c r="S1202" s="49"/>
      <c r="T1202" s="153"/>
      <c r="U1202" s="45">
        <v>211.89</v>
      </c>
      <c r="V1202" s="42">
        <v>5189</v>
      </c>
      <c r="W1202" s="47" t="str">
        <f>IFERROR(VLOOKUP(V1202, Fornecedores!A:C, 3, FALSE), "")</f>
        <v>REPENORTE</v>
      </c>
      <c r="X1202" s="43" t="str">
        <f>IFERROR(VLOOKUP(V1202, Fornecedores!A:E, 5, FALSE), "")</f>
        <v>Recife</v>
      </c>
      <c r="Y1202" s="43" t="str">
        <f>IFERROR(VLOOKUP(V1202, Fornecedores!A:F, 6, FALSE), "")</f>
        <v>PE</v>
      </c>
      <c r="Z1202" s="14" t="str">
        <f>IF(H1202=0, "Pedido entregue!", "Pendente")</f>
        <v>Pedido entregue!</v>
      </c>
      <c r="AA1202" s="59">
        <v>1</v>
      </c>
      <c r="AB1202" s="58" t="str">
        <f>IF(Z1202="Pedido Entregue!", IF(AA1202=1, "Retirado do Almoxarifado", IF(AA1202=2, "Material devolvido", "Aguardando retirada")), IF(Z1202="Pendente", "Entrega pendente", ""))</f>
        <v>Retirado do Almoxarifado</v>
      </c>
      <c r="AC1202" s="18">
        <v>1</v>
      </c>
      <c r="AD1202" s="18">
        <f>AC1202/SUMIF($P:$P,P1202,$AC:$AC)</f>
        <v>1</v>
      </c>
      <c r="AE1202" s="18">
        <f>IF(R1202=0,0,AC1202/SUMIF($R:$R,R1202,$AC:$AC))</f>
        <v>0.33333333333333331</v>
      </c>
      <c r="AF1202" s="18">
        <f>IF(R1202=0,1,0)</f>
        <v>0</v>
      </c>
      <c r="AG1202" s="18">
        <f>IF(R1202=0,#REF!-J1202,0)</f>
        <v>0</v>
      </c>
      <c r="AH1202" t="str">
        <f>TEXT(J1202,"MMMM")</f>
        <v>maio</v>
      </c>
    </row>
    <row r="1203" spans="1:34" ht="12.75" customHeight="1" x14ac:dyDescent="0.25">
      <c r="A1203" s="90" t="str">
        <f>IF(C1203="Oficina Diversos","Oficina Geral",
IF(ISNUMBER(FIND("Estoque - Colhedoras",C1203)),"Colhedoras",IF(ISNUMBER(FIND("Caldeiraria",C1203)),"Caldeiraria",IF(ISNUMBER(FIND("Borracharia",C1203)),"Borracharia",IF(ISNUMBER(FIND("Lubrificação",C1203)),"Lubrificação",
IF(ISNUMBER(FIND("Estoque - Carregadeiras",C1203)),"Carregadeiras",IF(ISNUMBER(FIND("Estoque - Veic. Leves",C1203)),"Veic. Leves",
IF(ISNUMBER(FIND("Estoque - Caminhões",C1203)),"Caminhões",IF(ISNUMBER(FIND("Estoque - Transbordos",C1203)),"Transbordos",
IF(ISNUMBER(FIND("Estoque - Tratores",C1203)),"Tratores",
IF(ISNUMBER(FIND("Estoque - Máquinas pesadas",C1203)),"Máquinas pesadas",
IF(ISNUMBER(FIND("Estoque - Reboques",C1203)),"Reboques",
IF(C1203="Estoque","Estoque",
IF(AND(ISNUMBER(C1203),C1203&gt;1000,C1203&lt;2000),"Caminhões",
IF(AND(ISNUMBER(C1203),C1203&gt;2000,C1203&lt;3000),"Tratores",
IF(AND(ISNUMBER(C1203),C1203&gt;3000,C1203&lt;4000),"Carregadeiras",
IF(AND(ISNUMBER(C1203),C1203&gt;4000,C1203&lt;5000),"Máquinas pesadas",
IF(AND(ISNUMBER(C1203),C1203&gt;5000,C1203&lt;6000),"Colhedoras",
IF(AND(ISNUMBER(C1203),C1203&gt;7000,C1203&lt;8000),"Irrigação",
IF(AND(ISNUMBER(C1203),C1203&gt;8000,C1203&lt;9000),"Reboques",IF(AND(ISNUMBER(C1203),C1203&gt;0,C1203&lt;1000),"Veic. Leves","")))))))))))))))))))))</f>
        <v>Oficina Geral</v>
      </c>
      <c r="B1203" s="111"/>
      <c r="C1203" s="144" t="s">
        <v>661</v>
      </c>
      <c r="D1203" s="143">
        <v>45569</v>
      </c>
      <c r="E1203" s="146" t="s">
        <v>20715</v>
      </c>
      <c r="F1203" s="101" t="str">
        <f>IF(ISBLANK(K1203), "Apenas Solicitação", "Tem OC")</f>
        <v>Apenas Solicitação</v>
      </c>
      <c r="G1203" s="143">
        <v>1</v>
      </c>
      <c r="H1203" s="102">
        <f>G1203-I1203</f>
        <v>1</v>
      </c>
      <c r="I1203" s="103"/>
      <c r="J1203" s="147">
        <v>45826</v>
      </c>
      <c r="K1203" s="200"/>
      <c r="L1203" s="146"/>
      <c r="M1203" s="104" t="str">
        <f ca="1">IF(OR(N1203="", N1203=0), "", IF(N1203&gt;TODAY(), "No prazo", "Atrasado"))</f>
        <v/>
      </c>
      <c r="N1203" s="104" t="str">
        <f>IFERROR(K1203 + VALUE(LEFT(L1203, FIND(" ", L1203) - 1)), "")</f>
        <v/>
      </c>
      <c r="O1203" s="105" t="str">
        <f>IF(_xlfn.DAYS(K1203,J1203)&lt;0, "Aguardando OC", _xlfn.DAYS(K1203,J1203))</f>
        <v>Aguardando OC</v>
      </c>
      <c r="P1203" s="200">
        <v>408167</v>
      </c>
      <c r="Q1203" s="12"/>
      <c r="R1203" s="200">
        <v>0</v>
      </c>
      <c r="S1203" s="143">
        <v>221</v>
      </c>
      <c r="T1203" s="65" t="s">
        <v>1029</v>
      </c>
      <c r="U1203" s="164">
        <v>22.9</v>
      </c>
      <c r="V1203" s="143"/>
      <c r="W1203" s="117" t="str">
        <f>IFERROR(VLOOKUP(V1203, Fornecedores!A:C, 3, FALSE), "")</f>
        <v/>
      </c>
      <c r="X1203" s="105" t="str">
        <f>IFERROR(VLOOKUP(V1203, Fornecedores!A:E, 5, FALSE), "")</f>
        <v/>
      </c>
      <c r="Y1203" s="105" t="str">
        <f>IFERROR(VLOOKUP(V1203, Fornecedores!A:F, 6, FALSE), "")</f>
        <v/>
      </c>
      <c r="Z1203" s="101" t="str">
        <f>IF(H1203=0, "Pedido entregue!", "Pendente")</f>
        <v>Pendente</v>
      </c>
      <c r="AA1203" s="119"/>
      <c r="AB1203" s="132" t="str">
        <f>IF(Z1203="Pedido Entregue!", IF(AA1203=1, "Retirado do Almoxarifado", IF(AA1203=2, "Material devolvido", "Aguardando retirada")), IF(Z1203="Pendente", "Entrega pendente", ""))</f>
        <v>Entrega pendente</v>
      </c>
      <c r="AC1203" s="18">
        <v>1</v>
      </c>
      <c r="AD1203" s="18">
        <f>AC1203/SUMIF($P:$P,P1203,$AC:$AC)</f>
        <v>1</v>
      </c>
      <c r="AE1203" s="18">
        <f>IF(R1203=0,0,AC1203/SUMIF($R:$R,R1203,$AC:$AC))</f>
        <v>0</v>
      </c>
      <c r="AF1203" s="18">
        <f>IF(R1203=0,1,0)</f>
        <v>1</v>
      </c>
      <c r="AH1203" t="str">
        <f>TEXT(J1203,"MMMM")</f>
        <v>junho</v>
      </c>
    </row>
    <row r="1204" spans="1:34" ht="12.75" customHeight="1" x14ac:dyDescent="0.25">
      <c r="A1204" s="90" t="str">
        <f>IF(C1204="Oficina Diversos","Oficina Geral",
IF(ISNUMBER(FIND("Estoque - Colhedoras",C1204)),"Colhedoras",IF(ISNUMBER(FIND("Caldeiraria",C1204)),"Caldeiraria",IF(ISNUMBER(FIND("Borracharia",C1204)),"Borracharia",IF(ISNUMBER(FIND("Lubrificação",C1204)),"Lubrificação",
IF(ISNUMBER(FIND("Estoque - Carregadeiras",C1204)),"Carregadeiras",IF(ISNUMBER(FIND("Estoque - Veic. Leves",C1204)),"Veic. Leves",
IF(ISNUMBER(FIND("Estoque - Caminhões",C1204)),"Caminhões",IF(ISNUMBER(FIND("Estoque - Transbordos",C1204)),"Transbordos",
IF(ISNUMBER(FIND("Estoque - Tratores",C1204)),"Tratores",
IF(ISNUMBER(FIND("Estoque - Máquinas pesadas",C1204)),"Máquinas pesadas",
IF(ISNUMBER(FIND("Estoque - Reboques",C1204)),"Reboques",
IF(C1204="Estoque","Estoque",
IF(AND(ISNUMBER(C1204),C1204&gt;1000,C1204&lt;2000),"Caminhões",
IF(AND(ISNUMBER(C1204),C1204&gt;2000,C1204&lt;3000),"Tratores",
IF(AND(ISNUMBER(C1204),C1204&gt;3000,C1204&lt;4000),"Carregadeiras",
IF(AND(ISNUMBER(C1204),C1204&gt;4000,C1204&lt;5000),"Máquinas pesadas",
IF(AND(ISNUMBER(C1204),C1204&gt;5000,C1204&lt;6000),"Colhedoras",
IF(AND(ISNUMBER(C1204),C1204&gt;7000,C1204&lt;8000),"Irrigação",
IF(AND(ISNUMBER(C1204),C1204&gt;8000,C1204&lt;9000),"Reboques",IF(AND(ISNUMBER(C1204),C1204&gt;0,C1204&lt;1000),"Veic. Leves","")))))))))))))))))))))</f>
        <v>Tratores</v>
      </c>
      <c r="B1204" s="8"/>
      <c r="C1204" s="2">
        <v>2027</v>
      </c>
      <c r="D1204" s="2">
        <v>45704</v>
      </c>
      <c r="E1204" s="3" t="s">
        <v>1243</v>
      </c>
      <c r="F1204" s="14" t="str">
        <f>IF(ISBLANK(K1204), "Apenas Solicitação", "Tem OC")</f>
        <v>Apenas Solicitação</v>
      </c>
      <c r="G1204" s="2">
        <v>1</v>
      </c>
      <c r="H1204" s="37">
        <f>G1204-I1204</f>
        <v>1</v>
      </c>
      <c r="I1204" s="38">
        <v>0</v>
      </c>
      <c r="J1204" s="4">
        <v>45786</v>
      </c>
      <c r="K1204" s="14"/>
      <c r="L1204" s="3"/>
      <c r="M1204" s="44" t="str">
        <f ca="1">IF(OR(N1204="", N1204=0), "", IF(N1204&gt;TODAY(), "No prazo", "Atrasado"))</f>
        <v/>
      </c>
      <c r="N1204" s="44" t="str">
        <f>IFERROR(K1204 + VALUE(LEFT(L1204, FIND(" ", L1204) - 1)), "")</f>
        <v/>
      </c>
      <c r="O1204" s="3" t="str">
        <f>IF(_xlfn.DAYS(K1204,J1204)&lt;0, "Aguardando OC", _xlfn.DAYS(K1204,J1204))</f>
        <v>Aguardando OC</v>
      </c>
      <c r="P1204" s="14">
        <v>402124</v>
      </c>
      <c r="Q1204" s="12"/>
      <c r="R1204" s="14">
        <v>0</v>
      </c>
      <c r="S1204" s="2">
        <v>221</v>
      </c>
      <c r="T1204" s="65" t="s">
        <v>1029</v>
      </c>
      <c r="U1204" s="21">
        <v>549.04</v>
      </c>
      <c r="V1204" s="2"/>
      <c r="W1204" s="47" t="str">
        <f>IFERROR(VLOOKUP(V1204, Fornecedores!A:C, 3, FALSE), "")</f>
        <v/>
      </c>
      <c r="X1204" s="43" t="str">
        <f>IFERROR(VLOOKUP(V1204, Fornecedores!A:E, 5, FALSE), "")</f>
        <v/>
      </c>
      <c r="Y1204" s="43" t="str">
        <f>IFERROR(VLOOKUP(V1204, Fornecedores!A:F, 6, FALSE), "")</f>
        <v/>
      </c>
      <c r="Z1204" s="14" t="str">
        <f>IF(H1204=0, "Pedido entregue!", "Pendente")</f>
        <v>Pendente</v>
      </c>
      <c r="AA1204" s="59"/>
      <c r="AB1204" s="58" t="str">
        <f>IF(Z1204="Pedido Entregue!", IF(AA1204=1, "Retirado do Almoxarifado", IF(AA1204=2, "Material devolvido", "Aguardando retirada")), IF(Z1204="Pendente", "Entrega pendente", ""))</f>
        <v>Entrega pendente</v>
      </c>
      <c r="AC1204" s="18">
        <v>1</v>
      </c>
      <c r="AD1204" s="18">
        <f>AC1204/SUMIF($P:$P,P1204,$AC:$AC)</f>
        <v>1</v>
      </c>
      <c r="AE1204" s="18">
        <f>IF(R1204=0,0,AC1204/SUMIF($R:$R,R1204,$AC:$AC))</f>
        <v>0</v>
      </c>
      <c r="AF1204" s="18">
        <f>IF(R1204=0,1,0)</f>
        <v>1</v>
      </c>
      <c r="AH1204" t="str">
        <f>TEXT(J1204,"MMMM")</f>
        <v>maio</v>
      </c>
    </row>
    <row r="1205" spans="1:34" ht="12.75" customHeight="1" x14ac:dyDescent="0.25">
      <c r="A1205" s="90" t="str">
        <f>IF(C1205="Oficina Diversos","Oficina Geral",
IF(ISNUMBER(FIND("Estoque - Colhedoras",C1205)),"Colhedoras",IF(ISNUMBER(FIND("Caldeiraria",C1205)),"Caldeiraria",IF(ISNUMBER(FIND("Borracharia",C1205)),"Borracharia",IF(ISNUMBER(FIND("Lubrificação",C1205)),"Lubrificação",
IF(ISNUMBER(FIND("Estoque - Carregadeiras",C1205)),"Carregadeiras",IF(ISNUMBER(FIND("Estoque - Veic. Leves",C1205)),"Veic. Leves",
IF(ISNUMBER(FIND("Estoque - Caminhões",C1205)),"Caminhões",IF(ISNUMBER(FIND("Estoque - Transbordos",C1205)),"Transbordos",
IF(ISNUMBER(FIND("Estoque - Tratores",C1205)),"Tratores",
IF(ISNUMBER(FIND("Estoque - Máquinas pesadas",C1205)),"Máquinas pesadas",
IF(ISNUMBER(FIND("Estoque - Reboques",C1205)),"Reboques",
IF(C1205="Estoque","Estoque",
IF(AND(ISNUMBER(C1205),C1205&gt;1000,C1205&lt;2000),"Caminhões",
IF(AND(ISNUMBER(C1205),C1205&gt;2000,C1205&lt;3000),"Tratores",
IF(AND(ISNUMBER(C1205),C1205&gt;3000,C1205&lt;4000),"Carregadeiras",
IF(AND(ISNUMBER(C1205),C1205&gt;4000,C1205&lt;5000),"Máquinas pesadas",
IF(AND(ISNUMBER(C1205),C1205&gt;5000,C1205&lt;6000),"Colhedoras",
IF(AND(ISNUMBER(C1205),C1205&gt;7000,C1205&lt;8000),"Irrigação",
IF(AND(ISNUMBER(C1205),C1205&gt;8000,C1205&lt;9000),"Reboques",IF(AND(ISNUMBER(C1205),C1205&gt;0,C1205&lt;1000),"Veic. Leves","")))))))))))))))))))))</f>
        <v>Tratores</v>
      </c>
      <c r="B1205" s="8"/>
      <c r="C1205" s="2">
        <v>2030</v>
      </c>
      <c r="D1205" s="2">
        <v>45704</v>
      </c>
      <c r="E1205" s="3" t="s">
        <v>1243</v>
      </c>
      <c r="F1205" s="14" t="str">
        <f>IF(ISBLANK(K1205), "Apenas Solicitação", "Tem OC")</f>
        <v>Apenas Solicitação</v>
      </c>
      <c r="G1205" s="2">
        <v>1</v>
      </c>
      <c r="H1205" s="37">
        <f>G1205-I1205</f>
        <v>1</v>
      </c>
      <c r="I1205" s="38">
        <v>0</v>
      </c>
      <c r="J1205" s="4">
        <v>45786</v>
      </c>
      <c r="K1205" s="14"/>
      <c r="L1205" s="3"/>
      <c r="M1205" s="44" t="str">
        <f ca="1">IF(OR(N1205="", N1205=0), "", IF(N1205&gt;TODAY(), "No prazo", "Atrasado"))</f>
        <v/>
      </c>
      <c r="N1205" s="44" t="str">
        <f>IFERROR(K1205 + VALUE(LEFT(L1205, FIND(" ", L1205) - 1)), "")</f>
        <v/>
      </c>
      <c r="O1205" s="3" t="str">
        <f>IF(_xlfn.DAYS(K1205,J1205)&lt;0, "Aguardando OC", _xlfn.DAYS(K1205,J1205))</f>
        <v>Aguardando OC</v>
      </c>
      <c r="P1205" s="14">
        <v>402178</v>
      </c>
      <c r="Q1205" s="12"/>
      <c r="R1205" s="14">
        <v>0</v>
      </c>
      <c r="S1205" s="2">
        <v>221</v>
      </c>
      <c r="T1205" s="65" t="s">
        <v>1029</v>
      </c>
      <c r="U1205" s="21">
        <v>549.04</v>
      </c>
      <c r="V1205" s="2"/>
      <c r="W1205" s="47" t="str">
        <f>IFERROR(VLOOKUP(V1205, Fornecedores!A:C, 3, FALSE), "")</f>
        <v/>
      </c>
      <c r="X1205" s="43" t="str">
        <f>IFERROR(VLOOKUP(V1205, Fornecedores!A:E, 5, FALSE), "")</f>
        <v/>
      </c>
      <c r="Y1205" s="43" t="str">
        <f>IFERROR(VLOOKUP(V1205, Fornecedores!A:F, 6, FALSE), "")</f>
        <v/>
      </c>
      <c r="Z1205" s="14" t="str">
        <f>IF(H1205=0, "Pedido entregue!", "Pendente")</f>
        <v>Pendente</v>
      </c>
      <c r="AA1205" s="59"/>
      <c r="AB1205" s="58" t="str">
        <f>IF(Z1205="Pedido Entregue!", IF(AA1205=1, "Retirado do Almoxarifado", IF(AA1205=2, "Material devolvido", "Aguardando retirada")), IF(Z1205="Pendente", "Entrega pendente", ""))</f>
        <v>Entrega pendente</v>
      </c>
      <c r="AC1205" s="18">
        <v>1</v>
      </c>
      <c r="AD1205" s="18">
        <f>AC1205/SUMIF($P:$P,P1205,$AC:$AC)</f>
        <v>1</v>
      </c>
      <c r="AE1205" s="18">
        <f>IF(R1205=0,0,AC1205/SUMIF($R:$R,R1205,$AC:$AC))</f>
        <v>0</v>
      </c>
      <c r="AF1205" s="18">
        <f>IF(R1205=0,1,0)</f>
        <v>1</v>
      </c>
      <c r="AH1205" t="str">
        <f>TEXT(J1205,"MMMM")</f>
        <v>maio</v>
      </c>
    </row>
    <row r="1206" spans="1:34" ht="12.75" hidden="1" customHeight="1" x14ac:dyDescent="0.25">
      <c r="A1206" s="90" t="str">
        <f>IF(C1206="Oficina Diversos","Oficina Geral",
IF(ISNUMBER(FIND("Estoque - Colhedoras",C1206)),"Colhedoras",IF(ISNUMBER(FIND("Caldeiraria",C1206)),"Caldeiraria",IF(ISNUMBER(FIND("Borracharia",C1206)),"Borracharia",IF(ISNUMBER(FIND("Lubrificação",C1206)),"Lubrificação",
IF(ISNUMBER(FIND("Estoque - Carregadeiras",C1206)),"Carregadeiras",IF(ISNUMBER(FIND("Estoque - Veic. Leves",C1206)),"Veic. Leves",
IF(ISNUMBER(FIND("Estoque - Caminhões",C1206)),"Caminhões",IF(ISNUMBER(FIND("Estoque - Transbordos",C1206)),"Transbordos",
IF(ISNUMBER(FIND("Estoque - Tratores",C1206)),"Tratores",
IF(ISNUMBER(FIND("Estoque - Máquinas pesadas",C1206)),"Máquinas pesadas",
IF(ISNUMBER(FIND("Estoque - Reboques",C1206)),"Reboques",
IF(C1206="Estoque","Estoque",
IF(AND(ISNUMBER(C1206),C1206&gt;1000,C1206&lt;2000),"Caminhões",
IF(AND(ISNUMBER(C1206),C1206&gt;2000,C1206&lt;3000),"Tratores",
IF(AND(ISNUMBER(C1206),C1206&gt;3000,C1206&lt;4000),"Carregadeiras",
IF(AND(ISNUMBER(C1206),C1206&gt;4000,C1206&lt;5000),"Máquinas pesadas",
IF(AND(ISNUMBER(C1206),C1206&gt;5000,C1206&lt;6000),"Colhedoras",
IF(AND(ISNUMBER(C1206),C1206&gt;7000,C1206&lt;8000),"Irrigação",
IF(AND(ISNUMBER(C1206),C1206&gt;8000,C1206&lt;9000),"Reboques",IF(AND(ISNUMBER(C1206),C1206&gt;0,C1206&lt;1000),"Veic. Leves","")))))))))))))))))))))</f>
        <v>Tratores</v>
      </c>
      <c r="B1206" s="111"/>
      <c r="C1206" s="126">
        <v>2024</v>
      </c>
      <c r="D1206" s="2">
        <v>45704</v>
      </c>
      <c r="E1206" s="3" t="s">
        <v>1243</v>
      </c>
      <c r="F1206" s="101" t="str">
        <f>IF(ISBLANK(K1206), "Apenas Solicitação", "Tem OC")</f>
        <v>Tem OC</v>
      </c>
      <c r="G1206" s="2">
        <v>1</v>
      </c>
      <c r="H1206" s="102">
        <f>G1206-I1206</f>
        <v>0</v>
      </c>
      <c r="I1206" s="103">
        <v>1</v>
      </c>
      <c r="J1206" s="4">
        <v>45811</v>
      </c>
      <c r="K1206" s="180">
        <v>45819</v>
      </c>
      <c r="L1206" s="3" t="s">
        <v>20166</v>
      </c>
      <c r="M1206" s="104" t="str">
        <f ca="1">IF(OR(N1206="", N1206=0), "", IF(N1206&gt;TODAY(), "No prazo", "Atrasado"))</f>
        <v>Atrasado</v>
      </c>
      <c r="N1206" s="104">
        <f>IFERROR(K1206 + VALUE(LEFT(L1206, FIND(" ", L1206) - 1)), "")</f>
        <v>45823</v>
      </c>
      <c r="O1206" s="105">
        <f>IF(_xlfn.DAYS(K1206,J1206)&lt;0, "Aguardando OC", _xlfn.DAYS(K1206,J1206))</f>
        <v>8</v>
      </c>
      <c r="P1206" s="14">
        <v>405757</v>
      </c>
      <c r="Q1206" s="12"/>
      <c r="R1206" s="14">
        <v>168951</v>
      </c>
      <c r="S1206" s="2">
        <v>221</v>
      </c>
      <c r="T1206" s="65" t="s">
        <v>1029</v>
      </c>
      <c r="U1206" s="21">
        <v>537.08000000000004</v>
      </c>
      <c r="V1206" s="2">
        <v>3465</v>
      </c>
      <c r="W1206" s="117" t="str">
        <f>IFERROR(VLOOKUP(V1206, Fornecedores!A:C, 3, FALSE), "")</f>
        <v>MAQNELSON AGRICOLA L</v>
      </c>
      <c r="X1206" s="105" t="str">
        <f>IFERROR(VLOOKUP(V1206, Fornecedores!A:E, 5, FALSE), "")</f>
        <v>Itumbiara</v>
      </c>
      <c r="Y1206" s="105" t="str">
        <f>IFERROR(VLOOKUP(V1206, Fornecedores!A:F, 6, FALSE), "")</f>
        <v>GO</v>
      </c>
      <c r="Z1206" s="101" t="str">
        <f>IF(H1206=0, "Pedido entregue!", "Pendente")</f>
        <v>Pedido entregue!</v>
      </c>
      <c r="AA1206" s="119"/>
      <c r="AB1206" s="132" t="str">
        <f>IF(Z1206="Pedido Entregue!", IF(AA1206=1, "Retirado do Almoxarifado", IF(AA1206=2, "Material devolvido", "Aguardando retirada")), IF(Z1206="Pendente", "Entrega pendente", ""))</f>
        <v>Aguardando retirada</v>
      </c>
      <c r="AC1206" s="18">
        <v>1</v>
      </c>
      <c r="AD1206" s="18">
        <f>AC1206/SUMIF($P:$P,P1206,$AC:$AC)</f>
        <v>1</v>
      </c>
      <c r="AE1206" s="18">
        <f>IF(R1206=0,0,AC1206/SUMIF($R:$R,R1206,$AC:$AC))</f>
        <v>4.1666666666666664E-2</v>
      </c>
      <c r="AF1206" s="18">
        <f>IF(R1206=0,1,0)</f>
        <v>0</v>
      </c>
      <c r="AH1206" t="str">
        <f>TEXT(J1206,"MMMM")</f>
        <v>junho</v>
      </c>
    </row>
    <row r="1207" spans="1:34" ht="12.75" hidden="1" customHeight="1" x14ac:dyDescent="0.25">
      <c r="A1207" s="90" t="str">
        <f>IF(C1207="Oficina Diversos","Oficina Geral",
IF(ISNUMBER(FIND("Estoque - Colhedoras",C1207)),"Colhedoras",IF(ISNUMBER(FIND("Caldeiraria",C1207)),"Caldeiraria",IF(ISNUMBER(FIND("Borracharia",C1207)),"Borracharia",IF(ISNUMBER(FIND("Lubrificação",C1207)),"Lubrificação",
IF(ISNUMBER(FIND("Estoque - Carregadeiras",C1207)),"Carregadeiras",IF(ISNUMBER(FIND("Estoque - Veic. Leves",C1207)),"Veic. Leves",
IF(ISNUMBER(FIND("Estoque - Caminhões",C1207)),"Caminhões",IF(ISNUMBER(FIND("Estoque - Transbordos",C1207)),"Transbordos",
IF(ISNUMBER(FIND("Estoque - Tratores",C1207)),"Tratores",
IF(ISNUMBER(FIND("Estoque - Máquinas pesadas",C1207)),"Máquinas pesadas",
IF(ISNUMBER(FIND("Estoque - Reboques",C1207)),"Reboques",
IF(C1207="Estoque","Estoque",
IF(AND(ISNUMBER(C1207),C1207&gt;1000,C1207&lt;2000),"Caminhões",
IF(AND(ISNUMBER(C1207),C1207&gt;2000,C1207&lt;3000),"Tratores",
IF(AND(ISNUMBER(C1207),C1207&gt;3000,C1207&lt;4000),"Carregadeiras",
IF(AND(ISNUMBER(C1207),C1207&gt;4000,C1207&lt;5000),"Máquinas pesadas",
IF(AND(ISNUMBER(C1207),C1207&gt;5000,C1207&lt;6000),"Colhedoras",
IF(AND(ISNUMBER(C1207),C1207&gt;7000,C1207&lt;8000),"Irrigação",
IF(AND(ISNUMBER(C1207),C1207&gt;8000,C1207&lt;9000),"Reboques",IF(AND(ISNUMBER(C1207),C1207&gt;0,C1207&lt;1000),"Veic. Leves","")))))))))))))))))))))</f>
        <v>Tratores</v>
      </c>
      <c r="B1207" s="111"/>
      <c r="C1207" s="126">
        <v>2024</v>
      </c>
      <c r="D1207" s="2">
        <v>45704</v>
      </c>
      <c r="E1207" s="3" t="s">
        <v>1243</v>
      </c>
      <c r="F1207" s="101" t="str">
        <f>IF(ISBLANK(K1207), "Apenas Solicitação", "Tem OC")</f>
        <v>Tem OC</v>
      </c>
      <c r="G1207" s="2">
        <v>1</v>
      </c>
      <c r="H1207" s="102">
        <f>G1207-I1207</f>
        <v>0</v>
      </c>
      <c r="I1207" s="103">
        <v>1</v>
      </c>
      <c r="J1207" s="4">
        <v>45812</v>
      </c>
      <c r="K1207" s="180">
        <v>45819</v>
      </c>
      <c r="L1207" s="3" t="s">
        <v>20166</v>
      </c>
      <c r="M1207" s="104" t="str">
        <f ca="1">IF(OR(N1207="", N1207=0), "", IF(N1207&gt;TODAY(), "No prazo", "Atrasado"))</f>
        <v>Atrasado</v>
      </c>
      <c r="N1207" s="104">
        <f>IFERROR(K1207 + VALUE(LEFT(L1207, FIND(" ", L1207) - 1)), "")</f>
        <v>45823</v>
      </c>
      <c r="O1207" s="105">
        <f>IF(_xlfn.DAYS(K1207,J1207)&lt;0, "Aguardando OC", _xlfn.DAYS(K1207,J1207))</f>
        <v>7</v>
      </c>
      <c r="P1207" s="14">
        <v>405822</v>
      </c>
      <c r="Q1207" s="12"/>
      <c r="R1207" s="14">
        <v>168951</v>
      </c>
      <c r="S1207" s="2">
        <v>221</v>
      </c>
      <c r="T1207" s="65" t="s">
        <v>1029</v>
      </c>
      <c r="U1207" s="21">
        <v>537.08000000000004</v>
      </c>
      <c r="V1207" s="2">
        <v>3465</v>
      </c>
      <c r="W1207" s="117" t="str">
        <f>IFERROR(VLOOKUP(V1207, Fornecedores!A:C, 3, FALSE), "")</f>
        <v>MAQNELSON AGRICOLA L</v>
      </c>
      <c r="X1207" s="105" t="str">
        <f>IFERROR(VLOOKUP(V1207, Fornecedores!A:E, 5, FALSE), "")</f>
        <v>Itumbiara</v>
      </c>
      <c r="Y1207" s="105" t="str">
        <f>IFERROR(VLOOKUP(V1207, Fornecedores!A:F, 6, FALSE), "")</f>
        <v>GO</v>
      </c>
      <c r="Z1207" s="101" t="str">
        <f>IF(H1207=0, "Pedido entregue!", "Pendente")</f>
        <v>Pedido entregue!</v>
      </c>
      <c r="AA1207" s="119"/>
      <c r="AB1207" s="132" t="str">
        <f>IF(Z1207="Pedido Entregue!", IF(AA1207=1, "Retirado do Almoxarifado", IF(AA1207=2, "Material devolvido", "Aguardando retirada")), IF(Z1207="Pendente", "Entrega pendente", ""))</f>
        <v>Aguardando retirada</v>
      </c>
      <c r="AC1207" s="18">
        <v>1</v>
      </c>
      <c r="AD1207" s="18">
        <f>AC1207/SUMIF($P:$P,P1207,$AC:$AC)</f>
        <v>1</v>
      </c>
      <c r="AE1207" s="18">
        <f>IF(R1207=0,0,AC1207/SUMIF($R:$R,R1207,$AC:$AC))</f>
        <v>4.1666666666666664E-2</v>
      </c>
      <c r="AF1207" s="18">
        <f>IF(R1207=0,1,0)</f>
        <v>0</v>
      </c>
      <c r="AH1207" t="str">
        <f>TEXT(J1207,"MMMM")</f>
        <v>junho</v>
      </c>
    </row>
    <row r="1208" spans="1:34" ht="12.75" customHeight="1" x14ac:dyDescent="0.25">
      <c r="A1208" s="90" t="str">
        <f>IF(C1208="Oficina Diversos","Oficina Geral",
IF(ISNUMBER(FIND("Estoque - Colhedoras",C1208)),"Colhedoras",IF(ISNUMBER(FIND("Caldeiraria",C1208)),"Caldeiraria",IF(ISNUMBER(FIND("Borracharia",C1208)),"Borracharia",IF(ISNUMBER(FIND("Lubrificação",C1208)),"Lubrificação",
IF(ISNUMBER(FIND("Estoque - Carregadeiras",C1208)),"Carregadeiras",IF(ISNUMBER(FIND("Estoque - Veic. Leves",C1208)),"Veic. Leves",
IF(ISNUMBER(FIND("Estoque - Caminhões",C1208)),"Caminhões",IF(ISNUMBER(FIND("Estoque - Transbordos",C1208)),"Transbordos",
IF(ISNUMBER(FIND("Estoque - Tratores",C1208)),"Tratores",
IF(ISNUMBER(FIND("Estoque - Máquinas pesadas",C1208)),"Máquinas pesadas",
IF(ISNUMBER(FIND("Estoque - Reboques",C1208)),"Reboques",
IF(C1208="Estoque","Estoque",
IF(AND(ISNUMBER(C1208),C1208&gt;1000,C1208&lt;2000),"Caminhões",
IF(AND(ISNUMBER(C1208),C1208&gt;2000,C1208&lt;3000),"Tratores",
IF(AND(ISNUMBER(C1208),C1208&gt;3000,C1208&lt;4000),"Carregadeiras",
IF(AND(ISNUMBER(C1208),C1208&gt;4000,C1208&lt;5000),"Máquinas pesadas",
IF(AND(ISNUMBER(C1208),C1208&gt;5000,C1208&lt;6000),"Colhedoras",
IF(AND(ISNUMBER(C1208),C1208&gt;7000,C1208&lt;8000),"Irrigação",
IF(AND(ISNUMBER(C1208),C1208&gt;8000,C1208&lt;9000),"Reboques",IF(AND(ISNUMBER(C1208),C1208&gt;0,C1208&lt;1000),"Veic. Leves","")))))))))))))))))))))</f>
        <v>Tratores</v>
      </c>
      <c r="B1208" s="8"/>
      <c r="C1208" s="2">
        <v>2027</v>
      </c>
      <c r="D1208" s="2">
        <v>45705</v>
      </c>
      <c r="E1208" s="3" t="s">
        <v>1244</v>
      </c>
      <c r="F1208" s="14" t="str">
        <f>IF(ISBLANK(K1208), "Apenas Solicitação", "Tem OC")</f>
        <v>Apenas Solicitação</v>
      </c>
      <c r="G1208" s="2">
        <v>1</v>
      </c>
      <c r="H1208" s="37">
        <f>G1208-I1208</f>
        <v>1</v>
      </c>
      <c r="I1208" s="38">
        <v>0</v>
      </c>
      <c r="J1208" s="4">
        <v>45786</v>
      </c>
      <c r="K1208" s="14"/>
      <c r="L1208" s="3"/>
      <c r="M1208" s="44" t="str">
        <f ca="1">IF(OR(N1208="", N1208=0), "", IF(N1208&gt;TODAY(), "No prazo", "Atrasado"))</f>
        <v/>
      </c>
      <c r="N1208" s="44" t="str">
        <f>IFERROR(K1208 + VALUE(LEFT(L1208, FIND(" ", L1208) - 1)), "")</f>
        <v/>
      </c>
      <c r="O1208" s="3" t="str">
        <f>IF(_xlfn.DAYS(K1208,J1208)&lt;0, "Aguardando OC", _xlfn.DAYS(K1208,J1208))</f>
        <v>Aguardando OC</v>
      </c>
      <c r="P1208" s="14">
        <v>402125</v>
      </c>
      <c r="Q1208" s="12"/>
      <c r="R1208" s="14">
        <v>0</v>
      </c>
      <c r="S1208" s="2">
        <v>221</v>
      </c>
      <c r="T1208" s="65" t="s">
        <v>1029</v>
      </c>
      <c r="U1208" s="21">
        <v>43.27</v>
      </c>
      <c r="V1208" s="2"/>
      <c r="W1208" s="47" t="str">
        <f>IFERROR(VLOOKUP(V1208, Fornecedores!A:C, 3, FALSE), "")</f>
        <v/>
      </c>
      <c r="X1208" s="43" t="str">
        <f>IFERROR(VLOOKUP(V1208, Fornecedores!A:E, 5, FALSE), "")</f>
        <v/>
      </c>
      <c r="Y1208" s="43" t="str">
        <f>IFERROR(VLOOKUP(V1208, Fornecedores!A:F, 6, FALSE), "")</f>
        <v/>
      </c>
      <c r="Z1208" s="14" t="str">
        <f>IF(H1208=0, "Pedido entregue!", "Pendente")</f>
        <v>Pendente</v>
      </c>
      <c r="AA1208" s="59"/>
      <c r="AB1208" s="58" t="str">
        <f>IF(Z1208="Pedido Entregue!", IF(AA1208=1, "Retirado do Almoxarifado", IF(AA1208=2, "Material devolvido", "Aguardando retirada")), IF(Z1208="Pendente", "Entrega pendente", ""))</f>
        <v>Entrega pendente</v>
      </c>
      <c r="AC1208" s="18">
        <v>1</v>
      </c>
      <c r="AD1208" s="18">
        <f>AC1208/SUMIF($P:$P,P1208,$AC:$AC)</f>
        <v>1</v>
      </c>
      <c r="AE1208" s="18">
        <f>IF(R1208=0,0,AC1208/SUMIF($R:$R,R1208,$AC:$AC))</f>
        <v>0</v>
      </c>
      <c r="AF1208" s="18">
        <f>IF(R1208=0,1,0)</f>
        <v>1</v>
      </c>
      <c r="AH1208" t="str">
        <f>TEXT(J1208,"MMMM")</f>
        <v>maio</v>
      </c>
    </row>
    <row r="1209" spans="1:34" ht="12.75" customHeight="1" x14ac:dyDescent="0.25">
      <c r="A1209" s="90" t="str">
        <f>IF(C1209="Oficina Diversos","Oficina Geral",
IF(ISNUMBER(FIND("Estoque - Colhedoras",C1209)),"Colhedoras",IF(ISNUMBER(FIND("Caldeiraria",C1209)),"Caldeiraria",IF(ISNUMBER(FIND("Borracharia",C1209)),"Borracharia",IF(ISNUMBER(FIND("Lubrificação",C1209)),"Lubrificação",
IF(ISNUMBER(FIND("Estoque - Carregadeiras",C1209)),"Carregadeiras",IF(ISNUMBER(FIND("Estoque - Veic. Leves",C1209)),"Veic. Leves",
IF(ISNUMBER(FIND("Estoque - Caminhões",C1209)),"Caminhões",IF(ISNUMBER(FIND("Estoque - Transbordos",C1209)),"Transbordos",
IF(ISNUMBER(FIND("Estoque - Tratores",C1209)),"Tratores",
IF(ISNUMBER(FIND("Estoque - Máquinas pesadas",C1209)),"Máquinas pesadas",
IF(ISNUMBER(FIND("Estoque - Reboques",C1209)),"Reboques",
IF(C1209="Estoque","Estoque",
IF(AND(ISNUMBER(C1209),C1209&gt;1000,C1209&lt;2000),"Caminhões",
IF(AND(ISNUMBER(C1209),C1209&gt;2000,C1209&lt;3000),"Tratores",
IF(AND(ISNUMBER(C1209),C1209&gt;3000,C1209&lt;4000),"Carregadeiras",
IF(AND(ISNUMBER(C1209),C1209&gt;4000,C1209&lt;5000),"Máquinas pesadas",
IF(AND(ISNUMBER(C1209),C1209&gt;5000,C1209&lt;6000),"Colhedoras",
IF(AND(ISNUMBER(C1209),C1209&gt;7000,C1209&lt;8000),"Irrigação",
IF(AND(ISNUMBER(C1209),C1209&gt;8000,C1209&lt;9000),"Reboques",IF(AND(ISNUMBER(C1209),C1209&gt;0,C1209&lt;1000),"Veic. Leves","")))))))))))))))))))))</f>
        <v>Tratores</v>
      </c>
      <c r="B1209" s="8"/>
      <c r="C1209" s="2">
        <v>2030</v>
      </c>
      <c r="D1209" s="2">
        <v>45705</v>
      </c>
      <c r="E1209" s="3" t="s">
        <v>1244</v>
      </c>
      <c r="F1209" s="14" t="str">
        <f>IF(ISBLANK(K1209), "Apenas Solicitação", "Tem OC")</f>
        <v>Apenas Solicitação</v>
      </c>
      <c r="G1209" s="2">
        <v>1</v>
      </c>
      <c r="H1209" s="37">
        <f>G1209-I1209</f>
        <v>1</v>
      </c>
      <c r="I1209" s="38">
        <v>0</v>
      </c>
      <c r="J1209" s="4">
        <v>45786</v>
      </c>
      <c r="K1209" s="14"/>
      <c r="L1209" s="3"/>
      <c r="M1209" s="44" t="str">
        <f ca="1">IF(OR(N1209="", N1209=0), "", IF(N1209&gt;TODAY(), "No prazo", "Atrasado"))</f>
        <v/>
      </c>
      <c r="N1209" s="44" t="str">
        <f>IFERROR(K1209 + VALUE(LEFT(L1209, FIND(" ", L1209) - 1)), "")</f>
        <v/>
      </c>
      <c r="O1209" s="3" t="str">
        <f>IF(_xlfn.DAYS(K1209,J1209)&lt;0, "Aguardando OC", _xlfn.DAYS(K1209,J1209))</f>
        <v>Aguardando OC</v>
      </c>
      <c r="P1209" s="14">
        <v>402179</v>
      </c>
      <c r="Q1209" s="12"/>
      <c r="R1209" s="14">
        <v>0</v>
      </c>
      <c r="S1209" s="2">
        <v>221</v>
      </c>
      <c r="T1209" s="65" t="s">
        <v>1029</v>
      </c>
      <c r="U1209" s="21">
        <v>43.27</v>
      </c>
      <c r="V1209" s="2"/>
      <c r="W1209" s="47" t="str">
        <f>IFERROR(VLOOKUP(V1209, Fornecedores!A:C, 3, FALSE), "")</f>
        <v/>
      </c>
      <c r="X1209" s="43" t="str">
        <f>IFERROR(VLOOKUP(V1209, Fornecedores!A:E, 5, FALSE), "")</f>
        <v/>
      </c>
      <c r="Y1209" s="43" t="str">
        <f>IFERROR(VLOOKUP(V1209, Fornecedores!A:F, 6, FALSE), "")</f>
        <v/>
      </c>
      <c r="Z1209" s="14" t="str">
        <f>IF(H1209=0, "Pedido entregue!", "Pendente")</f>
        <v>Pendente</v>
      </c>
      <c r="AA1209" s="59"/>
      <c r="AB1209" s="58" t="str">
        <f>IF(Z1209="Pedido Entregue!", IF(AA1209=1, "Retirado do Almoxarifado", IF(AA1209=2, "Material devolvido", "Aguardando retirada")), IF(Z1209="Pendente", "Entrega pendente", ""))</f>
        <v>Entrega pendente</v>
      </c>
      <c r="AC1209" s="18">
        <v>1</v>
      </c>
      <c r="AD1209" s="18">
        <f>AC1209/SUMIF($P:$P,P1209,$AC:$AC)</f>
        <v>1</v>
      </c>
      <c r="AE1209" s="18">
        <f>IF(R1209=0,0,AC1209/SUMIF($R:$R,R1209,$AC:$AC))</f>
        <v>0</v>
      </c>
      <c r="AF1209" s="18">
        <f>IF(R1209=0,1,0)</f>
        <v>1</v>
      </c>
      <c r="AH1209" t="str">
        <f>TEXT(J1209,"MMMM")</f>
        <v>maio</v>
      </c>
    </row>
    <row r="1210" spans="1:34" ht="12.75" hidden="1" customHeight="1" x14ac:dyDescent="0.25">
      <c r="A1210" s="90" t="str">
        <f>IF(C1210="Oficina Diversos","Oficina Geral",
IF(ISNUMBER(FIND("Estoque - Colhedoras",C1210)),"Colhedoras",IF(ISNUMBER(FIND("Caldeiraria",C1210)),"Caldeiraria",IF(ISNUMBER(FIND("Borracharia",C1210)),"Borracharia",IF(ISNUMBER(FIND("Lubrificação",C1210)),"Lubrificação",
IF(ISNUMBER(FIND("Estoque - Carregadeiras",C1210)),"Carregadeiras",IF(ISNUMBER(FIND("Estoque - Veic. Leves",C1210)),"Veic. Leves",
IF(ISNUMBER(FIND("Estoque - Caminhões",C1210)),"Caminhões",IF(ISNUMBER(FIND("Estoque - Transbordos",C1210)),"Transbordos",
IF(ISNUMBER(FIND("Estoque - Tratores",C1210)),"Tratores",
IF(ISNUMBER(FIND("Estoque - Máquinas pesadas",C1210)),"Máquinas pesadas",
IF(ISNUMBER(FIND("Estoque - Reboques",C1210)),"Reboques",
IF(C1210="Estoque","Estoque",
IF(AND(ISNUMBER(C1210),C1210&gt;1000,C1210&lt;2000),"Caminhões",
IF(AND(ISNUMBER(C1210),C1210&gt;2000,C1210&lt;3000),"Tratores",
IF(AND(ISNUMBER(C1210),C1210&gt;3000,C1210&lt;4000),"Carregadeiras",
IF(AND(ISNUMBER(C1210),C1210&gt;4000,C1210&lt;5000),"Máquinas pesadas",
IF(AND(ISNUMBER(C1210),C1210&gt;5000,C1210&lt;6000),"Colhedoras",
IF(AND(ISNUMBER(C1210),C1210&gt;7000,C1210&lt;8000),"Irrigação",
IF(AND(ISNUMBER(C1210),C1210&gt;8000,C1210&lt;9000),"Reboques",IF(AND(ISNUMBER(C1210),C1210&gt;0,C1210&lt;1000),"Veic. Leves","")))))))))))))))))))))</f>
        <v>Tratores</v>
      </c>
      <c r="B1210" s="111"/>
      <c r="C1210" s="126">
        <v>2024</v>
      </c>
      <c r="D1210" s="2">
        <v>45705</v>
      </c>
      <c r="E1210" s="3" t="s">
        <v>1244</v>
      </c>
      <c r="F1210" s="101" t="str">
        <f>IF(ISBLANK(K1210), "Apenas Solicitação", "Tem OC")</f>
        <v>Tem OC</v>
      </c>
      <c r="G1210" s="2">
        <v>1</v>
      </c>
      <c r="H1210" s="102">
        <f>G1210-I1210</f>
        <v>0</v>
      </c>
      <c r="I1210" s="103">
        <v>1</v>
      </c>
      <c r="J1210" s="4">
        <v>45812</v>
      </c>
      <c r="K1210" s="180">
        <v>45819</v>
      </c>
      <c r="L1210" s="3" t="s">
        <v>20166</v>
      </c>
      <c r="M1210" s="104" t="str">
        <f ca="1">IF(OR(N1210="", N1210=0), "", IF(N1210&gt;TODAY(), "No prazo", "Atrasado"))</f>
        <v>Atrasado</v>
      </c>
      <c r="N1210" s="104">
        <f>IFERROR(K1210 + VALUE(LEFT(L1210, FIND(" ", L1210) - 1)), "")</f>
        <v>45823</v>
      </c>
      <c r="O1210" s="105">
        <f>IF(_xlfn.DAYS(K1210,J1210)&lt;0, "Aguardando OC", _xlfn.DAYS(K1210,J1210))</f>
        <v>7</v>
      </c>
      <c r="P1210" s="14">
        <v>405823</v>
      </c>
      <c r="Q1210" s="12"/>
      <c r="R1210" s="14">
        <v>168951</v>
      </c>
      <c r="S1210" s="2">
        <v>221</v>
      </c>
      <c r="T1210" s="65" t="s">
        <v>1029</v>
      </c>
      <c r="U1210" s="21">
        <v>549.04</v>
      </c>
      <c r="V1210" s="2">
        <v>3465</v>
      </c>
      <c r="W1210" s="117" t="str">
        <f>IFERROR(VLOOKUP(V1210, Fornecedores!A:C, 3, FALSE), "")</f>
        <v>MAQNELSON AGRICOLA L</v>
      </c>
      <c r="X1210" s="105" t="str">
        <f>IFERROR(VLOOKUP(V1210, Fornecedores!A:E, 5, FALSE), "")</f>
        <v>Itumbiara</v>
      </c>
      <c r="Y1210" s="105" t="str">
        <f>IFERROR(VLOOKUP(V1210, Fornecedores!A:F, 6, FALSE), "")</f>
        <v>GO</v>
      </c>
      <c r="Z1210" s="101" t="str">
        <f>IF(H1210=0, "Pedido entregue!", "Pendente")</f>
        <v>Pedido entregue!</v>
      </c>
      <c r="AA1210" s="119"/>
      <c r="AB1210" s="132" t="str">
        <f>IF(Z1210="Pedido Entregue!", IF(AA1210=1, "Retirado do Almoxarifado", IF(AA1210=2, "Material devolvido", "Aguardando retirada")), IF(Z1210="Pendente", "Entrega pendente", ""))</f>
        <v>Aguardando retirada</v>
      </c>
      <c r="AC1210" s="18">
        <v>1</v>
      </c>
      <c r="AD1210" s="18">
        <f>AC1210/SUMIF($P:$P,P1210,$AC:$AC)</f>
        <v>1</v>
      </c>
      <c r="AE1210" s="18">
        <f>IF(R1210=0,0,AC1210/SUMIF($R:$R,R1210,$AC:$AC))</f>
        <v>4.1666666666666664E-2</v>
      </c>
      <c r="AF1210" s="18">
        <f>IF(R1210=0,1,0)</f>
        <v>0</v>
      </c>
      <c r="AH1210" t="str">
        <f>TEXT(J1210,"MMMM")</f>
        <v>junho</v>
      </c>
    </row>
    <row r="1211" spans="1:34" ht="12.75" customHeight="1" x14ac:dyDescent="0.25">
      <c r="A1211" s="90" t="str">
        <f>IF(C1211="Oficina Diversos","Oficina Geral",
IF(ISNUMBER(FIND("Estoque - Colhedoras",C1211)),"Colhedoras",IF(ISNUMBER(FIND("Caldeiraria",C1211)),"Caldeiraria",IF(ISNUMBER(FIND("Borracharia",C1211)),"Borracharia",IF(ISNUMBER(FIND("Lubrificação",C1211)),"Lubrificação",
IF(ISNUMBER(FIND("Estoque - Carregadeiras",C1211)),"Carregadeiras",IF(ISNUMBER(FIND("Estoque - Veic. Leves",C1211)),"Veic. Leves",
IF(ISNUMBER(FIND("Estoque - Caminhões",C1211)),"Caminhões",IF(ISNUMBER(FIND("Estoque - Transbordos",C1211)),"Transbordos",
IF(ISNUMBER(FIND("Estoque - Tratores",C1211)),"Tratores",
IF(ISNUMBER(FIND("Estoque - Máquinas pesadas",C1211)),"Máquinas pesadas",
IF(ISNUMBER(FIND("Estoque - Reboques",C1211)),"Reboques",
IF(C1211="Estoque","Estoque",
IF(AND(ISNUMBER(C1211),C1211&gt;1000,C1211&lt;2000),"Caminhões",
IF(AND(ISNUMBER(C1211),C1211&gt;2000,C1211&lt;3000),"Tratores",
IF(AND(ISNUMBER(C1211),C1211&gt;3000,C1211&lt;4000),"Carregadeiras",
IF(AND(ISNUMBER(C1211),C1211&gt;4000,C1211&lt;5000),"Máquinas pesadas",
IF(AND(ISNUMBER(C1211),C1211&gt;5000,C1211&lt;6000),"Colhedoras",
IF(AND(ISNUMBER(C1211),C1211&gt;7000,C1211&lt;8000),"Irrigação",
IF(AND(ISNUMBER(C1211),C1211&gt;8000,C1211&lt;9000),"Reboques",IF(AND(ISNUMBER(C1211),C1211&gt;0,C1211&lt;1000),"Veic. Leves","")))))))))))))))))))))</f>
        <v>Tratores</v>
      </c>
      <c r="B1211" s="111"/>
      <c r="C1211" s="171">
        <v>2027</v>
      </c>
      <c r="D1211" s="170">
        <v>46003</v>
      </c>
      <c r="E1211" s="173" t="s">
        <v>20569</v>
      </c>
      <c r="F1211" s="101" t="str">
        <f>IF(ISBLANK(K1211), "Apenas Solicitação", "Tem OC")</f>
        <v>Apenas Solicitação</v>
      </c>
      <c r="G1211" s="170">
        <v>1</v>
      </c>
      <c r="H1211" s="102">
        <f>G1211-I1211</f>
        <v>1</v>
      </c>
      <c r="I1211" s="103"/>
      <c r="J1211" s="174">
        <v>45821</v>
      </c>
      <c r="K1211" s="201"/>
      <c r="L1211" s="173"/>
      <c r="M1211" s="104" t="str">
        <f ca="1">IF(OR(N1211="", N1211=0), "", IF(N1211&gt;TODAY(), "No prazo", "Atrasado"))</f>
        <v/>
      </c>
      <c r="N1211" s="104" t="str">
        <f>IFERROR(K1211 + VALUE(LEFT(L1211, FIND(" ", L1211) - 1)), "")</f>
        <v/>
      </c>
      <c r="O1211" s="105" t="str">
        <f>IF(_xlfn.DAYS(K1211,J1211)&lt;0, "Aguardando OC", _xlfn.DAYS(K1211,J1211))</f>
        <v>Aguardando OC</v>
      </c>
      <c r="P1211" s="201">
        <v>407440</v>
      </c>
      <c r="Q1211" s="12"/>
      <c r="R1211" s="201">
        <v>0</v>
      </c>
      <c r="S1211" s="2">
        <v>221</v>
      </c>
      <c r="T1211" s="65" t="s">
        <v>1029</v>
      </c>
      <c r="U1211" s="170">
        <v>163.02000000000001</v>
      </c>
      <c r="V1211" s="170"/>
      <c r="W1211" s="117" t="str">
        <f>IFERROR(VLOOKUP(V1211, Fornecedores!A:C, 3, FALSE), "")</f>
        <v/>
      </c>
      <c r="X1211" s="105" t="str">
        <f>IFERROR(VLOOKUP(V1211, Fornecedores!A:E, 5, FALSE), "")</f>
        <v/>
      </c>
      <c r="Y1211" s="105" t="str">
        <f>IFERROR(VLOOKUP(V1211, Fornecedores!A:F, 6, FALSE), "")</f>
        <v/>
      </c>
      <c r="Z1211" s="101" t="str">
        <f>IF(H1211=0, "Pedido entregue!", "Pendente")</f>
        <v>Pendente</v>
      </c>
      <c r="AA1211" s="119"/>
      <c r="AB1211" s="132" t="str">
        <f>IF(Z1211="Pedido Entregue!", IF(AA1211=1, "Retirado do Almoxarifado", IF(AA1211=2, "Material devolvido", "Aguardando retirada")), IF(Z1211="Pendente", "Entrega pendente", ""))</f>
        <v>Entrega pendente</v>
      </c>
      <c r="AC1211" s="18">
        <v>1</v>
      </c>
      <c r="AD1211" s="18">
        <f>AC1211/SUMIF($P:$P,P1211,$AC:$AC)</f>
        <v>1</v>
      </c>
      <c r="AE1211" s="18">
        <f>IF(R1211=0,0,AC1211/SUMIF($R:$R,R1211,$AC:$AC))</f>
        <v>0</v>
      </c>
      <c r="AF1211" s="18">
        <f>IF(R1211=0,1,0)</f>
        <v>1</v>
      </c>
      <c r="AH1211" t="str">
        <f>TEXT(J1211,"MMMM")</f>
        <v>junho</v>
      </c>
    </row>
    <row r="1212" spans="1:34" ht="12.75" customHeight="1" x14ac:dyDescent="0.25">
      <c r="A1212" s="90" t="str">
        <f>IF(C1212="Oficina Diversos","Oficina Geral",
IF(ISNUMBER(FIND("Estoque - Colhedoras",C1212)),"Colhedoras",IF(ISNUMBER(FIND("Caldeiraria",C1212)),"Caldeiraria",IF(ISNUMBER(FIND("Borracharia",C1212)),"Borracharia",IF(ISNUMBER(FIND("Lubrificação",C1212)),"Lubrificação",
IF(ISNUMBER(FIND("Estoque - Carregadeiras",C1212)),"Carregadeiras",IF(ISNUMBER(FIND("Estoque - Veic. Leves",C1212)),"Veic. Leves",
IF(ISNUMBER(FIND("Estoque - Caminhões",C1212)),"Caminhões",IF(ISNUMBER(FIND("Estoque - Transbordos",C1212)),"Transbordos",
IF(ISNUMBER(FIND("Estoque - Tratores",C1212)),"Tratores",
IF(ISNUMBER(FIND("Estoque - Máquinas pesadas",C1212)),"Máquinas pesadas",
IF(ISNUMBER(FIND("Estoque - Reboques",C1212)),"Reboques",
IF(C1212="Estoque","Estoque",
IF(AND(ISNUMBER(C1212),C1212&gt;1000,C1212&lt;2000),"Caminhões",
IF(AND(ISNUMBER(C1212),C1212&gt;2000,C1212&lt;3000),"Tratores",
IF(AND(ISNUMBER(C1212),C1212&gt;3000,C1212&lt;4000),"Carregadeiras",
IF(AND(ISNUMBER(C1212),C1212&gt;4000,C1212&lt;5000),"Máquinas pesadas",
IF(AND(ISNUMBER(C1212),C1212&gt;5000,C1212&lt;6000),"Colhedoras",
IF(AND(ISNUMBER(C1212),C1212&gt;7000,C1212&lt;8000),"Irrigação",
IF(AND(ISNUMBER(C1212),C1212&gt;8000,C1212&lt;9000),"Reboques",IF(AND(ISNUMBER(C1212),C1212&gt;0,C1212&lt;1000),"Veic. Leves","")))))))))))))))))))))</f>
        <v>Tratores</v>
      </c>
      <c r="B1212" s="111"/>
      <c r="C1212" s="113">
        <v>2064</v>
      </c>
      <c r="D1212" s="2">
        <v>46003</v>
      </c>
      <c r="E1212" s="3" t="s">
        <v>20569</v>
      </c>
      <c r="F1212" s="101" t="str">
        <f>IF(ISBLANK(K1212), "Apenas Solicitação", "Tem OC")</f>
        <v>Tem OC</v>
      </c>
      <c r="G1212" s="2">
        <v>1</v>
      </c>
      <c r="H1212" s="102">
        <f>G1212-I1212</f>
        <v>1</v>
      </c>
      <c r="I1212" s="103"/>
      <c r="J1212" s="4">
        <v>45821</v>
      </c>
      <c r="K1212" s="180">
        <v>45842</v>
      </c>
      <c r="L1212" s="3" t="s">
        <v>20166</v>
      </c>
      <c r="M1212" s="104" t="str">
        <f ca="1">IF(OR(N1212="", N1212=0), "", IF(N1212&gt;TODAY(), "No prazo", "Atrasado"))</f>
        <v>Atrasado</v>
      </c>
      <c r="N1212" s="104">
        <f>IFERROR(K1212 + VALUE(LEFT(L1212, FIND(" ", L1212) - 1)), "")</f>
        <v>45846</v>
      </c>
      <c r="O1212" s="105">
        <f>IF(_xlfn.DAYS(K1212,J1212)&lt;0, "Aguardando OC", _xlfn.DAYS(K1212,J1212))</f>
        <v>21</v>
      </c>
      <c r="P1212" s="14">
        <v>407227</v>
      </c>
      <c r="Q1212" s="12"/>
      <c r="R1212" s="14">
        <v>170490</v>
      </c>
      <c r="S1212" s="2">
        <v>221</v>
      </c>
      <c r="T1212" s="65" t="s">
        <v>1029</v>
      </c>
      <c r="U1212" s="21">
        <v>163.02000000000001</v>
      </c>
      <c r="V1212" s="2">
        <v>3465</v>
      </c>
      <c r="W1212" s="117" t="str">
        <f>IFERROR(VLOOKUP(V1212, Fornecedores!A:C, 3, FALSE), "")</f>
        <v>MAQNELSON AGRICOLA L</v>
      </c>
      <c r="X1212" s="105" t="str">
        <f>IFERROR(VLOOKUP(V1212, Fornecedores!A:E, 5, FALSE), "")</f>
        <v>Itumbiara</v>
      </c>
      <c r="Y1212" s="105" t="str">
        <f>IFERROR(VLOOKUP(V1212, Fornecedores!A:F, 6, FALSE), "")</f>
        <v>GO</v>
      </c>
      <c r="Z1212" s="101" t="str">
        <f>IF(H1212=0, "Pedido entregue!", "Pendente")</f>
        <v>Pendente</v>
      </c>
      <c r="AA1212" s="119"/>
      <c r="AB1212" s="132" t="str">
        <f>IF(Z1212="Pedido Entregue!", IF(AA1212=1, "Retirado do Almoxarifado", IF(AA1212=2, "Material devolvido", "Aguardando retirada")), IF(Z1212="Pendente", "Entrega pendente", ""))</f>
        <v>Entrega pendente</v>
      </c>
      <c r="AC1212" s="18">
        <v>1</v>
      </c>
      <c r="AD1212" s="18">
        <f>AC1212/SUMIF($P:$P,P1212,$AC:$AC)</f>
        <v>1</v>
      </c>
      <c r="AE1212" s="18">
        <f>IF(R1212=0,0,AC1212/SUMIF($R:$R,R1212,$AC:$AC))</f>
        <v>1.5625E-2</v>
      </c>
      <c r="AF1212" s="18">
        <f>IF(R1212=0,1,0)</f>
        <v>0</v>
      </c>
      <c r="AH1212" t="str">
        <f>TEXT(J1212,"MMMM")</f>
        <v>junho</v>
      </c>
    </row>
    <row r="1213" spans="1:34" ht="12.75" customHeight="1" x14ac:dyDescent="0.25">
      <c r="A1213" s="90" t="str">
        <f>IF(C1213="Oficina Diversos","Oficina Geral",
IF(ISNUMBER(FIND("Estoque - Colhedoras",C1213)),"Colhedoras",IF(ISNUMBER(FIND("Caldeiraria",C1213)),"Caldeiraria",IF(ISNUMBER(FIND("Borracharia",C1213)),"Borracharia",IF(ISNUMBER(FIND("Lubrificação",C1213)),"Lubrificação",
IF(ISNUMBER(FIND("Estoque - Carregadeiras",C1213)),"Carregadeiras",IF(ISNUMBER(FIND("Estoque - Veic. Leves",C1213)),"Veic. Leves",
IF(ISNUMBER(FIND("Estoque - Caminhões",C1213)),"Caminhões",IF(ISNUMBER(FIND("Estoque - Transbordos",C1213)),"Transbordos",
IF(ISNUMBER(FIND("Estoque - Tratores",C1213)),"Tratores",
IF(ISNUMBER(FIND("Estoque - Máquinas pesadas",C1213)),"Máquinas pesadas",
IF(ISNUMBER(FIND("Estoque - Reboques",C1213)),"Reboques",
IF(C1213="Estoque","Estoque",
IF(AND(ISNUMBER(C1213),C1213&gt;1000,C1213&lt;2000),"Caminhões",
IF(AND(ISNUMBER(C1213),C1213&gt;2000,C1213&lt;3000),"Tratores",
IF(AND(ISNUMBER(C1213),C1213&gt;3000,C1213&lt;4000),"Carregadeiras",
IF(AND(ISNUMBER(C1213),C1213&gt;4000,C1213&lt;5000),"Máquinas pesadas",
IF(AND(ISNUMBER(C1213),C1213&gt;5000,C1213&lt;6000),"Colhedoras",
IF(AND(ISNUMBER(C1213),C1213&gt;7000,C1213&lt;8000),"Irrigação",
IF(AND(ISNUMBER(C1213),C1213&gt;8000,C1213&lt;9000),"Reboques",IF(AND(ISNUMBER(C1213),C1213&gt;0,C1213&lt;1000),"Veic. Leves","")))))))))))))))))))))</f>
        <v>Tratores</v>
      </c>
      <c r="B1213" s="111"/>
      <c r="C1213" s="171">
        <v>2027</v>
      </c>
      <c r="D1213" s="170">
        <v>46007</v>
      </c>
      <c r="E1213" s="173" t="s">
        <v>20570</v>
      </c>
      <c r="F1213" s="101" t="str">
        <f>IF(ISBLANK(K1213), "Apenas Solicitação", "Tem OC")</f>
        <v>Apenas Solicitação</v>
      </c>
      <c r="G1213" s="170">
        <v>6</v>
      </c>
      <c r="H1213" s="102">
        <f>G1213-I1213</f>
        <v>6</v>
      </c>
      <c r="I1213" s="103"/>
      <c r="J1213" s="174">
        <v>45821</v>
      </c>
      <c r="K1213" s="201"/>
      <c r="L1213" s="173"/>
      <c r="M1213" s="104" t="str">
        <f ca="1">IF(OR(N1213="", N1213=0), "", IF(N1213&gt;TODAY(), "No prazo", "Atrasado"))</f>
        <v/>
      </c>
      <c r="N1213" s="104" t="str">
        <f>IFERROR(K1213 + VALUE(LEFT(L1213, FIND(" ", L1213) - 1)), "")</f>
        <v/>
      </c>
      <c r="O1213" s="105" t="str">
        <f>IF(_xlfn.DAYS(K1213,J1213)&lt;0, "Aguardando OC", _xlfn.DAYS(K1213,J1213))</f>
        <v>Aguardando OC</v>
      </c>
      <c r="P1213" s="201">
        <v>407445</v>
      </c>
      <c r="Q1213" s="12"/>
      <c r="R1213" s="201">
        <v>0</v>
      </c>
      <c r="S1213" s="2">
        <v>221</v>
      </c>
      <c r="T1213" s="65" t="s">
        <v>1029</v>
      </c>
      <c r="U1213" s="170">
        <v>6.6533333333333298</v>
      </c>
      <c r="V1213" s="170"/>
      <c r="W1213" s="117" t="str">
        <f>IFERROR(VLOOKUP(V1213, Fornecedores!A:C, 3, FALSE), "")</f>
        <v/>
      </c>
      <c r="X1213" s="105" t="str">
        <f>IFERROR(VLOOKUP(V1213, Fornecedores!A:E, 5, FALSE), "")</f>
        <v/>
      </c>
      <c r="Y1213" s="105" t="str">
        <f>IFERROR(VLOOKUP(V1213, Fornecedores!A:F, 6, FALSE), "")</f>
        <v/>
      </c>
      <c r="Z1213" s="101" t="str">
        <f>IF(H1213=0, "Pedido entregue!", "Pendente")</f>
        <v>Pendente</v>
      </c>
      <c r="AA1213" s="119"/>
      <c r="AB1213" s="132" t="str">
        <f>IF(Z1213="Pedido Entregue!", IF(AA1213=1, "Retirado do Almoxarifado", IF(AA1213=2, "Material devolvido", "Aguardando retirada")), IF(Z1213="Pendente", "Entrega pendente", ""))</f>
        <v>Entrega pendente</v>
      </c>
      <c r="AC1213" s="18">
        <v>1</v>
      </c>
      <c r="AD1213" s="18">
        <f>AC1213/SUMIF($P:$P,P1213,$AC:$AC)</f>
        <v>1</v>
      </c>
      <c r="AE1213" s="18">
        <f>IF(R1213=0,0,AC1213/SUMIF($R:$R,R1213,$AC:$AC))</f>
        <v>0</v>
      </c>
      <c r="AF1213" s="18">
        <f>IF(R1213=0,1,0)</f>
        <v>1</v>
      </c>
      <c r="AH1213" t="str">
        <f>TEXT(J1213,"MMMM")</f>
        <v>junho</v>
      </c>
    </row>
    <row r="1214" spans="1:34" ht="12.75" customHeight="1" x14ac:dyDescent="0.25">
      <c r="A1214" s="90" t="str">
        <f>IF(C1214="Oficina Diversos","Oficina Geral",
IF(ISNUMBER(FIND("Estoque - Colhedoras",C1214)),"Colhedoras",IF(ISNUMBER(FIND("Caldeiraria",C1214)),"Caldeiraria",IF(ISNUMBER(FIND("Borracharia",C1214)),"Borracharia",IF(ISNUMBER(FIND("Lubrificação",C1214)),"Lubrificação",
IF(ISNUMBER(FIND("Estoque - Carregadeiras",C1214)),"Carregadeiras",IF(ISNUMBER(FIND("Estoque - Veic. Leves",C1214)),"Veic. Leves",
IF(ISNUMBER(FIND("Estoque - Caminhões",C1214)),"Caminhões",IF(ISNUMBER(FIND("Estoque - Transbordos",C1214)),"Transbordos",
IF(ISNUMBER(FIND("Estoque - Tratores",C1214)),"Tratores",
IF(ISNUMBER(FIND("Estoque - Máquinas pesadas",C1214)),"Máquinas pesadas",
IF(ISNUMBER(FIND("Estoque - Reboques",C1214)),"Reboques",
IF(C1214="Estoque","Estoque",
IF(AND(ISNUMBER(C1214),C1214&gt;1000,C1214&lt;2000),"Caminhões",
IF(AND(ISNUMBER(C1214),C1214&gt;2000,C1214&lt;3000),"Tratores",
IF(AND(ISNUMBER(C1214),C1214&gt;3000,C1214&lt;4000),"Carregadeiras",
IF(AND(ISNUMBER(C1214),C1214&gt;4000,C1214&lt;5000),"Máquinas pesadas",
IF(AND(ISNUMBER(C1214),C1214&gt;5000,C1214&lt;6000),"Colhedoras",
IF(AND(ISNUMBER(C1214),C1214&gt;7000,C1214&lt;8000),"Irrigação",
IF(AND(ISNUMBER(C1214),C1214&gt;8000,C1214&lt;9000),"Reboques",IF(AND(ISNUMBER(C1214),C1214&gt;0,C1214&lt;1000),"Veic. Leves","")))))))))))))))))))))</f>
        <v>Tratores</v>
      </c>
      <c r="B1214" s="111"/>
      <c r="C1214" s="144">
        <v>2027</v>
      </c>
      <c r="D1214" s="143">
        <v>46014</v>
      </c>
      <c r="E1214" s="146" t="s">
        <v>20571</v>
      </c>
      <c r="F1214" s="101" t="str">
        <f>IF(ISBLANK(K1214), "Apenas Solicitação", "Tem OC")</f>
        <v>Apenas Solicitação</v>
      </c>
      <c r="G1214" s="143">
        <v>1</v>
      </c>
      <c r="H1214" s="102">
        <f>G1214-I1214</f>
        <v>1</v>
      </c>
      <c r="I1214" s="103"/>
      <c r="J1214" s="147">
        <v>45821</v>
      </c>
      <c r="K1214" s="200"/>
      <c r="L1214" s="146"/>
      <c r="M1214" s="104" t="str">
        <f ca="1">IF(OR(N1214="", N1214=0), "", IF(N1214&gt;TODAY(), "No prazo", "Atrasado"))</f>
        <v/>
      </c>
      <c r="N1214" s="104" t="str">
        <f>IFERROR(K1214 + VALUE(LEFT(L1214, FIND(" ", L1214) - 1)), "")</f>
        <v/>
      </c>
      <c r="O1214" s="105" t="str">
        <f>IF(_xlfn.DAYS(K1214,J1214)&lt;0, "Aguardando OC", _xlfn.DAYS(K1214,J1214))</f>
        <v>Aguardando OC</v>
      </c>
      <c r="P1214" s="200">
        <v>407462</v>
      </c>
      <c r="Q1214" s="12"/>
      <c r="R1214" s="200">
        <v>0</v>
      </c>
      <c r="S1214" s="143">
        <v>221</v>
      </c>
      <c r="T1214" s="65" t="s">
        <v>1029</v>
      </c>
      <c r="U1214" s="164">
        <v>83.85</v>
      </c>
      <c r="V1214" s="143"/>
      <c r="W1214" s="117" t="str">
        <f>IFERROR(VLOOKUP(V1214, Fornecedores!A:C, 3, FALSE), "")</f>
        <v/>
      </c>
      <c r="X1214" s="105" t="str">
        <f>IFERROR(VLOOKUP(V1214, Fornecedores!A:E, 5, FALSE), "")</f>
        <v/>
      </c>
      <c r="Y1214" s="105" t="str">
        <f>IFERROR(VLOOKUP(V1214, Fornecedores!A:F, 6, FALSE), "")</f>
        <v/>
      </c>
      <c r="Z1214" s="101" t="str">
        <f>IF(H1214=0, "Pedido entregue!", "Pendente")</f>
        <v>Pendente</v>
      </c>
      <c r="AA1214" s="119"/>
      <c r="AB1214" s="132" t="str">
        <f>IF(Z1214="Pedido Entregue!", IF(AA1214=1, "Retirado do Almoxarifado", IF(AA1214=2, "Material devolvido", "Aguardando retirada")), IF(Z1214="Pendente", "Entrega pendente", ""))</f>
        <v>Entrega pendente</v>
      </c>
      <c r="AC1214" s="18">
        <v>1</v>
      </c>
      <c r="AD1214" s="18">
        <f>AC1214/SUMIF($P:$P,P1214,$AC:$AC)</f>
        <v>1</v>
      </c>
      <c r="AE1214" s="18">
        <f>IF(R1214=0,0,AC1214/SUMIF($R:$R,R1214,$AC:$AC))</f>
        <v>0</v>
      </c>
      <c r="AF1214" s="18">
        <f>IF(R1214=0,1,0)</f>
        <v>1</v>
      </c>
      <c r="AH1214" t="str">
        <f>TEXT(J1214,"MMMM")</f>
        <v>junho</v>
      </c>
    </row>
    <row r="1215" spans="1:34" ht="12.75" hidden="1" customHeight="1" x14ac:dyDescent="0.25">
      <c r="A1215" s="90" t="str">
        <f>IF(C1215="Oficina Diversos","Oficina Geral",
IF(ISNUMBER(FIND("Estoque - Colhedoras",C1215)),"Colhedoras",IF(ISNUMBER(FIND("Caldeiraria",C1215)),"Caldeiraria",IF(ISNUMBER(FIND("Borracharia",C1215)),"Borracharia",IF(ISNUMBER(FIND("Lubrificação",C1215)),"Lubrificação",
IF(ISNUMBER(FIND("Estoque - Carregadeiras",C1215)),"Carregadeiras",IF(ISNUMBER(FIND("Estoque - Veic. Leves",C1215)),"Veic. Leves",
IF(ISNUMBER(FIND("Estoque - Caminhões",C1215)),"Caminhões",IF(ISNUMBER(FIND("Estoque - Transbordos",C1215)),"Transbordos",
IF(ISNUMBER(FIND("Estoque - Tratores",C1215)),"Tratores",
IF(ISNUMBER(FIND("Estoque - Máquinas pesadas",C1215)),"Máquinas pesadas",
IF(ISNUMBER(FIND("Estoque - Reboques",C1215)),"Reboques",
IF(C1215="Estoque","Estoque",
IF(AND(ISNUMBER(C1215),C1215&gt;1000,C1215&lt;2000),"Caminhões",
IF(AND(ISNUMBER(C1215),C1215&gt;2000,C1215&lt;3000),"Tratores",
IF(AND(ISNUMBER(C1215),C1215&gt;3000,C1215&lt;4000),"Carregadeiras",
IF(AND(ISNUMBER(C1215),C1215&gt;4000,C1215&lt;5000),"Máquinas pesadas",
IF(AND(ISNUMBER(C1215),C1215&gt;5000,C1215&lt;6000),"Colhedoras",
IF(AND(ISNUMBER(C1215),C1215&gt;7000,C1215&lt;8000),"Irrigação",
IF(AND(ISNUMBER(C1215),C1215&gt;8000,C1215&lt;9000),"Reboques",IF(AND(ISNUMBER(C1215),C1215&gt;0,C1215&lt;1000),"Veic. Leves","")))))))))))))))))))))</f>
        <v>Tratores</v>
      </c>
      <c r="B1215" s="8"/>
      <c r="C1215" s="2">
        <v>2030</v>
      </c>
      <c r="D1215" s="2">
        <v>46015</v>
      </c>
      <c r="E1215" s="3" t="s">
        <v>19999</v>
      </c>
      <c r="F1215" s="14" t="str">
        <f>IF(ISBLANK(K1215), "Apenas Solicitação", "Tem OC")</f>
        <v>Tem OC</v>
      </c>
      <c r="G1215" s="2">
        <v>2</v>
      </c>
      <c r="H1215" s="37">
        <f>G1215-I1215</f>
        <v>0</v>
      </c>
      <c r="I1215" s="38">
        <v>2</v>
      </c>
      <c r="J1215" s="4">
        <v>45796</v>
      </c>
      <c r="K1215" s="180">
        <v>45804</v>
      </c>
      <c r="L1215" s="3" t="s">
        <v>20166</v>
      </c>
      <c r="M1215" s="44" t="str">
        <f ca="1">IF(OR(N1215="", N1215=0), "", IF(N1215&gt;TODAY(), "No prazo", "Atrasado"))</f>
        <v>Atrasado</v>
      </c>
      <c r="N1215" s="44">
        <f>IFERROR(K1215 + VALUE(LEFT(L1215, FIND(" ", L1215) - 1)), "")</f>
        <v>45808</v>
      </c>
      <c r="O1215" s="3">
        <f>IF(_xlfn.DAYS(K1215,J1215)&lt;0, "Aguardando OC", _xlfn.DAYS(K1215,J1215))</f>
        <v>8</v>
      </c>
      <c r="P1215" s="14">
        <v>403473</v>
      </c>
      <c r="Q1215" s="12"/>
      <c r="R1215" s="14">
        <v>168234</v>
      </c>
      <c r="S1215" s="2">
        <v>221</v>
      </c>
      <c r="T1215" s="65" t="s">
        <v>1029</v>
      </c>
      <c r="U1215" s="21">
        <v>35.14</v>
      </c>
      <c r="V1215" s="2">
        <v>3465</v>
      </c>
      <c r="W1215" s="47" t="str">
        <f>IFERROR(VLOOKUP(V1215, Fornecedores!A:C, 3, FALSE), "")</f>
        <v>MAQNELSON AGRICOLA L</v>
      </c>
      <c r="X1215" s="43" t="str">
        <f>IFERROR(VLOOKUP(V1215, Fornecedores!A:E, 5, FALSE), "")</f>
        <v>Itumbiara</v>
      </c>
      <c r="Y1215" s="43" t="str">
        <f>IFERROR(VLOOKUP(V1215, Fornecedores!A:F, 6, FALSE), "")</f>
        <v>GO</v>
      </c>
      <c r="Z1215" s="14" t="str">
        <f>IF(H1215=0, "Pedido entregue!", "Pendente")</f>
        <v>Pedido entregue!</v>
      </c>
      <c r="AA1215" s="59"/>
      <c r="AB1215" s="58" t="str">
        <f>IF(Z1215="Pedido Entregue!", IF(AA1215=1, "Retirado do Almoxarifado", IF(AA1215=2, "Material devolvido", "Aguardando retirada")), IF(Z1215="Pendente", "Entrega pendente", ""))</f>
        <v>Aguardando retirada</v>
      </c>
      <c r="AC1215" s="18">
        <v>1</v>
      </c>
      <c r="AD1215" s="18">
        <f>AC1215/SUMIF($P:$P,P1215,$AC:$AC)</f>
        <v>1</v>
      </c>
      <c r="AE1215" s="18">
        <f>IF(R1215=0,0,AC1215/SUMIF($R:$R,R1215,$AC:$AC))</f>
        <v>4.7619047619047616E-2</v>
      </c>
      <c r="AF1215" s="18">
        <f>IF(R1215=0,1,0)</f>
        <v>0</v>
      </c>
      <c r="AH1215" t="str">
        <f>TEXT(J1215,"MMMM")</f>
        <v>maio</v>
      </c>
    </row>
    <row r="1216" spans="1:34" ht="12.75" hidden="1" customHeight="1" x14ac:dyDescent="0.25">
      <c r="A1216" s="90" t="str">
        <f>IF(C1216="Oficina Diversos","Oficina Geral",
IF(ISNUMBER(FIND("Estoque - Colhedoras",C1216)),"Colhedoras",IF(ISNUMBER(FIND("Caldeiraria",C1216)),"Caldeiraria",IF(ISNUMBER(FIND("Borracharia",C1216)),"Borracharia",IF(ISNUMBER(FIND("Lubrificação",C1216)),"Lubrificação",
IF(ISNUMBER(FIND("Estoque - Carregadeiras",C1216)),"Carregadeiras",IF(ISNUMBER(FIND("Estoque - Veic. Leves",C1216)),"Veic. Leves",
IF(ISNUMBER(FIND("Estoque - Caminhões",C1216)),"Caminhões",IF(ISNUMBER(FIND("Estoque - Transbordos",C1216)),"Transbordos",
IF(ISNUMBER(FIND("Estoque - Tratores",C1216)),"Tratores",
IF(ISNUMBER(FIND("Estoque - Máquinas pesadas",C1216)),"Máquinas pesadas",
IF(ISNUMBER(FIND("Estoque - Reboques",C1216)),"Reboques",
IF(C1216="Estoque","Estoque",
IF(AND(ISNUMBER(C1216),C1216&gt;1000,C1216&lt;2000),"Caminhões",
IF(AND(ISNUMBER(C1216),C1216&gt;2000,C1216&lt;3000),"Tratores",
IF(AND(ISNUMBER(C1216),C1216&gt;3000,C1216&lt;4000),"Carregadeiras",
IF(AND(ISNUMBER(C1216),C1216&gt;4000,C1216&lt;5000),"Máquinas pesadas",
IF(AND(ISNUMBER(C1216),C1216&gt;5000,C1216&lt;6000),"Colhedoras",
IF(AND(ISNUMBER(C1216),C1216&gt;7000,C1216&lt;8000),"Irrigação",
IF(AND(ISNUMBER(C1216),C1216&gt;8000,C1216&lt;9000),"Reboques",IF(AND(ISNUMBER(C1216),C1216&gt;0,C1216&lt;1000),"Veic. Leves","")))))))))))))))))))))</f>
        <v>Tratores</v>
      </c>
      <c r="B1216" s="80"/>
      <c r="C1216" s="2">
        <v>2030</v>
      </c>
      <c r="D1216" s="2">
        <v>46055</v>
      </c>
      <c r="E1216" s="10" t="s">
        <v>617</v>
      </c>
      <c r="F1216" s="14" t="str">
        <f>IF(ISBLANK(K1216), "Apenas Solicitação", "Tem OC")</f>
        <v>Tem OC</v>
      </c>
      <c r="G1216" s="2">
        <v>5</v>
      </c>
      <c r="H1216" s="37">
        <f>G1216-I1216</f>
        <v>0</v>
      </c>
      <c r="I1216" s="38">
        <v>5</v>
      </c>
      <c r="J1216" s="4">
        <v>45699</v>
      </c>
      <c r="K1216" s="180">
        <v>45705</v>
      </c>
      <c r="L1216" s="4"/>
      <c r="M1216" s="44"/>
      <c r="N1216" s="44" t="str">
        <f>IFERROR(K1216 + VALUE(LEFT(L1216, FIND(" ", L1216) - 1)), "")</f>
        <v/>
      </c>
      <c r="O1216" s="3">
        <f>IF(_xlfn.DAYS(K1216,J1216)&lt;0, "Aguardando OC", _xlfn.DAYS(K1216,J1216))</f>
        <v>6</v>
      </c>
      <c r="P1216" s="14">
        <v>392090</v>
      </c>
      <c r="Q1216" s="169">
        <v>1127366</v>
      </c>
      <c r="R1216" s="14">
        <v>164322</v>
      </c>
      <c r="S1216" s="2">
        <v>696</v>
      </c>
      <c r="T1216" s="65" t="s">
        <v>77</v>
      </c>
      <c r="U1216" s="21">
        <v>19.18</v>
      </c>
      <c r="V1216" s="2">
        <v>3465</v>
      </c>
      <c r="W1216" s="47" t="str">
        <f>IFERROR(VLOOKUP(V1216, Fornecedores!A:C, 3, FALSE), "")</f>
        <v>MAQNELSON AGRICOLA L</v>
      </c>
      <c r="X1216" s="43" t="str">
        <f>IFERROR(VLOOKUP(V1216, Fornecedores!A:E, 5, FALSE), "")</f>
        <v>Itumbiara</v>
      </c>
      <c r="Y1216" s="43" t="str">
        <f>IFERROR(VLOOKUP(V1216, Fornecedores!A:F, 6, FALSE), "")</f>
        <v>GO</v>
      </c>
      <c r="Z1216" s="14" t="str">
        <f>IF(H1216=0, "Pedido entregue!", "Pendente")</f>
        <v>Pedido entregue!</v>
      </c>
      <c r="AA1216" s="59">
        <v>1</v>
      </c>
      <c r="AB1216" s="58" t="str">
        <f>IF(Z1216="Pedido Entregue!", IF(AA1216=1, "Retirado do Almoxarifado", IF(AA1216=2, "Material devolvido", "Aguardando retirada")), IF(Z1216="Pendente", "Entrega pendente", ""))</f>
        <v>Retirado do Almoxarifado</v>
      </c>
      <c r="AC1216" s="18">
        <v>1</v>
      </c>
      <c r="AD1216" s="18">
        <f>AC1216/SUMIF($P:$P,P1216,$AC:$AC)</f>
        <v>1</v>
      </c>
      <c r="AE1216" s="18">
        <f>IF(R1216=0,0,AC1216/SUMIF($R:$R,R1216,$AC:$AC))</f>
        <v>3.2258064516129031E-2</v>
      </c>
      <c r="AF1216" s="18">
        <f>IF(R1216=0,1,0)</f>
        <v>0</v>
      </c>
      <c r="AG1216" s="18">
        <f>IF(R1216=0,#REF!-J1216,0)</f>
        <v>0</v>
      </c>
      <c r="AH1216" t="str">
        <f>TEXT(J1216,"MMMM")</f>
        <v>fevereiro</v>
      </c>
    </row>
    <row r="1217" spans="1:34" ht="12.75" hidden="1" customHeight="1" x14ac:dyDescent="0.25">
      <c r="A1217" s="90" t="str">
        <f>IF(C1217="Oficina Diversos","Oficina Geral",
IF(ISNUMBER(FIND("Estoque - Colhedoras",C1217)),"Colhedoras",IF(ISNUMBER(FIND("Caldeiraria",C1217)),"Caldeiraria",IF(ISNUMBER(FIND("Borracharia",C1217)),"Borracharia",IF(ISNUMBER(FIND("Lubrificação",C1217)),"Lubrificação",
IF(ISNUMBER(FIND("Estoque - Carregadeiras",C1217)),"Carregadeiras",IF(ISNUMBER(FIND("Estoque - Veic. Leves",C1217)),"Veic. Leves",
IF(ISNUMBER(FIND("Estoque - Caminhões",C1217)),"Caminhões",IF(ISNUMBER(FIND("Estoque - Transbordos",C1217)),"Transbordos",
IF(ISNUMBER(FIND("Estoque - Tratores",C1217)),"Tratores",
IF(ISNUMBER(FIND("Estoque - Máquinas pesadas",C1217)),"Máquinas pesadas",
IF(ISNUMBER(FIND("Estoque - Reboques",C1217)),"Reboques",
IF(C1217="Estoque","Estoque",
IF(AND(ISNUMBER(C1217),C1217&gt;1000,C1217&lt;2000),"Caminhões",
IF(AND(ISNUMBER(C1217),C1217&gt;2000,C1217&lt;3000),"Tratores",
IF(AND(ISNUMBER(C1217),C1217&gt;3000,C1217&lt;4000),"Carregadeiras",
IF(AND(ISNUMBER(C1217),C1217&gt;4000,C1217&lt;5000),"Máquinas pesadas",
IF(AND(ISNUMBER(C1217),C1217&gt;5000,C1217&lt;6000),"Colhedoras",
IF(AND(ISNUMBER(C1217),C1217&gt;7000,C1217&lt;8000),"Irrigação",
IF(AND(ISNUMBER(C1217),C1217&gt;8000,C1217&lt;9000),"Reboques",IF(AND(ISNUMBER(C1217),C1217&gt;0,C1217&lt;1000),"Veic. Leves","")))))))))))))))))))))</f>
        <v>Tratores</v>
      </c>
      <c r="B1217" s="215"/>
      <c r="C1217" s="223">
        <v>2037</v>
      </c>
      <c r="D1217" s="2">
        <v>46062</v>
      </c>
      <c r="E1217" s="3" t="s">
        <v>20324</v>
      </c>
      <c r="F1217" s="101" t="str">
        <f>IF(ISBLANK(K1217), "Apenas Solicitação", "Tem OC")</f>
        <v>Tem OC</v>
      </c>
      <c r="G1217" s="2">
        <v>2</v>
      </c>
      <c r="H1217" s="102">
        <f>G1217-I1217</f>
        <v>0</v>
      </c>
      <c r="I1217" s="103">
        <v>2</v>
      </c>
      <c r="J1217" s="4">
        <v>45814</v>
      </c>
      <c r="K1217" s="180">
        <v>45826</v>
      </c>
      <c r="L1217" s="3" t="s">
        <v>20152</v>
      </c>
      <c r="M1217" s="104" t="str">
        <f ca="1">IF(OR(N1217="", N1217=0), "", IF(N1217&gt;TODAY(), "No prazo", "Atrasado"))</f>
        <v>Atrasado</v>
      </c>
      <c r="N1217" s="104">
        <f>IFERROR(K1217 + VALUE(LEFT(L1217, FIND(" ", L1217) - 1)), "")</f>
        <v>45827</v>
      </c>
      <c r="O1217" s="105">
        <f>IF(_xlfn.DAYS(K1217,J1217)&lt;0, "Aguardando OC", _xlfn.DAYS(K1217,J1217))</f>
        <v>12</v>
      </c>
      <c r="P1217" s="14">
        <v>406355</v>
      </c>
      <c r="Q1217" s="12"/>
      <c r="R1217" s="14">
        <v>169372</v>
      </c>
      <c r="S1217" s="2">
        <v>221</v>
      </c>
      <c r="T1217" s="65" t="s">
        <v>1029</v>
      </c>
      <c r="U1217" s="21">
        <v>22.6</v>
      </c>
      <c r="V1217" s="2">
        <v>13341</v>
      </c>
      <c r="W1217" s="117" t="str">
        <f>IFERROR(VLOOKUP(V1217, Fornecedores!A:C, 3, FALSE), "")</f>
        <v>DISMA DISTRIBUIDORA</v>
      </c>
      <c r="X1217" s="105" t="str">
        <f>IFERROR(VLOOKUP(V1217, Fornecedores!A:E, 5, FALSE), "")</f>
        <v>Araçatuba</v>
      </c>
      <c r="Y1217" s="105" t="str">
        <f>IFERROR(VLOOKUP(V1217, Fornecedores!A:F, 6, FALSE), "")</f>
        <v>SP</v>
      </c>
      <c r="Z1217" s="101" t="str">
        <f>IF(H1217=0, "Pedido entregue!", "Pendente")</f>
        <v>Pedido entregue!</v>
      </c>
      <c r="AA1217" s="119"/>
      <c r="AB1217" s="132" t="str">
        <f>IF(Z1217="Pedido Entregue!", IF(AA1217=1, "Retirado do Almoxarifado", IF(AA1217=2, "Material devolvido", "Aguardando retirada")), IF(Z1217="Pendente", "Entrega pendente", ""))</f>
        <v>Aguardando retirada</v>
      </c>
      <c r="AC1217" s="18">
        <v>1</v>
      </c>
      <c r="AD1217" s="18">
        <f>AC1217/SUMIF($P:$P,P1217,$AC:$AC)</f>
        <v>1</v>
      </c>
      <c r="AE1217" s="18">
        <f>IF(R1217=0,0,AC1217/SUMIF($R:$R,R1217,$AC:$AC))</f>
        <v>3.8461538461538464E-2</v>
      </c>
      <c r="AF1217" s="18">
        <f>IF(R1217=0,1,0)</f>
        <v>0</v>
      </c>
      <c r="AH1217" t="str">
        <f>TEXT(J1217,"MMMM")</f>
        <v>junho</v>
      </c>
    </row>
    <row r="1218" spans="1:34" ht="12.75" hidden="1" customHeight="1" x14ac:dyDescent="0.25">
      <c r="A1218" s="90" t="str">
        <f>IF(C1218="Oficina Diversos","Oficina Geral",
IF(ISNUMBER(FIND("Estoque - Colhedoras",C1218)),"Colhedoras",IF(ISNUMBER(FIND("Caldeiraria",C1218)),"Caldeiraria",IF(ISNUMBER(FIND("Borracharia",C1218)),"Borracharia",IF(ISNUMBER(FIND("Lubrificação",C1218)),"Lubrificação",
IF(ISNUMBER(FIND("Estoque - Carregadeiras",C1218)),"Carregadeiras",IF(ISNUMBER(FIND("Estoque - Veic. Leves",C1218)),"Veic. Leves",
IF(ISNUMBER(FIND("Estoque - Caminhões",C1218)),"Caminhões",IF(ISNUMBER(FIND("Estoque - Transbordos",C1218)),"Transbordos",
IF(ISNUMBER(FIND("Estoque - Tratores",C1218)),"Tratores",
IF(ISNUMBER(FIND("Estoque - Máquinas pesadas",C1218)),"Máquinas pesadas",
IF(ISNUMBER(FIND("Estoque - Reboques",C1218)),"Reboques",
IF(C1218="Estoque","Estoque",
IF(AND(ISNUMBER(C1218),C1218&gt;1000,C1218&lt;2000),"Caminhões",
IF(AND(ISNUMBER(C1218),C1218&gt;2000,C1218&lt;3000),"Tratores",
IF(AND(ISNUMBER(C1218),C1218&gt;3000,C1218&lt;4000),"Carregadeiras",
IF(AND(ISNUMBER(C1218),C1218&gt;4000,C1218&lt;5000),"Máquinas pesadas",
IF(AND(ISNUMBER(C1218),C1218&gt;5000,C1218&lt;6000),"Colhedoras",
IF(AND(ISNUMBER(C1218),C1218&gt;7000,C1218&lt;8000),"Irrigação",
IF(AND(ISNUMBER(C1218),C1218&gt;8000,C1218&lt;9000),"Reboques",IF(AND(ISNUMBER(C1218),C1218&gt;0,C1218&lt;1000),"Veic. Leves","")))))))))))))))))))))</f>
        <v>Caminhões</v>
      </c>
      <c r="B1218" s="211"/>
      <c r="C1218" s="113">
        <v>1023</v>
      </c>
      <c r="D1218" s="113">
        <v>46067</v>
      </c>
      <c r="E1218" s="105" t="s">
        <v>20442</v>
      </c>
      <c r="F1218" s="101" t="str">
        <f>IF(ISBLANK(K1218), "Apenas Solicitação", "Tem OC")</f>
        <v>Tem OC</v>
      </c>
      <c r="G1218" s="2">
        <v>1</v>
      </c>
      <c r="H1218" s="102">
        <f>G1218-I1218</f>
        <v>0</v>
      </c>
      <c r="I1218" s="103">
        <v>1</v>
      </c>
      <c r="J1218" s="4">
        <v>45821</v>
      </c>
      <c r="K1218" s="180">
        <v>45831</v>
      </c>
      <c r="L1218" s="49"/>
      <c r="M1218" s="104" t="str">
        <f ca="1">IF(OR(N1218="", N1218=0), "", IF(N1218&gt;TODAY(), "No prazo", "Atrasado"))</f>
        <v/>
      </c>
      <c r="N1218" s="104" t="str">
        <f>IFERROR(K1218 + VALUE(LEFT(L1218, FIND(" ", L1218) - 1)), "")</f>
        <v/>
      </c>
      <c r="O1218" s="105">
        <f>IF(_xlfn.DAYS(K1218,J1218)&lt;0, "Aguardando OC", _xlfn.DAYS(K1218,J1218))</f>
        <v>10</v>
      </c>
      <c r="P1218" s="14">
        <v>407571</v>
      </c>
      <c r="Q1218" s="12"/>
      <c r="R1218" s="14">
        <v>169645</v>
      </c>
      <c r="S1218" s="2">
        <v>221</v>
      </c>
      <c r="T1218" s="65" t="s">
        <v>1029</v>
      </c>
      <c r="U1218" s="21">
        <v>101.73</v>
      </c>
      <c r="V1218" s="2">
        <v>2528</v>
      </c>
      <c r="W1218" s="117" t="str">
        <f>IFERROR(VLOOKUP(V1218, Fornecedores!A:C, 3, FALSE), "")</f>
        <v xml:space="preserve">REDIESEL            </v>
      </c>
      <c r="X1218" s="105" t="str">
        <f>IFERROR(VLOOKUP(V1218, Fornecedores!A:E, 5, FALSE), "")</f>
        <v>Jaboatão dos Guararapes</v>
      </c>
      <c r="Y1218" s="105" t="str">
        <f>IFERROR(VLOOKUP(V1218, Fornecedores!A:F, 6, FALSE), "")</f>
        <v>PE</v>
      </c>
      <c r="Z1218" s="101" t="str">
        <f>IF(H1218=0, "Pedido entregue!", "Pendente")</f>
        <v>Pedido entregue!</v>
      </c>
      <c r="AA1218" s="119"/>
      <c r="AB1218" s="132" t="str">
        <f>IF(Z1218="Pedido Entregue!", IF(AA1218=1, "Retirado do Almoxarifado", IF(AA1218=2, "Material devolvido", "Aguardando retirada")), IF(Z1218="Pendente", "Entrega pendente", ""))</f>
        <v>Aguardando retirada</v>
      </c>
      <c r="AC1218" s="18">
        <v>1</v>
      </c>
      <c r="AD1218" s="18">
        <f>AC1218/SUMIF($P:$P,P1218,$AC:$AC)</f>
        <v>1</v>
      </c>
      <c r="AE1218" s="18">
        <f>IF(R1218=0,0,AC1218/SUMIF($R:$R,R1218,$AC:$AC))</f>
        <v>0.2</v>
      </c>
      <c r="AF1218" s="18">
        <f>IF(R1218=0,1,0)</f>
        <v>0</v>
      </c>
      <c r="AH1218" t="str">
        <f>TEXT(J1218,"MMMM")</f>
        <v>junho</v>
      </c>
    </row>
    <row r="1219" spans="1:34" ht="12.75" hidden="1" customHeight="1" x14ac:dyDescent="0.25">
      <c r="A1219" s="90" t="str">
        <f>IF(C1219="Oficina Diversos","Oficina Geral",
IF(ISNUMBER(FIND("Estoque - Colhedoras",C1219)),"Colhedoras",IF(ISNUMBER(FIND("Caldeiraria",C1219)),"Caldeiraria",IF(ISNUMBER(FIND("Borracharia",C1219)),"Borracharia",IF(ISNUMBER(FIND("Lubrificação",C1219)),"Lubrificação",
IF(ISNUMBER(FIND("Estoque - Carregadeiras",C1219)),"Carregadeiras",IF(ISNUMBER(FIND("Estoque - Veic. Leves",C1219)),"Veic. Leves",
IF(ISNUMBER(FIND("Estoque - Caminhões",C1219)),"Caminhões",IF(ISNUMBER(FIND("Estoque - Transbordos",C1219)),"Transbordos",
IF(ISNUMBER(FIND("Estoque - Tratores",C1219)),"Tratores",
IF(ISNUMBER(FIND("Estoque - Máquinas pesadas",C1219)),"Máquinas pesadas",
IF(ISNUMBER(FIND("Estoque - Reboques",C1219)),"Reboques",
IF(C1219="Estoque","Estoque",
IF(AND(ISNUMBER(C1219),C1219&gt;1000,C1219&lt;2000),"Caminhões",
IF(AND(ISNUMBER(C1219),C1219&gt;2000,C1219&lt;3000),"Tratores",
IF(AND(ISNUMBER(C1219),C1219&gt;3000,C1219&lt;4000),"Carregadeiras",
IF(AND(ISNUMBER(C1219),C1219&gt;4000,C1219&lt;5000),"Máquinas pesadas",
IF(AND(ISNUMBER(C1219),C1219&gt;5000,C1219&lt;6000),"Colhedoras",
IF(AND(ISNUMBER(C1219),C1219&gt;7000,C1219&lt;8000),"Irrigação",
IF(AND(ISNUMBER(C1219),C1219&gt;8000,C1219&lt;9000),"Reboques",IF(AND(ISNUMBER(C1219),C1219&gt;0,C1219&lt;1000),"Veic. Leves","")))))))))))))))))))))</f>
        <v>Caminhões</v>
      </c>
      <c r="B1219" s="111"/>
      <c r="C1219" s="113">
        <v>1097</v>
      </c>
      <c r="D1219" s="2">
        <v>46168</v>
      </c>
      <c r="E1219" s="3" t="s">
        <v>20863</v>
      </c>
      <c r="F1219" s="101" t="str">
        <f>IF(ISBLANK(K1219), "Apenas Solicitação", "Tem OC")</f>
        <v>Tem OC</v>
      </c>
      <c r="G1219" s="2">
        <v>2</v>
      </c>
      <c r="H1219" s="102">
        <f>G1219-I1219</f>
        <v>0</v>
      </c>
      <c r="I1219" s="103">
        <v>2</v>
      </c>
      <c r="J1219" s="4">
        <v>45834</v>
      </c>
      <c r="K1219" s="180">
        <v>45842</v>
      </c>
      <c r="L1219" s="3" t="s">
        <v>20151</v>
      </c>
      <c r="M1219" s="104" t="str">
        <f ca="1">IF(OR(N1219="", N1219=0), "", IF(N1219&gt;TODAY(), "No prazo", "Atrasado"))</f>
        <v>Atrasado</v>
      </c>
      <c r="N1219" s="104">
        <f>IFERROR(K1219 + VALUE(LEFT(L1219, FIND(" ", L1219) - 1)), "")</f>
        <v>45842</v>
      </c>
      <c r="O1219" s="105">
        <f>IF(_xlfn.DAYS(K1219,J1219)&lt;0, "Aguardando OC", _xlfn.DAYS(K1219,J1219))</f>
        <v>8</v>
      </c>
      <c r="P1219" s="14">
        <v>409107</v>
      </c>
      <c r="Q1219" s="12"/>
      <c r="R1219" s="14">
        <v>170419</v>
      </c>
      <c r="S1219" s="2">
        <v>221</v>
      </c>
      <c r="T1219" s="65" t="s">
        <v>1029</v>
      </c>
      <c r="U1219" s="21">
        <v>358.81</v>
      </c>
      <c r="V1219" s="2">
        <v>2528</v>
      </c>
      <c r="W1219" s="117" t="str">
        <f>IFERROR(VLOOKUP(V1219, Fornecedores!A:C, 3, FALSE), "")</f>
        <v xml:space="preserve">REDIESEL            </v>
      </c>
      <c r="X1219" s="105" t="str">
        <f>IFERROR(VLOOKUP(V1219, Fornecedores!A:E, 5, FALSE), "")</f>
        <v>Jaboatão dos Guararapes</v>
      </c>
      <c r="Y1219" s="105" t="str">
        <f>IFERROR(VLOOKUP(V1219, Fornecedores!A:F, 6, FALSE), "")</f>
        <v>PE</v>
      </c>
      <c r="Z1219" s="101" t="str">
        <f>IF(H1219=0, "Pedido entregue!", "Pendente")</f>
        <v>Pedido entregue!</v>
      </c>
      <c r="AA1219" s="119"/>
      <c r="AB1219" s="132" t="str">
        <f>IF(Z1219="Pedido Entregue!", IF(AA1219=1, "Retirado do Almoxarifado", IF(AA1219=2, "Material devolvido", "Aguardando retirada")), IF(Z1219="Pendente", "Entrega pendente", ""))</f>
        <v>Aguardando retirada</v>
      </c>
      <c r="AC1219" s="18">
        <v>1</v>
      </c>
      <c r="AD1219" s="18">
        <f>AC1219/SUMIF($P:$P,P1219,$AC:$AC)</f>
        <v>1</v>
      </c>
      <c r="AE1219" s="18">
        <f>IF(R1219=0,0,AC1219/SUMIF($R:$R,R1219,$AC:$AC))</f>
        <v>0.14285714285714285</v>
      </c>
      <c r="AF1219" s="18">
        <f>IF(R1219=0,1,0)</f>
        <v>0</v>
      </c>
      <c r="AH1219" t="str">
        <f>TEXT(J1219,"MMMM")</f>
        <v>junho</v>
      </c>
    </row>
    <row r="1220" spans="1:34" ht="12.75" hidden="1" customHeight="1" x14ac:dyDescent="0.25">
      <c r="A1220" s="90" t="str">
        <f>IF(C1220="Oficina Diversos","Oficina Geral",
IF(ISNUMBER(FIND("Estoque - Colhedoras",C1220)),"Colhedoras",IF(ISNUMBER(FIND("Caldeiraria",C1220)),"Caldeiraria",IF(ISNUMBER(FIND("Borracharia",C1220)),"Borracharia",IF(ISNUMBER(FIND("Lubrificação",C1220)),"Lubrificação",
IF(ISNUMBER(FIND("Estoque - Carregadeiras",C1220)),"Carregadeiras",IF(ISNUMBER(FIND("Estoque - Veic. Leves",C1220)),"Veic. Leves",
IF(ISNUMBER(FIND("Estoque - Caminhões",C1220)),"Caminhões",IF(ISNUMBER(FIND("Estoque - Transbordos",C1220)),"Transbordos",
IF(ISNUMBER(FIND("Estoque - Tratores",C1220)),"Tratores",
IF(ISNUMBER(FIND("Estoque - Máquinas pesadas",C1220)),"Máquinas pesadas",
IF(ISNUMBER(FIND("Estoque - Reboques",C1220)),"Reboques",
IF(C1220="Estoque","Estoque",
IF(AND(ISNUMBER(C1220),C1220&gt;1000,C1220&lt;2000),"Caminhões",
IF(AND(ISNUMBER(C1220),C1220&gt;2000,C1220&lt;3000),"Tratores",
IF(AND(ISNUMBER(C1220),C1220&gt;3000,C1220&lt;4000),"Carregadeiras",
IF(AND(ISNUMBER(C1220),C1220&gt;4000,C1220&lt;5000),"Máquinas pesadas",
IF(AND(ISNUMBER(C1220),C1220&gt;5000,C1220&lt;6000),"Colhedoras",
IF(AND(ISNUMBER(C1220),C1220&gt;7000,C1220&lt;8000),"Irrigação",
IF(AND(ISNUMBER(C1220),C1220&gt;8000,C1220&lt;9000),"Reboques",IF(AND(ISNUMBER(C1220),C1220&gt;0,C1220&lt;1000),"Veic. Leves","")))))))))))))))))))))</f>
        <v>Caminhões</v>
      </c>
      <c r="B1220" s="26"/>
      <c r="C1220" s="2">
        <v>1046</v>
      </c>
      <c r="D1220" s="2">
        <v>46203</v>
      </c>
      <c r="E1220" s="3" t="s">
        <v>323</v>
      </c>
      <c r="F1220" s="14" t="str">
        <f>IF(ISBLANK(K1220), "Apenas Solicitação", "Tem OC")</f>
        <v>Tem OC</v>
      </c>
      <c r="G1220" s="2">
        <v>1</v>
      </c>
      <c r="H1220" s="37">
        <f>G1220-I1220</f>
        <v>0</v>
      </c>
      <c r="I1220" s="38">
        <v>1</v>
      </c>
      <c r="J1220" s="4">
        <v>45743</v>
      </c>
      <c r="K1220" s="180">
        <v>45756</v>
      </c>
      <c r="L1220" s="3"/>
      <c r="M1220" s="44"/>
      <c r="N1220" s="44" t="str">
        <f>IFERROR(K1220 + VALUE(LEFT(L1220, FIND(" ", L1220) - 1)), "")</f>
        <v/>
      </c>
      <c r="O1220" s="3">
        <f>IF(_xlfn.DAYS(K1220,J1220)&lt;0, "Aguardando OC", _xlfn.DAYS(K1220,J1220))</f>
        <v>13</v>
      </c>
      <c r="P1220" s="14">
        <v>397297</v>
      </c>
      <c r="Q1220" s="169">
        <v>1139812</v>
      </c>
      <c r="R1220" s="14">
        <v>165960</v>
      </c>
      <c r="S1220" s="2">
        <v>689</v>
      </c>
      <c r="T1220" s="65" t="s">
        <v>65</v>
      </c>
      <c r="U1220" s="21">
        <v>100</v>
      </c>
      <c r="V1220" s="2">
        <v>2097</v>
      </c>
      <c r="W1220" s="47" t="str">
        <f>IFERROR(VLOOKUP(V1220, Fornecedores!A:C, 3, FALSE), "")</f>
        <v xml:space="preserve">CAUPECAS            </v>
      </c>
      <c r="X1220" s="43" t="str">
        <f>IFERROR(VLOOKUP(V1220, Fornecedores!A:E, 5, FALSE), "")</f>
        <v>Recife</v>
      </c>
      <c r="Y1220" s="43" t="str">
        <f>IFERROR(VLOOKUP(V1220, Fornecedores!A:F, 6, FALSE), "")</f>
        <v>PE</v>
      </c>
      <c r="Z1220" s="14" t="str">
        <f>IF(H1220=0, "Pedido entregue!", "Pendente")</f>
        <v>Pedido entregue!</v>
      </c>
      <c r="AA1220" s="59">
        <v>1</v>
      </c>
      <c r="AB1220" s="58" t="str">
        <f>IF(Z1220="Pedido Entregue!", IF(AA1220=1, "Retirado do Almoxarifado", IF(AA1220=2, "Material devolvido", "Aguardando retirada")), IF(Z1220="Pendente", "Entrega pendente", ""))</f>
        <v>Retirado do Almoxarifado</v>
      </c>
      <c r="AC1220" s="18">
        <v>1</v>
      </c>
      <c r="AD1220" s="18">
        <f>AC1220/SUMIF($P:$P,P1220,$AC:$AC)</f>
        <v>1</v>
      </c>
      <c r="AE1220" s="18">
        <f>IF(R1220=0,0,AC1220/SUMIF($R:$R,R1220,$AC:$AC))</f>
        <v>0.5</v>
      </c>
      <c r="AF1220" s="18">
        <f>IF(R1220=0,1,0)</f>
        <v>0</v>
      </c>
      <c r="AG1220" s="18">
        <f>IF(R1220=0,#REF!-J1220,0)</f>
        <v>0</v>
      </c>
      <c r="AH1220" t="str">
        <f>TEXT(J1220,"MMMM")</f>
        <v>março</v>
      </c>
    </row>
    <row r="1221" spans="1:34" ht="12.75" hidden="1" customHeight="1" x14ac:dyDescent="0.25">
      <c r="A1221" s="90" t="str">
        <f>IF(C1221="Oficina Diversos","Oficina Geral",
IF(ISNUMBER(FIND("Estoque - Colhedoras",C1221)),"Colhedoras",IF(ISNUMBER(FIND("Caldeiraria",C1221)),"Caldeiraria",IF(ISNUMBER(FIND("Borracharia",C1221)),"Borracharia",IF(ISNUMBER(FIND("Lubrificação",C1221)),"Lubrificação",
IF(ISNUMBER(FIND("Estoque - Carregadeiras",C1221)),"Carregadeiras",IF(ISNUMBER(FIND("Estoque - Veic. Leves",C1221)),"Veic. Leves",
IF(ISNUMBER(FIND("Estoque - Caminhões",C1221)),"Caminhões",IF(ISNUMBER(FIND("Estoque - Transbordos",C1221)),"Transbordos",
IF(ISNUMBER(FIND("Estoque - Tratores",C1221)),"Tratores",
IF(ISNUMBER(FIND("Estoque - Máquinas pesadas",C1221)),"Máquinas pesadas",
IF(ISNUMBER(FIND("Estoque - Reboques",C1221)),"Reboques",
IF(C1221="Estoque","Estoque",
IF(AND(ISNUMBER(C1221),C1221&gt;1000,C1221&lt;2000),"Caminhões",
IF(AND(ISNUMBER(C1221),C1221&gt;2000,C1221&lt;3000),"Tratores",
IF(AND(ISNUMBER(C1221),C1221&gt;3000,C1221&lt;4000),"Carregadeiras",
IF(AND(ISNUMBER(C1221),C1221&gt;4000,C1221&lt;5000),"Máquinas pesadas",
IF(AND(ISNUMBER(C1221),C1221&gt;5000,C1221&lt;6000),"Colhedoras",
IF(AND(ISNUMBER(C1221),C1221&gt;7000,C1221&lt;8000),"Irrigação",
IF(AND(ISNUMBER(C1221),C1221&gt;8000,C1221&lt;9000),"Reboques",IF(AND(ISNUMBER(C1221),C1221&gt;0,C1221&lt;1000),"Veic. Leves","")))))))))))))))))))))</f>
        <v>Caminhões</v>
      </c>
      <c r="B1221" s="8"/>
      <c r="C1221" s="42">
        <v>1049</v>
      </c>
      <c r="D1221" s="42">
        <v>46203</v>
      </c>
      <c r="E1221" s="43" t="s">
        <v>323</v>
      </c>
      <c r="F1221" s="14" t="str">
        <f>IF(ISBLANK(K1221), "Apenas Solicitação", "Tem OC")</f>
        <v>Tem OC</v>
      </c>
      <c r="G1221" s="42">
        <v>1</v>
      </c>
      <c r="H1221" s="37">
        <f>G1221-I1221</f>
        <v>0</v>
      </c>
      <c r="I1221" s="38">
        <v>1</v>
      </c>
      <c r="J1221" s="44">
        <v>45779</v>
      </c>
      <c r="K1221" s="185">
        <v>45786</v>
      </c>
      <c r="L1221" s="3"/>
      <c r="M1221" s="44"/>
      <c r="N1221" s="44" t="str">
        <f>IFERROR(K1221 + VALUE(LEFT(L1221, FIND(" ", L1221) - 1)), "")</f>
        <v/>
      </c>
      <c r="O1221" s="3">
        <f>IF(_xlfn.DAYS(K1221,J1221)&lt;0, "Aguardando OC", _xlfn.DAYS(K1221,J1221))</f>
        <v>7</v>
      </c>
      <c r="P1221" s="191">
        <v>401166</v>
      </c>
      <c r="Q1221" s="56"/>
      <c r="R1221" s="191">
        <v>167374</v>
      </c>
      <c r="S1221" s="42">
        <v>221</v>
      </c>
      <c r="T1221" s="67" t="s">
        <v>1029</v>
      </c>
      <c r="U1221" s="45">
        <v>102</v>
      </c>
      <c r="V1221" s="42">
        <v>2097</v>
      </c>
      <c r="W1221" s="47" t="str">
        <f>IFERROR(VLOOKUP(V1221, Fornecedores!A:C, 3, FALSE), "")</f>
        <v xml:space="preserve">CAUPECAS            </v>
      </c>
      <c r="X1221" s="43" t="str">
        <f>IFERROR(VLOOKUP(V1221, Fornecedores!A:E, 5, FALSE), "")</f>
        <v>Recife</v>
      </c>
      <c r="Y1221" s="43" t="str">
        <f>IFERROR(VLOOKUP(V1221, Fornecedores!A:F, 6, FALSE), "")</f>
        <v>PE</v>
      </c>
      <c r="Z1221" s="14" t="str">
        <f>IF(H1221=0, "Pedido entregue!", "Pendente")</f>
        <v>Pedido entregue!</v>
      </c>
      <c r="AA1221" s="59">
        <v>1</v>
      </c>
      <c r="AB1221" s="58" t="str">
        <f>IF(Z1221="Pedido Entregue!", IF(AA1221=1, "Retirado do Almoxarifado", IF(AA1221=2, "Material devolvido", "Aguardando retirada")), IF(Z1221="Pendente", "Entrega pendente", ""))</f>
        <v>Retirado do Almoxarifado</v>
      </c>
      <c r="AC1221" s="18">
        <v>1</v>
      </c>
      <c r="AD1221" s="18">
        <f>AC1221/SUMIF($P:$P,P1221,$AC:$AC)</f>
        <v>1</v>
      </c>
      <c r="AE1221" s="18">
        <f>IF(R1221=0,0,AC1221/SUMIF($R:$R,R1221,$AC:$AC))</f>
        <v>1</v>
      </c>
      <c r="AF1221" s="18">
        <f>IF(R1221=0,1,0)</f>
        <v>0</v>
      </c>
      <c r="AG1221" s="18">
        <f>IF(R1221=0,#REF!-J1221,0)</f>
        <v>0</v>
      </c>
      <c r="AH1221" t="str">
        <f>TEXT(J1221,"MMMM")</f>
        <v>maio</v>
      </c>
    </row>
    <row r="1222" spans="1:34" ht="12.75" hidden="1" customHeight="1" x14ac:dyDescent="0.25">
      <c r="A1222" s="90" t="str">
        <f>IF(C1222="Oficina Diversos","Oficina Geral",
IF(ISNUMBER(FIND("Estoque - Colhedoras",C1222)),"Colhedoras",IF(ISNUMBER(FIND("Caldeiraria",C1222)),"Caldeiraria",IF(ISNUMBER(FIND("Borracharia",C1222)),"Borracharia",IF(ISNUMBER(FIND("Lubrificação",C1222)),"Lubrificação",
IF(ISNUMBER(FIND("Estoque - Carregadeiras",C1222)),"Carregadeiras",IF(ISNUMBER(FIND("Estoque - Veic. Leves",C1222)),"Veic. Leves",
IF(ISNUMBER(FIND("Estoque - Caminhões",C1222)),"Caminhões",IF(ISNUMBER(FIND("Estoque - Transbordos",C1222)),"Transbordos",
IF(ISNUMBER(FIND("Estoque - Tratores",C1222)),"Tratores",
IF(ISNUMBER(FIND("Estoque - Máquinas pesadas",C1222)),"Máquinas pesadas",
IF(ISNUMBER(FIND("Estoque - Reboques",C1222)),"Reboques",
IF(C1222="Estoque","Estoque",
IF(AND(ISNUMBER(C1222),C1222&gt;1000,C1222&lt;2000),"Caminhões",
IF(AND(ISNUMBER(C1222),C1222&gt;2000,C1222&lt;3000),"Tratores",
IF(AND(ISNUMBER(C1222),C1222&gt;3000,C1222&lt;4000),"Carregadeiras",
IF(AND(ISNUMBER(C1222),C1222&gt;4000,C1222&lt;5000),"Máquinas pesadas",
IF(AND(ISNUMBER(C1222),C1222&gt;5000,C1222&lt;6000),"Colhedoras",
IF(AND(ISNUMBER(C1222),C1222&gt;7000,C1222&lt;8000),"Irrigação",
IF(AND(ISNUMBER(C1222),C1222&gt;8000,C1222&lt;9000),"Reboques",IF(AND(ISNUMBER(C1222),C1222&gt;0,C1222&lt;1000),"Veic. Leves","")))))))))))))))))))))</f>
        <v>Caminhões</v>
      </c>
      <c r="B1222" s="39"/>
      <c r="C1222" s="2">
        <v>1045</v>
      </c>
      <c r="D1222" s="2">
        <v>46203</v>
      </c>
      <c r="E1222" s="3" t="s">
        <v>323</v>
      </c>
      <c r="F1222" s="14" t="str">
        <f>IF(ISBLANK(K1222), "Apenas Solicitação", "Tem OC")</f>
        <v>Tem OC</v>
      </c>
      <c r="G1222" s="2">
        <v>1</v>
      </c>
      <c r="H1222" s="37">
        <f>G1222-I1222</f>
        <v>0</v>
      </c>
      <c r="I1222" s="38">
        <v>1</v>
      </c>
      <c r="J1222" s="4">
        <v>45793</v>
      </c>
      <c r="K1222" s="180">
        <v>45797</v>
      </c>
      <c r="L1222" s="3"/>
      <c r="M1222" s="44"/>
      <c r="N1222" s="44" t="str">
        <f>IFERROR(K1222 + VALUE(LEFT(L1222, FIND(" ", L1222) - 1)), "")</f>
        <v/>
      </c>
      <c r="O1222" s="3">
        <f>IF(_xlfn.DAYS(K1222,J1222)&lt;0, "Aguardando OC", _xlfn.DAYS(K1222,J1222))</f>
        <v>4</v>
      </c>
      <c r="P1222" s="14">
        <v>403187</v>
      </c>
      <c r="Q1222" s="54"/>
      <c r="R1222" s="14">
        <v>167929</v>
      </c>
      <c r="S1222" s="42">
        <v>221</v>
      </c>
      <c r="T1222" s="67" t="s">
        <v>1029</v>
      </c>
      <c r="U1222" s="45">
        <v>62.96</v>
      </c>
      <c r="V1222" s="2">
        <v>2528</v>
      </c>
      <c r="W1222" s="47" t="str">
        <f>IFERROR(VLOOKUP(V1222, Fornecedores!A:C, 3, FALSE), "")</f>
        <v xml:space="preserve">REDIESEL            </v>
      </c>
      <c r="X1222" s="43" t="str">
        <f>IFERROR(VLOOKUP(V1222, Fornecedores!A:E, 5, FALSE), "")</f>
        <v>Jaboatão dos Guararapes</v>
      </c>
      <c r="Y1222" s="43" t="str">
        <f>IFERROR(VLOOKUP(V1222, Fornecedores!A:F, 6, FALSE), "")</f>
        <v>PE</v>
      </c>
      <c r="Z1222" s="14" t="str">
        <f>IF(H1222=0, "Pedido entregue!", "Pendente")</f>
        <v>Pedido entregue!</v>
      </c>
      <c r="AA1222" s="59">
        <v>1</v>
      </c>
      <c r="AB1222" s="58" t="str">
        <f>IF(Z1222="Pedido Entregue!", IF(AA1222=1, "Retirado do Almoxarifado", IF(AA1222=2, "Material devolvido", "Aguardando retirada")), IF(Z1222="Pendente", "Entrega pendente", ""))</f>
        <v>Retirado do Almoxarifado</v>
      </c>
      <c r="AC1222" s="18">
        <v>1</v>
      </c>
      <c r="AD1222" s="18">
        <f>AC1222/SUMIF($P:$P,P1222,$AC:$AC)</f>
        <v>1</v>
      </c>
      <c r="AE1222" s="18">
        <f>IF(R1222=0,0,AC1222/SUMIF($R:$R,R1222,$AC:$AC))</f>
        <v>1</v>
      </c>
      <c r="AF1222" s="18">
        <f>IF(R1222=0,1,0)</f>
        <v>0</v>
      </c>
      <c r="AH1222" t="str">
        <f>TEXT(J1222,"MMMM")</f>
        <v>maio</v>
      </c>
    </row>
    <row r="1223" spans="1:34" ht="12.75" hidden="1" customHeight="1" x14ac:dyDescent="0.25">
      <c r="A1223" s="90" t="str">
        <f>IF(C1223="Oficina Diversos","Oficina Geral",
IF(ISNUMBER(FIND("Estoque - Colhedoras",C1223)),"Colhedoras",IF(ISNUMBER(FIND("Caldeiraria",C1223)),"Caldeiraria",IF(ISNUMBER(FIND("Borracharia",C1223)),"Borracharia",IF(ISNUMBER(FIND("Lubrificação",C1223)),"Lubrificação",
IF(ISNUMBER(FIND("Estoque - Carregadeiras",C1223)),"Carregadeiras",IF(ISNUMBER(FIND("Estoque - Veic. Leves",C1223)),"Veic. Leves",
IF(ISNUMBER(FIND("Estoque - Caminhões",C1223)),"Caminhões",IF(ISNUMBER(FIND("Estoque - Transbordos",C1223)),"Transbordos",
IF(ISNUMBER(FIND("Estoque - Tratores",C1223)),"Tratores",
IF(ISNUMBER(FIND("Estoque - Máquinas pesadas",C1223)),"Máquinas pesadas",
IF(ISNUMBER(FIND("Estoque - Reboques",C1223)),"Reboques",
IF(C1223="Estoque","Estoque",
IF(AND(ISNUMBER(C1223),C1223&gt;1000,C1223&lt;2000),"Caminhões",
IF(AND(ISNUMBER(C1223),C1223&gt;2000,C1223&lt;3000),"Tratores",
IF(AND(ISNUMBER(C1223),C1223&gt;3000,C1223&lt;4000),"Carregadeiras",
IF(AND(ISNUMBER(C1223),C1223&gt;4000,C1223&lt;5000),"Máquinas pesadas",
IF(AND(ISNUMBER(C1223),C1223&gt;5000,C1223&lt;6000),"Colhedoras",
IF(AND(ISNUMBER(C1223),C1223&gt;7000,C1223&lt;8000),"Irrigação",
IF(AND(ISNUMBER(C1223),C1223&gt;8000,C1223&lt;9000),"Reboques",IF(AND(ISNUMBER(C1223),C1223&gt;0,C1223&lt;1000),"Veic. Leves","")))))))))))))))))))))</f>
        <v>Máquinas pesadas</v>
      </c>
      <c r="B1223" s="8"/>
      <c r="C1223" s="42">
        <v>4011</v>
      </c>
      <c r="D1223" s="42">
        <v>46314</v>
      </c>
      <c r="E1223" s="43" t="s">
        <v>19915</v>
      </c>
      <c r="F1223" s="14" t="str">
        <f>IF(ISBLANK(K1223), "Apenas Solicitação", "Tem OC")</f>
        <v>Tem OC</v>
      </c>
      <c r="G1223" s="42">
        <v>4</v>
      </c>
      <c r="H1223" s="37">
        <f>G1223-I1223</f>
        <v>0</v>
      </c>
      <c r="I1223" s="38">
        <v>4</v>
      </c>
      <c r="J1223" s="44">
        <v>45790</v>
      </c>
      <c r="K1223" s="185">
        <v>45792</v>
      </c>
      <c r="L1223" s="44"/>
      <c r="M1223" s="44"/>
      <c r="N1223" s="44" t="str">
        <f>IFERROR(K1223 + VALUE(LEFT(L1223, FIND(" ", L1223) - 1)), "")</f>
        <v/>
      </c>
      <c r="O1223" s="3">
        <f>IF(_xlfn.DAYS(K1223,J1223)&lt;0, "Aguardando OC", _xlfn.DAYS(K1223,J1223))</f>
        <v>2</v>
      </c>
      <c r="P1223" s="191">
        <v>402734</v>
      </c>
      <c r="Q1223" s="54"/>
      <c r="R1223" s="191">
        <v>167755</v>
      </c>
      <c r="S1223" s="49"/>
      <c r="T1223" s="153"/>
      <c r="U1223" s="45">
        <v>50</v>
      </c>
      <c r="V1223" s="42">
        <v>9863</v>
      </c>
      <c r="W1223" s="47" t="str">
        <f>IFERROR(VLOOKUP(V1223, Fornecedores!A:C, 3, FALSE), "")</f>
        <v>ITALPRATES</v>
      </c>
      <c r="X1223" s="43" t="str">
        <f>IFERROR(VLOOKUP(V1223, Fornecedores!A:E, 5, FALSE), "")</f>
        <v>São Paulo</v>
      </c>
      <c r="Y1223" s="43" t="str">
        <f>IFERROR(VLOOKUP(V1223, Fornecedores!A:F, 6, FALSE), "")</f>
        <v>SP</v>
      </c>
      <c r="Z1223" s="14" t="str">
        <f>IF(H1223=0, "Pedido entregue!", "Pendente")</f>
        <v>Pedido entregue!</v>
      </c>
      <c r="AA1223" s="59">
        <v>1</v>
      </c>
      <c r="AB1223" s="58" t="str">
        <f>IF(Z1223="Pedido Entregue!", IF(AA1223=1, "Retirado do Almoxarifado", IF(AA1223=2, "Material devolvido", "Aguardando retirada")), IF(Z1223="Pendente", "Entrega pendente", ""))</f>
        <v>Retirado do Almoxarifado</v>
      </c>
      <c r="AC1223" s="18">
        <v>1</v>
      </c>
      <c r="AD1223" s="18">
        <f>AC1223/SUMIF($P:$P,P1223,$AC:$AC)</f>
        <v>1</v>
      </c>
      <c r="AE1223" s="18">
        <f>IF(R1223=0,0,AC1223/SUMIF($R:$R,R1223,$AC:$AC))</f>
        <v>0.25</v>
      </c>
      <c r="AF1223" s="18">
        <f>IF(R1223=0,1,0)</f>
        <v>0</v>
      </c>
      <c r="AG1223" s="18">
        <f>IF(R1223=0,#REF!-J1223,0)</f>
        <v>0</v>
      </c>
      <c r="AH1223" t="str">
        <f>TEXT(J1223,"MMMM")</f>
        <v>maio</v>
      </c>
    </row>
    <row r="1224" spans="1:34" ht="12.75" hidden="1" customHeight="1" x14ac:dyDescent="0.25">
      <c r="A1224" s="90" t="str">
        <f>IF(C1224="Oficina Diversos","Oficina Geral",
IF(ISNUMBER(FIND("Estoque - Colhedoras",C1224)),"Colhedoras",IF(ISNUMBER(FIND("Caldeiraria",C1224)),"Caldeiraria",IF(ISNUMBER(FIND("Borracharia",C1224)),"Borracharia",IF(ISNUMBER(FIND("Lubrificação",C1224)),"Lubrificação",
IF(ISNUMBER(FIND("Estoque - Carregadeiras",C1224)),"Carregadeiras",IF(ISNUMBER(FIND("Estoque - Veic. Leves",C1224)),"Veic. Leves",
IF(ISNUMBER(FIND("Estoque - Caminhões",C1224)),"Caminhões",IF(ISNUMBER(FIND("Estoque - Transbordos",C1224)),"Transbordos",
IF(ISNUMBER(FIND("Estoque - Tratores",C1224)),"Tratores",
IF(ISNUMBER(FIND("Estoque - Máquinas pesadas",C1224)),"Máquinas pesadas",
IF(ISNUMBER(FIND("Estoque - Reboques",C1224)),"Reboques",
IF(C1224="Estoque","Estoque",
IF(AND(ISNUMBER(C1224),C1224&gt;1000,C1224&lt;2000),"Caminhões",
IF(AND(ISNUMBER(C1224),C1224&gt;2000,C1224&lt;3000),"Tratores",
IF(AND(ISNUMBER(C1224),C1224&gt;3000,C1224&lt;4000),"Carregadeiras",
IF(AND(ISNUMBER(C1224),C1224&gt;4000,C1224&lt;5000),"Máquinas pesadas",
IF(AND(ISNUMBER(C1224),C1224&gt;5000,C1224&lt;6000),"Colhedoras",
IF(AND(ISNUMBER(C1224),C1224&gt;7000,C1224&lt;8000),"Irrigação",
IF(AND(ISNUMBER(C1224),C1224&gt;8000,C1224&lt;9000),"Reboques",IF(AND(ISNUMBER(C1224),C1224&gt;0,C1224&lt;1000),"Veic. Leves","")))))))))))))))))))))</f>
        <v>Veic. Leves</v>
      </c>
      <c r="B1224" s="8"/>
      <c r="C1224" s="2">
        <v>29</v>
      </c>
      <c r="D1224" s="2">
        <v>46527</v>
      </c>
      <c r="E1224" s="3" t="s">
        <v>273</v>
      </c>
      <c r="F1224" s="14" t="str">
        <f>IF(ISBLANK(K1224), "Apenas Solicitação", "Tem OC")</f>
        <v>Tem OC</v>
      </c>
      <c r="G1224" s="2">
        <v>1</v>
      </c>
      <c r="H1224" s="37">
        <f>G1224-I1224</f>
        <v>0</v>
      </c>
      <c r="I1224" s="38">
        <v>1</v>
      </c>
      <c r="J1224" s="4">
        <v>45744</v>
      </c>
      <c r="K1224" s="180">
        <v>45757</v>
      </c>
      <c r="L1224" s="3"/>
      <c r="M1224" s="44"/>
      <c r="N1224" s="44" t="str">
        <f>IFERROR(K1224 + VALUE(LEFT(L1224, FIND(" ", L1224) - 1)), "")</f>
        <v/>
      </c>
      <c r="O1224" s="3">
        <f>IF(_xlfn.DAYS(K1224,J1224)&lt;0, "Aguardando OC", _xlfn.DAYS(K1224,J1224))</f>
        <v>13</v>
      </c>
      <c r="P1224" s="14">
        <v>397402</v>
      </c>
      <c r="Q1224" s="169">
        <v>1139973</v>
      </c>
      <c r="R1224" s="14">
        <v>166120</v>
      </c>
      <c r="S1224" s="2">
        <v>719</v>
      </c>
      <c r="T1224" s="65" t="s">
        <v>11</v>
      </c>
      <c r="U1224" s="21">
        <v>47.5</v>
      </c>
      <c r="V1224" s="2">
        <v>14446</v>
      </c>
      <c r="W1224" s="47" t="str">
        <f>IFERROR(VLOOKUP(V1224, Fornecedores!A:C, 3, FALSE), "")</f>
        <v>AGROMOTO</v>
      </c>
      <c r="X1224" s="43" t="str">
        <f>IFERROR(VLOOKUP(V1224, Fornecedores!A:E, 5, FALSE), "")</f>
        <v>Jaboatão dos Guararapes</v>
      </c>
      <c r="Y1224" s="43" t="str">
        <f>IFERROR(VLOOKUP(V1224, Fornecedores!A:F, 6, FALSE), "")</f>
        <v>PE</v>
      </c>
      <c r="Z1224" s="14" t="str">
        <f>IF(H1224=0, "Pedido entregue!", "Pendente")</f>
        <v>Pedido entregue!</v>
      </c>
      <c r="AA1224" s="59"/>
      <c r="AB1224" s="58" t="str">
        <f>IF(Z1224="Pedido Entregue!", IF(AA1224=1, "Retirado do Almoxarifado", IF(AA1224=2, "Material devolvido", "Aguardando retirada")), IF(Z1224="Pendente", "Entrega pendente", ""))</f>
        <v>Aguardando retirada</v>
      </c>
      <c r="AC1224" s="18">
        <v>1</v>
      </c>
      <c r="AD1224" s="18">
        <f>AC1224/SUMIF($P:$P,P1224,$AC:$AC)</f>
        <v>1</v>
      </c>
      <c r="AE1224" s="18">
        <f>IF(R1224=0,0,AC1224/SUMIF($R:$R,R1224,$AC:$AC))</f>
        <v>9.0909090909090912E-2</v>
      </c>
      <c r="AF1224" s="18">
        <f>IF(R1224=0,1,0)</f>
        <v>0</v>
      </c>
      <c r="AG1224" s="18">
        <f>IF(R1224=0,#REF!-J1224,0)</f>
        <v>0</v>
      </c>
      <c r="AH1224" t="str">
        <f>TEXT(J1224,"MMMM")</f>
        <v>março</v>
      </c>
    </row>
    <row r="1225" spans="1:34" ht="12.75" hidden="1" customHeight="1" x14ac:dyDescent="0.25">
      <c r="A1225" s="90" t="str">
        <f>IF(C1225="Oficina Diversos","Oficina Geral",
IF(ISNUMBER(FIND("Estoque - Colhedoras",C1225)),"Colhedoras",IF(ISNUMBER(FIND("Caldeiraria",C1225)),"Caldeiraria",IF(ISNUMBER(FIND("Borracharia",C1225)),"Borracharia",IF(ISNUMBER(FIND("Lubrificação",C1225)),"Lubrificação",
IF(ISNUMBER(FIND("Estoque - Carregadeiras",C1225)),"Carregadeiras",IF(ISNUMBER(FIND("Estoque - Veic. Leves",C1225)),"Veic. Leves",
IF(ISNUMBER(FIND("Estoque - Caminhões",C1225)),"Caminhões",IF(ISNUMBER(FIND("Estoque - Transbordos",C1225)),"Transbordos",
IF(ISNUMBER(FIND("Estoque - Tratores",C1225)),"Tratores",
IF(ISNUMBER(FIND("Estoque - Máquinas pesadas",C1225)),"Máquinas pesadas",
IF(ISNUMBER(FIND("Estoque - Reboques",C1225)),"Reboques",
IF(C1225="Estoque","Estoque",
IF(AND(ISNUMBER(C1225),C1225&gt;1000,C1225&lt;2000),"Caminhões",
IF(AND(ISNUMBER(C1225),C1225&gt;2000,C1225&lt;3000),"Tratores",
IF(AND(ISNUMBER(C1225),C1225&gt;3000,C1225&lt;4000),"Carregadeiras",
IF(AND(ISNUMBER(C1225),C1225&gt;4000,C1225&lt;5000),"Máquinas pesadas",
IF(AND(ISNUMBER(C1225),C1225&gt;5000,C1225&lt;6000),"Colhedoras",
IF(AND(ISNUMBER(C1225),C1225&gt;7000,C1225&lt;8000),"Irrigação",
IF(AND(ISNUMBER(C1225),C1225&gt;8000,C1225&lt;9000),"Reboques",IF(AND(ISNUMBER(C1225),C1225&gt;0,C1225&lt;1000),"Veic. Leves","")))))))))))))))))))))</f>
        <v>Veic. Leves</v>
      </c>
      <c r="B1225" s="8"/>
      <c r="C1225" s="2">
        <v>32</v>
      </c>
      <c r="D1225" s="2">
        <v>46527</v>
      </c>
      <c r="E1225" s="3" t="s">
        <v>273</v>
      </c>
      <c r="F1225" s="14" t="str">
        <f>IF(ISBLANK(K1225), "Apenas Solicitação", "Tem OC")</f>
        <v>Tem OC</v>
      </c>
      <c r="G1225" s="2">
        <v>1</v>
      </c>
      <c r="H1225" s="37">
        <f>G1225-I1225</f>
        <v>0</v>
      </c>
      <c r="I1225" s="38">
        <v>1</v>
      </c>
      <c r="J1225" s="4">
        <v>45744</v>
      </c>
      <c r="K1225" s="180">
        <v>45759</v>
      </c>
      <c r="L1225" s="3"/>
      <c r="M1225" s="44"/>
      <c r="N1225" s="44" t="str">
        <f>IFERROR(K1225 + VALUE(LEFT(L1225, FIND(" ", L1225) - 1)), "")</f>
        <v/>
      </c>
      <c r="O1225" s="3">
        <f>IF(_xlfn.DAYS(K1225,J1225)&lt;0, "Aguardando OC", _xlfn.DAYS(K1225,J1225))</f>
        <v>15</v>
      </c>
      <c r="P1225" s="14">
        <v>397417</v>
      </c>
      <c r="Q1225" s="169">
        <v>1139980</v>
      </c>
      <c r="R1225" s="14">
        <v>166195</v>
      </c>
      <c r="S1225" s="2">
        <v>719</v>
      </c>
      <c r="T1225" s="65" t="s">
        <v>11</v>
      </c>
      <c r="U1225" s="21">
        <v>47.5</v>
      </c>
      <c r="V1225" s="2">
        <v>14446</v>
      </c>
      <c r="W1225" s="47" t="str">
        <f>IFERROR(VLOOKUP(V1225, Fornecedores!A:C, 3, FALSE), "")</f>
        <v>AGROMOTO</v>
      </c>
      <c r="X1225" s="43" t="str">
        <f>IFERROR(VLOOKUP(V1225, Fornecedores!A:E, 5, FALSE), "")</f>
        <v>Jaboatão dos Guararapes</v>
      </c>
      <c r="Y1225" s="43" t="str">
        <f>IFERROR(VLOOKUP(V1225, Fornecedores!A:F, 6, FALSE), "")</f>
        <v>PE</v>
      </c>
      <c r="Z1225" s="14" t="str">
        <f>IF(H1225=0, "Pedido entregue!", "Pendente")</f>
        <v>Pedido entregue!</v>
      </c>
      <c r="AA1225" s="59"/>
      <c r="AB1225" s="58" t="str">
        <f>IF(Z1225="Pedido Entregue!", IF(AA1225=1, "Retirado do Almoxarifado", IF(AA1225=2, "Material devolvido", "Aguardando retirada")), IF(Z1225="Pendente", "Entrega pendente", ""))</f>
        <v>Aguardando retirada</v>
      </c>
      <c r="AC1225" s="18">
        <v>1</v>
      </c>
      <c r="AD1225" s="18">
        <f>AC1225/SUMIF($P:$P,P1225,$AC:$AC)</f>
        <v>1</v>
      </c>
      <c r="AE1225" s="18">
        <f>IF(R1225=0,0,AC1225/SUMIF($R:$R,R1225,$AC:$AC))</f>
        <v>0.14285714285714285</v>
      </c>
      <c r="AF1225" s="18">
        <f>IF(R1225=0,1,0)</f>
        <v>0</v>
      </c>
      <c r="AG1225" s="18">
        <f>IF(R1225=0,#REF!-J1225,0)</f>
        <v>0</v>
      </c>
      <c r="AH1225" t="str">
        <f>TEXT(J1225,"MMMM")</f>
        <v>março</v>
      </c>
    </row>
    <row r="1226" spans="1:34" ht="12.75" hidden="1" customHeight="1" x14ac:dyDescent="0.25">
      <c r="A1226" s="90" t="str">
        <f>IF(C1226="Oficina Diversos","Oficina Geral",
IF(ISNUMBER(FIND("Estoque - Colhedoras",C1226)),"Colhedoras",IF(ISNUMBER(FIND("Caldeiraria",C1226)),"Caldeiraria",IF(ISNUMBER(FIND("Borracharia",C1226)),"Borracharia",IF(ISNUMBER(FIND("Lubrificação",C1226)),"Lubrificação",
IF(ISNUMBER(FIND("Estoque - Carregadeiras",C1226)),"Carregadeiras",IF(ISNUMBER(FIND("Estoque - Veic. Leves",C1226)),"Veic. Leves",
IF(ISNUMBER(FIND("Estoque - Caminhões",C1226)),"Caminhões",IF(ISNUMBER(FIND("Estoque - Transbordos",C1226)),"Transbordos",
IF(ISNUMBER(FIND("Estoque - Tratores",C1226)),"Tratores",
IF(ISNUMBER(FIND("Estoque - Máquinas pesadas",C1226)),"Máquinas pesadas",
IF(ISNUMBER(FIND("Estoque - Reboques",C1226)),"Reboques",
IF(C1226="Estoque","Estoque",
IF(AND(ISNUMBER(C1226),C1226&gt;1000,C1226&lt;2000),"Caminhões",
IF(AND(ISNUMBER(C1226),C1226&gt;2000,C1226&lt;3000),"Tratores",
IF(AND(ISNUMBER(C1226),C1226&gt;3000,C1226&lt;4000),"Carregadeiras",
IF(AND(ISNUMBER(C1226),C1226&gt;4000,C1226&lt;5000),"Máquinas pesadas",
IF(AND(ISNUMBER(C1226),C1226&gt;5000,C1226&lt;6000),"Colhedoras",
IF(AND(ISNUMBER(C1226),C1226&gt;7000,C1226&lt;8000),"Irrigação",
IF(AND(ISNUMBER(C1226),C1226&gt;8000,C1226&lt;9000),"Reboques",IF(AND(ISNUMBER(C1226),C1226&gt;0,C1226&lt;1000),"Veic. Leves","")))))))))))))))))))))</f>
        <v>Veic. Leves</v>
      </c>
      <c r="B1226" s="8"/>
      <c r="C1226" s="2">
        <v>29</v>
      </c>
      <c r="D1226" s="2">
        <v>46528</v>
      </c>
      <c r="E1226" s="3" t="s">
        <v>274</v>
      </c>
      <c r="F1226" s="14" t="str">
        <f>IF(ISBLANK(K1226), "Apenas Solicitação", "Tem OC")</f>
        <v>Tem OC</v>
      </c>
      <c r="G1226" s="2">
        <v>1</v>
      </c>
      <c r="H1226" s="37">
        <f>G1226-I1226</f>
        <v>0</v>
      </c>
      <c r="I1226" s="38">
        <v>1</v>
      </c>
      <c r="J1226" s="4">
        <v>45744</v>
      </c>
      <c r="K1226" s="180">
        <v>45759</v>
      </c>
      <c r="L1226" s="3"/>
      <c r="M1226" s="44"/>
      <c r="N1226" s="44" t="str">
        <f>IFERROR(K1226 + VALUE(LEFT(L1226, FIND(" ", L1226) - 1)), "")</f>
        <v/>
      </c>
      <c r="O1226" s="3">
        <f>IF(_xlfn.DAYS(K1226,J1226)&lt;0, "Aguardando OC", _xlfn.DAYS(K1226,J1226))</f>
        <v>15</v>
      </c>
      <c r="P1226" s="14">
        <v>397403</v>
      </c>
      <c r="Q1226" s="169">
        <v>1139973</v>
      </c>
      <c r="R1226" s="14">
        <v>166195</v>
      </c>
      <c r="S1226" s="2">
        <v>719</v>
      </c>
      <c r="T1226" s="65" t="s">
        <v>11</v>
      </c>
      <c r="U1226" s="21">
        <v>47.5</v>
      </c>
      <c r="V1226" s="2">
        <v>14446</v>
      </c>
      <c r="W1226" s="47" t="str">
        <f>IFERROR(VLOOKUP(V1226, Fornecedores!A:C, 3, FALSE), "")</f>
        <v>AGROMOTO</v>
      </c>
      <c r="X1226" s="43" t="str">
        <f>IFERROR(VLOOKUP(V1226, Fornecedores!A:E, 5, FALSE), "")</f>
        <v>Jaboatão dos Guararapes</v>
      </c>
      <c r="Y1226" s="43" t="str">
        <f>IFERROR(VLOOKUP(V1226, Fornecedores!A:F, 6, FALSE), "")</f>
        <v>PE</v>
      </c>
      <c r="Z1226" s="14" t="str">
        <f>IF(H1226=0, "Pedido entregue!", "Pendente")</f>
        <v>Pedido entregue!</v>
      </c>
      <c r="AA1226" s="59"/>
      <c r="AB1226" s="58" t="str">
        <f>IF(Z1226="Pedido Entregue!", IF(AA1226=1, "Retirado do Almoxarifado", IF(AA1226=2, "Material devolvido", "Aguardando retirada")), IF(Z1226="Pendente", "Entrega pendente", ""))</f>
        <v>Aguardando retirada</v>
      </c>
      <c r="AC1226" s="18">
        <v>1</v>
      </c>
      <c r="AD1226" s="18">
        <f>AC1226/SUMIF($P:$P,P1226,$AC:$AC)</f>
        <v>1</v>
      </c>
      <c r="AE1226" s="18">
        <f>IF(R1226=0,0,AC1226/SUMIF($R:$R,R1226,$AC:$AC))</f>
        <v>0.14285714285714285</v>
      </c>
      <c r="AF1226" s="18">
        <f>IF(R1226=0,1,0)</f>
        <v>0</v>
      </c>
      <c r="AG1226" s="18">
        <f>IF(R1226=0,#REF!-J1226,0)</f>
        <v>0</v>
      </c>
      <c r="AH1226" t="str">
        <f>TEXT(J1226,"MMMM")</f>
        <v>março</v>
      </c>
    </row>
    <row r="1227" spans="1:34" ht="12.75" hidden="1" customHeight="1" x14ac:dyDescent="0.25">
      <c r="A1227" s="90" t="str">
        <f>IF(C1227="Oficina Diversos","Oficina Geral",
IF(ISNUMBER(FIND("Estoque - Colhedoras",C1227)),"Colhedoras",IF(ISNUMBER(FIND("Caldeiraria",C1227)),"Caldeiraria",IF(ISNUMBER(FIND("Borracharia",C1227)),"Borracharia",IF(ISNUMBER(FIND("Lubrificação",C1227)),"Lubrificação",
IF(ISNUMBER(FIND("Estoque - Carregadeiras",C1227)),"Carregadeiras",IF(ISNUMBER(FIND("Estoque - Veic. Leves",C1227)),"Veic. Leves",
IF(ISNUMBER(FIND("Estoque - Caminhões",C1227)),"Caminhões",IF(ISNUMBER(FIND("Estoque - Transbordos",C1227)),"Transbordos",
IF(ISNUMBER(FIND("Estoque - Tratores",C1227)),"Tratores",
IF(ISNUMBER(FIND("Estoque - Máquinas pesadas",C1227)),"Máquinas pesadas",
IF(ISNUMBER(FIND("Estoque - Reboques",C1227)),"Reboques",
IF(C1227="Estoque","Estoque",
IF(AND(ISNUMBER(C1227),C1227&gt;1000,C1227&lt;2000),"Caminhões",
IF(AND(ISNUMBER(C1227),C1227&gt;2000,C1227&lt;3000),"Tratores",
IF(AND(ISNUMBER(C1227),C1227&gt;3000,C1227&lt;4000),"Carregadeiras",
IF(AND(ISNUMBER(C1227),C1227&gt;4000,C1227&lt;5000),"Máquinas pesadas",
IF(AND(ISNUMBER(C1227),C1227&gt;5000,C1227&lt;6000),"Colhedoras",
IF(AND(ISNUMBER(C1227),C1227&gt;7000,C1227&lt;8000),"Irrigação",
IF(AND(ISNUMBER(C1227),C1227&gt;8000,C1227&lt;9000),"Reboques",IF(AND(ISNUMBER(C1227),C1227&gt;0,C1227&lt;1000),"Veic. Leves","")))))))))))))))))))))</f>
        <v>Veic. Leves</v>
      </c>
      <c r="B1227" s="8"/>
      <c r="C1227" s="2">
        <v>32</v>
      </c>
      <c r="D1227" s="2">
        <v>46528</v>
      </c>
      <c r="E1227" s="3" t="s">
        <v>274</v>
      </c>
      <c r="F1227" s="14" t="str">
        <f>IF(ISBLANK(K1227), "Apenas Solicitação", "Tem OC")</f>
        <v>Tem OC</v>
      </c>
      <c r="G1227" s="2">
        <v>1</v>
      </c>
      <c r="H1227" s="37">
        <f>G1227-I1227</f>
        <v>0</v>
      </c>
      <c r="I1227" s="38">
        <v>1</v>
      </c>
      <c r="J1227" s="4">
        <v>45744</v>
      </c>
      <c r="K1227" s="180">
        <v>45759</v>
      </c>
      <c r="L1227" s="3"/>
      <c r="M1227" s="44"/>
      <c r="N1227" s="44" t="str">
        <f>IFERROR(K1227 + VALUE(LEFT(L1227, FIND(" ", L1227) - 1)), "")</f>
        <v/>
      </c>
      <c r="O1227" s="3">
        <f>IF(_xlfn.DAYS(K1227,J1227)&lt;0, "Aguardando OC", _xlfn.DAYS(K1227,J1227))</f>
        <v>15</v>
      </c>
      <c r="P1227" s="14">
        <v>397418</v>
      </c>
      <c r="Q1227" s="169">
        <v>1139980</v>
      </c>
      <c r="R1227" s="14">
        <v>166195</v>
      </c>
      <c r="S1227" s="2">
        <v>719</v>
      </c>
      <c r="T1227" s="65" t="s">
        <v>11</v>
      </c>
      <c r="U1227" s="21">
        <v>47.5</v>
      </c>
      <c r="V1227" s="2">
        <v>14446</v>
      </c>
      <c r="W1227" s="47" t="str">
        <f>IFERROR(VLOOKUP(V1227, Fornecedores!A:C, 3, FALSE), "")</f>
        <v>AGROMOTO</v>
      </c>
      <c r="X1227" s="43" t="str">
        <f>IFERROR(VLOOKUP(V1227, Fornecedores!A:E, 5, FALSE), "")</f>
        <v>Jaboatão dos Guararapes</v>
      </c>
      <c r="Y1227" s="43" t="str">
        <f>IFERROR(VLOOKUP(V1227, Fornecedores!A:F, 6, FALSE), "")</f>
        <v>PE</v>
      </c>
      <c r="Z1227" s="14" t="str">
        <f>IF(H1227=0, "Pedido entregue!", "Pendente")</f>
        <v>Pedido entregue!</v>
      </c>
      <c r="AA1227" s="59"/>
      <c r="AB1227" s="58" t="str">
        <f>IF(Z1227="Pedido Entregue!", IF(AA1227=1, "Retirado do Almoxarifado", IF(AA1227=2, "Material devolvido", "Aguardando retirada")), IF(Z1227="Pendente", "Entrega pendente", ""))</f>
        <v>Aguardando retirada</v>
      </c>
      <c r="AC1227" s="18">
        <v>1</v>
      </c>
      <c r="AD1227" s="18">
        <f>AC1227/SUMIF($P:$P,P1227,$AC:$AC)</f>
        <v>1</v>
      </c>
      <c r="AE1227" s="18">
        <f>IF(R1227=0,0,AC1227/SUMIF($R:$R,R1227,$AC:$AC))</f>
        <v>0.14285714285714285</v>
      </c>
      <c r="AF1227" s="18">
        <f>IF(R1227=0,1,0)</f>
        <v>0</v>
      </c>
      <c r="AG1227" s="18">
        <f>IF(R1227=0,#REF!-J1227,0)</f>
        <v>0</v>
      </c>
      <c r="AH1227" t="str">
        <f>TEXT(J1227,"MMMM")</f>
        <v>março</v>
      </c>
    </row>
    <row r="1228" spans="1:34" ht="12.75" hidden="1" customHeight="1" x14ac:dyDescent="0.25">
      <c r="A1228" s="90" t="str">
        <f>IF(C1228="Oficina Diversos","Oficina Geral",
IF(ISNUMBER(FIND("Estoque - Colhedoras",C1228)),"Colhedoras",IF(ISNUMBER(FIND("Caldeiraria",C1228)),"Caldeiraria",IF(ISNUMBER(FIND("Borracharia",C1228)),"Borracharia",IF(ISNUMBER(FIND("Lubrificação",C1228)),"Lubrificação",
IF(ISNUMBER(FIND("Estoque - Carregadeiras",C1228)),"Carregadeiras",IF(ISNUMBER(FIND("Estoque - Veic. Leves",C1228)),"Veic. Leves",
IF(ISNUMBER(FIND("Estoque - Caminhões",C1228)),"Caminhões",IF(ISNUMBER(FIND("Estoque - Transbordos",C1228)),"Transbordos",
IF(ISNUMBER(FIND("Estoque - Tratores",C1228)),"Tratores",
IF(ISNUMBER(FIND("Estoque - Máquinas pesadas",C1228)),"Máquinas pesadas",
IF(ISNUMBER(FIND("Estoque - Reboques",C1228)),"Reboques",
IF(C1228="Estoque","Estoque",
IF(AND(ISNUMBER(C1228),C1228&gt;1000,C1228&lt;2000),"Caminhões",
IF(AND(ISNUMBER(C1228),C1228&gt;2000,C1228&lt;3000),"Tratores",
IF(AND(ISNUMBER(C1228),C1228&gt;3000,C1228&lt;4000),"Carregadeiras",
IF(AND(ISNUMBER(C1228),C1228&gt;4000,C1228&lt;5000),"Máquinas pesadas",
IF(AND(ISNUMBER(C1228),C1228&gt;5000,C1228&lt;6000),"Colhedoras",
IF(AND(ISNUMBER(C1228),C1228&gt;7000,C1228&lt;8000),"Irrigação",
IF(AND(ISNUMBER(C1228),C1228&gt;8000,C1228&lt;9000),"Reboques",IF(AND(ISNUMBER(C1228),C1228&gt;0,C1228&lt;1000),"Veic. Leves","")))))))))))))))))))))</f>
        <v>Oficina Geral</v>
      </c>
      <c r="B1228" s="8"/>
      <c r="C1228" s="42" t="s">
        <v>661</v>
      </c>
      <c r="D1228" s="42">
        <v>46799</v>
      </c>
      <c r="E1228" s="43" t="s">
        <v>1097</v>
      </c>
      <c r="F1228" s="14" t="str">
        <f>IF(ISBLANK(K1228), "Apenas Solicitação", "Tem OC")</f>
        <v>Tem OC</v>
      </c>
      <c r="G1228" s="42">
        <v>1</v>
      </c>
      <c r="H1228" s="37">
        <f>G1228-I1228</f>
        <v>0</v>
      </c>
      <c r="I1228" s="38">
        <v>1</v>
      </c>
      <c r="J1228" s="44">
        <v>45782</v>
      </c>
      <c r="K1228" s="185">
        <v>45787</v>
      </c>
      <c r="L1228" s="44"/>
      <c r="M1228" s="44"/>
      <c r="N1228" s="44" t="str">
        <f>IFERROR(K1228 + VALUE(LEFT(L1228, FIND(" ", L1228) - 1)), "")</f>
        <v/>
      </c>
      <c r="O1228" s="3">
        <f>IF(_xlfn.DAYS(K1228,J1228)&lt;0, "Aguardando OC", _xlfn.DAYS(K1228,J1228))</f>
        <v>5</v>
      </c>
      <c r="P1228" s="191">
        <v>401378</v>
      </c>
      <c r="Q1228" s="56"/>
      <c r="R1228" s="191">
        <v>0</v>
      </c>
      <c r="S1228" s="42">
        <v>221</v>
      </c>
      <c r="T1228" s="67" t="s">
        <v>1029</v>
      </c>
      <c r="U1228" s="45">
        <v>127.33</v>
      </c>
      <c r="V1228" s="42">
        <v>7692</v>
      </c>
      <c r="W1228" s="47" t="str">
        <f>IFERROR(VLOOKUP(V1228, Fornecedores!A:C, 3, FALSE), "")</f>
        <v>BEZERRA OLIVEIRA</v>
      </c>
      <c r="X1228" s="43" t="str">
        <f>IFERROR(VLOOKUP(V1228, Fornecedores!A:E, 5, FALSE), "")</f>
        <v>Cabedelo</v>
      </c>
      <c r="Y1228" s="43" t="str">
        <f>IFERROR(VLOOKUP(V1228, Fornecedores!A:F, 6, FALSE), "")</f>
        <v>PB</v>
      </c>
      <c r="Z1228" s="14" t="str">
        <f>IF(H1228=0, "Pedido entregue!", "Pendente")</f>
        <v>Pedido entregue!</v>
      </c>
      <c r="AA1228" s="59">
        <v>1</v>
      </c>
      <c r="AB1228" s="58" t="str">
        <f>IF(Z1228="Pedido Entregue!", IF(AA1228=1, "Retirado do Almoxarifado", IF(AA1228=2, "Material devolvido", "Aguardando retirada")), IF(Z1228="Pendente", "Entrega pendente", ""))</f>
        <v>Retirado do Almoxarifado</v>
      </c>
      <c r="AC1228" s="18">
        <v>1</v>
      </c>
      <c r="AD1228" s="18">
        <f>AC1228/SUMIF($P:$P,P1228,$AC:$AC)</f>
        <v>1</v>
      </c>
      <c r="AE1228" s="18">
        <f>IF(R1228=0,0,AC1228/SUMIF($R:$R,R1228,$AC:$AC))</f>
        <v>0</v>
      </c>
      <c r="AF1228" s="18">
        <f>IF(R1228=0,1,0)</f>
        <v>1</v>
      </c>
      <c r="AG1228" s="18" t="e">
        <f>IF(R1228=0,#REF!-J1228,0)</f>
        <v>#REF!</v>
      </c>
      <c r="AH1228" t="str">
        <f>TEXT(J1228,"MMMM")</f>
        <v>maio</v>
      </c>
    </row>
    <row r="1229" spans="1:34" ht="12.75" hidden="1" customHeight="1" x14ac:dyDescent="0.25">
      <c r="A1229" s="90" t="str">
        <f>IF(C1229="Oficina Diversos","Oficina Geral",
IF(ISNUMBER(FIND("Estoque - Colhedoras",C1229)),"Colhedoras",IF(ISNUMBER(FIND("Caldeiraria",C1229)),"Caldeiraria",IF(ISNUMBER(FIND("Borracharia",C1229)),"Borracharia",IF(ISNUMBER(FIND("Lubrificação",C1229)),"Lubrificação",
IF(ISNUMBER(FIND("Estoque - Carregadeiras",C1229)),"Carregadeiras",IF(ISNUMBER(FIND("Estoque - Veic. Leves",C1229)),"Veic. Leves",
IF(ISNUMBER(FIND("Estoque - Caminhões",C1229)),"Caminhões",IF(ISNUMBER(FIND("Estoque - Transbordos",C1229)),"Transbordos",
IF(ISNUMBER(FIND("Estoque - Tratores",C1229)),"Tratores",
IF(ISNUMBER(FIND("Estoque - Máquinas pesadas",C1229)),"Máquinas pesadas",
IF(ISNUMBER(FIND("Estoque - Reboques",C1229)),"Reboques",
IF(C1229="Estoque","Estoque",
IF(AND(ISNUMBER(C1229),C1229&gt;1000,C1229&lt;2000),"Caminhões",
IF(AND(ISNUMBER(C1229),C1229&gt;2000,C1229&lt;3000),"Tratores",
IF(AND(ISNUMBER(C1229),C1229&gt;3000,C1229&lt;4000),"Carregadeiras",
IF(AND(ISNUMBER(C1229),C1229&gt;4000,C1229&lt;5000),"Máquinas pesadas",
IF(AND(ISNUMBER(C1229),C1229&gt;5000,C1229&lt;6000),"Colhedoras",
IF(AND(ISNUMBER(C1229),C1229&gt;7000,C1229&lt;8000),"Irrigação",
IF(AND(ISNUMBER(C1229),C1229&gt;8000,C1229&lt;9000),"Reboques",IF(AND(ISNUMBER(C1229),C1229&gt;0,C1229&lt;1000),"Veic. Leves","")))))))))))))))))))))</f>
        <v>Caminhões</v>
      </c>
      <c r="B1229" s="111"/>
      <c r="C1229" s="113" t="s">
        <v>20247</v>
      </c>
      <c r="D1229" s="113">
        <v>46811</v>
      </c>
      <c r="E1229" s="105" t="s">
        <v>20482</v>
      </c>
      <c r="F1229" s="101" t="str">
        <f>IF(ISBLANK(K1229), "Apenas Solicitação", "Tem OC")</f>
        <v>Tem OC</v>
      </c>
      <c r="G1229" s="2">
        <v>4</v>
      </c>
      <c r="H1229" s="102">
        <f>G1229-I1229</f>
        <v>0</v>
      </c>
      <c r="I1229" s="103">
        <v>4</v>
      </c>
      <c r="J1229" s="4">
        <v>45825</v>
      </c>
      <c r="K1229" s="180">
        <v>45835</v>
      </c>
      <c r="L1229" s="3" t="s">
        <v>20151</v>
      </c>
      <c r="M1229" s="104" t="str">
        <f ca="1">IF(OR(N1229="", N1229=0), "", IF(N1229&gt;TODAY(), "No prazo", "Atrasado"))</f>
        <v>Atrasado</v>
      </c>
      <c r="N1229" s="104">
        <f>IFERROR(K1229 + VALUE(LEFT(L1229, FIND(" ", L1229) - 1)), "")</f>
        <v>45835</v>
      </c>
      <c r="O1229" s="105">
        <f>IF(_xlfn.DAYS(K1229,J1229)&lt;0, "Aguardando OC", _xlfn.DAYS(K1229,J1229))</f>
        <v>10</v>
      </c>
      <c r="P1229" s="14">
        <v>407998</v>
      </c>
      <c r="Q1229" s="12"/>
      <c r="R1229" s="14">
        <v>169728</v>
      </c>
      <c r="S1229" s="2">
        <v>221</v>
      </c>
      <c r="T1229" s="65" t="s">
        <v>1029</v>
      </c>
      <c r="U1229" s="21">
        <v>137.51</v>
      </c>
      <c r="V1229" s="2">
        <v>11614</v>
      </c>
      <c r="W1229" s="117" t="str">
        <f>IFERROR(VLOOKUP(V1229, Fornecedores!A:C, 3, FALSE), "")</f>
        <v>DF MAQUINAS</v>
      </c>
      <c r="X1229" s="105" t="str">
        <f>IFERROR(VLOOKUP(V1229, Fornecedores!A:E, 5, FALSE), "")</f>
        <v>Bayeux</v>
      </c>
      <c r="Y1229" s="105" t="str">
        <f>IFERROR(VLOOKUP(V1229, Fornecedores!A:F, 6, FALSE), "")</f>
        <v>PB</v>
      </c>
      <c r="Z1229" s="101" t="str">
        <f>IF(H1229=0, "Pedido entregue!", "Pendente")</f>
        <v>Pedido entregue!</v>
      </c>
      <c r="AA1229" s="119"/>
      <c r="AB1229" s="132" t="str">
        <f>IF(Z1229="Pedido Entregue!", IF(AA1229=1, "Retirado do Almoxarifado", IF(AA1229=2, "Material devolvido", "Aguardando retirada")), IF(Z1229="Pendente", "Entrega pendente", ""))</f>
        <v>Aguardando retirada</v>
      </c>
      <c r="AC1229" s="18"/>
      <c r="AD1229" s="18" t="e">
        <f>AC1229/SUMIF($P:$P,P1229,$AC:$AC)</f>
        <v>#DIV/0!</v>
      </c>
      <c r="AE1229" s="18" t="e">
        <f>IF(R1229=0,0,AC1229/SUMIF($R:$R,R1229,$AC:$AC))</f>
        <v>#DIV/0!</v>
      </c>
      <c r="AF1229" s="18">
        <f>IF(R1229=0,1,0)</f>
        <v>0</v>
      </c>
      <c r="AH1229" t="str">
        <f>TEXT(J1229,"MMMM")</f>
        <v>junho</v>
      </c>
    </row>
    <row r="1230" spans="1:34" ht="12.75" customHeight="1" x14ac:dyDescent="0.25">
      <c r="A1230" s="90" t="str">
        <f>IF(C1230="Oficina Diversos","Oficina Geral",
IF(ISNUMBER(FIND("Estoque - Colhedoras",C1230)),"Colhedoras",IF(ISNUMBER(FIND("Caldeiraria",C1230)),"Caldeiraria",IF(ISNUMBER(FIND("Borracharia",C1230)),"Borracharia",IF(ISNUMBER(FIND("Lubrificação",C1230)),"Lubrificação",
IF(ISNUMBER(FIND("Estoque - Carregadeiras",C1230)),"Carregadeiras",IF(ISNUMBER(FIND("Estoque - Veic. Leves",C1230)),"Veic. Leves",
IF(ISNUMBER(FIND("Estoque - Caminhões",C1230)),"Caminhões",IF(ISNUMBER(FIND("Estoque - Transbordos",C1230)),"Transbordos",
IF(ISNUMBER(FIND("Estoque - Tratores",C1230)),"Tratores",
IF(ISNUMBER(FIND("Estoque - Máquinas pesadas",C1230)),"Máquinas pesadas",
IF(ISNUMBER(FIND("Estoque - Reboques",C1230)),"Reboques",
IF(C1230="Estoque","Estoque",
IF(AND(ISNUMBER(C1230),C1230&gt;1000,C1230&lt;2000),"Caminhões",
IF(AND(ISNUMBER(C1230),C1230&gt;2000,C1230&lt;3000),"Tratores",
IF(AND(ISNUMBER(C1230),C1230&gt;3000,C1230&lt;4000),"Carregadeiras",
IF(AND(ISNUMBER(C1230),C1230&gt;4000,C1230&lt;5000),"Máquinas pesadas",
IF(AND(ISNUMBER(C1230),C1230&gt;5000,C1230&lt;6000),"Colhedoras",
IF(AND(ISNUMBER(C1230),C1230&gt;7000,C1230&lt;8000),"Irrigação",
IF(AND(ISNUMBER(C1230),C1230&gt;8000,C1230&lt;9000),"Reboques",IF(AND(ISNUMBER(C1230),C1230&gt;0,C1230&lt;1000),"Veic. Leves","")))))))))))))))))))))</f>
        <v>Caminhões</v>
      </c>
      <c r="B1230" s="111"/>
      <c r="C1230" s="171">
        <v>1029</v>
      </c>
      <c r="D1230" s="170">
        <v>46814</v>
      </c>
      <c r="E1230" s="173" t="s">
        <v>26094</v>
      </c>
      <c r="F1230" s="101" t="str">
        <f>IF(ISBLANK(K1230), "Apenas Solicitação", "Tem OC")</f>
        <v>Apenas Solicitação</v>
      </c>
      <c r="G1230" s="170">
        <v>1</v>
      </c>
      <c r="H1230" s="102">
        <f>G1230-I1230</f>
        <v>1</v>
      </c>
      <c r="I1230" s="103"/>
      <c r="J1230" s="174">
        <v>45856</v>
      </c>
      <c r="K1230" s="173"/>
      <c r="L1230" s="173"/>
      <c r="M1230" s="104" t="str">
        <f ca="1">IF(OR(N1230="", N1230=0), "", IF(N1230&gt;TODAY(), "No prazo", "Atrasado"))</f>
        <v/>
      </c>
      <c r="N1230" s="104" t="str">
        <f>IFERROR(K1230 + VALUE(LEFT(L1230, FIND(" ", L1230) - 1)), "")</f>
        <v/>
      </c>
      <c r="O1230" s="105" t="str">
        <f>IF(_xlfn.DAYS(K1230,J1230)&lt;0, "Aguardando OC", _xlfn.DAYS(K1230,J1230))</f>
        <v>Aguardando OC</v>
      </c>
      <c r="P1230" s="170">
        <v>412264</v>
      </c>
      <c r="Q1230" s="12"/>
      <c r="R1230" s="170">
        <v>0</v>
      </c>
      <c r="S1230" s="2">
        <v>221</v>
      </c>
      <c r="T1230" s="65" t="s">
        <v>1029</v>
      </c>
      <c r="U1230" s="170">
        <v>20.66</v>
      </c>
      <c r="V1230" s="170"/>
      <c r="W1230" s="117" t="str">
        <f>IFERROR(VLOOKUP(V1230, Fornecedores!A:C, 3, FALSE), "")</f>
        <v/>
      </c>
      <c r="X1230" s="105" t="str">
        <f>IFERROR(VLOOKUP(V1230, Fornecedores!A:E, 5, FALSE), "")</f>
        <v/>
      </c>
      <c r="Y1230" s="105" t="str">
        <f>IFERROR(VLOOKUP(V1230, Fornecedores!A:F, 6, FALSE), "")</f>
        <v/>
      </c>
      <c r="Z1230" s="101" t="str">
        <f>IF(H1230=0, "Pedido entregue!", "Pendente")</f>
        <v>Pendente</v>
      </c>
      <c r="AA1230" s="119"/>
      <c r="AB1230" s="132" t="str">
        <f>IF(Z1230="Pedido Entregue!", IF(AA1230=1, "Retirado do Almoxarifado", IF(AA1230=2, "Material devolvido", "Aguardando retirada")), IF(Z1230="Pendente", "Entrega pendente", ""))</f>
        <v>Entrega pendente</v>
      </c>
      <c r="AC1230" s="18">
        <v>1</v>
      </c>
      <c r="AD1230" s="18">
        <f>AC1230/SUMIF($P:$P,P1230,$AC:$AC)</f>
        <v>1</v>
      </c>
      <c r="AE1230" s="18">
        <f>IF(R1230=0,0,AC1230/SUMIF($R:$R,R1230,$AC:$AC))</f>
        <v>0</v>
      </c>
      <c r="AF1230" s="18">
        <f>IF(R1230=0,1,0)</f>
        <v>1</v>
      </c>
      <c r="AH1230" t="str">
        <f>TEXT(J1230,"MMMM")</f>
        <v>julho</v>
      </c>
    </row>
    <row r="1231" spans="1:34" ht="12.75" hidden="1" customHeight="1" x14ac:dyDescent="0.25">
      <c r="A1231" s="90" t="str">
        <f>IF(C1231="Oficina Diversos","Oficina Geral",
IF(ISNUMBER(FIND("Estoque - Colhedoras",C1231)),"Colhedoras",IF(ISNUMBER(FIND("Caldeiraria",C1231)),"Caldeiraria",IF(ISNUMBER(FIND("Borracharia",C1231)),"Borracharia",IF(ISNUMBER(FIND("Lubrificação",C1231)),"Lubrificação",
IF(ISNUMBER(FIND("Estoque - Carregadeiras",C1231)),"Carregadeiras",IF(ISNUMBER(FIND("Estoque - Veic. Leves",C1231)),"Veic. Leves",
IF(ISNUMBER(FIND("Estoque - Caminhões",C1231)),"Caminhões",IF(ISNUMBER(FIND("Estoque - Transbordos",C1231)),"Transbordos",
IF(ISNUMBER(FIND("Estoque - Tratores",C1231)),"Tratores",
IF(ISNUMBER(FIND("Estoque - Máquinas pesadas",C1231)),"Máquinas pesadas",
IF(ISNUMBER(FIND("Estoque - Reboques",C1231)),"Reboques",
IF(C1231="Estoque","Estoque",
IF(AND(ISNUMBER(C1231),C1231&gt;1000,C1231&lt;2000),"Caminhões",
IF(AND(ISNUMBER(C1231),C1231&gt;2000,C1231&lt;3000),"Tratores",
IF(AND(ISNUMBER(C1231),C1231&gt;3000,C1231&lt;4000),"Carregadeiras",
IF(AND(ISNUMBER(C1231),C1231&gt;4000,C1231&lt;5000),"Máquinas pesadas",
IF(AND(ISNUMBER(C1231),C1231&gt;5000,C1231&lt;6000),"Colhedoras",
IF(AND(ISNUMBER(C1231),C1231&gt;7000,C1231&lt;8000),"Irrigação",
IF(AND(ISNUMBER(C1231),C1231&gt;8000,C1231&lt;9000),"Reboques",IF(AND(ISNUMBER(C1231),C1231&gt;0,C1231&lt;1000),"Veic. Leves","")))))))))))))))))))))</f>
        <v>Caminhões</v>
      </c>
      <c r="B1231" s="111"/>
      <c r="C1231" s="113">
        <v>1015</v>
      </c>
      <c r="D1231" s="2">
        <v>46995</v>
      </c>
      <c r="E1231" s="3" t="s">
        <v>20848</v>
      </c>
      <c r="F1231" s="101" t="str">
        <f>IF(ISBLANK(K1231), "Apenas Solicitação", "Tem OC")</f>
        <v>Tem OC</v>
      </c>
      <c r="G1231" s="2">
        <v>1</v>
      </c>
      <c r="H1231" s="102">
        <f>G1231-I1231</f>
        <v>0</v>
      </c>
      <c r="I1231" s="103">
        <v>1</v>
      </c>
      <c r="J1231" s="4">
        <v>45829</v>
      </c>
      <c r="K1231" s="180">
        <v>45841</v>
      </c>
      <c r="L1231" s="3" t="s">
        <v>20151</v>
      </c>
      <c r="M1231" s="104" t="str">
        <f ca="1">IF(OR(N1231="", N1231=0), "", IF(N1231&gt;TODAY(), "No prazo", "Atrasado"))</f>
        <v>Atrasado</v>
      </c>
      <c r="N1231" s="104">
        <f>IFERROR(K1231 + VALUE(LEFT(L1231, FIND(" ", L1231) - 1)), "")</f>
        <v>45841</v>
      </c>
      <c r="O1231" s="105">
        <f>IF(_xlfn.DAYS(K1231,J1231)&lt;0, "Aguardando OC", _xlfn.DAYS(K1231,J1231))</f>
        <v>12</v>
      </c>
      <c r="P1231" s="14">
        <v>408726</v>
      </c>
      <c r="Q1231" s="12"/>
      <c r="R1231" s="14">
        <v>170287</v>
      </c>
      <c r="S1231" s="2">
        <v>221</v>
      </c>
      <c r="T1231" s="65" t="s">
        <v>1029</v>
      </c>
      <c r="U1231" s="21">
        <v>120</v>
      </c>
      <c r="V1231" s="2">
        <v>2528</v>
      </c>
      <c r="W1231" s="117" t="str">
        <f>IFERROR(VLOOKUP(V1231, Fornecedores!A:C, 3, FALSE), "")</f>
        <v xml:space="preserve">REDIESEL            </v>
      </c>
      <c r="X1231" s="105" t="str">
        <f>IFERROR(VLOOKUP(V1231, Fornecedores!A:E, 5, FALSE), "")</f>
        <v>Jaboatão dos Guararapes</v>
      </c>
      <c r="Y1231" s="105" t="str">
        <f>IFERROR(VLOOKUP(V1231, Fornecedores!A:F, 6, FALSE), "")</f>
        <v>PE</v>
      </c>
      <c r="Z1231" s="101" t="str">
        <f>IF(H1231=0, "Pedido entregue!", "Pendente")</f>
        <v>Pedido entregue!</v>
      </c>
      <c r="AA1231" s="119"/>
      <c r="AB1231" s="132" t="str">
        <f>IF(Z1231="Pedido Entregue!", IF(AA1231=1, "Retirado do Almoxarifado", IF(AA1231=2, "Material devolvido", "Aguardando retirada")), IF(Z1231="Pendente", "Entrega pendente", ""))</f>
        <v>Aguardando retirada</v>
      </c>
      <c r="AC1231" s="18">
        <v>1</v>
      </c>
      <c r="AD1231" s="18">
        <f>AC1231/SUMIF($P:$P,P1231,$AC:$AC)</f>
        <v>1</v>
      </c>
      <c r="AE1231" s="18">
        <f>IF(R1231=0,0,AC1231/SUMIF($R:$R,R1231,$AC:$AC))</f>
        <v>1</v>
      </c>
      <c r="AF1231" s="18">
        <f>IF(R1231=0,1,0)</f>
        <v>0</v>
      </c>
      <c r="AH1231" t="str">
        <f>TEXT(J1231,"MMMM")</f>
        <v>junho</v>
      </c>
    </row>
    <row r="1232" spans="1:34" ht="12.75" hidden="1" customHeight="1" x14ac:dyDescent="0.25">
      <c r="A1232" s="90" t="str">
        <f>IF(C1232="Oficina Diversos","Oficina Geral",
IF(ISNUMBER(FIND("Estoque - Colhedoras",C1232)),"Colhedoras",IF(ISNUMBER(FIND("Caldeiraria",C1232)),"Caldeiraria",IF(ISNUMBER(FIND("Borracharia",C1232)),"Borracharia",IF(ISNUMBER(FIND("Lubrificação",C1232)),"Lubrificação",
IF(ISNUMBER(FIND("Estoque - Carregadeiras",C1232)),"Carregadeiras",IF(ISNUMBER(FIND("Estoque - Veic. Leves",C1232)),"Veic. Leves",
IF(ISNUMBER(FIND("Estoque - Caminhões",C1232)),"Caminhões",IF(ISNUMBER(FIND("Estoque - Transbordos",C1232)),"Transbordos",
IF(ISNUMBER(FIND("Estoque - Tratores",C1232)),"Tratores",
IF(ISNUMBER(FIND("Estoque - Máquinas pesadas",C1232)),"Máquinas pesadas",
IF(ISNUMBER(FIND("Estoque - Reboques",C1232)),"Reboques",
IF(C1232="Estoque","Estoque",
IF(AND(ISNUMBER(C1232),C1232&gt;1000,C1232&lt;2000),"Caminhões",
IF(AND(ISNUMBER(C1232),C1232&gt;2000,C1232&lt;3000),"Tratores",
IF(AND(ISNUMBER(C1232),C1232&gt;3000,C1232&lt;4000),"Carregadeiras",
IF(AND(ISNUMBER(C1232),C1232&gt;4000,C1232&lt;5000),"Máquinas pesadas",
IF(AND(ISNUMBER(C1232),C1232&gt;5000,C1232&lt;6000),"Colhedoras",
IF(AND(ISNUMBER(C1232),C1232&gt;7000,C1232&lt;8000),"Irrigação",
IF(AND(ISNUMBER(C1232),C1232&gt;8000,C1232&lt;9000),"Reboques",IF(AND(ISNUMBER(C1232),C1232&gt;0,C1232&lt;1000),"Veic. Leves","")))))))))))))))))))))</f>
        <v>Tratores</v>
      </c>
      <c r="B1232" s="111"/>
      <c r="C1232" s="113">
        <v>2030</v>
      </c>
      <c r="D1232" s="2">
        <v>47031</v>
      </c>
      <c r="E1232" s="3" t="s">
        <v>20837</v>
      </c>
      <c r="F1232" s="101" t="str">
        <f>IF(ISBLANK(K1232), "Apenas Solicitação", "Tem OC")</f>
        <v>Tem OC</v>
      </c>
      <c r="G1232" s="2">
        <v>1</v>
      </c>
      <c r="H1232" s="102">
        <f>G1232-I1232</f>
        <v>0</v>
      </c>
      <c r="I1232" s="103">
        <v>1</v>
      </c>
      <c r="J1232" s="4">
        <v>45834</v>
      </c>
      <c r="K1232" s="180">
        <v>45841</v>
      </c>
      <c r="L1232" s="3" t="s">
        <v>20155</v>
      </c>
      <c r="M1232" s="104" t="str">
        <f ca="1">IF(OR(N1232="", N1232=0), "", IF(N1232&gt;TODAY(), "No prazo", "Atrasado"))</f>
        <v>Atrasado</v>
      </c>
      <c r="N1232" s="104">
        <f>IFERROR(K1232 + VALUE(LEFT(L1232, FIND(" ", L1232) - 1)), "")</f>
        <v>45842</v>
      </c>
      <c r="O1232" s="105">
        <f>IF(_xlfn.DAYS(K1232,J1232)&lt;0, "Aguardando OC", _xlfn.DAYS(K1232,J1232))</f>
        <v>7</v>
      </c>
      <c r="P1232" s="14">
        <v>408983</v>
      </c>
      <c r="Q1232" s="12"/>
      <c r="R1232" s="14">
        <v>170295</v>
      </c>
      <c r="S1232" s="2">
        <v>221</v>
      </c>
      <c r="T1232" s="65" t="s">
        <v>1029</v>
      </c>
      <c r="U1232" s="21">
        <v>978.43</v>
      </c>
      <c r="V1232" s="2">
        <v>3238</v>
      </c>
      <c r="W1232" s="117" t="str">
        <f>IFERROR(VLOOKUP(V1232, Fornecedores!A:C, 3, FALSE), "")</f>
        <v xml:space="preserve">VENEZA              </v>
      </c>
      <c r="X1232" s="105" t="str">
        <f>IFERROR(VLOOKUP(V1232, Fornecedores!A:E, 5, FALSE), "")</f>
        <v>Bayeux</v>
      </c>
      <c r="Y1232" s="105" t="str">
        <f>IFERROR(VLOOKUP(V1232, Fornecedores!A:F, 6, FALSE), "")</f>
        <v>PB</v>
      </c>
      <c r="Z1232" s="101" t="str">
        <f>IF(H1232=0, "Pedido entregue!", "Pendente")</f>
        <v>Pedido entregue!</v>
      </c>
      <c r="AA1232" s="119"/>
      <c r="AB1232" s="132" t="str">
        <f>IF(Z1232="Pedido Entregue!", IF(AA1232=1, "Retirado do Almoxarifado", IF(AA1232=2, "Material devolvido", "Aguardando retirada")), IF(Z1232="Pendente", "Entrega pendente", ""))</f>
        <v>Aguardando retirada</v>
      </c>
      <c r="AC1232" s="18">
        <v>1</v>
      </c>
      <c r="AD1232" s="18">
        <f>AC1232/SUMIF($P:$P,P1232,$AC:$AC)</f>
        <v>1</v>
      </c>
      <c r="AE1232" s="18">
        <f>IF(R1232=0,0,AC1232/SUMIF($R:$R,R1232,$AC:$AC))</f>
        <v>0.25</v>
      </c>
      <c r="AF1232" s="18">
        <f>IF(R1232=0,1,0)</f>
        <v>0</v>
      </c>
      <c r="AH1232" t="str">
        <f>TEXT(J1232,"MMMM")</f>
        <v>junho</v>
      </c>
    </row>
    <row r="1233" spans="1:34" ht="12.75" customHeight="1" x14ac:dyDescent="0.25">
      <c r="A1233" s="90" t="str">
        <f>IF(C1233="Oficina Diversos","Oficina Geral",
IF(ISNUMBER(FIND("Estoque - Colhedoras",C1233)),"Colhedoras",IF(ISNUMBER(FIND("Caldeiraria",C1233)),"Caldeiraria",IF(ISNUMBER(FIND("Borracharia",C1233)),"Borracharia",IF(ISNUMBER(FIND("Lubrificação",C1233)),"Lubrificação",
IF(ISNUMBER(FIND("Estoque - Carregadeiras",C1233)),"Carregadeiras",IF(ISNUMBER(FIND("Estoque - Veic. Leves",C1233)),"Veic. Leves",
IF(ISNUMBER(FIND("Estoque - Caminhões",C1233)),"Caminhões",IF(ISNUMBER(FIND("Estoque - Transbordos",C1233)),"Transbordos",
IF(ISNUMBER(FIND("Estoque - Tratores",C1233)),"Tratores",
IF(ISNUMBER(FIND("Estoque - Máquinas pesadas",C1233)),"Máquinas pesadas",
IF(ISNUMBER(FIND("Estoque - Reboques",C1233)),"Reboques",
IF(C1233="Estoque","Estoque",
IF(AND(ISNUMBER(C1233),C1233&gt;1000,C1233&lt;2000),"Caminhões",
IF(AND(ISNUMBER(C1233),C1233&gt;2000,C1233&lt;3000),"Tratores",
IF(AND(ISNUMBER(C1233),C1233&gt;3000,C1233&lt;4000),"Carregadeiras",
IF(AND(ISNUMBER(C1233),C1233&gt;4000,C1233&lt;5000),"Máquinas pesadas",
IF(AND(ISNUMBER(C1233),C1233&gt;5000,C1233&lt;6000),"Colhedoras",
IF(AND(ISNUMBER(C1233),C1233&gt;7000,C1233&lt;8000),"Irrigação",
IF(AND(ISNUMBER(C1233),C1233&gt;8000,C1233&lt;9000),"Reboques",IF(AND(ISNUMBER(C1233),C1233&gt;0,C1233&lt;1000),"Veic. Leves","")))))))))))))))))))))</f>
        <v>Caminhões</v>
      </c>
      <c r="B1233" s="111"/>
      <c r="C1233" s="171">
        <v>1004</v>
      </c>
      <c r="D1233" s="170">
        <v>47037</v>
      </c>
      <c r="E1233" s="173" t="s">
        <v>21034</v>
      </c>
      <c r="F1233" s="101" t="str">
        <f>IF(ISBLANK(K1233), "Apenas Solicitação", "Tem OC")</f>
        <v>Tem OC</v>
      </c>
      <c r="G1233" s="170">
        <v>1</v>
      </c>
      <c r="H1233" s="102">
        <f>G1233-I1233</f>
        <v>1</v>
      </c>
      <c r="I1233" s="103"/>
      <c r="J1233" s="174">
        <v>45843</v>
      </c>
      <c r="K1233" s="174">
        <v>45854</v>
      </c>
      <c r="L1233" s="173" t="s">
        <v>20160</v>
      </c>
      <c r="M1233" s="104" t="str">
        <f ca="1">IF(OR(N1233="", N1233=0), "", IF(N1233&gt;TODAY(), "No prazo", "Atrasado"))</f>
        <v>No prazo</v>
      </c>
      <c r="N1233" s="104">
        <f>IFERROR(K1233 + VALUE(LEFT(L1233, FIND(" ", L1233) - 1)), "")</f>
        <v>45864</v>
      </c>
      <c r="O1233" s="105">
        <f>IF(_xlfn.DAYS(K1233,J1233)&lt;0, "Aguardando OC", _xlfn.DAYS(K1233,J1233))</f>
        <v>11</v>
      </c>
      <c r="P1233" s="212">
        <v>410319</v>
      </c>
      <c r="Q1233" s="12"/>
      <c r="R1233" s="212">
        <v>171051</v>
      </c>
      <c r="S1233" s="2">
        <v>221</v>
      </c>
      <c r="T1233" s="65" t="s">
        <v>1029</v>
      </c>
      <c r="U1233" s="170">
        <v>240</v>
      </c>
      <c r="V1233" s="170">
        <v>2106</v>
      </c>
      <c r="W1233" s="117" t="str">
        <f>IFERROR(VLOOKUP(V1233, Fornecedores!A:C, 3, FALSE), "")</f>
        <v xml:space="preserve">UNIDAS              </v>
      </c>
      <c r="X1233" s="105" t="str">
        <f>IFERROR(VLOOKUP(V1233, Fornecedores!A:E, 5, FALSE), "")</f>
        <v>João Pessoa</v>
      </c>
      <c r="Y1233" s="105" t="str">
        <f>IFERROR(VLOOKUP(V1233, Fornecedores!A:F, 6, FALSE), "")</f>
        <v>PB</v>
      </c>
      <c r="Z1233" s="101" t="str">
        <f>IF(H1233=0, "Pedido entregue!", "Pendente")</f>
        <v>Pendente</v>
      </c>
      <c r="AA1233" s="119"/>
      <c r="AB1233" s="132" t="str">
        <f>IF(Z1233="Pedido Entregue!", IF(AA1233=1, "Retirado do Almoxarifado", IF(AA1233=2, "Material devolvido", "Aguardando retirada")), IF(Z1233="Pendente", "Entrega pendente", ""))</f>
        <v>Entrega pendente</v>
      </c>
      <c r="AC1233" s="18">
        <v>1</v>
      </c>
      <c r="AD1233" s="18">
        <f>AC1233/SUMIF($P:$P,P1233,$AC:$AC)</f>
        <v>1</v>
      </c>
      <c r="AE1233" s="18">
        <f>IF(R1233=0,0,AC1233/SUMIF($R:$R,R1233,$AC:$AC))</f>
        <v>0.33333333333333331</v>
      </c>
      <c r="AF1233" s="18">
        <f>IF(R1233=0,1,0)</f>
        <v>0</v>
      </c>
      <c r="AH1233" t="str">
        <f>TEXT(J1233,"MMMM")</f>
        <v>julho</v>
      </c>
    </row>
    <row r="1234" spans="1:34" ht="12.75" hidden="1" customHeight="1" x14ac:dyDescent="0.25">
      <c r="A1234" s="90" t="str">
        <f>IF(C1234="Oficina Diversos","Oficina Geral",
IF(ISNUMBER(FIND("Estoque - Colhedoras",C1234)),"Colhedoras",IF(ISNUMBER(FIND("Caldeiraria",C1234)),"Caldeiraria",IF(ISNUMBER(FIND("Borracharia",C1234)),"Borracharia",IF(ISNUMBER(FIND("Lubrificação",C1234)),"Lubrificação",
IF(ISNUMBER(FIND("Estoque - Carregadeiras",C1234)),"Carregadeiras",IF(ISNUMBER(FIND("Estoque - Veic. Leves",C1234)),"Veic. Leves",
IF(ISNUMBER(FIND("Estoque - Caminhões",C1234)),"Caminhões",IF(ISNUMBER(FIND("Estoque - Transbordos",C1234)),"Transbordos",
IF(ISNUMBER(FIND("Estoque - Tratores",C1234)),"Tratores",
IF(ISNUMBER(FIND("Estoque - Máquinas pesadas",C1234)),"Máquinas pesadas",
IF(ISNUMBER(FIND("Estoque - Reboques",C1234)),"Reboques",
IF(C1234="Estoque","Estoque",
IF(AND(ISNUMBER(C1234),C1234&gt;1000,C1234&lt;2000),"Caminhões",
IF(AND(ISNUMBER(C1234),C1234&gt;2000,C1234&lt;3000),"Tratores",
IF(AND(ISNUMBER(C1234),C1234&gt;3000,C1234&lt;4000),"Carregadeiras",
IF(AND(ISNUMBER(C1234),C1234&gt;4000,C1234&lt;5000),"Máquinas pesadas",
IF(AND(ISNUMBER(C1234),C1234&gt;5000,C1234&lt;6000),"Colhedoras",
IF(AND(ISNUMBER(C1234),C1234&gt;7000,C1234&lt;8000),"Irrigação",
IF(AND(ISNUMBER(C1234),C1234&gt;8000,C1234&lt;9000),"Reboques",IF(AND(ISNUMBER(C1234),C1234&gt;0,C1234&lt;1000),"Veic. Leves","")))))))))))))))))))))</f>
        <v>Caminhões</v>
      </c>
      <c r="B1234" s="8"/>
      <c r="C1234" s="2">
        <v>1032</v>
      </c>
      <c r="D1234" s="2">
        <v>47194</v>
      </c>
      <c r="E1234" s="3" t="s">
        <v>327</v>
      </c>
      <c r="F1234" s="14" t="str">
        <f>IF(ISBLANK(K1234), "Apenas Solicitação", "Tem OC")</f>
        <v>Tem OC</v>
      </c>
      <c r="G1234" s="2">
        <v>1</v>
      </c>
      <c r="H1234" s="37">
        <f>G1234-I1234</f>
        <v>0</v>
      </c>
      <c r="I1234" s="38">
        <v>1</v>
      </c>
      <c r="J1234" s="4">
        <v>45726</v>
      </c>
      <c r="K1234" s="180">
        <v>45763</v>
      </c>
      <c r="L1234" s="3"/>
      <c r="M1234" s="44"/>
      <c r="N1234" s="44" t="str">
        <f>IFERROR(K1234 + VALUE(LEFT(L1234, FIND(" ", L1234) - 1)), "")</f>
        <v/>
      </c>
      <c r="O1234" s="3">
        <f>IF(_xlfn.DAYS(K1234,J1234)&lt;0, "Aguardando OC", _xlfn.DAYS(K1234,J1234))</f>
        <v>37</v>
      </c>
      <c r="P1234" s="14">
        <v>395374</v>
      </c>
      <c r="Q1234" s="169">
        <v>1135230</v>
      </c>
      <c r="R1234" s="14">
        <v>166458</v>
      </c>
      <c r="S1234" s="2">
        <v>667</v>
      </c>
      <c r="T1234" s="65" t="s">
        <v>62</v>
      </c>
      <c r="U1234" s="21">
        <v>174.91</v>
      </c>
      <c r="V1234" s="2"/>
      <c r="W1234" s="47" t="str">
        <f>IFERROR(VLOOKUP(V1234, Fornecedores!A:C, 3, FALSE), "")</f>
        <v/>
      </c>
      <c r="X1234" s="43" t="str">
        <f>IFERROR(VLOOKUP(V1234, Fornecedores!A:E, 5, FALSE), "")</f>
        <v/>
      </c>
      <c r="Y1234" s="43" t="str">
        <f>IFERROR(VLOOKUP(V1234, Fornecedores!A:F, 6, FALSE), "")</f>
        <v/>
      </c>
      <c r="Z1234" s="14" t="str">
        <f>IF(H1234=0, "Pedido entregue!", "Pendente")</f>
        <v>Pedido entregue!</v>
      </c>
      <c r="AA1234" s="59">
        <v>1</v>
      </c>
      <c r="AB1234" s="58" t="str">
        <f>IF(Z1234="Pedido Entregue!", IF(AA1234=1, "Retirado do Almoxarifado", IF(AA1234=2, "Material devolvido", "Aguardando retirada")), IF(Z1234="Pendente", "Entrega pendente", ""))</f>
        <v>Retirado do Almoxarifado</v>
      </c>
      <c r="AC1234" s="18">
        <v>1</v>
      </c>
      <c r="AD1234" s="18">
        <f>AC1234/SUMIF($P:$P,P1234,$AC:$AC)</f>
        <v>1</v>
      </c>
      <c r="AE1234" s="18">
        <f>IF(R1234=0,0,AC1234/SUMIF($R:$R,R1234,$AC:$AC))</f>
        <v>1</v>
      </c>
      <c r="AF1234" s="18">
        <f>IF(R1234=0,1,0)</f>
        <v>0</v>
      </c>
      <c r="AG1234" s="18">
        <f>IF(R1234=0,#REF!-J1234,0)</f>
        <v>0</v>
      </c>
      <c r="AH1234" t="str">
        <f>TEXT(J1234,"MMMM")</f>
        <v>março</v>
      </c>
    </row>
    <row r="1235" spans="1:34" ht="12.75" customHeight="1" x14ac:dyDescent="0.25">
      <c r="A1235" s="90" t="str">
        <f>IF(C1235="Oficina Diversos","Oficina Geral",
IF(ISNUMBER(FIND("Estoque - Colhedoras",C1235)),"Colhedoras",IF(ISNUMBER(FIND("Caldeiraria",C1235)),"Caldeiraria",IF(ISNUMBER(FIND("Borracharia",C1235)),"Borracharia",IF(ISNUMBER(FIND("Lubrificação",C1235)),"Lubrificação",
IF(ISNUMBER(FIND("Estoque - Carregadeiras",C1235)),"Carregadeiras",IF(ISNUMBER(FIND("Estoque - Veic. Leves",C1235)),"Veic. Leves",
IF(ISNUMBER(FIND("Estoque - Caminhões",C1235)),"Caminhões",IF(ISNUMBER(FIND("Estoque - Transbordos",C1235)),"Transbordos",
IF(ISNUMBER(FIND("Estoque - Tratores",C1235)),"Tratores",
IF(ISNUMBER(FIND("Estoque - Máquinas pesadas",C1235)),"Máquinas pesadas",
IF(ISNUMBER(FIND("Estoque - Reboques",C1235)),"Reboques",
IF(C1235="Estoque","Estoque",
IF(AND(ISNUMBER(C1235),C1235&gt;1000,C1235&lt;2000),"Caminhões",
IF(AND(ISNUMBER(C1235),C1235&gt;2000,C1235&lt;3000),"Tratores",
IF(AND(ISNUMBER(C1235),C1235&gt;3000,C1235&lt;4000),"Carregadeiras",
IF(AND(ISNUMBER(C1235),C1235&gt;4000,C1235&lt;5000),"Máquinas pesadas",
IF(AND(ISNUMBER(C1235),C1235&gt;5000,C1235&lt;6000),"Colhedoras",
IF(AND(ISNUMBER(C1235),C1235&gt;7000,C1235&lt;8000),"Irrigação",
IF(AND(ISNUMBER(C1235),C1235&gt;8000,C1235&lt;9000),"Reboques",IF(AND(ISNUMBER(C1235),C1235&gt;0,C1235&lt;1000),"Veic. Leves","")))))))))))))))))))))</f>
        <v>Tratores</v>
      </c>
      <c r="B1235" s="8"/>
      <c r="C1235" s="2">
        <v>2027</v>
      </c>
      <c r="D1235" s="2">
        <v>47333</v>
      </c>
      <c r="E1235" s="3" t="s">
        <v>1245</v>
      </c>
      <c r="F1235" s="14" t="str">
        <f>IF(ISBLANK(K1235), "Apenas Solicitação", "Tem OC")</f>
        <v>Apenas Solicitação</v>
      </c>
      <c r="G1235" s="2">
        <v>3</v>
      </c>
      <c r="H1235" s="37">
        <f>G1235-I1235</f>
        <v>3</v>
      </c>
      <c r="I1235" s="38">
        <v>0</v>
      </c>
      <c r="J1235" s="4">
        <v>45786</v>
      </c>
      <c r="K1235" s="14"/>
      <c r="L1235" s="3"/>
      <c r="M1235" s="44" t="str">
        <f ca="1">IF(OR(N1235="", N1235=0), "", IF(N1235&gt;TODAY(), "No prazo", "Atrasado"))</f>
        <v/>
      </c>
      <c r="N1235" s="44" t="str">
        <f>IFERROR(K1235 + VALUE(LEFT(L1235, FIND(" ", L1235) - 1)), "")</f>
        <v/>
      </c>
      <c r="O1235" s="3" t="str">
        <f>IF(_xlfn.DAYS(K1235,J1235)&lt;0, "Aguardando OC", _xlfn.DAYS(K1235,J1235))</f>
        <v>Aguardando OC</v>
      </c>
      <c r="P1235" s="14">
        <v>402112</v>
      </c>
      <c r="Q1235" s="12"/>
      <c r="R1235" s="14">
        <v>0</v>
      </c>
      <c r="S1235" s="2">
        <v>221</v>
      </c>
      <c r="T1235" s="65" t="s">
        <v>1029</v>
      </c>
      <c r="U1235" s="21">
        <v>1.1879999999999999</v>
      </c>
      <c r="V1235" s="2"/>
      <c r="W1235" s="47" t="str">
        <f>IFERROR(VLOOKUP(V1235, Fornecedores!A:C, 3, FALSE), "")</f>
        <v/>
      </c>
      <c r="X1235" s="43" t="str">
        <f>IFERROR(VLOOKUP(V1235, Fornecedores!A:E, 5, FALSE), "")</f>
        <v/>
      </c>
      <c r="Y1235" s="43" t="str">
        <f>IFERROR(VLOOKUP(V1235, Fornecedores!A:F, 6, FALSE), "")</f>
        <v/>
      </c>
      <c r="Z1235" s="14" t="str">
        <f>IF(H1235=0, "Pedido entregue!", "Pendente")</f>
        <v>Pendente</v>
      </c>
      <c r="AA1235" s="59"/>
      <c r="AB1235" s="58" t="str">
        <f>IF(Z1235="Pedido Entregue!", IF(AA1235=1, "Retirado do Almoxarifado", IF(AA1235=2, "Material devolvido", "Aguardando retirada")), IF(Z1235="Pendente", "Entrega pendente", ""))</f>
        <v>Entrega pendente</v>
      </c>
      <c r="AC1235" s="18">
        <v>1</v>
      </c>
      <c r="AD1235" s="18">
        <f>AC1235/SUMIF($P:$P,P1235,$AC:$AC)</f>
        <v>1</v>
      </c>
      <c r="AE1235" s="18">
        <f>IF(R1235=0,0,AC1235/SUMIF($R:$R,R1235,$AC:$AC))</f>
        <v>0</v>
      </c>
      <c r="AF1235" s="18">
        <f>IF(R1235=0,1,0)</f>
        <v>1</v>
      </c>
      <c r="AH1235" t="str">
        <f>TEXT(J1235,"MMMM")</f>
        <v>maio</v>
      </c>
    </row>
    <row r="1236" spans="1:34" ht="12.75" hidden="1" customHeight="1" x14ac:dyDescent="0.25">
      <c r="A1236" s="90" t="str">
        <f>IF(C1236="Oficina Diversos","Oficina Geral",
IF(ISNUMBER(FIND("Estoque - Colhedoras",C1236)),"Colhedoras",IF(ISNUMBER(FIND("Caldeiraria",C1236)),"Caldeiraria",IF(ISNUMBER(FIND("Borracharia",C1236)),"Borracharia",IF(ISNUMBER(FIND("Lubrificação",C1236)),"Lubrificação",
IF(ISNUMBER(FIND("Estoque - Carregadeiras",C1236)),"Carregadeiras",IF(ISNUMBER(FIND("Estoque - Veic. Leves",C1236)),"Veic. Leves",
IF(ISNUMBER(FIND("Estoque - Caminhões",C1236)),"Caminhões",IF(ISNUMBER(FIND("Estoque - Transbordos",C1236)),"Transbordos",
IF(ISNUMBER(FIND("Estoque - Tratores",C1236)),"Tratores",
IF(ISNUMBER(FIND("Estoque - Máquinas pesadas",C1236)),"Máquinas pesadas",
IF(ISNUMBER(FIND("Estoque - Reboques",C1236)),"Reboques",
IF(C1236="Estoque","Estoque",
IF(AND(ISNUMBER(C1236),C1236&gt;1000,C1236&lt;2000),"Caminhões",
IF(AND(ISNUMBER(C1236),C1236&gt;2000,C1236&lt;3000),"Tratores",
IF(AND(ISNUMBER(C1236),C1236&gt;3000,C1236&lt;4000),"Carregadeiras",
IF(AND(ISNUMBER(C1236),C1236&gt;4000,C1236&lt;5000),"Máquinas pesadas",
IF(AND(ISNUMBER(C1236),C1236&gt;5000,C1236&lt;6000),"Colhedoras",
IF(AND(ISNUMBER(C1236),C1236&gt;7000,C1236&lt;8000),"Irrigação",
IF(AND(ISNUMBER(C1236),C1236&gt;8000,C1236&lt;9000),"Reboques",IF(AND(ISNUMBER(C1236),C1236&gt;0,C1236&lt;1000),"Veic. Leves","")))))))))))))))))))))</f>
        <v>Tratores</v>
      </c>
      <c r="B1236" s="8"/>
      <c r="C1236" s="2">
        <v>2030</v>
      </c>
      <c r="D1236" s="2">
        <v>47380</v>
      </c>
      <c r="E1236" s="10" t="s">
        <v>618</v>
      </c>
      <c r="F1236" s="14" t="str">
        <f>IF(ISBLANK(K1236), "Apenas Solicitação", "Tem OC")</f>
        <v>Tem OC</v>
      </c>
      <c r="G1236" s="2">
        <v>1</v>
      </c>
      <c r="H1236" s="37">
        <f>G1236-I1236</f>
        <v>0</v>
      </c>
      <c r="I1236" s="38">
        <v>1</v>
      </c>
      <c r="J1236" s="4">
        <v>45699</v>
      </c>
      <c r="K1236" s="180">
        <v>45705</v>
      </c>
      <c r="L1236" s="4"/>
      <c r="M1236" s="44"/>
      <c r="N1236" s="44" t="str">
        <f>IFERROR(K1236 + VALUE(LEFT(L1236, FIND(" ", L1236) - 1)), "")</f>
        <v/>
      </c>
      <c r="O1236" s="3">
        <f>IF(_xlfn.DAYS(K1236,J1236)&lt;0, "Aguardando OC", _xlfn.DAYS(K1236,J1236))</f>
        <v>6</v>
      </c>
      <c r="P1236" s="14">
        <v>392084</v>
      </c>
      <c r="Q1236" s="169">
        <v>1127366</v>
      </c>
      <c r="R1236" s="14">
        <v>164322</v>
      </c>
      <c r="S1236" s="2">
        <v>696</v>
      </c>
      <c r="T1236" s="65" t="s">
        <v>77</v>
      </c>
      <c r="U1236" s="21">
        <v>12.58</v>
      </c>
      <c r="V1236" s="2">
        <v>3465</v>
      </c>
      <c r="W1236" s="47" t="str">
        <f>IFERROR(VLOOKUP(V1236, Fornecedores!A:C, 3, FALSE), "")</f>
        <v>MAQNELSON AGRICOLA L</v>
      </c>
      <c r="X1236" s="43" t="str">
        <f>IFERROR(VLOOKUP(V1236, Fornecedores!A:E, 5, FALSE), "")</f>
        <v>Itumbiara</v>
      </c>
      <c r="Y1236" s="43" t="str">
        <f>IFERROR(VLOOKUP(V1236, Fornecedores!A:F, 6, FALSE), "")</f>
        <v>GO</v>
      </c>
      <c r="Z1236" s="14" t="str">
        <f>IF(H1236=0, "Pedido entregue!", "Pendente")</f>
        <v>Pedido entregue!</v>
      </c>
      <c r="AA1236" s="59">
        <v>1</v>
      </c>
      <c r="AB1236" s="58" t="str">
        <f>IF(Z1236="Pedido Entregue!", IF(AA1236=1, "Retirado do Almoxarifado", IF(AA1236=2, "Material devolvido", "Aguardando retirada")), IF(Z1236="Pendente", "Entrega pendente", ""))</f>
        <v>Retirado do Almoxarifado</v>
      </c>
      <c r="AC1236" s="18">
        <v>1</v>
      </c>
      <c r="AD1236" s="18">
        <f>AC1236/SUMIF($P:$P,P1236,$AC:$AC)</f>
        <v>1</v>
      </c>
      <c r="AE1236" s="18">
        <f>IF(R1236=0,0,AC1236/SUMIF($R:$R,R1236,$AC:$AC))</f>
        <v>3.2258064516129031E-2</v>
      </c>
      <c r="AF1236" s="18">
        <f>IF(R1236=0,1,0)</f>
        <v>0</v>
      </c>
      <c r="AG1236" s="18">
        <f>IF(R1236=0,#REF!-J1236,0)</f>
        <v>0</v>
      </c>
      <c r="AH1236" t="str">
        <f>TEXT(J1236,"MMMM")</f>
        <v>fevereiro</v>
      </c>
    </row>
    <row r="1237" spans="1:34" ht="12.75" customHeight="1" x14ac:dyDescent="0.25">
      <c r="A1237" s="90" t="str">
        <f>IF(C1237="Oficina Diversos","Oficina Geral",
IF(ISNUMBER(FIND("Estoque - Colhedoras",C1237)),"Colhedoras",IF(ISNUMBER(FIND("Caldeiraria",C1237)),"Caldeiraria",IF(ISNUMBER(FIND("Borracharia",C1237)),"Borracharia",IF(ISNUMBER(FIND("Lubrificação",C1237)),"Lubrificação",
IF(ISNUMBER(FIND("Estoque - Carregadeiras",C1237)),"Carregadeiras",IF(ISNUMBER(FIND("Estoque - Veic. Leves",C1237)),"Veic. Leves",
IF(ISNUMBER(FIND("Estoque - Caminhões",C1237)),"Caminhões",IF(ISNUMBER(FIND("Estoque - Transbordos",C1237)),"Transbordos",
IF(ISNUMBER(FIND("Estoque - Tratores",C1237)),"Tratores",
IF(ISNUMBER(FIND("Estoque - Máquinas pesadas",C1237)),"Máquinas pesadas",
IF(ISNUMBER(FIND("Estoque - Reboques",C1237)),"Reboques",
IF(C1237="Estoque","Estoque",
IF(AND(ISNUMBER(C1237),C1237&gt;1000,C1237&lt;2000),"Caminhões",
IF(AND(ISNUMBER(C1237),C1237&gt;2000,C1237&lt;3000),"Tratores",
IF(AND(ISNUMBER(C1237),C1237&gt;3000,C1237&lt;4000),"Carregadeiras",
IF(AND(ISNUMBER(C1237),C1237&gt;4000,C1237&lt;5000),"Máquinas pesadas",
IF(AND(ISNUMBER(C1237),C1237&gt;5000,C1237&lt;6000),"Colhedoras",
IF(AND(ISNUMBER(C1237),C1237&gt;7000,C1237&lt;8000),"Irrigação",
IF(AND(ISNUMBER(C1237),C1237&gt;8000,C1237&lt;9000),"Reboques",IF(AND(ISNUMBER(C1237),C1237&gt;0,C1237&lt;1000),"Veic. Leves","")))))))))))))))))))))</f>
        <v>Tratores</v>
      </c>
      <c r="B1237" s="111"/>
      <c r="C1237" s="144">
        <v>2025</v>
      </c>
      <c r="D1237" s="143">
        <v>47380</v>
      </c>
      <c r="E1237" s="146" t="s">
        <v>618</v>
      </c>
      <c r="F1237" s="101" t="str">
        <f>IF(ISBLANK(K1237), "Apenas Solicitação", "Tem OC")</f>
        <v>Apenas Solicitação</v>
      </c>
      <c r="G1237" s="143">
        <v>1</v>
      </c>
      <c r="H1237" s="102">
        <f>G1237-I1237</f>
        <v>1</v>
      </c>
      <c r="I1237" s="103"/>
      <c r="J1237" s="147">
        <v>45820</v>
      </c>
      <c r="K1237" s="200"/>
      <c r="L1237" s="146"/>
      <c r="M1237" s="104" t="str">
        <f ca="1">IF(OR(N1237="", N1237=0), "", IF(N1237&gt;TODAY(), "No prazo", "Atrasado"))</f>
        <v/>
      </c>
      <c r="N1237" s="104" t="str">
        <f>IFERROR(K1237 + VALUE(LEFT(L1237, FIND(" ", L1237) - 1)), "")</f>
        <v/>
      </c>
      <c r="O1237" s="105" t="str">
        <f>IF(_xlfn.DAYS(K1237,J1237)&lt;0, "Aguardando OC", _xlfn.DAYS(K1237,J1237))</f>
        <v>Aguardando OC</v>
      </c>
      <c r="P1237" s="200">
        <v>407132</v>
      </c>
      <c r="Q1237" s="12"/>
      <c r="R1237" s="200">
        <v>0</v>
      </c>
      <c r="S1237" s="143">
        <v>221</v>
      </c>
      <c r="T1237" s="65" t="s">
        <v>1029</v>
      </c>
      <c r="U1237" s="164">
        <v>47.3</v>
      </c>
      <c r="V1237" s="143"/>
      <c r="W1237" s="117" t="str">
        <f>IFERROR(VLOOKUP(V1237, Fornecedores!A:C, 3, FALSE), "")</f>
        <v/>
      </c>
      <c r="X1237" s="105" t="str">
        <f>IFERROR(VLOOKUP(V1237, Fornecedores!A:E, 5, FALSE), "")</f>
        <v/>
      </c>
      <c r="Y1237" s="105" t="str">
        <f>IFERROR(VLOOKUP(V1237, Fornecedores!A:F, 6, FALSE), "")</f>
        <v/>
      </c>
      <c r="Z1237" s="101" t="str">
        <f>IF(H1237=0, "Pedido entregue!", "Pendente")</f>
        <v>Pendente</v>
      </c>
      <c r="AA1237" s="119"/>
      <c r="AB1237" s="132" t="str">
        <f>IF(Z1237="Pedido Entregue!", IF(AA1237=1, "Retirado do Almoxarifado", IF(AA1237=2, "Material devolvido", "Aguardando retirada")), IF(Z1237="Pendente", "Entrega pendente", ""))</f>
        <v>Entrega pendente</v>
      </c>
      <c r="AC1237" s="18">
        <v>1</v>
      </c>
      <c r="AD1237" s="18">
        <f>AC1237/SUMIF($P:$P,P1237,$AC:$AC)</f>
        <v>1</v>
      </c>
      <c r="AE1237" s="18">
        <f>IF(R1237=0,0,AC1237/SUMIF($R:$R,R1237,$AC:$AC))</f>
        <v>0</v>
      </c>
      <c r="AF1237" s="18">
        <f>IF(R1237=0,1,0)</f>
        <v>1</v>
      </c>
      <c r="AH1237" t="str">
        <f>TEXT(J1237,"MMMM")</f>
        <v>junho</v>
      </c>
    </row>
    <row r="1238" spans="1:34" ht="12.75" customHeight="1" x14ac:dyDescent="0.25">
      <c r="A1238" s="90" t="str">
        <f>IF(C1238="Oficina Diversos","Oficina Geral",
IF(ISNUMBER(FIND("Estoque - Colhedoras",C1238)),"Colhedoras",IF(ISNUMBER(FIND("Caldeiraria",C1238)),"Caldeiraria",IF(ISNUMBER(FIND("Borracharia",C1238)),"Borracharia",IF(ISNUMBER(FIND("Lubrificação",C1238)),"Lubrificação",
IF(ISNUMBER(FIND("Estoque - Carregadeiras",C1238)),"Carregadeiras",IF(ISNUMBER(FIND("Estoque - Veic. Leves",C1238)),"Veic. Leves",
IF(ISNUMBER(FIND("Estoque - Caminhões",C1238)),"Caminhões",IF(ISNUMBER(FIND("Estoque - Transbordos",C1238)),"Transbordos",
IF(ISNUMBER(FIND("Estoque - Tratores",C1238)),"Tratores",
IF(ISNUMBER(FIND("Estoque - Máquinas pesadas",C1238)),"Máquinas pesadas",
IF(ISNUMBER(FIND("Estoque - Reboques",C1238)),"Reboques",
IF(C1238="Estoque","Estoque",
IF(AND(ISNUMBER(C1238),C1238&gt;1000,C1238&lt;2000),"Caminhões",
IF(AND(ISNUMBER(C1238),C1238&gt;2000,C1238&lt;3000),"Tratores",
IF(AND(ISNUMBER(C1238),C1238&gt;3000,C1238&lt;4000),"Carregadeiras",
IF(AND(ISNUMBER(C1238),C1238&gt;4000,C1238&lt;5000),"Máquinas pesadas",
IF(AND(ISNUMBER(C1238),C1238&gt;5000,C1238&lt;6000),"Colhedoras",
IF(AND(ISNUMBER(C1238),C1238&gt;7000,C1238&lt;8000),"Irrigação",
IF(AND(ISNUMBER(C1238),C1238&gt;8000,C1238&lt;9000),"Reboques",IF(AND(ISNUMBER(C1238),C1238&gt;0,C1238&lt;1000),"Veic. Leves","")))))))))))))))))))))</f>
        <v>Tratores</v>
      </c>
      <c r="B1238" s="111"/>
      <c r="C1238" s="144">
        <v>2027</v>
      </c>
      <c r="D1238" s="143">
        <v>47380</v>
      </c>
      <c r="E1238" s="146" t="s">
        <v>618</v>
      </c>
      <c r="F1238" s="101" t="str">
        <f>IF(ISBLANK(K1238), "Apenas Solicitação", "Tem OC")</f>
        <v>Apenas Solicitação</v>
      </c>
      <c r="G1238" s="143">
        <v>1</v>
      </c>
      <c r="H1238" s="102">
        <f>G1238-I1238</f>
        <v>1</v>
      </c>
      <c r="I1238" s="103"/>
      <c r="J1238" s="147">
        <v>45821</v>
      </c>
      <c r="K1238" s="200"/>
      <c r="L1238" s="146"/>
      <c r="M1238" s="104" t="str">
        <f ca="1">IF(OR(N1238="", N1238=0), "", IF(N1238&gt;TODAY(), "No prazo", "Atrasado"))</f>
        <v/>
      </c>
      <c r="N1238" s="104" t="str">
        <f>IFERROR(K1238 + VALUE(LEFT(L1238, FIND(" ", L1238) - 1)), "")</f>
        <v/>
      </c>
      <c r="O1238" s="105" t="str">
        <f>IF(_xlfn.DAYS(K1238,J1238)&lt;0, "Aguardando OC", _xlfn.DAYS(K1238,J1238))</f>
        <v>Aguardando OC</v>
      </c>
      <c r="P1238" s="200">
        <v>407342</v>
      </c>
      <c r="Q1238" s="12"/>
      <c r="R1238" s="200">
        <v>0</v>
      </c>
      <c r="S1238" s="143">
        <v>221</v>
      </c>
      <c r="T1238" s="65" t="s">
        <v>1029</v>
      </c>
      <c r="U1238" s="164">
        <v>47.3</v>
      </c>
      <c r="V1238" s="143"/>
      <c r="W1238" s="117" t="str">
        <f>IFERROR(VLOOKUP(V1238, Fornecedores!A:C, 3, FALSE), "")</f>
        <v/>
      </c>
      <c r="X1238" s="105" t="str">
        <f>IFERROR(VLOOKUP(V1238, Fornecedores!A:E, 5, FALSE), "")</f>
        <v/>
      </c>
      <c r="Y1238" s="105" t="str">
        <f>IFERROR(VLOOKUP(V1238, Fornecedores!A:F, 6, FALSE), "")</f>
        <v/>
      </c>
      <c r="Z1238" s="101" t="str">
        <f>IF(H1238=0, "Pedido entregue!", "Pendente")</f>
        <v>Pendente</v>
      </c>
      <c r="AA1238" s="119"/>
      <c r="AB1238" s="132" t="str">
        <f>IF(Z1238="Pedido Entregue!", IF(AA1238=1, "Retirado do Almoxarifado", IF(AA1238=2, "Material devolvido", "Aguardando retirada")), IF(Z1238="Pendente", "Entrega pendente", ""))</f>
        <v>Entrega pendente</v>
      </c>
      <c r="AC1238" s="18">
        <v>1</v>
      </c>
      <c r="AD1238" s="18">
        <f>AC1238/SUMIF($P:$P,P1238,$AC:$AC)</f>
        <v>1</v>
      </c>
      <c r="AE1238" s="18">
        <f>IF(R1238=0,0,AC1238/SUMIF($R:$R,R1238,$AC:$AC))</f>
        <v>0</v>
      </c>
      <c r="AF1238" s="18">
        <f>IF(R1238=0,1,0)</f>
        <v>1</v>
      </c>
      <c r="AH1238" t="str">
        <f>TEXT(J1238,"MMMM")</f>
        <v>junho</v>
      </c>
    </row>
    <row r="1239" spans="1:34" ht="12.75" hidden="1" customHeight="1" x14ac:dyDescent="0.25">
      <c r="A1239" s="90" t="str">
        <f>IF(C1239="Oficina Diversos","Oficina Geral",
IF(ISNUMBER(FIND("Estoque - Colhedoras",C1239)),"Colhedoras",IF(ISNUMBER(FIND("Caldeiraria",C1239)),"Caldeiraria",IF(ISNUMBER(FIND("Borracharia",C1239)),"Borracharia",IF(ISNUMBER(FIND("Lubrificação",C1239)),"Lubrificação",
IF(ISNUMBER(FIND("Estoque - Carregadeiras",C1239)),"Carregadeiras",IF(ISNUMBER(FIND("Estoque - Veic. Leves",C1239)),"Veic. Leves",
IF(ISNUMBER(FIND("Estoque - Caminhões",C1239)),"Caminhões",IF(ISNUMBER(FIND("Estoque - Transbordos",C1239)),"Transbordos",
IF(ISNUMBER(FIND("Estoque - Tratores",C1239)),"Tratores",
IF(ISNUMBER(FIND("Estoque - Máquinas pesadas",C1239)),"Máquinas pesadas",
IF(ISNUMBER(FIND("Estoque - Reboques",C1239)),"Reboques",
IF(C1239="Estoque","Estoque",
IF(AND(ISNUMBER(C1239),C1239&gt;1000,C1239&lt;2000),"Caminhões",
IF(AND(ISNUMBER(C1239),C1239&gt;2000,C1239&lt;3000),"Tratores",
IF(AND(ISNUMBER(C1239),C1239&gt;3000,C1239&lt;4000),"Carregadeiras",
IF(AND(ISNUMBER(C1239),C1239&gt;4000,C1239&lt;5000),"Máquinas pesadas",
IF(AND(ISNUMBER(C1239),C1239&gt;5000,C1239&lt;6000),"Colhedoras",
IF(AND(ISNUMBER(C1239),C1239&gt;7000,C1239&lt;8000),"Irrigação",
IF(AND(ISNUMBER(C1239),C1239&gt;8000,C1239&lt;9000),"Reboques",IF(AND(ISNUMBER(C1239),C1239&gt;0,C1239&lt;1000),"Veic. Leves","")))))))))))))))))))))</f>
        <v>Tratores</v>
      </c>
      <c r="B1239" s="8"/>
      <c r="C1239" s="2">
        <v>2039</v>
      </c>
      <c r="D1239" s="2">
        <v>47420</v>
      </c>
      <c r="E1239" s="3" t="s">
        <v>378</v>
      </c>
      <c r="F1239" s="14" t="str">
        <f>IF(ISBLANK(K1239), "Apenas Solicitação", "Tem OC")</f>
        <v>Tem OC</v>
      </c>
      <c r="G1239" s="2">
        <v>4</v>
      </c>
      <c r="H1239" s="37">
        <f>G1239-I1239</f>
        <v>0</v>
      </c>
      <c r="I1239" s="38">
        <v>4</v>
      </c>
      <c r="J1239" s="4">
        <v>45735</v>
      </c>
      <c r="K1239" s="180">
        <v>45756</v>
      </c>
      <c r="L1239" s="4"/>
      <c r="M1239" s="44"/>
      <c r="N1239" s="44" t="str">
        <f>IFERROR(K1239 + VALUE(LEFT(L1239, FIND(" ", L1239) - 1)), "")</f>
        <v/>
      </c>
      <c r="O1239" s="3">
        <f>IF(_xlfn.DAYS(K1239,J1239)&lt;0, "Aguardando OC", _xlfn.DAYS(K1239,J1239))</f>
        <v>21</v>
      </c>
      <c r="P1239" s="14">
        <v>396639</v>
      </c>
      <c r="Q1239" s="169">
        <v>1137894</v>
      </c>
      <c r="R1239" s="14">
        <v>166040</v>
      </c>
      <c r="S1239" s="2">
        <v>694</v>
      </c>
      <c r="T1239" s="65" t="s">
        <v>375</v>
      </c>
      <c r="U1239" s="21">
        <v>28.8</v>
      </c>
      <c r="V1239" s="2">
        <v>3455</v>
      </c>
      <c r="W1239" s="47" t="str">
        <f>IFERROR(VLOOKUP(V1239, Fornecedores!A:C, 3, FALSE), "")</f>
        <v xml:space="preserve">MAQTRAL             </v>
      </c>
      <c r="X1239" s="43" t="str">
        <f>IFERROR(VLOOKUP(V1239, Fornecedores!A:E, 5, FALSE), "")</f>
        <v>Recife</v>
      </c>
      <c r="Y1239" s="43" t="str">
        <f>IFERROR(VLOOKUP(V1239, Fornecedores!A:F, 6, FALSE), "")</f>
        <v>PE</v>
      </c>
      <c r="Z1239" s="14" t="str">
        <f>IF(H1239=0, "Pedido entregue!", "Pendente")</f>
        <v>Pedido entregue!</v>
      </c>
      <c r="AA1239" s="59"/>
      <c r="AB1239" s="58" t="str">
        <f>IF(Z1239="Pedido Entregue!", IF(AA1239=1, "Retirado do Almoxarifado", IF(AA1239=2, "Material devolvido", "Aguardando retirada")), IF(Z1239="Pendente", "Entrega pendente", ""))</f>
        <v>Aguardando retirada</v>
      </c>
      <c r="AC1239" s="18">
        <v>1</v>
      </c>
      <c r="AD1239" s="18">
        <f>AC1239/SUMIF($P:$P,P1239,$AC:$AC)</f>
        <v>1</v>
      </c>
      <c r="AE1239" s="18">
        <f>IF(R1239=0,0,AC1239/SUMIF($R:$R,R1239,$AC:$AC))</f>
        <v>0.33333333333333331</v>
      </c>
      <c r="AF1239" s="18">
        <f>IF(R1239=0,1,0)</f>
        <v>0</v>
      </c>
      <c r="AG1239" s="18">
        <f>IF(R1239=0,#REF!-J1239,0)</f>
        <v>0</v>
      </c>
      <c r="AH1239" t="str">
        <f>TEXT(J1239,"MMMM")</f>
        <v>março</v>
      </c>
    </row>
    <row r="1240" spans="1:34" ht="12.75" hidden="1" customHeight="1" x14ac:dyDescent="0.25">
      <c r="A1240" s="90" t="str">
        <f>IF(C1240="Oficina Diversos","Oficina Geral",
IF(ISNUMBER(FIND("Estoque - Colhedoras",C1240)),"Colhedoras",IF(ISNUMBER(FIND("Caldeiraria",C1240)),"Caldeiraria",IF(ISNUMBER(FIND("Borracharia",C1240)),"Borracharia",IF(ISNUMBER(FIND("Lubrificação",C1240)),"Lubrificação",
IF(ISNUMBER(FIND("Estoque - Carregadeiras",C1240)),"Carregadeiras",IF(ISNUMBER(FIND("Estoque - Veic. Leves",C1240)),"Veic. Leves",
IF(ISNUMBER(FIND("Estoque - Caminhões",C1240)),"Caminhões",IF(ISNUMBER(FIND("Estoque - Transbordos",C1240)),"Transbordos",
IF(ISNUMBER(FIND("Estoque - Tratores",C1240)),"Tratores",
IF(ISNUMBER(FIND("Estoque - Máquinas pesadas",C1240)),"Máquinas pesadas",
IF(ISNUMBER(FIND("Estoque - Reboques",C1240)),"Reboques",
IF(C1240="Estoque","Estoque",
IF(AND(ISNUMBER(C1240),C1240&gt;1000,C1240&lt;2000),"Caminhões",
IF(AND(ISNUMBER(C1240),C1240&gt;2000,C1240&lt;3000),"Tratores",
IF(AND(ISNUMBER(C1240),C1240&gt;3000,C1240&lt;4000),"Carregadeiras",
IF(AND(ISNUMBER(C1240),C1240&gt;4000,C1240&lt;5000),"Máquinas pesadas",
IF(AND(ISNUMBER(C1240),C1240&gt;5000,C1240&lt;6000),"Colhedoras",
IF(AND(ISNUMBER(C1240),C1240&gt;7000,C1240&lt;8000),"Irrigação",
IF(AND(ISNUMBER(C1240),C1240&gt;8000,C1240&lt;9000),"Reboques",IF(AND(ISNUMBER(C1240),C1240&gt;0,C1240&lt;1000),"Veic. Leves","")))))))))))))))))))))</f>
        <v>Carregadeiras</v>
      </c>
      <c r="B1240" s="8"/>
      <c r="C1240" s="2">
        <v>3014</v>
      </c>
      <c r="D1240" s="2">
        <v>47420</v>
      </c>
      <c r="E1240" s="3" t="s">
        <v>378</v>
      </c>
      <c r="F1240" s="14" t="str">
        <f>IF(ISBLANK(K1240), "Apenas Solicitação", "Tem OC")</f>
        <v>Tem OC</v>
      </c>
      <c r="G1240" s="2">
        <v>3</v>
      </c>
      <c r="H1240" s="37">
        <f>G1240-I1240</f>
        <v>0</v>
      </c>
      <c r="I1240" s="38">
        <v>3</v>
      </c>
      <c r="J1240" s="4">
        <v>45735</v>
      </c>
      <c r="K1240" s="180">
        <v>45756</v>
      </c>
      <c r="L1240" s="4"/>
      <c r="M1240" s="44"/>
      <c r="N1240" s="44" t="str">
        <f>IFERROR(K1240 + VALUE(LEFT(L1240, FIND(" ", L1240) - 1)), "")</f>
        <v/>
      </c>
      <c r="O1240" s="3">
        <f>IF(_xlfn.DAYS(K1240,J1240)&lt;0, "Aguardando OC", _xlfn.DAYS(K1240,J1240))</f>
        <v>21</v>
      </c>
      <c r="P1240" s="14">
        <v>396644</v>
      </c>
      <c r="Q1240" s="169">
        <v>1137897</v>
      </c>
      <c r="R1240" s="14">
        <v>166040</v>
      </c>
      <c r="S1240" s="2">
        <v>112</v>
      </c>
      <c r="T1240" s="65" t="s">
        <v>152</v>
      </c>
      <c r="U1240" s="21">
        <v>21.6</v>
      </c>
      <c r="V1240" s="2">
        <v>3455</v>
      </c>
      <c r="W1240" s="47" t="str">
        <f>IFERROR(VLOOKUP(V1240, Fornecedores!A:C, 3, FALSE), "")</f>
        <v xml:space="preserve">MAQTRAL             </v>
      </c>
      <c r="X1240" s="43" t="str">
        <f>IFERROR(VLOOKUP(V1240, Fornecedores!A:E, 5, FALSE), "")</f>
        <v>Recife</v>
      </c>
      <c r="Y1240" s="43" t="str">
        <f>IFERROR(VLOOKUP(V1240, Fornecedores!A:F, 6, FALSE), "")</f>
        <v>PE</v>
      </c>
      <c r="Z1240" s="14" t="str">
        <f>IF(H1240=0, "Pedido entregue!", "Pendente")</f>
        <v>Pedido entregue!</v>
      </c>
      <c r="AA1240" s="59">
        <v>1</v>
      </c>
      <c r="AB1240" s="58" t="str">
        <f>IF(Z1240="Pedido Entregue!", IF(AA1240=1, "Retirado do Almoxarifado", IF(AA1240=2, "Material devolvido", "Aguardando retirada")), IF(Z1240="Pendente", "Entrega pendente", ""))</f>
        <v>Retirado do Almoxarifado</v>
      </c>
      <c r="AC1240" s="18">
        <v>1</v>
      </c>
      <c r="AD1240" s="18">
        <f>AC1240/SUMIF($P:$P,P1240,$AC:$AC)</f>
        <v>1</v>
      </c>
      <c r="AE1240" s="18">
        <f>IF(R1240=0,0,AC1240/SUMIF($R:$R,R1240,$AC:$AC))</f>
        <v>0.33333333333333331</v>
      </c>
      <c r="AF1240" s="18">
        <f>IF(R1240=0,1,0)</f>
        <v>0</v>
      </c>
      <c r="AG1240" s="18">
        <f>IF(R1240=0,#REF!-J1240,0)</f>
        <v>0</v>
      </c>
      <c r="AH1240" t="str">
        <f>TEXT(J1240,"MMMM")</f>
        <v>março</v>
      </c>
    </row>
    <row r="1241" spans="1:34" ht="12.75" hidden="1" customHeight="1" x14ac:dyDescent="0.25">
      <c r="A1241" s="90" t="str">
        <f>IF(C1241="Oficina Diversos","Oficina Geral",
IF(ISNUMBER(FIND("Estoque - Colhedoras",C1241)),"Colhedoras",IF(ISNUMBER(FIND("Caldeiraria",C1241)),"Caldeiraria",IF(ISNUMBER(FIND("Borracharia",C1241)),"Borracharia",IF(ISNUMBER(FIND("Lubrificação",C1241)),"Lubrificação",
IF(ISNUMBER(FIND("Estoque - Carregadeiras",C1241)),"Carregadeiras",IF(ISNUMBER(FIND("Estoque - Veic. Leves",C1241)),"Veic. Leves",
IF(ISNUMBER(FIND("Estoque - Caminhões",C1241)),"Caminhões",IF(ISNUMBER(FIND("Estoque - Transbordos",C1241)),"Transbordos",
IF(ISNUMBER(FIND("Estoque - Tratores",C1241)),"Tratores",
IF(ISNUMBER(FIND("Estoque - Máquinas pesadas",C1241)),"Máquinas pesadas",
IF(ISNUMBER(FIND("Estoque - Reboques",C1241)),"Reboques",
IF(C1241="Estoque","Estoque",
IF(AND(ISNUMBER(C1241),C1241&gt;1000,C1241&lt;2000),"Caminhões",
IF(AND(ISNUMBER(C1241),C1241&gt;2000,C1241&lt;3000),"Tratores",
IF(AND(ISNUMBER(C1241),C1241&gt;3000,C1241&lt;4000),"Carregadeiras",
IF(AND(ISNUMBER(C1241),C1241&gt;4000,C1241&lt;5000),"Máquinas pesadas",
IF(AND(ISNUMBER(C1241),C1241&gt;5000,C1241&lt;6000),"Colhedoras",
IF(AND(ISNUMBER(C1241),C1241&gt;7000,C1241&lt;8000),"Irrigação",
IF(AND(ISNUMBER(C1241),C1241&gt;8000,C1241&lt;9000),"Reboques",IF(AND(ISNUMBER(C1241),C1241&gt;0,C1241&lt;1000),"Veic. Leves","")))))))))))))))))))))</f>
        <v>Carregadeiras</v>
      </c>
      <c r="B1241" s="8"/>
      <c r="C1241" s="2">
        <v>3027</v>
      </c>
      <c r="D1241" s="2">
        <v>47420</v>
      </c>
      <c r="E1241" s="3" t="s">
        <v>378</v>
      </c>
      <c r="F1241" s="14" t="str">
        <f>IF(ISBLANK(K1241), "Apenas Solicitação", "Tem OC")</f>
        <v>Tem OC</v>
      </c>
      <c r="G1241" s="2">
        <v>3</v>
      </c>
      <c r="H1241" s="37">
        <f>G1241-I1241</f>
        <v>0</v>
      </c>
      <c r="I1241" s="38">
        <v>3</v>
      </c>
      <c r="J1241" s="4">
        <v>45735</v>
      </c>
      <c r="K1241" s="180">
        <v>45756</v>
      </c>
      <c r="L1241" s="4"/>
      <c r="M1241" s="44"/>
      <c r="N1241" s="44" t="str">
        <f>IFERROR(K1241 + VALUE(LEFT(L1241, FIND(" ", L1241) - 1)), "")</f>
        <v/>
      </c>
      <c r="O1241" s="3">
        <f>IF(_xlfn.DAYS(K1241,J1241)&lt;0, "Aguardando OC", _xlfn.DAYS(K1241,J1241))</f>
        <v>21</v>
      </c>
      <c r="P1241" s="14">
        <v>396647</v>
      </c>
      <c r="Q1241" s="169">
        <v>1137899</v>
      </c>
      <c r="R1241" s="14">
        <v>166040</v>
      </c>
      <c r="S1241" s="2">
        <v>701</v>
      </c>
      <c r="T1241" s="65" t="s">
        <v>150</v>
      </c>
      <c r="U1241" s="21">
        <v>21.6</v>
      </c>
      <c r="V1241" s="2">
        <v>3455</v>
      </c>
      <c r="W1241" s="47" t="str">
        <f>IFERROR(VLOOKUP(V1241, Fornecedores!A:C, 3, FALSE), "")</f>
        <v xml:space="preserve">MAQTRAL             </v>
      </c>
      <c r="X1241" s="43" t="str">
        <f>IFERROR(VLOOKUP(V1241, Fornecedores!A:E, 5, FALSE), "")</f>
        <v>Recife</v>
      </c>
      <c r="Y1241" s="43" t="str">
        <f>IFERROR(VLOOKUP(V1241, Fornecedores!A:F, 6, FALSE), "")</f>
        <v>PE</v>
      </c>
      <c r="Z1241" s="14" t="str">
        <f>IF(H1241=0, "Pedido entregue!", "Pendente")</f>
        <v>Pedido entregue!</v>
      </c>
      <c r="AA1241" s="59">
        <v>1</v>
      </c>
      <c r="AB1241" s="58" t="str">
        <f>IF(Z1241="Pedido Entregue!", IF(AA1241=1, "Retirado do Almoxarifado", IF(AA1241=2, "Material devolvido", "Aguardando retirada")), IF(Z1241="Pendente", "Entrega pendente", ""))</f>
        <v>Retirado do Almoxarifado</v>
      </c>
      <c r="AC1241" s="18">
        <v>1</v>
      </c>
      <c r="AD1241" s="18">
        <f>AC1241/SUMIF($P:$P,P1241,$AC:$AC)</f>
        <v>1</v>
      </c>
      <c r="AE1241" s="18">
        <f>IF(R1241=0,0,AC1241/SUMIF($R:$R,R1241,$AC:$AC))</f>
        <v>0.33333333333333331</v>
      </c>
      <c r="AF1241" s="18">
        <f>IF(R1241=0,1,0)</f>
        <v>0</v>
      </c>
      <c r="AG1241" s="18">
        <f>IF(R1241=0,#REF!-J1241,0)</f>
        <v>0</v>
      </c>
      <c r="AH1241" t="str">
        <f>TEXT(J1241,"MMMM")</f>
        <v>março</v>
      </c>
    </row>
    <row r="1242" spans="1:34" ht="12.75" hidden="1" customHeight="1" x14ac:dyDescent="0.25">
      <c r="A1242" s="90" t="str">
        <f>IF(C1242="Oficina Diversos","Oficina Geral",
IF(ISNUMBER(FIND("Estoque - Colhedoras",C1242)),"Colhedoras",IF(ISNUMBER(FIND("Caldeiraria",C1242)),"Caldeiraria",IF(ISNUMBER(FIND("Borracharia",C1242)),"Borracharia",IF(ISNUMBER(FIND("Lubrificação",C1242)),"Lubrificação",
IF(ISNUMBER(FIND("Estoque - Carregadeiras",C1242)),"Carregadeiras",IF(ISNUMBER(FIND("Estoque - Veic. Leves",C1242)),"Veic. Leves",
IF(ISNUMBER(FIND("Estoque - Caminhões",C1242)),"Caminhões",IF(ISNUMBER(FIND("Estoque - Transbordos",C1242)),"Transbordos",
IF(ISNUMBER(FIND("Estoque - Tratores",C1242)),"Tratores",
IF(ISNUMBER(FIND("Estoque - Máquinas pesadas",C1242)),"Máquinas pesadas",
IF(ISNUMBER(FIND("Estoque - Reboques",C1242)),"Reboques",
IF(C1242="Estoque","Estoque",
IF(AND(ISNUMBER(C1242),C1242&gt;1000,C1242&lt;2000),"Caminhões",
IF(AND(ISNUMBER(C1242),C1242&gt;2000,C1242&lt;3000),"Tratores",
IF(AND(ISNUMBER(C1242),C1242&gt;3000,C1242&lt;4000),"Carregadeiras",
IF(AND(ISNUMBER(C1242),C1242&gt;4000,C1242&lt;5000),"Máquinas pesadas",
IF(AND(ISNUMBER(C1242),C1242&gt;5000,C1242&lt;6000),"Colhedoras",
IF(AND(ISNUMBER(C1242),C1242&gt;7000,C1242&lt;8000),"Irrigação",
IF(AND(ISNUMBER(C1242),C1242&gt;8000,C1242&lt;9000),"Reboques",IF(AND(ISNUMBER(C1242),C1242&gt;0,C1242&lt;1000),"Veic. Leves","")))))))))))))))))))))</f>
        <v>Tratores</v>
      </c>
      <c r="B1242" s="8"/>
      <c r="C1242" s="42">
        <v>2039</v>
      </c>
      <c r="D1242" s="42">
        <v>47432</v>
      </c>
      <c r="E1242" s="43" t="s">
        <v>945</v>
      </c>
      <c r="F1242" s="14" t="str">
        <f>IF(ISBLANK(K1242), "Apenas Solicitação", "Tem OC")</f>
        <v>Tem OC</v>
      </c>
      <c r="G1242" s="42">
        <v>6</v>
      </c>
      <c r="H1242" s="37">
        <f>G1242-I1242</f>
        <v>0</v>
      </c>
      <c r="I1242" s="38">
        <v>6</v>
      </c>
      <c r="J1242" s="44">
        <v>45768</v>
      </c>
      <c r="K1242" s="185">
        <v>45784</v>
      </c>
      <c r="L1242" s="44"/>
      <c r="M1242" s="44" t="str">
        <f ca="1">IF(OR(N1242="", N1242=0), "", IF(N1242&gt;TODAY(), "No prazo", "Atrasado"))</f>
        <v/>
      </c>
      <c r="N1242" s="44" t="str">
        <f>IFERROR(K1242 + VALUE(LEFT(L1242, FIND(" ", L1242) - 1)), "")</f>
        <v/>
      </c>
      <c r="O1242" s="3">
        <f>IF(_xlfn.DAYS(K1242,J1242)&lt;0, "Aguardando OC", _xlfn.DAYS(K1242,J1242))</f>
        <v>16</v>
      </c>
      <c r="P1242" s="191">
        <v>399980</v>
      </c>
      <c r="Q1242" s="56"/>
      <c r="R1242" s="191">
        <v>167230</v>
      </c>
      <c r="S1242" s="42">
        <v>221</v>
      </c>
      <c r="T1242" s="67" t="s">
        <v>1029</v>
      </c>
      <c r="U1242" s="45">
        <v>13.7</v>
      </c>
      <c r="V1242" s="42">
        <v>15702</v>
      </c>
      <c r="W1242" s="47" t="str">
        <f>IFERROR(VLOOKUP(V1242, Fornecedores!A:C, 3, FALSE), "")</f>
        <v>MAQTRAL - PB</v>
      </c>
      <c r="X1242" s="43" t="str">
        <f>IFERROR(VLOOKUP(V1242, Fornecedores!A:E, 5, FALSE), "")</f>
        <v>Bayeux</v>
      </c>
      <c r="Y1242" s="43" t="str">
        <f>IFERROR(VLOOKUP(V1242, Fornecedores!A:F, 6, FALSE), "")</f>
        <v>PB</v>
      </c>
      <c r="Z1242" s="14" t="str">
        <f>IF(H1242=0, "Pedido entregue!", "Pendente")</f>
        <v>Pedido entregue!</v>
      </c>
      <c r="AA1242" s="59"/>
      <c r="AB1242" s="58" t="str">
        <f>IF(Z1242="Pedido Entregue!", IF(AA1242=1, "Retirado do Almoxarifado", IF(AA1242=2, "Material devolvido", "Aguardando retirada")), IF(Z1242="Pendente", "Entrega pendente", ""))</f>
        <v>Aguardando retirada</v>
      </c>
      <c r="AC1242" s="18">
        <v>1</v>
      </c>
      <c r="AD1242" s="18">
        <f>AC1242/SUMIF($P:$P,P1242,$AC:$AC)</f>
        <v>1</v>
      </c>
      <c r="AE1242" s="18">
        <f>IF(R1242=0,0,AC1242/SUMIF($R:$R,R1242,$AC:$AC))</f>
        <v>0.25</v>
      </c>
      <c r="AF1242" s="18">
        <f>IF(R1242=0,1,0)</f>
        <v>0</v>
      </c>
      <c r="AG1242" s="18">
        <f>IF(R1242=0,#REF!-J1242,0)</f>
        <v>0</v>
      </c>
      <c r="AH1242" t="str">
        <f>TEXT(J1242,"MMMM")</f>
        <v>abril</v>
      </c>
    </row>
    <row r="1243" spans="1:34" ht="12.75" hidden="1" customHeight="1" x14ac:dyDescent="0.25">
      <c r="A1243" s="90" t="str">
        <f>IF(C1243="Oficina Diversos","Oficina Geral",
IF(ISNUMBER(FIND("Estoque - Colhedoras",C1243)),"Colhedoras",IF(ISNUMBER(FIND("Caldeiraria",C1243)),"Caldeiraria",IF(ISNUMBER(FIND("Borracharia",C1243)),"Borracharia",IF(ISNUMBER(FIND("Lubrificação",C1243)),"Lubrificação",
IF(ISNUMBER(FIND("Estoque - Carregadeiras",C1243)),"Carregadeiras",IF(ISNUMBER(FIND("Estoque - Veic. Leves",C1243)),"Veic. Leves",
IF(ISNUMBER(FIND("Estoque - Caminhões",C1243)),"Caminhões",IF(ISNUMBER(FIND("Estoque - Transbordos",C1243)),"Transbordos",
IF(ISNUMBER(FIND("Estoque - Tratores",C1243)),"Tratores",
IF(ISNUMBER(FIND("Estoque - Máquinas pesadas",C1243)),"Máquinas pesadas",
IF(ISNUMBER(FIND("Estoque - Reboques",C1243)),"Reboques",
IF(C1243="Estoque","Estoque",
IF(AND(ISNUMBER(C1243),C1243&gt;1000,C1243&lt;2000),"Caminhões",
IF(AND(ISNUMBER(C1243),C1243&gt;2000,C1243&lt;3000),"Tratores",
IF(AND(ISNUMBER(C1243),C1243&gt;3000,C1243&lt;4000),"Carregadeiras",
IF(AND(ISNUMBER(C1243),C1243&gt;4000,C1243&lt;5000),"Máquinas pesadas",
IF(AND(ISNUMBER(C1243),C1243&gt;5000,C1243&lt;6000),"Colhedoras",
IF(AND(ISNUMBER(C1243),C1243&gt;7000,C1243&lt;8000),"Irrigação",
IF(AND(ISNUMBER(C1243),C1243&gt;8000,C1243&lt;9000),"Reboques",IF(AND(ISNUMBER(C1243),C1243&gt;0,C1243&lt;1000),"Veic. Leves","")))))))))))))))))))))</f>
        <v>Carregadeiras</v>
      </c>
      <c r="B1243" s="8"/>
      <c r="C1243" s="28">
        <v>3015</v>
      </c>
      <c r="D1243" s="28">
        <v>47610</v>
      </c>
      <c r="E1243" s="29" t="s">
        <v>160</v>
      </c>
      <c r="F1243" s="14" t="str">
        <f>IF(ISBLANK(K1243), "Apenas Solicitação", "Tem OC")</f>
        <v>Tem OC</v>
      </c>
      <c r="G1243" s="28">
        <v>10</v>
      </c>
      <c r="H1243" s="37">
        <f>G1243-I1243</f>
        <v>0</v>
      </c>
      <c r="I1243" s="38">
        <v>10</v>
      </c>
      <c r="J1243" s="64">
        <v>45729</v>
      </c>
      <c r="K1243" s="183">
        <v>45736</v>
      </c>
      <c r="L1243" s="7"/>
      <c r="M1243" s="44"/>
      <c r="N1243" s="44" t="str">
        <f>IFERROR(K1243 + VALUE(LEFT(L1243, FIND(" ", L1243) - 1)), "")</f>
        <v/>
      </c>
      <c r="O1243" s="3">
        <f>IF(_xlfn.DAYS(K1243,J1243)&lt;0, "Aguardando OC", _xlfn.DAYS(K1243,J1243))</f>
        <v>7</v>
      </c>
      <c r="P1243" s="206">
        <v>395922</v>
      </c>
      <c r="Q1243" s="214">
        <v>1136456</v>
      </c>
      <c r="R1243" s="206">
        <v>165334</v>
      </c>
      <c r="S1243" s="28">
        <v>112</v>
      </c>
      <c r="T1243" s="66" t="s">
        <v>161</v>
      </c>
      <c r="U1243" s="32">
        <v>9.8000000000000007</v>
      </c>
      <c r="V1243" s="28">
        <v>13341</v>
      </c>
      <c r="W1243" s="47" t="str">
        <f>IFERROR(VLOOKUP(V1243, Fornecedores!A:C, 3, FALSE), "")</f>
        <v>DISMA DISTRIBUIDORA</v>
      </c>
      <c r="X1243" s="43" t="str">
        <f>IFERROR(VLOOKUP(V1243, Fornecedores!A:E, 5, FALSE), "")</f>
        <v>Araçatuba</v>
      </c>
      <c r="Y1243" s="43" t="str">
        <f>IFERROR(VLOOKUP(V1243, Fornecedores!A:F, 6, FALSE), "")</f>
        <v>SP</v>
      </c>
      <c r="Z1243" s="14" t="str">
        <f>IF(H1243=0, "Pedido entregue!", "Pendente")</f>
        <v>Pedido entregue!</v>
      </c>
      <c r="AA1243" s="59">
        <v>1</v>
      </c>
      <c r="AB1243" s="58" t="str">
        <f>IF(Z1243="Pedido Entregue!", IF(AA1243=1, "Retirado do Almoxarifado", IF(AA1243=2, "Material devolvido", "Aguardando retirada")), IF(Z1243="Pendente", "Entrega pendente", ""))</f>
        <v>Retirado do Almoxarifado</v>
      </c>
      <c r="AC1243" s="18">
        <v>1</v>
      </c>
      <c r="AD1243" s="18">
        <f>AC1243/SUMIF($P:$P,P1243,$AC:$AC)</f>
        <v>1</v>
      </c>
      <c r="AE1243" s="18">
        <f>IF(R1243=0,0,AC1243/SUMIF($R:$R,R1243,$AC:$AC))</f>
        <v>4.7619047619047616E-2</v>
      </c>
      <c r="AF1243" s="18">
        <f>IF(R1243=0,1,0)</f>
        <v>0</v>
      </c>
      <c r="AG1243" s="18">
        <f>IF(R1243=0,#REF!-J1243,0)</f>
        <v>0</v>
      </c>
      <c r="AH1243" t="str">
        <f>TEXT(J1243,"MMMM")</f>
        <v>março</v>
      </c>
    </row>
    <row r="1244" spans="1:34" ht="12.75" hidden="1" customHeight="1" x14ac:dyDescent="0.25">
      <c r="A1244" s="90" t="str">
        <f>IF(C1244="Oficina Diversos","Oficina Geral",
IF(ISNUMBER(FIND("Estoque - Colhedoras",C1244)),"Colhedoras",IF(ISNUMBER(FIND("Caldeiraria",C1244)),"Caldeiraria",IF(ISNUMBER(FIND("Borracharia",C1244)),"Borracharia",IF(ISNUMBER(FIND("Lubrificação",C1244)),"Lubrificação",
IF(ISNUMBER(FIND("Estoque - Carregadeiras",C1244)),"Carregadeiras",IF(ISNUMBER(FIND("Estoque - Veic. Leves",C1244)),"Veic. Leves",
IF(ISNUMBER(FIND("Estoque - Caminhões",C1244)),"Caminhões",IF(ISNUMBER(FIND("Estoque - Transbordos",C1244)),"Transbordos",
IF(ISNUMBER(FIND("Estoque - Tratores",C1244)),"Tratores",
IF(ISNUMBER(FIND("Estoque - Máquinas pesadas",C1244)),"Máquinas pesadas",
IF(ISNUMBER(FIND("Estoque - Reboques",C1244)),"Reboques",
IF(C1244="Estoque","Estoque",
IF(AND(ISNUMBER(C1244),C1244&gt;1000,C1244&lt;2000),"Caminhões",
IF(AND(ISNUMBER(C1244),C1244&gt;2000,C1244&lt;3000),"Tratores",
IF(AND(ISNUMBER(C1244),C1244&gt;3000,C1244&lt;4000),"Carregadeiras",
IF(AND(ISNUMBER(C1244),C1244&gt;4000,C1244&lt;5000),"Máquinas pesadas",
IF(AND(ISNUMBER(C1244),C1244&gt;5000,C1244&lt;6000),"Colhedoras",
IF(AND(ISNUMBER(C1244),C1244&gt;7000,C1244&lt;8000),"Irrigação",
IF(AND(ISNUMBER(C1244),C1244&gt;8000,C1244&lt;9000),"Reboques",IF(AND(ISNUMBER(C1244),C1244&gt;0,C1244&lt;1000),"Veic. Leves","")))))))))))))))))))))</f>
        <v>Carregadeiras</v>
      </c>
      <c r="B1244" s="8"/>
      <c r="C1244" s="28">
        <v>3016</v>
      </c>
      <c r="D1244" s="28">
        <v>47610</v>
      </c>
      <c r="E1244" s="29" t="s">
        <v>191</v>
      </c>
      <c r="F1244" s="14" t="str">
        <f>IF(ISBLANK(K1244), "Apenas Solicitação", "Tem OC")</f>
        <v>Tem OC</v>
      </c>
      <c r="G1244" s="28">
        <v>10</v>
      </c>
      <c r="H1244" s="37">
        <f>G1244-I1244</f>
        <v>0</v>
      </c>
      <c r="I1244" s="38">
        <v>10</v>
      </c>
      <c r="J1244" s="64">
        <v>45729</v>
      </c>
      <c r="K1244" s="183">
        <v>45736</v>
      </c>
      <c r="L1244" s="7"/>
      <c r="M1244" s="44"/>
      <c r="N1244" s="44" t="str">
        <f>IFERROR(K1244 + VALUE(LEFT(L1244, FIND(" ", L1244) - 1)), "")</f>
        <v/>
      </c>
      <c r="O1244" s="3">
        <f>IF(_xlfn.DAYS(K1244,J1244)&lt;0, "Aguardando OC", _xlfn.DAYS(K1244,J1244))</f>
        <v>7</v>
      </c>
      <c r="P1244" s="206">
        <v>395928</v>
      </c>
      <c r="Q1244" s="214">
        <v>1136462</v>
      </c>
      <c r="R1244" s="206">
        <v>165334</v>
      </c>
      <c r="S1244" s="28">
        <v>113</v>
      </c>
      <c r="T1244" s="66" t="s">
        <v>192</v>
      </c>
      <c r="U1244" s="32">
        <v>9.8000000000000007</v>
      </c>
      <c r="V1244" s="28">
        <v>13341</v>
      </c>
      <c r="W1244" s="47" t="str">
        <f>IFERROR(VLOOKUP(V1244, Fornecedores!A:C, 3, FALSE), "")</f>
        <v>DISMA DISTRIBUIDORA</v>
      </c>
      <c r="X1244" s="43" t="str">
        <f>IFERROR(VLOOKUP(V1244, Fornecedores!A:E, 5, FALSE), "")</f>
        <v>Araçatuba</v>
      </c>
      <c r="Y1244" s="43" t="str">
        <f>IFERROR(VLOOKUP(V1244, Fornecedores!A:F, 6, FALSE), "")</f>
        <v>SP</v>
      </c>
      <c r="Z1244" s="14" t="str">
        <f>IF(H1244=0, "Pedido entregue!", "Pendente")</f>
        <v>Pedido entregue!</v>
      </c>
      <c r="AA1244" s="59">
        <v>1</v>
      </c>
      <c r="AB1244" s="58" t="str">
        <f>IF(Z1244="Pedido Entregue!", IF(AA1244=1, "Retirado do Almoxarifado", IF(AA1244=2, "Material devolvido", "Aguardando retirada")), IF(Z1244="Pendente", "Entrega pendente", ""))</f>
        <v>Retirado do Almoxarifado</v>
      </c>
      <c r="AC1244" s="18">
        <v>1</v>
      </c>
      <c r="AD1244" s="18">
        <f>AC1244/SUMIF($P:$P,P1244,$AC:$AC)</f>
        <v>1</v>
      </c>
      <c r="AE1244" s="18">
        <f>IF(R1244=0,0,AC1244/SUMIF($R:$R,R1244,$AC:$AC))</f>
        <v>4.7619047619047616E-2</v>
      </c>
      <c r="AF1244" s="18">
        <f>IF(R1244=0,1,0)</f>
        <v>0</v>
      </c>
      <c r="AG1244" s="18">
        <f>IF(R1244=0,#REF!-J1244,0)</f>
        <v>0</v>
      </c>
      <c r="AH1244" t="str">
        <f>TEXT(J1244,"MMMM")</f>
        <v>março</v>
      </c>
    </row>
    <row r="1245" spans="1:34" ht="12.75" hidden="1" customHeight="1" x14ac:dyDescent="0.25">
      <c r="A1245" s="90" t="str">
        <f>IF(C1245="Oficina Diversos","Oficina Geral",
IF(ISNUMBER(FIND("Estoque - Colhedoras",C1245)),"Colhedoras",IF(ISNUMBER(FIND("Caldeiraria",C1245)),"Caldeiraria",IF(ISNUMBER(FIND("Borracharia",C1245)),"Borracharia",IF(ISNUMBER(FIND("Lubrificação",C1245)),"Lubrificação",
IF(ISNUMBER(FIND("Estoque - Carregadeiras",C1245)),"Carregadeiras",IF(ISNUMBER(FIND("Estoque - Veic. Leves",C1245)),"Veic. Leves",
IF(ISNUMBER(FIND("Estoque - Caminhões",C1245)),"Caminhões",IF(ISNUMBER(FIND("Estoque - Transbordos",C1245)),"Transbordos",
IF(ISNUMBER(FIND("Estoque - Tratores",C1245)),"Tratores",
IF(ISNUMBER(FIND("Estoque - Máquinas pesadas",C1245)),"Máquinas pesadas",
IF(ISNUMBER(FIND("Estoque - Reboques",C1245)),"Reboques",
IF(C1245="Estoque","Estoque",
IF(AND(ISNUMBER(C1245),C1245&gt;1000,C1245&lt;2000),"Caminhões",
IF(AND(ISNUMBER(C1245),C1245&gt;2000,C1245&lt;3000),"Tratores",
IF(AND(ISNUMBER(C1245),C1245&gt;3000,C1245&lt;4000),"Carregadeiras",
IF(AND(ISNUMBER(C1245),C1245&gt;4000,C1245&lt;5000),"Máquinas pesadas",
IF(AND(ISNUMBER(C1245),C1245&gt;5000,C1245&lt;6000),"Colhedoras",
IF(AND(ISNUMBER(C1245),C1245&gt;7000,C1245&lt;8000),"Irrigação",
IF(AND(ISNUMBER(C1245),C1245&gt;8000,C1245&lt;9000),"Reboques",IF(AND(ISNUMBER(C1245),C1245&gt;0,C1245&lt;1000),"Veic. Leves","")))))))))))))))))))))</f>
        <v>Caminhões</v>
      </c>
      <c r="B1245" s="8"/>
      <c r="C1245" s="2">
        <v>1021</v>
      </c>
      <c r="D1245" s="2">
        <v>47656</v>
      </c>
      <c r="E1245" s="3" t="s">
        <v>19966</v>
      </c>
      <c r="F1245" s="14" t="str">
        <f>IF(ISBLANK(K1245), "Apenas Solicitação", "Tem OC")</f>
        <v>Tem OC</v>
      </c>
      <c r="G1245" s="2">
        <v>1</v>
      </c>
      <c r="H1245" s="37">
        <f>G1245-I1245</f>
        <v>0</v>
      </c>
      <c r="I1245" s="38">
        <v>1</v>
      </c>
      <c r="J1245" s="4">
        <v>45798</v>
      </c>
      <c r="K1245" s="180">
        <v>45804</v>
      </c>
      <c r="L1245" s="3" t="s">
        <v>20151</v>
      </c>
      <c r="M1245" s="44" t="str">
        <f ca="1">IF(OR(N1245="", N1245=0), "", IF(N1245&gt;TODAY(), "No prazo", "Atrasado"))</f>
        <v>Atrasado</v>
      </c>
      <c r="N1245" s="44">
        <f>IFERROR(K1245 + VALUE(LEFT(L1245, FIND(" ", L1245) - 1)), "")</f>
        <v>45804</v>
      </c>
      <c r="O1245" s="3">
        <f>IF(_xlfn.DAYS(K1245,J1245)&lt;0, "Aguardando OC", _xlfn.DAYS(K1245,J1245))</f>
        <v>6</v>
      </c>
      <c r="P1245" s="14">
        <v>403851</v>
      </c>
      <c r="Q1245" s="12"/>
      <c r="R1245" s="14">
        <v>168242</v>
      </c>
      <c r="S1245" s="2">
        <v>221</v>
      </c>
      <c r="T1245" s="65" t="s">
        <v>1029</v>
      </c>
      <c r="U1245" s="21">
        <v>6.37</v>
      </c>
      <c r="V1245" s="2">
        <v>2528</v>
      </c>
      <c r="W1245" s="47" t="str">
        <f>IFERROR(VLOOKUP(V1245, Fornecedores!A:C, 3, FALSE), "")</f>
        <v xml:space="preserve">REDIESEL            </v>
      </c>
      <c r="X1245" s="43" t="str">
        <f>IFERROR(VLOOKUP(V1245, Fornecedores!A:E, 5, FALSE), "")</f>
        <v>Jaboatão dos Guararapes</v>
      </c>
      <c r="Y1245" s="43" t="str">
        <f>IFERROR(VLOOKUP(V1245, Fornecedores!A:F, 6, FALSE), "")</f>
        <v>PE</v>
      </c>
      <c r="Z1245" s="14" t="str">
        <f>IF(H1245=0, "Pedido entregue!", "Pendente")</f>
        <v>Pedido entregue!</v>
      </c>
      <c r="AA1245" s="59"/>
      <c r="AB1245" s="58" t="str">
        <f>IF(Z1245="Pedido Entregue!", IF(AA1245=1, "Retirado do Almoxarifado", IF(AA1245=2, "Material devolvido", "Aguardando retirada")), IF(Z1245="Pendente", "Entrega pendente", ""))</f>
        <v>Aguardando retirada</v>
      </c>
      <c r="AC1245" s="18">
        <v>1</v>
      </c>
      <c r="AD1245" s="18">
        <f>AC1245/SUMIF($P:$P,P1245,$AC:$AC)</f>
        <v>1</v>
      </c>
      <c r="AE1245" s="18">
        <f>IF(R1245=0,0,AC1245/SUMIF($R:$R,R1245,$AC:$AC))</f>
        <v>0.14285714285714285</v>
      </c>
      <c r="AF1245" s="18">
        <f>IF(R1245=0,1,0)</f>
        <v>0</v>
      </c>
      <c r="AH1245" t="str">
        <f>TEXT(J1245,"MMMM")</f>
        <v>maio</v>
      </c>
    </row>
    <row r="1246" spans="1:34" ht="12.75" customHeight="1" x14ac:dyDescent="0.25">
      <c r="A1246" s="90" t="str">
        <f>IF(C1246="Oficina Diversos","Oficina Geral",
IF(ISNUMBER(FIND("Estoque - Colhedoras",C1246)),"Colhedoras",IF(ISNUMBER(FIND("Caldeiraria",C1246)),"Caldeiraria",IF(ISNUMBER(FIND("Borracharia",C1246)),"Borracharia",IF(ISNUMBER(FIND("Lubrificação",C1246)),"Lubrificação",
IF(ISNUMBER(FIND("Estoque - Carregadeiras",C1246)),"Carregadeiras",IF(ISNUMBER(FIND("Estoque - Veic. Leves",C1246)),"Veic. Leves",
IF(ISNUMBER(FIND("Estoque - Caminhões",C1246)),"Caminhões",IF(ISNUMBER(FIND("Estoque - Transbordos",C1246)),"Transbordos",
IF(ISNUMBER(FIND("Estoque - Tratores",C1246)),"Tratores",
IF(ISNUMBER(FIND("Estoque - Máquinas pesadas",C1246)),"Máquinas pesadas",
IF(ISNUMBER(FIND("Estoque - Reboques",C1246)),"Reboques",
IF(C1246="Estoque","Estoque",
IF(AND(ISNUMBER(C1246),C1246&gt;1000,C1246&lt;2000),"Caminhões",
IF(AND(ISNUMBER(C1246),C1246&gt;2000,C1246&lt;3000),"Tratores",
IF(AND(ISNUMBER(C1246),C1246&gt;3000,C1246&lt;4000),"Carregadeiras",
IF(AND(ISNUMBER(C1246),C1246&gt;4000,C1246&lt;5000),"Máquinas pesadas",
IF(AND(ISNUMBER(C1246),C1246&gt;5000,C1246&lt;6000),"Colhedoras",
IF(AND(ISNUMBER(C1246),C1246&gt;7000,C1246&lt;8000),"Irrigação",
IF(AND(ISNUMBER(C1246),C1246&gt;8000,C1246&lt;9000),"Reboques",IF(AND(ISNUMBER(C1246),C1246&gt;0,C1246&lt;1000),"Veic. Leves","")))))))))))))))))))))</f>
        <v>Caminhões</v>
      </c>
      <c r="B1246" s="111"/>
      <c r="C1246" s="171">
        <v>1020</v>
      </c>
      <c r="D1246" s="170">
        <v>47656</v>
      </c>
      <c r="E1246" s="173" t="s">
        <v>19966</v>
      </c>
      <c r="F1246" s="101" t="str">
        <f>IF(ISBLANK(K1246), "Apenas Solicitação", "Tem OC")</f>
        <v>Tem OC</v>
      </c>
      <c r="G1246" s="170">
        <v>1</v>
      </c>
      <c r="H1246" s="102">
        <f>G1246-I1246</f>
        <v>1</v>
      </c>
      <c r="I1246" s="103"/>
      <c r="J1246" s="174">
        <v>45852</v>
      </c>
      <c r="K1246" s="174">
        <v>45857</v>
      </c>
      <c r="L1246" s="173" t="s">
        <v>20151</v>
      </c>
      <c r="M1246" s="104" t="str">
        <f ca="1">IF(OR(N1246="", N1246=0), "", IF(N1246&gt;TODAY(), "No prazo", "Atrasado"))</f>
        <v>Atrasado</v>
      </c>
      <c r="N1246" s="104">
        <f>IFERROR(K1246 + VALUE(LEFT(L1246, FIND(" ", L1246) - 1)), "")</f>
        <v>45857</v>
      </c>
      <c r="O1246" s="105">
        <f>IF(_xlfn.DAYS(K1246,J1246)&lt;0, "Aguardando OC", _xlfn.DAYS(K1246,J1246))</f>
        <v>5</v>
      </c>
      <c r="P1246" s="212">
        <v>411567</v>
      </c>
      <c r="Q1246" s="12"/>
      <c r="R1246" s="212">
        <v>171162</v>
      </c>
      <c r="S1246" s="2">
        <v>221</v>
      </c>
      <c r="T1246" s="65" t="s">
        <v>1029</v>
      </c>
      <c r="U1246" s="170">
        <v>2683.27</v>
      </c>
      <c r="V1246" s="170">
        <v>2528</v>
      </c>
      <c r="W1246" s="117" t="str">
        <f>IFERROR(VLOOKUP(V1246, Fornecedores!A:C, 3, FALSE), "")</f>
        <v xml:space="preserve">REDIESEL            </v>
      </c>
      <c r="X1246" s="105" t="str">
        <f>IFERROR(VLOOKUP(V1246, Fornecedores!A:E, 5, FALSE), "")</f>
        <v>Jaboatão dos Guararapes</v>
      </c>
      <c r="Y1246" s="105" t="str">
        <f>IFERROR(VLOOKUP(V1246, Fornecedores!A:F, 6, FALSE), "")</f>
        <v>PE</v>
      </c>
      <c r="Z1246" s="101" t="str">
        <f>IF(H1246=0, "Pedido entregue!", "Pendente")</f>
        <v>Pendente</v>
      </c>
      <c r="AA1246" s="119"/>
      <c r="AB1246" s="132" t="str">
        <f>IF(Z1246="Pedido Entregue!", IF(AA1246=1, "Retirado do Almoxarifado", IF(AA1246=2, "Material devolvido", "Aguardando retirada")), IF(Z1246="Pendente", "Entrega pendente", ""))</f>
        <v>Entrega pendente</v>
      </c>
      <c r="AC1246" s="18">
        <v>1</v>
      </c>
      <c r="AD1246" s="18">
        <f>AC1246/SUMIF($P:$P,P1246,$AC:$AC)</f>
        <v>1</v>
      </c>
      <c r="AE1246" s="18">
        <f>IF(R1246=0,0,AC1246/SUMIF($R:$R,R1246,$AC:$AC))</f>
        <v>0.125</v>
      </c>
      <c r="AF1246" s="18">
        <f>IF(R1246=0,1,0)</f>
        <v>0</v>
      </c>
      <c r="AH1246" t="str">
        <f>TEXT(J1246,"MMMM")</f>
        <v>julho</v>
      </c>
    </row>
    <row r="1247" spans="1:34" ht="12.75" customHeight="1" x14ac:dyDescent="0.25">
      <c r="A1247" s="90" t="str">
        <f>IF(C1247="Oficina Diversos","Oficina Geral",
IF(ISNUMBER(FIND("Estoque - Colhedoras",C1247)),"Colhedoras",IF(ISNUMBER(FIND("Caldeiraria",C1247)),"Caldeiraria",IF(ISNUMBER(FIND("Borracharia",C1247)),"Borracharia",IF(ISNUMBER(FIND("Lubrificação",C1247)),"Lubrificação",
IF(ISNUMBER(FIND("Estoque - Carregadeiras",C1247)),"Carregadeiras",IF(ISNUMBER(FIND("Estoque - Veic. Leves",C1247)),"Veic. Leves",
IF(ISNUMBER(FIND("Estoque - Caminhões",C1247)),"Caminhões",IF(ISNUMBER(FIND("Estoque - Transbordos",C1247)),"Transbordos",
IF(ISNUMBER(FIND("Estoque - Tratores",C1247)),"Tratores",
IF(ISNUMBER(FIND("Estoque - Máquinas pesadas",C1247)),"Máquinas pesadas",
IF(ISNUMBER(FIND("Estoque - Reboques",C1247)),"Reboques",
IF(C1247="Estoque","Estoque",
IF(AND(ISNUMBER(C1247),C1247&gt;1000,C1247&lt;2000),"Caminhões",
IF(AND(ISNUMBER(C1247),C1247&gt;2000,C1247&lt;3000),"Tratores",
IF(AND(ISNUMBER(C1247),C1247&gt;3000,C1247&lt;4000),"Carregadeiras",
IF(AND(ISNUMBER(C1247),C1247&gt;4000,C1247&lt;5000),"Máquinas pesadas",
IF(AND(ISNUMBER(C1247),C1247&gt;5000,C1247&lt;6000),"Colhedoras",
IF(AND(ISNUMBER(C1247),C1247&gt;7000,C1247&lt;8000),"Irrigação",
IF(AND(ISNUMBER(C1247),C1247&gt;8000,C1247&lt;9000),"Reboques",IF(AND(ISNUMBER(C1247),C1247&gt;0,C1247&lt;1000),"Veic. Leves","")))))))))))))))))))))</f>
        <v>Caminhões</v>
      </c>
      <c r="B1247" s="111"/>
      <c r="C1247" s="171">
        <v>1022</v>
      </c>
      <c r="D1247" s="170">
        <v>47656</v>
      </c>
      <c r="E1247" s="173" t="s">
        <v>19966</v>
      </c>
      <c r="F1247" s="101" t="str">
        <f>IF(ISBLANK(K1247), "Apenas Solicitação", "Tem OC")</f>
        <v>Apenas Solicitação</v>
      </c>
      <c r="G1247" s="170">
        <v>1</v>
      </c>
      <c r="H1247" s="102">
        <f>G1247-I1247</f>
        <v>1</v>
      </c>
      <c r="I1247" s="103"/>
      <c r="J1247" s="174">
        <v>45857</v>
      </c>
      <c r="K1247" s="173"/>
      <c r="L1247" s="173"/>
      <c r="M1247" s="104" t="str">
        <f ca="1">IF(OR(N1247="", N1247=0), "", IF(N1247&gt;TODAY(), "No prazo", "Atrasado"))</f>
        <v/>
      </c>
      <c r="N1247" s="104" t="str">
        <f>IFERROR(K1247 + VALUE(LEFT(L1247, FIND(" ", L1247) - 1)), "")</f>
        <v/>
      </c>
      <c r="O1247" s="105" t="str">
        <f>IF(_xlfn.DAYS(K1247,J1247)&lt;0, "Aguardando OC", _xlfn.DAYS(K1247,J1247))</f>
        <v>Aguardando OC</v>
      </c>
      <c r="P1247" s="170">
        <v>412466</v>
      </c>
      <c r="Q1247" s="12"/>
      <c r="R1247" s="170">
        <v>0</v>
      </c>
      <c r="S1247" s="2">
        <v>221</v>
      </c>
      <c r="T1247" s="65" t="s">
        <v>1029</v>
      </c>
      <c r="U1247" s="170">
        <v>2683.27</v>
      </c>
      <c r="V1247" s="170"/>
      <c r="W1247" s="117" t="str">
        <f>IFERROR(VLOOKUP(V1247, Fornecedores!A:C, 3, FALSE), "")</f>
        <v/>
      </c>
      <c r="X1247" s="105" t="str">
        <f>IFERROR(VLOOKUP(V1247, Fornecedores!A:E, 5, FALSE), "")</f>
        <v/>
      </c>
      <c r="Y1247" s="105" t="str">
        <f>IFERROR(VLOOKUP(V1247, Fornecedores!A:F, 6, FALSE), "")</f>
        <v/>
      </c>
      <c r="Z1247" s="101" t="str">
        <f>IF(H1247=0, "Pedido entregue!", "Pendente")</f>
        <v>Pendente</v>
      </c>
      <c r="AA1247" s="119"/>
      <c r="AB1247" s="132" t="str">
        <f>IF(Z1247="Pedido Entregue!", IF(AA1247=1, "Retirado do Almoxarifado", IF(AA1247=2, "Material devolvido", "Aguardando retirada")), IF(Z1247="Pendente", "Entrega pendente", ""))</f>
        <v>Entrega pendente</v>
      </c>
      <c r="AC1247" s="18">
        <v>1</v>
      </c>
      <c r="AD1247" s="18">
        <f>AC1247/SUMIF($P:$P,P1247,$AC:$AC)</f>
        <v>1</v>
      </c>
      <c r="AE1247" s="18">
        <f>IF(R1247=0,0,AC1247/SUMIF($R:$R,R1247,$AC:$AC))</f>
        <v>0</v>
      </c>
      <c r="AF1247" s="18">
        <f>IF(R1247=0,1,0)</f>
        <v>1</v>
      </c>
      <c r="AH1247" t="str">
        <f>TEXT(J1247,"MMMM")</f>
        <v>julho</v>
      </c>
    </row>
    <row r="1248" spans="1:34" ht="12.75" customHeight="1" x14ac:dyDescent="0.25">
      <c r="A1248" s="90" t="str">
        <f>IF(C1248="Oficina Diversos","Oficina Geral",
IF(ISNUMBER(FIND("Estoque - Colhedoras",C1248)),"Colhedoras",IF(ISNUMBER(FIND("Caldeiraria",C1248)),"Caldeiraria",IF(ISNUMBER(FIND("Borracharia",C1248)),"Borracharia",IF(ISNUMBER(FIND("Lubrificação",C1248)),"Lubrificação",
IF(ISNUMBER(FIND("Estoque - Carregadeiras",C1248)),"Carregadeiras",IF(ISNUMBER(FIND("Estoque - Veic. Leves",C1248)),"Veic. Leves",
IF(ISNUMBER(FIND("Estoque - Caminhões",C1248)),"Caminhões",IF(ISNUMBER(FIND("Estoque - Transbordos",C1248)),"Transbordos",
IF(ISNUMBER(FIND("Estoque - Tratores",C1248)),"Tratores",
IF(ISNUMBER(FIND("Estoque - Máquinas pesadas",C1248)),"Máquinas pesadas",
IF(ISNUMBER(FIND("Estoque - Reboques",C1248)),"Reboques",
IF(C1248="Estoque","Estoque",
IF(AND(ISNUMBER(C1248),C1248&gt;1000,C1248&lt;2000),"Caminhões",
IF(AND(ISNUMBER(C1248),C1248&gt;2000,C1248&lt;3000),"Tratores",
IF(AND(ISNUMBER(C1248),C1248&gt;3000,C1248&lt;4000),"Carregadeiras",
IF(AND(ISNUMBER(C1248),C1248&gt;4000,C1248&lt;5000),"Máquinas pesadas",
IF(AND(ISNUMBER(C1248),C1248&gt;5000,C1248&lt;6000),"Colhedoras",
IF(AND(ISNUMBER(C1248),C1248&gt;7000,C1248&lt;8000),"Irrigação",
IF(AND(ISNUMBER(C1248),C1248&gt;8000,C1248&lt;9000),"Reboques",IF(AND(ISNUMBER(C1248),C1248&gt;0,C1248&lt;1000),"Veic. Leves","")))))))))))))))))))))</f>
        <v>Máquinas pesadas</v>
      </c>
      <c r="B1248" s="111"/>
      <c r="C1248" s="171">
        <v>4018</v>
      </c>
      <c r="D1248" s="170">
        <v>47722</v>
      </c>
      <c r="E1248" s="173" t="s">
        <v>25988</v>
      </c>
      <c r="F1248" s="101" t="str">
        <f>IF(ISBLANK(K1248), "Apenas Solicitação", "Tem OC")</f>
        <v>Tem OC</v>
      </c>
      <c r="G1248" s="170">
        <v>2</v>
      </c>
      <c r="H1248" s="102">
        <f>G1248-I1248</f>
        <v>2</v>
      </c>
      <c r="I1248" s="103"/>
      <c r="J1248" s="174">
        <v>45847</v>
      </c>
      <c r="K1248" s="174">
        <v>45857</v>
      </c>
      <c r="L1248" s="173" t="s">
        <v>20159</v>
      </c>
      <c r="M1248" s="104" t="str">
        <f ca="1">IF(OR(N1248="", N1248=0), "", IF(N1248&gt;TODAY(), "No prazo", "Atrasado"))</f>
        <v>No prazo</v>
      </c>
      <c r="N1248" s="104">
        <f>IFERROR(K1248 + VALUE(LEFT(L1248, FIND(" ", L1248) - 1)), "")</f>
        <v>45872</v>
      </c>
      <c r="O1248" s="105">
        <f>IF(_xlfn.DAYS(K1248,J1248)&lt;0, "Aguardando OC", _xlfn.DAYS(K1248,J1248))</f>
        <v>10</v>
      </c>
      <c r="P1248" s="212">
        <v>410998</v>
      </c>
      <c r="Q1248" s="12"/>
      <c r="R1248" s="212">
        <v>171141</v>
      </c>
      <c r="S1248" s="2">
        <v>221</v>
      </c>
      <c r="T1248" s="65" t="s">
        <v>1029</v>
      </c>
      <c r="U1248" s="170">
        <v>568</v>
      </c>
      <c r="V1248" s="170">
        <v>3532</v>
      </c>
      <c r="W1248" s="117" t="str">
        <f>IFERROR(VLOOKUP(V1248, Fornecedores!A:C, 3, FALSE), "")</f>
        <v xml:space="preserve">HC PNEUS SA         </v>
      </c>
      <c r="X1248" s="105" t="str">
        <f>IFERROR(VLOOKUP(V1248, Fornecedores!A:E, 5, FALSE), "")</f>
        <v>João Pessoa</v>
      </c>
      <c r="Y1248" s="105" t="str">
        <f>IFERROR(VLOOKUP(V1248, Fornecedores!A:F, 6, FALSE), "")</f>
        <v>PB</v>
      </c>
      <c r="Z1248" s="101" t="str">
        <f>IF(H1248=0, "Pedido entregue!", "Pendente")</f>
        <v>Pendente</v>
      </c>
      <c r="AA1248" s="119"/>
      <c r="AB1248" s="132" t="str">
        <f>IF(Z1248="Pedido Entregue!", IF(AA1248=1, "Retirado do Almoxarifado", IF(AA1248=2, "Material devolvido", "Aguardando retirada")), IF(Z1248="Pendente", "Entrega pendente", ""))</f>
        <v>Entrega pendente</v>
      </c>
      <c r="AC1248" s="18">
        <v>1</v>
      </c>
      <c r="AD1248" s="18">
        <f>AC1248/SUMIF($P:$P,P1248,$AC:$AC)</f>
        <v>1</v>
      </c>
      <c r="AE1248" s="18">
        <f>IF(R1248=0,0,AC1248/SUMIF($R:$R,R1248,$AC:$AC))</f>
        <v>1</v>
      </c>
      <c r="AF1248" s="18">
        <f>IF(R1248=0,1,0)</f>
        <v>0</v>
      </c>
      <c r="AH1248" t="str">
        <f>TEXT(J1248,"MMMM")</f>
        <v>julho</v>
      </c>
    </row>
    <row r="1249" spans="1:34" ht="12.75" hidden="1" customHeight="1" x14ac:dyDescent="0.25">
      <c r="A1249" s="90" t="str">
        <f>IF(C1249="Oficina Diversos","Oficina Geral",
IF(ISNUMBER(FIND("Estoque - Colhedoras",C1249)),"Colhedoras",IF(ISNUMBER(FIND("Caldeiraria",C1249)),"Caldeiraria",IF(ISNUMBER(FIND("Borracharia",C1249)),"Borracharia",IF(ISNUMBER(FIND("Lubrificação",C1249)),"Lubrificação",
IF(ISNUMBER(FIND("Estoque - Carregadeiras",C1249)),"Carregadeiras",IF(ISNUMBER(FIND("Estoque - Veic. Leves",C1249)),"Veic. Leves",
IF(ISNUMBER(FIND("Estoque - Caminhões",C1249)),"Caminhões",IF(ISNUMBER(FIND("Estoque - Transbordos",C1249)),"Transbordos",
IF(ISNUMBER(FIND("Estoque - Tratores",C1249)),"Tratores",
IF(ISNUMBER(FIND("Estoque - Máquinas pesadas",C1249)),"Máquinas pesadas",
IF(ISNUMBER(FIND("Estoque - Reboques",C1249)),"Reboques",
IF(C1249="Estoque","Estoque",
IF(AND(ISNUMBER(C1249),C1249&gt;1000,C1249&lt;2000),"Caminhões",
IF(AND(ISNUMBER(C1249),C1249&gt;2000,C1249&lt;3000),"Tratores",
IF(AND(ISNUMBER(C1249),C1249&gt;3000,C1249&lt;4000),"Carregadeiras",
IF(AND(ISNUMBER(C1249),C1249&gt;4000,C1249&lt;5000),"Máquinas pesadas",
IF(AND(ISNUMBER(C1249),C1249&gt;5000,C1249&lt;6000),"Colhedoras",
IF(AND(ISNUMBER(C1249),C1249&gt;7000,C1249&lt;8000),"Irrigação",
IF(AND(ISNUMBER(C1249),C1249&gt;8000,C1249&lt;9000),"Reboques",IF(AND(ISNUMBER(C1249),C1249&gt;0,C1249&lt;1000),"Veic. Leves","")))))))))))))))))))))</f>
        <v>Carregadeiras</v>
      </c>
      <c r="B1249" s="81"/>
      <c r="C1249" s="2">
        <v>3023</v>
      </c>
      <c r="D1249" s="2">
        <v>47737</v>
      </c>
      <c r="E1249" s="3" t="s">
        <v>1246</v>
      </c>
      <c r="F1249" s="14" t="str">
        <f>IF(ISBLANK(K1249), "Apenas Solicitação", "Tem OC")</f>
        <v>Tem OC</v>
      </c>
      <c r="G1249" s="2">
        <v>1</v>
      </c>
      <c r="H1249" s="37">
        <f>G1249-I1249</f>
        <v>0</v>
      </c>
      <c r="I1249" s="38">
        <v>1</v>
      </c>
      <c r="J1249" s="4">
        <v>45786</v>
      </c>
      <c r="K1249" s="180">
        <v>45792</v>
      </c>
      <c r="L1249" s="4"/>
      <c r="M1249" s="44"/>
      <c r="N1249" s="44" t="str">
        <f>IFERROR(K1249 + VALUE(LEFT(L1249, FIND(" ", L1249) - 1)), "")</f>
        <v/>
      </c>
      <c r="O1249" s="3">
        <f>IF(_xlfn.DAYS(K1249,J1249)&lt;0, "Aguardando OC", _xlfn.DAYS(K1249,J1249))</f>
        <v>6</v>
      </c>
      <c r="P1249" s="14">
        <v>402287</v>
      </c>
      <c r="Q1249" s="54"/>
      <c r="R1249" s="14">
        <v>167749</v>
      </c>
      <c r="S1249" s="42">
        <v>221</v>
      </c>
      <c r="T1249" s="67" t="s">
        <v>1029</v>
      </c>
      <c r="U1249" s="45">
        <v>10</v>
      </c>
      <c r="V1249" s="2">
        <v>14487</v>
      </c>
      <c r="W1249" s="47" t="str">
        <f>IFERROR(VLOOKUP(V1249, Fornecedores!A:C, 3, FALSE), "")</f>
        <v xml:space="preserve">FL TRATORES </v>
      </c>
      <c r="X1249" s="43" t="str">
        <f>IFERROR(VLOOKUP(V1249, Fornecedores!A:E, 5, FALSE), "")</f>
        <v>Recife</v>
      </c>
      <c r="Y1249" s="43" t="str">
        <f>IFERROR(VLOOKUP(V1249, Fornecedores!A:F, 6, FALSE), "")</f>
        <v>PE</v>
      </c>
      <c r="Z1249" s="14" t="str">
        <f>IF(H1249=0, "Pedido entregue!", "Pendente")</f>
        <v>Pedido entregue!</v>
      </c>
      <c r="AA1249" s="59">
        <v>1</v>
      </c>
      <c r="AB1249" s="58" t="str">
        <f>IF(Z1249="Pedido Entregue!", IF(AA1249=1, "Retirado do Almoxarifado", IF(AA1249=2, "Material devolvido", "Aguardando retirada")), IF(Z1249="Pendente", "Entrega pendente", ""))</f>
        <v>Retirado do Almoxarifado</v>
      </c>
      <c r="AC1249" s="18">
        <v>1</v>
      </c>
      <c r="AD1249" s="18">
        <f>AC1249/SUMIF($P:$P,P1249,$AC:$AC)</f>
        <v>1</v>
      </c>
      <c r="AE1249" s="18">
        <f>IF(R1249=0,0,AC1249/SUMIF($R:$R,R1249,$AC:$AC))</f>
        <v>6.6666666666666666E-2</v>
      </c>
      <c r="AF1249" s="18">
        <f>IF(R1249=0,1,0)</f>
        <v>0</v>
      </c>
      <c r="AH1249" t="str">
        <f>TEXT(J1249,"MMMM")</f>
        <v>maio</v>
      </c>
    </row>
    <row r="1250" spans="1:34" ht="12.75" customHeight="1" x14ac:dyDescent="0.25">
      <c r="A1250" s="90" t="str">
        <f>IF(C1250="Oficina Diversos","Oficina Geral",
IF(ISNUMBER(FIND("Estoque - Colhedoras",C1250)),"Colhedoras",IF(ISNUMBER(FIND("Caldeiraria",C1250)),"Caldeiraria",IF(ISNUMBER(FIND("Borracharia",C1250)),"Borracharia",IF(ISNUMBER(FIND("Lubrificação",C1250)),"Lubrificação",
IF(ISNUMBER(FIND("Estoque - Carregadeiras",C1250)),"Carregadeiras",IF(ISNUMBER(FIND("Estoque - Veic. Leves",C1250)),"Veic. Leves",
IF(ISNUMBER(FIND("Estoque - Caminhões",C1250)),"Caminhões",IF(ISNUMBER(FIND("Estoque - Transbordos",C1250)),"Transbordos",
IF(ISNUMBER(FIND("Estoque - Tratores",C1250)),"Tratores",
IF(ISNUMBER(FIND("Estoque - Máquinas pesadas",C1250)),"Máquinas pesadas",
IF(ISNUMBER(FIND("Estoque - Reboques",C1250)),"Reboques",
IF(C1250="Estoque","Estoque",
IF(AND(ISNUMBER(C1250),C1250&gt;1000,C1250&lt;2000),"Caminhões",
IF(AND(ISNUMBER(C1250),C1250&gt;2000,C1250&lt;3000),"Tratores",
IF(AND(ISNUMBER(C1250),C1250&gt;3000,C1250&lt;4000),"Carregadeiras",
IF(AND(ISNUMBER(C1250),C1250&gt;4000,C1250&lt;5000),"Máquinas pesadas",
IF(AND(ISNUMBER(C1250),C1250&gt;5000,C1250&lt;6000),"Colhedoras",
IF(AND(ISNUMBER(C1250),C1250&gt;7000,C1250&lt;8000),"Irrigação",
IF(AND(ISNUMBER(C1250),C1250&gt;8000,C1250&lt;9000),"Reboques",IF(AND(ISNUMBER(C1250),C1250&gt;0,C1250&lt;1000),"Veic. Leves","")))))))))))))))))))))</f>
        <v>Tratores</v>
      </c>
      <c r="B1250" s="215"/>
      <c r="C1250" s="222">
        <v>2027</v>
      </c>
      <c r="D1250" s="170">
        <v>47800</v>
      </c>
      <c r="E1250" s="173" t="s">
        <v>20572</v>
      </c>
      <c r="F1250" s="101" t="str">
        <f>IF(ISBLANK(K1250), "Apenas Solicitação", "Tem OC")</f>
        <v>Apenas Solicitação</v>
      </c>
      <c r="G1250" s="170">
        <v>2</v>
      </c>
      <c r="H1250" s="102">
        <f>G1250-I1250</f>
        <v>2</v>
      </c>
      <c r="I1250" s="103"/>
      <c r="J1250" s="174">
        <v>45821</v>
      </c>
      <c r="K1250" s="201"/>
      <c r="L1250" s="173"/>
      <c r="M1250" s="104" t="str">
        <f ca="1">IF(OR(N1250="", N1250=0), "", IF(N1250&gt;TODAY(), "No prazo", "Atrasado"))</f>
        <v/>
      </c>
      <c r="N1250" s="104" t="str">
        <f>IFERROR(K1250 + VALUE(LEFT(L1250, FIND(" ", L1250) - 1)), "")</f>
        <v/>
      </c>
      <c r="O1250" s="105" t="str">
        <f>IF(_xlfn.DAYS(K1250,J1250)&lt;0, "Aguardando OC", _xlfn.DAYS(K1250,J1250))</f>
        <v>Aguardando OC</v>
      </c>
      <c r="P1250" s="201">
        <v>407460</v>
      </c>
      <c r="Q1250" s="12"/>
      <c r="R1250" s="201">
        <v>0</v>
      </c>
      <c r="S1250" s="2">
        <v>221</v>
      </c>
      <c r="T1250" s="65" t="s">
        <v>1029</v>
      </c>
      <c r="U1250" s="170">
        <v>0</v>
      </c>
      <c r="V1250" s="170"/>
      <c r="W1250" s="117" t="str">
        <f>IFERROR(VLOOKUP(V1250, Fornecedores!A:C, 3, FALSE), "")</f>
        <v/>
      </c>
      <c r="X1250" s="105" t="str">
        <f>IFERROR(VLOOKUP(V1250, Fornecedores!A:E, 5, FALSE), "")</f>
        <v/>
      </c>
      <c r="Y1250" s="105" t="str">
        <f>IFERROR(VLOOKUP(V1250, Fornecedores!A:F, 6, FALSE), "")</f>
        <v/>
      </c>
      <c r="Z1250" s="101" t="str">
        <f>IF(H1250=0, "Pedido entregue!", "Pendente")</f>
        <v>Pendente</v>
      </c>
      <c r="AA1250" s="119"/>
      <c r="AB1250" s="132" t="str">
        <f>IF(Z1250="Pedido Entregue!", IF(AA1250=1, "Retirado do Almoxarifado", IF(AA1250=2, "Material devolvido", "Aguardando retirada")), IF(Z1250="Pendente", "Entrega pendente", ""))</f>
        <v>Entrega pendente</v>
      </c>
      <c r="AC1250" s="18">
        <v>1</v>
      </c>
      <c r="AD1250" s="18">
        <f>AC1250/SUMIF($P:$P,P1250,$AC:$AC)</f>
        <v>1</v>
      </c>
      <c r="AE1250" s="18">
        <f>IF(R1250=0,0,AC1250/SUMIF($R:$R,R1250,$AC:$AC))</f>
        <v>0</v>
      </c>
      <c r="AF1250" s="18">
        <f>IF(R1250=0,1,0)</f>
        <v>1</v>
      </c>
      <c r="AH1250" t="str">
        <f>TEXT(J1250,"MMMM")</f>
        <v>junho</v>
      </c>
    </row>
    <row r="1251" spans="1:34" ht="12.75" hidden="1" customHeight="1" x14ac:dyDescent="0.25">
      <c r="A1251" s="90" t="str">
        <f>IF(C1251="Oficina Diversos","Oficina Geral",
IF(ISNUMBER(FIND("Estoque - Colhedoras",C1251)),"Colhedoras",IF(ISNUMBER(FIND("Caldeiraria",C1251)),"Caldeiraria",IF(ISNUMBER(FIND("Borracharia",C1251)),"Borracharia",IF(ISNUMBER(FIND("Lubrificação",C1251)),"Lubrificação",
IF(ISNUMBER(FIND("Estoque - Carregadeiras",C1251)),"Carregadeiras",IF(ISNUMBER(FIND("Estoque - Veic. Leves",C1251)),"Veic. Leves",
IF(ISNUMBER(FIND("Estoque - Caminhões",C1251)),"Caminhões",IF(ISNUMBER(FIND("Estoque - Transbordos",C1251)),"Transbordos",
IF(ISNUMBER(FIND("Estoque - Tratores",C1251)),"Tratores",
IF(ISNUMBER(FIND("Estoque - Máquinas pesadas",C1251)),"Máquinas pesadas",
IF(ISNUMBER(FIND("Estoque - Reboques",C1251)),"Reboques",
IF(C1251="Estoque","Estoque",
IF(AND(ISNUMBER(C1251),C1251&gt;1000,C1251&lt;2000),"Caminhões",
IF(AND(ISNUMBER(C1251),C1251&gt;2000,C1251&lt;3000),"Tratores",
IF(AND(ISNUMBER(C1251),C1251&gt;3000,C1251&lt;4000),"Carregadeiras",
IF(AND(ISNUMBER(C1251),C1251&gt;4000,C1251&lt;5000),"Máquinas pesadas",
IF(AND(ISNUMBER(C1251),C1251&gt;5000,C1251&lt;6000),"Colhedoras",
IF(AND(ISNUMBER(C1251),C1251&gt;7000,C1251&lt;8000),"Irrigação",
IF(AND(ISNUMBER(C1251),C1251&gt;8000,C1251&lt;9000),"Reboques",IF(AND(ISNUMBER(C1251),C1251&gt;0,C1251&lt;1000),"Veic. Leves","")))))))))))))))))))))</f>
        <v>Máquinas pesadas</v>
      </c>
      <c r="B1251" s="81"/>
      <c r="C1251" s="69">
        <v>4008</v>
      </c>
      <c r="D1251" s="69">
        <v>47841</v>
      </c>
      <c r="E1251" s="70" t="s">
        <v>20026</v>
      </c>
      <c r="F1251" s="14" t="str">
        <f>IF(ISBLANK(K1251), "Apenas Solicitação", "Tem OC")</f>
        <v>Tem OC</v>
      </c>
      <c r="G1251" s="69">
        <v>2</v>
      </c>
      <c r="H1251" s="37">
        <f>G1251-I1251</f>
        <v>0</v>
      </c>
      <c r="I1251" s="38">
        <v>2</v>
      </c>
      <c r="J1251" s="71">
        <v>45794</v>
      </c>
      <c r="K1251" s="186">
        <v>45803</v>
      </c>
      <c r="L1251" s="70" t="s">
        <v>20154</v>
      </c>
      <c r="M1251" s="44" t="str">
        <f ca="1">IF(OR(N1251="", N1251=0), "", IF(N1251&gt;TODAY(), "No prazo", "Atrasado"))</f>
        <v>Atrasado</v>
      </c>
      <c r="N1251" s="44">
        <f>IFERROR(K1251 + VALUE(LEFT(L1251, FIND(" ", L1251) - 1)), "")</f>
        <v>45809</v>
      </c>
      <c r="O1251" s="3">
        <f>IF(_xlfn.DAYS(K1251,J1251)&lt;0, "Aguardando OC", _xlfn.DAYS(K1251,J1251))</f>
        <v>9</v>
      </c>
      <c r="P1251" s="195">
        <v>403320</v>
      </c>
      <c r="Q1251" s="12"/>
      <c r="R1251" s="195">
        <v>168128</v>
      </c>
      <c r="S1251" s="69">
        <v>221</v>
      </c>
      <c r="T1251" s="65" t="s">
        <v>1029</v>
      </c>
      <c r="U1251" s="120">
        <v>82.74</v>
      </c>
      <c r="V1251" s="69">
        <v>9863</v>
      </c>
      <c r="W1251" s="47" t="str">
        <f>IFERROR(VLOOKUP(V1251, Fornecedores!A:C, 3, FALSE), "")</f>
        <v>ITALPRATES</v>
      </c>
      <c r="X1251" s="43" t="str">
        <f>IFERROR(VLOOKUP(V1251, Fornecedores!A:E, 5, FALSE), "")</f>
        <v>São Paulo</v>
      </c>
      <c r="Y1251" s="43" t="str">
        <f>IFERROR(VLOOKUP(V1251, Fornecedores!A:F, 6, FALSE), "")</f>
        <v>SP</v>
      </c>
      <c r="Z1251" s="14" t="str">
        <f>IF(H1251=0, "Pedido entregue!", "Pendente")</f>
        <v>Pedido entregue!</v>
      </c>
      <c r="AA1251" s="49"/>
      <c r="AB1251" s="58" t="str">
        <f>IF(Z1251="Pedido Entregue!", IF(AA1251=1, "Retirado do Almoxarifado", IF(AA1251=2, "Material devolvido", "Aguardando retirada")), IF(Z1251="Pendente", "Entrega pendente", ""))</f>
        <v>Aguardando retirada</v>
      </c>
      <c r="AC1251" s="18">
        <v>1</v>
      </c>
      <c r="AD1251" s="18">
        <f>AC1251/SUMIF($P:$P,P1251,$AC:$AC)</f>
        <v>1</v>
      </c>
      <c r="AE1251" s="18">
        <f>IF(R1251=0,0,AC1251/SUMIF($R:$R,R1251,$AC:$AC))</f>
        <v>7.6923076923076927E-2</v>
      </c>
      <c r="AF1251" s="18">
        <f>IF(R1251=0,1,0)</f>
        <v>0</v>
      </c>
      <c r="AH1251" t="str">
        <f>TEXT(J1251,"MMMM")</f>
        <v>maio</v>
      </c>
    </row>
    <row r="1252" spans="1:34" ht="12.75" customHeight="1" x14ac:dyDescent="0.25">
      <c r="A1252" s="90" t="str">
        <f>IF(C1252="Oficina Diversos","Oficina Geral",
IF(ISNUMBER(FIND("Estoque - Colhedoras",C1252)),"Colhedoras",IF(ISNUMBER(FIND("Caldeiraria",C1252)),"Caldeiraria",IF(ISNUMBER(FIND("Borracharia",C1252)),"Borracharia",IF(ISNUMBER(FIND("Lubrificação",C1252)),"Lubrificação",
IF(ISNUMBER(FIND("Estoque - Carregadeiras",C1252)),"Carregadeiras",IF(ISNUMBER(FIND("Estoque - Veic. Leves",C1252)),"Veic. Leves",
IF(ISNUMBER(FIND("Estoque - Caminhões",C1252)),"Caminhões",IF(ISNUMBER(FIND("Estoque - Transbordos",C1252)),"Transbordos",
IF(ISNUMBER(FIND("Estoque - Tratores",C1252)),"Tratores",
IF(ISNUMBER(FIND("Estoque - Máquinas pesadas",C1252)),"Máquinas pesadas",
IF(ISNUMBER(FIND("Estoque - Reboques",C1252)),"Reboques",
IF(C1252="Estoque","Estoque",
IF(AND(ISNUMBER(C1252),C1252&gt;1000,C1252&lt;2000),"Caminhões",
IF(AND(ISNUMBER(C1252),C1252&gt;2000,C1252&lt;3000),"Tratores",
IF(AND(ISNUMBER(C1252),C1252&gt;3000,C1252&lt;4000),"Carregadeiras",
IF(AND(ISNUMBER(C1252),C1252&gt;4000,C1252&lt;5000),"Máquinas pesadas",
IF(AND(ISNUMBER(C1252),C1252&gt;5000,C1252&lt;6000),"Colhedoras",
IF(AND(ISNUMBER(C1252),C1252&gt;7000,C1252&lt;8000),"Irrigação",
IF(AND(ISNUMBER(C1252),C1252&gt;8000,C1252&lt;9000),"Reboques",IF(AND(ISNUMBER(C1252),C1252&gt;0,C1252&lt;1000),"Veic. Leves","")))))))))))))))))))))</f>
        <v>Veic. Leves</v>
      </c>
      <c r="B1252" s="215"/>
      <c r="C1252" s="223">
        <v>46</v>
      </c>
      <c r="D1252" s="2">
        <v>47869</v>
      </c>
      <c r="E1252" s="3" t="s">
        <v>20457</v>
      </c>
      <c r="F1252" s="101" t="str">
        <f>IF(ISBLANK(K1252), "Apenas Solicitação", "Tem OC")</f>
        <v>Tem OC</v>
      </c>
      <c r="G1252" s="2">
        <v>1</v>
      </c>
      <c r="H1252" s="102">
        <f>G1252-I1252</f>
        <v>1</v>
      </c>
      <c r="I1252" s="103"/>
      <c r="J1252" s="4">
        <v>45824</v>
      </c>
      <c r="K1252" s="180">
        <v>45826</v>
      </c>
      <c r="L1252" s="3" t="s">
        <v>20151</v>
      </c>
      <c r="M1252" s="104" t="str">
        <f ca="1">IF(OR(N1252="", N1252=0), "", IF(N1252&gt;TODAY(), "No prazo", "Atrasado"))</f>
        <v>Atrasado</v>
      </c>
      <c r="N1252" s="104">
        <f>IFERROR(K1252 + VALUE(LEFT(L1252, FIND(" ", L1252) - 1)), "")</f>
        <v>45826</v>
      </c>
      <c r="O1252" s="105">
        <f>IF(_xlfn.DAYS(K1252,J1252)&lt;0, "Aguardando OC", _xlfn.DAYS(K1252,J1252))</f>
        <v>2</v>
      </c>
      <c r="P1252" s="14">
        <v>407737</v>
      </c>
      <c r="Q1252" s="12"/>
      <c r="R1252" s="14">
        <v>169526</v>
      </c>
      <c r="S1252" s="2">
        <v>221</v>
      </c>
      <c r="T1252" s="65" t="s">
        <v>1029</v>
      </c>
      <c r="U1252" s="21">
        <v>76.23</v>
      </c>
      <c r="V1252" s="2">
        <v>7692</v>
      </c>
      <c r="W1252" s="117" t="str">
        <f>IFERROR(VLOOKUP(V1252, Fornecedores!A:C, 3, FALSE), "")</f>
        <v>BEZERRA OLIVEIRA</v>
      </c>
      <c r="X1252" s="105" t="str">
        <f>IFERROR(VLOOKUP(V1252, Fornecedores!A:E, 5, FALSE), "")</f>
        <v>Cabedelo</v>
      </c>
      <c r="Y1252" s="105" t="str">
        <f>IFERROR(VLOOKUP(V1252, Fornecedores!A:F, 6, FALSE), "")</f>
        <v>PB</v>
      </c>
      <c r="Z1252" s="101" t="str">
        <f>IF(H1252=0, "Pedido entregue!", "Pendente")</f>
        <v>Pendente</v>
      </c>
      <c r="AA1252" s="119"/>
      <c r="AB1252" s="132" t="str">
        <f>IF(Z1252="Pedido Entregue!", IF(AA1252=1, "Retirado do Almoxarifado", IF(AA1252=2, "Material devolvido", "Aguardando retirada")), IF(Z1252="Pendente", "Entrega pendente", ""))</f>
        <v>Entrega pendente</v>
      </c>
      <c r="AC1252" s="18">
        <v>1</v>
      </c>
      <c r="AD1252" s="18">
        <f>AC1252/SUMIF($P:$P,P1252,$AC:$AC)</f>
        <v>1</v>
      </c>
      <c r="AE1252" s="18">
        <f>IF(R1252=0,0,AC1252/SUMIF($R:$R,R1252,$AC:$AC))</f>
        <v>1</v>
      </c>
      <c r="AF1252" s="18">
        <f>IF(R1252=0,1,0)</f>
        <v>0</v>
      </c>
      <c r="AH1252" t="str">
        <f>TEXT(J1252,"MMMM")</f>
        <v>junho</v>
      </c>
    </row>
    <row r="1253" spans="1:34" ht="12.75" customHeight="1" x14ac:dyDescent="0.25">
      <c r="A1253" s="90" t="str">
        <f>IF(C1253="Oficina Diversos","Oficina Geral",
IF(ISNUMBER(FIND("Estoque - Colhedoras",C1253)),"Colhedoras",IF(ISNUMBER(FIND("Caldeiraria",C1253)),"Caldeiraria",IF(ISNUMBER(FIND("Borracharia",C1253)),"Borracharia",IF(ISNUMBER(FIND("Lubrificação",C1253)),"Lubrificação",
IF(ISNUMBER(FIND("Estoque - Carregadeiras",C1253)),"Carregadeiras",IF(ISNUMBER(FIND("Estoque - Veic. Leves",C1253)),"Veic. Leves",
IF(ISNUMBER(FIND("Estoque - Caminhões",C1253)),"Caminhões",IF(ISNUMBER(FIND("Estoque - Transbordos",C1253)),"Transbordos",
IF(ISNUMBER(FIND("Estoque - Tratores",C1253)),"Tratores",
IF(ISNUMBER(FIND("Estoque - Máquinas pesadas",C1253)),"Máquinas pesadas",
IF(ISNUMBER(FIND("Estoque - Reboques",C1253)),"Reboques",
IF(C1253="Estoque","Estoque",
IF(AND(ISNUMBER(C1253),C1253&gt;1000,C1253&lt;2000),"Caminhões",
IF(AND(ISNUMBER(C1253),C1253&gt;2000,C1253&lt;3000),"Tratores",
IF(AND(ISNUMBER(C1253),C1253&gt;3000,C1253&lt;4000),"Carregadeiras",
IF(AND(ISNUMBER(C1253),C1253&gt;4000,C1253&lt;5000),"Máquinas pesadas",
IF(AND(ISNUMBER(C1253),C1253&gt;5000,C1253&lt;6000),"Colhedoras",
IF(AND(ISNUMBER(C1253),C1253&gt;7000,C1253&lt;8000),"Irrigação",
IF(AND(ISNUMBER(C1253),C1253&gt;8000,C1253&lt;9000),"Reboques",IF(AND(ISNUMBER(C1253),C1253&gt;0,C1253&lt;1000),"Veic. Leves","")))))))))))))))))))))</f>
        <v>Caminhões</v>
      </c>
      <c r="B1253" s="211"/>
      <c r="C1253" s="171">
        <v>1030</v>
      </c>
      <c r="D1253" s="170">
        <v>47970</v>
      </c>
      <c r="E1253" s="173" t="s">
        <v>26030</v>
      </c>
      <c r="F1253" s="101" t="str">
        <f>IF(ISBLANK(K1253), "Apenas Solicitação", "Tem OC")</f>
        <v>Apenas Solicitação</v>
      </c>
      <c r="G1253" s="170">
        <v>1</v>
      </c>
      <c r="H1253" s="102">
        <f>G1253-I1253</f>
        <v>1</v>
      </c>
      <c r="I1253" s="103"/>
      <c r="J1253" s="174">
        <v>45852</v>
      </c>
      <c r="K1253" s="173"/>
      <c r="L1253" s="173"/>
      <c r="M1253" s="104" t="str">
        <f ca="1">IF(OR(N1253="", N1253=0), "", IF(N1253&gt;TODAY(), "No prazo", "Atrasado"))</f>
        <v/>
      </c>
      <c r="N1253" s="104" t="str">
        <f>IFERROR(K1253 + VALUE(LEFT(L1253, FIND(" ", L1253) - 1)), "")</f>
        <v/>
      </c>
      <c r="O1253" s="105" t="str">
        <f>IF(_xlfn.DAYS(K1253,J1253)&lt;0, "Aguardando OC", _xlfn.DAYS(K1253,J1253))</f>
        <v>Aguardando OC</v>
      </c>
      <c r="P1253" s="170">
        <v>411660</v>
      </c>
      <c r="Q1253" s="12"/>
      <c r="R1253" s="170">
        <v>0</v>
      </c>
      <c r="S1253" s="2">
        <v>221</v>
      </c>
      <c r="T1253" s="65" t="s">
        <v>1029</v>
      </c>
      <c r="U1253" s="170">
        <v>1536.31</v>
      </c>
      <c r="V1253" s="170"/>
      <c r="W1253" s="117" t="str">
        <f>IFERROR(VLOOKUP(V1253, Fornecedores!A:C, 3, FALSE), "")</f>
        <v/>
      </c>
      <c r="X1253" s="105" t="str">
        <f>IFERROR(VLOOKUP(V1253, Fornecedores!A:E, 5, FALSE), "")</f>
        <v/>
      </c>
      <c r="Y1253" s="105" t="str">
        <f>IFERROR(VLOOKUP(V1253, Fornecedores!A:F, 6, FALSE), "")</f>
        <v/>
      </c>
      <c r="Z1253" s="101" t="str">
        <f>IF(H1253=0, "Pedido entregue!", "Pendente")</f>
        <v>Pendente</v>
      </c>
      <c r="AA1253" s="119"/>
      <c r="AB1253" s="132" t="str">
        <f>IF(Z1253="Pedido Entregue!", IF(AA1253=1, "Retirado do Almoxarifado", IF(AA1253=2, "Material devolvido", "Aguardando retirada")), IF(Z1253="Pendente", "Entrega pendente", ""))</f>
        <v>Entrega pendente</v>
      </c>
      <c r="AC1253" s="18">
        <v>1</v>
      </c>
      <c r="AD1253" s="18">
        <f>AC1253/SUMIF($P:$P,P1253,$AC:$AC)</f>
        <v>1</v>
      </c>
      <c r="AE1253" s="18">
        <f>IF(R1253=0,0,AC1253/SUMIF($R:$R,R1253,$AC:$AC))</f>
        <v>0</v>
      </c>
      <c r="AF1253" s="18">
        <f>IF(R1253=0,1,0)</f>
        <v>1</v>
      </c>
      <c r="AH1253" t="str">
        <f>TEXT(J1253,"MMMM")</f>
        <v>julho</v>
      </c>
    </row>
    <row r="1254" spans="1:34" ht="12.75" customHeight="1" x14ac:dyDescent="0.25">
      <c r="A1254" s="90" t="str">
        <f>IF(C1254="Oficina Diversos","Oficina Geral",
IF(ISNUMBER(FIND("Estoque - Colhedoras",C1254)),"Colhedoras",IF(ISNUMBER(FIND("Caldeiraria",C1254)),"Caldeiraria",IF(ISNUMBER(FIND("Borracharia",C1254)),"Borracharia",IF(ISNUMBER(FIND("Lubrificação",C1254)),"Lubrificação",
IF(ISNUMBER(FIND("Estoque - Carregadeiras",C1254)),"Carregadeiras",IF(ISNUMBER(FIND("Estoque - Veic. Leves",C1254)),"Veic. Leves",
IF(ISNUMBER(FIND("Estoque - Caminhões",C1254)),"Caminhões",IF(ISNUMBER(FIND("Estoque - Transbordos",C1254)),"Transbordos",
IF(ISNUMBER(FIND("Estoque - Tratores",C1254)),"Tratores",
IF(ISNUMBER(FIND("Estoque - Máquinas pesadas",C1254)),"Máquinas pesadas",
IF(ISNUMBER(FIND("Estoque - Reboques",C1254)),"Reboques",
IF(C1254="Estoque","Estoque",
IF(AND(ISNUMBER(C1254),C1254&gt;1000,C1254&lt;2000),"Caminhões",
IF(AND(ISNUMBER(C1254),C1254&gt;2000,C1254&lt;3000),"Tratores",
IF(AND(ISNUMBER(C1254),C1254&gt;3000,C1254&lt;4000),"Carregadeiras",
IF(AND(ISNUMBER(C1254),C1254&gt;4000,C1254&lt;5000),"Máquinas pesadas",
IF(AND(ISNUMBER(C1254),C1254&gt;5000,C1254&lt;6000),"Colhedoras",
IF(AND(ISNUMBER(C1254),C1254&gt;7000,C1254&lt;8000),"Irrigação",
IF(AND(ISNUMBER(C1254),C1254&gt;8000,C1254&lt;9000),"Reboques",IF(AND(ISNUMBER(C1254),C1254&gt;0,C1254&lt;1000),"Veic. Leves","")))))))))))))))))))))</f>
        <v>Caminhões</v>
      </c>
      <c r="B1254" s="111"/>
      <c r="C1254" s="171">
        <v>1030</v>
      </c>
      <c r="D1254" s="170">
        <v>47973</v>
      </c>
      <c r="E1254" s="173" t="s">
        <v>26031</v>
      </c>
      <c r="F1254" s="101" t="str">
        <f>IF(ISBLANK(K1254), "Apenas Solicitação", "Tem OC")</f>
        <v>Apenas Solicitação</v>
      </c>
      <c r="G1254" s="170">
        <v>1</v>
      </c>
      <c r="H1254" s="102">
        <f>G1254-I1254</f>
        <v>1</v>
      </c>
      <c r="I1254" s="103"/>
      <c r="J1254" s="174">
        <v>45852</v>
      </c>
      <c r="K1254" s="173"/>
      <c r="L1254" s="173"/>
      <c r="M1254" s="104" t="str">
        <f ca="1">IF(OR(N1254="", N1254=0), "", IF(N1254&gt;TODAY(), "No prazo", "Atrasado"))</f>
        <v/>
      </c>
      <c r="N1254" s="104" t="str">
        <f>IFERROR(K1254 + VALUE(LEFT(L1254, FIND(" ", L1254) - 1)), "")</f>
        <v/>
      </c>
      <c r="O1254" s="105" t="str">
        <f>IF(_xlfn.DAYS(K1254,J1254)&lt;0, "Aguardando OC", _xlfn.DAYS(K1254,J1254))</f>
        <v>Aguardando OC</v>
      </c>
      <c r="P1254" s="170">
        <v>411653</v>
      </c>
      <c r="Q1254" s="12"/>
      <c r="R1254" s="170">
        <v>0</v>
      </c>
      <c r="S1254" s="2">
        <v>221</v>
      </c>
      <c r="T1254" s="65" t="s">
        <v>1029</v>
      </c>
      <c r="U1254" s="170">
        <v>1048.96</v>
      </c>
      <c r="V1254" s="170"/>
      <c r="W1254" s="117" t="str">
        <f>IFERROR(VLOOKUP(V1254, Fornecedores!A:C, 3, FALSE), "")</f>
        <v/>
      </c>
      <c r="X1254" s="105" t="str">
        <f>IFERROR(VLOOKUP(V1254, Fornecedores!A:E, 5, FALSE), "")</f>
        <v/>
      </c>
      <c r="Y1254" s="105" t="str">
        <f>IFERROR(VLOOKUP(V1254, Fornecedores!A:F, 6, FALSE), "")</f>
        <v/>
      </c>
      <c r="Z1254" s="101" t="str">
        <f>IF(H1254=0, "Pedido entregue!", "Pendente")</f>
        <v>Pendente</v>
      </c>
      <c r="AA1254" s="119"/>
      <c r="AB1254" s="132" t="str">
        <f>IF(Z1254="Pedido Entregue!", IF(AA1254=1, "Retirado do Almoxarifado", IF(AA1254=2, "Material devolvido", "Aguardando retirada")), IF(Z1254="Pendente", "Entrega pendente", ""))</f>
        <v>Entrega pendente</v>
      </c>
      <c r="AC1254" s="18">
        <v>1</v>
      </c>
      <c r="AD1254" s="18">
        <f>AC1254/SUMIF($P:$P,P1254,$AC:$AC)</f>
        <v>1</v>
      </c>
      <c r="AE1254" s="18">
        <f>IF(R1254=0,0,AC1254/SUMIF($R:$R,R1254,$AC:$AC))</f>
        <v>0</v>
      </c>
      <c r="AF1254" s="18">
        <f>IF(R1254=0,1,0)</f>
        <v>1</v>
      </c>
      <c r="AH1254" t="str">
        <f>TEXT(J1254,"MMMM")</f>
        <v>julho</v>
      </c>
    </row>
    <row r="1255" spans="1:34" ht="12.75" customHeight="1" x14ac:dyDescent="0.25">
      <c r="A1255" s="90" t="str">
        <f>IF(C1255="Oficina Diversos","Oficina Geral",
IF(ISNUMBER(FIND("Estoque - Colhedoras",C1255)),"Colhedoras",IF(ISNUMBER(FIND("Caldeiraria",C1255)),"Caldeiraria",IF(ISNUMBER(FIND("Borracharia",C1255)),"Borracharia",IF(ISNUMBER(FIND("Lubrificação",C1255)),"Lubrificação",
IF(ISNUMBER(FIND("Estoque - Carregadeiras",C1255)),"Carregadeiras",IF(ISNUMBER(FIND("Estoque - Veic. Leves",C1255)),"Veic. Leves",
IF(ISNUMBER(FIND("Estoque - Caminhões",C1255)),"Caminhões",IF(ISNUMBER(FIND("Estoque - Transbordos",C1255)),"Transbordos",
IF(ISNUMBER(FIND("Estoque - Tratores",C1255)),"Tratores",
IF(ISNUMBER(FIND("Estoque - Máquinas pesadas",C1255)),"Máquinas pesadas",
IF(ISNUMBER(FIND("Estoque - Reboques",C1255)),"Reboques",
IF(C1255="Estoque","Estoque",
IF(AND(ISNUMBER(C1255),C1255&gt;1000,C1255&lt;2000),"Caminhões",
IF(AND(ISNUMBER(C1255),C1255&gt;2000,C1255&lt;3000),"Tratores",
IF(AND(ISNUMBER(C1255),C1255&gt;3000,C1255&lt;4000),"Carregadeiras",
IF(AND(ISNUMBER(C1255),C1255&gt;4000,C1255&lt;5000),"Máquinas pesadas",
IF(AND(ISNUMBER(C1255),C1255&gt;5000,C1255&lt;6000),"Colhedoras",
IF(AND(ISNUMBER(C1255),C1255&gt;7000,C1255&lt;8000),"Irrigação",
IF(AND(ISNUMBER(C1255),C1255&gt;8000,C1255&lt;9000),"Reboques",IF(AND(ISNUMBER(C1255),C1255&gt;0,C1255&lt;1000),"Veic. Leves","")))))))))))))))))))))</f>
        <v>Caminhões</v>
      </c>
      <c r="B1255" s="111"/>
      <c r="C1255" s="171">
        <v>1030</v>
      </c>
      <c r="D1255" s="170">
        <v>48036</v>
      </c>
      <c r="E1255" s="173" t="s">
        <v>26032</v>
      </c>
      <c r="F1255" s="101" t="str">
        <f>IF(ISBLANK(K1255), "Apenas Solicitação", "Tem OC")</f>
        <v>Tem OC</v>
      </c>
      <c r="G1255" s="170">
        <v>1</v>
      </c>
      <c r="H1255" s="102">
        <f>G1255-I1255</f>
        <v>1</v>
      </c>
      <c r="I1255" s="103"/>
      <c r="J1255" s="174">
        <v>45852</v>
      </c>
      <c r="K1255" s="174">
        <v>45857</v>
      </c>
      <c r="L1255" s="173" t="s">
        <v>20155</v>
      </c>
      <c r="M1255" s="104" t="str">
        <f ca="1">IF(OR(N1255="", N1255=0), "", IF(N1255&gt;TODAY(), "No prazo", "Atrasado"))</f>
        <v>Atrasado</v>
      </c>
      <c r="N1255" s="104">
        <f>IFERROR(K1255 + VALUE(LEFT(L1255, FIND(" ", L1255) - 1)), "")</f>
        <v>45858</v>
      </c>
      <c r="O1255" s="105">
        <f>IF(_xlfn.DAYS(K1255,J1255)&lt;0, "Aguardando OC", _xlfn.DAYS(K1255,J1255))</f>
        <v>5</v>
      </c>
      <c r="P1255" s="212">
        <v>411648</v>
      </c>
      <c r="Q1255" s="12"/>
      <c r="R1255" s="212">
        <v>171187</v>
      </c>
      <c r="S1255" s="2">
        <v>221</v>
      </c>
      <c r="T1255" s="65" t="s">
        <v>1029</v>
      </c>
      <c r="U1255" s="170">
        <v>450</v>
      </c>
      <c r="V1255" s="170">
        <v>2106</v>
      </c>
      <c r="W1255" s="117" t="str">
        <f>IFERROR(VLOOKUP(V1255, Fornecedores!A:C, 3, FALSE), "")</f>
        <v xml:space="preserve">UNIDAS              </v>
      </c>
      <c r="X1255" s="105" t="str">
        <f>IFERROR(VLOOKUP(V1255, Fornecedores!A:E, 5, FALSE), "")</f>
        <v>João Pessoa</v>
      </c>
      <c r="Y1255" s="105" t="str">
        <f>IFERROR(VLOOKUP(V1255, Fornecedores!A:F, 6, FALSE), "")</f>
        <v>PB</v>
      </c>
      <c r="Z1255" s="101" t="str">
        <f>IF(H1255=0, "Pedido entregue!", "Pendente")</f>
        <v>Pendente</v>
      </c>
      <c r="AA1255" s="119"/>
      <c r="AB1255" s="132" t="str">
        <f>IF(Z1255="Pedido Entregue!", IF(AA1255=1, "Retirado do Almoxarifado", IF(AA1255=2, "Material devolvido", "Aguardando retirada")), IF(Z1255="Pendente", "Entrega pendente", ""))</f>
        <v>Entrega pendente</v>
      </c>
      <c r="AC1255" s="18">
        <v>1</v>
      </c>
      <c r="AD1255" s="18">
        <f>AC1255/SUMIF($P:$P,P1255,$AC:$AC)</f>
        <v>1</v>
      </c>
      <c r="AE1255" s="18">
        <f>IF(R1255=0,0,AC1255/SUMIF($R:$R,R1255,$AC:$AC))</f>
        <v>0.2</v>
      </c>
      <c r="AF1255" s="18">
        <f>IF(R1255=0,1,0)</f>
        <v>0</v>
      </c>
      <c r="AH1255" t="str">
        <f>TEXT(J1255,"MMMM")</f>
        <v>julho</v>
      </c>
    </row>
    <row r="1256" spans="1:34" ht="12.75" customHeight="1" x14ac:dyDescent="0.25">
      <c r="A1256" s="90" t="str">
        <f>IF(C1256="Oficina Diversos","Oficina Geral",
IF(ISNUMBER(FIND("Estoque - Colhedoras",C1256)),"Colhedoras",IF(ISNUMBER(FIND("Caldeiraria",C1256)),"Caldeiraria",IF(ISNUMBER(FIND("Borracharia",C1256)),"Borracharia",IF(ISNUMBER(FIND("Lubrificação",C1256)),"Lubrificação",
IF(ISNUMBER(FIND("Estoque - Carregadeiras",C1256)),"Carregadeiras",IF(ISNUMBER(FIND("Estoque - Veic. Leves",C1256)),"Veic. Leves",
IF(ISNUMBER(FIND("Estoque - Caminhões",C1256)),"Caminhões",IF(ISNUMBER(FIND("Estoque - Transbordos",C1256)),"Transbordos",
IF(ISNUMBER(FIND("Estoque - Tratores",C1256)),"Tratores",
IF(ISNUMBER(FIND("Estoque - Máquinas pesadas",C1256)),"Máquinas pesadas",
IF(ISNUMBER(FIND("Estoque - Reboques",C1256)),"Reboques",
IF(C1256="Estoque","Estoque",
IF(AND(ISNUMBER(C1256),C1256&gt;1000,C1256&lt;2000),"Caminhões",
IF(AND(ISNUMBER(C1256),C1256&gt;2000,C1256&lt;3000),"Tratores",
IF(AND(ISNUMBER(C1256),C1256&gt;3000,C1256&lt;4000),"Carregadeiras",
IF(AND(ISNUMBER(C1256),C1256&gt;4000,C1256&lt;5000),"Máquinas pesadas",
IF(AND(ISNUMBER(C1256),C1256&gt;5000,C1256&lt;6000),"Colhedoras",
IF(AND(ISNUMBER(C1256),C1256&gt;7000,C1256&lt;8000),"Irrigação",
IF(AND(ISNUMBER(C1256),C1256&gt;8000,C1256&lt;9000),"Reboques",IF(AND(ISNUMBER(C1256),C1256&gt;0,C1256&lt;1000),"Veic. Leves","")))))))))))))))))))))</f>
        <v>Caminhões</v>
      </c>
      <c r="B1256" s="111"/>
      <c r="C1256" s="171">
        <v>1030</v>
      </c>
      <c r="D1256" s="170">
        <v>48037</v>
      </c>
      <c r="E1256" s="173" t="s">
        <v>26033</v>
      </c>
      <c r="F1256" s="101" t="str">
        <f>IF(ISBLANK(K1256), "Apenas Solicitação", "Tem OC")</f>
        <v>Tem OC</v>
      </c>
      <c r="G1256" s="170">
        <v>1</v>
      </c>
      <c r="H1256" s="102">
        <f>G1256-I1256</f>
        <v>1</v>
      </c>
      <c r="I1256" s="103"/>
      <c r="J1256" s="174">
        <v>45852</v>
      </c>
      <c r="K1256" s="174">
        <v>45857</v>
      </c>
      <c r="L1256" s="173" t="s">
        <v>20151</v>
      </c>
      <c r="M1256" s="104" t="str">
        <f ca="1">IF(OR(N1256="", N1256=0), "", IF(N1256&gt;TODAY(), "No prazo", "Atrasado"))</f>
        <v>Atrasado</v>
      </c>
      <c r="N1256" s="104">
        <f>IFERROR(K1256 + VALUE(LEFT(L1256, FIND(" ", L1256) - 1)), "")</f>
        <v>45857</v>
      </c>
      <c r="O1256" s="105">
        <f>IF(_xlfn.DAYS(K1256,J1256)&lt;0, "Aguardando OC", _xlfn.DAYS(K1256,J1256))</f>
        <v>5</v>
      </c>
      <c r="P1256" s="212">
        <v>411656</v>
      </c>
      <c r="Q1256" s="12"/>
      <c r="R1256" s="212">
        <v>171188</v>
      </c>
      <c r="S1256" s="2">
        <v>221</v>
      </c>
      <c r="T1256" s="65" t="s">
        <v>1029</v>
      </c>
      <c r="U1256" s="170">
        <v>199.38</v>
      </c>
      <c r="V1256" s="170">
        <v>2528</v>
      </c>
      <c r="W1256" s="117" t="str">
        <f>IFERROR(VLOOKUP(V1256, Fornecedores!A:C, 3, FALSE), "")</f>
        <v xml:space="preserve">REDIESEL            </v>
      </c>
      <c r="X1256" s="105" t="str">
        <f>IFERROR(VLOOKUP(V1256, Fornecedores!A:E, 5, FALSE), "")</f>
        <v>Jaboatão dos Guararapes</v>
      </c>
      <c r="Y1256" s="105" t="str">
        <f>IFERROR(VLOOKUP(V1256, Fornecedores!A:F, 6, FALSE), "")</f>
        <v>PE</v>
      </c>
      <c r="Z1256" s="101" t="str">
        <f>IF(H1256=0, "Pedido entregue!", "Pendente")</f>
        <v>Pendente</v>
      </c>
      <c r="AA1256" s="119"/>
      <c r="AB1256" s="132" t="str">
        <f>IF(Z1256="Pedido Entregue!", IF(AA1256=1, "Retirado do Almoxarifado", IF(AA1256=2, "Material devolvido", "Aguardando retirada")), IF(Z1256="Pendente", "Entrega pendente", ""))</f>
        <v>Entrega pendente</v>
      </c>
      <c r="AC1256" s="18">
        <v>1</v>
      </c>
      <c r="AD1256" s="18">
        <f>AC1256/SUMIF($P:$P,P1256,$AC:$AC)</f>
        <v>1</v>
      </c>
      <c r="AE1256" s="18">
        <f>IF(R1256=0,0,AC1256/SUMIF($R:$R,R1256,$AC:$AC))</f>
        <v>0.1111111111111111</v>
      </c>
      <c r="AF1256" s="18">
        <f>IF(R1256=0,1,0)</f>
        <v>0</v>
      </c>
      <c r="AH1256" t="str">
        <f>TEXT(J1256,"MMMM")</f>
        <v>julho</v>
      </c>
    </row>
    <row r="1257" spans="1:34" ht="12.75" hidden="1" customHeight="1" x14ac:dyDescent="0.25">
      <c r="A1257" s="90" t="str">
        <f>IF(C1257="Oficina Diversos","Oficina Geral",
IF(ISNUMBER(FIND("Estoque - Colhedoras",C1257)),"Colhedoras",IF(ISNUMBER(FIND("Caldeiraria",C1257)),"Caldeiraria",IF(ISNUMBER(FIND("Borracharia",C1257)),"Borracharia",IF(ISNUMBER(FIND("Lubrificação",C1257)),"Lubrificação",
IF(ISNUMBER(FIND("Estoque - Carregadeiras",C1257)),"Carregadeiras",IF(ISNUMBER(FIND("Estoque - Veic. Leves",C1257)),"Veic. Leves",
IF(ISNUMBER(FIND("Estoque - Caminhões",C1257)),"Caminhões",IF(ISNUMBER(FIND("Estoque - Transbordos",C1257)),"Transbordos",
IF(ISNUMBER(FIND("Estoque - Tratores",C1257)),"Tratores",
IF(ISNUMBER(FIND("Estoque - Máquinas pesadas",C1257)),"Máquinas pesadas",
IF(ISNUMBER(FIND("Estoque - Reboques",C1257)),"Reboques",
IF(C1257="Estoque","Estoque",
IF(AND(ISNUMBER(C1257),C1257&gt;1000,C1257&lt;2000),"Caminhões",
IF(AND(ISNUMBER(C1257),C1257&gt;2000,C1257&lt;3000),"Tratores",
IF(AND(ISNUMBER(C1257),C1257&gt;3000,C1257&lt;4000),"Carregadeiras",
IF(AND(ISNUMBER(C1257),C1257&gt;4000,C1257&lt;5000),"Máquinas pesadas",
IF(AND(ISNUMBER(C1257),C1257&gt;5000,C1257&lt;6000),"Colhedoras",
IF(AND(ISNUMBER(C1257),C1257&gt;7000,C1257&lt;8000),"Irrigação",
IF(AND(ISNUMBER(C1257),C1257&gt;8000,C1257&lt;9000),"Reboques",IF(AND(ISNUMBER(C1257),C1257&gt;0,C1257&lt;1000),"Veic. Leves","")))))))))))))))))))))</f>
        <v>Caminhões</v>
      </c>
      <c r="B1257" s="26"/>
      <c r="C1257" s="2">
        <v>1098</v>
      </c>
      <c r="D1257" s="2">
        <v>48226</v>
      </c>
      <c r="E1257" s="3" t="s">
        <v>344</v>
      </c>
      <c r="F1257" s="14" t="str">
        <f>IF(ISBLANK(K1257), "Apenas Solicitação", "Tem OC")</f>
        <v>Tem OC</v>
      </c>
      <c r="G1257" s="2">
        <v>1</v>
      </c>
      <c r="H1257" s="37">
        <f>G1257-I1257</f>
        <v>0</v>
      </c>
      <c r="I1257" s="38">
        <v>1</v>
      </c>
      <c r="J1257" s="4">
        <v>45735</v>
      </c>
      <c r="K1257" s="180">
        <v>45757</v>
      </c>
      <c r="L1257" s="3"/>
      <c r="M1257" s="44"/>
      <c r="N1257" s="44" t="str">
        <f>IFERROR(K1257 + VALUE(LEFT(L1257, FIND(" ", L1257) - 1)), "")</f>
        <v/>
      </c>
      <c r="O1257" s="3">
        <f>IF(_xlfn.DAYS(K1257,J1257)&lt;0, "Aguardando OC", _xlfn.DAYS(K1257,J1257))</f>
        <v>22</v>
      </c>
      <c r="P1257" s="14">
        <v>396601</v>
      </c>
      <c r="Q1257" s="169">
        <v>1137782</v>
      </c>
      <c r="R1257" s="14">
        <v>166127</v>
      </c>
      <c r="S1257" s="2">
        <v>683</v>
      </c>
      <c r="T1257" s="65" t="s">
        <v>301</v>
      </c>
      <c r="U1257" s="21">
        <v>635</v>
      </c>
      <c r="V1257" s="2">
        <v>15716</v>
      </c>
      <c r="W1257" s="47" t="str">
        <f>IFERROR(VLOOKUP(V1257, Fornecedores!A:C, 3, FALSE), "")</f>
        <v>BRADIPE</v>
      </c>
      <c r="X1257" s="43" t="str">
        <f>IFERROR(VLOOKUP(V1257, Fornecedores!A:E, 5, FALSE), "")</f>
        <v>Jaboatão dos Guararapes</v>
      </c>
      <c r="Y1257" s="43" t="str">
        <f>IFERROR(VLOOKUP(V1257, Fornecedores!A:F, 6, FALSE), "")</f>
        <v>PE</v>
      </c>
      <c r="Z1257" s="14" t="str">
        <f>IF(H1257=0, "Pedido entregue!", "Pendente")</f>
        <v>Pedido entregue!</v>
      </c>
      <c r="AA1257" s="59">
        <v>1</v>
      </c>
      <c r="AB1257" s="58" t="str">
        <f>IF(Z1257="Pedido Entregue!", IF(AA1257=1, "Retirado do Almoxarifado", IF(AA1257=2, "Material devolvido", "Aguardando retirada")), IF(Z1257="Pendente", "Entrega pendente", ""))</f>
        <v>Retirado do Almoxarifado</v>
      </c>
      <c r="AC1257" s="18">
        <v>1</v>
      </c>
      <c r="AD1257" s="18">
        <f>AC1257/SUMIF($P:$P,P1257,$AC:$AC)</f>
        <v>1</v>
      </c>
      <c r="AE1257" s="18">
        <f>IF(R1257=0,0,AC1257/SUMIF($R:$R,R1257,$AC:$AC))</f>
        <v>0.16666666666666666</v>
      </c>
      <c r="AF1257" s="18">
        <f>IF(R1257=0,1,0)</f>
        <v>0</v>
      </c>
      <c r="AG1257" s="18">
        <f>IF(R1257=0,#REF!-J1257,0)</f>
        <v>0</v>
      </c>
      <c r="AH1257" t="str">
        <f>TEXT(J1257,"MMMM")</f>
        <v>março</v>
      </c>
    </row>
    <row r="1258" spans="1:34" ht="12.75" hidden="1" customHeight="1" x14ac:dyDescent="0.25">
      <c r="A1258" s="90" t="str">
        <f>IF(C1258="Oficina Diversos","Oficina Geral",
IF(ISNUMBER(FIND("Estoque - Colhedoras",C1258)),"Colhedoras",IF(ISNUMBER(FIND("Caldeiraria",C1258)),"Caldeiraria",IF(ISNUMBER(FIND("Borracharia",C1258)),"Borracharia",IF(ISNUMBER(FIND("Lubrificação",C1258)),"Lubrificação",
IF(ISNUMBER(FIND("Estoque - Carregadeiras",C1258)),"Carregadeiras",IF(ISNUMBER(FIND("Estoque - Veic. Leves",C1258)),"Veic. Leves",
IF(ISNUMBER(FIND("Estoque - Caminhões",C1258)),"Caminhões",IF(ISNUMBER(FIND("Estoque - Transbordos",C1258)),"Transbordos",
IF(ISNUMBER(FIND("Estoque - Tratores",C1258)),"Tratores",
IF(ISNUMBER(FIND("Estoque - Máquinas pesadas",C1258)),"Máquinas pesadas",
IF(ISNUMBER(FIND("Estoque - Reboques",C1258)),"Reboques",
IF(C1258="Estoque","Estoque",
IF(AND(ISNUMBER(C1258),C1258&gt;1000,C1258&lt;2000),"Caminhões",
IF(AND(ISNUMBER(C1258),C1258&gt;2000,C1258&lt;3000),"Tratores",
IF(AND(ISNUMBER(C1258),C1258&gt;3000,C1258&lt;4000),"Carregadeiras",
IF(AND(ISNUMBER(C1258),C1258&gt;4000,C1258&lt;5000),"Máquinas pesadas",
IF(AND(ISNUMBER(C1258),C1258&gt;5000,C1258&lt;6000),"Colhedoras",
IF(AND(ISNUMBER(C1258),C1258&gt;7000,C1258&lt;8000),"Irrigação",
IF(AND(ISNUMBER(C1258),C1258&gt;8000,C1258&lt;9000),"Reboques",IF(AND(ISNUMBER(C1258),C1258&gt;0,C1258&lt;1000),"Veic. Leves","")))))))))))))))))))))</f>
        <v>Caminhões</v>
      </c>
      <c r="B1258" s="26"/>
      <c r="C1258" s="2">
        <v>1098</v>
      </c>
      <c r="D1258" s="2">
        <v>48228</v>
      </c>
      <c r="E1258" s="3" t="s">
        <v>345</v>
      </c>
      <c r="F1258" s="14" t="str">
        <f>IF(ISBLANK(K1258), "Apenas Solicitação", "Tem OC")</f>
        <v>Tem OC</v>
      </c>
      <c r="G1258" s="2">
        <v>1</v>
      </c>
      <c r="H1258" s="37">
        <f>G1258-I1258</f>
        <v>0</v>
      </c>
      <c r="I1258" s="38">
        <v>1</v>
      </c>
      <c r="J1258" s="4">
        <v>45735</v>
      </c>
      <c r="K1258" s="180">
        <v>45757</v>
      </c>
      <c r="L1258" s="3"/>
      <c r="M1258" s="44"/>
      <c r="N1258" s="44" t="str">
        <f>IFERROR(K1258 + VALUE(LEFT(L1258, FIND(" ", L1258) - 1)), "")</f>
        <v/>
      </c>
      <c r="O1258" s="3">
        <f>IF(_xlfn.DAYS(K1258,J1258)&lt;0, "Aguardando OC", _xlfn.DAYS(K1258,J1258))</f>
        <v>22</v>
      </c>
      <c r="P1258" s="14">
        <v>396599</v>
      </c>
      <c r="Q1258" s="169">
        <v>1137782</v>
      </c>
      <c r="R1258" s="14">
        <v>166127</v>
      </c>
      <c r="S1258" s="2">
        <v>683</v>
      </c>
      <c r="T1258" s="65" t="s">
        <v>301</v>
      </c>
      <c r="U1258" s="21">
        <v>1335</v>
      </c>
      <c r="V1258" s="2">
        <v>15716</v>
      </c>
      <c r="W1258" s="47" t="str">
        <f>IFERROR(VLOOKUP(V1258, Fornecedores!A:C, 3, FALSE), "")</f>
        <v>BRADIPE</v>
      </c>
      <c r="X1258" s="43" t="str">
        <f>IFERROR(VLOOKUP(V1258, Fornecedores!A:E, 5, FALSE), "")</f>
        <v>Jaboatão dos Guararapes</v>
      </c>
      <c r="Y1258" s="43" t="str">
        <f>IFERROR(VLOOKUP(V1258, Fornecedores!A:F, 6, FALSE), "")</f>
        <v>PE</v>
      </c>
      <c r="Z1258" s="14" t="str">
        <f>IF(H1258=0, "Pedido entregue!", "Pendente")</f>
        <v>Pedido entregue!</v>
      </c>
      <c r="AA1258" s="59">
        <v>1</v>
      </c>
      <c r="AB1258" s="58" t="str">
        <f>IF(Z1258="Pedido Entregue!", IF(AA1258=1, "Retirado do Almoxarifado", IF(AA1258=2, "Material devolvido", "Aguardando retirada")), IF(Z1258="Pendente", "Entrega pendente", ""))</f>
        <v>Retirado do Almoxarifado</v>
      </c>
      <c r="AC1258" s="18">
        <v>1</v>
      </c>
      <c r="AD1258" s="18">
        <f>AC1258/SUMIF($P:$P,P1258,$AC:$AC)</f>
        <v>1</v>
      </c>
      <c r="AE1258" s="18">
        <f>IF(R1258=0,0,AC1258/SUMIF($R:$R,R1258,$AC:$AC))</f>
        <v>0.16666666666666666</v>
      </c>
      <c r="AF1258" s="18">
        <f>IF(R1258=0,1,0)</f>
        <v>0</v>
      </c>
      <c r="AG1258" s="18">
        <f>IF(R1258=0,#REF!-J1258,0)</f>
        <v>0</v>
      </c>
      <c r="AH1258" t="str">
        <f>TEXT(J1258,"MMMM")</f>
        <v>março</v>
      </c>
    </row>
    <row r="1259" spans="1:34" ht="12.75" hidden="1" customHeight="1" x14ac:dyDescent="0.25">
      <c r="A1259" s="90" t="str">
        <f>IF(C1259="Oficina Diversos","Oficina Geral",
IF(ISNUMBER(FIND("Estoque - Colhedoras",C1259)),"Colhedoras",IF(ISNUMBER(FIND("Caldeiraria",C1259)),"Caldeiraria",IF(ISNUMBER(FIND("Borracharia",C1259)),"Borracharia",IF(ISNUMBER(FIND("Lubrificação",C1259)),"Lubrificação",
IF(ISNUMBER(FIND("Estoque - Carregadeiras",C1259)),"Carregadeiras",IF(ISNUMBER(FIND("Estoque - Veic. Leves",C1259)),"Veic. Leves",
IF(ISNUMBER(FIND("Estoque - Caminhões",C1259)),"Caminhões",IF(ISNUMBER(FIND("Estoque - Transbordos",C1259)),"Transbordos",
IF(ISNUMBER(FIND("Estoque - Tratores",C1259)),"Tratores",
IF(ISNUMBER(FIND("Estoque - Máquinas pesadas",C1259)),"Máquinas pesadas",
IF(ISNUMBER(FIND("Estoque - Reboques",C1259)),"Reboques",
IF(C1259="Estoque","Estoque",
IF(AND(ISNUMBER(C1259),C1259&gt;1000,C1259&lt;2000),"Caminhões",
IF(AND(ISNUMBER(C1259),C1259&gt;2000,C1259&lt;3000),"Tratores",
IF(AND(ISNUMBER(C1259),C1259&gt;3000,C1259&lt;4000),"Carregadeiras",
IF(AND(ISNUMBER(C1259),C1259&gt;4000,C1259&lt;5000),"Máquinas pesadas",
IF(AND(ISNUMBER(C1259),C1259&gt;5000,C1259&lt;6000),"Colhedoras",
IF(AND(ISNUMBER(C1259),C1259&gt;7000,C1259&lt;8000),"Irrigação",
IF(AND(ISNUMBER(C1259),C1259&gt;8000,C1259&lt;9000),"Reboques",IF(AND(ISNUMBER(C1259),C1259&gt;0,C1259&lt;1000),"Veic. Leves","")))))))))))))))))))))</f>
        <v>Caminhões</v>
      </c>
      <c r="B1259" s="111"/>
      <c r="C1259" s="126">
        <v>1009</v>
      </c>
      <c r="D1259" s="2">
        <v>48255</v>
      </c>
      <c r="E1259" s="3" t="s">
        <v>20325</v>
      </c>
      <c r="F1259" s="101" t="str">
        <f>IF(ISBLANK(K1259), "Apenas Solicitação", "Tem OC")</f>
        <v>Tem OC</v>
      </c>
      <c r="G1259" s="2">
        <v>1</v>
      </c>
      <c r="H1259" s="102">
        <f>G1259-I1259</f>
        <v>0</v>
      </c>
      <c r="I1259" s="103">
        <v>1</v>
      </c>
      <c r="J1259" s="4">
        <v>45814</v>
      </c>
      <c r="K1259" s="180">
        <v>45819</v>
      </c>
      <c r="L1259" s="3" t="s">
        <v>20166</v>
      </c>
      <c r="M1259" s="104" t="str">
        <f ca="1">IF(OR(N1259="", N1259=0), "", IF(N1259&gt;TODAY(), "No prazo", "Atrasado"))</f>
        <v>Atrasado</v>
      </c>
      <c r="N1259" s="104">
        <f>IFERROR(K1259 + VALUE(LEFT(L1259, FIND(" ", L1259) - 1)), "")</f>
        <v>45823</v>
      </c>
      <c r="O1259" s="105">
        <f>IF(_xlfn.DAYS(K1259,J1259)&lt;0, "Aguardando OC", _xlfn.DAYS(K1259,J1259))</f>
        <v>5</v>
      </c>
      <c r="P1259" s="14">
        <v>406251</v>
      </c>
      <c r="Q1259" s="12"/>
      <c r="R1259" s="14">
        <v>168988</v>
      </c>
      <c r="S1259" s="2">
        <v>221</v>
      </c>
      <c r="T1259" s="65" t="s">
        <v>1029</v>
      </c>
      <c r="U1259" s="21">
        <v>390</v>
      </c>
      <c r="V1259" s="2">
        <v>3163</v>
      </c>
      <c r="W1259" s="117" t="str">
        <f>IFERROR(VLOOKUP(V1259, Fornecedores!A:C, 3, FALSE), "")</f>
        <v xml:space="preserve">PACAEMBU            </v>
      </c>
      <c r="X1259" s="105" t="str">
        <f>IFERROR(VLOOKUP(V1259, Fornecedores!A:E, 5, FALSE), "")</f>
        <v>Jaboatão dos Guararapes</v>
      </c>
      <c r="Y1259" s="105" t="str">
        <f>IFERROR(VLOOKUP(V1259, Fornecedores!A:F, 6, FALSE), "")</f>
        <v>PE</v>
      </c>
      <c r="Z1259" s="101" t="str">
        <f>IF(H1259=0, "Pedido entregue!", "Pendente")</f>
        <v>Pedido entregue!</v>
      </c>
      <c r="AA1259" s="119"/>
      <c r="AB1259" s="132" t="str">
        <f>IF(Z1259="Pedido Entregue!", IF(AA1259=1, "Retirado do Almoxarifado", IF(AA1259=2, "Material devolvido", "Aguardando retirada")), IF(Z1259="Pendente", "Entrega pendente", ""))</f>
        <v>Aguardando retirada</v>
      </c>
      <c r="AC1259" s="18">
        <v>1</v>
      </c>
      <c r="AD1259" s="18">
        <f>AC1259/SUMIF($P:$P,P1259,$AC:$AC)</f>
        <v>1</v>
      </c>
      <c r="AE1259" s="18">
        <f>IF(R1259=0,0,AC1259/SUMIF($R:$R,R1259,$AC:$AC))</f>
        <v>0.33333333333333331</v>
      </c>
      <c r="AF1259" s="18">
        <f>IF(R1259=0,1,0)</f>
        <v>0</v>
      </c>
      <c r="AH1259" t="str">
        <f>TEXT(J1259,"MMMM")</f>
        <v>junho</v>
      </c>
    </row>
    <row r="1260" spans="1:34" ht="12.75" hidden="1" customHeight="1" x14ac:dyDescent="0.25">
      <c r="A1260" s="90" t="str">
        <f>IF(C1260="Oficina Diversos","Oficina Geral",
IF(ISNUMBER(FIND("Estoque - Colhedoras",C1260)),"Colhedoras",IF(ISNUMBER(FIND("Caldeiraria",C1260)),"Caldeiraria",IF(ISNUMBER(FIND("Borracharia",C1260)),"Borracharia",IF(ISNUMBER(FIND("Lubrificação",C1260)),"Lubrificação",
IF(ISNUMBER(FIND("Estoque - Carregadeiras",C1260)),"Carregadeiras",IF(ISNUMBER(FIND("Estoque - Veic. Leves",C1260)),"Veic. Leves",
IF(ISNUMBER(FIND("Estoque - Caminhões",C1260)),"Caminhões",IF(ISNUMBER(FIND("Estoque - Transbordos",C1260)),"Transbordos",
IF(ISNUMBER(FIND("Estoque - Tratores",C1260)),"Tratores",
IF(ISNUMBER(FIND("Estoque - Máquinas pesadas",C1260)),"Máquinas pesadas",
IF(ISNUMBER(FIND("Estoque - Reboques",C1260)),"Reboques",
IF(C1260="Estoque","Estoque",
IF(AND(ISNUMBER(C1260),C1260&gt;1000,C1260&lt;2000),"Caminhões",
IF(AND(ISNUMBER(C1260),C1260&gt;2000,C1260&lt;3000),"Tratores",
IF(AND(ISNUMBER(C1260),C1260&gt;3000,C1260&lt;4000),"Carregadeiras",
IF(AND(ISNUMBER(C1260),C1260&gt;4000,C1260&lt;5000),"Máquinas pesadas",
IF(AND(ISNUMBER(C1260),C1260&gt;5000,C1260&lt;6000),"Colhedoras",
IF(AND(ISNUMBER(C1260),C1260&gt;7000,C1260&lt;8000),"Irrigação",
IF(AND(ISNUMBER(C1260),C1260&gt;8000,C1260&lt;9000),"Reboques",IF(AND(ISNUMBER(C1260),C1260&gt;0,C1260&lt;1000),"Veic. Leves","")))))))))))))))))))))</f>
        <v>Tratores</v>
      </c>
      <c r="B1260" s="8"/>
      <c r="C1260" s="28">
        <v>2047</v>
      </c>
      <c r="D1260" s="28">
        <v>48430</v>
      </c>
      <c r="E1260" s="29" t="s">
        <v>135</v>
      </c>
      <c r="F1260" s="14" t="str">
        <f>IF(ISBLANK(K1260), "Apenas Solicitação", "Tem OC")</f>
        <v>Tem OC</v>
      </c>
      <c r="G1260" s="28">
        <v>2</v>
      </c>
      <c r="H1260" s="37">
        <f>G1260-I1260</f>
        <v>0</v>
      </c>
      <c r="I1260" s="38">
        <v>2</v>
      </c>
      <c r="J1260" s="64">
        <v>45744</v>
      </c>
      <c r="K1260" s="188">
        <v>45750</v>
      </c>
      <c r="L1260" s="31"/>
      <c r="M1260" s="44"/>
      <c r="N1260" s="44" t="str">
        <f>IFERROR(K1260 + VALUE(LEFT(L1260, FIND(" ", L1260) - 1)), "")</f>
        <v/>
      </c>
      <c r="O1260" s="3">
        <f>IF(_xlfn.DAYS(K1260,J1260)&lt;0, "Aguardando OC", _xlfn.DAYS(K1260,J1260))</f>
        <v>6</v>
      </c>
      <c r="P1260" s="206">
        <v>397449</v>
      </c>
      <c r="Q1260" s="214">
        <v>1140079</v>
      </c>
      <c r="R1260" s="206">
        <v>0</v>
      </c>
      <c r="S1260" s="28">
        <v>695</v>
      </c>
      <c r="T1260" s="66" t="s">
        <v>136</v>
      </c>
      <c r="U1260" s="32">
        <v>12.865</v>
      </c>
      <c r="V1260" s="28"/>
      <c r="W1260" s="47" t="str">
        <f>IFERROR(VLOOKUP(V1260, Fornecedores!A:C, 3, FALSE), "")</f>
        <v/>
      </c>
      <c r="X1260" s="43" t="str">
        <f>IFERROR(VLOOKUP(V1260, Fornecedores!A:E, 5, FALSE), "")</f>
        <v/>
      </c>
      <c r="Y1260" s="43" t="str">
        <f>IFERROR(VLOOKUP(V1260, Fornecedores!A:F, 6, FALSE), "")</f>
        <v/>
      </c>
      <c r="Z1260" s="14" t="str">
        <f>IF(H1260=0, "Pedido entregue!", "Pendente")</f>
        <v>Pedido entregue!</v>
      </c>
      <c r="AA1260" s="59">
        <v>1</v>
      </c>
      <c r="AB1260" s="58" t="str">
        <f>IF(Z1260="Pedido Entregue!", IF(AA1260=1, "Retirado do Almoxarifado", IF(AA1260=2, "Material devolvido", "Aguardando retirada")), IF(Z1260="Pendente", "Entrega pendente", ""))</f>
        <v>Retirado do Almoxarifado</v>
      </c>
      <c r="AC1260" s="18">
        <v>1</v>
      </c>
      <c r="AD1260" s="18">
        <f>AC1260/SUMIF($P:$P,P1260,$AC:$AC)</f>
        <v>1</v>
      </c>
      <c r="AE1260" s="18">
        <f>IF(R1260=0,0,AC1260/SUMIF($R:$R,R1260,$AC:$AC))</f>
        <v>0</v>
      </c>
      <c r="AF1260" s="18">
        <f>IF(R1260=0,1,0)</f>
        <v>1</v>
      </c>
      <c r="AG1260" s="18" t="e">
        <f>IF(R1260=0,#REF!-J1260,0)</f>
        <v>#REF!</v>
      </c>
      <c r="AH1260" t="str">
        <f>TEXT(J1260,"MMMM")</f>
        <v>março</v>
      </c>
    </row>
    <row r="1261" spans="1:34" ht="12.75" hidden="1" customHeight="1" x14ac:dyDescent="0.25">
      <c r="A1261" s="90" t="str">
        <f>IF(C1261="Oficina Diversos","Oficina Geral",
IF(ISNUMBER(FIND("Estoque - Colhedoras",C1261)),"Colhedoras",IF(ISNUMBER(FIND("Caldeiraria",C1261)),"Caldeiraria",IF(ISNUMBER(FIND("Borracharia",C1261)),"Borracharia",IF(ISNUMBER(FIND("Lubrificação",C1261)),"Lubrificação",
IF(ISNUMBER(FIND("Estoque - Carregadeiras",C1261)),"Carregadeiras",IF(ISNUMBER(FIND("Estoque - Veic. Leves",C1261)),"Veic. Leves",
IF(ISNUMBER(FIND("Estoque - Caminhões",C1261)),"Caminhões",IF(ISNUMBER(FIND("Estoque - Transbordos",C1261)),"Transbordos",
IF(ISNUMBER(FIND("Estoque - Tratores",C1261)),"Tratores",
IF(ISNUMBER(FIND("Estoque - Máquinas pesadas",C1261)),"Máquinas pesadas",
IF(ISNUMBER(FIND("Estoque - Reboques",C1261)),"Reboques",
IF(C1261="Estoque","Estoque",
IF(AND(ISNUMBER(C1261),C1261&gt;1000,C1261&lt;2000),"Caminhões",
IF(AND(ISNUMBER(C1261),C1261&gt;2000,C1261&lt;3000),"Tratores",
IF(AND(ISNUMBER(C1261),C1261&gt;3000,C1261&lt;4000),"Carregadeiras",
IF(AND(ISNUMBER(C1261),C1261&gt;4000,C1261&lt;5000),"Máquinas pesadas",
IF(AND(ISNUMBER(C1261),C1261&gt;5000,C1261&lt;6000),"Colhedoras",
IF(AND(ISNUMBER(C1261),C1261&gt;7000,C1261&lt;8000),"Irrigação",
IF(AND(ISNUMBER(C1261),C1261&gt;8000,C1261&lt;9000),"Reboques",IF(AND(ISNUMBER(C1261),C1261&gt;0,C1261&lt;1000),"Veic. Leves","")))))))))))))))))))))</f>
        <v>Estoque</v>
      </c>
      <c r="B1261" s="111"/>
      <c r="C1261" s="113" t="s">
        <v>20692</v>
      </c>
      <c r="D1261" s="2">
        <v>48477</v>
      </c>
      <c r="E1261" s="3" t="s">
        <v>20968</v>
      </c>
      <c r="F1261" s="101" t="str">
        <f>IF(ISBLANK(K1261), "Apenas Solicitação", "Tem OC")</f>
        <v>Tem OC</v>
      </c>
      <c r="G1261" s="2">
        <v>16</v>
      </c>
      <c r="H1261" s="102">
        <f>G1261-I1261</f>
        <v>0</v>
      </c>
      <c r="I1261" s="103">
        <v>16</v>
      </c>
      <c r="J1261" s="4">
        <v>45826</v>
      </c>
      <c r="K1261" s="180">
        <v>45843</v>
      </c>
      <c r="L1261" s="3" t="s">
        <v>20152</v>
      </c>
      <c r="M1261" s="104" t="str">
        <f ca="1">IF(OR(N1261="", N1261=0), "", IF(N1261&gt;TODAY(), "No prazo", "Atrasado"))</f>
        <v>Atrasado</v>
      </c>
      <c r="N1261" s="104">
        <f>IFERROR(K1261 + VALUE(LEFT(L1261, FIND(" ", L1261) - 1)), "")</f>
        <v>45844</v>
      </c>
      <c r="O1261" s="105">
        <f>IF(_xlfn.DAYS(K1261,J1261)&lt;0, "Aguardando OC", _xlfn.DAYS(K1261,J1261))</f>
        <v>17</v>
      </c>
      <c r="P1261" s="14">
        <v>408178</v>
      </c>
      <c r="Q1261" s="12"/>
      <c r="R1261" s="14">
        <v>170462</v>
      </c>
      <c r="S1261" s="2">
        <v>221</v>
      </c>
      <c r="T1261" s="65" t="s">
        <v>1029</v>
      </c>
      <c r="U1261" s="21">
        <v>2687.6</v>
      </c>
      <c r="V1261" s="2">
        <v>6221</v>
      </c>
      <c r="W1261" s="117" t="str">
        <f>IFERROR(VLOOKUP(V1261, Fornecedores!A:C, 3, FALSE), "")</f>
        <v>REGIA PNEUS</v>
      </c>
      <c r="X1261" s="105" t="str">
        <f>IFERROR(VLOOKUP(V1261, Fornecedores!A:E, 5, FALSE), "")</f>
        <v>João Pessoa</v>
      </c>
      <c r="Y1261" s="105" t="str">
        <f>IFERROR(VLOOKUP(V1261, Fornecedores!A:F, 6, FALSE), "")</f>
        <v>PB</v>
      </c>
      <c r="Z1261" s="101" t="str">
        <f>IF(H1261=0, "Pedido entregue!", "Pendente")</f>
        <v>Pedido entregue!</v>
      </c>
      <c r="AA1261" s="119"/>
      <c r="AB1261" s="132" t="str">
        <f>IF(Z1261="Pedido Entregue!", IF(AA1261=1, "Retirado do Almoxarifado", IF(AA1261=2, "Material devolvido", "Aguardando retirada")), IF(Z1261="Pendente", "Entrega pendente", ""))</f>
        <v>Aguardando retirada</v>
      </c>
      <c r="AC1261" s="18">
        <v>1</v>
      </c>
      <c r="AD1261" s="18">
        <f>AC1261/SUMIF($P:$P,P1261,$AC:$AC)</f>
        <v>1</v>
      </c>
      <c r="AE1261" s="18">
        <f>IF(R1261=0,0,AC1261/SUMIF($R:$R,R1261,$AC:$AC))</f>
        <v>0.25</v>
      </c>
      <c r="AF1261" s="18">
        <f>IF(R1261=0,1,0)</f>
        <v>0</v>
      </c>
      <c r="AH1261" t="str">
        <f>TEXT(J1261,"MMMM")</f>
        <v>junho</v>
      </c>
    </row>
    <row r="1262" spans="1:34" ht="12.75" hidden="1" customHeight="1" x14ac:dyDescent="0.25">
      <c r="A1262" s="90" t="str">
        <f>IF(C1262="Oficina Diversos","Oficina Geral",
IF(ISNUMBER(FIND("Estoque - Colhedoras",C1262)),"Colhedoras",IF(ISNUMBER(FIND("Caldeiraria",C1262)),"Caldeiraria",IF(ISNUMBER(FIND("Borracharia",C1262)),"Borracharia",IF(ISNUMBER(FIND("Lubrificação",C1262)),"Lubrificação",
IF(ISNUMBER(FIND("Estoque - Carregadeiras",C1262)),"Carregadeiras",IF(ISNUMBER(FIND("Estoque - Veic. Leves",C1262)),"Veic. Leves",
IF(ISNUMBER(FIND("Estoque - Caminhões",C1262)),"Caminhões",IF(ISNUMBER(FIND("Estoque - Transbordos",C1262)),"Transbordos",
IF(ISNUMBER(FIND("Estoque - Tratores",C1262)),"Tratores",
IF(ISNUMBER(FIND("Estoque - Máquinas pesadas",C1262)),"Máquinas pesadas",
IF(ISNUMBER(FIND("Estoque - Reboques",C1262)),"Reboques",
IF(C1262="Estoque","Estoque",
IF(AND(ISNUMBER(C1262),C1262&gt;1000,C1262&lt;2000),"Caminhões",
IF(AND(ISNUMBER(C1262),C1262&gt;2000,C1262&lt;3000),"Tratores",
IF(AND(ISNUMBER(C1262),C1262&gt;3000,C1262&lt;4000),"Carregadeiras",
IF(AND(ISNUMBER(C1262),C1262&gt;4000,C1262&lt;5000),"Máquinas pesadas",
IF(AND(ISNUMBER(C1262),C1262&gt;5000,C1262&lt;6000),"Colhedoras",
IF(AND(ISNUMBER(C1262),C1262&gt;7000,C1262&lt;8000),"Irrigação",
IF(AND(ISNUMBER(C1262),C1262&gt;8000,C1262&lt;9000),"Reboques",IF(AND(ISNUMBER(C1262),C1262&gt;0,C1262&lt;1000),"Veic. Leves","")))))))))))))))))))))</f>
        <v>Caminhões</v>
      </c>
      <c r="B1262" s="26"/>
      <c r="C1262" s="2">
        <v>1098</v>
      </c>
      <c r="D1262" s="2">
        <v>48492</v>
      </c>
      <c r="E1262" s="3" t="s">
        <v>346</v>
      </c>
      <c r="F1262" s="14" t="str">
        <f>IF(ISBLANK(K1262), "Apenas Solicitação", "Tem OC")</f>
        <v>Tem OC</v>
      </c>
      <c r="G1262" s="2">
        <v>1</v>
      </c>
      <c r="H1262" s="37">
        <f>G1262-I1262</f>
        <v>0</v>
      </c>
      <c r="I1262" s="38">
        <v>1</v>
      </c>
      <c r="J1262" s="4">
        <v>45735</v>
      </c>
      <c r="K1262" s="180">
        <v>45758</v>
      </c>
      <c r="L1262" s="3"/>
      <c r="M1262" s="44"/>
      <c r="N1262" s="44" t="str">
        <f>IFERROR(K1262 + VALUE(LEFT(L1262, FIND(" ", L1262) - 1)), "")</f>
        <v/>
      </c>
      <c r="O1262" s="3">
        <f>IF(_xlfn.DAYS(K1262,J1262)&lt;0, "Aguardando OC", _xlfn.DAYS(K1262,J1262))</f>
        <v>23</v>
      </c>
      <c r="P1262" s="14">
        <v>396610</v>
      </c>
      <c r="Q1262" s="169">
        <v>1137782</v>
      </c>
      <c r="R1262" s="14">
        <v>166158</v>
      </c>
      <c r="S1262" s="2">
        <v>683</v>
      </c>
      <c r="T1262" s="65" t="s">
        <v>301</v>
      </c>
      <c r="U1262" s="21">
        <v>13.6</v>
      </c>
      <c r="V1262" s="2">
        <v>2528</v>
      </c>
      <c r="W1262" s="47" t="str">
        <f>IFERROR(VLOOKUP(V1262, Fornecedores!A:C, 3, FALSE), "")</f>
        <v xml:space="preserve">REDIESEL            </v>
      </c>
      <c r="X1262" s="43" t="str">
        <f>IFERROR(VLOOKUP(V1262, Fornecedores!A:E, 5, FALSE), "")</f>
        <v>Jaboatão dos Guararapes</v>
      </c>
      <c r="Y1262" s="43" t="str">
        <f>IFERROR(VLOOKUP(V1262, Fornecedores!A:F, 6, FALSE), "")</f>
        <v>PE</v>
      </c>
      <c r="Z1262" s="14" t="str">
        <f>IF(H1262=0, "Pedido entregue!", "Pendente")</f>
        <v>Pedido entregue!</v>
      </c>
      <c r="AA1262" s="59">
        <v>1</v>
      </c>
      <c r="AB1262" s="58" t="str">
        <f>IF(Z1262="Pedido Entregue!", IF(AA1262=1, "Retirado do Almoxarifado", IF(AA1262=2, "Material devolvido", "Aguardando retirada")), IF(Z1262="Pendente", "Entrega pendente", ""))</f>
        <v>Retirado do Almoxarifado</v>
      </c>
      <c r="AC1262" s="18">
        <v>1</v>
      </c>
      <c r="AD1262" s="18">
        <f>AC1262/SUMIF($P:$P,P1262,$AC:$AC)</f>
        <v>1</v>
      </c>
      <c r="AE1262" s="18">
        <f>IF(R1262=0,0,AC1262/SUMIF($R:$R,R1262,$AC:$AC))</f>
        <v>0.2</v>
      </c>
      <c r="AF1262" s="18">
        <f>IF(R1262=0,1,0)</f>
        <v>0</v>
      </c>
      <c r="AG1262" s="18">
        <f>IF(R1262=0,#REF!-J1262,0)</f>
        <v>0</v>
      </c>
      <c r="AH1262" t="str">
        <f>TEXT(J1262,"MMMM")</f>
        <v>março</v>
      </c>
    </row>
    <row r="1263" spans="1:34" ht="12.75" hidden="1" customHeight="1" x14ac:dyDescent="0.25">
      <c r="A1263" s="90" t="str">
        <f>IF(C1263="Oficina Diversos","Oficina Geral",
IF(ISNUMBER(FIND("Estoque - Colhedoras",C1263)),"Colhedoras",IF(ISNUMBER(FIND("Caldeiraria",C1263)),"Caldeiraria",IF(ISNUMBER(FIND("Borracharia",C1263)),"Borracharia",IF(ISNUMBER(FIND("Lubrificação",C1263)),"Lubrificação",
IF(ISNUMBER(FIND("Estoque - Carregadeiras",C1263)),"Carregadeiras",IF(ISNUMBER(FIND("Estoque - Veic. Leves",C1263)),"Veic. Leves",
IF(ISNUMBER(FIND("Estoque - Caminhões",C1263)),"Caminhões",IF(ISNUMBER(FIND("Estoque - Transbordos",C1263)),"Transbordos",
IF(ISNUMBER(FIND("Estoque - Tratores",C1263)),"Tratores",
IF(ISNUMBER(FIND("Estoque - Máquinas pesadas",C1263)),"Máquinas pesadas",
IF(ISNUMBER(FIND("Estoque - Reboques",C1263)),"Reboques",
IF(C1263="Estoque","Estoque",
IF(AND(ISNUMBER(C1263),C1263&gt;1000,C1263&lt;2000),"Caminhões",
IF(AND(ISNUMBER(C1263),C1263&gt;2000,C1263&lt;3000),"Tratores",
IF(AND(ISNUMBER(C1263),C1263&gt;3000,C1263&lt;4000),"Carregadeiras",
IF(AND(ISNUMBER(C1263),C1263&gt;4000,C1263&lt;5000),"Máquinas pesadas",
IF(AND(ISNUMBER(C1263),C1263&gt;5000,C1263&lt;6000),"Colhedoras",
IF(AND(ISNUMBER(C1263),C1263&gt;7000,C1263&lt;8000),"Irrigação",
IF(AND(ISNUMBER(C1263),C1263&gt;8000,C1263&lt;9000),"Reboques",IF(AND(ISNUMBER(C1263),C1263&gt;0,C1263&lt;1000),"Veic. Leves","")))))))))))))))))))))</f>
        <v>Caminhões</v>
      </c>
      <c r="B1263" s="111"/>
      <c r="C1263" s="113">
        <v>1036</v>
      </c>
      <c r="D1263" s="2">
        <v>48556</v>
      </c>
      <c r="E1263" s="3" t="s">
        <v>20716</v>
      </c>
      <c r="F1263" s="101" t="str">
        <f>IF(ISBLANK(K1263), "Apenas Solicitação", "Tem OC")</f>
        <v>Tem OC</v>
      </c>
      <c r="G1263" s="2">
        <v>1</v>
      </c>
      <c r="H1263" s="102">
        <f>G1263-I1263</f>
        <v>0</v>
      </c>
      <c r="I1263" s="103">
        <v>1</v>
      </c>
      <c r="J1263" s="4">
        <v>45826</v>
      </c>
      <c r="K1263" s="180">
        <v>45839</v>
      </c>
      <c r="L1263" s="3" t="s">
        <v>20151</v>
      </c>
      <c r="M1263" s="104" t="str">
        <f ca="1">IF(OR(N1263="", N1263=0), "", IF(N1263&gt;TODAY(), "No prazo", "Atrasado"))</f>
        <v>Atrasado</v>
      </c>
      <c r="N1263" s="104">
        <f>IFERROR(K1263 + VALUE(LEFT(L1263, FIND(" ", L1263) - 1)), "")</f>
        <v>45839</v>
      </c>
      <c r="O1263" s="105">
        <f>IF(_xlfn.DAYS(K1263,J1263)&lt;0, "Aguardando OC", _xlfn.DAYS(K1263,J1263))</f>
        <v>13</v>
      </c>
      <c r="P1263" s="14">
        <v>408320</v>
      </c>
      <c r="Q1263" s="12"/>
      <c r="R1263" s="14">
        <v>170150</v>
      </c>
      <c r="S1263" s="2">
        <v>221</v>
      </c>
      <c r="T1263" s="65" t="s">
        <v>1029</v>
      </c>
      <c r="U1263" s="21">
        <v>47.8</v>
      </c>
      <c r="V1263" s="2">
        <v>2528</v>
      </c>
      <c r="W1263" s="117" t="str">
        <f>IFERROR(VLOOKUP(V1263, Fornecedores!A:C, 3, FALSE), "")</f>
        <v xml:space="preserve">REDIESEL            </v>
      </c>
      <c r="X1263" s="105" t="str">
        <f>IFERROR(VLOOKUP(V1263, Fornecedores!A:E, 5, FALSE), "")</f>
        <v>Jaboatão dos Guararapes</v>
      </c>
      <c r="Y1263" s="105" t="str">
        <f>IFERROR(VLOOKUP(V1263, Fornecedores!A:F, 6, FALSE), "")</f>
        <v>PE</v>
      </c>
      <c r="Z1263" s="101" t="str">
        <f>IF(H1263=0, "Pedido entregue!", "Pendente")</f>
        <v>Pedido entregue!</v>
      </c>
      <c r="AA1263" s="119"/>
      <c r="AB1263" s="132" t="str">
        <f>IF(Z1263="Pedido Entregue!", IF(AA1263=1, "Retirado do Almoxarifado", IF(AA1263=2, "Material devolvido", "Aguardando retirada")), IF(Z1263="Pendente", "Entrega pendente", ""))</f>
        <v>Aguardando retirada</v>
      </c>
      <c r="AC1263" s="18">
        <v>1</v>
      </c>
      <c r="AD1263" s="18">
        <f>AC1263/SUMIF($P:$P,P1263,$AC:$AC)</f>
        <v>1</v>
      </c>
      <c r="AE1263" s="18">
        <f>IF(R1263=0,0,AC1263/SUMIF($R:$R,R1263,$AC:$AC))</f>
        <v>1</v>
      </c>
      <c r="AF1263" s="18">
        <f>IF(R1263=0,1,0)</f>
        <v>0</v>
      </c>
      <c r="AH1263" t="str">
        <f>TEXT(J1263,"MMMM")</f>
        <v>junho</v>
      </c>
    </row>
    <row r="1264" spans="1:34" ht="12.75" customHeight="1" x14ac:dyDescent="0.25">
      <c r="A1264" s="90" t="str">
        <f>IF(C1264="Oficina Diversos","Oficina Geral",
IF(ISNUMBER(FIND("Estoque - Colhedoras",C1264)),"Colhedoras",IF(ISNUMBER(FIND("Caldeiraria",C1264)),"Caldeiraria",IF(ISNUMBER(FIND("Borracharia",C1264)),"Borracharia",IF(ISNUMBER(FIND("Lubrificação",C1264)),"Lubrificação",
IF(ISNUMBER(FIND("Estoque - Carregadeiras",C1264)),"Carregadeiras",IF(ISNUMBER(FIND("Estoque - Veic. Leves",C1264)),"Veic. Leves",
IF(ISNUMBER(FIND("Estoque - Caminhões",C1264)),"Caminhões",IF(ISNUMBER(FIND("Estoque - Transbordos",C1264)),"Transbordos",
IF(ISNUMBER(FIND("Estoque - Tratores",C1264)),"Tratores",
IF(ISNUMBER(FIND("Estoque - Máquinas pesadas",C1264)),"Máquinas pesadas",
IF(ISNUMBER(FIND("Estoque - Reboques",C1264)),"Reboques",
IF(C1264="Estoque","Estoque",
IF(AND(ISNUMBER(C1264),C1264&gt;1000,C1264&lt;2000),"Caminhões",
IF(AND(ISNUMBER(C1264),C1264&gt;2000,C1264&lt;3000),"Tratores",
IF(AND(ISNUMBER(C1264),C1264&gt;3000,C1264&lt;4000),"Carregadeiras",
IF(AND(ISNUMBER(C1264),C1264&gt;4000,C1264&lt;5000),"Máquinas pesadas",
IF(AND(ISNUMBER(C1264),C1264&gt;5000,C1264&lt;6000),"Colhedoras",
IF(AND(ISNUMBER(C1264),C1264&gt;7000,C1264&lt;8000),"Irrigação",
IF(AND(ISNUMBER(C1264),C1264&gt;8000,C1264&lt;9000),"Reboques",IF(AND(ISNUMBER(C1264),C1264&gt;0,C1264&lt;1000),"Veic. Leves","")))))))))))))))))))))</f>
        <v>Caminhões</v>
      </c>
      <c r="B1264" s="111"/>
      <c r="C1264" s="144">
        <v>1028</v>
      </c>
      <c r="D1264" s="143">
        <v>48556</v>
      </c>
      <c r="E1264" s="146" t="s">
        <v>20716</v>
      </c>
      <c r="F1264" s="101" t="str">
        <f>IF(ISBLANK(K1264), "Apenas Solicitação", "Tem OC")</f>
        <v>Apenas Solicitação</v>
      </c>
      <c r="G1264" s="143">
        <v>1</v>
      </c>
      <c r="H1264" s="102">
        <f>G1264-I1264</f>
        <v>1</v>
      </c>
      <c r="I1264" s="103"/>
      <c r="J1264" s="147">
        <v>45827</v>
      </c>
      <c r="K1264" s="200"/>
      <c r="L1264" s="146"/>
      <c r="M1264" s="104" t="str">
        <f ca="1">IF(OR(N1264="", N1264=0), "", IF(N1264&gt;TODAY(), "No prazo", "Atrasado"))</f>
        <v/>
      </c>
      <c r="N1264" s="104" t="str">
        <f>IFERROR(K1264 + VALUE(LEFT(L1264, FIND(" ", L1264) - 1)), "")</f>
        <v/>
      </c>
      <c r="O1264" s="105" t="str">
        <f>IF(_xlfn.DAYS(K1264,J1264)&lt;0, "Aguardando OC", _xlfn.DAYS(K1264,J1264))</f>
        <v>Aguardando OC</v>
      </c>
      <c r="P1264" s="200">
        <v>408483</v>
      </c>
      <c r="Q1264" s="12"/>
      <c r="R1264" s="200">
        <v>0</v>
      </c>
      <c r="S1264" s="143">
        <v>221</v>
      </c>
      <c r="T1264" s="65" t="s">
        <v>1029</v>
      </c>
      <c r="U1264" s="164">
        <v>47.8</v>
      </c>
      <c r="V1264" s="143"/>
      <c r="W1264" s="117" t="str">
        <f>IFERROR(VLOOKUP(V1264, Fornecedores!A:C, 3, FALSE), "")</f>
        <v/>
      </c>
      <c r="X1264" s="105" t="str">
        <f>IFERROR(VLOOKUP(V1264, Fornecedores!A:E, 5, FALSE), "")</f>
        <v/>
      </c>
      <c r="Y1264" s="105" t="str">
        <f>IFERROR(VLOOKUP(V1264, Fornecedores!A:F, 6, FALSE), "")</f>
        <v/>
      </c>
      <c r="Z1264" s="101" t="str">
        <f>IF(H1264=0, "Pedido entregue!", "Pendente")</f>
        <v>Pendente</v>
      </c>
      <c r="AA1264" s="119"/>
      <c r="AB1264" s="132" t="str">
        <f>IF(Z1264="Pedido Entregue!", IF(AA1264=1, "Retirado do Almoxarifado", IF(AA1264=2, "Material devolvido", "Aguardando retirada")), IF(Z1264="Pendente", "Entrega pendente", ""))</f>
        <v>Entrega pendente</v>
      </c>
      <c r="AC1264" s="18">
        <v>1</v>
      </c>
      <c r="AD1264" s="18">
        <f>AC1264/SUMIF($P:$P,P1264,$AC:$AC)</f>
        <v>1</v>
      </c>
      <c r="AE1264" s="18">
        <f>IF(R1264=0,0,AC1264/SUMIF($R:$R,R1264,$AC:$AC))</f>
        <v>0</v>
      </c>
      <c r="AF1264" s="18">
        <f>IF(R1264=0,1,0)</f>
        <v>1</v>
      </c>
      <c r="AH1264" t="str">
        <f>TEXT(J1264,"MMMM")</f>
        <v>junho</v>
      </c>
    </row>
    <row r="1265" spans="1:34" ht="12.75" customHeight="1" x14ac:dyDescent="0.25">
      <c r="A1265" s="90" t="str">
        <f>IF(C1265="Oficina Diversos","Oficina Geral",
IF(ISNUMBER(FIND("Estoque - Colhedoras",C1265)),"Colhedoras",IF(ISNUMBER(FIND("Caldeiraria",C1265)),"Caldeiraria",IF(ISNUMBER(FIND("Borracharia",C1265)),"Borracharia",IF(ISNUMBER(FIND("Lubrificação",C1265)),"Lubrificação",
IF(ISNUMBER(FIND("Estoque - Carregadeiras",C1265)),"Carregadeiras",IF(ISNUMBER(FIND("Estoque - Veic. Leves",C1265)),"Veic. Leves",
IF(ISNUMBER(FIND("Estoque - Caminhões",C1265)),"Caminhões",IF(ISNUMBER(FIND("Estoque - Transbordos",C1265)),"Transbordos",
IF(ISNUMBER(FIND("Estoque - Tratores",C1265)),"Tratores",
IF(ISNUMBER(FIND("Estoque - Máquinas pesadas",C1265)),"Máquinas pesadas",
IF(ISNUMBER(FIND("Estoque - Reboques",C1265)),"Reboques",
IF(C1265="Estoque","Estoque",
IF(AND(ISNUMBER(C1265),C1265&gt;1000,C1265&lt;2000),"Caminhões",
IF(AND(ISNUMBER(C1265),C1265&gt;2000,C1265&lt;3000),"Tratores",
IF(AND(ISNUMBER(C1265),C1265&gt;3000,C1265&lt;4000),"Carregadeiras",
IF(AND(ISNUMBER(C1265),C1265&gt;4000,C1265&lt;5000),"Máquinas pesadas",
IF(AND(ISNUMBER(C1265),C1265&gt;5000,C1265&lt;6000),"Colhedoras",
IF(AND(ISNUMBER(C1265),C1265&gt;7000,C1265&lt;8000),"Irrigação",
IF(AND(ISNUMBER(C1265),C1265&gt;8000,C1265&lt;9000),"Reboques",IF(AND(ISNUMBER(C1265),C1265&gt;0,C1265&lt;1000),"Veic. Leves","")))))))))))))))))))))</f>
        <v>Caminhões</v>
      </c>
      <c r="B1265" s="210"/>
      <c r="C1265" s="171">
        <v>1024</v>
      </c>
      <c r="D1265" s="170">
        <v>48556</v>
      </c>
      <c r="E1265" s="173" t="s">
        <v>20716</v>
      </c>
      <c r="F1265" s="101" t="str">
        <f>IF(ISBLANK(K1265), "Apenas Solicitação", "Tem OC")</f>
        <v>Apenas Solicitação</v>
      </c>
      <c r="G1265" s="170">
        <v>1</v>
      </c>
      <c r="H1265" s="102">
        <f>G1265-I1265</f>
        <v>1</v>
      </c>
      <c r="I1265" s="103"/>
      <c r="J1265" s="174">
        <v>45857</v>
      </c>
      <c r="K1265" s="173"/>
      <c r="L1265" s="173"/>
      <c r="M1265" s="104" t="str">
        <f ca="1">IF(OR(N1265="", N1265=0), "", IF(N1265&gt;TODAY(), "No prazo", "Atrasado"))</f>
        <v/>
      </c>
      <c r="N1265" s="104" t="str">
        <f>IFERROR(K1265 + VALUE(LEFT(L1265, FIND(" ", L1265) - 1)), "")</f>
        <v/>
      </c>
      <c r="O1265" s="105" t="str">
        <f>IF(_xlfn.DAYS(K1265,J1265)&lt;0, "Aguardando OC", _xlfn.DAYS(K1265,J1265))</f>
        <v>Aguardando OC</v>
      </c>
      <c r="P1265" s="170">
        <v>412426</v>
      </c>
      <c r="Q1265" s="12"/>
      <c r="R1265" s="170">
        <v>0</v>
      </c>
      <c r="S1265" s="2">
        <v>221</v>
      </c>
      <c r="T1265" s="65" t="s">
        <v>1029</v>
      </c>
      <c r="U1265" s="170">
        <v>47.91</v>
      </c>
      <c r="V1265" s="170"/>
      <c r="W1265" s="117" t="str">
        <f>IFERROR(VLOOKUP(V1265, Fornecedores!A:C, 3, FALSE), "")</f>
        <v/>
      </c>
      <c r="X1265" s="105" t="str">
        <f>IFERROR(VLOOKUP(V1265, Fornecedores!A:E, 5, FALSE), "")</f>
        <v/>
      </c>
      <c r="Y1265" s="105" t="str">
        <f>IFERROR(VLOOKUP(V1265, Fornecedores!A:F, 6, FALSE), "")</f>
        <v/>
      </c>
      <c r="Z1265" s="101" t="str">
        <f>IF(H1265=0, "Pedido entregue!", "Pendente")</f>
        <v>Pendente</v>
      </c>
      <c r="AA1265" s="119"/>
      <c r="AB1265" s="132" t="str">
        <f>IF(Z1265="Pedido Entregue!", IF(AA1265=1, "Retirado do Almoxarifado", IF(AA1265=2, "Material devolvido", "Aguardando retirada")), IF(Z1265="Pendente", "Entrega pendente", ""))</f>
        <v>Entrega pendente</v>
      </c>
      <c r="AC1265" s="18">
        <v>1</v>
      </c>
      <c r="AD1265" s="18">
        <f>AC1265/SUMIF($P:$P,P1265,$AC:$AC)</f>
        <v>1</v>
      </c>
      <c r="AE1265" s="18">
        <f>IF(R1265=0,0,AC1265/SUMIF($R:$R,R1265,$AC:$AC))</f>
        <v>0</v>
      </c>
      <c r="AF1265" s="18">
        <f>IF(R1265=0,1,0)</f>
        <v>1</v>
      </c>
      <c r="AH1265" t="str">
        <f>TEXT(J1265,"MMMM")</f>
        <v>julho</v>
      </c>
    </row>
    <row r="1266" spans="1:34" ht="12.75" hidden="1" customHeight="1" x14ac:dyDescent="0.25">
      <c r="A1266" s="90" t="str">
        <f>IF(C1266="Oficina Diversos","Oficina Geral",
IF(ISNUMBER(FIND("Estoque - Colhedoras",C1266)),"Colhedoras",IF(ISNUMBER(FIND("Caldeiraria",C1266)),"Caldeiraria",IF(ISNUMBER(FIND("Borracharia",C1266)),"Borracharia",IF(ISNUMBER(FIND("Lubrificação",C1266)),"Lubrificação",
IF(ISNUMBER(FIND("Estoque - Carregadeiras",C1266)),"Carregadeiras",IF(ISNUMBER(FIND("Estoque - Veic. Leves",C1266)),"Veic. Leves",
IF(ISNUMBER(FIND("Estoque - Caminhões",C1266)),"Caminhões",IF(ISNUMBER(FIND("Estoque - Transbordos",C1266)),"Transbordos",
IF(ISNUMBER(FIND("Estoque - Tratores",C1266)),"Tratores",
IF(ISNUMBER(FIND("Estoque - Máquinas pesadas",C1266)),"Máquinas pesadas",
IF(ISNUMBER(FIND("Estoque - Reboques",C1266)),"Reboques",
IF(C1266="Estoque","Estoque",
IF(AND(ISNUMBER(C1266),C1266&gt;1000,C1266&lt;2000),"Caminhões",
IF(AND(ISNUMBER(C1266),C1266&gt;2000,C1266&lt;3000),"Tratores",
IF(AND(ISNUMBER(C1266),C1266&gt;3000,C1266&lt;4000),"Carregadeiras",
IF(AND(ISNUMBER(C1266),C1266&gt;4000,C1266&lt;5000),"Máquinas pesadas",
IF(AND(ISNUMBER(C1266),C1266&gt;5000,C1266&lt;6000),"Colhedoras",
IF(AND(ISNUMBER(C1266),C1266&gt;7000,C1266&lt;8000),"Irrigação",
IF(AND(ISNUMBER(C1266),C1266&gt;8000,C1266&lt;9000),"Reboques",IF(AND(ISNUMBER(C1266),C1266&gt;0,C1266&lt;1000),"Veic. Leves","")))))))))))))))))))))</f>
        <v>Caminhões</v>
      </c>
      <c r="B1266" s="84"/>
      <c r="C1266" s="2">
        <v>1027</v>
      </c>
      <c r="D1266" s="2">
        <v>48564</v>
      </c>
      <c r="E1266" s="3" t="s">
        <v>19979</v>
      </c>
      <c r="F1266" s="14" t="str">
        <f>IF(ISBLANK(K1266), "Apenas Solicitação", "Tem OC")</f>
        <v>Tem OC</v>
      </c>
      <c r="G1266" s="2">
        <v>1</v>
      </c>
      <c r="H1266" s="37">
        <f>G1266-I1266</f>
        <v>0</v>
      </c>
      <c r="I1266" s="38">
        <v>1</v>
      </c>
      <c r="J1266" s="4">
        <v>45794</v>
      </c>
      <c r="K1266" s="180">
        <v>45803</v>
      </c>
      <c r="L1266" s="3" t="s">
        <v>20151</v>
      </c>
      <c r="M1266" s="44" t="str">
        <f ca="1">IF(OR(N1266="", N1266=0), "", IF(N1266&gt;TODAY(), "No prazo", "Atrasado"))</f>
        <v>Atrasado</v>
      </c>
      <c r="N1266" s="44">
        <f>IFERROR(K1266 + VALUE(LEFT(L1266, FIND(" ", L1266) - 1)), "")</f>
        <v>45803</v>
      </c>
      <c r="O1266" s="3">
        <f>IF(_xlfn.DAYS(K1266,J1266)&lt;0, "Aguardando OC", _xlfn.DAYS(K1266,J1266))</f>
        <v>9</v>
      </c>
      <c r="P1266" s="14">
        <v>403360</v>
      </c>
      <c r="Q1266" s="12"/>
      <c r="R1266" s="14">
        <v>168134</v>
      </c>
      <c r="S1266" s="2">
        <v>221</v>
      </c>
      <c r="T1266" s="65" t="s">
        <v>1029</v>
      </c>
      <c r="U1266" s="21">
        <v>75.69</v>
      </c>
      <c r="V1266" s="2">
        <v>2528</v>
      </c>
      <c r="W1266" s="47" t="str">
        <f>IFERROR(VLOOKUP(V1266, Fornecedores!A:C, 3, FALSE), "")</f>
        <v xml:space="preserve">REDIESEL            </v>
      </c>
      <c r="X1266" s="43" t="str">
        <f>IFERROR(VLOOKUP(V1266, Fornecedores!A:E, 5, FALSE), "")</f>
        <v>Jaboatão dos Guararapes</v>
      </c>
      <c r="Y1266" s="43" t="str">
        <f>IFERROR(VLOOKUP(V1266, Fornecedores!A:F, 6, FALSE), "")</f>
        <v>PE</v>
      </c>
      <c r="Z1266" s="14" t="str">
        <f>IF(H1266=0, "Pedido entregue!", "Pendente")</f>
        <v>Pedido entregue!</v>
      </c>
      <c r="AA1266" s="59">
        <v>1</v>
      </c>
      <c r="AB1266" s="58" t="str">
        <f>IF(Z1266="Pedido Entregue!", IF(AA1266=1, "Retirado do Almoxarifado", IF(AA1266=2, "Material devolvido", "Aguardando retirada")), IF(Z1266="Pendente", "Entrega pendente", ""))</f>
        <v>Retirado do Almoxarifado</v>
      </c>
      <c r="AC1266" s="18">
        <v>1</v>
      </c>
      <c r="AD1266" s="18">
        <f>AC1266/SUMIF($P:$P,P1266,$AC:$AC)</f>
        <v>1</v>
      </c>
      <c r="AE1266" s="18">
        <f>IF(R1266=0,0,AC1266/SUMIF($R:$R,R1266,$AC:$AC))</f>
        <v>1</v>
      </c>
      <c r="AF1266" s="18">
        <f>IF(R1266=0,1,0)</f>
        <v>0</v>
      </c>
      <c r="AH1266" t="str">
        <f>TEXT(J1266,"MMMM")</f>
        <v>maio</v>
      </c>
    </row>
    <row r="1267" spans="1:34" ht="12.75" hidden="1" customHeight="1" x14ac:dyDescent="0.25">
      <c r="A1267" s="90" t="str">
        <f>IF(C1267="Oficina Diversos","Oficina Geral",
IF(ISNUMBER(FIND("Estoque - Colhedoras",C1267)),"Colhedoras",IF(ISNUMBER(FIND("Caldeiraria",C1267)),"Caldeiraria",IF(ISNUMBER(FIND("Borracharia",C1267)),"Borracharia",IF(ISNUMBER(FIND("Lubrificação",C1267)),"Lubrificação",
IF(ISNUMBER(FIND("Estoque - Carregadeiras",C1267)),"Carregadeiras",IF(ISNUMBER(FIND("Estoque - Veic. Leves",C1267)),"Veic. Leves",
IF(ISNUMBER(FIND("Estoque - Caminhões",C1267)),"Caminhões",IF(ISNUMBER(FIND("Estoque - Transbordos",C1267)),"Transbordos",
IF(ISNUMBER(FIND("Estoque - Tratores",C1267)),"Tratores",
IF(ISNUMBER(FIND("Estoque - Máquinas pesadas",C1267)),"Máquinas pesadas",
IF(ISNUMBER(FIND("Estoque - Reboques",C1267)),"Reboques",
IF(C1267="Estoque","Estoque",
IF(AND(ISNUMBER(C1267),C1267&gt;1000,C1267&lt;2000),"Caminhões",
IF(AND(ISNUMBER(C1267),C1267&gt;2000,C1267&lt;3000),"Tratores",
IF(AND(ISNUMBER(C1267),C1267&gt;3000,C1267&lt;4000),"Carregadeiras",
IF(AND(ISNUMBER(C1267),C1267&gt;4000,C1267&lt;5000),"Máquinas pesadas",
IF(AND(ISNUMBER(C1267),C1267&gt;5000,C1267&lt;6000),"Colhedoras",
IF(AND(ISNUMBER(C1267),C1267&gt;7000,C1267&lt;8000),"Irrigação",
IF(AND(ISNUMBER(C1267),C1267&gt;8000,C1267&lt;9000),"Reboques",IF(AND(ISNUMBER(C1267),C1267&gt;0,C1267&lt;1000),"Veic. Leves","")))))))))))))))))))))</f>
        <v>Caminhões</v>
      </c>
      <c r="B1267" s="73"/>
      <c r="C1267" s="224">
        <v>1046</v>
      </c>
      <c r="D1267" s="69">
        <v>48564</v>
      </c>
      <c r="E1267" s="70" t="s">
        <v>19979</v>
      </c>
      <c r="F1267" s="14" t="str">
        <f>IF(ISBLANK(K1267), "Apenas Solicitação", "Tem OC")</f>
        <v>Tem OC</v>
      </c>
      <c r="G1267" s="69">
        <v>1</v>
      </c>
      <c r="H1267" s="37">
        <f>G1267-I1267</f>
        <v>0</v>
      </c>
      <c r="I1267" s="38">
        <v>1</v>
      </c>
      <c r="J1267" s="71">
        <v>45805</v>
      </c>
      <c r="K1267" s="186">
        <v>45810</v>
      </c>
      <c r="L1267" s="70" t="s">
        <v>20155</v>
      </c>
      <c r="M1267" s="44" t="str">
        <f ca="1">IF(OR(N1267="", N1267=0), "", IF(N1267&gt;TODAY(), "No prazo", "Atrasado"))</f>
        <v>Atrasado</v>
      </c>
      <c r="N1267" s="44">
        <f>IFERROR(K1267 + VALUE(LEFT(L1267, FIND(" ", L1267) - 1)), "")</f>
        <v>45811</v>
      </c>
      <c r="O1267" s="3">
        <f>IF(_xlfn.DAYS(K1267,J1267)&lt;0, "Aguardando OC", _xlfn.DAYS(K1267,J1267))</f>
        <v>5</v>
      </c>
      <c r="P1267" s="195">
        <v>404950</v>
      </c>
      <c r="Q1267" s="12"/>
      <c r="R1267" s="195">
        <v>168502</v>
      </c>
      <c r="S1267" s="69">
        <v>221</v>
      </c>
      <c r="T1267" s="65" t="s">
        <v>1029</v>
      </c>
      <c r="U1267" s="120">
        <v>592.88</v>
      </c>
      <c r="V1267" s="69">
        <v>2528</v>
      </c>
      <c r="W1267" s="47" t="str">
        <f>IFERROR(VLOOKUP(V1267, Fornecedores!A:C, 3, FALSE), "")</f>
        <v xml:space="preserve">REDIESEL            </v>
      </c>
      <c r="X1267" s="43" t="str">
        <f>IFERROR(VLOOKUP(V1267, Fornecedores!A:E, 5, FALSE), "")</f>
        <v>Jaboatão dos Guararapes</v>
      </c>
      <c r="Y1267" s="43" t="str">
        <f>IFERROR(VLOOKUP(V1267, Fornecedores!A:F, 6, FALSE), "")</f>
        <v>PE</v>
      </c>
      <c r="Z1267" s="14" t="str">
        <f>IF(H1267=0, "Pedido entregue!", "Pendente")</f>
        <v>Pedido entregue!</v>
      </c>
      <c r="AA1267" s="49"/>
      <c r="AB1267" s="58" t="str">
        <f>IF(Z1267="Pedido Entregue!", IF(AA1267=1, "Retirado do Almoxarifado", IF(AA1267=2, "Material devolvido", "Aguardando retirada")), IF(Z1267="Pendente", "Entrega pendente", ""))</f>
        <v>Aguardando retirada</v>
      </c>
      <c r="AC1267" s="18">
        <v>1</v>
      </c>
      <c r="AD1267" s="18">
        <f>AC1267/SUMIF($P:$P,P1267,$AC:$AC)</f>
        <v>1</v>
      </c>
      <c r="AE1267" s="18">
        <f>IF(R1267=0,0,AC1267/SUMIF($R:$R,R1267,$AC:$AC))</f>
        <v>0.5</v>
      </c>
      <c r="AF1267" s="18">
        <f>IF(R1267=0,1,0)</f>
        <v>0</v>
      </c>
      <c r="AH1267" t="str">
        <f>TEXT(J1267,"MMMM")</f>
        <v>maio</v>
      </c>
    </row>
    <row r="1268" spans="1:34" ht="12.75" hidden="1" customHeight="1" x14ac:dyDescent="0.25">
      <c r="A1268" s="90" t="str">
        <f>IF(C1268="Oficina Diversos","Oficina Geral",
IF(ISNUMBER(FIND("Estoque - Colhedoras",C1268)),"Colhedoras",IF(ISNUMBER(FIND("Caldeiraria",C1268)),"Caldeiraria",IF(ISNUMBER(FIND("Borracharia",C1268)),"Borracharia",IF(ISNUMBER(FIND("Lubrificação",C1268)),"Lubrificação",
IF(ISNUMBER(FIND("Estoque - Carregadeiras",C1268)),"Carregadeiras",IF(ISNUMBER(FIND("Estoque - Veic. Leves",C1268)),"Veic. Leves",
IF(ISNUMBER(FIND("Estoque - Caminhões",C1268)),"Caminhões",IF(ISNUMBER(FIND("Estoque - Transbordos",C1268)),"Transbordos",
IF(ISNUMBER(FIND("Estoque - Tratores",C1268)),"Tratores",
IF(ISNUMBER(FIND("Estoque - Máquinas pesadas",C1268)),"Máquinas pesadas",
IF(ISNUMBER(FIND("Estoque - Reboques",C1268)),"Reboques",
IF(C1268="Estoque","Estoque",
IF(AND(ISNUMBER(C1268),C1268&gt;1000,C1268&lt;2000),"Caminhões",
IF(AND(ISNUMBER(C1268),C1268&gt;2000,C1268&lt;3000),"Tratores",
IF(AND(ISNUMBER(C1268),C1268&gt;3000,C1268&lt;4000),"Carregadeiras",
IF(AND(ISNUMBER(C1268),C1268&gt;4000,C1268&lt;5000),"Máquinas pesadas",
IF(AND(ISNUMBER(C1268),C1268&gt;5000,C1268&lt;6000),"Colhedoras",
IF(AND(ISNUMBER(C1268),C1268&gt;7000,C1268&lt;8000),"Irrigação",
IF(AND(ISNUMBER(C1268),C1268&gt;8000,C1268&lt;9000),"Reboques",IF(AND(ISNUMBER(C1268),C1268&gt;0,C1268&lt;1000),"Veic. Leves","")))))))))))))))))))))</f>
        <v>Caminhões</v>
      </c>
      <c r="B1268" s="211"/>
      <c r="C1268" s="126">
        <v>1040</v>
      </c>
      <c r="D1268" s="2">
        <v>48564</v>
      </c>
      <c r="E1268" s="3" t="s">
        <v>19979</v>
      </c>
      <c r="F1268" s="101" t="str">
        <f>IF(ISBLANK(K1268), "Apenas Solicitação", "Tem OC")</f>
        <v>Tem OC</v>
      </c>
      <c r="G1268" s="2">
        <v>1</v>
      </c>
      <c r="H1268" s="102">
        <f>G1268-I1268</f>
        <v>0</v>
      </c>
      <c r="I1268" s="103">
        <v>1</v>
      </c>
      <c r="J1268" s="4">
        <v>45813</v>
      </c>
      <c r="K1268" s="180">
        <v>45819</v>
      </c>
      <c r="L1268" s="3" t="s">
        <v>20151</v>
      </c>
      <c r="M1268" s="104" t="str">
        <f ca="1">IF(OR(N1268="", N1268=0), "", IF(N1268&gt;TODAY(), "No prazo", "Atrasado"))</f>
        <v>Atrasado</v>
      </c>
      <c r="N1268" s="104">
        <f>IFERROR(K1268 + VALUE(LEFT(L1268, FIND(" ", L1268) - 1)), "")</f>
        <v>45819</v>
      </c>
      <c r="O1268" s="105">
        <f>IF(_xlfn.DAYS(K1268,J1268)&lt;0, "Aguardando OC", _xlfn.DAYS(K1268,J1268))</f>
        <v>6</v>
      </c>
      <c r="P1268" s="14">
        <v>406152</v>
      </c>
      <c r="Q1268" s="12"/>
      <c r="R1268" s="14">
        <v>168983</v>
      </c>
      <c r="S1268" s="2">
        <v>221</v>
      </c>
      <c r="T1268" s="65" t="s">
        <v>1029</v>
      </c>
      <c r="U1268" s="21">
        <v>592.88</v>
      </c>
      <c r="V1268" s="2">
        <v>2528</v>
      </c>
      <c r="W1268" s="117" t="str">
        <f>IFERROR(VLOOKUP(V1268, Fornecedores!A:C, 3, FALSE), "")</f>
        <v xml:space="preserve">REDIESEL            </v>
      </c>
      <c r="X1268" s="105" t="str">
        <f>IFERROR(VLOOKUP(V1268, Fornecedores!A:E, 5, FALSE), "")</f>
        <v>Jaboatão dos Guararapes</v>
      </c>
      <c r="Y1268" s="105" t="str">
        <f>IFERROR(VLOOKUP(V1268, Fornecedores!A:F, 6, FALSE), "")</f>
        <v>PE</v>
      </c>
      <c r="Z1268" s="101" t="str">
        <f>IF(H1268=0, "Pedido entregue!", "Pendente")</f>
        <v>Pedido entregue!</v>
      </c>
      <c r="AA1268" s="119"/>
      <c r="AB1268" s="132" t="str">
        <f>IF(Z1268="Pedido Entregue!", IF(AA1268=1, "Retirado do Almoxarifado", IF(AA1268=2, "Material devolvido", "Aguardando retirada")), IF(Z1268="Pendente", "Entrega pendente", ""))</f>
        <v>Aguardando retirada</v>
      </c>
      <c r="AC1268" s="18">
        <v>1</v>
      </c>
      <c r="AD1268" s="18">
        <f>AC1268/SUMIF($P:$P,P1268,$AC:$AC)</f>
        <v>1</v>
      </c>
      <c r="AE1268" s="18">
        <f>IF(R1268=0,0,AC1268/SUMIF($R:$R,R1268,$AC:$AC))</f>
        <v>0.5</v>
      </c>
      <c r="AF1268" s="18">
        <f>IF(R1268=0,1,0)</f>
        <v>0</v>
      </c>
      <c r="AH1268" t="str">
        <f>TEXT(J1268,"MMMM")</f>
        <v>junho</v>
      </c>
    </row>
    <row r="1269" spans="1:34" ht="12.75" customHeight="1" x14ac:dyDescent="0.25">
      <c r="A1269" s="90" t="str">
        <f>IF(C1269="Oficina Diversos","Oficina Geral",
IF(ISNUMBER(FIND("Estoque - Colhedoras",C1269)),"Colhedoras",IF(ISNUMBER(FIND("Caldeiraria",C1269)),"Caldeiraria",IF(ISNUMBER(FIND("Borracharia",C1269)),"Borracharia",IF(ISNUMBER(FIND("Lubrificação",C1269)),"Lubrificação",
IF(ISNUMBER(FIND("Estoque - Carregadeiras",C1269)),"Carregadeiras",IF(ISNUMBER(FIND("Estoque - Veic. Leves",C1269)),"Veic. Leves",
IF(ISNUMBER(FIND("Estoque - Caminhões",C1269)),"Caminhões",IF(ISNUMBER(FIND("Estoque - Transbordos",C1269)),"Transbordos",
IF(ISNUMBER(FIND("Estoque - Tratores",C1269)),"Tratores",
IF(ISNUMBER(FIND("Estoque - Máquinas pesadas",C1269)),"Máquinas pesadas",
IF(ISNUMBER(FIND("Estoque - Reboques",C1269)),"Reboques",
IF(C1269="Estoque","Estoque",
IF(AND(ISNUMBER(C1269),C1269&gt;1000,C1269&lt;2000),"Caminhões",
IF(AND(ISNUMBER(C1269),C1269&gt;2000,C1269&lt;3000),"Tratores",
IF(AND(ISNUMBER(C1269),C1269&gt;3000,C1269&lt;4000),"Carregadeiras",
IF(AND(ISNUMBER(C1269),C1269&gt;4000,C1269&lt;5000),"Máquinas pesadas",
IF(AND(ISNUMBER(C1269),C1269&gt;5000,C1269&lt;6000),"Colhedoras",
IF(AND(ISNUMBER(C1269),C1269&gt;7000,C1269&lt;8000),"Irrigação",
IF(AND(ISNUMBER(C1269),C1269&gt;8000,C1269&lt;9000),"Reboques",IF(AND(ISNUMBER(C1269),C1269&gt;0,C1269&lt;1000),"Veic. Leves","")))))))))))))))))))))</f>
        <v>Caminhões</v>
      </c>
      <c r="B1269" s="210"/>
      <c r="C1269" s="144">
        <v>1028</v>
      </c>
      <c r="D1269" s="143">
        <v>48564</v>
      </c>
      <c r="E1269" s="146" t="s">
        <v>19979</v>
      </c>
      <c r="F1269" s="101" t="str">
        <f>IF(ISBLANK(K1269), "Apenas Solicitação", "Tem OC")</f>
        <v>Apenas Solicitação</v>
      </c>
      <c r="G1269" s="143">
        <v>1</v>
      </c>
      <c r="H1269" s="102">
        <f>G1269-I1269</f>
        <v>1</v>
      </c>
      <c r="I1269" s="103"/>
      <c r="J1269" s="147">
        <v>45827</v>
      </c>
      <c r="K1269" s="200"/>
      <c r="L1269" s="146"/>
      <c r="M1269" s="104" t="str">
        <f ca="1">IF(OR(N1269="", N1269=0), "", IF(N1269&gt;TODAY(), "No prazo", "Atrasado"))</f>
        <v/>
      </c>
      <c r="N1269" s="104" t="str">
        <f>IFERROR(K1269 + VALUE(LEFT(L1269, FIND(" ", L1269) - 1)), "")</f>
        <v/>
      </c>
      <c r="O1269" s="105" t="str">
        <f>IF(_xlfn.DAYS(K1269,J1269)&lt;0, "Aguardando OC", _xlfn.DAYS(K1269,J1269))</f>
        <v>Aguardando OC</v>
      </c>
      <c r="P1269" s="200">
        <v>408476</v>
      </c>
      <c r="Q1269" s="12"/>
      <c r="R1269" s="200">
        <v>0</v>
      </c>
      <c r="S1269" s="143">
        <v>221</v>
      </c>
      <c r="T1269" s="65" t="s">
        <v>1029</v>
      </c>
      <c r="U1269" s="164">
        <v>592.88</v>
      </c>
      <c r="V1269" s="143"/>
      <c r="W1269" s="117" t="str">
        <f>IFERROR(VLOOKUP(V1269, Fornecedores!A:C, 3, FALSE), "")</f>
        <v/>
      </c>
      <c r="X1269" s="105" t="str">
        <f>IFERROR(VLOOKUP(V1269, Fornecedores!A:E, 5, FALSE), "")</f>
        <v/>
      </c>
      <c r="Y1269" s="105" t="str">
        <f>IFERROR(VLOOKUP(V1269, Fornecedores!A:F, 6, FALSE), "")</f>
        <v/>
      </c>
      <c r="Z1269" s="101" t="str">
        <f>IF(H1269=0, "Pedido entregue!", "Pendente")</f>
        <v>Pendente</v>
      </c>
      <c r="AA1269" s="119"/>
      <c r="AB1269" s="132" t="str">
        <f>IF(Z1269="Pedido Entregue!", IF(AA1269=1, "Retirado do Almoxarifado", IF(AA1269=2, "Material devolvido", "Aguardando retirada")), IF(Z1269="Pendente", "Entrega pendente", ""))</f>
        <v>Entrega pendente</v>
      </c>
      <c r="AC1269" s="18">
        <v>1</v>
      </c>
      <c r="AD1269" s="18">
        <f>AC1269/SUMIF($P:$P,P1269,$AC:$AC)</f>
        <v>1</v>
      </c>
      <c r="AE1269" s="18">
        <f>IF(R1269=0,0,AC1269/SUMIF($R:$R,R1269,$AC:$AC))</f>
        <v>0</v>
      </c>
      <c r="AF1269" s="18">
        <f>IF(R1269=0,1,0)</f>
        <v>1</v>
      </c>
      <c r="AH1269" t="str">
        <f>TEXT(J1269,"MMMM")</f>
        <v>junho</v>
      </c>
    </row>
    <row r="1270" spans="1:34" ht="12.75" hidden="1" customHeight="1" x14ac:dyDescent="0.25">
      <c r="A1270" s="90" t="str">
        <f>IF(C1270="Oficina Diversos","Oficina Geral",
IF(ISNUMBER(FIND("Estoque - Colhedoras",C1270)),"Colhedoras",IF(ISNUMBER(FIND("Caldeiraria",C1270)),"Caldeiraria",IF(ISNUMBER(FIND("Borracharia",C1270)),"Borracharia",IF(ISNUMBER(FIND("Lubrificação",C1270)),"Lubrificação",
IF(ISNUMBER(FIND("Estoque - Carregadeiras",C1270)),"Carregadeiras",IF(ISNUMBER(FIND("Estoque - Veic. Leves",C1270)),"Veic. Leves",
IF(ISNUMBER(FIND("Estoque - Caminhões",C1270)),"Caminhões",IF(ISNUMBER(FIND("Estoque - Transbordos",C1270)),"Transbordos",
IF(ISNUMBER(FIND("Estoque - Tratores",C1270)),"Tratores",
IF(ISNUMBER(FIND("Estoque - Máquinas pesadas",C1270)),"Máquinas pesadas",
IF(ISNUMBER(FIND("Estoque - Reboques",C1270)),"Reboques",
IF(C1270="Estoque","Estoque",
IF(AND(ISNUMBER(C1270),C1270&gt;1000,C1270&lt;2000),"Caminhões",
IF(AND(ISNUMBER(C1270),C1270&gt;2000,C1270&lt;3000),"Tratores",
IF(AND(ISNUMBER(C1270),C1270&gt;3000,C1270&lt;4000),"Carregadeiras",
IF(AND(ISNUMBER(C1270),C1270&gt;4000,C1270&lt;5000),"Máquinas pesadas",
IF(AND(ISNUMBER(C1270),C1270&gt;5000,C1270&lt;6000),"Colhedoras",
IF(AND(ISNUMBER(C1270),C1270&gt;7000,C1270&lt;8000),"Irrigação",
IF(AND(ISNUMBER(C1270),C1270&gt;8000,C1270&lt;9000),"Reboques",IF(AND(ISNUMBER(C1270),C1270&gt;0,C1270&lt;1000),"Veic. Leves","")))))))))))))))))))))</f>
        <v>Caminhões</v>
      </c>
      <c r="B1270" s="211"/>
      <c r="C1270" s="171">
        <v>1035</v>
      </c>
      <c r="D1270" s="170">
        <v>48564</v>
      </c>
      <c r="E1270" s="173" t="s">
        <v>19979</v>
      </c>
      <c r="F1270" s="101" t="str">
        <f>IF(ISBLANK(K1270), "Apenas Solicitação", "Tem OC")</f>
        <v>Tem OC</v>
      </c>
      <c r="G1270" s="170">
        <v>1</v>
      </c>
      <c r="H1270" s="102">
        <f>G1270-I1270</f>
        <v>0</v>
      </c>
      <c r="I1270" s="103">
        <v>1</v>
      </c>
      <c r="J1270" s="174">
        <v>45845</v>
      </c>
      <c r="K1270" s="174">
        <v>45850</v>
      </c>
      <c r="L1270" s="173" t="s">
        <v>20152</v>
      </c>
      <c r="M1270" s="104" t="str">
        <f ca="1">IF(OR(N1270="", N1270=0), "", IF(N1270&gt;TODAY(), "No prazo", "Atrasado"))</f>
        <v>Atrasado</v>
      </c>
      <c r="N1270" s="104">
        <f>IFERROR(K1270 + VALUE(LEFT(L1270, FIND(" ", L1270) - 1)), "")</f>
        <v>45851</v>
      </c>
      <c r="O1270" s="105">
        <f>IF(_xlfn.DAYS(K1270,J1270)&lt;0, "Aguardando OC", _xlfn.DAYS(K1270,J1270))</f>
        <v>5</v>
      </c>
      <c r="P1270" s="201">
        <v>410513</v>
      </c>
      <c r="Q1270" s="12"/>
      <c r="R1270" s="212">
        <v>170829</v>
      </c>
      <c r="S1270" s="2">
        <v>221</v>
      </c>
      <c r="T1270" s="65" t="s">
        <v>1029</v>
      </c>
      <c r="U1270" s="170">
        <v>633.65</v>
      </c>
      <c r="V1270" s="170">
        <v>5189</v>
      </c>
      <c r="W1270" s="117" t="str">
        <f>IFERROR(VLOOKUP(V1270, Fornecedores!A:C, 3, FALSE), "")</f>
        <v>REPENORTE</v>
      </c>
      <c r="X1270" s="105" t="str">
        <f>IFERROR(VLOOKUP(V1270, Fornecedores!A:E, 5, FALSE), "")</f>
        <v>Recife</v>
      </c>
      <c r="Y1270" s="105" t="str">
        <f>IFERROR(VLOOKUP(V1270, Fornecedores!A:F, 6, FALSE), "")</f>
        <v>PE</v>
      </c>
      <c r="Z1270" s="101" t="str">
        <f>IF(H1270=0, "Pedido entregue!", "Pendente")</f>
        <v>Pedido entregue!</v>
      </c>
      <c r="AA1270" s="119"/>
      <c r="AB1270" s="132" t="str">
        <f>IF(Z1270="Pedido Entregue!", IF(AA1270=1, "Retirado do Almoxarifado", IF(AA1270=2, "Material devolvido", "Aguardando retirada")), IF(Z1270="Pendente", "Entrega pendente", ""))</f>
        <v>Aguardando retirada</v>
      </c>
      <c r="AC1270" s="18">
        <v>1</v>
      </c>
      <c r="AD1270" s="18">
        <f>AC1270/SUMIF($P:$P,P1270,$AC:$AC)</f>
        <v>1</v>
      </c>
      <c r="AE1270" s="18">
        <f>IF(R1270=0,0,AC1270/SUMIF($R:$R,R1270,$AC:$AC))</f>
        <v>0.25</v>
      </c>
      <c r="AF1270" s="18">
        <f>IF(R1270=0,1,0)</f>
        <v>0</v>
      </c>
      <c r="AH1270" t="str">
        <f>TEXT(J1270,"MMMM")</f>
        <v>julho</v>
      </c>
    </row>
    <row r="1271" spans="1:34" ht="12.75" hidden="1" customHeight="1" x14ac:dyDescent="0.25">
      <c r="A1271" s="90" t="str">
        <f>IF(C1271="Oficina Diversos","Oficina Geral",
IF(ISNUMBER(FIND("Estoque - Colhedoras",C1271)),"Colhedoras",IF(ISNUMBER(FIND("Caldeiraria",C1271)),"Caldeiraria",IF(ISNUMBER(FIND("Borracharia",C1271)),"Borracharia",IF(ISNUMBER(FIND("Lubrificação",C1271)),"Lubrificação",
IF(ISNUMBER(FIND("Estoque - Carregadeiras",C1271)),"Carregadeiras",IF(ISNUMBER(FIND("Estoque - Veic. Leves",C1271)),"Veic. Leves",
IF(ISNUMBER(FIND("Estoque - Caminhões",C1271)),"Caminhões",IF(ISNUMBER(FIND("Estoque - Transbordos",C1271)),"Transbordos",
IF(ISNUMBER(FIND("Estoque - Tratores",C1271)),"Tratores",
IF(ISNUMBER(FIND("Estoque - Máquinas pesadas",C1271)),"Máquinas pesadas",
IF(ISNUMBER(FIND("Estoque - Reboques",C1271)),"Reboques",
IF(C1271="Estoque","Estoque",
IF(AND(ISNUMBER(C1271),C1271&gt;1000,C1271&lt;2000),"Caminhões",
IF(AND(ISNUMBER(C1271),C1271&gt;2000,C1271&lt;3000),"Tratores",
IF(AND(ISNUMBER(C1271),C1271&gt;3000,C1271&lt;4000),"Carregadeiras",
IF(AND(ISNUMBER(C1271),C1271&gt;4000,C1271&lt;5000),"Máquinas pesadas",
IF(AND(ISNUMBER(C1271),C1271&gt;5000,C1271&lt;6000),"Colhedoras",
IF(AND(ISNUMBER(C1271),C1271&gt;7000,C1271&lt;8000),"Irrigação",
IF(AND(ISNUMBER(C1271),C1271&gt;8000,C1271&lt;9000),"Reboques",IF(AND(ISNUMBER(C1271),C1271&gt;0,C1271&lt;1000),"Veic. Leves","")))))))))))))))))))))</f>
        <v>Caminhões</v>
      </c>
      <c r="B1271" s="87"/>
      <c r="C1271" s="77">
        <v>1008</v>
      </c>
      <c r="D1271" s="42">
        <v>48636</v>
      </c>
      <c r="E1271" s="43" t="s">
        <v>1247</v>
      </c>
      <c r="F1271" s="14" t="str">
        <f>IF(ISBLANK(K1271), "Apenas Solicitação", "Tem OC")</f>
        <v>Tem OC</v>
      </c>
      <c r="G1271" s="42">
        <v>4</v>
      </c>
      <c r="H1271" s="37">
        <f>G1271-I1271</f>
        <v>0</v>
      </c>
      <c r="I1271" s="38">
        <v>4</v>
      </c>
      <c r="J1271" s="44">
        <v>45786</v>
      </c>
      <c r="K1271" s="185">
        <v>45792</v>
      </c>
      <c r="L1271" s="3"/>
      <c r="M1271" s="44"/>
      <c r="N1271" s="44" t="str">
        <f>IFERROR(K1271 + VALUE(LEFT(L1271, FIND(" ", L1271) - 1)), "")</f>
        <v/>
      </c>
      <c r="O1271" s="3">
        <f>IF(_xlfn.DAYS(K1271,J1271)&lt;0, "Aguardando OC", _xlfn.DAYS(K1271,J1271))</f>
        <v>6</v>
      </c>
      <c r="P1271" s="191">
        <v>402043</v>
      </c>
      <c r="Q1271" s="54"/>
      <c r="R1271" s="191">
        <v>167743</v>
      </c>
      <c r="S1271" s="49"/>
      <c r="T1271" s="153"/>
      <c r="U1271" s="45">
        <v>38.64</v>
      </c>
      <c r="V1271" s="42">
        <v>6880</v>
      </c>
      <c r="W1271" s="47" t="str">
        <f>IFERROR(VLOOKUP(V1271, Fornecedores!A:C, 3, FALSE), "")</f>
        <v>AUTO NORTE</v>
      </c>
      <c r="X1271" s="43" t="str">
        <f>IFERROR(VLOOKUP(V1271, Fornecedores!A:E, 5, FALSE), "")</f>
        <v>Bayeux</v>
      </c>
      <c r="Y1271" s="43" t="str">
        <f>IFERROR(VLOOKUP(V1271, Fornecedores!A:F, 6, FALSE), "")</f>
        <v>PB</v>
      </c>
      <c r="Z1271" s="14" t="str">
        <f>IF(H1271=0, "Pedido entregue!", "Pendente")</f>
        <v>Pedido entregue!</v>
      </c>
      <c r="AA1271" s="59">
        <v>1</v>
      </c>
      <c r="AB1271" s="58" t="str">
        <f>IF(Z1271="Pedido Entregue!", IF(AA1271=1, "Retirado do Almoxarifado", IF(AA1271=2, "Material devolvido", "Aguardando retirada")), IF(Z1271="Pendente", "Entrega pendente", ""))</f>
        <v>Retirado do Almoxarifado</v>
      </c>
      <c r="AC1271" s="18">
        <v>1</v>
      </c>
      <c r="AD1271" s="18">
        <f>AC1271/SUMIF($P:$P,P1271,$AC:$AC)</f>
        <v>1</v>
      </c>
      <c r="AE1271" s="18">
        <f>IF(R1271=0,0,AC1271/SUMIF($R:$R,R1271,$AC:$AC))</f>
        <v>0.33333333333333331</v>
      </c>
      <c r="AF1271" s="18">
        <f>IF(R1271=0,1,0)</f>
        <v>0</v>
      </c>
      <c r="AG1271" s="18">
        <f>IF(R1271=0,#REF!-J1271,0)</f>
        <v>0</v>
      </c>
      <c r="AH1271" t="str">
        <f>TEXT(J1271,"MMMM")</f>
        <v>maio</v>
      </c>
    </row>
    <row r="1272" spans="1:34" ht="12.75" hidden="1" customHeight="1" x14ac:dyDescent="0.25">
      <c r="A1272" s="90" t="str">
        <f>IF(C1272="Oficina Diversos","Oficina Geral",
IF(ISNUMBER(FIND("Estoque - Colhedoras",C1272)),"Colhedoras",IF(ISNUMBER(FIND("Caldeiraria",C1272)),"Caldeiraria",IF(ISNUMBER(FIND("Borracharia",C1272)),"Borracharia",IF(ISNUMBER(FIND("Lubrificação",C1272)),"Lubrificação",
IF(ISNUMBER(FIND("Estoque - Carregadeiras",C1272)),"Carregadeiras",IF(ISNUMBER(FIND("Estoque - Veic. Leves",C1272)),"Veic. Leves",
IF(ISNUMBER(FIND("Estoque - Caminhões",C1272)),"Caminhões",IF(ISNUMBER(FIND("Estoque - Transbordos",C1272)),"Transbordos",
IF(ISNUMBER(FIND("Estoque - Tratores",C1272)),"Tratores",
IF(ISNUMBER(FIND("Estoque - Máquinas pesadas",C1272)),"Máquinas pesadas",
IF(ISNUMBER(FIND("Estoque - Reboques",C1272)),"Reboques",
IF(C1272="Estoque","Estoque",
IF(AND(ISNUMBER(C1272),C1272&gt;1000,C1272&lt;2000),"Caminhões",
IF(AND(ISNUMBER(C1272),C1272&gt;2000,C1272&lt;3000),"Tratores",
IF(AND(ISNUMBER(C1272),C1272&gt;3000,C1272&lt;4000),"Carregadeiras",
IF(AND(ISNUMBER(C1272),C1272&gt;4000,C1272&lt;5000),"Máquinas pesadas",
IF(AND(ISNUMBER(C1272),C1272&gt;5000,C1272&lt;6000),"Colhedoras",
IF(AND(ISNUMBER(C1272),C1272&gt;7000,C1272&lt;8000),"Irrigação",
IF(AND(ISNUMBER(C1272),C1272&gt;8000,C1272&lt;9000),"Reboques",IF(AND(ISNUMBER(C1272),C1272&gt;0,C1272&lt;1000),"Veic. Leves","")))))))))))))))))))))</f>
        <v>Caminhões</v>
      </c>
      <c r="B1272" s="8"/>
      <c r="C1272" s="2">
        <v>1008</v>
      </c>
      <c r="D1272" s="2">
        <v>48638</v>
      </c>
      <c r="E1272" s="3" t="s">
        <v>1248</v>
      </c>
      <c r="F1272" s="14" t="str">
        <f>IF(ISBLANK(K1272), "Apenas Solicitação", "Tem OC")</f>
        <v>Tem OC</v>
      </c>
      <c r="G1272" s="2">
        <v>2</v>
      </c>
      <c r="H1272" s="37">
        <f>G1272-I1272</f>
        <v>0</v>
      </c>
      <c r="I1272" s="38">
        <v>2</v>
      </c>
      <c r="J1272" s="4">
        <v>45786</v>
      </c>
      <c r="K1272" s="180">
        <v>45792</v>
      </c>
      <c r="L1272" s="3"/>
      <c r="M1272" s="44"/>
      <c r="N1272" s="44" t="str">
        <f>IFERROR(K1272 + VALUE(LEFT(L1272, FIND(" ", L1272) - 1)), "")</f>
        <v/>
      </c>
      <c r="O1272" s="3">
        <f>IF(_xlfn.DAYS(K1272,J1272)&lt;0, "Aguardando OC", _xlfn.DAYS(K1272,J1272))</f>
        <v>6</v>
      </c>
      <c r="P1272" s="14">
        <v>402042</v>
      </c>
      <c r="Q1272" s="54"/>
      <c r="R1272" s="14">
        <v>167741</v>
      </c>
      <c r="S1272" s="42">
        <v>221</v>
      </c>
      <c r="T1272" s="67" t="s">
        <v>1029</v>
      </c>
      <c r="U1272" s="45">
        <v>110</v>
      </c>
      <c r="V1272" s="2">
        <v>5189</v>
      </c>
      <c r="W1272" s="47" t="str">
        <f>IFERROR(VLOOKUP(V1272, Fornecedores!A:C, 3, FALSE), "")</f>
        <v>REPENORTE</v>
      </c>
      <c r="X1272" s="43" t="str">
        <f>IFERROR(VLOOKUP(V1272, Fornecedores!A:E, 5, FALSE), "")</f>
        <v>Recife</v>
      </c>
      <c r="Y1272" s="43" t="str">
        <f>IFERROR(VLOOKUP(V1272, Fornecedores!A:F, 6, FALSE), "")</f>
        <v>PE</v>
      </c>
      <c r="Z1272" s="14" t="str">
        <f>IF(H1272=0, "Pedido entregue!", "Pendente")</f>
        <v>Pedido entregue!</v>
      </c>
      <c r="AA1272" s="59">
        <v>1</v>
      </c>
      <c r="AB1272" s="58" t="str">
        <f>IF(Z1272="Pedido Entregue!", IF(AA1272=1, "Retirado do Almoxarifado", IF(AA1272=2, "Material devolvido", "Aguardando retirada")), IF(Z1272="Pendente", "Entrega pendente", ""))</f>
        <v>Retirado do Almoxarifado</v>
      </c>
      <c r="AC1272" s="18">
        <v>1</v>
      </c>
      <c r="AD1272" s="18">
        <f>AC1272/SUMIF($P:$P,P1272,$AC:$AC)</f>
        <v>1</v>
      </c>
      <c r="AE1272" s="18">
        <f>IF(R1272=0,0,AC1272/SUMIF($R:$R,R1272,$AC:$AC))</f>
        <v>0.33333333333333331</v>
      </c>
      <c r="AF1272" s="18">
        <f>IF(R1272=0,1,0)</f>
        <v>0</v>
      </c>
      <c r="AH1272" t="str">
        <f>TEXT(J1272,"MMMM")</f>
        <v>maio</v>
      </c>
    </row>
    <row r="1273" spans="1:34" ht="12.75" hidden="1" customHeight="1" x14ac:dyDescent="0.25">
      <c r="A1273" s="90" t="str">
        <f>IF(C1273="Oficina Diversos","Oficina Geral",
IF(ISNUMBER(FIND("Estoque - Colhedoras",C1273)),"Colhedoras",IF(ISNUMBER(FIND("Caldeiraria",C1273)),"Caldeiraria",IF(ISNUMBER(FIND("Borracharia",C1273)),"Borracharia",IF(ISNUMBER(FIND("Lubrificação",C1273)),"Lubrificação",
IF(ISNUMBER(FIND("Estoque - Carregadeiras",C1273)),"Carregadeiras",IF(ISNUMBER(FIND("Estoque - Veic. Leves",C1273)),"Veic. Leves",
IF(ISNUMBER(FIND("Estoque - Caminhões",C1273)),"Caminhões",IF(ISNUMBER(FIND("Estoque - Transbordos",C1273)),"Transbordos",
IF(ISNUMBER(FIND("Estoque - Tratores",C1273)),"Tratores",
IF(ISNUMBER(FIND("Estoque - Máquinas pesadas",C1273)),"Máquinas pesadas",
IF(ISNUMBER(FIND("Estoque - Reboques",C1273)),"Reboques",
IF(C1273="Estoque","Estoque",
IF(AND(ISNUMBER(C1273),C1273&gt;1000,C1273&lt;2000),"Caminhões",
IF(AND(ISNUMBER(C1273),C1273&gt;2000,C1273&lt;3000),"Tratores",
IF(AND(ISNUMBER(C1273),C1273&gt;3000,C1273&lt;4000),"Carregadeiras",
IF(AND(ISNUMBER(C1273),C1273&gt;4000,C1273&lt;5000),"Máquinas pesadas",
IF(AND(ISNUMBER(C1273),C1273&gt;5000,C1273&lt;6000),"Colhedoras",
IF(AND(ISNUMBER(C1273),C1273&gt;7000,C1273&lt;8000),"Irrigação",
IF(AND(ISNUMBER(C1273),C1273&gt;8000,C1273&lt;9000),"Reboques",IF(AND(ISNUMBER(C1273),C1273&gt;0,C1273&lt;1000),"Veic. Leves","")))))))))))))))))))))</f>
        <v>Caminhões</v>
      </c>
      <c r="B1273" s="8"/>
      <c r="C1273" s="2">
        <v>1004</v>
      </c>
      <c r="D1273" s="2">
        <v>48782</v>
      </c>
      <c r="E1273" s="10" t="s">
        <v>568</v>
      </c>
      <c r="F1273" s="14" t="str">
        <f>IF(ISBLANK(K1273), "Apenas Solicitação", "Tem OC")</f>
        <v>Tem OC</v>
      </c>
      <c r="G1273" s="2">
        <v>1</v>
      </c>
      <c r="H1273" s="37">
        <f>G1273-I1273</f>
        <v>0</v>
      </c>
      <c r="I1273" s="38">
        <v>1</v>
      </c>
      <c r="J1273" s="4">
        <v>45699</v>
      </c>
      <c r="K1273" s="188">
        <v>45750</v>
      </c>
      <c r="L1273" s="3"/>
      <c r="M1273" s="44" t="str">
        <f ca="1">IF(OR(N1273="", N1273=0), "", IF(N1273&gt;TODAY(), "No prazo", "Atrasado"))</f>
        <v/>
      </c>
      <c r="N1273" s="44" t="str">
        <f>IFERROR(K1273 + VALUE(LEFT(L1273, FIND(" ", L1273) - 1)), "")</f>
        <v/>
      </c>
      <c r="O1273" s="3">
        <f>IF(_xlfn.DAYS(K1273,J1273)&lt;0, "Aguardando OC", _xlfn.DAYS(K1273,J1273))</f>
        <v>51</v>
      </c>
      <c r="P1273" s="14">
        <v>392123</v>
      </c>
      <c r="Q1273" s="169">
        <v>1127466</v>
      </c>
      <c r="R1273" s="14">
        <v>164270</v>
      </c>
      <c r="S1273" s="2">
        <v>685</v>
      </c>
      <c r="T1273" s="65" t="s">
        <v>15</v>
      </c>
      <c r="U1273" s="21">
        <v>62.71</v>
      </c>
      <c r="V1273" s="2">
        <v>4604</v>
      </c>
      <c r="W1273" s="47" t="str">
        <f>IFERROR(VLOOKUP(V1273, Fornecedores!A:C, 3, FALSE), "")</f>
        <v>CABINE</v>
      </c>
      <c r="X1273" s="43" t="str">
        <f>IFERROR(VLOOKUP(V1273, Fornecedores!A:E, 5, FALSE), "")</f>
        <v>Recife</v>
      </c>
      <c r="Y1273" s="43" t="str">
        <f>IFERROR(VLOOKUP(V1273, Fornecedores!A:F, 6, FALSE), "")</f>
        <v>PE</v>
      </c>
      <c r="Z1273" s="14" t="str">
        <f>IF(H1273=0, "Pedido entregue!", "Pendente")</f>
        <v>Pedido entregue!</v>
      </c>
      <c r="AA1273" s="59"/>
      <c r="AB1273" s="58" t="str">
        <f>IF(Z1273="Pedido Entregue!", IF(AA1273=1, "Retirado do Almoxarifado", IF(AA1273=2, "Material devolvido", "Aguardando retirada")), IF(Z1273="Pendente", "Entrega pendente", ""))</f>
        <v>Aguardando retirada</v>
      </c>
      <c r="AC1273" s="18">
        <v>1</v>
      </c>
      <c r="AD1273" s="18">
        <f>AC1273/SUMIF($P:$P,P1273,$AC:$AC)</f>
        <v>1</v>
      </c>
      <c r="AE1273" s="18">
        <f>IF(R1273=0,0,AC1273/SUMIF($R:$R,R1273,$AC:$AC))</f>
        <v>1</v>
      </c>
      <c r="AF1273" s="18">
        <f>IF(R1273=0,1,0)</f>
        <v>0</v>
      </c>
      <c r="AG1273" s="18">
        <f>IF(R1273=0,#REF!-J1273,0)</f>
        <v>0</v>
      </c>
      <c r="AH1273" t="str">
        <f>TEXT(J1273,"MMMM")</f>
        <v>fevereiro</v>
      </c>
    </row>
    <row r="1274" spans="1:34" ht="12.75" hidden="1" customHeight="1" x14ac:dyDescent="0.25">
      <c r="A1274" s="90" t="str">
        <f>IF(C1274="Oficina Diversos","Oficina Geral",
IF(ISNUMBER(FIND("Estoque - Colhedoras",C1274)),"Colhedoras",IF(ISNUMBER(FIND("Caldeiraria",C1274)),"Caldeiraria",IF(ISNUMBER(FIND("Borracharia",C1274)),"Borracharia",IF(ISNUMBER(FIND("Lubrificação",C1274)),"Lubrificação",
IF(ISNUMBER(FIND("Estoque - Carregadeiras",C1274)),"Carregadeiras",IF(ISNUMBER(FIND("Estoque - Veic. Leves",C1274)),"Veic. Leves",
IF(ISNUMBER(FIND("Estoque - Caminhões",C1274)),"Caminhões",IF(ISNUMBER(FIND("Estoque - Transbordos",C1274)),"Transbordos",
IF(ISNUMBER(FIND("Estoque - Tratores",C1274)),"Tratores",
IF(ISNUMBER(FIND("Estoque - Máquinas pesadas",C1274)),"Máquinas pesadas",
IF(ISNUMBER(FIND("Estoque - Reboques",C1274)),"Reboques",
IF(C1274="Estoque","Estoque",
IF(AND(ISNUMBER(C1274),C1274&gt;1000,C1274&lt;2000),"Caminhões",
IF(AND(ISNUMBER(C1274),C1274&gt;2000,C1274&lt;3000),"Tratores",
IF(AND(ISNUMBER(C1274),C1274&gt;3000,C1274&lt;4000),"Carregadeiras",
IF(AND(ISNUMBER(C1274),C1274&gt;4000,C1274&lt;5000),"Máquinas pesadas",
IF(AND(ISNUMBER(C1274),C1274&gt;5000,C1274&lt;6000),"Colhedoras",
IF(AND(ISNUMBER(C1274),C1274&gt;7000,C1274&lt;8000),"Irrigação",
IF(AND(ISNUMBER(C1274),C1274&gt;8000,C1274&lt;9000),"Reboques",IF(AND(ISNUMBER(C1274),C1274&gt;0,C1274&lt;1000),"Veic. Leves","")))))))))))))))))))))</f>
        <v>Caminhões</v>
      </c>
      <c r="B1274" s="111"/>
      <c r="C1274" s="171">
        <v>1004</v>
      </c>
      <c r="D1274" s="170">
        <v>48786</v>
      </c>
      <c r="E1274" s="173" t="s">
        <v>21035</v>
      </c>
      <c r="F1274" s="101" t="str">
        <f>IF(ISBLANK(K1274), "Apenas Solicitação", "Tem OC")</f>
        <v>Tem OC</v>
      </c>
      <c r="G1274" s="170">
        <v>1</v>
      </c>
      <c r="H1274" s="102">
        <f>G1274-I1274</f>
        <v>0</v>
      </c>
      <c r="I1274" s="103">
        <v>1</v>
      </c>
      <c r="J1274" s="174">
        <v>45843</v>
      </c>
      <c r="K1274" s="213">
        <v>45853</v>
      </c>
      <c r="L1274" s="173" t="s">
        <v>20151</v>
      </c>
      <c r="M1274" s="104" t="str">
        <f ca="1">IF(OR(N1274="", N1274=0), "", IF(N1274&gt;TODAY(), "No prazo", "Atrasado"))</f>
        <v>Atrasado</v>
      </c>
      <c r="N1274" s="104">
        <f>IFERROR(K1274 + VALUE(LEFT(L1274, FIND(" ", L1274) - 1)), "")</f>
        <v>45853</v>
      </c>
      <c r="O1274" s="105">
        <f>IF(_xlfn.DAYS(K1274,J1274)&lt;0, "Aguardando OC", _xlfn.DAYS(K1274,J1274))</f>
        <v>10</v>
      </c>
      <c r="P1274" s="201">
        <v>410317</v>
      </c>
      <c r="Q1274" s="12"/>
      <c r="R1274" s="212">
        <v>170964</v>
      </c>
      <c r="S1274" s="2">
        <v>221</v>
      </c>
      <c r="T1274" s="65" t="s">
        <v>1029</v>
      </c>
      <c r="U1274" s="170">
        <v>724.1</v>
      </c>
      <c r="V1274" s="170">
        <v>4604</v>
      </c>
      <c r="W1274" s="117" t="str">
        <f>IFERROR(VLOOKUP(V1274, Fornecedores!A:C, 3, FALSE), "")</f>
        <v>CABINE</v>
      </c>
      <c r="X1274" s="105" t="str">
        <f>IFERROR(VLOOKUP(V1274, Fornecedores!A:E, 5, FALSE), "")</f>
        <v>Recife</v>
      </c>
      <c r="Y1274" s="105" t="str">
        <f>IFERROR(VLOOKUP(V1274, Fornecedores!A:F, 6, FALSE), "")</f>
        <v>PE</v>
      </c>
      <c r="Z1274" s="101" t="str">
        <f>IF(H1274=0, "Pedido entregue!", "Pendente")</f>
        <v>Pedido entregue!</v>
      </c>
      <c r="AA1274" s="119"/>
      <c r="AB1274" s="132" t="str">
        <f>IF(Z1274="Pedido Entregue!", IF(AA1274=1, "Retirado do Almoxarifado", IF(AA1274=2, "Material devolvido", "Aguardando retirada")), IF(Z1274="Pendente", "Entrega pendente", ""))</f>
        <v>Aguardando retirada</v>
      </c>
      <c r="AC1274" s="18">
        <v>1</v>
      </c>
      <c r="AD1274" s="18">
        <f>AC1274/SUMIF($P:$P,P1274,$AC:$AC)</f>
        <v>1</v>
      </c>
      <c r="AE1274" s="18">
        <f>IF(R1274=0,0,AC1274/SUMIF($R:$R,R1274,$AC:$AC))</f>
        <v>0.5</v>
      </c>
      <c r="AF1274" s="18">
        <f>IF(R1274=0,1,0)</f>
        <v>0</v>
      </c>
      <c r="AH1274" t="str">
        <f>TEXT(J1274,"MMMM")</f>
        <v>julho</v>
      </c>
    </row>
    <row r="1275" spans="1:34" ht="12.75" hidden="1" customHeight="1" x14ac:dyDescent="0.25">
      <c r="A1275" s="90" t="str">
        <f>IF(C1275="Oficina Diversos","Oficina Geral",
IF(ISNUMBER(FIND("Estoque - Colhedoras",C1275)),"Colhedoras",IF(ISNUMBER(FIND("Caldeiraria",C1275)),"Caldeiraria",IF(ISNUMBER(FIND("Borracharia",C1275)),"Borracharia",IF(ISNUMBER(FIND("Lubrificação",C1275)),"Lubrificação",
IF(ISNUMBER(FIND("Estoque - Carregadeiras",C1275)),"Carregadeiras",IF(ISNUMBER(FIND("Estoque - Veic. Leves",C1275)),"Veic. Leves",
IF(ISNUMBER(FIND("Estoque - Caminhões",C1275)),"Caminhões",IF(ISNUMBER(FIND("Estoque - Transbordos",C1275)),"Transbordos",
IF(ISNUMBER(FIND("Estoque - Tratores",C1275)),"Tratores",
IF(ISNUMBER(FIND("Estoque - Máquinas pesadas",C1275)),"Máquinas pesadas",
IF(ISNUMBER(FIND("Estoque - Reboques",C1275)),"Reboques",
IF(C1275="Estoque","Estoque",
IF(AND(ISNUMBER(C1275),C1275&gt;1000,C1275&lt;2000),"Caminhões",
IF(AND(ISNUMBER(C1275),C1275&gt;2000,C1275&lt;3000),"Tratores",
IF(AND(ISNUMBER(C1275),C1275&gt;3000,C1275&lt;4000),"Carregadeiras",
IF(AND(ISNUMBER(C1275),C1275&gt;4000,C1275&lt;5000),"Máquinas pesadas",
IF(AND(ISNUMBER(C1275),C1275&gt;5000,C1275&lt;6000),"Colhedoras",
IF(AND(ISNUMBER(C1275),C1275&gt;7000,C1275&lt;8000),"Irrigação",
IF(AND(ISNUMBER(C1275),C1275&gt;8000,C1275&lt;9000),"Reboques",IF(AND(ISNUMBER(C1275),C1275&gt;0,C1275&lt;1000),"Veic. Leves","")))))))))))))))))))))</f>
        <v>Caminhões</v>
      </c>
      <c r="B1275" s="111"/>
      <c r="C1275" s="126">
        <v>1040</v>
      </c>
      <c r="D1275" s="2">
        <v>49547</v>
      </c>
      <c r="E1275" s="3" t="s">
        <v>20270</v>
      </c>
      <c r="F1275" s="101" t="str">
        <f>IF(ISBLANK(K1275), "Apenas Solicitação", "Tem OC")</f>
        <v>Tem OC</v>
      </c>
      <c r="G1275" s="2">
        <v>1</v>
      </c>
      <c r="H1275" s="102">
        <f>G1275-I1275</f>
        <v>0</v>
      </c>
      <c r="I1275" s="103">
        <v>1</v>
      </c>
      <c r="J1275" s="4">
        <v>45813</v>
      </c>
      <c r="K1275" s="180">
        <v>45819</v>
      </c>
      <c r="L1275" s="3" t="s">
        <v>20155</v>
      </c>
      <c r="M1275" s="104" t="str">
        <f ca="1">IF(OR(N1275="", N1275=0), "", IF(N1275&gt;TODAY(), "No prazo", "Atrasado"))</f>
        <v>Atrasado</v>
      </c>
      <c r="N1275" s="104">
        <f>IFERROR(K1275 + VALUE(LEFT(L1275, FIND(" ", L1275) - 1)), "")</f>
        <v>45820</v>
      </c>
      <c r="O1275" s="105">
        <f>IF(_xlfn.DAYS(K1275,J1275)&lt;0, "Aguardando OC", _xlfn.DAYS(K1275,J1275))</f>
        <v>6</v>
      </c>
      <c r="P1275" s="14">
        <v>406154</v>
      </c>
      <c r="Q1275" s="12"/>
      <c r="R1275" s="14">
        <v>168984</v>
      </c>
      <c r="S1275" s="2">
        <v>221</v>
      </c>
      <c r="T1275" s="65" t="s">
        <v>1029</v>
      </c>
      <c r="U1275" s="21">
        <v>667.84</v>
      </c>
      <c r="V1275" s="2">
        <v>2106</v>
      </c>
      <c r="W1275" s="117" t="str">
        <f>IFERROR(VLOOKUP(V1275, Fornecedores!A:C, 3, FALSE), "")</f>
        <v xml:space="preserve">UNIDAS              </v>
      </c>
      <c r="X1275" s="105" t="str">
        <f>IFERROR(VLOOKUP(V1275, Fornecedores!A:E, 5, FALSE), "")</f>
        <v>João Pessoa</v>
      </c>
      <c r="Y1275" s="105" t="str">
        <f>IFERROR(VLOOKUP(V1275, Fornecedores!A:F, 6, FALSE), "")</f>
        <v>PB</v>
      </c>
      <c r="Z1275" s="101" t="str">
        <f>IF(H1275=0, "Pedido entregue!", "Pendente")</f>
        <v>Pedido entregue!</v>
      </c>
      <c r="AA1275" s="119"/>
      <c r="AB1275" s="132" t="str">
        <f>IF(Z1275="Pedido Entregue!", IF(AA1275=1, "Retirado do Almoxarifado", IF(AA1275=2, "Material devolvido", "Aguardando retirada")), IF(Z1275="Pendente", "Entrega pendente", ""))</f>
        <v>Aguardando retirada</v>
      </c>
      <c r="AC1275" s="18">
        <v>1</v>
      </c>
      <c r="AD1275" s="18">
        <f>AC1275/SUMIF($P:$P,P1275,$AC:$AC)</f>
        <v>1</v>
      </c>
      <c r="AE1275" s="18">
        <f>IF(R1275=0,0,AC1275/SUMIF($R:$R,R1275,$AC:$AC))</f>
        <v>0.33333333333333331</v>
      </c>
      <c r="AF1275" s="18">
        <f>IF(R1275=0,1,0)</f>
        <v>0</v>
      </c>
      <c r="AH1275" t="str">
        <f>TEXT(J1275,"MMMM")</f>
        <v>junho</v>
      </c>
    </row>
    <row r="1276" spans="1:34" ht="12.75" hidden="1" customHeight="1" x14ac:dyDescent="0.25">
      <c r="A1276" s="90" t="str">
        <f>IF(C1276="Oficina Diversos","Oficina Geral",
IF(ISNUMBER(FIND("Estoque - Colhedoras",C1276)),"Colhedoras",IF(ISNUMBER(FIND("Caldeiraria",C1276)),"Caldeiraria",IF(ISNUMBER(FIND("Borracharia",C1276)),"Borracharia",IF(ISNUMBER(FIND("Lubrificação",C1276)),"Lubrificação",
IF(ISNUMBER(FIND("Estoque - Carregadeiras",C1276)),"Carregadeiras",IF(ISNUMBER(FIND("Estoque - Veic. Leves",C1276)),"Veic. Leves",
IF(ISNUMBER(FIND("Estoque - Caminhões",C1276)),"Caminhões",IF(ISNUMBER(FIND("Estoque - Transbordos",C1276)),"Transbordos",
IF(ISNUMBER(FIND("Estoque - Tratores",C1276)),"Tratores",
IF(ISNUMBER(FIND("Estoque - Máquinas pesadas",C1276)),"Máquinas pesadas",
IF(ISNUMBER(FIND("Estoque - Reboques",C1276)),"Reboques",
IF(C1276="Estoque","Estoque",
IF(AND(ISNUMBER(C1276),C1276&gt;1000,C1276&lt;2000),"Caminhões",
IF(AND(ISNUMBER(C1276),C1276&gt;2000,C1276&lt;3000),"Tratores",
IF(AND(ISNUMBER(C1276),C1276&gt;3000,C1276&lt;4000),"Carregadeiras",
IF(AND(ISNUMBER(C1276),C1276&gt;4000,C1276&lt;5000),"Máquinas pesadas",
IF(AND(ISNUMBER(C1276),C1276&gt;5000,C1276&lt;6000),"Colhedoras",
IF(AND(ISNUMBER(C1276),C1276&gt;7000,C1276&lt;8000),"Irrigação",
IF(AND(ISNUMBER(C1276),C1276&gt;8000,C1276&lt;9000),"Reboques",IF(AND(ISNUMBER(C1276),C1276&gt;0,C1276&lt;1000),"Veic. Leves","")))))))))))))))))))))</f>
        <v>Caminhões</v>
      </c>
      <c r="B1276" s="111"/>
      <c r="C1276" s="171">
        <v>1030</v>
      </c>
      <c r="D1276" s="170">
        <v>49587</v>
      </c>
      <c r="E1276" s="173" t="s">
        <v>25951</v>
      </c>
      <c r="F1276" s="101" t="str">
        <f>IF(ISBLANK(K1276), "Apenas Solicitação", "Tem OC")</f>
        <v>Tem OC</v>
      </c>
      <c r="G1276" s="170">
        <v>2</v>
      </c>
      <c r="H1276" s="102">
        <f>G1276-I1276</f>
        <v>0</v>
      </c>
      <c r="I1276" s="103">
        <v>2</v>
      </c>
      <c r="J1276" s="174">
        <v>45847</v>
      </c>
      <c r="K1276" s="174">
        <v>45854</v>
      </c>
      <c r="L1276" s="173" t="s">
        <v>20151</v>
      </c>
      <c r="M1276" s="104" t="str">
        <f ca="1">IF(OR(N1276="", N1276=0), "", IF(N1276&gt;TODAY(), "No prazo", "Atrasado"))</f>
        <v>Atrasado</v>
      </c>
      <c r="N1276" s="104">
        <f>IFERROR(K1276 + VALUE(LEFT(L1276, FIND(" ", L1276) - 1)), "")</f>
        <v>45854</v>
      </c>
      <c r="O1276" s="105">
        <f>IF(_xlfn.DAYS(K1276,J1276)&lt;0, "Aguardando OC", _xlfn.DAYS(K1276,J1276))</f>
        <v>7</v>
      </c>
      <c r="P1276" s="212">
        <v>411017</v>
      </c>
      <c r="Q1276" s="12"/>
      <c r="R1276" s="212">
        <v>171058</v>
      </c>
      <c r="S1276" s="2">
        <v>221</v>
      </c>
      <c r="T1276" s="65" t="s">
        <v>1029</v>
      </c>
      <c r="U1276" s="170">
        <v>64.19</v>
      </c>
      <c r="V1276" s="170">
        <v>2528</v>
      </c>
      <c r="W1276" s="117" t="str">
        <f>IFERROR(VLOOKUP(V1276, Fornecedores!A:C, 3, FALSE), "")</f>
        <v xml:space="preserve">REDIESEL            </v>
      </c>
      <c r="X1276" s="105" t="str">
        <f>IFERROR(VLOOKUP(V1276, Fornecedores!A:E, 5, FALSE), "")</f>
        <v>Jaboatão dos Guararapes</v>
      </c>
      <c r="Y1276" s="105" t="str">
        <f>IFERROR(VLOOKUP(V1276, Fornecedores!A:F, 6, FALSE), "")</f>
        <v>PE</v>
      </c>
      <c r="Z1276" s="101" t="str">
        <f>IF(H1276=0, "Pedido entregue!", "Pendente")</f>
        <v>Pedido entregue!</v>
      </c>
      <c r="AA1276" s="119"/>
      <c r="AB1276" s="132" t="str">
        <f>IF(Z1276="Pedido Entregue!", IF(AA1276=1, "Retirado do Almoxarifado", IF(AA1276=2, "Material devolvido", "Aguardando retirada")), IF(Z1276="Pendente", "Entrega pendente", ""))</f>
        <v>Aguardando retirada</v>
      </c>
      <c r="AC1276" s="18">
        <v>1</v>
      </c>
      <c r="AD1276" s="18">
        <f>AC1276/SUMIF($P:$P,P1276,$AC:$AC)</f>
        <v>1</v>
      </c>
      <c r="AE1276" s="18">
        <f>IF(R1276=0,0,AC1276/SUMIF($R:$R,R1276,$AC:$AC))</f>
        <v>0.25</v>
      </c>
      <c r="AF1276" s="18">
        <f>IF(R1276=0,1,0)</f>
        <v>0</v>
      </c>
      <c r="AH1276" t="str">
        <f>TEXT(J1276,"MMMM")</f>
        <v>julho</v>
      </c>
    </row>
    <row r="1277" spans="1:34" ht="12.75" customHeight="1" x14ac:dyDescent="0.25">
      <c r="A1277" s="90" t="str">
        <f>IF(C1277="Oficina Diversos","Oficina Geral",
IF(ISNUMBER(FIND("Estoque - Colhedoras",C1277)),"Colhedoras",IF(ISNUMBER(FIND("Caldeiraria",C1277)),"Caldeiraria",IF(ISNUMBER(FIND("Borracharia",C1277)),"Borracharia",IF(ISNUMBER(FIND("Lubrificação",C1277)),"Lubrificação",
IF(ISNUMBER(FIND("Estoque - Carregadeiras",C1277)),"Carregadeiras",IF(ISNUMBER(FIND("Estoque - Veic. Leves",C1277)),"Veic. Leves",
IF(ISNUMBER(FIND("Estoque - Caminhões",C1277)),"Caminhões",IF(ISNUMBER(FIND("Estoque - Transbordos",C1277)),"Transbordos",
IF(ISNUMBER(FIND("Estoque - Tratores",C1277)),"Tratores",
IF(ISNUMBER(FIND("Estoque - Máquinas pesadas",C1277)),"Máquinas pesadas",
IF(ISNUMBER(FIND("Estoque - Reboques",C1277)),"Reboques",
IF(C1277="Estoque","Estoque",
IF(AND(ISNUMBER(C1277),C1277&gt;1000,C1277&lt;2000),"Caminhões",
IF(AND(ISNUMBER(C1277),C1277&gt;2000,C1277&lt;3000),"Tratores",
IF(AND(ISNUMBER(C1277),C1277&gt;3000,C1277&lt;4000),"Carregadeiras",
IF(AND(ISNUMBER(C1277),C1277&gt;4000,C1277&lt;5000),"Máquinas pesadas",
IF(AND(ISNUMBER(C1277),C1277&gt;5000,C1277&lt;6000),"Colhedoras",
IF(AND(ISNUMBER(C1277),C1277&gt;7000,C1277&lt;8000),"Irrigação",
IF(AND(ISNUMBER(C1277),C1277&gt;8000,C1277&lt;9000),"Reboques",IF(AND(ISNUMBER(C1277),C1277&gt;0,C1277&lt;1000),"Veic. Leves","")))))))))))))))))))))</f>
        <v>Caminhões</v>
      </c>
      <c r="B1277" s="111"/>
      <c r="C1277" s="171">
        <v>1029</v>
      </c>
      <c r="D1277" s="170">
        <v>49587</v>
      </c>
      <c r="E1277" s="173" t="s">
        <v>25951</v>
      </c>
      <c r="F1277" s="101" t="str">
        <f>IF(ISBLANK(K1277), "Apenas Solicitação", "Tem OC")</f>
        <v>Apenas Solicitação</v>
      </c>
      <c r="G1277" s="170">
        <v>2</v>
      </c>
      <c r="H1277" s="102">
        <f>G1277-I1277</f>
        <v>2</v>
      </c>
      <c r="I1277" s="103"/>
      <c r="J1277" s="174">
        <v>45856</v>
      </c>
      <c r="K1277" s="173"/>
      <c r="L1277" s="173"/>
      <c r="M1277" s="104" t="str">
        <f ca="1">IF(OR(N1277="", N1277=0), "", IF(N1277&gt;TODAY(), "No prazo", "Atrasado"))</f>
        <v/>
      </c>
      <c r="N1277" s="104" t="str">
        <f>IFERROR(K1277 + VALUE(LEFT(L1277, FIND(" ", L1277) - 1)), "")</f>
        <v/>
      </c>
      <c r="O1277" s="105" t="str">
        <f>IF(_xlfn.DAYS(K1277,J1277)&lt;0, "Aguardando OC", _xlfn.DAYS(K1277,J1277))</f>
        <v>Aguardando OC</v>
      </c>
      <c r="P1277" s="170">
        <v>412272</v>
      </c>
      <c r="Q1277" s="12"/>
      <c r="R1277" s="170">
        <v>0</v>
      </c>
      <c r="S1277" s="2">
        <v>221</v>
      </c>
      <c r="T1277" s="65" t="s">
        <v>1029</v>
      </c>
      <c r="U1277" s="170">
        <v>64.19</v>
      </c>
      <c r="V1277" s="170"/>
      <c r="W1277" s="117" t="str">
        <f>IFERROR(VLOOKUP(V1277, Fornecedores!A:C, 3, FALSE), "")</f>
        <v/>
      </c>
      <c r="X1277" s="105" t="str">
        <f>IFERROR(VLOOKUP(V1277, Fornecedores!A:E, 5, FALSE), "")</f>
        <v/>
      </c>
      <c r="Y1277" s="105" t="str">
        <f>IFERROR(VLOOKUP(V1277, Fornecedores!A:F, 6, FALSE), "")</f>
        <v/>
      </c>
      <c r="Z1277" s="101" t="str">
        <f>IF(H1277=0, "Pedido entregue!", "Pendente")</f>
        <v>Pendente</v>
      </c>
      <c r="AA1277" s="119"/>
      <c r="AB1277" s="132" t="str">
        <f>IF(Z1277="Pedido Entregue!", IF(AA1277=1, "Retirado do Almoxarifado", IF(AA1277=2, "Material devolvido", "Aguardando retirada")), IF(Z1277="Pendente", "Entrega pendente", ""))</f>
        <v>Entrega pendente</v>
      </c>
      <c r="AC1277" s="18">
        <v>1</v>
      </c>
      <c r="AD1277" s="18">
        <f>AC1277/SUMIF($P:$P,P1277,$AC:$AC)</f>
        <v>1</v>
      </c>
      <c r="AE1277" s="18">
        <f>IF(R1277=0,0,AC1277/SUMIF($R:$R,R1277,$AC:$AC))</f>
        <v>0</v>
      </c>
      <c r="AF1277" s="18">
        <f>IF(R1277=0,1,0)</f>
        <v>1</v>
      </c>
      <c r="AH1277" t="str">
        <f>TEXT(J1277,"MMMM")</f>
        <v>julho</v>
      </c>
    </row>
    <row r="1278" spans="1:34" ht="12.75" hidden="1" customHeight="1" x14ac:dyDescent="0.25">
      <c r="A1278" s="90" t="str">
        <f>IF(C1278="Oficina Diversos","Oficina Geral",
IF(ISNUMBER(FIND("Estoque - Colhedoras",C1278)),"Colhedoras",IF(ISNUMBER(FIND("Caldeiraria",C1278)),"Caldeiraria",IF(ISNUMBER(FIND("Borracharia",C1278)),"Borracharia",IF(ISNUMBER(FIND("Lubrificação",C1278)),"Lubrificação",
IF(ISNUMBER(FIND("Estoque - Carregadeiras",C1278)),"Carregadeiras",IF(ISNUMBER(FIND("Estoque - Veic. Leves",C1278)),"Veic. Leves",
IF(ISNUMBER(FIND("Estoque - Caminhões",C1278)),"Caminhões",IF(ISNUMBER(FIND("Estoque - Transbordos",C1278)),"Transbordos",
IF(ISNUMBER(FIND("Estoque - Tratores",C1278)),"Tratores",
IF(ISNUMBER(FIND("Estoque - Máquinas pesadas",C1278)),"Máquinas pesadas",
IF(ISNUMBER(FIND("Estoque - Reboques",C1278)),"Reboques",
IF(C1278="Estoque","Estoque",
IF(AND(ISNUMBER(C1278),C1278&gt;1000,C1278&lt;2000),"Caminhões",
IF(AND(ISNUMBER(C1278),C1278&gt;2000,C1278&lt;3000),"Tratores",
IF(AND(ISNUMBER(C1278),C1278&gt;3000,C1278&lt;4000),"Carregadeiras",
IF(AND(ISNUMBER(C1278),C1278&gt;4000,C1278&lt;5000),"Máquinas pesadas",
IF(AND(ISNUMBER(C1278),C1278&gt;5000,C1278&lt;6000),"Colhedoras",
IF(AND(ISNUMBER(C1278),C1278&gt;7000,C1278&lt;8000),"Irrigação",
IF(AND(ISNUMBER(C1278),C1278&gt;8000,C1278&lt;9000),"Reboques",IF(AND(ISNUMBER(C1278),C1278&gt;0,C1278&lt;1000),"Veic. Leves","")))))))))))))))))))))</f>
        <v>Caminhões</v>
      </c>
      <c r="B1278" s="8"/>
      <c r="C1278" s="42">
        <v>1049</v>
      </c>
      <c r="D1278" s="42">
        <v>49588</v>
      </c>
      <c r="E1278" s="43" t="s">
        <v>1072</v>
      </c>
      <c r="F1278" s="14" t="str">
        <f>IF(ISBLANK(K1278), "Apenas Solicitação", "Tem OC")</f>
        <v>Tem OC</v>
      </c>
      <c r="G1278" s="42">
        <v>1</v>
      </c>
      <c r="H1278" s="37">
        <f>G1278-I1278</f>
        <v>0</v>
      </c>
      <c r="I1278" s="38">
        <v>1</v>
      </c>
      <c r="J1278" s="44">
        <v>45779</v>
      </c>
      <c r="K1278" s="185">
        <v>45787</v>
      </c>
      <c r="L1278" s="3"/>
      <c r="M1278" s="44"/>
      <c r="N1278" s="44" t="str">
        <f>IFERROR(K1278 + VALUE(LEFT(L1278, FIND(" ", L1278) - 1)), "")</f>
        <v/>
      </c>
      <c r="O1278" s="3">
        <f>IF(_xlfn.DAYS(K1278,J1278)&lt;0, "Aguardando OC", _xlfn.DAYS(K1278,J1278))</f>
        <v>8</v>
      </c>
      <c r="P1278" s="191">
        <v>401174</v>
      </c>
      <c r="Q1278" s="56"/>
      <c r="R1278" s="191">
        <v>167315</v>
      </c>
      <c r="S1278" s="42">
        <v>221</v>
      </c>
      <c r="T1278" s="67" t="s">
        <v>1029</v>
      </c>
      <c r="U1278" s="45">
        <v>159.5</v>
      </c>
      <c r="V1278" s="42">
        <v>2106</v>
      </c>
      <c r="W1278" s="47" t="str">
        <f>IFERROR(VLOOKUP(V1278, Fornecedores!A:C, 3, FALSE), "")</f>
        <v xml:space="preserve">UNIDAS              </v>
      </c>
      <c r="X1278" s="43" t="str">
        <f>IFERROR(VLOOKUP(V1278, Fornecedores!A:E, 5, FALSE), "")</f>
        <v>João Pessoa</v>
      </c>
      <c r="Y1278" s="43" t="str">
        <f>IFERROR(VLOOKUP(V1278, Fornecedores!A:F, 6, FALSE), "")</f>
        <v>PB</v>
      </c>
      <c r="Z1278" s="14" t="str">
        <f>IF(H1278=0, "Pedido entregue!", "Pendente")</f>
        <v>Pedido entregue!</v>
      </c>
      <c r="AA1278" s="59">
        <v>1</v>
      </c>
      <c r="AB1278" s="58" t="str">
        <f>IF(Z1278="Pedido Entregue!", IF(AA1278=1, "Retirado do Almoxarifado", IF(AA1278=2, "Material devolvido", "Aguardando retirada")), IF(Z1278="Pendente", "Entrega pendente", ""))</f>
        <v>Retirado do Almoxarifado</v>
      </c>
      <c r="AC1278" s="18">
        <v>1</v>
      </c>
      <c r="AD1278" s="18">
        <f>AC1278/SUMIF($P:$P,P1278,$AC:$AC)</f>
        <v>1</v>
      </c>
      <c r="AE1278" s="18">
        <f>IF(R1278=0,0,AC1278/SUMIF($R:$R,R1278,$AC:$AC))</f>
        <v>1</v>
      </c>
      <c r="AF1278" s="18">
        <f>IF(R1278=0,1,0)</f>
        <v>0</v>
      </c>
      <c r="AG1278" s="18">
        <f>IF(R1278=0,#REF!-J1278,0)</f>
        <v>0</v>
      </c>
      <c r="AH1278" t="str">
        <f>TEXT(J1278,"MMMM")</f>
        <v>maio</v>
      </c>
    </row>
    <row r="1279" spans="1:34" ht="12.75" hidden="1" customHeight="1" x14ac:dyDescent="0.25">
      <c r="A1279" s="90" t="str">
        <f>IF(C1279="Oficina Diversos","Oficina Geral",
IF(ISNUMBER(FIND("Estoque - Colhedoras",C1279)),"Colhedoras",IF(ISNUMBER(FIND("Caldeiraria",C1279)),"Caldeiraria",IF(ISNUMBER(FIND("Borracharia",C1279)),"Borracharia",IF(ISNUMBER(FIND("Lubrificação",C1279)),"Lubrificação",
IF(ISNUMBER(FIND("Estoque - Carregadeiras",C1279)),"Carregadeiras",IF(ISNUMBER(FIND("Estoque - Veic. Leves",C1279)),"Veic. Leves",
IF(ISNUMBER(FIND("Estoque - Caminhões",C1279)),"Caminhões",IF(ISNUMBER(FIND("Estoque - Transbordos",C1279)),"Transbordos",
IF(ISNUMBER(FIND("Estoque - Tratores",C1279)),"Tratores",
IF(ISNUMBER(FIND("Estoque - Máquinas pesadas",C1279)),"Máquinas pesadas",
IF(ISNUMBER(FIND("Estoque - Reboques",C1279)),"Reboques",
IF(C1279="Estoque","Estoque",
IF(AND(ISNUMBER(C1279),C1279&gt;1000,C1279&lt;2000),"Caminhões",
IF(AND(ISNUMBER(C1279),C1279&gt;2000,C1279&lt;3000),"Tratores",
IF(AND(ISNUMBER(C1279),C1279&gt;3000,C1279&lt;4000),"Carregadeiras",
IF(AND(ISNUMBER(C1279),C1279&gt;4000,C1279&lt;5000),"Máquinas pesadas",
IF(AND(ISNUMBER(C1279),C1279&gt;5000,C1279&lt;6000),"Colhedoras",
IF(AND(ISNUMBER(C1279),C1279&gt;7000,C1279&lt;8000),"Irrigação",
IF(AND(ISNUMBER(C1279),C1279&gt;8000,C1279&lt;9000),"Reboques",IF(AND(ISNUMBER(C1279),C1279&gt;0,C1279&lt;1000),"Veic. Leves","")))))))))))))))))))))</f>
        <v>Caminhões</v>
      </c>
      <c r="B1279" s="39"/>
      <c r="C1279" s="69">
        <v>1045</v>
      </c>
      <c r="D1279" s="69">
        <v>49588</v>
      </c>
      <c r="E1279" s="70" t="s">
        <v>1072</v>
      </c>
      <c r="F1279" s="14" t="str">
        <f>IF(ISBLANK(K1279), "Apenas Solicitação", "Tem OC")</f>
        <v>Tem OC</v>
      </c>
      <c r="G1279" s="69">
        <v>1</v>
      </c>
      <c r="H1279" s="37">
        <f>G1279-I1279</f>
        <v>0</v>
      </c>
      <c r="I1279" s="38">
        <v>1</v>
      </c>
      <c r="J1279" s="71">
        <v>45793</v>
      </c>
      <c r="K1279" s="186">
        <v>45803</v>
      </c>
      <c r="L1279" s="70" t="s">
        <v>20154</v>
      </c>
      <c r="M1279" s="44" t="str">
        <f ca="1">IF(OR(N1279="", N1279=0), "", IF(N1279&gt;TODAY(), "No prazo", "Atrasado"))</f>
        <v>Atrasado</v>
      </c>
      <c r="N1279" s="44">
        <f>IFERROR(K1279 + VALUE(LEFT(L1279, FIND(" ", L1279) - 1)), "")</f>
        <v>45809</v>
      </c>
      <c r="O1279" s="3">
        <f>IF(_xlfn.DAYS(K1279,J1279)&lt;0, "Aguardando OC", _xlfn.DAYS(K1279,J1279))</f>
        <v>10</v>
      </c>
      <c r="P1279" s="195">
        <v>403185</v>
      </c>
      <c r="Q1279" s="12"/>
      <c r="R1279" s="195">
        <v>168127</v>
      </c>
      <c r="S1279" s="69">
        <v>221</v>
      </c>
      <c r="T1279" s="65" t="s">
        <v>1029</v>
      </c>
      <c r="U1279" s="120">
        <v>272.64999999999998</v>
      </c>
      <c r="V1279" s="69">
        <v>2106</v>
      </c>
      <c r="W1279" s="47" t="str">
        <f>IFERROR(VLOOKUP(V1279, Fornecedores!A:C, 3, FALSE), "")</f>
        <v xml:space="preserve">UNIDAS              </v>
      </c>
      <c r="X1279" s="43" t="str">
        <f>IFERROR(VLOOKUP(V1279, Fornecedores!A:E, 5, FALSE), "")</f>
        <v>João Pessoa</v>
      </c>
      <c r="Y1279" s="43" t="str">
        <f>IFERROR(VLOOKUP(V1279, Fornecedores!A:F, 6, FALSE), "")</f>
        <v>PB</v>
      </c>
      <c r="Z1279" s="14" t="str">
        <f>IF(H1279=0, "Pedido entregue!", "Pendente")</f>
        <v>Pedido entregue!</v>
      </c>
      <c r="AA1279" s="49"/>
      <c r="AB1279" s="58" t="str">
        <f>IF(Z1279="Pedido Entregue!", IF(AA1279=1, "Retirado do Almoxarifado", IF(AA1279=2, "Material devolvido", "Aguardando retirada")), IF(Z1279="Pendente", "Entrega pendente", ""))</f>
        <v>Aguardando retirada</v>
      </c>
      <c r="AC1279" s="18">
        <v>1</v>
      </c>
      <c r="AD1279" s="18">
        <f>AC1279/SUMIF($P:$P,P1279,$AC:$AC)</f>
        <v>1</v>
      </c>
      <c r="AE1279" s="18">
        <f>IF(R1279=0,0,AC1279/SUMIF($R:$R,R1279,$AC:$AC))</f>
        <v>0.5</v>
      </c>
      <c r="AF1279" s="18">
        <f>IF(R1279=0,1,0)</f>
        <v>0</v>
      </c>
      <c r="AH1279" t="str">
        <f>TEXT(J1279,"MMMM")</f>
        <v>maio</v>
      </c>
    </row>
    <row r="1280" spans="1:34" ht="12.75" hidden="1" customHeight="1" x14ac:dyDescent="0.25">
      <c r="A1280" s="90" t="str">
        <f>IF(C1280="Oficina Diversos","Oficina Geral",
IF(ISNUMBER(FIND("Estoque - Colhedoras",C1280)),"Colhedoras",IF(ISNUMBER(FIND("Caldeiraria",C1280)),"Caldeiraria",IF(ISNUMBER(FIND("Borracharia",C1280)),"Borracharia",IF(ISNUMBER(FIND("Lubrificação",C1280)),"Lubrificação",
IF(ISNUMBER(FIND("Estoque - Carregadeiras",C1280)),"Carregadeiras",IF(ISNUMBER(FIND("Estoque - Veic. Leves",C1280)),"Veic. Leves",
IF(ISNUMBER(FIND("Estoque - Caminhões",C1280)),"Caminhões",IF(ISNUMBER(FIND("Estoque - Transbordos",C1280)),"Transbordos",
IF(ISNUMBER(FIND("Estoque - Tratores",C1280)),"Tratores",
IF(ISNUMBER(FIND("Estoque - Máquinas pesadas",C1280)),"Máquinas pesadas",
IF(ISNUMBER(FIND("Estoque - Reboques",C1280)),"Reboques",
IF(C1280="Estoque","Estoque",
IF(AND(ISNUMBER(C1280),C1280&gt;1000,C1280&lt;2000),"Caminhões",
IF(AND(ISNUMBER(C1280),C1280&gt;2000,C1280&lt;3000),"Tratores",
IF(AND(ISNUMBER(C1280),C1280&gt;3000,C1280&lt;4000),"Carregadeiras",
IF(AND(ISNUMBER(C1280),C1280&gt;4000,C1280&lt;5000),"Máquinas pesadas",
IF(AND(ISNUMBER(C1280),C1280&gt;5000,C1280&lt;6000),"Colhedoras",
IF(AND(ISNUMBER(C1280),C1280&gt;7000,C1280&lt;8000),"Irrigação",
IF(AND(ISNUMBER(C1280),C1280&gt;8000,C1280&lt;9000),"Reboques",IF(AND(ISNUMBER(C1280),C1280&gt;0,C1280&lt;1000),"Veic. Leves","")))))))))))))))))))))</f>
        <v>Caminhões</v>
      </c>
      <c r="B1280" s="111"/>
      <c r="C1280" s="113">
        <v>1028</v>
      </c>
      <c r="D1280" s="2">
        <v>49588</v>
      </c>
      <c r="E1280" s="3" t="s">
        <v>1072</v>
      </c>
      <c r="F1280" s="101" t="str">
        <f>IF(ISBLANK(K1280), "Apenas Solicitação", "Tem OC")</f>
        <v>Tem OC</v>
      </c>
      <c r="G1280" s="2">
        <v>1</v>
      </c>
      <c r="H1280" s="102">
        <f>G1280-I1280</f>
        <v>0</v>
      </c>
      <c r="I1280" s="103">
        <v>1</v>
      </c>
      <c r="J1280" s="4">
        <v>45827</v>
      </c>
      <c r="K1280" s="180">
        <v>45835</v>
      </c>
      <c r="L1280" s="3" t="s">
        <v>20151</v>
      </c>
      <c r="M1280" s="104" t="str">
        <f ca="1">IF(OR(N1280="", N1280=0), "", IF(N1280&gt;TODAY(), "No prazo", "Atrasado"))</f>
        <v>Atrasado</v>
      </c>
      <c r="N1280" s="104">
        <f>IFERROR(K1280 + VALUE(LEFT(L1280, FIND(" ", L1280) - 1)), "")</f>
        <v>45835</v>
      </c>
      <c r="O1280" s="105">
        <f>IF(_xlfn.DAYS(K1280,J1280)&lt;0, "Aguardando OC", _xlfn.DAYS(K1280,J1280))</f>
        <v>8</v>
      </c>
      <c r="P1280" s="14">
        <v>408482</v>
      </c>
      <c r="Q1280" s="12"/>
      <c r="R1280" s="14">
        <v>169749</v>
      </c>
      <c r="S1280" s="2">
        <v>221</v>
      </c>
      <c r="T1280" s="65" t="s">
        <v>1029</v>
      </c>
      <c r="U1280" s="21">
        <v>272.64999999999998</v>
      </c>
      <c r="V1280" s="2">
        <v>4604</v>
      </c>
      <c r="W1280" s="117" t="str">
        <f>IFERROR(VLOOKUP(V1280, Fornecedores!A:C, 3, FALSE), "")</f>
        <v>CABINE</v>
      </c>
      <c r="X1280" s="105" t="str">
        <f>IFERROR(VLOOKUP(V1280, Fornecedores!A:E, 5, FALSE), "")</f>
        <v>Recife</v>
      </c>
      <c r="Y1280" s="105" t="str">
        <f>IFERROR(VLOOKUP(V1280, Fornecedores!A:F, 6, FALSE), "")</f>
        <v>PE</v>
      </c>
      <c r="Z1280" s="101" t="str">
        <f>IF(H1280=0, "Pedido entregue!", "Pendente")</f>
        <v>Pedido entregue!</v>
      </c>
      <c r="AA1280" s="119"/>
      <c r="AB1280" s="132" t="str">
        <f>IF(Z1280="Pedido Entregue!", IF(AA1280=1, "Retirado do Almoxarifado", IF(AA1280=2, "Material devolvido", "Aguardando retirada")), IF(Z1280="Pendente", "Entrega pendente", ""))</f>
        <v>Aguardando retirada</v>
      </c>
      <c r="AC1280" s="18">
        <v>1</v>
      </c>
      <c r="AD1280" s="18">
        <f>AC1280/SUMIF($P:$P,P1280,$AC:$AC)</f>
        <v>1</v>
      </c>
      <c r="AE1280" s="18">
        <f>IF(R1280=0,0,AC1280/SUMIF($R:$R,R1280,$AC:$AC))</f>
        <v>0.33333333333333331</v>
      </c>
      <c r="AF1280" s="18">
        <f>IF(R1280=0,1,0)</f>
        <v>0</v>
      </c>
      <c r="AH1280" t="str">
        <f>TEXT(J1280,"MMMM")</f>
        <v>junho</v>
      </c>
    </row>
    <row r="1281" spans="1:34" ht="12.75" hidden="1" customHeight="1" x14ac:dyDescent="0.25">
      <c r="A1281" s="90" t="str">
        <f>IF(C1281="Oficina Diversos","Oficina Geral",
IF(ISNUMBER(FIND("Estoque - Colhedoras",C1281)),"Colhedoras",IF(ISNUMBER(FIND("Caldeiraria",C1281)),"Caldeiraria",IF(ISNUMBER(FIND("Borracharia",C1281)),"Borracharia",IF(ISNUMBER(FIND("Lubrificação",C1281)),"Lubrificação",
IF(ISNUMBER(FIND("Estoque - Carregadeiras",C1281)),"Carregadeiras",IF(ISNUMBER(FIND("Estoque - Veic. Leves",C1281)),"Veic. Leves",
IF(ISNUMBER(FIND("Estoque - Caminhões",C1281)),"Caminhões",IF(ISNUMBER(FIND("Estoque - Transbordos",C1281)),"Transbordos",
IF(ISNUMBER(FIND("Estoque - Tratores",C1281)),"Tratores",
IF(ISNUMBER(FIND("Estoque - Máquinas pesadas",C1281)),"Máquinas pesadas",
IF(ISNUMBER(FIND("Estoque - Reboques",C1281)),"Reboques",
IF(C1281="Estoque","Estoque",
IF(AND(ISNUMBER(C1281),C1281&gt;1000,C1281&lt;2000),"Caminhões",
IF(AND(ISNUMBER(C1281),C1281&gt;2000,C1281&lt;3000),"Tratores",
IF(AND(ISNUMBER(C1281),C1281&gt;3000,C1281&lt;4000),"Carregadeiras",
IF(AND(ISNUMBER(C1281),C1281&gt;4000,C1281&lt;5000),"Máquinas pesadas",
IF(AND(ISNUMBER(C1281),C1281&gt;5000,C1281&lt;6000),"Colhedoras",
IF(AND(ISNUMBER(C1281),C1281&gt;7000,C1281&lt;8000),"Irrigação",
IF(AND(ISNUMBER(C1281),C1281&gt;8000,C1281&lt;9000),"Reboques",IF(AND(ISNUMBER(C1281),C1281&gt;0,C1281&lt;1000),"Veic. Leves","")))))))))))))))))))))</f>
        <v>Caminhões</v>
      </c>
      <c r="B1281" s="111"/>
      <c r="C1281" s="113">
        <v>1042</v>
      </c>
      <c r="D1281" s="2">
        <v>49588</v>
      </c>
      <c r="E1281" s="3" t="s">
        <v>1072</v>
      </c>
      <c r="F1281" s="101" t="str">
        <f>IF(ISBLANK(K1281), "Apenas Solicitação", "Tem OC")</f>
        <v>Tem OC</v>
      </c>
      <c r="G1281" s="2">
        <v>1</v>
      </c>
      <c r="H1281" s="102">
        <f>G1281-I1281</f>
        <v>0</v>
      </c>
      <c r="I1281" s="103">
        <v>1</v>
      </c>
      <c r="J1281" s="4">
        <v>45834</v>
      </c>
      <c r="K1281" s="180">
        <v>45842</v>
      </c>
      <c r="L1281" s="3" t="s">
        <v>20151</v>
      </c>
      <c r="M1281" s="104" t="str">
        <f ca="1">IF(OR(N1281="", N1281=0), "", IF(N1281&gt;TODAY(), "No prazo", "Atrasado"))</f>
        <v>Atrasado</v>
      </c>
      <c r="N1281" s="104">
        <f>IFERROR(K1281 + VALUE(LEFT(L1281, FIND(" ", L1281) - 1)), "")</f>
        <v>45842</v>
      </c>
      <c r="O1281" s="105">
        <f>IF(_xlfn.DAYS(K1281,J1281)&lt;0, "Aguardando OC", _xlfn.DAYS(K1281,J1281))</f>
        <v>8</v>
      </c>
      <c r="P1281" s="14">
        <v>409070</v>
      </c>
      <c r="Q1281" s="12"/>
      <c r="R1281" s="14">
        <v>170421</v>
      </c>
      <c r="S1281" s="2">
        <v>221</v>
      </c>
      <c r="T1281" s="65" t="s">
        <v>1029</v>
      </c>
      <c r="U1281" s="21">
        <v>272.64999999999998</v>
      </c>
      <c r="V1281" s="2">
        <v>4604</v>
      </c>
      <c r="W1281" s="117" t="str">
        <f>IFERROR(VLOOKUP(V1281, Fornecedores!A:C, 3, FALSE), "")</f>
        <v>CABINE</v>
      </c>
      <c r="X1281" s="105" t="str">
        <f>IFERROR(VLOOKUP(V1281, Fornecedores!A:E, 5, FALSE), "")</f>
        <v>Recife</v>
      </c>
      <c r="Y1281" s="105" t="str">
        <f>IFERROR(VLOOKUP(V1281, Fornecedores!A:F, 6, FALSE), "")</f>
        <v>PE</v>
      </c>
      <c r="Z1281" s="101" t="str">
        <f>IF(H1281=0, "Pedido entregue!", "Pendente")</f>
        <v>Pedido entregue!</v>
      </c>
      <c r="AA1281" s="119"/>
      <c r="AB1281" s="132" t="str">
        <f>IF(Z1281="Pedido Entregue!", IF(AA1281=1, "Retirado do Almoxarifado", IF(AA1281=2, "Material devolvido", "Aguardando retirada")), IF(Z1281="Pendente", "Entrega pendente", ""))</f>
        <v>Aguardando retirada</v>
      </c>
      <c r="AC1281" s="18">
        <v>1</v>
      </c>
      <c r="AD1281" s="18">
        <f>AC1281/SUMIF($P:$P,P1281,$AC:$AC)</f>
        <v>1</v>
      </c>
      <c r="AE1281" s="18">
        <f>IF(R1281=0,0,AC1281/SUMIF($R:$R,R1281,$AC:$AC))</f>
        <v>0.25</v>
      </c>
      <c r="AF1281" s="18">
        <f>IF(R1281=0,1,0)</f>
        <v>0</v>
      </c>
      <c r="AH1281" t="str">
        <f>TEXT(J1281,"MMMM")</f>
        <v>junho</v>
      </c>
    </row>
    <row r="1282" spans="1:34" ht="12.75" hidden="1" customHeight="1" x14ac:dyDescent="0.25">
      <c r="A1282" s="90" t="str">
        <f>IF(C1282="Oficina Diversos","Oficina Geral",
IF(ISNUMBER(FIND("Estoque - Colhedoras",C1282)),"Colhedoras",IF(ISNUMBER(FIND("Caldeiraria",C1282)),"Caldeiraria",IF(ISNUMBER(FIND("Borracharia",C1282)),"Borracharia",IF(ISNUMBER(FIND("Lubrificação",C1282)),"Lubrificação",
IF(ISNUMBER(FIND("Estoque - Carregadeiras",C1282)),"Carregadeiras",IF(ISNUMBER(FIND("Estoque - Veic. Leves",C1282)),"Veic. Leves",
IF(ISNUMBER(FIND("Estoque - Caminhões",C1282)),"Caminhões",IF(ISNUMBER(FIND("Estoque - Transbordos",C1282)),"Transbordos",
IF(ISNUMBER(FIND("Estoque - Tratores",C1282)),"Tratores",
IF(ISNUMBER(FIND("Estoque - Máquinas pesadas",C1282)),"Máquinas pesadas",
IF(ISNUMBER(FIND("Estoque - Reboques",C1282)),"Reboques",
IF(C1282="Estoque","Estoque",
IF(AND(ISNUMBER(C1282),C1282&gt;1000,C1282&lt;2000),"Caminhões",
IF(AND(ISNUMBER(C1282),C1282&gt;2000,C1282&lt;3000),"Tratores",
IF(AND(ISNUMBER(C1282),C1282&gt;3000,C1282&lt;4000),"Carregadeiras",
IF(AND(ISNUMBER(C1282),C1282&gt;4000,C1282&lt;5000),"Máquinas pesadas",
IF(AND(ISNUMBER(C1282),C1282&gt;5000,C1282&lt;6000),"Colhedoras",
IF(AND(ISNUMBER(C1282),C1282&gt;7000,C1282&lt;8000),"Irrigação",
IF(AND(ISNUMBER(C1282),C1282&gt;8000,C1282&lt;9000),"Reboques",IF(AND(ISNUMBER(C1282),C1282&gt;0,C1282&lt;1000),"Veic. Leves","")))))))))))))))))))))</f>
        <v>Caminhões</v>
      </c>
      <c r="B1282" s="111"/>
      <c r="C1282" s="171">
        <v>1035</v>
      </c>
      <c r="D1282" s="170">
        <v>49588</v>
      </c>
      <c r="E1282" s="173" t="s">
        <v>1072</v>
      </c>
      <c r="F1282" s="101" t="str">
        <f>IF(ISBLANK(K1282), "Apenas Solicitação", "Tem OC")</f>
        <v>Tem OC</v>
      </c>
      <c r="G1282" s="170">
        <v>1</v>
      </c>
      <c r="H1282" s="102">
        <f>G1282-I1282</f>
        <v>0</v>
      </c>
      <c r="I1282" s="103">
        <v>1</v>
      </c>
      <c r="J1282" s="174">
        <v>45845</v>
      </c>
      <c r="K1282" s="174">
        <v>45850</v>
      </c>
      <c r="L1282" s="173" t="s">
        <v>20151</v>
      </c>
      <c r="M1282" s="104" t="str">
        <f ca="1">IF(OR(N1282="", N1282=0), "", IF(N1282&gt;TODAY(), "No prazo", "Atrasado"))</f>
        <v>Atrasado</v>
      </c>
      <c r="N1282" s="104">
        <f>IFERROR(K1282 + VALUE(LEFT(L1282, FIND(" ", L1282) - 1)), "")</f>
        <v>45850</v>
      </c>
      <c r="O1282" s="105">
        <f>IF(_xlfn.DAYS(K1282,J1282)&lt;0, "Aguardando OC", _xlfn.DAYS(K1282,J1282))</f>
        <v>5</v>
      </c>
      <c r="P1282" s="201">
        <v>410518</v>
      </c>
      <c r="Q1282" s="12"/>
      <c r="R1282" s="212">
        <v>170831</v>
      </c>
      <c r="S1282" s="2">
        <v>221</v>
      </c>
      <c r="T1282" s="65" t="s">
        <v>1029</v>
      </c>
      <c r="U1282" s="170">
        <v>179.52</v>
      </c>
      <c r="V1282" s="170">
        <v>4604</v>
      </c>
      <c r="W1282" s="117" t="str">
        <f>IFERROR(VLOOKUP(V1282, Fornecedores!A:C, 3, FALSE), "")</f>
        <v>CABINE</v>
      </c>
      <c r="X1282" s="105" t="str">
        <f>IFERROR(VLOOKUP(V1282, Fornecedores!A:E, 5, FALSE), "")</f>
        <v>Recife</v>
      </c>
      <c r="Y1282" s="105" t="str">
        <f>IFERROR(VLOOKUP(V1282, Fornecedores!A:F, 6, FALSE), "")</f>
        <v>PE</v>
      </c>
      <c r="Z1282" s="101" t="str">
        <f>IF(H1282=0, "Pedido entregue!", "Pendente")</f>
        <v>Pedido entregue!</v>
      </c>
      <c r="AA1282" s="119"/>
      <c r="AB1282" s="132" t="str">
        <f>IF(Z1282="Pedido Entregue!", IF(AA1282=1, "Retirado do Almoxarifado", IF(AA1282=2, "Material devolvido", "Aguardando retirada")), IF(Z1282="Pendente", "Entrega pendente", ""))</f>
        <v>Aguardando retirada</v>
      </c>
      <c r="AC1282" s="18">
        <v>1</v>
      </c>
      <c r="AD1282" s="18">
        <f>AC1282/SUMIF($P:$P,P1282,$AC:$AC)</f>
        <v>1</v>
      </c>
      <c r="AE1282" s="18">
        <f>IF(R1282=0,0,AC1282/SUMIF($R:$R,R1282,$AC:$AC))</f>
        <v>0.2</v>
      </c>
      <c r="AF1282" s="18">
        <f>IF(R1282=0,1,0)</f>
        <v>0</v>
      </c>
      <c r="AH1282" t="str">
        <f>TEXT(J1282,"MMMM")</f>
        <v>julho</v>
      </c>
    </row>
    <row r="1283" spans="1:34" ht="12.75" customHeight="1" x14ac:dyDescent="0.25">
      <c r="A1283" s="90" t="str">
        <f>IF(C1283="Oficina Diversos","Oficina Geral",
IF(ISNUMBER(FIND("Estoque - Colhedoras",C1283)),"Colhedoras",IF(ISNUMBER(FIND("Caldeiraria",C1283)),"Caldeiraria",IF(ISNUMBER(FIND("Borracharia",C1283)),"Borracharia",IF(ISNUMBER(FIND("Lubrificação",C1283)),"Lubrificação",
IF(ISNUMBER(FIND("Estoque - Carregadeiras",C1283)),"Carregadeiras",IF(ISNUMBER(FIND("Estoque - Veic. Leves",C1283)),"Veic. Leves",
IF(ISNUMBER(FIND("Estoque - Caminhões",C1283)),"Caminhões",IF(ISNUMBER(FIND("Estoque - Transbordos",C1283)),"Transbordos",
IF(ISNUMBER(FIND("Estoque - Tratores",C1283)),"Tratores",
IF(ISNUMBER(FIND("Estoque - Máquinas pesadas",C1283)),"Máquinas pesadas",
IF(ISNUMBER(FIND("Estoque - Reboques",C1283)),"Reboques",
IF(C1283="Estoque","Estoque",
IF(AND(ISNUMBER(C1283),C1283&gt;1000,C1283&lt;2000),"Caminhões",
IF(AND(ISNUMBER(C1283),C1283&gt;2000,C1283&lt;3000),"Tratores",
IF(AND(ISNUMBER(C1283),C1283&gt;3000,C1283&lt;4000),"Carregadeiras",
IF(AND(ISNUMBER(C1283),C1283&gt;4000,C1283&lt;5000),"Máquinas pesadas",
IF(AND(ISNUMBER(C1283),C1283&gt;5000,C1283&lt;6000),"Colhedoras",
IF(AND(ISNUMBER(C1283),C1283&gt;7000,C1283&lt;8000),"Irrigação",
IF(AND(ISNUMBER(C1283),C1283&gt;8000,C1283&lt;9000),"Reboques",IF(AND(ISNUMBER(C1283),C1283&gt;0,C1283&lt;1000),"Veic. Leves","")))))))))))))))))))))</f>
        <v>Caminhões</v>
      </c>
      <c r="B1283" s="215"/>
      <c r="C1283" s="222">
        <v>1025</v>
      </c>
      <c r="D1283" s="170">
        <v>49588</v>
      </c>
      <c r="E1283" s="173" t="s">
        <v>1072</v>
      </c>
      <c r="F1283" s="101" t="str">
        <f>IF(ISBLANK(K1283), "Apenas Solicitação", "Tem OC")</f>
        <v>Apenas Solicitação</v>
      </c>
      <c r="G1283" s="170">
        <v>1</v>
      </c>
      <c r="H1283" s="102">
        <f>G1283-I1283</f>
        <v>1</v>
      </c>
      <c r="I1283" s="103"/>
      <c r="J1283" s="174">
        <v>45849</v>
      </c>
      <c r="K1283" s="173"/>
      <c r="L1283" s="173"/>
      <c r="M1283" s="104" t="str">
        <f ca="1">IF(OR(N1283="", N1283=0), "", IF(N1283&gt;TODAY(), "No prazo", "Atrasado"))</f>
        <v/>
      </c>
      <c r="N1283" s="104" t="str">
        <f>IFERROR(K1283 + VALUE(LEFT(L1283, FIND(" ", L1283) - 1)), "")</f>
        <v/>
      </c>
      <c r="O1283" s="105" t="str">
        <f>IF(_xlfn.DAYS(K1283,J1283)&lt;0, "Aguardando OC", _xlfn.DAYS(K1283,J1283))</f>
        <v>Aguardando OC</v>
      </c>
      <c r="P1283" s="170">
        <v>411252</v>
      </c>
      <c r="Q1283" s="12"/>
      <c r="R1283" s="170">
        <v>0</v>
      </c>
      <c r="S1283" s="2">
        <v>221</v>
      </c>
      <c r="T1283" s="65" t="s">
        <v>1029</v>
      </c>
      <c r="U1283" s="170">
        <v>178.6</v>
      </c>
      <c r="V1283" s="170"/>
      <c r="W1283" s="117" t="str">
        <f>IFERROR(VLOOKUP(V1283, Fornecedores!A:C, 3, FALSE), "")</f>
        <v/>
      </c>
      <c r="X1283" s="105" t="str">
        <f>IFERROR(VLOOKUP(V1283, Fornecedores!A:E, 5, FALSE), "")</f>
        <v/>
      </c>
      <c r="Y1283" s="105" t="str">
        <f>IFERROR(VLOOKUP(V1283, Fornecedores!A:F, 6, FALSE), "")</f>
        <v/>
      </c>
      <c r="Z1283" s="101" t="str">
        <f>IF(H1283=0, "Pedido entregue!", "Pendente")</f>
        <v>Pendente</v>
      </c>
      <c r="AA1283" s="119"/>
      <c r="AB1283" s="132" t="str">
        <f>IF(Z1283="Pedido Entregue!", IF(AA1283=1, "Retirado do Almoxarifado", IF(AA1283=2, "Material devolvido", "Aguardando retirada")), IF(Z1283="Pendente", "Entrega pendente", ""))</f>
        <v>Entrega pendente</v>
      </c>
      <c r="AC1283" s="18">
        <v>1</v>
      </c>
      <c r="AD1283" s="18">
        <f>AC1283/SUMIF($P:$P,P1283,$AC:$AC)</f>
        <v>1</v>
      </c>
      <c r="AE1283" s="18">
        <f>IF(R1283=0,0,AC1283/SUMIF($R:$R,R1283,$AC:$AC))</f>
        <v>0</v>
      </c>
      <c r="AF1283" s="18">
        <f>IF(R1283=0,1,0)</f>
        <v>1</v>
      </c>
      <c r="AH1283" t="str">
        <f>TEXT(J1283,"MMMM")</f>
        <v>julho</v>
      </c>
    </row>
    <row r="1284" spans="1:34" ht="12.75" hidden="1" customHeight="1" x14ac:dyDescent="0.25">
      <c r="A1284" s="90" t="str">
        <f>IF(C1284="Oficina Diversos","Oficina Geral",
IF(ISNUMBER(FIND("Estoque - Colhedoras",C1284)),"Colhedoras",IF(ISNUMBER(FIND("Caldeiraria",C1284)),"Caldeiraria",IF(ISNUMBER(FIND("Borracharia",C1284)),"Borracharia",IF(ISNUMBER(FIND("Lubrificação",C1284)),"Lubrificação",
IF(ISNUMBER(FIND("Estoque - Carregadeiras",C1284)),"Carregadeiras",IF(ISNUMBER(FIND("Estoque - Veic. Leves",C1284)),"Veic. Leves",
IF(ISNUMBER(FIND("Estoque - Caminhões",C1284)),"Caminhões",IF(ISNUMBER(FIND("Estoque - Transbordos",C1284)),"Transbordos",
IF(ISNUMBER(FIND("Estoque - Tratores",C1284)),"Tratores",
IF(ISNUMBER(FIND("Estoque - Máquinas pesadas",C1284)),"Máquinas pesadas",
IF(ISNUMBER(FIND("Estoque - Reboques",C1284)),"Reboques",
IF(C1284="Estoque","Estoque",
IF(AND(ISNUMBER(C1284),C1284&gt;1000,C1284&lt;2000),"Caminhões",
IF(AND(ISNUMBER(C1284),C1284&gt;2000,C1284&lt;3000),"Tratores",
IF(AND(ISNUMBER(C1284),C1284&gt;3000,C1284&lt;4000),"Carregadeiras",
IF(AND(ISNUMBER(C1284),C1284&gt;4000,C1284&lt;5000),"Máquinas pesadas",
IF(AND(ISNUMBER(C1284),C1284&gt;5000,C1284&lt;6000),"Colhedoras",
IF(AND(ISNUMBER(C1284),C1284&gt;7000,C1284&lt;8000),"Irrigação",
IF(AND(ISNUMBER(C1284),C1284&gt;8000,C1284&lt;9000),"Reboques",IF(AND(ISNUMBER(C1284),C1284&gt;0,C1284&lt;1000),"Veic. Leves","")))))))))))))))))))))</f>
        <v>Caminhões</v>
      </c>
      <c r="B1284" s="111"/>
      <c r="C1284" s="113">
        <v>1021</v>
      </c>
      <c r="D1284" s="2">
        <v>49605</v>
      </c>
      <c r="E1284" s="3" t="s">
        <v>19967</v>
      </c>
      <c r="F1284" s="101" t="str">
        <f>IF(ISBLANK(K1284), "Apenas Solicitação", "Tem OC")</f>
        <v>Tem OC</v>
      </c>
      <c r="G1284" s="2">
        <v>1</v>
      </c>
      <c r="H1284" s="102">
        <f>G1284-I1284</f>
        <v>0</v>
      </c>
      <c r="I1284" s="103">
        <v>1</v>
      </c>
      <c r="J1284" s="4">
        <v>45798</v>
      </c>
      <c r="K1284" s="180">
        <v>45804</v>
      </c>
      <c r="L1284" s="3" t="s">
        <v>20151</v>
      </c>
      <c r="M1284" s="104" t="str">
        <f ca="1">IF(OR(N1284="", N1284=0), "", IF(N1284&gt;TODAY(), "No prazo", "Atrasado"))</f>
        <v>Atrasado</v>
      </c>
      <c r="N1284" s="104">
        <f>IFERROR(K1284 + VALUE(LEFT(L1284, FIND(" ", L1284) - 1)), "")</f>
        <v>45804</v>
      </c>
      <c r="O1284" s="105">
        <f>IF(_xlfn.DAYS(K1284,J1284)&lt;0, "Aguardando OC", _xlfn.DAYS(K1284,J1284))</f>
        <v>6</v>
      </c>
      <c r="P1284" s="14">
        <v>403854</v>
      </c>
      <c r="Q1284" s="12"/>
      <c r="R1284" s="14">
        <v>168245</v>
      </c>
      <c r="S1284" s="2">
        <v>221</v>
      </c>
      <c r="T1284" s="65" t="s">
        <v>1029</v>
      </c>
      <c r="U1284" s="21">
        <v>36</v>
      </c>
      <c r="V1284" s="2">
        <v>1623</v>
      </c>
      <c r="W1284" s="117" t="str">
        <f>IFERROR(VLOOKUP(V1284, Fornecedores!A:C, 3, FALSE), "")</f>
        <v xml:space="preserve">ORLANDO PECAS       </v>
      </c>
      <c r="X1284" s="105" t="str">
        <f>IFERROR(VLOOKUP(V1284, Fornecedores!A:E, 5, FALSE), "")</f>
        <v>Recife</v>
      </c>
      <c r="Y1284" s="105" t="str">
        <f>IFERROR(VLOOKUP(V1284, Fornecedores!A:F, 6, FALSE), "")</f>
        <v>PE</v>
      </c>
      <c r="Z1284" s="101" t="str">
        <f>IF(H1284=0, "Pedido entregue!", "Pendente")</f>
        <v>Pedido entregue!</v>
      </c>
      <c r="AA1284" s="119"/>
      <c r="AB1284" s="132" t="str">
        <f>IF(Z1284="Pedido Entregue!", IF(AA1284=1, "Retirado do Almoxarifado", IF(AA1284=2, "Material devolvido", "Aguardando retirada")), IF(Z1284="Pendente", "Entrega pendente", ""))</f>
        <v>Aguardando retirada</v>
      </c>
      <c r="AC1284" s="18">
        <v>1</v>
      </c>
      <c r="AD1284" s="18">
        <f>AC1284/SUMIF($P:$P,P1284,$AC:$AC)</f>
        <v>1</v>
      </c>
      <c r="AE1284" s="18">
        <f>IF(R1284=0,0,AC1284/SUMIF($R:$R,R1284,$AC:$AC))</f>
        <v>0.16666666666666666</v>
      </c>
      <c r="AF1284" s="18">
        <f>IF(R1284=0,1,0)</f>
        <v>0</v>
      </c>
      <c r="AH1284" t="str">
        <f>TEXT(J1284,"MMMM")</f>
        <v>maio</v>
      </c>
    </row>
    <row r="1285" spans="1:34" ht="12.75" customHeight="1" x14ac:dyDescent="0.25">
      <c r="A1285" s="90" t="str">
        <f>IF(C1285="Oficina Diversos","Oficina Geral",
IF(ISNUMBER(FIND("Estoque - Colhedoras",C1285)),"Colhedoras",IF(ISNUMBER(FIND("Caldeiraria",C1285)),"Caldeiraria",IF(ISNUMBER(FIND("Borracharia",C1285)),"Borracharia",IF(ISNUMBER(FIND("Lubrificação",C1285)),"Lubrificação",
IF(ISNUMBER(FIND("Estoque - Carregadeiras",C1285)),"Carregadeiras",IF(ISNUMBER(FIND("Estoque - Veic. Leves",C1285)),"Veic. Leves",
IF(ISNUMBER(FIND("Estoque - Caminhões",C1285)),"Caminhões",IF(ISNUMBER(FIND("Estoque - Transbordos",C1285)),"Transbordos",
IF(ISNUMBER(FIND("Estoque - Tratores",C1285)),"Tratores",
IF(ISNUMBER(FIND("Estoque - Máquinas pesadas",C1285)),"Máquinas pesadas",
IF(ISNUMBER(FIND("Estoque - Reboques",C1285)),"Reboques",
IF(C1285="Estoque","Estoque",
IF(AND(ISNUMBER(C1285),C1285&gt;1000,C1285&lt;2000),"Caminhões",
IF(AND(ISNUMBER(C1285),C1285&gt;2000,C1285&lt;3000),"Tratores",
IF(AND(ISNUMBER(C1285),C1285&gt;3000,C1285&lt;4000),"Carregadeiras",
IF(AND(ISNUMBER(C1285),C1285&gt;4000,C1285&lt;5000),"Máquinas pesadas",
IF(AND(ISNUMBER(C1285),C1285&gt;5000,C1285&lt;6000),"Colhedoras",
IF(AND(ISNUMBER(C1285),C1285&gt;7000,C1285&lt;8000),"Irrigação",
IF(AND(ISNUMBER(C1285),C1285&gt;8000,C1285&lt;9000),"Reboques",IF(AND(ISNUMBER(C1285),C1285&gt;0,C1285&lt;1000),"Veic. Leves","")))))))))))))))))))))</f>
        <v>Tratores</v>
      </c>
      <c r="B1285" s="111"/>
      <c r="C1285" s="171">
        <v>2049</v>
      </c>
      <c r="D1285" s="170">
        <v>49774</v>
      </c>
      <c r="E1285" s="173" t="s">
        <v>20760</v>
      </c>
      <c r="F1285" s="101" t="str">
        <f>IF(ISBLANK(K1285), "Apenas Solicitação", "Tem OC")</f>
        <v>Tem OC</v>
      </c>
      <c r="G1285" s="170">
        <v>2</v>
      </c>
      <c r="H1285" s="102">
        <f>G1285-I1285</f>
        <v>2</v>
      </c>
      <c r="I1285" s="103"/>
      <c r="J1285" s="174">
        <v>45825</v>
      </c>
      <c r="K1285" s="181">
        <v>45835</v>
      </c>
      <c r="L1285" s="173" t="s">
        <v>20158</v>
      </c>
      <c r="M1285" s="104" t="str">
        <f ca="1">IF(OR(N1285="", N1285=0), "", IF(N1285&gt;TODAY(), "No prazo", "Atrasado"))</f>
        <v>Atrasado</v>
      </c>
      <c r="N1285" s="104">
        <f>IFERROR(K1285 + VALUE(LEFT(L1285, FIND(" ", L1285) - 1)), "")</f>
        <v>45847</v>
      </c>
      <c r="O1285" s="105">
        <f>IF(_xlfn.DAYS(K1285,J1285)&lt;0, "Aguardando OC", _xlfn.DAYS(K1285,J1285))</f>
        <v>10</v>
      </c>
      <c r="P1285" s="201">
        <v>408137</v>
      </c>
      <c r="Q1285" s="12"/>
      <c r="R1285" s="201">
        <v>169737</v>
      </c>
      <c r="S1285" s="2">
        <v>221</v>
      </c>
      <c r="T1285" s="65" t="s">
        <v>1029</v>
      </c>
      <c r="U1285" s="170">
        <v>137.51</v>
      </c>
      <c r="V1285" s="170">
        <v>11614</v>
      </c>
      <c r="W1285" s="117" t="str">
        <f>IFERROR(VLOOKUP(V1285, Fornecedores!A:C, 3, FALSE), "")</f>
        <v>DF MAQUINAS</v>
      </c>
      <c r="X1285" s="105" t="str">
        <f>IFERROR(VLOOKUP(V1285, Fornecedores!A:E, 5, FALSE), "")</f>
        <v>Bayeux</v>
      </c>
      <c r="Y1285" s="105" t="str">
        <f>IFERROR(VLOOKUP(V1285, Fornecedores!A:F, 6, FALSE), "")</f>
        <v>PB</v>
      </c>
      <c r="Z1285" s="101" t="str">
        <f>IF(H1285=0, "Pedido entregue!", "Pendente")</f>
        <v>Pendente</v>
      </c>
      <c r="AA1285" s="119"/>
      <c r="AB1285" s="132" t="str">
        <f>IF(Z1285="Pedido Entregue!", IF(AA1285=1, "Retirado do Almoxarifado", IF(AA1285=2, "Material devolvido", "Aguardando retirada")), IF(Z1285="Pendente", "Entrega pendente", ""))</f>
        <v>Entrega pendente</v>
      </c>
      <c r="AC1285" s="18">
        <v>1</v>
      </c>
      <c r="AD1285" s="18">
        <f>AC1285/SUMIF($P:$P,P1285,$AC:$AC)</f>
        <v>1</v>
      </c>
      <c r="AE1285" s="18">
        <f>IF(R1285=0,0,AC1285/SUMIF($R:$R,R1285,$AC:$AC))</f>
        <v>0.25</v>
      </c>
      <c r="AF1285" s="18">
        <f>IF(R1285=0,1,0)</f>
        <v>0</v>
      </c>
      <c r="AH1285" t="str">
        <f>TEXT(J1285,"MMMM")</f>
        <v>junho</v>
      </c>
    </row>
    <row r="1286" spans="1:34" ht="0.75" hidden="1" customHeight="1" x14ac:dyDescent="0.25">
      <c r="A1286" s="90" t="str">
        <f>IF(C1286="Oficina Diversos","Oficina Geral",
IF(ISNUMBER(FIND("Estoque - Colhedoras",C1286)),"Colhedoras",IF(ISNUMBER(FIND("Caldeiraria",C1286)),"Caldeiraria",IF(ISNUMBER(FIND("Borracharia",C1286)),"Borracharia",IF(ISNUMBER(FIND("Lubrificação",C1286)),"Lubrificação",
IF(ISNUMBER(FIND("Estoque - Carregadeiras",C1286)),"Carregadeiras",IF(ISNUMBER(FIND("Estoque - Veic. Leves",C1286)),"Veic. Leves",
IF(ISNUMBER(FIND("Estoque - Caminhões",C1286)),"Caminhões",IF(ISNUMBER(FIND("Estoque - Transbordos",C1286)),"Transbordos",
IF(ISNUMBER(FIND("Estoque - Tratores",C1286)),"Tratores",
IF(ISNUMBER(FIND("Estoque - Máquinas pesadas",C1286)),"Máquinas pesadas",
IF(ISNUMBER(FIND("Estoque - Reboques",C1286)),"Reboques",
IF(C1286="Estoque","Estoque",
IF(AND(ISNUMBER(C1286),C1286&gt;1000,C1286&lt;2000),"Caminhões",
IF(AND(ISNUMBER(C1286),C1286&gt;2000,C1286&lt;3000),"Tratores",
IF(AND(ISNUMBER(C1286),C1286&gt;3000,C1286&lt;4000),"Carregadeiras",
IF(AND(ISNUMBER(C1286),C1286&gt;4000,C1286&lt;5000),"Máquinas pesadas",
IF(AND(ISNUMBER(C1286),C1286&gt;5000,C1286&lt;6000),"Colhedoras",
IF(AND(ISNUMBER(C1286),C1286&gt;7000,C1286&lt;8000),"Irrigação",
IF(AND(ISNUMBER(C1286),C1286&gt;8000,C1286&lt;9000),"Reboques",IF(AND(ISNUMBER(C1286),C1286&gt;0,C1286&lt;1000),"Veic. Leves","")))))))))))))))))))))</f>
        <v>Tratores</v>
      </c>
      <c r="B1286" s="210"/>
      <c r="C1286" s="113">
        <v>2036</v>
      </c>
      <c r="D1286" s="113">
        <v>49775</v>
      </c>
      <c r="E1286" s="105" t="s">
        <v>20458</v>
      </c>
      <c r="F1286" s="101" t="str">
        <f>IF(ISBLANK(K1286), "Apenas Solicitação", "Tem OC")</f>
        <v>Tem OC</v>
      </c>
      <c r="G1286" s="2">
        <v>1</v>
      </c>
      <c r="H1286" s="102">
        <f>G1286-I1286</f>
        <v>0</v>
      </c>
      <c r="I1286" s="103">
        <v>1</v>
      </c>
      <c r="J1286" s="4">
        <v>45824</v>
      </c>
      <c r="K1286" s="180">
        <v>45835</v>
      </c>
      <c r="L1286" s="3" t="s">
        <v>20152</v>
      </c>
      <c r="M1286" s="104" t="str">
        <f ca="1">IF(OR(N1286="", N1286=0), "", IF(N1286&gt;TODAY(), "No prazo", "Atrasado"))</f>
        <v>Atrasado</v>
      </c>
      <c r="N1286" s="104">
        <f>IFERROR(K1286 + VALUE(LEFT(L1286, FIND(" ", L1286) - 1)), "")</f>
        <v>45836</v>
      </c>
      <c r="O1286" s="105">
        <f>IF(_xlfn.DAYS(K1286,J1286)&lt;0, "Aguardando OC", _xlfn.DAYS(K1286,J1286))</f>
        <v>11</v>
      </c>
      <c r="P1286" s="14">
        <v>407719</v>
      </c>
      <c r="Q1286" s="12"/>
      <c r="R1286" s="14">
        <v>169721</v>
      </c>
      <c r="S1286" s="2">
        <v>221</v>
      </c>
      <c r="T1286" s="65" t="s">
        <v>1029</v>
      </c>
      <c r="U1286" s="21">
        <v>2.71</v>
      </c>
      <c r="V1286" s="2">
        <v>15127</v>
      </c>
      <c r="W1286" s="117" t="str">
        <f>IFERROR(VLOOKUP(V1286, Fornecedores!A:C, 3, FALSE), "")</f>
        <v>EQUAGRIL LTDA</v>
      </c>
      <c r="X1286" s="105" t="str">
        <f>IFERROR(VLOOKUP(V1286, Fornecedores!A:E, 5, FALSE), "")</f>
        <v>São Paulo</v>
      </c>
      <c r="Y1286" s="105" t="str">
        <f>IFERROR(VLOOKUP(V1286, Fornecedores!A:F, 6, FALSE), "")</f>
        <v>SP</v>
      </c>
      <c r="Z1286" s="101" t="str">
        <f>IF(H1286=0, "Pedido entregue!", "Pendente")</f>
        <v>Pedido entregue!</v>
      </c>
      <c r="AA1286" s="119"/>
      <c r="AB1286" s="132" t="str">
        <f>IF(Z1286="Pedido Entregue!", IF(AA1286=1, "Retirado do Almoxarifado", IF(AA1286=2, "Material devolvido", "Aguardando retirada")), IF(Z1286="Pendente", "Entrega pendente", ""))</f>
        <v>Aguardando retirada</v>
      </c>
      <c r="AC1286" s="18"/>
      <c r="AD1286" s="18" t="e">
        <f>AC1286/SUMIF($P:$P,P1286,$AC:$AC)</f>
        <v>#DIV/0!</v>
      </c>
      <c r="AE1286" s="18">
        <f>IF(R1286=0,0,AC1286/SUMIF($R:$R,R1286,$AC:$AC))</f>
        <v>0</v>
      </c>
      <c r="AF1286" s="18">
        <f>IF(R1286=0,1,0)</f>
        <v>0</v>
      </c>
      <c r="AH1286" t="str">
        <f>TEXT(J1286,"MMMM")</f>
        <v>junho</v>
      </c>
    </row>
    <row r="1287" spans="1:34" ht="12.75" hidden="1" customHeight="1" x14ac:dyDescent="0.25">
      <c r="A1287" s="90" t="str">
        <f>IF(C1287="Oficina Diversos","Oficina Geral",
IF(ISNUMBER(FIND("Estoque - Colhedoras",C1287)),"Colhedoras",IF(ISNUMBER(FIND("Caldeiraria",C1287)),"Caldeiraria",IF(ISNUMBER(FIND("Borracharia",C1287)),"Borracharia",IF(ISNUMBER(FIND("Lubrificação",C1287)),"Lubrificação",
IF(ISNUMBER(FIND("Estoque - Carregadeiras",C1287)),"Carregadeiras",IF(ISNUMBER(FIND("Estoque - Veic. Leves",C1287)),"Veic. Leves",
IF(ISNUMBER(FIND("Estoque - Caminhões",C1287)),"Caminhões",IF(ISNUMBER(FIND("Estoque - Transbordos",C1287)),"Transbordos",
IF(ISNUMBER(FIND("Estoque - Tratores",C1287)),"Tratores",
IF(ISNUMBER(FIND("Estoque - Máquinas pesadas",C1287)),"Máquinas pesadas",
IF(ISNUMBER(FIND("Estoque - Reboques",C1287)),"Reboques",
IF(C1287="Estoque","Estoque",
IF(AND(ISNUMBER(C1287),C1287&gt;1000,C1287&lt;2000),"Caminhões",
IF(AND(ISNUMBER(C1287),C1287&gt;2000,C1287&lt;3000),"Tratores",
IF(AND(ISNUMBER(C1287),C1287&gt;3000,C1287&lt;4000),"Carregadeiras",
IF(AND(ISNUMBER(C1287),C1287&gt;4000,C1287&lt;5000),"Máquinas pesadas",
IF(AND(ISNUMBER(C1287),C1287&gt;5000,C1287&lt;6000),"Colhedoras",
IF(AND(ISNUMBER(C1287),C1287&gt;7000,C1287&lt;8000),"Irrigação",
IF(AND(ISNUMBER(C1287),C1287&gt;8000,C1287&lt;9000),"Reboques",IF(AND(ISNUMBER(C1287),C1287&gt;0,C1287&lt;1000),"Veic. Leves","")))))))))))))))))))))</f>
        <v>Caminhões</v>
      </c>
      <c r="B1287" s="215"/>
      <c r="C1287" s="223">
        <v>1097</v>
      </c>
      <c r="D1287" s="2">
        <v>49962</v>
      </c>
      <c r="E1287" s="3" t="s">
        <v>20864</v>
      </c>
      <c r="F1287" s="101" t="str">
        <f>IF(ISBLANK(K1287), "Apenas Solicitação", "Tem OC")</f>
        <v>Tem OC</v>
      </c>
      <c r="G1287" s="2">
        <v>2</v>
      </c>
      <c r="H1287" s="102">
        <f>G1287-I1287</f>
        <v>0</v>
      </c>
      <c r="I1287" s="103">
        <v>2</v>
      </c>
      <c r="J1287" s="4">
        <v>45834</v>
      </c>
      <c r="K1287" s="180">
        <v>45842</v>
      </c>
      <c r="L1287" s="3" t="s">
        <v>20152</v>
      </c>
      <c r="M1287" s="104" t="str">
        <f ca="1">IF(OR(N1287="", N1287=0), "", IF(N1287&gt;TODAY(), "No prazo", "Atrasado"))</f>
        <v>Atrasado</v>
      </c>
      <c r="N1287" s="104">
        <f>IFERROR(K1287 + VALUE(LEFT(L1287, FIND(" ", L1287) - 1)), "")</f>
        <v>45843</v>
      </c>
      <c r="O1287" s="105">
        <f>IF(_xlfn.DAYS(K1287,J1287)&lt;0, "Aguardando OC", _xlfn.DAYS(K1287,J1287))</f>
        <v>8</v>
      </c>
      <c r="P1287" s="14">
        <v>409182</v>
      </c>
      <c r="Q1287" s="12"/>
      <c r="R1287" s="14">
        <v>170420</v>
      </c>
      <c r="S1287" s="2">
        <v>221</v>
      </c>
      <c r="T1287" s="65" t="s">
        <v>1029</v>
      </c>
      <c r="U1287" s="21">
        <v>997.85</v>
      </c>
      <c r="V1287" s="2">
        <v>5189</v>
      </c>
      <c r="W1287" s="117" t="str">
        <f>IFERROR(VLOOKUP(V1287, Fornecedores!A:C, 3, FALSE), "")</f>
        <v>REPENORTE</v>
      </c>
      <c r="X1287" s="105" t="str">
        <f>IFERROR(VLOOKUP(V1287, Fornecedores!A:E, 5, FALSE), "")</f>
        <v>Recife</v>
      </c>
      <c r="Y1287" s="105" t="str">
        <f>IFERROR(VLOOKUP(V1287, Fornecedores!A:F, 6, FALSE), "")</f>
        <v>PE</v>
      </c>
      <c r="Z1287" s="101" t="str">
        <f>IF(H1287=0, "Pedido entregue!", "Pendente")</f>
        <v>Pedido entregue!</v>
      </c>
      <c r="AA1287" s="119"/>
      <c r="AB1287" s="132" t="str">
        <f>IF(Z1287="Pedido Entregue!", IF(AA1287=1, "Retirado do Almoxarifado", IF(AA1287=2, "Material devolvido", "Aguardando retirada")), IF(Z1287="Pendente", "Entrega pendente", ""))</f>
        <v>Aguardando retirada</v>
      </c>
      <c r="AC1287" s="18">
        <v>1</v>
      </c>
      <c r="AD1287" s="18">
        <f>AC1287/SUMIF($P:$P,P1287,$AC:$AC)</f>
        <v>1</v>
      </c>
      <c r="AE1287" s="18">
        <f>IF(R1287=0,0,AC1287/SUMIF($R:$R,R1287,$AC:$AC))</f>
        <v>0.5</v>
      </c>
      <c r="AF1287" s="18">
        <f>IF(R1287=0,1,0)</f>
        <v>0</v>
      </c>
      <c r="AH1287" t="str">
        <f>TEXT(J1287,"MMMM")</f>
        <v>junho</v>
      </c>
    </row>
    <row r="1288" spans="1:34" ht="12.75" hidden="1" customHeight="1" x14ac:dyDescent="0.25">
      <c r="A1288" s="90" t="str">
        <f>IF(C1288="Oficina Diversos","Oficina Geral",
IF(ISNUMBER(FIND("Estoque - Colhedoras",C1288)),"Colhedoras",IF(ISNUMBER(FIND("Caldeiraria",C1288)),"Caldeiraria",IF(ISNUMBER(FIND("Borracharia",C1288)),"Borracharia",IF(ISNUMBER(FIND("Lubrificação",C1288)),"Lubrificação",
IF(ISNUMBER(FIND("Estoque - Carregadeiras",C1288)),"Carregadeiras",IF(ISNUMBER(FIND("Estoque - Veic. Leves",C1288)),"Veic. Leves",
IF(ISNUMBER(FIND("Estoque - Caminhões",C1288)),"Caminhões",IF(ISNUMBER(FIND("Estoque - Transbordos",C1288)),"Transbordos",
IF(ISNUMBER(FIND("Estoque - Tratores",C1288)),"Tratores",
IF(ISNUMBER(FIND("Estoque - Máquinas pesadas",C1288)),"Máquinas pesadas",
IF(ISNUMBER(FIND("Estoque - Reboques",C1288)),"Reboques",
IF(C1288="Estoque","Estoque",
IF(AND(ISNUMBER(C1288),C1288&gt;1000,C1288&lt;2000),"Caminhões",
IF(AND(ISNUMBER(C1288),C1288&gt;2000,C1288&lt;3000),"Tratores",
IF(AND(ISNUMBER(C1288),C1288&gt;3000,C1288&lt;4000),"Carregadeiras",
IF(AND(ISNUMBER(C1288),C1288&gt;4000,C1288&lt;5000),"Máquinas pesadas",
IF(AND(ISNUMBER(C1288),C1288&gt;5000,C1288&lt;6000),"Colhedoras",
IF(AND(ISNUMBER(C1288),C1288&gt;7000,C1288&lt;8000),"Irrigação",
IF(AND(ISNUMBER(C1288),C1288&gt;8000,C1288&lt;9000),"Reboques",IF(AND(ISNUMBER(C1288),C1288&gt;0,C1288&lt;1000),"Veic. Leves","")))))))))))))))))))))</f>
        <v>Caminhões</v>
      </c>
      <c r="B1288" s="8"/>
      <c r="C1288" s="2">
        <v>1026</v>
      </c>
      <c r="D1288" s="2">
        <v>49972</v>
      </c>
      <c r="E1288" s="3" t="s">
        <v>19974</v>
      </c>
      <c r="F1288" s="14" t="str">
        <f>IF(ISBLANK(K1288), "Apenas Solicitação", "Tem OC")</f>
        <v>Tem OC</v>
      </c>
      <c r="G1288" s="2">
        <v>1</v>
      </c>
      <c r="H1288" s="37">
        <f>G1288-I1288</f>
        <v>0</v>
      </c>
      <c r="I1288" s="38">
        <v>1</v>
      </c>
      <c r="J1288" s="4">
        <v>45799</v>
      </c>
      <c r="K1288" s="180">
        <v>45803</v>
      </c>
      <c r="L1288" s="3" t="s">
        <v>20152</v>
      </c>
      <c r="M1288" s="44" t="str">
        <f ca="1">IF(OR(N1288="", N1288=0), "", IF(N1288&gt;TODAY(), "No prazo", "Atrasado"))</f>
        <v>Atrasado</v>
      </c>
      <c r="N1288" s="44">
        <f>IFERROR(K1288 + VALUE(LEFT(L1288, FIND(" ", L1288) - 1)), "")</f>
        <v>45804</v>
      </c>
      <c r="O1288" s="3">
        <f>IF(_xlfn.DAYS(K1288,J1288)&lt;0, "Aguardando OC", _xlfn.DAYS(K1288,J1288))</f>
        <v>4</v>
      </c>
      <c r="P1288" s="14">
        <v>404018</v>
      </c>
      <c r="Q1288" s="12"/>
      <c r="R1288" s="14">
        <v>168161</v>
      </c>
      <c r="S1288" s="2">
        <v>221</v>
      </c>
      <c r="T1288" s="65" t="s">
        <v>1029</v>
      </c>
      <c r="U1288" s="21">
        <v>567.80999999999995</v>
      </c>
      <c r="V1288" s="2">
        <v>5189</v>
      </c>
      <c r="W1288" s="47" t="str">
        <f>IFERROR(VLOOKUP(V1288, Fornecedores!A:C, 3, FALSE), "")</f>
        <v>REPENORTE</v>
      </c>
      <c r="X1288" s="43" t="str">
        <f>IFERROR(VLOOKUP(V1288, Fornecedores!A:E, 5, FALSE), "")</f>
        <v>Recife</v>
      </c>
      <c r="Y1288" s="43" t="str">
        <f>IFERROR(VLOOKUP(V1288, Fornecedores!A:F, 6, FALSE), "")</f>
        <v>PE</v>
      </c>
      <c r="Z1288" s="14" t="str">
        <f>IF(H1288=0, "Pedido entregue!", "Pendente")</f>
        <v>Pedido entregue!</v>
      </c>
      <c r="AA1288" s="59">
        <v>1</v>
      </c>
      <c r="AB1288" s="58" t="str">
        <f>IF(Z1288="Pedido Entregue!", IF(AA1288=1, "Retirado do Almoxarifado", IF(AA1288=2, "Material devolvido", "Aguardando retirada")), IF(Z1288="Pendente", "Entrega pendente", ""))</f>
        <v>Retirado do Almoxarifado</v>
      </c>
      <c r="AC1288" s="18">
        <v>1</v>
      </c>
      <c r="AD1288" s="18">
        <f>AC1288/SUMIF($P:$P,P1288,$AC:$AC)</f>
        <v>1</v>
      </c>
      <c r="AE1288" s="18">
        <f>IF(R1288=0,0,AC1288/SUMIF($R:$R,R1288,$AC:$AC))</f>
        <v>1</v>
      </c>
      <c r="AF1288" s="18">
        <f>IF(R1288=0,1,0)</f>
        <v>0</v>
      </c>
      <c r="AH1288" t="str">
        <f>TEXT(J1288,"MMMM")</f>
        <v>maio</v>
      </c>
    </row>
    <row r="1289" spans="1:34" ht="12.75" customHeight="1" x14ac:dyDescent="0.25">
      <c r="A1289" s="90" t="str">
        <f>IF(C1289="Oficina Diversos","Oficina Geral",
IF(ISNUMBER(FIND("Estoque - Colhedoras",C1289)),"Colhedoras",IF(ISNUMBER(FIND("Caldeiraria",C1289)),"Caldeiraria",IF(ISNUMBER(FIND("Borracharia",C1289)),"Borracharia",IF(ISNUMBER(FIND("Lubrificação",C1289)),"Lubrificação",
IF(ISNUMBER(FIND("Estoque - Carregadeiras",C1289)),"Carregadeiras",IF(ISNUMBER(FIND("Estoque - Veic. Leves",C1289)),"Veic. Leves",
IF(ISNUMBER(FIND("Estoque - Caminhões",C1289)),"Caminhões",IF(ISNUMBER(FIND("Estoque - Transbordos",C1289)),"Transbordos",
IF(ISNUMBER(FIND("Estoque - Tratores",C1289)),"Tratores",
IF(ISNUMBER(FIND("Estoque - Máquinas pesadas",C1289)),"Máquinas pesadas",
IF(ISNUMBER(FIND("Estoque - Reboques",C1289)),"Reboques",
IF(C1289="Estoque","Estoque",
IF(AND(ISNUMBER(C1289),C1289&gt;1000,C1289&lt;2000),"Caminhões",
IF(AND(ISNUMBER(C1289),C1289&gt;2000,C1289&lt;3000),"Tratores",
IF(AND(ISNUMBER(C1289),C1289&gt;3000,C1289&lt;4000),"Carregadeiras",
IF(AND(ISNUMBER(C1289),C1289&gt;4000,C1289&lt;5000),"Máquinas pesadas",
IF(AND(ISNUMBER(C1289),C1289&gt;5000,C1289&lt;6000),"Colhedoras",
IF(AND(ISNUMBER(C1289),C1289&gt;7000,C1289&lt;8000),"Irrigação",
IF(AND(ISNUMBER(C1289),C1289&gt;8000,C1289&lt;9000),"Reboques",IF(AND(ISNUMBER(C1289),C1289&gt;0,C1289&lt;1000),"Veic. Leves","")))))))))))))))))))))</f>
        <v>Caminhões</v>
      </c>
      <c r="B1289" s="111"/>
      <c r="C1289" s="113" t="s">
        <v>20247</v>
      </c>
      <c r="D1289" s="113">
        <v>49975</v>
      </c>
      <c r="E1289" s="105" t="s">
        <v>20483</v>
      </c>
      <c r="F1289" s="101" t="str">
        <f>IF(ISBLANK(K1289), "Apenas Solicitação", "Tem OC")</f>
        <v>Tem OC</v>
      </c>
      <c r="G1289" s="2">
        <v>4</v>
      </c>
      <c r="H1289" s="102">
        <f>G1289-I1289</f>
        <v>1</v>
      </c>
      <c r="I1289" s="103">
        <v>3</v>
      </c>
      <c r="J1289" s="4">
        <v>45825</v>
      </c>
      <c r="K1289" s="180">
        <v>45835</v>
      </c>
      <c r="L1289" s="3" t="s">
        <v>20151</v>
      </c>
      <c r="M1289" s="104" t="str">
        <f ca="1">IF(OR(N1289="", N1289=0), "", IF(N1289&gt;TODAY(), "No prazo", "Atrasado"))</f>
        <v>Atrasado</v>
      </c>
      <c r="N1289" s="104">
        <f>IFERROR(K1289 + VALUE(LEFT(L1289, FIND(" ", L1289) - 1)), "")</f>
        <v>45835</v>
      </c>
      <c r="O1289" s="105">
        <f>IF(_xlfn.DAYS(K1289,J1289)&lt;0, "Aguardando OC", _xlfn.DAYS(K1289,J1289))</f>
        <v>10</v>
      </c>
      <c r="P1289" s="14">
        <v>407991</v>
      </c>
      <c r="Q1289" s="12"/>
      <c r="R1289" s="14">
        <v>169732</v>
      </c>
      <c r="S1289" s="2">
        <v>221</v>
      </c>
      <c r="T1289" s="65" t="s">
        <v>1029</v>
      </c>
      <c r="U1289" s="21">
        <v>618.57000000000005</v>
      </c>
      <c r="V1289" s="2">
        <v>2097</v>
      </c>
      <c r="W1289" s="117" t="str">
        <f>IFERROR(VLOOKUP(V1289, Fornecedores!A:C, 3, FALSE), "")</f>
        <v xml:space="preserve">CAUPECAS            </v>
      </c>
      <c r="X1289" s="105" t="str">
        <f>IFERROR(VLOOKUP(V1289, Fornecedores!A:E, 5, FALSE), "")</f>
        <v>Recife</v>
      </c>
      <c r="Y1289" s="105" t="str">
        <f>IFERROR(VLOOKUP(V1289, Fornecedores!A:F, 6, FALSE), "")</f>
        <v>PE</v>
      </c>
      <c r="Z1289" s="101" t="str">
        <f>IF(H1289=0, "Pedido entregue!", "Pendente")</f>
        <v>Pendente</v>
      </c>
      <c r="AA1289" s="119"/>
      <c r="AB1289" s="132" t="str">
        <f>IF(Z1289="Pedido Entregue!", IF(AA1289=1, "Retirado do Almoxarifado", IF(AA1289=2, "Material devolvido", "Aguardando retirada")), IF(Z1289="Pendente", "Entrega pendente", ""))</f>
        <v>Entrega pendente</v>
      </c>
      <c r="AC1289" s="18"/>
      <c r="AD1289" s="18" t="e">
        <f>AC1289/SUMIF($P:$P,P1289,$AC:$AC)</f>
        <v>#DIV/0!</v>
      </c>
      <c r="AE1289" s="18" t="e">
        <f>IF(R1289=0,0,AC1289/SUMIF($R:$R,R1289,$AC:$AC))</f>
        <v>#DIV/0!</v>
      </c>
      <c r="AF1289" s="18">
        <f>IF(R1289=0,1,0)</f>
        <v>0</v>
      </c>
      <c r="AH1289" t="str">
        <f>TEXT(J1289,"MMMM")</f>
        <v>junho</v>
      </c>
    </row>
    <row r="1290" spans="1:34" ht="12.75" customHeight="1" x14ac:dyDescent="0.25">
      <c r="A1290" s="90" t="str">
        <f>IF(C1290="Oficina Diversos","Oficina Geral",
IF(ISNUMBER(FIND("Estoque - Colhedoras",C1290)),"Colhedoras",IF(ISNUMBER(FIND("Caldeiraria",C1290)),"Caldeiraria",IF(ISNUMBER(FIND("Borracharia",C1290)),"Borracharia",IF(ISNUMBER(FIND("Lubrificação",C1290)),"Lubrificação",
IF(ISNUMBER(FIND("Estoque - Carregadeiras",C1290)),"Carregadeiras",IF(ISNUMBER(FIND("Estoque - Veic. Leves",C1290)),"Veic. Leves",
IF(ISNUMBER(FIND("Estoque - Caminhões",C1290)),"Caminhões",IF(ISNUMBER(FIND("Estoque - Transbordos",C1290)),"Transbordos",
IF(ISNUMBER(FIND("Estoque - Tratores",C1290)),"Tratores",
IF(ISNUMBER(FIND("Estoque - Máquinas pesadas",C1290)),"Máquinas pesadas",
IF(ISNUMBER(FIND("Estoque - Reboques",C1290)),"Reboques",
IF(C1290="Estoque","Estoque",
IF(AND(ISNUMBER(C1290),C1290&gt;1000,C1290&lt;2000),"Caminhões",
IF(AND(ISNUMBER(C1290),C1290&gt;2000,C1290&lt;3000),"Tratores",
IF(AND(ISNUMBER(C1290),C1290&gt;3000,C1290&lt;4000),"Carregadeiras",
IF(AND(ISNUMBER(C1290),C1290&gt;4000,C1290&lt;5000),"Máquinas pesadas",
IF(AND(ISNUMBER(C1290),C1290&gt;5000,C1290&lt;6000),"Colhedoras",
IF(AND(ISNUMBER(C1290),C1290&gt;7000,C1290&lt;8000),"Irrigação",
IF(AND(ISNUMBER(C1290),C1290&gt;8000,C1290&lt;9000),"Reboques",IF(AND(ISNUMBER(C1290),C1290&gt;0,C1290&lt;1000),"Veic. Leves","")))))))))))))))))))))</f>
        <v>Caminhões</v>
      </c>
      <c r="B1290" s="111"/>
      <c r="C1290" s="144">
        <v>1028</v>
      </c>
      <c r="D1290" s="143">
        <v>49975</v>
      </c>
      <c r="E1290" s="146" t="s">
        <v>20483</v>
      </c>
      <c r="F1290" s="101" t="str">
        <f>IF(ISBLANK(K1290), "Apenas Solicitação", "Tem OC")</f>
        <v>Apenas Solicitação</v>
      </c>
      <c r="G1290" s="143">
        <v>1</v>
      </c>
      <c r="H1290" s="102">
        <f>G1290-I1290</f>
        <v>1</v>
      </c>
      <c r="I1290" s="103"/>
      <c r="J1290" s="147">
        <v>45827</v>
      </c>
      <c r="K1290" s="200"/>
      <c r="L1290" s="146"/>
      <c r="M1290" s="104" t="str">
        <f ca="1">IF(OR(N1290="", N1290=0), "", IF(N1290&gt;TODAY(), "No prazo", "Atrasado"))</f>
        <v/>
      </c>
      <c r="N1290" s="104" t="str">
        <f>IFERROR(K1290 + VALUE(LEFT(L1290, FIND(" ", L1290) - 1)), "")</f>
        <v/>
      </c>
      <c r="O1290" s="105" t="str">
        <f>IF(_xlfn.DAYS(K1290,J1290)&lt;0, "Aguardando OC", _xlfn.DAYS(K1290,J1290))</f>
        <v>Aguardando OC</v>
      </c>
      <c r="P1290" s="200">
        <v>408484</v>
      </c>
      <c r="Q1290" s="12"/>
      <c r="R1290" s="200">
        <v>0</v>
      </c>
      <c r="S1290" s="143">
        <v>221</v>
      </c>
      <c r="T1290" s="65" t="s">
        <v>1029</v>
      </c>
      <c r="U1290" s="164">
        <v>90</v>
      </c>
      <c r="V1290" s="143"/>
      <c r="W1290" s="117" t="str">
        <f>IFERROR(VLOOKUP(V1290, Fornecedores!A:C, 3, FALSE), "")</f>
        <v/>
      </c>
      <c r="X1290" s="105" t="str">
        <f>IFERROR(VLOOKUP(V1290, Fornecedores!A:E, 5, FALSE), "")</f>
        <v/>
      </c>
      <c r="Y1290" s="105" t="str">
        <f>IFERROR(VLOOKUP(V1290, Fornecedores!A:F, 6, FALSE), "")</f>
        <v/>
      </c>
      <c r="Z1290" s="101" t="str">
        <f>IF(H1290=0, "Pedido entregue!", "Pendente")</f>
        <v>Pendente</v>
      </c>
      <c r="AA1290" s="119"/>
      <c r="AB1290" s="132" t="str">
        <f>IF(Z1290="Pedido Entregue!", IF(AA1290=1, "Retirado do Almoxarifado", IF(AA1290=2, "Material devolvido", "Aguardando retirada")), IF(Z1290="Pendente", "Entrega pendente", ""))</f>
        <v>Entrega pendente</v>
      </c>
      <c r="AC1290" s="18">
        <v>1</v>
      </c>
      <c r="AD1290" s="18">
        <f>AC1290/SUMIF($P:$P,P1290,$AC:$AC)</f>
        <v>1</v>
      </c>
      <c r="AE1290" s="18">
        <f>IF(R1290=0,0,AC1290/SUMIF($R:$R,R1290,$AC:$AC))</f>
        <v>0</v>
      </c>
      <c r="AF1290" s="18">
        <f>IF(R1290=0,1,0)</f>
        <v>1</v>
      </c>
      <c r="AH1290" t="str">
        <f>TEXT(J1290,"MMMM")</f>
        <v>junho</v>
      </c>
    </row>
    <row r="1291" spans="1:34" ht="12.75" hidden="1" customHeight="1" x14ac:dyDescent="0.25">
      <c r="A1291" s="90" t="str">
        <f>IF(C1291="Oficina Diversos","Oficina Geral",
IF(ISNUMBER(FIND("Estoque - Colhedoras",C1291)),"Colhedoras",IF(ISNUMBER(FIND("Caldeiraria",C1291)),"Caldeiraria",IF(ISNUMBER(FIND("Borracharia",C1291)),"Borracharia",IF(ISNUMBER(FIND("Lubrificação",C1291)),"Lubrificação",
IF(ISNUMBER(FIND("Estoque - Carregadeiras",C1291)),"Carregadeiras",IF(ISNUMBER(FIND("Estoque - Veic. Leves",C1291)),"Veic. Leves",
IF(ISNUMBER(FIND("Estoque - Caminhões",C1291)),"Caminhões",IF(ISNUMBER(FIND("Estoque - Transbordos",C1291)),"Transbordos",
IF(ISNUMBER(FIND("Estoque - Tratores",C1291)),"Tratores",
IF(ISNUMBER(FIND("Estoque - Máquinas pesadas",C1291)),"Máquinas pesadas",
IF(ISNUMBER(FIND("Estoque - Reboques",C1291)),"Reboques",
IF(C1291="Estoque","Estoque",
IF(AND(ISNUMBER(C1291),C1291&gt;1000,C1291&lt;2000),"Caminhões",
IF(AND(ISNUMBER(C1291),C1291&gt;2000,C1291&lt;3000),"Tratores",
IF(AND(ISNUMBER(C1291),C1291&gt;3000,C1291&lt;4000),"Carregadeiras",
IF(AND(ISNUMBER(C1291),C1291&gt;4000,C1291&lt;5000),"Máquinas pesadas",
IF(AND(ISNUMBER(C1291),C1291&gt;5000,C1291&lt;6000),"Colhedoras",
IF(AND(ISNUMBER(C1291),C1291&gt;7000,C1291&lt;8000),"Irrigação",
IF(AND(ISNUMBER(C1291),C1291&gt;8000,C1291&lt;9000),"Reboques",IF(AND(ISNUMBER(C1291),C1291&gt;0,C1291&lt;1000),"Veic. Leves","")))))))))))))))))))))</f>
        <v>Caminhões</v>
      </c>
      <c r="B1291" s="111"/>
      <c r="C1291" s="113">
        <v>1042</v>
      </c>
      <c r="D1291" s="2">
        <v>49975</v>
      </c>
      <c r="E1291" s="3" t="s">
        <v>20483</v>
      </c>
      <c r="F1291" s="101" t="str">
        <f>IF(ISBLANK(K1291), "Apenas Solicitação", "Tem OC")</f>
        <v>Tem OC</v>
      </c>
      <c r="G1291" s="2">
        <v>1</v>
      </c>
      <c r="H1291" s="102">
        <f>G1291-I1291</f>
        <v>0</v>
      </c>
      <c r="I1291" s="103">
        <v>1</v>
      </c>
      <c r="J1291" s="4">
        <v>45834</v>
      </c>
      <c r="K1291" s="180">
        <v>45842</v>
      </c>
      <c r="L1291" s="3" t="s">
        <v>20151</v>
      </c>
      <c r="M1291" s="104" t="str">
        <f ca="1">IF(OR(N1291="", N1291=0), "", IF(N1291&gt;TODAY(), "No prazo", "Atrasado"))</f>
        <v>Atrasado</v>
      </c>
      <c r="N1291" s="104">
        <f>IFERROR(K1291 + VALUE(LEFT(L1291, FIND(" ", L1291) - 1)), "")</f>
        <v>45842</v>
      </c>
      <c r="O1291" s="105">
        <f>IF(_xlfn.DAYS(K1291,J1291)&lt;0, "Aguardando OC", _xlfn.DAYS(K1291,J1291))</f>
        <v>8</v>
      </c>
      <c r="P1291" s="14">
        <v>409068</v>
      </c>
      <c r="Q1291" s="12"/>
      <c r="R1291" s="14">
        <v>170419</v>
      </c>
      <c r="S1291" s="2">
        <v>221</v>
      </c>
      <c r="T1291" s="65" t="s">
        <v>1029</v>
      </c>
      <c r="U1291" s="21">
        <v>110.16</v>
      </c>
      <c r="V1291" s="2">
        <v>2528</v>
      </c>
      <c r="W1291" s="117" t="str">
        <f>IFERROR(VLOOKUP(V1291, Fornecedores!A:C, 3, FALSE), "")</f>
        <v xml:space="preserve">REDIESEL            </v>
      </c>
      <c r="X1291" s="105" t="str">
        <f>IFERROR(VLOOKUP(V1291, Fornecedores!A:E, 5, FALSE), "")</f>
        <v>Jaboatão dos Guararapes</v>
      </c>
      <c r="Y1291" s="105" t="str">
        <f>IFERROR(VLOOKUP(V1291, Fornecedores!A:F, 6, FALSE), "")</f>
        <v>PE</v>
      </c>
      <c r="Z1291" s="101" t="str">
        <f>IF(H1291=0, "Pedido entregue!", "Pendente")</f>
        <v>Pedido entregue!</v>
      </c>
      <c r="AA1291" s="119"/>
      <c r="AB1291" s="132" t="str">
        <f>IF(Z1291="Pedido Entregue!", IF(AA1291=1, "Retirado do Almoxarifado", IF(AA1291=2, "Material devolvido", "Aguardando retirada")), IF(Z1291="Pendente", "Entrega pendente", ""))</f>
        <v>Aguardando retirada</v>
      </c>
      <c r="AC1291" s="18">
        <v>1</v>
      </c>
      <c r="AD1291" s="18">
        <f>AC1291/SUMIF($P:$P,P1291,$AC:$AC)</f>
        <v>1</v>
      </c>
      <c r="AE1291" s="18">
        <f>IF(R1291=0,0,AC1291/SUMIF($R:$R,R1291,$AC:$AC))</f>
        <v>0.14285714285714285</v>
      </c>
      <c r="AF1291" s="18">
        <f>IF(R1291=0,1,0)</f>
        <v>0</v>
      </c>
      <c r="AH1291" t="str">
        <f>TEXT(J1291,"MMMM")</f>
        <v>junho</v>
      </c>
    </row>
    <row r="1292" spans="1:34" ht="12.75" hidden="1" customHeight="1" x14ac:dyDescent="0.25">
      <c r="A1292" s="90" t="str">
        <f>IF(C1292="Oficina Diversos","Oficina Geral",
IF(ISNUMBER(FIND("Estoque - Colhedoras",C1292)),"Colhedoras",IF(ISNUMBER(FIND("Caldeiraria",C1292)),"Caldeiraria",IF(ISNUMBER(FIND("Borracharia",C1292)),"Borracharia",IF(ISNUMBER(FIND("Lubrificação",C1292)),"Lubrificação",
IF(ISNUMBER(FIND("Estoque - Carregadeiras",C1292)),"Carregadeiras",IF(ISNUMBER(FIND("Estoque - Veic. Leves",C1292)),"Veic. Leves",
IF(ISNUMBER(FIND("Estoque - Caminhões",C1292)),"Caminhões",IF(ISNUMBER(FIND("Estoque - Transbordos",C1292)),"Transbordos",
IF(ISNUMBER(FIND("Estoque - Tratores",C1292)),"Tratores",
IF(ISNUMBER(FIND("Estoque - Máquinas pesadas",C1292)),"Máquinas pesadas",
IF(ISNUMBER(FIND("Estoque - Reboques",C1292)),"Reboques",
IF(C1292="Estoque","Estoque",
IF(AND(ISNUMBER(C1292),C1292&gt;1000,C1292&lt;2000),"Caminhões",
IF(AND(ISNUMBER(C1292),C1292&gt;2000,C1292&lt;3000),"Tratores",
IF(AND(ISNUMBER(C1292),C1292&gt;3000,C1292&lt;4000),"Carregadeiras",
IF(AND(ISNUMBER(C1292),C1292&gt;4000,C1292&lt;5000),"Máquinas pesadas",
IF(AND(ISNUMBER(C1292),C1292&gt;5000,C1292&lt;6000),"Colhedoras",
IF(AND(ISNUMBER(C1292),C1292&gt;7000,C1292&lt;8000),"Irrigação",
IF(AND(ISNUMBER(C1292),C1292&gt;8000,C1292&lt;9000),"Reboques",IF(AND(ISNUMBER(C1292),C1292&gt;0,C1292&lt;1000),"Veic. Leves","")))))))))))))))))))))</f>
        <v>Caminhões</v>
      </c>
      <c r="B1292" s="111"/>
      <c r="C1292" s="171">
        <v>1030</v>
      </c>
      <c r="D1292" s="170">
        <v>49976</v>
      </c>
      <c r="E1292" s="173" t="s">
        <v>25952</v>
      </c>
      <c r="F1292" s="101" t="str">
        <f>IF(ISBLANK(K1292), "Apenas Solicitação", "Tem OC")</f>
        <v>Tem OC</v>
      </c>
      <c r="G1292" s="170">
        <v>1</v>
      </c>
      <c r="H1292" s="102">
        <f>G1292-I1292</f>
        <v>0</v>
      </c>
      <c r="I1292" s="103">
        <v>1</v>
      </c>
      <c r="J1292" s="174">
        <v>45847</v>
      </c>
      <c r="K1292" s="174">
        <v>45854</v>
      </c>
      <c r="L1292" s="173" t="s">
        <v>20151</v>
      </c>
      <c r="M1292" s="104" t="str">
        <f ca="1">IF(OR(N1292="", N1292=0), "", IF(N1292&gt;TODAY(), "No prazo", "Atrasado"))</f>
        <v>Atrasado</v>
      </c>
      <c r="N1292" s="104">
        <f>IFERROR(K1292 + VALUE(LEFT(L1292, FIND(" ", L1292) - 1)), "")</f>
        <v>45854</v>
      </c>
      <c r="O1292" s="105">
        <f>IF(_xlfn.DAYS(K1292,J1292)&lt;0, "Aguardando OC", _xlfn.DAYS(K1292,J1292))</f>
        <v>7</v>
      </c>
      <c r="P1292" s="212">
        <v>411019</v>
      </c>
      <c r="Q1292" s="12"/>
      <c r="R1292" s="212">
        <v>171058</v>
      </c>
      <c r="S1292" s="2">
        <v>221</v>
      </c>
      <c r="T1292" s="65" t="s">
        <v>1029</v>
      </c>
      <c r="U1292" s="170">
        <v>63.86</v>
      </c>
      <c r="V1292" s="170">
        <v>2528</v>
      </c>
      <c r="W1292" s="117" t="str">
        <f>IFERROR(VLOOKUP(V1292, Fornecedores!A:C, 3, FALSE), "")</f>
        <v xml:space="preserve">REDIESEL            </v>
      </c>
      <c r="X1292" s="105" t="str">
        <f>IFERROR(VLOOKUP(V1292, Fornecedores!A:E, 5, FALSE), "")</f>
        <v>Jaboatão dos Guararapes</v>
      </c>
      <c r="Y1292" s="105" t="str">
        <f>IFERROR(VLOOKUP(V1292, Fornecedores!A:F, 6, FALSE), "")</f>
        <v>PE</v>
      </c>
      <c r="Z1292" s="101" t="str">
        <f>IF(H1292=0, "Pedido entregue!", "Pendente")</f>
        <v>Pedido entregue!</v>
      </c>
      <c r="AA1292" s="119"/>
      <c r="AB1292" s="132" t="str">
        <f>IF(Z1292="Pedido Entregue!", IF(AA1292=1, "Retirado do Almoxarifado", IF(AA1292=2, "Material devolvido", "Aguardando retirada")), IF(Z1292="Pendente", "Entrega pendente", ""))</f>
        <v>Aguardando retirada</v>
      </c>
      <c r="AC1292" s="18">
        <v>1</v>
      </c>
      <c r="AD1292" s="18">
        <f>AC1292/SUMIF($P:$P,P1292,$AC:$AC)</f>
        <v>1</v>
      </c>
      <c r="AE1292" s="18">
        <f>IF(R1292=0,0,AC1292/SUMIF($R:$R,R1292,$AC:$AC))</f>
        <v>0.25</v>
      </c>
      <c r="AF1292" s="18">
        <f>IF(R1292=0,1,0)</f>
        <v>0</v>
      </c>
      <c r="AH1292" t="str">
        <f>TEXT(J1292,"MMMM")</f>
        <v>julho</v>
      </c>
    </row>
    <row r="1293" spans="1:34" ht="12.75" hidden="1" customHeight="1" x14ac:dyDescent="0.25">
      <c r="A1293" s="90" t="str">
        <f>IF(C1293="Oficina Diversos","Oficina Geral",
IF(ISNUMBER(FIND("Estoque - Colhedoras",C1293)),"Colhedoras",IF(ISNUMBER(FIND("Caldeiraria",C1293)),"Caldeiraria",IF(ISNUMBER(FIND("Borracharia",C1293)),"Borracharia",IF(ISNUMBER(FIND("Lubrificação",C1293)),"Lubrificação",
IF(ISNUMBER(FIND("Estoque - Carregadeiras",C1293)),"Carregadeiras",IF(ISNUMBER(FIND("Estoque - Veic. Leves",C1293)),"Veic. Leves",
IF(ISNUMBER(FIND("Estoque - Caminhões",C1293)),"Caminhões",IF(ISNUMBER(FIND("Estoque - Transbordos",C1293)),"Transbordos",
IF(ISNUMBER(FIND("Estoque - Tratores",C1293)),"Tratores",
IF(ISNUMBER(FIND("Estoque - Máquinas pesadas",C1293)),"Máquinas pesadas",
IF(ISNUMBER(FIND("Estoque - Reboques",C1293)),"Reboques",
IF(C1293="Estoque","Estoque",
IF(AND(ISNUMBER(C1293),C1293&gt;1000,C1293&lt;2000),"Caminhões",
IF(AND(ISNUMBER(C1293),C1293&gt;2000,C1293&lt;3000),"Tratores",
IF(AND(ISNUMBER(C1293),C1293&gt;3000,C1293&lt;4000),"Carregadeiras",
IF(AND(ISNUMBER(C1293),C1293&gt;4000,C1293&lt;5000),"Máquinas pesadas",
IF(AND(ISNUMBER(C1293),C1293&gt;5000,C1293&lt;6000),"Colhedoras",
IF(AND(ISNUMBER(C1293),C1293&gt;7000,C1293&lt;8000),"Irrigação",
IF(AND(ISNUMBER(C1293),C1293&gt;8000,C1293&lt;9000),"Reboques",IF(AND(ISNUMBER(C1293),C1293&gt;0,C1293&lt;1000),"Veic. Leves","")))))))))))))))))))))</f>
        <v>Tratores</v>
      </c>
      <c r="B1293" s="215"/>
      <c r="C1293" s="223">
        <v>2035</v>
      </c>
      <c r="D1293" s="113">
        <v>50036</v>
      </c>
      <c r="E1293" s="105" t="s">
        <v>20459</v>
      </c>
      <c r="F1293" s="101" t="str">
        <f>IF(ISBLANK(K1293), "Apenas Solicitação", "Tem OC")</f>
        <v>Tem OC</v>
      </c>
      <c r="G1293" s="2">
        <v>2</v>
      </c>
      <c r="H1293" s="102">
        <f>G1293-I1293</f>
        <v>0</v>
      </c>
      <c r="I1293" s="103">
        <v>2</v>
      </c>
      <c r="J1293" s="4">
        <v>45824</v>
      </c>
      <c r="K1293" s="180">
        <v>45835</v>
      </c>
      <c r="L1293" s="3" t="s">
        <v>20152</v>
      </c>
      <c r="M1293" s="104" t="str">
        <f ca="1">IF(OR(N1293="", N1293=0), "", IF(N1293&gt;TODAY(), "No prazo", "Atrasado"))</f>
        <v>Atrasado</v>
      </c>
      <c r="N1293" s="104">
        <f>IFERROR(K1293 + VALUE(LEFT(L1293, FIND(" ", L1293) - 1)), "")</f>
        <v>45836</v>
      </c>
      <c r="O1293" s="105">
        <f>IF(_xlfn.DAYS(K1293,J1293)&lt;0, "Aguardando OC", _xlfn.DAYS(K1293,J1293))</f>
        <v>11</v>
      </c>
      <c r="P1293" s="14">
        <v>407761</v>
      </c>
      <c r="Q1293" s="12"/>
      <c r="R1293" s="14">
        <v>169721</v>
      </c>
      <c r="S1293" s="2">
        <v>221</v>
      </c>
      <c r="T1293" s="65" t="s">
        <v>1029</v>
      </c>
      <c r="U1293" s="21">
        <v>105.97</v>
      </c>
      <c r="V1293" s="2">
        <v>13341</v>
      </c>
      <c r="W1293" s="117" t="str">
        <f>IFERROR(VLOOKUP(V1293, Fornecedores!A:C, 3, FALSE), "")</f>
        <v>DISMA DISTRIBUIDORA</v>
      </c>
      <c r="X1293" s="105" t="str">
        <f>IFERROR(VLOOKUP(V1293, Fornecedores!A:E, 5, FALSE), "")</f>
        <v>Araçatuba</v>
      </c>
      <c r="Y1293" s="105" t="str">
        <f>IFERROR(VLOOKUP(V1293, Fornecedores!A:F, 6, FALSE), "")</f>
        <v>SP</v>
      </c>
      <c r="Z1293" s="101" t="str">
        <f>IF(H1293=0, "Pedido entregue!", "Pendente")</f>
        <v>Pedido entregue!</v>
      </c>
      <c r="AA1293" s="119"/>
      <c r="AB1293" s="132" t="str">
        <f>IF(Z1293="Pedido Entregue!", IF(AA1293=1, "Retirado do Almoxarifado", IF(AA1293=2, "Material devolvido", "Aguardando retirada")), IF(Z1293="Pendente", "Entrega pendente", ""))</f>
        <v>Aguardando retirada</v>
      </c>
      <c r="AC1293" s="18"/>
      <c r="AD1293" s="18" t="e">
        <f>AC1293/SUMIF($P:$P,P1293,$AC:$AC)</f>
        <v>#DIV/0!</v>
      </c>
      <c r="AE1293" s="18">
        <f>IF(R1293=0,0,AC1293/SUMIF($R:$R,R1293,$AC:$AC))</f>
        <v>0</v>
      </c>
      <c r="AF1293" s="18">
        <f>IF(R1293=0,1,0)</f>
        <v>0</v>
      </c>
      <c r="AH1293" t="str">
        <f>TEXT(J1293,"MMMM")</f>
        <v>junho</v>
      </c>
    </row>
    <row r="1294" spans="1:34" ht="12.75" hidden="1" customHeight="1" x14ac:dyDescent="0.25">
      <c r="A1294" s="90" t="str">
        <f>IF(C1294="Oficina Diversos","Oficina Geral",
IF(ISNUMBER(FIND("Estoque - Colhedoras",C1294)),"Colhedoras",IF(ISNUMBER(FIND("Caldeiraria",C1294)),"Caldeiraria",IF(ISNUMBER(FIND("Borracharia",C1294)),"Borracharia",IF(ISNUMBER(FIND("Lubrificação",C1294)),"Lubrificação",
IF(ISNUMBER(FIND("Estoque - Carregadeiras",C1294)),"Carregadeiras",IF(ISNUMBER(FIND("Estoque - Veic. Leves",C1294)),"Veic. Leves",
IF(ISNUMBER(FIND("Estoque - Caminhões",C1294)),"Caminhões",IF(ISNUMBER(FIND("Estoque - Transbordos",C1294)),"Transbordos",
IF(ISNUMBER(FIND("Estoque - Tratores",C1294)),"Tratores",
IF(ISNUMBER(FIND("Estoque - Máquinas pesadas",C1294)),"Máquinas pesadas",
IF(ISNUMBER(FIND("Estoque - Reboques",C1294)),"Reboques",
IF(C1294="Estoque","Estoque",
IF(AND(ISNUMBER(C1294),C1294&gt;1000,C1294&lt;2000),"Caminhões",
IF(AND(ISNUMBER(C1294),C1294&gt;2000,C1294&lt;3000),"Tratores",
IF(AND(ISNUMBER(C1294),C1294&gt;3000,C1294&lt;4000),"Carregadeiras",
IF(AND(ISNUMBER(C1294),C1294&gt;4000,C1294&lt;5000),"Máquinas pesadas",
IF(AND(ISNUMBER(C1294),C1294&gt;5000,C1294&lt;6000),"Colhedoras",
IF(AND(ISNUMBER(C1294),C1294&gt;7000,C1294&lt;8000),"Irrigação",
IF(AND(ISNUMBER(C1294),C1294&gt;8000,C1294&lt;9000),"Reboques",IF(AND(ISNUMBER(C1294),C1294&gt;0,C1294&lt;1000),"Veic. Leves","")))))))))))))))))))))</f>
        <v>Máquinas pesadas</v>
      </c>
      <c r="B1294" s="84"/>
      <c r="C1294" s="2">
        <v>4011</v>
      </c>
      <c r="D1294" s="2">
        <v>50150</v>
      </c>
      <c r="E1294" s="3" t="s">
        <v>428</v>
      </c>
      <c r="F1294" s="14" t="str">
        <f>IF(ISBLANK(K1294), "Apenas Solicitação", "Tem OC")</f>
        <v>Tem OC</v>
      </c>
      <c r="G1294" s="2">
        <v>2</v>
      </c>
      <c r="H1294" s="37">
        <f>G1294-I1294</f>
        <v>0</v>
      </c>
      <c r="I1294" s="38">
        <v>2</v>
      </c>
      <c r="J1294" s="4">
        <v>45743</v>
      </c>
      <c r="K1294" s="180">
        <v>45754</v>
      </c>
      <c r="L1294" s="4"/>
      <c r="M1294" s="44"/>
      <c r="N1294" s="44" t="str">
        <f>IFERROR(K1294 + VALUE(LEFT(L1294, FIND(" ", L1294) - 1)), "")</f>
        <v/>
      </c>
      <c r="O1294" s="3">
        <f>IF(_xlfn.DAYS(K1294,J1294)&lt;0, "Aguardando OC", _xlfn.DAYS(K1294,J1294))</f>
        <v>11</v>
      </c>
      <c r="P1294" s="14">
        <v>397384</v>
      </c>
      <c r="Q1294" s="169">
        <v>1139902</v>
      </c>
      <c r="R1294" s="14">
        <v>165832</v>
      </c>
      <c r="S1294" s="2">
        <v>721</v>
      </c>
      <c r="T1294" s="65" t="s">
        <v>417</v>
      </c>
      <c r="U1294" s="21">
        <v>12</v>
      </c>
      <c r="V1294" s="2">
        <v>3230</v>
      </c>
      <c r="W1294" s="47" t="str">
        <f>IFERROR(VLOOKUP(V1294, Fornecedores!A:C, 3, FALSE), "")</f>
        <v xml:space="preserve">SEVILHA             </v>
      </c>
      <c r="X1294" s="43" t="str">
        <f>IFERROR(VLOOKUP(V1294, Fornecedores!A:E, 5, FALSE), "")</f>
        <v>São Paulo</v>
      </c>
      <c r="Y1294" s="43" t="str">
        <f>IFERROR(VLOOKUP(V1294, Fornecedores!A:F, 6, FALSE), "")</f>
        <v>SP</v>
      </c>
      <c r="Z1294" s="14" t="str">
        <f>IF(H1294=0, "Pedido entregue!", "Pendente")</f>
        <v>Pedido entregue!</v>
      </c>
      <c r="AA1294" s="59">
        <v>1</v>
      </c>
      <c r="AB1294" s="58" t="str">
        <f>IF(Z1294="Pedido Entregue!", IF(AA1294=1, "Retirado do Almoxarifado", IF(AA1294=2, "Material devolvido", "Aguardando retirada")), IF(Z1294="Pendente", "Entrega pendente", ""))</f>
        <v>Retirado do Almoxarifado</v>
      </c>
      <c r="AC1294" s="18">
        <v>1</v>
      </c>
      <c r="AD1294" s="18">
        <f>AC1294/SUMIF($P:$P,P1294,$AC:$AC)</f>
        <v>1</v>
      </c>
      <c r="AE1294" s="18">
        <f>IF(R1294=0,0,AC1294/SUMIF($R:$R,R1294,$AC:$AC))</f>
        <v>0.25</v>
      </c>
      <c r="AF1294" s="18">
        <f>IF(R1294=0,1,0)</f>
        <v>0</v>
      </c>
      <c r="AG1294" s="18">
        <f>IF(R1294=0,#REF!-J1294,0)</f>
        <v>0</v>
      </c>
      <c r="AH1294" t="str">
        <f>TEXT(J1294,"MMMM")</f>
        <v>março</v>
      </c>
    </row>
    <row r="1295" spans="1:34" ht="12.75" hidden="1" customHeight="1" x14ac:dyDescent="0.25">
      <c r="A1295" s="90" t="str">
        <f>IF(C1295="Oficina Diversos","Oficina Geral",
IF(ISNUMBER(FIND("Estoque - Colhedoras",C1295)),"Colhedoras",IF(ISNUMBER(FIND("Caldeiraria",C1295)),"Caldeiraria",IF(ISNUMBER(FIND("Borracharia",C1295)),"Borracharia",IF(ISNUMBER(FIND("Lubrificação",C1295)),"Lubrificação",
IF(ISNUMBER(FIND("Estoque - Carregadeiras",C1295)),"Carregadeiras",IF(ISNUMBER(FIND("Estoque - Veic. Leves",C1295)),"Veic. Leves",
IF(ISNUMBER(FIND("Estoque - Caminhões",C1295)),"Caminhões",IF(ISNUMBER(FIND("Estoque - Transbordos",C1295)),"Transbordos",
IF(ISNUMBER(FIND("Estoque - Tratores",C1295)),"Tratores",
IF(ISNUMBER(FIND("Estoque - Máquinas pesadas",C1295)),"Máquinas pesadas",
IF(ISNUMBER(FIND("Estoque - Reboques",C1295)),"Reboques",
IF(C1295="Estoque","Estoque",
IF(AND(ISNUMBER(C1295),C1295&gt;1000,C1295&lt;2000),"Caminhões",
IF(AND(ISNUMBER(C1295),C1295&gt;2000,C1295&lt;3000),"Tratores",
IF(AND(ISNUMBER(C1295),C1295&gt;3000,C1295&lt;4000),"Carregadeiras",
IF(AND(ISNUMBER(C1295),C1295&gt;4000,C1295&lt;5000),"Máquinas pesadas",
IF(AND(ISNUMBER(C1295),C1295&gt;5000,C1295&lt;6000),"Colhedoras",
IF(AND(ISNUMBER(C1295),C1295&gt;7000,C1295&lt;8000),"Irrigação",
IF(AND(ISNUMBER(C1295),C1295&gt;8000,C1295&lt;9000),"Reboques",IF(AND(ISNUMBER(C1295),C1295&gt;0,C1295&lt;1000),"Veic. Leves","")))))))))))))))))))))</f>
        <v>Caminhões</v>
      </c>
      <c r="B1295" s="8"/>
      <c r="C1295" s="2">
        <v>1005</v>
      </c>
      <c r="D1295" s="2">
        <v>50436</v>
      </c>
      <c r="E1295" s="3" t="s">
        <v>820</v>
      </c>
      <c r="F1295" s="14" t="str">
        <f>IF(ISBLANK(K1295), "Apenas Solicitação", "Tem OC")</f>
        <v>Tem OC</v>
      </c>
      <c r="G1295" s="2">
        <v>1</v>
      </c>
      <c r="H1295" s="37">
        <f>G1295-I1295</f>
        <v>0</v>
      </c>
      <c r="I1295" s="38">
        <v>1</v>
      </c>
      <c r="J1295" s="4">
        <v>45757</v>
      </c>
      <c r="K1295" s="180">
        <v>45763</v>
      </c>
      <c r="L1295" s="3"/>
      <c r="M1295" s="44"/>
      <c r="N1295" s="44" t="str">
        <f>IFERROR(K1295 + VALUE(LEFT(L1295, FIND(" ", L1295) - 1)), "")</f>
        <v/>
      </c>
      <c r="O1295" s="3">
        <f>IF(_xlfn.DAYS(K1295,J1295)&lt;0, "Aguardando OC", _xlfn.DAYS(K1295,J1295))</f>
        <v>6</v>
      </c>
      <c r="P1295" s="14">
        <v>399066</v>
      </c>
      <c r="Q1295" s="169">
        <v>1143900</v>
      </c>
      <c r="R1295" s="14">
        <v>166451</v>
      </c>
      <c r="S1295" s="2">
        <v>685</v>
      </c>
      <c r="T1295" s="65" t="s">
        <v>15</v>
      </c>
      <c r="U1295" s="21">
        <v>55.1</v>
      </c>
      <c r="V1295" s="2">
        <v>2106</v>
      </c>
      <c r="W1295" s="47" t="str">
        <f>IFERROR(VLOOKUP(V1295, Fornecedores!A:C, 3, FALSE), "")</f>
        <v xml:space="preserve">UNIDAS              </v>
      </c>
      <c r="X1295" s="43" t="str">
        <f>IFERROR(VLOOKUP(V1295, Fornecedores!A:E, 5, FALSE), "")</f>
        <v>João Pessoa</v>
      </c>
      <c r="Y1295" s="43" t="str">
        <f>IFERROR(VLOOKUP(V1295, Fornecedores!A:F, 6, FALSE), "")</f>
        <v>PB</v>
      </c>
      <c r="Z1295" s="14" t="str">
        <f>IF(H1295=0, "Pedido entregue!", "Pendente")</f>
        <v>Pedido entregue!</v>
      </c>
      <c r="AA1295" s="59">
        <v>1</v>
      </c>
      <c r="AB1295" s="58" t="str">
        <f>IF(Z1295="Pedido Entregue!", IF(AA1295=1, "Retirado do Almoxarifado", IF(AA1295=2, "Material devolvido", "Aguardando retirada")), IF(Z1295="Pendente", "Entrega pendente", ""))</f>
        <v>Retirado do Almoxarifado</v>
      </c>
      <c r="AC1295" s="18">
        <v>1</v>
      </c>
      <c r="AD1295" s="18">
        <f>AC1295/SUMIF($P:$P,P1295,$AC:$AC)</f>
        <v>1</v>
      </c>
      <c r="AE1295" s="18">
        <f>IF(R1295=0,0,AC1295/SUMIF($R:$R,R1295,$AC:$AC))</f>
        <v>5.8823529411764705E-2</v>
      </c>
      <c r="AF1295" s="18">
        <f>IF(R1295=0,1,0)</f>
        <v>0</v>
      </c>
      <c r="AG1295" s="18">
        <f>IF(R1295=0,#REF!-J1295,0)</f>
        <v>0</v>
      </c>
      <c r="AH1295" t="str">
        <f>TEXT(J1295,"MMMM")</f>
        <v>abril</v>
      </c>
    </row>
    <row r="1296" spans="1:34" ht="12.75" hidden="1" customHeight="1" x14ac:dyDescent="0.25">
      <c r="A1296" s="90" t="str">
        <f>IF(C1296="Oficina Diversos","Oficina Geral",
IF(ISNUMBER(FIND("Estoque - Colhedoras",C1296)),"Colhedoras",IF(ISNUMBER(FIND("Caldeiraria",C1296)),"Caldeiraria",IF(ISNUMBER(FIND("Borracharia",C1296)),"Borracharia",IF(ISNUMBER(FIND("Lubrificação",C1296)),"Lubrificação",
IF(ISNUMBER(FIND("Estoque - Carregadeiras",C1296)),"Carregadeiras",IF(ISNUMBER(FIND("Estoque - Veic. Leves",C1296)),"Veic. Leves",
IF(ISNUMBER(FIND("Estoque - Caminhões",C1296)),"Caminhões",IF(ISNUMBER(FIND("Estoque - Transbordos",C1296)),"Transbordos",
IF(ISNUMBER(FIND("Estoque - Tratores",C1296)),"Tratores",
IF(ISNUMBER(FIND("Estoque - Máquinas pesadas",C1296)),"Máquinas pesadas",
IF(ISNUMBER(FIND("Estoque - Reboques",C1296)),"Reboques",
IF(C1296="Estoque","Estoque",
IF(AND(ISNUMBER(C1296),C1296&gt;1000,C1296&lt;2000),"Caminhões",
IF(AND(ISNUMBER(C1296),C1296&gt;2000,C1296&lt;3000),"Tratores",
IF(AND(ISNUMBER(C1296),C1296&gt;3000,C1296&lt;4000),"Carregadeiras",
IF(AND(ISNUMBER(C1296),C1296&gt;4000,C1296&lt;5000),"Máquinas pesadas",
IF(AND(ISNUMBER(C1296),C1296&gt;5000,C1296&lt;6000),"Colhedoras",
IF(AND(ISNUMBER(C1296),C1296&gt;7000,C1296&lt;8000),"Irrigação",
IF(AND(ISNUMBER(C1296),C1296&gt;8000,C1296&lt;9000),"Reboques",IF(AND(ISNUMBER(C1296),C1296&gt;0,C1296&lt;1000),"Veic. Leves","")))))))))))))))))))))</f>
        <v>Tratores</v>
      </c>
      <c r="B1296" s="215"/>
      <c r="C1296" s="225">
        <v>2045</v>
      </c>
      <c r="D1296" s="2">
        <v>50589</v>
      </c>
      <c r="E1296" s="3" t="s">
        <v>20203</v>
      </c>
      <c r="F1296" s="101" t="str">
        <f>IF(ISBLANK(K1296), "Apenas Solicitação", "Tem OC")</f>
        <v>Tem OC</v>
      </c>
      <c r="G1296" s="2">
        <v>1</v>
      </c>
      <c r="H1296" s="102">
        <f>G1296-I1296</f>
        <v>0</v>
      </c>
      <c r="I1296" s="103">
        <v>1</v>
      </c>
      <c r="J1296" s="4">
        <v>45808</v>
      </c>
      <c r="K1296" s="180">
        <v>45819</v>
      </c>
      <c r="L1296" s="3" t="s">
        <v>20152</v>
      </c>
      <c r="M1296" s="104" t="str">
        <f ca="1">IF(OR(N1296="", N1296=0), "", IF(N1296&gt;TODAY(), "No prazo", "Atrasado"))</f>
        <v>Atrasado</v>
      </c>
      <c r="N1296" s="104">
        <f>IFERROR(K1296 + VALUE(LEFT(L1296, FIND(" ", L1296) - 1)), "")</f>
        <v>45820</v>
      </c>
      <c r="O1296" s="105">
        <f>IF(_xlfn.DAYS(K1296,J1296)&lt;0, "Aguardando OC", _xlfn.DAYS(K1296,J1296))</f>
        <v>11</v>
      </c>
      <c r="P1296" s="14">
        <v>405443</v>
      </c>
      <c r="Q1296" s="12"/>
      <c r="R1296" s="14">
        <v>169003</v>
      </c>
      <c r="S1296" s="2">
        <v>221</v>
      </c>
      <c r="T1296" s="65" t="s">
        <v>1029</v>
      </c>
      <c r="U1296" s="21">
        <v>671.07</v>
      </c>
      <c r="V1296" s="2">
        <v>13341</v>
      </c>
      <c r="W1296" s="117" t="str">
        <f>IFERROR(VLOOKUP(V1296, Fornecedores!A:C, 3, FALSE), "")</f>
        <v>DISMA DISTRIBUIDORA</v>
      </c>
      <c r="X1296" s="105" t="str">
        <f>IFERROR(VLOOKUP(V1296, Fornecedores!A:E, 5, FALSE), "")</f>
        <v>Araçatuba</v>
      </c>
      <c r="Y1296" s="105" t="str">
        <f>IFERROR(VLOOKUP(V1296, Fornecedores!A:F, 6, FALSE), "")</f>
        <v>SP</v>
      </c>
      <c r="Z1296" s="101" t="str">
        <f>IF(H1296=0, "Pedido entregue!", "Pendente")</f>
        <v>Pedido entregue!</v>
      </c>
      <c r="AA1296" s="119"/>
      <c r="AB1296" s="132" t="str">
        <f>IF(Z1296="Pedido Entregue!", IF(AA1296=1, "Retirado do Almoxarifado", IF(AA1296=2, "Material devolvido", "Aguardando retirada")), IF(Z1296="Pendente", "Entrega pendente", ""))</f>
        <v>Aguardando retirada</v>
      </c>
      <c r="AC1296" s="18">
        <v>1</v>
      </c>
      <c r="AD1296" s="18">
        <f>AC1296/SUMIF($P:$P,P1296,$AC:$AC)</f>
        <v>1</v>
      </c>
      <c r="AE1296" s="18">
        <f>IF(R1296=0,0,AC1296/SUMIF($R:$R,R1296,$AC:$AC))</f>
        <v>0.5</v>
      </c>
      <c r="AF1296" s="18">
        <f>IF(R1296=0,1,0)</f>
        <v>0</v>
      </c>
      <c r="AH1296" t="str">
        <f>TEXT(J1296,"MMMM")</f>
        <v>maio</v>
      </c>
    </row>
    <row r="1297" spans="1:34" ht="12.75" hidden="1" customHeight="1" x14ac:dyDescent="0.25">
      <c r="A1297" s="90" t="str">
        <f>IF(C1297="Oficina Diversos","Oficina Geral",
IF(ISNUMBER(FIND("Estoque - Colhedoras",C1297)),"Colhedoras",IF(ISNUMBER(FIND("Caldeiraria",C1297)),"Caldeiraria",IF(ISNUMBER(FIND("Borracharia",C1297)),"Borracharia",IF(ISNUMBER(FIND("Lubrificação",C1297)),"Lubrificação",
IF(ISNUMBER(FIND("Estoque - Carregadeiras",C1297)),"Carregadeiras",IF(ISNUMBER(FIND("Estoque - Veic. Leves",C1297)),"Veic. Leves",
IF(ISNUMBER(FIND("Estoque - Caminhões",C1297)),"Caminhões",IF(ISNUMBER(FIND("Estoque - Transbordos",C1297)),"Transbordos",
IF(ISNUMBER(FIND("Estoque - Tratores",C1297)),"Tratores",
IF(ISNUMBER(FIND("Estoque - Máquinas pesadas",C1297)),"Máquinas pesadas",
IF(ISNUMBER(FIND("Estoque - Reboques",C1297)),"Reboques",
IF(C1297="Estoque","Estoque",
IF(AND(ISNUMBER(C1297),C1297&gt;1000,C1297&lt;2000),"Caminhões",
IF(AND(ISNUMBER(C1297),C1297&gt;2000,C1297&lt;3000),"Tratores",
IF(AND(ISNUMBER(C1297),C1297&gt;3000,C1297&lt;4000),"Carregadeiras",
IF(AND(ISNUMBER(C1297),C1297&gt;4000,C1297&lt;5000),"Máquinas pesadas",
IF(AND(ISNUMBER(C1297),C1297&gt;5000,C1297&lt;6000),"Colhedoras",
IF(AND(ISNUMBER(C1297),C1297&gt;7000,C1297&lt;8000),"Irrigação",
IF(AND(ISNUMBER(C1297),C1297&gt;8000,C1297&lt;9000),"Reboques",IF(AND(ISNUMBER(C1297),C1297&gt;0,C1297&lt;1000),"Veic. Leves","")))))))))))))))))))))</f>
        <v>Máquinas pesadas</v>
      </c>
      <c r="B1297" s="8"/>
      <c r="C1297" s="34">
        <v>4008</v>
      </c>
      <c r="D1297" s="34">
        <v>50868</v>
      </c>
      <c r="E1297" s="36" t="s">
        <v>1040</v>
      </c>
      <c r="F1297" s="14" t="str">
        <f>IF(ISBLANK(K1297), "Apenas Solicitação", "Tem OC")</f>
        <v>Tem OC</v>
      </c>
      <c r="G1297" s="34">
        <v>3</v>
      </c>
      <c r="H1297" s="37">
        <f>G1297-I1297</f>
        <v>0</v>
      </c>
      <c r="I1297" s="38">
        <v>3</v>
      </c>
      <c r="J1297" s="35">
        <v>45755</v>
      </c>
      <c r="K1297" s="184">
        <v>45776</v>
      </c>
      <c r="L1297" s="35"/>
      <c r="M1297" s="44"/>
      <c r="N1297" s="44" t="str">
        <f>IFERROR(K1297 + VALUE(LEFT(L1297, FIND(" ", L1297) - 1)), "")</f>
        <v/>
      </c>
      <c r="O1297" s="3">
        <f>IF(_xlfn.DAYS(K1297,J1297)&lt;0, "Aguardando OC", _xlfn.DAYS(K1297,J1297))</f>
        <v>21</v>
      </c>
      <c r="P1297" s="193">
        <v>398649</v>
      </c>
      <c r="Q1297" s="57">
        <v>1142740</v>
      </c>
      <c r="R1297" s="193">
        <v>166913</v>
      </c>
      <c r="S1297" s="34">
        <v>722</v>
      </c>
      <c r="T1297" s="68" t="s">
        <v>263</v>
      </c>
      <c r="U1297" s="40">
        <v>900</v>
      </c>
      <c r="V1297" s="34">
        <v>1388</v>
      </c>
      <c r="W1297" s="47" t="str">
        <f>IFERROR(VLOOKUP(V1297, Fornecedores!A:C, 3, FALSE), "")</f>
        <v xml:space="preserve">TELE TINTAS         </v>
      </c>
      <c r="X1297" s="43" t="str">
        <f>IFERROR(VLOOKUP(V1297, Fornecedores!A:E, 5, FALSE), "")</f>
        <v>João Pessoa</v>
      </c>
      <c r="Y1297" s="43" t="str">
        <f>IFERROR(VLOOKUP(V1297, Fornecedores!A:F, 6, FALSE), "")</f>
        <v>PB</v>
      </c>
      <c r="Z1297" s="14" t="str">
        <f>IF(H1297=0, "Pedido entregue!", "Pendente")</f>
        <v>Pedido entregue!</v>
      </c>
      <c r="AA1297" s="59">
        <v>1</v>
      </c>
      <c r="AB1297" s="58" t="str">
        <f>IF(Z1297="Pedido Entregue!", IF(AA1297=1, "Retirado do Almoxarifado", IF(AA1297=2, "Material devolvido", "Aguardando retirada")), IF(Z1297="Pendente", "Entrega pendente", ""))</f>
        <v>Retirado do Almoxarifado</v>
      </c>
      <c r="AC1297" s="18">
        <v>1</v>
      </c>
      <c r="AD1297" s="18">
        <f>AC1297/SUMIF($P:$P,P1297,$AC:$AC)</f>
        <v>1</v>
      </c>
      <c r="AE1297" s="18">
        <f>IF(R1297=0,0,AC1297/SUMIF($R:$R,R1297,$AC:$AC))</f>
        <v>0.25</v>
      </c>
      <c r="AF1297" s="18">
        <f>IF(R1297=0,1,0)</f>
        <v>0</v>
      </c>
      <c r="AH1297" t="str">
        <f>TEXT(J1297,"MMMM")</f>
        <v>abril</v>
      </c>
    </row>
    <row r="1298" spans="1:34" ht="12.75" customHeight="1" x14ac:dyDescent="0.25">
      <c r="A1298" s="90" t="str">
        <f>IF(C1298="Oficina Diversos","Oficina Geral",
IF(ISNUMBER(FIND("Estoque - Colhedoras",C1298)),"Colhedoras",IF(ISNUMBER(FIND("Caldeiraria",C1298)),"Caldeiraria",IF(ISNUMBER(FIND("Borracharia",C1298)),"Borracharia",IF(ISNUMBER(FIND("Lubrificação",C1298)),"Lubrificação",
IF(ISNUMBER(FIND("Estoque - Carregadeiras",C1298)),"Carregadeiras",IF(ISNUMBER(FIND("Estoque - Veic. Leves",C1298)),"Veic. Leves",
IF(ISNUMBER(FIND("Estoque - Caminhões",C1298)),"Caminhões",IF(ISNUMBER(FIND("Estoque - Transbordos",C1298)),"Transbordos",
IF(ISNUMBER(FIND("Estoque - Tratores",C1298)),"Tratores",
IF(ISNUMBER(FIND("Estoque - Máquinas pesadas",C1298)),"Máquinas pesadas",
IF(ISNUMBER(FIND("Estoque - Reboques",C1298)),"Reboques",
IF(C1298="Estoque","Estoque",
IF(AND(ISNUMBER(C1298),C1298&gt;1000,C1298&lt;2000),"Caminhões",
IF(AND(ISNUMBER(C1298),C1298&gt;2000,C1298&lt;3000),"Tratores",
IF(AND(ISNUMBER(C1298),C1298&gt;3000,C1298&lt;4000),"Carregadeiras",
IF(AND(ISNUMBER(C1298),C1298&gt;4000,C1298&lt;5000),"Máquinas pesadas",
IF(AND(ISNUMBER(C1298),C1298&gt;5000,C1298&lt;6000),"Colhedoras",
IF(AND(ISNUMBER(C1298),C1298&gt;7000,C1298&lt;8000),"Irrigação",
IF(AND(ISNUMBER(C1298),C1298&gt;8000,C1298&lt;9000),"Reboques",IF(AND(ISNUMBER(C1298),C1298&gt;0,C1298&lt;1000),"Veic. Leves","")))))))))))))))))))))</f>
        <v>Oficina Geral</v>
      </c>
      <c r="B1298" s="111"/>
      <c r="C1298" s="144" t="s">
        <v>20771</v>
      </c>
      <c r="D1298" s="144">
        <v>50890</v>
      </c>
      <c r="E1298" s="145" t="s">
        <v>20825</v>
      </c>
      <c r="F1298" s="101" t="str">
        <f>IF(ISBLANK(K1298), "Apenas Solicitação", "Tem OC")</f>
        <v>Apenas Solicitação</v>
      </c>
      <c r="G1298" s="143">
        <v>1</v>
      </c>
      <c r="H1298" s="102">
        <f>G1298-I1298</f>
        <v>1</v>
      </c>
      <c r="I1298" s="103"/>
      <c r="J1298" s="147">
        <v>45831</v>
      </c>
      <c r="K1298" s="202"/>
      <c r="L1298" s="49"/>
      <c r="M1298" s="104" t="str">
        <f ca="1">IF(OR(N1298="", N1298=0), "", IF(N1298&gt;TODAY(), "No prazo", "Atrasado"))</f>
        <v/>
      </c>
      <c r="N1298" s="104" t="str">
        <f>IFERROR(K1298 + VALUE(LEFT(L1298, FIND(" ", L1298) - 1)), "")</f>
        <v/>
      </c>
      <c r="O1298" s="105" t="str">
        <f>IF(_xlfn.DAYS(K1298,J1298)&lt;0, "Aguardando OC", _xlfn.DAYS(K1298,J1298))</f>
        <v>Aguardando OC</v>
      </c>
      <c r="P1298" s="200">
        <v>408805</v>
      </c>
      <c r="Q1298" s="12"/>
      <c r="R1298" s="200">
        <v>0</v>
      </c>
      <c r="S1298" s="143">
        <v>221</v>
      </c>
      <c r="T1298" s="65" t="s">
        <v>1029</v>
      </c>
      <c r="U1298" s="164">
        <v>0</v>
      </c>
      <c r="V1298" s="144"/>
      <c r="W1298" s="117" t="str">
        <f>IFERROR(VLOOKUP(V1298, Fornecedores!A:C, 3, FALSE), "")</f>
        <v/>
      </c>
      <c r="X1298" s="105" t="str">
        <f>IFERROR(VLOOKUP(V1298, Fornecedores!A:E, 5, FALSE), "")</f>
        <v/>
      </c>
      <c r="Y1298" s="105" t="str">
        <f>IFERROR(VLOOKUP(V1298, Fornecedores!A:F, 6, FALSE), "")</f>
        <v/>
      </c>
      <c r="Z1298" s="101" t="str">
        <f>IF(H1298=0, "Pedido entregue!", "Pendente")</f>
        <v>Pendente</v>
      </c>
      <c r="AA1298" s="119"/>
      <c r="AB1298" s="132" t="str">
        <f>IF(Z1298="Pedido Entregue!", IF(AA1298=1, "Retirado do Almoxarifado", IF(AA1298=2, "Material devolvido", "Aguardando retirada")), IF(Z1298="Pendente", "Entrega pendente", ""))</f>
        <v>Entrega pendente</v>
      </c>
      <c r="AC1298" s="18">
        <v>1</v>
      </c>
      <c r="AD1298" s="18">
        <f>AC1298/SUMIF($P:$P,P1298,$AC:$AC)</f>
        <v>1</v>
      </c>
      <c r="AE1298" s="18">
        <f>IF(R1298=0,0,AC1298/SUMIF($R:$R,R1298,$AC:$AC))</f>
        <v>0</v>
      </c>
      <c r="AF1298" s="18">
        <f>IF(R1298=0,1,0)</f>
        <v>1</v>
      </c>
      <c r="AH1298" t="str">
        <f>TEXT(J1298,"MMMM")</f>
        <v>junho</v>
      </c>
    </row>
    <row r="1299" spans="1:34" ht="12.75" hidden="1" customHeight="1" x14ac:dyDescent="0.25">
      <c r="A1299" s="90" t="str">
        <f>IF(C1299="Oficina Diversos","Oficina Geral",
IF(ISNUMBER(FIND("Estoque - Colhedoras",C1299)),"Colhedoras",IF(ISNUMBER(FIND("Caldeiraria",C1299)),"Caldeiraria",IF(ISNUMBER(FIND("Borracharia",C1299)),"Borracharia",IF(ISNUMBER(FIND("Lubrificação",C1299)),"Lubrificação",
IF(ISNUMBER(FIND("Estoque - Carregadeiras",C1299)),"Carregadeiras",IF(ISNUMBER(FIND("Estoque - Veic. Leves",C1299)),"Veic. Leves",
IF(ISNUMBER(FIND("Estoque - Caminhões",C1299)),"Caminhões",IF(ISNUMBER(FIND("Estoque - Transbordos",C1299)),"Transbordos",
IF(ISNUMBER(FIND("Estoque - Tratores",C1299)),"Tratores",
IF(ISNUMBER(FIND("Estoque - Máquinas pesadas",C1299)),"Máquinas pesadas",
IF(ISNUMBER(FIND("Estoque - Reboques",C1299)),"Reboques",
IF(C1299="Estoque","Estoque",
IF(AND(ISNUMBER(C1299),C1299&gt;1000,C1299&lt;2000),"Caminhões",
IF(AND(ISNUMBER(C1299),C1299&gt;2000,C1299&lt;3000),"Tratores",
IF(AND(ISNUMBER(C1299),C1299&gt;3000,C1299&lt;4000),"Carregadeiras",
IF(AND(ISNUMBER(C1299),C1299&gt;4000,C1299&lt;5000),"Máquinas pesadas",
IF(AND(ISNUMBER(C1299),C1299&gt;5000,C1299&lt;6000),"Colhedoras",
IF(AND(ISNUMBER(C1299),C1299&gt;7000,C1299&lt;8000),"Irrigação",
IF(AND(ISNUMBER(C1299),C1299&gt;8000,C1299&lt;9000),"Reboques",IF(AND(ISNUMBER(C1299),C1299&gt;0,C1299&lt;1000),"Veic. Leves","")))))))))))))))))))))</f>
        <v>Máquinas pesadas</v>
      </c>
      <c r="B1299" s="39"/>
      <c r="C1299" s="69">
        <v>4008</v>
      </c>
      <c r="D1299" s="69">
        <v>50932</v>
      </c>
      <c r="E1299" s="70" t="s">
        <v>19853</v>
      </c>
      <c r="F1299" s="14" t="str">
        <f>IF(ISBLANK(K1299), "Apenas Solicitação", "Tem OC")</f>
        <v>Tem OC</v>
      </c>
      <c r="G1299" s="69">
        <v>12</v>
      </c>
      <c r="H1299" s="37">
        <f>G1299-I1299</f>
        <v>0</v>
      </c>
      <c r="I1299" s="38">
        <v>12</v>
      </c>
      <c r="J1299" s="71">
        <v>45793</v>
      </c>
      <c r="K1299" s="186">
        <v>45803</v>
      </c>
      <c r="L1299" s="70" t="s">
        <v>20152</v>
      </c>
      <c r="M1299" s="44" t="str">
        <f ca="1">IF(OR(N1299="", N1299=0), "", IF(N1299&gt;TODAY(), "No prazo", "Atrasado"))</f>
        <v>Atrasado</v>
      </c>
      <c r="N1299" s="44">
        <f>IFERROR(K1299 + VALUE(LEFT(L1299, FIND(" ", L1299) - 1)), "")</f>
        <v>45804</v>
      </c>
      <c r="O1299" s="3">
        <f>IF(_xlfn.DAYS(K1299,J1299)&lt;0, "Aguardando OC", _xlfn.DAYS(K1299,J1299))</f>
        <v>10</v>
      </c>
      <c r="P1299" s="195">
        <v>403219</v>
      </c>
      <c r="Q1299" s="12"/>
      <c r="R1299" s="195">
        <v>168129</v>
      </c>
      <c r="S1299" s="69">
        <v>221</v>
      </c>
      <c r="T1299" s="65" t="s">
        <v>1029</v>
      </c>
      <c r="U1299" s="120">
        <v>1764</v>
      </c>
      <c r="V1299" s="69">
        <v>3337</v>
      </c>
      <c r="W1299" s="47" t="str">
        <f>IFERROR(VLOOKUP(V1299, Fornecedores!A:C, 3, FALSE), "")</f>
        <v xml:space="preserve">FORNECEDORA         </v>
      </c>
      <c r="X1299" s="43" t="str">
        <f>IFERROR(VLOOKUP(V1299, Fornecedores!A:E, 5, FALSE), "")</f>
        <v>Campina Grande</v>
      </c>
      <c r="Y1299" s="43" t="str">
        <f>IFERROR(VLOOKUP(V1299, Fornecedores!A:F, 6, FALSE), "")</f>
        <v>PB</v>
      </c>
      <c r="Z1299" s="14" t="str">
        <f>IF(H1299=0, "Pedido entregue!", "Pendente")</f>
        <v>Pedido entregue!</v>
      </c>
      <c r="AA1299" s="49"/>
      <c r="AB1299" s="58" t="str">
        <f>IF(Z1299="Pedido Entregue!", IF(AA1299=1, "Retirado do Almoxarifado", IF(AA1299=2, "Material devolvido", "Aguardando retirada")), IF(Z1299="Pendente", "Entrega pendente", ""))</f>
        <v>Aguardando retirada</v>
      </c>
      <c r="AC1299" s="18">
        <v>1</v>
      </c>
      <c r="AD1299" s="18">
        <f>AC1299/SUMIF($P:$P,P1299,$AC:$AC)</f>
        <v>1</v>
      </c>
      <c r="AE1299" s="18">
        <f>IF(R1299=0,0,AC1299/SUMIF($R:$R,R1299,$AC:$AC))</f>
        <v>3.8461538461538464E-2</v>
      </c>
      <c r="AF1299" s="18">
        <f>IF(R1299=0,1,0)</f>
        <v>0</v>
      </c>
      <c r="AH1299" t="str">
        <f>TEXT(J1299,"MMMM")</f>
        <v>maio</v>
      </c>
    </row>
    <row r="1300" spans="1:34" ht="12.75" customHeight="1" x14ac:dyDescent="0.25">
      <c r="A1300" s="90" t="str">
        <f>IF(C1300="Oficina Diversos","Oficina Geral",
IF(ISNUMBER(FIND("Estoque - Colhedoras",C1300)),"Colhedoras",IF(ISNUMBER(FIND("Caldeiraria",C1300)),"Caldeiraria",IF(ISNUMBER(FIND("Borracharia",C1300)),"Borracharia",IF(ISNUMBER(FIND("Lubrificação",C1300)),"Lubrificação",
IF(ISNUMBER(FIND("Estoque - Carregadeiras",C1300)),"Carregadeiras",IF(ISNUMBER(FIND("Estoque - Veic. Leves",C1300)),"Veic. Leves",
IF(ISNUMBER(FIND("Estoque - Caminhões",C1300)),"Caminhões",IF(ISNUMBER(FIND("Estoque - Transbordos",C1300)),"Transbordos",
IF(ISNUMBER(FIND("Estoque - Tratores",C1300)),"Tratores",
IF(ISNUMBER(FIND("Estoque - Máquinas pesadas",C1300)),"Máquinas pesadas",
IF(ISNUMBER(FIND("Estoque - Reboques",C1300)),"Reboques",
IF(C1300="Estoque","Estoque",
IF(AND(ISNUMBER(C1300),C1300&gt;1000,C1300&lt;2000),"Caminhões",
IF(AND(ISNUMBER(C1300),C1300&gt;2000,C1300&lt;3000),"Tratores",
IF(AND(ISNUMBER(C1300),C1300&gt;3000,C1300&lt;4000),"Carregadeiras",
IF(AND(ISNUMBER(C1300),C1300&gt;4000,C1300&lt;5000),"Máquinas pesadas",
IF(AND(ISNUMBER(C1300),C1300&gt;5000,C1300&lt;6000),"Colhedoras",
IF(AND(ISNUMBER(C1300),C1300&gt;7000,C1300&lt;8000),"Irrigação",
IF(AND(ISNUMBER(C1300),C1300&gt;8000,C1300&lt;9000),"Reboques",IF(AND(ISNUMBER(C1300),C1300&gt;0,C1300&lt;1000),"Veic. Leves","")))))))))))))))))))))</f>
        <v>Caminhões</v>
      </c>
      <c r="B1300" s="111"/>
      <c r="C1300" s="126">
        <v>1034</v>
      </c>
      <c r="D1300" s="2">
        <v>51004</v>
      </c>
      <c r="E1300" s="3" t="s">
        <v>20271</v>
      </c>
      <c r="F1300" s="101" t="str">
        <f>IF(ISBLANK(K1300), "Apenas Solicitação", "Tem OC")</f>
        <v>Apenas Solicitação</v>
      </c>
      <c r="G1300" s="2">
        <v>6</v>
      </c>
      <c r="H1300" s="102">
        <f>G1300-I1300</f>
        <v>6</v>
      </c>
      <c r="I1300" s="103"/>
      <c r="J1300" s="4">
        <v>45813</v>
      </c>
      <c r="K1300" s="14"/>
      <c r="L1300" s="3"/>
      <c r="M1300" s="104" t="str">
        <f ca="1">IF(OR(N1300="", N1300=0), "", IF(N1300&gt;TODAY(), "No prazo", "Atrasado"))</f>
        <v/>
      </c>
      <c r="N1300" s="104" t="str">
        <f>IFERROR(K1300 + VALUE(LEFT(L1300, FIND(" ", L1300) - 1)), "")</f>
        <v/>
      </c>
      <c r="O1300" s="105" t="str">
        <f>IF(_xlfn.DAYS(K1300,J1300)&lt;0, "Aguardando OC", _xlfn.DAYS(K1300,J1300))</f>
        <v>Aguardando OC</v>
      </c>
      <c r="P1300" s="14">
        <v>406092</v>
      </c>
      <c r="Q1300" s="12"/>
      <c r="R1300" s="14">
        <v>0</v>
      </c>
      <c r="S1300" s="2">
        <v>221</v>
      </c>
      <c r="T1300" s="65" t="s">
        <v>1029</v>
      </c>
      <c r="U1300" s="21">
        <v>40.86</v>
      </c>
      <c r="V1300" s="2"/>
      <c r="W1300" s="117" t="str">
        <f>IFERROR(VLOOKUP(V1300, Fornecedores!A:C, 3, FALSE), "")</f>
        <v/>
      </c>
      <c r="X1300" s="105" t="str">
        <f>IFERROR(VLOOKUP(V1300, Fornecedores!A:E, 5, FALSE), "")</f>
        <v/>
      </c>
      <c r="Y1300" s="105" t="str">
        <f>IFERROR(VLOOKUP(V1300, Fornecedores!A:F, 6, FALSE), "")</f>
        <v/>
      </c>
      <c r="Z1300" s="101" t="str">
        <f>IF(H1300=0, "Pedido entregue!", "Pendente")</f>
        <v>Pendente</v>
      </c>
      <c r="AA1300" s="119"/>
      <c r="AB1300" s="132" t="str">
        <f>IF(Z1300="Pedido Entregue!", IF(AA1300=1, "Retirado do Almoxarifado", IF(AA1300=2, "Material devolvido", "Aguardando retirada")), IF(Z1300="Pendente", "Entrega pendente", ""))</f>
        <v>Entrega pendente</v>
      </c>
      <c r="AC1300" s="18">
        <v>1</v>
      </c>
      <c r="AD1300" s="18">
        <f>AC1300/SUMIF($P:$P,P1300,$AC:$AC)</f>
        <v>1</v>
      </c>
      <c r="AE1300" s="18">
        <f>IF(R1300=0,0,AC1300/SUMIF($R:$R,R1300,$AC:$AC))</f>
        <v>0</v>
      </c>
      <c r="AF1300" s="18">
        <f>IF(R1300=0,1,0)</f>
        <v>1</v>
      </c>
      <c r="AH1300" t="str">
        <f>TEXT(J1300,"MMMM")</f>
        <v>junho</v>
      </c>
    </row>
    <row r="1301" spans="1:34" ht="12.75" hidden="1" customHeight="1" x14ac:dyDescent="0.25">
      <c r="A1301" s="90" t="str">
        <f>IF(C1301="Oficina Diversos","Oficina Geral",
IF(ISNUMBER(FIND("Estoque - Colhedoras",C1301)),"Colhedoras",IF(ISNUMBER(FIND("Caldeiraria",C1301)),"Caldeiraria",IF(ISNUMBER(FIND("Borracharia",C1301)),"Borracharia",IF(ISNUMBER(FIND("Lubrificação",C1301)),"Lubrificação",
IF(ISNUMBER(FIND("Estoque - Carregadeiras",C1301)),"Carregadeiras",IF(ISNUMBER(FIND("Estoque - Veic. Leves",C1301)),"Veic. Leves",
IF(ISNUMBER(FIND("Estoque - Caminhões",C1301)),"Caminhões",IF(ISNUMBER(FIND("Estoque - Transbordos",C1301)),"Transbordos",
IF(ISNUMBER(FIND("Estoque - Tratores",C1301)),"Tratores",
IF(ISNUMBER(FIND("Estoque - Máquinas pesadas",C1301)),"Máquinas pesadas",
IF(ISNUMBER(FIND("Estoque - Reboques",C1301)),"Reboques",
IF(C1301="Estoque","Estoque",
IF(AND(ISNUMBER(C1301),C1301&gt;1000,C1301&lt;2000),"Caminhões",
IF(AND(ISNUMBER(C1301),C1301&gt;2000,C1301&lt;3000),"Tratores",
IF(AND(ISNUMBER(C1301),C1301&gt;3000,C1301&lt;4000),"Carregadeiras",
IF(AND(ISNUMBER(C1301),C1301&gt;4000,C1301&lt;5000),"Máquinas pesadas",
IF(AND(ISNUMBER(C1301),C1301&gt;5000,C1301&lt;6000),"Colhedoras",
IF(AND(ISNUMBER(C1301),C1301&gt;7000,C1301&lt;8000),"Irrigação",
IF(AND(ISNUMBER(C1301),C1301&gt;8000,C1301&lt;9000),"Reboques",IF(AND(ISNUMBER(C1301),C1301&gt;0,C1301&lt;1000),"Veic. Leves","")))))))))))))))))))))</f>
        <v>Máquinas pesadas</v>
      </c>
      <c r="B1301" s="39"/>
      <c r="C1301" s="69">
        <v>4008</v>
      </c>
      <c r="D1301" s="69">
        <v>51121</v>
      </c>
      <c r="E1301" s="70" t="s">
        <v>19854</v>
      </c>
      <c r="F1301" s="14" t="str">
        <f>IF(ISBLANK(K1301), "Apenas Solicitação", "Tem OC")</f>
        <v>Tem OC</v>
      </c>
      <c r="G1301" s="69">
        <v>1</v>
      </c>
      <c r="H1301" s="37">
        <f>G1301-I1301</f>
        <v>0</v>
      </c>
      <c r="I1301" s="38">
        <v>1</v>
      </c>
      <c r="J1301" s="71">
        <v>45793</v>
      </c>
      <c r="K1301" s="186">
        <v>45803</v>
      </c>
      <c r="L1301" s="70" t="s">
        <v>20153</v>
      </c>
      <c r="M1301" s="44" t="str">
        <f ca="1">IF(OR(N1301="", N1301=0), "", IF(N1301&gt;TODAY(), "No prazo", "Atrasado"))</f>
        <v>Atrasado</v>
      </c>
      <c r="N1301" s="44">
        <f>IFERROR(K1301 + VALUE(LEFT(L1301, FIND(" ", L1301) - 1)), "")</f>
        <v>45805</v>
      </c>
      <c r="O1301" s="3">
        <f>IF(_xlfn.DAYS(K1301,J1301)&lt;0, "Aguardando OC", _xlfn.DAYS(K1301,J1301))</f>
        <v>10</v>
      </c>
      <c r="P1301" s="195">
        <v>403175</v>
      </c>
      <c r="Q1301" s="12"/>
      <c r="R1301" s="195">
        <v>168129</v>
      </c>
      <c r="S1301" s="69">
        <v>221</v>
      </c>
      <c r="T1301" s="65" t="s">
        <v>1029</v>
      </c>
      <c r="U1301" s="120">
        <v>704</v>
      </c>
      <c r="V1301" s="69">
        <v>3337</v>
      </c>
      <c r="W1301" s="47" t="str">
        <f>IFERROR(VLOOKUP(V1301, Fornecedores!A:C, 3, FALSE), "")</f>
        <v xml:space="preserve">FORNECEDORA         </v>
      </c>
      <c r="X1301" s="43" t="str">
        <f>IFERROR(VLOOKUP(V1301, Fornecedores!A:E, 5, FALSE), "")</f>
        <v>Campina Grande</v>
      </c>
      <c r="Y1301" s="43" t="str">
        <f>IFERROR(VLOOKUP(V1301, Fornecedores!A:F, 6, FALSE), "")</f>
        <v>PB</v>
      </c>
      <c r="Z1301" s="14" t="str">
        <f>IF(H1301=0, "Pedido entregue!", "Pendente")</f>
        <v>Pedido entregue!</v>
      </c>
      <c r="AA1301" s="49"/>
      <c r="AB1301" s="58" t="str">
        <f>IF(Z1301="Pedido Entregue!", IF(AA1301=1, "Retirado do Almoxarifado", IF(AA1301=2, "Material devolvido", "Aguardando retirada")), IF(Z1301="Pendente", "Entrega pendente", ""))</f>
        <v>Aguardando retirada</v>
      </c>
      <c r="AC1301" s="18">
        <v>1</v>
      </c>
      <c r="AD1301" s="18">
        <f>AC1301/SUMIF($P:$P,P1301,$AC:$AC)</f>
        <v>1</v>
      </c>
      <c r="AE1301" s="18">
        <f>IF(R1301=0,0,AC1301/SUMIF($R:$R,R1301,$AC:$AC))</f>
        <v>3.8461538461538464E-2</v>
      </c>
      <c r="AF1301" s="18">
        <f>IF(R1301=0,1,0)</f>
        <v>0</v>
      </c>
      <c r="AH1301" t="str">
        <f>TEXT(J1301,"MMMM")</f>
        <v>maio</v>
      </c>
    </row>
    <row r="1302" spans="1:34" ht="12.75" hidden="1" customHeight="1" x14ac:dyDescent="0.25">
      <c r="A1302" s="90" t="str">
        <f>IF(C1302="Oficina Diversos","Oficina Geral",
IF(ISNUMBER(FIND("Estoque - Colhedoras",C1302)),"Colhedoras",IF(ISNUMBER(FIND("Caldeiraria",C1302)),"Caldeiraria",IF(ISNUMBER(FIND("Borracharia",C1302)),"Borracharia",IF(ISNUMBER(FIND("Lubrificação",C1302)),"Lubrificação",
IF(ISNUMBER(FIND("Estoque - Carregadeiras",C1302)),"Carregadeiras",IF(ISNUMBER(FIND("Estoque - Veic. Leves",C1302)),"Veic. Leves",
IF(ISNUMBER(FIND("Estoque - Caminhões",C1302)),"Caminhões",IF(ISNUMBER(FIND("Estoque - Transbordos",C1302)),"Transbordos",
IF(ISNUMBER(FIND("Estoque - Tratores",C1302)),"Tratores",
IF(ISNUMBER(FIND("Estoque - Máquinas pesadas",C1302)),"Máquinas pesadas",
IF(ISNUMBER(FIND("Estoque - Reboques",C1302)),"Reboques",
IF(C1302="Estoque","Estoque",
IF(AND(ISNUMBER(C1302),C1302&gt;1000,C1302&lt;2000),"Caminhões",
IF(AND(ISNUMBER(C1302),C1302&gt;2000,C1302&lt;3000),"Tratores",
IF(AND(ISNUMBER(C1302),C1302&gt;3000,C1302&lt;4000),"Carregadeiras",
IF(AND(ISNUMBER(C1302),C1302&gt;4000,C1302&lt;5000),"Máquinas pesadas",
IF(AND(ISNUMBER(C1302),C1302&gt;5000,C1302&lt;6000),"Colhedoras",
IF(AND(ISNUMBER(C1302),C1302&gt;7000,C1302&lt;8000),"Irrigação",
IF(AND(ISNUMBER(C1302),C1302&gt;8000,C1302&lt;9000),"Reboques",IF(AND(ISNUMBER(C1302),C1302&gt;0,C1302&lt;1000),"Veic. Leves","")))))))))))))))))))))</f>
        <v>Máquinas pesadas</v>
      </c>
      <c r="B1302" s="80"/>
      <c r="C1302" s="2">
        <v>4008</v>
      </c>
      <c r="D1302" s="2">
        <v>51124</v>
      </c>
      <c r="E1302" s="3" t="s">
        <v>19855</v>
      </c>
      <c r="F1302" s="14" t="str">
        <f>IF(ISBLANK(K1302), "Apenas Solicitação", "Tem OC")</f>
        <v>Tem OC</v>
      </c>
      <c r="G1302" s="2">
        <v>2</v>
      </c>
      <c r="H1302" s="37">
        <f>G1302-I1302</f>
        <v>0</v>
      </c>
      <c r="I1302" s="38">
        <v>2</v>
      </c>
      <c r="J1302" s="4">
        <v>45793</v>
      </c>
      <c r="K1302" s="180">
        <v>45803</v>
      </c>
      <c r="L1302" s="3" t="s">
        <v>20154</v>
      </c>
      <c r="M1302" s="44" t="str">
        <f ca="1">IF(OR(N1302="", N1302=0), "", IF(N1302&gt;TODAY(), "No prazo", "Atrasado"))</f>
        <v>Atrasado</v>
      </c>
      <c r="N1302" s="44">
        <f>IFERROR(K1302 + VALUE(LEFT(L1302, FIND(" ", L1302) - 1)), "")</f>
        <v>45809</v>
      </c>
      <c r="O1302" s="3">
        <f>IF(_xlfn.DAYS(K1302,J1302)&lt;0, "Aguardando OC", _xlfn.DAYS(K1302,J1302))</f>
        <v>10</v>
      </c>
      <c r="P1302" s="14">
        <v>403225</v>
      </c>
      <c r="Q1302" s="12"/>
      <c r="R1302" s="14">
        <v>168129</v>
      </c>
      <c r="S1302" s="2">
        <v>221</v>
      </c>
      <c r="T1302" s="65" t="s">
        <v>1029</v>
      </c>
      <c r="U1302" s="21">
        <v>94</v>
      </c>
      <c r="V1302" s="2">
        <v>3337</v>
      </c>
      <c r="W1302" s="47" t="str">
        <f>IFERROR(VLOOKUP(V1302, Fornecedores!A:C, 3, FALSE), "")</f>
        <v xml:space="preserve">FORNECEDORA         </v>
      </c>
      <c r="X1302" s="43" t="str">
        <f>IFERROR(VLOOKUP(V1302, Fornecedores!A:E, 5, FALSE), "")</f>
        <v>Campina Grande</v>
      </c>
      <c r="Y1302" s="43" t="str">
        <f>IFERROR(VLOOKUP(V1302, Fornecedores!A:F, 6, FALSE), "")</f>
        <v>PB</v>
      </c>
      <c r="Z1302" s="14" t="str">
        <f>IF(H1302=0, "Pedido entregue!", "Pendente")</f>
        <v>Pedido entregue!</v>
      </c>
      <c r="AA1302" s="59"/>
      <c r="AB1302" s="58" t="str">
        <f>IF(Z1302="Pedido Entregue!", IF(AA1302=1, "Retirado do Almoxarifado", IF(AA1302=2, "Material devolvido", "Aguardando retirada")), IF(Z1302="Pendente", "Entrega pendente", ""))</f>
        <v>Aguardando retirada</v>
      </c>
      <c r="AC1302" s="18">
        <v>1</v>
      </c>
      <c r="AD1302" s="18">
        <f>AC1302/SUMIF($P:$P,P1302,$AC:$AC)</f>
        <v>1</v>
      </c>
      <c r="AE1302" s="18">
        <f>IF(R1302=0,0,AC1302/SUMIF($R:$R,R1302,$AC:$AC))</f>
        <v>3.8461538461538464E-2</v>
      </c>
      <c r="AF1302" s="18">
        <f>IF(R1302=0,1,0)</f>
        <v>0</v>
      </c>
      <c r="AH1302" t="str">
        <f>TEXT(J1302,"MMMM")</f>
        <v>maio</v>
      </c>
    </row>
    <row r="1303" spans="1:34" ht="12.75" hidden="1" customHeight="1" x14ac:dyDescent="0.25">
      <c r="A1303" s="90" t="str">
        <f>IF(C1303="Oficina Diversos","Oficina Geral",
IF(ISNUMBER(FIND("Estoque - Colhedoras",C1303)),"Colhedoras",IF(ISNUMBER(FIND("Caldeiraria",C1303)),"Caldeiraria",IF(ISNUMBER(FIND("Borracharia",C1303)),"Borracharia",IF(ISNUMBER(FIND("Lubrificação",C1303)),"Lubrificação",
IF(ISNUMBER(FIND("Estoque - Carregadeiras",C1303)),"Carregadeiras",IF(ISNUMBER(FIND("Estoque - Veic. Leves",C1303)),"Veic. Leves",
IF(ISNUMBER(FIND("Estoque - Caminhões",C1303)),"Caminhões",IF(ISNUMBER(FIND("Estoque - Transbordos",C1303)),"Transbordos",
IF(ISNUMBER(FIND("Estoque - Tratores",C1303)),"Tratores",
IF(ISNUMBER(FIND("Estoque - Máquinas pesadas",C1303)),"Máquinas pesadas",
IF(ISNUMBER(FIND("Estoque - Reboques",C1303)),"Reboques",
IF(C1303="Estoque","Estoque",
IF(AND(ISNUMBER(C1303),C1303&gt;1000,C1303&lt;2000),"Caminhões",
IF(AND(ISNUMBER(C1303),C1303&gt;2000,C1303&lt;3000),"Tratores",
IF(AND(ISNUMBER(C1303),C1303&gt;3000,C1303&lt;4000),"Carregadeiras",
IF(AND(ISNUMBER(C1303),C1303&gt;4000,C1303&lt;5000),"Máquinas pesadas",
IF(AND(ISNUMBER(C1303),C1303&gt;5000,C1303&lt;6000),"Colhedoras",
IF(AND(ISNUMBER(C1303),C1303&gt;7000,C1303&lt;8000),"Irrigação",
IF(AND(ISNUMBER(C1303),C1303&gt;8000,C1303&lt;9000),"Reboques",IF(AND(ISNUMBER(C1303),C1303&gt;0,C1303&lt;1000),"Veic. Leves","")))))))))))))))))))))</f>
        <v>Máquinas pesadas</v>
      </c>
      <c r="B1303" s="87"/>
      <c r="C1303" s="76">
        <v>4008</v>
      </c>
      <c r="D1303" s="2">
        <v>51127</v>
      </c>
      <c r="E1303" s="3" t="s">
        <v>19856</v>
      </c>
      <c r="F1303" s="14" t="str">
        <f>IF(ISBLANK(K1303), "Apenas Solicitação", "Tem OC")</f>
        <v>Tem OC</v>
      </c>
      <c r="G1303" s="2">
        <v>4</v>
      </c>
      <c r="H1303" s="37">
        <f>G1303-I1303</f>
        <v>0</v>
      </c>
      <c r="I1303" s="38">
        <v>4</v>
      </c>
      <c r="J1303" s="4">
        <v>45793</v>
      </c>
      <c r="K1303" s="180">
        <v>45803</v>
      </c>
      <c r="L1303" s="3" t="s">
        <v>20152</v>
      </c>
      <c r="M1303" s="44" t="str">
        <f ca="1">IF(OR(N1303="", N1303=0), "", IF(N1303&gt;TODAY(), "No prazo", "Atrasado"))</f>
        <v>Atrasado</v>
      </c>
      <c r="N1303" s="44">
        <f>IFERROR(K1303 + VALUE(LEFT(L1303, FIND(" ", L1303) - 1)), "")</f>
        <v>45804</v>
      </c>
      <c r="O1303" s="3">
        <f>IF(_xlfn.DAYS(K1303,J1303)&lt;0, "Aguardando OC", _xlfn.DAYS(K1303,J1303))</f>
        <v>10</v>
      </c>
      <c r="P1303" s="14">
        <v>403233</v>
      </c>
      <c r="Q1303" s="12"/>
      <c r="R1303" s="14">
        <v>168130</v>
      </c>
      <c r="S1303" s="2">
        <v>221</v>
      </c>
      <c r="T1303" s="65" t="s">
        <v>1029</v>
      </c>
      <c r="U1303" s="21">
        <v>369.63</v>
      </c>
      <c r="V1303" s="2">
        <v>9438</v>
      </c>
      <c r="W1303" s="47" t="str">
        <f>IFERROR(VLOOKUP(V1303, Fornecedores!A:C, 3, FALSE), "")</f>
        <v>TASTRACTOR</v>
      </c>
      <c r="X1303" s="43" t="str">
        <f>IFERROR(VLOOKUP(V1303, Fornecedores!A:E, 5, FALSE), "")</f>
        <v>São Paulo</v>
      </c>
      <c r="Y1303" s="43" t="str">
        <f>IFERROR(VLOOKUP(V1303, Fornecedores!A:F, 6, FALSE), "")</f>
        <v>SP</v>
      </c>
      <c r="Z1303" s="14" t="str">
        <f>IF(H1303=0, "Pedido entregue!", "Pendente")</f>
        <v>Pedido entregue!</v>
      </c>
      <c r="AA1303" s="59"/>
      <c r="AB1303" s="58" t="str">
        <f>IF(Z1303="Pedido Entregue!", IF(AA1303=1, "Retirado do Almoxarifado", IF(AA1303=2, "Material devolvido", "Aguardando retirada")), IF(Z1303="Pendente", "Entrega pendente", ""))</f>
        <v>Aguardando retirada</v>
      </c>
      <c r="AC1303" s="18">
        <v>1</v>
      </c>
      <c r="AD1303" s="18">
        <f>AC1303/SUMIF($P:$P,P1303,$AC:$AC)</f>
        <v>1</v>
      </c>
      <c r="AE1303" s="18">
        <f>IF(R1303=0,0,AC1303/SUMIF($R:$R,R1303,$AC:$AC))</f>
        <v>1.9230769230769232E-2</v>
      </c>
      <c r="AF1303" s="18">
        <f>IF(R1303=0,1,0)</f>
        <v>0</v>
      </c>
      <c r="AH1303" t="str">
        <f>TEXT(J1303,"MMMM")</f>
        <v>maio</v>
      </c>
    </row>
    <row r="1304" spans="1:34" ht="12.75" hidden="1" customHeight="1" x14ac:dyDescent="0.25">
      <c r="A1304" s="90" t="str">
        <f>IF(C1304="Oficina Diversos","Oficina Geral",
IF(ISNUMBER(FIND("Estoque - Colhedoras",C1304)),"Colhedoras",IF(ISNUMBER(FIND("Caldeiraria",C1304)),"Caldeiraria",IF(ISNUMBER(FIND("Borracharia",C1304)),"Borracharia",IF(ISNUMBER(FIND("Lubrificação",C1304)),"Lubrificação",
IF(ISNUMBER(FIND("Estoque - Carregadeiras",C1304)),"Carregadeiras",IF(ISNUMBER(FIND("Estoque - Veic. Leves",C1304)),"Veic. Leves",
IF(ISNUMBER(FIND("Estoque - Caminhões",C1304)),"Caminhões",IF(ISNUMBER(FIND("Estoque - Transbordos",C1304)),"Transbordos",
IF(ISNUMBER(FIND("Estoque - Tratores",C1304)),"Tratores",
IF(ISNUMBER(FIND("Estoque - Máquinas pesadas",C1304)),"Máquinas pesadas",
IF(ISNUMBER(FIND("Estoque - Reboques",C1304)),"Reboques",
IF(C1304="Estoque","Estoque",
IF(AND(ISNUMBER(C1304),C1304&gt;1000,C1304&lt;2000),"Caminhões",
IF(AND(ISNUMBER(C1304),C1304&gt;2000,C1304&lt;3000),"Tratores",
IF(AND(ISNUMBER(C1304),C1304&gt;3000,C1304&lt;4000),"Carregadeiras",
IF(AND(ISNUMBER(C1304),C1304&gt;4000,C1304&lt;5000),"Máquinas pesadas",
IF(AND(ISNUMBER(C1304),C1304&gt;5000,C1304&lt;6000),"Colhedoras",
IF(AND(ISNUMBER(C1304),C1304&gt;7000,C1304&lt;8000),"Irrigação",
IF(AND(ISNUMBER(C1304),C1304&gt;8000,C1304&lt;9000),"Reboques",IF(AND(ISNUMBER(C1304),C1304&gt;0,C1304&lt;1000),"Veic. Leves","")))))))))))))))))))))</f>
        <v>Máquinas pesadas</v>
      </c>
      <c r="B1304" s="84"/>
      <c r="C1304" s="2">
        <v>4008</v>
      </c>
      <c r="D1304" s="2">
        <v>51129</v>
      </c>
      <c r="E1304" s="3" t="s">
        <v>19857</v>
      </c>
      <c r="F1304" s="14" t="str">
        <f>IF(ISBLANK(K1304), "Apenas Solicitação", "Tem OC")</f>
        <v>Tem OC</v>
      </c>
      <c r="G1304" s="2">
        <v>4</v>
      </c>
      <c r="H1304" s="37">
        <f>G1304-I1304</f>
        <v>0</v>
      </c>
      <c r="I1304" s="38">
        <v>4</v>
      </c>
      <c r="J1304" s="4">
        <v>45793</v>
      </c>
      <c r="K1304" s="180">
        <v>45803</v>
      </c>
      <c r="L1304" s="3" t="s">
        <v>20154</v>
      </c>
      <c r="M1304" s="44" t="str">
        <f ca="1">IF(OR(N1304="", N1304=0), "", IF(N1304&gt;TODAY(), "No prazo", "Atrasado"))</f>
        <v>Atrasado</v>
      </c>
      <c r="N1304" s="44">
        <f>IFERROR(K1304 + VALUE(LEFT(L1304, FIND(" ", L1304) - 1)), "")</f>
        <v>45809</v>
      </c>
      <c r="O1304" s="3">
        <f>IF(_xlfn.DAYS(K1304,J1304)&lt;0, "Aguardando OC", _xlfn.DAYS(K1304,J1304))</f>
        <v>10</v>
      </c>
      <c r="P1304" s="14">
        <v>403234</v>
      </c>
      <c r="Q1304" s="12"/>
      <c r="R1304" s="14">
        <v>168129</v>
      </c>
      <c r="S1304" s="2">
        <v>221</v>
      </c>
      <c r="T1304" s="65" t="s">
        <v>1029</v>
      </c>
      <c r="U1304" s="21">
        <v>188</v>
      </c>
      <c r="V1304" s="2">
        <v>3337</v>
      </c>
      <c r="W1304" s="47" t="str">
        <f>IFERROR(VLOOKUP(V1304, Fornecedores!A:C, 3, FALSE), "")</f>
        <v xml:space="preserve">FORNECEDORA         </v>
      </c>
      <c r="X1304" s="43" t="str">
        <f>IFERROR(VLOOKUP(V1304, Fornecedores!A:E, 5, FALSE), "")</f>
        <v>Campina Grande</v>
      </c>
      <c r="Y1304" s="43" t="str">
        <f>IFERROR(VLOOKUP(V1304, Fornecedores!A:F, 6, FALSE), "")</f>
        <v>PB</v>
      </c>
      <c r="Z1304" s="14" t="str">
        <f>IF(H1304=0, "Pedido entregue!", "Pendente")</f>
        <v>Pedido entregue!</v>
      </c>
      <c r="AA1304" s="59"/>
      <c r="AB1304" s="58" t="str">
        <f>IF(Z1304="Pedido Entregue!", IF(AA1304=1, "Retirado do Almoxarifado", IF(AA1304=2, "Material devolvido", "Aguardando retirada")), IF(Z1304="Pendente", "Entrega pendente", ""))</f>
        <v>Aguardando retirada</v>
      </c>
      <c r="AC1304" s="18">
        <v>1</v>
      </c>
      <c r="AD1304" s="18">
        <f>AC1304/SUMIF($P:$P,P1304,$AC:$AC)</f>
        <v>1</v>
      </c>
      <c r="AE1304" s="18">
        <f>IF(R1304=0,0,AC1304/SUMIF($R:$R,R1304,$AC:$AC))</f>
        <v>3.8461538461538464E-2</v>
      </c>
      <c r="AF1304" s="18">
        <f>IF(R1304=0,1,0)</f>
        <v>0</v>
      </c>
      <c r="AH1304" t="str">
        <f>TEXT(J1304,"MMMM")</f>
        <v>maio</v>
      </c>
    </row>
    <row r="1305" spans="1:34" ht="12.75" hidden="1" customHeight="1" x14ac:dyDescent="0.25">
      <c r="A1305" s="90" t="str">
        <f>IF(C1305="Oficina Diversos","Oficina Geral",
IF(ISNUMBER(FIND("Estoque - Colhedoras",C1305)),"Colhedoras",IF(ISNUMBER(FIND("Caldeiraria",C1305)),"Caldeiraria",IF(ISNUMBER(FIND("Borracharia",C1305)),"Borracharia",IF(ISNUMBER(FIND("Lubrificação",C1305)),"Lubrificação",
IF(ISNUMBER(FIND("Estoque - Carregadeiras",C1305)),"Carregadeiras",IF(ISNUMBER(FIND("Estoque - Veic. Leves",C1305)),"Veic. Leves",
IF(ISNUMBER(FIND("Estoque - Caminhões",C1305)),"Caminhões",IF(ISNUMBER(FIND("Estoque - Transbordos",C1305)),"Transbordos",
IF(ISNUMBER(FIND("Estoque - Tratores",C1305)),"Tratores",
IF(ISNUMBER(FIND("Estoque - Máquinas pesadas",C1305)),"Máquinas pesadas",
IF(ISNUMBER(FIND("Estoque - Reboques",C1305)),"Reboques",
IF(C1305="Estoque","Estoque",
IF(AND(ISNUMBER(C1305),C1305&gt;1000,C1305&lt;2000),"Caminhões",
IF(AND(ISNUMBER(C1305),C1305&gt;2000,C1305&lt;3000),"Tratores",
IF(AND(ISNUMBER(C1305),C1305&gt;3000,C1305&lt;4000),"Carregadeiras",
IF(AND(ISNUMBER(C1305),C1305&gt;4000,C1305&lt;5000),"Máquinas pesadas",
IF(AND(ISNUMBER(C1305),C1305&gt;5000,C1305&lt;6000),"Colhedoras",
IF(AND(ISNUMBER(C1305),C1305&gt;7000,C1305&lt;8000),"Irrigação",
IF(AND(ISNUMBER(C1305),C1305&gt;8000,C1305&lt;9000),"Reboques",IF(AND(ISNUMBER(C1305),C1305&gt;0,C1305&lt;1000),"Veic. Leves","")))))))))))))))))))))</f>
        <v>Máquinas pesadas</v>
      </c>
      <c r="B1305" s="8"/>
      <c r="C1305" s="2">
        <v>4008</v>
      </c>
      <c r="D1305" s="2">
        <v>51130</v>
      </c>
      <c r="E1305" s="3" t="s">
        <v>19858</v>
      </c>
      <c r="F1305" s="14" t="str">
        <f>IF(ISBLANK(K1305), "Apenas Solicitação", "Tem OC")</f>
        <v>Tem OC</v>
      </c>
      <c r="G1305" s="2">
        <v>1</v>
      </c>
      <c r="H1305" s="37">
        <f>G1305-I1305</f>
        <v>0</v>
      </c>
      <c r="I1305" s="38">
        <v>1</v>
      </c>
      <c r="J1305" s="4">
        <v>45793</v>
      </c>
      <c r="K1305" s="180">
        <v>45803</v>
      </c>
      <c r="L1305" s="3" t="s">
        <v>20153</v>
      </c>
      <c r="M1305" s="44" t="str">
        <f ca="1">IF(OR(N1305="", N1305=0), "", IF(N1305&gt;TODAY(), "No prazo", "Atrasado"))</f>
        <v>Atrasado</v>
      </c>
      <c r="N1305" s="44">
        <f>IFERROR(K1305 + VALUE(LEFT(L1305, FIND(" ", L1305) - 1)), "")</f>
        <v>45805</v>
      </c>
      <c r="O1305" s="3">
        <f>IF(_xlfn.DAYS(K1305,J1305)&lt;0, "Aguardando OC", _xlfn.DAYS(K1305,J1305))</f>
        <v>10</v>
      </c>
      <c r="P1305" s="14">
        <v>403236</v>
      </c>
      <c r="Q1305" s="12"/>
      <c r="R1305" s="14">
        <v>168128</v>
      </c>
      <c r="S1305" s="2">
        <v>221</v>
      </c>
      <c r="T1305" s="65" t="s">
        <v>1029</v>
      </c>
      <c r="U1305" s="21">
        <v>1.74</v>
      </c>
      <c r="V1305" s="2">
        <v>9863</v>
      </c>
      <c r="W1305" s="47" t="str">
        <f>IFERROR(VLOOKUP(V1305, Fornecedores!A:C, 3, FALSE), "")</f>
        <v>ITALPRATES</v>
      </c>
      <c r="X1305" s="43" t="str">
        <f>IFERROR(VLOOKUP(V1305, Fornecedores!A:E, 5, FALSE), "")</f>
        <v>São Paulo</v>
      </c>
      <c r="Y1305" s="43" t="str">
        <f>IFERROR(VLOOKUP(V1305, Fornecedores!A:F, 6, FALSE), "")</f>
        <v>SP</v>
      </c>
      <c r="Z1305" s="14" t="str">
        <f>IF(H1305=0, "Pedido entregue!", "Pendente")</f>
        <v>Pedido entregue!</v>
      </c>
      <c r="AA1305" s="59"/>
      <c r="AB1305" s="58" t="str">
        <f>IF(Z1305="Pedido Entregue!", IF(AA1305=1, "Retirado do Almoxarifado", IF(AA1305=2, "Material devolvido", "Aguardando retirada")), IF(Z1305="Pendente", "Entrega pendente", ""))</f>
        <v>Aguardando retirada</v>
      </c>
      <c r="AC1305" s="18">
        <v>1</v>
      </c>
      <c r="AD1305" s="18">
        <f>AC1305/SUMIF($P:$P,P1305,$AC:$AC)</f>
        <v>1</v>
      </c>
      <c r="AE1305" s="18">
        <f>IF(R1305=0,0,AC1305/SUMIF($R:$R,R1305,$AC:$AC))</f>
        <v>7.6923076923076927E-2</v>
      </c>
      <c r="AF1305" s="18">
        <f>IF(R1305=0,1,0)</f>
        <v>0</v>
      </c>
      <c r="AH1305" t="str">
        <f>TEXT(J1305,"MMMM")</f>
        <v>maio</v>
      </c>
    </row>
    <row r="1306" spans="1:34" ht="12.75" hidden="1" customHeight="1" x14ac:dyDescent="0.25">
      <c r="A1306" s="90" t="str">
        <f>IF(C1306="Oficina Diversos","Oficina Geral",
IF(ISNUMBER(FIND("Estoque - Colhedoras",C1306)),"Colhedoras",IF(ISNUMBER(FIND("Caldeiraria",C1306)),"Caldeiraria",IF(ISNUMBER(FIND("Borracharia",C1306)),"Borracharia",IF(ISNUMBER(FIND("Lubrificação",C1306)),"Lubrificação",
IF(ISNUMBER(FIND("Estoque - Carregadeiras",C1306)),"Carregadeiras",IF(ISNUMBER(FIND("Estoque - Veic. Leves",C1306)),"Veic. Leves",
IF(ISNUMBER(FIND("Estoque - Caminhões",C1306)),"Caminhões",IF(ISNUMBER(FIND("Estoque - Transbordos",C1306)),"Transbordos",
IF(ISNUMBER(FIND("Estoque - Tratores",C1306)),"Tratores",
IF(ISNUMBER(FIND("Estoque - Máquinas pesadas",C1306)),"Máquinas pesadas",
IF(ISNUMBER(FIND("Estoque - Reboques",C1306)),"Reboques",
IF(C1306="Estoque","Estoque",
IF(AND(ISNUMBER(C1306),C1306&gt;1000,C1306&lt;2000),"Caminhões",
IF(AND(ISNUMBER(C1306),C1306&gt;2000,C1306&lt;3000),"Tratores",
IF(AND(ISNUMBER(C1306),C1306&gt;3000,C1306&lt;4000),"Carregadeiras",
IF(AND(ISNUMBER(C1306),C1306&gt;4000,C1306&lt;5000),"Máquinas pesadas",
IF(AND(ISNUMBER(C1306),C1306&gt;5000,C1306&lt;6000),"Colhedoras",
IF(AND(ISNUMBER(C1306),C1306&gt;7000,C1306&lt;8000),"Irrigação",
IF(AND(ISNUMBER(C1306),C1306&gt;8000,C1306&lt;9000),"Reboques",IF(AND(ISNUMBER(C1306),C1306&gt;0,C1306&lt;1000),"Veic. Leves","")))))))))))))))))))))</f>
        <v>Máquinas pesadas</v>
      </c>
      <c r="B1306" s="8"/>
      <c r="C1306" s="2">
        <v>4008</v>
      </c>
      <c r="D1306" s="2">
        <v>51132</v>
      </c>
      <c r="E1306" s="3" t="s">
        <v>20027</v>
      </c>
      <c r="F1306" s="14" t="str">
        <f>IF(ISBLANK(K1306), "Apenas Solicitação", "Tem OC")</f>
        <v>Tem OC</v>
      </c>
      <c r="G1306" s="2">
        <v>1</v>
      </c>
      <c r="H1306" s="37">
        <f>G1306-I1306</f>
        <v>0</v>
      </c>
      <c r="I1306" s="38">
        <v>1</v>
      </c>
      <c r="J1306" s="4">
        <v>45794</v>
      </c>
      <c r="K1306" s="180">
        <v>45803</v>
      </c>
      <c r="L1306" s="3" t="s">
        <v>20152</v>
      </c>
      <c r="M1306" s="44" t="str">
        <f ca="1">IF(OR(N1306="", N1306=0), "", IF(N1306&gt;TODAY(), "No prazo", "Atrasado"))</f>
        <v>Atrasado</v>
      </c>
      <c r="N1306" s="44">
        <f>IFERROR(K1306 + VALUE(LEFT(L1306, FIND(" ", L1306) - 1)), "")</f>
        <v>45804</v>
      </c>
      <c r="O1306" s="3">
        <f>IF(_xlfn.DAYS(K1306,J1306)&lt;0, "Aguardando OC", _xlfn.DAYS(K1306,J1306))</f>
        <v>9</v>
      </c>
      <c r="P1306" s="14">
        <v>403345</v>
      </c>
      <c r="Q1306" s="12"/>
      <c r="R1306" s="14">
        <v>168130</v>
      </c>
      <c r="S1306" s="2">
        <v>221</v>
      </c>
      <c r="T1306" s="65" t="s">
        <v>1029</v>
      </c>
      <c r="U1306" s="21">
        <v>383.23</v>
      </c>
      <c r="V1306" s="2">
        <v>9438</v>
      </c>
      <c r="W1306" s="47" t="str">
        <f>IFERROR(VLOOKUP(V1306, Fornecedores!A:C, 3, FALSE), "")</f>
        <v>TASTRACTOR</v>
      </c>
      <c r="X1306" s="43" t="str">
        <f>IFERROR(VLOOKUP(V1306, Fornecedores!A:E, 5, FALSE), "")</f>
        <v>São Paulo</v>
      </c>
      <c r="Y1306" s="43" t="str">
        <f>IFERROR(VLOOKUP(V1306, Fornecedores!A:F, 6, FALSE), "")</f>
        <v>SP</v>
      </c>
      <c r="Z1306" s="14" t="str">
        <f>IF(H1306=0, "Pedido entregue!", "Pendente")</f>
        <v>Pedido entregue!</v>
      </c>
      <c r="AA1306" s="59"/>
      <c r="AB1306" s="58" t="str">
        <f>IF(Z1306="Pedido Entregue!", IF(AA1306=1, "Retirado do Almoxarifado", IF(AA1306=2, "Material devolvido", "Aguardando retirada")), IF(Z1306="Pendente", "Entrega pendente", ""))</f>
        <v>Aguardando retirada</v>
      </c>
      <c r="AC1306" s="18">
        <v>1</v>
      </c>
      <c r="AD1306" s="18">
        <f>AC1306/SUMIF($P:$P,P1306,$AC:$AC)</f>
        <v>1</v>
      </c>
      <c r="AE1306" s="18">
        <f>IF(R1306=0,0,AC1306/SUMIF($R:$R,R1306,$AC:$AC))</f>
        <v>1.9230769230769232E-2</v>
      </c>
      <c r="AF1306" s="18">
        <f>IF(R1306=0,1,0)</f>
        <v>0</v>
      </c>
      <c r="AH1306" t="str">
        <f>TEXT(J1306,"MMMM")</f>
        <v>maio</v>
      </c>
    </row>
    <row r="1307" spans="1:34" ht="12.75" hidden="1" customHeight="1" x14ac:dyDescent="0.25">
      <c r="A1307" s="90" t="str">
        <f>IF(C1307="Oficina Diversos","Oficina Geral",
IF(ISNUMBER(FIND("Estoque - Colhedoras",C1307)),"Colhedoras",IF(ISNUMBER(FIND("Caldeiraria",C1307)),"Caldeiraria",IF(ISNUMBER(FIND("Borracharia",C1307)),"Borracharia",IF(ISNUMBER(FIND("Lubrificação",C1307)),"Lubrificação",
IF(ISNUMBER(FIND("Estoque - Carregadeiras",C1307)),"Carregadeiras",IF(ISNUMBER(FIND("Estoque - Veic. Leves",C1307)),"Veic. Leves",
IF(ISNUMBER(FIND("Estoque - Caminhões",C1307)),"Caminhões",IF(ISNUMBER(FIND("Estoque - Transbordos",C1307)),"Transbordos",
IF(ISNUMBER(FIND("Estoque - Tratores",C1307)),"Tratores",
IF(ISNUMBER(FIND("Estoque - Máquinas pesadas",C1307)),"Máquinas pesadas",
IF(ISNUMBER(FIND("Estoque - Reboques",C1307)),"Reboques",
IF(C1307="Estoque","Estoque",
IF(AND(ISNUMBER(C1307),C1307&gt;1000,C1307&lt;2000),"Caminhões",
IF(AND(ISNUMBER(C1307),C1307&gt;2000,C1307&lt;3000),"Tratores",
IF(AND(ISNUMBER(C1307),C1307&gt;3000,C1307&lt;4000),"Carregadeiras",
IF(AND(ISNUMBER(C1307),C1307&gt;4000,C1307&lt;5000),"Máquinas pesadas",
IF(AND(ISNUMBER(C1307),C1307&gt;5000,C1307&lt;6000),"Colhedoras",
IF(AND(ISNUMBER(C1307),C1307&gt;7000,C1307&lt;8000),"Irrigação",
IF(AND(ISNUMBER(C1307),C1307&gt;8000,C1307&lt;9000),"Reboques",IF(AND(ISNUMBER(C1307),C1307&gt;0,C1307&lt;1000),"Veic. Leves","")))))))))))))))))))))</f>
        <v>Máquinas pesadas</v>
      </c>
      <c r="B1307" s="39"/>
      <c r="C1307" s="69">
        <v>4008</v>
      </c>
      <c r="D1307" s="69">
        <v>51134</v>
      </c>
      <c r="E1307" s="70" t="s">
        <v>19859</v>
      </c>
      <c r="F1307" s="14" t="str">
        <f>IF(ISBLANK(K1307), "Apenas Solicitação", "Tem OC")</f>
        <v>Tem OC</v>
      </c>
      <c r="G1307" s="69">
        <v>2</v>
      </c>
      <c r="H1307" s="37">
        <f>G1307-I1307</f>
        <v>0</v>
      </c>
      <c r="I1307" s="38">
        <v>2</v>
      </c>
      <c r="J1307" s="71">
        <v>45793</v>
      </c>
      <c r="K1307" s="186">
        <v>45803</v>
      </c>
      <c r="L1307" s="70" t="s">
        <v>20153</v>
      </c>
      <c r="M1307" s="44" t="str">
        <f ca="1">IF(OR(N1307="", N1307=0), "", IF(N1307&gt;TODAY(), "No prazo", "Atrasado"))</f>
        <v>Atrasado</v>
      </c>
      <c r="N1307" s="44">
        <f>IFERROR(K1307 + VALUE(LEFT(L1307, FIND(" ", L1307) - 1)), "")</f>
        <v>45805</v>
      </c>
      <c r="O1307" s="3">
        <f>IF(_xlfn.DAYS(K1307,J1307)&lt;0, "Aguardando OC", _xlfn.DAYS(K1307,J1307))</f>
        <v>10</v>
      </c>
      <c r="P1307" s="195">
        <v>403191</v>
      </c>
      <c r="Q1307" s="12"/>
      <c r="R1307" s="195">
        <v>168130</v>
      </c>
      <c r="S1307" s="69">
        <v>221</v>
      </c>
      <c r="T1307" s="65" t="s">
        <v>1029</v>
      </c>
      <c r="U1307" s="120">
        <v>1.9</v>
      </c>
      <c r="V1307" s="69">
        <v>9438</v>
      </c>
      <c r="W1307" s="47" t="str">
        <f>IFERROR(VLOOKUP(V1307, Fornecedores!A:C, 3, FALSE), "")</f>
        <v>TASTRACTOR</v>
      </c>
      <c r="X1307" s="43" t="str">
        <f>IFERROR(VLOOKUP(V1307, Fornecedores!A:E, 5, FALSE), "")</f>
        <v>São Paulo</v>
      </c>
      <c r="Y1307" s="43" t="str">
        <f>IFERROR(VLOOKUP(V1307, Fornecedores!A:F, 6, FALSE), "")</f>
        <v>SP</v>
      </c>
      <c r="Z1307" s="14" t="str">
        <f>IF(H1307=0, "Pedido entregue!", "Pendente")</f>
        <v>Pedido entregue!</v>
      </c>
      <c r="AA1307" s="49"/>
      <c r="AB1307" s="58" t="str">
        <f>IF(Z1307="Pedido Entregue!", IF(AA1307=1, "Retirado do Almoxarifado", IF(AA1307=2, "Material devolvido", "Aguardando retirada")), IF(Z1307="Pendente", "Entrega pendente", ""))</f>
        <v>Aguardando retirada</v>
      </c>
      <c r="AC1307" s="18">
        <v>1</v>
      </c>
      <c r="AD1307" s="18">
        <f>AC1307/SUMIF($P:$P,P1307,$AC:$AC)</f>
        <v>1</v>
      </c>
      <c r="AE1307" s="18">
        <f>IF(R1307=0,0,AC1307/SUMIF($R:$R,R1307,$AC:$AC))</f>
        <v>1.9230769230769232E-2</v>
      </c>
      <c r="AF1307" s="18">
        <f>IF(R1307=0,1,0)</f>
        <v>0</v>
      </c>
      <c r="AH1307" t="str">
        <f>TEXT(J1307,"MMMM")</f>
        <v>maio</v>
      </c>
    </row>
    <row r="1308" spans="1:34" ht="12.75" hidden="1" customHeight="1" x14ac:dyDescent="0.25">
      <c r="A1308" s="90" t="str">
        <f>IF(C1308="Oficina Diversos","Oficina Geral",
IF(ISNUMBER(FIND("Estoque - Colhedoras",C1308)),"Colhedoras",IF(ISNUMBER(FIND("Caldeiraria",C1308)),"Caldeiraria",IF(ISNUMBER(FIND("Borracharia",C1308)),"Borracharia",IF(ISNUMBER(FIND("Lubrificação",C1308)),"Lubrificação",
IF(ISNUMBER(FIND("Estoque - Carregadeiras",C1308)),"Carregadeiras",IF(ISNUMBER(FIND("Estoque - Veic. Leves",C1308)),"Veic. Leves",
IF(ISNUMBER(FIND("Estoque - Caminhões",C1308)),"Caminhões",IF(ISNUMBER(FIND("Estoque - Transbordos",C1308)),"Transbordos",
IF(ISNUMBER(FIND("Estoque - Tratores",C1308)),"Tratores",
IF(ISNUMBER(FIND("Estoque - Máquinas pesadas",C1308)),"Máquinas pesadas",
IF(ISNUMBER(FIND("Estoque - Reboques",C1308)),"Reboques",
IF(C1308="Estoque","Estoque",
IF(AND(ISNUMBER(C1308),C1308&gt;1000,C1308&lt;2000),"Caminhões",
IF(AND(ISNUMBER(C1308),C1308&gt;2000,C1308&lt;3000),"Tratores",
IF(AND(ISNUMBER(C1308),C1308&gt;3000,C1308&lt;4000),"Carregadeiras",
IF(AND(ISNUMBER(C1308),C1308&gt;4000,C1308&lt;5000),"Máquinas pesadas",
IF(AND(ISNUMBER(C1308),C1308&gt;5000,C1308&lt;6000),"Colhedoras",
IF(AND(ISNUMBER(C1308),C1308&gt;7000,C1308&lt;8000),"Irrigação",
IF(AND(ISNUMBER(C1308),C1308&gt;8000,C1308&lt;9000),"Reboques",IF(AND(ISNUMBER(C1308),C1308&gt;0,C1308&lt;1000),"Veic. Leves","")))))))))))))))))))))</f>
        <v>Máquinas pesadas</v>
      </c>
      <c r="B1308" s="81"/>
      <c r="C1308" s="69">
        <v>4008</v>
      </c>
      <c r="D1308" s="69">
        <v>51134</v>
      </c>
      <c r="E1308" s="70" t="s">
        <v>19859</v>
      </c>
      <c r="F1308" s="14" t="str">
        <f>IF(ISBLANK(K1308), "Apenas Solicitação", "Tem OC")</f>
        <v>Tem OC</v>
      </c>
      <c r="G1308" s="69">
        <v>10</v>
      </c>
      <c r="H1308" s="37">
        <f>G1308-I1308</f>
        <v>0</v>
      </c>
      <c r="I1308" s="38">
        <v>10</v>
      </c>
      <c r="J1308" s="71">
        <v>45793</v>
      </c>
      <c r="K1308" s="186">
        <v>45803</v>
      </c>
      <c r="L1308" s="70" t="s">
        <v>20154</v>
      </c>
      <c r="M1308" s="44" t="str">
        <f ca="1">IF(OR(N1308="", N1308=0), "", IF(N1308&gt;TODAY(), "No prazo", "Atrasado"))</f>
        <v>Atrasado</v>
      </c>
      <c r="N1308" s="44">
        <f>IFERROR(K1308 + VALUE(LEFT(L1308, FIND(" ", L1308) - 1)), "")</f>
        <v>45809</v>
      </c>
      <c r="O1308" s="3">
        <f>IF(_xlfn.DAYS(K1308,J1308)&lt;0, "Aguardando OC", _xlfn.DAYS(K1308,J1308))</f>
        <v>10</v>
      </c>
      <c r="P1308" s="195">
        <v>403241</v>
      </c>
      <c r="Q1308" s="12"/>
      <c r="R1308" s="195">
        <v>168130</v>
      </c>
      <c r="S1308" s="69">
        <v>221</v>
      </c>
      <c r="T1308" s="65" t="s">
        <v>1029</v>
      </c>
      <c r="U1308" s="120">
        <v>9.5</v>
      </c>
      <c r="V1308" s="69">
        <v>9438</v>
      </c>
      <c r="W1308" s="47" t="str">
        <f>IFERROR(VLOOKUP(V1308, Fornecedores!A:C, 3, FALSE), "")</f>
        <v>TASTRACTOR</v>
      </c>
      <c r="X1308" s="43" t="str">
        <f>IFERROR(VLOOKUP(V1308, Fornecedores!A:E, 5, FALSE), "")</f>
        <v>São Paulo</v>
      </c>
      <c r="Y1308" s="43" t="str">
        <f>IFERROR(VLOOKUP(V1308, Fornecedores!A:F, 6, FALSE), "")</f>
        <v>SP</v>
      </c>
      <c r="Z1308" s="14" t="str">
        <f>IF(H1308=0, "Pedido entregue!", "Pendente")</f>
        <v>Pedido entregue!</v>
      </c>
      <c r="AA1308" s="49"/>
      <c r="AB1308" s="58" t="str">
        <f>IF(Z1308="Pedido Entregue!", IF(AA1308=1, "Retirado do Almoxarifado", IF(AA1308=2, "Material devolvido", "Aguardando retirada")), IF(Z1308="Pendente", "Entrega pendente", ""))</f>
        <v>Aguardando retirada</v>
      </c>
      <c r="AC1308" s="18">
        <v>1</v>
      </c>
      <c r="AD1308" s="18">
        <f>AC1308/SUMIF($P:$P,P1308,$AC:$AC)</f>
        <v>1</v>
      </c>
      <c r="AE1308" s="18">
        <f>IF(R1308=0,0,AC1308/SUMIF($R:$R,R1308,$AC:$AC))</f>
        <v>1.9230769230769232E-2</v>
      </c>
      <c r="AF1308" s="18">
        <f>IF(R1308=0,1,0)</f>
        <v>0</v>
      </c>
      <c r="AH1308" t="str">
        <f>TEXT(J1308,"MMMM")</f>
        <v>maio</v>
      </c>
    </row>
    <row r="1309" spans="1:34" ht="12.75" hidden="1" customHeight="1" x14ac:dyDescent="0.25">
      <c r="A1309" s="90" t="str">
        <f>IF(C1309="Oficina Diversos","Oficina Geral",
IF(ISNUMBER(FIND("Estoque - Colhedoras",C1309)),"Colhedoras",IF(ISNUMBER(FIND("Caldeiraria",C1309)),"Caldeiraria",IF(ISNUMBER(FIND("Borracharia",C1309)),"Borracharia",IF(ISNUMBER(FIND("Lubrificação",C1309)),"Lubrificação",
IF(ISNUMBER(FIND("Estoque - Carregadeiras",C1309)),"Carregadeiras",IF(ISNUMBER(FIND("Estoque - Veic. Leves",C1309)),"Veic. Leves",
IF(ISNUMBER(FIND("Estoque - Caminhões",C1309)),"Caminhões",IF(ISNUMBER(FIND("Estoque - Transbordos",C1309)),"Transbordos",
IF(ISNUMBER(FIND("Estoque - Tratores",C1309)),"Tratores",
IF(ISNUMBER(FIND("Estoque - Máquinas pesadas",C1309)),"Máquinas pesadas",
IF(ISNUMBER(FIND("Estoque - Reboques",C1309)),"Reboques",
IF(C1309="Estoque","Estoque",
IF(AND(ISNUMBER(C1309),C1309&gt;1000,C1309&lt;2000),"Caminhões",
IF(AND(ISNUMBER(C1309),C1309&gt;2000,C1309&lt;3000),"Tratores",
IF(AND(ISNUMBER(C1309),C1309&gt;3000,C1309&lt;4000),"Carregadeiras",
IF(AND(ISNUMBER(C1309),C1309&gt;4000,C1309&lt;5000),"Máquinas pesadas",
IF(AND(ISNUMBER(C1309),C1309&gt;5000,C1309&lt;6000),"Colhedoras",
IF(AND(ISNUMBER(C1309),C1309&gt;7000,C1309&lt;8000),"Irrigação",
IF(AND(ISNUMBER(C1309),C1309&gt;8000,C1309&lt;9000),"Reboques",IF(AND(ISNUMBER(C1309),C1309&gt;0,C1309&lt;1000),"Veic. Leves","")))))))))))))))))))))</f>
        <v>Máquinas pesadas</v>
      </c>
      <c r="B1309" s="73"/>
      <c r="C1309" s="224">
        <v>4008</v>
      </c>
      <c r="D1309" s="69">
        <v>51137</v>
      </c>
      <c r="E1309" s="70" t="s">
        <v>19860</v>
      </c>
      <c r="F1309" s="14" t="str">
        <f>IF(ISBLANK(K1309), "Apenas Solicitação", "Tem OC")</f>
        <v>Tem OC</v>
      </c>
      <c r="G1309" s="69">
        <v>12</v>
      </c>
      <c r="H1309" s="37">
        <f>G1309-I1309</f>
        <v>0</v>
      </c>
      <c r="I1309" s="38">
        <v>12</v>
      </c>
      <c r="J1309" s="71">
        <v>45793</v>
      </c>
      <c r="K1309" s="186">
        <v>45803</v>
      </c>
      <c r="L1309" s="70" t="s">
        <v>20152</v>
      </c>
      <c r="M1309" s="44" t="str">
        <f ca="1">IF(OR(N1309="", N1309=0), "", IF(N1309&gt;TODAY(), "No prazo", "Atrasado"))</f>
        <v>Atrasado</v>
      </c>
      <c r="N1309" s="44">
        <f>IFERROR(K1309 + VALUE(LEFT(L1309, FIND(" ", L1309) - 1)), "")</f>
        <v>45804</v>
      </c>
      <c r="O1309" s="3">
        <f>IF(_xlfn.DAYS(K1309,J1309)&lt;0, "Aguardando OC", _xlfn.DAYS(K1309,J1309))</f>
        <v>10</v>
      </c>
      <c r="P1309" s="195">
        <v>403242</v>
      </c>
      <c r="Q1309" s="12"/>
      <c r="R1309" s="195">
        <v>168130</v>
      </c>
      <c r="S1309" s="69">
        <v>221</v>
      </c>
      <c r="T1309" s="65" t="s">
        <v>1029</v>
      </c>
      <c r="U1309" s="120">
        <v>76.05</v>
      </c>
      <c r="V1309" s="69">
        <v>9438</v>
      </c>
      <c r="W1309" s="47" t="str">
        <f>IFERROR(VLOOKUP(V1309, Fornecedores!A:C, 3, FALSE), "")</f>
        <v>TASTRACTOR</v>
      </c>
      <c r="X1309" s="43" t="str">
        <f>IFERROR(VLOOKUP(V1309, Fornecedores!A:E, 5, FALSE), "")</f>
        <v>São Paulo</v>
      </c>
      <c r="Y1309" s="43" t="str">
        <f>IFERROR(VLOOKUP(V1309, Fornecedores!A:F, 6, FALSE), "")</f>
        <v>SP</v>
      </c>
      <c r="Z1309" s="14" t="str">
        <f>IF(H1309=0, "Pedido entregue!", "Pendente")</f>
        <v>Pedido entregue!</v>
      </c>
      <c r="AA1309" s="49"/>
      <c r="AB1309" s="58" t="str">
        <f>IF(Z1309="Pedido Entregue!", IF(AA1309=1, "Retirado do Almoxarifado", IF(AA1309=2, "Material devolvido", "Aguardando retirada")), IF(Z1309="Pendente", "Entrega pendente", ""))</f>
        <v>Aguardando retirada</v>
      </c>
      <c r="AC1309" s="18">
        <v>1</v>
      </c>
      <c r="AD1309" s="18">
        <f>AC1309/SUMIF($P:$P,P1309,$AC:$AC)</f>
        <v>1</v>
      </c>
      <c r="AE1309" s="18">
        <f>IF(R1309=0,0,AC1309/SUMIF($R:$R,R1309,$AC:$AC))</f>
        <v>1.9230769230769232E-2</v>
      </c>
      <c r="AF1309" s="18">
        <f>IF(R1309=0,1,0)</f>
        <v>0</v>
      </c>
      <c r="AH1309" t="str">
        <f>TEXT(J1309,"MMMM")</f>
        <v>maio</v>
      </c>
    </row>
    <row r="1310" spans="1:34" ht="12.75" hidden="1" customHeight="1" x14ac:dyDescent="0.25">
      <c r="A1310" s="90" t="str">
        <f>IF(C1310="Oficina Diversos","Oficina Geral",
IF(ISNUMBER(FIND("Estoque - Colhedoras",C1310)),"Colhedoras",IF(ISNUMBER(FIND("Caldeiraria",C1310)),"Caldeiraria",IF(ISNUMBER(FIND("Borracharia",C1310)),"Borracharia",IF(ISNUMBER(FIND("Lubrificação",C1310)),"Lubrificação",
IF(ISNUMBER(FIND("Estoque - Carregadeiras",C1310)),"Carregadeiras",IF(ISNUMBER(FIND("Estoque - Veic. Leves",C1310)),"Veic. Leves",
IF(ISNUMBER(FIND("Estoque - Caminhões",C1310)),"Caminhões",IF(ISNUMBER(FIND("Estoque - Transbordos",C1310)),"Transbordos",
IF(ISNUMBER(FIND("Estoque - Tratores",C1310)),"Tratores",
IF(ISNUMBER(FIND("Estoque - Máquinas pesadas",C1310)),"Máquinas pesadas",
IF(ISNUMBER(FIND("Estoque - Reboques",C1310)),"Reboques",
IF(C1310="Estoque","Estoque",
IF(AND(ISNUMBER(C1310),C1310&gt;1000,C1310&lt;2000),"Caminhões",
IF(AND(ISNUMBER(C1310),C1310&gt;2000,C1310&lt;3000),"Tratores",
IF(AND(ISNUMBER(C1310),C1310&gt;3000,C1310&lt;4000),"Carregadeiras",
IF(AND(ISNUMBER(C1310),C1310&gt;4000,C1310&lt;5000),"Máquinas pesadas",
IF(AND(ISNUMBER(C1310),C1310&gt;5000,C1310&lt;6000),"Colhedoras",
IF(AND(ISNUMBER(C1310),C1310&gt;7000,C1310&lt;8000),"Irrigação",
IF(AND(ISNUMBER(C1310),C1310&gt;8000,C1310&lt;9000),"Reboques",IF(AND(ISNUMBER(C1310),C1310&gt;0,C1310&lt;1000),"Veic. Leves","")))))))))))))))))))))</f>
        <v>Caminhões</v>
      </c>
      <c r="B1310" s="111"/>
      <c r="C1310" s="171" t="s">
        <v>20247</v>
      </c>
      <c r="D1310" s="170">
        <v>51257</v>
      </c>
      <c r="E1310" s="173" t="s">
        <v>20895</v>
      </c>
      <c r="F1310" s="101" t="str">
        <f>IF(ISBLANK(K1310), "Apenas Solicitação", "Tem OC")</f>
        <v>Tem OC</v>
      </c>
      <c r="G1310" s="170">
        <v>4</v>
      </c>
      <c r="H1310" s="102">
        <f>G1310-I1310</f>
        <v>0</v>
      </c>
      <c r="I1310" s="103">
        <v>4</v>
      </c>
      <c r="J1310" s="174">
        <v>45839</v>
      </c>
      <c r="K1310" s="181">
        <v>45847</v>
      </c>
      <c r="L1310" s="173" t="s">
        <v>20151</v>
      </c>
      <c r="M1310" s="104" t="str">
        <f ca="1">IF(OR(N1310="", N1310=0), "", IF(N1310&gt;TODAY(), "No prazo", "Atrasado"))</f>
        <v>Atrasado</v>
      </c>
      <c r="N1310" s="104">
        <f>IFERROR(K1310 + VALUE(LEFT(L1310, FIND(" ", L1310) - 1)), "")</f>
        <v>45847</v>
      </c>
      <c r="O1310" s="105">
        <f>IF(_xlfn.DAYS(K1310,J1310)&lt;0, "Aguardando OC", _xlfn.DAYS(K1310,J1310))</f>
        <v>8</v>
      </c>
      <c r="P1310" s="201">
        <v>409561</v>
      </c>
      <c r="Q1310" s="12"/>
      <c r="R1310" s="201">
        <v>170703</v>
      </c>
      <c r="S1310" s="2">
        <v>221</v>
      </c>
      <c r="T1310" s="65" t="s">
        <v>1029</v>
      </c>
      <c r="U1310" s="170">
        <v>733.08</v>
      </c>
      <c r="V1310" s="170">
        <v>2528</v>
      </c>
      <c r="W1310" s="117" t="str">
        <f>IFERROR(VLOOKUP(V1310, Fornecedores!A:C, 3, FALSE), "")</f>
        <v xml:space="preserve">REDIESEL            </v>
      </c>
      <c r="X1310" s="105" t="str">
        <f>IFERROR(VLOOKUP(V1310, Fornecedores!A:E, 5, FALSE), "")</f>
        <v>Jaboatão dos Guararapes</v>
      </c>
      <c r="Y1310" s="105" t="str">
        <f>IFERROR(VLOOKUP(V1310, Fornecedores!A:F, 6, FALSE), "")</f>
        <v>PE</v>
      </c>
      <c r="Z1310" s="101" t="str">
        <f>IF(H1310=0, "Pedido entregue!", "Pendente")</f>
        <v>Pedido entregue!</v>
      </c>
      <c r="AA1310" s="119"/>
      <c r="AB1310" s="132" t="str">
        <f>IF(Z1310="Pedido Entregue!", IF(AA1310=1, "Retirado do Almoxarifado", IF(AA1310=2, "Material devolvido", "Aguardando retirada")), IF(Z1310="Pendente", "Entrega pendente", ""))</f>
        <v>Aguardando retirada</v>
      </c>
      <c r="AC1310" s="18">
        <v>1</v>
      </c>
      <c r="AD1310" s="18">
        <f>AC1310/SUMIF($P:$P,P1310,$AC:$AC)</f>
        <v>1</v>
      </c>
      <c r="AE1310" s="18">
        <f>IF(R1310=0,0,AC1310/SUMIF($R:$R,R1310,$AC:$AC))</f>
        <v>0.33333333333333331</v>
      </c>
      <c r="AF1310" s="18">
        <f>IF(R1310=0,1,0)</f>
        <v>0</v>
      </c>
      <c r="AH1310" t="str">
        <f>TEXT(J1310,"MMMM")</f>
        <v>julho</v>
      </c>
    </row>
    <row r="1311" spans="1:34" ht="12.75" hidden="1" customHeight="1" x14ac:dyDescent="0.25">
      <c r="A1311" s="90" t="str">
        <f>IF(C1311="Oficina Diversos","Oficina Geral",
IF(ISNUMBER(FIND("Estoque - Colhedoras",C1311)),"Colhedoras",IF(ISNUMBER(FIND("Caldeiraria",C1311)),"Caldeiraria",IF(ISNUMBER(FIND("Borracharia",C1311)),"Borracharia",IF(ISNUMBER(FIND("Lubrificação",C1311)),"Lubrificação",
IF(ISNUMBER(FIND("Estoque - Carregadeiras",C1311)),"Carregadeiras",IF(ISNUMBER(FIND("Estoque - Veic. Leves",C1311)),"Veic. Leves",
IF(ISNUMBER(FIND("Estoque - Caminhões",C1311)),"Caminhões",IF(ISNUMBER(FIND("Estoque - Transbordos",C1311)),"Transbordos",
IF(ISNUMBER(FIND("Estoque - Tratores",C1311)),"Tratores",
IF(ISNUMBER(FIND("Estoque - Máquinas pesadas",C1311)),"Máquinas pesadas",
IF(ISNUMBER(FIND("Estoque - Reboques",C1311)),"Reboques",
IF(C1311="Estoque","Estoque",
IF(AND(ISNUMBER(C1311),C1311&gt;1000,C1311&lt;2000),"Caminhões",
IF(AND(ISNUMBER(C1311),C1311&gt;2000,C1311&lt;3000),"Tratores",
IF(AND(ISNUMBER(C1311),C1311&gt;3000,C1311&lt;4000),"Carregadeiras",
IF(AND(ISNUMBER(C1311),C1311&gt;4000,C1311&lt;5000),"Máquinas pesadas",
IF(AND(ISNUMBER(C1311),C1311&gt;5000,C1311&lt;6000),"Colhedoras",
IF(AND(ISNUMBER(C1311),C1311&gt;7000,C1311&lt;8000),"Irrigação",
IF(AND(ISNUMBER(C1311),C1311&gt;8000,C1311&lt;9000),"Reboques",IF(AND(ISNUMBER(C1311),C1311&gt;0,C1311&lt;1000),"Veic. Leves","")))))))))))))))))))))</f>
        <v>Caminhões</v>
      </c>
      <c r="B1311" s="111"/>
      <c r="C1311" s="171" t="s">
        <v>20247</v>
      </c>
      <c r="D1311" s="170">
        <v>51258</v>
      </c>
      <c r="E1311" s="173" t="s">
        <v>20896</v>
      </c>
      <c r="F1311" s="101" t="str">
        <f>IF(ISBLANK(K1311), "Apenas Solicitação", "Tem OC")</f>
        <v>Tem OC</v>
      </c>
      <c r="G1311" s="170">
        <v>3</v>
      </c>
      <c r="H1311" s="102">
        <f>G1311-I1311</f>
        <v>0</v>
      </c>
      <c r="I1311" s="103">
        <v>3</v>
      </c>
      <c r="J1311" s="174">
        <v>45839</v>
      </c>
      <c r="K1311" s="213">
        <v>45850</v>
      </c>
      <c r="L1311" s="173" t="s">
        <v>20151</v>
      </c>
      <c r="M1311" s="104" t="str">
        <f ca="1">IF(OR(N1311="", N1311=0), "", IF(N1311&gt;TODAY(), "No prazo", "Atrasado"))</f>
        <v>Atrasado</v>
      </c>
      <c r="N1311" s="104">
        <f>IFERROR(K1311 + VALUE(LEFT(L1311, FIND(" ", L1311) - 1)), "")</f>
        <v>45850</v>
      </c>
      <c r="O1311" s="105">
        <f>IF(_xlfn.DAYS(K1311,J1311)&lt;0, "Aguardando OC", _xlfn.DAYS(K1311,J1311))</f>
        <v>11</v>
      </c>
      <c r="P1311" s="201">
        <v>409563</v>
      </c>
      <c r="Q1311" s="12"/>
      <c r="R1311" s="212">
        <v>170794</v>
      </c>
      <c r="S1311" s="2">
        <v>221</v>
      </c>
      <c r="T1311" s="65" t="s">
        <v>1029</v>
      </c>
      <c r="U1311" s="170">
        <v>281.88</v>
      </c>
      <c r="V1311" s="170">
        <v>1623</v>
      </c>
      <c r="W1311" s="117" t="str">
        <f>IFERROR(VLOOKUP(V1311, Fornecedores!A:C, 3, FALSE), "")</f>
        <v xml:space="preserve">ORLANDO PECAS       </v>
      </c>
      <c r="X1311" s="105" t="str">
        <f>IFERROR(VLOOKUP(V1311, Fornecedores!A:E, 5, FALSE), "")</f>
        <v>Recife</v>
      </c>
      <c r="Y1311" s="105" t="str">
        <f>IFERROR(VLOOKUP(V1311, Fornecedores!A:F, 6, FALSE), "")</f>
        <v>PE</v>
      </c>
      <c r="Z1311" s="101" t="str">
        <f>IF(H1311=0, "Pedido entregue!", "Pendente")</f>
        <v>Pedido entregue!</v>
      </c>
      <c r="AA1311" s="119"/>
      <c r="AB1311" s="132" t="str">
        <f>IF(Z1311="Pedido Entregue!", IF(AA1311=1, "Retirado do Almoxarifado", IF(AA1311=2, "Material devolvido", "Aguardando retirada")), IF(Z1311="Pendente", "Entrega pendente", ""))</f>
        <v>Aguardando retirada</v>
      </c>
      <c r="AC1311" s="18">
        <v>1</v>
      </c>
      <c r="AD1311" s="18">
        <f>AC1311/SUMIF($P:$P,P1311,$AC:$AC)</f>
        <v>1</v>
      </c>
      <c r="AE1311" s="18">
        <f>IF(R1311=0,0,AC1311/SUMIF($R:$R,R1311,$AC:$AC))</f>
        <v>1</v>
      </c>
      <c r="AF1311" s="18">
        <f>IF(R1311=0,1,0)</f>
        <v>0</v>
      </c>
      <c r="AH1311" t="str">
        <f>TEXT(J1311,"MMMM")</f>
        <v>julho</v>
      </c>
    </row>
    <row r="1312" spans="1:34" ht="12.75" hidden="1" customHeight="1" x14ac:dyDescent="0.25">
      <c r="A1312" s="90" t="str">
        <f>IF(C1312="Oficina Diversos","Oficina Geral",
IF(ISNUMBER(FIND("Estoque - Colhedoras",C1312)),"Colhedoras",IF(ISNUMBER(FIND("Caldeiraria",C1312)),"Caldeiraria",IF(ISNUMBER(FIND("Borracharia",C1312)),"Borracharia",IF(ISNUMBER(FIND("Lubrificação",C1312)),"Lubrificação",
IF(ISNUMBER(FIND("Estoque - Carregadeiras",C1312)),"Carregadeiras",IF(ISNUMBER(FIND("Estoque - Veic. Leves",C1312)),"Veic. Leves",
IF(ISNUMBER(FIND("Estoque - Caminhões",C1312)),"Caminhões",IF(ISNUMBER(FIND("Estoque - Transbordos",C1312)),"Transbordos",
IF(ISNUMBER(FIND("Estoque - Tratores",C1312)),"Tratores",
IF(ISNUMBER(FIND("Estoque - Máquinas pesadas",C1312)),"Máquinas pesadas",
IF(ISNUMBER(FIND("Estoque - Reboques",C1312)),"Reboques",
IF(C1312="Estoque","Estoque",
IF(AND(ISNUMBER(C1312),C1312&gt;1000,C1312&lt;2000),"Caminhões",
IF(AND(ISNUMBER(C1312),C1312&gt;2000,C1312&lt;3000),"Tratores",
IF(AND(ISNUMBER(C1312),C1312&gt;3000,C1312&lt;4000),"Carregadeiras",
IF(AND(ISNUMBER(C1312),C1312&gt;4000,C1312&lt;5000),"Máquinas pesadas",
IF(AND(ISNUMBER(C1312),C1312&gt;5000,C1312&lt;6000),"Colhedoras",
IF(AND(ISNUMBER(C1312),C1312&gt;7000,C1312&lt;8000),"Irrigação",
IF(AND(ISNUMBER(C1312),C1312&gt;8000,C1312&lt;9000),"Reboques",IF(AND(ISNUMBER(C1312),C1312&gt;0,C1312&lt;1000),"Veic. Leves","")))))))))))))))))))))</f>
        <v>Caminhões</v>
      </c>
      <c r="B1312" s="111"/>
      <c r="C1312" s="171" t="s">
        <v>20247</v>
      </c>
      <c r="D1312" s="170">
        <v>51266</v>
      </c>
      <c r="E1312" s="173" t="s">
        <v>20897</v>
      </c>
      <c r="F1312" s="101" t="str">
        <f>IF(ISBLANK(K1312), "Apenas Solicitação", "Tem OC")</f>
        <v>Tem OC</v>
      </c>
      <c r="G1312" s="170">
        <v>1</v>
      </c>
      <c r="H1312" s="102">
        <f>G1312-I1312</f>
        <v>0</v>
      </c>
      <c r="I1312" s="103">
        <v>1</v>
      </c>
      <c r="J1312" s="174">
        <v>45839</v>
      </c>
      <c r="K1312" s="181">
        <v>45847</v>
      </c>
      <c r="L1312" s="173" t="s">
        <v>20151</v>
      </c>
      <c r="M1312" s="104" t="str">
        <f ca="1">IF(OR(N1312="", N1312=0), "", IF(N1312&gt;TODAY(), "No prazo", "Atrasado"))</f>
        <v>Atrasado</v>
      </c>
      <c r="N1312" s="104">
        <f>IFERROR(K1312 + VALUE(LEFT(L1312, FIND(" ", L1312) - 1)), "")</f>
        <v>45847</v>
      </c>
      <c r="O1312" s="105">
        <f>IF(_xlfn.DAYS(K1312,J1312)&lt;0, "Aguardando OC", _xlfn.DAYS(K1312,J1312))</f>
        <v>8</v>
      </c>
      <c r="P1312" s="201">
        <v>409573</v>
      </c>
      <c r="Q1312" s="12"/>
      <c r="R1312" s="201">
        <v>170704</v>
      </c>
      <c r="S1312" s="2">
        <v>221</v>
      </c>
      <c r="T1312" s="65" t="s">
        <v>1029</v>
      </c>
      <c r="U1312" s="170">
        <v>613.64</v>
      </c>
      <c r="V1312" s="170">
        <v>1623</v>
      </c>
      <c r="W1312" s="117" t="str">
        <f>IFERROR(VLOOKUP(V1312, Fornecedores!A:C, 3, FALSE), "")</f>
        <v xml:space="preserve">ORLANDO PECAS       </v>
      </c>
      <c r="X1312" s="105" t="str">
        <f>IFERROR(VLOOKUP(V1312, Fornecedores!A:E, 5, FALSE), "")</f>
        <v>Recife</v>
      </c>
      <c r="Y1312" s="105" t="str">
        <f>IFERROR(VLOOKUP(V1312, Fornecedores!A:F, 6, FALSE), "")</f>
        <v>PE</v>
      </c>
      <c r="Z1312" s="101" t="str">
        <f>IF(H1312=0, "Pedido entregue!", "Pendente")</f>
        <v>Pedido entregue!</v>
      </c>
      <c r="AA1312" s="119"/>
      <c r="AB1312" s="132" t="str">
        <f>IF(Z1312="Pedido Entregue!", IF(AA1312=1, "Retirado do Almoxarifado", IF(AA1312=2, "Material devolvido", "Aguardando retirada")), IF(Z1312="Pendente", "Entrega pendente", ""))</f>
        <v>Aguardando retirada</v>
      </c>
      <c r="AC1312" s="18">
        <v>1</v>
      </c>
      <c r="AD1312" s="18">
        <f>AC1312/SUMIF($P:$P,P1312,$AC:$AC)</f>
        <v>1</v>
      </c>
      <c r="AE1312" s="18">
        <f>IF(R1312=0,0,AC1312/SUMIF($R:$R,R1312,$AC:$AC))</f>
        <v>0.5</v>
      </c>
      <c r="AF1312" s="18">
        <f>IF(R1312=0,1,0)</f>
        <v>0</v>
      </c>
      <c r="AH1312" t="str">
        <f>TEXT(J1312,"MMMM")</f>
        <v>julho</v>
      </c>
    </row>
    <row r="1313" spans="1:34" ht="12.75" hidden="1" customHeight="1" x14ac:dyDescent="0.25">
      <c r="A1313" s="90" t="str">
        <f>IF(C1313="Oficina Diversos","Oficina Geral",
IF(ISNUMBER(FIND("Estoque - Colhedoras",C1313)),"Colhedoras",IF(ISNUMBER(FIND("Caldeiraria",C1313)),"Caldeiraria",IF(ISNUMBER(FIND("Borracharia",C1313)),"Borracharia",IF(ISNUMBER(FIND("Lubrificação",C1313)),"Lubrificação",
IF(ISNUMBER(FIND("Estoque - Carregadeiras",C1313)),"Carregadeiras",IF(ISNUMBER(FIND("Estoque - Veic. Leves",C1313)),"Veic. Leves",
IF(ISNUMBER(FIND("Estoque - Caminhões",C1313)),"Caminhões",IF(ISNUMBER(FIND("Estoque - Transbordos",C1313)),"Transbordos",
IF(ISNUMBER(FIND("Estoque - Tratores",C1313)),"Tratores",
IF(ISNUMBER(FIND("Estoque - Máquinas pesadas",C1313)),"Máquinas pesadas",
IF(ISNUMBER(FIND("Estoque - Reboques",C1313)),"Reboques",
IF(C1313="Estoque","Estoque",
IF(AND(ISNUMBER(C1313),C1313&gt;1000,C1313&lt;2000),"Caminhões",
IF(AND(ISNUMBER(C1313),C1313&gt;2000,C1313&lt;3000),"Tratores",
IF(AND(ISNUMBER(C1313),C1313&gt;3000,C1313&lt;4000),"Carregadeiras",
IF(AND(ISNUMBER(C1313),C1313&gt;4000,C1313&lt;5000),"Máquinas pesadas",
IF(AND(ISNUMBER(C1313),C1313&gt;5000,C1313&lt;6000),"Colhedoras",
IF(AND(ISNUMBER(C1313),C1313&gt;7000,C1313&lt;8000),"Irrigação",
IF(AND(ISNUMBER(C1313),C1313&gt;8000,C1313&lt;9000),"Reboques",IF(AND(ISNUMBER(C1313),C1313&gt;0,C1313&lt;1000),"Veic. Leves","")))))))))))))))))))))</f>
        <v>Caminhões</v>
      </c>
      <c r="B1313" s="111"/>
      <c r="C1313" s="113" t="s">
        <v>20247</v>
      </c>
      <c r="D1313" s="2">
        <v>51267</v>
      </c>
      <c r="E1313" s="3" t="s">
        <v>20898</v>
      </c>
      <c r="F1313" s="101" t="str">
        <f>IF(ISBLANK(K1313), "Apenas Solicitação", "Tem OC")</f>
        <v>Tem OC</v>
      </c>
      <c r="G1313" s="2">
        <v>1</v>
      </c>
      <c r="H1313" s="102">
        <f>G1313-I1313</f>
        <v>0</v>
      </c>
      <c r="I1313" s="103">
        <v>1</v>
      </c>
      <c r="J1313" s="4">
        <v>45839</v>
      </c>
      <c r="K1313" s="180">
        <v>45847</v>
      </c>
      <c r="L1313" s="3" t="s">
        <v>20151</v>
      </c>
      <c r="M1313" s="104" t="str">
        <f ca="1">IF(OR(N1313="", N1313=0), "", IF(N1313&gt;TODAY(), "No prazo", "Atrasado"))</f>
        <v>Atrasado</v>
      </c>
      <c r="N1313" s="104">
        <f>IFERROR(K1313 + VALUE(LEFT(L1313, FIND(" ", L1313) - 1)), "")</f>
        <v>45847</v>
      </c>
      <c r="O1313" s="105">
        <f>IF(_xlfn.DAYS(K1313,J1313)&lt;0, "Aguardando OC", _xlfn.DAYS(K1313,J1313))</f>
        <v>8</v>
      </c>
      <c r="P1313" s="14">
        <v>409572</v>
      </c>
      <c r="Q1313" s="12"/>
      <c r="R1313" s="14">
        <v>170704</v>
      </c>
      <c r="S1313" s="2">
        <v>221</v>
      </c>
      <c r="T1313" s="65" t="s">
        <v>1029</v>
      </c>
      <c r="U1313" s="2">
        <v>597.4</v>
      </c>
      <c r="V1313" s="2">
        <v>1623</v>
      </c>
      <c r="W1313" s="117" t="str">
        <f>IFERROR(VLOOKUP(V1313, Fornecedores!A:C, 3, FALSE), "")</f>
        <v xml:space="preserve">ORLANDO PECAS       </v>
      </c>
      <c r="X1313" s="105" t="str">
        <f>IFERROR(VLOOKUP(V1313, Fornecedores!A:E, 5, FALSE), "")</f>
        <v>Recife</v>
      </c>
      <c r="Y1313" s="105" t="str">
        <f>IFERROR(VLOOKUP(V1313, Fornecedores!A:F, 6, FALSE), "")</f>
        <v>PE</v>
      </c>
      <c r="Z1313" s="101" t="str">
        <f>IF(H1313=0, "Pedido entregue!", "Pendente")</f>
        <v>Pedido entregue!</v>
      </c>
      <c r="AA1313" s="119"/>
      <c r="AB1313" s="132" t="str">
        <f>IF(Z1313="Pedido Entregue!", IF(AA1313=1, "Retirado do Almoxarifado", IF(AA1313=2, "Material devolvido", "Aguardando retirada")), IF(Z1313="Pendente", "Entrega pendente", ""))</f>
        <v>Aguardando retirada</v>
      </c>
      <c r="AC1313" s="18">
        <v>1</v>
      </c>
      <c r="AD1313" s="18">
        <f>AC1313/SUMIF($P:$P,P1313,$AC:$AC)</f>
        <v>1</v>
      </c>
      <c r="AE1313" s="18">
        <f>IF(R1313=0,0,AC1313/SUMIF($R:$R,R1313,$AC:$AC))</f>
        <v>0.5</v>
      </c>
      <c r="AF1313" s="18">
        <f>IF(R1313=0,1,0)</f>
        <v>0</v>
      </c>
      <c r="AH1313" t="str">
        <f>TEXT(J1313,"MMMM")</f>
        <v>julho</v>
      </c>
    </row>
    <row r="1314" spans="1:34" ht="12.75" hidden="1" customHeight="1" x14ac:dyDescent="0.25">
      <c r="A1314" s="90" t="str">
        <f>IF(C1314="Oficina Diversos","Oficina Geral",
IF(ISNUMBER(FIND("Estoque - Colhedoras",C1314)),"Colhedoras",IF(ISNUMBER(FIND("Caldeiraria",C1314)),"Caldeiraria",IF(ISNUMBER(FIND("Borracharia",C1314)),"Borracharia",IF(ISNUMBER(FIND("Lubrificação",C1314)),"Lubrificação",
IF(ISNUMBER(FIND("Estoque - Carregadeiras",C1314)),"Carregadeiras",IF(ISNUMBER(FIND("Estoque - Veic. Leves",C1314)),"Veic. Leves",
IF(ISNUMBER(FIND("Estoque - Caminhões",C1314)),"Caminhões",IF(ISNUMBER(FIND("Estoque - Transbordos",C1314)),"Transbordos",
IF(ISNUMBER(FIND("Estoque - Tratores",C1314)),"Tratores",
IF(ISNUMBER(FIND("Estoque - Máquinas pesadas",C1314)),"Máquinas pesadas",
IF(ISNUMBER(FIND("Estoque - Reboques",C1314)),"Reboques",
IF(C1314="Estoque","Estoque",
IF(AND(ISNUMBER(C1314),C1314&gt;1000,C1314&lt;2000),"Caminhões",
IF(AND(ISNUMBER(C1314),C1314&gt;2000,C1314&lt;3000),"Tratores",
IF(AND(ISNUMBER(C1314),C1314&gt;3000,C1314&lt;4000),"Carregadeiras",
IF(AND(ISNUMBER(C1314),C1314&gt;4000,C1314&lt;5000),"Máquinas pesadas",
IF(AND(ISNUMBER(C1314),C1314&gt;5000,C1314&lt;6000),"Colhedoras",
IF(AND(ISNUMBER(C1314),C1314&gt;7000,C1314&lt;8000),"Irrigação",
IF(AND(ISNUMBER(C1314),C1314&gt;8000,C1314&lt;9000),"Reboques",IF(AND(ISNUMBER(C1314),C1314&gt;0,C1314&lt;1000),"Veic. Leves","")))))))))))))))))))))</f>
        <v>Caminhões</v>
      </c>
      <c r="B1314" s="111"/>
      <c r="C1314" s="113" t="s">
        <v>20247</v>
      </c>
      <c r="D1314" s="2">
        <v>51270</v>
      </c>
      <c r="E1314" s="3" t="s">
        <v>20899</v>
      </c>
      <c r="F1314" s="101" t="str">
        <f>IF(ISBLANK(K1314), "Apenas Solicitação", "Tem OC")</f>
        <v>Tem OC</v>
      </c>
      <c r="G1314" s="2">
        <v>18</v>
      </c>
      <c r="H1314" s="102">
        <f>G1314-I1314</f>
        <v>0</v>
      </c>
      <c r="I1314" s="103">
        <v>18</v>
      </c>
      <c r="J1314" s="4">
        <v>45839</v>
      </c>
      <c r="K1314" s="180">
        <v>45847</v>
      </c>
      <c r="L1314" s="3" t="s">
        <v>20151</v>
      </c>
      <c r="M1314" s="104" t="str">
        <f ca="1">IF(OR(N1314="", N1314=0), "", IF(N1314&gt;TODAY(), "No prazo", "Atrasado"))</f>
        <v>Atrasado</v>
      </c>
      <c r="N1314" s="104">
        <f>IFERROR(K1314 + VALUE(LEFT(L1314, FIND(" ", L1314) - 1)), "")</f>
        <v>45847</v>
      </c>
      <c r="O1314" s="105">
        <f>IF(_xlfn.DAYS(K1314,J1314)&lt;0, "Aguardando OC", _xlfn.DAYS(K1314,J1314))</f>
        <v>8</v>
      </c>
      <c r="P1314" s="14">
        <v>409568</v>
      </c>
      <c r="Q1314" s="12"/>
      <c r="R1314" s="14">
        <v>170705</v>
      </c>
      <c r="S1314" s="2">
        <v>221</v>
      </c>
      <c r="T1314" s="65" t="s">
        <v>1029</v>
      </c>
      <c r="U1314" s="2">
        <v>8.92</v>
      </c>
      <c r="V1314" s="2">
        <v>1346</v>
      </c>
      <c r="W1314" s="117" t="str">
        <f>IFERROR(VLOOKUP(V1314, Fornecedores!A:C, 3, FALSE), "")</f>
        <v xml:space="preserve">IMBIRIBEIRA         </v>
      </c>
      <c r="X1314" s="105" t="str">
        <f>IFERROR(VLOOKUP(V1314, Fornecedores!A:E, 5, FALSE), "")</f>
        <v>Recife</v>
      </c>
      <c r="Y1314" s="105" t="str">
        <f>IFERROR(VLOOKUP(V1314, Fornecedores!A:F, 6, FALSE), "")</f>
        <v>PE</v>
      </c>
      <c r="Z1314" s="101" t="str">
        <f>IF(H1314=0, "Pedido entregue!", "Pendente")</f>
        <v>Pedido entregue!</v>
      </c>
      <c r="AA1314" s="119"/>
      <c r="AB1314" s="132" t="str">
        <f>IF(Z1314="Pedido Entregue!", IF(AA1314=1, "Retirado do Almoxarifado", IF(AA1314=2, "Material devolvido", "Aguardando retirada")), IF(Z1314="Pendente", "Entrega pendente", ""))</f>
        <v>Aguardando retirada</v>
      </c>
      <c r="AC1314" s="18">
        <v>1</v>
      </c>
      <c r="AD1314" s="18">
        <f>AC1314/SUMIF($P:$P,P1314,$AC:$AC)</f>
        <v>1</v>
      </c>
      <c r="AE1314" s="18">
        <f>IF(R1314=0,0,AC1314/SUMIF($R:$R,R1314,$AC:$AC))</f>
        <v>0.25</v>
      </c>
      <c r="AF1314" s="18">
        <f>IF(R1314=0,1,0)</f>
        <v>0</v>
      </c>
      <c r="AH1314" t="str">
        <f>TEXT(J1314,"MMMM")</f>
        <v>julho</v>
      </c>
    </row>
    <row r="1315" spans="1:34" ht="12.75" hidden="1" customHeight="1" x14ac:dyDescent="0.25">
      <c r="A1315" s="90" t="str">
        <f>IF(C1315="Oficina Diversos","Oficina Geral",
IF(ISNUMBER(FIND("Estoque - Colhedoras",C1315)),"Colhedoras",IF(ISNUMBER(FIND("Caldeiraria",C1315)),"Caldeiraria",IF(ISNUMBER(FIND("Borracharia",C1315)),"Borracharia",IF(ISNUMBER(FIND("Lubrificação",C1315)),"Lubrificação",
IF(ISNUMBER(FIND("Estoque - Carregadeiras",C1315)),"Carregadeiras",IF(ISNUMBER(FIND("Estoque - Veic. Leves",C1315)),"Veic. Leves",
IF(ISNUMBER(FIND("Estoque - Caminhões",C1315)),"Caminhões",IF(ISNUMBER(FIND("Estoque - Transbordos",C1315)),"Transbordos",
IF(ISNUMBER(FIND("Estoque - Tratores",C1315)),"Tratores",
IF(ISNUMBER(FIND("Estoque - Máquinas pesadas",C1315)),"Máquinas pesadas",
IF(ISNUMBER(FIND("Estoque - Reboques",C1315)),"Reboques",
IF(C1315="Estoque","Estoque",
IF(AND(ISNUMBER(C1315),C1315&gt;1000,C1315&lt;2000),"Caminhões",
IF(AND(ISNUMBER(C1315),C1315&gt;2000,C1315&lt;3000),"Tratores",
IF(AND(ISNUMBER(C1315),C1315&gt;3000,C1315&lt;4000),"Carregadeiras",
IF(AND(ISNUMBER(C1315),C1315&gt;4000,C1315&lt;5000),"Máquinas pesadas",
IF(AND(ISNUMBER(C1315),C1315&gt;5000,C1315&lt;6000),"Colhedoras",
IF(AND(ISNUMBER(C1315),C1315&gt;7000,C1315&lt;8000),"Irrigação",
IF(AND(ISNUMBER(C1315),C1315&gt;8000,C1315&lt;9000),"Reboques",IF(AND(ISNUMBER(C1315),C1315&gt;0,C1315&lt;1000),"Veic. Leves","")))))))))))))))))))))</f>
        <v>Caminhões</v>
      </c>
      <c r="B1315" s="111"/>
      <c r="C1315" s="113" t="s">
        <v>20247</v>
      </c>
      <c r="D1315" s="2">
        <v>51271</v>
      </c>
      <c r="E1315" s="3" t="s">
        <v>20900</v>
      </c>
      <c r="F1315" s="101" t="str">
        <f>IF(ISBLANK(K1315), "Apenas Solicitação", "Tem OC")</f>
        <v>Tem OC</v>
      </c>
      <c r="G1315" s="2">
        <v>9</v>
      </c>
      <c r="H1315" s="102">
        <f>G1315-I1315</f>
        <v>0</v>
      </c>
      <c r="I1315" s="103">
        <v>9</v>
      </c>
      <c r="J1315" s="4">
        <v>45839</v>
      </c>
      <c r="K1315" s="180">
        <v>45847</v>
      </c>
      <c r="L1315" s="3" t="s">
        <v>20151</v>
      </c>
      <c r="M1315" s="104" t="str">
        <f ca="1">IF(OR(N1315="", N1315=0), "", IF(N1315&gt;TODAY(), "No prazo", "Atrasado"))</f>
        <v>Atrasado</v>
      </c>
      <c r="N1315" s="104">
        <f>IFERROR(K1315 + VALUE(LEFT(L1315, FIND(" ", L1315) - 1)), "")</f>
        <v>45847</v>
      </c>
      <c r="O1315" s="105">
        <f>IF(_xlfn.DAYS(K1315,J1315)&lt;0, "Aguardando OC", _xlfn.DAYS(K1315,J1315))</f>
        <v>8</v>
      </c>
      <c r="P1315" s="14">
        <v>409571</v>
      </c>
      <c r="Q1315" s="12"/>
      <c r="R1315" s="14">
        <v>170703</v>
      </c>
      <c r="S1315" s="2">
        <v>221</v>
      </c>
      <c r="T1315" s="65" t="s">
        <v>1029</v>
      </c>
      <c r="U1315" s="2">
        <v>1.41</v>
      </c>
      <c r="V1315" s="2">
        <v>2528</v>
      </c>
      <c r="W1315" s="117" t="str">
        <f>IFERROR(VLOOKUP(V1315, Fornecedores!A:C, 3, FALSE), "")</f>
        <v xml:space="preserve">REDIESEL            </v>
      </c>
      <c r="X1315" s="105" t="str">
        <f>IFERROR(VLOOKUP(V1315, Fornecedores!A:E, 5, FALSE), "")</f>
        <v>Jaboatão dos Guararapes</v>
      </c>
      <c r="Y1315" s="105" t="str">
        <f>IFERROR(VLOOKUP(V1315, Fornecedores!A:F, 6, FALSE), "")</f>
        <v>PE</v>
      </c>
      <c r="Z1315" s="101" t="str">
        <f>IF(H1315=0, "Pedido entregue!", "Pendente")</f>
        <v>Pedido entregue!</v>
      </c>
      <c r="AA1315" s="119"/>
      <c r="AB1315" s="132" t="str">
        <f>IF(Z1315="Pedido Entregue!", IF(AA1315=1, "Retirado do Almoxarifado", IF(AA1315=2, "Material devolvido", "Aguardando retirada")), IF(Z1315="Pendente", "Entrega pendente", ""))</f>
        <v>Aguardando retirada</v>
      </c>
      <c r="AC1315" s="18">
        <v>1</v>
      </c>
      <c r="AD1315" s="18">
        <f>AC1315/SUMIF($P:$P,P1315,$AC:$AC)</f>
        <v>1</v>
      </c>
      <c r="AE1315" s="18">
        <f>IF(R1315=0,0,AC1315/SUMIF($R:$R,R1315,$AC:$AC))</f>
        <v>0.33333333333333331</v>
      </c>
      <c r="AF1315" s="18">
        <f>IF(R1315=0,1,0)</f>
        <v>0</v>
      </c>
      <c r="AH1315" t="str">
        <f>TEXT(J1315,"MMMM")</f>
        <v>julho</v>
      </c>
    </row>
    <row r="1316" spans="1:34" ht="12.75" hidden="1" customHeight="1" x14ac:dyDescent="0.25">
      <c r="A1316" s="90" t="str">
        <f>IF(C1316="Oficina Diversos","Oficina Geral",
IF(ISNUMBER(FIND("Estoque - Colhedoras",C1316)),"Colhedoras",IF(ISNUMBER(FIND("Caldeiraria",C1316)),"Caldeiraria",IF(ISNUMBER(FIND("Borracharia",C1316)),"Borracharia",IF(ISNUMBER(FIND("Lubrificação",C1316)),"Lubrificação",
IF(ISNUMBER(FIND("Estoque - Carregadeiras",C1316)),"Carregadeiras",IF(ISNUMBER(FIND("Estoque - Veic. Leves",C1316)),"Veic. Leves",
IF(ISNUMBER(FIND("Estoque - Caminhões",C1316)),"Caminhões",IF(ISNUMBER(FIND("Estoque - Transbordos",C1316)),"Transbordos",
IF(ISNUMBER(FIND("Estoque - Tratores",C1316)),"Tratores",
IF(ISNUMBER(FIND("Estoque - Máquinas pesadas",C1316)),"Máquinas pesadas",
IF(ISNUMBER(FIND("Estoque - Reboques",C1316)),"Reboques",
IF(C1316="Estoque","Estoque",
IF(AND(ISNUMBER(C1316),C1316&gt;1000,C1316&lt;2000),"Caminhões",
IF(AND(ISNUMBER(C1316),C1316&gt;2000,C1316&lt;3000),"Tratores",
IF(AND(ISNUMBER(C1316),C1316&gt;3000,C1316&lt;4000),"Carregadeiras",
IF(AND(ISNUMBER(C1316),C1316&gt;4000,C1316&lt;5000),"Máquinas pesadas",
IF(AND(ISNUMBER(C1316),C1316&gt;5000,C1316&lt;6000),"Colhedoras",
IF(AND(ISNUMBER(C1316),C1316&gt;7000,C1316&lt;8000),"Irrigação",
IF(AND(ISNUMBER(C1316),C1316&gt;8000,C1316&lt;9000),"Reboques",IF(AND(ISNUMBER(C1316),C1316&gt;0,C1316&lt;1000),"Veic. Leves","")))))))))))))))))))))</f>
        <v>Caminhões</v>
      </c>
      <c r="B1316" s="111"/>
      <c r="C1316" s="171" t="s">
        <v>20247</v>
      </c>
      <c r="D1316" s="170">
        <v>51272</v>
      </c>
      <c r="E1316" s="173" t="s">
        <v>20901</v>
      </c>
      <c r="F1316" s="101" t="str">
        <f>IF(ISBLANK(K1316), "Apenas Solicitação", "Tem OC")</f>
        <v>Tem OC</v>
      </c>
      <c r="G1316" s="170">
        <v>18</v>
      </c>
      <c r="H1316" s="102">
        <f>G1316-I1316</f>
        <v>0</v>
      </c>
      <c r="I1316" s="103">
        <v>18</v>
      </c>
      <c r="J1316" s="174">
        <v>45839</v>
      </c>
      <c r="K1316" s="181">
        <v>45847</v>
      </c>
      <c r="L1316" s="173" t="s">
        <v>20151</v>
      </c>
      <c r="M1316" s="104" t="str">
        <f ca="1">IF(OR(N1316="", N1316=0), "", IF(N1316&gt;TODAY(), "No prazo", "Atrasado"))</f>
        <v>Atrasado</v>
      </c>
      <c r="N1316" s="104">
        <f>IFERROR(K1316 + VALUE(LEFT(L1316, FIND(" ", L1316) - 1)), "")</f>
        <v>45847</v>
      </c>
      <c r="O1316" s="105">
        <f>IF(_xlfn.DAYS(K1316,J1316)&lt;0, "Aguardando OC", _xlfn.DAYS(K1316,J1316))</f>
        <v>8</v>
      </c>
      <c r="P1316" s="201">
        <v>409570</v>
      </c>
      <c r="Q1316" s="12"/>
      <c r="R1316" s="201">
        <v>170705</v>
      </c>
      <c r="S1316" s="2">
        <v>221</v>
      </c>
      <c r="T1316" s="65" t="s">
        <v>1029</v>
      </c>
      <c r="U1316" s="170">
        <v>5.31</v>
      </c>
      <c r="V1316" s="170">
        <v>1346</v>
      </c>
      <c r="W1316" s="117" t="str">
        <f>IFERROR(VLOOKUP(V1316, Fornecedores!A:C, 3, FALSE), "")</f>
        <v xml:space="preserve">IMBIRIBEIRA         </v>
      </c>
      <c r="X1316" s="105" t="str">
        <f>IFERROR(VLOOKUP(V1316, Fornecedores!A:E, 5, FALSE), "")</f>
        <v>Recife</v>
      </c>
      <c r="Y1316" s="105" t="str">
        <f>IFERROR(VLOOKUP(V1316, Fornecedores!A:F, 6, FALSE), "")</f>
        <v>PE</v>
      </c>
      <c r="Z1316" s="101" t="str">
        <f>IF(H1316=0, "Pedido entregue!", "Pendente")</f>
        <v>Pedido entregue!</v>
      </c>
      <c r="AA1316" s="119"/>
      <c r="AB1316" s="132" t="str">
        <f>IF(Z1316="Pedido Entregue!", IF(AA1316=1, "Retirado do Almoxarifado", IF(AA1316=2, "Material devolvido", "Aguardando retirada")), IF(Z1316="Pendente", "Entrega pendente", ""))</f>
        <v>Aguardando retirada</v>
      </c>
      <c r="AC1316" s="18">
        <v>1</v>
      </c>
      <c r="AD1316" s="18">
        <f>AC1316/SUMIF($P:$P,P1316,$AC:$AC)</f>
        <v>1</v>
      </c>
      <c r="AE1316" s="18">
        <f>IF(R1316=0,0,AC1316/SUMIF($R:$R,R1316,$AC:$AC))</f>
        <v>0.25</v>
      </c>
      <c r="AF1316" s="18">
        <f>IF(R1316=0,1,0)</f>
        <v>0</v>
      </c>
      <c r="AH1316" t="str">
        <f>TEXT(J1316,"MMMM")</f>
        <v>julho</v>
      </c>
    </row>
    <row r="1317" spans="1:34" ht="12.75" hidden="1" customHeight="1" x14ac:dyDescent="0.25">
      <c r="A1317" s="90" t="str">
        <f>IF(C1317="Oficina Diversos","Oficina Geral",
IF(ISNUMBER(FIND("Estoque - Colhedoras",C1317)),"Colhedoras",IF(ISNUMBER(FIND("Caldeiraria",C1317)),"Caldeiraria",IF(ISNUMBER(FIND("Borracharia",C1317)),"Borracharia",IF(ISNUMBER(FIND("Lubrificação",C1317)),"Lubrificação",
IF(ISNUMBER(FIND("Estoque - Carregadeiras",C1317)),"Carregadeiras",IF(ISNUMBER(FIND("Estoque - Veic. Leves",C1317)),"Veic. Leves",
IF(ISNUMBER(FIND("Estoque - Caminhões",C1317)),"Caminhões",IF(ISNUMBER(FIND("Estoque - Transbordos",C1317)),"Transbordos",
IF(ISNUMBER(FIND("Estoque - Tratores",C1317)),"Tratores",
IF(ISNUMBER(FIND("Estoque - Máquinas pesadas",C1317)),"Máquinas pesadas",
IF(ISNUMBER(FIND("Estoque - Reboques",C1317)),"Reboques",
IF(C1317="Estoque","Estoque",
IF(AND(ISNUMBER(C1317),C1317&gt;1000,C1317&lt;2000),"Caminhões",
IF(AND(ISNUMBER(C1317),C1317&gt;2000,C1317&lt;3000),"Tratores",
IF(AND(ISNUMBER(C1317),C1317&gt;3000,C1317&lt;4000),"Carregadeiras",
IF(AND(ISNUMBER(C1317),C1317&gt;4000,C1317&lt;5000),"Máquinas pesadas",
IF(AND(ISNUMBER(C1317),C1317&gt;5000,C1317&lt;6000),"Colhedoras",
IF(AND(ISNUMBER(C1317),C1317&gt;7000,C1317&lt;8000),"Irrigação",
IF(AND(ISNUMBER(C1317),C1317&gt;8000,C1317&lt;9000),"Reboques",IF(AND(ISNUMBER(C1317),C1317&gt;0,C1317&lt;1000),"Veic. Leves","")))))))))))))))))))))</f>
        <v>Veic. Leves</v>
      </c>
      <c r="B1317" s="111"/>
      <c r="C1317" s="113">
        <v>48</v>
      </c>
      <c r="D1317" s="2">
        <v>51292</v>
      </c>
      <c r="E1317" s="3" t="s">
        <v>20838</v>
      </c>
      <c r="F1317" s="101" t="str">
        <f>IF(ISBLANK(K1317), "Apenas Solicitação", "Tem OC")</f>
        <v>Tem OC</v>
      </c>
      <c r="G1317" s="2">
        <v>1</v>
      </c>
      <c r="H1317" s="102">
        <f>G1317-I1317</f>
        <v>0</v>
      </c>
      <c r="I1317" s="103">
        <v>1</v>
      </c>
      <c r="J1317" s="4">
        <v>45834</v>
      </c>
      <c r="K1317" s="180">
        <v>45842</v>
      </c>
      <c r="L1317" s="3" t="s">
        <v>20151</v>
      </c>
      <c r="M1317" s="104" t="str">
        <f ca="1">IF(OR(N1317="", N1317=0), "", IF(N1317&gt;TODAY(), "No prazo", "Atrasado"))</f>
        <v>Atrasado</v>
      </c>
      <c r="N1317" s="104">
        <f>IFERROR(K1317 + VALUE(LEFT(L1317, FIND(" ", L1317) - 1)), "")</f>
        <v>45842</v>
      </c>
      <c r="O1317" s="105">
        <f>IF(_xlfn.DAYS(K1317,J1317)&lt;0, "Aguardando OC", _xlfn.DAYS(K1317,J1317))</f>
        <v>8</v>
      </c>
      <c r="P1317" s="14">
        <v>409050</v>
      </c>
      <c r="Q1317" s="12"/>
      <c r="R1317" s="14">
        <v>170418</v>
      </c>
      <c r="S1317" s="2">
        <v>221</v>
      </c>
      <c r="T1317" s="65" t="s">
        <v>1029</v>
      </c>
      <c r="U1317" s="21">
        <v>21.2</v>
      </c>
      <c r="V1317" s="2">
        <v>2097</v>
      </c>
      <c r="W1317" s="117" t="str">
        <f>IFERROR(VLOOKUP(V1317, Fornecedores!A:C, 3, FALSE), "")</f>
        <v xml:space="preserve">CAUPECAS            </v>
      </c>
      <c r="X1317" s="105" t="str">
        <f>IFERROR(VLOOKUP(V1317, Fornecedores!A:E, 5, FALSE), "")</f>
        <v>Recife</v>
      </c>
      <c r="Y1317" s="105" t="str">
        <f>IFERROR(VLOOKUP(V1317, Fornecedores!A:F, 6, FALSE), "")</f>
        <v>PE</v>
      </c>
      <c r="Z1317" s="101" t="str">
        <f>IF(H1317=0, "Pedido entregue!", "Pendente")</f>
        <v>Pedido entregue!</v>
      </c>
      <c r="AA1317" s="119"/>
      <c r="AB1317" s="132" t="str">
        <f>IF(Z1317="Pedido Entregue!", IF(AA1317=1, "Retirado do Almoxarifado", IF(AA1317=2, "Material devolvido", "Aguardando retirada")), IF(Z1317="Pendente", "Entrega pendente", ""))</f>
        <v>Aguardando retirada</v>
      </c>
      <c r="AC1317" s="18">
        <v>1</v>
      </c>
      <c r="AD1317" s="18">
        <f>AC1317/SUMIF($P:$P,P1317,$AC:$AC)</f>
        <v>1</v>
      </c>
      <c r="AE1317" s="18">
        <f>IF(R1317=0,0,AC1317/SUMIF($R:$R,R1317,$AC:$AC))</f>
        <v>1</v>
      </c>
      <c r="AF1317" s="18">
        <f>IF(R1317=0,1,0)</f>
        <v>0</v>
      </c>
      <c r="AH1317" t="str">
        <f>TEXT(J1317,"MMMM")</f>
        <v>junho</v>
      </c>
    </row>
    <row r="1318" spans="1:34" ht="12.75" hidden="1" customHeight="1" x14ac:dyDescent="0.25">
      <c r="A1318" s="90" t="str">
        <f>IF(C1318="Oficina Diversos","Oficina Geral",
IF(ISNUMBER(FIND("Estoque - Colhedoras",C1318)),"Colhedoras",IF(ISNUMBER(FIND("Caldeiraria",C1318)),"Caldeiraria",IF(ISNUMBER(FIND("Borracharia",C1318)),"Borracharia",IF(ISNUMBER(FIND("Lubrificação",C1318)),"Lubrificação",
IF(ISNUMBER(FIND("Estoque - Carregadeiras",C1318)),"Carregadeiras",IF(ISNUMBER(FIND("Estoque - Veic. Leves",C1318)),"Veic. Leves",
IF(ISNUMBER(FIND("Estoque - Caminhões",C1318)),"Caminhões",IF(ISNUMBER(FIND("Estoque - Transbordos",C1318)),"Transbordos",
IF(ISNUMBER(FIND("Estoque - Tratores",C1318)),"Tratores",
IF(ISNUMBER(FIND("Estoque - Máquinas pesadas",C1318)),"Máquinas pesadas",
IF(ISNUMBER(FIND("Estoque - Reboques",C1318)),"Reboques",
IF(C1318="Estoque","Estoque",
IF(AND(ISNUMBER(C1318),C1318&gt;1000,C1318&lt;2000),"Caminhões",
IF(AND(ISNUMBER(C1318),C1318&gt;2000,C1318&lt;3000),"Tratores",
IF(AND(ISNUMBER(C1318),C1318&gt;3000,C1318&lt;4000),"Carregadeiras",
IF(AND(ISNUMBER(C1318),C1318&gt;4000,C1318&lt;5000),"Máquinas pesadas",
IF(AND(ISNUMBER(C1318),C1318&gt;5000,C1318&lt;6000),"Colhedoras",
IF(AND(ISNUMBER(C1318),C1318&gt;7000,C1318&lt;8000),"Irrigação",
IF(AND(ISNUMBER(C1318),C1318&gt;8000,C1318&lt;9000),"Reboques",IF(AND(ISNUMBER(C1318),C1318&gt;0,C1318&lt;1000),"Veic. Leves","")))))))))))))))))))))</f>
        <v>Caminhões</v>
      </c>
      <c r="B1318" s="8"/>
      <c r="C1318" s="2">
        <v>1008</v>
      </c>
      <c r="D1318" s="2">
        <v>51355</v>
      </c>
      <c r="E1318" s="3" t="s">
        <v>756</v>
      </c>
      <c r="F1318" s="14" t="str">
        <f>IF(ISBLANK(K1318), "Apenas Solicitação", "Tem OC")</f>
        <v>Tem OC</v>
      </c>
      <c r="G1318" s="2">
        <v>1</v>
      </c>
      <c r="H1318" s="37">
        <f>G1318-I1318</f>
        <v>0</v>
      </c>
      <c r="I1318" s="38">
        <v>1</v>
      </c>
      <c r="J1318" s="4">
        <v>45756</v>
      </c>
      <c r="K1318" s="180">
        <v>45759</v>
      </c>
      <c r="L1318" s="3"/>
      <c r="M1318" s="44"/>
      <c r="N1318" s="44" t="str">
        <f>IFERROR(K1318 + VALUE(LEFT(L1318, FIND(" ", L1318) - 1)), "")</f>
        <v/>
      </c>
      <c r="O1318" s="3">
        <f>IF(_xlfn.DAYS(K1318,J1318)&lt;0, "Aguardando OC", _xlfn.DAYS(K1318,J1318))</f>
        <v>3</v>
      </c>
      <c r="P1318" s="14">
        <v>398669</v>
      </c>
      <c r="Q1318" s="169">
        <v>1143267</v>
      </c>
      <c r="R1318" s="14">
        <v>166234</v>
      </c>
      <c r="S1318" s="2">
        <v>684</v>
      </c>
      <c r="T1318" s="65" t="s">
        <v>637</v>
      </c>
      <c r="U1318" s="21">
        <v>45.6</v>
      </c>
      <c r="V1318" s="2"/>
      <c r="W1318" s="47" t="str">
        <f>IFERROR(VLOOKUP(V1318, Fornecedores!A:C, 3, FALSE), "")</f>
        <v/>
      </c>
      <c r="X1318" s="43" t="str">
        <f>IFERROR(VLOOKUP(V1318, Fornecedores!A:E, 5, FALSE), "")</f>
        <v/>
      </c>
      <c r="Y1318" s="43" t="str">
        <f>IFERROR(VLOOKUP(V1318, Fornecedores!A:F, 6, FALSE), "")</f>
        <v/>
      </c>
      <c r="Z1318" s="14" t="str">
        <f>IF(H1318=0, "Pedido entregue!", "Pendente")</f>
        <v>Pedido entregue!</v>
      </c>
      <c r="AA1318" s="59">
        <v>1</v>
      </c>
      <c r="AB1318" s="58" t="str">
        <f>IF(Z1318="Pedido Entregue!", IF(AA1318=1, "Retirado do Almoxarifado", IF(AA1318=2, "Material devolvido", "Aguardando retirada")), IF(Z1318="Pendente", "Entrega pendente", ""))</f>
        <v>Retirado do Almoxarifado</v>
      </c>
      <c r="AC1318" s="18">
        <v>1</v>
      </c>
      <c r="AD1318" s="18">
        <f>AC1318/SUMIF($P:$P,P1318,$AC:$AC)</f>
        <v>1</v>
      </c>
      <c r="AE1318" s="18">
        <f>IF(R1318=0,0,AC1318/SUMIF($R:$R,R1318,$AC:$AC))</f>
        <v>0.25</v>
      </c>
      <c r="AF1318" s="18">
        <f>IF(R1318=0,1,0)</f>
        <v>0</v>
      </c>
      <c r="AG1318" s="18">
        <f>IF(R1318=0,#REF!-J1318,0)</f>
        <v>0</v>
      </c>
      <c r="AH1318" t="str">
        <f>TEXT(J1318,"MMMM")</f>
        <v>abril</v>
      </c>
    </row>
    <row r="1319" spans="1:34" ht="12.75" hidden="1" customHeight="1" x14ac:dyDescent="0.25">
      <c r="A1319" s="90" t="str">
        <f>IF(C1319="Oficina Diversos","Oficina Geral",
IF(ISNUMBER(FIND("Estoque - Colhedoras",C1319)),"Colhedoras",IF(ISNUMBER(FIND("Caldeiraria",C1319)),"Caldeiraria",IF(ISNUMBER(FIND("Borracharia",C1319)),"Borracharia",IF(ISNUMBER(FIND("Lubrificação",C1319)),"Lubrificação",
IF(ISNUMBER(FIND("Estoque - Carregadeiras",C1319)),"Carregadeiras",IF(ISNUMBER(FIND("Estoque - Veic. Leves",C1319)),"Veic. Leves",
IF(ISNUMBER(FIND("Estoque - Caminhões",C1319)),"Caminhões",IF(ISNUMBER(FIND("Estoque - Transbordos",C1319)),"Transbordos",
IF(ISNUMBER(FIND("Estoque - Tratores",C1319)),"Tratores",
IF(ISNUMBER(FIND("Estoque - Máquinas pesadas",C1319)),"Máquinas pesadas",
IF(ISNUMBER(FIND("Estoque - Reboques",C1319)),"Reboques",
IF(C1319="Estoque","Estoque",
IF(AND(ISNUMBER(C1319),C1319&gt;1000,C1319&lt;2000),"Caminhões",
IF(AND(ISNUMBER(C1319),C1319&gt;2000,C1319&lt;3000),"Tratores",
IF(AND(ISNUMBER(C1319),C1319&gt;3000,C1319&lt;4000),"Carregadeiras",
IF(AND(ISNUMBER(C1319),C1319&gt;4000,C1319&lt;5000),"Máquinas pesadas",
IF(AND(ISNUMBER(C1319),C1319&gt;5000,C1319&lt;6000),"Colhedoras",
IF(AND(ISNUMBER(C1319),C1319&gt;7000,C1319&lt;8000),"Irrigação",
IF(AND(ISNUMBER(C1319),C1319&gt;8000,C1319&lt;9000),"Reboques",IF(AND(ISNUMBER(C1319),C1319&gt;0,C1319&lt;1000),"Veic. Leves","")))))))))))))))))))))</f>
        <v>Caminhões</v>
      </c>
      <c r="B1319" s="8"/>
      <c r="C1319" s="2">
        <v>1008</v>
      </c>
      <c r="D1319" s="2">
        <v>51356</v>
      </c>
      <c r="E1319" s="3" t="s">
        <v>757</v>
      </c>
      <c r="F1319" s="14" t="str">
        <f>IF(ISBLANK(K1319), "Apenas Solicitação", "Tem OC")</f>
        <v>Tem OC</v>
      </c>
      <c r="G1319" s="2">
        <v>1</v>
      </c>
      <c r="H1319" s="37">
        <f>G1319-I1319</f>
        <v>0</v>
      </c>
      <c r="I1319" s="38">
        <v>1</v>
      </c>
      <c r="J1319" s="4">
        <v>45756</v>
      </c>
      <c r="K1319" s="180">
        <v>45759</v>
      </c>
      <c r="L1319" s="3"/>
      <c r="M1319" s="44"/>
      <c r="N1319" s="44" t="str">
        <f>IFERROR(K1319 + VALUE(LEFT(L1319, FIND(" ", L1319) - 1)), "")</f>
        <v/>
      </c>
      <c r="O1319" s="3">
        <f>IF(_xlfn.DAYS(K1319,J1319)&lt;0, "Aguardando OC", _xlfn.DAYS(K1319,J1319))</f>
        <v>3</v>
      </c>
      <c r="P1319" s="14">
        <v>398671</v>
      </c>
      <c r="Q1319" s="169">
        <v>1143267</v>
      </c>
      <c r="R1319" s="14">
        <v>166217</v>
      </c>
      <c r="S1319" s="2">
        <v>684</v>
      </c>
      <c r="T1319" s="65" t="s">
        <v>637</v>
      </c>
      <c r="U1319" s="21">
        <v>23.32</v>
      </c>
      <c r="V1319" s="2"/>
      <c r="W1319" s="47" t="str">
        <f>IFERROR(VLOOKUP(V1319, Fornecedores!A:C, 3, FALSE), "")</f>
        <v/>
      </c>
      <c r="X1319" s="43" t="str">
        <f>IFERROR(VLOOKUP(V1319, Fornecedores!A:E, 5, FALSE), "")</f>
        <v/>
      </c>
      <c r="Y1319" s="43" t="str">
        <f>IFERROR(VLOOKUP(V1319, Fornecedores!A:F, 6, FALSE), "")</f>
        <v/>
      </c>
      <c r="Z1319" s="14" t="str">
        <f>IF(H1319=0, "Pedido entregue!", "Pendente")</f>
        <v>Pedido entregue!</v>
      </c>
      <c r="AA1319" s="59">
        <v>1</v>
      </c>
      <c r="AB1319" s="58" t="str">
        <f>IF(Z1319="Pedido Entregue!", IF(AA1319=1, "Retirado do Almoxarifado", IF(AA1319=2, "Material devolvido", "Aguardando retirada")), IF(Z1319="Pendente", "Entrega pendente", ""))</f>
        <v>Retirado do Almoxarifado</v>
      </c>
      <c r="AC1319" s="18">
        <v>1</v>
      </c>
      <c r="AD1319" s="18">
        <f>AC1319/SUMIF($P:$P,P1319,$AC:$AC)</f>
        <v>1</v>
      </c>
      <c r="AE1319" s="18">
        <f>IF(R1319=0,0,AC1319/SUMIF($R:$R,R1319,$AC:$AC))</f>
        <v>9.0909090909090912E-2</v>
      </c>
      <c r="AF1319" s="18">
        <f>IF(R1319=0,1,0)</f>
        <v>0</v>
      </c>
      <c r="AG1319" s="18">
        <f>IF(R1319=0,#REF!-J1319,0)</f>
        <v>0</v>
      </c>
      <c r="AH1319" t="str">
        <f>TEXT(J1319,"MMMM")</f>
        <v>abril</v>
      </c>
    </row>
    <row r="1320" spans="1:34" ht="12.75" hidden="1" customHeight="1" x14ac:dyDescent="0.25">
      <c r="A1320" s="90" t="str">
        <f>IF(C1320="Oficina Diversos","Oficina Geral",
IF(ISNUMBER(FIND("Estoque - Colhedoras",C1320)),"Colhedoras",IF(ISNUMBER(FIND("Caldeiraria",C1320)),"Caldeiraria",IF(ISNUMBER(FIND("Borracharia",C1320)),"Borracharia",IF(ISNUMBER(FIND("Lubrificação",C1320)),"Lubrificação",
IF(ISNUMBER(FIND("Estoque - Carregadeiras",C1320)),"Carregadeiras",IF(ISNUMBER(FIND("Estoque - Veic. Leves",C1320)),"Veic. Leves",
IF(ISNUMBER(FIND("Estoque - Caminhões",C1320)),"Caminhões",IF(ISNUMBER(FIND("Estoque - Transbordos",C1320)),"Transbordos",
IF(ISNUMBER(FIND("Estoque - Tratores",C1320)),"Tratores",
IF(ISNUMBER(FIND("Estoque - Máquinas pesadas",C1320)),"Máquinas pesadas",
IF(ISNUMBER(FIND("Estoque - Reboques",C1320)),"Reboques",
IF(C1320="Estoque","Estoque",
IF(AND(ISNUMBER(C1320),C1320&gt;1000,C1320&lt;2000),"Caminhões",
IF(AND(ISNUMBER(C1320),C1320&gt;2000,C1320&lt;3000),"Tratores",
IF(AND(ISNUMBER(C1320),C1320&gt;3000,C1320&lt;4000),"Carregadeiras",
IF(AND(ISNUMBER(C1320),C1320&gt;4000,C1320&lt;5000),"Máquinas pesadas",
IF(AND(ISNUMBER(C1320),C1320&gt;5000,C1320&lt;6000),"Colhedoras",
IF(AND(ISNUMBER(C1320),C1320&gt;7000,C1320&lt;8000),"Irrigação",
IF(AND(ISNUMBER(C1320),C1320&gt;8000,C1320&lt;9000),"Reboques",IF(AND(ISNUMBER(C1320),C1320&gt;0,C1320&lt;1000),"Veic. Leves","")))))))))))))))))))))</f>
        <v>Caminhões</v>
      </c>
      <c r="B1320" s="8"/>
      <c r="C1320" s="2">
        <v>1008</v>
      </c>
      <c r="D1320" s="2">
        <v>51357</v>
      </c>
      <c r="E1320" s="3" t="s">
        <v>758</v>
      </c>
      <c r="F1320" s="14" t="str">
        <f>IF(ISBLANK(K1320), "Apenas Solicitação", "Tem OC")</f>
        <v>Tem OC</v>
      </c>
      <c r="G1320" s="2">
        <v>1</v>
      </c>
      <c r="H1320" s="37">
        <f>G1320-I1320</f>
        <v>0</v>
      </c>
      <c r="I1320" s="38">
        <v>1</v>
      </c>
      <c r="J1320" s="4">
        <v>45756</v>
      </c>
      <c r="K1320" s="180">
        <v>45759</v>
      </c>
      <c r="L1320" s="3"/>
      <c r="M1320" s="44"/>
      <c r="N1320" s="44" t="str">
        <f>IFERROR(K1320 + VALUE(LEFT(L1320, FIND(" ", L1320) - 1)), "")</f>
        <v/>
      </c>
      <c r="O1320" s="3">
        <f>IF(_xlfn.DAYS(K1320,J1320)&lt;0, "Aguardando OC", _xlfn.DAYS(K1320,J1320))</f>
        <v>3</v>
      </c>
      <c r="P1320" s="14">
        <v>398672</v>
      </c>
      <c r="Q1320" s="169">
        <v>1143267</v>
      </c>
      <c r="R1320" s="14">
        <v>166217</v>
      </c>
      <c r="S1320" s="2">
        <v>684</v>
      </c>
      <c r="T1320" s="65" t="s">
        <v>637</v>
      </c>
      <c r="U1320" s="21">
        <v>46</v>
      </c>
      <c r="V1320" s="2"/>
      <c r="W1320" s="47" t="str">
        <f>IFERROR(VLOOKUP(V1320, Fornecedores!A:C, 3, FALSE), "")</f>
        <v/>
      </c>
      <c r="X1320" s="43" t="str">
        <f>IFERROR(VLOOKUP(V1320, Fornecedores!A:E, 5, FALSE), "")</f>
        <v/>
      </c>
      <c r="Y1320" s="43" t="str">
        <f>IFERROR(VLOOKUP(V1320, Fornecedores!A:F, 6, FALSE), "")</f>
        <v/>
      </c>
      <c r="Z1320" s="14" t="str">
        <f>IF(H1320=0, "Pedido entregue!", "Pendente")</f>
        <v>Pedido entregue!</v>
      </c>
      <c r="AA1320" s="59">
        <v>1</v>
      </c>
      <c r="AB1320" s="58" t="str">
        <f>IF(Z1320="Pedido Entregue!", IF(AA1320=1, "Retirado do Almoxarifado", IF(AA1320=2, "Material devolvido", "Aguardando retirada")), IF(Z1320="Pendente", "Entrega pendente", ""))</f>
        <v>Retirado do Almoxarifado</v>
      </c>
      <c r="AC1320" s="18">
        <v>1</v>
      </c>
      <c r="AD1320" s="18">
        <f>AC1320/SUMIF($P:$P,P1320,$AC:$AC)</f>
        <v>1</v>
      </c>
      <c r="AE1320" s="18">
        <f>IF(R1320=0,0,AC1320/SUMIF($R:$R,R1320,$AC:$AC))</f>
        <v>9.0909090909090912E-2</v>
      </c>
      <c r="AF1320" s="18">
        <f>IF(R1320=0,1,0)</f>
        <v>0</v>
      </c>
      <c r="AG1320" s="18">
        <f>IF(R1320=0,#REF!-J1320,0)</f>
        <v>0</v>
      </c>
      <c r="AH1320" t="str">
        <f>TEXT(J1320,"MMMM")</f>
        <v>abril</v>
      </c>
    </row>
    <row r="1321" spans="1:34" ht="12.75" hidden="1" customHeight="1" x14ac:dyDescent="0.25">
      <c r="A1321" s="90" t="str">
        <f>IF(C1321="Oficina Diversos","Oficina Geral",
IF(ISNUMBER(FIND("Estoque - Colhedoras",C1321)),"Colhedoras",IF(ISNUMBER(FIND("Caldeiraria",C1321)),"Caldeiraria",IF(ISNUMBER(FIND("Borracharia",C1321)),"Borracharia",IF(ISNUMBER(FIND("Lubrificação",C1321)),"Lubrificação",
IF(ISNUMBER(FIND("Estoque - Carregadeiras",C1321)),"Carregadeiras",IF(ISNUMBER(FIND("Estoque - Veic. Leves",C1321)),"Veic. Leves",
IF(ISNUMBER(FIND("Estoque - Caminhões",C1321)),"Caminhões",IF(ISNUMBER(FIND("Estoque - Transbordos",C1321)),"Transbordos",
IF(ISNUMBER(FIND("Estoque - Tratores",C1321)),"Tratores",
IF(ISNUMBER(FIND("Estoque - Máquinas pesadas",C1321)),"Máquinas pesadas",
IF(ISNUMBER(FIND("Estoque - Reboques",C1321)),"Reboques",
IF(C1321="Estoque","Estoque",
IF(AND(ISNUMBER(C1321),C1321&gt;1000,C1321&lt;2000),"Caminhões",
IF(AND(ISNUMBER(C1321),C1321&gt;2000,C1321&lt;3000),"Tratores",
IF(AND(ISNUMBER(C1321),C1321&gt;3000,C1321&lt;4000),"Carregadeiras",
IF(AND(ISNUMBER(C1321),C1321&gt;4000,C1321&lt;5000),"Máquinas pesadas",
IF(AND(ISNUMBER(C1321),C1321&gt;5000,C1321&lt;6000),"Colhedoras",
IF(AND(ISNUMBER(C1321),C1321&gt;7000,C1321&lt;8000),"Irrigação",
IF(AND(ISNUMBER(C1321),C1321&gt;8000,C1321&lt;9000),"Reboques",IF(AND(ISNUMBER(C1321),C1321&gt;0,C1321&lt;1000),"Veic. Leves","")))))))))))))))))))))</f>
        <v>Caminhões</v>
      </c>
      <c r="B1321" s="8"/>
      <c r="C1321" s="2">
        <v>1008</v>
      </c>
      <c r="D1321" s="2">
        <v>51358</v>
      </c>
      <c r="E1321" s="3" t="s">
        <v>759</v>
      </c>
      <c r="F1321" s="14" t="str">
        <f>IF(ISBLANK(K1321), "Apenas Solicitação", "Tem OC")</f>
        <v>Tem OC</v>
      </c>
      <c r="G1321" s="2">
        <v>4</v>
      </c>
      <c r="H1321" s="37">
        <f>G1321-I1321</f>
        <v>0</v>
      </c>
      <c r="I1321" s="38">
        <v>4</v>
      </c>
      <c r="J1321" s="4">
        <v>45756</v>
      </c>
      <c r="K1321" s="180">
        <v>45759</v>
      </c>
      <c r="L1321" s="3"/>
      <c r="M1321" s="44"/>
      <c r="N1321" s="44" t="str">
        <f>IFERROR(K1321 + VALUE(LEFT(L1321, FIND(" ", L1321) - 1)), "")</f>
        <v/>
      </c>
      <c r="O1321" s="3">
        <f>IF(_xlfn.DAYS(K1321,J1321)&lt;0, "Aguardando OC", _xlfn.DAYS(K1321,J1321))</f>
        <v>3</v>
      </c>
      <c r="P1321" s="14">
        <v>398688</v>
      </c>
      <c r="Q1321" s="169">
        <v>1143267</v>
      </c>
      <c r="R1321" s="14">
        <v>166217</v>
      </c>
      <c r="S1321" s="2">
        <v>684</v>
      </c>
      <c r="T1321" s="65" t="s">
        <v>637</v>
      </c>
      <c r="U1321" s="21">
        <v>5.44</v>
      </c>
      <c r="V1321" s="2"/>
      <c r="W1321" s="47" t="str">
        <f>IFERROR(VLOOKUP(V1321, Fornecedores!A:C, 3, FALSE), "")</f>
        <v/>
      </c>
      <c r="X1321" s="43" t="str">
        <f>IFERROR(VLOOKUP(V1321, Fornecedores!A:E, 5, FALSE), "")</f>
        <v/>
      </c>
      <c r="Y1321" s="43" t="str">
        <f>IFERROR(VLOOKUP(V1321, Fornecedores!A:F, 6, FALSE), "")</f>
        <v/>
      </c>
      <c r="Z1321" s="14" t="str">
        <f>IF(H1321=0, "Pedido entregue!", "Pendente")</f>
        <v>Pedido entregue!</v>
      </c>
      <c r="AA1321" s="59">
        <v>1</v>
      </c>
      <c r="AB1321" s="58" t="str">
        <f>IF(Z1321="Pedido Entregue!", IF(AA1321=1, "Retirado do Almoxarifado", IF(AA1321=2, "Material devolvido", "Aguardando retirada")), IF(Z1321="Pendente", "Entrega pendente", ""))</f>
        <v>Retirado do Almoxarifado</v>
      </c>
      <c r="AC1321" s="18">
        <v>1</v>
      </c>
      <c r="AD1321" s="18">
        <f>AC1321/SUMIF($P:$P,P1321,$AC:$AC)</f>
        <v>1</v>
      </c>
      <c r="AE1321" s="18">
        <f>IF(R1321=0,0,AC1321/SUMIF($R:$R,R1321,$AC:$AC))</f>
        <v>9.0909090909090912E-2</v>
      </c>
      <c r="AF1321" s="18">
        <f>IF(R1321=0,1,0)</f>
        <v>0</v>
      </c>
      <c r="AG1321" s="18">
        <f>IF(R1321=0,#REF!-J1321,0)</f>
        <v>0</v>
      </c>
      <c r="AH1321" t="str">
        <f>TEXT(J1321,"MMMM")</f>
        <v>abril</v>
      </c>
    </row>
    <row r="1322" spans="1:34" ht="12.75" hidden="1" customHeight="1" x14ac:dyDescent="0.25">
      <c r="A1322" s="90" t="str">
        <f>IF(C1322="Oficina Diversos","Oficina Geral",
IF(ISNUMBER(FIND("Estoque - Colhedoras",C1322)),"Colhedoras",IF(ISNUMBER(FIND("Caldeiraria",C1322)),"Caldeiraria",IF(ISNUMBER(FIND("Borracharia",C1322)),"Borracharia",IF(ISNUMBER(FIND("Lubrificação",C1322)),"Lubrificação",
IF(ISNUMBER(FIND("Estoque - Carregadeiras",C1322)),"Carregadeiras",IF(ISNUMBER(FIND("Estoque - Veic. Leves",C1322)),"Veic. Leves",
IF(ISNUMBER(FIND("Estoque - Caminhões",C1322)),"Caminhões",IF(ISNUMBER(FIND("Estoque - Transbordos",C1322)),"Transbordos",
IF(ISNUMBER(FIND("Estoque - Tratores",C1322)),"Tratores",
IF(ISNUMBER(FIND("Estoque - Máquinas pesadas",C1322)),"Máquinas pesadas",
IF(ISNUMBER(FIND("Estoque - Reboques",C1322)),"Reboques",
IF(C1322="Estoque","Estoque",
IF(AND(ISNUMBER(C1322),C1322&gt;1000,C1322&lt;2000),"Caminhões",
IF(AND(ISNUMBER(C1322),C1322&gt;2000,C1322&lt;3000),"Tratores",
IF(AND(ISNUMBER(C1322),C1322&gt;3000,C1322&lt;4000),"Carregadeiras",
IF(AND(ISNUMBER(C1322),C1322&gt;4000,C1322&lt;5000),"Máquinas pesadas",
IF(AND(ISNUMBER(C1322),C1322&gt;5000,C1322&lt;6000),"Colhedoras",
IF(AND(ISNUMBER(C1322),C1322&gt;7000,C1322&lt;8000),"Irrigação",
IF(AND(ISNUMBER(C1322),C1322&gt;8000,C1322&lt;9000),"Reboques",IF(AND(ISNUMBER(C1322),C1322&gt;0,C1322&lt;1000),"Veic. Leves","")))))))))))))))))))))</f>
        <v>Caminhões</v>
      </c>
      <c r="B1322" s="8"/>
      <c r="C1322" s="2">
        <v>1012</v>
      </c>
      <c r="D1322" s="2">
        <v>51358</v>
      </c>
      <c r="E1322" s="3" t="s">
        <v>759</v>
      </c>
      <c r="F1322" s="14" t="str">
        <f>IF(ISBLANK(K1322), "Apenas Solicitação", "Tem OC")</f>
        <v>Tem OC</v>
      </c>
      <c r="G1322" s="2">
        <v>4</v>
      </c>
      <c r="H1322" s="37">
        <f>G1322-I1322</f>
        <v>0</v>
      </c>
      <c r="I1322" s="38">
        <v>4</v>
      </c>
      <c r="J1322" s="4">
        <v>45786</v>
      </c>
      <c r="K1322" s="180">
        <v>45797</v>
      </c>
      <c r="L1322" s="3"/>
      <c r="M1322" s="44" t="str">
        <f ca="1">IF(OR(N1322="", N1322=0), "", IF(N1322&gt;TODAY(), "No prazo", "Atrasado"))</f>
        <v/>
      </c>
      <c r="N1322" s="44" t="str">
        <f>IFERROR(K1322 + VALUE(LEFT(L1322, FIND(" ", L1322) - 1)), "")</f>
        <v/>
      </c>
      <c r="O1322" s="3">
        <f>IF(_xlfn.DAYS(K1322,J1322)&lt;0, "Aguardando OC", _xlfn.DAYS(K1322,J1322))</f>
        <v>11</v>
      </c>
      <c r="P1322" s="14">
        <v>402356</v>
      </c>
      <c r="Q1322" s="54"/>
      <c r="R1322" s="14">
        <v>167914</v>
      </c>
      <c r="S1322" s="42">
        <v>221</v>
      </c>
      <c r="T1322" s="67" t="s">
        <v>1029</v>
      </c>
      <c r="U1322" s="45">
        <v>23.6</v>
      </c>
      <c r="V1322" s="2">
        <v>2097</v>
      </c>
      <c r="W1322" s="47" t="str">
        <f>IFERROR(VLOOKUP(V1322, Fornecedores!A:C, 3, FALSE), "")</f>
        <v xml:space="preserve">CAUPECAS            </v>
      </c>
      <c r="X1322" s="43" t="str">
        <f>IFERROR(VLOOKUP(V1322, Fornecedores!A:E, 5, FALSE), "")</f>
        <v>Recife</v>
      </c>
      <c r="Y1322" s="43" t="str">
        <f>IFERROR(VLOOKUP(V1322, Fornecedores!A:F, 6, FALSE), "")</f>
        <v>PE</v>
      </c>
      <c r="Z1322" s="14" t="str">
        <f>IF(H1322=0, "Pedido entregue!", "Pendente")</f>
        <v>Pedido entregue!</v>
      </c>
      <c r="AA1322" s="59"/>
      <c r="AB1322" s="58" t="str">
        <f>IF(Z1322="Pedido Entregue!", IF(AA1322=1, "Retirado do Almoxarifado", IF(AA1322=2, "Material devolvido", "Aguardando retirada")), IF(Z1322="Pendente", "Entrega pendente", ""))</f>
        <v>Aguardando retirada</v>
      </c>
      <c r="AC1322" s="18">
        <v>1</v>
      </c>
      <c r="AD1322" s="18">
        <f>AC1322/SUMIF($P:$P,P1322,$AC:$AC)</f>
        <v>1</v>
      </c>
      <c r="AE1322" s="18">
        <f>IF(R1322=0,0,AC1322/SUMIF($R:$R,R1322,$AC:$AC))</f>
        <v>0.16666666666666666</v>
      </c>
      <c r="AF1322" s="18">
        <f>IF(R1322=0,1,0)</f>
        <v>0</v>
      </c>
      <c r="AH1322" t="str">
        <f>TEXT(J1322,"MMMM")</f>
        <v>maio</v>
      </c>
    </row>
    <row r="1323" spans="1:34" ht="12.75" hidden="1" customHeight="1" x14ac:dyDescent="0.25">
      <c r="A1323" s="90" t="str">
        <f>IF(C1323="Oficina Diversos","Oficina Geral",
IF(ISNUMBER(FIND("Estoque - Colhedoras",C1323)),"Colhedoras",IF(ISNUMBER(FIND("Caldeiraria",C1323)),"Caldeiraria",IF(ISNUMBER(FIND("Borracharia",C1323)),"Borracharia",IF(ISNUMBER(FIND("Lubrificação",C1323)),"Lubrificação",
IF(ISNUMBER(FIND("Estoque - Carregadeiras",C1323)),"Carregadeiras",IF(ISNUMBER(FIND("Estoque - Veic. Leves",C1323)),"Veic. Leves",
IF(ISNUMBER(FIND("Estoque - Caminhões",C1323)),"Caminhões",IF(ISNUMBER(FIND("Estoque - Transbordos",C1323)),"Transbordos",
IF(ISNUMBER(FIND("Estoque - Tratores",C1323)),"Tratores",
IF(ISNUMBER(FIND("Estoque - Máquinas pesadas",C1323)),"Máquinas pesadas",
IF(ISNUMBER(FIND("Estoque - Reboques",C1323)),"Reboques",
IF(C1323="Estoque","Estoque",
IF(AND(ISNUMBER(C1323),C1323&gt;1000,C1323&lt;2000),"Caminhões",
IF(AND(ISNUMBER(C1323),C1323&gt;2000,C1323&lt;3000),"Tratores",
IF(AND(ISNUMBER(C1323),C1323&gt;3000,C1323&lt;4000),"Carregadeiras",
IF(AND(ISNUMBER(C1323),C1323&gt;4000,C1323&lt;5000),"Máquinas pesadas",
IF(AND(ISNUMBER(C1323),C1323&gt;5000,C1323&lt;6000),"Colhedoras",
IF(AND(ISNUMBER(C1323),C1323&gt;7000,C1323&lt;8000),"Irrigação",
IF(AND(ISNUMBER(C1323),C1323&gt;8000,C1323&lt;9000),"Reboques",IF(AND(ISNUMBER(C1323),C1323&gt;0,C1323&lt;1000),"Veic. Leves","")))))))))))))))))))))</f>
        <v>Caminhões</v>
      </c>
      <c r="B1323" s="8"/>
      <c r="C1323" s="2">
        <v>1011</v>
      </c>
      <c r="D1323" s="2">
        <v>51358</v>
      </c>
      <c r="E1323" s="3" t="s">
        <v>759</v>
      </c>
      <c r="F1323" s="14" t="str">
        <f>IF(ISBLANK(K1323), "Apenas Solicitação", "Tem OC")</f>
        <v>Tem OC</v>
      </c>
      <c r="G1323" s="2">
        <v>4</v>
      </c>
      <c r="H1323" s="37">
        <f>G1323-I1323</f>
        <v>0</v>
      </c>
      <c r="I1323" s="38">
        <v>4</v>
      </c>
      <c r="J1323" s="4">
        <v>45798</v>
      </c>
      <c r="K1323" s="180">
        <v>45804</v>
      </c>
      <c r="L1323" s="3" t="s">
        <v>20151</v>
      </c>
      <c r="M1323" s="44" t="str">
        <f ca="1">IF(OR(N1323="", N1323=0), "", IF(N1323&gt;TODAY(), "No prazo", "Atrasado"))</f>
        <v>Atrasado</v>
      </c>
      <c r="N1323" s="44">
        <f>IFERROR(K1323 + VALUE(LEFT(L1323, FIND(" ", L1323) - 1)), "")</f>
        <v>45804</v>
      </c>
      <c r="O1323" s="3">
        <f>IF(_xlfn.DAYS(K1323,J1323)&lt;0, "Aguardando OC", _xlfn.DAYS(K1323,J1323))</f>
        <v>6</v>
      </c>
      <c r="P1323" s="14">
        <v>403832</v>
      </c>
      <c r="Q1323" s="12"/>
      <c r="R1323" s="14">
        <v>168243</v>
      </c>
      <c r="S1323" s="2">
        <v>221</v>
      </c>
      <c r="T1323" s="65" t="s">
        <v>1029</v>
      </c>
      <c r="U1323" s="21">
        <v>74</v>
      </c>
      <c r="V1323" s="2">
        <v>2097</v>
      </c>
      <c r="W1323" s="47" t="str">
        <f>IFERROR(VLOOKUP(V1323, Fornecedores!A:C, 3, FALSE), "")</f>
        <v xml:space="preserve">CAUPECAS            </v>
      </c>
      <c r="X1323" s="43" t="str">
        <f>IFERROR(VLOOKUP(V1323, Fornecedores!A:E, 5, FALSE), "")</f>
        <v>Recife</v>
      </c>
      <c r="Y1323" s="43" t="str">
        <f>IFERROR(VLOOKUP(V1323, Fornecedores!A:F, 6, FALSE), "")</f>
        <v>PE</v>
      </c>
      <c r="Z1323" s="14" t="str">
        <f>IF(H1323=0, "Pedido entregue!", "Pendente")</f>
        <v>Pedido entregue!</v>
      </c>
      <c r="AA1323" s="59"/>
      <c r="AB1323" s="58" t="str">
        <f>IF(Z1323="Pedido Entregue!", IF(AA1323=1, "Retirado do Almoxarifado", IF(AA1323=2, "Material devolvido", "Aguardando retirada")), IF(Z1323="Pendente", "Entrega pendente", ""))</f>
        <v>Aguardando retirada</v>
      </c>
      <c r="AC1323" s="18">
        <v>1</v>
      </c>
      <c r="AD1323" s="18">
        <f>AC1323/SUMIF($P:$P,P1323,$AC:$AC)</f>
        <v>1</v>
      </c>
      <c r="AE1323" s="18">
        <f>IF(R1323=0,0,AC1323/SUMIF($R:$R,R1323,$AC:$AC))</f>
        <v>0.1111111111111111</v>
      </c>
      <c r="AF1323" s="18">
        <f>IF(R1323=0,1,0)</f>
        <v>0</v>
      </c>
      <c r="AH1323" t="str">
        <f>TEXT(J1323,"MMMM")</f>
        <v>maio</v>
      </c>
    </row>
    <row r="1324" spans="1:34" ht="12.75" hidden="1" customHeight="1" x14ac:dyDescent="0.25">
      <c r="A1324" s="90" t="str">
        <f>IF(C1324="Oficina Diversos","Oficina Geral",
IF(ISNUMBER(FIND("Estoque - Colhedoras",C1324)),"Colhedoras",IF(ISNUMBER(FIND("Caldeiraria",C1324)),"Caldeiraria",IF(ISNUMBER(FIND("Borracharia",C1324)),"Borracharia",IF(ISNUMBER(FIND("Lubrificação",C1324)),"Lubrificação",
IF(ISNUMBER(FIND("Estoque - Carregadeiras",C1324)),"Carregadeiras",IF(ISNUMBER(FIND("Estoque - Veic. Leves",C1324)),"Veic. Leves",
IF(ISNUMBER(FIND("Estoque - Caminhões",C1324)),"Caminhões",IF(ISNUMBER(FIND("Estoque - Transbordos",C1324)),"Transbordos",
IF(ISNUMBER(FIND("Estoque - Tratores",C1324)),"Tratores",
IF(ISNUMBER(FIND("Estoque - Máquinas pesadas",C1324)),"Máquinas pesadas",
IF(ISNUMBER(FIND("Estoque - Reboques",C1324)),"Reboques",
IF(C1324="Estoque","Estoque",
IF(AND(ISNUMBER(C1324),C1324&gt;1000,C1324&lt;2000),"Caminhões",
IF(AND(ISNUMBER(C1324),C1324&gt;2000,C1324&lt;3000),"Tratores",
IF(AND(ISNUMBER(C1324),C1324&gt;3000,C1324&lt;4000),"Carregadeiras",
IF(AND(ISNUMBER(C1324),C1324&gt;4000,C1324&lt;5000),"Máquinas pesadas",
IF(AND(ISNUMBER(C1324),C1324&gt;5000,C1324&lt;6000),"Colhedoras",
IF(AND(ISNUMBER(C1324),C1324&gt;7000,C1324&lt;8000),"Irrigação",
IF(AND(ISNUMBER(C1324),C1324&gt;8000,C1324&lt;9000),"Reboques",IF(AND(ISNUMBER(C1324),C1324&gt;0,C1324&lt;1000),"Veic. Leves","")))))))))))))))))))))</f>
        <v>Caminhões</v>
      </c>
      <c r="B1324" s="8"/>
      <c r="C1324" s="2">
        <v>1008</v>
      </c>
      <c r="D1324" s="2">
        <v>51360</v>
      </c>
      <c r="E1324" s="3" t="s">
        <v>760</v>
      </c>
      <c r="F1324" s="14" t="str">
        <f>IF(ISBLANK(K1324), "Apenas Solicitação", "Tem OC")</f>
        <v>Tem OC</v>
      </c>
      <c r="G1324" s="2">
        <v>4</v>
      </c>
      <c r="H1324" s="37">
        <f>G1324-I1324</f>
        <v>0</v>
      </c>
      <c r="I1324" s="38">
        <v>4</v>
      </c>
      <c r="J1324" s="4">
        <v>45756</v>
      </c>
      <c r="K1324" s="180">
        <v>45759</v>
      </c>
      <c r="L1324" s="3"/>
      <c r="M1324" s="44"/>
      <c r="N1324" s="44" t="str">
        <f>IFERROR(K1324 + VALUE(LEFT(L1324, FIND(" ", L1324) - 1)), "")</f>
        <v/>
      </c>
      <c r="O1324" s="3">
        <f>IF(_xlfn.DAYS(K1324,J1324)&lt;0, "Aguardando OC", _xlfn.DAYS(K1324,J1324))</f>
        <v>3</v>
      </c>
      <c r="P1324" s="14">
        <v>398687</v>
      </c>
      <c r="Q1324" s="169">
        <v>1143267</v>
      </c>
      <c r="R1324" s="14">
        <v>166234</v>
      </c>
      <c r="S1324" s="2">
        <v>684</v>
      </c>
      <c r="T1324" s="65" t="s">
        <v>637</v>
      </c>
      <c r="U1324" s="21">
        <v>343.91</v>
      </c>
      <c r="V1324" s="2"/>
      <c r="W1324" s="47" t="str">
        <f>IFERROR(VLOOKUP(V1324, Fornecedores!A:C, 3, FALSE), "")</f>
        <v/>
      </c>
      <c r="X1324" s="43" t="str">
        <f>IFERROR(VLOOKUP(V1324, Fornecedores!A:E, 5, FALSE), "")</f>
        <v/>
      </c>
      <c r="Y1324" s="43" t="str">
        <f>IFERROR(VLOOKUP(V1324, Fornecedores!A:F, 6, FALSE), "")</f>
        <v/>
      </c>
      <c r="Z1324" s="14" t="str">
        <f>IF(H1324=0, "Pedido entregue!", "Pendente")</f>
        <v>Pedido entregue!</v>
      </c>
      <c r="AA1324" s="59">
        <v>1</v>
      </c>
      <c r="AB1324" s="58" t="str">
        <f>IF(Z1324="Pedido Entregue!", IF(AA1324=1, "Retirado do Almoxarifado", IF(AA1324=2, "Material devolvido", "Aguardando retirada")), IF(Z1324="Pendente", "Entrega pendente", ""))</f>
        <v>Retirado do Almoxarifado</v>
      </c>
      <c r="AC1324" s="18">
        <v>1</v>
      </c>
      <c r="AD1324" s="18">
        <f>AC1324/SUMIF($P:$P,P1324,$AC:$AC)</f>
        <v>1</v>
      </c>
      <c r="AE1324" s="18">
        <f>IF(R1324=0,0,AC1324/SUMIF($R:$R,R1324,$AC:$AC))</f>
        <v>0.25</v>
      </c>
      <c r="AF1324" s="18">
        <f>IF(R1324=0,1,0)</f>
        <v>0</v>
      </c>
      <c r="AG1324" s="18">
        <f>IF(R1324=0,#REF!-J1324,0)</f>
        <v>0</v>
      </c>
      <c r="AH1324" t="str">
        <f>TEXT(J1324,"MMMM")</f>
        <v>abril</v>
      </c>
    </row>
    <row r="1325" spans="1:34" ht="12.75" hidden="1" customHeight="1" x14ac:dyDescent="0.25">
      <c r="A1325" s="90" t="str">
        <f>IF(C1325="Oficina Diversos","Oficina Geral",
IF(ISNUMBER(FIND("Estoque - Colhedoras",C1325)),"Colhedoras",IF(ISNUMBER(FIND("Caldeiraria",C1325)),"Caldeiraria",IF(ISNUMBER(FIND("Borracharia",C1325)),"Borracharia",IF(ISNUMBER(FIND("Lubrificação",C1325)),"Lubrificação",
IF(ISNUMBER(FIND("Estoque - Carregadeiras",C1325)),"Carregadeiras",IF(ISNUMBER(FIND("Estoque - Veic. Leves",C1325)),"Veic. Leves",
IF(ISNUMBER(FIND("Estoque - Caminhões",C1325)),"Caminhões",IF(ISNUMBER(FIND("Estoque - Transbordos",C1325)),"Transbordos",
IF(ISNUMBER(FIND("Estoque - Tratores",C1325)),"Tratores",
IF(ISNUMBER(FIND("Estoque - Máquinas pesadas",C1325)),"Máquinas pesadas",
IF(ISNUMBER(FIND("Estoque - Reboques",C1325)),"Reboques",
IF(C1325="Estoque","Estoque",
IF(AND(ISNUMBER(C1325),C1325&gt;1000,C1325&lt;2000),"Caminhões",
IF(AND(ISNUMBER(C1325),C1325&gt;2000,C1325&lt;3000),"Tratores",
IF(AND(ISNUMBER(C1325),C1325&gt;3000,C1325&lt;4000),"Carregadeiras",
IF(AND(ISNUMBER(C1325),C1325&gt;4000,C1325&lt;5000),"Máquinas pesadas",
IF(AND(ISNUMBER(C1325),C1325&gt;5000,C1325&lt;6000),"Colhedoras",
IF(AND(ISNUMBER(C1325),C1325&gt;7000,C1325&lt;8000),"Irrigação",
IF(AND(ISNUMBER(C1325),C1325&gt;8000,C1325&lt;9000),"Reboques",IF(AND(ISNUMBER(C1325),C1325&gt;0,C1325&lt;1000),"Veic. Leves","")))))))))))))))))))))</f>
        <v>Caminhões</v>
      </c>
      <c r="B1325" s="8"/>
      <c r="C1325" s="2">
        <v>1008</v>
      </c>
      <c r="D1325" s="2">
        <v>51361</v>
      </c>
      <c r="E1325" s="3" t="s">
        <v>761</v>
      </c>
      <c r="F1325" s="14" t="str">
        <f>IF(ISBLANK(K1325), "Apenas Solicitação", "Tem OC")</f>
        <v>Tem OC</v>
      </c>
      <c r="G1325" s="2">
        <v>4</v>
      </c>
      <c r="H1325" s="37">
        <f>G1325-I1325</f>
        <v>0</v>
      </c>
      <c r="I1325" s="38">
        <v>4</v>
      </c>
      <c r="J1325" s="4">
        <v>45756</v>
      </c>
      <c r="K1325" s="180">
        <v>45759</v>
      </c>
      <c r="L1325" s="3"/>
      <c r="M1325" s="44"/>
      <c r="N1325" s="44" t="str">
        <f>IFERROR(K1325 + VALUE(LEFT(L1325, FIND(" ", L1325) - 1)), "")</f>
        <v/>
      </c>
      <c r="O1325" s="3">
        <f>IF(_xlfn.DAYS(K1325,J1325)&lt;0, "Aguardando OC", _xlfn.DAYS(K1325,J1325))</f>
        <v>3</v>
      </c>
      <c r="P1325" s="14">
        <v>398686</v>
      </c>
      <c r="Q1325" s="169">
        <v>1143267</v>
      </c>
      <c r="R1325" s="14">
        <v>166217</v>
      </c>
      <c r="S1325" s="2">
        <v>684</v>
      </c>
      <c r="T1325" s="65" t="s">
        <v>637</v>
      </c>
      <c r="U1325" s="21">
        <v>16.39</v>
      </c>
      <c r="V1325" s="2"/>
      <c r="W1325" s="47" t="str">
        <f>IFERROR(VLOOKUP(V1325, Fornecedores!A:C, 3, FALSE), "")</f>
        <v/>
      </c>
      <c r="X1325" s="43" t="str">
        <f>IFERROR(VLOOKUP(V1325, Fornecedores!A:E, 5, FALSE), "")</f>
        <v/>
      </c>
      <c r="Y1325" s="43" t="str">
        <f>IFERROR(VLOOKUP(V1325, Fornecedores!A:F, 6, FALSE), "")</f>
        <v/>
      </c>
      <c r="Z1325" s="14" t="str">
        <f>IF(H1325=0, "Pedido entregue!", "Pendente")</f>
        <v>Pedido entregue!</v>
      </c>
      <c r="AA1325" s="59">
        <v>1</v>
      </c>
      <c r="AB1325" s="58" t="str">
        <f>IF(Z1325="Pedido Entregue!", IF(AA1325=1, "Retirado do Almoxarifado", IF(AA1325=2, "Material devolvido", "Aguardando retirada")), IF(Z1325="Pendente", "Entrega pendente", ""))</f>
        <v>Retirado do Almoxarifado</v>
      </c>
      <c r="AC1325" s="18">
        <v>1</v>
      </c>
      <c r="AD1325" s="18">
        <f>AC1325/SUMIF($P:$P,P1325,$AC:$AC)</f>
        <v>1</v>
      </c>
      <c r="AE1325" s="18">
        <f>IF(R1325=0,0,AC1325/SUMIF($R:$R,R1325,$AC:$AC))</f>
        <v>9.0909090909090912E-2</v>
      </c>
      <c r="AF1325" s="18">
        <f>IF(R1325=0,1,0)</f>
        <v>0</v>
      </c>
      <c r="AG1325" s="18">
        <f>IF(R1325=0,#REF!-J1325,0)</f>
        <v>0</v>
      </c>
      <c r="AH1325" t="str">
        <f>TEXT(J1325,"MMMM")</f>
        <v>abril</v>
      </c>
    </row>
    <row r="1326" spans="1:34" ht="12.75" hidden="1" customHeight="1" x14ac:dyDescent="0.25">
      <c r="A1326" s="90" t="str">
        <f>IF(C1326="Oficina Diversos","Oficina Geral",
IF(ISNUMBER(FIND("Estoque - Colhedoras",C1326)),"Colhedoras",IF(ISNUMBER(FIND("Caldeiraria",C1326)),"Caldeiraria",IF(ISNUMBER(FIND("Borracharia",C1326)),"Borracharia",IF(ISNUMBER(FIND("Lubrificação",C1326)),"Lubrificação",
IF(ISNUMBER(FIND("Estoque - Carregadeiras",C1326)),"Carregadeiras",IF(ISNUMBER(FIND("Estoque - Veic. Leves",C1326)),"Veic. Leves",
IF(ISNUMBER(FIND("Estoque - Caminhões",C1326)),"Caminhões",IF(ISNUMBER(FIND("Estoque - Transbordos",C1326)),"Transbordos",
IF(ISNUMBER(FIND("Estoque - Tratores",C1326)),"Tratores",
IF(ISNUMBER(FIND("Estoque - Máquinas pesadas",C1326)),"Máquinas pesadas",
IF(ISNUMBER(FIND("Estoque - Reboques",C1326)),"Reboques",
IF(C1326="Estoque","Estoque",
IF(AND(ISNUMBER(C1326),C1326&gt;1000,C1326&lt;2000),"Caminhões",
IF(AND(ISNUMBER(C1326),C1326&gt;2000,C1326&lt;3000),"Tratores",
IF(AND(ISNUMBER(C1326),C1326&gt;3000,C1326&lt;4000),"Carregadeiras",
IF(AND(ISNUMBER(C1326),C1326&gt;4000,C1326&lt;5000),"Máquinas pesadas",
IF(AND(ISNUMBER(C1326),C1326&gt;5000,C1326&lt;6000),"Colhedoras",
IF(AND(ISNUMBER(C1326),C1326&gt;7000,C1326&lt;8000),"Irrigação",
IF(AND(ISNUMBER(C1326),C1326&gt;8000,C1326&lt;9000),"Reboques",IF(AND(ISNUMBER(C1326),C1326&gt;0,C1326&lt;1000),"Veic. Leves","")))))))))))))))))))))</f>
        <v>Caminhões</v>
      </c>
      <c r="B1326" s="39"/>
      <c r="C1326" s="69">
        <v>1011</v>
      </c>
      <c r="D1326" s="69">
        <v>51361</v>
      </c>
      <c r="E1326" s="70" t="s">
        <v>761</v>
      </c>
      <c r="F1326" s="14" t="str">
        <f>IF(ISBLANK(K1326), "Apenas Solicitação", "Tem OC")</f>
        <v>Tem OC</v>
      </c>
      <c r="G1326" s="69">
        <v>4</v>
      </c>
      <c r="H1326" s="37">
        <f>G1326-I1326</f>
        <v>0</v>
      </c>
      <c r="I1326" s="38">
        <v>4</v>
      </c>
      <c r="J1326" s="71">
        <v>45798</v>
      </c>
      <c r="K1326" s="186">
        <v>45804</v>
      </c>
      <c r="L1326" s="70" t="s">
        <v>20152</v>
      </c>
      <c r="M1326" s="44" t="str">
        <f ca="1">IF(OR(N1326="", N1326=0), "", IF(N1326&gt;TODAY(), "No prazo", "Atrasado"))</f>
        <v>Atrasado</v>
      </c>
      <c r="N1326" s="44">
        <f>IFERROR(K1326 + VALUE(LEFT(L1326, FIND(" ", L1326) - 1)), "")</f>
        <v>45805</v>
      </c>
      <c r="O1326" s="3">
        <f>IF(_xlfn.DAYS(K1326,J1326)&lt;0, "Aguardando OC", _xlfn.DAYS(K1326,J1326))</f>
        <v>6</v>
      </c>
      <c r="P1326" s="195">
        <v>403826</v>
      </c>
      <c r="Q1326" s="12"/>
      <c r="R1326" s="195">
        <v>168245</v>
      </c>
      <c r="S1326" s="69">
        <v>221</v>
      </c>
      <c r="T1326" s="65" t="s">
        <v>1029</v>
      </c>
      <c r="U1326" s="120">
        <v>23.22</v>
      </c>
      <c r="V1326" s="69">
        <v>1623</v>
      </c>
      <c r="W1326" s="47" t="str">
        <f>IFERROR(VLOOKUP(V1326, Fornecedores!A:C, 3, FALSE), "")</f>
        <v xml:space="preserve">ORLANDO PECAS       </v>
      </c>
      <c r="X1326" s="43" t="str">
        <f>IFERROR(VLOOKUP(V1326, Fornecedores!A:E, 5, FALSE), "")</f>
        <v>Recife</v>
      </c>
      <c r="Y1326" s="43" t="str">
        <f>IFERROR(VLOOKUP(V1326, Fornecedores!A:F, 6, FALSE), "")</f>
        <v>PE</v>
      </c>
      <c r="Z1326" s="14" t="str">
        <f>IF(H1326=0, "Pedido entregue!", "Pendente")</f>
        <v>Pedido entregue!</v>
      </c>
      <c r="AA1326" s="49"/>
      <c r="AB1326" s="58" t="str">
        <f>IF(Z1326="Pedido Entregue!", IF(AA1326=1, "Retirado do Almoxarifado", IF(AA1326=2, "Material devolvido", "Aguardando retirada")), IF(Z1326="Pendente", "Entrega pendente", ""))</f>
        <v>Aguardando retirada</v>
      </c>
      <c r="AC1326" s="18">
        <v>1</v>
      </c>
      <c r="AD1326" s="18">
        <f>AC1326/SUMIF($P:$P,P1326,$AC:$AC)</f>
        <v>1</v>
      </c>
      <c r="AE1326" s="18">
        <f>IF(R1326=0,0,AC1326/SUMIF($R:$R,R1326,$AC:$AC))</f>
        <v>0.16666666666666666</v>
      </c>
      <c r="AF1326" s="18">
        <f>IF(R1326=0,1,0)</f>
        <v>0</v>
      </c>
      <c r="AH1326" t="str">
        <f>TEXT(J1326,"MMMM")</f>
        <v>maio</v>
      </c>
    </row>
    <row r="1327" spans="1:34" ht="12.75" hidden="1" customHeight="1" x14ac:dyDescent="0.25">
      <c r="A1327" s="90" t="str">
        <f>IF(C1327="Oficina Diversos","Oficina Geral",
IF(ISNUMBER(FIND("Estoque - Colhedoras",C1327)),"Colhedoras",IF(ISNUMBER(FIND("Caldeiraria",C1327)),"Caldeiraria",IF(ISNUMBER(FIND("Borracharia",C1327)),"Borracharia",IF(ISNUMBER(FIND("Lubrificação",C1327)),"Lubrificação",
IF(ISNUMBER(FIND("Estoque - Carregadeiras",C1327)),"Carregadeiras",IF(ISNUMBER(FIND("Estoque - Veic. Leves",C1327)),"Veic. Leves",
IF(ISNUMBER(FIND("Estoque - Caminhões",C1327)),"Caminhões",IF(ISNUMBER(FIND("Estoque - Transbordos",C1327)),"Transbordos",
IF(ISNUMBER(FIND("Estoque - Tratores",C1327)),"Tratores",
IF(ISNUMBER(FIND("Estoque - Máquinas pesadas",C1327)),"Máquinas pesadas",
IF(ISNUMBER(FIND("Estoque - Reboques",C1327)),"Reboques",
IF(C1327="Estoque","Estoque",
IF(AND(ISNUMBER(C1327),C1327&gt;1000,C1327&lt;2000),"Caminhões",
IF(AND(ISNUMBER(C1327),C1327&gt;2000,C1327&lt;3000),"Tratores",
IF(AND(ISNUMBER(C1327),C1327&gt;3000,C1327&lt;4000),"Carregadeiras",
IF(AND(ISNUMBER(C1327),C1327&gt;4000,C1327&lt;5000),"Máquinas pesadas",
IF(AND(ISNUMBER(C1327),C1327&gt;5000,C1327&lt;6000),"Colhedoras",
IF(AND(ISNUMBER(C1327),C1327&gt;7000,C1327&lt;8000),"Irrigação",
IF(AND(ISNUMBER(C1327),C1327&gt;8000,C1327&lt;9000),"Reboques",IF(AND(ISNUMBER(C1327),C1327&gt;0,C1327&lt;1000),"Veic. Leves","")))))))))))))))))))))</f>
        <v>Caminhões</v>
      </c>
      <c r="B1327" s="8"/>
      <c r="C1327" s="2">
        <v>1008</v>
      </c>
      <c r="D1327" s="2">
        <v>51362</v>
      </c>
      <c r="E1327" s="3" t="s">
        <v>762</v>
      </c>
      <c r="F1327" s="14" t="str">
        <f>IF(ISBLANK(K1327), "Apenas Solicitação", "Tem OC")</f>
        <v>Tem OC</v>
      </c>
      <c r="G1327" s="2">
        <v>4</v>
      </c>
      <c r="H1327" s="37">
        <f>G1327-I1327</f>
        <v>0</v>
      </c>
      <c r="I1327" s="38">
        <v>4</v>
      </c>
      <c r="J1327" s="4">
        <v>45756</v>
      </c>
      <c r="K1327" s="180">
        <v>45759</v>
      </c>
      <c r="L1327" s="3"/>
      <c r="M1327" s="44"/>
      <c r="N1327" s="44" t="str">
        <f>IFERROR(K1327 + VALUE(LEFT(L1327, FIND(" ", L1327) - 1)), "")</f>
        <v/>
      </c>
      <c r="O1327" s="3">
        <f>IF(_xlfn.DAYS(K1327,J1327)&lt;0, "Aguardando OC", _xlfn.DAYS(K1327,J1327))</f>
        <v>3</v>
      </c>
      <c r="P1327" s="14">
        <v>398685</v>
      </c>
      <c r="Q1327" s="169">
        <v>1143267</v>
      </c>
      <c r="R1327" s="14">
        <v>166217</v>
      </c>
      <c r="S1327" s="2">
        <v>684</v>
      </c>
      <c r="T1327" s="65" t="s">
        <v>637</v>
      </c>
      <c r="U1327" s="271">
        <v>15.16</v>
      </c>
      <c r="V1327" s="2"/>
      <c r="W1327" s="47" t="str">
        <f>IFERROR(VLOOKUP(V1327, Fornecedores!A:C, 3, FALSE), "")</f>
        <v/>
      </c>
      <c r="X1327" s="43" t="str">
        <f>IFERROR(VLOOKUP(V1327, Fornecedores!A:E, 5, FALSE), "")</f>
        <v/>
      </c>
      <c r="Y1327" s="43" t="str">
        <f>IFERROR(VLOOKUP(V1327, Fornecedores!A:F, 6, FALSE), "")</f>
        <v/>
      </c>
      <c r="Z1327" s="14" t="str">
        <f>IF(H1327=0, "Pedido entregue!", "Pendente")</f>
        <v>Pedido entregue!</v>
      </c>
      <c r="AA1327" s="59">
        <v>1</v>
      </c>
      <c r="AB1327" s="58" t="str">
        <f>IF(Z1327="Pedido Entregue!", IF(AA1327=1, "Retirado do Almoxarifado", IF(AA1327=2, "Material devolvido", "Aguardando retirada")), IF(Z1327="Pendente", "Entrega pendente", ""))</f>
        <v>Retirado do Almoxarifado</v>
      </c>
      <c r="AC1327" s="18">
        <v>1</v>
      </c>
      <c r="AD1327" s="18">
        <f>AC1327/SUMIF($P:$P,P1327,$AC:$AC)</f>
        <v>1</v>
      </c>
      <c r="AE1327" s="18">
        <f>IF(R1327=0,0,AC1327/SUMIF($R:$R,R1327,$AC:$AC))</f>
        <v>9.0909090909090912E-2</v>
      </c>
      <c r="AF1327" s="18">
        <f>IF(R1327=0,1,0)</f>
        <v>0</v>
      </c>
      <c r="AG1327" s="18">
        <f>IF(R1327=0,#REF!-J1327,0)</f>
        <v>0</v>
      </c>
      <c r="AH1327" t="str">
        <f>TEXT(J1327,"MMMM")</f>
        <v>abril</v>
      </c>
    </row>
    <row r="1328" spans="1:34" ht="12.75" hidden="1" customHeight="1" x14ac:dyDescent="0.25">
      <c r="A1328" s="90" t="str">
        <f>IF(C1328="Oficina Diversos","Oficina Geral",
IF(ISNUMBER(FIND("Estoque - Colhedoras",C1328)),"Colhedoras",IF(ISNUMBER(FIND("Caldeiraria",C1328)),"Caldeiraria",IF(ISNUMBER(FIND("Borracharia",C1328)),"Borracharia",IF(ISNUMBER(FIND("Lubrificação",C1328)),"Lubrificação",
IF(ISNUMBER(FIND("Estoque - Carregadeiras",C1328)),"Carregadeiras",IF(ISNUMBER(FIND("Estoque - Veic. Leves",C1328)),"Veic. Leves",
IF(ISNUMBER(FIND("Estoque - Caminhões",C1328)),"Caminhões",IF(ISNUMBER(FIND("Estoque - Transbordos",C1328)),"Transbordos",
IF(ISNUMBER(FIND("Estoque - Tratores",C1328)),"Tratores",
IF(ISNUMBER(FIND("Estoque - Máquinas pesadas",C1328)),"Máquinas pesadas",
IF(ISNUMBER(FIND("Estoque - Reboques",C1328)),"Reboques",
IF(C1328="Estoque","Estoque",
IF(AND(ISNUMBER(C1328),C1328&gt;1000,C1328&lt;2000),"Caminhões",
IF(AND(ISNUMBER(C1328),C1328&gt;2000,C1328&lt;3000),"Tratores",
IF(AND(ISNUMBER(C1328),C1328&gt;3000,C1328&lt;4000),"Carregadeiras",
IF(AND(ISNUMBER(C1328),C1328&gt;4000,C1328&lt;5000),"Máquinas pesadas",
IF(AND(ISNUMBER(C1328),C1328&gt;5000,C1328&lt;6000),"Colhedoras",
IF(AND(ISNUMBER(C1328),C1328&gt;7000,C1328&lt;8000),"Irrigação",
IF(AND(ISNUMBER(C1328),C1328&gt;8000,C1328&lt;9000),"Reboques",IF(AND(ISNUMBER(C1328),C1328&gt;0,C1328&lt;1000),"Veic. Leves","")))))))))))))))))))))</f>
        <v>Caminhões</v>
      </c>
      <c r="B1328" s="72"/>
      <c r="C1328" s="2">
        <v>1012</v>
      </c>
      <c r="D1328" s="2">
        <v>51363</v>
      </c>
      <c r="E1328" s="3" t="s">
        <v>1249</v>
      </c>
      <c r="F1328" s="14" t="str">
        <f>IF(ISBLANK(K1328), "Apenas Solicitação", "Tem OC")</f>
        <v>Tem OC</v>
      </c>
      <c r="G1328" s="2">
        <v>1</v>
      </c>
      <c r="H1328" s="37">
        <f>G1328-I1328</f>
        <v>0</v>
      </c>
      <c r="I1328" s="38">
        <v>1</v>
      </c>
      <c r="J1328" s="4">
        <v>45786</v>
      </c>
      <c r="K1328" s="180">
        <v>45797</v>
      </c>
      <c r="L1328" s="3"/>
      <c r="M1328" s="44"/>
      <c r="N1328" s="44" t="str">
        <f>IFERROR(K1328 + VALUE(LEFT(L1328, FIND(" ", L1328) - 1)), "")</f>
        <v/>
      </c>
      <c r="O1328" s="3">
        <f>IF(_xlfn.DAYS(K1328,J1328)&lt;0, "Aguardando OC", _xlfn.DAYS(K1328,J1328))</f>
        <v>11</v>
      </c>
      <c r="P1328" s="14">
        <v>402357</v>
      </c>
      <c r="Q1328" s="54"/>
      <c r="R1328" s="14">
        <v>167914</v>
      </c>
      <c r="S1328" s="42">
        <v>221</v>
      </c>
      <c r="T1328" s="67" t="s">
        <v>1029</v>
      </c>
      <c r="U1328" s="45">
        <v>19.5</v>
      </c>
      <c r="V1328" s="2">
        <v>2097</v>
      </c>
      <c r="W1328" s="47" t="str">
        <f>IFERROR(VLOOKUP(V1328, Fornecedores!A:C, 3, FALSE), "")</f>
        <v xml:space="preserve">CAUPECAS            </v>
      </c>
      <c r="X1328" s="43" t="str">
        <f>IFERROR(VLOOKUP(V1328, Fornecedores!A:E, 5, FALSE), "")</f>
        <v>Recife</v>
      </c>
      <c r="Y1328" s="43" t="str">
        <f>IFERROR(VLOOKUP(V1328, Fornecedores!A:F, 6, FALSE), "")</f>
        <v>PE</v>
      </c>
      <c r="Z1328" s="14" t="str">
        <f>IF(H1328=0, "Pedido entregue!", "Pendente")</f>
        <v>Pedido entregue!</v>
      </c>
      <c r="AA1328" s="74">
        <v>1</v>
      </c>
      <c r="AB1328" s="58" t="str">
        <f>IF(Z1328="Pedido Entregue!", IF(AA1328=1, "Retirado do Almoxarifado", IF(AA1328=2, "Material devolvido", "Aguardando retirada")), IF(Z1328="Pendente", "Entrega pendente", ""))</f>
        <v>Retirado do Almoxarifado</v>
      </c>
      <c r="AC1328" s="18">
        <v>1</v>
      </c>
      <c r="AD1328" s="18">
        <f>AC1328/SUMIF($P:$P,P1328,$AC:$AC)</f>
        <v>1</v>
      </c>
      <c r="AE1328" s="18">
        <f>IF(R1328=0,0,AC1328/SUMIF($R:$R,R1328,$AC:$AC))</f>
        <v>0.16666666666666666</v>
      </c>
      <c r="AF1328" s="18">
        <f>IF(R1328=0,1,0)</f>
        <v>0</v>
      </c>
      <c r="AH1328" t="str">
        <f>TEXT(J1328,"MMMM")</f>
        <v>maio</v>
      </c>
    </row>
    <row r="1329" spans="1:34" ht="12.75" hidden="1" customHeight="1" x14ac:dyDescent="0.25">
      <c r="A1329" s="90" t="str">
        <f>IF(C1329="Oficina Diversos","Oficina Geral",
IF(ISNUMBER(FIND("Estoque - Colhedoras",C1329)),"Colhedoras",IF(ISNUMBER(FIND("Caldeiraria",C1329)),"Caldeiraria",IF(ISNUMBER(FIND("Borracharia",C1329)),"Borracharia",IF(ISNUMBER(FIND("Lubrificação",C1329)),"Lubrificação",
IF(ISNUMBER(FIND("Estoque - Carregadeiras",C1329)),"Carregadeiras",IF(ISNUMBER(FIND("Estoque - Veic. Leves",C1329)),"Veic. Leves",
IF(ISNUMBER(FIND("Estoque - Caminhões",C1329)),"Caminhões",IF(ISNUMBER(FIND("Estoque - Transbordos",C1329)),"Transbordos",
IF(ISNUMBER(FIND("Estoque - Tratores",C1329)),"Tratores",
IF(ISNUMBER(FIND("Estoque - Máquinas pesadas",C1329)),"Máquinas pesadas",
IF(ISNUMBER(FIND("Estoque - Reboques",C1329)),"Reboques",
IF(C1329="Estoque","Estoque",
IF(AND(ISNUMBER(C1329),C1329&gt;1000,C1329&lt;2000),"Caminhões",
IF(AND(ISNUMBER(C1329),C1329&gt;2000,C1329&lt;3000),"Tratores",
IF(AND(ISNUMBER(C1329),C1329&gt;3000,C1329&lt;4000),"Carregadeiras",
IF(AND(ISNUMBER(C1329),C1329&gt;4000,C1329&lt;5000),"Máquinas pesadas",
IF(AND(ISNUMBER(C1329),C1329&gt;5000,C1329&lt;6000),"Colhedoras",
IF(AND(ISNUMBER(C1329),C1329&gt;7000,C1329&lt;8000),"Irrigação",
IF(AND(ISNUMBER(C1329),C1329&gt;8000,C1329&lt;9000),"Reboques",IF(AND(ISNUMBER(C1329),C1329&gt;0,C1329&lt;1000),"Veic. Leves","")))))))))))))))))))))</f>
        <v>Caminhões</v>
      </c>
      <c r="B1329" s="72"/>
      <c r="C1329" s="2">
        <v>1008</v>
      </c>
      <c r="D1329" s="2">
        <v>51364</v>
      </c>
      <c r="E1329" s="3" t="s">
        <v>763</v>
      </c>
      <c r="F1329" s="14" t="str">
        <f>IF(ISBLANK(K1329), "Apenas Solicitação", "Tem OC")</f>
        <v>Tem OC</v>
      </c>
      <c r="G1329" s="2">
        <v>1</v>
      </c>
      <c r="H1329" s="37">
        <f>G1329-I1329</f>
        <v>0</v>
      </c>
      <c r="I1329" s="38">
        <v>1</v>
      </c>
      <c r="J1329" s="4">
        <v>45756</v>
      </c>
      <c r="K1329" s="180">
        <v>45763</v>
      </c>
      <c r="L1329" s="3"/>
      <c r="M1329" s="44"/>
      <c r="N1329" s="44" t="str">
        <f>IFERROR(K1329 + VALUE(LEFT(L1329, FIND(" ", L1329) - 1)), "")</f>
        <v/>
      </c>
      <c r="O1329" s="3">
        <f>IF(_xlfn.DAYS(K1329,J1329)&lt;0, "Aguardando OC", _xlfn.DAYS(K1329,J1329))</f>
        <v>7</v>
      </c>
      <c r="P1329" s="14">
        <v>398676</v>
      </c>
      <c r="Q1329" s="169">
        <v>1143267</v>
      </c>
      <c r="R1329" s="14">
        <v>166440</v>
      </c>
      <c r="S1329" s="2">
        <v>684</v>
      </c>
      <c r="T1329" s="65" t="s">
        <v>637</v>
      </c>
      <c r="U1329" s="21">
        <v>2560</v>
      </c>
      <c r="V1329" s="2">
        <v>1623</v>
      </c>
      <c r="W1329" s="47" t="str">
        <f>IFERROR(VLOOKUP(V1329, Fornecedores!A:C, 3, FALSE), "")</f>
        <v xml:space="preserve">ORLANDO PECAS       </v>
      </c>
      <c r="X1329" s="43" t="str">
        <f>IFERROR(VLOOKUP(V1329, Fornecedores!A:E, 5, FALSE), "")</f>
        <v>Recife</v>
      </c>
      <c r="Y1329" s="43" t="str">
        <f>IFERROR(VLOOKUP(V1329, Fornecedores!A:F, 6, FALSE), "")</f>
        <v>PE</v>
      </c>
      <c r="Z1329" s="14" t="str">
        <f>IF(H1329=0, "Pedido entregue!", "Pendente")</f>
        <v>Pedido entregue!</v>
      </c>
      <c r="AA1329" s="74">
        <v>1</v>
      </c>
      <c r="AB1329" s="58" t="str">
        <f>IF(Z1329="Pedido Entregue!", IF(AA1329=1, "Retirado do Almoxarifado", IF(AA1329=2, "Material devolvido", "Aguardando retirada")), IF(Z1329="Pendente", "Entrega pendente", ""))</f>
        <v>Retirado do Almoxarifado</v>
      </c>
      <c r="AC1329" s="18">
        <v>1</v>
      </c>
      <c r="AD1329" s="18">
        <f>AC1329/SUMIF($P:$P,P1329,$AC:$AC)</f>
        <v>1</v>
      </c>
      <c r="AE1329" s="18">
        <f>IF(R1329=0,0,AC1329/SUMIF($R:$R,R1329,$AC:$AC))</f>
        <v>0.5</v>
      </c>
      <c r="AF1329" s="18">
        <f>IF(R1329=0,1,0)</f>
        <v>0</v>
      </c>
      <c r="AG1329" s="18">
        <f>IF(R1329=0,#REF!-J1329,0)</f>
        <v>0</v>
      </c>
      <c r="AH1329" t="str">
        <f>TEXT(J1329,"MMMM")</f>
        <v>abril</v>
      </c>
    </row>
    <row r="1330" spans="1:34" ht="12.75" hidden="1" customHeight="1" x14ac:dyDescent="0.25">
      <c r="A1330" s="90" t="str">
        <f>IF(C1330="Oficina Diversos","Oficina Geral",
IF(ISNUMBER(FIND("Estoque - Colhedoras",C1330)),"Colhedoras",IF(ISNUMBER(FIND("Caldeiraria",C1330)),"Caldeiraria",IF(ISNUMBER(FIND("Borracharia",C1330)),"Borracharia",IF(ISNUMBER(FIND("Lubrificação",C1330)),"Lubrificação",
IF(ISNUMBER(FIND("Estoque - Carregadeiras",C1330)),"Carregadeiras",IF(ISNUMBER(FIND("Estoque - Veic. Leves",C1330)),"Veic. Leves",
IF(ISNUMBER(FIND("Estoque - Caminhões",C1330)),"Caminhões",IF(ISNUMBER(FIND("Estoque - Transbordos",C1330)),"Transbordos",
IF(ISNUMBER(FIND("Estoque - Tratores",C1330)),"Tratores",
IF(ISNUMBER(FIND("Estoque - Máquinas pesadas",C1330)),"Máquinas pesadas",
IF(ISNUMBER(FIND("Estoque - Reboques",C1330)),"Reboques",
IF(C1330="Estoque","Estoque",
IF(AND(ISNUMBER(C1330),C1330&gt;1000,C1330&lt;2000),"Caminhões",
IF(AND(ISNUMBER(C1330),C1330&gt;2000,C1330&lt;3000),"Tratores",
IF(AND(ISNUMBER(C1330),C1330&gt;3000,C1330&lt;4000),"Carregadeiras",
IF(AND(ISNUMBER(C1330),C1330&gt;4000,C1330&lt;5000),"Máquinas pesadas",
IF(AND(ISNUMBER(C1330),C1330&gt;5000,C1330&lt;6000),"Colhedoras",
IF(AND(ISNUMBER(C1330),C1330&gt;7000,C1330&lt;8000),"Irrigação",
IF(AND(ISNUMBER(C1330),C1330&gt;8000,C1330&lt;9000),"Reboques",IF(AND(ISNUMBER(C1330),C1330&gt;0,C1330&lt;1000),"Veic. Leves","")))))))))))))))))))))</f>
        <v>Caminhões</v>
      </c>
      <c r="B1330" s="72"/>
      <c r="C1330" s="2">
        <v>1008</v>
      </c>
      <c r="D1330" s="2">
        <v>51367</v>
      </c>
      <c r="E1330" s="3" t="s">
        <v>764</v>
      </c>
      <c r="F1330" s="14" t="str">
        <f>IF(ISBLANK(K1330), "Apenas Solicitação", "Tem OC")</f>
        <v>Tem OC</v>
      </c>
      <c r="G1330" s="2">
        <v>1</v>
      </c>
      <c r="H1330" s="37">
        <f>G1330-I1330</f>
        <v>0</v>
      </c>
      <c r="I1330" s="38">
        <v>1</v>
      </c>
      <c r="J1330" s="4">
        <v>45756</v>
      </c>
      <c r="K1330" s="180">
        <v>45763</v>
      </c>
      <c r="L1330" s="3"/>
      <c r="M1330" s="44"/>
      <c r="N1330" s="44" t="str">
        <f>IFERROR(K1330 + VALUE(LEFT(L1330, FIND(" ", L1330) - 1)), "")</f>
        <v/>
      </c>
      <c r="O1330" s="3">
        <f>IF(_xlfn.DAYS(K1330,J1330)&lt;0, "Aguardando OC", _xlfn.DAYS(K1330,J1330))</f>
        <v>7</v>
      </c>
      <c r="P1330" s="14">
        <v>398680</v>
      </c>
      <c r="Q1330" s="169">
        <v>1143267</v>
      </c>
      <c r="R1330" s="14">
        <v>166438</v>
      </c>
      <c r="S1330" s="2">
        <v>684</v>
      </c>
      <c r="T1330" s="65" t="s">
        <v>637</v>
      </c>
      <c r="U1330" s="21">
        <v>598</v>
      </c>
      <c r="V1330" s="2">
        <v>1346</v>
      </c>
      <c r="W1330" s="47" t="str">
        <f>IFERROR(VLOOKUP(V1330, Fornecedores!A:C, 3, FALSE), "")</f>
        <v xml:space="preserve">IMBIRIBEIRA         </v>
      </c>
      <c r="X1330" s="43" t="str">
        <f>IFERROR(VLOOKUP(V1330, Fornecedores!A:E, 5, FALSE), "")</f>
        <v>Recife</v>
      </c>
      <c r="Y1330" s="43" t="str">
        <f>IFERROR(VLOOKUP(V1330, Fornecedores!A:F, 6, FALSE), "")</f>
        <v>PE</v>
      </c>
      <c r="Z1330" s="14" t="str">
        <f>IF(H1330=0, "Pedido entregue!", "Pendente")</f>
        <v>Pedido entregue!</v>
      </c>
      <c r="AA1330" s="74">
        <v>1</v>
      </c>
      <c r="AB1330" s="58" t="str">
        <f>IF(Z1330="Pedido Entregue!", IF(AA1330=1, "Retirado do Almoxarifado", IF(AA1330=2, "Material devolvido", "Aguardando retirada")), IF(Z1330="Pendente", "Entrega pendente", ""))</f>
        <v>Retirado do Almoxarifado</v>
      </c>
      <c r="AC1330" s="18">
        <v>1</v>
      </c>
      <c r="AD1330" s="18">
        <f>AC1330/SUMIF($P:$P,P1330,$AC:$AC)</f>
        <v>1</v>
      </c>
      <c r="AE1330" s="18">
        <f>IF(R1330=0,0,AC1330/SUMIF($R:$R,R1330,$AC:$AC))</f>
        <v>1</v>
      </c>
      <c r="AF1330" s="18">
        <f>IF(R1330=0,1,0)</f>
        <v>0</v>
      </c>
      <c r="AG1330" s="18">
        <f>IF(R1330=0,#REF!-J1330,0)</f>
        <v>0</v>
      </c>
      <c r="AH1330" t="str">
        <f>TEXT(J1330,"MMMM")</f>
        <v>abril</v>
      </c>
    </row>
    <row r="1331" spans="1:34" ht="12.75" hidden="1" customHeight="1" x14ac:dyDescent="0.25">
      <c r="A1331" s="90" t="str">
        <f>IF(C1331="Oficina Diversos","Oficina Geral",
IF(ISNUMBER(FIND("Estoque - Colhedoras",C1331)),"Colhedoras",IF(ISNUMBER(FIND("Caldeiraria",C1331)),"Caldeiraria",IF(ISNUMBER(FIND("Borracharia",C1331)),"Borracharia",IF(ISNUMBER(FIND("Lubrificação",C1331)),"Lubrificação",
IF(ISNUMBER(FIND("Estoque - Carregadeiras",C1331)),"Carregadeiras",IF(ISNUMBER(FIND("Estoque - Veic. Leves",C1331)),"Veic. Leves",
IF(ISNUMBER(FIND("Estoque - Caminhões",C1331)),"Caminhões",IF(ISNUMBER(FIND("Estoque - Transbordos",C1331)),"Transbordos",
IF(ISNUMBER(FIND("Estoque - Tratores",C1331)),"Tratores",
IF(ISNUMBER(FIND("Estoque - Máquinas pesadas",C1331)),"Máquinas pesadas",
IF(ISNUMBER(FIND("Estoque - Reboques",C1331)),"Reboques",
IF(C1331="Estoque","Estoque",
IF(AND(ISNUMBER(C1331),C1331&gt;1000,C1331&lt;2000),"Caminhões",
IF(AND(ISNUMBER(C1331),C1331&gt;2000,C1331&lt;3000),"Tratores",
IF(AND(ISNUMBER(C1331),C1331&gt;3000,C1331&lt;4000),"Carregadeiras",
IF(AND(ISNUMBER(C1331),C1331&gt;4000,C1331&lt;5000),"Máquinas pesadas",
IF(AND(ISNUMBER(C1331),C1331&gt;5000,C1331&lt;6000),"Colhedoras",
IF(AND(ISNUMBER(C1331),C1331&gt;7000,C1331&lt;8000),"Irrigação",
IF(AND(ISNUMBER(C1331),C1331&gt;8000,C1331&lt;9000),"Reboques",IF(AND(ISNUMBER(C1331),C1331&gt;0,C1331&lt;1000),"Veic. Leves","")))))))))))))))))))))</f>
        <v>Caminhões</v>
      </c>
      <c r="B1331" s="72"/>
      <c r="C1331" s="2">
        <v>1008</v>
      </c>
      <c r="D1331" s="2">
        <v>51368</v>
      </c>
      <c r="E1331" s="3" t="s">
        <v>765</v>
      </c>
      <c r="F1331" s="14" t="str">
        <f>IF(ISBLANK(K1331), "Apenas Solicitação", "Tem OC")</f>
        <v>Tem OC</v>
      </c>
      <c r="G1331" s="2">
        <v>1</v>
      </c>
      <c r="H1331" s="37">
        <f>G1331-I1331</f>
        <v>0</v>
      </c>
      <c r="I1331" s="38">
        <v>1</v>
      </c>
      <c r="J1331" s="4">
        <v>45756</v>
      </c>
      <c r="K1331" s="180">
        <v>45759</v>
      </c>
      <c r="L1331" s="3"/>
      <c r="M1331" s="44"/>
      <c r="N1331" s="44" t="str">
        <f>IFERROR(K1331 + VALUE(LEFT(L1331, FIND(" ", L1331) - 1)), "")</f>
        <v/>
      </c>
      <c r="O1331" s="3">
        <f>IF(_xlfn.DAYS(K1331,J1331)&lt;0, "Aguardando OC", _xlfn.DAYS(K1331,J1331))</f>
        <v>3</v>
      </c>
      <c r="P1331" s="14">
        <v>398682</v>
      </c>
      <c r="Q1331" s="169">
        <v>1143267</v>
      </c>
      <c r="R1331" s="14">
        <v>166217</v>
      </c>
      <c r="S1331" s="2">
        <v>684</v>
      </c>
      <c r="T1331" s="65" t="s">
        <v>637</v>
      </c>
      <c r="U1331" s="21">
        <v>32.64</v>
      </c>
      <c r="V1331" s="2"/>
      <c r="W1331" s="47" t="str">
        <f>IFERROR(VLOOKUP(V1331, Fornecedores!A:C, 3, FALSE), "")</f>
        <v/>
      </c>
      <c r="X1331" s="43" t="str">
        <f>IFERROR(VLOOKUP(V1331, Fornecedores!A:E, 5, FALSE), "")</f>
        <v/>
      </c>
      <c r="Y1331" s="43" t="str">
        <f>IFERROR(VLOOKUP(V1331, Fornecedores!A:F, 6, FALSE), "")</f>
        <v/>
      </c>
      <c r="Z1331" s="14" t="str">
        <f>IF(H1331=0, "Pedido entregue!", "Pendente")</f>
        <v>Pedido entregue!</v>
      </c>
      <c r="AA1331" s="74">
        <v>1</v>
      </c>
      <c r="AB1331" s="58" t="str">
        <f>IF(Z1331="Pedido Entregue!", IF(AA1331=1, "Retirado do Almoxarifado", IF(AA1331=2, "Material devolvido", "Aguardando retirada")), IF(Z1331="Pendente", "Entrega pendente", ""))</f>
        <v>Retirado do Almoxarifado</v>
      </c>
      <c r="AC1331" s="18">
        <v>1</v>
      </c>
      <c r="AD1331" s="18">
        <f>AC1331/SUMIF($P:$P,P1331,$AC:$AC)</f>
        <v>1</v>
      </c>
      <c r="AE1331" s="18">
        <f>IF(R1331=0,0,AC1331/SUMIF($R:$R,R1331,$AC:$AC))</f>
        <v>9.0909090909090912E-2</v>
      </c>
      <c r="AF1331" s="18">
        <f>IF(R1331=0,1,0)</f>
        <v>0</v>
      </c>
      <c r="AG1331" s="18">
        <f>IF(R1331=0,#REF!-J1331,0)</f>
        <v>0</v>
      </c>
      <c r="AH1331" t="str">
        <f>TEXT(J1331,"MMMM")</f>
        <v>abril</v>
      </c>
    </row>
    <row r="1332" spans="1:34" ht="12.75" hidden="1" customHeight="1" x14ac:dyDescent="0.25">
      <c r="A1332" s="90" t="str">
        <f>IF(C1332="Oficina Diversos","Oficina Geral",
IF(ISNUMBER(FIND("Estoque - Colhedoras",C1332)),"Colhedoras",IF(ISNUMBER(FIND("Caldeiraria",C1332)),"Caldeiraria",IF(ISNUMBER(FIND("Borracharia",C1332)),"Borracharia",IF(ISNUMBER(FIND("Lubrificação",C1332)),"Lubrificação",
IF(ISNUMBER(FIND("Estoque - Carregadeiras",C1332)),"Carregadeiras",IF(ISNUMBER(FIND("Estoque - Veic. Leves",C1332)),"Veic. Leves",
IF(ISNUMBER(FIND("Estoque - Caminhões",C1332)),"Caminhões",IF(ISNUMBER(FIND("Estoque - Transbordos",C1332)),"Transbordos",
IF(ISNUMBER(FIND("Estoque - Tratores",C1332)),"Tratores",
IF(ISNUMBER(FIND("Estoque - Máquinas pesadas",C1332)),"Máquinas pesadas",
IF(ISNUMBER(FIND("Estoque - Reboques",C1332)),"Reboques",
IF(C1332="Estoque","Estoque",
IF(AND(ISNUMBER(C1332),C1332&gt;1000,C1332&lt;2000),"Caminhões",
IF(AND(ISNUMBER(C1332),C1332&gt;2000,C1332&lt;3000),"Tratores",
IF(AND(ISNUMBER(C1332),C1332&gt;3000,C1332&lt;4000),"Carregadeiras",
IF(AND(ISNUMBER(C1332),C1332&gt;4000,C1332&lt;5000),"Máquinas pesadas",
IF(AND(ISNUMBER(C1332),C1332&gt;5000,C1332&lt;6000),"Colhedoras",
IF(AND(ISNUMBER(C1332),C1332&gt;7000,C1332&lt;8000),"Irrigação",
IF(AND(ISNUMBER(C1332),C1332&gt;8000,C1332&lt;9000),"Reboques",IF(AND(ISNUMBER(C1332),C1332&gt;0,C1332&lt;1000),"Veic. Leves","")))))))))))))))))))))</f>
        <v>Caminhões</v>
      </c>
      <c r="B1332" s="72"/>
      <c r="C1332" s="2">
        <v>1008</v>
      </c>
      <c r="D1332" s="2">
        <v>51537</v>
      </c>
      <c r="E1332" s="3" t="s">
        <v>766</v>
      </c>
      <c r="F1332" s="14" t="str">
        <f>IF(ISBLANK(K1332), "Apenas Solicitação", "Tem OC")</f>
        <v>Tem OC</v>
      </c>
      <c r="G1332" s="2">
        <v>1</v>
      </c>
      <c r="H1332" s="37">
        <f>G1332-I1332</f>
        <v>0</v>
      </c>
      <c r="I1332" s="38">
        <v>1</v>
      </c>
      <c r="J1332" s="4">
        <v>45756</v>
      </c>
      <c r="K1332" s="180">
        <v>45759</v>
      </c>
      <c r="L1332" s="3"/>
      <c r="M1332" s="44"/>
      <c r="N1332" s="44" t="str">
        <f>IFERROR(K1332 + VALUE(LEFT(L1332, FIND(" ", L1332) - 1)), "")</f>
        <v/>
      </c>
      <c r="O1332" s="3">
        <f>IF(_xlfn.DAYS(K1332,J1332)&lt;0, "Aguardando OC", _xlfn.DAYS(K1332,J1332))</f>
        <v>3</v>
      </c>
      <c r="P1332" s="14">
        <v>398679</v>
      </c>
      <c r="Q1332" s="169">
        <v>1143267</v>
      </c>
      <c r="R1332" s="14">
        <v>166217</v>
      </c>
      <c r="S1332" s="2">
        <v>684</v>
      </c>
      <c r="T1332" s="65" t="s">
        <v>637</v>
      </c>
      <c r="U1332" s="21">
        <v>880.2</v>
      </c>
      <c r="V1332" s="2"/>
      <c r="W1332" s="47" t="str">
        <f>IFERROR(VLOOKUP(V1332, Fornecedores!A:C, 3, FALSE), "")</f>
        <v/>
      </c>
      <c r="X1332" s="43" t="str">
        <f>IFERROR(VLOOKUP(V1332, Fornecedores!A:E, 5, FALSE), "")</f>
        <v/>
      </c>
      <c r="Y1332" s="43" t="str">
        <f>IFERROR(VLOOKUP(V1332, Fornecedores!A:F, 6, FALSE), "")</f>
        <v/>
      </c>
      <c r="Z1332" s="14" t="str">
        <f>IF(H1332=0, "Pedido entregue!", "Pendente")</f>
        <v>Pedido entregue!</v>
      </c>
      <c r="AA1332" s="74">
        <v>1</v>
      </c>
      <c r="AB1332" s="58" t="str">
        <f>IF(Z1332="Pedido Entregue!", IF(AA1332=1, "Retirado do Almoxarifado", IF(AA1332=2, "Material devolvido", "Aguardando retirada")), IF(Z1332="Pendente", "Entrega pendente", ""))</f>
        <v>Retirado do Almoxarifado</v>
      </c>
      <c r="AC1332" s="18">
        <v>1</v>
      </c>
      <c r="AD1332" s="18">
        <f>AC1332/SUMIF($P:$P,P1332,$AC:$AC)</f>
        <v>1</v>
      </c>
      <c r="AE1332" s="18">
        <f>IF(R1332=0,0,AC1332/SUMIF($R:$R,R1332,$AC:$AC))</f>
        <v>9.0909090909090912E-2</v>
      </c>
      <c r="AF1332" s="18">
        <f>IF(R1332=0,1,0)</f>
        <v>0</v>
      </c>
      <c r="AG1332" s="18">
        <f>IF(R1332=0,#REF!-J1332,0)</f>
        <v>0</v>
      </c>
      <c r="AH1332" t="str">
        <f>TEXT(J1332,"MMMM")</f>
        <v>abril</v>
      </c>
    </row>
    <row r="1333" spans="1:34" ht="12.75" customHeight="1" x14ac:dyDescent="0.25">
      <c r="A1333" s="90" t="str">
        <f>IF(C1333="Oficina Diversos","Oficina Geral",
IF(ISNUMBER(FIND("Estoque - Colhedoras",C1333)),"Colhedoras",IF(ISNUMBER(FIND("Caldeiraria",C1333)),"Caldeiraria",IF(ISNUMBER(FIND("Borracharia",C1333)),"Borracharia",IF(ISNUMBER(FIND("Lubrificação",C1333)),"Lubrificação",
IF(ISNUMBER(FIND("Estoque - Carregadeiras",C1333)),"Carregadeiras",IF(ISNUMBER(FIND("Estoque - Veic. Leves",C1333)),"Veic. Leves",
IF(ISNUMBER(FIND("Estoque - Caminhões",C1333)),"Caminhões",IF(ISNUMBER(FIND("Estoque - Transbordos",C1333)),"Transbordos",
IF(ISNUMBER(FIND("Estoque - Tratores",C1333)),"Tratores",
IF(ISNUMBER(FIND("Estoque - Máquinas pesadas",C1333)),"Máquinas pesadas",
IF(ISNUMBER(FIND("Estoque - Reboques",C1333)),"Reboques",
IF(C1333="Estoque","Estoque",
IF(AND(ISNUMBER(C1333),C1333&gt;1000,C1333&lt;2000),"Caminhões",
IF(AND(ISNUMBER(C1333),C1333&gt;2000,C1333&lt;3000),"Tratores",
IF(AND(ISNUMBER(C1333),C1333&gt;3000,C1333&lt;4000),"Carregadeiras",
IF(AND(ISNUMBER(C1333),C1333&gt;4000,C1333&lt;5000),"Máquinas pesadas",
IF(AND(ISNUMBER(C1333),C1333&gt;5000,C1333&lt;6000),"Colhedoras",
IF(AND(ISNUMBER(C1333),C1333&gt;7000,C1333&lt;8000),"Irrigação",
IF(AND(ISNUMBER(C1333),C1333&gt;8000,C1333&lt;9000),"Reboques",IF(AND(ISNUMBER(C1333),C1333&gt;0,C1333&lt;1000),"Veic. Leves","")))))))))))))))))))))</f>
        <v>Caminhões</v>
      </c>
      <c r="B1333" s="215"/>
      <c r="C1333" s="222">
        <v>1030</v>
      </c>
      <c r="D1333" s="170">
        <v>51625</v>
      </c>
      <c r="E1333" s="173" t="s">
        <v>25953</v>
      </c>
      <c r="F1333" s="101" t="str">
        <f>IF(ISBLANK(K1333), "Apenas Solicitação", "Tem OC")</f>
        <v>Tem OC</v>
      </c>
      <c r="G1333" s="170">
        <v>2</v>
      </c>
      <c r="H1333" s="102">
        <f>G1333-I1333</f>
        <v>2</v>
      </c>
      <c r="I1333" s="103"/>
      <c r="J1333" s="174">
        <v>45847</v>
      </c>
      <c r="K1333" s="213">
        <v>45853</v>
      </c>
      <c r="L1333" s="173" t="s">
        <v>20160</v>
      </c>
      <c r="M1333" s="104" t="str">
        <f ca="1">IF(OR(N1333="", N1333=0), "", IF(N1333&gt;TODAY(), "No prazo", "Atrasado"))</f>
        <v>No prazo</v>
      </c>
      <c r="N1333" s="104">
        <f>IFERROR(K1333 + VALUE(LEFT(L1333, FIND(" ", L1333) - 1)), "")</f>
        <v>45863</v>
      </c>
      <c r="O1333" s="105">
        <f>IF(_xlfn.DAYS(K1333,J1333)&lt;0, "Aguardando OC", _xlfn.DAYS(K1333,J1333))</f>
        <v>6</v>
      </c>
      <c r="P1333" s="201">
        <v>411018</v>
      </c>
      <c r="Q1333" s="12"/>
      <c r="R1333" s="212">
        <v>170979</v>
      </c>
      <c r="S1333" s="2">
        <v>221</v>
      </c>
      <c r="T1333" s="65" t="s">
        <v>1029</v>
      </c>
      <c r="U1333" s="170">
        <v>142.94999999999999</v>
      </c>
      <c r="V1333" s="170">
        <v>2106</v>
      </c>
      <c r="W1333" s="117" t="str">
        <f>IFERROR(VLOOKUP(V1333, Fornecedores!A:C, 3, FALSE), "")</f>
        <v xml:space="preserve">UNIDAS              </v>
      </c>
      <c r="X1333" s="105" t="str">
        <f>IFERROR(VLOOKUP(V1333, Fornecedores!A:E, 5, FALSE), "")</f>
        <v>João Pessoa</v>
      </c>
      <c r="Y1333" s="105" t="str">
        <f>IFERROR(VLOOKUP(V1333, Fornecedores!A:F, 6, FALSE), "")</f>
        <v>PB</v>
      </c>
      <c r="Z1333" s="101" t="str">
        <f>IF(H1333=0, "Pedido entregue!", "Pendente")</f>
        <v>Pendente</v>
      </c>
      <c r="AB1333" s="132" t="str">
        <f>IF(Z1333="Pedido Entregue!", IF(AA1333=1, "Retirado do Almoxarifado", IF(AA1333=2, "Material devolvido", "Aguardando retirada")), IF(Z1333="Pendente", "Entrega pendente", ""))</f>
        <v>Entrega pendente</v>
      </c>
      <c r="AC1333" s="18">
        <v>1</v>
      </c>
      <c r="AD1333" s="18">
        <f>AC1333/SUMIF($P:$P,P1333,$AC:$AC)</f>
        <v>1</v>
      </c>
      <c r="AE1333" s="18">
        <f>IF(R1333=0,0,AC1333/SUMIF($R:$R,R1333,$AC:$AC))</f>
        <v>0.16666666666666666</v>
      </c>
      <c r="AF1333" s="18">
        <f>IF(R1333=0,1,0)</f>
        <v>0</v>
      </c>
      <c r="AH1333" t="str">
        <f>TEXT(J1333,"MMMM")</f>
        <v>julho</v>
      </c>
    </row>
    <row r="1334" spans="1:34" ht="12.75" hidden="1" customHeight="1" x14ac:dyDescent="0.25">
      <c r="A1334" s="90" t="str">
        <f>IF(C1334="Oficina Diversos","Oficina Geral",
IF(ISNUMBER(FIND("Estoque - Colhedoras",C1334)),"Colhedoras",IF(ISNUMBER(FIND("Caldeiraria",C1334)),"Caldeiraria",IF(ISNUMBER(FIND("Borracharia",C1334)),"Borracharia",IF(ISNUMBER(FIND("Lubrificação",C1334)),"Lubrificação",
IF(ISNUMBER(FIND("Estoque - Carregadeiras",C1334)),"Carregadeiras",IF(ISNUMBER(FIND("Estoque - Veic. Leves",C1334)),"Veic. Leves",
IF(ISNUMBER(FIND("Estoque - Caminhões",C1334)),"Caminhões",IF(ISNUMBER(FIND("Estoque - Transbordos",C1334)),"Transbordos",
IF(ISNUMBER(FIND("Estoque - Tratores",C1334)),"Tratores",
IF(ISNUMBER(FIND("Estoque - Máquinas pesadas",C1334)),"Máquinas pesadas",
IF(ISNUMBER(FIND("Estoque - Reboques",C1334)),"Reboques",
IF(C1334="Estoque","Estoque",
IF(AND(ISNUMBER(C1334),C1334&gt;1000,C1334&lt;2000),"Caminhões",
IF(AND(ISNUMBER(C1334),C1334&gt;2000,C1334&lt;3000),"Tratores",
IF(AND(ISNUMBER(C1334),C1334&gt;3000,C1334&lt;4000),"Carregadeiras",
IF(AND(ISNUMBER(C1334),C1334&gt;4000,C1334&lt;5000),"Máquinas pesadas",
IF(AND(ISNUMBER(C1334),C1334&gt;5000,C1334&lt;6000),"Colhedoras",
IF(AND(ISNUMBER(C1334),C1334&gt;7000,C1334&lt;8000),"Irrigação",
IF(AND(ISNUMBER(C1334),C1334&gt;8000,C1334&lt;9000),"Reboques",IF(AND(ISNUMBER(C1334),C1334&gt;0,C1334&lt;1000),"Veic. Leves","")))))))))))))))))))))</f>
        <v>Caminhões</v>
      </c>
      <c r="C1334" s="126">
        <v>1027</v>
      </c>
      <c r="D1334" s="2">
        <v>51744</v>
      </c>
      <c r="E1334" s="3" t="s">
        <v>20272</v>
      </c>
      <c r="F1334" s="101" t="str">
        <f>IF(ISBLANK(K1334), "Apenas Solicitação", "Tem OC")</f>
        <v>Tem OC</v>
      </c>
      <c r="G1334" s="2">
        <v>1</v>
      </c>
      <c r="H1334" s="102">
        <f>G1334-I1334</f>
        <v>0</v>
      </c>
      <c r="I1334" s="103">
        <v>1</v>
      </c>
      <c r="J1334" s="4">
        <v>45813</v>
      </c>
      <c r="K1334" s="180">
        <v>45819</v>
      </c>
      <c r="L1334" s="3" t="s">
        <v>20151</v>
      </c>
      <c r="M1334" s="104" t="str">
        <f ca="1">IF(OR(N1334="", N1334=0), "", IF(N1334&gt;TODAY(), "No prazo", "Atrasado"))</f>
        <v>Atrasado</v>
      </c>
      <c r="N1334" s="104">
        <f>IFERROR(K1334 + VALUE(LEFT(L1334, FIND(" ", L1334) - 1)), "")</f>
        <v>45819</v>
      </c>
      <c r="O1334" s="105">
        <f>IF(_xlfn.DAYS(K1334,J1334)&lt;0, "Aguardando OC", _xlfn.DAYS(K1334,J1334))</f>
        <v>6</v>
      </c>
      <c r="P1334" s="14">
        <v>406139</v>
      </c>
      <c r="Q1334" s="12"/>
      <c r="R1334" s="14">
        <v>168971</v>
      </c>
      <c r="S1334" s="2">
        <v>221</v>
      </c>
      <c r="T1334" s="65" t="s">
        <v>1029</v>
      </c>
      <c r="U1334" s="21">
        <v>360</v>
      </c>
      <c r="V1334" s="2">
        <v>2528</v>
      </c>
      <c r="W1334" s="117" t="str">
        <f>IFERROR(VLOOKUP(V1334, Fornecedores!A:C, 3, FALSE), "")</f>
        <v xml:space="preserve">REDIESEL            </v>
      </c>
      <c r="X1334" s="105" t="str">
        <f>IFERROR(VLOOKUP(V1334, Fornecedores!A:E, 5, FALSE), "")</f>
        <v>Jaboatão dos Guararapes</v>
      </c>
      <c r="Y1334" s="105" t="str">
        <f>IFERROR(VLOOKUP(V1334, Fornecedores!A:F, 6, FALSE), "")</f>
        <v>PE</v>
      </c>
      <c r="Z1334" s="101" t="str">
        <f>IF(H1334=0, "Pedido entregue!", "Pendente")</f>
        <v>Pedido entregue!</v>
      </c>
      <c r="AB1334" s="132" t="str">
        <f>IF(Z1334="Pedido Entregue!", IF(AA1334=1, "Retirado do Almoxarifado", IF(AA1334=2, "Material devolvido", "Aguardando retirada")), IF(Z1334="Pendente", "Entrega pendente", ""))</f>
        <v>Aguardando retirada</v>
      </c>
      <c r="AC1334" s="18">
        <v>1</v>
      </c>
      <c r="AD1334" s="18">
        <f>AC1334/SUMIF($P:$P,P1334,$AC:$AC)</f>
        <v>1</v>
      </c>
      <c r="AE1334" s="18">
        <f>IF(R1334=0,0,AC1334/SUMIF($R:$R,R1334,$AC:$AC))</f>
        <v>0.5</v>
      </c>
      <c r="AF1334" s="18">
        <f>IF(R1334=0,1,0)</f>
        <v>0</v>
      </c>
      <c r="AH1334" t="str">
        <f>TEXT(J1334,"MMMM")</f>
        <v>junho</v>
      </c>
    </row>
    <row r="1335" spans="1:34" ht="12.75" customHeight="1" x14ac:dyDescent="0.25">
      <c r="A1335" s="90" t="str">
        <f>IF(C1335="Oficina Diversos","Oficina Geral",
IF(ISNUMBER(FIND("Estoque - Colhedoras",C1335)),"Colhedoras",IF(ISNUMBER(FIND("Caldeiraria",C1335)),"Caldeiraria",IF(ISNUMBER(FIND("Borracharia",C1335)),"Borracharia",IF(ISNUMBER(FIND("Lubrificação",C1335)),"Lubrificação",
IF(ISNUMBER(FIND("Estoque - Carregadeiras",C1335)),"Carregadeiras",IF(ISNUMBER(FIND("Estoque - Veic. Leves",C1335)),"Veic. Leves",
IF(ISNUMBER(FIND("Estoque - Caminhões",C1335)),"Caminhões",IF(ISNUMBER(FIND("Estoque - Transbordos",C1335)),"Transbordos",
IF(ISNUMBER(FIND("Estoque - Tratores",C1335)),"Tratores",
IF(ISNUMBER(FIND("Estoque - Máquinas pesadas",C1335)),"Máquinas pesadas",
IF(ISNUMBER(FIND("Estoque - Reboques",C1335)),"Reboques",
IF(C1335="Estoque","Estoque",
IF(AND(ISNUMBER(C1335),C1335&gt;1000,C1335&lt;2000),"Caminhões",
IF(AND(ISNUMBER(C1335),C1335&gt;2000,C1335&lt;3000),"Tratores",
IF(AND(ISNUMBER(C1335),C1335&gt;3000,C1335&lt;4000),"Carregadeiras",
IF(AND(ISNUMBER(C1335),C1335&gt;4000,C1335&lt;5000),"Máquinas pesadas",
IF(AND(ISNUMBER(C1335),C1335&gt;5000,C1335&lt;6000),"Colhedoras",
IF(AND(ISNUMBER(C1335),C1335&gt;7000,C1335&lt;8000),"Irrigação",
IF(AND(ISNUMBER(C1335),C1335&gt;8000,C1335&lt;9000),"Reboques",IF(AND(ISNUMBER(C1335),C1335&gt;0,C1335&lt;1000),"Veic. Leves","")))))))))))))))))))))</f>
        <v>Caminhões</v>
      </c>
      <c r="B1335" s="215"/>
      <c r="C1335" s="222">
        <v>1024</v>
      </c>
      <c r="D1335" s="170">
        <v>51744</v>
      </c>
      <c r="E1335" s="173" t="s">
        <v>20272</v>
      </c>
      <c r="F1335" s="101" t="str">
        <f>IF(ISBLANK(K1335), "Apenas Solicitação", "Tem OC")</f>
        <v>Apenas Solicitação</v>
      </c>
      <c r="G1335" s="170">
        <v>1</v>
      </c>
      <c r="H1335" s="102">
        <f>G1335-I1335</f>
        <v>1</v>
      </c>
      <c r="I1335" s="103"/>
      <c r="J1335" s="174">
        <v>45857</v>
      </c>
      <c r="K1335" s="173"/>
      <c r="L1335" s="173"/>
      <c r="M1335" s="104" t="str">
        <f ca="1">IF(OR(N1335="", N1335=0), "", IF(N1335&gt;TODAY(), "No prazo", "Atrasado"))</f>
        <v/>
      </c>
      <c r="N1335" s="104" t="str">
        <f>IFERROR(K1335 + VALUE(LEFT(L1335, FIND(" ", L1335) - 1)), "")</f>
        <v/>
      </c>
      <c r="O1335" s="105" t="str">
        <f>IF(_xlfn.DAYS(K1335,J1335)&lt;0, "Aguardando OC", _xlfn.DAYS(K1335,J1335))</f>
        <v>Aguardando OC</v>
      </c>
      <c r="P1335" s="170">
        <v>412425</v>
      </c>
      <c r="Q1335" s="12"/>
      <c r="R1335" s="170">
        <v>0</v>
      </c>
      <c r="S1335" s="2">
        <v>221</v>
      </c>
      <c r="T1335" s="65" t="s">
        <v>1029</v>
      </c>
      <c r="U1335" s="170">
        <v>286.95</v>
      </c>
      <c r="V1335" s="170"/>
      <c r="W1335" s="117" t="str">
        <f>IFERROR(VLOOKUP(V1335, Fornecedores!A:C, 3, FALSE), "")</f>
        <v/>
      </c>
      <c r="X1335" s="105" t="str">
        <f>IFERROR(VLOOKUP(V1335, Fornecedores!A:E, 5, FALSE), "")</f>
        <v/>
      </c>
      <c r="Y1335" s="105" t="str">
        <f>IFERROR(VLOOKUP(V1335, Fornecedores!A:F, 6, FALSE), "")</f>
        <v/>
      </c>
      <c r="Z1335" s="101" t="str">
        <f>IF(H1335=0, "Pedido entregue!", "Pendente")</f>
        <v>Pendente</v>
      </c>
      <c r="AB1335" s="132" t="str">
        <f>IF(Z1335="Pedido Entregue!", IF(AA1335=1, "Retirado do Almoxarifado", IF(AA1335=2, "Material devolvido", "Aguardando retirada")), IF(Z1335="Pendente", "Entrega pendente", ""))</f>
        <v>Entrega pendente</v>
      </c>
      <c r="AC1335" s="18">
        <v>1</v>
      </c>
      <c r="AD1335" s="18">
        <f>AC1335/SUMIF($P:$P,P1335,$AC:$AC)</f>
        <v>1</v>
      </c>
      <c r="AE1335" s="18">
        <f>IF(R1335=0,0,AC1335/SUMIF($R:$R,R1335,$AC:$AC))</f>
        <v>0</v>
      </c>
      <c r="AF1335" s="18">
        <f>IF(R1335=0,1,0)</f>
        <v>1</v>
      </c>
      <c r="AH1335" t="str">
        <f>TEXT(J1335,"MMMM")</f>
        <v>julho</v>
      </c>
    </row>
    <row r="1336" spans="1:34" ht="12.75" hidden="1" customHeight="1" x14ac:dyDescent="0.25">
      <c r="A1336" s="90" t="str">
        <f>IF(C1336="Oficina Diversos","Oficina Geral",
IF(ISNUMBER(FIND("Estoque - Colhedoras",C1336)),"Colhedoras",IF(ISNUMBER(FIND("Caldeiraria",C1336)),"Caldeiraria",IF(ISNUMBER(FIND("Borracharia",C1336)),"Borracharia",IF(ISNUMBER(FIND("Lubrificação",C1336)),"Lubrificação",
IF(ISNUMBER(FIND("Estoque - Carregadeiras",C1336)),"Carregadeiras",IF(ISNUMBER(FIND("Estoque - Veic. Leves",C1336)),"Veic. Leves",
IF(ISNUMBER(FIND("Estoque - Caminhões",C1336)),"Caminhões",IF(ISNUMBER(FIND("Estoque - Transbordos",C1336)),"Transbordos",
IF(ISNUMBER(FIND("Estoque - Tratores",C1336)),"Tratores",
IF(ISNUMBER(FIND("Estoque - Máquinas pesadas",C1336)),"Máquinas pesadas",
IF(ISNUMBER(FIND("Estoque - Reboques",C1336)),"Reboques",
IF(C1336="Estoque","Estoque",
IF(AND(ISNUMBER(C1336),C1336&gt;1000,C1336&lt;2000),"Caminhões",
IF(AND(ISNUMBER(C1336),C1336&gt;2000,C1336&lt;3000),"Tratores",
IF(AND(ISNUMBER(C1336),C1336&gt;3000,C1336&lt;4000),"Carregadeiras",
IF(AND(ISNUMBER(C1336),C1336&gt;4000,C1336&lt;5000),"Máquinas pesadas",
IF(AND(ISNUMBER(C1336),C1336&gt;5000,C1336&lt;6000),"Colhedoras",
IF(AND(ISNUMBER(C1336),C1336&gt;7000,C1336&lt;8000),"Irrigação",
IF(AND(ISNUMBER(C1336),C1336&gt;8000,C1336&lt;9000),"Reboques",IF(AND(ISNUMBER(C1336),C1336&gt;0,C1336&lt;1000),"Veic. Leves","")))))))))))))))))))))</f>
        <v>Caminhões</v>
      </c>
      <c r="B1336" s="72"/>
      <c r="C1336" s="34">
        <v>1103</v>
      </c>
      <c r="D1336" s="34">
        <v>51890</v>
      </c>
      <c r="E1336" s="36" t="s">
        <v>930</v>
      </c>
      <c r="F1336" s="14" t="str">
        <f>IF(ISBLANK(K1336), "Apenas Solicitação", "Tem OC")</f>
        <v>Tem OC</v>
      </c>
      <c r="G1336" s="34">
        <v>1</v>
      </c>
      <c r="H1336" s="37">
        <f>G1336-I1336</f>
        <v>0</v>
      </c>
      <c r="I1336" s="38">
        <v>1</v>
      </c>
      <c r="J1336" s="35">
        <v>45762</v>
      </c>
      <c r="K1336" s="184">
        <v>45776</v>
      </c>
      <c r="L1336" s="3"/>
      <c r="M1336" s="44"/>
      <c r="N1336" s="44" t="str">
        <f>IFERROR(K1336 + VALUE(LEFT(L1336, FIND(" ", L1336) - 1)), "")</f>
        <v/>
      </c>
      <c r="O1336" s="3">
        <f>IF(_xlfn.DAYS(K1336,J1336)&lt;0, "Aguardando OC", _xlfn.DAYS(K1336,J1336))</f>
        <v>14</v>
      </c>
      <c r="P1336" s="193">
        <v>399600</v>
      </c>
      <c r="Q1336" s="57"/>
      <c r="R1336" s="193">
        <v>166897</v>
      </c>
      <c r="S1336" s="34">
        <v>221</v>
      </c>
      <c r="T1336" s="68" t="s">
        <v>1029</v>
      </c>
      <c r="U1336" s="40">
        <v>108.53</v>
      </c>
      <c r="V1336" s="34">
        <v>2528</v>
      </c>
      <c r="W1336" s="47" t="str">
        <f>IFERROR(VLOOKUP(V1336, Fornecedores!A:C, 3, FALSE), "")</f>
        <v xml:space="preserve">REDIESEL            </v>
      </c>
      <c r="X1336" s="43" t="str">
        <f>IFERROR(VLOOKUP(V1336, Fornecedores!A:E, 5, FALSE), "")</f>
        <v>Jaboatão dos Guararapes</v>
      </c>
      <c r="Y1336" s="43" t="str">
        <f>IFERROR(VLOOKUP(V1336, Fornecedores!A:F, 6, FALSE), "")</f>
        <v>PE</v>
      </c>
      <c r="Z1336" s="14" t="str">
        <f>IF(H1336=0, "Pedido entregue!", "Pendente")</f>
        <v>Pedido entregue!</v>
      </c>
      <c r="AA1336" s="74">
        <v>1</v>
      </c>
      <c r="AB1336" s="58" t="str">
        <f>IF(Z1336="Pedido Entregue!", IF(AA1336=1, "Retirado do Almoxarifado", IF(AA1336=2, "Material devolvido", "Aguardando retirada")), IF(Z1336="Pendente", "Entrega pendente", ""))</f>
        <v>Retirado do Almoxarifado</v>
      </c>
      <c r="AC1336" s="18">
        <v>1</v>
      </c>
      <c r="AD1336" s="18">
        <f>AC1336/SUMIF($P:$P,P1336,$AC:$AC)</f>
        <v>1</v>
      </c>
      <c r="AE1336" s="18">
        <f>IF(R1336=0,0,AC1336/SUMIF($R:$R,R1336,$AC:$AC))</f>
        <v>1</v>
      </c>
      <c r="AF1336" s="18">
        <f>IF(R1336=0,1,0)</f>
        <v>0</v>
      </c>
      <c r="AH1336" t="str">
        <f>TEXT(J1336,"MMMM")</f>
        <v>abril</v>
      </c>
    </row>
    <row r="1337" spans="1:34" ht="12.75" customHeight="1" x14ac:dyDescent="0.25">
      <c r="A1337" s="90" t="str">
        <f>IF(C1337="Oficina Diversos","Oficina Geral",
IF(ISNUMBER(FIND("Estoque - Colhedoras",C1337)),"Colhedoras",IF(ISNUMBER(FIND("Caldeiraria",C1337)),"Caldeiraria",IF(ISNUMBER(FIND("Borracharia",C1337)),"Borracharia",IF(ISNUMBER(FIND("Lubrificação",C1337)),"Lubrificação",
IF(ISNUMBER(FIND("Estoque - Carregadeiras",C1337)),"Carregadeiras",IF(ISNUMBER(FIND("Estoque - Veic. Leves",C1337)),"Veic. Leves",
IF(ISNUMBER(FIND("Estoque - Caminhões",C1337)),"Caminhões",IF(ISNUMBER(FIND("Estoque - Transbordos",C1337)),"Transbordos",
IF(ISNUMBER(FIND("Estoque - Tratores",C1337)),"Tratores",
IF(ISNUMBER(FIND("Estoque - Máquinas pesadas",C1337)),"Máquinas pesadas",
IF(ISNUMBER(FIND("Estoque - Reboques",C1337)),"Reboques",
IF(C1337="Estoque","Estoque",
IF(AND(ISNUMBER(C1337),C1337&gt;1000,C1337&lt;2000),"Caminhões",
IF(AND(ISNUMBER(C1337),C1337&gt;2000,C1337&lt;3000),"Tratores",
IF(AND(ISNUMBER(C1337),C1337&gt;3000,C1337&lt;4000),"Carregadeiras",
IF(AND(ISNUMBER(C1337),C1337&gt;4000,C1337&lt;5000),"Máquinas pesadas",
IF(AND(ISNUMBER(C1337),C1337&gt;5000,C1337&lt;6000),"Colhedoras",
IF(AND(ISNUMBER(C1337),C1337&gt;7000,C1337&lt;8000),"Irrigação",
IF(AND(ISNUMBER(C1337),C1337&gt;8000,C1337&lt;9000),"Reboques",IF(AND(ISNUMBER(C1337),C1337&gt;0,C1337&lt;1000),"Veic. Leves","")))))))))))))))))))))</f>
        <v>Carregadeiras</v>
      </c>
      <c r="B1337" s="72"/>
      <c r="C1337" s="42" t="s">
        <v>1091</v>
      </c>
      <c r="D1337" s="42">
        <v>52146</v>
      </c>
      <c r="E1337" s="43" t="s">
        <v>1047</v>
      </c>
      <c r="F1337" s="14" t="str">
        <f>IF(ISBLANK(K1337), "Apenas Solicitação", "Tem OC")</f>
        <v>Apenas Solicitação</v>
      </c>
      <c r="G1337" s="42">
        <v>8</v>
      </c>
      <c r="H1337" s="37">
        <f>G1337-I1337</f>
        <v>8</v>
      </c>
      <c r="I1337" s="38">
        <v>0</v>
      </c>
      <c r="J1337" s="44">
        <v>45777</v>
      </c>
      <c r="K1337" s="191"/>
      <c r="L1337" s="43"/>
      <c r="M1337" s="44" t="str">
        <f ca="1">IF(OR(N1337="", N1337=0), "", IF(N1337&gt;TODAY(), "No prazo", "Atrasado"))</f>
        <v/>
      </c>
      <c r="N1337" s="44" t="str">
        <f>IFERROR(K1337 + VALUE(LEFT(L1337, FIND(" ", L1337) - 1)), "")</f>
        <v/>
      </c>
      <c r="O1337" s="3" t="str">
        <f>IF(_xlfn.DAYS(K1337,J1337)&lt;0, "Aguardando OC", _xlfn.DAYS(K1337,J1337))</f>
        <v>Aguardando OC</v>
      </c>
      <c r="P1337" s="191">
        <v>401005</v>
      </c>
      <c r="Q1337" s="56"/>
      <c r="R1337" s="191">
        <v>0</v>
      </c>
      <c r="S1337" s="42">
        <v>221</v>
      </c>
      <c r="T1337" s="67" t="s">
        <v>1029</v>
      </c>
      <c r="U1337" s="45">
        <v>5.47</v>
      </c>
      <c r="V1337" s="42"/>
      <c r="W1337" s="47" t="str">
        <f>IFERROR(VLOOKUP(V1337, Fornecedores!A:C, 3, FALSE), "")</f>
        <v/>
      </c>
      <c r="X1337" s="43" t="str">
        <f>IFERROR(VLOOKUP(V1337, Fornecedores!A:E, 5, FALSE), "")</f>
        <v/>
      </c>
      <c r="Y1337" s="43" t="str">
        <f>IFERROR(VLOOKUP(V1337, Fornecedores!A:F, 6, FALSE), "")</f>
        <v/>
      </c>
      <c r="Z1337" s="14" t="str">
        <f>IF(H1337=0, "Pedido entregue!", "Pendente")</f>
        <v>Pendente</v>
      </c>
      <c r="AA1337" s="74"/>
      <c r="AB1337" s="58" t="str">
        <f>IF(Z1337="Pedido Entregue!", IF(AA1337=1, "Retirado do Almoxarifado", IF(AA1337=2, "Material devolvido", "Aguardando retirada")), IF(Z1337="Pendente", "Entrega pendente", ""))</f>
        <v>Entrega pendente</v>
      </c>
      <c r="AC1337" s="18">
        <v>1</v>
      </c>
      <c r="AD1337" s="18">
        <f>AC1337/SUMIF($P:$P,P1337,$AC:$AC)</f>
        <v>1</v>
      </c>
      <c r="AE1337" s="18">
        <f>IF(R1337=0,0,AC1337/SUMIF($R:$R,R1337,$AC:$AC))</f>
        <v>0</v>
      </c>
      <c r="AF1337" s="18">
        <f>IF(R1337=0,1,0)</f>
        <v>1</v>
      </c>
      <c r="AG1337" s="18" t="e">
        <f>IF(R1337=0,#REF!-J1337,0)</f>
        <v>#REF!</v>
      </c>
      <c r="AH1337" t="str">
        <f>TEXT(J1337,"MMMM")</f>
        <v>abril</v>
      </c>
    </row>
    <row r="1338" spans="1:34" ht="12.75" customHeight="1" x14ac:dyDescent="0.25">
      <c r="A1338" s="90" t="str">
        <f>IF(C1338="Oficina Diversos","Oficina Geral",
IF(ISNUMBER(FIND("Estoque - Colhedoras",C1338)),"Colhedoras",IF(ISNUMBER(FIND("Caldeiraria",C1338)),"Caldeiraria",IF(ISNUMBER(FIND("Borracharia",C1338)),"Borracharia",IF(ISNUMBER(FIND("Lubrificação",C1338)),"Lubrificação",
IF(ISNUMBER(FIND("Estoque - Carregadeiras",C1338)),"Carregadeiras",IF(ISNUMBER(FIND("Estoque - Veic. Leves",C1338)),"Veic. Leves",
IF(ISNUMBER(FIND("Estoque - Caminhões",C1338)),"Caminhões",IF(ISNUMBER(FIND("Estoque - Transbordos",C1338)),"Transbordos",
IF(ISNUMBER(FIND("Estoque - Tratores",C1338)),"Tratores",
IF(ISNUMBER(FIND("Estoque - Máquinas pesadas",C1338)),"Máquinas pesadas",
IF(ISNUMBER(FIND("Estoque - Reboques",C1338)),"Reboques",
IF(C1338="Estoque","Estoque",
IF(AND(ISNUMBER(C1338),C1338&gt;1000,C1338&lt;2000),"Caminhões",
IF(AND(ISNUMBER(C1338),C1338&gt;2000,C1338&lt;3000),"Tratores",
IF(AND(ISNUMBER(C1338),C1338&gt;3000,C1338&lt;4000),"Carregadeiras",
IF(AND(ISNUMBER(C1338),C1338&gt;4000,C1338&lt;5000),"Máquinas pesadas",
IF(AND(ISNUMBER(C1338),C1338&gt;5000,C1338&lt;6000),"Colhedoras",
IF(AND(ISNUMBER(C1338),C1338&gt;7000,C1338&lt;8000),"Irrigação",
IF(AND(ISNUMBER(C1338),C1338&gt;8000,C1338&lt;9000),"Reboques",IF(AND(ISNUMBER(C1338),C1338&gt;0,C1338&lt;1000),"Veic. Leves","")))))))))))))))))))))</f>
        <v>Oficina Geral</v>
      </c>
      <c r="B1338" s="72"/>
      <c r="C1338" s="2" t="s">
        <v>661</v>
      </c>
      <c r="D1338" s="2">
        <v>52148</v>
      </c>
      <c r="E1338" s="3" t="s">
        <v>20074</v>
      </c>
      <c r="F1338" s="14" t="str">
        <f>IF(ISBLANK(K1338), "Apenas Solicitação", "Tem OC")</f>
        <v>Apenas Solicitação</v>
      </c>
      <c r="G1338" s="2">
        <v>1</v>
      </c>
      <c r="H1338" s="37">
        <f>G1338-I1338</f>
        <v>1</v>
      </c>
      <c r="I1338" s="38">
        <v>0</v>
      </c>
      <c r="J1338" s="4">
        <v>45798</v>
      </c>
      <c r="K1338" s="14"/>
      <c r="L1338" s="3"/>
      <c r="M1338" s="44" t="str">
        <f ca="1">IF(OR(N1338="", N1338=0), "", IF(N1338&gt;TODAY(), "No prazo", "Atrasado"))</f>
        <v/>
      </c>
      <c r="N1338" s="44" t="str">
        <f>IFERROR(K1338 + VALUE(LEFT(L1338, FIND(" ", L1338) - 1)), "")</f>
        <v/>
      </c>
      <c r="O1338" s="3" t="str">
        <f>IF(_xlfn.DAYS(K1338,J1338)&lt;0, "Aguardando OC", _xlfn.DAYS(K1338,J1338))</f>
        <v>Aguardando OC</v>
      </c>
      <c r="P1338" s="14">
        <v>403846</v>
      </c>
      <c r="Q1338" s="12"/>
      <c r="R1338" s="14">
        <v>0</v>
      </c>
      <c r="S1338" s="2">
        <v>221</v>
      </c>
      <c r="T1338" s="65" t="s">
        <v>1029</v>
      </c>
      <c r="U1338" s="21">
        <v>508.62</v>
      </c>
      <c r="V1338" s="2"/>
      <c r="W1338" s="47" t="str">
        <f>IFERROR(VLOOKUP(V1338, Fornecedores!A:C, 3, FALSE), "")</f>
        <v/>
      </c>
      <c r="X1338" s="43" t="str">
        <f>IFERROR(VLOOKUP(V1338, Fornecedores!A:E, 5, FALSE), "")</f>
        <v/>
      </c>
      <c r="Y1338" s="43" t="str">
        <f>IFERROR(VLOOKUP(V1338, Fornecedores!A:F, 6, FALSE), "")</f>
        <v/>
      </c>
      <c r="Z1338" s="14" t="str">
        <f>IF(H1338=0, "Pedido entregue!", "Pendente")</f>
        <v>Pendente</v>
      </c>
      <c r="AA1338" s="74"/>
      <c r="AB1338" s="58" t="str">
        <f>IF(Z1338="Pedido Entregue!", IF(AA1338=1, "Retirado do Almoxarifado", IF(AA1338=2, "Material devolvido", "Aguardando retirada")), IF(Z1338="Pendente", "Entrega pendente", ""))</f>
        <v>Entrega pendente</v>
      </c>
      <c r="AC1338" s="18">
        <v>1</v>
      </c>
      <c r="AD1338" s="18">
        <f>AC1338/SUMIF($P:$P,P1338,$AC:$AC)</f>
        <v>1</v>
      </c>
      <c r="AE1338" s="18">
        <f>IF(R1338=0,0,AC1338/SUMIF($R:$R,R1338,$AC:$AC))</f>
        <v>0</v>
      </c>
      <c r="AF1338" s="18">
        <f>IF(R1338=0,1,0)</f>
        <v>1</v>
      </c>
      <c r="AH1338" t="str">
        <f>TEXT(J1338,"MMMM")</f>
        <v>maio</v>
      </c>
    </row>
    <row r="1339" spans="1:34" ht="12.75" hidden="1" customHeight="1" x14ac:dyDescent="0.25">
      <c r="A1339" s="90" t="str">
        <f>IF(C1339="Oficina Diversos","Oficina Geral",
IF(ISNUMBER(FIND("Estoque - Colhedoras",C1339)),"Colhedoras",IF(ISNUMBER(FIND("Caldeiraria",C1339)),"Caldeiraria",IF(ISNUMBER(FIND("Borracharia",C1339)),"Borracharia",IF(ISNUMBER(FIND("Lubrificação",C1339)),"Lubrificação",
IF(ISNUMBER(FIND("Estoque - Carregadeiras",C1339)),"Carregadeiras",IF(ISNUMBER(FIND("Estoque - Veic. Leves",C1339)),"Veic. Leves",
IF(ISNUMBER(FIND("Estoque - Caminhões",C1339)),"Caminhões",IF(ISNUMBER(FIND("Estoque - Transbordos",C1339)),"Transbordos",
IF(ISNUMBER(FIND("Estoque - Tratores",C1339)),"Tratores",
IF(ISNUMBER(FIND("Estoque - Máquinas pesadas",C1339)),"Máquinas pesadas",
IF(ISNUMBER(FIND("Estoque - Reboques",C1339)),"Reboques",
IF(C1339="Estoque","Estoque",
IF(AND(ISNUMBER(C1339),C1339&gt;1000,C1339&lt;2000),"Caminhões",
IF(AND(ISNUMBER(C1339),C1339&gt;2000,C1339&lt;3000),"Tratores",
IF(AND(ISNUMBER(C1339),C1339&gt;3000,C1339&lt;4000),"Carregadeiras",
IF(AND(ISNUMBER(C1339),C1339&gt;4000,C1339&lt;5000),"Máquinas pesadas",
IF(AND(ISNUMBER(C1339),C1339&gt;5000,C1339&lt;6000),"Colhedoras",
IF(AND(ISNUMBER(C1339),C1339&gt;7000,C1339&lt;8000),"Irrigação",
IF(AND(ISNUMBER(C1339),C1339&gt;8000,C1339&lt;9000),"Reboques",IF(AND(ISNUMBER(C1339),C1339&gt;0,C1339&lt;1000),"Veic. Leves","")))))))))))))))))))))</f>
        <v>Caminhões</v>
      </c>
      <c r="C1339" s="113" t="s">
        <v>20247</v>
      </c>
      <c r="D1339" s="2">
        <v>52290</v>
      </c>
      <c r="E1339" s="3" t="s">
        <v>20902</v>
      </c>
      <c r="F1339" s="101" t="str">
        <f>IF(ISBLANK(K1339), "Apenas Solicitação", "Tem OC")</f>
        <v>Tem OC</v>
      </c>
      <c r="G1339" s="2">
        <v>1</v>
      </c>
      <c r="H1339" s="102">
        <f>G1339-I1339</f>
        <v>0</v>
      </c>
      <c r="I1339" s="103">
        <v>1</v>
      </c>
      <c r="J1339" s="4">
        <v>45839</v>
      </c>
      <c r="K1339" s="180">
        <v>45847</v>
      </c>
      <c r="L1339" s="3" t="s">
        <v>20151</v>
      </c>
      <c r="M1339" s="104" t="str">
        <f ca="1">IF(OR(N1339="", N1339=0), "", IF(N1339&gt;TODAY(), "No prazo", "Atrasado"))</f>
        <v>Atrasado</v>
      </c>
      <c r="N1339" s="104">
        <f>IFERROR(K1339 + VALUE(LEFT(L1339, FIND(" ", L1339) - 1)), "")</f>
        <v>45847</v>
      </c>
      <c r="O1339" s="105">
        <f>IF(_xlfn.DAYS(K1339,J1339)&lt;0, "Aguardando OC", _xlfn.DAYS(K1339,J1339))</f>
        <v>8</v>
      </c>
      <c r="P1339" s="14">
        <v>409665</v>
      </c>
      <c r="Q1339" s="12"/>
      <c r="R1339" s="14">
        <v>170705</v>
      </c>
      <c r="S1339" s="2">
        <v>221</v>
      </c>
      <c r="T1339" s="65" t="s">
        <v>1029</v>
      </c>
      <c r="U1339" s="2">
        <v>40</v>
      </c>
      <c r="V1339" s="2">
        <v>1346</v>
      </c>
      <c r="W1339" s="117" t="str">
        <f>IFERROR(VLOOKUP(V1339, Fornecedores!A:C, 3, FALSE), "")</f>
        <v xml:space="preserve">IMBIRIBEIRA         </v>
      </c>
      <c r="X1339" s="105" t="str">
        <f>IFERROR(VLOOKUP(V1339, Fornecedores!A:E, 5, FALSE), "")</f>
        <v>Recife</v>
      </c>
      <c r="Y1339" s="105" t="str">
        <f>IFERROR(VLOOKUP(V1339, Fornecedores!A:F, 6, FALSE), "")</f>
        <v>PE</v>
      </c>
      <c r="Z1339" s="101" t="str">
        <f>IF(H1339=0, "Pedido entregue!", "Pendente")</f>
        <v>Pedido entregue!</v>
      </c>
      <c r="AB1339" s="132" t="str">
        <f>IF(Z1339="Pedido Entregue!", IF(AA1339=1, "Retirado do Almoxarifado", IF(AA1339=2, "Material devolvido", "Aguardando retirada")), IF(Z1339="Pendente", "Entrega pendente", ""))</f>
        <v>Aguardando retirada</v>
      </c>
      <c r="AC1339" s="18">
        <v>1</v>
      </c>
      <c r="AD1339" s="18">
        <f>AC1339/SUMIF($P:$P,P1339,$AC:$AC)</f>
        <v>1</v>
      </c>
      <c r="AE1339" s="18">
        <f>IF(R1339=0,0,AC1339/SUMIF($R:$R,R1339,$AC:$AC))</f>
        <v>0.25</v>
      </c>
      <c r="AF1339" s="18">
        <f>IF(R1339=0,1,0)</f>
        <v>0</v>
      </c>
      <c r="AH1339" t="str">
        <f>TEXT(J1339,"MMMM")</f>
        <v>julho</v>
      </c>
    </row>
    <row r="1340" spans="1:34" ht="12.75" hidden="1" customHeight="1" x14ac:dyDescent="0.25">
      <c r="A1340" s="90" t="str">
        <f>IF(C1340="Oficina Diversos","Oficina Geral",
IF(ISNUMBER(FIND("Estoque - Colhedoras",C1340)),"Colhedoras",IF(ISNUMBER(FIND("Caldeiraria",C1340)),"Caldeiraria",IF(ISNUMBER(FIND("Borracharia",C1340)),"Borracharia",IF(ISNUMBER(FIND("Lubrificação",C1340)),"Lubrificação",
IF(ISNUMBER(FIND("Estoque - Carregadeiras",C1340)),"Carregadeiras",IF(ISNUMBER(FIND("Estoque - Veic. Leves",C1340)),"Veic. Leves",
IF(ISNUMBER(FIND("Estoque - Caminhões",C1340)),"Caminhões",IF(ISNUMBER(FIND("Estoque - Transbordos",C1340)),"Transbordos",
IF(ISNUMBER(FIND("Estoque - Tratores",C1340)),"Tratores",
IF(ISNUMBER(FIND("Estoque - Máquinas pesadas",C1340)),"Máquinas pesadas",
IF(ISNUMBER(FIND("Estoque - Reboques",C1340)),"Reboques",
IF(C1340="Estoque","Estoque",
IF(AND(ISNUMBER(C1340),C1340&gt;1000,C1340&lt;2000),"Caminhões",
IF(AND(ISNUMBER(C1340),C1340&gt;2000,C1340&lt;3000),"Tratores",
IF(AND(ISNUMBER(C1340),C1340&gt;3000,C1340&lt;4000),"Carregadeiras",
IF(AND(ISNUMBER(C1340),C1340&gt;4000,C1340&lt;5000),"Máquinas pesadas",
IF(AND(ISNUMBER(C1340),C1340&gt;5000,C1340&lt;6000),"Colhedoras",
IF(AND(ISNUMBER(C1340),C1340&gt;7000,C1340&lt;8000),"Irrigação",
IF(AND(ISNUMBER(C1340),C1340&gt;8000,C1340&lt;9000),"Reboques",IF(AND(ISNUMBER(C1340),C1340&gt;0,C1340&lt;1000),"Veic. Leves","")))))))))))))))))))))</f>
        <v>Carregadeiras</v>
      </c>
      <c r="B1340" s="124"/>
      <c r="C1340" s="76">
        <v>3015</v>
      </c>
      <c r="D1340" s="2">
        <v>52653</v>
      </c>
      <c r="E1340" s="3" t="s">
        <v>388</v>
      </c>
      <c r="F1340" s="14" t="str">
        <f>IF(ISBLANK(K1340), "Apenas Solicitação", "Tem OC")</f>
        <v>Tem OC</v>
      </c>
      <c r="G1340" s="2">
        <v>1</v>
      </c>
      <c r="H1340" s="37">
        <f>G1340-I1340</f>
        <v>0</v>
      </c>
      <c r="I1340" s="38">
        <v>1</v>
      </c>
      <c r="J1340" s="4">
        <v>45734</v>
      </c>
      <c r="K1340" s="180">
        <v>45756</v>
      </c>
      <c r="L1340" s="4"/>
      <c r="M1340" s="44"/>
      <c r="N1340" s="44" t="str">
        <f>IFERROR(K1340 + VALUE(LEFT(L1340, FIND(" ", L1340) - 1)), "")</f>
        <v/>
      </c>
      <c r="O1340" s="3">
        <f>IF(_xlfn.DAYS(K1340,J1340)&lt;0, "Aguardando OC", _xlfn.DAYS(K1340,J1340))</f>
        <v>22</v>
      </c>
      <c r="P1340" s="14">
        <v>396478</v>
      </c>
      <c r="Q1340" s="169">
        <v>1137532</v>
      </c>
      <c r="R1340" s="14">
        <v>166066</v>
      </c>
      <c r="S1340" s="2">
        <v>112</v>
      </c>
      <c r="T1340" s="65" t="s">
        <v>152</v>
      </c>
      <c r="U1340" s="21">
        <v>827.22</v>
      </c>
      <c r="V1340" s="2">
        <v>13341</v>
      </c>
      <c r="W1340" s="47" t="str">
        <f>IFERROR(VLOOKUP(V1340, Fornecedores!A:C, 3, FALSE), "")</f>
        <v>DISMA DISTRIBUIDORA</v>
      </c>
      <c r="X1340" s="43" t="str">
        <f>IFERROR(VLOOKUP(V1340, Fornecedores!A:E, 5, FALSE), "")</f>
        <v>Araçatuba</v>
      </c>
      <c r="Y1340" s="43" t="str">
        <f>IFERROR(VLOOKUP(V1340, Fornecedores!A:F, 6, FALSE), "")</f>
        <v>SP</v>
      </c>
      <c r="Z1340" s="14" t="str">
        <f>IF(H1340=0, "Pedido entregue!", "Pendente")</f>
        <v>Pedido entregue!</v>
      </c>
      <c r="AA1340" s="74">
        <v>1</v>
      </c>
      <c r="AB1340" s="58" t="str">
        <f>IF(Z1340="Pedido Entregue!", IF(AA1340=1, "Retirado do Almoxarifado", IF(AA1340=2, "Material devolvido", "Aguardando retirada")), IF(Z1340="Pendente", "Entrega pendente", ""))</f>
        <v>Retirado do Almoxarifado</v>
      </c>
      <c r="AC1340" s="18">
        <v>1</v>
      </c>
      <c r="AD1340" s="18">
        <f>AC1340/SUMIF($P:$P,P1340,$AC:$AC)</f>
        <v>1</v>
      </c>
      <c r="AE1340" s="18">
        <f>IF(R1340=0,0,AC1340/SUMIF($R:$R,R1340,$AC:$AC))</f>
        <v>0.16666666666666666</v>
      </c>
      <c r="AF1340" s="18">
        <f>IF(R1340=0,1,0)</f>
        <v>0</v>
      </c>
      <c r="AG1340" s="18">
        <f>IF(R1340=0,#REF!-J1340,0)</f>
        <v>0</v>
      </c>
      <c r="AH1340" t="str">
        <f>TEXT(J1340,"MMMM")</f>
        <v>março</v>
      </c>
    </row>
    <row r="1341" spans="1:34" ht="12.75" hidden="1" customHeight="1" x14ac:dyDescent="0.25">
      <c r="A1341" s="90" t="str">
        <f>IF(C1341="Oficina Diversos","Oficina Geral",
IF(ISNUMBER(FIND("Estoque - Colhedoras",C1341)),"Colhedoras",IF(ISNUMBER(FIND("Caldeiraria",C1341)),"Caldeiraria",IF(ISNUMBER(FIND("Borracharia",C1341)),"Borracharia",IF(ISNUMBER(FIND("Lubrificação",C1341)),"Lubrificação",
IF(ISNUMBER(FIND("Estoque - Carregadeiras",C1341)),"Carregadeiras",IF(ISNUMBER(FIND("Estoque - Veic. Leves",C1341)),"Veic. Leves",
IF(ISNUMBER(FIND("Estoque - Caminhões",C1341)),"Caminhões",IF(ISNUMBER(FIND("Estoque - Transbordos",C1341)),"Transbordos",
IF(ISNUMBER(FIND("Estoque - Tratores",C1341)),"Tratores",
IF(ISNUMBER(FIND("Estoque - Máquinas pesadas",C1341)),"Máquinas pesadas",
IF(ISNUMBER(FIND("Estoque - Reboques",C1341)),"Reboques",
IF(C1341="Estoque","Estoque",
IF(AND(ISNUMBER(C1341),C1341&gt;1000,C1341&lt;2000),"Caminhões",
IF(AND(ISNUMBER(C1341),C1341&gt;2000,C1341&lt;3000),"Tratores",
IF(AND(ISNUMBER(C1341),C1341&gt;3000,C1341&lt;4000),"Carregadeiras",
IF(AND(ISNUMBER(C1341),C1341&gt;4000,C1341&lt;5000),"Máquinas pesadas",
IF(AND(ISNUMBER(C1341),C1341&gt;5000,C1341&lt;6000),"Colhedoras",
IF(AND(ISNUMBER(C1341),C1341&gt;7000,C1341&lt;8000),"Irrigação",
IF(AND(ISNUMBER(C1341),C1341&gt;8000,C1341&lt;9000),"Reboques",IF(AND(ISNUMBER(C1341),C1341&gt;0,C1341&lt;1000),"Veic. Leves","")))))))))))))))))))))</f>
        <v>Caminhões</v>
      </c>
      <c r="B1341" s="18"/>
      <c r="C1341" s="2">
        <v>1098</v>
      </c>
      <c r="D1341" s="2">
        <v>52694</v>
      </c>
      <c r="E1341" s="3" t="s">
        <v>347</v>
      </c>
      <c r="F1341" s="14" t="str">
        <f>IF(ISBLANK(K1341), "Apenas Solicitação", "Tem OC")</f>
        <v>Tem OC</v>
      </c>
      <c r="G1341" s="2">
        <v>1</v>
      </c>
      <c r="H1341" s="37">
        <f>G1341-I1341</f>
        <v>0</v>
      </c>
      <c r="I1341" s="38">
        <v>1</v>
      </c>
      <c r="J1341" s="4">
        <v>45735</v>
      </c>
      <c r="K1341" s="180">
        <v>45757</v>
      </c>
      <c r="L1341" s="3"/>
      <c r="M1341" s="44"/>
      <c r="N1341" s="44" t="str">
        <f>IFERROR(K1341 + VALUE(LEFT(L1341, FIND(" ", L1341) - 1)), "")</f>
        <v/>
      </c>
      <c r="O1341" s="3">
        <f>IF(_xlfn.DAYS(K1341,J1341)&lt;0, "Aguardando OC", _xlfn.DAYS(K1341,J1341))</f>
        <v>22</v>
      </c>
      <c r="P1341" s="14">
        <v>396604</v>
      </c>
      <c r="Q1341" s="169">
        <v>1137782</v>
      </c>
      <c r="R1341" s="14">
        <v>166127</v>
      </c>
      <c r="S1341" s="2">
        <v>683</v>
      </c>
      <c r="T1341" s="65" t="s">
        <v>301</v>
      </c>
      <c r="U1341" s="21">
        <v>1188</v>
      </c>
      <c r="V1341" s="2">
        <v>15716</v>
      </c>
      <c r="W1341" s="47" t="str">
        <f>IFERROR(VLOOKUP(V1341, Fornecedores!A:C, 3, FALSE), "")</f>
        <v>BRADIPE</v>
      </c>
      <c r="X1341" s="43" t="str">
        <f>IFERROR(VLOOKUP(V1341, Fornecedores!A:E, 5, FALSE), "")</f>
        <v>Jaboatão dos Guararapes</v>
      </c>
      <c r="Y1341" s="43" t="str">
        <f>IFERROR(VLOOKUP(V1341, Fornecedores!A:F, 6, FALSE), "")</f>
        <v>PE</v>
      </c>
      <c r="Z1341" s="14" t="str">
        <f>IF(H1341=0, "Pedido entregue!", "Pendente")</f>
        <v>Pedido entregue!</v>
      </c>
      <c r="AA1341" s="74">
        <v>1</v>
      </c>
      <c r="AB1341" s="58" t="str">
        <f>IF(Z1341="Pedido Entregue!", IF(AA1341=1, "Retirado do Almoxarifado", IF(AA1341=2, "Material devolvido", "Aguardando retirada")), IF(Z1341="Pendente", "Entrega pendente", ""))</f>
        <v>Retirado do Almoxarifado</v>
      </c>
      <c r="AC1341" s="18">
        <v>1</v>
      </c>
      <c r="AD1341" s="18">
        <f>AC1341/SUMIF($P:$P,P1341,$AC:$AC)</f>
        <v>1</v>
      </c>
      <c r="AE1341" s="18">
        <f>IF(R1341=0,0,AC1341/SUMIF($R:$R,R1341,$AC:$AC))</f>
        <v>0.16666666666666666</v>
      </c>
      <c r="AF1341" s="18">
        <f>IF(R1341=0,1,0)</f>
        <v>0</v>
      </c>
      <c r="AG1341" s="18">
        <f>IF(R1341=0,#REF!-J1341,0)</f>
        <v>0</v>
      </c>
      <c r="AH1341" t="str">
        <f>TEXT(J1341,"MMMM")</f>
        <v>março</v>
      </c>
    </row>
    <row r="1342" spans="1:34" ht="12.75" customHeight="1" x14ac:dyDescent="0.25">
      <c r="A1342" s="90" t="str">
        <f>IF(C1342="Oficina Diversos","Oficina Geral",
IF(ISNUMBER(FIND("Estoque - Colhedoras",C1342)),"Colhedoras",IF(ISNUMBER(FIND("Caldeiraria",C1342)),"Caldeiraria",IF(ISNUMBER(FIND("Borracharia",C1342)),"Borracharia",IF(ISNUMBER(FIND("Lubrificação",C1342)),"Lubrificação",
IF(ISNUMBER(FIND("Estoque - Carregadeiras",C1342)),"Carregadeiras",IF(ISNUMBER(FIND("Estoque - Veic. Leves",C1342)),"Veic. Leves",
IF(ISNUMBER(FIND("Estoque - Caminhões",C1342)),"Caminhões",IF(ISNUMBER(FIND("Estoque - Transbordos",C1342)),"Transbordos",
IF(ISNUMBER(FIND("Estoque - Tratores",C1342)),"Tratores",
IF(ISNUMBER(FIND("Estoque - Máquinas pesadas",C1342)),"Máquinas pesadas",
IF(ISNUMBER(FIND("Estoque - Reboques",C1342)),"Reboques",
IF(C1342="Estoque","Estoque",
IF(AND(ISNUMBER(C1342),C1342&gt;1000,C1342&lt;2000),"Caminhões",
IF(AND(ISNUMBER(C1342),C1342&gt;2000,C1342&lt;3000),"Tratores",
IF(AND(ISNUMBER(C1342),C1342&gt;3000,C1342&lt;4000),"Carregadeiras",
IF(AND(ISNUMBER(C1342),C1342&gt;4000,C1342&lt;5000),"Máquinas pesadas",
IF(AND(ISNUMBER(C1342),C1342&gt;5000,C1342&lt;6000),"Colhedoras",
IF(AND(ISNUMBER(C1342),C1342&gt;7000,C1342&lt;8000),"Irrigação",
IF(AND(ISNUMBER(C1342),C1342&gt;8000,C1342&lt;9000),"Reboques",IF(AND(ISNUMBER(C1342),C1342&gt;0,C1342&lt;1000),"Veic. Leves","")))))))))))))))))))))</f>
        <v>Caminhões</v>
      </c>
      <c r="C1342" s="171">
        <v>1094</v>
      </c>
      <c r="D1342" s="170">
        <v>52873</v>
      </c>
      <c r="E1342" s="173" t="s">
        <v>26095</v>
      </c>
      <c r="F1342" s="101" t="str">
        <f>IF(ISBLANK(K1342), "Apenas Solicitação", "Tem OC")</f>
        <v>Apenas Solicitação</v>
      </c>
      <c r="G1342" s="170">
        <v>1</v>
      </c>
      <c r="H1342" s="102">
        <f>G1342-I1342</f>
        <v>1</v>
      </c>
      <c r="I1342" s="103"/>
      <c r="J1342" s="174">
        <v>45856</v>
      </c>
      <c r="K1342" s="173"/>
      <c r="L1342" s="173"/>
      <c r="M1342" s="104" t="str">
        <f ca="1">IF(OR(N1342="", N1342=0), "", IF(N1342&gt;TODAY(), "No prazo", "Atrasado"))</f>
        <v/>
      </c>
      <c r="N1342" s="104" t="str">
        <f>IFERROR(K1342 + VALUE(LEFT(L1342, FIND(" ", L1342) - 1)), "")</f>
        <v/>
      </c>
      <c r="O1342" s="105" t="str">
        <f>IF(_xlfn.DAYS(K1342,J1342)&lt;0, "Aguardando OC", _xlfn.DAYS(K1342,J1342))</f>
        <v>Aguardando OC</v>
      </c>
      <c r="P1342" s="170">
        <v>412236</v>
      </c>
      <c r="Q1342" s="12"/>
      <c r="R1342" s="170">
        <v>0</v>
      </c>
      <c r="S1342" s="2">
        <v>221</v>
      </c>
      <c r="T1342" s="65" t="s">
        <v>1029</v>
      </c>
      <c r="U1342" s="170">
        <v>834.39</v>
      </c>
      <c r="V1342" s="170"/>
      <c r="W1342" s="117" t="str">
        <f>IFERROR(VLOOKUP(V1342, Fornecedores!A:C, 3, FALSE), "")</f>
        <v/>
      </c>
      <c r="X1342" s="105" t="str">
        <f>IFERROR(VLOOKUP(V1342, Fornecedores!A:E, 5, FALSE), "")</f>
        <v/>
      </c>
      <c r="Y1342" s="105" t="str">
        <f>IFERROR(VLOOKUP(V1342, Fornecedores!A:F, 6, FALSE), "")</f>
        <v/>
      </c>
      <c r="Z1342" s="101" t="str">
        <f>IF(H1342=0, "Pedido entregue!", "Pendente")</f>
        <v>Pendente</v>
      </c>
      <c r="AB1342" s="132" t="str">
        <f>IF(Z1342="Pedido Entregue!", IF(AA1342=1, "Retirado do Almoxarifado", IF(AA1342=2, "Material devolvido", "Aguardando retirada")), IF(Z1342="Pendente", "Entrega pendente", ""))</f>
        <v>Entrega pendente</v>
      </c>
      <c r="AC1342" s="18">
        <v>1</v>
      </c>
      <c r="AD1342" s="18">
        <f>AC1342/SUMIF($P:$P,P1342,$AC:$AC)</f>
        <v>1</v>
      </c>
      <c r="AE1342" s="18">
        <f>IF(R1342=0,0,AC1342/SUMIF($R:$R,R1342,$AC:$AC))</f>
        <v>0</v>
      </c>
      <c r="AF1342" s="18">
        <f>IF(R1342=0,1,0)</f>
        <v>1</v>
      </c>
      <c r="AH1342" t="str">
        <f>TEXT(J1342,"MMMM")</f>
        <v>julho</v>
      </c>
    </row>
    <row r="1343" spans="1:34" ht="12.75" hidden="1" customHeight="1" x14ac:dyDescent="0.25">
      <c r="A1343" s="90" t="str">
        <f>IF(C1343="Oficina Diversos","Oficina Geral",
IF(ISNUMBER(FIND("Estoque - Colhedoras",C1343)),"Colhedoras",IF(ISNUMBER(FIND("Caldeiraria",C1343)),"Caldeiraria",IF(ISNUMBER(FIND("Borracharia",C1343)),"Borracharia",IF(ISNUMBER(FIND("Lubrificação",C1343)),"Lubrificação",
IF(ISNUMBER(FIND("Estoque - Carregadeiras",C1343)),"Carregadeiras",IF(ISNUMBER(FIND("Estoque - Veic. Leves",C1343)),"Veic. Leves",
IF(ISNUMBER(FIND("Estoque - Caminhões",C1343)),"Caminhões",IF(ISNUMBER(FIND("Estoque - Transbordos",C1343)),"Transbordos",
IF(ISNUMBER(FIND("Estoque - Tratores",C1343)),"Tratores",
IF(ISNUMBER(FIND("Estoque - Máquinas pesadas",C1343)),"Máquinas pesadas",
IF(ISNUMBER(FIND("Estoque - Reboques",C1343)),"Reboques",
IF(C1343="Estoque","Estoque",
IF(AND(ISNUMBER(C1343),C1343&gt;1000,C1343&lt;2000),"Caminhões",
IF(AND(ISNUMBER(C1343),C1343&gt;2000,C1343&lt;3000),"Tratores",
IF(AND(ISNUMBER(C1343),C1343&gt;3000,C1343&lt;4000),"Carregadeiras",
IF(AND(ISNUMBER(C1343),C1343&gt;4000,C1343&lt;5000),"Máquinas pesadas",
IF(AND(ISNUMBER(C1343),C1343&gt;5000,C1343&lt;6000),"Colhedoras",
IF(AND(ISNUMBER(C1343),C1343&gt;7000,C1343&lt;8000),"Irrigação",
IF(AND(ISNUMBER(C1343),C1343&gt;8000,C1343&lt;9000),"Reboques",IF(AND(ISNUMBER(C1343),C1343&gt;0,C1343&lt;1000),"Veic. Leves","")))))))))))))))))))))</f>
        <v>Tratores</v>
      </c>
      <c r="B1343" s="87"/>
      <c r="C1343" s="76">
        <v>2048</v>
      </c>
      <c r="D1343" s="2">
        <v>52922</v>
      </c>
      <c r="E1343" s="3" t="s">
        <v>727</v>
      </c>
      <c r="F1343" s="14" t="str">
        <f>IF(ISBLANK(K1343), "Apenas Solicitação", "Tem OC")</f>
        <v>Tem OC</v>
      </c>
      <c r="G1343" s="2">
        <v>1</v>
      </c>
      <c r="H1343" s="37">
        <f>G1343-I1343</f>
        <v>0</v>
      </c>
      <c r="I1343" s="38">
        <v>1</v>
      </c>
      <c r="J1343" s="4">
        <v>45755</v>
      </c>
      <c r="K1343" s="180">
        <v>45763</v>
      </c>
      <c r="L1343" s="4"/>
      <c r="M1343" s="44"/>
      <c r="N1343" s="44" t="str">
        <f>IFERROR(K1343 + VALUE(LEFT(L1343, FIND(" ", L1343) - 1)), "")</f>
        <v/>
      </c>
      <c r="O1343" s="3">
        <f>IF(_xlfn.DAYS(K1343,J1343)&lt;0, "Aguardando OC", _xlfn.DAYS(K1343,J1343))</f>
        <v>8</v>
      </c>
      <c r="P1343" s="14">
        <v>398376</v>
      </c>
      <c r="Q1343" s="169">
        <v>1142680</v>
      </c>
      <c r="R1343" s="14">
        <v>166417</v>
      </c>
      <c r="S1343" s="2">
        <v>692</v>
      </c>
      <c r="T1343" s="65" t="s">
        <v>106</v>
      </c>
      <c r="U1343" s="21">
        <v>120.5</v>
      </c>
      <c r="V1343" s="2">
        <v>13341</v>
      </c>
      <c r="W1343" s="47" t="str">
        <f>IFERROR(VLOOKUP(V1343, Fornecedores!A:C, 3, FALSE), "")</f>
        <v>DISMA DISTRIBUIDORA</v>
      </c>
      <c r="X1343" s="43" t="str">
        <f>IFERROR(VLOOKUP(V1343, Fornecedores!A:E, 5, FALSE), "")</f>
        <v>Araçatuba</v>
      </c>
      <c r="Y1343" s="43" t="str">
        <f>IFERROR(VLOOKUP(V1343, Fornecedores!A:F, 6, FALSE), "")</f>
        <v>SP</v>
      </c>
      <c r="Z1343" s="14" t="str">
        <f>IF(H1343=0, "Pedido entregue!", "Pendente")</f>
        <v>Pedido entregue!</v>
      </c>
      <c r="AA1343" s="74">
        <v>1</v>
      </c>
      <c r="AB1343" s="58" t="str">
        <f>IF(Z1343="Pedido Entregue!", IF(AA1343=1, "Retirado do Almoxarifado", IF(AA1343=2, "Material devolvido", "Aguardando retirada")), IF(Z1343="Pendente", "Entrega pendente", ""))</f>
        <v>Retirado do Almoxarifado</v>
      </c>
      <c r="AC1343" s="18">
        <v>1</v>
      </c>
      <c r="AD1343" s="18">
        <f>AC1343/SUMIF($P:$P,P1343,$AC:$AC)</f>
        <v>1</v>
      </c>
      <c r="AE1343" s="18">
        <f>IF(R1343=0,0,AC1343/SUMIF($R:$R,R1343,$AC:$AC))</f>
        <v>6.25E-2</v>
      </c>
      <c r="AF1343" s="18">
        <f>IF(R1343=0,1,0)</f>
        <v>0</v>
      </c>
      <c r="AG1343" s="18">
        <f>IF(R1343=0,#REF!-J1343,0)</f>
        <v>0</v>
      </c>
      <c r="AH1343" t="str">
        <f>TEXT(J1343,"MMMM")</f>
        <v>abril</v>
      </c>
    </row>
    <row r="1344" spans="1:34" ht="12.75" customHeight="1" x14ac:dyDescent="0.25">
      <c r="A1344" s="90" t="str">
        <f>IF(C1344="Oficina Diversos","Oficina Geral",
IF(ISNUMBER(FIND("Estoque - Colhedoras",C1344)),"Colhedoras",IF(ISNUMBER(FIND("Caldeiraria",C1344)),"Caldeiraria",IF(ISNUMBER(FIND("Borracharia",C1344)),"Borracharia",IF(ISNUMBER(FIND("Lubrificação",C1344)),"Lubrificação",
IF(ISNUMBER(FIND("Estoque - Carregadeiras",C1344)),"Carregadeiras",IF(ISNUMBER(FIND("Estoque - Veic. Leves",C1344)),"Veic. Leves",
IF(ISNUMBER(FIND("Estoque - Caminhões",C1344)),"Caminhões",IF(ISNUMBER(FIND("Estoque - Transbordos",C1344)),"Transbordos",
IF(ISNUMBER(FIND("Estoque - Tratores",C1344)),"Tratores",
IF(ISNUMBER(FIND("Estoque - Máquinas pesadas",C1344)),"Máquinas pesadas",
IF(ISNUMBER(FIND("Estoque - Reboques",C1344)),"Reboques",
IF(C1344="Estoque","Estoque",
IF(AND(ISNUMBER(C1344),C1344&gt;1000,C1344&lt;2000),"Caminhões",
IF(AND(ISNUMBER(C1344),C1344&gt;2000,C1344&lt;3000),"Tratores",
IF(AND(ISNUMBER(C1344),C1344&gt;3000,C1344&lt;4000),"Carregadeiras",
IF(AND(ISNUMBER(C1344),C1344&gt;4000,C1344&lt;5000),"Máquinas pesadas",
IF(AND(ISNUMBER(C1344),C1344&gt;5000,C1344&lt;6000),"Colhedoras",
IF(AND(ISNUMBER(C1344),C1344&gt;7000,C1344&lt;8000),"Irrigação",
IF(AND(ISNUMBER(C1344),C1344&gt;8000,C1344&lt;9000),"Reboques",IF(AND(ISNUMBER(C1344),C1344&gt;0,C1344&lt;1000),"Veic. Leves","")))))))))))))))))))))</f>
        <v>Tratores</v>
      </c>
      <c r="B1344" s="87"/>
      <c r="C1344" s="78">
        <v>2036</v>
      </c>
      <c r="D1344" s="28">
        <v>52923</v>
      </c>
      <c r="E1344" s="29" t="s">
        <v>114</v>
      </c>
      <c r="F1344" s="14" t="str">
        <f>IF(ISBLANK(K1344), "Apenas Solicitação", "Tem OC")</f>
        <v>Apenas Solicitação</v>
      </c>
      <c r="G1344" s="28">
        <v>7</v>
      </c>
      <c r="H1344" s="37">
        <f>G1344-I1344</f>
        <v>7</v>
      </c>
      <c r="I1344" s="38">
        <v>0</v>
      </c>
      <c r="J1344" s="64">
        <v>45729</v>
      </c>
      <c r="K1344" s="189"/>
      <c r="L1344" s="30"/>
      <c r="M1344" s="44" t="str">
        <f ca="1">IF(OR(N1344="", N1344=0), "", IF(N1344&gt;TODAY(), "No prazo", "Atrasado"))</f>
        <v/>
      </c>
      <c r="N1344" s="44" t="str">
        <f>IFERROR(K1344 + VALUE(LEFT(L1344, FIND(" ", L1344) - 1)), "")</f>
        <v/>
      </c>
      <c r="O1344" s="3" t="str">
        <f>IF(_xlfn.DAYS(K1344,J1344)&lt;0, "Aguardando OC", _xlfn.DAYS(K1344,J1344))</f>
        <v>Aguardando OC</v>
      </c>
      <c r="P1344" s="206">
        <v>395902</v>
      </c>
      <c r="Q1344" s="214">
        <v>1136371</v>
      </c>
      <c r="R1344" s="206">
        <v>0</v>
      </c>
      <c r="S1344" s="28">
        <v>692</v>
      </c>
      <c r="T1344" s="66" t="s">
        <v>115</v>
      </c>
      <c r="U1344" s="32">
        <v>11.68</v>
      </c>
      <c r="V1344" s="28"/>
      <c r="W1344" s="47" t="str">
        <f>IFERROR(VLOOKUP(V1344, Fornecedores!A:C, 3, FALSE), "")</f>
        <v/>
      </c>
      <c r="X1344" s="43" t="str">
        <f>IFERROR(VLOOKUP(V1344, Fornecedores!A:E, 5, FALSE), "")</f>
        <v/>
      </c>
      <c r="Y1344" s="43" t="str">
        <f>IFERROR(VLOOKUP(V1344, Fornecedores!A:F, 6, FALSE), "")</f>
        <v/>
      </c>
      <c r="Z1344" s="14" t="str">
        <f>IF(H1344=0, "Pedido entregue!", "Pendente")</f>
        <v>Pendente</v>
      </c>
      <c r="AA1344" s="74"/>
      <c r="AB1344" s="58" t="str">
        <f>IF(Z1344="Pedido Entregue!", IF(AA1344=1, "Retirado do Almoxarifado", IF(AA1344=2, "Material devolvido", "Aguardando retirada")), IF(Z1344="Pendente", "Entrega pendente", ""))</f>
        <v>Entrega pendente</v>
      </c>
      <c r="AC1344" s="18">
        <v>1</v>
      </c>
      <c r="AD1344" s="18">
        <f>AC1344/SUMIF($P:$P,P1344,$AC:$AC)</f>
        <v>1</v>
      </c>
      <c r="AE1344" s="18">
        <f>IF(R1344=0,0,AC1344/SUMIF($R:$R,R1344,$AC:$AC))</f>
        <v>0</v>
      </c>
      <c r="AF1344" s="18">
        <f>IF(R1344=0,1,0)</f>
        <v>1</v>
      </c>
      <c r="AG1344" s="18" t="e">
        <f>IF(R1344=0,#REF!-J1344,0)</f>
        <v>#REF!</v>
      </c>
      <c r="AH1344" t="str">
        <f>TEXT(J1344,"MMMM")</f>
        <v>março</v>
      </c>
    </row>
    <row r="1345" spans="1:34" ht="12.75" hidden="1" customHeight="1" x14ac:dyDescent="0.25">
      <c r="A1345" s="90" t="str">
        <f>IF(C1345="Oficina Diversos","Oficina Geral",
IF(ISNUMBER(FIND("Estoque - Colhedoras",C1345)),"Colhedoras",IF(ISNUMBER(FIND("Caldeiraria",C1345)),"Caldeiraria",IF(ISNUMBER(FIND("Borracharia",C1345)),"Borracharia",IF(ISNUMBER(FIND("Lubrificação",C1345)),"Lubrificação",
IF(ISNUMBER(FIND("Estoque - Carregadeiras",C1345)),"Carregadeiras",IF(ISNUMBER(FIND("Estoque - Veic. Leves",C1345)),"Veic. Leves",
IF(ISNUMBER(FIND("Estoque - Caminhões",C1345)),"Caminhões",IF(ISNUMBER(FIND("Estoque - Transbordos",C1345)),"Transbordos",
IF(ISNUMBER(FIND("Estoque - Tratores",C1345)),"Tratores",
IF(ISNUMBER(FIND("Estoque - Máquinas pesadas",C1345)),"Máquinas pesadas",
IF(ISNUMBER(FIND("Estoque - Reboques",C1345)),"Reboques",
IF(C1345="Estoque","Estoque",
IF(AND(ISNUMBER(C1345),C1345&gt;1000,C1345&lt;2000),"Caminhões",
IF(AND(ISNUMBER(C1345),C1345&gt;2000,C1345&lt;3000),"Tratores",
IF(AND(ISNUMBER(C1345),C1345&gt;3000,C1345&lt;4000),"Carregadeiras",
IF(AND(ISNUMBER(C1345),C1345&gt;4000,C1345&lt;5000),"Máquinas pesadas",
IF(AND(ISNUMBER(C1345),C1345&gt;5000,C1345&lt;6000),"Colhedoras",
IF(AND(ISNUMBER(C1345),C1345&gt;7000,C1345&lt;8000),"Irrigação",
IF(AND(ISNUMBER(C1345),C1345&gt;8000,C1345&lt;9000),"Reboques",IF(AND(ISNUMBER(C1345),C1345&gt;0,C1345&lt;1000),"Veic. Leves","")))))))))))))))))))))</f>
        <v>Tratores</v>
      </c>
      <c r="B1345" s="215"/>
      <c r="C1345" s="223">
        <v>2037</v>
      </c>
      <c r="D1345" s="2">
        <v>52923</v>
      </c>
      <c r="E1345" s="3" t="s">
        <v>114</v>
      </c>
      <c r="F1345" s="101" t="str">
        <f>IF(ISBLANK(K1345), "Apenas Solicitação", "Tem OC")</f>
        <v>Tem OC</v>
      </c>
      <c r="G1345" s="2">
        <v>7</v>
      </c>
      <c r="H1345" s="102">
        <f>G1345-I1345</f>
        <v>0</v>
      </c>
      <c r="I1345" s="103">
        <v>7</v>
      </c>
      <c r="J1345" s="4">
        <v>45814</v>
      </c>
      <c r="K1345" s="180">
        <v>45826</v>
      </c>
      <c r="L1345" s="3" t="s">
        <v>20152</v>
      </c>
      <c r="M1345" s="104" t="str">
        <f ca="1">IF(OR(N1345="", N1345=0), "", IF(N1345&gt;TODAY(), "No prazo", "Atrasado"))</f>
        <v>Atrasado</v>
      </c>
      <c r="N1345" s="104">
        <f>IFERROR(K1345 + VALUE(LEFT(L1345, FIND(" ", L1345) - 1)), "")</f>
        <v>45827</v>
      </c>
      <c r="O1345" s="105">
        <f>IF(_xlfn.DAYS(K1345,J1345)&lt;0, "Aguardando OC", _xlfn.DAYS(K1345,J1345))</f>
        <v>12</v>
      </c>
      <c r="P1345" s="14">
        <v>406349</v>
      </c>
      <c r="Q1345" s="12"/>
      <c r="R1345" s="14">
        <v>169372</v>
      </c>
      <c r="S1345" s="2">
        <v>221</v>
      </c>
      <c r="T1345" s="65" t="s">
        <v>1029</v>
      </c>
      <c r="U1345" s="21">
        <v>11.68</v>
      </c>
      <c r="V1345" s="2">
        <v>13341</v>
      </c>
      <c r="W1345" s="117" t="str">
        <f>IFERROR(VLOOKUP(V1345, Fornecedores!A:C, 3, FALSE), "")</f>
        <v>DISMA DISTRIBUIDORA</v>
      </c>
      <c r="X1345" s="105" t="str">
        <f>IFERROR(VLOOKUP(V1345, Fornecedores!A:E, 5, FALSE), "")</f>
        <v>Araçatuba</v>
      </c>
      <c r="Y1345" s="105" t="str">
        <f>IFERROR(VLOOKUP(V1345, Fornecedores!A:F, 6, FALSE), "")</f>
        <v>SP</v>
      </c>
      <c r="Z1345" s="101" t="str">
        <f>IF(H1345=0, "Pedido entregue!", "Pendente")</f>
        <v>Pedido entregue!</v>
      </c>
      <c r="AB1345" s="132" t="str">
        <f>IF(Z1345="Pedido Entregue!", IF(AA1345=1, "Retirado do Almoxarifado", IF(AA1345=2, "Material devolvido", "Aguardando retirada")), IF(Z1345="Pendente", "Entrega pendente", ""))</f>
        <v>Aguardando retirada</v>
      </c>
      <c r="AC1345" s="18">
        <v>1</v>
      </c>
      <c r="AD1345" s="18">
        <f>AC1345/SUMIF($P:$P,P1345,$AC:$AC)</f>
        <v>1</v>
      </c>
      <c r="AE1345" s="18">
        <f>IF(R1345=0,0,AC1345/SUMIF($R:$R,R1345,$AC:$AC))</f>
        <v>3.8461538461538464E-2</v>
      </c>
      <c r="AF1345" s="18">
        <f>IF(R1345=0,1,0)</f>
        <v>0</v>
      </c>
      <c r="AH1345" t="str">
        <f>TEXT(J1345,"MMMM")</f>
        <v>junho</v>
      </c>
    </row>
    <row r="1346" spans="1:34" ht="12.75" hidden="1" customHeight="1" x14ac:dyDescent="0.25">
      <c r="A1346" s="90" t="str">
        <f>IF(C1346="Oficina Diversos","Oficina Geral",
IF(ISNUMBER(FIND("Estoque - Colhedoras",C1346)),"Colhedoras",IF(ISNUMBER(FIND("Caldeiraria",C1346)),"Caldeiraria",IF(ISNUMBER(FIND("Borracharia",C1346)),"Borracharia",IF(ISNUMBER(FIND("Lubrificação",C1346)),"Lubrificação",
IF(ISNUMBER(FIND("Estoque - Carregadeiras",C1346)),"Carregadeiras",IF(ISNUMBER(FIND("Estoque - Veic. Leves",C1346)),"Veic. Leves",
IF(ISNUMBER(FIND("Estoque - Caminhões",C1346)),"Caminhões",IF(ISNUMBER(FIND("Estoque - Transbordos",C1346)),"Transbordos",
IF(ISNUMBER(FIND("Estoque - Tratores",C1346)),"Tratores",
IF(ISNUMBER(FIND("Estoque - Máquinas pesadas",C1346)),"Máquinas pesadas",
IF(ISNUMBER(FIND("Estoque - Reboques",C1346)),"Reboques",
IF(C1346="Estoque","Estoque",
IF(AND(ISNUMBER(C1346),C1346&gt;1000,C1346&lt;2000),"Caminhões",
IF(AND(ISNUMBER(C1346),C1346&gt;2000,C1346&lt;3000),"Tratores",
IF(AND(ISNUMBER(C1346),C1346&gt;3000,C1346&lt;4000),"Carregadeiras",
IF(AND(ISNUMBER(C1346),C1346&gt;4000,C1346&lt;5000),"Máquinas pesadas",
IF(AND(ISNUMBER(C1346),C1346&gt;5000,C1346&lt;6000),"Colhedoras",
IF(AND(ISNUMBER(C1346),C1346&gt;7000,C1346&lt;8000),"Irrigação",
IF(AND(ISNUMBER(C1346),C1346&gt;8000,C1346&lt;9000),"Reboques",IF(AND(ISNUMBER(C1346),C1346&gt;0,C1346&lt;1000),"Veic. Leves","")))))))))))))))))))))</f>
        <v>Máquinas pesadas</v>
      </c>
      <c r="B1346" s="87"/>
      <c r="C1346" s="2">
        <v>4008</v>
      </c>
      <c r="D1346" s="2">
        <v>53228</v>
      </c>
      <c r="E1346" s="3" t="s">
        <v>19861</v>
      </c>
      <c r="F1346" s="14" t="str">
        <f>IF(ISBLANK(K1346), "Apenas Solicitação", "Tem OC")</f>
        <v>Tem OC</v>
      </c>
      <c r="G1346" s="2">
        <v>1</v>
      </c>
      <c r="H1346" s="37">
        <f>G1346-I1346</f>
        <v>0</v>
      </c>
      <c r="I1346" s="38">
        <v>1</v>
      </c>
      <c r="J1346" s="4">
        <v>45793</v>
      </c>
      <c r="K1346" s="180">
        <v>45803</v>
      </c>
      <c r="L1346" s="3" t="s">
        <v>20152</v>
      </c>
      <c r="M1346" s="44" t="str">
        <f ca="1">IF(OR(N1346="", N1346=0), "", IF(N1346&gt;TODAY(), "No prazo", "Atrasado"))</f>
        <v>Atrasado</v>
      </c>
      <c r="N1346" s="44">
        <f>IFERROR(K1346 + VALUE(LEFT(L1346, FIND(" ", L1346) - 1)), "")</f>
        <v>45804</v>
      </c>
      <c r="O1346" s="3">
        <f>IF(_xlfn.DAYS(K1346,J1346)&lt;0, "Aguardando OC", _xlfn.DAYS(K1346,J1346))</f>
        <v>10</v>
      </c>
      <c r="P1346" s="14">
        <v>403220</v>
      </c>
      <c r="Q1346" s="12"/>
      <c r="R1346" s="14">
        <v>168130</v>
      </c>
      <c r="S1346" s="2">
        <v>221</v>
      </c>
      <c r="T1346" s="65" t="s">
        <v>1029</v>
      </c>
      <c r="U1346" s="21">
        <v>67.86</v>
      </c>
      <c r="V1346" s="2">
        <v>9438</v>
      </c>
      <c r="W1346" s="47" t="str">
        <f>IFERROR(VLOOKUP(V1346, Fornecedores!A:C, 3, FALSE), "")</f>
        <v>TASTRACTOR</v>
      </c>
      <c r="X1346" s="43" t="str">
        <f>IFERROR(VLOOKUP(V1346, Fornecedores!A:E, 5, FALSE), "")</f>
        <v>São Paulo</v>
      </c>
      <c r="Y1346" s="43" t="str">
        <f>IFERROR(VLOOKUP(V1346, Fornecedores!A:F, 6, FALSE), "")</f>
        <v>SP</v>
      </c>
      <c r="Z1346" s="14" t="str">
        <f>IF(H1346=0, "Pedido entregue!", "Pendente")</f>
        <v>Pedido entregue!</v>
      </c>
      <c r="AA1346" s="74"/>
      <c r="AB1346" s="58" t="str">
        <f>IF(Z1346="Pedido Entregue!", IF(AA1346=1, "Retirado do Almoxarifado", IF(AA1346=2, "Material devolvido", "Aguardando retirada")), IF(Z1346="Pendente", "Entrega pendente", ""))</f>
        <v>Aguardando retirada</v>
      </c>
      <c r="AC1346" s="18">
        <v>1</v>
      </c>
      <c r="AD1346" s="18">
        <f>AC1346/SUMIF($P:$P,P1346,$AC:$AC)</f>
        <v>1</v>
      </c>
      <c r="AE1346" s="18">
        <f>IF(R1346=0,0,AC1346/SUMIF($R:$R,R1346,$AC:$AC))</f>
        <v>1.9230769230769232E-2</v>
      </c>
      <c r="AF1346" s="18">
        <f>IF(R1346=0,1,0)</f>
        <v>0</v>
      </c>
      <c r="AH1346" t="str">
        <f>TEXT(J1346,"MMMM")</f>
        <v>maio</v>
      </c>
    </row>
    <row r="1347" spans="1:34" ht="12.75" hidden="1" customHeight="1" x14ac:dyDescent="0.25">
      <c r="A1347" s="90" t="str">
        <f>IF(C1347="Oficina Diversos","Oficina Geral",
IF(ISNUMBER(FIND("Estoque - Colhedoras",C1347)),"Colhedoras",IF(ISNUMBER(FIND("Caldeiraria",C1347)),"Caldeiraria",IF(ISNUMBER(FIND("Borracharia",C1347)),"Borracharia",IF(ISNUMBER(FIND("Lubrificação",C1347)),"Lubrificação",
IF(ISNUMBER(FIND("Estoque - Carregadeiras",C1347)),"Carregadeiras",IF(ISNUMBER(FIND("Estoque - Veic. Leves",C1347)),"Veic. Leves",
IF(ISNUMBER(FIND("Estoque - Caminhões",C1347)),"Caminhões",IF(ISNUMBER(FIND("Estoque - Transbordos",C1347)),"Transbordos",
IF(ISNUMBER(FIND("Estoque - Tratores",C1347)),"Tratores",
IF(ISNUMBER(FIND("Estoque - Máquinas pesadas",C1347)),"Máquinas pesadas",
IF(ISNUMBER(FIND("Estoque - Reboques",C1347)),"Reboques",
IF(C1347="Estoque","Estoque",
IF(AND(ISNUMBER(C1347),C1347&gt;1000,C1347&lt;2000),"Caminhões",
IF(AND(ISNUMBER(C1347),C1347&gt;2000,C1347&lt;3000),"Tratores",
IF(AND(ISNUMBER(C1347),C1347&gt;3000,C1347&lt;4000),"Carregadeiras",
IF(AND(ISNUMBER(C1347),C1347&gt;4000,C1347&lt;5000),"Máquinas pesadas",
IF(AND(ISNUMBER(C1347),C1347&gt;5000,C1347&lt;6000),"Colhedoras",
IF(AND(ISNUMBER(C1347),C1347&gt;7000,C1347&lt;8000),"Irrigação",
IF(AND(ISNUMBER(C1347),C1347&gt;8000,C1347&lt;9000),"Reboques",IF(AND(ISNUMBER(C1347),C1347&gt;0,C1347&lt;1000),"Veic. Leves","")))))))))))))))))))))</f>
        <v>Máquinas pesadas</v>
      </c>
      <c r="B1347" s="87"/>
      <c r="C1347" s="76">
        <v>4008</v>
      </c>
      <c r="D1347" s="2">
        <v>53230</v>
      </c>
      <c r="E1347" s="3" t="s">
        <v>19862</v>
      </c>
      <c r="F1347" s="14" t="str">
        <f>IF(ISBLANK(K1347), "Apenas Solicitação", "Tem OC")</f>
        <v>Tem OC</v>
      </c>
      <c r="G1347" s="2">
        <v>1</v>
      </c>
      <c r="H1347" s="37">
        <f>G1347-I1347</f>
        <v>0</v>
      </c>
      <c r="I1347" s="38">
        <v>1</v>
      </c>
      <c r="J1347" s="4">
        <v>45793</v>
      </c>
      <c r="K1347" s="180">
        <v>45803</v>
      </c>
      <c r="L1347" s="3" t="s">
        <v>20152</v>
      </c>
      <c r="M1347" s="44" t="str">
        <f ca="1">IF(OR(N1347="", N1347=0), "", IF(N1347&gt;TODAY(), "No prazo", "Atrasado"))</f>
        <v>Atrasado</v>
      </c>
      <c r="N1347" s="44">
        <f>IFERROR(K1347 + VALUE(LEFT(L1347, FIND(" ", L1347) - 1)), "")</f>
        <v>45804</v>
      </c>
      <c r="O1347" s="3">
        <f>IF(_xlfn.DAYS(K1347,J1347)&lt;0, "Aguardando OC", _xlfn.DAYS(K1347,J1347))</f>
        <v>10</v>
      </c>
      <c r="P1347" s="14">
        <v>403221</v>
      </c>
      <c r="Q1347" s="12"/>
      <c r="R1347" s="14">
        <v>168130</v>
      </c>
      <c r="S1347" s="2">
        <v>221</v>
      </c>
      <c r="T1347" s="65" t="s">
        <v>1029</v>
      </c>
      <c r="U1347" s="21">
        <v>75.69</v>
      </c>
      <c r="V1347" s="2">
        <v>9438</v>
      </c>
      <c r="W1347" s="47" t="str">
        <f>IFERROR(VLOOKUP(V1347, Fornecedores!A:C, 3, FALSE), "")</f>
        <v>TASTRACTOR</v>
      </c>
      <c r="X1347" s="43" t="str">
        <f>IFERROR(VLOOKUP(V1347, Fornecedores!A:E, 5, FALSE), "")</f>
        <v>São Paulo</v>
      </c>
      <c r="Y1347" s="43" t="str">
        <f>IFERROR(VLOOKUP(V1347, Fornecedores!A:F, 6, FALSE), "")</f>
        <v>SP</v>
      </c>
      <c r="Z1347" s="14" t="str">
        <f>IF(H1347=0, "Pedido entregue!", "Pendente")</f>
        <v>Pedido entregue!</v>
      </c>
      <c r="AA1347" s="74"/>
      <c r="AB1347" s="58" t="str">
        <f>IF(Z1347="Pedido Entregue!", IF(AA1347=1, "Retirado do Almoxarifado", IF(AA1347=2, "Material devolvido", "Aguardando retirada")), IF(Z1347="Pendente", "Entrega pendente", ""))</f>
        <v>Aguardando retirada</v>
      </c>
      <c r="AC1347" s="18">
        <v>1</v>
      </c>
      <c r="AD1347" s="18">
        <f>AC1347/SUMIF($P:$P,P1347,$AC:$AC)</f>
        <v>1</v>
      </c>
      <c r="AE1347" s="18">
        <f>IF(R1347=0,0,AC1347/SUMIF($R:$R,R1347,$AC:$AC))</f>
        <v>1.9230769230769232E-2</v>
      </c>
      <c r="AF1347" s="18">
        <f>IF(R1347=0,1,0)</f>
        <v>0</v>
      </c>
      <c r="AH1347" t="str">
        <f>TEXT(J1347,"MMMM")</f>
        <v>maio</v>
      </c>
    </row>
    <row r="1348" spans="1:34" ht="12.75" hidden="1" customHeight="1" x14ac:dyDescent="0.25">
      <c r="A1348" s="90" t="str">
        <f>IF(C1348="Oficina Diversos","Oficina Geral",
IF(ISNUMBER(FIND("Estoque - Colhedoras",C1348)),"Colhedoras",IF(ISNUMBER(FIND("Caldeiraria",C1348)),"Caldeiraria",IF(ISNUMBER(FIND("Borracharia",C1348)),"Borracharia",IF(ISNUMBER(FIND("Lubrificação",C1348)),"Lubrificação",
IF(ISNUMBER(FIND("Estoque - Carregadeiras",C1348)),"Carregadeiras",IF(ISNUMBER(FIND("Estoque - Veic. Leves",C1348)),"Veic. Leves",
IF(ISNUMBER(FIND("Estoque - Caminhões",C1348)),"Caminhões",IF(ISNUMBER(FIND("Estoque - Transbordos",C1348)),"Transbordos",
IF(ISNUMBER(FIND("Estoque - Tratores",C1348)),"Tratores",
IF(ISNUMBER(FIND("Estoque - Máquinas pesadas",C1348)),"Máquinas pesadas",
IF(ISNUMBER(FIND("Estoque - Reboques",C1348)),"Reboques",
IF(C1348="Estoque","Estoque",
IF(AND(ISNUMBER(C1348),C1348&gt;1000,C1348&lt;2000),"Caminhões",
IF(AND(ISNUMBER(C1348),C1348&gt;2000,C1348&lt;3000),"Tratores",
IF(AND(ISNUMBER(C1348),C1348&gt;3000,C1348&lt;4000),"Carregadeiras",
IF(AND(ISNUMBER(C1348),C1348&gt;4000,C1348&lt;5000),"Máquinas pesadas",
IF(AND(ISNUMBER(C1348),C1348&gt;5000,C1348&lt;6000),"Colhedoras",
IF(AND(ISNUMBER(C1348),C1348&gt;7000,C1348&lt;8000),"Irrigação",
IF(AND(ISNUMBER(C1348),C1348&gt;8000,C1348&lt;9000),"Reboques",IF(AND(ISNUMBER(C1348),C1348&gt;0,C1348&lt;1000),"Veic. Leves","")))))))))))))))))))))</f>
        <v>Máquinas pesadas</v>
      </c>
      <c r="B1348" s="87"/>
      <c r="C1348" s="76">
        <v>4008</v>
      </c>
      <c r="D1348" s="2">
        <v>53232</v>
      </c>
      <c r="E1348" s="3" t="s">
        <v>19863</v>
      </c>
      <c r="F1348" s="14" t="str">
        <f>IF(ISBLANK(K1348), "Apenas Solicitação", "Tem OC")</f>
        <v>Tem OC</v>
      </c>
      <c r="G1348" s="2">
        <v>1</v>
      </c>
      <c r="H1348" s="37">
        <f>G1348-I1348</f>
        <v>0</v>
      </c>
      <c r="I1348" s="38">
        <v>1</v>
      </c>
      <c r="J1348" s="4">
        <v>45793</v>
      </c>
      <c r="K1348" s="180">
        <v>45803</v>
      </c>
      <c r="L1348" s="3" t="s">
        <v>20152</v>
      </c>
      <c r="M1348" s="44" t="str">
        <f ca="1">IF(OR(N1348="", N1348=0), "", IF(N1348&gt;TODAY(), "No prazo", "Atrasado"))</f>
        <v>Atrasado</v>
      </c>
      <c r="N1348" s="44">
        <f>IFERROR(K1348 + VALUE(LEFT(L1348, FIND(" ", L1348) - 1)), "")</f>
        <v>45804</v>
      </c>
      <c r="O1348" s="3">
        <f>IF(_xlfn.DAYS(K1348,J1348)&lt;0, "Aguardando OC", _xlfn.DAYS(K1348,J1348))</f>
        <v>10</v>
      </c>
      <c r="P1348" s="14">
        <v>403223</v>
      </c>
      <c r="Q1348" s="12"/>
      <c r="R1348" s="14">
        <v>168130</v>
      </c>
      <c r="S1348" s="2">
        <v>221</v>
      </c>
      <c r="T1348" s="65" t="s">
        <v>1029</v>
      </c>
      <c r="U1348" s="21">
        <v>5.24</v>
      </c>
      <c r="V1348" s="2">
        <v>9438</v>
      </c>
      <c r="W1348" s="47" t="str">
        <f>IFERROR(VLOOKUP(V1348, Fornecedores!A:C, 3, FALSE), "")</f>
        <v>TASTRACTOR</v>
      </c>
      <c r="X1348" s="43" t="str">
        <f>IFERROR(VLOOKUP(V1348, Fornecedores!A:E, 5, FALSE), "")</f>
        <v>São Paulo</v>
      </c>
      <c r="Y1348" s="43" t="str">
        <f>IFERROR(VLOOKUP(V1348, Fornecedores!A:F, 6, FALSE), "")</f>
        <v>SP</v>
      </c>
      <c r="Z1348" s="14" t="str">
        <f>IF(H1348=0, "Pedido entregue!", "Pendente")</f>
        <v>Pedido entregue!</v>
      </c>
      <c r="AA1348" s="74"/>
      <c r="AB1348" s="58" t="str">
        <f>IF(Z1348="Pedido Entregue!", IF(AA1348=1, "Retirado do Almoxarifado", IF(AA1348=2, "Material devolvido", "Aguardando retirada")), IF(Z1348="Pendente", "Entrega pendente", ""))</f>
        <v>Aguardando retirada</v>
      </c>
      <c r="AC1348" s="18">
        <v>1</v>
      </c>
      <c r="AD1348" s="18">
        <f>AC1348/SUMIF($P:$P,P1348,$AC:$AC)</f>
        <v>1</v>
      </c>
      <c r="AE1348" s="18">
        <f>IF(R1348=0,0,AC1348/SUMIF($R:$R,R1348,$AC:$AC))</f>
        <v>1.9230769230769232E-2</v>
      </c>
      <c r="AF1348" s="18">
        <f>IF(R1348=0,1,0)</f>
        <v>0</v>
      </c>
      <c r="AH1348" t="str">
        <f>TEXT(J1348,"MMMM")</f>
        <v>maio</v>
      </c>
    </row>
    <row r="1349" spans="1:34" ht="12.75" hidden="1" customHeight="1" x14ac:dyDescent="0.25">
      <c r="A1349" s="90" t="str">
        <f>IF(C1349="Oficina Diversos","Oficina Geral",
IF(ISNUMBER(FIND("Estoque - Colhedoras",C1349)),"Colhedoras",IF(ISNUMBER(FIND("Caldeiraria",C1349)),"Caldeiraria",IF(ISNUMBER(FIND("Borracharia",C1349)),"Borracharia",IF(ISNUMBER(FIND("Lubrificação",C1349)),"Lubrificação",
IF(ISNUMBER(FIND("Estoque - Carregadeiras",C1349)),"Carregadeiras",IF(ISNUMBER(FIND("Estoque - Veic. Leves",C1349)),"Veic. Leves",
IF(ISNUMBER(FIND("Estoque - Caminhões",C1349)),"Caminhões",IF(ISNUMBER(FIND("Estoque - Transbordos",C1349)),"Transbordos",
IF(ISNUMBER(FIND("Estoque - Tratores",C1349)),"Tratores",
IF(ISNUMBER(FIND("Estoque - Máquinas pesadas",C1349)),"Máquinas pesadas",
IF(ISNUMBER(FIND("Estoque - Reboques",C1349)),"Reboques",
IF(C1349="Estoque","Estoque",
IF(AND(ISNUMBER(C1349),C1349&gt;1000,C1349&lt;2000),"Caminhões",
IF(AND(ISNUMBER(C1349),C1349&gt;2000,C1349&lt;3000),"Tratores",
IF(AND(ISNUMBER(C1349),C1349&gt;3000,C1349&lt;4000),"Carregadeiras",
IF(AND(ISNUMBER(C1349),C1349&gt;4000,C1349&lt;5000),"Máquinas pesadas",
IF(AND(ISNUMBER(C1349),C1349&gt;5000,C1349&lt;6000),"Colhedoras",
IF(AND(ISNUMBER(C1349),C1349&gt;7000,C1349&lt;8000),"Irrigação",
IF(AND(ISNUMBER(C1349),C1349&gt;8000,C1349&lt;9000),"Reboques",IF(AND(ISNUMBER(C1349),C1349&gt;0,C1349&lt;1000),"Veic. Leves","")))))))))))))))))))))</f>
        <v>Caminhões</v>
      </c>
      <c r="B1349" s="215"/>
      <c r="C1349" s="225">
        <v>1027</v>
      </c>
      <c r="D1349" s="2">
        <v>53331</v>
      </c>
      <c r="E1349" s="3" t="s">
        <v>20273</v>
      </c>
      <c r="F1349" s="101" t="str">
        <f>IF(ISBLANK(K1349), "Apenas Solicitação", "Tem OC")</f>
        <v>Tem OC</v>
      </c>
      <c r="G1349" s="2">
        <v>1</v>
      </c>
      <c r="H1349" s="102">
        <f>G1349-I1349</f>
        <v>0</v>
      </c>
      <c r="I1349" s="103">
        <v>1</v>
      </c>
      <c r="J1349" s="4">
        <v>45813</v>
      </c>
      <c r="K1349" s="180">
        <v>45819</v>
      </c>
      <c r="L1349" s="3" t="s">
        <v>20151</v>
      </c>
      <c r="M1349" s="104" t="str">
        <f ca="1">IF(OR(N1349="", N1349=0), "", IF(N1349&gt;TODAY(), "No prazo", "Atrasado"))</f>
        <v>Atrasado</v>
      </c>
      <c r="N1349" s="104">
        <f>IFERROR(K1349 + VALUE(LEFT(L1349, FIND(" ", L1349) - 1)), "")</f>
        <v>45819</v>
      </c>
      <c r="O1349" s="105">
        <f>IF(_xlfn.DAYS(K1349,J1349)&lt;0, "Aguardando OC", _xlfn.DAYS(K1349,J1349))</f>
        <v>6</v>
      </c>
      <c r="P1349" s="14">
        <v>406137</v>
      </c>
      <c r="Q1349" s="12"/>
      <c r="R1349" s="14">
        <v>168971</v>
      </c>
      <c r="S1349" s="2">
        <v>221</v>
      </c>
      <c r="T1349" s="65" t="s">
        <v>1029</v>
      </c>
      <c r="U1349" s="21">
        <v>1022.46</v>
      </c>
      <c r="V1349" s="2">
        <v>2528</v>
      </c>
      <c r="W1349" s="117" t="str">
        <f>IFERROR(VLOOKUP(V1349, Fornecedores!A:C, 3, FALSE), "")</f>
        <v xml:space="preserve">REDIESEL            </v>
      </c>
      <c r="X1349" s="105" t="str">
        <f>IFERROR(VLOOKUP(V1349, Fornecedores!A:E, 5, FALSE), "")</f>
        <v>Jaboatão dos Guararapes</v>
      </c>
      <c r="Y1349" s="105" t="str">
        <f>IFERROR(VLOOKUP(V1349, Fornecedores!A:F, 6, FALSE), "")</f>
        <v>PE</v>
      </c>
      <c r="Z1349" s="101" t="str">
        <f>IF(H1349=0, "Pedido entregue!", "Pendente")</f>
        <v>Pedido entregue!</v>
      </c>
      <c r="AB1349" s="132" t="str">
        <f>IF(Z1349="Pedido Entregue!", IF(AA1349=1, "Retirado do Almoxarifado", IF(AA1349=2, "Material devolvido", "Aguardando retirada")), IF(Z1349="Pendente", "Entrega pendente", ""))</f>
        <v>Aguardando retirada</v>
      </c>
      <c r="AC1349" s="18">
        <v>1</v>
      </c>
      <c r="AD1349" s="18">
        <f>AC1349/SUMIF($P:$P,P1349,$AC:$AC)</f>
        <v>1</v>
      </c>
      <c r="AE1349" s="18">
        <f>IF(R1349=0,0,AC1349/SUMIF($R:$R,R1349,$AC:$AC))</f>
        <v>0.5</v>
      </c>
      <c r="AF1349" s="18">
        <f>IF(R1349=0,1,0)</f>
        <v>0</v>
      </c>
      <c r="AH1349" t="str">
        <f>TEXT(J1349,"MMMM")</f>
        <v>junho</v>
      </c>
    </row>
    <row r="1350" spans="1:34" ht="12.75" hidden="1" customHeight="1" x14ac:dyDescent="0.25">
      <c r="A1350" s="90" t="str">
        <f>IF(C1350="Oficina Diversos","Oficina Geral",
IF(ISNUMBER(FIND("Estoque - Colhedoras",C1350)),"Colhedoras",IF(ISNUMBER(FIND("Caldeiraria",C1350)),"Caldeiraria",IF(ISNUMBER(FIND("Borracharia",C1350)),"Borracharia",IF(ISNUMBER(FIND("Lubrificação",C1350)),"Lubrificação",
IF(ISNUMBER(FIND("Estoque - Carregadeiras",C1350)),"Carregadeiras",IF(ISNUMBER(FIND("Estoque - Veic. Leves",C1350)),"Veic. Leves",
IF(ISNUMBER(FIND("Estoque - Caminhões",C1350)),"Caminhões",IF(ISNUMBER(FIND("Estoque - Transbordos",C1350)),"Transbordos",
IF(ISNUMBER(FIND("Estoque - Tratores",C1350)),"Tratores",
IF(ISNUMBER(FIND("Estoque - Máquinas pesadas",C1350)),"Máquinas pesadas",
IF(ISNUMBER(FIND("Estoque - Reboques",C1350)),"Reboques",
IF(C1350="Estoque","Estoque",
IF(AND(ISNUMBER(C1350),C1350&gt;1000,C1350&lt;2000),"Caminhões",
IF(AND(ISNUMBER(C1350),C1350&gt;2000,C1350&lt;3000),"Tratores",
IF(AND(ISNUMBER(C1350),C1350&gt;3000,C1350&lt;4000),"Carregadeiras",
IF(AND(ISNUMBER(C1350),C1350&gt;4000,C1350&lt;5000),"Máquinas pesadas",
IF(AND(ISNUMBER(C1350),C1350&gt;5000,C1350&lt;6000),"Colhedoras",
IF(AND(ISNUMBER(C1350),C1350&gt;7000,C1350&lt;8000),"Irrigação",
IF(AND(ISNUMBER(C1350),C1350&gt;8000,C1350&lt;9000),"Reboques",IF(AND(ISNUMBER(C1350),C1350&gt;0,C1350&lt;1000),"Veic. Leves","")))))))))))))))))))))</f>
        <v>Caminhões</v>
      </c>
      <c r="B1350" s="215"/>
      <c r="C1350" s="222">
        <v>1030</v>
      </c>
      <c r="D1350" s="170">
        <v>53331</v>
      </c>
      <c r="E1350" s="173" t="s">
        <v>20273</v>
      </c>
      <c r="F1350" s="101" t="str">
        <f>IF(ISBLANK(K1350), "Apenas Solicitação", "Tem OC")</f>
        <v>Tem OC</v>
      </c>
      <c r="G1350" s="170">
        <v>1</v>
      </c>
      <c r="H1350" s="102">
        <f>G1350-I1350</f>
        <v>0</v>
      </c>
      <c r="I1350" s="103">
        <v>1</v>
      </c>
      <c r="J1350" s="174">
        <v>45847</v>
      </c>
      <c r="K1350" s="174">
        <v>45853</v>
      </c>
      <c r="L1350" s="173" t="s">
        <v>20151</v>
      </c>
      <c r="M1350" s="104" t="str">
        <f ca="1">IF(OR(N1350="", N1350=0), "", IF(N1350&gt;TODAY(), "No prazo", "Atrasado"))</f>
        <v>Atrasado</v>
      </c>
      <c r="N1350" s="104">
        <f>IFERROR(K1350 + VALUE(LEFT(L1350, FIND(" ", L1350) - 1)), "")</f>
        <v>45853</v>
      </c>
      <c r="O1350" s="105">
        <f>IF(_xlfn.DAYS(K1350,J1350)&lt;0, "Aguardando OC", _xlfn.DAYS(K1350,J1350))</f>
        <v>6</v>
      </c>
      <c r="P1350" s="212">
        <v>411023</v>
      </c>
      <c r="Q1350" s="12"/>
      <c r="R1350" s="212">
        <v>170978</v>
      </c>
      <c r="S1350" s="2">
        <v>221</v>
      </c>
      <c r="T1350" s="65" t="s">
        <v>1029</v>
      </c>
      <c r="U1350" s="170">
        <v>664.57</v>
      </c>
      <c r="V1350" s="170">
        <v>2528</v>
      </c>
      <c r="W1350" s="117" t="str">
        <f>IFERROR(VLOOKUP(V1350, Fornecedores!A:C, 3, FALSE), "")</f>
        <v xml:space="preserve">REDIESEL            </v>
      </c>
      <c r="X1350" s="105" t="str">
        <f>IFERROR(VLOOKUP(V1350, Fornecedores!A:E, 5, FALSE), "")</f>
        <v>Jaboatão dos Guararapes</v>
      </c>
      <c r="Y1350" s="105" t="str">
        <f>IFERROR(VLOOKUP(V1350, Fornecedores!A:F, 6, FALSE), "")</f>
        <v>PE</v>
      </c>
      <c r="Z1350" s="101" t="str">
        <f>IF(H1350=0, "Pedido entregue!", "Pendente")</f>
        <v>Pedido entregue!</v>
      </c>
      <c r="AB1350" s="132" t="str">
        <f>IF(Z1350="Pedido Entregue!", IF(AA1350=1, "Retirado do Almoxarifado", IF(AA1350=2, "Material devolvido", "Aguardando retirada")), IF(Z1350="Pendente", "Entrega pendente", ""))</f>
        <v>Aguardando retirada</v>
      </c>
      <c r="AC1350" s="18">
        <v>1</v>
      </c>
      <c r="AD1350" s="18">
        <f>AC1350/SUMIF($P:$P,P1350,$AC:$AC)</f>
        <v>1</v>
      </c>
      <c r="AE1350" s="18">
        <f>IF(R1350=0,0,AC1350/SUMIF($R:$R,R1350,$AC:$AC))</f>
        <v>0.25</v>
      </c>
      <c r="AF1350" s="18">
        <f>IF(R1350=0,1,0)</f>
        <v>0</v>
      </c>
      <c r="AH1350" t="str">
        <f>TEXT(J1350,"MMMM")</f>
        <v>julho</v>
      </c>
    </row>
    <row r="1351" spans="1:34" ht="12.75" customHeight="1" x14ac:dyDescent="0.25">
      <c r="A1351" s="90" t="str">
        <f>IF(C1351="Oficina Diversos","Oficina Geral",
IF(ISNUMBER(FIND("Estoque - Colhedoras",C1351)),"Colhedoras",IF(ISNUMBER(FIND("Caldeiraria",C1351)),"Caldeiraria",IF(ISNUMBER(FIND("Borracharia",C1351)),"Borracharia",IF(ISNUMBER(FIND("Lubrificação",C1351)),"Lubrificação",
IF(ISNUMBER(FIND("Estoque - Carregadeiras",C1351)),"Carregadeiras",IF(ISNUMBER(FIND("Estoque - Veic. Leves",C1351)),"Veic. Leves",
IF(ISNUMBER(FIND("Estoque - Caminhões",C1351)),"Caminhões",IF(ISNUMBER(FIND("Estoque - Transbordos",C1351)),"Transbordos",
IF(ISNUMBER(FIND("Estoque - Tratores",C1351)),"Tratores",
IF(ISNUMBER(FIND("Estoque - Máquinas pesadas",C1351)),"Máquinas pesadas",
IF(ISNUMBER(FIND("Estoque - Reboques",C1351)),"Reboques",
IF(C1351="Estoque","Estoque",
IF(AND(ISNUMBER(C1351),C1351&gt;1000,C1351&lt;2000),"Caminhões",
IF(AND(ISNUMBER(C1351),C1351&gt;2000,C1351&lt;3000),"Tratores",
IF(AND(ISNUMBER(C1351),C1351&gt;3000,C1351&lt;4000),"Carregadeiras",
IF(AND(ISNUMBER(C1351),C1351&gt;4000,C1351&lt;5000),"Máquinas pesadas",
IF(AND(ISNUMBER(C1351),C1351&gt;5000,C1351&lt;6000),"Colhedoras",
IF(AND(ISNUMBER(C1351),C1351&gt;7000,C1351&lt;8000),"Irrigação",
IF(AND(ISNUMBER(C1351),C1351&gt;8000,C1351&lt;9000),"Reboques",IF(AND(ISNUMBER(C1351),C1351&gt;0,C1351&lt;1000),"Veic. Leves","")))))))))))))))))))))</f>
        <v>Caminhões</v>
      </c>
      <c r="B1351" s="215"/>
      <c r="C1351" s="222">
        <v>1024</v>
      </c>
      <c r="D1351" s="170">
        <v>53331</v>
      </c>
      <c r="E1351" s="173" t="s">
        <v>20273</v>
      </c>
      <c r="F1351" s="101" t="str">
        <f>IF(ISBLANK(K1351), "Apenas Solicitação", "Tem OC")</f>
        <v>Apenas Solicitação</v>
      </c>
      <c r="G1351" s="170">
        <v>1</v>
      </c>
      <c r="H1351" s="102">
        <f>G1351-I1351</f>
        <v>1</v>
      </c>
      <c r="I1351" s="103"/>
      <c r="J1351" s="174">
        <v>45857</v>
      </c>
      <c r="K1351" s="173"/>
      <c r="L1351" s="173"/>
      <c r="M1351" s="104" t="str">
        <f ca="1">IF(OR(N1351="", N1351=0), "", IF(N1351&gt;TODAY(), "No prazo", "Atrasado"))</f>
        <v/>
      </c>
      <c r="N1351" s="104" t="str">
        <f>IFERROR(K1351 + VALUE(LEFT(L1351, FIND(" ", L1351) - 1)), "")</f>
        <v/>
      </c>
      <c r="O1351" s="105" t="str">
        <f>IF(_xlfn.DAYS(K1351,J1351)&lt;0, "Aguardando OC", _xlfn.DAYS(K1351,J1351))</f>
        <v>Aguardando OC</v>
      </c>
      <c r="P1351" s="170">
        <v>412422</v>
      </c>
      <c r="Q1351" s="12"/>
      <c r="R1351" s="170">
        <v>0</v>
      </c>
      <c r="S1351" s="2">
        <v>221</v>
      </c>
      <c r="T1351" s="65" t="s">
        <v>1029</v>
      </c>
      <c r="U1351" s="170">
        <v>664.57</v>
      </c>
      <c r="V1351" s="170"/>
      <c r="W1351" s="117" t="str">
        <f>IFERROR(VLOOKUP(V1351, Fornecedores!A:C, 3, FALSE), "")</f>
        <v/>
      </c>
      <c r="X1351" s="105" t="str">
        <f>IFERROR(VLOOKUP(V1351, Fornecedores!A:E, 5, FALSE), "")</f>
        <v/>
      </c>
      <c r="Y1351" s="105" t="str">
        <f>IFERROR(VLOOKUP(V1351, Fornecedores!A:F, 6, FALSE), "")</f>
        <v/>
      </c>
      <c r="Z1351" s="101" t="str">
        <f>IF(H1351=0, "Pedido entregue!", "Pendente")</f>
        <v>Pendente</v>
      </c>
      <c r="AB1351" s="132" t="str">
        <f>IF(Z1351="Pedido Entregue!", IF(AA1351=1, "Retirado do Almoxarifado", IF(AA1351=2, "Material devolvido", "Aguardando retirada")), IF(Z1351="Pendente", "Entrega pendente", ""))</f>
        <v>Entrega pendente</v>
      </c>
      <c r="AC1351" s="18">
        <v>1</v>
      </c>
      <c r="AD1351" s="18">
        <f>AC1351/SUMIF($P:$P,P1351,$AC:$AC)</f>
        <v>1</v>
      </c>
      <c r="AE1351" s="18">
        <f>IF(R1351=0,0,AC1351/SUMIF($R:$R,R1351,$AC:$AC))</f>
        <v>0</v>
      </c>
      <c r="AF1351" s="18">
        <f>IF(R1351=0,1,0)</f>
        <v>1</v>
      </c>
      <c r="AH1351" t="str">
        <f>TEXT(J1351,"MMMM")</f>
        <v>julho</v>
      </c>
    </row>
    <row r="1352" spans="1:34" ht="12.75" hidden="1" customHeight="1" x14ac:dyDescent="0.25">
      <c r="A1352" s="90" t="str">
        <f>IF(C1352="Oficina Diversos","Oficina Geral",
IF(ISNUMBER(FIND("Estoque - Colhedoras",C1352)),"Colhedoras",IF(ISNUMBER(FIND("Caldeiraria",C1352)),"Caldeiraria",IF(ISNUMBER(FIND("Borracharia",C1352)),"Borracharia",IF(ISNUMBER(FIND("Lubrificação",C1352)),"Lubrificação",
IF(ISNUMBER(FIND("Estoque - Carregadeiras",C1352)),"Carregadeiras",IF(ISNUMBER(FIND("Estoque - Veic. Leves",C1352)),"Veic. Leves",
IF(ISNUMBER(FIND("Estoque - Caminhões",C1352)),"Caminhões",IF(ISNUMBER(FIND("Estoque - Transbordos",C1352)),"Transbordos",
IF(ISNUMBER(FIND("Estoque - Tratores",C1352)),"Tratores",
IF(ISNUMBER(FIND("Estoque - Máquinas pesadas",C1352)),"Máquinas pesadas",
IF(ISNUMBER(FIND("Estoque - Reboques",C1352)),"Reboques",
IF(C1352="Estoque","Estoque",
IF(AND(ISNUMBER(C1352),C1352&gt;1000,C1352&lt;2000),"Caminhões",
IF(AND(ISNUMBER(C1352),C1352&gt;2000,C1352&lt;3000),"Tratores",
IF(AND(ISNUMBER(C1352),C1352&gt;3000,C1352&lt;4000),"Carregadeiras",
IF(AND(ISNUMBER(C1352),C1352&gt;4000,C1352&lt;5000),"Máquinas pesadas",
IF(AND(ISNUMBER(C1352),C1352&gt;5000,C1352&lt;6000),"Colhedoras",
IF(AND(ISNUMBER(C1352),C1352&gt;7000,C1352&lt;8000),"Irrigação",
IF(AND(ISNUMBER(C1352),C1352&gt;8000,C1352&lt;9000),"Reboques",IF(AND(ISNUMBER(C1352),C1352&gt;0,C1352&lt;1000),"Veic. Leves","")))))))))))))))))))))</f>
        <v>Caminhões</v>
      </c>
      <c r="B1352" s="215"/>
      <c r="C1352" s="222">
        <v>1030</v>
      </c>
      <c r="D1352" s="170">
        <v>53332</v>
      </c>
      <c r="E1352" s="173" t="s">
        <v>20730</v>
      </c>
      <c r="F1352" s="101" t="str">
        <f>IF(ISBLANK(K1352), "Apenas Solicitação", "Tem OC")</f>
        <v>Tem OC</v>
      </c>
      <c r="G1352" s="170">
        <v>1</v>
      </c>
      <c r="H1352" s="102">
        <f>G1352-I1352</f>
        <v>0</v>
      </c>
      <c r="I1352" s="103">
        <v>1</v>
      </c>
      <c r="J1352" s="174">
        <v>45847</v>
      </c>
      <c r="K1352" s="174">
        <v>45853</v>
      </c>
      <c r="L1352" s="173" t="s">
        <v>20151</v>
      </c>
      <c r="M1352" s="104" t="str">
        <f ca="1">IF(OR(N1352="", N1352=0), "", IF(N1352&gt;TODAY(), "No prazo", "Atrasado"))</f>
        <v>Atrasado</v>
      </c>
      <c r="N1352" s="104">
        <f>IFERROR(K1352 + VALUE(LEFT(L1352, FIND(" ", L1352) - 1)), "")</f>
        <v>45853</v>
      </c>
      <c r="O1352" s="105">
        <f>IF(_xlfn.DAYS(K1352,J1352)&lt;0, "Aguardando OC", _xlfn.DAYS(K1352,J1352))</f>
        <v>6</v>
      </c>
      <c r="P1352" s="212">
        <v>411024</v>
      </c>
      <c r="Q1352" s="12"/>
      <c r="R1352" s="212">
        <v>170977</v>
      </c>
      <c r="S1352" s="2">
        <v>221</v>
      </c>
      <c r="T1352" s="65" t="s">
        <v>1029</v>
      </c>
      <c r="U1352" s="170">
        <v>907.72</v>
      </c>
      <c r="V1352" s="170">
        <v>4604</v>
      </c>
      <c r="W1352" s="117" t="str">
        <f>IFERROR(VLOOKUP(V1352, Fornecedores!A:C, 3, FALSE), "")</f>
        <v>CABINE</v>
      </c>
      <c r="X1352" s="105" t="str">
        <f>IFERROR(VLOOKUP(V1352, Fornecedores!A:E, 5, FALSE), "")</f>
        <v>Recife</v>
      </c>
      <c r="Y1352" s="105" t="str">
        <f>IFERROR(VLOOKUP(V1352, Fornecedores!A:F, 6, FALSE), "")</f>
        <v>PE</v>
      </c>
      <c r="Z1352" s="101" t="str">
        <f>IF(H1352=0, "Pedido entregue!", "Pendente")</f>
        <v>Pedido entregue!</v>
      </c>
      <c r="AB1352" s="132" t="str">
        <f>IF(Z1352="Pedido Entregue!", IF(AA1352=1, "Retirado do Almoxarifado", IF(AA1352=2, "Material devolvido", "Aguardando retirada")), IF(Z1352="Pendente", "Entrega pendente", ""))</f>
        <v>Aguardando retirada</v>
      </c>
      <c r="AC1352" s="18">
        <v>1</v>
      </c>
      <c r="AD1352" s="18">
        <f>AC1352/SUMIF($P:$P,P1352,$AC:$AC)</f>
        <v>1</v>
      </c>
      <c r="AE1352" s="18">
        <f>IF(R1352=0,0,AC1352/SUMIF($R:$R,R1352,$AC:$AC))</f>
        <v>1</v>
      </c>
      <c r="AF1352" s="18">
        <f>IF(R1352=0,1,0)</f>
        <v>0</v>
      </c>
      <c r="AH1352" t="str">
        <f>TEXT(J1352,"MMMM")</f>
        <v>julho</v>
      </c>
    </row>
    <row r="1353" spans="1:34" ht="12.75" customHeight="1" x14ac:dyDescent="0.25">
      <c r="A1353" s="90" t="str">
        <f>IF(C1353="Oficina Diversos","Oficina Geral",
IF(ISNUMBER(FIND("Estoque - Colhedoras",C1353)),"Colhedoras",IF(ISNUMBER(FIND("Caldeiraria",C1353)),"Caldeiraria",IF(ISNUMBER(FIND("Borracharia",C1353)),"Borracharia",IF(ISNUMBER(FIND("Lubrificação",C1353)),"Lubrificação",
IF(ISNUMBER(FIND("Estoque - Carregadeiras",C1353)),"Carregadeiras",IF(ISNUMBER(FIND("Estoque - Veic. Leves",C1353)),"Veic. Leves",
IF(ISNUMBER(FIND("Estoque - Caminhões",C1353)),"Caminhões",IF(ISNUMBER(FIND("Estoque - Transbordos",C1353)),"Transbordos",
IF(ISNUMBER(FIND("Estoque - Tratores",C1353)),"Tratores",
IF(ISNUMBER(FIND("Estoque - Máquinas pesadas",C1353)),"Máquinas pesadas",
IF(ISNUMBER(FIND("Estoque - Reboques",C1353)),"Reboques",
IF(C1353="Estoque","Estoque",
IF(AND(ISNUMBER(C1353),C1353&gt;1000,C1353&lt;2000),"Caminhões",
IF(AND(ISNUMBER(C1353),C1353&gt;2000,C1353&lt;3000),"Tratores",
IF(AND(ISNUMBER(C1353),C1353&gt;3000,C1353&lt;4000),"Carregadeiras",
IF(AND(ISNUMBER(C1353),C1353&gt;4000,C1353&lt;5000),"Máquinas pesadas",
IF(AND(ISNUMBER(C1353),C1353&gt;5000,C1353&lt;6000),"Colhedoras",
IF(AND(ISNUMBER(C1353),C1353&gt;7000,C1353&lt;8000),"Irrigação",
IF(AND(ISNUMBER(C1353),C1353&gt;8000,C1353&lt;9000),"Reboques",IF(AND(ISNUMBER(C1353),C1353&gt;0,C1353&lt;1000),"Veic. Leves","")))))))))))))))))))))</f>
        <v>Caminhões</v>
      </c>
      <c r="B1353" s="215"/>
      <c r="C1353" s="221">
        <v>1028</v>
      </c>
      <c r="D1353" s="143">
        <v>53332</v>
      </c>
      <c r="E1353" s="146" t="s">
        <v>20730</v>
      </c>
      <c r="F1353" s="101" t="str">
        <f>IF(ISBLANK(K1353), "Apenas Solicitação", "Tem OC")</f>
        <v>Apenas Solicitação</v>
      </c>
      <c r="G1353" s="143">
        <v>1</v>
      </c>
      <c r="H1353" s="102">
        <f>G1353-I1353</f>
        <v>1</v>
      </c>
      <c r="I1353" s="103"/>
      <c r="J1353" s="147">
        <v>45827</v>
      </c>
      <c r="K1353" s="200"/>
      <c r="L1353" s="146"/>
      <c r="M1353" s="104" t="str">
        <f ca="1">IF(OR(N1353="", N1353=0), "", IF(N1353&gt;TODAY(), "No prazo", "Atrasado"))</f>
        <v/>
      </c>
      <c r="N1353" s="104" t="str">
        <f>IFERROR(K1353 + VALUE(LEFT(L1353, FIND(" ", L1353) - 1)), "")</f>
        <v/>
      </c>
      <c r="O1353" s="105" t="str">
        <f>IF(_xlfn.DAYS(K1353,J1353)&lt;0, "Aguardando OC", _xlfn.DAYS(K1353,J1353))</f>
        <v>Aguardando OC</v>
      </c>
      <c r="P1353" s="200">
        <v>408480</v>
      </c>
      <c r="Q1353" s="12"/>
      <c r="R1353" s="200">
        <v>0</v>
      </c>
      <c r="S1353" s="143">
        <v>221</v>
      </c>
      <c r="T1353" s="65" t="s">
        <v>1029</v>
      </c>
      <c r="U1353" s="164">
        <v>447.96</v>
      </c>
      <c r="V1353" s="143"/>
      <c r="W1353" s="117" t="str">
        <f>IFERROR(VLOOKUP(V1353, Fornecedores!A:C, 3, FALSE), "")</f>
        <v/>
      </c>
      <c r="X1353" s="105" t="str">
        <f>IFERROR(VLOOKUP(V1353, Fornecedores!A:E, 5, FALSE), "")</f>
        <v/>
      </c>
      <c r="Y1353" s="105" t="str">
        <f>IFERROR(VLOOKUP(V1353, Fornecedores!A:F, 6, FALSE), "")</f>
        <v/>
      </c>
      <c r="Z1353" s="101" t="str">
        <f>IF(H1353=0, "Pedido entregue!", "Pendente")</f>
        <v>Pendente</v>
      </c>
      <c r="AB1353" s="132" t="str">
        <f>IF(Z1353="Pedido Entregue!", IF(AA1353=1, "Retirado do Almoxarifado", IF(AA1353=2, "Material devolvido", "Aguardando retirada")), IF(Z1353="Pendente", "Entrega pendente", ""))</f>
        <v>Entrega pendente</v>
      </c>
      <c r="AC1353" s="18">
        <v>1</v>
      </c>
      <c r="AD1353" s="18">
        <f>AC1353/SUMIF($P:$P,P1353,$AC:$AC)</f>
        <v>1</v>
      </c>
      <c r="AE1353" s="18">
        <f>IF(R1353=0,0,AC1353/SUMIF($R:$R,R1353,$AC:$AC))</f>
        <v>0</v>
      </c>
      <c r="AF1353" s="18">
        <f>IF(R1353=0,1,0)</f>
        <v>1</v>
      </c>
      <c r="AH1353" t="str">
        <f>TEXT(J1353,"MMMM")</f>
        <v>junho</v>
      </c>
    </row>
    <row r="1354" spans="1:34" ht="12.75" customHeight="1" x14ac:dyDescent="0.25">
      <c r="A1354" s="90" t="str">
        <f>IF(C1354="Oficina Diversos","Oficina Geral",
IF(ISNUMBER(FIND("Estoque - Colhedoras",C1354)),"Colhedoras",IF(ISNUMBER(FIND("Caldeiraria",C1354)),"Caldeiraria",IF(ISNUMBER(FIND("Borracharia",C1354)),"Borracharia",IF(ISNUMBER(FIND("Lubrificação",C1354)),"Lubrificação",
IF(ISNUMBER(FIND("Estoque - Carregadeiras",C1354)),"Carregadeiras",IF(ISNUMBER(FIND("Estoque - Veic. Leves",C1354)),"Veic. Leves",
IF(ISNUMBER(FIND("Estoque - Caminhões",C1354)),"Caminhões",IF(ISNUMBER(FIND("Estoque - Transbordos",C1354)),"Transbordos",
IF(ISNUMBER(FIND("Estoque - Tratores",C1354)),"Tratores",
IF(ISNUMBER(FIND("Estoque - Máquinas pesadas",C1354)),"Máquinas pesadas",
IF(ISNUMBER(FIND("Estoque - Reboques",C1354)),"Reboques",
IF(C1354="Estoque","Estoque",
IF(AND(ISNUMBER(C1354),C1354&gt;1000,C1354&lt;2000),"Caminhões",
IF(AND(ISNUMBER(C1354),C1354&gt;2000,C1354&lt;3000),"Tratores",
IF(AND(ISNUMBER(C1354),C1354&gt;3000,C1354&lt;4000),"Carregadeiras",
IF(AND(ISNUMBER(C1354),C1354&gt;4000,C1354&lt;5000),"Máquinas pesadas",
IF(AND(ISNUMBER(C1354),C1354&gt;5000,C1354&lt;6000),"Colhedoras",
IF(AND(ISNUMBER(C1354),C1354&gt;7000,C1354&lt;8000),"Irrigação",
IF(AND(ISNUMBER(C1354),C1354&gt;8000,C1354&lt;9000),"Reboques",IF(AND(ISNUMBER(C1354),C1354&gt;0,C1354&lt;1000),"Veic. Leves","")))))))))))))))))))))</f>
        <v>Caminhões</v>
      </c>
      <c r="B1354" s="215"/>
      <c r="C1354" s="222">
        <v>1025</v>
      </c>
      <c r="D1354" s="170">
        <v>53332</v>
      </c>
      <c r="E1354" s="173" t="s">
        <v>20730</v>
      </c>
      <c r="F1354" s="101" t="str">
        <f>IF(ISBLANK(K1354), "Apenas Solicitação", "Tem OC")</f>
        <v>Apenas Solicitação</v>
      </c>
      <c r="G1354" s="170">
        <v>1</v>
      </c>
      <c r="H1354" s="102">
        <f>G1354-I1354</f>
        <v>1</v>
      </c>
      <c r="I1354" s="103"/>
      <c r="J1354" s="174">
        <v>45849</v>
      </c>
      <c r="K1354" s="173"/>
      <c r="L1354" s="173"/>
      <c r="M1354" s="104" t="str">
        <f ca="1">IF(OR(N1354="", N1354=0), "", IF(N1354&gt;TODAY(), "No prazo", "Atrasado"))</f>
        <v/>
      </c>
      <c r="N1354" s="104" t="str">
        <f>IFERROR(K1354 + VALUE(LEFT(L1354, FIND(" ", L1354) - 1)), "")</f>
        <v/>
      </c>
      <c r="O1354" s="105" t="str">
        <f>IF(_xlfn.DAYS(K1354,J1354)&lt;0, "Aguardando OC", _xlfn.DAYS(K1354,J1354))</f>
        <v>Aguardando OC</v>
      </c>
      <c r="P1354" s="170">
        <v>411251</v>
      </c>
      <c r="Q1354" s="12"/>
      <c r="R1354" s="170">
        <v>0</v>
      </c>
      <c r="S1354" s="2">
        <v>221</v>
      </c>
      <c r="T1354" s="65" t="s">
        <v>1029</v>
      </c>
      <c r="U1354" s="170">
        <v>907.72</v>
      </c>
      <c r="V1354" s="170"/>
      <c r="W1354" s="117" t="str">
        <f>IFERROR(VLOOKUP(V1354, Fornecedores!A:C, 3, FALSE), "")</f>
        <v/>
      </c>
      <c r="X1354" s="105" t="str">
        <f>IFERROR(VLOOKUP(V1354, Fornecedores!A:E, 5, FALSE), "")</f>
        <v/>
      </c>
      <c r="Y1354" s="105" t="str">
        <f>IFERROR(VLOOKUP(V1354, Fornecedores!A:F, 6, FALSE), "")</f>
        <v/>
      </c>
      <c r="Z1354" s="101" t="str">
        <f>IF(H1354=0, "Pedido entregue!", "Pendente")</f>
        <v>Pendente</v>
      </c>
      <c r="AB1354" s="132" t="str">
        <f>IF(Z1354="Pedido Entregue!", IF(AA1354=1, "Retirado do Almoxarifado", IF(AA1354=2, "Material devolvido", "Aguardando retirada")), IF(Z1354="Pendente", "Entrega pendente", ""))</f>
        <v>Entrega pendente</v>
      </c>
      <c r="AC1354" s="18">
        <v>1</v>
      </c>
      <c r="AD1354" s="18">
        <f>AC1354/SUMIF($P:$P,P1354,$AC:$AC)</f>
        <v>1</v>
      </c>
      <c r="AE1354" s="18">
        <f>IF(R1354=0,0,AC1354/SUMIF($R:$R,R1354,$AC:$AC))</f>
        <v>0</v>
      </c>
      <c r="AF1354" s="18">
        <f>IF(R1354=0,1,0)</f>
        <v>1</v>
      </c>
      <c r="AH1354" t="str">
        <f>TEXT(J1354,"MMMM")</f>
        <v>julho</v>
      </c>
    </row>
    <row r="1355" spans="1:34" ht="12.75" customHeight="1" x14ac:dyDescent="0.25">
      <c r="A1355" s="90" t="str">
        <f>IF(C1355="Oficina Diversos","Oficina Geral",
IF(ISNUMBER(FIND("Estoque - Colhedoras",C1355)),"Colhedoras",IF(ISNUMBER(FIND("Caldeiraria",C1355)),"Caldeiraria",IF(ISNUMBER(FIND("Borracharia",C1355)),"Borracharia",IF(ISNUMBER(FIND("Lubrificação",C1355)),"Lubrificação",
IF(ISNUMBER(FIND("Estoque - Carregadeiras",C1355)),"Carregadeiras",IF(ISNUMBER(FIND("Estoque - Veic. Leves",C1355)),"Veic. Leves",
IF(ISNUMBER(FIND("Estoque - Caminhões",C1355)),"Caminhões",IF(ISNUMBER(FIND("Estoque - Transbordos",C1355)),"Transbordos",
IF(ISNUMBER(FIND("Estoque - Tratores",C1355)),"Tratores",
IF(ISNUMBER(FIND("Estoque - Máquinas pesadas",C1355)),"Máquinas pesadas",
IF(ISNUMBER(FIND("Estoque - Reboques",C1355)),"Reboques",
IF(C1355="Estoque","Estoque",
IF(AND(ISNUMBER(C1355),C1355&gt;1000,C1355&lt;2000),"Caminhões",
IF(AND(ISNUMBER(C1355),C1355&gt;2000,C1355&lt;3000),"Tratores",
IF(AND(ISNUMBER(C1355),C1355&gt;3000,C1355&lt;4000),"Carregadeiras",
IF(AND(ISNUMBER(C1355),C1355&gt;4000,C1355&lt;5000),"Máquinas pesadas",
IF(AND(ISNUMBER(C1355),C1355&gt;5000,C1355&lt;6000),"Colhedoras",
IF(AND(ISNUMBER(C1355),C1355&gt;7000,C1355&lt;8000),"Irrigação",
IF(AND(ISNUMBER(C1355),C1355&gt;8000,C1355&lt;9000),"Reboques",IF(AND(ISNUMBER(C1355),C1355&gt;0,C1355&lt;1000),"Veic. Leves","")))))))))))))))))))))</f>
        <v>Caminhões</v>
      </c>
      <c r="B1355" s="215"/>
      <c r="C1355" s="222">
        <v>1029</v>
      </c>
      <c r="D1355" s="170">
        <v>53332</v>
      </c>
      <c r="E1355" s="173" t="s">
        <v>20730</v>
      </c>
      <c r="F1355" s="101" t="str">
        <f>IF(ISBLANK(K1355), "Apenas Solicitação", "Tem OC")</f>
        <v>Apenas Solicitação</v>
      </c>
      <c r="G1355" s="170">
        <v>1</v>
      </c>
      <c r="H1355" s="102">
        <f>G1355-I1355</f>
        <v>1</v>
      </c>
      <c r="I1355" s="103"/>
      <c r="J1355" s="174">
        <v>45856</v>
      </c>
      <c r="K1355" s="173"/>
      <c r="L1355" s="173"/>
      <c r="M1355" s="104" t="str">
        <f ca="1">IF(OR(N1355="", N1355=0), "", IF(N1355&gt;TODAY(), "No prazo", "Atrasado"))</f>
        <v/>
      </c>
      <c r="N1355" s="104" t="str">
        <f>IFERROR(K1355 + VALUE(LEFT(L1355, FIND(" ", L1355) - 1)), "")</f>
        <v/>
      </c>
      <c r="O1355" s="105" t="str">
        <f>IF(_xlfn.DAYS(K1355,J1355)&lt;0, "Aguardando OC", _xlfn.DAYS(K1355,J1355))</f>
        <v>Aguardando OC</v>
      </c>
      <c r="P1355" s="170">
        <v>412275</v>
      </c>
      <c r="Q1355" s="12"/>
      <c r="R1355" s="170">
        <v>0</v>
      </c>
      <c r="S1355" s="2">
        <v>221</v>
      </c>
      <c r="T1355" s="65" t="s">
        <v>1029</v>
      </c>
      <c r="U1355" s="170">
        <v>907.72</v>
      </c>
      <c r="V1355" s="170"/>
      <c r="W1355" s="117" t="str">
        <f>IFERROR(VLOOKUP(V1355, Fornecedores!A:C, 3, FALSE), "")</f>
        <v/>
      </c>
      <c r="X1355" s="105" t="str">
        <f>IFERROR(VLOOKUP(V1355, Fornecedores!A:E, 5, FALSE), "")</f>
        <v/>
      </c>
      <c r="Y1355" s="105" t="str">
        <f>IFERROR(VLOOKUP(V1355, Fornecedores!A:F, 6, FALSE), "")</f>
        <v/>
      </c>
      <c r="Z1355" s="101" t="str">
        <f>IF(H1355=0, "Pedido entregue!", "Pendente")</f>
        <v>Pendente</v>
      </c>
      <c r="AB1355" s="132" t="str">
        <f>IF(Z1355="Pedido Entregue!", IF(AA1355=1, "Retirado do Almoxarifado", IF(AA1355=2, "Material devolvido", "Aguardando retirada")), IF(Z1355="Pendente", "Entrega pendente", ""))</f>
        <v>Entrega pendente</v>
      </c>
      <c r="AC1355" s="18">
        <v>1</v>
      </c>
      <c r="AD1355" s="18">
        <f>AC1355/SUMIF($P:$P,P1355,$AC:$AC)</f>
        <v>1</v>
      </c>
      <c r="AE1355" s="18">
        <f>IF(R1355=0,0,AC1355/SUMIF($R:$R,R1355,$AC:$AC))</f>
        <v>0</v>
      </c>
      <c r="AF1355" s="18">
        <f>IF(R1355=0,1,0)</f>
        <v>1</v>
      </c>
      <c r="AH1355" t="str">
        <f>TEXT(J1355,"MMMM")</f>
        <v>julho</v>
      </c>
    </row>
    <row r="1356" spans="1:34" ht="12.75" customHeight="1" x14ac:dyDescent="0.25">
      <c r="A1356" s="90" t="str">
        <f>IF(C1356="Oficina Diversos","Oficina Geral",
IF(ISNUMBER(FIND("Estoque - Colhedoras",C1356)),"Colhedoras",IF(ISNUMBER(FIND("Caldeiraria",C1356)),"Caldeiraria",IF(ISNUMBER(FIND("Borracharia",C1356)),"Borracharia",IF(ISNUMBER(FIND("Lubrificação",C1356)),"Lubrificação",
IF(ISNUMBER(FIND("Estoque - Carregadeiras",C1356)),"Carregadeiras",IF(ISNUMBER(FIND("Estoque - Veic. Leves",C1356)),"Veic. Leves",
IF(ISNUMBER(FIND("Estoque - Caminhões",C1356)),"Caminhões",IF(ISNUMBER(FIND("Estoque - Transbordos",C1356)),"Transbordos",
IF(ISNUMBER(FIND("Estoque - Tratores",C1356)),"Tratores",
IF(ISNUMBER(FIND("Estoque - Máquinas pesadas",C1356)),"Máquinas pesadas",
IF(ISNUMBER(FIND("Estoque - Reboques",C1356)),"Reboques",
IF(C1356="Estoque","Estoque",
IF(AND(ISNUMBER(C1356),C1356&gt;1000,C1356&lt;2000),"Caminhões",
IF(AND(ISNUMBER(C1356),C1356&gt;2000,C1356&lt;3000),"Tratores",
IF(AND(ISNUMBER(C1356),C1356&gt;3000,C1356&lt;4000),"Carregadeiras",
IF(AND(ISNUMBER(C1356),C1356&gt;4000,C1356&lt;5000),"Máquinas pesadas",
IF(AND(ISNUMBER(C1356),C1356&gt;5000,C1356&lt;6000),"Colhedoras",
IF(AND(ISNUMBER(C1356),C1356&gt;7000,C1356&lt;8000),"Irrigação",
IF(AND(ISNUMBER(C1356),C1356&gt;8000,C1356&lt;9000),"Reboques",IF(AND(ISNUMBER(C1356),C1356&gt;0,C1356&lt;1000),"Veic. Leves","")))))))))))))))))))))</f>
        <v>Caminhões</v>
      </c>
      <c r="B1356" s="215"/>
      <c r="C1356" s="222">
        <v>1024</v>
      </c>
      <c r="D1356" s="170">
        <v>53332</v>
      </c>
      <c r="E1356" s="173" t="s">
        <v>20730</v>
      </c>
      <c r="F1356" s="101" t="str">
        <f>IF(ISBLANK(K1356), "Apenas Solicitação", "Tem OC")</f>
        <v>Apenas Solicitação</v>
      </c>
      <c r="G1356" s="170">
        <v>1</v>
      </c>
      <c r="H1356" s="102">
        <f>G1356-I1356</f>
        <v>1</v>
      </c>
      <c r="I1356" s="103"/>
      <c r="J1356" s="174">
        <v>45857</v>
      </c>
      <c r="K1356" s="173"/>
      <c r="L1356" s="173"/>
      <c r="M1356" s="104" t="str">
        <f ca="1">IF(OR(N1356="", N1356=0), "", IF(N1356&gt;TODAY(), "No prazo", "Atrasado"))</f>
        <v/>
      </c>
      <c r="N1356" s="104" t="str">
        <f>IFERROR(K1356 + VALUE(LEFT(L1356, FIND(" ", L1356) - 1)), "")</f>
        <v/>
      </c>
      <c r="O1356" s="105" t="str">
        <f>IF(_xlfn.DAYS(K1356,J1356)&lt;0, "Aguardando OC", _xlfn.DAYS(K1356,J1356))</f>
        <v>Aguardando OC</v>
      </c>
      <c r="P1356" s="170">
        <v>412420</v>
      </c>
      <c r="Q1356" s="12"/>
      <c r="R1356" s="170">
        <v>0</v>
      </c>
      <c r="S1356" s="2">
        <v>221</v>
      </c>
      <c r="T1356" s="65" t="s">
        <v>1029</v>
      </c>
      <c r="U1356" s="170">
        <v>907.72</v>
      </c>
      <c r="V1356" s="170"/>
      <c r="W1356" s="117" t="str">
        <f>IFERROR(VLOOKUP(V1356, Fornecedores!A:C, 3, FALSE), "")</f>
        <v/>
      </c>
      <c r="X1356" s="105" t="str">
        <f>IFERROR(VLOOKUP(V1356, Fornecedores!A:E, 5, FALSE), "")</f>
        <v/>
      </c>
      <c r="Y1356" s="105" t="str">
        <f>IFERROR(VLOOKUP(V1356, Fornecedores!A:F, 6, FALSE), "")</f>
        <v/>
      </c>
      <c r="Z1356" s="101" t="str">
        <f>IF(H1356=0, "Pedido entregue!", "Pendente")</f>
        <v>Pendente</v>
      </c>
      <c r="AB1356" s="132" t="str">
        <f>IF(Z1356="Pedido Entregue!", IF(AA1356=1, "Retirado do Almoxarifado", IF(AA1356=2, "Material devolvido", "Aguardando retirada")), IF(Z1356="Pendente", "Entrega pendente", ""))</f>
        <v>Entrega pendente</v>
      </c>
      <c r="AC1356" s="18">
        <v>1</v>
      </c>
      <c r="AD1356" s="18">
        <f>AC1356/SUMIF($P:$P,P1356,$AC:$AC)</f>
        <v>1</v>
      </c>
      <c r="AE1356" s="18">
        <f>IF(R1356=0,0,AC1356/SUMIF($R:$R,R1356,$AC:$AC))</f>
        <v>0</v>
      </c>
      <c r="AF1356" s="18">
        <f>IF(R1356=0,1,0)</f>
        <v>1</v>
      </c>
      <c r="AH1356" t="str">
        <f>TEXT(J1356,"MMMM")</f>
        <v>julho</v>
      </c>
    </row>
    <row r="1357" spans="1:34" ht="12.75" hidden="1" customHeight="1" x14ac:dyDescent="0.25">
      <c r="A1357" s="90" t="str">
        <f>IF(C1357="Oficina Diversos","Oficina Geral",
IF(ISNUMBER(FIND("Estoque - Colhedoras",C1357)),"Colhedoras",IF(ISNUMBER(FIND("Caldeiraria",C1357)),"Caldeiraria",IF(ISNUMBER(FIND("Borracharia",C1357)),"Borracharia",IF(ISNUMBER(FIND("Lubrificação",C1357)),"Lubrificação",
IF(ISNUMBER(FIND("Estoque - Carregadeiras",C1357)),"Carregadeiras",IF(ISNUMBER(FIND("Estoque - Veic. Leves",C1357)),"Veic. Leves",
IF(ISNUMBER(FIND("Estoque - Caminhões",C1357)),"Caminhões",IF(ISNUMBER(FIND("Estoque - Transbordos",C1357)),"Transbordos",
IF(ISNUMBER(FIND("Estoque - Tratores",C1357)),"Tratores",
IF(ISNUMBER(FIND("Estoque - Máquinas pesadas",C1357)),"Máquinas pesadas",
IF(ISNUMBER(FIND("Estoque - Reboques",C1357)),"Reboques",
IF(C1357="Estoque","Estoque",
IF(AND(ISNUMBER(C1357),C1357&gt;1000,C1357&lt;2000),"Caminhões",
IF(AND(ISNUMBER(C1357),C1357&gt;2000,C1357&lt;3000),"Tratores",
IF(AND(ISNUMBER(C1357),C1357&gt;3000,C1357&lt;4000),"Carregadeiras",
IF(AND(ISNUMBER(C1357),C1357&gt;4000,C1357&lt;5000),"Máquinas pesadas",
IF(AND(ISNUMBER(C1357),C1357&gt;5000,C1357&lt;6000),"Colhedoras",
IF(AND(ISNUMBER(C1357),C1357&gt;7000,C1357&lt;8000),"Irrigação",
IF(AND(ISNUMBER(C1357),C1357&gt;8000,C1357&lt;9000),"Reboques",IF(AND(ISNUMBER(C1357),C1357&gt;0,C1357&lt;1000),"Veic. Leves","")))))))))))))))))))))</f>
        <v>Tratores</v>
      </c>
      <c r="B1357" s="215"/>
      <c r="C1357" s="225">
        <v>2044</v>
      </c>
      <c r="D1357" s="2">
        <v>53833</v>
      </c>
      <c r="E1357" s="3" t="s">
        <v>20175</v>
      </c>
      <c r="F1357" s="101" t="str">
        <f>IF(ISBLANK(K1357), "Apenas Solicitação", "Tem OC")</f>
        <v>Tem OC</v>
      </c>
      <c r="G1357" s="2">
        <v>1</v>
      </c>
      <c r="H1357" s="102">
        <f>G1357-I1357</f>
        <v>0</v>
      </c>
      <c r="I1357" s="103">
        <v>1</v>
      </c>
      <c r="J1357" s="4">
        <v>45806</v>
      </c>
      <c r="K1357" s="180">
        <v>45811</v>
      </c>
      <c r="L1357" s="3" t="s">
        <v>20152</v>
      </c>
      <c r="M1357" s="104" t="str">
        <f ca="1">IF(OR(N1357="", N1357=0), "", IF(N1357&gt;TODAY(), "No prazo", "Atrasado"))</f>
        <v>Atrasado</v>
      </c>
      <c r="N1357" s="104">
        <f>IFERROR(K1357 + VALUE(LEFT(L1357, FIND(" ", L1357) - 1)), "")</f>
        <v>45812</v>
      </c>
      <c r="O1357" s="105">
        <f>IF(_xlfn.DAYS(K1357,J1357)&lt;0, "Aguardando OC", _xlfn.DAYS(K1357,J1357))</f>
        <v>5</v>
      </c>
      <c r="P1357" s="14">
        <v>405091</v>
      </c>
      <c r="Q1357" s="12"/>
      <c r="R1357" s="14">
        <v>168571</v>
      </c>
      <c r="S1357" s="2">
        <v>221</v>
      </c>
      <c r="T1357" s="65" t="s">
        <v>1029</v>
      </c>
      <c r="U1357" s="21">
        <v>566</v>
      </c>
      <c r="V1357" s="2">
        <v>13341</v>
      </c>
      <c r="W1357" s="117" t="str">
        <f>IFERROR(VLOOKUP(V1357, Fornecedores!A:C, 3, FALSE), "")</f>
        <v>DISMA DISTRIBUIDORA</v>
      </c>
      <c r="X1357" s="105" t="str">
        <f>IFERROR(VLOOKUP(V1357, Fornecedores!A:E, 5, FALSE), "")</f>
        <v>Araçatuba</v>
      </c>
      <c r="Y1357" s="105" t="str">
        <f>IFERROR(VLOOKUP(V1357, Fornecedores!A:F, 6, FALSE), "")</f>
        <v>SP</v>
      </c>
      <c r="Z1357" s="101" t="str">
        <f>IF(H1357=0, "Pedido entregue!", "Pendente")</f>
        <v>Pedido entregue!</v>
      </c>
      <c r="AB1357" s="132" t="str">
        <f>IF(Z1357="Pedido Entregue!", IF(AA1357=1, "Retirado do Almoxarifado", IF(AA1357=2, "Material devolvido", "Aguardando retirada")), IF(Z1357="Pendente", "Entrega pendente", ""))</f>
        <v>Aguardando retirada</v>
      </c>
      <c r="AC1357" s="18">
        <v>1</v>
      </c>
      <c r="AD1357" s="18">
        <f>AC1357/SUMIF($P:$P,P1357,$AC:$AC)</f>
        <v>1</v>
      </c>
      <c r="AE1357" s="18">
        <f>IF(R1357=0,0,AC1357/SUMIF($R:$R,R1357,$AC:$AC))</f>
        <v>0.125</v>
      </c>
      <c r="AF1357" s="18">
        <f>IF(R1357=0,1,0)</f>
        <v>0</v>
      </c>
      <c r="AH1357" t="str">
        <f>TEXT(J1357,"MMMM")</f>
        <v>maio</v>
      </c>
    </row>
    <row r="1358" spans="1:34" ht="12.75" hidden="1" customHeight="1" x14ac:dyDescent="0.25">
      <c r="A1358" s="90" t="str">
        <f>IF(C1358="Oficina Diversos","Oficina Geral",
IF(ISNUMBER(FIND("Estoque - Colhedoras",C1358)),"Colhedoras",IF(ISNUMBER(FIND("Caldeiraria",C1358)),"Caldeiraria",IF(ISNUMBER(FIND("Borracharia",C1358)),"Borracharia",IF(ISNUMBER(FIND("Lubrificação",C1358)),"Lubrificação",
IF(ISNUMBER(FIND("Estoque - Carregadeiras",C1358)),"Carregadeiras",IF(ISNUMBER(FIND("Estoque - Veic. Leves",C1358)),"Veic. Leves",
IF(ISNUMBER(FIND("Estoque - Caminhões",C1358)),"Caminhões",IF(ISNUMBER(FIND("Estoque - Transbordos",C1358)),"Transbordos",
IF(ISNUMBER(FIND("Estoque - Tratores",C1358)),"Tratores",
IF(ISNUMBER(FIND("Estoque - Máquinas pesadas",C1358)),"Máquinas pesadas",
IF(ISNUMBER(FIND("Estoque - Reboques",C1358)),"Reboques",
IF(C1358="Estoque","Estoque",
IF(AND(ISNUMBER(C1358),C1358&gt;1000,C1358&lt;2000),"Caminhões",
IF(AND(ISNUMBER(C1358),C1358&gt;2000,C1358&lt;3000),"Tratores",
IF(AND(ISNUMBER(C1358),C1358&gt;3000,C1358&lt;4000),"Carregadeiras",
IF(AND(ISNUMBER(C1358),C1358&gt;4000,C1358&lt;5000),"Máquinas pesadas",
IF(AND(ISNUMBER(C1358),C1358&gt;5000,C1358&lt;6000),"Colhedoras",
IF(AND(ISNUMBER(C1358),C1358&gt;7000,C1358&lt;8000),"Irrigação",
IF(AND(ISNUMBER(C1358),C1358&gt;8000,C1358&lt;9000),"Reboques",IF(AND(ISNUMBER(C1358),C1358&gt;0,C1358&lt;1000),"Veic. Leves","")))))))))))))))))))))</f>
        <v>Veic. Leves</v>
      </c>
      <c r="B1358" s="87"/>
      <c r="C1358" s="76">
        <v>29</v>
      </c>
      <c r="D1358" s="2">
        <v>53905</v>
      </c>
      <c r="E1358" s="3" t="s">
        <v>275</v>
      </c>
      <c r="F1358" s="14" t="str">
        <f>IF(ISBLANK(K1358), "Apenas Solicitação", "Tem OC")</f>
        <v>Tem OC</v>
      </c>
      <c r="G1358" s="2">
        <v>1</v>
      </c>
      <c r="H1358" s="37">
        <f>G1358-I1358</f>
        <v>0</v>
      </c>
      <c r="I1358" s="38">
        <v>1</v>
      </c>
      <c r="J1358" s="4">
        <v>45744</v>
      </c>
      <c r="K1358" s="180">
        <v>45759</v>
      </c>
      <c r="L1358" s="3"/>
      <c r="M1358" s="44"/>
      <c r="N1358" s="44" t="str">
        <f>IFERROR(K1358 + VALUE(LEFT(L1358, FIND(" ", L1358) - 1)), "")</f>
        <v/>
      </c>
      <c r="O1358" s="3">
        <f>IF(_xlfn.DAYS(K1358,J1358)&lt;0, "Aguardando OC", _xlfn.DAYS(K1358,J1358))</f>
        <v>15</v>
      </c>
      <c r="P1358" s="14">
        <v>397401</v>
      </c>
      <c r="Q1358" s="169">
        <v>1139973</v>
      </c>
      <c r="R1358" s="14">
        <v>166195</v>
      </c>
      <c r="S1358" s="2">
        <v>719</v>
      </c>
      <c r="T1358" s="65" t="s">
        <v>11</v>
      </c>
      <c r="U1358" s="21">
        <v>66.5</v>
      </c>
      <c r="V1358" s="2">
        <v>14446</v>
      </c>
      <c r="W1358" s="47" t="str">
        <f>IFERROR(VLOOKUP(V1358, Fornecedores!A:C, 3, FALSE), "")</f>
        <v>AGROMOTO</v>
      </c>
      <c r="X1358" s="43" t="str">
        <f>IFERROR(VLOOKUP(V1358, Fornecedores!A:E, 5, FALSE), "")</f>
        <v>Jaboatão dos Guararapes</v>
      </c>
      <c r="Y1358" s="43" t="str">
        <f>IFERROR(VLOOKUP(V1358, Fornecedores!A:F, 6, FALSE), "")</f>
        <v>PE</v>
      </c>
      <c r="Z1358" s="14" t="str">
        <f>IF(H1358=0, "Pedido entregue!", "Pendente")</f>
        <v>Pedido entregue!</v>
      </c>
      <c r="AA1358" s="74"/>
      <c r="AB1358" s="58" t="str">
        <f>IF(Z1358="Pedido Entregue!", IF(AA1358=1, "Retirado do Almoxarifado", IF(AA1358=2, "Material devolvido", "Aguardando retirada")), IF(Z1358="Pendente", "Entrega pendente", ""))</f>
        <v>Aguardando retirada</v>
      </c>
      <c r="AC1358" s="18">
        <v>1</v>
      </c>
      <c r="AD1358" s="18">
        <f>AC1358/SUMIF($P:$P,P1358,$AC:$AC)</f>
        <v>1</v>
      </c>
      <c r="AE1358" s="18">
        <f>IF(R1358=0,0,AC1358/SUMIF($R:$R,R1358,$AC:$AC))</f>
        <v>0.14285714285714285</v>
      </c>
      <c r="AF1358" s="18">
        <f>IF(R1358=0,1,0)</f>
        <v>0</v>
      </c>
      <c r="AG1358" s="18">
        <f>IF(R1358=0,#REF!-J1358,0)</f>
        <v>0</v>
      </c>
      <c r="AH1358" t="str">
        <f>TEXT(J1358,"MMMM")</f>
        <v>março</v>
      </c>
    </row>
    <row r="1359" spans="1:34" ht="12.75" hidden="1" customHeight="1" x14ac:dyDescent="0.25">
      <c r="A1359" s="90" t="str">
        <f>IF(C1359="Oficina Diversos","Oficina Geral",
IF(ISNUMBER(FIND("Estoque - Colhedoras",C1359)),"Colhedoras",IF(ISNUMBER(FIND("Caldeiraria",C1359)),"Caldeiraria",IF(ISNUMBER(FIND("Borracharia",C1359)),"Borracharia",IF(ISNUMBER(FIND("Lubrificação",C1359)),"Lubrificação",
IF(ISNUMBER(FIND("Estoque - Carregadeiras",C1359)),"Carregadeiras",IF(ISNUMBER(FIND("Estoque - Veic. Leves",C1359)),"Veic. Leves",
IF(ISNUMBER(FIND("Estoque - Caminhões",C1359)),"Caminhões",IF(ISNUMBER(FIND("Estoque - Transbordos",C1359)),"Transbordos",
IF(ISNUMBER(FIND("Estoque - Tratores",C1359)),"Tratores",
IF(ISNUMBER(FIND("Estoque - Máquinas pesadas",C1359)),"Máquinas pesadas",
IF(ISNUMBER(FIND("Estoque - Reboques",C1359)),"Reboques",
IF(C1359="Estoque","Estoque",
IF(AND(ISNUMBER(C1359),C1359&gt;1000,C1359&lt;2000),"Caminhões",
IF(AND(ISNUMBER(C1359),C1359&gt;2000,C1359&lt;3000),"Tratores",
IF(AND(ISNUMBER(C1359),C1359&gt;3000,C1359&lt;4000),"Carregadeiras",
IF(AND(ISNUMBER(C1359),C1359&gt;4000,C1359&lt;5000),"Máquinas pesadas",
IF(AND(ISNUMBER(C1359),C1359&gt;5000,C1359&lt;6000),"Colhedoras",
IF(AND(ISNUMBER(C1359),C1359&gt;7000,C1359&lt;8000),"Irrigação",
IF(AND(ISNUMBER(C1359),C1359&gt;8000,C1359&lt;9000),"Reboques",IF(AND(ISNUMBER(C1359),C1359&gt;0,C1359&lt;1000),"Veic. Leves","")))))))))))))))))))))</f>
        <v>Veic. Leves</v>
      </c>
      <c r="B1359" s="87"/>
      <c r="C1359" s="76">
        <v>32</v>
      </c>
      <c r="D1359" s="2">
        <v>53905</v>
      </c>
      <c r="E1359" s="3" t="s">
        <v>275</v>
      </c>
      <c r="F1359" s="14" t="str">
        <f>IF(ISBLANK(K1359), "Apenas Solicitação", "Tem OC")</f>
        <v>Tem OC</v>
      </c>
      <c r="G1359" s="2">
        <v>1</v>
      </c>
      <c r="H1359" s="37">
        <f>G1359-I1359</f>
        <v>0</v>
      </c>
      <c r="I1359" s="38">
        <v>1</v>
      </c>
      <c r="J1359" s="4">
        <v>45744</v>
      </c>
      <c r="K1359" s="180">
        <v>45757</v>
      </c>
      <c r="L1359" s="3"/>
      <c r="M1359" s="44"/>
      <c r="N1359" s="44" t="str">
        <f>IFERROR(K1359 + VALUE(LEFT(L1359, FIND(" ", L1359) - 1)), "")</f>
        <v/>
      </c>
      <c r="O1359" s="3">
        <f>IF(_xlfn.DAYS(K1359,J1359)&lt;0, "Aguardando OC", _xlfn.DAYS(K1359,J1359))</f>
        <v>13</v>
      </c>
      <c r="P1359" s="14">
        <v>397416</v>
      </c>
      <c r="Q1359" s="169">
        <v>1139980</v>
      </c>
      <c r="R1359" s="14">
        <v>166120</v>
      </c>
      <c r="S1359" s="2">
        <v>719</v>
      </c>
      <c r="T1359" s="65" t="s">
        <v>11</v>
      </c>
      <c r="U1359" s="21">
        <v>66.5</v>
      </c>
      <c r="V1359" s="2">
        <v>14446</v>
      </c>
      <c r="W1359" s="47" t="str">
        <f>IFERROR(VLOOKUP(V1359, Fornecedores!A:C, 3, FALSE), "")</f>
        <v>AGROMOTO</v>
      </c>
      <c r="X1359" s="43" t="str">
        <f>IFERROR(VLOOKUP(V1359, Fornecedores!A:E, 5, FALSE), "")</f>
        <v>Jaboatão dos Guararapes</v>
      </c>
      <c r="Y1359" s="43" t="str">
        <f>IFERROR(VLOOKUP(V1359, Fornecedores!A:F, 6, FALSE), "")</f>
        <v>PE</v>
      </c>
      <c r="Z1359" s="14" t="str">
        <f>IF(H1359=0, "Pedido entregue!", "Pendente")</f>
        <v>Pedido entregue!</v>
      </c>
      <c r="AA1359" s="74"/>
      <c r="AB1359" s="58" t="str">
        <f>IF(Z1359="Pedido Entregue!", IF(AA1359=1, "Retirado do Almoxarifado", IF(AA1359=2, "Material devolvido", "Aguardando retirada")), IF(Z1359="Pendente", "Entrega pendente", ""))</f>
        <v>Aguardando retirada</v>
      </c>
      <c r="AC1359" s="18">
        <v>1</v>
      </c>
      <c r="AD1359" s="18">
        <f>AC1359/SUMIF($P:$P,P1359,$AC:$AC)</f>
        <v>1</v>
      </c>
      <c r="AE1359" s="18">
        <f>IF(R1359=0,0,AC1359/SUMIF($R:$R,R1359,$AC:$AC))</f>
        <v>9.0909090909090912E-2</v>
      </c>
      <c r="AF1359" s="18">
        <f>IF(R1359=0,1,0)</f>
        <v>0</v>
      </c>
      <c r="AG1359" s="18">
        <f>IF(R1359=0,#REF!-J1359,0)</f>
        <v>0</v>
      </c>
      <c r="AH1359" t="str">
        <f>TEXT(J1359,"MMMM")</f>
        <v>março</v>
      </c>
    </row>
    <row r="1360" spans="1:34" ht="12.75" customHeight="1" x14ac:dyDescent="0.25">
      <c r="A1360" s="90" t="str">
        <f>IF(C1360="Oficina Diversos","Oficina Geral",
IF(ISNUMBER(FIND("Estoque - Colhedoras",C1360)),"Colhedoras",IF(ISNUMBER(FIND("Caldeiraria",C1360)),"Caldeiraria",IF(ISNUMBER(FIND("Borracharia",C1360)),"Borracharia",IF(ISNUMBER(FIND("Lubrificação",C1360)),"Lubrificação",
IF(ISNUMBER(FIND("Estoque - Carregadeiras",C1360)),"Carregadeiras",IF(ISNUMBER(FIND("Estoque - Veic. Leves",C1360)),"Veic. Leves",
IF(ISNUMBER(FIND("Estoque - Caminhões",C1360)),"Caminhões",IF(ISNUMBER(FIND("Estoque - Transbordos",C1360)),"Transbordos",
IF(ISNUMBER(FIND("Estoque - Tratores",C1360)),"Tratores",
IF(ISNUMBER(FIND("Estoque - Máquinas pesadas",C1360)),"Máquinas pesadas",
IF(ISNUMBER(FIND("Estoque - Reboques",C1360)),"Reboques",
IF(C1360="Estoque","Estoque",
IF(AND(ISNUMBER(C1360),C1360&gt;1000,C1360&lt;2000),"Caminhões",
IF(AND(ISNUMBER(C1360),C1360&gt;2000,C1360&lt;3000),"Tratores",
IF(AND(ISNUMBER(C1360),C1360&gt;3000,C1360&lt;4000),"Carregadeiras",
IF(AND(ISNUMBER(C1360),C1360&gt;4000,C1360&lt;5000),"Máquinas pesadas",
IF(AND(ISNUMBER(C1360),C1360&gt;5000,C1360&lt;6000),"Colhedoras",
IF(AND(ISNUMBER(C1360),C1360&gt;7000,C1360&lt;8000),"Irrigação",
IF(AND(ISNUMBER(C1360),C1360&gt;8000,C1360&lt;9000),"Reboques",IF(AND(ISNUMBER(C1360),C1360&gt;0,C1360&lt;1000),"Veic. Leves","")))))))))))))))))))))</f>
        <v>Caminhões</v>
      </c>
      <c r="B1360" s="215"/>
      <c r="C1360" s="222">
        <v>1030</v>
      </c>
      <c r="D1360" s="170">
        <v>54028</v>
      </c>
      <c r="E1360" s="173" t="s">
        <v>26034</v>
      </c>
      <c r="F1360" s="101" t="str">
        <f>IF(ISBLANK(K1360), "Apenas Solicitação", "Tem OC")</f>
        <v>Tem OC</v>
      </c>
      <c r="G1360" s="170">
        <v>1</v>
      </c>
      <c r="H1360" s="102">
        <f>G1360-I1360</f>
        <v>1</v>
      </c>
      <c r="I1360" s="103"/>
      <c r="J1360" s="174">
        <v>45852</v>
      </c>
      <c r="K1360" s="174">
        <v>45857</v>
      </c>
      <c r="L1360" s="173" t="s">
        <v>20151</v>
      </c>
      <c r="M1360" s="104" t="str">
        <f ca="1">IF(OR(N1360="", N1360=0), "", IF(N1360&gt;TODAY(), "No prazo", "Atrasado"))</f>
        <v>Atrasado</v>
      </c>
      <c r="N1360" s="104">
        <f>IFERROR(K1360 + VALUE(LEFT(L1360, FIND(" ", L1360) - 1)), "")</f>
        <v>45857</v>
      </c>
      <c r="O1360" s="105">
        <f>IF(_xlfn.DAYS(K1360,J1360)&lt;0, "Aguardando OC", _xlfn.DAYS(K1360,J1360))</f>
        <v>5</v>
      </c>
      <c r="P1360" s="212">
        <v>411662</v>
      </c>
      <c r="Q1360" s="12"/>
      <c r="R1360" s="212">
        <v>171188</v>
      </c>
      <c r="S1360" s="2">
        <v>221</v>
      </c>
      <c r="T1360" s="65" t="s">
        <v>1029</v>
      </c>
      <c r="U1360" s="170">
        <v>1158.68</v>
      </c>
      <c r="V1360" s="170">
        <v>2528</v>
      </c>
      <c r="W1360" s="117" t="str">
        <f>IFERROR(VLOOKUP(V1360, Fornecedores!A:C, 3, FALSE), "")</f>
        <v xml:space="preserve">REDIESEL            </v>
      </c>
      <c r="X1360" s="105" t="str">
        <f>IFERROR(VLOOKUP(V1360, Fornecedores!A:E, 5, FALSE), "")</f>
        <v>Jaboatão dos Guararapes</v>
      </c>
      <c r="Y1360" s="105" t="str">
        <f>IFERROR(VLOOKUP(V1360, Fornecedores!A:F, 6, FALSE), "")</f>
        <v>PE</v>
      </c>
      <c r="Z1360" s="101" t="str">
        <f>IF(H1360=0, "Pedido entregue!", "Pendente")</f>
        <v>Pendente</v>
      </c>
      <c r="AB1360" s="132" t="str">
        <f>IF(Z1360="Pedido Entregue!", IF(AA1360=1, "Retirado do Almoxarifado", IF(AA1360=2, "Material devolvido", "Aguardando retirada")), IF(Z1360="Pendente", "Entrega pendente", ""))</f>
        <v>Entrega pendente</v>
      </c>
      <c r="AC1360" s="18">
        <v>1</v>
      </c>
      <c r="AD1360" s="18">
        <f>AC1360/SUMIF($P:$P,P1360,$AC:$AC)</f>
        <v>1</v>
      </c>
      <c r="AE1360" s="18">
        <f>IF(R1360=0,0,AC1360/SUMIF($R:$R,R1360,$AC:$AC))</f>
        <v>0.1111111111111111</v>
      </c>
      <c r="AF1360" s="18">
        <f>IF(R1360=0,1,0)</f>
        <v>0</v>
      </c>
      <c r="AH1360" t="str">
        <f>TEXT(J1360,"MMMM")</f>
        <v>julho</v>
      </c>
    </row>
    <row r="1361" spans="1:34" ht="12.75" hidden="1" customHeight="1" x14ac:dyDescent="0.25">
      <c r="A1361" s="90" t="str">
        <f>IF(C1361="Oficina Diversos","Oficina Geral",
IF(ISNUMBER(FIND("Estoque - Colhedoras",C1361)),"Colhedoras",IF(ISNUMBER(FIND("Caldeiraria",C1361)),"Caldeiraria",IF(ISNUMBER(FIND("Borracharia",C1361)),"Borracharia",IF(ISNUMBER(FIND("Lubrificação",C1361)),"Lubrificação",
IF(ISNUMBER(FIND("Estoque - Carregadeiras",C1361)),"Carregadeiras",IF(ISNUMBER(FIND("Estoque - Veic. Leves",C1361)),"Veic. Leves",
IF(ISNUMBER(FIND("Estoque - Caminhões",C1361)),"Caminhões",IF(ISNUMBER(FIND("Estoque - Transbordos",C1361)),"Transbordos",
IF(ISNUMBER(FIND("Estoque - Tratores",C1361)),"Tratores",
IF(ISNUMBER(FIND("Estoque - Máquinas pesadas",C1361)),"Máquinas pesadas",
IF(ISNUMBER(FIND("Estoque - Reboques",C1361)),"Reboques",
IF(C1361="Estoque","Estoque",
IF(AND(ISNUMBER(C1361),C1361&gt;1000,C1361&lt;2000),"Caminhões",
IF(AND(ISNUMBER(C1361),C1361&gt;2000,C1361&lt;3000),"Tratores",
IF(AND(ISNUMBER(C1361),C1361&gt;3000,C1361&lt;4000),"Carregadeiras",
IF(AND(ISNUMBER(C1361),C1361&gt;4000,C1361&lt;5000),"Máquinas pesadas",
IF(AND(ISNUMBER(C1361),C1361&gt;5000,C1361&lt;6000),"Colhedoras",
IF(AND(ISNUMBER(C1361),C1361&gt;7000,C1361&lt;8000),"Irrigação",
IF(AND(ISNUMBER(C1361),C1361&gt;8000,C1361&lt;9000),"Reboques",IF(AND(ISNUMBER(C1361),C1361&gt;0,C1361&lt;1000),"Veic. Leves","")))))))))))))))))))))</f>
        <v>Tratores</v>
      </c>
      <c r="B1361" s="215"/>
      <c r="C1361" s="227">
        <v>2044</v>
      </c>
      <c r="D1361" s="107">
        <v>54044</v>
      </c>
      <c r="E1361" s="108" t="s">
        <v>20176</v>
      </c>
      <c r="F1361" s="101" t="str">
        <f>IF(ISBLANK(K1361), "Apenas Solicitação", "Tem OC")</f>
        <v>Tem OC</v>
      </c>
      <c r="G1361" s="107">
        <v>1</v>
      </c>
      <c r="H1361" s="102">
        <f>G1361-I1361</f>
        <v>0</v>
      </c>
      <c r="I1361" s="103">
        <v>1</v>
      </c>
      <c r="J1361" s="109">
        <v>45806</v>
      </c>
      <c r="K1361" s="190">
        <v>45811</v>
      </c>
      <c r="L1361" s="108" t="s">
        <v>20151</v>
      </c>
      <c r="M1361" s="104" t="str">
        <f ca="1">IF(OR(N1361="", N1361=0), "", IF(N1361&gt;TODAY(), "No prazo", "Atrasado"))</f>
        <v>Atrasado</v>
      </c>
      <c r="N1361" s="104">
        <f>IFERROR(K1361 + VALUE(LEFT(L1361, FIND(" ", L1361) - 1)), "")</f>
        <v>45811</v>
      </c>
      <c r="O1361" s="105">
        <f>IF(_xlfn.DAYS(K1361,J1361)&lt;0, "Aguardando OC", _xlfn.DAYS(K1361,J1361))</f>
        <v>5</v>
      </c>
      <c r="P1361" s="196">
        <v>405087</v>
      </c>
      <c r="Q1361" s="12"/>
      <c r="R1361" s="196">
        <v>168573</v>
      </c>
      <c r="S1361" s="107">
        <v>221</v>
      </c>
      <c r="T1361" s="65" t="s">
        <v>1029</v>
      </c>
      <c r="U1361" s="110">
        <v>250</v>
      </c>
      <c r="V1361" s="107">
        <v>14487</v>
      </c>
      <c r="W1361" s="117" t="str">
        <f>IFERROR(VLOOKUP(V1361, Fornecedores!A:C, 3, FALSE), "")</f>
        <v xml:space="preserve">FL TRATORES </v>
      </c>
      <c r="X1361" s="105" t="str">
        <f>IFERROR(VLOOKUP(V1361, Fornecedores!A:E, 5, FALSE), "")</f>
        <v>Recife</v>
      </c>
      <c r="Y1361" s="105" t="str">
        <f>IFERROR(VLOOKUP(V1361, Fornecedores!A:F, 6, FALSE), "")</f>
        <v>PE</v>
      </c>
      <c r="Z1361" s="101" t="str">
        <f>IF(H1361=0, "Pedido entregue!", "Pendente")</f>
        <v>Pedido entregue!</v>
      </c>
      <c r="AB1361" s="58" t="str">
        <f>IF(Z1361="Pedido Entregue!", IF(AA1361=1, "Retirado do Almoxarifado", IF(AA1361=2, "Material devolvido", "Aguardando retirada")), IF(Z1361="Pendente", "Entrega pendente", ""))</f>
        <v>Aguardando retirada</v>
      </c>
      <c r="AC1361" s="18">
        <v>1</v>
      </c>
      <c r="AD1361" s="18">
        <f>AC1361/SUMIF($P:$P,P1361,$AC:$AC)</f>
        <v>1</v>
      </c>
      <c r="AE1361" s="18">
        <f>IF(R1361=0,0,AC1361/SUMIF($R:$R,R1361,$AC:$AC))</f>
        <v>0.16666666666666666</v>
      </c>
      <c r="AF1361" s="18">
        <f>IF(R1361=0,1,0)</f>
        <v>0</v>
      </c>
      <c r="AH1361" t="str">
        <f>TEXT(J1361,"MMMM")</f>
        <v>maio</v>
      </c>
    </row>
    <row r="1362" spans="1:34" ht="12.75" hidden="1" customHeight="1" x14ac:dyDescent="0.25">
      <c r="A1362" s="90" t="str">
        <f>IF(C1362="Oficina Diversos","Oficina Geral",
IF(ISNUMBER(FIND("Estoque - Colhedoras",C1362)),"Colhedoras",IF(ISNUMBER(FIND("Caldeiraria",C1362)),"Caldeiraria",IF(ISNUMBER(FIND("Borracharia",C1362)),"Borracharia",IF(ISNUMBER(FIND("Lubrificação",C1362)),"Lubrificação",
IF(ISNUMBER(FIND("Estoque - Carregadeiras",C1362)),"Carregadeiras",IF(ISNUMBER(FIND("Estoque - Veic. Leves",C1362)),"Veic. Leves",
IF(ISNUMBER(FIND("Estoque - Caminhões",C1362)),"Caminhões",IF(ISNUMBER(FIND("Estoque - Transbordos",C1362)),"Transbordos",
IF(ISNUMBER(FIND("Estoque - Tratores",C1362)),"Tratores",
IF(ISNUMBER(FIND("Estoque - Máquinas pesadas",C1362)),"Máquinas pesadas",
IF(ISNUMBER(FIND("Estoque - Reboques",C1362)),"Reboques",
IF(C1362="Estoque","Estoque",
IF(AND(ISNUMBER(C1362),C1362&gt;1000,C1362&lt;2000),"Caminhões",
IF(AND(ISNUMBER(C1362),C1362&gt;2000,C1362&lt;3000),"Tratores",
IF(AND(ISNUMBER(C1362),C1362&gt;3000,C1362&lt;4000),"Carregadeiras",
IF(AND(ISNUMBER(C1362),C1362&gt;4000,C1362&lt;5000),"Máquinas pesadas",
IF(AND(ISNUMBER(C1362),C1362&gt;5000,C1362&lt;6000),"Colhedoras",
IF(AND(ISNUMBER(C1362),C1362&gt;7000,C1362&lt;8000),"Irrigação",
IF(AND(ISNUMBER(C1362),C1362&gt;8000,C1362&lt;9000),"Reboques",IF(AND(ISNUMBER(C1362),C1362&gt;0,C1362&lt;1000),"Veic. Leves","")))))))))))))))))))))</f>
        <v>Tratores</v>
      </c>
      <c r="B1362" s="87"/>
      <c r="C1362" s="76">
        <v>2042</v>
      </c>
      <c r="D1362" s="2">
        <v>54045</v>
      </c>
      <c r="E1362" s="3" t="s">
        <v>20005</v>
      </c>
      <c r="F1362" s="14" t="str">
        <f>IF(ISBLANK(K1362), "Apenas Solicitação", "Tem OC")</f>
        <v>Tem OC</v>
      </c>
      <c r="G1362" s="2">
        <v>2</v>
      </c>
      <c r="H1362" s="37">
        <f>G1362-I1362</f>
        <v>0</v>
      </c>
      <c r="I1362" s="38">
        <v>2</v>
      </c>
      <c r="J1362" s="4">
        <v>45799</v>
      </c>
      <c r="K1362" s="180">
        <v>45804</v>
      </c>
      <c r="L1362" s="3" t="s">
        <v>20152</v>
      </c>
      <c r="M1362" s="44" t="str">
        <f ca="1">IF(OR(N1362="", N1362=0), "", IF(N1362&gt;TODAY(), "No prazo", "Atrasado"))</f>
        <v>Atrasado</v>
      </c>
      <c r="N1362" s="44">
        <f>IFERROR(K1362 + VALUE(LEFT(L1362, FIND(" ", L1362) - 1)), "")</f>
        <v>45805</v>
      </c>
      <c r="O1362" s="3">
        <f>IF(_xlfn.DAYS(K1362,J1362)&lt;0, "Aguardando OC", _xlfn.DAYS(K1362,J1362))</f>
        <v>5</v>
      </c>
      <c r="P1362" s="14">
        <v>403984</v>
      </c>
      <c r="Q1362" s="12"/>
      <c r="R1362" s="14">
        <v>168239</v>
      </c>
      <c r="S1362" s="2">
        <v>221</v>
      </c>
      <c r="T1362" s="65" t="s">
        <v>1029</v>
      </c>
      <c r="U1362" s="21">
        <v>20</v>
      </c>
      <c r="V1362" s="2">
        <v>14424</v>
      </c>
      <c r="W1362" s="47" t="str">
        <f>IFERROR(VLOOKUP(V1362, Fornecedores!A:C, 3, FALSE), "")</f>
        <v>TRATORED</v>
      </c>
      <c r="X1362" s="43" t="str">
        <f>IFERROR(VLOOKUP(V1362, Fornecedores!A:E, 5, FALSE), "")</f>
        <v>Recife</v>
      </c>
      <c r="Y1362" s="43" t="str">
        <f>IFERROR(VLOOKUP(V1362, Fornecedores!A:F, 6, FALSE), "")</f>
        <v>PE</v>
      </c>
      <c r="Z1362" s="14" t="str">
        <f>IF(H1362=0, "Pedido entregue!", "Pendente")</f>
        <v>Pedido entregue!</v>
      </c>
      <c r="AA1362" s="74"/>
      <c r="AB1362" s="58" t="str">
        <f>IF(Z1362="Pedido Entregue!", IF(AA1362=1, "Retirado do Almoxarifado", IF(AA1362=2, "Material devolvido", "Aguardando retirada")), IF(Z1362="Pendente", "Entrega pendente", ""))</f>
        <v>Aguardando retirada</v>
      </c>
      <c r="AC1362" s="18">
        <v>1</v>
      </c>
      <c r="AD1362" s="18">
        <f>AC1362/SUMIF($P:$P,P1362,$AC:$AC)</f>
        <v>1</v>
      </c>
      <c r="AE1362" s="18">
        <f>IF(R1362=0,0,AC1362/SUMIF($R:$R,R1362,$AC:$AC))</f>
        <v>0.14285714285714285</v>
      </c>
      <c r="AF1362" s="18">
        <f>IF(R1362=0,1,0)</f>
        <v>0</v>
      </c>
      <c r="AH1362" t="str">
        <f>TEXT(J1362,"MMMM")</f>
        <v>maio</v>
      </c>
    </row>
    <row r="1363" spans="1:34" ht="12.75" hidden="1" customHeight="1" x14ac:dyDescent="0.25">
      <c r="A1363" s="90" t="str">
        <f>IF(C1363="Oficina Diversos","Oficina Geral",
IF(ISNUMBER(FIND("Estoque - Colhedoras",C1363)),"Colhedoras",IF(ISNUMBER(FIND("Caldeiraria",C1363)),"Caldeiraria",IF(ISNUMBER(FIND("Borracharia",C1363)),"Borracharia",IF(ISNUMBER(FIND("Lubrificação",C1363)),"Lubrificação",
IF(ISNUMBER(FIND("Estoque - Carregadeiras",C1363)),"Carregadeiras",IF(ISNUMBER(FIND("Estoque - Veic. Leves",C1363)),"Veic. Leves",
IF(ISNUMBER(FIND("Estoque - Caminhões",C1363)),"Caminhões",IF(ISNUMBER(FIND("Estoque - Transbordos",C1363)),"Transbordos",
IF(ISNUMBER(FIND("Estoque - Tratores",C1363)),"Tratores",
IF(ISNUMBER(FIND("Estoque - Máquinas pesadas",C1363)),"Máquinas pesadas",
IF(ISNUMBER(FIND("Estoque - Reboques",C1363)),"Reboques",
IF(C1363="Estoque","Estoque",
IF(AND(ISNUMBER(C1363),C1363&gt;1000,C1363&lt;2000),"Caminhões",
IF(AND(ISNUMBER(C1363),C1363&gt;2000,C1363&lt;3000),"Tratores",
IF(AND(ISNUMBER(C1363),C1363&gt;3000,C1363&lt;4000),"Carregadeiras",
IF(AND(ISNUMBER(C1363),C1363&gt;4000,C1363&lt;5000),"Máquinas pesadas",
IF(AND(ISNUMBER(C1363),C1363&gt;5000,C1363&lt;6000),"Colhedoras",
IF(AND(ISNUMBER(C1363),C1363&gt;7000,C1363&lt;8000),"Irrigação",
IF(AND(ISNUMBER(C1363),C1363&gt;8000,C1363&lt;9000),"Reboques",IF(AND(ISNUMBER(C1363),C1363&gt;0,C1363&lt;1000),"Veic. Leves","")))))))))))))))))))))</f>
        <v>Tratores</v>
      </c>
      <c r="B1363" s="73"/>
      <c r="C1363" s="224">
        <v>2044</v>
      </c>
      <c r="D1363" s="69">
        <v>54045</v>
      </c>
      <c r="E1363" s="70" t="s">
        <v>20005</v>
      </c>
      <c r="F1363" s="14" t="str">
        <f>IF(ISBLANK(K1363), "Apenas Solicitação", "Tem OC")</f>
        <v>Tem OC</v>
      </c>
      <c r="G1363" s="69">
        <v>1</v>
      </c>
      <c r="H1363" s="37">
        <f>G1363-I1363</f>
        <v>0</v>
      </c>
      <c r="I1363" s="38">
        <v>1</v>
      </c>
      <c r="J1363" s="71">
        <v>45806</v>
      </c>
      <c r="K1363" s="186">
        <v>45811</v>
      </c>
      <c r="L1363" s="70" t="s">
        <v>20164</v>
      </c>
      <c r="M1363" s="44" t="str">
        <f ca="1">IF(OR(N1363="", N1363=0), "", IF(N1363&gt;TODAY(), "No prazo", "Atrasado"))</f>
        <v>Atrasado</v>
      </c>
      <c r="N1363" s="44">
        <f>IFERROR(K1363 + VALUE(LEFT(L1363, FIND(" ", L1363) - 1)), "")</f>
        <v>45814</v>
      </c>
      <c r="O1363" s="3">
        <f>IF(_xlfn.DAYS(K1363,J1363)&lt;0, "Aguardando OC", _xlfn.DAYS(K1363,J1363))</f>
        <v>5</v>
      </c>
      <c r="P1363" s="195">
        <v>405088</v>
      </c>
      <c r="Q1363" s="12"/>
      <c r="R1363" s="195">
        <v>168573</v>
      </c>
      <c r="S1363" s="69">
        <v>221</v>
      </c>
      <c r="T1363" s="65" t="s">
        <v>1029</v>
      </c>
      <c r="U1363" s="120">
        <v>50</v>
      </c>
      <c r="V1363" s="69">
        <v>14487</v>
      </c>
      <c r="W1363" s="47" t="str">
        <f>IFERROR(VLOOKUP(V1363, Fornecedores!A:C, 3, FALSE), "")</f>
        <v xml:space="preserve">FL TRATORES </v>
      </c>
      <c r="X1363" s="43" t="str">
        <f>IFERROR(VLOOKUP(V1363, Fornecedores!A:E, 5, FALSE), "")</f>
        <v>Recife</v>
      </c>
      <c r="Y1363" s="43" t="str">
        <f>IFERROR(VLOOKUP(V1363, Fornecedores!A:F, 6, FALSE), "")</f>
        <v>PE</v>
      </c>
      <c r="Z1363" s="14" t="str">
        <f>IF(H1363=0, "Pedido entregue!", "Pendente")</f>
        <v>Pedido entregue!</v>
      </c>
      <c r="AA1363"/>
      <c r="AB1363" s="58" t="str">
        <f>IF(Z1363="Pedido Entregue!", IF(AA1363=1, "Retirado do Almoxarifado", IF(AA1363=2, "Material devolvido", "Aguardando retirada")), IF(Z1363="Pendente", "Entrega pendente", ""))</f>
        <v>Aguardando retirada</v>
      </c>
      <c r="AC1363" s="18">
        <v>1</v>
      </c>
      <c r="AD1363" s="18">
        <f>AC1363/SUMIF($P:$P,P1363,$AC:$AC)</f>
        <v>1</v>
      </c>
      <c r="AE1363" s="18">
        <f>IF(R1363=0,0,AC1363/SUMIF($R:$R,R1363,$AC:$AC))</f>
        <v>0.16666666666666666</v>
      </c>
      <c r="AF1363" s="18">
        <f>IF(R1363=0,1,0)</f>
        <v>0</v>
      </c>
      <c r="AH1363" t="str">
        <f>TEXT(J1363,"MMMM")</f>
        <v>maio</v>
      </c>
    </row>
    <row r="1364" spans="1:34" ht="12.75" hidden="1" customHeight="1" x14ac:dyDescent="0.25">
      <c r="A1364" s="90" t="str">
        <f>IF(C1364="Oficina Diversos","Oficina Geral",
IF(ISNUMBER(FIND("Estoque - Colhedoras",C1364)),"Colhedoras",IF(ISNUMBER(FIND("Caldeiraria",C1364)),"Caldeiraria",IF(ISNUMBER(FIND("Borracharia",C1364)),"Borracharia",IF(ISNUMBER(FIND("Lubrificação",C1364)),"Lubrificação",
IF(ISNUMBER(FIND("Estoque - Carregadeiras",C1364)),"Carregadeiras",IF(ISNUMBER(FIND("Estoque - Veic. Leves",C1364)),"Veic. Leves",
IF(ISNUMBER(FIND("Estoque - Caminhões",C1364)),"Caminhões",IF(ISNUMBER(FIND("Estoque - Transbordos",C1364)),"Transbordos",
IF(ISNUMBER(FIND("Estoque - Tratores",C1364)),"Tratores",
IF(ISNUMBER(FIND("Estoque - Máquinas pesadas",C1364)),"Máquinas pesadas",
IF(ISNUMBER(FIND("Estoque - Reboques",C1364)),"Reboques",
IF(C1364="Estoque","Estoque",
IF(AND(ISNUMBER(C1364),C1364&gt;1000,C1364&lt;2000),"Caminhões",
IF(AND(ISNUMBER(C1364),C1364&gt;2000,C1364&lt;3000),"Tratores",
IF(AND(ISNUMBER(C1364),C1364&gt;3000,C1364&lt;4000),"Carregadeiras",
IF(AND(ISNUMBER(C1364),C1364&gt;4000,C1364&lt;5000),"Máquinas pesadas",
IF(AND(ISNUMBER(C1364),C1364&gt;5000,C1364&lt;6000),"Colhedoras",
IF(AND(ISNUMBER(C1364),C1364&gt;7000,C1364&lt;8000),"Irrigação",
IF(AND(ISNUMBER(C1364),C1364&gt;8000,C1364&lt;9000),"Reboques",IF(AND(ISNUMBER(C1364),C1364&gt;0,C1364&lt;1000),"Veic. Leves","")))))))))))))))))))))</f>
        <v>Tratores</v>
      </c>
      <c r="B1364" s="73"/>
      <c r="C1364" s="224">
        <v>2044</v>
      </c>
      <c r="D1364" s="69">
        <v>54048</v>
      </c>
      <c r="E1364" s="70" t="s">
        <v>20177</v>
      </c>
      <c r="F1364" s="14" t="str">
        <f>IF(ISBLANK(K1364), "Apenas Solicitação", "Tem OC")</f>
        <v>Tem OC</v>
      </c>
      <c r="G1364" s="69">
        <v>1</v>
      </c>
      <c r="H1364" s="37">
        <f>G1364-I1364</f>
        <v>0</v>
      </c>
      <c r="I1364" s="38">
        <v>1</v>
      </c>
      <c r="J1364" s="71">
        <v>45806</v>
      </c>
      <c r="K1364" s="186">
        <v>45811</v>
      </c>
      <c r="L1364" s="70"/>
      <c r="M1364" s="44" t="str">
        <f ca="1">IF(OR(N1364="", N1364=0), "", IF(N1364&gt;TODAY(), "No prazo", "Atrasado"))</f>
        <v/>
      </c>
      <c r="N1364" s="44" t="str">
        <f>IFERROR(K1364 + VALUE(LEFT(L1364, FIND(" ", L1364) - 1)), "")</f>
        <v/>
      </c>
      <c r="O1364" s="3">
        <f>IF(_xlfn.DAYS(K1364,J1364)&lt;0, "Aguardando OC", _xlfn.DAYS(K1364,J1364))</f>
        <v>5</v>
      </c>
      <c r="P1364" s="195">
        <v>405090</v>
      </c>
      <c r="Q1364" s="12"/>
      <c r="R1364" s="195">
        <v>168571</v>
      </c>
      <c r="S1364" s="69">
        <v>221</v>
      </c>
      <c r="T1364" s="65" t="s">
        <v>1029</v>
      </c>
      <c r="U1364" s="120">
        <v>13.95</v>
      </c>
      <c r="V1364" s="69">
        <v>13341</v>
      </c>
      <c r="W1364" s="47" t="str">
        <f>IFERROR(VLOOKUP(V1364, Fornecedores!A:C, 3, FALSE), "")</f>
        <v>DISMA DISTRIBUIDORA</v>
      </c>
      <c r="X1364" s="43" t="str">
        <f>IFERROR(VLOOKUP(V1364, Fornecedores!A:E, 5, FALSE), "")</f>
        <v>Araçatuba</v>
      </c>
      <c r="Y1364" s="43" t="str">
        <f>IFERROR(VLOOKUP(V1364, Fornecedores!A:F, 6, FALSE), "")</f>
        <v>SP</v>
      </c>
      <c r="Z1364" s="14" t="str">
        <f>IF(H1364=0, "Pedido entregue!", "Pendente")</f>
        <v>Pedido entregue!</v>
      </c>
      <c r="AA1364"/>
      <c r="AB1364" s="58" t="str">
        <f>IF(Z1364="Pedido Entregue!", IF(AA1364=1, "Retirado do Almoxarifado", IF(AA1364=2, "Material devolvido", "Aguardando retirada")), IF(Z1364="Pendente", "Entrega pendente", ""))</f>
        <v>Aguardando retirada</v>
      </c>
      <c r="AC1364" s="18">
        <v>1</v>
      </c>
      <c r="AD1364" s="18">
        <f>AC1364/SUMIF($P:$P,P1364,$AC:$AC)</f>
        <v>1</v>
      </c>
      <c r="AE1364" s="18">
        <f>IF(R1364=0,0,AC1364/SUMIF($R:$R,R1364,$AC:$AC))</f>
        <v>0.125</v>
      </c>
      <c r="AF1364" s="18">
        <f>IF(R1364=0,1,0)</f>
        <v>0</v>
      </c>
      <c r="AH1364" t="str">
        <f>TEXT(J1364,"MMMM")</f>
        <v>maio</v>
      </c>
    </row>
    <row r="1365" spans="1:34" ht="12.75" customHeight="1" x14ac:dyDescent="0.25">
      <c r="A1365" s="90" t="str">
        <f>IF(C1365="Oficina Diversos","Oficina Geral",
IF(ISNUMBER(FIND("Estoque - Colhedoras",C1365)),"Colhedoras",IF(ISNUMBER(FIND("Caldeiraria",C1365)),"Caldeiraria",IF(ISNUMBER(FIND("Borracharia",C1365)),"Borracharia",IF(ISNUMBER(FIND("Lubrificação",C1365)),"Lubrificação",
IF(ISNUMBER(FIND("Estoque - Carregadeiras",C1365)),"Carregadeiras",IF(ISNUMBER(FIND("Estoque - Veic. Leves",C1365)),"Veic. Leves",
IF(ISNUMBER(FIND("Estoque - Caminhões",C1365)),"Caminhões",IF(ISNUMBER(FIND("Estoque - Transbordos",C1365)),"Transbordos",
IF(ISNUMBER(FIND("Estoque - Tratores",C1365)),"Tratores",
IF(ISNUMBER(FIND("Estoque - Máquinas pesadas",C1365)),"Máquinas pesadas",
IF(ISNUMBER(FIND("Estoque - Reboques",C1365)),"Reboques",
IF(C1365="Estoque","Estoque",
IF(AND(ISNUMBER(C1365),C1365&gt;1000,C1365&lt;2000),"Caminhões",
IF(AND(ISNUMBER(C1365),C1365&gt;2000,C1365&lt;3000),"Tratores",
IF(AND(ISNUMBER(C1365),C1365&gt;3000,C1365&lt;4000),"Carregadeiras",
IF(AND(ISNUMBER(C1365),C1365&gt;4000,C1365&lt;5000),"Máquinas pesadas",
IF(AND(ISNUMBER(C1365),C1365&gt;5000,C1365&lt;6000),"Colhedoras",
IF(AND(ISNUMBER(C1365),C1365&gt;7000,C1365&lt;8000),"Irrigação",
IF(AND(ISNUMBER(C1365),C1365&gt;8000,C1365&lt;9000),"Reboques",IF(AND(ISNUMBER(C1365),C1365&gt;0,C1365&lt;1000),"Veic. Leves","")))))))))))))))))))))</f>
        <v>Estoque</v>
      </c>
      <c r="B1365" s="215"/>
      <c r="C1365" s="223" t="s">
        <v>20692</v>
      </c>
      <c r="D1365" s="2">
        <v>54150</v>
      </c>
      <c r="E1365" s="3" t="s">
        <v>20969</v>
      </c>
      <c r="F1365" s="101" t="str">
        <f>IF(ISBLANK(K1365), "Apenas Solicitação", "Tem OC")</f>
        <v>Apenas Solicitação</v>
      </c>
      <c r="G1365" s="2">
        <v>2</v>
      </c>
      <c r="H1365" s="102">
        <f>G1365-I1365</f>
        <v>2</v>
      </c>
      <c r="I1365" s="103"/>
      <c r="J1365" s="4">
        <v>45826</v>
      </c>
      <c r="K1365" s="14"/>
      <c r="L1365" s="3"/>
      <c r="M1365" s="104" t="str">
        <f ca="1">IF(OR(N1365="", N1365=0), "", IF(N1365&gt;TODAY(), "No prazo", "Atrasado"))</f>
        <v/>
      </c>
      <c r="N1365" s="104" t="str">
        <f>IFERROR(K1365 + VALUE(LEFT(L1365, FIND(" ", L1365) - 1)), "")</f>
        <v/>
      </c>
      <c r="O1365" s="105" t="str">
        <f>IF(_xlfn.DAYS(K1365,J1365)&lt;0, "Aguardando OC", _xlfn.DAYS(K1365,J1365))</f>
        <v>Aguardando OC</v>
      </c>
      <c r="P1365" s="14">
        <v>408209</v>
      </c>
      <c r="Q1365" s="12"/>
      <c r="R1365" s="14">
        <v>0</v>
      </c>
      <c r="S1365" s="2">
        <v>221</v>
      </c>
      <c r="T1365" s="65" t="s">
        <v>1029</v>
      </c>
      <c r="U1365" s="21">
        <v>970</v>
      </c>
      <c r="V1365" s="2"/>
      <c r="W1365" s="117" t="str">
        <f>IFERROR(VLOOKUP(V1365, Fornecedores!A:C, 3, FALSE), "")</f>
        <v/>
      </c>
      <c r="X1365" s="105" t="str">
        <f>IFERROR(VLOOKUP(V1365, Fornecedores!A:E, 5, FALSE), "")</f>
        <v/>
      </c>
      <c r="Y1365" s="105" t="str">
        <f>IFERROR(VLOOKUP(V1365, Fornecedores!A:F, 6, FALSE), "")</f>
        <v/>
      </c>
      <c r="Z1365" s="101" t="str">
        <f>IF(H1365=0, "Pedido entregue!", "Pendente")</f>
        <v>Pendente</v>
      </c>
      <c r="AB1365" s="132" t="str">
        <f>IF(Z1365="Pedido Entregue!", IF(AA1365=1, "Retirado do Almoxarifado", IF(AA1365=2, "Material devolvido", "Aguardando retirada")), IF(Z1365="Pendente", "Entrega pendente", ""))</f>
        <v>Entrega pendente</v>
      </c>
      <c r="AC1365" s="18">
        <v>1</v>
      </c>
      <c r="AD1365" s="18">
        <f>AC1365/SUMIF($P:$P,P1365,$AC:$AC)</f>
        <v>1</v>
      </c>
      <c r="AE1365" s="18">
        <f>IF(R1365=0,0,AC1365/SUMIF($R:$R,R1365,$AC:$AC))</f>
        <v>0</v>
      </c>
      <c r="AF1365" s="18">
        <f>IF(R1365=0,1,0)</f>
        <v>1</v>
      </c>
      <c r="AH1365" t="str">
        <f>TEXT(J1365,"MMMM")</f>
        <v>junho</v>
      </c>
    </row>
    <row r="1366" spans="1:34" ht="12.75" hidden="1" customHeight="1" x14ac:dyDescent="0.25">
      <c r="A1366" s="90" t="str">
        <f>IF(C1366="Oficina Diversos","Oficina Geral",
IF(ISNUMBER(FIND("Estoque - Colhedoras",C1366)),"Colhedoras",IF(ISNUMBER(FIND("Caldeiraria",C1366)),"Caldeiraria",IF(ISNUMBER(FIND("Borracharia",C1366)),"Borracharia",IF(ISNUMBER(FIND("Lubrificação",C1366)),"Lubrificação",
IF(ISNUMBER(FIND("Estoque - Carregadeiras",C1366)),"Carregadeiras",IF(ISNUMBER(FIND("Estoque - Veic. Leves",C1366)),"Veic. Leves",
IF(ISNUMBER(FIND("Estoque - Caminhões",C1366)),"Caminhões",IF(ISNUMBER(FIND("Estoque - Transbordos",C1366)),"Transbordos",
IF(ISNUMBER(FIND("Estoque - Tratores",C1366)),"Tratores",
IF(ISNUMBER(FIND("Estoque - Máquinas pesadas",C1366)),"Máquinas pesadas",
IF(ISNUMBER(FIND("Estoque - Reboques",C1366)),"Reboques",
IF(C1366="Estoque","Estoque",
IF(AND(ISNUMBER(C1366),C1366&gt;1000,C1366&lt;2000),"Caminhões",
IF(AND(ISNUMBER(C1366),C1366&gt;2000,C1366&lt;3000),"Tratores",
IF(AND(ISNUMBER(C1366),C1366&gt;3000,C1366&lt;4000),"Carregadeiras",
IF(AND(ISNUMBER(C1366),C1366&gt;4000,C1366&lt;5000),"Máquinas pesadas",
IF(AND(ISNUMBER(C1366),C1366&gt;5000,C1366&lt;6000),"Colhedoras",
IF(AND(ISNUMBER(C1366),C1366&gt;7000,C1366&lt;8000),"Irrigação",
IF(AND(ISNUMBER(C1366),C1366&gt;8000,C1366&lt;9000),"Reboques",IF(AND(ISNUMBER(C1366),C1366&gt;0,C1366&lt;1000),"Veic. Leves","")))))))))))))))))))))</f>
        <v>Caminhões</v>
      </c>
      <c r="B1366" s="87"/>
      <c r="C1366" s="76">
        <v>1002</v>
      </c>
      <c r="D1366" s="2">
        <v>54226</v>
      </c>
      <c r="E1366" s="3" t="s">
        <v>728</v>
      </c>
      <c r="F1366" s="14" t="str">
        <f>IF(ISBLANK(K1366), "Apenas Solicitação", "Tem OC")</f>
        <v>Tem OC</v>
      </c>
      <c r="G1366" s="2">
        <v>1</v>
      </c>
      <c r="H1366" s="37">
        <f>G1366-I1366</f>
        <v>0</v>
      </c>
      <c r="I1366" s="38">
        <v>1</v>
      </c>
      <c r="J1366" s="4">
        <v>45755</v>
      </c>
      <c r="K1366" s="180">
        <v>45763</v>
      </c>
      <c r="L1366" s="3"/>
      <c r="M1366" s="44"/>
      <c r="N1366" s="44" t="str">
        <f>IFERROR(K1366 + VALUE(LEFT(L1366, FIND(" ", L1366) - 1)), "")</f>
        <v/>
      </c>
      <c r="O1366" s="3">
        <f>IF(_xlfn.DAYS(K1366,J1366)&lt;0, "Aguardando OC", _xlfn.DAYS(K1366,J1366))</f>
        <v>8</v>
      </c>
      <c r="P1366" s="14">
        <v>398429</v>
      </c>
      <c r="Q1366" s="169">
        <v>1142736</v>
      </c>
      <c r="R1366" s="14">
        <v>166420</v>
      </c>
      <c r="S1366" s="2">
        <v>683</v>
      </c>
      <c r="T1366" s="65" t="s">
        <v>301</v>
      </c>
      <c r="U1366" s="21">
        <v>226</v>
      </c>
      <c r="V1366" s="2">
        <v>2528</v>
      </c>
      <c r="W1366" s="47" t="str">
        <f>IFERROR(VLOOKUP(V1366, Fornecedores!A:C, 3, FALSE), "")</f>
        <v xml:space="preserve">REDIESEL            </v>
      </c>
      <c r="X1366" s="43" t="str">
        <f>IFERROR(VLOOKUP(V1366, Fornecedores!A:E, 5, FALSE), "")</f>
        <v>Jaboatão dos Guararapes</v>
      </c>
      <c r="Y1366" s="43" t="str">
        <f>IFERROR(VLOOKUP(V1366, Fornecedores!A:F, 6, FALSE), "")</f>
        <v>PE</v>
      </c>
      <c r="Z1366" s="14" t="str">
        <f>IF(H1366=0, "Pedido entregue!", "Pendente")</f>
        <v>Pedido entregue!</v>
      </c>
      <c r="AA1366" s="74"/>
      <c r="AB1366" s="58" t="str">
        <f>IF(Z1366="Pedido Entregue!", IF(AA1366=1, "Retirado do Almoxarifado", IF(AA1366=2, "Material devolvido", "Aguardando retirada")), IF(Z1366="Pendente", "Entrega pendente", ""))</f>
        <v>Aguardando retirada</v>
      </c>
      <c r="AC1366" s="18">
        <v>1</v>
      </c>
      <c r="AD1366" s="18">
        <f>AC1366/SUMIF($P:$P,P1366,$AC:$AC)</f>
        <v>1</v>
      </c>
      <c r="AE1366" s="18">
        <f>IF(R1366=0,0,AC1366/SUMIF($R:$R,R1366,$AC:$AC))</f>
        <v>0.25</v>
      </c>
      <c r="AF1366" s="18">
        <f>IF(R1366=0,1,0)</f>
        <v>0</v>
      </c>
      <c r="AG1366" s="18">
        <f>IF(R1366=0,#REF!-J1366,0)</f>
        <v>0</v>
      </c>
      <c r="AH1366" t="str">
        <f>TEXT(J1366,"MMMM")</f>
        <v>abril</v>
      </c>
    </row>
    <row r="1367" spans="1:34" ht="12.75" hidden="1" customHeight="1" x14ac:dyDescent="0.25">
      <c r="A1367" s="90" t="str">
        <f>IF(C1367="Oficina Diversos","Oficina Geral",
IF(ISNUMBER(FIND("Estoque - Colhedoras",C1367)),"Colhedoras",IF(ISNUMBER(FIND("Caldeiraria",C1367)),"Caldeiraria",IF(ISNUMBER(FIND("Borracharia",C1367)),"Borracharia",IF(ISNUMBER(FIND("Lubrificação",C1367)),"Lubrificação",
IF(ISNUMBER(FIND("Estoque - Carregadeiras",C1367)),"Carregadeiras",IF(ISNUMBER(FIND("Estoque - Veic. Leves",C1367)),"Veic. Leves",
IF(ISNUMBER(FIND("Estoque - Caminhões",C1367)),"Caminhões",IF(ISNUMBER(FIND("Estoque - Transbordos",C1367)),"Transbordos",
IF(ISNUMBER(FIND("Estoque - Tratores",C1367)),"Tratores",
IF(ISNUMBER(FIND("Estoque - Máquinas pesadas",C1367)),"Máquinas pesadas",
IF(ISNUMBER(FIND("Estoque - Reboques",C1367)),"Reboques",
IF(C1367="Estoque","Estoque",
IF(AND(ISNUMBER(C1367),C1367&gt;1000,C1367&lt;2000),"Caminhões",
IF(AND(ISNUMBER(C1367),C1367&gt;2000,C1367&lt;3000),"Tratores",
IF(AND(ISNUMBER(C1367),C1367&gt;3000,C1367&lt;4000),"Carregadeiras",
IF(AND(ISNUMBER(C1367),C1367&gt;4000,C1367&lt;5000),"Máquinas pesadas",
IF(AND(ISNUMBER(C1367),C1367&gt;5000,C1367&lt;6000),"Colhedoras",
IF(AND(ISNUMBER(C1367),C1367&gt;7000,C1367&lt;8000),"Irrigação",
IF(AND(ISNUMBER(C1367),C1367&gt;8000,C1367&lt;9000),"Reboques",IF(AND(ISNUMBER(C1367),C1367&gt;0,C1367&lt;1000),"Veic. Leves","")))))))))))))))))))))</f>
        <v>Caminhões</v>
      </c>
      <c r="B1367" s="215"/>
      <c r="C1367" s="222">
        <v>1007</v>
      </c>
      <c r="D1367" s="170">
        <v>54417</v>
      </c>
      <c r="E1367" s="173" t="s">
        <v>25924</v>
      </c>
      <c r="F1367" s="101" t="str">
        <f>IF(ISBLANK(K1367), "Apenas Solicitação", "Tem OC")</f>
        <v>Tem OC</v>
      </c>
      <c r="G1367" s="170">
        <v>2</v>
      </c>
      <c r="H1367" s="102">
        <f>G1367-I1367</f>
        <v>0</v>
      </c>
      <c r="I1367" s="103">
        <v>2</v>
      </c>
      <c r="J1367" s="174">
        <v>45845</v>
      </c>
      <c r="K1367" s="174">
        <v>45850</v>
      </c>
      <c r="L1367" s="173" t="s">
        <v>20152</v>
      </c>
      <c r="M1367" s="104" t="str">
        <f ca="1">IF(OR(N1367="", N1367=0), "", IF(N1367&gt;TODAY(), "No prazo", "Atrasado"))</f>
        <v>Atrasado</v>
      </c>
      <c r="N1367" s="104">
        <f>IFERROR(K1367 + VALUE(LEFT(L1367, FIND(" ", L1367) - 1)), "")</f>
        <v>45851</v>
      </c>
      <c r="O1367" s="105">
        <f>IF(_xlfn.DAYS(K1367,J1367)&lt;0, "Aguardando OC", _xlfn.DAYS(K1367,J1367))</f>
        <v>5</v>
      </c>
      <c r="P1367" s="201">
        <v>410501</v>
      </c>
      <c r="Q1367" s="12"/>
      <c r="R1367" s="212">
        <v>170829</v>
      </c>
      <c r="S1367" s="2">
        <v>221</v>
      </c>
      <c r="T1367" s="65" t="s">
        <v>1029</v>
      </c>
      <c r="U1367" s="170">
        <v>1534.74</v>
      </c>
      <c r="V1367" s="170">
        <v>5189</v>
      </c>
      <c r="W1367" s="117" t="str">
        <f>IFERROR(VLOOKUP(V1367, Fornecedores!A:C, 3, FALSE), "")</f>
        <v>REPENORTE</v>
      </c>
      <c r="X1367" s="105" t="str">
        <f>IFERROR(VLOOKUP(V1367, Fornecedores!A:E, 5, FALSE), "")</f>
        <v>Recife</v>
      </c>
      <c r="Y1367" s="105" t="str">
        <f>IFERROR(VLOOKUP(V1367, Fornecedores!A:F, 6, FALSE), "")</f>
        <v>PE</v>
      </c>
      <c r="Z1367" s="101" t="str">
        <f>IF(H1367=0, "Pedido entregue!", "Pendente")</f>
        <v>Pedido entregue!</v>
      </c>
      <c r="AB1367" s="132" t="str">
        <f>IF(Z1367="Pedido Entregue!", IF(AA1367=1, "Retirado do Almoxarifado", IF(AA1367=2, "Material devolvido", "Aguardando retirada")), IF(Z1367="Pendente", "Entrega pendente", ""))</f>
        <v>Aguardando retirada</v>
      </c>
      <c r="AC1367" s="18">
        <v>1</v>
      </c>
      <c r="AD1367" s="18">
        <f>AC1367/SUMIF($P:$P,P1367,$AC:$AC)</f>
        <v>1</v>
      </c>
      <c r="AE1367" s="18">
        <f>IF(R1367=0,0,AC1367/SUMIF($R:$R,R1367,$AC:$AC))</f>
        <v>0.25</v>
      </c>
      <c r="AF1367" s="18">
        <f>IF(R1367=0,1,0)</f>
        <v>0</v>
      </c>
      <c r="AH1367" t="str">
        <f>TEXT(J1367,"MMMM")</f>
        <v>julho</v>
      </c>
    </row>
    <row r="1368" spans="1:34" ht="12.75" hidden="1" customHeight="1" x14ac:dyDescent="0.25">
      <c r="A1368" s="90" t="str">
        <f>IF(C1368="Oficina Diversos","Oficina Geral",
IF(ISNUMBER(FIND("Estoque - Colhedoras",C1368)),"Colhedoras",IF(ISNUMBER(FIND("Caldeiraria",C1368)),"Caldeiraria",IF(ISNUMBER(FIND("Borracharia",C1368)),"Borracharia",IF(ISNUMBER(FIND("Lubrificação",C1368)),"Lubrificação",
IF(ISNUMBER(FIND("Estoque - Carregadeiras",C1368)),"Carregadeiras",IF(ISNUMBER(FIND("Estoque - Veic. Leves",C1368)),"Veic. Leves",
IF(ISNUMBER(FIND("Estoque - Caminhões",C1368)),"Caminhões",IF(ISNUMBER(FIND("Estoque - Transbordos",C1368)),"Transbordos",
IF(ISNUMBER(FIND("Estoque - Tratores",C1368)),"Tratores",
IF(ISNUMBER(FIND("Estoque - Máquinas pesadas",C1368)),"Máquinas pesadas",
IF(ISNUMBER(FIND("Estoque - Reboques",C1368)),"Reboques",
IF(C1368="Estoque","Estoque",
IF(AND(ISNUMBER(C1368),C1368&gt;1000,C1368&lt;2000),"Caminhões",
IF(AND(ISNUMBER(C1368),C1368&gt;2000,C1368&lt;3000),"Tratores",
IF(AND(ISNUMBER(C1368),C1368&gt;3000,C1368&lt;4000),"Carregadeiras",
IF(AND(ISNUMBER(C1368),C1368&gt;4000,C1368&lt;5000),"Máquinas pesadas",
IF(AND(ISNUMBER(C1368),C1368&gt;5000,C1368&lt;6000),"Colhedoras",
IF(AND(ISNUMBER(C1368),C1368&gt;7000,C1368&lt;8000),"Irrigação",
IF(AND(ISNUMBER(C1368),C1368&gt;8000,C1368&lt;9000),"Reboques",IF(AND(ISNUMBER(C1368),C1368&gt;0,C1368&lt;1000),"Veic. Leves","")))))))))))))))))))))</f>
        <v>Estoque</v>
      </c>
      <c r="B1368" s="215"/>
      <c r="C1368" s="222" t="s">
        <v>20692</v>
      </c>
      <c r="D1368" s="170">
        <v>54503</v>
      </c>
      <c r="E1368" s="173" t="s">
        <v>25954</v>
      </c>
      <c r="F1368" s="101" t="str">
        <f>IF(ISBLANK(K1368), "Apenas Solicitação", "Tem OC")</f>
        <v>Tem OC</v>
      </c>
      <c r="G1368" s="170">
        <v>664</v>
      </c>
      <c r="H1368" s="102">
        <f>G1368-I1368</f>
        <v>0</v>
      </c>
      <c r="I1368" s="103">
        <v>664</v>
      </c>
      <c r="J1368" s="174">
        <v>45847</v>
      </c>
      <c r="K1368" s="213">
        <v>45850</v>
      </c>
      <c r="L1368" s="173" t="s">
        <v>25989</v>
      </c>
      <c r="M1368" s="104" t="str">
        <f ca="1">IF(OR(N1368="", N1368=0), "", IF(N1368&gt;TODAY(), "No prazo", "Atrasado"))</f>
        <v>Atrasado</v>
      </c>
      <c r="N1368" s="104">
        <f>IFERROR(K1368 + VALUE(LEFT(L1368, FIND(" ", L1368) - 1)), "")</f>
        <v>45857</v>
      </c>
      <c r="O1368" s="105">
        <f>IF(_xlfn.DAYS(K1368,J1368)&lt;0, "Aguardando OC", _xlfn.DAYS(K1368,J1368))</f>
        <v>3</v>
      </c>
      <c r="P1368" s="201">
        <v>411001</v>
      </c>
      <c r="Q1368" s="12"/>
      <c r="R1368" s="212">
        <v>170868</v>
      </c>
      <c r="S1368" s="2">
        <v>221</v>
      </c>
      <c r="T1368" s="65" t="s">
        <v>1029</v>
      </c>
      <c r="U1368" s="175">
        <v>15139.2</v>
      </c>
      <c r="V1368" s="170">
        <v>10802</v>
      </c>
      <c r="W1368" s="117" t="str">
        <f>IFERROR(VLOOKUP(V1368, Fornecedores!A:C, 3, FALSE), "")</f>
        <v>PETRONAS LUBRIFICANTES</v>
      </c>
      <c r="X1368" s="105" t="str">
        <f>IFERROR(VLOOKUP(V1368, Fornecedores!A:E, 5, FALSE), "")</f>
        <v>Jaboatão dos Guararapes</v>
      </c>
      <c r="Y1368" s="105" t="str">
        <f>IFERROR(VLOOKUP(V1368, Fornecedores!A:F, 6, FALSE), "")</f>
        <v>PE</v>
      </c>
      <c r="Z1368" s="101" t="str">
        <f>IF(H1368=0, "Pedido entregue!", "Pendente")</f>
        <v>Pedido entregue!</v>
      </c>
      <c r="AB1368" s="132" t="str">
        <f>IF(Z1368="Pedido Entregue!", IF(AA1368=1, "Retirado do Almoxarifado", IF(AA1368=2, "Material devolvido", "Aguardando retirada")), IF(Z1368="Pendente", "Entrega pendente", ""))</f>
        <v>Aguardando retirada</v>
      </c>
      <c r="AC1368" s="18">
        <v>1</v>
      </c>
      <c r="AD1368" s="18">
        <f>AC1368/SUMIF($P:$P,P1368,$AC:$AC)</f>
        <v>1</v>
      </c>
      <c r="AE1368" s="18">
        <f>IF(R1368=0,0,AC1368/SUMIF($R:$R,R1368,$AC:$AC))</f>
        <v>1</v>
      </c>
      <c r="AF1368" s="18">
        <f>IF(R1368=0,1,0)</f>
        <v>0</v>
      </c>
      <c r="AH1368" t="str">
        <f>TEXT(J1368,"MMMM")</f>
        <v>julho</v>
      </c>
    </row>
    <row r="1369" spans="1:34" ht="12.75" hidden="1" customHeight="1" x14ac:dyDescent="0.25">
      <c r="A1369" s="90" t="str">
        <f>IF(C1369="Oficina Diversos","Oficina Geral",
IF(ISNUMBER(FIND("Estoque - Colhedoras",C1369)),"Colhedoras",IF(ISNUMBER(FIND("Caldeiraria",C1369)),"Caldeiraria",IF(ISNUMBER(FIND("Borracharia",C1369)),"Borracharia",IF(ISNUMBER(FIND("Lubrificação",C1369)),"Lubrificação",
IF(ISNUMBER(FIND("Estoque - Carregadeiras",C1369)),"Carregadeiras",IF(ISNUMBER(FIND("Estoque - Veic. Leves",C1369)),"Veic. Leves",
IF(ISNUMBER(FIND("Estoque - Caminhões",C1369)),"Caminhões",IF(ISNUMBER(FIND("Estoque - Transbordos",C1369)),"Transbordos",
IF(ISNUMBER(FIND("Estoque - Tratores",C1369)),"Tratores",
IF(ISNUMBER(FIND("Estoque - Máquinas pesadas",C1369)),"Máquinas pesadas",
IF(ISNUMBER(FIND("Estoque - Reboques",C1369)),"Reboques",
IF(C1369="Estoque","Estoque",
IF(AND(ISNUMBER(C1369),C1369&gt;1000,C1369&lt;2000),"Caminhões",
IF(AND(ISNUMBER(C1369),C1369&gt;2000,C1369&lt;3000),"Tratores",
IF(AND(ISNUMBER(C1369),C1369&gt;3000,C1369&lt;4000),"Carregadeiras",
IF(AND(ISNUMBER(C1369),C1369&gt;4000,C1369&lt;5000),"Máquinas pesadas",
IF(AND(ISNUMBER(C1369),C1369&gt;5000,C1369&lt;6000),"Colhedoras",
IF(AND(ISNUMBER(C1369),C1369&gt;7000,C1369&lt;8000),"Irrigação",
IF(AND(ISNUMBER(C1369),C1369&gt;8000,C1369&lt;9000),"Reboques",IF(AND(ISNUMBER(C1369),C1369&gt;0,C1369&lt;1000),"Veic. Leves","")))))))))))))))))))))</f>
        <v>Caminhões</v>
      </c>
      <c r="B1369" s="72"/>
      <c r="C1369" s="42">
        <v>1008</v>
      </c>
      <c r="D1369" s="42">
        <v>54558</v>
      </c>
      <c r="E1369" s="43" t="s">
        <v>1250</v>
      </c>
      <c r="F1369" s="14" t="str">
        <f>IF(ISBLANK(K1369), "Apenas Solicitação", "Tem OC")</f>
        <v>Tem OC</v>
      </c>
      <c r="G1369" s="42">
        <v>1</v>
      </c>
      <c r="H1369" s="37">
        <f>G1369-I1369</f>
        <v>0</v>
      </c>
      <c r="I1369" s="38">
        <v>1</v>
      </c>
      <c r="J1369" s="44">
        <v>45786</v>
      </c>
      <c r="K1369" s="185">
        <v>45789</v>
      </c>
      <c r="L1369" s="3"/>
      <c r="M1369" s="44"/>
      <c r="N1369" s="44" t="str">
        <f>IFERROR(K1369 + VALUE(LEFT(L1369, FIND(" ", L1369) - 1)), "")</f>
        <v/>
      </c>
      <c r="O1369" s="3">
        <f>IF(_xlfn.DAYS(K1369,J1369)&lt;0, "Aguardando OC", _xlfn.DAYS(K1369,J1369))</f>
        <v>3</v>
      </c>
      <c r="P1369" s="191">
        <v>402032</v>
      </c>
      <c r="Q1369" s="54"/>
      <c r="R1369" s="191">
        <v>167487</v>
      </c>
      <c r="S1369" s="49"/>
      <c r="T1369" s="153"/>
      <c r="U1369" s="45">
        <v>220.59</v>
      </c>
      <c r="V1369" s="42">
        <v>2097</v>
      </c>
      <c r="W1369" s="47" t="str">
        <f>IFERROR(VLOOKUP(V1369, Fornecedores!A:C, 3, FALSE), "")</f>
        <v xml:space="preserve">CAUPECAS            </v>
      </c>
      <c r="X1369" s="43" t="str">
        <f>IFERROR(VLOOKUP(V1369, Fornecedores!A:E, 5, FALSE), "")</f>
        <v>Recife</v>
      </c>
      <c r="Y1369" s="43" t="str">
        <f>IFERROR(VLOOKUP(V1369, Fornecedores!A:F, 6, FALSE), "")</f>
        <v>PE</v>
      </c>
      <c r="Z1369" s="14" t="str">
        <f>IF(H1369=0, "Pedido entregue!", "Pendente")</f>
        <v>Pedido entregue!</v>
      </c>
      <c r="AA1369" s="74">
        <v>1</v>
      </c>
      <c r="AB1369" s="58" t="str">
        <f>IF(Z1369="Pedido Entregue!", IF(AA1369=1, "Retirado do Almoxarifado", IF(AA1369=2, "Material devolvido", "Aguardando retirada")), IF(Z1369="Pendente", "Entrega pendente", ""))</f>
        <v>Retirado do Almoxarifado</v>
      </c>
      <c r="AC1369" s="18">
        <v>1</v>
      </c>
      <c r="AD1369" s="18">
        <f>AC1369/SUMIF($P:$P,P1369,$AC:$AC)</f>
        <v>1</v>
      </c>
      <c r="AE1369" s="18">
        <f>IF(R1369=0,0,AC1369/SUMIF($R:$R,R1369,$AC:$AC))</f>
        <v>0.1</v>
      </c>
      <c r="AF1369" s="18">
        <f>IF(R1369=0,1,0)</f>
        <v>0</v>
      </c>
      <c r="AG1369" s="18">
        <f>IF(R1369=0,#REF!-J1369,0)</f>
        <v>0</v>
      </c>
      <c r="AH1369" t="str">
        <f>TEXT(J1369,"MMMM")</f>
        <v>maio</v>
      </c>
    </row>
    <row r="1370" spans="1:34" ht="12.75" hidden="1" customHeight="1" x14ac:dyDescent="0.25">
      <c r="A1370" s="90" t="str">
        <f>IF(C1370="Oficina Diversos","Oficina Geral",
IF(ISNUMBER(FIND("Estoque - Colhedoras",C1370)),"Colhedoras",IF(ISNUMBER(FIND("Caldeiraria",C1370)),"Caldeiraria",IF(ISNUMBER(FIND("Borracharia",C1370)),"Borracharia",IF(ISNUMBER(FIND("Lubrificação",C1370)),"Lubrificação",
IF(ISNUMBER(FIND("Estoque - Carregadeiras",C1370)),"Carregadeiras",IF(ISNUMBER(FIND("Estoque - Veic. Leves",C1370)),"Veic. Leves",
IF(ISNUMBER(FIND("Estoque - Caminhões",C1370)),"Caminhões",IF(ISNUMBER(FIND("Estoque - Transbordos",C1370)),"Transbordos",
IF(ISNUMBER(FIND("Estoque - Tratores",C1370)),"Tratores",
IF(ISNUMBER(FIND("Estoque - Máquinas pesadas",C1370)),"Máquinas pesadas",
IF(ISNUMBER(FIND("Estoque - Reboques",C1370)),"Reboques",
IF(C1370="Estoque","Estoque",
IF(AND(ISNUMBER(C1370),C1370&gt;1000,C1370&lt;2000),"Caminhões",
IF(AND(ISNUMBER(C1370),C1370&gt;2000,C1370&lt;3000),"Tratores",
IF(AND(ISNUMBER(C1370),C1370&gt;3000,C1370&lt;4000),"Carregadeiras",
IF(AND(ISNUMBER(C1370),C1370&gt;4000,C1370&lt;5000),"Máquinas pesadas",
IF(AND(ISNUMBER(C1370),C1370&gt;5000,C1370&lt;6000),"Colhedoras",
IF(AND(ISNUMBER(C1370),C1370&gt;7000,C1370&lt;8000),"Irrigação",
IF(AND(ISNUMBER(C1370),C1370&gt;8000,C1370&lt;9000),"Reboques",IF(AND(ISNUMBER(C1370),C1370&gt;0,C1370&lt;1000),"Veic. Leves","")))))))))))))))))))))</f>
        <v>Carregadeiras</v>
      </c>
      <c r="B1370" s="87"/>
      <c r="C1370" s="76">
        <v>3029</v>
      </c>
      <c r="D1370" s="2">
        <v>54707</v>
      </c>
      <c r="E1370" s="3" t="s">
        <v>20020</v>
      </c>
      <c r="F1370" s="14" t="str">
        <f>IF(ISBLANK(K1370), "Apenas Solicitação", "Tem OC")</f>
        <v>Tem OC</v>
      </c>
      <c r="G1370" s="2">
        <v>1</v>
      </c>
      <c r="H1370" s="37">
        <f>G1370-I1370</f>
        <v>0</v>
      </c>
      <c r="I1370" s="38">
        <v>1</v>
      </c>
      <c r="J1370" s="4">
        <v>45799</v>
      </c>
      <c r="K1370" s="180">
        <v>45804</v>
      </c>
      <c r="L1370" s="3" t="s">
        <v>20152</v>
      </c>
      <c r="M1370" s="44" t="str">
        <f ca="1">IF(OR(N1370="", N1370=0), "", IF(N1370&gt;TODAY(), "No prazo", "Atrasado"))</f>
        <v>Atrasado</v>
      </c>
      <c r="N1370" s="44">
        <f>IFERROR(K1370 + VALUE(LEFT(L1370, FIND(" ", L1370) - 1)), "")</f>
        <v>45805</v>
      </c>
      <c r="O1370" s="3">
        <f>IF(_xlfn.DAYS(K1370,J1370)&lt;0, "Aguardando OC", _xlfn.DAYS(K1370,J1370))</f>
        <v>5</v>
      </c>
      <c r="P1370" s="14">
        <v>404133</v>
      </c>
      <c r="Q1370" s="12"/>
      <c r="R1370" s="14">
        <v>168247</v>
      </c>
      <c r="S1370" s="2">
        <v>221</v>
      </c>
      <c r="T1370" s="65" t="s">
        <v>1029</v>
      </c>
      <c r="U1370" s="21">
        <v>176.28</v>
      </c>
      <c r="V1370" s="2">
        <v>13341</v>
      </c>
      <c r="W1370" s="47" t="str">
        <f>IFERROR(VLOOKUP(V1370, Fornecedores!A:C, 3, FALSE), "")</f>
        <v>DISMA DISTRIBUIDORA</v>
      </c>
      <c r="X1370" s="43" t="str">
        <f>IFERROR(VLOOKUP(V1370, Fornecedores!A:E, 5, FALSE), "")</f>
        <v>Araçatuba</v>
      </c>
      <c r="Y1370" s="43" t="str">
        <f>IFERROR(VLOOKUP(V1370, Fornecedores!A:F, 6, FALSE), "")</f>
        <v>SP</v>
      </c>
      <c r="Z1370" s="14" t="str">
        <f>IF(H1370=0, "Pedido entregue!", "Pendente")</f>
        <v>Pedido entregue!</v>
      </c>
      <c r="AA1370" s="74"/>
      <c r="AB1370" s="58" t="str">
        <f>IF(Z1370="Pedido Entregue!", IF(AA1370=1, "Retirado do Almoxarifado", IF(AA1370=2, "Material devolvido", "Aguardando retirada")), IF(Z1370="Pendente", "Entrega pendente", ""))</f>
        <v>Aguardando retirada</v>
      </c>
      <c r="AC1370" s="18">
        <v>1</v>
      </c>
      <c r="AD1370" s="18">
        <f>AC1370/SUMIF($P:$P,P1370,$AC:$AC)</f>
        <v>1</v>
      </c>
      <c r="AE1370" s="18">
        <f>IF(R1370=0,0,AC1370/SUMIF($R:$R,R1370,$AC:$AC))</f>
        <v>1</v>
      </c>
      <c r="AF1370" s="18">
        <f>IF(R1370=0,1,0)</f>
        <v>0</v>
      </c>
      <c r="AH1370" t="str">
        <f>TEXT(J1370,"MMMM")</f>
        <v>maio</v>
      </c>
    </row>
    <row r="1371" spans="1:34" ht="12.75" hidden="1" customHeight="1" x14ac:dyDescent="0.25">
      <c r="A1371" s="90" t="str">
        <f>IF(C1371="Oficina Diversos","Oficina Geral",
IF(ISNUMBER(FIND("Estoque - Colhedoras",C1371)),"Colhedoras",IF(ISNUMBER(FIND("Caldeiraria",C1371)),"Caldeiraria",IF(ISNUMBER(FIND("Borracharia",C1371)),"Borracharia",IF(ISNUMBER(FIND("Lubrificação",C1371)),"Lubrificação",
IF(ISNUMBER(FIND("Estoque - Carregadeiras",C1371)),"Carregadeiras",IF(ISNUMBER(FIND("Estoque - Veic. Leves",C1371)),"Veic. Leves",
IF(ISNUMBER(FIND("Estoque - Caminhões",C1371)),"Caminhões",IF(ISNUMBER(FIND("Estoque - Transbordos",C1371)),"Transbordos",
IF(ISNUMBER(FIND("Estoque - Tratores",C1371)),"Tratores",
IF(ISNUMBER(FIND("Estoque - Máquinas pesadas",C1371)),"Máquinas pesadas",
IF(ISNUMBER(FIND("Estoque - Reboques",C1371)),"Reboques",
IF(C1371="Estoque","Estoque",
IF(AND(ISNUMBER(C1371),C1371&gt;1000,C1371&lt;2000),"Caminhões",
IF(AND(ISNUMBER(C1371),C1371&gt;2000,C1371&lt;3000),"Tratores",
IF(AND(ISNUMBER(C1371),C1371&gt;3000,C1371&lt;4000),"Carregadeiras",
IF(AND(ISNUMBER(C1371),C1371&gt;4000,C1371&lt;5000),"Máquinas pesadas",
IF(AND(ISNUMBER(C1371),C1371&gt;5000,C1371&lt;6000),"Colhedoras",
IF(AND(ISNUMBER(C1371),C1371&gt;7000,C1371&lt;8000),"Irrigação",
IF(AND(ISNUMBER(C1371),C1371&gt;8000,C1371&lt;9000),"Reboques",IF(AND(ISNUMBER(C1371),C1371&gt;0,C1371&lt;1000),"Veic. Leves","")))))))))))))))))))))</f>
        <v>Oficina Geral</v>
      </c>
      <c r="B1371" s="87"/>
      <c r="C1371" s="77" t="s">
        <v>661</v>
      </c>
      <c r="D1371" s="42">
        <v>54811</v>
      </c>
      <c r="E1371" s="43" t="s">
        <v>959</v>
      </c>
      <c r="F1371" s="14" t="str">
        <f>IF(ISBLANK(K1371), "Apenas Solicitação", "Tem OC")</f>
        <v>Tem OC</v>
      </c>
      <c r="G1371" s="42">
        <v>10</v>
      </c>
      <c r="H1371" s="37">
        <f>G1371-I1371</f>
        <v>0</v>
      </c>
      <c r="I1371" s="38">
        <v>10</v>
      </c>
      <c r="J1371" s="44">
        <v>45769</v>
      </c>
      <c r="K1371" s="185">
        <v>45784</v>
      </c>
      <c r="L1371" s="44"/>
      <c r="M1371" s="44"/>
      <c r="N1371" s="44" t="str">
        <f>IFERROR(K1371 + VALUE(LEFT(L1371, FIND(" ", L1371) - 1)), "")</f>
        <v/>
      </c>
      <c r="O1371" s="3">
        <f>IF(_xlfn.DAYS(K1371,J1371)&lt;0, "Aguardando OC", _xlfn.DAYS(K1371,J1371))</f>
        <v>15</v>
      </c>
      <c r="P1371" s="191">
        <v>400193</v>
      </c>
      <c r="Q1371" s="56"/>
      <c r="R1371" s="191">
        <v>167240</v>
      </c>
      <c r="S1371" s="42">
        <v>221</v>
      </c>
      <c r="T1371" s="67" t="s">
        <v>1029</v>
      </c>
      <c r="U1371" s="45">
        <v>523.79999999999995</v>
      </c>
      <c r="V1371" s="42">
        <v>2135</v>
      </c>
      <c r="W1371" s="47" t="str">
        <f>IFERROR(VLOOKUP(V1371, Fornecedores!A:C, 3, FALSE), "")</f>
        <v xml:space="preserve">CIL                 </v>
      </c>
      <c r="X1371" s="43" t="str">
        <f>IFERROR(VLOOKUP(V1371, Fornecedores!A:E, 5, FALSE), "")</f>
        <v>Recife</v>
      </c>
      <c r="Y1371" s="43" t="str">
        <f>IFERROR(VLOOKUP(V1371, Fornecedores!A:F, 6, FALSE), "")</f>
        <v>PE</v>
      </c>
      <c r="Z1371" s="14" t="str">
        <f>IF(H1371=0, "Pedido entregue!", "Pendente")</f>
        <v>Pedido entregue!</v>
      </c>
      <c r="AA1371" s="74">
        <v>1</v>
      </c>
      <c r="AB1371" s="58" t="str">
        <f>IF(Z1371="Pedido Entregue!", IF(AA1371=1, "Retirado do Almoxarifado", IF(AA1371=2, "Material devolvido", "Aguardando retirada")), IF(Z1371="Pendente", "Entrega pendente", ""))</f>
        <v>Retirado do Almoxarifado</v>
      </c>
      <c r="AC1371" s="18">
        <v>1</v>
      </c>
      <c r="AD1371" s="18">
        <f>AC1371/SUMIF($P:$P,P1371,$AC:$AC)</f>
        <v>1</v>
      </c>
      <c r="AE1371" s="18">
        <f>IF(R1371=0,0,AC1371/SUMIF($R:$R,R1371,$AC:$AC))</f>
        <v>0.33333333333333331</v>
      </c>
      <c r="AF1371" s="18">
        <f>IF(R1371=0,1,0)</f>
        <v>0</v>
      </c>
      <c r="AG1371" s="18">
        <f>IF(R1371=0,#REF!-J1371,0)</f>
        <v>0</v>
      </c>
      <c r="AH1371" t="str">
        <f>TEXT(J1371,"MMMM")</f>
        <v>abril</v>
      </c>
    </row>
    <row r="1372" spans="1:34" ht="12.75" hidden="1" customHeight="1" x14ac:dyDescent="0.25">
      <c r="A1372" s="90" t="str">
        <f>IF(C1372="Oficina Diversos","Oficina Geral",
IF(ISNUMBER(FIND("Estoque - Colhedoras",C1372)),"Colhedoras",IF(ISNUMBER(FIND("Caldeiraria",C1372)),"Caldeiraria",IF(ISNUMBER(FIND("Borracharia",C1372)),"Borracharia",IF(ISNUMBER(FIND("Lubrificação",C1372)),"Lubrificação",
IF(ISNUMBER(FIND("Estoque - Carregadeiras",C1372)),"Carregadeiras",IF(ISNUMBER(FIND("Estoque - Veic. Leves",C1372)),"Veic. Leves",
IF(ISNUMBER(FIND("Estoque - Caminhões",C1372)),"Caminhões",IF(ISNUMBER(FIND("Estoque - Transbordos",C1372)),"Transbordos",
IF(ISNUMBER(FIND("Estoque - Tratores",C1372)),"Tratores",
IF(ISNUMBER(FIND("Estoque - Máquinas pesadas",C1372)),"Máquinas pesadas",
IF(ISNUMBER(FIND("Estoque - Reboques",C1372)),"Reboques",
IF(C1372="Estoque","Estoque",
IF(AND(ISNUMBER(C1372),C1372&gt;1000,C1372&lt;2000),"Caminhões",
IF(AND(ISNUMBER(C1372),C1372&gt;2000,C1372&lt;3000),"Tratores",
IF(AND(ISNUMBER(C1372),C1372&gt;3000,C1372&lt;4000),"Carregadeiras",
IF(AND(ISNUMBER(C1372),C1372&gt;4000,C1372&lt;5000),"Máquinas pesadas",
IF(AND(ISNUMBER(C1372),C1372&gt;5000,C1372&lt;6000),"Colhedoras",
IF(AND(ISNUMBER(C1372),C1372&gt;7000,C1372&lt;8000),"Irrigação",
IF(AND(ISNUMBER(C1372),C1372&gt;8000,C1372&lt;9000),"Reboques",IF(AND(ISNUMBER(C1372),C1372&gt;0,C1372&lt;1000),"Veic. Leves","")))))))))))))))))))))</f>
        <v>Oficina Geral</v>
      </c>
      <c r="B1372" s="87"/>
      <c r="C1372" s="77" t="s">
        <v>661</v>
      </c>
      <c r="D1372" s="42">
        <v>54812</v>
      </c>
      <c r="E1372" s="43" t="s">
        <v>960</v>
      </c>
      <c r="F1372" s="14" t="str">
        <f>IF(ISBLANK(K1372), "Apenas Solicitação", "Tem OC")</f>
        <v>Tem OC</v>
      </c>
      <c r="G1372" s="42">
        <v>5</v>
      </c>
      <c r="H1372" s="37">
        <f>G1372-I1372</f>
        <v>0</v>
      </c>
      <c r="I1372" s="38">
        <v>5</v>
      </c>
      <c r="J1372" s="44">
        <v>45769</v>
      </c>
      <c r="K1372" s="185">
        <v>45784</v>
      </c>
      <c r="L1372" s="44"/>
      <c r="M1372" s="44"/>
      <c r="N1372" s="44" t="str">
        <f>IFERROR(K1372 + VALUE(LEFT(L1372, FIND(" ", L1372) - 1)), "")</f>
        <v/>
      </c>
      <c r="O1372" s="3">
        <f>IF(_xlfn.DAYS(K1372,J1372)&lt;0, "Aguardando OC", _xlfn.DAYS(K1372,J1372))</f>
        <v>15</v>
      </c>
      <c r="P1372" s="191">
        <v>400190</v>
      </c>
      <c r="Q1372" s="56"/>
      <c r="R1372" s="191">
        <v>167240</v>
      </c>
      <c r="S1372" s="42">
        <v>221</v>
      </c>
      <c r="T1372" s="67" t="s">
        <v>1029</v>
      </c>
      <c r="U1372" s="45">
        <v>261.89999999999998</v>
      </c>
      <c r="V1372" s="42">
        <v>2135</v>
      </c>
      <c r="W1372" s="47" t="str">
        <f>IFERROR(VLOOKUP(V1372, Fornecedores!A:C, 3, FALSE), "")</f>
        <v xml:space="preserve">CIL                 </v>
      </c>
      <c r="X1372" s="43" t="str">
        <f>IFERROR(VLOOKUP(V1372, Fornecedores!A:E, 5, FALSE), "")</f>
        <v>Recife</v>
      </c>
      <c r="Y1372" s="43" t="str">
        <f>IFERROR(VLOOKUP(V1372, Fornecedores!A:F, 6, FALSE), "")</f>
        <v>PE</v>
      </c>
      <c r="Z1372" s="14" t="str">
        <f>IF(H1372=0, "Pedido entregue!", "Pendente")</f>
        <v>Pedido entregue!</v>
      </c>
      <c r="AA1372" s="74">
        <v>1</v>
      </c>
      <c r="AB1372" s="58" t="str">
        <f>IF(Z1372="Pedido Entregue!", IF(AA1372=1, "Retirado do Almoxarifado", IF(AA1372=2, "Material devolvido", "Aguardando retirada")), IF(Z1372="Pendente", "Entrega pendente", ""))</f>
        <v>Retirado do Almoxarifado</v>
      </c>
      <c r="AC1372" s="18">
        <v>1</v>
      </c>
      <c r="AD1372" s="18">
        <f>AC1372/SUMIF($P:$P,P1372,$AC:$AC)</f>
        <v>1</v>
      </c>
      <c r="AE1372" s="18">
        <f>IF(R1372=0,0,AC1372/SUMIF($R:$R,R1372,$AC:$AC))</f>
        <v>0.33333333333333331</v>
      </c>
      <c r="AF1372" s="18">
        <f>IF(R1372=0,1,0)</f>
        <v>0</v>
      </c>
      <c r="AG1372" s="18">
        <f>IF(R1372=0,#REF!-J1372,0)</f>
        <v>0</v>
      </c>
      <c r="AH1372" t="str">
        <f>TEXT(J1372,"MMMM")</f>
        <v>abril</v>
      </c>
    </row>
    <row r="1373" spans="1:34" ht="12.75" hidden="1" customHeight="1" x14ac:dyDescent="0.25">
      <c r="A1373" s="90" t="str">
        <f>IF(C1373="Oficina Diversos","Oficina Geral",
IF(ISNUMBER(FIND("Estoque - Colhedoras",C1373)),"Colhedoras",IF(ISNUMBER(FIND("Caldeiraria",C1373)),"Caldeiraria",IF(ISNUMBER(FIND("Borracharia",C1373)),"Borracharia",IF(ISNUMBER(FIND("Lubrificação",C1373)),"Lubrificação",
IF(ISNUMBER(FIND("Estoque - Carregadeiras",C1373)),"Carregadeiras",IF(ISNUMBER(FIND("Estoque - Veic. Leves",C1373)),"Veic. Leves",
IF(ISNUMBER(FIND("Estoque - Caminhões",C1373)),"Caminhões",IF(ISNUMBER(FIND("Estoque - Transbordos",C1373)),"Transbordos",
IF(ISNUMBER(FIND("Estoque - Tratores",C1373)),"Tratores",
IF(ISNUMBER(FIND("Estoque - Máquinas pesadas",C1373)),"Máquinas pesadas",
IF(ISNUMBER(FIND("Estoque - Reboques",C1373)),"Reboques",
IF(C1373="Estoque","Estoque",
IF(AND(ISNUMBER(C1373),C1373&gt;1000,C1373&lt;2000),"Caminhões",
IF(AND(ISNUMBER(C1373),C1373&gt;2000,C1373&lt;3000),"Tratores",
IF(AND(ISNUMBER(C1373),C1373&gt;3000,C1373&lt;4000),"Carregadeiras",
IF(AND(ISNUMBER(C1373),C1373&gt;4000,C1373&lt;5000),"Máquinas pesadas",
IF(AND(ISNUMBER(C1373),C1373&gt;5000,C1373&lt;6000),"Colhedoras",
IF(AND(ISNUMBER(C1373),C1373&gt;7000,C1373&lt;8000),"Irrigação",
IF(AND(ISNUMBER(C1373),C1373&gt;8000,C1373&lt;9000),"Reboques",IF(AND(ISNUMBER(C1373),C1373&gt;0,C1373&lt;1000),"Veic. Leves","")))))))))))))))))))))</f>
        <v>Oficina Geral</v>
      </c>
      <c r="B1373" s="87"/>
      <c r="C1373" s="77" t="s">
        <v>661</v>
      </c>
      <c r="D1373" s="42">
        <v>54813</v>
      </c>
      <c r="E1373" s="43" t="s">
        <v>961</v>
      </c>
      <c r="F1373" s="14" t="str">
        <f>IF(ISBLANK(K1373), "Apenas Solicitação", "Tem OC")</f>
        <v>Tem OC</v>
      </c>
      <c r="G1373" s="42">
        <v>5</v>
      </c>
      <c r="H1373" s="37">
        <f>G1373-I1373</f>
        <v>0</v>
      </c>
      <c r="I1373" s="38">
        <v>5</v>
      </c>
      <c r="J1373" s="44">
        <v>45769</v>
      </c>
      <c r="K1373" s="185">
        <v>45784</v>
      </c>
      <c r="L1373" s="44"/>
      <c r="M1373" s="44"/>
      <c r="N1373" s="44" t="str">
        <f>IFERROR(K1373 + VALUE(LEFT(L1373, FIND(" ", L1373) - 1)), "")</f>
        <v/>
      </c>
      <c r="O1373" s="3">
        <f>IF(_xlfn.DAYS(K1373,J1373)&lt;0, "Aguardando OC", _xlfn.DAYS(K1373,J1373))</f>
        <v>15</v>
      </c>
      <c r="P1373" s="191">
        <v>400191</v>
      </c>
      <c r="Q1373" s="56"/>
      <c r="R1373" s="191">
        <v>167240</v>
      </c>
      <c r="S1373" s="42">
        <v>221</v>
      </c>
      <c r="T1373" s="67" t="s">
        <v>1029</v>
      </c>
      <c r="U1373" s="45">
        <v>261.89999999999998</v>
      </c>
      <c r="V1373" s="42">
        <v>2135</v>
      </c>
      <c r="W1373" s="47" t="str">
        <f>IFERROR(VLOOKUP(V1373, Fornecedores!A:C, 3, FALSE), "")</f>
        <v xml:space="preserve">CIL                 </v>
      </c>
      <c r="X1373" s="43" t="str">
        <f>IFERROR(VLOOKUP(V1373, Fornecedores!A:E, 5, FALSE), "")</f>
        <v>Recife</v>
      </c>
      <c r="Y1373" s="43" t="str">
        <f>IFERROR(VLOOKUP(V1373, Fornecedores!A:F, 6, FALSE), "")</f>
        <v>PE</v>
      </c>
      <c r="Z1373" s="14" t="str">
        <f>IF(H1373=0, "Pedido entregue!", "Pendente")</f>
        <v>Pedido entregue!</v>
      </c>
      <c r="AA1373" s="74">
        <v>1</v>
      </c>
      <c r="AB1373" s="58" t="str">
        <f>IF(Z1373="Pedido Entregue!", IF(AA1373=1, "Retirado do Almoxarifado", IF(AA1373=2, "Material devolvido", "Aguardando retirada")), IF(Z1373="Pendente", "Entrega pendente", ""))</f>
        <v>Retirado do Almoxarifado</v>
      </c>
      <c r="AC1373" s="18">
        <v>1</v>
      </c>
      <c r="AD1373" s="18">
        <f>AC1373/SUMIF($P:$P,P1373,$AC:$AC)</f>
        <v>1</v>
      </c>
      <c r="AE1373" s="18">
        <f>IF(R1373=0,0,AC1373/SUMIF($R:$R,R1373,$AC:$AC))</f>
        <v>0.33333333333333331</v>
      </c>
      <c r="AF1373" s="18">
        <f>IF(R1373=0,1,0)</f>
        <v>0</v>
      </c>
      <c r="AG1373" s="18">
        <f>IF(R1373=0,#REF!-J1373,0)</f>
        <v>0</v>
      </c>
      <c r="AH1373" t="str">
        <f>TEXT(J1373,"MMMM")</f>
        <v>abril</v>
      </c>
    </row>
    <row r="1374" spans="1:34" ht="12.75" hidden="1" customHeight="1" x14ac:dyDescent="0.25">
      <c r="A1374" s="90" t="str">
        <f>IF(C1374="Oficina Diversos","Oficina Geral",
IF(ISNUMBER(FIND("Estoque - Colhedoras",C1374)),"Colhedoras",IF(ISNUMBER(FIND("Caldeiraria",C1374)),"Caldeiraria",IF(ISNUMBER(FIND("Borracharia",C1374)),"Borracharia",IF(ISNUMBER(FIND("Lubrificação",C1374)),"Lubrificação",
IF(ISNUMBER(FIND("Estoque - Carregadeiras",C1374)),"Carregadeiras",IF(ISNUMBER(FIND("Estoque - Veic. Leves",C1374)),"Veic. Leves",
IF(ISNUMBER(FIND("Estoque - Caminhões",C1374)),"Caminhões",IF(ISNUMBER(FIND("Estoque - Transbordos",C1374)),"Transbordos",
IF(ISNUMBER(FIND("Estoque - Tratores",C1374)),"Tratores",
IF(ISNUMBER(FIND("Estoque - Máquinas pesadas",C1374)),"Máquinas pesadas",
IF(ISNUMBER(FIND("Estoque - Reboques",C1374)),"Reboques",
IF(C1374="Estoque","Estoque",
IF(AND(ISNUMBER(C1374),C1374&gt;1000,C1374&lt;2000),"Caminhões",
IF(AND(ISNUMBER(C1374),C1374&gt;2000,C1374&lt;3000),"Tratores",
IF(AND(ISNUMBER(C1374),C1374&gt;3000,C1374&lt;4000),"Carregadeiras",
IF(AND(ISNUMBER(C1374),C1374&gt;4000,C1374&lt;5000),"Máquinas pesadas",
IF(AND(ISNUMBER(C1374),C1374&gt;5000,C1374&lt;6000),"Colhedoras",
IF(AND(ISNUMBER(C1374),C1374&gt;7000,C1374&lt;8000),"Irrigação",
IF(AND(ISNUMBER(C1374),C1374&gt;8000,C1374&lt;9000),"Reboques",IF(AND(ISNUMBER(C1374),C1374&gt;0,C1374&lt;1000),"Veic. Leves","")))))))))))))))))))))</f>
        <v>Oficina Geral</v>
      </c>
      <c r="B1374" s="87"/>
      <c r="C1374" s="77" t="s">
        <v>661</v>
      </c>
      <c r="D1374" s="42">
        <v>54814</v>
      </c>
      <c r="E1374" s="43" t="s">
        <v>962</v>
      </c>
      <c r="F1374" s="14" t="str">
        <f>IF(ISBLANK(K1374), "Apenas Solicitação", "Tem OC")</f>
        <v>Tem OC</v>
      </c>
      <c r="G1374" s="42">
        <v>5</v>
      </c>
      <c r="H1374" s="37">
        <f>G1374-I1374</f>
        <v>0</v>
      </c>
      <c r="I1374" s="38">
        <v>5</v>
      </c>
      <c r="J1374" s="44">
        <v>45769</v>
      </c>
      <c r="K1374" s="185">
        <v>45784</v>
      </c>
      <c r="L1374" s="44"/>
      <c r="M1374" s="44"/>
      <c r="N1374" s="44" t="str">
        <f>IFERROR(K1374 + VALUE(LEFT(L1374, FIND(" ", L1374) - 1)), "")</f>
        <v/>
      </c>
      <c r="O1374" s="3">
        <f>IF(_xlfn.DAYS(K1374,J1374)&lt;0, "Aguardando OC", _xlfn.DAYS(K1374,J1374))</f>
        <v>15</v>
      </c>
      <c r="P1374" s="191">
        <v>400192</v>
      </c>
      <c r="Q1374" s="56"/>
      <c r="R1374" s="191">
        <v>166979</v>
      </c>
      <c r="S1374" s="42">
        <v>221</v>
      </c>
      <c r="T1374" s="67" t="s">
        <v>1029</v>
      </c>
      <c r="U1374" s="45">
        <v>261.89999999999998</v>
      </c>
      <c r="V1374" s="42">
        <v>2135</v>
      </c>
      <c r="W1374" s="47" t="str">
        <f>IFERROR(VLOOKUP(V1374, Fornecedores!A:C, 3, FALSE), "")</f>
        <v xml:space="preserve">CIL                 </v>
      </c>
      <c r="X1374" s="43" t="str">
        <f>IFERROR(VLOOKUP(V1374, Fornecedores!A:E, 5, FALSE), "")</f>
        <v>Recife</v>
      </c>
      <c r="Y1374" s="43" t="str">
        <f>IFERROR(VLOOKUP(V1374, Fornecedores!A:F, 6, FALSE), "")</f>
        <v>PE</v>
      </c>
      <c r="Z1374" s="14" t="str">
        <f>IF(H1374=0, "Pedido entregue!", "Pendente")</f>
        <v>Pedido entregue!</v>
      </c>
      <c r="AA1374" s="74">
        <v>1</v>
      </c>
      <c r="AB1374" s="58" t="str">
        <f>IF(Z1374="Pedido Entregue!", IF(AA1374=1, "Retirado do Almoxarifado", IF(AA1374=2, "Material devolvido", "Aguardando retirada")), IF(Z1374="Pendente", "Entrega pendente", ""))</f>
        <v>Retirado do Almoxarifado</v>
      </c>
      <c r="AC1374" s="18">
        <v>1</v>
      </c>
      <c r="AD1374" s="18">
        <f>AC1374/SUMIF($P:$P,P1374,$AC:$AC)</f>
        <v>1</v>
      </c>
      <c r="AE1374" s="18">
        <f>IF(R1374=0,0,AC1374/SUMIF($R:$R,R1374,$AC:$AC))</f>
        <v>4.7619047619047616E-2</v>
      </c>
      <c r="AF1374" s="18">
        <f>IF(R1374=0,1,0)</f>
        <v>0</v>
      </c>
      <c r="AG1374" s="18">
        <f>IF(R1374=0,#REF!-J1374,0)</f>
        <v>0</v>
      </c>
      <c r="AH1374" t="str">
        <f>TEXT(J1374,"MMMM")</f>
        <v>abril</v>
      </c>
    </row>
    <row r="1375" spans="1:34" ht="12.75" hidden="1" customHeight="1" x14ac:dyDescent="0.25">
      <c r="A1375" s="90" t="str">
        <f>IF(C1375="Oficina Diversos","Oficina Geral",
IF(ISNUMBER(FIND("Estoque - Colhedoras",C1375)),"Colhedoras",IF(ISNUMBER(FIND("Caldeiraria",C1375)),"Caldeiraria",IF(ISNUMBER(FIND("Borracharia",C1375)),"Borracharia",IF(ISNUMBER(FIND("Lubrificação",C1375)),"Lubrificação",
IF(ISNUMBER(FIND("Estoque - Carregadeiras",C1375)),"Carregadeiras",IF(ISNUMBER(FIND("Estoque - Veic. Leves",C1375)),"Veic. Leves",
IF(ISNUMBER(FIND("Estoque - Caminhões",C1375)),"Caminhões",IF(ISNUMBER(FIND("Estoque - Transbordos",C1375)),"Transbordos",
IF(ISNUMBER(FIND("Estoque - Tratores",C1375)),"Tratores",
IF(ISNUMBER(FIND("Estoque - Máquinas pesadas",C1375)),"Máquinas pesadas",
IF(ISNUMBER(FIND("Estoque - Reboques",C1375)),"Reboques",
IF(C1375="Estoque","Estoque",
IF(AND(ISNUMBER(C1375),C1375&gt;1000,C1375&lt;2000),"Caminhões",
IF(AND(ISNUMBER(C1375),C1375&gt;2000,C1375&lt;3000),"Tratores",
IF(AND(ISNUMBER(C1375),C1375&gt;3000,C1375&lt;4000),"Carregadeiras",
IF(AND(ISNUMBER(C1375),C1375&gt;4000,C1375&lt;5000),"Máquinas pesadas",
IF(AND(ISNUMBER(C1375),C1375&gt;5000,C1375&lt;6000),"Colhedoras",
IF(AND(ISNUMBER(C1375),C1375&gt;7000,C1375&lt;8000),"Irrigação",
IF(AND(ISNUMBER(C1375),C1375&gt;8000,C1375&lt;9000),"Reboques",IF(AND(ISNUMBER(C1375),C1375&gt;0,C1375&lt;1000),"Veic. Leves","")))))))))))))))))))))</f>
        <v>Máquinas pesadas</v>
      </c>
      <c r="B1375" s="87"/>
      <c r="C1375" s="79">
        <v>4009</v>
      </c>
      <c r="D1375" s="34">
        <v>54952</v>
      </c>
      <c r="E1375" s="36" t="s">
        <v>963</v>
      </c>
      <c r="F1375" s="14" t="str">
        <f>IF(ISBLANK(K1375), "Apenas Solicitação", "Tem OC")</f>
        <v>Tem OC</v>
      </c>
      <c r="G1375" s="34">
        <v>10</v>
      </c>
      <c r="H1375" s="37">
        <f>G1375-I1375</f>
        <v>0</v>
      </c>
      <c r="I1375" s="38">
        <v>10</v>
      </c>
      <c r="J1375" s="35">
        <v>45769</v>
      </c>
      <c r="K1375" s="184">
        <v>45779</v>
      </c>
      <c r="L1375" s="35"/>
      <c r="M1375" s="44"/>
      <c r="N1375" s="44" t="str">
        <f>IFERROR(K1375 + VALUE(LEFT(L1375, FIND(" ", L1375) - 1)), "")</f>
        <v/>
      </c>
      <c r="O1375" s="3">
        <f>IF(_xlfn.DAYS(K1375,J1375)&lt;0, "Aguardando OC", _xlfn.DAYS(K1375,J1375))</f>
        <v>10</v>
      </c>
      <c r="P1375" s="193">
        <v>400101</v>
      </c>
      <c r="Q1375" s="57"/>
      <c r="R1375" s="193">
        <v>166979</v>
      </c>
      <c r="S1375" s="34">
        <v>221</v>
      </c>
      <c r="T1375" s="68" t="s">
        <v>1029</v>
      </c>
      <c r="U1375" s="40">
        <v>113.5</v>
      </c>
      <c r="V1375" s="34">
        <v>9863</v>
      </c>
      <c r="W1375" s="47" t="str">
        <f>IFERROR(VLOOKUP(V1375, Fornecedores!A:C, 3, FALSE), "")</f>
        <v>ITALPRATES</v>
      </c>
      <c r="X1375" s="43" t="str">
        <f>IFERROR(VLOOKUP(V1375, Fornecedores!A:E, 5, FALSE), "")</f>
        <v>São Paulo</v>
      </c>
      <c r="Y1375" s="43" t="str">
        <f>IFERROR(VLOOKUP(V1375, Fornecedores!A:F, 6, FALSE), "")</f>
        <v>SP</v>
      </c>
      <c r="Z1375" s="14" t="str">
        <f>IF(H1375=0, "Pedido entregue!", "Pendente")</f>
        <v>Pedido entregue!</v>
      </c>
      <c r="AA1375" s="74">
        <v>1</v>
      </c>
      <c r="AB1375" s="58" t="str">
        <f>IF(Z1375="Pedido Entregue!", IF(AA1375=1, "Retirado do Almoxarifado", IF(AA1375=2, "Material devolvido", "Aguardando retirada")), IF(Z1375="Pendente", "Entrega pendente", ""))</f>
        <v>Retirado do Almoxarifado</v>
      </c>
      <c r="AC1375" s="18">
        <v>1</v>
      </c>
      <c r="AD1375" s="18">
        <f>AC1375/SUMIF($P:$P,P1375,$AC:$AC)</f>
        <v>1</v>
      </c>
      <c r="AE1375" s="18">
        <f>IF(R1375=0,0,AC1375/SUMIF($R:$R,R1375,$AC:$AC))</f>
        <v>4.7619047619047616E-2</v>
      </c>
      <c r="AF1375" s="18">
        <f>IF(R1375=0,1,0)</f>
        <v>0</v>
      </c>
      <c r="AH1375" t="str">
        <f>TEXT(J1375,"MMMM")</f>
        <v>abril</v>
      </c>
    </row>
    <row r="1376" spans="1:34" ht="12.75" hidden="1" customHeight="1" x14ac:dyDescent="0.25">
      <c r="A1376" s="90" t="str">
        <f>IF(C1376="Oficina Diversos","Oficina Geral",
IF(ISNUMBER(FIND("Estoque - Colhedoras",C1376)),"Colhedoras",IF(ISNUMBER(FIND("Caldeiraria",C1376)),"Caldeiraria",IF(ISNUMBER(FIND("Borracharia",C1376)),"Borracharia",IF(ISNUMBER(FIND("Lubrificação",C1376)),"Lubrificação",
IF(ISNUMBER(FIND("Estoque - Carregadeiras",C1376)),"Carregadeiras",IF(ISNUMBER(FIND("Estoque - Veic. Leves",C1376)),"Veic. Leves",
IF(ISNUMBER(FIND("Estoque - Caminhões",C1376)),"Caminhões",IF(ISNUMBER(FIND("Estoque - Transbordos",C1376)),"Transbordos",
IF(ISNUMBER(FIND("Estoque - Tratores",C1376)),"Tratores",
IF(ISNUMBER(FIND("Estoque - Máquinas pesadas",C1376)),"Máquinas pesadas",
IF(ISNUMBER(FIND("Estoque - Reboques",C1376)),"Reboques",
IF(C1376="Estoque","Estoque",
IF(AND(ISNUMBER(C1376),C1376&gt;1000,C1376&lt;2000),"Caminhões",
IF(AND(ISNUMBER(C1376),C1376&gt;2000,C1376&lt;3000),"Tratores",
IF(AND(ISNUMBER(C1376),C1376&gt;3000,C1376&lt;4000),"Carregadeiras",
IF(AND(ISNUMBER(C1376),C1376&gt;4000,C1376&lt;5000),"Máquinas pesadas",
IF(AND(ISNUMBER(C1376),C1376&gt;5000,C1376&lt;6000),"Colhedoras",
IF(AND(ISNUMBER(C1376),C1376&gt;7000,C1376&lt;8000),"Irrigação",
IF(AND(ISNUMBER(C1376),C1376&gt;8000,C1376&lt;9000),"Reboques",IF(AND(ISNUMBER(C1376),C1376&gt;0,C1376&lt;1000),"Veic. Leves","")))))))))))))))))))))</f>
        <v>Máquinas pesadas</v>
      </c>
      <c r="B1376" s="87"/>
      <c r="C1376" s="79">
        <v>4009</v>
      </c>
      <c r="D1376" s="34">
        <v>54953</v>
      </c>
      <c r="E1376" s="36" t="s">
        <v>964</v>
      </c>
      <c r="F1376" s="14" t="str">
        <f>IF(ISBLANK(K1376), "Apenas Solicitação", "Tem OC")</f>
        <v>Tem OC</v>
      </c>
      <c r="G1376" s="34">
        <v>10</v>
      </c>
      <c r="H1376" s="37">
        <f>G1376-I1376</f>
        <v>0</v>
      </c>
      <c r="I1376" s="38">
        <v>10</v>
      </c>
      <c r="J1376" s="35">
        <v>45769</v>
      </c>
      <c r="K1376" s="184">
        <v>45779</v>
      </c>
      <c r="L1376" s="35"/>
      <c r="M1376" s="44"/>
      <c r="N1376" s="44" t="str">
        <f>IFERROR(K1376 + VALUE(LEFT(L1376, FIND(" ", L1376) - 1)), "")</f>
        <v/>
      </c>
      <c r="O1376" s="3">
        <f>IF(_xlfn.DAYS(K1376,J1376)&lt;0, "Aguardando OC", _xlfn.DAYS(K1376,J1376))</f>
        <v>10</v>
      </c>
      <c r="P1376" s="193">
        <v>400104</v>
      </c>
      <c r="Q1376" s="57"/>
      <c r="R1376" s="193">
        <v>166979</v>
      </c>
      <c r="S1376" s="34">
        <v>221</v>
      </c>
      <c r="T1376" s="68" t="s">
        <v>1029</v>
      </c>
      <c r="U1376" s="40">
        <v>109</v>
      </c>
      <c r="V1376" s="34">
        <v>9863</v>
      </c>
      <c r="W1376" s="47" t="str">
        <f>IFERROR(VLOOKUP(V1376, Fornecedores!A:C, 3, FALSE), "")</f>
        <v>ITALPRATES</v>
      </c>
      <c r="X1376" s="43" t="str">
        <f>IFERROR(VLOOKUP(V1376, Fornecedores!A:E, 5, FALSE), "")</f>
        <v>São Paulo</v>
      </c>
      <c r="Y1376" s="43" t="str">
        <f>IFERROR(VLOOKUP(V1376, Fornecedores!A:F, 6, FALSE), "")</f>
        <v>SP</v>
      </c>
      <c r="Z1376" s="14" t="str">
        <f>IF(H1376=0, "Pedido entregue!", "Pendente")</f>
        <v>Pedido entregue!</v>
      </c>
      <c r="AA1376" s="74">
        <v>1</v>
      </c>
      <c r="AB1376" s="58" t="str">
        <f>IF(Z1376="Pedido Entregue!", IF(AA1376=1, "Retirado do Almoxarifado", IF(AA1376=2, "Material devolvido", "Aguardando retirada")), IF(Z1376="Pendente", "Entrega pendente", ""))</f>
        <v>Retirado do Almoxarifado</v>
      </c>
      <c r="AC1376" s="18">
        <v>1</v>
      </c>
      <c r="AD1376" s="18">
        <f>AC1376/SUMIF($P:$P,P1376,$AC:$AC)</f>
        <v>1</v>
      </c>
      <c r="AE1376" s="18">
        <f>IF(R1376=0,0,AC1376/SUMIF($R:$R,R1376,$AC:$AC))</f>
        <v>4.7619047619047616E-2</v>
      </c>
      <c r="AF1376" s="18">
        <f>IF(R1376=0,1,0)</f>
        <v>0</v>
      </c>
      <c r="AH1376" t="str">
        <f>TEXT(J1376,"MMMM")</f>
        <v>abril</v>
      </c>
    </row>
    <row r="1377" spans="1:34" ht="12.75" hidden="1" customHeight="1" x14ac:dyDescent="0.25">
      <c r="A1377" s="90" t="str">
        <f>IF(C1377="Oficina Diversos","Oficina Geral",
IF(ISNUMBER(FIND("Estoque - Colhedoras",C1377)),"Colhedoras",IF(ISNUMBER(FIND("Caldeiraria",C1377)),"Caldeiraria",IF(ISNUMBER(FIND("Borracharia",C1377)),"Borracharia",IF(ISNUMBER(FIND("Lubrificação",C1377)),"Lubrificação",
IF(ISNUMBER(FIND("Estoque - Carregadeiras",C1377)),"Carregadeiras",IF(ISNUMBER(FIND("Estoque - Veic. Leves",C1377)),"Veic. Leves",
IF(ISNUMBER(FIND("Estoque - Caminhões",C1377)),"Caminhões",IF(ISNUMBER(FIND("Estoque - Transbordos",C1377)),"Transbordos",
IF(ISNUMBER(FIND("Estoque - Tratores",C1377)),"Tratores",
IF(ISNUMBER(FIND("Estoque - Máquinas pesadas",C1377)),"Máquinas pesadas",
IF(ISNUMBER(FIND("Estoque - Reboques",C1377)),"Reboques",
IF(C1377="Estoque","Estoque",
IF(AND(ISNUMBER(C1377),C1377&gt;1000,C1377&lt;2000),"Caminhões",
IF(AND(ISNUMBER(C1377),C1377&gt;2000,C1377&lt;3000),"Tratores",
IF(AND(ISNUMBER(C1377),C1377&gt;3000,C1377&lt;4000),"Carregadeiras",
IF(AND(ISNUMBER(C1377),C1377&gt;4000,C1377&lt;5000),"Máquinas pesadas",
IF(AND(ISNUMBER(C1377),C1377&gt;5000,C1377&lt;6000),"Colhedoras",
IF(AND(ISNUMBER(C1377),C1377&gt;7000,C1377&lt;8000),"Irrigação",
IF(AND(ISNUMBER(C1377),C1377&gt;8000,C1377&lt;9000),"Reboques",IF(AND(ISNUMBER(C1377),C1377&gt;0,C1377&lt;1000),"Veic. Leves","")))))))))))))))))))))</f>
        <v>Máquinas pesadas</v>
      </c>
      <c r="B1377" s="87"/>
      <c r="C1377" s="79">
        <v>4009</v>
      </c>
      <c r="D1377" s="34">
        <v>54957</v>
      </c>
      <c r="E1377" s="36" t="s">
        <v>965</v>
      </c>
      <c r="F1377" s="14" t="str">
        <f>IF(ISBLANK(K1377), "Apenas Solicitação", "Tem OC")</f>
        <v>Tem OC</v>
      </c>
      <c r="G1377" s="34">
        <v>1</v>
      </c>
      <c r="H1377" s="37">
        <f>G1377-I1377</f>
        <v>0</v>
      </c>
      <c r="I1377" s="38">
        <v>1</v>
      </c>
      <c r="J1377" s="35">
        <v>45769</v>
      </c>
      <c r="K1377" s="184">
        <v>45779</v>
      </c>
      <c r="L1377" s="35"/>
      <c r="M1377" s="44"/>
      <c r="N1377" s="44" t="str">
        <f>IFERROR(K1377 + VALUE(LEFT(L1377, FIND(" ", L1377) - 1)), "")</f>
        <v/>
      </c>
      <c r="O1377" s="3">
        <f>IF(_xlfn.DAYS(K1377,J1377)&lt;0, "Aguardando OC", _xlfn.DAYS(K1377,J1377))</f>
        <v>10</v>
      </c>
      <c r="P1377" s="193">
        <v>400092</v>
      </c>
      <c r="Q1377" s="57"/>
      <c r="R1377" s="193">
        <v>166979</v>
      </c>
      <c r="S1377" s="34">
        <v>221</v>
      </c>
      <c r="T1377" s="68" t="s">
        <v>1029</v>
      </c>
      <c r="U1377" s="40">
        <v>217</v>
      </c>
      <c r="V1377" s="34">
        <v>9863</v>
      </c>
      <c r="W1377" s="47" t="str">
        <f>IFERROR(VLOOKUP(V1377, Fornecedores!A:C, 3, FALSE), "")</f>
        <v>ITALPRATES</v>
      </c>
      <c r="X1377" s="43" t="str">
        <f>IFERROR(VLOOKUP(V1377, Fornecedores!A:E, 5, FALSE), "")</f>
        <v>São Paulo</v>
      </c>
      <c r="Y1377" s="43" t="str">
        <f>IFERROR(VLOOKUP(V1377, Fornecedores!A:F, 6, FALSE), "")</f>
        <v>SP</v>
      </c>
      <c r="Z1377" s="14" t="str">
        <f>IF(H1377=0, "Pedido entregue!", "Pendente")</f>
        <v>Pedido entregue!</v>
      </c>
      <c r="AA1377" s="74">
        <v>1</v>
      </c>
      <c r="AB1377" s="58" t="str">
        <f>IF(Z1377="Pedido Entregue!", IF(AA1377=1, "Retirado do Almoxarifado", IF(AA1377=2, "Material devolvido", "Aguardando retirada")), IF(Z1377="Pendente", "Entrega pendente", ""))</f>
        <v>Retirado do Almoxarifado</v>
      </c>
      <c r="AC1377" s="18">
        <v>1</v>
      </c>
      <c r="AD1377" s="18">
        <f>AC1377/SUMIF($P:$P,P1377,$AC:$AC)</f>
        <v>1</v>
      </c>
      <c r="AE1377" s="18">
        <f>IF(R1377=0,0,AC1377/SUMIF($R:$R,R1377,$AC:$AC))</f>
        <v>4.7619047619047616E-2</v>
      </c>
      <c r="AF1377" s="18">
        <f>IF(R1377=0,1,0)</f>
        <v>0</v>
      </c>
      <c r="AH1377" t="str">
        <f>TEXT(J1377,"MMMM")</f>
        <v>abril</v>
      </c>
    </row>
    <row r="1378" spans="1:34" ht="12.75" hidden="1" customHeight="1" x14ac:dyDescent="0.25">
      <c r="A1378" s="90" t="str">
        <f>IF(C1378="Oficina Diversos","Oficina Geral",
IF(ISNUMBER(FIND("Estoque - Colhedoras",C1378)),"Colhedoras",IF(ISNUMBER(FIND("Caldeiraria",C1378)),"Caldeiraria",IF(ISNUMBER(FIND("Borracharia",C1378)),"Borracharia",IF(ISNUMBER(FIND("Lubrificação",C1378)),"Lubrificação",
IF(ISNUMBER(FIND("Estoque - Carregadeiras",C1378)),"Carregadeiras",IF(ISNUMBER(FIND("Estoque - Veic. Leves",C1378)),"Veic. Leves",
IF(ISNUMBER(FIND("Estoque - Caminhões",C1378)),"Caminhões",IF(ISNUMBER(FIND("Estoque - Transbordos",C1378)),"Transbordos",
IF(ISNUMBER(FIND("Estoque - Tratores",C1378)),"Tratores",
IF(ISNUMBER(FIND("Estoque - Máquinas pesadas",C1378)),"Máquinas pesadas",
IF(ISNUMBER(FIND("Estoque - Reboques",C1378)),"Reboques",
IF(C1378="Estoque","Estoque",
IF(AND(ISNUMBER(C1378),C1378&gt;1000,C1378&lt;2000),"Caminhões",
IF(AND(ISNUMBER(C1378),C1378&gt;2000,C1378&lt;3000),"Tratores",
IF(AND(ISNUMBER(C1378),C1378&gt;3000,C1378&lt;4000),"Carregadeiras",
IF(AND(ISNUMBER(C1378),C1378&gt;4000,C1378&lt;5000),"Máquinas pesadas",
IF(AND(ISNUMBER(C1378),C1378&gt;5000,C1378&lt;6000),"Colhedoras",
IF(AND(ISNUMBER(C1378),C1378&gt;7000,C1378&lt;8000),"Irrigação",
IF(AND(ISNUMBER(C1378),C1378&gt;8000,C1378&lt;9000),"Reboques",IF(AND(ISNUMBER(C1378),C1378&gt;0,C1378&lt;1000),"Veic. Leves","")))))))))))))))))))))</f>
        <v>Máquinas pesadas</v>
      </c>
      <c r="B1378" s="87"/>
      <c r="C1378" s="79">
        <v>4009</v>
      </c>
      <c r="D1378" s="34">
        <v>54958</v>
      </c>
      <c r="E1378" s="36" t="s">
        <v>966</v>
      </c>
      <c r="F1378" s="14" t="str">
        <f>IF(ISBLANK(K1378), "Apenas Solicitação", "Tem OC")</f>
        <v>Tem OC</v>
      </c>
      <c r="G1378" s="34">
        <v>3</v>
      </c>
      <c r="H1378" s="37">
        <f>G1378-I1378</f>
        <v>0</v>
      </c>
      <c r="I1378" s="38">
        <v>3</v>
      </c>
      <c r="J1378" s="35">
        <v>45769</v>
      </c>
      <c r="K1378" s="184">
        <v>45779</v>
      </c>
      <c r="L1378" s="35"/>
      <c r="M1378" s="44"/>
      <c r="N1378" s="44" t="str">
        <f>IFERROR(K1378 + VALUE(LEFT(L1378, FIND(" ", L1378) - 1)), "")</f>
        <v/>
      </c>
      <c r="O1378" s="3">
        <f>IF(_xlfn.DAYS(K1378,J1378)&lt;0, "Aguardando OC", _xlfn.DAYS(K1378,J1378))</f>
        <v>10</v>
      </c>
      <c r="P1378" s="193">
        <v>400091</v>
      </c>
      <c r="Q1378" s="57"/>
      <c r="R1378" s="193">
        <v>166979</v>
      </c>
      <c r="S1378" s="34">
        <v>221</v>
      </c>
      <c r="T1378" s="68" t="s">
        <v>1029</v>
      </c>
      <c r="U1378" s="40">
        <v>3.9</v>
      </c>
      <c r="V1378" s="34">
        <v>9863</v>
      </c>
      <c r="W1378" s="47" t="str">
        <f>IFERROR(VLOOKUP(V1378, Fornecedores!A:C, 3, FALSE), "")</f>
        <v>ITALPRATES</v>
      </c>
      <c r="X1378" s="43" t="str">
        <f>IFERROR(VLOOKUP(V1378, Fornecedores!A:E, 5, FALSE), "")</f>
        <v>São Paulo</v>
      </c>
      <c r="Y1378" s="43" t="str">
        <f>IFERROR(VLOOKUP(V1378, Fornecedores!A:F, 6, FALSE), "")</f>
        <v>SP</v>
      </c>
      <c r="Z1378" s="14" t="str">
        <f>IF(H1378=0, "Pedido entregue!", "Pendente")</f>
        <v>Pedido entregue!</v>
      </c>
      <c r="AA1378" s="74">
        <v>1</v>
      </c>
      <c r="AB1378" s="58" t="str">
        <f>IF(Z1378="Pedido Entregue!", IF(AA1378=1, "Retirado do Almoxarifado", IF(AA1378=2, "Material devolvido", "Aguardando retirada")), IF(Z1378="Pendente", "Entrega pendente", ""))</f>
        <v>Retirado do Almoxarifado</v>
      </c>
      <c r="AC1378" s="18">
        <v>1</v>
      </c>
      <c r="AD1378" s="18">
        <f>AC1378/SUMIF($P:$P,P1378,$AC:$AC)</f>
        <v>1</v>
      </c>
      <c r="AE1378" s="18">
        <f>IF(R1378=0,0,AC1378/SUMIF($R:$R,R1378,$AC:$AC))</f>
        <v>4.7619047619047616E-2</v>
      </c>
      <c r="AF1378" s="18">
        <f>IF(R1378=0,1,0)</f>
        <v>0</v>
      </c>
      <c r="AH1378" t="str">
        <f>TEXT(J1378,"MMMM")</f>
        <v>abril</v>
      </c>
    </row>
    <row r="1379" spans="1:34" ht="12.75" customHeight="1" x14ac:dyDescent="0.25">
      <c r="A1379" s="90" t="str">
        <f>IF(C1379="Oficina Diversos","Oficina Geral",
IF(ISNUMBER(FIND("Estoque - Colhedoras",C1379)),"Colhedoras",IF(ISNUMBER(FIND("Caldeiraria",C1379)),"Caldeiraria",IF(ISNUMBER(FIND("Borracharia",C1379)),"Borracharia",IF(ISNUMBER(FIND("Lubrificação",C1379)),"Lubrificação",
IF(ISNUMBER(FIND("Estoque - Carregadeiras",C1379)),"Carregadeiras",IF(ISNUMBER(FIND("Estoque - Veic. Leves",C1379)),"Veic. Leves",
IF(ISNUMBER(FIND("Estoque - Caminhões",C1379)),"Caminhões",IF(ISNUMBER(FIND("Estoque - Transbordos",C1379)),"Transbordos",
IF(ISNUMBER(FIND("Estoque - Tratores",C1379)),"Tratores",
IF(ISNUMBER(FIND("Estoque - Máquinas pesadas",C1379)),"Máquinas pesadas",
IF(ISNUMBER(FIND("Estoque - Reboques",C1379)),"Reboques",
IF(C1379="Estoque","Estoque",
IF(AND(ISNUMBER(C1379),C1379&gt;1000,C1379&lt;2000),"Caminhões",
IF(AND(ISNUMBER(C1379),C1379&gt;2000,C1379&lt;3000),"Tratores",
IF(AND(ISNUMBER(C1379),C1379&gt;3000,C1379&lt;4000),"Carregadeiras",
IF(AND(ISNUMBER(C1379),C1379&gt;4000,C1379&lt;5000),"Máquinas pesadas",
IF(AND(ISNUMBER(C1379),C1379&gt;5000,C1379&lt;6000),"Colhedoras",
IF(AND(ISNUMBER(C1379),C1379&gt;7000,C1379&lt;8000),"Irrigação",
IF(AND(ISNUMBER(C1379),C1379&gt;8000,C1379&lt;9000),"Reboques",IF(AND(ISNUMBER(C1379),C1379&gt;0,C1379&lt;1000),"Veic. Leves","")))))))))))))))))))))</f>
        <v>Tratores</v>
      </c>
      <c r="B1379" s="73"/>
      <c r="C1379" s="224">
        <v>2045</v>
      </c>
      <c r="D1379" s="69">
        <v>55133</v>
      </c>
      <c r="E1379" s="70" t="s">
        <v>20204</v>
      </c>
      <c r="F1379" s="14" t="str">
        <f>IF(ISBLANK(K1379), "Apenas Solicitação", "Tem OC")</f>
        <v>Apenas Solicitação</v>
      </c>
      <c r="G1379" s="69">
        <v>1</v>
      </c>
      <c r="H1379" s="37">
        <f>G1379-I1379</f>
        <v>1</v>
      </c>
      <c r="I1379" s="38">
        <v>0</v>
      </c>
      <c r="J1379" s="71">
        <v>45808</v>
      </c>
      <c r="K1379" s="195"/>
      <c r="L1379" s="70"/>
      <c r="M1379" s="44" t="str">
        <f ca="1">IF(OR(N1379="", N1379=0), "", IF(N1379&gt;TODAY(), "No prazo", "Atrasado"))</f>
        <v/>
      </c>
      <c r="N1379" s="44" t="str">
        <f>IFERROR(K1379 + VALUE(LEFT(L1379, FIND(" ", L1379) - 1)), "")</f>
        <v/>
      </c>
      <c r="O1379" s="3" t="str">
        <f>IF(_xlfn.DAYS(K1379,J1379)&lt;0, "Aguardando OC", _xlfn.DAYS(K1379,J1379))</f>
        <v>Aguardando OC</v>
      </c>
      <c r="P1379" s="195">
        <v>405442</v>
      </c>
      <c r="Q1379" s="12"/>
      <c r="R1379" s="195">
        <v>0</v>
      </c>
      <c r="S1379" s="69">
        <v>221</v>
      </c>
      <c r="T1379" s="65" t="s">
        <v>1029</v>
      </c>
      <c r="U1379" s="120">
        <v>0</v>
      </c>
      <c r="V1379" s="69"/>
      <c r="W1379" s="47" t="str">
        <f>IFERROR(VLOOKUP(V1379, Fornecedores!A:C, 3, FALSE), "")</f>
        <v/>
      </c>
      <c r="X1379" s="43" t="str">
        <f>IFERROR(VLOOKUP(V1379, Fornecedores!A:E, 5, FALSE), "")</f>
        <v/>
      </c>
      <c r="Y1379" s="43" t="str">
        <f>IFERROR(VLOOKUP(V1379, Fornecedores!A:F, 6, FALSE), "")</f>
        <v/>
      </c>
      <c r="Z1379" s="14" t="str">
        <f>IF(H1379=0, "Pedido entregue!", "Pendente")</f>
        <v>Pendente</v>
      </c>
      <c r="AA1379"/>
      <c r="AB1379" s="58" t="str">
        <f>IF(Z1379="Pedido Entregue!", IF(AA1379=1, "Retirado do Almoxarifado", IF(AA1379=2, "Material devolvido", "Aguardando retirada")), IF(Z1379="Pendente", "Entrega pendente", ""))</f>
        <v>Entrega pendente</v>
      </c>
      <c r="AC1379" s="18">
        <v>1</v>
      </c>
      <c r="AD1379" s="18">
        <f>AC1379/SUMIF($P:$P,P1379,$AC:$AC)</f>
        <v>1</v>
      </c>
      <c r="AE1379" s="18">
        <f>IF(R1379=0,0,AC1379/SUMIF($R:$R,R1379,$AC:$AC))</f>
        <v>0</v>
      </c>
      <c r="AF1379" s="18">
        <f>IF(R1379=0,1,0)</f>
        <v>1</v>
      </c>
      <c r="AH1379" t="str">
        <f>TEXT(J1379,"MMMM")</f>
        <v>maio</v>
      </c>
    </row>
    <row r="1380" spans="1:34" ht="12.75" hidden="1" customHeight="1" x14ac:dyDescent="0.25">
      <c r="A1380" s="90" t="str">
        <f>IF(C1380="Oficina Diversos","Oficina Geral",
IF(ISNUMBER(FIND("Estoque - Colhedoras",C1380)),"Colhedoras",IF(ISNUMBER(FIND("Caldeiraria",C1380)),"Caldeiraria",IF(ISNUMBER(FIND("Borracharia",C1380)),"Borracharia",IF(ISNUMBER(FIND("Lubrificação",C1380)),"Lubrificação",
IF(ISNUMBER(FIND("Estoque - Carregadeiras",C1380)),"Carregadeiras",IF(ISNUMBER(FIND("Estoque - Veic. Leves",C1380)),"Veic. Leves",
IF(ISNUMBER(FIND("Estoque - Caminhões",C1380)),"Caminhões",IF(ISNUMBER(FIND("Estoque - Transbordos",C1380)),"Transbordos",
IF(ISNUMBER(FIND("Estoque - Tratores",C1380)),"Tratores",
IF(ISNUMBER(FIND("Estoque - Máquinas pesadas",C1380)),"Máquinas pesadas",
IF(ISNUMBER(FIND("Estoque - Reboques",C1380)),"Reboques",
IF(C1380="Estoque","Estoque",
IF(AND(ISNUMBER(C1380),C1380&gt;1000,C1380&lt;2000),"Caminhões",
IF(AND(ISNUMBER(C1380),C1380&gt;2000,C1380&lt;3000),"Tratores",
IF(AND(ISNUMBER(C1380),C1380&gt;3000,C1380&lt;4000),"Carregadeiras",
IF(AND(ISNUMBER(C1380),C1380&gt;4000,C1380&lt;5000),"Máquinas pesadas",
IF(AND(ISNUMBER(C1380),C1380&gt;5000,C1380&lt;6000),"Colhedoras",
IF(AND(ISNUMBER(C1380),C1380&gt;7000,C1380&lt;8000),"Irrigação",
IF(AND(ISNUMBER(C1380),C1380&gt;8000,C1380&lt;9000),"Reboques",IF(AND(ISNUMBER(C1380),C1380&gt;0,C1380&lt;1000),"Veic. Leves","")))))))))))))))))))))</f>
        <v>Caminhões</v>
      </c>
      <c r="B1380" s="87"/>
      <c r="C1380" s="76">
        <v>1005</v>
      </c>
      <c r="D1380" s="2">
        <v>55375</v>
      </c>
      <c r="E1380" s="3" t="s">
        <v>821</v>
      </c>
      <c r="F1380" s="14" t="str">
        <f>IF(ISBLANK(K1380), "Apenas Solicitação", "Tem OC")</f>
        <v>Tem OC</v>
      </c>
      <c r="G1380" s="2">
        <v>1</v>
      </c>
      <c r="H1380" s="37">
        <f>G1380-I1380</f>
        <v>0</v>
      </c>
      <c r="I1380" s="38">
        <v>1</v>
      </c>
      <c r="J1380" s="4">
        <v>45757</v>
      </c>
      <c r="K1380" s="180">
        <v>45763</v>
      </c>
      <c r="L1380" s="3"/>
      <c r="M1380" s="44"/>
      <c r="N1380" s="44" t="str">
        <f>IFERROR(K1380 + VALUE(LEFT(L1380, FIND(" ", L1380) - 1)), "")</f>
        <v/>
      </c>
      <c r="O1380" s="3">
        <f>IF(_xlfn.DAYS(K1380,J1380)&lt;0, "Aguardando OC", _xlfn.DAYS(K1380,J1380))</f>
        <v>6</v>
      </c>
      <c r="P1380" s="14">
        <v>399025</v>
      </c>
      <c r="Q1380" s="169">
        <v>1143900</v>
      </c>
      <c r="R1380" s="14">
        <v>166451</v>
      </c>
      <c r="S1380" s="2">
        <v>685</v>
      </c>
      <c r="T1380" s="65" t="s">
        <v>15</v>
      </c>
      <c r="U1380" s="21">
        <v>3417.91</v>
      </c>
      <c r="V1380" s="2">
        <v>2106</v>
      </c>
      <c r="W1380" s="47" t="str">
        <f>IFERROR(VLOOKUP(V1380, Fornecedores!A:C, 3, FALSE), "")</f>
        <v xml:space="preserve">UNIDAS              </v>
      </c>
      <c r="X1380" s="43" t="str">
        <f>IFERROR(VLOOKUP(V1380, Fornecedores!A:E, 5, FALSE), "")</f>
        <v>João Pessoa</v>
      </c>
      <c r="Y1380" s="43" t="str">
        <f>IFERROR(VLOOKUP(V1380, Fornecedores!A:F, 6, FALSE), "")</f>
        <v>PB</v>
      </c>
      <c r="Z1380" s="14" t="str">
        <f>IF(H1380=0, "Pedido entregue!", "Pendente")</f>
        <v>Pedido entregue!</v>
      </c>
      <c r="AA1380" s="74">
        <v>1</v>
      </c>
      <c r="AB1380" s="58" t="str">
        <f>IF(Z1380="Pedido Entregue!", IF(AA1380=1, "Retirado do Almoxarifado", IF(AA1380=2, "Material devolvido", "Aguardando retirada")), IF(Z1380="Pendente", "Entrega pendente", ""))</f>
        <v>Retirado do Almoxarifado</v>
      </c>
      <c r="AC1380" s="18">
        <v>1</v>
      </c>
      <c r="AD1380" s="18">
        <f>AC1380/SUMIF($P:$P,P1380,$AC:$AC)</f>
        <v>1</v>
      </c>
      <c r="AE1380" s="18">
        <f>IF(R1380=0,0,AC1380/SUMIF($R:$R,R1380,$AC:$AC))</f>
        <v>5.8823529411764705E-2</v>
      </c>
      <c r="AF1380" s="18">
        <f>IF(R1380=0,1,0)</f>
        <v>0</v>
      </c>
      <c r="AG1380" s="18">
        <f>IF(R1380=0,#REF!-J1380,0)</f>
        <v>0</v>
      </c>
      <c r="AH1380" t="str">
        <f>TEXT(J1380,"MMMM")</f>
        <v>abril</v>
      </c>
    </row>
    <row r="1381" spans="1:34" ht="12.75" hidden="1" customHeight="1" x14ac:dyDescent="0.25">
      <c r="A1381" s="90" t="str">
        <f>IF(C1381="Oficina Diversos","Oficina Geral",
IF(ISNUMBER(FIND("Estoque - Colhedoras",C1381)),"Colhedoras",IF(ISNUMBER(FIND("Caldeiraria",C1381)),"Caldeiraria",IF(ISNUMBER(FIND("Borracharia",C1381)),"Borracharia",IF(ISNUMBER(FIND("Lubrificação",C1381)),"Lubrificação",
IF(ISNUMBER(FIND("Estoque - Carregadeiras",C1381)),"Carregadeiras",IF(ISNUMBER(FIND("Estoque - Veic. Leves",C1381)),"Veic. Leves",
IF(ISNUMBER(FIND("Estoque - Caminhões",C1381)),"Caminhões",IF(ISNUMBER(FIND("Estoque - Transbordos",C1381)),"Transbordos",
IF(ISNUMBER(FIND("Estoque - Tratores",C1381)),"Tratores",
IF(ISNUMBER(FIND("Estoque - Máquinas pesadas",C1381)),"Máquinas pesadas",
IF(ISNUMBER(FIND("Estoque - Reboques",C1381)),"Reboques",
IF(C1381="Estoque","Estoque",
IF(AND(ISNUMBER(C1381),C1381&gt;1000,C1381&lt;2000),"Caminhões",
IF(AND(ISNUMBER(C1381),C1381&gt;2000,C1381&lt;3000),"Tratores",
IF(AND(ISNUMBER(C1381),C1381&gt;3000,C1381&lt;4000),"Carregadeiras",
IF(AND(ISNUMBER(C1381),C1381&gt;4000,C1381&lt;5000),"Máquinas pesadas",
IF(AND(ISNUMBER(C1381),C1381&gt;5000,C1381&lt;6000),"Colhedoras",
IF(AND(ISNUMBER(C1381),C1381&gt;7000,C1381&lt;8000),"Irrigação",
IF(AND(ISNUMBER(C1381),C1381&gt;8000,C1381&lt;9000),"Reboques",IF(AND(ISNUMBER(C1381),C1381&gt;0,C1381&lt;1000),"Veic. Leves","")))))))))))))))))))))</f>
        <v>Caminhões</v>
      </c>
      <c r="B1381" s="87"/>
      <c r="C1381" s="77">
        <v>1008</v>
      </c>
      <c r="D1381" s="42">
        <v>55380</v>
      </c>
      <c r="E1381" s="43" t="s">
        <v>1251</v>
      </c>
      <c r="F1381" s="14" t="str">
        <f>IF(ISBLANK(K1381), "Apenas Solicitação", "Tem OC")</f>
        <v>Tem OC</v>
      </c>
      <c r="G1381" s="42">
        <v>1</v>
      </c>
      <c r="H1381" s="37">
        <f>G1381-I1381</f>
        <v>0</v>
      </c>
      <c r="I1381" s="38">
        <v>1</v>
      </c>
      <c r="J1381" s="44">
        <v>45786</v>
      </c>
      <c r="K1381" s="185">
        <v>45789</v>
      </c>
      <c r="L1381" s="3"/>
      <c r="M1381" s="44"/>
      <c r="N1381" s="44" t="str">
        <f>IFERROR(K1381 + VALUE(LEFT(L1381, FIND(" ", L1381) - 1)), "")</f>
        <v/>
      </c>
      <c r="O1381" s="3">
        <f>IF(_xlfn.DAYS(K1381,J1381)&lt;0, "Aguardando OC", _xlfn.DAYS(K1381,J1381))</f>
        <v>3</v>
      </c>
      <c r="P1381" s="191">
        <v>402027</v>
      </c>
      <c r="Q1381" s="54"/>
      <c r="R1381" s="191">
        <v>167487</v>
      </c>
      <c r="S1381" s="49"/>
      <c r="T1381" s="153"/>
      <c r="U1381" s="45">
        <v>330.98</v>
      </c>
      <c r="V1381" s="42">
        <v>2097</v>
      </c>
      <c r="W1381" s="47" t="str">
        <f>IFERROR(VLOOKUP(V1381, Fornecedores!A:C, 3, FALSE), "")</f>
        <v xml:space="preserve">CAUPECAS            </v>
      </c>
      <c r="X1381" s="43" t="str">
        <f>IFERROR(VLOOKUP(V1381, Fornecedores!A:E, 5, FALSE), "")</f>
        <v>Recife</v>
      </c>
      <c r="Y1381" s="43" t="str">
        <f>IFERROR(VLOOKUP(V1381, Fornecedores!A:F, 6, FALSE), "")</f>
        <v>PE</v>
      </c>
      <c r="Z1381" s="14" t="str">
        <f>IF(H1381=0, "Pedido entregue!", "Pendente")</f>
        <v>Pedido entregue!</v>
      </c>
      <c r="AA1381" s="74">
        <v>1</v>
      </c>
      <c r="AB1381" s="58" t="str">
        <f>IF(Z1381="Pedido Entregue!", IF(AA1381=1, "Retirado do Almoxarifado", IF(AA1381=2, "Material devolvido", "Aguardando retirada")), IF(Z1381="Pendente", "Entrega pendente", ""))</f>
        <v>Retirado do Almoxarifado</v>
      </c>
      <c r="AC1381" s="18">
        <v>1</v>
      </c>
      <c r="AD1381" s="18">
        <f>AC1381/SUMIF($P:$P,P1381,$AC:$AC)</f>
        <v>1</v>
      </c>
      <c r="AE1381" s="18">
        <f>IF(R1381=0,0,AC1381/SUMIF($R:$R,R1381,$AC:$AC))</f>
        <v>0.1</v>
      </c>
      <c r="AF1381" s="18">
        <f>IF(R1381=0,1,0)</f>
        <v>0</v>
      </c>
      <c r="AG1381" s="18">
        <f>IF(R1381=0,#REF!-J1381,0)</f>
        <v>0</v>
      </c>
      <c r="AH1381" t="str">
        <f>TEXT(J1381,"MMMM")</f>
        <v>maio</v>
      </c>
    </row>
    <row r="1382" spans="1:34" ht="12.75" hidden="1" customHeight="1" x14ac:dyDescent="0.25">
      <c r="A1382" s="90" t="str">
        <f>IF(C1382="Oficina Diversos","Oficina Geral",
IF(ISNUMBER(FIND("Estoque - Colhedoras",C1382)),"Colhedoras",IF(ISNUMBER(FIND("Caldeiraria",C1382)),"Caldeiraria",IF(ISNUMBER(FIND("Borracharia",C1382)),"Borracharia",IF(ISNUMBER(FIND("Lubrificação",C1382)),"Lubrificação",
IF(ISNUMBER(FIND("Estoque - Carregadeiras",C1382)),"Carregadeiras",IF(ISNUMBER(FIND("Estoque - Veic. Leves",C1382)),"Veic. Leves",
IF(ISNUMBER(FIND("Estoque - Caminhões",C1382)),"Caminhões",IF(ISNUMBER(FIND("Estoque - Transbordos",C1382)),"Transbordos",
IF(ISNUMBER(FIND("Estoque - Tratores",C1382)),"Tratores",
IF(ISNUMBER(FIND("Estoque - Máquinas pesadas",C1382)),"Máquinas pesadas",
IF(ISNUMBER(FIND("Estoque - Reboques",C1382)),"Reboques",
IF(C1382="Estoque","Estoque",
IF(AND(ISNUMBER(C1382),C1382&gt;1000,C1382&lt;2000),"Caminhões",
IF(AND(ISNUMBER(C1382),C1382&gt;2000,C1382&lt;3000),"Tratores",
IF(AND(ISNUMBER(C1382),C1382&gt;3000,C1382&lt;4000),"Carregadeiras",
IF(AND(ISNUMBER(C1382),C1382&gt;4000,C1382&lt;5000),"Máquinas pesadas",
IF(AND(ISNUMBER(C1382),C1382&gt;5000,C1382&lt;6000),"Colhedoras",
IF(AND(ISNUMBER(C1382),C1382&gt;7000,C1382&lt;8000),"Irrigação",
IF(AND(ISNUMBER(C1382),C1382&gt;8000,C1382&lt;9000),"Reboques",IF(AND(ISNUMBER(C1382),C1382&gt;0,C1382&lt;1000),"Veic. Leves","")))))))))))))))))))))</f>
        <v>Caminhões</v>
      </c>
      <c r="B1382" s="87"/>
      <c r="C1382" s="76">
        <v>1026</v>
      </c>
      <c r="D1382" s="2">
        <v>55470</v>
      </c>
      <c r="E1382" s="10" t="s">
        <v>588</v>
      </c>
      <c r="F1382" s="14" t="str">
        <f>IF(ISBLANK(K1382), "Apenas Solicitação", "Tem OC")</f>
        <v>Tem OC</v>
      </c>
      <c r="G1382" s="2">
        <v>1</v>
      </c>
      <c r="H1382" s="37">
        <f>G1382-I1382</f>
        <v>0</v>
      </c>
      <c r="I1382" s="38">
        <v>1</v>
      </c>
      <c r="J1382" s="4">
        <v>45733</v>
      </c>
      <c r="K1382" s="180">
        <v>45751</v>
      </c>
      <c r="L1382" s="3"/>
      <c r="M1382" s="44"/>
      <c r="N1382" s="44" t="str">
        <f>IFERROR(K1382 + VALUE(LEFT(L1382, FIND(" ", L1382) - 1)), "")</f>
        <v/>
      </c>
      <c r="O1382" s="3">
        <f>IF(_xlfn.DAYS(K1382,J1382)&lt;0, "Aguardando OC", _xlfn.DAYS(K1382,J1382))</f>
        <v>18</v>
      </c>
      <c r="P1382" s="14">
        <v>396380</v>
      </c>
      <c r="Q1382" s="169">
        <v>1137253</v>
      </c>
      <c r="R1382" s="14">
        <v>0</v>
      </c>
      <c r="S1382" s="2">
        <v>689</v>
      </c>
      <c r="T1382" s="65" t="s">
        <v>65</v>
      </c>
      <c r="U1382" s="21">
        <v>209.86</v>
      </c>
      <c r="V1382" s="2"/>
      <c r="W1382" s="47" t="str">
        <f>IFERROR(VLOOKUP(V1382, Fornecedores!A:C, 3, FALSE), "")</f>
        <v/>
      </c>
      <c r="X1382" s="43" t="str">
        <f>IFERROR(VLOOKUP(V1382, Fornecedores!A:E, 5, FALSE), "")</f>
        <v/>
      </c>
      <c r="Y1382" s="43" t="str">
        <f>IFERROR(VLOOKUP(V1382, Fornecedores!A:F, 6, FALSE), "")</f>
        <v/>
      </c>
      <c r="Z1382" s="14" t="str">
        <f>IF(H1382=0, "Pedido entregue!", "Pendente")</f>
        <v>Pedido entregue!</v>
      </c>
      <c r="AA1382" s="74">
        <v>1</v>
      </c>
      <c r="AB1382" s="58" t="str">
        <f>IF(Z1382="Pedido Entregue!", IF(AA1382=1, "Retirado do Almoxarifado", IF(AA1382=2, "Material devolvido", "Aguardando retirada")), IF(Z1382="Pendente", "Entrega pendente", ""))</f>
        <v>Retirado do Almoxarifado</v>
      </c>
      <c r="AC1382" s="18">
        <v>1</v>
      </c>
      <c r="AD1382" s="18">
        <f>AC1382/SUMIF($P:$P,P1382,$AC:$AC)</f>
        <v>1</v>
      </c>
      <c r="AE1382" s="18">
        <f>IF(R1382=0,0,AC1382/SUMIF($R:$R,R1382,$AC:$AC))</f>
        <v>0</v>
      </c>
      <c r="AF1382" s="18">
        <f>IF(R1382=0,1,0)</f>
        <v>1</v>
      </c>
      <c r="AG1382" s="18" t="e">
        <f>IF(R1382=0,#REF!-J1382,0)</f>
        <v>#REF!</v>
      </c>
      <c r="AH1382" t="str">
        <f>TEXT(J1382,"MMMM")</f>
        <v>março</v>
      </c>
    </row>
    <row r="1383" spans="1:34" ht="12.75" customHeight="1" x14ac:dyDescent="0.25">
      <c r="A1383" s="90" t="str">
        <f>IF(C1383="Oficina Diversos","Oficina Geral",
IF(ISNUMBER(FIND("Estoque - Colhedoras",C1383)),"Colhedoras",IF(ISNUMBER(FIND("Caldeiraria",C1383)),"Caldeiraria",IF(ISNUMBER(FIND("Borracharia",C1383)),"Borracharia",IF(ISNUMBER(FIND("Lubrificação",C1383)),"Lubrificação",
IF(ISNUMBER(FIND("Estoque - Carregadeiras",C1383)),"Carregadeiras",IF(ISNUMBER(FIND("Estoque - Veic. Leves",C1383)),"Veic. Leves",
IF(ISNUMBER(FIND("Estoque - Caminhões",C1383)),"Caminhões",IF(ISNUMBER(FIND("Estoque - Transbordos",C1383)),"Transbordos",
IF(ISNUMBER(FIND("Estoque - Tratores",C1383)),"Tratores",
IF(ISNUMBER(FIND("Estoque - Máquinas pesadas",C1383)),"Máquinas pesadas",
IF(ISNUMBER(FIND("Estoque - Reboques",C1383)),"Reboques",
IF(C1383="Estoque","Estoque",
IF(AND(ISNUMBER(C1383),C1383&gt;1000,C1383&lt;2000),"Caminhões",
IF(AND(ISNUMBER(C1383),C1383&gt;2000,C1383&lt;3000),"Tratores",
IF(AND(ISNUMBER(C1383),C1383&gt;3000,C1383&lt;4000),"Carregadeiras",
IF(AND(ISNUMBER(C1383),C1383&gt;4000,C1383&lt;5000),"Máquinas pesadas",
IF(AND(ISNUMBER(C1383),C1383&gt;5000,C1383&lt;6000),"Colhedoras",
IF(AND(ISNUMBER(C1383),C1383&gt;7000,C1383&lt;8000),"Irrigação",
IF(AND(ISNUMBER(C1383),C1383&gt;8000,C1383&lt;9000),"Reboques",IF(AND(ISNUMBER(C1383),C1383&gt;0,C1383&lt;1000),"Veic. Leves","")))))))))))))))))))))</f>
        <v>Caminhões</v>
      </c>
      <c r="B1383" s="215"/>
      <c r="C1383" s="222">
        <v>1025</v>
      </c>
      <c r="D1383" s="170">
        <v>55470</v>
      </c>
      <c r="E1383" s="173" t="s">
        <v>588</v>
      </c>
      <c r="F1383" s="101" t="str">
        <f>IF(ISBLANK(K1383), "Apenas Solicitação", "Tem OC")</f>
        <v>Apenas Solicitação</v>
      </c>
      <c r="G1383" s="170">
        <v>1</v>
      </c>
      <c r="H1383" s="102">
        <f>G1383-I1383</f>
        <v>1</v>
      </c>
      <c r="I1383" s="103"/>
      <c r="J1383" s="174">
        <v>45849</v>
      </c>
      <c r="K1383" s="173"/>
      <c r="L1383" s="173"/>
      <c r="M1383" s="104" t="str">
        <f ca="1">IF(OR(N1383="", N1383=0), "", IF(N1383&gt;TODAY(), "No prazo", "Atrasado"))</f>
        <v/>
      </c>
      <c r="N1383" s="104" t="str">
        <f>IFERROR(K1383 + VALUE(LEFT(L1383, FIND(" ", L1383) - 1)), "")</f>
        <v/>
      </c>
      <c r="O1383" s="105" t="str">
        <f>IF(_xlfn.DAYS(K1383,J1383)&lt;0, "Aguardando OC", _xlfn.DAYS(K1383,J1383))</f>
        <v>Aguardando OC</v>
      </c>
      <c r="P1383" s="170">
        <v>411253</v>
      </c>
      <c r="Q1383" s="12"/>
      <c r="R1383" s="170">
        <v>0</v>
      </c>
      <c r="S1383" s="2">
        <v>221</v>
      </c>
      <c r="T1383" s="65" t="s">
        <v>1029</v>
      </c>
      <c r="U1383" s="170">
        <v>386.77</v>
      </c>
      <c r="V1383" s="170"/>
      <c r="W1383" s="117" t="str">
        <f>IFERROR(VLOOKUP(V1383, Fornecedores!A:C, 3, FALSE), "")</f>
        <v/>
      </c>
      <c r="X1383" s="105" t="str">
        <f>IFERROR(VLOOKUP(V1383, Fornecedores!A:E, 5, FALSE), "")</f>
        <v/>
      </c>
      <c r="Y1383" s="105" t="str">
        <f>IFERROR(VLOOKUP(V1383, Fornecedores!A:F, 6, FALSE), "")</f>
        <v/>
      </c>
      <c r="Z1383" s="101" t="str">
        <f>IF(H1383=0, "Pedido entregue!", "Pendente")</f>
        <v>Pendente</v>
      </c>
      <c r="AB1383" s="132" t="str">
        <f>IF(Z1383="Pedido Entregue!", IF(AA1383=1, "Retirado do Almoxarifado", IF(AA1383=2, "Material devolvido", "Aguardando retirada")), IF(Z1383="Pendente", "Entrega pendente", ""))</f>
        <v>Entrega pendente</v>
      </c>
      <c r="AC1383" s="18">
        <v>1</v>
      </c>
      <c r="AD1383" s="18">
        <f>AC1383/SUMIF($P:$P,P1383,$AC:$AC)</f>
        <v>1</v>
      </c>
      <c r="AE1383" s="18">
        <f>IF(R1383=0,0,AC1383/SUMIF($R:$R,R1383,$AC:$AC))</f>
        <v>0</v>
      </c>
      <c r="AF1383" s="18">
        <f>IF(R1383=0,1,0)</f>
        <v>1</v>
      </c>
      <c r="AH1383" t="str">
        <f>TEXT(J1383,"MMMM")</f>
        <v>julho</v>
      </c>
    </row>
    <row r="1384" spans="1:34" ht="12.75" customHeight="1" x14ac:dyDescent="0.25">
      <c r="A1384" s="90" t="str">
        <f>IF(C1384="Oficina Diversos","Oficina Geral",
IF(ISNUMBER(FIND("Estoque - Colhedoras",C1384)),"Colhedoras",IF(ISNUMBER(FIND("Caldeiraria",C1384)),"Caldeiraria",IF(ISNUMBER(FIND("Borracharia",C1384)),"Borracharia",IF(ISNUMBER(FIND("Lubrificação",C1384)),"Lubrificação",
IF(ISNUMBER(FIND("Estoque - Carregadeiras",C1384)),"Carregadeiras",IF(ISNUMBER(FIND("Estoque - Veic. Leves",C1384)),"Veic. Leves",
IF(ISNUMBER(FIND("Estoque - Caminhões",C1384)),"Caminhões",IF(ISNUMBER(FIND("Estoque - Transbordos",C1384)),"Transbordos",
IF(ISNUMBER(FIND("Estoque - Tratores",C1384)),"Tratores",
IF(ISNUMBER(FIND("Estoque - Máquinas pesadas",C1384)),"Máquinas pesadas",
IF(ISNUMBER(FIND("Estoque - Reboques",C1384)),"Reboques",
IF(C1384="Estoque","Estoque",
IF(AND(ISNUMBER(C1384),C1384&gt;1000,C1384&lt;2000),"Caminhões",
IF(AND(ISNUMBER(C1384),C1384&gt;2000,C1384&lt;3000),"Tratores",
IF(AND(ISNUMBER(C1384),C1384&gt;3000,C1384&lt;4000),"Carregadeiras",
IF(AND(ISNUMBER(C1384),C1384&gt;4000,C1384&lt;5000),"Máquinas pesadas",
IF(AND(ISNUMBER(C1384),C1384&gt;5000,C1384&lt;6000),"Colhedoras",
IF(AND(ISNUMBER(C1384),C1384&gt;7000,C1384&lt;8000),"Irrigação",
IF(AND(ISNUMBER(C1384),C1384&gt;8000,C1384&lt;9000),"Reboques",IF(AND(ISNUMBER(C1384),C1384&gt;0,C1384&lt;1000),"Veic. Leves","")))))))))))))))))))))</f>
        <v>Caminhões</v>
      </c>
      <c r="B1384" s="73"/>
      <c r="C1384" s="224">
        <v>1002</v>
      </c>
      <c r="D1384" s="69">
        <v>55505</v>
      </c>
      <c r="E1384" s="70" t="s">
        <v>767</v>
      </c>
      <c r="F1384" s="14" t="str">
        <f>IF(ISBLANK(K1384), "Apenas Solicitação", "Tem OC")</f>
        <v>Apenas Solicitação</v>
      </c>
      <c r="G1384" s="69">
        <v>1</v>
      </c>
      <c r="H1384" s="37">
        <f>G1384-I1384</f>
        <v>1</v>
      </c>
      <c r="I1384" s="38">
        <v>0</v>
      </c>
      <c r="J1384" s="71">
        <v>45796</v>
      </c>
      <c r="K1384" s="195"/>
      <c r="L1384" s="70" t="s">
        <v>20152</v>
      </c>
      <c r="M1384" s="44" t="str">
        <f ca="1">IF(OR(N1384="", N1384=0), "", IF(N1384&gt;TODAY(), "No prazo", "Atrasado"))</f>
        <v>Atrasado</v>
      </c>
      <c r="N1384" s="44">
        <f>IFERROR(K1384 + VALUE(LEFT(L1384, FIND(" ", L1384) - 1)), "")</f>
        <v>1</v>
      </c>
      <c r="O1384" s="3" t="str">
        <f>IF(_xlfn.DAYS(K1384,J1384)&lt;0, "Aguardando OC", _xlfn.DAYS(K1384,J1384))</f>
        <v>Aguardando OC</v>
      </c>
      <c r="P1384" s="195">
        <v>403553</v>
      </c>
      <c r="Q1384" s="12"/>
      <c r="R1384" s="195">
        <v>0</v>
      </c>
      <c r="S1384" s="69">
        <v>221</v>
      </c>
      <c r="T1384" s="65" t="s">
        <v>1029</v>
      </c>
      <c r="U1384" s="120">
        <v>154</v>
      </c>
      <c r="V1384" s="69"/>
      <c r="W1384" s="47" t="str">
        <f>IFERROR(VLOOKUP(V1384, Fornecedores!A:C, 3, FALSE), "")</f>
        <v/>
      </c>
      <c r="X1384" s="43" t="str">
        <f>IFERROR(VLOOKUP(V1384, Fornecedores!A:E, 5, FALSE), "")</f>
        <v/>
      </c>
      <c r="Y1384" s="43" t="str">
        <f>IFERROR(VLOOKUP(V1384, Fornecedores!A:F, 6, FALSE), "")</f>
        <v/>
      </c>
      <c r="Z1384" s="14" t="str">
        <f>IF(H1384=0, "Pedido entregue!", "Pendente")</f>
        <v>Pendente</v>
      </c>
      <c r="AA1384"/>
      <c r="AB1384" s="58" t="str">
        <f>IF(Z1384="Pedido Entregue!", IF(AA1384=1, "Retirado do Almoxarifado", IF(AA1384=2, "Material devolvido", "Aguardando retirada")), IF(Z1384="Pendente", "Entrega pendente", ""))</f>
        <v>Entrega pendente</v>
      </c>
      <c r="AC1384" s="18">
        <v>1</v>
      </c>
      <c r="AD1384" s="18">
        <f>AC1384/SUMIF($P:$P,P1384,$AC:$AC)</f>
        <v>1</v>
      </c>
      <c r="AE1384" s="18">
        <f>IF(R1384=0,0,AC1384/SUMIF($R:$R,R1384,$AC:$AC))</f>
        <v>0</v>
      </c>
      <c r="AF1384" s="18">
        <f>IF(R1384=0,1,0)</f>
        <v>1</v>
      </c>
      <c r="AH1384" t="str">
        <f>TEXT(J1384,"MMMM")</f>
        <v>maio</v>
      </c>
    </row>
    <row r="1385" spans="1:34" ht="12.75" hidden="1" customHeight="1" x14ac:dyDescent="0.25">
      <c r="A1385" s="90" t="str">
        <f>IF(C1385="Oficina Diversos","Oficina Geral",
IF(ISNUMBER(FIND("Estoque - Colhedoras",C1385)),"Colhedoras",IF(ISNUMBER(FIND("Caldeiraria",C1385)),"Caldeiraria",IF(ISNUMBER(FIND("Borracharia",C1385)),"Borracharia",IF(ISNUMBER(FIND("Lubrificação",C1385)),"Lubrificação",
IF(ISNUMBER(FIND("Estoque - Carregadeiras",C1385)),"Carregadeiras",IF(ISNUMBER(FIND("Estoque - Veic. Leves",C1385)),"Veic. Leves",
IF(ISNUMBER(FIND("Estoque - Caminhões",C1385)),"Caminhões",IF(ISNUMBER(FIND("Estoque - Transbordos",C1385)),"Transbordos",
IF(ISNUMBER(FIND("Estoque - Tratores",C1385)),"Tratores",
IF(ISNUMBER(FIND("Estoque - Máquinas pesadas",C1385)),"Máquinas pesadas",
IF(ISNUMBER(FIND("Estoque - Reboques",C1385)),"Reboques",
IF(C1385="Estoque","Estoque",
IF(AND(ISNUMBER(C1385),C1385&gt;1000,C1385&lt;2000),"Caminhões",
IF(AND(ISNUMBER(C1385),C1385&gt;2000,C1385&lt;3000),"Tratores",
IF(AND(ISNUMBER(C1385),C1385&gt;3000,C1385&lt;4000),"Carregadeiras",
IF(AND(ISNUMBER(C1385),C1385&gt;4000,C1385&lt;5000),"Máquinas pesadas",
IF(AND(ISNUMBER(C1385),C1385&gt;5000,C1385&lt;6000),"Colhedoras",
IF(AND(ISNUMBER(C1385),C1385&gt;7000,C1385&lt;8000),"Irrigação",
IF(AND(ISNUMBER(C1385),C1385&gt;8000,C1385&lt;9000),"Reboques",IF(AND(ISNUMBER(C1385),C1385&gt;0,C1385&lt;1000),"Veic. Leves","")))))))))))))))))))))</f>
        <v>Tratores</v>
      </c>
      <c r="B1385" s="215"/>
      <c r="C1385" s="223">
        <v>2030</v>
      </c>
      <c r="D1385" s="2">
        <v>55582</v>
      </c>
      <c r="E1385" s="3" t="s">
        <v>20839</v>
      </c>
      <c r="F1385" s="101" t="str">
        <f>IF(ISBLANK(K1385), "Apenas Solicitação", "Tem OC")</f>
        <v>Tem OC</v>
      </c>
      <c r="G1385" s="2">
        <v>4</v>
      </c>
      <c r="H1385" s="102">
        <f>G1385-I1385</f>
        <v>0</v>
      </c>
      <c r="I1385" s="103">
        <v>4</v>
      </c>
      <c r="J1385" s="4">
        <v>45834</v>
      </c>
      <c r="K1385" s="180">
        <v>45841</v>
      </c>
      <c r="L1385" s="3" t="s">
        <v>20155</v>
      </c>
      <c r="M1385" s="104" t="str">
        <f ca="1">IF(OR(N1385="", N1385=0), "", IF(N1385&gt;TODAY(), "No prazo", "Atrasado"))</f>
        <v>Atrasado</v>
      </c>
      <c r="N1385" s="104">
        <f>IFERROR(K1385 + VALUE(LEFT(L1385, FIND(" ", L1385) - 1)), "")</f>
        <v>45842</v>
      </c>
      <c r="O1385" s="105">
        <f>IF(_xlfn.DAYS(K1385,J1385)&lt;0, "Aguardando OC", _xlfn.DAYS(K1385,J1385))</f>
        <v>7</v>
      </c>
      <c r="P1385" s="14">
        <v>408981</v>
      </c>
      <c r="Q1385" s="12"/>
      <c r="R1385" s="14">
        <v>170295</v>
      </c>
      <c r="S1385" s="2">
        <v>221</v>
      </c>
      <c r="T1385" s="65" t="s">
        <v>1029</v>
      </c>
      <c r="U1385" s="21">
        <v>10.46</v>
      </c>
      <c r="V1385" s="2">
        <v>3238</v>
      </c>
      <c r="W1385" s="117" t="str">
        <f>IFERROR(VLOOKUP(V1385, Fornecedores!A:C, 3, FALSE), "")</f>
        <v xml:space="preserve">VENEZA              </v>
      </c>
      <c r="X1385" s="105" t="str">
        <f>IFERROR(VLOOKUP(V1385, Fornecedores!A:E, 5, FALSE), "")</f>
        <v>Bayeux</v>
      </c>
      <c r="Y1385" s="105" t="str">
        <f>IFERROR(VLOOKUP(V1385, Fornecedores!A:F, 6, FALSE), "")</f>
        <v>PB</v>
      </c>
      <c r="Z1385" s="101" t="str">
        <f>IF(H1385=0, "Pedido entregue!", "Pendente")</f>
        <v>Pedido entregue!</v>
      </c>
      <c r="AB1385" s="132" t="str">
        <f>IF(Z1385="Pedido Entregue!", IF(AA1385=1, "Retirado do Almoxarifado", IF(AA1385=2, "Material devolvido", "Aguardando retirada")), IF(Z1385="Pendente", "Entrega pendente", ""))</f>
        <v>Aguardando retirada</v>
      </c>
      <c r="AC1385" s="18">
        <v>1</v>
      </c>
      <c r="AD1385" s="18">
        <f>AC1385/SUMIF($P:$P,P1385,$AC:$AC)</f>
        <v>1</v>
      </c>
      <c r="AE1385" s="18">
        <f>IF(R1385=0,0,AC1385/SUMIF($R:$R,R1385,$AC:$AC))</f>
        <v>0.25</v>
      </c>
      <c r="AF1385" s="18">
        <f>IF(R1385=0,1,0)</f>
        <v>0</v>
      </c>
      <c r="AH1385" t="str">
        <f>TEXT(J1385,"MMMM")</f>
        <v>junho</v>
      </c>
    </row>
    <row r="1386" spans="1:34" ht="12.75" hidden="1" customHeight="1" x14ac:dyDescent="0.25">
      <c r="A1386" s="90" t="str">
        <f>IF(C1386="Oficina Diversos","Oficina Geral",
IF(ISNUMBER(FIND("Estoque - Colhedoras",C1386)),"Colhedoras",IF(ISNUMBER(FIND("Caldeiraria",C1386)),"Caldeiraria",IF(ISNUMBER(FIND("Borracharia",C1386)),"Borracharia",IF(ISNUMBER(FIND("Lubrificação",C1386)),"Lubrificação",
IF(ISNUMBER(FIND("Estoque - Carregadeiras",C1386)),"Carregadeiras",IF(ISNUMBER(FIND("Estoque - Veic. Leves",C1386)),"Veic. Leves",
IF(ISNUMBER(FIND("Estoque - Caminhões",C1386)),"Caminhões",IF(ISNUMBER(FIND("Estoque - Transbordos",C1386)),"Transbordos",
IF(ISNUMBER(FIND("Estoque - Tratores",C1386)),"Tratores",
IF(ISNUMBER(FIND("Estoque - Máquinas pesadas",C1386)),"Máquinas pesadas",
IF(ISNUMBER(FIND("Estoque - Reboques",C1386)),"Reboques",
IF(C1386="Estoque","Estoque",
IF(AND(ISNUMBER(C1386),C1386&gt;1000,C1386&lt;2000),"Caminhões",
IF(AND(ISNUMBER(C1386),C1386&gt;2000,C1386&lt;3000),"Tratores",
IF(AND(ISNUMBER(C1386),C1386&gt;3000,C1386&lt;4000),"Carregadeiras",
IF(AND(ISNUMBER(C1386),C1386&gt;4000,C1386&lt;5000),"Máquinas pesadas",
IF(AND(ISNUMBER(C1386),C1386&gt;5000,C1386&lt;6000),"Colhedoras",
IF(AND(ISNUMBER(C1386),C1386&gt;7000,C1386&lt;8000),"Irrigação",
IF(AND(ISNUMBER(C1386),C1386&gt;8000,C1386&lt;9000),"Reboques",IF(AND(ISNUMBER(C1386),C1386&gt;0,C1386&lt;1000),"Veic. Leves","")))))))))))))))))))))</f>
        <v>Tratores</v>
      </c>
      <c r="C1386" s="113">
        <v>2030</v>
      </c>
      <c r="D1386" s="2">
        <v>55583</v>
      </c>
      <c r="E1386" s="3" t="s">
        <v>20840</v>
      </c>
      <c r="F1386" s="101" t="str">
        <f>IF(ISBLANK(K1386), "Apenas Solicitação", "Tem OC")</f>
        <v>Tem OC</v>
      </c>
      <c r="G1386" s="2">
        <v>4</v>
      </c>
      <c r="H1386" s="102">
        <f>G1386-I1386</f>
        <v>0</v>
      </c>
      <c r="I1386" s="103">
        <v>4</v>
      </c>
      <c r="J1386" s="4">
        <v>45834</v>
      </c>
      <c r="K1386" s="180">
        <v>45841</v>
      </c>
      <c r="L1386" s="3" t="s">
        <v>20155</v>
      </c>
      <c r="M1386" s="104" t="str">
        <f ca="1">IF(OR(N1386="", N1386=0), "", IF(N1386&gt;TODAY(), "No prazo", "Atrasado"))</f>
        <v>Atrasado</v>
      </c>
      <c r="N1386" s="104">
        <f>IFERROR(K1386 + VALUE(LEFT(L1386, FIND(" ", L1386) - 1)), "")</f>
        <v>45842</v>
      </c>
      <c r="O1386" s="105">
        <f>IF(_xlfn.DAYS(K1386,J1386)&lt;0, "Aguardando OC", _xlfn.DAYS(K1386,J1386))</f>
        <v>7</v>
      </c>
      <c r="P1386" s="14">
        <v>408982</v>
      </c>
      <c r="Q1386" s="12"/>
      <c r="R1386" s="14">
        <v>170295</v>
      </c>
      <c r="S1386" s="2">
        <v>221</v>
      </c>
      <c r="T1386" s="65" t="s">
        <v>1029</v>
      </c>
      <c r="U1386" s="21">
        <v>13.305</v>
      </c>
      <c r="V1386" s="2">
        <v>3238</v>
      </c>
      <c r="W1386" s="117" t="str">
        <f>IFERROR(VLOOKUP(V1386, Fornecedores!A:C, 3, FALSE), "")</f>
        <v xml:space="preserve">VENEZA              </v>
      </c>
      <c r="X1386" s="105" t="str">
        <f>IFERROR(VLOOKUP(V1386, Fornecedores!A:E, 5, FALSE), "")</f>
        <v>Bayeux</v>
      </c>
      <c r="Y1386" s="105" t="str">
        <f>IFERROR(VLOOKUP(V1386, Fornecedores!A:F, 6, FALSE), "")</f>
        <v>PB</v>
      </c>
      <c r="Z1386" s="101" t="str">
        <f>IF(H1386=0, "Pedido entregue!", "Pendente")</f>
        <v>Pedido entregue!</v>
      </c>
      <c r="AB1386" s="132" t="str">
        <f>IF(Z1386="Pedido Entregue!", IF(AA1386=1, "Retirado do Almoxarifado", IF(AA1386=2, "Material devolvido", "Aguardando retirada")), IF(Z1386="Pendente", "Entrega pendente", ""))</f>
        <v>Aguardando retirada</v>
      </c>
      <c r="AC1386" s="18">
        <v>1</v>
      </c>
      <c r="AD1386" s="18">
        <f>AC1386/SUMIF($P:$P,P1386,$AC:$AC)</f>
        <v>1</v>
      </c>
      <c r="AE1386" s="18">
        <f>IF(R1386=0,0,AC1386/SUMIF($R:$R,R1386,$AC:$AC))</f>
        <v>0.25</v>
      </c>
      <c r="AF1386" s="18">
        <f>IF(R1386=0,1,0)</f>
        <v>0</v>
      </c>
      <c r="AH1386" t="str">
        <f>TEXT(J1386,"MMMM")</f>
        <v>junho</v>
      </c>
    </row>
    <row r="1387" spans="1:34" ht="12.75" customHeight="1" x14ac:dyDescent="0.25">
      <c r="A1387" s="90" t="str">
        <f>IF(C1387="Oficina Diversos","Oficina Geral",
IF(ISNUMBER(FIND("Estoque - Colhedoras",C1387)),"Colhedoras",IF(ISNUMBER(FIND("Caldeiraria",C1387)),"Caldeiraria",IF(ISNUMBER(FIND("Borracharia",C1387)),"Borracharia",IF(ISNUMBER(FIND("Lubrificação",C1387)),"Lubrificação",
IF(ISNUMBER(FIND("Estoque - Carregadeiras",C1387)),"Carregadeiras",IF(ISNUMBER(FIND("Estoque - Veic. Leves",C1387)),"Veic. Leves",
IF(ISNUMBER(FIND("Estoque - Caminhões",C1387)),"Caminhões",IF(ISNUMBER(FIND("Estoque - Transbordos",C1387)),"Transbordos",
IF(ISNUMBER(FIND("Estoque - Tratores",C1387)),"Tratores",
IF(ISNUMBER(FIND("Estoque - Máquinas pesadas",C1387)),"Máquinas pesadas",
IF(ISNUMBER(FIND("Estoque - Reboques",C1387)),"Reboques",
IF(C1387="Estoque","Estoque",
IF(AND(ISNUMBER(C1387),C1387&gt;1000,C1387&lt;2000),"Caminhões",
IF(AND(ISNUMBER(C1387),C1387&gt;2000,C1387&lt;3000),"Tratores",
IF(AND(ISNUMBER(C1387),C1387&gt;3000,C1387&lt;4000),"Carregadeiras",
IF(AND(ISNUMBER(C1387),C1387&gt;4000,C1387&lt;5000),"Máquinas pesadas",
IF(AND(ISNUMBER(C1387),C1387&gt;5000,C1387&lt;6000),"Colhedoras",
IF(AND(ISNUMBER(C1387),C1387&gt;7000,C1387&lt;8000),"Irrigação",
IF(AND(ISNUMBER(C1387),C1387&gt;8000,C1387&lt;9000),"Reboques",IF(AND(ISNUMBER(C1387),C1387&gt;0,C1387&lt;1000),"Veic. Leves","")))))))))))))))))))))</f>
        <v>Tratores</v>
      </c>
      <c r="C1387" s="171">
        <v>2027</v>
      </c>
      <c r="D1387" s="170">
        <v>55585</v>
      </c>
      <c r="E1387" s="173" t="s">
        <v>20573</v>
      </c>
      <c r="F1387" s="101" t="str">
        <f>IF(ISBLANK(K1387), "Apenas Solicitação", "Tem OC")</f>
        <v>Apenas Solicitação</v>
      </c>
      <c r="G1387" s="170">
        <v>2</v>
      </c>
      <c r="H1387" s="102">
        <f>G1387-I1387</f>
        <v>2</v>
      </c>
      <c r="I1387" s="103"/>
      <c r="J1387" s="174">
        <v>45821</v>
      </c>
      <c r="K1387" s="201"/>
      <c r="L1387" s="173"/>
      <c r="M1387" s="104" t="str">
        <f ca="1">IF(OR(N1387="", N1387=0), "", IF(N1387&gt;TODAY(), "No prazo", "Atrasado"))</f>
        <v/>
      </c>
      <c r="N1387" s="104" t="str">
        <f>IFERROR(K1387 + VALUE(LEFT(L1387, FIND(" ", L1387) - 1)), "")</f>
        <v/>
      </c>
      <c r="O1387" s="105" t="str">
        <f>IF(_xlfn.DAYS(K1387,J1387)&lt;0, "Aguardando OC", _xlfn.DAYS(K1387,J1387))</f>
        <v>Aguardando OC</v>
      </c>
      <c r="P1387" s="201">
        <v>407413</v>
      </c>
      <c r="Q1387" s="12"/>
      <c r="R1387" s="201">
        <v>0</v>
      </c>
      <c r="S1387" s="2">
        <v>221</v>
      </c>
      <c r="T1387" s="65" t="s">
        <v>1029</v>
      </c>
      <c r="U1387" s="170">
        <v>1.66</v>
      </c>
      <c r="V1387" s="170"/>
      <c r="W1387" s="117" t="str">
        <f>IFERROR(VLOOKUP(V1387, Fornecedores!A:C, 3, FALSE), "")</f>
        <v/>
      </c>
      <c r="X1387" s="105" t="str">
        <f>IFERROR(VLOOKUP(V1387, Fornecedores!A:E, 5, FALSE), "")</f>
        <v/>
      </c>
      <c r="Y1387" s="105" t="str">
        <f>IFERROR(VLOOKUP(V1387, Fornecedores!A:F, 6, FALSE), "")</f>
        <v/>
      </c>
      <c r="Z1387" s="101" t="str">
        <f>IF(H1387=0, "Pedido entregue!", "Pendente")</f>
        <v>Pendente</v>
      </c>
      <c r="AB1387" s="132" t="str">
        <f>IF(Z1387="Pedido Entregue!", IF(AA1387=1, "Retirado do Almoxarifado", IF(AA1387=2, "Material devolvido", "Aguardando retirada")), IF(Z1387="Pendente", "Entrega pendente", ""))</f>
        <v>Entrega pendente</v>
      </c>
      <c r="AC1387" s="18">
        <v>1</v>
      </c>
      <c r="AD1387" s="18">
        <f>AC1387/SUMIF($P:$P,P1387,$AC:$AC)</f>
        <v>1</v>
      </c>
      <c r="AE1387" s="18">
        <f>IF(R1387=0,0,AC1387/SUMIF($R:$R,R1387,$AC:$AC))</f>
        <v>0</v>
      </c>
      <c r="AF1387" s="18">
        <f>IF(R1387=0,1,0)</f>
        <v>1</v>
      </c>
      <c r="AH1387" t="str">
        <f>TEXT(J1387,"MMMM")</f>
        <v>junho</v>
      </c>
    </row>
    <row r="1388" spans="1:34" ht="12.75" customHeight="1" x14ac:dyDescent="0.25">
      <c r="A1388" s="90" t="str">
        <f>IF(C1388="Oficina Diversos","Oficina Geral",
IF(ISNUMBER(FIND("Estoque - Colhedoras",C1388)),"Colhedoras",IF(ISNUMBER(FIND("Caldeiraria",C1388)),"Caldeiraria",IF(ISNUMBER(FIND("Borracharia",C1388)),"Borracharia",IF(ISNUMBER(FIND("Lubrificação",C1388)),"Lubrificação",
IF(ISNUMBER(FIND("Estoque - Carregadeiras",C1388)),"Carregadeiras",IF(ISNUMBER(FIND("Estoque - Veic. Leves",C1388)),"Veic. Leves",
IF(ISNUMBER(FIND("Estoque - Caminhões",C1388)),"Caminhões",IF(ISNUMBER(FIND("Estoque - Transbordos",C1388)),"Transbordos",
IF(ISNUMBER(FIND("Estoque - Tratores",C1388)),"Tratores",
IF(ISNUMBER(FIND("Estoque - Máquinas pesadas",C1388)),"Máquinas pesadas",
IF(ISNUMBER(FIND("Estoque - Reboques",C1388)),"Reboques",
IF(C1388="Estoque","Estoque",
IF(AND(ISNUMBER(C1388),C1388&gt;1000,C1388&lt;2000),"Caminhões",
IF(AND(ISNUMBER(C1388),C1388&gt;2000,C1388&lt;3000),"Tratores",
IF(AND(ISNUMBER(C1388),C1388&gt;3000,C1388&lt;4000),"Carregadeiras",
IF(AND(ISNUMBER(C1388),C1388&gt;4000,C1388&lt;5000),"Máquinas pesadas",
IF(AND(ISNUMBER(C1388),C1388&gt;5000,C1388&lt;6000),"Colhedoras",
IF(AND(ISNUMBER(C1388),C1388&gt;7000,C1388&lt;8000),"Irrigação",
IF(AND(ISNUMBER(C1388),C1388&gt;8000,C1388&lt;9000),"Reboques",IF(AND(ISNUMBER(C1388),C1388&gt;0,C1388&lt;1000),"Veic. Leves","")))))))))))))))))))))</f>
        <v>Tratores</v>
      </c>
      <c r="B1388" s="215"/>
      <c r="C1388" s="221">
        <v>2027</v>
      </c>
      <c r="D1388" s="143">
        <v>55585</v>
      </c>
      <c r="E1388" s="146" t="s">
        <v>20573</v>
      </c>
      <c r="F1388" s="101" t="str">
        <f>IF(ISBLANK(K1388), "Apenas Solicitação", "Tem OC")</f>
        <v>Apenas Solicitação</v>
      </c>
      <c r="G1388" s="143">
        <v>2</v>
      </c>
      <c r="H1388" s="102">
        <f>G1388-I1388</f>
        <v>2</v>
      </c>
      <c r="I1388" s="103"/>
      <c r="J1388" s="147">
        <v>45821</v>
      </c>
      <c r="K1388" s="200"/>
      <c r="L1388" s="146"/>
      <c r="M1388" s="104" t="str">
        <f ca="1">IF(OR(N1388="", N1388=0), "", IF(N1388&gt;TODAY(), "No prazo", "Atrasado"))</f>
        <v/>
      </c>
      <c r="N1388" s="104" t="str">
        <f>IFERROR(K1388 + VALUE(LEFT(L1388, FIND(" ", L1388) - 1)), "")</f>
        <v/>
      </c>
      <c r="O1388" s="105" t="str">
        <f>IF(_xlfn.DAYS(K1388,J1388)&lt;0, "Aguardando OC", _xlfn.DAYS(K1388,J1388))</f>
        <v>Aguardando OC</v>
      </c>
      <c r="P1388" s="200">
        <v>407501</v>
      </c>
      <c r="Q1388" s="12"/>
      <c r="R1388" s="200">
        <v>0</v>
      </c>
      <c r="S1388" s="143">
        <v>221</v>
      </c>
      <c r="T1388" s="65" t="s">
        <v>1029</v>
      </c>
      <c r="U1388" s="164">
        <v>1.66</v>
      </c>
      <c r="V1388" s="143"/>
      <c r="W1388" s="117" t="str">
        <f>IFERROR(VLOOKUP(V1388, Fornecedores!A:C, 3, FALSE), "")</f>
        <v/>
      </c>
      <c r="X1388" s="105" t="str">
        <f>IFERROR(VLOOKUP(V1388, Fornecedores!A:E, 5, FALSE), "")</f>
        <v/>
      </c>
      <c r="Y1388" s="105" t="str">
        <f>IFERROR(VLOOKUP(V1388, Fornecedores!A:F, 6, FALSE), "")</f>
        <v/>
      </c>
      <c r="Z1388" s="101" t="str">
        <f>IF(H1388=0, "Pedido entregue!", "Pendente")</f>
        <v>Pendente</v>
      </c>
      <c r="AB1388" s="132" t="str">
        <f>IF(Z1388="Pedido Entregue!", IF(AA1388=1, "Retirado do Almoxarifado", IF(AA1388=2, "Material devolvido", "Aguardando retirada")), IF(Z1388="Pendente", "Entrega pendente", ""))</f>
        <v>Entrega pendente</v>
      </c>
      <c r="AC1388" s="18">
        <v>1</v>
      </c>
      <c r="AD1388" s="18">
        <f>AC1388/SUMIF($P:$P,P1388,$AC:$AC)</f>
        <v>1</v>
      </c>
      <c r="AE1388" s="18">
        <f>IF(R1388=0,0,AC1388/SUMIF($R:$R,R1388,$AC:$AC))</f>
        <v>0</v>
      </c>
      <c r="AF1388" s="18">
        <f>IF(R1388=0,1,0)</f>
        <v>1</v>
      </c>
      <c r="AH1388" t="str">
        <f>TEXT(J1388,"MMMM")</f>
        <v>junho</v>
      </c>
    </row>
    <row r="1389" spans="1:34" ht="12.75" hidden="1" customHeight="1" x14ac:dyDescent="0.25">
      <c r="A1389" s="90" t="str">
        <f>IF(C1389="Oficina Diversos","Oficina Geral",
IF(ISNUMBER(FIND("Estoque - Colhedoras",C1389)),"Colhedoras",IF(ISNUMBER(FIND("Caldeiraria",C1389)),"Caldeiraria",IF(ISNUMBER(FIND("Borracharia",C1389)),"Borracharia",IF(ISNUMBER(FIND("Lubrificação",C1389)),"Lubrificação",
IF(ISNUMBER(FIND("Estoque - Carregadeiras",C1389)),"Carregadeiras",IF(ISNUMBER(FIND("Estoque - Veic. Leves",C1389)),"Veic. Leves",
IF(ISNUMBER(FIND("Estoque - Caminhões",C1389)),"Caminhões",IF(ISNUMBER(FIND("Estoque - Transbordos",C1389)),"Transbordos",
IF(ISNUMBER(FIND("Estoque - Tratores",C1389)),"Tratores",
IF(ISNUMBER(FIND("Estoque - Máquinas pesadas",C1389)),"Máquinas pesadas",
IF(ISNUMBER(FIND("Estoque - Reboques",C1389)),"Reboques",
IF(C1389="Estoque","Estoque",
IF(AND(ISNUMBER(C1389),C1389&gt;1000,C1389&lt;2000),"Caminhões",
IF(AND(ISNUMBER(C1389),C1389&gt;2000,C1389&lt;3000),"Tratores",
IF(AND(ISNUMBER(C1389),C1389&gt;3000,C1389&lt;4000),"Carregadeiras",
IF(AND(ISNUMBER(C1389),C1389&gt;4000,C1389&lt;5000),"Máquinas pesadas",
IF(AND(ISNUMBER(C1389),C1389&gt;5000,C1389&lt;6000),"Colhedoras",
IF(AND(ISNUMBER(C1389),C1389&gt;7000,C1389&lt;8000),"Irrigação",
IF(AND(ISNUMBER(C1389),C1389&gt;8000,C1389&lt;9000),"Reboques",IF(AND(ISNUMBER(C1389),C1389&gt;0,C1389&lt;1000),"Veic. Leves","")))))))))))))))))))))</f>
        <v>Caminhões</v>
      </c>
      <c r="B1389" s="87"/>
      <c r="C1389" s="76">
        <v>1032</v>
      </c>
      <c r="D1389" s="2">
        <v>55784</v>
      </c>
      <c r="E1389" s="10" t="s">
        <v>328</v>
      </c>
      <c r="F1389" s="14" t="str">
        <f>IF(ISBLANK(K1389), "Apenas Solicitação", "Tem OC")</f>
        <v>Apenas Solicitação</v>
      </c>
      <c r="G1389" s="2">
        <v>1</v>
      </c>
      <c r="H1389" s="37">
        <f>G1389-I1389</f>
        <v>0</v>
      </c>
      <c r="I1389" s="38">
        <v>1</v>
      </c>
      <c r="J1389" s="64">
        <v>45726</v>
      </c>
      <c r="K1389" s="14"/>
      <c r="L1389" s="3"/>
      <c r="M1389" s="44"/>
      <c r="N1389" s="44" t="str">
        <f>IFERROR(K1389 + VALUE(LEFT(L1389, FIND(" ", L1389) - 1)), "")</f>
        <v/>
      </c>
      <c r="O1389" s="3" t="str">
        <f>IF(_xlfn.DAYS(K1389,J1389)&lt;0, "Aguardando OC", _xlfn.DAYS(K1389,J1389))</f>
        <v>Aguardando OC</v>
      </c>
      <c r="P1389" s="14">
        <v>395614</v>
      </c>
      <c r="Q1389" s="169">
        <v>1135657</v>
      </c>
      <c r="R1389" s="14">
        <v>0</v>
      </c>
      <c r="S1389" s="2">
        <v>667</v>
      </c>
      <c r="T1389" s="65" t="s">
        <v>62</v>
      </c>
      <c r="U1389" s="21">
        <v>49.37</v>
      </c>
      <c r="V1389" s="2"/>
      <c r="W1389" s="47" t="str">
        <f>IFERROR(VLOOKUP(V1389, Fornecedores!A:C, 3, FALSE), "")</f>
        <v/>
      </c>
      <c r="X1389" s="43" t="str">
        <f>IFERROR(VLOOKUP(V1389, Fornecedores!A:E, 5, FALSE), "")</f>
        <v/>
      </c>
      <c r="Y1389" s="43" t="str">
        <f>IFERROR(VLOOKUP(V1389, Fornecedores!A:F, 6, FALSE), "")</f>
        <v/>
      </c>
      <c r="Z1389" s="14" t="str">
        <f>IF(H1389=0, "Pedido entregue!", "Pendente")</f>
        <v>Pedido entregue!</v>
      </c>
      <c r="AA1389" s="74"/>
      <c r="AB1389" s="58" t="str">
        <f>IF(Z1389="Pedido Entregue!", IF(AA1389=1, "Retirado do Almoxarifado", IF(AA1389=2, "Material devolvido", "Aguardando retirada")), IF(Z1389="Pendente", "Entrega pendente", ""))</f>
        <v>Aguardando retirada</v>
      </c>
      <c r="AC1389" s="18">
        <v>1</v>
      </c>
      <c r="AD1389" s="18">
        <f>AC1389/SUMIF($P:$P,P1389,$AC:$AC)</f>
        <v>1</v>
      </c>
      <c r="AE1389" s="18">
        <f>IF(R1389=0,0,AC1389/SUMIF($R:$R,R1389,$AC:$AC))</f>
        <v>0</v>
      </c>
      <c r="AF1389" s="18">
        <f>IF(R1389=0,1,0)</f>
        <v>1</v>
      </c>
      <c r="AG1389" s="18" t="e">
        <f>IF(R1389=0,#REF!-J1389,0)</f>
        <v>#REF!</v>
      </c>
      <c r="AH1389" t="str">
        <f>TEXT(J1389,"MMMM")</f>
        <v>março</v>
      </c>
    </row>
    <row r="1390" spans="1:34" ht="12.75" customHeight="1" x14ac:dyDescent="0.25">
      <c r="A1390" s="90" t="str">
        <f>IF(C1390="Oficina Diversos","Oficina Geral",
IF(ISNUMBER(FIND("Estoque - Colhedoras",C1390)),"Colhedoras",IF(ISNUMBER(FIND("Caldeiraria",C1390)),"Caldeiraria",IF(ISNUMBER(FIND("Borracharia",C1390)),"Borracharia",IF(ISNUMBER(FIND("Lubrificação",C1390)),"Lubrificação",
IF(ISNUMBER(FIND("Estoque - Carregadeiras",C1390)),"Carregadeiras",IF(ISNUMBER(FIND("Estoque - Veic. Leves",C1390)),"Veic. Leves",
IF(ISNUMBER(FIND("Estoque - Caminhões",C1390)),"Caminhões",IF(ISNUMBER(FIND("Estoque - Transbordos",C1390)),"Transbordos",
IF(ISNUMBER(FIND("Estoque - Tratores",C1390)),"Tratores",
IF(ISNUMBER(FIND("Estoque - Máquinas pesadas",C1390)),"Máquinas pesadas",
IF(ISNUMBER(FIND("Estoque - Reboques",C1390)),"Reboques",
IF(C1390="Estoque","Estoque",
IF(AND(ISNUMBER(C1390),C1390&gt;1000,C1390&lt;2000),"Caminhões",
IF(AND(ISNUMBER(C1390),C1390&gt;2000,C1390&lt;3000),"Tratores",
IF(AND(ISNUMBER(C1390),C1390&gt;3000,C1390&lt;4000),"Carregadeiras",
IF(AND(ISNUMBER(C1390),C1390&gt;4000,C1390&lt;5000),"Máquinas pesadas",
IF(AND(ISNUMBER(C1390),C1390&gt;5000,C1390&lt;6000),"Colhedoras",
IF(AND(ISNUMBER(C1390),C1390&gt;7000,C1390&lt;8000),"Irrigação",
IF(AND(ISNUMBER(C1390),C1390&gt;8000,C1390&lt;9000),"Reboques",IF(AND(ISNUMBER(C1390),C1390&gt;0,C1390&lt;1000),"Veic. Leves","")))))))))))))))))))))</f>
        <v>Caminhões</v>
      </c>
      <c r="B1390" s="215"/>
      <c r="C1390" s="222">
        <v>1030</v>
      </c>
      <c r="D1390" s="170">
        <v>55933</v>
      </c>
      <c r="E1390" s="173" t="s">
        <v>26035</v>
      </c>
      <c r="F1390" s="101" t="str">
        <f>IF(ISBLANK(K1390), "Apenas Solicitação", "Tem OC")</f>
        <v>Apenas Solicitação</v>
      </c>
      <c r="G1390" s="170">
        <v>8</v>
      </c>
      <c r="H1390" s="102">
        <f>G1390-I1390</f>
        <v>8</v>
      </c>
      <c r="I1390" s="103"/>
      <c r="J1390" s="174">
        <v>45852</v>
      </c>
      <c r="K1390" s="173"/>
      <c r="L1390" s="173"/>
      <c r="M1390" s="104" t="str">
        <f ca="1">IF(OR(N1390="", N1390=0), "", IF(N1390&gt;TODAY(), "No prazo", "Atrasado"))</f>
        <v/>
      </c>
      <c r="N1390" s="104" t="str">
        <f>IFERROR(K1390 + VALUE(LEFT(L1390, FIND(" ", L1390) - 1)), "")</f>
        <v/>
      </c>
      <c r="O1390" s="105" t="str">
        <f>IF(_xlfn.DAYS(K1390,J1390)&lt;0, "Aguardando OC", _xlfn.DAYS(K1390,J1390))</f>
        <v>Aguardando OC</v>
      </c>
      <c r="P1390" s="170">
        <v>411644</v>
      </c>
      <c r="Q1390" s="12"/>
      <c r="R1390" s="170">
        <v>0</v>
      </c>
      <c r="S1390" s="2">
        <v>221</v>
      </c>
      <c r="T1390" s="65" t="s">
        <v>1029</v>
      </c>
      <c r="U1390" s="170">
        <v>154.96</v>
      </c>
      <c r="V1390" s="170"/>
      <c r="W1390" s="117" t="str">
        <f>IFERROR(VLOOKUP(V1390, Fornecedores!A:C, 3, FALSE), "")</f>
        <v/>
      </c>
      <c r="X1390" s="105" t="str">
        <f>IFERROR(VLOOKUP(V1390, Fornecedores!A:E, 5, FALSE), "")</f>
        <v/>
      </c>
      <c r="Y1390" s="105" t="str">
        <f>IFERROR(VLOOKUP(V1390, Fornecedores!A:F, 6, FALSE), "")</f>
        <v/>
      </c>
      <c r="Z1390" s="101" t="str">
        <f>IF(H1390=0, "Pedido entregue!", "Pendente")</f>
        <v>Pendente</v>
      </c>
      <c r="AB1390" s="132" t="str">
        <f>IF(Z1390="Pedido Entregue!", IF(AA1390=1, "Retirado do Almoxarifado", IF(AA1390=2, "Material devolvido", "Aguardando retirada")), IF(Z1390="Pendente", "Entrega pendente", ""))</f>
        <v>Entrega pendente</v>
      </c>
      <c r="AC1390" s="18">
        <v>1</v>
      </c>
      <c r="AD1390" s="18">
        <f>AC1390/SUMIF($P:$P,P1390,$AC:$AC)</f>
        <v>1</v>
      </c>
      <c r="AE1390" s="18">
        <f>IF(R1390=0,0,AC1390/SUMIF($R:$R,R1390,$AC:$AC))</f>
        <v>0</v>
      </c>
      <c r="AF1390" s="18">
        <f>IF(R1390=0,1,0)</f>
        <v>1</v>
      </c>
      <c r="AH1390" t="str">
        <f>TEXT(J1390,"MMMM")</f>
        <v>julho</v>
      </c>
    </row>
    <row r="1391" spans="1:34" ht="12.75" customHeight="1" x14ac:dyDescent="0.25">
      <c r="A1391" s="90" t="str">
        <f>IF(C1391="Oficina Diversos","Oficina Geral",
IF(ISNUMBER(FIND("Estoque - Colhedoras",C1391)),"Colhedoras",IF(ISNUMBER(FIND("Caldeiraria",C1391)),"Caldeiraria",IF(ISNUMBER(FIND("Borracharia",C1391)),"Borracharia",IF(ISNUMBER(FIND("Lubrificação",C1391)),"Lubrificação",
IF(ISNUMBER(FIND("Estoque - Carregadeiras",C1391)),"Carregadeiras",IF(ISNUMBER(FIND("Estoque - Veic. Leves",C1391)),"Veic. Leves",
IF(ISNUMBER(FIND("Estoque - Caminhões",C1391)),"Caminhões",IF(ISNUMBER(FIND("Estoque - Transbordos",C1391)),"Transbordos",
IF(ISNUMBER(FIND("Estoque - Tratores",C1391)),"Tratores",
IF(ISNUMBER(FIND("Estoque - Máquinas pesadas",C1391)),"Máquinas pesadas",
IF(ISNUMBER(FIND("Estoque - Reboques",C1391)),"Reboques",
IF(C1391="Estoque","Estoque",
IF(AND(ISNUMBER(C1391),C1391&gt;1000,C1391&lt;2000),"Caminhões",
IF(AND(ISNUMBER(C1391),C1391&gt;2000,C1391&lt;3000),"Tratores",
IF(AND(ISNUMBER(C1391),C1391&gt;3000,C1391&lt;4000),"Carregadeiras",
IF(AND(ISNUMBER(C1391),C1391&gt;4000,C1391&lt;5000),"Máquinas pesadas",
IF(AND(ISNUMBER(C1391),C1391&gt;5000,C1391&lt;6000),"Colhedoras",
IF(AND(ISNUMBER(C1391),C1391&gt;7000,C1391&lt;8000),"Irrigação",
IF(AND(ISNUMBER(C1391),C1391&gt;8000,C1391&lt;9000),"Reboques",IF(AND(ISNUMBER(C1391),C1391&gt;0,C1391&lt;1000),"Veic. Leves","")))))))))))))))))))))</f>
        <v>Caminhões</v>
      </c>
      <c r="B1391" s="215"/>
      <c r="C1391" s="222">
        <v>1029</v>
      </c>
      <c r="D1391" s="170">
        <v>56013</v>
      </c>
      <c r="E1391" s="173" t="s">
        <v>26096</v>
      </c>
      <c r="F1391" s="101" t="str">
        <f>IF(ISBLANK(K1391), "Apenas Solicitação", "Tem OC")</f>
        <v>Apenas Solicitação</v>
      </c>
      <c r="G1391" s="170">
        <v>1</v>
      </c>
      <c r="H1391" s="102">
        <f>G1391-I1391</f>
        <v>1</v>
      </c>
      <c r="I1391" s="103"/>
      <c r="J1391" s="174">
        <v>45856</v>
      </c>
      <c r="K1391" s="173"/>
      <c r="L1391" s="173"/>
      <c r="M1391" s="104" t="str">
        <f ca="1">IF(OR(N1391="", N1391=0), "", IF(N1391&gt;TODAY(), "No prazo", "Atrasado"))</f>
        <v/>
      </c>
      <c r="N1391" s="104" t="str">
        <f>IFERROR(K1391 + VALUE(LEFT(L1391, FIND(" ", L1391) - 1)), "")</f>
        <v/>
      </c>
      <c r="O1391" s="105" t="str">
        <f>IF(_xlfn.DAYS(K1391,J1391)&lt;0, "Aguardando OC", _xlfn.DAYS(K1391,J1391))</f>
        <v>Aguardando OC</v>
      </c>
      <c r="P1391" s="170">
        <v>412274</v>
      </c>
      <c r="Q1391" s="12"/>
      <c r="R1391" s="170">
        <v>0</v>
      </c>
      <c r="S1391" s="2">
        <v>221</v>
      </c>
      <c r="T1391" s="65" t="s">
        <v>1029</v>
      </c>
      <c r="U1391" s="170">
        <v>265</v>
      </c>
      <c r="V1391" s="170"/>
      <c r="W1391" s="117" t="str">
        <f>IFERROR(VLOOKUP(V1391, Fornecedores!A:C, 3, FALSE), "")</f>
        <v/>
      </c>
      <c r="X1391" s="105" t="str">
        <f>IFERROR(VLOOKUP(V1391, Fornecedores!A:E, 5, FALSE), "")</f>
        <v/>
      </c>
      <c r="Y1391" s="105" t="str">
        <f>IFERROR(VLOOKUP(V1391, Fornecedores!A:F, 6, FALSE), "")</f>
        <v/>
      </c>
      <c r="Z1391" s="101" t="str">
        <f>IF(H1391=0, "Pedido entregue!", "Pendente")</f>
        <v>Pendente</v>
      </c>
      <c r="AB1391" s="132" t="str">
        <f>IF(Z1391="Pedido Entregue!", IF(AA1391=1, "Retirado do Almoxarifado", IF(AA1391=2, "Material devolvido", "Aguardando retirada")), IF(Z1391="Pendente", "Entrega pendente", ""))</f>
        <v>Entrega pendente</v>
      </c>
      <c r="AC1391" s="18">
        <v>1</v>
      </c>
      <c r="AD1391" s="18">
        <f>AC1391/SUMIF($P:$P,P1391,$AC:$AC)</f>
        <v>1</v>
      </c>
      <c r="AE1391" s="18">
        <f>IF(R1391=0,0,AC1391/SUMIF($R:$R,R1391,$AC:$AC))</f>
        <v>0</v>
      </c>
      <c r="AF1391" s="18">
        <f>IF(R1391=0,1,0)</f>
        <v>1</v>
      </c>
      <c r="AH1391" t="str">
        <f>TEXT(J1391,"MMMM")</f>
        <v>julho</v>
      </c>
    </row>
    <row r="1392" spans="1:34" ht="12.75" hidden="1" customHeight="1" x14ac:dyDescent="0.25">
      <c r="A1392" s="90" t="str">
        <f>IF(C1392="Oficina Diversos","Oficina Geral",
IF(ISNUMBER(FIND("Estoque - Colhedoras",C1392)),"Colhedoras",IF(ISNUMBER(FIND("Caldeiraria",C1392)),"Caldeiraria",IF(ISNUMBER(FIND("Borracharia",C1392)),"Borracharia",IF(ISNUMBER(FIND("Lubrificação",C1392)),"Lubrificação",
IF(ISNUMBER(FIND("Estoque - Carregadeiras",C1392)),"Carregadeiras",IF(ISNUMBER(FIND("Estoque - Veic. Leves",C1392)),"Veic. Leves",
IF(ISNUMBER(FIND("Estoque - Caminhões",C1392)),"Caminhões",IF(ISNUMBER(FIND("Estoque - Transbordos",C1392)),"Transbordos",
IF(ISNUMBER(FIND("Estoque - Tratores",C1392)),"Tratores",
IF(ISNUMBER(FIND("Estoque - Máquinas pesadas",C1392)),"Máquinas pesadas",
IF(ISNUMBER(FIND("Estoque - Reboques",C1392)),"Reboques",
IF(C1392="Estoque","Estoque",
IF(AND(ISNUMBER(C1392),C1392&gt;1000,C1392&lt;2000),"Caminhões",
IF(AND(ISNUMBER(C1392),C1392&gt;2000,C1392&lt;3000),"Tratores",
IF(AND(ISNUMBER(C1392),C1392&gt;3000,C1392&lt;4000),"Carregadeiras",
IF(AND(ISNUMBER(C1392),C1392&gt;4000,C1392&lt;5000),"Máquinas pesadas",
IF(AND(ISNUMBER(C1392),C1392&gt;5000,C1392&lt;6000),"Colhedoras",
IF(AND(ISNUMBER(C1392),C1392&gt;7000,C1392&lt;8000),"Irrigação",
IF(AND(ISNUMBER(C1392),C1392&gt;8000,C1392&lt;9000),"Reboques",IF(AND(ISNUMBER(C1392),C1392&gt;0,C1392&lt;1000),"Veic. Leves","")))))))))))))))))))))</f>
        <v>Carregadeiras</v>
      </c>
      <c r="B1392" s="87"/>
      <c r="C1392" s="76">
        <v>3023</v>
      </c>
      <c r="D1392" s="2">
        <v>56080</v>
      </c>
      <c r="E1392" s="3" t="s">
        <v>385</v>
      </c>
      <c r="F1392" s="14" t="str">
        <f>IF(ISBLANK(K1392), "Apenas Solicitação", "Tem OC")</f>
        <v>Tem OC</v>
      </c>
      <c r="G1392" s="2">
        <v>1</v>
      </c>
      <c r="H1392" s="37">
        <f>G1392-I1392</f>
        <v>0</v>
      </c>
      <c r="I1392" s="38">
        <v>1</v>
      </c>
      <c r="J1392" s="4">
        <v>45730</v>
      </c>
      <c r="K1392" s="180">
        <v>45759</v>
      </c>
      <c r="L1392" s="4"/>
      <c r="M1392" s="44"/>
      <c r="N1392" s="44" t="str">
        <f>IFERROR(K1392 + VALUE(LEFT(L1392, FIND(" ", L1392) - 1)), "")</f>
        <v/>
      </c>
      <c r="O1392" s="3">
        <f>IF(_xlfn.DAYS(K1392,J1392)&lt;0, "Aguardando OC", _xlfn.DAYS(K1392,J1392))</f>
        <v>29</v>
      </c>
      <c r="P1392" s="14">
        <v>396062</v>
      </c>
      <c r="Q1392" s="169">
        <v>1136685</v>
      </c>
      <c r="R1392" s="14">
        <v>166197</v>
      </c>
      <c r="S1392" s="2">
        <v>701</v>
      </c>
      <c r="T1392" s="65" t="s">
        <v>150</v>
      </c>
      <c r="U1392" s="21">
        <v>240</v>
      </c>
      <c r="V1392" s="2">
        <v>10057</v>
      </c>
      <c r="W1392" s="47" t="str">
        <f>IFERROR(VLOOKUP(V1392, Fornecedores!A:C, 3, FALSE), "")</f>
        <v>ARMAZEM MIX</v>
      </c>
      <c r="X1392" s="43" t="str">
        <f>IFERROR(VLOOKUP(V1392, Fornecedores!A:E, 5, FALSE), "")</f>
        <v>Recife</v>
      </c>
      <c r="Y1392" s="43" t="str">
        <f>IFERROR(VLOOKUP(V1392, Fornecedores!A:F, 6, FALSE), "")</f>
        <v>PE</v>
      </c>
      <c r="Z1392" s="14" t="str">
        <f>IF(H1392=0, "Pedido entregue!", "Pendente")</f>
        <v>Pedido entregue!</v>
      </c>
      <c r="AA1392" s="74">
        <v>1</v>
      </c>
      <c r="AB1392" s="58" t="str">
        <f>IF(Z1392="Pedido Entregue!", IF(AA1392=1, "Retirado do Almoxarifado", IF(AA1392=2, "Material devolvido", "Aguardando retirada")), IF(Z1392="Pendente", "Entrega pendente", ""))</f>
        <v>Retirado do Almoxarifado</v>
      </c>
      <c r="AC1392" s="18">
        <v>1</v>
      </c>
      <c r="AD1392" s="18">
        <f>AC1392/SUMIF($P:$P,P1392,$AC:$AC)</f>
        <v>1</v>
      </c>
      <c r="AE1392" s="18">
        <f>IF(R1392=0,0,AC1392/SUMIF($R:$R,R1392,$AC:$AC))</f>
        <v>0.1</v>
      </c>
      <c r="AF1392" s="18">
        <f>IF(R1392=0,1,0)</f>
        <v>0</v>
      </c>
      <c r="AG1392" s="18">
        <f>IF(R1392=0,#REF!-J1392,0)</f>
        <v>0</v>
      </c>
      <c r="AH1392" t="str">
        <f>TEXT(J1392,"MMMM")</f>
        <v>março</v>
      </c>
    </row>
    <row r="1393" spans="1:34" ht="12.75" hidden="1" customHeight="1" x14ac:dyDescent="0.25">
      <c r="A1393" s="90" t="str">
        <f>IF(C1393="Oficina Diversos","Oficina Geral",
IF(ISNUMBER(FIND("Estoque - Colhedoras",C1393)),"Colhedoras",IF(ISNUMBER(FIND("Caldeiraria",C1393)),"Caldeiraria",IF(ISNUMBER(FIND("Borracharia",C1393)),"Borracharia",IF(ISNUMBER(FIND("Lubrificação",C1393)),"Lubrificação",
IF(ISNUMBER(FIND("Estoque - Carregadeiras",C1393)),"Carregadeiras",IF(ISNUMBER(FIND("Estoque - Veic. Leves",C1393)),"Veic. Leves",
IF(ISNUMBER(FIND("Estoque - Caminhões",C1393)),"Caminhões",IF(ISNUMBER(FIND("Estoque - Transbordos",C1393)),"Transbordos",
IF(ISNUMBER(FIND("Estoque - Tratores",C1393)),"Tratores",
IF(ISNUMBER(FIND("Estoque - Máquinas pesadas",C1393)),"Máquinas pesadas",
IF(ISNUMBER(FIND("Estoque - Reboques",C1393)),"Reboques",
IF(C1393="Estoque","Estoque",
IF(AND(ISNUMBER(C1393),C1393&gt;1000,C1393&lt;2000),"Caminhões",
IF(AND(ISNUMBER(C1393),C1393&gt;2000,C1393&lt;3000),"Tratores",
IF(AND(ISNUMBER(C1393),C1393&gt;3000,C1393&lt;4000),"Carregadeiras",
IF(AND(ISNUMBER(C1393),C1393&gt;4000,C1393&lt;5000),"Máquinas pesadas",
IF(AND(ISNUMBER(C1393),C1393&gt;5000,C1393&lt;6000),"Colhedoras",
IF(AND(ISNUMBER(C1393),C1393&gt;7000,C1393&lt;8000),"Irrigação",
IF(AND(ISNUMBER(C1393),C1393&gt;8000,C1393&lt;9000),"Reboques",IF(AND(ISNUMBER(C1393),C1393&gt;0,C1393&lt;1000),"Veic. Leves","")))))))))))))))))))))</f>
        <v>Carregadeiras</v>
      </c>
      <c r="B1393" s="87"/>
      <c r="C1393" s="76">
        <v>3016</v>
      </c>
      <c r="D1393" s="2">
        <v>56080</v>
      </c>
      <c r="E1393" s="3" t="s">
        <v>385</v>
      </c>
      <c r="F1393" s="14" t="str">
        <f>IF(ISBLANK(K1393), "Apenas Solicitação", "Tem OC")</f>
        <v>Tem OC</v>
      </c>
      <c r="G1393" s="2">
        <v>1</v>
      </c>
      <c r="H1393" s="37">
        <f>G1393-I1393</f>
        <v>0</v>
      </c>
      <c r="I1393" s="38">
        <v>1</v>
      </c>
      <c r="J1393" s="4">
        <v>45730</v>
      </c>
      <c r="K1393" s="180">
        <v>45759</v>
      </c>
      <c r="L1393" s="4"/>
      <c r="M1393" s="44"/>
      <c r="N1393" s="44" t="str">
        <f>IFERROR(K1393 + VALUE(LEFT(L1393, FIND(" ", L1393) - 1)), "")</f>
        <v/>
      </c>
      <c r="O1393" s="3">
        <f>IF(_xlfn.DAYS(K1393,J1393)&lt;0, "Aguardando OC", _xlfn.DAYS(K1393,J1393))</f>
        <v>29</v>
      </c>
      <c r="P1393" s="14">
        <v>396066</v>
      </c>
      <c r="Q1393" s="169">
        <v>1136689</v>
      </c>
      <c r="R1393" s="14">
        <v>166197</v>
      </c>
      <c r="S1393" s="2">
        <v>113</v>
      </c>
      <c r="T1393" s="65" t="s">
        <v>178</v>
      </c>
      <c r="U1393" s="21">
        <v>240</v>
      </c>
      <c r="V1393" s="2">
        <v>10057</v>
      </c>
      <c r="W1393" s="47" t="str">
        <f>IFERROR(VLOOKUP(V1393, Fornecedores!A:C, 3, FALSE), "")</f>
        <v>ARMAZEM MIX</v>
      </c>
      <c r="X1393" s="43" t="str">
        <f>IFERROR(VLOOKUP(V1393, Fornecedores!A:E, 5, FALSE), "")</f>
        <v>Recife</v>
      </c>
      <c r="Y1393" s="43" t="str">
        <f>IFERROR(VLOOKUP(V1393, Fornecedores!A:F, 6, FALSE), "")</f>
        <v>PE</v>
      </c>
      <c r="Z1393" s="14" t="str">
        <f>IF(H1393=0, "Pedido entregue!", "Pendente")</f>
        <v>Pedido entregue!</v>
      </c>
      <c r="AA1393" s="74">
        <v>1</v>
      </c>
      <c r="AB1393" s="58" t="str">
        <f>IF(Z1393="Pedido Entregue!", IF(AA1393=1, "Retirado do Almoxarifado", IF(AA1393=2, "Material devolvido", "Aguardando retirada")), IF(Z1393="Pendente", "Entrega pendente", ""))</f>
        <v>Retirado do Almoxarifado</v>
      </c>
      <c r="AC1393" s="18">
        <v>1</v>
      </c>
      <c r="AD1393" s="18">
        <f>AC1393/SUMIF($P:$P,P1393,$AC:$AC)</f>
        <v>1</v>
      </c>
      <c r="AE1393" s="18">
        <f>IF(R1393=0,0,AC1393/SUMIF($R:$R,R1393,$AC:$AC))</f>
        <v>0.1</v>
      </c>
      <c r="AF1393" s="18">
        <f>IF(R1393=0,1,0)</f>
        <v>0</v>
      </c>
      <c r="AG1393" s="18">
        <f>IF(R1393=0,#REF!-J1393,0)</f>
        <v>0</v>
      </c>
      <c r="AH1393" t="str">
        <f>TEXT(J1393,"MMMM")</f>
        <v>março</v>
      </c>
    </row>
    <row r="1394" spans="1:34" ht="12.75" hidden="1" customHeight="1" x14ac:dyDescent="0.25">
      <c r="A1394" s="90" t="str">
        <f>IF(C1394="Oficina Diversos","Oficina Geral",
IF(ISNUMBER(FIND("Estoque - Colhedoras",C1394)),"Colhedoras",IF(ISNUMBER(FIND("Caldeiraria",C1394)),"Caldeiraria",IF(ISNUMBER(FIND("Borracharia",C1394)),"Borracharia",IF(ISNUMBER(FIND("Lubrificação",C1394)),"Lubrificação",
IF(ISNUMBER(FIND("Estoque - Carregadeiras",C1394)),"Carregadeiras",IF(ISNUMBER(FIND("Estoque - Veic. Leves",C1394)),"Veic. Leves",
IF(ISNUMBER(FIND("Estoque - Caminhões",C1394)),"Caminhões",IF(ISNUMBER(FIND("Estoque - Transbordos",C1394)),"Transbordos",
IF(ISNUMBER(FIND("Estoque - Tratores",C1394)),"Tratores",
IF(ISNUMBER(FIND("Estoque - Máquinas pesadas",C1394)),"Máquinas pesadas",
IF(ISNUMBER(FIND("Estoque - Reboques",C1394)),"Reboques",
IF(C1394="Estoque","Estoque",
IF(AND(ISNUMBER(C1394),C1394&gt;1000,C1394&lt;2000),"Caminhões",
IF(AND(ISNUMBER(C1394),C1394&gt;2000,C1394&lt;3000),"Tratores",
IF(AND(ISNUMBER(C1394),C1394&gt;3000,C1394&lt;4000),"Carregadeiras",
IF(AND(ISNUMBER(C1394),C1394&gt;4000,C1394&lt;5000),"Máquinas pesadas",
IF(AND(ISNUMBER(C1394),C1394&gt;5000,C1394&lt;6000),"Colhedoras",
IF(AND(ISNUMBER(C1394),C1394&gt;7000,C1394&lt;8000),"Irrigação",
IF(AND(ISNUMBER(C1394),C1394&gt;8000,C1394&lt;9000),"Reboques",IF(AND(ISNUMBER(C1394),C1394&gt;0,C1394&lt;1000),"Veic. Leves","")))))))))))))))))))))</f>
        <v>Carregadeiras</v>
      </c>
      <c r="B1394" s="72"/>
      <c r="C1394" s="2">
        <v>3019</v>
      </c>
      <c r="D1394" s="2">
        <v>56080</v>
      </c>
      <c r="E1394" s="3" t="s">
        <v>385</v>
      </c>
      <c r="F1394" s="14" t="str">
        <f>IF(ISBLANK(K1394), "Apenas Solicitação", "Tem OC")</f>
        <v>Tem OC</v>
      </c>
      <c r="G1394" s="2">
        <v>1</v>
      </c>
      <c r="H1394" s="37">
        <f>G1394-I1394</f>
        <v>0</v>
      </c>
      <c r="I1394" s="38">
        <v>1</v>
      </c>
      <c r="J1394" s="4">
        <v>45730</v>
      </c>
      <c r="K1394" s="180">
        <v>45759</v>
      </c>
      <c r="L1394" s="4"/>
      <c r="M1394" s="44"/>
      <c r="N1394" s="44" t="str">
        <f>IFERROR(K1394 + VALUE(LEFT(L1394, FIND(" ", L1394) - 1)), "")</f>
        <v/>
      </c>
      <c r="O1394" s="3">
        <f>IF(_xlfn.DAYS(K1394,J1394)&lt;0, "Aguardando OC", _xlfn.DAYS(K1394,J1394))</f>
        <v>29</v>
      </c>
      <c r="P1394" s="14">
        <v>396075</v>
      </c>
      <c r="Q1394" s="169">
        <v>1136692</v>
      </c>
      <c r="R1394" s="14">
        <v>166197</v>
      </c>
      <c r="S1394" s="2">
        <v>112</v>
      </c>
      <c r="T1394" s="65" t="s">
        <v>152</v>
      </c>
      <c r="U1394" s="21">
        <v>240</v>
      </c>
      <c r="V1394" s="2">
        <v>10057</v>
      </c>
      <c r="W1394" s="47" t="str">
        <f>IFERROR(VLOOKUP(V1394, Fornecedores!A:C, 3, FALSE), "")</f>
        <v>ARMAZEM MIX</v>
      </c>
      <c r="X1394" s="43" t="str">
        <f>IFERROR(VLOOKUP(V1394, Fornecedores!A:E, 5, FALSE), "")</f>
        <v>Recife</v>
      </c>
      <c r="Y1394" s="43" t="str">
        <f>IFERROR(VLOOKUP(V1394, Fornecedores!A:F, 6, FALSE), "")</f>
        <v>PE</v>
      </c>
      <c r="Z1394" s="14" t="str">
        <f>IF(H1394=0, "Pedido entregue!", "Pendente")</f>
        <v>Pedido entregue!</v>
      </c>
      <c r="AA1394" s="74">
        <v>1</v>
      </c>
      <c r="AB1394" s="58" t="str">
        <f>IF(Z1394="Pedido Entregue!", IF(AA1394=1, "Retirado do Almoxarifado", IF(AA1394=2, "Material devolvido", "Aguardando retirada")), IF(Z1394="Pendente", "Entrega pendente", ""))</f>
        <v>Retirado do Almoxarifado</v>
      </c>
      <c r="AC1394" s="18">
        <v>1</v>
      </c>
      <c r="AD1394" s="18">
        <f>AC1394/SUMIF($P:$P,P1394,$AC:$AC)</f>
        <v>1</v>
      </c>
      <c r="AE1394" s="18">
        <f>IF(R1394=0,0,AC1394/SUMIF($R:$R,R1394,$AC:$AC))</f>
        <v>0.1</v>
      </c>
      <c r="AF1394" s="18">
        <f>IF(R1394=0,1,0)</f>
        <v>0</v>
      </c>
      <c r="AG1394" s="18">
        <f>IF(R1394=0,#REF!-J1394,0)</f>
        <v>0</v>
      </c>
      <c r="AH1394" t="str">
        <f>TEXT(J1394,"MMMM")</f>
        <v>março</v>
      </c>
    </row>
    <row r="1395" spans="1:34" ht="12.75" hidden="1" customHeight="1" x14ac:dyDescent="0.25">
      <c r="A1395" s="90" t="str">
        <f>IF(C1395="Oficina Diversos","Oficina Geral",
IF(ISNUMBER(FIND("Estoque - Colhedoras",C1395)),"Colhedoras",IF(ISNUMBER(FIND("Caldeiraria",C1395)),"Caldeiraria",IF(ISNUMBER(FIND("Borracharia",C1395)),"Borracharia",IF(ISNUMBER(FIND("Lubrificação",C1395)),"Lubrificação",
IF(ISNUMBER(FIND("Estoque - Carregadeiras",C1395)),"Carregadeiras",IF(ISNUMBER(FIND("Estoque - Veic. Leves",C1395)),"Veic. Leves",
IF(ISNUMBER(FIND("Estoque - Caminhões",C1395)),"Caminhões",IF(ISNUMBER(FIND("Estoque - Transbordos",C1395)),"Transbordos",
IF(ISNUMBER(FIND("Estoque - Tratores",C1395)),"Tratores",
IF(ISNUMBER(FIND("Estoque - Máquinas pesadas",C1395)),"Máquinas pesadas",
IF(ISNUMBER(FIND("Estoque - Reboques",C1395)),"Reboques",
IF(C1395="Estoque","Estoque",
IF(AND(ISNUMBER(C1395),C1395&gt;1000,C1395&lt;2000),"Caminhões",
IF(AND(ISNUMBER(C1395),C1395&gt;2000,C1395&lt;3000),"Tratores",
IF(AND(ISNUMBER(C1395),C1395&gt;3000,C1395&lt;4000),"Carregadeiras",
IF(AND(ISNUMBER(C1395),C1395&gt;4000,C1395&lt;5000),"Máquinas pesadas",
IF(AND(ISNUMBER(C1395),C1395&gt;5000,C1395&lt;6000),"Colhedoras",
IF(AND(ISNUMBER(C1395),C1395&gt;7000,C1395&lt;8000),"Irrigação",
IF(AND(ISNUMBER(C1395),C1395&gt;8000,C1395&lt;9000),"Reboques",IF(AND(ISNUMBER(C1395),C1395&gt;0,C1395&lt;1000),"Veic. Leves","")))))))))))))))))))))</f>
        <v>Carregadeiras</v>
      </c>
      <c r="B1395" s="72"/>
      <c r="C1395" s="2">
        <v>3020</v>
      </c>
      <c r="D1395" s="2">
        <v>56080</v>
      </c>
      <c r="E1395" s="3" t="s">
        <v>385</v>
      </c>
      <c r="F1395" s="14" t="str">
        <f>IF(ISBLANK(K1395), "Apenas Solicitação", "Tem OC")</f>
        <v>Tem OC</v>
      </c>
      <c r="G1395" s="2">
        <v>2</v>
      </c>
      <c r="H1395" s="37">
        <f>G1395-I1395</f>
        <v>0</v>
      </c>
      <c r="I1395" s="38">
        <v>2</v>
      </c>
      <c r="J1395" s="4">
        <v>45730</v>
      </c>
      <c r="K1395" s="180">
        <v>45759</v>
      </c>
      <c r="L1395" s="4"/>
      <c r="M1395" s="44"/>
      <c r="N1395" s="44" t="str">
        <f>IFERROR(K1395 + VALUE(LEFT(L1395, FIND(" ", L1395) - 1)), "")</f>
        <v/>
      </c>
      <c r="O1395" s="3">
        <f>IF(_xlfn.DAYS(K1395,J1395)&lt;0, "Aguardando OC", _xlfn.DAYS(K1395,J1395))</f>
        <v>29</v>
      </c>
      <c r="P1395" s="14">
        <v>396079</v>
      </c>
      <c r="Q1395" s="169">
        <v>1136692</v>
      </c>
      <c r="R1395" s="14">
        <v>166197</v>
      </c>
      <c r="S1395" s="2">
        <v>113</v>
      </c>
      <c r="T1395" s="65" t="s">
        <v>178</v>
      </c>
      <c r="U1395" s="21">
        <v>480</v>
      </c>
      <c r="V1395" s="2">
        <v>10057</v>
      </c>
      <c r="W1395" s="47" t="str">
        <f>IFERROR(VLOOKUP(V1395, Fornecedores!A:C, 3, FALSE), "")</f>
        <v>ARMAZEM MIX</v>
      </c>
      <c r="X1395" s="43" t="str">
        <f>IFERROR(VLOOKUP(V1395, Fornecedores!A:E, 5, FALSE), "")</f>
        <v>Recife</v>
      </c>
      <c r="Y1395" s="43" t="str">
        <f>IFERROR(VLOOKUP(V1395, Fornecedores!A:F, 6, FALSE), "")</f>
        <v>PE</v>
      </c>
      <c r="Z1395" s="14" t="str">
        <f>IF(H1395=0, "Pedido entregue!", "Pendente")</f>
        <v>Pedido entregue!</v>
      </c>
      <c r="AA1395" s="74">
        <v>1</v>
      </c>
      <c r="AB1395" s="58" t="str">
        <f>IF(Z1395="Pedido Entregue!", IF(AA1395=1, "Retirado do Almoxarifado", IF(AA1395=2, "Material devolvido", "Aguardando retirada")), IF(Z1395="Pendente", "Entrega pendente", ""))</f>
        <v>Retirado do Almoxarifado</v>
      </c>
      <c r="AC1395" s="18">
        <v>1</v>
      </c>
      <c r="AD1395" s="18">
        <f>AC1395/SUMIF($P:$P,P1395,$AC:$AC)</f>
        <v>1</v>
      </c>
      <c r="AE1395" s="18">
        <f>IF(R1395=0,0,AC1395/SUMIF($R:$R,R1395,$AC:$AC))</f>
        <v>0.1</v>
      </c>
      <c r="AF1395" s="18">
        <f>IF(R1395=0,1,0)</f>
        <v>0</v>
      </c>
      <c r="AG1395" s="18">
        <f>IF(R1395=0,#REF!-J1395,0)</f>
        <v>0</v>
      </c>
      <c r="AH1395" t="str">
        <f>TEXT(J1395,"MMMM")</f>
        <v>março</v>
      </c>
    </row>
    <row r="1396" spans="1:34" ht="12.75" hidden="1" customHeight="1" x14ac:dyDescent="0.25">
      <c r="A1396" s="90" t="str">
        <f>IF(C1396="Oficina Diversos","Oficina Geral",
IF(ISNUMBER(FIND("Estoque - Colhedoras",C1396)),"Colhedoras",IF(ISNUMBER(FIND("Caldeiraria",C1396)),"Caldeiraria",IF(ISNUMBER(FIND("Borracharia",C1396)),"Borracharia",IF(ISNUMBER(FIND("Lubrificação",C1396)),"Lubrificação",
IF(ISNUMBER(FIND("Estoque - Carregadeiras",C1396)),"Carregadeiras",IF(ISNUMBER(FIND("Estoque - Veic. Leves",C1396)),"Veic. Leves",
IF(ISNUMBER(FIND("Estoque - Caminhões",C1396)),"Caminhões",IF(ISNUMBER(FIND("Estoque - Transbordos",C1396)),"Transbordos",
IF(ISNUMBER(FIND("Estoque - Tratores",C1396)),"Tratores",
IF(ISNUMBER(FIND("Estoque - Máquinas pesadas",C1396)),"Máquinas pesadas",
IF(ISNUMBER(FIND("Estoque - Reboques",C1396)),"Reboques",
IF(C1396="Estoque","Estoque",
IF(AND(ISNUMBER(C1396),C1396&gt;1000,C1396&lt;2000),"Caminhões",
IF(AND(ISNUMBER(C1396),C1396&gt;2000,C1396&lt;3000),"Tratores",
IF(AND(ISNUMBER(C1396),C1396&gt;3000,C1396&lt;4000),"Carregadeiras",
IF(AND(ISNUMBER(C1396),C1396&gt;4000,C1396&lt;5000),"Máquinas pesadas",
IF(AND(ISNUMBER(C1396),C1396&gt;5000,C1396&lt;6000),"Colhedoras",
IF(AND(ISNUMBER(C1396),C1396&gt;7000,C1396&lt;8000),"Irrigação",
IF(AND(ISNUMBER(C1396),C1396&gt;8000,C1396&lt;9000),"Reboques",IF(AND(ISNUMBER(C1396),C1396&gt;0,C1396&lt;1000),"Veic. Leves","")))))))))))))))))))))</f>
        <v>Tratores</v>
      </c>
      <c r="B1396" s="72"/>
      <c r="C1396" s="28">
        <v>2036</v>
      </c>
      <c r="D1396" s="28">
        <v>56104</v>
      </c>
      <c r="E1396" s="29" t="s">
        <v>116</v>
      </c>
      <c r="F1396" s="14" t="str">
        <f>IF(ISBLANK(K1396), "Apenas Solicitação", "Tem OC")</f>
        <v>Tem OC</v>
      </c>
      <c r="G1396" s="28">
        <v>20</v>
      </c>
      <c r="H1396" s="37">
        <f>G1396-I1396</f>
        <v>0</v>
      </c>
      <c r="I1396" s="38">
        <v>20</v>
      </c>
      <c r="J1396" s="64">
        <v>45729</v>
      </c>
      <c r="K1396" s="183">
        <v>45736</v>
      </c>
      <c r="L1396" s="7"/>
      <c r="M1396" s="44"/>
      <c r="N1396" s="44" t="str">
        <f>IFERROR(K1396 + VALUE(LEFT(L1396, FIND(" ", L1396) - 1)), "")</f>
        <v/>
      </c>
      <c r="O1396" s="3">
        <f>IF(_xlfn.DAYS(K1396,J1396)&lt;0, "Aguardando OC", _xlfn.DAYS(K1396,J1396))</f>
        <v>7</v>
      </c>
      <c r="P1396" s="206">
        <v>395896</v>
      </c>
      <c r="Q1396" s="214">
        <v>1136371</v>
      </c>
      <c r="R1396" s="206">
        <v>165334</v>
      </c>
      <c r="S1396" s="28">
        <v>692</v>
      </c>
      <c r="T1396" s="66" t="s">
        <v>117</v>
      </c>
      <c r="U1396" s="32">
        <v>28.2</v>
      </c>
      <c r="V1396" s="28">
        <v>13341</v>
      </c>
      <c r="W1396" s="47" t="str">
        <f>IFERROR(VLOOKUP(V1396, Fornecedores!A:C, 3, FALSE), "")</f>
        <v>DISMA DISTRIBUIDORA</v>
      </c>
      <c r="X1396" s="43" t="str">
        <f>IFERROR(VLOOKUP(V1396, Fornecedores!A:E, 5, FALSE), "")</f>
        <v>Araçatuba</v>
      </c>
      <c r="Y1396" s="43" t="str">
        <f>IFERROR(VLOOKUP(V1396, Fornecedores!A:F, 6, FALSE), "")</f>
        <v>SP</v>
      </c>
      <c r="Z1396" s="14" t="str">
        <f>IF(H1396=0, "Pedido entregue!", "Pendente")</f>
        <v>Pedido entregue!</v>
      </c>
      <c r="AA1396" s="74">
        <v>1</v>
      </c>
      <c r="AB1396" s="58" t="str">
        <f>IF(Z1396="Pedido Entregue!", IF(AA1396=1, "Retirado do Almoxarifado", IF(AA1396=2, "Material devolvido", "Aguardando retirada")), IF(Z1396="Pendente", "Entrega pendente", ""))</f>
        <v>Retirado do Almoxarifado</v>
      </c>
      <c r="AC1396" s="18">
        <v>1</v>
      </c>
      <c r="AD1396" s="18">
        <f>AC1396/SUMIF($P:$P,P1396,$AC:$AC)</f>
        <v>1</v>
      </c>
      <c r="AE1396" s="18">
        <f>IF(R1396=0,0,AC1396/SUMIF($R:$R,R1396,$AC:$AC))</f>
        <v>4.7619047619047616E-2</v>
      </c>
      <c r="AF1396" s="18">
        <f>IF(R1396=0,1,0)</f>
        <v>0</v>
      </c>
      <c r="AG1396" s="18">
        <f>IF(R1396=0,#REF!-J1396,0)</f>
        <v>0</v>
      </c>
      <c r="AH1396" t="str">
        <f>TEXT(J1396,"MMMM")</f>
        <v>março</v>
      </c>
    </row>
    <row r="1397" spans="1:34" ht="12.75" hidden="1" customHeight="1" x14ac:dyDescent="0.25">
      <c r="A1397" s="90" t="str">
        <f>IF(C1397="Oficina Diversos","Oficina Geral",
IF(ISNUMBER(FIND("Estoque - Colhedoras",C1397)),"Colhedoras",IF(ISNUMBER(FIND("Caldeiraria",C1397)),"Caldeiraria",IF(ISNUMBER(FIND("Borracharia",C1397)),"Borracharia",IF(ISNUMBER(FIND("Lubrificação",C1397)),"Lubrificação",
IF(ISNUMBER(FIND("Estoque - Carregadeiras",C1397)),"Carregadeiras",IF(ISNUMBER(FIND("Estoque - Veic. Leves",C1397)),"Veic. Leves",
IF(ISNUMBER(FIND("Estoque - Caminhões",C1397)),"Caminhões",IF(ISNUMBER(FIND("Estoque - Transbordos",C1397)),"Transbordos",
IF(ISNUMBER(FIND("Estoque - Tratores",C1397)),"Tratores",
IF(ISNUMBER(FIND("Estoque - Máquinas pesadas",C1397)),"Máquinas pesadas",
IF(ISNUMBER(FIND("Estoque - Reboques",C1397)),"Reboques",
IF(C1397="Estoque","Estoque",
IF(AND(ISNUMBER(C1397),C1397&gt;1000,C1397&lt;2000),"Caminhões",
IF(AND(ISNUMBER(C1397),C1397&gt;2000,C1397&lt;3000),"Tratores",
IF(AND(ISNUMBER(C1397),C1397&gt;3000,C1397&lt;4000),"Carregadeiras",
IF(AND(ISNUMBER(C1397),C1397&gt;4000,C1397&lt;5000),"Máquinas pesadas",
IF(AND(ISNUMBER(C1397),C1397&gt;5000,C1397&lt;6000),"Colhedoras",
IF(AND(ISNUMBER(C1397),C1397&gt;7000,C1397&lt;8000),"Irrigação",
IF(AND(ISNUMBER(C1397),C1397&gt;8000,C1397&lt;9000),"Reboques",IF(AND(ISNUMBER(C1397),C1397&gt;0,C1397&lt;1000),"Veic. Leves","")))))))))))))))))))))</f>
        <v>Tratores</v>
      </c>
      <c r="B1397"/>
      <c r="C1397" s="69" t="s">
        <v>20063</v>
      </c>
      <c r="D1397" s="69">
        <v>56106</v>
      </c>
      <c r="E1397" s="70" t="s">
        <v>20065</v>
      </c>
      <c r="F1397" s="14" t="str">
        <f>IF(ISBLANK(K1397), "Apenas Solicitação", "Tem OC")</f>
        <v>Tem OC</v>
      </c>
      <c r="G1397" s="69">
        <v>50</v>
      </c>
      <c r="H1397" s="37">
        <f>G1397-I1397</f>
        <v>0</v>
      </c>
      <c r="I1397" s="38">
        <v>50</v>
      </c>
      <c r="J1397" s="71">
        <v>45796</v>
      </c>
      <c r="K1397" s="186">
        <v>45803</v>
      </c>
      <c r="L1397" s="70" t="s">
        <v>20152</v>
      </c>
      <c r="M1397" s="44" t="str">
        <f ca="1">IF(OR(N1397="", N1397=0), "", IF(N1397&gt;TODAY(), "No prazo", "Atrasado"))</f>
        <v>Atrasado</v>
      </c>
      <c r="N1397" s="44">
        <f>IFERROR(K1397 + VALUE(LEFT(L1397, FIND(" ", L1397) - 1)), "")</f>
        <v>45804</v>
      </c>
      <c r="O1397" s="3">
        <f>IF(_xlfn.DAYS(K1397,J1397)&lt;0, "Aguardando OC", _xlfn.DAYS(K1397,J1397))</f>
        <v>7</v>
      </c>
      <c r="P1397" s="195">
        <v>403581</v>
      </c>
      <c r="Q1397" s="12"/>
      <c r="R1397" s="195">
        <v>168156</v>
      </c>
      <c r="S1397" s="69">
        <v>221</v>
      </c>
      <c r="T1397" s="65" t="s">
        <v>1029</v>
      </c>
      <c r="U1397" s="120">
        <v>450</v>
      </c>
      <c r="V1397" s="69">
        <v>15702</v>
      </c>
      <c r="W1397" s="47" t="str">
        <f>IFERROR(VLOOKUP(V1397, Fornecedores!A:C, 3, FALSE), "")</f>
        <v>MAQTRAL - PB</v>
      </c>
      <c r="X1397" s="43" t="str">
        <f>IFERROR(VLOOKUP(V1397, Fornecedores!A:E, 5, FALSE), "")</f>
        <v>Bayeux</v>
      </c>
      <c r="Y1397" s="43" t="str">
        <f>IFERROR(VLOOKUP(V1397, Fornecedores!A:F, 6, FALSE), "")</f>
        <v>PB</v>
      </c>
      <c r="Z1397" s="14" t="str">
        <f>IF(H1397=0, "Pedido entregue!", "Pendente")</f>
        <v>Pedido entregue!</v>
      </c>
      <c r="AA1397"/>
      <c r="AB1397" s="58" t="str">
        <f>IF(Z1397="Pedido Entregue!", IF(AA1397=1, "Retirado do Almoxarifado", IF(AA1397=2, "Material devolvido", "Aguardando retirada")), IF(Z1397="Pendente", "Entrega pendente", ""))</f>
        <v>Aguardando retirada</v>
      </c>
      <c r="AC1397" s="18">
        <v>1</v>
      </c>
      <c r="AD1397" s="18">
        <f>AC1397/SUMIF($P:$P,P1397,$AC:$AC)</f>
        <v>1</v>
      </c>
      <c r="AE1397" s="18">
        <f>IF(R1397=0,0,AC1397/SUMIF($R:$R,R1397,$AC:$AC))</f>
        <v>1</v>
      </c>
      <c r="AF1397" s="18">
        <f>IF(R1397=0,1,0)</f>
        <v>0</v>
      </c>
      <c r="AH1397" t="str">
        <f>TEXT(J1397,"MMMM")</f>
        <v>maio</v>
      </c>
    </row>
    <row r="1398" spans="1:34" ht="12.75" hidden="1" customHeight="1" x14ac:dyDescent="0.25">
      <c r="A1398" s="90" t="str">
        <f>IF(C1398="Oficina Diversos","Oficina Geral",
IF(ISNUMBER(FIND("Estoque - Colhedoras",C1398)),"Colhedoras",IF(ISNUMBER(FIND("Caldeiraria",C1398)),"Caldeiraria",IF(ISNUMBER(FIND("Borracharia",C1398)),"Borracharia",IF(ISNUMBER(FIND("Lubrificação",C1398)),"Lubrificação",
IF(ISNUMBER(FIND("Estoque - Carregadeiras",C1398)),"Carregadeiras",IF(ISNUMBER(FIND("Estoque - Veic. Leves",C1398)),"Veic. Leves",
IF(ISNUMBER(FIND("Estoque - Caminhões",C1398)),"Caminhões",IF(ISNUMBER(FIND("Estoque - Transbordos",C1398)),"Transbordos",
IF(ISNUMBER(FIND("Estoque - Tratores",C1398)),"Tratores",
IF(ISNUMBER(FIND("Estoque - Máquinas pesadas",C1398)),"Máquinas pesadas",
IF(ISNUMBER(FIND("Estoque - Reboques",C1398)),"Reboques",
IF(C1398="Estoque","Estoque",
IF(AND(ISNUMBER(C1398),C1398&gt;1000,C1398&lt;2000),"Caminhões",
IF(AND(ISNUMBER(C1398),C1398&gt;2000,C1398&lt;3000),"Tratores",
IF(AND(ISNUMBER(C1398),C1398&gt;3000,C1398&lt;4000),"Carregadeiras",
IF(AND(ISNUMBER(C1398),C1398&gt;4000,C1398&lt;5000),"Máquinas pesadas",
IF(AND(ISNUMBER(C1398),C1398&gt;5000,C1398&lt;6000),"Colhedoras",
IF(AND(ISNUMBER(C1398),C1398&gt;7000,C1398&lt;8000),"Irrigação",
IF(AND(ISNUMBER(C1398),C1398&gt;8000,C1398&lt;9000),"Reboques",IF(AND(ISNUMBER(C1398),C1398&gt;0,C1398&lt;1000),"Veic. Leves","")))))))))))))))))))))</f>
        <v>Tratores</v>
      </c>
      <c r="B1398"/>
      <c r="C1398" s="69">
        <v>2037</v>
      </c>
      <c r="D1398" s="69">
        <v>56106</v>
      </c>
      <c r="E1398" s="70" t="s">
        <v>20065</v>
      </c>
      <c r="F1398" s="14" t="str">
        <f>IF(ISBLANK(K1398), "Apenas Solicitação", "Tem OC")</f>
        <v>Tem OC</v>
      </c>
      <c r="G1398" s="69">
        <v>8</v>
      </c>
      <c r="H1398" s="37">
        <f>G1398-I1398</f>
        <v>0</v>
      </c>
      <c r="I1398" s="38">
        <v>8</v>
      </c>
      <c r="J1398" s="71">
        <v>45805</v>
      </c>
      <c r="K1398" s="186">
        <v>45811</v>
      </c>
      <c r="L1398" s="70" t="s">
        <v>20155</v>
      </c>
      <c r="M1398" s="44" t="str">
        <f ca="1">IF(OR(N1398="", N1398=0), "", IF(N1398&gt;TODAY(), "No prazo", "Atrasado"))</f>
        <v>Atrasado</v>
      </c>
      <c r="N1398" s="44">
        <f>IFERROR(K1398 + VALUE(LEFT(L1398, FIND(" ", L1398) - 1)), "")</f>
        <v>45812</v>
      </c>
      <c r="O1398" s="3">
        <f>IF(_xlfn.DAYS(K1398,J1398)&lt;0, "Aguardando OC", _xlfn.DAYS(K1398,J1398))</f>
        <v>6</v>
      </c>
      <c r="P1398" s="195">
        <v>405009</v>
      </c>
      <c r="Q1398" s="12"/>
      <c r="R1398" s="195">
        <v>168521</v>
      </c>
      <c r="S1398" s="69">
        <v>221</v>
      </c>
      <c r="T1398" s="65" t="s">
        <v>1029</v>
      </c>
      <c r="U1398" s="120">
        <v>70.400000000000006</v>
      </c>
      <c r="V1398" s="69">
        <v>9824</v>
      </c>
      <c r="W1398" s="47" t="str">
        <f>IFERROR(VLOOKUP(V1398, Fornecedores!A:C, 3, FALSE), "")</f>
        <v>COMERCIAL AGRICOLA</v>
      </c>
      <c r="X1398" s="43" t="str">
        <f>IFERROR(VLOOKUP(V1398, Fornecedores!A:E, 5, FALSE), "")</f>
        <v>Recife</v>
      </c>
      <c r="Y1398" s="43" t="str">
        <f>IFERROR(VLOOKUP(V1398, Fornecedores!A:F, 6, FALSE), "")</f>
        <v>PE</v>
      </c>
      <c r="Z1398" s="14" t="str">
        <f>IF(H1398=0, "Pedido entregue!", "Pendente")</f>
        <v>Pedido entregue!</v>
      </c>
      <c r="AA1398"/>
      <c r="AB1398" s="58" t="str">
        <f>IF(Z1398="Pedido Entregue!", IF(AA1398=1, "Retirado do Almoxarifado", IF(AA1398=2, "Material devolvido", "Aguardando retirada")), IF(Z1398="Pendente", "Entrega pendente", ""))</f>
        <v>Aguardando retirada</v>
      </c>
      <c r="AC1398" s="18">
        <v>1</v>
      </c>
      <c r="AD1398" s="18">
        <f>AC1398/SUMIF($P:$P,P1398,$AC:$AC)</f>
        <v>1</v>
      </c>
      <c r="AE1398" s="18">
        <f>IF(R1398=0,0,AC1398/SUMIF($R:$R,R1398,$AC:$AC))</f>
        <v>0.33333333333333331</v>
      </c>
      <c r="AF1398" s="18">
        <f>IF(R1398=0,1,0)</f>
        <v>0</v>
      </c>
      <c r="AH1398" t="str">
        <f>TEXT(J1398,"MMMM")</f>
        <v>maio</v>
      </c>
    </row>
    <row r="1399" spans="1:34" ht="12.75" hidden="1" customHeight="1" x14ac:dyDescent="0.25">
      <c r="A1399" s="90" t="str">
        <f>IF(C1399="Oficina Diversos","Oficina Geral",
IF(ISNUMBER(FIND("Estoque - Colhedoras",C1399)),"Colhedoras",IF(ISNUMBER(FIND("Caldeiraria",C1399)),"Caldeiraria",IF(ISNUMBER(FIND("Borracharia",C1399)),"Borracharia",IF(ISNUMBER(FIND("Lubrificação",C1399)),"Lubrificação",
IF(ISNUMBER(FIND("Estoque - Carregadeiras",C1399)),"Carregadeiras",IF(ISNUMBER(FIND("Estoque - Veic. Leves",C1399)),"Veic. Leves",
IF(ISNUMBER(FIND("Estoque - Caminhões",C1399)),"Caminhões",IF(ISNUMBER(FIND("Estoque - Transbordos",C1399)),"Transbordos",
IF(ISNUMBER(FIND("Estoque - Tratores",C1399)),"Tratores",
IF(ISNUMBER(FIND("Estoque - Máquinas pesadas",C1399)),"Máquinas pesadas",
IF(ISNUMBER(FIND("Estoque - Reboques",C1399)),"Reboques",
IF(C1399="Estoque","Estoque",
IF(AND(ISNUMBER(C1399),C1399&gt;1000,C1399&lt;2000),"Caminhões",
IF(AND(ISNUMBER(C1399),C1399&gt;2000,C1399&lt;3000),"Tratores",
IF(AND(ISNUMBER(C1399),C1399&gt;3000,C1399&lt;4000),"Carregadeiras",
IF(AND(ISNUMBER(C1399),C1399&gt;4000,C1399&lt;5000),"Máquinas pesadas",
IF(AND(ISNUMBER(C1399),C1399&gt;5000,C1399&lt;6000),"Colhedoras",
IF(AND(ISNUMBER(C1399),C1399&gt;7000,C1399&lt;8000),"Irrigação",
IF(AND(ISNUMBER(C1399),C1399&gt;8000,C1399&lt;9000),"Reboques",IF(AND(ISNUMBER(C1399),C1399&gt;0,C1399&lt;1000),"Veic. Leves","")))))))))))))))))))))</f>
        <v>Caminhões</v>
      </c>
      <c r="B1399" s="72"/>
      <c r="C1399" s="2">
        <v>1005</v>
      </c>
      <c r="D1399" s="2">
        <v>56160</v>
      </c>
      <c r="E1399" s="3" t="s">
        <v>822</v>
      </c>
      <c r="F1399" s="14" t="str">
        <f>IF(ISBLANK(K1399), "Apenas Solicitação", "Tem OC")</f>
        <v>Tem OC</v>
      </c>
      <c r="G1399" s="2">
        <v>2</v>
      </c>
      <c r="H1399" s="37">
        <f>G1399-I1399</f>
        <v>0</v>
      </c>
      <c r="I1399" s="38">
        <v>2</v>
      </c>
      <c r="J1399" s="4">
        <v>45757</v>
      </c>
      <c r="K1399" s="180">
        <v>45763</v>
      </c>
      <c r="L1399" s="3"/>
      <c r="M1399" s="44"/>
      <c r="N1399" s="44" t="str">
        <f>IFERROR(K1399 + VALUE(LEFT(L1399, FIND(" ", L1399) - 1)), "")</f>
        <v/>
      </c>
      <c r="O1399" s="3">
        <f>IF(_xlfn.DAYS(K1399,J1399)&lt;0, "Aguardando OC", _xlfn.DAYS(K1399,J1399))</f>
        <v>6</v>
      </c>
      <c r="P1399" s="14">
        <v>399037</v>
      </c>
      <c r="Q1399" s="169">
        <v>1143900</v>
      </c>
      <c r="R1399" s="14">
        <v>166449</v>
      </c>
      <c r="S1399" s="2">
        <v>685</v>
      </c>
      <c r="T1399" s="65" t="s">
        <v>15</v>
      </c>
      <c r="U1399" s="21">
        <v>209</v>
      </c>
      <c r="V1399" s="2">
        <v>15716</v>
      </c>
      <c r="W1399" s="47" t="str">
        <f>IFERROR(VLOOKUP(V1399, Fornecedores!A:C, 3, FALSE), "")</f>
        <v>BRADIPE</v>
      </c>
      <c r="X1399" s="43" t="str">
        <f>IFERROR(VLOOKUP(V1399, Fornecedores!A:E, 5, FALSE), "")</f>
        <v>Jaboatão dos Guararapes</v>
      </c>
      <c r="Y1399" s="43" t="str">
        <f>IFERROR(VLOOKUP(V1399, Fornecedores!A:F, 6, FALSE), "")</f>
        <v>PE</v>
      </c>
      <c r="Z1399" s="14" t="str">
        <f>IF(H1399=0, "Pedido entregue!", "Pendente")</f>
        <v>Pedido entregue!</v>
      </c>
      <c r="AA1399" s="74">
        <v>1</v>
      </c>
      <c r="AB1399" s="58" t="str">
        <f>IF(Z1399="Pedido Entregue!", IF(AA1399=1, "Retirado do Almoxarifado", IF(AA1399=2, "Material devolvido", "Aguardando retirada")), IF(Z1399="Pendente", "Entrega pendente", ""))</f>
        <v>Retirado do Almoxarifado</v>
      </c>
      <c r="AC1399" s="18">
        <v>1</v>
      </c>
      <c r="AD1399" s="18">
        <f>AC1399/SUMIF($P:$P,P1399,$AC:$AC)</f>
        <v>1</v>
      </c>
      <c r="AE1399" s="18">
        <f>IF(R1399=0,0,AC1399/SUMIF($R:$R,R1399,$AC:$AC))</f>
        <v>0.1111111111111111</v>
      </c>
      <c r="AF1399" s="18">
        <f>IF(R1399=0,1,0)</f>
        <v>0</v>
      </c>
      <c r="AG1399" s="18">
        <f>IF(R1399=0,#REF!-J1399,0)</f>
        <v>0</v>
      </c>
      <c r="AH1399" t="str">
        <f>TEXT(J1399,"MMMM")</f>
        <v>abril</v>
      </c>
    </row>
    <row r="1400" spans="1:34" ht="12.75" customHeight="1" x14ac:dyDescent="0.25">
      <c r="A1400" s="90" t="str">
        <f>IF(C1400="Oficina Diversos","Oficina Geral",
IF(ISNUMBER(FIND("Estoque - Colhedoras",C1400)),"Colhedoras",IF(ISNUMBER(FIND("Caldeiraria",C1400)),"Caldeiraria",IF(ISNUMBER(FIND("Borracharia",C1400)),"Borracharia",IF(ISNUMBER(FIND("Lubrificação",C1400)),"Lubrificação",
IF(ISNUMBER(FIND("Estoque - Carregadeiras",C1400)),"Carregadeiras",IF(ISNUMBER(FIND("Estoque - Veic. Leves",C1400)),"Veic. Leves",
IF(ISNUMBER(FIND("Estoque - Caminhões",C1400)),"Caminhões",IF(ISNUMBER(FIND("Estoque - Transbordos",C1400)),"Transbordos",
IF(ISNUMBER(FIND("Estoque - Tratores",C1400)),"Tratores",
IF(ISNUMBER(FIND("Estoque - Máquinas pesadas",C1400)),"Máquinas pesadas",
IF(ISNUMBER(FIND("Estoque - Reboques",C1400)),"Reboques",
IF(C1400="Estoque","Estoque",
IF(AND(ISNUMBER(C1400),C1400&gt;1000,C1400&lt;2000),"Caminhões",
IF(AND(ISNUMBER(C1400),C1400&gt;2000,C1400&lt;3000),"Tratores",
IF(AND(ISNUMBER(C1400),C1400&gt;3000,C1400&lt;4000),"Carregadeiras",
IF(AND(ISNUMBER(C1400),C1400&gt;4000,C1400&lt;5000),"Máquinas pesadas",
IF(AND(ISNUMBER(C1400),C1400&gt;5000,C1400&lt;6000),"Colhedoras",
IF(AND(ISNUMBER(C1400),C1400&gt;7000,C1400&lt;8000),"Irrigação",
IF(AND(ISNUMBER(C1400),C1400&gt;8000,C1400&lt;9000),"Reboques",IF(AND(ISNUMBER(C1400),C1400&gt;0,C1400&lt;1000),"Veic. Leves","")))))))))))))))))))))</f>
        <v>Caminhões</v>
      </c>
      <c r="C1400" s="171">
        <v>1030</v>
      </c>
      <c r="D1400" s="170">
        <v>56233</v>
      </c>
      <c r="E1400" s="173" t="s">
        <v>26036</v>
      </c>
      <c r="F1400" s="101" t="str">
        <f>IF(ISBLANK(K1400), "Apenas Solicitação", "Tem OC")</f>
        <v>Tem OC</v>
      </c>
      <c r="G1400" s="170">
        <v>1</v>
      </c>
      <c r="H1400" s="102">
        <f>G1400-I1400</f>
        <v>1</v>
      </c>
      <c r="I1400" s="103"/>
      <c r="J1400" s="174">
        <v>45852</v>
      </c>
      <c r="K1400" s="174">
        <v>45857</v>
      </c>
      <c r="L1400" s="173" t="s">
        <v>20151</v>
      </c>
      <c r="M1400" s="104" t="str">
        <f ca="1">IF(OR(N1400="", N1400=0), "", IF(N1400&gt;TODAY(), "No prazo", "Atrasado"))</f>
        <v>Atrasado</v>
      </c>
      <c r="N1400" s="104">
        <f>IFERROR(K1400 + VALUE(LEFT(L1400, FIND(" ", L1400) - 1)), "")</f>
        <v>45857</v>
      </c>
      <c r="O1400" s="105">
        <f>IF(_xlfn.DAYS(K1400,J1400)&lt;0, "Aguardando OC", _xlfn.DAYS(K1400,J1400))</f>
        <v>5</v>
      </c>
      <c r="P1400" s="212">
        <v>411640</v>
      </c>
      <c r="Q1400" s="12"/>
      <c r="R1400" s="212">
        <v>171188</v>
      </c>
      <c r="S1400" s="2">
        <v>221</v>
      </c>
      <c r="T1400" s="65" t="s">
        <v>1029</v>
      </c>
      <c r="U1400" s="170">
        <v>1060.26</v>
      </c>
      <c r="V1400" s="170">
        <v>2528</v>
      </c>
      <c r="W1400" s="117" t="str">
        <f>IFERROR(VLOOKUP(V1400, Fornecedores!A:C, 3, FALSE), "")</f>
        <v xml:space="preserve">REDIESEL            </v>
      </c>
      <c r="X1400" s="105" t="str">
        <f>IFERROR(VLOOKUP(V1400, Fornecedores!A:E, 5, FALSE), "")</f>
        <v>Jaboatão dos Guararapes</v>
      </c>
      <c r="Y1400" s="105" t="str">
        <f>IFERROR(VLOOKUP(V1400, Fornecedores!A:F, 6, FALSE), "")</f>
        <v>PE</v>
      </c>
      <c r="Z1400" s="101" t="str">
        <f>IF(H1400=0, "Pedido entregue!", "Pendente")</f>
        <v>Pendente</v>
      </c>
      <c r="AB1400" s="132" t="str">
        <f>IF(Z1400="Pedido Entregue!", IF(AA1400=1, "Retirado do Almoxarifado", IF(AA1400=2, "Material devolvido", "Aguardando retirada")), IF(Z1400="Pendente", "Entrega pendente", ""))</f>
        <v>Entrega pendente</v>
      </c>
      <c r="AC1400" s="18">
        <v>1</v>
      </c>
      <c r="AD1400" s="18">
        <f>AC1400/SUMIF($P:$P,P1400,$AC:$AC)</f>
        <v>1</v>
      </c>
      <c r="AE1400" s="18">
        <f>IF(R1400=0,0,AC1400/SUMIF($R:$R,R1400,$AC:$AC))</f>
        <v>0.1111111111111111</v>
      </c>
      <c r="AF1400" s="18">
        <f>IF(R1400=0,1,0)</f>
        <v>0</v>
      </c>
      <c r="AH1400" t="str">
        <f>TEXT(J1400,"MMMM")</f>
        <v>julho</v>
      </c>
    </row>
    <row r="1401" spans="1:34" ht="12.75" hidden="1" customHeight="1" x14ac:dyDescent="0.25">
      <c r="A1401" s="90" t="str">
        <f>IF(C1401="Oficina Diversos","Oficina Geral",
IF(ISNUMBER(FIND("Estoque - Colhedoras",C1401)),"Colhedoras",IF(ISNUMBER(FIND("Caldeiraria",C1401)),"Caldeiraria",IF(ISNUMBER(FIND("Borracharia",C1401)),"Borracharia",IF(ISNUMBER(FIND("Lubrificação",C1401)),"Lubrificação",
IF(ISNUMBER(FIND("Estoque - Carregadeiras",C1401)),"Carregadeiras",IF(ISNUMBER(FIND("Estoque - Veic. Leves",C1401)),"Veic. Leves",
IF(ISNUMBER(FIND("Estoque - Caminhões",C1401)),"Caminhões",IF(ISNUMBER(FIND("Estoque - Transbordos",C1401)),"Transbordos",
IF(ISNUMBER(FIND("Estoque - Tratores",C1401)),"Tratores",
IF(ISNUMBER(FIND("Estoque - Máquinas pesadas",C1401)),"Máquinas pesadas",
IF(ISNUMBER(FIND("Estoque - Reboques",C1401)),"Reboques",
IF(C1401="Estoque","Estoque",
IF(AND(ISNUMBER(C1401),C1401&gt;1000,C1401&lt;2000),"Caminhões",
IF(AND(ISNUMBER(C1401),C1401&gt;2000,C1401&lt;3000),"Tratores",
IF(AND(ISNUMBER(C1401),C1401&gt;3000,C1401&lt;4000),"Carregadeiras",
IF(AND(ISNUMBER(C1401),C1401&gt;4000,C1401&lt;5000),"Máquinas pesadas",
IF(AND(ISNUMBER(C1401),C1401&gt;5000,C1401&lt;6000),"Colhedoras",
IF(AND(ISNUMBER(C1401),C1401&gt;7000,C1401&lt;8000),"Irrigação",
IF(AND(ISNUMBER(C1401),C1401&gt;8000,C1401&lt;9000),"Reboques",IF(AND(ISNUMBER(C1401),C1401&gt;0,C1401&lt;1000),"Veic. Leves","")))))))))))))))))))))</f>
        <v>Caminhões</v>
      </c>
      <c r="B1401" s="215"/>
      <c r="C1401" s="227">
        <v>1038</v>
      </c>
      <c r="D1401" s="107">
        <v>56250</v>
      </c>
      <c r="E1401" s="108" t="s">
        <v>20118</v>
      </c>
      <c r="F1401" s="101" t="str">
        <f>IF(ISBLANK(K1401), "Apenas Solicitação", "Tem OC")</f>
        <v>Tem OC</v>
      </c>
      <c r="G1401" s="107">
        <v>1</v>
      </c>
      <c r="H1401" s="102">
        <f>G1401-I1401</f>
        <v>0</v>
      </c>
      <c r="I1401" s="103">
        <v>1</v>
      </c>
      <c r="J1401" s="109">
        <v>45805</v>
      </c>
      <c r="K1401" s="190">
        <v>45810</v>
      </c>
      <c r="L1401" s="108" t="s">
        <v>20160</v>
      </c>
      <c r="M1401" s="104" t="str">
        <f ca="1">IF(OR(N1401="", N1401=0), "", IF(N1401&gt;TODAY(), "No prazo", "Atrasado"))</f>
        <v>Atrasado</v>
      </c>
      <c r="N1401" s="104">
        <f>IFERROR(K1401 + VALUE(LEFT(L1401, FIND(" ", L1401) - 1)), "")</f>
        <v>45820</v>
      </c>
      <c r="O1401" s="105">
        <f>IF(_xlfn.DAYS(K1401,J1401)&lt;0, "Aguardando OC", _xlfn.DAYS(K1401,J1401))</f>
        <v>5</v>
      </c>
      <c r="P1401" s="196">
        <v>404945</v>
      </c>
      <c r="Q1401" s="12"/>
      <c r="R1401" s="196">
        <v>168500</v>
      </c>
      <c r="S1401" s="107">
        <v>221</v>
      </c>
      <c r="T1401" s="65" t="s">
        <v>1029</v>
      </c>
      <c r="U1401" s="110">
        <v>103.56</v>
      </c>
      <c r="V1401" s="107">
        <v>2106</v>
      </c>
      <c r="W1401" s="117" t="str">
        <f>IFERROR(VLOOKUP(V1401, Fornecedores!A:C, 3, FALSE), "")</f>
        <v xml:space="preserve">UNIDAS              </v>
      </c>
      <c r="X1401" s="105" t="str">
        <f>IFERROR(VLOOKUP(V1401, Fornecedores!A:E, 5, FALSE), "")</f>
        <v>João Pessoa</v>
      </c>
      <c r="Y1401" s="105" t="str">
        <f>IFERROR(VLOOKUP(V1401, Fornecedores!A:F, 6, FALSE), "")</f>
        <v>PB</v>
      </c>
      <c r="Z1401" s="101" t="str">
        <f>IF(H1401=0, "Pedido entregue!", "Pendente")</f>
        <v>Pedido entregue!</v>
      </c>
      <c r="AB1401" s="58" t="str">
        <f>IF(Z1401="Pedido Entregue!", IF(AA1401=1, "Retirado do Almoxarifado", IF(AA1401=2, "Material devolvido", "Aguardando retirada")), IF(Z1401="Pendente", "Entrega pendente", ""))</f>
        <v>Aguardando retirada</v>
      </c>
      <c r="AC1401" s="18">
        <v>1</v>
      </c>
      <c r="AD1401" s="18">
        <f>AC1401/SUMIF($P:$P,P1401,$AC:$AC)</f>
        <v>1</v>
      </c>
      <c r="AE1401" s="18">
        <f>IF(R1401=0,0,AC1401/SUMIF($R:$R,R1401,$AC:$AC))</f>
        <v>0.5</v>
      </c>
      <c r="AF1401" s="18">
        <f>IF(R1401=0,1,0)</f>
        <v>0</v>
      </c>
      <c r="AH1401" t="str">
        <f>TEXT(J1401,"MMMM")</f>
        <v>maio</v>
      </c>
    </row>
    <row r="1402" spans="1:34" ht="12.75" customHeight="1" x14ac:dyDescent="0.25">
      <c r="A1402" s="90" t="str">
        <f>IF(C1402="Oficina Diversos","Oficina Geral",
IF(ISNUMBER(FIND("Estoque - Colhedoras",C1402)),"Colhedoras",IF(ISNUMBER(FIND("Caldeiraria",C1402)),"Caldeiraria",IF(ISNUMBER(FIND("Borracharia",C1402)),"Borracharia",IF(ISNUMBER(FIND("Lubrificação",C1402)),"Lubrificação",
IF(ISNUMBER(FIND("Estoque - Carregadeiras",C1402)),"Carregadeiras",IF(ISNUMBER(FIND("Estoque - Veic. Leves",C1402)),"Veic. Leves",
IF(ISNUMBER(FIND("Estoque - Caminhões",C1402)),"Caminhões",IF(ISNUMBER(FIND("Estoque - Transbordos",C1402)),"Transbordos",
IF(ISNUMBER(FIND("Estoque - Tratores",C1402)),"Tratores",
IF(ISNUMBER(FIND("Estoque - Máquinas pesadas",C1402)),"Máquinas pesadas",
IF(ISNUMBER(FIND("Estoque - Reboques",C1402)),"Reboques",
IF(C1402="Estoque","Estoque",
IF(AND(ISNUMBER(C1402),C1402&gt;1000,C1402&lt;2000),"Caminhões",
IF(AND(ISNUMBER(C1402),C1402&gt;2000,C1402&lt;3000),"Tratores",
IF(AND(ISNUMBER(C1402),C1402&gt;3000,C1402&lt;4000),"Carregadeiras",
IF(AND(ISNUMBER(C1402),C1402&gt;4000,C1402&lt;5000),"Máquinas pesadas",
IF(AND(ISNUMBER(C1402),C1402&gt;5000,C1402&lt;6000),"Colhedoras",
IF(AND(ISNUMBER(C1402),C1402&gt;7000,C1402&lt;8000),"Irrigação",
IF(AND(ISNUMBER(C1402),C1402&gt;8000,C1402&lt;9000),"Reboques",IF(AND(ISNUMBER(C1402),C1402&gt;0,C1402&lt;1000),"Veic. Leves","")))))))))))))))))))))</f>
        <v>Caminhões</v>
      </c>
      <c r="B1402" s="215"/>
      <c r="C1402" s="222">
        <v>1025</v>
      </c>
      <c r="D1402" s="170">
        <v>56250</v>
      </c>
      <c r="E1402" s="173" t="s">
        <v>20118</v>
      </c>
      <c r="F1402" s="101" t="str">
        <f>IF(ISBLANK(K1402), "Apenas Solicitação", "Tem OC")</f>
        <v>Apenas Solicitação</v>
      </c>
      <c r="G1402" s="170">
        <v>1</v>
      </c>
      <c r="H1402" s="102">
        <f>G1402-I1402</f>
        <v>1</v>
      </c>
      <c r="I1402" s="103"/>
      <c r="J1402" s="174">
        <v>45849</v>
      </c>
      <c r="K1402" s="173"/>
      <c r="L1402" s="173"/>
      <c r="M1402" s="104" t="str">
        <f ca="1">IF(OR(N1402="", N1402=0), "", IF(N1402&gt;TODAY(), "No prazo", "Atrasado"))</f>
        <v/>
      </c>
      <c r="N1402" s="104" t="str">
        <f>IFERROR(K1402 + VALUE(LEFT(L1402, FIND(" ", L1402) - 1)), "")</f>
        <v/>
      </c>
      <c r="O1402" s="105" t="str">
        <f>IF(_xlfn.DAYS(K1402,J1402)&lt;0, "Aguardando OC", _xlfn.DAYS(K1402,J1402))</f>
        <v>Aguardando OC</v>
      </c>
      <c r="P1402" s="170">
        <v>411254</v>
      </c>
      <c r="Q1402" s="12"/>
      <c r="R1402" s="170">
        <v>0</v>
      </c>
      <c r="S1402" s="2">
        <v>221</v>
      </c>
      <c r="T1402" s="65" t="s">
        <v>1029</v>
      </c>
      <c r="U1402" s="170">
        <v>103.56</v>
      </c>
      <c r="V1402" s="170"/>
      <c r="W1402" s="117" t="str">
        <f>IFERROR(VLOOKUP(V1402, Fornecedores!A:C, 3, FALSE), "")</f>
        <v/>
      </c>
      <c r="X1402" s="105" t="str">
        <f>IFERROR(VLOOKUP(V1402, Fornecedores!A:E, 5, FALSE), "")</f>
        <v/>
      </c>
      <c r="Y1402" s="105" t="str">
        <f>IFERROR(VLOOKUP(V1402, Fornecedores!A:F, 6, FALSE), "")</f>
        <v/>
      </c>
      <c r="Z1402" s="101" t="str">
        <f>IF(H1402=0, "Pedido entregue!", "Pendente")</f>
        <v>Pendente</v>
      </c>
      <c r="AB1402" s="132" t="str">
        <f>IF(Z1402="Pedido Entregue!", IF(AA1402=1, "Retirado do Almoxarifado", IF(AA1402=2, "Material devolvido", "Aguardando retirada")), IF(Z1402="Pendente", "Entrega pendente", ""))</f>
        <v>Entrega pendente</v>
      </c>
      <c r="AC1402" s="18">
        <v>1</v>
      </c>
      <c r="AD1402" s="18">
        <f>AC1402/SUMIF($P:$P,P1402,$AC:$AC)</f>
        <v>1</v>
      </c>
      <c r="AE1402" s="18">
        <f>IF(R1402=0,0,AC1402/SUMIF($R:$R,R1402,$AC:$AC))</f>
        <v>0</v>
      </c>
      <c r="AF1402" s="18">
        <f>IF(R1402=0,1,0)</f>
        <v>1</v>
      </c>
      <c r="AH1402" t="str">
        <f>TEXT(J1402,"MMMM")</f>
        <v>julho</v>
      </c>
    </row>
    <row r="1403" spans="1:34" ht="12.75" customHeight="1" x14ac:dyDescent="0.25">
      <c r="A1403" s="90" t="str">
        <f>IF(C1403="Oficina Diversos","Oficina Geral",
IF(ISNUMBER(FIND("Estoque - Colhedoras",C1403)),"Colhedoras",IF(ISNUMBER(FIND("Caldeiraria",C1403)),"Caldeiraria",IF(ISNUMBER(FIND("Borracharia",C1403)),"Borracharia",IF(ISNUMBER(FIND("Lubrificação",C1403)),"Lubrificação",
IF(ISNUMBER(FIND("Estoque - Carregadeiras",C1403)),"Carregadeiras",IF(ISNUMBER(FIND("Estoque - Veic. Leves",C1403)),"Veic. Leves",
IF(ISNUMBER(FIND("Estoque - Caminhões",C1403)),"Caminhões",IF(ISNUMBER(FIND("Estoque - Transbordos",C1403)),"Transbordos",
IF(ISNUMBER(FIND("Estoque - Tratores",C1403)),"Tratores",
IF(ISNUMBER(FIND("Estoque - Máquinas pesadas",C1403)),"Máquinas pesadas",
IF(ISNUMBER(FIND("Estoque - Reboques",C1403)),"Reboques",
IF(C1403="Estoque","Estoque",
IF(AND(ISNUMBER(C1403),C1403&gt;1000,C1403&lt;2000),"Caminhões",
IF(AND(ISNUMBER(C1403),C1403&gt;2000,C1403&lt;3000),"Tratores",
IF(AND(ISNUMBER(C1403),C1403&gt;3000,C1403&lt;4000),"Carregadeiras",
IF(AND(ISNUMBER(C1403),C1403&gt;4000,C1403&lt;5000),"Máquinas pesadas",
IF(AND(ISNUMBER(C1403),C1403&gt;5000,C1403&lt;6000),"Colhedoras",
IF(AND(ISNUMBER(C1403),C1403&gt;7000,C1403&lt;8000),"Irrigação",
IF(AND(ISNUMBER(C1403),C1403&gt;8000,C1403&lt;9000),"Reboques",IF(AND(ISNUMBER(C1403),C1403&gt;0,C1403&lt;1000),"Veic. Leves","")))))))))))))))))))))</f>
        <v>Caminhões</v>
      </c>
      <c r="B1403" s="215"/>
      <c r="C1403" s="222">
        <v>1029</v>
      </c>
      <c r="D1403" s="170">
        <v>56250</v>
      </c>
      <c r="E1403" s="173" t="s">
        <v>20118</v>
      </c>
      <c r="F1403" s="101" t="str">
        <f>IF(ISBLANK(K1403), "Apenas Solicitação", "Tem OC")</f>
        <v>Apenas Solicitação</v>
      </c>
      <c r="G1403" s="170">
        <v>1</v>
      </c>
      <c r="H1403" s="102">
        <f>G1403-I1403</f>
        <v>1</v>
      </c>
      <c r="I1403" s="103"/>
      <c r="J1403" s="174">
        <v>45856</v>
      </c>
      <c r="K1403" s="173"/>
      <c r="L1403" s="173"/>
      <c r="M1403" s="104" t="str">
        <f ca="1">IF(OR(N1403="", N1403=0), "", IF(N1403&gt;TODAY(), "No prazo", "Atrasado"))</f>
        <v/>
      </c>
      <c r="N1403" s="104" t="str">
        <f>IFERROR(K1403 + VALUE(LEFT(L1403, FIND(" ", L1403) - 1)), "")</f>
        <v/>
      </c>
      <c r="O1403" s="105" t="str">
        <f>IF(_xlfn.DAYS(K1403,J1403)&lt;0, "Aguardando OC", _xlfn.DAYS(K1403,J1403))</f>
        <v>Aguardando OC</v>
      </c>
      <c r="P1403" s="170">
        <v>412257</v>
      </c>
      <c r="Q1403" s="12"/>
      <c r="R1403" s="170">
        <v>0</v>
      </c>
      <c r="S1403" s="2">
        <v>221</v>
      </c>
      <c r="T1403" s="65" t="s">
        <v>1029</v>
      </c>
      <c r="U1403" s="170">
        <v>103.56</v>
      </c>
      <c r="V1403" s="170"/>
      <c r="W1403" s="117" t="str">
        <f>IFERROR(VLOOKUP(V1403, Fornecedores!A:C, 3, FALSE), "")</f>
        <v/>
      </c>
      <c r="X1403" s="105" t="str">
        <f>IFERROR(VLOOKUP(V1403, Fornecedores!A:E, 5, FALSE), "")</f>
        <v/>
      </c>
      <c r="Y1403" s="105" t="str">
        <f>IFERROR(VLOOKUP(V1403, Fornecedores!A:F, 6, FALSE), "")</f>
        <v/>
      </c>
      <c r="Z1403" s="101" t="str">
        <f>IF(H1403=0, "Pedido entregue!", "Pendente")</f>
        <v>Pendente</v>
      </c>
      <c r="AB1403" s="132" t="str">
        <f>IF(Z1403="Pedido Entregue!", IF(AA1403=1, "Retirado do Almoxarifado", IF(AA1403=2, "Material devolvido", "Aguardando retirada")), IF(Z1403="Pendente", "Entrega pendente", ""))</f>
        <v>Entrega pendente</v>
      </c>
      <c r="AC1403" s="18">
        <v>1</v>
      </c>
      <c r="AD1403" s="18">
        <f>AC1403/SUMIF($P:$P,P1403,$AC:$AC)</f>
        <v>1</v>
      </c>
      <c r="AE1403" s="18">
        <f>IF(R1403=0,0,AC1403/SUMIF($R:$R,R1403,$AC:$AC))</f>
        <v>0</v>
      </c>
      <c r="AF1403" s="18">
        <f>IF(R1403=0,1,0)</f>
        <v>1</v>
      </c>
      <c r="AH1403" t="str">
        <f>TEXT(J1403,"MMMM")</f>
        <v>julho</v>
      </c>
    </row>
    <row r="1404" spans="1:34" ht="12.75" customHeight="1" x14ac:dyDescent="0.25">
      <c r="A1404" s="90" t="str">
        <f>IF(C1404="Oficina Diversos","Oficina Geral",
IF(ISNUMBER(FIND("Estoque - Colhedoras",C1404)),"Colhedoras",IF(ISNUMBER(FIND("Caldeiraria",C1404)),"Caldeiraria",IF(ISNUMBER(FIND("Borracharia",C1404)),"Borracharia",IF(ISNUMBER(FIND("Lubrificação",C1404)),"Lubrificação",
IF(ISNUMBER(FIND("Estoque - Carregadeiras",C1404)),"Carregadeiras",IF(ISNUMBER(FIND("Estoque - Veic. Leves",C1404)),"Veic. Leves",
IF(ISNUMBER(FIND("Estoque - Caminhões",C1404)),"Caminhões",IF(ISNUMBER(FIND("Estoque - Transbordos",C1404)),"Transbordos",
IF(ISNUMBER(FIND("Estoque - Tratores",C1404)),"Tratores",
IF(ISNUMBER(FIND("Estoque - Máquinas pesadas",C1404)),"Máquinas pesadas",
IF(ISNUMBER(FIND("Estoque - Reboques",C1404)),"Reboques",
IF(C1404="Estoque","Estoque",
IF(AND(ISNUMBER(C1404),C1404&gt;1000,C1404&lt;2000),"Caminhões",
IF(AND(ISNUMBER(C1404),C1404&gt;2000,C1404&lt;3000),"Tratores",
IF(AND(ISNUMBER(C1404),C1404&gt;3000,C1404&lt;4000),"Carregadeiras",
IF(AND(ISNUMBER(C1404),C1404&gt;4000,C1404&lt;5000),"Máquinas pesadas",
IF(AND(ISNUMBER(C1404),C1404&gt;5000,C1404&lt;6000),"Colhedoras",
IF(AND(ISNUMBER(C1404),C1404&gt;7000,C1404&lt;8000),"Irrigação",
IF(AND(ISNUMBER(C1404),C1404&gt;8000,C1404&lt;9000),"Reboques",IF(AND(ISNUMBER(C1404),C1404&gt;0,C1404&lt;1000),"Veic. Leves","")))))))))))))))))))))</f>
        <v>Tratores</v>
      </c>
      <c r="B1404" s="215"/>
      <c r="C1404" s="226">
        <v>2064</v>
      </c>
      <c r="D1404" s="139">
        <v>56266</v>
      </c>
      <c r="E1404" s="141" t="s">
        <v>20574</v>
      </c>
      <c r="F1404" s="101" t="str">
        <f>IF(ISBLANK(K1404), "Apenas Solicitação", "Tem OC")</f>
        <v>Apenas Solicitação</v>
      </c>
      <c r="G1404" s="139">
        <v>6</v>
      </c>
      <c r="H1404" s="102">
        <f>G1404-I1404</f>
        <v>6</v>
      </c>
      <c r="I1404" s="103"/>
      <c r="J1404" s="142">
        <v>45821</v>
      </c>
      <c r="K1404" s="199"/>
      <c r="L1404" s="141"/>
      <c r="M1404" s="104" t="str">
        <f ca="1">IF(OR(N1404="", N1404=0), "", IF(N1404&gt;TODAY(), "No prazo", "Atrasado"))</f>
        <v/>
      </c>
      <c r="N1404" s="104" t="str">
        <f>IFERROR(K1404 + VALUE(LEFT(L1404, FIND(" ", L1404) - 1)), "")</f>
        <v/>
      </c>
      <c r="O1404" s="105" t="str">
        <f>IF(_xlfn.DAYS(K1404,J1404)&lt;0, "Aguardando OC", _xlfn.DAYS(K1404,J1404))</f>
        <v>Aguardando OC</v>
      </c>
      <c r="P1404" s="199">
        <v>407276</v>
      </c>
      <c r="Q1404" s="12"/>
      <c r="R1404" s="199">
        <v>0</v>
      </c>
      <c r="S1404" s="139">
        <v>221</v>
      </c>
      <c r="T1404" s="65" t="s">
        <v>1029</v>
      </c>
      <c r="U1404" s="165">
        <v>12.54</v>
      </c>
      <c r="V1404" s="139"/>
      <c r="W1404" s="117" t="str">
        <f>IFERROR(VLOOKUP(V1404, Fornecedores!A:C, 3, FALSE), "")</f>
        <v/>
      </c>
      <c r="X1404" s="105" t="str">
        <f>IFERROR(VLOOKUP(V1404, Fornecedores!A:E, 5, FALSE), "")</f>
        <v/>
      </c>
      <c r="Y1404" s="105" t="str">
        <f>IFERROR(VLOOKUP(V1404, Fornecedores!A:F, 6, FALSE), "")</f>
        <v/>
      </c>
      <c r="Z1404" s="101" t="str">
        <f>IF(H1404=0, "Pedido entregue!", "Pendente")</f>
        <v>Pendente</v>
      </c>
      <c r="AB1404" s="132" t="str">
        <f>IF(Z1404="Pedido Entregue!", IF(AA1404=1, "Retirado do Almoxarifado", IF(AA1404=2, "Material devolvido", "Aguardando retirada")), IF(Z1404="Pendente", "Entrega pendente", ""))</f>
        <v>Entrega pendente</v>
      </c>
      <c r="AC1404" s="18">
        <v>1</v>
      </c>
      <c r="AD1404" s="18">
        <f>AC1404/SUMIF($P:$P,P1404,$AC:$AC)</f>
        <v>1</v>
      </c>
      <c r="AE1404" s="18">
        <f>IF(R1404=0,0,AC1404/SUMIF($R:$R,R1404,$AC:$AC))</f>
        <v>0</v>
      </c>
      <c r="AF1404" s="18">
        <f>IF(R1404=0,1,0)</f>
        <v>1</v>
      </c>
      <c r="AH1404" t="str">
        <f>TEXT(J1404,"MMMM")</f>
        <v>junho</v>
      </c>
    </row>
    <row r="1405" spans="1:34" ht="12.75" customHeight="1" x14ac:dyDescent="0.25">
      <c r="A1405" s="90" t="str">
        <f>IF(C1405="Oficina Diversos","Oficina Geral",
IF(ISNUMBER(FIND("Estoque - Colhedoras",C1405)),"Colhedoras",IF(ISNUMBER(FIND("Caldeiraria",C1405)),"Caldeiraria",IF(ISNUMBER(FIND("Borracharia",C1405)),"Borracharia",IF(ISNUMBER(FIND("Lubrificação",C1405)),"Lubrificação",
IF(ISNUMBER(FIND("Estoque - Carregadeiras",C1405)),"Carregadeiras",IF(ISNUMBER(FIND("Estoque - Veic. Leves",C1405)),"Veic. Leves",
IF(ISNUMBER(FIND("Estoque - Caminhões",C1405)),"Caminhões",IF(ISNUMBER(FIND("Estoque - Transbordos",C1405)),"Transbordos",
IF(ISNUMBER(FIND("Estoque - Tratores",C1405)),"Tratores",
IF(ISNUMBER(FIND("Estoque - Máquinas pesadas",C1405)),"Máquinas pesadas",
IF(ISNUMBER(FIND("Estoque - Reboques",C1405)),"Reboques",
IF(C1405="Estoque","Estoque",
IF(AND(ISNUMBER(C1405),C1405&gt;1000,C1405&lt;2000),"Caminhões",
IF(AND(ISNUMBER(C1405),C1405&gt;2000,C1405&lt;3000),"Tratores",
IF(AND(ISNUMBER(C1405),C1405&gt;3000,C1405&lt;4000),"Carregadeiras",
IF(AND(ISNUMBER(C1405),C1405&gt;4000,C1405&lt;5000),"Máquinas pesadas",
IF(AND(ISNUMBER(C1405),C1405&gt;5000,C1405&lt;6000),"Colhedoras",
IF(AND(ISNUMBER(C1405),C1405&gt;7000,C1405&lt;8000),"Irrigação",
IF(AND(ISNUMBER(C1405),C1405&gt;8000,C1405&lt;9000),"Reboques",IF(AND(ISNUMBER(C1405),C1405&gt;0,C1405&lt;1000),"Veic. Leves","")))))))))))))))))))))</f>
        <v>Tratores</v>
      </c>
      <c r="B1405" s="215"/>
      <c r="C1405" s="222">
        <v>2027</v>
      </c>
      <c r="D1405" s="170">
        <v>56266</v>
      </c>
      <c r="E1405" s="173" t="s">
        <v>20574</v>
      </c>
      <c r="F1405" s="101" t="str">
        <f>IF(ISBLANK(K1405), "Apenas Solicitação", "Tem OC")</f>
        <v>Apenas Solicitação</v>
      </c>
      <c r="G1405" s="170">
        <v>6</v>
      </c>
      <c r="H1405" s="102">
        <f>G1405-I1405</f>
        <v>6</v>
      </c>
      <c r="I1405" s="103"/>
      <c r="J1405" s="174">
        <v>45821</v>
      </c>
      <c r="K1405" s="201"/>
      <c r="L1405" s="173"/>
      <c r="M1405" s="104" t="str">
        <f ca="1">IF(OR(N1405="", N1405=0), "", IF(N1405&gt;TODAY(), "No prazo", "Atrasado"))</f>
        <v/>
      </c>
      <c r="N1405" s="104" t="str">
        <f>IFERROR(K1405 + VALUE(LEFT(L1405, FIND(" ", L1405) - 1)), "")</f>
        <v/>
      </c>
      <c r="O1405" s="105" t="str">
        <f>IF(_xlfn.DAYS(K1405,J1405)&lt;0, "Aguardando OC", _xlfn.DAYS(K1405,J1405))</f>
        <v>Aguardando OC</v>
      </c>
      <c r="P1405" s="201">
        <v>407388</v>
      </c>
      <c r="Q1405" s="12"/>
      <c r="R1405" s="201">
        <v>0</v>
      </c>
      <c r="S1405" s="2">
        <v>221</v>
      </c>
      <c r="T1405" s="65" t="s">
        <v>1029</v>
      </c>
      <c r="U1405" s="170">
        <v>12.54</v>
      </c>
      <c r="V1405" s="170"/>
      <c r="W1405" s="117" t="str">
        <f>IFERROR(VLOOKUP(V1405, Fornecedores!A:C, 3, FALSE), "")</f>
        <v/>
      </c>
      <c r="X1405" s="105" t="str">
        <f>IFERROR(VLOOKUP(V1405, Fornecedores!A:E, 5, FALSE), "")</f>
        <v/>
      </c>
      <c r="Y1405" s="105" t="str">
        <f>IFERROR(VLOOKUP(V1405, Fornecedores!A:F, 6, FALSE), "")</f>
        <v/>
      </c>
      <c r="Z1405" s="101" t="str">
        <f>IF(H1405=0, "Pedido entregue!", "Pendente")</f>
        <v>Pendente</v>
      </c>
      <c r="AB1405" s="132" t="str">
        <f>IF(Z1405="Pedido Entregue!", IF(AA1405=1, "Retirado do Almoxarifado", IF(AA1405=2, "Material devolvido", "Aguardando retirada")), IF(Z1405="Pendente", "Entrega pendente", ""))</f>
        <v>Entrega pendente</v>
      </c>
      <c r="AC1405" s="18">
        <v>1</v>
      </c>
      <c r="AD1405" s="18">
        <f>AC1405/SUMIF($P:$P,P1405,$AC:$AC)</f>
        <v>1</v>
      </c>
      <c r="AE1405" s="18">
        <f>IF(R1405=0,0,AC1405/SUMIF($R:$R,R1405,$AC:$AC))</f>
        <v>0</v>
      </c>
      <c r="AF1405" s="18">
        <f>IF(R1405=0,1,0)</f>
        <v>1</v>
      </c>
      <c r="AH1405" t="str">
        <f>TEXT(J1405,"MMMM")</f>
        <v>junho</v>
      </c>
    </row>
    <row r="1406" spans="1:34" ht="12.75" hidden="1" customHeight="1" x14ac:dyDescent="0.25">
      <c r="A1406" s="90" t="str">
        <f>IF(C1406="Oficina Diversos","Oficina Geral",
IF(ISNUMBER(FIND("Estoque - Colhedoras",C1406)),"Colhedoras",IF(ISNUMBER(FIND("Caldeiraria",C1406)),"Caldeiraria",IF(ISNUMBER(FIND("Borracharia",C1406)),"Borracharia",IF(ISNUMBER(FIND("Lubrificação",C1406)),"Lubrificação",
IF(ISNUMBER(FIND("Estoque - Carregadeiras",C1406)),"Carregadeiras",IF(ISNUMBER(FIND("Estoque - Veic. Leves",C1406)),"Veic. Leves",
IF(ISNUMBER(FIND("Estoque - Caminhões",C1406)),"Caminhões",IF(ISNUMBER(FIND("Estoque - Transbordos",C1406)),"Transbordos",
IF(ISNUMBER(FIND("Estoque - Tratores",C1406)),"Tratores",
IF(ISNUMBER(FIND("Estoque - Máquinas pesadas",C1406)),"Máquinas pesadas",
IF(ISNUMBER(FIND("Estoque - Reboques",C1406)),"Reboques",
IF(C1406="Estoque","Estoque",
IF(AND(ISNUMBER(C1406),C1406&gt;1000,C1406&lt;2000),"Caminhões",
IF(AND(ISNUMBER(C1406),C1406&gt;2000,C1406&lt;3000),"Tratores",
IF(AND(ISNUMBER(C1406),C1406&gt;3000,C1406&lt;4000),"Carregadeiras",
IF(AND(ISNUMBER(C1406),C1406&gt;4000,C1406&lt;5000),"Máquinas pesadas",
IF(AND(ISNUMBER(C1406),C1406&gt;5000,C1406&lt;6000),"Colhedoras",
IF(AND(ISNUMBER(C1406),C1406&gt;7000,C1406&lt;8000),"Irrigação",
IF(AND(ISNUMBER(C1406),C1406&gt;8000,C1406&lt;9000),"Reboques",IF(AND(ISNUMBER(C1406),C1406&gt;0,C1406&lt;1000),"Veic. Leves","")))))))))))))))))))))</f>
        <v>Tratores</v>
      </c>
      <c r="B1406" s="215"/>
      <c r="C1406" s="223" t="s">
        <v>20063</v>
      </c>
      <c r="D1406" s="2">
        <v>56274</v>
      </c>
      <c r="E1406" s="3" t="s">
        <v>20879</v>
      </c>
      <c r="F1406" s="101" t="str">
        <f>IF(ISBLANK(K1406), "Apenas Solicitação", "Tem OC")</f>
        <v>Tem OC</v>
      </c>
      <c r="G1406" s="2">
        <v>8</v>
      </c>
      <c r="H1406" s="102">
        <f>G1406-I1406</f>
        <v>0</v>
      </c>
      <c r="I1406" s="103">
        <v>8</v>
      </c>
      <c r="J1406" s="4">
        <v>45838</v>
      </c>
      <c r="K1406" s="180">
        <v>45846</v>
      </c>
      <c r="L1406" s="3" t="s">
        <v>20155</v>
      </c>
      <c r="M1406" s="104" t="str">
        <f ca="1">IF(OR(N1406="", N1406=0), "", IF(N1406&gt;TODAY(), "No prazo", "Atrasado"))</f>
        <v>Atrasado</v>
      </c>
      <c r="N1406" s="104">
        <f>IFERROR(K1406 + VALUE(LEFT(L1406, FIND(" ", L1406) - 1)), "")</f>
        <v>45847</v>
      </c>
      <c r="O1406" s="105">
        <f>IF(_xlfn.DAYS(K1406,J1406)&lt;0, "Aguardando OC", _xlfn.DAYS(K1406,J1406))</f>
        <v>8</v>
      </c>
      <c r="P1406" s="14">
        <v>409357</v>
      </c>
      <c r="Q1406" s="12"/>
      <c r="R1406" s="14">
        <v>170561</v>
      </c>
      <c r="S1406" s="2">
        <v>221</v>
      </c>
      <c r="T1406" s="65" t="s">
        <v>1029</v>
      </c>
      <c r="U1406" s="2">
        <v>101.05</v>
      </c>
      <c r="V1406" s="2">
        <v>3238</v>
      </c>
      <c r="W1406" s="117" t="str">
        <f>IFERROR(VLOOKUP(V1406, Fornecedores!A:C, 3, FALSE), "")</f>
        <v xml:space="preserve">VENEZA              </v>
      </c>
      <c r="X1406" s="105" t="str">
        <f>IFERROR(VLOOKUP(V1406, Fornecedores!A:E, 5, FALSE), "")</f>
        <v>Bayeux</v>
      </c>
      <c r="Y1406" s="105" t="str">
        <f>IFERROR(VLOOKUP(V1406, Fornecedores!A:F, 6, FALSE), "")</f>
        <v>PB</v>
      </c>
      <c r="Z1406" s="101" t="str">
        <f>IF(H1406=0, "Pedido entregue!", "Pendente")</f>
        <v>Pedido entregue!</v>
      </c>
      <c r="AB1406" s="132" t="str">
        <f>IF(Z1406="Pedido Entregue!", IF(AA1406=1, "Retirado do Almoxarifado", IF(AA1406=2, "Material devolvido", "Aguardando retirada")), IF(Z1406="Pendente", "Entrega pendente", ""))</f>
        <v>Aguardando retirada</v>
      </c>
      <c r="AC1406" s="18">
        <v>1</v>
      </c>
      <c r="AD1406" s="18">
        <f>AC1406/SUMIF($P:$P,P1406,$AC:$AC)</f>
        <v>1</v>
      </c>
      <c r="AE1406" s="18">
        <f>IF(R1406=0,0,AC1406/SUMIF($R:$R,R1406,$AC:$AC))</f>
        <v>0.5</v>
      </c>
      <c r="AF1406" s="18">
        <f>IF(R1406=0,1,0)</f>
        <v>0</v>
      </c>
      <c r="AH1406" t="str">
        <f>TEXT(J1406,"MMMM")</f>
        <v>junho</v>
      </c>
    </row>
    <row r="1407" spans="1:34" ht="12.75" hidden="1" customHeight="1" x14ac:dyDescent="0.25">
      <c r="A1407" s="90" t="str">
        <f>IF(C1407="Oficina Diversos","Oficina Geral",
IF(ISNUMBER(FIND("Estoque - Colhedoras",C1407)),"Colhedoras",IF(ISNUMBER(FIND("Caldeiraria",C1407)),"Caldeiraria",IF(ISNUMBER(FIND("Borracharia",C1407)),"Borracharia",IF(ISNUMBER(FIND("Lubrificação",C1407)),"Lubrificação",
IF(ISNUMBER(FIND("Estoque - Carregadeiras",C1407)),"Carregadeiras",IF(ISNUMBER(FIND("Estoque - Veic. Leves",C1407)),"Veic. Leves",
IF(ISNUMBER(FIND("Estoque - Caminhões",C1407)),"Caminhões",IF(ISNUMBER(FIND("Estoque - Transbordos",C1407)),"Transbordos",
IF(ISNUMBER(FIND("Estoque - Tratores",C1407)),"Tratores",
IF(ISNUMBER(FIND("Estoque - Máquinas pesadas",C1407)),"Máquinas pesadas",
IF(ISNUMBER(FIND("Estoque - Reboques",C1407)),"Reboques",
IF(C1407="Estoque","Estoque",
IF(AND(ISNUMBER(C1407),C1407&gt;1000,C1407&lt;2000),"Caminhões",
IF(AND(ISNUMBER(C1407),C1407&gt;2000,C1407&lt;3000),"Tratores",
IF(AND(ISNUMBER(C1407),C1407&gt;3000,C1407&lt;4000),"Carregadeiras",
IF(AND(ISNUMBER(C1407),C1407&gt;4000,C1407&lt;5000),"Máquinas pesadas",
IF(AND(ISNUMBER(C1407),C1407&gt;5000,C1407&lt;6000),"Colhedoras",
IF(AND(ISNUMBER(C1407),C1407&gt;7000,C1407&lt;8000),"Irrigação",
IF(AND(ISNUMBER(C1407),C1407&gt;8000,C1407&lt;9000),"Reboques",IF(AND(ISNUMBER(C1407),C1407&gt;0,C1407&lt;1000),"Veic. Leves","")))))))))))))))))))))</f>
        <v>Tratores</v>
      </c>
      <c r="B1407" s="87"/>
      <c r="C1407" s="76">
        <v>2048</v>
      </c>
      <c r="D1407" s="2">
        <v>56292</v>
      </c>
      <c r="E1407" s="3" t="s">
        <v>729</v>
      </c>
      <c r="F1407" s="14" t="str">
        <f>IF(ISBLANK(K1407), "Apenas Solicitação", "Tem OC")</f>
        <v>Tem OC</v>
      </c>
      <c r="G1407" s="2">
        <v>2</v>
      </c>
      <c r="H1407" s="37">
        <f>G1407-I1407</f>
        <v>0</v>
      </c>
      <c r="I1407" s="38">
        <v>2</v>
      </c>
      <c r="J1407" s="4">
        <v>45755</v>
      </c>
      <c r="K1407" s="180">
        <v>45763</v>
      </c>
      <c r="L1407" s="4"/>
      <c r="M1407" s="44"/>
      <c r="N1407" s="44" t="str">
        <f>IFERROR(K1407 + VALUE(LEFT(L1407, FIND(" ", L1407) - 1)), "")</f>
        <v/>
      </c>
      <c r="O1407" s="3">
        <f>IF(_xlfn.DAYS(K1407,J1407)&lt;0, "Aguardando OC", _xlfn.DAYS(K1407,J1407))</f>
        <v>8</v>
      </c>
      <c r="P1407" s="14">
        <v>398391</v>
      </c>
      <c r="Q1407" s="169">
        <v>1142680</v>
      </c>
      <c r="R1407" s="14">
        <v>166417</v>
      </c>
      <c r="S1407" s="2">
        <v>692</v>
      </c>
      <c r="T1407" s="65" t="s">
        <v>106</v>
      </c>
      <c r="U1407" s="21">
        <v>35.56</v>
      </c>
      <c r="V1407" s="2">
        <v>13341</v>
      </c>
      <c r="W1407" s="47" t="str">
        <f>IFERROR(VLOOKUP(V1407, Fornecedores!A:C, 3, FALSE), "")</f>
        <v>DISMA DISTRIBUIDORA</v>
      </c>
      <c r="X1407" s="43" t="str">
        <f>IFERROR(VLOOKUP(V1407, Fornecedores!A:E, 5, FALSE), "")</f>
        <v>Araçatuba</v>
      </c>
      <c r="Y1407" s="43" t="str">
        <f>IFERROR(VLOOKUP(V1407, Fornecedores!A:F, 6, FALSE), "")</f>
        <v>SP</v>
      </c>
      <c r="Z1407" s="14" t="str">
        <f>IF(H1407=0, "Pedido entregue!", "Pendente")</f>
        <v>Pedido entregue!</v>
      </c>
      <c r="AA1407" s="74">
        <v>1</v>
      </c>
      <c r="AB1407" s="58" t="str">
        <f>IF(Z1407="Pedido Entregue!", IF(AA1407=1, "Retirado do Almoxarifado", IF(AA1407=2, "Material devolvido", "Aguardando retirada")), IF(Z1407="Pendente", "Entrega pendente", ""))</f>
        <v>Retirado do Almoxarifado</v>
      </c>
      <c r="AC1407" s="18">
        <v>1</v>
      </c>
      <c r="AD1407" s="18">
        <f>AC1407/SUMIF($P:$P,P1407,$AC:$AC)</f>
        <v>1</v>
      </c>
      <c r="AE1407" s="18">
        <f>IF(R1407=0,0,AC1407/SUMIF($R:$R,R1407,$AC:$AC))</f>
        <v>6.25E-2</v>
      </c>
      <c r="AF1407" s="18">
        <f>IF(R1407=0,1,0)</f>
        <v>0</v>
      </c>
      <c r="AG1407" s="18">
        <f>IF(R1407=0,#REF!-J1407,0)</f>
        <v>0</v>
      </c>
      <c r="AH1407" t="str">
        <f>TEXT(J1407,"MMMM")</f>
        <v>abril</v>
      </c>
    </row>
    <row r="1408" spans="1:34" ht="12.75" customHeight="1" x14ac:dyDescent="0.25">
      <c r="A1408" s="90" t="str">
        <f>IF(C1408="Oficina Diversos","Oficina Geral",
IF(ISNUMBER(FIND("Estoque - Colhedoras",C1408)),"Colhedoras",IF(ISNUMBER(FIND("Caldeiraria",C1408)),"Caldeiraria",IF(ISNUMBER(FIND("Borracharia",C1408)),"Borracharia",IF(ISNUMBER(FIND("Lubrificação",C1408)),"Lubrificação",
IF(ISNUMBER(FIND("Estoque - Carregadeiras",C1408)),"Carregadeiras",IF(ISNUMBER(FIND("Estoque - Veic. Leves",C1408)),"Veic. Leves",
IF(ISNUMBER(FIND("Estoque - Caminhões",C1408)),"Caminhões",IF(ISNUMBER(FIND("Estoque - Transbordos",C1408)),"Transbordos",
IF(ISNUMBER(FIND("Estoque - Tratores",C1408)),"Tratores",
IF(ISNUMBER(FIND("Estoque - Máquinas pesadas",C1408)),"Máquinas pesadas",
IF(ISNUMBER(FIND("Estoque - Reboques",C1408)),"Reboques",
IF(C1408="Estoque","Estoque",
IF(AND(ISNUMBER(C1408),C1408&gt;1000,C1408&lt;2000),"Caminhões",
IF(AND(ISNUMBER(C1408),C1408&gt;2000,C1408&lt;3000),"Tratores",
IF(AND(ISNUMBER(C1408),C1408&gt;3000,C1408&lt;4000),"Carregadeiras",
IF(AND(ISNUMBER(C1408),C1408&gt;4000,C1408&lt;5000),"Máquinas pesadas",
IF(AND(ISNUMBER(C1408),C1408&gt;5000,C1408&lt;6000),"Colhedoras",
IF(AND(ISNUMBER(C1408),C1408&gt;7000,C1408&lt;8000),"Irrigação",
IF(AND(ISNUMBER(C1408),C1408&gt;8000,C1408&lt;9000),"Reboques",IF(AND(ISNUMBER(C1408),C1408&gt;0,C1408&lt;1000),"Veic. Leves","")))))))))))))))))))))</f>
        <v>Borracharia</v>
      </c>
      <c r="B1408" s="215"/>
      <c r="C1408" s="227" t="s">
        <v>20245</v>
      </c>
      <c r="D1408" s="2">
        <v>56369</v>
      </c>
      <c r="E1408" s="3" t="s">
        <v>20417</v>
      </c>
      <c r="F1408" s="101" t="str">
        <f>IF(ISBLANK(K1408), "Apenas Solicitação", "Tem OC")</f>
        <v>Apenas Solicitação</v>
      </c>
      <c r="G1408" s="2">
        <v>8</v>
      </c>
      <c r="H1408" s="102">
        <f>G1408-I1408</f>
        <v>8</v>
      </c>
      <c r="I1408" s="103"/>
      <c r="J1408" s="4">
        <v>45811</v>
      </c>
      <c r="K1408" s="14"/>
      <c r="L1408" s="3"/>
      <c r="M1408" s="104" t="str">
        <f ca="1">IF(OR(N1408="", N1408=0), "", IF(N1408&gt;TODAY(), "No prazo", "Atrasado"))</f>
        <v/>
      </c>
      <c r="N1408" s="104" t="str">
        <f>IFERROR(K1408 + VALUE(LEFT(L1408, FIND(" ", L1408) - 1)), "")</f>
        <v/>
      </c>
      <c r="O1408" s="105" t="str">
        <f>IF(_xlfn.DAYS(K1408,J1408)&lt;0, "Aguardando OC", _xlfn.DAYS(K1408,J1408))</f>
        <v>Aguardando OC</v>
      </c>
      <c r="P1408" s="14">
        <v>405693</v>
      </c>
      <c r="Q1408" s="12"/>
      <c r="R1408" s="14">
        <v>0</v>
      </c>
      <c r="S1408" s="2">
        <v>221</v>
      </c>
      <c r="T1408" s="65" t="s">
        <v>1029</v>
      </c>
      <c r="U1408" s="21">
        <v>20970</v>
      </c>
      <c r="V1408" s="2"/>
      <c r="W1408" s="117" t="str">
        <f>IFERROR(VLOOKUP(V1408, Fornecedores!A:C, 3, FALSE), "")</f>
        <v/>
      </c>
      <c r="X1408" s="105" t="str">
        <f>IFERROR(VLOOKUP(V1408, Fornecedores!A:E, 5, FALSE), "")</f>
        <v/>
      </c>
      <c r="Y1408" s="105" t="str">
        <f>IFERROR(VLOOKUP(V1408, Fornecedores!A:F, 6, FALSE), "")</f>
        <v/>
      </c>
      <c r="Z1408" s="101" t="str">
        <f>IF(H1408=0, "Pedido entregue!", "Pendente")</f>
        <v>Pendente</v>
      </c>
      <c r="AB1408" s="132" t="str">
        <f>IF(Z1408="Pedido Entregue!", IF(AA1408=1, "Retirado do Almoxarifado", IF(AA1408=2, "Material devolvido", "Aguardando retirada")), IF(Z1408="Pendente", "Entrega pendente", ""))</f>
        <v>Entrega pendente</v>
      </c>
      <c r="AC1408" s="18">
        <v>1</v>
      </c>
      <c r="AD1408" s="18">
        <f>AC1408/SUMIF($P:$P,P1408,$AC:$AC)</f>
        <v>1</v>
      </c>
      <c r="AE1408" s="18">
        <f>IF(R1408=0,0,AC1408/SUMIF($R:$R,R1408,$AC:$AC))</f>
        <v>0</v>
      </c>
      <c r="AF1408" s="18">
        <f>IF(R1408=0,1,0)</f>
        <v>1</v>
      </c>
      <c r="AH1408" t="str">
        <f>TEXT(J1408,"MMMM")</f>
        <v>junho</v>
      </c>
    </row>
    <row r="1409" spans="1:34" ht="12.75" hidden="1" customHeight="1" x14ac:dyDescent="0.25">
      <c r="A1409" s="90" t="str">
        <f>IF(C1409="Oficina Diversos","Oficina Geral",
IF(ISNUMBER(FIND("Estoque - Colhedoras",C1409)),"Colhedoras",IF(ISNUMBER(FIND("Caldeiraria",C1409)),"Caldeiraria",IF(ISNUMBER(FIND("Borracharia",C1409)),"Borracharia",IF(ISNUMBER(FIND("Lubrificação",C1409)),"Lubrificação",
IF(ISNUMBER(FIND("Estoque - Carregadeiras",C1409)),"Carregadeiras",IF(ISNUMBER(FIND("Estoque - Veic. Leves",C1409)),"Veic. Leves",
IF(ISNUMBER(FIND("Estoque - Caminhões",C1409)),"Caminhões",IF(ISNUMBER(FIND("Estoque - Transbordos",C1409)),"Transbordos",
IF(ISNUMBER(FIND("Estoque - Tratores",C1409)),"Tratores",
IF(ISNUMBER(FIND("Estoque - Máquinas pesadas",C1409)),"Máquinas pesadas",
IF(ISNUMBER(FIND("Estoque - Reboques",C1409)),"Reboques",
IF(C1409="Estoque","Estoque",
IF(AND(ISNUMBER(C1409),C1409&gt;1000,C1409&lt;2000),"Caminhões",
IF(AND(ISNUMBER(C1409),C1409&gt;2000,C1409&lt;3000),"Tratores",
IF(AND(ISNUMBER(C1409),C1409&gt;3000,C1409&lt;4000),"Carregadeiras",
IF(AND(ISNUMBER(C1409),C1409&gt;4000,C1409&lt;5000),"Máquinas pesadas",
IF(AND(ISNUMBER(C1409),C1409&gt;5000,C1409&lt;6000),"Colhedoras",
IF(AND(ISNUMBER(C1409),C1409&gt;7000,C1409&lt;8000),"Irrigação",
IF(AND(ISNUMBER(C1409),C1409&gt;8000,C1409&lt;9000),"Reboques",IF(AND(ISNUMBER(C1409),C1409&gt;0,C1409&lt;1000),"Veic. Leves","")))))))))))))))))))))</f>
        <v>Borracharia</v>
      </c>
      <c r="B1409" s="215"/>
      <c r="C1409" s="227" t="s">
        <v>20245</v>
      </c>
      <c r="D1409" s="2">
        <v>56374</v>
      </c>
      <c r="E1409" s="3" t="s">
        <v>20248</v>
      </c>
      <c r="F1409" s="101" t="str">
        <f>IF(ISBLANK(K1409), "Apenas Solicitação", "Tem OC")</f>
        <v>Tem OC</v>
      </c>
      <c r="G1409" s="2">
        <v>2</v>
      </c>
      <c r="H1409" s="102">
        <f>G1409-I1409</f>
        <v>0</v>
      </c>
      <c r="I1409" s="103">
        <v>2</v>
      </c>
      <c r="J1409" s="4">
        <v>45811</v>
      </c>
      <c r="K1409" s="180">
        <v>45819</v>
      </c>
      <c r="L1409" s="3" t="s">
        <v>20151</v>
      </c>
      <c r="M1409" s="104" t="str">
        <f ca="1">IF(OR(N1409="", N1409=0), "", IF(N1409&gt;TODAY(), "No prazo", "Atrasado"))</f>
        <v>Atrasado</v>
      </c>
      <c r="N1409" s="104">
        <f>IFERROR(K1409 + VALUE(LEFT(L1409, FIND(" ", L1409) - 1)), "")</f>
        <v>45819</v>
      </c>
      <c r="O1409" s="105">
        <f>IF(_xlfn.DAYS(K1409,J1409)&lt;0, "Aguardando OC", _xlfn.DAYS(K1409,J1409))</f>
        <v>8</v>
      </c>
      <c r="P1409" s="14">
        <v>405692</v>
      </c>
      <c r="Q1409" s="12"/>
      <c r="R1409" s="14">
        <v>168945</v>
      </c>
      <c r="S1409" s="2">
        <v>221</v>
      </c>
      <c r="T1409" s="65" t="s">
        <v>1029</v>
      </c>
      <c r="U1409" s="21">
        <v>2421.3200000000002</v>
      </c>
      <c r="V1409" s="2">
        <v>9400</v>
      </c>
      <c r="W1409" s="117" t="str">
        <f>IFERROR(VLOOKUP(V1409, Fornecedores!A:C, 3, FALSE), "")</f>
        <v>RODACO INDUSTRIA E COMERCIO DE ESTOFADOS</v>
      </c>
      <c r="X1409" s="105" t="str">
        <f>IFERROR(VLOOKUP(V1409, Fornecedores!A:E, 5, FALSE), "")</f>
        <v>Charqueadas</v>
      </c>
      <c r="Y1409" s="105" t="str">
        <f>IFERROR(VLOOKUP(V1409, Fornecedores!A:F, 6, FALSE), "")</f>
        <v>RS</v>
      </c>
      <c r="Z1409" s="101" t="str">
        <f>IF(H1409=0, "Pedido entregue!", "Pendente")</f>
        <v>Pedido entregue!</v>
      </c>
      <c r="AA1409" s="60">
        <v>1</v>
      </c>
      <c r="AB1409" s="132" t="str">
        <f>IF(Z1409="Pedido Entregue!", IF(AA1409=1, "Retirado do Almoxarifado", IF(AA1409=2, "Material devolvido", "Aguardando retirada")), IF(Z1409="Pendente", "Entrega pendente", ""))</f>
        <v>Retirado do Almoxarifado</v>
      </c>
      <c r="AC1409" s="18">
        <v>1</v>
      </c>
      <c r="AD1409" s="18">
        <f>AC1409/SUMIF($P:$P,P1409,$AC:$AC)</f>
        <v>1</v>
      </c>
      <c r="AE1409" s="18">
        <f>IF(R1409=0,0,AC1409/SUMIF($R:$R,R1409,$AC:$AC))</f>
        <v>1</v>
      </c>
      <c r="AF1409" s="18">
        <f>IF(R1409=0,1,0)</f>
        <v>0</v>
      </c>
      <c r="AH1409" t="str">
        <f>TEXT(J1409,"MMMM")</f>
        <v>junho</v>
      </c>
    </row>
    <row r="1410" spans="1:34" ht="12.75" hidden="1" customHeight="1" x14ac:dyDescent="0.25">
      <c r="A1410" s="90" t="str">
        <f>IF(C1410="Oficina Diversos","Oficina Geral",
IF(ISNUMBER(FIND("Estoque - Colhedoras",C1410)),"Colhedoras",IF(ISNUMBER(FIND("Caldeiraria",C1410)),"Caldeiraria",IF(ISNUMBER(FIND("Borracharia",C1410)),"Borracharia",IF(ISNUMBER(FIND("Lubrificação",C1410)),"Lubrificação",
IF(ISNUMBER(FIND("Estoque - Carregadeiras",C1410)),"Carregadeiras",IF(ISNUMBER(FIND("Estoque - Veic. Leves",C1410)),"Veic. Leves",
IF(ISNUMBER(FIND("Estoque - Caminhões",C1410)),"Caminhões",IF(ISNUMBER(FIND("Estoque - Transbordos",C1410)),"Transbordos",
IF(ISNUMBER(FIND("Estoque - Tratores",C1410)),"Tratores",
IF(ISNUMBER(FIND("Estoque - Máquinas pesadas",C1410)),"Máquinas pesadas",
IF(ISNUMBER(FIND("Estoque - Reboques",C1410)),"Reboques",
IF(C1410="Estoque","Estoque",
IF(AND(ISNUMBER(C1410),C1410&gt;1000,C1410&lt;2000),"Caminhões",
IF(AND(ISNUMBER(C1410),C1410&gt;2000,C1410&lt;3000),"Tratores",
IF(AND(ISNUMBER(C1410),C1410&gt;3000,C1410&lt;4000),"Carregadeiras",
IF(AND(ISNUMBER(C1410),C1410&gt;4000,C1410&lt;5000),"Máquinas pesadas",
IF(AND(ISNUMBER(C1410),C1410&gt;5000,C1410&lt;6000),"Colhedoras",
IF(AND(ISNUMBER(C1410),C1410&gt;7000,C1410&lt;8000),"Irrigação",
IF(AND(ISNUMBER(C1410),C1410&gt;8000,C1410&lt;9000),"Reboques",IF(AND(ISNUMBER(C1410),C1410&gt;0,C1410&lt;1000),"Veic. Leves","")))))))))))))))))))))</f>
        <v>Caminhões</v>
      </c>
      <c r="B1410" s="72"/>
      <c r="C1410" s="34">
        <v>1005</v>
      </c>
      <c r="D1410" s="34">
        <v>56390</v>
      </c>
      <c r="E1410" s="36" t="s">
        <v>823</v>
      </c>
      <c r="F1410" s="14" t="str">
        <f>IF(ISBLANK(K1410), "Apenas Solicitação", "Tem OC")</f>
        <v>Tem OC</v>
      </c>
      <c r="G1410" s="34">
        <v>2</v>
      </c>
      <c r="H1410" s="37">
        <f>G1410-I1410</f>
        <v>0</v>
      </c>
      <c r="I1410" s="38">
        <v>2</v>
      </c>
      <c r="J1410" s="35">
        <v>45757</v>
      </c>
      <c r="K1410" s="184">
        <v>45776</v>
      </c>
      <c r="L1410" s="3"/>
      <c r="M1410" s="44"/>
      <c r="N1410" s="44" t="str">
        <f>IFERROR(K1410 + VALUE(LEFT(L1410, FIND(" ", L1410) - 1)), "")</f>
        <v/>
      </c>
      <c r="O1410" s="3">
        <f>IF(_xlfn.DAYS(K1410,J1410)&lt;0, "Aguardando OC", _xlfn.DAYS(K1410,J1410))</f>
        <v>19</v>
      </c>
      <c r="P1410" s="193">
        <v>399029</v>
      </c>
      <c r="Q1410" s="57">
        <v>1143900</v>
      </c>
      <c r="R1410" s="193">
        <v>166896</v>
      </c>
      <c r="S1410" s="34">
        <v>685</v>
      </c>
      <c r="T1410" s="68" t="s">
        <v>15</v>
      </c>
      <c r="U1410" s="40">
        <v>517.88</v>
      </c>
      <c r="V1410" s="34">
        <v>2106</v>
      </c>
      <c r="W1410" s="47" t="str">
        <f>IFERROR(VLOOKUP(V1410, Fornecedores!A:C, 3, FALSE), "")</f>
        <v xml:space="preserve">UNIDAS              </v>
      </c>
      <c r="X1410" s="43" t="str">
        <f>IFERROR(VLOOKUP(V1410, Fornecedores!A:E, 5, FALSE), "")</f>
        <v>João Pessoa</v>
      </c>
      <c r="Y1410" s="43" t="str">
        <f>IFERROR(VLOOKUP(V1410, Fornecedores!A:F, 6, FALSE), "")</f>
        <v>PB</v>
      </c>
      <c r="Z1410" s="14" t="str">
        <f>IF(H1410=0, "Pedido entregue!", "Pendente")</f>
        <v>Pedido entregue!</v>
      </c>
      <c r="AA1410" s="74">
        <v>1</v>
      </c>
      <c r="AB1410" s="58" t="str">
        <f>IF(Z1410="Pedido Entregue!", IF(AA1410=1, "Retirado do Almoxarifado", IF(AA1410=2, "Material devolvido", "Aguardando retirada")), IF(Z1410="Pendente", "Entrega pendente", ""))</f>
        <v>Retirado do Almoxarifado</v>
      </c>
      <c r="AC1410" s="18">
        <v>1</v>
      </c>
      <c r="AD1410" s="18">
        <f>AC1410/SUMIF($P:$P,P1410,$AC:$AC)</f>
        <v>1</v>
      </c>
      <c r="AE1410" s="18">
        <f>IF(R1410=0,0,AC1410/SUMIF($R:$R,R1410,$AC:$AC))</f>
        <v>1</v>
      </c>
      <c r="AF1410" s="18">
        <f>IF(R1410=0,1,0)</f>
        <v>0</v>
      </c>
      <c r="AH1410" t="str">
        <f>TEXT(J1410,"MMMM")</f>
        <v>abril</v>
      </c>
    </row>
    <row r="1411" spans="1:34" ht="12.75" hidden="1" customHeight="1" x14ac:dyDescent="0.25">
      <c r="A1411" s="90" t="str">
        <f>IF(C1411="Oficina Diversos","Oficina Geral",
IF(ISNUMBER(FIND("Estoque - Colhedoras",C1411)),"Colhedoras",IF(ISNUMBER(FIND("Caldeiraria",C1411)),"Caldeiraria",IF(ISNUMBER(FIND("Borracharia",C1411)),"Borracharia",IF(ISNUMBER(FIND("Lubrificação",C1411)),"Lubrificação",
IF(ISNUMBER(FIND("Estoque - Carregadeiras",C1411)),"Carregadeiras",IF(ISNUMBER(FIND("Estoque - Veic. Leves",C1411)),"Veic. Leves",
IF(ISNUMBER(FIND("Estoque - Caminhões",C1411)),"Caminhões",IF(ISNUMBER(FIND("Estoque - Transbordos",C1411)),"Transbordos",
IF(ISNUMBER(FIND("Estoque - Tratores",C1411)),"Tratores",
IF(ISNUMBER(FIND("Estoque - Máquinas pesadas",C1411)),"Máquinas pesadas",
IF(ISNUMBER(FIND("Estoque - Reboques",C1411)),"Reboques",
IF(C1411="Estoque","Estoque",
IF(AND(ISNUMBER(C1411),C1411&gt;1000,C1411&lt;2000),"Caminhões",
IF(AND(ISNUMBER(C1411),C1411&gt;2000,C1411&lt;3000),"Tratores",
IF(AND(ISNUMBER(C1411),C1411&gt;3000,C1411&lt;4000),"Carregadeiras",
IF(AND(ISNUMBER(C1411),C1411&gt;4000,C1411&lt;5000),"Máquinas pesadas",
IF(AND(ISNUMBER(C1411),C1411&gt;5000,C1411&lt;6000),"Colhedoras",
IF(AND(ISNUMBER(C1411),C1411&gt;7000,C1411&lt;8000),"Irrigação",
IF(AND(ISNUMBER(C1411),C1411&gt;8000,C1411&lt;9000),"Reboques",IF(AND(ISNUMBER(C1411),C1411&gt;0,C1411&lt;1000),"Veic. Leves","")))))))))))))))))))))</f>
        <v>Caminhões</v>
      </c>
      <c r="B1411" s="72"/>
      <c r="C1411" s="2">
        <v>1005</v>
      </c>
      <c r="D1411" s="2">
        <v>56392</v>
      </c>
      <c r="E1411" s="3" t="s">
        <v>824</v>
      </c>
      <c r="F1411" s="14" t="str">
        <f>IF(ISBLANK(K1411), "Apenas Solicitação", "Tem OC")</f>
        <v>Tem OC</v>
      </c>
      <c r="G1411" s="2">
        <v>2</v>
      </c>
      <c r="H1411" s="37">
        <f>G1411-I1411</f>
        <v>0</v>
      </c>
      <c r="I1411" s="38">
        <v>2</v>
      </c>
      <c r="J1411" s="4">
        <v>45757</v>
      </c>
      <c r="K1411" s="180">
        <v>45763</v>
      </c>
      <c r="L1411" s="3"/>
      <c r="M1411" s="44"/>
      <c r="N1411" s="44" t="str">
        <f>IFERROR(K1411 + VALUE(LEFT(L1411, FIND(" ", L1411) - 1)), "")</f>
        <v/>
      </c>
      <c r="O1411" s="3">
        <f>IF(_xlfn.DAYS(K1411,J1411)&lt;0, "Aguardando OC", _xlfn.DAYS(K1411,J1411))</f>
        <v>6</v>
      </c>
      <c r="P1411" s="14">
        <v>399044</v>
      </c>
      <c r="Q1411" s="169">
        <v>1143900</v>
      </c>
      <c r="R1411" s="14">
        <v>166447</v>
      </c>
      <c r="S1411" s="2">
        <v>685</v>
      </c>
      <c r="T1411" s="65" t="s">
        <v>15</v>
      </c>
      <c r="U1411" s="21">
        <v>1053.8399999999999</v>
      </c>
      <c r="V1411" s="2"/>
      <c r="W1411" s="47" t="str">
        <f>IFERROR(VLOOKUP(V1411, Fornecedores!A:C, 3, FALSE), "")</f>
        <v/>
      </c>
      <c r="X1411" s="43" t="str">
        <f>IFERROR(VLOOKUP(V1411, Fornecedores!A:E, 5, FALSE), "")</f>
        <v/>
      </c>
      <c r="Y1411" s="43" t="str">
        <f>IFERROR(VLOOKUP(V1411, Fornecedores!A:F, 6, FALSE), "")</f>
        <v/>
      </c>
      <c r="Z1411" s="14" t="str">
        <f>IF(H1411=0, "Pedido entregue!", "Pendente")</f>
        <v>Pedido entregue!</v>
      </c>
      <c r="AA1411" s="74">
        <v>1</v>
      </c>
      <c r="AB1411" s="58" t="str">
        <f>IF(Z1411="Pedido Entregue!", IF(AA1411=1, "Retirado do Almoxarifado", IF(AA1411=2, "Material devolvido", "Aguardando retirada")), IF(Z1411="Pendente", "Entrega pendente", ""))</f>
        <v>Retirado do Almoxarifado</v>
      </c>
      <c r="AC1411" s="18">
        <v>1</v>
      </c>
      <c r="AD1411" s="18">
        <f>AC1411/SUMIF($P:$P,P1411,$AC:$AC)</f>
        <v>1</v>
      </c>
      <c r="AE1411" s="18">
        <f>IF(R1411=0,0,AC1411/SUMIF($R:$R,R1411,$AC:$AC))</f>
        <v>8.3333333333333329E-2</v>
      </c>
      <c r="AF1411" s="18">
        <f>IF(R1411=0,1,0)</f>
        <v>0</v>
      </c>
      <c r="AG1411" s="18">
        <f>IF(R1411=0,#REF!-J1411,0)</f>
        <v>0</v>
      </c>
      <c r="AH1411" t="str">
        <f>TEXT(J1411,"MMMM")</f>
        <v>abril</v>
      </c>
    </row>
    <row r="1412" spans="1:34" ht="12.75" customHeight="1" x14ac:dyDescent="0.25">
      <c r="A1412" s="90" t="str">
        <f>IF(C1412="Oficina Diversos","Oficina Geral",
IF(ISNUMBER(FIND("Estoque - Colhedoras",C1412)),"Colhedoras",IF(ISNUMBER(FIND("Caldeiraria",C1412)),"Caldeiraria",IF(ISNUMBER(FIND("Borracharia",C1412)),"Borracharia",IF(ISNUMBER(FIND("Lubrificação",C1412)),"Lubrificação",
IF(ISNUMBER(FIND("Estoque - Carregadeiras",C1412)),"Carregadeiras",IF(ISNUMBER(FIND("Estoque - Veic. Leves",C1412)),"Veic. Leves",
IF(ISNUMBER(FIND("Estoque - Caminhões",C1412)),"Caminhões",IF(ISNUMBER(FIND("Estoque - Transbordos",C1412)),"Transbordos",
IF(ISNUMBER(FIND("Estoque - Tratores",C1412)),"Tratores",
IF(ISNUMBER(FIND("Estoque - Máquinas pesadas",C1412)),"Máquinas pesadas",
IF(ISNUMBER(FIND("Estoque - Reboques",C1412)),"Reboques",
IF(C1412="Estoque","Estoque",
IF(AND(ISNUMBER(C1412),C1412&gt;1000,C1412&lt;2000),"Caminhões",
IF(AND(ISNUMBER(C1412),C1412&gt;2000,C1412&lt;3000),"Tratores",
IF(AND(ISNUMBER(C1412),C1412&gt;3000,C1412&lt;4000),"Carregadeiras",
IF(AND(ISNUMBER(C1412),C1412&gt;4000,C1412&lt;5000),"Máquinas pesadas",
IF(AND(ISNUMBER(C1412),C1412&gt;5000,C1412&lt;6000),"Colhedoras",
IF(AND(ISNUMBER(C1412),C1412&gt;7000,C1412&lt;8000),"Irrigação",
IF(AND(ISNUMBER(C1412),C1412&gt;8000,C1412&lt;9000),"Reboques",IF(AND(ISNUMBER(C1412),C1412&gt;0,C1412&lt;1000),"Veic. Leves","")))))))))))))))))))))</f>
        <v>Oficina Geral</v>
      </c>
      <c r="C1412" s="144" t="s">
        <v>20771</v>
      </c>
      <c r="D1412" s="144">
        <v>56589</v>
      </c>
      <c r="E1412" s="145" t="s">
        <v>20826</v>
      </c>
      <c r="F1412" s="101" t="str">
        <f>IF(ISBLANK(K1412), "Apenas Solicitação", "Tem OC")</f>
        <v>Apenas Solicitação</v>
      </c>
      <c r="G1412" s="143">
        <v>1</v>
      </c>
      <c r="H1412" s="102">
        <f>G1412-I1412</f>
        <v>1</v>
      </c>
      <c r="I1412" s="103"/>
      <c r="J1412" s="147">
        <v>45831</v>
      </c>
      <c r="K1412" s="202"/>
      <c r="L1412" s="49"/>
      <c r="M1412" s="104" t="str">
        <f ca="1">IF(OR(N1412="", N1412=0), "", IF(N1412&gt;TODAY(), "No prazo", "Atrasado"))</f>
        <v/>
      </c>
      <c r="N1412" s="104" t="str">
        <f>IFERROR(K1412 + VALUE(LEFT(L1412, FIND(" ", L1412) - 1)), "")</f>
        <v/>
      </c>
      <c r="O1412" s="105" t="str">
        <f>IF(_xlfn.DAYS(K1412,J1412)&lt;0, "Aguardando OC", _xlfn.DAYS(K1412,J1412))</f>
        <v>Aguardando OC</v>
      </c>
      <c r="P1412" s="200">
        <v>408808</v>
      </c>
      <c r="Q1412" s="12"/>
      <c r="R1412" s="200">
        <v>0</v>
      </c>
      <c r="S1412" s="143">
        <v>221</v>
      </c>
      <c r="T1412" s="65" t="s">
        <v>1029</v>
      </c>
      <c r="U1412" s="164">
        <v>0</v>
      </c>
      <c r="V1412" s="144"/>
      <c r="W1412" s="117" t="str">
        <f>IFERROR(VLOOKUP(V1412, Fornecedores!A:C, 3, FALSE), "")</f>
        <v/>
      </c>
      <c r="X1412" s="105" t="str">
        <f>IFERROR(VLOOKUP(V1412, Fornecedores!A:E, 5, FALSE), "")</f>
        <v/>
      </c>
      <c r="Y1412" s="105" t="str">
        <f>IFERROR(VLOOKUP(V1412, Fornecedores!A:F, 6, FALSE), "")</f>
        <v/>
      </c>
      <c r="Z1412" s="101" t="str">
        <f>IF(H1412=0, "Pedido entregue!", "Pendente")</f>
        <v>Pendente</v>
      </c>
      <c r="AB1412" s="132" t="str">
        <f>IF(Z1412="Pedido Entregue!", IF(AA1412=1, "Retirado do Almoxarifado", IF(AA1412=2, "Material devolvido", "Aguardando retirada")), IF(Z1412="Pendente", "Entrega pendente", ""))</f>
        <v>Entrega pendente</v>
      </c>
      <c r="AC1412" s="18">
        <v>1</v>
      </c>
      <c r="AD1412" s="18">
        <f>AC1412/SUMIF($P:$P,P1412,$AC:$AC)</f>
        <v>1</v>
      </c>
      <c r="AE1412" s="18">
        <f>IF(R1412=0,0,AC1412/SUMIF($R:$R,R1412,$AC:$AC))</f>
        <v>0</v>
      </c>
      <c r="AF1412" s="18">
        <f>IF(R1412=0,1,0)</f>
        <v>1</v>
      </c>
      <c r="AH1412" t="str">
        <f>TEXT(J1412,"MMMM")</f>
        <v>junho</v>
      </c>
    </row>
    <row r="1413" spans="1:34" ht="12.75" hidden="1" customHeight="1" x14ac:dyDescent="0.25">
      <c r="A1413" s="90" t="str">
        <f>IF(C1413="Oficina Diversos","Oficina Geral",
IF(ISNUMBER(FIND("Estoque - Colhedoras",C1413)),"Colhedoras",IF(ISNUMBER(FIND("Caldeiraria",C1413)),"Caldeiraria",IF(ISNUMBER(FIND("Borracharia",C1413)),"Borracharia",IF(ISNUMBER(FIND("Lubrificação",C1413)),"Lubrificação",
IF(ISNUMBER(FIND("Estoque - Carregadeiras",C1413)),"Carregadeiras",IF(ISNUMBER(FIND("Estoque - Veic. Leves",C1413)),"Veic. Leves",
IF(ISNUMBER(FIND("Estoque - Caminhões",C1413)),"Caminhões",IF(ISNUMBER(FIND("Estoque - Transbordos",C1413)),"Transbordos",
IF(ISNUMBER(FIND("Estoque - Tratores",C1413)),"Tratores",
IF(ISNUMBER(FIND("Estoque - Máquinas pesadas",C1413)),"Máquinas pesadas",
IF(ISNUMBER(FIND("Estoque - Reboques",C1413)),"Reboques",
IF(C1413="Estoque","Estoque",
IF(AND(ISNUMBER(C1413),C1413&gt;1000,C1413&lt;2000),"Caminhões",
IF(AND(ISNUMBER(C1413),C1413&gt;2000,C1413&lt;3000),"Tratores",
IF(AND(ISNUMBER(C1413),C1413&gt;3000,C1413&lt;4000),"Carregadeiras",
IF(AND(ISNUMBER(C1413),C1413&gt;4000,C1413&lt;5000),"Máquinas pesadas",
IF(AND(ISNUMBER(C1413),C1413&gt;5000,C1413&lt;6000),"Colhedoras",
IF(AND(ISNUMBER(C1413),C1413&gt;7000,C1413&lt;8000),"Irrigação",
IF(AND(ISNUMBER(C1413),C1413&gt;8000,C1413&lt;9000),"Reboques",IF(AND(ISNUMBER(C1413),C1413&gt;0,C1413&lt;1000),"Veic. Leves","")))))))))))))))))))))</f>
        <v>Caminhões</v>
      </c>
      <c r="B1413" s="72"/>
      <c r="C1413" s="2">
        <v>1021</v>
      </c>
      <c r="D1413" s="2">
        <v>56636</v>
      </c>
      <c r="E1413" s="3" t="s">
        <v>19968</v>
      </c>
      <c r="F1413" s="14" t="str">
        <f>IF(ISBLANK(K1413), "Apenas Solicitação", "Tem OC")</f>
        <v>Tem OC</v>
      </c>
      <c r="G1413" s="2">
        <v>1</v>
      </c>
      <c r="H1413" s="37">
        <f>G1413-I1413</f>
        <v>0</v>
      </c>
      <c r="I1413" s="38">
        <v>1</v>
      </c>
      <c r="J1413" s="4">
        <v>45798</v>
      </c>
      <c r="K1413" s="180">
        <v>45804</v>
      </c>
      <c r="L1413" s="3" t="s">
        <v>20151</v>
      </c>
      <c r="M1413" s="44" t="str">
        <f ca="1">IF(OR(N1413="", N1413=0), "", IF(N1413&gt;TODAY(), "No prazo", "Atrasado"))</f>
        <v>Atrasado</v>
      </c>
      <c r="N1413" s="44">
        <f>IFERROR(K1413 + VALUE(LEFT(L1413, FIND(" ", L1413) - 1)), "")</f>
        <v>45804</v>
      </c>
      <c r="O1413" s="3">
        <f>IF(_xlfn.DAYS(K1413,J1413)&lt;0, "Aguardando OC", _xlfn.DAYS(K1413,J1413))</f>
        <v>6</v>
      </c>
      <c r="P1413" s="14">
        <v>403848</v>
      </c>
      <c r="Q1413" s="12"/>
      <c r="R1413" s="14">
        <v>168242</v>
      </c>
      <c r="S1413" s="2">
        <v>221</v>
      </c>
      <c r="T1413" s="65" t="s">
        <v>1029</v>
      </c>
      <c r="U1413" s="21">
        <v>33.9</v>
      </c>
      <c r="V1413" s="2">
        <v>2528</v>
      </c>
      <c r="W1413" s="47" t="str">
        <f>IFERROR(VLOOKUP(V1413, Fornecedores!A:C, 3, FALSE), "")</f>
        <v xml:space="preserve">REDIESEL            </v>
      </c>
      <c r="X1413" s="43" t="str">
        <f>IFERROR(VLOOKUP(V1413, Fornecedores!A:E, 5, FALSE), "")</f>
        <v>Jaboatão dos Guararapes</v>
      </c>
      <c r="Y1413" s="43" t="str">
        <f>IFERROR(VLOOKUP(V1413, Fornecedores!A:F, 6, FALSE), "")</f>
        <v>PE</v>
      </c>
      <c r="Z1413" s="14" t="str">
        <f>IF(H1413=0, "Pedido entregue!", "Pendente")</f>
        <v>Pedido entregue!</v>
      </c>
      <c r="AA1413" s="74"/>
      <c r="AB1413" s="58" t="str">
        <f>IF(Z1413="Pedido Entregue!", IF(AA1413=1, "Retirado do Almoxarifado", IF(AA1413=2, "Material devolvido", "Aguardando retirada")), IF(Z1413="Pendente", "Entrega pendente", ""))</f>
        <v>Aguardando retirada</v>
      </c>
      <c r="AC1413" s="18">
        <v>1</v>
      </c>
      <c r="AD1413" s="18">
        <f>AC1413/SUMIF($P:$P,P1413,$AC:$AC)</f>
        <v>1</v>
      </c>
      <c r="AE1413" s="18">
        <f>IF(R1413=0,0,AC1413/SUMIF($R:$R,R1413,$AC:$AC))</f>
        <v>0.14285714285714285</v>
      </c>
      <c r="AF1413" s="18">
        <f>IF(R1413=0,1,0)</f>
        <v>0</v>
      </c>
      <c r="AH1413" t="str">
        <f>TEXT(J1413,"MMMM")</f>
        <v>maio</v>
      </c>
    </row>
    <row r="1414" spans="1:34" ht="12.75" hidden="1" customHeight="1" x14ac:dyDescent="0.25">
      <c r="A1414" s="90" t="str">
        <f>IF(C1414="Oficina Diversos","Oficina Geral",
IF(ISNUMBER(FIND("Estoque - Colhedoras",C1414)),"Colhedoras",IF(ISNUMBER(FIND("Caldeiraria",C1414)),"Caldeiraria",IF(ISNUMBER(FIND("Borracharia",C1414)),"Borracharia",IF(ISNUMBER(FIND("Lubrificação",C1414)),"Lubrificação",
IF(ISNUMBER(FIND("Estoque - Carregadeiras",C1414)),"Carregadeiras",IF(ISNUMBER(FIND("Estoque - Veic. Leves",C1414)),"Veic. Leves",
IF(ISNUMBER(FIND("Estoque - Caminhões",C1414)),"Caminhões",IF(ISNUMBER(FIND("Estoque - Transbordos",C1414)),"Transbordos",
IF(ISNUMBER(FIND("Estoque - Tratores",C1414)),"Tratores",
IF(ISNUMBER(FIND("Estoque - Máquinas pesadas",C1414)),"Máquinas pesadas",
IF(ISNUMBER(FIND("Estoque - Reboques",C1414)),"Reboques",
IF(C1414="Estoque","Estoque",
IF(AND(ISNUMBER(C1414),C1414&gt;1000,C1414&lt;2000),"Caminhões",
IF(AND(ISNUMBER(C1414),C1414&gt;2000,C1414&lt;3000),"Tratores",
IF(AND(ISNUMBER(C1414),C1414&gt;3000,C1414&lt;4000),"Carregadeiras",
IF(AND(ISNUMBER(C1414),C1414&gt;4000,C1414&lt;5000),"Máquinas pesadas",
IF(AND(ISNUMBER(C1414),C1414&gt;5000,C1414&lt;6000),"Colhedoras",
IF(AND(ISNUMBER(C1414),C1414&gt;7000,C1414&lt;8000),"Irrigação",
IF(AND(ISNUMBER(C1414),C1414&gt;8000,C1414&lt;9000),"Reboques",IF(AND(ISNUMBER(C1414),C1414&gt;0,C1414&lt;1000),"Veic. Leves","")))))))))))))))))))))</f>
        <v>Caminhões</v>
      </c>
      <c r="B1414" s="215"/>
      <c r="C1414" s="223">
        <v>1002</v>
      </c>
      <c r="D1414" s="2">
        <v>56849</v>
      </c>
      <c r="E1414" s="3" t="s">
        <v>21036</v>
      </c>
      <c r="F1414" s="101" t="str">
        <f>IF(ISBLANK(K1414), "Apenas Solicitação", "Tem OC")</f>
        <v>Tem OC</v>
      </c>
      <c r="G1414" s="2">
        <v>1</v>
      </c>
      <c r="H1414" s="102">
        <f>G1414-I1414</f>
        <v>0</v>
      </c>
      <c r="I1414" s="103">
        <v>1</v>
      </c>
      <c r="J1414" s="4">
        <v>45843</v>
      </c>
      <c r="K1414" s="180">
        <v>45847</v>
      </c>
      <c r="L1414" s="3" t="s">
        <v>20151</v>
      </c>
      <c r="M1414" s="104" t="str">
        <f ca="1">IF(OR(N1414="", N1414=0), "", IF(N1414&gt;TODAY(), "No prazo", "Atrasado"))</f>
        <v>Atrasado</v>
      </c>
      <c r="N1414" s="104">
        <f>IFERROR(K1414 + VALUE(LEFT(L1414, FIND(" ", L1414) - 1)), "")</f>
        <v>45847</v>
      </c>
      <c r="O1414" s="105">
        <f>IF(_xlfn.DAYS(K1414,J1414)&lt;0, "Aguardando OC", _xlfn.DAYS(K1414,J1414))</f>
        <v>4</v>
      </c>
      <c r="P1414" s="14">
        <v>410329</v>
      </c>
      <c r="Q1414" s="12"/>
      <c r="R1414" s="14">
        <v>170711</v>
      </c>
      <c r="S1414" s="2">
        <v>221</v>
      </c>
      <c r="T1414" s="65" t="s">
        <v>1029</v>
      </c>
      <c r="U1414" s="2">
        <v>229.61</v>
      </c>
      <c r="V1414" s="2">
        <v>2528</v>
      </c>
      <c r="W1414" s="117" t="str">
        <f>IFERROR(VLOOKUP(V1414, Fornecedores!A:C, 3, FALSE), "")</f>
        <v xml:space="preserve">REDIESEL            </v>
      </c>
      <c r="X1414" s="105" t="str">
        <f>IFERROR(VLOOKUP(V1414, Fornecedores!A:E, 5, FALSE), "")</f>
        <v>Jaboatão dos Guararapes</v>
      </c>
      <c r="Y1414" s="105" t="str">
        <f>IFERROR(VLOOKUP(V1414, Fornecedores!A:F, 6, FALSE), "")</f>
        <v>PE</v>
      </c>
      <c r="Z1414" s="101" t="str">
        <f>IF(H1414=0, "Pedido entregue!", "Pendente")</f>
        <v>Pedido entregue!</v>
      </c>
      <c r="AB1414" s="132" t="str">
        <f>IF(Z1414="Pedido Entregue!", IF(AA1414=1, "Retirado do Almoxarifado", IF(AA1414=2, "Material devolvido", "Aguardando retirada")), IF(Z1414="Pendente", "Entrega pendente", ""))</f>
        <v>Aguardando retirada</v>
      </c>
      <c r="AC1414" s="18">
        <v>1</v>
      </c>
      <c r="AD1414" s="18">
        <f>AC1414/SUMIF($P:$P,P1414,$AC:$AC)</f>
        <v>1</v>
      </c>
      <c r="AE1414" s="18">
        <f>IF(R1414=0,0,AC1414/SUMIF($R:$R,R1414,$AC:$AC))</f>
        <v>0.5</v>
      </c>
      <c r="AF1414" s="18">
        <f>IF(R1414=0,1,0)</f>
        <v>0</v>
      </c>
      <c r="AH1414" t="str">
        <f>TEXT(J1414,"MMMM")</f>
        <v>julho</v>
      </c>
    </row>
    <row r="1415" spans="1:34" ht="12.75" hidden="1" customHeight="1" x14ac:dyDescent="0.25">
      <c r="A1415" s="90" t="str">
        <f>IF(C1415="Oficina Diversos","Oficina Geral",
IF(ISNUMBER(FIND("Estoque - Colhedoras",C1415)),"Colhedoras",IF(ISNUMBER(FIND("Caldeiraria",C1415)),"Caldeiraria",IF(ISNUMBER(FIND("Borracharia",C1415)),"Borracharia",IF(ISNUMBER(FIND("Lubrificação",C1415)),"Lubrificação",
IF(ISNUMBER(FIND("Estoque - Carregadeiras",C1415)),"Carregadeiras",IF(ISNUMBER(FIND("Estoque - Veic. Leves",C1415)),"Veic. Leves",
IF(ISNUMBER(FIND("Estoque - Caminhões",C1415)),"Caminhões",IF(ISNUMBER(FIND("Estoque - Transbordos",C1415)),"Transbordos",
IF(ISNUMBER(FIND("Estoque - Tratores",C1415)),"Tratores",
IF(ISNUMBER(FIND("Estoque - Máquinas pesadas",C1415)),"Máquinas pesadas",
IF(ISNUMBER(FIND("Estoque - Reboques",C1415)),"Reboques",
IF(C1415="Estoque","Estoque",
IF(AND(ISNUMBER(C1415),C1415&gt;1000,C1415&lt;2000),"Caminhões",
IF(AND(ISNUMBER(C1415),C1415&gt;2000,C1415&lt;3000),"Tratores",
IF(AND(ISNUMBER(C1415),C1415&gt;3000,C1415&lt;4000),"Carregadeiras",
IF(AND(ISNUMBER(C1415),C1415&gt;4000,C1415&lt;5000),"Máquinas pesadas",
IF(AND(ISNUMBER(C1415),C1415&gt;5000,C1415&lt;6000),"Colhedoras",
IF(AND(ISNUMBER(C1415),C1415&gt;7000,C1415&lt;8000),"Irrigação",
IF(AND(ISNUMBER(C1415),C1415&gt;8000,C1415&lt;9000),"Reboques",IF(AND(ISNUMBER(C1415),C1415&gt;0,C1415&lt;1000),"Veic. Leves","")))))))))))))))))))))</f>
        <v>Caminhões</v>
      </c>
      <c r="B1415" s="215"/>
      <c r="C1415" s="221" t="s">
        <v>20247</v>
      </c>
      <c r="D1415" s="113">
        <v>56884</v>
      </c>
      <c r="E1415" s="105" t="s">
        <v>20484</v>
      </c>
      <c r="F1415" s="101" t="str">
        <f>IF(ISBLANK(K1415), "Apenas Solicitação", "Tem OC")</f>
        <v>Tem OC</v>
      </c>
      <c r="G1415" s="2">
        <v>8</v>
      </c>
      <c r="H1415" s="102">
        <f>G1415-I1415</f>
        <v>0</v>
      </c>
      <c r="I1415" s="103">
        <v>8</v>
      </c>
      <c r="J1415" s="4">
        <v>45825</v>
      </c>
      <c r="K1415" s="180">
        <v>45831</v>
      </c>
      <c r="L1415" s="49"/>
      <c r="M1415" s="104" t="str">
        <f ca="1">IF(OR(N1415="", N1415=0), "", IF(N1415&gt;TODAY(), "No prazo", "Atrasado"))</f>
        <v/>
      </c>
      <c r="N1415" s="104" t="str">
        <f>IFERROR(K1415 + VALUE(LEFT(L1415, FIND(" ", L1415) - 1)), "")</f>
        <v/>
      </c>
      <c r="O1415" s="105">
        <f>IF(_xlfn.DAYS(K1415,J1415)&lt;0, "Aguardando OC", _xlfn.DAYS(K1415,J1415))</f>
        <v>6</v>
      </c>
      <c r="P1415" s="14">
        <v>407989</v>
      </c>
      <c r="Q1415" s="12"/>
      <c r="R1415" s="14">
        <v>169665</v>
      </c>
      <c r="S1415" s="2">
        <v>221</v>
      </c>
      <c r="T1415" s="65" t="s">
        <v>1029</v>
      </c>
      <c r="U1415" s="21">
        <v>123.12</v>
      </c>
      <c r="V1415" s="2">
        <v>2528</v>
      </c>
      <c r="W1415" s="117" t="str">
        <f>IFERROR(VLOOKUP(V1415, Fornecedores!A:C, 3, FALSE), "")</f>
        <v xml:space="preserve">REDIESEL            </v>
      </c>
      <c r="X1415" s="105" t="str">
        <f>IFERROR(VLOOKUP(V1415, Fornecedores!A:E, 5, FALSE), "")</f>
        <v>Jaboatão dos Guararapes</v>
      </c>
      <c r="Y1415" s="105" t="str">
        <f>IFERROR(VLOOKUP(V1415, Fornecedores!A:F, 6, FALSE), "")</f>
        <v>PE</v>
      </c>
      <c r="Z1415" s="101" t="str">
        <f>IF(H1415=0, "Pedido entregue!", "Pendente")</f>
        <v>Pedido entregue!</v>
      </c>
      <c r="AB1415" s="132" t="str">
        <f>IF(Z1415="Pedido Entregue!", IF(AA1415=1, "Retirado do Almoxarifado", IF(AA1415=2, "Material devolvido", "Aguardando retirada")), IF(Z1415="Pendente", "Entrega pendente", ""))</f>
        <v>Aguardando retirada</v>
      </c>
      <c r="AC1415" s="18">
        <v>1</v>
      </c>
      <c r="AD1415" s="18">
        <f>AC1415/SUMIF($P:$P,P1415,$AC:$AC)</f>
        <v>1</v>
      </c>
      <c r="AE1415" s="18">
        <f>IF(R1415=0,0,AC1415/SUMIF($R:$R,R1415,$AC:$AC))</f>
        <v>1</v>
      </c>
      <c r="AF1415" s="18">
        <f>IF(R1415=0,1,0)</f>
        <v>0</v>
      </c>
      <c r="AH1415" t="str">
        <f>TEXT(J1415,"MMMM")</f>
        <v>junho</v>
      </c>
    </row>
    <row r="1416" spans="1:34" ht="12.75" customHeight="1" x14ac:dyDescent="0.25">
      <c r="A1416" s="90" t="str">
        <f>IF(C1416="Oficina Diversos","Oficina Geral",
IF(ISNUMBER(FIND("Estoque - Colhedoras",C1416)),"Colhedoras",IF(ISNUMBER(FIND("Caldeiraria",C1416)),"Caldeiraria",IF(ISNUMBER(FIND("Borracharia",C1416)),"Borracharia",IF(ISNUMBER(FIND("Lubrificação",C1416)),"Lubrificação",
IF(ISNUMBER(FIND("Estoque - Carregadeiras",C1416)),"Carregadeiras",IF(ISNUMBER(FIND("Estoque - Veic. Leves",C1416)),"Veic. Leves",
IF(ISNUMBER(FIND("Estoque - Caminhões",C1416)),"Caminhões",IF(ISNUMBER(FIND("Estoque - Transbordos",C1416)),"Transbordos",
IF(ISNUMBER(FIND("Estoque - Tratores",C1416)),"Tratores",
IF(ISNUMBER(FIND("Estoque - Máquinas pesadas",C1416)),"Máquinas pesadas",
IF(ISNUMBER(FIND("Estoque - Reboques",C1416)),"Reboques",
IF(C1416="Estoque","Estoque",
IF(AND(ISNUMBER(C1416),C1416&gt;1000,C1416&lt;2000),"Caminhões",
IF(AND(ISNUMBER(C1416),C1416&gt;2000,C1416&lt;3000),"Tratores",
IF(AND(ISNUMBER(C1416),C1416&gt;3000,C1416&lt;4000),"Carregadeiras",
IF(AND(ISNUMBER(C1416),C1416&gt;4000,C1416&lt;5000),"Máquinas pesadas",
IF(AND(ISNUMBER(C1416),C1416&gt;5000,C1416&lt;6000),"Colhedoras",
IF(AND(ISNUMBER(C1416),C1416&gt;7000,C1416&lt;8000),"Irrigação",
IF(AND(ISNUMBER(C1416),C1416&gt;8000,C1416&lt;9000),"Reboques",IF(AND(ISNUMBER(C1416),C1416&gt;0,C1416&lt;1000),"Veic. Leves","")))))))))))))))))))))</f>
        <v>Tratores</v>
      </c>
      <c r="B1416" s="72"/>
      <c r="C1416" s="2">
        <v>2027</v>
      </c>
      <c r="D1416" s="2">
        <v>56927</v>
      </c>
      <c r="E1416" s="3" t="s">
        <v>1252</v>
      </c>
      <c r="F1416" s="14" t="str">
        <f>IF(ISBLANK(K1416), "Apenas Solicitação", "Tem OC")</f>
        <v>Apenas Solicitação</v>
      </c>
      <c r="G1416" s="2">
        <v>4</v>
      </c>
      <c r="H1416" s="37">
        <f>G1416-I1416</f>
        <v>4</v>
      </c>
      <c r="I1416" s="38">
        <v>0</v>
      </c>
      <c r="J1416" s="4">
        <v>45786</v>
      </c>
      <c r="K1416" s="14"/>
      <c r="L1416" s="3"/>
      <c r="M1416" s="44" t="str">
        <f ca="1">IF(OR(N1416="", N1416=0), "", IF(N1416&gt;TODAY(), "No prazo", "Atrasado"))</f>
        <v/>
      </c>
      <c r="N1416" s="44" t="str">
        <f>IFERROR(K1416 + VALUE(LEFT(L1416, FIND(" ", L1416) - 1)), "")</f>
        <v/>
      </c>
      <c r="O1416" s="3" t="str">
        <f>IF(_xlfn.DAYS(K1416,J1416)&lt;0, "Aguardando OC", _xlfn.DAYS(K1416,J1416))</f>
        <v>Aguardando OC</v>
      </c>
      <c r="P1416" s="14">
        <v>402128</v>
      </c>
      <c r="Q1416" s="12"/>
      <c r="R1416" s="14">
        <v>0</v>
      </c>
      <c r="S1416" s="2">
        <v>221</v>
      </c>
      <c r="T1416" s="65" t="s">
        <v>1029</v>
      </c>
      <c r="U1416" s="21">
        <v>1.1879999999999999</v>
      </c>
      <c r="V1416" s="2"/>
      <c r="W1416" s="47" t="str">
        <f>IFERROR(VLOOKUP(V1416, Fornecedores!A:C, 3, FALSE), "")</f>
        <v/>
      </c>
      <c r="X1416" s="43" t="str">
        <f>IFERROR(VLOOKUP(V1416, Fornecedores!A:E, 5, FALSE), "")</f>
        <v/>
      </c>
      <c r="Y1416" s="43" t="str">
        <f>IFERROR(VLOOKUP(V1416, Fornecedores!A:F, 6, FALSE), "")</f>
        <v/>
      </c>
      <c r="Z1416" s="14" t="str">
        <f>IF(H1416=0, "Pedido entregue!", "Pendente")</f>
        <v>Pendente</v>
      </c>
      <c r="AA1416" s="74"/>
      <c r="AB1416" s="58" t="str">
        <f>IF(Z1416="Pedido Entregue!", IF(AA1416=1, "Retirado do Almoxarifado", IF(AA1416=2, "Material devolvido", "Aguardando retirada")), IF(Z1416="Pendente", "Entrega pendente", ""))</f>
        <v>Entrega pendente</v>
      </c>
      <c r="AC1416" s="18">
        <v>1</v>
      </c>
      <c r="AD1416" s="18">
        <f>AC1416/SUMIF($P:$P,P1416,$AC:$AC)</f>
        <v>1</v>
      </c>
      <c r="AE1416" s="18">
        <f>IF(R1416=0,0,AC1416/SUMIF($R:$R,R1416,$AC:$AC))</f>
        <v>0</v>
      </c>
      <c r="AF1416" s="18">
        <f>IF(R1416=0,1,0)</f>
        <v>1</v>
      </c>
      <c r="AH1416" t="str">
        <f>TEXT(J1416,"MMMM")</f>
        <v>maio</v>
      </c>
    </row>
    <row r="1417" spans="1:34" ht="12.75" customHeight="1" x14ac:dyDescent="0.25">
      <c r="A1417" s="90" t="str">
        <f>IF(C1417="Oficina Diversos","Oficina Geral",
IF(ISNUMBER(FIND("Estoque - Colhedoras",C1417)),"Colhedoras",IF(ISNUMBER(FIND("Caldeiraria",C1417)),"Caldeiraria",IF(ISNUMBER(FIND("Borracharia",C1417)),"Borracharia",IF(ISNUMBER(FIND("Lubrificação",C1417)),"Lubrificação",
IF(ISNUMBER(FIND("Estoque - Carregadeiras",C1417)),"Carregadeiras",IF(ISNUMBER(FIND("Estoque - Veic. Leves",C1417)),"Veic. Leves",
IF(ISNUMBER(FIND("Estoque - Caminhões",C1417)),"Caminhões",IF(ISNUMBER(FIND("Estoque - Transbordos",C1417)),"Transbordos",
IF(ISNUMBER(FIND("Estoque - Tratores",C1417)),"Tratores",
IF(ISNUMBER(FIND("Estoque - Máquinas pesadas",C1417)),"Máquinas pesadas",
IF(ISNUMBER(FIND("Estoque - Reboques",C1417)),"Reboques",
IF(C1417="Estoque","Estoque",
IF(AND(ISNUMBER(C1417),C1417&gt;1000,C1417&lt;2000),"Caminhões",
IF(AND(ISNUMBER(C1417),C1417&gt;2000,C1417&lt;3000),"Tratores",
IF(AND(ISNUMBER(C1417),C1417&gt;3000,C1417&lt;4000),"Carregadeiras",
IF(AND(ISNUMBER(C1417),C1417&gt;4000,C1417&lt;5000),"Máquinas pesadas",
IF(AND(ISNUMBER(C1417),C1417&gt;5000,C1417&lt;6000),"Colhedoras",
IF(AND(ISNUMBER(C1417),C1417&gt;7000,C1417&lt;8000),"Irrigação",
IF(AND(ISNUMBER(C1417),C1417&gt;8000,C1417&lt;9000),"Reboques",IF(AND(ISNUMBER(C1417),C1417&gt;0,C1417&lt;1000),"Veic. Leves","")))))))))))))))))))))</f>
        <v>Tratores</v>
      </c>
      <c r="B1417" s="72"/>
      <c r="C1417" s="2">
        <v>2030</v>
      </c>
      <c r="D1417" s="2">
        <v>56927</v>
      </c>
      <c r="E1417" s="3" t="s">
        <v>1252</v>
      </c>
      <c r="F1417" s="14" t="str">
        <f>IF(ISBLANK(K1417), "Apenas Solicitação", "Tem OC")</f>
        <v>Apenas Solicitação</v>
      </c>
      <c r="G1417" s="2">
        <v>5</v>
      </c>
      <c r="H1417" s="37">
        <f>G1417-I1417</f>
        <v>5</v>
      </c>
      <c r="I1417" s="38">
        <v>0</v>
      </c>
      <c r="J1417" s="4">
        <v>45786</v>
      </c>
      <c r="K1417" s="14"/>
      <c r="L1417" s="3"/>
      <c r="M1417" s="44" t="str">
        <f ca="1">IF(OR(N1417="", N1417=0), "", IF(N1417&gt;TODAY(), "No prazo", "Atrasado"))</f>
        <v/>
      </c>
      <c r="N1417" s="44" t="str">
        <f>IFERROR(K1417 + VALUE(LEFT(L1417, FIND(" ", L1417) - 1)), "")</f>
        <v/>
      </c>
      <c r="O1417" s="3" t="str">
        <f>IF(_xlfn.DAYS(K1417,J1417)&lt;0, "Aguardando OC", _xlfn.DAYS(K1417,J1417))</f>
        <v>Aguardando OC</v>
      </c>
      <c r="P1417" s="14">
        <v>402173</v>
      </c>
      <c r="Q1417" s="12"/>
      <c r="R1417" s="14">
        <v>0</v>
      </c>
      <c r="S1417" s="2">
        <v>221</v>
      </c>
      <c r="T1417" s="65" t="s">
        <v>1029</v>
      </c>
      <c r="U1417" s="21">
        <v>0.51600000000000001</v>
      </c>
      <c r="V1417" s="2"/>
      <c r="W1417" s="47" t="str">
        <f>IFERROR(VLOOKUP(V1417, Fornecedores!A:C, 3, FALSE), "")</f>
        <v/>
      </c>
      <c r="X1417" s="43" t="str">
        <f>IFERROR(VLOOKUP(V1417, Fornecedores!A:E, 5, FALSE), "")</f>
        <v/>
      </c>
      <c r="Y1417" s="43" t="str">
        <f>IFERROR(VLOOKUP(V1417, Fornecedores!A:F, 6, FALSE), "")</f>
        <v/>
      </c>
      <c r="Z1417" s="14" t="str">
        <f>IF(H1417=0, "Pedido entregue!", "Pendente")</f>
        <v>Pendente</v>
      </c>
      <c r="AA1417" s="74"/>
      <c r="AB1417" s="58" t="str">
        <f>IF(Z1417="Pedido Entregue!", IF(AA1417=1, "Retirado do Almoxarifado", IF(AA1417=2, "Material devolvido", "Aguardando retirada")), IF(Z1417="Pendente", "Entrega pendente", ""))</f>
        <v>Entrega pendente</v>
      </c>
      <c r="AC1417" s="18">
        <v>1</v>
      </c>
      <c r="AD1417" s="18">
        <f>AC1417/SUMIF($P:$P,P1417,$AC:$AC)</f>
        <v>1</v>
      </c>
      <c r="AE1417" s="18">
        <f>IF(R1417=0,0,AC1417/SUMIF($R:$R,R1417,$AC:$AC))</f>
        <v>0</v>
      </c>
      <c r="AF1417" s="18">
        <f>IF(R1417=0,1,0)</f>
        <v>1</v>
      </c>
      <c r="AH1417" t="str">
        <f>TEXT(J1417,"MMMM")</f>
        <v>maio</v>
      </c>
    </row>
    <row r="1418" spans="1:34" ht="12.75" customHeight="1" x14ac:dyDescent="0.25">
      <c r="A1418" s="90" t="str">
        <f>IF(C1418="Oficina Diversos","Oficina Geral",
IF(ISNUMBER(FIND("Estoque - Colhedoras",C1418)),"Colhedoras",IF(ISNUMBER(FIND("Caldeiraria",C1418)),"Caldeiraria",IF(ISNUMBER(FIND("Borracharia",C1418)),"Borracharia",IF(ISNUMBER(FIND("Lubrificação",C1418)),"Lubrificação",
IF(ISNUMBER(FIND("Estoque - Carregadeiras",C1418)),"Carregadeiras",IF(ISNUMBER(FIND("Estoque - Veic. Leves",C1418)),"Veic. Leves",
IF(ISNUMBER(FIND("Estoque - Caminhões",C1418)),"Caminhões",IF(ISNUMBER(FIND("Estoque - Transbordos",C1418)),"Transbordos",
IF(ISNUMBER(FIND("Estoque - Tratores",C1418)),"Tratores",
IF(ISNUMBER(FIND("Estoque - Máquinas pesadas",C1418)),"Máquinas pesadas",
IF(ISNUMBER(FIND("Estoque - Reboques",C1418)),"Reboques",
IF(C1418="Estoque","Estoque",
IF(AND(ISNUMBER(C1418),C1418&gt;1000,C1418&lt;2000),"Caminhões",
IF(AND(ISNUMBER(C1418),C1418&gt;2000,C1418&lt;3000),"Tratores",
IF(AND(ISNUMBER(C1418),C1418&gt;3000,C1418&lt;4000),"Carregadeiras",
IF(AND(ISNUMBER(C1418),C1418&gt;4000,C1418&lt;5000),"Máquinas pesadas",
IF(AND(ISNUMBER(C1418),C1418&gt;5000,C1418&lt;6000),"Colhedoras",
IF(AND(ISNUMBER(C1418),C1418&gt;7000,C1418&lt;8000),"Irrigação",
IF(AND(ISNUMBER(C1418),C1418&gt;8000,C1418&lt;9000),"Reboques",IF(AND(ISNUMBER(C1418),C1418&gt;0,C1418&lt;1000),"Veic. Leves","")))))))))))))))))))))</f>
        <v>Tratores</v>
      </c>
      <c r="B1418" s="87"/>
      <c r="C1418" s="76">
        <v>2030</v>
      </c>
      <c r="D1418" s="2">
        <v>56927</v>
      </c>
      <c r="E1418" s="3" t="s">
        <v>1252</v>
      </c>
      <c r="F1418" s="14" t="str">
        <f>IF(ISBLANK(K1418), "Apenas Solicitação", "Tem OC")</f>
        <v>Apenas Solicitação</v>
      </c>
      <c r="G1418" s="2">
        <v>6</v>
      </c>
      <c r="H1418" s="37">
        <f>G1418-I1418</f>
        <v>6</v>
      </c>
      <c r="I1418" s="38">
        <v>0</v>
      </c>
      <c r="J1418" s="4">
        <v>45786</v>
      </c>
      <c r="K1418" s="14"/>
      <c r="L1418" s="3"/>
      <c r="M1418" s="44" t="str">
        <f ca="1">IF(OR(N1418="", N1418=0), "", IF(N1418&gt;TODAY(), "No prazo", "Atrasado"))</f>
        <v/>
      </c>
      <c r="N1418" s="44" t="str">
        <f>IFERROR(K1418 + VALUE(LEFT(L1418, FIND(" ", L1418) - 1)), "")</f>
        <v/>
      </c>
      <c r="O1418" s="3" t="str">
        <f>IF(_xlfn.DAYS(K1418,J1418)&lt;0, "Aguardando OC", _xlfn.DAYS(K1418,J1418))</f>
        <v>Aguardando OC</v>
      </c>
      <c r="P1418" s="14">
        <v>402184</v>
      </c>
      <c r="Q1418" s="12"/>
      <c r="R1418" s="14">
        <v>0</v>
      </c>
      <c r="S1418" s="2">
        <v>221</v>
      </c>
      <c r="T1418" s="65" t="s">
        <v>1029</v>
      </c>
      <c r="U1418" s="21">
        <v>161.13999999999999</v>
      </c>
      <c r="V1418" s="2"/>
      <c r="W1418" s="47" t="str">
        <f>IFERROR(VLOOKUP(V1418, Fornecedores!A:C, 3, FALSE), "")</f>
        <v/>
      </c>
      <c r="X1418" s="43" t="str">
        <f>IFERROR(VLOOKUP(V1418, Fornecedores!A:E, 5, FALSE), "")</f>
        <v/>
      </c>
      <c r="Y1418" s="43" t="str">
        <f>IFERROR(VLOOKUP(V1418, Fornecedores!A:F, 6, FALSE), "")</f>
        <v/>
      </c>
      <c r="Z1418" s="14" t="str">
        <f>IF(H1418=0, "Pedido entregue!", "Pendente")</f>
        <v>Pendente</v>
      </c>
      <c r="AA1418" s="74"/>
      <c r="AB1418" s="58" t="str">
        <f>IF(Z1418="Pedido Entregue!", IF(AA1418=1, "Retirado do Almoxarifado", IF(AA1418=2, "Material devolvido", "Aguardando retirada")), IF(Z1418="Pendente", "Entrega pendente", ""))</f>
        <v>Entrega pendente</v>
      </c>
      <c r="AC1418" s="18">
        <v>1</v>
      </c>
      <c r="AD1418" s="18">
        <f>AC1418/SUMIF($P:$P,P1418,$AC:$AC)</f>
        <v>1</v>
      </c>
      <c r="AE1418" s="18">
        <f>IF(R1418=0,0,AC1418/SUMIF($R:$R,R1418,$AC:$AC))</f>
        <v>0</v>
      </c>
      <c r="AF1418" s="18">
        <f>IF(R1418=0,1,0)</f>
        <v>1</v>
      </c>
      <c r="AH1418" t="str">
        <f>TEXT(J1418,"MMMM")</f>
        <v>maio</v>
      </c>
    </row>
    <row r="1419" spans="1:34" ht="12.75" hidden="1" customHeight="1" x14ac:dyDescent="0.25">
      <c r="A1419" s="90" t="str">
        <f>IF(C1419="Oficina Diversos","Oficina Geral",
IF(ISNUMBER(FIND("Estoque - Colhedoras",C1419)),"Colhedoras",IF(ISNUMBER(FIND("Caldeiraria",C1419)),"Caldeiraria",IF(ISNUMBER(FIND("Borracharia",C1419)),"Borracharia",IF(ISNUMBER(FIND("Lubrificação",C1419)),"Lubrificação",
IF(ISNUMBER(FIND("Estoque - Carregadeiras",C1419)),"Carregadeiras",IF(ISNUMBER(FIND("Estoque - Veic. Leves",C1419)),"Veic. Leves",
IF(ISNUMBER(FIND("Estoque - Caminhões",C1419)),"Caminhões",IF(ISNUMBER(FIND("Estoque - Transbordos",C1419)),"Transbordos",
IF(ISNUMBER(FIND("Estoque - Tratores",C1419)),"Tratores",
IF(ISNUMBER(FIND("Estoque - Máquinas pesadas",C1419)),"Máquinas pesadas",
IF(ISNUMBER(FIND("Estoque - Reboques",C1419)),"Reboques",
IF(C1419="Estoque","Estoque",
IF(AND(ISNUMBER(C1419),C1419&gt;1000,C1419&lt;2000),"Caminhões",
IF(AND(ISNUMBER(C1419),C1419&gt;2000,C1419&lt;3000),"Tratores",
IF(AND(ISNUMBER(C1419),C1419&gt;3000,C1419&lt;4000),"Carregadeiras",
IF(AND(ISNUMBER(C1419),C1419&gt;4000,C1419&lt;5000),"Máquinas pesadas",
IF(AND(ISNUMBER(C1419),C1419&gt;5000,C1419&lt;6000),"Colhedoras",
IF(AND(ISNUMBER(C1419),C1419&gt;7000,C1419&lt;8000),"Irrigação",
IF(AND(ISNUMBER(C1419),C1419&gt;8000,C1419&lt;9000),"Reboques",IF(AND(ISNUMBER(C1419),C1419&gt;0,C1419&lt;1000),"Veic. Leves","")))))))))))))))))))))</f>
        <v>Tratores</v>
      </c>
      <c r="C1419" s="126">
        <v>2024</v>
      </c>
      <c r="D1419" s="2">
        <v>56927</v>
      </c>
      <c r="E1419" s="3" t="s">
        <v>1252</v>
      </c>
      <c r="F1419" s="101" t="str">
        <f>IF(ISBLANK(K1419), "Apenas Solicitação", "Tem OC")</f>
        <v>Tem OC</v>
      </c>
      <c r="G1419" s="2">
        <v>4</v>
      </c>
      <c r="H1419" s="102">
        <f>G1419-I1419</f>
        <v>0</v>
      </c>
      <c r="I1419" s="103">
        <v>4</v>
      </c>
      <c r="J1419" s="4">
        <v>45812</v>
      </c>
      <c r="K1419" s="180">
        <v>45819</v>
      </c>
      <c r="L1419" s="3" t="s">
        <v>20166</v>
      </c>
      <c r="M1419" s="104" t="str">
        <f ca="1">IF(OR(N1419="", N1419=0), "", IF(N1419&gt;TODAY(), "No prazo", "Atrasado"))</f>
        <v>Atrasado</v>
      </c>
      <c r="N1419" s="104">
        <f>IFERROR(K1419 + VALUE(LEFT(L1419, FIND(" ", L1419) - 1)), "")</f>
        <v>45823</v>
      </c>
      <c r="O1419" s="105">
        <f>IF(_xlfn.DAYS(K1419,J1419)&lt;0, "Aguardando OC", _xlfn.DAYS(K1419,J1419))</f>
        <v>7</v>
      </c>
      <c r="P1419" s="14">
        <v>405830</v>
      </c>
      <c r="Q1419" s="12"/>
      <c r="R1419" s="14">
        <v>168951</v>
      </c>
      <c r="S1419" s="2">
        <v>221</v>
      </c>
      <c r="T1419" s="65" t="s">
        <v>1029</v>
      </c>
      <c r="U1419" s="21">
        <v>1.1879999999999999</v>
      </c>
      <c r="V1419" s="2">
        <v>3465</v>
      </c>
      <c r="W1419" s="117" t="str">
        <f>IFERROR(VLOOKUP(V1419, Fornecedores!A:C, 3, FALSE), "")</f>
        <v>MAQNELSON AGRICOLA L</v>
      </c>
      <c r="X1419" s="105" t="str">
        <f>IFERROR(VLOOKUP(V1419, Fornecedores!A:E, 5, FALSE), "")</f>
        <v>Itumbiara</v>
      </c>
      <c r="Y1419" s="105" t="str">
        <f>IFERROR(VLOOKUP(V1419, Fornecedores!A:F, 6, FALSE), "")</f>
        <v>GO</v>
      </c>
      <c r="Z1419" s="101" t="str">
        <f>IF(H1419=0, "Pedido entregue!", "Pendente")</f>
        <v>Pedido entregue!</v>
      </c>
      <c r="AB1419" s="132" t="str">
        <f>IF(Z1419="Pedido Entregue!", IF(AA1419=1, "Retirado do Almoxarifado", IF(AA1419=2, "Material devolvido", "Aguardando retirada")), IF(Z1419="Pendente", "Entrega pendente", ""))</f>
        <v>Aguardando retirada</v>
      </c>
      <c r="AC1419" s="18">
        <v>1</v>
      </c>
      <c r="AD1419" s="18">
        <f>AC1419/SUMIF($P:$P,P1419,$AC:$AC)</f>
        <v>1</v>
      </c>
      <c r="AE1419" s="18">
        <f>IF(R1419=0,0,AC1419/SUMIF($R:$R,R1419,$AC:$AC))</f>
        <v>4.1666666666666664E-2</v>
      </c>
      <c r="AF1419" s="18">
        <f>IF(R1419=0,1,0)</f>
        <v>0</v>
      </c>
      <c r="AH1419" t="str">
        <f>TEXT(J1419,"MMMM")</f>
        <v>junho</v>
      </c>
    </row>
    <row r="1420" spans="1:34" ht="12.75" customHeight="1" x14ac:dyDescent="0.25">
      <c r="A1420" s="90" t="str">
        <f>IF(C1420="Oficina Diversos","Oficina Geral",
IF(ISNUMBER(FIND("Estoque - Colhedoras",C1420)),"Colhedoras",IF(ISNUMBER(FIND("Caldeiraria",C1420)),"Caldeiraria",IF(ISNUMBER(FIND("Borracharia",C1420)),"Borracharia",IF(ISNUMBER(FIND("Lubrificação",C1420)),"Lubrificação",
IF(ISNUMBER(FIND("Estoque - Carregadeiras",C1420)),"Carregadeiras",IF(ISNUMBER(FIND("Estoque - Veic. Leves",C1420)),"Veic. Leves",
IF(ISNUMBER(FIND("Estoque - Caminhões",C1420)),"Caminhões",IF(ISNUMBER(FIND("Estoque - Transbordos",C1420)),"Transbordos",
IF(ISNUMBER(FIND("Estoque - Tratores",C1420)),"Tratores",
IF(ISNUMBER(FIND("Estoque - Máquinas pesadas",C1420)),"Máquinas pesadas",
IF(ISNUMBER(FIND("Estoque - Reboques",C1420)),"Reboques",
IF(C1420="Estoque","Estoque",
IF(AND(ISNUMBER(C1420),C1420&gt;1000,C1420&lt;2000),"Caminhões",
IF(AND(ISNUMBER(C1420),C1420&gt;2000,C1420&lt;3000),"Tratores",
IF(AND(ISNUMBER(C1420),C1420&gt;3000,C1420&lt;4000),"Carregadeiras",
IF(AND(ISNUMBER(C1420),C1420&gt;4000,C1420&lt;5000),"Máquinas pesadas",
IF(AND(ISNUMBER(C1420),C1420&gt;5000,C1420&lt;6000),"Colhedoras",
IF(AND(ISNUMBER(C1420),C1420&gt;7000,C1420&lt;8000),"Irrigação",
IF(AND(ISNUMBER(C1420),C1420&gt;8000,C1420&lt;9000),"Reboques",IF(AND(ISNUMBER(C1420),C1420&gt;0,C1420&lt;1000),"Veic. Leves","")))))))))))))))))))))</f>
        <v>Tratores</v>
      </c>
      <c r="B1420" s="72"/>
      <c r="C1420" s="2">
        <v>2030</v>
      </c>
      <c r="D1420" s="2">
        <v>56929</v>
      </c>
      <c r="E1420" s="3" t="s">
        <v>1253</v>
      </c>
      <c r="F1420" s="14" t="str">
        <f>IF(ISBLANK(K1420), "Apenas Solicitação", "Tem OC")</f>
        <v>Apenas Solicitação</v>
      </c>
      <c r="G1420" s="2">
        <v>6</v>
      </c>
      <c r="H1420" s="37">
        <f>G1420-I1420</f>
        <v>6</v>
      </c>
      <c r="I1420" s="38">
        <v>0</v>
      </c>
      <c r="J1420" s="4">
        <v>45786</v>
      </c>
      <c r="K1420" s="14"/>
      <c r="L1420" s="3"/>
      <c r="M1420" s="44" t="str">
        <f ca="1">IF(OR(N1420="", N1420=0), "", IF(N1420&gt;TODAY(), "No prazo", "Atrasado"))</f>
        <v/>
      </c>
      <c r="N1420" s="44" t="str">
        <f>IFERROR(K1420 + VALUE(LEFT(L1420, FIND(" ", L1420) - 1)), "")</f>
        <v/>
      </c>
      <c r="O1420" s="3" t="str">
        <f>IF(_xlfn.DAYS(K1420,J1420)&lt;0, "Aguardando OC", _xlfn.DAYS(K1420,J1420))</f>
        <v>Aguardando OC</v>
      </c>
      <c r="P1420" s="14">
        <v>402185</v>
      </c>
      <c r="Q1420" s="12"/>
      <c r="R1420" s="14">
        <v>0</v>
      </c>
      <c r="S1420" s="2">
        <v>221</v>
      </c>
      <c r="T1420" s="65" t="s">
        <v>1029</v>
      </c>
      <c r="U1420" s="21">
        <v>110.46</v>
      </c>
      <c r="V1420" s="2"/>
      <c r="W1420" s="47" t="str">
        <f>IFERROR(VLOOKUP(V1420, Fornecedores!A:C, 3, FALSE), "")</f>
        <v/>
      </c>
      <c r="X1420" s="43" t="str">
        <f>IFERROR(VLOOKUP(V1420, Fornecedores!A:E, 5, FALSE), "")</f>
        <v/>
      </c>
      <c r="Y1420" s="43" t="str">
        <f>IFERROR(VLOOKUP(V1420, Fornecedores!A:F, 6, FALSE), "")</f>
        <v/>
      </c>
      <c r="Z1420" s="14" t="str">
        <f>IF(H1420=0, "Pedido entregue!", "Pendente")</f>
        <v>Pendente</v>
      </c>
      <c r="AA1420" s="74"/>
      <c r="AB1420" s="58" t="str">
        <f>IF(Z1420="Pedido Entregue!", IF(AA1420=1, "Retirado do Almoxarifado", IF(AA1420=2, "Material devolvido", "Aguardando retirada")), IF(Z1420="Pendente", "Entrega pendente", ""))</f>
        <v>Entrega pendente</v>
      </c>
      <c r="AC1420" s="18">
        <v>1</v>
      </c>
      <c r="AD1420" s="18">
        <f>AC1420/SUMIF($P:$P,P1420,$AC:$AC)</f>
        <v>1</v>
      </c>
      <c r="AE1420" s="18">
        <f>IF(R1420=0,0,AC1420/SUMIF($R:$R,R1420,$AC:$AC))</f>
        <v>0</v>
      </c>
      <c r="AF1420" s="18">
        <f>IF(R1420=0,1,0)</f>
        <v>1</v>
      </c>
      <c r="AH1420" t="str">
        <f>TEXT(J1420,"MMMM")</f>
        <v>maio</v>
      </c>
    </row>
    <row r="1421" spans="1:34" ht="12.75" hidden="1" customHeight="1" x14ac:dyDescent="0.25">
      <c r="A1421" s="90" t="str">
        <f>IF(C1421="Oficina Diversos","Oficina Geral",
IF(ISNUMBER(FIND("Estoque - Colhedoras",C1421)),"Colhedoras",IF(ISNUMBER(FIND("Caldeiraria",C1421)),"Caldeiraria",IF(ISNUMBER(FIND("Borracharia",C1421)),"Borracharia",IF(ISNUMBER(FIND("Lubrificação",C1421)),"Lubrificação",
IF(ISNUMBER(FIND("Estoque - Carregadeiras",C1421)),"Carregadeiras",IF(ISNUMBER(FIND("Estoque - Veic. Leves",C1421)),"Veic. Leves",
IF(ISNUMBER(FIND("Estoque - Caminhões",C1421)),"Caminhões",IF(ISNUMBER(FIND("Estoque - Transbordos",C1421)),"Transbordos",
IF(ISNUMBER(FIND("Estoque - Tratores",C1421)),"Tratores",
IF(ISNUMBER(FIND("Estoque - Máquinas pesadas",C1421)),"Máquinas pesadas",
IF(ISNUMBER(FIND("Estoque - Reboques",C1421)),"Reboques",
IF(C1421="Estoque","Estoque",
IF(AND(ISNUMBER(C1421),C1421&gt;1000,C1421&lt;2000),"Caminhões",
IF(AND(ISNUMBER(C1421),C1421&gt;2000,C1421&lt;3000),"Tratores",
IF(AND(ISNUMBER(C1421),C1421&gt;3000,C1421&lt;4000),"Carregadeiras",
IF(AND(ISNUMBER(C1421),C1421&gt;4000,C1421&lt;5000),"Máquinas pesadas",
IF(AND(ISNUMBER(C1421),C1421&gt;5000,C1421&lt;6000),"Colhedoras",
IF(AND(ISNUMBER(C1421),C1421&gt;7000,C1421&lt;8000),"Irrigação",
IF(AND(ISNUMBER(C1421),C1421&gt;8000,C1421&lt;9000),"Reboques",IF(AND(ISNUMBER(C1421),C1421&gt;0,C1421&lt;1000),"Veic. Leves","")))))))))))))))))))))</f>
        <v>Carregadeiras</v>
      </c>
      <c r="B1421" s="72"/>
      <c r="C1421" s="42">
        <v>3023</v>
      </c>
      <c r="D1421" s="42">
        <v>56994</v>
      </c>
      <c r="E1421" s="43" t="s">
        <v>1254</v>
      </c>
      <c r="F1421" s="14" t="str">
        <f>IF(ISBLANK(K1421), "Apenas Solicitação", "Tem OC")</f>
        <v>Tem OC</v>
      </c>
      <c r="G1421" s="42">
        <v>2</v>
      </c>
      <c r="H1421" s="37">
        <f>G1421-I1421</f>
        <v>0</v>
      </c>
      <c r="I1421" s="38">
        <v>2</v>
      </c>
      <c r="J1421" s="44">
        <v>45786</v>
      </c>
      <c r="K1421" s="185">
        <v>45792</v>
      </c>
      <c r="L1421" s="44"/>
      <c r="M1421" s="44"/>
      <c r="N1421" s="44" t="str">
        <f>IFERROR(K1421 + VALUE(LEFT(L1421, FIND(" ", L1421) - 1)), "")</f>
        <v/>
      </c>
      <c r="O1421" s="3">
        <f>IF(_xlfn.DAYS(K1421,J1421)&lt;0, "Aguardando OC", _xlfn.DAYS(K1421,J1421))</f>
        <v>6</v>
      </c>
      <c r="P1421" s="191">
        <v>402315</v>
      </c>
      <c r="Q1421" s="54"/>
      <c r="R1421" s="191">
        <v>167745</v>
      </c>
      <c r="S1421" s="49"/>
      <c r="T1421" s="153"/>
      <c r="U1421" s="45">
        <v>21.36</v>
      </c>
      <c r="V1421" s="42">
        <v>11614</v>
      </c>
      <c r="W1421" s="47" t="str">
        <f>IFERROR(VLOOKUP(V1421, Fornecedores!A:C, 3, FALSE), "")</f>
        <v>DF MAQUINAS</v>
      </c>
      <c r="X1421" s="43" t="str">
        <f>IFERROR(VLOOKUP(V1421, Fornecedores!A:E, 5, FALSE), "")</f>
        <v>Bayeux</v>
      </c>
      <c r="Y1421" s="43" t="str">
        <f>IFERROR(VLOOKUP(V1421, Fornecedores!A:F, 6, FALSE), "")</f>
        <v>PB</v>
      </c>
      <c r="Z1421" s="14" t="str">
        <f>IF(H1421=0, "Pedido entregue!", "Pendente")</f>
        <v>Pedido entregue!</v>
      </c>
      <c r="AA1421" s="74">
        <v>1</v>
      </c>
      <c r="AB1421" s="58" t="str">
        <f>IF(Z1421="Pedido Entregue!", IF(AA1421=1, "Retirado do Almoxarifado", IF(AA1421=2, "Material devolvido", "Aguardando retirada")), IF(Z1421="Pendente", "Entrega pendente", ""))</f>
        <v>Retirado do Almoxarifado</v>
      </c>
      <c r="AC1421" s="18">
        <v>1</v>
      </c>
      <c r="AD1421" s="18">
        <f>AC1421/SUMIF($P:$P,P1421,$AC:$AC)</f>
        <v>1</v>
      </c>
      <c r="AE1421" s="18">
        <f>IF(R1421=0,0,AC1421/SUMIF($R:$R,R1421,$AC:$AC))</f>
        <v>0.5</v>
      </c>
      <c r="AF1421" s="18">
        <f>IF(R1421=0,1,0)</f>
        <v>0</v>
      </c>
      <c r="AG1421" s="18">
        <f>IF(R1421=0,#REF!-J1421,0)</f>
        <v>0</v>
      </c>
      <c r="AH1421" t="str">
        <f>TEXT(J1421,"MMMM")</f>
        <v>maio</v>
      </c>
    </row>
    <row r="1422" spans="1:34" ht="12.75" hidden="1" customHeight="1" x14ac:dyDescent="0.25">
      <c r="A1422" s="90" t="str">
        <f>IF(C1422="Oficina Diversos","Oficina Geral",
IF(ISNUMBER(FIND("Estoque - Colhedoras",C1422)),"Colhedoras",IF(ISNUMBER(FIND("Caldeiraria",C1422)),"Caldeiraria",IF(ISNUMBER(FIND("Borracharia",C1422)),"Borracharia",IF(ISNUMBER(FIND("Lubrificação",C1422)),"Lubrificação",
IF(ISNUMBER(FIND("Estoque - Carregadeiras",C1422)),"Carregadeiras",IF(ISNUMBER(FIND("Estoque - Veic. Leves",C1422)),"Veic. Leves",
IF(ISNUMBER(FIND("Estoque - Caminhões",C1422)),"Caminhões",IF(ISNUMBER(FIND("Estoque - Transbordos",C1422)),"Transbordos",
IF(ISNUMBER(FIND("Estoque - Tratores",C1422)),"Tratores",
IF(ISNUMBER(FIND("Estoque - Máquinas pesadas",C1422)),"Máquinas pesadas",
IF(ISNUMBER(FIND("Estoque - Reboques",C1422)),"Reboques",
IF(C1422="Estoque","Estoque",
IF(AND(ISNUMBER(C1422),C1422&gt;1000,C1422&lt;2000),"Caminhões",
IF(AND(ISNUMBER(C1422),C1422&gt;2000,C1422&lt;3000),"Tratores",
IF(AND(ISNUMBER(C1422),C1422&gt;3000,C1422&lt;4000),"Carregadeiras",
IF(AND(ISNUMBER(C1422),C1422&gt;4000,C1422&lt;5000),"Máquinas pesadas",
IF(AND(ISNUMBER(C1422),C1422&gt;5000,C1422&lt;6000),"Colhedoras",
IF(AND(ISNUMBER(C1422),C1422&gt;7000,C1422&lt;8000),"Irrigação",
IF(AND(ISNUMBER(C1422),C1422&gt;8000,C1422&lt;9000),"Reboques",IF(AND(ISNUMBER(C1422),C1422&gt;0,C1422&lt;1000),"Veic. Leves","")))))))))))))))))))))</f>
        <v>Caminhões</v>
      </c>
      <c r="C1422" s="171">
        <v>1004</v>
      </c>
      <c r="D1422" s="170">
        <v>57050</v>
      </c>
      <c r="E1422" s="173" t="s">
        <v>21037</v>
      </c>
      <c r="F1422" s="101" t="str">
        <f>IF(ISBLANK(K1422), "Apenas Solicitação", "Tem OC")</f>
        <v>Tem OC</v>
      </c>
      <c r="G1422" s="170">
        <v>1</v>
      </c>
      <c r="H1422" s="102">
        <f>G1422-I1422</f>
        <v>0</v>
      </c>
      <c r="I1422" s="103">
        <v>1</v>
      </c>
      <c r="J1422" s="174">
        <v>45843</v>
      </c>
      <c r="K1422" s="174">
        <v>45853</v>
      </c>
      <c r="L1422" s="173" t="s">
        <v>20151</v>
      </c>
      <c r="M1422" s="104" t="str">
        <f ca="1">IF(OR(N1422="", N1422=0), "", IF(N1422&gt;TODAY(), "No prazo", "Atrasado"))</f>
        <v>Atrasado</v>
      </c>
      <c r="N1422" s="104">
        <f>IFERROR(K1422 + VALUE(LEFT(L1422, FIND(" ", L1422) - 1)), "")</f>
        <v>45853</v>
      </c>
      <c r="O1422" s="105">
        <f>IF(_xlfn.DAYS(K1422,J1422)&lt;0, "Aguardando OC", _xlfn.DAYS(K1422,J1422))</f>
        <v>10</v>
      </c>
      <c r="P1422" s="201">
        <v>410320</v>
      </c>
      <c r="Q1422" s="12"/>
      <c r="R1422" s="212">
        <v>170965</v>
      </c>
      <c r="S1422" s="2">
        <v>221</v>
      </c>
      <c r="T1422" s="65" t="s">
        <v>1029</v>
      </c>
      <c r="U1422" s="170">
        <v>286.2</v>
      </c>
      <c r="V1422" s="170">
        <v>2097</v>
      </c>
      <c r="W1422" s="117" t="str">
        <f>IFERROR(VLOOKUP(V1422, Fornecedores!A:C, 3, FALSE), "")</f>
        <v xml:space="preserve">CAUPECAS            </v>
      </c>
      <c r="X1422" s="105" t="str">
        <f>IFERROR(VLOOKUP(V1422, Fornecedores!A:E, 5, FALSE), "")</f>
        <v>Recife</v>
      </c>
      <c r="Y1422" s="105" t="str">
        <f>IFERROR(VLOOKUP(V1422, Fornecedores!A:F, 6, FALSE), "")</f>
        <v>PE</v>
      </c>
      <c r="Z1422" s="101" t="str">
        <f>IF(H1422=0, "Pedido entregue!", "Pendente")</f>
        <v>Pedido entregue!</v>
      </c>
      <c r="AB1422" s="132" t="str">
        <f>IF(Z1422="Pedido Entregue!", IF(AA1422=1, "Retirado do Almoxarifado", IF(AA1422=2, "Material devolvido", "Aguardando retirada")), IF(Z1422="Pendente", "Entrega pendente", ""))</f>
        <v>Aguardando retirada</v>
      </c>
      <c r="AC1422" s="18">
        <v>1</v>
      </c>
      <c r="AD1422" s="18">
        <f>AC1422/SUMIF($P:$P,P1422,$AC:$AC)</f>
        <v>1</v>
      </c>
      <c r="AE1422" s="18">
        <f>IF(R1422=0,0,AC1422/SUMIF($R:$R,R1422,$AC:$AC))</f>
        <v>0.25</v>
      </c>
      <c r="AF1422" s="18">
        <f>IF(R1422=0,1,0)</f>
        <v>0</v>
      </c>
      <c r="AH1422" t="str">
        <f>TEXT(J1422,"MMMM")</f>
        <v>julho</v>
      </c>
    </row>
    <row r="1423" spans="1:34" ht="12.75" customHeight="1" x14ac:dyDescent="0.25">
      <c r="A1423" s="90" t="str">
        <f>IF(C1423="Oficina Diversos","Oficina Geral",
IF(ISNUMBER(FIND("Estoque - Colhedoras",C1423)),"Colhedoras",IF(ISNUMBER(FIND("Caldeiraria",C1423)),"Caldeiraria",IF(ISNUMBER(FIND("Borracharia",C1423)),"Borracharia",IF(ISNUMBER(FIND("Lubrificação",C1423)),"Lubrificação",
IF(ISNUMBER(FIND("Estoque - Carregadeiras",C1423)),"Carregadeiras",IF(ISNUMBER(FIND("Estoque - Veic. Leves",C1423)),"Veic. Leves",
IF(ISNUMBER(FIND("Estoque - Caminhões",C1423)),"Caminhões",IF(ISNUMBER(FIND("Estoque - Transbordos",C1423)),"Transbordos",
IF(ISNUMBER(FIND("Estoque - Tratores",C1423)),"Tratores",
IF(ISNUMBER(FIND("Estoque - Máquinas pesadas",C1423)),"Máquinas pesadas",
IF(ISNUMBER(FIND("Estoque - Reboques",C1423)),"Reboques",
IF(C1423="Estoque","Estoque",
IF(AND(ISNUMBER(C1423),C1423&gt;1000,C1423&lt;2000),"Caminhões",
IF(AND(ISNUMBER(C1423),C1423&gt;2000,C1423&lt;3000),"Tratores",
IF(AND(ISNUMBER(C1423),C1423&gt;3000,C1423&lt;4000),"Carregadeiras",
IF(AND(ISNUMBER(C1423),C1423&gt;4000,C1423&lt;5000),"Máquinas pesadas",
IF(AND(ISNUMBER(C1423),C1423&gt;5000,C1423&lt;6000),"Colhedoras",
IF(AND(ISNUMBER(C1423),C1423&gt;7000,C1423&lt;8000),"Irrigação",
IF(AND(ISNUMBER(C1423),C1423&gt;8000,C1423&lt;9000),"Reboques",IF(AND(ISNUMBER(C1423),C1423&gt;0,C1423&lt;1000),"Veic. Leves","")))))))))))))))))))))</f>
        <v>Tratores</v>
      </c>
      <c r="B1423" s="72"/>
      <c r="C1423" s="2">
        <v>2027</v>
      </c>
      <c r="D1423" s="2">
        <v>57093</v>
      </c>
      <c r="E1423" s="3" t="s">
        <v>1255</v>
      </c>
      <c r="F1423" s="14" t="str">
        <f>IF(ISBLANK(K1423), "Apenas Solicitação", "Tem OC")</f>
        <v>Apenas Solicitação</v>
      </c>
      <c r="G1423" s="2">
        <v>2</v>
      </c>
      <c r="H1423" s="37">
        <f>G1423-I1423</f>
        <v>2</v>
      </c>
      <c r="I1423" s="38">
        <v>0</v>
      </c>
      <c r="J1423" s="4">
        <v>45786</v>
      </c>
      <c r="K1423" s="14"/>
      <c r="L1423" s="3"/>
      <c r="M1423" s="44" t="str">
        <f ca="1">IF(OR(N1423="", N1423=0), "", IF(N1423&gt;TODAY(), "No prazo", "Atrasado"))</f>
        <v/>
      </c>
      <c r="N1423" s="44" t="str">
        <f>IFERROR(K1423 + VALUE(LEFT(L1423, FIND(" ", L1423) - 1)), "")</f>
        <v/>
      </c>
      <c r="O1423" s="3" t="str">
        <f>IF(_xlfn.DAYS(K1423,J1423)&lt;0, "Aguardando OC", _xlfn.DAYS(K1423,J1423))</f>
        <v>Aguardando OC</v>
      </c>
      <c r="P1423" s="14">
        <v>402140</v>
      </c>
      <c r="Q1423" s="12"/>
      <c r="R1423" s="14">
        <v>0</v>
      </c>
      <c r="S1423" s="2">
        <v>221</v>
      </c>
      <c r="T1423" s="65" t="s">
        <v>1029</v>
      </c>
      <c r="U1423" s="21">
        <v>186.29</v>
      </c>
      <c r="V1423" s="2"/>
      <c r="W1423" s="47" t="str">
        <f>IFERROR(VLOOKUP(V1423, Fornecedores!A:C, 3, FALSE), "")</f>
        <v/>
      </c>
      <c r="X1423" s="43" t="str">
        <f>IFERROR(VLOOKUP(V1423, Fornecedores!A:E, 5, FALSE), "")</f>
        <v/>
      </c>
      <c r="Y1423" s="43" t="str">
        <f>IFERROR(VLOOKUP(V1423, Fornecedores!A:F, 6, FALSE), "")</f>
        <v/>
      </c>
      <c r="Z1423" s="14" t="str">
        <f>IF(H1423=0, "Pedido entregue!", "Pendente")</f>
        <v>Pendente</v>
      </c>
      <c r="AA1423" s="74"/>
      <c r="AB1423" s="58" t="str">
        <f>IF(Z1423="Pedido Entregue!", IF(AA1423=1, "Retirado do Almoxarifado", IF(AA1423=2, "Material devolvido", "Aguardando retirada")), IF(Z1423="Pendente", "Entrega pendente", ""))</f>
        <v>Entrega pendente</v>
      </c>
      <c r="AC1423" s="18">
        <v>1</v>
      </c>
      <c r="AD1423" s="18">
        <f>AC1423/SUMIF($P:$P,P1423,$AC:$AC)</f>
        <v>1</v>
      </c>
      <c r="AE1423" s="18">
        <f>IF(R1423=0,0,AC1423/SUMIF($R:$R,R1423,$AC:$AC))</f>
        <v>0</v>
      </c>
      <c r="AF1423" s="18">
        <f>IF(R1423=0,1,0)</f>
        <v>1</v>
      </c>
      <c r="AH1423" t="str">
        <f>TEXT(J1423,"MMMM")</f>
        <v>maio</v>
      </c>
    </row>
    <row r="1424" spans="1:34" ht="12.75" customHeight="1" x14ac:dyDescent="0.25">
      <c r="A1424" s="90" t="str">
        <f>IF(C1424="Oficina Diversos","Oficina Geral",
IF(ISNUMBER(FIND("Estoque - Colhedoras",C1424)),"Colhedoras",IF(ISNUMBER(FIND("Caldeiraria",C1424)),"Caldeiraria",IF(ISNUMBER(FIND("Borracharia",C1424)),"Borracharia",IF(ISNUMBER(FIND("Lubrificação",C1424)),"Lubrificação",
IF(ISNUMBER(FIND("Estoque - Carregadeiras",C1424)),"Carregadeiras",IF(ISNUMBER(FIND("Estoque - Veic. Leves",C1424)),"Veic. Leves",
IF(ISNUMBER(FIND("Estoque - Caminhões",C1424)),"Caminhões",IF(ISNUMBER(FIND("Estoque - Transbordos",C1424)),"Transbordos",
IF(ISNUMBER(FIND("Estoque - Tratores",C1424)),"Tratores",
IF(ISNUMBER(FIND("Estoque - Máquinas pesadas",C1424)),"Máquinas pesadas",
IF(ISNUMBER(FIND("Estoque - Reboques",C1424)),"Reboques",
IF(C1424="Estoque","Estoque",
IF(AND(ISNUMBER(C1424),C1424&gt;1000,C1424&lt;2000),"Caminhões",
IF(AND(ISNUMBER(C1424),C1424&gt;2000,C1424&lt;3000),"Tratores",
IF(AND(ISNUMBER(C1424),C1424&gt;3000,C1424&lt;4000),"Carregadeiras",
IF(AND(ISNUMBER(C1424),C1424&gt;4000,C1424&lt;5000),"Máquinas pesadas",
IF(AND(ISNUMBER(C1424),C1424&gt;5000,C1424&lt;6000),"Colhedoras",
IF(AND(ISNUMBER(C1424),C1424&gt;7000,C1424&lt;8000),"Irrigação",
IF(AND(ISNUMBER(C1424),C1424&gt;8000,C1424&lt;9000),"Reboques",IF(AND(ISNUMBER(C1424),C1424&gt;0,C1424&lt;1000),"Veic. Leves","")))))))))))))))))))))</f>
        <v>Tratores</v>
      </c>
      <c r="C1424" s="171">
        <v>2024</v>
      </c>
      <c r="D1424" s="170">
        <v>57100</v>
      </c>
      <c r="E1424" s="173" t="s">
        <v>26097</v>
      </c>
      <c r="F1424" s="101" t="str">
        <f>IF(ISBLANK(K1424), "Apenas Solicitação", "Tem OC")</f>
        <v>Apenas Solicitação</v>
      </c>
      <c r="G1424" s="170">
        <v>1</v>
      </c>
      <c r="H1424" s="102">
        <f>G1424-I1424</f>
        <v>1</v>
      </c>
      <c r="I1424" s="103"/>
      <c r="J1424" s="174">
        <v>45856</v>
      </c>
      <c r="K1424" s="173"/>
      <c r="L1424" s="173"/>
      <c r="M1424" s="104" t="str">
        <f ca="1">IF(OR(N1424="", N1424=0), "", IF(N1424&gt;TODAY(), "No prazo", "Atrasado"))</f>
        <v/>
      </c>
      <c r="N1424" s="104" t="str">
        <f>IFERROR(K1424 + VALUE(LEFT(L1424, FIND(" ", L1424) - 1)), "")</f>
        <v/>
      </c>
      <c r="O1424" s="105" t="str">
        <f>IF(_xlfn.DAYS(K1424,J1424)&lt;0, "Aguardando OC", _xlfn.DAYS(K1424,J1424))</f>
        <v>Aguardando OC</v>
      </c>
      <c r="P1424" s="170">
        <v>412287</v>
      </c>
      <c r="Q1424" s="12"/>
      <c r="R1424" s="170">
        <v>0</v>
      </c>
      <c r="S1424" s="2">
        <v>221</v>
      </c>
      <c r="T1424" s="65" t="s">
        <v>1029</v>
      </c>
      <c r="U1424" s="170">
        <v>8.3000000000000007</v>
      </c>
      <c r="V1424" s="170"/>
      <c r="W1424" s="117" t="str">
        <f>IFERROR(VLOOKUP(V1424, Fornecedores!A:C, 3, FALSE), "")</f>
        <v/>
      </c>
      <c r="X1424" s="105" t="str">
        <f>IFERROR(VLOOKUP(V1424, Fornecedores!A:E, 5, FALSE), "")</f>
        <v/>
      </c>
      <c r="Y1424" s="105" t="str">
        <f>IFERROR(VLOOKUP(V1424, Fornecedores!A:F, 6, FALSE), "")</f>
        <v/>
      </c>
      <c r="Z1424" s="101" t="str">
        <f>IF(H1424=0, "Pedido entregue!", "Pendente")</f>
        <v>Pendente</v>
      </c>
      <c r="AB1424" s="132" t="str">
        <f>IF(Z1424="Pedido Entregue!", IF(AA1424=1, "Retirado do Almoxarifado", IF(AA1424=2, "Material devolvido", "Aguardando retirada")), IF(Z1424="Pendente", "Entrega pendente", ""))</f>
        <v>Entrega pendente</v>
      </c>
      <c r="AC1424" s="18">
        <v>1</v>
      </c>
      <c r="AD1424" s="18">
        <f>AC1424/SUMIF($P:$P,P1424,$AC:$AC)</f>
        <v>1</v>
      </c>
      <c r="AE1424" s="18">
        <f>IF(R1424=0,0,AC1424/SUMIF($R:$R,R1424,$AC:$AC))</f>
        <v>0</v>
      </c>
      <c r="AF1424" s="18">
        <f>IF(R1424=0,1,0)</f>
        <v>1</v>
      </c>
      <c r="AH1424" t="str">
        <f>TEXT(J1424,"MMMM")</f>
        <v>julho</v>
      </c>
    </row>
    <row r="1425" spans="1:34" ht="12.75" hidden="1" customHeight="1" x14ac:dyDescent="0.25">
      <c r="A1425" s="90" t="str">
        <f>IF(C1425="Oficina Diversos","Oficina Geral",
IF(ISNUMBER(FIND("Estoque - Colhedoras",C1425)),"Colhedoras",IF(ISNUMBER(FIND("Caldeiraria",C1425)),"Caldeiraria",IF(ISNUMBER(FIND("Borracharia",C1425)),"Borracharia",IF(ISNUMBER(FIND("Lubrificação",C1425)),"Lubrificação",
IF(ISNUMBER(FIND("Estoque - Carregadeiras",C1425)),"Carregadeiras",IF(ISNUMBER(FIND("Estoque - Veic. Leves",C1425)),"Veic. Leves",
IF(ISNUMBER(FIND("Estoque - Caminhões",C1425)),"Caminhões",IF(ISNUMBER(FIND("Estoque - Transbordos",C1425)),"Transbordos",
IF(ISNUMBER(FIND("Estoque - Tratores",C1425)),"Tratores",
IF(ISNUMBER(FIND("Estoque - Máquinas pesadas",C1425)),"Máquinas pesadas",
IF(ISNUMBER(FIND("Estoque - Reboques",C1425)),"Reboques",
IF(C1425="Estoque","Estoque",
IF(AND(ISNUMBER(C1425),C1425&gt;1000,C1425&lt;2000),"Caminhões",
IF(AND(ISNUMBER(C1425),C1425&gt;2000,C1425&lt;3000),"Tratores",
IF(AND(ISNUMBER(C1425),C1425&gt;3000,C1425&lt;4000),"Carregadeiras",
IF(AND(ISNUMBER(C1425),C1425&gt;4000,C1425&lt;5000),"Máquinas pesadas",
IF(AND(ISNUMBER(C1425),C1425&gt;5000,C1425&lt;6000),"Colhedoras",
IF(AND(ISNUMBER(C1425),C1425&gt;7000,C1425&lt;8000),"Irrigação",
IF(AND(ISNUMBER(C1425),C1425&gt;8000,C1425&lt;9000),"Reboques",IF(AND(ISNUMBER(C1425),C1425&gt;0,C1425&lt;1000),"Veic. Leves","")))))))))))))))))))))</f>
        <v>Caminhões</v>
      </c>
      <c r="C1425" s="171" t="s">
        <v>20247</v>
      </c>
      <c r="D1425" s="170">
        <v>57222</v>
      </c>
      <c r="E1425" s="173" t="s">
        <v>20903</v>
      </c>
      <c r="F1425" s="101" t="str">
        <f>IF(ISBLANK(K1425), "Apenas Solicitação", "Tem OC")</f>
        <v>Tem OC</v>
      </c>
      <c r="G1425" s="170">
        <v>1</v>
      </c>
      <c r="H1425" s="102">
        <f>G1425-I1425</f>
        <v>0</v>
      </c>
      <c r="I1425" s="103">
        <v>1</v>
      </c>
      <c r="J1425" s="174">
        <v>45839</v>
      </c>
      <c r="K1425" s="181">
        <v>45847</v>
      </c>
      <c r="L1425" s="173" t="s">
        <v>20151</v>
      </c>
      <c r="M1425" s="104" t="str">
        <f ca="1">IF(OR(N1425="", N1425=0), "", IF(N1425&gt;TODAY(), "No prazo", "Atrasado"))</f>
        <v>Atrasado</v>
      </c>
      <c r="N1425" s="104">
        <f>IFERROR(K1425 + VALUE(LEFT(L1425, FIND(" ", L1425) - 1)), "")</f>
        <v>45847</v>
      </c>
      <c r="O1425" s="105">
        <f>IF(_xlfn.DAYS(K1425,J1425)&lt;0, "Aguardando OC", _xlfn.DAYS(K1425,J1425))</f>
        <v>8</v>
      </c>
      <c r="P1425" s="201">
        <v>409566</v>
      </c>
      <c r="Q1425" s="12"/>
      <c r="R1425" s="201">
        <v>170705</v>
      </c>
      <c r="S1425" s="2">
        <v>221</v>
      </c>
      <c r="T1425" s="65" t="s">
        <v>1029</v>
      </c>
      <c r="U1425" s="170">
        <v>34.770000000000003</v>
      </c>
      <c r="V1425" s="170">
        <v>1346</v>
      </c>
      <c r="W1425" s="117" t="str">
        <f>IFERROR(VLOOKUP(V1425, Fornecedores!A:C, 3, FALSE), "")</f>
        <v xml:space="preserve">IMBIRIBEIRA         </v>
      </c>
      <c r="X1425" s="105" t="str">
        <f>IFERROR(VLOOKUP(V1425, Fornecedores!A:E, 5, FALSE), "")</f>
        <v>Recife</v>
      </c>
      <c r="Y1425" s="105" t="str">
        <f>IFERROR(VLOOKUP(V1425, Fornecedores!A:F, 6, FALSE), "")</f>
        <v>PE</v>
      </c>
      <c r="Z1425" s="101" t="str">
        <f>IF(H1425=0, "Pedido entregue!", "Pendente")</f>
        <v>Pedido entregue!</v>
      </c>
      <c r="AB1425" s="132" t="str">
        <f>IF(Z1425="Pedido Entregue!", IF(AA1425=1, "Retirado do Almoxarifado", IF(AA1425=2, "Material devolvido", "Aguardando retirada")), IF(Z1425="Pendente", "Entrega pendente", ""))</f>
        <v>Aguardando retirada</v>
      </c>
      <c r="AC1425" s="18">
        <v>1</v>
      </c>
      <c r="AD1425" s="18">
        <f>AC1425/SUMIF($P:$P,P1425,$AC:$AC)</f>
        <v>1</v>
      </c>
      <c r="AE1425" s="18">
        <f>IF(R1425=0,0,AC1425/SUMIF($R:$R,R1425,$AC:$AC))</f>
        <v>0.25</v>
      </c>
      <c r="AF1425" s="18">
        <f>IF(R1425=0,1,0)</f>
        <v>0</v>
      </c>
      <c r="AH1425" t="str">
        <f>TEXT(J1425,"MMMM")</f>
        <v>julho</v>
      </c>
    </row>
    <row r="1426" spans="1:34" ht="12.75" hidden="1" customHeight="1" x14ac:dyDescent="0.25">
      <c r="A1426" s="90" t="str">
        <f>IF(C1426="Oficina Diversos","Oficina Geral",
IF(ISNUMBER(FIND("Estoque - Colhedoras",C1426)),"Colhedoras",IF(ISNUMBER(FIND("Caldeiraria",C1426)),"Caldeiraria",IF(ISNUMBER(FIND("Borracharia",C1426)),"Borracharia",IF(ISNUMBER(FIND("Lubrificação",C1426)),"Lubrificação",
IF(ISNUMBER(FIND("Estoque - Carregadeiras",C1426)),"Carregadeiras",IF(ISNUMBER(FIND("Estoque - Veic. Leves",C1426)),"Veic. Leves",
IF(ISNUMBER(FIND("Estoque - Caminhões",C1426)),"Caminhões",IF(ISNUMBER(FIND("Estoque - Transbordos",C1426)),"Transbordos",
IF(ISNUMBER(FIND("Estoque - Tratores",C1426)),"Tratores",
IF(ISNUMBER(FIND("Estoque - Máquinas pesadas",C1426)),"Máquinas pesadas",
IF(ISNUMBER(FIND("Estoque - Reboques",C1426)),"Reboques",
IF(C1426="Estoque","Estoque",
IF(AND(ISNUMBER(C1426),C1426&gt;1000,C1426&lt;2000),"Caminhões",
IF(AND(ISNUMBER(C1426),C1426&gt;2000,C1426&lt;3000),"Tratores",
IF(AND(ISNUMBER(C1426),C1426&gt;3000,C1426&lt;4000),"Carregadeiras",
IF(AND(ISNUMBER(C1426),C1426&gt;4000,C1426&lt;5000),"Máquinas pesadas",
IF(AND(ISNUMBER(C1426),C1426&gt;5000,C1426&lt;6000),"Colhedoras",
IF(AND(ISNUMBER(C1426),C1426&gt;7000,C1426&lt;8000),"Irrigação",
IF(AND(ISNUMBER(C1426),C1426&gt;8000,C1426&lt;9000),"Reboques",IF(AND(ISNUMBER(C1426),C1426&gt;0,C1426&lt;1000),"Veic. Leves","")))))))))))))))))))))</f>
        <v>Caminhões</v>
      </c>
      <c r="C1426" s="113" t="s">
        <v>20247</v>
      </c>
      <c r="D1426" s="2">
        <v>57224</v>
      </c>
      <c r="E1426" s="3" t="s">
        <v>20904</v>
      </c>
      <c r="F1426" s="101" t="str">
        <f>IF(ISBLANK(K1426), "Apenas Solicitação", "Tem OC")</f>
        <v>Tem OC</v>
      </c>
      <c r="G1426" s="2">
        <v>2</v>
      </c>
      <c r="H1426" s="102">
        <f>G1426-I1426</f>
        <v>0</v>
      </c>
      <c r="I1426" s="103">
        <v>2</v>
      </c>
      <c r="J1426" s="4">
        <v>45839</v>
      </c>
      <c r="K1426" s="180">
        <v>45847</v>
      </c>
      <c r="L1426" s="3" t="s">
        <v>20151</v>
      </c>
      <c r="M1426" s="104" t="str">
        <f ca="1">IF(OR(N1426="", N1426=0), "", IF(N1426&gt;TODAY(), "No prazo", "Atrasado"))</f>
        <v>Atrasado</v>
      </c>
      <c r="N1426" s="104">
        <f>IFERROR(K1426 + VALUE(LEFT(L1426, FIND(" ", L1426) - 1)), "")</f>
        <v>45847</v>
      </c>
      <c r="O1426" s="105">
        <f>IF(_xlfn.DAYS(K1426,J1426)&lt;0, "Aguardando OC", _xlfn.DAYS(K1426,J1426))</f>
        <v>8</v>
      </c>
      <c r="P1426" s="14">
        <v>409564</v>
      </c>
      <c r="Q1426" s="12"/>
      <c r="R1426" s="14">
        <v>170703</v>
      </c>
      <c r="S1426" s="2">
        <v>221</v>
      </c>
      <c r="T1426" s="65" t="s">
        <v>1029</v>
      </c>
      <c r="U1426" s="2">
        <v>469.8</v>
      </c>
      <c r="V1426" s="2">
        <v>2528</v>
      </c>
      <c r="W1426" s="117" t="str">
        <f>IFERROR(VLOOKUP(V1426, Fornecedores!A:C, 3, FALSE), "")</f>
        <v xml:space="preserve">REDIESEL            </v>
      </c>
      <c r="X1426" s="105" t="str">
        <f>IFERROR(VLOOKUP(V1426, Fornecedores!A:E, 5, FALSE), "")</f>
        <v>Jaboatão dos Guararapes</v>
      </c>
      <c r="Y1426" s="105" t="str">
        <f>IFERROR(VLOOKUP(V1426, Fornecedores!A:F, 6, FALSE), "")</f>
        <v>PE</v>
      </c>
      <c r="Z1426" s="101" t="str">
        <f>IF(H1426=0, "Pedido entregue!", "Pendente")</f>
        <v>Pedido entregue!</v>
      </c>
      <c r="AB1426" s="132" t="str">
        <f>IF(Z1426="Pedido Entregue!", IF(AA1426=1, "Retirado do Almoxarifado", IF(AA1426=2, "Material devolvido", "Aguardando retirada")), IF(Z1426="Pendente", "Entrega pendente", ""))</f>
        <v>Aguardando retirada</v>
      </c>
      <c r="AC1426" s="18">
        <v>1</v>
      </c>
      <c r="AD1426" s="18">
        <f>AC1426/SUMIF($P:$P,P1426,$AC:$AC)</f>
        <v>1</v>
      </c>
      <c r="AE1426" s="18">
        <f>IF(R1426=0,0,AC1426/SUMIF($R:$R,R1426,$AC:$AC))</f>
        <v>0.33333333333333331</v>
      </c>
      <c r="AF1426" s="18">
        <f>IF(R1426=0,1,0)</f>
        <v>0</v>
      </c>
      <c r="AH1426" t="str">
        <f>TEXT(J1426,"MMMM")</f>
        <v>julho</v>
      </c>
    </row>
    <row r="1427" spans="1:34" ht="12.75" hidden="1" customHeight="1" x14ac:dyDescent="0.25">
      <c r="A1427" s="90" t="str">
        <f>IF(C1427="Oficina Diversos","Oficina Geral",
IF(ISNUMBER(FIND("Estoque - Colhedoras",C1427)),"Colhedoras",IF(ISNUMBER(FIND("Caldeiraria",C1427)),"Caldeiraria",IF(ISNUMBER(FIND("Borracharia",C1427)),"Borracharia",IF(ISNUMBER(FIND("Lubrificação",C1427)),"Lubrificação",
IF(ISNUMBER(FIND("Estoque - Carregadeiras",C1427)),"Carregadeiras",IF(ISNUMBER(FIND("Estoque - Veic. Leves",C1427)),"Veic. Leves",
IF(ISNUMBER(FIND("Estoque - Caminhões",C1427)),"Caminhões",IF(ISNUMBER(FIND("Estoque - Transbordos",C1427)),"Transbordos",
IF(ISNUMBER(FIND("Estoque - Tratores",C1427)),"Tratores",
IF(ISNUMBER(FIND("Estoque - Máquinas pesadas",C1427)),"Máquinas pesadas",
IF(ISNUMBER(FIND("Estoque - Reboques",C1427)),"Reboques",
IF(C1427="Estoque","Estoque",
IF(AND(ISNUMBER(C1427),C1427&gt;1000,C1427&lt;2000),"Caminhões",
IF(AND(ISNUMBER(C1427),C1427&gt;2000,C1427&lt;3000),"Tratores",
IF(AND(ISNUMBER(C1427),C1427&gt;3000,C1427&lt;4000),"Carregadeiras",
IF(AND(ISNUMBER(C1427),C1427&gt;4000,C1427&lt;5000),"Máquinas pesadas",
IF(AND(ISNUMBER(C1427),C1427&gt;5000,C1427&lt;6000),"Colhedoras",
IF(AND(ISNUMBER(C1427),C1427&gt;7000,C1427&lt;8000),"Irrigação",
IF(AND(ISNUMBER(C1427),C1427&gt;8000,C1427&lt;9000),"Reboques",IF(AND(ISNUMBER(C1427),C1427&gt;0,C1427&lt;1000),"Veic. Leves","")))))))))))))))))))))</f>
        <v>Carregadeiras</v>
      </c>
      <c r="B1427" s="72"/>
      <c r="C1427" s="42">
        <v>3027</v>
      </c>
      <c r="D1427" s="42">
        <v>57510</v>
      </c>
      <c r="E1427" s="43" t="s">
        <v>1256</v>
      </c>
      <c r="F1427" s="14" t="str">
        <f>IF(ISBLANK(K1427), "Apenas Solicitação", "Tem OC")</f>
        <v>Tem OC</v>
      </c>
      <c r="G1427" s="42">
        <v>2</v>
      </c>
      <c r="H1427" s="37">
        <f>G1427-I1427</f>
        <v>0</v>
      </c>
      <c r="I1427" s="38">
        <v>2</v>
      </c>
      <c r="J1427" s="44">
        <v>45786</v>
      </c>
      <c r="K1427" s="185">
        <v>45792</v>
      </c>
      <c r="L1427" s="44"/>
      <c r="M1427" s="44"/>
      <c r="N1427" s="44" t="str">
        <f>IFERROR(K1427 + VALUE(LEFT(L1427, FIND(" ", L1427) - 1)), "")</f>
        <v/>
      </c>
      <c r="O1427" s="3">
        <f>IF(_xlfn.DAYS(K1427,J1427)&lt;0, "Aguardando OC", _xlfn.DAYS(K1427,J1427))</f>
        <v>6</v>
      </c>
      <c r="P1427" s="191">
        <v>402239</v>
      </c>
      <c r="Q1427" s="54"/>
      <c r="R1427" s="191">
        <v>167746</v>
      </c>
      <c r="S1427" s="49"/>
      <c r="T1427" s="153"/>
      <c r="U1427" s="45">
        <v>299.74</v>
      </c>
      <c r="V1427" s="42">
        <v>15127</v>
      </c>
      <c r="W1427" s="47" t="str">
        <f>IFERROR(VLOOKUP(V1427, Fornecedores!A:C, 3, FALSE), "")</f>
        <v>EQUAGRIL LTDA</v>
      </c>
      <c r="X1427" s="43" t="str">
        <f>IFERROR(VLOOKUP(V1427, Fornecedores!A:E, 5, FALSE), "")</f>
        <v>São Paulo</v>
      </c>
      <c r="Y1427" s="43" t="str">
        <f>IFERROR(VLOOKUP(V1427, Fornecedores!A:F, 6, FALSE), "")</f>
        <v>SP</v>
      </c>
      <c r="Z1427" s="14" t="str">
        <f>IF(H1427=0, "Pedido entregue!", "Pendente")</f>
        <v>Pedido entregue!</v>
      </c>
      <c r="AA1427" s="74">
        <v>1</v>
      </c>
      <c r="AB1427" s="58" t="str">
        <f>IF(Z1427="Pedido Entregue!", IF(AA1427=1, "Retirado do Almoxarifado", IF(AA1427=2, "Material devolvido", "Aguardando retirada")), IF(Z1427="Pendente", "Entrega pendente", ""))</f>
        <v>Retirado do Almoxarifado</v>
      </c>
      <c r="AC1427" s="18">
        <v>1</v>
      </c>
      <c r="AD1427" s="18">
        <f>AC1427/SUMIF($P:$P,P1427,$AC:$AC)</f>
        <v>1</v>
      </c>
      <c r="AE1427" s="18">
        <f>IF(R1427=0,0,AC1427/SUMIF($R:$R,R1427,$AC:$AC))</f>
        <v>9.0909090909090912E-2</v>
      </c>
      <c r="AF1427" s="18">
        <f>IF(R1427=0,1,0)</f>
        <v>0</v>
      </c>
      <c r="AG1427" s="18">
        <f>IF(R1427=0,#REF!-J1427,0)</f>
        <v>0</v>
      </c>
      <c r="AH1427" t="str">
        <f>TEXT(J1427,"MMMM")</f>
        <v>maio</v>
      </c>
    </row>
    <row r="1428" spans="1:34" ht="12.75" hidden="1" customHeight="1" x14ac:dyDescent="0.25">
      <c r="A1428" s="90" t="str">
        <f>IF(C1428="Oficina Diversos","Oficina Geral",
IF(ISNUMBER(FIND("Estoque - Colhedoras",C1428)),"Colhedoras",IF(ISNUMBER(FIND("Caldeiraria",C1428)),"Caldeiraria",IF(ISNUMBER(FIND("Borracharia",C1428)),"Borracharia",IF(ISNUMBER(FIND("Lubrificação",C1428)),"Lubrificação",
IF(ISNUMBER(FIND("Estoque - Carregadeiras",C1428)),"Carregadeiras",IF(ISNUMBER(FIND("Estoque - Veic. Leves",C1428)),"Veic. Leves",
IF(ISNUMBER(FIND("Estoque - Caminhões",C1428)),"Caminhões",IF(ISNUMBER(FIND("Estoque - Transbordos",C1428)),"Transbordos",
IF(ISNUMBER(FIND("Estoque - Tratores",C1428)),"Tratores",
IF(ISNUMBER(FIND("Estoque - Máquinas pesadas",C1428)),"Máquinas pesadas",
IF(ISNUMBER(FIND("Estoque - Reboques",C1428)),"Reboques",
IF(C1428="Estoque","Estoque",
IF(AND(ISNUMBER(C1428),C1428&gt;1000,C1428&lt;2000),"Caminhões",
IF(AND(ISNUMBER(C1428),C1428&gt;2000,C1428&lt;3000),"Tratores",
IF(AND(ISNUMBER(C1428),C1428&gt;3000,C1428&lt;4000),"Carregadeiras",
IF(AND(ISNUMBER(C1428),C1428&gt;4000,C1428&lt;5000),"Máquinas pesadas",
IF(AND(ISNUMBER(C1428),C1428&gt;5000,C1428&lt;6000),"Colhedoras",
IF(AND(ISNUMBER(C1428),C1428&gt;7000,C1428&lt;8000),"Irrigação",
IF(AND(ISNUMBER(C1428),C1428&gt;8000,C1428&lt;9000),"Reboques",IF(AND(ISNUMBER(C1428),C1428&gt;0,C1428&lt;1000),"Veic. Leves","")))))))))))))))))))))</f>
        <v>Tratores</v>
      </c>
      <c r="B1428" s="72"/>
      <c r="C1428" s="2">
        <v>2036</v>
      </c>
      <c r="D1428" s="2">
        <v>57635</v>
      </c>
      <c r="E1428" s="10" t="s">
        <v>446</v>
      </c>
      <c r="F1428" s="14" t="str">
        <f>IF(ISBLANK(K1428), "Apenas Solicitação", "Tem OC")</f>
        <v>Tem OC</v>
      </c>
      <c r="G1428" s="2">
        <v>6</v>
      </c>
      <c r="H1428" s="37">
        <f>G1428-I1428</f>
        <v>0</v>
      </c>
      <c r="I1428" s="38">
        <v>6</v>
      </c>
      <c r="J1428" s="4">
        <v>45716</v>
      </c>
      <c r="K1428" s="183">
        <v>45736</v>
      </c>
      <c r="L1428" s="7"/>
      <c r="M1428" s="44"/>
      <c r="N1428" s="44" t="str">
        <f>IFERROR(K1428 + VALUE(LEFT(L1428, FIND(" ", L1428) - 1)), "")</f>
        <v/>
      </c>
      <c r="O1428" s="3">
        <f>IF(_xlfn.DAYS(K1428,J1428)&lt;0, "Aguardando OC", _xlfn.DAYS(K1428,J1428))</f>
        <v>20</v>
      </c>
      <c r="P1428" s="14">
        <v>394676</v>
      </c>
      <c r="Q1428" s="169">
        <v>1133066</v>
      </c>
      <c r="R1428" s="14">
        <v>165177</v>
      </c>
      <c r="S1428" s="2">
        <v>692</v>
      </c>
      <c r="T1428" s="65" t="s">
        <v>106</v>
      </c>
      <c r="U1428" s="21">
        <v>0.54</v>
      </c>
      <c r="V1428" s="2">
        <v>13341</v>
      </c>
      <c r="W1428" s="47" t="str">
        <f>IFERROR(VLOOKUP(V1428, Fornecedores!A:C, 3, FALSE), "")</f>
        <v>DISMA DISTRIBUIDORA</v>
      </c>
      <c r="X1428" s="43" t="str">
        <f>IFERROR(VLOOKUP(V1428, Fornecedores!A:E, 5, FALSE), "")</f>
        <v>Araçatuba</v>
      </c>
      <c r="Y1428" s="43" t="str">
        <f>IFERROR(VLOOKUP(V1428, Fornecedores!A:F, 6, FALSE), "")</f>
        <v>SP</v>
      </c>
      <c r="Z1428" s="14" t="str">
        <f>IF(H1428=0, "Pedido entregue!", "Pendente")</f>
        <v>Pedido entregue!</v>
      </c>
      <c r="AA1428" s="74">
        <v>1</v>
      </c>
      <c r="AB1428" s="58" t="str">
        <f>IF(Z1428="Pedido Entregue!", IF(AA1428=1, "Retirado do Almoxarifado", IF(AA1428=2, "Material devolvido", "Aguardando retirada")), IF(Z1428="Pendente", "Entrega pendente", ""))</f>
        <v>Retirado do Almoxarifado</v>
      </c>
      <c r="AC1428" s="18">
        <v>1</v>
      </c>
      <c r="AD1428" s="18">
        <f>AC1428/SUMIF($P:$P,P1428,$AC:$AC)</f>
        <v>1</v>
      </c>
      <c r="AE1428" s="18">
        <f>IF(R1428=0,0,AC1428/SUMIF($R:$R,R1428,$AC:$AC))</f>
        <v>0.04</v>
      </c>
      <c r="AF1428" s="18">
        <f>IF(R1428=0,1,0)</f>
        <v>0</v>
      </c>
      <c r="AG1428" s="18">
        <f>IF(R1428=0,#REF!-J1428,0)</f>
        <v>0</v>
      </c>
      <c r="AH1428" t="str">
        <f>TEXT(J1428,"MMMM")</f>
        <v>fevereiro</v>
      </c>
    </row>
    <row r="1429" spans="1:34" ht="12.75" hidden="1" customHeight="1" x14ac:dyDescent="0.25">
      <c r="A1429" s="90" t="str">
        <f>IF(C1429="Oficina Diversos","Oficina Geral",
IF(ISNUMBER(FIND("Estoque - Colhedoras",C1429)),"Colhedoras",IF(ISNUMBER(FIND("Caldeiraria",C1429)),"Caldeiraria",IF(ISNUMBER(FIND("Borracharia",C1429)),"Borracharia",IF(ISNUMBER(FIND("Lubrificação",C1429)),"Lubrificação",
IF(ISNUMBER(FIND("Estoque - Carregadeiras",C1429)),"Carregadeiras",IF(ISNUMBER(FIND("Estoque - Veic. Leves",C1429)),"Veic. Leves",
IF(ISNUMBER(FIND("Estoque - Caminhões",C1429)),"Caminhões",IF(ISNUMBER(FIND("Estoque - Transbordos",C1429)),"Transbordos",
IF(ISNUMBER(FIND("Estoque - Tratores",C1429)),"Tratores",
IF(ISNUMBER(FIND("Estoque - Máquinas pesadas",C1429)),"Máquinas pesadas",
IF(ISNUMBER(FIND("Estoque - Reboques",C1429)),"Reboques",
IF(C1429="Estoque","Estoque",
IF(AND(ISNUMBER(C1429),C1429&gt;1000,C1429&lt;2000),"Caminhões",
IF(AND(ISNUMBER(C1429),C1429&gt;2000,C1429&lt;3000),"Tratores",
IF(AND(ISNUMBER(C1429),C1429&gt;3000,C1429&lt;4000),"Carregadeiras",
IF(AND(ISNUMBER(C1429),C1429&gt;4000,C1429&lt;5000),"Máquinas pesadas",
IF(AND(ISNUMBER(C1429),C1429&gt;5000,C1429&lt;6000),"Colhedoras",
IF(AND(ISNUMBER(C1429),C1429&gt;7000,C1429&lt;8000),"Irrigação",
IF(AND(ISNUMBER(C1429),C1429&gt;8000,C1429&lt;9000),"Reboques",IF(AND(ISNUMBER(C1429),C1429&gt;0,C1429&lt;1000),"Veic. Leves","")))))))))))))))))))))</f>
        <v>Tratores</v>
      </c>
      <c r="C1429" s="113">
        <v>2035</v>
      </c>
      <c r="D1429" s="2">
        <v>57635</v>
      </c>
      <c r="E1429" s="3" t="s">
        <v>446</v>
      </c>
      <c r="F1429" s="101" t="str">
        <f>IF(ISBLANK(K1429), "Apenas Solicitação", "Tem OC")</f>
        <v>Tem OC</v>
      </c>
      <c r="G1429" s="2">
        <v>6</v>
      </c>
      <c r="H1429" s="102">
        <f>G1429-I1429</f>
        <v>0</v>
      </c>
      <c r="I1429" s="103">
        <v>6</v>
      </c>
      <c r="J1429" s="4">
        <v>45813</v>
      </c>
      <c r="K1429" s="180">
        <v>45819</v>
      </c>
      <c r="L1429" s="3" t="s">
        <v>20151</v>
      </c>
      <c r="M1429" s="104" t="str">
        <f ca="1">IF(OR(N1429="", N1429=0), "", IF(N1429&gt;TODAY(), "No prazo", "Atrasado"))</f>
        <v>Atrasado</v>
      </c>
      <c r="N1429" s="104">
        <f>IFERROR(K1429 + VALUE(LEFT(L1429, FIND(" ", L1429) - 1)), "")</f>
        <v>45819</v>
      </c>
      <c r="O1429" s="105">
        <f>IF(_xlfn.DAYS(K1429,J1429)&lt;0, "Aguardando OC", _xlfn.DAYS(K1429,J1429))</f>
        <v>6</v>
      </c>
      <c r="P1429" s="14">
        <v>406194</v>
      </c>
      <c r="Q1429" s="12"/>
      <c r="R1429" s="14">
        <v>168978</v>
      </c>
      <c r="S1429" s="2">
        <v>221</v>
      </c>
      <c r="T1429" s="65" t="s">
        <v>1029</v>
      </c>
      <c r="U1429" s="21">
        <v>3.21</v>
      </c>
      <c r="V1429" s="2">
        <v>14487</v>
      </c>
      <c r="W1429" s="117" t="str">
        <f>IFERROR(VLOOKUP(V1429, Fornecedores!A:C, 3, FALSE), "")</f>
        <v xml:space="preserve">FL TRATORES </v>
      </c>
      <c r="X1429" s="105" t="str">
        <f>IFERROR(VLOOKUP(V1429, Fornecedores!A:E, 5, FALSE), "")</f>
        <v>Recife</v>
      </c>
      <c r="Y1429" s="105" t="str">
        <f>IFERROR(VLOOKUP(V1429, Fornecedores!A:F, 6, FALSE), "")</f>
        <v>PE</v>
      </c>
      <c r="Z1429" s="101" t="str">
        <f>IF(H1429=0, "Pedido entregue!", "Pendente")</f>
        <v>Pedido entregue!</v>
      </c>
      <c r="AB1429" s="132" t="str">
        <f>IF(Z1429="Pedido Entregue!", IF(AA1429=1, "Retirado do Almoxarifado", IF(AA1429=2, "Material devolvido", "Aguardando retirada")), IF(Z1429="Pendente", "Entrega pendente", ""))</f>
        <v>Aguardando retirada</v>
      </c>
      <c r="AC1429" s="18">
        <v>1</v>
      </c>
      <c r="AD1429" s="18">
        <f>AC1429/SUMIF($P:$P,P1429,$AC:$AC)</f>
        <v>1</v>
      </c>
      <c r="AE1429" s="18">
        <f>IF(R1429=0,0,AC1429/SUMIF($R:$R,R1429,$AC:$AC))</f>
        <v>0.2</v>
      </c>
      <c r="AF1429" s="18">
        <f>IF(R1429=0,1,0)</f>
        <v>0</v>
      </c>
      <c r="AH1429" t="str">
        <f>TEXT(J1429,"MMMM")</f>
        <v>junho</v>
      </c>
    </row>
    <row r="1430" spans="1:34" ht="12.75" hidden="1" customHeight="1" x14ac:dyDescent="0.25">
      <c r="A1430" s="90" t="str">
        <f>IF(C1430="Oficina Diversos","Oficina Geral",
IF(ISNUMBER(FIND("Estoque - Colhedoras",C1430)),"Colhedoras",IF(ISNUMBER(FIND("Caldeiraria",C1430)),"Caldeiraria",IF(ISNUMBER(FIND("Borracharia",C1430)),"Borracharia",IF(ISNUMBER(FIND("Lubrificação",C1430)),"Lubrificação",
IF(ISNUMBER(FIND("Estoque - Carregadeiras",C1430)),"Carregadeiras",IF(ISNUMBER(FIND("Estoque - Veic. Leves",C1430)),"Veic. Leves",
IF(ISNUMBER(FIND("Estoque - Caminhões",C1430)),"Caminhões",IF(ISNUMBER(FIND("Estoque - Transbordos",C1430)),"Transbordos",
IF(ISNUMBER(FIND("Estoque - Tratores",C1430)),"Tratores",
IF(ISNUMBER(FIND("Estoque - Máquinas pesadas",C1430)),"Máquinas pesadas",
IF(ISNUMBER(FIND("Estoque - Reboques",C1430)),"Reboques",
IF(C1430="Estoque","Estoque",
IF(AND(ISNUMBER(C1430),C1430&gt;1000,C1430&lt;2000),"Caminhões",
IF(AND(ISNUMBER(C1430),C1430&gt;2000,C1430&lt;3000),"Tratores",
IF(AND(ISNUMBER(C1430),C1430&gt;3000,C1430&lt;4000),"Carregadeiras",
IF(AND(ISNUMBER(C1430),C1430&gt;4000,C1430&lt;5000),"Máquinas pesadas",
IF(AND(ISNUMBER(C1430),C1430&gt;5000,C1430&lt;6000),"Colhedoras",
IF(AND(ISNUMBER(C1430),C1430&gt;7000,C1430&lt;8000),"Irrigação",
IF(AND(ISNUMBER(C1430),C1430&gt;8000,C1430&lt;9000),"Reboques",IF(AND(ISNUMBER(C1430),C1430&gt;0,C1430&lt;1000),"Veic. Leves","")))))))))))))))))))))</f>
        <v>Tratores</v>
      </c>
      <c r="C1430" s="107">
        <v>2037</v>
      </c>
      <c r="D1430" s="107">
        <v>57636</v>
      </c>
      <c r="E1430" s="108" t="s">
        <v>20172</v>
      </c>
      <c r="F1430" s="101" t="str">
        <f>IF(ISBLANK(K1430), "Apenas Solicitação", "Tem OC")</f>
        <v>Tem OC</v>
      </c>
      <c r="G1430" s="107">
        <v>1</v>
      </c>
      <c r="H1430" s="102">
        <f>G1430-I1430</f>
        <v>0</v>
      </c>
      <c r="I1430" s="103">
        <v>1</v>
      </c>
      <c r="J1430" s="109">
        <v>45805</v>
      </c>
      <c r="K1430" s="190">
        <v>45811</v>
      </c>
      <c r="L1430" s="108" t="s">
        <v>20152</v>
      </c>
      <c r="M1430" s="104" t="str">
        <f ca="1">IF(OR(N1430="", N1430=0), "", IF(N1430&gt;TODAY(), "No prazo", "Atrasado"))</f>
        <v>Atrasado</v>
      </c>
      <c r="N1430" s="104">
        <f>IFERROR(K1430 + VALUE(LEFT(L1430, FIND(" ", L1430) - 1)), "")</f>
        <v>45812</v>
      </c>
      <c r="O1430" s="105">
        <f>IF(_xlfn.DAYS(K1430,J1430)&lt;0, "Aguardando OC", _xlfn.DAYS(K1430,J1430))</f>
        <v>6</v>
      </c>
      <c r="P1430" s="196">
        <v>404995</v>
      </c>
      <c r="Q1430" s="12"/>
      <c r="R1430" s="196">
        <v>168522</v>
      </c>
      <c r="S1430" s="107">
        <v>221</v>
      </c>
      <c r="T1430" s="65" t="s">
        <v>1029</v>
      </c>
      <c r="U1430" s="110">
        <v>122.19</v>
      </c>
      <c r="V1430" s="107">
        <v>13341</v>
      </c>
      <c r="W1430" s="117" t="str">
        <f>IFERROR(VLOOKUP(V1430, Fornecedores!A:C, 3, FALSE), "")</f>
        <v>DISMA DISTRIBUIDORA</v>
      </c>
      <c r="X1430" s="105" t="str">
        <f>IFERROR(VLOOKUP(V1430, Fornecedores!A:E, 5, FALSE), "")</f>
        <v>Araçatuba</v>
      </c>
      <c r="Y1430" s="105" t="str">
        <f>IFERROR(VLOOKUP(V1430, Fornecedores!A:F, 6, FALSE), "")</f>
        <v>SP</v>
      </c>
      <c r="Z1430" s="101" t="str">
        <f>IF(H1430=0, "Pedido entregue!", "Pendente")</f>
        <v>Pedido entregue!</v>
      </c>
      <c r="AB1430" s="58" t="str">
        <f>IF(Z1430="Pedido Entregue!", IF(AA1430=1, "Retirado do Almoxarifado", IF(AA1430=2, "Material devolvido", "Aguardando retirada")), IF(Z1430="Pendente", "Entrega pendente", ""))</f>
        <v>Aguardando retirada</v>
      </c>
      <c r="AC1430" s="18">
        <v>1</v>
      </c>
      <c r="AD1430" s="18">
        <f>AC1430/SUMIF($P:$P,P1430,$AC:$AC)</f>
        <v>1</v>
      </c>
      <c r="AE1430" s="18">
        <f>IF(R1430=0,0,AC1430/SUMIF($R:$R,R1430,$AC:$AC))</f>
        <v>5.5555555555555552E-2</v>
      </c>
      <c r="AF1430" s="18">
        <f>IF(R1430=0,1,0)</f>
        <v>0</v>
      </c>
      <c r="AH1430" t="str">
        <f>TEXT(J1430,"MMMM")</f>
        <v>maio</v>
      </c>
    </row>
    <row r="1431" spans="1:34" ht="12.75" hidden="1" customHeight="1" x14ac:dyDescent="0.25">
      <c r="A1431" s="90" t="str">
        <f>IF(C1431="Oficina Diversos","Oficina Geral",
IF(ISNUMBER(FIND("Estoque - Colhedoras",C1431)),"Colhedoras",IF(ISNUMBER(FIND("Caldeiraria",C1431)),"Caldeiraria",IF(ISNUMBER(FIND("Borracharia",C1431)),"Borracharia",IF(ISNUMBER(FIND("Lubrificação",C1431)),"Lubrificação",
IF(ISNUMBER(FIND("Estoque - Carregadeiras",C1431)),"Carregadeiras",IF(ISNUMBER(FIND("Estoque - Veic. Leves",C1431)),"Veic. Leves",
IF(ISNUMBER(FIND("Estoque - Caminhões",C1431)),"Caminhões",IF(ISNUMBER(FIND("Estoque - Transbordos",C1431)),"Transbordos",
IF(ISNUMBER(FIND("Estoque - Tratores",C1431)),"Tratores",
IF(ISNUMBER(FIND("Estoque - Máquinas pesadas",C1431)),"Máquinas pesadas",
IF(ISNUMBER(FIND("Estoque - Reboques",C1431)),"Reboques",
IF(C1431="Estoque","Estoque",
IF(AND(ISNUMBER(C1431),C1431&gt;1000,C1431&lt;2000),"Caminhões",
IF(AND(ISNUMBER(C1431),C1431&gt;2000,C1431&lt;3000),"Tratores",
IF(AND(ISNUMBER(C1431),C1431&gt;3000,C1431&lt;4000),"Carregadeiras",
IF(AND(ISNUMBER(C1431),C1431&gt;4000,C1431&lt;5000),"Máquinas pesadas",
IF(AND(ISNUMBER(C1431),C1431&gt;5000,C1431&lt;6000),"Colhedoras",
IF(AND(ISNUMBER(C1431),C1431&gt;7000,C1431&lt;8000),"Irrigação",
IF(AND(ISNUMBER(C1431),C1431&gt;8000,C1431&lt;9000),"Reboques",IF(AND(ISNUMBER(C1431),C1431&gt;0,C1431&lt;1000),"Veic. Leves","")))))))))))))))))))))</f>
        <v>Tratores</v>
      </c>
      <c r="C1431" s="113">
        <v>2035</v>
      </c>
      <c r="D1431" s="2">
        <v>57636</v>
      </c>
      <c r="E1431" s="3" t="s">
        <v>20172</v>
      </c>
      <c r="F1431" s="101" t="str">
        <f>IF(ISBLANK(K1431), "Apenas Solicitação", "Tem OC")</f>
        <v>Tem OC</v>
      </c>
      <c r="G1431" s="2">
        <v>1</v>
      </c>
      <c r="H1431" s="102">
        <f>G1431-I1431</f>
        <v>0</v>
      </c>
      <c r="I1431" s="103">
        <v>1</v>
      </c>
      <c r="J1431" s="4">
        <v>45813</v>
      </c>
      <c r="K1431" s="180">
        <v>45819</v>
      </c>
      <c r="L1431" s="3" t="s">
        <v>20151</v>
      </c>
      <c r="M1431" s="104" t="str">
        <f ca="1">IF(OR(N1431="", N1431=0), "", IF(N1431&gt;TODAY(), "No prazo", "Atrasado"))</f>
        <v>Atrasado</v>
      </c>
      <c r="N1431" s="104">
        <f>IFERROR(K1431 + VALUE(LEFT(L1431, FIND(" ", L1431) - 1)), "")</f>
        <v>45819</v>
      </c>
      <c r="O1431" s="105">
        <f>IF(_xlfn.DAYS(K1431,J1431)&lt;0, "Aguardando OC", _xlfn.DAYS(K1431,J1431))</f>
        <v>6</v>
      </c>
      <c r="P1431" s="14">
        <v>406192</v>
      </c>
      <c r="Q1431" s="12"/>
      <c r="R1431" s="14">
        <v>168978</v>
      </c>
      <c r="S1431" s="2">
        <v>221</v>
      </c>
      <c r="T1431" s="65" t="s">
        <v>1029</v>
      </c>
      <c r="U1431" s="21">
        <v>122.19</v>
      </c>
      <c r="V1431" s="2">
        <v>14487</v>
      </c>
      <c r="W1431" s="117" t="str">
        <f>IFERROR(VLOOKUP(V1431, Fornecedores!A:C, 3, FALSE), "")</f>
        <v xml:space="preserve">FL TRATORES </v>
      </c>
      <c r="X1431" s="105" t="str">
        <f>IFERROR(VLOOKUP(V1431, Fornecedores!A:E, 5, FALSE), "")</f>
        <v>Recife</v>
      </c>
      <c r="Y1431" s="105" t="str">
        <f>IFERROR(VLOOKUP(V1431, Fornecedores!A:F, 6, FALSE), "")</f>
        <v>PE</v>
      </c>
      <c r="Z1431" s="101" t="str">
        <f>IF(H1431=0, "Pedido entregue!", "Pendente")</f>
        <v>Pedido entregue!</v>
      </c>
      <c r="AB1431" s="132" t="str">
        <f>IF(Z1431="Pedido Entregue!", IF(AA1431=1, "Retirado do Almoxarifado", IF(AA1431=2, "Material devolvido", "Aguardando retirada")), IF(Z1431="Pendente", "Entrega pendente", ""))</f>
        <v>Aguardando retirada</v>
      </c>
      <c r="AC1431" s="18">
        <v>1</v>
      </c>
      <c r="AD1431" s="18">
        <f>AC1431/SUMIF($P:$P,P1431,$AC:$AC)</f>
        <v>1</v>
      </c>
      <c r="AE1431" s="18">
        <f>IF(R1431=0,0,AC1431/SUMIF($R:$R,R1431,$AC:$AC))</f>
        <v>0.2</v>
      </c>
      <c r="AF1431" s="18">
        <f>IF(R1431=0,1,0)</f>
        <v>0</v>
      </c>
      <c r="AH1431" t="str">
        <f>TEXT(J1431,"MMMM")</f>
        <v>junho</v>
      </c>
    </row>
    <row r="1432" spans="1:34" ht="12.75" hidden="1" customHeight="1" x14ac:dyDescent="0.25">
      <c r="A1432" s="90" t="str">
        <f>IF(C1432="Oficina Diversos","Oficina Geral",
IF(ISNUMBER(FIND("Estoque - Colhedoras",C1432)),"Colhedoras",IF(ISNUMBER(FIND("Caldeiraria",C1432)),"Caldeiraria",IF(ISNUMBER(FIND("Borracharia",C1432)),"Borracharia",IF(ISNUMBER(FIND("Lubrificação",C1432)),"Lubrificação",
IF(ISNUMBER(FIND("Estoque - Carregadeiras",C1432)),"Carregadeiras",IF(ISNUMBER(FIND("Estoque - Veic. Leves",C1432)),"Veic. Leves",
IF(ISNUMBER(FIND("Estoque - Caminhões",C1432)),"Caminhões",IF(ISNUMBER(FIND("Estoque - Transbordos",C1432)),"Transbordos",
IF(ISNUMBER(FIND("Estoque - Tratores",C1432)),"Tratores",
IF(ISNUMBER(FIND("Estoque - Máquinas pesadas",C1432)),"Máquinas pesadas",
IF(ISNUMBER(FIND("Estoque - Reboques",C1432)),"Reboques",
IF(C1432="Estoque","Estoque",
IF(AND(ISNUMBER(C1432),C1432&gt;1000,C1432&lt;2000),"Caminhões",
IF(AND(ISNUMBER(C1432),C1432&gt;2000,C1432&lt;3000),"Tratores",
IF(AND(ISNUMBER(C1432),C1432&gt;3000,C1432&lt;4000),"Carregadeiras",
IF(AND(ISNUMBER(C1432),C1432&gt;4000,C1432&lt;5000),"Máquinas pesadas",
IF(AND(ISNUMBER(C1432),C1432&gt;5000,C1432&lt;6000),"Colhedoras",
IF(AND(ISNUMBER(C1432),C1432&gt;7000,C1432&lt;8000),"Irrigação",
IF(AND(ISNUMBER(C1432),C1432&gt;8000,C1432&lt;9000),"Reboques",IF(AND(ISNUMBER(C1432),C1432&gt;0,C1432&lt;1000),"Veic. Leves","")))))))))))))))))))))</f>
        <v>Tratores</v>
      </c>
      <c r="C1432" s="126">
        <v>2037</v>
      </c>
      <c r="D1432" s="2">
        <v>57637</v>
      </c>
      <c r="E1432" s="3" t="s">
        <v>20119</v>
      </c>
      <c r="F1432" s="101" t="str">
        <f>IF(ISBLANK(K1432), "Apenas Solicitação", "Tem OC")</f>
        <v>Tem OC</v>
      </c>
      <c r="G1432" s="2">
        <v>1</v>
      </c>
      <c r="H1432" s="102">
        <f>G1432-I1432</f>
        <v>0</v>
      </c>
      <c r="I1432" s="103">
        <v>1</v>
      </c>
      <c r="J1432" s="4">
        <v>45805</v>
      </c>
      <c r="K1432" s="180">
        <v>45811</v>
      </c>
      <c r="L1432" s="3" t="s">
        <v>20152</v>
      </c>
      <c r="M1432" s="104" t="str">
        <f ca="1">IF(OR(N1432="", N1432=0), "", IF(N1432&gt;TODAY(), "No prazo", "Atrasado"))</f>
        <v>Atrasado</v>
      </c>
      <c r="N1432" s="104">
        <f>IFERROR(K1432 + VALUE(LEFT(L1432, FIND(" ", L1432) - 1)), "")</f>
        <v>45812</v>
      </c>
      <c r="O1432" s="105">
        <f>IF(_xlfn.DAYS(K1432,J1432)&lt;0, "Aguardando OC", _xlfn.DAYS(K1432,J1432))</f>
        <v>6</v>
      </c>
      <c r="P1432" s="14">
        <v>404994</v>
      </c>
      <c r="Q1432" s="12"/>
      <c r="R1432" s="14">
        <v>168522</v>
      </c>
      <c r="S1432" s="2">
        <v>221</v>
      </c>
      <c r="T1432" s="65" t="s">
        <v>1029</v>
      </c>
      <c r="U1432" s="21">
        <v>22.3</v>
      </c>
      <c r="V1432" s="2">
        <v>13341</v>
      </c>
      <c r="W1432" s="117" t="str">
        <f>IFERROR(VLOOKUP(V1432, Fornecedores!A:C, 3, FALSE), "")</f>
        <v>DISMA DISTRIBUIDORA</v>
      </c>
      <c r="X1432" s="105" t="str">
        <f>IFERROR(VLOOKUP(V1432, Fornecedores!A:E, 5, FALSE), "")</f>
        <v>Araçatuba</v>
      </c>
      <c r="Y1432" s="105" t="str">
        <f>IFERROR(VLOOKUP(V1432, Fornecedores!A:F, 6, FALSE), "")</f>
        <v>SP</v>
      </c>
      <c r="Z1432" s="101" t="str">
        <f>IF(H1432=0, "Pedido entregue!", "Pendente")</f>
        <v>Pedido entregue!</v>
      </c>
      <c r="AB1432" s="132" t="str">
        <f>IF(Z1432="Pedido Entregue!", IF(AA1432=1, "Retirado do Almoxarifado", IF(AA1432=2, "Material devolvido", "Aguardando retirada")), IF(Z1432="Pendente", "Entrega pendente", ""))</f>
        <v>Aguardando retirada</v>
      </c>
      <c r="AC1432" s="18">
        <v>1</v>
      </c>
      <c r="AD1432" s="18">
        <f>AC1432/SUMIF($P:$P,P1432,$AC:$AC)</f>
        <v>1</v>
      </c>
      <c r="AE1432" s="18">
        <f>IF(R1432=0,0,AC1432/SUMIF($R:$R,R1432,$AC:$AC))</f>
        <v>5.5555555555555552E-2</v>
      </c>
      <c r="AF1432" s="18">
        <f>IF(R1432=0,1,0)</f>
        <v>0</v>
      </c>
      <c r="AH1432" t="str">
        <f>TEXT(J1432,"MMMM")</f>
        <v>maio</v>
      </c>
    </row>
    <row r="1433" spans="1:34" ht="12.75" hidden="1" customHeight="1" x14ac:dyDescent="0.25">
      <c r="A1433" s="90" t="str">
        <f>IF(C1433="Oficina Diversos","Oficina Geral",
IF(ISNUMBER(FIND("Estoque - Colhedoras",C1433)),"Colhedoras",IF(ISNUMBER(FIND("Caldeiraria",C1433)),"Caldeiraria",IF(ISNUMBER(FIND("Borracharia",C1433)),"Borracharia",IF(ISNUMBER(FIND("Lubrificação",C1433)),"Lubrificação",
IF(ISNUMBER(FIND("Estoque - Carregadeiras",C1433)),"Carregadeiras",IF(ISNUMBER(FIND("Estoque - Veic. Leves",C1433)),"Veic. Leves",
IF(ISNUMBER(FIND("Estoque - Caminhões",C1433)),"Caminhões",IF(ISNUMBER(FIND("Estoque - Transbordos",C1433)),"Transbordos",
IF(ISNUMBER(FIND("Estoque - Tratores",C1433)),"Tratores",
IF(ISNUMBER(FIND("Estoque - Máquinas pesadas",C1433)),"Máquinas pesadas",
IF(ISNUMBER(FIND("Estoque - Reboques",C1433)),"Reboques",
IF(C1433="Estoque","Estoque",
IF(AND(ISNUMBER(C1433),C1433&gt;1000,C1433&lt;2000),"Caminhões",
IF(AND(ISNUMBER(C1433),C1433&gt;2000,C1433&lt;3000),"Tratores",
IF(AND(ISNUMBER(C1433),C1433&gt;3000,C1433&lt;4000),"Carregadeiras",
IF(AND(ISNUMBER(C1433),C1433&gt;4000,C1433&lt;5000),"Máquinas pesadas",
IF(AND(ISNUMBER(C1433),C1433&gt;5000,C1433&lt;6000),"Colhedoras",
IF(AND(ISNUMBER(C1433),C1433&gt;7000,C1433&lt;8000),"Irrigação",
IF(AND(ISNUMBER(C1433),C1433&gt;8000,C1433&lt;9000),"Reboques",IF(AND(ISNUMBER(C1433),C1433&gt;0,C1433&lt;1000),"Veic. Leves","")))))))))))))))))))))</f>
        <v>Tratores</v>
      </c>
      <c r="C1433" s="126">
        <v>2035</v>
      </c>
      <c r="D1433" s="2">
        <v>57637</v>
      </c>
      <c r="E1433" s="3" t="s">
        <v>20119</v>
      </c>
      <c r="F1433" s="101" t="str">
        <f>IF(ISBLANK(K1433), "Apenas Solicitação", "Tem OC")</f>
        <v>Tem OC</v>
      </c>
      <c r="G1433" s="2">
        <v>1</v>
      </c>
      <c r="H1433" s="102">
        <f>G1433-I1433</f>
        <v>0</v>
      </c>
      <c r="I1433" s="103">
        <v>1</v>
      </c>
      <c r="J1433" s="4">
        <v>45813</v>
      </c>
      <c r="K1433" s="180">
        <v>45819</v>
      </c>
      <c r="L1433" s="3" t="s">
        <v>20152</v>
      </c>
      <c r="M1433" s="104" t="str">
        <f ca="1">IF(OR(N1433="", N1433=0), "", IF(N1433&gt;TODAY(), "No prazo", "Atrasado"))</f>
        <v>Atrasado</v>
      </c>
      <c r="N1433" s="104">
        <f>IFERROR(K1433 + VALUE(LEFT(L1433, FIND(" ", L1433) - 1)), "")</f>
        <v>45820</v>
      </c>
      <c r="O1433" s="105">
        <f>IF(_xlfn.DAYS(K1433,J1433)&lt;0, "Aguardando OC", _xlfn.DAYS(K1433,J1433))</f>
        <v>6</v>
      </c>
      <c r="P1433" s="14">
        <v>406191</v>
      </c>
      <c r="Q1433" s="12"/>
      <c r="R1433" s="14">
        <v>168979</v>
      </c>
      <c r="S1433" s="2">
        <v>221</v>
      </c>
      <c r="T1433" s="65" t="s">
        <v>1029</v>
      </c>
      <c r="U1433" s="21">
        <v>22.3</v>
      </c>
      <c r="V1433" s="2">
        <v>13341</v>
      </c>
      <c r="W1433" s="117" t="str">
        <f>IFERROR(VLOOKUP(V1433, Fornecedores!A:C, 3, FALSE), "")</f>
        <v>DISMA DISTRIBUIDORA</v>
      </c>
      <c r="X1433" s="105" t="str">
        <f>IFERROR(VLOOKUP(V1433, Fornecedores!A:E, 5, FALSE), "")</f>
        <v>Araçatuba</v>
      </c>
      <c r="Y1433" s="105" t="str">
        <f>IFERROR(VLOOKUP(V1433, Fornecedores!A:F, 6, FALSE), "")</f>
        <v>SP</v>
      </c>
      <c r="Z1433" s="101" t="str">
        <f>IF(H1433=0, "Pedido entregue!", "Pendente")</f>
        <v>Pedido entregue!</v>
      </c>
      <c r="AB1433" s="132" t="str">
        <f>IF(Z1433="Pedido Entregue!", IF(AA1433=1, "Retirado do Almoxarifado", IF(AA1433=2, "Material devolvido", "Aguardando retirada")), IF(Z1433="Pendente", "Entrega pendente", ""))</f>
        <v>Aguardando retirada</v>
      </c>
      <c r="AC1433" s="18">
        <v>1</v>
      </c>
      <c r="AD1433" s="18">
        <f>AC1433/SUMIF($P:$P,P1433,$AC:$AC)</f>
        <v>1</v>
      </c>
      <c r="AE1433" s="18">
        <f>IF(R1433=0,0,AC1433/SUMIF($R:$R,R1433,$AC:$AC))</f>
        <v>0.16666666666666666</v>
      </c>
      <c r="AF1433" s="18">
        <f>IF(R1433=0,1,0)</f>
        <v>0</v>
      </c>
      <c r="AH1433" t="str">
        <f>TEXT(J1433,"MMMM")</f>
        <v>junho</v>
      </c>
    </row>
    <row r="1434" spans="1:34" ht="12.75" hidden="1" customHeight="1" x14ac:dyDescent="0.25">
      <c r="A1434" s="90" t="str">
        <f>IF(C1434="Oficina Diversos","Oficina Geral",
IF(ISNUMBER(FIND("Estoque - Colhedoras",C1434)),"Colhedoras",IF(ISNUMBER(FIND("Caldeiraria",C1434)),"Caldeiraria",IF(ISNUMBER(FIND("Borracharia",C1434)),"Borracharia",IF(ISNUMBER(FIND("Lubrificação",C1434)),"Lubrificação",
IF(ISNUMBER(FIND("Estoque - Carregadeiras",C1434)),"Carregadeiras",IF(ISNUMBER(FIND("Estoque - Veic. Leves",C1434)),"Veic. Leves",
IF(ISNUMBER(FIND("Estoque - Caminhões",C1434)),"Caminhões",IF(ISNUMBER(FIND("Estoque - Transbordos",C1434)),"Transbordos",
IF(ISNUMBER(FIND("Estoque - Tratores",C1434)),"Tratores",
IF(ISNUMBER(FIND("Estoque - Máquinas pesadas",C1434)),"Máquinas pesadas",
IF(ISNUMBER(FIND("Estoque - Reboques",C1434)),"Reboques",
IF(C1434="Estoque","Estoque",
IF(AND(ISNUMBER(C1434),C1434&gt;1000,C1434&lt;2000),"Caminhões",
IF(AND(ISNUMBER(C1434),C1434&gt;2000,C1434&lt;3000),"Tratores",
IF(AND(ISNUMBER(C1434),C1434&gt;3000,C1434&lt;4000),"Carregadeiras",
IF(AND(ISNUMBER(C1434),C1434&gt;4000,C1434&lt;5000),"Máquinas pesadas",
IF(AND(ISNUMBER(C1434),C1434&gt;5000,C1434&lt;6000),"Colhedoras",
IF(AND(ISNUMBER(C1434),C1434&gt;7000,C1434&lt;8000),"Irrigação",
IF(AND(ISNUMBER(C1434),C1434&gt;8000,C1434&lt;9000),"Reboques",IF(AND(ISNUMBER(C1434),C1434&gt;0,C1434&lt;1000),"Veic. Leves","")))))))))))))))))))))</f>
        <v>Caminhões</v>
      </c>
      <c r="B1434" s="72"/>
      <c r="C1434" s="2">
        <v>1005</v>
      </c>
      <c r="D1434" s="2">
        <v>57674</v>
      </c>
      <c r="E1434" s="3" t="s">
        <v>576</v>
      </c>
      <c r="F1434" s="14" t="str">
        <f>IF(ISBLANK(K1434), "Apenas Solicitação", "Tem OC")</f>
        <v>Tem OC</v>
      </c>
      <c r="G1434" s="2">
        <v>1</v>
      </c>
      <c r="H1434" s="37">
        <f>G1434-I1434</f>
        <v>0</v>
      </c>
      <c r="I1434" s="38">
        <v>1</v>
      </c>
      <c r="J1434" s="4">
        <v>45751</v>
      </c>
      <c r="K1434" s="180">
        <v>45759</v>
      </c>
      <c r="L1434" s="3"/>
      <c r="M1434" s="44"/>
      <c r="N1434" s="44" t="str">
        <f>IFERROR(K1434 + VALUE(LEFT(L1434, FIND(" ", L1434) - 1)), "")</f>
        <v/>
      </c>
      <c r="O1434" s="3">
        <f>IF(_xlfn.DAYS(K1434,J1434)&lt;0, "Aguardando OC", _xlfn.DAYS(K1434,J1434))</f>
        <v>8</v>
      </c>
      <c r="P1434" s="14">
        <v>398078</v>
      </c>
      <c r="Q1434" s="169">
        <v>1141958</v>
      </c>
      <c r="R1434" s="14">
        <v>166228</v>
      </c>
      <c r="S1434" s="2">
        <v>685</v>
      </c>
      <c r="T1434" s="65" t="s">
        <v>15</v>
      </c>
      <c r="U1434" s="21">
        <v>2559</v>
      </c>
      <c r="V1434" s="2"/>
      <c r="W1434" s="47" t="str">
        <f>IFERROR(VLOOKUP(V1434, Fornecedores!A:C, 3, FALSE), "")</f>
        <v/>
      </c>
      <c r="X1434" s="43" t="str">
        <f>IFERROR(VLOOKUP(V1434, Fornecedores!A:E, 5, FALSE), "")</f>
        <v/>
      </c>
      <c r="Y1434" s="43" t="str">
        <f>IFERROR(VLOOKUP(V1434, Fornecedores!A:F, 6, FALSE), "")</f>
        <v/>
      </c>
      <c r="Z1434" s="14" t="str">
        <f>IF(H1434=0, "Pedido entregue!", "Pendente")</f>
        <v>Pedido entregue!</v>
      </c>
      <c r="AA1434" s="74"/>
      <c r="AB1434" s="58" t="str">
        <f>IF(Z1434="Pedido Entregue!", IF(AA1434=1, "Retirado do Almoxarifado", IF(AA1434=2, "Material devolvido", "Aguardando retirada")), IF(Z1434="Pendente", "Entrega pendente", ""))</f>
        <v>Aguardando retirada</v>
      </c>
      <c r="AC1434" s="18">
        <v>1</v>
      </c>
      <c r="AD1434" s="18">
        <f>AC1434/SUMIF($P:$P,P1434,$AC:$AC)</f>
        <v>1</v>
      </c>
      <c r="AE1434" s="18">
        <f>IF(R1434=0,0,AC1434/SUMIF($R:$R,R1434,$AC:$AC))</f>
        <v>0.5</v>
      </c>
      <c r="AF1434" s="18">
        <f>IF(R1434=0,1,0)</f>
        <v>0</v>
      </c>
      <c r="AG1434" s="18">
        <f>IF(R1434=0,#REF!-J1434,0)</f>
        <v>0</v>
      </c>
      <c r="AH1434" t="str">
        <f>TEXT(J1434,"MMMM")</f>
        <v>abril</v>
      </c>
    </row>
    <row r="1435" spans="1:34" ht="12.75" hidden="1" customHeight="1" x14ac:dyDescent="0.25">
      <c r="A1435" s="90" t="str">
        <f>IF(C1435="Oficina Diversos","Oficina Geral",
IF(ISNUMBER(FIND("Estoque - Colhedoras",C1435)),"Colhedoras",IF(ISNUMBER(FIND("Caldeiraria",C1435)),"Caldeiraria",IF(ISNUMBER(FIND("Borracharia",C1435)),"Borracharia",IF(ISNUMBER(FIND("Lubrificação",C1435)),"Lubrificação",
IF(ISNUMBER(FIND("Estoque - Carregadeiras",C1435)),"Carregadeiras",IF(ISNUMBER(FIND("Estoque - Veic. Leves",C1435)),"Veic. Leves",
IF(ISNUMBER(FIND("Estoque - Caminhões",C1435)),"Caminhões",IF(ISNUMBER(FIND("Estoque - Transbordos",C1435)),"Transbordos",
IF(ISNUMBER(FIND("Estoque - Tratores",C1435)),"Tratores",
IF(ISNUMBER(FIND("Estoque - Máquinas pesadas",C1435)),"Máquinas pesadas",
IF(ISNUMBER(FIND("Estoque - Reboques",C1435)),"Reboques",
IF(C1435="Estoque","Estoque",
IF(AND(ISNUMBER(C1435),C1435&gt;1000,C1435&lt;2000),"Caminhões",
IF(AND(ISNUMBER(C1435),C1435&gt;2000,C1435&lt;3000),"Tratores",
IF(AND(ISNUMBER(C1435),C1435&gt;3000,C1435&lt;4000),"Carregadeiras",
IF(AND(ISNUMBER(C1435),C1435&gt;4000,C1435&lt;5000),"Máquinas pesadas",
IF(AND(ISNUMBER(C1435),C1435&gt;5000,C1435&lt;6000),"Colhedoras",
IF(AND(ISNUMBER(C1435),C1435&gt;7000,C1435&lt;8000),"Irrigação",
IF(AND(ISNUMBER(C1435),C1435&gt;8000,C1435&lt;9000),"Reboques",IF(AND(ISNUMBER(C1435),C1435&gt;0,C1435&lt;1000),"Veic. Leves","")))))))))))))))))))))</f>
        <v>Caminhões</v>
      </c>
      <c r="B1435" s="215"/>
      <c r="C1435" s="223">
        <v>1023</v>
      </c>
      <c r="D1435" s="113">
        <v>57674</v>
      </c>
      <c r="E1435" s="105" t="s">
        <v>576</v>
      </c>
      <c r="F1435" s="101" t="str">
        <f>IF(ISBLANK(K1435), "Apenas Solicitação", "Tem OC")</f>
        <v>Tem OC</v>
      </c>
      <c r="G1435" s="2">
        <v>1</v>
      </c>
      <c r="H1435" s="102">
        <f>G1435-I1435</f>
        <v>0</v>
      </c>
      <c r="I1435" s="103">
        <v>1</v>
      </c>
      <c r="J1435" s="4">
        <v>45821</v>
      </c>
      <c r="K1435" s="180">
        <v>45831</v>
      </c>
      <c r="L1435" s="49"/>
      <c r="M1435" s="104" t="str">
        <f ca="1">IF(OR(N1435="", N1435=0), "", IF(N1435&gt;TODAY(), "No prazo", "Atrasado"))</f>
        <v/>
      </c>
      <c r="N1435" s="104" t="str">
        <f>IFERROR(K1435 + VALUE(LEFT(L1435, FIND(" ", L1435) - 1)), "")</f>
        <v/>
      </c>
      <c r="O1435" s="105">
        <f>IF(_xlfn.DAYS(K1435,J1435)&lt;0, "Aguardando OC", _xlfn.DAYS(K1435,J1435))</f>
        <v>10</v>
      </c>
      <c r="P1435" s="14">
        <v>407560</v>
      </c>
      <c r="Q1435" s="12"/>
      <c r="R1435" s="14">
        <v>169644</v>
      </c>
      <c r="S1435" s="2">
        <v>221</v>
      </c>
      <c r="T1435" s="65" t="s">
        <v>1029</v>
      </c>
      <c r="U1435" s="21">
        <v>2784.22</v>
      </c>
      <c r="V1435" s="2">
        <v>5189</v>
      </c>
      <c r="W1435" s="117" t="str">
        <f>IFERROR(VLOOKUP(V1435, Fornecedores!A:C, 3, FALSE), "")</f>
        <v>REPENORTE</v>
      </c>
      <c r="X1435" s="105" t="str">
        <f>IFERROR(VLOOKUP(V1435, Fornecedores!A:E, 5, FALSE), "")</f>
        <v>Recife</v>
      </c>
      <c r="Y1435" s="105" t="str">
        <f>IFERROR(VLOOKUP(V1435, Fornecedores!A:F, 6, FALSE), "")</f>
        <v>PE</v>
      </c>
      <c r="Z1435" s="101" t="str">
        <f>IF(H1435=0, "Pedido entregue!", "Pendente")</f>
        <v>Pedido entregue!</v>
      </c>
      <c r="AB1435" s="132" t="str">
        <f>IF(Z1435="Pedido Entregue!", IF(AA1435=1, "Retirado do Almoxarifado", IF(AA1435=2, "Material devolvido", "Aguardando retirada")), IF(Z1435="Pendente", "Entrega pendente", ""))</f>
        <v>Aguardando retirada</v>
      </c>
      <c r="AC1435" s="18">
        <v>1</v>
      </c>
      <c r="AD1435" s="18">
        <f>AC1435/SUMIF($P:$P,P1435,$AC:$AC)</f>
        <v>1</v>
      </c>
      <c r="AE1435" s="18">
        <f>IF(R1435=0,0,AC1435/SUMIF($R:$R,R1435,$AC:$AC))</f>
        <v>7.6923076923076927E-2</v>
      </c>
      <c r="AF1435" s="18">
        <f>IF(R1435=0,1,0)</f>
        <v>0</v>
      </c>
      <c r="AH1435" t="str">
        <f>TEXT(J1435,"MMMM")</f>
        <v>junho</v>
      </c>
    </row>
    <row r="1436" spans="1:34" ht="12.75" hidden="1" customHeight="1" x14ac:dyDescent="0.25">
      <c r="A1436" s="90" t="str">
        <f>IF(C1436="Oficina Diversos","Oficina Geral",
IF(ISNUMBER(FIND("Estoque - Colhedoras",C1436)),"Colhedoras",IF(ISNUMBER(FIND("Caldeiraria",C1436)),"Caldeiraria",IF(ISNUMBER(FIND("Borracharia",C1436)),"Borracharia",IF(ISNUMBER(FIND("Lubrificação",C1436)),"Lubrificação",
IF(ISNUMBER(FIND("Estoque - Carregadeiras",C1436)),"Carregadeiras",IF(ISNUMBER(FIND("Estoque - Veic. Leves",C1436)),"Veic. Leves",
IF(ISNUMBER(FIND("Estoque - Caminhões",C1436)),"Caminhões",IF(ISNUMBER(FIND("Estoque - Transbordos",C1436)),"Transbordos",
IF(ISNUMBER(FIND("Estoque - Tratores",C1436)),"Tratores",
IF(ISNUMBER(FIND("Estoque - Máquinas pesadas",C1436)),"Máquinas pesadas",
IF(ISNUMBER(FIND("Estoque - Reboques",C1436)),"Reboques",
IF(C1436="Estoque","Estoque",
IF(AND(ISNUMBER(C1436),C1436&gt;1000,C1436&lt;2000),"Caminhões",
IF(AND(ISNUMBER(C1436),C1436&gt;2000,C1436&lt;3000),"Tratores",
IF(AND(ISNUMBER(C1436),C1436&gt;3000,C1436&lt;4000),"Carregadeiras",
IF(AND(ISNUMBER(C1436),C1436&gt;4000,C1436&lt;5000),"Máquinas pesadas",
IF(AND(ISNUMBER(C1436),C1436&gt;5000,C1436&lt;6000),"Colhedoras",
IF(AND(ISNUMBER(C1436),C1436&gt;7000,C1436&lt;8000),"Irrigação",
IF(AND(ISNUMBER(C1436),C1436&gt;8000,C1436&lt;9000),"Reboques",IF(AND(ISNUMBER(C1436),C1436&gt;0,C1436&lt;1000),"Veic. Leves","")))))))))))))))))))))</f>
        <v>Tratores</v>
      </c>
      <c r="B1436" s="72"/>
      <c r="C1436" s="2">
        <v>2036</v>
      </c>
      <c r="D1436" s="2">
        <v>57914</v>
      </c>
      <c r="E1436" s="10" t="s">
        <v>447</v>
      </c>
      <c r="F1436" s="14" t="str">
        <f>IF(ISBLANK(K1436), "Apenas Solicitação", "Tem OC")</f>
        <v>Tem OC</v>
      </c>
      <c r="G1436" s="2">
        <v>1</v>
      </c>
      <c r="H1436" s="37">
        <f>G1436-I1436</f>
        <v>0</v>
      </c>
      <c r="I1436" s="38">
        <v>1</v>
      </c>
      <c r="J1436" s="4">
        <v>45716</v>
      </c>
      <c r="K1436" s="183">
        <v>45736</v>
      </c>
      <c r="L1436" s="7"/>
      <c r="M1436" s="44"/>
      <c r="N1436" s="44" t="str">
        <f>IFERROR(K1436 + VALUE(LEFT(L1436, FIND(" ", L1436) - 1)), "")</f>
        <v/>
      </c>
      <c r="O1436" s="3">
        <f>IF(_xlfn.DAYS(K1436,J1436)&lt;0, "Aguardando OC", _xlfn.DAYS(K1436,J1436))</f>
        <v>20</v>
      </c>
      <c r="P1436" s="14">
        <v>394757</v>
      </c>
      <c r="Q1436" s="169">
        <v>1133066</v>
      </c>
      <c r="R1436" s="14">
        <v>165177</v>
      </c>
      <c r="S1436" s="2">
        <v>692</v>
      </c>
      <c r="T1436" s="65" t="s">
        <v>106</v>
      </c>
      <c r="U1436" s="21">
        <v>0.25</v>
      </c>
      <c r="V1436" s="2">
        <v>13341</v>
      </c>
      <c r="W1436" s="47" t="str">
        <f>IFERROR(VLOOKUP(V1436, Fornecedores!A:C, 3, FALSE), "")</f>
        <v>DISMA DISTRIBUIDORA</v>
      </c>
      <c r="X1436" s="43" t="str">
        <f>IFERROR(VLOOKUP(V1436, Fornecedores!A:E, 5, FALSE), "")</f>
        <v>Araçatuba</v>
      </c>
      <c r="Y1436" s="43" t="str">
        <f>IFERROR(VLOOKUP(V1436, Fornecedores!A:F, 6, FALSE), "")</f>
        <v>SP</v>
      </c>
      <c r="Z1436" s="14" t="str">
        <f>IF(H1436=0, "Pedido entregue!", "Pendente")</f>
        <v>Pedido entregue!</v>
      </c>
      <c r="AA1436" s="74">
        <v>1</v>
      </c>
      <c r="AB1436" s="58" t="str">
        <f>IF(Z1436="Pedido Entregue!", IF(AA1436=1, "Retirado do Almoxarifado", IF(AA1436=2, "Material devolvido", "Aguardando retirada")), IF(Z1436="Pendente", "Entrega pendente", ""))</f>
        <v>Retirado do Almoxarifado</v>
      </c>
      <c r="AC1436" s="18">
        <v>1</v>
      </c>
      <c r="AD1436" s="18">
        <f>AC1436/SUMIF($P:$P,P1436,$AC:$AC)</f>
        <v>1</v>
      </c>
      <c r="AE1436" s="18">
        <f>IF(R1436=0,0,AC1436/SUMIF($R:$R,R1436,$AC:$AC))</f>
        <v>0.04</v>
      </c>
      <c r="AF1436" s="18">
        <f>IF(R1436=0,1,0)</f>
        <v>0</v>
      </c>
      <c r="AG1436" s="18">
        <f>IF(R1436=0,#REF!-J1436,0)</f>
        <v>0</v>
      </c>
      <c r="AH1436" t="str">
        <f>TEXT(J1436,"MMMM")</f>
        <v>fevereiro</v>
      </c>
    </row>
    <row r="1437" spans="1:34" ht="12.75" hidden="1" customHeight="1" x14ac:dyDescent="0.25">
      <c r="A1437" s="90" t="str">
        <f>IF(C1437="Oficina Diversos","Oficina Geral",
IF(ISNUMBER(FIND("Estoque - Colhedoras",C1437)),"Colhedoras",IF(ISNUMBER(FIND("Caldeiraria",C1437)),"Caldeiraria",IF(ISNUMBER(FIND("Borracharia",C1437)),"Borracharia",IF(ISNUMBER(FIND("Lubrificação",C1437)),"Lubrificação",
IF(ISNUMBER(FIND("Estoque - Carregadeiras",C1437)),"Carregadeiras",IF(ISNUMBER(FIND("Estoque - Veic. Leves",C1437)),"Veic. Leves",
IF(ISNUMBER(FIND("Estoque - Caminhões",C1437)),"Caminhões",IF(ISNUMBER(FIND("Estoque - Transbordos",C1437)),"Transbordos",
IF(ISNUMBER(FIND("Estoque - Tratores",C1437)),"Tratores",
IF(ISNUMBER(FIND("Estoque - Máquinas pesadas",C1437)),"Máquinas pesadas",
IF(ISNUMBER(FIND("Estoque - Reboques",C1437)),"Reboques",
IF(C1437="Estoque","Estoque",
IF(AND(ISNUMBER(C1437),C1437&gt;1000,C1437&lt;2000),"Caminhões",
IF(AND(ISNUMBER(C1437),C1437&gt;2000,C1437&lt;3000),"Tratores",
IF(AND(ISNUMBER(C1437),C1437&gt;3000,C1437&lt;4000),"Carregadeiras",
IF(AND(ISNUMBER(C1437),C1437&gt;4000,C1437&lt;5000),"Máquinas pesadas",
IF(AND(ISNUMBER(C1437),C1437&gt;5000,C1437&lt;6000),"Colhedoras",
IF(AND(ISNUMBER(C1437),C1437&gt;7000,C1437&lt;8000),"Irrigação",
IF(AND(ISNUMBER(C1437),C1437&gt;8000,C1437&lt;9000),"Reboques",IF(AND(ISNUMBER(C1437),C1437&gt;0,C1437&lt;1000),"Veic. Leves","")))))))))))))))))))))</f>
        <v>Tratores</v>
      </c>
      <c r="B1437" s="87"/>
      <c r="C1437" s="76">
        <v>2036</v>
      </c>
      <c r="D1437" s="2">
        <v>57924</v>
      </c>
      <c r="E1437" s="10" t="s">
        <v>448</v>
      </c>
      <c r="F1437" s="14" t="str">
        <f>IF(ISBLANK(K1437), "Apenas Solicitação", "Tem OC")</f>
        <v>Tem OC</v>
      </c>
      <c r="G1437" s="2">
        <v>2</v>
      </c>
      <c r="H1437" s="37">
        <f>G1437-I1437</f>
        <v>0</v>
      </c>
      <c r="I1437" s="38">
        <v>2</v>
      </c>
      <c r="J1437" s="4">
        <v>45716</v>
      </c>
      <c r="K1437" s="183">
        <v>45736</v>
      </c>
      <c r="L1437" s="7"/>
      <c r="M1437" s="44"/>
      <c r="N1437" s="44" t="str">
        <f>IFERROR(K1437 + VALUE(LEFT(L1437, FIND(" ", L1437) - 1)), "")</f>
        <v/>
      </c>
      <c r="O1437" s="3">
        <f>IF(_xlfn.DAYS(K1437,J1437)&lt;0, "Aguardando OC", _xlfn.DAYS(K1437,J1437))</f>
        <v>20</v>
      </c>
      <c r="P1437" s="14">
        <v>394690</v>
      </c>
      <c r="Q1437" s="169">
        <v>1133066</v>
      </c>
      <c r="R1437" s="14">
        <v>165173</v>
      </c>
      <c r="S1437" s="2">
        <v>692</v>
      </c>
      <c r="T1437" s="65" t="s">
        <v>106</v>
      </c>
      <c r="U1437" s="21">
        <v>0.215</v>
      </c>
      <c r="V1437" s="2">
        <v>1237</v>
      </c>
      <c r="W1437" s="47" t="str">
        <f>IFERROR(VLOOKUP(V1437, Fornecedores!A:C, 3, FALSE), "")</f>
        <v>MERCADAO DE TRATORES</v>
      </c>
      <c r="X1437" s="43" t="str">
        <f>IFERROR(VLOOKUP(V1437, Fornecedores!A:E, 5, FALSE), "")</f>
        <v>Ourinhos</v>
      </c>
      <c r="Y1437" s="43" t="str">
        <f>IFERROR(VLOOKUP(V1437, Fornecedores!A:F, 6, FALSE), "")</f>
        <v>SP</v>
      </c>
      <c r="Z1437" s="14" t="str">
        <f>IF(H1437=0, "Pedido entregue!", "Pendente")</f>
        <v>Pedido entregue!</v>
      </c>
      <c r="AA1437" s="74">
        <v>1</v>
      </c>
      <c r="AB1437" s="58" t="str">
        <f>IF(Z1437="Pedido Entregue!", IF(AA1437=1, "Retirado do Almoxarifado", IF(AA1437=2, "Material devolvido", "Aguardando retirada")), IF(Z1437="Pendente", "Entrega pendente", ""))</f>
        <v>Retirado do Almoxarifado</v>
      </c>
      <c r="AC1437" s="18">
        <v>1</v>
      </c>
      <c r="AD1437" s="18">
        <f>AC1437/SUMIF($P:$P,P1437,$AC:$AC)</f>
        <v>1</v>
      </c>
      <c r="AE1437" s="18">
        <f>IF(R1437=0,0,AC1437/SUMIF($R:$R,R1437,$AC:$AC))</f>
        <v>0.1</v>
      </c>
      <c r="AF1437" s="18">
        <f>IF(R1437=0,1,0)</f>
        <v>0</v>
      </c>
      <c r="AG1437" s="18">
        <f>IF(R1437=0,#REF!-J1437,0)</f>
        <v>0</v>
      </c>
      <c r="AH1437" t="str">
        <f>TEXT(J1437,"MMMM")</f>
        <v>fevereiro</v>
      </c>
    </row>
    <row r="1438" spans="1:34" ht="12.75" hidden="1" customHeight="1" x14ac:dyDescent="0.25">
      <c r="A1438" s="90" t="str">
        <f>IF(C1438="Oficina Diversos","Oficina Geral",
IF(ISNUMBER(FIND("Estoque - Colhedoras",C1438)),"Colhedoras",IF(ISNUMBER(FIND("Caldeiraria",C1438)),"Caldeiraria",IF(ISNUMBER(FIND("Borracharia",C1438)),"Borracharia",IF(ISNUMBER(FIND("Lubrificação",C1438)),"Lubrificação",
IF(ISNUMBER(FIND("Estoque - Carregadeiras",C1438)),"Carregadeiras",IF(ISNUMBER(FIND("Estoque - Veic. Leves",C1438)),"Veic. Leves",
IF(ISNUMBER(FIND("Estoque - Caminhões",C1438)),"Caminhões",IF(ISNUMBER(FIND("Estoque - Transbordos",C1438)),"Transbordos",
IF(ISNUMBER(FIND("Estoque - Tratores",C1438)),"Tratores",
IF(ISNUMBER(FIND("Estoque - Máquinas pesadas",C1438)),"Máquinas pesadas",
IF(ISNUMBER(FIND("Estoque - Reboques",C1438)),"Reboques",
IF(C1438="Estoque","Estoque",
IF(AND(ISNUMBER(C1438),C1438&gt;1000,C1438&lt;2000),"Caminhões",
IF(AND(ISNUMBER(C1438),C1438&gt;2000,C1438&lt;3000),"Tratores",
IF(AND(ISNUMBER(C1438),C1438&gt;3000,C1438&lt;4000),"Carregadeiras",
IF(AND(ISNUMBER(C1438),C1438&gt;4000,C1438&lt;5000),"Máquinas pesadas",
IF(AND(ISNUMBER(C1438),C1438&gt;5000,C1438&lt;6000),"Colhedoras",
IF(AND(ISNUMBER(C1438),C1438&gt;7000,C1438&lt;8000),"Irrigação",
IF(AND(ISNUMBER(C1438),C1438&gt;8000,C1438&lt;9000),"Reboques",IF(AND(ISNUMBER(C1438),C1438&gt;0,C1438&lt;1000),"Veic. Leves","")))))))))))))))))))))</f>
        <v>Tratores</v>
      </c>
      <c r="B1438"/>
      <c r="C1438" s="69">
        <v>2037</v>
      </c>
      <c r="D1438" s="69">
        <v>57925</v>
      </c>
      <c r="E1438" s="70" t="s">
        <v>20120</v>
      </c>
      <c r="F1438" s="14" t="str">
        <f>IF(ISBLANK(K1438), "Apenas Solicitação", "Tem OC")</f>
        <v>Tem OC</v>
      </c>
      <c r="G1438" s="69">
        <v>1</v>
      </c>
      <c r="H1438" s="37">
        <f>G1438-I1438</f>
        <v>0</v>
      </c>
      <c r="I1438" s="38">
        <v>1</v>
      </c>
      <c r="J1438" s="71">
        <v>45805</v>
      </c>
      <c r="K1438" s="186">
        <v>45811</v>
      </c>
      <c r="L1438" s="70" t="s">
        <v>20160</v>
      </c>
      <c r="M1438" s="44" t="str">
        <f ca="1">IF(OR(N1438="", N1438=0), "", IF(N1438&gt;TODAY(), "No prazo", "Atrasado"))</f>
        <v>Atrasado</v>
      </c>
      <c r="N1438" s="44">
        <f>IFERROR(K1438 + VALUE(LEFT(L1438, FIND(" ", L1438) - 1)), "")</f>
        <v>45821</v>
      </c>
      <c r="O1438" s="3">
        <f>IF(_xlfn.DAYS(K1438,J1438)&lt;0, "Aguardando OC", _xlfn.DAYS(K1438,J1438))</f>
        <v>6</v>
      </c>
      <c r="P1438" s="195">
        <v>404998</v>
      </c>
      <c r="Q1438" s="12"/>
      <c r="R1438" s="195">
        <v>168522</v>
      </c>
      <c r="S1438" s="69">
        <v>221</v>
      </c>
      <c r="T1438" s="65" t="s">
        <v>1029</v>
      </c>
      <c r="U1438" s="120">
        <v>1.74</v>
      </c>
      <c r="V1438" s="69">
        <v>13341</v>
      </c>
      <c r="W1438" s="47" t="str">
        <f>IFERROR(VLOOKUP(V1438, Fornecedores!A:C, 3, FALSE), "")</f>
        <v>DISMA DISTRIBUIDORA</v>
      </c>
      <c r="X1438" s="43" t="str">
        <f>IFERROR(VLOOKUP(V1438, Fornecedores!A:E, 5, FALSE), "")</f>
        <v>Araçatuba</v>
      </c>
      <c r="Y1438" s="43" t="str">
        <f>IFERROR(VLOOKUP(V1438, Fornecedores!A:F, 6, FALSE), "")</f>
        <v>SP</v>
      </c>
      <c r="Z1438" s="14" t="str">
        <f>IF(H1438=0, "Pedido entregue!", "Pendente")</f>
        <v>Pedido entregue!</v>
      </c>
      <c r="AA1438"/>
      <c r="AB1438" s="58" t="str">
        <f>IF(Z1438="Pedido Entregue!", IF(AA1438=1, "Retirado do Almoxarifado", IF(AA1438=2, "Material devolvido", "Aguardando retirada")), IF(Z1438="Pendente", "Entrega pendente", ""))</f>
        <v>Aguardando retirada</v>
      </c>
      <c r="AC1438" s="18">
        <v>1</v>
      </c>
      <c r="AD1438" s="18">
        <f>AC1438/SUMIF($P:$P,P1438,$AC:$AC)</f>
        <v>1</v>
      </c>
      <c r="AE1438" s="18">
        <f>IF(R1438=0,0,AC1438/SUMIF($R:$R,R1438,$AC:$AC))</f>
        <v>5.5555555555555552E-2</v>
      </c>
      <c r="AF1438" s="18">
        <f>IF(R1438=0,1,0)</f>
        <v>0</v>
      </c>
      <c r="AH1438" t="str">
        <f>TEXT(J1438,"MMMM")</f>
        <v>maio</v>
      </c>
    </row>
    <row r="1439" spans="1:34" ht="12.75" hidden="1" customHeight="1" x14ac:dyDescent="0.25">
      <c r="A1439" s="90" t="str">
        <f>IF(C1439="Oficina Diversos","Oficina Geral",
IF(ISNUMBER(FIND("Estoque - Colhedoras",C1439)),"Colhedoras",IF(ISNUMBER(FIND("Caldeiraria",C1439)),"Caldeiraria",IF(ISNUMBER(FIND("Borracharia",C1439)),"Borracharia",IF(ISNUMBER(FIND("Lubrificação",C1439)),"Lubrificação",
IF(ISNUMBER(FIND("Estoque - Carregadeiras",C1439)),"Carregadeiras",IF(ISNUMBER(FIND("Estoque - Veic. Leves",C1439)),"Veic. Leves",
IF(ISNUMBER(FIND("Estoque - Caminhões",C1439)),"Caminhões",IF(ISNUMBER(FIND("Estoque - Transbordos",C1439)),"Transbordos",
IF(ISNUMBER(FIND("Estoque - Tratores",C1439)),"Tratores",
IF(ISNUMBER(FIND("Estoque - Máquinas pesadas",C1439)),"Máquinas pesadas",
IF(ISNUMBER(FIND("Estoque - Reboques",C1439)),"Reboques",
IF(C1439="Estoque","Estoque",
IF(AND(ISNUMBER(C1439),C1439&gt;1000,C1439&lt;2000),"Caminhões",
IF(AND(ISNUMBER(C1439),C1439&gt;2000,C1439&lt;3000),"Tratores",
IF(AND(ISNUMBER(C1439),C1439&gt;3000,C1439&lt;4000),"Carregadeiras",
IF(AND(ISNUMBER(C1439),C1439&gt;4000,C1439&lt;5000),"Máquinas pesadas",
IF(AND(ISNUMBER(C1439),C1439&gt;5000,C1439&lt;6000),"Colhedoras",
IF(AND(ISNUMBER(C1439),C1439&gt;7000,C1439&lt;8000),"Irrigação",
IF(AND(ISNUMBER(C1439),C1439&gt;8000,C1439&lt;9000),"Reboques",IF(AND(ISNUMBER(C1439),C1439&gt;0,C1439&lt;1000),"Veic. Leves","")))))))))))))))))))))</f>
        <v>Tratores</v>
      </c>
      <c r="B1439" s="72"/>
      <c r="C1439" s="2">
        <v>2036</v>
      </c>
      <c r="D1439" s="2">
        <v>57926</v>
      </c>
      <c r="E1439" s="10" t="s">
        <v>449</v>
      </c>
      <c r="F1439" s="14" t="str">
        <f>IF(ISBLANK(K1439), "Apenas Solicitação", "Tem OC")</f>
        <v>Tem OC</v>
      </c>
      <c r="G1439" s="2">
        <v>4</v>
      </c>
      <c r="H1439" s="37">
        <f>G1439-I1439</f>
        <v>0</v>
      </c>
      <c r="I1439" s="38">
        <v>4</v>
      </c>
      <c r="J1439" s="4">
        <v>45716</v>
      </c>
      <c r="K1439" s="183">
        <v>45736</v>
      </c>
      <c r="L1439" s="7"/>
      <c r="M1439" s="44"/>
      <c r="N1439" s="44" t="str">
        <f>IFERROR(K1439 + VALUE(LEFT(L1439, FIND(" ", L1439) - 1)), "")</f>
        <v/>
      </c>
      <c r="O1439" s="3">
        <f>IF(_xlfn.DAYS(K1439,J1439)&lt;0, "Aguardando OC", _xlfn.DAYS(K1439,J1439))</f>
        <v>20</v>
      </c>
      <c r="P1439" s="14">
        <v>394693</v>
      </c>
      <c r="Q1439" s="169">
        <v>1133066</v>
      </c>
      <c r="R1439" s="14">
        <v>165179</v>
      </c>
      <c r="S1439" s="2">
        <v>692</v>
      </c>
      <c r="T1439" s="65" t="s">
        <v>106</v>
      </c>
      <c r="U1439" s="21">
        <v>0.28999999999999998</v>
      </c>
      <c r="V1439" s="2">
        <v>1237</v>
      </c>
      <c r="W1439" s="47" t="str">
        <f>IFERROR(VLOOKUP(V1439, Fornecedores!A:C, 3, FALSE), "")</f>
        <v>MERCADAO DE TRATORES</v>
      </c>
      <c r="X1439" s="43" t="str">
        <f>IFERROR(VLOOKUP(V1439, Fornecedores!A:E, 5, FALSE), "")</f>
        <v>Ourinhos</v>
      </c>
      <c r="Y1439" s="43" t="str">
        <f>IFERROR(VLOOKUP(V1439, Fornecedores!A:F, 6, FALSE), "")</f>
        <v>SP</v>
      </c>
      <c r="Z1439" s="14" t="str">
        <f>IF(H1439=0, "Pedido entregue!", "Pendente")</f>
        <v>Pedido entregue!</v>
      </c>
      <c r="AA1439" s="74">
        <v>1</v>
      </c>
      <c r="AB1439" s="58" t="str">
        <f>IF(Z1439="Pedido Entregue!", IF(AA1439=1, "Retirado do Almoxarifado", IF(AA1439=2, "Material devolvido", "Aguardando retirada")), IF(Z1439="Pendente", "Entrega pendente", ""))</f>
        <v>Retirado do Almoxarifado</v>
      </c>
      <c r="AC1439" s="18">
        <v>1</v>
      </c>
      <c r="AD1439" s="18">
        <f>AC1439/SUMIF($P:$P,P1439,$AC:$AC)</f>
        <v>1</v>
      </c>
      <c r="AE1439" s="18">
        <f>IF(R1439=0,0,AC1439/SUMIF($R:$R,R1439,$AC:$AC))</f>
        <v>0.25</v>
      </c>
      <c r="AF1439" s="18">
        <f>IF(R1439=0,1,0)</f>
        <v>0</v>
      </c>
      <c r="AG1439" s="18">
        <f>IF(R1439=0,#REF!-J1439,0)</f>
        <v>0</v>
      </c>
      <c r="AH1439" t="str">
        <f>TEXT(J1439,"MMMM")</f>
        <v>fevereiro</v>
      </c>
    </row>
    <row r="1440" spans="1:34" ht="12.75" hidden="1" customHeight="1" x14ac:dyDescent="0.25">
      <c r="A1440" s="90" t="str">
        <f>IF(C1440="Oficina Diversos","Oficina Geral",
IF(ISNUMBER(FIND("Estoque - Colhedoras",C1440)),"Colhedoras",IF(ISNUMBER(FIND("Caldeiraria",C1440)),"Caldeiraria",IF(ISNUMBER(FIND("Borracharia",C1440)),"Borracharia",IF(ISNUMBER(FIND("Lubrificação",C1440)),"Lubrificação",
IF(ISNUMBER(FIND("Estoque - Carregadeiras",C1440)),"Carregadeiras",IF(ISNUMBER(FIND("Estoque - Veic. Leves",C1440)),"Veic. Leves",
IF(ISNUMBER(FIND("Estoque - Caminhões",C1440)),"Caminhões",IF(ISNUMBER(FIND("Estoque - Transbordos",C1440)),"Transbordos",
IF(ISNUMBER(FIND("Estoque - Tratores",C1440)),"Tratores",
IF(ISNUMBER(FIND("Estoque - Máquinas pesadas",C1440)),"Máquinas pesadas",
IF(ISNUMBER(FIND("Estoque - Reboques",C1440)),"Reboques",
IF(C1440="Estoque","Estoque",
IF(AND(ISNUMBER(C1440),C1440&gt;1000,C1440&lt;2000),"Caminhões",
IF(AND(ISNUMBER(C1440),C1440&gt;2000,C1440&lt;3000),"Tratores",
IF(AND(ISNUMBER(C1440),C1440&gt;3000,C1440&lt;4000),"Carregadeiras",
IF(AND(ISNUMBER(C1440),C1440&gt;4000,C1440&lt;5000),"Máquinas pesadas",
IF(AND(ISNUMBER(C1440),C1440&gt;5000,C1440&lt;6000),"Colhedoras",
IF(AND(ISNUMBER(C1440),C1440&gt;7000,C1440&lt;8000),"Irrigação",
IF(AND(ISNUMBER(C1440),C1440&gt;8000,C1440&lt;9000),"Reboques",IF(AND(ISNUMBER(C1440),C1440&gt;0,C1440&lt;1000),"Veic. Leves","")))))))))))))))))))))</f>
        <v>Caminhões</v>
      </c>
      <c r="B1440" s="87"/>
      <c r="C1440" s="77">
        <v>1008</v>
      </c>
      <c r="D1440" s="42">
        <v>57974</v>
      </c>
      <c r="E1440" s="43" t="s">
        <v>1257</v>
      </c>
      <c r="F1440" s="14" t="str">
        <f>IF(ISBLANK(K1440), "Apenas Solicitação", "Tem OC")</f>
        <v>Tem OC</v>
      </c>
      <c r="G1440" s="42">
        <v>2</v>
      </c>
      <c r="H1440" s="37">
        <f>G1440-I1440</f>
        <v>0</v>
      </c>
      <c r="I1440" s="38">
        <v>2</v>
      </c>
      <c r="J1440" s="44">
        <v>45786</v>
      </c>
      <c r="K1440" s="185">
        <v>45792</v>
      </c>
      <c r="L1440" s="3"/>
      <c r="M1440" s="44"/>
      <c r="N1440" s="44" t="str">
        <f>IFERROR(K1440 + VALUE(LEFT(L1440, FIND(" ", L1440) - 1)), "")</f>
        <v/>
      </c>
      <c r="O1440" s="3">
        <f>IF(_xlfn.DAYS(K1440,J1440)&lt;0, "Aguardando OC", _xlfn.DAYS(K1440,J1440))</f>
        <v>6</v>
      </c>
      <c r="P1440" s="191">
        <v>402046</v>
      </c>
      <c r="Q1440" s="54"/>
      <c r="R1440" s="191">
        <v>167744</v>
      </c>
      <c r="S1440" s="49"/>
      <c r="T1440" s="153"/>
      <c r="U1440" s="45">
        <v>258.39999999999998</v>
      </c>
      <c r="V1440" s="42">
        <v>2528</v>
      </c>
      <c r="W1440" s="47" t="str">
        <f>IFERROR(VLOOKUP(V1440, Fornecedores!A:C, 3, FALSE), "")</f>
        <v xml:space="preserve">REDIESEL            </v>
      </c>
      <c r="X1440" s="43" t="str">
        <f>IFERROR(VLOOKUP(V1440, Fornecedores!A:E, 5, FALSE), "")</f>
        <v>Jaboatão dos Guararapes</v>
      </c>
      <c r="Y1440" s="43" t="str">
        <f>IFERROR(VLOOKUP(V1440, Fornecedores!A:F, 6, FALSE), "")</f>
        <v>PE</v>
      </c>
      <c r="Z1440" s="14" t="str">
        <f>IF(H1440=0, "Pedido entregue!", "Pendente")</f>
        <v>Pedido entregue!</v>
      </c>
      <c r="AA1440" s="74">
        <v>1</v>
      </c>
      <c r="AB1440" s="58" t="str">
        <f>IF(Z1440="Pedido Entregue!", IF(AA1440=1, "Retirado do Almoxarifado", IF(AA1440=2, "Material devolvido", "Aguardando retirada")), IF(Z1440="Pendente", "Entrega pendente", ""))</f>
        <v>Retirado do Almoxarifado</v>
      </c>
      <c r="AC1440" s="18">
        <v>1</v>
      </c>
      <c r="AD1440" s="18">
        <f>AC1440/SUMIF($P:$P,P1440,$AC:$AC)</f>
        <v>1</v>
      </c>
      <c r="AE1440" s="18">
        <f>IF(R1440=0,0,AC1440/SUMIF($R:$R,R1440,$AC:$AC))</f>
        <v>0.5</v>
      </c>
      <c r="AF1440" s="18">
        <f>IF(R1440=0,1,0)</f>
        <v>0</v>
      </c>
      <c r="AG1440" s="18">
        <f>IF(R1440=0,#REF!-J1440,0)</f>
        <v>0</v>
      </c>
      <c r="AH1440" t="str">
        <f>TEXT(J1440,"MMMM")</f>
        <v>maio</v>
      </c>
    </row>
    <row r="1441" spans="1:34" ht="12.75" customHeight="1" x14ac:dyDescent="0.25">
      <c r="A1441" s="90" t="str">
        <f>IF(C1441="Oficina Diversos","Oficina Geral",
IF(ISNUMBER(FIND("Estoque - Colhedoras",C1441)),"Colhedoras",IF(ISNUMBER(FIND("Caldeiraria",C1441)),"Caldeiraria",IF(ISNUMBER(FIND("Borracharia",C1441)),"Borracharia",IF(ISNUMBER(FIND("Lubrificação",C1441)),"Lubrificação",
IF(ISNUMBER(FIND("Estoque - Carregadeiras",C1441)),"Carregadeiras",IF(ISNUMBER(FIND("Estoque - Veic. Leves",C1441)),"Veic. Leves",
IF(ISNUMBER(FIND("Estoque - Caminhões",C1441)),"Caminhões",IF(ISNUMBER(FIND("Estoque - Transbordos",C1441)),"Transbordos",
IF(ISNUMBER(FIND("Estoque - Tratores",C1441)),"Tratores",
IF(ISNUMBER(FIND("Estoque - Máquinas pesadas",C1441)),"Máquinas pesadas",
IF(ISNUMBER(FIND("Estoque - Reboques",C1441)),"Reboques",
IF(C1441="Estoque","Estoque",
IF(AND(ISNUMBER(C1441),C1441&gt;1000,C1441&lt;2000),"Caminhões",
IF(AND(ISNUMBER(C1441),C1441&gt;2000,C1441&lt;3000),"Tratores",
IF(AND(ISNUMBER(C1441),C1441&gt;3000,C1441&lt;4000),"Carregadeiras",
IF(AND(ISNUMBER(C1441),C1441&gt;4000,C1441&lt;5000),"Máquinas pesadas",
IF(AND(ISNUMBER(C1441),C1441&gt;5000,C1441&lt;6000),"Colhedoras",
IF(AND(ISNUMBER(C1441),C1441&gt;7000,C1441&lt;8000),"Irrigação",
IF(AND(ISNUMBER(C1441),C1441&gt;8000,C1441&lt;9000),"Reboques",IF(AND(ISNUMBER(C1441),C1441&gt;0,C1441&lt;1000),"Veic. Leves","")))))))))))))))))))))</f>
        <v>Caminhões</v>
      </c>
      <c r="B1441" s="215"/>
      <c r="C1441" s="222">
        <v>1030</v>
      </c>
      <c r="D1441" s="170">
        <v>57999</v>
      </c>
      <c r="E1441" s="173" t="s">
        <v>26037</v>
      </c>
      <c r="F1441" s="101" t="str">
        <f>IF(ISBLANK(K1441), "Apenas Solicitação", "Tem OC")</f>
        <v>Tem OC</v>
      </c>
      <c r="G1441" s="170">
        <v>1</v>
      </c>
      <c r="H1441" s="102">
        <f>G1441-I1441</f>
        <v>1</v>
      </c>
      <c r="I1441" s="103"/>
      <c r="J1441" s="174">
        <v>45852</v>
      </c>
      <c r="K1441" s="174">
        <v>45857</v>
      </c>
      <c r="L1441" s="173" t="s">
        <v>20155</v>
      </c>
      <c r="M1441" s="104" t="str">
        <f ca="1">IF(OR(N1441="", N1441=0), "", IF(N1441&gt;TODAY(), "No prazo", "Atrasado"))</f>
        <v>Atrasado</v>
      </c>
      <c r="N1441" s="104">
        <f>IFERROR(K1441 + VALUE(LEFT(L1441, FIND(" ", L1441) - 1)), "")</f>
        <v>45858</v>
      </c>
      <c r="O1441" s="105">
        <f>IF(_xlfn.DAYS(K1441,J1441)&lt;0, "Aguardando OC", _xlfn.DAYS(K1441,J1441))</f>
        <v>5</v>
      </c>
      <c r="P1441" s="212">
        <v>411659</v>
      </c>
      <c r="Q1441" s="12"/>
      <c r="R1441" s="212">
        <v>171187</v>
      </c>
      <c r="S1441" s="2">
        <v>221</v>
      </c>
      <c r="T1441" s="65" t="s">
        <v>1029</v>
      </c>
      <c r="U1441" s="170">
        <v>344.25</v>
      </c>
      <c r="V1441" s="170">
        <v>2106</v>
      </c>
      <c r="W1441" s="117" t="str">
        <f>IFERROR(VLOOKUP(V1441, Fornecedores!A:C, 3, FALSE), "")</f>
        <v xml:space="preserve">UNIDAS              </v>
      </c>
      <c r="X1441" s="105" t="str">
        <f>IFERROR(VLOOKUP(V1441, Fornecedores!A:E, 5, FALSE), "")</f>
        <v>João Pessoa</v>
      </c>
      <c r="Y1441" s="105" t="str">
        <f>IFERROR(VLOOKUP(V1441, Fornecedores!A:F, 6, FALSE), "")</f>
        <v>PB</v>
      </c>
      <c r="Z1441" s="101" t="str">
        <f>IF(H1441=0, "Pedido entregue!", "Pendente")</f>
        <v>Pendente</v>
      </c>
      <c r="AB1441" s="132" t="str">
        <f>IF(Z1441="Pedido Entregue!", IF(AA1441=1, "Retirado do Almoxarifado", IF(AA1441=2, "Material devolvido", "Aguardando retirada")), IF(Z1441="Pendente", "Entrega pendente", ""))</f>
        <v>Entrega pendente</v>
      </c>
      <c r="AC1441" s="18">
        <v>1</v>
      </c>
      <c r="AD1441" s="18">
        <f>AC1441/SUMIF($P:$P,P1441,$AC:$AC)</f>
        <v>1</v>
      </c>
      <c r="AE1441" s="18">
        <f>IF(R1441=0,0,AC1441/SUMIF($R:$R,R1441,$AC:$AC))</f>
        <v>0.2</v>
      </c>
      <c r="AF1441" s="18">
        <f>IF(R1441=0,1,0)</f>
        <v>0</v>
      </c>
      <c r="AH1441" t="str">
        <f>TEXT(J1441,"MMMM")</f>
        <v>julho</v>
      </c>
    </row>
    <row r="1442" spans="1:34" ht="12.75" hidden="1" customHeight="1" x14ac:dyDescent="0.25">
      <c r="A1442" s="90" t="str">
        <f>IF(C1442="Oficina Diversos","Oficina Geral",
IF(ISNUMBER(FIND("Estoque - Colhedoras",C1442)),"Colhedoras",IF(ISNUMBER(FIND("Caldeiraria",C1442)),"Caldeiraria",IF(ISNUMBER(FIND("Borracharia",C1442)),"Borracharia",IF(ISNUMBER(FIND("Lubrificação",C1442)),"Lubrificação",
IF(ISNUMBER(FIND("Estoque - Carregadeiras",C1442)),"Carregadeiras",IF(ISNUMBER(FIND("Estoque - Veic. Leves",C1442)),"Veic. Leves",
IF(ISNUMBER(FIND("Estoque - Caminhões",C1442)),"Caminhões",IF(ISNUMBER(FIND("Estoque - Transbordos",C1442)),"Transbordos",
IF(ISNUMBER(FIND("Estoque - Tratores",C1442)),"Tratores",
IF(ISNUMBER(FIND("Estoque - Máquinas pesadas",C1442)),"Máquinas pesadas",
IF(ISNUMBER(FIND("Estoque - Reboques",C1442)),"Reboques",
IF(C1442="Estoque","Estoque",
IF(AND(ISNUMBER(C1442),C1442&gt;1000,C1442&lt;2000),"Caminhões",
IF(AND(ISNUMBER(C1442),C1442&gt;2000,C1442&lt;3000),"Tratores",
IF(AND(ISNUMBER(C1442),C1442&gt;3000,C1442&lt;4000),"Carregadeiras",
IF(AND(ISNUMBER(C1442),C1442&gt;4000,C1442&lt;5000),"Máquinas pesadas",
IF(AND(ISNUMBER(C1442),C1442&gt;5000,C1442&lt;6000),"Colhedoras",
IF(AND(ISNUMBER(C1442),C1442&gt;7000,C1442&lt;8000),"Irrigação",
IF(AND(ISNUMBER(C1442),C1442&gt;8000,C1442&lt;9000),"Reboques",IF(AND(ISNUMBER(C1442),C1442&gt;0,C1442&lt;1000),"Veic. Leves","")))))))))))))))))))))</f>
        <v>Tratores</v>
      </c>
      <c r="C1442" s="171">
        <v>2046</v>
      </c>
      <c r="D1442" s="170">
        <v>58112</v>
      </c>
      <c r="E1442" s="173" t="s">
        <v>25955</v>
      </c>
      <c r="F1442" s="101" t="str">
        <f>IF(ISBLANK(K1442), "Apenas Solicitação", "Tem OC")</f>
        <v>Tem OC</v>
      </c>
      <c r="G1442" s="170">
        <v>2</v>
      </c>
      <c r="H1442" s="102">
        <f>G1442-I1442</f>
        <v>0</v>
      </c>
      <c r="I1442" s="103">
        <v>2</v>
      </c>
      <c r="J1442" s="174">
        <v>45847</v>
      </c>
      <c r="K1442" s="174">
        <v>45853</v>
      </c>
      <c r="L1442" s="173" t="s">
        <v>20153</v>
      </c>
      <c r="M1442" s="104" t="str">
        <f ca="1">IF(OR(N1442="", N1442=0), "", IF(N1442&gt;TODAY(), "No prazo", "Atrasado"))</f>
        <v>Atrasado</v>
      </c>
      <c r="N1442" s="104">
        <f>IFERROR(K1442 + VALUE(LEFT(L1442, FIND(" ", L1442) - 1)), "")</f>
        <v>45855</v>
      </c>
      <c r="O1442" s="105">
        <f>IF(_xlfn.DAYS(K1442,J1442)&lt;0, "Aguardando OC", _xlfn.DAYS(K1442,J1442))</f>
        <v>6</v>
      </c>
      <c r="P1442" s="212">
        <v>410976</v>
      </c>
      <c r="Q1442" s="12"/>
      <c r="R1442" s="212">
        <v>170985</v>
      </c>
      <c r="S1442" s="2">
        <v>221</v>
      </c>
      <c r="T1442" s="65" t="s">
        <v>1029</v>
      </c>
      <c r="U1442" s="170">
        <v>150</v>
      </c>
      <c r="V1442" s="170">
        <v>14487</v>
      </c>
      <c r="W1442" s="117" t="str">
        <f>IFERROR(VLOOKUP(V1442, Fornecedores!A:C, 3, FALSE), "")</f>
        <v xml:space="preserve">FL TRATORES </v>
      </c>
      <c r="X1442" s="105" t="str">
        <f>IFERROR(VLOOKUP(V1442, Fornecedores!A:E, 5, FALSE), "")</f>
        <v>Recife</v>
      </c>
      <c r="Y1442" s="105" t="str">
        <f>IFERROR(VLOOKUP(V1442, Fornecedores!A:F, 6, FALSE), "")</f>
        <v>PE</v>
      </c>
      <c r="Z1442" s="101" t="str">
        <f>IF(H1442=0, "Pedido entregue!", "Pendente")</f>
        <v>Pedido entregue!</v>
      </c>
      <c r="AB1442" s="132" t="str">
        <f>IF(Z1442="Pedido Entregue!", IF(AA1442=1, "Retirado do Almoxarifado", IF(AA1442=2, "Material devolvido", "Aguardando retirada")), IF(Z1442="Pendente", "Entrega pendente", ""))</f>
        <v>Aguardando retirada</v>
      </c>
      <c r="AC1442" s="18">
        <v>1</v>
      </c>
      <c r="AD1442" s="18">
        <f>AC1442/SUMIF($P:$P,P1442,$AC:$AC)</f>
        <v>1</v>
      </c>
      <c r="AE1442" s="18">
        <f>IF(R1442=0,0,AC1442/SUMIF($R:$R,R1442,$AC:$AC))</f>
        <v>0.25</v>
      </c>
      <c r="AF1442" s="18">
        <f>IF(R1442=0,1,0)</f>
        <v>0</v>
      </c>
      <c r="AH1442" t="str">
        <f>TEXT(J1442,"MMMM")</f>
        <v>julho</v>
      </c>
    </row>
    <row r="1443" spans="1:34" ht="12.75" hidden="1" customHeight="1" x14ac:dyDescent="0.25">
      <c r="A1443" s="90" t="str">
        <f>IF(C1443="Oficina Diversos","Oficina Geral",
IF(ISNUMBER(FIND("Estoque - Colhedoras",C1443)),"Colhedoras",IF(ISNUMBER(FIND("Caldeiraria",C1443)),"Caldeiraria",IF(ISNUMBER(FIND("Borracharia",C1443)),"Borracharia",IF(ISNUMBER(FIND("Lubrificação",C1443)),"Lubrificação",
IF(ISNUMBER(FIND("Estoque - Carregadeiras",C1443)),"Carregadeiras",IF(ISNUMBER(FIND("Estoque - Veic. Leves",C1443)),"Veic. Leves",
IF(ISNUMBER(FIND("Estoque - Caminhões",C1443)),"Caminhões",IF(ISNUMBER(FIND("Estoque - Transbordos",C1443)),"Transbordos",
IF(ISNUMBER(FIND("Estoque - Tratores",C1443)),"Tratores",
IF(ISNUMBER(FIND("Estoque - Máquinas pesadas",C1443)),"Máquinas pesadas",
IF(ISNUMBER(FIND("Estoque - Reboques",C1443)),"Reboques",
IF(C1443="Estoque","Estoque",
IF(AND(ISNUMBER(C1443),C1443&gt;1000,C1443&lt;2000),"Caminhões",
IF(AND(ISNUMBER(C1443),C1443&gt;2000,C1443&lt;3000),"Tratores",
IF(AND(ISNUMBER(C1443),C1443&gt;3000,C1443&lt;4000),"Carregadeiras",
IF(AND(ISNUMBER(C1443),C1443&gt;4000,C1443&lt;5000),"Máquinas pesadas",
IF(AND(ISNUMBER(C1443),C1443&gt;5000,C1443&lt;6000),"Colhedoras",
IF(AND(ISNUMBER(C1443),C1443&gt;7000,C1443&lt;8000),"Irrigação",
IF(AND(ISNUMBER(C1443),C1443&gt;8000,C1443&lt;9000),"Reboques",IF(AND(ISNUMBER(C1443),C1443&gt;0,C1443&lt;1000),"Veic. Leves","")))))))))))))))))))))</f>
        <v>Tratores</v>
      </c>
      <c r="B1443" s="87"/>
      <c r="C1443" s="76">
        <v>2036</v>
      </c>
      <c r="D1443" s="2">
        <v>58198</v>
      </c>
      <c r="E1443" s="10" t="s">
        <v>450</v>
      </c>
      <c r="F1443" s="14" t="str">
        <f>IF(ISBLANK(K1443), "Apenas Solicitação", "Tem OC")</f>
        <v>Tem OC</v>
      </c>
      <c r="G1443" s="2">
        <v>1</v>
      </c>
      <c r="H1443" s="37">
        <f>G1443-I1443</f>
        <v>0</v>
      </c>
      <c r="I1443" s="38">
        <v>1</v>
      </c>
      <c r="J1443" s="4">
        <v>45716</v>
      </c>
      <c r="K1443" s="183">
        <v>45736</v>
      </c>
      <c r="L1443" s="7"/>
      <c r="M1443" s="44"/>
      <c r="N1443" s="44" t="str">
        <f>IFERROR(K1443 + VALUE(LEFT(L1443, FIND(" ", L1443) - 1)), "")</f>
        <v/>
      </c>
      <c r="O1443" s="3">
        <f>IF(_xlfn.DAYS(K1443,J1443)&lt;0, "Aguardando OC", _xlfn.DAYS(K1443,J1443))</f>
        <v>20</v>
      </c>
      <c r="P1443" s="14">
        <v>394677</v>
      </c>
      <c r="Q1443" s="169">
        <v>1133066</v>
      </c>
      <c r="R1443" s="14">
        <v>165177</v>
      </c>
      <c r="S1443" s="2">
        <v>692</v>
      </c>
      <c r="T1443" s="65" t="s">
        <v>106</v>
      </c>
      <c r="U1443" s="21">
        <v>274.16000000000003</v>
      </c>
      <c r="V1443" s="2">
        <v>13341</v>
      </c>
      <c r="W1443" s="47" t="str">
        <f>IFERROR(VLOOKUP(V1443, Fornecedores!A:C, 3, FALSE), "")</f>
        <v>DISMA DISTRIBUIDORA</v>
      </c>
      <c r="X1443" s="43" t="str">
        <f>IFERROR(VLOOKUP(V1443, Fornecedores!A:E, 5, FALSE), "")</f>
        <v>Araçatuba</v>
      </c>
      <c r="Y1443" s="43" t="str">
        <f>IFERROR(VLOOKUP(V1443, Fornecedores!A:F, 6, FALSE), "")</f>
        <v>SP</v>
      </c>
      <c r="Z1443" s="14" t="str">
        <f>IF(H1443=0, "Pedido entregue!", "Pendente")</f>
        <v>Pedido entregue!</v>
      </c>
      <c r="AA1443" s="74">
        <v>1</v>
      </c>
      <c r="AB1443" s="58" t="str">
        <f>IF(Z1443="Pedido Entregue!", IF(AA1443=1, "Retirado do Almoxarifado", IF(AA1443=2, "Material devolvido", "Aguardando retirada")), IF(Z1443="Pendente", "Entrega pendente", ""))</f>
        <v>Retirado do Almoxarifado</v>
      </c>
      <c r="AC1443" s="18">
        <v>1</v>
      </c>
      <c r="AD1443" s="18">
        <f>AC1443/SUMIF($P:$P,P1443,$AC:$AC)</f>
        <v>1</v>
      </c>
      <c r="AE1443" s="18">
        <f>IF(R1443=0,0,AC1443/SUMIF($R:$R,R1443,$AC:$AC))</f>
        <v>0.04</v>
      </c>
      <c r="AF1443" s="18">
        <f>IF(R1443=0,1,0)</f>
        <v>0</v>
      </c>
      <c r="AG1443" s="18">
        <f>IF(R1443=0,#REF!-J1443,0)</f>
        <v>0</v>
      </c>
      <c r="AH1443" t="str">
        <f>TEXT(J1443,"MMMM")</f>
        <v>fevereiro</v>
      </c>
    </row>
    <row r="1444" spans="1:34" ht="12.75" hidden="1" customHeight="1" x14ac:dyDescent="0.25">
      <c r="A1444" s="90" t="str">
        <f>IF(C1444="Oficina Diversos","Oficina Geral",
IF(ISNUMBER(FIND("Estoque - Colhedoras",C1444)),"Colhedoras",IF(ISNUMBER(FIND("Caldeiraria",C1444)),"Caldeiraria",IF(ISNUMBER(FIND("Borracharia",C1444)),"Borracharia",IF(ISNUMBER(FIND("Lubrificação",C1444)),"Lubrificação",
IF(ISNUMBER(FIND("Estoque - Carregadeiras",C1444)),"Carregadeiras",IF(ISNUMBER(FIND("Estoque - Veic. Leves",C1444)),"Veic. Leves",
IF(ISNUMBER(FIND("Estoque - Caminhões",C1444)),"Caminhões",IF(ISNUMBER(FIND("Estoque - Transbordos",C1444)),"Transbordos",
IF(ISNUMBER(FIND("Estoque - Tratores",C1444)),"Tratores",
IF(ISNUMBER(FIND("Estoque - Máquinas pesadas",C1444)),"Máquinas pesadas",
IF(ISNUMBER(FIND("Estoque - Reboques",C1444)),"Reboques",
IF(C1444="Estoque","Estoque",
IF(AND(ISNUMBER(C1444),C1444&gt;1000,C1444&lt;2000),"Caminhões",
IF(AND(ISNUMBER(C1444),C1444&gt;2000,C1444&lt;3000),"Tratores",
IF(AND(ISNUMBER(C1444),C1444&gt;3000,C1444&lt;4000),"Carregadeiras",
IF(AND(ISNUMBER(C1444),C1444&gt;4000,C1444&lt;5000),"Máquinas pesadas",
IF(AND(ISNUMBER(C1444),C1444&gt;5000,C1444&lt;6000),"Colhedoras",
IF(AND(ISNUMBER(C1444),C1444&gt;7000,C1444&lt;8000),"Irrigação",
IF(AND(ISNUMBER(C1444),C1444&gt;8000,C1444&lt;9000),"Reboques",IF(AND(ISNUMBER(C1444),C1444&gt;0,C1444&lt;1000),"Veic. Leves","")))))))))))))))))))))</f>
        <v>Tratores</v>
      </c>
      <c r="B1444" s="73"/>
      <c r="C1444" s="224">
        <v>2037</v>
      </c>
      <c r="D1444" s="69">
        <v>58198</v>
      </c>
      <c r="E1444" s="70" t="s">
        <v>450</v>
      </c>
      <c r="F1444" s="14" t="str">
        <f>IF(ISBLANK(K1444), "Apenas Solicitação", "Tem OC")</f>
        <v>Tem OC</v>
      </c>
      <c r="G1444" s="69">
        <v>1</v>
      </c>
      <c r="H1444" s="37">
        <f>G1444-I1444</f>
        <v>0</v>
      </c>
      <c r="I1444" s="38">
        <v>1</v>
      </c>
      <c r="J1444" s="71">
        <v>45805</v>
      </c>
      <c r="K1444" s="186">
        <v>45811</v>
      </c>
      <c r="L1444" s="70" t="s">
        <v>20153</v>
      </c>
      <c r="M1444" s="44" t="str">
        <f ca="1">IF(OR(N1444="", N1444=0), "", IF(N1444&gt;TODAY(), "No prazo", "Atrasado"))</f>
        <v>Atrasado</v>
      </c>
      <c r="N1444" s="44">
        <f>IFERROR(K1444 + VALUE(LEFT(L1444, FIND(" ", L1444) - 1)), "")</f>
        <v>45813</v>
      </c>
      <c r="O1444" s="3">
        <f>IF(_xlfn.DAYS(K1444,J1444)&lt;0, "Aguardando OC", _xlfn.DAYS(K1444,J1444))</f>
        <v>6</v>
      </c>
      <c r="P1444" s="195">
        <v>404985</v>
      </c>
      <c r="Q1444" s="12"/>
      <c r="R1444" s="195">
        <v>168522</v>
      </c>
      <c r="S1444" s="69">
        <v>221</v>
      </c>
      <c r="T1444" s="65" t="s">
        <v>1029</v>
      </c>
      <c r="U1444" s="120">
        <v>334.62</v>
      </c>
      <c r="V1444" s="69">
        <v>13341</v>
      </c>
      <c r="W1444" s="47" t="str">
        <f>IFERROR(VLOOKUP(V1444, Fornecedores!A:C, 3, FALSE), "")</f>
        <v>DISMA DISTRIBUIDORA</v>
      </c>
      <c r="X1444" s="43" t="str">
        <f>IFERROR(VLOOKUP(V1444, Fornecedores!A:E, 5, FALSE), "")</f>
        <v>Araçatuba</v>
      </c>
      <c r="Y1444" s="43" t="str">
        <f>IFERROR(VLOOKUP(V1444, Fornecedores!A:F, 6, FALSE), "")</f>
        <v>SP</v>
      </c>
      <c r="Z1444" s="14" t="str">
        <f>IF(H1444=0, "Pedido entregue!", "Pendente")</f>
        <v>Pedido entregue!</v>
      </c>
      <c r="AA1444"/>
      <c r="AB1444" s="58" t="str">
        <f>IF(Z1444="Pedido Entregue!", IF(AA1444=1, "Retirado do Almoxarifado", IF(AA1444=2, "Material devolvido", "Aguardando retirada")), IF(Z1444="Pendente", "Entrega pendente", ""))</f>
        <v>Aguardando retirada</v>
      </c>
      <c r="AC1444" s="18">
        <v>1</v>
      </c>
      <c r="AD1444" s="18">
        <f>AC1444/SUMIF($P:$P,P1444,$AC:$AC)</f>
        <v>1</v>
      </c>
      <c r="AE1444" s="18">
        <f>IF(R1444=0,0,AC1444/SUMIF($R:$R,R1444,$AC:$AC))</f>
        <v>5.5555555555555552E-2</v>
      </c>
      <c r="AF1444" s="18">
        <f>IF(R1444=0,1,0)</f>
        <v>0</v>
      </c>
      <c r="AH1444" t="str">
        <f>TEXT(J1444,"MMMM")</f>
        <v>maio</v>
      </c>
    </row>
    <row r="1445" spans="1:34" ht="12.75" customHeight="1" x14ac:dyDescent="0.25">
      <c r="A1445" s="90" t="str">
        <f>IF(C1445="Oficina Diversos","Oficina Geral",
IF(ISNUMBER(FIND("Estoque - Colhedoras",C1445)),"Colhedoras",IF(ISNUMBER(FIND("Caldeiraria",C1445)),"Caldeiraria",IF(ISNUMBER(FIND("Borracharia",C1445)),"Borracharia",IF(ISNUMBER(FIND("Lubrificação",C1445)),"Lubrificação",
IF(ISNUMBER(FIND("Estoque - Carregadeiras",C1445)),"Carregadeiras",IF(ISNUMBER(FIND("Estoque - Veic. Leves",C1445)),"Veic. Leves",
IF(ISNUMBER(FIND("Estoque - Caminhões",C1445)),"Caminhões",IF(ISNUMBER(FIND("Estoque - Transbordos",C1445)),"Transbordos",
IF(ISNUMBER(FIND("Estoque - Tratores",C1445)),"Tratores",
IF(ISNUMBER(FIND("Estoque - Máquinas pesadas",C1445)),"Máquinas pesadas",
IF(ISNUMBER(FIND("Estoque - Reboques",C1445)),"Reboques",
IF(C1445="Estoque","Estoque",
IF(AND(ISNUMBER(C1445),C1445&gt;1000,C1445&lt;2000),"Caminhões",
IF(AND(ISNUMBER(C1445),C1445&gt;2000,C1445&lt;3000),"Tratores",
IF(AND(ISNUMBER(C1445),C1445&gt;3000,C1445&lt;4000),"Carregadeiras",
IF(AND(ISNUMBER(C1445),C1445&gt;4000,C1445&lt;5000),"Máquinas pesadas",
IF(AND(ISNUMBER(C1445),C1445&gt;5000,C1445&lt;6000),"Colhedoras",
IF(AND(ISNUMBER(C1445),C1445&gt;7000,C1445&lt;8000),"Irrigação",
IF(AND(ISNUMBER(C1445),C1445&gt;8000,C1445&lt;9000),"Reboques",IF(AND(ISNUMBER(C1445),C1445&gt;0,C1445&lt;1000),"Veic. Leves","")))))))))))))))))))))</f>
        <v>Tratores</v>
      </c>
      <c r="B1445" s="215"/>
      <c r="C1445" s="222">
        <v>2027</v>
      </c>
      <c r="D1445" s="170">
        <v>58413</v>
      </c>
      <c r="E1445" s="173" t="s">
        <v>20575</v>
      </c>
      <c r="F1445" s="101" t="str">
        <f>IF(ISBLANK(K1445), "Apenas Solicitação", "Tem OC")</f>
        <v>Apenas Solicitação</v>
      </c>
      <c r="G1445" s="170">
        <v>1</v>
      </c>
      <c r="H1445" s="102">
        <f>G1445-I1445</f>
        <v>1</v>
      </c>
      <c r="I1445" s="103"/>
      <c r="J1445" s="174">
        <v>45821</v>
      </c>
      <c r="K1445" s="201"/>
      <c r="L1445" s="173"/>
      <c r="M1445" s="104" t="str">
        <f ca="1">IF(OR(N1445="", N1445=0), "", IF(N1445&gt;TODAY(), "No prazo", "Atrasado"))</f>
        <v/>
      </c>
      <c r="N1445" s="104" t="str">
        <f>IFERROR(K1445 + VALUE(LEFT(L1445, FIND(" ", L1445) - 1)), "")</f>
        <v/>
      </c>
      <c r="O1445" s="105" t="str">
        <f>IF(_xlfn.DAYS(K1445,J1445)&lt;0, "Aguardando OC", _xlfn.DAYS(K1445,J1445))</f>
        <v>Aguardando OC</v>
      </c>
      <c r="P1445" s="201">
        <v>407453</v>
      </c>
      <c r="Q1445" s="12"/>
      <c r="R1445" s="201">
        <v>0</v>
      </c>
      <c r="S1445" s="2">
        <v>221</v>
      </c>
      <c r="T1445" s="65" t="s">
        <v>1029</v>
      </c>
      <c r="U1445" s="170">
        <v>27.99</v>
      </c>
      <c r="V1445" s="170"/>
      <c r="W1445" s="117" t="str">
        <f>IFERROR(VLOOKUP(V1445, Fornecedores!A:C, 3, FALSE), "")</f>
        <v/>
      </c>
      <c r="X1445" s="105" t="str">
        <f>IFERROR(VLOOKUP(V1445, Fornecedores!A:E, 5, FALSE), "")</f>
        <v/>
      </c>
      <c r="Y1445" s="105" t="str">
        <f>IFERROR(VLOOKUP(V1445, Fornecedores!A:F, 6, FALSE), "")</f>
        <v/>
      </c>
      <c r="Z1445" s="101" t="str">
        <f>IF(H1445=0, "Pedido entregue!", "Pendente")</f>
        <v>Pendente</v>
      </c>
      <c r="AB1445" s="132" t="str">
        <f>IF(Z1445="Pedido Entregue!", IF(AA1445=1, "Retirado do Almoxarifado", IF(AA1445=2, "Material devolvido", "Aguardando retirada")), IF(Z1445="Pendente", "Entrega pendente", ""))</f>
        <v>Entrega pendente</v>
      </c>
      <c r="AC1445" s="18">
        <v>1</v>
      </c>
      <c r="AD1445" s="18">
        <f>AC1445/SUMIF($P:$P,P1445,$AC:$AC)</f>
        <v>1</v>
      </c>
      <c r="AE1445" s="18">
        <f>IF(R1445=0,0,AC1445/SUMIF($R:$R,R1445,$AC:$AC))</f>
        <v>0</v>
      </c>
      <c r="AF1445" s="18">
        <f>IF(R1445=0,1,0)</f>
        <v>1</v>
      </c>
      <c r="AH1445" t="str">
        <f>TEXT(J1445,"MMMM")</f>
        <v>junho</v>
      </c>
    </row>
    <row r="1446" spans="1:34" ht="12.75" customHeight="1" x14ac:dyDescent="0.25">
      <c r="A1446" s="90" t="str">
        <f>IF(C1446="Oficina Diversos","Oficina Geral",
IF(ISNUMBER(FIND("Estoque - Colhedoras",C1446)),"Colhedoras",IF(ISNUMBER(FIND("Caldeiraria",C1446)),"Caldeiraria",IF(ISNUMBER(FIND("Borracharia",C1446)),"Borracharia",IF(ISNUMBER(FIND("Lubrificação",C1446)),"Lubrificação",
IF(ISNUMBER(FIND("Estoque - Carregadeiras",C1446)),"Carregadeiras",IF(ISNUMBER(FIND("Estoque - Veic. Leves",C1446)),"Veic. Leves",
IF(ISNUMBER(FIND("Estoque - Caminhões",C1446)),"Caminhões",IF(ISNUMBER(FIND("Estoque - Transbordos",C1446)),"Transbordos",
IF(ISNUMBER(FIND("Estoque - Tratores",C1446)),"Tratores",
IF(ISNUMBER(FIND("Estoque - Máquinas pesadas",C1446)),"Máquinas pesadas",
IF(ISNUMBER(FIND("Estoque - Reboques",C1446)),"Reboques",
IF(C1446="Estoque","Estoque",
IF(AND(ISNUMBER(C1446),C1446&gt;1000,C1446&lt;2000),"Caminhões",
IF(AND(ISNUMBER(C1446),C1446&gt;2000,C1446&lt;3000),"Tratores",
IF(AND(ISNUMBER(C1446),C1446&gt;3000,C1446&lt;4000),"Carregadeiras",
IF(AND(ISNUMBER(C1446),C1446&gt;4000,C1446&lt;5000),"Máquinas pesadas",
IF(AND(ISNUMBER(C1446),C1446&gt;5000,C1446&lt;6000),"Colhedoras",
IF(AND(ISNUMBER(C1446),C1446&gt;7000,C1446&lt;8000),"Irrigação",
IF(AND(ISNUMBER(C1446),C1446&gt;8000,C1446&lt;9000),"Reboques",IF(AND(ISNUMBER(C1446),C1446&gt;0,C1446&lt;1000),"Veic. Leves","")))))))))))))))))))))</f>
        <v>Tratores</v>
      </c>
      <c r="B1446" s="72"/>
      <c r="C1446" s="2">
        <v>2027</v>
      </c>
      <c r="D1446" s="2">
        <v>58414</v>
      </c>
      <c r="E1446" s="3" t="s">
        <v>1258</v>
      </c>
      <c r="F1446" s="14" t="str">
        <f>IF(ISBLANK(K1446), "Apenas Solicitação", "Tem OC")</f>
        <v>Apenas Solicitação</v>
      </c>
      <c r="G1446" s="2">
        <v>1</v>
      </c>
      <c r="H1446" s="37">
        <f>G1446-I1446</f>
        <v>1</v>
      </c>
      <c r="I1446" s="38">
        <v>0</v>
      </c>
      <c r="J1446" s="4">
        <v>45786</v>
      </c>
      <c r="K1446" s="14"/>
      <c r="L1446" s="3"/>
      <c r="M1446" s="44" t="str">
        <f ca="1">IF(OR(N1446="", N1446=0), "", IF(N1446&gt;TODAY(), "No prazo", "Atrasado"))</f>
        <v/>
      </c>
      <c r="N1446" s="44" t="str">
        <f>IFERROR(K1446 + VALUE(LEFT(L1446, FIND(" ", L1446) - 1)), "")</f>
        <v/>
      </c>
      <c r="O1446" s="3" t="str">
        <f>IF(_xlfn.DAYS(K1446,J1446)&lt;0, "Aguardando OC", _xlfn.DAYS(K1446,J1446))</f>
        <v>Aguardando OC</v>
      </c>
      <c r="P1446" s="14">
        <v>402166</v>
      </c>
      <c r="Q1446" s="12"/>
      <c r="R1446" s="14">
        <v>0</v>
      </c>
      <c r="S1446" s="2">
        <v>221</v>
      </c>
      <c r="T1446" s="65" t="s">
        <v>1029</v>
      </c>
      <c r="U1446" s="21">
        <v>180.39</v>
      </c>
      <c r="V1446" s="2"/>
      <c r="W1446" s="47" t="str">
        <f>IFERROR(VLOOKUP(V1446, Fornecedores!A:C, 3, FALSE), "")</f>
        <v/>
      </c>
      <c r="X1446" s="43" t="str">
        <f>IFERROR(VLOOKUP(V1446, Fornecedores!A:E, 5, FALSE), "")</f>
        <v/>
      </c>
      <c r="Y1446" s="43" t="str">
        <f>IFERROR(VLOOKUP(V1446, Fornecedores!A:F, 6, FALSE), "")</f>
        <v/>
      </c>
      <c r="Z1446" s="14" t="str">
        <f>IF(H1446=0, "Pedido entregue!", "Pendente")</f>
        <v>Pendente</v>
      </c>
      <c r="AA1446" s="74"/>
      <c r="AB1446" s="58" t="str">
        <f>IF(Z1446="Pedido Entregue!", IF(AA1446=1, "Retirado do Almoxarifado", IF(AA1446=2, "Material devolvido", "Aguardando retirada")), IF(Z1446="Pendente", "Entrega pendente", ""))</f>
        <v>Entrega pendente</v>
      </c>
      <c r="AC1446" s="18">
        <v>1</v>
      </c>
      <c r="AD1446" s="18">
        <f>AC1446/SUMIF($P:$P,P1446,$AC:$AC)</f>
        <v>1</v>
      </c>
      <c r="AE1446" s="18">
        <f>IF(R1446=0,0,AC1446/SUMIF($R:$R,R1446,$AC:$AC))</f>
        <v>0</v>
      </c>
      <c r="AF1446" s="18">
        <f>IF(R1446=0,1,0)</f>
        <v>1</v>
      </c>
      <c r="AH1446" t="str">
        <f>TEXT(J1446,"MMMM")</f>
        <v>maio</v>
      </c>
    </row>
    <row r="1447" spans="1:34" ht="12.75" customHeight="1" x14ac:dyDescent="0.25">
      <c r="A1447" s="90" t="str">
        <f>IF(C1447="Oficina Diversos","Oficina Geral",
IF(ISNUMBER(FIND("Estoque - Colhedoras",C1447)),"Colhedoras",IF(ISNUMBER(FIND("Caldeiraria",C1447)),"Caldeiraria",IF(ISNUMBER(FIND("Borracharia",C1447)),"Borracharia",IF(ISNUMBER(FIND("Lubrificação",C1447)),"Lubrificação",
IF(ISNUMBER(FIND("Estoque - Carregadeiras",C1447)),"Carregadeiras",IF(ISNUMBER(FIND("Estoque - Veic. Leves",C1447)),"Veic. Leves",
IF(ISNUMBER(FIND("Estoque - Caminhões",C1447)),"Caminhões",IF(ISNUMBER(FIND("Estoque - Transbordos",C1447)),"Transbordos",
IF(ISNUMBER(FIND("Estoque - Tratores",C1447)),"Tratores",
IF(ISNUMBER(FIND("Estoque - Máquinas pesadas",C1447)),"Máquinas pesadas",
IF(ISNUMBER(FIND("Estoque - Reboques",C1447)),"Reboques",
IF(C1447="Estoque","Estoque",
IF(AND(ISNUMBER(C1447),C1447&gt;1000,C1447&lt;2000),"Caminhões",
IF(AND(ISNUMBER(C1447),C1447&gt;2000,C1447&lt;3000),"Tratores",
IF(AND(ISNUMBER(C1447),C1447&gt;3000,C1447&lt;4000),"Carregadeiras",
IF(AND(ISNUMBER(C1447),C1447&gt;4000,C1447&lt;5000),"Máquinas pesadas",
IF(AND(ISNUMBER(C1447),C1447&gt;5000,C1447&lt;6000),"Colhedoras",
IF(AND(ISNUMBER(C1447),C1447&gt;7000,C1447&lt;8000),"Irrigação",
IF(AND(ISNUMBER(C1447),C1447&gt;8000,C1447&lt;9000),"Reboques",IF(AND(ISNUMBER(C1447),C1447&gt;0,C1447&lt;1000),"Veic. Leves","")))))))))))))))))))))</f>
        <v>Tratores</v>
      </c>
      <c r="B1447" s="72"/>
      <c r="C1447" s="2">
        <v>2027</v>
      </c>
      <c r="D1447" s="2">
        <v>58415</v>
      </c>
      <c r="E1447" s="3" t="s">
        <v>1259</v>
      </c>
      <c r="F1447" s="14" t="str">
        <f>IF(ISBLANK(K1447), "Apenas Solicitação", "Tem OC")</f>
        <v>Apenas Solicitação</v>
      </c>
      <c r="G1447" s="2">
        <v>1</v>
      </c>
      <c r="H1447" s="37">
        <f>G1447-I1447</f>
        <v>1</v>
      </c>
      <c r="I1447" s="38">
        <v>0</v>
      </c>
      <c r="J1447" s="4">
        <v>45786</v>
      </c>
      <c r="K1447" s="14"/>
      <c r="L1447" s="3"/>
      <c r="M1447" s="44" t="str">
        <f ca="1">IF(OR(N1447="", N1447=0), "", IF(N1447&gt;TODAY(), "No prazo", "Atrasado"))</f>
        <v/>
      </c>
      <c r="N1447" s="44" t="str">
        <f>IFERROR(K1447 + VALUE(LEFT(L1447, FIND(" ", L1447) - 1)), "")</f>
        <v/>
      </c>
      <c r="O1447" s="3" t="str">
        <f>IF(_xlfn.DAYS(K1447,J1447)&lt;0, "Aguardando OC", _xlfn.DAYS(K1447,J1447))</f>
        <v>Aguardando OC</v>
      </c>
      <c r="P1447" s="14">
        <v>402167</v>
      </c>
      <c r="Q1447" s="12"/>
      <c r="R1447" s="14">
        <v>0</v>
      </c>
      <c r="S1447" s="2">
        <v>221</v>
      </c>
      <c r="T1447" s="65" t="s">
        <v>1029</v>
      </c>
      <c r="U1447" s="21">
        <v>327.86</v>
      </c>
      <c r="V1447" s="2"/>
      <c r="W1447" s="47" t="str">
        <f>IFERROR(VLOOKUP(V1447, Fornecedores!A:C, 3, FALSE), "")</f>
        <v/>
      </c>
      <c r="X1447" s="43" t="str">
        <f>IFERROR(VLOOKUP(V1447, Fornecedores!A:E, 5, FALSE), "")</f>
        <v/>
      </c>
      <c r="Y1447" s="43" t="str">
        <f>IFERROR(VLOOKUP(V1447, Fornecedores!A:F, 6, FALSE), "")</f>
        <v/>
      </c>
      <c r="Z1447" s="14" t="str">
        <f>IF(H1447=0, "Pedido entregue!", "Pendente")</f>
        <v>Pendente</v>
      </c>
      <c r="AA1447" s="74"/>
      <c r="AB1447" s="58" t="str">
        <f>IF(Z1447="Pedido Entregue!", IF(AA1447=1, "Retirado do Almoxarifado", IF(AA1447=2, "Material devolvido", "Aguardando retirada")), IF(Z1447="Pendente", "Entrega pendente", ""))</f>
        <v>Entrega pendente</v>
      </c>
      <c r="AC1447" s="18">
        <v>1</v>
      </c>
      <c r="AD1447" s="18">
        <f>AC1447/SUMIF($P:$P,P1447,$AC:$AC)</f>
        <v>1</v>
      </c>
      <c r="AE1447" s="18">
        <f>IF(R1447=0,0,AC1447/SUMIF($R:$R,R1447,$AC:$AC))</f>
        <v>0</v>
      </c>
      <c r="AF1447" s="18">
        <f>IF(R1447=0,1,0)</f>
        <v>1</v>
      </c>
      <c r="AH1447" t="str">
        <f>TEXT(J1447,"MMMM")</f>
        <v>maio</v>
      </c>
    </row>
    <row r="1448" spans="1:34" ht="12.75" customHeight="1" x14ac:dyDescent="0.25">
      <c r="A1448" s="90" t="str">
        <f>IF(C1448="Oficina Diversos","Oficina Geral",
IF(ISNUMBER(FIND("Estoque - Colhedoras",C1448)),"Colhedoras",IF(ISNUMBER(FIND("Caldeiraria",C1448)),"Caldeiraria",IF(ISNUMBER(FIND("Borracharia",C1448)),"Borracharia",IF(ISNUMBER(FIND("Lubrificação",C1448)),"Lubrificação",
IF(ISNUMBER(FIND("Estoque - Carregadeiras",C1448)),"Carregadeiras",IF(ISNUMBER(FIND("Estoque - Veic. Leves",C1448)),"Veic. Leves",
IF(ISNUMBER(FIND("Estoque - Caminhões",C1448)),"Caminhões",IF(ISNUMBER(FIND("Estoque - Transbordos",C1448)),"Transbordos",
IF(ISNUMBER(FIND("Estoque - Tratores",C1448)),"Tratores",
IF(ISNUMBER(FIND("Estoque - Máquinas pesadas",C1448)),"Máquinas pesadas",
IF(ISNUMBER(FIND("Estoque - Reboques",C1448)),"Reboques",
IF(C1448="Estoque","Estoque",
IF(AND(ISNUMBER(C1448),C1448&gt;1000,C1448&lt;2000),"Caminhões",
IF(AND(ISNUMBER(C1448),C1448&gt;2000,C1448&lt;3000),"Tratores",
IF(AND(ISNUMBER(C1448),C1448&gt;3000,C1448&lt;4000),"Carregadeiras",
IF(AND(ISNUMBER(C1448),C1448&gt;4000,C1448&lt;5000),"Máquinas pesadas",
IF(AND(ISNUMBER(C1448),C1448&gt;5000,C1448&lt;6000),"Colhedoras",
IF(AND(ISNUMBER(C1448),C1448&gt;7000,C1448&lt;8000),"Irrigação",
IF(AND(ISNUMBER(C1448),C1448&gt;8000,C1448&lt;9000),"Reboques",IF(AND(ISNUMBER(C1448),C1448&gt;0,C1448&lt;1000),"Veic. Leves","")))))))))))))))))))))</f>
        <v>Tratores</v>
      </c>
      <c r="B1448" s="87"/>
      <c r="C1448" s="76">
        <v>2027</v>
      </c>
      <c r="D1448" s="2">
        <v>58417</v>
      </c>
      <c r="E1448" s="3" t="s">
        <v>1260</v>
      </c>
      <c r="F1448" s="14" t="str">
        <f>IF(ISBLANK(K1448), "Apenas Solicitação", "Tem OC")</f>
        <v>Apenas Solicitação</v>
      </c>
      <c r="G1448" s="2">
        <v>1</v>
      </c>
      <c r="H1448" s="37">
        <f>G1448-I1448</f>
        <v>1</v>
      </c>
      <c r="I1448" s="38">
        <v>0</v>
      </c>
      <c r="J1448" s="4">
        <v>45786</v>
      </c>
      <c r="K1448" s="14"/>
      <c r="L1448" s="3"/>
      <c r="M1448" s="44" t="str">
        <f ca="1">IF(OR(N1448="", N1448=0), "", IF(N1448&gt;TODAY(), "No prazo", "Atrasado"))</f>
        <v/>
      </c>
      <c r="N1448" s="44" t="str">
        <f>IFERROR(K1448 + VALUE(LEFT(L1448, FIND(" ", L1448) - 1)), "")</f>
        <v/>
      </c>
      <c r="O1448" s="3" t="str">
        <f>IF(_xlfn.DAYS(K1448,J1448)&lt;0, "Aguardando OC", _xlfn.DAYS(K1448,J1448))</f>
        <v>Aguardando OC</v>
      </c>
      <c r="P1448" s="14">
        <v>402169</v>
      </c>
      <c r="Q1448" s="12"/>
      <c r="R1448" s="14">
        <v>0</v>
      </c>
      <c r="S1448" s="2">
        <v>221</v>
      </c>
      <c r="T1448" s="65" t="s">
        <v>1029</v>
      </c>
      <c r="U1448" s="21">
        <v>1.2829999999999999</v>
      </c>
      <c r="V1448" s="2"/>
      <c r="W1448" s="47" t="str">
        <f>IFERROR(VLOOKUP(V1448, Fornecedores!A:C, 3, FALSE), "")</f>
        <v/>
      </c>
      <c r="X1448" s="43" t="str">
        <f>IFERROR(VLOOKUP(V1448, Fornecedores!A:E, 5, FALSE), "")</f>
        <v/>
      </c>
      <c r="Y1448" s="43" t="str">
        <f>IFERROR(VLOOKUP(V1448, Fornecedores!A:F, 6, FALSE), "")</f>
        <v/>
      </c>
      <c r="Z1448" s="14" t="str">
        <f>IF(H1448=0, "Pedido entregue!", "Pendente")</f>
        <v>Pendente</v>
      </c>
      <c r="AA1448" s="74"/>
      <c r="AB1448" s="58" t="str">
        <f>IF(Z1448="Pedido Entregue!", IF(AA1448=1, "Retirado do Almoxarifado", IF(AA1448=2, "Material devolvido", "Aguardando retirada")), IF(Z1448="Pendente", "Entrega pendente", ""))</f>
        <v>Entrega pendente</v>
      </c>
      <c r="AC1448" s="18">
        <v>1</v>
      </c>
      <c r="AD1448" s="18">
        <f>AC1448/SUMIF($P:$P,P1448,$AC:$AC)</f>
        <v>1</v>
      </c>
      <c r="AE1448" s="18">
        <f>IF(R1448=0,0,AC1448/SUMIF($R:$R,R1448,$AC:$AC))</f>
        <v>0</v>
      </c>
      <c r="AF1448" s="18">
        <f>IF(R1448=0,1,0)</f>
        <v>1</v>
      </c>
      <c r="AH1448" t="str">
        <f>TEXT(J1448,"MMMM")</f>
        <v>maio</v>
      </c>
    </row>
    <row r="1449" spans="1:34" ht="12.75" customHeight="1" x14ac:dyDescent="0.25">
      <c r="A1449" s="90" t="str">
        <f>IF(C1449="Oficina Diversos","Oficina Geral",
IF(ISNUMBER(FIND("Estoque - Colhedoras",C1449)),"Colhedoras",IF(ISNUMBER(FIND("Caldeiraria",C1449)),"Caldeiraria",IF(ISNUMBER(FIND("Borracharia",C1449)),"Borracharia",IF(ISNUMBER(FIND("Lubrificação",C1449)),"Lubrificação",
IF(ISNUMBER(FIND("Estoque - Carregadeiras",C1449)),"Carregadeiras",IF(ISNUMBER(FIND("Estoque - Veic. Leves",C1449)),"Veic. Leves",
IF(ISNUMBER(FIND("Estoque - Caminhões",C1449)),"Caminhões",IF(ISNUMBER(FIND("Estoque - Transbordos",C1449)),"Transbordos",
IF(ISNUMBER(FIND("Estoque - Tratores",C1449)),"Tratores",
IF(ISNUMBER(FIND("Estoque - Máquinas pesadas",C1449)),"Máquinas pesadas",
IF(ISNUMBER(FIND("Estoque - Reboques",C1449)),"Reboques",
IF(C1449="Estoque","Estoque",
IF(AND(ISNUMBER(C1449),C1449&gt;1000,C1449&lt;2000),"Caminhões",
IF(AND(ISNUMBER(C1449),C1449&gt;2000,C1449&lt;3000),"Tratores",
IF(AND(ISNUMBER(C1449),C1449&gt;3000,C1449&lt;4000),"Carregadeiras",
IF(AND(ISNUMBER(C1449),C1449&gt;4000,C1449&lt;5000),"Máquinas pesadas",
IF(AND(ISNUMBER(C1449),C1449&gt;5000,C1449&lt;6000),"Colhedoras",
IF(AND(ISNUMBER(C1449),C1449&gt;7000,C1449&lt;8000),"Irrigação",
IF(AND(ISNUMBER(C1449),C1449&gt;8000,C1449&lt;9000),"Reboques",IF(AND(ISNUMBER(C1449),C1449&gt;0,C1449&lt;1000),"Veic. Leves","")))))))))))))))))))))</f>
        <v>Oficina Geral</v>
      </c>
      <c r="C1449" s="144" t="s">
        <v>661</v>
      </c>
      <c r="D1449" s="143">
        <v>58424</v>
      </c>
      <c r="E1449" s="146" t="s">
        <v>20717</v>
      </c>
      <c r="F1449" s="101" t="str">
        <f>IF(ISBLANK(K1449), "Apenas Solicitação", "Tem OC")</f>
        <v>Apenas Solicitação</v>
      </c>
      <c r="G1449" s="143">
        <v>1</v>
      </c>
      <c r="H1449" s="102">
        <f>G1449-I1449</f>
        <v>1</v>
      </c>
      <c r="I1449" s="103"/>
      <c r="J1449" s="147">
        <v>45826</v>
      </c>
      <c r="K1449" s="200"/>
      <c r="L1449" s="146"/>
      <c r="M1449" s="104" t="str">
        <f ca="1">IF(OR(N1449="", N1449=0), "", IF(N1449&gt;TODAY(), "No prazo", "Atrasado"))</f>
        <v/>
      </c>
      <c r="N1449" s="104" t="str">
        <f>IFERROR(K1449 + VALUE(LEFT(L1449, FIND(" ", L1449) - 1)), "")</f>
        <v/>
      </c>
      <c r="O1449" s="105" t="str">
        <f>IF(_xlfn.DAYS(K1449,J1449)&lt;0, "Aguardando OC", _xlfn.DAYS(K1449,J1449))</f>
        <v>Aguardando OC</v>
      </c>
      <c r="P1449" s="200">
        <v>408170</v>
      </c>
      <c r="Q1449" s="12"/>
      <c r="R1449" s="200">
        <v>0</v>
      </c>
      <c r="S1449" s="143">
        <v>221</v>
      </c>
      <c r="T1449" s="65" t="s">
        <v>1029</v>
      </c>
      <c r="U1449" s="164">
        <v>29</v>
      </c>
      <c r="V1449" s="143"/>
      <c r="W1449" s="117" t="str">
        <f>IFERROR(VLOOKUP(V1449, Fornecedores!A:C, 3, FALSE), "")</f>
        <v/>
      </c>
      <c r="X1449" s="105" t="str">
        <f>IFERROR(VLOOKUP(V1449, Fornecedores!A:E, 5, FALSE), "")</f>
        <v/>
      </c>
      <c r="Y1449" s="105" t="str">
        <f>IFERROR(VLOOKUP(V1449, Fornecedores!A:F, 6, FALSE), "")</f>
        <v/>
      </c>
      <c r="Z1449" s="101" t="str">
        <f>IF(H1449=0, "Pedido entregue!", "Pendente")</f>
        <v>Pendente</v>
      </c>
      <c r="AB1449" s="132" t="str">
        <f>IF(Z1449="Pedido Entregue!", IF(AA1449=1, "Retirado do Almoxarifado", IF(AA1449=2, "Material devolvido", "Aguardando retirada")), IF(Z1449="Pendente", "Entrega pendente", ""))</f>
        <v>Entrega pendente</v>
      </c>
      <c r="AC1449" s="18">
        <v>1</v>
      </c>
      <c r="AD1449" s="18">
        <f>AC1449/SUMIF($P:$P,P1449,$AC:$AC)</f>
        <v>1</v>
      </c>
      <c r="AE1449" s="18">
        <f>IF(R1449=0,0,AC1449/SUMIF($R:$R,R1449,$AC:$AC))</f>
        <v>0</v>
      </c>
      <c r="AF1449" s="18">
        <f>IF(R1449=0,1,0)</f>
        <v>1</v>
      </c>
      <c r="AH1449" t="str">
        <f>TEXT(J1449,"MMMM")</f>
        <v>junho</v>
      </c>
    </row>
    <row r="1450" spans="1:34" ht="12.75" hidden="1" customHeight="1" x14ac:dyDescent="0.25">
      <c r="A1450" s="90" t="str">
        <f>IF(C1450="Oficina Diversos","Oficina Geral",
IF(ISNUMBER(FIND("Estoque - Colhedoras",C1450)),"Colhedoras",IF(ISNUMBER(FIND("Caldeiraria",C1450)),"Caldeiraria",IF(ISNUMBER(FIND("Borracharia",C1450)),"Borracharia",IF(ISNUMBER(FIND("Lubrificação",C1450)),"Lubrificação",
IF(ISNUMBER(FIND("Estoque - Carregadeiras",C1450)),"Carregadeiras",IF(ISNUMBER(FIND("Estoque - Veic. Leves",C1450)),"Veic. Leves",
IF(ISNUMBER(FIND("Estoque - Caminhões",C1450)),"Caminhões",IF(ISNUMBER(FIND("Estoque - Transbordos",C1450)),"Transbordos",
IF(ISNUMBER(FIND("Estoque - Tratores",C1450)),"Tratores",
IF(ISNUMBER(FIND("Estoque - Máquinas pesadas",C1450)),"Máquinas pesadas",
IF(ISNUMBER(FIND("Estoque - Reboques",C1450)),"Reboques",
IF(C1450="Estoque","Estoque",
IF(AND(ISNUMBER(C1450),C1450&gt;1000,C1450&lt;2000),"Caminhões",
IF(AND(ISNUMBER(C1450),C1450&gt;2000,C1450&lt;3000),"Tratores",
IF(AND(ISNUMBER(C1450),C1450&gt;3000,C1450&lt;4000),"Carregadeiras",
IF(AND(ISNUMBER(C1450),C1450&gt;4000,C1450&lt;5000),"Máquinas pesadas",
IF(AND(ISNUMBER(C1450),C1450&gt;5000,C1450&lt;6000),"Colhedoras",
IF(AND(ISNUMBER(C1450),C1450&gt;7000,C1450&lt;8000),"Irrigação",
IF(AND(ISNUMBER(C1450),C1450&gt;8000,C1450&lt;9000),"Reboques",IF(AND(ISNUMBER(C1450),C1450&gt;0,C1450&lt;1000),"Veic. Leves","")))))))))))))))))))))</f>
        <v>Tratores</v>
      </c>
      <c r="C1450" s="126">
        <v>2045</v>
      </c>
      <c r="D1450" s="2">
        <v>58637</v>
      </c>
      <c r="E1450" s="3" t="s">
        <v>20205</v>
      </c>
      <c r="F1450" s="101" t="str">
        <f>IF(ISBLANK(K1450), "Apenas Solicitação", "Tem OC")</f>
        <v>Tem OC</v>
      </c>
      <c r="G1450" s="2">
        <v>1</v>
      </c>
      <c r="H1450" s="102">
        <f>G1450-I1450</f>
        <v>0</v>
      </c>
      <c r="I1450" s="103">
        <v>1</v>
      </c>
      <c r="J1450" s="4">
        <v>45808</v>
      </c>
      <c r="K1450" s="180">
        <v>45819</v>
      </c>
      <c r="L1450" s="3" t="s">
        <v>20152</v>
      </c>
      <c r="M1450" s="104" t="str">
        <f ca="1">IF(OR(N1450="", N1450=0), "", IF(N1450&gt;TODAY(), "No prazo", "Atrasado"))</f>
        <v>Atrasado</v>
      </c>
      <c r="N1450" s="104">
        <f>IFERROR(K1450 + VALUE(LEFT(L1450, FIND(" ", L1450) - 1)), "")</f>
        <v>45820</v>
      </c>
      <c r="O1450" s="105">
        <f>IF(_xlfn.DAYS(K1450,J1450)&lt;0, "Aguardando OC", _xlfn.DAYS(K1450,J1450))</f>
        <v>11</v>
      </c>
      <c r="P1450" s="14">
        <v>405446</v>
      </c>
      <c r="Q1450" s="12"/>
      <c r="R1450" s="14">
        <v>168936</v>
      </c>
      <c r="S1450" s="2">
        <v>221</v>
      </c>
      <c r="T1450" s="65" t="s">
        <v>1029</v>
      </c>
      <c r="U1450" s="21">
        <v>219</v>
      </c>
      <c r="V1450" s="2">
        <v>9824</v>
      </c>
      <c r="W1450" s="117" t="str">
        <f>IFERROR(VLOOKUP(V1450, Fornecedores!A:C, 3, FALSE), "")</f>
        <v>COMERCIAL AGRICOLA</v>
      </c>
      <c r="X1450" s="105" t="str">
        <f>IFERROR(VLOOKUP(V1450, Fornecedores!A:E, 5, FALSE), "")</f>
        <v>Recife</v>
      </c>
      <c r="Y1450" s="105" t="str">
        <f>IFERROR(VLOOKUP(V1450, Fornecedores!A:F, 6, FALSE), "")</f>
        <v>PE</v>
      </c>
      <c r="Z1450" s="101" t="str">
        <f>IF(H1450=0, "Pedido entregue!", "Pendente")</f>
        <v>Pedido entregue!</v>
      </c>
      <c r="AB1450" s="132" t="str">
        <f>IF(Z1450="Pedido Entregue!", IF(AA1450=1, "Retirado do Almoxarifado", IF(AA1450=2, "Material devolvido", "Aguardando retirada")), IF(Z1450="Pendente", "Entrega pendente", ""))</f>
        <v>Aguardando retirada</v>
      </c>
      <c r="AC1450" s="18">
        <v>1</v>
      </c>
      <c r="AD1450" s="18">
        <f>AC1450/SUMIF($P:$P,P1450,$AC:$AC)</f>
        <v>1</v>
      </c>
      <c r="AE1450" s="18">
        <f>IF(R1450=0,0,AC1450/SUMIF($R:$R,R1450,$AC:$AC))</f>
        <v>0.5</v>
      </c>
      <c r="AF1450" s="18">
        <f>IF(R1450=0,1,0)</f>
        <v>0</v>
      </c>
      <c r="AH1450" t="str">
        <f>TEXT(J1450,"MMMM")</f>
        <v>maio</v>
      </c>
    </row>
    <row r="1451" spans="1:34" ht="12.75" hidden="1" customHeight="1" x14ac:dyDescent="0.25">
      <c r="A1451" s="90" t="str">
        <f>IF(C1451="Oficina Diversos","Oficina Geral",
IF(ISNUMBER(FIND("Estoque - Colhedoras",C1451)),"Colhedoras",IF(ISNUMBER(FIND("Caldeiraria",C1451)),"Caldeiraria",IF(ISNUMBER(FIND("Borracharia",C1451)),"Borracharia",IF(ISNUMBER(FIND("Lubrificação",C1451)),"Lubrificação",
IF(ISNUMBER(FIND("Estoque - Carregadeiras",C1451)),"Carregadeiras",IF(ISNUMBER(FIND("Estoque - Veic. Leves",C1451)),"Veic. Leves",
IF(ISNUMBER(FIND("Estoque - Caminhões",C1451)),"Caminhões",IF(ISNUMBER(FIND("Estoque - Transbordos",C1451)),"Transbordos",
IF(ISNUMBER(FIND("Estoque - Tratores",C1451)),"Tratores",
IF(ISNUMBER(FIND("Estoque - Máquinas pesadas",C1451)),"Máquinas pesadas",
IF(ISNUMBER(FIND("Estoque - Reboques",C1451)),"Reboques",
IF(C1451="Estoque","Estoque",
IF(AND(ISNUMBER(C1451),C1451&gt;1000,C1451&lt;2000),"Caminhões",
IF(AND(ISNUMBER(C1451),C1451&gt;2000,C1451&lt;3000),"Tratores",
IF(AND(ISNUMBER(C1451),C1451&gt;3000,C1451&lt;4000),"Carregadeiras",
IF(AND(ISNUMBER(C1451),C1451&gt;4000,C1451&lt;5000),"Máquinas pesadas",
IF(AND(ISNUMBER(C1451),C1451&gt;5000,C1451&lt;6000),"Colhedoras",
IF(AND(ISNUMBER(C1451),C1451&gt;7000,C1451&lt;8000),"Irrigação",
IF(AND(ISNUMBER(C1451),C1451&gt;8000,C1451&lt;9000),"Reboques",IF(AND(ISNUMBER(C1451),C1451&gt;0,C1451&lt;1000),"Veic. Leves","")))))))))))))))))))))</f>
        <v>Tratores</v>
      </c>
      <c r="B1451" s="87"/>
      <c r="C1451" s="76">
        <v>2048</v>
      </c>
      <c r="D1451" s="2">
        <v>58844</v>
      </c>
      <c r="E1451" s="3" t="s">
        <v>874</v>
      </c>
      <c r="F1451" s="14" t="str">
        <f>IF(ISBLANK(K1451), "Apenas Solicitação", "Tem OC")</f>
        <v>Tem OC</v>
      </c>
      <c r="G1451" s="2">
        <v>1</v>
      </c>
      <c r="H1451" s="37">
        <f>G1451-I1451</f>
        <v>0</v>
      </c>
      <c r="I1451" s="38">
        <v>1</v>
      </c>
      <c r="J1451" s="4">
        <v>45758</v>
      </c>
      <c r="K1451" s="180">
        <v>45768</v>
      </c>
      <c r="L1451" s="4"/>
      <c r="M1451" s="44"/>
      <c r="N1451" s="44" t="str">
        <f>IFERROR(K1451 + VALUE(LEFT(L1451, FIND(" ", L1451) - 1)), "")</f>
        <v/>
      </c>
      <c r="O1451" s="3">
        <f>IF(_xlfn.DAYS(K1451,J1451)&lt;0, "Aguardando OC", _xlfn.DAYS(K1451,J1451))</f>
        <v>10</v>
      </c>
      <c r="P1451" s="14">
        <v>399235</v>
      </c>
      <c r="Q1451" s="169">
        <v>1144079</v>
      </c>
      <c r="R1451" s="14">
        <v>166531</v>
      </c>
      <c r="S1451" s="2">
        <v>692</v>
      </c>
      <c r="T1451" s="65" t="s">
        <v>106</v>
      </c>
      <c r="U1451" s="21">
        <v>18.89</v>
      </c>
      <c r="V1451" s="2">
        <v>13341</v>
      </c>
      <c r="W1451" s="47" t="str">
        <f>IFERROR(VLOOKUP(V1451, Fornecedores!A:C, 3, FALSE), "")</f>
        <v>DISMA DISTRIBUIDORA</v>
      </c>
      <c r="X1451" s="43" t="str">
        <f>IFERROR(VLOOKUP(V1451, Fornecedores!A:E, 5, FALSE), "")</f>
        <v>Araçatuba</v>
      </c>
      <c r="Y1451" s="43" t="str">
        <f>IFERROR(VLOOKUP(V1451, Fornecedores!A:F, 6, FALSE), "")</f>
        <v>SP</v>
      </c>
      <c r="Z1451" s="14" t="str">
        <f>IF(H1451=0, "Pedido entregue!", "Pendente")</f>
        <v>Pedido entregue!</v>
      </c>
      <c r="AA1451" s="74">
        <v>1</v>
      </c>
      <c r="AB1451" s="58" t="str">
        <f>IF(Z1451="Pedido Entregue!", IF(AA1451=1, "Retirado do Almoxarifado", IF(AA1451=2, "Material devolvido", "Aguardando retirada")), IF(Z1451="Pendente", "Entrega pendente", ""))</f>
        <v>Retirado do Almoxarifado</v>
      </c>
      <c r="AC1451" s="18">
        <v>1</v>
      </c>
      <c r="AD1451" s="18">
        <f>AC1451/SUMIF($P:$P,P1451,$AC:$AC)</f>
        <v>1</v>
      </c>
      <c r="AE1451" s="18">
        <f>IF(R1451=0,0,AC1451/SUMIF($R:$R,R1451,$AC:$AC))</f>
        <v>0.16666666666666666</v>
      </c>
      <c r="AF1451" s="18">
        <f>IF(R1451=0,1,0)</f>
        <v>0</v>
      </c>
      <c r="AG1451" s="18">
        <f>IF(R1451=0,#REF!-J1451,0)</f>
        <v>0</v>
      </c>
      <c r="AH1451" t="str">
        <f>TEXT(J1451,"MMMM")</f>
        <v>abril</v>
      </c>
    </row>
    <row r="1452" spans="1:34" ht="12.75" hidden="1" customHeight="1" x14ac:dyDescent="0.25">
      <c r="A1452" s="90" t="str">
        <f>IF(C1452="Oficina Diversos","Oficina Geral",
IF(ISNUMBER(FIND("Estoque - Colhedoras",C1452)),"Colhedoras",IF(ISNUMBER(FIND("Caldeiraria",C1452)),"Caldeiraria",IF(ISNUMBER(FIND("Borracharia",C1452)),"Borracharia",IF(ISNUMBER(FIND("Lubrificação",C1452)),"Lubrificação",
IF(ISNUMBER(FIND("Estoque - Carregadeiras",C1452)),"Carregadeiras",IF(ISNUMBER(FIND("Estoque - Veic. Leves",C1452)),"Veic. Leves",
IF(ISNUMBER(FIND("Estoque - Caminhões",C1452)),"Caminhões",IF(ISNUMBER(FIND("Estoque - Transbordos",C1452)),"Transbordos",
IF(ISNUMBER(FIND("Estoque - Tratores",C1452)),"Tratores",
IF(ISNUMBER(FIND("Estoque - Máquinas pesadas",C1452)),"Máquinas pesadas",
IF(ISNUMBER(FIND("Estoque - Reboques",C1452)),"Reboques",
IF(C1452="Estoque","Estoque",
IF(AND(ISNUMBER(C1452),C1452&gt;1000,C1452&lt;2000),"Caminhões",
IF(AND(ISNUMBER(C1452),C1452&gt;2000,C1452&lt;3000),"Tratores",
IF(AND(ISNUMBER(C1452),C1452&gt;3000,C1452&lt;4000),"Carregadeiras",
IF(AND(ISNUMBER(C1452),C1452&gt;4000,C1452&lt;5000),"Máquinas pesadas",
IF(AND(ISNUMBER(C1452),C1452&gt;5000,C1452&lt;6000),"Colhedoras",
IF(AND(ISNUMBER(C1452),C1452&gt;7000,C1452&lt;8000),"Irrigação",
IF(AND(ISNUMBER(C1452),C1452&gt;8000,C1452&lt;9000),"Reboques",IF(AND(ISNUMBER(C1452),C1452&gt;0,C1452&lt;1000),"Veic. Leves","")))))))))))))))))))))</f>
        <v>Tratores</v>
      </c>
      <c r="B1452" s="87"/>
      <c r="C1452" s="76">
        <v>2048</v>
      </c>
      <c r="D1452" s="2">
        <v>58845</v>
      </c>
      <c r="E1452" s="3" t="s">
        <v>730</v>
      </c>
      <c r="F1452" s="14" t="str">
        <f>IF(ISBLANK(K1452), "Apenas Solicitação", "Tem OC")</f>
        <v>Tem OC</v>
      </c>
      <c r="G1452" s="2">
        <v>1</v>
      </c>
      <c r="H1452" s="37">
        <f>G1452-I1452</f>
        <v>0</v>
      </c>
      <c r="I1452" s="38">
        <v>1</v>
      </c>
      <c r="J1452" s="4">
        <v>45755</v>
      </c>
      <c r="K1452" s="180">
        <v>45763</v>
      </c>
      <c r="L1452" s="4"/>
      <c r="M1452" s="44"/>
      <c r="N1452" s="44" t="str">
        <f>IFERROR(K1452 + VALUE(LEFT(L1452, FIND(" ", L1452) - 1)), "")</f>
        <v/>
      </c>
      <c r="O1452" s="3">
        <f>IF(_xlfn.DAYS(K1452,J1452)&lt;0, "Aguardando OC", _xlfn.DAYS(K1452,J1452))</f>
        <v>8</v>
      </c>
      <c r="P1452" s="14">
        <v>398386</v>
      </c>
      <c r="Q1452" s="169">
        <v>1142680</v>
      </c>
      <c r="R1452" s="14">
        <v>166417</v>
      </c>
      <c r="S1452" s="2">
        <v>692</v>
      </c>
      <c r="T1452" s="65" t="s">
        <v>106</v>
      </c>
      <c r="U1452" s="21">
        <v>29.1</v>
      </c>
      <c r="V1452" s="2">
        <v>13341</v>
      </c>
      <c r="W1452" s="47" t="str">
        <f>IFERROR(VLOOKUP(V1452, Fornecedores!A:C, 3, FALSE), "")</f>
        <v>DISMA DISTRIBUIDORA</v>
      </c>
      <c r="X1452" s="43" t="str">
        <f>IFERROR(VLOOKUP(V1452, Fornecedores!A:E, 5, FALSE), "")</f>
        <v>Araçatuba</v>
      </c>
      <c r="Y1452" s="43" t="str">
        <f>IFERROR(VLOOKUP(V1452, Fornecedores!A:F, 6, FALSE), "")</f>
        <v>SP</v>
      </c>
      <c r="Z1452" s="14" t="str">
        <f>IF(H1452=0, "Pedido entregue!", "Pendente")</f>
        <v>Pedido entregue!</v>
      </c>
      <c r="AA1452" s="74">
        <v>1</v>
      </c>
      <c r="AB1452" s="58" t="str">
        <f>IF(Z1452="Pedido Entregue!", IF(AA1452=1, "Retirado do Almoxarifado", IF(AA1452=2, "Material devolvido", "Aguardando retirada")), IF(Z1452="Pendente", "Entrega pendente", ""))</f>
        <v>Retirado do Almoxarifado</v>
      </c>
      <c r="AC1452" s="18">
        <v>1</v>
      </c>
      <c r="AD1452" s="18">
        <f>AC1452/SUMIF($P:$P,P1452,$AC:$AC)</f>
        <v>1</v>
      </c>
      <c r="AE1452" s="18">
        <f>IF(R1452=0,0,AC1452/SUMIF($R:$R,R1452,$AC:$AC))</f>
        <v>6.25E-2</v>
      </c>
      <c r="AF1452" s="18">
        <f>IF(R1452=0,1,0)</f>
        <v>0</v>
      </c>
      <c r="AG1452" s="18">
        <f>IF(R1452=0,#REF!-J1452,0)</f>
        <v>0</v>
      </c>
      <c r="AH1452" t="str">
        <f>TEXT(J1452,"MMMM")</f>
        <v>abril</v>
      </c>
    </row>
    <row r="1453" spans="1:34" ht="12.75" customHeight="1" x14ac:dyDescent="0.25">
      <c r="A1453" s="90" t="str">
        <f>IF(C1453="Oficina Diversos","Oficina Geral",
IF(ISNUMBER(FIND("Estoque - Colhedoras",C1453)),"Colhedoras",IF(ISNUMBER(FIND("Caldeiraria",C1453)),"Caldeiraria",IF(ISNUMBER(FIND("Borracharia",C1453)),"Borracharia",IF(ISNUMBER(FIND("Lubrificação",C1453)),"Lubrificação",
IF(ISNUMBER(FIND("Estoque - Carregadeiras",C1453)),"Carregadeiras",IF(ISNUMBER(FIND("Estoque - Veic. Leves",C1453)),"Veic. Leves",
IF(ISNUMBER(FIND("Estoque - Caminhões",C1453)),"Caminhões",IF(ISNUMBER(FIND("Estoque - Transbordos",C1453)),"Transbordos",
IF(ISNUMBER(FIND("Estoque - Tratores",C1453)),"Tratores",
IF(ISNUMBER(FIND("Estoque - Máquinas pesadas",C1453)),"Máquinas pesadas",
IF(ISNUMBER(FIND("Estoque - Reboques",C1453)),"Reboques",
IF(C1453="Estoque","Estoque",
IF(AND(ISNUMBER(C1453),C1453&gt;1000,C1453&lt;2000),"Caminhões",
IF(AND(ISNUMBER(C1453),C1453&gt;2000,C1453&lt;3000),"Tratores",
IF(AND(ISNUMBER(C1453),C1453&gt;3000,C1453&lt;4000),"Carregadeiras",
IF(AND(ISNUMBER(C1453),C1453&gt;4000,C1453&lt;5000),"Máquinas pesadas",
IF(AND(ISNUMBER(C1453),C1453&gt;5000,C1453&lt;6000),"Colhedoras",
IF(AND(ISNUMBER(C1453),C1453&gt;7000,C1453&lt;8000),"Irrigação",
IF(AND(ISNUMBER(C1453),C1453&gt;8000,C1453&lt;9000),"Reboques",IF(AND(ISNUMBER(C1453),C1453&gt;0,C1453&lt;1000),"Veic. Leves","")))))))))))))))))))))</f>
        <v>Oficina Geral</v>
      </c>
      <c r="B1453" s="215"/>
      <c r="C1453" s="223" t="s">
        <v>20771</v>
      </c>
      <c r="D1453" s="113">
        <v>58970</v>
      </c>
      <c r="E1453" s="105" t="s">
        <v>20849</v>
      </c>
      <c r="F1453" s="101" t="str">
        <f>IF(ISBLANK(K1453), "Apenas Solicitação", "Tem OC")</f>
        <v>Apenas Solicitação</v>
      </c>
      <c r="G1453" s="2">
        <v>1</v>
      </c>
      <c r="H1453" s="102">
        <f>G1453-I1453</f>
        <v>1</v>
      </c>
      <c r="I1453" s="103"/>
      <c r="J1453" s="4">
        <v>45829</v>
      </c>
      <c r="K1453" s="101"/>
      <c r="L1453" s="49"/>
      <c r="M1453" s="104" t="str">
        <f ca="1">IF(OR(N1453="", N1453=0), "", IF(N1453&gt;TODAY(), "No prazo", "Atrasado"))</f>
        <v/>
      </c>
      <c r="N1453" s="104" t="str">
        <f>IFERROR(K1453 + VALUE(LEFT(L1453, FIND(" ", L1453) - 1)), "")</f>
        <v/>
      </c>
      <c r="O1453" s="105" t="str">
        <f>IF(_xlfn.DAYS(K1453,J1453)&lt;0, "Aguardando OC", _xlfn.DAYS(K1453,J1453))</f>
        <v>Aguardando OC</v>
      </c>
      <c r="P1453" s="14">
        <v>408702</v>
      </c>
      <c r="Q1453" s="12"/>
      <c r="R1453" s="14">
        <v>0</v>
      </c>
      <c r="S1453" s="143">
        <v>221</v>
      </c>
      <c r="T1453" s="65" t="s">
        <v>1029</v>
      </c>
      <c r="U1453" s="21">
        <v>0</v>
      </c>
      <c r="V1453" s="113"/>
      <c r="W1453" s="117" t="str">
        <f>IFERROR(VLOOKUP(V1453, Fornecedores!A:C, 3, FALSE), "")</f>
        <v/>
      </c>
      <c r="X1453" s="105" t="str">
        <f>IFERROR(VLOOKUP(V1453, Fornecedores!A:E, 5, FALSE), "")</f>
        <v/>
      </c>
      <c r="Y1453" s="105" t="str">
        <f>IFERROR(VLOOKUP(V1453, Fornecedores!A:F, 6, FALSE), "")</f>
        <v/>
      </c>
      <c r="Z1453" s="101" t="str">
        <f>IF(H1453=0, "Pedido entregue!", "Pendente")</f>
        <v>Pendente</v>
      </c>
      <c r="AB1453" s="132" t="str">
        <f>IF(Z1453="Pedido Entregue!", IF(AA1453=1, "Retirado do Almoxarifado", IF(AA1453=2, "Material devolvido", "Aguardando retirada")), IF(Z1453="Pendente", "Entrega pendente", ""))</f>
        <v>Entrega pendente</v>
      </c>
      <c r="AC1453" s="18">
        <v>1</v>
      </c>
      <c r="AD1453" s="18">
        <f>AC1453/SUMIF($P:$P,P1453,$AC:$AC)</f>
        <v>1</v>
      </c>
      <c r="AE1453" s="18">
        <f>IF(R1453=0,0,AC1453/SUMIF($R:$R,R1453,$AC:$AC))</f>
        <v>0</v>
      </c>
      <c r="AF1453" s="18">
        <f>IF(R1453=0,1,0)</f>
        <v>1</v>
      </c>
      <c r="AH1453" t="str">
        <f>TEXT(J1453,"MMMM")</f>
        <v>junho</v>
      </c>
    </row>
    <row r="1454" spans="1:34" ht="12.75" hidden="1" customHeight="1" x14ac:dyDescent="0.25">
      <c r="A1454" s="90" t="str">
        <f>IF(C1454="Oficina Diversos","Oficina Geral",
IF(ISNUMBER(FIND("Estoque - Colhedoras",C1454)),"Colhedoras",IF(ISNUMBER(FIND("Caldeiraria",C1454)),"Caldeiraria",IF(ISNUMBER(FIND("Borracharia",C1454)),"Borracharia",IF(ISNUMBER(FIND("Lubrificação",C1454)),"Lubrificação",
IF(ISNUMBER(FIND("Estoque - Carregadeiras",C1454)),"Carregadeiras",IF(ISNUMBER(FIND("Estoque - Veic. Leves",C1454)),"Veic. Leves",
IF(ISNUMBER(FIND("Estoque - Caminhões",C1454)),"Caminhões",IF(ISNUMBER(FIND("Estoque - Transbordos",C1454)),"Transbordos",
IF(ISNUMBER(FIND("Estoque - Tratores",C1454)),"Tratores",
IF(ISNUMBER(FIND("Estoque - Máquinas pesadas",C1454)),"Máquinas pesadas",
IF(ISNUMBER(FIND("Estoque - Reboques",C1454)),"Reboques",
IF(C1454="Estoque","Estoque",
IF(AND(ISNUMBER(C1454),C1454&gt;1000,C1454&lt;2000),"Caminhões",
IF(AND(ISNUMBER(C1454),C1454&gt;2000,C1454&lt;3000),"Tratores",
IF(AND(ISNUMBER(C1454),C1454&gt;3000,C1454&lt;4000),"Carregadeiras",
IF(AND(ISNUMBER(C1454),C1454&gt;4000,C1454&lt;5000),"Máquinas pesadas",
IF(AND(ISNUMBER(C1454),C1454&gt;5000,C1454&lt;6000),"Colhedoras",
IF(AND(ISNUMBER(C1454),C1454&gt;7000,C1454&lt;8000),"Irrigação",
IF(AND(ISNUMBER(C1454),C1454&gt;8000,C1454&lt;9000),"Reboques",IF(AND(ISNUMBER(C1454),C1454&gt;0,C1454&lt;1000),"Veic. Leves","")))))))))))))))))))))</f>
        <v>Tratores</v>
      </c>
      <c r="B1454" s="87"/>
      <c r="C1454" s="76">
        <v>2042</v>
      </c>
      <c r="D1454" s="2">
        <v>59237</v>
      </c>
      <c r="E1454" s="3" t="s">
        <v>20006</v>
      </c>
      <c r="F1454" s="14" t="str">
        <f>IF(ISBLANK(K1454), "Apenas Solicitação", "Tem OC")</f>
        <v>Tem OC</v>
      </c>
      <c r="G1454" s="2">
        <v>2</v>
      </c>
      <c r="H1454" s="37">
        <f>G1454-I1454</f>
        <v>0</v>
      </c>
      <c r="I1454" s="38">
        <v>2</v>
      </c>
      <c r="J1454" s="4">
        <v>45799</v>
      </c>
      <c r="K1454" s="180">
        <v>45804</v>
      </c>
      <c r="L1454" s="3" t="s">
        <v>20152</v>
      </c>
      <c r="M1454" s="44" t="str">
        <f ca="1">IF(OR(N1454="", N1454=0), "", IF(N1454&gt;TODAY(), "No prazo", "Atrasado"))</f>
        <v>Atrasado</v>
      </c>
      <c r="N1454" s="44">
        <f>IFERROR(K1454 + VALUE(LEFT(L1454, FIND(" ", L1454) - 1)), "")</f>
        <v>45805</v>
      </c>
      <c r="O1454" s="3">
        <f>IF(_xlfn.DAYS(K1454,J1454)&lt;0, "Aguardando OC", _xlfn.DAYS(K1454,J1454))</f>
        <v>5</v>
      </c>
      <c r="P1454" s="14">
        <v>403986</v>
      </c>
      <c r="Q1454" s="12"/>
      <c r="R1454" s="14">
        <v>168239</v>
      </c>
      <c r="S1454" s="2">
        <v>221</v>
      </c>
      <c r="T1454" s="65" t="s">
        <v>1029</v>
      </c>
      <c r="U1454" s="21">
        <v>5</v>
      </c>
      <c r="V1454" s="2">
        <v>14424</v>
      </c>
      <c r="W1454" s="47" t="str">
        <f>IFERROR(VLOOKUP(V1454, Fornecedores!A:C, 3, FALSE), "")</f>
        <v>TRATORED</v>
      </c>
      <c r="X1454" s="43" t="str">
        <f>IFERROR(VLOOKUP(V1454, Fornecedores!A:E, 5, FALSE), "")</f>
        <v>Recife</v>
      </c>
      <c r="Y1454" s="43" t="str">
        <f>IFERROR(VLOOKUP(V1454, Fornecedores!A:F, 6, FALSE), "")</f>
        <v>PE</v>
      </c>
      <c r="Z1454" s="14" t="str">
        <f>IF(H1454=0, "Pedido entregue!", "Pendente")</f>
        <v>Pedido entregue!</v>
      </c>
      <c r="AA1454" s="74"/>
      <c r="AB1454" s="58" t="str">
        <f>IF(Z1454="Pedido Entregue!", IF(AA1454=1, "Retirado do Almoxarifado", IF(AA1454=2, "Material devolvido", "Aguardando retirada")), IF(Z1454="Pendente", "Entrega pendente", ""))</f>
        <v>Aguardando retirada</v>
      </c>
      <c r="AC1454" s="18">
        <v>1</v>
      </c>
      <c r="AD1454" s="18">
        <f>AC1454/SUMIF($P:$P,P1454,$AC:$AC)</f>
        <v>1</v>
      </c>
      <c r="AE1454" s="18">
        <f>IF(R1454=0,0,AC1454/SUMIF($R:$R,R1454,$AC:$AC))</f>
        <v>0.14285714285714285</v>
      </c>
      <c r="AF1454" s="18">
        <f>IF(R1454=0,1,0)</f>
        <v>0</v>
      </c>
      <c r="AH1454" t="str">
        <f>TEXT(J1454,"MMMM")</f>
        <v>maio</v>
      </c>
    </row>
    <row r="1455" spans="1:34" ht="12.75" customHeight="1" x14ac:dyDescent="0.25">
      <c r="A1455" s="90" t="str">
        <f>IF(C1455="Oficina Diversos","Oficina Geral",
IF(ISNUMBER(FIND("Estoque - Colhedoras",C1455)),"Colhedoras",IF(ISNUMBER(FIND("Caldeiraria",C1455)),"Caldeiraria",IF(ISNUMBER(FIND("Borracharia",C1455)),"Borracharia",IF(ISNUMBER(FIND("Lubrificação",C1455)),"Lubrificação",
IF(ISNUMBER(FIND("Estoque - Carregadeiras",C1455)),"Carregadeiras",IF(ISNUMBER(FIND("Estoque - Veic. Leves",C1455)),"Veic. Leves",
IF(ISNUMBER(FIND("Estoque - Caminhões",C1455)),"Caminhões",IF(ISNUMBER(FIND("Estoque - Transbordos",C1455)),"Transbordos",
IF(ISNUMBER(FIND("Estoque - Tratores",C1455)),"Tratores",
IF(ISNUMBER(FIND("Estoque - Máquinas pesadas",C1455)),"Máquinas pesadas",
IF(ISNUMBER(FIND("Estoque - Reboques",C1455)),"Reboques",
IF(C1455="Estoque","Estoque",
IF(AND(ISNUMBER(C1455),C1455&gt;1000,C1455&lt;2000),"Caminhões",
IF(AND(ISNUMBER(C1455),C1455&gt;2000,C1455&lt;3000),"Tratores",
IF(AND(ISNUMBER(C1455),C1455&gt;3000,C1455&lt;4000),"Carregadeiras",
IF(AND(ISNUMBER(C1455),C1455&gt;4000,C1455&lt;5000),"Máquinas pesadas",
IF(AND(ISNUMBER(C1455),C1455&gt;5000,C1455&lt;6000),"Colhedoras",
IF(AND(ISNUMBER(C1455),C1455&gt;7000,C1455&lt;8000),"Irrigação",
IF(AND(ISNUMBER(C1455),C1455&gt;8000,C1455&lt;9000),"Reboques",IF(AND(ISNUMBER(C1455),C1455&gt;0,C1455&lt;1000),"Veic. Leves","")))))))))))))))))))))</f>
        <v>Caminhões</v>
      </c>
      <c r="B1455" s="215"/>
      <c r="C1455" s="223">
        <v>1091</v>
      </c>
      <c r="D1455" s="2">
        <v>59270</v>
      </c>
      <c r="E1455" s="3" t="s">
        <v>20274</v>
      </c>
      <c r="F1455" s="101" t="str">
        <f>IF(ISBLANK(K1455), "Apenas Solicitação", "Tem OC")</f>
        <v>Tem OC</v>
      </c>
      <c r="G1455" s="2">
        <v>2</v>
      </c>
      <c r="H1455" s="102">
        <f>G1455-I1455</f>
        <v>2</v>
      </c>
      <c r="I1455" s="103"/>
      <c r="J1455" s="4">
        <v>45813</v>
      </c>
      <c r="K1455" s="180">
        <v>45826</v>
      </c>
      <c r="L1455" s="3" t="s">
        <v>20152</v>
      </c>
      <c r="M1455" s="104" t="str">
        <f ca="1">IF(OR(N1455="", N1455=0), "", IF(N1455&gt;TODAY(), "No prazo", "Atrasado"))</f>
        <v>Atrasado</v>
      </c>
      <c r="N1455" s="104">
        <f>IFERROR(K1455 + VALUE(LEFT(L1455, FIND(" ", L1455) - 1)), "")</f>
        <v>45827</v>
      </c>
      <c r="O1455" s="105">
        <f>IF(_xlfn.DAYS(K1455,J1455)&lt;0, "Aguardando OC", _xlfn.DAYS(K1455,J1455))</f>
        <v>13</v>
      </c>
      <c r="P1455" s="14">
        <v>406148</v>
      </c>
      <c r="Q1455" s="12"/>
      <c r="R1455" s="14">
        <v>169368</v>
      </c>
      <c r="S1455" s="2">
        <v>221</v>
      </c>
      <c r="T1455" s="65" t="s">
        <v>1029</v>
      </c>
      <c r="U1455" s="21">
        <v>163</v>
      </c>
      <c r="V1455" s="2">
        <v>5910</v>
      </c>
      <c r="W1455" s="117" t="str">
        <f>IFERROR(VLOOKUP(V1455, Fornecedores!A:C, 3, FALSE), "")</f>
        <v>VANNUCCI</v>
      </c>
      <c r="X1455" s="105" t="str">
        <f>IFERROR(VLOOKUP(V1455, Fornecedores!A:E, 5, FALSE), "")</f>
        <v>Recife</v>
      </c>
      <c r="Y1455" s="105" t="str">
        <f>IFERROR(VLOOKUP(V1455, Fornecedores!A:F, 6, FALSE), "")</f>
        <v>PE</v>
      </c>
      <c r="Z1455" s="101" t="str">
        <f>IF(H1455=0, "Pedido entregue!", "Pendente")</f>
        <v>Pendente</v>
      </c>
      <c r="AB1455" s="132" t="str">
        <f>IF(Z1455="Pedido Entregue!", IF(AA1455=1, "Retirado do Almoxarifado", IF(AA1455=2, "Material devolvido", "Aguardando retirada")), IF(Z1455="Pendente", "Entrega pendente", ""))</f>
        <v>Entrega pendente</v>
      </c>
      <c r="AC1455" s="18">
        <v>1</v>
      </c>
      <c r="AD1455" s="18">
        <f>AC1455/SUMIF($P:$P,P1455,$AC:$AC)</f>
        <v>1</v>
      </c>
      <c r="AE1455" s="18">
        <f>IF(R1455=0,0,AC1455/SUMIF($R:$R,R1455,$AC:$AC))</f>
        <v>0.33333333333333331</v>
      </c>
      <c r="AF1455" s="18">
        <f>IF(R1455=0,1,0)</f>
        <v>0</v>
      </c>
      <c r="AH1455" t="str">
        <f>TEXT(J1455,"MMMM")</f>
        <v>junho</v>
      </c>
    </row>
    <row r="1456" spans="1:34" ht="12.75" customHeight="1" x14ac:dyDescent="0.25">
      <c r="A1456" s="90" t="str">
        <f>IF(C1456="Oficina Diversos","Oficina Geral",
IF(ISNUMBER(FIND("Estoque - Colhedoras",C1456)),"Colhedoras",IF(ISNUMBER(FIND("Caldeiraria",C1456)),"Caldeiraria",IF(ISNUMBER(FIND("Borracharia",C1456)),"Borracharia",IF(ISNUMBER(FIND("Lubrificação",C1456)),"Lubrificação",
IF(ISNUMBER(FIND("Estoque - Carregadeiras",C1456)),"Carregadeiras",IF(ISNUMBER(FIND("Estoque - Veic. Leves",C1456)),"Veic. Leves",
IF(ISNUMBER(FIND("Estoque - Caminhões",C1456)),"Caminhões",IF(ISNUMBER(FIND("Estoque - Transbordos",C1456)),"Transbordos",
IF(ISNUMBER(FIND("Estoque - Tratores",C1456)),"Tratores",
IF(ISNUMBER(FIND("Estoque - Máquinas pesadas",C1456)),"Máquinas pesadas",
IF(ISNUMBER(FIND("Estoque - Reboques",C1456)),"Reboques",
IF(C1456="Estoque","Estoque",
IF(AND(ISNUMBER(C1456),C1456&gt;1000,C1456&lt;2000),"Caminhões",
IF(AND(ISNUMBER(C1456),C1456&gt;2000,C1456&lt;3000),"Tratores",
IF(AND(ISNUMBER(C1456),C1456&gt;3000,C1456&lt;4000),"Carregadeiras",
IF(AND(ISNUMBER(C1456),C1456&gt;4000,C1456&lt;5000),"Máquinas pesadas",
IF(AND(ISNUMBER(C1456),C1456&gt;5000,C1456&lt;6000),"Colhedoras",
IF(AND(ISNUMBER(C1456),C1456&gt;7000,C1456&lt;8000),"Irrigação",
IF(AND(ISNUMBER(C1456),C1456&gt;8000,C1456&lt;9000),"Reboques",IF(AND(ISNUMBER(C1456),C1456&gt;0,C1456&lt;1000),"Veic. Leves","")))))))))))))))))))))</f>
        <v>Máquinas pesadas</v>
      </c>
      <c r="B1456" s="215"/>
      <c r="C1456" s="222">
        <v>4017</v>
      </c>
      <c r="D1456" s="170">
        <v>59518</v>
      </c>
      <c r="E1456" s="173" t="s">
        <v>20981</v>
      </c>
      <c r="F1456" s="101" t="str">
        <f>IF(ISBLANK(K1456), "Apenas Solicitação", "Tem OC")</f>
        <v>Tem OC</v>
      </c>
      <c r="G1456" s="170">
        <v>3</v>
      </c>
      <c r="H1456" s="102">
        <f>G1456-I1456</f>
        <v>3</v>
      </c>
      <c r="I1456" s="103"/>
      <c r="J1456" s="174">
        <v>45841</v>
      </c>
      <c r="K1456" s="213">
        <v>45850</v>
      </c>
      <c r="L1456" s="173" t="s">
        <v>25989</v>
      </c>
      <c r="M1456" s="104" t="str">
        <f ca="1">IF(OR(N1456="", N1456=0), "", IF(N1456&gt;TODAY(), "No prazo", "Atrasado"))</f>
        <v>Atrasado</v>
      </c>
      <c r="N1456" s="104">
        <f>IFERROR(K1456 + VALUE(LEFT(L1456, FIND(" ", L1456) - 1)), "")</f>
        <v>45857</v>
      </c>
      <c r="O1456" s="105">
        <f>IF(_xlfn.DAYS(K1456,J1456)&lt;0, "Aguardando OC", _xlfn.DAYS(K1456,J1456))</f>
        <v>9</v>
      </c>
      <c r="P1456" s="201">
        <v>410064</v>
      </c>
      <c r="Q1456" s="12"/>
      <c r="R1456" s="212">
        <v>170795</v>
      </c>
      <c r="S1456" s="2">
        <v>221</v>
      </c>
      <c r="T1456" s="65" t="s">
        <v>1029</v>
      </c>
      <c r="U1456" s="170">
        <v>129</v>
      </c>
      <c r="V1456" s="170">
        <v>3337</v>
      </c>
      <c r="W1456" s="117" t="str">
        <f>IFERROR(VLOOKUP(V1456, Fornecedores!A:C, 3, FALSE), "")</f>
        <v xml:space="preserve">FORNECEDORA         </v>
      </c>
      <c r="X1456" s="105" t="str">
        <f>IFERROR(VLOOKUP(V1456, Fornecedores!A:E, 5, FALSE), "")</f>
        <v>Campina Grande</v>
      </c>
      <c r="Y1456" s="105" t="str">
        <f>IFERROR(VLOOKUP(V1456, Fornecedores!A:F, 6, FALSE), "")</f>
        <v>PB</v>
      </c>
      <c r="Z1456" s="101" t="str">
        <f>IF(H1456=0, "Pedido entregue!", "Pendente")</f>
        <v>Pendente</v>
      </c>
      <c r="AB1456" s="132" t="str">
        <f>IF(Z1456="Pedido Entregue!", IF(AA1456=1, "Retirado do Almoxarifado", IF(AA1456=2, "Material devolvido", "Aguardando retirada")), IF(Z1456="Pendente", "Entrega pendente", ""))</f>
        <v>Entrega pendente</v>
      </c>
      <c r="AC1456" s="18">
        <v>1</v>
      </c>
      <c r="AD1456" s="18">
        <f>AC1456/SUMIF($P:$P,P1456,$AC:$AC)</f>
        <v>1</v>
      </c>
      <c r="AE1456" s="18">
        <f>IF(R1456=0,0,AC1456/SUMIF($R:$R,R1456,$AC:$AC))</f>
        <v>0.1111111111111111</v>
      </c>
      <c r="AF1456" s="18">
        <f>IF(R1456=0,1,0)</f>
        <v>0</v>
      </c>
      <c r="AH1456" t="str">
        <f>TEXT(J1456,"MMMM")</f>
        <v>julho</v>
      </c>
    </row>
    <row r="1457" spans="1:34" ht="12.75" customHeight="1" x14ac:dyDescent="0.25">
      <c r="A1457" s="90" t="str">
        <f>IF(C1457="Oficina Diversos","Oficina Geral",
IF(ISNUMBER(FIND("Estoque - Colhedoras",C1457)),"Colhedoras",IF(ISNUMBER(FIND("Caldeiraria",C1457)),"Caldeiraria",IF(ISNUMBER(FIND("Borracharia",C1457)),"Borracharia",IF(ISNUMBER(FIND("Lubrificação",C1457)),"Lubrificação",
IF(ISNUMBER(FIND("Estoque - Carregadeiras",C1457)),"Carregadeiras",IF(ISNUMBER(FIND("Estoque - Veic. Leves",C1457)),"Veic. Leves",
IF(ISNUMBER(FIND("Estoque - Caminhões",C1457)),"Caminhões",IF(ISNUMBER(FIND("Estoque - Transbordos",C1457)),"Transbordos",
IF(ISNUMBER(FIND("Estoque - Tratores",C1457)),"Tratores",
IF(ISNUMBER(FIND("Estoque - Máquinas pesadas",C1457)),"Máquinas pesadas",
IF(ISNUMBER(FIND("Estoque - Reboques",C1457)),"Reboques",
IF(C1457="Estoque","Estoque",
IF(AND(ISNUMBER(C1457),C1457&gt;1000,C1457&lt;2000),"Caminhões",
IF(AND(ISNUMBER(C1457),C1457&gt;2000,C1457&lt;3000),"Tratores",
IF(AND(ISNUMBER(C1457),C1457&gt;3000,C1457&lt;4000),"Carregadeiras",
IF(AND(ISNUMBER(C1457),C1457&gt;4000,C1457&lt;5000),"Máquinas pesadas",
IF(AND(ISNUMBER(C1457),C1457&gt;5000,C1457&lt;6000),"Colhedoras",
IF(AND(ISNUMBER(C1457),C1457&gt;7000,C1457&lt;8000),"Irrigação",
IF(AND(ISNUMBER(C1457),C1457&gt;8000,C1457&lt;9000),"Reboques",IF(AND(ISNUMBER(C1457),C1457&gt;0,C1457&lt;1000),"Veic. Leves","")))))))))))))))))))))</f>
        <v>Máquinas pesadas</v>
      </c>
      <c r="B1457" s="215"/>
      <c r="C1457" s="222">
        <v>4017</v>
      </c>
      <c r="D1457" s="170">
        <v>59519</v>
      </c>
      <c r="E1457" s="173" t="s">
        <v>20982</v>
      </c>
      <c r="F1457" s="101" t="str">
        <f>IF(ISBLANK(K1457), "Apenas Solicitação", "Tem OC")</f>
        <v>Tem OC</v>
      </c>
      <c r="G1457" s="170">
        <v>2</v>
      </c>
      <c r="H1457" s="102">
        <f>G1457-I1457</f>
        <v>2</v>
      </c>
      <c r="I1457" s="103"/>
      <c r="J1457" s="174">
        <v>45841</v>
      </c>
      <c r="K1457" s="213">
        <v>45850</v>
      </c>
      <c r="L1457" s="173" t="s">
        <v>25989</v>
      </c>
      <c r="M1457" s="104" t="str">
        <f ca="1">IF(OR(N1457="", N1457=0), "", IF(N1457&gt;TODAY(), "No prazo", "Atrasado"))</f>
        <v>Atrasado</v>
      </c>
      <c r="N1457" s="104">
        <f>IFERROR(K1457 + VALUE(LEFT(L1457, FIND(" ", L1457) - 1)), "")</f>
        <v>45857</v>
      </c>
      <c r="O1457" s="105">
        <f>IF(_xlfn.DAYS(K1457,J1457)&lt;0, "Aguardando OC", _xlfn.DAYS(K1457,J1457))</f>
        <v>9</v>
      </c>
      <c r="P1457" s="201">
        <v>410065</v>
      </c>
      <c r="Q1457" s="12"/>
      <c r="R1457" s="212">
        <v>170795</v>
      </c>
      <c r="S1457" s="2">
        <v>221</v>
      </c>
      <c r="T1457" s="65" t="s">
        <v>1029</v>
      </c>
      <c r="U1457" s="170">
        <v>427.6</v>
      </c>
      <c r="V1457" s="170">
        <v>3337</v>
      </c>
      <c r="W1457" s="117" t="str">
        <f>IFERROR(VLOOKUP(V1457, Fornecedores!A:C, 3, FALSE), "")</f>
        <v xml:space="preserve">FORNECEDORA         </v>
      </c>
      <c r="X1457" s="105" t="str">
        <f>IFERROR(VLOOKUP(V1457, Fornecedores!A:E, 5, FALSE), "")</f>
        <v>Campina Grande</v>
      </c>
      <c r="Y1457" s="105" t="str">
        <f>IFERROR(VLOOKUP(V1457, Fornecedores!A:F, 6, FALSE), "")</f>
        <v>PB</v>
      </c>
      <c r="Z1457" s="101" t="str">
        <f>IF(H1457=0, "Pedido entregue!", "Pendente")</f>
        <v>Pendente</v>
      </c>
      <c r="AB1457" s="132" t="str">
        <f>IF(Z1457="Pedido Entregue!", IF(AA1457=1, "Retirado do Almoxarifado", IF(AA1457=2, "Material devolvido", "Aguardando retirada")), IF(Z1457="Pendente", "Entrega pendente", ""))</f>
        <v>Entrega pendente</v>
      </c>
      <c r="AC1457" s="18">
        <v>1</v>
      </c>
      <c r="AD1457" s="18">
        <f>AC1457/SUMIF($P:$P,P1457,$AC:$AC)</f>
        <v>1</v>
      </c>
      <c r="AE1457" s="18">
        <f>IF(R1457=0,0,AC1457/SUMIF($R:$R,R1457,$AC:$AC))</f>
        <v>0.1111111111111111</v>
      </c>
      <c r="AF1457" s="18">
        <f>IF(R1457=0,1,0)</f>
        <v>0</v>
      </c>
      <c r="AH1457" t="str">
        <f>TEXT(J1457,"MMMM")</f>
        <v>julho</v>
      </c>
    </row>
    <row r="1458" spans="1:34" ht="12.75" customHeight="1" x14ac:dyDescent="0.25">
      <c r="A1458" s="90" t="str">
        <f>IF(C1458="Oficina Diversos","Oficina Geral",
IF(ISNUMBER(FIND("Estoque - Colhedoras",C1458)),"Colhedoras",IF(ISNUMBER(FIND("Caldeiraria",C1458)),"Caldeiraria",IF(ISNUMBER(FIND("Borracharia",C1458)),"Borracharia",IF(ISNUMBER(FIND("Lubrificação",C1458)),"Lubrificação",
IF(ISNUMBER(FIND("Estoque - Carregadeiras",C1458)),"Carregadeiras",IF(ISNUMBER(FIND("Estoque - Veic. Leves",C1458)),"Veic. Leves",
IF(ISNUMBER(FIND("Estoque - Caminhões",C1458)),"Caminhões",IF(ISNUMBER(FIND("Estoque - Transbordos",C1458)),"Transbordos",
IF(ISNUMBER(FIND("Estoque - Tratores",C1458)),"Tratores",
IF(ISNUMBER(FIND("Estoque - Máquinas pesadas",C1458)),"Máquinas pesadas",
IF(ISNUMBER(FIND("Estoque - Reboques",C1458)),"Reboques",
IF(C1458="Estoque","Estoque",
IF(AND(ISNUMBER(C1458),C1458&gt;1000,C1458&lt;2000),"Caminhões",
IF(AND(ISNUMBER(C1458),C1458&gt;2000,C1458&lt;3000),"Tratores",
IF(AND(ISNUMBER(C1458),C1458&gt;3000,C1458&lt;4000),"Carregadeiras",
IF(AND(ISNUMBER(C1458),C1458&gt;4000,C1458&lt;5000),"Máquinas pesadas",
IF(AND(ISNUMBER(C1458),C1458&gt;5000,C1458&lt;6000),"Colhedoras",
IF(AND(ISNUMBER(C1458),C1458&gt;7000,C1458&lt;8000),"Irrigação",
IF(AND(ISNUMBER(C1458),C1458&gt;8000,C1458&lt;9000),"Reboques",IF(AND(ISNUMBER(C1458),C1458&gt;0,C1458&lt;1000),"Veic. Leves","")))))))))))))))))))))</f>
        <v>Oficina Geral</v>
      </c>
      <c r="B1458" s="215"/>
      <c r="C1458" s="222" t="s">
        <v>661</v>
      </c>
      <c r="D1458" s="170">
        <v>60172</v>
      </c>
      <c r="E1458" s="173" t="s">
        <v>25994</v>
      </c>
      <c r="F1458" s="101" t="str">
        <f>IF(ISBLANK(K1458), "Apenas Solicitação", "Tem OC")</f>
        <v>Apenas Solicitação</v>
      </c>
      <c r="G1458" s="170">
        <v>32</v>
      </c>
      <c r="H1458" s="102">
        <f>G1458-I1458</f>
        <v>32</v>
      </c>
      <c r="I1458" s="103"/>
      <c r="J1458" s="174">
        <v>45848</v>
      </c>
      <c r="K1458" s="173"/>
      <c r="L1458" s="173"/>
      <c r="M1458" s="104" t="str">
        <f ca="1">IF(OR(N1458="", N1458=0), "", IF(N1458&gt;TODAY(), "No prazo", "Atrasado"))</f>
        <v/>
      </c>
      <c r="N1458" s="104" t="str">
        <f>IFERROR(K1458 + VALUE(LEFT(L1458, FIND(" ", L1458) - 1)), "")</f>
        <v/>
      </c>
      <c r="O1458" s="105" t="str">
        <f>IF(_xlfn.DAYS(K1458,J1458)&lt;0, "Aguardando OC", _xlfn.DAYS(K1458,J1458))</f>
        <v>Aguardando OC</v>
      </c>
      <c r="P1458" s="170">
        <v>411112</v>
      </c>
      <c r="Q1458" s="12"/>
      <c r="R1458" s="170">
        <v>0</v>
      </c>
      <c r="S1458" s="2">
        <v>221</v>
      </c>
      <c r="T1458" s="65" t="s">
        <v>1029</v>
      </c>
      <c r="U1458" s="170">
        <v>9.8800000000000008</v>
      </c>
      <c r="V1458" s="170"/>
      <c r="W1458" s="117" t="str">
        <f>IFERROR(VLOOKUP(V1458, Fornecedores!A:C, 3, FALSE), "")</f>
        <v/>
      </c>
      <c r="X1458" s="105" t="str">
        <f>IFERROR(VLOOKUP(V1458, Fornecedores!A:E, 5, FALSE), "")</f>
        <v/>
      </c>
      <c r="Y1458" s="105" t="str">
        <f>IFERROR(VLOOKUP(V1458, Fornecedores!A:F, 6, FALSE), "")</f>
        <v/>
      </c>
      <c r="Z1458" s="101" t="str">
        <f>IF(H1458=0, "Pedido entregue!", "Pendente")</f>
        <v>Pendente</v>
      </c>
      <c r="AB1458" s="132" t="str">
        <f>IF(Z1458="Pedido Entregue!", IF(AA1458=1, "Retirado do Almoxarifado", IF(AA1458=2, "Material devolvido", "Aguardando retirada")), IF(Z1458="Pendente", "Entrega pendente", ""))</f>
        <v>Entrega pendente</v>
      </c>
      <c r="AC1458" s="18">
        <v>1</v>
      </c>
      <c r="AD1458" s="18">
        <f>AC1458/SUMIF($P:$P,P1458,$AC:$AC)</f>
        <v>1</v>
      </c>
      <c r="AE1458" s="18">
        <f>IF(R1458=0,0,AC1458/SUMIF($R:$R,R1458,$AC:$AC))</f>
        <v>0</v>
      </c>
      <c r="AF1458" s="18">
        <f>IF(R1458=0,1,0)</f>
        <v>1</v>
      </c>
      <c r="AH1458" t="str">
        <f>TEXT(J1458,"MMMM")</f>
        <v>julho</v>
      </c>
    </row>
    <row r="1459" spans="1:34" ht="12.75" customHeight="1" x14ac:dyDescent="0.25">
      <c r="A1459" s="90" t="str">
        <f>IF(C1459="Oficina Diversos","Oficina Geral",
IF(ISNUMBER(FIND("Estoque - Colhedoras",C1459)),"Colhedoras",IF(ISNUMBER(FIND("Caldeiraria",C1459)),"Caldeiraria",IF(ISNUMBER(FIND("Borracharia",C1459)),"Borracharia",IF(ISNUMBER(FIND("Lubrificação",C1459)),"Lubrificação",
IF(ISNUMBER(FIND("Estoque - Carregadeiras",C1459)),"Carregadeiras",IF(ISNUMBER(FIND("Estoque - Veic. Leves",C1459)),"Veic. Leves",
IF(ISNUMBER(FIND("Estoque - Caminhões",C1459)),"Caminhões",IF(ISNUMBER(FIND("Estoque - Transbordos",C1459)),"Transbordos",
IF(ISNUMBER(FIND("Estoque - Tratores",C1459)),"Tratores",
IF(ISNUMBER(FIND("Estoque - Máquinas pesadas",C1459)),"Máquinas pesadas",
IF(ISNUMBER(FIND("Estoque - Reboques",C1459)),"Reboques",
IF(C1459="Estoque","Estoque",
IF(AND(ISNUMBER(C1459),C1459&gt;1000,C1459&lt;2000),"Caminhões",
IF(AND(ISNUMBER(C1459),C1459&gt;2000,C1459&lt;3000),"Tratores",
IF(AND(ISNUMBER(C1459),C1459&gt;3000,C1459&lt;4000),"Carregadeiras",
IF(AND(ISNUMBER(C1459),C1459&gt;4000,C1459&lt;5000),"Máquinas pesadas",
IF(AND(ISNUMBER(C1459),C1459&gt;5000,C1459&lt;6000),"Colhedoras",
IF(AND(ISNUMBER(C1459),C1459&gt;7000,C1459&lt;8000),"Irrigação",
IF(AND(ISNUMBER(C1459),C1459&gt;8000,C1459&lt;9000),"Reboques",IF(AND(ISNUMBER(C1459),C1459&gt;0,C1459&lt;1000),"Veic. Leves","")))))))))))))))))))))</f>
        <v>Tratores</v>
      </c>
      <c r="B1459" s="215"/>
      <c r="C1459" s="222">
        <v>2046</v>
      </c>
      <c r="D1459" s="170">
        <v>60210</v>
      </c>
      <c r="E1459" s="173" t="s">
        <v>25956</v>
      </c>
      <c r="F1459" s="101" t="str">
        <f>IF(ISBLANK(K1459), "Apenas Solicitação", "Tem OC")</f>
        <v>Tem OC</v>
      </c>
      <c r="G1459" s="170">
        <v>1</v>
      </c>
      <c r="H1459" s="102">
        <f>G1459-I1459</f>
        <v>1</v>
      </c>
      <c r="I1459" s="103"/>
      <c r="J1459" s="174">
        <v>45847</v>
      </c>
      <c r="K1459" s="174">
        <v>45853</v>
      </c>
      <c r="L1459" s="173" t="s">
        <v>20158</v>
      </c>
      <c r="M1459" s="104" t="str">
        <f ca="1">IF(OR(N1459="", N1459=0), "", IF(N1459&gt;TODAY(), "No prazo", "Atrasado"))</f>
        <v>No prazo</v>
      </c>
      <c r="N1459" s="104">
        <f>IFERROR(K1459 + VALUE(LEFT(L1459, FIND(" ", L1459) - 1)), "")</f>
        <v>45865</v>
      </c>
      <c r="O1459" s="105">
        <f>IF(_xlfn.DAYS(K1459,J1459)&lt;0, "Aguardando OC", _xlfn.DAYS(K1459,J1459))</f>
        <v>6</v>
      </c>
      <c r="P1459" s="212">
        <v>410971</v>
      </c>
      <c r="Q1459" s="12"/>
      <c r="R1459" s="212">
        <v>170983</v>
      </c>
      <c r="S1459" s="2">
        <v>221</v>
      </c>
      <c r="T1459" s="65" t="s">
        <v>1029</v>
      </c>
      <c r="U1459" s="170">
        <v>29.1</v>
      </c>
      <c r="V1459" s="170">
        <v>1237</v>
      </c>
      <c r="W1459" s="117" t="str">
        <f>IFERROR(VLOOKUP(V1459, Fornecedores!A:C, 3, FALSE), "")</f>
        <v>MERCADAO DE TRATORES</v>
      </c>
      <c r="X1459" s="105" t="str">
        <f>IFERROR(VLOOKUP(V1459, Fornecedores!A:E, 5, FALSE), "")</f>
        <v>Ourinhos</v>
      </c>
      <c r="Y1459" s="105" t="str">
        <f>IFERROR(VLOOKUP(V1459, Fornecedores!A:F, 6, FALSE), "")</f>
        <v>SP</v>
      </c>
      <c r="Z1459" s="101" t="str">
        <f>IF(H1459=0, "Pedido entregue!", "Pendente")</f>
        <v>Pendente</v>
      </c>
      <c r="AB1459" s="132" t="str">
        <f>IF(Z1459="Pedido Entregue!", IF(AA1459=1, "Retirado do Almoxarifado", IF(AA1459=2, "Material devolvido", "Aguardando retirada")), IF(Z1459="Pendente", "Entrega pendente", ""))</f>
        <v>Entrega pendente</v>
      </c>
      <c r="AC1459" s="18">
        <v>1</v>
      </c>
      <c r="AD1459" s="18">
        <f>AC1459/SUMIF($P:$P,P1459,$AC:$AC)</f>
        <v>1</v>
      </c>
      <c r="AE1459" s="18">
        <f>IF(R1459=0,0,AC1459/SUMIF($R:$R,R1459,$AC:$AC))</f>
        <v>0.125</v>
      </c>
      <c r="AF1459" s="18">
        <f>IF(R1459=0,1,0)</f>
        <v>0</v>
      </c>
      <c r="AH1459" t="str">
        <f>TEXT(J1459,"MMMM")</f>
        <v>julho</v>
      </c>
    </row>
    <row r="1460" spans="1:34" ht="12.75" hidden="1" customHeight="1" x14ac:dyDescent="0.25">
      <c r="A1460" s="90" t="str">
        <f>IF(C1460="Oficina Diversos","Oficina Geral",
IF(ISNUMBER(FIND("Estoque - Colhedoras",C1460)),"Colhedoras",IF(ISNUMBER(FIND("Caldeiraria",C1460)),"Caldeiraria",IF(ISNUMBER(FIND("Borracharia",C1460)),"Borracharia",IF(ISNUMBER(FIND("Lubrificação",C1460)),"Lubrificação",
IF(ISNUMBER(FIND("Estoque - Carregadeiras",C1460)),"Carregadeiras",IF(ISNUMBER(FIND("Estoque - Veic. Leves",C1460)),"Veic. Leves",
IF(ISNUMBER(FIND("Estoque - Caminhões",C1460)),"Caminhões",IF(ISNUMBER(FIND("Estoque - Transbordos",C1460)),"Transbordos",
IF(ISNUMBER(FIND("Estoque - Tratores",C1460)),"Tratores",
IF(ISNUMBER(FIND("Estoque - Máquinas pesadas",C1460)),"Máquinas pesadas",
IF(ISNUMBER(FIND("Estoque - Reboques",C1460)),"Reboques",
IF(C1460="Estoque","Estoque",
IF(AND(ISNUMBER(C1460),C1460&gt;1000,C1460&lt;2000),"Caminhões",
IF(AND(ISNUMBER(C1460),C1460&gt;2000,C1460&lt;3000),"Tratores",
IF(AND(ISNUMBER(C1460),C1460&gt;3000,C1460&lt;4000),"Carregadeiras",
IF(AND(ISNUMBER(C1460),C1460&gt;4000,C1460&lt;5000),"Máquinas pesadas",
IF(AND(ISNUMBER(C1460),C1460&gt;5000,C1460&lt;6000),"Colhedoras",
IF(AND(ISNUMBER(C1460),C1460&gt;7000,C1460&lt;8000),"Irrigação",
IF(AND(ISNUMBER(C1460),C1460&gt;8000,C1460&lt;9000),"Reboques",IF(AND(ISNUMBER(C1460),C1460&gt;0,C1460&lt;1000),"Veic. Leves","")))))))))))))))))))))</f>
        <v>Tratores</v>
      </c>
      <c r="B1460" s="215"/>
      <c r="C1460" s="222">
        <v>2046</v>
      </c>
      <c r="D1460" s="170">
        <v>60215</v>
      </c>
      <c r="E1460" s="173" t="s">
        <v>25957</v>
      </c>
      <c r="F1460" s="101" t="str">
        <f>IF(ISBLANK(K1460), "Apenas Solicitação", "Tem OC")</f>
        <v>Tem OC</v>
      </c>
      <c r="G1460" s="170">
        <v>1</v>
      </c>
      <c r="H1460" s="102">
        <f>G1460-I1460</f>
        <v>0</v>
      </c>
      <c r="I1460" s="103">
        <v>1</v>
      </c>
      <c r="J1460" s="174">
        <v>45847</v>
      </c>
      <c r="K1460" s="174">
        <v>45853</v>
      </c>
      <c r="L1460" s="173" t="s">
        <v>20152</v>
      </c>
      <c r="M1460" s="104" t="str">
        <f ca="1">IF(OR(N1460="", N1460=0), "", IF(N1460&gt;TODAY(), "No prazo", "Atrasado"))</f>
        <v>Atrasado</v>
      </c>
      <c r="N1460" s="104">
        <f>IFERROR(K1460 + VALUE(LEFT(L1460, FIND(" ", L1460) - 1)), "")</f>
        <v>45854</v>
      </c>
      <c r="O1460" s="105">
        <f>IF(_xlfn.DAYS(K1460,J1460)&lt;0, "Aguardando OC", _xlfn.DAYS(K1460,J1460))</f>
        <v>6</v>
      </c>
      <c r="P1460" s="212">
        <v>410972</v>
      </c>
      <c r="Q1460" s="12"/>
      <c r="R1460" s="212">
        <v>170984</v>
      </c>
      <c r="S1460" s="2">
        <v>221</v>
      </c>
      <c r="T1460" s="65" t="s">
        <v>1029</v>
      </c>
      <c r="U1460" s="170">
        <v>98.79</v>
      </c>
      <c r="V1460" s="170">
        <v>9824</v>
      </c>
      <c r="W1460" s="117" t="str">
        <f>IFERROR(VLOOKUP(V1460, Fornecedores!A:C, 3, FALSE), "")</f>
        <v>COMERCIAL AGRICOLA</v>
      </c>
      <c r="X1460" s="105" t="str">
        <f>IFERROR(VLOOKUP(V1460, Fornecedores!A:E, 5, FALSE), "")</f>
        <v>Recife</v>
      </c>
      <c r="Y1460" s="105" t="str">
        <f>IFERROR(VLOOKUP(V1460, Fornecedores!A:F, 6, FALSE), "")</f>
        <v>PE</v>
      </c>
      <c r="Z1460" s="101" t="str">
        <f>IF(H1460=0, "Pedido entregue!", "Pendente")</f>
        <v>Pedido entregue!</v>
      </c>
      <c r="AB1460" s="132" t="str">
        <f>IF(Z1460="Pedido Entregue!", IF(AA1460=1, "Retirado do Almoxarifado", IF(AA1460=2, "Material devolvido", "Aguardando retirada")), IF(Z1460="Pendente", "Entrega pendente", ""))</f>
        <v>Aguardando retirada</v>
      </c>
      <c r="AC1460" s="18">
        <v>1</v>
      </c>
      <c r="AD1460" s="18">
        <f>AC1460/SUMIF($P:$P,P1460,$AC:$AC)</f>
        <v>1</v>
      </c>
      <c r="AE1460" s="18">
        <f>IF(R1460=0,0,AC1460/SUMIF($R:$R,R1460,$AC:$AC))</f>
        <v>0.25</v>
      </c>
      <c r="AF1460" s="18">
        <f>IF(R1460=0,1,0)</f>
        <v>0</v>
      </c>
      <c r="AH1460" t="str">
        <f>TEXT(J1460,"MMMM")</f>
        <v>julho</v>
      </c>
    </row>
    <row r="1461" spans="1:34" ht="12.75" customHeight="1" x14ac:dyDescent="0.25">
      <c r="A1461" s="90" t="str">
        <f>IF(C1461="Oficina Diversos","Oficina Geral",
IF(ISNUMBER(FIND("Estoque - Colhedoras",C1461)),"Colhedoras",IF(ISNUMBER(FIND("Caldeiraria",C1461)),"Caldeiraria",IF(ISNUMBER(FIND("Borracharia",C1461)),"Borracharia",IF(ISNUMBER(FIND("Lubrificação",C1461)),"Lubrificação",
IF(ISNUMBER(FIND("Estoque - Carregadeiras",C1461)),"Carregadeiras",IF(ISNUMBER(FIND("Estoque - Veic. Leves",C1461)),"Veic. Leves",
IF(ISNUMBER(FIND("Estoque - Caminhões",C1461)),"Caminhões",IF(ISNUMBER(FIND("Estoque - Transbordos",C1461)),"Transbordos",
IF(ISNUMBER(FIND("Estoque - Tratores",C1461)),"Tratores",
IF(ISNUMBER(FIND("Estoque - Máquinas pesadas",C1461)),"Máquinas pesadas",
IF(ISNUMBER(FIND("Estoque - Reboques",C1461)),"Reboques",
IF(C1461="Estoque","Estoque",
IF(AND(ISNUMBER(C1461),C1461&gt;1000,C1461&lt;2000),"Caminhões",
IF(AND(ISNUMBER(C1461),C1461&gt;2000,C1461&lt;3000),"Tratores",
IF(AND(ISNUMBER(C1461),C1461&gt;3000,C1461&lt;4000),"Carregadeiras",
IF(AND(ISNUMBER(C1461),C1461&gt;4000,C1461&lt;5000),"Máquinas pesadas",
IF(AND(ISNUMBER(C1461),C1461&gt;5000,C1461&lt;6000),"Colhedoras",
IF(AND(ISNUMBER(C1461),C1461&gt;7000,C1461&lt;8000),"Irrigação",
IF(AND(ISNUMBER(C1461),C1461&gt;8000,C1461&lt;9000),"Reboques",IF(AND(ISNUMBER(C1461),C1461&gt;0,C1461&lt;1000),"Veic. Leves","")))))))))))))))))))))</f>
        <v>Tratores</v>
      </c>
      <c r="B1461" s="215"/>
      <c r="C1461" s="222">
        <v>2046</v>
      </c>
      <c r="D1461" s="170">
        <v>60217</v>
      </c>
      <c r="E1461" s="173" t="s">
        <v>25958</v>
      </c>
      <c r="F1461" s="101" t="str">
        <f>IF(ISBLANK(K1461), "Apenas Solicitação", "Tem OC")</f>
        <v>Tem OC</v>
      </c>
      <c r="G1461" s="170">
        <v>1</v>
      </c>
      <c r="H1461" s="102">
        <f>G1461-I1461</f>
        <v>1</v>
      </c>
      <c r="I1461" s="103"/>
      <c r="J1461" s="174">
        <v>45847</v>
      </c>
      <c r="K1461" s="174">
        <v>45853</v>
      </c>
      <c r="L1461" s="173" t="s">
        <v>20158</v>
      </c>
      <c r="M1461" s="104" t="str">
        <f ca="1">IF(OR(N1461="", N1461=0), "", IF(N1461&gt;TODAY(), "No prazo", "Atrasado"))</f>
        <v>No prazo</v>
      </c>
      <c r="N1461" s="104">
        <f>IFERROR(K1461 + VALUE(LEFT(L1461, FIND(" ", L1461) - 1)), "")</f>
        <v>45865</v>
      </c>
      <c r="O1461" s="105">
        <f>IF(_xlfn.DAYS(K1461,J1461)&lt;0, "Aguardando OC", _xlfn.DAYS(K1461,J1461))</f>
        <v>6</v>
      </c>
      <c r="P1461" s="212">
        <v>410957</v>
      </c>
      <c r="Q1461" s="12"/>
      <c r="R1461" s="212">
        <v>170983</v>
      </c>
      <c r="S1461" s="2">
        <v>221</v>
      </c>
      <c r="T1461" s="65" t="s">
        <v>1029</v>
      </c>
      <c r="U1461" s="170">
        <v>290.33999999999997</v>
      </c>
      <c r="V1461" s="170">
        <v>1237</v>
      </c>
      <c r="W1461" s="117" t="str">
        <f>IFERROR(VLOOKUP(V1461, Fornecedores!A:C, 3, FALSE), "")</f>
        <v>MERCADAO DE TRATORES</v>
      </c>
      <c r="X1461" s="105" t="str">
        <f>IFERROR(VLOOKUP(V1461, Fornecedores!A:E, 5, FALSE), "")</f>
        <v>Ourinhos</v>
      </c>
      <c r="Y1461" s="105" t="str">
        <f>IFERROR(VLOOKUP(V1461, Fornecedores!A:F, 6, FALSE), "")</f>
        <v>SP</v>
      </c>
      <c r="Z1461" s="101" t="str">
        <f>IF(H1461=0, "Pedido entregue!", "Pendente")</f>
        <v>Pendente</v>
      </c>
      <c r="AB1461" s="132" t="str">
        <f>IF(Z1461="Pedido Entregue!", IF(AA1461=1, "Retirado do Almoxarifado", IF(AA1461=2, "Material devolvido", "Aguardando retirada")), IF(Z1461="Pendente", "Entrega pendente", ""))</f>
        <v>Entrega pendente</v>
      </c>
      <c r="AC1461" s="18">
        <v>1</v>
      </c>
      <c r="AD1461" s="18">
        <f>AC1461/SUMIF($P:$P,P1461,$AC:$AC)</f>
        <v>1</v>
      </c>
      <c r="AE1461" s="18">
        <f>IF(R1461=0,0,AC1461/SUMIF($R:$R,R1461,$AC:$AC))</f>
        <v>0.125</v>
      </c>
      <c r="AF1461" s="18">
        <f>IF(R1461=0,1,0)</f>
        <v>0</v>
      </c>
      <c r="AH1461" t="str">
        <f>TEXT(J1461,"MMMM")</f>
        <v>julho</v>
      </c>
    </row>
    <row r="1462" spans="1:34" ht="12.75" hidden="1" customHeight="1" x14ac:dyDescent="0.25">
      <c r="A1462" s="90" t="str">
        <f>IF(C1462="Oficina Diversos","Oficina Geral",
IF(ISNUMBER(FIND("Estoque - Colhedoras",C1462)),"Colhedoras",IF(ISNUMBER(FIND("Caldeiraria",C1462)),"Caldeiraria",IF(ISNUMBER(FIND("Borracharia",C1462)),"Borracharia",IF(ISNUMBER(FIND("Lubrificação",C1462)),"Lubrificação",
IF(ISNUMBER(FIND("Estoque - Carregadeiras",C1462)),"Carregadeiras",IF(ISNUMBER(FIND("Estoque - Veic. Leves",C1462)),"Veic. Leves",
IF(ISNUMBER(FIND("Estoque - Caminhões",C1462)),"Caminhões",IF(ISNUMBER(FIND("Estoque - Transbordos",C1462)),"Transbordos",
IF(ISNUMBER(FIND("Estoque - Tratores",C1462)),"Tratores",
IF(ISNUMBER(FIND("Estoque - Máquinas pesadas",C1462)),"Máquinas pesadas",
IF(ISNUMBER(FIND("Estoque - Reboques",C1462)),"Reboques",
IF(C1462="Estoque","Estoque",
IF(AND(ISNUMBER(C1462),C1462&gt;1000,C1462&lt;2000),"Caminhões",
IF(AND(ISNUMBER(C1462),C1462&gt;2000,C1462&lt;3000),"Tratores",
IF(AND(ISNUMBER(C1462),C1462&gt;3000,C1462&lt;4000),"Carregadeiras",
IF(AND(ISNUMBER(C1462),C1462&gt;4000,C1462&lt;5000),"Máquinas pesadas",
IF(AND(ISNUMBER(C1462),C1462&gt;5000,C1462&lt;6000),"Colhedoras",
IF(AND(ISNUMBER(C1462),C1462&gt;7000,C1462&lt;8000),"Irrigação",
IF(AND(ISNUMBER(C1462),C1462&gt;8000,C1462&lt;9000),"Reboques",IF(AND(ISNUMBER(C1462),C1462&gt;0,C1462&lt;1000),"Veic. Leves","")))))))))))))))))))))</f>
        <v>Tratores</v>
      </c>
      <c r="B1462" s="73"/>
      <c r="C1462" s="224">
        <v>2044</v>
      </c>
      <c r="D1462" s="69">
        <v>60221</v>
      </c>
      <c r="E1462" s="70" t="s">
        <v>20178</v>
      </c>
      <c r="F1462" s="14" t="str">
        <f>IF(ISBLANK(K1462), "Apenas Solicitação", "Tem OC")</f>
        <v>Tem OC</v>
      </c>
      <c r="G1462" s="69">
        <v>1</v>
      </c>
      <c r="H1462" s="37">
        <f>G1462-I1462</f>
        <v>0</v>
      </c>
      <c r="I1462" s="38">
        <v>1</v>
      </c>
      <c r="J1462" s="71">
        <v>45806</v>
      </c>
      <c r="K1462" s="186">
        <v>45811</v>
      </c>
      <c r="L1462" s="70"/>
      <c r="M1462" s="44" t="str">
        <f ca="1">IF(OR(N1462="", N1462=0), "", IF(N1462&gt;TODAY(), "No prazo", "Atrasado"))</f>
        <v/>
      </c>
      <c r="N1462" s="44" t="str">
        <f>IFERROR(K1462 + VALUE(LEFT(L1462, FIND(" ", L1462) - 1)), "")</f>
        <v/>
      </c>
      <c r="O1462" s="3">
        <f>IF(_xlfn.DAYS(K1462,J1462)&lt;0, "Aguardando OC", _xlfn.DAYS(K1462,J1462))</f>
        <v>5</v>
      </c>
      <c r="P1462" s="195">
        <v>405102</v>
      </c>
      <c r="Q1462" s="12"/>
      <c r="R1462" s="195">
        <v>168571</v>
      </c>
      <c r="S1462" s="69">
        <v>221</v>
      </c>
      <c r="T1462" s="65" t="s">
        <v>1029</v>
      </c>
      <c r="U1462" s="120">
        <v>114.33</v>
      </c>
      <c r="V1462" s="69">
        <v>13341</v>
      </c>
      <c r="W1462" s="47" t="str">
        <f>IFERROR(VLOOKUP(V1462, Fornecedores!A:C, 3, FALSE), "")</f>
        <v>DISMA DISTRIBUIDORA</v>
      </c>
      <c r="X1462" s="43" t="str">
        <f>IFERROR(VLOOKUP(V1462, Fornecedores!A:E, 5, FALSE), "")</f>
        <v>Araçatuba</v>
      </c>
      <c r="Y1462" s="43" t="str">
        <f>IFERROR(VLOOKUP(V1462, Fornecedores!A:F, 6, FALSE), "")</f>
        <v>SP</v>
      </c>
      <c r="Z1462" s="14" t="str">
        <f>IF(H1462=0, "Pedido entregue!", "Pendente")</f>
        <v>Pedido entregue!</v>
      </c>
      <c r="AA1462"/>
      <c r="AB1462" s="58" t="str">
        <f>IF(Z1462="Pedido Entregue!", IF(AA1462=1, "Retirado do Almoxarifado", IF(AA1462=2, "Material devolvido", "Aguardando retirada")), IF(Z1462="Pendente", "Entrega pendente", ""))</f>
        <v>Aguardando retirada</v>
      </c>
      <c r="AC1462" s="18">
        <v>1</v>
      </c>
      <c r="AD1462" s="18">
        <f>AC1462/SUMIF($P:$P,P1462,$AC:$AC)</f>
        <v>1</v>
      </c>
      <c r="AE1462" s="18">
        <f>IF(R1462=0,0,AC1462/SUMIF($R:$R,R1462,$AC:$AC))</f>
        <v>0.125</v>
      </c>
      <c r="AF1462" s="18">
        <f>IF(R1462=0,1,0)</f>
        <v>0</v>
      </c>
      <c r="AH1462" t="str">
        <f>TEXT(J1462,"MMMM")</f>
        <v>maio</v>
      </c>
    </row>
    <row r="1463" spans="1:34" ht="12.75" customHeight="1" x14ac:dyDescent="0.25">
      <c r="A1463" s="90" t="str">
        <f>IF(C1463="Oficina Diversos","Oficina Geral",
IF(ISNUMBER(FIND("Estoque - Colhedoras",C1463)),"Colhedoras",IF(ISNUMBER(FIND("Caldeiraria",C1463)),"Caldeiraria",IF(ISNUMBER(FIND("Borracharia",C1463)),"Borracharia",IF(ISNUMBER(FIND("Lubrificação",C1463)),"Lubrificação",
IF(ISNUMBER(FIND("Estoque - Carregadeiras",C1463)),"Carregadeiras",IF(ISNUMBER(FIND("Estoque - Veic. Leves",C1463)),"Veic. Leves",
IF(ISNUMBER(FIND("Estoque - Caminhões",C1463)),"Caminhões",IF(ISNUMBER(FIND("Estoque - Transbordos",C1463)),"Transbordos",
IF(ISNUMBER(FIND("Estoque - Tratores",C1463)),"Tratores",
IF(ISNUMBER(FIND("Estoque - Máquinas pesadas",C1463)),"Máquinas pesadas",
IF(ISNUMBER(FIND("Estoque - Reboques",C1463)),"Reboques",
IF(C1463="Estoque","Estoque",
IF(AND(ISNUMBER(C1463),C1463&gt;1000,C1463&lt;2000),"Caminhões",
IF(AND(ISNUMBER(C1463),C1463&gt;2000,C1463&lt;3000),"Tratores",
IF(AND(ISNUMBER(C1463),C1463&gt;3000,C1463&lt;4000),"Carregadeiras",
IF(AND(ISNUMBER(C1463),C1463&gt;4000,C1463&lt;5000),"Máquinas pesadas",
IF(AND(ISNUMBER(C1463),C1463&gt;5000,C1463&lt;6000),"Colhedoras",
IF(AND(ISNUMBER(C1463),C1463&gt;7000,C1463&lt;8000),"Irrigação",
IF(AND(ISNUMBER(C1463),C1463&gt;8000,C1463&lt;9000),"Reboques",IF(AND(ISNUMBER(C1463),C1463&gt;0,C1463&lt;1000),"Veic. Leves","")))))))))))))))))))))</f>
        <v>Máquinas pesadas</v>
      </c>
      <c r="C1463" s="171">
        <v>4017</v>
      </c>
      <c r="D1463" s="170">
        <v>60285</v>
      </c>
      <c r="E1463" s="173" t="s">
        <v>20983</v>
      </c>
      <c r="F1463" s="101" t="str">
        <f>IF(ISBLANK(K1463), "Apenas Solicitação", "Tem OC")</f>
        <v>Tem OC</v>
      </c>
      <c r="G1463" s="170">
        <v>5</v>
      </c>
      <c r="H1463" s="102">
        <f>G1463-I1463</f>
        <v>5</v>
      </c>
      <c r="I1463" s="103"/>
      <c r="J1463" s="174">
        <v>45841</v>
      </c>
      <c r="K1463" s="213">
        <v>45850</v>
      </c>
      <c r="L1463" s="173" t="s">
        <v>25989</v>
      </c>
      <c r="M1463" s="104" t="str">
        <f ca="1">IF(OR(N1463="", N1463=0), "", IF(N1463&gt;TODAY(), "No prazo", "Atrasado"))</f>
        <v>Atrasado</v>
      </c>
      <c r="N1463" s="104">
        <f>IFERROR(K1463 + VALUE(LEFT(L1463, FIND(" ", L1463) - 1)), "")</f>
        <v>45857</v>
      </c>
      <c r="O1463" s="105">
        <f>IF(_xlfn.DAYS(K1463,J1463)&lt;0, "Aguardando OC", _xlfn.DAYS(K1463,J1463))</f>
        <v>9</v>
      </c>
      <c r="P1463" s="201">
        <v>410066</v>
      </c>
      <c r="Q1463" s="12"/>
      <c r="R1463" s="212">
        <v>170795</v>
      </c>
      <c r="S1463" s="2">
        <v>221</v>
      </c>
      <c r="T1463" s="65" t="s">
        <v>1029</v>
      </c>
      <c r="U1463" s="170">
        <v>14.36</v>
      </c>
      <c r="V1463" s="170">
        <v>3337</v>
      </c>
      <c r="W1463" s="117" t="str">
        <f>IFERROR(VLOOKUP(V1463, Fornecedores!A:C, 3, FALSE), "")</f>
        <v xml:space="preserve">FORNECEDORA         </v>
      </c>
      <c r="X1463" s="105" t="str">
        <f>IFERROR(VLOOKUP(V1463, Fornecedores!A:E, 5, FALSE), "")</f>
        <v>Campina Grande</v>
      </c>
      <c r="Y1463" s="105" t="str">
        <f>IFERROR(VLOOKUP(V1463, Fornecedores!A:F, 6, FALSE), "")</f>
        <v>PB</v>
      </c>
      <c r="Z1463" s="101" t="str">
        <f>IF(H1463=0, "Pedido entregue!", "Pendente")</f>
        <v>Pendente</v>
      </c>
      <c r="AB1463" s="132" t="str">
        <f>IF(Z1463="Pedido Entregue!", IF(AA1463=1, "Retirado do Almoxarifado", IF(AA1463=2, "Material devolvido", "Aguardando retirada")), IF(Z1463="Pendente", "Entrega pendente", ""))</f>
        <v>Entrega pendente</v>
      </c>
      <c r="AC1463" s="18">
        <v>1</v>
      </c>
      <c r="AD1463" s="18">
        <f>AC1463/SUMIF($P:$P,P1463,$AC:$AC)</f>
        <v>1</v>
      </c>
      <c r="AE1463" s="18">
        <f>IF(R1463=0,0,AC1463/SUMIF($R:$R,R1463,$AC:$AC))</f>
        <v>0.1111111111111111</v>
      </c>
      <c r="AF1463" s="18">
        <f>IF(R1463=0,1,0)</f>
        <v>0</v>
      </c>
      <c r="AH1463" t="str">
        <f>TEXT(J1463,"MMMM")</f>
        <v>julho</v>
      </c>
    </row>
    <row r="1464" spans="1:34" ht="12.75" customHeight="1" x14ac:dyDescent="0.25">
      <c r="A1464" s="90" t="str">
        <f>IF(C1464="Oficina Diversos","Oficina Geral",
IF(ISNUMBER(FIND("Estoque - Colhedoras",C1464)),"Colhedoras",IF(ISNUMBER(FIND("Caldeiraria",C1464)),"Caldeiraria",IF(ISNUMBER(FIND("Borracharia",C1464)),"Borracharia",IF(ISNUMBER(FIND("Lubrificação",C1464)),"Lubrificação",
IF(ISNUMBER(FIND("Estoque - Carregadeiras",C1464)),"Carregadeiras",IF(ISNUMBER(FIND("Estoque - Veic. Leves",C1464)),"Veic. Leves",
IF(ISNUMBER(FIND("Estoque - Caminhões",C1464)),"Caminhões",IF(ISNUMBER(FIND("Estoque - Transbordos",C1464)),"Transbordos",
IF(ISNUMBER(FIND("Estoque - Tratores",C1464)),"Tratores",
IF(ISNUMBER(FIND("Estoque - Máquinas pesadas",C1464)),"Máquinas pesadas",
IF(ISNUMBER(FIND("Estoque - Reboques",C1464)),"Reboques",
IF(C1464="Estoque","Estoque",
IF(AND(ISNUMBER(C1464),C1464&gt;1000,C1464&lt;2000),"Caminhões",
IF(AND(ISNUMBER(C1464),C1464&gt;2000,C1464&lt;3000),"Tratores",
IF(AND(ISNUMBER(C1464),C1464&gt;3000,C1464&lt;4000),"Carregadeiras",
IF(AND(ISNUMBER(C1464),C1464&gt;4000,C1464&lt;5000),"Máquinas pesadas",
IF(AND(ISNUMBER(C1464),C1464&gt;5000,C1464&lt;6000),"Colhedoras",
IF(AND(ISNUMBER(C1464),C1464&gt;7000,C1464&lt;8000),"Irrigação",
IF(AND(ISNUMBER(C1464),C1464&gt;8000,C1464&lt;9000),"Reboques",IF(AND(ISNUMBER(C1464),C1464&gt;0,C1464&lt;1000),"Veic. Leves","")))))))))))))))))))))</f>
        <v>Máquinas pesadas</v>
      </c>
      <c r="B1464" s="215"/>
      <c r="C1464" s="222">
        <v>4017</v>
      </c>
      <c r="D1464" s="170">
        <v>60287</v>
      </c>
      <c r="E1464" s="173" t="s">
        <v>20984</v>
      </c>
      <c r="F1464" s="101" t="str">
        <f>IF(ISBLANK(K1464), "Apenas Solicitação", "Tem OC")</f>
        <v>Tem OC</v>
      </c>
      <c r="G1464" s="170">
        <v>1</v>
      </c>
      <c r="H1464" s="102">
        <f>G1464-I1464</f>
        <v>1</v>
      </c>
      <c r="I1464" s="103"/>
      <c r="J1464" s="174">
        <v>45841</v>
      </c>
      <c r="K1464" s="213">
        <v>45850</v>
      </c>
      <c r="L1464" s="250" t="s">
        <v>20151</v>
      </c>
      <c r="M1464" s="104" t="str">
        <f ca="1">IF(OR(N1464="", N1464=0), "", IF(N1464&gt;TODAY(), "No prazo", "Atrasado"))</f>
        <v>Atrasado</v>
      </c>
      <c r="N1464" s="104">
        <f>IFERROR(K1464 + VALUE(LEFT(L1464, FIND(" ", L1464) - 1)), "")</f>
        <v>45850</v>
      </c>
      <c r="O1464" s="105">
        <f>IF(_xlfn.DAYS(K1464,J1464)&lt;0, "Aguardando OC", _xlfn.DAYS(K1464,J1464))</f>
        <v>9</v>
      </c>
      <c r="P1464" s="201">
        <v>410062</v>
      </c>
      <c r="Q1464" s="12"/>
      <c r="R1464" s="212">
        <v>170797</v>
      </c>
      <c r="S1464" s="2">
        <v>221</v>
      </c>
      <c r="T1464" s="65" t="s">
        <v>1029</v>
      </c>
      <c r="U1464" s="170">
        <v>335.25</v>
      </c>
      <c r="V1464" s="170">
        <v>8064</v>
      </c>
      <c r="W1464" s="117" t="str">
        <f>IFERROR(VLOOKUP(V1464, Fornecedores!A:C, 3, FALSE), "")</f>
        <v>LUBRAÇO COMERCIAL</v>
      </c>
      <c r="X1464" s="105" t="str">
        <f>IFERROR(VLOOKUP(V1464, Fornecedores!A:E, 5, FALSE), "")</f>
        <v>São Paulo</v>
      </c>
      <c r="Y1464" s="105" t="str">
        <f>IFERROR(VLOOKUP(V1464, Fornecedores!A:F, 6, FALSE), "")</f>
        <v>SP</v>
      </c>
      <c r="Z1464" s="101" t="str">
        <f>IF(H1464=0, "Pedido entregue!", "Pendente")</f>
        <v>Pendente</v>
      </c>
      <c r="AB1464" s="132" t="str">
        <f>IF(Z1464="Pedido Entregue!", IF(AA1464=1, "Retirado do Almoxarifado", IF(AA1464=2, "Material devolvido", "Aguardando retirada")), IF(Z1464="Pendente", "Entrega pendente", ""))</f>
        <v>Entrega pendente</v>
      </c>
      <c r="AC1464" s="18">
        <v>1</v>
      </c>
      <c r="AD1464" s="18">
        <f>AC1464/SUMIF($P:$P,P1464,$AC:$AC)</f>
        <v>1</v>
      </c>
      <c r="AE1464" s="18">
        <f>IF(R1464=0,0,AC1464/SUMIF($R:$R,R1464,$AC:$AC))</f>
        <v>0.2</v>
      </c>
      <c r="AF1464" s="18">
        <f>IF(R1464=0,1,0)</f>
        <v>0</v>
      </c>
      <c r="AH1464" t="str">
        <f>TEXT(J1464,"MMMM")</f>
        <v>julho</v>
      </c>
    </row>
    <row r="1465" spans="1:34" ht="12.75" customHeight="1" x14ac:dyDescent="0.25">
      <c r="A1465" s="90" t="str">
        <f>IF(C1465="Oficina Diversos","Oficina Geral",
IF(ISNUMBER(FIND("Estoque - Colhedoras",C1465)),"Colhedoras",IF(ISNUMBER(FIND("Caldeiraria",C1465)),"Caldeiraria",IF(ISNUMBER(FIND("Borracharia",C1465)),"Borracharia",IF(ISNUMBER(FIND("Lubrificação",C1465)),"Lubrificação",
IF(ISNUMBER(FIND("Estoque - Carregadeiras",C1465)),"Carregadeiras",IF(ISNUMBER(FIND("Estoque - Veic. Leves",C1465)),"Veic. Leves",
IF(ISNUMBER(FIND("Estoque - Caminhões",C1465)),"Caminhões",IF(ISNUMBER(FIND("Estoque - Transbordos",C1465)),"Transbordos",
IF(ISNUMBER(FIND("Estoque - Tratores",C1465)),"Tratores",
IF(ISNUMBER(FIND("Estoque - Máquinas pesadas",C1465)),"Máquinas pesadas",
IF(ISNUMBER(FIND("Estoque - Reboques",C1465)),"Reboques",
IF(C1465="Estoque","Estoque",
IF(AND(ISNUMBER(C1465),C1465&gt;1000,C1465&lt;2000),"Caminhões",
IF(AND(ISNUMBER(C1465),C1465&gt;2000,C1465&lt;3000),"Tratores",
IF(AND(ISNUMBER(C1465),C1465&gt;3000,C1465&lt;4000),"Carregadeiras",
IF(AND(ISNUMBER(C1465),C1465&gt;4000,C1465&lt;5000),"Máquinas pesadas",
IF(AND(ISNUMBER(C1465),C1465&gt;5000,C1465&lt;6000),"Colhedoras",
IF(AND(ISNUMBER(C1465),C1465&gt;7000,C1465&lt;8000),"Irrigação",
IF(AND(ISNUMBER(C1465),C1465&gt;8000,C1465&lt;9000),"Reboques",IF(AND(ISNUMBER(C1465),C1465&gt;0,C1465&lt;1000),"Veic. Leves","")))))))))))))))))))))</f>
        <v>Máquinas pesadas</v>
      </c>
      <c r="B1465" s="215"/>
      <c r="C1465" s="222">
        <v>4017</v>
      </c>
      <c r="D1465" s="170">
        <v>60288</v>
      </c>
      <c r="E1465" s="173" t="s">
        <v>20985</v>
      </c>
      <c r="F1465" s="101" t="str">
        <f>IF(ISBLANK(K1465), "Apenas Solicitação", "Tem OC")</f>
        <v>Tem OC</v>
      </c>
      <c r="G1465" s="170">
        <v>1</v>
      </c>
      <c r="H1465" s="102">
        <f>G1465-I1465</f>
        <v>1</v>
      </c>
      <c r="I1465" s="103"/>
      <c r="J1465" s="174">
        <v>45841</v>
      </c>
      <c r="K1465" s="213">
        <v>45850</v>
      </c>
      <c r="L1465" s="250" t="s">
        <v>20153</v>
      </c>
      <c r="M1465" s="104" t="str">
        <f ca="1">IF(OR(N1465="", N1465=0), "", IF(N1465&gt;TODAY(), "No prazo", "Atrasado"))</f>
        <v>Atrasado</v>
      </c>
      <c r="N1465" s="104">
        <f>IFERROR(K1465 + VALUE(LEFT(L1465, FIND(" ", L1465) - 1)), "")</f>
        <v>45852</v>
      </c>
      <c r="O1465" s="105">
        <f>IF(_xlfn.DAYS(K1465,J1465)&lt;0, "Aguardando OC", _xlfn.DAYS(K1465,J1465))</f>
        <v>9</v>
      </c>
      <c r="P1465" s="201">
        <v>410061</v>
      </c>
      <c r="Q1465" s="12"/>
      <c r="R1465" s="212">
        <v>170796</v>
      </c>
      <c r="S1465" s="2">
        <v>221</v>
      </c>
      <c r="T1465" s="65" t="s">
        <v>1029</v>
      </c>
      <c r="U1465" s="170">
        <v>146</v>
      </c>
      <c r="V1465" s="170">
        <v>9863</v>
      </c>
      <c r="W1465" s="117" t="str">
        <f>IFERROR(VLOOKUP(V1465, Fornecedores!A:C, 3, FALSE), "")</f>
        <v>ITALPRATES</v>
      </c>
      <c r="X1465" s="105" t="str">
        <f>IFERROR(VLOOKUP(V1465, Fornecedores!A:E, 5, FALSE), "")</f>
        <v>São Paulo</v>
      </c>
      <c r="Y1465" s="105" t="str">
        <f>IFERROR(VLOOKUP(V1465, Fornecedores!A:F, 6, FALSE), "")</f>
        <v>SP</v>
      </c>
      <c r="Z1465" s="101" t="str">
        <f>IF(H1465=0, "Pedido entregue!", "Pendente")</f>
        <v>Pendente</v>
      </c>
      <c r="AB1465" s="132" t="str">
        <f>IF(Z1465="Pedido Entregue!", IF(AA1465=1, "Retirado do Almoxarifado", IF(AA1465=2, "Material devolvido", "Aguardando retirada")), IF(Z1465="Pendente", "Entrega pendente", ""))</f>
        <v>Entrega pendente</v>
      </c>
      <c r="AC1465" s="18">
        <v>1</v>
      </c>
      <c r="AD1465" s="18">
        <f>AC1465/SUMIF($P:$P,P1465,$AC:$AC)</f>
        <v>1</v>
      </c>
      <c r="AE1465" s="18">
        <f>IF(R1465=0,0,AC1465/SUMIF($R:$R,R1465,$AC:$AC))</f>
        <v>7.1428571428571425E-2</v>
      </c>
      <c r="AF1465" s="18">
        <f>IF(R1465=0,1,0)</f>
        <v>0</v>
      </c>
      <c r="AH1465" t="str">
        <f>TEXT(J1465,"MMMM")</f>
        <v>julho</v>
      </c>
    </row>
    <row r="1466" spans="1:34" ht="12.75" customHeight="1" x14ac:dyDescent="0.25">
      <c r="A1466" s="90" t="str">
        <f>IF(C1466="Oficina Diversos","Oficina Geral",
IF(ISNUMBER(FIND("Estoque - Colhedoras",C1466)),"Colhedoras",IF(ISNUMBER(FIND("Caldeiraria",C1466)),"Caldeiraria",IF(ISNUMBER(FIND("Borracharia",C1466)),"Borracharia",IF(ISNUMBER(FIND("Lubrificação",C1466)),"Lubrificação",
IF(ISNUMBER(FIND("Estoque - Carregadeiras",C1466)),"Carregadeiras",IF(ISNUMBER(FIND("Estoque - Veic. Leves",C1466)),"Veic. Leves",
IF(ISNUMBER(FIND("Estoque - Caminhões",C1466)),"Caminhões",IF(ISNUMBER(FIND("Estoque - Transbordos",C1466)),"Transbordos",
IF(ISNUMBER(FIND("Estoque - Tratores",C1466)),"Tratores",
IF(ISNUMBER(FIND("Estoque - Máquinas pesadas",C1466)),"Máquinas pesadas",
IF(ISNUMBER(FIND("Estoque - Reboques",C1466)),"Reboques",
IF(C1466="Estoque","Estoque",
IF(AND(ISNUMBER(C1466),C1466&gt;1000,C1466&lt;2000),"Caminhões",
IF(AND(ISNUMBER(C1466),C1466&gt;2000,C1466&lt;3000),"Tratores",
IF(AND(ISNUMBER(C1466),C1466&gt;3000,C1466&lt;4000),"Carregadeiras",
IF(AND(ISNUMBER(C1466),C1466&gt;4000,C1466&lt;5000),"Máquinas pesadas",
IF(AND(ISNUMBER(C1466),C1466&gt;5000,C1466&lt;6000),"Colhedoras",
IF(AND(ISNUMBER(C1466),C1466&gt;7000,C1466&lt;8000),"Irrigação",
IF(AND(ISNUMBER(C1466),C1466&gt;8000,C1466&lt;9000),"Reboques",IF(AND(ISNUMBER(C1466),C1466&gt;0,C1466&lt;1000),"Veic. Leves","")))))))))))))))))))))</f>
        <v>Máquinas pesadas</v>
      </c>
      <c r="B1466" s="215"/>
      <c r="C1466" s="222">
        <v>4017</v>
      </c>
      <c r="D1466" s="170">
        <v>60289</v>
      </c>
      <c r="E1466" s="173" t="s">
        <v>20986</v>
      </c>
      <c r="F1466" s="101" t="str">
        <f>IF(ISBLANK(K1466), "Apenas Solicitação", "Tem OC")</f>
        <v>Tem OC</v>
      </c>
      <c r="G1466" s="170">
        <v>1</v>
      </c>
      <c r="H1466" s="102">
        <f>G1466-I1466</f>
        <v>1</v>
      </c>
      <c r="I1466" s="103"/>
      <c r="J1466" s="174">
        <v>45841</v>
      </c>
      <c r="K1466" s="213">
        <v>45850</v>
      </c>
      <c r="L1466" s="250" t="s">
        <v>25989</v>
      </c>
      <c r="M1466" s="104" t="str">
        <f ca="1">IF(OR(N1466="", N1466=0), "", IF(N1466&gt;TODAY(), "No prazo", "Atrasado"))</f>
        <v>Atrasado</v>
      </c>
      <c r="N1466" s="104">
        <f>IFERROR(K1466 + VALUE(LEFT(L1466, FIND(" ", L1466) - 1)), "")</f>
        <v>45857</v>
      </c>
      <c r="O1466" s="105">
        <f>IF(_xlfn.DAYS(K1466,J1466)&lt;0, "Aguardando OC", _xlfn.DAYS(K1466,J1466))</f>
        <v>9</v>
      </c>
      <c r="P1466" s="201">
        <v>410060</v>
      </c>
      <c r="Q1466" s="12"/>
      <c r="R1466" s="212">
        <v>170795</v>
      </c>
      <c r="S1466" s="2">
        <v>221</v>
      </c>
      <c r="T1466" s="65" t="s">
        <v>1029</v>
      </c>
      <c r="U1466" s="170">
        <v>685</v>
      </c>
      <c r="V1466" s="170">
        <v>3337</v>
      </c>
      <c r="W1466" s="117" t="str">
        <f>IFERROR(VLOOKUP(V1466, Fornecedores!A:C, 3, FALSE), "")</f>
        <v xml:space="preserve">FORNECEDORA         </v>
      </c>
      <c r="X1466" s="105" t="str">
        <f>IFERROR(VLOOKUP(V1466, Fornecedores!A:E, 5, FALSE), "")</f>
        <v>Campina Grande</v>
      </c>
      <c r="Y1466" s="105" t="str">
        <f>IFERROR(VLOOKUP(V1466, Fornecedores!A:F, 6, FALSE), "")</f>
        <v>PB</v>
      </c>
      <c r="Z1466" s="101" t="str">
        <f>IF(H1466=0, "Pedido entregue!", "Pendente")</f>
        <v>Pendente</v>
      </c>
      <c r="AB1466" s="132" t="str">
        <f>IF(Z1466="Pedido Entregue!", IF(AA1466=1, "Retirado do Almoxarifado", IF(AA1466=2, "Material devolvido", "Aguardando retirada")), IF(Z1466="Pendente", "Entrega pendente", ""))</f>
        <v>Entrega pendente</v>
      </c>
      <c r="AC1466" s="18">
        <v>1</v>
      </c>
      <c r="AD1466" s="18">
        <f>AC1466/SUMIF($P:$P,P1466,$AC:$AC)</f>
        <v>1</v>
      </c>
      <c r="AE1466" s="18">
        <f>IF(R1466=0,0,AC1466/SUMIF($R:$R,R1466,$AC:$AC))</f>
        <v>0.1111111111111111</v>
      </c>
      <c r="AF1466" s="18">
        <f>IF(R1466=0,1,0)</f>
        <v>0</v>
      </c>
      <c r="AH1466" t="str">
        <f>TEXT(J1466,"MMMM")</f>
        <v>julho</v>
      </c>
    </row>
    <row r="1467" spans="1:34" ht="12.75" hidden="1" customHeight="1" x14ac:dyDescent="0.25">
      <c r="A1467" s="90" t="str">
        <f>IF(C1467="Oficina Diversos","Oficina Geral",
IF(ISNUMBER(FIND("Estoque - Colhedoras",C1467)),"Colhedoras",IF(ISNUMBER(FIND("Caldeiraria",C1467)),"Caldeiraria",IF(ISNUMBER(FIND("Borracharia",C1467)),"Borracharia",IF(ISNUMBER(FIND("Lubrificação",C1467)),"Lubrificação",
IF(ISNUMBER(FIND("Estoque - Carregadeiras",C1467)),"Carregadeiras",IF(ISNUMBER(FIND("Estoque - Veic. Leves",C1467)),"Veic. Leves",
IF(ISNUMBER(FIND("Estoque - Caminhões",C1467)),"Caminhões",IF(ISNUMBER(FIND("Estoque - Transbordos",C1467)),"Transbordos",
IF(ISNUMBER(FIND("Estoque - Tratores",C1467)),"Tratores",
IF(ISNUMBER(FIND("Estoque - Máquinas pesadas",C1467)),"Máquinas pesadas",
IF(ISNUMBER(FIND("Estoque - Reboques",C1467)),"Reboques",
IF(C1467="Estoque","Estoque",
IF(AND(ISNUMBER(C1467),C1467&gt;1000,C1467&lt;2000),"Caminhões",
IF(AND(ISNUMBER(C1467),C1467&gt;2000,C1467&lt;3000),"Tratores",
IF(AND(ISNUMBER(C1467),C1467&gt;3000,C1467&lt;4000),"Carregadeiras",
IF(AND(ISNUMBER(C1467),C1467&gt;4000,C1467&lt;5000),"Máquinas pesadas",
IF(AND(ISNUMBER(C1467),C1467&gt;5000,C1467&lt;6000),"Colhedoras",
IF(AND(ISNUMBER(C1467),C1467&gt;7000,C1467&lt;8000),"Irrigação",
IF(AND(ISNUMBER(C1467),C1467&gt;8000,C1467&lt;9000),"Reboques",IF(AND(ISNUMBER(C1467),C1467&gt;0,C1467&lt;1000),"Veic. Leves","")))))))))))))))))))))</f>
        <v>Máquinas pesadas</v>
      </c>
      <c r="C1467" s="171">
        <v>4017</v>
      </c>
      <c r="D1467" s="170">
        <v>60292</v>
      </c>
      <c r="E1467" s="173" t="s">
        <v>20987</v>
      </c>
      <c r="F1467" s="101" t="str">
        <f>IF(ISBLANK(K1467), "Apenas Solicitação", "Tem OC")</f>
        <v>Tem OC</v>
      </c>
      <c r="G1467" s="170">
        <v>2</v>
      </c>
      <c r="H1467" s="102">
        <f>G1467-I1467</f>
        <v>0</v>
      </c>
      <c r="I1467" s="103">
        <v>2</v>
      </c>
      <c r="J1467" s="174">
        <v>45841</v>
      </c>
      <c r="K1467" s="213">
        <v>45850</v>
      </c>
      <c r="L1467" s="250" t="s">
        <v>20151</v>
      </c>
      <c r="M1467" s="104" t="str">
        <f ca="1">IF(OR(N1467="", N1467=0), "", IF(N1467&gt;TODAY(), "No prazo", "Atrasado"))</f>
        <v>Atrasado</v>
      </c>
      <c r="N1467" s="104">
        <f>IFERROR(K1467 + VALUE(LEFT(L1467, FIND(" ", L1467) - 1)), "")</f>
        <v>45850</v>
      </c>
      <c r="O1467" s="105">
        <f>IF(_xlfn.DAYS(K1467,J1467)&lt;0, "Aguardando OC", _xlfn.DAYS(K1467,J1467))</f>
        <v>9</v>
      </c>
      <c r="P1467" s="201">
        <v>410063</v>
      </c>
      <c r="Q1467" s="12"/>
      <c r="R1467" s="212">
        <v>170797</v>
      </c>
      <c r="S1467" s="2">
        <v>221</v>
      </c>
      <c r="T1467" s="65" t="s">
        <v>1029</v>
      </c>
      <c r="U1467" s="170">
        <v>663.71</v>
      </c>
      <c r="V1467" s="170">
        <v>8064</v>
      </c>
      <c r="W1467" s="117" t="str">
        <f>IFERROR(VLOOKUP(V1467, Fornecedores!A:C, 3, FALSE), "")</f>
        <v>LUBRAÇO COMERCIAL</v>
      </c>
      <c r="X1467" s="105" t="str">
        <f>IFERROR(VLOOKUP(V1467, Fornecedores!A:E, 5, FALSE), "")</f>
        <v>São Paulo</v>
      </c>
      <c r="Y1467" s="105" t="str">
        <f>IFERROR(VLOOKUP(V1467, Fornecedores!A:F, 6, FALSE), "")</f>
        <v>SP</v>
      </c>
      <c r="Z1467" s="101" t="str">
        <f>IF(H1467=0, "Pedido entregue!", "Pendente")</f>
        <v>Pedido entregue!</v>
      </c>
      <c r="AB1467" s="132" t="str">
        <f>IF(Z1467="Pedido Entregue!", IF(AA1467=1, "Retirado do Almoxarifado", IF(AA1467=2, "Material devolvido", "Aguardando retirada")), IF(Z1467="Pendente", "Entrega pendente", ""))</f>
        <v>Aguardando retirada</v>
      </c>
      <c r="AC1467" s="18">
        <v>1</v>
      </c>
      <c r="AD1467" s="18">
        <f>AC1467/SUMIF($P:$P,P1467,$AC:$AC)</f>
        <v>1</v>
      </c>
      <c r="AE1467" s="18">
        <f>IF(R1467=0,0,AC1467/SUMIF($R:$R,R1467,$AC:$AC))</f>
        <v>0.2</v>
      </c>
      <c r="AF1467" s="18">
        <f>IF(R1467=0,1,0)</f>
        <v>0</v>
      </c>
      <c r="AH1467" t="str">
        <f>TEXT(J1467,"MMMM")</f>
        <v>julho</v>
      </c>
    </row>
    <row r="1468" spans="1:34" ht="12.75" hidden="1" customHeight="1" x14ac:dyDescent="0.25">
      <c r="A1468" s="90" t="str">
        <f>IF(C1468="Oficina Diversos","Oficina Geral",
IF(ISNUMBER(FIND("Estoque - Colhedoras",C1468)),"Colhedoras",IF(ISNUMBER(FIND("Caldeiraria",C1468)),"Caldeiraria",IF(ISNUMBER(FIND("Borracharia",C1468)),"Borracharia",IF(ISNUMBER(FIND("Lubrificação",C1468)),"Lubrificação",
IF(ISNUMBER(FIND("Estoque - Carregadeiras",C1468)),"Carregadeiras",IF(ISNUMBER(FIND("Estoque - Veic. Leves",C1468)),"Veic. Leves",
IF(ISNUMBER(FIND("Estoque - Caminhões",C1468)),"Caminhões",IF(ISNUMBER(FIND("Estoque - Transbordos",C1468)),"Transbordos",
IF(ISNUMBER(FIND("Estoque - Tratores",C1468)),"Tratores",
IF(ISNUMBER(FIND("Estoque - Máquinas pesadas",C1468)),"Máquinas pesadas",
IF(ISNUMBER(FIND("Estoque - Reboques",C1468)),"Reboques",
IF(C1468="Estoque","Estoque",
IF(AND(ISNUMBER(C1468),C1468&gt;1000,C1468&lt;2000),"Caminhões",
IF(AND(ISNUMBER(C1468),C1468&gt;2000,C1468&lt;3000),"Tratores",
IF(AND(ISNUMBER(C1468),C1468&gt;3000,C1468&lt;4000),"Carregadeiras",
IF(AND(ISNUMBER(C1468),C1468&gt;4000,C1468&lt;5000),"Máquinas pesadas",
IF(AND(ISNUMBER(C1468),C1468&gt;5000,C1468&lt;6000),"Colhedoras",
IF(AND(ISNUMBER(C1468),C1468&gt;7000,C1468&lt;8000),"Irrigação",
IF(AND(ISNUMBER(C1468),C1468&gt;8000,C1468&lt;9000),"Reboques",IF(AND(ISNUMBER(C1468),C1468&gt;0,C1468&lt;1000),"Veic. Leves","")))))))))))))))))))))</f>
        <v>Tratores</v>
      </c>
      <c r="B1468" s="72"/>
      <c r="C1468" s="42">
        <v>2039</v>
      </c>
      <c r="D1468" s="42">
        <v>60313</v>
      </c>
      <c r="E1468" s="43" t="s">
        <v>946</v>
      </c>
      <c r="F1468" s="14" t="str">
        <f>IF(ISBLANK(K1468), "Apenas Solicitação", "Tem OC")</f>
        <v>Tem OC</v>
      </c>
      <c r="G1468" s="42">
        <v>2</v>
      </c>
      <c r="H1468" s="37">
        <f>G1468-I1468</f>
        <v>0</v>
      </c>
      <c r="I1468" s="38">
        <v>2</v>
      </c>
      <c r="J1468" s="44">
        <v>45768</v>
      </c>
      <c r="K1468" s="185">
        <v>45784</v>
      </c>
      <c r="L1468" s="249"/>
      <c r="M1468" s="44"/>
      <c r="N1468" s="44" t="str">
        <f>IFERROR(K1468 + VALUE(LEFT(L1468, FIND(" ", L1468) - 1)), "")</f>
        <v/>
      </c>
      <c r="O1468" s="3">
        <f>IF(_xlfn.DAYS(K1468,J1468)&lt;0, "Aguardando OC", _xlfn.DAYS(K1468,J1468))</f>
        <v>16</v>
      </c>
      <c r="P1468" s="191">
        <v>399983</v>
      </c>
      <c r="Q1468" s="56"/>
      <c r="R1468" s="191">
        <v>167230</v>
      </c>
      <c r="S1468" s="42">
        <v>221</v>
      </c>
      <c r="T1468" s="67" t="s">
        <v>1029</v>
      </c>
      <c r="U1468" s="45">
        <v>6.8</v>
      </c>
      <c r="V1468" s="42">
        <v>13341</v>
      </c>
      <c r="W1468" s="47" t="str">
        <f>IFERROR(VLOOKUP(V1468, Fornecedores!A:C, 3, FALSE), "")</f>
        <v>DISMA DISTRIBUIDORA</v>
      </c>
      <c r="X1468" s="43" t="str">
        <f>IFERROR(VLOOKUP(V1468, Fornecedores!A:E, 5, FALSE), "")</f>
        <v>Araçatuba</v>
      </c>
      <c r="Y1468" s="43" t="str">
        <f>IFERROR(VLOOKUP(V1468, Fornecedores!A:F, 6, FALSE), "")</f>
        <v>SP</v>
      </c>
      <c r="Z1468" s="14" t="str">
        <f>IF(H1468=0, "Pedido entregue!", "Pendente")</f>
        <v>Pedido entregue!</v>
      </c>
      <c r="AA1468" s="74"/>
      <c r="AB1468" s="58" t="str">
        <f>IF(Z1468="Pedido Entregue!", IF(AA1468=1, "Retirado do Almoxarifado", IF(AA1468=2, "Material devolvido", "Aguardando retirada")), IF(Z1468="Pendente", "Entrega pendente", ""))</f>
        <v>Aguardando retirada</v>
      </c>
      <c r="AC1468" s="18">
        <v>1</v>
      </c>
      <c r="AD1468" s="18">
        <f>AC1468/SUMIF($P:$P,P1468,$AC:$AC)</f>
        <v>1</v>
      </c>
      <c r="AE1468" s="18">
        <f>IF(R1468=0,0,AC1468/SUMIF($R:$R,R1468,$AC:$AC))</f>
        <v>0.25</v>
      </c>
      <c r="AF1468" s="18">
        <f>IF(R1468=0,1,0)</f>
        <v>0</v>
      </c>
      <c r="AG1468" s="18">
        <f>IF(R1468=0,#REF!-J1468,0)</f>
        <v>0</v>
      </c>
      <c r="AH1468" t="str">
        <f>TEXT(J1468,"MMMM")</f>
        <v>abril</v>
      </c>
    </row>
    <row r="1469" spans="1:34" ht="12.75" hidden="1" customHeight="1" x14ac:dyDescent="0.25">
      <c r="A1469" s="90" t="str">
        <f>IF(C1469="Oficina Diversos","Oficina Geral",
IF(ISNUMBER(FIND("Estoque - Colhedoras",C1469)),"Colhedoras",IF(ISNUMBER(FIND("Caldeiraria",C1469)),"Caldeiraria",IF(ISNUMBER(FIND("Borracharia",C1469)),"Borracharia",IF(ISNUMBER(FIND("Lubrificação",C1469)),"Lubrificação",
IF(ISNUMBER(FIND("Estoque - Carregadeiras",C1469)),"Carregadeiras",IF(ISNUMBER(FIND("Estoque - Veic. Leves",C1469)),"Veic. Leves",
IF(ISNUMBER(FIND("Estoque - Caminhões",C1469)),"Caminhões",IF(ISNUMBER(FIND("Estoque - Transbordos",C1469)),"Transbordos",
IF(ISNUMBER(FIND("Estoque - Tratores",C1469)),"Tratores",
IF(ISNUMBER(FIND("Estoque - Máquinas pesadas",C1469)),"Máquinas pesadas",
IF(ISNUMBER(FIND("Estoque - Reboques",C1469)),"Reboques",
IF(C1469="Estoque","Estoque",
IF(AND(ISNUMBER(C1469),C1469&gt;1000,C1469&lt;2000),"Caminhões",
IF(AND(ISNUMBER(C1469),C1469&gt;2000,C1469&lt;3000),"Tratores",
IF(AND(ISNUMBER(C1469),C1469&gt;3000,C1469&lt;4000),"Carregadeiras",
IF(AND(ISNUMBER(C1469),C1469&gt;4000,C1469&lt;5000),"Máquinas pesadas",
IF(AND(ISNUMBER(C1469),C1469&gt;5000,C1469&lt;6000),"Colhedoras",
IF(AND(ISNUMBER(C1469),C1469&gt;7000,C1469&lt;8000),"Irrigação",
IF(AND(ISNUMBER(C1469),C1469&gt;8000,C1469&lt;9000),"Reboques",IF(AND(ISNUMBER(C1469),C1469&gt;0,C1469&lt;1000),"Veic. Leves","")))))))))))))))))))))</f>
        <v>Tratores</v>
      </c>
      <c r="B1469"/>
      <c r="C1469" s="69">
        <v>2037</v>
      </c>
      <c r="D1469" s="69">
        <v>60313</v>
      </c>
      <c r="E1469" s="70" t="s">
        <v>946</v>
      </c>
      <c r="F1469" s="14" t="str">
        <f>IF(ISBLANK(K1469), "Apenas Solicitação", "Tem OC")</f>
        <v>Tem OC</v>
      </c>
      <c r="G1469" s="69">
        <v>4</v>
      </c>
      <c r="H1469" s="37">
        <f>G1469-I1469</f>
        <v>0</v>
      </c>
      <c r="I1469" s="38">
        <v>4</v>
      </c>
      <c r="J1469" s="71">
        <v>45805</v>
      </c>
      <c r="K1469" s="186">
        <v>45811</v>
      </c>
      <c r="L1469" s="252" t="s">
        <v>20152</v>
      </c>
      <c r="M1469" s="44" t="str">
        <f ca="1">IF(OR(N1469="", N1469=0), "", IF(N1469&gt;TODAY(), "No prazo", "Atrasado"))</f>
        <v>Atrasado</v>
      </c>
      <c r="N1469" s="44">
        <f>IFERROR(K1469 + VALUE(LEFT(L1469, FIND(" ", L1469) - 1)), "")</f>
        <v>45812</v>
      </c>
      <c r="O1469" s="3">
        <f>IF(_xlfn.DAYS(K1469,J1469)&lt;0, "Aguardando OC", _xlfn.DAYS(K1469,J1469))</f>
        <v>6</v>
      </c>
      <c r="P1469" s="195">
        <v>405003</v>
      </c>
      <c r="Q1469" s="12"/>
      <c r="R1469" s="195">
        <v>168522</v>
      </c>
      <c r="S1469" s="69">
        <v>221</v>
      </c>
      <c r="T1469" s="65" t="s">
        <v>1029</v>
      </c>
      <c r="U1469" s="120">
        <v>20.16</v>
      </c>
      <c r="V1469" s="69">
        <v>13341</v>
      </c>
      <c r="W1469" s="47" t="str">
        <f>IFERROR(VLOOKUP(V1469, Fornecedores!A:C, 3, FALSE), "")</f>
        <v>DISMA DISTRIBUIDORA</v>
      </c>
      <c r="X1469" s="43" t="str">
        <f>IFERROR(VLOOKUP(V1469, Fornecedores!A:E, 5, FALSE), "")</f>
        <v>Araçatuba</v>
      </c>
      <c r="Y1469" s="43" t="str">
        <f>IFERROR(VLOOKUP(V1469, Fornecedores!A:F, 6, FALSE), "")</f>
        <v>SP</v>
      </c>
      <c r="Z1469" s="14" t="str">
        <f>IF(H1469=0, "Pedido entregue!", "Pendente")</f>
        <v>Pedido entregue!</v>
      </c>
      <c r="AA1469"/>
      <c r="AB1469" s="58" t="str">
        <f>IF(Z1469="Pedido Entregue!", IF(AA1469=1, "Retirado do Almoxarifado", IF(AA1469=2, "Material devolvido", "Aguardando retirada")), IF(Z1469="Pendente", "Entrega pendente", ""))</f>
        <v>Aguardando retirada</v>
      </c>
      <c r="AC1469" s="18">
        <v>1</v>
      </c>
      <c r="AD1469" s="18">
        <f>AC1469/SUMIF($P:$P,P1469,$AC:$AC)</f>
        <v>1</v>
      </c>
      <c r="AE1469" s="18">
        <f>IF(R1469=0,0,AC1469/SUMIF($R:$R,R1469,$AC:$AC))</f>
        <v>5.5555555555555552E-2</v>
      </c>
      <c r="AF1469" s="18">
        <f>IF(R1469=0,1,0)</f>
        <v>0</v>
      </c>
      <c r="AH1469" t="str">
        <f>TEXT(J1469,"MMMM")</f>
        <v>maio</v>
      </c>
    </row>
    <row r="1470" spans="1:34" ht="12.75" hidden="1" customHeight="1" x14ac:dyDescent="0.25">
      <c r="A1470" s="90" t="str">
        <f>IF(C1470="Oficina Diversos","Oficina Geral",
IF(ISNUMBER(FIND("Estoque - Colhedoras",C1470)),"Colhedoras",IF(ISNUMBER(FIND("Caldeiraria",C1470)),"Caldeiraria",IF(ISNUMBER(FIND("Borracharia",C1470)),"Borracharia",IF(ISNUMBER(FIND("Lubrificação",C1470)),"Lubrificação",
IF(ISNUMBER(FIND("Estoque - Carregadeiras",C1470)),"Carregadeiras",IF(ISNUMBER(FIND("Estoque - Veic. Leves",C1470)),"Veic. Leves",
IF(ISNUMBER(FIND("Estoque - Caminhões",C1470)),"Caminhões",IF(ISNUMBER(FIND("Estoque - Transbordos",C1470)),"Transbordos",
IF(ISNUMBER(FIND("Estoque - Tratores",C1470)),"Tratores",
IF(ISNUMBER(FIND("Estoque - Máquinas pesadas",C1470)),"Máquinas pesadas",
IF(ISNUMBER(FIND("Estoque - Reboques",C1470)),"Reboques",
IF(C1470="Estoque","Estoque",
IF(AND(ISNUMBER(C1470),C1470&gt;1000,C1470&lt;2000),"Caminhões",
IF(AND(ISNUMBER(C1470),C1470&gt;2000,C1470&lt;3000),"Tratores",
IF(AND(ISNUMBER(C1470),C1470&gt;3000,C1470&lt;4000),"Carregadeiras",
IF(AND(ISNUMBER(C1470),C1470&gt;4000,C1470&lt;5000),"Máquinas pesadas",
IF(AND(ISNUMBER(C1470),C1470&gt;5000,C1470&lt;6000),"Colhedoras",
IF(AND(ISNUMBER(C1470),C1470&gt;7000,C1470&lt;8000),"Irrigação",
IF(AND(ISNUMBER(C1470),C1470&gt;8000,C1470&lt;9000),"Reboques",IF(AND(ISNUMBER(C1470),C1470&gt;0,C1470&lt;1000),"Veic. Leves","")))))))))))))))))))))</f>
        <v>Caminhões</v>
      </c>
      <c r="B1470" s="72"/>
      <c r="C1470" s="2">
        <v>1034</v>
      </c>
      <c r="D1470" s="2">
        <v>60437</v>
      </c>
      <c r="E1470" s="3" t="s">
        <v>19987</v>
      </c>
      <c r="F1470" s="14" t="str">
        <f>IF(ISBLANK(K1470), "Apenas Solicitação", "Tem OC")</f>
        <v>Tem OC</v>
      </c>
      <c r="G1470" s="2">
        <v>1</v>
      </c>
      <c r="H1470" s="37">
        <f>G1470-I1470</f>
        <v>0</v>
      </c>
      <c r="I1470" s="38">
        <v>1</v>
      </c>
      <c r="J1470" s="4">
        <v>45782</v>
      </c>
      <c r="K1470" s="180">
        <v>45793</v>
      </c>
      <c r="L1470" s="234" t="s">
        <v>20151</v>
      </c>
      <c r="M1470" s="44" t="str">
        <f ca="1">IF(OR(N1470="", N1470=0), "", IF(N1470&gt;TODAY(), "No prazo", "Atrasado"))</f>
        <v>Atrasado</v>
      </c>
      <c r="N1470" s="44">
        <f>IFERROR(K1470 + VALUE(LEFT(L1470, FIND(" ", L1470) - 1)), "")</f>
        <v>45793</v>
      </c>
      <c r="O1470" s="3">
        <f>IF(_xlfn.DAYS(K1470,J1470)&lt;0, "Aguardando OC", _xlfn.DAYS(K1470,J1470))</f>
        <v>11</v>
      </c>
      <c r="P1470" s="14">
        <v>401379</v>
      </c>
      <c r="Q1470" s="12"/>
      <c r="R1470" s="14">
        <v>167830</v>
      </c>
      <c r="S1470" s="2">
        <v>221</v>
      </c>
      <c r="T1470" s="65" t="s">
        <v>1029</v>
      </c>
      <c r="U1470" s="21">
        <v>2070</v>
      </c>
      <c r="V1470" s="2">
        <v>10300</v>
      </c>
      <c r="W1470" s="47" t="str">
        <f>IFERROR(VLOOKUP(V1470, Fornecedores!A:C, 3, FALSE), "")</f>
        <v>UNIÃO HIDRAULICA LTDA - ME</v>
      </c>
      <c r="X1470" s="43" t="str">
        <f>IFERROR(VLOOKUP(V1470, Fornecedores!A:E, 5, FALSE), "")</f>
        <v>Contagem</v>
      </c>
      <c r="Y1470" s="43" t="str">
        <f>IFERROR(VLOOKUP(V1470, Fornecedores!A:F, 6, FALSE), "")</f>
        <v>MG</v>
      </c>
      <c r="Z1470" s="14" t="str">
        <f>IF(H1470=0, "Pedido entregue!", "Pendente")</f>
        <v>Pedido entregue!</v>
      </c>
      <c r="AA1470" s="74"/>
      <c r="AB1470" s="58" t="str">
        <f>IF(Z1470="Pedido Entregue!", IF(AA1470=1, "Retirado do Almoxarifado", IF(AA1470=2, "Material devolvido", "Aguardando retirada")), IF(Z1470="Pendente", "Entrega pendente", ""))</f>
        <v>Aguardando retirada</v>
      </c>
      <c r="AC1470" s="18">
        <v>1</v>
      </c>
      <c r="AD1470" s="18">
        <f>AC1470/SUMIF($P:$P,P1470,$AC:$AC)</f>
        <v>1</v>
      </c>
      <c r="AE1470" s="18">
        <f>IF(R1470=0,0,AC1470/SUMIF($R:$R,R1470,$AC:$AC))</f>
        <v>1</v>
      </c>
      <c r="AF1470" s="18">
        <f>IF(R1470=0,1,0)</f>
        <v>0</v>
      </c>
      <c r="AH1470" t="str">
        <f>TEXT(J1470,"MMMM")</f>
        <v>maio</v>
      </c>
    </row>
    <row r="1471" spans="1:34" ht="12.75" hidden="1" customHeight="1" x14ac:dyDescent="0.25">
      <c r="A1471" s="90" t="str">
        <f>IF(C1471="Oficina Diversos","Oficina Geral",
IF(ISNUMBER(FIND("Estoque - Colhedoras",C1471)),"Colhedoras",IF(ISNUMBER(FIND("Caldeiraria",C1471)),"Caldeiraria",IF(ISNUMBER(FIND("Borracharia",C1471)),"Borracharia",IF(ISNUMBER(FIND("Lubrificação",C1471)),"Lubrificação",
IF(ISNUMBER(FIND("Estoque - Carregadeiras",C1471)),"Carregadeiras",IF(ISNUMBER(FIND("Estoque - Veic. Leves",C1471)),"Veic. Leves",
IF(ISNUMBER(FIND("Estoque - Caminhões",C1471)),"Caminhões",IF(ISNUMBER(FIND("Estoque - Transbordos",C1471)),"Transbordos",
IF(ISNUMBER(FIND("Estoque - Tratores",C1471)),"Tratores",
IF(ISNUMBER(FIND("Estoque - Máquinas pesadas",C1471)),"Máquinas pesadas",
IF(ISNUMBER(FIND("Estoque - Reboques",C1471)),"Reboques",
IF(C1471="Estoque","Estoque",
IF(AND(ISNUMBER(C1471),C1471&gt;1000,C1471&lt;2000),"Caminhões",
IF(AND(ISNUMBER(C1471),C1471&gt;2000,C1471&lt;3000),"Tratores",
IF(AND(ISNUMBER(C1471),C1471&gt;3000,C1471&lt;4000),"Carregadeiras",
IF(AND(ISNUMBER(C1471),C1471&gt;4000,C1471&lt;5000),"Máquinas pesadas",
IF(AND(ISNUMBER(C1471),C1471&gt;5000,C1471&lt;6000),"Colhedoras",
IF(AND(ISNUMBER(C1471),C1471&gt;7000,C1471&lt;8000),"Irrigação",
IF(AND(ISNUMBER(C1471),C1471&gt;8000,C1471&lt;9000),"Reboques",IF(AND(ISNUMBER(C1471),C1471&gt;0,C1471&lt;1000),"Veic. Leves","")))))))))))))))))))))</f>
        <v>Tratores</v>
      </c>
      <c r="C1471" s="126">
        <v>2045</v>
      </c>
      <c r="D1471" s="2">
        <v>60462</v>
      </c>
      <c r="E1471" s="3" t="s">
        <v>20251</v>
      </c>
      <c r="F1471" s="101" t="str">
        <f>IF(ISBLANK(K1471), "Apenas Solicitação", "Tem OC")</f>
        <v>Tem OC</v>
      </c>
      <c r="G1471" s="2">
        <v>1</v>
      </c>
      <c r="H1471" s="102">
        <f>G1471-I1471</f>
        <v>0</v>
      </c>
      <c r="I1471" s="103">
        <v>1</v>
      </c>
      <c r="J1471" s="4">
        <v>45812</v>
      </c>
      <c r="K1471" s="180">
        <v>45819</v>
      </c>
      <c r="L1471" s="234" t="s">
        <v>20152</v>
      </c>
      <c r="M1471" s="104" t="str">
        <f ca="1">IF(OR(N1471="", N1471=0), "", IF(N1471&gt;TODAY(), "No prazo", "Atrasado"))</f>
        <v>Atrasado</v>
      </c>
      <c r="N1471" s="104">
        <f>IFERROR(K1471 + VALUE(LEFT(L1471, FIND(" ", L1471) - 1)), "")</f>
        <v>45820</v>
      </c>
      <c r="O1471" s="105">
        <f>IF(_xlfn.DAYS(K1471,J1471)&lt;0, "Aguardando OC", _xlfn.DAYS(K1471,J1471))</f>
        <v>7</v>
      </c>
      <c r="P1471" s="14">
        <v>405870</v>
      </c>
      <c r="Q1471" s="12"/>
      <c r="R1471" s="14">
        <v>168946</v>
      </c>
      <c r="S1471" s="2">
        <v>221</v>
      </c>
      <c r="T1471" s="65" t="s">
        <v>1029</v>
      </c>
      <c r="U1471" s="21">
        <v>30.74</v>
      </c>
      <c r="V1471" s="2">
        <v>13341</v>
      </c>
      <c r="W1471" s="117" t="str">
        <f>IFERROR(VLOOKUP(V1471, Fornecedores!A:C, 3, FALSE), "")</f>
        <v>DISMA DISTRIBUIDORA</v>
      </c>
      <c r="X1471" s="105" t="str">
        <f>IFERROR(VLOOKUP(V1471, Fornecedores!A:E, 5, FALSE), "")</f>
        <v>Araçatuba</v>
      </c>
      <c r="Y1471" s="105" t="str">
        <f>IFERROR(VLOOKUP(V1471, Fornecedores!A:F, 6, FALSE), "")</f>
        <v>SP</v>
      </c>
      <c r="Z1471" s="101" t="str">
        <f>IF(H1471=0, "Pedido entregue!", "Pendente")</f>
        <v>Pedido entregue!</v>
      </c>
      <c r="AB1471" s="132" t="str">
        <f>IF(Z1471="Pedido Entregue!", IF(AA1471=1, "Retirado do Almoxarifado", IF(AA1471=2, "Material devolvido", "Aguardando retirada")), IF(Z1471="Pendente", "Entrega pendente", ""))</f>
        <v>Aguardando retirada</v>
      </c>
      <c r="AC1471" s="18">
        <v>1</v>
      </c>
      <c r="AD1471" s="18">
        <f>AC1471/SUMIF($P:$P,P1471,$AC:$AC)</f>
        <v>1</v>
      </c>
      <c r="AE1471" s="18">
        <f>IF(R1471=0,0,AC1471/SUMIF($R:$R,R1471,$AC:$AC))</f>
        <v>8.3333333333333329E-2</v>
      </c>
      <c r="AF1471" s="18">
        <f>IF(R1471=0,1,0)</f>
        <v>0</v>
      </c>
      <c r="AH1471" t="str">
        <f>TEXT(J1471,"MMMM")</f>
        <v>junho</v>
      </c>
    </row>
    <row r="1472" spans="1:34" ht="12.75" hidden="1" customHeight="1" x14ac:dyDescent="0.25">
      <c r="A1472" s="90" t="str">
        <f>IF(C1472="Oficina Diversos","Oficina Geral",
IF(ISNUMBER(FIND("Estoque - Colhedoras",C1472)),"Colhedoras",IF(ISNUMBER(FIND("Caldeiraria",C1472)),"Caldeiraria",IF(ISNUMBER(FIND("Borracharia",C1472)),"Borracharia",IF(ISNUMBER(FIND("Lubrificação",C1472)),"Lubrificação",
IF(ISNUMBER(FIND("Estoque - Carregadeiras",C1472)),"Carregadeiras",IF(ISNUMBER(FIND("Estoque - Veic. Leves",C1472)),"Veic. Leves",
IF(ISNUMBER(FIND("Estoque - Caminhões",C1472)),"Caminhões",IF(ISNUMBER(FIND("Estoque - Transbordos",C1472)),"Transbordos",
IF(ISNUMBER(FIND("Estoque - Tratores",C1472)),"Tratores",
IF(ISNUMBER(FIND("Estoque - Máquinas pesadas",C1472)),"Máquinas pesadas",
IF(ISNUMBER(FIND("Estoque - Reboques",C1472)),"Reboques",
IF(C1472="Estoque","Estoque",
IF(AND(ISNUMBER(C1472),C1472&gt;1000,C1472&lt;2000),"Caminhões",
IF(AND(ISNUMBER(C1472),C1472&gt;2000,C1472&lt;3000),"Tratores",
IF(AND(ISNUMBER(C1472),C1472&gt;3000,C1472&lt;4000),"Carregadeiras",
IF(AND(ISNUMBER(C1472),C1472&gt;4000,C1472&lt;5000),"Máquinas pesadas",
IF(AND(ISNUMBER(C1472),C1472&gt;5000,C1472&lt;6000),"Colhedoras",
IF(AND(ISNUMBER(C1472),C1472&gt;7000,C1472&lt;8000),"Irrigação",
IF(AND(ISNUMBER(C1472),C1472&gt;8000,C1472&lt;9000),"Reboques",IF(AND(ISNUMBER(C1472),C1472&gt;0,C1472&lt;1000),"Veic. Leves","")))))))))))))))))))))</f>
        <v>Caminhões</v>
      </c>
      <c r="B1472" s="72"/>
      <c r="C1472" s="2">
        <v>1012</v>
      </c>
      <c r="D1472" s="2">
        <v>60638</v>
      </c>
      <c r="E1472" s="3" t="s">
        <v>1261</v>
      </c>
      <c r="F1472" s="14" t="str">
        <f>IF(ISBLANK(K1472), "Apenas Solicitação", "Tem OC")</f>
        <v>Tem OC</v>
      </c>
      <c r="G1472" s="2">
        <v>1</v>
      </c>
      <c r="H1472" s="37">
        <f>G1472-I1472</f>
        <v>0</v>
      </c>
      <c r="I1472" s="38">
        <v>1</v>
      </c>
      <c r="J1472" s="4">
        <v>45786</v>
      </c>
      <c r="K1472" s="180">
        <v>45803</v>
      </c>
      <c r="L1472" s="234" t="s">
        <v>20151</v>
      </c>
      <c r="M1472" s="44" t="str">
        <f ca="1">IF(OR(N1472="", N1472=0), "", IF(N1472&gt;TODAY(), "No prazo", "Atrasado"))</f>
        <v>Atrasado</v>
      </c>
      <c r="N1472" s="44">
        <f>IFERROR(K1472 + VALUE(LEFT(L1472, FIND(" ", L1472) - 1)), "")</f>
        <v>45803</v>
      </c>
      <c r="O1472" s="3">
        <f>IF(_xlfn.DAYS(K1472,J1472)&lt;0, "Aguardando OC", _xlfn.DAYS(K1472,J1472))</f>
        <v>17</v>
      </c>
      <c r="P1472" s="14">
        <v>402352</v>
      </c>
      <c r="Q1472" s="12"/>
      <c r="R1472" s="14">
        <v>168123</v>
      </c>
      <c r="S1472" s="2">
        <v>221</v>
      </c>
      <c r="T1472" s="65" t="s">
        <v>1029</v>
      </c>
      <c r="U1472" s="21">
        <v>1200</v>
      </c>
      <c r="V1472" s="2">
        <v>1623</v>
      </c>
      <c r="W1472" s="47" t="str">
        <f>IFERROR(VLOOKUP(V1472, Fornecedores!A:C, 3, FALSE), "")</f>
        <v xml:space="preserve">ORLANDO PECAS       </v>
      </c>
      <c r="X1472" s="43" t="str">
        <f>IFERROR(VLOOKUP(V1472, Fornecedores!A:E, 5, FALSE), "")</f>
        <v>Recife</v>
      </c>
      <c r="Y1472" s="43" t="str">
        <f>IFERROR(VLOOKUP(V1472, Fornecedores!A:F, 6, FALSE), "")</f>
        <v>PE</v>
      </c>
      <c r="Z1472" s="14" t="str">
        <f>IF(H1472=0, "Pedido entregue!", "Pendente")</f>
        <v>Pedido entregue!</v>
      </c>
      <c r="AA1472" s="74">
        <v>1</v>
      </c>
      <c r="AB1472" s="58" t="str">
        <f>IF(Z1472="Pedido Entregue!", IF(AA1472=1, "Retirado do Almoxarifado", IF(AA1472=2, "Material devolvido", "Aguardando retirada")), IF(Z1472="Pendente", "Entrega pendente", ""))</f>
        <v>Retirado do Almoxarifado</v>
      </c>
      <c r="AC1472" s="18">
        <v>1</v>
      </c>
      <c r="AD1472" s="18">
        <f>AC1472/SUMIF($P:$P,P1472,$AC:$AC)</f>
        <v>1</v>
      </c>
      <c r="AE1472" s="18">
        <f>IF(R1472=0,0,AC1472/SUMIF($R:$R,R1472,$AC:$AC))</f>
        <v>1</v>
      </c>
      <c r="AF1472" s="18">
        <f>IF(R1472=0,1,0)</f>
        <v>0</v>
      </c>
      <c r="AH1472" t="str">
        <f>TEXT(J1472,"MMMM")</f>
        <v>maio</v>
      </c>
    </row>
    <row r="1473" spans="1:34" ht="12.75" hidden="1" customHeight="1" x14ac:dyDescent="0.25">
      <c r="A1473" s="90" t="str">
        <f>IF(C1473="Oficina Diversos","Oficina Geral",
IF(ISNUMBER(FIND("Estoque - Colhedoras",C1473)),"Colhedoras",IF(ISNUMBER(FIND("Caldeiraria",C1473)),"Caldeiraria",IF(ISNUMBER(FIND("Borracharia",C1473)),"Borracharia",IF(ISNUMBER(FIND("Lubrificação",C1473)),"Lubrificação",
IF(ISNUMBER(FIND("Estoque - Carregadeiras",C1473)),"Carregadeiras",IF(ISNUMBER(FIND("Estoque - Veic. Leves",C1473)),"Veic. Leves",
IF(ISNUMBER(FIND("Estoque - Caminhões",C1473)),"Caminhões",IF(ISNUMBER(FIND("Estoque - Transbordos",C1473)),"Transbordos",
IF(ISNUMBER(FIND("Estoque - Tratores",C1473)),"Tratores",
IF(ISNUMBER(FIND("Estoque - Máquinas pesadas",C1473)),"Máquinas pesadas",
IF(ISNUMBER(FIND("Estoque - Reboques",C1473)),"Reboques",
IF(C1473="Estoque","Estoque",
IF(AND(ISNUMBER(C1473),C1473&gt;1000,C1473&lt;2000),"Caminhões",
IF(AND(ISNUMBER(C1473),C1473&gt;2000,C1473&lt;3000),"Tratores",
IF(AND(ISNUMBER(C1473),C1473&gt;3000,C1473&lt;4000),"Carregadeiras",
IF(AND(ISNUMBER(C1473),C1473&gt;4000,C1473&lt;5000),"Máquinas pesadas",
IF(AND(ISNUMBER(C1473),C1473&gt;5000,C1473&lt;6000),"Colhedoras",
IF(AND(ISNUMBER(C1473),C1473&gt;7000,C1473&lt;8000),"Irrigação",
IF(AND(ISNUMBER(C1473),C1473&gt;8000,C1473&lt;9000),"Reboques",IF(AND(ISNUMBER(C1473),C1473&gt;0,C1473&lt;1000),"Veic. Leves","")))))))))))))))))))))</f>
        <v>Caminhões</v>
      </c>
      <c r="B1473" s="72"/>
      <c r="C1473" s="42">
        <v>1049</v>
      </c>
      <c r="D1473" s="42">
        <v>60718</v>
      </c>
      <c r="E1473" s="43" t="s">
        <v>1073</v>
      </c>
      <c r="F1473" s="14" t="str">
        <f>IF(ISBLANK(K1473), "Apenas Solicitação", "Tem OC")</f>
        <v>Tem OC</v>
      </c>
      <c r="G1473" s="42">
        <v>1</v>
      </c>
      <c r="H1473" s="37">
        <f>G1473-I1473</f>
        <v>0</v>
      </c>
      <c r="I1473" s="38">
        <v>1</v>
      </c>
      <c r="J1473" s="44">
        <v>45779</v>
      </c>
      <c r="K1473" s="185">
        <v>45786</v>
      </c>
      <c r="L1473" s="234"/>
      <c r="M1473" s="44"/>
      <c r="N1473" s="44" t="str">
        <f>IFERROR(K1473 + VALUE(LEFT(L1473, FIND(" ", L1473) - 1)), "")</f>
        <v/>
      </c>
      <c r="O1473" s="3">
        <f>IF(_xlfn.DAYS(K1473,J1473)&lt;0, "Aguardando OC", _xlfn.DAYS(K1473,J1473))</f>
        <v>7</v>
      </c>
      <c r="P1473" s="191">
        <v>401165</v>
      </c>
      <c r="Q1473" s="56"/>
      <c r="R1473" s="191">
        <v>167318</v>
      </c>
      <c r="S1473" s="42">
        <v>221</v>
      </c>
      <c r="T1473" s="67" t="s">
        <v>1029</v>
      </c>
      <c r="U1473" s="45">
        <v>1080</v>
      </c>
      <c r="V1473" s="42">
        <v>15716</v>
      </c>
      <c r="W1473" s="47" t="str">
        <f>IFERROR(VLOOKUP(V1473, Fornecedores!A:C, 3, FALSE), "")</f>
        <v>BRADIPE</v>
      </c>
      <c r="X1473" s="43" t="str">
        <f>IFERROR(VLOOKUP(V1473, Fornecedores!A:E, 5, FALSE), "")</f>
        <v>Jaboatão dos Guararapes</v>
      </c>
      <c r="Y1473" s="43" t="str">
        <f>IFERROR(VLOOKUP(V1473, Fornecedores!A:F, 6, FALSE), "")</f>
        <v>PE</v>
      </c>
      <c r="Z1473" s="14" t="str">
        <f>IF(H1473=0, "Pedido entregue!", "Pendente")</f>
        <v>Pedido entregue!</v>
      </c>
      <c r="AA1473" s="74">
        <v>1</v>
      </c>
      <c r="AB1473" s="58" t="str">
        <f>IF(Z1473="Pedido Entregue!", IF(AA1473=1, "Retirado do Almoxarifado", IF(AA1473=2, "Material devolvido", "Aguardando retirada")), IF(Z1473="Pendente", "Entrega pendente", ""))</f>
        <v>Retirado do Almoxarifado</v>
      </c>
      <c r="AC1473" s="18">
        <v>1</v>
      </c>
      <c r="AD1473" s="18">
        <f>AC1473/SUMIF($P:$P,P1473,$AC:$AC)</f>
        <v>1</v>
      </c>
      <c r="AE1473" s="18">
        <f>IF(R1473=0,0,AC1473/SUMIF($R:$R,R1473,$AC:$AC))</f>
        <v>0.5</v>
      </c>
      <c r="AF1473" s="18">
        <f>IF(R1473=0,1,0)</f>
        <v>0</v>
      </c>
      <c r="AG1473" s="18">
        <f>IF(R1473=0,#REF!-J1473,0)</f>
        <v>0</v>
      </c>
      <c r="AH1473" t="str">
        <f>TEXT(J1473,"MMMM")</f>
        <v>maio</v>
      </c>
    </row>
    <row r="1474" spans="1:34" ht="12.75" customHeight="1" x14ac:dyDescent="0.25">
      <c r="A1474" s="90" t="str">
        <f>IF(C1474="Oficina Diversos","Oficina Geral",
IF(ISNUMBER(FIND("Estoque - Colhedoras",C1474)),"Colhedoras",IF(ISNUMBER(FIND("Caldeiraria",C1474)),"Caldeiraria",IF(ISNUMBER(FIND("Borracharia",C1474)),"Borracharia",IF(ISNUMBER(FIND("Lubrificação",C1474)),"Lubrificação",
IF(ISNUMBER(FIND("Estoque - Carregadeiras",C1474)),"Carregadeiras",IF(ISNUMBER(FIND("Estoque - Veic. Leves",C1474)),"Veic. Leves",
IF(ISNUMBER(FIND("Estoque - Caminhões",C1474)),"Caminhões",IF(ISNUMBER(FIND("Estoque - Transbordos",C1474)),"Transbordos",
IF(ISNUMBER(FIND("Estoque - Tratores",C1474)),"Tratores",
IF(ISNUMBER(FIND("Estoque - Máquinas pesadas",C1474)),"Máquinas pesadas",
IF(ISNUMBER(FIND("Estoque - Reboques",C1474)),"Reboques",
IF(C1474="Estoque","Estoque",
IF(AND(ISNUMBER(C1474),C1474&gt;1000,C1474&lt;2000),"Caminhões",
IF(AND(ISNUMBER(C1474),C1474&gt;2000,C1474&lt;3000),"Tratores",
IF(AND(ISNUMBER(C1474),C1474&gt;3000,C1474&lt;4000),"Carregadeiras",
IF(AND(ISNUMBER(C1474),C1474&gt;4000,C1474&lt;5000),"Máquinas pesadas",
IF(AND(ISNUMBER(C1474),C1474&gt;5000,C1474&lt;6000),"Colhedoras",
IF(AND(ISNUMBER(C1474),C1474&gt;7000,C1474&lt;8000),"Irrigação",
IF(AND(ISNUMBER(C1474),C1474&gt;8000,C1474&lt;9000),"Reboques",IF(AND(ISNUMBER(C1474),C1474&gt;0,C1474&lt;1000),"Veic. Leves","")))))))))))))))))))))</f>
        <v>Caminhões</v>
      </c>
      <c r="C1474" s="171">
        <v>1030</v>
      </c>
      <c r="D1474" s="170">
        <v>60841</v>
      </c>
      <c r="E1474" s="173" t="s">
        <v>26038</v>
      </c>
      <c r="F1474" s="101" t="str">
        <f>IF(ISBLANK(K1474), "Apenas Solicitação", "Tem OC")</f>
        <v>Tem OC</v>
      </c>
      <c r="G1474" s="170">
        <v>1</v>
      </c>
      <c r="H1474" s="102">
        <f>G1474-I1474</f>
        <v>1</v>
      </c>
      <c r="I1474" s="103"/>
      <c r="J1474" s="174">
        <v>45852</v>
      </c>
      <c r="K1474" s="174">
        <v>45857</v>
      </c>
      <c r="L1474" s="250" t="s">
        <v>20151</v>
      </c>
      <c r="M1474" s="104" t="str">
        <f ca="1">IF(OR(N1474="", N1474=0), "", IF(N1474&gt;TODAY(), "No prazo", "Atrasado"))</f>
        <v>Atrasado</v>
      </c>
      <c r="N1474" s="104">
        <f>IFERROR(K1474 + VALUE(LEFT(L1474, FIND(" ", L1474) - 1)), "")</f>
        <v>45857</v>
      </c>
      <c r="O1474" s="105">
        <f>IF(_xlfn.DAYS(K1474,J1474)&lt;0, "Aguardando OC", _xlfn.DAYS(K1474,J1474))</f>
        <v>5</v>
      </c>
      <c r="P1474" s="212">
        <v>411647</v>
      </c>
      <c r="Q1474" s="12"/>
      <c r="R1474" s="212">
        <v>171188</v>
      </c>
      <c r="S1474" s="2">
        <v>221</v>
      </c>
      <c r="T1474" s="65" t="s">
        <v>1029</v>
      </c>
      <c r="U1474" s="170">
        <v>511.36</v>
      </c>
      <c r="V1474" s="170">
        <v>2528</v>
      </c>
      <c r="W1474" s="117" t="str">
        <f>IFERROR(VLOOKUP(V1474, Fornecedores!A:C, 3, FALSE), "")</f>
        <v xml:space="preserve">REDIESEL            </v>
      </c>
      <c r="X1474" s="105" t="str">
        <f>IFERROR(VLOOKUP(V1474, Fornecedores!A:E, 5, FALSE), "")</f>
        <v>Jaboatão dos Guararapes</v>
      </c>
      <c r="Y1474" s="105" t="str">
        <f>IFERROR(VLOOKUP(V1474, Fornecedores!A:F, 6, FALSE), "")</f>
        <v>PE</v>
      </c>
      <c r="Z1474" s="101" t="str">
        <f>IF(H1474=0, "Pedido entregue!", "Pendente")</f>
        <v>Pendente</v>
      </c>
      <c r="AB1474" s="132" t="str">
        <f>IF(Z1474="Pedido Entregue!", IF(AA1474=1, "Retirado do Almoxarifado", IF(AA1474=2, "Material devolvido", "Aguardando retirada")), IF(Z1474="Pendente", "Entrega pendente", ""))</f>
        <v>Entrega pendente</v>
      </c>
      <c r="AC1474" s="18">
        <v>1</v>
      </c>
      <c r="AD1474" s="18">
        <f>AC1474/SUMIF($P:$P,P1474,$AC:$AC)</f>
        <v>1</v>
      </c>
      <c r="AE1474" s="18">
        <f>IF(R1474=0,0,AC1474/SUMIF($R:$R,R1474,$AC:$AC))</f>
        <v>0.1111111111111111</v>
      </c>
      <c r="AF1474" s="18">
        <f>IF(R1474=0,1,0)</f>
        <v>0</v>
      </c>
      <c r="AH1474" t="str">
        <f>TEXT(J1474,"MMMM")</f>
        <v>julho</v>
      </c>
    </row>
    <row r="1475" spans="1:34" ht="12.75" customHeight="1" x14ac:dyDescent="0.25">
      <c r="A1475" s="90" t="str">
        <f>IF(C1475="Oficina Diversos","Oficina Geral",
IF(ISNUMBER(FIND("Estoque - Colhedoras",C1475)),"Colhedoras",IF(ISNUMBER(FIND("Caldeiraria",C1475)),"Caldeiraria",IF(ISNUMBER(FIND("Borracharia",C1475)),"Borracharia",IF(ISNUMBER(FIND("Lubrificação",C1475)),"Lubrificação",
IF(ISNUMBER(FIND("Estoque - Carregadeiras",C1475)),"Carregadeiras",IF(ISNUMBER(FIND("Estoque - Veic. Leves",C1475)),"Veic. Leves",
IF(ISNUMBER(FIND("Estoque - Caminhões",C1475)),"Caminhões",IF(ISNUMBER(FIND("Estoque - Transbordos",C1475)),"Transbordos",
IF(ISNUMBER(FIND("Estoque - Tratores",C1475)),"Tratores",
IF(ISNUMBER(FIND("Estoque - Máquinas pesadas",C1475)),"Máquinas pesadas",
IF(ISNUMBER(FIND("Estoque - Reboques",C1475)),"Reboques",
IF(C1475="Estoque","Estoque",
IF(AND(ISNUMBER(C1475),C1475&gt;1000,C1475&lt;2000),"Caminhões",
IF(AND(ISNUMBER(C1475),C1475&gt;2000,C1475&lt;3000),"Tratores",
IF(AND(ISNUMBER(C1475),C1475&gt;3000,C1475&lt;4000),"Carregadeiras",
IF(AND(ISNUMBER(C1475),C1475&gt;4000,C1475&lt;5000),"Máquinas pesadas",
IF(AND(ISNUMBER(C1475),C1475&gt;5000,C1475&lt;6000),"Colhedoras",
IF(AND(ISNUMBER(C1475),C1475&gt;7000,C1475&lt;8000),"Irrigação",
IF(AND(ISNUMBER(C1475),C1475&gt;8000,C1475&lt;9000),"Reboques",IF(AND(ISNUMBER(C1475),C1475&gt;0,C1475&lt;1000),"Veic. Leves","")))))))))))))))))))))</f>
        <v>Carregadeiras</v>
      </c>
      <c r="B1475" s="72"/>
      <c r="C1475" s="42" t="s">
        <v>1091</v>
      </c>
      <c r="D1475" s="42">
        <v>60983</v>
      </c>
      <c r="E1475" s="43" t="s">
        <v>1048</v>
      </c>
      <c r="F1475" s="14" t="str">
        <f>IF(ISBLANK(K1475), "Apenas Solicitação", "Tem OC")</f>
        <v>Apenas Solicitação</v>
      </c>
      <c r="G1475" s="42">
        <v>12</v>
      </c>
      <c r="H1475" s="37">
        <f>G1475-I1475</f>
        <v>12</v>
      </c>
      <c r="I1475" s="38">
        <v>0</v>
      </c>
      <c r="J1475" s="44">
        <v>45777</v>
      </c>
      <c r="K1475" s="191"/>
      <c r="L1475" s="251"/>
      <c r="M1475" s="44" t="str">
        <f ca="1">IF(OR(N1475="", N1475=0), "", IF(N1475&gt;TODAY(), "No prazo", "Atrasado"))</f>
        <v/>
      </c>
      <c r="N1475" s="44" t="str">
        <f>IFERROR(K1475 + VALUE(LEFT(L1475, FIND(" ", L1475) - 1)), "")</f>
        <v/>
      </c>
      <c r="O1475" s="3" t="str">
        <f>IF(_xlfn.DAYS(K1475,J1475)&lt;0, "Aguardando OC", _xlfn.DAYS(K1475,J1475))</f>
        <v>Aguardando OC</v>
      </c>
      <c r="P1475" s="191">
        <v>400994</v>
      </c>
      <c r="Q1475" s="56"/>
      <c r="R1475" s="191">
        <v>0</v>
      </c>
      <c r="S1475" s="42">
        <v>221</v>
      </c>
      <c r="T1475" s="67" t="s">
        <v>1029</v>
      </c>
      <c r="U1475" s="45">
        <v>80</v>
      </c>
      <c r="V1475" s="42"/>
      <c r="W1475" s="47" t="str">
        <f>IFERROR(VLOOKUP(V1475, Fornecedores!A:C, 3, FALSE), "")</f>
        <v/>
      </c>
      <c r="X1475" s="43" t="str">
        <f>IFERROR(VLOOKUP(V1475, Fornecedores!A:E, 5, FALSE), "")</f>
        <v/>
      </c>
      <c r="Y1475" s="43" t="str">
        <f>IFERROR(VLOOKUP(V1475, Fornecedores!A:F, 6, FALSE), "")</f>
        <v/>
      </c>
      <c r="Z1475" s="14" t="str">
        <f>IF(H1475=0, "Pedido entregue!", "Pendente")</f>
        <v>Pendente</v>
      </c>
      <c r="AA1475" s="74"/>
      <c r="AB1475" s="58" t="str">
        <f>IF(Z1475="Pedido Entregue!", IF(AA1475=1, "Retirado do Almoxarifado", IF(AA1475=2, "Material devolvido", "Aguardando retirada")), IF(Z1475="Pendente", "Entrega pendente", ""))</f>
        <v>Entrega pendente</v>
      </c>
      <c r="AC1475" s="18">
        <v>1</v>
      </c>
      <c r="AD1475" s="18">
        <f>AC1475/SUMIF($P:$P,P1475,$AC:$AC)</f>
        <v>1</v>
      </c>
      <c r="AE1475" s="18">
        <f>IF(R1475=0,0,AC1475/SUMIF($R:$R,R1475,$AC:$AC))</f>
        <v>0</v>
      </c>
      <c r="AF1475" s="18">
        <f>IF(R1475=0,1,0)</f>
        <v>1</v>
      </c>
      <c r="AG1475" s="18" t="e">
        <f>IF(R1475=0,#REF!-J1475,0)</f>
        <v>#REF!</v>
      </c>
      <c r="AH1475" t="str">
        <f>TEXT(J1475,"MMMM")</f>
        <v>abril</v>
      </c>
    </row>
    <row r="1476" spans="1:34" ht="12.75" customHeight="1" x14ac:dyDescent="0.25">
      <c r="A1476" s="90" t="str">
        <f>IF(C1476="Oficina Diversos","Oficina Geral",
IF(ISNUMBER(FIND("Estoque - Colhedoras",C1476)),"Colhedoras",IF(ISNUMBER(FIND("Caldeiraria",C1476)),"Caldeiraria",IF(ISNUMBER(FIND("Borracharia",C1476)),"Borracharia",IF(ISNUMBER(FIND("Lubrificação",C1476)),"Lubrificação",
IF(ISNUMBER(FIND("Estoque - Carregadeiras",C1476)),"Carregadeiras",IF(ISNUMBER(FIND("Estoque - Veic. Leves",C1476)),"Veic. Leves",
IF(ISNUMBER(FIND("Estoque - Caminhões",C1476)),"Caminhões",IF(ISNUMBER(FIND("Estoque - Transbordos",C1476)),"Transbordos",
IF(ISNUMBER(FIND("Estoque - Tratores",C1476)),"Tratores",
IF(ISNUMBER(FIND("Estoque - Máquinas pesadas",C1476)),"Máquinas pesadas",
IF(ISNUMBER(FIND("Estoque - Reboques",C1476)),"Reboques",
IF(C1476="Estoque","Estoque",
IF(AND(ISNUMBER(C1476),C1476&gt;1000,C1476&lt;2000),"Caminhões",
IF(AND(ISNUMBER(C1476),C1476&gt;2000,C1476&lt;3000),"Tratores",
IF(AND(ISNUMBER(C1476),C1476&gt;3000,C1476&lt;4000),"Carregadeiras",
IF(AND(ISNUMBER(C1476),C1476&gt;4000,C1476&lt;5000),"Máquinas pesadas",
IF(AND(ISNUMBER(C1476),C1476&gt;5000,C1476&lt;6000),"Colhedoras",
IF(AND(ISNUMBER(C1476),C1476&gt;7000,C1476&lt;8000),"Irrigação",
IF(AND(ISNUMBER(C1476),C1476&gt;8000,C1476&lt;9000),"Reboques",IF(AND(ISNUMBER(C1476),C1476&gt;0,C1476&lt;1000),"Veic. Leves","")))))))))))))))))))))</f>
        <v>Carregadeiras</v>
      </c>
      <c r="B1476" s="72"/>
      <c r="C1476" s="42" t="s">
        <v>1091</v>
      </c>
      <c r="D1476" s="42">
        <v>60988</v>
      </c>
      <c r="E1476" s="43" t="s">
        <v>1049</v>
      </c>
      <c r="F1476" s="14" t="str">
        <f>IF(ISBLANK(K1476), "Apenas Solicitação", "Tem OC")</f>
        <v>Apenas Solicitação</v>
      </c>
      <c r="G1476" s="42">
        <v>2</v>
      </c>
      <c r="H1476" s="37">
        <f>G1476-I1476</f>
        <v>2</v>
      </c>
      <c r="I1476" s="38">
        <v>0</v>
      </c>
      <c r="J1476" s="44">
        <v>45777</v>
      </c>
      <c r="K1476" s="191"/>
      <c r="L1476" s="251"/>
      <c r="M1476" s="44" t="str">
        <f ca="1">IF(OR(N1476="", N1476=0), "", IF(N1476&gt;TODAY(), "No prazo", "Atrasado"))</f>
        <v/>
      </c>
      <c r="N1476" s="44" t="str">
        <f>IFERROR(K1476 + VALUE(LEFT(L1476, FIND(" ", L1476) - 1)), "")</f>
        <v/>
      </c>
      <c r="O1476" s="3" t="str">
        <f>IF(_xlfn.DAYS(K1476,J1476)&lt;0, "Aguardando OC", _xlfn.DAYS(K1476,J1476))</f>
        <v>Aguardando OC</v>
      </c>
      <c r="P1476" s="191">
        <v>401000</v>
      </c>
      <c r="Q1476" s="56"/>
      <c r="R1476" s="191">
        <v>0</v>
      </c>
      <c r="S1476" s="42">
        <v>221</v>
      </c>
      <c r="T1476" s="67" t="s">
        <v>1029</v>
      </c>
      <c r="U1476" s="45">
        <v>18.600000000000001</v>
      </c>
      <c r="V1476" s="42"/>
      <c r="W1476" s="47" t="str">
        <f>IFERROR(VLOOKUP(V1476, Fornecedores!A:C, 3, FALSE), "")</f>
        <v/>
      </c>
      <c r="X1476" s="43" t="str">
        <f>IFERROR(VLOOKUP(V1476, Fornecedores!A:E, 5, FALSE), "")</f>
        <v/>
      </c>
      <c r="Y1476" s="43" t="str">
        <f>IFERROR(VLOOKUP(V1476, Fornecedores!A:F, 6, FALSE), "")</f>
        <v/>
      </c>
      <c r="Z1476" s="14" t="str">
        <f>IF(H1476=0, "Pedido entregue!", "Pendente")</f>
        <v>Pendente</v>
      </c>
      <c r="AA1476" s="74"/>
      <c r="AB1476" s="58" t="str">
        <f>IF(Z1476="Pedido Entregue!", IF(AA1476=1, "Retirado do Almoxarifado", IF(AA1476=2, "Material devolvido", "Aguardando retirada")), IF(Z1476="Pendente", "Entrega pendente", ""))</f>
        <v>Entrega pendente</v>
      </c>
      <c r="AC1476" s="18">
        <v>1</v>
      </c>
      <c r="AD1476" s="18">
        <f>AC1476/SUMIF($P:$P,P1476,$AC:$AC)</f>
        <v>1</v>
      </c>
      <c r="AE1476" s="18">
        <f>IF(R1476=0,0,AC1476/SUMIF($R:$R,R1476,$AC:$AC))</f>
        <v>0</v>
      </c>
      <c r="AF1476" s="18">
        <f>IF(R1476=0,1,0)</f>
        <v>1</v>
      </c>
      <c r="AG1476" s="18" t="e">
        <f>IF(R1476=0,#REF!-J1476,0)</f>
        <v>#REF!</v>
      </c>
      <c r="AH1476" t="str">
        <f>TEXT(J1476,"MMMM")</f>
        <v>abril</v>
      </c>
    </row>
    <row r="1477" spans="1:34" ht="12.75" customHeight="1" x14ac:dyDescent="0.25">
      <c r="A1477" s="90" t="str">
        <f>IF(C1477="Oficina Diversos","Oficina Geral",
IF(ISNUMBER(FIND("Estoque - Colhedoras",C1477)),"Colhedoras",IF(ISNUMBER(FIND("Caldeiraria",C1477)),"Caldeiraria",IF(ISNUMBER(FIND("Borracharia",C1477)),"Borracharia",IF(ISNUMBER(FIND("Lubrificação",C1477)),"Lubrificação",
IF(ISNUMBER(FIND("Estoque - Carregadeiras",C1477)),"Carregadeiras",IF(ISNUMBER(FIND("Estoque - Veic. Leves",C1477)),"Veic. Leves",
IF(ISNUMBER(FIND("Estoque - Caminhões",C1477)),"Caminhões",IF(ISNUMBER(FIND("Estoque - Transbordos",C1477)),"Transbordos",
IF(ISNUMBER(FIND("Estoque - Tratores",C1477)),"Tratores",
IF(ISNUMBER(FIND("Estoque - Máquinas pesadas",C1477)),"Máquinas pesadas",
IF(ISNUMBER(FIND("Estoque - Reboques",C1477)),"Reboques",
IF(C1477="Estoque","Estoque",
IF(AND(ISNUMBER(C1477),C1477&gt;1000,C1477&lt;2000),"Caminhões",
IF(AND(ISNUMBER(C1477),C1477&gt;2000,C1477&lt;3000),"Tratores",
IF(AND(ISNUMBER(C1477),C1477&gt;3000,C1477&lt;4000),"Carregadeiras",
IF(AND(ISNUMBER(C1477),C1477&gt;4000,C1477&lt;5000),"Máquinas pesadas",
IF(AND(ISNUMBER(C1477),C1477&gt;5000,C1477&lt;6000),"Colhedoras",
IF(AND(ISNUMBER(C1477),C1477&gt;7000,C1477&lt;8000),"Irrigação",
IF(AND(ISNUMBER(C1477),C1477&gt;8000,C1477&lt;9000),"Reboques",IF(AND(ISNUMBER(C1477),C1477&gt;0,C1477&lt;1000),"Veic. Leves","")))))))))))))))))))))</f>
        <v>Carregadeiras</v>
      </c>
      <c r="B1477" s="72"/>
      <c r="C1477" s="42" t="s">
        <v>1091</v>
      </c>
      <c r="D1477" s="42">
        <v>60989</v>
      </c>
      <c r="E1477" s="43" t="s">
        <v>1050</v>
      </c>
      <c r="F1477" s="112" t="str">
        <f>IF(ISBLANK(K1477), "Apenas Solicitação", "Tem OC")</f>
        <v>Apenas Solicitação</v>
      </c>
      <c r="G1477" s="42">
        <v>4</v>
      </c>
      <c r="H1477" s="37">
        <f>G1477-I1477</f>
        <v>4</v>
      </c>
      <c r="I1477" s="114">
        <v>0</v>
      </c>
      <c r="J1477" s="44">
        <v>45777</v>
      </c>
      <c r="K1477" s="191"/>
      <c r="L1477" s="43"/>
      <c r="M1477" s="115" t="str">
        <f ca="1">IF(OR(N1477="", N1477=0), "", IF(N1477&gt;TODAY(), "No prazo", "Atrasado"))</f>
        <v/>
      </c>
      <c r="N1477" s="115" t="str">
        <f>IFERROR(K1477 + VALUE(LEFT(L1477, FIND(" ", L1477) - 1)), "")</f>
        <v/>
      </c>
      <c r="O1477" s="116" t="str">
        <f>IF(_xlfn.DAYS(K1477,J1477)&lt;0, "Aguardando OC", _xlfn.DAYS(K1477,J1477))</f>
        <v>Aguardando OC</v>
      </c>
      <c r="P1477" s="191">
        <v>401001</v>
      </c>
      <c r="Q1477" s="56"/>
      <c r="R1477" s="191">
        <v>0</v>
      </c>
      <c r="S1477" s="42">
        <v>221</v>
      </c>
      <c r="T1477" s="67" t="s">
        <v>1029</v>
      </c>
      <c r="U1477" s="45">
        <v>31.7</v>
      </c>
      <c r="V1477" s="42"/>
      <c r="W1477" s="118" t="str">
        <f>IFERROR(VLOOKUP(V1477, Fornecedores!A:C, 3, FALSE), "")</f>
        <v/>
      </c>
      <c r="X1477" s="118" t="str">
        <f>IFERROR(VLOOKUP(V1477, Fornecedores!A:E, 5, FALSE), "")</f>
        <v/>
      </c>
      <c r="Y1477" s="118" t="str">
        <f>IFERROR(VLOOKUP(V1477, Fornecedores!A:F, 6, FALSE), "")</f>
        <v/>
      </c>
      <c r="Z1477" s="112" t="str">
        <f>IF(H1477=0, "Pedido entregue!", "Pendente")</f>
        <v>Pendente</v>
      </c>
      <c r="AA1477" s="74"/>
      <c r="AB1477" s="58" t="str">
        <f>IF(Z1477="Pedido Entregue!", IF(AA1477=1, "Retirado do Almoxarifado", IF(AA1477=2, "Material devolvido", "Aguardando retirada")), IF(Z1477="Pendente", "Entrega pendente", ""))</f>
        <v>Entrega pendente</v>
      </c>
      <c r="AC1477" s="18">
        <v>1</v>
      </c>
      <c r="AD1477" s="18">
        <f>AC1477/SUMIF($P:$P,P1477,$AC:$AC)</f>
        <v>1</v>
      </c>
      <c r="AE1477" s="18">
        <f>IF(R1477=0,0,AC1477/SUMIF($R:$R,R1477,$AC:$AC))</f>
        <v>0</v>
      </c>
      <c r="AF1477" s="18">
        <f>IF(R1477=0,1,0)</f>
        <v>1</v>
      </c>
      <c r="AG1477" s="18" t="e">
        <f>IF(R1477=0,#REF!-J1477,0)</f>
        <v>#REF!</v>
      </c>
      <c r="AH1477" t="str">
        <f>TEXT(J1477,"MMMM")</f>
        <v>abril</v>
      </c>
    </row>
    <row r="1478" spans="1:34" ht="12.75" customHeight="1" x14ac:dyDescent="0.25">
      <c r="A1478" s="90" t="str">
        <f>IF(C1478="Oficina Diversos","Oficina Geral",
IF(ISNUMBER(FIND("Estoque - Colhedoras",C1478)),"Colhedoras",IF(ISNUMBER(FIND("Caldeiraria",C1478)),"Caldeiraria",IF(ISNUMBER(FIND("Borracharia",C1478)),"Borracharia",IF(ISNUMBER(FIND("Lubrificação",C1478)),"Lubrificação",
IF(ISNUMBER(FIND("Estoque - Carregadeiras",C1478)),"Carregadeiras",IF(ISNUMBER(FIND("Estoque - Veic. Leves",C1478)),"Veic. Leves",
IF(ISNUMBER(FIND("Estoque - Caminhões",C1478)),"Caminhões",IF(ISNUMBER(FIND("Estoque - Transbordos",C1478)),"Transbordos",
IF(ISNUMBER(FIND("Estoque - Tratores",C1478)),"Tratores",
IF(ISNUMBER(FIND("Estoque - Máquinas pesadas",C1478)),"Máquinas pesadas",
IF(ISNUMBER(FIND("Estoque - Reboques",C1478)),"Reboques",
IF(C1478="Estoque","Estoque",
IF(AND(ISNUMBER(C1478),C1478&gt;1000,C1478&lt;2000),"Caminhões",
IF(AND(ISNUMBER(C1478),C1478&gt;2000,C1478&lt;3000),"Tratores",
IF(AND(ISNUMBER(C1478),C1478&gt;3000,C1478&lt;4000),"Carregadeiras",
IF(AND(ISNUMBER(C1478),C1478&gt;4000,C1478&lt;5000),"Máquinas pesadas",
IF(AND(ISNUMBER(C1478),C1478&gt;5000,C1478&lt;6000),"Colhedoras",
IF(AND(ISNUMBER(C1478),C1478&gt;7000,C1478&lt;8000),"Irrigação",
IF(AND(ISNUMBER(C1478),C1478&gt;8000,C1478&lt;9000),"Reboques",IF(AND(ISNUMBER(C1478),C1478&gt;0,C1478&lt;1000),"Veic. Leves","")))))))))))))))))))))</f>
        <v>Carregadeiras</v>
      </c>
      <c r="B1478" s="72"/>
      <c r="C1478" s="42" t="s">
        <v>1091</v>
      </c>
      <c r="D1478" s="42">
        <v>60990</v>
      </c>
      <c r="E1478" s="43" t="s">
        <v>1051</v>
      </c>
      <c r="F1478" s="14" t="str">
        <f>IF(ISBLANK(K1478), "Apenas Solicitação", "Tem OC")</f>
        <v>Apenas Solicitação</v>
      </c>
      <c r="G1478" s="42">
        <v>2</v>
      </c>
      <c r="H1478" s="37">
        <f>G1478-I1478</f>
        <v>2</v>
      </c>
      <c r="I1478" s="114">
        <v>0</v>
      </c>
      <c r="J1478" s="44">
        <v>45777</v>
      </c>
      <c r="K1478" s="191"/>
      <c r="L1478" s="43"/>
      <c r="M1478" s="44" t="str">
        <f ca="1">IF(OR(N1478="", N1478=0), "", IF(N1478&gt;TODAY(), "No prazo", "Atrasado"))</f>
        <v/>
      </c>
      <c r="N1478" s="44" t="str">
        <f>IFERROR(K1478 + VALUE(LEFT(L1478, FIND(" ", L1478) - 1)), "")</f>
        <v/>
      </c>
      <c r="O1478" s="3" t="str">
        <f>IF(_xlfn.DAYS(K1478,J1478)&lt;0, "Aguardando OC", _xlfn.DAYS(K1478,J1478))</f>
        <v>Aguardando OC</v>
      </c>
      <c r="P1478" s="191">
        <v>401002</v>
      </c>
      <c r="Q1478" s="56"/>
      <c r="R1478" s="191">
        <v>0</v>
      </c>
      <c r="S1478" s="42">
        <v>221</v>
      </c>
      <c r="T1478" s="67" t="s">
        <v>1029</v>
      </c>
      <c r="U1478" s="45">
        <v>1.8</v>
      </c>
      <c r="V1478" s="42"/>
      <c r="W1478" s="43" t="str">
        <f>IFERROR(VLOOKUP(V1478, Fornecedores!A:C, 3, FALSE), "")</f>
        <v/>
      </c>
      <c r="X1478" s="43" t="str">
        <f>IFERROR(VLOOKUP(V1478, Fornecedores!A:E, 5, FALSE), "")</f>
        <v/>
      </c>
      <c r="Y1478" s="43" t="str">
        <f>IFERROR(VLOOKUP(V1478, Fornecedores!A:F, 6, FALSE), "")</f>
        <v/>
      </c>
      <c r="Z1478" s="14" t="str">
        <f>IF(H1478=0, "Pedido entregue!", "Pendente")</f>
        <v>Pendente</v>
      </c>
      <c r="AA1478" s="74"/>
      <c r="AB1478" s="58" t="str">
        <f>IF(Z1478="Pedido Entregue!", IF(AA1478=1, "Retirado do Almoxarifado", IF(AA1478=2, "Material devolvido", "Aguardando retirada")), IF(Z1478="Pendente", "Entrega pendente", ""))</f>
        <v>Entrega pendente</v>
      </c>
      <c r="AC1478" s="18">
        <v>1</v>
      </c>
      <c r="AD1478" s="18">
        <f>AC1478/SUMIF($P:$P,P1478,$AC:$AC)</f>
        <v>1</v>
      </c>
      <c r="AE1478" s="18">
        <f>IF(R1478=0,0,AC1478/SUMIF($R:$R,R1478,$AC:$AC))</f>
        <v>0</v>
      </c>
      <c r="AF1478" s="18">
        <f>IF(R1478=0,1,0)</f>
        <v>1</v>
      </c>
      <c r="AG1478" s="18" t="e">
        <f>IF(R1478=0,#REF!-J1478,0)</f>
        <v>#REF!</v>
      </c>
      <c r="AH1478" t="str">
        <f>TEXT(J1478,"MMMM")</f>
        <v>abril</v>
      </c>
    </row>
    <row r="1479" spans="1:34" ht="12.75" customHeight="1" x14ac:dyDescent="0.25">
      <c r="A1479" s="90" t="str">
        <f>IF(C1479="Oficina Diversos","Oficina Geral",
IF(ISNUMBER(FIND("Estoque - Colhedoras",C1479)),"Colhedoras",IF(ISNUMBER(FIND("Caldeiraria",C1479)),"Caldeiraria",IF(ISNUMBER(FIND("Borracharia",C1479)),"Borracharia",IF(ISNUMBER(FIND("Lubrificação",C1479)),"Lubrificação",
IF(ISNUMBER(FIND("Estoque - Carregadeiras",C1479)),"Carregadeiras",IF(ISNUMBER(FIND("Estoque - Veic. Leves",C1479)),"Veic. Leves",
IF(ISNUMBER(FIND("Estoque - Caminhões",C1479)),"Caminhões",IF(ISNUMBER(FIND("Estoque - Transbordos",C1479)),"Transbordos",
IF(ISNUMBER(FIND("Estoque - Tratores",C1479)),"Tratores",
IF(ISNUMBER(FIND("Estoque - Máquinas pesadas",C1479)),"Máquinas pesadas",
IF(ISNUMBER(FIND("Estoque - Reboques",C1479)),"Reboques",
IF(C1479="Estoque","Estoque",
IF(AND(ISNUMBER(C1479),C1479&gt;1000,C1479&lt;2000),"Caminhões",
IF(AND(ISNUMBER(C1479),C1479&gt;2000,C1479&lt;3000),"Tratores",
IF(AND(ISNUMBER(C1479),C1479&gt;3000,C1479&lt;4000),"Carregadeiras",
IF(AND(ISNUMBER(C1479),C1479&gt;4000,C1479&lt;5000),"Máquinas pesadas",
IF(AND(ISNUMBER(C1479),C1479&gt;5000,C1479&lt;6000),"Colhedoras",
IF(AND(ISNUMBER(C1479),C1479&gt;7000,C1479&lt;8000),"Irrigação",
IF(AND(ISNUMBER(C1479),C1479&gt;8000,C1479&lt;9000),"Reboques",IF(AND(ISNUMBER(C1479),C1479&gt;0,C1479&lt;1000),"Veic. Leves","")))))))))))))))))))))</f>
        <v>Carregadeiras</v>
      </c>
      <c r="B1479" s="72"/>
      <c r="C1479" s="42" t="s">
        <v>1091</v>
      </c>
      <c r="D1479" s="42">
        <v>60991</v>
      </c>
      <c r="E1479" s="43" t="s">
        <v>1052</v>
      </c>
      <c r="F1479" s="14" t="str">
        <f>IF(ISBLANK(K1479), "Apenas Solicitação", "Tem OC")</f>
        <v>Apenas Solicitação</v>
      </c>
      <c r="G1479" s="42">
        <v>2</v>
      </c>
      <c r="H1479" s="37">
        <f>G1479-I1479</f>
        <v>2</v>
      </c>
      <c r="I1479" s="114">
        <v>0</v>
      </c>
      <c r="J1479" s="44">
        <v>45777</v>
      </c>
      <c r="K1479" s="191"/>
      <c r="L1479" s="43"/>
      <c r="M1479" s="44" t="str">
        <f ca="1">IF(OR(N1479="", N1479=0), "", IF(N1479&gt;TODAY(), "No prazo", "Atrasado"))</f>
        <v/>
      </c>
      <c r="N1479" s="44" t="str">
        <f>IFERROR(K1479 + VALUE(LEFT(L1479, FIND(" ", L1479) - 1)), "")</f>
        <v/>
      </c>
      <c r="O1479" s="3" t="str">
        <f>IF(_xlfn.DAYS(K1479,J1479)&lt;0, "Aguardando OC", _xlfn.DAYS(K1479,J1479))</f>
        <v>Aguardando OC</v>
      </c>
      <c r="P1479" s="191">
        <v>401003</v>
      </c>
      <c r="Q1479" s="56"/>
      <c r="R1479" s="191">
        <v>167277</v>
      </c>
      <c r="S1479" s="42">
        <v>221</v>
      </c>
      <c r="T1479" s="67" t="s">
        <v>1029</v>
      </c>
      <c r="U1479" s="45">
        <v>139.4</v>
      </c>
      <c r="V1479" s="42"/>
      <c r="W1479" s="43" t="str">
        <f>IFERROR(VLOOKUP(V1479, Fornecedores!A:C, 3, FALSE), "")</f>
        <v/>
      </c>
      <c r="X1479" s="43" t="str">
        <f>IFERROR(VLOOKUP(V1479, Fornecedores!A:E, 5, FALSE), "")</f>
        <v/>
      </c>
      <c r="Y1479" s="43" t="str">
        <f>IFERROR(VLOOKUP(V1479, Fornecedores!A:F, 6, FALSE), "")</f>
        <v/>
      </c>
      <c r="Z1479" s="14" t="str">
        <f>IF(H1479=0, "Pedido entregue!", "Pendente")</f>
        <v>Pendente</v>
      </c>
      <c r="AA1479" s="74"/>
      <c r="AB1479" s="58" t="str">
        <f>IF(Z1479="Pedido Entregue!", IF(AA1479=1, "Retirado do Almoxarifado", IF(AA1479=2, "Material devolvido", "Aguardando retirada")), IF(Z1479="Pendente", "Entrega pendente", ""))</f>
        <v>Entrega pendente</v>
      </c>
      <c r="AC1479" s="18">
        <v>1</v>
      </c>
      <c r="AD1479" s="18">
        <f>AC1479/SUMIF($P:$P,P1479,$AC:$AC)</f>
        <v>1</v>
      </c>
      <c r="AE1479" s="18">
        <f>IF(R1479=0,0,AC1479/SUMIF($R:$R,R1479,$AC:$AC))</f>
        <v>0.25</v>
      </c>
      <c r="AF1479" s="18">
        <f>IF(R1479=0,1,0)</f>
        <v>0</v>
      </c>
      <c r="AG1479" s="18">
        <f>IF(R1479=0,#REF!-J1479,0)</f>
        <v>0</v>
      </c>
      <c r="AH1479" t="str">
        <f>TEXT(J1479,"MMMM")</f>
        <v>abril</v>
      </c>
    </row>
    <row r="1480" spans="1:34" ht="12.75" hidden="1" customHeight="1" x14ac:dyDescent="0.25">
      <c r="A1480" s="90" t="str">
        <f>IF(C1480="Oficina Diversos","Oficina Geral",
IF(ISNUMBER(FIND("Estoque - Colhedoras",C1480)),"Colhedoras",IF(ISNUMBER(FIND("Caldeiraria",C1480)),"Caldeiraria",IF(ISNUMBER(FIND("Borracharia",C1480)),"Borracharia",IF(ISNUMBER(FIND("Lubrificação",C1480)),"Lubrificação",
IF(ISNUMBER(FIND("Estoque - Carregadeiras",C1480)),"Carregadeiras",IF(ISNUMBER(FIND("Estoque - Veic. Leves",C1480)),"Veic. Leves",
IF(ISNUMBER(FIND("Estoque - Caminhões",C1480)),"Caminhões",IF(ISNUMBER(FIND("Estoque - Transbordos",C1480)),"Transbordos",
IF(ISNUMBER(FIND("Estoque - Tratores",C1480)),"Tratores",
IF(ISNUMBER(FIND("Estoque - Máquinas pesadas",C1480)),"Máquinas pesadas",
IF(ISNUMBER(FIND("Estoque - Reboques",C1480)),"Reboques",
IF(C1480="Estoque","Estoque",
IF(AND(ISNUMBER(C1480),C1480&gt;1000,C1480&lt;2000),"Caminhões",
IF(AND(ISNUMBER(C1480),C1480&gt;2000,C1480&lt;3000),"Tratores",
IF(AND(ISNUMBER(C1480),C1480&gt;3000,C1480&lt;4000),"Carregadeiras",
IF(AND(ISNUMBER(C1480),C1480&gt;4000,C1480&lt;5000),"Máquinas pesadas",
IF(AND(ISNUMBER(C1480),C1480&gt;5000,C1480&lt;6000),"Colhedoras",
IF(AND(ISNUMBER(C1480),C1480&gt;7000,C1480&lt;8000),"Irrigação",
IF(AND(ISNUMBER(C1480),C1480&gt;8000,C1480&lt;9000),"Reboques",IF(AND(ISNUMBER(C1480),C1480&gt;0,C1480&lt;1000),"Veic. Leves","")))))))))))))))))))))</f>
        <v>Carregadeiras</v>
      </c>
      <c r="B1480" s="18"/>
      <c r="C1480" s="2">
        <v>3015</v>
      </c>
      <c r="D1480" s="2">
        <v>61031</v>
      </c>
      <c r="E1480" s="3" t="s">
        <v>389</v>
      </c>
      <c r="F1480" s="14" t="str">
        <f>IF(ISBLANK(K1480), "Apenas Solicitação", "Tem OC")</f>
        <v>Tem OC</v>
      </c>
      <c r="G1480" s="2">
        <v>25</v>
      </c>
      <c r="H1480" s="37">
        <f>G1480-I1480</f>
        <v>0</v>
      </c>
      <c r="I1480" s="114">
        <v>25</v>
      </c>
      <c r="J1480" s="4">
        <v>45734</v>
      </c>
      <c r="K1480" s="180">
        <v>45751</v>
      </c>
      <c r="L1480" s="4"/>
      <c r="M1480" s="44"/>
      <c r="N1480" s="44" t="str">
        <f>IFERROR(K1480 + VALUE(LEFT(L1480, FIND(" ", L1480) - 1)), "")</f>
        <v/>
      </c>
      <c r="O1480" s="3">
        <f>IF(_xlfn.DAYS(K1480,J1480)&lt;0, "Aguardando OC", _xlfn.DAYS(K1480,J1480))</f>
        <v>17</v>
      </c>
      <c r="P1480" s="14">
        <v>396481</v>
      </c>
      <c r="Q1480" s="169">
        <v>1137532</v>
      </c>
      <c r="R1480" s="14">
        <v>165793</v>
      </c>
      <c r="S1480" s="2">
        <v>112</v>
      </c>
      <c r="T1480" s="65" t="s">
        <v>152</v>
      </c>
      <c r="U1480" s="21">
        <v>529</v>
      </c>
      <c r="V1480" s="2">
        <v>13341</v>
      </c>
      <c r="W1480" s="43" t="str">
        <f>IFERROR(VLOOKUP(V1480, Fornecedores!A:C, 3, FALSE), "")</f>
        <v>DISMA DISTRIBUIDORA</v>
      </c>
      <c r="X1480" s="43" t="str">
        <f>IFERROR(VLOOKUP(V1480, Fornecedores!A:E, 5, FALSE), "")</f>
        <v>Araçatuba</v>
      </c>
      <c r="Y1480" s="43" t="str">
        <f>IFERROR(VLOOKUP(V1480, Fornecedores!A:F, 6, FALSE), "")</f>
        <v>SP</v>
      </c>
      <c r="Z1480" s="14" t="str">
        <f>IF(H1480=0, "Pedido entregue!", "Pendente")</f>
        <v>Pedido entregue!</v>
      </c>
      <c r="AA1480" s="74">
        <v>1</v>
      </c>
      <c r="AB1480" s="58" t="str">
        <f>IF(Z1480="Pedido Entregue!", IF(AA1480=1, "Retirado do Almoxarifado", IF(AA1480=2, "Material devolvido", "Aguardando retirada")), IF(Z1480="Pendente", "Entrega pendente", ""))</f>
        <v>Retirado do Almoxarifado</v>
      </c>
      <c r="AC1480" s="18">
        <v>1</v>
      </c>
      <c r="AD1480" s="18">
        <f>AC1480/SUMIF($P:$P,P1480,$AC:$AC)</f>
        <v>1</v>
      </c>
      <c r="AE1480" s="18">
        <f>IF(R1480=0,0,AC1480/SUMIF($R:$R,R1480,$AC:$AC))</f>
        <v>0.33333333333333331</v>
      </c>
      <c r="AF1480" s="18">
        <f>IF(R1480=0,1,0)</f>
        <v>0</v>
      </c>
      <c r="AG1480" s="18">
        <f>IF(R1480=0,#REF!-J1480,0)</f>
        <v>0</v>
      </c>
      <c r="AH1480" t="str">
        <f>TEXT(J1480,"MMMM")</f>
        <v>março</v>
      </c>
    </row>
    <row r="1481" spans="1:34" ht="12.75" hidden="1" customHeight="1" x14ac:dyDescent="0.25">
      <c r="A1481" s="90" t="str">
        <f>IF(C1481="Oficina Diversos","Oficina Geral",
IF(ISNUMBER(FIND("Estoque - Colhedoras",C1481)),"Colhedoras",IF(ISNUMBER(FIND("Caldeiraria",C1481)),"Caldeiraria",IF(ISNUMBER(FIND("Borracharia",C1481)),"Borracharia",IF(ISNUMBER(FIND("Lubrificação",C1481)),"Lubrificação",
IF(ISNUMBER(FIND("Estoque - Carregadeiras",C1481)),"Carregadeiras",IF(ISNUMBER(FIND("Estoque - Veic. Leves",C1481)),"Veic. Leves",
IF(ISNUMBER(FIND("Estoque - Caminhões",C1481)),"Caminhões",IF(ISNUMBER(FIND("Estoque - Transbordos",C1481)),"Transbordos",
IF(ISNUMBER(FIND("Estoque - Tratores",C1481)),"Tratores",
IF(ISNUMBER(FIND("Estoque - Máquinas pesadas",C1481)),"Máquinas pesadas",
IF(ISNUMBER(FIND("Estoque - Reboques",C1481)),"Reboques",
IF(C1481="Estoque","Estoque",
IF(AND(ISNUMBER(C1481),C1481&gt;1000,C1481&lt;2000),"Caminhões",
IF(AND(ISNUMBER(C1481),C1481&gt;2000,C1481&lt;3000),"Tratores",
IF(AND(ISNUMBER(C1481),C1481&gt;3000,C1481&lt;4000),"Carregadeiras",
IF(AND(ISNUMBER(C1481),C1481&gt;4000,C1481&lt;5000),"Máquinas pesadas",
IF(AND(ISNUMBER(C1481),C1481&gt;5000,C1481&lt;6000),"Colhedoras",
IF(AND(ISNUMBER(C1481),C1481&gt;7000,C1481&lt;8000),"Irrigação",
IF(AND(ISNUMBER(C1481),C1481&gt;8000,C1481&lt;9000),"Reboques",IF(AND(ISNUMBER(C1481),C1481&gt;0,C1481&lt;1000),"Veic. Leves","")))))))))))))))))))))</f>
        <v>Estoque</v>
      </c>
      <c r="C1481" s="113" t="s">
        <v>20692</v>
      </c>
      <c r="D1481" s="2">
        <v>61150</v>
      </c>
      <c r="E1481" s="3" t="s">
        <v>20970</v>
      </c>
      <c r="F1481" s="101" t="str">
        <f>IF(ISBLANK(K1481), "Apenas Solicitação", "Tem OC")</f>
        <v>Tem OC</v>
      </c>
      <c r="G1481" s="2">
        <v>40</v>
      </c>
      <c r="H1481" s="102">
        <f>G1481-I1481</f>
        <v>0</v>
      </c>
      <c r="I1481" s="106">
        <v>40</v>
      </c>
      <c r="J1481" s="4">
        <v>45826</v>
      </c>
      <c r="K1481" s="180">
        <v>45843</v>
      </c>
      <c r="L1481" s="3" t="s">
        <v>20151</v>
      </c>
      <c r="M1481" s="104" t="str">
        <f ca="1">IF(OR(N1481="", N1481=0), "", IF(N1481&gt;TODAY(), "No prazo", "Atrasado"))</f>
        <v>Atrasado</v>
      </c>
      <c r="N1481" s="104">
        <f>IFERROR(K1481 + VALUE(LEFT(L1481, FIND(" ", L1481) - 1)), "")</f>
        <v>45843</v>
      </c>
      <c r="O1481" s="105">
        <f>IF(_xlfn.DAYS(K1481,J1481)&lt;0, "Aguardando OC", _xlfn.DAYS(K1481,J1481))</f>
        <v>17</v>
      </c>
      <c r="P1481" s="14">
        <v>408177</v>
      </c>
      <c r="Q1481" s="12"/>
      <c r="R1481" s="14">
        <v>170489</v>
      </c>
      <c r="S1481" s="2">
        <v>221</v>
      </c>
      <c r="T1481" s="65" t="s">
        <v>1029</v>
      </c>
      <c r="U1481" s="21">
        <v>3069.91</v>
      </c>
      <c r="V1481" s="2">
        <v>3532</v>
      </c>
      <c r="W1481" s="105" t="str">
        <f>IFERROR(VLOOKUP(V1481, Fornecedores!A:C, 3, FALSE), "")</f>
        <v xml:space="preserve">HC PNEUS SA         </v>
      </c>
      <c r="X1481" s="105" t="str">
        <f>IFERROR(VLOOKUP(V1481, Fornecedores!A:E, 5, FALSE), "")</f>
        <v>João Pessoa</v>
      </c>
      <c r="Y1481" s="105" t="str">
        <f>IFERROR(VLOOKUP(V1481, Fornecedores!A:F, 6, FALSE), "")</f>
        <v>PB</v>
      </c>
      <c r="Z1481" s="101" t="str">
        <f>IF(H1481=0, "Pedido entregue!", "Pendente")</f>
        <v>Pedido entregue!</v>
      </c>
      <c r="AB1481" s="132" t="str">
        <f>IF(Z1481="Pedido Entregue!", IF(AA1481=1, "Retirado do Almoxarifado", IF(AA1481=2, "Material devolvido", "Aguardando retirada")), IF(Z1481="Pendente", "Entrega pendente", ""))</f>
        <v>Aguardando retirada</v>
      </c>
      <c r="AC1481" s="18">
        <v>1</v>
      </c>
      <c r="AD1481" s="18">
        <f>AC1481/SUMIF($P:$P,P1481,$AC:$AC)</f>
        <v>1</v>
      </c>
      <c r="AE1481" s="18">
        <f>IF(R1481=0,0,AC1481/SUMIF($R:$R,R1481,$AC:$AC))</f>
        <v>0.16666666666666666</v>
      </c>
      <c r="AF1481" s="18">
        <f>IF(R1481=0,1,0)</f>
        <v>0</v>
      </c>
      <c r="AH1481" t="str">
        <f>TEXT(J1481,"MMMM")</f>
        <v>junho</v>
      </c>
    </row>
    <row r="1482" spans="1:34" ht="12.75" customHeight="1" x14ac:dyDescent="0.25">
      <c r="A1482" s="90" t="str">
        <f>IF(C1482="Oficina Diversos","Oficina Geral",
IF(ISNUMBER(FIND("Estoque - Colhedoras",C1482)),"Colhedoras",IF(ISNUMBER(FIND("Caldeiraria",C1482)),"Caldeiraria",IF(ISNUMBER(FIND("Borracharia",C1482)),"Borracharia",IF(ISNUMBER(FIND("Lubrificação",C1482)),"Lubrificação",
IF(ISNUMBER(FIND("Estoque - Carregadeiras",C1482)),"Carregadeiras",IF(ISNUMBER(FIND("Estoque - Veic. Leves",C1482)),"Veic. Leves",
IF(ISNUMBER(FIND("Estoque - Caminhões",C1482)),"Caminhões",IF(ISNUMBER(FIND("Estoque - Transbordos",C1482)),"Transbordos",
IF(ISNUMBER(FIND("Estoque - Tratores",C1482)),"Tratores",
IF(ISNUMBER(FIND("Estoque - Máquinas pesadas",C1482)),"Máquinas pesadas",
IF(ISNUMBER(FIND("Estoque - Reboques",C1482)),"Reboques",
IF(C1482="Estoque","Estoque",
IF(AND(ISNUMBER(C1482),C1482&gt;1000,C1482&lt;2000),"Caminhões",
IF(AND(ISNUMBER(C1482),C1482&gt;2000,C1482&lt;3000),"Tratores",
IF(AND(ISNUMBER(C1482),C1482&gt;3000,C1482&lt;4000),"Carregadeiras",
IF(AND(ISNUMBER(C1482),C1482&gt;4000,C1482&lt;5000),"Máquinas pesadas",
IF(AND(ISNUMBER(C1482),C1482&gt;5000,C1482&lt;6000),"Colhedoras",
IF(AND(ISNUMBER(C1482),C1482&gt;7000,C1482&lt;8000),"Irrigação",
IF(AND(ISNUMBER(C1482),C1482&gt;8000,C1482&lt;9000),"Reboques",IF(AND(ISNUMBER(C1482),C1482&gt;0,C1482&lt;1000),"Veic. Leves","")))))))))))))))))))))</f>
        <v>Tratores</v>
      </c>
      <c r="C1482" s="126">
        <v>2027</v>
      </c>
      <c r="D1482" s="2">
        <v>61166</v>
      </c>
      <c r="E1482" s="3" t="s">
        <v>20121</v>
      </c>
      <c r="F1482" s="101" t="str">
        <f>IF(ISBLANK(K1482), "Apenas Solicitação", "Tem OC")</f>
        <v>Apenas Solicitação</v>
      </c>
      <c r="G1482" s="2">
        <v>1</v>
      </c>
      <c r="H1482" s="102">
        <f>G1482-I1482</f>
        <v>1</v>
      </c>
      <c r="I1482" s="106"/>
      <c r="J1482" s="4">
        <v>45805</v>
      </c>
      <c r="K1482" s="14"/>
      <c r="L1482" s="3"/>
      <c r="M1482" s="104" t="str">
        <f ca="1">IF(OR(N1482="", N1482=0), "", IF(N1482&gt;TODAY(), "No prazo", "Atrasado"))</f>
        <v/>
      </c>
      <c r="N1482" s="104" t="str">
        <f>IFERROR(K1482 + VALUE(LEFT(L1482, FIND(" ", L1482) - 1)), "")</f>
        <v/>
      </c>
      <c r="O1482" s="105" t="str">
        <f>IF(_xlfn.DAYS(K1482,J1482)&lt;0, "Aguardando OC", _xlfn.DAYS(K1482,J1482))</f>
        <v>Aguardando OC</v>
      </c>
      <c r="P1482" s="14">
        <v>405013</v>
      </c>
      <c r="Q1482" s="12"/>
      <c r="R1482" s="14">
        <v>0</v>
      </c>
      <c r="S1482" s="2">
        <v>221</v>
      </c>
      <c r="T1482" s="65" t="s">
        <v>1029</v>
      </c>
      <c r="U1482" s="21">
        <v>1758.44</v>
      </c>
      <c r="V1482" s="2"/>
      <c r="W1482" s="105" t="str">
        <f>IFERROR(VLOOKUP(V1482, Fornecedores!A:C, 3, FALSE), "")</f>
        <v/>
      </c>
      <c r="X1482" s="105" t="str">
        <f>IFERROR(VLOOKUP(V1482, Fornecedores!A:E, 5, FALSE), "")</f>
        <v/>
      </c>
      <c r="Y1482" s="105" t="str">
        <f>IFERROR(VLOOKUP(V1482, Fornecedores!A:F, 6, FALSE), "")</f>
        <v/>
      </c>
      <c r="Z1482" s="101" t="str">
        <f>IF(H1482=0, "Pedido entregue!", "Pendente")</f>
        <v>Pendente</v>
      </c>
      <c r="AB1482" s="132" t="str">
        <f>IF(Z1482="Pedido Entregue!", IF(AA1482=1, "Retirado do Almoxarifado", IF(AA1482=2, "Material devolvido", "Aguardando retirada")), IF(Z1482="Pendente", "Entrega pendente", ""))</f>
        <v>Entrega pendente</v>
      </c>
      <c r="AC1482" s="18">
        <v>1</v>
      </c>
      <c r="AD1482" s="18">
        <f>AC1482/SUMIF($P:$P,P1482,$AC:$AC)</f>
        <v>1</v>
      </c>
      <c r="AE1482" s="18">
        <f>IF(R1482=0,0,AC1482/SUMIF($R:$R,R1482,$AC:$AC))</f>
        <v>0</v>
      </c>
      <c r="AF1482" s="18">
        <f>IF(R1482=0,1,0)</f>
        <v>1</v>
      </c>
      <c r="AH1482" t="str">
        <f>TEXT(J1482,"MMMM")</f>
        <v>maio</v>
      </c>
    </row>
    <row r="1483" spans="1:34" ht="12.75" hidden="1" customHeight="1" x14ac:dyDescent="0.25">
      <c r="A1483" s="90" t="str">
        <f>IF(C1483="Oficina Diversos","Oficina Geral",
IF(ISNUMBER(FIND("Estoque - Colhedoras",C1483)),"Colhedoras",IF(ISNUMBER(FIND("Caldeiraria",C1483)),"Caldeiraria",IF(ISNUMBER(FIND("Borracharia",C1483)),"Borracharia",IF(ISNUMBER(FIND("Lubrificação",C1483)),"Lubrificação",
IF(ISNUMBER(FIND("Estoque - Carregadeiras",C1483)),"Carregadeiras",IF(ISNUMBER(FIND("Estoque - Veic. Leves",C1483)),"Veic. Leves",
IF(ISNUMBER(FIND("Estoque - Caminhões",C1483)),"Caminhões",IF(ISNUMBER(FIND("Estoque - Transbordos",C1483)),"Transbordos",
IF(ISNUMBER(FIND("Estoque - Tratores",C1483)),"Tratores",
IF(ISNUMBER(FIND("Estoque - Máquinas pesadas",C1483)),"Máquinas pesadas",
IF(ISNUMBER(FIND("Estoque - Reboques",C1483)),"Reboques",
IF(C1483="Estoque","Estoque",
IF(AND(ISNUMBER(C1483),C1483&gt;1000,C1483&lt;2000),"Caminhões",
IF(AND(ISNUMBER(C1483),C1483&gt;2000,C1483&lt;3000),"Tratores",
IF(AND(ISNUMBER(C1483),C1483&gt;3000,C1483&lt;4000),"Carregadeiras",
IF(AND(ISNUMBER(C1483),C1483&gt;4000,C1483&lt;5000),"Máquinas pesadas",
IF(AND(ISNUMBER(C1483),C1483&gt;5000,C1483&lt;6000),"Colhedoras",
IF(AND(ISNUMBER(C1483),C1483&gt;7000,C1483&lt;8000),"Irrigação",
IF(AND(ISNUMBER(C1483),C1483&gt;8000,C1483&lt;9000),"Reboques",IF(AND(ISNUMBER(C1483),C1483&gt;0,C1483&lt;1000),"Veic. Leves","")))))))))))))))))))))</f>
        <v>Caminhões</v>
      </c>
      <c r="B1483" s="72"/>
      <c r="C1483" s="2">
        <v>1026</v>
      </c>
      <c r="D1483" s="2">
        <v>61181</v>
      </c>
      <c r="E1483" s="10" t="s">
        <v>326</v>
      </c>
      <c r="F1483" s="14" t="str">
        <f>IF(ISBLANK(K1483), "Apenas Solicitação", "Tem OC")</f>
        <v>Tem OC</v>
      </c>
      <c r="G1483" s="2">
        <v>2</v>
      </c>
      <c r="H1483" s="37">
        <f>G1483-I1483</f>
        <v>0</v>
      </c>
      <c r="I1483" s="114">
        <v>2</v>
      </c>
      <c r="J1483" s="4">
        <v>45735</v>
      </c>
      <c r="K1483" s="180">
        <v>45751</v>
      </c>
      <c r="L1483" s="3"/>
      <c r="M1483" s="44"/>
      <c r="N1483" s="44" t="str">
        <f>IFERROR(K1483 + VALUE(LEFT(L1483, FIND(" ", L1483) - 1)), "")</f>
        <v/>
      </c>
      <c r="O1483" s="3">
        <f>IF(_xlfn.DAYS(K1483,J1483)&lt;0, "Aguardando OC", _xlfn.DAYS(K1483,J1483))</f>
        <v>16</v>
      </c>
      <c r="P1483" s="14">
        <v>396580</v>
      </c>
      <c r="Q1483" s="169">
        <v>1137730</v>
      </c>
      <c r="R1483" s="14">
        <v>165799</v>
      </c>
      <c r="S1483" s="2">
        <v>689</v>
      </c>
      <c r="T1483" s="65" t="s">
        <v>65</v>
      </c>
      <c r="U1483" s="21">
        <v>65.28</v>
      </c>
      <c r="V1483" s="2">
        <v>4604</v>
      </c>
      <c r="W1483" s="43" t="str">
        <f>IFERROR(VLOOKUP(V1483, Fornecedores!A:C, 3, FALSE), "")</f>
        <v>CABINE</v>
      </c>
      <c r="X1483" s="43" t="str">
        <f>IFERROR(VLOOKUP(V1483, Fornecedores!A:E, 5, FALSE), "")</f>
        <v>Recife</v>
      </c>
      <c r="Y1483" s="43" t="str">
        <f>IFERROR(VLOOKUP(V1483, Fornecedores!A:F, 6, FALSE), "")</f>
        <v>PE</v>
      </c>
      <c r="Z1483" s="14" t="str">
        <f>IF(H1483=0, "Pedido entregue!", "Pendente")</f>
        <v>Pedido entregue!</v>
      </c>
      <c r="AA1483" s="74">
        <v>1</v>
      </c>
      <c r="AB1483" s="58" t="str">
        <f>IF(Z1483="Pedido Entregue!", IF(AA1483=1, "Retirado do Almoxarifado", IF(AA1483=2, "Material devolvido", "Aguardando retirada")), IF(Z1483="Pendente", "Entrega pendente", ""))</f>
        <v>Retirado do Almoxarifado</v>
      </c>
      <c r="AC1483" s="18">
        <v>1</v>
      </c>
      <c r="AD1483" s="18">
        <f>AC1483/SUMIF($P:$P,P1483,$AC:$AC)</f>
        <v>1</v>
      </c>
      <c r="AE1483" s="18">
        <f>IF(R1483=0,0,AC1483/SUMIF($R:$R,R1483,$AC:$AC))</f>
        <v>0.5</v>
      </c>
      <c r="AF1483" s="18">
        <f>IF(R1483=0,1,0)</f>
        <v>0</v>
      </c>
      <c r="AG1483" s="18">
        <f>IF(R1483=0,#REF!-J1483,0)</f>
        <v>0</v>
      </c>
      <c r="AH1483" t="str">
        <f>TEXT(J1483,"MMMM")</f>
        <v>março</v>
      </c>
    </row>
    <row r="1484" spans="1:34" ht="12.75" hidden="1" customHeight="1" x14ac:dyDescent="0.25">
      <c r="A1484" s="90" t="str">
        <f>IF(C1484="Oficina Diversos","Oficina Geral",
IF(ISNUMBER(FIND("Estoque - Colhedoras",C1484)),"Colhedoras",IF(ISNUMBER(FIND("Caldeiraria",C1484)),"Caldeiraria",IF(ISNUMBER(FIND("Borracharia",C1484)),"Borracharia",IF(ISNUMBER(FIND("Lubrificação",C1484)),"Lubrificação",
IF(ISNUMBER(FIND("Estoque - Carregadeiras",C1484)),"Carregadeiras",IF(ISNUMBER(FIND("Estoque - Veic. Leves",C1484)),"Veic. Leves",
IF(ISNUMBER(FIND("Estoque - Caminhões",C1484)),"Caminhões",IF(ISNUMBER(FIND("Estoque - Transbordos",C1484)),"Transbordos",
IF(ISNUMBER(FIND("Estoque - Tratores",C1484)),"Tratores",
IF(ISNUMBER(FIND("Estoque - Máquinas pesadas",C1484)),"Máquinas pesadas",
IF(ISNUMBER(FIND("Estoque - Reboques",C1484)),"Reboques",
IF(C1484="Estoque","Estoque",
IF(AND(ISNUMBER(C1484),C1484&gt;1000,C1484&lt;2000),"Caminhões",
IF(AND(ISNUMBER(C1484),C1484&gt;2000,C1484&lt;3000),"Tratores",
IF(AND(ISNUMBER(C1484),C1484&gt;3000,C1484&lt;4000),"Carregadeiras",
IF(AND(ISNUMBER(C1484),C1484&gt;4000,C1484&lt;5000),"Máquinas pesadas",
IF(AND(ISNUMBER(C1484),C1484&gt;5000,C1484&lt;6000),"Colhedoras",
IF(AND(ISNUMBER(C1484),C1484&gt;7000,C1484&lt;8000),"Irrigação",
IF(AND(ISNUMBER(C1484),C1484&gt;8000,C1484&lt;9000),"Reboques",IF(AND(ISNUMBER(C1484),C1484&gt;0,C1484&lt;1000),"Veic. Leves","")))))))))))))))))))))</f>
        <v>Caminhões</v>
      </c>
      <c r="B1484" s="72"/>
      <c r="C1484" s="2">
        <v>1045</v>
      </c>
      <c r="D1484" s="2">
        <v>61181</v>
      </c>
      <c r="E1484" s="3" t="s">
        <v>326</v>
      </c>
      <c r="F1484" s="14" t="str">
        <f>IF(ISBLANK(K1484), "Apenas Solicitação", "Tem OC")</f>
        <v>Tem OC</v>
      </c>
      <c r="G1484" s="2">
        <v>2</v>
      </c>
      <c r="H1484" s="37">
        <f>G1484-I1484</f>
        <v>0</v>
      </c>
      <c r="I1484" s="114">
        <v>2</v>
      </c>
      <c r="J1484" s="4">
        <v>45793</v>
      </c>
      <c r="K1484" s="180">
        <v>45803</v>
      </c>
      <c r="L1484" s="3" t="s">
        <v>20151</v>
      </c>
      <c r="M1484" s="44" t="str">
        <f ca="1">IF(OR(N1484="", N1484=0), "", IF(N1484&gt;TODAY(), "No prazo", "Atrasado"))</f>
        <v>Atrasado</v>
      </c>
      <c r="N1484" s="44">
        <f>IFERROR(K1484 + VALUE(LEFT(L1484, FIND(" ", L1484) - 1)), "")</f>
        <v>45803</v>
      </c>
      <c r="O1484" s="3">
        <f>IF(_xlfn.DAYS(K1484,J1484)&lt;0, "Aguardando OC", _xlfn.DAYS(K1484,J1484))</f>
        <v>10</v>
      </c>
      <c r="P1484" s="14">
        <v>403198</v>
      </c>
      <c r="Q1484" s="12"/>
      <c r="R1484" s="14">
        <v>168125</v>
      </c>
      <c r="S1484" s="2">
        <v>221</v>
      </c>
      <c r="T1484" s="65" t="s">
        <v>1029</v>
      </c>
      <c r="U1484" s="21">
        <v>10.76</v>
      </c>
      <c r="V1484" s="2">
        <v>4604</v>
      </c>
      <c r="W1484" s="43" t="str">
        <f>IFERROR(VLOOKUP(V1484, Fornecedores!A:C, 3, FALSE), "")</f>
        <v>CABINE</v>
      </c>
      <c r="X1484" s="43" t="str">
        <f>IFERROR(VLOOKUP(V1484, Fornecedores!A:E, 5, FALSE), "")</f>
        <v>Recife</v>
      </c>
      <c r="Y1484" s="43" t="str">
        <f>IFERROR(VLOOKUP(V1484, Fornecedores!A:F, 6, FALSE), "")</f>
        <v>PE</v>
      </c>
      <c r="Z1484" s="14" t="str">
        <f>IF(H1484=0, "Pedido entregue!", "Pendente")</f>
        <v>Pedido entregue!</v>
      </c>
      <c r="AA1484" s="74">
        <v>1</v>
      </c>
      <c r="AB1484" s="58" t="str">
        <f>IF(Z1484="Pedido Entregue!", IF(AA1484=1, "Retirado do Almoxarifado", IF(AA1484=2, "Material devolvido", "Aguardando retirada")), IF(Z1484="Pendente", "Entrega pendente", ""))</f>
        <v>Retirado do Almoxarifado</v>
      </c>
      <c r="AC1484" s="18">
        <v>1</v>
      </c>
      <c r="AD1484" s="18">
        <f>AC1484/SUMIF($P:$P,P1484,$AC:$AC)</f>
        <v>1</v>
      </c>
      <c r="AE1484" s="18">
        <f>IF(R1484=0,0,AC1484/SUMIF($R:$R,R1484,$AC:$AC))</f>
        <v>0.33333333333333331</v>
      </c>
      <c r="AF1484" s="18">
        <f>IF(R1484=0,1,0)</f>
        <v>0</v>
      </c>
      <c r="AH1484" t="str">
        <f>TEXT(J1484,"MMMM")</f>
        <v>maio</v>
      </c>
    </row>
    <row r="1485" spans="1:34" ht="12.75" hidden="1" customHeight="1" x14ac:dyDescent="0.25">
      <c r="A1485" s="90" t="str">
        <f>IF(C1485="Oficina Diversos","Oficina Geral",
IF(ISNUMBER(FIND("Estoque - Colhedoras",C1485)),"Colhedoras",IF(ISNUMBER(FIND("Caldeiraria",C1485)),"Caldeiraria",IF(ISNUMBER(FIND("Borracharia",C1485)),"Borracharia",IF(ISNUMBER(FIND("Lubrificação",C1485)),"Lubrificação",
IF(ISNUMBER(FIND("Estoque - Carregadeiras",C1485)),"Carregadeiras",IF(ISNUMBER(FIND("Estoque - Veic. Leves",C1485)),"Veic. Leves",
IF(ISNUMBER(FIND("Estoque - Caminhões",C1485)),"Caminhões",IF(ISNUMBER(FIND("Estoque - Transbordos",C1485)),"Transbordos",
IF(ISNUMBER(FIND("Estoque - Tratores",C1485)),"Tratores",
IF(ISNUMBER(FIND("Estoque - Máquinas pesadas",C1485)),"Máquinas pesadas",
IF(ISNUMBER(FIND("Estoque - Reboques",C1485)),"Reboques",
IF(C1485="Estoque","Estoque",
IF(AND(ISNUMBER(C1485),C1485&gt;1000,C1485&lt;2000),"Caminhões",
IF(AND(ISNUMBER(C1485),C1485&gt;2000,C1485&lt;3000),"Tratores",
IF(AND(ISNUMBER(C1485),C1485&gt;3000,C1485&lt;4000),"Carregadeiras",
IF(AND(ISNUMBER(C1485),C1485&gt;4000,C1485&lt;5000),"Máquinas pesadas",
IF(AND(ISNUMBER(C1485),C1485&gt;5000,C1485&lt;6000),"Colhedoras",
IF(AND(ISNUMBER(C1485),C1485&gt;7000,C1485&lt;8000),"Irrigação",
IF(AND(ISNUMBER(C1485),C1485&gt;8000,C1485&lt;9000),"Reboques",IF(AND(ISNUMBER(C1485),C1485&gt;0,C1485&lt;1000),"Veic. Leves","")))))))))))))))))))))</f>
        <v>Caminhões</v>
      </c>
      <c r="B1485" s="72"/>
      <c r="C1485" s="2">
        <v>1027</v>
      </c>
      <c r="D1485" s="2">
        <v>61181</v>
      </c>
      <c r="E1485" s="3" t="s">
        <v>326</v>
      </c>
      <c r="F1485" s="14" t="str">
        <f>IF(ISBLANK(K1485), "Apenas Solicitação", "Tem OC")</f>
        <v>Tem OC</v>
      </c>
      <c r="G1485" s="2">
        <v>2</v>
      </c>
      <c r="H1485" s="37">
        <f>G1485-I1485</f>
        <v>0</v>
      </c>
      <c r="I1485" s="114">
        <v>2</v>
      </c>
      <c r="J1485" s="4">
        <v>45794</v>
      </c>
      <c r="K1485" s="180">
        <v>45797</v>
      </c>
      <c r="L1485" s="3" t="s">
        <v>20151</v>
      </c>
      <c r="M1485" s="44" t="str">
        <f ca="1">IF(OR(N1485="", N1485=0), "", IF(N1485&gt;TODAY(), "No prazo", "Atrasado"))</f>
        <v>Atrasado</v>
      </c>
      <c r="N1485" s="44">
        <f>IFERROR(K1485 + VALUE(LEFT(L1485, FIND(" ", L1485) - 1)), "")</f>
        <v>45797</v>
      </c>
      <c r="O1485" s="3">
        <f>IF(_xlfn.DAYS(K1485,J1485)&lt;0, "Aguardando OC", _xlfn.DAYS(K1485,J1485))</f>
        <v>3</v>
      </c>
      <c r="P1485" s="14">
        <v>403364</v>
      </c>
      <c r="Q1485" s="12"/>
      <c r="R1485" s="14">
        <v>167937</v>
      </c>
      <c r="S1485" s="2">
        <v>221</v>
      </c>
      <c r="T1485" s="65" t="s">
        <v>1029</v>
      </c>
      <c r="U1485" s="21">
        <v>94.12</v>
      </c>
      <c r="V1485" s="2">
        <v>4604</v>
      </c>
      <c r="W1485" s="43" t="str">
        <f>IFERROR(VLOOKUP(V1485, Fornecedores!A:C, 3, FALSE), "")</f>
        <v>CABINE</v>
      </c>
      <c r="X1485" s="43" t="str">
        <f>IFERROR(VLOOKUP(V1485, Fornecedores!A:E, 5, FALSE), "")</f>
        <v>Recife</v>
      </c>
      <c r="Y1485" s="43" t="str">
        <f>IFERROR(VLOOKUP(V1485, Fornecedores!A:F, 6, FALSE), "")</f>
        <v>PE</v>
      </c>
      <c r="Z1485" s="14" t="str">
        <f>IF(H1485=0, "Pedido entregue!", "Pendente")</f>
        <v>Pedido entregue!</v>
      </c>
      <c r="AA1485" s="74">
        <v>1</v>
      </c>
      <c r="AB1485" s="58" t="str">
        <f>IF(Z1485="Pedido Entregue!", IF(AA1485=1, "Retirado do Almoxarifado", IF(AA1485=2, "Material devolvido", "Aguardando retirada")), IF(Z1485="Pendente", "Entrega pendente", ""))</f>
        <v>Retirado do Almoxarifado</v>
      </c>
      <c r="AC1485" s="18">
        <v>1</v>
      </c>
      <c r="AD1485" s="18">
        <f>AC1485/SUMIF($P:$P,P1485,$AC:$AC)</f>
        <v>1</v>
      </c>
      <c r="AE1485" s="18">
        <f>IF(R1485=0,0,AC1485/SUMIF($R:$R,R1485,$AC:$AC))</f>
        <v>1</v>
      </c>
      <c r="AF1485" s="18">
        <f>IF(R1485=0,1,0)</f>
        <v>0</v>
      </c>
      <c r="AH1485" t="str">
        <f>TEXT(J1485,"MMMM")</f>
        <v>maio</v>
      </c>
    </row>
    <row r="1486" spans="1:34" ht="12.75" hidden="1" customHeight="1" x14ac:dyDescent="0.25">
      <c r="A1486" s="90" t="str">
        <f>IF(C1486="Oficina Diversos","Oficina Geral",
IF(ISNUMBER(FIND("Estoque - Colhedoras",C1486)),"Colhedoras",IF(ISNUMBER(FIND("Caldeiraria",C1486)),"Caldeiraria",IF(ISNUMBER(FIND("Borracharia",C1486)),"Borracharia",IF(ISNUMBER(FIND("Lubrificação",C1486)),"Lubrificação",
IF(ISNUMBER(FIND("Estoque - Carregadeiras",C1486)),"Carregadeiras",IF(ISNUMBER(FIND("Estoque - Veic. Leves",C1486)),"Veic. Leves",
IF(ISNUMBER(FIND("Estoque - Caminhões",C1486)),"Caminhões",IF(ISNUMBER(FIND("Estoque - Transbordos",C1486)),"Transbordos",
IF(ISNUMBER(FIND("Estoque - Tratores",C1486)),"Tratores",
IF(ISNUMBER(FIND("Estoque - Máquinas pesadas",C1486)),"Máquinas pesadas",
IF(ISNUMBER(FIND("Estoque - Reboques",C1486)),"Reboques",
IF(C1486="Estoque","Estoque",
IF(AND(ISNUMBER(C1486),C1486&gt;1000,C1486&lt;2000),"Caminhões",
IF(AND(ISNUMBER(C1486),C1486&gt;2000,C1486&lt;3000),"Tratores",
IF(AND(ISNUMBER(C1486),C1486&gt;3000,C1486&lt;4000),"Carregadeiras",
IF(AND(ISNUMBER(C1486),C1486&gt;4000,C1486&lt;5000),"Máquinas pesadas",
IF(AND(ISNUMBER(C1486),C1486&gt;5000,C1486&lt;6000),"Colhedoras",
IF(AND(ISNUMBER(C1486),C1486&gt;7000,C1486&lt;8000),"Irrigação",
IF(AND(ISNUMBER(C1486),C1486&gt;8000,C1486&lt;9000),"Reboques",IF(AND(ISNUMBER(C1486),C1486&gt;0,C1486&lt;1000),"Veic. Leves","")))))))))))))))))))))</f>
        <v>Caminhões</v>
      </c>
      <c r="C1486" s="126">
        <v>1040</v>
      </c>
      <c r="D1486" s="2">
        <v>61181</v>
      </c>
      <c r="E1486" s="3" t="s">
        <v>326</v>
      </c>
      <c r="F1486" s="101" t="str">
        <f>IF(ISBLANK(K1486), "Apenas Solicitação", "Tem OC")</f>
        <v>Tem OC</v>
      </c>
      <c r="G1486" s="2">
        <v>2</v>
      </c>
      <c r="H1486" s="102">
        <f>G1486-I1486</f>
        <v>0</v>
      </c>
      <c r="I1486" s="106">
        <v>2</v>
      </c>
      <c r="J1486" s="4">
        <v>45813</v>
      </c>
      <c r="K1486" s="180">
        <v>45819</v>
      </c>
      <c r="L1486" s="3" t="s">
        <v>20151</v>
      </c>
      <c r="M1486" s="104" t="str">
        <f ca="1">IF(OR(N1486="", N1486=0), "", IF(N1486&gt;TODAY(), "No prazo", "Atrasado"))</f>
        <v>Atrasado</v>
      </c>
      <c r="N1486" s="104">
        <f>IFERROR(K1486 + VALUE(LEFT(L1486, FIND(" ", L1486) - 1)), "")</f>
        <v>45819</v>
      </c>
      <c r="O1486" s="105">
        <f>IF(_xlfn.DAYS(K1486,J1486)&lt;0, "Aguardando OC", _xlfn.DAYS(K1486,J1486))</f>
        <v>6</v>
      </c>
      <c r="P1486" s="14">
        <v>406082</v>
      </c>
      <c r="Q1486" s="12"/>
      <c r="R1486" s="14">
        <v>168969</v>
      </c>
      <c r="S1486" s="2">
        <v>221</v>
      </c>
      <c r="T1486" s="65" t="s">
        <v>1029</v>
      </c>
      <c r="U1486" s="21">
        <v>77.48</v>
      </c>
      <c r="V1486" s="2">
        <v>4604</v>
      </c>
      <c r="W1486" s="105" t="str">
        <f>IFERROR(VLOOKUP(V1486, Fornecedores!A:C, 3, FALSE), "")</f>
        <v>CABINE</v>
      </c>
      <c r="X1486" s="105" t="str">
        <f>IFERROR(VLOOKUP(V1486, Fornecedores!A:E, 5, FALSE), "")</f>
        <v>Recife</v>
      </c>
      <c r="Y1486" s="105" t="str">
        <f>IFERROR(VLOOKUP(V1486, Fornecedores!A:F, 6, FALSE), "")</f>
        <v>PE</v>
      </c>
      <c r="Z1486" s="101" t="str">
        <f>IF(H1486=0, "Pedido entregue!", "Pendente")</f>
        <v>Pedido entregue!</v>
      </c>
      <c r="AB1486" s="132" t="str">
        <f>IF(Z1486="Pedido Entregue!", IF(AA1486=1, "Retirado do Almoxarifado", IF(AA1486=2, "Material devolvido", "Aguardando retirada")), IF(Z1486="Pendente", "Entrega pendente", ""))</f>
        <v>Aguardando retirada</v>
      </c>
      <c r="AC1486" s="18">
        <v>1</v>
      </c>
      <c r="AD1486" s="18">
        <f>AC1486/SUMIF($P:$P,P1486,$AC:$AC)</f>
        <v>1</v>
      </c>
      <c r="AE1486" s="18">
        <f>IF(R1486=0,0,AC1486/SUMIF($R:$R,R1486,$AC:$AC))</f>
        <v>0.5</v>
      </c>
      <c r="AF1486" s="18">
        <f>IF(R1486=0,1,0)</f>
        <v>0</v>
      </c>
      <c r="AH1486" t="str">
        <f>TEXT(J1486,"MMMM")</f>
        <v>junho</v>
      </c>
    </row>
    <row r="1487" spans="1:34" ht="12.75" hidden="1" customHeight="1" x14ac:dyDescent="0.25">
      <c r="A1487" s="90" t="str">
        <f>IF(C1487="Oficina Diversos","Oficina Geral",
IF(ISNUMBER(FIND("Estoque - Colhedoras",C1487)),"Colhedoras",IF(ISNUMBER(FIND("Caldeiraria",C1487)),"Caldeiraria",IF(ISNUMBER(FIND("Borracharia",C1487)),"Borracharia",IF(ISNUMBER(FIND("Lubrificação",C1487)),"Lubrificação",
IF(ISNUMBER(FIND("Estoque - Carregadeiras",C1487)),"Carregadeiras",IF(ISNUMBER(FIND("Estoque - Veic. Leves",C1487)),"Veic. Leves",
IF(ISNUMBER(FIND("Estoque - Caminhões",C1487)),"Caminhões",IF(ISNUMBER(FIND("Estoque - Transbordos",C1487)),"Transbordos",
IF(ISNUMBER(FIND("Estoque - Tratores",C1487)),"Tratores",
IF(ISNUMBER(FIND("Estoque - Máquinas pesadas",C1487)),"Máquinas pesadas",
IF(ISNUMBER(FIND("Estoque - Reboques",C1487)),"Reboques",
IF(C1487="Estoque","Estoque",
IF(AND(ISNUMBER(C1487),C1487&gt;1000,C1487&lt;2000),"Caminhões",
IF(AND(ISNUMBER(C1487),C1487&gt;2000,C1487&lt;3000),"Tratores",
IF(AND(ISNUMBER(C1487),C1487&gt;3000,C1487&lt;4000),"Carregadeiras",
IF(AND(ISNUMBER(C1487),C1487&gt;4000,C1487&lt;5000),"Máquinas pesadas",
IF(AND(ISNUMBER(C1487),C1487&gt;5000,C1487&lt;6000),"Colhedoras",
IF(AND(ISNUMBER(C1487),C1487&gt;7000,C1487&lt;8000),"Irrigação",
IF(AND(ISNUMBER(C1487),C1487&gt;8000,C1487&lt;9000),"Reboques",IF(AND(ISNUMBER(C1487),C1487&gt;0,C1487&lt;1000),"Veic. Leves","")))))))))))))))))))))</f>
        <v>Caminhões</v>
      </c>
      <c r="C1487" s="171">
        <v>1030</v>
      </c>
      <c r="D1487" s="170">
        <v>61181</v>
      </c>
      <c r="E1487" s="173" t="s">
        <v>326</v>
      </c>
      <c r="F1487" s="101" t="str">
        <f>IF(ISBLANK(K1487), "Apenas Solicitação", "Tem OC")</f>
        <v>Tem OC</v>
      </c>
      <c r="G1487" s="170">
        <v>2</v>
      </c>
      <c r="H1487" s="102">
        <f>G1487-I1487</f>
        <v>0</v>
      </c>
      <c r="I1487" s="106">
        <v>2</v>
      </c>
      <c r="J1487" s="174">
        <v>45847</v>
      </c>
      <c r="K1487" s="174">
        <v>45853</v>
      </c>
      <c r="L1487" s="173" t="s">
        <v>20152</v>
      </c>
      <c r="M1487" s="104" t="str">
        <f ca="1">IF(OR(N1487="", N1487=0), "", IF(N1487&gt;TODAY(), "No prazo", "Atrasado"))</f>
        <v>Atrasado</v>
      </c>
      <c r="N1487" s="104">
        <f>IFERROR(K1487 + VALUE(LEFT(L1487, FIND(" ", L1487) - 1)), "")</f>
        <v>45854</v>
      </c>
      <c r="O1487" s="105">
        <f>IF(_xlfn.DAYS(K1487,J1487)&lt;0, "Aguardando OC", _xlfn.DAYS(K1487,J1487))</f>
        <v>6</v>
      </c>
      <c r="P1487" s="212">
        <v>411026</v>
      </c>
      <c r="Q1487" s="12"/>
      <c r="R1487" s="212">
        <v>170976</v>
      </c>
      <c r="S1487" s="2">
        <v>221</v>
      </c>
      <c r="T1487" s="65" t="s">
        <v>1029</v>
      </c>
      <c r="U1487" s="170">
        <v>65.28</v>
      </c>
      <c r="V1487" s="170">
        <v>5189</v>
      </c>
      <c r="W1487" s="105" t="str">
        <f>IFERROR(VLOOKUP(V1487, Fornecedores!A:C, 3, FALSE), "")</f>
        <v>REPENORTE</v>
      </c>
      <c r="X1487" s="105" t="str">
        <f>IFERROR(VLOOKUP(V1487, Fornecedores!A:E, 5, FALSE), "")</f>
        <v>Recife</v>
      </c>
      <c r="Y1487" s="105" t="str">
        <f>IFERROR(VLOOKUP(V1487, Fornecedores!A:F, 6, FALSE), "")</f>
        <v>PE</v>
      </c>
      <c r="Z1487" s="101" t="str">
        <f>IF(H1487=0, "Pedido entregue!", "Pendente")</f>
        <v>Pedido entregue!</v>
      </c>
      <c r="AB1487" s="132" t="str">
        <f>IF(Z1487="Pedido Entregue!", IF(AA1487=1, "Retirado do Almoxarifado", IF(AA1487=2, "Material devolvido", "Aguardando retirada")), IF(Z1487="Pendente", "Entrega pendente", ""))</f>
        <v>Aguardando retirada</v>
      </c>
      <c r="AC1487" s="18">
        <v>1</v>
      </c>
      <c r="AD1487" s="18">
        <f>AC1487/SUMIF($P:$P,P1487,$AC:$AC)</f>
        <v>1</v>
      </c>
      <c r="AE1487" s="18">
        <f>IF(R1487=0,0,AC1487/SUMIF($R:$R,R1487,$AC:$AC))</f>
        <v>1</v>
      </c>
      <c r="AF1487" s="18">
        <f>IF(R1487=0,1,0)</f>
        <v>0</v>
      </c>
      <c r="AH1487" t="str">
        <f>TEXT(J1487,"MMMM")</f>
        <v>julho</v>
      </c>
    </row>
    <row r="1488" spans="1:34" ht="12.75" hidden="1" customHeight="1" x14ac:dyDescent="0.25">
      <c r="A1488" s="90" t="str">
        <f>IF(C1488="Oficina Diversos","Oficina Geral",
IF(ISNUMBER(FIND("Estoque - Colhedoras",C1488)),"Colhedoras",IF(ISNUMBER(FIND("Caldeiraria",C1488)),"Caldeiraria",IF(ISNUMBER(FIND("Borracharia",C1488)),"Borracharia",IF(ISNUMBER(FIND("Lubrificação",C1488)),"Lubrificação",
IF(ISNUMBER(FIND("Estoque - Carregadeiras",C1488)),"Carregadeiras",IF(ISNUMBER(FIND("Estoque - Veic. Leves",C1488)),"Veic. Leves",
IF(ISNUMBER(FIND("Estoque - Caminhões",C1488)),"Caminhões",IF(ISNUMBER(FIND("Estoque - Transbordos",C1488)),"Transbordos",
IF(ISNUMBER(FIND("Estoque - Tratores",C1488)),"Tratores",
IF(ISNUMBER(FIND("Estoque - Máquinas pesadas",C1488)),"Máquinas pesadas",
IF(ISNUMBER(FIND("Estoque - Reboques",C1488)),"Reboques",
IF(C1488="Estoque","Estoque",
IF(AND(ISNUMBER(C1488),C1488&gt;1000,C1488&lt;2000),"Caminhões",
IF(AND(ISNUMBER(C1488),C1488&gt;2000,C1488&lt;3000),"Tratores",
IF(AND(ISNUMBER(C1488),C1488&gt;3000,C1488&lt;4000),"Carregadeiras",
IF(AND(ISNUMBER(C1488),C1488&gt;4000,C1488&lt;5000),"Máquinas pesadas",
IF(AND(ISNUMBER(C1488),C1488&gt;5000,C1488&lt;6000),"Colhedoras",
IF(AND(ISNUMBER(C1488),C1488&gt;7000,C1488&lt;8000),"Irrigação",
IF(AND(ISNUMBER(C1488),C1488&gt;8000,C1488&lt;9000),"Reboques",IF(AND(ISNUMBER(C1488),C1488&gt;0,C1488&lt;1000),"Veic. Leves","")))))))))))))))))))))</f>
        <v>Caminhões</v>
      </c>
      <c r="C1488" s="113">
        <v>1036</v>
      </c>
      <c r="D1488" s="2">
        <v>61181</v>
      </c>
      <c r="E1488" s="3" t="s">
        <v>326</v>
      </c>
      <c r="F1488" s="101" t="str">
        <f>IF(ISBLANK(K1488), "Apenas Solicitação", "Tem OC")</f>
        <v>Tem OC</v>
      </c>
      <c r="G1488" s="2">
        <v>2</v>
      </c>
      <c r="H1488" s="102">
        <f>G1488-I1488</f>
        <v>0</v>
      </c>
      <c r="I1488" s="106">
        <v>2</v>
      </c>
      <c r="J1488" s="4">
        <v>45826</v>
      </c>
      <c r="K1488" s="180">
        <v>45835</v>
      </c>
      <c r="L1488" s="3" t="s">
        <v>20151</v>
      </c>
      <c r="M1488" s="104" t="str">
        <f ca="1">IF(OR(N1488="", N1488=0), "", IF(N1488&gt;TODAY(), "No prazo", "Atrasado"))</f>
        <v>Atrasado</v>
      </c>
      <c r="N1488" s="104">
        <f>IFERROR(K1488 + VALUE(LEFT(L1488, FIND(" ", L1488) - 1)), "")</f>
        <v>45835</v>
      </c>
      <c r="O1488" s="105">
        <f>IF(_xlfn.DAYS(K1488,J1488)&lt;0, "Aguardando OC", _xlfn.DAYS(K1488,J1488))</f>
        <v>9</v>
      </c>
      <c r="P1488" s="14">
        <v>408303</v>
      </c>
      <c r="Q1488" s="12"/>
      <c r="R1488" s="14">
        <v>169731</v>
      </c>
      <c r="S1488" s="2">
        <v>221</v>
      </c>
      <c r="T1488" s="65" t="s">
        <v>1029</v>
      </c>
      <c r="U1488" s="21">
        <v>75.69</v>
      </c>
      <c r="V1488" s="2">
        <v>4604</v>
      </c>
      <c r="W1488" s="105" t="str">
        <f>IFERROR(VLOOKUP(V1488, Fornecedores!A:C, 3, FALSE), "")</f>
        <v>CABINE</v>
      </c>
      <c r="X1488" s="105" t="str">
        <f>IFERROR(VLOOKUP(V1488, Fornecedores!A:E, 5, FALSE), "")</f>
        <v>Recife</v>
      </c>
      <c r="Y1488" s="105" t="str">
        <f>IFERROR(VLOOKUP(V1488, Fornecedores!A:F, 6, FALSE), "")</f>
        <v>PE</v>
      </c>
      <c r="Z1488" s="101" t="str">
        <f>IF(H1488=0, "Pedido entregue!", "Pendente")</f>
        <v>Pedido entregue!</v>
      </c>
      <c r="AB1488" s="132" t="str">
        <f>IF(Z1488="Pedido Entregue!", IF(AA1488=1, "Retirado do Almoxarifado", IF(AA1488=2, "Material devolvido", "Aguardando retirada")), IF(Z1488="Pendente", "Entrega pendente", ""))</f>
        <v>Aguardando retirada</v>
      </c>
      <c r="AC1488" s="18">
        <v>1</v>
      </c>
      <c r="AD1488" s="18">
        <f>AC1488/SUMIF($P:$P,P1488,$AC:$AC)</f>
        <v>1</v>
      </c>
      <c r="AE1488" s="18">
        <f>IF(R1488=0,0,AC1488/SUMIF($R:$R,R1488,$AC:$AC))</f>
        <v>0.25</v>
      </c>
      <c r="AF1488" s="18">
        <f>IF(R1488=0,1,0)</f>
        <v>0</v>
      </c>
      <c r="AH1488" t="str">
        <f>TEXT(J1488,"MMMM")</f>
        <v>junho</v>
      </c>
    </row>
    <row r="1489" spans="1:34" ht="12.75" hidden="1" customHeight="1" x14ac:dyDescent="0.25">
      <c r="A1489" s="90" t="str">
        <f>IF(C1489="Oficina Diversos","Oficina Geral",
IF(ISNUMBER(FIND("Estoque - Colhedoras",C1489)),"Colhedoras",IF(ISNUMBER(FIND("Caldeiraria",C1489)),"Caldeiraria",IF(ISNUMBER(FIND("Borracharia",C1489)),"Borracharia",IF(ISNUMBER(FIND("Lubrificação",C1489)),"Lubrificação",
IF(ISNUMBER(FIND("Estoque - Carregadeiras",C1489)),"Carregadeiras",IF(ISNUMBER(FIND("Estoque - Veic. Leves",C1489)),"Veic. Leves",
IF(ISNUMBER(FIND("Estoque - Caminhões",C1489)),"Caminhões",IF(ISNUMBER(FIND("Estoque - Transbordos",C1489)),"Transbordos",
IF(ISNUMBER(FIND("Estoque - Tratores",C1489)),"Tratores",
IF(ISNUMBER(FIND("Estoque - Máquinas pesadas",C1489)),"Máquinas pesadas",
IF(ISNUMBER(FIND("Estoque - Reboques",C1489)),"Reboques",
IF(C1489="Estoque","Estoque",
IF(AND(ISNUMBER(C1489),C1489&gt;1000,C1489&lt;2000),"Caminhões",
IF(AND(ISNUMBER(C1489),C1489&gt;2000,C1489&lt;3000),"Tratores",
IF(AND(ISNUMBER(C1489),C1489&gt;3000,C1489&lt;4000),"Carregadeiras",
IF(AND(ISNUMBER(C1489),C1489&gt;4000,C1489&lt;5000),"Máquinas pesadas",
IF(AND(ISNUMBER(C1489),C1489&gt;5000,C1489&lt;6000),"Colhedoras",
IF(AND(ISNUMBER(C1489),C1489&gt;7000,C1489&lt;8000),"Irrigação",
IF(AND(ISNUMBER(C1489),C1489&gt;8000,C1489&lt;9000),"Reboques",IF(AND(ISNUMBER(C1489),C1489&gt;0,C1489&lt;1000),"Veic. Leves","")))))))))))))))))))))</f>
        <v>Caminhões</v>
      </c>
      <c r="C1489" s="113">
        <v>1042</v>
      </c>
      <c r="D1489" s="2">
        <v>61181</v>
      </c>
      <c r="E1489" s="3" t="s">
        <v>326</v>
      </c>
      <c r="F1489" s="101" t="str">
        <f>IF(ISBLANK(K1489), "Apenas Solicitação", "Tem OC")</f>
        <v>Tem OC</v>
      </c>
      <c r="G1489" s="2">
        <v>2</v>
      </c>
      <c r="H1489" s="102">
        <f>G1489-I1489</f>
        <v>0</v>
      </c>
      <c r="I1489" s="106">
        <v>2</v>
      </c>
      <c r="J1489" s="4">
        <v>45834</v>
      </c>
      <c r="K1489" s="180">
        <v>45842</v>
      </c>
      <c r="L1489" s="3" t="s">
        <v>20152</v>
      </c>
      <c r="M1489" s="104" t="str">
        <f ca="1">IF(OR(N1489="", N1489=0), "", IF(N1489&gt;TODAY(), "No prazo", "Atrasado"))</f>
        <v>Atrasado</v>
      </c>
      <c r="N1489" s="104">
        <f>IFERROR(K1489 + VALUE(LEFT(L1489, FIND(" ", L1489) - 1)), "")</f>
        <v>45843</v>
      </c>
      <c r="O1489" s="105">
        <f>IF(_xlfn.DAYS(K1489,J1489)&lt;0, "Aguardando OC", _xlfn.DAYS(K1489,J1489))</f>
        <v>8</v>
      </c>
      <c r="P1489" s="14">
        <v>409183</v>
      </c>
      <c r="Q1489" s="12"/>
      <c r="R1489" s="14">
        <v>170420</v>
      </c>
      <c r="S1489" s="2">
        <v>221</v>
      </c>
      <c r="T1489" s="65" t="s">
        <v>1029</v>
      </c>
      <c r="U1489" s="21">
        <v>75.69</v>
      </c>
      <c r="V1489" s="2">
        <v>5189</v>
      </c>
      <c r="W1489" s="105" t="str">
        <f>IFERROR(VLOOKUP(V1489, Fornecedores!A:C, 3, FALSE), "")</f>
        <v>REPENORTE</v>
      </c>
      <c r="X1489" s="105" t="str">
        <f>IFERROR(VLOOKUP(V1489, Fornecedores!A:E, 5, FALSE), "")</f>
        <v>Recife</v>
      </c>
      <c r="Y1489" s="105" t="str">
        <f>IFERROR(VLOOKUP(V1489, Fornecedores!A:F, 6, FALSE), "")</f>
        <v>PE</v>
      </c>
      <c r="Z1489" s="101" t="str">
        <f>IF(H1489=0, "Pedido entregue!", "Pendente")</f>
        <v>Pedido entregue!</v>
      </c>
      <c r="AB1489" s="132" t="str">
        <f>IF(Z1489="Pedido Entregue!", IF(AA1489=1, "Retirado do Almoxarifado", IF(AA1489=2, "Material devolvido", "Aguardando retirada")), IF(Z1489="Pendente", "Entrega pendente", ""))</f>
        <v>Aguardando retirada</v>
      </c>
      <c r="AC1489" s="18">
        <v>1</v>
      </c>
      <c r="AD1489" s="18">
        <f>AC1489/SUMIF($P:$P,P1489,$AC:$AC)</f>
        <v>1</v>
      </c>
      <c r="AE1489" s="18">
        <f>IF(R1489=0,0,AC1489/SUMIF($R:$R,R1489,$AC:$AC))</f>
        <v>0.5</v>
      </c>
      <c r="AF1489" s="18">
        <f>IF(R1489=0,1,0)</f>
        <v>0</v>
      </c>
      <c r="AH1489" t="str">
        <f>TEXT(J1489,"MMMM")</f>
        <v>junho</v>
      </c>
    </row>
    <row r="1490" spans="1:34" ht="12.75" hidden="1" customHeight="1" x14ac:dyDescent="0.25">
      <c r="A1490" s="90" t="str">
        <f>IF(C1490="Oficina Diversos","Oficina Geral",
IF(ISNUMBER(FIND("Estoque - Colhedoras",C1490)),"Colhedoras",IF(ISNUMBER(FIND("Caldeiraria",C1490)),"Caldeiraria",IF(ISNUMBER(FIND("Borracharia",C1490)),"Borracharia",IF(ISNUMBER(FIND("Lubrificação",C1490)),"Lubrificação",
IF(ISNUMBER(FIND("Estoque - Carregadeiras",C1490)),"Carregadeiras",IF(ISNUMBER(FIND("Estoque - Veic. Leves",C1490)),"Veic. Leves",
IF(ISNUMBER(FIND("Estoque - Caminhões",C1490)),"Caminhões",IF(ISNUMBER(FIND("Estoque - Transbordos",C1490)),"Transbordos",
IF(ISNUMBER(FIND("Estoque - Tratores",C1490)),"Tratores",
IF(ISNUMBER(FIND("Estoque - Máquinas pesadas",C1490)),"Máquinas pesadas",
IF(ISNUMBER(FIND("Estoque - Reboques",C1490)),"Reboques",
IF(C1490="Estoque","Estoque",
IF(AND(ISNUMBER(C1490),C1490&gt;1000,C1490&lt;2000),"Caminhões",
IF(AND(ISNUMBER(C1490),C1490&gt;2000,C1490&lt;3000),"Tratores",
IF(AND(ISNUMBER(C1490),C1490&gt;3000,C1490&lt;4000),"Carregadeiras",
IF(AND(ISNUMBER(C1490),C1490&gt;4000,C1490&lt;5000),"Máquinas pesadas",
IF(AND(ISNUMBER(C1490),C1490&gt;5000,C1490&lt;6000),"Colhedoras",
IF(AND(ISNUMBER(C1490),C1490&gt;7000,C1490&lt;8000),"Irrigação",
IF(AND(ISNUMBER(C1490),C1490&gt;8000,C1490&lt;9000),"Reboques",IF(AND(ISNUMBER(C1490),C1490&gt;0,C1490&lt;1000),"Veic. Leves","")))))))))))))))))))))</f>
        <v>Caminhões</v>
      </c>
      <c r="C1490" s="171">
        <v>1035</v>
      </c>
      <c r="D1490" s="170">
        <v>61181</v>
      </c>
      <c r="E1490" s="173" t="s">
        <v>326</v>
      </c>
      <c r="F1490" s="101" t="str">
        <f>IF(ISBLANK(K1490), "Apenas Solicitação", "Tem OC")</f>
        <v>Tem OC</v>
      </c>
      <c r="G1490" s="170">
        <v>2</v>
      </c>
      <c r="H1490" s="102">
        <f>G1490-I1490</f>
        <v>0</v>
      </c>
      <c r="I1490" s="106">
        <v>2</v>
      </c>
      <c r="J1490" s="174">
        <v>45845</v>
      </c>
      <c r="K1490" s="174">
        <v>45850</v>
      </c>
      <c r="L1490" s="173" t="s">
        <v>20152</v>
      </c>
      <c r="M1490" s="104" t="str">
        <f ca="1">IF(OR(N1490="", N1490=0), "", IF(N1490&gt;TODAY(), "No prazo", "Atrasado"))</f>
        <v>Atrasado</v>
      </c>
      <c r="N1490" s="104">
        <f>IFERROR(K1490 + VALUE(LEFT(L1490, FIND(" ", L1490) - 1)), "")</f>
        <v>45851</v>
      </c>
      <c r="O1490" s="105">
        <f>IF(_xlfn.DAYS(K1490,J1490)&lt;0, "Aguardando OC", _xlfn.DAYS(K1490,J1490))</f>
        <v>5</v>
      </c>
      <c r="P1490" s="201">
        <v>410522</v>
      </c>
      <c r="Q1490" s="12"/>
      <c r="R1490" s="212">
        <v>170829</v>
      </c>
      <c r="S1490" s="2">
        <v>221</v>
      </c>
      <c r="T1490" s="65" t="s">
        <v>1029</v>
      </c>
      <c r="U1490" s="170">
        <v>65.28</v>
      </c>
      <c r="V1490" s="170">
        <v>5189</v>
      </c>
      <c r="W1490" s="105" t="str">
        <f>IFERROR(VLOOKUP(V1490, Fornecedores!A:C, 3, FALSE), "")</f>
        <v>REPENORTE</v>
      </c>
      <c r="X1490" s="105" t="str">
        <f>IFERROR(VLOOKUP(V1490, Fornecedores!A:E, 5, FALSE), "")</f>
        <v>Recife</v>
      </c>
      <c r="Y1490" s="105" t="str">
        <f>IFERROR(VLOOKUP(V1490, Fornecedores!A:F, 6, FALSE), "")</f>
        <v>PE</v>
      </c>
      <c r="Z1490" s="101" t="str">
        <f>IF(H1490=0, "Pedido entregue!", "Pendente")</f>
        <v>Pedido entregue!</v>
      </c>
      <c r="AB1490" s="132" t="str">
        <f>IF(Z1490="Pedido Entregue!", IF(AA1490=1, "Retirado do Almoxarifado", IF(AA1490=2, "Material devolvido", "Aguardando retirada")), IF(Z1490="Pendente", "Entrega pendente", ""))</f>
        <v>Aguardando retirada</v>
      </c>
      <c r="AC1490" s="18">
        <v>1</v>
      </c>
      <c r="AD1490" s="18">
        <f>AC1490/SUMIF($P:$P,P1490,$AC:$AC)</f>
        <v>1</v>
      </c>
      <c r="AE1490" s="18">
        <f>IF(R1490=0,0,AC1490/SUMIF($R:$R,R1490,$AC:$AC))</f>
        <v>0.25</v>
      </c>
      <c r="AF1490" s="18">
        <f>IF(R1490=0,1,0)</f>
        <v>0</v>
      </c>
      <c r="AH1490" t="str">
        <f>TEXT(J1490,"MMMM")</f>
        <v>julho</v>
      </c>
    </row>
    <row r="1491" spans="1:34" ht="12.75" customHeight="1" x14ac:dyDescent="0.25">
      <c r="A1491" s="90" t="str">
        <f>IF(C1491="Oficina Diversos","Oficina Geral",
IF(ISNUMBER(FIND("Estoque - Colhedoras",C1491)),"Colhedoras",IF(ISNUMBER(FIND("Caldeiraria",C1491)),"Caldeiraria",IF(ISNUMBER(FIND("Borracharia",C1491)),"Borracharia",IF(ISNUMBER(FIND("Lubrificação",C1491)),"Lubrificação",
IF(ISNUMBER(FIND("Estoque - Carregadeiras",C1491)),"Carregadeiras",IF(ISNUMBER(FIND("Estoque - Veic. Leves",C1491)),"Veic. Leves",
IF(ISNUMBER(FIND("Estoque - Caminhões",C1491)),"Caminhões",IF(ISNUMBER(FIND("Estoque - Transbordos",C1491)),"Transbordos",
IF(ISNUMBER(FIND("Estoque - Tratores",C1491)),"Tratores",
IF(ISNUMBER(FIND("Estoque - Máquinas pesadas",C1491)),"Máquinas pesadas",
IF(ISNUMBER(FIND("Estoque - Reboques",C1491)),"Reboques",
IF(C1491="Estoque","Estoque",
IF(AND(ISNUMBER(C1491),C1491&gt;1000,C1491&lt;2000),"Caminhões",
IF(AND(ISNUMBER(C1491),C1491&gt;2000,C1491&lt;3000),"Tratores",
IF(AND(ISNUMBER(C1491),C1491&gt;3000,C1491&lt;4000),"Carregadeiras",
IF(AND(ISNUMBER(C1491),C1491&gt;4000,C1491&lt;5000),"Máquinas pesadas",
IF(AND(ISNUMBER(C1491),C1491&gt;5000,C1491&lt;6000),"Colhedoras",
IF(AND(ISNUMBER(C1491),C1491&gt;7000,C1491&lt;8000),"Irrigação",
IF(AND(ISNUMBER(C1491),C1491&gt;8000,C1491&lt;9000),"Reboques",IF(AND(ISNUMBER(C1491),C1491&gt;0,C1491&lt;1000),"Veic. Leves","")))))))))))))))))))))</f>
        <v>Caminhões</v>
      </c>
      <c r="C1491" s="171">
        <v>1029</v>
      </c>
      <c r="D1491" s="170">
        <v>61181</v>
      </c>
      <c r="E1491" s="173" t="s">
        <v>326</v>
      </c>
      <c r="F1491" s="101" t="str">
        <f>IF(ISBLANK(K1491), "Apenas Solicitação", "Tem OC")</f>
        <v>Apenas Solicitação</v>
      </c>
      <c r="G1491" s="170">
        <v>2</v>
      </c>
      <c r="H1491" s="102">
        <f>G1491-I1491</f>
        <v>2</v>
      </c>
      <c r="I1491" s="106"/>
      <c r="J1491" s="174">
        <v>45856</v>
      </c>
      <c r="K1491" s="173"/>
      <c r="L1491" s="173"/>
      <c r="M1491" s="104" t="str">
        <f ca="1">IF(OR(N1491="", N1491=0), "", IF(N1491&gt;TODAY(), "No prazo", "Atrasado"))</f>
        <v/>
      </c>
      <c r="N1491" s="104" t="str">
        <f>IFERROR(K1491 + VALUE(LEFT(L1491, FIND(" ", L1491) - 1)), "")</f>
        <v/>
      </c>
      <c r="O1491" s="105" t="str">
        <f>IF(_xlfn.DAYS(K1491,J1491)&lt;0, "Aguardando OC", _xlfn.DAYS(K1491,J1491))</f>
        <v>Aguardando OC</v>
      </c>
      <c r="P1491" s="170">
        <v>412262</v>
      </c>
      <c r="Q1491" s="12"/>
      <c r="R1491" s="170">
        <v>0</v>
      </c>
      <c r="S1491" s="2">
        <v>221</v>
      </c>
      <c r="T1491" s="65" t="s">
        <v>1029</v>
      </c>
      <c r="U1491" s="170">
        <v>65.28</v>
      </c>
      <c r="V1491" s="170"/>
      <c r="W1491" s="105" t="str">
        <f>IFERROR(VLOOKUP(V1491, Fornecedores!A:C, 3, FALSE), "")</f>
        <v/>
      </c>
      <c r="X1491" s="105" t="str">
        <f>IFERROR(VLOOKUP(V1491, Fornecedores!A:E, 5, FALSE), "")</f>
        <v/>
      </c>
      <c r="Y1491" s="105" t="str">
        <f>IFERROR(VLOOKUP(V1491, Fornecedores!A:F, 6, FALSE), "")</f>
        <v/>
      </c>
      <c r="Z1491" s="101" t="str">
        <f>IF(H1491=0, "Pedido entregue!", "Pendente")</f>
        <v>Pendente</v>
      </c>
      <c r="AB1491" s="132" t="str">
        <f>IF(Z1491="Pedido Entregue!", IF(AA1491=1, "Retirado do Almoxarifado", IF(AA1491=2, "Material devolvido", "Aguardando retirada")), IF(Z1491="Pendente", "Entrega pendente", ""))</f>
        <v>Entrega pendente</v>
      </c>
      <c r="AC1491" s="18">
        <v>1</v>
      </c>
      <c r="AD1491" s="18">
        <f>AC1491/SUMIF($P:$P,P1491,$AC:$AC)</f>
        <v>1</v>
      </c>
      <c r="AE1491" s="18">
        <f>IF(R1491=0,0,AC1491/SUMIF($R:$R,R1491,$AC:$AC))</f>
        <v>0</v>
      </c>
      <c r="AF1491" s="18">
        <f>IF(R1491=0,1,0)</f>
        <v>1</v>
      </c>
      <c r="AH1491" t="str">
        <f>TEXT(J1491,"MMMM")</f>
        <v>julho</v>
      </c>
    </row>
    <row r="1492" spans="1:34" ht="12.75" customHeight="1" x14ac:dyDescent="0.25">
      <c r="A1492" s="90" t="str">
        <f>IF(C1492="Oficina Diversos","Oficina Geral",
IF(ISNUMBER(FIND("Estoque - Colhedoras",C1492)),"Colhedoras",IF(ISNUMBER(FIND("Caldeiraria",C1492)),"Caldeiraria",IF(ISNUMBER(FIND("Borracharia",C1492)),"Borracharia",IF(ISNUMBER(FIND("Lubrificação",C1492)),"Lubrificação",
IF(ISNUMBER(FIND("Estoque - Carregadeiras",C1492)),"Carregadeiras",IF(ISNUMBER(FIND("Estoque - Veic. Leves",C1492)),"Veic. Leves",
IF(ISNUMBER(FIND("Estoque - Caminhões",C1492)),"Caminhões",IF(ISNUMBER(FIND("Estoque - Transbordos",C1492)),"Transbordos",
IF(ISNUMBER(FIND("Estoque - Tratores",C1492)),"Tratores",
IF(ISNUMBER(FIND("Estoque - Máquinas pesadas",C1492)),"Máquinas pesadas",
IF(ISNUMBER(FIND("Estoque - Reboques",C1492)),"Reboques",
IF(C1492="Estoque","Estoque",
IF(AND(ISNUMBER(C1492),C1492&gt;1000,C1492&lt;2000),"Caminhões",
IF(AND(ISNUMBER(C1492),C1492&gt;2000,C1492&lt;3000),"Tratores",
IF(AND(ISNUMBER(C1492),C1492&gt;3000,C1492&lt;4000),"Carregadeiras",
IF(AND(ISNUMBER(C1492),C1492&gt;4000,C1492&lt;5000),"Máquinas pesadas",
IF(AND(ISNUMBER(C1492),C1492&gt;5000,C1492&lt;6000),"Colhedoras",
IF(AND(ISNUMBER(C1492),C1492&gt;7000,C1492&lt;8000),"Irrigação",
IF(AND(ISNUMBER(C1492),C1492&gt;8000,C1492&lt;9000),"Reboques",IF(AND(ISNUMBER(C1492),C1492&gt;0,C1492&lt;1000),"Veic. Leves","")))))))))))))))))))))</f>
        <v>Caminhões</v>
      </c>
      <c r="C1492" s="171">
        <v>1024</v>
      </c>
      <c r="D1492" s="170">
        <v>61181</v>
      </c>
      <c r="E1492" s="173" t="s">
        <v>326</v>
      </c>
      <c r="F1492" s="101" t="str">
        <f>IF(ISBLANK(K1492), "Apenas Solicitação", "Tem OC")</f>
        <v>Apenas Solicitação</v>
      </c>
      <c r="G1492" s="170">
        <v>2</v>
      </c>
      <c r="H1492" s="102">
        <f>G1492-I1492</f>
        <v>2</v>
      </c>
      <c r="I1492" s="106"/>
      <c r="J1492" s="174">
        <v>45857</v>
      </c>
      <c r="K1492" s="173"/>
      <c r="L1492" s="173"/>
      <c r="M1492" s="104" t="str">
        <f ca="1">IF(OR(N1492="", N1492=0), "", IF(N1492&gt;TODAY(), "No prazo", "Atrasado"))</f>
        <v/>
      </c>
      <c r="N1492" s="104" t="str">
        <f>IFERROR(K1492 + VALUE(LEFT(L1492, FIND(" ", L1492) - 1)), "")</f>
        <v/>
      </c>
      <c r="O1492" s="105" t="str">
        <f>IF(_xlfn.DAYS(K1492,J1492)&lt;0, "Aguardando OC", _xlfn.DAYS(K1492,J1492))</f>
        <v>Aguardando OC</v>
      </c>
      <c r="P1492" s="170">
        <v>412435</v>
      </c>
      <c r="Q1492" s="12"/>
      <c r="R1492" s="170">
        <v>0</v>
      </c>
      <c r="S1492" s="2">
        <v>221</v>
      </c>
      <c r="T1492" s="65" t="s">
        <v>1029</v>
      </c>
      <c r="U1492" s="170">
        <v>65.28</v>
      </c>
      <c r="V1492" s="170"/>
      <c r="W1492" s="105" t="str">
        <f>IFERROR(VLOOKUP(V1492, Fornecedores!A:C, 3, FALSE), "")</f>
        <v/>
      </c>
      <c r="X1492" s="105" t="str">
        <f>IFERROR(VLOOKUP(V1492, Fornecedores!A:E, 5, FALSE), "")</f>
        <v/>
      </c>
      <c r="Y1492" s="105" t="str">
        <f>IFERROR(VLOOKUP(V1492, Fornecedores!A:F, 6, FALSE), "")</f>
        <v/>
      </c>
      <c r="Z1492" s="101" t="str">
        <f>IF(H1492=0, "Pedido entregue!", "Pendente")</f>
        <v>Pendente</v>
      </c>
      <c r="AB1492" s="132" t="str">
        <f>IF(Z1492="Pedido Entregue!", IF(AA1492=1, "Retirado do Almoxarifado", IF(AA1492=2, "Material devolvido", "Aguardando retirada")), IF(Z1492="Pendente", "Entrega pendente", ""))</f>
        <v>Entrega pendente</v>
      </c>
      <c r="AC1492" s="18">
        <v>1</v>
      </c>
      <c r="AD1492" s="18">
        <f>AC1492/SUMIF($P:$P,P1492,$AC:$AC)</f>
        <v>1</v>
      </c>
      <c r="AE1492" s="18">
        <f>IF(R1492=0,0,AC1492/SUMIF($R:$R,R1492,$AC:$AC))</f>
        <v>0</v>
      </c>
      <c r="AF1492" s="18">
        <f>IF(R1492=0,1,0)</f>
        <v>1</v>
      </c>
      <c r="AH1492" t="str">
        <f>TEXT(J1492,"MMMM")</f>
        <v>julho</v>
      </c>
    </row>
    <row r="1493" spans="1:34" ht="12.75" hidden="1" customHeight="1" x14ac:dyDescent="0.25">
      <c r="A1493" s="90" t="str">
        <f>IF(C1493="Oficina Diversos","Oficina Geral",
IF(ISNUMBER(FIND("Estoque - Colhedoras",C1493)),"Colhedoras",IF(ISNUMBER(FIND("Caldeiraria",C1493)),"Caldeiraria",IF(ISNUMBER(FIND("Borracharia",C1493)),"Borracharia",IF(ISNUMBER(FIND("Lubrificação",C1493)),"Lubrificação",
IF(ISNUMBER(FIND("Estoque - Carregadeiras",C1493)),"Carregadeiras",IF(ISNUMBER(FIND("Estoque - Veic. Leves",C1493)),"Veic. Leves",
IF(ISNUMBER(FIND("Estoque - Caminhões",C1493)),"Caminhões",IF(ISNUMBER(FIND("Estoque - Transbordos",C1493)),"Transbordos",
IF(ISNUMBER(FIND("Estoque - Tratores",C1493)),"Tratores",
IF(ISNUMBER(FIND("Estoque - Máquinas pesadas",C1493)),"Máquinas pesadas",
IF(ISNUMBER(FIND("Estoque - Reboques",C1493)),"Reboques",
IF(C1493="Estoque","Estoque",
IF(AND(ISNUMBER(C1493),C1493&gt;1000,C1493&lt;2000),"Caminhões",
IF(AND(ISNUMBER(C1493),C1493&gt;2000,C1493&lt;3000),"Tratores",
IF(AND(ISNUMBER(C1493),C1493&gt;3000,C1493&lt;4000),"Carregadeiras",
IF(AND(ISNUMBER(C1493),C1493&gt;4000,C1493&lt;5000),"Máquinas pesadas",
IF(AND(ISNUMBER(C1493),C1493&gt;5000,C1493&lt;6000),"Colhedoras",
IF(AND(ISNUMBER(C1493),C1493&gt;7000,C1493&lt;8000),"Irrigação",
IF(AND(ISNUMBER(C1493),C1493&gt;8000,C1493&lt;9000),"Reboques",IF(AND(ISNUMBER(C1493),C1493&gt;0,C1493&lt;1000),"Veic. Leves","")))))))))))))))))))))</f>
        <v>Veic. Leves</v>
      </c>
      <c r="B1493" s="72"/>
      <c r="C1493" s="2">
        <v>31</v>
      </c>
      <c r="D1493" s="2">
        <v>61261</v>
      </c>
      <c r="E1493" s="3" t="s">
        <v>281</v>
      </c>
      <c r="F1493" s="14" t="str">
        <f>IF(ISBLANK(K1493), "Apenas Solicitação", "Tem OC")</f>
        <v>Tem OC</v>
      </c>
      <c r="G1493" s="2">
        <v>1</v>
      </c>
      <c r="H1493" s="37">
        <f>G1493-I1493</f>
        <v>0</v>
      </c>
      <c r="I1493" s="114">
        <v>1</v>
      </c>
      <c r="J1493" s="4">
        <v>45744</v>
      </c>
      <c r="K1493" s="180">
        <v>45758</v>
      </c>
      <c r="L1493" s="3"/>
      <c r="M1493" s="44"/>
      <c r="N1493" s="44" t="str">
        <f>IFERROR(K1493 + VALUE(LEFT(L1493, FIND(" ", L1493) - 1)), "")</f>
        <v/>
      </c>
      <c r="O1493" s="3">
        <f>IF(_xlfn.DAYS(K1493,J1493)&lt;0, "Aguardando OC", _xlfn.DAYS(K1493,J1493))</f>
        <v>14</v>
      </c>
      <c r="P1493" s="14">
        <v>397410</v>
      </c>
      <c r="Q1493" s="169">
        <v>1139979</v>
      </c>
      <c r="R1493" s="14">
        <v>166152</v>
      </c>
      <c r="S1493" s="2">
        <v>715</v>
      </c>
      <c r="T1493" s="65" t="s">
        <v>280</v>
      </c>
      <c r="U1493" s="21">
        <v>95</v>
      </c>
      <c r="V1493" s="2">
        <v>7058</v>
      </c>
      <c r="W1493" s="43" t="str">
        <f>IFERROR(VLOOKUP(V1493, Fornecedores!A:C, 3, FALSE), "")</f>
        <v>MOTO CENTRO</v>
      </c>
      <c r="X1493" s="43" t="str">
        <f>IFERROR(VLOOKUP(V1493, Fornecedores!A:E, 5, FALSE), "")</f>
        <v>João Pessoa</v>
      </c>
      <c r="Y1493" s="43" t="str">
        <f>IFERROR(VLOOKUP(V1493, Fornecedores!A:F, 6, FALSE), "")</f>
        <v>PB</v>
      </c>
      <c r="Z1493" s="14" t="str">
        <f>IF(H1493=0, "Pedido entregue!", "Pendente")</f>
        <v>Pedido entregue!</v>
      </c>
      <c r="AA1493" s="74"/>
      <c r="AB1493" s="58" t="str">
        <f>IF(Z1493="Pedido Entregue!", IF(AA1493=1, "Retirado do Almoxarifado", IF(AA1493=2, "Material devolvido", "Aguardando retirada")), IF(Z1493="Pendente", "Entrega pendente", ""))</f>
        <v>Aguardando retirada</v>
      </c>
      <c r="AC1493" s="18">
        <v>1</v>
      </c>
      <c r="AD1493" s="18">
        <f>AC1493/SUMIF($P:$P,P1493,$AC:$AC)</f>
        <v>1</v>
      </c>
      <c r="AE1493" s="18">
        <f>IF(R1493=0,0,AC1493/SUMIF($R:$R,R1493,$AC:$AC))</f>
        <v>0.5</v>
      </c>
      <c r="AF1493" s="18">
        <f>IF(R1493=0,1,0)</f>
        <v>0</v>
      </c>
      <c r="AG1493" s="18">
        <f>IF(R1493=0,#REF!-J1493,0)</f>
        <v>0</v>
      </c>
      <c r="AH1493" t="str">
        <f>TEXT(J1493,"MMMM")</f>
        <v>março</v>
      </c>
    </row>
    <row r="1494" spans="1:34" ht="12.75" customHeight="1" x14ac:dyDescent="0.25">
      <c r="A1494" s="90" t="str">
        <f>IF(C1494="Oficina Diversos","Oficina Geral",
IF(ISNUMBER(FIND("Estoque - Colhedoras",C1494)),"Colhedoras",IF(ISNUMBER(FIND("Caldeiraria",C1494)),"Caldeiraria",IF(ISNUMBER(FIND("Borracharia",C1494)),"Borracharia",IF(ISNUMBER(FIND("Lubrificação",C1494)),"Lubrificação",
IF(ISNUMBER(FIND("Estoque - Carregadeiras",C1494)),"Carregadeiras",IF(ISNUMBER(FIND("Estoque - Veic. Leves",C1494)),"Veic. Leves",
IF(ISNUMBER(FIND("Estoque - Caminhões",C1494)),"Caminhões",IF(ISNUMBER(FIND("Estoque - Transbordos",C1494)),"Transbordos",
IF(ISNUMBER(FIND("Estoque - Tratores",C1494)),"Tratores",
IF(ISNUMBER(FIND("Estoque - Máquinas pesadas",C1494)),"Máquinas pesadas",
IF(ISNUMBER(FIND("Estoque - Reboques",C1494)),"Reboques",
IF(C1494="Estoque","Estoque",
IF(AND(ISNUMBER(C1494),C1494&gt;1000,C1494&lt;2000),"Caminhões",
IF(AND(ISNUMBER(C1494),C1494&gt;2000,C1494&lt;3000),"Tratores",
IF(AND(ISNUMBER(C1494),C1494&gt;3000,C1494&lt;4000),"Carregadeiras",
IF(AND(ISNUMBER(C1494),C1494&gt;4000,C1494&lt;5000),"Máquinas pesadas",
IF(AND(ISNUMBER(C1494),C1494&gt;5000,C1494&lt;6000),"Colhedoras",
IF(AND(ISNUMBER(C1494),C1494&gt;7000,C1494&lt;8000),"Irrigação",
IF(AND(ISNUMBER(C1494),C1494&gt;8000,C1494&lt;9000),"Reboques",IF(AND(ISNUMBER(C1494),C1494&gt;0,C1494&lt;1000),"Veic. Leves","")))))))))))))))))))))</f>
        <v>Oficina Geral</v>
      </c>
      <c r="C1494" s="171" t="s">
        <v>661</v>
      </c>
      <c r="D1494" s="170">
        <v>61265</v>
      </c>
      <c r="E1494" s="173" t="s">
        <v>20827</v>
      </c>
      <c r="F1494" s="101" t="str">
        <f>IF(ISBLANK(K1494), "Apenas Solicitação", "Tem OC")</f>
        <v>Apenas Solicitação</v>
      </c>
      <c r="G1494" s="170">
        <v>1</v>
      </c>
      <c r="H1494" s="102">
        <f>G1494-I1494</f>
        <v>1</v>
      </c>
      <c r="I1494" s="106"/>
      <c r="J1494" s="174">
        <v>45831</v>
      </c>
      <c r="K1494" s="201"/>
      <c r="L1494" s="173"/>
      <c r="M1494" s="104" t="str">
        <f ca="1">IF(OR(N1494="", N1494=0), "", IF(N1494&gt;TODAY(), "No prazo", "Atrasado"))</f>
        <v/>
      </c>
      <c r="N1494" s="104" t="str">
        <f>IFERROR(K1494 + VALUE(LEFT(L1494, FIND(" ", L1494) - 1)), "")</f>
        <v/>
      </c>
      <c r="O1494" s="105" t="str">
        <f>IF(_xlfn.DAYS(K1494,J1494)&lt;0, "Aguardando OC", _xlfn.DAYS(K1494,J1494))</f>
        <v>Aguardando OC</v>
      </c>
      <c r="P1494" s="201">
        <v>408775</v>
      </c>
      <c r="Q1494" s="12"/>
      <c r="R1494" s="201">
        <v>0</v>
      </c>
      <c r="S1494" s="2">
        <v>221</v>
      </c>
      <c r="T1494" s="65" t="s">
        <v>1029</v>
      </c>
      <c r="U1494" s="170">
        <v>39.99</v>
      </c>
      <c r="V1494" s="170"/>
      <c r="W1494" s="105" t="str">
        <f>IFERROR(VLOOKUP(V1494, Fornecedores!A:C, 3, FALSE), "")</f>
        <v/>
      </c>
      <c r="X1494" s="105" t="str">
        <f>IFERROR(VLOOKUP(V1494, Fornecedores!A:E, 5, FALSE), "")</f>
        <v/>
      </c>
      <c r="Y1494" s="105" t="str">
        <f>IFERROR(VLOOKUP(V1494, Fornecedores!A:F, 6, FALSE), "")</f>
        <v/>
      </c>
      <c r="Z1494" s="101" t="str">
        <f>IF(H1494=0, "Pedido entregue!", "Pendente")</f>
        <v>Pendente</v>
      </c>
      <c r="AB1494" s="132" t="str">
        <f>IF(Z1494="Pedido Entregue!", IF(AA1494=1, "Retirado do Almoxarifado", IF(AA1494=2, "Material devolvido", "Aguardando retirada")), IF(Z1494="Pendente", "Entrega pendente", ""))</f>
        <v>Entrega pendente</v>
      </c>
      <c r="AC1494" s="18">
        <v>1</v>
      </c>
      <c r="AD1494" s="18">
        <f>AC1494/SUMIF($P:$P,P1494,$AC:$AC)</f>
        <v>1</v>
      </c>
      <c r="AE1494" s="18">
        <f>IF(R1494=0,0,AC1494/SUMIF($R:$R,R1494,$AC:$AC))</f>
        <v>0</v>
      </c>
      <c r="AF1494" s="18">
        <f>IF(R1494=0,1,0)</f>
        <v>1</v>
      </c>
      <c r="AH1494" t="str">
        <f>TEXT(J1494,"MMMM")</f>
        <v>junho</v>
      </c>
    </row>
    <row r="1495" spans="1:34" ht="12.75" customHeight="1" x14ac:dyDescent="0.25">
      <c r="A1495" s="90" t="str">
        <f>IF(C1495="Oficina Diversos","Oficina Geral",
IF(ISNUMBER(FIND("Estoque - Colhedoras",C1495)),"Colhedoras",IF(ISNUMBER(FIND("Caldeiraria",C1495)),"Caldeiraria",IF(ISNUMBER(FIND("Borracharia",C1495)),"Borracharia",IF(ISNUMBER(FIND("Lubrificação",C1495)),"Lubrificação",
IF(ISNUMBER(FIND("Estoque - Carregadeiras",C1495)),"Carregadeiras",IF(ISNUMBER(FIND("Estoque - Veic. Leves",C1495)),"Veic. Leves",
IF(ISNUMBER(FIND("Estoque - Caminhões",C1495)),"Caminhões",IF(ISNUMBER(FIND("Estoque - Transbordos",C1495)),"Transbordos",
IF(ISNUMBER(FIND("Estoque - Tratores",C1495)),"Tratores",
IF(ISNUMBER(FIND("Estoque - Máquinas pesadas",C1495)),"Máquinas pesadas",
IF(ISNUMBER(FIND("Estoque - Reboques",C1495)),"Reboques",
IF(C1495="Estoque","Estoque",
IF(AND(ISNUMBER(C1495),C1495&gt;1000,C1495&lt;2000),"Caminhões",
IF(AND(ISNUMBER(C1495),C1495&gt;2000,C1495&lt;3000),"Tratores",
IF(AND(ISNUMBER(C1495),C1495&gt;3000,C1495&lt;4000),"Carregadeiras",
IF(AND(ISNUMBER(C1495),C1495&gt;4000,C1495&lt;5000),"Máquinas pesadas",
IF(AND(ISNUMBER(C1495),C1495&gt;5000,C1495&lt;6000),"Colhedoras",
IF(AND(ISNUMBER(C1495),C1495&gt;7000,C1495&lt;8000),"Irrigação",
IF(AND(ISNUMBER(C1495),C1495&gt;8000,C1495&lt;9000),"Reboques",IF(AND(ISNUMBER(C1495),C1495&gt;0,C1495&lt;1000),"Veic. Leves","")))))))))))))))))))))</f>
        <v>Oficina Geral</v>
      </c>
      <c r="C1495" s="144" t="s">
        <v>20771</v>
      </c>
      <c r="D1495" s="144">
        <v>61266</v>
      </c>
      <c r="E1495" s="145" t="s">
        <v>20828</v>
      </c>
      <c r="F1495" s="101" t="str">
        <f>IF(ISBLANK(K1495), "Apenas Solicitação", "Tem OC")</f>
        <v>Apenas Solicitação</v>
      </c>
      <c r="G1495" s="143">
        <v>1</v>
      </c>
      <c r="H1495" s="102">
        <f>G1495-I1495</f>
        <v>1</v>
      </c>
      <c r="I1495" s="106"/>
      <c r="J1495" s="147">
        <v>45831</v>
      </c>
      <c r="K1495" s="202"/>
      <c r="L1495" s="49"/>
      <c r="M1495" s="104" t="str">
        <f ca="1">IF(OR(N1495="", N1495=0), "", IF(N1495&gt;TODAY(), "No prazo", "Atrasado"))</f>
        <v/>
      </c>
      <c r="N1495" s="104" t="str">
        <f>IFERROR(K1495 + VALUE(LEFT(L1495, FIND(" ", L1495) - 1)), "")</f>
        <v/>
      </c>
      <c r="O1495" s="105" t="str">
        <f>IF(_xlfn.DAYS(K1495,J1495)&lt;0, "Aguardando OC", _xlfn.DAYS(K1495,J1495))</f>
        <v>Aguardando OC</v>
      </c>
      <c r="P1495" s="200">
        <v>408773</v>
      </c>
      <c r="Q1495" s="12"/>
      <c r="R1495" s="200">
        <v>0</v>
      </c>
      <c r="S1495" s="143">
        <v>221</v>
      </c>
      <c r="T1495" s="65" t="s">
        <v>1029</v>
      </c>
      <c r="U1495" s="164">
        <v>0</v>
      </c>
      <c r="V1495" s="144"/>
      <c r="W1495" s="105" t="str">
        <f>IFERROR(VLOOKUP(V1495, Fornecedores!A:C, 3, FALSE), "")</f>
        <v/>
      </c>
      <c r="X1495" s="105" t="str">
        <f>IFERROR(VLOOKUP(V1495, Fornecedores!A:E, 5, FALSE), "")</f>
        <v/>
      </c>
      <c r="Y1495" s="105" t="str">
        <f>IFERROR(VLOOKUP(V1495, Fornecedores!A:F, 6, FALSE), "")</f>
        <v/>
      </c>
      <c r="Z1495" s="101" t="str">
        <f>IF(H1495=0, "Pedido entregue!", "Pendente")</f>
        <v>Pendente</v>
      </c>
      <c r="AB1495" s="132" t="str">
        <f>IF(Z1495="Pedido Entregue!", IF(AA1495=1, "Retirado do Almoxarifado", IF(AA1495=2, "Material devolvido", "Aguardando retirada")), IF(Z1495="Pendente", "Entrega pendente", ""))</f>
        <v>Entrega pendente</v>
      </c>
      <c r="AC1495" s="18">
        <v>1</v>
      </c>
      <c r="AD1495" s="18">
        <f>AC1495/SUMIF($P:$P,P1495,$AC:$AC)</f>
        <v>1</v>
      </c>
      <c r="AE1495" s="18">
        <f>IF(R1495=0,0,AC1495/SUMIF($R:$R,R1495,$AC:$AC))</f>
        <v>0</v>
      </c>
      <c r="AF1495" s="18">
        <f>IF(R1495=0,1,0)</f>
        <v>1</v>
      </c>
      <c r="AH1495" t="str">
        <f>TEXT(J1495,"MMMM")</f>
        <v>junho</v>
      </c>
    </row>
    <row r="1496" spans="1:34" ht="12.75" customHeight="1" x14ac:dyDescent="0.25">
      <c r="A1496" s="90" t="str">
        <f>IF(C1496="Oficina Diversos","Oficina Geral",
IF(ISNUMBER(FIND("Estoque - Colhedoras",C1496)),"Colhedoras",IF(ISNUMBER(FIND("Caldeiraria",C1496)),"Caldeiraria",IF(ISNUMBER(FIND("Borracharia",C1496)),"Borracharia",IF(ISNUMBER(FIND("Lubrificação",C1496)),"Lubrificação",
IF(ISNUMBER(FIND("Estoque - Carregadeiras",C1496)),"Carregadeiras",IF(ISNUMBER(FIND("Estoque - Veic. Leves",C1496)),"Veic. Leves",
IF(ISNUMBER(FIND("Estoque - Caminhões",C1496)),"Caminhões",IF(ISNUMBER(FIND("Estoque - Transbordos",C1496)),"Transbordos",
IF(ISNUMBER(FIND("Estoque - Tratores",C1496)),"Tratores",
IF(ISNUMBER(FIND("Estoque - Máquinas pesadas",C1496)),"Máquinas pesadas",
IF(ISNUMBER(FIND("Estoque - Reboques",C1496)),"Reboques",
IF(C1496="Estoque","Estoque",
IF(AND(ISNUMBER(C1496),C1496&gt;1000,C1496&lt;2000),"Caminhões",
IF(AND(ISNUMBER(C1496),C1496&gt;2000,C1496&lt;3000),"Tratores",
IF(AND(ISNUMBER(C1496),C1496&gt;3000,C1496&lt;4000),"Carregadeiras",
IF(AND(ISNUMBER(C1496),C1496&gt;4000,C1496&lt;5000),"Máquinas pesadas",
IF(AND(ISNUMBER(C1496),C1496&gt;5000,C1496&lt;6000),"Colhedoras",
IF(AND(ISNUMBER(C1496),C1496&gt;7000,C1496&lt;8000),"Irrigação",
IF(AND(ISNUMBER(C1496),C1496&gt;8000,C1496&lt;9000),"Reboques",IF(AND(ISNUMBER(C1496),C1496&gt;0,C1496&lt;1000),"Veic. Leves","")))))))))))))))))))))</f>
        <v>Oficina Geral</v>
      </c>
      <c r="C1496" s="171" t="s">
        <v>661</v>
      </c>
      <c r="D1496" s="170">
        <v>61267</v>
      </c>
      <c r="E1496" s="173" t="s">
        <v>20829</v>
      </c>
      <c r="F1496" s="101" t="str">
        <f>IF(ISBLANK(K1496), "Apenas Solicitação", "Tem OC")</f>
        <v>Apenas Solicitação</v>
      </c>
      <c r="G1496" s="170">
        <v>1</v>
      </c>
      <c r="H1496" s="102">
        <f>G1496-I1496</f>
        <v>1</v>
      </c>
      <c r="I1496" s="106"/>
      <c r="J1496" s="174">
        <v>45831</v>
      </c>
      <c r="K1496" s="201"/>
      <c r="L1496" s="173"/>
      <c r="M1496" s="104" t="str">
        <f ca="1">IF(OR(N1496="", N1496=0), "", IF(N1496&gt;TODAY(), "No prazo", "Atrasado"))</f>
        <v/>
      </c>
      <c r="N1496" s="104" t="str">
        <f>IFERROR(K1496 + VALUE(LEFT(L1496, FIND(" ", L1496) - 1)), "")</f>
        <v/>
      </c>
      <c r="O1496" s="105" t="str">
        <f>IF(_xlfn.DAYS(K1496,J1496)&lt;0, "Aguardando OC", _xlfn.DAYS(K1496,J1496))</f>
        <v>Aguardando OC</v>
      </c>
      <c r="P1496" s="201">
        <v>408777</v>
      </c>
      <c r="Q1496" s="12"/>
      <c r="R1496" s="201">
        <v>0</v>
      </c>
      <c r="S1496" s="2">
        <v>221</v>
      </c>
      <c r="T1496" s="65" t="s">
        <v>1029</v>
      </c>
      <c r="U1496" s="170">
        <v>38.99</v>
      </c>
      <c r="V1496" s="170"/>
      <c r="W1496" s="105" t="str">
        <f>IFERROR(VLOOKUP(V1496, Fornecedores!A:C, 3, FALSE), "")</f>
        <v/>
      </c>
      <c r="X1496" s="105" t="str">
        <f>IFERROR(VLOOKUP(V1496, Fornecedores!A:E, 5, FALSE), "")</f>
        <v/>
      </c>
      <c r="Y1496" s="105" t="str">
        <f>IFERROR(VLOOKUP(V1496, Fornecedores!A:F, 6, FALSE), "")</f>
        <v/>
      </c>
      <c r="Z1496" s="101" t="str">
        <f>IF(H1496=0, "Pedido entregue!", "Pendente")</f>
        <v>Pendente</v>
      </c>
      <c r="AB1496" s="132" t="str">
        <f>IF(Z1496="Pedido Entregue!", IF(AA1496=1, "Retirado do Almoxarifado", IF(AA1496=2, "Material devolvido", "Aguardando retirada")), IF(Z1496="Pendente", "Entrega pendente", ""))</f>
        <v>Entrega pendente</v>
      </c>
      <c r="AC1496" s="18">
        <v>1</v>
      </c>
      <c r="AD1496" s="18">
        <f>AC1496/SUMIF($P:$P,P1496,$AC:$AC)</f>
        <v>1</v>
      </c>
      <c r="AE1496" s="18">
        <f>IF(R1496=0,0,AC1496/SUMIF($R:$R,R1496,$AC:$AC))</f>
        <v>0</v>
      </c>
      <c r="AF1496" s="18">
        <f>IF(R1496=0,1,0)</f>
        <v>1</v>
      </c>
      <c r="AH1496" t="str">
        <f>TEXT(J1496,"MMMM")</f>
        <v>junho</v>
      </c>
    </row>
    <row r="1497" spans="1:34" ht="12.75" hidden="1" customHeight="1" x14ac:dyDescent="0.25">
      <c r="A1497" s="90" t="str">
        <f>IF(C1497="Oficina Diversos","Oficina Geral",
IF(ISNUMBER(FIND("Estoque - Colhedoras",C1497)),"Colhedoras",IF(ISNUMBER(FIND("Caldeiraria",C1497)),"Caldeiraria",IF(ISNUMBER(FIND("Borracharia",C1497)),"Borracharia",IF(ISNUMBER(FIND("Lubrificação",C1497)),"Lubrificação",
IF(ISNUMBER(FIND("Estoque - Carregadeiras",C1497)),"Carregadeiras",IF(ISNUMBER(FIND("Estoque - Veic. Leves",C1497)),"Veic. Leves",
IF(ISNUMBER(FIND("Estoque - Caminhões",C1497)),"Caminhões",IF(ISNUMBER(FIND("Estoque - Transbordos",C1497)),"Transbordos",
IF(ISNUMBER(FIND("Estoque - Tratores",C1497)),"Tratores",
IF(ISNUMBER(FIND("Estoque - Máquinas pesadas",C1497)),"Máquinas pesadas",
IF(ISNUMBER(FIND("Estoque - Reboques",C1497)),"Reboques",
IF(C1497="Estoque","Estoque",
IF(AND(ISNUMBER(C1497),C1497&gt;1000,C1497&lt;2000),"Caminhões",
IF(AND(ISNUMBER(C1497),C1497&gt;2000,C1497&lt;3000),"Tratores",
IF(AND(ISNUMBER(C1497),C1497&gt;3000,C1497&lt;4000),"Carregadeiras",
IF(AND(ISNUMBER(C1497),C1497&gt;4000,C1497&lt;5000),"Máquinas pesadas",
IF(AND(ISNUMBER(C1497),C1497&gt;5000,C1497&lt;6000),"Colhedoras",
IF(AND(ISNUMBER(C1497),C1497&gt;7000,C1497&lt;8000),"Irrigação",
IF(AND(ISNUMBER(C1497),C1497&gt;8000,C1497&lt;9000),"Reboques",IF(AND(ISNUMBER(C1497),C1497&gt;0,C1497&lt;1000),"Veic. Leves","")))))))))))))))))))))</f>
        <v>Tratores</v>
      </c>
      <c r="C1497" s="144">
        <v>2035</v>
      </c>
      <c r="D1497" s="143">
        <v>61299</v>
      </c>
      <c r="E1497" s="146" t="s">
        <v>20403</v>
      </c>
      <c r="F1497" s="101" t="str">
        <f>IF(ISBLANK(K1497), "Apenas Solicitação", "Tem OC")</f>
        <v>Tem OC</v>
      </c>
      <c r="G1497" s="143">
        <v>1</v>
      </c>
      <c r="H1497" s="102">
        <f>G1497-I1497</f>
        <v>0</v>
      </c>
      <c r="I1497" s="106">
        <v>1</v>
      </c>
      <c r="J1497" s="147">
        <v>45819</v>
      </c>
      <c r="K1497" s="187">
        <v>45824</v>
      </c>
      <c r="L1497" s="146" t="s">
        <v>20152</v>
      </c>
      <c r="M1497" s="104" t="str">
        <f ca="1">IF(OR(N1497="", N1497=0), "", IF(N1497&gt;TODAY(), "No prazo", "Atrasado"))</f>
        <v>Atrasado</v>
      </c>
      <c r="N1497" s="104">
        <f>IFERROR(K1497 + VALUE(LEFT(L1497, FIND(" ", L1497) - 1)), "")</f>
        <v>45825</v>
      </c>
      <c r="O1497" s="105">
        <f>IF(_xlfn.DAYS(K1497,J1497)&lt;0, "Aguardando OC", _xlfn.DAYS(K1497,J1497))</f>
        <v>5</v>
      </c>
      <c r="P1497" s="200">
        <v>407001</v>
      </c>
      <c r="Q1497" s="12"/>
      <c r="R1497" s="200">
        <v>169119</v>
      </c>
      <c r="S1497" s="143">
        <v>221</v>
      </c>
      <c r="T1497" s="65" t="s">
        <v>1029</v>
      </c>
      <c r="U1497" s="164">
        <v>280</v>
      </c>
      <c r="V1497" s="143">
        <v>13341</v>
      </c>
      <c r="W1497" s="105" t="str">
        <f>IFERROR(VLOOKUP(V1497, Fornecedores!A:C, 3, FALSE), "")</f>
        <v>DISMA DISTRIBUIDORA</v>
      </c>
      <c r="X1497" s="105" t="str">
        <f>IFERROR(VLOOKUP(V1497, Fornecedores!A:E, 5, FALSE), "")</f>
        <v>Araçatuba</v>
      </c>
      <c r="Y1497" s="105" t="str">
        <f>IFERROR(VLOOKUP(V1497, Fornecedores!A:F, 6, FALSE), "")</f>
        <v>SP</v>
      </c>
      <c r="Z1497" s="101" t="str">
        <f>IF(H1497=0, "Pedido entregue!", "Pendente")</f>
        <v>Pedido entregue!</v>
      </c>
      <c r="AB1497" s="132" t="str">
        <f>IF(Z1497="Pedido Entregue!", IF(AA1497=1, "Retirado do Almoxarifado", IF(AA1497=2, "Material devolvido", "Aguardando retirada")), IF(Z1497="Pendente", "Entrega pendente", ""))</f>
        <v>Aguardando retirada</v>
      </c>
      <c r="AC1497" s="18">
        <v>1</v>
      </c>
      <c r="AD1497" s="18">
        <f>AC1497/SUMIF($P:$P,P1497,$AC:$AC)</f>
        <v>1</v>
      </c>
      <c r="AE1497" s="18">
        <f>IF(R1497=0,0,AC1497/SUMIF($R:$R,R1497,$AC:$AC))</f>
        <v>0.2</v>
      </c>
      <c r="AF1497" s="18">
        <f>IF(R1497=0,1,0)</f>
        <v>0</v>
      </c>
      <c r="AH1497" t="str">
        <f>TEXT(J1497,"MMMM")</f>
        <v>junho</v>
      </c>
    </row>
    <row r="1498" spans="1:34" ht="12.75" hidden="1" customHeight="1" x14ac:dyDescent="0.25">
      <c r="A1498" s="90" t="str">
        <f>IF(C1498="Oficina Diversos","Oficina Geral",
IF(ISNUMBER(FIND("Estoque - Colhedoras",C1498)),"Colhedoras",IF(ISNUMBER(FIND("Caldeiraria",C1498)),"Caldeiraria",IF(ISNUMBER(FIND("Borracharia",C1498)),"Borracharia",IF(ISNUMBER(FIND("Lubrificação",C1498)),"Lubrificação",
IF(ISNUMBER(FIND("Estoque - Carregadeiras",C1498)),"Carregadeiras",IF(ISNUMBER(FIND("Estoque - Veic. Leves",C1498)),"Veic. Leves",
IF(ISNUMBER(FIND("Estoque - Caminhões",C1498)),"Caminhões",IF(ISNUMBER(FIND("Estoque - Transbordos",C1498)),"Transbordos",
IF(ISNUMBER(FIND("Estoque - Tratores",C1498)),"Tratores",
IF(ISNUMBER(FIND("Estoque - Máquinas pesadas",C1498)),"Máquinas pesadas",
IF(ISNUMBER(FIND("Estoque - Reboques",C1498)),"Reboques",
IF(C1498="Estoque","Estoque",
IF(AND(ISNUMBER(C1498),C1498&gt;1000,C1498&lt;2000),"Caminhões",
IF(AND(ISNUMBER(C1498),C1498&gt;2000,C1498&lt;3000),"Tratores",
IF(AND(ISNUMBER(C1498),C1498&gt;3000,C1498&lt;4000),"Carregadeiras",
IF(AND(ISNUMBER(C1498),C1498&gt;4000,C1498&lt;5000),"Máquinas pesadas",
IF(AND(ISNUMBER(C1498),C1498&gt;5000,C1498&lt;6000),"Colhedoras",
IF(AND(ISNUMBER(C1498),C1498&gt;7000,C1498&lt;8000),"Irrigação",
IF(AND(ISNUMBER(C1498),C1498&gt;8000,C1498&lt;9000),"Reboques",IF(AND(ISNUMBER(C1498),C1498&gt;0,C1498&lt;1000),"Veic. Leves","")))))))))))))))))))))</f>
        <v>Tratores</v>
      </c>
      <c r="C1498" s="113">
        <v>2035</v>
      </c>
      <c r="D1498" s="2">
        <v>61300</v>
      </c>
      <c r="E1498" s="3" t="s">
        <v>20404</v>
      </c>
      <c r="F1498" s="101" t="str">
        <f>IF(ISBLANK(K1498), "Apenas Solicitação", "Tem OC")</f>
        <v>Tem OC</v>
      </c>
      <c r="G1498" s="2">
        <v>1</v>
      </c>
      <c r="H1498" s="102">
        <f>G1498-I1498</f>
        <v>0</v>
      </c>
      <c r="I1498" s="106">
        <v>1</v>
      </c>
      <c r="J1498" s="4">
        <v>45819</v>
      </c>
      <c r="K1498" s="180">
        <v>45835</v>
      </c>
      <c r="L1498" s="3" t="s">
        <v>20152</v>
      </c>
      <c r="M1498" s="104" t="str">
        <f ca="1">IF(OR(N1498="", N1498=0), "", IF(N1498&gt;TODAY(), "No prazo", "Atrasado"))</f>
        <v>Atrasado</v>
      </c>
      <c r="N1498" s="104">
        <f>IFERROR(K1498 + VALUE(LEFT(L1498, FIND(" ", L1498) - 1)), "")</f>
        <v>45836</v>
      </c>
      <c r="O1498" s="105">
        <f>IF(_xlfn.DAYS(K1498,J1498)&lt;0, "Aguardando OC", _xlfn.DAYS(K1498,J1498))</f>
        <v>16</v>
      </c>
      <c r="P1498" s="14">
        <v>407002</v>
      </c>
      <c r="Q1498" s="12"/>
      <c r="R1498" s="14">
        <v>169738</v>
      </c>
      <c r="S1498" s="2">
        <v>221</v>
      </c>
      <c r="T1498" s="65" t="s">
        <v>1029</v>
      </c>
      <c r="U1498" s="21">
        <v>298</v>
      </c>
      <c r="V1498" s="2">
        <v>13341</v>
      </c>
      <c r="W1498" s="105" t="str">
        <f>IFERROR(VLOOKUP(V1498, Fornecedores!A:C, 3, FALSE), "")</f>
        <v>DISMA DISTRIBUIDORA</v>
      </c>
      <c r="X1498" s="105" t="str">
        <f>IFERROR(VLOOKUP(V1498, Fornecedores!A:E, 5, FALSE), "")</f>
        <v>Araçatuba</v>
      </c>
      <c r="Y1498" s="105" t="str">
        <f>IFERROR(VLOOKUP(V1498, Fornecedores!A:F, 6, FALSE), "")</f>
        <v>SP</v>
      </c>
      <c r="Z1498" s="101" t="str">
        <f>IF(H1498=0, "Pedido entregue!", "Pendente")</f>
        <v>Pedido entregue!</v>
      </c>
      <c r="AB1498" s="132" t="str">
        <f>IF(Z1498="Pedido Entregue!", IF(AA1498=1, "Retirado do Almoxarifado", IF(AA1498=2, "Material devolvido", "Aguardando retirada")), IF(Z1498="Pendente", "Entrega pendente", ""))</f>
        <v>Aguardando retirada</v>
      </c>
      <c r="AC1498" s="18">
        <v>1</v>
      </c>
      <c r="AD1498" s="18">
        <f>AC1498/SUMIF($P:$P,P1498,$AC:$AC)</f>
        <v>1</v>
      </c>
      <c r="AE1498" s="18">
        <f>IF(R1498=0,0,AC1498/SUMIF($R:$R,R1498,$AC:$AC))</f>
        <v>0.33333333333333331</v>
      </c>
      <c r="AF1498" s="18">
        <f>IF(R1498=0,1,0)</f>
        <v>0</v>
      </c>
      <c r="AH1498" t="str">
        <f>TEXT(J1498,"MMMM")</f>
        <v>junho</v>
      </c>
    </row>
    <row r="1499" spans="1:34" ht="12.75" hidden="1" customHeight="1" x14ac:dyDescent="0.25">
      <c r="A1499" s="90" t="str">
        <f>IF(C1499="Oficina Diversos","Oficina Geral",
IF(ISNUMBER(FIND("Estoque - Colhedoras",C1499)),"Colhedoras",IF(ISNUMBER(FIND("Caldeiraria",C1499)),"Caldeiraria",IF(ISNUMBER(FIND("Borracharia",C1499)),"Borracharia",IF(ISNUMBER(FIND("Lubrificação",C1499)),"Lubrificação",
IF(ISNUMBER(FIND("Estoque - Carregadeiras",C1499)),"Carregadeiras",IF(ISNUMBER(FIND("Estoque - Veic. Leves",C1499)),"Veic. Leves",
IF(ISNUMBER(FIND("Estoque - Caminhões",C1499)),"Caminhões",IF(ISNUMBER(FIND("Estoque - Transbordos",C1499)),"Transbordos",
IF(ISNUMBER(FIND("Estoque - Tratores",C1499)),"Tratores",
IF(ISNUMBER(FIND("Estoque - Máquinas pesadas",C1499)),"Máquinas pesadas",
IF(ISNUMBER(FIND("Estoque - Reboques",C1499)),"Reboques",
IF(C1499="Estoque","Estoque",
IF(AND(ISNUMBER(C1499),C1499&gt;1000,C1499&lt;2000),"Caminhões",
IF(AND(ISNUMBER(C1499),C1499&gt;2000,C1499&lt;3000),"Tratores",
IF(AND(ISNUMBER(C1499),C1499&gt;3000,C1499&lt;4000),"Carregadeiras",
IF(AND(ISNUMBER(C1499),C1499&gt;4000,C1499&lt;5000),"Máquinas pesadas",
IF(AND(ISNUMBER(C1499),C1499&gt;5000,C1499&lt;6000),"Colhedoras",
IF(AND(ISNUMBER(C1499),C1499&gt;7000,C1499&lt;8000),"Irrigação",
IF(AND(ISNUMBER(C1499),C1499&gt;8000,C1499&lt;9000),"Reboques",IF(AND(ISNUMBER(C1499),C1499&gt;0,C1499&lt;1000),"Veic. Leves","")))))))))))))))))))))</f>
        <v>Tratores</v>
      </c>
      <c r="C1499" s="113">
        <v>2035</v>
      </c>
      <c r="D1499" s="2">
        <v>61305</v>
      </c>
      <c r="E1499" s="3" t="s">
        <v>20405</v>
      </c>
      <c r="F1499" s="101" t="str">
        <f>IF(ISBLANK(K1499), "Apenas Solicitação", "Tem OC")</f>
        <v>Tem OC</v>
      </c>
      <c r="G1499" s="2">
        <v>1</v>
      </c>
      <c r="H1499" s="102">
        <f>G1499-I1499</f>
        <v>0</v>
      </c>
      <c r="I1499" s="106">
        <v>1</v>
      </c>
      <c r="J1499" s="4">
        <v>45819</v>
      </c>
      <c r="K1499" s="180">
        <v>45824</v>
      </c>
      <c r="L1499" s="3" t="s">
        <v>20151</v>
      </c>
      <c r="M1499" s="104" t="str">
        <f ca="1">IF(OR(N1499="", N1499=0), "", IF(N1499&gt;TODAY(), "No prazo", "Atrasado"))</f>
        <v>Atrasado</v>
      </c>
      <c r="N1499" s="104">
        <f>IFERROR(K1499 + VALUE(LEFT(L1499, FIND(" ", L1499) - 1)), "")</f>
        <v>45824</v>
      </c>
      <c r="O1499" s="105">
        <f>IF(_xlfn.DAYS(K1499,J1499)&lt;0, "Aguardando OC", _xlfn.DAYS(K1499,J1499))</f>
        <v>5</v>
      </c>
      <c r="P1499" s="14">
        <v>407003</v>
      </c>
      <c r="Q1499" s="12"/>
      <c r="R1499" s="14">
        <v>169122</v>
      </c>
      <c r="S1499" s="2">
        <v>221</v>
      </c>
      <c r="T1499" s="65" t="s">
        <v>1029</v>
      </c>
      <c r="U1499" s="21">
        <v>330</v>
      </c>
      <c r="V1499" s="2">
        <v>14487</v>
      </c>
      <c r="W1499" s="105" t="str">
        <f>IFERROR(VLOOKUP(V1499, Fornecedores!A:C, 3, FALSE), "")</f>
        <v xml:space="preserve">FL TRATORES </v>
      </c>
      <c r="X1499" s="105" t="str">
        <f>IFERROR(VLOOKUP(V1499, Fornecedores!A:E, 5, FALSE), "")</f>
        <v>Recife</v>
      </c>
      <c r="Y1499" s="105" t="str">
        <f>IFERROR(VLOOKUP(V1499, Fornecedores!A:F, 6, FALSE), "")</f>
        <v>PE</v>
      </c>
      <c r="Z1499" s="101" t="str">
        <f>IF(H1499=0, "Pedido entregue!", "Pendente")</f>
        <v>Pedido entregue!</v>
      </c>
      <c r="AB1499" s="132" t="str">
        <f>IF(Z1499="Pedido Entregue!", IF(AA1499=1, "Retirado do Almoxarifado", IF(AA1499=2, "Material devolvido", "Aguardando retirada")), IF(Z1499="Pendente", "Entrega pendente", ""))</f>
        <v>Aguardando retirada</v>
      </c>
      <c r="AC1499" s="18">
        <v>1</v>
      </c>
      <c r="AD1499" s="18">
        <f>AC1499/SUMIF($P:$P,P1499,$AC:$AC)</f>
        <v>1</v>
      </c>
      <c r="AE1499" s="18">
        <f>IF(R1499=0,0,AC1499/SUMIF($R:$R,R1499,$AC:$AC))</f>
        <v>0.5</v>
      </c>
      <c r="AF1499" s="18">
        <f>IF(R1499=0,1,0)</f>
        <v>0</v>
      </c>
      <c r="AH1499" t="str">
        <f>TEXT(J1499,"MMMM")</f>
        <v>junho</v>
      </c>
    </row>
    <row r="1500" spans="1:34" ht="12.75" hidden="1" customHeight="1" x14ac:dyDescent="0.25">
      <c r="A1500" s="90" t="str">
        <f>IF(C1500="Oficina Diversos","Oficina Geral",
IF(ISNUMBER(FIND("Estoque - Colhedoras",C1500)),"Colhedoras",IF(ISNUMBER(FIND("Caldeiraria",C1500)),"Caldeiraria",IF(ISNUMBER(FIND("Borracharia",C1500)),"Borracharia",IF(ISNUMBER(FIND("Lubrificação",C1500)),"Lubrificação",
IF(ISNUMBER(FIND("Estoque - Carregadeiras",C1500)),"Carregadeiras",IF(ISNUMBER(FIND("Estoque - Veic. Leves",C1500)),"Veic. Leves",
IF(ISNUMBER(FIND("Estoque - Caminhões",C1500)),"Caminhões",IF(ISNUMBER(FIND("Estoque - Transbordos",C1500)),"Transbordos",
IF(ISNUMBER(FIND("Estoque - Tratores",C1500)),"Tratores",
IF(ISNUMBER(FIND("Estoque - Máquinas pesadas",C1500)),"Máquinas pesadas",
IF(ISNUMBER(FIND("Estoque - Reboques",C1500)),"Reboques",
IF(C1500="Estoque","Estoque",
IF(AND(ISNUMBER(C1500),C1500&gt;1000,C1500&lt;2000),"Caminhões",
IF(AND(ISNUMBER(C1500),C1500&gt;2000,C1500&lt;3000),"Tratores",
IF(AND(ISNUMBER(C1500),C1500&gt;3000,C1500&lt;4000),"Carregadeiras",
IF(AND(ISNUMBER(C1500),C1500&gt;4000,C1500&lt;5000),"Máquinas pesadas",
IF(AND(ISNUMBER(C1500),C1500&gt;5000,C1500&lt;6000),"Colhedoras",
IF(AND(ISNUMBER(C1500),C1500&gt;7000,C1500&lt;8000),"Irrigação",
IF(AND(ISNUMBER(C1500),C1500&gt;8000,C1500&lt;9000),"Reboques",IF(AND(ISNUMBER(C1500),C1500&gt;0,C1500&lt;1000),"Veic. Leves","")))))))))))))))))))))</f>
        <v>Tratores</v>
      </c>
      <c r="C1500" s="144">
        <v>2035</v>
      </c>
      <c r="D1500" s="143">
        <v>61306</v>
      </c>
      <c r="E1500" s="146" t="s">
        <v>20406</v>
      </c>
      <c r="F1500" s="101" t="str">
        <f>IF(ISBLANK(K1500), "Apenas Solicitação", "Tem OC")</f>
        <v>Tem OC</v>
      </c>
      <c r="G1500" s="143">
        <v>1</v>
      </c>
      <c r="H1500" s="102">
        <f>G1500-I1500</f>
        <v>0</v>
      </c>
      <c r="I1500" s="106">
        <v>1</v>
      </c>
      <c r="J1500" s="147">
        <v>45819</v>
      </c>
      <c r="K1500" s="187">
        <v>45824</v>
      </c>
      <c r="L1500" s="146" t="s">
        <v>20152</v>
      </c>
      <c r="M1500" s="104" t="str">
        <f ca="1">IF(OR(N1500="", N1500=0), "", IF(N1500&gt;TODAY(), "No prazo", "Atrasado"))</f>
        <v>Atrasado</v>
      </c>
      <c r="N1500" s="104">
        <f>IFERROR(K1500 + VALUE(LEFT(L1500, FIND(" ", L1500) - 1)), "")</f>
        <v>45825</v>
      </c>
      <c r="O1500" s="105">
        <f>IF(_xlfn.DAYS(K1500,J1500)&lt;0, "Aguardando OC", _xlfn.DAYS(K1500,J1500))</f>
        <v>5</v>
      </c>
      <c r="P1500" s="200">
        <v>407000</v>
      </c>
      <c r="Q1500" s="12"/>
      <c r="R1500" s="200">
        <v>169119</v>
      </c>
      <c r="S1500" s="143">
        <v>221</v>
      </c>
      <c r="T1500" s="65" t="s">
        <v>1029</v>
      </c>
      <c r="U1500" s="164">
        <v>581</v>
      </c>
      <c r="V1500" s="143">
        <v>13341</v>
      </c>
      <c r="W1500" s="105" t="str">
        <f>IFERROR(VLOOKUP(V1500, Fornecedores!A:C, 3, FALSE), "")</f>
        <v>DISMA DISTRIBUIDORA</v>
      </c>
      <c r="X1500" s="105" t="str">
        <f>IFERROR(VLOOKUP(V1500, Fornecedores!A:E, 5, FALSE), "")</f>
        <v>Araçatuba</v>
      </c>
      <c r="Y1500" s="105" t="str">
        <f>IFERROR(VLOOKUP(V1500, Fornecedores!A:F, 6, FALSE), "")</f>
        <v>SP</v>
      </c>
      <c r="Z1500" s="101" t="str">
        <f>IF(H1500=0, "Pedido entregue!", "Pendente")</f>
        <v>Pedido entregue!</v>
      </c>
      <c r="AB1500" s="132" t="str">
        <f>IF(Z1500="Pedido Entregue!", IF(AA1500=1, "Retirado do Almoxarifado", IF(AA1500=2, "Material devolvido", "Aguardando retirada")), IF(Z1500="Pendente", "Entrega pendente", ""))</f>
        <v>Aguardando retirada</v>
      </c>
      <c r="AC1500" s="18">
        <v>1</v>
      </c>
      <c r="AD1500" s="18">
        <f>AC1500/SUMIF($P:$P,P1500,$AC:$AC)</f>
        <v>1</v>
      </c>
      <c r="AE1500" s="18">
        <f>IF(R1500=0,0,AC1500/SUMIF($R:$R,R1500,$AC:$AC))</f>
        <v>0.2</v>
      </c>
      <c r="AF1500" s="18">
        <f>IF(R1500=0,1,0)</f>
        <v>0</v>
      </c>
      <c r="AH1500" t="str">
        <f>TEXT(J1500,"MMMM")</f>
        <v>junho</v>
      </c>
    </row>
    <row r="1501" spans="1:34" ht="12.75" hidden="1" customHeight="1" x14ac:dyDescent="0.25">
      <c r="A1501" s="90" t="str">
        <f>IF(C1501="Oficina Diversos","Oficina Geral",
IF(ISNUMBER(FIND("Estoque - Colhedoras",C1501)),"Colhedoras",IF(ISNUMBER(FIND("Caldeiraria",C1501)),"Caldeiraria",IF(ISNUMBER(FIND("Borracharia",C1501)),"Borracharia",IF(ISNUMBER(FIND("Lubrificação",C1501)),"Lubrificação",
IF(ISNUMBER(FIND("Estoque - Carregadeiras",C1501)),"Carregadeiras",IF(ISNUMBER(FIND("Estoque - Veic. Leves",C1501)),"Veic. Leves",
IF(ISNUMBER(FIND("Estoque - Caminhões",C1501)),"Caminhões",IF(ISNUMBER(FIND("Estoque - Transbordos",C1501)),"Transbordos",
IF(ISNUMBER(FIND("Estoque - Tratores",C1501)),"Tratores",
IF(ISNUMBER(FIND("Estoque - Máquinas pesadas",C1501)),"Máquinas pesadas",
IF(ISNUMBER(FIND("Estoque - Reboques",C1501)),"Reboques",
IF(C1501="Estoque","Estoque",
IF(AND(ISNUMBER(C1501),C1501&gt;1000,C1501&lt;2000),"Caminhões",
IF(AND(ISNUMBER(C1501),C1501&gt;2000,C1501&lt;3000),"Tratores",
IF(AND(ISNUMBER(C1501),C1501&gt;3000,C1501&lt;4000),"Carregadeiras",
IF(AND(ISNUMBER(C1501),C1501&gt;4000,C1501&lt;5000),"Máquinas pesadas",
IF(AND(ISNUMBER(C1501),C1501&gt;5000,C1501&lt;6000),"Colhedoras",
IF(AND(ISNUMBER(C1501),C1501&gt;7000,C1501&lt;8000),"Irrigação",
IF(AND(ISNUMBER(C1501),C1501&gt;8000,C1501&lt;9000),"Reboques",IF(AND(ISNUMBER(C1501),C1501&gt;0,C1501&lt;1000),"Veic. Leves","")))))))))))))))))))))</f>
        <v>Tratores</v>
      </c>
      <c r="C1501" s="144">
        <v>2035</v>
      </c>
      <c r="D1501" s="143">
        <v>61307</v>
      </c>
      <c r="E1501" s="146" t="s">
        <v>20407</v>
      </c>
      <c r="F1501" s="101" t="str">
        <f>IF(ISBLANK(K1501), "Apenas Solicitação", "Tem OC")</f>
        <v>Tem OC</v>
      </c>
      <c r="G1501" s="143">
        <v>1</v>
      </c>
      <c r="H1501" s="102">
        <f>G1501-I1501</f>
        <v>0</v>
      </c>
      <c r="I1501" s="106">
        <v>1</v>
      </c>
      <c r="J1501" s="147">
        <v>45819</v>
      </c>
      <c r="K1501" s="187">
        <v>45824</v>
      </c>
      <c r="L1501" s="146" t="s">
        <v>20152</v>
      </c>
      <c r="M1501" s="104" t="str">
        <f ca="1">IF(OR(N1501="", N1501=0), "", IF(N1501&gt;TODAY(), "No prazo", "Atrasado"))</f>
        <v>Atrasado</v>
      </c>
      <c r="N1501" s="104">
        <f>IFERROR(K1501 + VALUE(LEFT(L1501, FIND(" ", L1501) - 1)), "")</f>
        <v>45825</v>
      </c>
      <c r="O1501" s="105">
        <f>IF(_xlfn.DAYS(K1501,J1501)&lt;0, "Aguardando OC", _xlfn.DAYS(K1501,J1501))</f>
        <v>5</v>
      </c>
      <c r="P1501" s="200">
        <v>407005</v>
      </c>
      <c r="Q1501" s="12"/>
      <c r="R1501" s="200">
        <v>169119</v>
      </c>
      <c r="S1501" s="143">
        <v>221</v>
      </c>
      <c r="T1501" s="65" t="s">
        <v>1029</v>
      </c>
      <c r="U1501" s="164">
        <v>416</v>
      </c>
      <c r="V1501" s="143">
        <v>13341</v>
      </c>
      <c r="W1501" s="105" t="str">
        <f>IFERROR(VLOOKUP(V1501, Fornecedores!A:C, 3, FALSE), "")</f>
        <v>DISMA DISTRIBUIDORA</v>
      </c>
      <c r="X1501" s="105" t="str">
        <f>IFERROR(VLOOKUP(V1501, Fornecedores!A:E, 5, FALSE), "")</f>
        <v>Araçatuba</v>
      </c>
      <c r="Y1501" s="105" t="str">
        <f>IFERROR(VLOOKUP(V1501, Fornecedores!A:F, 6, FALSE), "")</f>
        <v>SP</v>
      </c>
      <c r="Z1501" s="101" t="str">
        <f>IF(H1501=0, "Pedido entregue!", "Pendente")</f>
        <v>Pedido entregue!</v>
      </c>
      <c r="AB1501" s="132" t="str">
        <f>IF(Z1501="Pedido Entregue!", IF(AA1501=1, "Retirado do Almoxarifado", IF(AA1501=2, "Material devolvido", "Aguardando retirada")), IF(Z1501="Pendente", "Entrega pendente", ""))</f>
        <v>Aguardando retirada</v>
      </c>
      <c r="AC1501" s="18">
        <v>1</v>
      </c>
      <c r="AD1501" s="18">
        <f>AC1501/SUMIF($P:$P,P1501,$AC:$AC)</f>
        <v>1</v>
      </c>
      <c r="AE1501" s="18">
        <f>IF(R1501=0,0,AC1501/SUMIF($R:$R,R1501,$AC:$AC))</f>
        <v>0.2</v>
      </c>
      <c r="AF1501" s="18">
        <f>IF(R1501=0,1,0)</f>
        <v>0</v>
      </c>
      <c r="AH1501" t="str">
        <f>TEXT(J1501,"MMMM")</f>
        <v>junho</v>
      </c>
    </row>
    <row r="1502" spans="1:34" ht="12.75" hidden="1" customHeight="1" x14ac:dyDescent="0.25">
      <c r="A1502" s="90" t="str">
        <f>IF(C1502="Oficina Diversos","Oficina Geral",
IF(ISNUMBER(FIND("Estoque - Colhedoras",C1502)),"Colhedoras",IF(ISNUMBER(FIND("Caldeiraria",C1502)),"Caldeiraria",IF(ISNUMBER(FIND("Borracharia",C1502)),"Borracharia",IF(ISNUMBER(FIND("Lubrificação",C1502)),"Lubrificação",
IF(ISNUMBER(FIND("Estoque - Carregadeiras",C1502)),"Carregadeiras",IF(ISNUMBER(FIND("Estoque - Veic. Leves",C1502)),"Veic. Leves",
IF(ISNUMBER(FIND("Estoque - Caminhões",C1502)),"Caminhões",IF(ISNUMBER(FIND("Estoque - Transbordos",C1502)),"Transbordos",
IF(ISNUMBER(FIND("Estoque - Tratores",C1502)),"Tratores",
IF(ISNUMBER(FIND("Estoque - Máquinas pesadas",C1502)),"Máquinas pesadas",
IF(ISNUMBER(FIND("Estoque - Reboques",C1502)),"Reboques",
IF(C1502="Estoque","Estoque",
IF(AND(ISNUMBER(C1502),C1502&gt;1000,C1502&lt;2000),"Caminhões",
IF(AND(ISNUMBER(C1502),C1502&gt;2000,C1502&lt;3000),"Tratores",
IF(AND(ISNUMBER(C1502),C1502&gt;3000,C1502&lt;4000),"Carregadeiras",
IF(AND(ISNUMBER(C1502),C1502&gt;4000,C1502&lt;5000),"Máquinas pesadas",
IF(AND(ISNUMBER(C1502),C1502&gt;5000,C1502&lt;6000),"Colhedoras",
IF(AND(ISNUMBER(C1502),C1502&gt;7000,C1502&lt;8000),"Irrigação",
IF(AND(ISNUMBER(C1502),C1502&gt;8000,C1502&lt;9000),"Reboques",IF(AND(ISNUMBER(C1502),C1502&gt;0,C1502&lt;1000),"Veic. Leves","")))))))))))))))))))))</f>
        <v>Tratores</v>
      </c>
      <c r="C1502" s="144">
        <v>2035</v>
      </c>
      <c r="D1502" s="143">
        <v>61308</v>
      </c>
      <c r="E1502" s="146" t="s">
        <v>20408</v>
      </c>
      <c r="F1502" s="101" t="str">
        <f>IF(ISBLANK(K1502), "Apenas Solicitação", "Tem OC")</f>
        <v>Tem OC</v>
      </c>
      <c r="G1502" s="143">
        <v>1</v>
      </c>
      <c r="H1502" s="102">
        <f>G1502-I1502</f>
        <v>0</v>
      </c>
      <c r="I1502" s="106">
        <v>1</v>
      </c>
      <c r="J1502" s="147">
        <v>45819</v>
      </c>
      <c r="K1502" s="187">
        <v>45824</v>
      </c>
      <c r="L1502" s="146" t="s">
        <v>20152</v>
      </c>
      <c r="M1502" s="104" t="str">
        <f ca="1">IF(OR(N1502="", N1502=0), "", IF(N1502&gt;TODAY(), "No prazo", "Atrasado"))</f>
        <v>Atrasado</v>
      </c>
      <c r="N1502" s="104">
        <f>IFERROR(K1502 + VALUE(LEFT(L1502, FIND(" ", L1502) - 1)), "")</f>
        <v>45825</v>
      </c>
      <c r="O1502" s="105">
        <f>IF(_xlfn.DAYS(K1502,J1502)&lt;0, "Aguardando OC", _xlfn.DAYS(K1502,J1502))</f>
        <v>5</v>
      </c>
      <c r="P1502" s="200">
        <v>407006</v>
      </c>
      <c r="Q1502" s="12"/>
      <c r="R1502" s="200">
        <v>169119</v>
      </c>
      <c r="S1502" s="143">
        <v>221</v>
      </c>
      <c r="T1502" s="65" t="s">
        <v>1029</v>
      </c>
      <c r="U1502" s="164">
        <v>470</v>
      </c>
      <c r="V1502" s="143">
        <v>13341</v>
      </c>
      <c r="W1502" s="105" t="str">
        <f>IFERROR(VLOOKUP(V1502, Fornecedores!A:C, 3, FALSE), "")</f>
        <v>DISMA DISTRIBUIDORA</v>
      </c>
      <c r="X1502" s="105" t="str">
        <f>IFERROR(VLOOKUP(V1502, Fornecedores!A:E, 5, FALSE), "")</f>
        <v>Araçatuba</v>
      </c>
      <c r="Y1502" s="105" t="str">
        <f>IFERROR(VLOOKUP(V1502, Fornecedores!A:F, 6, FALSE), "")</f>
        <v>SP</v>
      </c>
      <c r="Z1502" s="101" t="str">
        <f>IF(H1502=0, "Pedido entregue!", "Pendente")</f>
        <v>Pedido entregue!</v>
      </c>
      <c r="AB1502" s="132" t="str">
        <f>IF(Z1502="Pedido Entregue!", IF(AA1502=1, "Retirado do Almoxarifado", IF(AA1502=2, "Material devolvido", "Aguardando retirada")), IF(Z1502="Pendente", "Entrega pendente", ""))</f>
        <v>Aguardando retirada</v>
      </c>
      <c r="AC1502" s="18">
        <v>1</v>
      </c>
      <c r="AD1502" s="18">
        <f>AC1502/SUMIF($P:$P,P1502,$AC:$AC)</f>
        <v>1</v>
      </c>
      <c r="AE1502" s="18">
        <f>IF(R1502=0,0,AC1502/SUMIF($R:$R,R1502,$AC:$AC))</f>
        <v>0.2</v>
      </c>
      <c r="AF1502" s="18">
        <f>IF(R1502=0,1,0)</f>
        <v>0</v>
      </c>
      <c r="AH1502" t="str">
        <f>TEXT(J1502,"MMMM")</f>
        <v>junho</v>
      </c>
    </row>
    <row r="1503" spans="1:34" ht="12.75" hidden="1" customHeight="1" x14ac:dyDescent="0.25">
      <c r="A1503" s="90" t="str">
        <f>IF(C1503="Oficina Diversos","Oficina Geral",
IF(ISNUMBER(FIND("Estoque - Colhedoras",C1503)),"Colhedoras",IF(ISNUMBER(FIND("Caldeiraria",C1503)),"Caldeiraria",IF(ISNUMBER(FIND("Borracharia",C1503)),"Borracharia",IF(ISNUMBER(FIND("Lubrificação",C1503)),"Lubrificação",
IF(ISNUMBER(FIND("Estoque - Carregadeiras",C1503)),"Carregadeiras",IF(ISNUMBER(FIND("Estoque - Veic. Leves",C1503)),"Veic. Leves",
IF(ISNUMBER(FIND("Estoque - Caminhões",C1503)),"Caminhões",IF(ISNUMBER(FIND("Estoque - Transbordos",C1503)),"Transbordos",
IF(ISNUMBER(FIND("Estoque - Tratores",C1503)),"Tratores",
IF(ISNUMBER(FIND("Estoque - Máquinas pesadas",C1503)),"Máquinas pesadas",
IF(ISNUMBER(FIND("Estoque - Reboques",C1503)),"Reboques",
IF(C1503="Estoque","Estoque",
IF(AND(ISNUMBER(C1503),C1503&gt;1000,C1503&lt;2000),"Caminhões",
IF(AND(ISNUMBER(C1503),C1503&gt;2000,C1503&lt;3000),"Tratores",
IF(AND(ISNUMBER(C1503),C1503&gt;3000,C1503&lt;4000),"Carregadeiras",
IF(AND(ISNUMBER(C1503),C1503&gt;4000,C1503&lt;5000),"Máquinas pesadas",
IF(AND(ISNUMBER(C1503),C1503&gt;5000,C1503&lt;6000),"Colhedoras",
IF(AND(ISNUMBER(C1503),C1503&gt;7000,C1503&lt;8000),"Irrigação",
IF(AND(ISNUMBER(C1503),C1503&gt;8000,C1503&lt;9000),"Reboques",IF(AND(ISNUMBER(C1503),C1503&gt;0,C1503&lt;1000),"Veic. Leves","")))))))))))))))))))))</f>
        <v>Tratores</v>
      </c>
      <c r="C1503" s="113">
        <v>2035</v>
      </c>
      <c r="D1503" s="2">
        <v>61309</v>
      </c>
      <c r="E1503" s="3" t="s">
        <v>20409</v>
      </c>
      <c r="F1503" s="101" t="str">
        <f>IF(ISBLANK(K1503), "Apenas Solicitação", "Tem OC")</f>
        <v>Tem OC</v>
      </c>
      <c r="G1503" s="2">
        <v>1</v>
      </c>
      <c r="H1503" s="102">
        <f>G1503-I1503</f>
        <v>0</v>
      </c>
      <c r="I1503" s="106">
        <v>1</v>
      </c>
      <c r="J1503" s="4">
        <v>45819</v>
      </c>
      <c r="K1503" s="180">
        <v>45824</v>
      </c>
      <c r="L1503" s="3" t="s">
        <v>20151</v>
      </c>
      <c r="M1503" s="104" t="str">
        <f ca="1">IF(OR(N1503="", N1503=0), "", IF(N1503&gt;TODAY(), "No prazo", "Atrasado"))</f>
        <v>Atrasado</v>
      </c>
      <c r="N1503" s="104">
        <f>IFERROR(K1503 + VALUE(LEFT(L1503, FIND(" ", L1503) - 1)), "")</f>
        <v>45824</v>
      </c>
      <c r="O1503" s="105">
        <f>IF(_xlfn.DAYS(K1503,J1503)&lt;0, "Aguardando OC", _xlfn.DAYS(K1503,J1503))</f>
        <v>5</v>
      </c>
      <c r="P1503" s="14">
        <v>407008</v>
      </c>
      <c r="Q1503" s="12"/>
      <c r="R1503" s="14">
        <v>169122</v>
      </c>
      <c r="S1503" s="2">
        <v>221</v>
      </c>
      <c r="T1503" s="65" t="s">
        <v>1029</v>
      </c>
      <c r="U1503" s="21">
        <v>340</v>
      </c>
      <c r="V1503" s="2">
        <v>14487</v>
      </c>
      <c r="W1503" s="105" t="str">
        <f>IFERROR(VLOOKUP(V1503, Fornecedores!A:C, 3, FALSE), "")</f>
        <v xml:space="preserve">FL TRATORES </v>
      </c>
      <c r="X1503" s="105" t="str">
        <f>IFERROR(VLOOKUP(V1503, Fornecedores!A:E, 5, FALSE), "")</f>
        <v>Recife</v>
      </c>
      <c r="Y1503" s="105" t="str">
        <f>IFERROR(VLOOKUP(V1503, Fornecedores!A:F, 6, FALSE), "")</f>
        <v>PE</v>
      </c>
      <c r="Z1503" s="101" t="str">
        <f>IF(H1503=0, "Pedido entregue!", "Pendente")</f>
        <v>Pedido entregue!</v>
      </c>
      <c r="AB1503" s="132" t="str">
        <f>IF(Z1503="Pedido Entregue!", IF(AA1503=1, "Retirado do Almoxarifado", IF(AA1503=2, "Material devolvido", "Aguardando retirada")), IF(Z1503="Pendente", "Entrega pendente", ""))</f>
        <v>Aguardando retirada</v>
      </c>
      <c r="AC1503" s="18">
        <v>1</v>
      </c>
      <c r="AD1503" s="18">
        <f>AC1503/SUMIF($P:$P,P1503,$AC:$AC)</f>
        <v>1</v>
      </c>
      <c r="AE1503" s="18">
        <f>IF(R1503=0,0,AC1503/SUMIF($R:$R,R1503,$AC:$AC))</f>
        <v>0.5</v>
      </c>
      <c r="AF1503" s="18">
        <f>IF(R1503=0,1,0)</f>
        <v>0</v>
      </c>
      <c r="AH1503" t="str">
        <f>TEXT(J1503,"MMMM")</f>
        <v>junho</v>
      </c>
    </row>
    <row r="1504" spans="1:34" ht="12.75" hidden="1" customHeight="1" x14ac:dyDescent="0.25">
      <c r="A1504" s="90" t="str">
        <f>IF(C1504="Oficina Diversos","Oficina Geral",
IF(ISNUMBER(FIND("Estoque - Colhedoras",C1504)),"Colhedoras",IF(ISNUMBER(FIND("Caldeiraria",C1504)),"Caldeiraria",IF(ISNUMBER(FIND("Borracharia",C1504)),"Borracharia",IF(ISNUMBER(FIND("Lubrificação",C1504)),"Lubrificação",
IF(ISNUMBER(FIND("Estoque - Carregadeiras",C1504)),"Carregadeiras",IF(ISNUMBER(FIND("Estoque - Veic. Leves",C1504)),"Veic. Leves",
IF(ISNUMBER(FIND("Estoque - Caminhões",C1504)),"Caminhões",IF(ISNUMBER(FIND("Estoque - Transbordos",C1504)),"Transbordos",
IF(ISNUMBER(FIND("Estoque - Tratores",C1504)),"Tratores",
IF(ISNUMBER(FIND("Estoque - Máquinas pesadas",C1504)),"Máquinas pesadas",
IF(ISNUMBER(FIND("Estoque - Reboques",C1504)),"Reboques",
IF(C1504="Estoque","Estoque",
IF(AND(ISNUMBER(C1504),C1504&gt;1000,C1504&lt;2000),"Caminhões",
IF(AND(ISNUMBER(C1504),C1504&gt;2000,C1504&lt;3000),"Tratores",
IF(AND(ISNUMBER(C1504),C1504&gt;3000,C1504&lt;4000),"Carregadeiras",
IF(AND(ISNUMBER(C1504),C1504&gt;4000,C1504&lt;5000),"Máquinas pesadas",
IF(AND(ISNUMBER(C1504),C1504&gt;5000,C1504&lt;6000),"Colhedoras",
IF(AND(ISNUMBER(C1504),C1504&gt;7000,C1504&lt;8000),"Irrigação",
IF(AND(ISNUMBER(C1504),C1504&gt;8000,C1504&lt;9000),"Reboques",IF(AND(ISNUMBER(C1504),C1504&gt;0,C1504&lt;1000),"Veic. Leves","")))))))))))))))))))))</f>
        <v>Tratores</v>
      </c>
      <c r="C1504" s="113">
        <v>2035</v>
      </c>
      <c r="D1504" s="2">
        <v>61310</v>
      </c>
      <c r="E1504" s="3" t="s">
        <v>20410</v>
      </c>
      <c r="F1504" s="101" t="str">
        <f>IF(ISBLANK(K1504), "Apenas Solicitação", "Tem OC")</f>
        <v>Tem OC</v>
      </c>
      <c r="G1504" s="2">
        <v>1</v>
      </c>
      <c r="H1504" s="102">
        <f>G1504-I1504</f>
        <v>0</v>
      </c>
      <c r="I1504" s="106">
        <v>1</v>
      </c>
      <c r="J1504" s="4">
        <v>45819</v>
      </c>
      <c r="K1504" s="180">
        <v>45824</v>
      </c>
      <c r="L1504" s="3" t="s">
        <v>20152</v>
      </c>
      <c r="M1504" s="104" t="str">
        <f ca="1">IF(OR(N1504="", N1504=0), "", IF(N1504&gt;TODAY(), "No prazo", "Atrasado"))</f>
        <v>Atrasado</v>
      </c>
      <c r="N1504" s="104">
        <f>IFERROR(K1504 + VALUE(LEFT(L1504, FIND(" ", L1504) - 1)), "")</f>
        <v>45825</v>
      </c>
      <c r="O1504" s="105">
        <f>IF(_xlfn.DAYS(K1504,J1504)&lt;0, "Aguardando OC", _xlfn.DAYS(K1504,J1504))</f>
        <v>5</v>
      </c>
      <c r="P1504" s="14">
        <v>407007</v>
      </c>
      <c r="Q1504" s="12"/>
      <c r="R1504" s="14">
        <v>169119</v>
      </c>
      <c r="S1504" s="2">
        <v>221</v>
      </c>
      <c r="T1504" s="65" t="s">
        <v>1029</v>
      </c>
      <c r="U1504" s="21">
        <v>317</v>
      </c>
      <c r="V1504" s="2">
        <v>13341</v>
      </c>
      <c r="W1504" s="105" t="str">
        <f>IFERROR(VLOOKUP(V1504, Fornecedores!A:C, 3, FALSE), "")</f>
        <v>DISMA DISTRIBUIDORA</v>
      </c>
      <c r="X1504" s="105" t="str">
        <f>IFERROR(VLOOKUP(V1504, Fornecedores!A:E, 5, FALSE), "")</f>
        <v>Araçatuba</v>
      </c>
      <c r="Y1504" s="105" t="str">
        <f>IFERROR(VLOOKUP(V1504, Fornecedores!A:F, 6, FALSE), "")</f>
        <v>SP</v>
      </c>
      <c r="Z1504" s="101" t="str">
        <f>IF(H1504=0, "Pedido entregue!", "Pendente")</f>
        <v>Pedido entregue!</v>
      </c>
      <c r="AB1504" s="132" t="str">
        <f>IF(Z1504="Pedido Entregue!", IF(AA1504=1, "Retirado do Almoxarifado", IF(AA1504=2, "Material devolvido", "Aguardando retirada")), IF(Z1504="Pendente", "Entrega pendente", ""))</f>
        <v>Aguardando retirada</v>
      </c>
      <c r="AC1504" s="18">
        <v>1</v>
      </c>
      <c r="AD1504" s="18">
        <f>AC1504/SUMIF($P:$P,P1504,$AC:$AC)</f>
        <v>1</v>
      </c>
      <c r="AE1504" s="18">
        <f>IF(R1504=0,0,AC1504/SUMIF($R:$R,R1504,$AC:$AC))</f>
        <v>0.2</v>
      </c>
      <c r="AF1504" s="18">
        <f>IF(R1504=0,1,0)</f>
        <v>0</v>
      </c>
      <c r="AH1504" t="str">
        <f>TEXT(J1504,"MMMM")</f>
        <v>junho</v>
      </c>
    </row>
    <row r="1505" spans="1:34" ht="12.75" hidden="1" customHeight="1" x14ac:dyDescent="0.25">
      <c r="A1505" s="90" t="str">
        <f>IF(C1505="Oficina Diversos","Oficina Geral",
IF(ISNUMBER(FIND("Estoque - Colhedoras",C1505)),"Colhedoras",IF(ISNUMBER(FIND("Caldeiraria",C1505)),"Caldeiraria",IF(ISNUMBER(FIND("Borracharia",C1505)),"Borracharia",IF(ISNUMBER(FIND("Lubrificação",C1505)),"Lubrificação",
IF(ISNUMBER(FIND("Estoque - Carregadeiras",C1505)),"Carregadeiras",IF(ISNUMBER(FIND("Estoque - Veic. Leves",C1505)),"Veic. Leves",
IF(ISNUMBER(FIND("Estoque - Caminhões",C1505)),"Caminhões",IF(ISNUMBER(FIND("Estoque - Transbordos",C1505)),"Transbordos",
IF(ISNUMBER(FIND("Estoque - Tratores",C1505)),"Tratores",
IF(ISNUMBER(FIND("Estoque - Máquinas pesadas",C1505)),"Máquinas pesadas",
IF(ISNUMBER(FIND("Estoque - Reboques",C1505)),"Reboques",
IF(C1505="Estoque","Estoque",
IF(AND(ISNUMBER(C1505),C1505&gt;1000,C1505&lt;2000),"Caminhões",
IF(AND(ISNUMBER(C1505),C1505&gt;2000,C1505&lt;3000),"Tratores",
IF(AND(ISNUMBER(C1505),C1505&gt;3000,C1505&lt;4000),"Carregadeiras",
IF(AND(ISNUMBER(C1505),C1505&gt;4000,C1505&lt;5000),"Máquinas pesadas",
IF(AND(ISNUMBER(C1505),C1505&gt;5000,C1505&lt;6000),"Colhedoras",
IF(AND(ISNUMBER(C1505),C1505&gt;7000,C1505&lt;8000),"Irrigação",
IF(AND(ISNUMBER(C1505),C1505&gt;8000,C1505&lt;9000),"Reboques",IF(AND(ISNUMBER(C1505),C1505&gt;0,C1505&lt;1000),"Veic. Leves","")))))))))))))))))))))</f>
        <v>Caminhões</v>
      </c>
      <c r="C1505" s="126">
        <v>1009</v>
      </c>
      <c r="D1505" s="2">
        <v>61395</v>
      </c>
      <c r="E1505" s="3" t="s">
        <v>20326</v>
      </c>
      <c r="F1505" s="101" t="str">
        <f>IF(ISBLANK(K1505), "Apenas Solicitação", "Tem OC")</f>
        <v>Tem OC</v>
      </c>
      <c r="G1505" s="2">
        <v>1</v>
      </c>
      <c r="H1505" s="102">
        <f>G1505-I1505</f>
        <v>0</v>
      </c>
      <c r="I1505" s="106">
        <v>1</v>
      </c>
      <c r="J1505" s="4">
        <v>45814</v>
      </c>
      <c r="K1505" s="180">
        <v>45819</v>
      </c>
      <c r="L1505" s="3" t="s">
        <v>20151</v>
      </c>
      <c r="M1505" s="104" t="str">
        <f ca="1">IF(OR(N1505="", N1505=0), "", IF(N1505&gt;TODAY(), "No prazo", "Atrasado"))</f>
        <v>Atrasado</v>
      </c>
      <c r="N1505" s="104">
        <f>IFERROR(K1505 + VALUE(LEFT(L1505, FIND(" ", L1505) - 1)), "")</f>
        <v>45819</v>
      </c>
      <c r="O1505" s="105">
        <f>IF(_xlfn.DAYS(K1505,J1505)&lt;0, "Aguardando OC", _xlfn.DAYS(K1505,J1505))</f>
        <v>5</v>
      </c>
      <c r="P1505" s="14">
        <v>406264</v>
      </c>
      <c r="Q1505" s="12"/>
      <c r="R1505" s="14">
        <v>168986</v>
      </c>
      <c r="S1505" s="2">
        <v>221</v>
      </c>
      <c r="T1505" s="65" t="s">
        <v>1029</v>
      </c>
      <c r="U1505" s="21">
        <v>3</v>
      </c>
      <c r="V1505" s="2">
        <v>2097</v>
      </c>
      <c r="W1505" s="105" t="str">
        <f>IFERROR(VLOOKUP(V1505, Fornecedores!A:C, 3, FALSE), "")</f>
        <v xml:space="preserve">CAUPECAS            </v>
      </c>
      <c r="X1505" s="105" t="str">
        <f>IFERROR(VLOOKUP(V1505, Fornecedores!A:E, 5, FALSE), "")</f>
        <v>Recife</v>
      </c>
      <c r="Y1505" s="105" t="str">
        <f>IFERROR(VLOOKUP(V1505, Fornecedores!A:F, 6, FALSE), "")</f>
        <v>PE</v>
      </c>
      <c r="Z1505" s="101" t="str">
        <f>IF(H1505=0, "Pedido entregue!", "Pendente")</f>
        <v>Pedido entregue!</v>
      </c>
      <c r="AB1505" s="132" t="str">
        <f>IF(Z1505="Pedido Entregue!", IF(AA1505=1, "Retirado do Almoxarifado", IF(AA1505=2, "Material devolvido", "Aguardando retirada")), IF(Z1505="Pendente", "Entrega pendente", ""))</f>
        <v>Aguardando retirada</v>
      </c>
      <c r="AC1505" s="18">
        <v>1</v>
      </c>
      <c r="AD1505" s="18">
        <f>AC1505/SUMIF($P:$P,P1505,$AC:$AC)</f>
        <v>1</v>
      </c>
      <c r="AE1505" s="18">
        <f>IF(R1505=0,0,AC1505/SUMIF($R:$R,R1505,$AC:$AC))</f>
        <v>1</v>
      </c>
      <c r="AF1505" s="18">
        <f>IF(R1505=0,1,0)</f>
        <v>0</v>
      </c>
      <c r="AH1505" t="str">
        <f>TEXT(J1505,"MMMM")</f>
        <v>junho</v>
      </c>
    </row>
    <row r="1506" spans="1:34" ht="12.75" hidden="1" customHeight="1" x14ac:dyDescent="0.25">
      <c r="A1506" s="90" t="str">
        <f>IF(C1506="Oficina Diversos","Oficina Geral",
IF(ISNUMBER(FIND("Estoque - Colhedoras",C1506)),"Colhedoras",IF(ISNUMBER(FIND("Caldeiraria",C1506)),"Caldeiraria",IF(ISNUMBER(FIND("Borracharia",C1506)),"Borracharia",IF(ISNUMBER(FIND("Lubrificação",C1506)),"Lubrificação",
IF(ISNUMBER(FIND("Estoque - Carregadeiras",C1506)),"Carregadeiras",IF(ISNUMBER(FIND("Estoque - Veic. Leves",C1506)),"Veic. Leves",
IF(ISNUMBER(FIND("Estoque - Caminhões",C1506)),"Caminhões",IF(ISNUMBER(FIND("Estoque - Transbordos",C1506)),"Transbordos",
IF(ISNUMBER(FIND("Estoque - Tratores",C1506)),"Tratores",
IF(ISNUMBER(FIND("Estoque - Máquinas pesadas",C1506)),"Máquinas pesadas",
IF(ISNUMBER(FIND("Estoque - Reboques",C1506)),"Reboques",
IF(C1506="Estoque","Estoque",
IF(AND(ISNUMBER(C1506),C1506&gt;1000,C1506&lt;2000),"Caminhões",
IF(AND(ISNUMBER(C1506),C1506&gt;2000,C1506&lt;3000),"Tratores",
IF(AND(ISNUMBER(C1506),C1506&gt;3000,C1506&lt;4000),"Carregadeiras",
IF(AND(ISNUMBER(C1506),C1506&gt;4000,C1506&lt;5000),"Máquinas pesadas",
IF(AND(ISNUMBER(C1506),C1506&gt;5000,C1506&lt;6000),"Colhedoras",
IF(AND(ISNUMBER(C1506),C1506&gt;7000,C1506&lt;8000),"Irrigação",
IF(AND(ISNUMBER(C1506),C1506&gt;8000,C1506&lt;9000),"Reboques",IF(AND(ISNUMBER(C1506),C1506&gt;0,C1506&lt;1000),"Veic. Leves","")))))))))))))))))))))</f>
        <v>Tratores</v>
      </c>
      <c r="B1506" s="72"/>
      <c r="C1506" s="28">
        <v>2025</v>
      </c>
      <c r="D1506" s="28">
        <v>61408</v>
      </c>
      <c r="E1506" s="29" t="s">
        <v>83</v>
      </c>
      <c r="F1506" s="14" t="str">
        <f>IF(ISBLANK(K1506), "Apenas Solicitação", "Tem OC")</f>
        <v>Tem OC</v>
      </c>
      <c r="G1506" s="28">
        <v>10</v>
      </c>
      <c r="H1506" s="37">
        <f>G1506-I1506</f>
        <v>0</v>
      </c>
      <c r="I1506" s="114">
        <v>10</v>
      </c>
      <c r="J1506" s="64">
        <v>45728</v>
      </c>
      <c r="K1506" s="183">
        <v>45740</v>
      </c>
      <c r="L1506" s="3"/>
      <c r="M1506" s="44"/>
      <c r="N1506" s="44" t="str">
        <f>IFERROR(K1506 + VALUE(LEFT(L1506, FIND(" ", L1506) - 1)), "")</f>
        <v/>
      </c>
      <c r="O1506" s="3">
        <f>IF(_xlfn.DAYS(K1506,J1506)&lt;0, "Aguardando OC", _xlfn.DAYS(K1506,J1506))</f>
        <v>12</v>
      </c>
      <c r="P1506" s="206">
        <v>395862</v>
      </c>
      <c r="Q1506" s="214">
        <v>1136056</v>
      </c>
      <c r="R1506" s="206">
        <v>165467</v>
      </c>
      <c r="S1506" s="28">
        <v>696</v>
      </c>
      <c r="T1506" s="66" t="s">
        <v>84</v>
      </c>
      <c r="U1506" s="32">
        <v>12.8</v>
      </c>
      <c r="V1506" s="28">
        <v>3238</v>
      </c>
      <c r="W1506" s="43" t="str">
        <f>IFERROR(VLOOKUP(V1506, Fornecedores!A:C, 3, FALSE), "")</f>
        <v xml:space="preserve">VENEZA              </v>
      </c>
      <c r="X1506" s="43" t="str">
        <f>IFERROR(VLOOKUP(V1506, Fornecedores!A:E, 5, FALSE), "")</f>
        <v>Bayeux</v>
      </c>
      <c r="Y1506" s="43" t="str">
        <f>IFERROR(VLOOKUP(V1506, Fornecedores!A:F, 6, FALSE), "")</f>
        <v>PB</v>
      </c>
      <c r="Z1506" s="14" t="str">
        <f>IF(H1506=0, "Pedido entregue!", "Pendente")</f>
        <v>Pedido entregue!</v>
      </c>
      <c r="AA1506" s="74"/>
      <c r="AB1506" s="58" t="str">
        <f>IF(Z1506="Pedido Entregue!", IF(AA1506=1, "Retirado do Almoxarifado", IF(AA1506=2, "Material devolvido", "Aguardando retirada")), IF(Z1506="Pendente", "Entrega pendente", ""))</f>
        <v>Aguardando retirada</v>
      </c>
      <c r="AC1506" s="18">
        <v>1</v>
      </c>
      <c r="AD1506" s="18">
        <f>AC1506/SUMIF($P:$P,P1506,$AC:$AC)</f>
        <v>1</v>
      </c>
      <c r="AE1506" s="18">
        <f>IF(R1506=0,0,AC1506/SUMIF($R:$R,R1506,$AC:$AC))</f>
        <v>0.2</v>
      </c>
      <c r="AF1506" s="18">
        <f>IF(R1506=0,1,0)</f>
        <v>0</v>
      </c>
      <c r="AG1506" s="18">
        <f>IF(R1506=0,#REF!-J1506,0)</f>
        <v>0</v>
      </c>
      <c r="AH1506" t="str">
        <f>TEXT(J1506,"MMMM")</f>
        <v>março</v>
      </c>
    </row>
    <row r="1507" spans="1:34" ht="12.75" customHeight="1" x14ac:dyDescent="0.25">
      <c r="A1507" s="90" t="str">
        <f>IF(C1507="Oficina Diversos","Oficina Geral",
IF(ISNUMBER(FIND("Estoque - Colhedoras",C1507)),"Colhedoras",IF(ISNUMBER(FIND("Caldeiraria",C1507)),"Caldeiraria",IF(ISNUMBER(FIND("Borracharia",C1507)),"Borracharia",IF(ISNUMBER(FIND("Lubrificação",C1507)),"Lubrificação",
IF(ISNUMBER(FIND("Estoque - Carregadeiras",C1507)),"Carregadeiras",IF(ISNUMBER(FIND("Estoque - Veic. Leves",C1507)),"Veic. Leves",
IF(ISNUMBER(FIND("Estoque - Caminhões",C1507)),"Caminhões",IF(ISNUMBER(FIND("Estoque - Transbordos",C1507)),"Transbordos",
IF(ISNUMBER(FIND("Estoque - Tratores",C1507)),"Tratores",
IF(ISNUMBER(FIND("Estoque - Máquinas pesadas",C1507)),"Máquinas pesadas",
IF(ISNUMBER(FIND("Estoque - Reboques",C1507)),"Reboques",
IF(C1507="Estoque","Estoque",
IF(AND(ISNUMBER(C1507),C1507&gt;1000,C1507&lt;2000),"Caminhões",
IF(AND(ISNUMBER(C1507),C1507&gt;2000,C1507&lt;3000),"Tratores",
IF(AND(ISNUMBER(C1507),C1507&gt;3000,C1507&lt;4000),"Carregadeiras",
IF(AND(ISNUMBER(C1507),C1507&gt;4000,C1507&lt;5000),"Máquinas pesadas",
IF(AND(ISNUMBER(C1507),C1507&gt;5000,C1507&lt;6000),"Colhedoras",
IF(AND(ISNUMBER(C1507),C1507&gt;7000,C1507&lt;8000),"Irrigação",
IF(AND(ISNUMBER(C1507),C1507&gt;8000,C1507&lt;9000),"Reboques",IF(AND(ISNUMBER(C1507),C1507&gt;0,C1507&lt;1000),"Veic. Leves","")))))))))))))))))))))</f>
        <v>Tratores</v>
      </c>
      <c r="B1507" s="72"/>
      <c r="C1507" s="2">
        <v>2027</v>
      </c>
      <c r="D1507" s="2">
        <v>61408</v>
      </c>
      <c r="E1507" s="3" t="s">
        <v>83</v>
      </c>
      <c r="F1507" s="14" t="str">
        <f>IF(ISBLANK(K1507), "Apenas Solicitação", "Tem OC")</f>
        <v>Apenas Solicitação</v>
      </c>
      <c r="G1507" s="2">
        <v>10</v>
      </c>
      <c r="H1507" s="37">
        <f>G1507-I1507</f>
        <v>10</v>
      </c>
      <c r="I1507" s="114">
        <v>0</v>
      </c>
      <c r="J1507" s="4">
        <v>45786</v>
      </c>
      <c r="K1507" s="14"/>
      <c r="L1507" s="3"/>
      <c r="M1507" s="44" t="str">
        <f ca="1">IF(OR(N1507="", N1507=0), "", IF(N1507&gt;TODAY(), "No prazo", "Atrasado"))</f>
        <v/>
      </c>
      <c r="N1507" s="44" t="str">
        <f>IFERROR(K1507 + VALUE(LEFT(L1507, FIND(" ", L1507) - 1)), "")</f>
        <v/>
      </c>
      <c r="O1507" s="3" t="str">
        <f>IF(_xlfn.DAYS(K1507,J1507)&lt;0, "Aguardando OC", _xlfn.DAYS(K1507,J1507))</f>
        <v>Aguardando OC</v>
      </c>
      <c r="P1507" s="14">
        <v>402149</v>
      </c>
      <c r="Q1507" s="12"/>
      <c r="R1507" s="14">
        <v>0</v>
      </c>
      <c r="S1507" s="2">
        <v>221</v>
      </c>
      <c r="T1507" s="65" t="s">
        <v>1029</v>
      </c>
      <c r="U1507" s="21">
        <v>12.8</v>
      </c>
      <c r="V1507" s="2"/>
      <c r="W1507" s="43" t="str">
        <f>IFERROR(VLOOKUP(V1507, Fornecedores!A:C, 3, FALSE), "")</f>
        <v/>
      </c>
      <c r="X1507" s="43" t="str">
        <f>IFERROR(VLOOKUP(V1507, Fornecedores!A:E, 5, FALSE), "")</f>
        <v/>
      </c>
      <c r="Y1507" s="43" t="str">
        <f>IFERROR(VLOOKUP(V1507, Fornecedores!A:F, 6, FALSE), "")</f>
        <v/>
      </c>
      <c r="Z1507" s="14" t="str">
        <f>IF(H1507=0, "Pedido entregue!", "Pendente")</f>
        <v>Pendente</v>
      </c>
      <c r="AA1507" s="74"/>
      <c r="AB1507" s="58" t="str">
        <f>IF(Z1507="Pedido Entregue!", IF(AA1507=1, "Retirado do Almoxarifado", IF(AA1507=2, "Material devolvido", "Aguardando retirada")), IF(Z1507="Pendente", "Entrega pendente", ""))</f>
        <v>Entrega pendente</v>
      </c>
      <c r="AC1507" s="18">
        <v>1</v>
      </c>
      <c r="AD1507" s="18">
        <f>AC1507/SUMIF($P:$P,P1507,$AC:$AC)</f>
        <v>1</v>
      </c>
      <c r="AE1507" s="18">
        <f>IF(R1507=0,0,AC1507/SUMIF($R:$R,R1507,$AC:$AC))</f>
        <v>0</v>
      </c>
      <c r="AF1507" s="18">
        <f>IF(R1507=0,1,0)</f>
        <v>1</v>
      </c>
      <c r="AH1507" t="str">
        <f>TEXT(J1507,"MMMM")</f>
        <v>maio</v>
      </c>
    </row>
    <row r="1508" spans="1:34" ht="12.75" hidden="1" customHeight="1" x14ac:dyDescent="0.25">
      <c r="A1508" s="90" t="str">
        <f>IF(C1508="Oficina Diversos","Oficina Geral",
IF(ISNUMBER(FIND("Estoque - Colhedoras",C1508)),"Colhedoras",IF(ISNUMBER(FIND("Caldeiraria",C1508)),"Caldeiraria",IF(ISNUMBER(FIND("Borracharia",C1508)),"Borracharia",IF(ISNUMBER(FIND("Lubrificação",C1508)),"Lubrificação",
IF(ISNUMBER(FIND("Estoque - Carregadeiras",C1508)),"Carregadeiras",IF(ISNUMBER(FIND("Estoque - Veic. Leves",C1508)),"Veic. Leves",
IF(ISNUMBER(FIND("Estoque - Caminhões",C1508)),"Caminhões",IF(ISNUMBER(FIND("Estoque - Transbordos",C1508)),"Transbordos",
IF(ISNUMBER(FIND("Estoque - Tratores",C1508)),"Tratores",
IF(ISNUMBER(FIND("Estoque - Máquinas pesadas",C1508)),"Máquinas pesadas",
IF(ISNUMBER(FIND("Estoque - Reboques",C1508)),"Reboques",
IF(C1508="Estoque","Estoque",
IF(AND(ISNUMBER(C1508),C1508&gt;1000,C1508&lt;2000),"Caminhões",
IF(AND(ISNUMBER(C1508),C1508&gt;2000,C1508&lt;3000),"Tratores",
IF(AND(ISNUMBER(C1508),C1508&gt;3000,C1508&lt;4000),"Carregadeiras",
IF(AND(ISNUMBER(C1508),C1508&gt;4000,C1508&lt;5000),"Máquinas pesadas",
IF(AND(ISNUMBER(C1508),C1508&gt;5000,C1508&lt;6000),"Colhedoras",
IF(AND(ISNUMBER(C1508),C1508&gt;7000,C1508&lt;8000),"Irrigação",
IF(AND(ISNUMBER(C1508),C1508&gt;8000,C1508&lt;9000),"Reboques",IF(AND(ISNUMBER(C1508),C1508&gt;0,C1508&lt;1000),"Veic. Leves","")))))))))))))))))))))</f>
        <v>Carregadeiras</v>
      </c>
      <c r="C1508" s="113">
        <v>3024</v>
      </c>
      <c r="D1508" s="2">
        <v>61470</v>
      </c>
      <c r="E1508" s="3" t="s">
        <v>20746</v>
      </c>
      <c r="F1508" s="101" t="str">
        <f>IF(ISBLANK(K1508), "Apenas Solicitação", "Tem OC")</f>
        <v>Tem OC</v>
      </c>
      <c r="G1508" s="2">
        <v>1</v>
      </c>
      <c r="H1508" s="102">
        <f>G1508-I1508</f>
        <v>0</v>
      </c>
      <c r="I1508" s="106">
        <v>1</v>
      </c>
      <c r="J1508" s="4">
        <v>45828</v>
      </c>
      <c r="K1508" s="180">
        <v>45839</v>
      </c>
      <c r="L1508" s="3" t="s">
        <v>20152</v>
      </c>
      <c r="M1508" s="104" t="str">
        <f ca="1">IF(OR(N1508="", N1508=0), "", IF(N1508&gt;TODAY(), "No prazo", "Atrasado"))</f>
        <v>Atrasado</v>
      </c>
      <c r="N1508" s="104">
        <f>IFERROR(K1508 + VALUE(LEFT(L1508, FIND(" ", L1508) - 1)), "")</f>
        <v>45840</v>
      </c>
      <c r="O1508" s="105">
        <f>IF(_xlfn.DAYS(K1508,J1508)&lt;0, "Aguardando OC", _xlfn.DAYS(K1508,J1508))</f>
        <v>11</v>
      </c>
      <c r="P1508" s="14">
        <v>408590</v>
      </c>
      <c r="Q1508" s="12"/>
      <c r="R1508" s="14">
        <v>170152</v>
      </c>
      <c r="S1508" s="2">
        <v>221</v>
      </c>
      <c r="T1508" s="65" t="s">
        <v>1029</v>
      </c>
      <c r="U1508" s="21">
        <v>923.66</v>
      </c>
      <c r="V1508" s="2">
        <v>13341</v>
      </c>
      <c r="W1508" s="105" t="str">
        <f>IFERROR(VLOOKUP(V1508, Fornecedores!A:C, 3, FALSE), "")</f>
        <v>DISMA DISTRIBUIDORA</v>
      </c>
      <c r="X1508" s="105" t="str">
        <f>IFERROR(VLOOKUP(V1508, Fornecedores!A:E, 5, FALSE), "")</f>
        <v>Araçatuba</v>
      </c>
      <c r="Y1508" s="105" t="str">
        <f>IFERROR(VLOOKUP(V1508, Fornecedores!A:F, 6, FALSE), "")</f>
        <v>SP</v>
      </c>
      <c r="Z1508" s="101" t="str">
        <f>IF(H1508=0, "Pedido entregue!", "Pendente")</f>
        <v>Pedido entregue!</v>
      </c>
      <c r="AB1508" s="132" t="str">
        <f>IF(Z1508="Pedido Entregue!", IF(AA1508=1, "Retirado do Almoxarifado", IF(AA1508=2, "Material devolvido", "Aguardando retirada")), IF(Z1508="Pendente", "Entrega pendente", ""))</f>
        <v>Aguardando retirada</v>
      </c>
      <c r="AC1508" s="18">
        <v>1</v>
      </c>
      <c r="AD1508" s="18">
        <f>AC1508/SUMIF($P:$P,P1508,$AC:$AC)</f>
        <v>1</v>
      </c>
      <c r="AE1508" s="18">
        <f>IF(R1508=0,0,AC1508/SUMIF($R:$R,R1508,$AC:$AC))</f>
        <v>5.5555555555555552E-2</v>
      </c>
      <c r="AF1508" s="18">
        <f>IF(R1508=0,1,0)</f>
        <v>0</v>
      </c>
      <c r="AH1508" t="str">
        <f>TEXT(J1508,"MMMM")</f>
        <v>junho</v>
      </c>
    </row>
    <row r="1509" spans="1:34" ht="12.75" customHeight="1" x14ac:dyDescent="0.25">
      <c r="A1509" s="90" t="str">
        <f>IF(C1509="Oficina Diversos","Oficina Geral",
IF(ISNUMBER(FIND("Estoque - Colhedoras",C1509)),"Colhedoras",IF(ISNUMBER(FIND("Caldeiraria",C1509)),"Caldeiraria",IF(ISNUMBER(FIND("Borracharia",C1509)),"Borracharia",IF(ISNUMBER(FIND("Lubrificação",C1509)),"Lubrificação",
IF(ISNUMBER(FIND("Estoque - Carregadeiras",C1509)),"Carregadeiras",IF(ISNUMBER(FIND("Estoque - Veic. Leves",C1509)),"Veic. Leves",
IF(ISNUMBER(FIND("Estoque - Caminhões",C1509)),"Caminhões",IF(ISNUMBER(FIND("Estoque - Transbordos",C1509)),"Transbordos",
IF(ISNUMBER(FIND("Estoque - Tratores",C1509)),"Tratores",
IF(ISNUMBER(FIND("Estoque - Máquinas pesadas",C1509)),"Máquinas pesadas",
IF(ISNUMBER(FIND("Estoque - Reboques",C1509)),"Reboques",
IF(C1509="Estoque","Estoque",
IF(AND(ISNUMBER(C1509),C1509&gt;1000,C1509&lt;2000),"Caminhões",
IF(AND(ISNUMBER(C1509),C1509&gt;2000,C1509&lt;3000),"Tratores",
IF(AND(ISNUMBER(C1509),C1509&gt;3000,C1509&lt;4000),"Carregadeiras",
IF(AND(ISNUMBER(C1509),C1509&gt;4000,C1509&lt;5000),"Máquinas pesadas",
IF(AND(ISNUMBER(C1509),C1509&gt;5000,C1509&lt;6000),"Colhedoras",
IF(AND(ISNUMBER(C1509),C1509&gt;7000,C1509&lt;8000),"Irrigação",
IF(AND(ISNUMBER(C1509),C1509&gt;8000,C1509&lt;9000),"Reboques",IF(AND(ISNUMBER(C1509),C1509&gt;0,C1509&lt;1000),"Veic. Leves","")))))))))))))))))))))</f>
        <v>Carregadeiras</v>
      </c>
      <c r="B1509" s="72"/>
      <c r="C1509" s="34">
        <v>3027</v>
      </c>
      <c r="D1509" s="34">
        <v>61498</v>
      </c>
      <c r="E1509" s="36" t="s">
        <v>1053</v>
      </c>
      <c r="F1509" s="14" t="str">
        <f>IF(ISBLANK(K1509), "Apenas Solicitação", "Tem OC")</f>
        <v>Apenas Solicitação</v>
      </c>
      <c r="G1509" s="34">
        <v>8</v>
      </c>
      <c r="H1509" s="37">
        <f>G1509-I1509</f>
        <v>8</v>
      </c>
      <c r="I1509" s="114">
        <v>0</v>
      </c>
      <c r="J1509" s="35">
        <v>45777</v>
      </c>
      <c r="K1509" s="193"/>
      <c r="L1509" s="36"/>
      <c r="M1509" s="44" t="str">
        <f ca="1">IF(OR(N1509="", N1509=0), "", IF(N1509&gt;TODAY(), "No prazo", "Atrasado"))</f>
        <v/>
      </c>
      <c r="N1509" s="44" t="str">
        <f>IFERROR(K1509 + VALUE(LEFT(L1509, FIND(" ", L1509) - 1)), "")</f>
        <v/>
      </c>
      <c r="O1509" s="3" t="str">
        <f>IF(_xlfn.DAYS(K1509,J1509)&lt;0, "Aguardando OC", _xlfn.DAYS(K1509,J1509))</f>
        <v>Aguardando OC</v>
      </c>
      <c r="P1509" s="193">
        <v>401015</v>
      </c>
      <c r="Q1509" s="57"/>
      <c r="R1509" s="193">
        <v>0</v>
      </c>
      <c r="S1509" s="34">
        <v>221</v>
      </c>
      <c r="T1509" s="68" t="s">
        <v>1029</v>
      </c>
      <c r="U1509" s="40">
        <v>155</v>
      </c>
      <c r="V1509" s="34"/>
      <c r="W1509" s="43" t="str">
        <f>IFERROR(VLOOKUP(V1509, Fornecedores!A:C, 3, FALSE), "")</f>
        <v/>
      </c>
      <c r="X1509" s="43" t="str">
        <f>IFERROR(VLOOKUP(V1509, Fornecedores!A:E, 5, FALSE), "")</f>
        <v/>
      </c>
      <c r="Y1509" s="43" t="str">
        <f>IFERROR(VLOOKUP(V1509, Fornecedores!A:F, 6, FALSE), "")</f>
        <v/>
      </c>
      <c r="Z1509" s="14" t="str">
        <f>IF(H1509=0, "Pedido entregue!", "Pendente")</f>
        <v>Pendente</v>
      </c>
      <c r="AA1509" s="74"/>
      <c r="AB1509" s="58" t="str">
        <f>IF(Z1509="Pedido Entregue!", IF(AA1509=1, "Retirado do Almoxarifado", IF(AA1509=2, "Material devolvido", "Aguardando retirada")), IF(Z1509="Pendente", "Entrega pendente", ""))</f>
        <v>Entrega pendente</v>
      </c>
      <c r="AC1509" s="18">
        <v>1</v>
      </c>
      <c r="AD1509" s="18">
        <f>AC1509/SUMIF($P:$P,P1509,$AC:$AC)</f>
        <v>1</v>
      </c>
      <c r="AE1509" s="18">
        <f>IF(R1509=0,0,AC1509/SUMIF($R:$R,R1509,$AC:$AC))</f>
        <v>0</v>
      </c>
      <c r="AF1509" s="18">
        <f>IF(R1509=0,1,0)</f>
        <v>1</v>
      </c>
      <c r="AH1509" t="str">
        <f>TEXT(J1509,"MMMM")</f>
        <v>abril</v>
      </c>
    </row>
    <row r="1510" spans="1:34" ht="12.75" hidden="1" customHeight="1" x14ac:dyDescent="0.25">
      <c r="A1510" s="90" t="str">
        <f>IF(C1510="Oficina Diversos","Oficina Geral",
IF(ISNUMBER(FIND("Estoque - Colhedoras",C1510)),"Colhedoras",IF(ISNUMBER(FIND("Caldeiraria",C1510)),"Caldeiraria",IF(ISNUMBER(FIND("Borracharia",C1510)),"Borracharia",IF(ISNUMBER(FIND("Lubrificação",C1510)),"Lubrificação",
IF(ISNUMBER(FIND("Estoque - Carregadeiras",C1510)),"Carregadeiras",IF(ISNUMBER(FIND("Estoque - Veic. Leves",C1510)),"Veic. Leves",
IF(ISNUMBER(FIND("Estoque - Caminhões",C1510)),"Caminhões",IF(ISNUMBER(FIND("Estoque - Transbordos",C1510)),"Transbordos",
IF(ISNUMBER(FIND("Estoque - Tratores",C1510)),"Tratores",
IF(ISNUMBER(FIND("Estoque - Máquinas pesadas",C1510)),"Máquinas pesadas",
IF(ISNUMBER(FIND("Estoque - Reboques",C1510)),"Reboques",
IF(C1510="Estoque","Estoque",
IF(AND(ISNUMBER(C1510),C1510&gt;1000,C1510&lt;2000),"Caminhões",
IF(AND(ISNUMBER(C1510),C1510&gt;2000,C1510&lt;3000),"Tratores",
IF(AND(ISNUMBER(C1510),C1510&gt;3000,C1510&lt;4000),"Carregadeiras",
IF(AND(ISNUMBER(C1510),C1510&gt;4000,C1510&lt;5000),"Máquinas pesadas",
IF(AND(ISNUMBER(C1510),C1510&gt;5000,C1510&lt;6000),"Colhedoras",
IF(AND(ISNUMBER(C1510),C1510&gt;7000,C1510&lt;8000),"Irrigação",
IF(AND(ISNUMBER(C1510),C1510&gt;8000,C1510&lt;9000),"Reboques",IF(AND(ISNUMBER(C1510),C1510&gt;0,C1510&lt;1000),"Veic. Leves","")))))))))))))))))))))</f>
        <v>Máquinas pesadas</v>
      </c>
      <c r="B1510" s="72"/>
      <c r="C1510" s="2">
        <v>4008</v>
      </c>
      <c r="D1510" s="2">
        <v>61527</v>
      </c>
      <c r="E1510" s="3" t="s">
        <v>19864</v>
      </c>
      <c r="F1510" s="14" t="str">
        <f>IF(ISBLANK(K1510), "Apenas Solicitação", "Tem OC")</f>
        <v>Tem OC</v>
      </c>
      <c r="G1510" s="2">
        <v>2</v>
      </c>
      <c r="H1510" s="37">
        <f>G1510-I1510</f>
        <v>0</v>
      </c>
      <c r="I1510" s="114">
        <v>2</v>
      </c>
      <c r="J1510" s="4">
        <v>45793</v>
      </c>
      <c r="K1510" s="180">
        <v>45803</v>
      </c>
      <c r="L1510" s="3" t="s">
        <v>20153</v>
      </c>
      <c r="M1510" s="44" t="str">
        <f ca="1">IF(OR(N1510="", N1510=0), "", IF(N1510&gt;TODAY(), "No prazo", "Atrasado"))</f>
        <v>Atrasado</v>
      </c>
      <c r="N1510" s="44">
        <f>IFERROR(K1510 + VALUE(LEFT(L1510, FIND(" ", L1510) - 1)), "")</f>
        <v>45805</v>
      </c>
      <c r="O1510" s="3">
        <f>IF(_xlfn.DAYS(K1510,J1510)&lt;0, "Aguardando OC", _xlfn.DAYS(K1510,J1510))</f>
        <v>10</v>
      </c>
      <c r="P1510" s="14">
        <v>403190</v>
      </c>
      <c r="Q1510" s="12"/>
      <c r="R1510" s="14">
        <v>168128</v>
      </c>
      <c r="S1510" s="2">
        <v>221</v>
      </c>
      <c r="T1510" s="65" t="s">
        <v>1029</v>
      </c>
      <c r="U1510" s="21">
        <v>159.91999999999999</v>
      </c>
      <c r="V1510" s="2">
        <v>9863</v>
      </c>
      <c r="W1510" s="43" t="str">
        <f>IFERROR(VLOOKUP(V1510, Fornecedores!A:C, 3, FALSE), "")</f>
        <v>ITALPRATES</v>
      </c>
      <c r="X1510" s="43" t="str">
        <f>IFERROR(VLOOKUP(V1510, Fornecedores!A:E, 5, FALSE), "")</f>
        <v>São Paulo</v>
      </c>
      <c r="Y1510" s="43" t="str">
        <f>IFERROR(VLOOKUP(V1510, Fornecedores!A:F, 6, FALSE), "")</f>
        <v>SP</v>
      </c>
      <c r="Z1510" s="14" t="str">
        <f>IF(H1510=0, "Pedido entregue!", "Pendente")</f>
        <v>Pedido entregue!</v>
      </c>
      <c r="AA1510" s="74"/>
      <c r="AB1510" s="58" t="str">
        <f>IF(Z1510="Pedido Entregue!", IF(AA1510=1, "Retirado do Almoxarifado", IF(AA1510=2, "Material devolvido", "Aguardando retirada")), IF(Z1510="Pendente", "Entrega pendente", ""))</f>
        <v>Aguardando retirada</v>
      </c>
      <c r="AC1510" s="18">
        <v>1</v>
      </c>
      <c r="AD1510" s="18">
        <f>AC1510/SUMIF($P:$P,P1510,$AC:$AC)</f>
        <v>1</v>
      </c>
      <c r="AE1510" s="18">
        <f>IF(R1510=0,0,AC1510/SUMIF($R:$R,R1510,$AC:$AC))</f>
        <v>7.6923076923076927E-2</v>
      </c>
      <c r="AF1510" s="18">
        <f>IF(R1510=0,1,0)</f>
        <v>0</v>
      </c>
      <c r="AH1510" t="str">
        <f>TEXT(J1510,"MMMM")</f>
        <v>maio</v>
      </c>
    </row>
    <row r="1511" spans="1:34" ht="12.75" hidden="1" customHeight="1" x14ac:dyDescent="0.25">
      <c r="A1511" s="90" t="str">
        <f>IF(C1511="Oficina Diversos","Oficina Geral",
IF(ISNUMBER(FIND("Estoque - Colhedoras",C1511)),"Colhedoras",IF(ISNUMBER(FIND("Caldeiraria",C1511)),"Caldeiraria",IF(ISNUMBER(FIND("Borracharia",C1511)),"Borracharia",IF(ISNUMBER(FIND("Lubrificação",C1511)),"Lubrificação",
IF(ISNUMBER(FIND("Estoque - Carregadeiras",C1511)),"Carregadeiras",IF(ISNUMBER(FIND("Estoque - Veic. Leves",C1511)),"Veic. Leves",
IF(ISNUMBER(FIND("Estoque - Caminhões",C1511)),"Caminhões",IF(ISNUMBER(FIND("Estoque - Transbordos",C1511)),"Transbordos",
IF(ISNUMBER(FIND("Estoque - Tratores",C1511)),"Tratores",
IF(ISNUMBER(FIND("Estoque - Máquinas pesadas",C1511)),"Máquinas pesadas",
IF(ISNUMBER(FIND("Estoque - Reboques",C1511)),"Reboques",
IF(C1511="Estoque","Estoque",
IF(AND(ISNUMBER(C1511),C1511&gt;1000,C1511&lt;2000),"Caminhões",
IF(AND(ISNUMBER(C1511),C1511&gt;2000,C1511&lt;3000),"Tratores",
IF(AND(ISNUMBER(C1511),C1511&gt;3000,C1511&lt;4000),"Carregadeiras",
IF(AND(ISNUMBER(C1511),C1511&gt;4000,C1511&lt;5000),"Máquinas pesadas",
IF(AND(ISNUMBER(C1511),C1511&gt;5000,C1511&lt;6000),"Colhedoras",
IF(AND(ISNUMBER(C1511),C1511&gt;7000,C1511&lt;8000),"Irrigação",
IF(AND(ISNUMBER(C1511),C1511&gt;8000,C1511&lt;9000),"Reboques",IF(AND(ISNUMBER(C1511),C1511&gt;0,C1511&lt;1000),"Veic. Leves","")))))))))))))))))))))</f>
        <v>Veic. Leves</v>
      </c>
      <c r="C1511" s="144">
        <v>56</v>
      </c>
      <c r="D1511" s="143">
        <v>61632</v>
      </c>
      <c r="E1511" s="146" t="s">
        <v>20757</v>
      </c>
      <c r="F1511" s="101" t="str">
        <f>IF(ISBLANK(K1511), "Apenas Solicitação", "Tem OC")</f>
        <v>Tem OC</v>
      </c>
      <c r="G1511" s="143">
        <v>1</v>
      </c>
      <c r="H1511" s="102">
        <f>G1511-I1511</f>
        <v>0</v>
      </c>
      <c r="I1511" s="106">
        <v>1</v>
      </c>
      <c r="J1511" s="147">
        <v>45824</v>
      </c>
      <c r="K1511" s="192">
        <v>45826</v>
      </c>
      <c r="L1511" s="146" t="s">
        <v>20151</v>
      </c>
      <c r="M1511" s="104" t="str">
        <f ca="1">IF(OR(N1511="", N1511=0), "", IF(N1511&gt;TODAY(), "No prazo", "Atrasado"))</f>
        <v>Atrasado</v>
      </c>
      <c r="N1511" s="104">
        <f>IFERROR(K1511 + VALUE(LEFT(L1511, FIND(" ", L1511) - 1)), "")</f>
        <v>45826</v>
      </c>
      <c r="O1511" s="105">
        <f>IF(_xlfn.DAYS(K1511,J1511)&lt;0, "Aguardando OC", _xlfn.DAYS(K1511,J1511))</f>
        <v>2</v>
      </c>
      <c r="P1511" s="200">
        <v>407735</v>
      </c>
      <c r="Q1511" s="12"/>
      <c r="R1511" s="200">
        <v>169528</v>
      </c>
      <c r="S1511" s="143">
        <v>221</v>
      </c>
      <c r="T1511" s="65" t="s">
        <v>1029</v>
      </c>
      <c r="U1511" s="164">
        <v>106.93</v>
      </c>
      <c r="V1511" s="143">
        <v>6880</v>
      </c>
      <c r="W1511" s="105" t="str">
        <f>IFERROR(VLOOKUP(V1511, Fornecedores!A:C, 3, FALSE), "")</f>
        <v>AUTO NORTE</v>
      </c>
      <c r="X1511" s="105" t="str">
        <f>IFERROR(VLOOKUP(V1511, Fornecedores!A:E, 5, FALSE), "")</f>
        <v>Bayeux</v>
      </c>
      <c r="Y1511" s="105" t="str">
        <f>IFERROR(VLOOKUP(V1511, Fornecedores!A:F, 6, FALSE), "")</f>
        <v>PB</v>
      </c>
      <c r="Z1511" s="101" t="str">
        <f>IF(H1511=0, "Pedido entregue!", "Pendente")</f>
        <v>Pedido entregue!</v>
      </c>
      <c r="AB1511" s="132" t="str">
        <f>IF(Z1511="Pedido Entregue!", IF(AA1511=1, "Retirado do Almoxarifado", IF(AA1511=2, "Material devolvido", "Aguardando retirada")), IF(Z1511="Pendente", "Entrega pendente", ""))</f>
        <v>Aguardando retirada</v>
      </c>
      <c r="AC1511" s="18">
        <v>1</v>
      </c>
      <c r="AD1511" s="18">
        <f>AC1511/SUMIF($P:$P,P1511,$AC:$AC)</f>
        <v>1</v>
      </c>
      <c r="AE1511" s="18">
        <f>IF(R1511=0,0,AC1511/SUMIF($R:$R,R1511,$AC:$AC))</f>
        <v>0.5</v>
      </c>
      <c r="AF1511" s="18">
        <f>IF(R1511=0,1,0)</f>
        <v>0</v>
      </c>
      <c r="AH1511" t="str">
        <f>TEXT(J1511,"MMMM")</f>
        <v>junho</v>
      </c>
    </row>
    <row r="1512" spans="1:34" ht="12.75" hidden="1" customHeight="1" x14ac:dyDescent="0.25">
      <c r="A1512" s="90" t="str">
        <f>IF(C1512="Oficina Diversos","Oficina Geral",
IF(ISNUMBER(FIND("Estoque - Colhedoras",C1512)),"Colhedoras",IF(ISNUMBER(FIND("Caldeiraria",C1512)),"Caldeiraria",IF(ISNUMBER(FIND("Borracharia",C1512)),"Borracharia",IF(ISNUMBER(FIND("Lubrificação",C1512)),"Lubrificação",
IF(ISNUMBER(FIND("Estoque - Carregadeiras",C1512)),"Carregadeiras",IF(ISNUMBER(FIND("Estoque - Veic. Leves",C1512)),"Veic. Leves",
IF(ISNUMBER(FIND("Estoque - Caminhões",C1512)),"Caminhões",IF(ISNUMBER(FIND("Estoque - Transbordos",C1512)),"Transbordos",
IF(ISNUMBER(FIND("Estoque - Tratores",C1512)),"Tratores",
IF(ISNUMBER(FIND("Estoque - Máquinas pesadas",C1512)),"Máquinas pesadas",
IF(ISNUMBER(FIND("Estoque - Reboques",C1512)),"Reboques",
IF(C1512="Estoque","Estoque",
IF(AND(ISNUMBER(C1512),C1512&gt;1000,C1512&lt;2000),"Caminhões",
IF(AND(ISNUMBER(C1512),C1512&gt;2000,C1512&lt;3000),"Tratores",
IF(AND(ISNUMBER(C1512),C1512&gt;3000,C1512&lt;4000),"Carregadeiras",
IF(AND(ISNUMBER(C1512),C1512&gt;4000,C1512&lt;5000),"Máquinas pesadas",
IF(AND(ISNUMBER(C1512),C1512&gt;5000,C1512&lt;6000),"Colhedoras",
IF(AND(ISNUMBER(C1512),C1512&gt;7000,C1512&lt;8000),"Irrigação",
IF(AND(ISNUMBER(C1512),C1512&gt;8000,C1512&lt;9000),"Reboques",IF(AND(ISNUMBER(C1512),C1512&gt;0,C1512&lt;1000),"Veic. Leves","")))))))))))))))))))))</f>
        <v>Veic. Leves</v>
      </c>
      <c r="C1512" s="140" t="s">
        <v>20425</v>
      </c>
      <c r="D1512" s="139">
        <v>61632</v>
      </c>
      <c r="E1512" s="141" t="s">
        <v>20460</v>
      </c>
      <c r="F1512" s="101" t="str">
        <f>IF(ISBLANK(K1512), "Apenas Solicitação", "Tem OC")</f>
        <v>Tem OC</v>
      </c>
      <c r="G1512" s="139">
        <v>3</v>
      </c>
      <c r="H1512" s="102">
        <f>G1512-I1512</f>
        <v>0</v>
      </c>
      <c r="I1512" s="106">
        <v>3</v>
      </c>
      <c r="J1512" s="142">
        <v>45824</v>
      </c>
      <c r="K1512" s="182">
        <v>45826</v>
      </c>
      <c r="L1512" s="141"/>
      <c r="M1512" s="104" t="str">
        <f ca="1">IF(OR(N1512="", N1512=0), "", IF(N1512&gt;TODAY(), "No prazo", "Atrasado"))</f>
        <v/>
      </c>
      <c r="N1512" s="104" t="str">
        <f>IFERROR(K1512 + VALUE(LEFT(L1512, FIND(" ", L1512) - 1)), "")</f>
        <v/>
      </c>
      <c r="O1512" s="105">
        <f>IF(_xlfn.DAYS(K1512,J1512)&lt;0, "Aguardando OC", _xlfn.DAYS(K1512,J1512))</f>
        <v>2</v>
      </c>
      <c r="P1512" s="199">
        <v>407738</v>
      </c>
      <c r="Q1512" s="12"/>
      <c r="R1512" s="199">
        <v>169528</v>
      </c>
      <c r="S1512" s="139">
        <v>221</v>
      </c>
      <c r="T1512" s="65" t="s">
        <v>1029</v>
      </c>
      <c r="U1512" s="165">
        <v>141.79</v>
      </c>
      <c r="V1512" s="139"/>
      <c r="W1512" s="105" t="str">
        <f>IFERROR(VLOOKUP(V1512, Fornecedores!A:C, 3, FALSE), "")</f>
        <v/>
      </c>
      <c r="X1512" s="105" t="str">
        <f>IFERROR(VLOOKUP(V1512, Fornecedores!A:E, 5, FALSE), "")</f>
        <v/>
      </c>
      <c r="Y1512" s="105" t="str">
        <f>IFERROR(VLOOKUP(V1512, Fornecedores!A:F, 6, FALSE), "")</f>
        <v/>
      </c>
      <c r="Z1512" s="101" t="str">
        <f>IF(H1512=0, "Pedido entregue!", "Pendente")</f>
        <v>Pedido entregue!</v>
      </c>
      <c r="AB1512" s="132" t="str">
        <f>IF(Z1512="Pedido Entregue!", IF(AA1512=1, "Retirado do Almoxarifado", IF(AA1512=2, "Material devolvido", "Aguardando retirada")), IF(Z1512="Pendente", "Entrega pendente", ""))</f>
        <v>Aguardando retirada</v>
      </c>
      <c r="AC1512" s="18">
        <v>1</v>
      </c>
      <c r="AD1512" s="18">
        <f>AC1512/SUMIF($P:$P,P1512,$AC:$AC)</f>
        <v>1</v>
      </c>
      <c r="AE1512" s="18">
        <f>IF(R1512=0,0,AC1512/SUMIF($R:$R,R1512,$AC:$AC))</f>
        <v>0.5</v>
      </c>
      <c r="AF1512" s="18">
        <f>IF(R1512=0,1,0)</f>
        <v>0</v>
      </c>
      <c r="AH1512" t="str">
        <f>TEXT(J1512,"MMMM")</f>
        <v>junho</v>
      </c>
    </row>
    <row r="1513" spans="1:34" ht="12.75" hidden="1" customHeight="1" x14ac:dyDescent="0.25">
      <c r="A1513" s="90" t="str">
        <f>IF(C1513="Oficina Diversos","Oficina Geral",
IF(ISNUMBER(FIND("Estoque - Colhedoras",C1513)),"Colhedoras",IF(ISNUMBER(FIND("Caldeiraria",C1513)),"Caldeiraria",IF(ISNUMBER(FIND("Borracharia",C1513)),"Borracharia",IF(ISNUMBER(FIND("Lubrificação",C1513)),"Lubrificação",
IF(ISNUMBER(FIND("Estoque - Carregadeiras",C1513)),"Carregadeiras",IF(ISNUMBER(FIND("Estoque - Veic. Leves",C1513)),"Veic. Leves",
IF(ISNUMBER(FIND("Estoque - Caminhões",C1513)),"Caminhões",IF(ISNUMBER(FIND("Estoque - Transbordos",C1513)),"Transbordos",
IF(ISNUMBER(FIND("Estoque - Tratores",C1513)),"Tratores",
IF(ISNUMBER(FIND("Estoque - Máquinas pesadas",C1513)),"Máquinas pesadas",
IF(ISNUMBER(FIND("Estoque - Reboques",C1513)),"Reboques",
IF(C1513="Estoque","Estoque",
IF(AND(ISNUMBER(C1513),C1513&gt;1000,C1513&lt;2000),"Caminhões",
IF(AND(ISNUMBER(C1513),C1513&gt;2000,C1513&lt;3000),"Tratores",
IF(AND(ISNUMBER(C1513),C1513&gt;3000,C1513&lt;4000),"Carregadeiras",
IF(AND(ISNUMBER(C1513),C1513&gt;4000,C1513&lt;5000),"Máquinas pesadas",
IF(AND(ISNUMBER(C1513),C1513&gt;5000,C1513&lt;6000),"Colhedoras",
IF(AND(ISNUMBER(C1513),C1513&gt;7000,C1513&lt;8000),"Irrigação",
IF(AND(ISNUMBER(C1513),C1513&gt;8000,C1513&lt;9000),"Reboques",IF(AND(ISNUMBER(C1513),C1513&gt;0,C1513&lt;1000),"Veic. Leves","")))))))))))))))))))))</f>
        <v>Tratores</v>
      </c>
      <c r="B1513" s="72"/>
      <c r="C1513" s="2">
        <v>2052</v>
      </c>
      <c r="D1513" s="2">
        <v>61673</v>
      </c>
      <c r="E1513" s="3" t="s">
        <v>1262</v>
      </c>
      <c r="F1513" s="14" t="str">
        <f>IF(ISBLANK(K1513), "Apenas Solicitação", "Tem OC")</f>
        <v>Tem OC</v>
      </c>
      <c r="G1513" s="2">
        <v>2</v>
      </c>
      <c r="H1513" s="37">
        <f>G1513-I1513</f>
        <v>0</v>
      </c>
      <c r="I1513" s="114">
        <v>2</v>
      </c>
      <c r="J1513" s="4">
        <v>45786</v>
      </c>
      <c r="K1513" s="180">
        <v>45791</v>
      </c>
      <c r="L1513" s="3" t="s">
        <v>20152</v>
      </c>
      <c r="M1513" s="44" t="str">
        <f ca="1">IF(OR(N1513="", N1513=0), "", IF(N1513&gt;TODAY(), "No prazo", "Atrasado"))</f>
        <v>Atrasado</v>
      </c>
      <c r="N1513" s="44">
        <f>IFERROR(K1513 + VALUE(LEFT(L1513, FIND(" ", L1513) - 1)), "")</f>
        <v>45792</v>
      </c>
      <c r="O1513" s="3">
        <f>IF(_xlfn.DAYS(K1513,J1513)&lt;0, "Aguardando OC", _xlfn.DAYS(K1513,J1513))</f>
        <v>5</v>
      </c>
      <c r="P1513" s="14">
        <v>402336</v>
      </c>
      <c r="Q1513" s="12"/>
      <c r="R1513" s="14">
        <v>167576</v>
      </c>
      <c r="S1513" s="2">
        <v>221</v>
      </c>
      <c r="T1513" s="65" t="s">
        <v>1029</v>
      </c>
      <c r="U1513" s="21">
        <v>39.06</v>
      </c>
      <c r="V1513" s="2">
        <v>13341</v>
      </c>
      <c r="W1513" s="43" t="str">
        <f>IFERROR(VLOOKUP(V1513, Fornecedores!A:C, 3, FALSE), "")</f>
        <v>DISMA DISTRIBUIDORA</v>
      </c>
      <c r="X1513" s="43" t="str">
        <f>IFERROR(VLOOKUP(V1513, Fornecedores!A:E, 5, FALSE), "")</f>
        <v>Araçatuba</v>
      </c>
      <c r="Y1513" s="43" t="str">
        <f>IFERROR(VLOOKUP(V1513, Fornecedores!A:F, 6, FALSE), "")</f>
        <v>SP</v>
      </c>
      <c r="Z1513" s="14" t="str">
        <f>IF(H1513=0, "Pedido entregue!", "Pendente")</f>
        <v>Pedido entregue!</v>
      </c>
      <c r="AA1513" s="74"/>
      <c r="AB1513" s="58" t="str">
        <f>IF(Z1513="Pedido Entregue!", IF(AA1513=1, "Retirado do Almoxarifado", IF(AA1513=2, "Material devolvido", "Aguardando retirada")), IF(Z1513="Pendente", "Entrega pendente", ""))</f>
        <v>Aguardando retirada</v>
      </c>
      <c r="AC1513" s="18">
        <v>1</v>
      </c>
      <c r="AD1513" s="18">
        <f>AC1513/SUMIF($P:$P,P1513,$AC:$AC)</f>
        <v>1</v>
      </c>
      <c r="AE1513" s="18">
        <f>IF(R1513=0,0,AC1513/SUMIF($R:$R,R1513,$AC:$AC))</f>
        <v>0.25</v>
      </c>
      <c r="AF1513" s="18">
        <f>IF(R1513=0,1,0)</f>
        <v>0</v>
      </c>
      <c r="AH1513" t="str">
        <f>TEXT(J1513,"MMMM")</f>
        <v>maio</v>
      </c>
    </row>
    <row r="1514" spans="1:34" ht="12.75" hidden="1" customHeight="1" x14ac:dyDescent="0.25">
      <c r="A1514" s="90" t="str">
        <f>IF(C1514="Oficina Diversos","Oficina Geral",
IF(ISNUMBER(FIND("Estoque - Colhedoras",C1514)),"Colhedoras",IF(ISNUMBER(FIND("Caldeiraria",C1514)),"Caldeiraria",IF(ISNUMBER(FIND("Borracharia",C1514)),"Borracharia",IF(ISNUMBER(FIND("Lubrificação",C1514)),"Lubrificação",
IF(ISNUMBER(FIND("Estoque - Carregadeiras",C1514)),"Carregadeiras",IF(ISNUMBER(FIND("Estoque - Veic. Leves",C1514)),"Veic. Leves",
IF(ISNUMBER(FIND("Estoque - Caminhões",C1514)),"Caminhões",IF(ISNUMBER(FIND("Estoque - Transbordos",C1514)),"Transbordos",
IF(ISNUMBER(FIND("Estoque - Tratores",C1514)),"Tratores",
IF(ISNUMBER(FIND("Estoque - Máquinas pesadas",C1514)),"Máquinas pesadas",
IF(ISNUMBER(FIND("Estoque - Reboques",C1514)),"Reboques",
IF(C1514="Estoque","Estoque",
IF(AND(ISNUMBER(C1514),C1514&gt;1000,C1514&lt;2000),"Caminhões",
IF(AND(ISNUMBER(C1514),C1514&gt;2000,C1514&lt;3000),"Tratores",
IF(AND(ISNUMBER(C1514),C1514&gt;3000,C1514&lt;4000),"Carregadeiras",
IF(AND(ISNUMBER(C1514),C1514&gt;4000,C1514&lt;5000),"Máquinas pesadas",
IF(AND(ISNUMBER(C1514),C1514&gt;5000,C1514&lt;6000),"Colhedoras",
IF(AND(ISNUMBER(C1514),C1514&gt;7000,C1514&lt;8000),"Irrigação",
IF(AND(ISNUMBER(C1514),C1514&gt;8000,C1514&lt;9000),"Reboques",IF(AND(ISNUMBER(C1514),C1514&gt;0,C1514&lt;1000),"Veic. Leves","")))))))))))))))))))))</f>
        <v>Oficina Geral</v>
      </c>
      <c r="B1514" s="72"/>
      <c r="C1514" s="34" t="s">
        <v>661</v>
      </c>
      <c r="D1514" s="34">
        <v>61857</v>
      </c>
      <c r="E1514" s="36" t="s">
        <v>947</v>
      </c>
      <c r="F1514" s="14" t="str">
        <f>IF(ISBLANK(K1514), "Apenas Solicitação", "Tem OC")</f>
        <v>Tem OC</v>
      </c>
      <c r="G1514" s="34">
        <v>50</v>
      </c>
      <c r="H1514" s="37">
        <f>G1514-I1514</f>
        <v>0</v>
      </c>
      <c r="I1514" s="114">
        <v>50</v>
      </c>
      <c r="J1514" s="35">
        <v>45768</v>
      </c>
      <c r="K1514" s="184">
        <v>45776</v>
      </c>
      <c r="L1514" s="35"/>
      <c r="M1514" s="44"/>
      <c r="N1514" s="44" t="str">
        <f>IFERROR(K1514 + VALUE(LEFT(L1514, FIND(" ", L1514) - 1)), "")</f>
        <v/>
      </c>
      <c r="O1514" s="3">
        <f>IF(_xlfn.DAYS(K1514,J1514)&lt;0, "Aguardando OC", _xlfn.DAYS(K1514,J1514))</f>
        <v>8</v>
      </c>
      <c r="P1514" s="193">
        <v>400002</v>
      </c>
      <c r="Q1514" s="57"/>
      <c r="R1514" s="193">
        <v>166958</v>
      </c>
      <c r="S1514" s="42">
        <v>221</v>
      </c>
      <c r="T1514" s="67" t="s">
        <v>1029</v>
      </c>
      <c r="U1514" s="40">
        <v>187.5</v>
      </c>
      <c r="V1514" s="34">
        <v>4829</v>
      </c>
      <c r="W1514" s="43" t="str">
        <f>IFERROR(VLOOKUP(V1514, Fornecedores!A:C, 3, FALSE), "")</f>
        <v>FERRAMENTEC</v>
      </c>
      <c r="X1514" s="43" t="str">
        <f>IFERROR(VLOOKUP(V1514, Fornecedores!A:E, 5, FALSE), "")</f>
        <v>João Pessoa</v>
      </c>
      <c r="Y1514" s="43" t="str">
        <f>IFERROR(VLOOKUP(V1514, Fornecedores!A:F, 6, FALSE), "")</f>
        <v>PB</v>
      </c>
      <c r="Z1514" s="14" t="str">
        <f>IF(H1514=0, "Pedido entregue!", "Pendente")</f>
        <v>Pedido entregue!</v>
      </c>
      <c r="AA1514" s="74">
        <v>1</v>
      </c>
      <c r="AB1514" s="58" t="str">
        <f>IF(Z1514="Pedido Entregue!", IF(AA1514=1, "Retirado do Almoxarifado", IF(AA1514=2, "Material devolvido", "Aguardando retirada")), IF(Z1514="Pendente", "Entrega pendente", ""))</f>
        <v>Retirado do Almoxarifado</v>
      </c>
      <c r="AC1514" s="18">
        <v>1</v>
      </c>
      <c r="AD1514" s="18">
        <f>AC1514/SUMIF($P:$P,P1514,$AC:$AC)</f>
        <v>1</v>
      </c>
      <c r="AE1514" s="18">
        <f>IF(R1514=0,0,AC1514/SUMIF($R:$R,R1514,$AC:$AC))</f>
        <v>1</v>
      </c>
      <c r="AF1514" s="18">
        <f>IF(R1514=0,1,0)</f>
        <v>0</v>
      </c>
      <c r="AH1514" t="str">
        <f>TEXT(J1514,"MMMM")</f>
        <v>abril</v>
      </c>
    </row>
    <row r="1515" spans="1:34" ht="12.75" hidden="1" customHeight="1" x14ac:dyDescent="0.25">
      <c r="A1515" s="90" t="str">
        <f>IF(C1515="Oficina Diversos","Oficina Geral",
IF(ISNUMBER(FIND("Estoque - Colhedoras",C1515)),"Colhedoras",IF(ISNUMBER(FIND("Caldeiraria",C1515)),"Caldeiraria",IF(ISNUMBER(FIND("Borracharia",C1515)),"Borracharia",IF(ISNUMBER(FIND("Lubrificação",C1515)),"Lubrificação",
IF(ISNUMBER(FIND("Estoque - Carregadeiras",C1515)),"Carregadeiras",IF(ISNUMBER(FIND("Estoque - Veic. Leves",C1515)),"Veic. Leves",
IF(ISNUMBER(FIND("Estoque - Caminhões",C1515)),"Caminhões",IF(ISNUMBER(FIND("Estoque - Transbordos",C1515)),"Transbordos",
IF(ISNUMBER(FIND("Estoque - Tratores",C1515)),"Tratores",
IF(ISNUMBER(FIND("Estoque - Máquinas pesadas",C1515)),"Máquinas pesadas",
IF(ISNUMBER(FIND("Estoque - Reboques",C1515)),"Reboques",
IF(C1515="Estoque","Estoque",
IF(AND(ISNUMBER(C1515),C1515&gt;1000,C1515&lt;2000),"Caminhões",
IF(AND(ISNUMBER(C1515),C1515&gt;2000,C1515&lt;3000),"Tratores",
IF(AND(ISNUMBER(C1515),C1515&gt;3000,C1515&lt;4000),"Carregadeiras",
IF(AND(ISNUMBER(C1515),C1515&gt;4000,C1515&lt;5000),"Máquinas pesadas",
IF(AND(ISNUMBER(C1515),C1515&gt;5000,C1515&lt;6000),"Colhedoras",
IF(AND(ISNUMBER(C1515),C1515&gt;7000,C1515&lt;8000),"Irrigação",
IF(AND(ISNUMBER(C1515),C1515&gt;8000,C1515&lt;9000),"Reboques",IF(AND(ISNUMBER(C1515),C1515&gt;0,C1515&lt;1000),"Veic. Leves","")))))))))))))))))))))</f>
        <v>Colhedoras</v>
      </c>
      <c r="B1515"/>
      <c r="C1515" s="69" t="s">
        <v>1090</v>
      </c>
      <c r="D1515" s="69">
        <v>61903</v>
      </c>
      <c r="E1515" s="70" t="s">
        <v>20122</v>
      </c>
      <c r="F1515" s="14" t="str">
        <f>IF(ISBLANK(K1515), "Apenas Solicitação", "Tem OC")</f>
        <v>Tem OC</v>
      </c>
      <c r="G1515" s="69">
        <v>4</v>
      </c>
      <c r="H1515" s="37">
        <f>G1515-I1515</f>
        <v>0</v>
      </c>
      <c r="I1515" s="114">
        <v>4</v>
      </c>
      <c r="J1515" s="71">
        <v>45805</v>
      </c>
      <c r="K1515" s="186">
        <v>45811</v>
      </c>
      <c r="L1515" s="70" t="s">
        <v>20152</v>
      </c>
      <c r="M1515" s="44" t="str">
        <f ca="1">IF(OR(N1515="", N1515=0), "", IF(N1515&gt;TODAY(), "No prazo", "Atrasado"))</f>
        <v>Atrasado</v>
      </c>
      <c r="N1515" s="44">
        <f>IFERROR(K1515 + VALUE(LEFT(L1515, FIND(" ", L1515) - 1)), "")</f>
        <v>45812</v>
      </c>
      <c r="O1515" s="3">
        <f>IF(_xlfn.DAYS(K1515,J1515)&lt;0, "Aguardando OC", _xlfn.DAYS(K1515,J1515))</f>
        <v>6</v>
      </c>
      <c r="P1515" s="195">
        <v>405024</v>
      </c>
      <c r="Q1515" s="12"/>
      <c r="R1515" s="195">
        <v>168574</v>
      </c>
      <c r="S1515" s="69">
        <v>221</v>
      </c>
      <c r="T1515" s="65" t="s">
        <v>1029</v>
      </c>
      <c r="U1515" s="120">
        <v>1850.96</v>
      </c>
      <c r="V1515" s="69">
        <v>12397</v>
      </c>
      <c r="W1515" s="43" t="str">
        <f>IFERROR(VLOOKUP(V1515, Fornecedores!A:C, 3, FALSE), "")</f>
        <v xml:space="preserve">UNIMIL INDÚSTRIA </v>
      </c>
      <c r="X1515" s="43" t="str">
        <f>IFERROR(VLOOKUP(V1515, Fornecedores!A:E, 5, FALSE), "")</f>
        <v>Piracicaba</v>
      </c>
      <c r="Y1515" s="43" t="str">
        <f>IFERROR(VLOOKUP(V1515, Fornecedores!A:F, 6, FALSE), "")</f>
        <v>SP</v>
      </c>
      <c r="Z1515" s="14" t="str">
        <f>IF(H1515=0, "Pedido entregue!", "Pendente")</f>
        <v>Pedido entregue!</v>
      </c>
      <c r="AA1515"/>
      <c r="AB1515" s="58" t="str">
        <f>IF(Z1515="Pedido Entregue!", IF(AA1515=1, "Retirado do Almoxarifado", IF(AA1515=2, "Material devolvido", "Aguardando retirada")), IF(Z1515="Pendente", "Entrega pendente", ""))</f>
        <v>Aguardando retirada</v>
      </c>
      <c r="AC1515" s="18">
        <v>1</v>
      </c>
      <c r="AD1515" s="18">
        <f>AC1515/SUMIF($P:$P,P1515,$AC:$AC)</f>
        <v>1</v>
      </c>
      <c r="AE1515" s="18">
        <f>IF(R1515=0,0,AC1515/SUMIF($R:$R,R1515,$AC:$AC))</f>
        <v>0.14285714285714285</v>
      </c>
      <c r="AF1515" s="18">
        <f>IF(R1515=0,1,0)</f>
        <v>0</v>
      </c>
      <c r="AH1515" t="str">
        <f>TEXT(J1515,"MMMM")</f>
        <v>maio</v>
      </c>
    </row>
    <row r="1516" spans="1:34" ht="12.75" customHeight="1" x14ac:dyDescent="0.25">
      <c r="A1516" s="90" t="str">
        <f>IF(C1516="Oficina Diversos","Oficina Geral",
IF(ISNUMBER(FIND("Estoque - Colhedoras",C1516)),"Colhedoras",IF(ISNUMBER(FIND("Caldeiraria",C1516)),"Caldeiraria",IF(ISNUMBER(FIND("Borracharia",C1516)),"Borracharia",IF(ISNUMBER(FIND("Lubrificação",C1516)),"Lubrificação",
IF(ISNUMBER(FIND("Estoque - Carregadeiras",C1516)),"Carregadeiras",IF(ISNUMBER(FIND("Estoque - Veic. Leves",C1516)),"Veic. Leves",
IF(ISNUMBER(FIND("Estoque - Caminhões",C1516)),"Caminhões",IF(ISNUMBER(FIND("Estoque - Transbordos",C1516)),"Transbordos",
IF(ISNUMBER(FIND("Estoque - Tratores",C1516)),"Tratores",
IF(ISNUMBER(FIND("Estoque - Máquinas pesadas",C1516)),"Máquinas pesadas",
IF(ISNUMBER(FIND("Estoque - Reboques",C1516)),"Reboques",
IF(C1516="Estoque","Estoque",
IF(AND(ISNUMBER(C1516),C1516&gt;1000,C1516&lt;2000),"Caminhões",
IF(AND(ISNUMBER(C1516),C1516&gt;2000,C1516&lt;3000),"Tratores",
IF(AND(ISNUMBER(C1516),C1516&gt;3000,C1516&lt;4000),"Carregadeiras",
IF(AND(ISNUMBER(C1516),C1516&gt;4000,C1516&lt;5000),"Máquinas pesadas",
IF(AND(ISNUMBER(C1516),C1516&gt;5000,C1516&lt;6000),"Colhedoras",
IF(AND(ISNUMBER(C1516),C1516&gt;7000,C1516&lt;8000),"Irrigação",
IF(AND(ISNUMBER(C1516),C1516&gt;8000,C1516&lt;9000),"Reboques",IF(AND(ISNUMBER(C1516),C1516&gt;0,C1516&lt;1000),"Veic. Leves","")))))))))))))))))))))</f>
        <v>Caminhões</v>
      </c>
      <c r="C1516" s="171">
        <v>1029</v>
      </c>
      <c r="D1516" s="170">
        <v>62073</v>
      </c>
      <c r="E1516" s="173" t="s">
        <v>26098</v>
      </c>
      <c r="F1516" s="101" t="str">
        <f>IF(ISBLANK(K1516), "Apenas Solicitação", "Tem OC")</f>
        <v>Apenas Solicitação</v>
      </c>
      <c r="G1516" s="170">
        <v>1</v>
      </c>
      <c r="H1516" s="102">
        <f>G1516-I1516</f>
        <v>1</v>
      </c>
      <c r="I1516" s="106"/>
      <c r="J1516" s="174">
        <v>45856</v>
      </c>
      <c r="K1516" s="173"/>
      <c r="L1516" s="173"/>
      <c r="M1516" s="104" t="str">
        <f ca="1">IF(OR(N1516="", N1516=0), "", IF(N1516&gt;TODAY(), "No prazo", "Atrasado"))</f>
        <v/>
      </c>
      <c r="N1516" s="104" t="str">
        <f>IFERROR(K1516 + VALUE(LEFT(L1516, FIND(" ", L1516) - 1)), "")</f>
        <v/>
      </c>
      <c r="O1516" s="105" t="str">
        <f>IF(_xlfn.DAYS(K1516,J1516)&lt;0, "Aguardando OC", _xlfn.DAYS(K1516,J1516))</f>
        <v>Aguardando OC</v>
      </c>
      <c r="P1516" s="170">
        <v>412266</v>
      </c>
      <c r="Q1516" s="12"/>
      <c r="R1516" s="170">
        <v>0</v>
      </c>
      <c r="S1516" s="2">
        <v>221</v>
      </c>
      <c r="T1516" s="65" t="s">
        <v>1029</v>
      </c>
      <c r="U1516" s="170">
        <v>704.29</v>
      </c>
      <c r="V1516" s="170"/>
      <c r="W1516" s="105" t="str">
        <f>IFERROR(VLOOKUP(V1516, Fornecedores!A:C, 3, FALSE), "")</f>
        <v/>
      </c>
      <c r="X1516" s="105" t="str">
        <f>IFERROR(VLOOKUP(V1516, Fornecedores!A:E, 5, FALSE), "")</f>
        <v/>
      </c>
      <c r="Y1516" s="105" t="str">
        <f>IFERROR(VLOOKUP(V1516, Fornecedores!A:F, 6, FALSE), "")</f>
        <v/>
      </c>
      <c r="Z1516" s="101" t="str">
        <f>IF(H1516=0, "Pedido entregue!", "Pendente")</f>
        <v>Pendente</v>
      </c>
      <c r="AB1516" s="132" t="str">
        <f>IF(Z1516="Pedido Entregue!", IF(AA1516=1, "Retirado do Almoxarifado", IF(AA1516=2, "Material devolvido", "Aguardando retirada")), IF(Z1516="Pendente", "Entrega pendente", ""))</f>
        <v>Entrega pendente</v>
      </c>
      <c r="AC1516" s="18">
        <v>1</v>
      </c>
      <c r="AD1516" s="18">
        <f>AC1516/SUMIF($P:$P,P1516,$AC:$AC)</f>
        <v>1</v>
      </c>
      <c r="AE1516" s="18">
        <f>IF(R1516=0,0,AC1516/SUMIF($R:$R,R1516,$AC:$AC))</f>
        <v>0</v>
      </c>
      <c r="AF1516" s="18">
        <f>IF(R1516=0,1,0)</f>
        <v>1</v>
      </c>
      <c r="AH1516" t="str">
        <f>TEXT(J1516,"MMMM")</f>
        <v>julho</v>
      </c>
    </row>
    <row r="1517" spans="1:34" ht="12.75" customHeight="1" x14ac:dyDescent="0.25">
      <c r="A1517" s="90" t="str">
        <f>IF(C1517="Oficina Diversos","Oficina Geral",
IF(ISNUMBER(FIND("Estoque - Colhedoras",C1517)),"Colhedoras",IF(ISNUMBER(FIND("Caldeiraria",C1517)),"Caldeiraria",IF(ISNUMBER(FIND("Borracharia",C1517)),"Borracharia",IF(ISNUMBER(FIND("Lubrificação",C1517)),"Lubrificação",
IF(ISNUMBER(FIND("Estoque - Carregadeiras",C1517)),"Carregadeiras",IF(ISNUMBER(FIND("Estoque - Veic. Leves",C1517)),"Veic. Leves",
IF(ISNUMBER(FIND("Estoque - Caminhões",C1517)),"Caminhões",IF(ISNUMBER(FIND("Estoque - Transbordos",C1517)),"Transbordos",
IF(ISNUMBER(FIND("Estoque - Tratores",C1517)),"Tratores",
IF(ISNUMBER(FIND("Estoque - Máquinas pesadas",C1517)),"Máquinas pesadas",
IF(ISNUMBER(FIND("Estoque - Reboques",C1517)),"Reboques",
IF(C1517="Estoque","Estoque",
IF(AND(ISNUMBER(C1517),C1517&gt;1000,C1517&lt;2000),"Caminhões",
IF(AND(ISNUMBER(C1517),C1517&gt;2000,C1517&lt;3000),"Tratores",
IF(AND(ISNUMBER(C1517),C1517&gt;3000,C1517&lt;4000),"Carregadeiras",
IF(AND(ISNUMBER(C1517),C1517&gt;4000,C1517&lt;5000),"Máquinas pesadas",
IF(AND(ISNUMBER(C1517),C1517&gt;5000,C1517&lt;6000),"Colhedoras",
IF(AND(ISNUMBER(C1517),C1517&gt;7000,C1517&lt;8000),"Irrigação",
IF(AND(ISNUMBER(C1517),C1517&gt;8000,C1517&lt;9000),"Reboques",IF(AND(ISNUMBER(C1517),C1517&gt;0,C1517&lt;1000),"Veic. Leves","")))))))))))))))))))))</f>
        <v>Lubrificação</v>
      </c>
      <c r="C1517" s="171" t="s">
        <v>20375</v>
      </c>
      <c r="D1517" s="170">
        <v>62123</v>
      </c>
      <c r="E1517" s="173" t="s">
        <v>26002</v>
      </c>
      <c r="F1517" s="101" t="str">
        <f>IF(ISBLANK(K1517), "Apenas Solicitação", "Tem OC")</f>
        <v>Apenas Solicitação</v>
      </c>
      <c r="G1517" s="170">
        <v>100</v>
      </c>
      <c r="H1517" s="102">
        <f>G1517-I1517</f>
        <v>100</v>
      </c>
      <c r="I1517" s="106"/>
      <c r="J1517" s="174">
        <v>45849</v>
      </c>
      <c r="K1517" s="173"/>
      <c r="L1517" s="173"/>
      <c r="M1517" s="104" t="str">
        <f ca="1">IF(OR(N1517="", N1517=0), "", IF(N1517&gt;TODAY(), "No prazo", "Atrasado"))</f>
        <v/>
      </c>
      <c r="N1517" s="104" t="str">
        <f>IFERROR(K1517 + VALUE(LEFT(L1517, FIND(" ", L1517) - 1)), "")</f>
        <v/>
      </c>
      <c r="O1517" s="105" t="str">
        <f>IF(_xlfn.DAYS(K1517,J1517)&lt;0, "Aguardando OC", _xlfn.DAYS(K1517,J1517))</f>
        <v>Aguardando OC</v>
      </c>
      <c r="P1517" s="170">
        <v>411290</v>
      </c>
      <c r="Q1517" s="12"/>
      <c r="R1517" s="170">
        <v>0</v>
      </c>
      <c r="S1517" s="2">
        <v>221</v>
      </c>
      <c r="T1517" s="65" t="s">
        <v>1029</v>
      </c>
      <c r="U1517" s="170">
        <v>1.44</v>
      </c>
      <c r="V1517" s="170"/>
      <c r="W1517" s="105" t="str">
        <f>IFERROR(VLOOKUP(V1517, Fornecedores!A:C, 3, FALSE), "")</f>
        <v/>
      </c>
      <c r="X1517" s="105" t="str">
        <f>IFERROR(VLOOKUP(V1517, Fornecedores!A:E, 5, FALSE), "")</f>
        <v/>
      </c>
      <c r="Y1517" s="105" t="str">
        <f>IFERROR(VLOOKUP(V1517, Fornecedores!A:F, 6, FALSE), "")</f>
        <v/>
      </c>
      <c r="Z1517" s="101" t="str">
        <f>IF(H1517=0, "Pedido entregue!", "Pendente")</f>
        <v>Pendente</v>
      </c>
      <c r="AB1517" s="132" t="str">
        <f>IF(Z1517="Pedido Entregue!", IF(AA1517=1, "Retirado do Almoxarifado", IF(AA1517=2, "Material devolvido", "Aguardando retirada")), IF(Z1517="Pendente", "Entrega pendente", ""))</f>
        <v>Entrega pendente</v>
      </c>
      <c r="AC1517" s="18">
        <v>1</v>
      </c>
      <c r="AD1517" s="18">
        <f>AC1517/SUMIF($P:$P,P1517,$AC:$AC)</f>
        <v>1</v>
      </c>
      <c r="AE1517" s="18">
        <f>IF(R1517=0,0,AC1517/SUMIF($R:$R,R1517,$AC:$AC))</f>
        <v>0</v>
      </c>
      <c r="AF1517" s="18">
        <f>IF(R1517=0,1,0)</f>
        <v>1</v>
      </c>
      <c r="AH1517" t="str">
        <f>TEXT(J1517,"MMMM")</f>
        <v>julho</v>
      </c>
    </row>
    <row r="1518" spans="1:34" ht="12.75" hidden="1" customHeight="1" x14ac:dyDescent="0.25">
      <c r="A1518" s="90" t="str">
        <f>IF(C1518="Oficina Diversos","Oficina Geral",
IF(ISNUMBER(FIND("Estoque - Colhedoras",C1518)),"Colhedoras",IF(ISNUMBER(FIND("Caldeiraria",C1518)),"Caldeiraria",IF(ISNUMBER(FIND("Borracharia",C1518)),"Borracharia",IF(ISNUMBER(FIND("Lubrificação",C1518)),"Lubrificação",
IF(ISNUMBER(FIND("Estoque - Carregadeiras",C1518)),"Carregadeiras",IF(ISNUMBER(FIND("Estoque - Veic. Leves",C1518)),"Veic. Leves",
IF(ISNUMBER(FIND("Estoque - Caminhões",C1518)),"Caminhões",IF(ISNUMBER(FIND("Estoque - Transbordos",C1518)),"Transbordos",
IF(ISNUMBER(FIND("Estoque - Tratores",C1518)),"Tratores",
IF(ISNUMBER(FIND("Estoque - Máquinas pesadas",C1518)),"Máquinas pesadas",
IF(ISNUMBER(FIND("Estoque - Reboques",C1518)),"Reboques",
IF(C1518="Estoque","Estoque",
IF(AND(ISNUMBER(C1518),C1518&gt;1000,C1518&lt;2000),"Caminhões",
IF(AND(ISNUMBER(C1518),C1518&gt;2000,C1518&lt;3000),"Tratores",
IF(AND(ISNUMBER(C1518),C1518&gt;3000,C1518&lt;4000),"Carregadeiras",
IF(AND(ISNUMBER(C1518),C1518&gt;4000,C1518&lt;5000),"Máquinas pesadas",
IF(AND(ISNUMBER(C1518),C1518&gt;5000,C1518&lt;6000),"Colhedoras",
IF(AND(ISNUMBER(C1518),C1518&gt;7000,C1518&lt;8000),"Irrigação",
IF(AND(ISNUMBER(C1518),C1518&gt;8000,C1518&lt;9000),"Reboques",IF(AND(ISNUMBER(C1518),C1518&gt;0,C1518&lt;1000),"Veic. Leves","")))))))))))))))))))))</f>
        <v>Tratores</v>
      </c>
      <c r="B1518"/>
      <c r="C1518" s="69">
        <v>2044</v>
      </c>
      <c r="D1518" s="69">
        <v>62147</v>
      </c>
      <c r="E1518" s="70" t="s">
        <v>20179</v>
      </c>
      <c r="F1518" s="14" t="str">
        <f>IF(ISBLANK(K1518), "Apenas Solicitação", "Tem OC")</f>
        <v>Tem OC</v>
      </c>
      <c r="G1518" s="69">
        <v>1</v>
      </c>
      <c r="H1518" s="37">
        <f>G1518-I1518</f>
        <v>0</v>
      </c>
      <c r="I1518" s="114">
        <v>1</v>
      </c>
      <c r="J1518" s="71">
        <v>45806</v>
      </c>
      <c r="K1518" s="186">
        <v>45811</v>
      </c>
      <c r="L1518" s="70"/>
      <c r="M1518" s="44" t="str">
        <f ca="1">IF(OR(N1518="", N1518=0), "", IF(N1518&gt;TODAY(), "No prazo", "Atrasado"))</f>
        <v/>
      </c>
      <c r="N1518" s="44" t="str">
        <f>IFERROR(K1518 + VALUE(LEFT(L1518, FIND(" ", L1518) - 1)), "")</f>
        <v/>
      </c>
      <c r="O1518" s="3">
        <f>IF(_xlfn.DAYS(K1518,J1518)&lt;0, "Aguardando OC", _xlfn.DAYS(K1518,J1518))</f>
        <v>5</v>
      </c>
      <c r="P1518" s="195">
        <v>405096</v>
      </c>
      <c r="Q1518" s="12"/>
      <c r="R1518" s="195">
        <v>168573</v>
      </c>
      <c r="S1518" s="69">
        <v>221</v>
      </c>
      <c r="T1518" s="65" t="s">
        <v>1029</v>
      </c>
      <c r="U1518" s="120">
        <v>55</v>
      </c>
      <c r="V1518" s="69">
        <v>14487</v>
      </c>
      <c r="W1518" s="43" t="str">
        <f>IFERROR(VLOOKUP(V1518, Fornecedores!A:C, 3, FALSE), "")</f>
        <v xml:space="preserve">FL TRATORES </v>
      </c>
      <c r="X1518" s="43" t="str">
        <f>IFERROR(VLOOKUP(V1518, Fornecedores!A:E, 5, FALSE), "")</f>
        <v>Recife</v>
      </c>
      <c r="Y1518" s="43" t="str">
        <f>IFERROR(VLOOKUP(V1518, Fornecedores!A:F, 6, FALSE), "")</f>
        <v>PE</v>
      </c>
      <c r="Z1518" s="14" t="str">
        <f>IF(H1518=0, "Pedido entregue!", "Pendente")</f>
        <v>Pedido entregue!</v>
      </c>
      <c r="AA1518"/>
      <c r="AB1518" s="58" t="str">
        <f>IF(Z1518="Pedido Entregue!", IF(AA1518=1, "Retirado do Almoxarifado", IF(AA1518=2, "Material devolvido", "Aguardando retirada")), IF(Z1518="Pendente", "Entrega pendente", ""))</f>
        <v>Aguardando retirada</v>
      </c>
      <c r="AC1518" s="18">
        <v>1</v>
      </c>
      <c r="AD1518" s="18">
        <f>AC1518/SUMIF($P:$P,P1518,$AC:$AC)</f>
        <v>1</v>
      </c>
      <c r="AE1518" s="18">
        <f>IF(R1518=0,0,AC1518/SUMIF($R:$R,R1518,$AC:$AC))</f>
        <v>0.16666666666666666</v>
      </c>
      <c r="AF1518" s="18">
        <f>IF(R1518=0,1,0)</f>
        <v>0</v>
      </c>
      <c r="AH1518" t="str">
        <f>TEXT(J1518,"MMMM")</f>
        <v>maio</v>
      </c>
    </row>
    <row r="1519" spans="1:34" ht="12.75" hidden="1" customHeight="1" x14ac:dyDescent="0.25">
      <c r="A1519" s="90" t="str">
        <f>IF(C1519="Oficina Diversos","Oficina Geral",
IF(ISNUMBER(FIND("Estoque - Colhedoras",C1519)),"Colhedoras",IF(ISNUMBER(FIND("Caldeiraria",C1519)),"Caldeiraria",IF(ISNUMBER(FIND("Borracharia",C1519)),"Borracharia",IF(ISNUMBER(FIND("Lubrificação",C1519)),"Lubrificação",
IF(ISNUMBER(FIND("Estoque - Carregadeiras",C1519)),"Carregadeiras",IF(ISNUMBER(FIND("Estoque - Veic. Leves",C1519)),"Veic. Leves",
IF(ISNUMBER(FIND("Estoque - Caminhões",C1519)),"Caminhões",IF(ISNUMBER(FIND("Estoque - Transbordos",C1519)),"Transbordos",
IF(ISNUMBER(FIND("Estoque - Tratores",C1519)),"Tratores",
IF(ISNUMBER(FIND("Estoque - Máquinas pesadas",C1519)),"Máquinas pesadas",
IF(ISNUMBER(FIND("Estoque - Reboques",C1519)),"Reboques",
IF(C1519="Estoque","Estoque",
IF(AND(ISNUMBER(C1519),C1519&gt;1000,C1519&lt;2000),"Caminhões",
IF(AND(ISNUMBER(C1519),C1519&gt;2000,C1519&lt;3000),"Tratores",
IF(AND(ISNUMBER(C1519),C1519&gt;3000,C1519&lt;4000),"Carregadeiras",
IF(AND(ISNUMBER(C1519),C1519&gt;4000,C1519&lt;5000),"Máquinas pesadas",
IF(AND(ISNUMBER(C1519),C1519&gt;5000,C1519&lt;6000),"Colhedoras",
IF(AND(ISNUMBER(C1519),C1519&gt;7000,C1519&lt;8000),"Irrigação",
IF(AND(ISNUMBER(C1519),C1519&gt;8000,C1519&lt;9000),"Reboques",IF(AND(ISNUMBER(C1519),C1519&gt;0,C1519&lt;1000),"Veic. Leves","")))))))))))))))))))))</f>
        <v>Tratores</v>
      </c>
      <c r="B1519"/>
      <c r="C1519" s="69">
        <v>2044</v>
      </c>
      <c r="D1519" s="69">
        <v>62150</v>
      </c>
      <c r="E1519" s="70" t="s">
        <v>20180</v>
      </c>
      <c r="F1519" s="14" t="str">
        <f>IF(ISBLANK(K1519), "Apenas Solicitação", "Tem OC")</f>
        <v>Tem OC</v>
      </c>
      <c r="G1519" s="69">
        <v>1</v>
      </c>
      <c r="H1519" s="37">
        <f>G1519-I1519</f>
        <v>0</v>
      </c>
      <c r="I1519" s="114">
        <v>1</v>
      </c>
      <c r="J1519" s="71">
        <v>45806</v>
      </c>
      <c r="K1519" s="186">
        <v>45811</v>
      </c>
      <c r="L1519" s="70"/>
      <c r="M1519" s="44" t="str">
        <f ca="1">IF(OR(N1519="", N1519=0), "", IF(N1519&gt;TODAY(), "No prazo", "Atrasado"))</f>
        <v/>
      </c>
      <c r="N1519" s="44" t="str">
        <f>IFERROR(K1519 + VALUE(LEFT(L1519, FIND(" ", L1519) - 1)), "")</f>
        <v/>
      </c>
      <c r="O1519" s="3">
        <f>IF(_xlfn.DAYS(K1519,J1519)&lt;0, "Aguardando OC", _xlfn.DAYS(K1519,J1519))</f>
        <v>5</v>
      </c>
      <c r="P1519" s="195">
        <v>405094</v>
      </c>
      <c r="Q1519" s="12"/>
      <c r="R1519" s="195">
        <v>168572</v>
      </c>
      <c r="S1519" s="69">
        <v>221</v>
      </c>
      <c r="T1519" s="65" t="s">
        <v>1029</v>
      </c>
      <c r="U1519" s="120">
        <v>19</v>
      </c>
      <c r="V1519" s="69">
        <v>10083</v>
      </c>
      <c r="W1519" s="43" t="str">
        <f>IFERROR(VLOOKUP(V1519, Fornecedores!A:C, 3, FALSE), "")</f>
        <v xml:space="preserve">AGROMAQUINA COMERCIO VAREJISTA DE PEÇAS </v>
      </c>
      <c r="X1519" s="43" t="str">
        <f>IFERROR(VLOOKUP(V1519, Fornecedores!A:E, 5, FALSE), "")</f>
        <v>Bayeux</v>
      </c>
      <c r="Y1519" s="43" t="str">
        <f>IFERROR(VLOOKUP(V1519, Fornecedores!A:F, 6, FALSE), "")</f>
        <v>PB</v>
      </c>
      <c r="Z1519" s="14" t="str">
        <f>IF(H1519=0, "Pedido entregue!", "Pendente")</f>
        <v>Pedido entregue!</v>
      </c>
      <c r="AA1519"/>
      <c r="AB1519" s="58" t="str">
        <f>IF(Z1519="Pedido Entregue!", IF(AA1519=1, "Retirado do Almoxarifado", IF(AA1519=2, "Material devolvido", "Aguardando retirada")), IF(Z1519="Pendente", "Entrega pendente", ""))</f>
        <v>Aguardando retirada</v>
      </c>
      <c r="AC1519" s="18">
        <v>1</v>
      </c>
      <c r="AD1519" s="18">
        <f>AC1519/SUMIF($P:$P,P1519,$AC:$AC)</f>
        <v>1</v>
      </c>
      <c r="AE1519" s="18">
        <f>IF(R1519=0,0,AC1519/SUMIF($R:$R,R1519,$AC:$AC))</f>
        <v>0.5</v>
      </c>
      <c r="AF1519" s="18">
        <f>IF(R1519=0,1,0)</f>
        <v>0</v>
      </c>
      <c r="AH1519" t="str">
        <f>TEXT(J1519,"MMMM")</f>
        <v>maio</v>
      </c>
    </row>
    <row r="1520" spans="1:34" ht="12.75" hidden="1" customHeight="1" x14ac:dyDescent="0.25">
      <c r="A1520" s="90" t="str">
        <f>IF(C1520="Oficina Diversos","Oficina Geral",
IF(ISNUMBER(FIND("Estoque - Colhedoras",C1520)),"Colhedoras",IF(ISNUMBER(FIND("Caldeiraria",C1520)),"Caldeiraria",IF(ISNUMBER(FIND("Borracharia",C1520)),"Borracharia",IF(ISNUMBER(FIND("Lubrificação",C1520)),"Lubrificação",
IF(ISNUMBER(FIND("Estoque - Carregadeiras",C1520)),"Carregadeiras",IF(ISNUMBER(FIND("Estoque - Veic. Leves",C1520)),"Veic. Leves",
IF(ISNUMBER(FIND("Estoque - Caminhões",C1520)),"Caminhões",IF(ISNUMBER(FIND("Estoque - Transbordos",C1520)),"Transbordos",
IF(ISNUMBER(FIND("Estoque - Tratores",C1520)),"Tratores",
IF(ISNUMBER(FIND("Estoque - Máquinas pesadas",C1520)),"Máquinas pesadas",
IF(ISNUMBER(FIND("Estoque - Reboques",C1520)),"Reboques",
IF(C1520="Estoque","Estoque",
IF(AND(ISNUMBER(C1520),C1520&gt;1000,C1520&lt;2000),"Caminhões",
IF(AND(ISNUMBER(C1520),C1520&gt;2000,C1520&lt;3000),"Tratores",
IF(AND(ISNUMBER(C1520),C1520&gt;3000,C1520&lt;4000),"Carregadeiras",
IF(AND(ISNUMBER(C1520),C1520&gt;4000,C1520&lt;5000),"Máquinas pesadas",
IF(AND(ISNUMBER(C1520),C1520&gt;5000,C1520&lt;6000),"Colhedoras",
IF(AND(ISNUMBER(C1520),C1520&gt;7000,C1520&lt;8000),"Irrigação",
IF(AND(ISNUMBER(C1520),C1520&gt;8000,C1520&lt;9000),"Reboques",IF(AND(ISNUMBER(C1520),C1520&gt;0,C1520&lt;1000),"Veic. Leves","")))))))))))))))))))))</f>
        <v>Tratores</v>
      </c>
      <c r="B1520"/>
      <c r="C1520" s="69">
        <v>2044</v>
      </c>
      <c r="D1520" s="69">
        <v>62151</v>
      </c>
      <c r="E1520" s="70" t="s">
        <v>20181</v>
      </c>
      <c r="F1520" s="14" t="str">
        <f>IF(ISBLANK(K1520), "Apenas Solicitação", "Tem OC")</f>
        <v>Tem OC</v>
      </c>
      <c r="G1520" s="69">
        <v>1</v>
      </c>
      <c r="H1520" s="37">
        <f>G1520-I1520</f>
        <v>0</v>
      </c>
      <c r="I1520" s="114">
        <v>1</v>
      </c>
      <c r="J1520" s="71">
        <v>45806</v>
      </c>
      <c r="K1520" s="186">
        <v>45811</v>
      </c>
      <c r="L1520" s="70"/>
      <c r="M1520" s="44" t="str">
        <f ca="1">IF(OR(N1520="", N1520=0), "", IF(N1520&gt;TODAY(), "No prazo", "Atrasado"))</f>
        <v/>
      </c>
      <c r="N1520" s="44" t="str">
        <f>IFERROR(K1520 + VALUE(LEFT(L1520, FIND(" ", L1520) - 1)), "")</f>
        <v/>
      </c>
      <c r="O1520" s="3">
        <f>IF(_xlfn.DAYS(K1520,J1520)&lt;0, "Aguardando OC", _xlfn.DAYS(K1520,J1520))</f>
        <v>5</v>
      </c>
      <c r="P1520" s="195">
        <v>405095</v>
      </c>
      <c r="Q1520" s="12"/>
      <c r="R1520" s="195">
        <v>168571</v>
      </c>
      <c r="S1520" s="69">
        <v>221</v>
      </c>
      <c r="T1520" s="65" t="s">
        <v>1029</v>
      </c>
      <c r="U1520" s="120">
        <v>6.93</v>
      </c>
      <c r="V1520" s="69">
        <v>13341</v>
      </c>
      <c r="W1520" s="43" t="str">
        <f>IFERROR(VLOOKUP(V1520, Fornecedores!A:C, 3, FALSE), "")</f>
        <v>DISMA DISTRIBUIDORA</v>
      </c>
      <c r="X1520" s="43" t="str">
        <f>IFERROR(VLOOKUP(V1520, Fornecedores!A:E, 5, FALSE), "")</f>
        <v>Araçatuba</v>
      </c>
      <c r="Y1520" s="43" t="str">
        <f>IFERROR(VLOOKUP(V1520, Fornecedores!A:F, 6, FALSE), "")</f>
        <v>SP</v>
      </c>
      <c r="Z1520" s="14" t="str">
        <f>IF(H1520=0, "Pedido entregue!", "Pendente")</f>
        <v>Pedido entregue!</v>
      </c>
      <c r="AA1520"/>
      <c r="AB1520" s="58" t="str">
        <f>IF(Z1520="Pedido Entregue!", IF(AA1520=1, "Retirado do Almoxarifado", IF(AA1520=2, "Material devolvido", "Aguardando retirada")), IF(Z1520="Pendente", "Entrega pendente", ""))</f>
        <v>Aguardando retirada</v>
      </c>
      <c r="AC1520" s="18">
        <v>1</v>
      </c>
      <c r="AD1520" s="18">
        <f>AC1520/SUMIF($P:$P,P1520,$AC:$AC)</f>
        <v>1</v>
      </c>
      <c r="AE1520" s="18">
        <f>IF(R1520=0,0,AC1520/SUMIF($R:$R,R1520,$AC:$AC))</f>
        <v>0.125</v>
      </c>
      <c r="AF1520" s="18">
        <f>IF(R1520=0,1,0)</f>
        <v>0</v>
      </c>
      <c r="AH1520" t="str">
        <f>TEXT(J1520,"MMMM")</f>
        <v>maio</v>
      </c>
    </row>
    <row r="1521" spans="1:34" ht="12.75" customHeight="1" x14ac:dyDescent="0.25">
      <c r="A1521" s="90" t="str">
        <f>IF(C1521="Oficina Diversos","Oficina Geral",
IF(ISNUMBER(FIND("Estoque - Colhedoras",C1521)),"Colhedoras",IF(ISNUMBER(FIND("Caldeiraria",C1521)),"Caldeiraria",IF(ISNUMBER(FIND("Borracharia",C1521)),"Borracharia",IF(ISNUMBER(FIND("Lubrificação",C1521)),"Lubrificação",
IF(ISNUMBER(FIND("Estoque - Carregadeiras",C1521)),"Carregadeiras",IF(ISNUMBER(FIND("Estoque - Veic. Leves",C1521)),"Veic. Leves",
IF(ISNUMBER(FIND("Estoque - Caminhões",C1521)),"Caminhões",IF(ISNUMBER(FIND("Estoque - Transbordos",C1521)),"Transbordos",
IF(ISNUMBER(FIND("Estoque - Tratores",C1521)),"Tratores",
IF(ISNUMBER(FIND("Estoque - Máquinas pesadas",C1521)),"Máquinas pesadas",
IF(ISNUMBER(FIND("Estoque - Reboques",C1521)),"Reboques",
IF(C1521="Estoque","Estoque",
IF(AND(ISNUMBER(C1521),C1521&gt;1000,C1521&lt;2000),"Caminhões",
IF(AND(ISNUMBER(C1521),C1521&gt;2000,C1521&lt;3000),"Tratores",
IF(AND(ISNUMBER(C1521),C1521&gt;3000,C1521&lt;4000),"Carregadeiras",
IF(AND(ISNUMBER(C1521),C1521&gt;4000,C1521&lt;5000),"Máquinas pesadas",
IF(AND(ISNUMBER(C1521),C1521&gt;5000,C1521&lt;6000),"Colhedoras",
IF(AND(ISNUMBER(C1521),C1521&gt;7000,C1521&lt;8000),"Irrigação",
IF(AND(ISNUMBER(C1521),C1521&gt;8000,C1521&lt;9000),"Reboques",IF(AND(ISNUMBER(C1521),C1521&gt;0,C1521&lt;1000),"Veic. Leves","")))))))))))))))))))))</f>
        <v>Oficina Geral</v>
      </c>
      <c r="C1521" s="113" t="s">
        <v>20771</v>
      </c>
      <c r="D1521" s="113">
        <v>62171</v>
      </c>
      <c r="E1521" s="105" t="s">
        <v>20850</v>
      </c>
      <c r="F1521" s="101" t="str">
        <f>IF(ISBLANK(K1521), "Apenas Solicitação", "Tem OC")</f>
        <v>Apenas Solicitação</v>
      </c>
      <c r="G1521" s="2">
        <v>5</v>
      </c>
      <c r="H1521" s="102">
        <f>G1521-I1521</f>
        <v>5</v>
      </c>
      <c r="I1521" s="106"/>
      <c r="J1521" s="4">
        <v>45829</v>
      </c>
      <c r="K1521" s="101"/>
      <c r="L1521" s="49"/>
      <c r="M1521" s="104" t="str">
        <f ca="1">IF(OR(N1521="", N1521=0), "", IF(N1521&gt;TODAY(), "No prazo", "Atrasado"))</f>
        <v/>
      </c>
      <c r="N1521" s="104" t="str">
        <f>IFERROR(K1521 + VALUE(LEFT(L1521, FIND(" ", L1521) - 1)), "")</f>
        <v/>
      </c>
      <c r="O1521" s="105" t="str">
        <f>IF(_xlfn.DAYS(K1521,J1521)&lt;0, "Aguardando OC", _xlfn.DAYS(K1521,J1521))</f>
        <v>Aguardando OC</v>
      </c>
      <c r="P1521" s="14">
        <v>408740</v>
      </c>
      <c r="Q1521" s="12"/>
      <c r="R1521" s="14">
        <v>0</v>
      </c>
      <c r="S1521" s="143">
        <v>221</v>
      </c>
      <c r="T1521" s="65" t="s">
        <v>1029</v>
      </c>
      <c r="U1521" s="21">
        <v>0</v>
      </c>
      <c r="V1521" s="113"/>
      <c r="W1521" s="105" t="str">
        <f>IFERROR(VLOOKUP(V1521, Fornecedores!A:C, 3, FALSE), "")</f>
        <v/>
      </c>
      <c r="X1521" s="105" t="str">
        <f>IFERROR(VLOOKUP(V1521, Fornecedores!A:E, 5, FALSE), "")</f>
        <v/>
      </c>
      <c r="Y1521" s="105" t="str">
        <f>IFERROR(VLOOKUP(V1521, Fornecedores!A:F, 6, FALSE), "")</f>
        <v/>
      </c>
      <c r="Z1521" s="101" t="str">
        <f>IF(H1521=0, "Pedido entregue!", "Pendente")</f>
        <v>Pendente</v>
      </c>
      <c r="AB1521" s="132" t="str">
        <f>IF(Z1521="Pedido Entregue!", IF(AA1521=1, "Retirado do Almoxarifado", IF(AA1521=2, "Material devolvido", "Aguardando retirada")), IF(Z1521="Pendente", "Entrega pendente", ""))</f>
        <v>Entrega pendente</v>
      </c>
      <c r="AC1521" s="18">
        <v>1</v>
      </c>
      <c r="AD1521" s="18">
        <f>AC1521/SUMIF($P:$P,P1521,$AC:$AC)</f>
        <v>1</v>
      </c>
      <c r="AE1521" s="18">
        <f>IF(R1521=0,0,AC1521/SUMIF($R:$R,R1521,$AC:$AC))</f>
        <v>0</v>
      </c>
      <c r="AF1521" s="18">
        <f>IF(R1521=0,1,0)</f>
        <v>1</v>
      </c>
      <c r="AH1521" t="str">
        <f>TEXT(J1521,"MMMM")</f>
        <v>junho</v>
      </c>
    </row>
    <row r="1522" spans="1:34" ht="12.75" customHeight="1" x14ac:dyDescent="0.25">
      <c r="A1522" s="90" t="str">
        <f>IF(C1522="Oficina Diversos","Oficina Geral",
IF(ISNUMBER(FIND("Estoque - Colhedoras",C1522)),"Colhedoras",IF(ISNUMBER(FIND("Caldeiraria",C1522)),"Caldeiraria",IF(ISNUMBER(FIND("Borracharia",C1522)),"Borracharia",IF(ISNUMBER(FIND("Lubrificação",C1522)),"Lubrificação",
IF(ISNUMBER(FIND("Estoque - Carregadeiras",C1522)),"Carregadeiras",IF(ISNUMBER(FIND("Estoque - Veic. Leves",C1522)),"Veic. Leves",
IF(ISNUMBER(FIND("Estoque - Caminhões",C1522)),"Caminhões",IF(ISNUMBER(FIND("Estoque - Transbordos",C1522)),"Transbordos",
IF(ISNUMBER(FIND("Estoque - Tratores",C1522)),"Tratores",
IF(ISNUMBER(FIND("Estoque - Máquinas pesadas",C1522)),"Máquinas pesadas",
IF(ISNUMBER(FIND("Estoque - Reboques",C1522)),"Reboques",
IF(C1522="Estoque","Estoque",
IF(AND(ISNUMBER(C1522),C1522&gt;1000,C1522&lt;2000),"Caminhões",
IF(AND(ISNUMBER(C1522),C1522&gt;2000,C1522&lt;3000),"Tratores",
IF(AND(ISNUMBER(C1522),C1522&gt;3000,C1522&lt;4000),"Carregadeiras",
IF(AND(ISNUMBER(C1522),C1522&gt;4000,C1522&lt;5000),"Máquinas pesadas",
IF(AND(ISNUMBER(C1522),C1522&gt;5000,C1522&lt;6000),"Colhedoras",
IF(AND(ISNUMBER(C1522),C1522&gt;7000,C1522&lt;8000),"Irrigação",
IF(AND(ISNUMBER(C1522),C1522&gt;8000,C1522&lt;9000),"Reboques",IF(AND(ISNUMBER(C1522),C1522&gt;0,C1522&lt;1000),"Veic. Leves","")))))))))))))))))))))</f>
        <v>Caminhões</v>
      </c>
      <c r="C1522" s="171">
        <v>1025</v>
      </c>
      <c r="D1522" s="170">
        <v>62249</v>
      </c>
      <c r="E1522" s="173" t="s">
        <v>26003</v>
      </c>
      <c r="F1522" s="101" t="str">
        <f>IF(ISBLANK(K1522), "Apenas Solicitação", "Tem OC")</f>
        <v>Apenas Solicitação</v>
      </c>
      <c r="G1522" s="170">
        <v>1</v>
      </c>
      <c r="H1522" s="102">
        <f>G1522-I1522</f>
        <v>1</v>
      </c>
      <c r="I1522" s="106"/>
      <c r="J1522" s="174">
        <v>45849</v>
      </c>
      <c r="K1522" s="173"/>
      <c r="L1522" s="173"/>
      <c r="M1522" s="104" t="str">
        <f ca="1">IF(OR(N1522="", N1522=0), "", IF(N1522&gt;TODAY(), "No prazo", "Atrasado"))</f>
        <v/>
      </c>
      <c r="N1522" s="104" t="str">
        <f>IFERROR(K1522 + VALUE(LEFT(L1522, FIND(" ", L1522) - 1)), "")</f>
        <v/>
      </c>
      <c r="O1522" s="105" t="str">
        <f>IF(_xlfn.DAYS(K1522,J1522)&lt;0, "Aguardando OC", _xlfn.DAYS(K1522,J1522))</f>
        <v>Aguardando OC</v>
      </c>
      <c r="P1522" s="170">
        <v>411257</v>
      </c>
      <c r="Q1522" s="12"/>
      <c r="R1522" s="170">
        <v>0</v>
      </c>
      <c r="S1522" s="2">
        <v>221</v>
      </c>
      <c r="T1522" s="65" t="s">
        <v>1029</v>
      </c>
      <c r="U1522" s="170">
        <v>386.26</v>
      </c>
      <c r="V1522" s="170"/>
      <c r="W1522" s="105" t="str">
        <f>IFERROR(VLOOKUP(V1522, Fornecedores!A:C, 3, FALSE), "")</f>
        <v/>
      </c>
      <c r="X1522" s="105" t="str">
        <f>IFERROR(VLOOKUP(V1522, Fornecedores!A:E, 5, FALSE), "")</f>
        <v/>
      </c>
      <c r="Y1522" s="105" t="str">
        <f>IFERROR(VLOOKUP(V1522, Fornecedores!A:F, 6, FALSE), "")</f>
        <v/>
      </c>
      <c r="Z1522" s="101" t="str">
        <f>IF(H1522=0, "Pedido entregue!", "Pendente")</f>
        <v>Pendente</v>
      </c>
      <c r="AB1522" s="132" t="str">
        <f>IF(Z1522="Pedido Entregue!", IF(AA1522=1, "Retirado do Almoxarifado", IF(AA1522=2, "Material devolvido", "Aguardando retirada")), IF(Z1522="Pendente", "Entrega pendente", ""))</f>
        <v>Entrega pendente</v>
      </c>
      <c r="AC1522" s="18">
        <v>1</v>
      </c>
      <c r="AD1522" s="18">
        <f>AC1522/SUMIF($P:$P,P1522,$AC:$AC)</f>
        <v>1</v>
      </c>
      <c r="AE1522" s="18">
        <f>IF(R1522=0,0,AC1522/SUMIF($R:$R,R1522,$AC:$AC))</f>
        <v>0</v>
      </c>
      <c r="AF1522" s="18">
        <f>IF(R1522=0,1,0)</f>
        <v>1</v>
      </c>
      <c r="AH1522" t="str">
        <f>TEXT(J1522,"MMMM")</f>
        <v>julho</v>
      </c>
    </row>
    <row r="1523" spans="1:34" ht="12.75" customHeight="1" x14ac:dyDescent="0.25">
      <c r="A1523" s="90" t="str">
        <f>IF(C1523="Oficina Diversos","Oficina Geral",
IF(ISNUMBER(FIND("Estoque - Colhedoras",C1523)),"Colhedoras",IF(ISNUMBER(FIND("Caldeiraria",C1523)),"Caldeiraria",IF(ISNUMBER(FIND("Borracharia",C1523)),"Borracharia",IF(ISNUMBER(FIND("Lubrificação",C1523)),"Lubrificação",
IF(ISNUMBER(FIND("Estoque - Carregadeiras",C1523)),"Carregadeiras",IF(ISNUMBER(FIND("Estoque - Veic. Leves",C1523)),"Veic. Leves",
IF(ISNUMBER(FIND("Estoque - Caminhões",C1523)),"Caminhões",IF(ISNUMBER(FIND("Estoque - Transbordos",C1523)),"Transbordos",
IF(ISNUMBER(FIND("Estoque - Tratores",C1523)),"Tratores",
IF(ISNUMBER(FIND("Estoque - Máquinas pesadas",C1523)),"Máquinas pesadas",
IF(ISNUMBER(FIND("Estoque - Reboques",C1523)),"Reboques",
IF(C1523="Estoque","Estoque",
IF(AND(ISNUMBER(C1523),C1523&gt;1000,C1523&lt;2000),"Caminhões",
IF(AND(ISNUMBER(C1523),C1523&gt;2000,C1523&lt;3000),"Tratores",
IF(AND(ISNUMBER(C1523),C1523&gt;3000,C1523&lt;4000),"Carregadeiras",
IF(AND(ISNUMBER(C1523),C1523&gt;4000,C1523&lt;5000),"Máquinas pesadas",
IF(AND(ISNUMBER(C1523),C1523&gt;5000,C1523&lt;6000),"Colhedoras",
IF(AND(ISNUMBER(C1523),C1523&gt;7000,C1523&lt;8000),"Irrigação",
IF(AND(ISNUMBER(C1523),C1523&gt;8000,C1523&lt;9000),"Reboques",IF(AND(ISNUMBER(C1523),C1523&gt;0,C1523&lt;1000),"Veic. Leves","")))))))))))))))))))))</f>
        <v/>
      </c>
      <c r="C1523" s="171" t="s">
        <v>26009</v>
      </c>
      <c r="D1523" s="170">
        <v>62404</v>
      </c>
      <c r="E1523" s="173" t="s">
        <v>25925</v>
      </c>
      <c r="F1523" s="101" t="str">
        <f>IF(ISBLANK(K1523), "Apenas Solicitação", "Tem OC")</f>
        <v>Tem OC</v>
      </c>
      <c r="G1523" s="170">
        <v>2</v>
      </c>
      <c r="H1523" s="102">
        <f>G1523-I1523</f>
        <v>2</v>
      </c>
      <c r="I1523" s="106"/>
      <c r="J1523" s="174">
        <v>45845</v>
      </c>
      <c r="K1523" s="213">
        <v>45850</v>
      </c>
      <c r="L1523" s="173" t="s">
        <v>20151</v>
      </c>
      <c r="M1523" s="104" t="str">
        <f ca="1">IF(OR(N1523="", N1523=0), "", IF(N1523&gt;TODAY(), "No prazo", "Atrasado"))</f>
        <v>Atrasado</v>
      </c>
      <c r="N1523" s="104">
        <f>IFERROR(K1523 + VALUE(LEFT(L1523, FIND(" ", L1523) - 1)), "")</f>
        <v>45850</v>
      </c>
      <c r="O1523" s="105">
        <f>IF(_xlfn.DAYS(K1523,J1523)&lt;0, "Aguardando OC", _xlfn.DAYS(K1523,J1523))</f>
        <v>5</v>
      </c>
      <c r="P1523" s="201">
        <v>410526</v>
      </c>
      <c r="Q1523" s="12"/>
      <c r="R1523" s="212">
        <v>170838</v>
      </c>
      <c r="S1523" s="2">
        <v>221</v>
      </c>
      <c r="T1523" s="65" t="s">
        <v>1029</v>
      </c>
      <c r="U1523" s="170">
        <v>483.01</v>
      </c>
      <c r="V1523" s="170">
        <v>10413</v>
      </c>
      <c r="W1523" s="105" t="str">
        <f>IFERROR(VLOOKUP(V1523, Fornecedores!A:C, 3, FALSE), "")</f>
        <v>NORMAQ</v>
      </c>
      <c r="X1523" s="105" t="str">
        <f>IFERROR(VLOOKUP(V1523, Fornecedores!A:E, 5, FALSE), "")</f>
        <v>Recife</v>
      </c>
      <c r="Y1523" s="105" t="str">
        <f>IFERROR(VLOOKUP(V1523, Fornecedores!A:F, 6, FALSE), "")</f>
        <v>PE</v>
      </c>
      <c r="Z1523" s="101" t="str">
        <f>IF(H1523=0, "Pedido entregue!", "Pendente")</f>
        <v>Pendente</v>
      </c>
      <c r="AB1523" s="132" t="str">
        <f>IF(Z1523="Pedido Entregue!", IF(AA1523=1, "Retirado do Almoxarifado", IF(AA1523=2, "Material devolvido", "Aguardando retirada")), IF(Z1523="Pendente", "Entrega pendente", ""))</f>
        <v>Entrega pendente</v>
      </c>
      <c r="AC1523" s="18">
        <v>1</v>
      </c>
      <c r="AD1523" s="18">
        <f>AC1523/SUMIF($P:$P,P1523,$AC:$AC)</f>
        <v>1</v>
      </c>
      <c r="AE1523" s="18">
        <f>IF(R1523=0,0,AC1523/SUMIF($R:$R,R1523,$AC:$AC))</f>
        <v>0.5</v>
      </c>
      <c r="AF1523" s="18">
        <f>IF(R1523=0,1,0)</f>
        <v>0</v>
      </c>
      <c r="AH1523" t="str">
        <f>TEXT(J1523,"MMMM")</f>
        <v>julho</v>
      </c>
    </row>
    <row r="1524" spans="1:34" ht="12.75" hidden="1" customHeight="1" x14ac:dyDescent="0.25">
      <c r="A1524" s="90" t="str">
        <f>IF(C1524="Oficina Diversos","Oficina Geral",
IF(ISNUMBER(FIND("Estoque - Colhedoras",C1524)),"Colhedoras",IF(ISNUMBER(FIND("Caldeiraria",C1524)),"Caldeiraria",IF(ISNUMBER(FIND("Borracharia",C1524)),"Borracharia",IF(ISNUMBER(FIND("Lubrificação",C1524)),"Lubrificação",
IF(ISNUMBER(FIND("Estoque - Carregadeiras",C1524)),"Carregadeiras",IF(ISNUMBER(FIND("Estoque - Veic. Leves",C1524)),"Veic. Leves",
IF(ISNUMBER(FIND("Estoque - Caminhões",C1524)),"Caminhões",IF(ISNUMBER(FIND("Estoque - Transbordos",C1524)),"Transbordos",
IF(ISNUMBER(FIND("Estoque - Tratores",C1524)),"Tratores",
IF(ISNUMBER(FIND("Estoque - Máquinas pesadas",C1524)),"Máquinas pesadas",
IF(ISNUMBER(FIND("Estoque - Reboques",C1524)),"Reboques",
IF(C1524="Estoque","Estoque",
IF(AND(ISNUMBER(C1524),C1524&gt;1000,C1524&lt;2000),"Caminhões",
IF(AND(ISNUMBER(C1524),C1524&gt;2000,C1524&lt;3000),"Tratores",
IF(AND(ISNUMBER(C1524),C1524&gt;3000,C1524&lt;4000),"Carregadeiras",
IF(AND(ISNUMBER(C1524),C1524&gt;4000,C1524&lt;5000),"Máquinas pesadas",
IF(AND(ISNUMBER(C1524),C1524&gt;5000,C1524&lt;6000),"Colhedoras",
IF(AND(ISNUMBER(C1524),C1524&gt;7000,C1524&lt;8000),"Irrigação",
IF(AND(ISNUMBER(C1524),C1524&gt;8000,C1524&lt;9000),"Reboques",IF(AND(ISNUMBER(C1524),C1524&gt;0,C1524&lt;1000),"Veic. Leves","")))))))))))))))))))))</f>
        <v>Caminhões</v>
      </c>
      <c r="C1524" s="113">
        <v>1023</v>
      </c>
      <c r="D1524" s="2">
        <v>62544</v>
      </c>
      <c r="E1524" s="3" t="s">
        <v>20576</v>
      </c>
      <c r="F1524" s="101" t="str">
        <f>IF(ISBLANK(K1524), "Apenas Solicitação", "Tem OC")</f>
        <v>Tem OC</v>
      </c>
      <c r="G1524" s="2">
        <v>1</v>
      </c>
      <c r="H1524" s="102">
        <f>G1524-I1524</f>
        <v>0</v>
      </c>
      <c r="I1524" s="106">
        <v>1</v>
      </c>
      <c r="J1524" s="4">
        <v>45821</v>
      </c>
      <c r="K1524" s="180">
        <v>45831</v>
      </c>
      <c r="L1524" s="3" t="s">
        <v>20151</v>
      </c>
      <c r="M1524" s="104" t="str">
        <f ca="1">IF(OR(N1524="", N1524=0), "", IF(N1524&gt;TODAY(), "No prazo", "Atrasado"))</f>
        <v>Atrasado</v>
      </c>
      <c r="N1524" s="104">
        <f>IFERROR(K1524 + VALUE(LEFT(L1524, FIND(" ", L1524) - 1)), "")</f>
        <v>45831</v>
      </c>
      <c r="O1524" s="105">
        <f>IF(_xlfn.DAYS(K1524,J1524)&lt;0, "Aguardando OC", _xlfn.DAYS(K1524,J1524))</f>
        <v>10</v>
      </c>
      <c r="P1524" s="14">
        <v>407577</v>
      </c>
      <c r="Q1524" s="12"/>
      <c r="R1524" s="14">
        <v>169646</v>
      </c>
      <c r="S1524" s="2">
        <v>221</v>
      </c>
      <c r="T1524" s="65" t="s">
        <v>1029</v>
      </c>
      <c r="U1524" s="21">
        <v>182.52</v>
      </c>
      <c r="V1524" s="2">
        <v>2097</v>
      </c>
      <c r="W1524" s="105" t="str">
        <f>IFERROR(VLOOKUP(V1524, Fornecedores!A:C, 3, FALSE), "")</f>
        <v xml:space="preserve">CAUPECAS            </v>
      </c>
      <c r="X1524" s="105" t="str">
        <f>IFERROR(VLOOKUP(V1524, Fornecedores!A:E, 5, FALSE), "")</f>
        <v>Recife</v>
      </c>
      <c r="Y1524" s="105" t="str">
        <f>IFERROR(VLOOKUP(V1524, Fornecedores!A:F, 6, FALSE), "")</f>
        <v>PE</v>
      </c>
      <c r="Z1524" s="101" t="str">
        <f>IF(H1524=0, "Pedido entregue!", "Pendente")</f>
        <v>Pedido entregue!</v>
      </c>
      <c r="AB1524" s="132" t="str">
        <f>IF(Z1524="Pedido Entregue!", IF(AA1524=1, "Retirado do Almoxarifado", IF(AA1524=2, "Material devolvido", "Aguardando retirada")), IF(Z1524="Pendente", "Entrega pendente", ""))</f>
        <v>Aguardando retirada</v>
      </c>
      <c r="AC1524" s="18">
        <v>1</v>
      </c>
      <c r="AD1524" s="18">
        <f>AC1524/SUMIF($P:$P,P1524,$AC:$AC)</f>
        <v>1</v>
      </c>
      <c r="AE1524" s="18">
        <f>IF(R1524=0,0,AC1524/SUMIF($R:$R,R1524,$AC:$AC))</f>
        <v>0.125</v>
      </c>
      <c r="AF1524" s="18">
        <f>IF(R1524=0,1,0)</f>
        <v>0</v>
      </c>
      <c r="AH1524" t="str">
        <f>TEXT(J1524,"MMMM")</f>
        <v>junho</v>
      </c>
    </row>
    <row r="1525" spans="1:34" ht="12.75" customHeight="1" x14ac:dyDescent="0.25">
      <c r="A1525" s="90" t="str">
        <f>IF(C1525="Oficina Diversos","Oficina Geral",
IF(ISNUMBER(FIND("Estoque - Colhedoras",C1525)),"Colhedoras",IF(ISNUMBER(FIND("Caldeiraria",C1525)),"Caldeiraria",IF(ISNUMBER(FIND("Borracharia",C1525)),"Borracharia",IF(ISNUMBER(FIND("Lubrificação",C1525)),"Lubrificação",
IF(ISNUMBER(FIND("Estoque - Carregadeiras",C1525)),"Carregadeiras",IF(ISNUMBER(FIND("Estoque - Veic. Leves",C1525)),"Veic. Leves",
IF(ISNUMBER(FIND("Estoque - Caminhões",C1525)),"Caminhões",IF(ISNUMBER(FIND("Estoque - Transbordos",C1525)),"Transbordos",
IF(ISNUMBER(FIND("Estoque - Tratores",C1525)),"Tratores",
IF(ISNUMBER(FIND("Estoque - Máquinas pesadas",C1525)),"Máquinas pesadas",
IF(ISNUMBER(FIND("Estoque - Reboques",C1525)),"Reboques",
IF(C1525="Estoque","Estoque",
IF(AND(ISNUMBER(C1525),C1525&gt;1000,C1525&lt;2000),"Caminhões",
IF(AND(ISNUMBER(C1525),C1525&gt;2000,C1525&lt;3000),"Tratores",
IF(AND(ISNUMBER(C1525),C1525&gt;3000,C1525&lt;4000),"Carregadeiras",
IF(AND(ISNUMBER(C1525),C1525&gt;4000,C1525&lt;5000),"Máquinas pesadas",
IF(AND(ISNUMBER(C1525),C1525&gt;5000,C1525&lt;6000),"Colhedoras",
IF(AND(ISNUMBER(C1525),C1525&gt;7000,C1525&lt;8000),"Irrigação",
IF(AND(ISNUMBER(C1525),C1525&gt;8000,C1525&lt;9000),"Reboques",IF(AND(ISNUMBER(C1525),C1525&gt;0,C1525&lt;1000),"Veic. Leves","")))))))))))))))))))))</f>
        <v>Oficina Geral</v>
      </c>
      <c r="B1525" s="72"/>
      <c r="C1525" s="2" t="s">
        <v>661</v>
      </c>
      <c r="D1525" s="2">
        <v>62566</v>
      </c>
      <c r="E1525" s="3" t="s">
        <v>645</v>
      </c>
      <c r="F1525" s="14" t="str">
        <f>IF(ISBLANK(K1525), "Apenas Solicitação", "Tem OC")</f>
        <v>Apenas Solicitação</v>
      </c>
      <c r="G1525" s="2">
        <v>1</v>
      </c>
      <c r="H1525" s="37">
        <f>G1525-I1525</f>
        <v>1</v>
      </c>
      <c r="I1525" s="114">
        <v>0</v>
      </c>
      <c r="J1525" s="4">
        <v>45742</v>
      </c>
      <c r="K1525" s="14"/>
      <c r="L1525" s="3"/>
      <c r="M1525" s="44" t="str">
        <f ca="1">IF(OR(N1525="", N1525=0), "", IF(N1525&gt;TODAY(), "No prazo", "Atrasado"))</f>
        <v/>
      </c>
      <c r="N1525" s="44" t="str">
        <f>IFERROR(K1525 + VALUE(LEFT(L1525, FIND(" ", L1525) - 1)), "")</f>
        <v/>
      </c>
      <c r="O1525" s="3" t="str">
        <f>IF(_xlfn.DAYS(K1525,J1525)&lt;0, "Aguardando OC", _xlfn.DAYS(K1525,J1525))</f>
        <v>Aguardando OC</v>
      </c>
      <c r="P1525" s="14">
        <v>397180</v>
      </c>
      <c r="Q1525" s="18">
        <v>1139480</v>
      </c>
      <c r="R1525" s="14">
        <v>0</v>
      </c>
      <c r="S1525" s="42">
        <v>94</v>
      </c>
      <c r="T1525" s="67" t="s">
        <v>635</v>
      </c>
      <c r="U1525" s="21">
        <v>265.08999999999997</v>
      </c>
      <c r="V1525" s="2"/>
      <c r="W1525" s="43" t="str">
        <f>IFERROR(VLOOKUP(V1525, Fornecedores!A:C, 3, FALSE), "")</f>
        <v/>
      </c>
      <c r="X1525" s="43" t="str">
        <f>IFERROR(VLOOKUP(V1525, Fornecedores!A:E, 5, FALSE), "")</f>
        <v/>
      </c>
      <c r="Y1525" s="43" t="str">
        <f>IFERROR(VLOOKUP(V1525, Fornecedores!A:F, 6, FALSE), "")</f>
        <v/>
      </c>
      <c r="Z1525" s="14" t="str">
        <f>IF(H1525=0, "Pedido entregue!", "Pendente")</f>
        <v>Pendente</v>
      </c>
      <c r="AA1525" s="74"/>
      <c r="AB1525" s="58" t="str">
        <f>IF(Z1525="Pedido Entregue!", IF(AA1525=1, "Retirado do Almoxarifado", IF(AA1525=2, "Material devolvido", "Aguardando retirada")), IF(Z1525="Pendente", "Entrega pendente", ""))</f>
        <v>Entrega pendente</v>
      </c>
      <c r="AC1525" s="18">
        <v>1</v>
      </c>
      <c r="AD1525" s="18">
        <f>AC1525/SUMIF($P:$P,P1525,$AC:$AC)</f>
        <v>1</v>
      </c>
      <c r="AE1525" s="18">
        <f>IF(R1525=0,0,AC1525/SUMIF($R:$R,R1525,$AC:$AC))</f>
        <v>0</v>
      </c>
      <c r="AF1525" s="18">
        <f>IF(R1525=0,1,0)</f>
        <v>1</v>
      </c>
      <c r="AG1525" s="18" t="e">
        <f>IF(R1525=0,#REF!-J1525,0)</f>
        <v>#REF!</v>
      </c>
      <c r="AH1525" t="str">
        <f>TEXT(J1525,"MMMM")</f>
        <v>março</v>
      </c>
    </row>
    <row r="1526" spans="1:34" ht="12.75" customHeight="1" x14ac:dyDescent="0.25">
      <c r="A1526" s="90" t="str">
        <f>IF(C1526="Oficina Diversos","Oficina Geral",
IF(ISNUMBER(FIND("Estoque - Colhedoras",C1526)),"Colhedoras",IF(ISNUMBER(FIND("Caldeiraria",C1526)),"Caldeiraria",IF(ISNUMBER(FIND("Borracharia",C1526)),"Borracharia",IF(ISNUMBER(FIND("Lubrificação",C1526)),"Lubrificação",
IF(ISNUMBER(FIND("Estoque - Carregadeiras",C1526)),"Carregadeiras",IF(ISNUMBER(FIND("Estoque - Veic. Leves",C1526)),"Veic. Leves",
IF(ISNUMBER(FIND("Estoque - Caminhões",C1526)),"Caminhões",IF(ISNUMBER(FIND("Estoque - Transbordos",C1526)),"Transbordos",
IF(ISNUMBER(FIND("Estoque - Tratores",C1526)),"Tratores",
IF(ISNUMBER(FIND("Estoque - Máquinas pesadas",C1526)),"Máquinas pesadas",
IF(ISNUMBER(FIND("Estoque - Reboques",C1526)),"Reboques",
IF(C1526="Estoque","Estoque",
IF(AND(ISNUMBER(C1526),C1526&gt;1000,C1526&lt;2000),"Caminhões",
IF(AND(ISNUMBER(C1526),C1526&gt;2000,C1526&lt;3000),"Tratores",
IF(AND(ISNUMBER(C1526),C1526&gt;3000,C1526&lt;4000),"Carregadeiras",
IF(AND(ISNUMBER(C1526),C1526&gt;4000,C1526&lt;5000),"Máquinas pesadas",
IF(AND(ISNUMBER(C1526),C1526&gt;5000,C1526&lt;6000),"Colhedoras",
IF(AND(ISNUMBER(C1526),C1526&gt;7000,C1526&lt;8000),"Irrigação",
IF(AND(ISNUMBER(C1526),C1526&gt;8000,C1526&lt;9000),"Reboques",IF(AND(ISNUMBER(C1526),C1526&gt;0,C1526&lt;1000),"Veic. Leves","")))))))))))))))))))))</f>
        <v>Caminhões</v>
      </c>
      <c r="C1526" s="171">
        <v>1024</v>
      </c>
      <c r="D1526" s="170">
        <v>62639</v>
      </c>
      <c r="E1526" s="173" t="s">
        <v>26127</v>
      </c>
      <c r="F1526" s="101" t="str">
        <f>IF(ISBLANK(K1526), "Apenas Solicitação", "Tem OC")</f>
        <v>Apenas Solicitação</v>
      </c>
      <c r="G1526" s="170">
        <v>1</v>
      </c>
      <c r="H1526" s="102">
        <f>G1526-I1526</f>
        <v>1</v>
      </c>
      <c r="I1526" s="106"/>
      <c r="J1526" s="174">
        <v>45857</v>
      </c>
      <c r="K1526" s="173"/>
      <c r="L1526" s="173"/>
      <c r="M1526" s="104" t="str">
        <f ca="1">IF(OR(N1526="", N1526=0), "", IF(N1526&gt;TODAY(), "No prazo", "Atrasado"))</f>
        <v/>
      </c>
      <c r="N1526" s="104" t="str">
        <f>IFERROR(K1526 + VALUE(LEFT(L1526, FIND(" ", L1526) - 1)), "")</f>
        <v/>
      </c>
      <c r="O1526" s="105" t="str">
        <f>IF(_xlfn.DAYS(K1526,J1526)&lt;0, "Aguardando OC", _xlfn.DAYS(K1526,J1526))</f>
        <v>Aguardando OC</v>
      </c>
      <c r="P1526" s="170">
        <v>412438</v>
      </c>
      <c r="Q1526" s="12"/>
      <c r="R1526" s="170">
        <v>0</v>
      </c>
      <c r="S1526" s="2">
        <v>221</v>
      </c>
      <c r="T1526" s="65" t="s">
        <v>1029</v>
      </c>
      <c r="U1526" s="170">
        <v>136.27000000000001</v>
      </c>
      <c r="V1526" s="170"/>
      <c r="W1526" s="105" t="str">
        <f>IFERROR(VLOOKUP(V1526, Fornecedores!A:C, 3, FALSE), "")</f>
        <v/>
      </c>
      <c r="X1526" s="105" t="str">
        <f>IFERROR(VLOOKUP(V1526, Fornecedores!A:E, 5, FALSE), "")</f>
        <v/>
      </c>
      <c r="Y1526" s="105" t="str">
        <f>IFERROR(VLOOKUP(V1526, Fornecedores!A:F, 6, FALSE), "")</f>
        <v/>
      </c>
      <c r="Z1526" s="101" t="str">
        <f>IF(H1526=0, "Pedido entregue!", "Pendente")</f>
        <v>Pendente</v>
      </c>
      <c r="AB1526" s="132" t="str">
        <f>IF(Z1526="Pedido Entregue!", IF(AA1526=1, "Retirado do Almoxarifado", IF(AA1526=2, "Material devolvido", "Aguardando retirada")), IF(Z1526="Pendente", "Entrega pendente", ""))</f>
        <v>Entrega pendente</v>
      </c>
      <c r="AC1526" s="18">
        <v>1</v>
      </c>
      <c r="AD1526" s="18">
        <f>AC1526/SUMIF($P:$P,P1526,$AC:$AC)</f>
        <v>1</v>
      </c>
      <c r="AE1526" s="18">
        <f>IF(R1526=0,0,AC1526/SUMIF($R:$R,R1526,$AC:$AC))</f>
        <v>0</v>
      </c>
      <c r="AF1526" s="18">
        <f>IF(R1526=0,1,0)</f>
        <v>1</v>
      </c>
      <c r="AH1526" t="str">
        <f>TEXT(J1526,"MMMM")</f>
        <v>julho</v>
      </c>
    </row>
    <row r="1527" spans="1:34" ht="12.75" customHeight="1" x14ac:dyDescent="0.25">
      <c r="A1527" s="90" t="str">
        <f>IF(C1527="Oficina Diversos","Oficina Geral",
IF(ISNUMBER(FIND("Estoque - Colhedoras",C1527)),"Colhedoras",IF(ISNUMBER(FIND("Caldeiraria",C1527)),"Caldeiraria",IF(ISNUMBER(FIND("Borracharia",C1527)),"Borracharia",IF(ISNUMBER(FIND("Lubrificação",C1527)),"Lubrificação",
IF(ISNUMBER(FIND("Estoque - Carregadeiras",C1527)),"Carregadeiras",IF(ISNUMBER(FIND("Estoque - Veic. Leves",C1527)),"Veic. Leves",
IF(ISNUMBER(FIND("Estoque - Caminhões",C1527)),"Caminhões",IF(ISNUMBER(FIND("Estoque - Transbordos",C1527)),"Transbordos",
IF(ISNUMBER(FIND("Estoque - Tratores",C1527)),"Tratores",
IF(ISNUMBER(FIND("Estoque - Máquinas pesadas",C1527)),"Máquinas pesadas",
IF(ISNUMBER(FIND("Estoque - Reboques",C1527)),"Reboques",
IF(C1527="Estoque","Estoque",
IF(AND(ISNUMBER(C1527),C1527&gt;1000,C1527&lt;2000),"Caminhões",
IF(AND(ISNUMBER(C1527),C1527&gt;2000,C1527&lt;3000),"Tratores",
IF(AND(ISNUMBER(C1527),C1527&gt;3000,C1527&lt;4000),"Carregadeiras",
IF(AND(ISNUMBER(C1527),C1527&gt;4000,C1527&lt;5000),"Máquinas pesadas",
IF(AND(ISNUMBER(C1527),C1527&gt;5000,C1527&lt;6000),"Colhedoras",
IF(AND(ISNUMBER(C1527),C1527&gt;7000,C1527&lt;8000),"Irrigação",
IF(AND(ISNUMBER(C1527),C1527&gt;8000,C1527&lt;9000),"Reboques",IF(AND(ISNUMBER(C1527),C1527&gt;0,C1527&lt;1000),"Veic. Leves","")))))))))))))))))))))</f>
        <v>Tratores</v>
      </c>
      <c r="C1527" s="113">
        <v>2057</v>
      </c>
      <c r="D1527" s="2">
        <v>62653</v>
      </c>
      <c r="E1527" s="3" t="s">
        <v>20979</v>
      </c>
      <c r="F1527" s="101" t="str">
        <f>IF(ISBLANK(K1527), "Apenas Solicitação", "Tem OC")</f>
        <v>Tem OC</v>
      </c>
      <c r="G1527" s="2">
        <v>2</v>
      </c>
      <c r="H1527" s="102">
        <f>G1527-I1527</f>
        <v>2</v>
      </c>
      <c r="I1527" s="106"/>
      <c r="J1527" s="4">
        <v>45836</v>
      </c>
      <c r="K1527" s="180">
        <v>45842</v>
      </c>
      <c r="L1527" s="3" t="s">
        <v>20151</v>
      </c>
      <c r="M1527" s="104" t="str">
        <f ca="1">IF(OR(N1527="", N1527=0), "", IF(N1527&gt;TODAY(), "No prazo", "Atrasado"))</f>
        <v>Atrasado</v>
      </c>
      <c r="N1527" s="104">
        <f>IFERROR(K1527 + VALUE(LEFT(L1527, FIND(" ", L1527) - 1)), "")</f>
        <v>45842</v>
      </c>
      <c r="O1527" s="105">
        <f>IF(_xlfn.DAYS(K1527,J1527)&lt;0, "Aguardando OC", _xlfn.DAYS(K1527,J1527))</f>
        <v>6</v>
      </c>
      <c r="P1527" s="14">
        <v>409301</v>
      </c>
      <c r="Q1527" s="12"/>
      <c r="R1527" s="14">
        <v>170433</v>
      </c>
      <c r="S1527" s="2">
        <v>221</v>
      </c>
      <c r="T1527" s="65" t="s">
        <v>1029</v>
      </c>
      <c r="U1527" s="21">
        <v>1690.01</v>
      </c>
      <c r="V1527" s="2">
        <v>9400</v>
      </c>
      <c r="W1527" s="105" t="str">
        <f>IFERROR(VLOOKUP(V1527, Fornecedores!A:C, 3, FALSE), "")</f>
        <v>RODACO INDUSTRIA E COMERCIO DE ESTOFADOS</v>
      </c>
      <c r="X1527" s="105" t="str">
        <f>IFERROR(VLOOKUP(V1527, Fornecedores!A:E, 5, FALSE), "")</f>
        <v>Charqueadas</v>
      </c>
      <c r="Y1527" s="105" t="str">
        <f>IFERROR(VLOOKUP(V1527, Fornecedores!A:F, 6, FALSE), "")</f>
        <v>RS</v>
      </c>
      <c r="Z1527" s="101" t="str">
        <f>IF(H1527=0, "Pedido entregue!", "Pendente")</f>
        <v>Pendente</v>
      </c>
      <c r="AB1527" s="132" t="str">
        <f>IF(Z1527="Pedido Entregue!", IF(AA1527=1, "Retirado do Almoxarifado", IF(AA1527=2, "Material devolvido", "Aguardando retirada")), IF(Z1527="Pendente", "Entrega pendente", ""))</f>
        <v>Entrega pendente</v>
      </c>
      <c r="AC1527" s="18">
        <v>1</v>
      </c>
      <c r="AD1527" s="18">
        <f>AC1527/SUMIF($P:$P,P1527,$AC:$AC)</f>
        <v>1</v>
      </c>
      <c r="AE1527" s="18">
        <f>IF(R1527=0,0,AC1527/SUMIF($R:$R,R1527,$AC:$AC))</f>
        <v>1</v>
      </c>
      <c r="AF1527" s="18">
        <f>IF(R1527=0,1,0)</f>
        <v>0</v>
      </c>
      <c r="AH1527" t="str">
        <f>TEXT(J1527,"MMMM")</f>
        <v>junho</v>
      </c>
    </row>
    <row r="1528" spans="1:34" ht="12.75" hidden="1" customHeight="1" x14ac:dyDescent="0.25">
      <c r="A1528" s="90" t="str">
        <f>IF(C1528="Oficina Diversos","Oficina Geral",
IF(ISNUMBER(FIND("Estoque - Colhedoras",C1528)),"Colhedoras",IF(ISNUMBER(FIND("Caldeiraria",C1528)),"Caldeiraria",IF(ISNUMBER(FIND("Borracharia",C1528)),"Borracharia",IF(ISNUMBER(FIND("Lubrificação",C1528)),"Lubrificação",
IF(ISNUMBER(FIND("Estoque - Carregadeiras",C1528)),"Carregadeiras",IF(ISNUMBER(FIND("Estoque - Veic. Leves",C1528)),"Veic. Leves",
IF(ISNUMBER(FIND("Estoque - Caminhões",C1528)),"Caminhões",IF(ISNUMBER(FIND("Estoque - Transbordos",C1528)),"Transbordos",
IF(ISNUMBER(FIND("Estoque - Tratores",C1528)),"Tratores",
IF(ISNUMBER(FIND("Estoque - Máquinas pesadas",C1528)),"Máquinas pesadas",
IF(ISNUMBER(FIND("Estoque - Reboques",C1528)),"Reboques",
IF(C1528="Estoque","Estoque",
IF(AND(ISNUMBER(C1528),C1528&gt;1000,C1528&lt;2000),"Caminhões",
IF(AND(ISNUMBER(C1528),C1528&gt;2000,C1528&lt;3000),"Tratores",
IF(AND(ISNUMBER(C1528),C1528&gt;3000,C1528&lt;4000),"Carregadeiras",
IF(AND(ISNUMBER(C1528),C1528&gt;4000,C1528&lt;5000),"Máquinas pesadas",
IF(AND(ISNUMBER(C1528),C1528&gt;5000,C1528&lt;6000),"Colhedoras",
IF(AND(ISNUMBER(C1528),C1528&gt;7000,C1528&lt;8000),"Irrigação",
IF(AND(ISNUMBER(C1528),C1528&gt;8000,C1528&lt;9000),"Reboques",IF(AND(ISNUMBER(C1528),C1528&gt;0,C1528&lt;1000),"Veic. Leves","")))))))))))))))))))))</f>
        <v>Máquinas pesadas</v>
      </c>
      <c r="B1528" s="72"/>
      <c r="C1528" s="34">
        <v>4009</v>
      </c>
      <c r="D1528" s="34">
        <v>62699</v>
      </c>
      <c r="E1528" s="36" t="s">
        <v>967</v>
      </c>
      <c r="F1528" s="14" t="str">
        <f>IF(ISBLANK(K1528), "Apenas Solicitação", "Tem OC")</f>
        <v>Tem OC</v>
      </c>
      <c r="G1528" s="34">
        <v>2</v>
      </c>
      <c r="H1528" s="37">
        <f>G1528-I1528</f>
        <v>0</v>
      </c>
      <c r="I1528" s="114">
        <v>2</v>
      </c>
      <c r="J1528" s="35">
        <v>45769</v>
      </c>
      <c r="K1528" s="184">
        <v>45779</v>
      </c>
      <c r="L1528" s="35"/>
      <c r="M1528" s="44"/>
      <c r="N1528" s="44" t="str">
        <f>IFERROR(K1528 + VALUE(LEFT(L1528, FIND(" ", L1528) - 1)), "")</f>
        <v/>
      </c>
      <c r="O1528" s="3">
        <f>IF(_xlfn.DAYS(K1528,J1528)&lt;0, "Aguardando OC", _xlfn.DAYS(K1528,J1528))</f>
        <v>10</v>
      </c>
      <c r="P1528" s="193">
        <v>400086</v>
      </c>
      <c r="Q1528" s="57"/>
      <c r="R1528" s="193">
        <v>166979</v>
      </c>
      <c r="S1528" s="34">
        <v>221</v>
      </c>
      <c r="T1528" s="68" t="s">
        <v>1029</v>
      </c>
      <c r="U1528" s="40">
        <v>1371.76</v>
      </c>
      <c r="V1528" s="34">
        <v>9863</v>
      </c>
      <c r="W1528" s="43" t="str">
        <f>IFERROR(VLOOKUP(V1528, Fornecedores!A:C, 3, FALSE), "")</f>
        <v>ITALPRATES</v>
      </c>
      <c r="X1528" s="43" t="str">
        <f>IFERROR(VLOOKUP(V1528, Fornecedores!A:E, 5, FALSE), "")</f>
        <v>São Paulo</v>
      </c>
      <c r="Y1528" s="43" t="str">
        <f>IFERROR(VLOOKUP(V1528, Fornecedores!A:F, 6, FALSE), "")</f>
        <v>SP</v>
      </c>
      <c r="Z1528" s="14" t="str">
        <f>IF(H1528=0, "Pedido entregue!", "Pendente")</f>
        <v>Pedido entregue!</v>
      </c>
      <c r="AA1528" s="74">
        <v>1</v>
      </c>
      <c r="AB1528" s="58" t="str">
        <f>IF(Z1528="Pedido Entregue!", IF(AA1528=1, "Retirado do Almoxarifado", IF(AA1528=2, "Material devolvido", "Aguardando retirada")), IF(Z1528="Pendente", "Entrega pendente", ""))</f>
        <v>Retirado do Almoxarifado</v>
      </c>
      <c r="AC1528" s="18">
        <v>1</v>
      </c>
      <c r="AD1528" s="18">
        <f>AC1528/SUMIF($P:$P,P1528,$AC:$AC)</f>
        <v>1</v>
      </c>
      <c r="AE1528" s="18">
        <f>IF(R1528=0,0,AC1528/SUMIF($R:$R,R1528,$AC:$AC))</f>
        <v>4.7619047619047616E-2</v>
      </c>
      <c r="AF1528" s="18">
        <f>IF(R1528=0,1,0)</f>
        <v>0</v>
      </c>
      <c r="AH1528" t="str">
        <f>TEXT(J1528,"MMMM")</f>
        <v>abril</v>
      </c>
    </row>
    <row r="1529" spans="1:34" ht="12.75" hidden="1" customHeight="1" x14ac:dyDescent="0.25">
      <c r="A1529" s="90" t="str">
        <f>IF(C1529="Oficina Diversos","Oficina Geral",
IF(ISNUMBER(FIND("Estoque - Colhedoras",C1529)),"Colhedoras",IF(ISNUMBER(FIND("Caldeiraria",C1529)),"Caldeiraria",IF(ISNUMBER(FIND("Borracharia",C1529)),"Borracharia",IF(ISNUMBER(FIND("Lubrificação",C1529)),"Lubrificação",
IF(ISNUMBER(FIND("Estoque - Carregadeiras",C1529)),"Carregadeiras",IF(ISNUMBER(FIND("Estoque - Veic. Leves",C1529)),"Veic. Leves",
IF(ISNUMBER(FIND("Estoque - Caminhões",C1529)),"Caminhões",IF(ISNUMBER(FIND("Estoque - Transbordos",C1529)),"Transbordos",
IF(ISNUMBER(FIND("Estoque - Tratores",C1529)),"Tratores",
IF(ISNUMBER(FIND("Estoque - Máquinas pesadas",C1529)),"Máquinas pesadas",
IF(ISNUMBER(FIND("Estoque - Reboques",C1529)),"Reboques",
IF(C1529="Estoque","Estoque",
IF(AND(ISNUMBER(C1529),C1529&gt;1000,C1529&lt;2000),"Caminhões",
IF(AND(ISNUMBER(C1529),C1529&gt;2000,C1529&lt;3000),"Tratores",
IF(AND(ISNUMBER(C1529),C1529&gt;3000,C1529&lt;4000),"Carregadeiras",
IF(AND(ISNUMBER(C1529),C1529&gt;4000,C1529&lt;5000),"Máquinas pesadas",
IF(AND(ISNUMBER(C1529),C1529&gt;5000,C1529&lt;6000),"Colhedoras",
IF(AND(ISNUMBER(C1529),C1529&gt;7000,C1529&lt;8000),"Irrigação",
IF(AND(ISNUMBER(C1529),C1529&gt;8000,C1529&lt;9000),"Reboques",IF(AND(ISNUMBER(C1529),C1529&gt;0,C1529&lt;1000),"Veic. Leves","")))))))))))))))))))))</f>
        <v>Máquinas pesadas</v>
      </c>
      <c r="B1529" s="72"/>
      <c r="C1529" s="34">
        <v>4009</v>
      </c>
      <c r="D1529" s="34">
        <v>62700</v>
      </c>
      <c r="E1529" s="36" t="s">
        <v>968</v>
      </c>
      <c r="F1529" s="14" t="str">
        <f>IF(ISBLANK(K1529), "Apenas Solicitação", "Tem OC")</f>
        <v>Tem OC</v>
      </c>
      <c r="G1529" s="34">
        <v>4</v>
      </c>
      <c r="H1529" s="37">
        <f>G1529-I1529</f>
        <v>0</v>
      </c>
      <c r="I1529" s="114">
        <v>4</v>
      </c>
      <c r="J1529" s="35">
        <v>45769</v>
      </c>
      <c r="K1529" s="184">
        <v>45779</v>
      </c>
      <c r="L1529" s="35"/>
      <c r="M1529" s="44"/>
      <c r="N1529" s="44" t="str">
        <f>IFERROR(K1529 + VALUE(LEFT(L1529, FIND(" ", L1529) - 1)), "")</f>
        <v/>
      </c>
      <c r="O1529" s="3">
        <f>IF(_xlfn.DAYS(K1529,J1529)&lt;0, "Aguardando OC", _xlfn.DAYS(K1529,J1529))</f>
        <v>10</v>
      </c>
      <c r="P1529" s="193">
        <v>400076</v>
      </c>
      <c r="Q1529" s="57"/>
      <c r="R1529" s="193">
        <v>166980</v>
      </c>
      <c r="S1529" s="34">
        <v>221</v>
      </c>
      <c r="T1529" s="68" t="s">
        <v>1029</v>
      </c>
      <c r="U1529" s="40">
        <v>14.63</v>
      </c>
      <c r="V1529" s="34">
        <v>9438</v>
      </c>
      <c r="W1529" s="43" t="str">
        <f>IFERROR(VLOOKUP(V1529, Fornecedores!A:C, 3, FALSE), "")</f>
        <v>TASTRACTOR</v>
      </c>
      <c r="X1529" s="43" t="str">
        <f>IFERROR(VLOOKUP(V1529, Fornecedores!A:E, 5, FALSE), "")</f>
        <v>São Paulo</v>
      </c>
      <c r="Y1529" s="43" t="str">
        <f>IFERROR(VLOOKUP(V1529, Fornecedores!A:F, 6, FALSE), "")</f>
        <v>SP</v>
      </c>
      <c r="Z1529" s="14" t="str">
        <f>IF(H1529=0, "Pedido entregue!", "Pendente")</f>
        <v>Pedido entregue!</v>
      </c>
      <c r="AA1529" s="74">
        <v>1</v>
      </c>
      <c r="AB1529" s="58" t="str">
        <f>IF(Z1529="Pedido Entregue!", IF(AA1529=1, "Retirado do Almoxarifado", IF(AA1529=2, "Material devolvido", "Aguardando retirada")), IF(Z1529="Pendente", "Entrega pendente", ""))</f>
        <v>Retirado do Almoxarifado</v>
      </c>
      <c r="AC1529" s="18">
        <v>1</v>
      </c>
      <c r="AD1529" s="18">
        <f>AC1529/SUMIF($P:$P,P1529,$AC:$AC)</f>
        <v>1</v>
      </c>
      <c r="AE1529" s="18">
        <f>IF(R1529=0,0,AC1529/SUMIF($R:$R,R1529,$AC:$AC))</f>
        <v>6.6666666666666666E-2</v>
      </c>
      <c r="AF1529" s="18">
        <f>IF(R1529=0,1,0)</f>
        <v>0</v>
      </c>
      <c r="AH1529" t="str">
        <f>TEXT(J1529,"MMMM")</f>
        <v>abril</v>
      </c>
    </row>
    <row r="1530" spans="1:34" ht="12.75" hidden="1" customHeight="1" x14ac:dyDescent="0.25">
      <c r="A1530" s="90" t="str">
        <f>IF(C1530="Oficina Diversos","Oficina Geral",
IF(ISNUMBER(FIND("Estoque - Colhedoras",C1530)),"Colhedoras",IF(ISNUMBER(FIND("Caldeiraria",C1530)),"Caldeiraria",IF(ISNUMBER(FIND("Borracharia",C1530)),"Borracharia",IF(ISNUMBER(FIND("Lubrificação",C1530)),"Lubrificação",
IF(ISNUMBER(FIND("Estoque - Carregadeiras",C1530)),"Carregadeiras",IF(ISNUMBER(FIND("Estoque - Veic. Leves",C1530)),"Veic. Leves",
IF(ISNUMBER(FIND("Estoque - Caminhões",C1530)),"Caminhões",IF(ISNUMBER(FIND("Estoque - Transbordos",C1530)),"Transbordos",
IF(ISNUMBER(FIND("Estoque - Tratores",C1530)),"Tratores",
IF(ISNUMBER(FIND("Estoque - Máquinas pesadas",C1530)),"Máquinas pesadas",
IF(ISNUMBER(FIND("Estoque - Reboques",C1530)),"Reboques",
IF(C1530="Estoque","Estoque",
IF(AND(ISNUMBER(C1530),C1530&gt;1000,C1530&lt;2000),"Caminhões",
IF(AND(ISNUMBER(C1530),C1530&gt;2000,C1530&lt;3000),"Tratores",
IF(AND(ISNUMBER(C1530),C1530&gt;3000,C1530&lt;4000),"Carregadeiras",
IF(AND(ISNUMBER(C1530),C1530&gt;4000,C1530&lt;5000),"Máquinas pesadas",
IF(AND(ISNUMBER(C1530),C1530&gt;5000,C1530&lt;6000),"Colhedoras",
IF(AND(ISNUMBER(C1530),C1530&gt;7000,C1530&lt;8000),"Irrigação",
IF(AND(ISNUMBER(C1530),C1530&gt;8000,C1530&lt;9000),"Reboques",IF(AND(ISNUMBER(C1530),C1530&gt;0,C1530&lt;1000),"Veic. Leves","")))))))))))))))))))))</f>
        <v>Máquinas pesadas</v>
      </c>
      <c r="B1530" s="72"/>
      <c r="C1530" s="34">
        <v>4009</v>
      </c>
      <c r="D1530" s="34">
        <v>62700</v>
      </c>
      <c r="E1530" s="36" t="s">
        <v>968</v>
      </c>
      <c r="F1530" s="14" t="str">
        <f>IF(ISBLANK(K1530), "Apenas Solicitação", "Tem OC")</f>
        <v>Tem OC</v>
      </c>
      <c r="G1530" s="34">
        <v>8</v>
      </c>
      <c r="H1530" s="37">
        <f>G1530-I1530</f>
        <v>0</v>
      </c>
      <c r="I1530" s="114">
        <v>8</v>
      </c>
      <c r="J1530" s="35">
        <v>45769</v>
      </c>
      <c r="K1530" s="184">
        <v>45779</v>
      </c>
      <c r="L1530" s="35"/>
      <c r="M1530" s="44"/>
      <c r="N1530" s="44" t="str">
        <f>IFERROR(K1530 + VALUE(LEFT(L1530, FIND(" ", L1530) - 1)), "")</f>
        <v/>
      </c>
      <c r="O1530" s="3">
        <f>IF(_xlfn.DAYS(K1530,J1530)&lt;0, "Aguardando OC", _xlfn.DAYS(K1530,J1530))</f>
        <v>10</v>
      </c>
      <c r="P1530" s="193">
        <v>400085</v>
      </c>
      <c r="Q1530" s="57"/>
      <c r="R1530" s="193">
        <v>166980</v>
      </c>
      <c r="S1530" s="34">
        <v>221</v>
      </c>
      <c r="T1530" s="68" t="s">
        <v>1029</v>
      </c>
      <c r="U1530" s="40">
        <v>14.63</v>
      </c>
      <c r="V1530" s="34">
        <v>9438</v>
      </c>
      <c r="W1530" s="43" t="str">
        <f>IFERROR(VLOOKUP(V1530, Fornecedores!A:C, 3, FALSE), "")</f>
        <v>TASTRACTOR</v>
      </c>
      <c r="X1530" s="43" t="str">
        <f>IFERROR(VLOOKUP(V1530, Fornecedores!A:E, 5, FALSE), "")</f>
        <v>São Paulo</v>
      </c>
      <c r="Y1530" s="43" t="str">
        <f>IFERROR(VLOOKUP(V1530, Fornecedores!A:F, 6, FALSE), "")</f>
        <v>SP</v>
      </c>
      <c r="Z1530" s="14" t="str">
        <f>IF(H1530=0, "Pedido entregue!", "Pendente")</f>
        <v>Pedido entregue!</v>
      </c>
      <c r="AA1530" s="74">
        <v>1</v>
      </c>
      <c r="AB1530" s="58" t="str">
        <f>IF(Z1530="Pedido Entregue!", IF(AA1530=1, "Retirado do Almoxarifado", IF(AA1530=2, "Material devolvido", "Aguardando retirada")), IF(Z1530="Pendente", "Entrega pendente", ""))</f>
        <v>Retirado do Almoxarifado</v>
      </c>
      <c r="AC1530" s="18">
        <v>1</v>
      </c>
      <c r="AD1530" s="18">
        <f>AC1530/SUMIF($P:$P,P1530,$AC:$AC)</f>
        <v>1</v>
      </c>
      <c r="AE1530" s="18">
        <f>IF(R1530=0,0,AC1530/SUMIF($R:$R,R1530,$AC:$AC))</f>
        <v>6.6666666666666666E-2</v>
      </c>
      <c r="AF1530" s="18">
        <f>IF(R1530=0,1,0)</f>
        <v>0</v>
      </c>
      <c r="AH1530" t="str">
        <f>TEXT(J1530,"MMMM")</f>
        <v>abril</v>
      </c>
    </row>
    <row r="1531" spans="1:34" ht="12.75" customHeight="1" x14ac:dyDescent="0.25">
      <c r="A1531" s="90" t="str">
        <f>IF(C1531="Oficina Diversos","Oficina Geral",
IF(ISNUMBER(FIND("Estoque - Colhedoras",C1531)),"Colhedoras",IF(ISNUMBER(FIND("Caldeiraria",C1531)),"Caldeiraria",IF(ISNUMBER(FIND("Borracharia",C1531)),"Borracharia",IF(ISNUMBER(FIND("Lubrificação",C1531)),"Lubrificação",
IF(ISNUMBER(FIND("Estoque - Carregadeiras",C1531)),"Carregadeiras",IF(ISNUMBER(FIND("Estoque - Veic. Leves",C1531)),"Veic. Leves",
IF(ISNUMBER(FIND("Estoque - Caminhões",C1531)),"Caminhões",IF(ISNUMBER(FIND("Estoque - Transbordos",C1531)),"Transbordos",
IF(ISNUMBER(FIND("Estoque - Tratores",C1531)),"Tratores",
IF(ISNUMBER(FIND("Estoque - Máquinas pesadas",C1531)),"Máquinas pesadas",
IF(ISNUMBER(FIND("Estoque - Reboques",C1531)),"Reboques",
IF(C1531="Estoque","Estoque",
IF(AND(ISNUMBER(C1531),C1531&gt;1000,C1531&lt;2000),"Caminhões",
IF(AND(ISNUMBER(C1531),C1531&gt;2000,C1531&lt;3000),"Tratores",
IF(AND(ISNUMBER(C1531),C1531&gt;3000,C1531&lt;4000),"Carregadeiras",
IF(AND(ISNUMBER(C1531),C1531&gt;4000,C1531&lt;5000),"Máquinas pesadas",
IF(AND(ISNUMBER(C1531),C1531&gt;5000,C1531&lt;6000),"Colhedoras",
IF(AND(ISNUMBER(C1531),C1531&gt;7000,C1531&lt;8000),"Irrigação",
IF(AND(ISNUMBER(C1531),C1531&gt;8000,C1531&lt;9000),"Reboques",IF(AND(ISNUMBER(C1531),C1531&gt;0,C1531&lt;1000),"Veic. Leves","")))))))))))))))))))))</f>
        <v>Oficina Geral</v>
      </c>
      <c r="C1531" s="144" t="s">
        <v>20771</v>
      </c>
      <c r="D1531" s="144">
        <v>62714</v>
      </c>
      <c r="E1531" s="145" t="s">
        <v>20830</v>
      </c>
      <c r="F1531" s="101" t="str">
        <f>IF(ISBLANK(K1531), "Apenas Solicitação", "Tem OC")</f>
        <v>Apenas Solicitação</v>
      </c>
      <c r="G1531" s="143">
        <v>1</v>
      </c>
      <c r="H1531" s="102">
        <f>G1531-I1531</f>
        <v>1</v>
      </c>
      <c r="I1531" s="106"/>
      <c r="J1531" s="147">
        <v>45831</v>
      </c>
      <c r="K1531" s="202"/>
      <c r="L1531" s="49"/>
      <c r="M1531" s="104" t="str">
        <f ca="1">IF(OR(N1531="", N1531=0), "", IF(N1531&gt;TODAY(), "No prazo", "Atrasado"))</f>
        <v/>
      </c>
      <c r="N1531" s="104" t="str">
        <f>IFERROR(K1531 + VALUE(LEFT(L1531, FIND(" ", L1531) - 1)), "")</f>
        <v/>
      </c>
      <c r="O1531" s="105" t="str">
        <f>IF(_xlfn.DAYS(K1531,J1531)&lt;0, "Aguardando OC", _xlfn.DAYS(K1531,J1531))</f>
        <v>Aguardando OC</v>
      </c>
      <c r="P1531" s="200">
        <v>408776</v>
      </c>
      <c r="Q1531" s="12"/>
      <c r="R1531" s="200">
        <v>0</v>
      </c>
      <c r="S1531" s="143">
        <v>221</v>
      </c>
      <c r="T1531" s="65" t="s">
        <v>1029</v>
      </c>
      <c r="U1531" s="164">
        <v>0</v>
      </c>
      <c r="V1531" s="144"/>
      <c r="W1531" s="105" t="str">
        <f>IFERROR(VLOOKUP(V1531, Fornecedores!A:C, 3, FALSE), "")</f>
        <v/>
      </c>
      <c r="X1531" s="105" t="str">
        <f>IFERROR(VLOOKUP(V1531, Fornecedores!A:E, 5, FALSE), "")</f>
        <v/>
      </c>
      <c r="Y1531" s="105" t="str">
        <f>IFERROR(VLOOKUP(V1531, Fornecedores!A:F, 6, FALSE), "")</f>
        <v/>
      </c>
      <c r="Z1531" s="101" t="str">
        <f>IF(H1531=0, "Pedido entregue!", "Pendente")</f>
        <v>Pendente</v>
      </c>
      <c r="AB1531" s="132" t="str">
        <f>IF(Z1531="Pedido Entregue!", IF(AA1531=1, "Retirado do Almoxarifado", IF(AA1531=2, "Material devolvido", "Aguardando retirada")), IF(Z1531="Pendente", "Entrega pendente", ""))</f>
        <v>Entrega pendente</v>
      </c>
      <c r="AC1531" s="18">
        <v>1</v>
      </c>
      <c r="AD1531" s="18">
        <f>AC1531/SUMIF($P:$P,P1531,$AC:$AC)</f>
        <v>1</v>
      </c>
      <c r="AE1531" s="18">
        <f>IF(R1531=0,0,AC1531/SUMIF($R:$R,R1531,$AC:$AC))</f>
        <v>0</v>
      </c>
      <c r="AF1531" s="18">
        <f>IF(R1531=0,1,0)</f>
        <v>1</v>
      </c>
      <c r="AH1531" t="str">
        <f>TEXT(J1531,"MMMM")</f>
        <v>junho</v>
      </c>
    </row>
    <row r="1532" spans="1:34" ht="12.75" hidden="1" customHeight="1" x14ac:dyDescent="0.25">
      <c r="A1532" s="90" t="str">
        <f>IF(C1532="Oficina Diversos","Oficina Geral",
IF(ISNUMBER(FIND("Estoque - Colhedoras",C1532)),"Colhedoras",IF(ISNUMBER(FIND("Caldeiraria",C1532)),"Caldeiraria",IF(ISNUMBER(FIND("Borracharia",C1532)),"Borracharia",IF(ISNUMBER(FIND("Lubrificação",C1532)),"Lubrificação",
IF(ISNUMBER(FIND("Estoque - Carregadeiras",C1532)),"Carregadeiras",IF(ISNUMBER(FIND("Estoque - Veic. Leves",C1532)),"Veic. Leves",
IF(ISNUMBER(FIND("Estoque - Caminhões",C1532)),"Caminhões",IF(ISNUMBER(FIND("Estoque - Transbordos",C1532)),"Transbordos",
IF(ISNUMBER(FIND("Estoque - Tratores",C1532)),"Tratores",
IF(ISNUMBER(FIND("Estoque - Máquinas pesadas",C1532)),"Máquinas pesadas",
IF(ISNUMBER(FIND("Estoque - Reboques",C1532)),"Reboques",
IF(C1532="Estoque","Estoque",
IF(AND(ISNUMBER(C1532),C1532&gt;1000,C1532&lt;2000),"Caminhões",
IF(AND(ISNUMBER(C1532),C1532&gt;2000,C1532&lt;3000),"Tratores",
IF(AND(ISNUMBER(C1532),C1532&gt;3000,C1532&lt;4000),"Carregadeiras",
IF(AND(ISNUMBER(C1532),C1532&gt;4000,C1532&lt;5000),"Máquinas pesadas",
IF(AND(ISNUMBER(C1532),C1532&gt;5000,C1532&lt;6000),"Colhedoras",
IF(AND(ISNUMBER(C1532),C1532&gt;7000,C1532&lt;8000),"Irrigação",
IF(AND(ISNUMBER(C1532),C1532&gt;8000,C1532&lt;9000),"Reboques",IF(AND(ISNUMBER(C1532),C1532&gt;0,C1532&lt;1000),"Veic. Leves","")))))))))))))))))))))</f>
        <v>Máquinas pesadas</v>
      </c>
      <c r="B1532" s="72"/>
      <c r="C1532" s="2">
        <v>4008</v>
      </c>
      <c r="D1532" s="2">
        <v>62812</v>
      </c>
      <c r="E1532" s="3" t="s">
        <v>19865</v>
      </c>
      <c r="F1532" s="14" t="str">
        <f>IF(ISBLANK(K1532), "Apenas Solicitação", "Tem OC")</f>
        <v>Tem OC</v>
      </c>
      <c r="G1532" s="2">
        <v>4</v>
      </c>
      <c r="H1532" s="37">
        <f>G1532-I1532</f>
        <v>0</v>
      </c>
      <c r="I1532" s="114">
        <v>4</v>
      </c>
      <c r="J1532" s="4">
        <v>45793</v>
      </c>
      <c r="K1532" s="180">
        <v>45803</v>
      </c>
      <c r="L1532" s="3" t="s">
        <v>20152</v>
      </c>
      <c r="M1532" s="44" t="str">
        <f ca="1">IF(OR(N1532="", N1532=0), "", IF(N1532&gt;TODAY(), "No prazo", "Atrasado"))</f>
        <v>Atrasado</v>
      </c>
      <c r="N1532" s="44">
        <f>IFERROR(K1532 + VALUE(LEFT(L1532, FIND(" ", L1532) - 1)), "")</f>
        <v>45804</v>
      </c>
      <c r="O1532" s="3">
        <f>IF(_xlfn.DAYS(K1532,J1532)&lt;0, "Aguardando OC", _xlfn.DAYS(K1532,J1532))</f>
        <v>10</v>
      </c>
      <c r="P1532" s="14">
        <v>403214</v>
      </c>
      <c r="Q1532" s="12"/>
      <c r="R1532" s="14">
        <v>168130</v>
      </c>
      <c r="S1532" s="2">
        <v>221</v>
      </c>
      <c r="T1532" s="65" t="s">
        <v>1029</v>
      </c>
      <c r="U1532" s="21">
        <v>38.799999999999997</v>
      </c>
      <c r="V1532" s="2">
        <v>9438</v>
      </c>
      <c r="W1532" s="43" t="str">
        <f>IFERROR(VLOOKUP(V1532, Fornecedores!A:C, 3, FALSE), "")</f>
        <v>TASTRACTOR</v>
      </c>
      <c r="X1532" s="43" t="str">
        <f>IFERROR(VLOOKUP(V1532, Fornecedores!A:E, 5, FALSE), "")</f>
        <v>São Paulo</v>
      </c>
      <c r="Y1532" s="43" t="str">
        <f>IFERROR(VLOOKUP(V1532, Fornecedores!A:F, 6, FALSE), "")</f>
        <v>SP</v>
      </c>
      <c r="Z1532" s="14" t="str">
        <f>IF(H1532=0, "Pedido entregue!", "Pendente")</f>
        <v>Pedido entregue!</v>
      </c>
      <c r="AA1532" s="74"/>
      <c r="AB1532" s="58" t="str">
        <f>IF(Z1532="Pedido Entregue!", IF(AA1532=1, "Retirado do Almoxarifado", IF(AA1532=2, "Material devolvido", "Aguardando retirada")), IF(Z1532="Pendente", "Entrega pendente", ""))</f>
        <v>Aguardando retirada</v>
      </c>
      <c r="AC1532" s="18">
        <v>1</v>
      </c>
      <c r="AD1532" s="18">
        <f>AC1532/SUMIF($P:$P,P1532,$AC:$AC)</f>
        <v>1</v>
      </c>
      <c r="AE1532" s="18">
        <f>IF(R1532=0,0,AC1532/SUMIF($R:$R,R1532,$AC:$AC))</f>
        <v>1.9230769230769232E-2</v>
      </c>
      <c r="AF1532" s="18">
        <f>IF(R1532=0,1,0)</f>
        <v>0</v>
      </c>
      <c r="AH1532" t="str">
        <f>TEXT(J1532,"MMMM")</f>
        <v>maio</v>
      </c>
    </row>
    <row r="1533" spans="1:34" ht="12.75" hidden="1" customHeight="1" x14ac:dyDescent="0.25">
      <c r="A1533" s="90" t="str">
        <f>IF(C1533="Oficina Diversos","Oficina Geral",
IF(ISNUMBER(FIND("Estoque - Colhedoras",C1533)),"Colhedoras",IF(ISNUMBER(FIND("Caldeiraria",C1533)),"Caldeiraria",IF(ISNUMBER(FIND("Borracharia",C1533)),"Borracharia",IF(ISNUMBER(FIND("Lubrificação",C1533)),"Lubrificação",
IF(ISNUMBER(FIND("Estoque - Carregadeiras",C1533)),"Carregadeiras",IF(ISNUMBER(FIND("Estoque - Veic. Leves",C1533)),"Veic. Leves",
IF(ISNUMBER(FIND("Estoque - Caminhões",C1533)),"Caminhões",IF(ISNUMBER(FIND("Estoque - Transbordos",C1533)),"Transbordos",
IF(ISNUMBER(FIND("Estoque - Tratores",C1533)),"Tratores",
IF(ISNUMBER(FIND("Estoque - Máquinas pesadas",C1533)),"Máquinas pesadas",
IF(ISNUMBER(FIND("Estoque - Reboques",C1533)),"Reboques",
IF(C1533="Estoque","Estoque",
IF(AND(ISNUMBER(C1533),C1533&gt;1000,C1533&lt;2000),"Caminhões",
IF(AND(ISNUMBER(C1533),C1533&gt;2000,C1533&lt;3000),"Tratores",
IF(AND(ISNUMBER(C1533),C1533&gt;3000,C1533&lt;4000),"Carregadeiras",
IF(AND(ISNUMBER(C1533),C1533&gt;4000,C1533&lt;5000),"Máquinas pesadas",
IF(AND(ISNUMBER(C1533),C1533&gt;5000,C1533&lt;6000),"Colhedoras",
IF(AND(ISNUMBER(C1533),C1533&gt;7000,C1533&lt;8000),"Irrigação",
IF(AND(ISNUMBER(C1533),C1533&gt;8000,C1533&lt;9000),"Reboques",IF(AND(ISNUMBER(C1533),C1533&gt;0,C1533&lt;1000),"Veic. Leves","")))))))))))))))))))))</f>
        <v>Máquinas pesadas</v>
      </c>
      <c r="B1533"/>
      <c r="C1533" s="69">
        <v>4008</v>
      </c>
      <c r="D1533" s="69">
        <v>62813</v>
      </c>
      <c r="E1533" s="70" t="s">
        <v>19866</v>
      </c>
      <c r="F1533" s="14" t="str">
        <f>IF(ISBLANK(K1533), "Apenas Solicitação", "Tem OC")</f>
        <v>Tem OC</v>
      </c>
      <c r="G1533" s="69">
        <v>16</v>
      </c>
      <c r="H1533" s="37">
        <f>G1533-I1533</f>
        <v>0</v>
      </c>
      <c r="I1533" s="114">
        <v>16</v>
      </c>
      <c r="J1533" s="71">
        <v>45793</v>
      </c>
      <c r="K1533" s="186">
        <v>45803</v>
      </c>
      <c r="L1533" s="70" t="s">
        <v>20154</v>
      </c>
      <c r="M1533" s="44" t="str">
        <f ca="1">IF(OR(N1533="", N1533=0), "", IF(N1533&gt;TODAY(), "No prazo", "Atrasado"))</f>
        <v>Atrasado</v>
      </c>
      <c r="N1533" s="44">
        <f>IFERROR(K1533 + VALUE(LEFT(L1533, FIND(" ", L1533) - 1)), "")</f>
        <v>45809</v>
      </c>
      <c r="O1533" s="3">
        <f>IF(_xlfn.DAYS(K1533,J1533)&lt;0, "Aguardando OC", _xlfn.DAYS(K1533,J1533))</f>
        <v>10</v>
      </c>
      <c r="P1533" s="195">
        <v>403215</v>
      </c>
      <c r="Q1533" s="12"/>
      <c r="R1533" s="195">
        <v>168180</v>
      </c>
      <c r="S1533" s="69">
        <v>221</v>
      </c>
      <c r="T1533" s="65" t="s">
        <v>1029</v>
      </c>
      <c r="U1533" s="120">
        <v>159.91999999999999</v>
      </c>
      <c r="V1533" s="69">
        <v>9763</v>
      </c>
      <c r="W1533" s="43" t="str">
        <f>IFERROR(VLOOKUP(V1533, Fornecedores!A:C, 3, FALSE), "")</f>
        <v>ENCOPEL - TRIEX</v>
      </c>
      <c r="X1533" s="43" t="str">
        <f>IFERROR(VLOOKUP(V1533, Fornecedores!A:E, 5, FALSE), "")</f>
        <v>São Paulo</v>
      </c>
      <c r="Y1533" s="43" t="str">
        <f>IFERROR(VLOOKUP(V1533, Fornecedores!A:F, 6, FALSE), "")</f>
        <v>SP</v>
      </c>
      <c r="Z1533" s="14" t="str">
        <f>IF(H1533=0, "Pedido entregue!", "Pendente")</f>
        <v>Pedido entregue!</v>
      </c>
      <c r="AA1533"/>
      <c r="AB1533" s="58" t="str">
        <f>IF(Z1533="Pedido Entregue!", IF(AA1533=1, "Retirado do Almoxarifado", IF(AA1533=2, "Material devolvido", "Aguardando retirada")), IF(Z1533="Pendente", "Entrega pendente", ""))</f>
        <v>Aguardando retirada</v>
      </c>
      <c r="AC1533" s="18">
        <v>1</v>
      </c>
      <c r="AD1533" s="18">
        <f>AC1533/SUMIF($P:$P,P1533,$AC:$AC)</f>
        <v>1</v>
      </c>
      <c r="AE1533" s="18">
        <f>IF(R1533=0,0,AC1533/SUMIF($R:$R,R1533,$AC:$AC))</f>
        <v>0.5</v>
      </c>
      <c r="AF1533" s="18">
        <f>IF(R1533=0,1,0)</f>
        <v>0</v>
      </c>
      <c r="AH1533" t="str">
        <f>TEXT(J1533,"MMMM")</f>
        <v>maio</v>
      </c>
    </row>
    <row r="1534" spans="1:34" ht="12.75" hidden="1" customHeight="1" x14ac:dyDescent="0.25">
      <c r="A1534" s="90" t="str">
        <f>IF(C1534="Oficina Diversos","Oficina Geral",
IF(ISNUMBER(FIND("Estoque - Colhedoras",C1534)),"Colhedoras",IF(ISNUMBER(FIND("Caldeiraria",C1534)),"Caldeiraria",IF(ISNUMBER(FIND("Borracharia",C1534)),"Borracharia",IF(ISNUMBER(FIND("Lubrificação",C1534)),"Lubrificação",
IF(ISNUMBER(FIND("Estoque - Carregadeiras",C1534)),"Carregadeiras",IF(ISNUMBER(FIND("Estoque - Veic. Leves",C1534)),"Veic. Leves",
IF(ISNUMBER(FIND("Estoque - Caminhões",C1534)),"Caminhões",IF(ISNUMBER(FIND("Estoque - Transbordos",C1534)),"Transbordos",
IF(ISNUMBER(FIND("Estoque - Tratores",C1534)),"Tratores",
IF(ISNUMBER(FIND("Estoque - Máquinas pesadas",C1534)),"Máquinas pesadas",
IF(ISNUMBER(FIND("Estoque - Reboques",C1534)),"Reboques",
IF(C1534="Estoque","Estoque",
IF(AND(ISNUMBER(C1534),C1534&gt;1000,C1534&lt;2000),"Caminhões",
IF(AND(ISNUMBER(C1534),C1534&gt;2000,C1534&lt;3000),"Tratores",
IF(AND(ISNUMBER(C1534),C1534&gt;3000,C1534&lt;4000),"Carregadeiras",
IF(AND(ISNUMBER(C1534),C1534&gt;4000,C1534&lt;5000),"Máquinas pesadas",
IF(AND(ISNUMBER(C1534),C1534&gt;5000,C1534&lt;6000),"Colhedoras",
IF(AND(ISNUMBER(C1534),C1534&gt;7000,C1534&lt;8000),"Irrigação",
IF(AND(ISNUMBER(C1534),C1534&gt;8000,C1534&lt;9000),"Reboques",IF(AND(ISNUMBER(C1534),C1534&gt;0,C1534&lt;1000),"Veic. Leves","")))))))))))))))))))))</f>
        <v>Máquinas pesadas</v>
      </c>
      <c r="B1534"/>
      <c r="C1534" s="69">
        <v>4008</v>
      </c>
      <c r="D1534" s="69">
        <v>62815</v>
      </c>
      <c r="E1534" s="70" t="s">
        <v>20028</v>
      </c>
      <c r="F1534" s="14" t="str">
        <f>IF(ISBLANK(K1534), "Apenas Solicitação", "Tem OC")</f>
        <v>Tem OC</v>
      </c>
      <c r="G1534" s="69">
        <v>2</v>
      </c>
      <c r="H1534" s="37">
        <f>G1534-I1534</f>
        <v>0</v>
      </c>
      <c r="I1534" s="114">
        <v>2</v>
      </c>
      <c r="J1534" s="71">
        <v>45794</v>
      </c>
      <c r="K1534" s="186">
        <v>45803</v>
      </c>
      <c r="L1534" s="70" t="s">
        <v>20154</v>
      </c>
      <c r="M1534" s="44" t="str">
        <f ca="1">IF(OR(N1534="", N1534=0), "", IF(N1534&gt;TODAY(), "No prazo", "Atrasado"))</f>
        <v>Atrasado</v>
      </c>
      <c r="N1534" s="44">
        <f>IFERROR(K1534 + VALUE(LEFT(L1534, FIND(" ", L1534) - 1)), "")</f>
        <v>45809</v>
      </c>
      <c r="O1534" s="3">
        <f>IF(_xlfn.DAYS(K1534,J1534)&lt;0, "Aguardando OC", _xlfn.DAYS(K1534,J1534))</f>
        <v>9</v>
      </c>
      <c r="P1534" s="195">
        <v>403319</v>
      </c>
      <c r="Q1534" s="12"/>
      <c r="R1534" s="195">
        <v>168130</v>
      </c>
      <c r="S1534" s="69">
        <v>221</v>
      </c>
      <c r="T1534" s="65" t="s">
        <v>1029</v>
      </c>
      <c r="U1534" s="120">
        <v>383.23</v>
      </c>
      <c r="V1534" s="69">
        <v>9438</v>
      </c>
      <c r="W1534" s="43" t="str">
        <f>IFERROR(VLOOKUP(V1534, Fornecedores!A:C, 3, FALSE), "")</f>
        <v>TASTRACTOR</v>
      </c>
      <c r="X1534" s="43" t="str">
        <f>IFERROR(VLOOKUP(V1534, Fornecedores!A:E, 5, FALSE), "")</f>
        <v>São Paulo</v>
      </c>
      <c r="Y1534" s="43" t="str">
        <f>IFERROR(VLOOKUP(V1534, Fornecedores!A:F, 6, FALSE), "")</f>
        <v>SP</v>
      </c>
      <c r="Z1534" s="14" t="str">
        <f>IF(H1534=0, "Pedido entregue!", "Pendente")</f>
        <v>Pedido entregue!</v>
      </c>
      <c r="AA1534"/>
      <c r="AB1534" s="58" t="str">
        <f>IF(Z1534="Pedido Entregue!", IF(AA1534=1, "Retirado do Almoxarifado", IF(AA1534=2, "Material devolvido", "Aguardando retirada")), IF(Z1534="Pendente", "Entrega pendente", ""))</f>
        <v>Aguardando retirada</v>
      </c>
      <c r="AC1534" s="18">
        <v>1</v>
      </c>
      <c r="AD1534" s="18">
        <f>AC1534/SUMIF($P:$P,P1534,$AC:$AC)</f>
        <v>1</v>
      </c>
      <c r="AE1534" s="18">
        <f>IF(R1534=0,0,AC1534/SUMIF($R:$R,R1534,$AC:$AC))</f>
        <v>1.9230769230769232E-2</v>
      </c>
      <c r="AF1534" s="18">
        <f>IF(R1534=0,1,0)</f>
        <v>0</v>
      </c>
      <c r="AH1534" t="str">
        <f>TEXT(J1534,"MMMM")</f>
        <v>maio</v>
      </c>
    </row>
    <row r="1535" spans="1:34" ht="12.75" hidden="1" customHeight="1" x14ac:dyDescent="0.25">
      <c r="A1535" s="90" t="str">
        <f>IF(C1535="Oficina Diversos","Oficina Geral",
IF(ISNUMBER(FIND("Estoque - Colhedoras",C1535)),"Colhedoras",IF(ISNUMBER(FIND("Caldeiraria",C1535)),"Caldeiraria",IF(ISNUMBER(FIND("Borracharia",C1535)),"Borracharia",IF(ISNUMBER(FIND("Lubrificação",C1535)),"Lubrificação",
IF(ISNUMBER(FIND("Estoque - Carregadeiras",C1535)),"Carregadeiras",IF(ISNUMBER(FIND("Estoque - Veic. Leves",C1535)),"Veic. Leves",
IF(ISNUMBER(FIND("Estoque - Caminhões",C1535)),"Caminhões",IF(ISNUMBER(FIND("Estoque - Transbordos",C1535)),"Transbordos",
IF(ISNUMBER(FIND("Estoque - Tratores",C1535)),"Tratores",
IF(ISNUMBER(FIND("Estoque - Máquinas pesadas",C1535)),"Máquinas pesadas",
IF(ISNUMBER(FIND("Estoque - Reboques",C1535)),"Reboques",
IF(C1535="Estoque","Estoque",
IF(AND(ISNUMBER(C1535),C1535&gt;1000,C1535&lt;2000),"Caminhões",
IF(AND(ISNUMBER(C1535),C1535&gt;2000,C1535&lt;3000),"Tratores",
IF(AND(ISNUMBER(C1535),C1535&gt;3000,C1535&lt;4000),"Carregadeiras",
IF(AND(ISNUMBER(C1535),C1535&gt;4000,C1535&lt;5000),"Máquinas pesadas",
IF(AND(ISNUMBER(C1535),C1535&gt;5000,C1535&lt;6000),"Colhedoras",
IF(AND(ISNUMBER(C1535),C1535&gt;7000,C1535&lt;8000),"Irrigação",
IF(AND(ISNUMBER(C1535),C1535&gt;8000,C1535&lt;9000),"Reboques",IF(AND(ISNUMBER(C1535),C1535&gt;0,C1535&lt;1000),"Veic. Leves","")))))))))))))))))))))</f>
        <v>Caminhões</v>
      </c>
      <c r="B1535" s="72"/>
      <c r="C1535" s="2">
        <v>1046</v>
      </c>
      <c r="D1535" s="2">
        <v>62933</v>
      </c>
      <c r="E1535" s="3" t="s">
        <v>335</v>
      </c>
      <c r="F1535" s="14" t="str">
        <f>IF(ISBLANK(K1535), "Apenas Solicitação", "Tem OC")</f>
        <v>Tem OC</v>
      </c>
      <c r="G1535" s="2">
        <v>1</v>
      </c>
      <c r="H1535" s="37">
        <f>G1535-I1535</f>
        <v>0</v>
      </c>
      <c r="I1535" s="114">
        <v>1</v>
      </c>
      <c r="J1535" s="4">
        <v>45743</v>
      </c>
      <c r="K1535" s="180">
        <v>45756</v>
      </c>
      <c r="L1535" s="3"/>
      <c r="M1535" s="44"/>
      <c r="N1535" s="44" t="str">
        <f>IFERROR(K1535 + VALUE(LEFT(L1535, FIND(" ", L1535) - 1)), "")</f>
        <v/>
      </c>
      <c r="O1535" s="3">
        <f>IF(_xlfn.DAYS(K1535,J1535)&lt;0, "Aguardando OC", _xlfn.DAYS(K1535,J1535))</f>
        <v>13</v>
      </c>
      <c r="P1535" s="14">
        <v>397298</v>
      </c>
      <c r="Q1535" s="169">
        <v>1139812</v>
      </c>
      <c r="R1535" s="14">
        <v>166071</v>
      </c>
      <c r="S1535" s="2">
        <v>689</v>
      </c>
      <c r="T1535" s="65" t="s">
        <v>65</v>
      </c>
      <c r="U1535" s="21">
        <v>1570.45</v>
      </c>
      <c r="V1535" s="2">
        <v>2106</v>
      </c>
      <c r="W1535" s="43" t="str">
        <f>IFERROR(VLOOKUP(V1535, Fornecedores!A:C, 3, FALSE), "")</f>
        <v xml:space="preserve">UNIDAS              </v>
      </c>
      <c r="X1535" s="43" t="str">
        <f>IFERROR(VLOOKUP(V1535, Fornecedores!A:E, 5, FALSE), "")</f>
        <v>João Pessoa</v>
      </c>
      <c r="Y1535" s="43" t="str">
        <f>IFERROR(VLOOKUP(V1535, Fornecedores!A:F, 6, FALSE), "")</f>
        <v>PB</v>
      </c>
      <c r="Z1535" s="14" t="str">
        <f>IF(H1535=0, "Pedido entregue!", "Pendente")</f>
        <v>Pedido entregue!</v>
      </c>
      <c r="AA1535" s="74">
        <v>1</v>
      </c>
      <c r="AB1535" s="58" t="str">
        <f>IF(Z1535="Pedido Entregue!", IF(AA1535=1, "Retirado do Almoxarifado", IF(AA1535=2, "Material devolvido", "Aguardando retirada")), IF(Z1535="Pendente", "Entrega pendente", ""))</f>
        <v>Retirado do Almoxarifado</v>
      </c>
      <c r="AC1535" s="18">
        <v>1</v>
      </c>
      <c r="AD1535" s="18">
        <f>AC1535/SUMIF($P:$P,P1535,$AC:$AC)</f>
        <v>1</v>
      </c>
      <c r="AE1535" s="18">
        <f>IF(R1535=0,0,AC1535/SUMIF($R:$R,R1535,$AC:$AC))</f>
        <v>1</v>
      </c>
      <c r="AF1535" s="18">
        <f>IF(R1535=0,1,0)</f>
        <v>0</v>
      </c>
      <c r="AG1535" s="18">
        <f>IF(R1535=0,#REF!-J1535,0)</f>
        <v>0</v>
      </c>
      <c r="AH1535" t="str">
        <f>TEXT(J1535,"MMMM")</f>
        <v>março</v>
      </c>
    </row>
    <row r="1536" spans="1:34" ht="12.75" hidden="1" customHeight="1" x14ac:dyDescent="0.25">
      <c r="A1536" s="90" t="str">
        <f>IF(C1536="Oficina Diversos","Oficina Geral",
IF(ISNUMBER(FIND("Estoque - Colhedoras",C1536)),"Colhedoras",IF(ISNUMBER(FIND("Caldeiraria",C1536)),"Caldeiraria",IF(ISNUMBER(FIND("Borracharia",C1536)),"Borracharia",IF(ISNUMBER(FIND("Lubrificação",C1536)),"Lubrificação",
IF(ISNUMBER(FIND("Estoque - Carregadeiras",C1536)),"Carregadeiras",IF(ISNUMBER(FIND("Estoque - Veic. Leves",C1536)),"Veic. Leves",
IF(ISNUMBER(FIND("Estoque - Caminhões",C1536)),"Caminhões",IF(ISNUMBER(FIND("Estoque - Transbordos",C1536)),"Transbordos",
IF(ISNUMBER(FIND("Estoque - Tratores",C1536)),"Tratores",
IF(ISNUMBER(FIND("Estoque - Máquinas pesadas",C1536)),"Máquinas pesadas",
IF(ISNUMBER(FIND("Estoque - Reboques",C1536)),"Reboques",
IF(C1536="Estoque","Estoque",
IF(AND(ISNUMBER(C1536),C1536&gt;1000,C1536&lt;2000),"Caminhões",
IF(AND(ISNUMBER(C1536),C1536&gt;2000,C1536&lt;3000),"Tratores",
IF(AND(ISNUMBER(C1536),C1536&gt;3000,C1536&lt;4000),"Carregadeiras",
IF(AND(ISNUMBER(C1536),C1536&gt;4000,C1536&lt;5000),"Máquinas pesadas",
IF(AND(ISNUMBER(C1536),C1536&gt;5000,C1536&lt;6000),"Colhedoras",
IF(AND(ISNUMBER(C1536),C1536&gt;7000,C1536&lt;8000),"Irrigação",
IF(AND(ISNUMBER(C1536),C1536&gt;8000,C1536&lt;9000),"Reboques",IF(AND(ISNUMBER(C1536),C1536&gt;0,C1536&lt;1000),"Veic. Leves","")))))))))))))))))))))</f>
        <v>Caminhões</v>
      </c>
      <c r="B1536"/>
      <c r="C1536" s="69">
        <v>1038</v>
      </c>
      <c r="D1536" s="69">
        <v>62933</v>
      </c>
      <c r="E1536" s="70" t="s">
        <v>335</v>
      </c>
      <c r="F1536" s="14" t="str">
        <f>IF(ISBLANK(K1536), "Apenas Solicitação", "Tem OC")</f>
        <v>Tem OC</v>
      </c>
      <c r="G1536" s="69">
        <v>1</v>
      </c>
      <c r="H1536" s="37">
        <f>G1536-I1536</f>
        <v>0</v>
      </c>
      <c r="I1536" s="114">
        <v>1</v>
      </c>
      <c r="J1536" s="71">
        <v>45805</v>
      </c>
      <c r="K1536" s="186">
        <v>45810</v>
      </c>
      <c r="L1536" s="70"/>
      <c r="M1536" s="44" t="str">
        <f ca="1">IF(OR(N1536="", N1536=0), "", IF(N1536&gt;TODAY(), "No prazo", "Atrasado"))</f>
        <v/>
      </c>
      <c r="N1536" s="44" t="str">
        <f>IFERROR(K1536 + VALUE(LEFT(L1536, FIND(" ", L1536) - 1)), "")</f>
        <v/>
      </c>
      <c r="O1536" s="3">
        <f>IF(_xlfn.DAYS(K1536,J1536)&lt;0, "Aguardando OC", _xlfn.DAYS(K1536,J1536))</f>
        <v>5</v>
      </c>
      <c r="P1536" s="195">
        <v>404948</v>
      </c>
      <c r="Q1536" s="12"/>
      <c r="R1536" s="195">
        <v>168500</v>
      </c>
      <c r="S1536" s="69">
        <v>221</v>
      </c>
      <c r="T1536" s="65" t="s">
        <v>1029</v>
      </c>
      <c r="U1536" s="120">
        <v>1570.45</v>
      </c>
      <c r="V1536" s="69">
        <v>2106</v>
      </c>
      <c r="W1536" s="43" t="str">
        <f>IFERROR(VLOOKUP(V1536, Fornecedores!A:C, 3, FALSE), "")</f>
        <v xml:space="preserve">UNIDAS              </v>
      </c>
      <c r="X1536" s="43" t="str">
        <f>IFERROR(VLOOKUP(V1536, Fornecedores!A:E, 5, FALSE), "")</f>
        <v>João Pessoa</v>
      </c>
      <c r="Y1536" s="43" t="str">
        <f>IFERROR(VLOOKUP(V1536, Fornecedores!A:F, 6, FALSE), "")</f>
        <v>PB</v>
      </c>
      <c r="Z1536" s="14" t="str">
        <f>IF(H1536=0, "Pedido entregue!", "Pendente")</f>
        <v>Pedido entregue!</v>
      </c>
      <c r="AA1536"/>
      <c r="AB1536" s="58" t="str">
        <f>IF(Z1536="Pedido Entregue!", IF(AA1536=1, "Retirado do Almoxarifado", IF(AA1536=2, "Material devolvido", "Aguardando retirada")), IF(Z1536="Pendente", "Entrega pendente", ""))</f>
        <v>Aguardando retirada</v>
      </c>
      <c r="AC1536" s="18">
        <v>1</v>
      </c>
      <c r="AD1536" s="18">
        <f>AC1536/SUMIF($P:$P,P1536,$AC:$AC)</f>
        <v>1</v>
      </c>
      <c r="AE1536" s="18">
        <f>IF(R1536=0,0,AC1536/SUMIF($R:$R,R1536,$AC:$AC))</f>
        <v>0.5</v>
      </c>
      <c r="AF1536" s="18">
        <f>IF(R1536=0,1,0)</f>
        <v>0</v>
      </c>
      <c r="AH1536" t="str">
        <f>TEXT(J1536,"MMMM")</f>
        <v>maio</v>
      </c>
    </row>
    <row r="1537" spans="1:34" ht="12.75" hidden="1" customHeight="1" x14ac:dyDescent="0.25">
      <c r="A1537" s="90" t="str">
        <f>IF(C1537="Oficina Diversos","Oficina Geral",
IF(ISNUMBER(FIND("Estoque - Colhedoras",C1537)),"Colhedoras",IF(ISNUMBER(FIND("Caldeiraria",C1537)),"Caldeiraria",IF(ISNUMBER(FIND("Borracharia",C1537)),"Borracharia",IF(ISNUMBER(FIND("Lubrificação",C1537)),"Lubrificação",
IF(ISNUMBER(FIND("Estoque - Carregadeiras",C1537)),"Carregadeiras",IF(ISNUMBER(FIND("Estoque - Veic. Leves",C1537)),"Veic. Leves",
IF(ISNUMBER(FIND("Estoque - Caminhões",C1537)),"Caminhões",IF(ISNUMBER(FIND("Estoque - Transbordos",C1537)),"Transbordos",
IF(ISNUMBER(FIND("Estoque - Tratores",C1537)),"Tratores",
IF(ISNUMBER(FIND("Estoque - Máquinas pesadas",C1537)),"Máquinas pesadas",
IF(ISNUMBER(FIND("Estoque - Reboques",C1537)),"Reboques",
IF(C1537="Estoque","Estoque",
IF(AND(ISNUMBER(C1537),C1537&gt;1000,C1537&lt;2000),"Caminhões",
IF(AND(ISNUMBER(C1537),C1537&gt;2000,C1537&lt;3000),"Tratores",
IF(AND(ISNUMBER(C1537),C1537&gt;3000,C1537&lt;4000),"Carregadeiras",
IF(AND(ISNUMBER(C1537),C1537&gt;4000,C1537&lt;5000),"Máquinas pesadas",
IF(AND(ISNUMBER(C1537),C1537&gt;5000,C1537&lt;6000),"Colhedoras",
IF(AND(ISNUMBER(C1537),C1537&gt;7000,C1537&lt;8000),"Irrigação",
IF(AND(ISNUMBER(C1537),C1537&gt;8000,C1537&lt;9000),"Reboques",IF(AND(ISNUMBER(C1537),C1537&gt;0,C1537&lt;1000),"Veic. Leves","")))))))))))))))))))))</f>
        <v>Caminhões</v>
      </c>
      <c r="B1537" s="72"/>
      <c r="C1537" s="2">
        <v>1025</v>
      </c>
      <c r="D1537" s="2">
        <v>62949</v>
      </c>
      <c r="E1537" s="10" t="s">
        <v>316</v>
      </c>
      <c r="F1537" s="14" t="str">
        <f>IF(ISBLANK(K1537), "Apenas Solicitação", "Tem OC")</f>
        <v>Tem OC</v>
      </c>
      <c r="G1537" s="2">
        <v>1</v>
      </c>
      <c r="H1537" s="37">
        <f>G1537-I1537</f>
        <v>0</v>
      </c>
      <c r="I1537" s="114">
        <v>1</v>
      </c>
      <c r="J1537" s="4">
        <v>45742</v>
      </c>
      <c r="K1537" s="180">
        <v>45751</v>
      </c>
      <c r="L1537" s="3"/>
      <c r="M1537" s="44"/>
      <c r="N1537" s="44" t="str">
        <f>IFERROR(K1537 + VALUE(LEFT(L1537, FIND(" ", L1537) - 1)), "")</f>
        <v/>
      </c>
      <c r="O1537" s="3">
        <f>IF(_xlfn.DAYS(K1537,J1537)&lt;0, "Aguardando OC", _xlfn.DAYS(K1537,J1537))</f>
        <v>9</v>
      </c>
      <c r="P1537" s="14">
        <v>397340</v>
      </c>
      <c r="Q1537" s="169">
        <v>1139848</v>
      </c>
      <c r="R1537" s="14">
        <v>0</v>
      </c>
      <c r="S1537" s="2">
        <v>690</v>
      </c>
      <c r="T1537" s="65" t="s">
        <v>312</v>
      </c>
      <c r="U1537" s="21">
        <v>1310</v>
      </c>
      <c r="V1537" s="2"/>
      <c r="W1537" s="43" t="str">
        <f>IFERROR(VLOOKUP(V1537, Fornecedores!A:C, 3, FALSE), "")</f>
        <v/>
      </c>
      <c r="X1537" s="43" t="str">
        <f>IFERROR(VLOOKUP(V1537, Fornecedores!A:E, 5, FALSE), "")</f>
        <v/>
      </c>
      <c r="Y1537" s="43" t="str">
        <f>IFERROR(VLOOKUP(V1537, Fornecedores!A:F, 6, FALSE), "")</f>
        <v/>
      </c>
      <c r="Z1537" s="14" t="str">
        <f>IF(H1537=0, "Pedido entregue!", "Pendente")</f>
        <v>Pedido entregue!</v>
      </c>
      <c r="AA1537" s="74">
        <v>1</v>
      </c>
      <c r="AB1537" s="58" t="str">
        <f>IF(Z1537="Pedido Entregue!", IF(AA1537=1, "Retirado do Almoxarifado", IF(AA1537=2, "Material devolvido", "Aguardando retirada")), IF(Z1537="Pendente", "Entrega pendente", ""))</f>
        <v>Retirado do Almoxarifado</v>
      </c>
      <c r="AC1537" s="18">
        <v>1</v>
      </c>
      <c r="AD1537" s="18">
        <f>AC1537/SUMIF($P:$P,P1537,$AC:$AC)</f>
        <v>1</v>
      </c>
      <c r="AE1537" s="18">
        <f>IF(R1537=0,0,AC1537/SUMIF($R:$R,R1537,$AC:$AC))</f>
        <v>0</v>
      </c>
      <c r="AF1537" s="18">
        <f>IF(R1537=0,1,0)</f>
        <v>1</v>
      </c>
      <c r="AG1537" s="18" t="e">
        <f>IF(R1537=0,#REF!-J1537,0)</f>
        <v>#REF!</v>
      </c>
      <c r="AH1537" t="str">
        <f>TEXT(J1537,"MMMM")</f>
        <v>março</v>
      </c>
    </row>
    <row r="1538" spans="1:34" ht="12.75" hidden="1" customHeight="1" x14ac:dyDescent="0.25">
      <c r="A1538" s="90" t="str">
        <f>IF(C1538="Oficina Diversos","Oficina Geral",
IF(ISNUMBER(FIND("Estoque - Colhedoras",C1538)),"Colhedoras",IF(ISNUMBER(FIND("Caldeiraria",C1538)),"Caldeiraria",IF(ISNUMBER(FIND("Borracharia",C1538)),"Borracharia",IF(ISNUMBER(FIND("Lubrificação",C1538)),"Lubrificação",
IF(ISNUMBER(FIND("Estoque - Carregadeiras",C1538)),"Carregadeiras",IF(ISNUMBER(FIND("Estoque - Veic. Leves",C1538)),"Veic. Leves",
IF(ISNUMBER(FIND("Estoque - Caminhões",C1538)),"Caminhões",IF(ISNUMBER(FIND("Estoque - Transbordos",C1538)),"Transbordos",
IF(ISNUMBER(FIND("Estoque - Tratores",C1538)),"Tratores",
IF(ISNUMBER(FIND("Estoque - Máquinas pesadas",C1538)),"Máquinas pesadas",
IF(ISNUMBER(FIND("Estoque - Reboques",C1538)),"Reboques",
IF(C1538="Estoque","Estoque",
IF(AND(ISNUMBER(C1538),C1538&gt;1000,C1538&lt;2000),"Caminhões",
IF(AND(ISNUMBER(C1538),C1538&gt;2000,C1538&lt;3000),"Tratores",
IF(AND(ISNUMBER(C1538),C1538&gt;3000,C1538&lt;4000),"Carregadeiras",
IF(AND(ISNUMBER(C1538),C1538&gt;4000,C1538&lt;5000),"Máquinas pesadas",
IF(AND(ISNUMBER(C1538),C1538&gt;5000,C1538&lt;6000),"Colhedoras",
IF(AND(ISNUMBER(C1538),C1538&gt;7000,C1538&lt;8000),"Irrigação",
IF(AND(ISNUMBER(C1538),C1538&gt;8000,C1538&lt;9000),"Reboques",IF(AND(ISNUMBER(C1538),C1538&gt;0,C1538&lt;1000),"Veic. Leves","")))))))))))))))))))))</f>
        <v>Caminhões</v>
      </c>
      <c r="B1538" s="72"/>
      <c r="C1538" s="42">
        <v>1025</v>
      </c>
      <c r="D1538" s="42">
        <v>62950</v>
      </c>
      <c r="E1538" s="43" t="s">
        <v>1263</v>
      </c>
      <c r="F1538" s="14" t="str">
        <f>IF(ISBLANK(K1538), "Apenas Solicitação", "Tem OC")</f>
        <v>Tem OC</v>
      </c>
      <c r="G1538" s="42">
        <v>1</v>
      </c>
      <c r="H1538" s="37">
        <f>G1538-I1538</f>
        <v>0</v>
      </c>
      <c r="I1538" s="114">
        <v>1</v>
      </c>
      <c r="J1538" s="44">
        <v>45786</v>
      </c>
      <c r="K1538" s="185">
        <v>45787</v>
      </c>
      <c r="L1538" s="3"/>
      <c r="M1538" s="44"/>
      <c r="N1538" s="44" t="str">
        <f>IFERROR(K1538 + VALUE(LEFT(L1538, FIND(" ", L1538) - 1)), "")</f>
        <v/>
      </c>
      <c r="O1538" s="3">
        <f>IF(_xlfn.DAYS(K1538,J1538)&lt;0, "Aguardando OC", _xlfn.DAYS(K1538,J1538))</f>
        <v>1</v>
      </c>
      <c r="P1538" s="191">
        <v>402154</v>
      </c>
      <c r="Q1538" s="56"/>
      <c r="R1538" s="191">
        <v>0</v>
      </c>
      <c r="S1538" s="42">
        <v>221</v>
      </c>
      <c r="T1538" s="67" t="s">
        <v>1029</v>
      </c>
      <c r="U1538" s="45">
        <v>1900</v>
      </c>
      <c r="V1538" s="42">
        <v>3163</v>
      </c>
      <c r="W1538" s="43" t="str">
        <f>IFERROR(VLOOKUP(V1538, Fornecedores!A:C, 3, FALSE), "")</f>
        <v xml:space="preserve">PACAEMBU            </v>
      </c>
      <c r="X1538" s="43" t="str">
        <f>IFERROR(VLOOKUP(V1538, Fornecedores!A:E, 5, FALSE), "")</f>
        <v>Jaboatão dos Guararapes</v>
      </c>
      <c r="Y1538" s="43" t="str">
        <f>IFERROR(VLOOKUP(V1538, Fornecedores!A:F, 6, FALSE), "")</f>
        <v>PE</v>
      </c>
      <c r="Z1538" s="14" t="str">
        <f>IF(H1538=0, "Pedido entregue!", "Pendente")</f>
        <v>Pedido entregue!</v>
      </c>
      <c r="AA1538" s="74">
        <v>1</v>
      </c>
      <c r="AB1538" s="58" t="str">
        <f>IF(Z1538="Pedido Entregue!", IF(AA1538=1, "Retirado do Almoxarifado", IF(AA1538=2, "Material devolvido", "Aguardando retirada")), IF(Z1538="Pendente", "Entrega pendente", ""))</f>
        <v>Retirado do Almoxarifado</v>
      </c>
      <c r="AC1538" s="18">
        <v>1</v>
      </c>
      <c r="AD1538" s="18">
        <f>AC1538/SUMIF($P:$P,P1538,$AC:$AC)</f>
        <v>1</v>
      </c>
      <c r="AE1538" s="18">
        <f>IF(R1538=0,0,AC1538/SUMIF($R:$R,R1538,$AC:$AC))</f>
        <v>0</v>
      </c>
      <c r="AF1538" s="18">
        <f>IF(R1538=0,1,0)</f>
        <v>1</v>
      </c>
      <c r="AG1538" s="18" t="e">
        <f>IF(R1538=0,#REF!-J1538,0)</f>
        <v>#REF!</v>
      </c>
      <c r="AH1538" t="str">
        <f>TEXT(J1538,"MMMM")</f>
        <v>maio</v>
      </c>
    </row>
    <row r="1539" spans="1:34" ht="12.75" customHeight="1" x14ac:dyDescent="0.25">
      <c r="A1539" s="90" t="str">
        <f>IF(C1539="Oficina Diversos","Oficina Geral",
IF(ISNUMBER(FIND("Estoque - Colhedoras",C1539)),"Colhedoras",IF(ISNUMBER(FIND("Caldeiraria",C1539)),"Caldeiraria",IF(ISNUMBER(FIND("Borracharia",C1539)),"Borracharia",IF(ISNUMBER(FIND("Lubrificação",C1539)),"Lubrificação",
IF(ISNUMBER(FIND("Estoque - Carregadeiras",C1539)),"Carregadeiras",IF(ISNUMBER(FIND("Estoque - Veic. Leves",C1539)),"Veic. Leves",
IF(ISNUMBER(FIND("Estoque - Caminhões",C1539)),"Caminhões",IF(ISNUMBER(FIND("Estoque - Transbordos",C1539)),"Transbordos",
IF(ISNUMBER(FIND("Estoque - Tratores",C1539)),"Tratores",
IF(ISNUMBER(FIND("Estoque - Máquinas pesadas",C1539)),"Máquinas pesadas",
IF(ISNUMBER(FIND("Estoque - Reboques",C1539)),"Reboques",
IF(C1539="Estoque","Estoque",
IF(AND(ISNUMBER(C1539),C1539&gt;1000,C1539&lt;2000),"Caminhões",
IF(AND(ISNUMBER(C1539),C1539&gt;2000,C1539&lt;3000),"Tratores",
IF(AND(ISNUMBER(C1539),C1539&gt;3000,C1539&lt;4000),"Carregadeiras",
IF(AND(ISNUMBER(C1539),C1539&gt;4000,C1539&lt;5000),"Máquinas pesadas",
IF(AND(ISNUMBER(C1539),C1539&gt;5000,C1539&lt;6000),"Colhedoras",
IF(AND(ISNUMBER(C1539),C1539&gt;7000,C1539&lt;8000),"Irrigação",
IF(AND(ISNUMBER(C1539),C1539&gt;8000,C1539&lt;9000),"Reboques",IF(AND(ISNUMBER(C1539),C1539&gt;0,C1539&lt;1000),"Veic. Leves","")))))))))))))))))))))</f>
        <v>Colhedoras</v>
      </c>
      <c r="C1539" s="113">
        <v>5003</v>
      </c>
      <c r="D1539" s="2">
        <v>63128</v>
      </c>
      <c r="E1539" s="3" t="s">
        <v>20918</v>
      </c>
      <c r="F1539" s="101" t="str">
        <f>IF(ISBLANK(K1539), "Apenas Solicitação", "Tem OC")</f>
        <v>Tem OC</v>
      </c>
      <c r="G1539" s="2">
        <v>6</v>
      </c>
      <c r="H1539" s="102">
        <f>G1539-I1539</f>
        <v>6</v>
      </c>
      <c r="I1539" s="106"/>
      <c r="J1539" s="4">
        <v>45838</v>
      </c>
      <c r="K1539" s="180">
        <v>45842</v>
      </c>
      <c r="L1539" s="3" t="s">
        <v>20152</v>
      </c>
      <c r="M1539" s="104" t="str">
        <f ca="1">IF(OR(N1539="", N1539=0), "", IF(N1539&gt;TODAY(), "No prazo", "Atrasado"))</f>
        <v>Atrasado</v>
      </c>
      <c r="N1539" s="104">
        <f>IFERROR(K1539 + VALUE(LEFT(L1539, FIND(" ", L1539) - 1)), "")</f>
        <v>45843</v>
      </c>
      <c r="O1539" s="105">
        <f>IF(_xlfn.DAYS(K1539,J1539)&lt;0, "Aguardando OC", _xlfn.DAYS(K1539,J1539))</f>
        <v>4</v>
      </c>
      <c r="P1539" s="14">
        <v>409365</v>
      </c>
      <c r="Q1539" s="12"/>
      <c r="R1539" s="14">
        <v>170439</v>
      </c>
      <c r="S1539" s="2">
        <v>221</v>
      </c>
      <c r="T1539" s="65" t="s">
        <v>1029</v>
      </c>
      <c r="U1539" s="21">
        <v>135</v>
      </c>
      <c r="V1539" s="2">
        <v>14644</v>
      </c>
      <c r="W1539" s="105" t="str">
        <f>IFERROR(VLOOKUP(V1539, Fornecedores!A:C, 3, FALSE), "")</f>
        <v xml:space="preserve">GEOMAQ </v>
      </c>
      <c r="X1539" s="105" t="str">
        <f>IFERROR(VLOOKUP(V1539, Fornecedores!A:E, 5, FALSE), "")</f>
        <v>São José do Rio Preto</v>
      </c>
      <c r="Y1539" s="105" t="str">
        <f>IFERROR(VLOOKUP(V1539, Fornecedores!A:F, 6, FALSE), "")</f>
        <v>SP</v>
      </c>
      <c r="Z1539" s="101" t="str">
        <f>IF(H1539=0, "Pedido entregue!", "Pendente")</f>
        <v>Pendente</v>
      </c>
      <c r="AB1539" s="132" t="str">
        <f>IF(Z1539="Pedido Entregue!", IF(AA1539=1, "Retirado do Almoxarifado", IF(AA1539=2, "Material devolvido", "Aguardando retirada")), IF(Z1539="Pendente", "Entrega pendente", ""))</f>
        <v>Entrega pendente</v>
      </c>
      <c r="AC1539" s="18">
        <v>1</v>
      </c>
      <c r="AD1539" s="18">
        <f>AC1539/SUMIF($P:$P,P1539,$AC:$AC)</f>
        <v>1</v>
      </c>
      <c r="AE1539" s="18">
        <f>IF(R1539=0,0,AC1539/SUMIF($R:$R,R1539,$AC:$AC))</f>
        <v>0.5</v>
      </c>
      <c r="AF1539" s="18">
        <f>IF(R1539=0,1,0)</f>
        <v>0</v>
      </c>
      <c r="AH1539" t="str">
        <f>TEXT(J1539,"MMMM")</f>
        <v>junho</v>
      </c>
    </row>
    <row r="1540" spans="1:34" ht="12.75" hidden="1" customHeight="1" x14ac:dyDescent="0.25">
      <c r="A1540" s="90" t="str">
        <f>IF(C1540="Oficina Diversos","Oficina Geral",
IF(ISNUMBER(FIND("Estoque - Colhedoras",C1540)),"Colhedoras",IF(ISNUMBER(FIND("Caldeiraria",C1540)),"Caldeiraria",IF(ISNUMBER(FIND("Borracharia",C1540)),"Borracharia",IF(ISNUMBER(FIND("Lubrificação",C1540)),"Lubrificação",
IF(ISNUMBER(FIND("Estoque - Carregadeiras",C1540)),"Carregadeiras",IF(ISNUMBER(FIND("Estoque - Veic. Leves",C1540)),"Veic. Leves",
IF(ISNUMBER(FIND("Estoque - Caminhões",C1540)),"Caminhões",IF(ISNUMBER(FIND("Estoque - Transbordos",C1540)),"Transbordos",
IF(ISNUMBER(FIND("Estoque - Tratores",C1540)),"Tratores",
IF(ISNUMBER(FIND("Estoque - Máquinas pesadas",C1540)),"Máquinas pesadas",
IF(ISNUMBER(FIND("Estoque - Reboques",C1540)),"Reboques",
IF(C1540="Estoque","Estoque",
IF(AND(ISNUMBER(C1540),C1540&gt;1000,C1540&lt;2000),"Caminhões",
IF(AND(ISNUMBER(C1540),C1540&gt;2000,C1540&lt;3000),"Tratores",
IF(AND(ISNUMBER(C1540),C1540&gt;3000,C1540&lt;4000),"Carregadeiras",
IF(AND(ISNUMBER(C1540),C1540&gt;4000,C1540&lt;5000),"Máquinas pesadas",
IF(AND(ISNUMBER(C1540),C1540&gt;5000,C1540&lt;6000),"Colhedoras",
IF(AND(ISNUMBER(C1540),C1540&gt;7000,C1540&lt;8000),"Irrigação",
IF(AND(ISNUMBER(C1540),C1540&gt;8000,C1540&lt;9000),"Reboques",IF(AND(ISNUMBER(C1540),C1540&gt;0,C1540&lt;1000),"Veic. Leves","")))))))))))))))))))))</f>
        <v>Caminhões</v>
      </c>
      <c r="C1540" s="113">
        <v>1023</v>
      </c>
      <c r="D1540" s="2">
        <v>63355</v>
      </c>
      <c r="E1540" s="3" t="s">
        <v>20577</v>
      </c>
      <c r="F1540" s="101" t="str">
        <f>IF(ISBLANK(K1540), "Apenas Solicitação", "Tem OC")</f>
        <v>Tem OC</v>
      </c>
      <c r="G1540" s="2">
        <v>1</v>
      </c>
      <c r="H1540" s="102">
        <f>G1540-I1540</f>
        <v>0</v>
      </c>
      <c r="I1540" s="106">
        <v>1</v>
      </c>
      <c r="J1540" s="4">
        <v>45821</v>
      </c>
      <c r="K1540" s="180">
        <v>45826</v>
      </c>
      <c r="L1540" s="3" t="s">
        <v>20160</v>
      </c>
      <c r="M1540" s="104" t="str">
        <f ca="1">IF(OR(N1540="", N1540=0), "", IF(N1540&gt;TODAY(), "No prazo", "Atrasado"))</f>
        <v>Atrasado</v>
      </c>
      <c r="N1540" s="104">
        <f>IFERROR(K1540 + VALUE(LEFT(L1540, FIND(" ", L1540) - 1)), "")</f>
        <v>45836</v>
      </c>
      <c r="O1540" s="105">
        <f>IF(_xlfn.DAYS(K1540,J1540)&lt;0, "Aguardando OC", _xlfn.DAYS(K1540,J1540))</f>
        <v>5</v>
      </c>
      <c r="P1540" s="14">
        <v>407594</v>
      </c>
      <c r="Q1540" s="12"/>
      <c r="R1540" s="14">
        <v>169398</v>
      </c>
      <c r="S1540" s="2">
        <v>221</v>
      </c>
      <c r="T1540" s="65" t="s">
        <v>1029</v>
      </c>
      <c r="U1540" s="21">
        <v>235.88</v>
      </c>
      <c r="V1540" s="2">
        <v>2106</v>
      </c>
      <c r="W1540" s="105" t="str">
        <f>IFERROR(VLOOKUP(V1540, Fornecedores!A:C, 3, FALSE), "")</f>
        <v xml:space="preserve">UNIDAS              </v>
      </c>
      <c r="X1540" s="105" t="str">
        <f>IFERROR(VLOOKUP(V1540, Fornecedores!A:E, 5, FALSE), "")</f>
        <v>João Pessoa</v>
      </c>
      <c r="Y1540" s="105" t="str">
        <f>IFERROR(VLOOKUP(V1540, Fornecedores!A:F, 6, FALSE), "")</f>
        <v>PB</v>
      </c>
      <c r="Z1540" s="101" t="str">
        <f>IF(H1540=0, "Pedido entregue!", "Pendente")</f>
        <v>Pedido entregue!</v>
      </c>
      <c r="AB1540" s="132" t="str">
        <f>IF(Z1540="Pedido Entregue!", IF(AA1540=1, "Retirado do Almoxarifado", IF(AA1540=2, "Material devolvido", "Aguardando retirada")), IF(Z1540="Pendente", "Entrega pendente", ""))</f>
        <v>Aguardando retirada</v>
      </c>
      <c r="AC1540" s="18">
        <v>1</v>
      </c>
      <c r="AD1540" s="18">
        <f>AC1540/SUMIF($P:$P,P1540,$AC:$AC)</f>
        <v>1</v>
      </c>
      <c r="AE1540" s="18">
        <f>IF(R1540=0,0,AC1540/SUMIF($R:$R,R1540,$AC:$AC))</f>
        <v>1</v>
      </c>
      <c r="AF1540" s="18">
        <f>IF(R1540=0,1,0)</f>
        <v>0</v>
      </c>
      <c r="AH1540" t="str">
        <f>TEXT(J1540,"MMMM")</f>
        <v>junho</v>
      </c>
    </row>
    <row r="1541" spans="1:34" ht="12.75" customHeight="1" x14ac:dyDescent="0.25">
      <c r="A1541" s="90" t="str">
        <f>IF(C1541="Oficina Diversos","Oficina Geral",
IF(ISNUMBER(FIND("Estoque - Colhedoras",C1541)),"Colhedoras",IF(ISNUMBER(FIND("Caldeiraria",C1541)),"Caldeiraria",IF(ISNUMBER(FIND("Borracharia",C1541)),"Borracharia",IF(ISNUMBER(FIND("Lubrificação",C1541)),"Lubrificação",
IF(ISNUMBER(FIND("Estoque - Carregadeiras",C1541)),"Carregadeiras",IF(ISNUMBER(FIND("Estoque - Veic. Leves",C1541)),"Veic. Leves",
IF(ISNUMBER(FIND("Estoque - Caminhões",C1541)),"Caminhões",IF(ISNUMBER(FIND("Estoque - Transbordos",C1541)),"Transbordos",
IF(ISNUMBER(FIND("Estoque - Tratores",C1541)),"Tratores",
IF(ISNUMBER(FIND("Estoque - Máquinas pesadas",C1541)),"Máquinas pesadas",
IF(ISNUMBER(FIND("Estoque - Reboques",C1541)),"Reboques",
IF(C1541="Estoque","Estoque",
IF(AND(ISNUMBER(C1541),C1541&gt;1000,C1541&lt;2000),"Caminhões",
IF(AND(ISNUMBER(C1541),C1541&gt;2000,C1541&lt;3000),"Tratores",
IF(AND(ISNUMBER(C1541),C1541&gt;3000,C1541&lt;4000),"Carregadeiras",
IF(AND(ISNUMBER(C1541),C1541&gt;4000,C1541&lt;5000),"Máquinas pesadas",
IF(AND(ISNUMBER(C1541),C1541&gt;5000,C1541&lt;6000),"Colhedoras",
IF(AND(ISNUMBER(C1541),C1541&gt;7000,C1541&lt;8000),"Irrigação",
IF(AND(ISNUMBER(C1541),C1541&gt;8000,C1541&lt;9000),"Reboques",IF(AND(ISNUMBER(C1541),C1541&gt;0,C1541&lt;1000),"Veic. Leves","")))))))))))))))))))))</f>
        <v>Estoque</v>
      </c>
      <c r="C1541" s="113" t="s">
        <v>20692</v>
      </c>
      <c r="D1541" s="2">
        <v>63439</v>
      </c>
      <c r="E1541" s="3" t="s">
        <v>20946</v>
      </c>
      <c r="F1541" s="101" t="str">
        <f>IF(ISBLANK(K1541), "Apenas Solicitação", "Tem OC")</f>
        <v>Apenas Solicitação</v>
      </c>
      <c r="G1541" s="2">
        <v>1045</v>
      </c>
      <c r="H1541" s="102">
        <f>G1541-I1541</f>
        <v>1045</v>
      </c>
      <c r="I1541" s="106"/>
      <c r="J1541" s="4">
        <v>45842</v>
      </c>
      <c r="K1541" s="101"/>
      <c r="L1541" s="49"/>
      <c r="M1541" s="104" t="str">
        <f ca="1">IF(OR(N1541="", N1541=0), "", IF(N1541&gt;TODAY(), "No prazo", "Atrasado"))</f>
        <v/>
      </c>
      <c r="N1541" s="104" t="str">
        <f>IFERROR(K1541 + VALUE(LEFT(L1541, FIND(" ", L1541) - 1)), "")</f>
        <v/>
      </c>
      <c r="O1541" s="105" t="str">
        <f>IF(_xlfn.DAYS(K1541,J1541)&lt;0, "Aguardando OC", _xlfn.DAYS(K1541,J1541))</f>
        <v>Aguardando OC</v>
      </c>
      <c r="P1541" s="14">
        <v>410285</v>
      </c>
      <c r="Q1541" s="12"/>
      <c r="R1541" s="101"/>
      <c r="S1541" s="2">
        <v>221</v>
      </c>
      <c r="T1541" s="167"/>
      <c r="U1541" s="21">
        <v>44.47</v>
      </c>
      <c r="V1541" s="113"/>
      <c r="W1541" s="105" t="str">
        <f>IFERROR(VLOOKUP(V1541, Fornecedores!A:C, 3, FALSE), "")</f>
        <v/>
      </c>
      <c r="X1541" s="105" t="str">
        <f>IFERROR(VLOOKUP(V1541, Fornecedores!A:E, 5, FALSE), "")</f>
        <v/>
      </c>
      <c r="Y1541" s="105" t="str">
        <f>IFERROR(VLOOKUP(V1541, Fornecedores!A:F, 6, FALSE), "")</f>
        <v/>
      </c>
      <c r="Z1541" s="101" t="str">
        <f>IF(H1541=0, "Pedido entregue!", "Pendente")</f>
        <v>Pendente</v>
      </c>
      <c r="AB1541" s="132" t="str">
        <f>IF(Z1541="Pedido Entregue!", IF(AA1541=1, "Retirado do Almoxarifado", IF(AA1541=2, "Material devolvido", "Aguardando retirada")), IF(Z1541="Pendente", "Entrega pendente", ""))</f>
        <v>Entrega pendente</v>
      </c>
      <c r="AC1541" s="18"/>
      <c r="AD1541" s="18" t="e">
        <f>AC1541/SUMIF($P:$P,P1541,$AC:$AC)</f>
        <v>#DIV/0!</v>
      </c>
      <c r="AE1541" s="18">
        <f>IF(R1541=0,0,AC1541/SUMIF($R:$R,R1541,$AC:$AC))</f>
        <v>0</v>
      </c>
      <c r="AF1541" s="18">
        <f>IF(R1541=0,1,0)</f>
        <v>1</v>
      </c>
      <c r="AH1541" t="str">
        <f>TEXT(J1541,"MMMM")</f>
        <v>julho</v>
      </c>
    </row>
    <row r="1542" spans="1:34" ht="12.75" hidden="1" customHeight="1" x14ac:dyDescent="0.25">
      <c r="A1542" s="90" t="str">
        <f>IF(C1542="Oficina Diversos","Oficina Geral",
IF(ISNUMBER(FIND("Estoque - Colhedoras",C1542)),"Colhedoras",IF(ISNUMBER(FIND("Caldeiraria",C1542)),"Caldeiraria",IF(ISNUMBER(FIND("Borracharia",C1542)),"Borracharia",IF(ISNUMBER(FIND("Lubrificação",C1542)),"Lubrificação",
IF(ISNUMBER(FIND("Estoque - Carregadeiras",C1542)),"Carregadeiras",IF(ISNUMBER(FIND("Estoque - Veic. Leves",C1542)),"Veic. Leves",
IF(ISNUMBER(FIND("Estoque - Caminhões",C1542)),"Caminhões",IF(ISNUMBER(FIND("Estoque - Transbordos",C1542)),"Transbordos",
IF(ISNUMBER(FIND("Estoque - Tratores",C1542)),"Tratores",
IF(ISNUMBER(FIND("Estoque - Máquinas pesadas",C1542)),"Máquinas pesadas",
IF(ISNUMBER(FIND("Estoque - Reboques",C1542)),"Reboques",
IF(C1542="Estoque","Estoque",
IF(AND(ISNUMBER(C1542),C1542&gt;1000,C1542&lt;2000),"Caminhões",
IF(AND(ISNUMBER(C1542),C1542&gt;2000,C1542&lt;3000),"Tratores",
IF(AND(ISNUMBER(C1542),C1542&gt;3000,C1542&lt;4000),"Carregadeiras",
IF(AND(ISNUMBER(C1542),C1542&gt;4000,C1542&lt;5000),"Máquinas pesadas",
IF(AND(ISNUMBER(C1542),C1542&gt;5000,C1542&lt;6000),"Colhedoras",
IF(AND(ISNUMBER(C1542),C1542&gt;7000,C1542&lt;8000),"Irrigação",
IF(AND(ISNUMBER(C1542),C1542&gt;8000,C1542&lt;9000),"Reboques",IF(AND(ISNUMBER(C1542),C1542&gt;0,C1542&lt;1000),"Veic. Leves","")))))))))))))))))))))</f>
        <v>Máquinas pesadas</v>
      </c>
      <c r="B1542" s="72"/>
      <c r="C1542" s="2">
        <v>4008</v>
      </c>
      <c r="D1542" s="2">
        <v>63945</v>
      </c>
      <c r="E1542" s="3" t="s">
        <v>20029</v>
      </c>
      <c r="F1542" s="14" t="str">
        <f>IF(ISBLANK(K1542), "Apenas Solicitação", "Tem OC")</f>
        <v>Tem OC</v>
      </c>
      <c r="G1542" s="2">
        <v>2</v>
      </c>
      <c r="H1542" s="37">
        <f>G1542-I1542</f>
        <v>0</v>
      </c>
      <c r="I1542" s="114">
        <v>2</v>
      </c>
      <c r="J1542" s="4">
        <v>45794</v>
      </c>
      <c r="K1542" s="180">
        <v>45803</v>
      </c>
      <c r="L1542" s="3" t="s">
        <v>20152</v>
      </c>
      <c r="M1542" s="44" t="str">
        <f ca="1">IF(OR(N1542="", N1542=0), "", IF(N1542&gt;TODAY(), "No prazo", "Atrasado"))</f>
        <v>Atrasado</v>
      </c>
      <c r="N1542" s="44">
        <f>IFERROR(K1542 + VALUE(LEFT(L1542, FIND(" ", L1542) - 1)), "")</f>
        <v>45804</v>
      </c>
      <c r="O1542" s="3">
        <f>IF(_xlfn.DAYS(K1542,J1542)&lt;0, "Aguardando OC", _xlfn.DAYS(K1542,J1542))</f>
        <v>9</v>
      </c>
      <c r="P1542" s="14">
        <v>403318</v>
      </c>
      <c r="Q1542" s="12"/>
      <c r="R1542" s="14">
        <v>168130</v>
      </c>
      <c r="S1542" s="2">
        <v>221</v>
      </c>
      <c r="T1542" s="65" t="s">
        <v>1029</v>
      </c>
      <c r="U1542" s="21">
        <v>1364.85</v>
      </c>
      <c r="V1542" s="2">
        <v>9438</v>
      </c>
      <c r="W1542" s="43" t="str">
        <f>IFERROR(VLOOKUP(V1542, Fornecedores!A:C, 3, FALSE), "")</f>
        <v>TASTRACTOR</v>
      </c>
      <c r="X1542" s="43" t="str">
        <f>IFERROR(VLOOKUP(V1542, Fornecedores!A:E, 5, FALSE), "")</f>
        <v>São Paulo</v>
      </c>
      <c r="Y1542" s="43" t="str">
        <f>IFERROR(VLOOKUP(V1542, Fornecedores!A:F, 6, FALSE), "")</f>
        <v>SP</v>
      </c>
      <c r="Z1542" s="14" t="str">
        <f>IF(H1542=0, "Pedido entregue!", "Pendente")</f>
        <v>Pedido entregue!</v>
      </c>
      <c r="AA1542" s="74"/>
      <c r="AB1542" s="58" t="str">
        <f>IF(Z1542="Pedido Entregue!", IF(AA1542=1, "Retirado do Almoxarifado", IF(AA1542=2, "Material devolvido", "Aguardando retirada")), IF(Z1542="Pendente", "Entrega pendente", ""))</f>
        <v>Aguardando retirada</v>
      </c>
      <c r="AC1542" s="18">
        <v>1</v>
      </c>
      <c r="AD1542" s="18">
        <f>AC1542/SUMIF($P:$P,P1542,$AC:$AC)</f>
        <v>1</v>
      </c>
      <c r="AE1542" s="18">
        <f>IF(R1542=0,0,AC1542/SUMIF($R:$R,R1542,$AC:$AC))</f>
        <v>1.9230769230769232E-2</v>
      </c>
      <c r="AF1542" s="18">
        <f>IF(R1542=0,1,0)</f>
        <v>0</v>
      </c>
      <c r="AH1542" t="str">
        <f>TEXT(J1542,"MMMM")</f>
        <v>maio</v>
      </c>
    </row>
    <row r="1543" spans="1:34" ht="12.75" hidden="1" customHeight="1" x14ac:dyDescent="0.25">
      <c r="A1543" s="90" t="str">
        <f>IF(C1543="Oficina Diversos","Oficina Geral",
IF(ISNUMBER(FIND("Estoque - Colhedoras",C1543)),"Colhedoras",IF(ISNUMBER(FIND("Caldeiraria",C1543)),"Caldeiraria",IF(ISNUMBER(FIND("Borracharia",C1543)),"Borracharia",IF(ISNUMBER(FIND("Lubrificação",C1543)),"Lubrificação",
IF(ISNUMBER(FIND("Estoque - Carregadeiras",C1543)),"Carregadeiras",IF(ISNUMBER(FIND("Estoque - Veic. Leves",C1543)),"Veic. Leves",
IF(ISNUMBER(FIND("Estoque - Caminhões",C1543)),"Caminhões",IF(ISNUMBER(FIND("Estoque - Transbordos",C1543)),"Transbordos",
IF(ISNUMBER(FIND("Estoque - Tratores",C1543)),"Tratores",
IF(ISNUMBER(FIND("Estoque - Máquinas pesadas",C1543)),"Máquinas pesadas",
IF(ISNUMBER(FIND("Estoque - Reboques",C1543)),"Reboques",
IF(C1543="Estoque","Estoque",
IF(AND(ISNUMBER(C1543),C1543&gt;1000,C1543&lt;2000),"Caminhões",
IF(AND(ISNUMBER(C1543),C1543&gt;2000,C1543&lt;3000),"Tratores",
IF(AND(ISNUMBER(C1543),C1543&gt;3000,C1543&lt;4000),"Carregadeiras",
IF(AND(ISNUMBER(C1543),C1543&gt;4000,C1543&lt;5000),"Máquinas pesadas",
IF(AND(ISNUMBER(C1543),C1543&gt;5000,C1543&lt;6000),"Colhedoras",
IF(AND(ISNUMBER(C1543),C1543&gt;7000,C1543&lt;8000),"Irrigação",
IF(AND(ISNUMBER(C1543),C1543&gt;8000,C1543&lt;9000),"Reboques",IF(AND(ISNUMBER(C1543),C1543&gt;0,C1543&lt;1000),"Veic. Leves","")))))))))))))))))))))</f>
        <v>Máquinas pesadas</v>
      </c>
      <c r="B1543" s="72"/>
      <c r="C1543" s="2">
        <v>4008</v>
      </c>
      <c r="D1543" s="2">
        <v>63946</v>
      </c>
      <c r="E1543" s="3" t="s">
        <v>20030</v>
      </c>
      <c r="F1543" s="14" t="str">
        <f>IF(ISBLANK(K1543), "Apenas Solicitação", "Tem OC")</f>
        <v>Tem OC</v>
      </c>
      <c r="G1543" s="2">
        <v>3</v>
      </c>
      <c r="H1543" s="37">
        <f>G1543-I1543</f>
        <v>0</v>
      </c>
      <c r="I1543" s="114">
        <v>3</v>
      </c>
      <c r="J1543" s="4">
        <v>45794</v>
      </c>
      <c r="K1543" s="180">
        <v>45803</v>
      </c>
      <c r="L1543" s="3" t="s">
        <v>20152</v>
      </c>
      <c r="M1543" s="44" t="str">
        <f ca="1">IF(OR(N1543="", N1543=0), "", IF(N1543&gt;TODAY(), "No prazo", "Atrasado"))</f>
        <v>Atrasado</v>
      </c>
      <c r="N1543" s="44">
        <f>IFERROR(K1543 + VALUE(LEFT(L1543, FIND(" ", L1543) - 1)), "")</f>
        <v>45804</v>
      </c>
      <c r="O1543" s="3">
        <f>IF(_xlfn.DAYS(K1543,J1543)&lt;0, "Aguardando OC", _xlfn.DAYS(K1543,J1543))</f>
        <v>9</v>
      </c>
      <c r="P1543" s="14">
        <v>403317</v>
      </c>
      <c r="Q1543" s="12"/>
      <c r="R1543" s="14">
        <v>168130</v>
      </c>
      <c r="S1543" s="2">
        <v>221</v>
      </c>
      <c r="T1543" s="65" t="s">
        <v>1029</v>
      </c>
      <c r="U1543" s="21">
        <v>31.39</v>
      </c>
      <c r="V1543" s="2">
        <v>9438</v>
      </c>
      <c r="W1543" s="43" t="str">
        <f>IFERROR(VLOOKUP(V1543, Fornecedores!A:C, 3, FALSE), "")</f>
        <v>TASTRACTOR</v>
      </c>
      <c r="X1543" s="43" t="str">
        <f>IFERROR(VLOOKUP(V1543, Fornecedores!A:E, 5, FALSE), "")</f>
        <v>São Paulo</v>
      </c>
      <c r="Y1543" s="43" t="str">
        <f>IFERROR(VLOOKUP(V1543, Fornecedores!A:F, 6, FALSE), "")</f>
        <v>SP</v>
      </c>
      <c r="Z1543" s="14" t="str">
        <f>IF(H1543=0, "Pedido entregue!", "Pendente")</f>
        <v>Pedido entregue!</v>
      </c>
      <c r="AA1543" s="74"/>
      <c r="AB1543" s="58" t="str">
        <f>IF(Z1543="Pedido Entregue!", IF(AA1543=1, "Retirado do Almoxarifado", IF(AA1543=2, "Material devolvido", "Aguardando retirada")), IF(Z1543="Pendente", "Entrega pendente", ""))</f>
        <v>Aguardando retirada</v>
      </c>
      <c r="AC1543" s="18">
        <v>1</v>
      </c>
      <c r="AD1543" s="18">
        <f>AC1543/SUMIF($P:$P,P1543,$AC:$AC)</f>
        <v>1</v>
      </c>
      <c r="AE1543" s="18">
        <f>IF(R1543=0,0,AC1543/SUMIF($R:$R,R1543,$AC:$AC))</f>
        <v>1.9230769230769232E-2</v>
      </c>
      <c r="AF1543" s="18">
        <f>IF(R1543=0,1,0)</f>
        <v>0</v>
      </c>
      <c r="AH1543" t="str">
        <f>TEXT(J1543,"MMMM")</f>
        <v>maio</v>
      </c>
    </row>
    <row r="1544" spans="1:34" ht="12.75" customHeight="1" x14ac:dyDescent="0.25">
      <c r="A1544" s="90" t="str">
        <f>IF(C1544="Oficina Diversos","Oficina Geral",
IF(ISNUMBER(FIND("Estoque - Colhedoras",C1544)),"Colhedoras",IF(ISNUMBER(FIND("Caldeiraria",C1544)),"Caldeiraria",IF(ISNUMBER(FIND("Borracharia",C1544)),"Borracharia",IF(ISNUMBER(FIND("Lubrificação",C1544)),"Lubrificação",
IF(ISNUMBER(FIND("Estoque - Carregadeiras",C1544)),"Carregadeiras",IF(ISNUMBER(FIND("Estoque - Veic. Leves",C1544)),"Veic. Leves",
IF(ISNUMBER(FIND("Estoque - Caminhões",C1544)),"Caminhões",IF(ISNUMBER(FIND("Estoque - Transbordos",C1544)),"Transbordos",
IF(ISNUMBER(FIND("Estoque - Tratores",C1544)),"Tratores",
IF(ISNUMBER(FIND("Estoque - Máquinas pesadas",C1544)),"Máquinas pesadas",
IF(ISNUMBER(FIND("Estoque - Reboques",C1544)),"Reboques",
IF(C1544="Estoque","Estoque",
IF(AND(ISNUMBER(C1544),C1544&gt;1000,C1544&lt;2000),"Caminhões",
IF(AND(ISNUMBER(C1544),C1544&gt;2000,C1544&lt;3000),"Tratores",
IF(AND(ISNUMBER(C1544),C1544&gt;3000,C1544&lt;4000),"Carregadeiras",
IF(AND(ISNUMBER(C1544),C1544&gt;4000,C1544&lt;5000),"Máquinas pesadas",
IF(AND(ISNUMBER(C1544),C1544&gt;5000,C1544&lt;6000),"Colhedoras",
IF(AND(ISNUMBER(C1544),C1544&gt;7000,C1544&lt;8000),"Irrigação",
IF(AND(ISNUMBER(C1544),C1544&gt;8000,C1544&lt;9000),"Reboques",IF(AND(ISNUMBER(C1544),C1544&gt;0,C1544&lt;1000),"Veic. Leves","")))))))))))))))))))))</f>
        <v>Máquinas pesadas</v>
      </c>
      <c r="C1544" s="171">
        <v>4017</v>
      </c>
      <c r="D1544" s="170">
        <v>63955</v>
      </c>
      <c r="E1544" s="173" t="s">
        <v>20988</v>
      </c>
      <c r="F1544" s="101" t="str">
        <f>IF(ISBLANK(K1544), "Apenas Solicitação", "Tem OC")</f>
        <v>Tem OC</v>
      </c>
      <c r="G1544" s="170">
        <v>1</v>
      </c>
      <c r="H1544" s="102">
        <f>G1544-I1544</f>
        <v>1</v>
      </c>
      <c r="I1544" s="106"/>
      <c r="J1544" s="174">
        <v>45841</v>
      </c>
      <c r="K1544" s="213">
        <v>45850</v>
      </c>
      <c r="L1544" s="173" t="s">
        <v>20151</v>
      </c>
      <c r="M1544" s="104" t="str">
        <f ca="1">IF(OR(N1544="", N1544=0), "", IF(N1544&gt;TODAY(), "No prazo", "Atrasado"))</f>
        <v>Atrasado</v>
      </c>
      <c r="N1544" s="104">
        <f>IFERROR(K1544 + VALUE(LEFT(L1544, FIND(" ", L1544) - 1)), "")</f>
        <v>45850</v>
      </c>
      <c r="O1544" s="105">
        <f>IF(_xlfn.DAYS(K1544,J1544)&lt;0, "Aguardando OC", _xlfn.DAYS(K1544,J1544))</f>
        <v>9</v>
      </c>
      <c r="P1544" s="201">
        <v>410074</v>
      </c>
      <c r="Q1544" s="12"/>
      <c r="R1544" s="212">
        <v>170797</v>
      </c>
      <c r="S1544" s="2">
        <v>221</v>
      </c>
      <c r="T1544" s="65" t="s">
        <v>1029</v>
      </c>
      <c r="U1544" s="170">
        <v>130</v>
      </c>
      <c r="V1544" s="170">
        <v>8064</v>
      </c>
      <c r="W1544" s="105" t="str">
        <f>IFERROR(VLOOKUP(V1544, Fornecedores!A:C, 3, FALSE), "")</f>
        <v>LUBRAÇO COMERCIAL</v>
      </c>
      <c r="X1544" s="105" t="str">
        <f>IFERROR(VLOOKUP(V1544, Fornecedores!A:E, 5, FALSE), "")</f>
        <v>São Paulo</v>
      </c>
      <c r="Y1544" s="105" t="str">
        <f>IFERROR(VLOOKUP(V1544, Fornecedores!A:F, 6, FALSE), "")</f>
        <v>SP</v>
      </c>
      <c r="Z1544" s="101" t="str">
        <f>IF(H1544=0, "Pedido entregue!", "Pendente")</f>
        <v>Pendente</v>
      </c>
      <c r="AB1544" s="132" t="str">
        <f>IF(Z1544="Pedido Entregue!", IF(AA1544=1, "Retirado do Almoxarifado", IF(AA1544=2, "Material devolvido", "Aguardando retirada")), IF(Z1544="Pendente", "Entrega pendente", ""))</f>
        <v>Entrega pendente</v>
      </c>
      <c r="AC1544" s="18">
        <v>1</v>
      </c>
      <c r="AD1544" s="18">
        <f>AC1544/SUMIF($P:$P,P1544,$AC:$AC)</f>
        <v>1</v>
      </c>
      <c r="AE1544" s="18">
        <f>IF(R1544=0,0,AC1544/SUMIF($R:$R,R1544,$AC:$AC))</f>
        <v>0.2</v>
      </c>
      <c r="AF1544" s="18">
        <f>IF(R1544=0,1,0)</f>
        <v>0</v>
      </c>
      <c r="AH1544" t="str">
        <f>TEXT(J1544,"MMMM")</f>
        <v>julho</v>
      </c>
    </row>
    <row r="1545" spans="1:34" ht="12.75" customHeight="1" x14ac:dyDescent="0.25">
      <c r="A1545" s="90" t="str">
        <f>IF(C1545="Oficina Diversos","Oficina Geral",
IF(ISNUMBER(FIND("Estoque - Colhedoras",C1545)),"Colhedoras",IF(ISNUMBER(FIND("Caldeiraria",C1545)),"Caldeiraria",IF(ISNUMBER(FIND("Borracharia",C1545)),"Borracharia",IF(ISNUMBER(FIND("Lubrificação",C1545)),"Lubrificação",
IF(ISNUMBER(FIND("Estoque - Carregadeiras",C1545)),"Carregadeiras",IF(ISNUMBER(FIND("Estoque - Veic. Leves",C1545)),"Veic. Leves",
IF(ISNUMBER(FIND("Estoque - Caminhões",C1545)),"Caminhões",IF(ISNUMBER(FIND("Estoque - Transbordos",C1545)),"Transbordos",
IF(ISNUMBER(FIND("Estoque - Tratores",C1545)),"Tratores",
IF(ISNUMBER(FIND("Estoque - Máquinas pesadas",C1545)),"Máquinas pesadas",
IF(ISNUMBER(FIND("Estoque - Reboques",C1545)),"Reboques",
IF(C1545="Estoque","Estoque",
IF(AND(ISNUMBER(C1545),C1545&gt;1000,C1545&lt;2000),"Caminhões",
IF(AND(ISNUMBER(C1545),C1545&gt;2000,C1545&lt;3000),"Tratores",
IF(AND(ISNUMBER(C1545),C1545&gt;3000,C1545&lt;4000),"Carregadeiras",
IF(AND(ISNUMBER(C1545),C1545&gt;4000,C1545&lt;5000),"Máquinas pesadas",
IF(AND(ISNUMBER(C1545),C1545&gt;5000,C1545&lt;6000),"Colhedoras",
IF(AND(ISNUMBER(C1545),C1545&gt;7000,C1545&lt;8000),"Irrigação",
IF(AND(ISNUMBER(C1545),C1545&gt;8000,C1545&lt;9000),"Reboques",IF(AND(ISNUMBER(C1545),C1545&gt;0,C1545&lt;1000),"Veic. Leves","")))))))))))))))))))))</f>
        <v>Máquinas pesadas</v>
      </c>
      <c r="C1545" s="171">
        <v>4017</v>
      </c>
      <c r="D1545" s="170">
        <v>63975</v>
      </c>
      <c r="E1545" s="173" t="s">
        <v>20989</v>
      </c>
      <c r="F1545" s="101" t="str">
        <f>IF(ISBLANK(K1545), "Apenas Solicitação", "Tem OC")</f>
        <v>Tem OC</v>
      </c>
      <c r="G1545" s="170">
        <v>2</v>
      </c>
      <c r="H1545" s="102">
        <f>G1545-I1545</f>
        <v>2</v>
      </c>
      <c r="I1545" s="106"/>
      <c r="J1545" s="174">
        <v>45841</v>
      </c>
      <c r="K1545" s="213">
        <v>45850</v>
      </c>
      <c r="L1545" s="173" t="s">
        <v>20153</v>
      </c>
      <c r="M1545" s="104" t="str">
        <f ca="1">IF(OR(N1545="", N1545=0), "", IF(N1545&gt;TODAY(), "No prazo", "Atrasado"))</f>
        <v>Atrasado</v>
      </c>
      <c r="N1545" s="104">
        <f>IFERROR(K1545 + VALUE(LEFT(L1545, FIND(" ", L1545) - 1)), "")</f>
        <v>45852</v>
      </c>
      <c r="O1545" s="105">
        <f>IF(_xlfn.DAYS(K1545,J1545)&lt;0, "Aguardando OC", _xlfn.DAYS(K1545,J1545))</f>
        <v>9</v>
      </c>
      <c r="P1545" s="201">
        <v>410070</v>
      </c>
      <c r="Q1545" s="12"/>
      <c r="R1545" s="212">
        <v>170796</v>
      </c>
      <c r="S1545" s="2">
        <v>221</v>
      </c>
      <c r="T1545" s="65" t="s">
        <v>1029</v>
      </c>
      <c r="U1545" s="170">
        <v>3.94</v>
      </c>
      <c r="V1545" s="170">
        <v>9863</v>
      </c>
      <c r="W1545" s="105" t="str">
        <f>IFERROR(VLOOKUP(V1545, Fornecedores!A:C, 3, FALSE), "")</f>
        <v>ITALPRATES</v>
      </c>
      <c r="X1545" s="105" t="str">
        <f>IFERROR(VLOOKUP(V1545, Fornecedores!A:E, 5, FALSE), "")</f>
        <v>São Paulo</v>
      </c>
      <c r="Y1545" s="105" t="str">
        <f>IFERROR(VLOOKUP(V1545, Fornecedores!A:F, 6, FALSE), "")</f>
        <v>SP</v>
      </c>
      <c r="Z1545" s="101" t="str">
        <f>IF(H1545=0, "Pedido entregue!", "Pendente")</f>
        <v>Pendente</v>
      </c>
      <c r="AB1545" s="132" t="str">
        <f>IF(Z1545="Pedido Entregue!", IF(AA1545=1, "Retirado do Almoxarifado", IF(AA1545=2, "Material devolvido", "Aguardando retirada")), IF(Z1545="Pendente", "Entrega pendente", ""))</f>
        <v>Entrega pendente</v>
      </c>
      <c r="AC1545" s="18">
        <v>1</v>
      </c>
      <c r="AD1545" s="18">
        <f>AC1545/SUMIF($P:$P,P1545,$AC:$AC)</f>
        <v>1</v>
      </c>
      <c r="AE1545" s="18">
        <f>IF(R1545=0,0,AC1545/SUMIF($R:$R,R1545,$AC:$AC))</f>
        <v>7.1428571428571425E-2</v>
      </c>
      <c r="AF1545" s="18">
        <f>IF(R1545=0,1,0)</f>
        <v>0</v>
      </c>
      <c r="AH1545" t="str">
        <f>TEXT(J1545,"MMMM")</f>
        <v>julho</v>
      </c>
    </row>
    <row r="1546" spans="1:34" ht="12.75" hidden="1" customHeight="1" x14ac:dyDescent="0.25">
      <c r="A1546" s="90" t="str">
        <f>IF(C1546="Oficina Diversos","Oficina Geral",
IF(ISNUMBER(FIND("Estoque - Colhedoras",C1546)),"Colhedoras",IF(ISNUMBER(FIND("Caldeiraria",C1546)),"Caldeiraria",IF(ISNUMBER(FIND("Borracharia",C1546)),"Borracharia",IF(ISNUMBER(FIND("Lubrificação",C1546)),"Lubrificação",
IF(ISNUMBER(FIND("Estoque - Carregadeiras",C1546)),"Carregadeiras",IF(ISNUMBER(FIND("Estoque - Veic. Leves",C1546)),"Veic. Leves",
IF(ISNUMBER(FIND("Estoque - Caminhões",C1546)),"Caminhões",IF(ISNUMBER(FIND("Estoque - Transbordos",C1546)),"Transbordos",
IF(ISNUMBER(FIND("Estoque - Tratores",C1546)),"Tratores",
IF(ISNUMBER(FIND("Estoque - Máquinas pesadas",C1546)),"Máquinas pesadas",
IF(ISNUMBER(FIND("Estoque - Reboques",C1546)),"Reboques",
IF(C1546="Estoque","Estoque",
IF(AND(ISNUMBER(C1546),C1546&gt;1000,C1546&lt;2000),"Caminhões",
IF(AND(ISNUMBER(C1546),C1546&gt;2000,C1546&lt;3000),"Tratores",
IF(AND(ISNUMBER(C1546),C1546&gt;3000,C1546&lt;4000),"Carregadeiras",
IF(AND(ISNUMBER(C1546),C1546&gt;4000,C1546&lt;5000),"Máquinas pesadas",
IF(AND(ISNUMBER(C1546),C1546&gt;5000,C1546&lt;6000),"Colhedoras",
IF(AND(ISNUMBER(C1546),C1546&gt;7000,C1546&lt;8000),"Irrigação",
IF(AND(ISNUMBER(C1546),C1546&gt;8000,C1546&lt;9000),"Reboques",IF(AND(ISNUMBER(C1546),C1546&gt;0,C1546&lt;1000),"Veic. Leves","")))))))))))))))))))))</f>
        <v>Máquinas pesadas</v>
      </c>
      <c r="B1546" s="72"/>
      <c r="C1546" s="2">
        <v>4017</v>
      </c>
      <c r="D1546" s="2">
        <v>64038</v>
      </c>
      <c r="E1546" s="3" t="s">
        <v>1104</v>
      </c>
      <c r="F1546" s="14" t="str">
        <f>IF(ISBLANK(K1546), "Apenas Solicitação", "Tem OC")</f>
        <v>Tem OC</v>
      </c>
      <c r="G1546" s="2">
        <v>12</v>
      </c>
      <c r="H1546" s="37">
        <f>G1546-I1546</f>
        <v>0</v>
      </c>
      <c r="I1546" s="114">
        <v>12</v>
      </c>
      <c r="J1546" s="4">
        <v>45785</v>
      </c>
      <c r="K1546" s="180">
        <v>45794</v>
      </c>
      <c r="L1546" s="3" t="s">
        <v>20154</v>
      </c>
      <c r="M1546" s="44" t="str">
        <f ca="1">IF(OR(N1546="", N1546=0), "", IF(N1546&gt;TODAY(), "No prazo", "Atrasado"))</f>
        <v>Atrasado</v>
      </c>
      <c r="N1546" s="44">
        <f>IFERROR(K1546 + VALUE(LEFT(L1546, FIND(" ", L1546) - 1)), "")</f>
        <v>45800</v>
      </c>
      <c r="O1546" s="3">
        <f>IF(_xlfn.DAYS(K1546,J1546)&lt;0, "Aguardando OC", _xlfn.DAYS(K1546,J1546))</f>
        <v>9</v>
      </c>
      <c r="P1546" s="14">
        <v>401953</v>
      </c>
      <c r="Q1546" s="12"/>
      <c r="R1546" s="14">
        <v>167855</v>
      </c>
      <c r="S1546" s="2">
        <v>221</v>
      </c>
      <c r="T1546" s="65" t="s">
        <v>1029</v>
      </c>
      <c r="U1546" s="21">
        <v>2.2200000000000002</v>
      </c>
      <c r="V1546" s="2">
        <v>3337</v>
      </c>
      <c r="W1546" s="43" t="str">
        <f>IFERROR(VLOOKUP(V1546, Fornecedores!A:C, 3, FALSE), "")</f>
        <v xml:space="preserve">FORNECEDORA         </v>
      </c>
      <c r="X1546" s="43" t="str">
        <f>IFERROR(VLOOKUP(V1546, Fornecedores!A:E, 5, FALSE), "")</f>
        <v>Campina Grande</v>
      </c>
      <c r="Y1546" s="43" t="str">
        <f>IFERROR(VLOOKUP(V1546, Fornecedores!A:F, 6, FALSE), "")</f>
        <v>PB</v>
      </c>
      <c r="Z1546" s="14" t="str">
        <f>IF(H1546=0, "Pedido entregue!", "Pendente")</f>
        <v>Pedido entregue!</v>
      </c>
      <c r="AA1546" s="74">
        <v>1</v>
      </c>
      <c r="AB1546" s="58" t="str">
        <f>IF(Z1546="Pedido Entregue!", IF(AA1546=1, "Retirado do Almoxarifado", IF(AA1546=2, "Material devolvido", "Aguardando retirada")), IF(Z1546="Pendente", "Entrega pendente", ""))</f>
        <v>Retirado do Almoxarifado</v>
      </c>
      <c r="AC1546" s="18">
        <v>1</v>
      </c>
      <c r="AD1546" s="18">
        <f>AC1546/SUMIF($P:$P,P1546,$AC:$AC)</f>
        <v>1</v>
      </c>
      <c r="AE1546" s="18">
        <f>IF(R1546=0,0,AC1546/SUMIF($R:$R,R1546,$AC:$AC))</f>
        <v>0.5</v>
      </c>
      <c r="AF1546" s="18">
        <f>IF(R1546=0,1,0)</f>
        <v>0</v>
      </c>
      <c r="AH1546" t="str">
        <f>TEXT(J1546,"MMMM")</f>
        <v>maio</v>
      </c>
    </row>
    <row r="1547" spans="1:34" ht="12.75" hidden="1" customHeight="1" x14ac:dyDescent="0.25">
      <c r="A1547" s="90" t="str">
        <f>IF(C1547="Oficina Diversos","Oficina Geral",
IF(ISNUMBER(FIND("Estoque - Colhedoras",C1547)),"Colhedoras",IF(ISNUMBER(FIND("Caldeiraria",C1547)),"Caldeiraria",IF(ISNUMBER(FIND("Borracharia",C1547)),"Borracharia",IF(ISNUMBER(FIND("Lubrificação",C1547)),"Lubrificação",
IF(ISNUMBER(FIND("Estoque - Carregadeiras",C1547)),"Carregadeiras",IF(ISNUMBER(FIND("Estoque - Veic. Leves",C1547)),"Veic. Leves",
IF(ISNUMBER(FIND("Estoque - Caminhões",C1547)),"Caminhões",IF(ISNUMBER(FIND("Estoque - Transbordos",C1547)),"Transbordos",
IF(ISNUMBER(FIND("Estoque - Tratores",C1547)),"Tratores",
IF(ISNUMBER(FIND("Estoque - Máquinas pesadas",C1547)),"Máquinas pesadas",
IF(ISNUMBER(FIND("Estoque - Reboques",C1547)),"Reboques",
IF(C1547="Estoque","Estoque",
IF(AND(ISNUMBER(C1547),C1547&gt;1000,C1547&lt;2000),"Caminhões",
IF(AND(ISNUMBER(C1547),C1547&gt;2000,C1547&lt;3000),"Tratores",
IF(AND(ISNUMBER(C1547),C1547&gt;3000,C1547&lt;4000),"Carregadeiras",
IF(AND(ISNUMBER(C1547),C1547&gt;4000,C1547&lt;5000),"Máquinas pesadas",
IF(AND(ISNUMBER(C1547),C1547&gt;5000,C1547&lt;6000),"Colhedoras",
IF(AND(ISNUMBER(C1547),C1547&gt;7000,C1547&lt;8000),"Irrigação",
IF(AND(ISNUMBER(C1547),C1547&gt;8000,C1547&lt;9000),"Reboques",IF(AND(ISNUMBER(C1547),C1547&gt;0,C1547&lt;1000),"Veic. Leves","")))))))))))))))))))))</f>
        <v>Máquinas pesadas</v>
      </c>
      <c r="B1547" s="72"/>
      <c r="C1547" s="2">
        <v>4017</v>
      </c>
      <c r="D1547" s="2">
        <v>64039</v>
      </c>
      <c r="E1547" s="3" t="s">
        <v>1105</v>
      </c>
      <c r="F1547" s="14" t="str">
        <f>IF(ISBLANK(K1547), "Apenas Solicitação", "Tem OC")</f>
        <v>Tem OC</v>
      </c>
      <c r="G1547" s="2">
        <v>8</v>
      </c>
      <c r="H1547" s="37">
        <f>G1547-I1547</f>
        <v>0</v>
      </c>
      <c r="I1547" s="114">
        <v>8</v>
      </c>
      <c r="J1547" s="4">
        <v>45785</v>
      </c>
      <c r="K1547" s="180">
        <v>45794</v>
      </c>
      <c r="L1547" s="3" t="s">
        <v>20153</v>
      </c>
      <c r="M1547" s="44" t="str">
        <f ca="1">IF(OR(N1547="", N1547=0), "", IF(N1547&gt;TODAY(), "No prazo", "Atrasado"))</f>
        <v>Atrasado</v>
      </c>
      <c r="N1547" s="44">
        <f>IFERROR(K1547 + VALUE(LEFT(L1547, FIND(" ", L1547) - 1)), "")</f>
        <v>45796</v>
      </c>
      <c r="O1547" s="3">
        <f>IF(_xlfn.DAYS(K1547,J1547)&lt;0, "Aguardando OC", _xlfn.DAYS(K1547,J1547))</f>
        <v>9</v>
      </c>
      <c r="P1547" s="14">
        <v>401954</v>
      </c>
      <c r="Q1547" s="12"/>
      <c r="R1547" s="14">
        <v>167854</v>
      </c>
      <c r="S1547" s="2">
        <v>221</v>
      </c>
      <c r="T1547" s="65" t="s">
        <v>1029</v>
      </c>
      <c r="U1547" s="21">
        <v>8.8000000000000007</v>
      </c>
      <c r="V1547" s="2">
        <v>9863</v>
      </c>
      <c r="W1547" s="43" t="str">
        <f>IFERROR(VLOOKUP(V1547, Fornecedores!A:C, 3, FALSE), "")</f>
        <v>ITALPRATES</v>
      </c>
      <c r="X1547" s="43" t="str">
        <f>IFERROR(VLOOKUP(V1547, Fornecedores!A:E, 5, FALSE), "")</f>
        <v>São Paulo</v>
      </c>
      <c r="Y1547" s="43" t="str">
        <f>IFERROR(VLOOKUP(V1547, Fornecedores!A:F, 6, FALSE), "")</f>
        <v>SP</v>
      </c>
      <c r="Z1547" s="14" t="str">
        <f>IF(H1547=0, "Pedido entregue!", "Pendente")</f>
        <v>Pedido entregue!</v>
      </c>
      <c r="AA1547" s="74"/>
      <c r="AB1547" s="58" t="str">
        <f>IF(Z1547="Pedido Entregue!", IF(AA1547=1, "Retirado do Almoxarifado", IF(AA1547=2, "Material devolvido", "Aguardando retirada")), IF(Z1547="Pendente", "Entrega pendente", ""))</f>
        <v>Aguardando retirada</v>
      </c>
      <c r="AC1547" s="18">
        <v>1</v>
      </c>
      <c r="AD1547" s="18">
        <f>AC1547/SUMIF($P:$P,P1547,$AC:$AC)</f>
        <v>1</v>
      </c>
      <c r="AE1547" s="18">
        <f>IF(R1547=0,0,AC1547/SUMIF($R:$R,R1547,$AC:$AC))</f>
        <v>0.2</v>
      </c>
      <c r="AF1547" s="18">
        <f>IF(R1547=0,1,0)</f>
        <v>0</v>
      </c>
      <c r="AH1547" t="str">
        <f>TEXT(J1547,"MMMM")</f>
        <v>maio</v>
      </c>
    </row>
    <row r="1548" spans="1:34" ht="12.75" hidden="1" customHeight="1" x14ac:dyDescent="0.25">
      <c r="A1548" s="90" t="str">
        <f>IF(C1548="Oficina Diversos","Oficina Geral",
IF(ISNUMBER(FIND("Estoque - Colhedoras",C1548)),"Colhedoras",IF(ISNUMBER(FIND("Caldeiraria",C1548)),"Caldeiraria",IF(ISNUMBER(FIND("Borracharia",C1548)),"Borracharia",IF(ISNUMBER(FIND("Lubrificação",C1548)),"Lubrificação",
IF(ISNUMBER(FIND("Estoque - Carregadeiras",C1548)),"Carregadeiras",IF(ISNUMBER(FIND("Estoque - Veic. Leves",C1548)),"Veic. Leves",
IF(ISNUMBER(FIND("Estoque - Caminhões",C1548)),"Caminhões",IF(ISNUMBER(FIND("Estoque - Transbordos",C1548)),"Transbordos",
IF(ISNUMBER(FIND("Estoque - Tratores",C1548)),"Tratores",
IF(ISNUMBER(FIND("Estoque - Máquinas pesadas",C1548)),"Máquinas pesadas",
IF(ISNUMBER(FIND("Estoque - Reboques",C1548)),"Reboques",
IF(C1548="Estoque","Estoque",
IF(AND(ISNUMBER(C1548),C1548&gt;1000,C1548&lt;2000),"Caminhões",
IF(AND(ISNUMBER(C1548),C1548&gt;2000,C1548&lt;3000),"Tratores",
IF(AND(ISNUMBER(C1548),C1548&gt;3000,C1548&lt;4000),"Carregadeiras",
IF(AND(ISNUMBER(C1548),C1548&gt;4000,C1548&lt;5000),"Máquinas pesadas",
IF(AND(ISNUMBER(C1548),C1548&gt;5000,C1548&lt;6000),"Colhedoras",
IF(AND(ISNUMBER(C1548),C1548&gt;7000,C1548&lt;8000),"Irrigação",
IF(AND(ISNUMBER(C1548),C1548&gt;8000,C1548&lt;9000),"Reboques",IF(AND(ISNUMBER(C1548),C1548&gt;0,C1548&lt;1000),"Veic. Leves","")))))))))))))))))))))</f>
        <v>Máquinas pesadas</v>
      </c>
      <c r="B1548" s="72"/>
      <c r="C1548" s="2">
        <v>4017</v>
      </c>
      <c r="D1548" s="2">
        <v>64045</v>
      </c>
      <c r="E1548" s="3" t="s">
        <v>1106</v>
      </c>
      <c r="F1548" s="14" t="str">
        <f>IF(ISBLANK(K1548), "Apenas Solicitação", "Tem OC")</f>
        <v>Tem OC</v>
      </c>
      <c r="G1548" s="2">
        <v>4</v>
      </c>
      <c r="H1548" s="37">
        <f>G1548-I1548</f>
        <v>0</v>
      </c>
      <c r="I1548" s="114">
        <v>4</v>
      </c>
      <c r="J1548" s="4">
        <v>45785</v>
      </c>
      <c r="K1548" s="180">
        <v>45794</v>
      </c>
      <c r="L1548" s="3" t="s">
        <v>20154</v>
      </c>
      <c r="M1548" s="44" t="str">
        <f ca="1">IF(OR(N1548="", N1548=0), "", IF(N1548&gt;TODAY(), "No prazo", "Atrasado"))</f>
        <v>Atrasado</v>
      </c>
      <c r="N1548" s="44">
        <f>IFERROR(K1548 + VALUE(LEFT(L1548, FIND(" ", L1548) - 1)), "")</f>
        <v>45800</v>
      </c>
      <c r="O1548" s="3">
        <f>IF(_xlfn.DAYS(K1548,J1548)&lt;0, "Aguardando OC", _xlfn.DAYS(K1548,J1548))</f>
        <v>9</v>
      </c>
      <c r="P1548" s="14">
        <v>401957</v>
      </c>
      <c r="Q1548" s="12"/>
      <c r="R1548" s="14">
        <v>167855</v>
      </c>
      <c r="S1548" s="2">
        <v>221</v>
      </c>
      <c r="T1548" s="65" t="s">
        <v>1029</v>
      </c>
      <c r="U1548" s="21">
        <v>7.76</v>
      </c>
      <c r="V1548" s="2">
        <v>3337</v>
      </c>
      <c r="W1548" s="43" t="str">
        <f>IFERROR(VLOOKUP(V1548, Fornecedores!A:C, 3, FALSE), "")</f>
        <v xml:space="preserve">FORNECEDORA         </v>
      </c>
      <c r="X1548" s="43" t="str">
        <f>IFERROR(VLOOKUP(V1548, Fornecedores!A:E, 5, FALSE), "")</f>
        <v>Campina Grande</v>
      </c>
      <c r="Y1548" s="43" t="str">
        <f>IFERROR(VLOOKUP(V1548, Fornecedores!A:F, 6, FALSE), "")</f>
        <v>PB</v>
      </c>
      <c r="Z1548" s="14" t="str">
        <f>IF(H1548=0, "Pedido entregue!", "Pendente")</f>
        <v>Pedido entregue!</v>
      </c>
      <c r="AA1548" s="74">
        <v>1</v>
      </c>
      <c r="AB1548" s="58" t="str">
        <f>IF(Z1548="Pedido Entregue!", IF(AA1548=1, "Retirado do Almoxarifado", IF(AA1548=2, "Material devolvido", "Aguardando retirada")), IF(Z1548="Pendente", "Entrega pendente", ""))</f>
        <v>Retirado do Almoxarifado</v>
      </c>
      <c r="AC1548" s="18">
        <v>1</v>
      </c>
      <c r="AD1548" s="18">
        <f>AC1548/SUMIF($P:$P,P1548,$AC:$AC)</f>
        <v>1</v>
      </c>
      <c r="AE1548" s="18">
        <f>IF(R1548=0,0,AC1548/SUMIF($R:$R,R1548,$AC:$AC))</f>
        <v>0.5</v>
      </c>
      <c r="AF1548" s="18">
        <f>IF(R1548=0,1,0)</f>
        <v>0</v>
      </c>
      <c r="AH1548" t="str">
        <f>TEXT(J1548,"MMMM")</f>
        <v>maio</v>
      </c>
    </row>
    <row r="1549" spans="1:34" ht="12.75" hidden="1" customHeight="1" x14ac:dyDescent="0.25">
      <c r="A1549" s="90" t="str">
        <f>IF(C1549="Oficina Diversos","Oficina Geral",
IF(ISNUMBER(FIND("Estoque - Colhedoras",C1549)),"Colhedoras",IF(ISNUMBER(FIND("Caldeiraria",C1549)),"Caldeiraria",IF(ISNUMBER(FIND("Borracharia",C1549)),"Borracharia",IF(ISNUMBER(FIND("Lubrificação",C1549)),"Lubrificação",
IF(ISNUMBER(FIND("Estoque - Carregadeiras",C1549)),"Carregadeiras",IF(ISNUMBER(FIND("Estoque - Veic. Leves",C1549)),"Veic. Leves",
IF(ISNUMBER(FIND("Estoque - Caminhões",C1549)),"Caminhões",IF(ISNUMBER(FIND("Estoque - Transbordos",C1549)),"Transbordos",
IF(ISNUMBER(FIND("Estoque - Tratores",C1549)),"Tratores",
IF(ISNUMBER(FIND("Estoque - Máquinas pesadas",C1549)),"Máquinas pesadas",
IF(ISNUMBER(FIND("Estoque - Reboques",C1549)),"Reboques",
IF(C1549="Estoque","Estoque",
IF(AND(ISNUMBER(C1549),C1549&gt;1000,C1549&lt;2000),"Caminhões",
IF(AND(ISNUMBER(C1549),C1549&gt;2000,C1549&lt;3000),"Tratores",
IF(AND(ISNUMBER(C1549),C1549&gt;3000,C1549&lt;4000),"Carregadeiras",
IF(AND(ISNUMBER(C1549),C1549&gt;4000,C1549&lt;5000),"Máquinas pesadas",
IF(AND(ISNUMBER(C1549),C1549&gt;5000,C1549&lt;6000),"Colhedoras",
IF(AND(ISNUMBER(C1549),C1549&gt;7000,C1549&lt;8000),"Irrigação",
IF(AND(ISNUMBER(C1549),C1549&gt;8000,C1549&lt;9000),"Reboques",IF(AND(ISNUMBER(C1549),C1549&gt;0,C1549&lt;1000),"Veic. Leves","")))))))))))))))))))))</f>
        <v>Máquinas pesadas</v>
      </c>
      <c r="B1549" s="72"/>
      <c r="C1549" s="34">
        <v>4011</v>
      </c>
      <c r="D1549" s="34">
        <v>64115</v>
      </c>
      <c r="E1549" s="36" t="s">
        <v>1025</v>
      </c>
      <c r="F1549" s="14" t="str">
        <f>IF(ISBLANK(K1549), "Apenas Solicitação", "Tem OC")</f>
        <v>Tem OC</v>
      </c>
      <c r="G1549" s="34">
        <v>2</v>
      </c>
      <c r="H1549" s="37">
        <f>G1549-I1549</f>
        <v>0</v>
      </c>
      <c r="I1549" s="114">
        <v>2</v>
      </c>
      <c r="J1549" s="35">
        <v>45772</v>
      </c>
      <c r="K1549" s="184">
        <v>45776</v>
      </c>
      <c r="L1549" s="35"/>
      <c r="M1549" s="44"/>
      <c r="N1549" s="44" t="str">
        <f>IFERROR(K1549 + VALUE(LEFT(L1549, FIND(" ", L1549) - 1)), "")</f>
        <v/>
      </c>
      <c r="O1549" s="3">
        <f>IF(_xlfn.DAYS(K1549,J1549)&lt;0, "Aguardando OC", _xlfn.DAYS(K1549,J1549))</f>
        <v>4</v>
      </c>
      <c r="P1549" s="193">
        <v>400638</v>
      </c>
      <c r="Q1549" s="57"/>
      <c r="R1549" s="193">
        <v>166951</v>
      </c>
      <c r="S1549" s="34">
        <v>221</v>
      </c>
      <c r="T1549" s="68" t="s">
        <v>1029</v>
      </c>
      <c r="U1549" s="40">
        <v>320</v>
      </c>
      <c r="V1549" s="34">
        <v>15573</v>
      </c>
      <c r="W1549" s="43" t="str">
        <f>IFERROR(VLOOKUP(V1549, Fornecedores!A:C, 3, FALSE), "")</f>
        <v>HIDRAU TORQUE - FILIAL PE</v>
      </c>
      <c r="X1549" s="43" t="str">
        <f>IFERROR(VLOOKUP(V1549, Fornecedores!A:E, 5, FALSE), "")</f>
        <v>Jaboatão dos Guararapes</v>
      </c>
      <c r="Y1549" s="43" t="str">
        <f>IFERROR(VLOOKUP(V1549, Fornecedores!A:F, 6, FALSE), "")</f>
        <v>PE</v>
      </c>
      <c r="Z1549" s="14" t="str">
        <f>IF(H1549=0, "Pedido entregue!", "Pendente")</f>
        <v>Pedido entregue!</v>
      </c>
      <c r="AA1549" s="74">
        <v>1</v>
      </c>
      <c r="AB1549" s="58" t="str">
        <f>IF(Z1549="Pedido Entregue!", IF(AA1549=1, "Retirado do Almoxarifado", IF(AA1549=2, "Material devolvido", "Aguardando retirada")), IF(Z1549="Pendente", "Entrega pendente", ""))</f>
        <v>Retirado do Almoxarifado</v>
      </c>
      <c r="AC1549" s="18">
        <v>1</v>
      </c>
      <c r="AD1549" s="18">
        <f>AC1549/SUMIF($P:$P,P1549,$AC:$AC)</f>
        <v>1</v>
      </c>
      <c r="AE1549" s="18">
        <f>IF(R1549=0,0,AC1549/SUMIF($R:$R,R1549,$AC:$AC))</f>
        <v>0.33333333333333331</v>
      </c>
      <c r="AF1549" s="18">
        <f>IF(R1549=0,1,0)</f>
        <v>0</v>
      </c>
      <c r="AH1549" t="str">
        <f>TEXT(J1549,"MMMM")</f>
        <v>abril</v>
      </c>
    </row>
    <row r="1550" spans="1:34" ht="12.75" hidden="1" customHeight="1" x14ac:dyDescent="0.25">
      <c r="A1550" s="90" t="str">
        <f>IF(C1550="Oficina Diversos","Oficina Geral",
IF(ISNUMBER(FIND("Estoque - Colhedoras",C1550)),"Colhedoras",IF(ISNUMBER(FIND("Caldeiraria",C1550)),"Caldeiraria",IF(ISNUMBER(FIND("Borracharia",C1550)),"Borracharia",IF(ISNUMBER(FIND("Lubrificação",C1550)),"Lubrificação",
IF(ISNUMBER(FIND("Estoque - Carregadeiras",C1550)),"Carregadeiras",IF(ISNUMBER(FIND("Estoque - Veic. Leves",C1550)),"Veic. Leves",
IF(ISNUMBER(FIND("Estoque - Caminhões",C1550)),"Caminhões",IF(ISNUMBER(FIND("Estoque - Transbordos",C1550)),"Transbordos",
IF(ISNUMBER(FIND("Estoque - Tratores",C1550)),"Tratores",
IF(ISNUMBER(FIND("Estoque - Máquinas pesadas",C1550)),"Máquinas pesadas",
IF(ISNUMBER(FIND("Estoque - Reboques",C1550)),"Reboques",
IF(C1550="Estoque","Estoque",
IF(AND(ISNUMBER(C1550),C1550&gt;1000,C1550&lt;2000),"Caminhões",
IF(AND(ISNUMBER(C1550),C1550&gt;2000,C1550&lt;3000),"Tratores",
IF(AND(ISNUMBER(C1550),C1550&gt;3000,C1550&lt;4000),"Carregadeiras",
IF(AND(ISNUMBER(C1550),C1550&gt;4000,C1550&lt;5000),"Máquinas pesadas",
IF(AND(ISNUMBER(C1550),C1550&gt;5000,C1550&lt;6000),"Colhedoras",
IF(AND(ISNUMBER(C1550),C1550&gt;7000,C1550&lt;8000),"Irrigação",
IF(AND(ISNUMBER(C1550),C1550&gt;8000,C1550&lt;9000),"Reboques",IF(AND(ISNUMBER(C1550),C1550&gt;0,C1550&lt;1000),"Veic. Leves","")))))))))))))))))))))</f>
        <v>Máquinas pesadas</v>
      </c>
      <c r="B1550" s="72"/>
      <c r="C1550" s="34">
        <v>4011</v>
      </c>
      <c r="D1550" s="34">
        <v>64116</v>
      </c>
      <c r="E1550" s="36" t="s">
        <v>1026</v>
      </c>
      <c r="F1550" s="14" t="str">
        <f>IF(ISBLANK(K1550), "Apenas Solicitação", "Tem OC")</f>
        <v>Tem OC</v>
      </c>
      <c r="G1550" s="34">
        <v>4</v>
      </c>
      <c r="H1550" s="37">
        <f>G1550-I1550</f>
        <v>0</v>
      </c>
      <c r="I1550" s="114">
        <v>4</v>
      </c>
      <c r="J1550" s="35">
        <v>45772</v>
      </c>
      <c r="K1550" s="184">
        <v>45776</v>
      </c>
      <c r="L1550" s="35"/>
      <c r="M1550" s="44"/>
      <c r="N1550" s="44" t="str">
        <f>IFERROR(K1550 + VALUE(LEFT(L1550, FIND(" ", L1550) - 1)), "")</f>
        <v/>
      </c>
      <c r="O1550" s="3">
        <f>IF(_xlfn.DAYS(K1550,J1550)&lt;0, "Aguardando OC", _xlfn.DAYS(K1550,J1550))</f>
        <v>4</v>
      </c>
      <c r="P1550" s="193">
        <v>400639</v>
      </c>
      <c r="Q1550" s="57"/>
      <c r="R1550" s="193">
        <v>166951</v>
      </c>
      <c r="S1550" s="34">
        <v>221</v>
      </c>
      <c r="T1550" s="68" t="s">
        <v>1029</v>
      </c>
      <c r="U1550" s="40">
        <v>1320</v>
      </c>
      <c r="V1550" s="34">
        <v>15573</v>
      </c>
      <c r="W1550" s="43" t="str">
        <f>IFERROR(VLOOKUP(V1550, Fornecedores!A:C, 3, FALSE), "")</f>
        <v>HIDRAU TORQUE - FILIAL PE</v>
      </c>
      <c r="X1550" s="43" t="str">
        <f>IFERROR(VLOOKUP(V1550, Fornecedores!A:E, 5, FALSE), "")</f>
        <v>Jaboatão dos Guararapes</v>
      </c>
      <c r="Y1550" s="43" t="str">
        <f>IFERROR(VLOOKUP(V1550, Fornecedores!A:F, 6, FALSE), "")</f>
        <v>PE</v>
      </c>
      <c r="Z1550" s="14" t="str">
        <f>IF(H1550=0, "Pedido entregue!", "Pendente")</f>
        <v>Pedido entregue!</v>
      </c>
      <c r="AA1550" s="74">
        <v>1</v>
      </c>
      <c r="AB1550" s="58" t="str">
        <f>IF(Z1550="Pedido Entregue!", IF(AA1550=1, "Retirado do Almoxarifado", IF(AA1550=2, "Material devolvido", "Aguardando retirada")), IF(Z1550="Pendente", "Entrega pendente", ""))</f>
        <v>Retirado do Almoxarifado</v>
      </c>
      <c r="AC1550" s="18">
        <v>1</v>
      </c>
      <c r="AD1550" s="18">
        <f>AC1550/SUMIF($P:$P,P1550,$AC:$AC)</f>
        <v>1</v>
      </c>
      <c r="AE1550" s="18">
        <f>IF(R1550=0,0,AC1550/SUMIF($R:$R,R1550,$AC:$AC))</f>
        <v>0.33333333333333331</v>
      </c>
      <c r="AF1550" s="18">
        <f>IF(R1550=0,1,0)</f>
        <v>0</v>
      </c>
      <c r="AH1550" t="str">
        <f>TEXT(J1550,"MMMM")</f>
        <v>abril</v>
      </c>
    </row>
    <row r="1551" spans="1:34" ht="12.75" hidden="1" customHeight="1" x14ac:dyDescent="0.25">
      <c r="A1551" s="90" t="str">
        <f>IF(C1551="Oficina Diversos","Oficina Geral",
IF(ISNUMBER(FIND("Estoque - Colhedoras",C1551)),"Colhedoras",IF(ISNUMBER(FIND("Caldeiraria",C1551)),"Caldeiraria",IF(ISNUMBER(FIND("Borracharia",C1551)),"Borracharia",IF(ISNUMBER(FIND("Lubrificação",C1551)),"Lubrificação",
IF(ISNUMBER(FIND("Estoque - Carregadeiras",C1551)),"Carregadeiras",IF(ISNUMBER(FIND("Estoque - Veic. Leves",C1551)),"Veic. Leves",
IF(ISNUMBER(FIND("Estoque - Caminhões",C1551)),"Caminhões",IF(ISNUMBER(FIND("Estoque - Transbordos",C1551)),"Transbordos",
IF(ISNUMBER(FIND("Estoque - Tratores",C1551)),"Tratores",
IF(ISNUMBER(FIND("Estoque - Máquinas pesadas",C1551)),"Máquinas pesadas",
IF(ISNUMBER(FIND("Estoque - Reboques",C1551)),"Reboques",
IF(C1551="Estoque","Estoque",
IF(AND(ISNUMBER(C1551),C1551&gt;1000,C1551&lt;2000),"Caminhões",
IF(AND(ISNUMBER(C1551),C1551&gt;2000,C1551&lt;3000),"Tratores",
IF(AND(ISNUMBER(C1551),C1551&gt;3000,C1551&lt;4000),"Carregadeiras",
IF(AND(ISNUMBER(C1551),C1551&gt;4000,C1551&lt;5000),"Máquinas pesadas",
IF(AND(ISNUMBER(C1551),C1551&gt;5000,C1551&lt;6000),"Colhedoras",
IF(AND(ISNUMBER(C1551),C1551&gt;7000,C1551&lt;8000),"Irrigação",
IF(AND(ISNUMBER(C1551),C1551&gt;8000,C1551&lt;9000),"Reboques",IF(AND(ISNUMBER(C1551),C1551&gt;0,C1551&lt;1000),"Veic. Leves","")))))))))))))))))))))</f>
        <v>Máquinas pesadas</v>
      </c>
      <c r="B1551" s="72"/>
      <c r="C1551" s="34">
        <v>4011</v>
      </c>
      <c r="D1551" s="34">
        <v>64118</v>
      </c>
      <c r="E1551" s="36" t="s">
        <v>1027</v>
      </c>
      <c r="F1551" s="14" t="str">
        <f>IF(ISBLANK(K1551), "Apenas Solicitação", "Tem OC")</f>
        <v>Tem OC</v>
      </c>
      <c r="G1551" s="34">
        <v>2</v>
      </c>
      <c r="H1551" s="37">
        <f>G1551-I1551</f>
        <v>0</v>
      </c>
      <c r="I1551" s="114">
        <v>2</v>
      </c>
      <c r="J1551" s="35">
        <v>45772</v>
      </c>
      <c r="K1551" s="184">
        <v>45776</v>
      </c>
      <c r="L1551" s="35"/>
      <c r="M1551" s="44"/>
      <c r="N1551" s="44" t="str">
        <f>IFERROR(K1551 + VALUE(LEFT(L1551, FIND(" ", L1551) - 1)), "")</f>
        <v/>
      </c>
      <c r="O1551" s="3">
        <f>IF(_xlfn.DAYS(K1551,J1551)&lt;0, "Aguardando OC", _xlfn.DAYS(K1551,J1551))</f>
        <v>4</v>
      </c>
      <c r="P1551" s="193">
        <v>400640</v>
      </c>
      <c r="Q1551" s="57"/>
      <c r="R1551" s="193">
        <v>166951</v>
      </c>
      <c r="S1551" s="34">
        <v>221</v>
      </c>
      <c r="T1551" s="68" t="s">
        <v>1029</v>
      </c>
      <c r="U1551" s="40">
        <v>240</v>
      </c>
      <c r="V1551" s="34">
        <v>15573</v>
      </c>
      <c r="W1551" s="43" t="str">
        <f>IFERROR(VLOOKUP(V1551, Fornecedores!A:C, 3, FALSE), "")</f>
        <v>HIDRAU TORQUE - FILIAL PE</v>
      </c>
      <c r="X1551" s="43" t="str">
        <f>IFERROR(VLOOKUP(V1551, Fornecedores!A:E, 5, FALSE), "")</f>
        <v>Jaboatão dos Guararapes</v>
      </c>
      <c r="Y1551" s="43" t="str">
        <f>IFERROR(VLOOKUP(V1551, Fornecedores!A:F, 6, FALSE), "")</f>
        <v>PE</v>
      </c>
      <c r="Z1551" s="14" t="str">
        <f>IF(H1551=0, "Pedido entregue!", "Pendente")</f>
        <v>Pedido entregue!</v>
      </c>
      <c r="AA1551" s="74">
        <v>1</v>
      </c>
      <c r="AB1551" s="58" t="str">
        <f>IF(Z1551="Pedido Entregue!", IF(AA1551=1, "Retirado do Almoxarifado", IF(AA1551=2, "Material devolvido", "Aguardando retirada")), IF(Z1551="Pendente", "Entrega pendente", ""))</f>
        <v>Retirado do Almoxarifado</v>
      </c>
      <c r="AC1551" s="18">
        <v>1</v>
      </c>
      <c r="AD1551" s="18">
        <f>AC1551/SUMIF($P:$P,P1551,$AC:$AC)</f>
        <v>1</v>
      </c>
      <c r="AE1551" s="18">
        <f>IF(R1551=0,0,AC1551/SUMIF($R:$R,R1551,$AC:$AC))</f>
        <v>0.33333333333333331</v>
      </c>
      <c r="AF1551" s="18">
        <f>IF(R1551=0,1,0)</f>
        <v>0</v>
      </c>
      <c r="AH1551" t="str">
        <f>TEXT(J1551,"MMMM")</f>
        <v>abril</v>
      </c>
    </row>
    <row r="1552" spans="1:34" ht="12.75" hidden="1" customHeight="1" x14ac:dyDescent="0.25">
      <c r="A1552" s="90" t="str">
        <f>IF(C1552="Oficina Diversos","Oficina Geral",
IF(ISNUMBER(FIND("Estoque - Colhedoras",C1552)),"Colhedoras",IF(ISNUMBER(FIND("Caldeiraria",C1552)),"Caldeiraria",IF(ISNUMBER(FIND("Borracharia",C1552)),"Borracharia",IF(ISNUMBER(FIND("Lubrificação",C1552)),"Lubrificação",
IF(ISNUMBER(FIND("Estoque - Carregadeiras",C1552)),"Carregadeiras",IF(ISNUMBER(FIND("Estoque - Veic. Leves",C1552)),"Veic. Leves",
IF(ISNUMBER(FIND("Estoque - Caminhões",C1552)),"Caminhões",IF(ISNUMBER(FIND("Estoque - Transbordos",C1552)),"Transbordos",
IF(ISNUMBER(FIND("Estoque - Tratores",C1552)),"Tratores",
IF(ISNUMBER(FIND("Estoque - Máquinas pesadas",C1552)),"Máquinas pesadas",
IF(ISNUMBER(FIND("Estoque - Reboques",C1552)),"Reboques",
IF(C1552="Estoque","Estoque",
IF(AND(ISNUMBER(C1552),C1552&gt;1000,C1552&lt;2000),"Caminhões",
IF(AND(ISNUMBER(C1552),C1552&gt;2000,C1552&lt;3000),"Tratores",
IF(AND(ISNUMBER(C1552),C1552&gt;3000,C1552&lt;4000),"Carregadeiras",
IF(AND(ISNUMBER(C1552),C1552&gt;4000,C1552&lt;5000),"Máquinas pesadas",
IF(AND(ISNUMBER(C1552),C1552&gt;5000,C1552&lt;6000),"Colhedoras",
IF(AND(ISNUMBER(C1552),C1552&gt;7000,C1552&lt;8000),"Irrigação",
IF(AND(ISNUMBER(C1552),C1552&gt;8000,C1552&lt;9000),"Reboques",IF(AND(ISNUMBER(C1552),C1552&gt;0,C1552&lt;1000),"Veic. Leves","")))))))))))))))))))))</f>
        <v>Máquinas pesadas</v>
      </c>
      <c r="B1552" s="72"/>
      <c r="C1552" s="34">
        <v>4011</v>
      </c>
      <c r="D1552" s="34">
        <v>64119</v>
      </c>
      <c r="E1552" s="36" t="s">
        <v>1028</v>
      </c>
      <c r="F1552" s="14" t="str">
        <f>IF(ISBLANK(K1552), "Apenas Solicitação", "Tem OC")</f>
        <v>Tem OC</v>
      </c>
      <c r="G1552" s="34">
        <v>2</v>
      </c>
      <c r="H1552" s="37">
        <f>G1552-I1552</f>
        <v>0</v>
      </c>
      <c r="I1552" s="114">
        <v>2</v>
      </c>
      <c r="J1552" s="35">
        <v>45772</v>
      </c>
      <c r="K1552" s="184">
        <v>45776</v>
      </c>
      <c r="L1552" s="35"/>
      <c r="M1552" s="44"/>
      <c r="N1552" s="44" t="str">
        <f>IFERROR(K1552 + VALUE(LEFT(L1552, FIND(" ", L1552) - 1)), "")</f>
        <v/>
      </c>
      <c r="O1552" s="3">
        <f>IF(_xlfn.DAYS(K1552,J1552)&lt;0, "Aguardando OC", _xlfn.DAYS(K1552,J1552))</f>
        <v>4</v>
      </c>
      <c r="P1552" s="193">
        <v>400641</v>
      </c>
      <c r="Q1552" s="57"/>
      <c r="R1552" s="193">
        <v>166952</v>
      </c>
      <c r="S1552" s="34">
        <v>221</v>
      </c>
      <c r="T1552" s="68" t="s">
        <v>1029</v>
      </c>
      <c r="U1552" s="40">
        <v>533.94000000000005</v>
      </c>
      <c r="V1552" s="34">
        <v>13183</v>
      </c>
      <c r="W1552" s="43" t="str">
        <f>IFERROR(VLOOKUP(V1552, Fornecedores!A:C, 3, FALSE), "")</f>
        <v>RECH AGRICOLA S/A</v>
      </c>
      <c r="X1552" s="43" t="str">
        <f>IFERROR(VLOOKUP(V1552, Fornecedores!A:E, 5, FALSE), "")</f>
        <v>Jaboatão dos Guararapes</v>
      </c>
      <c r="Y1552" s="43" t="str">
        <f>IFERROR(VLOOKUP(V1552, Fornecedores!A:F, 6, FALSE), "")</f>
        <v>PE</v>
      </c>
      <c r="Z1552" s="14" t="str">
        <f>IF(H1552=0, "Pedido entregue!", "Pendente")</f>
        <v>Pedido entregue!</v>
      </c>
      <c r="AA1552" s="74">
        <v>1</v>
      </c>
      <c r="AB1552" s="58" t="str">
        <f>IF(Z1552="Pedido Entregue!", IF(AA1552=1, "Retirado do Almoxarifado", IF(AA1552=2, "Material devolvido", "Aguardando retirada")), IF(Z1552="Pendente", "Entrega pendente", ""))</f>
        <v>Retirado do Almoxarifado</v>
      </c>
      <c r="AC1552" s="18">
        <v>1</v>
      </c>
      <c r="AD1552" s="18">
        <f>AC1552/SUMIF($P:$P,P1552,$AC:$AC)</f>
        <v>1</v>
      </c>
      <c r="AE1552" s="18">
        <f>IF(R1552=0,0,AC1552/SUMIF($R:$R,R1552,$AC:$AC))</f>
        <v>1</v>
      </c>
      <c r="AF1552" s="18">
        <f>IF(R1552=0,1,0)</f>
        <v>0</v>
      </c>
      <c r="AH1552" t="str">
        <f>TEXT(J1552,"MMMM")</f>
        <v>abril</v>
      </c>
    </row>
    <row r="1553" spans="1:34" ht="12.75" customHeight="1" x14ac:dyDescent="0.25">
      <c r="A1553" s="90" t="str">
        <f>IF(C1553="Oficina Diversos","Oficina Geral",
IF(ISNUMBER(FIND("Estoque - Colhedoras",C1553)),"Colhedoras",IF(ISNUMBER(FIND("Caldeiraria",C1553)),"Caldeiraria",IF(ISNUMBER(FIND("Borracharia",C1553)),"Borracharia",IF(ISNUMBER(FIND("Lubrificação",C1553)),"Lubrificação",
IF(ISNUMBER(FIND("Estoque - Carregadeiras",C1553)),"Carregadeiras",IF(ISNUMBER(FIND("Estoque - Veic. Leves",C1553)),"Veic. Leves",
IF(ISNUMBER(FIND("Estoque - Caminhões",C1553)),"Caminhões",IF(ISNUMBER(FIND("Estoque - Transbordos",C1553)),"Transbordos",
IF(ISNUMBER(FIND("Estoque - Tratores",C1553)),"Tratores",
IF(ISNUMBER(FIND("Estoque - Máquinas pesadas",C1553)),"Máquinas pesadas",
IF(ISNUMBER(FIND("Estoque - Reboques",C1553)),"Reboques",
IF(C1553="Estoque","Estoque",
IF(AND(ISNUMBER(C1553),C1553&gt;1000,C1553&lt;2000),"Caminhões",
IF(AND(ISNUMBER(C1553),C1553&gt;2000,C1553&lt;3000),"Tratores",
IF(AND(ISNUMBER(C1553),C1553&gt;3000,C1553&lt;4000),"Carregadeiras",
IF(AND(ISNUMBER(C1553),C1553&gt;4000,C1553&lt;5000),"Máquinas pesadas",
IF(AND(ISNUMBER(C1553),C1553&gt;5000,C1553&lt;6000),"Colhedoras",
IF(AND(ISNUMBER(C1553),C1553&gt;7000,C1553&lt;8000),"Irrigação",
IF(AND(ISNUMBER(C1553),C1553&gt;8000,C1553&lt;9000),"Reboques",IF(AND(ISNUMBER(C1553),C1553&gt;0,C1553&lt;1000),"Veic. Leves","")))))))))))))))))))))</f>
        <v>Tratores</v>
      </c>
      <c r="C1553" s="144">
        <v>2027</v>
      </c>
      <c r="D1553" s="143">
        <v>64193</v>
      </c>
      <c r="E1553" s="146" t="s">
        <v>20578</v>
      </c>
      <c r="F1553" s="101" t="str">
        <f>IF(ISBLANK(K1553), "Apenas Solicitação", "Tem OC")</f>
        <v>Apenas Solicitação</v>
      </c>
      <c r="G1553" s="143">
        <v>1</v>
      </c>
      <c r="H1553" s="102">
        <f>G1553-I1553</f>
        <v>1</v>
      </c>
      <c r="I1553" s="106"/>
      <c r="J1553" s="147">
        <v>45821</v>
      </c>
      <c r="K1553" s="200"/>
      <c r="L1553" s="146"/>
      <c r="M1553" s="104" t="str">
        <f ca="1">IF(OR(N1553="", N1553=0), "", IF(N1553&gt;TODAY(), "No prazo", "Atrasado"))</f>
        <v/>
      </c>
      <c r="N1553" s="104" t="str">
        <f>IFERROR(K1553 + VALUE(LEFT(L1553, FIND(" ", L1553) - 1)), "")</f>
        <v/>
      </c>
      <c r="O1553" s="105" t="str">
        <f>IF(_xlfn.DAYS(K1553,J1553)&lt;0, "Aguardando OC", _xlfn.DAYS(K1553,J1553))</f>
        <v>Aguardando OC</v>
      </c>
      <c r="P1553" s="200">
        <v>407414</v>
      </c>
      <c r="Q1553" s="12"/>
      <c r="R1553" s="200">
        <v>0</v>
      </c>
      <c r="S1553" s="143">
        <v>221</v>
      </c>
      <c r="T1553" s="65" t="s">
        <v>1029</v>
      </c>
      <c r="U1553" s="164">
        <v>50.76</v>
      </c>
      <c r="V1553" s="143"/>
      <c r="W1553" s="105" t="str">
        <f>IFERROR(VLOOKUP(V1553, Fornecedores!A:C, 3, FALSE), "")</f>
        <v/>
      </c>
      <c r="X1553" s="105" t="str">
        <f>IFERROR(VLOOKUP(V1553, Fornecedores!A:E, 5, FALSE), "")</f>
        <v/>
      </c>
      <c r="Y1553" s="105" t="str">
        <f>IFERROR(VLOOKUP(V1553, Fornecedores!A:F, 6, FALSE), "")</f>
        <v/>
      </c>
      <c r="Z1553" s="101" t="str">
        <f>IF(H1553=0, "Pedido entregue!", "Pendente")</f>
        <v>Pendente</v>
      </c>
      <c r="AB1553" s="132" t="str">
        <f>IF(Z1553="Pedido Entregue!", IF(AA1553=1, "Retirado do Almoxarifado", IF(AA1553=2, "Material devolvido", "Aguardando retirada")), IF(Z1553="Pendente", "Entrega pendente", ""))</f>
        <v>Entrega pendente</v>
      </c>
      <c r="AC1553" s="18">
        <v>1</v>
      </c>
      <c r="AD1553" s="18">
        <f>AC1553/SUMIF($P:$P,P1553,$AC:$AC)</f>
        <v>1</v>
      </c>
      <c r="AE1553" s="18">
        <f>IF(R1553=0,0,AC1553/SUMIF($R:$R,R1553,$AC:$AC))</f>
        <v>0</v>
      </c>
      <c r="AF1553" s="18">
        <f>IF(R1553=0,1,0)</f>
        <v>1</v>
      </c>
      <c r="AH1553" t="str">
        <f>TEXT(J1553,"MMMM")</f>
        <v>junho</v>
      </c>
    </row>
    <row r="1554" spans="1:34" ht="12.75" customHeight="1" x14ac:dyDescent="0.25">
      <c r="A1554" s="90" t="str">
        <f>IF(C1554="Oficina Diversos","Oficina Geral",
IF(ISNUMBER(FIND("Estoque - Colhedoras",C1554)),"Colhedoras",IF(ISNUMBER(FIND("Caldeiraria",C1554)),"Caldeiraria",IF(ISNUMBER(FIND("Borracharia",C1554)),"Borracharia",IF(ISNUMBER(FIND("Lubrificação",C1554)),"Lubrificação",
IF(ISNUMBER(FIND("Estoque - Carregadeiras",C1554)),"Carregadeiras",IF(ISNUMBER(FIND("Estoque - Veic. Leves",C1554)),"Veic. Leves",
IF(ISNUMBER(FIND("Estoque - Caminhões",C1554)),"Caminhões",IF(ISNUMBER(FIND("Estoque - Transbordos",C1554)),"Transbordos",
IF(ISNUMBER(FIND("Estoque - Tratores",C1554)),"Tratores",
IF(ISNUMBER(FIND("Estoque - Máquinas pesadas",C1554)),"Máquinas pesadas",
IF(ISNUMBER(FIND("Estoque - Reboques",C1554)),"Reboques",
IF(C1554="Estoque","Estoque",
IF(AND(ISNUMBER(C1554),C1554&gt;1000,C1554&lt;2000),"Caminhões",
IF(AND(ISNUMBER(C1554),C1554&gt;2000,C1554&lt;3000),"Tratores",
IF(AND(ISNUMBER(C1554),C1554&gt;3000,C1554&lt;4000),"Carregadeiras",
IF(AND(ISNUMBER(C1554),C1554&gt;4000,C1554&lt;5000),"Máquinas pesadas",
IF(AND(ISNUMBER(C1554),C1554&gt;5000,C1554&lt;6000),"Colhedoras",
IF(AND(ISNUMBER(C1554),C1554&gt;7000,C1554&lt;8000),"Irrigação",
IF(AND(ISNUMBER(C1554),C1554&gt;8000,C1554&lt;9000),"Reboques",IF(AND(ISNUMBER(C1554),C1554&gt;0,C1554&lt;1000),"Veic. Leves","")))))))))))))))))))))</f>
        <v>Tratores</v>
      </c>
      <c r="C1554" s="171">
        <v>2027</v>
      </c>
      <c r="D1554" s="170">
        <v>64195</v>
      </c>
      <c r="E1554" s="173" t="s">
        <v>20579</v>
      </c>
      <c r="F1554" s="101" t="str">
        <f>IF(ISBLANK(K1554), "Apenas Solicitação", "Tem OC")</f>
        <v>Apenas Solicitação</v>
      </c>
      <c r="G1554" s="170">
        <v>1</v>
      </c>
      <c r="H1554" s="102">
        <f>G1554-I1554</f>
        <v>1</v>
      </c>
      <c r="I1554" s="106"/>
      <c r="J1554" s="174">
        <v>45821</v>
      </c>
      <c r="K1554" s="201"/>
      <c r="L1554" s="173"/>
      <c r="M1554" s="104" t="str">
        <f ca="1">IF(OR(N1554="", N1554=0), "", IF(N1554&gt;TODAY(), "No prazo", "Atrasado"))</f>
        <v/>
      </c>
      <c r="N1554" s="104" t="str">
        <f>IFERROR(K1554 + VALUE(LEFT(L1554, FIND(" ", L1554) - 1)), "")</f>
        <v/>
      </c>
      <c r="O1554" s="105" t="str">
        <f>IF(_xlfn.DAYS(K1554,J1554)&lt;0, "Aguardando OC", _xlfn.DAYS(K1554,J1554))</f>
        <v>Aguardando OC</v>
      </c>
      <c r="P1554" s="201">
        <v>407415</v>
      </c>
      <c r="Q1554" s="12"/>
      <c r="R1554" s="201">
        <v>0</v>
      </c>
      <c r="S1554" s="2">
        <v>221</v>
      </c>
      <c r="T1554" s="65" t="s">
        <v>1029</v>
      </c>
      <c r="U1554" s="170">
        <v>19.28</v>
      </c>
      <c r="V1554" s="170"/>
      <c r="W1554" s="105" t="str">
        <f>IFERROR(VLOOKUP(V1554, Fornecedores!A:C, 3, FALSE), "")</f>
        <v/>
      </c>
      <c r="X1554" s="105" t="str">
        <f>IFERROR(VLOOKUP(V1554, Fornecedores!A:E, 5, FALSE), "")</f>
        <v/>
      </c>
      <c r="Y1554" s="105" t="str">
        <f>IFERROR(VLOOKUP(V1554, Fornecedores!A:F, 6, FALSE), "")</f>
        <v/>
      </c>
      <c r="Z1554" s="101" t="str">
        <f>IF(H1554=0, "Pedido entregue!", "Pendente")</f>
        <v>Pendente</v>
      </c>
      <c r="AB1554" s="132" t="str">
        <f>IF(Z1554="Pedido Entregue!", IF(AA1554=1, "Retirado do Almoxarifado", IF(AA1554=2, "Material devolvido", "Aguardando retirada")), IF(Z1554="Pendente", "Entrega pendente", ""))</f>
        <v>Entrega pendente</v>
      </c>
      <c r="AC1554" s="18">
        <v>1</v>
      </c>
      <c r="AD1554" s="18">
        <f>AC1554/SUMIF($P:$P,P1554,$AC:$AC)</f>
        <v>1</v>
      </c>
      <c r="AE1554" s="18">
        <f>IF(R1554=0,0,AC1554/SUMIF($R:$R,R1554,$AC:$AC))</f>
        <v>0</v>
      </c>
      <c r="AF1554" s="18">
        <f>IF(R1554=0,1,0)</f>
        <v>1</v>
      </c>
      <c r="AH1554" t="str">
        <f>TEXT(J1554,"MMMM")</f>
        <v>junho</v>
      </c>
    </row>
    <row r="1555" spans="1:34" ht="12.75" customHeight="1" x14ac:dyDescent="0.25">
      <c r="A1555" s="90" t="str">
        <f>IF(C1555="Oficina Diversos","Oficina Geral",
IF(ISNUMBER(FIND("Estoque - Colhedoras",C1555)),"Colhedoras",IF(ISNUMBER(FIND("Caldeiraria",C1555)),"Caldeiraria",IF(ISNUMBER(FIND("Borracharia",C1555)),"Borracharia",IF(ISNUMBER(FIND("Lubrificação",C1555)),"Lubrificação",
IF(ISNUMBER(FIND("Estoque - Carregadeiras",C1555)),"Carregadeiras",IF(ISNUMBER(FIND("Estoque - Veic. Leves",C1555)),"Veic. Leves",
IF(ISNUMBER(FIND("Estoque - Caminhões",C1555)),"Caminhões",IF(ISNUMBER(FIND("Estoque - Transbordos",C1555)),"Transbordos",
IF(ISNUMBER(FIND("Estoque - Tratores",C1555)),"Tratores",
IF(ISNUMBER(FIND("Estoque - Máquinas pesadas",C1555)),"Máquinas pesadas",
IF(ISNUMBER(FIND("Estoque - Reboques",C1555)),"Reboques",
IF(C1555="Estoque","Estoque",
IF(AND(ISNUMBER(C1555),C1555&gt;1000,C1555&lt;2000),"Caminhões",
IF(AND(ISNUMBER(C1555),C1555&gt;2000,C1555&lt;3000),"Tratores",
IF(AND(ISNUMBER(C1555),C1555&gt;3000,C1555&lt;4000),"Carregadeiras",
IF(AND(ISNUMBER(C1555),C1555&gt;4000,C1555&lt;5000),"Máquinas pesadas",
IF(AND(ISNUMBER(C1555),C1555&gt;5000,C1555&lt;6000),"Colhedoras",
IF(AND(ISNUMBER(C1555),C1555&gt;7000,C1555&lt;8000),"Irrigação",
IF(AND(ISNUMBER(C1555),C1555&gt;8000,C1555&lt;9000),"Reboques",IF(AND(ISNUMBER(C1555),C1555&gt;0,C1555&lt;1000),"Veic. Leves","")))))))))))))))))))))</f>
        <v>Tratores</v>
      </c>
      <c r="C1555" s="144">
        <v>2027</v>
      </c>
      <c r="D1555" s="143">
        <v>64197</v>
      </c>
      <c r="E1555" s="146" t="s">
        <v>20580</v>
      </c>
      <c r="F1555" s="101" t="str">
        <f>IF(ISBLANK(K1555), "Apenas Solicitação", "Tem OC")</f>
        <v>Apenas Solicitação</v>
      </c>
      <c r="G1555" s="143">
        <v>1</v>
      </c>
      <c r="H1555" s="102">
        <f>G1555-I1555</f>
        <v>1</v>
      </c>
      <c r="I1555" s="106"/>
      <c r="J1555" s="147">
        <v>45821</v>
      </c>
      <c r="K1555" s="200"/>
      <c r="L1555" s="146"/>
      <c r="M1555" s="104" t="str">
        <f ca="1">IF(OR(N1555="", N1555=0), "", IF(N1555&gt;TODAY(), "No prazo", "Atrasado"))</f>
        <v/>
      </c>
      <c r="N1555" s="104" t="str">
        <f>IFERROR(K1555 + VALUE(LEFT(L1555, FIND(" ", L1555) - 1)), "")</f>
        <v/>
      </c>
      <c r="O1555" s="105" t="str">
        <f>IF(_xlfn.DAYS(K1555,J1555)&lt;0, "Aguardando OC", _xlfn.DAYS(K1555,J1555))</f>
        <v>Aguardando OC</v>
      </c>
      <c r="P1555" s="200">
        <v>407416</v>
      </c>
      <c r="Q1555" s="12"/>
      <c r="R1555" s="200">
        <v>0</v>
      </c>
      <c r="S1555" s="143">
        <v>221</v>
      </c>
      <c r="T1555" s="65" t="s">
        <v>1029</v>
      </c>
      <c r="U1555" s="164">
        <v>34.81</v>
      </c>
      <c r="V1555" s="143"/>
      <c r="W1555" s="105" t="str">
        <f>IFERROR(VLOOKUP(V1555, Fornecedores!A:C, 3, FALSE), "")</f>
        <v/>
      </c>
      <c r="X1555" s="105" t="str">
        <f>IFERROR(VLOOKUP(V1555, Fornecedores!A:E, 5, FALSE), "")</f>
        <v/>
      </c>
      <c r="Y1555" s="105" t="str">
        <f>IFERROR(VLOOKUP(V1555, Fornecedores!A:F, 6, FALSE), "")</f>
        <v/>
      </c>
      <c r="Z1555" s="101" t="str">
        <f>IF(H1555=0, "Pedido entregue!", "Pendente")</f>
        <v>Pendente</v>
      </c>
      <c r="AB1555" s="132" t="str">
        <f>IF(Z1555="Pedido Entregue!", IF(AA1555=1, "Retirado do Almoxarifado", IF(AA1555=2, "Material devolvido", "Aguardando retirada")), IF(Z1555="Pendente", "Entrega pendente", ""))</f>
        <v>Entrega pendente</v>
      </c>
      <c r="AC1555" s="18">
        <v>1</v>
      </c>
      <c r="AD1555" s="18">
        <f>AC1555/SUMIF($P:$P,P1555,$AC:$AC)</f>
        <v>1</v>
      </c>
      <c r="AE1555" s="18">
        <f>IF(R1555=0,0,AC1555/SUMIF($R:$R,R1555,$AC:$AC))</f>
        <v>0</v>
      </c>
      <c r="AF1555" s="18">
        <f>IF(R1555=0,1,0)</f>
        <v>1</v>
      </c>
      <c r="AH1555" t="str">
        <f>TEXT(J1555,"MMMM")</f>
        <v>junho</v>
      </c>
    </row>
    <row r="1556" spans="1:34" ht="12.75" hidden="1" customHeight="1" x14ac:dyDescent="0.25">
      <c r="A1556" s="90" t="str">
        <f>IF(C1556="Oficina Diversos","Oficina Geral",
IF(ISNUMBER(FIND("Estoque - Colhedoras",C1556)),"Colhedoras",IF(ISNUMBER(FIND("Caldeiraria",C1556)),"Caldeiraria",IF(ISNUMBER(FIND("Borracharia",C1556)),"Borracharia",IF(ISNUMBER(FIND("Lubrificação",C1556)),"Lubrificação",
IF(ISNUMBER(FIND("Estoque - Carregadeiras",C1556)),"Carregadeiras",IF(ISNUMBER(FIND("Estoque - Veic. Leves",C1556)),"Veic. Leves",
IF(ISNUMBER(FIND("Estoque - Caminhões",C1556)),"Caminhões",IF(ISNUMBER(FIND("Estoque - Transbordos",C1556)),"Transbordos",
IF(ISNUMBER(FIND("Estoque - Tratores",C1556)),"Tratores",
IF(ISNUMBER(FIND("Estoque - Máquinas pesadas",C1556)),"Máquinas pesadas",
IF(ISNUMBER(FIND("Estoque - Reboques",C1556)),"Reboques",
IF(C1556="Estoque","Estoque",
IF(AND(ISNUMBER(C1556),C1556&gt;1000,C1556&lt;2000),"Caminhões",
IF(AND(ISNUMBER(C1556),C1556&gt;2000,C1556&lt;3000),"Tratores",
IF(AND(ISNUMBER(C1556),C1556&gt;3000,C1556&lt;4000),"Carregadeiras",
IF(AND(ISNUMBER(C1556),C1556&gt;4000,C1556&lt;5000),"Máquinas pesadas",
IF(AND(ISNUMBER(C1556),C1556&gt;5000,C1556&lt;6000),"Colhedoras",
IF(AND(ISNUMBER(C1556),C1556&gt;7000,C1556&lt;8000),"Irrigação",
IF(AND(ISNUMBER(C1556),C1556&gt;8000,C1556&lt;9000),"Reboques",IF(AND(ISNUMBER(C1556),C1556&gt;0,C1556&lt;1000),"Veic. Leves","")))))))))))))))))))))</f>
        <v>Caminhões</v>
      </c>
      <c r="C1556" s="113">
        <v>1023</v>
      </c>
      <c r="D1556" s="113">
        <v>64313</v>
      </c>
      <c r="E1556" s="105" t="s">
        <v>20443</v>
      </c>
      <c r="F1556" s="101" t="str">
        <f>IF(ISBLANK(K1556), "Apenas Solicitação", "Tem OC")</f>
        <v>Tem OC</v>
      </c>
      <c r="G1556" s="2">
        <v>2</v>
      </c>
      <c r="H1556" s="102">
        <f>G1556-I1556</f>
        <v>0</v>
      </c>
      <c r="I1556" s="106">
        <v>2</v>
      </c>
      <c r="J1556" s="4">
        <v>45821</v>
      </c>
      <c r="K1556" s="180">
        <v>45831</v>
      </c>
      <c r="L1556" s="3" t="s">
        <v>20151</v>
      </c>
      <c r="M1556" s="104" t="str">
        <f ca="1">IF(OR(N1556="", N1556=0), "", IF(N1556&gt;TODAY(), "No prazo", "Atrasado"))</f>
        <v>Atrasado</v>
      </c>
      <c r="N1556" s="104">
        <f>IFERROR(K1556 + VALUE(LEFT(L1556, FIND(" ", L1556) - 1)), "")</f>
        <v>45831</v>
      </c>
      <c r="O1556" s="105">
        <f>IF(_xlfn.DAYS(K1556,J1556)&lt;0, "Aguardando OC", _xlfn.DAYS(K1556,J1556))</f>
        <v>10</v>
      </c>
      <c r="P1556" s="14">
        <v>407565</v>
      </c>
      <c r="Q1556" s="12"/>
      <c r="R1556" s="14">
        <v>169646</v>
      </c>
      <c r="S1556" s="2">
        <v>221</v>
      </c>
      <c r="T1556" s="65" t="s">
        <v>1029</v>
      </c>
      <c r="U1556" s="21">
        <v>169.56</v>
      </c>
      <c r="V1556" s="2">
        <v>2097</v>
      </c>
      <c r="W1556" s="105" t="str">
        <f>IFERROR(VLOOKUP(V1556, Fornecedores!A:C, 3, FALSE), "")</f>
        <v xml:space="preserve">CAUPECAS            </v>
      </c>
      <c r="X1556" s="105" t="str">
        <f>IFERROR(VLOOKUP(V1556, Fornecedores!A:E, 5, FALSE), "")</f>
        <v>Recife</v>
      </c>
      <c r="Y1556" s="105" t="str">
        <f>IFERROR(VLOOKUP(V1556, Fornecedores!A:F, 6, FALSE), "")</f>
        <v>PE</v>
      </c>
      <c r="Z1556" s="101" t="str">
        <f>IF(H1556=0, "Pedido entregue!", "Pendente")</f>
        <v>Pedido entregue!</v>
      </c>
      <c r="AB1556" s="132" t="str">
        <f>IF(Z1556="Pedido Entregue!", IF(AA1556=1, "Retirado do Almoxarifado", IF(AA1556=2, "Material devolvido", "Aguardando retirada")), IF(Z1556="Pendente", "Entrega pendente", ""))</f>
        <v>Aguardando retirada</v>
      </c>
      <c r="AC1556" s="18"/>
      <c r="AD1556" s="18" t="e">
        <f>AC1556/SUMIF($P:$P,P1556,$AC:$AC)</f>
        <v>#DIV/0!</v>
      </c>
      <c r="AE1556" s="18">
        <f>IF(R1556=0,0,AC1556/SUMIF($R:$R,R1556,$AC:$AC))</f>
        <v>0</v>
      </c>
      <c r="AF1556" s="18">
        <f>IF(R1556=0,1,0)</f>
        <v>0</v>
      </c>
      <c r="AH1556" t="str">
        <f>TEXT(J1556,"MMMM")</f>
        <v>junho</v>
      </c>
    </row>
    <row r="1557" spans="1:34" ht="12.75" customHeight="1" x14ac:dyDescent="0.25">
      <c r="A1557" s="90" t="str">
        <f>IF(C1557="Oficina Diversos","Oficina Geral",
IF(ISNUMBER(FIND("Estoque - Colhedoras",C1557)),"Colhedoras",IF(ISNUMBER(FIND("Caldeiraria",C1557)),"Caldeiraria",IF(ISNUMBER(FIND("Borracharia",C1557)),"Borracharia",IF(ISNUMBER(FIND("Lubrificação",C1557)),"Lubrificação",
IF(ISNUMBER(FIND("Estoque - Carregadeiras",C1557)),"Carregadeiras",IF(ISNUMBER(FIND("Estoque - Veic. Leves",C1557)),"Veic. Leves",
IF(ISNUMBER(FIND("Estoque - Caminhões",C1557)),"Caminhões",IF(ISNUMBER(FIND("Estoque - Transbordos",C1557)),"Transbordos",
IF(ISNUMBER(FIND("Estoque - Tratores",C1557)),"Tratores",
IF(ISNUMBER(FIND("Estoque - Máquinas pesadas",C1557)),"Máquinas pesadas",
IF(ISNUMBER(FIND("Estoque - Reboques",C1557)),"Reboques",
IF(C1557="Estoque","Estoque",
IF(AND(ISNUMBER(C1557),C1557&gt;1000,C1557&lt;2000),"Caminhões",
IF(AND(ISNUMBER(C1557),C1557&gt;2000,C1557&lt;3000),"Tratores",
IF(AND(ISNUMBER(C1557),C1557&gt;3000,C1557&lt;4000),"Carregadeiras",
IF(AND(ISNUMBER(C1557),C1557&gt;4000,C1557&lt;5000),"Máquinas pesadas",
IF(AND(ISNUMBER(C1557),C1557&gt;5000,C1557&lt;6000),"Colhedoras",
IF(AND(ISNUMBER(C1557),C1557&gt;7000,C1557&lt;8000),"Irrigação",
IF(AND(ISNUMBER(C1557),C1557&gt;8000,C1557&lt;9000),"Reboques",IF(AND(ISNUMBER(C1557),C1557&gt;0,C1557&lt;1000),"Veic. Leves","")))))))))))))))))))))</f>
        <v>Caminhões</v>
      </c>
      <c r="C1557" s="171">
        <v>1022</v>
      </c>
      <c r="D1557" s="170">
        <v>64313</v>
      </c>
      <c r="E1557" s="173" t="s">
        <v>20443</v>
      </c>
      <c r="F1557" s="101" t="str">
        <f>IF(ISBLANK(K1557), "Apenas Solicitação", "Tem OC")</f>
        <v>Apenas Solicitação</v>
      </c>
      <c r="G1557" s="170">
        <v>1</v>
      </c>
      <c r="H1557" s="102">
        <f>G1557-I1557</f>
        <v>1</v>
      </c>
      <c r="I1557" s="106"/>
      <c r="J1557" s="174">
        <v>45857</v>
      </c>
      <c r="K1557" s="173"/>
      <c r="L1557" s="173"/>
      <c r="M1557" s="104" t="str">
        <f ca="1">IF(OR(N1557="", N1557=0), "", IF(N1557&gt;TODAY(), "No prazo", "Atrasado"))</f>
        <v/>
      </c>
      <c r="N1557" s="104" t="str">
        <f>IFERROR(K1557 + VALUE(LEFT(L1557, FIND(" ", L1557) - 1)), "")</f>
        <v/>
      </c>
      <c r="O1557" s="105" t="str">
        <f>IF(_xlfn.DAYS(K1557,J1557)&lt;0, "Aguardando OC", _xlfn.DAYS(K1557,J1557))</f>
        <v>Aguardando OC</v>
      </c>
      <c r="P1557" s="170">
        <v>412470</v>
      </c>
      <c r="Q1557" s="12"/>
      <c r="R1557" s="170">
        <v>0</v>
      </c>
      <c r="S1557" s="2">
        <v>221</v>
      </c>
      <c r="T1557" s="65" t="s">
        <v>1029</v>
      </c>
      <c r="U1557" s="170">
        <v>169.56</v>
      </c>
      <c r="V1557" s="170"/>
      <c r="W1557" s="105" t="str">
        <f>IFERROR(VLOOKUP(V1557, Fornecedores!A:C, 3, FALSE), "")</f>
        <v/>
      </c>
      <c r="X1557" s="105" t="str">
        <f>IFERROR(VLOOKUP(V1557, Fornecedores!A:E, 5, FALSE), "")</f>
        <v/>
      </c>
      <c r="Y1557" s="105" t="str">
        <f>IFERROR(VLOOKUP(V1557, Fornecedores!A:F, 6, FALSE), "")</f>
        <v/>
      </c>
      <c r="Z1557" s="101" t="str">
        <f>IF(H1557=0, "Pedido entregue!", "Pendente")</f>
        <v>Pendente</v>
      </c>
      <c r="AB1557" s="132" t="str">
        <f>IF(Z1557="Pedido Entregue!", IF(AA1557=1, "Retirado do Almoxarifado", IF(AA1557=2, "Material devolvido", "Aguardando retirada")), IF(Z1557="Pendente", "Entrega pendente", ""))</f>
        <v>Entrega pendente</v>
      </c>
      <c r="AC1557" s="18">
        <v>1</v>
      </c>
      <c r="AD1557" s="18">
        <f>AC1557/SUMIF($P:$P,P1557,$AC:$AC)</f>
        <v>1</v>
      </c>
      <c r="AE1557" s="18">
        <f>IF(R1557=0,0,AC1557/SUMIF($R:$R,R1557,$AC:$AC))</f>
        <v>0</v>
      </c>
      <c r="AF1557" s="18">
        <f>IF(R1557=0,1,0)</f>
        <v>1</v>
      </c>
      <c r="AH1557" t="str">
        <f>TEXT(J1557,"MMMM")</f>
        <v>julho</v>
      </c>
    </row>
    <row r="1558" spans="1:34" ht="12.75" hidden="1" customHeight="1" x14ac:dyDescent="0.25">
      <c r="A1558" s="90" t="str">
        <f>IF(C1558="Oficina Diversos","Oficina Geral",
IF(ISNUMBER(FIND("Estoque - Colhedoras",C1558)),"Colhedoras",IF(ISNUMBER(FIND("Caldeiraria",C1558)),"Caldeiraria",IF(ISNUMBER(FIND("Borracharia",C1558)),"Borracharia",IF(ISNUMBER(FIND("Lubrificação",C1558)),"Lubrificação",
IF(ISNUMBER(FIND("Estoque - Carregadeiras",C1558)),"Carregadeiras",IF(ISNUMBER(FIND("Estoque - Veic. Leves",C1558)),"Veic. Leves",
IF(ISNUMBER(FIND("Estoque - Caminhões",C1558)),"Caminhões",IF(ISNUMBER(FIND("Estoque - Transbordos",C1558)),"Transbordos",
IF(ISNUMBER(FIND("Estoque - Tratores",C1558)),"Tratores",
IF(ISNUMBER(FIND("Estoque - Máquinas pesadas",C1558)),"Máquinas pesadas",
IF(ISNUMBER(FIND("Estoque - Reboques",C1558)),"Reboques",
IF(C1558="Estoque","Estoque",
IF(AND(ISNUMBER(C1558),C1558&gt;1000,C1558&lt;2000),"Caminhões",
IF(AND(ISNUMBER(C1558),C1558&gt;2000,C1558&lt;3000),"Tratores",
IF(AND(ISNUMBER(C1558),C1558&gt;3000,C1558&lt;4000),"Carregadeiras",
IF(AND(ISNUMBER(C1558),C1558&gt;4000,C1558&lt;5000),"Máquinas pesadas",
IF(AND(ISNUMBER(C1558),C1558&gt;5000,C1558&lt;6000),"Colhedoras",
IF(AND(ISNUMBER(C1558),C1558&gt;7000,C1558&lt;8000),"Irrigação",
IF(AND(ISNUMBER(C1558),C1558&gt;8000,C1558&lt;9000),"Reboques",IF(AND(ISNUMBER(C1558),C1558&gt;0,C1558&lt;1000),"Veic. Leves","")))))))))))))))))))))</f>
        <v>Caminhões</v>
      </c>
      <c r="B1558" s="72"/>
      <c r="C1558" s="2">
        <v>1025</v>
      </c>
      <c r="D1558" s="2">
        <v>64335</v>
      </c>
      <c r="E1558" s="10" t="s">
        <v>317</v>
      </c>
      <c r="F1558" s="14" t="str">
        <f>IF(ISBLANK(K1558), "Apenas Solicitação", "Tem OC")</f>
        <v>Tem OC</v>
      </c>
      <c r="G1558" s="2">
        <v>1</v>
      </c>
      <c r="H1558" s="37">
        <f>G1558-I1558</f>
        <v>0</v>
      </c>
      <c r="I1558" s="114">
        <v>1</v>
      </c>
      <c r="J1558" s="4">
        <v>45743</v>
      </c>
      <c r="K1558" s="180">
        <v>45751</v>
      </c>
      <c r="L1558" s="3"/>
      <c r="M1558" s="44"/>
      <c r="N1558" s="44" t="str">
        <f>IFERROR(K1558 + VALUE(LEFT(L1558, FIND(" ", L1558) - 1)), "")</f>
        <v/>
      </c>
      <c r="O1558" s="3">
        <f>IF(_xlfn.DAYS(K1558,J1558)&lt;0, "Aguardando OC", _xlfn.DAYS(K1558,J1558))</f>
        <v>8</v>
      </c>
      <c r="P1558" s="14">
        <v>397333</v>
      </c>
      <c r="Q1558" s="169">
        <v>1139848</v>
      </c>
      <c r="R1558" s="14">
        <v>165800</v>
      </c>
      <c r="S1558" s="2">
        <v>690</v>
      </c>
      <c r="T1558" s="65" t="s">
        <v>312</v>
      </c>
      <c r="U1558" s="21">
        <v>864</v>
      </c>
      <c r="V1558" s="2">
        <v>3163</v>
      </c>
      <c r="W1558" s="43" t="str">
        <f>IFERROR(VLOOKUP(V1558, Fornecedores!A:C, 3, FALSE), "")</f>
        <v xml:space="preserve">PACAEMBU            </v>
      </c>
      <c r="X1558" s="43" t="str">
        <f>IFERROR(VLOOKUP(V1558, Fornecedores!A:E, 5, FALSE), "")</f>
        <v>Jaboatão dos Guararapes</v>
      </c>
      <c r="Y1558" s="43" t="str">
        <f>IFERROR(VLOOKUP(V1558, Fornecedores!A:F, 6, FALSE), "")</f>
        <v>PE</v>
      </c>
      <c r="Z1558" s="14" t="str">
        <f>IF(H1558=0, "Pedido entregue!", "Pendente")</f>
        <v>Pedido entregue!</v>
      </c>
      <c r="AA1558" s="74">
        <v>1</v>
      </c>
      <c r="AB1558" s="58" t="str">
        <f>IF(Z1558="Pedido Entregue!", IF(AA1558=1, "Retirado do Almoxarifado", IF(AA1558=2, "Material devolvido", "Aguardando retirada")), IF(Z1558="Pendente", "Entrega pendente", ""))</f>
        <v>Retirado do Almoxarifado</v>
      </c>
      <c r="AC1558" s="18">
        <v>1</v>
      </c>
      <c r="AD1558" s="18">
        <f>AC1558/SUMIF($P:$P,P1558,$AC:$AC)</f>
        <v>1</v>
      </c>
      <c r="AE1558" s="18">
        <f>IF(R1558=0,0,AC1558/SUMIF($R:$R,R1558,$AC:$AC))</f>
        <v>0.16666666666666666</v>
      </c>
      <c r="AF1558" s="18">
        <f>IF(R1558=0,1,0)</f>
        <v>0</v>
      </c>
      <c r="AG1558" s="18">
        <f>IF(R1558=0,#REF!-J1558,0)</f>
        <v>0</v>
      </c>
      <c r="AH1558" t="str">
        <f>TEXT(J1558,"MMMM")</f>
        <v>março</v>
      </c>
    </row>
    <row r="1559" spans="1:34" ht="12.75" hidden="1" customHeight="1" x14ac:dyDescent="0.25">
      <c r="A1559" s="90" t="str">
        <f>IF(C1559="Oficina Diversos","Oficina Geral",
IF(ISNUMBER(FIND("Estoque - Colhedoras",C1559)),"Colhedoras",IF(ISNUMBER(FIND("Caldeiraria",C1559)),"Caldeiraria",IF(ISNUMBER(FIND("Borracharia",C1559)),"Borracharia",IF(ISNUMBER(FIND("Lubrificação",C1559)),"Lubrificação",
IF(ISNUMBER(FIND("Estoque - Carregadeiras",C1559)),"Carregadeiras",IF(ISNUMBER(FIND("Estoque - Veic. Leves",C1559)),"Veic. Leves",
IF(ISNUMBER(FIND("Estoque - Caminhões",C1559)),"Caminhões",IF(ISNUMBER(FIND("Estoque - Transbordos",C1559)),"Transbordos",
IF(ISNUMBER(FIND("Estoque - Tratores",C1559)),"Tratores",
IF(ISNUMBER(FIND("Estoque - Máquinas pesadas",C1559)),"Máquinas pesadas",
IF(ISNUMBER(FIND("Estoque - Reboques",C1559)),"Reboques",
IF(C1559="Estoque","Estoque",
IF(AND(ISNUMBER(C1559),C1559&gt;1000,C1559&lt;2000),"Caminhões",
IF(AND(ISNUMBER(C1559),C1559&gt;2000,C1559&lt;3000),"Tratores",
IF(AND(ISNUMBER(C1559),C1559&gt;3000,C1559&lt;4000),"Carregadeiras",
IF(AND(ISNUMBER(C1559),C1559&gt;4000,C1559&lt;5000),"Máquinas pesadas",
IF(AND(ISNUMBER(C1559),C1559&gt;5000,C1559&lt;6000),"Colhedoras",
IF(AND(ISNUMBER(C1559),C1559&gt;7000,C1559&lt;8000),"Irrigação",
IF(AND(ISNUMBER(C1559),C1559&gt;8000,C1559&lt;9000),"Reboques",IF(AND(ISNUMBER(C1559),C1559&gt;0,C1559&lt;1000),"Veic. Leves","")))))))))))))))))))))</f>
        <v>Tratores</v>
      </c>
      <c r="B1559" s="72"/>
      <c r="C1559" s="2">
        <v>2052</v>
      </c>
      <c r="D1559" s="2">
        <v>64389</v>
      </c>
      <c r="E1559" s="3" t="s">
        <v>1264</v>
      </c>
      <c r="F1559" s="14" t="str">
        <f>IF(ISBLANK(K1559), "Apenas Solicitação", "Tem OC")</f>
        <v>Tem OC</v>
      </c>
      <c r="G1559" s="2">
        <v>4</v>
      </c>
      <c r="H1559" s="37">
        <f>G1559-I1559</f>
        <v>0</v>
      </c>
      <c r="I1559" s="114">
        <v>4</v>
      </c>
      <c r="J1559" s="4">
        <v>45786</v>
      </c>
      <c r="K1559" s="180">
        <v>45791</v>
      </c>
      <c r="L1559" s="3" t="s">
        <v>20152</v>
      </c>
      <c r="M1559" s="44" t="str">
        <f ca="1">IF(OR(N1559="", N1559=0), "", IF(N1559&gt;TODAY(), "No prazo", "Atrasado"))</f>
        <v>Atrasado</v>
      </c>
      <c r="N1559" s="44">
        <f>IFERROR(K1559 + VALUE(LEFT(L1559, FIND(" ", L1559) - 1)), "")</f>
        <v>45792</v>
      </c>
      <c r="O1559" s="3">
        <f>IF(_xlfn.DAYS(K1559,J1559)&lt;0, "Aguardando OC", _xlfn.DAYS(K1559,J1559))</f>
        <v>5</v>
      </c>
      <c r="P1559" s="14">
        <v>402340</v>
      </c>
      <c r="Q1559" s="12"/>
      <c r="R1559" s="14">
        <v>167576</v>
      </c>
      <c r="S1559" s="2">
        <v>221</v>
      </c>
      <c r="T1559" s="65" t="s">
        <v>1029</v>
      </c>
      <c r="U1559" s="21">
        <v>5.83</v>
      </c>
      <c r="V1559" s="2">
        <v>13341</v>
      </c>
      <c r="W1559" s="43" t="str">
        <f>IFERROR(VLOOKUP(V1559, Fornecedores!A:C, 3, FALSE), "")</f>
        <v>DISMA DISTRIBUIDORA</v>
      </c>
      <c r="X1559" s="43" t="str">
        <f>IFERROR(VLOOKUP(V1559, Fornecedores!A:E, 5, FALSE), "")</f>
        <v>Araçatuba</v>
      </c>
      <c r="Y1559" s="43" t="str">
        <f>IFERROR(VLOOKUP(V1559, Fornecedores!A:F, 6, FALSE), "")</f>
        <v>SP</v>
      </c>
      <c r="Z1559" s="14" t="str">
        <f>IF(H1559=0, "Pedido entregue!", "Pendente")</f>
        <v>Pedido entregue!</v>
      </c>
      <c r="AA1559" s="74"/>
      <c r="AB1559" s="58" t="str">
        <f>IF(Z1559="Pedido Entregue!", IF(AA1559=1, "Retirado do Almoxarifado", IF(AA1559=2, "Material devolvido", "Aguardando retirada")), IF(Z1559="Pendente", "Entrega pendente", ""))</f>
        <v>Aguardando retirada</v>
      </c>
      <c r="AC1559" s="18">
        <v>1</v>
      </c>
      <c r="AD1559" s="18">
        <f>AC1559/SUMIF($P:$P,P1559,$AC:$AC)</f>
        <v>1</v>
      </c>
      <c r="AE1559" s="18">
        <f>IF(R1559=0,0,AC1559/SUMIF($R:$R,R1559,$AC:$AC))</f>
        <v>0.25</v>
      </c>
      <c r="AF1559" s="18">
        <f>IF(R1559=0,1,0)</f>
        <v>0</v>
      </c>
      <c r="AH1559" t="str">
        <f>TEXT(J1559,"MMMM")</f>
        <v>maio</v>
      </c>
    </row>
    <row r="1560" spans="1:34" ht="12.75" hidden="1" customHeight="1" x14ac:dyDescent="0.25">
      <c r="A1560" s="90" t="str">
        <f>IF(C1560="Oficina Diversos","Oficina Geral",
IF(ISNUMBER(FIND("Estoque - Colhedoras",C1560)),"Colhedoras",IF(ISNUMBER(FIND("Caldeiraria",C1560)),"Caldeiraria",IF(ISNUMBER(FIND("Borracharia",C1560)),"Borracharia",IF(ISNUMBER(FIND("Lubrificação",C1560)),"Lubrificação",
IF(ISNUMBER(FIND("Estoque - Carregadeiras",C1560)),"Carregadeiras",IF(ISNUMBER(FIND("Estoque - Veic. Leves",C1560)),"Veic. Leves",
IF(ISNUMBER(FIND("Estoque - Caminhões",C1560)),"Caminhões",IF(ISNUMBER(FIND("Estoque - Transbordos",C1560)),"Transbordos",
IF(ISNUMBER(FIND("Estoque - Tratores",C1560)),"Tratores",
IF(ISNUMBER(FIND("Estoque - Máquinas pesadas",C1560)),"Máquinas pesadas",
IF(ISNUMBER(FIND("Estoque - Reboques",C1560)),"Reboques",
IF(C1560="Estoque","Estoque",
IF(AND(ISNUMBER(C1560),C1560&gt;1000,C1560&lt;2000),"Caminhões",
IF(AND(ISNUMBER(C1560),C1560&gt;2000,C1560&lt;3000),"Tratores",
IF(AND(ISNUMBER(C1560),C1560&gt;3000,C1560&lt;4000),"Carregadeiras",
IF(AND(ISNUMBER(C1560),C1560&gt;4000,C1560&lt;5000),"Máquinas pesadas",
IF(AND(ISNUMBER(C1560),C1560&gt;5000,C1560&lt;6000),"Colhedoras",
IF(AND(ISNUMBER(C1560),C1560&gt;7000,C1560&lt;8000),"Irrigação",
IF(AND(ISNUMBER(C1560),C1560&gt;8000,C1560&lt;9000),"Reboques",IF(AND(ISNUMBER(C1560),C1560&gt;0,C1560&lt;1000),"Veic. Leves","")))))))))))))))))))))</f>
        <v>Tratores</v>
      </c>
      <c r="B1560" s="72"/>
      <c r="C1560" s="42">
        <v>2052</v>
      </c>
      <c r="D1560" s="42">
        <v>64390</v>
      </c>
      <c r="E1560" s="43" t="s">
        <v>1265</v>
      </c>
      <c r="F1560" s="14" t="str">
        <f>IF(ISBLANK(K1560), "Apenas Solicitação", "Tem OC")</f>
        <v>Tem OC</v>
      </c>
      <c r="G1560" s="42">
        <v>4</v>
      </c>
      <c r="H1560" s="37">
        <f>G1560-I1560</f>
        <v>0</v>
      </c>
      <c r="I1560" s="114">
        <v>4</v>
      </c>
      <c r="J1560" s="44">
        <v>45786</v>
      </c>
      <c r="K1560" s="185">
        <v>45791</v>
      </c>
      <c r="L1560" s="44"/>
      <c r="M1560" s="44"/>
      <c r="N1560" s="44" t="str">
        <f>IFERROR(K1560 + VALUE(LEFT(L1560, FIND(" ", L1560) - 1)), "")</f>
        <v/>
      </c>
      <c r="O1560" s="3">
        <f>IF(_xlfn.DAYS(K1560,J1560)&lt;0, "Aguardando OC", _xlfn.DAYS(K1560,J1560))</f>
        <v>5</v>
      </c>
      <c r="P1560" s="191">
        <v>402339</v>
      </c>
      <c r="Q1560" s="54"/>
      <c r="R1560" s="191">
        <v>167577</v>
      </c>
      <c r="S1560" s="49"/>
      <c r="T1560" s="153"/>
      <c r="U1560" s="45">
        <v>1520</v>
      </c>
      <c r="V1560" s="42">
        <v>14487</v>
      </c>
      <c r="W1560" s="43" t="str">
        <f>IFERROR(VLOOKUP(V1560, Fornecedores!A:C, 3, FALSE), "")</f>
        <v xml:space="preserve">FL TRATORES </v>
      </c>
      <c r="X1560" s="43" t="str">
        <f>IFERROR(VLOOKUP(V1560, Fornecedores!A:E, 5, FALSE), "")</f>
        <v>Recife</v>
      </c>
      <c r="Y1560" s="43" t="str">
        <f>IFERROR(VLOOKUP(V1560, Fornecedores!A:F, 6, FALSE), "")</f>
        <v>PE</v>
      </c>
      <c r="Z1560" s="14" t="str">
        <f>IF(H1560=0, "Pedido entregue!", "Pendente")</f>
        <v>Pedido entregue!</v>
      </c>
      <c r="AA1560" s="74"/>
      <c r="AB1560" s="58" t="str">
        <f>IF(Z1560="Pedido Entregue!", IF(AA1560=1, "Retirado do Almoxarifado", IF(AA1560=2, "Material devolvido", "Aguardando retirada")), IF(Z1560="Pendente", "Entrega pendente", ""))</f>
        <v>Aguardando retirada</v>
      </c>
      <c r="AC1560" s="18">
        <v>1</v>
      </c>
      <c r="AD1560" s="18">
        <f>AC1560/SUMIF($P:$P,P1560,$AC:$AC)</f>
        <v>1</v>
      </c>
      <c r="AE1560" s="18">
        <f>IF(R1560=0,0,AC1560/SUMIF($R:$R,R1560,$AC:$AC))</f>
        <v>0.33333333333333331</v>
      </c>
      <c r="AF1560" s="18">
        <f>IF(R1560=0,1,0)</f>
        <v>0</v>
      </c>
      <c r="AG1560" s="18">
        <f>IF(R1560=0,#REF!-J1560,0)</f>
        <v>0</v>
      </c>
      <c r="AH1560" t="str">
        <f>TEXT(J1560,"MMMM")</f>
        <v>maio</v>
      </c>
    </row>
    <row r="1561" spans="1:34" ht="12.75" hidden="1" customHeight="1" x14ac:dyDescent="0.25">
      <c r="A1561" s="90" t="str">
        <f>IF(C1561="Oficina Diversos","Oficina Geral",
IF(ISNUMBER(FIND("Estoque - Colhedoras",C1561)),"Colhedoras",IF(ISNUMBER(FIND("Caldeiraria",C1561)),"Caldeiraria",IF(ISNUMBER(FIND("Borracharia",C1561)),"Borracharia",IF(ISNUMBER(FIND("Lubrificação",C1561)),"Lubrificação",
IF(ISNUMBER(FIND("Estoque - Carregadeiras",C1561)),"Carregadeiras",IF(ISNUMBER(FIND("Estoque - Veic. Leves",C1561)),"Veic. Leves",
IF(ISNUMBER(FIND("Estoque - Caminhões",C1561)),"Caminhões",IF(ISNUMBER(FIND("Estoque - Transbordos",C1561)),"Transbordos",
IF(ISNUMBER(FIND("Estoque - Tratores",C1561)),"Tratores",
IF(ISNUMBER(FIND("Estoque - Máquinas pesadas",C1561)),"Máquinas pesadas",
IF(ISNUMBER(FIND("Estoque - Reboques",C1561)),"Reboques",
IF(C1561="Estoque","Estoque",
IF(AND(ISNUMBER(C1561),C1561&gt;1000,C1561&lt;2000),"Caminhões",
IF(AND(ISNUMBER(C1561),C1561&gt;2000,C1561&lt;3000),"Tratores",
IF(AND(ISNUMBER(C1561),C1561&gt;3000,C1561&lt;4000),"Carregadeiras",
IF(AND(ISNUMBER(C1561),C1561&gt;4000,C1561&lt;5000),"Máquinas pesadas",
IF(AND(ISNUMBER(C1561),C1561&gt;5000,C1561&lt;6000),"Colhedoras",
IF(AND(ISNUMBER(C1561),C1561&gt;7000,C1561&lt;8000),"Irrigação",
IF(AND(ISNUMBER(C1561),C1561&gt;8000,C1561&lt;9000),"Reboques",IF(AND(ISNUMBER(C1561),C1561&gt;0,C1561&lt;1000),"Veic. Leves","")))))))))))))))))))))</f>
        <v>Caminhões</v>
      </c>
      <c r="C1561" s="113">
        <v>1023</v>
      </c>
      <c r="D1561" s="113">
        <v>64434</v>
      </c>
      <c r="E1561" s="105" t="s">
        <v>20444</v>
      </c>
      <c r="F1561" s="101" t="str">
        <f>IF(ISBLANK(K1561), "Apenas Solicitação", "Tem OC")</f>
        <v>Tem OC</v>
      </c>
      <c r="G1561" s="2">
        <v>4</v>
      </c>
      <c r="H1561" s="102">
        <f>G1561-I1561</f>
        <v>0</v>
      </c>
      <c r="I1561" s="106">
        <v>4</v>
      </c>
      <c r="J1561" s="4">
        <v>45821</v>
      </c>
      <c r="K1561" s="180">
        <v>45831</v>
      </c>
      <c r="L1561" s="3" t="s">
        <v>20151</v>
      </c>
      <c r="M1561" s="104" t="str">
        <f ca="1">IF(OR(N1561="", N1561=0), "", IF(N1561&gt;TODAY(), "No prazo", "Atrasado"))</f>
        <v>Atrasado</v>
      </c>
      <c r="N1561" s="104">
        <f>IFERROR(K1561 + VALUE(LEFT(L1561, FIND(" ", L1561) - 1)), "")</f>
        <v>45831</v>
      </c>
      <c r="O1561" s="105">
        <f>IF(_xlfn.DAYS(K1561,J1561)&lt;0, "Aguardando OC", _xlfn.DAYS(K1561,J1561))</f>
        <v>10</v>
      </c>
      <c r="P1561" s="14">
        <v>407564</v>
      </c>
      <c r="Q1561" s="12"/>
      <c r="R1561" s="14">
        <v>169646</v>
      </c>
      <c r="S1561" s="2">
        <v>221</v>
      </c>
      <c r="T1561" s="65" t="s">
        <v>1029</v>
      </c>
      <c r="U1561" s="21">
        <v>628</v>
      </c>
      <c r="V1561" s="2">
        <v>15908</v>
      </c>
      <c r="W1561" s="105" t="str">
        <f>IFERROR(VLOOKUP(V1561, Fornecedores!A:C, 3, FALSE), "")</f>
        <v>E2 SOLUÇÕES PNEUMÁTICAS</v>
      </c>
      <c r="X1561" s="105" t="str">
        <f>IFERROR(VLOOKUP(V1561, Fornecedores!A:E, 5, FALSE), "")</f>
        <v>Pitangueiras</v>
      </c>
      <c r="Y1561" s="105" t="str">
        <f>IFERROR(VLOOKUP(V1561, Fornecedores!A:F, 6, FALSE), "")</f>
        <v>SP</v>
      </c>
      <c r="Z1561" s="101" t="str">
        <f>IF(H1561=0, "Pedido entregue!", "Pendente")</f>
        <v>Pedido entregue!</v>
      </c>
      <c r="AB1561" s="132" t="str">
        <f>IF(Z1561="Pedido Entregue!", IF(AA1561=1, "Retirado do Almoxarifado", IF(AA1561=2, "Material devolvido", "Aguardando retirada")), IF(Z1561="Pendente", "Entrega pendente", ""))</f>
        <v>Aguardando retirada</v>
      </c>
      <c r="AC1561" s="18"/>
      <c r="AD1561" s="18" t="e">
        <f>AC1561/SUMIF($P:$P,P1561,$AC:$AC)</f>
        <v>#DIV/0!</v>
      </c>
      <c r="AE1561" s="18">
        <f>IF(R1561=0,0,AC1561/SUMIF($R:$R,R1561,$AC:$AC))</f>
        <v>0</v>
      </c>
      <c r="AF1561" s="18">
        <f>IF(R1561=0,1,0)</f>
        <v>0</v>
      </c>
      <c r="AH1561" t="str">
        <f>TEXT(J1561,"MMMM")</f>
        <v>junho</v>
      </c>
    </row>
    <row r="1562" spans="1:34" ht="12.75" customHeight="1" x14ac:dyDescent="0.25">
      <c r="A1562" s="90" t="str">
        <f>IF(C1562="Oficina Diversos","Oficina Geral",
IF(ISNUMBER(FIND("Estoque - Colhedoras",C1562)),"Colhedoras",IF(ISNUMBER(FIND("Caldeiraria",C1562)),"Caldeiraria",IF(ISNUMBER(FIND("Borracharia",C1562)),"Borracharia",IF(ISNUMBER(FIND("Lubrificação",C1562)),"Lubrificação",
IF(ISNUMBER(FIND("Estoque - Carregadeiras",C1562)),"Carregadeiras",IF(ISNUMBER(FIND("Estoque - Veic. Leves",C1562)),"Veic. Leves",
IF(ISNUMBER(FIND("Estoque - Caminhões",C1562)),"Caminhões",IF(ISNUMBER(FIND("Estoque - Transbordos",C1562)),"Transbordos",
IF(ISNUMBER(FIND("Estoque - Tratores",C1562)),"Tratores",
IF(ISNUMBER(FIND("Estoque - Máquinas pesadas",C1562)),"Máquinas pesadas",
IF(ISNUMBER(FIND("Estoque - Reboques",C1562)),"Reboques",
IF(C1562="Estoque","Estoque",
IF(AND(ISNUMBER(C1562),C1562&gt;1000,C1562&lt;2000),"Caminhões",
IF(AND(ISNUMBER(C1562),C1562&gt;2000,C1562&lt;3000),"Tratores",
IF(AND(ISNUMBER(C1562),C1562&gt;3000,C1562&lt;4000),"Carregadeiras",
IF(AND(ISNUMBER(C1562),C1562&gt;4000,C1562&lt;5000),"Máquinas pesadas",
IF(AND(ISNUMBER(C1562),C1562&gt;5000,C1562&lt;6000),"Colhedoras",
IF(AND(ISNUMBER(C1562),C1562&gt;7000,C1562&lt;8000),"Irrigação",
IF(AND(ISNUMBER(C1562),C1562&gt;8000,C1562&lt;9000),"Reboques",IF(AND(ISNUMBER(C1562),C1562&gt;0,C1562&lt;1000),"Veic. Leves","")))))))))))))))))))))</f>
        <v>Caminhões</v>
      </c>
      <c r="C1562" s="171">
        <v>1022</v>
      </c>
      <c r="D1562" s="170">
        <v>64434</v>
      </c>
      <c r="E1562" s="173" t="s">
        <v>20444</v>
      </c>
      <c r="F1562" s="101" t="str">
        <f>IF(ISBLANK(K1562), "Apenas Solicitação", "Tem OC")</f>
        <v>Apenas Solicitação</v>
      </c>
      <c r="G1562" s="170">
        <v>1</v>
      </c>
      <c r="H1562" s="102">
        <f>G1562-I1562</f>
        <v>1</v>
      </c>
      <c r="I1562" s="106"/>
      <c r="J1562" s="174">
        <v>45857</v>
      </c>
      <c r="K1562" s="173"/>
      <c r="L1562" s="173"/>
      <c r="M1562" s="104" t="str">
        <f ca="1">IF(OR(N1562="", N1562=0), "", IF(N1562&gt;TODAY(), "No prazo", "Atrasado"))</f>
        <v/>
      </c>
      <c r="N1562" s="104" t="str">
        <f>IFERROR(K1562 + VALUE(LEFT(L1562, FIND(" ", L1562) - 1)), "")</f>
        <v/>
      </c>
      <c r="O1562" s="105" t="str">
        <f>IF(_xlfn.DAYS(K1562,J1562)&lt;0, "Aguardando OC", _xlfn.DAYS(K1562,J1562))</f>
        <v>Aguardando OC</v>
      </c>
      <c r="P1562" s="170">
        <v>412469</v>
      </c>
      <c r="Q1562" s="12"/>
      <c r="R1562" s="170">
        <v>0</v>
      </c>
      <c r="S1562" s="2">
        <v>221</v>
      </c>
      <c r="T1562" s="65" t="s">
        <v>1029</v>
      </c>
      <c r="U1562" s="170">
        <v>169.56</v>
      </c>
      <c r="V1562" s="170"/>
      <c r="W1562" s="105" t="str">
        <f>IFERROR(VLOOKUP(V1562, Fornecedores!A:C, 3, FALSE), "")</f>
        <v/>
      </c>
      <c r="X1562" s="105" t="str">
        <f>IFERROR(VLOOKUP(V1562, Fornecedores!A:E, 5, FALSE), "")</f>
        <v/>
      </c>
      <c r="Y1562" s="105" t="str">
        <f>IFERROR(VLOOKUP(V1562, Fornecedores!A:F, 6, FALSE), "")</f>
        <v/>
      </c>
      <c r="Z1562" s="101" t="str">
        <f>IF(H1562=0, "Pedido entregue!", "Pendente")</f>
        <v>Pendente</v>
      </c>
      <c r="AB1562" s="132" t="str">
        <f>IF(Z1562="Pedido Entregue!", IF(AA1562=1, "Retirado do Almoxarifado", IF(AA1562=2, "Material devolvido", "Aguardando retirada")), IF(Z1562="Pendente", "Entrega pendente", ""))</f>
        <v>Entrega pendente</v>
      </c>
      <c r="AC1562" s="18">
        <v>1</v>
      </c>
      <c r="AD1562" s="18">
        <f>AC1562/SUMIF($P:$P,P1562,$AC:$AC)</f>
        <v>1</v>
      </c>
      <c r="AE1562" s="18">
        <f>IF(R1562=0,0,AC1562/SUMIF($R:$R,R1562,$AC:$AC))</f>
        <v>0</v>
      </c>
      <c r="AF1562" s="18">
        <f>IF(R1562=0,1,0)</f>
        <v>1</v>
      </c>
      <c r="AH1562" t="str">
        <f>TEXT(J1562,"MMMM")</f>
        <v>julho</v>
      </c>
    </row>
    <row r="1563" spans="1:34" ht="12.75" hidden="1" customHeight="1" x14ac:dyDescent="0.25">
      <c r="A1563" s="90" t="str">
        <f>IF(C1563="Oficina Diversos","Oficina Geral",
IF(ISNUMBER(FIND("Estoque - Colhedoras",C1563)),"Colhedoras",IF(ISNUMBER(FIND("Caldeiraria",C1563)),"Caldeiraria",IF(ISNUMBER(FIND("Borracharia",C1563)),"Borracharia",IF(ISNUMBER(FIND("Lubrificação",C1563)),"Lubrificação",
IF(ISNUMBER(FIND("Estoque - Carregadeiras",C1563)),"Carregadeiras",IF(ISNUMBER(FIND("Estoque - Veic. Leves",C1563)),"Veic. Leves",
IF(ISNUMBER(FIND("Estoque - Caminhões",C1563)),"Caminhões",IF(ISNUMBER(FIND("Estoque - Transbordos",C1563)),"Transbordos",
IF(ISNUMBER(FIND("Estoque - Tratores",C1563)),"Tratores",
IF(ISNUMBER(FIND("Estoque - Máquinas pesadas",C1563)),"Máquinas pesadas",
IF(ISNUMBER(FIND("Estoque - Reboques",C1563)),"Reboques",
IF(C1563="Estoque","Estoque",
IF(AND(ISNUMBER(C1563),C1563&gt;1000,C1563&lt;2000),"Caminhões",
IF(AND(ISNUMBER(C1563),C1563&gt;2000,C1563&lt;3000),"Tratores",
IF(AND(ISNUMBER(C1563),C1563&gt;3000,C1563&lt;4000),"Carregadeiras",
IF(AND(ISNUMBER(C1563),C1563&gt;4000,C1563&lt;5000),"Máquinas pesadas",
IF(AND(ISNUMBER(C1563),C1563&gt;5000,C1563&lt;6000),"Colhedoras",
IF(AND(ISNUMBER(C1563),C1563&gt;7000,C1563&lt;8000),"Irrigação",
IF(AND(ISNUMBER(C1563),C1563&gt;8000,C1563&lt;9000),"Reboques",IF(AND(ISNUMBER(C1563),C1563&gt;0,C1563&lt;1000),"Veic. Leves","")))))))))))))))))))))</f>
        <v>Caminhões</v>
      </c>
      <c r="B1563" s="72"/>
      <c r="C1563" s="42">
        <v>1025</v>
      </c>
      <c r="D1563" s="42">
        <v>64638</v>
      </c>
      <c r="E1563" s="43" t="s">
        <v>1266</v>
      </c>
      <c r="F1563" s="14" t="str">
        <f>IF(ISBLANK(K1563), "Apenas Solicitação", "Tem OC")</f>
        <v>Tem OC</v>
      </c>
      <c r="G1563" s="42">
        <v>1</v>
      </c>
      <c r="H1563" s="37">
        <f>G1563-I1563</f>
        <v>0</v>
      </c>
      <c r="I1563" s="114">
        <v>1</v>
      </c>
      <c r="J1563" s="44">
        <v>45786</v>
      </c>
      <c r="K1563" s="185">
        <v>45787</v>
      </c>
      <c r="L1563" s="3"/>
      <c r="M1563" s="44"/>
      <c r="N1563" s="44" t="str">
        <f>IFERROR(K1563 + VALUE(LEFT(L1563, FIND(" ", L1563) - 1)), "")</f>
        <v/>
      </c>
      <c r="O1563" s="3">
        <f>IF(_xlfn.DAYS(K1563,J1563)&lt;0, "Aguardando OC", _xlfn.DAYS(K1563,J1563))</f>
        <v>1</v>
      </c>
      <c r="P1563" s="191">
        <v>402168</v>
      </c>
      <c r="Q1563" s="56"/>
      <c r="R1563" s="191">
        <v>0</v>
      </c>
      <c r="S1563" s="42">
        <v>221</v>
      </c>
      <c r="T1563" s="67" t="s">
        <v>1029</v>
      </c>
      <c r="U1563" s="45">
        <v>900</v>
      </c>
      <c r="V1563" s="42">
        <v>2528</v>
      </c>
      <c r="W1563" s="43" t="str">
        <f>IFERROR(VLOOKUP(V1563, Fornecedores!A:C, 3, FALSE), "")</f>
        <v xml:space="preserve">REDIESEL            </v>
      </c>
      <c r="X1563" s="43" t="str">
        <f>IFERROR(VLOOKUP(V1563, Fornecedores!A:E, 5, FALSE), "")</f>
        <v>Jaboatão dos Guararapes</v>
      </c>
      <c r="Y1563" s="43" t="str">
        <f>IFERROR(VLOOKUP(V1563, Fornecedores!A:F, 6, FALSE), "")</f>
        <v>PE</v>
      </c>
      <c r="Z1563" s="14" t="str">
        <f>IF(H1563=0, "Pedido entregue!", "Pendente")</f>
        <v>Pedido entregue!</v>
      </c>
      <c r="AA1563" s="74">
        <v>1</v>
      </c>
      <c r="AB1563" s="58" t="str">
        <f>IF(Z1563="Pedido Entregue!", IF(AA1563=1, "Retirado do Almoxarifado", IF(AA1563=2, "Material devolvido", "Aguardando retirada")), IF(Z1563="Pendente", "Entrega pendente", ""))</f>
        <v>Retirado do Almoxarifado</v>
      </c>
      <c r="AC1563" s="18">
        <v>1</v>
      </c>
      <c r="AD1563" s="18">
        <f>AC1563/SUMIF($P:$P,P1563,$AC:$AC)</f>
        <v>1</v>
      </c>
      <c r="AE1563" s="18">
        <f>IF(R1563=0,0,AC1563/SUMIF($R:$R,R1563,$AC:$AC))</f>
        <v>0</v>
      </c>
      <c r="AF1563" s="18">
        <f>IF(R1563=0,1,0)</f>
        <v>1</v>
      </c>
      <c r="AG1563" s="18" t="e">
        <f>IF(R1563=0,#REF!-J1563,0)</f>
        <v>#REF!</v>
      </c>
      <c r="AH1563" t="str">
        <f>TEXT(J1563,"MMMM")</f>
        <v>maio</v>
      </c>
    </row>
    <row r="1564" spans="1:34" ht="12.75" customHeight="1" x14ac:dyDescent="0.25">
      <c r="A1564" s="90" t="str">
        <f>IF(C1564="Oficina Diversos","Oficina Geral",
IF(ISNUMBER(FIND("Estoque - Colhedoras",C1564)),"Colhedoras",IF(ISNUMBER(FIND("Caldeiraria",C1564)),"Caldeiraria",IF(ISNUMBER(FIND("Borracharia",C1564)),"Borracharia",IF(ISNUMBER(FIND("Lubrificação",C1564)),"Lubrificação",
IF(ISNUMBER(FIND("Estoque - Carregadeiras",C1564)),"Carregadeiras",IF(ISNUMBER(FIND("Estoque - Veic. Leves",C1564)),"Veic. Leves",
IF(ISNUMBER(FIND("Estoque - Caminhões",C1564)),"Caminhões",IF(ISNUMBER(FIND("Estoque - Transbordos",C1564)),"Transbordos",
IF(ISNUMBER(FIND("Estoque - Tratores",C1564)),"Tratores",
IF(ISNUMBER(FIND("Estoque - Máquinas pesadas",C1564)),"Máquinas pesadas",
IF(ISNUMBER(FIND("Estoque - Reboques",C1564)),"Reboques",
IF(C1564="Estoque","Estoque",
IF(AND(ISNUMBER(C1564),C1564&gt;1000,C1564&lt;2000),"Caminhões",
IF(AND(ISNUMBER(C1564),C1564&gt;2000,C1564&lt;3000),"Tratores",
IF(AND(ISNUMBER(C1564),C1564&gt;3000,C1564&lt;4000),"Carregadeiras",
IF(AND(ISNUMBER(C1564),C1564&gt;4000,C1564&lt;5000),"Máquinas pesadas",
IF(AND(ISNUMBER(C1564),C1564&gt;5000,C1564&lt;6000),"Colhedoras",
IF(AND(ISNUMBER(C1564),C1564&gt;7000,C1564&lt;8000),"Irrigação",
IF(AND(ISNUMBER(C1564),C1564&gt;8000,C1564&lt;9000),"Reboques",IF(AND(ISNUMBER(C1564),C1564&gt;0,C1564&lt;1000),"Veic. Leves","")))))))))))))))))))))</f>
        <v>Caminhões</v>
      </c>
      <c r="C1564" s="144">
        <v>1025</v>
      </c>
      <c r="D1564" s="143">
        <v>64638</v>
      </c>
      <c r="E1564" s="146" t="s">
        <v>1266</v>
      </c>
      <c r="F1564" s="101" t="str">
        <f>IF(ISBLANK(K1564), "Apenas Solicitação", "Tem OC")</f>
        <v>Apenas Solicitação</v>
      </c>
      <c r="G1564" s="143">
        <v>5</v>
      </c>
      <c r="H1564" s="102">
        <f>G1564-I1564</f>
        <v>5</v>
      </c>
      <c r="I1564" s="106"/>
      <c r="J1564" s="147">
        <v>45827</v>
      </c>
      <c r="K1564" s="200"/>
      <c r="L1564" s="146"/>
      <c r="M1564" s="104" t="str">
        <f ca="1">IF(OR(N1564="", N1564=0), "", IF(N1564&gt;TODAY(), "No prazo", "Atrasado"))</f>
        <v/>
      </c>
      <c r="N1564" s="104" t="str">
        <f>IFERROR(K1564 + VALUE(LEFT(L1564, FIND(" ", L1564) - 1)), "")</f>
        <v/>
      </c>
      <c r="O1564" s="105" t="str">
        <f>IF(_xlfn.DAYS(K1564,J1564)&lt;0, "Aguardando OC", _xlfn.DAYS(K1564,J1564))</f>
        <v>Aguardando OC</v>
      </c>
      <c r="P1564" s="200">
        <v>408496</v>
      </c>
      <c r="Q1564" s="12"/>
      <c r="R1564" s="200">
        <v>0</v>
      </c>
      <c r="S1564" s="143">
        <v>221</v>
      </c>
      <c r="T1564" s="65" t="s">
        <v>1029</v>
      </c>
      <c r="U1564" s="164">
        <v>899.96</v>
      </c>
      <c r="V1564" s="143"/>
      <c r="W1564" s="105" t="str">
        <f>IFERROR(VLOOKUP(V1564, Fornecedores!A:C, 3, FALSE), "")</f>
        <v/>
      </c>
      <c r="X1564" s="105" t="str">
        <f>IFERROR(VLOOKUP(V1564, Fornecedores!A:E, 5, FALSE), "")</f>
        <v/>
      </c>
      <c r="Y1564" s="105" t="str">
        <f>IFERROR(VLOOKUP(V1564, Fornecedores!A:F, 6, FALSE), "")</f>
        <v/>
      </c>
      <c r="Z1564" s="101" t="str">
        <f>IF(H1564=0, "Pedido entregue!", "Pendente")</f>
        <v>Pendente</v>
      </c>
      <c r="AB1564" s="132" t="str">
        <f>IF(Z1564="Pedido Entregue!", IF(AA1564=1, "Retirado do Almoxarifado", IF(AA1564=2, "Material devolvido", "Aguardando retirada")), IF(Z1564="Pendente", "Entrega pendente", ""))</f>
        <v>Entrega pendente</v>
      </c>
      <c r="AC1564" s="18">
        <v>1</v>
      </c>
      <c r="AD1564" s="18">
        <f>AC1564/SUMIF($P:$P,P1564,$AC:$AC)</f>
        <v>1</v>
      </c>
      <c r="AE1564" s="18">
        <f>IF(R1564=0,0,AC1564/SUMIF($R:$R,R1564,$AC:$AC))</f>
        <v>0</v>
      </c>
      <c r="AF1564" s="18">
        <f>IF(R1564=0,1,0)</f>
        <v>1</v>
      </c>
      <c r="AH1564" t="str">
        <f>TEXT(J1564,"MMMM")</f>
        <v>junho</v>
      </c>
    </row>
    <row r="1565" spans="1:34" ht="12.75" customHeight="1" x14ac:dyDescent="0.25">
      <c r="A1565" s="90" t="str">
        <f>IF(C1565="Oficina Diversos","Oficina Geral",
IF(ISNUMBER(FIND("Estoque - Colhedoras",C1565)),"Colhedoras",IF(ISNUMBER(FIND("Caldeiraria",C1565)),"Caldeiraria",IF(ISNUMBER(FIND("Borracharia",C1565)),"Borracharia",IF(ISNUMBER(FIND("Lubrificação",C1565)),"Lubrificação",
IF(ISNUMBER(FIND("Estoque - Carregadeiras",C1565)),"Carregadeiras",IF(ISNUMBER(FIND("Estoque - Veic. Leves",C1565)),"Veic. Leves",
IF(ISNUMBER(FIND("Estoque - Caminhões",C1565)),"Caminhões",IF(ISNUMBER(FIND("Estoque - Transbordos",C1565)),"Transbordos",
IF(ISNUMBER(FIND("Estoque - Tratores",C1565)),"Tratores",
IF(ISNUMBER(FIND("Estoque - Máquinas pesadas",C1565)),"Máquinas pesadas",
IF(ISNUMBER(FIND("Estoque - Reboques",C1565)),"Reboques",
IF(C1565="Estoque","Estoque",
IF(AND(ISNUMBER(C1565),C1565&gt;1000,C1565&lt;2000),"Caminhões",
IF(AND(ISNUMBER(C1565),C1565&gt;2000,C1565&lt;3000),"Tratores",
IF(AND(ISNUMBER(C1565),C1565&gt;3000,C1565&lt;4000),"Carregadeiras",
IF(AND(ISNUMBER(C1565),C1565&gt;4000,C1565&lt;5000),"Máquinas pesadas",
IF(AND(ISNUMBER(C1565),C1565&gt;5000,C1565&lt;6000),"Colhedoras",
IF(AND(ISNUMBER(C1565),C1565&gt;7000,C1565&lt;8000),"Irrigação",
IF(AND(ISNUMBER(C1565),C1565&gt;8000,C1565&lt;9000),"Reboques",IF(AND(ISNUMBER(C1565),C1565&gt;0,C1565&lt;1000),"Veic. Leves","")))))))))))))))))))))</f>
        <v>Caminhões</v>
      </c>
      <c r="C1565" s="171">
        <v>1030</v>
      </c>
      <c r="D1565" s="170">
        <v>64816</v>
      </c>
      <c r="E1565" s="173" t="s">
        <v>26039</v>
      </c>
      <c r="F1565" s="101" t="str">
        <f>IF(ISBLANK(K1565), "Apenas Solicitação", "Tem OC")</f>
        <v>Tem OC</v>
      </c>
      <c r="G1565" s="170">
        <v>1</v>
      </c>
      <c r="H1565" s="102">
        <f>G1565-I1565</f>
        <v>1</v>
      </c>
      <c r="I1565" s="106"/>
      <c r="J1565" s="174">
        <v>45852</v>
      </c>
      <c r="K1565" s="174">
        <v>45857</v>
      </c>
      <c r="L1565" s="173" t="s">
        <v>20151</v>
      </c>
      <c r="M1565" s="104" t="str">
        <f ca="1">IF(OR(N1565="", N1565=0), "", IF(N1565&gt;TODAY(), "No prazo", "Atrasado"))</f>
        <v>Atrasado</v>
      </c>
      <c r="N1565" s="104">
        <f>IFERROR(K1565 + VALUE(LEFT(L1565, FIND(" ", L1565) - 1)), "")</f>
        <v>45857</v>
      </c>
      <c r="O1565" s="105">
        <f>IF(_xlfn.DAYS(K1565,J1565)&lt;0, "Aguardando OC", _xlfn.DAYS(K1565,J1565))</f>
        <v>5</v>
      </c>
      <c r="P1565" s="212">
        <v>411667</v>
      </c>
      <c r="Q1565" s="12"/>
      <c r="R1565" s="212">
        <v>171188</v>
      </c>
      <c r="S1565" s="2">
        <v>221</v>
      </c>
      <c r="T1565" s="65" t="s">
        <v>1029</v>
      </c>
      <c r="U1565" s="170">
        <v>3521</v>
      </c>
      <c r="V1565" s="170">
        <v>2528</v>
      </c>
      <c r="W1565" s="105" t="str">
        <f>IFERROR(VLOOKUP(V1565, Fornecedores!A:C, 3, FALSE), "")</f>
        <v xml:space="preserve">REDIESEL            </v>
      </c>
      <c r="X1565" s="105" t="str">
        <f>IFERROR(VLOOKUP(V1565, Fornecedores!A:E, 5, FALSE), "")</f>
        <v>Jaboatão dos Guararapes</v>
      </c>
      <c r="Y1565" s="105" t="str">
        <f>IFERROR(VLOOKUP(V1565, Fornecedores!A:F, 6, FALSE), "")</f>
        <v>PE</v>
      </c>
      <c r="Z1565" s="101" t="str">
        <f>IF(H1565=0, "Pedido entregue!", "Pendente")</f>
        <v>Pendente</v>
      </c>
      <c r="AB1565" s="132" t="str">
        <f>IF(Z1565="Pedido Entregue!", IF(AA1565=1, "Retirado do Almoxarifado", IF(AA1565=2, "Material devolvido", "Aguardando retirada")), IF(Z1565="Pendente", "Entrega pendente", ""))</f>
        <v>Entrega pendente</v>
      </c>
      <c r="AC1565" s="18">
        <v>1</v>
      </c>
      <c r="AD1565" s="18">
        <f>AC1565/SUMIF($P:$P,P1565,$AC:$AC)</f>
        <v>1</v>
      </c>
      <c r="AE1565" s="18">
        <f>IF(R1565=0,0,AC1565/SUMIF($R:$R,R1565,$AC:$AC))</f>
        <v>0.1111111111111111</v>
      </c>
      <c r="AF1565" s="18">
        <f>IF(R1565=0,1,0)</f>
        <v>0</v>
      </c>
      <c r="AH1565" t="str">
        <f>TEXT(J1565,"MMMM")</f>
        <v>julho</v>
      </c>
    </row>
    <row r="1566" spans="1:34" ht="12.75" hidden="1" customHeight="1" x14ac:dyDescent="0.25">
      <c r="A1566" s="90" t="str">
        <f>IF(C1566="Oficina Diversos","Oficina Geral",
IF(ISNUMBER(FIND("Estoque - Colhedoras",C1566)),"Colhedoras",IF(ISNUMBER(FIND("Caldeiraria",C1566)),"Caldeiraria",IF(ISNUMBER(FIND("Borracharia",C1566)),"Borracharia",IF(ISNUMBER(FIND("Lubrificação",C1566)),"Lubrificação",
IF(ISNUMBER(FIND("Estoque - Carregadeiras",C1566)),"Carregadeiras",IF(ISNUMBER(FIND("Estoque - Veic. Leves",C1566)),"Veic. Leves",
IF(ISNUMBER(FIND("Estoque - Caminhões",C1566)),"Caminhões",IF(ISNUMBER(FIND("Estoque - Transbordos",C1566)),"Transbordos",
IF(ISNUMBER(FIND("Estoque - Tratores",C1566)),"Tratores",
IF(ISNUMBER(FIND("Estoque - Máquinas pesadas",C1566)),"Máquinas pesadas",
IF(ISNUMBER(FIND("Estoque - Reboques",C1566)),"Reboques",
IF(C1566="Estoque","Estoque",
IF(AND(ISNUMBER(C1566),C1566&gt;1000,C1566&lt;2000),"Caminhões",
IF(AND(ISNUMBER(C1566),C1566&gt;2000,C1566&lt;3000),"Tratores",
IF(AND(ISNUMBER(C1566),C1566&gt;3000,C1566&lt;4000),"Carregadeiras",
IF(AND(ISNUMBER(C1566),C1566&gt;4000,C1566&lt;5000),"Máquinas pesadas",
IF(AND(ISNUMBER(C1566),C1566&gt;5000,C1566&lt;6000),"Colhedoras",
IF(AND(ISNUMBER(C1566),C1566&gt;7000,C1566&lt;8000),"Irrigação",
IF(AND(ISNUMBER(C1566),C1566&gt;8000,C1566&lt;9000),"Reboques",IF(AND(ISNUMBER(C1566),C1566&gt;0,C1566&lt;1000),"Veic. Leves","")))))))))))))))))))))</f>
        <v>Máquinas pesadas</v>
      </c>
      <c r="B1566" s="72"/>
      <c r="C1566" s="42">
        <v>4011</v>
      </c>
      <c r="D1566" s="42">
        <v>64907</v>
      </c>
      <c r="E1566" s="43" t="s">
        <v>19916</v>
      </c>
      <c r="F1566" s="14" t="str">
        <f>IF(ISBLANK(K1566), "Apenas Solicitação", "Tem OC")</f>
        <v>Tem OC</v>
      </c>
      <c r="G1566" s="42">
        <v>1</v>
      </c>
      <c r="H1566" s="37">
        <f>G1566-I1566</f>
        <v>0</v>
      </c>
      <c r="I1566" s="114">
        <v>1</v>
      </c>
      <c r="J1566" s="44">
        <v>45790</v>
      </c>
      <c r="K1566" s="185">
        <v>45792</v>
      </c>
      <c r="L1566" s="44"/>
      <c r="M1566" s="44"/>
      <c r="N1566" s="44" t="str">
        <f>IFERROR(K1566 + VALUE(LEFT(L1566, FIND(" ", L1566) - 1)), "")</f>
        <v/>
      </c>
      <c r="O1566" s="3">
        <f>IF(_xlfn.DAYS(K1566,J1566)&lt;0, "Aguardando OC", _xlfn.DAYS(K1566,J1566))</f>
        <v>2</v>
      </c>
      <c r="P1566" s="191">
        <v>402730</v>
      </c>
      <c r="Q1566" s="54"/>
      <c r="R1566" s="191">
        <v>167755</v>
      </c>
      <c r="S1566" s="49"/>
      <c r="T1566" s="153"/>
      <c r="U1566" s="45">
        <v>342.49</v>
      </c>
      <c r="V1566" s="42">
        <v>9863</v>
      </c>
      <c r="W1566" s="43" t="str">
        <f>IFERROR(VLOOKUP(V1566, Fornecedores!A:C, 3, FALSE), "")</f>
        <v>ITALPRATES</v>
      </c>
      <c r="X1566" s="43" t="str">
        <f>IFERROR(VLOOKUP(V1566, Fornecedores!A:E, 5, FALSE), "")</f>
        <v>São Paulo</v>
      </c>
      <c r="Y1566" s="43" t="str">
        <f>IFERROR(VLOOKUP(V1566, Fornecedores!A:F, 6, FALSE), "")</f>
        <v>SP</v>
      </c>
      <c r="Z1566" s="14" t="str">
        <f>IF(H1566=0, "Pedido entregue!", "Pendente")</f>
        <v>Pedido entregue!</v>
      </c>
      <c r="AA1566" s="74">
        <v>1</v>
      </c>
      <c r="AB1566" s="58" t="str">
        <f>IF(Z1566="Pedido Entregue!", IF(AA1566=1, "Retirado do Almoxarifado", IF(AA1566=2, "Material devolvido", "Aguardando retirada")), IF(Z1566="Pendente", "Entrega pendente", ""))</f>
        <v>Retirado do Almoxarifado</v>
      </c>
      <c r="AC1566" s="18">
        <v>1</v>
      </c>
      <c r="AD1566" s="18">
        <f>AC1566/SUMIF($P:$P,P1566,$AC:$AC)</f>
        <v>1</v>
      </c>
      <c r="AE1566" s="18">
        <f>IF(R1566=0,0,AC1566/SUMIF($R:$R,R1566,$AC:$AC))</f>
        <v>0.25</v>
      </c>
      <c r="AF1566" s="18">
        <f>IF(R1566=0,1,0)</f>
        <v>0</v>
      </c>
      <c r="AG1566" s="18">
        <f>IF(R1566=0,#REF!-J1566,0)</f>
        <v>0</v>
      </c>
      <c r="AH1566" t="str">
        <f>TEXT(J1566,"MMMM")</f>
        <v>maio</v>
      </c>
    </row>
    <row r="1567" spans="1:34" ht="12.75" hidden="1" customHeight="1" x14ac:dyDescent="0.25">
      <c r="A1567" s="90" t="str">
        <f>IF(C1567="Oficina Diversos","Oficina Geral",
IF(ISNUMBER(FIND("Estoque - Colhedoras",C1567)),"Colhedoras",IF(ISNUMBER(FIND("Caldeiraria",C1567)),"Caldeiraria",IF(ISNUMBER(FIND("Borracharia",C1567)),"Borracharia",IF(ISNUMBER(FIND("Lubrificação",C1567)),"Lubrificação",
IF(ISNUMBER(FIND("Estoque - Carregadeiras",C1567)),"Carregadeiras",IF(ISNUMBER(FIND("Estoque - Veic. Leves",C1567)),"Veic. Leves",
IF(ISNUMBER(FIND("Estoque - Caminhões",C1567)),"Caminhões",IF(ISNUMBER(FIND("Estoque - Transbordos",C1567)),"Transbordos",
IF(ISNUMBER(FIND("Estoque - Tratores",C1567)),"Tratores",
IF(ISNUMBER(FIND("Estoque - Máquinas pesadas",C1567)),"Máquinas pesadas",
IF(ISNUMBER(FIND("Estoque - Reboques",C1567)),"Reboques",
IF(C1567="Estoque","Estoque",
IF(AND(ISNUMBER(C1567),C1567&gt;1000,C1567&lt;2000),"Caminhões",
IF(AND(ISNUMBER(C1567),C1567&gt;2000,C1567&lt;3000),"Tratores",
IF(AND(ISNUMBER(C1567),C1567&gt;3000,C1567&lt;4000),"Carregadeiras",
IF(AND(ISNUMBER(C1567),C1567&gt;4000,C1567&lt;5000),"Máquinas pesadas",
IF(AND(ISNUMBER(C1567),C1567&gt;5000,C1567&lt;6000),"Colhedoras",
IF(AND(ISNUMBER(C1567),C1567&gt;7000,C1567&lt;8000),"Irrigação",
IF(AND(ISNUMBER(C1567),C1567&gt;8000,C1567&lt;9000),"Reboques",IF(AND(ISNUMBER(C1567),C1567&gt;0,C1567&lt;1000),"Veic. Leves","")))))))))))))))))))))</f>
        <v>Máquinas pesadas</v>
      </c>
      <c r="B1567" s="72"/>
      <c r="C1567" s="42">
        <v>4011</v>
      </c>
      <c r="D1567" s="42">
        <v>64908</v>
      </c>
      <c r="E1567" s="43" t="s">
        <v>19917</v>
      </c>
      <c r="F1567" s="14" t="str">
        <f>IF(ISBLANK(K1567), "Apenas Solicitação", "Tem OC")</f>
        <v>Tem OC</v>
      </c>
      <c r="G1567" s="42">
        <v>1</v>
      </c>
      <c r="H1567" s="37">
        <f>G1567-I1567</f>
        <v>0</v>
      </c>
      <c r="I1567" s="114">
        <v>1</v>
      </c>
      <c r="J1567" s="44">
        <v>45790</v>
      </c>
      <c r="K1567" s="185">
        <v>45792</v>
      </c>
      <c r="L1567" s="44"/>
      <c r="M1567" s="44"/>
      <c r="N1567" s="44" t="str">
        <f>IFERROR(K1567 + VALUE(LEFT(L1567, FIND(" ", L1567) - 1)), "")</f>
        <v/>
      </c>
      <c r="O1567" s="3">
        <f>IF(_xlfn.DAYS(K1567,J1567)&lt;0, "Aguardando OC", _xlfn.DAYS(K1567,J1567))</f>
        <v>2</v>
      </c>
      <c r="P1567" s="191">
        <v>402731</v>
      </c>
      <c r="Q1567" s="54"/>
      <c r="R1567" s="191">
        <v>167755</v>
      </c>
      <c r="S1567" s="49"/>
      <c r="T1567" s="153"/>
      <c r="U1567" s="45">
        <v>173.6</v>
      </c>
      <c r="V1567" s="42">
        <v>9863</v>
      </c>
      <c r="W1567" s="43" t="str">
        <f>IFERROR(VLOOKUP(V1567, Fornecedores!A:C, 3, FALSE), "")</f>
        <v>ITALPRATES</v>
      </c>
      <c r="X1567" s="43" t="str">
        <f>IFERROR(VLOOKUP(V1567, Fornecedores!A:E, 5, FALSE), "")</f>
        <v>São Paulo</v>
      </c>
      <c r="Y1567" s="43" t="str">
        <f>IFERROR(VLOOKUP(V1567, Fornecedores!A:F, 6, FALSE), "")</f>
        <v>SP</v>
      </c>
      <c r="Z1567" s="14" t="str">
        <f>IF(H1567=0, "Pedido entregue!", "Pendente")</f>
        <v>Pedido entregue!</v>
      </c>
      <c r="AA1567" s="74">
        <v>1</v>
      </c>
      <c r="AB1567" s="58" t="str">
        <f>IF(Z1567="Pedido Entregue!", IF(AA1567=1, "Retirado do Almoxarifado", IF(AA1567=2, "Material devolvido", "Aguardando retirada")), IF(Z1567="Pendente", "Entrega pendente", ""))</f>
        <v>Retirado do Almoxarifado</v>
      </c>
      <c r="AC1567" s="18">
        <v>1</v>
      </c>
      <c r="AD1567" s="18">
        <f>AC1567/SUMIF($P:$P,P1567,$AC:$AC)</f>
        <v>1</v>
      </c>
      <c r="AE1567" s="18">
        <f>IF(R1567=0,0,AC1567/SUMIF($R:$R,R1567,$AC:$AC))</f>
        <v>0.25</v>
      </c>
      <c r="AF1567" s="18">
        <f>IF(R1567=0,1,0)</f>
        <v>0</v>
      </c>
      <c r="AG1567" s="18">
        <f>IF(R1567=0,#REF!-J1567,0)</f>
        <v>0</v>
      </c>
      <c r="AH1567" t="str">
        <f>TEXT(J1567,"MMMM")</f>
        <v>maio</v>
      </c>
    </row>
    <row r="1568" spans="1:34" ht="12.75" hidden="1" customHeight="1" x14ac:dyDescent="0.25">
      <c r="A1568" s="90" t="str">
        <f>IF(C1568="Oficina Diversos","Oficina Geral",
IF(ISNUMBER(FIND("Estoque - Colhedoras",C1568)),"Colhedoras",IF(ISNUMBER(FIND("Caldeiraria",C1568)),"Caldeiraria",IF(ISNUMBER(FIND("Borracharia",C1568)),"Borracharia",IF(ISNUMBER(FIND("Lubrificação",C1568)),"Lubrificação",
IF(ISNUMBER(FIND("Estoque - Carregadeiras",C1568)),"Carregadeiras",IF(ISNUMBER(FIND("Estoque - Veic. Leves",C1568)),"Veic. Leves",
IF(ISNUMBER(FIND("Estoque - Caminhões",C1568)),"Caminhões",IF(ISNUMBER(FIND("Estoque - Transbordos",C1568)),"Transbordos",
IF(ISNUMBER(FIND("Estoque - Tratores",C1568)),"Tratores",
IF(ISNUMBER(FIND("Estoque - Máquinas pesadas",C1568)),"Máquinas pesadas",
IF(ISNUMBER(FIND("Estoque - Reboques",C1568)),"Reboques",
IF(C1568="Estoque","Estoque",
IF(AND(ISNUMBER(C1568),C1568&gt;1000,C1568&lt;2000),"Caminhões",
IF(AND(ISNUMBER(C1568),C1568&gt;2000,C1568&lt;3000),"Tratores",
IF(AND(ISNUMBER(C1568),C1568&gt;3000,C1568&lt;4000),"Carregadeiras",
IF(AND(ISNUMBER(C1568),C1568&gt;4000,C1568&lt;5000),"Máquinas pesadas",
IF(AND(ISNUMBER(C1568),C1568&gt;5000,C1568&lt;6000),"Colhedoras",
IF(AND(ISNUMBER(C1568),C1568&gt;7000,C1568&lt;8000),"Irrigação",
IF(AND(ISNUMBER(C1568),C1568&gt;8000,C1568&lt;9000),"Reboques",IF(AND(ISNUMBER(C1568),C1568&gt;0,C1568&lt;1000),"Veic. Leves","")))))))))))))))))))))</f>
        <v>Tratores</v>
      </c>
      <c r="B1568" s="72"/>
      <c r="C1568" s="2">
        <v>2036</v>
      </c>
      <c r="D1568" s="2">
        <v>65160</v>
      </c>
      <c r="E1568" s="10" t="s">
        <v>451</v>
      </c>
      <c r="F1568" s="14" t="str">
        <f>IF(ISBLANK(K1568), "Apenas Solicitação", "Tem OC")</f>
        <v>Tem OC</v>
      </c>
      <c r="G1568" s="2">
        <v>1</v>
      </c>
      <c r="H1568" s="37">
        <f>G1568-I1568</f>
        <v>0</v>
      </c>
      <c r="I1568" s="114">
        <v>1</v>
      </c>
      <c r="J1568" s="4">
        <v>45716</v>
      </c>
      <c r="K1568" s="183">
        <v>45736</v>
      </c>
      <c r="L1568" s="7"/>
      <c r="M1568" s="44"/>
      <c r="N1568" s="44" t="str">
        <f>IFERROR(K1568 + VALUE(LEFT(L1568, FIND(" ", L1568) - 1)), "")</f>
        <v/>
      </c>
      <c r="O1568" s="3">
        <f>IF(_xlfn.DAYS(K1568,J1568)&lt;0, "Aguardando OC", _xlfn.DAYS(K1568,J1568))</f>
        <v>20</v>
      </c>
      <c r="P1568" s="14">
        <v>394760</v>
      </c>
      <c r="Q1568" s="169">
        <v>1133066</v>
      </c>
      <c r="R1568" s="14">
        <v>165173</v>
      </c>
      <c r="S1568" s="2">
        <v>692</v>
      </c>
      <c r="T1568" s="65" t="s">
        <v>106</v>
      </c>
      <c r="U1568" s="21">
        <v>111.22</v>
      </c>
      <c r="V1568" s="2">
        <v>1237</v>
      </c>
      <c r="W1568" s="43" t="str">
        <f>IFERROR(VLOOKUP(V1568, Fornecedores!A:C, 3, FALSE), "")</f>
        <v>MERCADAO DE TRATORES</v>
      </c>
      <c r="X1568" s="43" t="str">
        <f>IFERROR(VLOOKUP(V1568, Fornecedores!A:E, 5, FALSE), "")</f>
        <v>Ourinhos</v>
      </c>
      <c r="Y1568" s="43" t="str">
        <f>IFERROR(VLOOKUP(V1568, Fornecedores!A:F, 6, FALSE), "")</f>
        <v>SP</v>
      </c>
      <c r="Z1568" s="14" t="str">
        <f>IF(H1568=0, "Pedido entregue!", "Pendente")</f>
        <v>Pedido entregue!</v>
      </c>
      <c r="AA1568" s="74">
        <v>1</v>
      </c>
      <c r="AB1568" s="58" t="str">
        <f>IF(Z1568="Pedido Entregue!", IF(AA1568=1, "Retirado do Almoxarifado", IF(AA1568=2, "Material devolvido", "Aguardando retirada")), IF(Z1568="Pendente", "Entrega pendente", ""))</f>
        <v>Retirado do Almoxarifado</v>
      </c>
      <c r="AC1568" s="18">
        <v>1</v>
      </c>
      <c r="AD1568" s="18">
        <f>AC1568/SUMIF($P:$P,P1568,$AC:$AC)</f>
        <v>1</v>
      </c>
      <c r="AE1568" s="18">
        <f>IF(R1568=0,0,AC1568/SUMIF($R:$R,R1568,$AC:$AC))</f>
        <v>0.1</v>
      </c>
      <c r="AF1568" s="18">
        <f>IF(R1568=0,1,0)</f>
        <v>0</v>
      </c>
      <c r="AG1568" s="18">
        <f>IF(R1568=0,#REF!-J1568,0)</f>
        <v>0</v>
      </c>
      <c r="AH1568" t="str">
        <f>TEXT(J1568,"MMMM")</f>
        <v>fevereiro</v>
      </c>
    </row>
    <row r="1569" spans="1:34" ht="12.75" hidden="1" customHeight="1" x14ac:dyDescent="0.25">
      <c r="A1569" s="90" t="str">
        <f>IF(C1569="Oficina Diversos","Oficina Geral",
IF(ISNUMBER(FIND("Estoque - Colhedoras",C1569)),"Colhedoras",IF(ISNUMBER(FIND("Caldeiraria",C1569)),"Caldeiraria",IF(ISNUMBER(FIND("Borracharia",C1569)),"Borracharia",IF(ISNUMBER(FIND("Lubrificação",C1569)),"Lubrificação",
IF(ISNUMBER(FIND("Estoque - Carregadeiras",C1569)),"Carregadeiras",IF(ISNUMBER(FIND("Estoque - Veic. Leves",C1569)),"Veic. Leves",
IF(ISNUMBER(FIND("Estoque - Caminhões",C1569)),"Caminhões",IF(ISNUMBER(FIND("Estoque - Transbordos",C1569)),"Transbordos",
IF(ISNUMBER(FIND("Estoque - Tratores",C1569)),"Tratores",
IF(ISNUMBER(FIND("Estoque - Máquinas pesadas",C1569)),"Máquinas pesadas",
IF(ISNUMBER(FIND("Estoque - Reboques",C1569)),"Reboques",
IF(C1569="Estoque","Estoque",
IF(AND(ISNUMBER(C1569),C1569&gt;1000,C1569&lt;2000),"Caminhões",
IF(AND(ISNUMBER(C1569),C1569&gt;2000,C1569&lt;3000),"Tratores",
IF(AND(ISNUMBER(C1569),C1569&gt;3000,C1569&lt;4000),"Carregadeiras",
IF(AND(ISNUMBER(C1569),C1569&gt;4000,C1569&lt;5000),"Máquinas pesadas",
IF(AND(ISNUMBER(C1569),C1569&gt;5000,C1569&lt;6000),"Colhedoras",
IF(AND(ISNUMBER(C1569),C1569&gt;7000,C1569&lt;8000),"Irrigação",
IF(AND(ISNUMBER(C1569),C1569&gt;8000,C1569&lt;9000),"Reboques",IF(AND(ISNUMBER(C1569),C1569&gt;0,C1569&lt;1000),"Veic. Leves","")))))))))))))))))))))</f>
        <v>Tratores</v>
      </c>
      <c r="B1569" s="72"/>
      <c r="C1569" s="2">
        <v>2036</v>
      </c>
      <c r="D1569" s="2">
        <v>65162</v>
      </c>
      <c r="E1569" s="10" t="s">
        <v>452</v>
      </c>
      <c r="F1569" s="14" t="str">
        <f>IF(ISBLANK(K1569), "Apenas Solicitação", "Tem OC")</f>
        <v>Tem OC</v>
      </c>
      <c r="G1569" s="2">
        <v>2</v>
      </c>
      <c r="H1569" s="37">
        <f>G1569-I1569</f>
        <v>0</v>
      </c>
      <c r="I1569" s="114">
        <v>2</v>
      </c>
      <c r="J1569" s="4">
        <v>45716</v>
      </c>
      <c r="K1569" s="183">
        <v>45736</v>
      </c>
      <c r="L1569" s="7"/>
      <c r="M1569" s="44"/>
      <c r="N1569" s="44" t="str">
        <f>IFERROR(K1569 + VALUE(LEFT(L1569, FIND(" ", L1569) - 1)), "")</f>
        <v/>
      </c>
      <c r="O1569" s="3">
        <f>IF(_xlfn.DAYS(K1569,J1569)&lt;0, "Aguardando OC", _xlfn.DAYS(K1569,J1569))</f>
        <v>20</v>
      </c>
      <c r="P1569" s="14">
        <v>394762</v>
      </c>
      <c r="Q1569" s="169">
        <v>1133066</v>
      </c>
      <c r="R1569" s="14">
        <v>165175</v>
      </c>
      <c r="S1569" s="2">
        <v>692</v>
      </c>
      <c r="T1569" s="65" t="s">
        <v>106</v>
      </c>
      <c r="U1569" s="21">
        <v>2.86</v>
      </c>
      <c r="V1569" s="2">
        <v>13341</v>
      </c>
      <c r="W1569" s="43" t="str">
        <f>IFERROR(VLOOKUP(V1569, Fornecedores!A:C, 3, FALSE), "")</f>
        <v>DISMA DISTRIBUIDORA</v>
      </c>
      <c r="X1569" s="43" t="str">
        <f>IFERROR(VLOOKUP(V1569, Fornecedores!A:E, 5, FALSE), "")</f>
        <v>Araçatuba</v>
      </c>
      <c r="Y1569" s="43" t="str">
        <f>IFERROR(VLOOKUP(V1569, Fornecedores!A:F, 6, FALSE), "")</f>
        <v>SP</v>
      </c>
      <c r="Z1569" s="14" t="str">
        <f>IF(H1569=0, "Pedido entregue!", "Pendente")</f>
        <v>Pedido entregue!</v>
      </c>
      <c r="AA1569" s="74">
        <v>1</v>
      </c>
      <c r="AB1569" s="58" t="str">
        <f>IF(Z1569="Pedido Entregue!", IF(AA1569=1, "Retirado do Almoxarifado", IF(AA1569=2, "Material devolvido", "Aguardando retirada")), IF(Z1569="Pendente", "Entrega pendente", ""))</f>
        <v>Retirado do Almoxarifado</v>
      </c>
      <c r="AC1569" s="18">
        <v>1</v>
      </c>
      <c r="AD1569" s="18">
        <f>AC1569/SUMIF($P:$P,P1569,$AC:$AC)</f>
        <v>1</v>
      </c>
      <c r="AE1569" s="18">
        <f>IF(R1569=0,0,AC1569/SUMIF($R:$R,R1569,$AC:$AC))</f>
        <v>1</v>
      </c>
      <c r="AF1569" s="18">
        <f>IF(R1569=0,1,0)</f>
        <v>0</v>
      </c>
      <c r="AG1569" s="18">
        <f>IF(R1569=0,#REF!-J1569,0)</f>
        <v>0</v>
      </c>
      <c r="AH1569" t="str">
        <f>TEXT(J1569,"MMMM")</f>
        <v>fevereiro</v>
      </c>
    </row>
    <row r="1570" spans="1:34" ht="12.75" hidden="1" customHeight="1" x14ac:dyDescent="0.25">
      <c r="A1570" s="90" t="str">
        <f>IF(C1570="Oficina Diversos","Oficina Geral",
IF(ISNUMBER(FIND("Estoque - Colhedoras",C1570)),"Colhedoras",IF(ISNUMBER(FIND("Caldeiraria",C1570)),"Caldeiraria",IF(ISNUMBER(FIND("Borracharia",C1570)),"Borracharia",IF(ISNUMBER(FIND("Lubrificação",C1570)),"Lubrificação",
IF(ISNUMBER(FIND("Estoque - Carregadeiras",C1570)),"Carregadeiras",IF(ISNUMBER(FIND("Estoque - Veic. Leves",C1570)),"Veic. Leves",
IF(ISNUMBER(FIND("Estoque - Caminhões",C1570)),"Caminhões",IF(ISNUMBER(FIND("Estoque - Transbordos",C1570)),"Transbordos",
IF(ISNUMBER(FIND("Estoque - Tratores",C1570)),"Tratores",
IF(ISNUMBER(FIND("Estoque - Máquinas pesadas",C1570)),"Máquinas pesadas",
IF(ISNUMBER(FIND("Estoque - Reboques",C1570)),"Reboques",
IF(C1570="Estoque","Estoque",
IF(AND(ISNUMBER(C1570),C1570&gt;1000,C1570&lt;2000),"Caminhões",
IF(AND(ISNUMBER(C1570),C1570&gt;2000,C1570&lt;3000),"Tratores",
IF(AND(ISNUMBER(C1570),C1570&gt;3000,C1570&lt;4000),"Carregadeiras",
IF(AND(ISNUMBER(C1570),C1570&gt;4000,C1570&lt;5000),"Máquinas pesadas",
IF(AND(ISNUMBER(C1570),C1570&gt;5000,C1570&lt;6000),"Colhedoras",
IF(AND(ISNUMBER(C1570),C1570&gt;7000,C1570&lt;8000),"Irrigação",
IF(AND(ISNUMBER(C1570),C1570&gt;8000,C1570&lt;9000),"Reboques",IF(AND(ISNUMBER(C1570),C1570&gt;0,C1570&lt;1000),"Veic. Leves","")))))))))))))))))))))</f>
        <v>Tratores</v>
      </c>
      <c r="B1570" s="72"/>
      <c r="C1570" s="2">
        <v>2036</v>
      </c>
      <c r="D1570" s="2">
        <v>65163</v>
      </c>
      <c r="E1570" s="10" t="s">
        <v>453</v>
      </c>
      <c r="F1570" s="14" t="str">
        <f>IF(ISBLANK(K1570), "Apenas Solicitação", "Tem OC")</f>
        <v>Tem OC</v>
      </c>
      <c r="G1570" s="2">
        <v>2</v>
      </c>
      <c r="H1570" s="37">
        <f>G1570-I1570</f>
        <v>0</v>
      </c>
      <c r="I1570" s="114">
        <v>2</v>
      </c>
      <c r="J1570" s="4">
        <v>45716</v>
      </c>
      <c r="K1570" s="183">
        <v>45736</v>
      </c>
      <c r="L1570" s="7"/>
      <c r="M1570" s="44"/>
      <c r="N1570" s="44" t="str">
        <f>IFERROR(K1570 + VALUE(LEFT(L1570, FIND(" ", L1570) - 1)), "")</f>
        <v/>
      </c>
      <c r="O1570" s="3">
        <f>IF(_xlfn.DAYS(K1570,J1570)&lt;0, "Aguardando OC", _xlfn.DAYS(K1570,J1570))</f>
        <v>20</v>
      </c>
      <c r="P1570" s="14">
        <v>394763</v>
      </c>
      <c r="Q1570" s="169">
        <v>1133066</v>
      </c>
      <c r="R1570" s="14">
        <v>165173</v>
      </c>
      <c r="S1570" s="2">
        <v>692</v>
      </c>
      <c r="T1570" s="65" t="s">
        <v>106</v>
      </c>
      <c r="U1570" s="21">
        <v>381</v>
      </c>
      <c r="V1570" s="2">
        <v>1237</v>
      </c>
      <c r="W1570" s="43" t="str">
        <f>IFERROR(VLOOKUP(V1570, Fornecedores!A:C, 3, FALSE), "")</f>
        <v>MERCADAO DE TRATORES</v>
      </c>
      <c r="X1570" s="43" t="str">
        <f>IFERROR(VLOOKUP(V1570, Fornecedores!A:E, 5, FALSE), "")</f>
        <v>Ourinhos</v>
      </c>
      <c r="Y1570" s="43" t="str">
        <f>IFERROR(VLOOKUP(V1570, Fornecedores!A:F, 6, FALSE), "")</f>
        <v>SP</v>
      </c>
      <c r="Z1570" s="14" t="str">
        <f>IF(H1570=0, "Pedido entregue!", "Pendente")</f>
        <v>Pedido entregue!</v>
      </c>
      <c r="AA1570" s="74">
        <v>1</v>
      </c>
      <c r="AB1570" s="58" t="str">
        <f>IF(Z1570="Pedido Entregue!", IF(AA1570=1, "Retirado do Almoxarifado", IF(AA1570=2, "Material devolvido", "Aguardando retirada")), IF(Z1570="Pendente", "Entrega pendente", ""))</f>
        <v>Retirado do Almoxarifado</v>
      </c>
      <c r="AC1570" s="18">
        <v>1</v>
      </c>
      <c r="AD1570" s="18">
        <f>AC1570/SUMIF($P:$P,P1570,$AC:$AC)</f>
        <v>1</v>
      </c>
      <c r="AE1570" s="18">
        <f>IF(R1570=0,0,AC1570/SUMIF($R:$R,R1570,$AC:$AC))</f>
        <v>0.1</v>
      </c>
      <c r="AF1570" s="18">
        <f>IF(R1570=0,1,0)</f>
        <v>0</v>
      </c>
      <c r="AG1570" s="18">
        <f>IF(R1570=0,#REF!-J1570,0)</f>
        <v>0</v>
      </c>
      <c r="AH1570" t="str">
        <f>TEXT(J1570,"MMMM")</f>
        <v>fevereiro</v>
      </c>
    </row>
    <row r="1571" spans="1:34" ht="12.75" hidden="1" customHeight="1" x14ac:dyDescent="0.25">
      <c r="A1571" s="90" t="str">
        <f>IF(C1571="Oficina Diversos","Oficina Geral",
IF(ISNUMBER(FIND("Estoque - Colhedoras",C1571)),"Colhedoras",IF(ISNUMBER(FIND("Caldeiraria",C1571)),"Caldeiraria",IF(ISNUMBER(FIND("Borracharia",C1571)),"Borracharia",IF(ISNUMBER(FIND("Lubrificação",C1571)),"Lubrificação",
IF(ISNUMBER(FIND("Estoque - Carregadeiras",C1571)),"Carregadeiras",IF(ISNUMBER(FIND("Estoque - Veic. Leves",C1571)),"Veic. Leves",
IF(ISNUMBER(FIND("Estoque - Caminhões",C1571)),"Caminhões",IF(ISNUMBER(FIND("Estoque - Transbordos",C1571)),"Transbordos",
IF(ISNUMBER(FIND("Estoque - Tratores",C1571)),"Tratores",
IF(ISNUMBER(FIND("Estoque - Máquinas pesadas",C1571)),"Máquinas pesadas",
IF(ISNUMBER(FIND("Estoque - Reboques",C1571)),"Reboques",
IF(C1571="Estoque","Estoque",
IF(AND(ISNUMBER(C1571),C1571&gt;1000,C1571&lt;2000),"Caminhões",
IF(AND(ISNUMBER(C1571),C1571&gt;2000,C1571&lt;3000),"Tratores",
IF(AND(ISNUMBER(C1571),C1571&gt;3000,C1571&lt;4000),"Carregadeiras",
IF(AND(ISNUMBER(C1571),C1571&gt;4000,C1571&lt;5000),"Máquinas pesadas",
IF(AND(ISNUMBER(C1571),C1571&gt;5000,C1571&lt;6000),"Colhedoras",
IF(AND(ISNUMBER(C1571),C1571&gt;7000,C1571&lt;8000),"Irrigação",
IF(AND(ISNUMBER(C1571),C1571&gt;8000,C1571&lt;9000),"Reboques",IF(AND(ISNUMBER(C1571),C1571&gt;0,C1571&lt;1000),"Veic. Leves","")))))))))))))))))))))</f>
        <v>Carregadeiras</v>
      </c>
      <c r="B1571" s="18"/>
      <c r="C1571" s="2">
        <v>3015</v>
      </c>
      <c r="D1571" s="2">
        <v>65606</v>
      </c>
      <c r="E1571" s="3" t="s">
        <v>390</v>
      </c>
      <c r="F1571" s="14" t="str">
        <f>IF(ISBLANK(K1571), "Apenas Solicitação", "Tem OC")</f>
        <v>Tem OC</v>
      </c>
      <c r="G1571" s="2">
        <v>1</v>
      </c>
      <c r="H1571" s="37">
        <f>G1571-I1571</f>
        <v>0</v>
      </c>
      <c r="I1571" s="114">
        <v>1</v>
      </c>
      <c r="J1571" s="4">
        <v>45740</v>
      </c>
      <c r="K1571" s="180">
        <v>45756</v>
      </c>
      <c r="L1571" s="4"/>
      <c r="M1571" s="44"/>
      <c r="N1571" s="44" t="str">
        <f>IFERROR(K1571 + VALUE(LEFT(L1571, FIND(" ", L1571) - 1)), "")</f>
        <v/>
      </c>
      <c r="O1571" s="3">
        <f>IF(_xlfn.DAYS(K1571,J1571)&lt;0, "Aguardando OC", _xlfn.DAYS(K1571,J1571))</f>
        <v>16</v>
      </c>
      <c r="P1571" s="14">
        <v>397040</v>
      </c>
      <c r="Q1571" s="169">
        <v>1138870</v>
      </c>
      <c r="R1571" s="14">
        <v>166042</v>
      </c>
      <c r="S1571" s="2">
        <v>112</v>
      </c>
      <c r="T1571" s="65" t="s">
        <v>152</v>
      </c>
      <c r="U1571" s="21">
        <v>250.46</v>
      </c>
      <c r="V1571" s="2">
        <v>13341</v>
      </c>
      <c r="W1571" s="43" t="str">
        <f>IFERROR(VLOOKUP(V1571, Fornecedores!A:C, 3, FALSE), "")</f>
        <v>DISMA DISTRIBUIDORA</v>
      </c>
      <c r="X1571" s="43" t="str">
        <f>IFERROR(VLOOKUP(V1571, Fornecedores!A:E, 5, FALSE), "")</f>
        <v>Araçatuba</v>
      </c>
      <c r="Y1571" s="43" t="str">
        <f>IFERROR(VLOOKUP(V1571, Fornecedores!A:F, 6, FALSE), "")</f>
        <v>SP</v>
      </c>
      <c r="Z1571" s="14" t="str">
        <f>IF(H1571=0, "Pedido entregue!", "Pendente")</f>
        <v>Pedido entregue!</v>
      </c>
      <c r="AA1571" s="74">
        <v>1</v>
      </c>
      <c r="AB1571" s="58" t="str">
        <f>IF(Z1571="Pedido Entregue!", IF(AA1571=1, "Retirado do Almoxarifado", IF(AA1571=2, "Material devolvido", "Aguardando retirada")), IF(Z1571="Pendente", "Entrega pendente", ""))</f>
        <v>Retirado do Almoxarifado</v>
      </c>
      <c r="AC1571" s="18">
        <v>1</v>
      </c>
      <c r="AD1571" s="18">
        <f>AC1571/SUMIF($P:$P,P1571,$AC:$AC)</f>
        <v>1</v>
      </c>
      <c r="AE1571" s="18">
        <f>IF(R1571=0,0,AC1571/SUMIF($R:$R,R1571,$AC:$AC))</f>
        <v>0.1</v>
      </c>
      <c r="AF1571" s="18">
        <f>IF(R1571=0,1,0)</f>
        <v>0</v>
      </c>
      <c r="AG1571" s="18">
        <f>IF(R1571=0,#REF!-J1571,0)</f>
        <v>0</v>
      </c>
      <c r="AH1571" t="str">
        <f>TEXT(J1571,"MMMM")</f>
        <v>março</v>
      </c>
    </row>
    <row r="1572" spans="1:34" ht="12.75" hidden="1" customHeight="1" x14ac:dyDescent="0.25">
      <c r="A1572" s="90" t="str">
        <f>IF(C1572="Oficina Diversos","Oficina Geral",
IF(ISNUMBER(FIND("Estoque - Colhedoras",C1572)),"Colhedoras",IF(ISNUMBER(FIND("Caldeiraria",C1572)),"Caldeiraria",IF(ISNUMBER(FIND("Borracharia",C1572)),"Borracharia",IF(ISNUMBER(FIND("Lubrificação",C1572)),"Lubrificação",
IF(ISNUMBER(FIND("Estoque - Carregadeiras",C1572)),"Carregadeiras",IF(ISNUMBER(FIND("Estoque - Veic. Leves",C1572)),"Veic. Leves",
IF(ISNUMBER(FIND("Estoque - Caminhões",C1572)),"Caminhões",IF(ISNUMBER(FIND("Estoque - Transbordos",C1572)),"Transbordos",
IF(ISNUMBER(FIND("Estoque - Tratores",C1572)),"Tratores",
IF(ISNUMBER(FIND("Estoque - Máquinas pesadas",C1572)),"Máquinas pesadas",
IF(ISNUMBER(FIND("Estoque - Reboques",C1572)),"Reboques",
IF(C1572="Estoque","Estoque",
IF(AND(ISNUMBER(C1572),C1572&gt;1000,C1572&lt;2000),"Caminhões",
IF(AND(ISNUMBER(C1572),C1572&gt;2000,C1572&lt;3000),"Tratores",
IF(AND(ISNUMBER(C1572),C1572&gt;3000,C1572&lt;4000),"Carregadeiras",
IF(AND(ISNUMBER(C1572),C1572&gt;4000,C1572&lt;5000),"Máquinas pesadas",
IF(AND(ISNUMBER(C1572),C1572&gt;5000,C1572&lt;6000),"Colhedoras",
IF(AND(ISNUMBER(C1572),C1572&gt;7000,C1572&lt;8000),"Irrigação",
IF(AND(ISNUMBER(C1572),C1572&gt;8000,C1572&lt;9000),"Reboques",IF(AND(ISNUMBER(C1572),C1572&gt;0,C1572&lt;1000),"Veic. Leves","")))))))))))))))))))))</f>
        <v>Tratores</v>
      </c>
      <c r="C1572" s="113">
        <v>2045</v>
      </c>
      <c r="D1572" s="2">
        <v>65606</v>
      </c>
      <c r="E1572" s="3" t="s">
        <v>390</v>
      </c>
      <c r="F1572" s="101" t="str">
        <f>IF(ISBLANK(K1572), "Apenas Solicitação", "Tem OC")</f>
        <v>Tem OC</v>
      </c>
      <c r="G1572" s="2">
        <v>1</v>
      </c>
      <c r="H1572" s="102">
        <f>G1572-I1572</f>
        <v>0</v>
      </c>
      <c r="I1572" s="106">
        <v>1</v>
      </c>
      <c r="J1572" s="4">
        <v>45814</v>
      </c>
      <c r="K1572" s="180">
        <v>45826</v>
      </c>
      <c r="L1572" s="3" t="s">
        <v>20152</v>
      </c>
      <c r="M1572" s="104" t="str">
        <f ca="1">IF(OR(N1572="", N1572=0), "", IF(N1572&gt;TODAY(), "No prazo", "Atrasado"))</f>
        <v>Atrasado</v>
      </c>
      <c r="N1572" s="104">
        <f>IFERROR(K1572 + VALUE(LEFT(L1572, FIND(" ", L1572) - 1)), "")</f>
        <v>45827</v>
      </c>
      <c r="O1572" s="105">
        <f>IF(_xlfn.DAYS(K1572,J1572)&lt;0, "Aguardando OC", _xlfn.DAYS(K1572,J1572))</f>
        <v>12</v>
      </c>
      <c r="P1572" s="14">
        <v>406313</v>
      </c>
      <c r="Q1572" s="12"/>
      <c r="R1572" s="14">
        <v>169372</v>
      </c>
      <c r="S1572" s="2">
        <v>221</v>
      </c>
      <c r="T1572" s="65" t="s">
        <v>1029</v>
      </c>
      <c r="U1572" s="21">
        <v>250.46</v>
      </c>
      <c r="V1572" s="2">
        <v>13341</v>
      </c>
      <c r="W1572" s="105" t="str">
        <f>IFERROR(VLOOKUP(V1572, Fornecedores!A:C, 3, FALSE), "")</f>
        <v>DISMA DISTRIBUIDORA</v>
      </c>
      <c r="X1572" s="105" t="str">
        <f>IFERROR(VLOOKUP(V1572, Fornecedores!A:E, 5, FALSE), "")</f>
        <v>Araçatuba</v>
      </c>
      <c r="Y1572" s="105" t="str">
        <f>IFERROR(VLOOKUP(V1572, Fornecedores!A:F, 6, FALSE), "")</f>
        <v>SP</v>
      </c>
      <c r="Z1572" s="101" t="str">
        <f>IF(H1572=0, "Pedido entregue!", "Pendente")</f>
        <v>Pedido entregue!</v>
      </c>
      <c r="AB1572" s="132" t="str">
        <f>IF(Z1572="Pedido Entregue!", IF(AA1572=1, "Retirado do Almoxarifado", IF(AA1572=2, "Material devolvido", "Aguardando retirada")), IF(Z1572="Pendente", "Entrega pendente", ""))</f>
        <v>Aguardando retirada</v>
      </c>
      <c r="AC1572" s="18">
        <v>1</v>
      </c>
      <c r="AD1572" s="18">
        <f>AC1572/SUMIF($P:$P,P1572,$AC:$AC)</f>
        <v>1</v>
      </c>
      <c r="AE1572" s="18">
        <f>IF(R1572=0,0,AC1572/SUMIF($R:$R,R1572,$AC:$AC))</f>
        <v>3.8461538461538464E-2</v>
      </c>
      <c r="AF1572" s="18">
        <f>IF(R1572=0,1,0)</f>
        <v>0</v>
      </c>
      <c r="AH1572" t="str">
        <f>TEXT(J1572,"MMMM")</f>
        <v>junho</v>
      </c>
    </row>
    <row r="1573" spans="1:34" ht="12.75" customHeight="1" x14ac:dyDescent="0.25">
      <c r="A1573" s="90" t="str">
        <f>IF(C1573="Oficina Diversos","Oficina Geral",
IF(ISNUMBER(FIND("Estoque - Colhedoras",C1573)),"Colhedoras",IF(ISNUMBER(FIND("Caldeiraria",C1573)),"Caldeiraria",IF(ISNUMBER(FIND("Borracharia",C1573)),"Borracharia",IF(ISNUMBER(FIND("Lubrificação",C1573)),"Lubrificação",
IF(ISNUMBER(FIND("Estoque - Carregadeiras",C1573)),"Carregadeiras",IF(ISNUMBER(FIND("Estoque - Veic. Leves",C1573)),"Veic. Leves",
IF(ISNUMBER(FIND("Estoque - Caminhões",C1573)),"Caminhões",IF(ISNUMBER(FIND("Estoque - Transbordos",C1573)),"Transbordos",
IF(ISNUMBER(FIND("Estoque - Tratores",C1573)),"Tratores",
IF(ISNUMBER(FIND("Estoque - Máquinas pesadas",C1573)),"Máquinas pesadas",
IF(ISNUMBER(FIND("Estoque - Reboques",C1573)),"Reboques",
IF(C1573="Estoque","Estoque",
IF(AND(ISNUMBER(C1573),C1573&gt;1000,C1573&lt;2000),"Caminhões",
IF(AND(ISNUMBER(C1573),C1573&gt;2000,C1573&lt;3000),"Tratores",
IF(AND(ISNUMBER(C1573),C1573&gt;3000,C1573&lt;4000),"Carregadeiras",
IF(AND(ISNUMBER(C1573),C1573&gt;4000,C1573&lt;5000),"Máquinas pesadas",
IF(AND(ISNUMBER(C1573),C1573&gt;5000,C1573&lt;6000),"Colhedoras",
IF(AND(ISNUMBER(C1573),C1573&gt;7000,C1573&lt;8000),"Irrigação",
IF(AND(ISNUMBER(C1573),C1573&gt;8000,C1573&lt;9000),"Reboques",IF(AND(ISNUMBER(C1573),C1573&gt;0,C1573&lt;1000),"Veic. Leves","")))))))))))))))))))))</f>
        <v>Carregadeiras</v>
      </c>
      <c r="C1573" s="171">
        <v>3028</v>
      </c>
      <c r="D1573" s="170">
        <v>65606</v>
      </c>
      <c r="E1573" s="173" t="s">
        <v>390</v>
      </c>
      <c r="F1573" s="101" t="str">
        <f>IF(ISBLANK(K1573), "Apenas Solicitação", "Tem OC")</f>
        <v>Apenas Solicitação</v>
      </c>
      <c r="G1573" s="170">
        <v>1</v>
      </c>
      <c r="H1573" s="102">
        <f>G1573-I1573</f>
        <v>1</v>
      </c>
      <c r="I1573" s="106"/>
      <c r="J1573" s="174">
        <v>45852</v>
      </c>
      <c r="K1573" s="173"/>
      <c r="L1573" s="173"/>
      <c r="M1573" s="104" t="str">
        <f ca="1">IF(OR(N1573="", N1573=0), "", IF(N1573&gt;TODAY(), "No prazo", "Atrasado"))</f>
        <v/>
      </c>
      <c r="N1573" s="104" t="str">
        <f>IFERROR(K1573 + VALUE(LEFT(L1573, FIND(" ", L1573) - 1)), "")</f>
        <v/>
      </c>
      <c r="O1573" s="105" t="str">
        <f>IF(_xlfn.DAYS(K1573,J1573)&lt;0, "Aguardando OC", _xlfn.DAYS(K1573,J1573))</f>
        <v>Aguardando OC</v>
      </c>
      <c r="P1573" s="170">
        <v>411556</v>
      </c>
      <c r="Q1573" s="12"/>
      <c r="R1573" s="170">
        <v>0</v>
      </c>
      <c r="S1573" s="2">
        <v>221</v>
      </c>
      <c r="T1573" s="65" t="s">
        <v>1029</v>
      </c>
      <c r="U1573" s="170">
        <v>269.95999999999998</v>
      </c>
      <c r="V1573" s="170"/>
      <c r="W1573" s="105" t="str">
        <f>IFERROR(VLOOKUP(V1573, Fornecedores!A:C, 3, FALSE), "")</f>
        <v/>
      </c>
      <c r="X1573" s="105" t="str">
        <f>IFERROR(VLOOKUP(V1573, Fornecedores!A:E, 5, FALSE), "")</f>
        <v/>
      </c>
      <c r="Y1573" s="105" t="str">
        <f>IFERROR(VLOOKUP(V1573, Fornecedores!A:F, 6, FALSE), "")</f>
        <v/>
      </c>
      <c r="Z1573" s="101" t="str">
        <f>IF(H1573=0, "Pedido entregue!", "Pendente")</f>
        <v>Pendente</v>
      </c>
      <c r="AB1573" s="132" t="str">
        <f>IF(Z1573="Pedido Entregue!", IF(AA1573=1, "Retirado do Almoxarifado", IF(AA1573=2, "Material devolvido", "Aguardando retirada")), IF(Z1573="Pendente", "Entrega pendente", ""))</f>
        <v>Entrega pendente</v>
      </c>
      <c r="AC1573" s="18">
        <v>1</v>
      </c>
      <c r="AD1573" s="18">
        <f>AC1573/SUMIF($P:$P,P1573,$AC:$AC)</f>
        <v>1</v>
      </c>
      <c r="AE1573" s="18">
        <f>IF(R1573=0,0,AC1573/SUMIF($R:$R,R1573,$AC:$AC))</f>
        <v>0</v>
      </c>
      <c r="AF1573" s="18">
        <f>IF(R1573=0,1,0)</f>
        <v>1</v>
      </c>
      <c r="AH1573" t="str">
        <f>TEXT(J1573,"MMMM")</f>
        <v>julho</v>
      </c>
    </row>
    <row r="1574" spans="1:34" ht="12.75" customHeight="1" x14ac:dyDescent="0.25">
      <c r="A1574" s="90" t="str">
        <f>IF(C1574="Oficina Diversos","Oficina Geral",
IF(ISNUMBER(FIND("Estoque - Colhedoras",C1574)),"Colhedoras",IF(ISNUMBER(FIND("Caldeiraria",C1574)),"Caldeiraria",IF(ISNUMBER(FIND("Borracharia",C1574)),"Borracharia",IF(ISNUMBER(FIND("Lubrificação",C1574)),"Lubrificação",
IF(ISNUMBER(FIND("Estoque - Carregadeiras",C1574)),"Carregadeiras",IF(ISNUMBER(FIND("Estoque - Veic. Leves",C1574)),"Veic. Leves",
IF(ISNUMBER(FIND("Estoque - Caminhões",C1574)),"Caminhões",IF(ISNUMBER(FIND("Estoque - Transbordos",C1574)),"Transbordos",
IF(ISNUMBER(FIND("Estoque - Tratores",C1574)),"Tratores",
IF(ISNUMBER(FIND("Estoque - Máquinas pesadas",C1574)),"Máquinas pesadas",
IF(ISNUMBER(FIND("Estoque - Reboques",C1574)),"Reboques",
IF(C1574="Estoque","Estoque",
IF(AND(ISNUMBER(C1574),C1574&gt;1000,C1574&lt;2000),"Caminhões",
IF(AND(ISNUMBER(C1574),C1574&gt;2000,C1574&lt;3000),"Tratores",
IF(AND(ISNUMBER(C1574),C1574&gt;3000,C1574&lt;4000),"Carregadeiras",
IF(AND(ISNUMBER(C1574),C1574&gt;4000,C1574&lt;5000),"Máquinas pesadas",
IF(AND(ISNUMBER(C1574),C1574&gt;5000,C1574&lt;6000),"Colhedoras",
IF(AND(ISNUMBER(C1574),C1574&gt;7000,C1574&lt;8000),"Irrigação",
IF(AND(ISNUMBER(C1574),C1574&gt;8000,C1574&lt;9000),"Reboques",IF(AND(ISNUMBER(C1574),C1574&gt;0,C1574&lt;1000),"Veic. Leves","")))))))))))))))))))))</f>
        <v>Oficina Geral</v>
      </c>
      <c r="B1574" s="72"/>
      <c r="C1574" s="2" t="s">
        <v>661</v>
      </c>
      <c r="D1574" s="2">
        <v>65786</v>
      </c>
      <c r="E1574" s="3" t="s">
        <v>1008</v>
      </c>
      <c r="F1574" s="14" t="str">
        <f>IF(ISBLANK(K1574), "Apenas Solicitação", "Tem OC")</f>
        <v>Apenas Solicitação</v>
      </c>
      <c r="G1574" s="2">
        <v>1</v>
      </c>
      <c r="H1574" s="37">
        <f>G1574-I1574</f>
        <v>1</v>
      </c>
      <c r="I1574" s="114">
        <v>0</v>
      </c>
      <c r="J1574" s="4">
        <v>45770</v>
      </c>
      <c r="K1574" s="14"/>
      <c r="L1574" s="3"/>
      <c r="M1574" s="44" t="str">
        <f ca="1">IF(OR(N1574="", N1574=0), "", IF(N1574&gt;TODAY(), "No prazo", "Atrasado"))</f>
        <v/>
      </c>
      <c r="N1574" s="44" t="str">
        <f>IFERROR(K1574 + VALUE(LEFT(L1574, FIND(" ", L1574) - 1)), "")</f>
        <v/>
      </c>
      <c r="O1574" s="3" t="str">
        <f>IF(_xlfn.DAYS(K1574,J1574)&lt;0, "Aguardando OC", _xlfn.DAYS(K1574,J1574))</f>
        <v>Aguardando OC</v>
      </c>
      <c r="P1574" s="14">
        <v>400274</v>
      </c>
      <c r="Q1574" s="18"/>
      <c r="R1574" s="14">
        <v>0</v>
      </c>
      <c r="S1574" s="42">
        <v>221</v>
      </c>
      <c r="T1574" s="67" t="s">
        <v>1029</v>
      </c>
      <c r="U1574" s="21">
        <v>359</v>
      </c>
      <c r="V1574" s="2"/>
      <c r="W1574" s="43" t="str">
        <f>IFERROR(VLOOKUP(V1574, Fornecedores!A:C, 3, FALSE), "")</f>
        <v/>
      </c>
      <c r="X1574" s="43" t="str">
        <f>IFERROR(VLOOKUP(V1574, Fornecedores!A:E, 5, FALSE), "")</f>
        <v/>
      </c>
      <c r="Y1574" s="43" t="str">
        <f>IFERROR(VLOOKUP(V1574, Fornecedores!A:F, 6, FALSE), "")</f>
        <v/>
      </c>
      <c r="Z1574" s="14" t="str">
        <f>IF(H1574=0, "Pedido entregue!", "Pendente")</f>
        <v>Pendente</v>
      </c>
      <c r="AA1574" s="74"/>
      <c r="AB1574" s="58" t="str">
        <f>IF(Z1574="Pedido Entregue!", IF(AA1574=1, "Retirado do Almoxarifado", IF(AA1574=2, "Material devolvido", "Aguardando retirada")), IF(Z1574="Pendente", "Entrega pendente", ""))</f>
        <v>Entrega pendente</v>
      </c>
      <c r="AC1574" s="18">
        <v>1</v>
      </c>
      <c r="AD1574" s="18">
        <f>AC1574/SUMIF($P:$P,P1574,$AC:$AC)</f>
        <v>1</v>
      </c>
      <c r="AE1574" s="18">
        <f>IF(R1574=0,0,AC1574/SUMIF($R:$R,R1574,$AC:$AC))</f>
        <v>0</v>
      </c>
      <c r="AF1574" s="18">
        <f>IF(R1574=0,1,0)</f>
        <v>1</v>
      </c>
      <c r="AG1574" s="18" t="e">
        <f>IF(R1574=0,#REF!-J1574,0)</f>
        <v>#REF!</v>
      </c>
      <c r="AH1574" t="str">
        <f>TEXT(J1574,"MMMM")</f>
        <v>abril</v>
      </c>
    </row>
    <row r="1575" spans="1:34" ht="12.75" hidden="1" customHeight="1" x14ac:dyDescent="0.25">
      <c r="A1575" s="90" t="str">
        <f>IF(C1575="Oficina Diversos","Oficina Geral",
IF(ISNUMBER(FIND("Estoque - Colhedoras",C1575)),"Colhedoras",IF(ISNUMBER(FIND("Caldeiraria",C1575)),"Caldeiraria",IF(ISNUMBER(FIND("Borracharia",C1575)),"Borracharia",IF(ISNUMBER(FIND("Lubrificação",C1575)),"Lubrificação",
IF(ISNUMBER(FIND("Estoque - Carregadeiras",C1575)),"Carregadeiras",IF(ISNUMBER(FIND("Estoque - Veic. Leves",C1575)),"Veic. Leves",
IF(ISNUMBER(FIND("Estoque - Caminhões",C1575)),"Caminhões",IF(ISNUMBER(FIND("Estoque - Transbordos",C1575)),"Transbordos",
IF(ISNUMBER(FIND("Estoque - Tratores",C1575)),"Tratores",
IF(ISNUMBER(FIND("Estoque - Máquinas pesadas",C1575)),"Máquinas pesadas",
IF(ISNUMBER(FIND("Estoque - Reboques",C1575)),"Reboques",
IF(C1575="Estoque","Estoque",
IF(AND(ISNUMBER(C1575),C1575&gt;1000,C1575&lt;2000),"Caminhões",
IF(AND(ISNUMBER(C1575),C1575&gt;2000,C1575&lt;3000),"Tratores",
IF(AND(ISNUMBER(C1575),C1575&gt;3000,C1575&lt;4000),"Carregadeiras",
IF(AND(ISNUMBER(C1575),C1575&gt;4000,C1575&lt;5000),"Máquinas pesadas",
IF(AND(ISNUMBER(C1575),C1575&gt;5000,C1575&lt;6000),"Colhedoras",
IF(AND(ISNUMBER(C1575),C1575&gt;7000,C1575&lt;8000),"Irrigação",
IF(AND(ISNUMBER(C1575),C1575&gt;8000,C1575&lt;9000),"Reboques",IF(AND(ISNUMBER(C1575),C1575&gt;0,C1575&lt;1000),"Veic. Leves","")))))))))))))))))))))</f>
        <v>Carregadeiras</v>
      </c>
      <c r="B1575" s="72"/>
      <c r="C1575" s="42">
        <v>3023</v>
      </c>
      <c r="D1575" s="42">
        <v>65928</v>
      </c>
      <c r="E1575" s="43" t="s">
        <v>1267</v>
      </c>
      <c r="F1575" s="14" t="str">
        <f>IF(ISBLANK(K1575), "Apenas Solicitação", "Tem OC")</f>
        <v>Tem OC</v>
      </c>
      <c r="G1575" s="42">
        <v>1</v>
      </c>
      <c r="H1575" s="37">
        <f>G1575-I1575</f>
        <v>0</v>
      </c>
      <c r="I1575" s="114">
        <v>1</v>
      </c>
      <c r="J1575" s="44">
        <v>45786</v>
      </c>
      <c r="K1575" s="185">
        <v>45792</v>
      </c>
      <c r="L1575" s="44"/>
      <c r="M1575" s="44"/>
      <c r="N1575" s="44" t="str">
        <f>IFERROR(K1575 + VALUE(LEFT(L1575, FIND(" ", L1575) - 1)), "")</f>
        <v/>
      </c>
      <c r="O1575" s="3">
        <f>IF(_xlfn.DAYS(K1575,J1575)&lt;0, "Aguardando OC", _xlfn.DAYS(K1575,J1575))</f>
        <v>6</v>
      </c>
      <c r="P1575" s="191">
        <v>402301</v>
      </c>
      <c r="Q1575" s="54"/>
      <c r="R1575" s="191">
        <v>167747</v>
      </c>
      <c r="S1575" s="49"/>
      <c r="T1575" s="153"/>
      <c r="U1575" s="45">
        <v>36.89</v>
      </c>
      <c r="V1575" s="42">
        <v>10083</v>
      </c>
      <c r="W1575" s="43" t="str">
        <f>IFERROR(VLOOKUP(V1575, Fornecedores!A:C, 3, FALSE), "")</f>
        <v xml:space="preserve">AGROMAQUINA COMERCIO VAREJISTA DE PEÇAS </v>
      </c>
      <c r="X1575" s="43" t="str">
        <f>IFERROR(VLOOKUP(V1575, Fornecedores!A:E, 5, FALSE), "")</f>
        <v>Bayeux</v>
      </c>
      <c r="Y1575" s="43" t="str">
        <f>IFERROR(VLOOKUP(V1575, Fornecedores!A:F, 6, FALSE), "")</f>
        <v>PB</v>
      </c>
      <c r="Z1575" s="14" t="str">
        <f>IF(H1575=0, "Pedido entregue!", "Pendente")</f>
        <v>Pedido entregue!</v>
      </c>
      <c r="AA1575" s="74">
        <v>1</v>
      </c>
      <c r="AB1575" s="58" t="str">
        <f>IF(Z1575="Pedido Entregue!", IF(AA1575=1, "Retirado do Almoxarifado", IF(AA1575=2, "Material devolvido", "Aguardando retirada")), IF(Z1575="Pendente", "Entrega pendente", ""))</f>
        <v>Retirado do Almoxarifado</v>
      </c>
      <c r="AC1575" s="18">
        <v>1</v>
      </c>
      <c r="AD1575" s="18">
        <f>AC1575/SUMIF($P:$P,P1575,$AC:$AC)</f>
        <v>1</v>
      </c>
      <c r="AE1575" s="18">
        <f>IF(R1575=0,0,AC1575/SUMIF($R:$R,R1575,$AC:$AC))</f>
        <v>0.2</v>
      </c>
      <c r="AF1575" s="18">
        <f>IF(R1575=0,1,0)</f>
        <v>0</v>
      </c>
      <c r="AG1575" s="18">
        <f>IF(R1575=0,#REF!-J1575,0)</f>
        <v>0</v>
      </c>
      <c r="AH1575" t="str">
        <f>TEXT(J1575,"MMMM")</f>
        <v>maio</v>
      </c>
    </row>
    <row r="1576" spans="1:34" ht="12.75" hidden="1" customHeight="1" x14ac:dyDescent="0.25">
      <c r="A1576" s="90" t="str">
        <f>IF(C1576="Oficina Diversos","Oficina Geral",
IF(ISNUMBER(FIND("Estoque - Colhedoras",C1576)),"Colhedoras",IF(ISNUMBER(FIND("Caldeiraria",C1576)),"Caldeiraria",IF(ISNUMBER(FIND("Borracharia",C1576)),"Borracharia",IF(ISNUMBER(FIND("Lubrificação",C1576)),"Lubrificação",
IF(ISNUMBER(FIND("Estoque - Carregadeiras",C1576)),"Carregadeiras",IF(ISNUMBER(FIND("Estoque - Veic. Leves",C1576)),"Veic. Leves",
IF(ISNUMBER(FIND("Estoque - Caminhões",C1576)),"Caminhões",IF(ISNUMBER(FIND("Estoque - Transbordos",C1576)),"Transbordos",
IF(ISNUMBER(FIND("Estoque - Tratores",C1576)),"Tratores",
IF(ISNUMBER(FIND("Estoque - Máquinas pesadas",C1576)),"Máquinas pesadas",
IF(ISNUMBER(FIND("Estoque - Reboques",C1576)),"Reboques",
IF(C1576="Estoque","Estoque",
IF(AND(ISNUMBER(C1576),C1576&gt;1000,C1576&lt;2000),"Caminhões",
IF(AND(ISNUMBER(C1576),C1576&gt;2000,C1576&lt;3000),"Tratores",
IF(AND(ISNUMBER(C1576),C1576&gt;3000,C1576&lt;4000),"Carregadeiras",
IF(AND(ISNUMBER(C1576),C1576&gt;4000,C1576&lt;5000),"Máquinas pesadas",
IF(AND(ISNUMBER(C1576),C1576&gt;5000,C1576&lt;6000),"Colhedoras",
IF(AND(ISNUMBER(C1576),C1576&gt;7000,C1576&lt;8000),"Irrigação",
IF(AND(ISNUMBER(C1576),C1576&gt;8000,C1576&lt;9000),"Reboques",IF(AND(ISNUMBER(C1576),C1576&gt;0,C1576&lt;1000),"Veic. Leves","")))))))))))))))))))))</f>
        <v>Carregadeiras</v>
      </c>
      <c r="B1576" s="72"/>
      <c r="C1576" s="42">
        <v>3014</v>
      </c>
      <c r="D1576" s="42">
        <v>65931</v>
      </c>
      <c r="E1576" s="43" t="s">
        <v>1268</v>
      </c>
      <c r="F1576" s="14" t="str">
        <f>IF(ISBLANK(K1576), "Apenas Solicitação", "Tem OC")</f>
        <v>Tem OC</v>
      </c>
      <c r="G1576" s="42">
        <v>1</v>
      </c>
      <c r="H1576" s="37">
        <f>G1576-I1576</f>
        <v>0</v>
      </c>
      <c r="I1576" s="114">
        <v>1</v>
      </c>
      <c r="J1576" s="44">
        <v>45786</v>
      </c>
      <c r="K1576" s="185">
        <v>45791</v>
      </c>
      <c r="L1576" s="44"/>
      <c r="M1576" s="44"/>
      <c r="N1576" s="44" t="str">
        <f>IFERROR(K1576 + VALUE(LEFT(L1576, FIND(" ", L1576) - 1)), "")</f>
        <v/>
      </c>
      <c r="O1576" s="3">
        <f>IF(_xlfn.DAYS(K1576,J1576)&lt;0, "Aguardando OC", _xlfn.DAYS(K1576,J1576))</f>
        <v>5</v>
      </c>
      <c r="P1576" s="191">
        <v>402219</v>
      </c>
      <c r="Q1576" s="54"/>
      <c r="R1576" s="191">
        <v>167578</v>
      </c>
      <c r="S1576" s="49"/>
      <c r="T1576" s="153"/>
      <c r="U1576" s="45">
        <v>7.27</v>
      </c>
      <c r="V1576" s="42">
        <v>13341</v>
      </c>
      <c r="W1576" s="43" t="str">
        <f>IFERROR(VLOOKUP(V1576, Fornecedores!A:C, 3, FALSE), "")</f>
        <v>DISMA DISTRIBUIDORA</v>
      </c>
      <c r="X1576" s="43" t="str">
        <f>IFERROR(VLOOKUP(V1576, Fornecedores!A:E, 5, FALSE), "")</f>
        <v>Araçatuba</v>
      </c>
      <c r="Y1576" s="43" t="str">
        <f>IFERROR(VLOOKUP(V1576, Fornecedores!A:F, 6, FALSE), "")</f>
        <v>SP</v>
      </c>
      <c r="Z1576" s="14" t="str">
        <f>IF(H1576=0, "Pedido entregue!", "Pendente")</f>
        <v>Pedido entregue!</v>
      </c>
      <c r="AA1576" s="74">
        <v>1</v>
      </c>
      <c r="AB1576" s="58" t="str">
        <f>IF(Z1576="Pedido Entregue!", IF(AA1576=1, "Retirado do Almoxarifado", IF(AA1576=2, "Material devolvido", "Aguardando retirada")), IF(Z1576="Pendente", "Entrega pendente", ""))</f>
        <v>Retirado do Almoxarifado</v>
      </c>
      <c r="AC1576" s="18">
        <v>1</v>
      </c>
      <c r="AD1576" s="18">
        <f>AC1576/SUMIF($P:$P,P1576,$AC:$AC)</f>
        <v>1</v>
      </c>
      <c r="AE1576" s="18">
        <f>IF(R1576=0,0,AC1576/SUMIF($R:$R,R1576,$AC:$AC))</f>
        <v>8.3333333333333329E-2</v>
      </c>
      <c r="AF1576" s="18">
        <f>IF(R1576=0,1,0)</f>
        <v>0</v>
      </c>
      <c r="AG1576" s="18">
        <f>IF(R1576=0,#REF!-J1576,0)</f>
        <v>0</v>
      </c>
      <c r="AH1576" t="str">
        <f>TEXT(J1576,"MMMM")</f>
        <v>maio</v>
      </c>
    </row>
    <row r="1577" spans="1:34" ht="12.75" hidden="1" customHeight="1" x14ac:dyDescent="0.25">
      <c r="A1577" s="90" t="str">
        <f>IF(C1577="Oficina Diversos","Oficina Geral",
IF(ISNUMBER(FIND("Estoque - Colhedoras",C1577)),"Colhedoras",IF(ISNUMBER(FIND("Caldeiraria",C1577)),"Caldeiraria",IF(ISNUMBER(FIND("Borracharia",C1577)),"Borracharia",IF(ISNUMBER(FIND("Lubrificação",C1577)),"Lubrificação",
IF(ISNUMBER(FIND("Estoque - Carregadeiras",C1577)),"Carregadeiras",IF(ISNUMBER(FIND("Estoque - Veic. Leves",C1577)),"Veic. Leves",
IF(ISNUMBER(FIND("Estoque - Caminhões",C1577)),"Caminhões",IF(ISNUMBER(FIND("Estoque - Transbordos",C1577)),"Transbordos",
IF(ISNUMBER(FIND("Estoque - Tratores",C1577)),"Tratores",
IF(ISNUMBER(FIND("Estoque - Máquinas pesadas",C1577)),"Máquinas pesadas",
IF(ISNUMBER(FIND("Estoque - Reboques",C1577)),"Reboques",
IF(C1577="Estoque","Estoque",
IF(AND(ISNUMBER(C1577),C1577&gt;1000,C1577&lt;2000),"Caminhões",
IF(AND(ISNUMBER(C1577),C1577&gt;2000,C1577&lt;3000),"Tratores",
IF(AND(ISNUMBER(C1577),C1577&gt;3000,C1577&lt;4000),"Carregadeiras",
IF(AND(ISNUMBER(C1577),C1577&gt;4000,C1577&lt;5000),"Máquinas pesadas",
IF(AND(ISNUMBER(C1577),C1577&gt;5000,C1577&lt;6000),"Colhedoras",
IF(AND(ISNUMBER(C1577),C1577&gt;7000,C1577&lt;8000),"Irrigação",
IF(AND(ISNUMBER(C1577),C1577&gt;8000,C1577&lt;9000),"Reboques",IF(AND(ISNUMBER(C1577),C1577&gt;0,C1577&lt;1000),"Veic. Leves","")))))))))))))))))))))</f>
        <v>Tratores</v>
      </c>
      <c r="B1577" s="72"/>
      <c r="C1577" s="2">
        <v>2030</v>
      </c>
      <c r="D1577" s="2">
        <v>66109</v>
      </c>
      <c r="E1577" s="10" t="s">
        <v>619</v>
      </c>
      <c r="F1577" s="14" t="str">
        <f>IF(ISBLANK(K1577), "Apenas Solicitação", "Tem OC")</f>
        <v>Tem OC</v>
      </c>
      <c r="G1577" s="2">
        <v>1</v>
      </c>
      <c r="H1577" s="37">
        <f>G1577-I1577</f>
        <v>0</v>
      </c>
      <c r="I1577" s="114">
        <v>1</v>
      </c>
      <c r="J1577" s="4">
        <v>45699</v>
      </c>
      <c r="K1577" s="180">
        <v>45705</v>
      </c>
      <c r="L1577" s="4"/>
      <c r="M1577" s="44"/>
      <c r="N1577" s="44" t="str">
        <f>IFERROR(K1577 + VALUE(LEFT(L1577, FIND(" ", L1577) - 1)), "")</f>
        <v/>
      </c>
      <c r="O1577" s="3">
        <f>IF(_xlfn.DAYS(K1577,J1577)&lt;0, "Aguardando OC", _xlfn.DAYS(K1577,J1577))</f>
        <v>6</v>
      </c>
      <c r="P1577" s="14">
        <v>392067</v>
      </c>
      <c r="Q1577" s="169">
        <v>1127366</v>
      </c>
      <c r="R1577" s="14">
        <v>164322</v>
      </c>
      <c r="S1577" s="2">
        <v>696</v>
      </c>
      <c r="T1577" s="65" t="s">
        <v>77</v>
      </c>
      <c r="U1577" s="21">
        <v>49.88</v>
      </c>
      <c r="V1577" s="2">
        <v>3465</v>
      </c>
      <c r="W1577" s="43" t="str">
        <f>IFERROR(VLOOKUP(V1577, Fornecedores!A:C, 3, FALSE), "")</f>
        <v>MAQNELSON AGRICOLA L</v>
      </c>
      <c r="X1577" s="43" t="str">
        <f>IFERROR(VLOOKUP(V1577, Fornecedores!A:E, 5, FALSE), "")</f>
        <v>Itumbiara</v>
      </c>
      <c r="Y1577" s="43" t="str">
        <f>IFERROR(VLOOKUP(V1577, Fornecedores!A:F, 6, FALSE), "")</f>
        <v>GO</v>
      </c>
      <c r="Z1577" s="14" t="str">
        <f>IF(H1577=0, "Pedido entregue!", "Pendente")</f>
        <v>Pedido entregue!</v>
      </c>
      <c r="AA1577" s="74">
        <v>1</v>
      </c>
      <c r="AB1577" s="58" t="str">
        <f>IF(Z1577="Pedido Entregue!", IF(AA1577=1, "Retirado do Almoxarifado", IF(AA1577=2, "Material devolvido", "Aguardando retirada")), IF(Z1577="Pendente", "Entrega pendente", ""))</f>
        <v>Retirado do Almoxarifado</v>
      </c>
      <c r="AC1577" s="18">
        <v>1</v>
      </c>
      <c r="AD1577" s="18">
        <f>AC1577/SUMIF($P:$P,P1577,$AC:$AC)</f>
        <v>1</v>
      </c>
      <c r="AE1577" s="18">
        <f>IF(R1577=0,0,AC1577/SUMIF($R:$R,R1577,$AC:$AC))</f>
        <v>3.2258064516129031E-2</v>
      </c>
      <c r="AF1577" s="18">
        <f>IF(R1577=0,1,0)</f>
        <v>0</v>
      </c>
      <c r="AG1577" s="18">
        <f>IF(R1577=0,#REF!-J1577,0)</f>
        <v>0</v>
      </c>
      <c r="AH1577" t="str">
        <f>TEXT(J1577,"MMMM")</f>
        <v>fevereiro</v>
      </c>
    </row>
    <row r="1578" spans="1:34" ht="12.75" customHeight="1" x14ac:dyDescent="0.25">
      <c r="A1578" s="90" t="str">
        <f>IF(C1578="Oficina Diversos","Oficina Geral",
IF(ISNUMBER(FIND("Estoque - Colhedoras",C1578)),"Colhedoras",IF(ISNUMBER(FIND("Caldeiraria",C1578)),"Caldeiraria",IF(ISNUMBER(FIND("Borracharia",C1578)),"Borracharia",IF(ISNUMBER(FIND("Lubrificação",C1578)),"Lubrificação",
IF(ISNUMBER(FIND("Estoque - Carregadeiras",C1578)),"Carregadeiras",IF(ISNUMBER(FIND("Estoque - Veic. Leves",C1578)),"Veic. Leves",
IF(ISNUMBER(FIND("Estoque - Caminhões",C1578)),"Caminhões",IF(ISNUMBER(FIND("Estoque - Transbordos",C1578)),"Transbordos",
IF(ISNUMBER(FIND("Estoque - Tratores",C1578)),"Tratores",
IF(ISNUMBER(FIND("Estoque - Máquinas pesadas",C1578)),"Máquinas pesadas",
IF(ISNUMBER(FIND("Estoque - Reboques",C1578)),"Reboques",
IF(C1578="Estoque","Estoque",
IF(AND(ISNUMBER(C1578),C1578&gt;1000,C1578&lt;2000),"Caminhões",
IF(AND(ISNUMBER(C1578),C1578&gt;2000,C1578&lt;3000),"Tratores",
IF(AND(ISNUMBER(C1578),C1578&gt;3000,C1578&lt;4000),"Carregadeiras",
IF(AND(ISNUMBER(C1578),C1578&gt;4000,C1578&lt;5000),"Máquinas pesadas",
IF(AND(ISNUMBER(C1578),C1578&gt;5000,C1578&lt;6000),"Colhedoras",
IF(AND(ISNUMBER(C1578),C1578&gt;7000,C1578&lt;8000),"Irrigação",
IF(AND(ISNUMBER(C1578),C1578&gt;8000,C1578&lt;9000),"Reboques",IF(AND(ISNUMBER(C1578),C1578&gt;0,C1578&lt;1000),"Veic. Leves","")))))))))))))))))))))</f>
        <v>Tratores</v>
      </c>
      <c r="C1578" s="113">
        <v>2064</v>
      </c>
      <c r="D1578" s="2">
        <v>66111</v>
      </c>
      <c r="E1578" s="3" t="s">
        <v>20581</v>
      </c>
      <c r="F1578" s="101" t="str">
        <f>IF(ISBLANK(K1578), "Apenas Solicitação", "Tem OC")</f>
        <v>Tem OC</v>
      </c>
      <c r="G1578" s="2">
        <v>1</v>
      </c>
      <c r="H1578" s="102">
        <f>G1578-I1578</f>
        <v>1</v>
      </c>
      <c r="I1578" s="106"/>
      <c r="J1578" s="4">
        <v>45821</v>
      </c>
      <c r="K1578" s="180">
        <v>45842</v>
      </c>
      <c r="L1578" s="3" t="s">
        <v>20166</v>
      </c>
      <c r="M1578" s="104" t="str">
        <f ca="1">IF(OR(N1578="", N1578=0), "", IF(N1578&gt;TODAY(), "No prazo", "Atrasado"))</f>
        <v>Atrasado</v>
      </c>
      <c r="N1578" s="104">
        <f>IFERROR(K1578 + VALUE(LEFT(L1578, FIND(" ", L1578) - 1)), "")</f>
        <v>45846</v>
      </c>
      <c r="O1578" s="105">
        <f>IF(_xlfn.DAYS(K1578,J1578)&lt;0, "Aguardando OC", _xlfn.DAYS(K1578,J1578))</f>
        <v>21</v>
      </c>
      <c r="P1578" s="14">
        <v>407266</v>
      </c>
      <c r="Q1578" s="12"/>
      <c r="R1578" s="14">
        <v>170490</v>
      </c>
      <c r="S1578" s="2">
        <v>221</v>
      </c>
      <c r="T1578" s="65" t="s">
        <v>1029</v>
      </c>
      <c r="U1578" s="21">
        <v>225.74</v>
      </c>
      <c r="V1578" s="2">
        <v>3465</v>
      </c>
      <c r="W1578" s="105" t="str">
        <f>IFERROR(VLOOKUP(V1578, Fornecedores!A:C, 3, FALSE), "")</f>
        <v>MAQNELSON AGRICOLA L</v>
      </c>
      <c r="X1578" s="105" t="str">
        <f>IFERROR(VLOOKUP(V1578, Fornecedores!A:E, 5, FALSE), "")</f>
        <v>Itumbiara</v>
      </c>
      <c r="Y1578" s="105" t="str">
        <f>IFERROR(VLOOKUP(V1578, Fornecedores!A:F, 6, FALSE), "")</f>
        <v>GO</v>
      </c>
      <c r="Z1578" s="101" t="str">
        <f>IF(H1578=0, "Pedido entregue!", "Pendente")</f>
        <v>Pendente</v>
      </c>
      <c r="AB1578" s="132" t="str">
        <f>IF(Z1578="Pedido Entregue!", IF(AA1578=1, "Retirado do Almoxarifado", IF(AA1578=2, "Material devolvido", "Aguardando retirada")), IF(Z1578="Pendente", "Entrega pendente", ""))</f>
        <v>Entrega pendente</v>
      </c>
      <c r="AC1578" s="18">
        <v>1</v>
      </c>
      <c r="AD1578" s="18">
        <f>AC1578/SUMIF($P:$P,P1578,$AC:$AC)</f>
        <v>1</v>
      </c>
      <c r="AE1578" s="18">
        <f>IF(R1578=0,0,AC1578/SUMIF($R:$R,R1578,$AC:$AC))</f>
        <v>1.5625E-2</v>
      </c>
      <c r="AF1578" s="18">
        <f>IF(R1578=0,1,0)</f>
        <v>0</v>
      </c>
      <c r="AH1578" t="str">
        <f>TEXT(J1578,"MMMM")</f>
        <v>junho</v>
      </c>
    </row>
    <row r="1579" spans="1:34" ht="12.75" customHeight="1" x14ac:dyDescent="0.25">
      <c r="A1579" s="90" t="str">
        <f>IF(C1579="Oficina Diversos","Oficina Geral",
IF(ISNUMBER(FIND("Estoque - Colhedoras",C1579)),"Colhedoras",IF(ISNUMBER(FIND("Caldeiraria",C1579)),"Caldeiraria",IF(ISNUMBER(FIND("Borracharia",C1579)),"Borracharia",IF(ISNUMBER(FIND("Lubrificação",C1579)),"Lubrificação",
IF(ISNUMBER(FIND("Estoque - Carregadeiras",C1579)),"Carregadeiras",IF(ISNUMBER(FIND("Estoque - Veic. Leves",C1579)),"Veic. Leves",
IF(ISNUMBER(FIND("Estoque - Caminhões",C1579)),"Caminhões",IF(ISNUMBER(FIND("Estoque - Transbordos",C1579)),"Transbordos",
IF(ISNUMBER(FIND("Estoque - Tratores",C1579)),"Tratores",
IF(ISNUMBER(FIND("Estoque - Máquinas pesadas",C1579)),"Máquinas pesadas",
IF(ISNUMBER(FIND("Estoque - Reboques",C1579)),"Reboques",
IF(C1579="Estoque","Estoque",
IF(AND(ISNUMBER(C1579),C1579&gt;1000,C1579&lt;2000),"Caminhões",
IF(AND(ISNUMBER(C1579),C1579&gt;2000,C1579&lt;3000),"Tratores",
IF(AND(ISNUMBER(C1579),C1579&gt;3000,C1579&lt;4000),"Carregadeiras",
IF(AND(ISNUMBER(C1579),C1579&gt;4000,C1579&lt;5000),"Máquinas pesadas",
IF(AND(ISNUMBER(C1579),C1579&gt;5000,C1579&lt;6000),"Colhedoras",
IF(AND(ISNUMBER(C1579),C1579&gt;7000,C1579&lt;8000),"Irrigação",
IF(AND(ISNUMBER(C1579),C1579&gt;8000,C1579&lt;9000),"Reboques",IF(AND(ISNUMBER(C1579),C1579&gt;0,C1579&lt;1000),"Veic. Leves","")))))))))))))))))))))</f>
        <v>Tratores</v>
      </c>
      <c r="C1579" s="113">
        <v>2064</v>
      </c>
      <c r="D1579" s="2">
        <v>66113</v>
      </c>
      <c r="E1579" s="3" t="s">
        <v>20582</v>
      </c>
      <c r="F1579" s="101" t="str">
        <f>IF(ISBLANK(K1579), "Apenas Solicitação", "Tem OC")</f>
        <v>Tem OC</v>
      </c>
      <c r="G1579" s="2">
        <v>2</v>
      </c>
      <c r="H1579" s="102">
        <f>G1579-I1579</f>
        <v>2</v>
      </c>
      <c r="I1579" s="106"/>
      <c r="J1579" s="4">
        <v>45821</v>
      </c>
      <c r="K1579" s="180">
        <v>45842</v>
      </c>
      <c r="L1579" s="3" t="s">
        <v>20166</v>
      </c>
      <c r="M1579" s="104" t="str">
        <f ca="1">IF(OR(N1579="", N1579=0), "", IF(N1579&gt;TODAY(), "No prazo", "Atrasado"))</f>
        <v>Atrasado</v>
      </c>
      <c r="N1579" s="104">
        <f>IFERROR(K1579 + VALUE(LEFT(L1579, FIND(" ", L1579) - 1)), "")</f>
        <v>45846</v>
      </c>
      <c r="O1579" s="105">
        <f>IF(_xlfn.DAYS(K1579,J1579)&lt;0, "Aguardando OC", _xlfn.DAYS(K1579,J1579))</f>
        <v>21</v>
      </c>
      <c r="P1579" s="14">
        <v>407281</v>
      </c>
      <c r="Q1579" s="12"/>
      <c r="R1579" s="14">
        <v>170490</v>
      </c>
      <c r="S1579" s="2">
        <v>221</v>
      </c>
      <c r="T1579" s="65" t="s">
        <v>1029</v>
      </c>
      <c r="U1579" s="21">
        <v>207.22</v>
      </c>
      <c r="V1579" s="2">
        <v>3465</v>
      </c>
      <c r="W1579" s="105" t="str">
        <f>IFERROR(VLOOKUP(V1579, Fornecedores!A:C, 3, FALSE), "")</f>
        <v>MAQNELSON AGRICOLA L</v>
      </c>
      <c r="X1579" s="105" t="str">
        <f>IFERROR(VLOOKUP(V1579, Fornecedores!A:E, 5, FALSE), "")</f>
        <v>Itumbiara</v>
      </c>
      <c r="Y1579" s="105" t="str">
        <f>IFERROR(VLOOKUP(V1579, Fornecedores!A:F, 6, FALSE), "")</f>
        <v>GO</v>
      </c>
      <c r="Z1579" s="101" t="str">
        <f>IF(H1579=0, "Pedido entregue!", "Pendente")</f>
        <v>Pendente</v>
      </c>
      <c r="AB1579" s="132" t="str">
        <f>IF(Z1579="Pedido Entregue!", IF(AA1579=1, "Retirado do Almoxarifado", IF(AA1579=2, "Material devolvido", "Aguardando retirada")), IF(Z1579="Pendente", "Entrega pendente", ""))</f>
        <v>Entrega pendente</v>
      </c>
      <c r="AC1579" s="18">
        <v>1</v>
      </c>
      <c r="AD1579" s="18">
        <f>AC1579/SUMIF($P:$P,P1579,$AC:$AC)</f>
        <v>1</v>
      </c>
      <c r="AE1579" s="18">
        <f>IF(R1579=0,0,AC1579/SUMIF($R:$R,R1579,$AC:$AC))</f>
        <v>1.5625E-2</v>
      </c>
      <c r="AF1579" s="18">
        <f>IF(R1579=0,1,0)</f>
        <v>0</v>
      </c>
      <c r="AH1579" t="str">
        <f>TEXT(J1579,"MMMM")</f>
        <v>junho</v>
      </c>
    </row>
    <row r="1580" spans="1:34" ht="12.75" customHeight="1" x14ac:dyDescent="0.25">
      <c r="A1580" s="90" t="str">
        <f>IF(C1580="Oficina Diversos","Oficina Geral",
IF(ISNUMBER(FIND("Estoque - Colhedoras",C1580)),"Colhedoras",IF(ISNUMBER(FIND("Caldeiraria",C1580)),"Caldeiraria",IF(ISNUMBER(FIND("Borracharia",C1580)),"Borracharia",IF(ISNUMBER(FIND("Lubrificação",C1580)),"Lubrificação",
IF(ISNUMBER(FIND("Estoque - Carregadeiras",C1580)),"Carregadeiras",IF(ISNUMBER(FIND("Estoque - Veic. Leves",C1580)),"Veic. Leves",
IF(ISNUMBER(FIND("Estoque - Caminhões",C1580)),"Caminhões",IF(ISNUMBER(FIND("Estoque - Transbordos",C1580)),"Transbordos",
IF(ISNUMBER(FIND("Estoque - Tratores",C1580)),"Tratores",
IF(ISNUMBER(FIND("Estoque - Máquinas pesadas",C1580)),"Máquinas pesadas",
IF(ISNUMBER(FIND("Estoque - Reboques",C1580)),"Reboques",
IF(C1580="Estoque","Estoque",
IF(AND(ISNUMBER(C1580),C1580&gt;1000,C1580&lt;2000),"Caminhões",
IF(AND(ISNUMBER(C1580),C1580&gt;2000,C1580&lt;3000),"Tratores",
IF(AND(ISNUMBER(C1580),C1580&gt;3000,C1580&lt;4000),"Carregadeiras",
IF(AND(ISNUMBER(C1580),C1580&gt;4000,C1580&lt;5000),"Máquinas pesadas",
IF(AND(ISNUMBER(C1580),C1580&gt;5000,C1580&lt;6000),"Colhedoras",
IF(AND(ISNUMBER(C1580),C1580&gt;7000,C1580&lt;8000),"Irrigação",
IF(AND(ISNUMBER(C1580),C1580&gt;8000,C1580&lt;9000),"Reboques",IF(AND(ISNUMBER(C1580),C1580&gt;0,C1580&lt;1000),"Veic. Leves","")))))))))))))))))))))</f>
        <v>Tratores</v>
      </c>
      <c r="C1580" s="140">
        <v>2064</v>
      </c>
      <c r="D1580" s="139">
        <v>66114</v>
      </c>
      <c r="E1580" s="141" t="s">
        <v>20583</v>
      </c>
      <c r="F1580" s="101" t="str">
        <f>IF(ISBLANK(K1580), "Apenas Solicitação", "Tem OC")</f>
        <v>Apenas Solicitação</v>
      </c>
      <c r="G1580" s="139">
        <v>1</v>
      </c>
      <c r="H1580" s="102">
        <f>G1580-I1580</f>
        <v>1</v>
      </c>
      <c r="I1580" s="106"/>
      <c r="J1580" s="142">
        <v>45821</v>
      </c>
      <c r="K1580" s="199"/>
      <c r="L1580" s="141"/>
      <c r="M1580" s="104" t="str">
        <f ca="1">IF(OR(N1580="", N1580=0), "", IF(N1580&gt;TODAY(), "No prazo", "Atrasado"))</f>
        <v/>
      </c>
      <c r="N1580" s="104" t="str">
        <f>IFERROR(K1580 + VALUE(LEFT(L1580, FIND(" ", L1580) - 1)), "")</f>
        <v/>
      </c>
      <c r="O1580" s="105" t="str">
        <f>IF(_xlfn.DAYS(K1580,J1580)&lt;0, "Aguardando OC", _xlfn.DAYS(K1580,J1580))</f>
        <v>Aguardando OC</v>
      </c>
      <c r="P1580" s="199">
        <v>407291</v>
      </c>
      <c r="Q1580" s="12"/>
      <c r="R1580" s="199">
        <v>0</v>
      </c>
      <c r="S1580" s="139">
        <v>221</v>
      </c>
      <c r="T1580" s="65" t="s">
        <v>1029</v>
      </c>
      <c r="U1580" s="165">
        <v>305.13</v>
      </c>
      <c r="V1580" s="139"/>
      <c r="W1580" s="105" t="str">
        <f>IFERROR(VLOOKUP(V1580, Fornecedores!A:C, 3, FALSE), "")</f>
        <v/>
      </c>
      <c r="X1580" s="105" t="str">
        <f>IFERROR(VLOOKUP(V1580, Fornecedores!A:E, 5, FALSE), "")</f>
        <v/>
      </c>
      <c r="Y1580" s="105" t="str">
        <f>IFERROR(VLOOKUP(V1580, Fornecedores!A:F, 6, FALSE), "")</f>
        <v/>
      </c>
      <c r="Z1580" s="101" t="str">
        <f>IF(H1580=0, "Pedido entregue!", "Pendente")</f>
        <v>Pendente</v>
      </c>
      <c r="AB1580" s="132" t="str">
        <f>IF(Z1580="Pedido Entregue!", IF(AA1580=1, "Retirado do Almoxarifado", IF(AA1580=2, "Material devolvido", "Aguardando retirada")), IF(Z1580="Pendente", "Entrega pendente", ""))</f>
        <v>Entrega pendente</v>
      </c>
      <c r="AC1580" s="18">
        <v>1</v>
      </c>
      <c r="AD1580" s="18">
        <f>AC1580/SUMIF($P:$P,P1580,$AC:$AC)</f>
        <v>1</v>
      </c>
      <c r="AE1580" s="18">
        <f>IF(R1580=0,0,AC1580/SUMIF($R:$R,R1580,$AC:$AC))</f>
        <v>0</v>
      </c>
      <c r="AF1580" s="18">
        <f>IF(R1580=0,1,0)</f>
        <v>1</v>
      </c>
      <c r="AH1580" t="str">
        <f>TEXT(J1580,"MMMM")</f>
        <v>junho</v>
      </c>
    </row>
    <row r="1581" spans="1:34" ht="12.75" customHeight="1" x14ac:dyDescent="0.25">
      <c r="A1581" s="90" t="str">
        <f>IF(C1581="Oficina Diversos","Oficina Geral",
IF(ISNUMBER(FIND("Estoque - Colhedoras",C1581)),"Colhedoras",IF(ISNUMBER(FIND("Caldeiraria",C1581)),"Caldeiraria",IF(ISNUMBER(FIND("Borracharia",C1581)),"Borracharia",IF(ISNUMBER(FIND("Lubrificação",C1581)),"Lubrificação",
IF(ISNUMBER(FIND("Estoque - Carregadeiras",C1581)),"Carregadeiras",IF(ISNUMBER(FIND("Estoque - Veic. Leves",C1581)),"Veic. Leves",
IF(ISNUMBER(FIND("Estoque - Caminhões",C1581)),"Caminhões",IF(ISNUMBER(FIND("Estoque - Transbordos",C1581)),"Transbordos",
IF(ISNUMBER(FIND("Estoque - Tratores",C1581)),"Tratores",
IF(ISNUMBER(FIND("Estoque - Máquinas pesadas",C1581)),"Máquinas pesadas",
IF(ISNUMBER(FIND("Estoque - Reboques",C1581)),"Reboques",
IF(C1581="Estoque","Estoque",
IF(AND(ISNUMBER(C1581),C1581&gt;1000,C1581&lt;2000),"Caminhões",
IF(AND(ISNUMBER(C1581),C1581&gt;2000,C1581&lt;3000),"Tratores",
IF(AND(ISNUMBER(C1581),C1581&gt;3000,C1581&lt;4000),"Carregadeiras",
IF(AND(ISNUMBER(C1581),C1581&gt;4000,C1581&lt;5000),"Máquinas pesadas",
IF(AND(ISNUMBER(C1581),C1581&gt;5000,C1581&lt;6000),"Colhedoras",
IF(AND(ISNUMBER(C1581),C1581&gt;7000,C1581&lt;8000),"Irrigação",
IF(AND(ISNUMBER(C1581),C1581&gt;8000,C1581&lt;9000),"Reboques",IF(AND(ISNUMBER(C1581),C1581&gt;0,C1581&lt;1000),"Veic. Leves","")))))))))))))))))))))</f>
        <v>Tratores</v>
      </c>
      <c r="C1581" s="171">
        <v>2027</v>
      </c>
      <c r="D1581" s="170">
        <v>66249</v>
      </c>
      <c r="E1581" s="173" t="s">
        <v>20584</v>
      </c>
      <c r="F1581" s="101" t="str">
        <f>IF(ISBLANK(K1581), "Apenas Solicitação", "Tem OC")</f>
        <v>Apenas Solicitação</v>
      </c>
      <c r="G1581" s="170">
        <v>1</v>
      </c>
      <c r="H1581" s="102">
        <f>G1581-I1581</f>
        <v>1</v>
      </c>
      <c r="I1581" s="106"/>
      <c r="J1581" s="174">
        <v>45821</v>
      </c>
      <c r="K1581" s="201"/>
      <c r="L1581" s="173"/>
      <c r="M1581" s="104" t="str">
        <f ca="1">IF(OR(N1581="", N1581=0), "", IF(N1581&gt;TODAY(), "No prazo", "Atrasado"))</f>
        <v/>
      </c>
      <c r="N1581" s="104" t="str">
        <f>IFERROR(K1581 + VALUE(LEFT(L1581, FIND(" ", L1581) - 1)), "")</f>
        <v/>
      </c>
      <c r="O1581" s="105" t="str">
        <f>IF(_xlfn.DAYS(K1581,J1581)&lt;0, "Aguardando OC", _xlfn.DAYS(K1581,J1581))</f>
        <v>Aguardando OC</v>
      </c>
      <c r="P1581" s="201">
        <v>407424</v>
      </c>
      <c r="Q1581" s="12"/>
      <c r="R1581" s="201">
        <v>0</v>
      </c>
      <c r="S1581" s="2">
        <v>221</v>
      </c>
      <c r="T1581" s="65" t="s">
        <v>1029</v>
      </c>
      <c r="U1581" s="170">
        <v>11.84</v>
      </c>
      <c r="V1581" s="170"/>
      <c r="W1581" s="105" t="str">
        <f>IFERROR(VLOOKUP(V1581, Fornecedores!A:C, 3, FALSE), "")</f>
        <v/>
      </c>
      <c r="X1581" s="105" t="str">
        <f>IFERROR(VLOOKUP(V1581, Fornecedores!A:E, 5, FALSE), "")</f>
        <v/>
      </c>
      <c r="Y1581" s="105" t="str">
        <f>IFERROR(VLOOKUP(V1581, Fornecedores!A:F, 6, FALSE), "")</f>
        <v/>
      </c>
      <c r="Z1581" s="101" t="str">
        <f>IF(H1581=0, "Pedido entregue!", "Pendente")</f>
        <v>Pendente</v>
      </c>
      <c r="AB1581" s="132" t="str">
        <f>IF(Z1581="Pedido Entregue!", IF(AA1581=1, "Retirado do Almoxarifado", IF(AA1581=2, "Material devolvido", "Aguardando retirada")), IF(Z1581="Pendente", "Entrega pendente", ""))</f>
        <v>Entrega pendente</v>
      </c>
      <c r="AC1581" s="18">
        <v>1</v>
      </c>
      <c r="AD1581" s="18">
        <f>AC1581/SUMIF($P:$P,P1581,$AC:$AC)</f>
        <v>1</v>
      </c>
      <c r="AE1581" s="18">
        <f>IF(R1581=0,0,AC1581/SUMIF($R:$R,R1581,$AC:$AC))</f>
        <v>0</v>
      </c>
      <c r="AF1581" s="18">
        <f>IF(R1581=0,1,0)</f>
        <v>1</v>
      </c>
      <c r="AH1581" t="str">
        <f>TEXT(J1581,"MMMM")</f>
        <v>junho</v>
      </c>
    </row>
    <row r="1582" spans="1:34" ht="12.75" customHeight="1" x14ac:dyDescent="0.25">
      <c r="A1582" s="90" t="str">
        <f>IF(C1582="Oficina Diversos","Oficina Geral",
IF(ISNUMBER(FIND("Estoque - Colhedoras",C1582)),"Colhedoras",IF(ISNUMBER(FIND("Caldeiraria",C1582)),"Caldeiraria",IF(ISNUMBER(FIND("Borracharia",C1582)),"Borracharia",IF(ISNUMBER(FIND("Lubrificação",C1582)),"Lubrificação",
IF(ISNUMBER(FIND("Estoque - Carregadeiras",C1582)),"Carregadeiras",IF(ISNUMBER(FIND("Estoque - Veic. Leves",C1582)),"Veic. Leves",
IF(ISNUMBER(FIND("Estoque - Caminhões",C1582)),"Caminhões",IF(ISNUMBER(FIND("Estoque - Transbordos",C1582)),"Transbordos",
IF(ISNUMBER(FIND("Estoque - Tratores",C1582)),"Tratores",
IF(ISNUMBER(FIND("Estoque - Máquinas pesadas",C1582)),"Máquinas pesadas",
IF(ISNUMBER(FIND("Estoque - Reboques",C1582)),"Reboques",
IF(C1582="Estoque","Estoque",
IF(AND(ISNUMBER(C1582),C1582&gt;1000,C1582&lt;2000),"Caminhões",
IF(AND(ISNUMBER(C1582),C1582&gt;2000,C1582&lt;3000),"Tratores",
IF(AND(ISNUMBER(C1582),C1582&gt;3000,C1582&lt;4000),"Carregadeiras",
IF(AND(ISNUMBER(C1582),C1582&gt;4000,C1582&lt;5000),"Máquinas pesadas",
IF(AND(ISNUMBER(C1582),C1582&gt;5000,C1582&lt;6000),"Colhedoras",
IF(AND(ISNUMBER(C1582),C1582&gt;7000,C1582&lt;8000),"Irrigação",
IF(AND(ISNUMBER(C1582),C1582&gt;8000,C1582&lt;9000),"Reboques",IF(AND(ISNUMBER(C1582),C1582&gt;0,C1582&lt;1000),"Veic. Leves","")))))))))))))))))))))</f>
        <v>Tratores</v>
      </c>
      <c r="C1582" s="171">
        <v>2027</v>
      </c>
      <c r="D1582" s="170">
        <v>66249</v>
      </c>
      <c r="E1582" s="173" t="s">
        <v>20584</v>
      </c>
      <c r="F1582" s="101" t="str">
        <f>IF(ISBLANK(K1582), "Apenas Solicitação", "Tem OC")</f>
        <v>Apenas Solicitação</v>
      </c>
      <c r="G1582" s="170">
        <v>1</v>
      </c>
      <c r="H1582" s="102">
        <f>G1582-I1582</f>
        <v>1</v>
      </c>
      <c r="I1582" s="106"/>
      <c r="J1582" s="174">
        <v>45821</v>
      </c>
      <c r="K1582" s="201"/>
      <c r="L1582" s="173"/>
      <c r="M1582" s="104" t="str">
        <f ca="1">IF(OR(N1582="", N1582=0), "", IF(N1582&gt;TODAY(), "No prazo", "Atrasado"))</f>
        <v/>
      </c>
      <c r="N1582" s="104" t="str">
        <f>IFERROR(K1582 + VALUE(LEFT(L1582, FIND(" ", L1582) - 1)), "")</f>
        <v/>
      </c>
      <c r="O1582" s="105" t="str">
        <f>IF(_xlfn.DAYS(K1582,J1582)&lt;0, "Aguardando OC", _xlfn.DAYS(K1582,J1582))</f>
        <v>Aguardando OC</v>
      </c>
      <c r="P1582" s="201">
        <v>407513</v>
      </c>
      <c r="Q1582" s="12"/>
      <c r="R1582" s="201">
        <v>0</v>
      </c>
      <c r="S1582" s="2">
        <v>221</v>
      </c>
      <c r="T1582" s="65" t="s">
        <v>1029</v>
      </c>
      <c r="U1582" s="170">
        <v>11.84</v>
      </c>
      <c r="V1582" s="170"/>
      <c r="W1582" s="105" t="str">
        <f>IFERROR(VLOOKUP(V1582, Fornecedores!A:C, 3, FALSE), "")</f>
        <v/>
      </c>
      <c r="X1582" s="105" t="str">
        <f>IFERROR(VLOOKUP(V1582, Fornecedores!A:E, 5, FALSE), "")</f>
        <v/>
      </c>
      <c r="Y1582" s="105" t="str">
        <f>IFERROR(VLOOKUP(V1582, Fornecedores!A:F, 6, FALSE), "")</f>
        <v/>
      </c>
      <c r="Z1582" s="101" t="str">
        <f>IF(H1582=0, "Pedido entregue!", "Pendente")</f>
        <v>Pendente</v>
      </c>
      <c r="AB1582" s="132" t="str">
        <f>IF(Z1582="Pedido Entregue!", IF(AA1582=1, "Retirado do Almoxarifado", IF(AA1582=2, "Material devolvido", "Aguardando retirada")), IF(Z1582="Pendente", "Entrega pendente", ""))</f>
        <v>Entrega pendente</v>
      </c>
      <c r="AC1582" s="18">
        <v>1</v>
      </c>
      <c r="AD1582" s="18">
        <f>AC1582/SUMIF($P:$P,P1582,$AC:$AC)</f>
        <v>1</v>
      </c>
      <c r="AE1582" s="18">
        <f>IF(R1582=0,0,AC1582/SUMIF($R:$R,R1582,$AC:$AC))</f>
        <v>0</v>
      </c>
      <c r="AF1582" s="18">
        <f>IF(R1582=0,1,0)</f>
        <v>1</v>
      </c>
      <c r="AH1582" t="str">
        <f>TEXT(J1582,"MMMM")</f>
        <v>junho</v>
      </c>
    </row>
    <row r="1583" spans="1:34" ht="12.75" customHeight="1" x14ac:dyDescent="0.25">
      <c r="A1583" s="90" t="str">
        <f>IF(C1583="Oficina Diversos","Oficina Geral",
IF(ISNUMBER(FIND("Estoque - Colhedoras",C1583)),"Colhedoras",IF(ISNUMBER(FIND("Caldeiraria",C1583)),"Caldeiraria",IF(ISNUMBER(FIND("Borracharia",C1583)),"Borracharia",IF(ISNUMBER(FIND("Lubrificação",C1583)),"Lubrificação",
IF(ISNUMBER(FIND("Estoque - Carregadeiras",C1583)),"Carregadeiras",IF(ISNUMBER(FIND("Estoque - Veic. Leves",C1583)),"Veic. Leves",
IF(ISNUMBER(FIND("Estoque - Caminhões",C1583)),"Caminhões",IF(ISNUMBER(FIND("Estoque - Transbordos",C1583)),"Transbordos",
IF(ISNUMBER(FIND("Estoque - Tratores",C1583)),"Tratores",
IF(ISNUMBER(FIND("Estoque - Máquinas pesadas",C1583)),"Máquinas pesadas",
IF(ISNUMBER(FIND("Estoque - Reboques",C1583)),"Reboques",
IF(C1583="Estoque","Estoque",
IF(AND(ISNUMBER(C1583),C1583&gt;1000,C1583&lt;2000),"Caminhões",
IF(AND(ISNUMBER(C1583),C1583&gt;2000,C1583&lt;3000),"Tratores",
IF(AND(ISNUMBER(C1583),C1583&gt;3000,C1583&lt;4000),"Carregadeiras",
IF(AND(ISNUMBER(C1583),C1583&gt;4000,C1583&lt;5000),"Máquinas pesadas",
IF(AND(ISNUMBER(C1583),C1583&gt;5000,C1583&lt;6000),"Colhedoras",
IF(AND(ISNUMBER(C1583),C1583&gt;7000,C1583&lt;8000),"Irrigação",
IF(AND(ISNUMBER(C1583),C1583&gt;8000,C1583&lt;9000),"Reboques",IF(AND(ISNUMBER(C1583),C1583&gt;0,C1583&lt;1000),"Veic. Leves","")))))))))))))))))))))</f>
        <v>Tratores</v>
      </c>
      <c r="C1583" s="113">
        <v>2064</v>
      </c>
      <c r="D1583" s="2">
        <v>66254</v>
      </c>
      <c r="E1583" s="3" t="s">
        <v>20585</v>
      </c>
      <c r="F1583" s="101" t="str">
        <f>IF(ISBLANK(K1583), "Apenas Solicitação", "Tem OC")</f>
        <v>Tem OC</v>
      </c>
      <c r="G1583" s="2">
        <v>1</v>
      </c>
      <c r="H1583" s="102">
        <f>G1583-I1583</f>
        <v>1</v>
      </c>
      <c r="I1583" s="106"/>
      <c r="J1583" s="4">
        <v>45821</v>
      </c>
      <c r="K1583" s="180">
        <v>45842</v>
      </c>
      <c r="L1583" s="3" t="s">
        <v>20166</v>
      </c>
      <c r="M1583" s="104" t="str">
        <f ca="1">IF(OR(N1583="", N1583=0), "", IF(N1583&gt;TODAY(), "No prazo", "Atrasado"))</f>
        <v>Atrasado</v>
      </c>
      <c r="N1583" s="104">
        <f>IFERROR(K1583 + VALUE(LEFT(L1583, FIND(" ", L1583) - 1)), "")</f>
        <v>45846</v>
      </c>
      <c r="O1583" s="105">
        <f>IF(_xlfn.DAYS(K1583,J1583)&lt;0, "Aguardando OC", _xlfn.DAYS(K1583,J1583))</f>
        <v>21</v>
      </c>
      <c r="P1583" s="14">
        <v>407253</v>
      </c>
      <c r="Q1583" s="12"/>
      <c r="R1583" s="14">
        <v>170490</v>
      </c>
      <c r="S1583" s="2">
        <v>221</v>
      </c>
      <c r="T1583" s="65" t="s">
        <v>1029</v>
      </c>
      <c r="U1583" s="21">
        <v>18.5</v>
      </c>
      <c r="V1583" s="2">
        <v>3465</v>
      </c>
      <c r="W1583" s="105" t="str">
        <f>IFERROR(VLOOKUP(V1583, Fornecedores!A:C, 3, FALSE), "")</f>
        <v>MAQNELSON AGRICOLA L</v>
      </c>
      <c r="X1583" s="105" t="str">
        <f>IFERROR(VLOOKUP(V1583, Fornecedores!A:E, 5, FALSE), "")</f>
        <v>Itumbiara</v>
      </c>
      <c r="Y1583" s="105" t="str">
        <f>IFERROR(VLOOKUP(V1583, Fornecedores!A:F, 6, FALSE), "")</f>
        <v>GO</v>
      </c>
      <c r="Z1583" s="101" t="str">
        <f>IF(H1583=0, "Pedido entregue!", "Pendente")</f>
        <v>Pendente</v>
      </c>
      <c r="AB1583" s="132" t="str">
        <f>IF(Z1583="Pedido Entregue!", IF(AA1583=1, "Retirado do Almoxarifado", IF(AA1583=2, "Material devolvido", "Aguardando retirada")), IF(Z1583="Pendente", "Entrega pendente", ""))</f>
        <v>Entrega pendente</v>
      </c>
      <c r="AC1583" s="18">
        <v>1</v>
      </c>
      <c r="AD1583" s="18">
        <f>AC1583/SUMIF($P:$P,P1583,$AC:$AC)</f>
        <v>1</v>
      </c>
      <c r="AE1583" s="18">
        <f>IF(R1583=0,0,AC1583/SUMIF($R:$R,R1583,$AC:$AC))</f>
        <v>1.5625E-2</v>
      </c>
      <c r="AF1583" s="18">
        <f>IF(R1583=0,1,0)</f>
        <v>0</v>
      </c>
      <c r="AH1583" t="str">
        <f>TEXT(J1583,"MMMM")</f>
        <v>junho</v>
      </c>
    </row>
    <row r="1584" spans="1:34" ht="12.75" customHeight="1" x14ac:dyDescent="0.25">
      <c r="A1584" s="90" t="str">
        <f>IF(C1584="Oficina Diversos","Oficina Geral",
IF(ISNUMBER(FIND("Estoque - Colhedoras",C1584)),"Colhedoras",IF(ISNUMBER(FIND("Caldeiraria",C1584)),"Caldeiraria",IF(ISNUMBER(FIND("Borracharia",C1584)),"Borracharia",IF(ISNUMBER(FIND("Lubrificação",C1584)),"Lubrificação",
IF(ISNUMBER(FIND("Estoque - Carregadeiras",C1584)),"Carregadeiras",IF(ISNUMBER(FIND("Estoque - Veic. Leves",C1584)),"Veic. Leves",
IF(ISNUMBER(FIND("Estoque - Caminhões",C1584)),"Caminhões",IF(ISNUMBER(FIND("Estoque - Transbordos",C1584)),"Transbordos",
IF(ISNUMBER(FIND("Estoque - Tratores",C1584)),"Tratores",
IF(ISNUMBER(FIND("Estoque - Máquinas pesadas",C1584)),"Máquinas pesadas",
IF(ISNUMBER(FIND("Estoque - Reboques",C1584)),"Reboques",
IF(C1584="Estoque","Estoque",
IF(AND(ISNUMBER(C1584),C1584&gt;1000,C1584&lt;2000),"Caminhões",
IF(AND(ISNUMBER(C1584),C1584&gt;2000,C1584&lt;3000),"Tratores",
IF(AND(ISNUMBER(C1584),C1584&gt;3000,C1584&lt;4000),"Carregadeiras",
IF(AND(ISNUMBER(C1584),C1584&gt;4000,C1584&lt;5000),"Máquinas pesadas",
IF(AND(ISNUMBER(C1584),C1584&gt;5000,C1584&lt;6000),"Colhedoras",
IF(AND(ISNUMBER(C1584),C1584&gt;7000,C1584&lt;8000),"Irrigação",
IF(AND(ISNUMBER(C1584),C1584&gt;8000,C1584&lt;9000),"Reboques",IF(AND(ISNUMBER(C1584),C1584&gt;0,C1584&lt;1000),"Veic. Leves","")))))))))))))))))))))</f>
        <v>Tratores</v>
      </c>
      <c r="C1584" s="171">
        <v>2027</v>
      </c>
      <c r="D1584" s="170">
        <v>66255</v>
      </c>
      <c r="E1584" s="173" t="s">
        <v>20586</v>
      </c>
      <c r="F1584" s="101" t="str">
        <f>IF(ISBLANK(K1584), "Apenas Solicitação", "Tem OC")</f>
        <v>Apenas Solicitação</v>
      </c>
      <c r="G1584" s="170">
        <v>1</v>
      </c>
      <c r="H1584" s="102">
        <f>G1584-I1584</f>
        <v>1</v>
      </c>
      <c r="I1584" s="106"/>
      <c r="J1584" s="174">
        <v>45821</v>
      </c>
      <c r="K1584" s="201"/>
      <c r="L1584" s="173"/>
      <c r="M1584" s="104" t="str">
        <f ca="1">IF(OR(N1584="", N1584=0), "", IF(N1584&gt;TODAY(), "No prazo", "Atrasado"))</f>
        <v/>
      </c>
      <c r="N1584" s="104" t="str">
        <f>IFERROR(K1584 + VALUE(LEFT(L1584, FIND(" ", L1584) - 1)), "")</f>
        <v/>
      </c>
      <c r="O1584" s="105" t="str">
        <f>IF(_xlfn.DAYS(K1584,J1584)&lt;0, "Aguardando OC", _xlfn.DAYS(K1584,J1584))</f>
        <v>Aguardando OC</v>
      </c>
      <c r="P1584" s="201">
        <v>407425</v>
      </c>
      <c r="Q1584" s="12"/>
      <c r="R1584" s="201">
        <v>0</v>
      </c>
      <c r="S1584" s="2">
        <v>221</v>
      </c>
      <c r="T1584" s="65" t="s">
        <v>1029</v>
      </c>
      <c r="U1584" s="170">
        <v>16.2</v>
      </c>
      <c r="V1584" s="170"/>
      <c r="W1584" s="105" t="str">
        <f>IFERROR(VLOOKUP(V1584, Fornecedores!A:C, 3, FALSE), "")</f>
        <v/>
      </c>
      <c r="X1584" s="105" t="str">
        <f>IFERROR(VLOOKUP(V1584, Fornecedores!A:E, 5, FALSE), "")</f>
        <v/>
      </c>
      <c r="Y1584" s="105" t="str">
        <f>IFERROR(VLOOKUP(V1584, Fornecedores!A:F, 6, FALSE), "")</f>
        <v/>
      </c>
      <c r="Z1584" s="101" t="str">
        <f>IF(H1584=0, "Pedido entregue!", "Pendente")</f>
        <v>Pendente</v>
      </c>
      <c r="AB1584" s="132" t="str">
        <f>IF(Z1584="Pedido Entregue!", IF(AA1584=1, "Retirado do Almoxarifado", IF(AA1584=2, "Material devolvido", "Aguardando retirada")), IF(Z1584="Pendente", "Entrega pendente", ""))</f>
        <v>Entrega pendente</v>
      </c>
      <c r="AC1584" s="18">
        <v>1</v>
      </c>
      <c r="AD1584" s="18">
        <f>AC1584/SUMIF($P:$P,P1584,$AC:$AC)</f>
        <v>1</v>
      </c>
      <c r="AE1584" s="18">
        <f>IF(R1584=0,0,AC1584/SUMIF($R:$R,R1584,$AC:$AC))</f>
        <v>0</v>
      </c>
      <c r="AF1584" s="18">
        <f>IF(R1584=0,1,0)</f>
        <v>1</v>
      </c>
      <c r="AH1584" t="str">
        <f>TEXT(J1584,"MMMM")</f>
        <v>junho</v>
      </c>
    </row>
    <row r="1585" spans="1:34" ht="12.75" customHeight="1" x14ac:dyDescent="0.25">
      <c r="A1585" s="90" t="str">
        <f>IF(C1585="Oficina Diversos","Oficina Geral",
IF(ISNUMBER(FIND("Estoque - Colhedoras",C1585)),"Colhedoras",IF(ISNUMBER(FIND("Caldeiraria",C1585)),"Caldeiraria",IF(ISNUMBER(FIND("Borracharia",C1585)),"Borracharia",IF(ISNUMBER(FIND("Lubrificação",C1585)),"Lubrificação",
IF(ISNUMBER(FIND("Estoque - Carregadeiras",C1585)),"Carregadeiras",IF(ISNUMBER(FIND("Estoque - Veic. Leves",C1585)),"Veic. Leves",
IF(ISNUMBER(FIND("Estoque - Caminhões",C1585)),"Caminhões",IF(ISNUMBER(FIND("Estoque - Transbordos",C1585)),"Transbordos",
IF(ISNUMBER(FIND("Estoque - Tratores",C1585)),"Tratores",
IF(ISNUMBER(FIND("Estoque - Máquinas pesadas",C1585)),"Máquinas pesadas",
IF(ISNUMBER(FIND("Estoque - Reboques",C1585)),"Reboques",
IF(C1585="Estoque","Estoque",
IF(AND(ISNUMBER(C1585),C1585&gt;1000,C1585&lt;2000),"Caminhões",
IF(AND(ISNUMBER(C1585),C1585&gt;2000,C1585&lt;3000),"Tratores",
IF(AND(ISNUMBER(C1585),C1585&gt;3000,C1585&lt;4000),"Carregadeiras",
IF(AND(ISNUMBER(C1585),C1585&gt;4000,C1585&lt;5000),"Máquinas pesadas",
IF(AND(ISNUMBER(C1585),C1585&gt;5000,C1585&lt;6000),"Colhedoras",
IF(AND(ISNUMBER(C1585),C1585&gt;7000,C1585&lt;8000),"Irrigação",
IF(AND(ISNUMBER(C1585),C1585&gt;8000,C1585&lt;9000),"Reboques",IF(AND(ISNUMBER(C1585),C1585&gt;0,C1585&lt;1000),"Veic. Leves","")))))))))))))))))))))</f>
        <v>Tratores</v>
      </c>
      <c r="C1585" s="144">
        <v>2027</v>
      </c>
      <c r="D1585" s="143">
        <v>66255</v>
      </c>
      <c r="E1585" s="146" t="s">
        <v>20586</v>
      </c>
      <c r="F1585" s="101" t="str">
        <f>IF(ISBLANK(K1585), "Apenas Solicitação", "Tem OC")</f>
        <v>Apenas Solicitação</v>
      </c>
      <c r="G1585" s="143">
        <v>1</v>
      </c>
      <c r="H1585" s="102">
        <f>G1585-I1585</f>
        <v>1</v>
      </c>
      <c r="I1585" s="106"/>
      <c r="J1585" s="147">
        <v>45821</v>
      </c>
      <c r="K1585" s="200"/>
      <c r="L1585" s="146"/>
      <c r="M1585" s="104" t="str">
        <f ca="1">IF(OR(N1585="", N1585=0), "", IF(N1585&gt;TODAY(), "No prazo", "Atrasado"))</f>
        <v/>
      </c>
      <c r="N1585" s="104" t="str">
        <f>IFERROR(K1585 + VALUE(LEFT(L1585, FIND(" ", L1585) - 1)), "")</f>
        <v/>
      </c>
      <c r="O1585" s="105" t="str">
        <f>IF(_xlfn.DAYS(K1585,J1585)&lt;0, "Aguardando OC", _xlfn.DAYS(K1585,J1585))</f>
        <v>Aguardando OC</v>
      </c>
      <c r="P1585" s="200">
        <v>407514</v>
      </c>
      <c r="Q1585" s="12"/>
      <c r="R1585" s="200">
        <v>0</v>
      </c>
      <c r="S1585" s="143">
        <v>221</v>
      </c>
      <c r="T1585" s="65" t="s">
        <v>1029</v>
      </c>
      <c r="U1585" s="164">
        <v>16.2</v>
      </c>
      <c r="V1585" s="143"/>
      <c r="W1585" s="105" t="str">
        <f>IFERROR(VLOOKUP(V1585, Fornecedores!A:C, 3, FALSE), "")</f>
        <v/>
      </c>
      <c r="X1585" s="105" t="str">
        <f>IFERROR(VLOOKUP(V1585, Fornecedores!A:E, 5, FALSE), "")</f>
        <v/>
      </c>
      <c r="Y1585" s="105" t="str">
        <f>IFERROR(VLOOKUP(V1585, Fornecedores!A:F, 6, FALSE), "")</f>
        <v/>
      </c>
      <c r="Z1585" s="101" t="str">
        <f>IF(H1585=0, "Pedido entregue!", "Pendente")</f>
        <v>Pendente</v>
      </c>
      <c r="AB1585" s="132" t="str">
        <f>IF(Z1585="Pedido Entregue!", IF(AA1585=1, "Retirado do Almoxarifado", IF(AA1585=2, "Material devolvido", "Aguardando retirada")), IF(Z1585="Pendente", "Entrega pendente", ""))</f>
        <v>Entrega pendente</v>
      </c>
      <c r="AC1585" s="18">
        <v>1</v>
      </c>
      <c r="AD1585" s="18">
        <f>AC1585/SUMIF($P:$P,P1585,$AC:$AC)</f>
        <v>1</v>
      </c>
      <c r="AE1585" s="18">
        <f>IF(R1585=0,0,AC1585/SUMIF($R:$R,R1585,$AC:$AC))</f>
        <v>0</v>
      </c>
      <c r="AF1585" s="18">
        <f>IF(R1585=0,1,0)</f>
        <v>1</v>
      </c>
      <c r="AH1585" t="str">
        <f>TEXT(J1585,"MMMM")</f>
        <v>junho</v>
      </c>
    </row>
    <row r="1586" spans="1:34" ht="12.75" customHeight="1" x14ac:dyDescent="0.25">
      <c r="A1586" s="90" t="str">
        <f>IF(C1586="Oficina Diversos","Oficina Geral",
IF(ISNUMBER(FIND("Estoque - Colhedoras",C1586)),"Colhedoras",IF(ISNUMBER(FIND("Caldeiraria",C1586)),"Caldeiraria",IF(ISNUMBER(FIND("Borracharia",C1586)),"Borracharia",IF(ISNUMBER(FIND("Lubrificação",C1586)),"Lubrificação",
IF(ISNUMBER(FIND("Estoque - Carregadeiras",C1586)),"Carregadeiras",IF(ISNUMBER(FIND("Estoque - Veic. Leves",C1586)),"Veic. Leves",
IF(ISNUMBER(FIND("Estoque - Caminhões",C1586)),"Caminhões",IF(ISNUMBER(FIND("Estoque - Transbordos",C1586)),"Transbordos",
IF(ISNUMBER(FIND("Estoque - Tratores",C1586)),"Tratores",
IF(ISNUMBER(FIND("Estoque - Máquinas pesadas",C1586)),"Máquinas pesadas",
IF(ISNUMBER(FIND("Estoque - Reboques",C1586)),"Reboques",
IF(C1586="Estoque","Estoque",
IF(AND(ISNUMBER(C1586),C1586&gt;1000,C1586&lt;2000),"Caminhões",
IF(AND(ISNUMBER(C1586),C1586&gt;2000,C1586&lt;3000),"Tratores",
IF(AND(ISNUMBER(C1586),C1586&gt;3000,C1586&lt;4000),"Carregadeiras",
IF(AND(ISNUMBER(C1586),C1586&gt;4000,C1586&lt;5000),"Máquinas pesadas",
IF(AND(ISNUMBER(C1586),C1586&gt;5000,C1586&lt;6000),"Colhedoras",
IF(AND(ISNUMBER(C1586),C1586&gt;7000,C1586&lt;8000),"Irrigação",
IF(AND(ISNUMBER(C1586),C1586&gt;8000,C1586&lt;9000),"Reboques",IF(AND(ISNUMBER(C1586),C1586&gt;0,C1586&lt;1000),"Veic. Leves","")))))))))))))))))))))</f>
        <v>Tratores</v>
      </c>
      <c r="C1586" s="113">
        <v>2064</v>
      </c>
      <c r="D1586" s="2">
        <v>66257</v>
      </c>
      <c r="E1586" s="3" t="s">
        <v>20587</v>
      </c>
      <c r="F1586" s="101" t="str">
        <f>IF(ISBLANK(K1586), "Apenas Solicitação", "Tem OC")</f>
        <v>Tem OC</v>
      </c>
      <c r="G1586" s="2">
        <v>1</v>
      </c>
      <c r="H1586" s="102">
        <f>G1586-I1586</f>
        <v>1</v>
      </c>
      <c r="I1586" s="106"/>
      <c r="J1586" s="4">
        <v>45821</v>
      </c>
      <c r="K1586" s="180">
        <v>45842</v>
      </c>
      <c r="L1586" s="3" t="s">
        <v>20166</v>
      </c>
      <c r="M1586" s="104" t="str">
        <f ca="1">IF(OR(N1586="", N1586=0), "", IF(N1586&gt;TODAY(), "No prazo", "Atrasado"))</f>
        <v>Atrasado</v>
      </c>
      <c r="N1586" s="104">
        <f>IFERROR(K1586 + VALUE(LEFT(L1586, FIND(" ", L1586) - 1)), "")</f>
        <v>45846</v>
      </c>
      <c r="O1586" s="105">
        <f>IF(_xlfn.DAYS(K1586,J1586)&lt;0, "Aguardando OC", _xlfn.DAYS(K1586,J1586))</f>
        <v>21</v>
      </c>
      <c r="P1586" s="14">
        <v>407326</v>
      </c>
      <c r="Q1586" s="12"/>
      <c r="R1586" s="14">
        <v>170490</v>
      </c>
      <c r="S1586" s="2">
        <v>221</v>
      </c>
      <c r="T1586" s="65" t="s">
        <v>1029</v>
      </c>
      <c r="U1586" s="21">
        <v>24.15</v>
      </c>
      <c r="V1586" s="2">
        <v>3465</v>
      </c>
      <c r="W1586" s="105" t="str">
        <f>IFERROR(VLOOKUP(V1586, Fornecedores!A:C, 3, FALSE), "")</f>
        <v>MAQNELSON AGRICOLA L</v>
      </c>
      <c r="X1586" s="105" t="str">
        <f>IFERROR(VLOOKUP(V1586, Fornecedores!A:E, 5, FALSE), "")</f>
        <v>Itumbiara</v>
      </c>
      <c r="Y1586" s="105" t="str">
        <f>IFERROR(VLOOKUP(V1586, Fornecedores!A:F, 6, FALSE), "")</f>
        <v>GO</v>
      </c>
      <c r="Z1586" s="101" t="str">
        <f>IF(H1586=0, "Pedido entregue!", "Pendente")</f>
        <v>Pendente</v>
      </c>
      <c r="AB1586" s="132" t="str">
        <f>IF(Z1586="Pedido Entregue!", IF(AA1586=1, "Retirado do Almoxarifado", IF(AA1586=2, "Material devolvido", "Aguardando retirada")), IF(Z1586="Pendente", "Entrega pendente", ""))</f>
        <v>Entrega pendente</v>
      </c>
      <c r="AC1586" s="18">
        <v>1</v>
      </c>
      <c r="AD1586" s="18">
        <f>AC1586/SUMIF($P:$P,P1586,$AC:$AC)</f>
        <v>1</v>
      </c>
      <c r="AE1586" s="18">
        <f>IF(R1586=0,0,AC1586/SUMIF($R:$R,R1586,$AC:$AC))</f>
        <v>1.5625E-2</v>
      </c>
      <c r="AF1586" s="18">
        <f>IF(R1586=0,1,0)</f>
        <v>0</v>
      </c>
      <c r="AH1586" t="str">
        <f>TEXT(J1586,"MMMM")</f>
        <v>junho</v>
      </c>
    </row>
    <row r="1587" spans="1:34" ht="12.75" hidden="1" customHeight="1" x14ac:dyDescent="0.25">
      <c r="A1587" s="90" t="str">
        <f>IF(C1587="Oficina Diversos","Oficina Geral",
IF(ISNUMBER(FIND("Estoque - Colhedoras",C1587)),"Colhedoras",IF(ISNUMBER(FIND("Caldeiraria",C1587)),"Caldeiraria",IF(ISNUMBER(FIND("Borracharia",C1587)),"Borracharia",IF(ISNUMBER(FIND("Lubrificação",C1587)),"Lubrificação",
IF(ISNUMBER(FIND("Estoque - Carregadeiras",C1587)),"Carregadeiras",IF(ISNUMBER(FIND("Estoque - Veic. Leves",C1587)),"Veic. Leves",
IF(ISNUMBER(FIND("Estoque - Caminhões",C1587)),"Caminhões",IF(ISNUMBER(FIND("Estoque - Transbordos",C1587)),"Transbordos",
IF(ISNUMBER(FIND("Estoque - Tratores",C1587)),"Tratores",
IF(ISNUMBER(FIND("Estoque - Máquinas pesadas",C1587)),"Máquinas pesadas",
IF(ISNUMBER(FIND("Estoque - Reboques",C1587)),"Reboques",
IF(C1587="Estoque","Estoque",
IF(AND(ISNUMBER(C1587),C1587&gt;1000,C1587&lt;2000),"Caminhões",
IF(AND(ISNUMBER(C1587),C1587&gt;2000,C1587&lt;3000),"Tratores",
IF(AND(ISNUMBER(C1587),C1587&gt;3000,C1587&lt;4000),"Carregadeiras",
IF(AND(ISNUMBER(C1587),C1587&gt;4000,C1587&lt;5000),"Máquinas pesadas",
IF(AND(ISNUMBER(C1587),C1587&gt;5000,C1587&lt;6000),"Colhedoras",
IF(AND(ISNUMBER(C1587),C1587&gt;7000,C1587&lt;8000),"Irrigação",
IF(AND(ISNUMBER(C1587),C1587&gt;8000,C1587&lt;9000),"Reboques",IF(AND(ISNUMBER(C1587),C1587&gt;0,C1587&lt;1000),"Veic. Leves","")))))))))))))))))))))</f>
        <v>Caminhões</v>
      </c>
      <c r="C1587" s="113">
        <v>1097</v>
      </c>
      <c r="D1587" s="2">
        <v>66319</v>
      </c>
      <c r="E1587" s="3" t="s">
        <v>20387</v>
      </c>
      <c r="F1587" s="101" t="str">
        <f>IF(ISBLANK(K1587), "Apenas Solicitação", "Tem OC")</f>
        <v>Tem OC</v>
      </c>
      <c r="G1587" s="2">
        <v>16</v>
      </c>
      <c r="H1587" s="102">
        <f>G1587-I1587</f>
        <v>0</v>
      </c>
      <c r="I1587" s="106">
        <v>16</v>
      </c>
      <c r="J1587" s="4">
        <v>45819</v>
      </c>
      <c r="K1587" s="180">
        <v>45842</v>
      </c>
      <c r="L1587" s="3" t="s">
        <v>20151</v>
      </c>
      <c r="M1587" s="104" t="str">
        <f ca="1">IF(OR(N1587="", N1587=0), "", IF(N1587&gt;TODAY(), "No prazo", "Atrasado"))</f>
        <v>Atrasado</v>
      </c>
      <c r="N1587" s="104">
        <f>IFERROR(K1587 + VALUE(LEFT(L1587, FIND(" ", L1587) - 1)), "")</f>
        <v>45842</v>
      </c>
      <c r="O1587" s="105">
        <f>IF(_xlfn.DAYS(K1587,J1587)&lt;0, "Aguardando OC", _xlfn.DAYS(K1587,J1587))</f>
        <v>23</v>
      </c>
      <c r="P1587" s="14">
        <v>406974</v>
      </c>
      <c r="Q1587" s="12"/>
      <c r="R1587" s="14">
        <v>170428</v>
      </c>
      <c r="S1587" s="2">
        <v>221</v>
      </c>
      <c r="T1587" s="65" t="s">
        <v>1029</v>
      </c>
      <c r="U1587" s="21">
        <v>32.64</v>
      </c>
      <c r="V1587" s="2">
        <v>4604</v>
      </c>
      <c r="W1587" s="105" t="str">
        <f>IFERROR(VLOOKUP(V1587, Fornecedores!A:C, 3, FALSE), "")</f>
        <v>CABINE</v>
      </c>
      <c r="X1587" s="105" t="str">
        <f>IFERROR(VLOOKUP(V1587, Fornecedores!A:E, 5, FALSE), "")</f>
        <v>Recife</v>
      </c>
      <c r="Y1587" s="105" t="str">
        <f>IFERROR(VLOOKUP(V1587, Fornecedores!A:F, 6, FALSE), "")</f>
        <v>PE</v>
      </c>
      <c r="Z1587" s="101" t="str">
        <f>IF(H1587=0, "Pedido entregue!", "Pendente")</f>
        <v>Pedido entregue!</v>
      </c>
      <c r="AB1587" s="132" t="str">
        <f>IF(Z1587="Pedido Entregue!", IF(AA1587=1, "Retirado do Almoxarifado", IF(AA1587=2, "Material devolvido", "Aguardando retirada")), IF(Z1587="Pendente", "Entrega pendente", ""))</f>
        <v>Aguardando retirada</v>
      </c>
      <c r="AC1587" s="18">
        <v>1</v>
      </c>
      <c r="AD1587" s="18">
        <f>AC1587/SUMIF($P:$P,P1587,$AC:$AC)</f>
        <v>1</v>
      </c>
      <c r="AE1587" s="18">
        <f>IF(R1587=0,0,AC1587/SUMIF($R:$R,R1587,$AC:$AC))</f>
        <v>0.33333333333333331</v>
      </c>
      <c r="AF1587" s="18">
        <f>IF(R1587=0,1,0)</f>
        <v>0</v>
      </c>
      <c r="AH1587" t="str">
        <f>TEXT(J1587,"MMMM")</f>
        <v>junho</v>
      </c>
    </row>
    <row r="1588" spans="1:34" ht="12.75" hidden="1" customHeight="1" x14ac:dyDescent="0.25">
      <c r="A1588" s="90" t="str">
        <f>IF(C1588="Oficina Diversos","Oficina Geral",
IF(ISNUMBER(FIND("Estoque - Colhedoras",C1588)),"Colhedoras",IF(ISNUMBER(FIND("Caldeiraria",C1588)),"Caldeiraria",IF(ISNUMBER(FIND("Borracharia",C1588)),"Borracharia",IF(ISNUMBER(FIND("Lubrificação",C1588)),"Lubrificação",
IF(ISNUMBER(FIND("Estoque - Carregadeiras",C1588)),"Carregadeiras",IF(ISNUMBER(FIND("Estoque - Veic. Leves",C1588)),"Veic. Leves",
IF(ISNUMBER(FIND("Estoque - Caminhões",C1588)),"Caminhões",IF(ISNUMBER(FIND("Estoque - Transbordos",C1588)),"Transbordos",
IF(ISNUMBER(FIND("Estoque - Tratores",C1588)),"Tratores",
IF(ISNUMBER(FIND("Estoque - Máquinas pesadas",C1588)),"Máquinas pesadas",
IF(ISNUMBER(FIND("Estoque - Reboques",C1588)),"Reboques",
IF(C1588="Estoque","Estoque",
IF(AND(ISNUMBER(C1588),C1588&gt;1000,C1588&lt;2000),"Caminhões",
IF(AND(ISNUMBER(C1588),C1588&gt;2000,C1588&lt;3000),"Tratores",
IF(AND(ISNUMBER(C1588),C1588&gt;3000,C1588&lt;4000),"Carregadeiras",
IF(AND(ISNUMBER(C1588),C1588&gt;4000,C1588&lt;5000),"Máquinas pesadas",
IF(AND(ISNUMBER(C1588),C1588&gt;5000,C1588&lt;6000),"Colhedoras",
IF(AND(ISNUMBER(C1588),C1588&gt;7000,C1588&lt;8000),"Irrigação",
IF(AND(ISNUMBER(C1588),C1588&gt;8000,C1588&lt;9000),"Reboques",IF(AND(ISNUMBER(C1588),C1588&gt;0,C1588&lt;1000),"Veic. Leves","")))))))))))))))))))))</f>
        <v>Caminhões</v>
      </c>
      <c r="C1588" s="113">
        <v>1108</v>
      </c>
      <c r="D1588" s="2">
        <v>66319</v>
      </c>
      <c r="E1588" s="3" t="s">
        <v>20387</v>
      </c>
      <c r="F1588" s="101" t="str">
        <f>IF(ISBLANK(K1588), "Apenas Solicitação", "Tem OC")</f>
        <v>Tem OC</v>
      </c>
      <c r="G1588" s="2">
        <v>2</v>
      </c>
      <c r="H1588" s="102">
        <f>G1588-I1588</f>
        <v>0</v>
      </c>
      <c r="I1588" s="106">
        <v>2</v>
      </c>
      <c r="J1588" s="4">
        <v>45819</v>
      </c>
      <c r="K1588" s="180">
        <v>45842</v>
      </c>
      <c r="L1588" s="3" t="s">
        <v>20151</v>
      </c>
      <c r="M1588" s="104" t="str">
        <f ca="1">IF(OR(N1588="", N1588=0), "", IF(N1588&gt;TODAY(), "No prazo", "Atrasado"))</f>
        <v>Atrasado</v>
      </c>
      <c r="N1588" s="104">
        <f>IFERROR(K1588 + VALUE(LEFT(L1588, FIND(" ", L1588) - 1)), "")</f>
        <v>45842</v>
      </c>
      <c r="O1588" s="105">
        <f>IF(_xlfn.DAYS(K1588,J1588)&lt;0, "Aguardando OC", _xlfn.DAYS(K1588,J1588))</f>
        <v>23</v>
      </c>
      <c r="P1588" s="14">
        <v>406975</v>
      </c>
      <c r="Q1588" s="12"/>
      <c r="R1588" s="14">
        <v>170428</v>
      </c>
      <c r="S1588" s="2">
        <v>221</v>
      </c>
      <c r="T1588" s="65" t="s">
        <v>1029</v>
      </c>
      <c r="U1588" s="21">
        <v>32.64</v>
      </c>
      <c r="V1588" s="2">
        <v>4604</v>
      </c>
      <c r="W1588" s="105" t="str">
        <f>IFERROR(VLOOKUP(V1588, Fornecedores!A:C, 3, FALSE), "")</f>
        <v>CABINE</v>
      </c>
      <c r="X1588" s="105" t="str">
        <f>IFERROR(VLOOKUP(V1588, Fornecedores!A:E, 5, FALSE), "")</f>
        <v>Recife</v>
      </c>
      <c r="Y1588" s="105" t="str">
        <f>IFERROR(VLOOKUP(V1588, Fornecedores!A:F, 6, FALSE), "")</f>
        <v>PE</v>
      </c>
      <c r="Z1588" s="101" t="str">
        <f>IF(H1588=0, "Pedido entregue!", "Pendente")</f>
        <v>Pedido entregue!</v>
      </c>
      <c r="AB1588" s="132" t="str">
        <f>IF(Z1588="Pedido Entregue!", IF(AA1588=1, "Retirado do Almoxarifado", IF(AA1588=2, "Material devolvido", "Aguardando retirada")), IF(Z1588="Pendente", "Entrega pendente", ""))</f>
        <v>Aguardando retirada</v>
      </c>
      <c r="AC1588" s="18">
        <v>1</v>
      </c>
      <c r="AD1588" s="18">
        <f>AC1588/SUMIF($P:$P,P1588,$AC:$AC)</f>
        <v>1</v>
      </c>
      <c r="AE1588" s="18">
        <f>IF(R1588=0,0,AC1588/SUMIF($R:$R,R1588,$AC:$AC))</f>
        <v>0.33333333333333331</v>
      </c>
      <c r="AF1588" s="18">
        <f>IF(R1588=0,1,0)</f>
        <v>0</v>
      </c>
      <c r="AH1588" t="str">
        <f>TEXT(J1588,"MMMM")</f>
        <v>junho</v>
      </c>
    </row>
    <row r="1589" spans="1:34" ht="12.75" hidden="1" customHeight="1" x14ac:dyDescent="0.25">
      <c r="A1589" s="90" t="str">
        <f>IF(C1589="Oficina Diversos","Oficina Geral",
IF(ISNUMBER(FIND("Estoque - Colhedoras",C1589)),"Colhedoras",IF(ISNUMBER(FIND("Caldeiraria",C1589)),"Caldeiraria",IF(ISNUMBER(FIND("Borracharia",C1589)),"Borracharia",IF(ISNUMBER(FIND("Lubrificação",C1589)),"Lubrificação",
IF(ISNUMBER(FIND("Estoque - Carregadeiras",C1589)),"Carregadeiras",IF(ISNUMBER(FIND("Estoque - Veic. Leves",C1589)),"Veic. Leves",
IF(ISNUMBER(FIND("Estoque - Caminhões",C1589)),"Caminhões",IF(ISNUMBER(FIND("Estoque - Transbordos",C1589)),"Transbordos",
IF(ISNUMBER(FIND("Estoque - Tratores",C1589)),"Tratores",
IF(ISNUMBER(FIND("Estoque - Máquinas pesadas",C1589)),"Máquinas pesadas",
IF(ISNUMBER(FIND("Estoque - Reboques",C1589)),"Reboques",
IF(C1589="Estoque","Estoque",
IF(AND(ISNUMBER(C1589),C1589&gt;1000,C1589&lt;2000),"Caminhões",
IF(AND(ISNUMBER(C1589),C1589&gt;2000,C1589&lt;3000),"Tratores",
IF(AND(ISNUMBER(C1589),C1589&gt;3000,C1589&lt;4000),"Carregadeiras",
IF(AND(ISNUMBER(C1589),C1589&gt;4000,C1589&lt;5000),"Máquinas pesadas",
IF(AND(ISNUMBER(C1589),C1589&gt;5000,C1589&lt;6000),"Colhedoras",
IF(AND(ISNUMBER(C1589),C1589&gt;7000,C1589&lt;8000),"Irrigação",
IF(AND(ISNUMBER(C1589),C1589&gt;8000,C1589&lt;9000),"Reboques",IF(AND(ISNUMBER(C1589),C1589&gt;0,C1589&lt;1000),"Veic. Leves","")))))))))))))))))))))</f>
        <v>Caminhões</v>
      </c>
      <c r="C1589" s="126">
        <v>1040</v>
      </c>
      <c r="D1589" s="2">
        <v>66408</v>
      </c>
      <c r="E1589" s="3" t="s">
        <v>20275</v>
      </c>
      <c r="F1589" s="101" t="str">
        <f>IF(ISBLANK(K1589), "Apenas Solicitação", "Tem OC")</f>
        <v>Tem OC</v>
      </c>
      <c r="G1589" s="2">
        <v>1</v>
      </c>
      <c r="H1589" s="102">
        <f>G1589-I1589</f>
        <v>0</v>
      </c>
      <c r="I1589" s="106">
        <v>1</v>
      </c>
      <c r="J1589" s="4">
        <v>45813</v>
      </c>
      <c r="K1589" s="180">
        <v>45819</v>
      </c>
      <c r="L1589" s="3" t="s">
        <v>20155</v>
      </c>
      <c r="M1589" s="104" t="str">
        <f ca="1">IF(OR(N1589="", N1589=0), "", IF(N1589&gt;TODAY(), "No prazo", "Atrasado"))</f>
        <v>Atrasado</v>
      </c>
      <c r="N1589" s="104">
        <f>IFERROR(K1589 + VALUE(LEFT(L1589, FIND(" ", L1589) - 1)), "")</f>
        <v>45820</v>
      </c>
      <c r="O1589" s="105">
        <f>IF(_xlfn.DAYS(K1589,J1589)&lt;0, "Aguardando OC", _xlfn.DAYS(K1589,J1589))</f>
        <v>6</v>
      </c>
      <c r="P1589" s="14">
        <v>406155</v>
      </c>
      <c r="Q1589" s="12"/>
      <c r="R1589" s="14">
        <v>168984</v>
      </c>
      <c r="S1589" s="2">
        <v>221</v>
      </c>
      <c r="T1589" s="65" t="s">
        <v>1029</v>
      </c>
      <c r="U1589" s="21">
        <v>811.65</v>
      </c>
      <c r="V1589" s="2">
        <v>2106</v>
      </c>
      <c r="W1589" s="105" t="str">
        <f>IFERROR(VLOOKUP(V1589, Fornecedores!A:C, 3, FALSE), "")</f>
        <v xml:space="preserve">UNIDAS              </v>
      </c>
      <c r="X1589" s="105" t="str">
        <f>IFERROR(VLOOKUP(V1589, Fornecedores!A:E, 5, FALSE), "")</f>
        <v>João Pessoa</v>
      </c>
      <c r="Y1589" s="105" t="str">
        <f>IFERROR(VLOOKUP(V1589, Fornecedores!A:F, 6, FALSE), "")</f>
        <v>PB</v>
      </c>
      <c r="Z1589" s="101" t="str">
        <f>IF(H1589=0, "Pedido entregue!", "Pendente")</f>
        <v>Pedido entregue!</v>
      </c>
      <c r="AB1589" s="132" t="str">
        <f>IF(Z1589="Pedido Entregue!", IF(AA1589=1, "Retirado do Almoxarifado", IF(AA1589=2, "Material devolvido", "Aguardando retirada")), IF(Z1589="Pendente", "Entrega pendente", ""))</f>
        <v>Aguardando retirada</v>
      </c>
      <c r="AC1589" s="18">
        <v>1</v>
      </c>
      <c r="AD1589" s="18">
        <f>AC1589/SUMIF($P:$P,P1589,$AC:$AC)</f>
        <v>1</v>
      </c>
      <c r="AE1589" s="18">
        <f>IF(R1589=0,0,AC1589/SUMIF($R:$R,R1589,$AC:$AC))</f>
        <v>0.33333333333333331</v>
      </c>
      <c r="AF1589" s="18">
        <f>IF(R1589=0,1,0)</f>
        <v>0</v>
      </c>
      <c r="AH1589" t="str">
        <f>TEXT(J1589,"MMMM")</f>
        <v>junho</v>
      </c>
    </row>
    <row r="1590" spans="1:34" ht="12.75" hidden="1" customHeight="1" x14ac:dyDescent="0.25">
      <c r="A1590" s="90" t="str">
        <f>IF(C1590="Oficina Diversos","Oficina Geral",
IF(ISNUMBER(FIND("Estoque - Colhedoras",C1590)),"Colhedoras",IF(ISNUMBER(FIND("Caldeiraria",C1590)),"Caldeiraria",IF(ISNUMBER(FIND("Borracharia",C1590)),"Borracharia",IF(ISNUMBER(FIND("Lubrificação",C1590)),"Lubrificação",
IF(ISNUMBER(FIND("Estoque - Carregadeiras",C1590)),"Carregadeiras",IF(ISNUMBER(FIND("Estoque - Veic. Leves",C1590)),"Veic. Leves",
IF(ISNUMBER(FIND("Estoque - Caminhões",C1590)),"Caminhões",IF(ISNUMBER(FIND("Estoque - Transbordos",C1590)),"Transbordos",
IF(ISNUMBER(FIND("Estoque - Tratores",C1590)),"Tratores",
IF(ISNUMBER(FIND("Estoque - Máquinas pesadas",C1590)),"Máquinas pesadas",
IF(ISNUMBER(FIND("Estoque - Reboques",C1590)),"Reboques",
IF(C1590="Estoque","Estoque",
IF(AND(ISNUMBER(C1590),C1590&gt;1000,C1590&lt;2000),"Caminhões",
IF(AND(ISNUMBER(C1590),C1590&gt;2000,C1590&lt;3000),"Tratores",
IF(AND(ISNUMBER(C1590),C1590&gt;3000,C1590&lt;4000),"Carregadeiras",
IF(AND(ISNUMBER(C1590),C1590&gt;4000,C1590&lt;5000),"Máquinas pesadas",
IF(AND(ISNUMBER(C1590),C1590&gt;5000,C1590&lt;6000),"Colhedoras",
IF(AND(ISNUMBER(C1590),C1590&gt;7000,C1590&lt;8000),"Irrigação",
IF(AND(ISNUMBER(C1590),C1590&gt;8000,C1590&lt;9000),"Reboques",IF(AND(ISNUMBER(C1590),C1590&gt;0,C1590&lt;1000),"Veic. Leves","")))))))))))))))))))))</f>
        <v>Caldeiraria</v>
      </c>
      <c r="B1590" s="72"/>
      <c r="C1590" s="2" t="s">
        <v>1093</v>
      </c>
      <c r="D1590" s="2">
        <v>66441</v>
      </c>
      <c r="E1590" s="3" t="s">
        <v>1107</v>
      </c>
      <c r="F1590" s="14" t="str">
        <f>IF(ISBLANK(K1590), "Apenas Solicitação", "Tem OC")</f>
        <v>Tem OC</v>
      </c>
      <c r="G1590" s="2">
        <v>1296</v>
      </c>
      <c r="H1590" s="37">
        <f>G1590-I1590</f>
        <v>0</v>
      </c>
      <c r="I1590" s="114">
        <v>1296</v>
      </c>
      <c r="J1590" s="4">
        <v>45785</v>
      </c>
      <c r="K1590" s="180">
        <v>45793</v>
      </c>
      <c r="L1590" s="4"/>
      <c r="M1590" s="44"/>
      <c r="N1590" s="44" t="str">
        <f>IFERROR(K1590 + VALUE(LEFT(L1590, FIND(" ", L1590) - 1)), "")</f>
        <v/>
      </c>
      <c r="O1590" s="3">
        <f>IF(_xlfn.DAYS(K1590,J1590)&lt;0, "Aguardando OC", _xlfn.DAYS(K1590,J1590))</f>
        <v>8</v>
      </c>
      <c r="P1590" s="14">
        <v>401727</v>
      </c>
      <c r="Q1590" s="54"/>
      <c r="R1590" s="14">
        <v>167831</v>
      </c>
      <c r="S1590" s="42">
        <v>221</v>
      </c>
      <c r="T1590" s="67" t="s">
        <v>1029</v>
      </c>
      <c r="U1590" s="45">
        <v>7426.08</v>
      </c>
      <c r="V1590" s="2">
        <v>5779</v>
      </c>
      <c r="W1590" s="43" t="str">
        <f>IFERROR(VLOOKUP(V1590, Fornecedores!A:C, 3, FALSE), "")</f>
        <v>ARCELOR MITTAL DISTRIBUIÇÃO</v>
      </c>
      <c r="X1590" s="43" t="str">
        <f>IFERROR(VLOOKUP(V1590, Fornecedores!A:E, 5, FALSE), "")</f>
        <v>Jaboatão dos Guararapes</v>
      </c>
      <c r="Y1590" s="43" t="str">
        <f>IFERROR(VLOOKUP(V1590, Fornecedores!A:F, 6, FALSE), "")</f>
        <v>PE</v>
      </c>
      <c r="Z1590" s="14" t="str">
        <f>IF(H1590=0, "Pedido entregue!", "Pendente")</f>
        <v>Pedido entregue!</v>
      </c>
      <c r="AA1590" s="74"/>
      <c r="AB1590" s="58" t="str">
        <f>IF(Z1590="Pedido Entregue!", IF(AA1590=1, "Retirado do Almoxarifado", IF(AA1590=2, "Material devolvido", "Aguardando retirada")), IF(Z1590="Pendente", "Entrega pendente", ""))</f>
        <v>Aguardando retirada</v>
      </c>
      <c r="AC1590" s="18">
        <v>1</v>
      </c>
      <c r="AD1590" s="18">
        <f>AC1590/SUMIF($P:$P,P1590,$AC:$AC)</f>
        <v>1</v>
      </c>
      <c r="AE1590" s="18">
        <f>IF(R1590=0,0,AC1590/SUMIF($R:$R,R1590,$AC:$AC))</f>
        <v>8.3333333333333329E-2</v>
      </c>
      <c r="AF1590" s="18">
        <f>IF(R1590=0,1,0)</f>
        <v>0</v>
      </c>
      <c r="AH1590" t="str">
        <f>TEXT(J1590,"MMMM")</f>
        <v>maio</v>
      </c>
    </row>
    <row r="1591" spans="1:34" ht="12.75" hidden="1" customHeight="1" x14ac:dyDescent="0.25">
      <c r="A1591" s="90" t="str">
        <f>IF(C1591="Oficina Diversos","Oficina Geral",
IF(ISNUMBER(FIND("Estoque - Colhedoras",C1591)),"Colhedoras",IF(ISNUMBER(FIND("Caldeiraria",C1591)),"Caldeiraria",IF(ISNUMBER(FIND("Borracharia",C1591)),"Borracharia",IF(ISNUMBER(FIND("Lubrificação",C1591)),"Lubrificação",
IF(ISNUMBER(FIND("Estoque - Carregadeiras",C1591)),"Carregadeiras",IF(ISNUMBER(FIND("Estoque - Veic. Leves",C1591)),"Veic. Leves",
IF(ISNUMBER(FIND("Estoque - Caminhões",C1591)),"Caminhões",IF(ISNUMBER(FIND("Estoque - Transbordos",C1591)),"Transbordos",
IF(ISNUMBER(FIND("Estoque - Tratores",C1591)),"Tratores",
IF(ISNUMBER(FIND("Estoque - Máquinas pesadas",C1591)),"Máquinas pesadas",
IF(ISNUMBER(FIND("Estoque - Reboques",C1591)),"Reboques",
IF(C1591="Estoque","Estoque",
IF(AND(ISNUMBER(C1591),C1591&gt;1000,C1591&lt;2000),"Caminhões",
IF(AND(ISNUMBER(C1591),C1591&gt;2000,C1591&lt;3000),"Tratores",
IF(AND(ISNUMBER(C1591),C1591&gt;3000,C1591&lt;4000),"Carregadeiras",
IF(AND(ISNUMBER(C1591),C1591&gt;4000,C1591&lt;5000),"Máquinas pesadas",
IF(AND(ISNUMBER(C1591),C1591&gt;5000,C1591&lt;6000),"Colhedoras",
IF(AND(ISNUMBER(C1591),C1591&gt;7000,C1591&lt;8000),"Irrigação",
IF(AND(ISNUMBER(C1591),C1591&gt;8000,C1591&lt;9000),"Reboques",IF(AND(ISNUMBER(C1591),C1591&gt;0,C1591&lt;1000),"Veic. Leves","")))))))))))))))))))))</f>
        <v>Caldeiraria</v>
      </c>
      <c r="C1591" s="140" t="s">
        <v>1093</v>
      </c>
      <c r="D1591" s="139">
        <v>66441</v>
      </c>
      <c r="E1591" s="141" t="s">
        <v>1107</v>
      </c>
      <c r="F1591" s="101" t="str">
        <f>IF(ISBLANK(K1591), "Apenas Solicitação", "Tem OC")</f>
        <v>Tem OC</v>
      </c>
      <c r="G1591" s="139">
        <v>2160</v>
      </c>
      <c r="H1591" s="102">
        <f>G1591-I1591</f>
        <v>0</v>
      </c>
      <c r="I1591" s="106">
        <v>2160</v>
      </c>
      <c r="J1591" s="142">
        <v>45813</v>
      </c>
      <c r="K1591" s="182">
        <v>45821</v>
      </c>
      <c r="L1591" s="141" t="s">
        <v>20151</v>
      </c>
      <c r="M1591" s="104" t="str">
        <f ca="1">IF(OR(N1591="", N1591=0), "", IF(N1591&gt;TODAY(), "No prazo", "Atrasado"))</f>
        <v>Atrasado</v>
      </c>
      <c r="N1591" s="104">
        <f>IFERROR(K1591 + VALUE(LEFT(L1591, FIND(" ", L1591) - 1)), "")</f>
        <v>45821</v>
      </c>
      <c r="O1591" s="105">
        <f>IF(_xlfn.DAYS(K1591,J1591)&lt;0, "Aguardando OC", _xlfn.DAYS(K1591,J1591))</f>
        <v>8</v>
      </c>
      <c r="P1591" s="199">
        <v>406012</v>
      </c>
      <c r="Q1591" s="12"/>
      <c r="R1591" s="199">
        <v>169095</v>
      </c>
      <c r="S1591" s="139">
        <v>221</v>
      </c>
      <c r="T1591" s="65" t="s">
        <v>1029</v>
      </c>
      <c r="U1591" s="165">
        <v>12744</v>
      </c>
      <c r="V1591" s="139">
        <v>5779</v>
      </c>
      <c r="W1591" s="105" t="str">
        <f>IFERROR(VLOOKUP(V1591, Fornecedores!A:C, 3, FALSE), "")</f>
        <v>ARCELOR MITTAL DISTRIBUIÇÃO</v>
      </c>
      <c r="X1591" s="105" t="str">
        <f>IFERROR(VLOOKUP(V1591, Fornecedores!A:E, 5, FALSE), "")</f>
        <v>Jaboatão dos Guararapes</v>
      </c>
      <c r="Y1591" s="105" t="str">
        <f>IFERROR(VLOOKUP(V1591, Fornecedores!A:F, 6, FALSE), "")</f>
        <v>PE</v>
      </c>
      <c r="Z1591" s="101" t="str">
        <f>IF(H1591=0, "Pedido entregue!", "Pendente")</f>
        <v>Pedido entregue!</v>
      </c>
      <c r="AB1591" s="132" t="str">
        <f>IF(Z1591="Pedido Entregue!", IF(AA1591=1, "Retirado do Almoxarifado", IF(AA1591=2, "Material devolvido", "Aguardando retirada")), IF(Z1591="Pendente", "Entrega pendente", ""))</f>
        <v>Aguardando retirada</v>
      </c>
      <c r="AC1591" s="18">
        <v>1</v>
      </c>
      <c r="AD1591" s="18">
        <f>AC1591/SUMIF($P:$P,P1591,$AC:$AC)</f>
        <v>1</v>
      </c>
      <c r="AE1591" s="18">
        <f>IF(R1591=0,0,AC1591/SUMIF($R:$R,R1591,$AC:$AC))</f>
        <v>0.2</v>
      </c>
      <c r="AF1591" s="18">
        <f>IF(R1591=0,1,0)</f>
        <v>0</v>
      </c>
      <c r="AH1591" t="str">
        <f>TEXT(J1591,"MMMM")</f>
        <v>junho</v>
      </c>
    </row>
    <row r="1592" spans="1:34" ht="12.75" hidden="1" customHeight="1" x14ac:dyDescent="0.25">
      <c r="A1592" s="90" t="str">
        <f>IF(C1592="Oficina Diversos","Oficina Geral",
IF(ISNUMBER(FIND("Estoque - Colhedoras",C1592)),"Colhedoras",IF(ISNUMBER(FIND("Caldeiraria",C1592)),"Caldeiraria",IF(ISNUMBER(FIND("Borracharia",C1592)),"Borracharia",IF(ISNUMBER(FIND("Lubrificação",C1592)),"Lubrificação",
IF(ISNUMBER(FIND("Estoque - Carregadeiras",C1592)),"Carregadeiras",IF(ISNUMBER(FIND("Estoque - Veic. Leves",C1592)),"Veic. Leves",
IF(ISNUMBER(FIND("Estoque - Caminhões",C1592)),"Caminhões",IF(ISNUMBER(FIND("Estoque - Transbordos",C1592)),"Transbordos",
IF(ISNUMBER(FIND("Estoque - Tratores",C1592)),"Tratores",
IF(ISNUMBER(FIND("Estoque - Máquinas pesadas",C1592)),"Máquinas pesadas",
IF(ISNUMBER(FIND("Estoque - Reboques",C1592)),"Reboques",
IF(C1592="Estoque","Estoque",
IF(AND(ISNUMBER(C1592),C1592&gt;1000,C1592&lt;2000),"Caminhões",
IF(AND(ISNUMBER(C1592),C1592&gt;2000,C1592&lt;3000),"Tratores",
IF(AND(ISNUMBER(C1592),C1592&gt;3000,C1592&lt;4000),"Carregadeiras",
IF(AND(ISNUMBER(C1592),C1592&gt;4000,C1592&lt;5000),"Máquinas pesadas",
IF(AND(ISNUMBER(C1592),C1592&gt;5000,C1592&lt;6000),"Colhedoras",
IF(AND(ISNUMBER(C1592),C1592&gt;7000,C1592&lt;8000),"Irrigação",
IF(AND(ISNUMBER(C1592),C1592&gt;8000,C1592&lt;9000),"Reboques",IF(AND(ISNUMBER(C1592),C1592&gt;0,C1592&lt;1000),"Veic. Leves","")))))))))))))))))))))</f>
        <v>Caldeiraria</v>
      </c>
      <c r="B1592" s="72"/>
      <c r="C1592" s="2" t="s">
        <v>1093</v>
      </c>
      <c r="D1592" s="2">
        <v>66445</v>
      </c>
      <c r="E1592" s="3" t="s">
        <v>1108</v>
      </c>
      <c r="F1592" s="14" t="str">
        <f>IF(ISBLANK(K1592), "Apenas Solicitação", "Tem OC")</f>
        <v>Tem OC</v>
      </c>
      <c r="G1592" s="2">
        <v>2052</v>
      </c>
      <c r="H1592" s="37">
        <f>G1592-I1592</f>
        <v>0</v>
      </c>
      <c r="I1592" s="114">
        <v>2052</v>
      </c>
      <c r="J1592" s="4">
        <v>45791</v>
      </c>
      <c r="K1592" s="180">
        <v>45793</v>
      </c>
      <c r="L1592" s="3" t="s">
        <v>20151</v>
      </c>
      <c r="M1592" s="44" t="str">
        <f ca="1">IF(OR(N1592="", N1592=0), "", IF(N1592&gt;TODAY(), "No prazo", "Atrasado"))</f>
        <v>Atrasado</v>
      </c>
      <c r="N1592" s="44">
        <f>IFERROR(K1592 + VALUE(LEFT(L1592, FIND(" ", L1592) - 1)), "")</f>
        <v>45793</v>
      </c>
      <c r="O1592" s="3">
        <f>IF(_xlfn.DAYS(K1592,J1592)&lt;0, "Aguardando OC", _xlfn.DAYS(K1592,J1592))</f>
        <v>2</v>
      </c>
      <c r="P1592" s="14">
        <v>402833</v>
      </c>
      <c r="Q1592" s="12"/>
      <c r="R1592" s="14">
        <v>167844</v>
      </c>
      <c r="S1592" s="2">
        <v>221</v>
      </c>
      <c r="T1592" s="65" t="s">
        <v>1029</v>
      </c>
      <c r="U1592" s="21">
        <v>2052</v>
      </c>
      <c r="V1592" s="2">
        <v>1264</v>
      </c>
      <c r="W1592" s="43" t="str">
        <f>IFERROR(VLOOKUP(V1592, Fornecedores!A:C, 3, FALSE), "")</f>
        <v xml:space="preserve">INCOMTUBOS          </v>
      </c>
      <c r="X1592" s="43" t="str">
        <f>IFERROR(VLOOKUP(V1592, Fornecedores!A:E, 5, FALSE), "")</f>
        <v>Recife</v>
      </c>
      <c r="Y1592" s="43" t="str">
        <f>IFERROR(VLOOKUP(V1592, Fornecedores!A:F, 6, FALSE), "")</f>
        <v>PE</v>
      </c>
      <c r="Z1592" s="14" t="str">
        <f>IF(H1592=0, "Pedido entregue!", "Pendente")</f>
        <v>Pedido entregue!</v>
      </c>
      <c r="AA1592" s="74"/>
      <c r="AB1592" s="58" t="str">
        <f>IF(Z1592="Pedido Entregue!", IF(AA1592=1, "Retirado do Almoxarifado", IF(AA1592=2, "Material devolvido", "Aguardando retirada")), IF(Z1592="Pendente", "Entrega pendente", ""))</f>
        <v>Aguardando retirada</v>
      </c>
      <c r="AC1592" s="18">
        <v>1</v>
      </c>
      <c r="AD1592" s="18">
        <f>AC1592/SUMIF($P:$P,P1592,$AC:$AC)</f>
        <v>1</v>
      </c>
      <c r="AE1592" s="18">
        <f>IF(R1592=0,0,AC1592/SUMIF($R:$R,R1592,$AC:$AC))</f>
        <v>1</v>
      </c>
      <c r="AF1592" s="18">
        <f>IF(R1592=0,1,0)</f>
        <v>0</v>
      </c>
      <c r="AH1592" t="str">
        <f>TEXT(J1592,"MMMM")</f>
        <v>maio</v>
      </c>
    </row>
    <row r="1593" spans="1:34" ht="12.75" hidden="1" customHeight="1" x14ac:dyDescent="0.25">
      <c r="A1593" s="90" t="str">
        <f>IF(C1593="Oficina Diversos","Oficina Geral",
IF(ISNUMBER(FIND("Estoque - Colhedoras",C1593)),"Colhedoras",IF(ISNUMBER(FIND("Caldeiraria",C1593)),"Caldeiraria",IF(ISNUMBER(FIND("Borracharia",C1593)),"Borracharia",IF(ISNUMBER(FIND("Lubrificação",C1593)),"Lubrificação",
IF(ISNUMBER(FIND("Estoque - Carregadeiras",C1593)),"Carregadeiras",IF(ISNUMBER(FIND("Estoque - Veic. Leves",C1593)),"Veic. Leves",
IF(ISNUMBER(FIND("Estoque - Caminhões",C1593)),"Caminhões",IF(ISNUMBER(FIND("Estoque - Transbordos",C1593)),"Transbordos",
IF(ISNUMBER(FIND("Estoque - Tratores",C1593)),"Tratores",
IF(ISNUMBER(FIND("Estoque - Máquinas pesadas",C1593)),"Máquinas pesadas",
IF(ISNUMBER(FIND("Estoque - Reboques",C1593)),"Reboques",
IF(C1593="Estoque","Estoque",
IF(AND(ISNUMBER(C1593),C1593&gt;1000,C1593&lt;2000),"Caminhões",
IF(AND(ISNUMBER(C1593),C1593&gt;2000,C1593&lt;3000),"Tratores",
IF(AND(ISNUMBER(C1593),C1593&gt;3000,C1593&lt;4000),"Carregadeiras",
IF(AND(ISNUMBER(C1593),C1593&gt;4000,C1593&lt;5000),"Máquinas pesadas",
IF(AND(ISNUMBER(C1593),C1593&gt;5000,C1593&lt;6000),"Colhedoras",
IF(AND(ISNUMBER(C1593),C1593&gt;7000,C1593&lt;8000),"Irrigação",
IF(AND(ISNUMBER(C1593),C1593&gt;8000,C1593&lt;9000),"Reboques",IF(AND(ISNUMBER(C1593),C1593&gt;0,C1593&lt;1000),"Veic. Leves","")))))))))))))))))))))</f>
        <v>Caldeiraria</v>
      </c>
      <c r="C1593" s="140" t="s">
        <v>1093</v>
      </c>
      <c r="D1593" s="139">
        <v>66445</v>
      </c>
      <c r="E1593" s="141" t="s">
        <v>1108</v>
      </c>
      <c r="F1593" s="101" t="str">
        <f>IF(ISBLANK(K1593), "Apenas Solicitação", "Tem OC")</f>
        <v>Tem OC</v>
      </c>
      <c r="G1593" s="139">
        <v>2052</v>
      </c>
      <c r="H1593" s="102">
        <f>G1593-I1593</f>
        <v>0</v>
      </c>
      <c r="I1593" s="106">
        <v>2052</v>
      </c>
      <c r="J1593" s="142">
        <v>45813</v>
      </c>
      <c r="K1593" s="182">
        <v>45824</v>
      </c>
      <c r="L1593" s="141" t="s">
        <v>20155</v>
      </c>
      <c r="M1593" s="104" t="str">
        <f ca="1">IF(OR(N1593="", N1593=0), "", IF(N1593&gt;TODAY(), "No prazo", "Atrasado"))</f>
        <v>Atrasado</v>
      </c>
      <c r="N1593" s="104">
        <f>IFERROR(K1593 + VALUE(LEFT(L1593, FIND(" ", L1593) - 1)), "")</f>
        <v>45825</v>
      </c>
      <c r="O1593" s="105">
        <f>IF(_xlfn.DAYS(K1593,J1593)&lt;0, "Aguardando OC", _xlfn.DAYS(K1593,J1593))</f>
        <v>11</v>
      </c>
      <c r="P1593" s="199">
        <v>406026</v>
      </c>
      <c r="Q1593" s="12"/>
      <c r="R1593" s="199">
        <v>169112</v>
      </c>
      <c r="S1593" s="139">
        <v>221</v>
      </c>
      <c r="T1593" s="65" t="s">
        <v>1029</v>
      </c>
      <c r="U1593" s="165">
        <v>2052</v>
      </c>
      <c r="V1593" s="139">
        <v>1264</v>
      </c>
      <c r="W1593" s="105" t="str">
        <f>IFERROR(VLOOKUP(V1593, Fornecedores!A:C, 3, FALSE), "")</f>
        <v xml:space="preserve">INCOMTUBOS          </v>
      </c>
      <c r="X1593" s="105" t="str">
        <f>IFERROR(VLOOKUP(V1593, Fornecedores!A:E, 5, FALSE), "")</f>
        <v>Recife</v>
      </c>
      <c r="Y1593" s="105" t="str">
        <f>IFERROR(VLOOKUP(V1593, Fornecedores!A:F, 6, FALSE), "")</f>
        <v>PE</v>
      </c>
      <c r="Z1593" s="101" t="str">
        <f>IF(H1593=0, "Pedido entregue!", "Pendente")</f>
        <v>Pedido entregue!</v>
      </c>
      <c r="AB1593" s="132" t="str">
        <f>IF(Z1593="Pedido Entregue!", IF(AA1593=1, "Retirado do Almoxarifado", IF(AA1593=2, "Material devolvido", "Aguardando retirada")), IF(Z1593="Pendente", "Entrega pendente", ""))</f>
        <v>Aguardando retirada</v>
      </c>
      <c r="AC1593" s="18">
        <v>1</v>
      </c>
      <c r="AD1593" s="18">
        <f>AC1593/SUMIF($P:$P,P1593,$AC:$AC)</f>
        <v>1</v>
      </c>
      <c r="AE1593" s="18">
        <f>IF(R1593=0,0,AC1593/SUMIF($R:$R,R1593,$AC:$AC))</f>
        <v>0.5</v>
      </c>
      <c r="AF1593" s="18">
        <f>IF(R1593=0,1,0)</f>
        <v>0</v>
      </c>
      <c r="AH1593" t="str">
        <f>TEXT(J1593,"MMMM")</f>
        <v>junho</v>
      </c>
    </row>
    <row r="1594" spans="1:34" ht="12.75" hidden="1" customHeight="1" x14ac:dyDescent="0.25">
      <c r="A1594" s="90" t="str">
        <f>IF(C1594="Oficina Diversos","Oficina Geral",
IF(ISNUMBER(FIND("Estoque - Colhedoras",C1594)),"Colhedoras",IF(ISNUMBER(FIND("Caldeiraria",C1594)),"Caldeiraria",IF(ISNUMBER(FIND("Borracharia",C1594)),"Borracharia",IF(ISNUMBER(FIND("Lubrificação",C1594)),"Lubrificação",
IF(ISNUMBER(FIND("Estoque - Carregadeiras",C1594)),"Carregadeiras",IF(ISNUMBER(FIND("Estoque - Veic. Leves",C1594)),"Veic. Leves",
IF(ISNUMBER(FIND("Estoque - Caminhões",C1594)),"Caminhões",IF(ISNUMBER(FIND("Estoque - Transbordos",C1594)),"Transbordos",
IF(ISNUMBER(FIND("Estoque - Tratores",C1594)),"Tratores",
IF(ISNUMBER(FIND("Estoque - Máquinas pesadas",C1594)),"Máquinas pesadas",
IF(ISNUMBER(FIND("Estoque - Reboques",C1594)),"Reboques",
IF(C1594="Estoque","Estoque",
IF(AND(ISNUMBER(C1594),C1594&gt;1000,C1594&lt;2000),"Caminhões",
IF(AND(ISNUMBER(C1594),C1594&gt;2000,C1594&lt;3000),"Tratores",
IF(AND(ISNUMBER(C1594),C1594&gt;3000,C1594&lt;4000),"Carregadeiras",
IF(AND(ISNUMBER(C1594),C1594&gt;4000,C1594&lt;5000),"Máquinas pesadas",
IF(AND(ISNUMBER(C1594),C1594&gt;5000,C1594&lt;6000),"Colhedoras",
IF(AND(ISNUMBER(C1594),C1594&gt;7000,C1594&lt;8000),"Irrigação",
IF(AND(ISNUMBER(C1594),C1594&gt;8000,C1594&lt;9000),"Reboques",IF(AND(ISNUMBER(C1594),C1594&gt;0,C1594&lt;1000),"Veic. Leves","")))))))))))))))))))))</f>
        <v>Caldeiraria</v>
      </c>
      <c r="B1594" s="72"/>
      <c r="C1594" s="2" t="s">
        <v>1093</v>
      </c>
      <c r="D1594" s="2">
        <v>66446</v>
      </c>
      <c r="E1594" s="3" t="s">
        <v>1109</v>
      </c>
      <c r="F1594" s="14" t="str">
        <f>IF(ISBLANK(K1594), "Apenas Solicitação", "Tem OC")</f>
        <v>Tem OC</v>
      </c>
      <c r="G1594" s="2">
        <v>1470</v>
      </c>
      <c r="H1594" s="37">
        <f>G1594-I1594</f>
        <v>0</v>
      </c>
      <c r="I1594" s="114">
        <v>1470</v>
      </c>
      <c r="J1594" s="4">
        <v>45785</v>
      </c>
      <c r="K1594" s="180">
        <v>45793</v>
      </c>
      <c r="L1594" s="3" t="s">
        <v>20151</v>
      </c>
      <c r="M1594" s="44" t="str">
        <f ca="1">IF(OR(N1594="", N1594=0), "", IF(N1594&gt;TODAY(), "No prazo", "Atrasado"))</f>
        <v>Atrasado</v>
      </c>
      <c r="N1594" s="44">
        <f>IFERROR(K1594 + VALUE(LEFT(L1594, FIND(" ", L1594) - 1)), "")</f>
        <v>45793</v>
      </c>
      <c r="O1594" s="3">
        <f>IF(_xlfn.DAYS(K1594,J1594)&lt;0, "Aguardando OC", _xlfn.DAYS(K1594,J1594))</f>
        <v>8</v>
      </c>
      <c r="P1594" s="14">
        <v>401745</v>
      </c>
      <c r="Q1594" s="12"/>
      <c r="R1594" s="14">
        <v>167833</v>
      </c>
      <c r="S1594" s="2">
        <v>221</v>
      </c>
      <c r="T1594" s="65" t="s">
        <v>1029</v>
      </c>
      <c r="U1594" s="21">
        <v>1470</v>
      </c>
      <c r="V1594" s="2">
        <v>2928</v>
      </c>
      <c r="W1594" s="43" t="str">
        <f>IFERROR(VLOOKUP(V1594, Fornecedores!A:C, 3, FALSE), "")</f>
        <v xml:space="preserve">CM                  </v>
      </c>
      <c r="X1594" s="43" t="str">
        <f>IFERROR(VLOOKUP(V1594, Fornecedores!A:E, 5, FALSE), "")</f>
        <v>Recife</v>
      </c>
      <c r="Y1594" s="43" t="str">
        <f>IFERROR(VLOOKUP(V1594, Fornecedores!A:F, 6, FALSE), "")</f>
        <v>PE</v>
      </c>
      <c r="Z1594" s="14" t="str">
        <f>IF(H1594=0, "Pedido entregue!", "Pendente")</f>
        <v>Pedido entregue!</v>
      </c>
      <c r="AA1594" s="74"/>
      <c r="AB1594" s="58" t="str">
        <f>IF(Z1594="Pedido Entregue!", IF(AA1594=1, "Retirado do Almoxarifado", IF(AA1594=2, "Material devolvido", "Aguardando retirada")), IF(Z1594="Pendente", "Entrega pendente", ""))</f>
        <v>Aguardando retirada</v>
      </c>
      <c r="AC1594" s="18">
        <v>1</v>
      </c>
      <c r="AD1594" s="18">
        <f>AC1594/SUMIF($P:$P,P1594,$AC:$AC)</f>
        <v>1</v>
      </c>
      <c r="AE1594" s="18">
        <f>IF(R1594=0,0,AC1594/SUMIF($R:$R,R1594,$AC:$AC))</f>
        <v>0.5</v>
      </c>
      <c r="AF1594" s="18">
        <f>IF(R1594=0,1,0)</f>
        <v>0</v>
      </c>
      <c r="AH1594" t="str">
        <f>TEXT(J1594,"MMMM")</f>
        <v>maio</v>
      </c>
    </row>
    <row r="1595" spans="1:34" ht="12.75" hidden="1" customHeight="1" x14ac:dyDescent="0.25">
      <c r="A1595" s="90" t="str">
        <f>IF(C1595="Oficina Diversos","Oficina Geral",
IF(ISNUMBER(FIND("Estoque - Colhedoras",C1595)),"Colhedoras",IF(ISNUMBER(FIND("Caldeiraria",C1595)),"Caldeiraria",IF(ISNUMBER(FIND("Borracharia",C1595)),"Borracharia",IF(ISNUMBER(FIND("Lubrificação",C1595)),"Lubrificação",
IF(ISNUMBER(FIND("Estoque - Carregadeiras",C1595)),"Carregadeiras",IF(ISNUMBER(FIND("Estoque - Veic. Leves",C1595)),"Veic. Leves",
IF(ISNUMBER(FIND("Estoque - Caminhões",C1595)),"Caminhões",IF(ISNUMBER(FIND("Estoque - Transbordos",C1595)),"Transbordos",
IF(ISNUMBER(FIND("Estoque - Tratores",C1595)),"Tratores",
IF(ISNUMBER(FIND("Estoque - Máquinas pesadas",C1595)),"Máquinas pesadas",
IF(ISNUMBER(FIND("Estoque - Reboques",C1595)),"Reboques",
IF(C1595="Estoque","Estoque",
IF(AND(ISNUMBER(C1595),C1595&gt;1000,C1595&lt;2000),"Caminhões",
IF(AND(ISNUMBER(C1595),C1595&gt;2000,C1595&lt;3000),"Tratores",
IF(AND(ISNUMBER(C1595),C1595&gt;3000,C1595&lt;4000),"Carregadeiras",
IF(AND(ISNUMBER(C1595),C1595&gt;4000,C1595&lt;5000),"Máquinas pesadas",
IF(AND(ISNUMBER(C1595),C1595&gt;5000,C1595&lt;6000),"Colhedoras",
IF(AND(ISNUMBER(C1595),C1595&gt;7000,C1595&lt;8000),"Irrigação",
IF(AND(ISNUMBER(C1595),C1595&gt;8000,C1595&lt;9000),"Reboques",IF(AND(ISNUMBER(C1595),C1595&gt;0,C1595&lt;1000),"Veic. Leves","")))))))))))))))))))))</f>
        <v>Caldeiraria</v>
      </c>
      <c r="C1595" s="140" t="s">
        <v>1093</v>
      </c>
      <c r="D1595" s="139">
        <v>66446</v>
      </c>
      <c r="E1595" s="141" t="s">
        <v>1109</v>
      </c>
      <c r="F1595" s="101" t="str">
        <f>IF(ISBLANK(K1595), "Apenas Solicitação", "Tem OC")</f>
        <v>Tem OC</v>
      </c>
      <c r="G1595" s="139">
        <v>1464</v>
      </c>
      <c r="H1595" s="102">
        <f>G1595-I1595</f>
        <v>0</v>
      </c>
      <c r="I1595" s="106">
        <v>1464</v>
      </c>
      <c r="J1595" s="142">
        <v>45813</v>
      </c>
      <c r="K1595" s="182">
        <v>45824</v>
      </c>
      <c r="L1595" s="141" t="s">
        <v>20155</v>
      </c>
      <c r="M1595" s="104" t="str">
        <f ca="1">IF(OR(N1595="", N1595=0), "", IF(N1595&gt;TODAY(), "No prazo", "Atrasado"))</f>
        <v>Atrasado</v>
      </c>
      <c r="N1595" s="104">
        <f>IFERROR(K1595 + VALUE(LEFT(L1595, FIND(" ", L1595) - 1)), "")</f>
        <v>45825</v>
      </c>
      <c r="O1595" s="105">
        <f>IF(_xlfn.DAYS(K1595,J1595)&lt;0, "Aguardando OC", _xlfn.DAYS(K1595,J1595))</f>
        <v>11</v>
      </c>
      <c r="P1595" s="199">
        <v>406025</v>
      </c>
      <c r="Q1595" s="12"/>
      <c r="R1595" s="199">
        <v>169112</v>
      </c>
      <c r="S1595" s="139">
        <v>221</v>
      </c>
      <c r="T1595" s="65" t="s">
        <v>1029</v>
      </c>
      <c r="U1595" s="165">
        <v>1464</v>
      </c>
      <c r="V1595" s="139">
        <v>1264</v>
      </c>
      <c r="W1595" s="105" t="str">
        <f>IFERROR(VLOOKUP(V1595, Fornecedores!A:C, 3, FALSE), "")</f>
        <v xml:space="preserve">INCOMTUBOS          </v>
      </c>
      <c r="X1595" s="105" t="str">
        <f>IFERROR(VLOOKUP(V1595, Fornecedores!A:E, 5, FALSE), "")</f>
        <v>Recife</v>
      </c>
      <c r="Y1595" s="105" t="str">
        <f>IFERROR(VLOOKUP(V1595, Fornecedores!A:F, 6, FALSE), "")</f>
        <v>PE</v>
      </c>
      <c r="Z1595" s="101" t="str">
        <f>IF(H1595=0, "Pedido entregue!", "Pendente")</f>
        <v>Pedido entregue!</v>
      </c>
      <c r="AB1595" s="132" t="str">
        <f>IF(Z1595="Pedido Entregue!", IF(AA1595=1, "Retirado do Almoxarifado", IF(AA1595=2, "Material devolvido", "Aguardando retirada")), IF(Z1595="Pendente", "Entrega pendente", ""))</f>
        <v>Aguardando retirada</v>
      </c>
      <c r="AC1595" s="18">
        <v>1</v>
      </c>
      <c r="AD1595" s="18">
        <f>AC1595/SUMIF($P:$P,P1595,$AC:$AC)</f>
        <v>1</v>
      </c>
      <c r="AE1595" s="18">
        <f>IF(R1595=0,0,AC1595/SUMIF($R:$R,R1595,$AC:$AC))</f>
        <v>0.5</v>
      </c>
      <c r="AF1595" s="18">
        <f>IF(R1595=0,1,0)</f>
        <v>0</v>
      </c>
      <c r="AH1595" t="str">
        <f>TEXT(J1595,"MMMM")</f>
        <v>junho</v>
      </c>
    </row>
    <row r="1596" spans="1:34" ht="12.75" hidden="1" customHeight="1" x14ac:dyDescent="0.25">
      <c r="A1596" s="90" t="str">
        <f>IF(C1596="Oficina Diversos","Oficina Geral",
IF(ISNUMBER(FIND("Estoque - Colhedoras",C1596)),"Colhedoras",IF(ISNUMBER(FIND("Caldeiraria",C1596)),"Caldeiraria",IF(ISNUMBER(FIND("Borracharia",C1596)),"Borracharia",IF(ISNUMBER(FIND("Lubrificação",C1596)),"Lubrificação",
IF(ISNUMBER(FIND("Estoque - Carregadeiras",C1596)),"Carregadeiras",IF(ISNUMBER(FIND("Estoque - Veic. Leves",C1596)),"Veic. Leves",
IF(ISNUMBER(FIND("Estoque - Caminhões",C1596)),"Caminhões",IF(ISNUMBER(FIND("Estoque - Transbordos",C1596)),"Transbordos",
IF(ISNUMBER(FIND("Estoque - Tratores",C1596)),"Tratores",
IF(ISNUMBER(FIND("Estoque - Máquinas pesadas",C1596)),"Máquinas pesadas",
IF(ISNUMBER(FIND("Estoque - Reboques",C1596)),"Reboques",
IF(C1596="Estoque","Estoque",
IF(AND(ISNUMBER(C1596),C1596&gt;1000,C1596&lt;2000),"Caminhões",
IF(AND(ISNUMBER(C1596),C1596&gt;2000,C1596&lt;3000),"Tratores",
IF(AND(ISNUMBER(C1596),C1596&gt;3000,C1596&lt;4000),"Carregadeiras",
IF(AND(ISNUMBER(C1596),C1596&gt;4000,C1596&lt;5000),"Máquinas pesadas",
IF(AND(ISNUMBER(C1596),C1596&gt;5000,C1596&lt;6000),"Colhedoras",
IF(AND(ISNUMBER(C1596),C1596&gt;7000,C1596&lt;8000),"Irrigação",
IF(AND(ISNUMBER(C1596),C1596&gt;8000,C1596&lt;9000),"Reboques",IF(AND(ISNUMBER(C1596),C1596&gt;0,C1596&lt;1000),"Veic. Leves","")))))))))))))))))))))</f>
        <v>Caldeiraria</v>
      </c>
      <c r="B1596" s="72"/>
      <c r="C1596" s="2" t="s">
        <v>1093</v>
      </c>
      <c r="D1596" s="2">
        <v>66447</v>
      </c>
      <c r="E1596" s="3" t="s">
        <v>1110</v>
      </c>
      <c r="F1596" s="14" t="str">
        <f>IF(ISBLANK(K1596), "Apenas Solicitação", "Tem OC")</f>
        <v>Tem OC</v>
      </c>
      <c r="G1596" s="2">
        <v>480</v>
      </c>
      <c r="H1596" s="37">
        <f>G1596-I1596</f>
        <v>0</v>
      </c>
      <c r="I1596" s="114">
        <v>480</v>
      </c>
      <c r="J1596" s="4">
        <v>45785</v>
      </c>
      <c r="K1596" s="180">
        <v>45793</v>
      </c>
      <c r="L1596" s="4"/>
      <c r="M1596" s="44"/>
      <c r="N1596" s="44" t="str">
        <f>IFERROR(K1596 + VALUE(LEFT(L1596, FIND(" ", L1596) - 1)), "")</f>
        <v/>
      </c>
      <c r="O1596" s="3">
        <f>IF(_xlfn.DAYS(K1596,J1596)&lt;0, "Aguardando OC", _xlfn.DAYS(K1596,J1596))</f>
        <v>8</v>
      </c>
      <c r="P1596" s="14">
        <v>401743</v>
      </c>
      <c r="Q1596" s="54"/>
      <c r="R1596" s="14">
        <v>167831</v>
      </c>
      <c r="S1596" s="42">
        <v>221</v>
      </c>
      <c r="T1596" s="67" t="s">
        <v>1029</v>
      </c>
      <c r="U1596" s="45">
        <v>3614.4</v>
      </c>
      <c r="V1596" s="2">
        <v>5779</v>
      </c>
      <c r="W1596" s="43" t="str">
        <f>IFERROR(VLOOKUP(V1596, Fornecedores!A:C, 3, FALSE), "")</f>
        <v>ARCELOR MITTAL DISTRIBUIÇÃO</v>
      </c>
      <c r="X1596" s="43" t="str">
        <f>IFERROR(VLOOKUP(V1596, Fornecedores!A:E, 5, FALSE), "")</f>
        <v>Jaboatão dos Guararapes</v>
      </c>
      <c r="Y1596" s="43" t="str">
        <f>IFERROR(VLOOKUP(V1596, Fornecedores!A:F, 6, FALSE), "")</f>
        <v>PE</v>
      </c>
      <c r="Z1596" s="14" t="str">
        <f>IF(H1596=0, "Pedido entregue!", "Pendente")</f>
        <v>Pedido entregue!</v>
      </c>
      <c r="AA1596" s="74"/>
      <c r="AB1596" s="58" t="str">
        <f>IF(Z1596="Pedido Entregue!", IF(AA1596=1, "Retirado do Almoxarifado", IF(AA1596=2, "Material devolvido", "Aguardando retirada")), IF(Z1596="Pendente", "Entrega pendente", ""))</f>
        <v>Aguardando retirada</v>
      </c>
      <c r="AC1596" s="18">
        <v>1</v>
      </c>
      <c r="AD1596" s="18">
        <f>AC1596/SUMIF($P:$P,P1596,$AC:$AC)</f>
        <v>1</v>
      </c>
      <c r="AE1596" s="18">
        <f>IF(R1596=0,0,AC1596/SUMIF($R:$R,R1596,$AC:$AC))</f>
        <v>8.3333333333333329E-2</v>
      </c>
      <c r="AF1596" s="18">
        <f>IF(R1596=0,1,0)</f>
        <v>0</v>
      </c>
      <c r="AH1596" t="str">
        <f>TEXT(J1596,"MMMM")</f>
        <v>maio</v>
      </c>
    </row>
    <row r="1597" spans="1:34" ht="12.75" hidden="1" customHeight="1" x14ac:dyDescent="0.25">
      <c r="A1597" s="90" t="str">
        <f>IF(C1597="Oficina Diversos","Oficina Geral",
IF(ISNUMBER(FIND("Estoque - Colhedoras",C1597)),"Colhedoras",IF(ISNUMBER(FIND("Caldeiraria",C1597)),"Caldeiraria",IF(ISNUMBER(FIND("Borracharia",C1597)),"Borracharia",IF(ISNUMBER(FIND("Lubrificação",C1597)),"Lubrificação",
IF(ISNUMBER(FIND("Estoque - Carregadeiras",C1597)),"Carregadeiras",IF(ISNUMBER(FIND("Estoque - Veic. Leves",C1597)),"Veic. Leves",
IF(ISNUMBER(FIND("Estoque - Caminhões",C1597)),"Caminhões",IF(ISNUMBER(FIND("Estoque - Transbordos",C1597)),"Transbordos",
IF(ISNUMBER(FIND("Estoque - Tratores",C1597)),"Tratores",
IF(ISNUMBER(FIND("Estoque - Máquinas pesadas",C1597)),"Máquinas pesadas",
IF(ISNUMBER(FIND("Estoque - Reboques",C1597)),"Reboques",
IF(C1597="Estoque","Estoque",
IF(AND(ISNUMBER(C1597),C1597&gt;1000,C1597&lt;2000),"Caminhões",
IF(AND(ISNUMBER(C1597),C1597&gt;2000,C1597&lt;3000),"Tratores",
IF(AND(ISNUMBER(C1597),C1597&gt;3000,C1597&lt;4000),"Carregadeiras",
IF(AND(ISNUMBER(C1597),C1597&gt;4000,C1597&lt;5000),"Máquinas pesadas",
IF(AND(ISNUMBER(C1597),C1597&gt;5000,C1597&lt;6000),"Colhedoras",
IF(AND(ISNUMBER(C1597),C1597&gt;7000,C1597&lt;8000),"Irrigação",
IF(AND(ISNUMBER(C1597),C1597&gt;8000,C1597&lt;9000),"Reboques",IF(AND(ISNUMBER(C1597),C1597&gt;0,C1597&lt;1000),"Veic. Leves","")))))))))))))))))))))</f>
        <v>Caldeiraria</v>
      </c>
      <c r="C1597" s="140" t="s">
        <v>1093</v>
      </c>
      <c r="D1597" s="139">
        <v>66447</v>
      </c>
      <c r="E1597" s="141" t="s">
        <v>1110</v>
      </c>
      <c r="F1597" s="101" t="str">
        <f>IF(ISBLANK(K1597), "Apenas Solicitação", "Tem OC")</f>
        <v>Tem OC</v>
      </c>
      <c r="G1597" s="139">
        <v>715</v>
      </c>
      <c r="H1597" s="102">
        <f>G1597-I1597</f>
        <v>0</v>
      </c>
      <c r="I1597" s="106">
        <v>715</v>
      </c>
      <c r="J1597" s="142">
        <v>45813</v>
      </c>
      <c r="K1597" s="182">
        <v>45824</v>
      </c>
      <c r="L1597" s="141" t="s">
        <v>20151</v>
      </c>
      <c r="M1597" s="104" t="str">
        <f ca="1">IF(OR(N1597="", N1597=0), "", IF(N1597&gt;TODAY(), "No prazo", "Atrasado"))</f>
        <v>Atrasado</v>
      </c>
      <c r="N1597" s="104">
        <f>IFERROR(K1597 + VALUE(LEFT(L1597, FIND(" ", L1597) - 1)), "")</f>
        <v>45824</v>
      </c>
      <c r="O1597" s="105">
        <f>IF(_xlfn.DAYS(K1597,J1597)&lt;0, "Aguardando OC", _xlfn.DAYS(K1597,J1597))</f>
        <v>11</v>
      </c>
      <c r="P1597" s="199">
        <v>406024</v>
      </c>
      <c r="Q1597" s="12"/>
      <c r="R1597" s="199">
        <v>169111</v>
      </c>
      <c r="S1597" s="139">
        <v>221</v>
      </c>
      <c r="T1597" s="65" t="s">
        <v>1029</v>
      </c>
      <c r="U1597" s="165">
        <v>5548.4</v>
      </c>
      <c r="V1597" s="139">
        <v>5779</v>
      </c>
      <c r="W1597" s="105" t="str">
        <f>IFERROR(VLOOKUP(V1597, Fornecedores!A:C, 3, FALSE), "")</f>
        <v>ARCELOR MITTAL DISTRIBUIÇÃO</v>
      </c>
      <c r="X1597" s="105" t="str">
        <f>IFERROR(VLOOKUP(V1597, Fornecedores!A:E, 5, FALSE), "")</f>
        <v>Jaboatão dos Guararapes</v>
      </c>
      <c r="Y1597" s="105" t="str">
        <f>IFERROR(VLOOKUP(V1597, Fornecedores!A:F, 6, FALSE), "")</f>
        <v>PE</v>
      </c>
      <c r="Z1597" s="101" t="str">
        <f>IF(H1597=0, "Pedido entregue!", "Pendente")</f>
        <v>Pedido entregue!</v>
      </c>
      <c r="AB1597" s="132" t="str">
        <f>IF(Z1597="Pedido Entregue!", IF(AA1597=1, "Retirado do Almoxarifado", IF(AA1597=2, "Material devolvido", "Aguardando retirada")), IF(Z1597="Pendente", "Entrega pendente", ""))</f>
        <v>Aguardando retirada</v>
      </c>
      <c r="AC1597" s="18">
        <v>1</v>
      </c>
      <c r="AD1597" s="18">
        <f>AC1597/SUMIF($P:$P,P1597,$AC:$AC)</f>
        <v>1</v>
      </c>
      <c r="AE1597" s="18">
        <f>IF(R1597=0,0,AC1597/SUMIF($R:$R,R1597,$AC:$AC))</f>
        <v>0.16666666666666666</v>
      </c>
      <c r="AF1597" s="18">
        <f>IF(R1597=0,1,0)</f>
        <v>0</v>
      </c>
      <c r="AH1597" t="str">
        <f>TEXT(J1597,"MMMM")</f>
        <v>junho</v>
      </c>
    </row>
    <row r="1598" spans="1:34" ht="12.75" hidden="1" customHeight="1" x14ac:dyDescent="0.25">
      <c r="A1598" s="90" t="str">
        <f>IF(C1598="Oficina Diversos","Oficina Geral",
IF(ISNUMBER(FIND("Estoque - Colhedoras",C1598)),"Colhedoras",IF(ISNUMBER(FIND("Caldeiraria",C1598)),"Caldeiraria",IF(ISNUMBER(FIND("Borracharia",C1598)),"Borracharia",IF(ISNUMBER(FIND("Lubrificação",C1598)),"Lubrificação",
IF(ISNUMBER(FIND("Estoque - Carregadeiras",C1598)),"Carregadeiras",IF(ISNUMBER(FIND("Estoque - Veic. Leves",C1598)),"Veic. Leves",
IF(ISNUMBER(FIND("Estoque - Caminhões",C1598)),"Caminhões",IF(ISNUMBER(FIND("Estoque - Transbordos",C1598)),"Transbordos",
IF(ISNUMBER(FIND("Estoque - Tratores",C1598)),"Tratores",
IF(ISNUMBER(FIND("Estoque - Máquinas pesadas",C1598)),"Máquinas pesadas",
IF(ISNUMBER(FIND("Estoque - Reboques",C1598)),"Reboques",
IF(C1598="Estoque","Estoque",
IF(AND(ISNUMBER(C1598),C1598&gt;1000,C1598&lt;2000),"Caminhões",
IF(AND(ISNUMBER(C1598),C1598&gt;2000,C1598&lt;3000),"Tratores",
IF(AND(ISNUMBER(C1598),C1598&gt;3000,C1598&lt;4000),"Carregadeiras",
IF(AND(ISNUMBER(C1598),C1598&gt;4000,C1598&lt;5000),"Máquinas pesadas",
IF(AND(ISNUMBER(C1598),C1598&gt;5000,C1598&lt;6000),"Colhedoras",
IF(AND(ISNUMBER(C1598),C1598&gt;7000,C1598&lt;8000),"Irrigação",
IF(AND(ISNUMBER(C1598),C1598&gt;8000,C1598&lt;9000),"Reboques",IF(AND(ISNUMBER(C1598),C1598&gt;0,C1598&lt;1000),"Veic. Leves","")))))))))))))))))))))</f>
        <v>Caldeiraria</v>
      </c>
      <c r="B1598" s="72"/>
      <c r="C1598" s="2" t="s">
        <v>1093</v>
      </c>
      <c r="D1598" s="2">
        <v>66448</v>
      </c>
      <c r="E1598" s="3" t="s">
        <v>1111</v>
      </c>
      <c r="F1598" s="14" t="str">
        <f>IF(ISBLANK(K1598), "Apenas Solicitação", "Tem OC")</f>
        <v>Tem OC</v>
      </c>
      <c r="G1598" s="2">
        <v>367</v>
      </c>
      <c r="H1598" s="37">
        <f>G1598-I1598</f>
        <v>0</v>
      </c>
      <c r="I1598" s="114">
        <v>367</v>
      </c>
      <c r="J1598" s="4">
        <v>45785</v>
      </c>
      <c r="K1598" s="180">
        <v>45793</v>
      </c>
      <c r="L1598" s="3" t="s">
        <v>20151</v>
      </c>
      <c r="M1598" s="44" t="str">
        <f ca="1">IF(OR(N1598="", N1598=0), "", IF(N1598&gt;TODAY(), "No prazo", "Atrasado"))</f>
        <v>Atrasado</v>
      </c>
      <c r="N1598" s="44">
        <f>IFERROR(K1598 + VALUE(LEFT(L1598, FIND(" ", L1598) - 1)), "")</f>
        <v>45793</v>
      </c>
      <c r="O1598" s="3">
        <f>IF(_xlfn.DAYS(K1598,J1598)&lt;0, "Aguardando OC", _xlfn.DAYS(K1598,J1598))</f>
        <v>8</v>
      </c>
      <c r="P1598" s="14">
        <v>401742</v>
      </c>
      <c r="Q1598" s="12"/>
      <c r="R1598" s="14">
        <v>167831</v>
      </c>
      <c r="S1598" s="2">
        <v>221</v>
      </c>
      <c r="T1598" s="65" t="s">
        <v>1029</v>
      </c>
      <c r="U1598" s="21">
        <v>2763.51</v>
      </c>
      <c r="V1598" s="2">
        <v>5779</v>
      </c>
      <c r="W1598" s="43" t="str">
        <f>IFERROR(VLOOKUP(V1598, Fornecedores!A:C, 3, FALSE), "")</f>
        <v>ARCELOR MITTAL DISTRIBUIÇÃO</v>
      </c>
      <c r="X1598" s="43" t="str">
        <f>IFERROR(VLOOKUP(V1598, Fornecedores!A:E, 5, FALSE), "")</f>
        <v>Jaboatão dos Guararapes</v>
      </c>
      <c r="Y1598" s="43" t="str">
        <f>IFERROR(VLOOKUP(V1598, Fornecedores!A:F, 6, FALSE), "")</f>
        <v>PE</v>
      </c>
      <c r="Z1598" s="14" t="str">
        <f>IF(H1598=0, "Pedido entregue!", "Pendente")</f>
        <v>Pedido entregue!</v>
      </c>
      <c r="AA1598" s="74"/>
      <c r="AB1598" s="58" t="str">
        <f>IF(Z1598="Pedido Entregue!", IF(AA1598=1, "Retirado do Almoxarifado", IF(AA1598=2, "Material devolvido", "Aguardando retirada")), IF(Z1598="Pendente", "Entrega pendente", ""))</f>
        <v>Aguardando retirada</v>
      </c>
      <c r="AC1598" s="18">
        <v>1</v>
      </c>
      <c r="AD1598" s="18">
        <f>AC1598/SUMIF($P:$P,P1598,$AC:$AC)</f>
        <v>1</v>
      </c>
      <c r="AE1598" s="18">
        <f>IF(R1598=0,0,AC1598/SUMIF($R:$R,R1598,$AC:$AC))</f>
        <v>8.3333333333333329E-2</v>
      </c>
      <c r="AF1598" s="18">
        <f>IF(R1598=0,1,0)</f>
        <v>0</v>
      </c>
      <c r="AH1598" t="str">
        <f>TEXT(J1598,"MMMM")</f>
        <v>maio</v>
      </c>
    </row>
    <row r="1599" spans="1:34" ht="12.75" hidden="1" customHeight="1" x14ac:dyDescent="0.25">
      <c r="A1599" s="90" t="str">
        <f>IF(C1599="Oficina Diversos","Oficina Geral",
IF(ISNUMBER(FIND("Estoque - Colhedoras",C1599)),"Colhedoras",IF(ISNUMBER(FIND("Caldeiraria",C1599)),"Caldeiraria",IF(ISNUMBER(FIND("Borracharia",C1599)),"Borracharia",IF(ISNUMBER(FIND("Lubrificação",C1599)),"Lubrificação",
IF(ISNUMBER(FIND("Estoque - Carregadeiras",C1599)),"Carregadeiras",IF(ISNUMBER(FIND("Estoque - Veic. Leves",C1599)),"Veic. Leves",
IF(ISNUMBER(FIND("Estoque - Caminhões",C1599)),"Caminhões",IF(ISNUMBER(FIND("Estoque - Transbordos",C1599)),"Transbordos",
IF(ISNUMBER(FIND("Estoque - Tratores",C1599)),"Tratores",
IF(ISNUMBER(FIND("Estoque - Máquinas pesadas",C1599)),"Máquinas pesadas",
IF(ISNUMBER(FIND("Estoque - Reboques",C1599)),"Reboques",
IF(C1599="Estoque","Estoque",
IF(AND(ISNUMBER(C1599),C1599&gt;1000,C1599&lt;2000),"Caminhões",
IF(AND(ISNUMBER(C1599),C1599&gt;2000,C1599&lt;3000),"Tratores",
IF(AND(ISNUMBER(C1599),C1599&gt;3000,C1599&lt;4000),"Carregadeiras",
IF(AND(ISNUMBER(C1599),C1599&gt;4000,C1599&lt;5000),"Máquinas pesadas",
IF(AND(ISNUMBER(C1599),C1599&gt;5000,C1599&lt;6000),"Colhedoras",
IF(AND(ISNUMBER(C1599),C1599&gt;7000,C1599&lt;8000),"Irrigação",
IF(AND(ISNUMBER(C1599),C1599&gt;8000,C1599&lt;9000),"Reboques",IF(AND(ISNUMBER(C1599),C1599&gt;0,C1599&lt;1000),"Veic. Leves","")))))))))))))))))))))</f>
        <v>Caldeiraria</v>
      </c>
      <c r="C1599" s="140" t="s">
        <v>1093</v>
      </c>
      <c r="D1599" s="139">
        <v>66448</v>
      </c>
      <c r="E1599" s="141" t="s">
        <v>1111</v>
      </c>
      <c r="F1599" s="101" t="str">
        <f>IF(ISBLANK(K1599), "Apenas Solicitação", "Tem OC")</f>
        <v>Tem OC</v>
      </c>
      <c r="G1599" s="139">
        <v>367</v>
      </c>
      <c r="H1599" s="102">
        <f>G1599-I1599</f>
        <v>0</v>
      </c>
      <c r="I1599" s="106">
        <v>367</v>
      </c>
      <c r="J1599" s="142">
        <v>45813</v>
      </c>
      <c r="K1599" s="182">
        <v>45824</v>
      </c>
      <c r="L1599" s="141" t="s">
        <v>20151</v>
      </c>
      <c r="M1599" s="104" t="str">
        <f ca="1">IF(OR(N1599="", N1599=0), "", IF(N1599&gt;TODAY(), "No prazo", "Atrasado"))</f>
        <v>Atrasado</v>
      </c>
      <c r="N1599" s="104">
        <f>IFERROR(K1599 + VALUE(LEFT(L1599, FIND(" ", L1599) - 1)), "")</f>
        <v>45824</v>
      </c>
      <c r="O1599" s="105">
        <f>IF(_xlfn.DAYS(K1599,J1599)&lt;0, "Aguardando OC", _xlfn.DAYS(K1599,J1599))</f>
        <v>11</v>
      </c>
      <c r="P1599" s="199">
        <v>406023</v>
      </c>
      <c r="Q1599" s="12"/>
      <c r="R1599" s="199">
        <v>169111</v>
      </c>
      <c r="S1599" s="139">
        <v>221</v>
      </c>
      <c r="T1599" s="65" t="s">
        <v>1029</v>
      </c>
      <c r="U1599" s="165">
        <v>2847.92</v>
      </c>
      <c r="V1599" s="139">
        <v>5779</v>
      </c>
      <c r="W1599" s="105" t="str">
        <f>IFERROR(VLOOKUP(V1599, Fornecedores!A:C, 3, FALSE), "")</f>
        <v>ARCELOR MITTAL DISTRIBUIÇÃO</v>
      </c>
      <c r="X1599" s="105" t="str">
        <f>IFERROR(VLOOKUP(V1599, Fornecedores!A:E, 5, FALSE), "")</f>
        <v>Jaboatão dos Guararapes</v>
      </c>
      <c r="Y1599" s="105" t="str">
        <f>IFERROR(VLOOKUP(V1599, Fornecedores!A:F, 6, FALSE), "")</f>
        <v>PE</v>
      </c>
      <c r="Z1599" s="101" t="str">
        <f>IF(H1599=0, "Pedido entregue!", "Pendente")</f>
        <v>Pedido entregue!</v>
      </c>
      <c r="AB1599" s="132" t="str">
        <f>IF(Z1599="Pedido Entregue!", IF(AA1599=1, "Retirado do Almoxarifado", IF(AA1599=2, "Material devolvido", "Aguardando retirada")), IF(Z1599="Pendente", "Entrega pendente", ""))</f>
        <v>Aguardando retirada</v>
      </c>
      <c r="AC1599" s="18">
        <v>1</v>
      </c>
      <c r="AD1599" s="18">
        <f>AC1599/SUMIF($P:$P,P1599,$AC:$AC)</f>
        <v>1</v>
      </c>
      <c r="AE1599" s="18">
        <f>IF(R1599=0,0,AC1599/SUMIF($R:$R,R1599,$AC:$AC))</f>
        <v>0.16666666666666666</v>
      </c>
      <c r="AF1599" s="18">
        <f>IF(R1599=0,1,0)</f>
        <v>0</v>
      </c>
      <c r="AH1599" t="str">
        <f>TEXT(J1599,"MMMM")</f>
        <v>junho</v>
      </c>
    </row>
    <row r="1600" spans="1:34" ht="12.75" hidden="1" customHeight="1" x14ac:dyDescent="0.25">
      <c r="A1600" s="90" t="str">
        <f>IF(C1600="Oficina Diversos","Oficina Geral",
IF(ISNUMBER(FIND("Estoque - Colhedoras",C1600)),"Colhedoras",IF(ISNUMBER(FIND("Caldeiraria",C1600)),"Caldeiraria",IF(ISNUMBER(FIND("Borracharia",C1600)),"Borracharia",IF(ISNUMBER(FIND("Lubrificação",C1600)),"Lubrificação",
IF(ISNUMBER(FIND("Estoque - Carregadeiras",C1600)),"Carregadeiras",IF(ISNUMBER(FIND("Estoque - Veic. Leves",C1600)),"Veic. Leves",
IF(ISNUMBER(FIND("Estoque - Caminhões",C1600)),"Caminhões",IF(ISNUMBER(FIND("Estoque - Transbordos",C1600)),"Transbordos",
IF(ISNUMBER(FIND("Estoque - Tratores",C1600)),"Tratores",
IF(ISNUMBER(FIND("Estoque - Máquinas pesadas",C1600)),"Máquinas pesadas",
IF(ISNUMBER(FIND("Estoque - Reboques",C1600)),"Reboques",
IF(C1600="Estoque","Estoque",
IF(AND(ISNUMBER(C1600),C1600&gt;1000,C1600&lt;2000),"Caminhões",
IF(AND(ISNUMBER(C1600),C1600&gt;2000,C1600&lt;3000),"Tratores",
IF(AND(ISNUMBER(C1600),C1600&gt;3000,C1600&lt;4000),"Carregadeiras",
IF(AND(ISNUMBER(C1600),C1600&gt;4000,C1600&lt;5000),"Máquinas pesadas",
IF(AND(ISNUMBER(C1600),C1600&gt;5000,C1600&lt;6000),"Colhedoras",
IF(AND(ISNUMBER(C1600),C1600&gt;7000,C1600&lt;8000),"Irrigação",
IF(AND(ISNUMBER(C1600),C1600&gt;8000,C1600&lt;9000),"Reboques",IF(AND(ISNUMBER(C1600),C1600&gt;0,C1600&lt;1000),"Veic. Leves","")))))))))))))))))))))</f>
        <v>Caldeiraria</v>
      </c>
      <c r="B1600" s="72"/>
      <c r="C1600" s="2" t="s">
        <v>1093</v>
      </c>
      <c r="D1600" s="2">
        <v>66466</v>
      </c>
      <c r="E1600" s="3" t="s">
        <v>1112</v>
      </c>
      <c r="F1600" s="14" t="str">
        <f>IF(ISBLANK(K1600), "Apenas Solicitação", "Tem OC")</f>
        <v>Tem OC</v>
      </c>
      <c r="G1600" s="2">
        <v>900</v>
      </c>
      <c r="H1600" s="37">
        <f>G1600-I1600</f>
        <v>0</v>
      </c>
      <c r="I1600" s="114">
        <v>900</v>
      </c>
      <c r="J1600" s="4">
        <v>45785</v>
      </c>
      <c r="K1600" s="180">
        <v>45793</v>
      </c>
      <c r="L1600" s="3" t="s">
        <v>20155</v>
      </c>
      <c r="M1600" s="44" t="str">
        <f ca="1">IF(OR(N1600="", N1600=0), "", IF(N1600&gt;TODAY(), "No prazo", "Atrasado"))</f>
        <v>Atrasado</v>
      </c>
      <c r="N1600" s="44">
        <f>IFERROR(K1600 + VALUE(LEFT(L1600, FIND(" ", L1600) - 1)), "")</f>
        <v>45794</v>
      </c>
      <c r="O1600" s="3">
        <f>IF(_xlfn.DAYS(K1600,J1600)&lt;0, "Aguardando OC", _xlfn.DAYS(K1600,J1600))</f>
        <v>8</v>
      </c>
      <c r="P1600" s="14">
        <v>401747</v>
      </c>
      <c r="Q1600" s="12"/>
      <c r="R1600" s="14">
        <v>167834</v>
      </c>
      <c r="S1600" s="2">
        <v>221</v>
      </c>
      <c r="T1600" s="65" t="s">
        <v>1029</v>
      </c>
      <c r="U1600" s="21">
        <v>8820</v>
      </c>
      <c r="V1600" s="2">
        <v>1264</v>
      </c>
      <c r="W1600" s="43" t="str">
        <f>IFERROR(VLOOKUP(V1600, Fornecedores!A:C, 3, FALSE), "")</f>
        <v xml:space="preserve">INCOMTUBOS          </v>
      </c>
      <c r="X1600" s="43" t="str">
        <f>IFERROR(VLOOKUP(V1600, Fornecedores!A:E, 5, FALSE), "")</f>
        <v>Recife</v>
      </c>
      <c r="Y1600" s="43" t="str">
        <f>IFERROR(VLOOKUP(V1600, Fornecedores!A:F, 6, FALSE), "")</f>
        <v>PE</v>
      </c>
      <c r="Z1600" s="14" t="str">
        <f>IF(H1600=0, "Pedido entregue!", "Pendente")</f>
        <v>Pedido entregue!</v>
      </c>
      <c r="AA1600" s="74"/>
      <c r="AB1600" s="58" t="str">
        <f>IF(Z1600="Pedido Entregue!", IF(AA1600=1, "Retirado do Almoxarifado", IF(AA1600=2, "Material devolvido", "Aguardando retirada")), IF(Z1600="Pendente", "Entrega pendente", ""))</f>
        <v>Aguardando retirada</v>
      </c>
      <c r="AC1600" s="18">
        <v>1</v>
      </c>
      <c r="AD1600" s="18">
        <f>AC1600/SUMIF($P:$P,P1600,$AC:$AC)</f>
        <v>1</v>
      </c>
      <c r="AE1600" s="18">
        <f>IF(R1600=0,0,AC1600/SUMIF($R:$R,R1600,$AC:$AC))</f>
        <v>0.125</v>
      </c>
      <c r="AF1600" s="18">
        <f>IF(R1600=0,1,0)</f>
        <v>0</v>
      </c>
      <c r="AH1600" t="str">
        <f>TEXT(J1600,"MMMM")</f>
        <v>maio</v>
      </c>
    </row>
    <row r="1601" spans="1:34" ht="12.75" hidden="1" customHeight="1" x14ac:dyDescent="0.25">
      <c r="A1601" s="90" t="str">
        <f>IF(C1601="Oficina Diversos","Oficina Geral",
IF(ISNUMBER(FIND("Estoque - Colhedoras",C1601)),"Colhedoras",IF(ISNUMBER(FIND("Caldeiraria",C1601)),"Caldeiraria",IF(ISNUMBER(FIND("Borracharia",C1601)),"Borracharia",IF(ISNUMBER(FIND("Lubrificação",C1601)),"Lubrificação",
IF(ISNUMBER(FIND("Estoque - Carregadeiras",C1601)),"Carregadeiras",IF(ISNUMBER(FIND("Estoque - Veic. Leves",C1601)),"Veic. Leves",
IF(ISNUMBER(FIND("Estoque - Caminhões",C1601)),"Caminhões",IF(ISNUMBER(FIND("Estoque - Transbordos",C1601)),"Transbordos",
IF(ISNUMBER(FIND("Estoque - Tratores",C1601)),"Tratores",
IF(ISNUMBER(FIND("Estoque - Máquinas pesadas",C1601)),"Máquinas pesadas",
IF(ISNUMBER(FIND("Estoque - Reboques",C1601)),"Reboques",
IF(C1601="Estoque","Estoque",
IF(AND(ISNUMBER(C1601),C1601&gt;1000,C1601&lt;2000),"Caminhões",
IF(AND(ISNUMBER(C1601),C1601&gt;2000,C1601&lt;3000),"Tratores",
IF(AND(ISNUMBER(C1601),C1601&gt;3000,C1601&lt;4000),"Carregadeiras",
IF(AND(ISNUMBER(C1601),C1601&gt;4000,C1601&lt;5000),"Máquinas pesadas",
IF(AND(ISNUMBER(C1601),C1601&gt;5000,C1601&lt;6000),"Colhedoras",
IF(AND(ISNUMBER(C1601),C1601&gt;7000,C1601&lt;8000),"Irrigação",
IF(AND(ISNUMBER(C1601),C1601&gt;8000,C1601&lt;9000),"Reboques",IF(AND(ISNUMBER(C1601),C1601&gt;0,C1601&lt;1000),"Veic. Leves","")))))))))))))))))))))</f>
        <v>Caldeiraria</v>
      </c>
      <c r="C1601" s="140" t="s">
        <v>1093</v>
      </c>
      <c r="D1601" s="139">
        <v>66466</v>
      </c>
      <c r="E1601" s="141" t="s">
        <v>1112</v>
      </c>
      <c r="F1601" s="101" t="str">
        <f>IF(ISBLANK(K1601), "Apenas Solicitação", "Tem OC")</f>
        <v>Tem OC</v>
      </c>
      <c r="G1601" s="139">
        <v>750</v>
      </c>
      <c r="H1601" s="102">
        <f>G1601-I1601</f>
        <v>0</v>
      </c>
      <c r="I1601" s="106">
        <v>750</v>
      </c>
      <c r="J1601" s="142">
        <v>45813</v>
      </c>
      <c r="K1601" s="182">
        <v>45821</v>
      </c>
      <c r="L1601" s="141" t="s">
        <v>20155</v>
      </c>
      <c r="M1601" s="104" t="str">
        <f ca="1">IF(OR(N1601="", N1601=0), "", IF(N1601&gt;TODAY(), "No prazo", "Atrasado"))</f>
        <v>Atrasado</v>
      </c>
      <c r="N1601" s="104">
        <f>IFERROR(K1601 + VALUE(LEFT(L1601, FIND(" ", L1601) - 1)), "")</f>
        <v>45822</v>
      </c>
      <c r="O1601" s="105">
        <f>IF(_xlfn.DAYS(K1601,J1601)&lt;0, "Aguardando OC", _xlfn.DAYS(K1601,J1601))</f>
        <v>8</v>
      </c>
      <c r="P1601" s="199">
        <v>406028</v>
      </c>
      <c r="Q1601" s="12"/>
      <c r="R1601" s="199">
        <v>169096</v>
      </c>
      <c r="S1601" s="139">
        <v>221</v>
      </c>
      <c r="T1601" s="65" t="s">
        <v>1029</v>
      </c>
      <c r="U1601" s="165">
        <v>7350</v>
      </c>
      <c r="V1601" s="139">
        <v>1264</v>
      </c>
      <c r="W1601" s="105" t="str">
        <f>IFERROR(VLOOKUP(V1601, Fornecedores!A:C, 3, FALSE), "")</f>
        <v xml:space="preserve">INCOMTUBOS          </v>
      </c>
      <c r="X1601" s="105" t="str">
        <f>IFERROR(VLOOKUP(V1601, Fornecedores!A:E, 5, FALSE), "")</f>
        <v>Recife</v>
      </c>
      <c r="Y1601" s="105" t="str">
        <f>IFERROR(VLOOKUP(V1601, Fornecedores!A:F, 6, FALSE), "")</f>
        <v>PE</v>
      </c>
      <c r="Z1601" s="101" t="str">
        <f>IF(H1601=0, "Pedido entregue!", "Pendente")</f>
        <v>Pedido entregue!</v>
      </c>
      <c r="AB1601" s="132" t="str">
        <f>IF(Z1601="Pedido Entregue!", IF(AA1601=1, "Retirado do Almoxarifado", IF(AA1601=2, "Material devolvido", "Aguardando retirada")), IF(Z1601="Pendente", "Entrega pendente", ""))</f>
        <v>Aguardando retirada</v>
      </c>
      <c r="AC1601" s="18">
        <v>1</v>
      </c>
      <c r="AD1601" s="18">
        <f>AC1601/SUMIF($P:$P,P1601,$AC:$AC)</f>
        <v>1</v>
      </c>
      <c r="AE1601" s="18">
        <f>IF(R1601=0,0,AC1601/SUMIF($R:$R,R1601,$AC:$AC))</f>
        <v>0.2</v>
      </c>
      <c r="AF1601" s="18">
        <f>IF(R1601=0,1,0)</f>
        <v>0</v>
      </c>
      <c r="AH1601" t="str">
        <f>TEXT(J1601,"MMMM")</f>
        <v>junho</v>
      </c>
    </row>
    <row r="1602" spans="1:34" ht="12.75" hidden="1" customHeight="1" x14ac:dyDescent="0.25">
      <c r="A1602" s="90" t="str">
        <f>IF(C1602="Oficina Diversos","Oficina Geral",
IF(ISNUMBER(FIND("Estoque - Colhedoras",C1602)),"Colhedoras",IF(ISNUMBER(FIND("Caldeiraria",C1602)),"Caldeiraria",IF(ISNUMBER(FIND("Borracharia",C1602)),"Borracharia",IF(ISNUMBER(FIND("Lubrificação",C1602)),"Lubrificação",
IF(ISNUMBER(FIND("Estoque - Carregadeiras",C1602)),"Carregadeiras",IF(ISNUMBER(FIND("Estoque - Veic. Leves",C1602)),"Veic. Leves",
IF(ISNUMBER(FIND("Estoque - Caminhões",C1602)),"Caminhões",IF(ISNUMBER(FIND("Estoque - Transbordos",C1602)),"Transbordos",
IF(ISNUMBER(FIND("Estoque - Tratores",C1602)),"Tratores",
IF(ISNUMBER(FIND("Estoque - Máquinas pesadas",C1602)),"Máquinas pesadas",
IF(ISNUMBER(FIND("Estoque - Reboques",C1602)),"Reboques",
IF(C1602="Estoque","Estoque",
IF(AND(ISNUMBER(C1602),C1602&gt;1000,C1602&lt;2000),"Caminhões",
IF(AND(ISNUMBER(C1602),C1602&gt;2000,C1602&lt;3000),"Tratores",
IF(AND(ISNUMBER(C1602),C1602&gt;3000,C1602&lt;4000),"Carregadeiras",
IF(AND(ISNUMBER(C1602),C1602&gt;4000,C1602&lt;5000),"Máquinas pesadas",
IF(AND(ISNUMBER(C1602),C1602&gt;5000,C1602&lt;6000),"Colhedoras",
IF(AND(ISNUMBER(C1602),C1602&gt;7000,C1602&lt;8000),"Irrigação",
IF(AND(ISNUMBER(C1602),C1602&gt;8000,C1602&lt;9000),"Reboques",IF(AND(ISNUMBER(C1602),C1602&gt;0,C1602&lt;1000),"Veic. Leves","")))))))))))))))))))))</f>
        <v>Caldeiraria</v>
      </c>
      <c r="B1602" s="72"/>
      <c r="C1602" s="2" t="s">
        <v>1093</v>
      </c>
      <c r="D1602" s="2">
        <v>66469</v>
      </c>
      <c r="E1602" s="3" t="s">
        <v>1113</v>
      </c>
      <c r="F1602" s="14" t="str">
        <f>IF(ISBLANK(K1602), "Apenas Solicitação", "Tem OC")</f>
        <v>Tem OC</v>
      </c>
      <c r="G1602" s="2">
        <v>332</v>
      </c>
      <c r="H1602" s="37">
        <f>G1602-I1602</f>
        <v>0</v>
      </c>
      <c r="I1602" s="114">
        <v>332</v>
      </c>
      <c r="J1602" s="4">
        <v>45785</v>
      </c>
      <c r="K1602" s="180">
        <v>45793</v>
      </c>
      <c r="L1602" s="4"/>
      <c r="M1602" s="44"/>
      <c r="N1602" s="44" t="str">
        <f>IFERROR(K1602 + VALUE(LEFT(L1602, FIND(" ", L1602) - 1)), "")</f>
        <v/>
      </c>
      <c r="O1602" s="3">
        <f>IF(_xlfn.DAYS(K1602,J1602)&lt;0, "Aguardando OC", _xlfn.DAYS(K1602,J1602))</f>
        <v>8</v>
      </c>
      <c r="P1602" s="14">
        <v>401737</v>
      </c>
      <c r="Q1602" s="54"/>
      <c r="R1602" s="14">
        <v>167831</v>
      </c>
      <c r="S1602" s="42">
        <v>221</v>
      </c>
      <c r="T1602" s="67" t="s">
        <v>1029</v>
      </c>
      <c r="U1602" s="45">
        <v>2499.96</v>
      </c>
      <c r="V1602" s="2">
        <v>5779</v>
      </c>
      <c r="W1602" s="43" t="str">
        <f>IFERROR(VLOOKUP(V1602, Fornecedores!A:C, 3, FALSE), "")</f>
        <v>ARCELOR MITTAL DISTRIBUIÇÃO</v>
      </c>
      <c r="X1602" s="43" t="str">
        <f>IFERROR(VLOOKUP(V1602, Fornecedores!A:E, 5, FALSE), "")</f>
        <v>Jaboatão dos Guararapes</v>
      </c>
      <c r="Y1602" s="43" t="str">
        <f>IFERROR(VLOOKUP(V1602, Fornecedores!A:F, 6, FALSE), "")</f>
        <v>PE</v>
      </c>
      <c r="Z1602" s="14" t="str">
        <f>IF(H1602=0, "Pedido entregue!", "Pendente")</f>
        <v>Pedido entregue!</v>
      </c>
      <c r="AA1602" s="74"/>
      <c r="AB1602" s="58" t="str">
        <f>IF(Z1602="Pedido Entregue!", IF(AA1602=1, "Retirado do Almoxarifado", IF(AA1602=2, "Material devolvido", "Aguardando retirada")), IF(Z1602="Pendente", "Entrega pendente", ""))</f>
        <v>Aguardando retirada</v>
      </c>
      <c r="AC1602" s="18">
        <v>1</v>
      </c>
      <c r="AD1602" s="18">
        <f>AC1602/SUMIF($P:$P,P1602,$AC:$AC)</f>
        <v>1</v>
      </c>
      <c r="AE1602" s="18">
        <f>IF(R1602=0,0,AC1602/SUMIF($R:$R,R1602,$AC:$AC))</f>
        <v>8.3333333333333329E-2</v>
      </c>
      <c r="AF1602" s="18">
        <f>IF(R1602=0,1,0)</f>
        <v>0</v>
      </c>
      <c r="AH1602" t="str">
        <f>TEXT(J1602,"MMMM")</f>
        <v>maio</v>
      </c>
    </row>
    <row r="1603" spans="1:34" ht="12.75" customHeight="1" x14ac:dyDescent="0.25">
      <c r="A1603" s="90" t="str">
        <f>IF(C1603="Oficina Diversos","Oficina Geral",
IF(ISNUMBER(FIND("Estoque - Colhedoras",C1603)),"Colhedoras",IF(ISNUMBER(FIND("Caldeiraria",C1603)),"Caldeiraria",IF(ISNUMBER(FIND("Borracharia",C1603)),"Borracharia",IF(ISNUMBER(FIND("Lubrificação",C1603)),"Lubrificação",
IF(ISNUMBER(FIND("Estoque - Carregadeiras",C1603)),"Carregadeiras",IF(ISNUMBER(FIND("Estoque - Veic. Leves",C1603)),"Veic. Leves",
IF(ISNUMBER(FIND("Estoque - Caminhões",C1603)),"Caminhões",IF(ISNUMBER(FIND("Estoque - Transbordos",C1603)),"Transbordos",
IF(ISNUMBER(FIND("Estoque - Tratores",C1603)),"Tratores",
IF(ISNUMBER(FIND("Estoque - Máquinas pesadas",C1603)),"Máquinas pesadas",
IF(ISNUMBER(FIND("Estoque - Reboques",C1603)),"Reboques",
IF(C1603="Estoque","Estoque",
IF(AND(ISNUMBER(C1603),C1603&gt;1000,C1603&lt;2000),"Caminhões",
IF(AND(ISNUMBER(C1603),C1603&gt;2000,C1603&lt;3000),"Tratores",
IF(AND(ISNUMBER(C1603),C1603&gt;3000,C1603&lt;4000),"Carregadeiras",
IF(AND(ISNUMBER(C1603),C1603&gt;4000,C1603&lt;5000),"Máquinas pesadas",
IF(AND(ISNUMBER(C1603),C1603&gt;5000,C1603&lt;6000),"Colhedoras",
IF(AND(ISNUMBER(C1603),C1603&gt;7000,C1603&lt;8000),"Irrigação",
IF(AND(ISNUMBER(C1603),C1603&gt;8000,C1603&lt;9000),"Reboques",IF(AND(ISNUMBER(C1603),C1603&gt;0,C1603&lt;1000),"Veic. Leves","")))))))))))))))))))))</f>
        <v>Caldeiraria</v>
      </c>
      <c r="C1603" s="113" t="s">
        <v>1093</v>
      </c>
      <c r="D1603" s="2">
        <v>66469</v>
      </c>
      <c r="E1603" s="3" t="s">
        <v>1113</v>
      </c>
      <c r="F1603" s="101" t="str">
        <f>IF(ISBLANK(K1603), "Apenas Solicitação", "Tem OC")</f>
        <v>Tem OC</v>
      </c>
      <c r="G1603" s="2">
        <v>332</v>
      </c>
      <c r="H1603" s="102">
        <f>G1603-I1603</f>
        <v>332</v>
      </c>
      <c r="I1603" s="106"/>
      <c r="J1603" s="4">
        <v>45813</v>
      </c>
      <c r="K1603" s="180">
        <v>45824</v>
      </c>
      <c r="L1603" s="3" t="s">
        <v>20151</v>
      </c>
      <c r="M1603" s="104" t="str">
        <f ca="1">IF(OR(N1603="", N1603=0), "", IF(N1603&gt;TODAY(), "No prazo", "Atrasado"))</f>
        <v>Atrasado</v>
      </c>
      <c r="N1603" s="104">
        <f>IFERROR(K1603 + VALUE(LEFT(L1603, FIND(" ", L1603) - 1)), "")</f>
        <v>45824</v>
      </c>
      <c r="O1603" s="105">
        <f>IF(_xlfn.DAYS(K1603,J1603)&lt;0, "Aguardando OC", _xlfn.DAYS(K1603,J1603))</f>
        <v>11</v>
      </c>
      <c r="P1603" s="14">
        <v>406018</v>
      </c>
      <c r="Q1603" s="12"/>
      <c r="R1603" s="14">
        <v>169111</v>
      </c>
      <c r="S1603" s="2">
        <v>221</v>
      </c>
      <c r="T1603" s="65" t="s">
        <v>1029</v>
      </c>
      <c r="U1603" s="2">
        <v>7.83</v>
      </c>
      <c r="V1603" s="2">
        <v>5779</v>
      </c>
      <c r="W1603" s="105" t="str">
        <f>IFERROR(VLOOKUP(V1603, Fornecedores!A:C, 3, FALSE), "")</f>
        <v>ARCELOR MITTAL DISTRIBUIÇÃO</v>
      </c>
      <c r="X1603" s="105" t="str">
        <f>IFERROR(VLOOKUP(V1603, Fornecedores!A:E, 5, FALSE), "")</f>
        <v>Jaboatão dos Guararapes</v>
      </c>
      <c r="Y1603" s="105" t="str">
        <f>IFERROR(VLOOKUP(V1603, Fornecedores!A:F, 6, FALSE), "")</f>
        <v>PE</v>
      </c>
      <c r="Z1603" s="101" t="str">
        <f>IF(H1603=0, "Pedido entregue!", "Pendente")</f>
        <v>Pendente</v>
      </c>
      <c r="AB1603" s="132" t="str">
        <f>IF(Z1603="Pedido Entregue!", IF(AA1603=1, "Retirado do Almoxarifado", IF(AA1603=2, "Material devolvido", "Aguardando retirada")), IF(Z1603="Pendente", "Entrega pendente", ""))</f>
        <v>Entrega pendente</v>
      </c>
      <c r="AC1603" s="18">
        <v>1</v>
      </c>
      <c r="AD1603" s="18">
        <f>AC1603/SUMIF($P:$P,P1603,$AC:$AC)</f>
        <v>1</v>
      </c>
      <c r="AE1603" s="18">
        <f>IF(R1603=0,0,AC1603/SUMIF($R:$R,R1603,$AC:$AC))</f>
        <v>0.16666666666666666</v>
      </c>
      <c r="AF1603" s="18">
        <f>IF(R1603=0,1,0)</f>
        <v>0</v>
      </c>
      <c r="AH1603" t="str">
        <f>TEXT(J1603,"MMMM")</f>
        <v>junho</v>
      </c>
    </row>
    <row r="1604" spans="1:34" ht="12.75" hidden="1" customHeight="1" x14ac:dyDescent="0.25">
      <c r="A1604" s="90" t="str">
        <f>IF(C1604="Oficina Diversos","Oficina Geral",
IF(ISNUMBER(FIND("Estoque - Colhedoras",C1604)),"Colhedoras",IF(ISNUMBER(FIND("Caldeiraria",C1604)),"Caldeiraria",IF(ISNUMBER(FIND("Borracharia",C1604)),"Borracharia",IF(ISNUMBER(FIND("Lubrificação",C1604)),"Lubrificação",
IF(ISNUMBER(FIND("Estoque - Carregadeiras",C1604)),"Carregadeiras",IF(ISNUMBER(FIND("Estoque - Veic. Leves",C1604)),"Veic. Leves",
IF(ISNUMBER(FIND("Estoque - Caminhões",C1604)),"Caminhões",IF(ISNUMBER(FIND("Estoque - Transbordos",C1604)),"Transbordos",
IF(ISNUMBER(FIND("Estoque - Tratores",C1604)),"Tratores",
IF(ISNUMBER(FIND("Estoque - Máquinas pesadas",C1604)),"Máquinas pesadas",
IF(ISNUMBER(FIND("Estoque - Reboques",C1604)),"Reboques",
IF(C1604="Estoque","Estoque",
IF(AND(ISNUMBER(C1604),C1604&gt;1000,C1604&lt;2000),"Caminhões",
IF(AND(ISNUMBER(C1604),C1604&gt;2000,C1604&lt;3000),"Tratores",
IF(AND(ISNUMBER(C1604),C1604&gt;3000,C1604&lt;4000),"Carregadeiras",
IF(AND(ISNUMBER(C1604),C1604&gt;4000,C1604&lt;5000),"Máquinas pesadas",
IF(AND(ISNUMBER(C1604),C1604&gt;5000,C1604&lt;6000),"Colhedoras",
IF(AND(ISNUMBER(C1604),C1604&gt;7000,C1604&lt;8000),"Irrigação",
IF(AND(ISNUMBER(C1604),C1604&gt;8000,C1604&lt;9000),"Reboques",IF(AND(ISNUMBER(C1604),C1604&gt;0,C1604&lt;1000),"Veic. Leves","")))))))))))))))))))))</f>
        <v>Caldeiraria</v>
      </c>
      <c r="B1604" s="72"/>
      <c r="C1604" s="2" t="s">
        <v>1093</v>
      </c>
      <c r="D1604" s="2">
        <v>66470</v>
      </c>
      <c r="E1604" s="3" t="s">
        <v>1114</v>
      </c>
      <c r="F1604" s="14" t="str">
        <f>IF(ISBLANK(K1604), "Apenas Solicitação", "Tem OC")</f>
        <v>Tem OC</v>
      </c>
      <c r="G1604" s="2">
        <v>50</v>
      </c>
      <c r="H1604" s="37">
        <f>G1604-I1604</f>
        <v>0</v>
      </c>
      <c r="I1604" s="114">
        <v>50</v>
      </c>
      <c r="J1604" s="4">
        <v>45785</v>
      </c>
      <c r="K1604" s="180">
        <v>45793</v>
      </c>
      <c r="L1604" s="3" t="s">
        <v>20153</v>
      </c>
      <c r="M1604" s="44" t="str">
        <f ca="1">IF(OR(N1604="", N1604=0), "", IF(N1604&gt;TODAY(), "No prazo", "Atrasado"))</f>
        <v>Atrasado</v>
      </c>
      <c r="N1604" s="44">
        <f>IFERROR(K1604 + VALUE(LEFT(L1604, FIND(" ", L1604) - 1)), "")</f>
        <v>45795</v>
      </c>
      <c r="O1604" s="3">
        <f>IF(_xlfn.DAYS(K1604,J1604)&lt;0, "Aguardando OC", _xlfn.DAYS(K1604,J1604))</f>
        <v>8</v>
      </c>
      <c r="P1604" s="14">
        <v>401733</v>
      </c>
      <c r="Q1604" s="12"/>
      <c r="R1604" s="14">
        <v>167835</v>
      </c>
      <c r="S1604" s="2">
        <v>221</v>
      </c>
      <c r="T1604" s="65" t="s">
        <v>1029</v>
      </c>
      <c r="U1604" s="21">
        <v>14950</v>
      </c>
      <c r="V1604" s="2">
        <v>3263</v>
      </c>
      <c r="W1604" s="43" t="str">
        <f>IFERROR(VLOOKUP(V1604, Fornecedores!A:C, 3, FALSE), "")</f>
        <v xml:space="preserve">MR,                 </v>
      </c>
      <c r="X1604" s="43" t="str">
        <f>IFERROR(VLOOKUP(V1604, Fornecedores!A:E, 5, FALSE), "")</f>
        <v>Recife</v>
      </c>
      <c r="Y1604" s="43" t="str">
        <f>IFERROR(VLOOKUP(V1604, Fornecedores!A:F, 6, FALSE), "")</f>
        <v>PE</v>
      </c>
      <c r="Z1604" s="14" t="str">
        <f>IF(H1604=0, "Pedido entregue!", "Pendente")</f>
        <v>Pedido entregue!</v>
      </c>
      <c r="AA1604" s="74"/>
      <c r="AB1604" s="58" t="str">
        <f>IF(Z1604="Pedido Entregue!", IF(AA1604=1, "Retirado do Almoxarifado", IF(AA1604=2, "Material devolvido", "Aguardando retirada")), IF(Z1604="Pendente", "Entrega pendente", ""))</f>
        <v>Aguardando retirada</v>
      </c>
      <c r="AC1604" s="18">
        <v>1</v>
      </c>
      <c r="AD1604" s="18">
        <f>AC1604/SUMIF($P:$P,P1604,$AC:$AC)</f>
        <v>1</v>
      </c>
      <c r="AE1604" s="18">
        <f>IF(R1604=0,0,AC1604/SUMIF($R:$R,R1604,$AC:$AC))</f>
        <v>0.2</v>
      </c>
      <c r="AF1604" s="18">
        <f>IF(R1604=0,1,0)</f>
        <v>0</v>
      </c>
      <c r="AH1604" t="str">
        <f>TEXT(J1604,"MMMM")</f>
        <v>maio</v>
      </c>
    </row>
    <row r="1605" spans="1:34" ht="12.75" hidden="1" customHeight="1" x14ac:dyDescent="0.25">
      <c r="A1605" s="90" t="str">
        <f>IF(C1605="Oficina Diversos","Oficina Geral",
IF(ISNUMBER(FIND("Estoque - Colhedoras",C1605)),"Colhedoras",IF(ISNUMBER(FIND("Caldeiraria",C1605)),"Caldeiraria",IF(ISNUMBER(FIND("Borracharia",C1605)),"Borracharia",IF(ISNUMBER(FIND("Lubrificação",C1605)),"Lubrificação",
IF(ISNUMBER(FIND("Estoque - Carregadeiras",C1605)),"Carregadeiras",IF(ISNUMBER(FIND("Estoque - Veic. Leves",C1605)),"Veic. Leves",
IF(ISNUMBER(FIND("Estoque - Caminhões",C1605)),"Caminhões",IF(ISNUMBER(FIND("Estoque - Transbordos",C1605)),"Transbordos",
IF(ISNUMBER(FIND("Estoque - Tratores",C1605)),"Tratores",
IF(ISNUMBER(FIND("Estoque - Máquinas pesadas",C1605)),"Máquinas pesadas",
IF(ISNUMBER(FIND("Estoque - Reboques",C1605)),"Reboques",
IF(C1605="Estoque","Estoque",
IF(AND(ISNUMBER(C1605),C1605&gt;1000,C1605&lt;2000),"Caminhões",
IF(AND(ISNUMBER(C1605),C1605&gt;2000,C1605&lt;3000),"Tratores",
IF(AND(ISNUMBER(C1605),C1605&gt;3000,C1605&lt;4000),"Carregadeiras",
IF(AND(ISNUMBER(C1605),C1605&gt;4000,C1605&lt;5000),"Máquinas pesadas",
IF(AND(ISNUMBER(C1605),C1605&gt;5000,C1605&lt;6000),"Colhedoras",
IF(AND(ISNUMBER(C1605),C1605&gt;7000,C1605&lt;8000),"Irrigação",
IF(AND(ISNUMBER(C1605),C1605&gt;8000,C1605&lt;9000),"Reboques",IF(AND(ISNUMBER(C1605),C1605&gt;0,C1605&lt;1000),"Veic. Leves","")))))))))))))))))))))</f>
        <v>Caldeiraria</v>
      </c>
      <c r="C1605" s="140" t="s">
        <v>1093</v>
      </c>
      <c r="D1605" s="139">
        <v>66470</v>
      </c>
      <c r="E1605" s="141" t="s">
        <v>1114</v>
      </c>
      <c r="F1605" s="101" t="str">
        <f>IF(ISBLANK(K1605), "Apenas Solicitação", "Tem OC")</f>
        <v>Tem OC</v>
      </c>
      <c r="G1605" s="139">
        <v>50</v>
      </c>
      <c r="H1605" s="102">
        <f>G1605-I1605</f>
        <v>0</v>
      </c>
      <c r="I1605" s="106">
        <v>50</v>
      </c>
      <c r="J1605" s="142">
        <v>45813</v>
      </c>
      <c r="K1605" s="182">
        <v>45821</v>
      </c>
      <c r="L1605" s="141" t="s">
        <v>20153</v>
      </c>
      <c r="M1605" s="104" t="str">
        <f ca="1">IF(OR(N1605="", N1605=0), "", IF(N1605&gt;TODAY(), "No prazo", "Atrasado"))</f>
        <v>Atrasado</v>
      </c>
      <c r="N1605" s="104">
        <f>IFERROR(K1605 + VALUE(LEFT(L1605, FIND(" ", L1605) - 1)), "")</f>
        <v>45823</v>
      </c>
      <c r="O1605" s="105">
        <f>IF(_xlfn.DAYS(K1605,J1605)&lt;0, "Aguardando OC", _xlfn.DAYS(K1605,J1605))</f>
        <v>8</v>
      </c>
      <c r="P1605" s="199">
        <v>406015</v>
      </c>
      <c r="Q1605" s="12"/>
      <c r="R1605" s="199">
        <v>169097</v>
      </c>
      <c r="S1605" s="139">
        <v>221</v>
      </c>
      <c r="T1605" s="65" t="s">
        <v>1029</v>
      </c>
      <c r="U1605" s="165">
        <v>14950</v>
      </c>
      <c r="V1605" s="139">
        <v>3263</v>
      </c>
      <c r="W1605" s="105" t="str">
        <f>IFERROR(VLOOKUP(V1605, Fornecedores!A:C, 3, FALSE), "")</f>
        <v xml:space="preserve">MR,                 </v>
      </c>
      <c r="X1605" s="105" t="str">
        <f>IFERROR(VLOOKUP(V1605, Fornecedores!A:E, 5, FALSE), "")</f>
        <v>Recife</v>
      </c>
      <c r="Y1605" s="105" t="str">
        <f>IFERROR(VLOOKUP(V1605, Fornecedores!A:F, 6, FALSE), "")</f>
        <v>PE</v>
      </c>
      <c r="Z1605" s="101" t="str">
        <f>IF(H1605=0, "Pedido entregue!", "Pendente")</f>
        <v>Pedido entregue!</v>
      </c>
      <c r="AB1605" s="132" t="str">
        <f>IF(Z1605="Pedido Entregue!", IF(AA1605=1, "Retirado do Almoxarifado", IF(AA1605=2, "Material devolvido", "Aguardando retirada")), IF(Z1605="Pendente", "Entrega pendente", ""))</f>
        <v>Aguardando retirada</v>
      </c>
      <c r="AC1605" s="18">
        <v>1</v>
      </c>
      <c r="AD1605" s="18">
        <f>AC1605/SUMIF($P:$P,P1605,$AC:$AC)</f>
        <v>1</v>
      </c>
      <c r="AE1605" s="18">
        <f>IF(R1605=0,0,AC1605/SUMIF($R:$R,R1605,$AC:$AC))</f>
        <v>1</v>
      </c>
      <c r="AF1605" s="18">
        <f>IF(R1605=0,1,0)</f>
        <v>0</v>
      </c>
      <c r="AH1605" t="str">
        <f>TEXT(J1605,"MMMM")</f>
        <v>junho</v>
      </c>
    </row>
    <row r="1606" spans="1:34" ht="12.75" hidden="1" customHeight="1" x14ac:dyDescent="0.25">
      <c r="A1606" s="90" t="str">
        <f>IF(C1606="Oficina Diversos","Oficina Geral",
IF(ISNUMBER(FIND("Estoque - Colhedoras",C1606)),"Colhedoras",IF(ISNUMBER(FIND("Caldeiraria",C1606)),"Caldeiraria",IF(ISNUMBER(FIND("Borracharia",C1606)),"Borracharia",IF(ISNUMBER(FIND("Lubrificação",C1606)),"Lubrificação",
IF(ISNUMBER(FIND("Estoque - Carregadeiras",C1606)),"Carregadeiras",IF(ISNUMBER(FIND("Estoque - Veic. Leves",C1606)),"Veic. Leves",
IF(ISNUMBER(FIND("Estoque - Caminhões",C1606)),"Caminhões",IF(ISNUMBER(FIND("Estoque - Transbordos",C1606)),"Transbordos",
IF(ISNUMBER(FIND("Estoque - Tratores",C1606)),"Tratores",
IF(ISNUMBER(FIND("Estoque - Máquinas pesadas",C1606)),"Máquinas pesadas",
IF(ISNUMBER(FIND("Estoque - Reboques",C1606)),"Reboques",
IF(C1606="Estoque","Estoque",
IF(AND(ISNUMBER(C1606),C1606&gt;1000,C1606&lt;2000),"Caminhões",
IF(AND(ISNUMBER(C1606),C1606&gt;2000,C1606&lt;3000),"Tratores",
IF(AND(ISNUMBER(C1606),C1606&gt;3000,C1606&lt;4000),"Carregadeiras",
IF(AND(ISNUMBER(C1606),C1606&gt;4000,C1606&lt;5000),"Máquinas pesadas",
IF(AND(ISNUMBER(C1606),C1606&gt;5000,C1606&lt;6000),"Colhedoras",
IF(AND(ISNUMBER(C1606),C1606&gt;7000,C1606&lt;8000),"Irrigação",
IF(AND(ISNUMBER(C1606),C1606&gt;8000,C1606&lt;9000),"Reboques",IF(AND(ISNUMBER(C1606),C1606&gt;0,C1606&lt;1000),"Veic. Leves","")))))))))))))))))))))</f>
        <v>Caldeiraria</v>
      </c>
      <c r="B1606" s="72"/>
      <c r="C1606" s="2" t="s">
        <v>1093</v>
      </c>
      <c r="D1606" s="2">
        <v>66471</v>
      </c>
      <c r="E1606" s="3" t="s">
        <v>1115</v>
      </c>
      <c r="F1606" s="14" t="str">
        <f>IF(ISBLANK(K1606), "Apenas Solicitação", "Tem OC")</f>
        <v>Tem OC</v>
      </c>
      <c r="G1606" s="2">
        <v>10</v>
      </c>
      <c r="H1606" s="37">
        <f>G1606-I1606</f>
        <v>0</v>
      </c>
      <c r="I1606" s="114">
        <v>10</v>
      </c>
      <c r="J1606" s="4">
        <v>45785</v>
      </c>
      <c r="K1606" s="180">
        <v>45790</v>
      </c>
      <c r="L1606" s="3" t="s">
        <v>20151</v>
      </c>
      <c r="M1606" s="44" t="str">
        <f ca="1">IF(OR(N1606="", N1606=0), "", IF(N1606&gt;TODAY(), "No prazo", "Atrasado"))</f>
        <v>Atrasado</v>
      </c>
      <c r="N1606" s="44">
        <f>IFERROR(K1606 + VALUE(LEFT(L1606, FIND(" ", L1606) - 1)), "")</f>
        <v>45790</v>
      </c>
      <c r="O1606" s="3">
        <f>IF(_xlfn.DAYS(K1606,J1606)&lt;0, "Aguardando OC", _xlfn.DAYS(K1606,J1606))</f>
        <v>5</v>
      </c>
      <c r="P1606" s="14">
        <v>401774</v>
      </c>
      <c r="Q1606" s="12"/>
      <c r="R1606" s="14">
        <v>167538</v>
      </c>
      <c r="S1606" s="2">
        <v>221</v>
      </c>
      <c r="T1606" s="65" t="s">
        <v>1029</v>
      </c>
      <c r="U1606" s="21">
        <v>9975</v>
      </c>
      <c r="V1606" s="2">
        <v>1598</v>
      </c>
      <c r="W1606" s="43" t="str">
        <f>IFERROR(VLOOKUP(V1606, Fornecedores!A:C, 3, FALSE), "")</f>
        <v xml:space="preserve">M GONCALVES         </v>
      </c>
      <c r="X1606" s="43" t="str">
        <f>IFERROR(VLOOKUP(V1606, Fornecedores!A:E, 5, FALSE), "")</f>
        <v>Itambé</v>
      </c>
      <c r="Y1606" s="43" t="str">
        <f>IFERROR(VLOOKUP(V1606, Fornecedores!A:F, 6, FALSE), "")</f>
        <v>PE</v>
      </c>
      <c r="Z1606" s="14" t="str">
        <f>IF(H1606=0, "Pedido entregue!", "Pendente")</f>
        <v>Pedido entregue!</v>
      </c>
      <c r="AA1606" s="74"/>
      <c r="AB1606" s="58" t="str">
        <f>IF(Z1606="Pedido Entregue!", IF(AA1606=1, "Retirado do Almoxarifado", IF(AA1606=2, "Material devolvido", "Aguardando retirada")), IF(Z1606="Pendente", "Entrega pendente", ""))</f>
        <v>Aguardando retirada</v>
      </c>
      <c r="AC1606" s="18">
        <v>1</v>
      </c>
      <c r="AD1606" s="18">
        <f>AC1606/SUMIF($P:$P,P1606,$AC:$AC)</f>
        <v>1</v>
      </c>
      <c r="AE1606" s="18">
        <f>IF(R1606=0,0,AC1606/SUMIF($R:$R,R1606,$AC:$AC))</f>
        <v>0.2</v>
      </c>
      <c r="AF1606" s="18">
        <f>IF(R1606=0,1,0)</f>
        <v>0</v>
      </c>
      <c r="AH1606" t="str">
        <f>TEXT(J1606,"MMMM")</f>
        <v>maio</v>
      </c>
    </row>
    <row r="1607" spans="1:34" ht="12.75" customHeight="1" x14ac:dyDescent="0.25">
      <c r="A1607" s="90" t="str">
        <f>IF(C1607="Oficina Diversos","Oficina Geral",
IF(ISNUMBER(FIND("Estoque - Colhedoras",C1607)),"Colhedoras",IF(ISNUMBER(FIND("Caldeiraria",C1607)),"Caldeiraria",IF(ISNUMBER(FIND("Borracharia",C1607)),"Borracharia",IF(ISNUMBER(FIND("Lubrificação",C1607)),"Lubrificação",
IF(ISNUMBER(FIND("Estoque - Carregadeiras",C1607)),"Carregadeiras",IF(ISNUMBER(FIND("Estoque - Veic. Leves",C1607)),"Veic. Leves",
IF(ISNUMBER(FIND("Estoque - Caminhões",C1607)),"Caminhões",IF(ISNUMBER(FIND("Estoque - Transbordos",C1607)),"Transbordos",
IF(ISNUMBER(FIND("Estoque - Tratores",C1607)),"Tratores",
IF(ISNUMBER(FIND("Estoque - Máquinas pesadas",C1607)),"Máquinas pesadas",
IF(ISNUMBER(FIND("Estoque - Reboques",C1607)),"Reboques",
IF(C1607="Estoque","Estoque",
IF(AND(ISNUMBER(C1607),C1607&gt;1000,C1607&lt;2000),"Caminhões",
IF(AND(ISNUMBER(C1607),C1607&gt;2000,C1607&lt;3000),"Tratores",
IF(AND(ISNUMBER(C1607),C1607&gt;3000,C1607&lt;4000),"Carregadeiras",
IF(AND(ISNUMBER(C1607),C1607&gt;4000,C1607&lt;5000),"Máquinas pesadas",
IF(AND(ISNUMBER(C1607),C1607&gt;5000,C1607&lt;6000),"Colhedoras",
IF(AND(ISNUMBER(C1607),C1607&gt;7000,C1607&lt;8000),"Irrigação",
IF(AND(ISNUMBER(C1607),C1607&gt;8000,C1607&lt;9000),"Reboques",IF(AND(ISNUMBER(C1607),C1607&gt;0,C1607&lt;1000),"Veic. Leves","")))))))))))))))))))))</f>
        <v>Caldeiraria</v>
      </c>
      <c r="B1607" s="72"/>
      <c r="C1607" s="2" t="s">
        <v>1093</v>
      </c>
      <c r="D1607" s="2">
        <v>66473</v>
      </c>
      <c r="E1607" s="3" t="s">
        <v>1116</v>
      </c>
      <c r="F1607" s="14" t="str">
        <f>IF(ISBLANK(K1607), "Apenas Solicitação", "Tem OC")</f>
        <v>Tem OC</v>
      </c>
      <c r="G1607" s="2">
        <v>730</v>
      </c>
      <c r="H1607" s="37">
        <f>G1607-I1607</f>
        <v>730</v>
      </c>
      <c r="I1607" s="114">
        <v>0</v>
      </c>
      <c r="J1607" s="4">
        <v>45785</v>
      </c>
      <c r="K1607" s="180">
        <v>45793</v>
      </c>
      <c r="L1607" s="3" t="s">
        <v>20153</v>
      </c>
      <c r="M1607" s="44" t="str">
        <f ca="1">IF(OR(N1607="", N1607=0), "", IF(N1607&gt;TODAY(), "No prazo", "Atrasado"))</f>
        <v>Atrasado</v>
      </c>
      <c r="N1607" s="44">
        <f>IFERROR(K1607 + VALUE(LEFT(L1607, FIND(" ", L1607) - 1)), "")</f>
        <v>45795</v>
      </c>
      <c r="O1607" s="3">
        <f>IF(_xlfn.DAYS(K1607,J1607)&lt;0, "Aguardando OC", _xlfn.DAYS(K1607,J1607))</f>
        <v>8</v>
      </c>
      <c r="P1607" s="14">
        <v>401752</v>
      </c>
      <c r="Q1607" s="12"/>
      <c r="R1607" s="14">
        <v>167835</v>
      </c>
      <c r="S1607" s="2">
        <v>221</v>
      </c>
      <c r="T1607" s="65" t="s">
        <v>1029</v>
      </c>
      <c r="U1607" s="21">
        <v>10366</v>
      </c>
      <c r="V1607" s="2">
        <v>3263</v>
      </c>
      <c r="W1607" s="43" t="str">
        <f>IFERROR(VLOOKUP(V1607, Fornecedores!A:C, 3, FALSE), "")</f>
        <v xml:space="preserve">MR,                 </v>
      </c>
      <c r="X1607" s="43" t="str">
        <f>IFERROR(VLOOKUP(V1607, Fornecedores!A:E, 5, FALSE), "")</f>
        <v>Recife</v>
      </c>
      <c r="Y1607" s="43" t="str">
        <f>IFERROR(VLOOKUP(V1607, Fornecedores!A:F, 6, FALSE), "")</f>
        <v>PE</v>
      </c>
      <c r="Z1607" s="14" t="str">
        <f>IF(H1607=0, "Pedido entregue!", "Pendente")</f>
        <v>Pendente</v>
      </c>
      <c r="AA1607" s="74"/>
      <c r="AB1607" s="58" t="str">
        <f>IF(Z1607="Pedido Entregue!", IF(AA1607=1, "Retirado do Almoxarifado", IF(AA1607=2, "Material devolvido", "Aguardando retirada")), IF(Z1607="Pendente", "Entrega pendente", ""))</f>
        <v>Entrega pendente</v>
      </c>
      <c r="AC1607" s="18">
        <v>1</v>
      </c>
      <c r="AD1607" s="18">
        <f>AC1607/SUMIF($P:$P,P1607,$AC:$AC)</f>
        <v>1</v>
      </c>
      <c r="AE1607" s="18">
        <f>IF(R1607=0,0,AC1607/SUMIF($R:$R,R1607,$AC:$AC))</f>
        <v>0.2</v>
      </c>
      <c r="AF1607" s="18">
        <f>IF(R1607=0,1,0)</f>
        <v>0</v>
      </c>
      <c r="AH1607" t="str">
        <f>TEXT(J1607,"MMMM")</f>
        <v>maio</v>
      </c>
    </row>
    <row r="1608" spans="1:34" ht="12.75" hidden="1" customHeight="1" x14ac:dyDescent="0.25">
      <c r="A1608" s="90" t="str">
        <f>IF(C1608="Oficina Diversos","Oficina Geral",
IF(ISNUMBER(FIND("Estoque - Colhedoras",C1608)),"Colhedoras",IF(ISNUMBER(FIND("Caldeiraria",C1608)),"Caldeiraria",IF(ISNUMBER(FIND("Borracharia",C1608)),"Borracharia",IF(ISNUMBER(FIND("Lubrificação",C1608)),"Lubrificação",
IF(ISNUMBER(FIND("Estoque - Carregadeiras",C1608)),"Carregadeiras",IF(ISNUMBER(FIND("Estoque - Veic. Leves",C1608)),"Veic. Leves",
IF(ISNUMBER(FIND("Estoque - Caminhões",C1608)),"Caminhões",IF(ISNUMBER(FIND("Estoque - Transbordos",C1608)),"Transbordos",
IF(ISNUMBER(FIND("Estoque - Tratores",C1608)),"Tratores",
IF(ISNUMBER(FIND("Estoque - Máquinas pesadas",C1608)),"Máquinas pesadas",
IF(ISNUMBER(FIND("Estoque - Reboques",C1608)),"Reboques",
IF(C1608="Estoque","Estoque",
IF(AND(ISNUMBER(C1608),C1608&gt;1000,C1608&lt;2000),"Caminhões",
IF(AND(ISNUMBER(C1608),C1608&gt;2000,C1608&lt;3000),"Tratores",
IF(AND(ISNUMBER(C1608),C1608&gt;3000,C1608&lt;4000),"Carregadeiras",
IF(AND(ISNUMBER(C1608),C1608&gt;4000,C1608&lt;5000),"Máquinas pesadas",
IF(AND(ISNUMBER(C1608),C1608&gt;5000,C1608&lt;6000),"Colhedoras",
IF(AND(ISNUMBER(C1608),C1608&gt;7000,C1608&lt;8000),"Irrigação",
IF(AND(ISNUMBER(C1608),C1608&gt;8000,C1608&lt;9000),"Reboques",IF(AND(ISNUMBER(C1608),C1608&gt;0,C1608&lt;1000),"Veic. Leves","")))))))))))))))))))))</f>
        <v>Caldeiraria</v>
      </c>
      <c r="B1608" s="72"/>
      <c r="C1608" s="2" t="s">
        <v>1093</v>
      </c>
      <c r="D1608" s="2">
        <v>66474</v>
      </c>
      <c r="E1608" s="3" t="s">
        <v>1117</v>
      </c>
      <c r="F1608" s="14" t="str">
        <f>IF(ISBLANK(K1608), "Apenas Solicitação", "Tem OC")</f>
        <v>Tem OC</v>
      </c>
      <c r="G1608" s="2">
        <v>308</v>
      </c>
      <c r="H1608" s="37">
        <f>G1608-I1608</f>
        <v>0</v>
      </c>
      <c r="I1608" s="114">
        <v>308</v>
      </c>
      <c r="J1608" s="4">
        <v>45785</v>
      </c>
      <c r="K1608" s="180">
        <v>45793</v>
      </c>
      <c r="L1608" s="3" t="s">
        <v>20153</v>
      </c>
      <c r="M1608" s="44" t="str">
        <f ca="1">IF(OR(N1608="", N1608=0), "", IF(N1608&gt;TODAY(), "No prazo", "Atrasado"))</f>
        <v>Atrasado</v>
      </c>
      <c r="N1608" s="44">
        <f>IFERROR(K1608 + VALUE(LEFT(L1608, FIND(" ", L1608) - 1)), "")</f>
        <v>45795</v>
      </c>
      <c r="O1608" s="3">
        <f>IF(_xlfn.DAYS(K1608,J1608)&lt;0, "Aguardando OC", _xlfn.DAYS(K1608,J1608))</f>
        <v>8</v>
      </c>
      <c r="P1608" s="14">
        <v>401751</v>
      </c>
      <c r="Q1608" s="12"/>
      <c r="R1608" s="14">
        <v>167835</v>
      </c>
      <c r="S1608" s="2">
        <v>221</v>
      </c>
      <c r="T1608" s="65" t="s">
        <v>1029</v>
      </c>
      <c r="U1608" s="21">
        <v>2910.6</v>
      </c>
      <c r="V1608" s="2">
        <v>3263</v>
      </c>
      <c r="W1608" s="43" t="str">
        <f>IFERROR(VLOOKUP(V1608, Fornecedores!A:C, 3, FALSE), "")</f>
        <v xml:space="preserve">MR,                 </v>
      </c>
      <c r="X1608" s="43" t="str">
        <f>IFERROR(VLOOKUP(V1608, Fornecedores!A:E, 5, FALSE), "")</f>
        <v>Recife</v>
      </c>
      <c r="Y1608" s="43" t="str">
        <f>IFERROR(VLOOKUP(V1608, Fornecedores!A:F, 6, FALSE), "")</f>
        <v>PE</v>
      </c>
      <c r="Z1608" s="14" t="str">
        <f>IF(H1608=0, "Pedido entregue!", "Pendente")</f>
        <v>Pedido entregue!</v>
      </c>
      <c r="AA1608" s="74"/>
      <c r="AB1608" s="58" t="str">
        <f>IF(Z1608="Pedido Entregue!", IF(AA1608=1, "Retirado do Almoxarifado", IF(AA1608=2, "Material devolvido", "Aguardando retirada")), IF(Z1608="Pendente", "Entrega pendente", ""))</f>
        <v>Aguardando retirada</v>
      </c>
      <c r="AC1608" s="18">
        <v>1</v>
      </c>
      <c r="AD1608" s="18">
        <f>AC1608/SUMIF($P:$P,P1608,$AC:$AC)</f>
        <v>1</v>
      </c>
      <c r="AE1608" s="18">
        <f>IF(R1608=0,0,AC1608/SUMIF($R:$R,R1608,$AC:$AC))</f>
        <v>0.2</v>
      </c>
      <c r="AF1608" s="18">
        <f>IF(R1608=0,1,0)</f>
        <v>0</v>
      </c>
      <c r="AH1608" t="str">
        <f>TEXT(J1608,"MMMM")</f>
        <v>maio</v>
      </c>
    </row>
    <row r="1609" spans="1:34" ht="12.75" hidden="1" customHeight="1" x14ac:dyDescent="0.25">
      <c r="A1609" s="90" t="str">
        <f>IF(C1609="Oficina Diversos","Oficina Geral",
IF(ISNUMBER(FIND("Estoque - Colhedoras",C1609)),"Colhedoras",IF(ISNUMBER(FIND("Caldeiraria",C1609)),"Caldeiraria",IF(ISNUMBER(FIND("Borracharia",C1609)),"Borracharia",IF(ISNUMBER(FIND("Lubrificação",C1609)),"Lubrificação",
IF(ISNUMBER(FIND("Estoque - Carregadeiras",C1609)),"Carregadeiras",IF(ISNUMBER(FIND("Estoque - Veic. Leves",C1609)),"Veic. Leves",
IF(ISNUMBER(FIND("Estoque - Caminhões",C1609)),"Caminhões",IF(ISNUMBER(FIND("Estoque - Transbordos",C1609)),"Transbordos",
IF(ISNUMBER(FIND("Estoque - Tratores",C1609)),"Tratores",
IF(ISNUMBER(FIND("Estoque - Máquinas pesadas",C1609)),"Máquinas pesadas",
IF(ISNUMBER(FIND("Estoque - Reboques",C1609)),"Reboques",
IF(C1609="Estoque","Estoque",
IF(AND(ISNUMBER(C1609),C1609&gt;1000,C1609&lt;2000),"Caminhões",
IF(AND(ISNUMBER(C1609),C1609&gt;2000,C1609&lt;3000),"Tratores",
IF(AND(ISNUMBER(C1609),C1609&gt;3000,C1609&lt;4000),"Carregadeiras",
IF(AND(ISNUMBER(C1609),C1609&gt;4000,C1609&lt;5000),"Máquinas pesadas",
IF(AND(ISNUMBER(C1609),C1609&gt;5000,C1609&lt;6000),"Colhedoras",
IF(AND(ISNUMBER(C1609),C1609&gt;7000,C1609&lt;8000),"Irrigação",
IF(AND(ISNUMBER(C1609),C1609&gt;8000,C1609&lt;9000),"Reboques",IF(AND(ISNUMBER(C1609),C1609&gt;0,C1609&lt;1000),"Veic. Leves","")))))))))))))))))))))</f>
        <v>Colhedoras</v>
      </c>
      <c r="B1609" s="72"/>
      <c r="C1609" s="2">
        <v>5004</v>
      </c>
      <c r="D1609" s="2">
        <v>66492</v>
      </c>
      <c r="E1609" s="3" t="s">
        <v>718</v>
      </c>
      <c r="F1609" s="14" t="str">
        <f>IF(ISBLANK(K1609), "Apenas Solicitação", "Tem OC")</f>
        <v>Tem OC</v>
      </c>
      <c r="G1609" s="2">
        <v>10</v>
      </c>
      <c r="H1609" s="37">
        <f>G1609-I1609</f>
        <v>0</v>
      </c>
      <c r="I1609" s="114">
        <v>10</v>
      </c>
      <c r="J1609" s="4">
        <v>45699</v>
      </c>
      <c r="K1609" s="180">
        <v>45713</v>
      </c>
      <c r="L1609" s="4"/>
      <c r="M1609" s="44"/>
      <c r="N1609" s="44" t="str">
        <f>IFERROR(K1609 + VALUE(LEFT(L1609, FIND(" ", L1609) - 1)), "")</f>
        <v/>
      </c>
      <c r="O1609" s="3">
        <f>IF(_xlfn.DAYS(K1609,J1609)&lt;0, "Aguardando OC", _xlfn.DAYS(K1609,J1609))</f>
        <v>14</v>
      </c>
      <c r="P1609" s="14">
        <v>390828</v>
      </c>
      <c r="Q1609" s="169">
        <v>1127480</v>
      </c>
      <c r="R1609" s="14">
        <v>164662</v>
      </c>
      <c r="S1609" s="42">
        <v>119</v>
      </c>
      <c r="T1609" s="67" t="s">
        <v>557</v>
      </c>
      <c r="U1609" s="21">
        <v>210.34649999999999</v>
      </c>
      <c r="V1609" s="2">
        <v>12397</v>
      </c>
      <c r="W1609" s="43" t="str">
        <f>IFERROR(VLOOKUP(V1609, Fornecedores!A:C, 3, FALSE), "")</f>
        <v xml:space="preserve">UNIMIL INDÚSTRIA </v>
      </c>
      <c r="X1609" s="43" t="str">
        <f>IFERROR(VLOOKUP(V1609, Fornecedores!A:E, 5, FALSE), "")</f>
        <v>Piracicaba</v>
      </c>
      <c r="Y1609" s="43" t="str">
        <f>IFERROR(VLOOKUP(V1609, Fornecedores!A:F, 6, FALSE), "")</f>
        <v>SP</v>
      </c>
      <c r="Z1609" s="14" t="str">
        <f>IF(H1609=0, "Pedido entregue!", "Pendente")</f>
        <v>Pedido entregue!</v>
      </c>
      <c r="AA1609" s="74">
        <v>1</v>
      </c>
      <c r="AB1609" s="58" t="str">
        <f>IF(Z1609="Pedido Entregue!", IF(AA1609=1, "Retirado do Almoxarifado", IF(AA1609=2, "Material devolvido", "Aguardando retirada")), IF(Z1609="Pendente", "Entrega pendente", ""))</f>
        <v>Retirado do Almoxarifado</v>
      </c>
      <c r="AC1609" s="18">
        <v>1</v>
      </c>
      <c r="AD1609" s="18">
        <f>AC1609/SUMIF($P:$P,P1609,$AC:$AC)</f>
        <v>1</v>
      </c>
      <c r="AE1609" s="18">
        <f>IF(R1609=0,0,AC1609/SUMIF($R:$R,R1609,$AC:$AC))</f>
        <v>0.125</v>
      </c>
      <c r="AF1609" s="18">
        <f>IF(R1609=0,1,0)</f>
        <v>0</v>
      </c>
      <c r="AG1609" s="18">
        <f>IF(R1609=0,#REF!-J1609,0)</f>
        <v>0</v>
      </c>
      <c r="AH1609" t="str">
        <f>TEXT(J1609,"MMMM")</f>
        <v>fevereiro</v>
      </c>
    </row>
    <row r="1610" spans="1:34" ht="12.75" hidden="1" customHeight="1" x14ac:dyDescent="0.25">
      <c r="A1610" s="90" t="str">
        <f>IF(C1610="Oficina Diversos","Oficina Geral",
IF(ISNUMBER(FIND("Estoque - Colhedoras",C1610)),"Colhedoras",IF(ISNUMBER(FIND("Caldeiraria",C1610)),"Caldeiraria",IF(ISNUMBER(FIND("Borracharia",C1610)),"Borracharia",IF(ISNUMBER(FIND("Lubrificação",C1610)),"Lubrificação",
IF(ISNUMBER(FIND("Estoque - Carregadeiras",C1610)),"Carregadeiras",IF(ISNUMBER(FIND("Estoque - Veic. Leves",C1610)),"Veic. Leves",
IF(ISNUMBER(FIND("Estoque - Caminhões",C1610)),"Caminhões",IF(ISNUMBER(FIND("Estoque - Transbordos",C1610)),"Transbordos",
IF(ISNUMBER(FIND("Estoque - Tratores",C1610)),"Tratores",
IF(ISNUMBER(FIND("Estoque - Máquinas pesadas",C1610)),"Máquinas pesadas",
IF(ISNUMBER(FIND("Estoque - Reboques",C1610)),"Reboques",
IF(C1610="Estoque","Estoque",
IF(AND(ISNUMBER(C1610),C1610&gt;1000,C1610&lt;2000),"Caminhões",
IF(AND(ISNUMBER(C1610),C1610&gt;2000,C1610&lt;3000),"Tratores",
IF(AND(ISNUMBER(C1610),C1610&gt;3000,C1610&lt;4000),"Carregadeiras",
IF(AND(ISNUMBER(C1610),C1610&gt;4000,C1610&lt;5000),"Máquinas pesadas",
IF(AND(ISNUMBER(C1610),C1610&gt;5000,C1610&lt;6000),"Colhedoras",
IF(AND(ISNUMBER(C1610),C1610&gt;7000,C1610&lt;8000),"Irrigação",
IF(AND(ISNUMBER(C1610),C1610&gt;8000,C1610&lt;9000),"Reboques",IF(AND(ISNUMBER(C1610),C1610&gt;0,C1610&lt;1000),"Veic. Leves","")))))))))))))))))))))</f>
        <v>Colhedoras</v>
      </c>
      <c r="B1610" s="72"/>
      <c r="C1610" s="2">
        <v>5001</v>
      </c>
      <c r="D1610" s="2">
        <v>66492</v>
      </c>
      <c r="E1610" s="10" t="s">
        <v>475</v>
      </c>
      <c r="F1610" s="14" t="str">
        <f>IF(ISBLANK(K1610), "Apenas Solicitação", "Tem OC")</f>
        <v>Tem OC</v>
      </c>
      <c r="G1610" s="2">
        <v>10</v>
      </c>
      <c r="H1610" s="37">
        <f>G1610-I1610</f>
        <v>0</v>
      </c>
      <c r="I1610" s="114">
        <v>10</v>
      </c>
      <c r="J1610" s="4">
        <v>45706</v>
      </c>
      <c r="K1610" s="180">
        <v>45716</v>
      </c>
      <c r="L1610" s="4"/>
      <c r="M1610" s="44"/>
      <c r="N1610" s="44" t="str">
        <f>IFERROR(K1610 + VALUE(LEFT(L1610, FIND(" ", L1610) - 1)), "")</f>
        <v/>
      </c>
      <c r="O1610" s="3">
        <f>IF(_xlfn.DAYS(K1610,J1610)&lt;0, "Aguardando OC", _xlfn.DAYS(K1610,J1610))</f>
        <v>10</v>
      </c>
      <c r="P1610" s="14">
        <v>392950</v>
      </c>
      <c r="Q1610" s="169">
        <v>1129631</v>
      </c>
      <c r="R1610" s="14">
        <v>164821</v>
      </c>
      <c r="S1610" s="2">
        <v>119</v>
      </c>
      <c r="T1610" s="65" t="s">
        <v>557</v>
      </c>
      <c r="U1610" s="21">
        <v>21.035</v>
      </c>
      <c r="V1610" s="2">
        <v>12397</v>
      </c>
      <c r="W1610" s="43" t="str">
        <f>IFERROR(VLOOKUP(V1610, Fornecedores!A:C, 3, FALSE), "")</f>
        <v xml:space="preserve">UNIMIL INDÚSTRIA </v>
      </c>
      <c r="X1610" s="43" t="str">
        <f>IFERROR(VLOOKUP(V1610, Fornecedores!A:E, 5, FALSE), "")</f>
        <v>Piracicaba</v>
      </c>
      <c r="Y1610" s="43" t="str">
        <f>IFERROR(VLOOKUP(V1610, Fornecedores!A:F, 6, FALSE), "")</f>
        <v>SP</v>
      </c>
      <c r="Z1610" s="14" t="str">
        <f>IF(H1610=0, "Pedido entregue!", "Pendente")</f>
        <v>Pedido entregue!</v>
      </c>
      <c r="AA1610" s="74"/>
      <c r="AB1610" s="58" t="str">
        <f>IF(Z1610="Pedido Entregue!", IF(AA1610=1, "Retirado do Almoxarifado", IF(AA1610=2, "Material devolvido", "Aguardando retirada")), IF(Z1610="Pendente", "Entrega pendente", ""))</f>
        <v>Aguardando retirada</v>
      </c>
      <c r="AC1610" s="18">
        <v>1</v>
      </c>
      <c r="AD1610" s="18">
        <f>AC1610/SUMIF($P:$P,P1610,$AC:$AC)</f>
        <v>1</v>
      </c>
      <c r="AE1610" s="18">
        <f>IF(R1610=0,0,AC1610/SUMIF($R:$R,R1610,$AC:$AC))</f>
        <v>0.04</v>
      </c>
      <c r="AF1610" s="18">
        <f>IF(R1610=0,1,0)</f>
        <v>0</v>
      </c>
      <c r="AG1610" s="18">
        <f>IF(R1610=0,#REF!-J1610,0)</f>
        <v>0</v>
      </c>
      <c r="AH1610" t="str">
        <f>TEXT(J1610,"MMMM")</f>
        <v>fevereiro</v>
      </c>
    </row>
    <row r="1611" spans="1:34" ht="12.75" hidden="1" customHeight="1" x14ac:dyDescent="0.25">
      <c r="A1611" s="90" t="str">
        <f>IF(C1611="Oficina Diversos","Oficina Geral",
IF(ISNUMBER(FIND("Estoque - Colhedoras",C1611)),"Colhedoras",IF(ISNUMBER(FIND("Caldeiraria",C1611)),"Caldeiraria",IF(ISNUMBER(FIND("Borracharia",C1611)),"Borracharia",IF(ISNUMBER(FIND("Lubrificação",C1611)),"Lubrificação",
IF(ISNUMBER(FIND("Estoque - Carregadeiras",C1611)),"Carregadeiras",IF(ISNUMBER(FIND("Estoque - Veic. Leves",C1611)),"Veic. Leves",
IF(ISNUMBER(FIND("Estoque - Caminhões",C1611)),"Caminhões",IF(ISNUMBER(FIND("Estoque - Transbordos",C1611)),"Transbordos",
IF(ISNUMBER(FIND("Estoque - Tratores",C1611)),"Tratores",
IF(ISNUMBER(FIND("Estoque - Máquinas pesadas",C1611)),"Máquinas pesadas",
IF(ISNUMBER(FIND("Estoque - Reboques",C1611)),"Reboques",
IF(C1611="Estoque","Estoque",
IF(AND(ISNUMBER(C1611),C1611&gt;1000,C1611&lt;2000),"Caminhões",
IF(AND(ISNUMBER(C1611),C1611&gt;2000,C1611&lt;3000),"Tratores",
IF(AND(ISNUMBER(C1611),C1611&gt;3000,C1611&lt;4000),"Carregadeiras",
IF(AND(ISNUMBER(C1611),C1611&gt;4000,C1611&lt;5000),"Máquinas pesadas",
IF(AND(ISNUMBER(C1611),C1611&gt;5000,C1611&lt;6000),"Colhedoras",
IF(AND(ISNUMBER(C1611),C1611&gt;7000,C1611&lt;8000),"Irrigação",
IF(AND(ISNUMBER(C1611),C1611&gt;8000,C1611&lt;9000),"Reboques",IF(AND(ISNUMBER(C1611),C1611&gt;0,C1611&lt;1000),"Veic. Leves","")))))))))))))))))))))</f>
        <v>Colhedoras</v>
      </c>
      <c r="B1611" s="72"/>
      <c r="C1611" s="2">
        <v>5002</v>
      </c>
      <c r="D1611" s="2">
        <v>66492</v>
      </c>
      <c r="E1611" s="10" t="s">
        <v>475</v>
      </c>
      <c r="F1611" s="14" t="str">
        <f>IF(ISBLANK(K1611), "Apenas Solicitação", "Tem OC")</f>
        <v>Tem OC</v>
      </c>
      <c r="G1611" s="2">
        <v>10</v>
      </c>
      <c r="H1611" s="37">
        <f>G1611-I1611</f>
        <v>0</v>
      </c>
      <c r="I1611" s="114">
        <v>10</v>
      </c>
      <c r="J1611" s="4">
        <v>45706</v>
      </c>
      <c r="K1611" s="180">
        <v>45716</v>
      </c>
      <c r="L1611" s="4"/>
      <c r="M1611" s="44"/>
      <c r="N1611" s="44" t="str">
        <f>IFERROR(K1611 + VALUE(LEFT(L1611, FIND(" ", L1611) - 1)), "")</f>
        <v/>
      </c>
      <c r="O1611" s="3">
        <f>IF(_xlfn.DAYS(K1611,J1611)&lt;0, "Aguardando OC", _xlfn.DAYS(K1611,J1611))</f>
        <v>10</v>
      </c>
      <c r="P1611" s="14">
        <v>393106</v>
      </c>
      <c r="Q1611" s="169">
        <v>1129753</v>
      </c>
      <c r="R1611" s="14">
        <v>164821</v>
      </c>
      <c r="S1611" s="2">
        <v>119</v>
      </c>
      <c r="T1611" s="65" t="s">
        <v>557</v>
      </c>
      <c r="U1611" s="21">
        <v>21.035</v>
      </c>
      <c r="V1611" s="2">
        <v>12397</v>
      </c>
      <c r="W1611" s="43" t="str">
        <f>IFERROR(VLOOKUP(V1611, Fornecedores!A:C, 3, FALSE), "")</f>
        <v xml:space="preserve">UNIMIL INDÚSTRIA </v>
      </c>
      <c r="X1611" s="43" t="str">
        <f>IFERROR(VLOOKUP(V1611, Fornecedores!A:E, 5, FALSE), "")</f>
        <v>Piracicaba</v>
      </c>
      <c r="Y1611" s="43" t="str">
        <f>IFERROR(VLOOKUP(V1611, Fornecedores!A:F, 6, FALSE), "")</f>
        <v>SP</v>
      </c>
      <c r="Z1611" s="14" t="str">
        <f>IF(H1611=0, "Pedido entregue!", "Pendente")</f>
        <v>Pedido entregue!</v>
      </c>
      <c r="AA1611" s="74">
        <v>1</v>
      </c>
      <c r="AB1611" s="58" t="str">
        <f>IF(Z1611="Pedido Entregue!", IF(AA1611=1, "Retirado do Almoxarifado", IF(AA1611=2, "Material devolvido", "Aguardando retirada")), IF(Z1611="Pendente", "Entrega pendente", ""))</f>
        <v>Retirado do Almoxarifado</v>
      </c>
      <c r="AC1611" s="18">
        <v>1</v>
      </c>
      <c r="AD1611" s="18">
        <f>AC1611/SUMIF($P:$P,P1611,$AC:$AC)</f>
        <v>1</v>
      </c>
      <c r="AE1611" s="18">
        <f>IF(R1611=0,0,AC1611/SUMIF($R:$R,R1611,$AC:$AC))</f>
        <v>0.04</v>
      </c>
      <c r="AF1611" s="18">
        <f>IF(R1611=0,1,0)</f>
        <v>0</v>
      </c>
      <c r="AG1611" s="18">
        <f>IF(R1611=0,#REF!-J1611,0)</f>
        <v>0</v>
      </c>
      <c r="AH1611" t="str">
        <f>TEXT(J1611,"MMMM")</f>
        <v>fevereiro</v>
      </c>
    </row>
    <row r="1612" spans="1:34" ht="12.75" hidden="1" customHeight="1" x14ac:dyDescent="0.25">
      <c r="A1612" s="90" t="str">
        <f>IF(C1612="Oficina Diversos","Oficina Geral",
IF(ISNUMBER(FIND("Estoque - Colhedoras",C1612)),"Colhedoras",IF(ISNUMBER(FIND("Caldeiraria",C1612)),"Caldeiraria",IF(ISNUMBER(FIND("Borracharia",C1612)),"Borracharia",IF(ISNUMBER(FIND("Lubrificação",C1612)),"Lubrificação",
IF(ISNUMBER(FIND("Estoque - Carregadeiras",C1612)),"Carregadeiras",IF(ISNUMBER(FIND("Estoque - Veic. Leves",C1612)),"Veic. Leves",
IF(ISNUMBER(FIND("Estoque - Caminhões",C1612)),"Caminhões",IF(ISNUMBER(FIND("Estoque - Transbordos",C1612)),"Transbordos",
IF(ISNUMBER(FIND("Estoque - Tratores",C1612)),"Tratores",
IF(ISNUMBER(FIND("Estoque - Máquinas pesadas",C1612)),"Máquinas pesadas",
IF(ISNUMBER(FIND("Estoque - Reboques",C1612)),"Reboques",
IF(C1612="Estoque","Estoque",
IF(AND(ISNUMBER(C1612),C1612&gt;1000,C1612&lt;2000),"Caminhões",
IF(AND(ISNUMBER(C1612),C1612&gt;2000,C1612&lt;3000),"Tratores",
IF(AND(ISNUMBER(C1612),C1612&gt;3000,C1612&lt;4000),"Carregadeiras",
IF(AND(ISNUMBER(C1612),C1612&gt;4000,C1612&lt;5000),"Máquinas pesadas",
IF(AND(ISNUMBER(C1612),C1612&gt;5000,C1612&lt;6000),"Colhedoras",
IF(AND(ISNUMBER(C1612),C1612&gt;7000,C1612&lt;8000),"Irrigação",
IF(AND(ISNUMBER(C1612),C1612&gt;8000,C1612&lt;9000),"Reboques",IF(AND(ISNUMBER(C1612),C1612&gt;0,C1612&lt;1000),"Veic. Leves","")))))))))))))))))))))</f>
        <v>Colhedoras</v>
      </c>
      <c r="B1612" s="72"/>
      <c r="C1612" s="2">
        <v>5003</v>
      </c>
      <c r="D1612" s="2">
        <v>66492</v>
      </c>
      <c r="E1612" s="10" t="s">
        <v>475</v>
      </c>
      <c r="F1612" s="14" t="str">
        <f>IF(ISBLANK(K1612), "Apenas Solicitação", "Tem OC")</f>
        <v>Tem OC</v>
      </c>
      <c r="G1612" s="2">
        <v>10</v>
      </c>
      <c r="H1612" s="37">
        <f>G1612-I1612</f>
        <v>0</v>
      </c>
      <c r="I1612" s="114">
        <v>10</v>
      </c>
      <c r="J1612" s="4">
        <v>45707</v>
      </c>
      <c r="K1612" s="180">
        <v>45721</v>
      </c>
      <c r="L1612" s="4"/>
      <c r="M1612" s="44"/>
      <c r="N1612" s="44" t="str">
        <f>IFERROR(K1612 + VALUE(LEFT(L1612, FIND(" ", L1612) - 1)), "")</f>
        <v/>
      </c>
      <c r="O1612" s="3">
        <f>IF(_xlfn.DAYS(K1612,J1612)&lt;0, "Aguardando OC", _xlfn.DAYS(K1612,J1612))</f>
        <v>14</v>
      </c>
      <c r="P1612" s="14">
        <v>393361</v>
      </c>
      <c r="Q1612" s="169">
        <v>1130169</v>
      </c>
      <c r="R1612" s="14">
        <v>164896</v>
      </c>
      <c r="S1612" s="2">
        <v>119</v>
      </c>
      <c r="T1612" s="65" t="s">
        <v>557</v>
      </c>
      <c r="U1612" s="21">
        <v>21.035</v>
      </c>
      <c r="V1612" s="2">
        <v>12397</v>
      </c>
      <c r="W1612" s="43" t="str">
        <f>IFERROR(VLOOKUP(V1612, Fornecedores!A:C, 3, FALSE), "")</f>
        <v xml:space="preserve">UNIMIL INDÚSTRIA </v>
      </c>
      <c r="X1612" s="43" t="str">
        <f>IFERROR(VLOOKUP(V1612, Fornecedores!A:E, 5, FALSE), "")</f>
        <v>Piracicaba</v>
      </c>
      <c r="Y1612" s="43" t="str">
        <f>IFERROR(VLOOKUP(V1612, Fornecedores!A:F, 6, FALSE), "")</f>
        <v>SP</v>
      </c>
      <c r="Z1612" s="14" t="str">
        <f>IF(H1612=0, "Pedido entregue!", "Pendente")</f>
        <v>Pedido entregue!</v>
      </c>
      <c r="AA1612" s="74">
        <v>1</v>
      </c>
      <c r="AB1612" s="58" t="str">
        <f>IF(Z1612="Pedido Entregue!", IF(AA1612=1, "Retirado do Almoxarifado", IF(AA1612=2, "Material devolvido", "Aguardando retirada")), IF(Z1612="Pendente", "Entrega pendente", ""))</f>
        <v>Retirado do Almoxarifado</v>
      </c>
      <c r="AC1612" s="18">
        <v>1</v>
      </c>
      <c r="AD1612" s="18">
        <f>AC1612/SUMIF($P:$P,P1612,$AC:$AC)</f>
        <v>1</v>
      </c>
      <c r="AE1612" s="18">
        <f>IF(R1612=0,0,AC1612/SUMIF($R:$R,R1612,$AC:$AC))</f>
        <v>6.6666666666666666E-2</v>
      </c>
      <c r="AF1612" s="18">
        <f>IF(R1612=0,1,0)</f>
        <v>0</v>
      </c>
      <c r="AG1612" s="18">
        <f>IF(R1612=0,#REF!-J1612,0)</f>
        <v>0</v>
      </c>
      <c r="AH1612" t="str">
        <f>TEXT(J1612,"MMMM")</f>
        <v>fevereiro</v>
      </c>
    </row>
    <row r="1613" spans="1:34" ht="12.75" hidden="1" customHeight="1" x14ac:dyDescent="0.25">
      <c r="A1613" s="90" t="str">
        <f>IF(C1613="Oficina Diversos","Oficina Geral",
IF(ISNUMBER(FIND("Estoque - Colhedoras",C1613)),"Colhedoras",IF(ISNUMBER(FIND("Caldeiraria",C1613)),"Caldeiraria",IF(ISNUMBER(FIND("Borracharia",C1613)),"Borracharia",IF(ISNUMBER(FIND("Lubrificação",C1613)),"Lubrificação",
IF(ISNUMBER(FIND("Estoque - Carregadeiras",C1613)),"Carregadeiras",IF(ISNUMBER(FIND("Estoque - Veic. Leves",C1613)),"Veic. Leves",
IF(ISNUMBER(FIND("Estoque - Caminhões",C1613)),"Caminhões",IF(ISNUMBER(FIND("Estoque - Transbordos",C1613)),"Transbordos",
IF(ISNUMBER(FIND("Estoque - Tratores",C1613)),"Tratores",
IF(ISNUMBER(FIND("Estoque - Máquinas pesadas",C1613)),"Máquinas pesadas",
IF(ISNUMBER(FIND("Estoque - Reboques",C1613)),"Reboques",
IF(C1613="Estoque","Estoque",
IF(AND(ISNUMBER(C1613),C1613&gt;1000,C1613&lt;2000),"Caminhões",
IF(AND(ISNUMBER(C1613),C1613&gt;2000,C1613&lt;3000),"Tratores",
IF(AND(ISNUMBER(C1613),C1613&gt;3000,C1613&lt;4000),"Carregadeiras",
IF(AND(ISNUMBER(C1613),C1613&gt;4000,C1613&lt;5000),"Máquinas pesadas",
IF(AND(ISNUMBER(C1613),C1613&gt;5000,C1613&lt;6000),"Colhedoras",
IF(AND(ISNUMBER(C1613),C1613&gt;7000,C1613&lt;8000),"Irrigação",
IF(AND(ISNUMBER(C1613),C1613&gt;8000,C1613&lt;9000),"Reboques",IF(AND(ISNUMBER(C1613),C1613&gt;0,C1613&lt;1000),"Veic. Leves","")))))))))))))))))))))</f>
        <v>Colhedoras</v>
      </c>
      <c r="B1613" s="72"/>
      <c r="C1613" s="2">
        <v>5004</v>
      </c>
      <c r="D1613" s="2">
        <v>66494</v>
      </c>
      <c r="E1613" s="3" t="s">
        <v>717</v>
      </c>
      <c r="F1613" s="14" t="str">
        <f>IF(ISBLANK(K1613), "Apenas Solicitação", "Tem OC")</f>
        <v>Tem OC</v>
      </c>
      <c r="G1613" s="2">
        <v>10</v>
      </c>
      <c r="H1613" s="37">
        <f>G1613-I1613</f>
        <v>0</v>
      </c>
      <c r="I1613" s="114">
        <v>10</v>
      </c>
      <c r="J1613" s="4">
        <v>45699</v>
      </c>
      <c r="K1613" s="180">
        <v>45710</v>
      </c>
      <c r="L1613" s="4"/>
      <c r="M1613" s="44"/>
      <c r="N1613" s="44" t="str">
        <f>IFERROR(K1613 + VALUE(LEFT(L1613, FIND(" ", L1613) - 1)), "")</f>
        <v/>
      </c>
      <c r="O1613" s="3">
        <f>IF(_xlfn.DAYS(K1613,J1613)&lt;0, "Aguardando OC", _xlfn.DAYS(K1613,J1613))</f>
        <v>11</v>
      </c>
      <c r="P1613" s="14">
        <v>390827</v>
      </c>
      <c r="Q1613" s="169">
        <v>1127480</v>
      </c>
      <c r="R1613" s="14">
        <v>164494</v>
      </c>
      <c r="S1613" s="42">
        <v>119</v>
      </c>
      <c r="T1613" s="67" t="s">
        <v>557</v>
      </c>
      <c r="U1613" s="21">
        <v>354.6</v>
      </c>
      <c r="V1613" s="2">
        <v>14644</v>
      </c>
      <c r="W1613" s="43" t="str">
        <f>IFERROR(VLOOKUP(V1613, Fornecedores!A:C, 3, FALSE), "")</f>
        <v xml:space="preserve">GEOMAQ </v>
      </c>
      <c r="X1613" s="43" t="str">
        <f>IFERROR(VLOOKUP(V1613, Fornecedores!A:E, 5, FALSE), "")</f>
        <v>São José do Rio Preto</v>
      </c>
      <c r="Y1613" s="43" t="str">
        <f>IFERROR(VLOOKUP(V1613, Fornecedores!A:F, 6, FALSE), "")</f>
        <v>SP</v>
      </c>
      <c r="Z1613" s="14" t="str">
        <f>IF(H1613=0, "Pedido entregue!", "Pendente")</f>
        <v>Pedido entregue!</v>
      </c>
      <c r="AA1613" s="74">
        <v>1</v>
      </c>
      <c r="AB1613" s="58" t="str">
        <f>IF(Z1613="Pedido Entregue!", IF(AA1613=1, "Retirado do Almoxarifado", IF(AA1613=2, "Material devolvido", "Aguardando retirada")), IF(Z1613="Pendente", "Entrega pendente", ""))</f>
        <v>Retirado do Almoxarifado</v>
      </c>
      <c r="AC1613" s="18">
        <v>1</v>
      </c>
      <c r="AD1613" s="18">
        <f>AC1613/SUMIF($P:$P,P1613,$AC:$AC)</f>
        <v>1</v>
      </c>
      <c r="AE1613" s="18">
        <f>IF(R1613=0,0,AC1613/SUMIF($R:$R,R1613,$AC:$AC))</f>
        <v>0.33333333333333331</v>
      </c>
      <c r="AF1613" s="18">
        <f>IF(R1613=0,1,0)</f>
        <v>0</v>
      </c>
      <c r="AG1613" s="18">
        <f>IF(R1613=0,#REF!-J1613,0)</f>
        <v>0</v>
      </c>
      <c r="AH1613" t="str">
        <f>TEXT(J1613,"MMMM")</f>
        <v>fevereiro</v>
      </c>
    </row>
    <row r="1614" spans="1:34" ht="12.75" hidden="1" customHeight="1" x14ac:dyDescent="0.25">
      <c r="A1614" s="90" t="str">
        <f>IF(C1614="Oficina Diversos","Oficina Geral",
IF(ISNUMBER(FIND("Estoque - Colhedoras",C1614)),"Colhedoras",IF(ISNUMBER(FIND("Caldeiraria",C1614)),"Caldeiraria",IF(ISNUMBER(FIND("Borracharia",C1614)),"Borracharia",IF(ISNUMBER(FIND("Lubrificação",C1614)),"Lubrificação",
IF(ISNUMBER(FIND("Estoque - Carregadeiras",C1614)),"Carregadeiras",IF(ISNUMBER(FIND("Estoque - Veic. Leves",C1614)),"Veic. Leves",
IF(ISNUMBER(FIND("Estoque - Caminhões",C1614)),"Caminhões",IF(ISNUMBER(FIND("Estoque - Transbordos",C1614)),"Transbordos",
IF(ISNUMBER(FIND("Estoque - Tratores",C1614)),"Tratores",
IF(ISNUMBER(FIND("Estoque - Máquinas pesadas",C1614)),"Máquinas pesadas",
IF(ISNUMBER(FIND("Estoque - Reboques",C1614)),"Reboques",
IF(C1614="Estoque","Estoque",
IF(AND(ISNUMBER(C1614),C1614&gt;1000,C1614&lt;2000),"Caminhões",
IF(AND(ISNUMBER(C1614),C1614&gt;2000,C1614&lt;3000),"Tratores",
IF(AND(ISNUMBER(C1614),C1614&gt;3000,C1614&lt;4000),"Carregadeiras",
IF(AND(ISNUMBER(C1614),C1614&gt;4000,C1614&lt;5000),"Máquinas pesadas",
IF(AND(ISNUMBER(C1614),C1614&gt;5000,C1614&lt;6000),"Colhedoras",
IF(AND(ISNUMBER(C1614),C1614&gt;7000,C1614&lt;8000),"Irrigação",
IF(AND(ISNUMBER(C1614),C1614&gt;8000,C1614&lt;9000),"Reboques",IF(AND(ISNUMBER(C1614),C1614&gt;0,C1614&lt;1000),"Veic. Leves","")))))))))))))))))))))</f>
        <v>Colhedoras</v>
      </c>
      <c r="B1614" s="72"/>
      <c r="C1614" s="2">
        <v>5003</v>
      </c>
      <c r="D1614" s="2">
        <v>66494</v>
      </c>
      <c r="E1614" s="10" t="s">
        <v>507</v>
      </c>
      <c r="F1614" s="14" t="str">
        <f>IF(ISBLANK(K1614), "Apenas Solicitação", "Tem OC")</f>
        <v>Tem OC</v>
      </c>
      <c r="G1614" s="2">
        <v>10</v>
      </c>
      <c r="H1614" s="37">
        <f>G1614-I1614</f>
        <v>0</v>
      </c>
      <c r="I1614" s="114">
        <v>10</v>
      </c>
      <c r="J1614" s="4">
        <v>45707</v>
      </c>
      <c r="K1614" s="180">
        <v>45721</v>
      </c>
      <c r="L1614" s="4"/>
      <c r="M1614" s="44"/>
      <c r="N1614" s="44" t="str">
        <f>IFERROR(K1614 + VALUE(LEFT(L1614, FIND(" ", L1614) - 1)), "")</f>
        <v/>
      </c>
      <c r="O1614" s="3">
        <f>IF(_xlfn.DAYS(K1614,J1614)&lt;0, "Aguardando OC", _xlfn.DAYS(K1614,J1614))</f>
        <v>14</v>
      </c>
      <c r="P1614" s="14">
        <v>393406</v>
      </c>
      <c r="Q1614" s="169">
        <v>1130169</v>
      </c>
      <c r="R1614" s="14">
        <v>164898</v>
      </c>
      <c r="S1614" s="2">
        <v>119</v>
      </c>
      <c r="T1614" s="65" t="s">
        <v>557</v>
      </c>
      <c r="U1614" s="21">
        <v>354.6</v>
      </c>
      <c r="V1614" s="2">
        <v>14644</v>
      </c>
      <c r="W1614" s="43" t="str">
        <f>IFERROR(VLOOKUP(V1614, Fornecedores!A:C, 3, FALSE), "")</f>
        <v xml:space="preserve">GEOMAQ </v>
      </c>
      <c r="X1614" s="43" t="str">
        <f>IFERROR(VLOOKUP(V1614, Fornecedores!A:E, 5, FALSE), "")</f>
        <v>São José do Rio Preto</v>
      </c>
      <c r="Y1614" s="43" t="str">
        <f>IFERROR(VLOOKUP(V1614, Fornecedores!A:F, 6, FALSE), "")</f>
        <v>SP</v>
      </c>
      <c r="Z1614" s="14" t="str">
        <f>IF(H1614=0, "Pedido entregue!", "Pendente")</f>
        <v>Pedido entregue!</v>
      </c>
      <c r="AA1614" s="74">
        <v>1</v>
      </c>
      <c r="AB1614" s="58" t="str">
        <f>IF(Z1614="Pedido Entregue!", IF(AA1614=1, "Retirado do Almoxarifado", IF(AA1614=2, "Material devolvido", "Aguardando retirada")), IF(Z1614="Pendente", "Entrega pendente", ""))</f>
        <v>Retirado do Almoxarifado</v>
      </c>
      <c r="AC1614" s="18">
        <v>1</v>
      </c>
      <c r="AD1614" s="18">
        <f>AC1614/SUMIF($P:$P,P1614,$AC:$AC)</f>
        <v>1</v>
      </c>
      <c r="AE1614" s="18">
        <f>IF(R1614=0,0,AC1614/SUMIF($R:$R,R1614,$AC:$AC))</f>
        <v>7.1428571428571425E-2</v>
      </c>
      <c r="AF1614" s="18">
        <f>IF(R1614=0,1,0)</f>
        <v>0</v>
      </c>
      <c r="AG1614" s="18">
        <f>IF(R1614=0,#REF!-J1614,0)</f>
        <v>0</v>
      </c>
      <c r="AH1614" t="str">
        <f>TEXT(J1614,"MMMM")</f>
        <v>fevereiro</v>
      </c>
    </row>
    <row r="1615" spans="1:34" ht="12.75" hidden="1" customHeight="1" x14ac:dyDescent="0.25">
      <c r="A1615" s="90" t="str">
        <f>IF(C1615="Oficina Diversos","Oficina Geral",
IF(ISNUMBER(FIND("Estoque - Colhedoras",C1615)),"Colhedoras",IF(ISNUMBER(FIND("Caldeiraria",C1615)),"Caldeiraria",IF(ISNUMBER(FIND("Borracharia",C1615)),"Borracharia",IF(ISNUMBER(FIND("Lubrificação",C1615)),"Lubrificação",
IF(ISNUMBER(FIND("Estoque - Carregadeiras",C1615)),"Carregadeiras",IF(ISNUMBER(FIND("Estoque - Veic. Leves",C1615)),"Veic. Leves",
IF(ISNUMBER(FIND("Estoque - Caminhões",C1615)),"Caminhões",IF(ISNUMBER(FIND("Estoque - Transbordos",C1615)),"Transbordos",
IF(ISNUMBER(FIND("Estoque - Tratores",C1615)),"Tratores",
IF(ISNUMBER(FIND("Estoque - Máquinas pesadas",C1615)),"Máquinas pesadas",
IF(ISNUMBER(FIND("Estoque - Reboques",C1615)),"Reboques",
IF(C1615="Estoque","Estoque",
IF(AND(ISNUMBER(C1615),C1615&gt;1000,C1615&lt;2000),"Caminhões",
IF(AND(ISNUMBER(C1615),C1615&gt;2000,C1615&lt;3000),"Tratores",
IF(AND(ISNUMBER(C1615),C1615&gt;3000,C1615&lt;4000),"Carregadeiras",
IF(AND(ISNUMBER(C1615),C1615&gt;4000,C1615&lt;5000),"Máquinas pesadas",
IF(AND(ISNUMBER(C1615),C1615&gt;5000,C1615&lt;6000),"Colhedoras",
IF(AND(ISNUMBER(C1615),C1615&gt;7000,C1615&lt;8000),"Irrigação",
IF(AND(ISNUMBER(C1615),C1615&gt;8000,C1615&lt;9000),"Reboques",IF(AND(ISNUMBER(C1615),C1615&gt;0,C1615&lt;1000),"Veic. Leves","")))))))))))))))))))))</f>
        <v>Colhedoras</v>
      </c>
      <c r="B1615" s="72"/>
      <c r="C1615" s="2">
        <v>5004</v>
      </c>
      <c r="D1615" s="2">
        <v>66500</v>
      </c>
      <c r="E1615" s="3" t="s">
        <v>711</v>
      </c>
      <c r="F1615" s="14" t="str">
        <f>IF(ISBLANK(K1615), "Apenas Solicitação", "Tem OC")</f>
        <v>Tem OC</v>
      </c>
      <c r="G1615" s="2">
        <v>12</v>
      </c>
      <c r="H1615" s="37">
        <f>G1615-I1615</f>
        <v>0</v>
      </c>
      <c r="I1615" s="114">
        <v>12</v>
      </c>
      <c r="J1615" s="4">
        <v>45699</v>
      </c>
      <c r="K1615" s="180">
        <v>45713</v>
      </c>
      <c r="L1615" s="4"/>
      <c r="M1615" s="44"/>
      <c r="N1615" s="44" t="str">
        <f>IFERROR(K1615 + VALUE(LEFT(L1615, FIND(" ", L1615) - 1)), "")</f>
        <v/>
      </c>
      <c r="O1615" s="3">
        <f>IF(_xlfn.DAYS(K1615,J1615)&lt;0, "Aguardando OC", _xlfn.DAYS(K1615,J1615))</f>
        <v>14</v>
      </c>
      <c r="P1615" s="14">
        <v>390821</v>
      </c>
      <c r="Q1615" s="169">
        <v>1127480</v>
      </c>
      <c r="R1615" s="14">
        <v>164662</v>
      </c>
      <c r="S1615" s="42">
        <v>119</v>
      </c>
      <c r="T1615" s="67" t="s">
        <v>557</v>
      </c>
      <c r="U1615" s="21">
        <v>685.25289999999995</v>
      </c>
      <c r="V1615" s="2">
        <v>12397</v>
      </c>
      <c r="W1615" s="43" t="str">
        <f>IFERROR(VLOOKUP(V1615, Fornecedores!A:C, 3, FALSE), "")</f>
        <v xml:space="preserve">UNIMIL INDÚSTRIA </v>
      </c>
      <c r="X1615" s="43" t="str">
        <f>IFERROR(VLOOKUP(V1615, Fornecedores!A:E, 5, FALSE), "")</f>
        <v>Piracicaba</v>
      </c>
      <c r="Y1615" s="43" t="str">
        <f>IFERROR(VLOOKUP(V1615, Fornecedores!A:F, 6, FALSE), "")</f>
        <v>SP</v>
      </c>
      <c r="Z1615" s="14" t="str">
        <f>IF(H1615=0, "Pedido entregue!", "Pendente")</f>
        <v>Pedido entregue!</v>
      </c>
      <c r="AA1615" s="74">
        <v>1</v>
      </c>
      <c r="AB1615" s="58" t="str">
        <f>IF(Z1615="Pedido Entregue!", IF(AA1615=1, "Retirado do Almoxarifado", IF(AA1615=2, "Material devolvido", "Aguardando retirada")), IF(Z1615="Pendente", "Entrega pendente", ""))</f>
        <v>Retirado do Almoxarifado</v>
      </c>
      <c r="AC1615" s="18">
        <v>1</v>
      </c>
      <c r="AD1615" s="18">
        <f>AC1615/SUMIF($P:$P,P1615,$AC:$AC)</f>
        <v>1</v>
      </c>
      <c r="AE1615" s="18">
        <f>IF(R1615=0,0,AC1615/SUMIF($R:$R,R1615,$AC:$AC))</f>
        <v>0.125</v>
      </c>
      <c r="AF1615" s="18">
        <f>IF(R1615=0,1,0)</f>
        <v>0</v>
      </c>
      <c r="AG1615" s="18">
        <f>IF(R1615=0,#REF!-J1615,0)</f>
        <v>0</v>
      </c>
      <c r="AH1615" t="str">
        <f>TEXT(J1615,"MMMM")</f>
        <v>fevereiro</v>
      </c>
    </row>
    <row r="1616" spans="1:34" ht="12.75" hidden="1" customHeight="1" x14ac:dyDescent="0.25">
      <c r="A1616" s="90" t="str">
        <f>IF(C1616="Oficina Diversos","Oficina Geral",
IF(ISNUMBER(FIND("Estoque - Colhedoras",C1616)),"Colhedoras",IF(ISNUMBER(FIND("Caldeiraria",C1616)),"Caldeiraria",IF(ISNUMBER(FIND("Borracharia",C1616)),"Borracharia",IF(ISNUMBER(FIND("Lubrificação",C1616)),"Lubrificação",
IF(ISNUMBER(FIND("Estoque - Carregadeiras",C1616)),"Carregadeiras",IF(ISNUMBER(FIND("Estoque - Veic. Leves",C1616)),"Veic. Leves",
IF(ISNUMBER(FIND("Estoque - Caminhões",C1616)),"Caminhões",IF(ISNUMBER(FIND("Estoque - Transbordos",C1616)),"Transbordos",
IF(ISNUMBER(FIND("Estoque - Tratores",C1616)),"Tratores",
IF(ISNUMBER(FIND("Estoque - Máquinas pesadas",C1616)),"Máquinas pesadas",
IF(ISNUMBER(FIND("Estoque - Reboques",C1616)),"Reboques",
IF(C1616="Estoque","Estoque",
IF(AND(ISNUMBER(C1616),C1616&gt;1000,C1616&lt;2000),"Caminhões",
IF(AND(ISNUMBER(C1616),C1616&gt;2000,C1616&lt;3000),"Tratores",
IF(AND(ISNUMBER(C1616),C1616&gt;3000,C1616&lt;4000),"Carregadeiras",
IF(AND(ISNUMBER(C1616),C1616&gt;4000,C1616&lt;5000),"Máquinas pesadas",
IF(AND(ISNUMBER(C1616),C1616&gt;5000,C1616&lt;6000),"Colhedoras",
IF(AND(ISNUMBER(C1616),C1616&gt;7000,C1616&lt;8000),"Irrigação",
IF(AND(ISNUMBER(C1616),C1616&gt;8000,C1616&lt;9000),"Reboques",IF(AND(ISNUMBER(C1616),C1616&gt;0,C1616&lt;1000),"Veic. Leves","")))))))))))))))))))))</f>
        <v>Colhedoras</v>
      </c>
      <c r="B1616" s="72"/>
      <c r="C1616" s="2">
        <v>5003</v>
      </c>
      <c r="D1616" s="2">
        <v>66500</v>
      </c>
      <c r="E1616" s="10" t="s">
        <v>508</v>
      </c>
      <c r="F1616" s="14" t="str">
        <f>IF(ISBLANK(K1616), "Apenas Solicitação", "Tem OC")</f>
        <v>Tem OC</v>
      </c>
      <c r="G1616" s="2">
        <v>5</v>
      </c>
      <c r="H1616" s="37">
        <f>G1616-I1616</f>
        <v>0</v>
      </c>
      <c r="I1616" s="114">
        <v>5</v>
      </c>
      <c r="J1616" s="4">
        <v>45707</v>
      </c>
      <c r="K1616" s="180">
        <v>45721</v>
      </c>
      <c r="L1616" s="4"/>
      <c r="M1616" s="44"/>
      <c r="N1616" s="44" t="str">
        <f>IFERROR(K1616 + VALUE(LEFT(L1616, FIND(" ", L1616) - 1)), "")</f>
        <v/>
      </c>
      <c r="O1616" s="3">
        <f>IF(_xlfn.DAYS(K1616,J1616)&lt;0, "Aguardando OC", _xlfn.DAYS(K1616,J1616))</f>
        <v>14</v>
      </c>
      <c r="P1616" s="14">
        <v>393383</v>
      </c>
      <c r="Q1616" s="169">
        <v>1130169</v>
      </c>
      <c r="R1616" s="14">
        <v>164898</v>
      </c>
      <c r="S1616" s="2">
        <v>119</v>
      </c>
      <c r="T1616" s="65" t="s">
        <v>557</v>
      </c>
      <c r="U1616" s="21">
        <v>156.30000000000001</v>
      </c>
      <c r="V1616" s="2">
        <v>14644</v>
      </c>
      <c r="W1616" s="43" t="str">
        <f>IFERROR(VLOOKUP(V1616, Fornecedores!A:C, 3, FALSE), "")</f>
        <v xml:space="preserve">GEOMAQ </v>
      </c>
      <c r="X1616" s="43" t="str">
        <f>IFERROR(VLOOKUP(V1616, Fornecedores!A:E, 5, FALSE), "")</f>
        <v>São José do Rio Preto</v>
      </c>
      <c r="Y1616" s="43" t="str">
        <f>IFERROR(VLOOKUP(V1616, Fornecedores!A:F, 6, FALSE), "")</f>
        <v>SP</v>
      </c>
      <c r="Z1616" s="14" t="str">
        <f>IF(H1616=0, "Pedido entregue!", "Pendente")</f>
        <v>Pedido entregue!</v>
      </c>
      <c r="AA1616" s="74">
        <v>1</v>
      </c>
      <c r="AB1616" s="58" t="str">
        <f>IF(Z1616="Pedido Entregue!", IF(AA1616=1, "Retirado do Almoxarifado", IF(AA1616=2, "Material devolvido", "Aguardando retirada")), IF(Z1616="Pendente", "Entrega pendente", ""))</f>
        <v>Retirado do Almoxarifado</v>
      </c>
      <c r="AC1616" s="18">
        <v>1</v>
      </c>
      <c r="AD1616" s="18">
        <f>AC1616/SUMIF($P:$P,P1616,$AC:$AC)</f>
        <v>1</v>
      </c>
      <c r="AE1616" s="18">
        <f>IF(R1616=0,0,AC1616/SUMIF($R:$R,R1616,$AC:$AC))</f>
        <v>7.1428571428571425E-2</v>
      </c>
      <c r="AF1616" s="18">
        <f>IF(R1616=0,1,0)</f>
        <v>0</v>
      </c>
      <c r="AG1616" s="18">
        <f>IF(R1616=0,#REF!-J1616,0)</f>
        <v>0</v>
      </c>
      <c r="AH1616" t="str">
        <f>TEXT(J1616,"MMMM")</f>
        <v>fevereiro</v>
      </c>
    </row>
    <row r="1617" spans="1:34" ht="12.75" customHeight="1" x14ac:dyDescent="0.25">
      <c r="A1617" s="90" t="str">
        <f>IF(C1617="Oficina Diversos","Oficina Geral",
IF(ISNUMBER(FIND("Estoque - Colhedoras",C1617)),"Colhedoras",IF(ISNUMBER(FIND("Caldeiraria",C1617)),"Caldeiraria",IF(ISNUMBER(FIND("Borracharia",C1617)),"Borracharia",IF(ISNUMBER(FIND("Lubrificação",C1617)),"Lubrificação",
IF(ISNUMBER(FIND("Estoque - Carregadeiras",C1617)),"Carregadeiras",IF(ISNUMBER(FIND("Estoque - Veic. Leves",C1617)),"Veic. Leves",
IF(ISNUMBER(FIND("Estoque - Caminhões",C1617)),"Caminhões",IF(ISNUMBER(FIND("Estoque - Transbordos",C1617)),"Transbordos",
IF(ISNUMBER(FIND("Estoque - Tratores",C1617)),"Tratores",
IF(ISNUMBER(FIND("Estoque - Máquinas pesadas",C1617)),"Máquinas pesadas",
IF(ISNUMBER(FIND("Estoque - Reboques",C1617)),"Reboques",
IF(C1617="Estoque","Estoque",
IF(AND(ISNUMBER(C1617),C1617&gt;1000,C1617&lt;2000),"Caminhões",
IF(AND(ISNUMBER(C1617),C1617&gt;2000,C1617&lt;3000),"Tratores",
IF(AND(ISNUMBER(C1617),C1617&gt;3000,C1617&lt;4000),"Carregadeiras",
IF(AND(ISNUMBER(C1617),C1617&gt;4000,C1617&lt;5000),"Máquinas pesadas",
IF(AND(ISNUMBER(C1617),C1617&gt;5000,C1617&lt;6000),"Colhedoras",
IF(AND(ISNUMBER(C1617),C1617&gt;7000,C1617&lt;8000),"Irrigação",
IF(AND(ISNUMBER(C1617),C1617&gt;8000,C1617&lt;9000),"Reboques",IF(AND(ISNUMBER(C1617),C1617&gt;0,C1617&lt;1000),"Veic. Leves","")))))))))))))))))))))</f>
        <v>Colhedoras</v>
      </c>
      <c r="C1617" s="113">
        <v>5003</v>
      </c>
      <c r="D1617" s="2">
        <v>66511</v>
      </c>
      <c r="E1617" s="3" t="s">
        <v>20485</v>
      </c>
      <c r="F1617" s="101" t="str">
        <f>IF(ISBLANK(K1617), "Apenas Solicitação", "Tem OC")</f>
        <v>Tem OC</v>
      </c>
      <c r="G1617" s="2">
        <v>1</v>
      </c>
      <c r="H1617" s="102">
        <f>G1617-I1617</f>
        <v>1</v>
      </c>
      <c r="I1617" s="106"/>
      <c r="J1617" s="4">
        <v>45825</v>
      </c>
      <c r="K1617" s="180">
        <v>45835</v>
      </c>
      <c r="L1617" s="3" t="s">
        <v>20152</v>
      </c>
      <c r="M1617" s="104" t="str">
        <f ca="1">IF(OR(N1617="", N1617=0), "", IF(N1617&gt;TODAY(), "No prazo", "Atrasado"))</f>
        <v>Atrasado</v>
      </c>
      <c r="N1617" s="104">
        <f>IFERROR(K1617 + VALUE(LEFT(L1617, FIND(" ", L1617) - 1)), "")</f>
        <v>45836</v>
      </c>
      <c r="O1617" s="105">
        <f>IF(_xlfn.DAYS(K1617,J1617)&lt;0, "Aguardando OC", _xlfn.DAYS(K1617,J1617))</f>
        <v>10</v>
      </c>
      <c r="P1617" s="14">
        <v>408116</v>
      </c>
      <c r="Q1617" s="12"/>
      <c r="R1617" s="14">
        <v>169757</v>
      </c>
      <c r="S1617" s="2">
        <v>221</v>
      </c>
      <c r="T1617" s="65" t="s">
        <v>1029</v>
      </c>
      <c r="U1617" s="21">
        <v>618.57000000000005</v>
      </c>
      <c r="V1617" s="2">
        <v>14644</v>
      </c>
      <c r="W1617" s="105" t="str">
        <f>IFERROR(VLOOKUP(V1617, Fornecedores!A:C, 3, FALSE), "")</f>
        <v xml:space="preserve">GEOMAQ </v>
      </c>
      <c r="X1617" s="105" t="str">
        <f>IFERROR(VLOOKUP(V1617, Fornecedores!A:E, 5, FALSE), "")</f>
        <v>São José do Rio Preto</v>
      </c>
      <c r="Y1617" s="105" t="str">
        <f>IFERROR(VLOOKUP(V1617, Fornecedores!A:F, 6, FALSE), "")</f>
        <v>SP</v>
      </c>
      <c r="Z1617" s="101" t="str">
        <f>IF(H1617=0, "Pedido entregue!", "Pendente")</f>
        <v>Pendente</v>
      </c>
      <c r="AB1617" s="132" t="str">
        <f>IF(Z1617="Pedido Entregue!", IF(AA1617=1, "Retirado do Almoxarifado", IF(AA1617=2, "Material devolvido", "Aguardando retirada")), IF(Z1617="Pendente", "Entrega pendente", ""))</f>
        <v>Entrega pendente</v>
      </c>
      <c r="AC1617" s="18">
        <v>1</v>
      </c>
      <c r="AD1617" s="18">
        <f>AC1617/SUMIF($P:$P,P1617,$AC:$AC)</f>
        <v>1</v>
      </c>
      <c r="AE1617" s="18">
        <f>IF(R1617=0,0,AC1617/SUMIF($R:$R,R1617,$AC:$AC))</f>
        <v>0.5</v>
      </c>
      <c r="AF1617" s="18">
        <f>IF(R1617=0,1,0)</f>
        <v>0</v>
      </c>
      <c r="AH1617" t="str">
        <f>TEXT(J1617,"MMMM")</f>
        <v>junho</v>
      </c>
    </row>
    <row r="1618" spans="1:34" ht="12.75" hidden="1" customHeight="1" x14ac:dyDescent="0.25">
      <c r="A1618" s="90" t="str">
        <f>IF(C1618="Oficina Diversos","Oficina Geral",
IF(ISNUMBER(FIND("Estoque - Colhedoras",C1618)),"Colhedoras",IF(ISNUMBER(FIND("Caldeiraria",C1618)),"Caldeiraria",IF(ISNUMBER(FIND("Borracharia",C1618)),"Borracharia",IF(ISNUMBER(FIND("Lubrificação",C1618)),"Lubrificação",
IF(ISNUMBER(FIND("Estoque - Carregadeiras",C1618)),"Carregadeiras",IF(ISNUMBER(FIND("Estoque - Veic. Leves",C1618)),"Veic. Leves",
IF(ISNUMBER(FIND("Estoque - Caminhões",C1618)),"Caminhões",IF(ISNUMBER(FIND("Estoque - Transbordos",C1618)),"Transbordos",
IF(ISNUMBER(FIND("Estoque - Tratores",C1618)),"Tratores",
IF(ISNUMBER(FIND("Estoque - Máquinas pesadas",C1618)),"Máquinas pesadas",
IF(ISNUMBER(FIND("Estoque - Reboques",C1618)),"Reboques",
IF(C1618="Estoque","Estoque",
IF(AND(ISNUMBER(C1618),C1618&gt;1000,C1618&lt;2000),"Caminhões",
IF(AND(ISNUMBER(C1618),C1618&gt;2000,C1618&lt;3000),"Tratores",
IF(AND(ISNUMBER(C1618),C1618&gt;3000,C1618&lt;4000),"Carregadeiras",
IF(AND(ISNUMBER(C1618),C1618&gt;4000,C1618&lt;5000),"Máquinas pesadas",
IF(AND(ISNUMBER(C1618),C1618&gt;5000,C1618&lt;6000),"Colhedoras",
IF(AND(ISNUMBER(C1618),C1618&gt;7000,C1618&lt;8000),"Irrigação",
IF(AND(ISNUMBER(C1618),C1618&gt;8000,C1618&lt;9000),"Reboques",IF(AND(ISNUMBER(C1618),C1618&gt;0,C1618&lt;1000),"Veic. Leves","")))))))))))))))))))))</f>
        <v>Colhedoras</v>
      </c>
      <c r="B1618" s="72"/>
      <c r="C1618" s="2">
        <v>5003</v>
      </c>
      <c r="D1618" s="2">
        <v>66523</v>
      </c>
      <c r="E1618" s="10" t="s">
        <v>509</v>
      </c>
      <c r="F1618" s="14" t="str">
        <f>IF(ISBLANK(K1618), "Apenas Solicitação", "Tem OC")</f>
        <v>Tem OC</v>
      </c>
      <c r="G1618" s="2">
        <v>4</v>
      </c>
      <c r="H1618" s="37">
        <f>G1618-I1618</f>
        <v>0</v>
      </c>
      <c r="I1618" s="114">
        <v>4</v>
      </c>
      <c r="J1618" s="4">
        <v>45707</v>
      </c>
      <c r="K1618" s="180">
        <v>45721</v>
      </c>
      <c r="L1618" s="4"/>
      <c r="M1618" s="44"/>
      <c r="N1618" s="44" t="str">
        <f>IFERROR(K1618 + VALUE(LEFT(L1618, FIND(" ", L1618) - 1)), "")</f>
        <v/>
      </c>
      <c r="O1618" s="3">
        <f>IF(_xlfn.DAYS(K1618,J1618)&lt;0, "Aguardando OC", _xlfn.DAYS(K1618,J1618))</f>
        <v>14</v>
      </c>
      <c r="P1618" s="14">
        <v>393392</v>
      </c>
      <c r="Q1618" s="169">
        <v>1130169</v>
      </c>
      <c r="R1618" s="14">
        <v>164898</v>
      </c>
      <c r="S1618" s="2">
        <v>119</v>
      </c>
      <c r="T1618" s="65" t="s">
        <v>557</v>
      </c>
      <c r="U1618" s="21">
        <v>39.32</v>
      </c>
      <c r="V1618" s="2">
        <v>14644</v>
      </c>
      <c r="W1618" s="43" t="str">
        <f>IFERROR(VLOOKUP(V1618, Fornecedores!A:C, 3, FALSE), "")</f>
        <v xml:space="preserve">GEOMAQ </v>
      </c>
      <c r="X1618" s="43" t="str">
        <f>IFERROR(VLOOKUP(V1618, Fornecedores!A:E, 5, FALSE), "")</f>
        <v>São José do Rio Preto</v>
      </c>
      <c r="Y1618" s="43" t="str">
        <f>IFERROR(VLOOKUP(V1618, Fornecedores!A:F, 6, FALSE), "")</f>
        <v>SP</v>
      </c>
      <c r="Z1618" s="14" t="str">
        <f>IF(H1618=0, "Pedido entregue!", "Pendente")</f>
        <v>Pedido entregue!</v>
      </c>
      <c r="AA1618" s="74">
        <v>1</v>
      </c>
      <c r="AB1618" s="58" t="str">
        <f>IF(Z1618="Pedido Entregue!", IF(AA1618=1, "Retirado do Almoxarifado", IF(AA1618=2, "Material devolvido", "Aguardando retirada")), IF(Z1618="Pendente", "Entrega pendente", ""))</f>
        <v>Retirado do Almoxarifado</v>
      </c>
      <c r="AC1618" s="18">
        <v>1</v>
      </c>
      <c r="AD1618" s="18">
        <f>AC1618/SUMIF($P:$P,P1618,$AC:$AC)</f>
        <v>1</v>
      </c>
      <c r="AE1618" s="18">
        <f>IF(R1618=0,0,AC1618/SUMIF($R:$R,R1618,$AC:$AC))</f>
        <v>7.1428571428571425E-2</v>
      </c>
      <c r="AF1618" s="18">
        <f>IF(R1618=0,1,0)</f>
        <v>0</v>
      </c>
      <c r="AG1618" s="18">
        <f>IF(R1618=0,#REF!-J1618,0)</f>
        <v>0</v>
      </c>
      <c r="AH1618" t="str">
        <f>TEXT(J1618,"MMMM")</f>
        <v>fevereiro</v>
      </c>
    </row>
    <row r="1619" spans="1:34" ht="12.75" hidden="1" customHeight="1" x14ac:dyDescent="0.25">
      <c r="A1619" s="90" t="str">
        <f>IF(C1619="Oficina Diversos","Oficina Geral",
IF(ISNUMBER(FIND("Estoque - Colhedoras",C1619)),"Colhedoras",IF(ISNUMBER(FIND("Caldeiraria",C1619)),"Caldeiraria",IF(ISNUMBER(FIND("Borracharia",C1619)),"Borracharia",IF(ISNUMBER(FIND("Lubrificação",C1619)),"Lubrificação",
IF(ISNUMBER(FIND("Estoque - Carregadeiras",C1619)),"Carregadeiras",IF(ISNUMBER(FIND("Estoque - Veic. Leves",C1619)),"Veic. Leves",
IF(ISNUMBER(FIND("Estoque - Caminhões",C1619)),"Caminhões",IF(ISNUMBER(FIND("Estoque - Transbordos",C1619)),"Transbordos",
IF(ISNUMBER(FIND("Estoque - Tratores",C1619)),"Tratores",
IF(ISNUMBER(FIND("Estoque - Máquinas pesadas",C1619)),"Máquinas pesadas",
IF(ISNUMBER(FIND("Estoque - Reboques",C1619)),"Reboques",
IF(C1619="Estoque","Estoque",
IF(AND(ISNUMBER(C1619),C1619&gt;1000,C1619&lt;2000),"Caminhões",
IF(AND(ISNUMBER(C1619),C1619&gt;2000,C1619&lt;3000),"Tratores",
IF(AND(ISNUMBER(C1619),C1619&gt;3000,C1619&lt;4000),"Carregadeiras",
IF(AND(ISNUMBER(C1619),C1619&gt;4000,C1619&lt;5000),"Máquinas pesadas",
IF(AND(ISNUMBER(C1619),C1619&gt;5000,C1619&lt;6000),"Colhedoras",
IF(AND(ISNUMBER(C1619),C1619&gt;7000,C1619&lt;8000),"Irrigação",
IF(AND(ISNUMBER(C1619),C1619&gt;8000,C1619&lt;9000),"Reboques",IF(AND(ISNUMBER(C1619),C1619&gt;0,C1619&lt;1000),"Veic. Leves","")))))))))))))))))))))</f>
        <v>Colhedoras</v>
      </c>
      <c r="B1619" s="72"/>
      <c r="C1619" s="42" t="s">
        <v>1090</v>
      </c>
      <c r="D1619" s="42">
        <v>66523</v>
      </c>
      <c r="E1619" s="43" t="s">
        <v>509</v>
      </c>
      <c r="F1619" s="14" t="str">
        <f>IF(ISBLANK(K1619), "Apenas Solicitação", "Tem OC")</f>
        <v>Tem OC</v>
      </c>
      <c r="G1619" s="42">
        <v>16</v>
      </c>
      <c r="H1619" s="37">
        <f>G1619-I1619</f>
        <v>0</v>
      </c>
      <c r="I1619" s="114">
        <v>16</v>
      </c>
      <c r="J1619" s="44">
        <v>45769</v>
      </c>
      <c r="K1619" s="185">
        <v>45776</v>
      </c>
      <c r="L1619" s="44"/>
      <c r="M1619" s="44"/>
      <c r="N1619" s="44" t="str">
        <f>IFERROR(K1619 + VALUE(LEFT(L1619, FIND(" ", L1619) - 1)), "")</f>
        <v/>
      </c>
      <c r="O1619" s="3">
        <f>IF(_xlfn.DAYS(K1619,J1619)&lt;0, "Aguardando OC", _xlfn.DAYS(K1619,J1619))</f>
        <v>7</v>
      </c>
      <c r="P1619" s="191">
        <v>400034</v>
      </c>
      <c r="Q1619" s="56"/>
      <c r="R1619" s="191">
        <v>166926</v>
      </c>
      <c r="S1619" s="42">
        <v>221</v>
      </c>
      <c r="T1619" s="67" t="s">
        <v>1029</v>
      </c>
      <c r="U1619" s="45">
        <v>177.76</v>
      </c>
      <c r="V1619" s="42">
        <v>14644</v>
      </c>
      <c r="W1619" s="43" t="str">
        <f>IFERROR(VLOOKUP(V1619, Fornecedores!A:C, 3, FALSE), "")</f>
        <v xml:space="preserve">GEOMAQ </v>
      </c>
      <c r="X1619" s="43" t="str">
        <f>IFERROR(VLOOKUP(V1619, Fornecedores!A:E, 5, FALSE), "")</f>
        <v>São José do Rio Preto</v>
      </c>
      <c r="Y1619" s="43" t="str">
        <f>IFERROR(VLOOKUP(V1619, Fornecedores!A:F, 6, FALSE), "")</f>
        <v>SP</v>
      </c>
      <c r="Z1619" s="14" t="str">
        <f>IF(H1619=0, "Pedido entregue!", "Pendente")</f>
        <v>Pedido entregue!</v>
      </c>
      <c r="AA1619" s="74"/>
      <c r="AB1619" s="58" t="str">
        <f>IF(Z1619="Pedido Entregue!", IF(AA1619=1, "Retirado do Almoxarifado", IF(AA1619=2, "Material devolvido", "Aguardando retirada")), IF(Z1619="Pendente", "Entrega pendente", ""))</f>
        <v>Aguardando retirada</v>
      </c>
      <c r="AC1619" s="18">
        <v>1</v>
      </c>
      <c r="AD1619" s="18">
        <f>AC1619/SUMIF($P:$P,P1619,$AC:$AC)</f>
        <v>1</v>
      </c>
      <c r="AE1619" s="18">
        <f>IF(R1619=0,0,AC1619/SUMIF($R:$R,R1619,$AC:$AC))</f>
        <v>0.25</v>
      </c>
      <c r="AF1619" s="18">
        <f>IF(R1619=0,1,0)</f>
        <v>0</v>
      </c>
      <c r="AG1619" s="18">
        <f>IF(R1619=0,#REF!-J1619,0)</f>
        <v>0</v>
      </c>
      <c r="AH1619" t="str">
        <f>TEXT(J1619,"MMMM")</f>
        <v>abril</v>
      </c>
    </row>
    <row r="1620" spans="1:34" ht="12.75" hidden="1" customHeight="1" x14ac:dyDescent="0.25">
      <c r="A1620" s="90" t="str">
        <f>IF(C1620="Oficina Diversos","Oficina Geral",
IF(ISNUMBER(FIND("Estoque - Colhedoras",C1620)),"Colhedoras",IF(ISNUMBER(FIND("Caldeiraria",C1620)),"Caldeiraria",IF(ISNUMBER(FIND("Borracharia",C1620)),"Borracharia",IF(ISNUMBER(FIND("Lubrificação",C1620)),"Lubrificação",
IF(ISNUMBER(FIND("Estoque - Carregadeiras",C1620)),"Carregadeiras",IF(ISNUMBER(FIND("Estoque - Veic. Leves",C1620)),"Veic. Leves",
IF(ISNUMBER(FIND("Estoque - Caminhões",C1620)),"Caminhões",IF(ISNUMBER(FIND("Estoque - Transbordos",C1620)),"Transbordos",
IF(ISNUMBER(FIND("Estoque - Tratores",C1620)),"Tratores",
IF(ISNUMBER(FIND("Estoque - Máquinas pesadas",C1620)),"Máquinas pesadas",
IF(ISNUMBER(FIND("Estoque - Reboques",C1620)),"Reboques",
IF(C1620="Estoque","Estoque",
IF(AND(ISNUMBER(C1620),C1620&gt;1000,C1620&lt;2000),"Caminhões",
IF(AND(ISNUMBER(C1620),C1620&gt;2000,C1620&lt;3000),"Tratores",
IF(AND(ISNUMBER(C1620),C1620&gt;3000,C1620&lt;4000),"Carregadeiras",
IF(AND(ISNUMBER(C1620),C1620&gt;4000,C1620&lt;5000),"Máquinas pesadas",
IF(AND(ISNUMBER(C1620),C1620&gt;5000,C1620&lt;6000),"Colhedoras",
IF(AND(ISNUMBER(C1620),C1620&gt;7000,C1620&lt;8000),"Irrigação",
IF(AND(ISNUMBER(C1620),C1620&gt;8000,C1620&lt;9000),"Reboques",IF(AND(ISNUMBER(C1620),C1620&gt;0,C1620&lt;1000),"Veic. Leves","")))))))))))))))))))))</f>
        <v>Colhedoras</v>
      </c>
      <c r="B1620" s="72"/>
      <c r="C1620" s="2">
        <v>5003</v>
      </c>
      <c r="D1620" s="2">
        <v>66524</v>
      </c>
      <c r="E1620" s="10" t="s">
        <v>510</v>
      </c>
      <c r="F1620" s="14" t="str">
        <f>IF(ISBLANK(K1620), "Apenas Solicitação", "Tem OC")</f>
        <v>Tem OC</v>
      </c>
      <c r="G1620" s="2">
        <v>12</v>
      </c>
      <c r="H1620" s="37">
        <f>G1620-I1620</f>
        <v>0</v>
      </c>
      <c r="I1620" s="114">
        <v>12</v>
      </c>
      <c r="J1620" s="4">
        <v>45707</v>
      </c>
      <c r="K1620" s="180">
        <v>45721</v>
      </c>
      <c r="L1620" s="4"/>
      <c r="M1620" s="44"/>
      <c r="N1620" s="44" t="str">
        <f>IFERROR(K1620 + VALUE(LEFT(L1620, FIND(" ", L1620) - 1)), "")</f>
        <v/>
      </c>
      <c r="O1620" s="3">
        <f>IF(_xlfn.DAYS(K1620,J1620)&lt;0, "Aguardando OC", _xlfn.DAYS(K1620,J1620))</f>
        <v>14</v>
      </c>
      <c r="P1620" s="14">
        <v>393391</v>
      </c>
      <c r="Q1620" s="169">
        <v>1130169</v>
      </c>
      <c r="R1620" s="14">
        <v>164896</v>
      </c>
      <c r="S1620" s="2">
        <v>119</v>
      </c>
      <c r="T1620" s="65" t="s">
        <v>557</v>
      </c>
      <c r="U1620" s="21">
        <v>247.8</v>
      </c>
      <c r="V1620" s="2">
        <v>12397</v>
      </c>
      <c r="W1620" s="43" t="str">
        <f>IFERROR(VLOOKUP(V1620, Fornecedores!A:C, 3, FALSE), "")</f>
        <v xml:space="preserve">UNIMIL INDÚSTRIA </v>
      </c>
      <c r="X1620" s="43" t="str">
        <f>IFERROR(VLOOKUP(V1620, Fornecedores!A:E, 5, FALSE), "")</f>
        <v>Piracicaba</v>
      </c>
      <c r="Y1620" s="43" t="str">
        <f>IFERROR(VLOOKUP(V1620, Fornecedores!A:F, 6, FALSE), "")</f>
        <v>SP</v>
      </c>
      <c r="Z1620" s="14" t="str">
        <f>IF(H1620=0, "Pedido entregue!", "Pendente")</f>
        <v>Pedido entregue!</v>
      </c>
      <c r="AA1620" s="74">
        <v>1</v>
      </c>
      <c r="AB1620" s="58" t="str">
        <f>IF(Z1620="Pedido Entregue!", IF(AA1620=1, "Retirado do Almoxarifado", IF(AA1620=2, "Material devolvido", "Aguardando retirada")), IF(Z1620="Pendente", "Entrega pendente", ""))</f>
        <v>Retirado do Almoxarifado</v>
      </c>
      <c r="AC1620" s="18">
        <v>1</v>
      </c>
      <c r="AD1620" s="18">
        <f>AC1620/SUMIF($P:$P,P1620,$AC:$AC)</f>
        <v>1</v>
      </c>
      <c r="AE1620" s="18">
        <f>IF(R1620=0,0,AC1620/SUMIF($R:$R,R1620,$AC:$AC))</f>
        <v>6.6666666666666666E-2</v>
      </c>
      <c r="AF1620" s="18">
        <f>IF(R1620=0,1,0)</f>
        <v>0</v>
      </c>
      <c r="AG1620" s="18">
        <f>IF(R1620=0,#REF!-J1620,0)</f>
        <v>0</v>
      </c>
      <c r="AH1620" t="str">
        <f>TEXT(J1620,"MMMM")</f>
        <v>fevereiro</v>
      </c>
    </row>
    <row r="1621" spans="1:34" ht="12.75" hidden="1" customHeight="1" x14ac:dyDescent="0.25">
      <c r="A1621" s="90" t="str">
        <f>IF(C1621="Oficina Diversos","Oficina Geral",
IF(ISNUMBER(FIND("Estoque - Colhedoras",C1621)),"Colhedoras",IF(ISNUMBER(FIND("Caldeiraria",C1621)),"Caldeiraria",IF(ISNUMBER(FIND("Borracharia",C1621)),"Borracharia",IF(ISNUMBER(FIND("Lubrificação",C1621)),"Lubrificação",
IF(ISNUMBER(FIND("Estoque - Carregadeiras",C1621)),"Carregadeiras",IF(ISNUMBER(FIND("Estoque - Veic. Leves",C1621)),"Veic. Leves",
IF(ISNUMBER(FIND("Estoque - Caminhões",C1621)),"Caminhões",IF(ISNUMBER(FIND("Estoque - Transbordos",C1621)),"Transbordos",
IF(ISNUMBER(FIND("Estoque - Tratores",C1621)),"Tratores",
IF(ISNUMBER(FIND("Estoque - Máquinas pesadas",C1621)),"Máquinas pesadas",
IF(ISNUMBER(FIND("Estoque - Reboques",C1621)),"Reboques",
IF(C1621="Estoque","Estoque",
IF(AND(ISNUMBER(C1621),C1621&gt;1000,C1621&lt;2000),"Caminhões",
IF(AND(ISNUMBER(C1621),C1621&gt;2000,C1621&lt;3000),"Tratores",
IF(AND(ISNUMBER(C1621),C1621&gt;3000,C1621&lt;4000),"Carregadeiras",
IF(AND(ISNUMBER(C1621),C1621&gt;4000,C1621&lt;5000),"Máquinas pesadas",
IF(AND(ISNUMBER(C1621),C1621&gt;5000,C1621&lt;6000),"Colhedoras",
IF(AND(ISNUMBER(C1621),C1621&gt;7000,C1621&lt;8000),"Irrigação",
IF(AND(ISNUMBER(C1621),C1621&gt;8000,C1621&lt;9000),"Reboques",IF(AND(ISNUMBER(C1621),C1621&gt;0,C1621&lt;1000),"Veic. Leves","")))))))))))))))))))))</f>
        <v>Colhedoras</v>
      </c>
      <c r="B1621" s="72"/>
      <c r="C1621" s="2">
        <v>5001</v>
      </c>
      <c r="D1621" s="2">
        <v>66526</v>
      </c>
      <c r="E1621" s="10" t="s">
        <v>476</v>
      </c>
      <c r="F1621" s="14" t="str">
        <f>IF(ISBLANK(K1621), "Apenas Solicitação", "Tem OC")</f>
        <v>Tem OC</v>
      </c>
      <c r="G1621" s="2">
        <v>4</v>
      </c>
      <c r="H1621" s="37">
        <f>G1621-I1621</f>
        <v>0</v>
      </c>
      <c r="I1621" s="114">
        <v>4</v>
      </c>
      <c r="J1621" s="4">
        <v>45706</v>
      </c>
      <c r="K1621" s="180">
        <v>45714</v>
      </c>
      <c r="L1621" s="4"/>
      <c r="M1621" s="44"/>
      <c r="N1621" s="44" t="str">
        <f>IFERROR(K1621 + VALUE(LEFT(L1621, FIND(" ", L1621) - 1)), "")</f>
        <v/>
      </c>
      <c r="O1621" s="3">
        <f>IF(_xlfn.DAYS(K1621,J1621)&lt;0, "Aguardando OC", _xlfn.DAYS(K1621,J1621))</f>
        <v>8</v>
      </c>
      <c r="P1621" s="14">
        <v>392975</v>
      </c>
      <c r="Q1621" s="169">
        <v>1129631</v>
      </c>
      <c r="R1621" s="14">
        <v>164705</v>
      </c>
      <c r="S1621" s="2">
        <v>119</v>
      </c>
      <c r="T1621" s="65" t="s">
        <v>557</v>
      </c>
      <c r="U1621" s="21">
        <v>349.32</v>
      </c>
      <c r="V1621" s="2">
        <v>12397</v>
      </c>
      <c r="W1621" s="43" t="str">
        <f>IFERROR(VLOOKUP(V1621, Fornecedores!A:C, 3, FALSE), "")</f>
        <v xml:space="preserve">UNIMIL INDÚSTRIA </v>
      </c>
      <c r="X1621" s="43" t="str">
        <f>IFERROR(VLOOKUP(V1621, Fornecedores!A:E, 5, FALSE), "")</f>
        <v>Piracicaba</v>
      </c>
      <c r="Y1621" s="43" t="str">
        <f>IFERROR(VLOOKUP(V1621, Fornecedores!A:F, 6, FALSE), "")</f>
        <v>SP</v>
      </c>
      <c r="Z1621" s="14" t="str">
        <f>IF(H1621=0, "Pedido entregue!", "Pendente")</f>
        <v>Pedido entregue!</v>
      </c>
      <c r="AA1621" s="74">
        <v>1</v>
      </c>
      <c r="AB1621" s="58" t="str">
        <f>IF(Z1621="Pedido Entregue!", IF(AA1621=1, "Retirado do Almoxarifado", IF(AA1621=2, "Material devolvido", "Aguardando retirada")), IF(Z1621="Pendente", "Entrega pendente", ""))</f>
        <v>Retirado do Almoxarifado</v>
      </c>
      <c r="AC1621" s="18">
        <v>1</v>
      </c>
      <c r="AD1621" s="18">
        <f>AC1621/SUMIF($P:$P,P1621,$AC:$AC)</f>
        <v>1</v>
      </c>
      <c r="AE1621" s="18">
        <f>IF(R1621=0,0,AC1621/SUMIF($R:$R,R1621,$AC:$AC))</f>
        <v>0.1</v>
      </c>
      <c r="AF1621" s="18">
        <f>IF(R1621=0,1,0)</f>
        <v>0</v>
      </c>
      <c r="AG1621" s="18">
        <f>IF(R1621=0,#REF!-J1621,0)</f>
        <v>0</v>
      </c>
      <c r="AH1621" t="str">
        <f>TEXT(J1621,"MMMM")</f>
        <v>fevereiro</v>
      </c>
    </row>
    <row r="1622" spans="1:34" ht="12.75" hidden="1" customHeight="1" x14ac:dyDescent="0.25">
      <c r="A1622" s="90" t="str">
        <f>IF(C1622="Oficina Diversos","Oficina Geral",
IF(ISNUMBER(FIND("Estoque - Colhedoras",C1622)),"Colhedoras",IF(ISNUMBER(FIND("Caldeiraria",C1622)),"Caldeiraria",IF(ISNUMBER(FIND("Borracharia",C1622)),"Borracharia",IF(ISNUMBER(FIND("Lubrificação",C1622)),"Lubrificação",
IF(ISNUMBER(FIND("Estoque - Carregadeiras",C1622)),"Carregadeiras",IF(ISNUMBER(FIND("Estoque - Veic. Leves",C1622)),"Veic. Leves",
IF(ISNUMBER(FIND("Estoque - Caminhões",C1622)),"Caminhões",IF(ISNUMBER(FIND("Estoque - Transbordos",C1622)),"Transbordos",
IF(ISNUMBER(FIND("Estoque - Tratores",C1622)),"Tratores",
IF(ISNUMBER(FIND("Estoque - Máquinas pesadas",C1622)),"Máquinas pesadas",
IF(ISNUMBER(FIND("Estoque - Reboques",C1622)),"Reboques",
IF(C1622="Estoque","Estoque",
IF(AND(ISNUMBER(C1622),C1622&gt;1000,C1622&lt;2000),"Caminhões",
IF(AND(ISNUMBER(C1622),C1622&gt;2000,C1622&lt;3000),"Tratores",
IF(AND(ISNUMBER(C1622),C1622&gt;3000,C1622&lt;4000),"Carregadeiras",
IF(AND(ISNUMBER(C1622),C1622&gt;4000,C1622&lt;5000),"Máquinas pesadas",
IF(AND(ISNUMBER(C1622),C1622&gt;5000,C1622&lt;6000),"Colhedoras",
IF(AND(ISNUMBER(C1622),C1622&gt;7000,C1622&lt;8000),"Irrigação",
IF(AND(ISNUMBER(C1622),C1622&gt;8000,C1622&lt;9000),"Reboques",IF(AND(ISNUMBER(C1622),C1622&gt;0,C1622&lt;1000),"Veic. Leves","")))))))))))))))))))))</f>
        <v>Colhedoras</v>
      </c>
      <c r="B1622" s="72"/>
      <c r="C1622" s="2">
        <v>5002</v>
      </c>
      <c r="D1622" s="2">
        <v>66526</v>
      </c>
      <c r="E1622" s="10" t="s">
        <v>476</v>
      </c>
      <c r="F1622" s="14" t="str">
        <f>IF(ISBLANK(K1622), "Apenas Solicitação", "Tem OC")</f>
        <v>Tem OC</v>
      </c>
      <c r="G1622" s="2">
        <v>4</v>
      </c>
      <c r="H1622" s="37">
        <f>G1622-I1622</f>
        <v>0</v>
      </c>
      <c r="I1622" s="114">
        <v>4</v>
      </c>
      <c r="J1622" s="4">
        <v>45706</v>
      </c>
      <c r="K1622" s="180">
        <v>45714</v>
      </c>
      <c r="L1622" s="4"/>
      <c r="M1622" s="44"/>
      <c r="N1622" s="44" t="str">
        <f>IFERROR(K1622 + VALUE(LEFT(L1622, FIND(" ", L1622) - 1)), "")</f>
        <v/>
      </c>
      <c r="O1622" s="3">
        <f>IF(_xlfn.DAYS(K1622,J1622)&lt;0, "Aguardando OC", _xlfn.DAYS(K1622,J1622))</f>
        <v>8</v>
      </c>
      <c r="P1622" s="14">
        <v>393127</v>
      </c>
      <c r="Q1622" s="169">
        <v>1129753</v>
      </c>
      <c r="R1622" s="14">
        <v>164705</v>
      </c>
      <c r="S1622" s="2">
        <v>119</v>
      </c>
      <c r="T1622" s="65" t="s">
        <v>557</v>
      </c>
      <c r="U1622" s="21">
        <v>349.32</v>
      </c>
      <c r="V1622" s="2">
        <v>12397</v>
      </c>
      <c r="W1622" s="43" t="str">
        <f>IFERROR(VLOOKUP(V1622, Fornecedores!A:C, 3, FALSE), "")</f>
        <v xml:space="preserve">UNIMIL INDÚSTRIA </v>
      </c>
      <c r="X1622" s="43" t="str">
        <f>IFERROR(VLOOKUP(V1622, Fornecedores!A:E, 5, FALSE), "")</f>
        <v>Piracicaba</v>
      </c>
      <c r="Y1622" s="43" t="str">
        <f>IFERROR(VLOOKUP(V1622, Fornecedores!A:F, 6, FALSE), "")</f>
        <v>SP</v>
      </c>
      <c r="Z1622" s="14" t="str">
        <f>IF(H1622=0, "Pedido entregue!", "Pendente")</f>
        <v>Pedido entregue!</v>
      </c>
      <c r="AA1622" s="74">
        <v>1</v>
      </c>
      <c r="AB1622" s="58" t="str">
        <f>IF(Z1622="Pedido Entregue!", IF(AA1622=1, "Retirado do Almoxarifado", IF(AA1622=2, "Material devolvido", "Aguardando retirada")), IF(Z1622="Pendente", "Entrega pendente", ""))</f>
        <v>Retirado do Almoxarifado</v>
      </c>
      <c r="AC1622" s="18">
        <v>1</v>
      </c>
      <c r="AD1622" s="18">
        <f>AC1622/SUMIF($P:$P,P1622,$AC:$AC)</f>
        <v>1</v>
      </c>
      <c r="AE1622" s="18">
        <f>IF(R1622=0,0,AC1622/SUMIF($R:$R,R1622,$AC:$AC))</f>
        <v>0.1</v>
      </c>
      <c r="AF1622" s="18">
        <f>IF(R1622=0,1,0)</f>
        <v>0</v>
      </c>
      <c r="AG1622" s="18">
        <f>IF(R1622=0,#REF!-J1622,0)</f>
        <v>0</v>
      </c>
      <c r="AH1622" t="str">
        <f>TEXT(J1622,"MMMM")</f>
        <v>fevereiro</v>
      </c>
    </row>
    <row r="1623" spans="1:34" ht="12.75" hidden="1" customHeight="1" x14ac:dyDescent="0.25">
      <c r="A1623" s="90" t="str">
        <f>IF(C1623="Oficina Diversos","Oficina Geral",
IF(ISNUMBER(FIND("Estoque - Colhedoras",C1623)),"Colhedoras",IF(ISNUMBER(FIND("Caldeiraria",C1623)),"Caldeiraria",IF(ISNUMBER(FIND("Borracharia",C1623)),"Borracharia",IF(ISNUMBER(FIND("Lubrificação",C1623)),"Lubrificação",
IF(ISNUMBER(FIND("Estoque - Carregadeiras",C1623)),"Carregadeiras",IF(ISNUMBER(FIND("Estoque - Veic. Leves",C1623)),"Veic. Leves",
IF(ISNUMBER(FIND("Estoque - Caminhões",C1623)),"Caminhões",IF(ISNUMBER(FIND("Estoque - Transbordos",C1623)),"Transbordos",
IF(ISNUMBER(FIND("Estoque - Tratores",C1623)),"Tratores",
IF(ISNUMBER(FIND("Estoque - Máquinas pesadas",C1623)),"Máquinas pesadas",
IF(ISNUMBER(FIND("Estoque - Reboques",C1623)),"Reboques",
IF(C1623="Estoque","Estoque",
IF(AND(ISNUMBER(C1623),C1623&gt;1000,C1623&lt;2000),"Caminhões",
IF(AND(ISNUMBER(C1623),C1623&gt;2000,C1623&lt;3000),"Tratores",
IF(AND(ISNUMBER(C1623),C1623&gt;3000,C1623&lt;4000),"Carregadeiras",
IF(AND(ISNUMBER(C1623),C1623&gt;4000,C1623&lt;5000),"Máquinas pesadas",
IF(AND(ISNUMBER(C1623),C1623&gt;5000,C1623&lt;6000),"Colhedoras",
IF(AND(ISNUMBER(C1623),C1623&gt;7000,C1623&lt;8000),"Irrigação",
IF(AND(ISNUMBER(C1623),C1623&gt;8000,C1623&lt;9000),"Reboques",IF(AND(ISNUMBER(C1623),C1623&gt;0,C1623&lt;1000),"Veic. Leves","")))))))))))))))))))))</f>
        <v>Colhedoras</v>
      </c>
      <c r="B1623" s="72"/>
      <c r="C1623" s="2">
        <v>5003</v>
      </c>
      <c r="D1623" s="2">
        <v>66526</v>
      </c>
      <c r="E1623" s="10" t="s">
        <v>476</v>
      </c>
      <c r="F1623" s="14" t="str">
        <f>IF(ISBLANK(K1623), "Apenas Solicitação", "Tem OC")</f>
        <v>Tem OC</v>
      </c>
      <c r="G1623" s="2">
        <v>4</v>
      </c>
      <c r="H1623" s="37">
        <f>G1623-I1623</f>
        <v>0</v>
      </c>
      <c r="I1623" s="114">
        <v>4</v>
      </c>
      <c r="J1623" s="4">
        <v>45707</v>
      </c>
      <c r="K1623" s="180">
        <v>45721</v>
      </c>
      <c r="L1623" s="4"/>
      <c r="M1623" s="44"/>
      <c r="N1623" s="44" t="str">
        <f>IFERROR(K1623 + VALUE(LEFT(L1623, FIND(" ", L1623) - 1)), "")</f>
        <v/>
      </c>
      <c r="O1623" s="3">
        <f>IF(_xlfn.DAYS(K1623,J1623)&lt;0, "Aguardando OC", _xlfn.DAYS(K1623,J1623))</f>
        <v>14</v>
      </c>
      <c r="P1623" s="14">
        <v>393394</v>
      </c>
      <c r="Q1623" s="169">
        <v>1130169</v>
      </c>
      <c r="R1623" s="14">
        <v>164896</v>
      </c>
      <c r="S1623" s="2">
        <v>119</v>
      </c>
      <c r="T1623" s="65" t="s">
        <v>557</v>
      </c>
      <c r="U1623" s="21">
        <v>349.32</v>
      </c>
      <c r="V1623" s="2">
        <v>12397</v>
      </c>
      <c r="W1623" s="43" t="str">
        <f>IFERROR(VLOOKUP(V1623, Fornecedores!A:C, 3, FALSE), "")</f>
        <v xml:space="preserve">UNIMIL INDÚSTRIA </v>
      </c>
      <c r="X1623" s="43" t="str">
        <f>IFERROR(VLOOKUP(V1623, Fornecedores!A:E, 5, FALSE), "")</f>
        <v>Piracicaba</v>
      </c>
      <c r="Y1623" s="43" t="str">
        <f>IFERROR(VLOOKUP(V1623, Fornecedores!A:F, 6, FALSE), "")</f>
        <v>SP</v>
      </c>
      <c r="Z1623" s="14" t="str">
        <f>IF(H1623=0, "Pedido entregue!", "Pendente")</f>
        <v>Pedido entregue!</v>
      </c>
      <c r="AA1623" s="74">
        <v>1</v>
      </c>
      <c r="AB1623" s="58" t="str">
        <f>IF(Z1623="Pedido Entregue!", IF(AA1623=1, "Retirado do Almoxarifado", IF(AA1623=2, "Material devolvido", "Aguardando retirada")), IF(Z1623="Pendente", "Entrega pendente", ""))</f>
        <v>Retirado do Almoxarifado</v>
      </c>
      <c r="AC1623" s="18">
        <v>1</v>
      </c>
      <c r="AD1623" s="18">
        <f>AC1623/SUMIF($P:$P,P1623,$AC:$AC)</f>
        <v>1</v>
      </c>
      <c r="AE1623" s="18">
        <f>IF(R1623=0,0,AC1623/SUMIF($R:$R,R1623,$AC:$AC))</f>
        <v>6.6666666666666666E-2</v>
      </c>
      <c r="AF1623" s="18">
        <f>IF(R1623=0,1,0)</f>
        <v>0</v>
      </c>
      <c r="AG1623" s="18">
        <f>IF(R1623=0,#REF!-J1623,0)</f>
        <v>0</v>
      </c>
      <c r="AH1623" t="str">
        <f>TEXT(J1623,"MMMM")</f>
        <v>fevereiro</v>
      </c>
    </row>
    <row r="1624" spans="1:34" ht="12.75" hidden="1" customHeight="1" x14ac:dyDescent="0.25">
      <c r="A1624" s="90" t="str">
        <f>IF(C1624="Oficina Diversos","Oficina Geral",
IF(ISNUMBER(FIND("Estoque - Colhedoras",C1624)),"Colhedoras",IF(ISNUMBER(FIND("Caldeiraria",C1624)),"Caldeiraria",IF(ISNUMBER(FIND("Borracharia",C1624)),"Borracharia",IF(ISNUMBER(FIND("Lubrificação",C1624)),"Lubrificação",
IF(ISNUMBER(FIND("Estoque - Carregadeiras",C1624)),"Carregadeiras",IF(ISNUMBER(FIND("Estoque - Veic. Leves",C1624)),"Veic. Leves",
IF(ISNUMBER(FIND("Estoque - Caminhões",C1624)),"Caminhões",IF(ISNUMBER(FIND("Estoque - Transbordos",C1624)),"Transbordos",
IF(ISNUMBER(FIND("Estoque - Tratores",C1624)),"Tratores",
IF(ISNUMBER(FIND("Estoque - Máquinas pesadas",C1624)),"Máquinas pesadas",
IF(ISNUMBER(FIND("Estoque - Reboques",C1624)),"Reboques",
IF(C1624="Estoque","Estoque",
IF(AND(ISNUMBER(C1624),C1624&gt;1000,C1624&lt;2000),"Caminhões",
IF(AND(ISNUMBER(C1624),C1624&gt;2000,C1624&lt;3000),"Tratores",
IF(AND(ISNUMBER(C1624),C1624&gt;3000,C1624&lt;4000),"Carregadeiras",
IF(AND(ISNUMBER(C1624),C1624&gt;4000,C1624&lt;5000),"Máquinas pesadas",
IF(AND(ISNUMBER(C1624),C1624&gt;5000,C1624&lt;6000),"Colhedoras",
IF(AND(ISNUMBER(C1624),C1624&gt;7000,C1624&lt;8000),"Irrigação",
IF(AND(ISNUMBER(C1624),C1624&gt;8000,C1624&lt;9000),"Reboques",IF(AND(ISNUMBER(C1624),C1624&gt;0,C1624&lt;1000),"Veic. Leves","")))))))))))))))))))))</f>
        <v>Colhedoras</v>
      </c>
      <c r="B1624" s="72"/>
      <c r="C1624" s="42" t="s">
        <v>1090</v>
      </c>
      <c r="D1624" s="42">
        <v>66526</v>
      </c>
      <c r="E1624" s="43" t="s">
        <v>476</v>
      </c>
      <c r="F1624" s="14" t="str">
        <f>IF(ISBLANK(K1624), "Apenas Solicitação", "Tem OC")</f>
        <v>Tem OC</v>
      </c>
      <c r="G1624" s="42">
        <v>16</v>
      </c>
      <c r="H1624" s="37">
        <f>G1624-I1624</f>
        <v>0</v>
      </c>
      <c r="I1624" s="114">
        <v>16</v>
      </c>
      <c r="J1624" s="44">
        <v>45769</v>
      </c>
      <c r="K1624" s="185">
        <v>45776</v>
      </c>
      <c r="L1624" s="44"/>
      <c r="M1624" s="44"/>
      <c r="N1624" s="44" t="str">
        <f>IFERROR(K1624 + VALUE(LEFT(L1624, FIND(" ", L1624) - 1)), "")</f>
        <v/>
      </c>
      <c r="O1624" s="3">
        <f>IF(_xlfn.DAYS(K1624,J1624)&lt;0, "Aguardando OC", _xlfn.DAYS(K1624,J1624))</f>
        <v>7</v>
      </c>
      <c r="P1624" s="191">
        <v>400035</v>
      </c>
      <c r="Q1624" s="56"/>
      <c r="R1624" s="191">
        <v>166978</v>
      </c>
      <c r="S1624" s="42">
        <v>221</v>
      </c>
      <c r="T1624" s="67" t="s">
        <v>1029</v>
      </c>
      <c r="U1624" s="45">
        <v>1134.4000000000001</v>
      </c>
      <c r="V1624" s="42">
        <v>14644</v>
      </c>
      <c r="W1624" s="43" t="str">
        <f>IFERROR(VLOOKUP(V1624, Fornecedores!A:C, 3, FALSE), "")</f>
        <v xml:space="preserve">GEOMAQ </v>
      </c>
      <c r="X1624" s="43" t="str">
        <f>IFERROR(VLOOKUP(V1624, Fornecedores!A:E, 5, FALSE), "")</f>
        <v>São José do Rio Preto</v>
      </c>
      <c r="Y1624" s="43" t="str">
        <f>IFERROR(VLOOKUP(V1624, Fornecedores!A:F, 6, FALSE), "")</f>
        <v>SP</v>
      </c>
      <c r="Z1624" s="14" t="str">
        <f>IF(H1624=0, "Pedido entregue!", "Pendente")</f>
        <v>Pedido entregue!</v>
      </c>
      <c r="AA1624" s="74"/>
      <c r="AB1624" s="58" t="str">
        <f>IF(Z1624="Pedido Entregue!", IF(AA1624=1, "Retirado do Almoxarifado", IF(AA1624=2, "Material devolvido", "Aguardando retirada")), IF(Z1624="Pendente", "Entrega pendente", ""))</f>
        <v>Aguardando retirada</v>
      </c>
      <c r="AC1624" s="18">
        <v>1</v>
      </c>
      <c r="AD1624" s="18">
        <f>AC1624/SUMIF($P:$P,P1624,$AC:$AC)</f>
        <v>1</v>
      </c>
      <c r="AE1624" s="18">
        <f>IF(R1624=0,0,AC1624/SUMIF($R:$R,R1624,$AC:$AC))</f>
        <v>0.25</v>
      </c>
      <c r="AF1624" s="18">
        <f>IF(R1624=0,1,0)</f>
        <v>0</v>
      </c>
      <c r="AG1624" s="18">
        <f>IF(R1624=0,#REF!-J1624,0)</f>
        <v>0</v>
      </c>
      <c r="AH1624" t="str">
        <f>TEXT(J1624,"MMMM")</f>
        <v>abril</v>
      </c>
    </row>
    <row r="1625" spans="1:34" ht="12.75" customHeight="1" x14ac:dyDescent="0.25">
      <c r="A1625" s="90" t="str">
        <f>IF(C1625="Oficina Diversos","Oficina Geral",
IF(ISNUMBER(FIND("Estoque - Colhedoras",C1625)),"Colhedoras",IF(ISNUMBER(FIND("Caldeiraria",C1625)),"Caldeiraria",IF(ISNUMBER(FIND("Borracharia",C1625)),"Borracharia",IF(ISNUMBER(FIND("Lubrificação",C1625)),"Lubrificação",
IF(ISNUMBER(FIND("Estoque - Carregadeiras",C1625)),"Carregadeiras",IF(ISNUMBER(FIND("Estoque - Veic. Leves",C1625)),"Veic. Leves",
IF(ISNUMBER(FIND("Estoque - Caminhões",C1625)),"Caminhões",IF(ISNUMBER(FIND("Estoque - Transbordos",C1625)),"Transbordos",
IF(ISNUMBER(FIND("Estoque - Tratores",C1625)),"Tratores",
IF(ISNUMBER(FIND("Estoque - Máquinas pesadas",C1625)),"Máquinas pesadas",
IF(ISNUMBER(FIND("Estoque - Reboques",C1625)),"Reboques",
IF(C1625="Estoque","Estoque",
IF(AND(ISNUMBER(C1625),C1625&gt;1000,C1625&lt;2000),"Caminhões",
IF(AND(ISNUMBER(C1625),C1625&gt;2000,C1625&lt;3000),"Tratores",
IF(AND(ISNUMBER(C1625),C1625&gt;3000,C1625&lt;4000),"Carregadeiras",
IF(AND(ISNUMBER(C1625),C1625&gt;4000,C1625&lt;5000),"Máquinas pesadas",
IF(AND(ISNUMBER(C1625),C1625&gt;5000,C1625&lt;6000),"Colhedoras",
IF(AND(ISNUMBER(C1625),C1625&gt;7000,C1625&lt;8000),"Irrigação",
IF(AND(ISNUMBER(C1625),C1625&gt;8000,C1625&lt;9000),"Reboques",IF(AND(ISNUMBER(C1625),C1625&gt;0,C1625&lt;1000),"Veic. Leves","")))))))))))))))))))))</f>
        <v>Colhedoras</v>
      </c>
      <c r="C1625" s="113">
        <v>5003</v>
      </c>
      <c r="D1625" s="2">
        <v>66527</v>
      </c>
      <c r="E1625" s="3" t="s">
        <v>20917</v>
      </c>
      <c r="F1625" s="101" t="str">
        <f>IF(ISBLANK(K1625), "Apenas Solicitação", "Tem OC")</f>
        <v>Tem OC</v>
      </c>
      <c r="G1625" s="2">
        <v>2</v>
      </c>
      <c r="H1625" s="102">
        <f>G1625-I1625</f>
        <v>2</v>
      </c>
      <c r="I1625" s="106"/>
      <c r="J1625" s="4">
        <v>45835</v>
      </c>
      <c r="K1625" s="180">
        <v>45841</v>
      </c>
      <c r="L1625" s="3" t="s">
        <v>20165</v>
      </c>
      <c r="M1625" s="104" t="str">
        <f ca="1">IF(OR(N1625="", N1625=0), "", IF(N1625&gt;TODAY(), "No prazo", "Atrasado"))</f>
        <v>Atrasado</v>
      </c>
      <c r="N1625" s="104">
        <f>IFERROR(K1625 + VALUE(LEFT(L1625, FIND(" ", L1625) - 1)), "")</f>
        <v>45843</v>
      </c>
      <c r="O1625" s="105">
        <f>IF(_xlfn.DAYS(K1625,J1625)&lt;0, "Aguardando OC", _xlfn.DAYS(K1625,J1625))</f>
        <v>6</v>
      </c>
      <c r="P1625" s="14">
        <v>409249</v>
      </c>
      <c r="Q1625" s="12"/>
      <c r="R1625" s="14">
        <v>170311</v>
      </c>
      <c r="S1625" s="2">
        <v>221</v>
      </c>
      <c r="T1625" s="65" t="s">
        <v>1029</v>
      </c>
      <c r="U1625" s="21">
        <v>470.88</v>
      </c>
      <c r="V1625" s="2">
        <v>12397</v>
      </c>
      <c r="W1625" s="105" t="str">
        <f>IFERROR(VLOOKUP(V1625, Fornecedores!A:C, 3, FALSE), "")</f>
        <v xml:space="preserve">UNIMIL INDÚSTRIA </v>
      </c>
      <c r="X1625" s="105" t="str">
        <f>IFERROR(VLOOKUP(V1625, Fornecedores!A:E, 5, FALSE), "")</f>
        <v>Piracicaba</v>
      </c>
      <c r="Y1625" s="105" t="str">
        <f>IFERROR(VLOOKUP(V1625, Fornecedores!A:F, 6, FALSE), "")</f>
        <v>SP</v>
      </c>
      <c r="Z1625" s="101" t="str">
        <f>IF(H1625=0, "Pedido entregue!", "Pendente")</f>
        <v>Pendente</v>
      </c>
      <c r="AB1625" s="132" t="str">
        <f>IF(Z1625="Pedido Entregue!", IF(AA1625=1, "Retirado do Almoxarifado", IF(AA1625=2, "Material devolvido", "Aguardando retirada")), IF(Z1625="Pendente", "Entrega pendente", ""))</f>
        <v>Entrega pendente</v>
      </c>
      <c r="AC1625" s="18">
        <v>1</v>
      </c>
      <c r="AD1625" s="18">
        <f>AC1625/SUMIF($P:$P,P1625,$AC:$AC)</f>
        <v>1</v>
      </c>
      <c r="AE1625" s="18">
        <f>IF(R1625=0,0,AC1625/SUMIF($R:$R,R1625,$AC:$AC))</f>
        <v>0.25</v>
      </c>
      <c r="AF1625" s="18">
        <f>IF(R1625=0,1,0)</f>
        <v>0</v>
      </c>
      <c r="AH1625" t="str">
        <f>TEXT(J1625,"MMMM")</f>
        <v>junho</v>
      </c>
    </row>
    <row r="1626" spans="1:34" ht="12.75" hidden="1" customHeight="1" x14ac:dyDescent="0.25">
      <c r="A1626" s="90" t="str">
        <f>IF(C1626="Oficina Diversos","Oficina Geral",
IF(ISNUMBER(FIND("Estoque - Colhedoras",C1626)),"Colhedoras",IF(ISNUMBER(FIND("Caldeiraria",C1626)),"Caldeiraria",IF(ISNUMBER(FIND("Borracharia",C1626)),"Borracharia",IF(ISNUMBER(FIND("Lubrificação",C1626)),"Lubrificação",
IF(ISNUMBER(FIND("Estoque - Carregadeiras",C1626)),"Carregadeiras",IF(ISNUMBER(FIND("Estoque - Veic. Leves",C1626)),"Veic. Leves",
IF(ISNUMBER(FIND("Estoque - Caminhões",C1626)),"Caminhões",IF(ISNUMBER(FIND("Estoque - Transbordos",C1626)),"Transbordos",
IF(ISNUMBER(FIND("Estoque - Tratores",C1626)),"Tratores",
IF(ISNUMBER(FIND("Estoque - Máquinas pesadas",C1626)),"Máquinas pesadas",
IF(ISNUMBER(FIND("Estoque - Reboques",C1626)),"Reboques",
IF(C1626="Estoque","Estoque",
IF(AND(ISNUMBER(C1626),C1626&gt;1000,C1626&lt;2000),"Caminhões",
IF(AND(ISNUMBER(C1626),C1626&gt;2000,C1626&lt;3000),"Tratores",
IF(AND(ISNUMBER(C1626),C1626&gt;3000,C1626&lt;4000),"Carregadeiras",
IF(AND(ISNUMBER(C1626),C1626&gt;4000,C1626&lt;5000),"Máquinas pesadas",
IF(AND(ISNUMBER(C1626),C1626&gt;5000,C1626&lt;6000),"Colhedoras",
IF(AND(ISNUMBER(C1626),C1626&gt;7000,C1626&lt;8000),"Irrigação",
IF(AND(ISNUMBER(C1626),C1626&gt;8000,C1626&lt;9000),"Reboques",IF(AND(ISNUMBER(C1626),C1626&gt;0,C1626&lt;1000),"Veic. Leves","")))))))))))))))))))))</f>
        <v>Colhedoras</v>
      </c>
      <c r="B1626" s="72"/>
      <c r="C1626" s="2">
        <v>5001</v>
      </c>
      <c r="D1626" s="2">
        <v>66534</v>
      </c>
      <c r="E1626" s="10" t="s">
        <v>477</v>
      </c>
      <c r="F1626" s="14" t="str">
        <f>IF(ISBLANK(K1626), "Apenas Solicitação", "Tem OC")</f>
        <v>Tem OC</v>
      </c>
      <c r="G1626" s="2">
        <v>4</v>
      </c>
      <c r="H1626" s="37">
        <f>G1626-I1626</f>
        <v>0</v>
      </c>
      <c r="I1626" s="114">
        <v>4</v>
      </c>
      <c r="J1626" s="4">
        <v>45706</v>
      </c>
      <c r="K1626" s="180">
        <v>45714</v>
      </c>
      <c r="L1626" s="4"/>
      <c r="M1626" s="44"/>
      <c r="N1626" s="44" t="str">
        <f>IFERROR(K1626 + VALUE(LEFT(L1626, FIND(" ", L1626) - 1)), "")</f>
        <v/>
      </c>
      <c r="O1626" s="3">
        <f>IF(_xlfn.DAYS(K1626,J1626)&lt;0, "Aguardando OC", _xlfn.DAYS(K1626,J1626))</f>
        <v>8</v>
      </c>
      <c r="P1626" s="14">
        <v>392993</v>
      </c>
      <c r="Q1626" s="169">
        <v>1129631</v>
      </c>
      <c r="R1626" s="14">
        <v>164705</v>
      </c>
      <c r="S1626" s="2">
        <v>119</v>
      </c>
      <c r="T1626" s="65" t="s">
        <v>557</v>
      </c>
      <c r="U1626" s="21">
        <v>82.54</v>
      </c>
      <c r="V1626" s="2">
        <v>12397</v>
      </c>
      <c r="W1626" s="43" t="str">
        <f>IFERROR(VLOOKUP(V1626, Fornecedores!A:C, 3, FALSE), "")</f>
        <v xml:space="preserve">UNIMIL INDÚSTRIA </v>
      </c>
      <c r="X1626" s="43" t="str">
        <f>IFERROR(VLOOKUP(V1626, Fornecedores!A:E, 5, FALSE), "")</f>
        <v>Piracicaba</v>
      </c>
      <c r="Y1626" s="43" t="str">
        <f>IFERROR(VLOOKUP(V1626, Fornecedores!A:F, 6, FALSE), "")</f>
        <v>SP</v>
      </c>
      <c r="Z1626" s="14" t="str">
        <f>IF(H1626=0, "Pedido entregue!", "Pendente")</f>
        <v>Pedido entregue!</v>
      </c>
      <c r="AA1626" s="74">
        <v>1</v>
      </c>
      <c r="AB1626" s="58" t="str">
        <f>IF(Z1626="Pedido Entregue!", IF(AA1626=1, "Retirado do Almoxarifado", IF(AA1626=2, "Material devolvido", "Aguardando retirada")), IF(Z1626="Pendente", "Entrega pendente", ""))</f>
        <v>Retirado do Almoxarifado</v>
      </c>
      <c r="AC1626" s="18">
        <v>1</v>
      </c>
      <c r="AD1626" s="18">
        <f>AC1626/SUMIF($P:$P,P1626,$AC:$AC)</f>
        <v>1</v>
      </c>
      <c r="AE1626" s="18">
        <f>IF(R1626=0,0,AC1626/SUMIF($R:$R,R1626,$AC:$AC))</f>
        <v>0.1</v>
      </c>
      <c r="AF1626" s="18">
        <f>IF(R1626=0,1,0)</f>
        <v>0</v>
      </c>
      <c r="AG1626" s="18">
        <f>IF(R1626=0,#REF!-J1626,0)</f>
        <v>0</v>
      </c>
      <c r="AH1626" t="str">
        <f>TEXT(J1626,"MMMM")</f>
        <v>fevereiro</v>
      </c>
    </row>
    <row r="1627" spans="1:34" ht="12.75" hidden="1" customHeight="1" x14ac:dyDescent="0.25">
      <c r="A1627" s="90" t="str">
        <f>IF(C1627="Oficina Diversos","Oficina Geral",
IF(ISNUMBER(FIND("Estoque - Colhedoras",C1627)),"Colhedoras",IF(ISNUMBER(FIND("Caldeiraria",C1627)),"Caldeiraria",IF(ISNUMBER(FIND("Borracharia",C1627)),"Borracharia",IF(ISNUMBER(FIND("Lubrificação",C1627)),"Lubrificação",
IF(ISNUMBER(FIND("Estoque - Carregadeiras",C1627)),"Carregadeiras",IF(ISNUMBER(FIND("Estoque - Veic. Leves",C1627)),"Veic. Leves",
IF(ISNUMBER(FIND("Estoque - Caminhões",C1627)),"Caminhões",IF(ISNUMBER(FIND("Estoque - Transbordos",C1627)),"Transbordos",
IF(ISNUMBER(FIND("Estoque - Tratores",C1627)),"Tratores",
IF(ISNUMBER(FIND("Estoque - Máquinas pesadas",C1627)),"Máquinas pesadas",
IF(ISNUMBER(FIND("Estoque - Reboques",C1627)),"Reboques",
IF(C1627="Estoque","Estoque",
IF(AND(ISNUMBER(C1627),C1627&gt;1000,C1627&lt;2000),"Caminhões",
IF(AND(ISNUMBER(C1627),C1627&gt;2000,C1627&lt;3000),"Tratores",
IF(AND(ISNUMBER(C1627),C1627&gt;3000,C1627&lt;4000),"Carregadeiras",
IF(AND(ISNUMBER(C1627),C1627&gt;4000,C1627&lt;5000),"Máquinas pesadas",
IF(AND(ISNUMBER(C1627),C1627&gt;5000,C1627&lt;6000),"Colhedoras",
IF(AND(ISNUMBER(C1627),C1627&gt;7000,C1627&lt;8000),"Irrigação",
IF(AND(ISNUMBER(C1627),C1627&gt;8000,C1627&lt;9000),"Reboques",IF(AND(ISNUMBER(C1627),C1627&gt;0,C1627&lt;1000),"Veic. Leves","")))))))))))))))))))))</f>
        <v>Colhedoras</v>
      </c>
      <c r="B1627" s="72"/>
      <c r="C1627" s="2">
        <v>5002</v>
      </c>
      <c r="D1627" s="2">
        <v>66534</v>
      </c>
      <c r="E1627" s="10" t="s">
        <v>477</v>
      </c>
      <c r="F1627" s="14" t="str">
        <f>IF(ISBLANK(K1627), "Apenas Solicitação", "Tem OC")</f>
        <v>Tem OC</v>
      </c>
      <c r="G1627" s="2">
        <v>4</v>
      </c>
      <c r="H1627" s="37">
        <f>G1627-I1627</f>
        <v>0</v>
      </c>
      <c r="I1627" s="114">
        <v>4</v>
      </c>
      <c r="J1627" s="4">
        <v>45706</v>
      </c>
      <c r="K1627" s="180">
        <v>45714</v>
      </c>
      <c r="L1627" s="4"/>
      <c r="M1627" s="44"/>
      <c r="N1627" s="44" t="str">
        <f>IFERROR(K1627 + VALUE(LEFT(L1627, FIND(" ", L1627) - 1)), "")</f>
        <v/>
      </c>
      <c r="O1627" s="3">
        <f>IF(_xlfn.DAYS(K1627,J1627)&lt;0, "Aguardando OC", _xlfn.DAYS(K1627,J1627))</f>
        <v>8</v>
      </c>
      <c r="P1627" s="14">
        <v>393136</v>
      </c>
      <c r="Q1627" s="169">
        <v>1129753</v>
      </c>
      <c r="R1627" s="14">
        <v>164705</v>
      </c>
      <c r="S1627" s="2">
        <v>119</v>
      </c>
      <c r="T1627" s="65" t="s">
        <v>557</v>
      </c>
      <c r="U1627" s="21">
        <v>82.54</v>
      </c>
      <c r="V1627" s="2">
        <v>12397</v>
      </c>
      <c r="W1627" s="43" t="str">
        <f>IFERROR(VLOOKUP(V1627, Fornecedores!A:C, 3, FALSE), "")</f>
        <v xml:space="preserve">UNIMIL INDÚSTRIA </v>
      </c>
      <c r="X1627" s="43" t="str">
        <f>IFERROR(VLOOKUP(V1627, Fornecedores!A:E, 5, FALSE), "")</f>
        <v>Piracicaba</v>
      </c>
      <c r="Y1627" s="43" t="str">
        <f>IFERROR(VLOOKUP(V1627, Fornecedores!A:F, 6, FALSE), "")</f>
        <v>SP</v>
      </c>
      <c r="Z1627" s="14" t="str">
        <f>IF(H1627=0, "Pedido entregue!", "Pendente")</f>
        <v>Pedido entregue!</v>
      </c>
      <c r="AA1627" s="74">
        <v>1</v>
      </c>
      <c r="AB1627" s="58" t="str">
        <f>IF(Z1627="Pedido Entregue!", IF(AA1627=1, "Retirado do Almoxarifado", IF(AA1627=2, "Material devolvido", "Aguardando retirada")), IF(Z1627="Pendente", "Entrega pendente", ""))</f>
        <v>Retirado do Almoxarifado</v>
      </c>
      <c r="AC1627" s="18">
        <v>1</v>
      </c>
      <c r="AD1627" s="18">
        <f>AC1627/SUMIF($P:$P,P1627,$AC:$AC)</f>
        <v>1</v>
      </c>
      <c r="AE1627" s="18">
        <f>IF(R1627=0,0,AC1627/SUMIF($R:$R,R1627,$AC:$AC))</f>
        <v>0.1</v>
      </c>
      <c r="AF1627" s="18">
        <f>IF(R1627=0,1,0)</f>
        <v>0</v>
      </c>
      <c r="AG1627" s="18">
        <f>IF(R1627=0,#REF!-J1627,0)</f>
        <v>0</v>
      </c>
      <c r="AH1627" t="str">
        <f>TEXT(J1627,"MMMM")</f>
        <v>fevereiro</v>
      </c>
    </row>
    <row r="1628" spans="1:34" ht="12.75" hidden="1" customHeight="1" x14ac:dyDescent="0.25">
      <c r="A1628" s="90" t="str">
        <f>IF(C1628="Oficina Diversos","Oficina Geral",
IF(ISNUMBER(FIND("Estoque - Colhedoras",C1628)),"Colhedoras",IF(ISNUMBER(FIND("Caldeiraria",C1628)),"Caldeiraria",IF(ISNUMBER(FIND("Borracharia",C1628)),"Borracharia",IF(ISNUMBER(FIND("Lubrificação",C1628)),"Lubrificação",
IF(ISNUMBER(FIND("Estoque - Carregadeiras",C1628)),"Carregadeiras",IF(ISNUMBER(FIND("Estoque - Veic. Leves",C1628)),"Veic. Leves",
IF(ISNUMBER(FIND("Estoque - Caminhões",C1628)),"Caminhões",IF(ISNUMBER(FIND("Estoque - Transbordos",C1628)),"Transbordos",
IF(ISNUMBER(FIND("Estoque - Tratores",C1628)),"Tratores",
IF(ISNUMBER(FIND("Estoque - Máquinas pesadas",C1628)),"Máquinas pesadas",
IF(ISNUMBER(FIND("Estoque - Reboques",C1628)),"Reboques",
IF(C1628="Estoque","Estoque",
IF(AND(ISNUMBER(C1628),C1628&gt;1000,C1628&lt;2000),"Caminhões",
IF(AND(ISNUMBER(C1628),C1628&gt;2000,C1628&lt;3000),"Tratores",
IF(AND(ISNUMBER(C1628),C1628&gt;3000,C1628&lt;4000),"Carregadeiras",
IF(AND(ISNUMBER(C1628),C1628&gt;4000,C1628&lt;5000),"Máquinas pesadas",
IF(AND(ISNUMBER(C1628),C1628&gt;5000,C1628&lt;6000),"Colhedoras",
IF(AND(ISNUMBER(C1628),C1628&gt;7000,C1628&lt;8000),"Irrigação",
IF(AND(ISNUMBER(C1628),C1628&gt;8000,C1628&lt;9000),"Reboques",IF(AND(ISNUMBER(C1628),C1628&gt;0,C1628&lt;1000),"Veic. Leves","")))))))))))))))))))))</f>
        <v>Colhedoras</v>
      </c>
      <c r="B1628" s="72"/>
      <c r="C1628" s="2">
        <v>5003</v>
      </c>
      <c r="D1628" s="2">
        <v>66534</v>
      </c>
      <c r="E1628" s="10" t="s">
        <v>477</v>
      </c>
      <c r="F1628" s="14" t="str">
        <f>IF(ISBLANK(K1628), "Apenas Solicitação", "Tem OC")</f>
        <v>Tem OC</v>
      </c>
      <c r="G1628" s="2">
        <v>4</v>
      </c>
      <c r="H1628" s="37">
        <f>G1628-I1628</f>
        <v>0</v>
      </c>
      <c r="I1628" s="114">
        <v>4</v>
      </c>
      <c r="J1628" s="4">
        <v>45707</v>
      </c>
      <c r="K1628" s="180">
        <v>45721</v>
      </c>
      <c r="L1628" s="4"/>
      <c r="M1628" s="44"/>
      <c r="N1628" s="44" t="str">
        <f>IFERROR(K1628 + VALUE(LEFT(L1628, FIND(" ", L1628) - 1)), "")</f>
        <v/>
      </c>
      <c r="O1628" s="3">
        <f>IF(_xlfn.DAYS(K1628,J1628)&lt;0, "Aguardando OC", _xlfn.DAYS(K1628,J1628))</f>
        <v>14</v>
      </c>
      <c r="P1628" s="14">
        <v>393401</v>
      </c>
      <c r="Q1628" s="169">
        <v>1130169</v>
      </c>
      <c r="R1628" s="14">
        <v>164898</v>
      </c>
      <c r="S1628" s="2">
        <v>119</v>
      </c>
      <c r="T1628" s="65" t="s">
        <v>557</v>
      </c>
      <c r="U1628" s="21">
        <v>38.04</v>
      </c>
      <c r="V1628" s="2">
        <v>14644</v>
      </c>
      <c r="W1628" s="43" t="str">
        <f>IFERROR(VLOOKUP(V1628, Fornecedores!A:C, 3, FALSE), "")</f>
        <v xml:space="preserve">GEOMAQ </v>
      </c>
      <c r="X1628" s="43" t="str">
        <f>IFERROR(VLOOKUP(V1628, Fornecedores!A:E, 5, FALSE), "")</f>
        <v>São José do Rio Preto</v>
      </c>
      <c r="Y1628" s="43" t="str">
        <f>IFERROR(VLOOKUP(V1628, Fornecedores!A:F, 6, FALSE), "")</f>
        <v>SP</v>
      </c>
      <c r="Z1628" s="14" t="str">
        <f>IF(H1628=0, "Pedido entregue!", "Pendente")</f>
        <v>Pedido entregue!</v>
      </c>
      <c r="AA1628" s="74">
        <v>1</v>
      </c>
      <c r="AB1628" s="58" t="str">
        <f>IF(Z1628="Pedido Entregue!", IF(AA1628=1, "Retirado do Almoxarifado", IF(AA1628=2, "Material devolvido", "Aguardando retirada")), IF(Z1628="Pendente", "Entrega pendente", ""))</f>
        <v>Retirado do Almoxarifado</v>
      </c>
      <c r="AC1628" s="18">
        <v>1</v>
      </c>
      <c r="AD1628" s="18">
        <f>AC1628/SUMIF($P:$P,P1628,$AC:$AC)</f>
        <v>1</v>
      </c>
      <c r="AE1628" s="18">
        <f>IF(R1628=0,0,AC1628/SUMIF($R:$R,R1628,$AC:$AC))</f>
        <v>7.1428571428571425E-2</v>
      </c>
      <c r="AF1628" s="18">
        <f>IF(R1628=0,1,0)</f>
        <v>0</v>
      </c>
      <c r="AG1628" s="18">
        <f>IF(R1628=0,#REF!-J1628,0)</f>
        <v>0</v>
      </c>
      <c r="AH1628" t="str">
        <f>TEXT(J1628,"MMMM")</f>
        <v>fevereiro</v>
      </c>
    </row>
    <row r="1629" spans="1:34" ht="12.75" hidden="1" customHeight="1" x14ac:dyDescent="0.25">
      <c r="A1629" s="90" t="str">
        <f>IF(C1629="Oficina Diversos","Oficina Geral",
IF(ISNUMBER(FIND("Estoque - Colhedoras",C1629)),"Colhedoras",IF(ISNUMBER(FIND("Caldeiraria",C1629)),"Caldeiraria",IF(ISNUMBER(FIND("Borracharia",C1629)),"Borracharia",IF(ISNUMBER(FIND("Lubrificação",C1629)),"Lubrificação",
IF(ISNUMBER(FIND("Estoque - Carregadeiras",C1629)),"Carregadeiras",IF(ISNUMBER(FIND("Estoque - Veic. Leves",C1629)),"Veic. Leves",
IF(ISNUMBER(FIND("Estoque - Caminhões",C1629)),"Caminhões",IF(ISNUMBER(FIND("Estoque - Transbordos",C1629)),"Transbordos",
IF(ISNUMBER(FIND("Estoque - Tratores",C1629)),"Tratores",
IF(ISNUMBER(FIND("Estoque - Máquinas pesadas",C1629)),"Máquinas pesadas",
IF(ISNUMBER(FIND("Estoque - Reboques",C1629)),"Reboques",
IF(C1629="Estoque","Estoque",
IF(AND(ISNUMBER(C1629),C1629&gt;1000,C1629&lt;2000),"Caminhões",
IF(AND(ISNUMBER(C1629),C1629&gt;2000,C1629&lt;3000),"Tratores",
IF(AND(ISNUMBER(C1629),C1629&gt;3000,C1629&lt;4000),"Carregadeiras",
IF(AND(ISNUMBER(C1629),C1629&gt;4000,C1629&lt;5000),"Máquinas pesadas",
IF(AND(ISNUMBER(C1629),C1629&gt;5000,C1629&lt;6000),"Colhedoras",
IF(AND(ISNUMBER(C1629),C1629&gt;7000,C1629&lt;8000),"Irrigação",
IF(AND(ISNUMBER(C1629),C1629&gt;8000,C1629&lt;9000),"Reboques",IF(AND(ISNUMBER(C1629),C1629&gt;0,C1629&lt;1000),"Veic. Leves","")))))))))))))))))))))</f>
        <v>Colhedoras</v>
      </c>
      <c r="B1629" s="72"/>
      <c r="C1629" s="2">
        <v>5003</v>
      </c>
      <c r="D1629" s="2">
        <v>66536</v>
      </c>
      <c r="E1629" s="10" t="s">
        <v>511</v>
      </c>
      <c r="F1629" s="14" t="str">
        <f>IF(ISBLANK(K1629), "Apenas Solicitação", "Tem OC")</f>
        <v>Tem OC</v>
      </c>
      <c r="G1629" s="2">
        <v>4</v>
      </c>
      <c r="H1629" s="37">
        <f>G1629-I1629</f>
        <v>0</v>
      </c>
      <c r="I1629" s="114">
        <v>4</v>
      </c>
      <c r="J1629" s="4">
        <v>45707</v>
      </c>
      <c r="K1629" s="180">
        <v>45726</v>
      </c>
      <c r="L1629" s="4"/>
      <c r="M1629" s="44"/>
      <c r="N1629" s="44" t="str">
        <f>IFERROR(K1629 + VALUE(LEFT(L1629, FIND(" ", L1629) - 1)), "")</f>
        <v/>
      </c>
      <c r="O1629" s="3">
        <f>IF(_xlfn.DAYS(K1629,J1629)&lt;0, "Aguardando OC", _xlfn.DAYS(K1629,J1629))</f>
        <v>19</v>
      </c>
      <c r="P1629" s="14">
        <v>393398</v>
      </c>
      <c r="Q1629" s="169">
        <v>1130169</v>
      </c>
      <c r="R1629" s="14">
        <v>165031</v>
      </c>
      <c r="S1629" s="2">
        <v>119</v>
      </c>
      <c r="T1629" s="65" t="s">
        <v>557</v>
      </c>
      <c r="U1629" s="21">
        <v>120.64</v>
      </c>
      <c r="V1629" s="2">
        <v>14644</v>
      </c>
      <c r="W1629" s="43" t="str">
        <f>IFERROR(VLOOKUP(V1629, Fornecedores!A:C, 3, FALSE), "")</f>
        <v xml:space="preserve">GEOMAQ </v>
      </c>
      <c r="X1629" s="43" t="str">
        <f>IFERROR(VLOOKUP(V1629, Fornecedores!A:E, 5, FALSE), "")</f>
        <v>São José do Rio Preto</v>
      </c>
      <c r="Y1629" s="43" t="str">
        <f>IFERROR(VLOOKUP(V1629, Fornecedores!A:F, 6, FALSE), "")</f>
        <v>SP</v>
      </c>
      <c r="Z1629" s="14" t="str">
        <f>IF(H1629=0, "Pedido entregue!", "Pendente")</f>
        <v>Pedido entregue!</v>
      </c>
      <c r="AA1629" s="74">
        <v>1</v>
      </c>
      <c r="AB1629" s="58" t="str">
        <f>IF(Z1629="Pedido Entregue!", IF(AA1629=1, "Retirado do Almoxarifado", IF(AA1629=2, "Material devolvido", "Aguardando retirada")), IF(Z1629="Pendente", "Entrega pendente", ""))</f>
        <v>Retirado do Almoxarifado</v>
      </c>
      <c r="AC1629" s="18">
        <v>1</v>
      </c>
      <c r="AD1629" s="18">
        <f>AC1629/SUMIF($P:$P,P1629,$AC:$AC)</f>
        <v>1</v>
      </c>
      <c r="AE1629" s="18">
        <f>IF(R1629=0,0,AC1629/SUMIF($R:$R,R1629,$AC:$AC))</f>
        <v>0.1</v>
      </c>
      <c r="AF1629" s="18">
        <f>IF(R1629=0,1,0)</f>
        <v>0</v>
      </c>
      <c r="AG1629" s="18">
        <f>IF(R1629=0,#REF!-J1629,0)</f>
        <v>0</v>
      </c>
      <c r="AH1629" t="str">
        <f>TEXT(J1629,"MMMM")</f>
        <v>fevereiro</v>
      </c>
    </row>
    <row r="1630" spans="1:34" ht="12.75" hidden="1" customHeight="1" x14ac:dyDescent="0.25">
      <c r="A1630" s="90" t="str">
        <f>IF(C1630="Oficina Diversos","Oficina Geral",
IF(ISNUMBER(FIND("Estoque - Colhedoras",C1630)),"Colhedoras",IF(ISNUMBER(FIND("Caldeiraria",C1630)),"Caldeiraria",IF(ISNUMBER(FIND("Borracharia",C1630)),"Borracharia",IF(ISNUMBER(FIND("Lubrificação",C1630)),"Lubrificação",
IF(ISNUMBER(FIND("Estoque - Carregadeiras",C1630)),"Carregadeiras",IF(ISNUMBER(FIND("Estoque - Veic. Leves",C1630)),"Veic. Leves",
IF(ISNUMBER(FIND("Estoque - Caminhões",C1630)),"Caminhões",IF(ISNUMBER(FIND("Estoque - Transbordos",C1630)),"Transbordos",
IF(ISNUMBER(FIND("Estoque - Tratores",C1630)),"Tratores",
IF(ISNUMBER(FIND("Estoque - Máquinas pesadas",C1630)),"Máquinas pesadas",
IF(ISNUMBER(FIND("Estoque - Reboques",C1630)),"Reboques",
IF(C1630="Estoque","Estoque",
IF(AND(ISNUMBER(C1630),C1630&gt;1000,C1630&lt;2000),"Caminhões",
IF(AND(ISNUMBER(C1630),C1630&gt;2000,C1630&lt;3000),"Tratores",
IF(AND(ISNUMBER(C1630),C1630&gt;3000,C1630&lt;4000),"Carregadeiras",
IF(AND(ISNUMBER(C1630),C1630&gt;4000,C1630&lt;5000),"Máquinas pesadas",
IF(AND(ISNUMBER(C1630),C1630&gt;5000,C1630&lt;6000),"Colhedoras",
IF(AND(ISNUMBER(C1630),C1630&gt;7000,C1630&lt;8000),"Irrigação",
IF(AND(ISNUMBER(C1630),C1630&gt;8000,C1630&lt;9000),"Reboques",IF(AND(ISNUMBER(C1630),C1630&gt;0,C1630&lt;1000),"Veic. Leves","")))))))))))))))))))))</f>
        <v>Carregadeiras</v>
      </c>
      <c r="B1630" s="72"/>
      <c r="C1630" s="2" t="s">
        <v>1091</v>
      </c>
      <c r="D1630" s="2">
        <v>66706</v>
      </c>
      <c r="E1630" s="3" t="s">
        <v>20091</v>
      </c>
      <c r="F1630" s="14" t="str">
        <f>IF(ISBLANK(K1630), "Apenas Solicitação", "Tem OC")</f>
        <v>Tem OC</v>
      </c>
      <c r="G1630" s="2">
        <v>5</v>
      </c>
      <c r="H1630" s="37">
        <f>G1630-I1630</f>
        <v>0</v>
      </c>
      <c r="I1630" s="114">
        <v>5</v>
      </c>
      <c r="J1630" s="4">
        <v>45803</v>
      </c>
      <c r="K1630" s="180">
        <v>45804</v>
      </c>
      <c r="L1630" s="3" t="s">
        <v>20151</v>
      </c>
      <c r="M1630" s="44" t="str">
        <f ca="1">IF(OR(N1630="", N1630=0), "", IF(N1630&gt;TODAY(), "No prazo", "Atrasado"))</f>
        <v>Atrasado</v>
      </c>
      <c r="N1630" s="44">
        <f>IFERROR(K1630 + VALUE(LEFT(L1630, FIND(" ", L1630) - 1)), "")</f>
        <v>45804</v>
      </c>
      <c r="O1630" s="3">
        <f>IF(_xlfn.DAYS(K1630,J1630)&lt;0, "Aguardando OC", _xlfn.DAYS(K1630,J1630))</f>
        <v>1</v>
      </c>
      <c r="P1630" s="14">
        <v>404488</v>
      </c>
      <c r="Q1630" s="12"/>
      <c r="R1630" s="14">
        <v>168258</v>
      </c>
      <c r="S1630" s="2">
        <v>221</v>
      </c>
      <c r="T1630" s="65" t="s">
        <v>1029</v>
      </c>
      <c r="U1630" s="21">
        <v>280</v>
      </c>
      <c r="V1630" s="2">
        <v>10057</v>
      </c>
      <c r="W1630" s="43" t="str">
        <f>IFERROR(VLOOKUP(V1630, Fornecedores!A:C, 3, FALSE), "")</f>
        <v>ARMAZEM MIX</v>
      </c>
      <c r="X1630" s="43" t="str">
        <f>IFERROR(VLOOKUP(V1630, Fornecedores!A:E, 5, FALSE), "")</f>
        <v>Recife</v>
      </c>
      <c r="Y1630" s="43" t="str">
        <f>IFERROR(VLOOKUP(V1630, Fornecedores!A:F, 6, FALSE), "")</f>
        <v>PE</v>
      </c>
      <c r="Z1630" s="14" t="str">
        <f>IF(H1630=0, "Pedido entregue!", "Pendente")</f>
        <v>Pedido entregue!</v>
      </c>
      <c r="AA1630" s="74"/>
      <c r="AB1630" s="58" t="str">
        <f>IF(Z1630="Pedido Entregue!", IF(AA1630=1, "Retirado do Almoxarifado", IF(AA1630=2, "Material devolvido", "Aguardando retirada")), IF(Z1630="Pendente", "Entrega pendente", ""))</f>
        <v>Aguardando retirada</v>
      </c>
      <c r="AC1630" s="18">
        <v>1</v>
      </c>
      <c r="AD1630" s="18">
        <f>AC1630/SUMIF($P:$P,P1630,$AC:$AC)</f>
        <v>1</v>
      </c>
      <c r="AE1630" s="18">
        <f>IF(R1630=0,0,AC1630/SUMIF($R:$R,R1630,$AC:$AC))</f>
        <v>0.16666666666666666</v>
      </c>
      <c r="AF1630" s="18">
        <f>IF(R1630=0,1,0)</f>
        <v>0</v>
      </c>
      <c r="AH1630" t="str">
        <f>TEXT(J1630,"MMMM")</f>
        <v>maio</v>
      </c>
    </row>
    <row r="1631" spans="1:34" ht="12.75" hidden="1" customHeight="1" x14ac:dyDescent="0.25">
      <c r="A1631" s="90" t="str">
        <f>IF(C1631="Oficina Diversos","Oficina Geral",
IF(ISNUMBER(FIND("Estoque - Colhedoras",C1631)),"Colhedoras",IF(ISNUMBER(FIND("Caldeiraria",C1631)),"Caldeiraria",IF(ISNUMBER(FIND("Borracharia",C1631)),"Borracharia",IF(ISNUMBER(FIND("Lubrificação",C1631)),"Lubrificação",
IF(ISNUMBER(FIND("Estoque - Carregadeiras",C1631)),"Carregadeiras",IF(ISNUMBER(FIND("Estoque - Veic. Leves",C1631)),"Veic. Leves",
IF(ISNUMBER(FIND("Estoque - Caminhões",C1631)),"Caminhões",IF(ISNUMBER(FIND("Estoque - Transbordos",C1631)),"Transbordos",
IF(ISNUMBER(FIND("Estoque - Tratores",C1631)),"Tratores",
IF(ISNUMBER(FIND("Estoque - Máquinas pesadas",C1631)),"Máquinas pesadas",
IF(ISNUMBER(FIND("Estoque - Reboques",C1631)),"Reboques",
IF(C1631="Estoque","Estoque",
IF(AND(ISNUMBER(C1631),C1631&gt;1000,C1631&lt;2000),"Caminhões",
IF(AND(ISNUMBER(C1631),C1631&gt;2000,C1631&lt;3000),"Tratores",
IF(AND(ISNUMBER(C1631),C1631&gt;3000,C1631&lt;4000),"Carregadeiras",
IF(AND(ISNUMBER(C1631),C1631&gt;4000,C1631&lt;5000),"Máquinas pesadas",
IF(AND(ISNUMBER(C1631),C1631&gt;5000,C1631&lt;6000),"Colhedoras",
IF(AND(ISNUMBER(C1631),C1631&gt;7000,C1631&lt;8000),"Irrigação",
IF(AND(ISNUMBER(C1631),C1631&gt;8000,C1631&lt;9000),"Reboques",IF(AND(ISNUMBER(C1631),C1631&gt;0,C1631&lt;1000),"Veic. Leves","")))))))))))))))))))))</f>
        <v>Carregadeiras</v>
      </c>
      <c r="B1631" s="72"/>
      <c r="C1631" s="2" t="s">
        <v>1091</v>
      </c>
      <c r="D1631" s="2">
        <v>66709</v>
      </c>
      <c r="E1631" s="3" t="s">
        <v>20092</v>
      </c>
      <c r="F1631" s="14" t="str">
        <f>IF(ISBLANK(K1631), "Apenas Solicitação", "Tem OC")</f>
        <v>Tem OC</v>
      </c>
      <c r="G1631" s="2">
        <v>6</v>
      </c>
      <c r="H1631" s="37">
        <f>G1631-I1631</f>
        <v>0</v>
      </c>
      <c r="I1631" s="114">
        <v>6</v>
      </c>
      <c r="J1631" s="4">
        <v>45803</v>
      </c>
      <c r="K1631" s="180">
        <v>45804</v>
      </c>
      <c r="L1631" s="3" t="s">
        <v>20151</v>
      </c>
      <c r="M1631" s="44" t="str">
        <f ca="1">IF(OR(N1631="", N1631=0), "", IF(N1631&gt;TODAY(), "No prazo", "Atrasado"))</f>
        <v>Atrasado</v>
      </c>
      <c r="N1631" s="44">
        <f>IFERROR(K1631 + VALUE(LEFT(L1631, FIND(" ", L1631) - 1)), "")</f>
        <v>45804</v>
      </c>
      <c r="O1631" s="3">
        <f>IF(_xlfn.DAYS(K1631,J1631)&lt;0, "Aguardando OC", _xlfn.DAYS(K1631,J1631))</f>
        <v>1</v>
      </c>
      <c r="P1631" s="14">
        <v>404495</v>
      </c>
      <c r="Q1631" s="12"/>
      <c r="R1631" s="14">
        <v>168259</v>
      </c>
      <c r="S1631" s="2">
        <v>221</v>
      </c>
      <c r="T1631" s="65" t="s">
        <v>1029</v>
      </c>
      <c r="U1631" s="21">
        <v>37</v>
      </c>
      <c r="V1631" s="2">
        <v>13169</v>
      </c>
      <c r="W1631" s="43" t="str">
        <f>IFERROR(VLOOKUP(V1631, Fornecedores!A:C, 3, FALSE), "")</f>
        <v>STELLA B. DO NASCIMENTO TINTAS</v>
      </c>
      <c r="X1631" s="43" t="str">
        <f>IFERROR(VLOOKUP(V1631, Fornecedores!A:E, 5, FALSE), "")</f>
        <v>Jaboatão dos Guararapes</v>
      </c>
      <c r="Y1631" s="43" t="str">
        <f>IFERROR(VLOOKUP(V1631, Fornecedores!A:F, 6, FALSE), "")</f>
        <v>PE</v>
      </c>
      <c r="Z1631" s="14" t="str">
        <f>IF(H1631=0, "Pedido entregue!", "Pendente")</f>
        <v>Pedido entregue!</v>
      </c>
      <c r="AA1631" s="74"/>
      <c r="AB1631" s="58" t="str">
        <f>IF(Z1631="Pedido Entregue!", IF(AA1631=1, "Retirado do Almoxarifado", IF(AA1631=2, "Material devolvido", "Aguardando retirada")), IF(Z1631="Pendente", "Entrega pendente", ""))</f>
        <v>Aguardando retirada</v>
      </c>
      <c r="AC1631" s="18">
        <v>1</v>
      </c>
      <c r="AD1631" s="18">
        <f>AC1631/SUMIF($P:$P,P1631,$AC:$AC)</f>
        <v>1</v>
      </c>
      <c r="AE1631" s="18">
        <f>IF(R1631=0,0,AC1631/SUMIF($R:$R,R1631,$AC:$AC))</f>
        <v>1</v>
      </c>
      <c r="AF1631" s="18">
        <f>IF(R1631=0,1,0)</f>
        <v>0</v>
      </c>
      <c r="AH1631" t="str">
        <f>TEXT(J1631,"MMMM")</f>
        <v>maio</v>
      </c>
    </row>
    <row r="1632" spans="1:34" ht="12.75" hidden="1" customHeight="1" x14ac:dyDescent="0.25">
      <c r="A1632" s="90" t="str">
        <f>IF(C1632="Oficina Diversos","Oficina Geral",
IF(ISNUMBER(FIND("Estoque - Colhedoras",C1632)),"Colhedoras",IF(ISNUMBER(FIND("Caldeiraria",C1632)),"Caldeiraria",IF(ISNUMBER(FIND("Borracharia",C1632)),"Borracharia",IF(ISNUMBER(FIND("Lubrificação",C1632)),"Lubrificação",
IF(ISNUMBER(FIND("Estoque - Carregadeiras",C1632)),"Carregadeiras",IF(ISNUMBER(FIND("Estoque - Veic. Leves",C1632)),"Veic. Leves",
IF(ISNUMBER(FIND("Estoque - Caminhões",C1632)),"Caminhões",IF(ISNUMBER(FIND("Estoque - Transbordos",C1632)),"Transbordos",
IF(ISNUMBER(FIND("Estoque - Tratores",C1632)),"Tratores",
IF(ISNUMBER(FIND("Estoque - Máquinas pesadas",C1632)),"Máquinas pesadas",
IF(ISNUMBER(FIND("Estoque - Reboques",C1632)),"Reboques",
IF(C1632="Estoque","Estoque",
IF(AND(ISNUMBER(C1632),C1632&gt;1000,C1632&lt;2000),"Caminhões",
IF(AND(ISNUMBER(C1632),C1632&gt;2000,C1632&lt;3000),"Tratores",
IF(AND(ISNUMBER(C1632),C1632&gt;3000,C1632&lt;4000),"Carregadeiras",
IF(AND(ISNUMBER(C1632),C1632&gt;4000,C1632&lt;5000),"Máquinas pesadas",
IF(AND(ISNUMBER(C1632),C1632&gt;5000,C1632&lt;6000),"Colhedoras",
IF(AND(ISNUMBER(C1632),C1632&gt;7000,C1632&lt;8000),"Irrigação",
IF(AND(ISNUMBER(C1632),C1632&gt;8000,C1632&lt;9000),"Reboques",IF(AND(ISNUMBER(C1632),C1632&gt;0,C1632&lt;1000),"Veic. Leves","")))))))))))))))))))))</f>
        <v>Carregadeiras</v>
      </c>
      <c r="B1632" s="72"/>
      <c r="C1632" s="2" t="s">
        <v>1091</v>
      </c>
      <c r="D1632" s="2">
        <v>66717</v>
      </c>
      <c r="E1632" s="3" t="s">
        <v>20093</v>
      </c>
      <c r="F1632" s="14" t="str">
        <f>IF(ISBLANK(K1632), "Apenas Solicitação", "Tem OC")</f>
        <v>Tem OC</v>
      </c>
      <c r="G1632" s="2">
        <v>5</v>
      </c>
      <c r="H1632" s="37">
        <f>G1632-I1632</f>
        <v>0</v>
      </c>
      <c r="I1632" s="114">
        <v>5</v>
      </c>
      <c r="J1632" s="4">
        <v>45803</v>
      </c>
      <c r="K1632" s="180">
        <v>45804</v>
      </c>
      <c r="L1632" s="3" t="s">
        <v>20151</v>
      </c>
      <c r="M1632" s="44" t="str">
        <f ca="1">IF(OR(N1632="", N1632=0), "", IF(N1632&gt;TODAY(), "No prazo", "Atrasado"))</f>
        <v>Atrasado</v>
      </c>
      <c r="N1632" s="44">
        <f>IFERROR(K1632 + VALUE(LEFT(L1632, FIND(" ", L1632) - 1)), "")</f>
        <v>45804</v>
      </c>
      <c r="O1632" s="3">
        <f>IF(_xlfn.DAYS(K1632,J1632)&lt;0, "Aguardando OC", _xlfn.DAYS(K1632,J1632))</f>
        <v>1</v>
      </c>
      <c r="P1632" s="14">
        <v>404494</v>
      </c>
      <c r="Q1632" s="12"/>
      <c r="R1632" s="14">
        <v>168258</v>
      </c>
      <c r="S1632" s="2">
        <v>221</v>
      </c>
      <c r="T1632" s="65" t="s">
        <v>1029</v>
      </c>
      <c r="U1632" s="21">
        <v>60</v>
      </c>
      <c r="V1632" s="2">
        <v>10057</v>
      </c>
      <c r="W1632" s="43" t="str">
        <f>IFERROR(VLOOKUP(V1632, Fornecedores!A:C, 3, FALSE), "")</f>
        <v>ARMAZEM MIX</v>
      </c>
      <c r="X1632" s="43" t="str">
        <f>IFERROR(VLOOKUP(V1632, Fornecedores!A:E, 5, FALSE), "")</f>
        <v>Recife</v>
      </c>
      <c r="Y1632" s="43" t="str">
        <f>IFERROR(VLOOKUP(V1632, Fornecedores!A:F, 6, FALSE), "")</f>
        <v>PE</v>
      </c>
      <c r="Z1632" s="14" t="str">
        <f>IF(H1632=0, "Pedido entregue!", "Pendente")</f>
        <v>Pedido entregue!</v>
      </c>
      <c r="AA1632" s="74"/>
      <c r="AB1632" s="58" t="str">
        <f>IF(Z1632="Pedido Entregue!", IF(AA1632=1, "Retirado do Almoxarifado", IF(AA1632=2, "Material devolvido", "Aguardando retirada")), IF(Z1632="Pendente", "Entrega pendente", ""))</f>
        <v>Aguardando retirada</v>
      </c>
      <c r="AC1632" s="18">
        <v>1</v>
      </c>
      <c r="AD1632" s="18">
        <f>AC1632/SUMIF($P:$P,P1632,$AC:$AC)</f>
        <v>1</v>
      </c>
      <c r="AE1632" s="18">
        <f>IF(R1632=0,0,AC1632/SUMIF($R:$R,R1632,$AC:$AC))</f>
        <v>0.16666666666666666</v>
      </c>
      <c r="AF1632" s="18">
        <f>IF(R1632=0,1,0)</f>
        <v>0</v>
      </c>
      <c r="AH1632" t="str">
        <f>TEXT(J1632,"MMMM")</f>
        <v>maio</v>
      </c>
    </row>
    <row r="1633" spans="1:34" ht="12.75" hidden="1" customHeight="1" x14ac:dyDescent="0.25">
      <c r="A1633" s="90" t="str">
        <f>IF(C1633="Oficina Diversos","Oficina Geral",
IF(ISNUMBER(FIND("Estoque - Colhedoras",C1633)),"Colhedoras",IF(ISNUMBER(FIND("Caldeiraria",C1633)),"Caldeiraria",IF(ISNUMBER(FIND("Borracharia",C1633)),"Borracharia",IF(ISNUMBER(FIND("Lubrificação",C1633)),"Lubrificação",
IF(ISNUMBER(FIND("Estoque - Carregadeiras",C1633)),"Carregadeiras",IF(ISNUMBER(FIND("Estoque - Veic. Leves",C1633)),"Veic. Leves",
IF(ISNUMBER(FIND("Estoque - Caminhões",C1633)),"Caminhões",IF(ISNUMBER(FIND("Estoque - Transbordos",C1633)),"Transbordos",
IF(ISNUMBER(FIND("Estoque - Tratores",C1633)),"Tratores",
IF(ISNUMBER(FIND("Estoque - Máquinas pesadas",C1633)),"Máquinas pesadas",
IF(ISNUMBER(FIND("Estoque - Reboques",C1633)),"Reboques",
IF(C1633="Estoque","Estoque",
IF(AND(ISNUMBER(C1633),C1633&gt;1000,C1633&lt;2000),"Caminhões",
IF(AND(ISNUMBER(C1633),C1633&gt;2000,C1633&lt;3000),"Tratores",
IF(AND(ISNUMBER(C1633),C1633&gt;3000,C1633&lt;4000),"Carregadeiras",
IF(AND(ISNUMBER(C1633),C1633&gt;4000,C1633&lt;5000),"Máquinas pesadas",
IF(AND(ISNUMBER(C1633),C1633&gt;5000,C1633&lt;6000),"Colhedoras",
IF(AND(ISNUMBER(C1633),C1633&gt;7000,C1633&lt;8000),"Irrigação",
IF(AND(ISNUMBER(C1633),C1633&gt;8000,C1633&lt;9000),"Reboques",IF(AND(ISNUMBER(C1633),C1633&gt;0,C1633&lt;1000),"Veic. Leves","")))))))))))))))))))))</f>
        <v>Caminhões</v>
      </c>
      <c r="B1633" s="215"/>
      <c r="C1633" s="229">
        <v>1009</v>
      </c>
      <c r="D1633" s="76">
        <v>66946</v>
      </c>
      <c r="E1633" s="3" t="s">
        <v>20327</v>
      </c>
      <c r="F1633" s="101" t="str">
        <f>IF(ISBLANK(K1633), "Apenas Solicitação", "Tem OC")</f>
        <v>Tem OC</v>
      </c>
      <c r="G1633" s="2">
        <v>1</v>
      </c>
      <c r="H1633" s="102">
        <f>G1633-I1633</f>
        <v>0</v>
      </c>
      <c r="I1633" s="106">
        <v>1</v>
      </c>
      <c r="J1633" s="4">
        <v>45814</v>
      </c>
      <c r="K1633" s="180">
        <v>45819</v>
      </c>
      <c r="L1633" s="3" t="s">
        <v>20166</v>
      </c>
      <c r="M1633" s="104" t="str">
        <f ca="1">IF(OR(N1633="", N1633=0), "", IF(N1633&gt;TODAY(), "No prazo", "Atrasado"))</f>
        <v>Atrasado</v>
      </c>
      <c r="N1633" s="104">
        <f>IFERROR(K1633 + VALUE(LEFT(L1633, FIND(" ", L1633) - 1)), "")</f>
        <v>45823</v>
      </c>
      <c r="O1633" s="105">
        <f>IF(_xlfn.DAYS(K1633,J1633)&lt;0, "Aguardando OC", _xlfn.DAYS(K1633,J1633))</f>
        <v>5</v>
      </c>
      <c r="P1633" s="14">
        <v>406263</v>
      </c>
      <c r="Q1633" s="12"/>
      <c r="R1633" s="14">
        <v>168988</v>
      </c>
      <c r="S1633" s="2">
        <v>221</v>
      </c>
      <c r="T1633" s="65" t="s">
        <v>1029</v>
      </c>
      <c r="U1633" s="21">
        <v>390</v>
      </c>
      <c r="V1633" s="2">
        <v>3163</v>
      </c>
      <c r="W1633" s="105" t="str">
        <f>IFERROR(VLOOKUP(V1633, Fornecedores!A:C, 3, FALSE), "")</f>
        <v xml:space="preserve">PACAEMBU            </v>
      </c>
      <c r="X1633" s="105" t="str">
        <f>IFERROR(VLOOKUP(V1633, Fornecedores!A:E, 5, FALSE), "")</f>
        <v>Jaboatão dos Guararapes</v>
      </c>
      <c r="Y1633" s="105" t="str">
        <f>IFERROR(VLOOKUP(V1633, Fornecedores!A:F, 6, FALSE), "")</f>
        <v>PE</v>
      </c>
      <c r="Z1633" s="101" t="str">
        <f>IF(H1633=0, "Pedido entregue!", "Pendente")</f>
        <v>Pedido entregue!</v>
      </c>
      <c r="AB1633" s="132" t="str">
        <f>IF(Z1633="Pedido Entregue!", IF(AA1633=1, "Retirado do Almoxarifado", IF(AA1633=2, "Material devolvido", "Aguardando retirada")), IF(Z1633="Pendente", "Entrega pendente", ""))</f>
        <v>Aguardando retirada</v>
      </c>
      <c r="AC1633" s="18">
        <v>1</v>
      </c>
      <c r="AD1633" s="18">
        <f>AC1633/SUMIF($P:$P,P1633,$AC:$AC)</f>
        <v>1</v>
      </c>
      <c r="AE1633" s="18">
        <f>IF(R1633=0,0,AC1633/SUMIF($R:$R,R1633,$AC:$AC))</f>
        <v>0.33333333333333331</v>
      </c>
      <c r="AF1633" s="18">
        <f>IF(R1633=0,1,0)</f>
        <v>0</v>
      </c>
      <c r="AH1633" t="str">
        <f>TEXT(J1633,"MMMM")</f>
        <v>junho</v>
      </c>
    </row>
    <row r="1634" spans="1:34" ht="12.75" hidden="1" customHeight="1" x14ac:dyDescent="0.25">
      <c r="A1634" s="90" t="str">
        <f>IF(C1634="Oficina Diversos","Oficina Geral",
IF(ISNUMBER(FIND("Estoque - Colhedoras",C1634)),"Colhedoras",IF(ISNUMBER(FIND("Caldeiraria",C1634)),"Caldeiraria",IF(ISNUMBER(FIND("Borracharia",C1634)),"Borracharia",IF(ISNUMBER(FIND("Lubrificação",C1634)),"Lubrificação",
IF(ISNUMBER(FIND("Estoque - Carregadeiras",C1634)),"Carregadeiras",IF(ISNUMBER(FIND("Estoque - Veic. Leves",C1634)),"Veic. Leves",
IF(ISNUMBER(FIND("Estoque - Caminhões",C1634)),"Caminhões",IF(ISNUMBER(FIND("Estoque - Transbordos",C1634)),"Transbordos",
IF(ISNUMBER(FIND("Estoque - Tratores",C1634)),"Tratores",
IF(ISNUMBER(FIND("Estoque - Máquinas pesadas",C1634)),"Máquinas pesadas",
IF(ISNUMBER(FIND("Estoque - Reboques",C1634)),"Reboques",
IF(C1634="Estoque","Estoque",
IF(AND(ISNUMBER(C1634),C1634&gt;1000,C1634&lt;2000),"Caminhões",
IF(AND(ISNUMBER(C1634),C1634&gt;2000,C1634&lt;3000),"Tratores",
IF(AND(ISNUMBER(C1634),C1634&gt;3000,C1634&lt;4000),"Carregadeiras",
IF(AND(ISNUMBER(C1634),C1634&gt;4000,C1634&lt;5000),"Máquinas pesadas",
IF(AND(ISNUMBER(C1634),C1634&gt;5000,C1634&lt;6000),"Colhedoras",
IF(AND(ISNUMBER(C1634),C1634&gt;7000,C1634&lt;8000),"Irrigação",
IF(AND(ISNUMBER(C1634),C1634&gt;8000,C1634&lt;9000),"Reboques",IF(AND(ISNUMBER(C1634),C1634&gt;0,C1634&lt;1000),"Veic. Leves","")))))))))))))))))))))</f>
        <v>Máquinas pesadas</v>
      </c>
      <c r="B1634" s="159"/>
      <c r="C1634" s="133">
        <v>4008</v>
      </c>
      <c r="D1634" s="133">
        <v>67078</v>
      </c>
      <c r="E1634" s="116" t="s">
        <v>19867</v>
      </c>
      <c r="F1634" s="112" t="str">
        <f>IF(ISBLANK(K1634), "Apenas Solicitação", "Tem OC")</f>
        <v>Tem OC</v>
      </c>
      <c r="G1634" s="133">
        <v>6</v>
      </c>
      <c r="H1634" s="37">
        <f>G1634-I1634</f>
        <v>0</v>
      </c>
      <c r="I1634" s="114">
        <v>6</v>
      </c>
      <c r="J1634" s="134">
        <v>45793</v>
      </c>
      <c r="K1634" s="194">
        <v>45803</v>
      </c>
      <c r="L1634" s="234" t="s">
        <v>20152</v>
      </c>
      <c r="M1634" s="115" t="str">
        <f ca="1">IF(OR(N1634="", N1634=0), "", IF(N1634&gt;TODAY(), "No prazo", "Atrasado"))</f>
        <v>Atrasado</v>
      </c>
      <c r="N1634" s="115">
        <f>IFERROR(K1634 + VALUE(LEFT(L1634, FIND(" ", L1634) - 1)), "")</f>
        <v>45804</v>
      </c>
      <c r="O1634" s="116">
        <f>IF(_xlfn.DAYS(K1634,J1634)&lt;0, "Aguardando OC", _xlfn.DAYS(K1634,J1634))</f>
        <v>10</v>
      </c>
      <c r="P1634" s="112">
        <v>403208</v>
      </c>
      <c r="Q1634" s="12"/>
      <c r="R1634" s="112">
        <v>168130</v>
      </c>
      <c r="S1634" s="133">
        <v>221</v>
      </c>
      <c r="T1634" s="135" t="s">
        <v>1029</v>
      </c>
      <c r="U1634" s="160">
        <v>44.75</v>
      </c>
      <c r="V1634" s="133">
        <v>9438</v>
      </c>
      <c r="W1634" s="118" t="str">
        <f>IFERROR(VLOOKUP(V1634, Fornecedores!A:C, 3, FALSE), "")</f>
        <v>TASTRACTOR</v>
      </c>
      <c r="X1634" s="118" t="str">
        <f>IFERROR(VLOOKUP(V1634, Fornecedores!A:E, 5, FALSE), "")</f>
        <v>São Paulo</v>
      </c>
      <c r="Y1634" s="118" t="str">
        <f>IFERROR(VLOOKUP(V1634, Fornecedores!A:F, 6, FALSE), "")</f>
        <v>SP</v>
      </c>
      <c r="Z1634" s="112" t="str">
        <f>IF(H1634=0, "Pedido entregue!", "Pendente")</f>
        <v>Pedido entregue!</v>
      </c>
      <c r="AA1634" s="74"/>
      <c r="AB1634" s="58" t="str">
        <f>IF(Z1634="Pedido Entregue!", IF(AA1634=1, "Retirado do Almoxarifado", IF(AA1634=2, "Material devolvido", "Aguardando retirada")), IF(Z1634="Pendente", "Entrega pendente", ""))</f>
        <v>Aguardando retirada</v>
      </c>
      <c r="AC1634" s="18">
        <v>1</v>
      </c>
      <c r="AD1634" s="18">
        <f>AC1634/SUMIF($P:$P,P1634,$AC:$AC)</f>
        <v>1</v>
      </c>
      <c r="AE1634" s="18">
        <f>IF(R1634=0,0,AC1634/SUMIF($R:$R,R1634,$AC:$AC))</f>
        <v>1.9230769230769232E-2</v>
      </c>
      <c r="AF1634" s="18">
        <f>IF(R1634=0,1,0)</f>
        <v>0</v>
      </c>
      <c r="AH1634" t="str">
        <f>TEXT(J1634,"MMMM")</f>
        <v>maio</v>
      </c>
    </row>
    <row r="1635" spans="1:34" ht="12.75" hidden="1" customHeight="1" x14ac:dyDescent="0.25">
      <c r="A1635" s="90" t="str">
        <f>IF(C1635="Oficina Diversos","Oficina Geral",
IF(ISNUMBER(FIND("Estoque - Colhedoras",C1635)),"Colhedoras",IF(ISNUMBER(FIND("Caldeiraria",C1635)),"Caldeiraria",IF(ISNUMBER(FIND("Borracharia",C1635)),"Borracharia",IF(ISNUMBER(FIND("Lubrificação",C1635)),"Lubrificação",
IF(ISNUMBER(FIND("Estoque - Carregadeiras",C1635)),"Carregadeiras",IF(ISNUMBER(FIND("Estoque - Veic. Leves",C1635)),"Veic. Leves",
IF(ISNUMBER(FIND("Estoque - Caminhões",C1635)),"Caminhões",IF(ISNUMBER(FIND("Estoque - Transbordos",C1635)),"Transbordos",
IF(ISNUMBER(FIND("Estoque - Tratores",C1635)),"Tratores",
IF(ISNUMBER(FIND("Estoque - Máquinas pesadas",C1635)),"Máquinas pesadas",
IF(ISNUMBER(FIND("Estoque - Reboques",C1635)),"Reboques",
IF(C1635="Estoque","Estoque",
IF(AND(ISNUMBER(C1635),C1635&gt;1000,C1635&lt;2000),"Caminhões",
IF(AND(ISNUMBER(C1635),C1635&gt;2000,C1635&lt;3000),"Tratores",
IF(AND(ISNUMBER(C1635),C1635&gt;3000,C1635&lt;4000),"Carregadeiras",
IF(AND(ISNUMBER(C1635),C1635&gt;4000,C1635&lt;5000),"Máquinas pesadas",
IF(AND(ISNUMBER(C1635),C1635&gt;5000,C1635&lt;6000),"Colhedoras",
IF(AND(ISNUMBER(C1635),C1635&gt;7000,C1635&lt;8000),"Irrigação",
IF(AND(ISNUMBER(C1635),C1635&gt;8000,C1635&lt;9000),"Reboques",IF(AND(ISNUMBER(C1635),C1635&gt;0,C1635&lt;1000),"Veic. Leves","")))))))))))))))))))))</f>
        <v>Caminhões</v>
      </c>
      <c r="B1635" s="219"/>
      <c r="C1635" s="156">
        <v>1028</v>
      </c>
      <c r="D1635" s="156">
        <v>67199</v>
      </c>
      <c r="E1635" s="121" t="s">
        <v>20486</v>
      </c>
      <c r="F1635" s="122" t="str">
        <f>IF(ISBLANK(K1635), "Apenas Solicitação", "Tem OC")</f>
        <v>Tem OC</v>
      </c>
      <c r="G1635" s="133">
        <v>1</v>
      </c>
      <c r="H1635" s="102">
        <f>G1635-I1635</f>
        <v>0</v>
      </c>
      <c r="I1635" s="106">
        <v>1</v>
      </c>
      <c r="J1635" s="134">
        <v>45825</v>
      </c>
      <c r="K1635" s="194">
        <v>45831</v>
      </c>
      <c r="M1635" s="123" t="str">
        <f ca="1">IF(OR(N1635="", N1635=0), "", IF(N1635&gt;TODAY(), "No prazo", "Atrasado"))</f>
        <v/>
      </c>
      <c r="N1635" s="123" t="str">
        <f>IFERROR(K1635 + VALUE(LEFT(L1635, FIND(" ", L1635) - 1)), "")</f>
        <v/>
      </c>
      <c r="O1635" s="121">
        <f>IF(_xlfn.DAYS(K1635,J1635)&lt;0, "Aguardando OC", _xlfn.DAYS(K1635,J1635))</f>
        <v>6</v>
      </c>
      <c r="P1635" s="112">
        <v>408096</v>
      </c>
      <c r="Q1635" s="12"/>
      <c r="R1635" s="112">
        <v>169666</v>
      </c>
      <c r="S1635" s="133">
        <v>221</v>
      </c>
      <c r="T1635" s="135" t="s">
        <v>1029</v>
      </c>
      <c r="U1635" s="160">
        <v>1362.93</v>
      </c>
      <c r="V1635" s="133">
        <v>15716</v>
      </c>
      <c r="W1635" s="121" t="str">
        <f>IFERROR(VLOOKUP(V1635, Fornecedores!A:C, 3, FALSE), "")</f>
        <v>BRADIPE</v>
      </c>
      <c r="X1635" s="121" t="str">
        <f>IFERROR(VLOOKUP(V1635, Fornecedores!A:E, 5, FALSE), "")</f>
        <v>Jaboatão dos Guararapes</v>
      </c>
      <c r="Y1635" s="121" t="str">
        <f>IFERROR(VLOOKUP(V1635, Fornecedores!A:F, 6, FALSE), "")</f>
        <v>PE</v>
      </c>
      <c r="Z1635" s="122" t="str">
        <f>IF(H1635=0, "Pedido entregue!", "Pendente")</f>
        <v>Pedido entregue!</v>
      </c>
      <c r="AB1635" s="132" t="str">
        <f>IF(Z1635="Pedido Entregue!", IF(AA1635=1, "Retirado do Almoxarifado", IF(AA1635=2, "Material devolvido", "Aguardando retirada")), IF(Z1635="Pendente", "Entrega pendente", ""))</f>
        <v>Aguardando retirada</v>
      </c>
      <c r="AC1635" s="18">
        <v>1</v>
      </c>
      <c r="AD1635" s="18">
        <f>AC1635/SUMIF($P:$P,P1635,$AC:$AC)</f>
        <v>1</v>
      </c>
      <c r="AE1635" s="18">
        <f>IF(R1635=0,0,AC1635/SUMIF($R:$R,R1635,$AC:$AC))</f>
        <v>1</v>
      </c>
      <c r="AF1635" s="18">
        <f>IF(R1635=0,1,0)</f>
        <v>0</v>
      </c>
      <c r="AH1635" t="str">
        <f>TEXT(J1635,"MMMM")</f>
        <v>junho</v>
      </c>
    </row>
    <row r="1636" spans="1:34" ht="12.75" hidden="1" customHeight="1" x14ac:dyDescent="0.25">
      <c r="A1636" s="90" t="str">
        <f>IF(C1636="Oficina Diversos","Oficina Geral",
IF(ISNUMBER(FIND("Estoque - Colhedoras",C1636)),"Colhedoras",IF(ISNUMBER(FIND("Caldeiraria",C1636)),"Caldeiraria",IF(ISNUMBER(FIND("Borracharia",C1636)),"Borracharia",IF(ISNUMBER(FIND("Lubrificação",C1636)),"Lubrificação",
IF(ISNUMBER(FIND("Estoque - Carregadeiras",C1636)),"Carregadeiras",IF(ISNUMBER(FIND("Estoque - Veic. Leves",C1636)),"Veic. Leves",
IF(ISNUMBER(FIND("Estoque - Caminhões",C1636)),"Caminhões",IF(ISNUMBER(FIND("Estoque - Transbordos",C1636)),"Transbordos",
IF(ISNUMBER(FIND("Estoque - Tratores",C1636)),"Tratores",
IF(ISNUMBER(FIND("Estoque - Máquinas pesadas",C1636)),"Máquinas pesadas",
IF(ISNUMBER(FIND("Estoque - Reboques",C1636)),"Reboques",
IF(C1636="Estoque","Estoque",
IF(AND(ISNUMBER(C1636),C1636&gt;1000,C1636&lt;2000),"Caminhões",
IF(AND(ISNUMBER(C1636),C1636&gt;2000,C1636&lt;3000),"Tratores",
IF(AND(ISNUMBER(C1636),C1636&gt;3000,C1636&lt;4000),"Carregadeiras",
IF(AND(ISNUMBER(C1636),C1636&gt;4000,C1636&lt;5000),"Máquinas pesadas",
IF(AND(ISNUMBER(C1636),C1636&gt;5000,C1636&lt;6000),"Colhedoras",
IF(AND(ISNUMBER(C1636),C1636&gt;7000,C1636&lt;8000),"Irrigação",
IF(AND(ISNUMBER(C1636),C1636&gt;8000,C1636&lt;9000),"Reboques",IF(AND(ISNUMBER(C1636),C1636&gt;0,C1636&lt;1000),"Veic. Leves","")))))))))))))))))))))</f>
        <v>Caminhões</v>
      </c>
      <c r="B1636" s="216"/>
      <c r="C1636" s="171">
        <v>1030</v>
      </c>
      <c r="D1636" s="170">
        <v>67199</v>
      </c>
      <c r="E1636" s="173" t="s">
        <v>20486</v>
      </c>
      <c r="F1636" s="101" t="str">
        <f>IF(ISBLANK(K1636), "Apenas Solicitação", "Tem OC")</f>
        <v>Tem OC</v>
      </c>
      <c r="G1636" s="170">
        <v>1</v>
      </c>
      <c r="H1636" s="102">
        <f>G1636-I1636</f>
        <v>0</v>
      </c>
      <c r="I1636" s="103">
        <v>1</v>
      </c>
      <c r="J1636" s="174">
        <v>45847</v>
      </c>
      <c r="K1636" s="174">
        <v>45853</v>
      </c>
      <c r="L1636" s="173" t="s">
        <v>20152</v>
      </c>
      <c r="M1636" s="104" t="str">
        <f ca="1">IF(OR(N1636="", N1636=0), "", IF(N1636&gt;TODAY(), "No prazo", "Atrasado"))</f>
        <v>Atrasado</v>
      </c>
      <c r="N1636" s="104">
        <f>IFERROR(K1636 + VALUE(LEFT(L1636, FIND(" ", L1636) - 1)), "")</f>
        <v>45854</v>
      </c>
      <c r="O1636" s="105">
        <f>IF(_xlfn.DAYS(K1636,J1636)&lt;0, "Aguardando OC", _xlfn.DAYS(K1636,J1636))</f>
        <v>6</v>
      </c>
      <c r="P1636" s="201">
        <v>411010</v>
      </c>
      <c r="Q1636" s="12"/>
      <c r="R1636" s="212">
        <v>170981</v>
      </c>
      <c r="S1636" s="2">
        <v>221</v>
      </c>
      <c r="T1636" s="65" t="s">
        <v>1029</v>
      </c>
      <c r="U1636" s="170">
        <v>2000</v>
      </c>
      <c r="V1636" s="170">
        <v>5910</v>
      </c>
      <c r="W1636" s="105" t="str">
        <f>IFERROR(VLOOKUP(V1636, Fornecedores!A:C, 3, FALSE), "")</f>
        <v>VANNUCCI</v>
      </c>
      <c r="X1636" s="105" t="str">
        <f>IFERROR(VLOOKUP(V1636, Fornecedores!A:E, 5, FALSE), "")</f>
        <v>Recife</v>
      </c>
      <c r="Y1636" s="105" t="str">
        <f>IFERROR(VLOOKUP(V1636, Fornecedores!A:F, 6, FALSE), "")</f>
        <v>PE</v>
      </c>
      <c r="Z1636" s="101" t="str">
        <f>IF(H1636=0, "Pedido entregue!", "Pendente")</f>
        <v>Pedido entregue!</v>
      </c>
      <c r="AA1636" s="119"/>
      <c r="AB1636" s="132" t="str">
        <f>IF(Z1636="Pedido Entregue!", IF(AA1636=1, "Retirado do Almoxarifado", IF(AA1636=2, "Material devolvido", "Aguardando retirada")), IF(Z1636="Pendente", "Entrega pendente", ""))</f>
        <v>Aguardando retirada</v>
      </c>
      <c r="AC1636" s="18">
        <v>1</v>
      </c>
      <c r="AD1636" s="18">
        <f>AC1636/SUMIF($P:$P,P1636,$AC:$AC)</f>
        <v>1</v>
      </c>
      <c r="AE1636" s="18">
        <f>IF(R1636=0,0,AC1636/SUMIF($R:$R,R1636,$AC:$AC))</f>
        <v>1</v>
      </c>
      <c r="AF1636" s="18">
        <f>IF(R1636=0,1,0)</f>
        <v>0</v>
      </c>
      <c r="AH1636" t="str">
        <f>TEXT(J1636,"MMMM")</f>
        <v>julho</v>
      </c>
    </row>
    <row r="1637" spans="1:34" ht="12.75" hidden="1" customHeight="1" x14ac:dyDescent="0.25">
      <c r="A1637" s="90" t="str">
        <f>IF(C1637="Oficina Diversos","Oficina Geral",
IF(ISNUMBER(FIND("Estoque - Colhedoras",C1637)),"Colhedoras",IF(ISNUMBER(FIND("Caldeiraria",C1637)),"Caldeiraria",IF(ISNUMBER(FIND("Borracharia",C1637)),"Borracharia",IF(ISNUMBER(FIND("Lubrificação",C1637)),"Lubrificação",
IF(ISNUMBER(FIND("Estoque - Carregadeiras",C1637)),"Carregadeiras",IF(ISNUMBER(FIND("Estoque - Veic. Leves",C1637)),"Veic. Leves",
IF(ISNUMBER(FIND("Estoque - Caminhões",C1637)),"Caminhões",IF(ISNUMBER(FIND("Estoque - Transbordos",C1637)),"Transbordos",
IF(ISNUMBER(FIND("Estoque - Tratores",C1637)),"Tratores",
IF(ISNUMBER(FIND("Estoque - Máquinas pesadas",C1637)),"Máquinas pesadas",
IF(ISNUMBER(FIND("Estoque - Reboques",C1637)),"Reboques",
IF(C1637="Estoque","Estoque",
IF(AND(ISNUMBER(C1637),C1637&gt;1000,C1637&lt;2000),"Caminhões",
IF(AND(ISNUMBER(C1637),C1637&gt;2000,C1637&lt;3000),"Tratores",
IF(AND(ISNUMBER(C1637),C1637&gt;3000,C1637&lt;4000),"Carregadeiras",
IF(AND(ISNUMBER(C1637),C1637&gt;4000,C1637&lt;5000),"Máquinas pesadas",
IF(AND(ISNUMBER(C1637),C1637&gt;5000,C1637&lt;6000),"Colhedoras",
IF(AND(ISNUMBER(C1637),C1637&gt;7000,C1637&lt;8000),"Irrigação",
IF(AND(ISNUMBER(C1637),C1637&gt;8000,C1637&lt;9000),"Reboques",IF(AND(ISNUMBER(C1637),C1637&gt;0,C1637&lt;1000),"Veic. Leves","")))))))))))))))))))))</f>
        <v>Caldeiraria</v>
      </c>
      <c r="B1637" s="72"/>
      <c r="C1637" s="2" t="s">
        <v>1093</v>
      </c>
      <c r="D1637" s="2">
        <v>67223</v>
      </c>
      <c r="E1637" s="3" t="s">
        <v>1118</v>
      </c>
      <c r="F1637" s="14" t="str">
        <f>IF(ISBLANK(K1637), "Apenas Solicitação", "Tem OC")</f>
        <v>Tem OC</v>
      </c>
      <c r="G1637" s="2">
        <v>270</v>
      </c>
      <c r="H1637" s="37">
        <f>G1637-I1637</f>
        <v>0</v>
      </c>
      <c r="I1637" s="38">
        <v>270</v>
      </c>
      <c r="J1637" s="4">
        <v>45785</v>
      </c>
      <c r="K1637" s="180">
        <v>45793</v>
      </c>
      <c r="L1637" s="4"/>
      <c r="M1637" s="44"/>
      <c r="N1637" s="44" t="str">
        <f>IFERROR(K1637 + VALUE(LEFT(L1637, FIND(" ", L1637) - 1)), "")</f>
        <v/>
      </c>
      <c r="O1637" s="3">
        <f>IF(_xlfn.DAYS(K1637,J1637)&lt;0, "Aguardando OC", _xlfn.DAYS(K1637,J1637))</f>
        <v>8</v>
      </c>
      <c r="P1637" s="14">
        <v>401755</v>
      </c>
      <c r="Q1637" s="54"/>
      <c r="R1637" s="14">
        <v>167831</v>
      </c>
      <c r="S1637" s="42">
        <v>221</v>
      </c>
      <c r="T1637" s="150" t="s">
        <v>1029</v>
      </c>
      <c r="U1637" s="45">
        <v>1976.4</v>
      </c>
      <c r="V1637" s="2">
        <v>5779</v>
      </c>
      <c r="W1637" s="43" t="str">
        <f>IFERROR(VLOOKUP(V1637, Fornecedores!A:C, 3, FALSE), "")</f>
        <v>ARCELOR MITTAL DISTRIBUIÇÃO</v>
      </c>
      <c r="X1637" s="43" t="str">
        <f>IFERROR(VLOOKUP(V1637, Fornecedores!A:E, 5, FALSE), "")</f>
        <v>Jaboatão dos Guararapes</v>
      </c>
      <c r="Y1637" s="43" t="str">
        <f>IFERROR(VLOOKUP(V1637, Fornecedores!A:F, 6, FALSE), "")</f>
        <v>PE</v>
      </c>
      <c r="Z1637" s="14" t="str">
        <f>IF(H1637=0, "Pedido entregue!", "Pendente")</f>
        <v>Pedido entregue!</v>
      </c>
      <c r="AA1637" s="74"/>
      <c r="AB1637" s="58" t="str">
        <f>IF(Z1637="Pedido Entregue!", IF(AA1637=1, "Retirado do Almoxarifado", IF(AA1637=2, "Material devolvido", "Aguardando retirada")), IF(Z1637="Pendente", "Entrega pendente", ""))</f>
        <v>Aguardando retirada</v>
      </c>
      <c r="AC1637" s="18">
        <v>1</v>
      </c>
      <c r="AD1637" s="18">
        <f>AC1637/SUMIF($P:$P,P1637,$AC:$AC)</f>
        <v>1</v>
      </c>
      <c r="AE1637" s="18">
        <f>IF(R1637=0,0,AC1637/SUMIF($R:$R,R1637,$AC:$AC))</f>
        <v>8.3333333333333329E-2</v>
      </c>
      <c r="AF1637" s="18">
        <f>IF(R1637=0,1,0)</f>
        <v>0</v>
      </c>
      <c r="AH1637" t="str">
        <f>TEXT(J1637,"MMMM")</f>
        <v>maio</v>
      </c>
    </row>
    <row r="1638" spans="1:34" ht="12.75" customHeight="1" x14ac:dyDescent="0.25">
      <c r="A1638" s="90" t="str">
        <f>IF(C1638="Oficina Diversos","Oficina Geral",
IF(ISNUMBER(FIND("Estoque - Colhedoras",C1638)),"Colhedoras",IF(ISNUMBER(FIND("Caldeiraria",C1638)),"Caldeiraria",IF(ISNUMBER(FIND("Borracharia",C1638)),"Borracharia",IF(ISNUMBER(FIND("Lubrificação",C1638)),"Lubrificação",
IF(ISNUMBER(FIND("Estoque - Carregadeiras",C1638)),"Carregadeiras",IF(ISNUMBER(FIND("Estoque - Veic. Leves",C1638)),"Veic. Leves",
IF(ISNUMBER(FIND("Estoque - Caminhões",C1638)),"Caminhões",IF(ISNUMBER(FIND("Estoque - Transbordos",C1638)),"Transbordos",
IF(ISNUMBER(FIND("Estoque - Tratores",C1638)),"Tratores",
IF(ISNUMBER(FIND("Estoque - Máquinas pesadas",C1638)),"Máquinas pesadas",
IF(ISNUMBER(FIND("Estoque - Reboques",C1638)),"Reboques",
IF(C1638="Estoque","Estoque",
IF(AND(ISNUMBER(C1638),C1638&gt;1000,C1638&lt;2000),"Caminhões",
IF(AND(ISNUMBER(C1638),C1638&gt;2000,C1638&lt;3000),"Tratores",
IF(AND(ISNUMBER(C1638),C1638&gt;3000,C1638&lt;4000),"Carregadeiras",
IF(AND(ISNUMBER(C1638),C1638&gt;4000,C1638&lt;5000),"Máquinas pesadas",
IF(AND(ISNUMBER(C1638),C1638&gt;5000,C1638&lt;6000),"Colhedoras",
IF(AND(ISNUMBER(C1638),C1638&gt;7000,C1638&lt;8000),"Irrigação",
IF(AND(ISNUMBER(C1638),C1638&gt;8000,C1638&lt;9000),"Reboques",IF(AND(ISNUMBER(C1638),C1638&gt;0,C1638&lt;1000),"Veic. Leves","")))))))))))))))))))))</f>
        <v>Oficina Geral</v>
      </c>
      <c r="C1638" s="171" t="s">
        <v>661</v>
      </c>
      <c r="D1638" s="170">
        <v>67249</v>
      </c>
      <c r="E1638" s="173" t="s">
        <v>20831</v>
      </c>
      <c r="F1638" s="101" t="str">
        <f>IF(ISBLANK(K1638), "Apenas Solicitação", "Tem OC")</f>
        <v>Apenas Solicitação</v>
      </c>
      <c r="G1638" s="170">
        <v>1</v>
      </c>
      <c r="H1638" s="102">
        <f>G1638-I1638</f>
        <v>1</v>
      </c>
      <c r="I1638" s="103"/>
      <c r="J1638" s="174">
        <v>45831</v>
      </c>
      <c r="K1638" s="201"/>
      <c r="L1638" s="173"/>
      <c r="M1638" s="104" t="str">
        <f ca="1">IF(OR(N1638="", N1638=0), "", IF(N1638&gt;TODAY(), "No prazo", "Atrasado"))</f>
        <v/>
      </c>
      <c r="N1638" s="104" t="str">
        <f>IFERROR(K1638 + VALUE(LEFT(L1638, FIND(" ", L1638) - 1)), "")</f>
        <v/>
      </c>
      <c r="O1638" s="105" t="str">
        <f>IF(_xlfn.DAYS(K1638,J1638)&lt;0, "Aguardando OC", _xlfn.DAYS(K1638,J1638))</f>
        <v>Aguardando OC</v>
      </c>
      <c r="P1638" s="201">
        <v>408763</v>
      </c>
      <c r="Q1638" s="12"/>
      <c r="R1638" s="201">
        <v>0</v>
      </c>
      <c r="S1638" s="2">
        <v>221</v>
      </c>
      <c r="T1638" s="135" t="s">
        <v>1029</v>
      </c>
      <c r="U1638" s="170">
        <v>0</v>
      </c>
      <c r="V1638" s="170"/>
      <c r="W1638" s="105" t="str">
        <f>IFERROR(VLOOKUP(V1638, Fornecedores!A:C, 3, FALSE), "")</f>
        <v/>
      </c>
      <c r="X1638" s="105" t="str">
        <f>IFERROR(VLOOKUP(V1638, Fornecedores!A:E, 5, FALSE), "")</f>
        <v/>
      </c>
      <c r="Y1638" s="105" t="str">
        <f>IFERROR(VLOOKUP(V1638, Fornecedores!A:F, 6, FALSE), "")</f>
        <v/>
      </c>
      <c r="Z1638" s="101" t="str">
        <f>IF(H1638=0, "Pedido entregue!", "Pendente")</f>
        <v>Pendente</v>
      </c>
      <c r="AB1638" s="132" t="str">
        <f>IF(Z1638="Pedido Entregue!", IF(AA1638=1, "Retirado do Almoxarifado", IF(AA1638=2, "Material devolvido", "Aguardando retirada")), IF(Z1638="Pendente", "Entrega pendente", ""))</f>
        <v>Entrega pendente</v>
      </c>
      <c r="AC1638" s="18">
        <v>1</v>
      </c>
      <c r="AD1638" s="18">
        <f>AC1638/SUMIF($P:$P,P1638,$AC:$AC)</f>
        <v>1</v>
      </c>
      <c r="AE1638" s="18">
        <f>IF(R1638=0,0,AC1638/SUMIF($R:$R,R1638,$AC:$AC))</f>
        <v>0</v>
      </c>
      <c r="AF1638" s="18">
        <f>IF(R1638=0,1,0)</f>
        <v>1</v>
      </c>
      <c r="AH1638" t="str">
        <f>TEXT(J1638,"MMMM")</f>
        <v>junho</v>
      </c>
    </row>
    <row r="1639" spans="1:34" ht="12.75" hidden="1" customHeight="1" x14ac:dyDescent="0.25">
      <c r="A1639" s="90" t="str">
        <f>IF(C1639="Oficina Diversos","Oficina Geral",
IF(ISNUMBER(FIND("Estoque - Colhedoras",C1639)),"Colhedoras",IF(ISNUMBER(FIND("Caldeiraria",C1639)),"Caldeiraria",IF(ISNUMBER(FIND("Borracharia",C1639)),"Borracharia",IF(ISNUMBER(FIND("Lubrificação",C1639)),"Lubrificação",
IF(ISNUMBER(FIND("Estoque - Carregadeiras",C1639)),"Carregadeiras",IF(ISNUMBER(FIND("Estoque - Veic. Leves",C1639)),"Veic. Leves",
IF(ISNUMBER(FIND("Estoque - Caminhões",C1639)),"Caminhões",IF(ISNUMBER(FIND("Estoque - Transbordos",C1639)),"Transbordos",
IF(ISNUMBER(FIND("Estoque - Tratores",C1639)),"Tratores",
IF(ISNUMBER(FIND("Estoque - Máquinas pesadas",C1639)),"Máquinas pesadas",
IF(ISNUMBER(FIND("Estoque - Reboques",C1639)),"Reboques",
IF(C1639="Estoque","Estoque",
IF(AND(ISNUMBER(C1639),C1639&gt;1000,C1639&lt;2000),"Caminhões",
IF(AND(ISNUMBER(C1639),C1639&gt;2000,C1639&lt;3000),"Tratores",
IF(AND(ISNUMBER(C1639),C1639&gt;3000,C1639&lt;4000),"Carregadeiras",
IF(AND(ISNUMBER(C1639),C1639&gt;4000,C1639&lt;5000),"Máquinas pesadas",
IF(AND(ISNUMBER(C1639),C1639&gt;5000,C1639&lt;6000),"Colhedoras",
IF(AND(ISNUMBER(C1639),C1639&gt;7000,C1639&lt;8000),"Irrigação",
IF(AND(ISNUMBER(C1639),C1639&gt;8000,C1639&lt;9000),"Reboques",IF(AND(ISNUMBER(C1639),C1639&gt;0,C1639&lt;1000),"Veic. Leves","")))))))))))))))))))))</f>
        <v>Tratores</v>
      </c>
      <c r="C1639" s="113">
        <v>2037</v>
      </c>
      <c r="D1639" s="2">
        <v>67372</v>
      </c>
      <c r="E1639" s="3" t="s">
        <v>20328</v>
      </c>
      <c r="F1639" s="101" t="str">
        <f>IF(ISBLANK(K1639), "Apenas Solicitação", "Tem OC")</f>
        <v>Tem OC</v>
      </c>
      <c r="G1639" s="2">
        <v>1</v>
      </c>
      <c r="H1639" s="102">
        <f>G1639-I1639</f>
        <v>0</v>
      </c>
      <c r="I1639" s="103">
        <v>1</v>
      </c>
      <c r="J1639" s="4">
        <v>45814</v>
      </c>
      <c r="K1639" s="180">
        <v>45826</v>
      </c>
      <c r="L1639" s="3" t="s">
        <v>20152</v>
      </c>
      <c r="M1639" s="104" t="str">
        <f ca="1">IF(OR(N1639="", N1639=0), "", IF(N1639&gt;TODAY(), "No prazo", "Atrasado"))</f>
        <v>Atrasado</v>
      </c>
      <c r="N1639" s="104">
        <f>IFERROR(K1639 + VALUE(LEFT(L1639, FIND(" ", L1639) - 1)), "")</f>
        <v>45827</v>
      </c>
      <c r="O1639" s="105">
        <f>IF(_xlfn.DAYS(K1639,J1639)&lt;0, "Aguardando OC", _xlfn.DAYS(K1639,J1639))</f>
        <v>12</v>
      </c>
      <c r="P1639" s="14">
        <v>406352</v>
      </c>
      <c r="Q1639" s="12"/>
      <c r="R1639" s="14">
        <v>169372</v>
      </c>
      <c r="S1639" s="2">
        <v>221</v>
      </c>
      <c r="T1639" s="135" t="s">
        <v>1029</v>
      </c>
      <c r="U1639" s="21">
        <v>315</v>
      </c>
      <c r="V1639" s="2">
        <v>13341</v>
      </c>
      <c r="W1639" s="105" t="str">
        <f>IFERROR(VLOOKUP(V1639, Fornecedores!A:C, 3, FALSE), "")</f>
        <v>DISMA DISTRIBUIDORA</v>
      </c>
      <c r="X1639" s="105" t="str">
        <f>IFERROR(VLOOKUP(V1639, Fornecedores!A:E, 5, FALSE), "")</f>
        <v>Araçatuba</v>
      </c>
      <c r="Y1639" s="105" t="str">
        <f>IFERROR(VLOOKUP(V1639, Fornecedores!A:F, 6, FALSE), "")</f>
        <v>SP</v>
      </c>
      <c r="Z1639" s="101" t="str">
        <f>IF(H1639=0, "Pedido entregue!", "Pendente")</f>
        <v>Pedido entregue!</v>
      </c>
      <c r="AB1639" s="132" t="str">
        <f>IF(Z1639="Pedido Entregue!", IF(AA1639=1, "Retirado do Almoxarifado", IF(AA1639=2, "Material devolvido", "Aguardando retirada")), IF(Z1639="Pendente", "Entrega pendente", ""))</f>
        <v>Aguardando retirada</v>
      </c>
      <c r="AC1639" s="18">
        <v>1</v>
      </c>
      <c r="AD1639" s="18">
        <f>AC1639/SUMIF($P:$P,P1639,$AC:$AC)</f>
        <v>1</v>
      </c>
      <c r="AE1639" s="18">
        <f>IF(R1639=0,0,AC1639/SUMIF($R:$R,R1639,$AC:$AC))</f>
        <v>3.8461538461538464E-2</v>
      </c>
      <c r="AF1639" s="18">
        <f>IF(R1639=0,1,0)</f>
        <v>0</v>
      </c>
      <c r="AH1639" t="str">
        <f>TEXT(J1639,"MMMM")</f>
        <v>junho</v>
      </c>
    </row>
    <row r="1640" spans="1:34" ht="12.75" hidden="1" customHeight="1" x14ac:dyDescent="0.25">
      <c r="A1640" s="90" t="str">
        <f>IF(C1640="Oficina Diversos","Oficina Geral",
IF(ISNUMBER(FIND("Estoque - Colhedoras",C1640)),"Colhedoras",IF(ISNUMBER(FIND("Caldeiraria",C1640)),"Caldeiraria",IF(ISNUMBER(FIND("Borracharia",C1640)),"Borracharia",IF(ISNUMBER(FIND("Lubrificação",C1640)),"Lubrificação",
IF(ISNUMBER(FIND("Estoque - Carregadeiras",C1640)),"Carregadeiras",IF(ISNUMBER(FIND("Estoque - Veic. Leves",C1640)),"Veic. Leves",
IF(ISNUMBER(FIND("Estoque - Caminhões",C1640)),"Caminhões",IF(ISNUMBER(FIND("Estoque - Transbordos",C1640)),"Transbordos",
IF(ISNUMBER(FIND("Estoque - Tratores",C1640)),"Tratores",
IF(ISNUMBER(FIND("Estoque - Máquinas pesadas",C1640)),"Máquinas pesadas",
IF(ISNUMBER(FIND("Estoque - Reboques",C1640)),"Reboques",
IF(C1640="Estoque","Estoque",
IF(AND(ISNUMBER(C1640),C1640&gt;1000,C1640&lt;2000),"Caminhões",
IF(AND(ISNUMBER(C1640),C1640&gt;2000,C1640&lt;3000),"Tratores",
IF(AND(ISNUMBER(C1640),C1640&gt;3000,C1640&lt;4000),"Carregadeiras",
IF(AND(ISNUMBER(C1640),C1640&gt;4000,C1640&lt;5000),"Máquinas pesadas",
IF(AND(ISNUMBER(C1640),C1640&gt;5000,C1640&lt;6000),"Colhedoras",
IF(AND(ISNUMBER(C1640),C1640&gt;7000,C1640&lt;8000),"Irrigação",
IF(AND(ISNUMBER(C1640),C1640&gt;8000,C1640&lt;9000),"Reboques",IF(AND(ISNUMBER(C1640),C1640&gt;0,C1640&lt;1000),"Veic. Leves","")))))))))))))))))))))</f>
        <v>Tratores</v>
      </c>
      <c r="B1640" s="72"/>
      <c r="C1640" s="2">
        <v>2042</v>
      </c>
      <c r="D1640" s="2">
        <v>67506</v>
      </c>
      <c r="E1640" s="3" t="s">
        <v>20007</v>
      </c>
      <c r="F1640" s="14" t="str">
        <f>IF(ISBLANK(K1640), "Apenas Solicitação", "Tem OC")</f>
        <v>Tem OC</v>
      </c>
      <c r="G1640" s="2">
        <v>2</v>
      </c>
      <c r="H1640" s="37">
        <f>G1640-I1640</f>
        <v>0</v>
      </c>
      <c r="I1640" s="38">
        <v>2</v>
      </c>
      <c r="J1640" s="4">
        <v>45799</v>
      </c>
      <c r="K1640" s="180">
        <v>45804</v>
      </c>
      <c r="L1640" s="3" t="s">
        <v>20152</v>
      </c>
      <c r="M1640" s="44" t="str">
        <f ca="1">IF(OR(N1640="", N1640=0), "", IF(N1640&gt;TODAY(), "No prazo", "Atrasado"))</f>
        <v>Atrasado</v>
      </c>
      <c r="N1640" s="44">
        <f>IFERROR(K1640 + VALUE(LEFT(L1640, FIND(" ", L1640) - 1)), "")</f>
        <v>45805</v>
      </c>
      <c r="O1640" s="3">
        <f>IF(_xlfn.DAYS(K1640,J1640)&lt;0, "Aguardando OC", _xlfn.DAYS(K1640,J1640))</f>
        <v>5</v>
      </c>
      <c r="P1640" s="14">
        <v>403981</v>
      </c>
      <c r="Q1640" s="12"/>
      <c r="R1640" s="14">
        <v>168238</v>
      </c>
      <c r="S1640" s="2">
        <v>221</v>
      </c>
      <c r="T1640" s="135" t="s">
        <v>1029</v>
      </c>
      <c r="U1640" s="21">
        <v>340</v>
      </c>
      <c r="V1640" s="2">
        <v>13341</v>
      </c>
      <c r="W1640" s="43" t="str">
        <f>IFERROR(VLOOKUP(V1640, Fornecedores!A:C, 3, FALSE), "")</f>
        <v>DISMA DISTRIBUIDORA</v>
      </c>
      <c r="X1640" s="43" t="str">
        <f>IFERROR(VLOOKUP(V1640, Fornecedores!A:E, 5, FALSE), "")</f>
        <v>Araçatuba</v>
      </c>
      <c r="Y1640" s="43" t="str">
        <f>IFERROR(VLOOKUP(V1640, Fornecedores!A:F, 6, FALSE), "")</f>
        <v>SP</v>
      </c>
      <c r="Z1640" s="14" t="str">
        <f>IF(H1640=0, "Pedido entregue!", "Pendente")</f>
        <v>Pedido entregue!</v>
      </c>
      <c r="AA1640" s="74"/>
      <c r="AB1640" s="58" t="str">
        <f>IF(Z1640="Pedido Entregue!", IF(AA1640=1, "Retirado do Almoxarifado", IF(AA1640=2, "Material devolvido", "Aguardando retirada")), IF(Z1640="Pendente", "Entrega pendente", ""))</f>
        <v>Aguardando retirada</v>
      </c>
      <c r="AC1640" s="18">
        <v>1</v>
      </c>
      <c r="AD1640" s="18">
        <f>AC1640/SUMIF($P:$P,P1640,$AC:$AC)</f>
        <v>1</v>
      </c>
      <c r="AE1640" s="18">
        <f>IF(R1640=0,0,AC1640/SUMIF($R:$R,R1640,$AC:$AC))</f>
        <v>0.2</v>
      </c>
      <c r="AF1640" s="18">
        <f>IF(R1640=0,1,0)</f>
        <v>0</v>
      </c>
      <c r="AH1640" t="str">
        <f>TEXT(J1640,"MMMM")</f>
        <v>maio</v>
      </c>
    </row>
    <row r="1641" spans="1:34" ht="12.75" hidden="1" customHeight="1" x14ac:dyDescent="0.25">
      <c r="A1641" s="90" t="str">
        <f>IF(C1641="Oficina Diversos","Oficina Geral",
IF(ISNUMBER(FIND("Estoque - Colhedoras",C1641)),"Colhedoras",IF(ISNUMBER(FIND("Caldeiraria",C1641)),"Caldeiraria",IF(ISNUMBER(FIND("Borracharia",C1641)),"Borracharia",IF(ISNUMBER(FIND("Lubrificação",C1641)),"Lubrificação",
IF(ISNUMBER(FIND("Estoque - Carregadeiras",C1641)),"Carregadeiras",IF(ISNUMBER(FIND("Estoque - Veic. Leves",C1641)),"Veic. Leves",
IF(ISNUMBER(FIND("Estoque - Caminhões",C1641)),"Caminhões",IF(ISNUMBER(FIND("Estoque - Transbordos",C1641)),"Transbordos",
IF(ISNUMBER(FIND("Estoque - Tratores",C1641)),"Tratores",
IF(ISNUMBER(FIND("Estoque - Máquinas pesadas",C1641)),"Máquinas pesadas",
IF(ISNUMBER(FIND("Estoque - Reboques",C1641)),"Reboques",
IF(C1641="Estoque","Estoque",
IF(AND(ISNUMBER(C1641),C1641&gt;1000,C1641&lt;2000),"Caminhões",
IF(AND(ISNUMBER(C1641),C1641&gt;2000,C1641&lt;3000),"Tratores",
IF(AND(ISNUMBER(C1641),C1641&gt;3000,C1641&lt;4000),"Carregadeiras",
IF(AND(ISNUMBER(C1641),C1641&gt;4000,C1641&lt;5000),"Máquinas pesadas",
IF(AND(ISNUMBER(C1641),C1641&gt;5000,C1641&lt;6000),"Colhedoras",
IF(AND(ISNUMBER(C1641),C1641&gt;7000,C1641&lt;8000),"Irrigação",
IF(AND(ISNUMBER(C1641),C1641&gt;8000,C1641&lt;9000),"Reboques",IF(AND(ISNUMBER(C1641),C1641&gt;0,C1641&lt;1000),"Veic. Leves","")))))))))))))))))))))</f>
        <v>Tratores</v>
      </c>
      <c r="B1641" s="72"/>
      <c r="C1641" s="2">
        <v>2042</v>
      </c>
      <c r="D1641" s="2">
        <v>67507</v>
      </c>
      <c r="E1641" s="3" t="s">
        <v>20008</v>
      </c>
      <c r="F1641" s="14" t="str">
        <f>IF(ISBLANK(K1641), "Apenas Solicitação", "Tem OC")</f>
        <v>Tem OC</v>
      </c>
      <c r="G1641" s="2">
        <v>2</v>
      </c>
      <c r="H1641" s="37">
        <f>G1641-I1641</f>
        <v>0</v>
      </c>
      <c r="I1641" s="38">
        <v>2</v>
      </c>
      <c r="J1641" s="4">
        <v>45799</v>
      </c>
      <c r="K1641" s="180">
        <v>45804</v>
      </c>
      <c r="L1641" s="3" t="s">
        <v>20152</v>
      </c>
      <c r="M1641" s="44" t="str">
        <f ca="1">IF(OR(N1641="", N1641=0), "", IF(N1641&gt;TODAY(), "No prazo", "Atrasado"))</f>
        <v>Atrasado</v>
      </c>
      <c r="N1641" s="44">
        <f>IFERROR(K1641 + VALUE(LEFT(L1641, FIND(" ", L1641) - 1)), "")</f>
        <v>45805</v>
      </c>
      <c r="O1641" s="3">
        <f>IF(_xlfn.DAYS(K1641,J1641)&lt;0, "Aguardando OC", _xlfn.DAYS(K1641,J1641))</f>
        <v>5</v>
      </c>
      <c r="P1641" s="14">
        <v>403985</v>
      </c>
      <c r="Q1641" s="12"/>
      <c r="R1641" s="14">
        <v>168239</v>
      </c>
      <c r="S1641" s="2">
        <v>221</v>
      </c>
      <c r="T1641" s="135" t="s">
        <v>1029</v>
      </c>
      <c r="U1641" s="21">
        <v>581.41</v>
      </c>
      <c r="V1641" s="2">
        <v>14424</v>
      </c>
      <c r="W1641" s="43" t="str">
        <f>IFERROR(VLOOKUP(V1641, Fornecedores!A:C, 3, FALSE), "")</f>
        <v>TRATORED</v>
      </c>
      <c r="X1641" s="43" t="str">
        <f>IFERROR(VLOOKUP(V1641, Fornecedores!A:E, 5, FALSE), "")</f>
        <v>Recife</v>
      </c>
      <c r="Y1641" s="43" t="str">
        <f>IFERROR(VLOOKUP(V1641, Fornecedores!A:F, 6, FALSE), "")</f>
        <v>PE</v>
      </c>
      <c r="Z1641" s="14" t="str">
        <f>IF(H1641=0, "Pedido entregue!", "Pendente")</f>
        <v>Pedido entregue!</v>
      </c>
      <c r="AA1641" s="74"/>
      <c r="AB1641" s="58" t="str">
        <f>IF(Z1641="Pedido Entregue!", IF(AA1641=1, "Retirado do Almoxarifado", IF(AA1641=2, "Material devolvido", "Aguardando retirada")), IF(Z1641="Pendente", "Entrega pendente", ""))</f>
        <v>Aguardando retirada</v>
      </c>
      <c r="AC1641" s="18">
        <v>1</v>
      </c>
      <c r="AD1641" s="18">
        <f>AC1641/SUMIF($P:$P,P1641,$AC:$AC)</f>
        <v>1</v>
      </c>
      <c r="AE1641" s="18">
        <f>IF(R1641=0,0,AC1641/SUMIF($R:$R,R1641,$AC:$AC))</f>
        <v>0.14285714285714285</v>
      </c>
      <c r="AF1641" s="18">
        <f>IF(R1641=0,1,0)</f>
        <v>0</v>
      </c>
      <c r="AH1641" t="str">
        <f>TEXT(J1641,"MMMM")</f>
        <v>maio</v>
      </c>
    </row>
    <row r="1642" spans="1:34" ht="12.75" hidden="1" customHeight="1" x14ac:dyDescent="0.25">
      <c r="A1642" s="90" t="str">
        <f>IF(C1642="Oficina Diversos","Oficina Geral",
IF(ISNUMBER(FIND("Estoque - Colhedoras",C1642)),"Colhedoras",IF(ISNUMBER(FIND("Caldeiraria",C1642)),"Caldeiraria",IF(ISNUMBER(FIND("Borracharia",C1642)),"Borracharia",IF(ISNUMBER(FIND("Lubrificação",C1642)),"Lubrificação",
IF(ISNUMBER(FIND("Estoque - Carregadeiras",C1642)),"Carregadeiras",IF(ISNUMBER(FIND("Estoque - Veic. Leves",C1642)),"Veic. Leves",
IF(ISNUMBER(FIND("Estoque - Caminhões",C1642)),"Caminhões",IF(ISNUMBER(FIND("Estoque - Transbordos",C1642)),"Transbordos",
IF(ISNUMBER(FIND("Estoque - Tratores",C1642)),"Tratores",
IF(ISNUMBER(FIND("Estoque - Máquinas pesadas",C1642)),"Máquinas pesadas",
IF(ISNUMBER(FIND("Estoque - Reboques",C1642)),"Reboques",
IF(C1642="Estoque","Estoque",
IF(AND(ISNUMBER(C1642),C1642&gt;1000,C1642&lt;2000),"Caminhões",
IF(AND(ISNUMBER(C1642),C1642&gt;2000,C1642&lt;3000),"Tratores",
IF(AND(ISNUMBER(C1642),C1642&gt;3000,C1642&lt;4000),"Carregadeiras",
IF(AND(ISNUMBER(C1642),C1642&gt;4000,C1642&lt;5000),"Máquinas pesadas",
IF(AND(ISNUMBER(C1642),C1642&gt;5000,C1642&lt;6000),"Colhedoras",
IF(AND(ISNUMBER(C1642),C1642&gt;7000,C1642&lt;8000),"Irrigação",
IF(AND(ISNUMBER(C1642),C1642&gt;8000,C1642&lt;9000),"Reboques",IF(AND(ISNUMBER(C1642),C1642&gt;0,C1642&lt;1000),"Veic. Leves","")))))))))))))))))))))</f>
        <v>Tratores</v>
      </c>
      <c r="B1642" s="72"/>
      <c r="C1642" s="2">
        <v>2042</v>
      </c>
      <c r="D1642" s="2">
        <v>67509</v>
      </c>
      <c r="E1642" s="3" t="s">
        <v>20009</v>
      </c>
      <c r="F1642" s="14" t="str">
        <f>IF(ISBLANK(K1642), "Apenas Solicitação", "Tem OC")</f>
        <v>Tem OC</v>
      </c>
      <c r="G1642" s="2">
        <v>2</v>
      </c>
      <c r="H1642" s="37">
        <f>G1642-I1642</f>
        <v>0</v>
      </c>
      <c r="I1642" s="38">
        <v>2</v>
      </c>
      <c r="J1642" s="4">
        <v>45799</v>
      </c>
      <c r="K1642" s="180">
        <v>45804</v>
      </c>
      <c r="L1642" s="3" t="s">
        <v>20153</v>
      </c>
      <c r="M1642" s="44" t="str">
        <f ca="1">IF(OR(N1642="", N1642=0), "", IF(N1642&gt;TODAY(), "No prazo", "Atrasado"))</f>
        <v>Atrasado</v>
      </c>
      <c r="N1642" s="44">
        <f>IFERROR(K1642 + VALUE(LEFT(L1642, FIND(" ", L1642) - 1)), "")</f>
        <v>45806</v>
      </c>
      <c r="O1642" s="3">
        <f>IF(_xlfn.DAYS(K1642,J1642)&lt;0, "Aguardando OC", _xlfn.DAYS(K1642,J1642))</f>
        <v>5</v>
      </c>
      <c r="P1642" s="14">
        <v>403982</v>
      </c>
      <c r="Q1642" s="12"/>
      <c r="R1642" s="14">
        <v>168239</v>
      </c>
      <c r="S1642" s="2">
        <v>221</v>
      </c>
      <c r="T1642" s="135" t="s">
        <v>1029</v>
      </c>
      <c r="U1642" s="21">
        <v>581.41</v>
      </c>
      <c r="V1642" s="2">
        <v>14424</v>
      </c>
      <c r="W1642" s="43" t="str">
        <f>IFERROR(VLOOKUP(V1642, Fornecedores!A:C, 3, FALSE), "")</f>
        <v>TRATORED</v>
      </c>
      <c r="X1642" s="43" t="str">
        <f>IFERROR(VLOOKUP(V1642, Fornecedores!A:E, 5, FALSE), "")</f>
        <v>Recife</v>
      </c>
      <c r="Y1642" s="43" t="str">
        <f>IFERROR(VLOOKUP(V1642, Fornecedores!A:F, 6, FALSE), "")</f>
        <v>PE</v>
      </c>
      <c r="Z1642" s="14" t="str">
        <f>IF(H1642=0, "Pedido entregue!", "Pendente")</f>
        <v>Pedido entregue!</v>
      </c>
      <c r="AA1642" s="74"/>
      <c r="AB1642" s="58" t="str">
        <f>IF(Z1642="Pedido Entregue!", IF(AA1642=1, "Retirado do Almoxarifado", IF(AA1642=2, "Material devolvido", "Aguardando retirada")), IF(Z1642="Pendente", "Entrega pendente", ""))</f>
        <v>Aguardando retirada</v>
      </c>
      <c r="AC1642" s="18">
        <v>1</v>
      </c>
      <c r="AD1642" s="18">
        <f>AC1642/SUMIF($P:$P,P1642,$AC:$AC)</f>
        <v>1</v>
      </c>
      <c r="AE1642" s="18">
        <f>IF(R1642=0,0,AC1642/SUMIF($R:$R,R1642,$AC:$AC))</f>
        <v>0.14285714285714285</v>
      </c>
      <c r="AF1642" s="18">
        <f>IF(R1642=0,1,0)</f>
        <v>0</v>
      </c>
      <c r="AH1642" t="str">
        <f>TEXT(J1642,"MMMM")</f>
        <v>maio</v>
      </c>
    </row>
    <row r="1643" spans="1:34" ht="12.75" hidden="1" customHeight="1" x14ac:dyDescent="0.25">
      <c r="A1643" s="90" t="str">
        <f>IF(C1643="Oficina Diversos","Oficina Geral",
IF(ISNUMBER(FIND("Estoque - Colhedoras",C1643)),"Colhedoras",IF(ISNUMBER(FIND("Caldeiraria",C1643)),"Caldeiraria",IF(ISNUMBER(FIND("Borracharia",C1643)),"Borracharia",IF(ISNUMBER(FIND("Lubrificação",C1643)),"Lubrificação",
IF(ISNUMBER(FIND("Estoque - Carregadeiras",C1643)),"Carregadeiras",IF(ISNUMBER(FIND("Estoque - Veic. Leves",C1643)),"Veic. Leves",
IF(ISNUMBER(FIND("Estoque - Caminhões",C1643)),"Caminhões",IF(ISNUMBER(FIND("Estoque - Transbordos",C1643)),"Transbordos",
IF(ISNUMBER(FIND("Estoque - Tratores",C1643)),"Tratores",
IF(ISNUMBER(FIND("Estoque - Máquinas pesadas",C1643)),"Máquinas pesadas",
IF(ISNUMBER(FIND("Estoque - Reboques",C1643)),"Reboques",
IF(C1643="Estoque","Estoque",
IF(AND(ISNUMBER(C1643),C1643&gt;1000,C1643&lt;2000),"Caminhões",
IF(AND(ISNUMBER(C1643),C1643&gt;2000,C1643&lt;3000),"Tratores",
IF(AND(ISNUMBER(C1643),C1643&gt;3000,C1643&lt;4000),"Carregadeiras",
IF(AND(ISNUMBER(C1643),C1643&gt;4000,C1643&lt;5000),"Máquinas pesadas",
IF(AND(ISNUMBER(C1643),C1643&gt;5000,C1643&lt;6000),"Colhedoras",
IF(AND(ISNUMBER(C1643),C1643&gt;7000,C1643&lt;8000),"Irrigação",
IF(AND(ISNUMBER(C1643),C1643&gt;8000,C1643&lt;9000),"Reboques",IF(AND(ISNUMBER(C1643),C1643&gt;0,C1643&lt;1000),"Veic. Leves","")))))))))))))))))))))</f>
        <v>Tratores</v>
      </c>
      <c r="C1643" s="107">
        <v>2045</v>
      </c>
      <c r="D1643" s="107">
        <v>67612</v>
      </c>
      <c r="E1643" s="108" t="s">
        <v>20206</v>
      </c>
      <c r="F1643" s="101" t="str">
        <f>IF(ISBLANK(K1643), "Apenas Solicitação", "Tem OC")</f>
        <v>Tem OC</v>
      </c>
      <c r="G1643" s="107">
        <v>10</v>
      </c>
      <c r="H1643" s="102">
        <f>G1643-I1643</f>
        <v>0</v>
      </c>
      <c r="I1643" s="103">
        <v>10</v>
      </c>
      <c r="J1643" s="109">
        <v>45808</v>
      </c>
      <c r="K1643" s="190">
        <v>45814</v>
      </c>
      <c r="L1643" s="108" t="s">
        <v>20152</v>
      </c>
      <c r="M1643" s="104" t="str">
        <f ca="1">IF(OR(N1643="", N1643=0), "", IF(N1643&gt;TODAY(), "No prazo", "Atrasado"))</f>
        <v>Atrasado</v>
      </c>
      <c r="N1643" s="104">
        <f>IFERROR(K1643 + VALUE(LEFT(L1643, FIND(" ", L1643) - 1)), "")</f>
        <v>45815</v>
      </c>
      <c r="O1643" s="105">
        <f>IF(_xlfn.DAYS(K1643,J1643)&lt;0, "Aguardando OC", _xlfn.DAYS(K1643,J1643))</f>
        <v>6</v>
      </c>
      <c r="P1643" s="196">
        <v>405444</v>
      </c>
      <c r="Q1643" s="12"/>
      <c r="R1643" s="196">
        <v>168685</v>
      </c>
      <c r="S1643" s="107">
        <v>221</v>
      </c>
      <c r="T1643" s="135" t="s">
        <v>1029</v>
      </c>
      <c r="U1643" s="110">
        <v>224</v>
      </c>
      <c r="V1643" s="107">
        <v>9824</v>
      </c>
      <c r="W1643" s="105" t="str">
        <f>IFERROR(VLOOKUP(V1643, Fornecedores!A:C, 3, FALSE), "")</f>
        <v>COMERCIAL AGRICOLA</v>
      </c>
      <c r="X1643" s="105" t="str">
        <f>IFERROR(VLOOKUP(V1643, Fornecedores!A:E, 5, FALSE), "")</f>
        <v>Recife</v>
      </c>
      <c r="Y1643" s="105" t="str">
        <f>IFERROR(VLOOKUP(V1643, Fornecedores!A:F, 6, FALSE), "")</f>
        <v>PE</v>
      </c>
      <c r="Z1643" s="101" t="str">
        <f>IF(H1643=0, "Pedido entregue!", "Pendente")</f>
        <v>Pedido entregue!</v>
      </c>
      <c r="AB1643" s="58" t="str">
        <f>IF(Z1643="Pedido Entregue!", IF(AA1643=1, "Retirado do Almoxarifado", IF(AA1643=2, "Material devolvido", "Aguardando retirada")), IF(Z1643="Pendente", "Entrega pendente", ""))</f>
        <v>Aguardando retirada</v>
      </c>
      <c r="AC1643" s="18">
        <v>1</v>
      </c>
      <c r="AD1643" s="18">
        <f>AC1643/SUMIF($P:$P,P1643,$AC:$AC)</f>
        <v>1</v>
      </c>
      <c r="AE1643" s="18">
        <f>IF(R1643=0,0,AC1643/SUMIF($R:$R,R1643,$AC:$AC))</f>
        <v>1</v>
      </c>
      <c r="AF1643" s="18">
        <f>IF(R1643=0,1,0)</f>
        <v>0</v>
      </c>
      <c r="AH1643" t="str">
        <f>TEXT(J1643,"MMMM")</f>
        <v>maio</v>
      </c>
    </row>
    <row r="1644" spans="1:34" ht="12.75" hidden="1" customHeight="1" x14ac:dyDescent="0.25">
      <c r="A1644" s="90" t="str">
        <f>IF(C1644="Oficina Diversos","Oficina Geral",
IF(ISNUMBER(FIND("Estoque - Colhedoras",C1644)),"Colhedoras",IF(ISNUMBER(FIND("Caldeiraria",C1644)),"Caldeiraria",IF(ISNUMBER(FIND("Borracharia",C1644)),"Borracharia",IF(ISNUMBER(FIND("Lubrificação",C1644)),"Lubrificação",
IF(ISNUMBER(FIND("Estoque - Carregadeiras",C1644)),"Carregadeiras",IF(ISNUMBER(FIND("Estoque - Veic. Leves",C1644)),"Veic. Leves",
IF(ISNUMBER(FIND("Estoque - Caminhões",C1644)),"Caminhões",IF(ISNUMBER(FIND("Estoque - Transbordos",C1644)),"Transbordos",
IF(ISNUMBER(FIND("Estoque - Tratores",C1644)),"Tratores",
IF(ISNUMBER(FIND("Estoque - Máquinas pesadas",C1644)),"Máquinas pesadas",
IF(ISNUMBER(FIND("Estoque - Reboques",C1644)),"Reboques",
IF(C1644="Estoque","Estoque",
IF(AND(ISNUMBER(C1644),C1644&gt;1000,C1644&lt;2000),"Caminhões",
IF(AND(ISNUMBER(C1644),C1644&gt;2000,C1644&lt;3000),"Tratores",
IF(AND(ISNUMBER(C1644),C1644&gt;3000,C1644&lt;4000),"Carregadeiras",
IF(AND(ISNUMBER(C1644),C1644&gt;4000,C1644&lt;5000),"Máquinas pesadas",
IF(AND(ISNUMBER(C1644),C1644&gt;5000,C1644&lt;6000),"Colhedoras",
IF(AND(ISNUMBER(C1644),C1644&gt;7000,C1644&lt;8000),"Irrigação",
IF(AND(ISNUMBER(C1644),C1644&gt;8000,C1644&lt;9000),"Reboques",IF(AND(ISNUMBER(C1644),C1644&gt;0,C1644&lt;1000),"Veic. Leves","")))))))))))))))))))))</f>
        <v>Carregadeiras</v>
      </c>
      <c r="B1644" s="72"/>
      <c r="C1644" s="2">
        <v>3025</v>
      </c>
      <c r="D1644" s="2">
        <v>67703</v>
      </c>
      <c r="E1644" s="3" t="s">
        <v>19868</v>
      </c>
      <c r="F1644" s="14" t="str">
        <f>IF(ISBLANK(K1644), "Apenas Solicitação", "Tem OC")</f>
        <v>Tem OC</v>
      </c>
      <c r="G1644" s="2">
        <v>1</v>
      </c>
      <c r="H1644" s="37">
        <f>G1644-I1644</f>
        <v>0</v>
      </c>
      <c r="I1644" s="38">
        <v>1</v>
      </c>
      <c r="J1644" s="4">
        <v>45793</v>
      </c>
      <c r="K1644" s="180">
        <v>45804</v>
      </c>
      <c r="L1644" s="3" t="s">
        <v>20159</v>
      </c>
      <c r="M1644" s="44" t="str">
        <f ca="1">IF(OR(N1644="", N1644=0), "", IF(N1644&gt;TODAY(), "No prazo", "Atrasado"))</f>
        <v>Atrasado</v>
      </c>
      <c r="N1644" s="44">
        <f>IFERROR(K1644 + VALUE(LEFT(L1644, FIND(" ", L1644) - 1)), "")</f>
        <v>45819</v>
      </c>
      <c r="O1644" s="3">
        <f>IF(_xlfn.DAYS(K1644,J1644)&lt;0, "Aguardando OC", _xlfn.DAYS(K1644,J1644))</f>
        <v>11</v>
      </c>
      <c r="P1644" s="14">
        <v>403129</v>
      </c>
      <c r="Q1644" s="12"/>
      <c r="R1644" s="14">
        <v>168232</v>
      </c>
      <c r="S1644" s="2">
        <v>221</v>
      </c>
      <c r="T1644" s="135" t="s">
        <v>1029</v>
      </c>
      <c r="U1644" s="21">
        <v>309.89999999999998</v>
      </c>
      <c r="V1644" s="2">
        <v>6813</v>
      </c>
      <c r="W1644" s="43" t="str">
        <f>IFERROR(VLOOKUP(V1644, Fornecedores!A:C, 3, FALSE), "")</f>
        <v>IMPLEMENTOS AGRICOLAS DO NORDESTE IND. E</v>
      </c>
      <c r="X1644" s="43" t="str">
        <f>IFERROR(VLOOKUP(V1644, Fornecedores!A:E, 5, FALSE), "")</f>
        <v>Aliança</v>
      </c>
      <c r="Y1644" s="43" t="str">
        <f>IFERROR(VLOOKUP(V1644, Fornecedores!A:F, 6, FALSE), "")</f>
        <v>PE</v>
      </c>
      <c r="Z1644" s="14" t="str">
        <f>IF(H1644=0, "Pedido entregue!", "Pendente")</f>
        <v>Pedido entregue!</v>
      </c>
      <c r="AA1644" s="74"/>
      <c r="AB1644" s="58" t="str">
        <f>IF(Z1644="Pedido Entregue!", IF(AA1644=1, "Retirado do Almoxarifado", IF(AA1644=2, "Material devolvido", "Aguardando retirada")), IF(Z1644="Pendente", "Entrega pendente", ""))</f>
        <v>Aguardando retirada</v>
      </c>
      <c r="AC1644" s="18">
        <v>1</v>
      </c>
      <c r="AD1644" s="18">
        <f>AC1644/SUMIF($P:$P,P1644,$AC:$AC)</f>
        <v>1</v>
      </c>
      <c r="AE1644" s="18">
        <f>IF(R1644=0,0,AC1644/SUMIF($R:$R,R1644,$AC:$AC))</f>
        <v>0.16666666666666666</v>
      </c>
      <c r="AF1644" s="18">
        <f>IF(R1644=0,1,0)</f>
        <v>0</v>
      </c>
      <c r="AH1644" t="str">
        <f>TEXT(J1644,"MMMM")</f>
        <v>maio</v>
      </c>
    </row>
    <row r="1645" spans="1:34" ht="12.75" customHeight="1" x14ac:dyDescent="0.25">
      <c r="A1645" s="90" t="str">
        <f>IF(C1645="Oficina Diversos","Oficina Geral",
IF(ISNUMBER(FIND("Estoque - Colhedoras",C1645)),"Colhedoras",IF(ISNUMBER(FIND("Caldeiraria",C1645)),"Caldeiraria",IF(ISNUMBER(FIND("Borracharia",C1645)),"Borracharia",IF(ISNUMBER(FIND("Lubrificação",C1645)),"Lubrificação",
IF(ISNUMBER(FIND("Estoque - Carregadeiras",C1645)),"Carregadeiras",IF(ISNUMBER(FIND("Estoque - Veic. Leves",C1645)),"Veic. Leves",
IF(ISNUMBER(FIND("Estoque - Caminhões",C1645)),"Caminhões",IF(ISNUMBER(FIND("Estoque - Transbordos",C1645)),"Transbordos",
IF(ISNUMBER(FIND("Estoque - Tratores",C1645)),"Tratores",
IF(ISNUMBER(FIND("Estoque - Máquinas pesadas",C1645)),"Máquinas pesadas",
IF(ISNUMBER(FIND("Estoque - Reboques",C1645)),"Reboques",
IF(C1645="Estoque","Estoque",
IF(AND(ISNUMBER(C1645),C1645&gt;1000,C1645&lt;2000),"Caminhões",
IF(AND(ISNUMBER(C1645),C1645&gt;2000,C1645&lt;3000),"Tratores",
IF(AND(ISNUMBER(C1645),C1645&gt;3000,C1645&lt;4000),"Carregadeiras",
IF(AND(ISNUMBER(C1645),C1645&gt;4000,C1645&lt;5000),"Máquinas pesadas",
IF(AND(ISNUMBER(C1645),C1645&gt;5000,C1645&lt;6000),"Colhedoras",
IF(AND(ISNUMBER(C1645),C1645&gt;7000,C1645&lt;8000),"Irrigação",
IF(AND(ISNUMBER(C1645),C1645&gt;8000,C1645&lt;9000),"Reboques",IF(AND(ISNUMBER(C1645),C1645&gt;0,C1645&lt;1000),"Veic. Leves","")))))))))))))))))))))</f>
        <v>Carregadeiras</v>
      </c>
      <c r="C1645" s="171">
        <v>3026</v>
      </c>
      <c r="D1645" s="170">
        <v>67703</v>
      </c>
      <c r="E1645" s="173" t="s">
        <v>19868</v>
      </c>
      <c r="F1645" s="101" t="str">
        <f>IF(ISBLANK(K1645), "Apenas Solicitação", "Tem OC")</f>
        <v>Tem OC</v>
      </c>
      <c r="G1645" s="170">
        <v>3</v>
      </c>
      <c r="H1645" s="102">
        <f>G1645-I1645</f>
        <v>3</v>
      </c>
      <c r="I1645" s="103"/>
      <c r="J1645" s="174">
        <v>45834</v>
      </c>
      <c r="K1645" s="181">
        <v>45840</v>
      </c>
      <c r="L1645" s="173" t="s">
        <v>20234</v>
      </c>
      <c r="M1645" s="104" t="str">
        <f ca="1">IF(OR(N1645="", N1645=0), "", IF(N1645&gt;TODAY(), "No prazo", "Atrasado"))</f>
        <v>Atrasado</v>
      </c>
      <c r="N1645" s="104">
        <f>IFERROR(K1645 + VALUE(LEFT(L1645, FIND(" ", L1645) - 1)), "")</f>
        <v>45850</v>
      </c>
      <c r="O1645" s="105">
        <f>IF(_xlfn.DAYS(K1645,J1645)&lt;0, "Aguardando OC", _xlfn.DAYS(K1645,J1645))</f>
        <v>6</v>
      </c>
      <c r="P1645" s="201">
        <v>408994</v>
      </c>
      <c r="Q1645" s="12"/>
      <c r="R1645" s="201">
        <v>170245</v>
      </c>
      <c r="S1645" s="2">
        <v>221</v>
      </c>
      <c r="T1645" s="135" t="s">
        <v>1029</v>
      </c>
      <c r="U1645" s="170">
        <v>309.89999999999998</v>
      </c>
      <c r="V1645" s="170">
        <v>6813</v>
      </c>
      <c r="W1645" s="105" t="str">
        <f>IFERROR(VLOOKUP(V1645, Fornecedores!A:C, 3, FALSE), "")</f>
        <v>IMPLEMENTOS AGRICOLAS DO NORDESTE IND. E</v>
      </c>
      <c r="X1645" s="105" t="str">
        <f>IFERROR(VLOOKUP(V1645, Fornecedores!A:E, 5, FALSE), "")</f>
        <v>Aliança</v>
      </c>
      <c r="Y1645" s="105" t="str">
        <f>IFERROR(VLOOKUP(V1645, Fornecedores!A:F, 6, FALSE), "")</f>
        <v>PE</v>
      </c>
      <c r="Z1645" s="101" t="str">
        <f>IF(H1645=0, "Pedido entregue!", "Pendente")</f>
        <v>Pendente</v>
      </c>
      <c r="AB1645" s="132" t="str">
        <f>IF(Z1645="Pedido Entregue!", IF(AA1645=1, "Retirado do Almoxarifado", IF(AA1645=2, "Material devolvido", "Aguardando retirada")), IF(Z1645="Pendente", "Entrega pendente", ""))</f>
        <v>Entrega pendente</v>
      </c>
      <c r="AC1645" s="18">
        <v>1</v>
      </c>
      <c r="AD1645" s="18">
        <f>AC1645/SUMIF($P:$P,P1645,$AC:$AC)</f>
        <v>1</v>
      </c>
      <c r="AE1645" s="18">
        <f>IF(R1645=0,0,AC1645/SUMIF($R:$R,R1645,$AC:$AC))</f>
        <v>0.5</v>
      </c>
      <c r="AF1645" s="18">
        <f>IF(R1645=0,1,0)</f>
        <v>0</v>
      </c>
      <c r="AH1645" t="str">
        <f>TEXT(J1645,"MMMM")</f>
        <v>junho</v>
      </c>
    </row>
    <row r="1646" spans="1:34" ht="12.75" hidden="1" customHeight="1" x14ac:dyDescent="0.25">
      <c r="A1646" s="90" t="str">
        <f>IF(C1646="Oficina Diversos","Oficina Geral",
IF(ISNUMBER(FIND("Estoque - Colhedoras",C1646)),"Colhedoras",IF(ISNUMBER(FIND("Caldeiraria",C1646)),"Caldeiraria",IF(ISNUMBER(FIND("Borracharia",C1646)),"Borracharia",IF(ISNUMBER(FIND("Lubrificação",C1646)),"Lubrificação",
IF(ISNUMBER(FIND("Estoque - Carregadeiras",C1646)),"Carregadeiras",IF(ISNUMBER(FIND("Estoque - Veic. Leves",C1646)),"Veic. Leves",
IF(ISNUMBER(FIND("Estoque - Caminhões",C1646)),"Caminhões",IF(ISNUMBER(FIND("Estoque - Transbordos",C1646)),"Transbordos",
IF(ISNUMBER(FIND("Estoque - Tratores",C1646)),"Tratores",
IF(ISNUMBER(FIND("Estoque - Máquinas pesadas",C1646)),"Máquinas pesadas",
IF(ISNUMBER(FIND("Estoque - Reboques",C1646)),"Reboques",
IF(C1646="Estoque","Estoque",
IF(AND(ISNUMBER(C1646),C1646&gt;1000,C1646&lt;2000),"Caminhões",
IF(AND(ISNUMBER(C1646),C1646&gt;2000,C1646&lt;3000),"Tratores",
IF(AND(ISNUMBER(C1646),C1646&gt;3000,C1646&lt;4000),"Carregadeiras",
IF(AND(ISNUMBER(C1646),C1646&gt;4000,C1646&lt;5000),"Máquinas pesadas",
IF(AND(ISNUMBER(C1646),C1646&gt;5000,C1646&lt;6000),"Colhedoras",
IF(AND(ISNUMBER(C1646),C1646&gt;7000,C1646&lt;8000),"Irrigação",
IF(AND(ISNUMBER(C1646),C1646&gt;8000,C1646&lt;9000),"Reboques",IF(AND(ISNUMBER(C1646),C1646&gt;0,C1646&lt;1000),"Veic. Leves","")))))))))))))))))))))</f>
        <v>Estoque</v>
      </c>
      <c r="C1646" s="113" t="s">
        <v>20692</v>
      </c>
      <c r="D1646" s="2">
        <v>67839</v>
      </c>
      <c r="E1646" s="3" t="s">
        <v>20971</v>
      </c>
      <c r="F1646" s="101" t="str">
        <f>IF(ISBLANK(K1646), "Apenas Solicitação", "Tem OC")</f>
        <v>Tem OC</v>
      </c>
      <c r="G1646" s="2">
        <v>8</v>
      </c>
      <c r="H1646" s="102">
        <f>G1646-I1646</f>
        <v>0</v>
      </c>
      <c r="I1646" s="103">
        <v>8</v>
      </c>
      <c r="J1646" s="4">
        <v>45826</v>
      </c>
      <c r="K1646" s="180">
        <v>45843</v>
      </c>
      <c r="L1646" s="3" t="s">
        <v>20151</v>
      </c>
      <c r="M1646" s="104" t="str">
        <f ca="1">IF(OR(N1646="", N1646=0), "", IF(N1646&gt;TODAY(), "No prazo", "Atrasado"))</f>
        <v>Atrasado</v>
      </c>
      <c r="N1646" s="104">
        <f>IFERROR(K1646 + VALUE(LEFT(L1646, FIND(" ", L1646) - 1)), "")</f>
        <v>45843</v>
      </c>
      <c r="O1646" s="105">
        <f>IF(_xlfn.DAYS(K1646,J1646)&lt;0, "Aguardando OC", _xlfn.DAYS(K1646,J1646))</f>
        <v>17</v>
      </c>
      <c r="P1646" s="14">
        <v>408207</v>
      </c>
      <c r="Q1646" s="12"/>
      <c r="R1646" s="14">
        <v>170463</v>
      </c>
      <c r="S1646" s="2">
        <v>221</v>
      </c>
      <c r="T1646" s="135" t="s">
        <v>1029</v>
      </c>
      <c r="U1646" s="21">
        <v>5399.32</v>
      </c>
      <c r="V1646" s="2">
        <v>3532</v>
      </c>
      <c r="W1646" s="105" t="str">
        <f>IFERROR(VLOOKUP(V1646, Fornecedores!A:C, 3, FALSE), "")</f>
        <v xml:space="preserve">HC PNEUS SA         </v>
      </c>
      <c r="X1646" s="105" t="str">
        <f>IFERROR(VLOOKUP(V1646, Fornecedores!A:E, 5, FALSE), "")</f>
        <v>João Pessoa</v>
      </c>
      <c r="Y1646" s="105" t="str">
        <f>IFERROR(VLOOKUP(V1646, Fornecedores!A:F, 6, FALSE), "")</f>
        <v>PB</v>
      </c>
      <c r="Z1646" s="101" t="str">
        <f>IF(H1646=0, "Pedido entregue!", "Pendente")</f>
        <v>Pedido entregue!</v>
      </c>
      <c r="AB1646" s="132" t="str">
        <f>IF(Z1646="Pedido Entregue!", IF(AA1646=1, "Retirado do Almoxarifado", IF(AA1646=2, "Material devolvido", "Aguardando retirada")), IF(Z1646="Pendente", "Entrega pendente", ""))</f>
        <v>Aguardando retirada</v>
      </c>
      <c r="AC1646" s="18">
        <v>1</v>
      </c>
      <c r="AD1646" s="18">
        <f>AC1646/SUMIF($P:$P,P1646,$AC:$AC)</f>
        <v>1</v>
      </c>
      <c r="AE1646" s="18">
        <f>IF(R1646=0,0,AC1646/SUMIF($R:$R,R1646,$AC:$AC))</f>
        <v>7.6923076923076927E-2</v>
      </c>
      <c r="AF1646" s="18">
        <f>IF(R1646=0,1,0)</f>
        <v>0</v>
      </c>
      <c r="AH1646" t="str">
        <f>TEXT(J1646,"MMMM")</f>
        <v>junho</v>
      </c>
    </row>
    <row r="1647" spans="1:34" ht="12.75" customHeight="1" x14ac:dyDescent="0.25">
      <c r="A1647" s="90" t="str">
        <f>IF(C1647="Oficina Diversos","Oficina Geral",
IF(ISNUMBER(FIND("Estoque - Colhedoras",C1647)),"Colhedoras",IF(ISNUMBER(FIND("Caldeiraria",C1647)),"Caldeiraria",IF(ISNUMBER(FIND("Borracharia",C1647)),"Borracharia",IF(ISNUMBER(FIND("Lubrificação",C1647)),"Lubrificação",
IF(ISNUMBER(FIND("Estoque - Carregadeiras",C1647)),"Carregadeiras",IF(ISNUMBER(FIND("Estoque - Veic. Leves",C1647)),"Veic. Leves",
IF(ISNUMBER(FIND("Estoque - Caminhões",C1647)),"Caminhões",IF(ISNUMBER(FIND("Estoque - Transbordos",C1647)),"Transbordos",
IF(ISNUMBER(FIND("Estoque - Tratores",C1647)),"Tratores",
IF(ISNUMBER(FIND("Estoque - Máquinas pesadas",C1647)),"Máquinas pesadas",
IF(ISNUMBER(FIND("Estoque - Reboques",C1647)),"Reboques",
IF(C1647="Estoque","Estoque",
IF(AND(ISNUMBER(C1647),C1647&gt;1000,C1647&lt;2000),"Caminhões",
IF(AND(ISNUMBER(C1647),C1647&gt;2000,C1647&lt;3000),"Tratores",
IF(AND(ISNUMBER(C1647),C1647&gt;3000,C1647&lt;4000),"Carregadeiras",
IF(AND(ISNUMBER(C1647),C1647&gt;4000,C1647&lt;5000),"Máquinas pesadas",
IF(AND(ISNUMBER(C1647),C1647&gt;5000,C1647&lt;6000),"Colhedoras",
IF(AND(ISNUMBER(C1647),C1647&gt;7000,C1647&lt;8000),"Irrigação",
IF(AND(ISNUMBER(C1647),C1647&gt;8000,C1647&lt;9000),"Reboques",IF(AND(ISNUMBER(C1647),C1647&gt;0,C1647&lt;1000),"Veic. Leves","")))))))))))))))))))))</f>
        <v>Estoque</v>
      </c>
      <c r="C1647" s="113" t="s">
        <v>20692</v>
      </c>
      <c r="D1647" s="2">
        <v>67840</v>
      </c>
      <c r="E1647" s="3" t="s">
        <v>20972</v>
      </c>
      <c r="F1647" s="101" t="str">
        <f>IF(ISBLANK(K1647), "Apenas Solicitação", "Tem OC")</f>
        <v>Tem OC</v>
      </c>
      <c r="G1647" s="2">
        <v>96</v>
      </c>
      <c r="H1647" s="102">
        <f>G1647-I1647</f>
        <v>18</v>
      </c>
      <c r="I1647" s="103">
        <v>78</v>
      </c>
      <c r="J1647" s="4">
        <v>45826</v>
      </c>
      <c r="K1647" s="180">
        <v>45843</v>
      </c>
      <c r="L1647" s="3" t="s">
        <v>20151</v>
      </c>
      <c r="M1647" s="104" t="str">
        <f ca="1">IF(OR(N1647="", N1647=0), "", IF(N1647&gt;TODAY(), "No prazo", "Atrasado"))</f>
        <v>Atrasado</v>
      </c>
      <c r="N1647" s="104">
        <f>IFERROR(K1647 + VALUE(LEFT(L1647, FIND(" ", L1647) - 1)), "")</f>
        <v>45843</v>
      </c>
      <c r="O1647" s="105">
        <f>IF(_xlfn.DAYS(K1647,J1647)&lt;0, "Aguardando OC", _xlfn.DAYS(K1647,J1647))</f>
        <v>17</v>
      </c>
      <c r="P1647" s="14">
        <v>408174</v>
      </c>
      <c r="Q1647" s="12"/>
      <c r="R1647" s="14">
        <v>170489</v>
      </c>
      <c r="S1647" s="2">
        <v>221</v>
      </c>
      <c r="T1647" s="135" t="s">
        <v>1029</v>
      </c>
      <c r="U1647" s="21">
        <v>2417.02</v>
      </c>
      <c r="V1647" s="2">
        <v>3532</v>
      </c>
      <c r="W1647" s="105" t="str">
        <f>IFERROR(VLOOKUP(V1647, Fornecedores!A:C, 3, FALSE), "")</f>
        <v xml:space="preserve">HC PNEUS SA         </v>
      </c>
      <c r="X1647" s="105" t="str">
        <f>IFERROR(VLOOKUP(V1647, Fornecedores!A:E, 5, FALSE), "")</f>
        <v>João Pessoa</v>
      </c>
      <c r="Y1647" s="105" t="str">
        <f>IFERROR(VLOOKUP(V1647, Fornecedores!A:F, 6, FALSE), "")</f>
        <v>PB</v>
      </c>
      <c r="Z1647" s="101" t="str">
        <f>IF(H1647=0, "Pedido entregue!", "Pendente")</f>
        <v>Pendente</v>
      </c>
      <c r="AB1647" s="132" t="str">
        <f>IF(Z1647="Pedido Entregue!", IF(AA1647=1, "Retirado do Almoxarifado", IF(AA1647=2, "Material devolvido", "Aguardando retirada")), IF(Z1647="Pendente", "Entrega pendente", ""))</f>
        <v>Entrega pendente</v>
      </c>
      <c r="AC1647" s="18">
        <v>1</v>
      </c>
      <c r="AD1647" s="18">
        <f>AC1647/SUMIF($P:$P,P1647,$AC:$AC)</f>
        <v>1</v>
      </c>
      <c r="AE1647" s="18">
        <f>IF(R1647=0,0,AC1647/SUMIF($R:$R,R1647,$AC:$AC))</f>
        <v>0.16666666666666666</v>
      </c>
      <c r="AF1647" s="18">
        <f>IF(R1647=0,1,0)</f>
        <v>0</v>
      </c>
      <c r="AH1647" t="str">
        <f>TEXT(J1647,"MMMM")</f>
        <v>junho</v>
      </c>
    </row>
    <row r="1648" spans="1:34" ht="12.75" hidden="1" customHeight="1" x14ac:dyDescent="0.25">
      <c r="A1648" s="90" t="str">
        <f>IF(C1648="Oficina Diversos","Oficina Geral",
IF(ISNUMBER(FIND("Estoque - Colhedoras",C1648)),"Colhedoras",IF(ISNUMBER(FIND("Caldeiraria",C1648)),"Caldeiraria",IF(ISNUMBER(FIND("Borracharia",C1648)),"Borracharia",IF(ISNUMBER(FIND("Lubrificação",C1648)),"Lubrificação",
IF(ISNUMBER(FIND("Estoque - Carregadeiras",C1648)),"Carregadeiras",IF(ISNUMBER(FIND("Estoque - Veic. Leves",C1648)),"Veic. Leves",
IF(ISNUMBER(FIND("Estoque - Caminhões",C1648)),"Caminhões",IF(ISNUMBER(FIND("Estoque - Transbordos",C1648)),"Transbordos",
IF(ISNUMBER(FIND("Estoque - Tratores",C1648)),"Tratores",
IF(ISNUMBER(FIND("Estoque - Máquinas pesadas",C1648)),"Máquinas pesadas",
IF(ISNUMBER(FIND("Estoque - Reboques",C1648)),"Reboques",
IF(C1648="Estoque","Estoque",
IF(AND(ISNUMBER(C1648),C1648&gt;1000,C1648&lt;2000),"Caminhões",
IF(AND(ISNUMBER(C1648),C1648&gt;2000,C1648&lt;3000),"Tratores",
IF(AND(ISNUMBER(C1648),C1648&gt;3000,C1648&lt;4000),"Carregadeiras",
IF(AND(ISNUMBER(C1648),C1648&gt;4000,C1648&lt;5000),"Máquinas pesadas",
IF(AND(ISNUMBER(C1648),C1648&gt;5000,C1648&lt;6000),"Colhedoras",
IF(AND(ISNUMBER(C1648),C1648&gt;7000,C1648&lt;8000),"Irrigação",
IF(AND(ISNUMBER(C1648),C1648&gt;8000,C1648&lt;9000),"Reboques",IF(AND(ISNUMBER(C1648),C1648&gt;0,C1648&lt;1000),"Veic. Leves","")))))))))))))))))))))</f>
        <v>Estoque</v>
      </c>
      <c r="C1648" s="113" t="s">
        <v>20692</v>
      </c>
      <c r="D1648" s="2">
        <v>67858</v>
      </c>
      <c r="E1648" s="3" t="s">
        <v>20249</v>
      </c>
      <c r="F1648" s="101" t="str">
        <f>IF(ISBLANK(K1648), "Apenas Solicitação", "Tem OC")</f>
        <v>Tem OC</v>
      </c>
      <c r="G1648" s="2">
        <v>30</v>
      </c>
      <c r="H1648" s="102">
        <f>G1648-I1648</f>
        <v>0</v>
      </c>
      <c r="I1648" s="103">
        <v>30</v>
      </c>
      <c r="J1648" s="4">
        <v>45811</v>
      </c>
      <c r="K1648" s="180">
        <v>45841</v>
      </c>
      <c r="L1648" s="3" t="s">
        <v>20151</v>
      </c>
      <c r="M1648" s="104" t="str">
        <f ca="1">IF(OR(N1648="", N1648=0), "", IF(N1648&gt;TODAY(), "No prazo", "Atrasado"))</f>
        <v>Atrasado</v>
      </c>
      <c r="N1648" s="104">
        <f>IFERROR(K1648 + VALUE(LEFT(L1648, FIND(" ", L1648) - 1)), "")</f>
        <v>45841</v>
      </c>
      <c r="O1648" s="105">
        <f>IF(_xlfn.DAYS(K1648,J1648)&lt;0, "Aguardando OC", _xlfn.DAYS(K1648,J1648))</f>
        <v>30</v>
      </c>
      <c r="P1648" s="14">
        <v>405691</v>
      </c>
      <c r="Q1648" s="12"/>
      <c r="R1648" s="14">
        <v>170296</v>
      </c>
      <c r="S1648" s="2">
        <v>221</v>
      </c>
      <c r="T1648" s="135" t="s">
        <v>1029</v>
      </c>
      <c r="U1648" s="2">
        <v>499</v>
      </c>
      <c r="V1648" s="2">
        <v>7890</v>
      </c>
      <c r="W1648" s="105" t="str">
        <f>IFERROR(VLOOKUP(V1648, Fornecedores!A:C, 3, FALSE), "")</f>
        <v>RODABORDO</v>
      </c>
      <c r="X1648" s="105" t="str">
        <f>IFERROR(VLOOKUP(V1648, Fornecedores!A:E, 5, FALSE), "")</f>
        <v>Bebedouro</v>
      </c>
      <c r="Y1648" s="105" t="str">
        <f>IFERROR(VLOOKUP(V1648, Fornecedores!A:F, 6, FALSE), "")</f>
        <v>SP</v>
      </c>
      <c r="Z1648" s="101" t="str">
        <f>IF(H1648=0, "Pedido entregue!", "Pendente")</f>
        <v>Pedido entregue!</v>
      </c>
      <c r="AB1648" s="132" t="str">
        <f>IF(Z1648="Pedido Entregue!", IF(AA1648=1, "Retirado do Almoxarifado", IF(AA1648=2, "Material devolvido", "Aguardando retirada")), IF(Z1648="Pendente", "Entrega pendente", ""))</f>
        <v>Aguardando retirada</v>
      </c>
      <c r="AC1648" s="18">
        <v>1</v>
      </c>
      <c r="AD1648" s="18">
        <f>AC1648/SUMIF($P:$P,P1648,$AC:$AC)</f>
        <v>1</v>
      </c>
      <c r="AE1648" s="18">
        <f>IF(R1648=0,0,AC1648/SUMIF($R:$R,R1648,$AC:$AC))</f>
        <v>1</v>
      </c>
      <c r="AF1648" s="18">
        <f>IF(R1648=0,1,0)</f>
        <v>0</v>
      </c>
      <c r="AH1648" t="str">
        <f>TEXT(J1648,"MMMM")</f>
        <v>junho</v>
      </c>
    </row>
    <row r="1649" spans="1:34" ht="12.75" hidden="1" customHeight="1" x14ac:dyDescent="0.25">
      <c r="A1649" s="90" t="str">
        <f>IF(C1649="Oficina Diversos","Oficina Geral",
IF(ISNUMBER(FIND("Estoque - Colhedoras",C1649)),"Colhedoras",IF(ISNUMBER(FIND("Caldeiraria",C1649)),"Caldeiraria",IF(ISNUMBER(FIND("Borracharia",C1649)),"Borracharia",IF(ISNUMBER(FIND("Lubrificação",C1649)),"Lubrificação",
IF(ISNUMBER(FIND("Estoque - Carregadeiras",C1649)),"Carregadeiras",IF(ISNUMBER(FIND("Estoque - Veic. Leves",C1649)),"Veic. Leves",
IF(ISNUMBER(FIND("Estoque - Caminhões",C1649)),"Caminhões",IF(ISNUMBER(FIND("Estoque - Transbordos",C1649)),"Transbordos",
IF(ISNUMBER(FIND("Estoque - Tratores",C1649)),"Tratores",
IF(ISNUMBER(FIND("Estoque - Máquinas pesadas",C1649)),"Máquinas pesadas",
IF(ISNUMBER(FIND("Estoque - Reboques",C1649)),"Reboques",
IF(C1649="Estoque","Estoque",
IF(AND(ISNUMBER(C1649),C1649&gt;1000,C1649&lt;2000),"Caminhões",
IF(AND(ISNUMBER(C1649),C1649&gt;2000,C1649&lt;3000),"Tratores",
IF(AND(ISNUMBER(C1649),C1649&gt;3000,C1649&lt;4000),"Carregadeiras",
IF(AND(ISNUMBER(C1649),C1649&gt;4000,C1649&lt;5000),"Máquinas pesadas",
IF(AND(ISNUMBER(C1649),C1649&gt;5000,C1649&lt;6000),"Colhedoras",
IF(AND(ISNUMBER(C1649),C1649&gt;7000,C1649&lt;8000),"Irrigação",
IF(AND(ISNUMBER(C1649),C1649&gt;8000,C1649&lt;9000),"Reboques",IF(AND(ISNUMBER(C1649),C1649&gt;0,C1649&lt;1000),"Veic. Leves","")))))))))))))))))))))</f>
        <v>Oficina Geral</v>
      </c>
      <c r="C1649" s="171" t="s">
        <v>661</v>
      </c>
      <c r="D1649" s="170">
        <v>67945</v>
      </c>
      <c r="E1649" s="173" t="s">
        <v>20832</v>
      </c>
      <c r="F1649" s="101" t="str">
        <f>IF(ISBLANK(K1649), "Apenas Solicitação", "Tem OC")</f>
        <v>Tem OC</v>
      </c>
      <c r="G1649" s="170">
        <v>1</v>
      </c>
      <c r="H1649" s="102">
        <f>G1649-I1649</f>
        <v>0</v>
      </c>
      <c r="I1649" s="103">
        <v>1</v>
      </c>
      <c r="J1649" s="174">
        <v>45831</v>
      </c>
      <c r="K1649" s="213">
        <v>45853</v>
      </c>
      <c r="L1649" s="173" t="s">
        <v>20151</v>
      </c>
      <c r="M1649" s="104" t="str">
        <f ca="1">IF(OR(N1649="", N1649=0), "", IF(N1649&gt;TODAY(), "No prazo", "Atrasado"))</f>
        <v>Atrasado</v>
      </c>
      <c r="N1649" s="104">
        <f>IFERROR(K1649 + VALUE(LEFT(L1649, FIND(" ", L1649) - 1)), "")</f>
        <v>45853</v>
      </c>
      <c r="O1649" s="105">
        <f>IF(_xlfn.DAYS(K1649,J1649)&lt;0, "Aguardando OC", _xlfn.DAYS(K1649,J1649))</f>
        <v>22</v>
      </c>
      <c r="P1649" s="201">
        <v>408817</v>
      </c>
      <c r="Q1649" s="12"/>
      <c r="R1649" s="212">
        <v>170959</v>
      </c>
      <c r="S1649" s="2">
        <v>221</v>
      </c>
      <c r="T1649" s="135" t="s">
        <v>1029</v>
      </c>
      <c r="U1649" s="170">
        <v>124.5</v>
      </c>
      <c r="V1649" s="170">
        <v>2564</v>
      </c>
      <c r="W1649" s="105" t="str">
        <f>IFERROR(VLOOKUP(V1649, Fornecedores!A:C, 3, FALSE), "")</f>
        <v xml:space="preserve">ESPERANCA NORDESTE  </v>
      </c>
      <c r="X1649" s="105" t="str">
        <f>IFERROR(VLOOKUP(V1649, Fornecedores!A:E, 5, FALSE), "")</f>
        <v>Recife</v>
      </c>
      <c r="Y1649" s="105" t="str">
        <f>IFERROR(VLOOKUP(V1649, Fornecedores!A:F, 6, FALSE), "")</f>
        <v>PE</v>
      </c>
      <c r="Z1649" s="101" t="str">
        <f>IF(H1649=0, "Pedido entregue!", "Pendente")</f>
        <v>Pedido entregue!</v>
      </c>
      <c r="AB1649" s="132" t="str">
        <f>IF(Z1649="Pedido Entregue!", IF(AA1649=1, "Retirado do Almoxarifado", IF(AA1649=2, "Material devolvido", "Aguardando retirada")), IF(Z1649="Pendente", "Entrega pendente", ""))</f>
        <v>Aguardando retirada</v>
      </c>
      <c r="AC1649" s="18">
        <v>1</v>
      </c>
      <c r="AD1649" s="18">
        <f>AC1649/SUMIF($P:$P,P1649,$AC:$AC)</f>
        <v>1</v>
      </c>
      <c r="AE1649" s="18">
        <f>IF(R1649=0,0,AC1649/SUMIF($R:$R,R1649,$AC:$AC))</f>
        <v>1</v>
      </c>
      <c r="AF1649" s="18">
        <f>IF(R1649=0,1,0)</f>
        <v>0</v>
      </c>
      <c r="AH1649" t="str">
        <f>TEXT(J1649,"MMMM")</f>
        <v>junho</v>
      </c>
    </row>
    <row r="1650" spans="1:34" ht="12.75" hidden="1" customHeight="1" x14ac:dyDescent="0.25">
      <c r="A1650" s="90" t="str">
        <f>IF(C1650="Oficina Diversos","Oficina Geral",
IF(ISNUMBER(FIND("Estoque - Colhedoras",C1650)),"Colhedoras",IF(ISNUMBER(FIND("Caldeiraria",C1650)),"Caldeiraria",IF(ISNUMBER(FIND("Borracharia",C1650)),"Borracharia",IF(ISNUMBER(FIND("Lubrificação",C1650)),"Lubrificação",
IF(ISNUMBER(FIND("Estoque - Carregadeiras",C1650)),"Carregadeiras",IF(ISNUMBER(FIND("Estoque - Veic. Leves",C1650)),"Veic. Leves",
IF(ISNUMBER(FIND("Estoque - Caminhões",C1650)),"Caminhões",IF(ISNUMBER(FIND("Estoque - Transbordos",C1650)),"Transbordos",
IF(ISNUMBER(FIND("Estoque - Tratores",C1650)),"Tratores",
IF(ISNUMBER(FIND("Estoque - Máquinas pesadas",C1650)),"Máquinas pesadas",
IF(ISNUMBER(FIND("Estoque - Reboques",C1650)),"Reboques",
IF(C1650="Estoque","Estoque",
IF(AND(ISNUMBER(C1650),C1650&gt;1000,C1650&lt;2000),"Caminhões",
IF(AND(ISNUMBER(C1650),C1650&gt;2000,C1650&lt;3000),"Tratores",
IF(AND(ISNUMBER(C1650),C1650&gt;3000,C1650&lt;4000),"Carregadeiras",
IF(AND(ISNUMBER(C1650),C1650&gt;4000,C1650&lt;5000),"Máquinas pesadas",
IF(AND(ISNUMBER(C1650),C1650&gt;5000,C1650&lt;6000),"Colhedoras",
IF(AND(ISNUMBER(C1650),C1650&gt;7000,C1650&lt;8000),"Irrigação",
IF(AND(ISNUMBER(C1650),C1650&gt;8000,C1650&lt;9000),"Reboques",IF(AND(ISNUMBER(C1650),C1650&gt;0,C1650&lt;1000),"Veic. Leves","")))))))))))))))))))))</f>
        <v>Tratores</v>
      </c>
      <c r="B1650" s="72"/>
      <c r="C1650" s="2">
        <v>2036</v>
      </c>
      <c r="D1650" s="2">
        <v>67996</v>
      </c>
      <c r="E1650" s="10" t="s">
        <v>472</v>
      </c>
      <c r="F1650" s="14" t="str">
        <f>IF(ISBLANK(K1650), "Apenas Solicitação", "Tem OC")</f>
        <v>Tem OC</v>
      </c>
      <c r="G1650" s="2">
        <v>2</v>
      </c>
      <c r="H1650" s="37">
        <f>G1650-I1650</f>
        <v>0</v>
      </c>
      <c r="I1650" s="38">
        <v>2</v>
      </c>
      <c r="J1650" s="4">
        <v>45716</v>
      </c>
      <c r="K1650" s="183">
        <v>45736</v>
      </c>
      <c r="L1650" s="7"/>
      <c r="M1650" s="44"/>
      <c r="N1650" s="44" t="str">
        <f>IFERROR(K1650 + VALUE(LEFT(L1650, FIND(" ", L1650) - 1)), "")</f>
        <v/>
      </c>
      <c r="O1650" s="3">
        <f>IF(_xlfn.DAYS(K1650,J1650)&lt;0, "Aguardando OC", _xlfn.DAYS(K1650,J1650))</f>
        <v>20</v>
      </c>
      <c r="P1650" s="14">
        <v>394764</v>
      </c>
      <c r="Q1650" s="169">
        <v>1133066</v>
      </c>
      <c r="R1650" s="14">
        <v>165177</v>
      </c>
      <c r="S1650" s="2">
        <v>692</v>
      </c>
      <c r="T1650" s="135" t="s">
        <v>106</v>
      </c>
      <c r="U1650" s="21">
        <v>353.2</v>
      </c>
      <c r="V1650" s="2">
        <v>13341</v>
      </c>
      <c r="W1650" s="43" t="str">
        <f>IFERROR(VLOOKUP(V1650, Fornecedores!A:C, 3, FALSE), "")</f>
        <v>DISMA DISTRIBUIDORA</v>
      </c>
      <c r="X1650" s="43" t="str">
        <f>IFERROR(VLOOKUP(V1650, Fornecedores!A:E, 5, FALSE), "")</f>
        <v>Araçatuba</v>
      </c>
      <c r="Y1650" s="43" t="str">
        <f>IFERROR(VLOOKUP(V1650, Fornecedores!A:F, 6, FALSE), "")</f>
        <v>SP</v>
      </c>
      <c r="Z1650" s="14" t="str">
        <f>IF(H1650=0, "Pedido entregue!", "Pendente")</f>
        <v>Pedido entregue!</v>
      </c>
      <c r="AA1650" s="74">
        <v>1</v>
      </c>
      <c r="AB1650" s="58" t="str">
        <f>IF(Z1650="Pedido Entregue!", IF(AA1650=1, "Retirado do Almoxarifado", IF(AA1650=2, "Material devolvido", "Aguardando retirada")), IF(Z1650="Pendente", "Entrega pendente", ""))</f>
        <v>Retirado do Almoxarifado</v>
      </c>
      <c r="AC1650" s="18">
        <v>1</v>
      </c>
      <c r="AD1650" s="18">
        <f>AC1650/SUMIF($P:$P,P1650,$AC:$AC)</f>
        <v>1</v>
      </c>
      <c r="AE1650" s="18">
        <f>IF(R1650=0,0,AC1650/SUMIF($R:$R,R1650,$AC:$AC))</f>
        <v>0.04</v>
      </c>
      <c r="AF1650" s="18">
        <f>IF(R1650=0,1,0)</f>
        <v>0</v>
      </c>
      <c r="AG1650" s="18">
        <f>IF(R1650=0,#REF!-J1650,0)</f>
        <v>0</v>
      </c>
      <c r="AH1650" t="str">
        <f>TEXT(J1650,"MMMM")</f>
        <v>fevereiro</v>
      </c>
    </row>
    <row r="1651" spans="1:34" ht="12.75" hidden="1" customHeight="1" x14ac:dyDescent="0.25">
      <c r="A1651" s="90" t="str">
        <f>IF(C1651="Oficina Diversos","Oficina Geral",
IF(ISNUMBER(FIND("Estoque - Colhedoras",C1651)),"Colhedoras",IF(ISNUMBER(FIND("Caldeiraria",C1651)),"Caldeiraria",IF(ISNUMBER(FIND("Borracharia",C1651)),"Borracharia",IF(ISNUMBER(FIND("Lubrificação",C1651)),"Lubrificação",
IF(ISNUMBER(FIND("Estoque - Carregadeiras",C1651)),"Carregadeiras",IF(ISNUMBER(FIND("Estoque - Veic. Leves",C1651)),"Veic. Leves",
IF(ISNUMBER(FIND("Estoque - Caminhões",C1651)),"Caminhões",IF(ISNUMBER(FIND("Estoque - Transbordos",C1651)),"Transbordos",
IF(ISNUMBER(FIND("Estoque - Tratores",C1651)),"Tratores",
IF(ISNUMBER(FIND("Estoque - Máquinas pesadas",C1651)),"Máquinas pesadas",
IF(ISNUMBER(FIND("Estoque - Reboques",C1651)),"Reboques",
IF(C1651="Estoque","Estoque",
IF(AND(ISNUMBER(C1651),C1651&gt;1000,C1651&lt;2000),"Caminhões",
IF(AND(ISNUMBER(C1651),C1651&gt;2000,C1651&lt;3000),"Tratores",
IF(AND(ISNUMBER(C1651),C1651&gt;3000,C1651&lt;4000),"Carregadeiras",
IF(AND(ISNUMBER(C1651),C1651&gt;4000,C1651&lt;5000),"Máquinas pesadas",
IF(AND(ISNUMBER(C1651),C1651&gt;5000,C1651&lt;6000),"Colhedoras",
IF(AND(ISNUMBER(C1651),C1651&gt;7000,C1651&lt;8000),"Irrigação",
IF(AND(ISNUMBER(C1651),C1651&gt;8000,C1651&lt;9000),"Reboques",IF(AND(ISNUMBER(C1651),C1651&gt;0,C1651&lt;1000),"Veic. Leves","")))))))))))))))))))))</f>
        <v>Carregadeiras</v>
      </c>
      <c r="B1651" s="72"/>
      <c r="C1651" s="42">
        <v>3014</v>
      </c>
      <c r="D1651" s="42">
        <v>67996</v>
      </c>
      <c r="E1651" s="43" t="s">
        <v>472</v>
      </c>
      <c r="F1651" s="14" t="str">
        <f>IF(ISBLANK(K1651), "Apenas Solicitação", "Tem OC")</f>
        <v>Tem OC</v>
      </c>
      <c r="G1651" s="42">
        <v>2</v>
      </c>
      <c r="H1651" s="37">
        <f>G1651-I1651</f>
        <v>0</v>
      </c>
      <c r="I1651" s="38">
        <v>2</v>
      </c>
      <c r="J1651" s="44">
        <v>45786</v>
      </c>
      <c r="K1651" s="185">
        <v>45791</v>
      </c>
      <c r="L1651" s="44"/>
      <c r="M1651" s="44"/>
      <c r="N1651" s="44" t="str">
        <f>IFERROR(K1651 + VALUE(LEFT(L1651, FIND(" ", L1651) - 1)), "")</f>
        <v/>
      </c>
      <c r="O1651" s="3">
        <f>IF(_xlfn.DAYS(K1651,J1651)&lt;0, "Aguardando OC", _xlfn.DAYS(K1651,J1651))</f>
        <v>5</v>
      </c>
      <c r="P1651" s="191">
        <v>402234</v>
      </c>
      <c r="Q1651" s="54"/>
      <c r="R1651" s="191">
        <v>167578</v>
      </c>
      <c r="S1651" s="49"/>
      <c r="T1651" s="267"/>
      <c r="U1651" s="45">
        <v>221.16</v>
      </c>
      <c r="V1651" s="42">
        <v>13341</v>
      </c>
      <c r="W1651" s="43" t="str">
        <f>IFERROR(VLOOKUP(V1651, Fornecedores!A:C, 3, FALSE), "")</f>
        <v>DISMA DISTRIBUIDORA</v>
      </c>
      <c r="X1651" s="43" t="str">
        <f>IFERROR(VLOOKUP(V1651, Fornecedores!A:E, 5, FALSE), "")</f>
        <v>Araçatuba</v>
      </c>
      <c r="Y1651" s="43" t="str">
        <f>IFERROR(VLOOKUP(V1651, Fornecedores!A:F, 6, FALSE), "")</f>
        <v>SP</v>
      </c>
      <c r="Z1651" s="14" t="str">
        <f>IF(H1651=0, "Pedido entregue!", "Pendente")</f>
        <v>Pedido entregue!</v>
      </c>
      <c r="AA1651" s="74">
        <v>1</v>
      </c>
      <c r="AB1651" s="58" t="str">
        <f>IF(Z1651="Pedido Entregue!", IF(AA1651=1, "Retirado do Almoxarifado", IF(AA1651=2, "Material devolvido", "Aguardando retirada")), IF(Z1651="Pendente", "Entrega pendente", ""))</f>
        <v>Retirado do Almoxarifado</v>
      </c>
      <c r="AC1651" s="18">
        <v>1</v>
      </c>
      <c r="AD1651" s="18">
        <f>AC1651/SUMIF($P:$P,P1651,$AC:$AC)</f>
        <v>1</v>
      </c>
      <c r="AE1651" s="18">
        <f>IF(R1651=0,0,AC1651/SUMIF($R:$R,R1651,$AC:$AC))</f>
        <v>8.3333333333333329E-2</v>
      </c>
      <c r="AF1651" s="18">
        <f>IF(R1651=0,1,0)</f>
        <v>0</v>
      </c>
      <c r="AG1651" s="18">
        <f>IF(R1651=0,#REF!-J1651,0)</f>
        <v>0</v>
      </c>
      <c r="AH1651" t="str">
        <f>TEXT(J1651,"MMMM")</f>
        <v>maio</v>
      </c>
    </row>
    <row r="1652" spans="1:34" ht="12.75" hidden="1" customHeight="1" x14ac:dyDescent="0.25">
      <c r="A1652" s="90" t="str">
        <f>IF(C1652="Oficina Diversos","Oficina Geral",
IF(ISNUMBER(FIND("Estoque - Colhedoras",C1652)),"Colhedoras",IF(ISNUMBER(FIND("Caldeiraria",C1652)),"Caldeiraria",IF(ISNUMBER(FIND("Borracharia",C1652)),"Borracharia",IF(ISNUMBER(FIND("Lubrificação",C1652)),"Lubrificação",
IF(ISNUMBER(FIND("Estoque - Carregadeiras",C1652)),"Carregadeiras",IF(ISNUMBER(FIND("Estoque - Veic. Leves",C1652)),"Veic. Leves",
IF(ISNUMBER(FIND("Estoque - Caminhões",C1652)),"Caminhões",IF(ISNUMBER(FIND("Estoque - Transbordos",C1652)),"Transbordos",
IF(ISNUMBER(FIND("Estoque - Tratores",C1652)),"Tratores",
IF(ISNUMBER(FIND("Estoque - Máquinas pesadas",C1652)),"Máquinas pesadas",
IF(ISNUMBER(FIND("Estoque - Reboques",C1652)),"Reboques",
IF(C1652="Estoque","Estoque",
IF(AND(ISNUMBER(C1652),C1652&gt;1000,C1652&lt;2000),"Caminhões",
IF(AND(ISNUMBER(C1652),C1652&gt;2000,C1652&lt;3000),"Tratores",
IF(AND(ISNUMBER(C1652),C1652&gt;3000,C1652&lt;4000),"Carregadeiras",
IF(AND(ISNUMBER(C1652),C1652&gt;4000,C1652&lt;5000),"Máquinas pesadas",
IF(AND(ISNUMBER(C1652),C1652&gt;5000,C1652&lt;6000),"Colhedoras",
IF(AND(ISNUMBER(C1652),C1652&gt;7000,C1652&lt;8000),"Irrigação",
IF(AND(ISNUMBER(C1652),C1652&gt;8000,C1652&lt;9000),"Reboques",IF(AND(ISNUMBER(C1652),C1652&gt;0,C1652&lt;1000),"Veic. Leves","")))))))))))))))))))))</f>
        <v>Carregadeiras</v>
      </c>
      <c r="B1652" s="72"/>
      <c r="C1652" s="42">
        <v>3014</v>
      </c>
      <c r="D1652" s="42">
        <v>67997</v>
      </c>
      <c r="E1652" s="43" t="s">
        <v>1269</v>
      </c>
      <c r="F1652" s="14" t="str">
        <f>IF(ISBLANK(K1652), "Apenas Solicitação", "Tem OC")</f>
        <v>Tem OC</v>
      </c>
      <c r="G1652" s="42">
        <v>2</v>
      </c>
      <c r="H1652" s="37">
        <f>G1652-I1652</f>
        <v>0</v>
      </c>
      <c r="I1652" s="38">
        <v>2</v>
      </c>
      <c r="J1652" s="44">
        <v>45786</v>
      </c>
      <c r="K1652" s="185">
        <v>45791</v>
      </c>
      <c r="L1652" s="44"/>
      <c r="M1652" s="44"/>
      <c r="N1652" s="44" t="str">
        <f>IFERROR(K1652 + VALUE(LEFT(L1652, FIND(" ", L1652) - 1)), "")</f>
        <v/>
      </c>
      <c r="O1652" s="3">
        <f>IF(_xlfn.DAYS(K1652,J1652)&lt;0, "Aguardando OC", _xlfn.DAYS(K1652,J1652))</f>
        <v>5</v>
      </c>
      <c r="P1652" s="191">
        <v>402235</v>
      </c>
      <c r="Q1652" s="54"/>
      <c r="R1652" s="191">
        <v>167578</v>
      </c>
      <c r="S1652" s="49"/>
      <c r="T1652" s="267"/>
      <c r="U1652" s="45">
        <v>39</v>
      </c>
      <c r="V1652" s="42">
        <v>13341</v>
      </c>
      <c r="W1652" s="43" t="str">
        <f>IFERROR(VLOOKUP(V1652, Fornecedores!A:C, 3, FALSE), "")</f>
        <v>DISMA DISTRIBUIDORA</v>
      </c>
      <c r="X1652" s="43" t="str">
        <f>IFERROR(VLOOKUP(V1652, Fornecedores!A:E, 5, FALSE), "")</f>
        <v>Araçatuba</v>
      </c>
      <c r="Y1652" s="43" t="str">
        <f>IFERROR(VLOOKUP(V1652, Fornecedores!A:F, 6, FALSE), "")</f>
        <v>SP</v>
      </c>
      <c r="Z1652" s="14" t="str">
        <f>IF(H1652=0, "Pedido entregue!", "Pendente")</f>
        <v>Pedido entregue!</v>
      </c>
      <c r="AA1652" s="74">
        <v>1</v>
      </c>
      <c r="AB1652" s="58" t="str">
        <f>IF(Z1652="Pedido Entregue!", IF(AA1652=1, "Retirado do Almoxarifado", IF(AA1652=2, "Material devolvido", "Aguardando retirada")), IF(Z1652="Pendente", "Entrega pendente", ""))</f>
        <v>Retirado do Almoxarifado</v>
      </c>
      <c r="AC1652" s="18">
        <v>1</v>
      </c>
      <c r="AD1652" s="18">
        <f>AC1652/SUMIF($P:$P,P1652,$AC:$AC)</f>
        <v>1</v>
      </c>
      <c r="AE1652" s="18">
        <f>IF(R1652=0,0,AC1652/SUMIF($R:$R,R1652,$AC:$AC))</f>
        <v>8.3333333333333329E-2</v>
      </c>
      <c r="AF1652" s="18">
        <f>IF(R1652=0,1,0)</f>
        <v>0</v>
      </c>
      <c r="AG1652" s="18">
        <f>IF(R1652=0,#REF!-J1652,0)</f>
        <v>0</v>
      </c>
      <c r="AH1652" t="str">
        <f>TEXT(J1652,"MMMM")</f>
        <v>maio</v>
      </c>
    </row>
    <row r="1653" spans="1:34" ht="12.75" hidden="1" customHeight="1" x14ac:dyDescent="0.25">
      <c r="A1653" s="90" t="str">
        <f>IF(C1653="Oficina Diversos","Oficina Geral",
IF(ISNUMBER(FIND("Estoque - Colhedoras",C1653)),"Colhedoras",IF(ISNUMBER(FIND("Caldeiraria",C1653)),"Caldeiraria",IF(ISNUMBER(FIND("Borracharia",C1653)),"Borracharia",IF(ISNUMBER(FIND("Lubrificação",C1653)),"Lubrificação",
IF(ISNUMBER(FIND("Estoque - Carregadeiras",C1653)),"Carregadeiras",IF(ISNUMBER(FIND("Estoque - Veic. Leves",C1653)),"Veic. Leves",
IF(ISNUMBER(FIND("Estoque - Caminhões",C1653)),"Caminhões",IF(ISNUMBER(FIND("Estoque - Transbordos",C1653)),"Transbordos",
IF(ISNUMBER(FIND("Estoque - Tratores",C1653)),"Tratores",
IF(ISNUMBER(FIND("Estoque - Máquinas pesadas",C1653)),"Máquinas pesadas",
IF(ISNUMBER(FIND("Estoque - Reboques",C1653)),"Reboques",
IF(C1653="Estoque","Estoque",
IF(AND(ISNUMBER(C1653),C1653&gt;1000,C1653&lt;2000),"Caminhões",
IF(AND(ISNUMBER(C1653),C1653&gt;2000,C1653&lt;3000),"Tratores",
IF(AND(ISNUMBER(C1653),C1653&gt;3000,C1653&lt;4000),"Carregadeiras",
IF(AND(ISNUMBER(C1653),C1653&gt;4000,C1653&lt;5000),"Máquinas pesadas",
IF(AND(ISNUMBER(C1653),C1653&gt;5000,C1653&lt;6000),"Colhedoras",
IF(AND(ISNUMBER(C1653),C1653&gt;7000,C1653&lt;8000),"Irrigação",
IF(AND(ISNUMBER(C1653),C1653&gt;8000,C1653&lt;9000),"Reboques",IF(AND(ISNUMBER(C1653),C1653&gt;0,C1653&lt;1000),"Veic. Leves","")))))))))))))))))))))</f>
        <v>Carregadeiras</v>
      </c>
      <c r="C1653" s="113">
        <v>3024</v>
      </c>
      <c r="D1653" s="2">
        <v>67997</v>
      </c>
      <c r="E1653" s="3" t="s">
        <v>1269</v>
      </c>
      <c r="F1653" s="101" t="str">
        <f>IF(ISBLANK(K1653), "Apenas Solicitação", "Tem OC")</f>
        <v>Tem OC</v>
      </c>
      <c r="G1653" s="2">
        <v>2</v>
      </c>
      <c r="H1653" s="102">
        <f>G1653-I1653</f>
        <v>0</v>
      </c>
      <c r="I1653" s="103">
        <v>2</v>
      </c>
      <c r="J1653" s="4">
        <v>45828</v>
      </c>
      <c r="K1653" s="180">
        <v>45839</v>
      </c>
      <c r="L1653" s="3" t="s">
        <v>20152</v>
      </c>
      <c r="M1653" s="104" t="str">
        <f ca="1">IF(OR(N1653="", N1653=0), "", IF(N1653&gt;TODAY(), "No prazo", "Atrasado"))</f>
        <v>Atrasado</v>
      </c>
      <c r="N1653" s="104">
        <f>IFERROR(K1653 + VALUE(LEFT(L1653, FIND(" ", L1653) - 1)), "")</f>
        <v>45840</v>
      </c>
      <c r="O1653" s="105">
        <f>IF(_xlfn.DAYS(K1653,J1653)&lt;0, "Aguardando OC", _xlfn.DAYS(K1653,J1653))</f>
        <v>11</v>
      </c>
      <c r="P1653" s="14">
        <v>408575</v>
      </c>
      <c r="Q1653" s="12"/>
      <c r="R1653" s="14">
        <v>170152</v>
      </c>
      <c r="S1653" s="2">
        <v>221</v>
      </c>
      <c r="T1653" s="135" t="s">
        <v>1029</v>
      </c>
      <c r="U1653" s="21">
        <v>19.45</v>
      </c>
      <c r="V1653" s="2">
        <v>13341</v>
      </c>
      <c r="W1653" s="105" t="str">
        <f>IFERROR(VLOOKUP(V1653, Fornecedores!A:C, 3, FALSE), "")</f>
        <v>DISMA DISTRIBUIDORA</v>
      </c>
      <c r="X1653" s="105" t="str">
        <f>IFERROR(VLOOKUP(V1653, Fornecedores!A:E, 5, FALSE), "")</f>
        <v>Araçatuba</v>
      </c>
      <c r="Y1653" s="105" t="str">
        <f>IFERROR(VLOOKUP(V1653, Fornecedores!A:F, 6, FALSE), "")</f>
        <v>SP</v>
      </c>
      <c r="Z1653" s="101" t="str">
        <f>IF(H1653=0, "Pedido entregue!", "Pendente")</f>
        <v>Pedido entregue!</v>
      </c>
      <c r="AB1653" s="132" t="str">
        <f>IF(Z1653="Pedido Entregue!", IF(AA1653=1, "Retirado do Almoxarifado", IF(AA1653=2, "Material devolvido", "Aguardando retirada")), IF(Z1653="Pendente", "Entrega pendente", ""))</f>
        <v>Aguardando retirada</v>
      </c>
      <c r="AC1653" s="18">
        <v>1</v>
      </c>
      <c r="AD1653" s="18">
        <f>AC1653/SUMIF($P:$P,P1653,$AC:$AC)</f>
        <v>1</v>
      </c>
      <c r="AE1653" s="18">
        <f>IF(R1653=0,0,AC1653/SUMIF($R:$R,R1653,$AC:$AC))</f>
        <v>5.5555555555555552E-2</v>
      </c>
      <c r="AF1653" s="18">
        <f>IF(R1653=0,1,0)</f>
        <v>0</v>
      </c>
      <c r="AH1653" t="str">
        <f>TEXT(J1653,"MMMM")</f>
        <v>junho</v>
      </c>
    </row>
    <row r="1654" spans="1:34" ht="12.75" hidden="1" customHeight="1" x14ac:dyDescent="0.25">
      <c r="A1654" s="90" t="str">
        <f>IF(C1654="Oficina Diversos","Oficina Geral",
IF(ISNUMBER(FIND("Estoque - Colhedoras",C1654)),"Colhedoras",IF(ISNUMBER(FIND("Caldeiraria",C1654)),"Caldeiraria",IF(ISNUMBER(FIND("Borracharia",C1654)),"Borracharia",IF(ISNUMBER(FIND("Lubrificação",C1654)),"Lubrificação",
IF(ISNUMBER(FIND("Estoque - Carregadeiras",C1654)),"Carregadeiras",IF(ISNUMBER(FIND("Estoque - Veic. Leves",C1654)),"Veic. Leves",
IF(ISNUMBER(FIND("Estoque - Caminhões",C1654)),"Caminhões",IF(ISNUMBER(FIND("Estoque - Transbordos",C1654)),"Transbordos",
IF(ISNUMBER(FIND("Estoque - Tratores",C1654)),"Tratores",
IF(ISNUMBER(FIND("Estoque - Máquinas pesadas",C1654)),"Máquinas pesadas",
IF(ISNUMBER(FIND("Estoque - Reboques",C1654)),"Reboques",
IF(C1654="Estoque","Estoque",
IF(AND(ISNUMBER(C1654),C1654&gt;1000,C1654&lt;2000),"Caminhões",
IF(AND(ISNUMBER(C1654),C1654&gt;2000,C1654&lt;3000),"Tratores",
IF(AND(ISNUMBER(C1654),C1654&gt;3000,C1654&lt;4000),"Carregadeiras",
IF(AND(ISNUMBER(C1654),C1654&gt;4000,C1654&lt;5000),"Máquinas pesadas",
IF(AND(ISNUMBER(C1654),C1654&gt;5000,C1654&lt;6000),"Colhedoras",
IF(AND(ISNUMBER(C1654),C1654&gt;7000,C1654&lt;8000),"Irrigação",
IF(AND(ISNUMBER(C1654),C1654&gt;8000,C1654&lt;9000),"Reboques",IF(AND(ISNUMBER(C1654),C1654&gt;0,C1654&lt;1000),"Veic. Leves","")))))))))))))))))))))</f>
        <v>Carregadeiras</v>
      </c>
      <c r="B1654" s="72"/>
      <c r="C1654" s="42">
        <v>3014</v>
      </c>
      <c r="D1654" s="42">
        <v>68018</v>
      </c>
      <c r="E1654" s="43" t="s">
        <v>1270</v>
      </c>
      <c r="F1654" s="14" t="str">
        <f>IF(ISBLANK(K1654), "Apenas Solicitação", "Tem OC")</f>
        <v>Tem OC</v>
      </c>
      <c r="G1654" s="42">
        <v>1</v>
      </c>
      <c r="H1654" s="37">
        <f>G1654-I1654</f>
        <v>0</v>
      </c>
      <c r="I1654" s="38">
        <v>1</v>
      </c>
      <c r="J1654" s="44">
        <v>45786</v>
      </c>
      <c r="K1654" s="185">
        <v>45791</v>
      </c>
      <c r="L1654" s="44"/>
      <c r="M1654" s="44"/>
      <c r="N1654" s="44" t="str">
        <f>IFERROR(K1654 + VALUE(LEFT(L1654, FIND(" ", L1654) - 1)), "")</f>
        <v/>
      </c>
      <c r="O1654" s="3">
        <f>IF(_xlfn.DAYS(K1654,J1654)&lt;0, "Aguardando OC", _xlfn.DAYS(K1654,J1654))</f>
        <v>5</v>
      </c>
      <c r="P1654" s="191">
        <v>402232</v>
      </c>
      <c r="Q1654" s="54"/>
      <c r="R1654" s="191">
        <v>167578</v>
      </c>
      <c r="S1654" s="49"/>
      <c r="T1654" s="267"/>
      <c r="U1654" s="45">
        <v>35</v>
      </c>
      <c r="V1654" s="42">
        <v>13341</v>
      </c>
      <c r="W1654" s="43" t="str">
        <f>IFERROR(VLOOKUP(V1654, Fornecedores!A:C, 3, FALSE), "")</f>
        <v>DISMA DISTRIBUIDORA</v>
      </c>
      <c r="X1654" s="43" t="str">
        <f>IFERROR(VLOOKUP(V1654, Fornecedores!A:E, 5, FALSE), "")</f>
        <v>Araçatuba</v>
      </c>
      <c r="Y1654" s="43" t="str">
        <f>IFERROR(VLOOKUP(V1654, Fornecedores!A:F, 6, FALSE), "")</f>
        <v>SP</v>
      </c>
      <c r="Z1654" s="14" t="str">
        <f>IF(H1654=0, "Pedido entregue!", "Pendente")</f>
        <v>Pedido entregue!</v>
      </c>
      <c r="AA1654" s="74">
        <v>1</v>
      </c>
      <c r="AB1654" s="58" t="str">
        <f>IF(Z1654="Pedido Entregue!", IF(AA1654=1, "Retirado do Almoxarifado", IF(AA1654=2, "Material devolvido", "Aguardando retirada")), IF(Z1654="Pendente", "Entrega pendente", ""))</f>
        <v>Retirado do Almoxarifado</v>
      </c>
      <c r="AC1654" s="18">
        <v>1</v>
      </c>
      <c r="AD1654" s="18">
        <f>AC1654/SUMIF($P:$P,P1654,$AC:$AC)</f>
        <v>1</v>
      </c>
      <c r="AE1654" s="18">
        <f>IF(R1654=0,0,AC1654/SUMIF($R:$R,R1654,$AC:$AC))</f>
        <v>8.3333333333333329E-2</v>
      </c>
      <c r="AF1654" s="18">
        <f>IF(R1654=0,1,0)</f>
        <v>0</v>
      </c>
      <c r="AG1654" s="18">
        <f>IF(R1654=0,#REF!-J1654,0)</f>
        <v>0</v>
      </c>
      <c r="AH1654" t="str">
        <f>TEXT(J1654,"MMMM")</f>
        <v>maio</v>
      </c>
    </row>
    <row r="1655" spans="1:34" ht="12.75" hidden="1" customHeight="1" x14ac:dyDescent="0.25">
      <c r="A1655" s="90" t="str">
        <f>IF(C1655="Oficina Diversos","Oficina Geral",
IF(ISNUMBER(FIND("Estoque - Colhedoras",C1655)),"Colhedoras",IF(ISNUMBER(FIND("Caldeiraria",C1655)),"Caldeiraria",IF(ISNUMBER(FIND("Borracharia",C1655)),"Borracharia",IF(ISNUMBER(FIND("Lubrificação",C1655)),"Lubrificação",
IF(ISNUMBER(FIND("Estoque - Carregadeiras",C1655)),"Carregadeiras",IF(ISNUMBER(FIND("Estoque - Veic. Leves",C1655)),"Veic. Leves",
IF(ISNUMBER(FIND("Estoque - Caminhões",C1655)),"Caminhões",IF(ISNUMBER(FIND("Estoque - Transbordos",C1655)),"Transbordos",
IF(ISNUMBER(FIND("Estoque - Tratores",C1655)),"Tratores",
IF(ISNUMBER(FIND("Estoque - Máquinas pesadas",C1655)),"Máquinas pesadas",
IF(ISNUMBER(FIND("Estoque - Reboques",C1655)),"Reboques",
IF(C1655="Estoque","Estoque",
IF(AND(ISNUMBER(C1655),C1655&gt;1000,C1655&lt;2000),"Caminhões",
IF(AND(ISNUMBER(C1655),C1655&gt;2000,C1655&lt;3000),"Tratores",
IF(AND(ISNUMBER(C1655),C1655&gt;3000,C1655&lt;4000),"Carregadeiras",
IF(AND(ISNUMBER(C1655),C1655&gt;4000,C1655&lt;5000),"Máquinas pesadas",
IF(AND(ISNUMBER(C1655),C1655&gt;5000,C1655&lt;6000),"Colhedoras",
IF(AND(ISNUMBER(C1655),C1655&gt;7000,C1655&lt;8000),"Irrigação",
IF(AND(ISNUMBER(C1655),C1655&gt;8000,C1655&lt;9000),"Reboques",IF(AND(ISNUMBER(C1655),C1655&gt;0,C1655&lt;1000),"Veic. Leves","")))))))))))))))))))))</f>
        <v>Caminhões</v>
      </c>
      <c r="B1655" s="72"/>
      <c r="C1655" s="34">
        <v>1103</v>
      </c>
      <c r="D1655" s="34">
        <v>68023</v>
      </c>
      <c r="E1655" s="36" t="s">
        <v>931</v>
      </c>
      <c r="F1655" s="14" t="str">
        <f>IF(ISBLANK(K1655), "Apenas Solicitação", "Tem OC")</f>
        <v>Tem OC</v>
      </c>
      <c r="G1655" s="34">
        <v>1</v>
      </c>
      <c r="H1655" s="37">
        <f>G1655-I1655</f>
        <v>0</v>
      </c>
      <c r="I1655" s="38">
        <v>1</v>
      </c>
      <c r="J1655" s="35">
        <v>45762</v>
      </c>
      <c r="K1655" s="184">
        <v>45776</v>
      </c>
      <c r="L1655" s="3"/>
      <c r="M1655" s="44"/>
      <c r="N1655" s="44" t="str">
        <f>IFERROR(K1655 + VALUE(LEFT(L1655, FIND(" ", L1655) - 1)), "")</f>
        <v/>
      </c>
      <c r="O1655" s="3">
        <f>IF(_xlfn.DAYS(K1655,J1655)&lt;0, "Aguardando OC", _xlfn.DAYS(K1655,J1655))</f>
        <v>14</v>
      </c>
      <c r="P1655" s="193">
        <v>399597</v>
      </c>
      <c r="Q1655" s="57"/>
      <c r="R1655" s="193">
        <v>166899</v>
      </c>
      <c r="S1655" s="34">
        <v>221</v>
      </c>
      <c r="T1655" s="266" t="s">
        <v>1029</v>
      </c>
      <c r="U1655" s="40">
        <v>57.77</v>
      </c>
      <c r="V1655" s="34">
        <v>2097</v>
      </c>
      <c r="W1655" s="43" t="str">
        <f>IFERROR(VLOOKUP(V1655, Fornecedores!A:C, 3, FALSE), "")</f>
        <v xml:space="preserve">CAUPECAS            </v>
      </c>
      <c r="X1655" s="43" t="str">
        <f>IFERROR(VLOOKUP(V1655, Fornecedores!A:E, 5, FALSE), "")</f>
        <v>Recife</v>
      </c>
      <c r="Y1655" s="43" t="str">
        <f>IFERROR(VLOOKUP(V1655, Fornecedores!A:F, 6, FALSE), "")</f>
        <v>PE</v>
      </c>
      <c r="Z1655" s="14" t="str">
        <f>IF(H1655=0, "Pedido entregue!", "Pendente")</f>
        <v>Pedido entregue!</v>
      </c>
      <c r="AA1655" s="74">
        <v>1</v>
      </c>
      <c r="AB1655" s="58" t="str">
        <f>IF(Z1655="Pedido Entregue!", IF(AA1655=1, "Retirado do Almoxarifado", IF(AA1655=2, "Material devolvido", "Aguardando retirada")), IF(Z1655="Pendente", "Entrega pendente", ""))</f>
        <v>Retirado do Almoxarifado</v>
      </c>
      <c r="AC1655" s="18">
        <v>1</v>
      </c>
      <c r="AD1655" s="18">
        <f>AC1655/SUMIF($P:$P,P1655,$AC:$AC)</f>
        <v>1</v>
      </c>
      <c r="AE1655" s="18">
        <f>IF(R1655=0,0,AC1655/SUMIF($R:$R,R1655,$AC:$AC))</f>
        <v>0.16666666666666666</v>
      </c>
      <c r="AF1655" s="18">
        <f>IF(R1655=0,1,0)</f>
        <v>0</v>
      </c>
      <c r="AH1655" t="str">
        <f>TEXT(J1655,"MMMM")</f>
        <v>abril</v>
      </c>
    </row>
    <row r="1656" spans="1:34" ht="12.75" hidden="1" customHeight="1" x14ac:dyDescent="0.25">
      <c r="A1656" s="90" t="str">
        <f>IF(C1656="Oficina Diversos","Oficina Geral",
IF(ISNUMBER(FIND("Estoque - Colhedoras",C1656)),"Colhedoras",IF(ISNUMBER(FIND("Caldeiraria",C1656)),"Caldeiraria",IF(ISNUMBER(FIND("Borracharia",C1656)),"Borracharia",IF(ISNUMBER(FIND("Lubrificação",C1656)),"Lubrificação",
IF(ISNUMBER(FIND("Estoque - Carregadeiras",C1656)),"Carregadeiras",IF(ISNUMBER(FIND("Estoque - Veic. Leves",C1656)),"Veic. Leves",
IF(ISNUMBER(FIND("Estoque - Caminhões",C1656)),"Caminhões",IF(ISNUMBER(FIND("Estoque - Transbordos",C1656)),"Transbordos",
IF(ISNUMBER(FIND("Estoque - Tratores",C1656)),"Tratores",
IF(ISNUMBER(FIND("Estoque - Máquinas pesadas",C1656)),"Máquinas pesadas",
IF(ISNUMBER(FIND("Estoque - Reboques",C1656)),"Reboques",
IF(C1656="Estoque","Estoque",
IF(AND(ISNUMBER(C1656),C1656&gt;1000,C1656&lt;2000),"Caminhões",
IF(AND(ISNUMBER(C1656),C1656&gt;2000,C1656&lt;3000),"Tratores",
IF(AND(ISNUMBER(C1656),C1656&gt;3000,C1656&lt;4000),"Carregadeiras",
IF(AND(ISNUMBER(C1656),C1656&gt;4000,C1656&lt;5000),"Máquinas pesadas",
IF(AND(ISNUMBER(C1656),C1656&gt;5000,C1656&lt;6000),"Colhedoras",
IF(AND(ISNUMBER(C1656),C1656&gt;7000,C1656&lt;8000),"Irrigação",
IF(AND(ISNUMBER(C1656),C1656&gt;8000,C1656&lt;9000),"Reboques",IF(AND(ISNUMBER(C1656),C1656&gt;0,C1656&lt;1000),"Veic. Leves","")))))))))))))))))))))</f>
        <v>Caminhões</v>
      </c>
      <c r="B1656" s="72"/>
      <c r="C1656" s="34">
        <v>1103</v>
      </c>
      <c r="D1656" s="34">
        <v>68026</v>
      </c>
      <c r="E1656" s="36" t="s">
        <v>932</v>
      </c>
      <c r="F1656" s="14" t="str">
        <f>IF(ISBLANK(K1656), "Apenas Solicitação", "Tem OC")</f>
        <v>Tem OC</v>
      </c>
      <c r="G1656" s="34">
        <v>1</v>
      </c>
      <c r="H1656" s="37">
        <f>G1656-I1656</f>
        <v>0</v>
      </c>
      <c r="I1656" s="38">
        <v>1</v>
      </c>
      <c r="J1656" s="35">
        <v>45762</v>
      </c>
      <c r="K1656" s="184">
        <v>45776</v>
      </c>
      <c r="L1656" s="3"/>
      <c r="M1656" s="44"/>
      <c r="N1656" s="44" t="str">
        <f>IFERROR(K1656 + VALUE(LEFT(L1656, FIND(" ", L1656) - 1)), "")</f>
        <v/>
      </c>
      <c r="O1656" s="3">
        <f>IF(_xlfn.DAYS(K1656,J1656)&lt;0, "Aguardando OC", _xlfn.DAYS(K1656,J1656))</f>
        <v>14</v>
      </c>
      <c r="P1656" s="193">
        <v>399595</v>
      </c>
      <c r="Q1656" s="57"/>
      <c r="R1656" s="193">
        <v>166899</v>
      </c>
      <c r="S1656" s="34">
        <v>221</v>
      </c>
      <c r="T1656" s="266" t="s">
        <v>1029</v>
      </c>
      <c r="U1656" s="40">
        <v>7.21</v>
      </c>
      <c r="V1656" s="34">
        <v>2097</v>
      </c>
      <c r="W1656" s="43" t="str">
        <f>IFERROR(VLOOKUP(V1656, Fornecedores!A:C, 3, FALSE), "")</f>
        <v xml:space="preserve">CAUPECAS            </v>
      </c>
      <c r="X1656" s="43" t="str">
        <f>IFERROR(VLOOKUP(V1656, Fornecedores!A:E, 5, FALSE), "")</f>
        <v>Recife</v>
      </c>
      <c r="Y1656" s="43" t="str">
        <f>IFERROR(VLOOKUP(V1656, Fornecedores!A:F, 6, FALSE), "")</f>
        <v>PE</v>
      </c>
      <c r="Z1656" s="14" t="str">
        <f>IF(H1656=0, "Pedido entregue!", "Pendente")</f>
        <v>Pedido entregue!</v>
      </c>
      <c r="AA1656" s="74">
        <v>1</v>
      </c>
      <c r="AB1656" s="58" t="str">
        <f>IF(Z1656="Pedido Entregue!", IF(AA1656=1, "Retirado do Almoxarifado", IF(AA1656=2, "Material devolvido", "Aguardando retirada")), IF(Z1656="Pendente", "Entrega pendente", ""))</f>
        <v>Retirado do Almoxarifado</v>
      </c>
      <c r="AC1656" s="18">
        <v>1</v>
      </c>
      <c r="AD1656" s="18">
        <f>AC1656/SUMIF($P:$P,P1656,$AC:$AC)</f>
        <v>1</v>
      </c>
      <c r="AE1656" s="18">
        <f>IF(R1656=0,0,AC1656/SUMIF($R:$R,R1656,$AC:$AC))</f>
        <v>0.16666666666666666</v>
      </c>
      <c r="AF1656" s="18">
        <f>IF(R1656=0,1,0)</f>
        <v>0</v>
      </c>
      <c r="AH1656" t="str">
        <f>TEXT(J1656,"MMMM")</f>
        <v>abril</v>
      </c>
    </row>
    <row r="1657" spans="1:34" ht="12.75" hidden="1" customHeight="1" x14ac:dyDescent="0.25">
      <c r="A1657" s="90" t="str">
        <f>IF(C1657="Oficina Diversos","Oficina Geral",
IF(ISNUMBER(FIND("Estoque - Colhedoras",C1657)),"Colhedoras",IF(ISNUMBER(FIND("Caldeiraria",C1657)),"Caldeiraria",IF(ISNUMBER(FIND("Borracharia",C1657)),"Borracharia",IF(ISNUMBER(FIND("Lubrificação",C1657)),"Lubrificação",
IF(ISNUMBER(FIND("Estoque - Carregadeiras",C1657)),"Carregadeiras",IF(ISNUMBER(FIND("Estoque - Veic. Leves",C1657)),"Veic. Leves",
IF(ISNUMBER(FIND("Estoque - Caminhões",C1657)),"Caminhões",IF(ISNUMBER(FIND("Estoque - Transbordos",C1657)),"Transbordos",
IF(ISNUMBER(FIND("Estoque - Tratores",C1657)),"Tratores",
IF(ISNUMBER(FIND("Estoque - Máquinas pesadas",C1657)),"Máquinas pesadas",
IF(ISNUMBER(FIND("Estoque - Reboques",C1657)),"Reboques",
IF(C1657="Estoque","Estoque",
IF(AND(ISNUMBER(C1657),C1657&gt;1000,C1657&lt;2000),"Caminhões",
IF(AND(ISNUMBER(C1657),C1657&gt;2000,C1657&lt;3000),"Tratores",
IF(AND(ISNUMBER(C1657),C1657&gt;3000,C1657&lt;4000),"Carregadeiras",
IF(AND(ISNUMBER(C1657),C1657&gt;4000,C1657&lt;5000),"Máquinas pesadas",
IF(AND(ISNUMBER(C1657),C1657&gt;5000,C1657&lt;6000),"Colhedoras",
IF(AND(ISNUMBER(C1657),C1657&gt;7000,C1657&lt;8000),"Irrigação",
IF(AND(ISNUMBER(C1657),C1657&gt;8000,C1657&lt;9000),"Reboques",IF(AND(ISNUMBER(C1657),C1657&gt;0,C1657&lt;1000),"Veic. Leves","")))))))))))))))))))))</f>
        <v>Caminhões</v>
      </c>
      <c r="B1657" s="72"/>
      <c r="C1657" s="34">
        <v>1103</v>
      </c>
      <c r="D1657" s="34">
        <v>68026</v>
      </c>
      <c r="E1657" s="36" t="s">
        <v>932</v>
      </c>
      <c r="F1657" s="14" t="str">
        <f>IF(ISBLANK(K1657), "Apenas Solicitação", "Tem OC")</f>
        <v>Tem OC</v>
      </c>
      <c r="G1657" s="34">
        <v>1</v>
      </c>
      <c r="H1657" s="37">
        <f>G1657-I1657</f>
        <v>0</v>
      </c>
      <c r="I1657" s="38">
        <v>1</v>
      </c>
      <c r="J1657" s="35">
        <v>45762</v>
      </c>
      <c r="K1657" s="184">
        <v>45776</v>
      </c>
      <c r="L1657" s="3"/>
      <c r="M1657" s="44"/>
      <c r="N1657" s="44" t="str">
        <f>IFERROR(K1657 + VALUE(LEFT(L1657, FIND(" ", L1657) - 1)), "")</f>
        <v/>
      </c>
      <c r="O1657" s="3">
        <f>IF(_xlfn.DAYS(K1657,J1657)&lt;0, "Aguardando OC", _xlfn.DAYS(K1657,J1657))</f>
        <v>14</v>
      </c>
      <c r="P1657" s="193">
        <v>399598</v>
      </c>
      <c r="Q1657" s="57"/>
      <c r="R1657" s="193">
        <v>166899</v>
      </c>
      <c r="S1657" s="34">
        <v>221</v>
      </c>
      <c r="T1657" s="266" t="s">
        <v>1029</v>
      </c>
      <c r="U1657" s="40">
        <v>7.21</v>
      </c>
      <c r="V1657" s="34">
        <v>2097</v>
      </c>
      <c r="W1657" s="43" t="str">
        <f>IFERROR(VLOOKUP(V1657, Fornecedores!A:C, 3, FALSE), "")</f>
        <v xml:space="preserve">CAUPECAS            </v>
      </c>
      <c r="X1657" s="43" t="str">
        <f>IFERROR(VLOOKUP(V1657, Fornecedores!A:E, 5, FALSE), "")</f>
        <v>Recife</v>
      </c>
      <c r="Y1657" s="43" t="str">
        <f>IFERROR(VLOOKUP(V1657, Fornecedores!A:F, 6, FALSE), "")</f>
        <v>PE</v>
      </c>
      <c r="Z1657" s="14" t="str">
        <f>IF(H1657=0, "Pedido entregue!", "Pendente")</f>
        <v>Pedido entregue!</v>
      </c>
      <c r="AA1657" s="74">
        <v>1</v>
      </c>
      <c r="AB1657" s="58" t="str">
        <f>IF(Z1657="Pedido Entregue!", IF(AA1657=1, "Retirado do Almoxarifado", IF(AA1657=2, "Material devolvido", "Aguardando retirada")), IF(Z1657="Pendente", "Entrega pendente", ""))</f>
        <v>Retirado do Almoxarifado</v>
      </c>
      <c r="AC1657" s="18">
        <v>1</v>
      </c>
      <c r="AD1657" s="18">
        <f>AC1657/SUMIF($P:$P,P1657,$AC:$AC)</f>
        <v>1</v>
      </c>
      <c r="AE1657" s="18">
        <f>IF(R1657=0,0,AC1657/SUMIF($R:$R,R1657,$AC:$AC))</f>
        <v>0.16666666666666666</v>
      </c>
      <c r="AF1657" s="18">
        <f>IF(R1657=0,1,0)</f>
        <v>0</v>
      </c>
      <c r="AH1657" t="str">
        <f>TEXT(J1657,"MMMM")</f>
        <v>abril</v>
      </c>
    </row>
    <row r="1658" spans="1:34" ht="12.75" hidden="1" customHeight="1" x14ac:dyDescent="0.25">
      <c r="A1658" s="90" t="str">
        <f>IF(C1658="Oficina Diversos","Oficina Geral",
IF(ISNUMBER(FIND("Estoque - Colhedoras",C1658)),"Colhedoras",IF(ISNUMBER(FIND("Caldeiraria",C1658)),"Caldeiraria",IF(ISNUMBER(FIND("Borracharia",C1658)),"Borracharia",IF(ISNUMBER(FIND("Lubrificação",C1658)),"Lubrificação",
IF(ISNUMBER(FIND("Estoque - Carregadeiras",C1658)),"Carregadeiras",IF(ISNUMBER(FIND("Estoque - Veic. Leves",C1658)),"Veic. Leves",
IF(ISNUMBER(FIND("Estoque - Caminhões",C1658)),"Caminhões",IF(ISNUMBER(FIND("Estoque - Transbordos",C1658)),"Transbordos",
IF(ISNUMBER(FIND("Estoque - Tratores",C1658)),"Tratores",
IF(ISNUMBER(FIND("Estoque - Máquinas pesadas",C1658)),"Máquinas pesadas",
IF(ISNUMBER(FIND("Estoque - Reboques",C1658)),"Reboques",
IF(C1658="Estoque","Estoque",
IF(AND(ISNUMBER(C1658),C1658&gt;1000,C1658&lt;2000),"Caminhões",
IF(AND(ISNUMBER(C1658),C1658&gt;2000,C1658&lt;3000),"Tratores",
IF(AND(ISNUMBER(C1658),C1658&gt;3000,C1658&lt;4000),"Carregadeiras",
IF(AND(ISNUMBER(C1658),C1658&gt;4000,C1658&lt;5000),"Máquinas pesadas",
IF(AND(ISNUMBER(C1658),C1658&gt;5000,C1658&lt;6000),"Colhedoras",
IF(AND(ISNUMBER(C1658),C1658&gt;7000,C1658&lt;8000),"Irrigação",
IF(AND(ISNUMBER(C1658),C1658&gt;8000,C1658&lt;9000),"Reboques",IF(AND(ISNUMBER(C1658),C1658&gt;0,C1658&lt;1000),"Veic. Leves","")))))))))))))))))))))</f>
        <v>Caminhões</v>
      </c>
      <c r="B1658" s="72"/>
      <c r="C1658" s="34">
        <v>1103</v>
      </c>
      <c r="D1658" s="34">
        <v>68027</v>
      </c>
      <c r="E1658" s="36" t="s">
        <v>933</v>
      </c>
      <c r="F1658" s="14" t="str">
        <f>IF(ISBLANK(K1658), "Apenas Solicitação", "Tem OC")</f>
        <v>Tem OC</v>
      </c>
      <c r="G1658" s="34">
        <v>1</v>
      </c>
      <c r="H1658" s="37">
        <f>G1658-I1658</f>
        <v>0</v>
      </c>
      <c r="I1658" s="38">
        <v>1</v>
      </c>
      <c r="J1658" s="35">
        <v>45762</v>
      </c>
      <c r="K1658" s="184">
        <v>45776</v>
      </c>
      <c r="L1658" s="3"/>
      <c r="M1658" s="44"/>
      <c r="N1658" s="44" t="str">
        <f>IFERROR(K1658 + VALUE(LEFT(L1658, FIND(" ", L1658) - 1)), "")</f>
        <v/>
      </c>
      <c r="O1658" s="3">
        <f>IF(_xlfn.DAYS(K1658,J1658)&lt;0, "Aguardando OC", _xlfn.DAYS(K1658,J1658))</f>
        <v>14</v>
      </c>
      <c r="P1658" s="193">
        <v>399596</v>
      </c>
      <c r="Q1658" s="57"/>
      <c r="R1658" s="193">
        <v>166899</v>
      </c>
      <c r="S1658" s="34">
        <v>221</v>
      </c>
      <c r="T1658" s="266" t="s">
        <v>1029</v>
      </c>
      <c r="U1658" s="40">
        <v>14.21</v>
      </c>
      <c r="V1658" s="34">
        <v>2097</v>
      </c>
      <c r="W1658" s="43" t="str">
        <f>IFERROR(VLOOKUP(V1658, Fornecedores!A:C, 3, FALSE), "")</f>
        <v xml:space="preserve">CAUPECAS            </v>
      </c>
      <c r="X1658" s="43" t="str">
        <f>IFERROR(VLOOKUP(V1658, Fornecedores!A:E, 5, FALSE), "")</f>
        <v>Recife</v>
      </c>
      <c r="Y1658" s="43" t="str">
        <f>IFERROR(VLOOKUP(V1658, Fornecedores!A:F, 6, FALSE), "")</f>
        <v>PE</v>
      </c>
      <c r="Z1658" s="14" t="str">
        <f>IF(H1658=0, "Pedido entregue!", "Pendente")</f>
        <v>Pedido entregue!</v>
      </c>
      <c r="AA1658" s="74">
        <v>1</v>
      </c>
      <c r="AB1658" s="58" t="str">
        <f>IF(Z1658="Pedido Entregue!", IF(AA1658=1, "Retirado do Almoxarifado", IF(AA1658=2, "Material devolvido", "Aguardando retirada")), IF(Z1658="Pendente", "Entrega pendente", ""))</f>
        <v>Retirado do Almoxarifado</v>
      </c>
      <c r="AC1658" s="18">
        <v>1</v>
      </c>
      <c r="AD1658" s="18">
        <f>AC1658/SUMIF($P:$P,P1658,$AC:$AC)</f>
        <v>1</v>
      </c>
      <c r="AE1658" s="18">
        <f>IF(R1658=0,0,AC1658/SUMIF($R:$R,R1658,$AC:$AC))</f>
        <v>0.16666666666666666</v>
      </c>
      <c r="AF1658" s="18">
        <f>IF(R1658=0,1,0)</f>
        <v>0</v>
      </c>
      <c r="AH1658" t="str">
        <f>TEXT(J1658,"MMMM")</f>
        <v>abril</v>
      </c>
    </row>
    <row r="1659" spans="1:34" ht="12.75" hidden="1" customHeight="1" x14ac:dyDescent="0.25">
      <c r="A1659" s="90" t="str">
        <f>IF(C1659="Oficina Diversos","Oficina Geral",
IF(ISNUMBER(FIND("Estoque - Colhedoras",C1659)),"Colhedoras",IF(ISNUMBER(FIND("Caldeiraria",C1659)),"Caldeiraria",IF(ISNUMBER(FIND("Borracharia",C1659)),"Borracharia",IF(ISNUMBER(FIND("Lubrificação",C1659)),"Lubrificação",
IF(ISNUMBER(FIND("Estoque - Carregadeiras",C1659)),"Carregadeiras",IF(ISNUMBER(FIND("Estoque - Veic. Leves",C1659)),"Veic. Leves",
IF(ISNUMBER(FIND("Estoque - Caminhões",C1659)),"Caminhões",IF(ISNUMBER(FIND("Estoque - Transbordos",C1659)),"Transbordos",
IF(ISNUMBER(FIND("Estoque - Tratores",C1659)),"Tratores",
IF(ISNUMBER(FIND("Estoque - Máquinas pesadas",C1659)),"Máquinas pesadas",
IF(ISNUMBER(FIND("Estoque - Reboques",C1659)),"Reboques",
IF(C1659="Estoque","Estoque",
IF(AND(ISNUMBER(C1659),C1659&gt;1000,C1659&lt;2000),"Caminhões",
IF(AND(ISNUMBER(C1659),C1659&gt;2000,C1659&lt;3000),"Tratores",
IF(AND(ISNUMBER(C1659),C1659&gt;3000,C1659&lt;4000),"Carregadeiras",
IF(AND(ISNUMBER(C1659),C1659&gt;4000,C1659&lt;5000),"Máquinas pesadas",
IF(AND(ISNUMBER(C1659),C1659&gt;5000,C1659&lt;6000),"Colhedoras",
IF(AND(ISNUMBER(C1659),C1659&gt;7000,C1659&lt;8000),"Irrigação",
IF(AND(ISNUMBER(C1659),C1659&gt;8000,C1659&lt;9000),"Reboques",IF(AND(ISNUMBER(C1659),C1659&gt;0,C1659&lt;1000),"Veic. Leves","")))))))))))))))))))))</f>
        <v>Caminhões</v>
      </c>
      <c r="B1659" s="72"/>
      <c r="C1659" s="34">
        <v>1103</v>
      </c>
      <c r="D1659" s="34">
        <v>68027</v>
      </c>
      <c r="E1659" s="36" t="s">
        <v>933</v>
      </c>
      <c r="F1659" s="14" t="str">
        <f>IF(ISBLANK(K1659), "Apenas Solicitação", "Tem OC")</f>
        <v>Tem OC</v>
      </c>
      <c r="G1659" s="34">
        <v>1</v>
      </c>
      <c r="H1659" s="37">
        <f>G1659-I1659</f>
        <v>0</v>
      </c>
      <c r="I1659" s="38">
        <v>1</v>
      </c>
      <c r="J1659" s="35">
        <v>45762</v>
      </c>
      <c r="K1659" s="184">
        <v>45776</v>
      </c>
      <c r="L1659" s="3"/>
      <c r="M1659" s="44"/>
      <c r="N1659" s="44" t="str">
        <f>IFERROR(K1659 + VALUE(LEFT(L1659, FIND(" ", L1659) - 1)), "")</f>
        <v/>
      </c>
      <c r="O1659" s="3">
        <f>IF(_xlfn.DAYS(K1659,J1659)&lt;0, "Aguardando OC", _xlfn.DAYS(K1659,J1659))</f>
        <v>14</v>
      </c>
      <c r="P1659" s="193">
        <v>399599</v>
      </c>
      <c r="Q1659" s="57"/>
      <c r="R1659" s="193">
        <v>166899</v>
      </c>
      <c r="S1659" s="34">
        <v>221</v>
      </c>
      <c r="T1659" s="266" t="s">
        <v>1029</v>
      </c>
      <c r="U1659" s="40">
        <v>14.21</v>
      </c>
      <c r="V1659" s="34">
        <v>2097</v>
      </c>
      <c r="W1659" s="43" t="str">
        <f>IFERROR(VLOOKUP(V1659, Fornecedores!A:C, 3, FALSE), "")</f>
        <v xml:space="preserve">CAUPECAS            </v>
      </c>
      <c r="X1659" s="43" t="str">
        <f>IFERROR(VLOOKUP(V1659, Fornecedores!A:E, 5, FALSE), "")</f>
        <v>Recife</v>
      </c>
      <c r="Y1659" s="43" t="str">
        <f>IFERROR(VLOOKUP(V1659, Fornecedores!A:F, 6, FALSE), "")</f>
        <v>PE</v>
      </c>
      <c r="Z1659" s="14" t="str">
        <f>IF(H1659=0, "Pedido entregue!", "Pendente")</f>
        <v>Pedido entregue!</v>
      </c>
      <c r="AA1659" s="74">
        <v>1</v>
      </c>
      <c r="AB1659" s="58" t="str">
        <f>IF(Z1659="Pedido Entregue!", IF(AA1659=1, "Retirado do Almoxarifado", IF(AA1659=2, "Material devolvido", "Aguardando retirada")), IF(Z1659="Pendente", "Entrega pendente", ""))</f>
        <v>Retirado do Almoxarifado</v>
      </c>
      <c r="AC1659" s="18">
        <v>1</v>
      </c>
      <c r="AD1659" s="18">
        <f>AC1659/SUMIF($P:$P,P1659,$AC:$AC)</f>
        <v>1</v>
      </c>
      <c r="AE1659" s="18">
        <f>IF(R1659=0,0,AC1659/SUMIF($R:$R,R1659,$AC:$AC))</f>
        <v>0.16666666666666666</v>
      </c>
      <c r="AF1659" s="18">
        <f>IF(R1659=0,1,0)</f>
        <v>0</v>
      </c>
      <c r="AH1659" t="str">
        <f>TEXT(J1659,"MMMM")</f>
        <v>abril</v>
      </c>
    </row>
    <row r="1660" spans="1:34" ht="12.75" hidden="1" customHeight="1" x14ac:dyDescent="0.25">
      <c r="A1660" s="90" t="str">
        <f>IF(C1660="Oficina Diversos","Oficina Geral",
IF(ISNUMBER(FIND("Estoque - Colhedoras",C1660)),"Colhedoras",IF(ISNUMBER(FIND("Caldeiraria",C1660)),"Caldeiraria",IF(ISNUMBER(FIND("Borracharia",C1660)),"Borracharia",IF(ISNUMBER(FIND("Lubrificação",C1660)),"Lubrificação",
IF(ISNUMBER(FIND("Estoque - Carregadeiras",C1660)),"Carregadeiras",IF(ISNUMBER(FIND("Estoque - Veic. Leves",C1660)),"Veic. Leves",
IF(ISNUMBER(FIND("Estoque - Caminhões",C1660)),"Caminhões",IF(ISNUMBER(FIND("Estoque - Transbordos",C1660)),"Transbordos",
IF(ISNUMBER(FIND("Estoque - Tratores",C1660)),"Tratores",
IF(ISNUMBER(FIND("Estoque - Máquinas pesadas",C1660)),"Máquinas pesadas",
IF(ISNUMBER(FIND("Estoque - Reboques",C1660)),"Reboques",
IF(C1660="Estoque","Estoque",
IF(AND(ISNUMBER(C1660),C1660&gt;1000,C1660&lt;2000),"Caminhões",
IF(AND(ISNUMBER(C1660),C1660&gt;2000,C1660&lt;3000),"Tratores",
IF(AND(ISNUMBER(C1660),C1660&gt;3000,C1660&lt;4000),"Carregadeiras",
IF(AND(ISNUMBER(C1660),C1660&gt;4000,C1660&lt;5000),"Máquinas pesadas",
IF(AND(ISNUMBER(C1660),C1660&gt;5000,C1660&lt;6000),"Colhedoras",
IF(AND(ISNUMBER(C1660),C1660&gt;7000,C1660&lt;8000),"Irrigação",
IF(AND(ISNUMBER(C1660),C1660&gt;8000,C1660&lt;9000),"Reboques",IF(AND(ISNUMBER(C1660),C1660&gt;0,C1660&lt;1000),"Veic. Leves","")))))))))))))))))))))</f>
        <v>Caminhões</v>
      </c>
      <c r="B1660" s="72"/>
      <c r="C1660" s="2">
        <v>1045</v>
      </c>
      <c r="D1660" s="2">
        <v>68137</v>
      </c>
      <c r="E1660" s="3" t="s">
        <v>19869</v>
      </c>
      <c r="F1660" s="14" t="str">
        <f>IF(ISBLANK(K1660), "Apenas Solicitação", "Tem OC")</f>
        <v>Tem OC</v>
      </c>
      <c r="G1660" s="2">
        <v>2</v>
      </c>
      <c r="H1660" s="37">
        <f>G1660-I1660</f>
        <v>0</v>
      </c>
      <c r="I1660" s="38">
        <v>2</v>
      </c>
      <c r="J1660" s="4">
        <v>45793</v>
      </c>
      <c r="K1660" s="180">
        <v>45803</v>
      </c>
      <c r="L1660" s="3" t="s">
        <v>20151</v>
      </c>
      <c r="M1660" s="44" t="str">
        <f ca="1">IF(OR(N1660="", N1660=0), "", IF(N1660&gt;TODAY(), "No prazo", "Atrasado"))</f>
        <v>Atrasado</v>
      </c>
      <c r="N1660" s="44">
        <f>IFERROR(K1660 + VALUE(LEFT(L1660, FIND(" ", L1660) - 1)), "")</f>
        <v>45803</v>
      </c>
      <c r="O1660" s="3">
        <f>IF(_xlfn.DAYS(K1660,J1660)&lt;0, "Aguardando OC", _xlfn.DAYS(K1660,J1660))</f>
        <v>10</v>
      </c>
      <c r="P1660" s="14">
        <v>403199</v>
      </c>
      <c r="Q1660" s="12"/>
      <c r="R1660" s="14">
        <v>168125</v>
      </c>
      <c r="S1660" s="2">
        <v>221</v>
      </c>
      <c r="T1660" s="135" t="s">
        <v>1029</v>
      </c>
      <c r="U1660" s="21">
        <v>190</v>
      </c>
      <c r="V1660" s="2">
        <v>4604</v>
      </c>
      <c r="W1660" s="43" t="str">
        <f>IFERROR(VLOOKUP(V1660, Fornecedores!A:C, 3, FALSE), "")</f>
        <v>CABINE</v>
      </c>
      <c r="X1660" s="43" t="str">
        <f>IFERROR(VLOOKUP(V1660, Fornecedores!A:E, 5, FALSE), "")</f>
        <v>Recife</v>
      </c>
      <c r="Y1660" s="43" t="str">
        <f>IFERROR(VLOOKUP(V1660, Fornecedores!A:F, 6, FALSE), "")</f>
        <v>PE</v>
      </c>
      <c r="Z1660" s="14" t="str">
        <f>IF(H1660=0, "Pedido entregue!", "Pendente")</f>
        <v>Pedido entregue!</v>
      </c>
      <c r="AA1660" s="74">
        <v>1</v>
      </c>
      <c r="AB1660" s="58" t="str">
        <f>IF(Z1660="Pedido Entregue!", IF(AA1660=1, "Retirado do Almoxarifado", IF(AA1660=2, "Material devolvido", "Aguardando retirada")), IF(Z1660="Pendente", "Entrega pendente", ""))</f>
        <v>Retirado do Almoxarifado</v>
      </c>
      <c r="AC1660" s="18">
        <v>1</v>
      </c>
      <c r="AD1660" s="18">
        <f>AC1660/SUMIF($P:$P,P1660,$AC:$AC)</f>
        <v>1</v>
      </c>
      <c r="AE1660" s="18">
        <f>IF(R1660=0,0,AC1660/SUMIF($R:$R,R1660,$AC:$AC))</f>
        <v>0.33333333333333331</v>
      </c>
      <c r="AF1660" s="18">
        <f>IF(R1660=0,1,0)</f>
        <v>0</v>
      </c>
      <c r="AH1660" t="str">
        <f>TEXT(J1660,"MMMM")</f>
        <v>maio</v>
      </c>
    </row>
    <row r="1661" spans="1:34" ht="12.75" hidden="1" customHeight="1" x14ac:dyDescent="0.25">
      <c r="A1661" s="90" t="str">
        <f>IF(C1661="Oficina Diversos","Oficina Geral",
IF(ISNUMBER(FIND("Estoque - Colhedoras",C1661)),"Colhedoras",IF(ISNUMBER(FIND("Caldeiraria",C1661)),"Caldeiraria",IF(ISNUMBER(FIND("Borracharia",C1661)),"Borracharia",IF(ISNUMBER(FIND("Lubrificação",C1661)),"Lubrificação",
IF(ISNUMBER(FIND("Estoque - Carregadeiras",C1661)),"Carregadeiras",IF(ISNUMBER(FIND("Estoque - Veic. Leves",C1661)),"Veic. Leves",
IF(ISNUMBER(FIND("Estoque - Caminhões",C1661)),"Caminhões",IF(ISNUMBER(FIND("Estoque - Transbordos",C1661)),"Transbordos",
IF(ISNUMBER(FIND("Estoque - Tratores",C1661)),"Tratores",
IF(ISNUMBER(FIND("Estoque - Máquinas pesadas",C1661)),"Máquinas pesadas",
IF(ISNUMBER(FIND("Estoque - Reboques",C1661)),"Reboques",
IF(C1661="Estoque","Estoque",
IF(AND(ISNUMBER(C1661),C1661&gt;1000,C1661&lt;2000),"Caminhões",
IF(AND(ISNUMBER(C1661),C1661&gt;2000,C1661&lt;3000),"Tratores",
IF(AND(ISNUMBER(C1661),C1661&gt;3000,C1661&lt;4000),"Carregadeiras",
IF(AND(ISNUMBER(C1661),C1661&gt;4000,C1661&lt;5000),"Máquinas pesadas",
IF(AND(ISNUMBER(C1661),C1661&gt;5000,C1661&lt;6000),"Colhedoras",
IF(AND(ISNUMBER(C1661),C1661&gt;7000,C1661&lt;8000),"Irrigação",
IF(AND(ISNUMBER(C1661),C1661&gt;8000,C1661&lt;9000),"Reboques",IF(AND(ISNUMBER(C1661),C1661&gt;0,C1661&lt;1000),"Veic. Leves","")))))))))))))))))))))</f>
        <v>Caminhões</v>
      </c>
      <c r="B1661" s="72"/>
      <c r="C1661" s="2">
        <v>1005</v>
      </c>
      <c r="D1661" s="2">
        <v>68364</v>
      </c>
      <c r="E1661" s="3" t="s">
        <v>577</v>
      </c>
      <c r="F1661" s="14" t="str">
        <f>IF(ISBLANK(K1661), "Apenas Solicitação", "Tem OC")</f>
        <v>Tem OC</v>
      </c>
      <c r="G1661" s="2">
        <v>16</v>
      </c>
      <c r="H1661" s="37">
        <f>G1661-I1661</f>
        <v>0</v>
      </c>
      <c r="I1661" s="38">
        <v>16</v>
      </c>
      <c r="J1661" s="4">
        <v>45751</v>
      </c>
      <c r="K1661" s="180">
        <v>45759</v>
      </c>
      <c r="L1661" s="3"/>
      <c r="M1661" s="44"/>
      <c r="N1661" s="44" t="str">
        <f>IFERROR(K1661 + VALUE(LEFT(L1661, FIND(" ", L1661) - 1)), "")</f>
        <v/>
      </c>
      <c r="O1661" s="3">
        <f>IF(_xlfn.DAYS(K1661,J1661)&lt;0, "Aguardando OC", _xlfn.DAYS(K1661,J1661))</f>
        <v>8</v>
      </c>
      <c r="P1661" s="14">
        <v>398085</v>
      </c>
      <c r="Q1661" s="169">
        <v>1141958</v>
      </c>
      <c r="R1661" s="14">
        <v>166205</v>
      </c>
      <c r="S1661" s="2">
        <v>685</v>
      </c>
      <c r="T1661" s="135" t="s">
        <v>15</v>
      </c>
      <c r="U1661" s="21">
        <v>36</v>
      </c>
      <c r="V1661" s="2"/>
      <c r="W1661" s="43" t="str">
        <f>IFERROR(VLOOKUP(V1661, Fornecedores!A:C, 3, FALSE), "")</f>
        <v/>
      </c>
      <c r="X1661" s="43" t="str">
        <f>IFERROR(VLOOKUP(V1661, Fornecedores!A:E, 5, FALSE), "")</f>
        <v/>
      </c>
      <c r="Y1661" s="43" t="str">
        <f>IFERROR(VLOOKUP(V1661, Fornecedores!A:F, 6, FALSE), "")</f>
        <v/>
      </c>
      <c r="Z1661" s="14" t="str">
        <f>IF(H1661=0, "Pedido entregue!", "Pendente")</f>
        <v>Pedido entregue!</v>
      </c>
      <c r="AA1661" s="74">
        <v>1</v>
      </c>
      <c r="AB1661" s="58" t="str">
        <f>IF(Z1661="Pedido Entregue!", IF(AA1661=1, "Retirado do Almoxarifado", IF(AA1661=2, "Material devolvido", "Aguardando retirada")), IF(Z1661="Pendente", "Entrega pendente", ""))</f>
        <v>Retirado do Almoxarifado</v>
      </c>
      <c r="AC1661" s="18">
        <v>1</v>
      </c>
      <c r="AD1661" s="18">
        <f>AC1661/SUMIF($P:$P,P1661,$AC:$AC)</f>
        <v>1</v>
      </c>
      <c r="AE1661" s="18">
        <f>IF(R1661=0,0,AC1661/SUMIF($R:$R,R1661,$AC:$AC))</f>
        <v>1</v>
      </c>
      <c r="AF1661" s="18">
        <f>IF(R1661=0,1,0)</f>
        <v>0</v>
      </c>
      <c r="AG1661" s="18">
        <f>IF(R1661=0,#REF!-J1661,0)</f>
        <v>0</v>
      </c>
      <c r="AH1661" t="str">
        <f>TEXT(J1661,"MMMM")</f>
        <v>abril</v>
      </c>
    </row>
    <row r="1662" spans="1:34" ht="12.75" customHeight="1" x14ac:dyDescent="0.25">
      <c r="A1662" s="90" t="str">
        <f>IF(C1662="Oficina Diversos","Oficina Geral",
IF(ISNUMBER(FIND("Estoque - Colhedoras",C1662)),"Colhedoras",IF(ISNUMBER(FIND("Caldeiraria",C1662)),"Caldeiraria",IF(ISNUMBER(FIND("Borracharia",C1662)),"Borracharia",IF(ISNUMBER(FIND("Lubrificação",C1662)),"Lubrificação",
IF(ISNUMBER(FIND("Estoque - Carregadeiras",C1662)),"Carregadeiras",IF(ISNUMBER(FIND("Estoque - Veic. Leves",C1662)),"Veic. Leves",
IF(ISNUMBER(FIND("Estoque - Caminhões",C1662)),"Caminhões",IF(ISNUMBER(FIND("Estoque - Transbordos",C1662)),"Transbordos",
IF(ISNUMBER(FIND("Estoque - Tratores",C1662)),"Tratores",
IF(ISNUMBER(FIND("Estoque - Máquinas pesadas",C1662)),"Máquinas pesadas",
IF(ISNUMBER(FIND("Estoque - Reboques",C1662)),"Reboques",
IF(C1662="Estoque","Estoque",
IF(AND(ISNUMBER(C1662),C1662&gt;1000,C1662&lt;2000),"Caminhões",
IF(AND(ISNUMBER(C1662),C1662&gt;2000,C1662&lt;3000),"Tratores",
IF(AND(ISNUMBER(C1662),C1662&gt;3000,C1662&lt;4000),"Carregadeiras",
IF(AND(ISNUMBER(C1662),C1662&gt;4000,C1662&lt;5000),"Máquinas pesadas",
IF(AND(ISNUMBER(C1662),C1662&gt;5000,C1662&lt;6000),"Colhedoras",
IF(AND(ISNUMBER(C1662),C1662&gt;7000,C1662&lt;8000),"Irrigação",
IF(AND(ISNUMBER(C1662),C1662&gt;8000,C1662&lt;9000),"Reboques",IF(AND(ISNUMBER(C1662),C1662&gt;0,C1662&lt;1000),"Veic. Leves","")))))))))))))))))))))</f>
        <v>Caminhões</v>
      </c>
      <c r="B1662" s="72"/>
      <c r="C1662" s="2">
        <v>1005</v>
      </c>
      <c r="D1662" s="2">
        <v>68411</v>
      </c>
      <c r="E1662" s="3" t="s">
        <v>1014</v>
      </c>
      <c r="F1662" s="14" t="str">
        <f>IF(ISBLANK(K1662), "Apenas Solicitação", "Tem OC")</f>
        <v>Apenas Solicitação</v>
      </c>
      <c r="G1662" s="2">
        <v>1</v>
      </c>
      <c r="H1662" s="37">
        <f>G1662-I1662</f>
        <v>1</v>
      </c>
      <c r="I1662" s="38">
        <v>0</v>
      </c>
      <c r="J1662" s="4">
        <v>45730</v>
      </c>
      <c r="K1662" s="14"/>
      <c r="L1662" s="3"/>
      <c r="M1662" s="44" t="str">
        <f ca="1">IF(OR(N1662="", N1662=0), "", IF(N1662&gt;TODAY(), "No prazo", "Atrasado"))</f>
        <v/>
      </c>
      <c r="N1662" s="44" t="str">
        <f>IFERROR(K1662 + VALUE(LEFT(L1662, FIND(" ", L1662) - 1)), "")</f>
        <v/>
      </c>
      <c r="O1662" s="3" t="str">
        <f>IF(_xlfn.DAYS(K1662,J1662)&lt;0, "Aguardando OC", _xlfn.DAYS(K1662,J1662))</f>
        <v>Aguardando OC</v>
      </c>
      <c r="P1662" s="14">
        <v>396050</v>
      </c>
      <c r="Q1662" s="169">
        <v>1136678</v>
      </c>
      <c r="R1662" s="14">
        <v>0</v>
      </c>
      <c r="S1662" s="2">
        <v>685</v>
      </c>
      <c r="T1662" s="135" t="s">
        <v>15</v>
      </c>
      <c r="U1662" s="21">
        <v>47.7</v>
      </c>
      <c r="V1662" s="2"/>
      <c r="W1662" s="43" t="str">
        <f>IFERROR(VLOOKUP(V1662, Fornecedores!A:C, 3, FALSE), "")</f>
        <v/>
      </c>
      <c r="X1662" s="43" t="str">
        <f>IFERROR(VLOOKUP(V1662, Fornecedores!A:E, 5, FALSE), "")</f>
        <v/>
      </c>
      <c r="Y1662" s="43" t="str">
        <f>IFERROR(VLOOKUP(V1662, Fornecedores!A:F, 6, FALSE), "")</f>
        <v/>
      </c>
      <c r="Z1662" s="14" t="str">
        <f>IF(H1662=0, "Pedido entregue!", "Pendente")</f>
        <v>Pendente</v>
      </c>
      <c r="AA1662" s="74"/>
      <c r="AB1662" s="58" t="str">
        <f>IF(Z1662="Pedido Entregue!", IF(AA1662=1, "Retirado do Almoxarifado", IF(AA1662=2, "Material devolvido", "Aguardando retirada")), IF(Z1662="Pendente", "Entrega pendente", ""))</f>
        <v>Entrega pendente</v>
      </c>
      <c r="AC1662" s="18">
        <v>1</v>
      </c>
      <c r="AD1662" s="18">
        <f>AC1662/SUMIF($P:$P,P1662,$AC:$AC)</f>
        <v>1</v>
      </c>
      <c r="AE1662" s="18">
        <f>IF(R1662=0,0,AC1662/SUMIF($R:$R,R1662,$AC:$AC))</f>
        <v>0</v>
      </c>
      <c r="AF1662" s="18">
        <f>IF(R1662=0,1,0)</f>
        <v>1</v>
      </c>
      <c r="AG1662" s="18" t="e">
        <f>IF(R1662=0,#REF!-J1662,0)</f>
        <v>#REF!</v>
      </c>
      <c r="AH1662" t="str">
        <f>TEXT(J1662,"MMMM")</f>
        <v>março</v>
      </c>
    </row>
    <row r="1663" spans="1:34" ht="12.75" customHeight="1" x14ac:dyDescent="0.25">
      <c r="A1663" s="90" t="str">
        <f>IF(C1663="Oficina Diversos","Oficina Geral",
IF(ISNUMBER(FIND("Estoque - Colhedoras",C1663)),"Colhedoras",IF(ISNUMBER(FIND("Caldeiraria",C1663)),"Caldeiraria",IF(ISNUMBER(FIND("Borracharia",C1663)),"Borracharia",IF(ISNUMBER(FIND("Lubrificação",C1663)),"Lubrificação",
IF(ISNUMBER(FIND("Estoque - Carregadeiras",C1663)),"Carregadeiras",IF(ISNUMBER(FIND("Estoque - Veic. Leves",C1663)),"Veic. Leves",
IF(ISNUMBER(FIND("Estoque - Caminhões",C1663)),"Caminhões",IF(ISNUMBER(FIND("Estoque - Transbordos",C1663)),"Transbordos",
IF(ISNUMBER(FIND("Estoque - Tratores",C1663)),"Tratores",
IF(ISNUMBER(FIND("Estoque - Máquinas pesadas",C1663)),"Máquinas pesadas",
IF(ISNUMBER(FIND("Estoque - Reboques",C1663)),"Reboques",
IF(C1663="Estoque","Estoque",
IF(AND(ISNUMBER(C1663),C1663&gt;1000,C1663&lt;2000),"Caminhões",
IF(AND(ISNUMBER(C1663),C1663&gt;2000,C1663&lt;3000),"Tratores",
IF(AND(ISNUMBER(C1663),C1663&gt;3000,C1663&lt;4000),"Carregadeiras",
IF(AND(ISNUMBER(C1663),C1663&gt;4000,C1663&lt;5000),"Máquinas pesadas",
IF(AND(ISNUMBER(C1663),C1663&gt;5000,C1663&lt;6000),"Colhedoras",
IF(AND(ISNUMBER(C1663),C1663&gt;7000,C1663&lt;8000),"Irrigação",
IF(AND(ISNUMBER(C1663),C1663&gt;8000,C1663&lt;9000),"Reboques",IF(AND(ISNUMBER(C1663),C1663&gt;0,C1663&lt;1000),"Veic. Leves","")))))))))))))))))))))</f>
        <v>Tratores</v>
      </c>
      <c r="C1663" s="171">
        <v>2046</v>
      </c>
      <c r="D1663" s="170">
        <v>68443</v>
      </c>
      <c r="E1663" s="173" t="s">
        <v>25959</v>
      </c>
      <c r="F1663" s="101" t="str">
        <f>IF(ISBLANK(K1663), "Apenas Solicitação", "Tem OC")</f>
        <v>Tem OC</v>
      </c>
      <c r="G1663" s="170">
        <v>1</v>
      </c>
      <c r="H1663" s="102">
        <f>G1663-I1663</f>
        <v>1</v>
      </c>
      <c r="I1663" s="103"/>
      <c r="J1663" s="174">
        <v>45847</v>
      </c>
      <c r="K1663" s="174">
        <v>45853</v>
      </c>
      <c r="L1663" s="173" t="s">
        <v>20152</v>
      </c>
      <c r="M1663" s="104" t="str">
        <f ca="1">IF(OR(N1663="", N1663=0), "", IF(N1663&gt;TODAY(), "No prazo", "Atrasado"))</f>
        <v>Atrasado</v>
      </c>
      <c r="N1663" s="104">
        <f>IFERROR(K1663 + VALUE(LEFT(L1663, FIND(" ", L1663) - 1)), "")</f>
        <v>45854</v>
      </c>
      <c r="O1663" s="105">
        <f>IF(_xlfn.DAYS(K1663,J1663)&lt;0, "Aguardando OC", _xlfn.DAYS(K1663,J1663))</f>
        <v>6</v>
      </c>
      <c r="P1663" s="212">
        <v>410974</v>
      </c>
      <c r="Q1663" s="12"/>
      <c r="R1663" s="212">
        <v>170982</v>
      </c>
      <c r="S1663" s="2">
        <v>221</v>
      </c>
      <c r="T1663" s="135" t="s">
        <v>1029</v>
      </c>
      <c r="U1663" s="170">
        <v>66.47</v>
      </c>
      <c r="V1663" s="170">
        <v>15127</v>
      </c>
      <c r="W1663" s="105" t="str">
        <f>IFERROR(VLOOKUP(V1663, Fornecedores!A:C, 3, FALSE), "")</f>
        <v>EQUAGRIL LTDA</v>
      </c>
      <c r="X1663" s="105" t="str">
        <f>IFERROR(VLOOKUP(V1663, Fornecedores!A:E, 5, FALSE), "")</f>
        <v>São Paulo</v>
      </c>
      <c r="Y1663" s="105" t="str">
        <f>IFERROR(VLOOKUP(V1663, Fornecedores!A:F, 6, FALSE), "")</f>
        <v>SP</v>
      </c>
      <c r="Z1663" s="101" t="str">
        <f>IF(H1663=0, "Pedido entregue!", "Pendente")</f>
        <v>Pendente</v>
      </c>
      <c r="AB1663" s="132" t="str">
        <f>IF(Z1663="Pedido Entregue!", IF(AA1663=1, "Retirado do Almoxarifado", IF(AA1663=2, "Material devolvido", "Aguardando retirada")), IF(Z1663="Pendente", "Entrega pendente", ""))</f>
        <v>Entrega pendente</v>
      </c>
      <c r="AC1663" s="18">
        <v>1</v>
      </c>
      <c r="AD1663" s="18">
        <f>AC1663/SUMIF($P:$P,P1663,$AC:$AC)</f>
        <v>1</v>
      </c>
      <c r="AE1663" s="18">
        <f>IF(R1663=0,0,AC1663/SUMIF($R:$R,R1663,$AC:$AC))</f>
        <v>0.25</v>
      </c>
      <c r="AF1663" s="18">
        <f>IF(R1663=0,1,0)</f>
        <v>0</v>
      </c>
      <c r="AH1663" t="str">
        <f>TEXT(J1663,"MMMM")</f>
        <v>julho</v>
      </c>
    </row>
    <row r="1664" spans="1:34" ht="12.75" hidden="1" customHeight="1" x14ac:dyDescent="0.25">
      <c r="A1664" s="90" t="str">
        <f>IF(C1664="Oficina Diversos","Oficina Geral",
IF(ISNUMBER(FIND("Estoque - Colhedoras",C1664)),"Colhedoras",IF(ISNUMBER(FIND("Caldeiraria",C1664)),"Caldeiraria",IF(ISNUMBER(FIND("Borracharia",C1664)),"Borracharia",IF(ISNUMBER(FIND("Lubrificação",C1664)),"Lubrificação",
IF(ISNUMBER(FIND("Estoque - Carregadeiras",C1664)),"Carregadeiras",IF(ISNUMBER(FIND("Estoque - Veic. Leves",C1664)),"Veic. Leves",
IF(ISNUMBER(FIND("Estoque - Caminhões",C1664)),"Caminhões",IF(ISNUMBER(FIND("Estoque - Transbordos",C1664)),"Transbordos",
IF(ISNUMBER(FIND("Estoque - Tratores",C1664)),"Tratores",
IF(ISNUMBER(FIND("Estoque - Máquinas pesadas",C1664)),"Máquinas pesadas",
IF(ISNUMBER(FIND("Estoque - Reboques",C1664)),"Reboques",
IF(C1664="Estoque","Estoque",
IF(AND(ISNUMBER(C1664),C1664&gt;1000,C1664&lt;2000),"Caminhões",
IF(AND(ISNUMBER(C1664),C1664&gt;2000,C1664&lt;3000),"Tratores",
IF(AND(ISNUMBER(C1664),C1664&gt;3000,C1664&lt;4000),"Carregadeiras",
IF(AND(ISNUMBER(C1664),C1664&gt;4000,C1664&lt;5000),"Máquinas pesadas",
IF(AND(ISNUMBER(C1664),C1664&gt;5000,C1664&lt;6000),"Colhedoras",
IF(AND(ISNUMBER(C1664),C1664&gt;7000,C1664&lt;8000),"Irrigação",
IF(AND(ISNUMBER(C1664),C1664&gt;8000,C1664&lt;9000),"Reboques",IF(AND(ISNUMBER(C1664),C1664&gt;0,C1664&lt;1000),"Veic. Leves","")))))))))))))))))))))</f>
        <v>Caminhões</v>
      </c>
      <c r="B1664" s="72"/>
      <c r="C1664" s="2">
        <v>1005</v>
      </c>
      <c r="D1664" s="2">
        <v>68455</v>
      </c>
      <c r="E1664" s="3" t="s">
        <v>578</v>
      </c>
      <c r="F1664" s="14" t="str">
        <f>IF(ISBLANK(K1664), "Apenas Solicitação", "Tem OC")</f>
        <v>Tem OC</v>
      </c>
      <c r="G1664" s="2">
        <v>2</v>
      </c>
      <c r="H1664" s="37">
        <f>G1664-I1664</f>
        <v>0</v>
      </c>
      <c r="I1664" s="38">
        <v>2</v>
      </c>
      <c r="J1664" s="4">
        <v>45751</v>
      </c>
      <c r="K1664" s="180">
        <v>45756</v>
      </c>
      <c r="L1664" s="3"/>
      <c r="M1664" s="44"/>
      <c r="N1664" s="44" t="str">
        <f>IFERROR(K1664 + VALUE(LEFT(L1664, FIND(" ", L1664) - 1)), "")</f>
        <v/>
      </c>
      <c r="O1664" s="3">
        <f>IF(_xlfn.DAYS(K1664,J1664)&lt;0, "Aguardando OC", _xlfn.DAYS(K1664,J1664))</f>
        <v>5</v>
      </c>
      <c r="P1664" s="14">
        <v>398084</v>
      </c>
      <c r="Q1664" s="169">
        <v>1141958</v>
      </c>
      <c r="R1664" s="14">
        <v>165976</v>
      </c>
      <c r="S1664" s="2">
        <v>685</v>
      </c>
      <c r="T1664" s="135" t="s">
        <v>15</v>
      </c>
      <c r="U1664" s="21">
        <v>406</v>
      </c>
      <c r="V1664" s="2">
        <v>2097</v>
      </c>
      <c r="W1664" s="43" t="str">
        <f>IFERROR(VLOOKUP(V1664, Fornecedores!A:C, 3, FALSE), "")</f>
        <v xml:space="preserve">CAUPECAS            </v>
      </c>
      <c r="X1664" s="43" t="str">
        <f>IFERROR(VLOOKUP(V1664, Fornecedores!A:E, 5, FALSE), "")</f>
        <v>Recife</v>
      </c>
      <c r="Y1664" s="43" t="str">
        <f>IFERROR(VLOOKUP(V1664, Fornecedores!A:F, 6, FALSE), "")</f>
        <v>PE</v>
      </c>
      <c r="Z1664" s="14" t="str">
        <f>IF(H1664=0, "Pedido entregue!", "Pendente")</f>
        <v>Pedido entregue!</v>
      </c>
      <c r="AA1664" s="74">
        <v>1</v>
      </c>
      <c r="AB1664" s="58" t="str">
        <f>IF(Z1664="Pedido Entregue!", IF(AA1664=1, "Retirado do Almoxarifado", IF(AA1664=2, "Material devolvido", "Aguardando retirada")), IF(Z1664="Pendente", "Entrega pendente", ""))</f>
        <v>Retirado do Almoxarifado</v>
      </c>
      <c r="AC1664" s="18">
        <v>1</v>
      </c>
      <c r="AD1664" s="18">
        <f>AC1664/SUMIF($P:$P,P1664,$AC:$AC)</f>
        <v>1</v>
      </c>
      <c r="AE1664" s="18">
        <f>IF(R1664=0,0,AC1664/SUMIF($R:$R,R1664,$AC:$AC))</f>
        <v>1</v>
      </c>
      <c r="AF1664" s="18">
        <f>IF(R1664=0,1,0)</f>
        <v>0</v>
      </c>
      <c r="AG1664" s="18">
        <f>IF(R1664=0,#REF!-J1664,0)</f>
        <v>0</v>
      </c>
      <c r="AH1664" t="str">
        <f>TEXT(J1664,"MMMM")</f>
        <v>abril</v>
      </c>
    </row>
    <row r="1665" spans="1:34" ht="12.75" hidden="1" customHeight="1" x14ac:dyDescent="0.25">
      <c r="A1665" s="90" t="str">
        <f>IF(C1665="Oficina Diversos","Oficina Geral",
IF(ISNUMBER(FIND("Estoque - Colhedoras",C1665)),"Colhedoras",IF(ISNUMBER(FIND("Caldeiraria",C1665)),"Caldeiraria",IF(ISNUMBER(FIND("Borracharia",C1665)),"Borracharia",IF(ISNUMBER(FIND("Lubrificação",C1665)),"Lubrificação",
IF(ISNUMBER(FIND("Estoque - Carregadeiras",C1665)),"Carregadeiras",IF(ISNUMBER(FIND("Estoque - Veic. Leves",C1665)),"Veic. Leves",
IF(ISNUMBER(FIND("Estoque - Caminhões",C1665)),"Caminhões",IF(ISNUMBER(FIND("Estoque - Transbordos",C1665)),"Transbordos",
IF(ISNUMBER(FIND("Estoque - Tratores",C1665)),"Tratores",
IF(ISNUMBER(FIND("Estoque - Máquinas pesadas",C1665)),"Máquinas pesadas",
IF(ISNUMBER(FIND("Estoque - Reboques",C1665)),"Reboques",
IF(C1665="Estoque","Estoque",
IF(AND(ISNUMBER(C1665),C1665&gt;1000,C1665&lt;2000),"Caminhões",
IF(AND(ISNUMBER(C1665),C1665&gt;2000,C1665&lt;3000),"Tratores",
IF(AND(ISNUMBER(C1665),C1665&gt;3000,C1665&lt;4000),"Carregadeiras",
IF(AND(ISNUMBER(C1665),C1665&gt;4000,C1665&lt;5000),"Máquinas pesadas",
IF(AND(ISNUMBER(C1665),C1665&gt;5000,C1665&lt;6000),"Colhedoras",
IF(AND(ISNUMBER(C1665),C1665&gt;7000,C1665&lt;8000),"Irrigação",
IF(AND(ISNUMBER(C1665),C1665&gt;8000,C1665&lt;9000),"Reboques",IF(AND(ISNUMBER(C1665),C1665&gt;0,C1665&lt;1000),"Veic. Leves","")))))))))))))))))))))</f>
        <v>Caminhões</v>
      </c>
      <c r="B1665" s="72"/>
      <c r="C1665" s="2">
        <v>1005</v>
      </c>
      <c r="D1665" s="2">
        <v>68458</v>
      </c>
      <c r="E1665" s="3" t="s">
        <v>579</v>
      </c>
      <c r="F1665" s="14" t="str">
        <f>IF(ISBLANK(K1665), "Apenas Solicitação", "Tem OC")</f>
        <v>Tem OC</v>
      </c>
      <c r="G1665" s="2">
        <v>1</v>
      </c>
      <c r="H1665" s="37">
        <f>G1665-I1665</f>
        <v>0</v>
      </c>
      <c r="I1665" s="38">
        <v>1</v>
      </c>
      <c r="J1665" s="4">
        <v>45751</v>
      </c>
      <c r="K1665" s="180">
        <v>45759</v>
      </c>
      <c r="L1665" s="3"/>
      <c r="M1665" s="44"/>
      <c r="N1665" s="44" t="str">
        <f>IFERROR(K1665 + VALUE(LEFT(L1665, FIND(" ", L1665) - 1)), "")</f>
        <v/>
      </c>
      <c r="O1665" s="3">
        <f>IF(_xlfn.DAYS(K1665,J1665)&lt;0, "Aguardando OC", _xlfn.DAYS(K1665,J1665))</f>
        <v>8</v>
      </c>
      <c r="P1665" s="14">
        <v>398077</v>
      </c>
      <c r="Q1665" s="169">
        <v>1141958</v>
      </c>
      <c r="R1665" s="14">
        <v>166206</v>
      </c>
      <c r="S1665" s="2">
        <v>685</v>
      </c>
      <c r="T1665" s="135" t="s">
        <v>15</v>
      </c>
      <c r="U1665" s="21">
        <v>142.41999999999999</v>
      </c>
      <c r="V1665" s="2"/>
      <c r="W1665" s="43" t="str">
        <f>IFERROR(VLOOKUP(V1665, Fornecedores!A:C, 3, FALSE), "")</f>
        <v/>
      </c>
      <c r="X1665" s="43" t="str">
        <f>IFERROR(VLOOKUP(V1665, Fornecedores!A:E, 5, FALSE), "")</f>
        <v/>
      </c>
      <c r="Y1665" s="43" t="str">
        <f>IFERROR(VLOOKUP(V1665, Fornecedores!A:F, 6, FALSE), "")</f>
        <v/>
      </c>
      <c r="Z1665" s="14" t="str">
        <f>IF(H1665=0, "Pedido entregue!", "Pendente")</f>
        <v>Pedido entregue!</v>
      </c>
      <c r="AA1665" s="74"/>
      <c r="AB1665" s="58" t="str">
        <f>IF(Z1665="Pedido Entregue!", IF(AA1665=1, "Retirado do Almoxarifado", IF(AA1665=2, "Material devolvido", "Aguardando retirada")), IF(Z1665="Pendente", "Entrega pendente", ""))</f>
        <v>Aguardando retirada</v>
      </c>
      <c r="AC1665" s="18">
        <v>1</v>
      </c>
      <c r="AD1665" s="18">
        <f>AC1665/SUMIF($P:$P,P1665,$AC:$AC)</f>
        <v>1</v>
      </c>
      <c r="AE1665" s="18">
        <f>IF(R1665=0,0,AC1665/SUMIF($R:$R,R1665,$AC:$AC))</f>
        <v>0.33333333333333331</v>
      </c>
      <c r="AF1665" s="18">
        <f>IF(R1665=0,1,0)</f>
        <v>0</v>
      </c>
      <c r="AG1665" s="18">
        <f>IF(R1665=0,#REF!-J1665,0)</f>
        <v>0</v>
      </c>
      <c r="AH1665" t="str">
        <f>TEXT(J1665,"MMMM")</f>
        <v>abril</v>
      </c>
    </row>
    <row r="1666" spans="1:34" ht="12.75" hidden="1" customHeight="1" x14ac:dyDescent="0.25">
      <c r="A1666" s="90" t="str">
        <f>IF(C1666="Oficina Diversos","Oficina Geral",
IF(ISNUMBER(FIND("Estoque - Colhedoras",C1666)),"Colhedoras",IF(ISNUMBER(FIND("Caldeiraria",C1666)),"Caldeiraria",IF(ISNUMBER(FIND("Borracharia",C1666)),"Borracharia",IF(ISNUMBER(FIND("Lubrificação",C1666)),"Lubrificação",
IF(ISNUMBER(FIND("Estoque - Carregadeiras",C1666)),"Carregadeiras",IF(ISNUMBER(FIND("Estoque - Veic. Leves",C1666)),"Veic. Leves",
IF(ISNUMBER(FIND("Estoque - Caminhões",C1666)),"Caminhões",IF(ISNUMBER(FIND("Estoque - Transbordos",C1666)),"Transbordos",
IF(ISNUMBER(FIND("Estoque - Tratores",C1666)),"Tratores",
IF(ISNUMBER(FIND("Estoque - Máquinas pesadas",C1666)),"Máquinas pesadas",
IF(ISNUMBER(FIND("Estoque - Reboques",C1666)),"Reboques",
IF(C1666="Estoque","Estoque",
IF(AND(ISNUMBER(C1666),C1666&gt;1000,C1666&lt;2000),"Caminhões",
IF(AND(ISNUMBER(C1666),C1666&gt;2000,C1666&lt;3000),"Tratores",
IF(AND(ISNUMBER(C1666),C1666&gt;3000,C1666&lt;4000),"Carregadeiras",
IF(AND(ISNUMBER(C1666),C1666&gt;4000,C1666&lt;5000),"Máquinas pesadas",
IF(AND(ISNUMBER(C1666),C1666&gt;5000,C1666&lt;6000),"Colhedoras",
IF(AND(ISNUMBER(C1666),C1666&gt;7000,C1666&lt;8000),"Irrigação",
IF(AND(ISNUMBER(C1666),C1666&gt;8000,C1666&lt;9000),"Reboques",IF(AND(ISNUMBER(C1666),C1666&gt;0,C1666&lt;1000),"Veic. Leves","")))))))))))))))))))))</f>
        <v>Caminhões</v>
      </c>
      <c r="B1666" s="72"/>
      <c r="C1666" s="2">
        <v>1011</v>
      </c>
      <c r="D1666" s="2">
        <v>68503</v>
      </c>
      <c r="E1666" s="3" t="s">
        <v>19955</v>
      </c>
      <c r="F1666" s="14" t="str">
        <f>IF(ISBLANK(K1666), "Apenas Solicitação", "Tem OC")</f>
        <v>Tem OC</v>
      </c>
      <c r="G1666" s="2">
        <v>1</v>
      </c>
      <c r="H1666" s="37">
        <f>G1666-I1666</f>
        <v>0</v>
      </c>
      <c r="I1666" s="38">
        <v>1</v>
      </c>
      <c r="J1666" s="4">
        <v>45798</v>
      </c>
      <c r="K1666" s="180">
        <v>45804</v>
      </c>
      <c r="L1666" s="3" t="s">
        <v>20151</v>
      </c>
      <c r="M1666" s="44" t="str">
        <f ca="1">IF(OR(N1666="", N1666=0), "", IF(N1666&gt;TODAY(), "No prazo", "Atrasado"))</f>
        <v>Atrasado</v>
      </c>
      <c r="N1666" s="44">
        <f>IFERROR(K1666 + VALUE(LEFT(L1666, FIND(" ", L1666) - 1)), "")</f>
        <v>45804</v>
      </c>
      <c r="O1666" s="3">
        <f>IF(_xlfn.DAYS(K1666,J1666)&lt;0, "Aguardando OC", _xlfn.DAYS(K1666,J1666))</f>
        <v>6</v>
      </c>
      <c r="P1666" s="14">
        <v>403823</v>
      </c>
      <c r="Q1666" s="12"/>
      <c r="R1666" s="14">
        <v>168242</v>
      </c>
      <c r="S1666" s="2">
        <v>221</v>
      </c>
      <c r="T1666" s="135" t="s">
        <v>1029</v>
      </c>
      <c r="U1666" s="21">
        <v>464.46</v>
      </c>
      <c r="V1666" s="2">
        <v>2528</v>
      </c>
      <c r="W1666" s="43" t="str">
        <f>IFERROR(VLOOKUP(V1666, Fornecedores!A:C, 3, FALSE), "")</f>
        <v xml:space="preserve">REDIESEL            </v>
      </c>
      <c r="X1666" s="43" t="str">
        <f>IFERROR(VLOOKUP(V1666, Fornecedores!A:E, 5, FALSE), "")</f>
        <v>Jaboatão dos Guararapes</v>
      </c>
      <c r="Y1666" s="43" t="str">
        <f>IFERROR(VLOOKUP(V1666, Fornecedores!A:F, 6, FALSE), "")</f>
        <v>PE</v>
      </c>
      <c r="Z1666" s="14" t="str">
        <f>IF(H1666=0, "Pedido entregue!", "Pendente")</f>
        <v>Pedido entregue!</v>
      </c>
      <c r="AA1666" s="74"/>
      <c r="AB1666" s="58" t="str">
        <f>IF(Z1666="Pedido Entregue!", IF(AA1666=1, "Retirado do Almoxarifado", IF(AA1666=2, "Material devolvido", "Aguardando retirada")), IF(Z1666="Pendente", "Entrega pendente", ""))</f>
        <v>Aguardando retirada</v>
      </c>
      <c r="AC1666" s="18">
        <v>1</v>
      </c>
      <c r="AD1666" s="18">
        <f>AC1666/SUMIF($P:$P,P1666,$AC:$AC)</f>
        <v>1</v>
      </c>
      <c r="AE1666" s="18">
        <f>IF(R1666=0,0,AC1666/SUMIF($R:$R,R1666,$AC:$AC))</f>
        <v>0.14285714285714285</v>
      </c>
      <c r="AF1666" s="18">
        <f>IF(R1666=0,1,0)</f>
        <v>0</v>
      </c>
      <c r="AH1666" t="str">
        <f>TEXT(J1666,"MMMM")</f>
        <v>maio</v>
      </c>
    </row>
    <row r="1667" spans="1:34" ht="12.75" customHeight="1" x14ac:dyDescent="0.25">
      <c r="A1667" s="90" t="str">
        <f>IF(C1667="Oficina Diversos","Oficina Geral",
IF(ISNUMBER(FIND("Estoque - Colhedoras",C1667)),"Colhedoras",IF(ISNUMBER(FIND("Caldeiraria",C1667)),"Caldeiraria",IF(ISNUMBER(FIND("Borracharia",C1667)),"Borracharia",IF(ISNUMBER(FIND("Lubrificação",C1667)),"Lubrificação",
IF(ISNUMBER(FIND("Estoque - Carregadeiras",C1667)),"Carregadeiras",IF(ISNUMBER(FIND("Estoque - Veic. Leves",C1667)),"Veic. Leves",
IF(ISNUMBER(FIND("Estoque - Caminhões",C1667)),"Caminhões",IF(ISNUMBER(FIND("Estoque - Transbordos",C1667)),"Transbordos",
IF(ISNUMBER(FIND("Estoque - Tratores",C1667)),"Tratores",
IF(ISNUMBER(FIND("Estoque - Máquinas pesadas",C1667)),"Máquinas pesadas",
IF(ISNUMBER(FIND("Estoque - Reboques",C1667)),"Reboques",
IF(C1667="Estoque","Estoque",
IF(AND(ISNUMBER(C1667),C1667&gt;1000,C1667&lt;2000),"Caminhões",
IF(AND(ISNUMBER(C1667),C1667&gt;2000,C1667&lt;3000),"Tratores",
IF(AND(ISNUMBER(C1667),C1667&gt;3000,C1667&lt;4000),"Carregadeiras",
IF(AND(ISNUMBER(C1667),C1667&gt;4000,C1667&lt;5000),"Máquinas pesadas",
IF(AND(ISNUMBER(C1667),C1667&gt;5000,C1667&lt;6000),"Colhedoras",
IF(AND(ISNUMBER(C1667),C1667&gt;7000,C1667&lt;8000),"Irrigação",
IF(AND(ISNUMBER(C1667),C1667&gt;8000,C1667&lt;9000),"Reboques",IF(AND(ISNUMBER(C1667),C1667&gt;0,C1667&lt;1000),"Veic. Leves","")))))))))))))))))))))</f>
        <v>Oficina Geral</v>
      </c>
      <c r="C1667" s="113" t="s">
        <v>20771</v>
      </c>
      <c r="D1667" s="113">
        <v>68704</v>
      </c>
      <c r="E1667" s="105" t="s">
        <v>20851</v>
      </c>
      <c r="F1667" s="101" t="str">
        <f>IF(ISBLANK(K1667), "Apenas Solicitação", "Tem OC")</f>
        <v>Apenas Solicitação</v>
      </c>
      <c r="G1667" s="2">
        <v>6</v>
      </c>
      <c r="H1667" s="102">
        <f>G1667-I1667</f>
        <v>6</v>
      </c>
      <c r="I1667" s="103"/>
      <c r="J1667" s="4">
        <v>45829</v>
      </c>
      <c r="K1667" s="101"/>
      <c r="L1667" s="49"/>
      <c r="M1667" s="104" t="str">
        <f ca="1">IF(OR(N1667="", N1667=0), "", IF(N1667&gt;TODAY(), "No prazo", "Atrasado"))</f>
        <v/>
      </c>
      <c r="N1667" s="104" t="str">
        <f>IFERROR(K1667 + VALUE(LEFT(L1667, FIND(" ", L1667) - 1)), "")</f>
        <v/>
      </c>
      <c r="O1667" s="105" t="str">
        <f>IF(_xlfn.DAYS(K1667,J1667)&lt;0, "Aguardando OC", _xlfn.DAYS(K1667,J1667))</f>
        <v>Aguardando OC</v>
      </c>
      <c r="P1667" s="14">
        <v>408738</v>
      </c>
      <c r="Q1667" s="12"/>
      <c r="R1667" s="14">
        <v>0</v>
      </c>
      <c r="S1667" s="143">
        <v>221</v>
      </c>
      <c r="T1667" s="135" t="s">
        <v>1029</v>
      </c>
      <c r="U1667" s="21">
        <v>17.5</v>
      </c>
      <c r="V1667" s="113"/>
      <c r="W1667" s="105" t="str">
        <f>IFERROR(VLOOKUP(V1667, Fornecedores!A:C, 3, FALSE), "")</f>
        <v/>
      </c>
      <c r="X1667" s="105" t="str">
        <f>IFERROR(VLOOKUP(V1667, Fornecedores!A:E, 5, FALSE), "")</f>
        <v/>
      </c>
      <c r="Y1667" s="105" t="str">
        <f>IFERROR(VLOOKUP(V1667, Fornecedores!A:F, 6, FALSE), "")</f>
        <v/>
      </c>
      <c r="Z1667" s="101" t="str">
        <f>IF(H1667=0, "Pedido entregue!", "Pendente")</f>
        <v>Pendente</v>
      </c>
      <c r="AB1667" s="132" t="str">
        <f>IF(Z1667="Pedido Entregue!", IF(AA1667=1, "Retirado do Almoxarifado", IF(AA1667=2, "Material devolvido", "Aguardando retirada")), IF(Z1667="Pendente", "Entrega pendente", ""))</f>
        <v>Entrega pendente</v>
      </c>
      <c r="AC1667" s="18">
        <v>1</v>
      </c>
      <c r="AD1667" s="18">
        <f>AC1667/SUMIF($P:$P,P1667,$AC:$AC)</f>
        <v>1</v>
      </c>
      <c r="AE1667" s="18">
        <f>IF(R1667=0,0,AC1667/SUMIF($R:$R,R1667,$AC:$AC))</f>
        <v>0</v>
      </c>
      <c r="AF1667" s="18">
        <f>IF(R1667=0,1,0)</f>
        <v>1</v>
      </c>
      <c r="AH1667" t="str">
        <f>TEXT(J1667,"MMMM")</f>
        <v>junho</v>
      </c>
    </row>
    <row r="1668" spans="1:34" ht="12.75" hidden="1" customHeight="1" x14ac:dyDescent="0.25">
      <c r="A1668" s="90" t="str">
        <f>IF(C1668="Oficina Diversos","Oficina Geral",
IF(ISNUMBER(FIND("Estoque - Colhedoras",C1668)),"Colhedoras",IF(ISNUMBER(FIND("Caldeiraria",C1668)),"Caldeiraria",IF(ISNUMBER(FIND("Borracharia",C1668)),"Borracharia",IF(ISNUMBER(FIND("Lubrificação",C1668)),"Lubrificação",
IF(ISNUMBER(FIND("Estoque - Carregadeiras",C1668)),"Carregadeiras",IF(ISNUMBER(FIND("Estoque - Veic. Leves",C1668)),"Veic. Leves",
IF(ISNUMBER(FIND("Estoque - Caminhões",C1668)),"Caminhões",IF(ISNUMBER(FIND("Estoque - Transbordos",C1668)),"Transbordos",
IF(ISNUMBER(FIND("Estoque - Tratores",C1668)),"Tratores",
IF(ISNUMBER(FIND("Estoque - Máquinas pesadas",C1668)),"Máquinas pesadas",
IF(ISNUMBER(FIND("Estoque - Reboques",C1668)),"Reboques",
IF(C1668="Estoque","Estoque",
IF(AND(ISNUMBER(C1668),C1668&gt;1000,C1668&lt;2000),"Caminhões",
IF(AND(ISNUMBER(C1668),C1668&gt;2000,C1668&lt;3000),"Tratores",
IF(AND(ISNUMBER(C1668),C1668&gt;3000,C1668&lt;4000),"Carregadeiras",
IF(AND(ISNUMBER(C1668),C1668&gt;4000,C1668&lt;5000),"Máquinas pesadas",
IF(AND(ISNUMBER(C1668),C1668&gt;5000,C1668&lt;6000),"Colhedoras",
IF(AND(ISNUMBER(C1668),C1668&gt;7000,C1668&lt;8000),"Irrigação",
IF(AND(ISNUMBER(C1668),C1668&gt;8000,C1668&lt;9000),"Reboques",IF(AND(ISNUMBER(C1668),C1668&gt;0,C1668&lt;1000),"Veic. Leves","")))))))))))))))))))))</f>
        <v>Caminhões</v>
      </c>
      <c r="B1668" s="72"/>
      <c r="C1668" s="34">
        <v>1044</v>
      </c>
      <c r="D1668" s="34">
        <v>68755</v>
      </c>
      <c r="E1668" s="36" t="s">
        <v>934</v>
      </c>
      <c r="F1668" s="14" t="str">
        <f>IF(ISBLANK(K1668), "Apenas Solicitação", "Tem OC")</f>
        <v>Tem OC</v>
      </c>
      <c r="G1668" s="34">
        <v>1</v>
      </c>
      <c r="H1668" s="37">
        <f>G1668-I1668</f>
        <v>0</v>
      </c>
      <c r="I1668" s="38">
        <v>1</v>
      </c>
      <c r="J1668" s="35">
        <v>45762</v>
      </c>
      <c r="K1668" s="184">
        <v>45776</v>
      </c>
      <c r="L1668" s="3"/>
      <c r="M1668" s="44"/>
      <c r="N1668" s="44" t="str">
        <f>IFERROR(K1668 + VALUE(LEFT(L1668, FIND(" ", L1668) - 1)), "")</f>
        <v/>
      </c>
      <c r="O1668" s="3">
        <f>IF(_xlfn.DAYS(K1668,J1668)&lt;0, "Aguardando OC", _xlfn.DAYS(K1668,J1668))</f>
        <v>14</v>
      </c>
      <c r="P1668" s="193">
        <v>399588</v>
      </c>
      <c r="Q1668" s="57"/>
      <c r="R1668" s="193">
        <v>166895</v>
      </c>
      <c r="S1668" s="34">
        <v>221</v>
      </c>
      <c r="T1668" s="266" t="s">
        <v>1029</v>
      </c>
      <c r="U1668" s="40">
        <v>887</v>
      </c>
      <c r="V1668" s="34">
        <v>15716</v>
      </c>
      <c r="W1668" s="43" t="str">
        <f>IFERROR(VLOOKUP(V1668, Fornecedores!A:C, 3, FALSE), "")</f>
        <v>BRADIPE</v>
      </c>
      <c r="X1668" s="43" t="str">
        <f>IFERROR(VLOOKUP(V1668, Fornecedores!A:E, 5, FALSE), "")</f>
        <v>Jaboatão dos Guararapes</v>
      </c>
      <c r="Y1668" s="43" t="str">
        <f>IFERROR(VLOOKUP(V1668, Fornecedores!A:F, 6, FALSE), "")</f>
        <v>PE</v>
      </c>
      <c r="Z1668" s="14" t="str">
        <f>IF(H1668=0, "Pedido entregue!", "Pendente")</f>
        <v>Pedido entregue!</v>
      </c>
      <c r="AA1668" s="74">
        <v>1</v>
      </c>
      <c r="AB1668" s="58" t="str">
        <f>IF(Z1668="Pedido Entregue!", IF(AA1668=1, "Retirado do Almoxarifado", IF(AA1668=2, "Material devolvido", "Aguardando retirada")), IF(Z1668="Pendente", "Entrega pendente", ""))</f>
        <v>Retirado do Almoxarifado</v>
      </c>
      <c r="AC1668" s="18">
        <v>1</v>
      </c>
      <c r="AD1668" s="18">
        <f>AC1668/SUMIF($P:$P,P1668,$AC:$AC)</f>
        <v>1</v>
      </c>
      <c r="AE1668" s="18">
        <f>IF(R1668=0,0,AC1668/SUMIF($R:$R,R1668,$AC:$AC))</f>
        <v>1</v>
      </c>
      <c r="AF1668" s="18">
        <f>IF(R1668=0,1,0)</f>
        <v>0</v>
      </c>
      <c r="AH1668" t="str">
        <f>TEXT(J1668,"MMMM")</f>
        <v>abril</v>
      </c>
    </row>
    <row r="1669" spans="1:34" ht="12.75" customHeight="1" x14ac:dyDescent="0.25">
      <c r="A1669" s="90" t="str">
        <f>IF(C1669="Oficina Diversos","Oficina Geral",
IF(ISNUMBER(FIND("Estoque - Colhedoras",C1669)),"Colhedoras",IF(ISNUMBER(FIND("Caldeiraria",C1669)),"Caldeiraria",IF(ISNUMBER(FIND("Borracharia",C1669)),"Borracharia",IF(ISNUMBER(FIND("Lubrificação",C1669)),"Lubrificação",
IF(ISNUMBER(FIND("Estoque - Carregadeiras",C1669)),"Carregadeiras",IF(ISNUMBER(FIND("Estoque - Veic. Leves",C1669)),"Veic. Leves",
IF(ISNUMBER(FIND("Estoque - Caminhões",C1669)),"Caminhões",IF(ISNUMBER(FIND("Estoque - Transbordos",C1669)),"Transbordos",
IF(ISNUMBER(FIND("Estoque - Tratores",C1669)),"Tratores",
IF(ISNUMBER(FIND("Estoque - Máquinas pesadas",C1669)),"Máquinas pesadas",
IF(ISNUMBER(FIND("Estoque - Reboques",C1669)),"Reboques",
IF(C1669="Estoque","Estoque",
IF(AND(ISNUMBER(C1669),C1669&gt;1000,C1669&lt;2000),"Caminhões",
IF(AND(ISNUMBER(C1669),C1669&gt;2000,C1669&lt;3000),"Tratores",
IF(AND(ISNUMBER(C1669),C1669&gt;3000,C1669&lt;4000),"Carregadeiras",
IF(AND(ISNUMBER(C1669),C1669&gt;4000,C1669&lt;5000),"Máquinas pesadas",
IF(AND(ISNUMBER(C1669),C1669&gt;5000,C1669&lt;6000),"Colhedoras",
IF(AND(ISNUMBER(C1669),C1669&gt;7000,C1669&lt;8000),"Irrigação",
IF(AND(ISNUMBER(C1669),C1669&gt;8000,C1669&lt;9000),"Reboques",IF(AND(ISNUMBER(C1669),C1669&gt;0,C1669&lt;1000),"Veic. Leves","")))))))))))))))))))))</f>
        <v>Estoque</v>
      </c>
      <c r="C1669" s="171" t="s">
        <v>20692</v>
      </c>
      <c r="D1669" s="170">
        <v>68995</v>
      </c>
      <c r="E1669" s="173" t="s">
        <v>25960</v>
      </c>
      <c r="F1669" s="101" t="str">
        <f>IF(ISBLANK(K1669), "Apenas Solicitação", "Tem OC")</f>
        <v>Apenas Solicitação</v>
      </c>
      <c r="G1669" s="170">
        <v>6</v>
      </c>
      <c r="H1669" s="102">
        <f>G1669-I1669</f>
        <v>6</v>
      </c>
      <c r="I1669" s="103"/>
      <c r="J1669" s="174">
        <v>45847</v>
      </c>
      <c r="K1669" s="173"/>
      <c r="L1669" s="173"/>
      <c r="M1669" s="104" t="str">
        <f ca="1">IF(OR(N1669="", N1669=0), "", IF(N1669&gt;TODAY(), "No prazo", "Atrasado"))</f>
        <v/>
      </c>
      <c r="N1669" s="104" t="str">
        <f>IFERROR(K1669 + VALUE(LEFT(L1669, FIND(" ", L1669) - 1)), "")</f>
        <v/>
      </c>
      <c r="O1669" s="105" t="str">
        <f>IF(_xlfn.DAYS(K1669,J1669)&lt;0, "Aguardando OC", _xlfn.DAYS(K1669,J1669))</f>
        <v>Aguardando OC</v>
      </c>
      <c r="P1669" s="201">
        <v>411002</v>
      </c>
      <c r="Q1669" s="12"/>
      <c r="R1669" s="212">
        <v>0</v>
      </c>
      <c r="S1669" s="2">
        <v>221</v>
      </c>
      <c r="T1669" s="135" t="s">
        <v>1029</v>
      </c>
      <c r="U1669" s="170">
        <v>34.5</v>
      </c>
      <c r="V1669" s="170"/>
      <c r="W1669" s="105" t="str">
        <f>IFERROR(VLOOKUP(V1669, Fornecedores!A:C, 3, FALSE), "")</f>
        <v/>
      </c>
      <c r="X1669" s="105" t="str">
        <f>IFERROR(VLOOKUP(V1669, Fornecedores!A:E, 5, FALSE), "")</f>
        <v/>
      </c>
      <c r="Y1669" s="105" t="str">
        <f>IFERROR(VLOOKUP(V1669, Fornecedores!A:F, 6, FALSE), "")</f>
        <v/>
      </c>
      <c r="Z1669" s="101" t="str">
        <f>IF(H1669=0, "Pedido entregue!", "Pendente")</f>
        <v>Pendente</v>
      </c>
      <c r="AB1669" s="132" t="str">
        <f>IF(Z1669="Pedido Entregue!", IF(AA1669=1, "Retirado do Almoxarifado", IF(AA1669=2, "Material devolvido", "Aguardando retirada")), IF(Z1669="Pendente", "Entrega pendente", ""))</f>
        <v>Entrega pendente</v>
      </c>
      <c r="AC1669" s="18">
        <v>1</v>
      </c>
      <c r="AD1669" s="18">
        <f>AC1669/SUMIF($P:$P,P1669,$AC:$AC)</f>
        <v>1</v>
      </c>
      <c r="AE1669" s="18">
        <f>IF(R1669=0,0,AC1669/SUMIF($R:$R,R1669,$AC:$AC))</f>
        <v>0</v>
      </c>
      <c r="AF1669" s="18">
        <f>IF(R1669=0,1,0)</f>
        <v>1</v>
      </c>
      <c r="AH1669" t="str">
        <f>TEXT(J1669,"MMMM")</f>
        <v>julho</v>
      </c>
    </row>
    <row r="1670" spans="1:34" ht="12.75" hidden="1" customHeight="1" x14ac:dyDescent="0.25">
      <c r="A1670" s="90" t="str">
        <f>IF(C1670="Oficina Diversos","Oficina Geral",
IF(ISNUMBER(FIND("Estoque - Colhedoras",C1670)),"Colhedoras",IF(ISNUMBER(FIND("Caldeiraria",C1670)),"Caldeiraria",IF(ISNUMBER(FIND("Borracharia",C1670)),"Borracharia",IF(ISNUMBER(FIND("Lubrificação",C1670)),"Lubrificação",
IF(ISNUMBER(FIND("Estoque - Carregadeiras",C1670)),"Carregadeiras",IF(ISNUMBER(FIND("Estoque - Veic. Leves",C1670)),"Veic. Leves",
IF(ISNUMBER(FIND("Estoque - Caminhões",C1670)),"Caminhões",IF(ISNUMBER(FIND("Estoque - Transbordos",C1670)),"Transbordos",
IF(ISNUMBER(FIND("Estoque - Tratores",C1670)),"Tratores",
IF(ISNUMBER(FIND("Estoque - Máquinas pesadas",C1670)),"Máquinas pesadas",
IF(ISNUMBER(FIND("Estoque - Reboques",C1670)),"Reboques",
IF(C1670="Estoque","Estoque",
IF(AND(ISNUMBER(C1670),C1670&gt;1000,C1670&lt;2000),"Caminhões",
IF(AND(ISNUMBER(C1670),C1670&gt;2000,C1670&lt;3000),"Tratores",
IF(AND(ISNUMBER(C1670),C1670&gt;3000,C1670&lt;4000),"Carregadeiras",
IF(AND(ISNUMBER(C1670),C1670&gt;4000,C1670&lt;5000),"Máquinas pesadas",
IF(AND(ISNUMBER(C1670),C1670&gt;5000,C1670&lt;6000),"Colhedoras",
IF(AND(ISNUMBER(C1670),C1670&gt;7000,C1670&lt;8000),"Irrigação",
IF(AND(ISNUMBER(C1670),C1670&gt;8000,C1670&lt;9000),"Reboques",IF(AND(ISNUMBER(C1670),C1670&gt;0,C1670&lt;1000),"Veic. Leves","")))))))))))))))))))))</f>
        <v>Caldeiraria</v>
      </c>
      <c r="B1670" s="72"/>
      <c r="C1670" s="2" t="s">
        <v>1093</v>
      </c>
      <c r="D1670" s="2">
        <v>69050</v>
      </c>
      <c r="E1670" s="3" t="s">
        <v>1119</v>
      </c>
      <c r="F1670" s="14" t="str">
        <f>IF(ISBLANK(K1670), "Apenas Solicitação", "Tem OC")</f>
        <v>Tem OC</v>
      </c>
      <c r="G1670" s="2">
        <v>10</v>
      </c>
      <c r="H1670" s="37">
        <f>G1670-I1670</f>
        <v>0</v>
      </c>
      <c r="I1670" s="38">
        <v>10</v>
      </c>
      <c r="J1670" s="4">
        <v>45785</v>
      </c>
      <c r="K1670" s="180">
        <v>45790</v>
      </c>
      <c r="L1670" s="3" t="s">
        <v>20151</v>
      </c>
      <c r="M1670" s="44" t="str">
        <f ca="1">IF(OR(N1670="", N1670=0), "", IF(N1670&gt;TODAY(), "No prazo", "Atrasado"))</f>
        <v>Atrasado</v>
      </c>
      <c r="N1670" s="44">
        <f>IFERROR(K1670 + VALUE(LEFT(L1670, FIND(" ", L1670) - 1)), "")</f>
        <v>45790</v>
      </c>
      <c r="O1670" s="3">
        <f>IF(_xlfn.DAYS(K1670,J1670)&lt;0, "Aguardando OC", _xlfn.DAYS(K1670,J1670))</f>
        <v>5</v>
      </c>
      <c r="P1670" s="14">
        <v>401773</v>
      </c>
      <c r="Q1670" s="12"/>
      <c r="R1670" s="14">
        <v>167538</v>
      </c>
      <c r="S1670" s="2">
        <v>221</v>
      </c>
      <c r="T1670" s="135" t="s">
        <v>1029</v>
      </c>
      <c r="U1670" s="21">
        <v>9500</v>
      </c>
      <c r="V1670" s="2">
        <v>1598</v>
      </c>
      <c r="W1670" s="43" t="str">
        <f>IFERROR(VLOOKUP(V1670, Fornecedores!A:C, 3, FALSE), "")</f>
        <v xml:space="preserve">M GONCALVES         </v>
      </c>
      <c r="X1670" s="43" t="str">
        <f>IFERROR(VLOOKUP(V1670, Fornecedores!A:E, 5, FALSE), "")</f>
        <v>Itambé</v>
      </c>
      <c r="Y1670" s="43" t="str">
        <f>IFERROR(VLOOKUP(V1670, Fornecedores!A:F, 6, FALSE), "")</f>
        <v>PE</v>
      </c>
      <c r="Z1670" s="14" t="str">
        <f>IF(H1670=0, "Pedido entregue!", "Pendente")</f>
        <v>Pedido entregue!</v>
      </c>
      <c r="AA1670" s="74"/>
      <c r="AB1670" s="58" t="str">
        <f>IF(Z1670="Pedido Entregue!", IF(AA1670=1, "Retirado do Almoxarifado", IF(AA1670=2, "Material devolvido", "Aguardando retirada")), IF(Z1670="Pendente", "Entrega pendente", ""))</f>
        <v>Aguardando retirada</v>
      </c>
      <c r="AC1670" s="18">
        <v>1</v>
      </c>
      <c r="AD1670" s="18">
        <f>AC1670/SUMIF($P:$P,P1670,$AC:$AC)</f>
        <v>1</v>
      </c>
      <c r="AE1670" s="18">
        <f>IF(R1670=0,0,AC1670/SUMIF($R:$R,R1670,$AC:$AC))</f>
        <v>0.2</v>
      </c>
      <c r="AF1670" s="18">
        <f>IF(R1670=0,1,0)</f>
        <v>0</v>
      </c>
      <c r="AH1670" t="str">
        <f>TEXT(J1670,"MMMM")</f>
        <v>maio</v>
      </c>
    </row>
    <row r="1671" spans="1:34" ht="12.75" customHeight="1" x14ac:dyDescent="0.25">
      <c r="A1671" s="90" t="str">
        <f>IF(C1671="Oficina Diversos","Oficina Geral",
IF(ISNUMBER(FIND("Estoque - Colhedoras",C1671)),"Colhedoras",IF(ISNUMBER(FIND("Caldeiraria",C1671)),"Caldeiraria",IF(ISNUMBER(FIND("Borracharia",C1671)),"Borracharia",IF(ISNUMBER(FIND("Lubrificação",C1671)),"Lubrificação",
IF(ISNUMBER(FIND("Estoque - Carregadeiras",C1671)),"Carregadeiras",IF(ISNUMBER(FIND("Estoque - Veic. Leves",C1671)),"Veic. Leves",
IF(ISNUMBER(FIND("Estoque - Caminhões",C1671)),"Caminhões",IF(ISNUMBER(FIND("Estoque - Transbordos",C1671)),"Transbordos",
IF(ISNUMBER(FIND("Estoque - Tratores",C1671)),"Tratores",
IF(ISNUMBER(FIND("Estoque - Máquinas pesadas",C1671)),"Máquinas pesadas",
IF(ISNUMBER(FIND("Estoque - Reboques",C1671)),"Reboques",
IF(C1671="Estoque","Estoque",
IF(AND(ISNUMBER(C1671),C1671&gt;1000,C1671&lt;2000),"Caminhões",
IF(AND(ISNUMBER(C1671),C1671&gt;2000,C1671&lt;3000),"Tratores",
IF(AND(ISNUMBER(C1671),C1671&gt;3000,C1671&lt;4000),"Carregadeiras",
IF(AND(ISNUMBER(C1671),C1671&gt;4000,C1671&lt;5000),"Máquinas pesadas",
IF(AND(ISNUMBER(C1671),C1671&gt;5000,C1671&lt;6000),"Colhedoras",
IF(AND(ISNUMBER(C1671),C1671&gt;7000,C1671&lt;8000),"Irrigação",
IF(AND(ISNUMBER(C1671),C1671&gt;8000,C1671&lt;9000),"Reboques",IF(AND(ISNUMBER(C1671),C1671&gt;0,C1671&lt;1000),"Veic. Leves","")))))))))))))))))))))</f>
        <v>Caldeiraria</v>
      </c>
      <c r="C1671" s="113" t="s">
        <v>1093</v>
      </c>
      <c r="D1671" s="2">
        <v>69050</v>
      </c>
      <c r="E1671" s="3" t="s">
        <v>1119</v>
      </c>
      <c r="F1671" s="101" t="str">
        <f>IF(ISBLANK(K1671), "Apenas Solicitação", "Tem OC")</f>
        <v>Apenas Solicitação</v>
      </c>
      <c r="G1671" s="2">
        <v>10</v>
      </c>
      <c r="H1671" s="102">
        <f>G1671-I1671</f>
        <v>10</v>
      </c>
      <c r="I1671" s="103"/>
      <c r="J1671" s="4">
        <v>45846</v>
      </c>
      <c r="K1671" s="14"/>
      <c r="L1671" s="3"/>
      <c r="M1671" s="104" t="str">
        <f ca="1">IF(OR(N1671="", N1671=0), "", IF(N1671&gt;TODAY(), "No prazo", "Atrasado"))</f>
        <v/>
      </c>
      <c r="N1671" s="104" t="str">
        <f>IFERROR(K1671 + VALUE(LEFT(L1671, FIND(" ", L1671) - 1)), "")</f>
        <v/>
      </c>
      <c r="O1671" s="105" t="str">
        <f>IF(_xlfn.DAYS(K1671,J1671)&lt;0, "Aguardando OC", _xlfn.DAYS(K1671,J1671))</f>
        <v>Aguardando OC</v>
      </c>
      <c r="P1671" s="14">
        <v>410726</v>
      </c>
      <c r="Q1671" s="12"/>
      <c r="R1671" s="14">
        <v>0</v>
      </c>
      <c r="S1671" s="2">
        <v>221</v>
      </c>
      <c r="T1671" s="135" t="s">
        <v>1029</v>
      </c>
      <c r="U1671" s="2">
        <v>950</v>
      </c>
      <c r="V1671" s="2"/>
      <c r="W1671" s="105" t="str">
        <f>IFERROR(VLOOKUP(V1671, Fornecedores!A:C, 3, FALSE), "")</f>
        <v/>
      </c>
      <c r="X1671" s="105" t="str">
        <f>IFERROR(VLOOKUP(V1671, Fornecedores!A:E, 5, FALSE), "")</f>
        <v/>
      </c>
      <c r="Y1671" s="105" t="str">
        <f>IFERROR(VLOOKUP(V1671, Fornecedores!A:F, 6, FALSE), "")</f>
        <v/>
      </c>
      <c r="Z1671" s="101" t="str">
        <f>IF(H1671=0, "Pedido entregue!", "Pendente")</f>
        <v>Pendente</v>
      </c>
      <c r="AB1671" s="132" t="str">
        <f>IF(Z1671="Pedido Entregue!", IF(AA1671=1, "Retirado do Almoxarifado", IF(AA1671=2, "Material devolvido", "Aguardando retirada")), IF(Z1671="Pendente", "Entrega pendente", ""))</f>
        <v>Entrega pendente</v>
      </c>
      <c r="AC1671" s="18">
        <v>1</v>
      </c>
      <c r="AD1671" s="18">
        <f>AC1671/SUMIF($P:$P,P1671,$AC:$AC)</f>
        <v>1</v>
      </c>
      <c r="AE1671" s="18">
        <f>IF(R1671=0,0,AC1671/SUMIF($R:$R,R1671,$AC:$AC))</f>
        <v>0</v>
      </c>
      <c r="AF1671" s="18">
        <f>IF(R1671=0,1,0)</f>
        <v>1</v>
      </c>
      <c r="AH1671" t="str">
        <f>TEXT(J1671,"MMMM")</f>
        <v>julho</v>
      </c>
    </row>
    <row r="1672" spans="1:34" ht="12.75" hidden="1" customHeight="1" x14ac:dyDescent="0.25">
      <c r="A1672" s="90" t="str">
        <f>IF(C1672="Oficina Diversos","Oficina Geral",
IF(ISNUMBER(FIND("Estoque - Colhedoras",C1672)),"Colhedoras",IF(ISNUMBER(FIND("Caldeiraria",C1672)),"Caldeiraria",IF(ISNUMBER(FIND("Borracharia",C1672)),"Borracharia",IF(ISNUMBER(FIND("Lubrificação",C1672)),"Lubrificação",
IF(ISNUMBER(FIND("Estoque - Carregadeiras",C1672)),"Carregadeiras",IF(ISNUMBER(FIND("Estoque - Veic. Leves",C1672)),"Veic. Leves",
IF(ISNUMBER(FIND("Estoque - Caminhões",C1672)),"Caminhões",IF(ISNUMBER(FIND("Estoque - Transbordos",C1672)),"Transbordos",
IF(ISNUMBER(FIND("Estoque - Tratores",C1672)),"Tratores",
IF(ISNUMBER(FIND("Estoque - Máquinas pesadas",C1672)),"Máquinas pesadas",
IF(ISNUMBER(FIND("Estoque - Reboques",C1672)),"Reboques",
IF(C1672="Estoque","Estoque",
IF(AND(ISNUMBER(C1672),C1672&gt;1000,C1672&lt;2000),"Caminhões",
IF(AND(ISNUMBER(C1672),C1672&gt;2000,C1672&lt;3000),"Tratores",
IF(AND(ISNUMBER(C1672),C1672&gt;3000,C1672&lt;4000),"Carregadeiras",
IF(AND(ISNUMBER(C1672),C1672&gt;4000,C1672&lt;5000),"Máquinas pesadas",
IF(AND(ISNUMBER(C1672),C1672&gt;5000,C1672&lt;6000),"Colhedoras",
IF(AND(ISNUMBER(C1672),C1672&gt;7000,C1672&lt;8000),"Irrigação",
IF(AND(ISNUMBER(C1672),C1672&gt;8000,C1672&lt;9000),"Reboques",IF(AND(ISNUMBER(C1672),C1672&gt;0,C1672&lt;1000),"Veic. Leves","")))))))))))))))))))))</f>
        <v>Caldeiraria</v>
      </c>
      <c r="B1672" s="72"/>
      <c r="C1672" s="2" t="s">
        <v>1093</v>
      </c>
      <c r="D1672" s="2">
        <v>69051</v>
      </c>
      <c r="E1672" s="3" t="s">
        <v>1120</v>
      </c>
      <c r="F1672" s="14" t="str">
        <f>IF(ISBLANK(K1672), "Apenas Solicitação", "Tem OC")</f>
        <v>Tem OC</v>
      </c>
      <c r="G1672" s="2">
        <v>6</v>
      </c>
      <c r="H1672" s="37">
        <f>G1672-I1672</f>
        <v>0</v>
      </c>
      <c r="I1672" s="38">
        <v>6</v>
      </c>
      <c r="J1672" s="4">
        <v>45785</v>
      </c>
      <c r="K1672" s="180">
        <v>45790</v>
      </c>
      <c r="L1672" s="3" t="s">
        <v>20151</v>
      </c>
      <c r="M1672" s="44" t="str">
        <f ca="1">IF(OR(N1672="", N1672=0), "", IF(N1672&gt;TODAY(), "No prazo", "Atrasado"))</f>
        <v>Atrasado</v>
      </c>
      <c r="N1672" s="44">
        <f>IFERROR(K1672 + VALUE(LEFT(L1672, FIND(" ", L1672) - 1)), "")</f>
        <v>45790</v>
      </c>
      <c r="O1672" s="3">
        <f>IF(_xlfn.DAYS(K1672,J1672)&lt;0, "Aguardando OC", _xlfn.DAYS(K1672,J1672))</f>
        <v>5</v>
      </c>
      <c r="P1672" s="14">
        <v>401772</v>
      </c>
      <c r="Q1672" s="12"/>
      <c r="R1672" s="14">
        <v>167538</v>
      </c>
      <c r="S1672" s="2">
        <v>221</v>
      </c>
      <c r="T1672" s="135" t="s">
        <v>1029</v>
      </c>
      <c r="U1672" s="21">
        <v>6462</v>
      </c>
      <c r="V1672" s="2">
        <v>1598</v>
      </c>
      <c r="W1672" s="43" t="str">
        <f>IFERROR(VLOOKUP(V1672, Fornecedores!A:C, 3, FALSE), "")</f>
        <v xml:space="preserve">M GONCALVES         </v>
      </c>
      <c r="X1672" s="43" t="str">
        <f>IFERROR(VLOOKUP(V1672, Fornecedores!A:E, 5, FALSE), "")</f>
        <v>Itambé</v>
      </c>
      <c r="Y1672" s="43" t="str">
        <f>IFERROR(VLOOKUP(V1672, Fornecedores!A:F, 6, FALSE), "")</f>
        <v>PE</v>
      </c>
      <c r="Z1672" s="14" t="str">
        <f>IF(H1672=0, "Pedido entregue!", "Pendente")</f>
        <v>Pedido entregue!</v>
      </c>
      <c r="AA1672" s="74"/>
      <c r="AB1672" s="58" t="str">
        <f>IF(Z1672="Pedido Entregue!", IF(AA1672=1, "Retirado do Almoxarifado", IF(AA1672=2, "Material devolvido", "Aguardando retirada")), IF(Z1672="Pendente", "Entrega pendente", ""))</f>
        <v>Aguardando retirada</v>
      </c>
      <c r="AC1672" s="18">
        <v>1</v>
      </c>
      <c r="AD1672" s="18">
        <f>AC1672/SUMIF($P:$P,P1672,$AC:$AC)</f>
        <v>1</v>
      </c>
      <c r="AE1672" s="18">
        <f>IF(R1672=0,0,AC1672/SUMIF($R:$R,R1672,$AC:$AC))</f>
        <v>0.2</v>
      </c>
      <c r="AF1672" s="18">
        <f>IF(R1672=0,1,0)</f>
        <v>0</v>
      </c>
      <c r="AH1672" t="str">
        <f>TEXT(J1672,"MMMM")</f>
        <v>maio</v>
      </c>
    </row>
    <row r="1673" spans="1:34" ht="12.75" customHeight="1" x14ac:dyDescent="0.25">
      <c r="A1673" s="90" t="str">
        <f>IF(C1673="Oficina Diversos","Oficina Geral",
IF(ISNUMBER(FIND("Estoque - Colhedoras",C1673)),"Colhedoras",IF(ISNUMBER(FIND("Caldeiraria",C1673)),"Caldeiraria",IF(ISNUMBER(FIND("Borracharia",C1673)),"Borracharia",IF(ISNUMBER(FIND("Lubrificação",C1673)),"Lubrificação",
IF(ISNUMBER(FIND("Estoque - Carregadeiras",C1673)),"Carregadeiras",IF(ISNUMBER(FIND("Estoque - Veic. Leves",C1673)),"Veic. Leves",
IF(ISNUMBER(FIND("Estoque - Caminhões",C1673)),"Caminhões",IF(ISNUMBER(FIND("Estoque - Transbordos",C1673)),"Transbordos",
IF(ISNUMBER(FIND("Estoque - Tratores",C1673)),"Tratores",
IF(ISNUMBER(FIND("Estoque - Máquinas pesadas",C1673)),"Máquinas pesadas",
IF(ISNUMBER(FIND("Estoque - Reboques",C1673)),"Reboques",
IF(C1673="Estoque","Estoque",
IF(AND(ISNUMBER(C1673),C1673&gt;1000,C1673&lt;2000),"Caminhões",
IF(AND(ISNUMBER(C1673),C1673&gt;2000,C1673&lt;3000),"Tratores",
IF(AND(ISNUMBER(C1673),C1673&gt;3000,C1673&lt;4000),"Carregadeiras",
IF(AND(ISNUMBER(C1673),C1673&gt;4000,C1673&lt;5000),"Máquinas pesadas",
IF(AND(ISNUMBER(C1673),C1673&gt;5000,C1673&lt;6000),"Colhedoras",
IF(AND(ISNUMBER(C1673),C1673&gt;7000,C1673&lt;8000),"Irrigação",
IF(AND(ISNUMBER(C1673),C1673&gt;8000,C1673&lt;9000),"Reboques",IF(AND(ISNUMBER(C1673),C1673&gt;0,C1673&lt;1000),"Veic. Leves","")))))))))))))))))))))</f>
        <v>Caldeiraria</v>
      </c>
      <c r="C1673" s="113" t="s">
        <v>1093</v>
      </c>
      <c r="D1673" s="2">
        <v>69051</v>
      </c>
      <c r="E1673" s="3" t="s">
        <v>1120</v>
      </c>
      <c r="F1673" s="101" t="str">
        <f>IF(ISBLANK(K1673), "Apenas Solicitação", "Tem OC")</f>
        <v>Apenas Solicitação</v>
      </c>
      <c r="G1673" s="2">
        <v>10</v>
      </c>
      <c r="H1673" s="102">
        <f>G1673-I1673</f>
        <v>10</v>
      </c>
      <c r="I1673" s="103"/>
      <c r="J1673" s="4">
        <v>45846</v>
      </c>
      <c r="K1673" s="14"/>
      <c r="L1673" s="3"/>
      <c r="M1673" s="104" t="str">
        <f ca="1">IF(OR(N1673="", N1673=0), "", IF(N1673&gt;TODAY(), "No prazo", "Atrasado"))</f>
        <v/>
      </c>
      <c r="N1673" s="104" t="str">
        <f>IFERROR(K1673 + VALUE(LEFT(L1673, FIND(" ", L1673) - 1)), "")</f>
        <v/>
      </c>
      <c r="O1673" s="105" t="str">
        <f>IF(_xlfn.DAYS(K1673,J1673)&lt;0, "Aguardando OC", _xlfn.DAYS(K1673,J1673))</f>
        <v>Aguardando OC</v>
      </c>
      <c r="P1673" s="14">
        <v>410727</v>
      </c>
      <c r="Q1673" s="12"/>
      <c r="R1673" s="14">
        <v>0</v>
      </c>
      <c r="S1673" s="2">
        <v>221</v>
      </c>
      <c r="T1673" s="135" t="s">
        <v>1029</v>
      </c>
      <c r="U1673" s="2">
        <v>1077</v>
      </c>
      <c r="V1673" s="2"/>
      <c r="W1673" s="105" t="str">
        <f>IFERROR(VLOOKUP(V1673, Fornecedores!A:C, 3, FALSE), "")</f>
        <v/>
      </c>
      <c r="X1673" s="105" t="str">
        <f>IFERROR(VLOOKUP(V1673, Fornecedores!A:E, 5, FALSE), "")</f>
        <v/>
      </c>
      <c r="Y1673" s="105" t="str">
        <f>IFERROR(VLOOKUP(V1673, Fornecedores!A:F, 6, FALSE), "")</f>
        <v/>
      </c>
      <c r="Z1673" s="101" t="str">
        <f>IF(H1673=0, "Pedido entregue!", "Pendente")</f>
        <v>Pendente</v>
      </c>
      <c r="AB1673" s="132" t="str">
        <f>IF(Z1673="Pedido Entregue!", IF(AA1673=1, "Retirado do Almoxarifado", IF(AA1673=2, "Material devolvido", "Aguardando retirada")), IF(Z1673="Pendente", "Entrega pendente", ""))</f>
        <v>Entrega pendente</v>
      </c>
      <c r="AC1673" s="18">
        <v>1</v>
      </c>
      <c r="AD1673" s="18">
        <f>AC1673/SUMIF($P:$P,P1673,$AC:$AC)</f>
        <v>1</v>
      </c>
      <c r="AE1673" s="18">
        <f>IF(R1673=0,0,AC1673/SUMIF($R:$R,R1673,$AC:$AC))</f>
        <v>0</v>
      </c>
      <c r="AF1673" s="18">
        <f>IF(R1673=0,1,0)</f>
        <v>1</v>
      </c>
      <c r="AH1673" t="str">
        <f>TEXT(J1673,"MMMM")</f>
        <v>julho</v>
      </c>
    </row>
    <row r="1674" spans="1:34" ht="12.75" hidden="1" customHeight="1" x14ac:dyDescent="0.25">
      <c r="A1674" s="90" t="str">
        <f>IF(C1674="Oficina Diversos","Oficina Geral",
IF(ISNUMBER(FIND("Estoque - Colhedoras",C1674)),"Colhedoras",IF(ISNUMBER(FIND("Caldeiraria",C1674)),"Caldeiraria",IF(ISNUMBER(FIND("Borracharia",C1674)),"Borracharia",IF(ISNUMBER(FIND("Lubrificação",C1674)),"Lubrificação",
IF(ISNUMBER(FIND("Estoque - Carregadeiras",C1674)),"Carregadeiras",IF(ISNUMBER(FIND("Estoque - Veic. Leves",C1674)),"Veic. Leves",
IF(ISNUMBER(FIND("Estoque - Caminhões",C1674)),"Caminhões",IF(ISNUMBER(FIND("Estoque - Transbordos",C1674)),"Transbordos",
IF(ISNUMBER(FIND("Estoque - Tratores",C1674)),"Tratores",
IF(ISNUMBER(FIND("Estoque - Máquinas pesadas",C1674)),"Máquinas pesadas",
IF(ISNUMBER(FIND("Estoque - Reboques",C1674)),"Reboques",
IF(C1674="Estoque","Estoque",
IF(AND(ISNUMBER(C1674),C1674&gt;1000,C1674&lt;2000),"Caminhões",
IF(AND(ISNUMBER(C1674),C1674&gt;2000,C1674&lt;3000),"Tratores",
IF(AND(ISNUMBER(C1674),C1674&gt;3000,C1674&lt;4000),"Carregadeiras",
IF(AND(ISNUMBER(C1674),C1674&gt;4000,C1674&lt;5000),"Máquinas pesadas",
IF(AND(ISNUMBER(C1674),C1674&gt;5000,C1674&lt;6000),"Colhedoras",
IF(AND(ISNUMBER(C1674),C1674&gt;7000,C1674&lt;8000),"Irrigação",
IF(AND(ISNUMBER(C1674),C1674&gt;8000,C1674&lt;9000),"Reboques",IF(AND(ISNUMBER(C1674),C1674&gt;0,C1674&lt;1000),"Veic. Leves","")))))))))))))))))))))</f>
        <v>Carregadeiras</v>
      </c>
      <c r="B1674" s="72"/>
      <c r="C1674" s="2">
        <v>3031</v>
      </c>
      <c r="D1674" s="2">
        <v>69166</v>
      </c>
      <c r="E1674" s="3" t="s">
        <v>413</v>
      </c>
      <c r="F1674" s="14" t="str">
        <f>IF(ISBLANK(K1674), "Apenas Solicitação", "Tem OC")</f>
        <v>Tem OC</v>
      </c>
      <c r="G1674" s="2">
        <v>3</v>
      </c>
      <c r="H1674" s="37">
        <f>G1674-I1674</f>
        <v>0</v>
      </c>
      <c r="I1674" s="38">
        <v>3</v>
      </c>
      <c r="J1674" s="4">
        <v>45730</v>
      </c>
      <c r="K1674" s="180">
        <v>45759</v>
      </c>
      <c r="L1674" s="4"/>
      <c r="M1674" s="44"/>
      <c r="N1674" s="44" t="str">
        <f>IFERROR(K1674 + VALUE(LEFT(L1674, FIND(" ", L1674) - 1)), "")</f>
        <v/>
      </c>
      <c r="O1674" s="3">
        <f>IF(_xlfn.DAYS(K1674,J1674)&lt;0, "Aguardando OC", _xlfn.DAYS(K1674,J1674))</f>
        <v>29</v>
      </c>
      <c r="P1674" s="14">
        <v>396113</v>
      </c>
      <c r="Q1674" s="169">
        <v>1136699</v>
      </c>
      <c r="R1674" s="14">
        <v>166197</v>
      </c>
      <c r="S1674" s="2">
        <v>112</v>
      </c>
      <c r="T1674" s="135" t="s">
        <v>152</v>
      </c>
      <c r="U1674" s="21">
        <v>780</v>
      </c>
      <c r="V1674" s="2">
        <v>10057</v>
      </c>
      <c r="W1674" s="43" t="str">
        <f>IFERROR(VLOOKUP(V1674, Fornecedores!A:C, 3, FALSE), "")</f>
        <v>ARMAZEM MIX</v>
      </c>
      <c r="X1674" s="43" t="str">
        <f>IFERROR(VLOOKUP(V1674, Fornecedores!A:E, 5, FALSE), "")</f>
        <v>Recife</v>
      </c>
      <c r="Y1674" s="43" t="str">
        <f>IFERROR(VLOOKUP(V1674, Fornecedores!A:F, 6, FALSE), "")</f>
        <v>PE</v>
      </c>
      <c r="Z1674" s="14" t="str">
        <f>IF(H1674=0, "Pedido entregue!", "Pendente")</f>
        <v>Pedido entregue!</v>
      </c>
      <c r="AA1674" s="74"/>
      <c r="AB1674" s="58" t="str">
        <f>IF(Z1674="Pedido Entregue!", IF(AA1674=1, "Retirado do Almoxarifado", IF(AA1674=2, "Material devolvido", "Aguardando retirada")), IF(Z1674="Pendente", "Entrega pendente", ""))</f>
        <v>Aguardando retirada</v>
      </c>
      <c r="AC1674" s="18">
        <v>1</v>
      </c>
      <c r="AD1674" s="18">
        <f>AC1674/SUMIF($P:$P,P1674,$AC:$AC)</f>
        <v>1</v>
      </c>
      <c r="AE1674" s="18">
        <f>IF(R1674=0,0,AC1674/SUMIF($R:$R,R1674,$AC:$AC))</f>
        <v>0.1</v>
      </c>
      <c r="AF1674" s="18">
        <f>IF(R1674=0,1,0)</f>
        <v>0</v>
      </c>
      <c r="AG1674" s="18">
        <f>IF(R1674=0,#REF!-J1674,0)</f>
        <v>0</v>
      </c>
      <c r="AH1674" t="str">
        <f>TEXT(J1674,"MMMM")</f>
        <v>março</v>
      </c>
    </row>
    <row r="1675" spans="1:34" ht="12.75" hidden="1" customHeight="1" x14ac:dyDescent="0.25">
      <c r="A1675" s="90" t="str">
        <f>IF(C1675="Oficina Diversos","Oficina Geral",
IF(ISNUMBER(FIND("Estoque - Colhedoras",C1675)),"Colhedoras",IF(ISNUMBER(FIND("Caldeiraria",C1675)),"Caldeiraria",IF(ISNUMBER(FIND("Borracharia",C1675)),"Borracharia",IF(ISNUMBER(FIND("Lubrificação",C1675)),"Lubrificação",
IF(ISNUMBER(FIND("Estoque - Carregadeiras",C1675)),"Carregadeiras",IF(ISNUMBER(FIND("Estoque - Veic. Leves",C1675)),"Veic. Leves",
IF(ISNUMBER(FIND("Estoque - Caminhões",C1675)),"Caminhões",IF(ISNUMBER(FIND("Estoque - Transbordos",C1675)),"Transbordos",
IF(ISNUMBER(FIND("Estoque - Tratores",C1675)),"Tratores",
IF(ISNUMBER(FIND("Estoque - Máquinas pesadas",C1675)),"Máquinas pesadas",
IF(ISNUMBER(FIND("Estoque - Reboques",C1675)),"Reboques",
IF(C1675="Estoque","Estoque",
IF(AND(ISNUMBER(C1675),C1675&gt;1000,C1675&lt;2000),"Caminhões",
IF(AND(ISNUMBER(C1675),C1675&gt;2000,C1675&lt;3000),"Tratores",
IF(AND(ISNUMBER(C1675),C1675&gt;3000,C1675&lt;4000),"Carregadeiras",
IF(AND(ISNUMBER(C1675),C1675&gt;4000,C1675&lt;5000),"Máquinas pesadas",
IF(AND(ISNUMBER(C1675),C1675&gt;5000,C1675&lt;6000),"Colhedoras",
IF(AND(ISNUMBER(C1675),C1675&gt;7000,C1675&lt;8000),"Irrigação",
IF(AND(ISNUMBER(C1675),C1675&gt;8000,C1675&lt;9000),"Reboques",IF(AND(ISNUMBER(C1675),C1675&gt;0,C1675&lt;1000),"Veic. Leves","")))))))))))))))))))))</f>
        <v>Carregadeiras</v>
      </c>
      <c r="B1675" s="72"/>
      <c r="C1675" s="2">
        <v>3025</v>
      </c>
      <c r="D1675" s="2">
        <v>69166</v>
      </c>
      <c r="E1675" s="3" t="s">
        <v>413</v>
      </c>
      <c r="F1675" s="14" t="str">
        <f>IF(ISBLANK(K1675), "Apenas Solicitação", "Tem OC")</f>
        <v>Tem OC</v>
      </c>
      <c r="G1675" s="2">
        <v>3</v>
      </c>
      <c r="H1675" s="37">
        <f>G1675-I1675</f>
        <v>0</v>
      </c>
      <c r="I1675" s="38">
        <v>3</v>
      </c>
      <c r="J1675" s="4">
        <v>45730</v>
      </c>
      <c r="K1675" s="180">
        <v>45759</v>
      </c>
      <c r="L1675" s="4"/>
      <c r="M1675" s="44"/>
      <c r="N1675" s="44" t="str">
        <f>IFERROR(K1675 + VALUE(LEFT(L1675, FIND(" ", L1675) - 1)), "")</f>
        <v/>
      </c>
      <c r="O1675" s="3">
        <f>IF(_xlfn.DAYS(K1675,J1675)&lt;0, "Aguardando OC", _xlfn.DAYS(K1675,J1675))</f>
        <v>29</v>
      </c>
      <c r="P1675" s="14">
        <v>396118</v>
      </c>
      <c r="Q1675" s="169">
        <v>1136701</v>
      </c>
      <c r="R1675" s="14">
        <v>166197</v>
      </c>
      <c r="S1675" s="2">
        <v>112</v>
      </c>
      <c r="T1675" s="135" t="s">
        <v>152</v>
      </c>
      <c r="U1675" s="21">
        <v>780</v>
      </c>
      <c r="V1675" s="2">
        <v>10057</v>
      </c>
      <c r="W1675" s="43" t="str">
        <f>IFERROR(VLOOKUP(V1675, Fornecedores!A:C, 3, FALSE), "")</f>
        <v>ARMAZEM MIX</v>
      </c>
      <c r="X1675" s="43" t="str">
        <f>IFERROR(VLOOKUP(V1675, Fornecedores!A:E, 5, FALSE), "")</f>
        <v>Recife</v>
      </c>
      <c r="Y1675" s="43" t="str">
        <f>IFERROR(VLOOKUP(V1675, Fornecedores!A:F, 6, FALSE), "")</f>
        <v>PE</v>
      </c>
      <c r="Z1675" s="14" t="str">
        <f>IF(H1675=0, "Pedido entregue!", "Pendente")</f>
        <v>Pedido entregue!</v>
      </c>
      <c r="AA1675" s="74"/>
      <c r="AB1675" s="58" t="str">
        <f>IF(Z1675="Pedido Entregue!", IF(AA1675=1, "Retirado do Almoxarifado", IF(AA1675=2, "Material devolvido", "Aguardando retirada")), IF(Z1675="Pendente", "Entrega pendente", ""))</f>
        <v>Aguardando retirada</v>
      </c>
      <c r="AC1675" s="18">
        <v>1</v>
      </c>
      <c r="AD1675" s="18">
        <f>AC1675/SUMIF($P:$P,P1675,$AC:$AC)</f>
        <v>1</v>
      </c>
      <c r="AE1675" s="18">
        <f>IF(R1675=0,0,AC1675/SUMIF($R:$R,R1675,$AC:$AC))</f>
        <v>0.1</v>
      </c>
      <c r="AF1675" s="18">
        <f>IF(R1675=0,1,0)</f>
        <v>0</v>
      </c>
      <c r="AG1675" s="18">
        <f>IF(R1675=0,#REF!-J1675,0)</f>
        <v>0</v>
      </c>
      <c r="AH1675" t="str">
        <f>TEXT(J1675,"MMMM")</f>
        <v>março</v>
      </c>
    </row>
    <row r="1676" spans="1:34" ht="12.75" hidden="1" customHeight="1" x14ac:dyDescent="0.25">
      <c r="A1676" s="90" t="str">
        <f>IF(C1676="Oficina Diversos","Oficina Geral",
IF(ISNUMBER(FIND("Estoque - Colhedoras",C1676)),"Colhedoras",IF(ISNUMBER(FIND("Caldeiraria",C1676)),"Caldeiraria",IF(ISNUMBER(FIND("Borracharia",C1676)),"Borracharia",IF(ISNUMBER(FIND("Lubrificação",C1676)),"Lubrificação",
IF(ISNUMBER(FIND("Estoque - Carregadeiras",C1676)),"Carregadeiras",IF(ISNUMBER(FIND("Estoque - Veic. Leves",C1676)),"Veic. Leves",
IF(ISNUMBER(FIND("Estoque - Caminhões",C1676)),"Caminhões",IF(ISNUMBER(FIND("Estoque - Transbordos",C1676)),"Transbordos",
IF(ISNUMBER(FIND("Estoque - Tratores",C1676)),"Tratores",
IF(ISNUMBER(FIND("Estoque - Máquinas pesadas",C1676)),"Máquinas pesadas",
IF(ISNUMBER(FIND("Estoque - Reboques",C1676)),"Reboques",
IF(C1676="Estoque","Estoque",
IF(AND(ISNUMBER(C1676),C1676&gt;1000,C1676&lt;2000),"Caminhões",
IF(AND(ISNUMBER(C1676),C1676&gt;2000,C1676&lt;3000),"Tratores",
IF(AND(ISNUMBER(C1676),C1676&gt;3000,C1676&lt;4000),"Carregadeiras",
IF(AND(ISNUMBER(C1676),C1676&gt;4000,C1676&lt;5000),"Máquinas pesadas",
IF(AND(ISNUMBER(C1676),C1676&gt;5000,C1676&lt;6000),"Colhedoras",
IF(AND(ISNUMBER(C1676),C1676&gt;7000,C1676&lt;8000),"Irrigação",
IF(AND(ISNUMBER(C1676),C1676&gt;8000,C1676&lt;9000),"Reboques",IF(AND(ISNUMBER(C1676),C1676&gt;0,C1676&lt;1000),"Veic. Leves","")))))))))))))))))))))</f>
        <v>Carregadeiras</v>
      </c>
      <c r="B1676" s="72"/>
      <c r="C1676" s="2">
        <v>3026</v>
      </c>
      <c r="D1676" s="2">
        <v>69166</v>
      </c>
      <c r="E1676" s="3" t="s">
        <v>413</v>
      </c>
      <c r="F1676" s="14" t="str">
        <f>IF(ISBLANK(K1676), "Apenas Solicitação", "Tem OC")</f>
        <v>Tem OC</v>
      </c>
      <c r="G1676" s="2">
        <v>4</v>
      </c>
      <c r="H1676" s="37">
        <f>G1676-I1676</f>
        <v>0</v>
      </c>
      <c r="I1676" s="38">
        <v>4</v>
      </c>
      <c r="J1676" s="4">
        <v>45730</v>
      </c>
      <c r="K1676" s="180">
        <v>45759</v>
      </c>
      <c r="L1676" s="4"/>
      <c r="M1676" s="44"/>
      <c r="N1676" s="44" t="str">
        <f>IFERROR(K1676 + VALUE(LEFT(L1676, FIND(" ", L1676) - 1)), "")</f>
        <v/>
      </c>
      <c r="O1676" s="3">
        <f>IF(_xlfn.DAYS(K1676,J1676)&lt;0, "Aguardando OC", _xlfn.DAYS(K1676,J1676))</f>
        <v>29</v>
      </c>
      <c r="P1676" s="14">
        <v>396126</v>
      </c>
      <c r="Q1676" s="169">
        <v>1136703</v>
      </c>
      <c r="R1676" s="14">
        <v>166197</v>
      </c>
      <c r="S1676" s="2">
        <v>112</v>
      </c>
      <c r="T1676" s="135" t="s">
        <v>152</v>
      </c>
      <c r="U1676" s="21">
        <v>1040</v>
      </c>
      <c r="V1676" s="2">
        <v>10057</v>
      </c>
      <c r="W1676" s="43" t="str">
        <f>IFERROR(VLOOKUP(V1676, Fornecedores!A:C, 3, FALSE), "")</f>
        <v>ARMAZEM MIX</v>
      </c>
      <c r="X1676" s="43" t="str">
        <f>IFERROR(VLOOKUP(V1676, Fornecedores!A:E, 5, FALSE), "")</f>
        <v>Recife</v>
      </c>
      <c r="Y1676" s="43" t="str">
        <f>IFERROR(VLOOKUP(V1676, Fornecedores!A:F, 6, FALSE), "")</f>
        <v>PE</v>
      </c>
      <c r="Z1676" s="14" t="str">
        <f>IF(H1676=0, "Pedido entregue!", "Pendente")</f>
        <v>Pedido entregue!</v>
      </c>
      <c r="AA1676" s="74"/>
      <c r="AB1676" s="58" t="str">
        <f>IF(Z1676="Pedido Entregue!", IF(AA1676=1, "Retirado do Almoxarifado", IF(AA1676=2, "Material devolvido", "Aguardando retirada")), IF(Z1676="Pendente", "Entrega pendente", ""))</f>
        <v>Aguardando retirada</v>
      </c>
      <c r="AC1676" s="18">
        <v>1</v>
      </c>
      <c r="AD1676" s="18">
        <f>AC1676/SUMIF($P:$P,P1676,$AC:$AC)</f>
        <v>1</v>
      </c>
      <c r="AE1676" s="18">
        <f>IF(R1676=0,0,AC1676/SUMIF($R:$R,R1676,$AC:$AC))</f>
        <v>0.1</v>
      </c>
      <c r="AF1676" s="18">
        <f>IF(R1676=0,1,0)</f>
        <v>0</v>
      </c>
      <c r="AG1676" s="18">
        <f>IF(R1676=0,#REF!-J1676,0)</f>
        <v>0</v>
      </c>
      <c r="AH1676" t="str">
        <f>TEXT(J1676,"MMMM")</f>
        <v>março</v>
      </c>
    </row>
    <row r="1677" spans="1:34" ht="12.75" customHeight="1" x14ac:dyDescent="0.25">
      <c r="A1677" s="90" t="str">
        <f>IF(C1677="Oficina Diversos","Oficina Geral",
IF(ISNUMBER(FIND("Estoque - Colhedoras",C1677)),"Colhedoras",IF(ISNUMBER(FIND("Caldeiraria",C1677)),"Caldeiraria",IF(ISNUMBER(FIND("Borracharia",C1677)),"Borracharia",IF(ISNUMBER(FIND("Lubrificação",C1677)),"Lubrificação",
IF(ISNUMBER(FIND("Estoque - Carregadeiras",C1677)),"Carregadeiras",IF(ISNUMBER(FIND("Estoque - Veic. Leves",C1677)),"Veic. Leves",
IF(ISNUMBER(FIND("Estoque - Caminhões",C1677)),"Caminhões",IF(ISNUMBER(FIND("Estoque - Transbordos",C1677)),"Transbordos",
IF(ISNUMBER(FIND("Estoque - Tratores",C1677)),"Tratores",
IF(ISNUMBER(FIND("Estoque - Máquinas pesadas",C1677)),"Máquinas pesadas",
IF(ISNUMBER(FIND("Estoque - Reboques",C1677)),"Reboques",
IF(C1677="Estoque","Estoque",
IF(AND(ISNUMBER(C1677),C1677&gt;1000,C1677&lt;2000),"Caminhões",
IF(AND(ISNUMBER(C1677),C1677&gt;2000,C1677&lt;3000),"Tratores",
IF(AND(ISNUMBER(C1677),C1677&gt;3000,C1677&lt;4000),"Carregadeiras",
IF(AND(ISNUMBER(C1677),C1677&gt;4000,C1677&lt;5000),"Máquinas pesadas",
IF(AND(ISNUMBER(C1677),C1677&gt;5000,C1677&lt;6000),"Colhedoras",
IF(AND(ISNUMBER(C1677),C1677&gt;7000,C1677&lt;8000),"Irrigação",
IF(AND(ISNUMBER(C1677),C1677&gt;8000,C1677&lt;9000),"Reboques",IF(AND(ISNUMBER(C1677),C1677&gt;0,C1677&lt;1000),"Veic. Leves","")))))))))))))))))))))</f>
        <v>Caminhões</v>
      </c>
      <c r="C1677" s="126">
        <v>1024</v>
      </c>
      <c r="D1677" s="2">
        <v>69251</v>
      </c>
      <c r="E1677" s="3" t="s">
        <v>20329</v>
      </c>
      <c r="F1677" s="101" t="str">
        <f>IF(ISBLANK(K1677), "Apenas Solicitação", "Tem OC")</f>
        <v>Apenas Solicitação</v>
      </c>
      <c r="G1677" s="2">
        <v>2</v>
      </c>
      <c r="H1677" s="102">
        <f>G1677-I1677</f>
        <v>2</v>
      </c>
      <c r="I1677" s="103"/>
      <c r="J1677" s="4">
        <v>45814</v>
      </c>
      <c r="K1677" s="14"/>
      <c r="L1677" s="3"/>
      <c r="M1677" s="104" t="str">
        <f ca="1">IF(OR(N1677="", N1677=0), "", IF(N1677&gt;TODAY(), "No prazo", "Atrasado"))</f>
        <v/>
      </c>
      <c r="N1677" s="104" t="str">
        <f>IFERROR(K1677 + VALUE(LEFT(L1677, FIND(" ", L1677) - 1)), "")</f>
        <v/>
      </c>
      <c r="O1677" s="105" t="str">
        <f>IF(_xlfn.DAYS(K1677,J1677)&lt;0, "Aguardando OC", _xlfn.DAYS(K1677,J1677))</f>
        <v>Aguardando OC</v>
      </c>
      <c r="P1677" s="14">
        <v>406292</v>
      </c>
      <c r="Q1677" s="12"/>
      <c r="R1677" s="14">
        <v>0</v>
      </c>
      <c r="S1677" s="2">
        <v>221</v>
      </c>
      <c r="T1677" s="135" t="s">
        <v>1029</v>
      </c>
      <c r="U1677" s="21">
        <v>0</v>
      </c>
      <c r="V1677" s="2"/>
      <c r="W1677" s="105" t="str">
        <f>IFERROR(VLOOKUP(V1677, Fornecedores!A:C, 3, FALSE), "")</f>
        <v/>
      </c>
      <c r="X1677" s="105" t="str">
        <f>IFERROR(VLOOKUP(V1677, Fornecedores!A:E, 5, FALSE), "")</f>
        <v/>
      </c>
      <c r="Y1677" s="105" t="str">
        <f>IFERROR(VLOOKUP(V1677, Fornecedores!A:F, 6, FALSE), "")</f>
        <v/>
      </c>
      <c r="Z1677" s="101" t="str">
        <f>IF(H1677=0, "Pedido entregue!", "Pendente")</f>
        <v>Pendente</v>
      </c>
      <c r="AB1677" s="132" t="str">
        <f>IF(Z1677="Pedido Entregue!", IF(AA1677=1, "Retirado do Almoxarifado", IF(AA1677=2, "Material devolvido", "Aguardando retirada")), IF(Z1677="Pendente", "Entrega pendente", ""))</f>
        <v>Entrega pendente</v>
      </c>
      <c r="AC1677" s="18">
        <v>1</v>
      </c>
      <c r="AD1677" s="18">
        <f>AC1677/SUMIF($P:$P,P1677,$AC:$AC)</f>
        <v>1</v>
      </c>
      <c r="AE1677" s="18">
        <f>IF(R1677=0,0,AC1677/SUMIF($R:$R,R1677,$AC:$AC))</f>
        <v>0</v>
      </c>
      <c r="AF1677" s="18">
        <f>IF(R1677=0,1,0)</f>
        <v>1</v>
      </c>
      <c r="AH1677" t="str">
        <f>TEXT(J1677,"MMMM")</f>
        <v>junho</v>
      </c>
    </row>
    <row r="1678" spans="1:34" ht="12.75" hidden="1" customHeight="1" x14ac:dyDescent="0.25">
      <c r="A1678" s="90" t="str">
        <f>IF(C1678="Oficina Diversos","Oficina Geral",
IF(ISNUMBER(FIND("Estoque - Colhedoras",C1678)),"Colhedoras",IF(ISNUMBER(FIND("Caldeiraria",C1678)),"Caldeiraria",IF(ISNUMBER(FIND("Borracharia",C1678)),"Borracharia",IF(ISNUMBER(FIND("Lubrificação",C1678)),"Lubrificação",
IF(ISNUMBER(FIND("Estoque - Carregadeiras",C1678)),"Carregadeiras",IF(ISNUMBER(FIND("Estoque - Veic. Leves",C1678)),"Veic. Leves",
IF(ISNUMBER(FIND("Estoque - Caminhões",C1678)),"Caminhões",IF(ISNUMBER(FIND("Estoque - Transbordos",C1678)),"Transbordos",
IF(ISNUMBER(FIND("Estoque - Tratores",C1678)),"Tratores",
IF(ISNUMBER(FIND("Estoque - Máquinas pesadas",C1678)),"Máquinas pesadas",
IF(ISNUMBER(FIND("Estoque - Reboques",C1678)),"Reboques",
IF(C1678="Estoque","Estoque",
IF(AND(ISNUMBER(C1678),C1678&gt;1000,C1678&lt;2000),"Caminhões",
IF(AND(ISNUMBER(C1678),C1678&gt;2000,C1678&lt;3000),"Tratores",
IF(AND(ISNUMBER(C1678),C1678&gt;3000,C1678&lt;4000),"Carregadeiras",
IF(AND(ISNUMBER(C1678),C1678&gt;4000,C1678&lt;5000),"Máquinas pesadas",
IF(AND(ISNUMBER(C1678),C1678&gt;5000,C1678&lt;6000),"Colhedoras",
IF(AND(ISNUMBER(C1678),C1678&gt;7000,C1678&lt;8000),"Irrigação",
IF(AND(ISNUMBER(C1678),C1678&gt;8000,C1678&lt;9000),"Reboques",IF(AND(ISNUMBER(C1678),C1678&gt;0,C1678&lt;1000),"Veic. Leves","")))))))))))))))))))))</f>
        <v>Reboques</v>
      </c>
      <c r="B1678" s="72"/>
      <c r="C1678" s="2">
        <v>8001</v>
      </c>
      <c r="D1678" s="2">
        <v>69292</v>
      </c>
      <c r="E1678" s="3" t="s">
        <v>875</v>
      </c>
      <c r="F1678" s="14" t="str">
        <f>IF(ISBLANK(K1678), "Apenas Solicitação", "Tem OC")</f>
        <v>Tem OC</v>
      </c>
      <c r="G1678" s="2">
        <v>1</v>
      </c>
      <c r="H1678" s="37">
        <f>G1678-I1678</f>
        <v>0</v>
      </c>
      <c r="I1678" s="38">
        <v>1</v>
      </c>
      <c r="J1678" s="4">
        <v>45758</v>
      </c>
      <c r="K1678" s="180">
        <v>45770</v>
      </c>
      <c r="L1678" s="4"/>
      <c r="M1678" s="44"/>
      <c r="N1678" s="44" t="str">
        <f>IFERROR(K1678 + VALUE(LEFT(L1678, FIND(" ", L1678) - 1)), "")</f>
        <v/>
      </c>
      <c r="O1678" s="3">
        <f>IF(_xlfn.DAYS(K1678,J1678)&lt;0, "Aguardando OC", _xlfn.DAYS(K1678,J1678))</f>
        <v>12</v>
      </c>
      <c r="P1678" s="14">
        <v>399123</v>
      </c>
      <c r="Q1678" s="169">
        <v>1144004</v>
      </c>
      <c r="R1678" s="14">
        <v>166654</v>
      </c>
      <c r="S1678" s="42">
        <v>727</v>
      </c>
      <c r="T1678" s="150" t="s">
        <v>902</v>
      </c>
      <c r="U1678" s="21">
        <v>8.99</v>
      </c>
      <c r="V1678" s="2">
        <v>14591</v>
      </c>
      <c r="W1678" s="43" t="str">
        <f>IFERROR(VLOOKUP(V1678, Fornecedores!A:C, 3, FALSE), "")</f>
        <v>ATACADÃO ECONOMICO</v>
      </c>
      <c r="X1678" s="43" t="str">
        <f>IFERROR(VLOOKUP(V1678, Fornecedores!A:E, 5, FALSE), "")</f>
        <v>João Pessoa</v>
      </c>
      <c r="Y1678" s="43" t="str">
        <f>IFERROR(VLOOKUP(V1678, Fornecedores!A:F, 6, FALSE), "")</f>
        <v>PB</v>
      </c>
      <c r="Z1678" s="14" t="str">
        <f>IF(H1678=0, "Pedido entregue!", "Pendente")</f>
        <v>Pedido entregue!</v>
      </c>
      <c r="AA1678" s="74"/>
      <c r="AB1678" s="58" t="str">
        <f>IF(Z1678="Pedido Entregue!", IF(AA1678=1, "Retirado do Almoxarifado", IF(AA1678=2, "Material devolvido", "Aguardando retirada")), IF(Z1678="Pendente", "Entrega pendente", ""))</f>
        <v>Aguardando retirada</v>
      </c>
      <c r="AC1678" s="18">
        <v>1</v>
      </c>
      <c r="AD1678" s="18">
        <f>AC1678/SUMIF($P:$P,P1678,$AC:$AC)</f>
        <v>1</v>
      </c>
      <c r="AE1678" s="18">
        <f>IF(R1678=0,0,AC1678/SUMIF($R:$R,R1678,$AC:$AC))</f>
        <v>0.16666666666666666</v>
      </c>
      <c r="AF1678" s="18">
        <f>IF(R1678=0,1,0)</f>
        <v>0</v>
      </c>
      <c r="AG1678" s="18">
        <f>IF(R1678=0,#REF!-J1678,0)</f>
        <v>0</v>
      </c>
      <c r="AH1678" t="str">
        <f>TEXT(J1678,"MMMM")</f>
        <v>abril</v>
      </c>
    </row>
    <row r="1679" spans="1:34" ht="12.75" hidden="1" customHeight="1" x14ac:dyDescent="0.25">
      <c r="A1679" s="90" t="str">
        <f>IF(C1679="Oficina Diversos","Oficina Geral",
IF(ISNUMBER(FIND("Estoque - Colhedoras",C1679)),"Colhedoras",IF(ISNUMBER(FIND("Caldeiraria",C1679)),"Caldeiraria",IF(ISNUMBER(FIND("Borracharia",C1679)),"Borracharia",IF(ISNUMBER(FIND("Lubrificação",C1679)),"Lubrificação",
IF(ISNUMBER(FIND("Estoque - Carregadeiras",C1679)),"Carregadeiras",IF(ISNUMBER(FIND("Estoque - Veic. Leves",C1679)),"Veic. Leves",
IF(ISNUMBER(FIND("Estoque - Caminhões",C1679)),"Caminhões",IF(ISNUMBER(FIND("Estoque - Transbordos",C1679)),"Transbordos",
IF(ISNUMBER(FIND("Estoque - Tratores",C1679)),"Tratores",
IF(ISNUMBER(FIND("Estoque - Máquinas pesadas",C1679)),"Máquinas pesadas",
IF(ISNUMBER(FIND("Estoque - Reboques",C1679)),"Reboques",
IF(C1679="Estoque","Estoque",
IF(AND(ISNUMBER(C1679),C1679&gt;1000,C1679&lt;2000),"Caminhões",
IF(AND(ISNUMBER(C1679),C1679&gt;2000,C1679&lt;3000),"Tratores",
IF(AND(ISNUMBER(C1679),C1679&gt;3000,C1679&lt;4000),"Carregadeiras",
IF(AND(ISNUMBER(C1679),C1679&gt;4000,C1679&lt;5000),"Máquinas pesadas",
IF(AND(ISNUMBER(C1679),C1679&gt;5000,C1679&lt;6000),"Colhedoras",
IF(AND(ISNUMBER(C1679),C1679&gt;7000,C1679&lt;8000),"Irrigação",
IF(AND(ISNUMBER(C1679),C1679&gt;8000,C1679&lt;9000),"Reboques",IF(AND(ISNUMBER(C1679),C1679&gt;0,C1679&lt;1000),"Veic. Leves","")))))))))))))))))))))</f>
        <v>Reboques</v>
      </c>
      <c r="B1679" s="72"/>
      <c r="C1679" s="2">
        <v>8002</v>
      </c>
      <c r="D1679" s="2">
        <v>69292</v>
      </c>
      <c r="E1679" s="3" t="s">
        <v>875</v>
      </c>
      <c r="F1679" s="14" t="str">
        <f>IF(ISBLANK(K1679), "Apenas Solicitação", "Tem OC")</f>
        <v>Tem OC</v>
      </c>
      <c r="G1679" s="2">
        <v>1</v>
      </c>
      <c r="H1679" s="37">
        <f>G1679-I1679</f>
        <v>0</v>
      </c>
      <c r="I1679" s="38">
        <v>1</v>
      </c>
      <c r="J1679" s="4">
        <v>45758</v>
      </c>
      <c r="K1679" s="180">
        <v>45770</v>
      </c>
      <c r="L1679" s="4"/>
      <c r="M1679" s="44"/>
      <c r="N1679" s="44" t="str">
        <f>IFERROR(K1679 + VALUE(LEFT(L1679, FIND(" ", L1679) - 1)), "")</f>
        <v/>
      </c>
      <c r="O1679" s="3">
        <f>IF(_xlfn.DAYS(K1679,J1679)&lt;0, "Aguardando OC", _xlfn.DAYS(K1679,J1679))</f>
        <v>12</v>
      </c>
      <c r="P1679" s="14">
        <v>399134</v>
      </c>
      <c r="Q1679" s="169">
        <v>1144009</v>
      </c>
      <c r="R1679" s="14">
        <v>166654</v>
      </c>
      <c r="S1679" s="42">
        <v>727</v>
      </c>
      <c r="T1679" s="150" t="s">
        <v>902</v>
      </c>
      <c r="U1679" s="21">
        <v>8.99</v>
      </c>
      <c r="V1679" s="2">
        <v>14591</v>
      </c>
      <c r="W1679" s="43" t="str">
        <f>IFERROR(VLOOKUP(V1679, Fornecedores!A:C, 3, FALSE), "")</f>
        <v>ATACADÃO ECONOMICO</v>
      </c>
      <c r="X1679" s="43" t="str">
        <f>IFERROR(VLOOKUP(V1679, Fornecedores!A:E, 5, FALSE), "")</f>
        <v>João Pessoa</v>
      </c>
      <c r="Y1679" s="43" t="str">
        <f>IFERROR(VLOOKUP(V1679, Fornecedores!A:F, 6, FALSE), "")</f>
        <v>PB</v>
      </c>
      <c r="Z1679" s="14" t="str">
        <f>IF(H1679=0, "Pedido entregue!", "Pendente")</f>
        <v>Pedido entregue!</v>
      </c>
      <c r="AA1679" s="74"/>
      <c r="AB1679" s="58" t="str">
        <f>IF(Z1679="Pedido Entregue!", IF(AA1679=1, "Retirado do Almoxarifado", IF(AA1679=2, "Material devolvido", "Aguardando retirada")), IF(Z1679="Pendente", "Entrega pendente", ""))</f>
        <v>Aguardando retirada</v>
      </c>
      <c r="AC1679" s="18">
        <v>1</v>
      </c>
      <c r="AD1679" s="18">
        <f>AC1679/SUMIF($P:$P,P1679,$AC:$AC)</f>
        <v>1</v>
      </c>
      <c r="AE1679" s="18">
        <f>IF(R1679=0,0,AC1679/SUMIF($R:$R,R1679,$AC:$AC))</f>
        <v>0.16666666666666666</v>
      </c>
      <c r="AF1679" s="18">
        <f>IF(R1679=0,1,0)</f>
        <v>0</v>
      </c>
      <c r="AG1679" s="18">
        <f>IF(R1679=0,#REF!-J1679,0)</f>
        <v>0</v>
      </c>
      <c r="AH1679" t="str">
        <f>TEXT(J1679,"MMMM")</f>
        <v>abril</v>
      </c>
    </row>
    <row r="1680" spans="1:34" ht="12.75" hidden="1" customHeight="1" x14ac:dyDescent="0.25">
      <c r="A1680" s="90" t="str">
        <f>IF(C1680="Oficina Diversos","Oficina Geral",
IF(ISNUMBER(FIND("Estoque - Colhedoras",C1680)),"Colhedoras",IF(ISNUMBER(FIND("Caldeiraria",C1680)),"Caldeiraria",IF(ISNUMBER(FIND("Borracharia",C1680)),"Borracharia",IF(ISNUMBER(FIND("Lubrificação",C1680)),"Lubrificação",
IF(ISNUMBER(FIND("Estoque - Carregadeiras",C1680)),"Carregadeiras",IF(ISNUMBER(FIND("Estoque - Veic. Leves",C1680)),"Veic. Leves",
IF(ISNUMBER(FIND("Estoque - Caminhões",C1680)),"Caminhões",IF(ISNUMBER(FIND("Estoque - Transbordos",C1680)),"Transbordos",
IF(ISNUMBER(FIND("Estoque - Tratores",C1680)),"Tratores",
IF(ISNUMBER(FIND("Estoque - Máquinas pesadas",C1680)),"Máquinas pesadas",
IF(ISNUMBER(FIND("Estoque - Reboques",C1680)),"Reboques",
IF(C1680="Estoque","Estoque",
IF(AND(ISNUMBER(C1680),C1680&gt;1000,C1680&lt;2000),"Caminhões",
IF(AND(ISNUMBER(C1680),C1680&gt;2000,C1680&lt;3000),"Tratores",
IF(AND(ISNUMBER(C1680),C1680&gt;3000,C1680&lt;4000),"Carregadeiras",
IF(AND(ISNUMBER(C1680),C1680&gt;4000,C1680&lt;5000),"Máquinas pesadas",
IF(AND(ISNUMBER(C1680),C1680&gt;5000,C1680&lt;6000),"Colhedoras",
IF(AND(ISNUMBER(C1680),C1680&gt;7000,C1680&lt;8000),"Irrigação",
IF(AND(ISNUMBER(C1680),C1680&gt;8000,C1680&lt;9000),"Reboques",IF(AND(ISNUMBER(C1680),C1680&gt;0,C1680&lt;1000),"Veic. Leves","")))))))))))))))))))))</f>
        <v>Reboques</v>
      </c>
      <c r="B1680" s="72"/>
      <c r="C1680" s="2">
        <v>8003</v>
      </c>
      <c r="D1680" s="2">
        <v>69292</v>
      </c>
      <c r="E1680" s="3" t="s">
        <v>875</v>
      </c>
      <c r="F1680" s="14" t="str">
        <f>IF(ISBLANK(K1680), "Apenas Solicitação", "Tem OC")</f>
        <v>Tem OC</v>
      </c>
      <c r="G1680" s="2">
        <v>1</v>
      </c>
      <c r="H1680" s="37">
        <f>G1680-I1680</f>
        <v>0</v>
      </c>
      <c r="I1680" s="38">
        <v>1</v>
      </c>
      <c r="J1680" s="4">
        <v>45758</v>
      </c>
      <c r="K1680" s="180">
        <v>45770</v>
      </c>
      <c r="L1680" s="4"/>
      <c r="M1680" s="44"/>
      <c r="N1680" s="44" t="str">
        <f>IFERROR(K1680 + VALUE(LEFT(L1680, FIND(" ", L1680) - 1)), "")</f>
        <v/>
      </c>
      <c r="O1680" s="3">
        <f>IF(_xlfn.DAYS(K1680,J1680)&lt;0, "Aguardando OC", _xlfn.DAYS(K1680,J1680))</f>
        <v>12</v>
      </c>
      <c r="P1680" s="14">
        <v>399144</v>
      </c>
      <c r="Q1680" s="169">
        <v>1144010</v>
      </c>
      <c r="R1680" s="14">
        <v>166654</v>
      </c>
      <c r="S1680" s="42">
        <v>727</v>
      </c>
      <c r="T1680" s="150" t="s">
        <v>902</v>
      </c>
      <c r="U1680" s="21">
        <v>8.99</v>
      </c>
      <c r="V1680" s="2">
        <v>14591</v>
      </c>
      <c r="W1680" s="43" t="str">
        <f>IFERROR(VLOOKUP(V1680, Fornecedores!A:C, 3, FALSE), "")</f>
        <v>ATACADÃO ECONOMICO</v>
      </c>
      <c r="X1680" s="43" t="str">
        <f>IFERROR(VLOOKUP(V1680, Fornecedores!A:E, 5, FALSE), "")</f>
        <v>João Pessoa</v>
      </c>
      <c r="Y1680" s="43" t="str">
        <f>IFERROR(VLOOKUP(V1680, Fornecedores!A:F, 6, FALSE), "")</f>
        <v>PB</v>
      </c>
      <c r="Z1680" s="14" t="str">
        <f>IF(H1680=0, "Pedido entregue!", "Pendente")</f>
        <v>Pedido entregue!</v>
      </c>
      <c r="AA1680" s="74"/>
      <c r="AB1680" s="58" t="str">
        <f>IF(Z1680="Pedido Entregue!", IF(AA1680=1, "Retirado do Almoxarifado", IF(AA1680=2, "Material devolvido", "Aguardando retirada")), IF(Z1680="Pendente", "Entrega pendente", ""))</f>
        <v>Aguardando retirada</v>
      </c>
      <c r="AC1680" s="18">
        <v>1</v>
      </c>
      <c r="AD1680" s="18">
        <f>AC1680/SUMIF($P:$P,P1680,$AC:$AC)</f>
        <v>1</v>
      </c>
      <c r="AE1680" s="18">
        <f>IF(R1680=0,0,AC1680/SUMIF($R:$R,R1680,$AC:$AC))</f>
        <v>0.16666666666666666</v>
      </c>
      <c r="AF1680" s="18">
        <f>IF(R1680=0,1,0)</f>
        <v>0</v>
      </c>
      <c r="AG1680" s="18">
        <f>IF(R1680=0,#REF!-J1680,0)</f>
        <v>0</v>
      </c>
      <c r="AH1680" t="str">
        <f>TEXT(J1680,"MMMM")</f>
        <v>abril</v>
      </c>
    </row>
    <row r="1681" spans="1:34" ht="12.75" hidden="1" customHeight="1" x14ac:dyDescent="0.25">
      <c r="A1681" s="90" t="str">
        <f>IF(C1681="Oficina Diversos","Oficina Geral",
IF(ISNUMBER(FIND("Estoque - Colhedoras",C1681)),"Colhedoras",IF(ISNUMBER(FIND("Caldeiraria",C1681)),"Caldeiraria",IF(ISNUMBER(FIND("Borracharia",C1681)),"Borracharia",IF(ISNUMBER(FIND("Lubrificação",C1681)),"Lubrificação",
IF(ISNUMBER(FIND("Estoque - Carregadeiras",C1681)),"Carregadeiras",IF(ISNUMBER(FIND("Estoque - Veic. Leves",C1681)),"Veic. Leves",
IF(ISNUMBER(FIND("Estoque - Caminhões",C1681)),"Caminhões",IF(ISNUMBER(FIND("Estoque - Transbordos",C1681)),"Transbordos",
IF(ISNUMBER(FIND("Estoque - Tratores",C1681)),"Tratores",
IF(ISNUMBER(FIND("Estoque - Máquinas pesadas",C1681)),"Máquinas pesadas",
IF(ISNUMBER(FIND("Estoque - Reboques",C1681)),"Reboques",
IF(C1681="Estoque","Estoque",
IF(AND(ISNUMBER(C1681),C1681&gt;1000,C1681&lt;2000),"Caminhões",
IF(AND(ISNUMBER(C1681),C1681&gt;2000,C1681&lt;3000),"Tratores",
IF(AND(ISNUMBER(C1681),C1681&gt;3000,C1681&lt;4000),"Carregadeiras",
IF(AND(ISNUMBER(C1681),C1681&gt;4000,C1681&lt;5000),"Máquinas pesadas",
IF(AND(ISNUMBER(C1681),C1681&gt;5000,C1681&lt;6000),"Colhedoras",
IF(AND(ISNUMBER(C1681),C1681&gt;7000,C1681&lt;8000),"Irrigação",
IF(AND(ISNUMBER(C1681),C1681&gt;8000,C1681&lt;9000),"Reboques",IF(AND(ISNUMBER(C1681),C1681&gt;0,C1681&lt;1000),"Veic. Leves","")))))))))))))))))))))</f>
        <v>Reboques</v>
      </c>
      <c r="B1681" s="72"/>
      <c r="C1681" s="2">
        <v>8004</v>
      </c>
      <c r="D1681" s="2">
        <v>69292</v>
      </c>
      <c r="E1681" s="3" t="s">
        <v>875</v>
      </c>
      <c r="F1681" s="14" t="str">
        <f>IF(ISBLANK(K1681), "Apenas Solicitação", "Tem OC")</f>
        <v>Tem OC</v>
      </c>
      <c r="G1681" s="2">
        <v>1</v>
      </c>
      <c r="H1681" s="37">
        <f>G1681-I1681</f>
        <v>0</v>
      </c>
      <c r="I1681" s="38">
        <v>1</v>
      </c>
      <c r="J1681" s="4">
        <v>45758</v>
      </c>
      <c r="K1681" s="180">
        <v>45770</v>
      </c>
      <c r="L1681" s="4"/>
      <c r="M1681" s="44"/>
      <c r="N1681" s="44" t="str">
        <f>IFERROR(K1681 + VALUE(LEFT(L1681, FIND(" ", L1681) - 1)), "")</f>
        <v/>
      </c>
      <c r="O1681" s="3">
        <f>IF(_xlfn.DAYS(K1681,J1681)&lt;0, "Aguardando OC", _xlfn.DAYS(K1681,J1681))</f>
        <v>12</v>
      </c>
      <c r="P1681" s="14">
        <v>399152</v>
      </c>
      <c r="Q1681" s="169">
        <v>1144011</v>
      </c>
      <c r="R1681" s="14">
        <v>166654</v>
      </c>
      <c r="S1681" s="42">
        <v>727</v>
      </c>
      <c r="T1681" s="150" t="s">
        <v>902</v>
      </c>
      <c r="U1681" s="21">
        <v>8.99</v>
      </c>
      <c r="V1681" s="2">
        <v>14591</v>
      </c>
      <c r="W1681" s="43" t="str">
        <f>IFERROR(VLOOKUP(V1681, Fornecedores!A:C, 3, FALSE), "")</f>
        <v>ATACADÃO ECONOMICO</v>
      </c>
      <c r="X1681" s="43" t="str">
        <f>IFERROR(VLOOKUP(V1681, Fornecedores!A:E, 5, FALSE), "")</f>
        <v>João Pessoa</v>
      </c>
      <c r="Y1681" s="43" t="str">
        <f>IFERROR(VLOOKUP(V1681, Fornecedores!A:F, 6, FALSE), "")</f>
        <v>PB</v>
      </c>
      <c r="Z1681" s="14" t="str">
        <f>IF(H1681=0, "Pedido entregue!", "Pendente")</f>
        <v>Pedido entregue!</v>
      </c>
      <c r="AA1681" s="74"/>
      <c r="AB1681" s="58" t="str">
        <f>IF(Z1681="Pedido Entregue!", IF(AA1681=1, "Retirado do Almoxarifado", IF(AA1681=2, "Material devolvido", "Aguardando retirada")), IF(Z1681="Pendente", "Entrega pendente", ""))</f>
        <v>Aguardando retirada</v>
      </c>
      <c r="AC1681" s="18">
        <v>1</v>
      </c>
      <c r="AD1681" s="18">
        <f>AC1681/SUMIF($P:$P,P1681,$AC:$AC)</f>
        <v>1</v>
      </c>
      <c r="AE1681" s="18">
        <f>IF(R1681=0,0,AC1681/SUMIF($R:$R,R1681,$AC:$AC))</f>
        <v>0.16666666666666666</v>
      </c>
      <c r="AF1681" s="18">
        <f>IF(R1681=0,1,0)</f>
        <v>0</v>
      </c>
      <c r="AG1681" s="18">
        <f>IF(R1681=0,#REF!-J1681,0)</f>
        <v>0</v>
      </c>
      <c r="AH1681" t="str">
        <f>TEXT(J1681,"MMMM")</f>
        <v>abril</v>
      </c>
    </row>
    <row r="1682" spans="1:34" ht="12.75" hidden="1" customHeight="1" x14ac:dyDescent="0.25">
      <c r="A1682" s="90" t="str">
        <f>IF(C1682="Oficina Diversos","Oficina Geral",
IF(ISNUMBER(FIND("Estoque - Colhedoras",C1682)),"Colhedoras",IF(ISNUMBER(FIND("Caldeiraria",C1682)),"Caldeiraria",IF(ISNUMBER(FIND("Borracharia",C1682)),"Borracharia",IF(ISNUMBER(FIND("Lubrificação",C1682)),"Lubrificação",
IF(ISNUMBER(FIND("Estoque - Carregadeiras",C1682)),"Carregadeiras",IF(ISNUMBER(FIND("Estoque - Veic. Leves",C1682)),"Veic. Leves",
IF(ISNUMBER(FIND("Estoque - Caminhões",C1682)),"Caminhões",IF(ISNUMBER(FIND("Estoque - Transbordos",C1682)),"Transbordos",
IF(ISNUMBER(FIND("Estoque - Tratores",C1682)),"Tratores",
IF(ISNUMBER(FIND("Estoque - Máquinas pesadas",C1682)),"Máquinas pesadas",
IF(ISNUMBER(FIND("Estoque - Reboques",C1682)),"Reboques",
IF(C1682="Estoque","Estoque",
IF(AND(ISNUMBER(C1682),C1682&gt;1000,C1682&lt;2000),"Caminhões",
IF(AND(ISNUMBER(C1682),C1682&gt;2000,C1682&lt;3000),"Tratores",
IF(AND(ISNUMBER(C1682),C1682&gt;3000,C1682&lt;4000),"Carregadeiras",
IF(AND(ISNUMBER(C1682),C1682&gt;4000,C1682&lt;5000),"Máquinas pesadas",
IF(AND(ISNUMBER(C1682),C1682&gt;5000,C1682&lt;6000),"Colhedoras",
IF(AND(ISNUMBER(C1682),C1682&gt;7000,C1682&lt;8000),"Irrigação",
IF(AND(ISNUMBER(C1682),C1682&gt;8000,C1682&lt;9000),"Reboques",IF(AND(ISNUMBER(C1682),C1682&gt;0,C1682&lt;1000),"Veic. Leves","")))))))))))))))))))))</f>
        <v>Reboques</v>
      </c>
      <c r="B1682" s="72"/>
      <c r="C1682" s="2">
        <v>8006</v>
      </c>
      <c r="D1682" s="2">
        <v>69292</v>
      </c>
      <c r="E1682" s="3" t="s">
        <v>875</v>
      </c>
      <c r="F1682" s="14" t="str">
        <f>IF(ISBLANK(K1682), "Apenas Solicitação", "Tem OC")</f>
        <v>Tem OC</v>
      </c>
      <c r="G1682" s="2">
        <v>1</v>
      </c>
      <c r="H1682" s="37">
        <f>G1682-I1682</f>
        <v>0</v>
      </c>
      <c r="I1682" s="38">
        <v>1</v>
      </c>
      <c r="J1682" s="4">
        <v>45758</v>
      </c>
      <c r="K1682" s="180">
        <v>45770</v>
      </c>
      <c r="L1682" s="4"/>
      <c r="M1682" s="44"/>
      <c r="N1682" s="44" t="str">
        <f>IFERROR(K1682 + VALUE(LEFT(L1682, FIND(" ", L1682) - 1)), "")</f>
        <v/>
      </c>
      <c r="O1682" s="3">
        <f>IF(_xlfn.DAYS(K1682,J1682)&lt;0, "Aguardando OC", _xlfn.DAYS(K1682,J1682))</f>
        <v>12</v>
      </c>
      <c r="P1682" s="14">
        <v>399158</v>
      </c>
      <c r="Q1682" s="169">
        <v>1144012</v>
      </c>
      <c r="R1682" s="14">
        <v>166654</v>
      </c>
      <c r="S1682" s="42">
        <v>727</v>
      </c>
      <c r="T1682" s="150" t="s">
        <v>902</v>
      </c>
      <c r="U1682" s="21">
        <v>8.99</v>
      </c>
      <c r="V1682" s="2">
        <v>14591</v>
      </c>
      <c r="W1682" s="43" t="str">
        <f>IFERROR(VLOOKUP(V1682, Fornecedores!A:C, 3, FALSE), "")</f>
        <v>ATACADÃO ECONOMICO</v>
      </c>
      <c r="X1682" s="43" t="str">
        <f>IFERROR(VLOOKUP(V1682, Fornecedores!A:E, 5, FALSE), "")</f>
        <v>João Pessoa</v>
      </c>
      <c r="Y1682" s="43" t="str">
        <f>IFERROR(VLOOKUP(V1682, Fornecedores!A:F, 6, FALSE), "")</f>
        <v>PB</v>
      </c>
      <c r="Z1682" s="14" t="str">
        <f>IF(H1682=0, "Pedido entregue!", "Pendente")</f>
        <v>Pedido entregue!</v>
      </c>
      <c r="AA1682" s="74"/>
      <c r="AB1682" s="58" t="str">
        <f>IF(Z1682="Pedido Entregue!", IF(AA1682=1, "Retirado do Almoxarifado", IF(AA1682=2, "Material devolvido", "Aguardando retirada")), IF(Z1682="Pendente", "Entrega pendente", ""))</f>
        <v>Aguardando retirada</v>
      </c>
      <c r="AC1682" s="18">
        <v>1</v>
      </c>
      <c r="AD1682" s="18">
        <f>AC1682/SUMIF($P:$P,P1682,$AC:$AC)</f>
        <v>1</v>
      </c>
      <c r="AE1682" s="18">
        <f>IF(R1682=0,0,AC1682/SUMIF($R:$R,R1682,$AC:$AC))</f>
        <v>0.16666666666666666</v>
      </c>
      <c r="AF1682" s="18">
        <f>IF(R1682=0,1,0)</f>
        <v>0</v>
      </c>
      <c r="AG1682" s="18">
        <f>IF(R1682=0,#REF!-J1682,0)</f>
        <v>0</v>
      </c>
      <c r="AH1682" t="str">
        <f>TEXT(J1682,"MMMM")</f>
        <v>abril</v>
      </c>
    </row>
    <row r="1683" spans="1:34" ht="12.75" hidden="1" customHeight="1" x14ac:dyDescent="0.25">
      <c r="A1683" s="90" t="str">
        <f>IF(C1683="Oficina Diversos","Oficina Geral",
IF(ISNUMBER(FIND("Estoque - Colhedoras",C1683)),"Colhedoras",IF(ISNUMBER(FIND("Caldeiraria",C1683)),"Caldeiraria",IF(ISNUMBER(FIND("Borracharia",C1683)),"Borracharia",IF(ISNUMBER(FIND("Lubrificação",C1683)),"Lubrificação",
IF(ISNUMBER(FIND("Estoque - Carregadeiras",C1683)),"Carregadeiras",IF(ISNUMBER(FIND("Estoque - Veic. Leves",C1683)),"Veic. Leves",
IF(ISNUMBER(FIND("Estoque - Caminhões",C1683)),"Caminhões",IF(ISNUMBER(FIND("Estoque - Transbordos",C1683)),"Transbordos",
IF(ISNUMBER(FIND("Estoque - Tratores",C1683)),"Tratores",
IF(ISNUMBER(FIND("Estoque - Máquinas pesadas",C1683)),"Máquinas pesadas",
IF(ISNUMBER(FIND("Estoque - Reboques",C1683)),"Reboques",
IF(C1683="Estoque","Estoque",
IF(AND(ISNUMBER(C1683),C1683&gt;1000,C1683&lt;2000),"Caminhões",
IF(AND(ISNUMBER(C1683),C1683&gt;2000,C1683&lt;3000),"Tratores",
IF(AND(ISNUMBER(C1683),C1683&gt;3000,C1683&lt;4000),"Carregadeiras",
IF(AND(ISNUMBER(C1683),C1683&gt;4000,C1683&lt;5000),"Máquinas pesadas",
IF(AND(ISNUMBER(C1683),C1683&gt;5000,C1683&lt;6000),"Colhedoras",
IF(AND(ISNUMBER(C1683),C1683&gt;7000,C1683&lt;8000),"Irrigação",
IF(AND(ISNUMBER(C1683),C1683&gt;8000,C1683&lt;9000),"Reboques",IF(AND(ISNUMBER(C1683),C1683&gt;0,C1683&lt;1000),"Veic. Leves","")))))))))))))))))))))</f>
        <v>Reboques</v>
      </c>
      <c r="B1683" s="72"/>
      <c r="C1683" s="2">
        <v>8008</v>
      </c>
      <c r="D1683" s="2">
        <v>69292</v>
      </c>
      <c r="E1683" s="3" t="s">
        <v>875</v>
      </c>
      <c r="F1683" s="14" t="str">
        <f>IF(ISBLANK(K1683), "Apenas Solicitação", "Tem OC")</f>
        <v>Tem OC</v>
      </c>
      <c r="G1683" s="2">
        <v>1</v>
      </c>
      <c r="H1683" s="37">
        <f>G1683-I1683</f>
        <v>0</v>
      </c>
      <c r="I1683" s="38">
        <v>1</v>
      </c>
      <c r="J1683" s="4">
        <v>45758</v>
      </c>
      <c r="K1683" s="180">
        <v>45770</v>
      </c>
      <c r="L1683" s="4"/>
      <c r="M1683" s="44"/>
      <c r="N1683" s="44" t="str">
        <f>IFERROR(K1683 + VALUE(LEFT(L1683, FIND(" ", L1683) - 1)), "")</f>
        <v/>
      </c>
      <c r="O1683" s="3">
        <f>IF(_xlfn.DAYS(K1683,J1683)&lt;0, "Aguardando OC", _xlfn.DAYS(K1683,J1683))</f>
        <v>12</v>
      </c>
      <c r="P1683" s="14">
        <v>399164</v>
      </c>
      <c r="Q1683" s="169">
        <v>1144013</v>
      </c>
      <c r="R1683" s="14">
        <v>166654</v>
      </c>
      <c r="S1683" s="42">
        <v>727</v>
      </c>
      <c r="T1683" s="150" t="s">
        <v>902</v>
      </c>
      <c r="U1683" s="21">
        <v>8.99</v>
      </c>
      <c r="V1683" s="2">
        <v>14591</v>
      </c>
      <c r="W1683" s="43" t="str">
        <f>IFERROR(VLOOKUP(V1683, Fornecedores!A:C, 3, FALSE), "")</f>
        <v>ATACADÃO ECONOMICO</v>
      </c>
      <c r="X1683" s="43" t="str">
        <f>IFERROR(VLOOKUP(V1683, Fornecedores!A:E, 5, FALSE), "")</f>
        <v>João Pessoa</v>
      </c>
      <c r="Y1683" s="43" t="str">
        <f>IFERROR(VLOOKUP(V1683, Fornecedores!A:F, 6, FALSE), "")</f>
        <v>PB</v>
      </c>
      <c r="Z1683" s="14" t="str">
        <f>IF(H1683=0, "Pedido entregue!", "Pendente")</f>
        <v>Pedido entregue!</v>
      </c>
      <c r="AA1683" s="74"/>
      <c r="AB1683" s="58" t="str">
        <f>IF(Z1683="Pedido Entregue!", IF(AA1683=1, "Retirado do Almoxarifado", IF(AA1683=2, "Material devolvido", "Aguardando retirada")), IF(Z1683="Pendente", "Entrega pendente", ""))</f>
        <v>Aguardando retirada</v>
      </c>
      <c r="AC1683" s="18">
        <v>1</v>
      </c>
      <c r="AD1683" s="18">
        <f>AC1683/SUMIF($P:$P,P1683,$AC:$AC)</f>
        <v>1</v>
      </c>
      <c r="AE1683" s="18">
        <f>IF(R1683=0,0,AC1683/SUMIF($R:$R,R1683,$AC:$AC))</f>
        <v>0.16666666666666666</v>
      </c>
      <c r="AF1683" s="18">
        <f>IF(R1683=0,1,0)</f>
        <v>0</v>
      </c>
      <c r="AG1683" s="18">
        <f>IF(R1683=0,#REF!-J1683,0)</f>
        <v>0</v>
      </c>
      <c r="AH1683" t="str">
        <f>TEXT(J1683,"MMMM")</f>
        <v>abril</v>
      </c>
    </row>
    <row r="1684" spans="1:34" ht="12.75" hidden="1" customHeight="1" x14ac:dyDescent="0.25">
      <c r="A1684" s="90" t="str">
        <f>IF(C1684="Oficina Diversos","Oficina Geral",
IF(ISNUMBER(FIND("Estoque - Colhedoras",C1684)),"Colhedoras",IF(ISNUMBER(FIND("Caldeiraria",C1684)),"Caldeiraria",IF(ISNUMBER(FIND("Borracharia",C1684)),"Borracharia",IF(ISNUMBER(FIND("Lubrificação",C1684)),"Lubrificação",
IF(ISNUMBER(FIND("Estoque - Carregadeiras",C1684)),"Carregadeiras",IF(ISNUMBER(FIND("Estoque - Veic. Leves",C1684)),"Veic. Leves",
IF(ISNUMBER(FIND("Estoque - Caminhões",C1684)),"Caminhões",IF(ISNUMBER(FIND("Estoque - Transbordos",C1684)),"Transbordos",
IF(ISNUMBER(FIND("Estoque - Tratores",C1684)),"Tratores",
IF(ISNUMBER(FIND("Estoque - Máquinas pesadas",C1684)),"Máquinas pesadas",
IF(ISNUMBER(FIND("Estoque - Reboques",C1684)),"Reboques",
IF(C1684="Estoque","Estoque",
IF(AND(ISNUMBER(C1684),C1684&gt;1000,C1684&lt;2000),"Caminhões",
IF(AND(ISNUMBER(C1684),C1684&gt;2000,C1684&lt;3000),"Tratores",
IF(AND(ISNUMBER(C1684),C1684&gt;3000,C1684&lt;4000),"Carregadeiras",
IF(AND(ISNUMBER(C1684),C1684&gt;4000,C1684&lt;5000),"Máquinas pesadas",
IF(AND(ISNUMBER(C1684),C1684&gt;5000,C1684&lt;6000),"Colhedoras",
IF(AND(ISNUMBER(C1684),C1684&gt;7000,C1684&lt;8000),"Irrigação",
IF(AND(ISNUMBER(C1684),C1684&gt;8000,C1684&lt;9000),"Reboques",IF(AND(ISNUMBER(C1684),C1684&gt;0,C1684&lt;1000),"Veic. Leves","")))))))))))))))))))))</f>
        <v>Caminhões</v>
      </c>
      <c r="B1684" s="72"/>
      <c r="C1684" s="42">
        <v>1008</v>
      </c>
      <c r="D1684" s="42">
        <v>69376</v>
      </c>
      <c r="E1684" s="43" t="s">
        <v>1271</v>
      </c>
      <c r="F1684" s="14" t="str">
        <f>IF(ISBLANK(K1684), "Apenas Solicitação", "Tem OC")</f>
        <v>Tem OC</v>
      </c>
      <c r="G1684" s="42">
        <v>1</v>
      </c>
      <c r="H1684" s="37">
        <f>G1684-I1684</f>
        <v>0</v>
      </c>
      <c r="I1684" s="38">
        <v>1</v>
      </c>
      <c r="J1684" s="44">
        <v>45786</v>
      </c>
      <c r="K1684" s="185">
        <v>45789</v>
      </c>
      <c r="L1684" s="3"/>
      <c r="M1684" s="44"/>
      <c r="N1684" s="44" t="str">
        <f>IFERROR(K1684 + VALUE(LEFT(L1684, FIND(" ", L1684) - 1)), "")</f>
        <v/>
      </c>
      <c r="O1684" s="3">
        <f>IF(_xlfn.DAYS(K1684,J1684)&lt;0, "Aguardando OC", _xlfn.DAYS(K1684,J1684))</f>
        <v>3</v>
      </c>
      <c r="P1684" s="191">
        <v>402026</v>
      </c>
      <c r="Q1684" s="54"/>
      <c r="R1684" s="191">
        <v>167487</v>
      </c>
      <c r="S1684" s="49"/>
      <c r="T1684" s="267"/>
      <c r="U1684" s="45">
        <v>457.14</v>
      </c>
      <c r="V1684" s="42">
        <v>2097</v>
      </c>
      <c r="W1684" s="43" t="str">
        <f>IFERROR(VLOOKUP(V1684, Fornecedores!A:C, 3, FALSE), "")</f>
        <v xml:space="preserve">CAUPECAS            </v>
      </c>
      <c r="X1684" s="43" t="str">
        <f>IFERROR(VLOOKUP(V1684, Fornecedores!A:E, 5, FALSE), "")</f>
        <v>Recife</v>
      </c>
      <c r="Y1684" s="43" t="str">
        <f>IFERROR(VLOOKUP(V1684, Fornecedores!A:F, 6, FALSE), "")</f>
        <v>PE</v>
      </c>
      <c r="Z1684" s="14" t="str">
        <f>IF(H1684=0, "Pedido entregue!", "Pendente")</f>
        <v>Pedido entregue!</v>
      </c>
      <c r="AA1684" s="74">
        <v>1</v>
      </c>
      <c r="AB1684" s="58" t="str">
        <f>IF(Z1684="Pedido Entregue!", IF(AA1684=1, "Retirado do Almoxarifado", IF(AA1684=2, "Material devolvido", "Aguardando retirada")), IF(Z1684="Pendente", "Entrega pendente", ""))</f>
        <v>Retirado do Almoxarifado</v>
      </c>
      <c r="AC1684" s="18">
        <v>1</v>
      </c>
      <c r="AD1684" s="18">
        <f>AC1684/SUMIF($P:$P,P1684,$AC:$AC)</f>
        <v>1</v>
      </c>
      <c r="AE1684" s="18">
        <f>IF(R1684=0,0,AC1684/SUMIF($R:$R,R1684,$AC:$AC))</f>
        <v>0.1</v>
      </c>
      <c r="AF1684" s="18">
        <f>IF(R1684=0,1,0)</f>
        <v>0</v>
      </c>
      <c r="AG1684" s="18">
        <f>IF(R1684=0,#REF!-J1684,0)</f>
        <v>0</v>
      </c>
      <c r="AH1684" t="str">
        <f>TEXT(J1684,"MMMM")</f>
        <v>maio</v>
      </c>
    </row>
    <row r="1685" spans="1:34" ht="12.75" hidden="1" customHeight="1" x14ac:dyDescent="0.25">
      <c r="A1685" s="90" t="str">
        <f>IF(C1685="Oficina Diversos","Oficina Geral",
IF(ISNUMBER(FIND("Estoque - Colhedoras",C1685)),"Colhedoras",IF(ISNUMBER(FIND("Caldeiraria",C1685)),"Caldeiraria",IF(ISNUMBER(FIND("Borracharia",C1685)),"Borracharia",IF(ISNUMBER(FIND("Lubrificação",C1685)),"Lubrificação",
IF(ISNUMBER(FIND("Estoque - Carregadeiras",C1685)),"Carregadeiras",IF(ISNUMBER(FIND("Estoque - Veic. Leves",C1685)),"Veic. Leves",
IF(ISNUMBER(FIND("Estoque - Caminhões",C1685)),"Caminhões",IF(ISNUMBER(FIND("Estoque - Transbordos",C1685)),"Transbordos",
IF(ISNUMBER(FIND("Estoque - Tratores",C1685)),"Tratores",
IF(ISNUMBER(FIND("Estoque - Máquinas pesadas",C1685)),"Máquinas pesadas",
IF(ISNUMBER(FIND("Estoque - Reboques",C1685)),"Reboques",
IF(C1685="Estoque","Estoque",
IF(AND(ISNUMBER(C1685),C1685&gt;1000,C1685&lt;2000),"Caminhões",
IF(AND(ISNUMBER(C1685),C1685&gt;2000,C1685&lt;3000),"Tratores",
IF(AND(ISNUMBER(C1685),C1685&gt;3000,C1685&lt;4000),"Carregadeiras",
IF(AND(ISNUMBER(C1685),C1685&gt;4000,C1685&lt;5000),"Máquinas pesadas",
IF(AND(ISNUMBER(C1685),C1685&gt;5000,C1685&lt;6000),"Colhedoras",
IF(AND(ISNUMBER(C1685),C1685&gt;7000,C1685&lt;8000),"Irrigação",
IF(AND(ISNUMBER(C1685),C1685&gt;8000,C1685&lt;9000),"Reboques",IF(AND(ISNUMBER(C1685),C1685&gt;0,C1685&lt;1000),"Veic. Leves","")))))))))))))))))))))</f>
        <v>Caminhões</v>
      </c>
      <c r="B1685" s="72"/>
      <c r="C1685" s="42">
        <v>1008</v>
      </c>
      <c r="D1685" s="42">
        <v>69384</v>
      </c>
      <c r="E1685" s="43" t="s">
        <v>1272</v>
      </c>
      <c r="F1685" s="14" t="str">
        <f>IF(ISBLANK(K1685), "Apenas Solicitação", "Tem OC")</f>
        <v>Tem OC</v>
      </c>
      <c r="G1685" s="42">
        <v>1</v>
      </c>
      <c r="H1685" s="37">
        <f>G1685-I1685</f>
        <v>0</v>
      </c>
      <c r="I1685" s="38">
        <v>1</v>
      </c>
      <c r="J1685" s="44">
        <v>45786</v>
      </c>
      <c r="K1685" s="185">
        <v>45792</v>
      </c>
      <c r="L1685" s="3"/>
      <c r="M1685" s="44"/>
      <c r="N1685" s="44" t="str">
        <f>IFERROR(K1685 + VALUE(LEFT(L1685, FIND(" ", L1685) - 1)), "")</f>
        <v/>
      </c>
      <c r="O1685" s="3">
        <f>IF(_xlfn.DAYS(K1685,J1685)&lt;0, "Aguardando OC", _xlfn.DAYS(K1685,J1685))</f>
        <v>6</v>
      </c>
      <c r="P1685" s="191">
        <v>402044</v>
      </c>
      <c r="Q1685" s="54"/>
      <c r="R1685" s="191">
        <v>167743</v>
      </c>
      <c r="S1685" s="49"/>
      <c r="T1685" s="267"/>
      <c r="U1685" s="45">
        <v>707.2</v>
      </c>
      <c r="V1685" s="42">
        <v>6880</v>
      </c>
      <c r="W1685" s="43" t="str">
        <f>IFERROR(VLOOKUP(V1685, Fornecedores!A:C, 3, FALSE), "")</f>
        <v>AUTO NORTE</v>
      </c>
      <c r="X1685" s="43" t="str">
        <f>IFERROR(VLOOKUP(V1685, Fornecedores!A:E, 5, FALSE), "")</f>
        <v>Bayeux</v>
      </c>
      <c r="Y1685" s="43" t="str">
        <f>IFERROR(VLOOKUP(V1685, Fornecedores!A:F, 6, FALSE), "")</f>
        <v>PB</v>
      </c>
      <c r="Z1685" s="14" t="str">
        <f>IF(H1685=0, "Pedido entregue!", "Pendente")</f>
        <v>Pedido entregue!</v>
      </c>
      <c r="AA1685" s="74">
        <v>1</v>
      </c>
      <c r="AB1685" s="58" t="str">
        <f>IF(Z1685="Pedido Entregue!", IF(AA1685=1, "Retirado do Almoxarifado", IF(AA1685=2, "Material devolvido", "Aguardando retirada")), IF(Z1685="Pendente", "Entrega pendente", ""))</f>
        <v>Retirado do Almoxarifado</v>
      </c>
      <c r="AC1685" s="18">
        <v>1</v>
      </c>
      <c r="AD1685" s="18">
        <f>AC1685/SUMIF($P:$P,P1685,$AC:$AC)</f>
        <v>1</v>
      </c>
      <c r="AE1685" s="18">
        <f>IF(R1685=0,0,AC1685/SUMIF($R:$R,R1685,$AC:$AC))</f>
        <v>0.33333333333333331</v>
      </c>
      <c r="AF1685" s="18">
        <f>IF(R1685=0,1,0)</f>
        <v>0</v>
      </c>
      <c r="AG1685" s="18">
        <f>IF(R1685=0,#REF!-J1685,0)</f>
        <v>0</v>
      </c>
      <c r="AH1685" t="str">
        <f>TEXT(J1685,"MMMM")</f>
        <v>maio</v>
      </c>
    </row>
    <row r="1686" spans="1:34" ht="12.75" customHeight="1" x14ac:dyDescent="0.25">
      <c r="A1686" s="90" t="str">
        <f>IF(C1686="Oficina Diversos","Oficina Geral",
IF(ISNUMBER(FIND("Estoque - Colhedoras",C1686)),"Colhedoras",IF(ISNUMBER(FIND("Caldeiraria",C1686)),"Caldeiraria",IF(ISNUMBER(FIND("Borracharia",C1686)),"Borracharia",IF(ISNUMBER(FIND("Lubrificação",C1686)),"Lubrificação",
IF(ISNUMBER(FIND("Estoque - Carregadeiras",C1686)),"Carregadeiras",IF(ISNUMBER(FIND("Estoque - Veic. Leves",C1686)),"Veic. Leves",
IF(ISNUMBER(FIND("Estoque - Caminhões",C1686)),"Caminhões",IF(ISNUMBER(FIND("Estoque - Transbordos",C1686)),"Transbordos",
IF(ISNUMBER(FIND("Estoque - Tratores",C1686)),"Tratores",
IF(ISNUMBER(FIND("Estoque - Máquinas pesadas",C1686)),"Máquinas pesadas",
IF(ISNUMBER(FIND("Estoque - Reboques",C1686)),"Reboques",
IF(C1686="Estoque","Estoque",
IF(AND(ISNUMBER(C1686),C1686&gt;1000,C1686&lt;2000),"Caminhões",
IF(AND(ISNUMBER(C1686),C1686&gt;2000,C1686&lt;3000),"Tratores",
IF(AND(ISNUMBER(C1686),C1686&gt;3000,C1686&lt;4000),"Carregadeiras",
IF(AND(ISNUMBER(C1686),C1686&gt;4000,C1686&lt;5000),"Máquinas pesadas",
IF(AND(ISNUMBER(C1686),C1686&gt;5000,C1686&lt;6000),"Colhedoras",
IF(AND(ISNUMBER(C1686),C1686&gt;7000,C1686&lt;8000),"Irrigação",
IF(AND(ISNUMBER(C1686),C1686&gt;8000,C1686&lt;9000),"Reboques",IF(AND(ISNUMBER(C1686),C1686&gt;0,C1686&lt;1000),"Veic. Leves","")))))))))))))))))))))</f>
        <v>Caminhões</v>
      </c>
      <c r="C1686" s="171">
        <v>1030</v>
      </c>
      <c r="D1686" s="170">
        <v>69487</v>
      </c>
      <c r="E1686" s="173" t="s">
        <v>26040</v>
      </c>
      <c r="F1686" s="101" t="str">
        <f>IF(ISBLANK(K1686), "Apenas Solicitação", "Tem OC")</f>
        <v>Tem OC</v>
      </c>
      <c r="G1686" s="170">
        <v>1</v>
      </c>
      <c r="H1686" s="102">
        <f>G1686-I1686</f>
        <v>1</v>
      </c>
      <c r="I1686" s="103"/>
      <c r="J1686" s="174">
        <v>45852</v>
      </c>
      <c r="K1686" s="174">
        <v>45857</v>
      </c>
      <c r="L1686" s="173" t="s">
        <v>20151</v>
      </c>
      <c r="M1686" s="104" t="str">
        <f ca="1">IF(OR(N1686="", N1686=0), "", IF(N1686&gt;TODAY(), "No prazo", "Atrasado"))</f>
        <v>Atrasado</v>
      </c>
      <c r="N1686" s="104">
        <f>IFERROR(K1686 + VALUE(LEFT(L1686, FIND(" ", L1686) - 1)), "")</f>
        <v>45857</v>
      </c>
      <c r="O1686" s="105">
        <f>IF(_xlfn.DAYS(K1686,J1686)&lt;0, "Aguardando OC", _xlfn.DAYS(K1686,J1686))</f>
        <v>5</v>
      </c>
      <c r="P1686" s="212">
        <v>411658</v>
      </c>
      <c r="Q1686" s="12"/>
      <c r="R1686" s="212">
        <v>171188</v>
      </c>
      <c r="S1686" s="2">
        <v>221</v>
      </c>
      <c r="T1686" s="135" t="s">
        <v>1029</v>
      </c>
      <c r="U1686" s="170">
        <v>827.43</v>
      </c>
      <c r="V1686" s="170">
        <v>2528</v>
      </c>
      <c r="W1686" s="105" t="str">
        <f>IFERROR(VLOOKUP(V1686, Fornecedores!A:C, 3, FALSE), "")</f>
        <v xml:space="preserve">REDIESEL            </v>
      </c>
      <c r="X1686" s="105" t="str">
        <f>IFERROR(VLOOKUP(V1686, Fornecedores!A:E, 5, FALSE), "")</f>
        <v>Jaboatão dos Guararapes</v>
      </c>
      <c r="Y1686" s="105" t="str">
        <f>IFERROR(VLOOKUP(V1686, Fornecedores!A:F, 6, FALSE), "")</f>
        <v>PE</v>
      </c>
      <c r="Z1686" s="101" t="str">
        <f>IF(H1686=0, "Pedido entregue!", "Pendente")</f>
        <v>Pendente</v>
      </c>
      <c r="AB1686" s="132" t="str">
        <f>IF(Z1686="Pedido Entregue!", IF(AA1686=1, "Retirado do Almoxarifado", IF(AA1686=2, "Material devolvido", "Aguardando retirada")), IF(Z1686="Pendente", "Entrega pendente", ""))</f>
        <v>Entrega pendente</v>
      </c>
      <c r="AC1686" s="18">
        <v>1</v>
      </c>
      <c r="AD1686" s="18">
        <f>AC1686/SUMIF($P:$P,P1686,$AC:$AC)</f>
        <v>1</v>
      </c>
      <c r="AE1686" s="18">
        <f>IF(R1686=0,0,AC1686/SUMIF($R:$R,R1686,$AC:$AC))</f>
        <v>0.1111111111111111</v>
      </c>
      <c r="AF1686" s="18">
        <f>IF(R1686=0,1,0)</f>
        <v>0</v>
      </c>
      <c r="AH1686" t="str">
        <f>TEXT(J1686,"MMMM")</f>
        <v>julho</v>
      </c>
    </row>
    <row r="1687" spans="1:34" ht="12.75" hidden="1" customHeight="1" x14ac:dyDescent="0.25">
      <c r="A1687" s="90" t="str">
        <f>IF(C1687="Oficina Diversos","Oficina Geral",
IF(ISNUMBER(FIND("Estoque - Colhedoras",C1687)),"Colhedoras",IF(ISNUMBER(FIND("Caldeiraria",C1687)),"Caldeiraria",IF(ISNUMBER(FIND("Borracharia",C1687)),"Borracharia",IF(ISNUMBER(FIND("Lubrificação",C1687)),"Lubrificação",
IF(ISNUMBER(FIND("Estoque - Carregadeiras",C1687)),"Carregadeiras",IF(ISNUMBER(FIND("Estoque - Veic. Leves",C1687)),"Veic. Leves",
IF(ISNUMBER(FIND("Estoque - Caminhões",C1687)),"Caminhões",IF(ISNUMBER(FIND("Estoque - Transbordos",C1687)),"Transbordos",
IF(ISNUMBER(FIND("Estoque - Tratores",C1687)),"Tratores",
IF(ISNUMBER(FIND("Estoque - Máquinas pesadas",C1687)),"Máquinas pesadas",
IF(ISNUMBER(FIND("Estoque - Reboques",C1687)),"Reboques",
IF(C1687="Estoque","Estoque",
IF(AND(ISNUMBER(C1687),C1687&gt;1000,C1687&lt;2000),"Caminhões",
IF(AND(ISNUMBER(C1687),C1687&gt;2000,C1687&lt;3000),"Tratores",
IF(AND(ISNUMBER(C1687),C1687&gt;3000,C1687&lt;4000),"Carregadeiras",
IF(AND(ISNUMBER(C1687),C1687&gt;4000,C1687&lt;5000),"Máquinas pesadas",
IF(AND(ISNUMBER(C1687),C1687&gt;5000,C1687&lt;6000),"Colhedoras",
IF(AND(ISNUMBER(C1687),C1687&gt;7000,C1687&lt;8000),"Irrigação",
IF(AND(ISNUMBER(C1687),C1687&gt;8000,C1687&lt;9000),"Reboques",IF(AND(ISNUMBER(C1687),C1687&gt;0,C1687&lt;1000),"Veic. Leves","")))))))))))))))))))))</f>
        <v>Caminhões</v>
      </c>
      <c r="B1687" s="72"/>
      <c r="C1687" s="2">
        <v>1005</v>
      </c>
      <c r="D1687" s="2">
        <v>69954</v>
      </c>
      <c r="E1687" s="3" t="s">
        <v>825</v>
      </c>
      <c r="F1687" s="14" t="str">
        <f>IF(ISBLANK(K1687), "Apenas Solicitação", "Tem OC")</f>
        <v>Tem OC</v>
      </c>
      <c r="G1687" s="2">
        <v>1</v>
      </c>
      <c r="H1687" s="37">
        <f>G1687-I1687</f>
        <v>0</v>
      </c>
      <c r="I1687" s="38">
        <v>1</v>
      </c>
      <c r="J1687" s="4">
        <v>45757</v>
      </c>
      <c r="K1687" s="180">
        <v>45763</v>
      </c>
      <c r="L1687" s="3"/>
      <c r="M1687" s="44"/>
      <c r="N1687" s="44" t="str">
        <f>IFERROR(K1687 + VALUE(LEFT(L1687, FIND(" ", L1687) - 1)), "")</f>
        <v/>
      </c>
      <c r="O1687" s="3">
        <f>IF(_xlfn.DAYS(K1687,J1687)&lt;0, "Aguardando OC", _xlfn.DAYS(K1687,J1687))</f>
        <v>6</v>
      </c>
      <c r="P1687" s="14">
        <v>399028</v>
      </c>
      <c r="Q1687" s="169">
        <v>1143900</v>
      </c>
      <c r="R1687" s="14">
        <v>166449</v>
      </c>
      <c r="S1687" s="2">
        <v>685</v>
      </c>
      <c r="T1687" s="135" t="s">
        <v>15</v>
      </c>
      <c r="U1687" s="21">
        <v>150</v>
      </c>
      <c r="V1687" s="2">
        <v>15716</v>
      </c>
      <c r="W1687" s="43" t="str">
        <f>IFERROR(VLOOKUP(V1687, Fornecedores!A:C, 3, FALSE), "")</f>
        <v>BRADIPE</v>
      </c>
      <c r="X1687" s="43" t="str">
        <f>IFERROR(VLOOKUP(V1687, Fornecedores!A:E, 5, FALSE), "")</f>
        <v>Jaboatão dos Guararapes</v>
      </c>
      <c r="Y1687" s="43" t="str">
        <f>IFERROR(VLOOKUP(V1687, Fornecedores!A:F, 6, FALSE), "")</f>
        <v>PE</v>
      </c>
      <c r="Z1687" s="14" t="str">
        <f>IF(H1687=0, "Pedido entregue!", "Pendente")</f>
        <v>Pedido entregue!</v>
      </c>
      <c r="AA1687" s="74">
        <v>1</v>
      </c>
      <c r="AB1687" s="58" t="str">
        <f>IF(Z1687="Pedido Entregue!", IF(AA1687=1, "Retirado do Almoxarifado", IF(AA1687=2, "Material devolvido", "Aguardando retirada")), IF(Z1687="Pendente", "Entrega pendente", ""))</f>
        <v>Retirado do Almoxarifado</v>
      </c>
      <c r="AC1687" s="18">
        <v>1</v>
      </c>
      <c r="AD1687" s="18">
        <f>AC1687/SUMIF($P:$P,P1687,$AC:$AC)</f>
        <v>1</v>
      </c>
      <c r="AE1687" s="18">
        <f>IF(R1687=0,0,AC1687/SUMIF($R:$R,R1687,$AC:$AC))</f>
        <v>0.1111111111111111</v>
      </c>
      <c r="AF1687" s="18">
        <f>IF(R1687=0,1,0)</f>
        <v>0</v>
      </c>
      <c r="AG1687" s="18">
        <f>IF(R1687=0,#REF!-J1687,0)</f>
        <v>0</v>
      </c>
      <c r="AH1687" t="str">
        <f>TEXT(J1687,"MMMM")</f>
        <v>abril</v>
      </c>
    </row>
    <row r="1688" spans="1:34" ht="12.75" hidden="1" customHeight="1" x14ac:dyDescent="0.25">
      <c r="A1688" s="90" t="str">
        <f>IF(C1688="Oficina Diversos","Oficina Geral",
IF(ISNUMBER(FIND("Estoque - Colhedoras",C1688)),"Colhedoras",IF(ISNUMBER(FIND("Caldeiraria",C1688)),"Caldeiraria",IF(ISNUMBER(FIND("Borracharia",C1688)),"Borracharia",IF(ISNUMBER(FIND("Lubrificação",C1688)),"Lubrificação",
IF(ISNUMBER(FIND("Estoque - Carregadeiras",C1688)),"Carregadeiras",IF(ISNUMBER(FIND("Estoque - Veic. Leves",C1688)),"Veic. Leves",
IF(ISNUMBER(FIND("Estoque - Caminhões",C1688)),"Caminhões",IF(ISNUMBER(FIND("Estoque - Transbordos",C1688)),"Transbordos",
IF(ISNUMBER(FIND("Estoque - Tratores",C1688)),"Tratores",
IF(ISNUMBER(FIND("Estoque - Máquinas pesadas",C1688)),"Máquinas pesadas",
IF(ISNUMBER(FIND("Estoque - Reboques",C1688)),"Reboques",
IF(C1688="Estoque","Estoque",
IF(AND(ISNUMBER(C1688),C1688&gt;1000,C1688&lt;2000),"Caminhões",
IF(AND(ISNUMBER(C1688),C1688&gt;2000,C1688&lt;3000),"Tratores",
IF(AND(ISNUMBER(C1688),C1688&gt;3000,C1688&lt;4000),"Carregadeiras",
IF(AND(ISNUMBER(C1688),C1688&gt;4000,C1688&lt;5000),"Máquinas pesadas",
IF(AND(ISNUMBER(C1688),C1688&gt;5000,C1688&lt;6000),"Colhedoras",
IF(AND(ISNUMBER(C1688),C1688&gt;7000,C1688&lt;8000),"Irrigação",
IF(AND(ISNUMBER(C1688),C1688&gt;8000,C1688&lt;9000),"Reboques",IF(AND(ISNUMBER(C1688),C1688&gt;0,C1688&lt;1000),"Veic. Leves","")))))))))))))))))))))</f>
        <v>Caminhões</v>
      </c>
      <c r="B1688" s="72"/>
      <c r="C1688" s="2">
        <v>1023</v>
      </c>
      <c r="D1688" s="2">
        <v>70047</v>
      </c>
      <c r="E1688" s="10" t="s">
        <v>311</v>
      </c>
      <c r="F1688" s="14" t="str">
        <f>IF(ISBLANK(K1688), "Apenas Solicitação", "Tem OC")</f>
        <v>Tem OC</v>
      </c>
      <c r="G1688" s="2">
        <v>2</v>
      </c>
      <c r="H1688" s="37">
        <f>G1688-I1688</f>
        <v>0</v>
      </c>
      <c r="I1688" s="38">
        <v>2</v>
      </c>
      <c r="J1688" s="4">
        <v>45748</v>
      </c>
      <c r="K1688" s="180">
        <v>45754</v>
      </c>
      <c r="L1688" s="3"/>
      <c r="M1688" s="44"/>
      <c r="N1688" s="44" t="str">
        <f>IFERROR(K1688 + VALUE(LEFT(L1688, FIND(" ", L1688) - 1)), "")</f>
        <v/>
      </c>
      <c r="O1688" s="3">
        <f>IF(_xlfn.DAYS(K1688,J1688)&lt;0, "Aguardando OC", _xlfn.DAYS(K1688,J1688))</f>
        <v>6</v>
      </c>
      <c r="P1688" s="14">
        <v>397688</v>
      </c>
      <c r="Q1688" s="169">
        <v>1140843</v>
      </c>
      <c r="R1688" s="14">
        <v>165840</v>
      </c>
      <c r="S1688" s="2">
        <v>690</v>
      </c>
      <c r="T1688" s="135" t="s">
        <v>312</v>
      </c>
      <c r="U1688" s="21">
        <v>128.33000000000001</v>
      </c>
      <c r="V1688" s="2"/>
      <c r="W1688" s="43" t="str">
        <f>IFERROR(VLOOKUP(V1688, Fornecedores!A:C, 3, FALSE), "")</f>
        <v/>
      </c>
      <c r="X1688" s="43" t="str">
        <f>IFERROR(VLOOKUP(V1688, Fornecedores!A:E, 5, FALSE), "")</f>
        <v/>
      </c>
      <c r="Y1688" s="43" t="str">
        <f>IFERROR(VLOOKUP(V1688, Fornecedores!A:F, 6, FALSE), "")</f>
        <v/>
      </c>
      <c r="Z1688" s="14" t="str">
        <f>IF(H1688=0, "Pedido entregue!", "Pendente")</f>
        <v>Pedido entregue!</v>
      </c>
      <c r="AA1688" s="74">
        <v>1</v>
      </c>
      <c r="AB1688" s="58" t="str">
        <f>IF(Z1688="Pedido Entregue!", IF(AA1688=1, "Retirado do Almoxarifado", IF(AA1688=2, "Material devolvido", "Aguardando retirada")), IF(Z1688="Pendente", "Entrega pendente", ""))</f>
        <v>Retirado do Almoxarifado</v>
      </c>
      <c r="AC1688" s="18">
        <v>1</v>
      </c>
      <c r="AD1688" s="18">
        <f>AC1688/SUMIF($P:$P,P1688,$AC:$AC)</f>
        <v>1</v>
      </c>
      <c r="AE1688" s="18">
        <f>IF(R1688=0,0,AC1688/SUMIF($R:$R,R1688,$AC:$AC))</f>
        <v>1</v>
      </c>
      <c r="AF1688" s="18">
        <f>IF(R1688=0,1,0)</f>
        <v>0</v>
      </c>
      <c r="AG1688" s="18">
        <f>IF(R1688=0,#REF!-J1688,0)</f>
        <v>0</v>
      </c>
      <c r="AH1688" t="str">
        <f>TEXT(J1688,"MMMM")</f>
        <v>abril</v>
      </c>
    </row>
    <row r="1689" spans="1:34" ht="12.75" hidden="1" customHeight="1" x14ac:dyDescent="0.25">
      <c r="A1689" s="90" t="str">
        <f>IF(C1689="Oficina Diversos","Oficina Geral",
IF(ISNUMBER(FIND("Estoque - Colhedoras",C1689)),"Colhedoras",IF(ISNUMBER(FIND("Caldeiraria",C1689)),"Caldeiraria",IF(ISNUMBER(FIND("Borracharia",C1689)),"Borracharia",IF(ISNUMBER(FIND("Lubrificação",C1689)),"Lubrificação",
IF(ISNUMBER(FIND("Estoque - Carregadeiras",C1689)),"Carregadeiras",IF(ISNUMBER(FIND("Estoque - Veic. Leves",C1689)),"Veic. Leves",
IF(ISNUMBER(FIND("Estoque - Caminhões",C1689)),"Caminhões",IF(ISNUMBER(FIND("Estoque - Transbordos",C1689)),"Transbordos",
IF(ISNUMBER(FIND("Estoque - Tratores",C1689)),"Tratores",
IF(ISNUMBER(FIND("Estoque - Máquinas pesadas",C1689)),"Máquinas pesadas",
IF(ISNUMBER(FIND("Estoque - Reboques",C1689)),"Reboques",
IF(C1689="Estoque","Estoque",
IF(AND(ISNUMBER(C1689),C1689&gt;1000,C1689&lt;2000),"Caminhões",
IF(AND(ISNUMBER(C1689),C1689&gt;2000,C1689&lt;3000),"Tratores",
IF(AND(ISNUMBER(C1689),C1689&gt;3000,C1689&lt;4000),"Carregadeiras",
IF(AND(ISNUMBER(C1689),C1689&gt;4000,C1689&lt;5000),"Máquinas pesadas",
IF(AND(ISNUMBER(C1689),C1689&gt;5000,C1689&lt;6000),"Colhedoras",
IF(AND(ISNUMBER(C1689),C1689&gt;7000,C1689&lt;8000),"Irrigação",
IF(AND(ISNUMBER(C1689),C1689&gt;8000,C1689&lt;9000),"Reboques",IF(AND(ISNUMBER(C1689),C1689&gt;0,C1689&lt;1000),"Veic. Leves","")))))))))))))))))))))</f>
        <v>Carregadeiras</v>
      </c>
      <c r="B1689" s="72"/>
      <c r="C1689" s="2">
        <v>3025</v>
      </c>
      <c r="D1689" s="2">
        <v>70365</v>
      </c>
      <c r="E1689" s="3" t="s">
        <v>19870</v>
      </c>
      <c r="F1689" s="14" t="str">
        <f>IF(ISBLANK(K1689), "Apenas Solicitação", "Tem OC")</f>
        <v>Tem OC</v>
      </c>
      <c r="G1689" s="2">
        <v>1</v>
      </c>
      <c r="H1689" s="37">
        <f>G1689-I1689</f>
        <v>0</v>
      </c>
      <c r="I1689" s="38">
        <v>1</v>
      </c>
      <c r="J1689" s="4">
        <v>45793</v>
      </c>
      <c r="K1689" s="180">
        <v>45804</v>
      </c>
      <c r="L1689" s="3" t="s">
        <v>20159</v>
      </c>
      <c r="M1689" s="44" t="str">
        <f ca="1">IF(OR(N1689="", N1689=0), "", IF(N1689&gt;TODAY(), "No prazo", "Atrasado"))</f>
        <v>Atrasado</v>
      </c>
      <c r="N1689" s="44">
        <f>IFERROR(K1689 + VALUE(LEFT(L1689, FIND(" ", L1689) - 1)), "")</f>
        <v>45819</v>
      </c>
      <c r="O1689" s="3">
        <f>IF(_xlfn.DAYS(K1689,J1689)&lt;0, "Aguardando OC", _xlfn.DAYS(K1689,J1689))</f>
        <v>11</v>
      </c>
      <c r="P1689" s="14">
        <v>403126</v>
      </c>
      <c r="Q1689" s="12"/>
      <c r="R1689" s="14">
        <v>168232</v>
      </c>
      <c r="S1689" s="2">
        <v>221</v>
      </c>
      <c r="T1689" s="135" t="s">
        <v>1029</v>
      </c>
      <c r="U1689" s="21">
        <v>219.86</v>
      </c>
      <c r="V1689" s="2">
        <v>6813</v>
      </c>
      <c r="W1689" s="43" t="str">
        <f>IFERROR(VLOOKUP(V1689, Fornecedores!A:C, 3, FALSE), "")</f>
        <v>IMPLEMENTOS AGRICOLAS DO NORDESTE IND. E</v>
      </c>
      <c r="X1689" s="43" t="str">
        <f>IFERROR(VLOOKUP(V1689, Fornecedores!A:E, 5, FALSE), "")</f>
        <v>Aliança</v>
      </c>
      <c r="Y1689" s="43" t="str">
        <f>IFERROR(VLOOKUP(V1689, Fornecedores!A:F, 6, FALSE), "")</f>
        <v>PE</v>
      </c>
      <c r="Z1689" s="14" t="str">
        <f>IF(H1689=0, "Pedido entregue!", "Pendente")</f>
        <v>Pedido entregue!</v>
      </c>
      <c r="AA1689" s="74"/>
      <c r="AB1689" s="58" t="str">
        <f>IF(Z1689="Pedido Entregue!", IF(AA1689=1, "Retirado do Almoxarifado", IF(AA1689=2, "Material devolvido", "Aguardando retirada")), IF(Z1689="Pendente", "Entrega pendente", ""))</f>
        <v>Aguardando retirada</v>
      </c>
      <c r="AC1689" s="18">
        <v>1</v>
      </c>
      <c r="AD1689" s="18">
        <f>AC1689/SUMIF($P:$P,P1689,$AC:$AC)</f>
        <v>1</v>
      </c>
      <c r="AE1689" s="18">
        <f>IF(R1689=0,0,AC1689/SUMIF($R:$R,R1689,$AC:$AC))</f>
        <v>0.16666666666666666</v>
      </c>
      <c r="AF1689" s="18">
        <f>IF(R1689=0,1,0)</f>
        <v>0</v>
      </c>
      <c r="AH1689" t="str">
        <f>TEXT(J1689,"MMMM")</f>
        <v>maio</v>
      </c>
    </row>
    <row r="1690" spans="1:34" ht="12.75" customHeight="1" x14ac:dyDescent="0.25">
      <c r="A1690" s="90" t="str">
        <f>IF(C1690="Oficina Diversos","Oficina Geral",
IF(ISNUMBER(FIND("Estoque - Colhedoras",C1690)),"Colhedoras",IF(ISNUMBER(FIND("Caldeiraria",C1690)),"Caldeiraria",IF(ISNUMBER(FIND("Borracharia",C1690)),"Borracharia",IF(ISNUMBER(FIND("Lubrificação",C1690)),"Lubrificação",
IF(ISNUMBER(FIND("Estoque - Carregadeiras",C1690)),"Carregadeiras",IF(ISNUMBER(FIND("Estoque - Veic. Leves",C1690)),"Veic. Leves",
IF(ISNUMBER(FIND("Estoque - Caminhões",C1690)),"Caminhões",IF(ISNUMBER(FIND("Estoque - Transbordos",C1690)),"Transbordos",
IF(ISNUMBER(FIND("Estoque - Tratores",C1690)),"Tratores",
IF(ISNUMBER(FIND("Estoque - Máquinas pesadas",C1690)),"Máquinas pesadas",
IF(ISNUMBER(FIND("Estoque - Reboques",C1690)),"Reboques",
IF(C1690="Estoque","Estoque",
IF(AND(ISNUMBER(C1690),C1690&gt;1000,C1690&lt;2000),"Caminhões",
IF(AND(ISNUMBER(C1690),C1690&gt;2000,C1690&lt;3000),"Tratores",
IF(AND(ISNUMBER(C1690),C1690&gt;3000,C1690&lt;4000),"Carregadeiras",
IF(AND(ISNUMBER(C1690),C1690&gt;4000,C1690&lt;5000),"Máquinas pesadas",
IF(AND(ISNUMBER(C1690),C1690&gt;5000,C1690&lt;6000),"Colhedoras",
IF(AND(ISNUMBER(C1690),C1690&gt;7000,C1690&lt;8000),"Irrigação",
IF(AND(ISNUMBER(C1690),C1690&gt;8000,C1690&lt;9000),"Reboques",IF(AND(ISNUMBER(C1690),C1690&gt;0,C1690&lt;1000),"Veic. Leves","")))))))))))))))))))))</f>
        <v>Carregadeiras</v>
      </c>
      <c r="C1690" s="113">
        <v>3026</v>
      </c>
      <c r="D1690" s="2">
        <v>70365</v>
      </c>
      <c r="E1690" s="3" t="s">
        <v>19870</v>
      </c>
      <c r="F1690" s="101" t="str">
        <f>IF(ISBLANK(K1690), "Apenas Solicitação", "Tem OC")</f>
        <v>Tem OC</v>
      </c>
      <c r="G1690" s="2">
        <v>1</v>
      </c>
      <c r="H1690" s="102">
        <f>G1690-I1690</f>
        <v>1</v>
      </c>
      <c r="I1690" s="103"/>
      <c r="J1690" s="4">
        <v>45834</v>
      </c>
      <c r="K1690" s="180">
        <v>45840</v>
      </c>
      <c r="L1690" s="3" t="s">
        <v>20234</v>
      </c>
      <c r="M1690" s="104" t="str">
        <f ca="1">IF(OR(N1690="", N1690=0), "", IF(N1690&gt;TODAY(), "No prazo", "Atrasado"))</f>
        <v>Atrasado</v>
      </c>
      <c r="N1690" s="104">
        <f>IFERROR(K1690 + VALUE(LEFT(L1690, FIND(" ", L1690) - 1)), "")</f>
        <v>45850</v>
      </c>
      <c r="O1690" s="105">
        <f>IF(_xlfn.DAYS(K1690,J1690)&lt;0, "Aguardando OC", _xlfn.DAYS(K1690,J1690))</f>
        <v>6</v>
      </c>
      <c r="P1690" s="14">
        <v>408995</v>
      </c>
      <c r="Q1690" s="12"/>
      <c r="R1690" s="14">
        <v>170245</v>
      </c>
      <c r="S1690" s="2">
        <v>221</v>
      </c>
      <c r="T1690" s="135" t="s">
        <v>1029</v>
      </c>
      <c r="U1690" s="21">
        <v>219.86</v>
      </c>
      <c r="V1690" s="2">
        <v>6813</v>
      </c>
      <c r="W1690" s="105" t="str">
        <f>IFERROR(VLOOKUP(V1690, Fornecedores!A:C, 3, FALSE), "")</f>
        <v>IMPLEMENTOS AGRICOLAS DO NORDESTE IND. E</v>
      </c>
      <c r="X1690" s="105" t="str">
        <f>IFERROR(VLOOKUP(V1690, Fornecedores!A:E, 5, FALSE), "")</f>
        <v>Aliança</v>
      </c>
      <c r="Y1690" s="105" t="str">
        <f>IFERROR(VLOOKUP(V1690, Fornecedores!A:F, 6, FALSE), "")</f>
        <v>PE</v>
      </c>
      <c r="Z1690" s="101" t="str">
        <f>IF(H1690=0, "Pedido entregue!", "Pendente")</f>
        <v>Pendente</v>
      </c>
      <c r="AB1690" s="132" t="str">
        <f>IF(Z1690="Pedido Entregue!", IF(AA1690=1, "Retirado do Almoxarifado", IF(AA1690=2, "Material devolvido", "Aguardando retirada")), IF(Z1690="Pendente", "Entrega pendente", ""))</f>
        <v>Entrega pendente</v>
      </c>
      <c r="AC1690" s="18">
        <v>1</v>
      </c>
      <c r="AD1690" s="18">
        <f>AC1690/SUMIF($P:$P,P1690,$AC:$AC)</f>
        <v>1</v>
      </c>
      <c r="AE1690" s="18">
        <f>IF(R1690=0,0,AC1690/SUMIF($R:$R,R1690,$AC:$AC))</f>
        <v>0.5</v>
      </c>
      <c r="AF1690" s="18">
        <f>IF(R1690=0,1,0)</f>
        <v>0</v>
      </c>
      <c r="AH1690" t="str">
        <f>TEXT(J1690,"MMMM")</f>
        <v>junho</v>
      </c>
    </row>
    <row r="1691" spans="1:34" ht="12.75" hidden="1" customHeight="1" x14ac:dyDescent="0.25">
      <c r="A1691" s="90" t="str">
        <f>IF(C1691="Oficina Diversos","Oficina Geral",
IF(ISNUMBER(FIND("Estoque - Colhedoras",C1691)),"Colhedoras",IF(ISNUMBER(FIND("Caldeiraria",C1691)),"Caldeiraria",IF(ISNUMBER(FIND("Borracharia",C1691)),"Borracharia",IF(ISNUMBER(FIND("Lubrificação",C1691)),"Lubrificação",
IF(ISNUMBER(FIND("Estoque - Carregadeiras",C1691)),"Carregadeiras",IF(ISNUMBER(FIND("Estoque - Veic. Leves",C1691)),"Veic. Leves",
IF(ISNUMBER(FIND("Estoque - Caminhões",C1691)),"Caminhões",IF(ISNUMBER(FIND("Estoque - Transbordos",C1691)),"Transbordos",
IF(ISNUMBER(FIND("Estoque - Tratores",C1691)),"Tratores",
IF(ISNUMBER(FIND("Estoque - Máquinas pesadas",C1691)),"Máquinas pesadas",
IF(ISNUMBER(FIND("Estoque - Reboques",C1691)),"Reboques",
IF(C1691="Estoque","Estoque",
IF(AND(ISNUMBER(C1691),C1691&gt;1000,C1691&lt;2000),"Caminhões",
IF(AND(ISNUMBER(C1691),C1691&gt;2000,C1691&lt;3000),"Tratores",
IF(AND(ISNUMBER(C1691),C1691&gt;3000,C1691&lt;4000),"Carregadeiras",
IF(AND(ISNUMBER(C1691),C1691&gt;4000,C1691&lt;5000),"Máquinas pesadas",
IF(AND(ISNUMBER(C1691),C1691&gt;5000,C1691&lt;6000),"Colhedoras",
IF(AND(ISNUMBER(C1691),C1691&gt;7000,C1691&lt;8000),"Irrigação",
IF(AND(ISNUMBER(C1691),C1691&gt;8000,C1691&lt;9000),"Reboques",IF(AND(ISNUMBER(C1691),C1691&gt;0,C1691&lt;1000),"Veic. Leves","")))))))))))))))))))))</f>
        <v>Carregadeiras</v>
      </c>
      <c r="B1691"/>
      <c r="C1691" s="69">
        <v>3025</v>
      </c>
      <c r="D1691" s="69">
        <v>70366</v>
      </c>
      <c r="E1691" s="70" t="s">
        <v>19871</v>
      </c>
      <c r="F1691" s="14" t="str">
        <f>IF(ISBLANK(K1691), "Apenas Solicitação", "Tem OC")</f>
        <v>Tem OC</v>
      </c>
      <c r="G1691" s="69">
        <v>1</v>
      </c>
      <c r="H1691" s="37">
        <f>G1691-I1691</f>
        <v>0</v>
      </c>
      <c r="I1691" s="38">
        <v>1</v>
      </c>
      <c r="J1691" s="71">
        <v>45793</v>
      </c>
      <c r="K1691" s="186">
        <v>45804</v>
      </c>
      <c r="L1691" s="70" t="s">
        <v>20153</v>
      </c>
      <c r="M1691" s="44" t="str">
        <f ca="1">IF(OR(N1691="", N1691=0), "", IF(N1691&gt;TODAY(), "No prazo", "Atrasado"))</f>
        <v>Atrasado</v>
      </c>
      <c r="N1691" s="44">
        <f>IFERROR(K1691 + VALUE(LEFT(L1691, FIND(" ", L1691) - 1)), "")</f>
        <v>45806</v>
      </c>
      <c r="O1691" s="3">
        <f>IF(_xlfn.DAYS(K1691,J1691)&lt;0, "Aguardando OC", _xlfn.DAYS(K1691,J1691))</f>
        <v>11</v>
      </c>
      <c r="P1691" s="195">
        <v>403127</v>
      </c>
      <c r="Q1691" s="12"/>
      <c r="R1691" s="195">
        <v>168232</v>
      </c>
      <c r="S1691" s="69">
        <v>221</v>
      </c>
      <c r="T1691" s="135" t="s">
        <v>1029</v>
      </c>
      <c r="U1691" s="120">
        <v>220.59</v>
      </c>
      <c r="V1691" s="69">
        <v>6813</v>
      </c>
      <c r="W1691" s="43" t="str">
        <f>IFERROR(VLOOKUP(V1691, Fornecedores!A:C, 3, FALSE), "")</f>
        <v>IMPLEMENTOS AGRICOLAS DO NORDESTE IND. E</v>
      </c>
      <c r="X1691" s="43" t="str">
        <f>IFERROR(VLOOKUP(V1691, Fornecedores!A:E, 5, FALSE), "")</f>
        <v>Aliança</v>
      </c>
      <c r="Y1691" s="43" t="str">
        <f>IFERROR(VLOOKUP(V1691, Fornecedores!A:F, 6, FALSE), "")</f>
        <v>PE</v>
      </c>
      <c r="Z1691" s="14" t="str">
        <f>IF(H1691=0, "Pedido entregue!", "Pendente")</f>
        <v>Pedido entregue!</v>
      </c>
      <c r="AA1691"/>
      <c r="AB1691" s="58" t="str">
        <f>IF(Z1691="Pedido Entregue!", IF(AA1691=1, "Retirado do Almoxarifado", IF(AA1691=2, "Material devolvido", "Aguardando retirada")), IF(Z1691="Pendente", "Entrega pendente", ""))</f>
        <v>Aguardando retirada</v>
      </c>
      <c r="AC1691" s="18">
        <v>1</v>
      </c>
      <c r="AD1691" s="18">
        <f>AC1691/SUMIF($P:$P,P1691,$AC:$AC)</f>
        <v>1</v>
      </c>
      <c r="AE1691" s="18">
        <f>IF(R1691=0,0,AC1691/SUMIF($R:$R,R1691,$AC:$AC))</f>
        <v>0.16666666666666666</v>
      </c>
      <c r="AF1691" s="18">
        <f>IF(R1691=0,1,0)</f>
        <v>0</v>
      </c>
      <c r="AH1691" t="str">
        <f>TEXT(J1691,"MMMM")</f>
        <v>maio</v>
      </c>
    </row>
    <row r="1692" spans="1:34" ht="12.75" hidden="1" customHeight="1" x14ac:dyDescent="0.25">
      <c r="A1692" s="90" t="str">
        <f>IF(C1692="Oficina Diversos","Oficina Geral",
IF(ISNUMBER(FIND("Estoque - Colhedoras",C1692)),"Colhedoras",IF(ISNUMBER(FIND("Caldeiraria",C1692)),"Caldeiraria",IF(ISNUMBER(FIND("Borracharia",C1692)),"Borracharia",IF(ISNUMBER(FIND("Lubrificação",C1692)),"Lubrificação",
IF(ISNUMBER(FIND("Estoque - Carregadeiras",C1692)),"Carregadeiras",IF(ISNUMBER(FIND("Estoque - Veic. Leves",C1692)),"Veic. Leves",
IF(ISNUMBER(FIND("Estoque - Caminhões",C1692)),"Caminhões",IF(ISNUMBER(FIND("Estoque - Transbordos",C1692)),"Transbordos",
IF(ISNUMBER(FIND("Estoque - Tratores",C1692)),"Tratores",
IF(ISNUMBER(FIND("Estoque - Máquinas pesadas",C1692)),"Máquinas pesadas",
IF(ISNUMBER(FIND("Estoque - Reboques",C1692)),"Reboques",
IF(C1692="Estoque","Estoque",
IF(AND(ISNUMBER(C1692),C1692&gt;1000,C1692&lt;2000),"Caminhões",
IF(AND(ISNUMBER(C1692),C1692&gt;2000,C1692&lt;3000),"Tratores",
IF(AND(ISNUMBER(C1692),C1692&gt;3000,C1692&lt;4000),"Carregadeiras",
IF(AND(ISNUMBER(C1692),C1692&gt;4000,C1692&lt;5000),"Máquinas pesadas",
IF(AND(ISNUMBER(C1692),C1692&gt;5000,C1692&lt;6000),"Colhedoras",
IF(AND(ISNUMBER(C1692),C1692&gt;7000,C1692&lt;8000),"Irrigação",
IF(AND(ISNUMBER(C1692),C1692&gt;8000,C1692&lt;9000),"Reboques",IF(AND(ISNUMBER(C1692),C1692&gt;0,C1692&lt;1000),"Veic. Leves","")))))))))))))))))))))</f>
        <v>Carregadeiras</v>
      </c>
      <c r="B1692"/>
      <c r="C1692" s="69">
        <v>3025</v>
      </c>
      <c r="D1692" s="69">
        <v>70367</v>
      </c>
      <c r="E1692" s="70" t="s">
        <v>19872</v>
      </c>
      <c r="F1692" s="14" t="str">
        <f>IF(ISBLANK(K1692), "Apenas Solicitação", "Tem OC")</f>
        <v>Tem OC</v>
      </c>
      <c r="G1692" s="69">
        <v>1</v>
      </c>
      <c r="H1692" s="37">
        <f>G1692-I1692</f>
        <v>0</v>
      </c>
      <c r="I1692" s="38">
        <v>1</v>
      </c>
      <c r="J1692" s="71">
        <v>45793</v>
      </c>
      <c r="K1692" s="186">
        <v>45804</v>
      </c>
      <c r="L1692" s="70" t="s">
        <v>20152</v>
      </c>
      <c r="M1692" s="44" t="str">
        <f ca="1">IF(OR(N1692="", N1692=0), "", IF(N1692&gt;TODAY(), "No prazo", "Atrasado"))</f>
        <v>Atrasado</v>
      </c>
      <c r="N1692" s="44">
        <f>IFERROR(K1692 + VALUE(LEFT(L1692, FIND(" ", L1692) - 1)), "")</f>
        <v>45805</v>
      </c>
      <c r="O1692" s="3">
        <f>IF(_xlfn.DAYS(K1692,J1692)&lt;0, "Aguardando OC", _xlfn.DAYS(K1692,J1692))</f>
        <v>11</v>
      </c>
      <c r="P1692" s="195">
        <v>403128</v>
      </c>
      <c r="Q1692" s="12"/>
      <c r="R1692" s="195">
        <v>168232</v>
      </c>
      <c r="S1692" s="69">
        <v>221</v>
      </c>
      <c r="T1692" s="135" t="s">
        <v>1029</v>
      </c>
      <c r="U1692" s="120">
        <v>271</v>
      </c>
      <c r="V1692" s="69">
        <v>6813</v>
      </c>
      <c r="W1692" s="43" t="str">
        <f>IFERROR(VLOOKUP(V1692, Fornecedores!A:C, 3, FALSE), "")</f>
        <v>IMPLEMENTOS AGRICOLAS DO NORDESTE IND. E</v>
      </c>
      <c r="X1692" s="43" t="str">
        <f>IFERROR(VLOOKUP(V1692, Fornecedores!A:E, 5, FALSE), "")</f>
        <v>Aliança</v>
      </c>
      <c r="Y1692" s="43" t="str">
        <f>IFERROR(VLOOKUP(V1692, Fornecedores!A:F, 6, FALSE), "")</f>
        <v>PE</v>
      </c>
      <c r="Z1692" s="14" t="str">
        <f>IF(H1692=0, "Pedido entregue!", "Pendente")</f>
        <v>Pedido entregue!</v>
      </c>
      <c r="AA1692"/>
      <c r="AB1692" s="58" t="str">
        <f>IF(Z1692="Pedido Entregue!", IF(AA1692=1, "Retirado do Almoxarifado", IF(AA1692=2, "Material devolvido", "Aguardando retirada")), IF(Z1692="Pendente", "Entrega pendente", ""))</f>
        <v>Aguardando retirada</v>
      </c>
      <c r="AC1692" s="18">
        <v>1</v>
      </c>
      <c r="AD1692" s="18">
        <f>AC1692/SUMIF($P:$P,P1692,$AC:$AC)</f>
        <v>1</v>
      </c>
      <c r="AE1692" s="18">
        <f>IF(R1692=0,0,AC1692/SUMIF($R:$R,R1692,$AC:$AC))</f>
        <v>0.16666666666666666</v>
      </c>
      <c r="AF1692" s="18">
        <f>IF(R1692=0,1,0)</f>
        <v>0</v>
      </c>
      <c r="AH1692" t="str">
        <f>TEXT(J1692,"MMMM")</f>
        <v>maio</v>
      </c>
    </row>
    <row r="1693" spans="1:34" ht="12.75" customHeight="1" x14ac:dyDescent="0.25">
      <c r="A1693" s="90" t="str">
        <f>IF(C1693="Oficina Diversos","Oficina Geral",
IF(ISNUMBER(FIND("Estoque - Colhedoras",C1693)),"Colhedoras",IF(ISNUMBER(FIND("Caldeiraria",C1693)),"Caldeiraria",IF(ISNUMBER(FIND("Borracharia",C1693)),"Borracharia",IF(ISNUMBER(FIND("Lubrificação",C1693)),"Lubrificação",
IF(ISNUMBER(FIND("Estoque - Carregadeiras",C1693)),"Carregadeiras",IF(ISNUMBER(FIND("Estoque - Veic. Leves",C1693)),"Veic. Leves",
IF(ISNUMBER(FIND("Estoque - Caminhões",C1693)),"Caminhões",IF(ISNUMBER(FIND("Estoque - Transbordos",C1693)),"Transbordos",
IF(ISNUMBER(FIND("Estoque - Tratores",C1693)),"Tratores",
IF(ISNUMBER(FIND("Estoque - Máquinas pesadas",C1693)),"Máquinas pesadas",
IF(ISNUMBER(FIND("Estoque - Reboques",C1693)),"Reboques",
IF(C1693="Estoque","Estoque",
IF(AND(ISNUMBER(C1693),C1693&gt;1000,C1693&lt;2000),"Caminhões",
IF(AND(ISNUMBER(C1693),C1693&gt;2000,C1693&lt;3000),"Tratores",
IF(AND(ISNUMBER(C1693),C1693&gt;3000,C1693&lt;4000),"Carregadeiras",
IF(AND(ISNUMBER(C1693),C1693&gt;4000,C1693&lt;5000),"Máquinas pesadas",
IF(AND(ISNUMBER(C1693),C1693&gt;5000,C1693&lt;6000),"Colhedoras",
IF(AND(ISNUMBER(C1693),C1693&gt;7000,C1693&lt;8000),"Irrigação",
IF(AND(ISNUMBER(C1693),C1693&gt;8000,C1693&lt;9000),"Reboques",IF(AND(ISNUMBER(C1693),C1693&gt;0,C1693&lt;1000),"Veic. Leves","")))))))))))))))))))))</f>
        <v>Colhedoras</v>
      </c>
      <c r="C1693" s="113">
        <v>5003</v>
      </c>
      <c r="D1693" s="2">
        <v>70440</v>
      </c>
      <c r="E1693" s="3" t="s">
        <v>20871</v>
      </c>
      <c r="F1693" s="101" t="str">
        <f>IF(ISBLANK(K1693), "Apenas Solicitação", "Tem OC")</f>
        <v>Tem OC</v>
      </c>
      <c r="G1693" s="2">
        <v>4</v>
      </c>
      <c r="H1693" s="102">
        <f>G1693-I1693</f>
        <v>4</v>
      </c>
      <c r="I1693" s="103"/>
      <c r="J1693" s="4">
        <v>45835</v>
      </c>
      <c r="K1693" s="180">
        <v>45841</v>
      </c>
      <c r="L1693" s="3" t="s">
        <v>20165</v>
      </c>
      <c r="M1693" s="104" t="str">
        <f ca="1">IF(OR(N1693="", N1693=0), "", IF(N1693&gt;TODAY(), "No prazo", "Atrasado"))</f>
        <v>Atrasado</v>
      </c>
      <c r="N1693" s="104">
        <f>IFERROR(K1693 + VALUE(LEFT(L1693, FIND(" ", L1693) - 1)), "")</f>
        <v>45843</v>
      </c>
      <c r="O1693" s="105">
        <f>IF(_xlfn.DAYS(K1693,J1693)&lt;0, "Aguardando OC", _xlfn.DAYS(K1693,J1693))</f>
        <v>6</v>
      </c>
      <c r="P1693" s="14">
        <v>409245</v>
      </c>
      <c r="Q1693" s="12"/>
      <c r="R1693" s="14">
        <v>170311</v>
      </c>
      <c r="S1693" s="2">
        <v>221</v>
      </c>
      <c r="T1693" s="135" t="s">
        <v>1029</v>
      </c>
      <c r="U1693" s="21">
        <v>23.28</v>
      </c>
      <c r="V1693" s="2">
        <v>12397</v>
      </c>
      <c r="W1693" s="105" t="str">
        <f>IFERROR(VLOOKUP(V1693, Fornecedores!A:C, 3, FALSE), "")</f>
        <v xml:space="preserve">UNIMIL INDÚSTRIA </v>
      </c>
      <c r="X1693" s="105" t="str">
        <f>IFERROR(VLOOKUP(V1693, Fornecedores!A:E, 5, FALSE), "")</f>
        <v>Piracicaba</v>
      </c>
      <c r="Y1693" s="105" t="str">
        <f>IFERROR(VLOOKUP(V1693, Fornecedores!A:F, 6, FALSE), "")</f>
        <v>SP</v>
      </c>
      <c r="Z1693" s="101" t="str">
        <f>IF(H1693=0, "Pedido entregue!", "Pendente")</f>
        <v>Pendente</v>
      </c>
      <c r="AB1693" s="132" t="str">
        <f>IF(Z1693="Pedido Entregue!", IF(AA1693=1, "Retirado do Almoxarifado", IF(AA1693=2, "Material devolvido", "Aguardando retirada")), IF(Z1693="Pendente", "Entrega pendente", ""))</f>
        <v>Entrega pendente</v>
      </c>
      <c r="AC1693" s="18">
        <v>1</v>
      </c>
      <c r="AD1693" s="18">
        <f>AC1693/SUMIF($P:$P,P1693,$AC:$AC)</f>
        <v>1</v>
      </c>
      <c r="AE1693" s="18">
        <f>IF(R1693=0,0,AC1693/SUMIF($R:$R,R1693,$AC:$AC))</f>
        <v>0.25</v>
      </c>
      <c r="AF1693" s="18">
        <f>IF(R1693=0,1,0)</f>
        <v>0</v>
      </c>
      <c r="AH1693" t="str">
        <f>TEXT(J1693,"MMMM")</f>
        <v>junho</v>
      </c>
    </row>
    <row r="1694" spans="1:34" ht="12.75" customHeight="1" x14ac:dyDescent="0.25">
      <c r="A1694" s="90" t="str">
        <f>IF(C1694="Oficina Diversos","Oficina Geral",
IF(ISNUMBER(FIND("Estoque - Colhedoras",C1694)),"Colhedoras",IF(ISNUMBER(FIND("Caldeiraria",C1694)),"Caldeiraria",IF(ISNUMBER(FIND("Borracharia",C1694)),"Borracharia",IF(ISNUMBER(FIND("Lubrificação",C1694)),"Lubrificação",
IF(ISNUMBER(FIND("Estoque - Carregadeiras",C1694)),"Carregadeiras",IF(ISNUMBER(FIND("Estoque - Veic. Leves",C1694)),"Veic. Leves",
IF(ISNUMBER(FIND("Estoque - Caminhões",C1694)),"Caminhões",IF(ISNUMBER(FIND("Estoque - Transbordos",C1694)),"Transbordos",
IF(ISNUMBER(FIND("Estoque - Tratores",C1694)),"Tratores",
IF(ISNUMBER(FIND("Estoque - Máquinas pesadas",C1694)),"Máquinas pesadas",
IF(ISNUMBER(FIND("Estoque - Reboques",C1694)),"Reboques",
IF(C1694="Estoque","Estoque",
IF(AND(ISNUMBER(C1694),C1694&gt;1000,C1694&lt;2000),"Caminhões",
IF(AND(ISNUMBER(C1694),C1694&gt;2000,C1694&lt;3000),"Tratores",
IF(AND(ISNUMBER(C1694),C1694&gt;3000,C1694&lt;4000),"Carregadeiras",
IF(AND(ISNUMBER(C1694),C1694&gt;4000,C1694&lt;5000),"Máquinas pesadas",
IF(AND(ISNUMBER(C1694),C1694&gt;5000,C1694&lt;6000),"Colhedoras",
IF(AND(ISNUMBER(C1694),C1694&gt;7000,C1694&lt;8000),"Irrigação",
IF(AND(ISNUMBER(C1694),C1694&gt;8000,C1694&lt;9000),"Reboques",IF(AND(ISNUMBER(C1694),C1694&gt;0,C1694&lt;1000),"Veic. Leves","")))))))))))))))))))))</f>
        <v>Colhedoras</v>
      </c>
      <c r="C1694" s="113">
        <v>5003</v>
      </c>
      <c r="D1694" s="2">
        <v>70441</v>
      </c>
      <c r="E1694" s="3" t="s">
        <v>20872</v>
      </c>
      <c r="F1694" s="101" t="str">
        <f>IF(ISBLANK(K1694), "Apenas Solicitação", "Tem OC")</f>
        <v>Tem OC</v>
      </c>
      <c r="G1694" s="2">
        <v>4</v>
      </c>
      <c r="H1694" s="102">
        <f>G1694-I1694</f>
        <v>4</v>
      </c>
      <c r="I1694" s="103"/>
      <c r="J1694" s="4">
        <v>45835</v>
      </c>
      <c r="K1694" s="180">
        <v>45841</v>
      </c>
      <c r="L1694" s="3" t="s">
        <v>20165</v>
      </c>
      <c r="M1694" s="104" t="str">
        <f ca="1">IF(OR(N1694="", N1694=0), "", IF(N1694&gt;TODAY(), "No prazo", "Atrasado"))</f>
        <v>Atrasado</v>
      </c>
      <c r="N1694" s="104">
        <f>IFERROR(K1694 + VALUE(LEFT(L1694, FIND(" ", L1694) - 1)), "")</f>
        <v>45843</v>
      </c>
      <c r="O1694" s="105">
        <f>IF(_xlfn.DAYS(K1694,J1694)&lt;0, "Aguardando OC", _xlfn.DAYS(K1694,J1694))</f>
        <v>6</v>
      </c>
      <c r="P1694" s="14">
        <v>409246</v>
      </c>
      <c r="Q1694" s="12"/>
      <c r="R1694" s="14">
        <v>170311</v>
      </c>
      <c r="S1694" s="2">
        <v>221</v>
      </c>
      <c r="T1694" s="135" t="s">
        <v>1029</v>
      </c>
      <c r="U1694" s="21">
        <v>5.64</v>
      </c>
      <c r="V1694" s="2">
        <v>12397</v>
      </c>
      <c r="W1694" s="105" t="str">
        <f>IFERROR(VLOOKUP(V1694, Fornecedores!A:C, 3, FALSE), "")</f>
        <v xml:space="preserve">UNIMIL INDÚSTRIA </v>
      </c>
      <c r="X1694" s="105" t="str">
        <f>IFERROR(VLOOKUP(V1694, Fornecedores!A:E, 5, FALSE), "")</f>
        <v>Piracicaba</v>
      </c>
      <c r="Y1694" s="105" t="str">
        <f>IFERROR(VLOOKUP(V1694, Fornecedores!A:F, 6, FALSE), "")</f>
        <v>SP</v>
      </c>
      <c r="Z1694" s="101" t="str">
        <f>IF(H1694=0, "Pedido entregue!", "Pendente")</f>
        <v>Pendente</v>
      </c>
      <c r="AB1694" s="132" t="str">
        <f>IF(Z1694="Pedido Entregue!", IF(AA1694=1, "Retirado do Almoxarifado", IF(AA1694=2, "Material devolvido", "Aguardando retirada")), IF(Z1694="Pendente", "Entrega pendente", ""))</f>
        <v>Entrega pendente</v>
      </c>
      <c r="AC1694" s="18">
        <v>1</v>
      </c>
      <c r="AD1694" s="18">
        <f>AC1694/SUMIF($P:$P,P1694,$AC:$AC)</f>
        <v>1</v>
      </c>
      <c r="AE1694" s="18">
        <f>IF(R1694=0,0,AC1694/SUMIF($R:$R,R1694,$AC:$AC))</f>
        <v>0.25</v>
      </c>
      <c r="AF1694" s="18">
        <f>IF(R1694=0,1,0)</f>
        <v>0</v>
      </c>
      <c r="AH1694" t="str">
        <f>TEXT(J1694,"MMMM")</f>
        <v>junho</v>
      </c>
    </row>
    <row r="1695" spans="1:34" ht="12.75" hidden="1" customHeight="1" x14ac:dyDescent="0.25">
      <c r="A1695" s="90" t="str">
        <f>IF(C1695="Oficina Diversos","Oficina Geral",
IF(ISNUMBER(FIND("Estoque - Colhedoras",C1695)),"Colhedoras",IF(ISNUMBER(FIND("Caldeiraria",C1695)),"Caldeiraria",IF(ISNUMBER(FIND("Borracharia",C1695)),"Borracharia",IF(ISNUMBER(FIND("Lubrificação",C1695)),"Lubrificação",
IF(ISNUMBER(FIND("Estoque - Carregadeiras",C1695)),"Carregadeiras",IF(ISNUMBER(FIND("Estoque - Veic. Leves",C1695)),"Veic. Leves",
IF(ISNUMBER(FIND("Estoque - Caminhões",C1695)),"Caminhões",IF(ISNUMBER(FIND("Estoque - Transbordos",C1695)),"Transbordos",
IF(ISNUMBER(FIND("Estoque - Tratores",C1695)),"Tratores",
IF(ISNUMBER(FIND("Estoque - Máquinas pesadas",C1695)),"Máquinas pesadas",
IF(ISNUMBER(FIND("Estoque - Reboques",C1695)),"Reboques",
IF(C1695="Estoque","Estoque",
IF(AND(ISNUMBER(C1695),C1695&gt;1000,C1695&lt;2000),"Caminhões",
IF(AND(ISNUMBER(C1695),C1695&gt;2000,C1695&lt;3000),"Tratores",
IF(AND(ISNUMBER(C1695),C1695&gt;3000,C1695&lt;4000),"Carregadeiras",
IF(AND(ISNUMBER(C1695),C1695&gt;4000,C1695&lt;5000),"Máquinas pesadas",
IF(AND(ISNUMBER(C1695),C1695&gt;5000,C1695&lt;6000),"Colhedoras",
IF(AND(ISNUMBER(C1695),C1695&gt;7000,C1695&lt;8000),"Irrigação",
IF(AND(ISNUMBER(C1695),C1695&gt;8000,C1695&lt;9000),"Reboques",IF(AND(ISNUMBER(C1695),C1695&gt;0,C1695&lt;1000),"Veic. Leves","")))))))))))))))))))))</f>
        <v>Máquinas pesadas</v>
      </c>
      <c r="B1695" s="72"/>
      <c r="C1695" s="34">
        <v>4009</v>
      </c>
      <c r="D1695" s="34">
        <v>70478</v>
      </c>
      <c r="E1695" s="36" t="s">
        <v>969</v>
      </c>
      <c r="F1695" s="14" t="str">
        <f>IF(ISBLANK(K1695), "Apenas Solicitação", "Tem OC")</f>
        <v>Tem OC</v>
      </c>
      <c r="G1695" s="34">
        <v>1</v>
      </c>
      <c r="H1695" s="37">
        <f>G1695-I1695</f>
        <v>0</v>
      </c>
      <c r="I1695" s="38">
        <v>1</v>
      </c>
      <c r="J1695" s="35">
        <v>45769</v>
      </c>
      <c r="K1695" s="184">
        <v>45779</v>
      </c>
      <c r="L1695" s="35"/>
      <c r="M1695" s="44"/>
      <c r="N1695" s="44" t="str">
        <f>IFERROR(K1695 + VALUE(LEFT(L1695, FIND(" ", L1695) - 1)), "")</f>
        <v/>
      </c>
      <c r="O1695" s="3">
        <f>IF(_xlfn.DAYS(K1695,J1695)&lt;0, "Aguardando OC", _xlfn.DAYS(K1695,J1695))</f>
        <v>10</v>
      </c>
      <c r="P1695" s="193">
        <v>400068</v>
      </c>
      <c r="Q1695" s="57"/>
      <c r="R1695" s="193">
        <v>166978</v>
      </c>
      <c r="S1695" s="34">
        <v>221</v>
      </c>
      <c r="T1695" s="266" t="s">
        <v>1029</v>
      </c>
      <c r="U1695" s="40">
        <v>1165</v>
      </c>
      <c r="V1695" s="34">
        <v>3337</v>
      </c>
      <c r="W1695" s="43" t="str">
        <f>IFERROR(VLOOKUP(V1695, Fornecedores!A:C, 3, FALSE), "")</f>
        <v xml:space="preserve">FORNECEDORA         </v>
      </c>
      <c r="X1695" s="43" t="str">
        <f>IFERROR(VLOOKUP(V1695, Fornecedores!A:E, 5, FALSE), "")</f>
        <v>Campina Grande</v>
      </c>
      <c r="Y1695" s="43" t="str">
        <f>IFERROR(VLOOKUP(V1695, Fornecedores!A:F, 6, FALSE), "")</f>
        <v>PB</v>
      </c>
      <c r="Z1695" s="14" t="str">
        <f>IF(H1695=0, "Pedido entregue!", "Pendente")</f>
        <v>Pedido entregue!</v>
      </c>
      <c r="AA1695" s="74">
        <v>1</v>
      </c>
      <c r="AB1695" s="58" t="str">
        <f>IF(Z1695="Pedido Entregue!", IF(AA1695=1, "Retirado do Almoxarifado", IF(AA1695=2, "Material devolvido", "Aguardando retirada")), IF(Z1695="Pendente", "Entrega pendente", ""))</f>
        <v>Retirado do Almoxarifado</v>
      </c>
      <c r="AC1695" s="18">
        <v>1</v>
      </c>
      <c r="AD1695" s="18">
        <f>AC1695/SUMIF($P:$P,P1695,$AC:$AC)</f>
        <v>1</v>
      </c>
      <c r="AE1695" s="18">
        <f>IF(R1695=0,0,AC1695/SUMIF($R:$R,R1695,$AC:$AC))</f>
        <v>0.25</v>
      </c>
      <c r="AF1695" s="18">
        <f>IF(R1695=0,1,0)</f>
        <v>0</v>
      </c>
      <c r="AH1695" t="str">
        <f>TEXT(J1695,"MMMM")</f>
        <v>abril</v>
      </c>
    </row>
    <row r="1696" spans="1:34" ht="12.75" hidden="1" customHeight="1" x14ac:dyDescent="0.25">
      <c r="A1696" s="90" t="str">
        <f>IF(C1696="Oficina Diversos","Oficina Geral",
IF(ISNUMBER(FIND("Estoque - Colhedoras",C1696)),"Colhedoras",IF(ISNUMBER(FIND("Caldeiraria",C1696)),"Caldeiraria",IF(ISNUMBER(FIND("Borracharia",C1696)),"Borracharia",IF(ISNUMBER(FIND("Lubrificação",C1696)),"Lubrificação",
IF(ISNUMBER(FIND("Estoque - Carregadeiras",C1696)),"Carregadeiras",IF(ISNUMBER(FIND("Estoque - Veic. Leves",C1696)),"Veic. Leves",
IF(ISNUMBER(FIND("Estoque - Caminhões",C1696)),"Caminhões",IF(ISNUMBER(FIND("Estoque - Transbordos",C1696)),"Transbordos",
IF(ISNUMBER(FIND("Estoque - Tratores",C1696)),"Tratores",
IF(ISNUMBER(FIND("Estoque - Máquinas pesadas",C1696)),"Máquinas pesadas",
IF(ISNUMBER(FIND("Estoque - Reboques",C1696)),"Reboques",
IF(C1696="Estoque","Estoque",
IF(AND(ISNUMBER(C1696),C1696&gt;1000,C1696&lt;2000),"Caminhões",
IF(AND(ISNUMBER(C1696),C1696&gt;2000,C1696&lt;3000),"Tratores",
IF(AND(ISNUMBER(C1696),C1696&gt;3000,C1696&lt;4000),"Carregadeiras",
IF(AND(ISNUMBER(C1696),C1696&gt;4000,C1696&lt;5000),"Máquinas pesadas",
IF(AND(ISNUMBER(C1696),C1696&gt;5000,C1696&lt;6000),"Colhedoras",
IF(AND(ISNUMBER(C1696),C1696&gt;7000,C1696&lt;8000),"Irrigação",
IF(AND(ISNUMBER(C1696),C1696&gt;8000,C1696&lt;9000),"Reboques",IF(AND(ISNUMBER(C1696),C1696&gt;0,C1696&lt;1000),"Veic. Leves","")))))))))))))))))))))</f>
        <v>Caldeiraria</v>
      </c>
      <c r="C1696" s="140" t="s">
        <v>1093</v>
      </c>
      <c r="D1696" s="139">
        <v>70610</v>
      </c>
      <c r="E1696" s="141" t="s">
        <v>20276</v>
      </c>
      <c r="F1696" s="101" t="str">
        <f>IF(ISBLANK(K1696), "Apenas Solicitação", "Tem OC")</f>
        <v>Tem OC</v>
      </c>
      <c r="G1696" s="139">
        <v>80</v>
      </c>
      <c r="H1696" s="102">
        <f>G1696-I1696</f>
        <v>0</v>
      </c>
      <c r="I1696" s="103">
        <v>80</v>
      </c>
      <c r="J1696" s="142">
        <v>45813</v>
      </c>
      <c r="K1696" s="182">
        <v>45821</v>
      </c>
      <c r="L1696" s="141" t="s">
        <v>20151</v>
      </c>
      <c r="M1696" s="104" t="str">
        <f ca="1">IF(OR(N1696="", N1696=0), "", IF(N1696&gt;TODAY(), "No prazo", "Atrasado"))</f>
        <v>Atrasado</v>
      </c>
      <c r="N1696" s="104">
        <f>IFERROR(K1696 + VALUE(LEFT(L1696, FIND(" ", L1696) - 1)), "")</f>
        <v>45821</v>
      </c>
      <c r="O1696" s="105">
        <f>IF(_xlfn.DAYS(K1696,J1696)&lt;0, "Aguardando OC", _xlfn.DAYS(K1696,J1696))</f>
        <v>8</v>
      </c>
      <c r="P1696" s="199">
        <v>406005</v>
      </c>
      <c r="Q1696" s="12"/>
      <c r="R1696" s="199">
        <v>169095</v>
      </c>
      <c r="S1696" s="139">
        <v>221</v>
      </c>
      <c r="T1696" s="135" t="s">
        <v>1029</v>
      </c>
      <c r="U1696" s="165">
        <v>584.79999999999995</v>
      </c>
      <c r="V1696" s="139">
        <v>5779</v>
      </c>
      <c r="W1696" s="105" t="str">
        <f>IFERROR(VLOOKUP(V1696, Fornecedores!A:C, 3, FALSE), "")</f>
        <v>ARCELOR MITTAL DISTRIBUIÇÃO</v>
      </c>
      <c r="X1696" s="105" t="str">
        <f>IFERROR(VLOOKUP(V1696, Fornecedores!A:E, 5, FALSE), "")</f>
        <v>Jaboatão dos Guararapes</v>
      </c>
      <c r="Y1696" s="105" t="str">
        <f>IFERROR(VLOOKUP(V1696, Fornecedores!A:F, 6, FALSE), "")</f>
        <v>PE</v>
      </c>
      <c r="Z1696" s="101" t="str">
        <f>IF(H1696=0, "Pedido entregue!", "Pendente")</f>
        <v>Pedido entregue!</v>
      </c>
      <c r="AB1696" s="132" t="str">
        <f>IF(Z1696="Pedido Entregue!", IF(AA1696=1, "Retirado do Almoxarifado", IF(AA1696=2, "Material devolvido", "Aguardando retirada")), IF(Z1696="Pendente", "Entrega pendente", ""))</f>
        <v>Aguardando retirada</v>
      </c>
      <c r="AC1696" s="18">
        <v>1</v>
      </c>
      <c r="AD1696" s="18">
        <f>AC1696/SUMIF($P:$P,P1696,$AC:$AC)</f>
        <v>1</v>
      </c>
      <c r="AE1696" s="18">
        <f>IF(R1696=0,0,AC1696/SUMIF($R:$R,R1696,$AC:$AC))</f>
        <v>0.2</v>
      </c>
      <c r="AF1696" s="18">
        <f>IF(R1696=0,1,0)</f>
        <v>0</v>
      </c>
      <c r="AH1696" t="str">
        <f>TEXT(J1696,"MMMM")</f>
        <v>junho</v>
      </c>
    </row>
    <row r="1697" spans="1:34" ht="12.75" customHeight="1" x14ac:dyDescent="0.25">
      <c r="A1697" s="90" t="str">
        <f>IF(C1697="Oficina Diversos","Oficina Geral",
IF(ISNUMBER(FIND("Estoque - Colhedoras",C1697)),"Colhedoras",IF(ISNUMBER(FIND("Caldeiraria",C1697)),"Caldeiraria",IF(ISNUMBER(FIND("Borracharia",C1697)),"Borracharia",IF(ISNUMBER(FIND("Lubrificação",C1697)),"Lubrificação",
IF(ISNUMBER(FIND("Estoque - Carregadeiras",C1697)),"Carregadeiras",IF(ISNUMBER(FIND("Estoque - Veic. Leves",C1697)),"Veic. Leves",
IF(ISNUMBER(FIND("Estoque - Caminhões",C1697)),"Caminhões",IF(ISNUMBER(FIND("Estoque - Transbordos",C1697)),"Transbordos",
IF(ISNUMBER(FIND("Estoque - Tratores",C1697)),"Tratores",
IF(ISNUMBER(FIND("Estoque - Máquinas pesadas",C1697)),"Máquinas pesadas",
IF(ISNUMBER(FIND("Estoque - Reboques",C1697)),"Reboques",
IF(C1697="Estoque","Estoque",
IF(AND(ISNUMBER(C1697),C1697&gt;1000,C1697&lt;2000),"Caminhões",
IF(AND(ISNUMBER(C1697),C1697&gt;2000,C1697&lt;3000),"Tratores",
IF(AND(ISNUMBER(C1697),C1697&gt;3000,C1697&lt;4000),"Carregadeiras",
IF(AND(ISNUMBER(C1697),C1697&gt;4000,C1697&lt;5000),"Máquinas pesadas",
IF(AND(ISNUMBER(C1697),C1697&gt;5000,C1697&lt;6000),"Colhedoras",
IF(AND(ISNUMBER(C1697),C1697&gt;7000,C1697&lt;8000),"Irrigação",
IF(AND(ISNUMBER(C1697),C1697&gt;8000,C1697&lt;9000),"Reboques",IF(AND(ISNUMBER(C1697),C1697&gt;0,C1697&lt;1000),"Veic. Leves","")))))))))))))))))))))</f>
        <v>Oficina Geral</v>
      </c>
      <c r="C1697" s="113" t="s">
        <v>20771</v>
      </c>
      <c r="D1697" s="113">
        <v>70716</v>
      </c>
      <c r="E1697" s="105" t="s">
        <v>20852</v>
      </c>
      <c r="F1697" s="101" t="str">
        <f>IF(ISBLANK(K1697), "Apenas Solicitação", "Tem OC")</f>
        <v>Apenas Solicitação</v>
      </c>
      <c r="G1697" s="2">
        <v>4</v>
      </c>
      <c r="H1697" s="102">
        <f>G1697-I1697</f>
        <v>4</v>
      </c>
      <c r="I1697" s="103"/>
      <c r="J1697" s="4">
        <v>45829</v>
      </c>
      <c r="K1697" s="101"/>
      <c r="L1697" s="49"/>
      <c r="M1697" s="104" t="str">
        <f ca="1">IF(OR(N1697="", N1697=0), "", IF(N1697&gt;TODAY(), "No prazo", "Atrasado"))</f>
        <v/>
      </c>
      <c r="N1697" s="104" t="str">
        <f>IFERROR(K1697 + VALUE(LEFT(L1697, FIND(" ", L1697) - 1)), "")</f>
        <v/>
      </c>
      <c r="O1697" s="105" t="str">
        <f>IF(_xlfn.DAYS(K1697,J1697)&lt;0, "Aguardando OC", _xlfn.DAYS(K1697,J1697))</f>
        <v>Aguardando OC</v>
      </c>
      <c r="P1697" s="14">
        <v>408741</v>
      </c>
      <c r="Q1697" s="12"/>
      <c r="R1697" s="14">
        <v>0</v>
      </c>
      <c r="S1697" s="143">
        <v>221</v>
      </c>
      <c r="T1697" s="135" t="s">
        <v>1029</v>
      </c>
      <c r="U1697" s="21">
        <v>3.5</v>
      </c>
      <c r="V1697" s="113"/>
      <c r="W1697" s="105" t="str">
        <f>IFERROR(VLOOKUP(V1697, Fornecedores!A:C, 3, FALSE), "")</f>
        <v/>
      </c>
      <c r="X1697" s="105" t="str">
        <f>IFERROR(VLOOKUP(V1697, Fornecedores!A:E, 5, FALSE), "")</f>
        <v/>
      </c>
      <c r="Y1697" s="105" t="str">
        <f>IFERROR(VLOOKUP(V1697, Fornecedores!A:F, 6, FALSE), "")</f>
        <v/>
      </c>
      <c r="Z1697" s="101" t="str">
        <f>IF(H1697=0, "Pedido entregue!", "Pendente")</f>
        <v>Pendente</v>
      </c>
      <c r="AB1697" s="132" t="str">
        <f>IF(Z1697="Pedido Entregue!", IF(AA1697=1, "Retirado do Almoxarifado", IF(AA1697=2, "Material devolvido", "Aguardando retirada")), IF(Z1697="Pendente", "Entrega pendente", ""))</f>
        <v>Entrega pendente</v>
      </c>
      <c r="AC1697" s="18">
        <v>1</v>
      </c>
      <c r="AD1697" s="18">
        <f>AC1697/SUMIF($P:$P,P1697,$AC:$AC)</f>
        <v>1</v>
      </c>
      <c r="AE1697" s="18">
        <f>IF(R1697=0,0,AC1697/SUMIF($R:$R,R1697,$AC:$AC))</f>
        <v>0</v>
      </c>
      <c r="AF1697" s="18">
        <f>IF(R1697=0,1,0)</f>
        <v>1</v>
      </c>
      <c r="AH1697" t="str">
        <f>TEXT(J1697,"MMMM")</f>
        <v>junho</v>
      </c>
    </row>
    <row r="1698" spans="1:34" ht="12.75" hidden="1" customHeight="1" x14ac:dyDescent="0.25">
      <c r="A1698" s="90" t="str">
        <f>IF(C1698="Oficina Diversos","Oficina Geral",
IF(ISNUMBER(FIND("Estoque - Colhedoras",C1698)),"Colhedoras",IF(ISNUMBER(FIND("Caldeiraria",C1698)),"Caldeiraria",IF(ISNUMBER(FIND("Borracharia",C1698)),"Borracharia",IF(ISNUMBER(FIND("Lubrificação",C1698)),"Lubrificação",
IF(ISNUMBER(FIND("Estoque - Carregadeiras",C1698)),"Carregadeiras",IF(ISNUMBER(FIND("Estoque - Veic. Leves",C1698)),"Veic. Leves",
IF(ISNUMBER(FIND("Estoque - Caminhões",C1698)),"Caminhões",IF(ISNUMBER(FIND("Estoque - Transbordos",C1698)),"Transbordos",
IF(ISNUMBER(FIND("Estoque - Tratores",C1698)),"Tratores",
IF(ISNUMBER(FIND("Estoque - Máquinas pesadas",C1698)),"Máquinas pesadas",
IF(ISNUMBER(FIND("Estoque - Reboques",C1698)),"Reboques",
IF(C1698="Estoque","Estoque",
IF(AND(ISNUMBER(C1698),C1698&gt;1000,C1698&lt;2000),"Caminhões",
IF(AND(ISNUMBER(C1698),C1698&gt;2000,C1698&lt;3000),"Tratores",
IF(AND(ISNUMBER(C1698),C1698&gt;3000,C1698&lt;4000),"Carregadeiras",
IF(AND(ISNUMBER(C1698),C1698&gt;4000,C1698&lt;5000),"Máquinas pesadas",
IF(AND(ISNUMBER(C1698),C1698&gt;5000,C1698&lt;6000),"Colhedoras",
IF(AND(ISNUMBER(C1698),C1698&gt;7000,C1698&lt;8000),"Irrigação",
IF(AND(ISNUMBER(C1698),C1698&gt;8000,C1698&lt;9000),"Reboques",IF(AND(ISNUMBER(C1698),C1698&gt;0,C1698&lt;1000),"Veic. Leves","")))))))))))))))))))))</f>
        <v>Carregadeiras</v>
      </c>
      <c r="B1698" s="72"/>
      <c r="C1698" s="2" t="s">
        <v>1091</v>
      </c>
      <c r="D1698" s="2">
        <v>70861</v>
      </c>
      <c r="E1698" s="3" t="s">
        <v>20094</v>
      </c>
      <c r="F1698" s="14" t="str">
        <f>IF(ISBLANK(K1698), "Apenas Solicitação", "Tem OC")</f>
        <v>Tem OC</v>
      </c>
      <c r="G1698" s="2">
        <v>5</v>
      </c>
      <c r="H1698" s="37">
        <f>G1698-I1698</f>
        <v>0</v>
      </c>
      <c r="I1698" s="38">
        <v>5</v>
      </c>
      <c r="J1698" s="4">
        <v>45803</v>
      </c>
      <c r="K1698" s="180">
        <v>45804</v>
      </c>
      <c r="L1698" s="3" t="s">
        <v>20151</v>
      </c>
      <c r="M1698" s="44" t="str">
        <f ca="1">IF(OR(N1698="", N1698=0), "", IF(N1698&gt;TODAY(), "No prazo", "Atrasado"))</f>
        <v>Atrasado</v>
      </c>
      <c r="N1698" s="44">
        <f>IFERROR(K1698 + VALUE(LEFT(L1698, FIND(" ", L1698) - 1)), "")</f>
        <v>45804</v>
      </c>
      <c r="O1698" s="3">
        <f>IF(_xlfn.DAYS(K1698,J1698)&lt;0, "Aguardando OC", _xlfn.DAYS(K1698,J1698))</f>
        <v>1</v>
      </c>
      <c r="P1698" s="14">
        <v>404492</v>
      </c>
      <c r="Q1698" s="12"/>
      <c r="R1698" s="14">
        <v>168258</v>
      </c>
      <c r="S1698" s="2">
        <v>221</v>
      </c>
      <c r="T1698" s="135" t="s">
        <v>1029</v>
      </c>
      <c r="U1698" s="21">
        <v>232</v>
      </c>
      <c r="V1698" s="2">
        <v>10057</v>
      </c>
      <c r="W1698" s="43" t="str">
        <f>IFERROR(VLOOKUP(V1698, Fornecedores!A:C, 3, FALSE), "")</f>
        <v>ARMAZEM MIX</v>
      </c>
      <c r="X1698" s="43" t="str">
        <f>IFERROR(VLOOKUP(V1698, Fornecedores!A:E, 5, FALSE), "")</f>
        <v>Recife</v>
      </c>
      <c r="Y1698" s="43" t="str">
        <f>IFERROR(VLOOKUP(V1698, Fornecedores!A:F, 6, FALSE), "")</f>
        <v>PE</v>
      </c>
      <c r="Z1698" s="14" t="str">
        <f>IF(H1698=0, "Pedido entregue!", "Pendente")</f>
        <v>Pedido entregue!</v>
      </c>
      <c r="AA1698" s="74"/>
      <c r="AB1698" s="58" t="str">
        <f>IF(Z1698="Pedido Entregue!", IF(AA1698=1, "Retirado do Almoxarifado", IF(AA1698=2, "Material devolvido", "Aguardando retirada")), IF(Z1698="Pendente", "Entrega pendente", ""))</f>
        <v>Aguardando retirada</v>
      </c>
      <c r="AC1698" s="18">
        <v>1</v>
      </c>
      <c r="AD1698" s="18">
        <f>AC1698/SUMIF($P:$P,P1698,$AC:$AC)</f>
        <v>1</v>
      </c>
      <c r="AE1698" s="18">
        <f>IF(R1698=0,0,AC1698/SUMIF($R:$R,R1698,$AC:$AC))</f>
        <v>0.16666666666666666</v>
      </c>
      <c r="AF1698" s="18">
        <f>IF(R1698=0,1,0)</f>
        <v>0</v>
      </c>
      <c r="AH1698" t="str">
        <f>TEXT(J1698,"MMMM")</f>
        <v>maio</v>
      </c>
    </row>
    <row r="1699" spans="1:34" ht="12.75" hidden="1" customHeight="1" x14ac:dyDescent="0.25">
      <c r="A1699" s="90" t="str">
        <f>IF(C1699="Oficina Diversos","Oficina Geral",
IF(ISNUMBER(FIND("Estoque - Colhedoras",C1699)),"Colhedoras",IF(ISNUMBER(FIND("Caldeiraria",C1699)),"Caldeiraria",IF(ISNUMBER(FIND("Borracharia",C1699)),"Borracharia",IF(ISNUMBER(FIND("Lubrificação",C1699)),"Lubrificação",
IF(ISNUMBER(FIND("Estoque - Carregadeiras",C1699)),"Carregadeiras",IF(ISNUMBER(FIND("Estoque - Veic. Leves",C1699)),"Veic. Leves",
IF(ISNUMBER(FIND("Estoque - Caminhões",C1699)),"Caminhões",IF(ISNUMBER(FIND("Estoque - Transbordos",C1699)),"Transbordos",
IF(ISNUMBER(FIND("Estoque - Tratores",C1699)),"Tratores",
IF(ISNUMBER(FIND("Estoque - Máquinas pesadas",C1699)),"Máquinas pesadas",
IF(ISNUMBER(FIND("Estoque - Reboques",C1699)),"Reboques",
IF(C1699="Estoque","Estoque",
IF(AND(ISNUMBER(C1699),C1699&gt;1000,C1699&lt;2000),"Caminhões",
IF(AND(ISNUMBER(C1699),C1699&gt;2000,C1699&lt;3000),"Tratores",
IF(AND(ISNUMBER(C1699),C1699&gt;3000,C1699&lt;4000),"Carregadeiras",
IF(AND(ISNUMBER(C1699),C1699&gt;4000,C1699&lt;5000),"Máquinas pesadas",
IF(AND(ISNUMBER(C1699),C1699&gt;5000,C1699&lt;6000),"Colhedoras",
IF(AND(ISNUMBER(C1699),C1699&gt;7000,C1699&lt;8000),"Irrigação",
IF(AND(ISNUMBER(C1699),C1699&gt;8000,C1699&lt;9000),"Reboques",IF(AND(ISNUMBER(C1699),C1699&gt;0,C1699&lt;1000),"Veic. Leves","")))))))))))))))))))))</f>
        <v>Veic. Leves</v>
      </c>
      <c r="B1699" s="18"/>
      <c r="C1699" s="2">
        <v>31</v>
      </c>
      <c r="D1699" s="2">
        <v>71117</v>
      </c>
      <c r="E1699" s="3" t="s">
        <v>282</v>
      </c>
      <c r="F1699" s="14" t="str">
        <f>IF(ISBLANK(K1699), "Apenas Solicitação", "Tem OC")</f>
        <v>Tem OC</v>
      </c>
      <c r="G1699" s="2">
        <v>1</v>
      </c>
      <c r="H1699" s="37">
        <f>G1699-I1699</f>
        <v>0</v>
      </c>
      <c r="I1699" s="38">
        <v>1</v>
      </c>
      <c r="J1699" s="4">
        <v>45744</v>
      </c>
      <c r="K1699" s="180">
        <v>45757</v>
      </c>
      <c r="L1699" s="3"/>
      <c r="M1699" s="44"/>
      <c r="N1699" s="44" t="str">
        <f>IFERROR(K1699 + VALUE(LEFT(L1699, FIND(" ", L1699) - 1)), "")</f>
        <v/>
      </c>
      <c r="O1699" s="3">
        <f>IF(_xlfn.DAYS(K1699,J1699)&lt;0, "Aguardando OC", _xlfn.DAYS(K1699,J1699))</f>
        <v>13</v>
      </c>
      <c r="P1699" s="14">
        <v>397409</v>
      </c>
      <c r="Q1699" s="169">
        <v>1139979</v>
      </c>
      <c r="R1699" s="14">
        <v>166130</v>
      </c>
      <c r="S1699" s="2">
        <v>715</v>
      </c>
      <c r="T1699" s="135" t="s">
        <v>280</v>
      </c>
      <c r="U1699" s="21">
        <v>49.56</v>
      </c>
      <c r="V1699" s="2">
        <v>7692</v>
      </c>
      <c r="W1699" s="43" t="str">
        <f>IFERROR(VLOOKUP(V1699, Fornecedores!A:C, 3, FALSE), "")</f>
        <v>BEZERRA OLIVEIRA</v>
      </c>
      <c r="X1699" s="43" t="str">
        <f>IFERROR(VLOOKUP(V1699, Fornecedores!A:E, 5, FALSE), "")</f>
        <v>Cabedelo</v>
      </c>
      <c r="Y1699" s="43" t="str">
        <f>IFERROR(VLOOKUP(V1699, Fornecedores!A:F, 6, FALSE), "")</f>
        <v>PB</v>
      </c>
      <c r="Z1699" s="14" t="str">
        <f>IF(H1699=0, "Pedido entregue!", "Pendente")</f>
        <v>Pedido entregue!</v>
      </c>
      <c r="AA1699" s="74"/>
      <c r="AB1699" s="58" t="str">
        <f>IF(Z1699="Pedido Entregue!", IF(AA1699=1, "Retirado do Almoxarifado", IF(AA1699=2, "Material devolvido", "Aguardando retirada")), IF(Z1699="Pendente", "Entrega pendente", ""))</f>
        <v>Aguardando retirada</v>
      </c>
      <c r="AC1699" s="18">
        <v>1</v>
      </c>
      <c r="AD1699" s="18">
        <f>AC1699/SUMIF($P:$P,P1699,$AC:$AC)</f>
        <v>1</v>
      </c>
      <c r="AE1699" s="18">
        <f>IF(R1699=0,0,AC1699/SUMIF($R:$R,R1699,$AC:$AC))</f>
        <v>1</v>
      </c>
      <c r="AF1699" s="18">
        <f>IF(R1699=0,1,0)</f>
        <v>0</v>
      </c>
      <c r="AG1699" s="18">
        <f>IF(R1699=0,#REF!-J1699,0)</f>
        <v>0</v>
      </c>
      <c r="AH1699" t="str">
        <f>TEXT(J1699,"MMMM")</f>
        <v>março</v>
      </c>
    </row>
    <row r="1700" spans="1:34" ht="12.75" customHeight="1" x14ac:dyDescent="0.25">
      <c r="A1700" s="90" t="str">
        <f>IF(C1700="Oficina Diversos","Oficina Geral",
IF(ISNUMBER(FIND("Estoque - Colhedoras",C1700)),"Colhedoras",IF(ISNUMBER(FIND("Caldeiraria",C1700)),"Caldeiraria",IF(ISNUMBER(FIND("Borracharia",C1700)),"Borracharia",IF(ISNUMBER(FIND("Lubrificação",C1700)),"Lubrificação",
IF(ISNUMBER(FIND("Estoque - Carregadeiras",C1700)),"Carregadeiras",IF(ISNUMBER(FIND("Estoque - Veic. Leves",C1700)),"Veic. Leves",
IF(ISNUMBER(FIND("Estoque - Caminhões",C1700)),"Caminhões",IF(ISNUMBER(FIND("Estoque - Transbordos",C1700)),"Transbordos",
IF(ISNUMBER(FIND("Estoque - Tratores",C1700)),"Tratores",
IF(ISNUMBER(FIND("Estoque - Máquinas pesadas",C1700)),"Máquinas pesadas",
IF(ISNUMBER(FIND("Estoque - Reboques",C1700)),"Reboques",
IF(C1700="Estoque","Estoque",
IF(AND(ISNUMBER(C1700),C1700&gt;1000,C1700&lt;2000),"Caminhões",
IF(AND(ISNUMBER(C1700),C1700&gt;2000,C1700&lt;3000),"Tratores",
IF(AND(ISNUMBER(C1700),C1700&gt;3000,C1700&lt;4000),"Carregadeiras",
IF(AND(ISNUMBER(C1700),C1700&gt;4000,C1700&lt;5000),"Máquinas pesadas",
IF(AND(ISNUMBER(C1700),C1700&gt;5000,C1700&lt;6000),"Colhedoras",
IF(AND(ISNUMBER(C1700),C1700&gt;7000,C1700&lt;8000),"Irrigação",
IF(AND(ISNUMBER(C1700),C1700&gt;8000,C1700&lt;9000),"Reboques",IF(AND(ISNUMBER(C1700),C1700&gt;0,C1700&lt;1000),"Veic. Leves","")))))))))))))))))))))</f>
        <v>Tratores</v>
      </c>
      <c r="B1700" s="72"/>
      <c r="C1700" s="2">
        <v>2027</v>
      </c>
      <c r="D1700" s="2">
        <v>71255</v>
      </c>
      <c r="E1700" s="3" t="s">
        <v>1273</v>
      </c>
      <c r="F1700" s="14" t="str">
        <f>IF(ISBLANK(K1700), "Apenas Solicitação", "Tem OC")</f>
        <v>Apenas Solicitação</v>
      </c>
      <c r="G1700" s="2">
        <v>1</v>
      </c>
      <c r="H1700" s="37">
        <f>G1700-I1700</f>
        <v>1</v>
      </c>
      <c r="I1700" s="38">
        <v>0</v>
      </c>
      <c r="J1700" s="4">
        <v>45786</v>
      </c>
      <c r="K1700" s="14"/>
      <c r="L1700" s="3"/>
      <c r="M1700" s="44" t="str">
        <f ca="1">IF(OR(N1700="", N1700=0), "", IF(N1700&gt;TODAY(), "No prazo", "Atrasado"))</f>
        <v/>
      </c>
      <c r="N1700" s="44" t="str">
        <f>IFERROR(K1700 + VALUE(LEFT(L1700, FIND(" ", L1700) - 1)), "")</f>
        <v/>
      </c>
      <c r="O1700" s="3" t="str">
        <f>IF(_xlfn.DAYS(K1700,J1700)&lt;0, "Aguardando OC", _xlfn.DAYS(K1700,J1700))</f>
        <v>Aguardando OC</v>
      </c>
      <c r="P1700" s="14">
        <v>402153</v>
      </c>
      <c r="Q1700" s="12"/>
      <c r="R1700" s="14">
        <v>0</v>
      </c>
      <c r="S1700" s="2">
        <v>221</v>
      </c>
      <c r="T1700" s="135" t="s">
        <v>1029</v>
      </c>
      <c r="U1700" s="21">
        <v>172.62</v>
      </c>
      <c r="V1700" s="2"/>
      <c r="W1700" s="43" t="str">
        <f>IFERROR(VLOOKUP(V1700, Fornecedores!A:C, 3, FALSE), "")</f>
        <v/>
      </c>
      <c r="X1700" s="43" t="str">
        <f>IFERROR(VLOOKUP(V1700, Fornecedores!A:E, 5, FALSE), "")</f>
        <v/>
      </c>
      <c r="Y1700" s="43" t="str">
        <f>IFERROR(VLOOKUP(V1700, Fornecedores!A:F, 6, FALSE), "")</f>
        <v/>
      </c>
      <c r="Z1700" s="14" t="str">
        <f>IF(H1700=0, "Pedido entregue!", "Pendente")</f>
        <v>Pendente</v>
      </c>
      <c r="AA1700" s="74"/>
      <c r="AB1700" s="58" t="str">
        <f>IF(Z1700="Pedido Entregue!", IF(AA1700=1, "Retirado do Almoxarifado", IF(AA1700=2, "Material devolvido", "Aguardando retirada")), IF(Z1700="Pendente", "Entrega pendente", ""))</f>
        <v>Entrega pendente</v>
      </c>
      <c r="AC1700" s="18">
        <v>1</v>
      </c>
      <c r="AD1700" s="18">
        <f>AC1700/SUMIF($P:$P,P1700,$AC:$AC)</f>
        <v>1</v>
      </c>
      <c r="AE1700" s="18">
        <f>IF(R1700=0,0,AC1700/SUMIF($R:$R,R1700,$AC:$AC))</f>
        <v>0</v>
      </c>
      <c r="AF1700" s="18">
        <f>IF(R1700=0,1,0)</f>
        <v>1</v>
      </c>
      <c r="AH1700" t="str">
        <f>TEXT(J1700,"MMMM")</f>
        <v>maio</v>
      </c>
    </row>
    <row r="1701" spans="1:34" ht="12.75" hidden="1" customHeight="1" x14ac:dyDescent="0.25">
      <c r="A1701" s="90" t="str">
        <f>IF(C1701="Oficina Diversos","Oficina Geral",
IF(ISNUMBER(FIND("Estoque - Colhedoras",C1701)),"Colhedoras",IF(ISNUMBER(FIND("Caldeiraria",C1701)),"Caldeiraria",IF(ISNUMBER(FIND("Borracharia",C1701)),"Borracharia",IF(ISNUMBER(FIND("Lubrificação",C1701)),"Lubrificação",
IF(ISNUMBER(FIND("Estoque - Carregadeiras",C1701)),"Carregadeiras",IF(ISNUMBER(FIND("Estoque - Veic. Leves",C1701)),"Veic. Leves",
IF(ISNUMBER(FIND("Estoque - Caminhões",C1701)),"Caminhões",IF(ISNUMBER(FIND("Estoque - Transbordos",C1701)),"Transbordos",
IF(ISNUMBER(FIND("Estoque - Tratores",C1701)),"Tratores",
IF(ISNUMBER(FIND("Estoque - Máquinas pesadas",C1701)),"Máquinas pesadas",
IF(ISNUMBER(FIND("Estoque - Reboques",C1701)),"Reboques",
IF(C1701="Estoque","Estoque",
IF(AND(ISNUMBER(C1701),C1701&gt;1000,C1701&lt;2000),"Caminhões",
IF(AND(ISNUMBER(C1701),C1701&gt;2000,C1701&lt;3000),"Tratores",
IF(AND(ISNUMBER(C1701),C1701&gt;3000,C1701&lt;4000),"Carregadeiras",
IF(AND(ISNUMBER(C1701),C1701&gt;4000,C1701&lt;5000),"Máquinas pesadas",
IF(AND(ISNUMBER(C1701),C1701&gt;5000,C1701&lt;6000),"Colhedoras",
IF(AND(ISNUMBER(C1701),C1701&gt;7000,C1701&lt;8000),"Irrigação",
IF(AND(ISNUMBER(C1701),C1701&gt;8000,C1701&lt;9000),"Reboques",IF(AND(ISNUMBER(C1701),C1701&gt;0,C1701&lt;1000),"Veic. Leves","")))))))))))))))))))))</f>
        <v>Caldeiraria</v>
      </c>
      <c r="B1701" s="72"/>
      <c r="C1701" s="2" t="s">
        <v>1093</v>
      </c>
      <c r="D1701" s="2">
        <v>71299</v>
      </c>
      <c r="E1701" s="3" t="s">
        <v>1121</v>
      </c>
      <c r="F1701" s="14" t="str">
        <f>IF(ISBLANK(K1701), "Apenas Solicitação", "Tem OC")</f>
        <v>Tem OC</v>
      </c>
      <c r="G1701" s="2">
        <v>64</v>
      </c>
      <c r="H1701" s="37">
        <f>G1701-I1701</f>
        <v>0</v>
      </c>
      <c r="I1701" s="38">
        <v>64</v>
      </c>
      <c r="J1701" s="4">
        <v>45785</v>
      </c>
      <c r="K1701" s="180">
        <v>45793</v>
      </c>
      <c r="L1701" s="3" t="s">
        <v>20155</v>
      </c>
      <c r="M1701" s="44" t="str">
        <f ca="1">IF(OR(N1701="", N1701=0), "", IF(N1701&gt;TODAY(), "No prazo", "Atrasado"))</f>
        <v>Atrasado</v>
      </c>
      <c r="N1701" s="44">
        <f>IFERROR(K1701 + VALUE(LEFT(L1701, FIND(" ", L1701) - 1)), "")</f>
        <v>45794</v>
      </c>
      <c r="O1701" s="3">
        <f>IF(_xlfn.DAYS(K1701,J1701)&lt;0, "Aguardando OC", _xlfn.DAYS(K1701,J1701))</f>
        <v>8</v>
      </c>
      <c r="P1701" s="14">
        <v>401770</v>
      </c>
      <c r="Q1701" s="12"/>
      <c r="R1701" s="14">
        <v>167834</v>
      </c>
      <c r="S1701" s="2">
        <v>221</v>
      </c>
      <c r="T1701" s="135" t="s">
        <v>1029</v>
      </c>
      <c r="U1701" s="21">
        <v>633.6</v>
      </c>
      <c r="V1701" s="2">
        <v>1264</v>
      </c>
      <c r="W1701" s="43" t="str">
        <f>IFERROR(VLOOKUP(V1701, Fornecedores!A:C, 3, FALSE), "")</f>
        <v xml:space="preserve">INCOMTUBOS          </v>
      </c>
      <c r="X1701" s="43" t="str">
        <f>IFERROR(VLOOKUP(V1701, Fornecedores!A:E, 5, FALSE), "")</f>
        <v>Recife</v>
      </c>
      <c r="Y1701" s="43" t="str">
        <f>IFERROR(VLOOKUP(V1701, Fornecedores!A:F, 6, FALSE), "")</f>
        <v>PE</v>
      </c>
      <c r="Z1701" s="14" t="str">
        <f>IF(H1701=0, "Pedido entregue!", "Pendente")</f>
        <v>Pedido entregue!</v>
      </c>
      <c r="AA1701" s="74"/>
      <c r="AB1701" s="58" t="str">
        <f>IF(Z1701="Pedido Entregue!", IF(AA1701=1, "Retirado do Almoxarifado", IF(AA1701=2, "Material devolvido", "Aguardando retirada")), IF(Z1701="Pendente", "Entrega pendente", ""))</f>
        <v>Aguardando retirada</v>
      </c>
      <c r="AC1701" s="18">
        <v>1</v>
      </c>
      <c r="AD1701" s="18">
        <f>AC1701/SUMIF($P:$P,P1701,$AC:$AC)</f>
        <v>1</v>
      </c>
      <c r="AE1701" s="18">
        <f>IF(R1701=0,0,AC1701/SUMIF($R:$R,R1701,$AC:$AC))</f>
        <v>0.125</v>
      </c>
      <c r="AF1701" s="18">
        <f>IF(R1701=0,1,0)</f>
        <v>0</v>
      </c>
      <c r="AH1701" t="str">
        <f>TEXT(J1701,"MMMM")</f>
        <v>maio</v>
      </c>
    </row>
    <row r="1702" spans="1:34" ht="12.75" hidden="1" customHeight="1" x14ac:dyDescent="0.25">
      <c r="A1702" s="90" t="str">
        <f>IF(C1702="Oficina Diversos","Oficina Geral",
IF(ISNUMBER(FIND("Estoque - Colhedoras",C1702)),"Colhedoras",IF(ISNUMBER(FIND("Caldeiraria",C1702)),"Caldeiraria",IF(ISNUMBER(FIND("Borracharia",C1702)),"Borracharia",IF(ISNUMBER(FIND("Lubrificação",C1702)),"Lubrificação",
IF(ISNUMBER(FIND("Estoque - Carregadeiras",C1702)),"Carregadeiras",IF(ISNUMBER(FIND("Estoque - Veic. Leves",C1702)),"Veic. Leves",
IF(ISNUMBER(FIND("Estoque - Caminhões",C1702)),"Caminhões",IF(ISNUMBER(FIND("Estoque - Transbordos",C1702)),"Transbordos",
IF(ISNUMBER(FIND("Estoque - Tratores",C1702)),"Tratores",
IF(ISNUMBER(FIND("Estoque - Máquinas pesadas",C1702)),"Máquinas pesadas",
IF(ISNUMBER(FIND("Estoque - Reboques",C1702)),"Reboques",
IF(C1702="Estoque","Estoque",
IF(AND(ISNUMBER(C1702),C1702&gt;1000,C1702&lt;2000),"Caminhões",
IF(AND(ISNUMBER(C1702),C1702&gt;2000,C1702&lt;3000),"Tratores",
IF(AND(ISNUMBER(C1702),C1702&gt;3000,C1702&lt;4000),"Carregadeiras",
IF(AND(ISNUMBER(C1702),C1702&gt;4000,C1702&lt;5000),"Máquinas pesadas",
IF(AND(ISNUMBER(C1702),C1702&gt;5000,C1702&lt;6000),"Colhedoras",
IF(AND(ISNUMBER(C1702),C1702&gt;7000,C1702&lt;8000),"Irrigação",
IF(AND(ISNUMBER(C1702),C1702&gt;8000,C1702&lt;9000),"Reboques",IF(AND(ISNUMBER(C1702),C1702&gt;0,C1702&lt;1000),"Veic. Leves","")))))))))))))))))))))</f>
        <v>Caminhões</v>
      </c>
      <c r="C1702" s="144" t="s">
        <v>20247</v>
      </c>
      <c r="D1702" s="144">
        <v>71330</v>
      </c>
      <c r="E1702" s="145" t="s">
        <v>20588</v>
      </c>
      <c r="F1702" s="101" t="str">
        <f>IF(ISBLANK(K1702), "Apenas Solicitação", "Tem OC")</f>
        <v>Tem OC</v>
      </c>
      <c r="G1702" s="143">
        <v>2</v>
      </c>
      <c r="H1702" s="102">
        <f>G1702-I1702</f>
        <v>0</v>
      </c>
      <c r="I1702" s="103">
        <v>2</v>
      </c>
      <c r="J1702" s="147">
        <v>45821</v>
      </c>
      <c r="K1702" s="187">
        <v>45831</v>
      </c>
      <c r="L1702" s="146" t="s">
        <v>20166</v>
      </c>
      <c r="M1702" s="104" t="str">
        <f ca="1">IF(OR(N1702="", N1702=0), "", IF(N1702&gt;TODAY(), "No prazo", "Atrasado"))</f>
        <v>Atrasado</v>
      </c>
      <c r="N1702" s="104">
        <f>IFERROR(K1702 + VALUE(LEFT(L1702, FIND(" ", L1702) - 1)), "")</f>
        <v>45835</v>
      </c>
      <c r="O1702" s="105">
        <f>IF(_xlfn.DAYS(K1702,J1702)&lt;0, "Aguardando OC", _xlfn.DAYS(K1702,J1702))</f>
        <v>10</v>
      </c>
      <c r="P1702" s="200">
        <v>407603</v>
      </c>
      <c r="Q1702" s="12"/>
      <c r="R1702" s="200">
        <v>169667</v>
      </c>
      <c r="S1702" s="143">
        <v>221</v>
      </c>
      <c r="T1702" s="135" t="s">
        <v>1029</v>
      </c>
      <c r="U1702" s="164">
        <v>731.33</v>
      </c>
      <c r="V1702" s="143">
        <v>3163</v>
      </c>
      <c r="W1702" s="105" t="str">
        <f>IFERROR(VLOOKUP(V1702, Fornecedores!A:C, 3, FALSE), "")</f>
        <v xml:space="preserve">PACAEMBU            </v>
      </c>
      <c r="X1702" s="105" t="str">
        <f>IFERROR(VLOOKUP(V1702, Fornecedores!A:E, 5, FALSE), "")</f>
        <v>Jaboatão dos Guararapes</v>
      </c>
      <c r="Y1702" s="105" t="str">
        <f>IFERROR(VLOOKUP(V1702, Fornecedores!A:F, 6, FALSE), "")</f>
        <v>PE</v>
      </c>
      <c r="Z1702" s="101" t="str">
        <f>IF(H1702=0, "Pedido entregue!", "Pendente")</f>
        <v>Pedido entregue!</v>
      </c>
      <c r="AB1702" s="132" t="str">
        <f>IF(Z1702="Pedido Entregue!", IF(AA1702=1, "Retirado do Almoxarifado", IF(AA1702=2, "Material devolvido", "Aguardando retirada")), IF(Z1702="Pendente", "Entrega pendente", ""))</f>
        <v>Aguardando retirada</v>
      </c>
      <c r="AC1702" s="18">
        <v>1</v>
      </c>
      <c r="AD1702" s="18">
        <f>AC1702/SUMIF($P:$P,P1702,$AC:$AC)</f>
        <v>1</v>
      </c>
      <c r="AE1702" s="18">
        <f>IF(R1702=0,0,AC1702/SUMIF($R:$R,R1702,$AC:$AC))</f>
        <v>1</v>
      </c>
      <c r="AF1702" s="18">
        <f>IF(R1702=0,1,0)</f>
        <v>0</v>
      </c>
      <c r="AH1702" t="str">
        <f>TEXT(J1702,"MMMM")</f>
        <v>junho</v>
      </c>
    </row>
    <row r="1703" spans="1:34" ht="12.75" customHeight="1" x14ac:dyDescent="0.25">
      <c r="A1703" s="90" t="str">
        <f>IF(C1703="Oficina Diversos","Oficina Geral",
IF(ISNUMBER(FIND("Estoque - Colhedoras",C1703)),"Colhedoras",IF(ISNUMBER(FIND("Caldeiraria",C1703)),"Caldeiraria",IF(ISNUMBER(FIND("Borracharia",C1703)),"Borracharia",IF(ISNUMBER(FIND("Lubrificação",C1703)),"Lubrificação",
IF(ISNUMBER(FIND("Estoque - Carregadeiras",C1703)),"Carregadeiras",IF(ISNUMBER(FIND("Estoque - Veic. Leves",C1703)),"Veic. Leves",
IF(ISNUMBER(FIND("Estoque - Caminhões",C1703)),"Caminhões",IF(ISNUMBER(FIND("Estoque - Transbordos",C1703)),"Transbordos",
IF(ISNUMBER(FIND("Estoque - Tratores",C1703)),"Tratores",
IF(ISNUMBER(FIND("Estoque - Máquinas pesadas",C1703)),"Máquinas pesadas",
IF(ISNUMBER(FIND("Estoque - Reboques",C1703)),"Reboques",
IF(C1703="Estoque","Estoque",
IF(AND(ISNUMBER(C1703),C1703&gt;1000,C1703&lt;2000),"Caminhões",
IF(AND(ISNUMBER(C1703),C1703&gt;2000,C1703&lt;3000),"Tratores",
IF(AND(ISNUMBER(C1703),C1703&gt;3000,C1703&lt;4000),"Carregadeiras",
IF(AND(ISNUMBER(C1703),C1703&gt;4000,C1703&lt;5000),"Máquinas pesadas",
IF(AND(ISNUMBER(C1703),C1703&gt;5000,C1703&lt;6000),"Colhedoras",
IF(AND(ISNUMBER(C1703),C1703&gt;7000,C1703&lt;8000),"Irrigação",
IF(AND(ISNUMBER(C1703),C1703&gt;8000,C1703&lt;9000),"Reboques",IF(AND(ISNUMBER(C1703),C1703&gt;0,C1703&lt;1000),"Veic. Leves","")))))))))))))))))))))</f>
        <v>Caminhões</v>
      </c>
      <c r="C1703" s="171">
        <v>1030</v>
      </c>
      <c r="D1703" s="170">
        <v>71375</v>
      </c>
      <c r="E1703" s="173" t="s">
        <v>26041</v>
      </c>
      <c r="F1703" s="101" t="str">
        <f>IF(ISBLANK(K1703), "Apenas Solicitação", "Tem OC")</f>
        <v>Tem OC</v>
      </c>
      <c r="G1703" s="170">
        <v>1</v>
      </c>
      <c r="H1703" s="102">
        <f>G1703-I1703</f>
        <v>1</v>
      </c>
      <c r="I1703" s="103"/>
      <c r="J1703" s="174">
        <v>45852</v>
      </c>
      <c r="K1703" s="174">
        <v>45857</v>
      </c>
      <c r="L1703" s="173" t="s">
        <v>20151</v>
      </c>
      <c r="M1703" s="104" t="str">
        <f ca="1">IF(OR(N1703="", N1703=0), "", IF(N1703&gt;TODAY(), "No prazo", "Atrasado"))</f>
        <v>Atrasado</v>
      </c>
      <c r="N1703" s="104">
        <f>IFERROR(K1703 + VALUE(LEFT(L1703, FIND(" ", L1703) - 1)), "")</f>
        <v>45857</v>
      </c>
      <c r="O1703" s="105">
        <f>IF(_xlfn.DAYS(K1703,J1703)&lt;0, "Aguardando OC", _xlfn.DAYS(K1703,J1703))</f>
        <v>5</v>
      </c>
      <c r="P1703" s="212">
        <v>411663</v>
      </c>
      <c r="Q1703" s="12"/>
      <c r="R1703" s="212">
        <v>171188</v>
      </c>
      <c r="S1703" s="2">
        <v>221</v>
      </c>
      <c r="T1703" s="135" t="s">
        <v>1029</v>
      </c>
      <c r="U1703" s="170">
        <v>340.54</v>
      </c>
      <c r="V1703" s="170">
        <v>2528</v>
      </c>
      <c r="W1703" s="105" t="str">
        <f>IFERROR(VLOOKUP(V1703, Fornecedores!A:C, 3, FALSE), "")</f>
        <v xml:space="preserve">REDIESEL            </v>
      </c>
      <c r="X1703" s="105" t="str">
        <f>IFERROR(VLOOKUP(V1703, Fornecedores!A:E, 5, FALSE), "")</f>
        <v>Jaboatão dos Guararapes</v>
      </c>
      <c r="Y1703" s="105" t="str">
        <f>IFERROR(VLOOKUP(V1703, Fornecedores!A:F, 6, FALSE), "")</f>
        <v>PE</v>
      </c>
      <c r="Z1703" s="101" t="str">
        <f>IF(H1703=0, "Pedido entregue!", "Pendente")</f>
        <v>Pendente</v>
      </c>
      <c r="AB1703" s="132" t="str">
        <f>IF(Z1703="Pedido Entregue!", IF(AA1703=1, "Retirado do Almoxarifado", IF(AA1703=2, "Material devolvido", "Aguardando retirada")), IF(Z1703="Pendente", "Entrega pendente", ""))</f>
        <v>Entrega pendente</v>
      </c>
      <c r="AC1703" s="18">
        <v>1</v>
      </c>
      <c r="AD1703" s="18">
        <f>AC1703/SUMIF($P:$P,P1703,$AC:$AC)</f>
        <v>1</v>
      </c>
      <c r="AE1703" s="18">
        <f>IF(R1703=0,0,AC1703/SUMIF($R:$R,R1703,$AC:$AC))</f>
        <v>0.1111111111111111</v>
      </c>
      <c r="AF1703" s="18">
        <f>IF(R1703=0,1,0)</f>
        <v>0</v>
      </c>
      <c r="AH1703" t="str">
        <f>TEXT(J1703,"MMMM")</f>
        <v>julho</v>
      </c>
    </row>
    <row r="1704" spans="1:34" ht="12.75" customHeight="1" x14ac:dyDescent="0.25">
      <c r="A1704" s="90" t="str">
        <f>IF(C1704="Oficina Diversos","Oficina Geral",
IF(ISNUMBER(FIND("Estoque - Colhedoras",C1704)),"Colhedoras",IF(ISNUMBER(FIND("Caldeiraria",C1704)),"Caldeiraria",IF(ISNUMBER(FIND("Borracharia",C1704)),"Borracharia",IF(ISNUMBER(FIND("Lubrificação",C1704)),"Lubrificação",
IF(ISNUMBER(FIND("Estoque - Carregadeiras",C1704)),"Carregadeiras",IF(ISNUMBER(FIND("Estoque - Veic. Leves",C1704)),"Veic. Leves",
IF(ISNUMBER(FIND("Estoque - Caminhões",C1704)),"Caminhões",IF(ISNUMBER(FIND("Estoque - Transbordos",C1704)),"Transbordos",
IF(ISNUMBER(FIND("Estoque - Tratores",C1704)),"Tratores",
IF(ISNUMBER(FIND("Estoque - Máquinas pesadas",C1704)),"Máquinas pesadas",
IF(ISNUMBER(FIND("Estoque - Reboques",C1704)),"Reboques",
IF(C1704="Estoque","Estoque",
IF(AND(ISNUMBER(C1704),C1704&gt;1000,C1704&lt;2000),"Caminhões",
IF(AND(ISNUMBER(C1704),C1704&gt;2000,C1704&lt;3000),"Tratores",
IF(AND(ISNUMBER(C1704),C1704&gt;3000,C1704&lt;4000),"Carregadeiras",
IF(AND(ISNUMBER(C1704),C1704&gt;4000,C1704&lt;5000),"Máquinas pesadas",
IF(AND(ISNUMBER(C1704),C1704&gt;5000,C1704&lt;6000),"Colhedoras",
IF(AND(ISNUMBER(C1704),C1704&gt;7000,C1704&lt;8000),"Irrigação",
IF(AND(ISNUMBER(C1704),C1704&gt;8000,C1704&lt;9000),"Reboques",IF(AND(ISNUMBER(C1704),C1704&gt;0,C1704&lt;1000),"Veic. Leves","")))))))))))))))))))))</f>
        <v>Caminhões</v>
      </c>
      <c r="C1704" s="171">
        <v>1030</v>
      </c>
      <c r="D1704" s="170">
        <v>71376</v>
      </c>
      <c r="E1704" s="173" t="s">
        <v>26042</v>
      </c>
      <c r="F1704" s="101" t="str">
        <f>IF(ISBLANK(K1704), "Apenas Solicitação", "Tem OC")</f>
        <v>Tem OC</v>
      </c>
      <c r="G1704" s="170">
        <v>1</v>
      </c>
      <c r="H1704" s="102">
        <f>G1704-I1704</f>
        <v>1</v>
      </c>
      <c r="I1704" s="103"/>
      <c r="J1704" s="174">
        <v>45852</v>
      </c>
      <c r="K1704" s="174">
        <v>45857</v>
      </c>
      <c r="L1704" s="173" t="s">
        <v>20155</v>
      </c>
      <c r="M1704" s="104" t="str">
        <f ca="1">IF(OR(N1704="", N1704=0), "", IF(N1704&gt;TODAY(), "No prazo", "Atrasado"))</f>
        <v>Atrasado</v>
      </c>
      <c r="N1704" s="104">
        <f>IFERROR(K1704 + VALUE(LEFT(L1704, FIND(" ", L1704) - 1)), "")</f>
        <v>45858</v>
      </c>
      <c r="O1704" s="105">
        <f>IF(_xlfn.DAYS(K1704,J1704)&lt;0, "Aguardando OC", _xlfn.DAYS(K1704,J1704))</f>
        <v>5</v>
      </c>
      <c r="P1704" s="212">
        <v>411664</v>
      </c>
      <c r="Q1704" s="12"/>
      <c r="R1704" s="212">
        <v>171187</v>
      </c>
      <c r="S1704" s="2">
        <v>221</v>
      </c>
      <c r="T1704" s="135" t="s">
        <v>1029</v>
      </c>
      <c r="U1704" s="170">
        <v>730.1</v>
      </c>
      <c r="V1704" s="170">
        <v>2106</v>
      </c>
      <c r="W1704" s="105" t="str">
        <f>IFERROR(VLOOKUP(V1704, Fornecedores!A:C, 3, FALSE), "")</f>
        <v xml:space="preserve">UNIDAS              </v>
      </c>
      <c r="X1704" s="105" t="str">
        <f>IFERROR(VLOOKUP(V1704, Fornecedores!A:E, 5, FALSE), "")</f>
        <v>João Pessoa</v>
      </c>
      <c r="Y1704" s="105" t="str">
        <f>IFERROR(VLOOKUP(V1704, Fornecedores!A:F, 6, FALSE), "")</f>
        <v>PB</v>
      </c>
      <c r="Z1704" s="101" t="str">
        <f>IF(H1704=0, "Pedido entregue!", "Pendente")</f>
        <v>Pendente</v>
      </c>
      <c r="AB1704" s="132" t="str">
        <f>IF(Z1704="Pedido Entregue!", IF(AA1704=1, "Retirado do Almoxarifado", IF(AA1704=2, "Material devolvido", "Aguardando retirada")), IF(Z1704="Pendente", "Entrega pendente", ""))</f>
        <v>Entrega pendente</v>
      </c>
      <c r="AC1704" s="18">
        <v>1</v>
      </c>
      <c r="AD1704" s="18">
        <f>AC1704/SUMIF($P:$P,P1704,$AC:$AC)</f>
        <v>1</v>
      </c>
      <c r="AE1704" s="18">
        <f>IF(R1704=0,0,AC1704/SUMIF($R:$R,R1704,$AC:$AC))</f>
        <v>0.2</v>
      </c>
      <c r="AF1704" s="18">
        <f>IF(R1704=0,1,0)</f>
        <v>0</v>
      </c>
      <c r="AH1704" t="str">
        <f>TEXT(J1704,"MMMM")</f>
        <v>julho</v>
      </c>
    </row>
    <row r="1705" spans="1:34" ht="12.75" hidden="1" customHeight="1" x14ac:dyDescent="0.25">
      <c r="A1705" s="90" t="str">
        <f>IF(C1705="Oficina Diversos","Oficina Geral",
IF(ISNUMBER(FIND("Estoque - Colhedoras",C1705)),"Colhedoras",IF(ISNUMBER(FIND("Caldeiraria",C1705)),"Caldeiraria",IF(ISNUMBER(FIND("Borracharia",C1705)),"Borracharia",IF(ISNUMBER(FIND("Lubrificação",C1705)),"Lubrificação",
IF(ISNUMBER(FIND("Estoque - Carregadeiras",C1705)),"Carregadeiras",IF(ISNUMBER(FIND("Estoque - Veic. Leves",C1705)),"Veic. Leves",
IF(ISNUMBER(FIND("Estoque - Caminhões",C1705)),"Caminhões",IF(ISNUMBER(FIND("Estoque - Transbordos",C1705)),"Transbordos",
IF(ISNUMBER(FIND("Estoque - Tratores",C1705)),"Tratores",
IF(ISNUMBER(FIND("Estoque - Máquinas pesadas",C1705)),"Máquinas pesadas",
IF(ISNUMBER(FIND("Estoque - Reboques",C1705)),"Reboques",
IF(C1705="Estoque","Estoque",
IF(AND(ISNUMBER(C1705),C1705&gt;1000,C1705&lt;2000),"Caminhões",
IF(AND(ISNUMBER(C1705),C1705&gt;2000,C1705&lt;3000),"Tratores",
IF(AND(ISNUMBER(C1705),C1705&gt;3000,C1705&lt;4000),"Carregadeiras",
IF(AND(ISNUMBER(C1705),C1705&gt;4000,C1705&lt;5000),"Máquinas pesadas",
IF(AND(ISNUMBER(C1705),C1705&gt;5000,C1705&lt;6000),"Colhedoras",
IF(AND(ISNUMBER(C1705),C1705&gt;7000,C1705&lt;8000),"Irrigação",
IF(AND(ISNUMBER(C1705),C1705&gt;8000,C1705&lt;9000),"Reboques",IF(AND(ISNUMBER(C1705),C1705&gt;0,C1705&lt;1000),"Veic. Leves","")))))))))))))))))))))</f>
        <v>Caminhões</v>
      </c>
      <c r="B1705" s="72"/>
      <c r="C1705" s="2">
        <v>1027</v>
      </c>
      <c r="D1705" s="2">
        <v>71417</v>
      </c>
      <c r="E1705" s="3" t="s">
        <v>19980</v>
      </c>
      <c r="F1705" s="14" t="str">
        <f>IF(ISBLANK(K1705), "Apenas Solicitação", "Tem OC")</f>
        <v>Tem OC</v>
      </c>
      <c r="G1705" s="2">
        <v>1</v>
      </c>
      <c r="H1705" s="37">
        <f>G1705-I1705</f>
        <v>0</v>
      </c>
      <c r="I1705" s="38">
        <v>1</v>
      </c>
      <c r="J1705" s="4">
        <v>45794</v>
      </c>
      <c r="K1705" s="180">
        <v>45803</v>
      </c>
      <c r="L1705" s="3" t="s">
        <v>20155</v>
      </c>
      <c r="M1705" s="44" t="str">
        <f ca="1">IF(OR(N1705="", N1705=0), "", IF(N1705&gt;TODAY(), "No prazo", "Atrasado"))</f>
        <v>Atrasado</v>
      </c>
      <c r="N1705" s="44">
        <f>IFERROR(K1705 + VALUE(LEFT(L1705, FIND(" ", L1705) - 1)), "")</f>
        <v>45804</v>
      </c>
      <c r="O1705" s="3">
        <f>IF(_xlfn.DAYS(K1705,J1705)&lt;0, "Aguardando OC", _xlfn.DAYS(K1705,J1705))</f>
        <v>9</v>
      </c>
      <c r="P1705" s="14">
        <v>403369</v>
      </c>
      <c r="Q1705" s="12"/>
      <c r="R1705" s="14">
        <v>168135</v>
      </c>
      <c r="S1705" s="2">
        <v>221</v>
      </c>
      <c r="T1705" s="135" t="s">
        <v>1029</v>
      </c>
      <c r="U1705" s="21">
        <v>5.82</v>
      </c>
      <c r="V1705" s="2">
        <v>2106</v>
      </c>
      <c r="W1705" s="43" t="str">
        <f>IFERROR(VLOOKUP(V1705, Fornecedores!A:C, 3, FALSE), "")</f>
        <v xml:space="preserve">UNIDAS              </v>
      </c>
      <c r="X1705" s="43" t="str">
        <f>IFERROR(VLOOKUP(V1705, Fornecedores!A:E, 5, FALSE), "")</f>
        <v>João Pessoa</v>
      </c>
      <c r="Y1705" s="43" t="str">
        <f>IFERROR(VLOOKUP(V1705, Fornecedores!A:F, 6, FALSE), "")</f>
        <v>PB</v>
      </c>
      <c r="Z1705" s="14" t="str">
        <f>IF(H1705=0, "Pedido entregue!", "Pendente")</f>
        <v>Pedido entregue!</v>
      </c>
      <c r="AA1705" s="74"/>
      <c r="AB1705" s="58" t="str">
        <f>IF(Z1705="Pedido Entregue!", IF(AA1705=1, "Retirado do Almoxarifado", IF(AA1705=2, "Material devolvido", "Aguardando retirada")), IF(Z1705="Pendente", "Entrega pendente", ""))</f>
        <v>Aguardando retirada</v>
      </c>
      <c r="AC1705" s="18">
        <v>1</v>
      </c>
      <c r="AD1705" s="18">
        <f>AC1705/SUMIF($P:$P,P1705,$AC:$AC)</f>
        <v>1</v>
      </c>
      <c r="AE1705" s="18">
        <f>IF(R1705=0,0,AC1705/SUMIF($R:$R,R1705,$AC:$AC))</f>
        <v>1</v>
      </c>
      <c r="AF1705" s="18">
        <f>IF(R1705=0,1,0)</f>
        <v>0</v>
      </c>
      <c r="AH1705" t="str">
        <f>TEXT(J1705,"MMMM")</f>
        <v>maio</v>
      </c>
    </row>
    <row r="1706" spans="1:34" ht="12.75" hidden="1" customHeight="1" x14ac:dyDescent="0.25">
      <c r="A1706" s="90" t="str">
        <f>IF(C1706="Oficina Diversos","Oficina Geral",
IF(ISNUMBER(FIND("Estoque - Colhedoras",C1706)),"Colhedoras",IF(ISNUMBER(FIND("Caldeiraria",C1706)),"Caldeiraria",IF(ISNUMBER(FIND("Borracharia",C1706)),"Borracharia",IF(ISNUMBER(FIND("Lubrificação",C1706)),"Lubrificação",
IF(ISNUMBER(FIND("Estoque - Carregadeiras",C1706)),"Carregadeiras",IF(ISNUMBER(FIND("Estoque - Veic. Leves",C1706)),"Veic. Leves",
IF(ISNUMBER(FIND("Estoque - Caminhões",C1706)),"Caminhões",IF(ISNUMBER(FIND("Estoque - Transbordos",C1706)),"Transbordos",
IF(ISNUMBER(FIND("Estoque - Tratores",C1706)),"Tratores",
IF(ISNUMBER(FIND("Estoque - Máquinas pesadas",C1706)),"Máquinas pesadas",
IF(ISNUMBER(FIND("Estoque - Reboques",C1706)),"Reboques",
IF(C1706="Estoque","Estoque",
IF(AND(ISNUMBER(C1706),C1706&gt;1000,C1706&lt;2000),"Caminhões",
IF(AND(ISNUMBER(C1706),C1706&gt;2000,C1706&lt;3000),"Tratores",
IF(AND(ISNUMBER(C1706),C1706&gt;3000,C1706&lt;4000),"Carregadeiras",
IF(AND(ISNUMBER(C1706),C1706&gt;4000,C1706&lt;5000),"Máquinas pesadas",
IF(AND(ISNUMBER(C1706),C1706&gt;5000,C1706&lt;6000),"Colhedoras",
IF(AND(ISNUMBER(C1706),C1706&gt;7000,C1706&lt;8000),"Irrigação",
IF(AND(ISNUMBER(C1706),C1706&gt;8000,C1706&lt;9000),"Reboques",IF(AND(ISNUMBER(C1706),C1706&gt;0,C1706&lt;1000),"Veic. Leves","")))))))))))))))))))))</f>
        <v>Caminhões</v>
      </c>
      <c r="B1706" s="72"/>
      <c r="C1706" s="28">
        <v>1004</v>
      </c>
      <c r="D1706" s="28">
        <v>71641</v>
      </c>
      <c r="E1706" s="29" t="s">
        <v>26</v>
      </c>
      <c r="F1706" s="14" t="str">
        <f>IF(ISBLANK(K1706), "Apenas Solicitação", "Tem OC")</f>
        <v>Tem OC</v>
      </c>
      <c r="G1706" s="28">
        <v>2</v>
      </c>
      <c r="H1706" s="37">
        <f>G1706-I1706</f>
        <v>0</v>
      </c>
      <c r="I1706" s="38">
        <v>2</v>
      </c>
      <c r="J1706" s="64">
        <v>45699</v>
      </c>
      <c r="K1706" s="188">
        <v>45750</v>
      </c>
      <c r="L1706" s="3"/>
      <c r="M1706" s="44"/>
      <c r="N1706" s="44" t="str">
        <f>IFERROR(K1706 + VALUE(LEFT(L1706, FIND(" ", L1706) - 1)), "")</f>
        <v/>
      </c>
      <c r="O1706" s="3">
        <f>IF(_xlfn.DAYS(K1706,J1706)&lt;0, "Aguardando OC", _xlfn.DAYS(K1706,J1706))</f>
        <v>51</v>
      </c>
      <c r="P1706" s="206">
        <v>396723</v>
      </c>
      <c r="Q1706" s="214">
        <v>1138052</v>
      </c>
      <c r="R1706" s="206">
        <v>0</v>
      </c>
      <c r="S1706" s="28">
        <v>685</v>
      </c>
      <c r="T1706" s="265" t="s">
        <v>27</v>
      </c>
      <c r="U1706" s="32">
        <v>760</v>
      </c>
      <c r="V1706" s="28"/>
      <c r="W1706" s="43" t="str">
        <f>IFERROR(VLOOKUP(V1706, Fornecedores!A:C, 3, FALSE), "")</f>
        <v/>
      </c>
      <c r="X1706" s="43" t="str">
        <f>IFERROR(VLOOKUP(V1706, Fornecedores!A:E, 5, FALSE), "")</f>
        <v/>
      </c>
      <c r="Y1706" s="43" t="str">
        <f>IFERROR(VLOOKUP(V1706, Fornecedores!A:F, 6, FALSE), "")</f>
        <v/>
      </c>
      <c r="Z1706" s="14" t="str">
        <f>IF(H1706=0, "Pedido entregue!", "Pendente")</f>
        <v>Pedido entregue!</v>
      </c>
      <c r="AA1706" s="74">
        <v>1</v>
      </c>
      <c r="AB1706" s="58" t="str">
        <f>IF(Z1706="Pedido Entregue!", IF(AA1706=1, "Retirado do Almoxarifado", IF(AA1706=2, "Material devolvido", "Aguardando retirada")), IF(Z1706="Pendente", "Entrega pendente", ""))</f>
        <v>Retirado do Almoxarifado</v>
      </c>
      <c r="AC1706" s="18">
        <v>1</v>
      </c>
      <c r="AD1706" s="18">
        <f>AC1706/SUMIF($P:$P,P1706,$AC:$AC)</f>
        <v>1</v>
      </c>
      <c r="AE1706" s="18">
        <f>IF(R1706=0,0,AC1706/SUMIF($R:$R,R1706,$AC:$AC))</f>
        <v>0</v>
      </c>
      <c r="AF1706" s="18">
        <f>IF(R1706=0,1,0)</f>
        <v>1</v>
      </c>
      <c r="AG1706" s="18" t="e">
        <f>IF(R1706=0,#REF!-J1706,0)</f>
        <v>#REF!</v>
      </c>
      <c r="AH1706" t="str">
        <f>TEXT(J1706,"MMMM")</f>
        <v>fevereiro</v>
      </c>
    </row>
    <row r="1707" spans="1:34" ht="12.75" hidden="1" customHeight="1" x14ac:dyDescent="0.25">
      <c r="A1707" s="90" t="str">
        <f>IF(C1707="Oficina Diversos","Oficina Geral",
IF(ISNUMBER(FIND("Estoque - Colhedoras",C1707)),"Colhedoras",IF(ISNUMBER(FIND("Caldeiraria",C1707)),"Caldeiraria",IF(ISNUMBER(FIND("Borracharia",C1707)),"Borracharia",IF(ISNUMBER(FIND("Lubrificação",C1707)),"Lubrificação",
IF(ISNUMBER(FIND("Estoque - Carregadeiras",C1707)),"Carregadeiras",IF(ISNUMBER(FIND("Estoque - Veic. Leves",C1707)),"Veic. Leves",
IF(ISNUMBER(FIND("Estoque - Caminhões",C1707)),"Caminhões",IF(ISNUMBER(FIND("Estoque - Transbordos",C1707)),"Transbordos",
IF(ISNUMBER(FIND("Estoque - Tratores",C1707)),"Tratores",
IF(ISNUMBER(FIND("Estoque - Máquinas pesadas",C1707)),"Máquinas pesadas",
IF(ISNUMBER(FIND("Estoque - Reboques",C1707)),"Reboques",
IF(C1707="Estoque","Estoque",
IF(AND(ISNUMBER(C1707),C1707&gt;1000,C1707&lt;2000),"Caminhões",
IF(AND(ISNUMBER(C1707),C1707&gt;2000,C1707&lt;3000),"Tratores",
IF(AND(ISNUMBER(C1707),C1707&gt;3000,C1707&lt;4000),"Carregadeiras",
IF(AND(ISNUMBER(C1707),C1707&gt;4000,C1707&lt;5000),"Máquinas pesadas",
IF(AND(ISNUMBER(C1707),C1707&gt;5000,C1707&lt;6000),"Colhedoras",
IF(AND(ISNUMBER(C1707),C1707&gt;7000,C1707&lt;8000),"Irrigação",
IF(AND(ISNUMBER(C1707),C1707&gt;8000,C1707&lt;9000),"Reboques",IF(AND(ISNUMBER(C1707),C1707&gt;0,C1707&lt;1000),"Veic. Leves","")))))))))))))))))))))</f>
        <v>Caminhões</v>
      </c>
      <c r="B1707" s="72"/>
      <c r="C1707" s="28">
        <v>1004</v>
      </c>
      <c r="D1707" s="28">
        <v>71642</v>
      </c>
      <c r="E1707" s="29" t="s">
        <v>28</v>
      </c>
      <c r="F1707" s="14" t="str">
        <f>IF(ISBLANK(K1707), "Apenas Solicitação", "Tem OC")</f>
        <v>Tem OC</v>
      </c>
      <c r="G1707" s="28">
        <v>2</v>
      </c>
      <c r="H1707" s="37">
        <f>G1707-I1707</f>
        <v>0</v>
      </c>
      <c r="I1707" s="38">
        <v>2</v>
      </c>
      <c r="J1707" s="64">
        <v>45699</v>
      </c>
      <c r="K1707" s="188">
        <v>45750</v>
      </c>
      <c r="L1707" s="3"/>
      <c r="M1707" s="44"/>
      <c r="N1707" s="44" t="str">
        <f>IFERROR(K1707 + VALUE(LEFT(L1707, FIND(" ", L1707) - 1)), "")</f>
        <v/>
      </c>
      <c r="O1707" s="3">
        <f>IF(_xlfn.DAYS(K1707,J1707)&lt;0, "Aguardando OC", _xlfn.DAYS(K1707,J1707))</f>
        <v>51</v>
      </c>
      <c r="P1707" s="206">
        <v>396722</v>
      </c>
      <c r="Q1707" s="214">
        <v>1138052</v>
      </c>
      <c r="R1707" s="206">
        <v>0</v>
      </c>
      <c r="S1707" s="28">
        <v>685</v>
      </c>
      <c r="T1707" s="265" t="s">
        <v>29</v>
      </c>
      <c r="U1707" s="32">
        <v>840</v>
      </c>
      <c r="V1707" s="28"/>
      <c r="W1707" s="43" t="str">
        <f>IFERROR(VLOOKUP(V1707, Fornecedores!A:C, 3, FALSE), "")</f>
        <v/>
      </c>
      <c r="X1707" s="43" t="str">
        <f>IFERROR(VLOOKUP(V1707, Fornecedores!A:E, 5, FALSE), "")</f>
        <v/>
      </c>
      <c r="Y1707" s="43" t="str">
        <f>IFERROR(VLOOKUP(V1707, Fornecedores!A:F, 6, FALSE), "")</f>
        <v/>
      </c>
      <c r="Z1707" s="14" t="str">
        <f>IF(H1707=0, "Pedido entregue!", "Pendente")</f>
        <v>Pedido entregue!</v>
      </c>
      <c r="AA1707" s="74">
        <v>1</v>
      </c>
      <c r="AB1707" s="58" t="str">
        <f>IF(Z1707="Pedido Entregue!", IF(AA1707=1, "Retirado do Almoxarifado", IF(AA1707=2, "Material devolvido", "Aguardando retirada")), IF(Z1707="Pendente", "Entrega pendente", ""))</f>
        <v>Retirado do Almoxarifado</v>
      </c>
      <c r="AC1707" s="18">
        <v>1</v>
      </c>
      <c r="AD1707" s="18">
        <f>AC1707/SUMIF($P:$P,P1707,$AC:$AC)</f>
        <v>1</v>
      </c>
      <c r="AE1707" s="18">
        <f>IF(R1707=0,0,AC1707/SUMIF($R:$R,R1707,$AC:$AC))</f>
        <v>0</v>
      </c>
      <c r="AF1707" s="18">
        <f>IF(R1707=0,1,0)</f>
        <v>1</v>
      </c>
      <c r="AG1707" s="18" t="e">
        <f>IF(R1707=0,#REF!-J1707,0)</f>
        <v>#REF!</v>
      </c>
      <c r="AH1707" t="str">
        <f>TEXT(J1707,"MMMM")</f>
        <v>fevereiro</v>
      </c>
    </row>
    <row r="1708" spans="1:34" ht="12.75" hidden="1" customHeight="1" x14ac:dyDescent="0.25">
      <c r="A1708" s="90" t="str">
        <f>IF(C1708="Oficina Diversos","Oficina Geral",
IF(ISNUMBER(FIND("Estoque - Colhedoras",C1708)),"Colhedoras",IF(ISNUMBER(FIND("Caldeiraria",C1708)),"Caldeiraria",IF(ISNUMBER(FIND("Borracharia",C1708)),"Borracharia",IF(ISNUMBER(FIND("Lubrificação",C1708)),"Lubrificação",
IF(ISNUMBER(FIND("Estoque - Carregadeiras",C1708)),"Carregadeiras",IF(ISNUMBER(FIND("Estoque - Veic. Leves",C1708)),"Veic. Leves",
IF(ISNUMBER(FIND("Estoque - Caminhões",C1708)),"Caminhões",IF(ISNUMBER(FIND("Estoque - Transbordos",C1708)),"Transbordos",
IF(ISNUMBER(FIND("Estoque - Tratores",C1708)),"Tratores",
IF(ISNUMBER(FIND("Estoque - Máquinas pesadas",C1708)),"Máquinas pesadas",
IF(ISNUMBER(FIND("Estoque - Reboques",C1708)),"Reboques",
IF(C1708="Estoque","Estoque",
IF(AND(ISNUMBER(C1708),C1708&gt;1000,C1708&lt;2000),"Caminhões",
IF(AND(ISNUMBER(C1708),C1708&gt;2000,C1708&lt;3000),"Tratores",
IF(AND(ISNUMBER(C1708),C1708&gt;3000,C1708&lt;4000),"Carregadeiras",
IF(AND(ISNUMBER(C1708),C1708&gt;4000,C1708&lt;5000),"Máquinas pesadas",
IF(AND(ISNUMBER(C1708),C1708&gt;5000,C1708&lt;6000),"Colhedoras",
IF(AND(ISNUMBER(C1708),C1708&gt;7000,C1708&lt;8000),"Irrigação",
IF(AND(ISNUMBER(C1708),C1708&gt;8000,C1708&lt;9000),"Reboques",IF(AND(ISNUMBER(C1708),C1708&gt;0,C1708&lt;1000),"Veic. Leves","")))))))))))))))))))))</f>
        <v>Caminhões</v>
      </c>
      <c r="B1708" s="72"/>
      <c r="C1708" s="28">
        <v>1004</v>
      </c>
      <c r="D1708" s="28">
        <v>71643</v>
      </c>
      <c r="E1708" s="29" t="s">
        <v>30</v>
      </c>
      <c r="F1708" s="14" t="str">
        <f>IF(ISBLANK(K1708), "Apenas Solicitação", "Tem OC")</f>
        <v>Tem OC</v>
      </c>
      <c r="G1708" s="28">
        <v>1</v>
      </c>
      <c r="H1708" s="37">
        <f>G1708-I1708</f>
        <v>0</v>
      </c>
      <c r="I1708" s="38">
        <v>1</v>
      </c>
      <c r="J1708" s="64">
        <v>45699</v>
      </c>
      <c r="K1708" s="188">
        <v>45750</v>
      </c>
      <c r="L1708" s="3"/>
      <c r="M1708" s="44"/>
      <c r="N1708" s="44" t="str">
        <f>IFERROR(K1708 + VALUE(LEFT(L1708, FIND(" ", L1708) - 1)), "")</f>
        <v/>
      </c>
      <c r="O1708" s="3">
        <f>IF(_xlfn.DAYS(K1708,J1708)&lt;0, "Aguardando OC", _xlfn.DAYS(K1708,J1708))</f>
        <v>51</v>
      </c>
      <c r="P1708" s="206">
        <v>396715</v>
      </c>
      <c r="Q1708" s="214">
        <v>1138052</v>
      </c>
      <c r="R1708" s="206">
        <v>0</v>
      </c>
      <c r="S1708" s="28">
        <v>685</v>
      </c>
      <c r="T1708" s="265" t="s">
        <v>31</v>
      </c>
      <c r="U1708" s="32">
        <v>460</v>
      </c>
      <c r="V1708" s="28"/>
      <c r="W1708" s="43" t="str">
        <f>IFERROR(VLOOKUP(V1708, Fornecedores!A:C, 3, FALSE), "")</f>
        <v/>
      </c>
      <c r="X1708" s="43" t="str">
        <f>IFERROR(VLOOKUP(V1708, Fornecedores!A:E, 5, FALSE), "")</f>
        <v/>
      </c>
      <c r="Y1708" s="43" t="str">
        <f>IFERROR(VLOOKUP(V1708, Fornecedores!A:F, 6, FALSE), "")</f>
        <v/>
      </c>
      <c r="Z1708" s="14" t="str">
        <f>IF(H1708=0, "Pedido entregue!", "Pendente")</f>
        <v>Pedido entregue!</v>
      </c>
      <c r="AA1708" s="74">
        <v>1</v>
      </c>
      <c r="AB1708" s="58" t="str">
        <f>IF(Z1708="Pedido Entregue!", IF(AA1708=1, "Retirado do Almoxarifado", IF(AA1708=2, "Material devolvido", "Aguardando retirada")), IF(Z1708="Pendente", "Entrega pendente", ""))</f>
        <v>Retirado do Almoxarifado</v>
      </c>
      <c r="AC1708" s="18">
        <v>1</v>
      </c>
      <c r="AD1708" s="18">
        <f>AC1708/SUMIF($P:$P,P1708,$AC:$AC)</f>
        <v>1</v>
      </c>
      <c r="AE1708" s="18">
        <f>IF(R1708=0,0,AC1708/SUMIF($R:$R,R1708,$AC:$AC))</f>
        <v>0</v>
      </c>
      <c r="AF1708" s="18">
        <f>IF(R1708=0,1,0)</f>
        <v>1</v>
      </c>
      <c r="AG1708" s="18" t="e">
        <f>IF(R1708=0,#REF!-J1708,0)</f>
        <v>#REF!</v>
      </c>
      <c r="AH1708" t="str">
        <f>TEXT(J1708,"MMMM")</f>
        <v>fevereiro</v>
      </c>
    </row>
    <row r="1709" spans="1:34" ht="12.75" hidden="1" customHeight="1" x14ac:dyDescent="0.25">
      <c r="A1709" s="90" t="str">
        <f>IF(C1709="Oficina Diversos","Oficina Geral",
IF(ISNUMBER(FIND("Estoque - Colhedoras",C1709)),"Colhedoras",IF(ISNUMBER(FIND("Caldeiraria",C1709)),"Caldeiraria",IF(ISNUMBER(FIND("Borracharia",C1709)),"Borracharia",IF(ISNUMBER(FIND("Lubrificação",C1709)),"Lubrificação",
IF(ISNUMBER(FIND("Estoque - Carregadeiras",C1709)),"Carregadeiras",IF(ISNUMBER(FIND("Estoque - Veic. Leves",C1709)),"Veic. Leves",
IF(ISNUMBER(FIND("Estoque - Caminhões",C1709)),"Caminhões",IF(ISNUMBER(FIND("Estoque - Transbordos",C1709)),"Transbordos",
IF(ISNUMBER(FIND("Estoque - Tratores",C1709)),"Tratores",
IF(ISNUMBER(FIND("Estoque - Máquinas pesadas",C1709)),"Máquinas pesadas",
IF(ISNUMBER(FIND("Estoque - Reboques",C1709)),"Reboques",
IF(C1709="Estoque","Estoque",
IF(AND(ISNUMBER(C1709),C1709&gt;1000,C1709&lt;2000),"Caminhões",
IF(AND(ISNUMBER(C1709),C1709&gt;2000,C1709&lt;3000),"Tratores",
IF(AND(ISNUMBER(C1709),C1709&gt;3000,C1709&lt;4000),"Carregadeiras",
IF(AND(ISNUMBER(C1709),C1709&gt;4000,C1709&lt;5000),"Máquinas pesadas",
IF(AND(ISNUMBER(C1709),C1709&gt;5000,C1709&lt;6000),"Colhedoras",
IF(AND(ISNUMBER(C1709),C1709&gt;7000,C1709&lt;8000),"Irrigação",
IF(AND(ISNUMBER(C1709),C1709&gt;8000,C1709&lt;9000),"Reboques",IF(AND(ISNUMBER(C1709),C1709&gt;0,C1709&lt;1000),"Veic. Leves","")))))))))))))))))))))</f>
        <v>Caminhões</v>
      </c>
      <c r="B1709" s="72"/>
      <c r="C1709" s="28">
        <v>1004</v>
      </c>
      <c r="D1709" s="28">
        <v>71645</v>
      </c>
      <c r="E1709" s="29" t="s">
        <v>32</v>
      </c>
      <c r="F1709" s="14" t="str">
        <f>IF(ISBLANK(K1709), "Apenas Solicitação", "Tem OC")</f>
        <v>Tem OC</v>
      </c>
      <c r="G1709" s="28">
        <v>2</v>
      </c>
      <c r="H1709" s="37">
        <f>G1709-I1709</f>
        <v>0</v>
      </c>
      <c r="I1709" s="38">
        <v>2</v>
      </c>
      <c r="J1709" s="64">
        <v>45699</v>
      </c>
      <c r="K1709" s="188">
        <v>45750</v>
      </c>
      <c r="L1709" s="3"/>
      <c r="M1709" s="44"/>
      <c r="N1709" s="44" t="str">
        <f>IFERROR(K1709 + VALUE(LEFT(L1709, FIND(" ", L1709) - 1)), "")</f>
        <v/>
      </c>
      <c r="O1709" s="3">
        <f>IF(_xlfn.DAYS(K1709,J1709)&lt;0, "Aguardando OC", _xlfn.DAYS(K1709,J1709))</f>
        <v>51</v>
      </c>
      <c r="P1709" s="206">
        <v>396727</v>
      </c>
      <c r="Q1709" s="214">
        <v>1138052</v>
      </c>
      <c r="R1709" s="206">
        <v>0</v>
      </c>
      <c r="S1709" s="28">
        <v>685</v>
      </c>
      <c r="T1709" s="265" t="s">
        <v>33</v>
      </c>
      <c r="U1709" s="32">
        <v>818.14</v>
      </c>
      <c r="V1709" s="28"/>
      <c r="W1709" s="43" t="str">
        <f>IFERROR(VLOOKUP(V1709, Fornecedores!A:C, 3, FALSE), "")</f>
        <v/>
      </c>
      <c r="X1709" s="43" t="str">
        <f>IFERROR(VLOOKUP(V1709, Fornecedores!A:E, 5, FALSE), "")</f>
        <v/>
      </c>
      <c r="Y1709" s="43" t="str">
        <f>IFERROR(VLOOKUP(V1709, Fornecedores!A:F, 6, FALSE), "")</f>
        <v/>
      </c>
      <c r="Z1709" s="14" t="str">
        <f>IF(H1709=0, "Pedido entregue!", "Pendente")</f>
        <v>Pedido entregue!</v>
      </c>
      <c r="AA1709" s="74">
        <v>1</v>
      </c>
      <c r="AB1709" s="58" t="str">
        <f>IF(Z1709="Pedido Entregue!", IF(AA1709=1, "Retirado do Almoxarifado", IF(AA1709=2, "Material devolvido", "Aguardando retirada")), IF(Z1709="Pendente", "Entrega pendente", ""))</f>
        <v>Retirado do Almoxarifado</v>
      </c>
      <c r="AC1709" s="18">
        <v>1</v>
      </c>
      <c r="AD1709" s="18">
        <f>AC1709/SUMIF($P:$P,P1709,$AC:$AC)</f>
        <v>1</v>
      </c>
      <c r="AE1709" s="18">
        <f>IF(R1709=0,0,AC1709/SUMIF($R:$R,R1709,$AC:$AC))</f>
        <v>0</v>
      </c>
      <c r="AF1709" s="18">
        <f>IF(R1709=0,1,0)</f>
        <v>1</v>
      </c>
      <c r="AG1709" s="18" t="e">
        <f>IF(R1709=0,#REF!-J1709,0)</f>
        <v>#REF!</v>
      </c>
      <c r="AH1709" t="str">
        <f>TEXT(J1709,"MMMM")</f>
        <v>fevereiro</v>
      </c>
    </row>
    <row r="1710" spans="1:34" ht="12.75" customHeight="1" x14ac:dyDescent="0.25">
      <c r="A1710" s="90" t="str">
        <f>IF(C1710="Oficina Diversos","Oficina Geral",
IF(ISNUMBER(FIND("Estoque - Colhedoras",C1710)),"Colhedoras",IF(ISNUMBER(FIND("Caldeiraria",C1710)),"Caldeiraria",IF(ISNUMBER(FIND("Borracharia",C1710)),"Borracharia",IF(ISNUMBER(FIND("Lubrificação",C1710)),"Lubrificação",
IF(ISNUMBER(FIND("Estoque - Carregadeiras",C1710)),"Carregadeiras",IF(ISNUMBER(FIND("Estoque - Veic. Leves",C1710)),"Veic. Leves",
IF(ISNUMBER(FIND("Estoque - Caminhões",C1710)),"Caminhões",IF(ISNUMBER(FIND("Estoque - Transbordos",C1710)),"Transbordos",
IF(ISNUMBER(FIND("Estoque - Tratores",C1710)),"Tratores",
IF(ISNUMBER(FIND("Estoque - Máquinas pesadas",C1710)),"Máquinas pesadas",
IF(ISNUMBER(FIND("Estoque - Reboques",C1710)),"Reboques",
IF(C1710="Estoque","Estoque",
IF(AND(ISNUMBER(C1710),C1710&gt;1000,C1710&lt;2000),"Caminhões",
IF(AND(ISNUMBER(C1710),C1710&gt;2000,C1710&lt;3000),"Tratores",
IF(AND(ISNUMBER(C1710),C1710&gt;3000,C1710&lt;4000),"Carregadeiras",
IF(AND(ISNUMBER(C1710),C1710&gt;4000,C1710&lt;5000),"Máquinas pesadas",
IF(AND(ISNUMBER(C1710),C1710&gt;5000,C1710&lt;6000),"Colhedoras",
IF(AND(ISNUMBER(C1710),C1710&gt;7000,C1710&lt;8000),"Irrigação",
IF(AND(ISNUMBER(C1710),C1710&gt;8000,C1710&lt;9000),"Reboques",IF(AND(ISNUMBER(C1710),C1710&gt;0,C1710&lt;1000),"Veic. Leves","")))))))))))))))))))))</f>
        <v>Caminhões</v>
      </c>
      <c r="C1710" s="171">
        <v>1029</v>
      </c>
      <c r="D1710" s="170">
        <v>72336</v>
      </c>
      <c r="E1710" s="173" t="s">
        <v>26099</v>
      </c>
      <c r="F1710" s="101" t="str">
        <f>IF(ISBLANK(K1710), "Apenas Solicitação", "Tem OC")</f>
        <v>Apenas Solicitação</v>
      </c>
      <c r="G1710" s="170">
        <v>1</v>
      </c>
      <c r="H1710" s="102">
        <f>G1710-I1710</f>
        <v>1</v>
      </c>
      <c r="I1710" s="103"/>
      <c r="J1710" s="174">
        <v>45856</v>
      </c>
      <c r="K1710" s="173"/>
      <c r="L1710" s="173"/>
      <c r="M1710" s="104" t="str">
        <f ca="1">IF(OR(N1710="", N1710=0), "", IF(N1710&gt;TODAY(), "No prazo", "Atrasado"))</f>
        <v/>
      </c>
      <c r="N1710" s="104" t="str">
        <f>IFERROR(K1710 + VALUE(LEFT(L1710, FIND(" ", L1710) - 1)), "")</f>
        <v/>
      </c>
      <c r="O1710" s="105" t="str">
        <f>IF(_xlfn.DAYS(K1710,J1710)&lt;0, "Aguardando OC", _xlfn.DAYS(K1710,J1710))</f>
        <v>Aguardando OC</v>
      </c>
      <c r="P1710" s="170">
        <v>412268</v>
      </c>
      <c r="Q1710" s="12"/>
      <c r="R1710" s="170">
        <v>0</v>
      </c>
      <c r="S1710" s="2">
        <v>221</v>
      </c>
      <c r="T1710" s="135" t="s">
        <v>1029</v>
      </c>
      <c r="U1710" s="170">
        <v>780.73</v>
      </c>
      <c r="V1710" s="170"/>
      <c r="W1710" s="105" t="str">
        <f>IFERROR(VLOOKUP(V1710, Fornecedores!A:C, 3, FALSE), "")</f>
        <v/>
      </c>
      <c r="X1710" s="105" t="str">
        <f>IFERROR(VLOOKUP(V1710, Fornecedores!A:E, 5, FALSE), "")</f>
        <v/>
      </c>
      <c r="Y1710" s="105" t="str">
        <f>IFERROR(VLOOKUP(V1710, Fornecedores!A:F, 6, FALSE), "")</f>
        <v/>
      </c>
      <c r="Z1710" s="101" t="str">
        <f>IF(H1710=0, "Pedido entregue!", "Pendente")</f>
        <v>Pendente</v>
      </c>
      <c r="AB1710" s="132" t="str">
        <f>IF(Z1710="Pedido Entregue!", IF(AA1710=1, "Retirado do Almoxarifado", IF(AA1710=2, "Material devolvido", "Aguardando retirada")), IF(Z1710="Pendente", "Entrega pendente", ""))</f>
        <v>Entrega pendente</v>
      </c>
      <c r="AC1710" s="18">
        <v>1</v>
      </c>
      <c r="AD1710" s="18">
        <f>AC1710/SUMIF($P:$P,P1710,$AC:$AC)</f>
        <v>1</v>
      </c>
      <c r="AE1710" s="18">
        <f>IF(R1710=0,0,AC1710/SUMIF($R:$R,R1710,$AC:$AC))</f>
        <v>0</v>
      </c>
      <c r="AF1710" s="18">
        <f>IF(R1710=0,1,0)</f>
        <v>1</v>
      </c>
      <c r="AH1710" t="str">
        <f>TEXT(J1710,"MMMM")</f>
        <v>julho</v>
      </c>
    </row>
    <row r="1711" spans="1:34" ht="12.75" hidden="1" customHeight="1" x14ac:dyDescent="0.25">
      <c r="A1711" s="90" t="str">
        <f>IF(C1711="Oficina Diversos","Oficina Geral",
IF(ISNUMBER(FIND("Estoque - Colhedoras",C1711)),"Colhedoras",IF(ISNUMBER(FIND("Caldeiraria",C1711)),"Caldeiraria",IF(ISNUMBER(FIND("Borracharia",C1711)),"Borracharia",IF(ISNUMBER(FIND("Lubrificação",C1711)),"Lubrificação",
IF(ISNUMBER(FIND("Estoque - Carregadeiras",C1711)),"Carregadeiras",IF(ISNUMBER(FIND("Estoque - Veic. Leves",C1711)),"Veic. Leves",
IF(ISNUMBER(FIND("Estoque - Caminhões",C1711)),"Caminhões",IF(ISNUMBER(FIND("Estoque - Transbordos",C1711)),"Transbordos",
IF(ISNUMBER(FIND("Estoque - Tratores",C1711)),"Tratores",
IF(ISNUMBER(FIND("Estoque - Máquinas pesadas",C1711)),"Máquinas pesadas",
IF(ISNUMBER(FIND("Estoque - Reboques",C1711)),"Reboques",
IF(C1711="Estoque","Estoque",
IF(AND(ISNUMBER(C1711),C1711&gt;1000,C1711&lt;2000),"Caminhões",
IF(AND(ISNUMBER(C1711),C1711&gt;2000,C1711&lt;3000),"Tratores",
IF(AND(ISNUMBER(C1711),C1711&gt;3000,C1711&lt;4000),"Carregadeiras",
IF(AND(ISNUMBER(C1711),C1711&gt;4000,C1711&lt;5000),"Máquinas pesadas",
IF(AND(ISNUMBER(C1711),C1711&gt;5000,C1711&lt;6000),"Colhedoras",
IF(AND(ISNUMBER(C1711),C1711&gt;7000,C1711&lt;8000),"Irrigação",
IF(AND(ISNUMBER(C1711),C1711&gt;8000,C1711&lt;9000),"Reboques",IF(AND(ISNUMBER(C1711),C1711&gt;0,C1711&lt;1000),"Veic. Leves","")))))))))))))))))))))</f>
        <v>Veic. Leves</v>
      </c>
      <c r="C1711" s="171">
        <v>62</v>
      </c>
      <c r="D1711" s="170">
        <v>72342</v>
      </c>
      <c r="E1711" s="173" t="s">
        <v>25961</v>
      </c>
      <c r="F1711" s="101" t="str">
        <f>IF(ISBLANK(K1711), "Apenas Solicitação", "Tem OC")</f>
        <v>Tem OC</v>
      </c>
      <c r="G1711" s="170">
        <v>1</v>
      </c>
      <c r="H1711" s="102">
        <f>G1711-I1711</f>
        <v>0</v>
      </c>
      <c r="I1711" s="103">
        <v>1</v>
      </c>
      <c r="J1711" s="174">
        <v>45847</v>
      </c>
      <c r="K1711" s="174">
        <v>45854</v>
      </c>
      <c r="L1711" s="173" t="s">
        <v>20151</v>
      </c>
      <c r="M1711" s="104" t="str">
        <f ca="1">IF(OR(N1711="", N1711=0), "", IF(N1711&gt;TODAY(), "No prazo", "Atrasado"))</f>
        <v>Atrasado</v>
      </c>
      <c r="N1711" s="104">
        <f>IFERROR(K1711 + VALUE(LEFT(L1711, FIND(" ", L1711) - 1)), "")</f>
        <v>45854</v>
      </c>
      <c r="O1711" s="105">
        <f>IF(_xlfn.DAYS(K1711,J1711)&lt;0, "Aguardando OC", _xlfn.DAYS(K1711,J1711))</f>
        <v>7</v>
      </c>
      <c r="P1711" s="212">
        <v>410908</v>
      </c>
      <c r="Q1711" s="12"/>
      <c r="R1711" s="212">
        <v>171056</v>
      </c>
      <c r="S1711" s="2">
        <v>221</v>
      </c>
      <c r="T1711" s="135" t="s">
        <v>1029</v>
      </c>
      <c r="U1711" s="170">
        <v>95</v>
      </c>
      <c r="V1711" s="170">
        <v>6880</v>
      </c>
      <c r="W1711" s="105" t="str">
        <f>IFERROR(VLOOKUP(V1711, Fornecedores!A:C, 3, FALSE), "")</f>
        <v>AUTO NORTE</v>
      </c>
      <c r="X1711" s="105" t="str">
        <f>IFERROR(VLOOKUP(V1711, Fornecedores!A:E, 5, FALSE), "")</f>
        <v>Bayeux</v>
      </c>
      <c r="Y1711" s="105" t="str">
        <f>IFERROR(VLOOKUP(V1711, Fornecedores!A:F, 6, FALSE), "")</f>
        <v>PB</v>
      </c>
      <c r="Z1711" s="101" t="str">
        <f>IF(H1711=0, "Pedido entregue!", "Pendente")</f>
        <v>Pedido entregue!</v>
      </c>
      <c r="AB1711" s="132" t="str">
        <f>IF(Z1711="Pedido Entregue!", IF(AA1711=1, "Retirado do Almoxarifado", IF(AA1711=2, "Material devolvido", "Aguardando retirada")), IF(Z1711="Pendente", "Entrega pendente", ""))</f>
        <v>Aguardando retirada</v>
      </c>
      <c r="AC1711" s="18">
        <v>1</v>
      </c>
      <c r="AD1711" s="18">
        <f>AC1711/SUMIF($P:$P,P1711,$AC:$AC)</f>
        <v>1</v>
      </c>
      <c r="AE1711" s="18">
        <f>IF(R1711=0,0,AC1711/SUMIF($R:$R,R1711,$AC:$AC))</f>
        <v>1</v>
      </c>
      <c r="AF1711" s="18">
        <f>IF(R1711=0,1,0)</f>
        <v>0</v>
      </c>
      <c r="AH1711" t="str">
        <f>TEXT(J1711,"MMMM")</f>
        <v>julho</v>
      </c>
    </row>
    <row r="1712" spans="1:34" ht="12.75" hidden="1" customHeight="1" x14ac:dyDescent="0.25">
      <c r="A1712" s="90" t="str">
        <f>IF(C1712="Oficina Diversos","Oficina Geral",
IF(ISNUMBER(FIND("Estoque - Colhedoras",C1712)),"Colhedoras",IF(ISNUMBER(FIND("Caldeiraria",C1712)),"Caldeiraria",IF(ISNUMBER(FIND("Borracharia",C1712)),"Borracharia",IF(ISNUMBER(FIND("Lubrificação",C1712)),"Lubrificação",
IF(ISNUMBER(FIND("Estoque - Carregadeiras",C1712)),"Carregadeiras",IF(ISNUMBER(FIND("Estoque - Veic. Leves",C1712)),"Veic. Leves",
IF(ISNUMBER(FIND("Estoque - Caminhões",C1712)),"Caminhões",IF(ISNUMBER(FIND("Estoque - Transbordos",C1712)),"Transbordos",
IF(ISNUMBER(FIND("Estoque - Tratores",C1712)),"Tratores",
IF(ISNUMBER(FIND("Estoque - Máquinas pesadas",C1712)),"Máquinas pesadas",
IF(ISNUMBER(FIND("Estoque - Reboques",C1712)),"Reboques",
IF(C1712="Estoque","Estoque",
IF(AND(ISNUMBER(C1712),C1712&gt;1000,C1712&lt;2000),"Caminhões",
IF(AND(ISNUMBER(C1712),C1712&gt;2000,C1712&lt;3000),"Tratores",
IF(AND(ISNUMBER(C1712),C1712&gt;3000,C1712&lt;4000),"Carregadeiras",
IF(AND(ISNUMBER(C1712),C1712&gt;4000,C1712&lt;5000),"Máquinas pesadas",
IF(AND(ISNUMBER(C1712),C1712&gt;5000,C1712&lt;6000),"Colhedoras",
IF(AND(ISNUMBER(C1712),C1712&gt;7000,C1712&lt;8000),"Irrigação",
IF(AND(ISNUMBER(C1712),C1712&gt;8000,C1712&lt;9000),"Reboques",IF(AND(ISNUMBER(C1712),C1712&gt;0,C1712&lt;1000),"Veic. Leves","")))))))))))))))))))))</f>
        <v>Caminhões</v>
      </c>
      <c r="C1712" s="126">
        <v>1040</v>
      </c>
      <c r="D1712" s="2">
        <v>72501</v>
      </c>
      <c r="E1712" s="3" t="s">
        <v>20277</v>
      </c>
      <c r="F1712" s="101" t="str">
        <f>IF(ISBLANK(K1712), "Apenas Solicitação", "Tem OC")</f>
        <v>Tem OC</v>
      </c>
      <c r="G1712" s="2">
        <v>6</v>
      </c>
      <c r="H1712" s="102">
        <f>G1712-I1712</f>
        <v>0</v>
      </c>
      <c r="I1712" s="103">
        <v>6</v>
      </c>
      <c r="J1712" s="4">
        <v>45813</v>
      </c>
      <c r="K1712" s="180">
        <v>45819</v>
      </c>
      <c r="L1712" s="3" t="s">
        <v>20155</v>
      </c>
      <c r="M1712" s="104" t="str">
        <f ca="1">IF(OR(N1712="", N1712=0), "", IF(N1712&gt;TODAY(), "No prazo", "Atrasado"))</f>
        <v>Atrasado</v>
      </c>
      <c r="N1712" s="104">
        <f>IFERROR(K1712 + VALUE(LEFT(L1712, FIND(" ", L1712) - 1)), "")</f>
        <v>45820</v>
      </c>
      <c r="O1712" s="105">
        <f>IF(_xlfn.DAYS(K1712,J1712)&lt;0, "Aguardando OC", _xlfn.DAYS(K1712,J1712))</f>
        <v>6</v>
      </c>
      <c r="P1712" s="14">
        <v>406151</v>
      </c>
      <c r="Q1712" s="12"/>
      <c r="R1712" s="14">
        <v>168984</v>
      </c>
      <c r="S1712" s="2">
        <v>221</v>
      </c>
      <c r="T1712" s="135" t="s">
        <v>1029</v>
      </c>
      <c r="U1712" s="21">
        <v>375.06</v>
      </c>
      <c r="V1712" s="2">
        <v>2106</v>
      </c>
      <c r="W1712" s="105" t="str">
        <f>IFERROR(VLOOKUP(V1712, Fornecedores!A:C, 3, FALSE), "")</f>
        <v xml:space="preserve">UNIDAS              </v>
      </c>
      <c r="X1712" s="105" t="str">
        <f>IFERROR(VLOOKUP(V1712, Fornecedores!A:E, 5, FALSE), "")</f>
        <v>João Pessoa</v>
      </c>
      <c r="Y1712" s="105" t="str">
        <f>IFERROR(VLOOKUP(V1712, Fornecedores!A:F, 6, FALSE), "")</f>
        <v>PB</v>
      </c>
      <c r="Z1712" s="101" t="str">
        <f>IF(H1712=0, "Pedido entregue!", "Pendente")</f>
        <v>Pedido entregue!</v>
      </c>
      <c r="AB1712" s="132" t="str">
        <f>IF(Z1712="Pedido Entregue!", IF(AA1712=1, "Retirado do Almoxarifado", IF(AA1712=2, "Material devolvido", "Aguardando retirada")), IF(Z1712="Pendente", "Entrega pendente", ""))</f>
        <v>Aguardando retirada</v>
      </c>
      <c r="AC1712" s="18">
        <v>1</v>
      </c>
      <c r="AD1712" s="18">
        <f>AC1712/SUMIF($P:$P,P1712,$AC:$AC)</f>
        <v>1</v>
      </c>
      <c r="AE1712" s="18">
        <f>IF(R1712=0,0,AC1712/SUMIF($R:$R,R1712,$AC:$AC))</f>
        <v>0.33333333333333331</v>
      </c>
      <c r="AF1712" s="18">
        <f>IF(R1712=0,1,0)</f>
        <v>0</v>
      </c>
      <c r="AH1712" t="str">
        <f>TEXT(J1712,"MMMM")</f>
        <v>junho</v>
      </c>
    </row>
    <row r="1713" spans="1:34" ht="12.75" hidden="1" customHeight="1" x14ac:dyDescent="0.25">
      <c r="A1713" s="90" t="str">
        <f>IF(C1713="Oficina Diversos","Oficina Geral",
IF(ISNUMBER(FIND("Estoque - Colhedoras",C1713)),"Colhedoras",IF(ISNUMBER(FIND("Caldeiraria",C1713)),"Caldeiraria",IF(ISNUMBER(FIND("Borracharia",C1713)),"Borracharia",IF(ISNUMBER(FIND("Lubrificação",C1713)),"Lubrificação",
IF(ISNUMBER(FIND("Estoque - Carregadeiras",C1713)),"Carregadeiras",IF(ISNUMBER(FIND("Estoque - Veic. Leves",C1713)),"Veic. Leves",
IF(ISNUMBER(FIND("Estoque - Caminhões",C1713)),"Caminhões",IF(ISNUMBER(FIND("Estoque - Transbordos",C1713)),"Transbordos",
IF(ISNUMBER(FIND("Estoque - Tratores",C1713)),"Tratores",
IF(ISNUMBER(FIND("Estoque - Máquinas pesadas",C1713)),"Máquinas pesadas",
IF(ISNUMBER(FIND("Estoque - Reboques",C1713)),"Reboques",
IF(C1713="Estoque","Estoque",
IF(AND(ISNUMBER(C1713),C1713&gt;1000,C1713&lt;2000),"Caminhões",
IF(AND(ISNUMBER(C1713),C1713&gt;2000,C1713&lt;3000),"Tratores",
IF(AND(ISNUMBER(C1713),C1713&gt;3000,C1713&lt;4000),"Carregadeiras",
IF(AND(ISNUMBER(C1713),C1713&gt;4000,C1713&lt;5000),"Máquinas pesadas",
IF(AND(ISNUMBER(C1713),C1713&gt;5000,C1713&lt;6000),"Colhedoras",
IF(AND(ISNUMBER(C1713),C1713&gt;7000,C1713&lt;8000),"Irrigação",
IF(AND(ISNUMBER(C1713),C1713&gt;8000,C1713&lt;9000),"Reboques",IF(AND(ISNUMBER(C1713),C1713&gt;0,C1713&lt;1000),"Veic. Leves","")))))))))))))))))))))</f>
        <v>Caminhões</v>
      </c>
      <c r="C1713" s="171">
        <v>1030</v>
      </c>
      <c r="D1713" s="170">
        <v>72501</v>
      </c>
      <c r="E1713" s="173" t="s">
        <v>20277</v>
      </c>
      <c r="F1713" s="101" t="str">
        <f>IF(ISBLANK(K1713), "Apenas Solicitação", "Tem OC")</f>
        <v>Tem OC</v>
      </c>
      <c r="G1713" s="170">
        <v>6</v>
      </c>
      <c r="H1713" s="102">
        <f>G1713-I1713</f>
        <v>0</v>
      </c>
      <c r="I1713" s="103">
        <v>6</v>
      </c>
      <c r="J1713" s="174">
        <v>45847</v>
      </c>
      <c r="K1713" s="174">
        <v>45853</v>
      </c>
      <c r="L1713" s="173" t="s">
        <v>20155</v>
      </c>
      <c r="M1713" s="104" t="str">
        <f ca="1">IF(OR(N1713="", N1713=0), "", IF(N1713&gt;TODAY(), "No prazo", "Atrasado"))</f>
        <v>Atrasado</v>
      </c>
      <c r="N1713" s="104">
        <f>IFERROR(K1713 + VALUE(LEFT(L1713, FIND(" ", L1713) - 1)), "")</f>
        <v>45854</v>
      </c>
      <c r="O1713" s="105">
        <f>IF(_xlfn.DAYS(K1713,J1713)&lt;0, "Aguardando OC", _xlfn.DAYS(K1713,J1713))</f>
        <v>6</v>
      </c>
      <c r="P1713" s="201">
        <v>411011</v>
      </c>
      <c r="Q1713" s="12"/>
      <c r="R1713" s="212">
        <v>170979</v>
      </c>
      <c r="S1713" s="2">
        <v>221</v>
      </c>
      <c r="T1713" s="135" t="s">
        <v>1029</v>
      </c>
      <c r="U1713" s="170">
        <v>61.78</v>
      </c>
      <c r="V1713" s="170">
        <v>2106</v>
      </c>
      <c r="W1713" s="105" t="str">
        <f>IFERROR(VLOOKUP(V1713, Fornecedores!A:C, 3, FALSE), "")</f>
        <v xml:space="preserve">UNIDAS              </v>
      </c>
      <c r="X1713" s="105" t="str">
        <f>IFERROR(VLOOKUP(V1713, Fornecedores!A:E, 5, FALSE), "")</f>
        <v>João Pessoa</v>
      </c>
      <c r="Y1713" s="105" t="str">
        <f>IFERROR(VLOOKUP(V1713, Fornecedores!A:F, 6, FALSE), "")</f>
        <v>PB</v>
      </c>
      <c r="Z1713" s="101" t="str">
        <f>IF(H1713=0, "Pedido entregue!", "Pendente")</f>
        <v>Pedido entregue!</v>
      </c>
      <c r="AB1713" s="132" t="str">
        <f>IF(Z1713="Pedido Entregue!", IF(AA1713=1, "Retirado do Almoxarifado", IF(AA1713=2, "Material devolvido", "Aguardando retirada")), IF(Z1713="Pendente", "Entrega pendente", ""))</f>
        <v>Aguardando retirada</v>
      </c>
      <c r="AC1713" s="18">
        <v>1</v>
      </c>
      <c r="AD1713" s="18">
        <f>AC1713/SUMIF($P:$P,P1713,$AC:$AC)</f>
        <v>1</v>
      </c>
      <c r="AE1713" s="18">
        <f>IF(R1713=0,0,AC1713/SUMIF($R:$R,R1713,$AC:$AC))</f>
        <v>0.16666666666666666</v>
      </c>
      <c r="AF1713" s="18">
        <f>IF(R1713=0,1,0)</f>
        <v>0</v>
      </c>
      <c r="AH1713" t="str">
        <f>TEXT(J1713,"MMMM")</f>
        <v>julho</v>
      </c>
    </row>
    <row r="1714" spans="1:34" ht="12.75" customHeight="1" x14ac:dyDescent="0.25">
      <c r="A1714" s="90" t="str">
        <f>IF(C1714="Oficina Diversos","Oficina Geral",
IF(ISNUMBER(FIND("Estoque - Colhedoras",C1714)),"Colhedoras",IF(ISNUMBER(FIND("Caldeiraria",C1714)),"Caldeiraria",IF(ISNUMBER(FIND("Borracharia",C1714)),"Borracharia",IF(ISNUMBER(FIND("Lubrificação",C1714)),"Lubrificação",
IF(ISNUMBER(FIND("Estoque - Carregadeiras",C1714)),"Carregadeiras",IF(ISNUMBER(FIND("Estoque - Veic. Leves",C1714)),"Veic. Leves",
IF(ISNUMBER(FIND("Estoque - Caminhões",C1714)),"Caminhões",IF(ISNUMBER(FIND("Estoque - Transbordos",C1714)),"Transbordos",
IF(ISNUMBER(FIND("Estoque - Tratores",C1714)),"Tratores",
IF(ISNUMBER(FIND("Estoque - Máquinas pesadas",C1714)),"Máquinas pesadas",
IF(ISNUMBER(FIND("Estoque - Reboques",C1714)),"Reboques",
IF(C1714="Estoque","Estoque",
IF(AND(ISNUMBER(C1714),C1714&gt;1000,C1714&lt;2000),"Caminhões",
IF(AND(ISNUMBER(C1714),C1714&gt;2000,C1714&lt;3000),"Tratores",
IF(AND(ISNUMBER(C1714),C1714&gt;3000,C1714&lt;4000),"Carregadeiras",
IF(AND(ISNUMBER(C1714),C1714&gt;4000,C1714&lt;5000),"Máquinas pesadas",
IF(AND(ISNUMBER(C1714),C1714&gt;5000,C1714&lt;6000),"Colhedoras",
IF(AND(ISNUMBER(C1714),C1714&gt;7000,C1714&lt;8000),"Irrigação",
IF(AND(ISNUMBER(C1714),C1714&gt;8000,C1714&lt;9000),"Reboques",IF(AND(ISNUMBER(C1714),C1714&gt;0,C1714&lt;1000),"Veic. Leves","")))))))))))))))))))))</f>
        <v>Caminhões</v>
      </c>
      <c r="C1714" s="171">
        <v>1024</v>
      </c>
      <c r="D1714" s="170">
        <v>72501</v>
      </c>
      <c r="E1714" s="173" t="s">
        <v>20277</v>
      </c>
      <c r="F1714" s="101" t="str">
        <f>IF(ISBLANK(K1714), "Apenas Solicitação", "Tem OC")</f>
        <v>Apenas Solicitação</v>
      </c>
      <c r="G1714" s="170">
        <v>6</v>
      </c>
      <c r="H1714" s="102">
        <f>G1714-I1714</f>
        <v>6</v>
      </c>
      <c r="I1714" s="103"/>
      <c r="J1714" s="174">
        <v>45857</v>
      </c>
      <c r="K1714" s="173"/>
      <c r="L1714" s="173"/>
      <c r="M1714" s="104" t="str">
        <f ca="1">IF(OR(N1714="", N1714=0), "", IF(N1714&gt;TODAY(), "No prazo", "Atrasado"))</f>
        <v/>
      </c>
      <c r="N1714" s="104" t="str">
        <f>IFERROR(K1714 + VALUE(LEFT(L1714, FIND(" ", L1714) - 1)), "")</f>
        <v/>
      </c>
      <c r="O1714" s="105" t="str">
        <f>IF(_xlfn.DAYS(K1714,J1714)&lt;0, "Aguardando OC", _xlfn.DAYS(K1714,J1714))</f>
        <v>Aguardando OC</v>
      </c>
      <c r="P1714" s="170">
        <v>412428</v>
      </c>
      <c r="Q1714" s="12"/>
      <c r="R1714" s="170">
        <v>0</v>
      </c>
      <c r="S1714" s="2">
        <v>221</v>
      </c>
      <c r="T1714" s="135" t="s">
        <v>1029</v>
      </c>
      <c r="U1714" s="170">
        <v>61.78</v>
      </c>
      <c r="V1714" s="170"/>
      <c r="W1714" s="105" t="str">
        <f>IFERROR(VLOOKUP(V1714, Fornecedores!A:C, 3, FALSE), "")</f>
        <v/>
      </c>
      <c r="X1714" s="105" t="str">
        <f>IFERROR(VLOOKUP(V1714, Fornecedores!A:E, 5, FALSE), "")</f>
        <v/>
      </c>
      <c r="Y1714" s="105" t="str">
        <f>IFERROR(VLOOKUP(V1714, Fornecedores!A:F, 6, FALSE), "")</f>
        <v/>
      </c>
      <c r="Z1714" s="101" t="str">
        <f>IF(H1714=0, "Pedido entregue!", "Pendente")</f>
        <v>Pendente</v>
      </c>
      <c r="AB1714" s="132" t="str">
        <f>IF(Z1714="Pedido Entregue!", IF(AA1714=1, "Retirado do Almoxarifado", IF(AA1714=2, "Material devolvido", "Aguardando retirada")), IF(Z1714="Pendente", "Entrega pendente", ""))</f>
        <v>Entrega pendente</v>
      </c>
      <c r="AC1714" s="18">
        <v>1</v>
      </c>
      <c r="AD1714" s="18">
        <f>AC1714/SUMIF($P:$P,P1714,$AC:$AC)</f>
        <v>1</v>
      </c>
      <c r="AE1714" s="18">
        <f>IF(R1714=0,0,AC1714/SUMIF($R:$R,R1714,$AC:$AC))</f>
        <v>0</v>
      </c>
      <c r="AF1714" s="18">
        <f>IF(R1714=0,1,0)</f>
        <v>1</v>
      </c>
      <c r="AH1714" t="str">
        <f>TEXT(J1714,"MMMM")</f>
        <v>julho</v>
      </c>
    </row>
    <row r="1715" spans="1:34" ht="12.75" hidden="1" customHeight="1" x14ac:dyDescent="0.25">
      <c r="A1715" s="90" t="str">
        <f>IF(C1715="Oficina Diversos","Oficina Geral",
IF(ISNUMBER(FIND("Estoque - Colhedoras",C1715)),"Colhedoras",IF(ISNUMBER(FIND("Caldeiraria",C1715)),"Caldeiraria",IF(ISNUMBER(FIND("Borracharia",C1715)),"Borracharia",IF(ISNUMBER(FIND("Lubrificação",C1715)),"Lubrificação",
IF(ISNUMBER(FIND("Estoque - Carregadeiras",C1715)),"Carregadeiras",IF(ISNUMBER(FIND("Estoque - Veic. Leves",C1715)),"Veic. Leves",
IF(ISNUMBER(FIND("Estoque - Caminhões",C1715)),"Caminhões",IF(ISNUMBER(FIND("Estoque - Transbordos",C1715)),"Transbordos",
IF(ISNUMBER(FIND("Estoque - Tratores",C1715)),"Tratores",
IF(ISNUMBER(FIND("Estoque - Máquinas pesadas",C1715)),"Máquinas pesadas",
IF(ISNUMBER(FIND("Estoque - Reboques",C1715)),"Reboques",
IF(C1715="Estoque","Estoque",
IF(AND(ISNUMBER(C1715),C1715&gt;1000,C1715&lt;2000),"Caminhões",
IF(AND(ISNUMBER(C1715),C1715&gt;2000,C1715&lt;3000),"Tratores",
IF(AND(ISNUMBER(C1715),C1715&gt;3000,C1715&lt;4000),"Carregadeiras",
IF(AND(ISNUMBER(C1715),C1715&gt;4000,C1715&lt;5000),"Máquinas pesadas",
IF(AND(ISNUMBER(C1715),C1715&gt;5000,C1715&lt;6000),"Colhedoras",
IF(AND(ISNUMBER(C1715),C1715&gt;7000,C1715&lt;8000),"Irrigação",
IF(AND(ISNUMBER(C1715),C1715&gt;8000,C1715&lt;9000),"Reboques",IF(AND(ISNUMBER(C1715),C1715&gt;0,C1715&lt;1000),"Veic. Leves","")))))))))))))))))))))</f>
        <v>Tratores</v>
      </c>
      <c r="B1715" s="72"/>
      <c r="C1715" s="2">
        <v>2030</v>
      </c>
      <c r="D1715" s="2">
        <v>72503</v>
      </c>
      <c r="E1715" s="10" t="s">
        <v>620</v>
      </c>
      <c r="F1715" s="14" t="str">
        <f>IF(ISBLANK(K1715), "Apenas Solicitação", "Tem OC")</f>
        <v>Tem OC</v>
      </c>
      <c r="G1715" s="2">
        <v>1</v>
      </c>
      <c r="H1715" s="37">
        <f>G1715-I1715</f>
        <v>0</v>
      </c>
      <c r="I1715" s="38">
        <v>1</v>
      </c>
      <c r="J1715" s="4">
        <v>45699</v>
      </c>
      <c r="K1715" s="180">
        <v>45705</v>
      </c>
      <c r="L1715" s="4"/>
      <c r="M1715" s="44"/>
      <c r="N1715" s="44" t="str">
        <f>IFERROR(K1715 + VALUE(LEFT(L1715, FIND(" ", L1715) - 1)), "")</f>
        <v/>
      </c>
      <c r="O1715" s="3">
        <f>IF(_xlfn.DAYS(K1715,J1715)&lt;0, "Aguardando OC", _xlfn.DAYS(K1715,J1715))</f>
        <v>6</v>
      </c>
      <c r="P1715" s="14">
        <v>392081</v>
      </c>
      <c r="Q1715" s="169">
        <v>1127366</v>
      </c>
      <c r="R1715" s="14">
        <v>164322</v>
      </c>
      <c r="S1715" s="2">
        <v>696</v>
      </c>
      <c r="T1715" s="135" t="s">
        <v>77</v>
      </c>
      <c r="U1715" s="21">
        <v>2377.58</v>
      </c>
      <c r="V1715" s="2">
        <v>3465</v>
      </c>
      <c r="W1715" s="43" t="str">
        <f>IFERROR(VLOOKUP(V1715, Fornecedores!A:C, 3, FALSE), "")</f>
        <v>MAQNELSON AGRICOLA L</v>
      </c>
      <c r="X1715" s="43" t="str">
        <f>IFERROR(VLOOKUP(V1715, Fornecedores!A:E, 5, FALSE), "")</f>
        <v>Itumbiara</v>
      </c>
      <c r="Y1715" s="43" t="str">
        <f>IFERROR(VLOOKUP(V1715, Fornecedores!A:F, 6, FALSE), "")</f>
        <v>GO</v>
      </c>
      <c r="Z1715" s="14" t="str">
        <f>IF(H1715=0, "Pedido entregue!", "Pendente")</f>
        <v>Pedido entregue!</v>
      </c>
      <c r="AA1715" s="74">
        <v>1</v>
      </c>
      <c r="AB1715" s="58" t="str">
        <f>IF(Z1715="Pedido Entregue!", IF(AA1715=1, "Retirado do Almoxarifado", IF(AA1715=2, "Material devolvido", "Aguardando retirada")), IF(Z1715="Pendente", "Entrega pendente", ""))</f>
        <v>Retirado do Almoxarifado</v>
      </c>
      <c r="AC1715" s="18">
        <v>1</v>
      </c>
      <c r="AD1715" s="18">
        <f>AC1715/SUMIF($P:$P,P1715,$AC:$AC)</f>
        <v>1</v>
      </c>
      <c r="AE1715" s="18">
        <f>IF(R1715=0,0,AC1715/SUMIF($R:$R,R1715,$AC:$AC))</f>
        <v>3.2258064516129031E-2</v>
      </c>
      <c r="AF1715" s="18">
        <f>IF(R1715=0,1,0)</f>
        <v>0</v>
      </c>
      <c r="AG1715" s="18">
        <f>IF(R1715=0,#REF!-J1715,0)</f>
        <v>0</v>
      </c>
      <c r="AH1715" t="str">
        <f>TEXT(J1715,"MMMM")</f>
        <v>fevereiro</v>
      </c>
    </row>
    <row r="1716" spans="1:34" ht="12.75" customHeight="1" x14ac:dyDescent="0.25">
      <c r="A1716" s="90" t="str">
        <f>IF(C1716="Oficina Diversos","Oficina Geral",
IF(ISNUMBER(FIND("Estoque - Colhedoras",C1716)),"Colhedoras",IF(ISNUMBER(FIND("Caldeiraria",C1716)),"Caldeiraria",IF(ISNUMBER(FIND("Borracharia",C1716)),"Borracharia",IF(ISNUMBER(FIND("Lubrificação",C1716)),"Lubrificação",
IF(ISNUMBER(FIND("Estoque - Carregadeiras",C1716)),"Carregadeiras",IF(ISNUMBER(FIND("Estoque - Veic. Leves",C1716)),"Veic. Leves",
IF(ISNUMBER(FIND("Estoque - Caminhões",C1716)),"Caminhões",IF(ISNUMBER(FIND("Estoque - Transbordos",C1716)),"Transbordos",
IF(ISNUMBER(FIND("Estoque - Tratores",C1716)),"Tratores",
IF(ISNUMBER(FIND("Estoque - Máquinas pesadas",C1716)),"Máquinas pesadas",
IF(ISNUMBER(FIND("Estoque - Reboques",C1716)),"Reboques",
IF(C1716="Estoque","Estoque",
IF(AND(ISNUMBER(C1716),C1716&gt;1000,C1716&lt;2000),"Caminhões",
IF(AND(ISNUMBER(C1716),C1716&gt;2000,C1716&lt;3000),"Tratores",
IF(AND(ISNUMBER(C1716),C1716&gt;3000,C1716&lt;4000),"Carregadeiras",
IF(AND(ISNUMBER(C1716),C1716&gt;4000,C1716&lt;5000),"Máquinas pesadas",
IF(AND(ISNUMBER(C1716),C1716&gt;5000,C1716&lt;6000),"Colhedoras",
IF(AND(ISNUMBER(C1716),C1716&gt;7000,C1716&lt;8000),"Irrigação",
IF(AND(ISNUMBER(C1716),C1716&gt;8000,C1716&lt;9000),"Reboques",IF(AND(ISNUMBER(C1716),C1716&gt;0,C1716&lt;1000),"Veic. Leves","")))))))))))))))))))))</f>
        <v>Tratores</v>
      </c>
      <c r="C1716" s="171">
        <v>2025</v>
      </c>
      <c r="D1716" s="170">
        <v>72503</v>
      </c>
      <c r="E1716" s="173" t="s">
        <v>620</v>
      </c>
      <c r="F1716" s="101" t="str">
        <f>IF(ISBLANK(K1716), "Apenas Solicitação", "Tem OC")</f>
        <v>Apenas Solicitação</v>
      </c>
      <c r="G1716" s="170">
        <v>1</v>
      </c>
      <c r="H1716" s="102">
        <f>G1716-I1716</f>
        <v>1</v>
      </c>
      <c r="I1716" s="103"/>
      <c r="J1716" s="174">
        <v>45820</v>
      </c>
      <c r="K1716" s="201"/>
      <c r="L1716" s="173"/>
      <c r="M1716" s="104" t="str">
        <f ca="1">IF(OR(N1716="", N1716=0), "", IF(N1716&gt;TODAY(), "No prazo", "Atrasado"))</f>
        <v/>
      </c>
      <c r="N1716" s="104" t="str">
        <f>IFERROR(K1716 + VALUE(LEFT(L1716, FIND(" ", L1716) - 1)), "")</f>
        <v/>
      </c>
      <c r="O1716" s="105" t="str">
        <f>IF(_xlfn.DAYS(K1716,J1716)&lt;0, "Aguardando OC", _xlfn.DAYS(K1716,J1716))</f>
        <v>Aguardando OC</v>
      </c>
      <c r="P1716" s="201">
        <v>407135</v>
      </c>
      <c r="Q1716" s="12"/>
      <c r="R1716" s="201">
        <v>0</v>
      </c>
      <c r="S1716" s="2">
        <v>221</v>
      </c>
      <c r="T1716" s="135" t="s">
        <v>1029</v>
      </c>
      <c r="U1716" s="170">
        <v>2377.5100000000002</v>
      </c>
      <c r="V1716" s="170"/>
      <c r="W1716" s="105" t="str">
        <f>IFERROR(VLOOKUP(V1716, Fornecedores!A:C, 3, FALSE), "")</f>
        <v/>
      </c>
      <c r="X1716" s="105" t="str">
        <f>IFERROR(VLOOKUP(V1716, Fornecedores!A:E, 5, FALSE), "")</f>
        <v/>
      </c>
      <c r="Y1716" s="105" t="str">
        <f>IFERROR(VLOOKUP(V1716, Fornecedores!A:F, 6, FALSE), "")</f>
        <v/>
      </c>
      <c r="Z1716" s="101" t="str">
        <f>IF(H1716=0, "Pedido entregue!", "Pendente")</f>
        <v>Pendente</v>
      </c>
      <c r="AB1716" s="132" t="str">
        <f>IF(Z1716="Pedido Entregue!", IF(AA1716=1, "Retirado do Almoxarifado", IF(AA1716=2, "Material devolvido", "Aguardando retirada")), IF(Z1716="Pendente", "Entrega pendente", ""))</f>
        <v>Entrega pendente</v>
      </c>
      <c r="AC1716" s="18">
        <v>1</v>
      </c>
      <c r="AD1716" s="18">
        <f>AC1716/SUMIF($P:$P,P1716,$AC:$AC)</f>
        <v>1</v>
      </c>
      <c r="AE1716" s="18">
        <f>IF(R1716=0,0,AC1716/SUMIF($R:$R,R1716,$AC:$AC))</f>
        <v>0</v>
      </c>
      <c r="AF1716" s="18">
        <f>IF(R1716=0,1,0)</f>
        <v>1</v>
      </c>
      <c r="AH1716" t="str">
        <f>TEXT(J1716,"MMMM")</f>
        <v>junho</v>
      </c>
    </row>
    <row r="1717" spans="1:34" ht="12.75" customHeight="1" x14ac:dyDescent="0.25">
      <c r="A1717" s="90" t="str">
        <f>IF(C1717="Oficina Diversos","Oficina Geral",
IF(ISNUMBER(FIND("Estoque - Colhedoras",C1717)),"Colhedoras",IF(ISNUMBER(FIND("Caldeiraria",C1717)),"Caldeiraria",IF(ISNUMBER(FIND("Borracharia",C1717)),"Borracharia",IF(ISNUMBER(FIND("Lubrificação",C1717)),"Lubrificação",
IF(ISNUMBER(FIND("Estoque - Carregadeiras",C1717)),"Carregadeiras",IF(ISNUMBER(FIND("Estoque - Veic. Leves",C1717)),"Veic. Leves",
IF(ISNUMBER(FIND("Estoque - Caminhões",C1717)),"Caminhões",IF(ISNUMBER(FIND("Estoque - Transbordos",C1717)),"Transbordos",
IF(ISNUMBER(FIND("Estoque - Tratores",C1717)),"Tratores",
IF(ISNUMBER(FIND("Estoque - Máquinas pesadas",C1717)),"Máquinas pesadas",
IF(ISNUMBER(FIND("Estoque - Reboques",C1717)),"Reboques",
IF(C1717="Estoque","Estoque",
IF(AND(ISNUMBER(C1717),C1717&gt;1000,C1717&lt;2000),"Caminhões",
IF(AND(ISNUMBER(C1717),C1717&gt;2000,C1717&lt;3000),"Tratores",
IF(AND(ISNUMBER(C1717),C1717&gt;3000,C1717&lt;4000),"Carregadeiras",
IF(AND(ISNUMBER(C1717),C1717&gt;4000,C1717&lt;5000),"Máquinas pesadas",
IF(AND(ISNUMBER(C1717),C1717&gt;5000,C1717&lt;6000),"Colhedoras",
IF(AND(ISNUMBER(C1717),C1717&gt;7000,C1717&lt;8000),"Irrigação",
IF(AND(ISNUMBER(C1717),C1717&gt;8000,C1717&lt;9000),"Reboques",IF(AND(ISNUMBER(C1717),C1717&gt;0,C1717&lt;1000),"Veic. Leves","")))))))))))))))))))))</f>
        <v>Tratores</v>
      </c>
      <c r="C1717" s="144">
        <v>2027</v>
      </c>
      <c r="D1717" s="143">
        <v>72503</v>
      </c>
      <c r="E1717" s="146" t="s">
        <v>620</v>
      </c>
      <c r="F1717" s="101" t="str">
        <f>IF(ISBLANK(K1717), "Apenas Solicitação", "Tem OC")</f>
        <v>Apenas Solicitação</v>
      </c>
      <c r="G1717" s="143">
        <v>1</v>
      </c>
      <c r="H1717" s="102">
        <f>G1717-I1717</f>
        <v>1</v>
      </c>
      <c r="I1717" s="103"/>
      <c r="J1717" s="147">
        <v>45821</v>
      </c>
      <c r="K1717" s="200"/>
      <c r="L1717" s="146"/>
      <c r="M1717" s="104" t="str">
        <f ca="1">IF(OR(N1717="", N1717=0), "", IF(N1717&gt;TODAY(), "No prazo", "Atrasado"))</f>
        <v/>
      </c>
      <c r="N1717" s="104" t="str">
        <f>IFERROR(K1717 + VALUE(LEFT(L1717, FIND(" ", L1717) - 1)), "")</f>
        <v/>
      </c>
      <c r="O1717" s="105" t="str">
        <f>IF(_xlfn.DAYS(K1717,J1717)&lt;0, "Aguardando OC", _xlfn.DAYS(K1717,J1717))</f>
        <v>Aguardando OC</v>
      </c>
      <c r="P1717" s="200">
        <v>407348</v>
      </c>
      <c r="Q1717" s="12"/>
      <c r="R1717" s="200">
        <v>0</v>
      </c>
      <c r="S1717" s="143">
        <v>221</v>
      </c>
      <c r="T1717" s="135" t="s">
        <v>1029</v>
      </c>
      <c r="U1717" s="164">
        <v>2377.5100000000002</v>
      </c>
      <c r="V1717" s="143"/>
      <c r="W1717" s="105" t="str">
        <f>IFERROR(VLOOKUP(V1717, Fornecedores!A:C, 3, FALSE), "")</f>
        <v/>
      </c>
      <c r="X1717" s="105" t="str">
        <f>IFERROR(VLOOKUP(V1717, Fornecedores!A:E, 5, FALSE), "")</f>
        <v/>
      </c>
      <c r="Y1717" s="105" t="str">
        <f>IFERROR(VLOOKUP(V1717, Fornecedores!A:F, 6, FALSE), "")</f>
        <v/>
      </c>
      <c r="Z1717" s="101" t="str">
        <f>IF(H1717=0, "Pedido entregue!", "Pendente")</f>
        <v>Pendente</v>
      </c>
      <c r="AB1717" s="132" t="str">
        <f>IF(Z1717="Pedido Entregue!", IF(AA1717=1, "Retirado do Almoxarifado", IF(AA1717=2, "Material devolvido", "Aguardando retirada")), IF(Z1717="Pendente", "Entrega pendente", ""))</f>
        <v>Entrega pendente</v>
      </c>
      <c r="AC1717" s="18">
        <v>1</v>
      </c>
      <c r="AD1717" s="18">
        <f>AC1717/SUMIF($P:$P,P1717,$AC:$AC)</f>
        <v>1</v>
      </c>
      <c r="AE1717" s="18">
        <f>IF(R1717=0,0,AC1717/SUMIF($R:$R,R1717,$AC:$AC))</f>
        <v>0</v>
      </c>
      <c r="AF1717" s="18">
        <f>IF(R1717=0,1,0)</f>
        <v>1</v>
      </c>
      <c r="AH1717" t="str">
        <f>TEXT(J1717,"MMMM")</f>
        <v>junho</v>
      </c>
    </row>
    <row r="1718" spans="1:34" ht="12.75" hidden="1" customHeight="1" x14ac:dyDescent="0.25">
      <c r="A1718" s="90" t="str">
        <f>IF(C1718="Oficina Diversos","Oficina Geral",
IF(ISNUMBER(FIND("Estoque - Colhedoras",C1718)),"Colhedoras",IF(ISNUMBER(FIND("Caldeiraria",C1718)),"Caldeiraria",IF(ISNUMBER(FIND("Borracharia",C1718)),"Borracharia",IF(ISNUMBER(FIND("Lubrificação",C1718)),"Lubrificação",
IF(ISNUMBER(FIND("Estoque - Carregadeiras",C1718)),"Carregadeiras",IF(ISNUMBER(FIND("Estoque - Veic. Leves",C1718)),"Veic. Leves",
IF(ISNUMBER(FIND("Estoque - Caminhões",C1718)),"Caminhões",IF(ISNUMBER(FIND("Estoque - Transbordos",C1718)),"Transbordos",
IF(ISNUMBER(FIND("Estoque - Tratores",C1718)),"Tratores",
IF(ISNUMBER(FIND("Estoque - Máquinas pesadas",C1718)),"Máquinas pesadas",
IF(ISNUMBER(FIND("Estoque - Reboques",C1718)),"Reboques",
IF(C1718="Estoque","Estoque",
IF(AND(ISNUMBER(C1718),C1718&gt;1000,C1718&lt;2000),"Caminhões",
IF(AND(ISNUMBER(C1718),C1718&gt;2000,C1718&lt;3000),"Tratores",
IF(AND(ISNUMBER(C1718),C1718&gt;3000,C1718&lt;4000),"Carregadeiras",
IF(AND(ISNUMBER(C1718),C1718&gt;4000,C1718&lt;5000),"Máquinas pesadas",
IF(AND(ISNUMBER(C1718),C1718&gt;5000,C1718&lt;6000),"Colhedoras",
IF(AND(ISNUMBER(C1718),C1718&gt;7000,C1718&lt;8000),"Irrigação",
IF(AND(ISNUMBER(C1718),C1718&gt;8000,C1718&lt;9000),"Reboques",IF(AND(ISNUMBER(C1718),C1718&gt;0,C1718&lt;1000),"Veic. Leves","")))))))))))))))))))))</f>
        <v>Caminhões</v>
      </c>
      <c r="B1718" s="72"/>
      <c r="C1718" s="2">
        <v>1008</v>
      </c>
      <c r="D1718" s="2">
        <v>72716</v>
      </c>
      <c r="E1718" s="3" t="s">
        <v>768</v>
      </c>
      <c r="F1718" s="14" t="str">
        <f>IF(ISBLANK(K1718), "Apenas Solicitação", "Tem OC")</f>
        <v>Tem OC</v>
      </c>
      <c r="G1718" s="2">
        <v>1</v>
      </c>
      <c r="H1718" s="37">
        <f>G1718-I1718</f>
        <v>0</v>
      </c>
      <c r="I1718" s="38">
        <v>1</v>
      </c>
      <c r="J1718" s="4">
        <v>45756</v>
      </c>
      <c r="K1718" s="180">
        <v>45763</v>
      </c>
      <c r="L1718" s="3"/>
      <c r="M1718" s="44"/>
      <c r="N1718" s="44" t="str">
        <f>IFERROR(K1718 + VALUE(LEFT(L1718, FIND(" ", L1718) - 1)), "")</f>
        <v/>
      </c>
      <c r="O1718" s="3">
        <f>IF(_xlfn.DAYS(K1718,J1718)&lt;0, "Aguardando OC", _xlfn.DAYS(K1718,J1718))</f>
        <v>7</v>
      </c>
      <c r="P1718" s="14">
        <v>398691</v>
      </c>
      <c r="Q1718" s="169">
        <v>1143267</v>
      </c>
      <c r="R1718" s="14">
        <v>166440</v>
      </c>
      <c r="S1718" s="2">
        <v>684</v>
      </c>
      <c r="T1718" s="135" t="s">
        <v>637</v>
      </c>
      <c r="U1718" s="21">
        <v>710</v>
      </c>
      <c r="V1718" s="2">
        <v>1623</v>
      </c>
      <c r="W1718" s="43" t="str">
        <f>IFERROR(VLOOKUP(V1718, Fornecedores!A:C, 3, FALSE), "")</f>
        <v xml:space="preserve">ORLANDO PECAS       </v>
      </c>
      <c r="X1718" s="43" t="str">
        <f>IFERROR(VLOOKUP(V1718, Fornecedores!A:E, 5, FALSE), "")</f>
        <v>Recife</v>
      </c>
      <c r="Y1718" s="43" t="str">
        <f>IFERROR(VLOOKUP(V1718, Fornecedores!A:F, 6, FALSE), "")</f>
        <v>PE</v>
      </c>
      <c r="Z1718" s="14" t="str">
        <f>IF(H1718=0, "Pedido entregue!", "Pendente")</f>
        <v>Pedido entregue!</v>
      </c>
      <c r="AA1718" s="74">
        <v>1</v>
      </c>
      <c r="AB1718" s="58" t="str">
        <f>IF(Z1718="Pedido Entregue!", IF(AA1718=1, "Retirado do Almoxarifado", IF(AA1718=2, "Material devolvido", "Aguardando retirada")), IF(Z1718="Pendente", "Entrega pendente", ""))</f>
        <v>Retirado do Almoxarifado</v>
      </c>
      <c r="AC1718" s="18">
        <v>1</v>
      </c>
      <c r="AD1718" s="18">
        <f>AC1718/SUMIF($P:$P,P1718,$AC:$AC)</f>
        <v>1</v>
      </c>
      <c r="AE1718" s="18">
        <f>IF(R1718=0,0,AC1718/SUMIF($R:$R,R1718,$AC:$AC))</f>
        <v>0.5</v>
      </c>
      <c r="AF1718" s="18">
        <f>IF(R1718=0,1,0)</f>
        <v>0</v>
      </c>
      <c r="AG1718" s="18">
        <f>IF(R1718=0,#REF!-J1718,0)</f>
        <v>0</v>
      </c>
      <c r="AH1718" t="str">
        <f>TEXT(J1718,"MMMM")</f>
        <v>abril</v>
      </c>
    </row>
    <row r="1719" spans="1:34" ht="12.75" hidden="1" customHeight="1" x14ac:dyDescent="0.25">
      <c r="A1719" s="90" t="str">
        <f>IF(C1719="Oficina Diversos","Oficina Geral",
IF(ISNUMBER(FIND("Estoque - Colhedoras",C1719)),"Colhedoras",IF(ISNUMBER(FIND("Caldeiraria",C1719)),"Caldeiraria",IF(ISNUMBER(FIND("Borracharia",C1719)),"Borracharia",IF(ISNUMBER(FIND("Lubrificação",C1719)),"Lubrificação",
IF(ISNUMBER(FIND("Estoque - Carregadeiras",C1719)),"Carregadeiras",IF(ISNUMBER(FIND("Estoque - Veic. Leves",C1719)),"Veic. Leves",
IF(ISNUMBER(FIND("Estoque - Caminhões",C1719)),"Caminhões",IF(ISNUMBER(FIND("Estoque - Transbordos",C1719)),"Transbordos",
IF(ISNUMBER(FIND("Estoque - Tratores",C1719)),"Tratores",
IF(ISNUMBER(FIND("Estoque - Máquinas pesadas",C1719)),"Máquinas pesadas",
IF(ISNUMBER(FIND("Estoque - Reboques",C1719)),"Reboques",
IF(C1719="Estoque","Estoque",
IF(AND(ISNUMBER(C1719),C1719&gt;1000,C1719&lt;2000),"Caminhões",
IF(AND(ISNUMBER(C1719),C1719&gt;2000,C1719&lt;3000),"Tratores",
IF(AND(ISNUMBER(C1719),C1719&gt;3000,C1719&lt;4000),"Carregadeiras",
IF(AND(ISNUMBER(C1719),C1719&gt;4000,C1719&lt;5000),"Máquinas pesadas",
IF(AND(ISNUMBER(C1719),C1719&gt;5000,C1719&lt;6000),"Colhedoras",
IF(AND(ISNUMBER(C1719),C1719&gt;7000,C1719&lt;8000),"Irrigação",
IF(AND(ISNUMBER(C1719),C1719&gt;8000,C1719&lt;9000),"Reboques",IF(AND(ISNUMBER(C1719),C1719&gt;0,C1719&lt;1000),"Veic. Leves","")))))))))))))))))))))</f>
        <v>Reboques</v>
      </c>
      <c r="B1719" s="72"/>
      <c r="C1719" s="42">
        <v>8001</v>
      </c>
      <c r="D1719" s="42">
        <v>72790</v>
      </c>
      <c r="E1719" s="43" t="s">
        <v>876</v>
      </c>
      <c r="F1719" s="14" t="str">
        <f>IF(ISBLANK(K1719), "Apenas Solicitação", "Tem OC")</f>
        <v>Tem OC</v>
      </c>
      <c r="G1719" s="42">
        <v>1</v>
      </c>
      <c r="H1719" s="37">
        <f>G1719-I1719</f>
        <v>0</v>
      </c>
      <c r="I1719" s="38">
        <v>1</v>
      </c>
      <c r="J1719" s="44">
        <v>45758</v>
      </c>
      <c r="K1719" s="185">
        <v>45784</v>
      </c>
      <c r="L1719" s="44"/>
      <c r="M1719" s="44" t="str">
        <f ca="1">IF(OR(N1719="", N1719=0), "", IF(N1719&gt;TODAY(), "No prazo", "Atrasado"))</f>
        <v/>
      </c>
      <c r="N1719" s="44" t="str">
        <f>IFERROR(K1719 + VALUE(LEFT(L1719, FIND(" ", L1719) - 1)), "")</f>
        <v/>
      </c>
      <c r="O1719" s="3">
        <f>IF(_xlfn.DAYS(K1719,J1719)&lt;0, "Aguardando OC", _xlfn.DAYS(K1719,J1719))</f>
        <v>26</v>
      </c>
      <c r="P1719" s="191">
        <v>399129</v>
      </c>
      <c r="Q1719" s="56">
        <v>1144004</v>
      </c>
      <c r="R1719" s="191">
        <v>167228</v>
      </c>
      <c r="S1719" s="42">
        <v>727</v>
      </c>
      <c r="T1719" s="150" t="s">
        <v>902</v>
      </c>
      <c r="U1719" s="45">
        <v>3.45</v>
      </c>
      <c r="V1719" s="42">
        <v>12345</v>
      </c>
      <c r="W1719" s="43" t="str">
        <f>IFERROR(VLOOKUP(V1719, Fornecedores!A:C, 3, FALSE), "")</f>
        <v>LDF LOJÃO DO FERRO</v>
      </c>
      <c r="X1719" s="43" t="str">
        <f>IFERROR(VLOOKUP(V1719, Fornecedores!A:E, 5, FALSE), "")</f>
        <v>João Pessoa</v>
      </c>
      <c r="Y1719" s="43" t="str">
        <f>IFERROR(VLOOKUP(V1719, Fornecedores!A:F, 6, FALSE), "")</f>
        <v>PB</v>
      </c>
      <c r="Z1719" s="14" t="str">
        <f>IF(H1719=0, "Pedido entregue!", "Pendente")</f>
        <v>Pedido entregue!</v>
      </c>
      <c r="AA1719" s="74"/>
      <c r="AB1719" s="58" t="str">
        <f>IF(Z1719="Pedido Entregue!", IF(AA1719=1, "Retirado do Almoxarifado", IF(AA1719=2, "Material devolvido", "Aguardando retirada")), IF(Z1719="Pendente", "Entrega pendente", ""))</f>
        <v>Aguardando retirada</v>
      </c>
      <c r="AC1719" s="18">
        <v>1</v>
      </c>
      <c r="AD1719" s="18">
        <f>AC1719/SUMIF($P:$P,P1719,$AC:$AC)</f>
        <v>1</v>
      </c>
      <c r="AE1719" s="18">
        <f>IF(R1719=0,0,AC1719/SUMIF($R:$R,R1719,$AC:$AC))</f>
        <v>4.3478260869565216E-2</v>
      </c>
      <c r="AF1719" s="18">
        <f>IF(R1719=0,1,0)</f>
        <v>0</v>
      </c>
      <c r="AG1719" s="18">
        <f>IF(R1719=0,#REF!-J1719,0)</f>
        <v>0</v>
      </c>
      <c r="AH1719" t="str">
        <f>TEXT(J1719,"MMMM")</f>
        <v>abril</v>
      </c>
    </row>
    <row r="1720" spans="1:34" ht="12.75" hidden="1" customHeight="1" x14ac:dyDescent="0.25">
      <c r="A1720" s="90" t="str">
        <f>IF(C1720="Oficina Diversos","Oficina Geral",
IF(ISNUMBER(FIND("Estoque - Colhedoras",C1720)),"Colhedoras",IF(ISNUMBER(FIND("Caldeiraria",C1720)),"Caldeiraria",IF(ISNUMBER(FIND("Borracharia",C1720)),"Borracharia",IF(ISNUMBER(FIND("Lubrificação",C1720)),"Lubrificação",
IF(ISNUMBER(FIND("Estoque - Carregadeiras",C1720)),"Carregadeiras",IF(ISNUMBER(FIND("Estoque - Veic. Leves",C1720)),"Veic. Leves",
IF(ISNUMBER(FIND("Estoque - Caminhões",C1720)),"Caminhões",IF(ISNUMBER(FIND("Estoque - Transbordos",C1720)),"Transbordos",
IF(ISNUMBER(FIND("Estoque - Tratores",C1720)),"Tratores",
IF(ISNUMBER(FIND("Estoque - Máquinas pesadas",C1720)),"Máquinas pesadas",
IF(ISNUMBER(FIND("Estoque - Reboques",C1720)),"Reboques",
IF(C1720="Estoque","Estoque",
IF(AND(ISNUMBER(C1720),C1720&gt;1000,C1720&lt;2000),"Caminhões",
IF(AND(ISNUMBER(C1720),C1720&gt;2000,C1720&lt;3000),"Tratores",
IF(AND(ISNUMBER(C1720),C1720&gt;3000,C1720&lt;4000),"Carregadeiras",
IF(AND(ISNUMBER(C1720),C1720&gt;4000,C1720&lt;5000),"Máquinas pesadas",
IF(AND(ISNUMBER(C1720),C1720&gt;5000,C1720&lt;6000),"Colhedoras",
IF(AND(ISNUMBER(C1720),C1720&gt;7000,C1720&lt;8000),"Irrigação",
IF(AND(ISNUMBER(C1720),C1720&gt;8000,C1720&lt;9000),"Reboques",IF(AND(ISNUMBER(C1720),C1720&gt;0,C1720&lt;1000),"Veic. Leves","")))))))))))))))))))))</f>
        <v>Reboques</v>
      </c>
      <c r="B1720" s="72"/>
      <c r="C1720" s="42">
        <v>8002</v>
      </c>
      <c r="D1720" s="42">
        <v>72790</v>
      </c>
      <c r="E1720" s="43" t="s">
        <v>876</v>
      </c>
      <c r="F1720" s="14" t="str">
        <f>IF(ISBLANK(K1720), "Apenas Solicitação", "Tem OC")</f>
        <v>Tem OC</v>
      </c>
      <c r="G1720" s="42">
        <v>1</v>
      </c>
      <c r="H1720" s="37">
        <f>G1720-I1720</f>
        <v>0</v>
      </c>
      <c r="I1720" s="38">
        <v>1</v>
      </c>
      <c r="J1720" s="44">
        <v>45758</v>
      </c>
      <c r="K1720" s="185">
        <v>45784</v>
      </c>
      <c r="L1720" s="44"/>
      <c r="M1720" s="44" t="str">
        <f ca="1">IF(OR(N1720="", N1720=0), "", IF(N1720&gt;TODAY(), "No prazo", "Atrasado"))</f>
        <v/>
      </c>
      <c r="N1720" s="44" t="str">
        <f>IFERROR(K1720 + VALUE(LEFT(L1720, FIND(" ", L1720) - 1)), "")</f>
        <v/>
      </c>
      <c r="O1720" s="3">
        <f>IF(_xlfn.DAYS(K1720,J1720)&lt;0, "Aguardando OC", _xlfn.DAYS(K1720,J1720))</f>
        <v>26</v>
      </c>
      <c r="P1720" s="191">
        <v>399139</v>
      </c>
      <c r="Q1720" s="56">
        <v>1144009</v>
      </c>
      <c r="R1720" s="191">
        <v>167228</v>
      </c>
      <c r="S1720" s="42">
        <v>727</v>
      </c>
      <c r="T1720" s="150" t="s">
        <v>902</v>
      </c>
      <c r="U1720" s="45">
        <v>3.45</v>
      </c>
      <c r="V1720" s="42">
        <v>12345</v>
      </c>
      <c r="W1720" s="43" t="str">
        <f>IFERROR(VLOOKUP(V1720, Fornecedores!A:C, 3, FALSE), "")</f>
        <v>LDF LOJÃO DO FERRO</v>
      </c>
      <c r="X1720" s="43" t="str">
        <f>IFERROR(VLOOKUP(V1720, Fornecedores!A:E, 5, FALSE), "")</f>
        <v>João Pessoa</v>
      </c>
      <c r="Y1720" s="43" t="str">
        <f>IFERROR(VLOOKUP(V1720, Fornecedores!A:F, 6, FALSE), "")</f>
        <v>PB</v>
      </c>
      <c r="Z1720" s="14" t="str">
        <f>IF(H1720=0, "Pedido entregue!", "Pendente")</f>
        <v>Pedido entregue!</v>
      </c>
      <c r="AA1720" s="74"/>
      <c r="AB1720" s="58" t="str">
        <f>IF(Z1720="Pedido Entregue!", IF(AA1720=1, "Retirado do Almoxarifado", IF(AA1720=2, "Material devolvido", "Aguardando retirada")), IF(Z1720="Pendente", "Entrega pendente", ""))</f>
        <v>Aguardando retirada</v>
      </c>
      <c r="AC1720" s="18">
        <v>1</v>
      </c>
      <c r="AD1720" s="18">
        <f>AC1720/SUMIF($P:$P,P1720,$AC:$AC)</f>
        <v>1</v>
      </c>
      <c r="AE1720" s="18">
        <f>IF(R1720=0,0,AC1720/SUMIF($R:$R,R1720,$AC:$AC))</f>
        <v>4.3478260869565216E-2</v>
      </c>
      <c r="AF1720" s="18">
        <f>IF(R1720=0,1,0)</f>
        <v>0</v>
      </c>
      <c r="AG1720" s="18">
        <f>IF(R1720=0,#REF!-J1720,0)</f>
        <v>0</v>
      </c>
      <c r="AH1720" t="str">
        <f>TEXT(J1720,"MMMM")</f>
        <v>abril</v>
      </c>
    </row>
    <row r="1721" spans="1:34" ht="12.75" hidden="1" customHeight="1" x14ac:dyDescent="0.25">
      <c r="A1721" s="90" t="str">
        <f>IF(C1721="Oficina Diversos","Oficina Geral",
IF(ISNUMBER(FIND("Estoque - Colhedoras",C1721)),"Colhedoras",IF(ISNUMBER(FIND("Caldeiraria",C1721)),"Caldeiraria",IF(ISNUMBER(FIND("Borracharia",C1721)),"Borracharia",IF(ISNUMBER(FIND("Lubrificação",C1721)),"Lubrificação",
IF(ISNUMBER(FIND("Estoque - Carregadeiras",C1721)),"Carregadeiras",IF(ISNUMBER(FIND("Estoque - Veic. Leves",C1721)),"Veic. Leves",
IF(ISNUMBER(FIND("Estoque - Caminhões",C1721)),"Caminhões",IF(ISNUMBER(FIND("Estoque - Transbordos",C1721)),"Transbordos",
IF(ISNUMBER(FIND("Estoque - Tratores",C1721)),"Tratores",
IF(ISNUMBER(FIND("Estoque - Máquinas pesadas",C1721)),"Máquinas pesadas",
IF(ISNUMBER(FIND("Estoque - Reboques",C1721)),"Reboques",
IF(C1721="Estoque","Estoque",
IF(AND(ISNUMBER(C1721),C1721&gt;1000,C1721&lt;2000),"Caminhões",
IF(AND(ISNUMBER(C1721),C1721&gt;2000,C1721&lt;3000),"Tratores",
IF(AND(ISNUMBER(C1721),C1721&gt;3000,C1721&lt;4000),"Carregadeiras",
IF(AND(ISNUMBER(C1721),C1721&gt;4000,C1721&lt;5000),"Máquinas pesadas",
IF(AND(ISNUMBER(C1721),C1721&gt;5000,C1721&lt;6000),"Colhedoras",
IF(AND(ISNUMBER(C1721),C1721&gt;7000,C1721&lt;8000),"Irrigação",
IF(AND(ISNUMBER(C1721),C1721&gt;8000,C1721&lt;9000),"Reboques",IF(AND(ISNUMBER(C1721),C1721&gt;0,C1721&lt;1000),"Veic. Leves","")))))))))))))))))))))</f>
        <v>Reboques</v>
      </c>
      <c r="B1721" s="72"/>
      <c r="C1721" s="42">
        <v>8003</v>
      </c>
      <c r="D1721" s="42">
        <v>72790</v>
      </c>
      <c r="E1721" s="43" t="s">
        <v>876</v>
      </c>
      <c r="F1721" s="14" t="str">
        <f>IF(ISBLANK(K1721), "Apenas Solicitação", "Tem OC")</f>
        <v>Tem OC</v>
      </c>
      <c r="G1721" s="42">
        <v>1</v>
      </c>
      <c r="H1721" s="37">
        <f>G1721-I1721</f>
        <v>0</v>
      </c>
      <c r="I1721" s="38">
        <v>1</v>
      </c>
      <c r="J1721" s="44">
        <v>45758</v>
      </c>
      <c r="K1721" s="185">
        <v>45784</v>
      </c>
      <c r="L1721" s="44"/>
      <c r="M1721" s="44" t="str">
        <f ca="1">IF(OR(N1721="", N1721=0), "", IF(N1721&gt;TODAY(), "No prazo", "Atrasado"))</f>
        <v/>
      </c>
      <c r="N1721" s="44" t="str">
        <f>IFERROR(K1721 + VALUE(LEFT(L1721, FIND(" ", L1721) - 1)), "")</f>
        <v/>
      </c>
      <c r="O1721" s="3">
        <f>IF(_xlfn.DAYS(K1721,J1721)&lt;0, "Aguardando OC", _xlfn.DAYS(K1721,J1721))</f>
        <v>26</v>
      </c>
      <c r="P1721" s="191">
        <v>399148</v>
      </c>
      <c r="Q1721" s="56">
        <v>1144010</v>
      </c>
      <c r="R1721" s="191">
        <v>167228</v>
      </c>
      <c r="S1721" s="42">
        <v>727</v>
      </c>
      <c r="T1721" s="150" t="s">
        <v>902</v>
      </c>
      <c r="U1721" s="45">
        <v>3.45</v>
      </c>
      <c r="V1721" s="42">
        <v>12345</v>
      </c>
      <c r="W1721" s="43" t="str">
        <f>IFERROR(VLOOKUP(V1721, Fornecedores!A:C, 3, FALSE), "")</f>
        <v>LDF LOJÃO DO FERRO</v>
      </c>
      <c r="X1721" s="43" t="str">
        <f>IFERROR(VLOOKUP(V1721, Fornecedores!A:E, 5, FALSE), "")</f>
        <v>João Pessoa</v>
      </c>
      <c r="Y1721" s="43" t="str">
        <f>IFERROR(VLOOKUP(V1721, Fornecedores!A:F, 6, FALSE), "")</f>
        <v>PB</v>
      </c>
      <c r="Z1721" s="14" t="str">
        <f>IF(H1721=0, "Pedido entregue!", "Pendente")</f>
        <v>Pedido entregue!</v>
      </c>
      <c r="AA1721" s="74"/>
      <c r="AB1721" s="58" t="str">
        <f>IF(Z1721="Pedido Entregue!", IF(AA1721=1, "Retirado do Almoxarifado", IF(AA1721=2, "Material devolvido", "Aguardando retirada")), IF(Z1721="Pendente", "Entrega pendente", ""))</f>
        <v>Aguardando retirada</v>
      </c>
      <c r="AC1721" s="18">
        <v>1</v>
      </c>
      <c r="AD1721" s="18">
        <f>AC1721/SUMIF($P:$P,P1721,$AC:$AC)</f>
        <v>1</v>
      </c>
      <c r="AE1721" s="18">
        <f>IF(R1721=0,0,AC1721/SUMIF($R:$R,R1721,$AC:$AC))</f>
        <v>4.3478260869565216E-2</v>
      </c>
      <c r="AF1721" s="18">
        <f>IF(R1721=0,1,0)</f>
        <v>0</v>
      </c>
      <c r="AG1721" s="18">
        <f>IF(R1721=0,#REF!-J1721,0)</f>
        <v>0</v>
      </c>
      <c r="AH1721" t="str">
        <f>TEXT(J1721,"MMMM")</f>
        <v>abril</v>
      </c>
    </row>
    <row r="1722" spans="1:34" ht="12.75" hidden="1" customHeight="1" x14ac:dyDescent="0.25">
      <c r="A1722" s="90" t="str">
        <f>IF(C1722="Oficina Diversos","Oficina Geral",
IF(ISNUMBER(FIND("Estoque - Colhedoras",C1722)),"Colhedoras",IF(ISNUMBER(FIND("Caldeiraria",C1722)),"Caldeiraria",IF(ISNUMBER(FIND("Borracharia",C1722)),"Borracharia",IF(ISNUMBER(FIND("Lubrificação",C1722)),"Lubrificação",
IF(ISNUMBER(FIND("Estoque - Carregadeiras",C1722)),"Carregadeiras",IF(ISNUMBER(FIND("Estoque - Veic. Leves",C1722)),"Veic. Leves",
IF(ISNUMBER(FIND("Estoque - Caminhões",C1722)),"Caminhões",IF(ISNUMBER(FIND("Estoque - Transbordos",C1722)),"Transbordos",
IF(ISNUMBER(FIND("Estoque - Tratores",C1722)),"Tratores",
IF(ISNUMBER(FIND("Estoque - Máquinas pesadas",C1722)),"Máquinas pesadas",
IF(ISNUMBER(FIND("Estoque - Reboques",C1722)),"Reboques",
IF(C1722="Estoque","Estoque",
IF(AND(ISNUMBER(C1722),C1722&gt;1000,C1722&lt;2000),"Caminhões",
IF(AND(ISNUMBER(C1722),C1722&gt;2000,C1722&lt;3000),"Tratores",
IF(AND(ISNUMBER(C1722),C1722&gt;3000,C1722&lt;4000),"Carregadeiras",
IF(AND(ISNUMBER(C1722),C1722&gt;4000,C1722&lt;5000),"Máquinas pesadas",
IF(AND(ISNUMBER(C1722),C1722&gt;5000,C1722&lt;6000),"Colhedoras",
IF(AND(ISNUMBER(C1722),C1722&gt;7000,C1722&lt;8000),"Irrigação",
IF(AND(ISNUMBER(C1722),C1722&gt;8000,C1722&lt;9000),"Reboques",IF(AND(ISNUMBER(C1722),C1722&gt;0,C1722&lt;1000),"Veic. Leves","")))))))))))))))))))))</f>
        <v>Reboques</v>
      </c>
      <c r="B1722" s="72"/>
      <c r="C1722" s="42">
        <v>8004</v>
      </c>
      <c r="D1722" s="42">
        <v>72790</v>
      </c>
      <c r="E1722" s="43" t="s">
        <v>876</v>
      </c>
      <c r="F1722" s="14" t="str">
        <f>IF(ISBLANK(K1722), "Apenas Solicitação", "Tem OC")</f>
        <v>Tem OC</v>
      </c>
      <c r="G1722" s="42">
        <v>1</v>
      </c>
      <c r="H1722" s="37">
        <f>G1722-I1722</f>
        <v>0</v>
      </c>
      <c r="I1722" s="38">
        <v>1</v>
      </c>
      <c r="J1722" s="44">
        <v>45758</v>
      </c>
      <c r="K1722" s="185">
        <v>45784</v>
      </c>
      <c r="L1722" s="44"/>
      <c r="M1722" s="44" t="str">
        <f ca="1">IF(OR(N1722="", N1722=0), "", IF(N1722&gt;TODAY(), "No prazo", "Atrasado"))</f>
        <v/>
      </c>
      <c r="N1722" s="44" t="str">
        <f>IFERROR(K1722 + VALUE(LEFT(L1722, FIND(" ", L1722) - 1)), "")</f>
        <v/>
      </c>
      <c r="O1722" s="3">
        <f>IF(_xlfn.DAYS(K1722,J1722)&lt;0, "Aguardando OC", _xlfn.DAYS(K1722,J1722))</f>
        <v>26</v>
      </c>
      <c r="P1722" s="191">
        <v>399156</v>
      </c>
      <c r="Q1722" s="56">
        <v>1144011</v>
      </c>
      <c r="R1722" s="191">
        <v>167229</v>
      </c>
      <c r="S1722" s="42">
        <v>727</v>
      </c>
      <c r="T1722" s="150" t="s">
        <v>902</v>
      </c>
      <c r="U1722" s="45">
        <v>3.45</v>
      </c>
      <c r="V1722" s="42">
        <v>12345</v>
      </c>
      <c r="W1722" s="43" t="str">
        <f>IFERROR(VLOOKUP(V1722, Fornecedores!A:C, 3, FALSE), "")</f>
        <v>LDF LOJÃO DO FERRO</v>
      </c>
      <c r="X1722" s="43" t="str">
        <f>IFERROR(VLOOKUP(V1722, Fornecedores!A:E, 5, FALSE), "")</f>
        <v>João Pessoa</v>
      </c>
      <c r="Y1722" s="43" t="str">
        <f>IFERROR(VLOOKUP(V1722, Fornecedores!A:F, 6, FALSE), "")</f>
        <v>PB</v>
      </c>
      <c r="Z1722" s="14" t="str">
        <f>IF(H1722=0, "Pedido entregue!", "Pendente")</f>
        <v>Pedido entregue!</v>
      </c>
      <c r="AA1722" s="74"/>
      <c r="AB1722" s="58" t="str">
        <f>IF(Z1722="Pedido Entregue!", IF(AA1722=1, "Retirado do Almoxarifado", IF(AA1722=2, "Material devolvido", "Aguardando retirada")), IF(Z1722="Pendente", "Entrega pendente", ""))</f>
        <v>Aguardando retirada</v>
      </c>
      <c r="AC1722" s="18">
        <v>1</v>
      </c>
      <c r="AD1722" s="18">
        <f>AC1722/SUMIF($P:$P,P1722,$AC:$AC)</f>
        <v>1</v>
      </c>
      <c r="AE1722" s="18">
        <f>IF(R1722=0,0,AC1722/SUMIF($R:$R,R1722,$AC:$AC))</f>
        <v>8.3333333333333329E-2</v>
      </c>
      <c r="AF1722" s="18">
        <f>IF(R1722=0,1,0)</f>
        <v>0</v>
      </c>
      <c r="AG1722" s="18">
        <f>IF(R1722=0,#REF!-J1722,0)</f>
        <v>0</v>
      </c>
      <c r="AH1722" t="str">
        <f>TEXT(J1722,"MMMM")</f>
        <v>abril</v>
      </c>
    </row>
    <row r="1723" spans="1:34" ht="12.75" hidden="1" customHeight="1" x14ac:dyDescent="0.25">
      <c r="A1723" s="90" t="str">
        <f>IF(C1723="Oficina Diversos","Oficina Geral",
IF(ISNUMBER(FIND("Estoque - Colhedoras",C1723)),"Colhedoras",IF(ISNUMBER(FIND("Caldeiraria",C1723)),"Caldeiraria",IF(ISNUMBER(FIND("Borracharia",C1723)),"Borracharia",IF(ISNUMBER(FIND("Lubrificação",C1723)),"Lubrificação",
IF(ISNUMBER(FIND("Estoque - Carregadeiras",C1723)),"Carregadeiras",IF(ISNUMBER(FIND("Estoque - Veic. Leves",C1723)),"Veic. Leves",
IF(ISNUMBER(FIND("Estoque - Caminhões",C1723)),"Caminhões",IF(ISNUMBER(FIND("Estoque - Transbordos",C1723)),"Transbordos",
IF(ISNUMBER(FIND("Estoque - Tratores",C1723)),"Tratores",
IF(ISNUMBER(FIND("Estoque - Máquinas pesadas",C1723)),"Máquinas pesadas",
IF(ISNUMBER(FIND("Estoque - Reboques",C1723)),"Reboques",
IF(C1723="Estoque","Estoque",
IF(AND(ISNUMBER(C1723),C1723&gt;1000,C1723&lt;2000),"Caminhões",
IF(AND(ISNUMBER(C1723),C1723&gt;2000,C1723&lt;3000),"Tratores",
IF(AND(ISNUMBER(C1723),C1723&gt;3000,C1723&lt;4000),"Carregadeiras",
IF(AND(ISNUMBER(C1723),C1723&gt;4000,C1723&lt;5000),"Máquinas pesadas",
IF(AND(ISNUMBER(C1723),C1723&gt;5000,C1723&lt;6000),"Colhedoras",
IF(AND(ISNUMBER(C1723),C1723&gt;7000,C1723&lt;8000),"Irrigação",
IF(AND(ISNUMBER(C1723),C1723&gt;8000,C1723&lt;9000),"Reboques",IF(AND(ISNUMBER(C1723),C1723&gt;0,C1723&lt;1000),"Veic. Leves","")))))))))))))))))))))</f>
        <v>Reboques</v>
      </c>
      <c r="B1723" s="72"/>
      <c r="C1723" s="42">
        <v>8006</v>
      </c>
      <c r="D1723" s="42">
        <v>72790</v>
      </c>
      <c r="E1723" s="43" t="s">
        <v>876</v>
      </c>
      <c r="F1723" s="14" t="str">
        <f>IF(ISBLANK(K1723), "Apenas Solicitação", "Tem OC")</f>
        <v>Tem OC</v>
      </c>
      <c r="G1723" s="42">
        <v>1</v>
      </c>
      <c r="H1723" s="37">
        <f>G1723-I1723</f>
        <v>0</v>
      </c>
      <c r="I1723" s="38">
        <v>1</v>
      </c>
      <c r="J1723" s="44">
        <v>45758</v>
      </c>
      <c r="K1723" s="185">
        <v>45784</v>
      </c>
      <c r="L1723" s="44"/>
      <c r="M1723" s="44" t="str">
        <f ca="1">IF(OR(N1723="", N1723=0), "", IF(N1723&gt;TODAY(), "No prazo", "Atrasado"))</f>
        <v/>
      </c>
      <c r="N1723" s="44" t="str">
        <f>IFERROR(K1723 + VALUE(LEFT(L1723, FIND(" ", L1723) - 1)), "")</f>
        <v/>
      </c>
      <c r="O1723" s="3">
        <f>IF(_xlfn.DAYS(K1723,J1723)&lt;0, "Aguardando OC", _xlfn.DAYS(K1723,J1723))</f>
        <v>26</v>
      </c>
      <c r="P1723" s="191">
        <v>399162</v>
      </c>
      <c r="Q1723" s="56">
        <v>1144012</v>
      </c>
      <c r="R1723" s="191">
        <v>167229</v>
      </c>
      <c r="S1723" s="42">
        <v>727</v>
      </c>
      <c r="T1723" s="150" t="s">
        <v>902</v>
      </c>
      <c r="U1723" s="45">
        <v>3.45</v>
      </c>
      <c r="V1723" s="42">
        <v>12345</v>
      </c>
      <c r="W1723" s="43" t="str">
        <f>IFERROR(VLOOKUP(V1723, Fornecedores!A:C, 3, FALSE), "")</f>
        <v>LDF LOJÃO DO FERRO</v>
      </c>
      <c r="X1723" s="43" t="str">
        <f>IFERROR(VLOOKUP(V1723, Fornecedores!A:E, 5, FALSE), "")</f>
        <v>João Pessoa</v>
      </c>
      <c r="Y1723" s="43" t="str">
        <f>IFERROR(VLOOKUP(V1723, Fornecedores!A:F, 6, FALSE), "")</f>
        <v>PB</v>
      </c>
      <c r="Z1723" s="14" t="str">
        <f>IF(H1723=0, "Pedido entregue!", "Pendente")</f>
        <v>Pedido entregue!</v>
      </c>
      <c r="AA1723" s="74"/>
      <c r="AB1723" s="58" t="str">
        <f>IF(Z1723="Pedido Entregue!", IF(AA1723=1, "Retirado do Almoxarifado", IF(AA1723=2, "Material devolvido", "Aguardando retirada")), IF(Z1723="Pendente", "Entrega pendente", ""))</f>
        <v>Aguardando retirada</v>
      </c>
      <c r="AC1723" s="18">
        <v>1</v>
      </c>
      <c r="AD1723" s="18">
        <f>AC1723/SUMIF($P:$P,P1723,$AC:$AC)</f>
        <v>1</v>
      </c>
      <c r="AE1723" s="18">
        <f>IF(R1723=0,0,AC1723/SUMIF($R:$R,R1723,$AC:$AC))</f>
        <v>8.3333333333333329E-2</v>
      </c>
      <c r="AF1723" s="18">
        <f>IF(R1723=0,1,0)</f>
        <v>0</v>
      </c>
      <c r="AG1723" s="18">
        <f>IF(R1723=0,#REF!-J1723,0)</f>
        <v>0</v>
      </c>
      <c r="AH1723" t="str">
        <f>TEXT(J1723,"MMMM")</f>
        <v>abril</v>
      </c>
    </row>
    <row r="1724" spans="1:34" ht="12.75" hidden="1" customHeight="1" x14ac:dyDescent="0.25">
      <c r="A1724" s="90" t="str">
        <f>IF(C1724="Oficina Diversos","Oficina Geral",
IF(ISNUMBER(FIND("Estoque - Colhedoras",C1724)),"Colhedoras",IF(ISNUMBER(FIND("Caldeiraria",C1724)),"Caldeiraria",IF(ISNUMBER(FIND("Borracharia",C1724)),"Borracharia",IF(ISNUMBER(FIND("Lubrificação",C1724)),"Lubrificação",
IF(ISNUMBER(FIND("Estoque - Carregadeiras",C1724)),"Carregadeiras",IF(ISNUMBER(FIND("Estoque - Veic. Leves",C1724)),"Veic. Leves",
IF(ISNUMBER(FIND("Estoque - Caminhões",C1724)),"Caminhões",IF(ISNUMBER(FIND("Estoque - Transbordos",C1724)),"Transbordos",
IF(ISNUMBER(FIND("Estoque - Tratores",C1724)),"Tratores",
IF(ISNUMBER(FIND("Estoque - Máquinas pesadas",C1724)),"Máquinas pesadas",
IF(ISNUMBER(FIND("Estoque - Reboques",C1724)),"Reboques",
IF(C1724="Estoque","Estoque",
IF(AND(ISNUMBER(C1724),C1724&gt;1000,C1724&lt;2000),"Caminhões",
IF(AND(ISNUMBER(C1724),C1724&gt;2000,C1724&lt;3000),"Tratores",
IF(AND(ISNUMBER(C1724),C1724&gt;3000,C1724&lt;4000),"Carregadeiras",
IF(AND(ISNUMBER(C1724),C1724&gt;4000,C1724&lt;5000),"Máquinas pesadas",
IF(AND(ISNUMBER(C1724),C1724&gt;5000,C1724&lt;6000),"Colhedoras",
IF(AND(ISNUMBER(C1724),C1724&gt;7000,C1724&lt;8000),"Irrigação",
IF(AND(ISNUMBER(C1724),C1724&gt;8000,C1724&lt;9000),"Reboques",IF(AND(ISNUMBER(C1724),C1724&gt;0,C1724&lt;1000),"Veic. Leves","")))))))))))))))))))))</f>
        <v>Reboques</v>
      </c>
      <c r="B1724" s="72"/>
      <c r="C1724" s="42">
        <v>8008</v>
      </c>
      <c r="D1724" s="42">
        <v>72790</v>
      </c>
      <c r="E1724" s="43" t="s">
        <v>876</v>
      </c>
      <c r="F1724" s="14" t="str">
        <f>IF(ISBLANK(K1724), "Apenas Solicitação", "Tem OC")</f>
        <v>Tem OC</v>
      </c>
      <c r="G1724" s="42">
        <v>1</v>
      </c>
      <c r="H1724" s="37">
        <f>G1724-I1724</f>
        <v>0</v>
      </c>
      <c r="I1724" s="38">
        <v>1</v>
      </c>
      <c r="J1724" s="44">
        <v>45758</v>
      </c>
      <c r="K1724" s="185">
        <v>45784</v>
      </c>
      <c r="L1724" s="44"/>
      <c r="M1724" s="44" t="str">
        <f ca="1">IF(OR(N1724="", N1724=0), "", IF(N1724&gt;TODAY(), "No prazo", "Atrasado"))</f>
        <v/>
      </c>
      <c r="N1724" s="44" t="str">
        <f>IFERROR(K1724 + VALUE(LEFT(L1724, FIND(" ", L1724) - 1)), "")</f>
        <v/>
      </c>
      <c r="O1724" s="3">
        <f>IF(_xlfn.DAYS(K1724,J1724)&lt;0, "Aguardando OC", _xlfn.DAYS(K1724,J1724))</f>
        <v>26</v>
      </c>
      <c r="P1724" s="191">
        <v>399166</v>
      </c>
      <c r="Q1724" s="56">
        <v>1144013</v>
      </c>
      <c r="R1724" s="191">
        <v>166919</v>
      </c>
      <c r="S1724" s="42">
        <v>704</v>
      </c>
      <c r="T1724" s="150" t="s">
        <v>903</v>
      </c>
      <c r="U1724" s="45">
        <v>3.45</v>
      </c>
      <c r="V1724" s="42">
        <v>12345</v>
      </c>
      <c r="W1724" s="43" t="str">
        <f>IFERROR(VLOOKUP(V1724, Fornecedores!A:C, 3, FALSE), "")</f>
        <v>LDF LOJÃO DO FERRO</v>
      </c>
      <c r="X1724" s="43" t="str">
        <f>IFERROR(VLOOKUP(V1724, Fornecedores!A:E, 5, FALSE), "")</f>
        <v>João Pessoa</v>
      </c>
      <c r="Y1724" s="43" t="str">
        <f>IFERROR(VLOOKUP(V1724, Fornecedores!A:F, 6, FALSE), "")</f>
        <v>PB</v>
      </c>
      <c r="Z1724" s="14" t="str">
        <f>IF(H1724=0, "Pedido entregue!", "Pendente")</f>
        <v>Pedido entregue!</v>
      </c>
      <c r="AA1724" s="74"/>
      <c r="AB1724" s="58" t="str">
        <f>IF(Z1724="Pedido Entregue!", IF(AA1724=1, "Retirado do Almoxarifado", IF(AA1724=2, "Material devolvido", "Aguardando retirada")), IF(Z1724="Pendente", "Entrega pendente", ""))</f>
        <v>Aguardando retirada</v>
      </c>
      <c r="AC1724" s="18">
        <v>1</v>
      </c>
      <c r="AD1724" s="18">
        <f>AC1724/SUMIF($P:$P,P1724,$AC:$AC)</f>
        <v>1</v>
      </c>
      <c r="AE1724" s="18">
        <f>IF(R1724=0,0,AC1724/SUMIF($R:$R,R1724,$AC:$AC))</f>
        <v>0.1111111111111111</v>
      </c>
      <c r="AF1724" s="18">
        <f>IF(R1724=0,1,0)</f>
        <v>0</v>
      </c>
      <c r="AG1724" s="18">
        <f>IF(R1724=0,#REF!-J1724,0)</f>
        <v>0</v>
      </c>
      <c r="AH1724" t="str">
        <f>TEXT(J1724,"MMMM")</f>
        <v>abril</v>
      </c>
    </row>
    <row r="1725" spans="1:34" ht="12.75" customHeight="1" x14ac:dyDescent="0.25">
      <c r="A1725" s="90" t="str">
        <f>IF(C1725="Oficina Diversos","Oficina Geral",
IF(ISNUMBER(FIND("Estoque - Colhedoras",C1725)),"Colhedoras",IF(ISNUMBER(FIND("Caldeiraria",C1725)),"Caldeiraria",IF(ISNUMBER(FIND("Borracharia",C1725)),"Borracharia",IF(ISNUMBER(FIND("Lubrificação",C1725)),"Lubrificação",
IF(ISNUMBER(FIND("Estoque - Carregadeiras",C1725)),"Carregadeiras",IF(ISNUMBER(FIND("Estoque - Veic. Leves",C1725)),"Veic. Leves",
IF(ISNUMBER(FIND("Estoque - Caminhões",C1725)),"Caminhões",IF(ISNUMBER(FIND("Estoque - Transbordos",C1725)),"Transbordos",
IF(ISNUMBER(FIND("Estoque - Tratores",C1725)),"Tratores",
IF(ISNUMBER(FIND("Estoque - Máquinas pesadas",C1725)),"Máquinas pesadas",
IF(ISNUMBER(FIND("Estoque - Reboques",C1725)),"Reboques",
IF(C1725="Estoque","Estoque",
IF(AND(ISNUMBER(C1725),C1725&gt;1000,C1725&lt;2000),"Caminhões",
IF(AND(ISNUMBER(C1725),C1725&gt;2000,C1725&lt;3000),"Tratores",
IF(AND(ISNUMBER(C1725),C1725&gt;3000,C1725&lt;4000),"Carregadeiras",
IF(AND(ISNUMBER(C1725),C1725&gt;4000,C1725&lt;5000),"Máquinas pesadas",
IF(AND(ISNUMBER(C1725),C1725&gt;5000,C1725&lt;6000),"Colhedoras",
IF(AND(ISNUMBER(C1725),C1725&gt;7000,C1725&lt;8000),"Irrigação",
IF(AND(ISNUMBER(C1725),C1725&gt;8000,C1725&lt;9000),"Reboques",IF(AND(ISNUMBER(C1725),C1725&gt;0,C1725&lt;1000),"Veic. Leves","")))))))))))))))))))))</f>
        <v>Caminhões</v>
      </c>
      <c r="C1725" s="171">
        <v>1020</v>
      </c>
      <c r="D1725" s="170">
        <v>73049</v>
      </c>
      <c r="E1725" s="173" t="s">
        <v>26043</v>
      </c>
      <c r="F1725" s="101" t="str">
        <f>IF(ISBLANK(K1725), "Apenas Solicitação", "Tem OC")</f>
        <v>Tem OC</v>
      </c>
      <c r="G1725" s="170">
        <v>1</v>
      </c>
      <c r="H1725" s="102">
        <f>G1725-I1725</f>
        <v>1</v>
      </c>
      <c r="I1725" s="103"/>
      <c r="J1725" s="174">
        <v>45852</v>
      </c>
      <c r="K1725" s="174">
        <v>45857</v>
      </c>
      <c r="L1725" s="173" t="s">
        <v>20151</v>
      </c>
      <c r="M1725" s="104" t="str">
        <f ca="1">IF(OR(N1725="", N1725=0), "", IF(N1725&gt;TODAY(), "No prazo", "Atrasado"))</f>
        <v>Atrasado</v>
      </c>
      <c r="N1725" s="104">
        <f>IFERROR(K1725 + VALUE(LEFT(L1725, FIND(" ", L1725) - 1)), "")</f>
        <v>45857</v>
      </c>
      <c r="O1725" s="105">
        <f>IF(_xlfn.DAYS(K1725,J1725)&lt;0, "Aguardando OC", _xlfn.DAYS(K1725,J1725))</f>
        <v>5</v>
      </c>
      <c r="P1725" s="212">
        <v>411587</v>
      </c>
      <c r="Q1725" s="12"/>
      <c r="R1725" s="212">
        <v>171162</v>
      </c>
      <c r="S1725" s="2">
        <v>221</v>
      </c>
      <c r="T1725" s="135" t="s">
        <v>1029</v>
      </c>
      <c r="U1725" s="170">
        <v>237.03</v>
      </c>
      <c r="V1725" s="170">
        <v>2528</v>
      </c>
      <c r="W1725" s="105" t="str">
        <f>IFERROR(VLOOKUP(V1725, Fornecedores!A:C, 3, FALSE), "")</f>
        <v xml:space="preserve">REDIESEL            </v>
      </c>
      <c r="X1725" s="105" t="str">
        <f>IFERROR(VLOOKUP(V1725, Fornecedores!A:E, 5, FALSE), "")</f>
        <v>Jaboatão dos Guararapes</v>
      </c>
      <c r="Y1725" s="105" t="str">
        <f>IFERROR(VLOOKUP(V1725, Fornecedores!A:F, 6, FALSE), "")</f>
        <v>PE</v>
      </c>
      <c r="Z1725" s="101" t="str">
        <f>IF(H1725=0, "Pedido entregue!", "Pendente")</f>
        <v>Pendente</v>
      </c>
      <c r="AB1725" s="132" t="str">
        <f>IF(Z1725="Pedido Entregue!", IF(AA1725=1, "Retirado do Almoxarifado", IF(AA1725=2, "Material devolvido", "Aguardando retirada")), IF(Z1725="Pendente", "Entrega pendente", ""))</f>
        <v>Entrega pendente</v>
      </c>
      <c r="AC1725" s="18">
        <v>1</v>
      </c>
      <c r="AD1725" s="18">
        <f>AC1725/SUMIF($P:$P,P1725,$AC:$AC)</f>
        <v>1</v>
      </c>
      <c r="AE1725" s="18">
        <f>IF(R1725=0,0,AC1725/SUMIF($R:$R,R1725,$AC:$AC))</f>
        <v>0.125</v>
      </c>
      <c r="AF1725" s="18">
        <f>IF(R1725=0,1,0)</f>
        <v>0</v>
      </c>
      <c r="AH1725" t="str">
        <f>TEXT(J1725,"MMMM")</f>
        <v>julho</v>
      </c>
    </row>
    <row r="1726" spans="1:34" ht="12.75" customHeight="1" x14ac:dyDescent="0.25">
      <c r="A1726" s="90" t="str">
        <f>IF(C1726="Oficina Diversos","Oficina Geral",
IF(ISNUMBER(FIND("Estoque - Colhedoras",C1726)),"Colhedoras",IF(ISNUMBER(FIND("Caldeiraria",C1726)),"Caldeiraria",IF(ISNUMBER(FIND("Borracharia",C1726)),"Borracharia",IF(ISNUMBER(FIND("Lubrificação",C1726)),"Lubrificação",
IF(ISNUMBER(FIND("Estoque - Carregadeiras",C1726)),"Carregadeiras",IF(ISNUMBER(FIND("Estoque - Veic. Leves",C1726)),"Veic. Leves",
IF(ISNUMBER(FIND("Estoque - Caminhões",C1726)),"Caminhões",IF(ISNUMBER(FIND("Estoque - Transbordos",C1726)),"Transbordos",
IF(ISNUMBER(FIND("Estoque - Tratores",C1726)),"Tratores",
IF(ISNUMBER(FIND("Estoque - Máquinas pesadas",C1726)),"Máquinas pesadas",
IF(ISNUMBER(FIND("Estoque - Reboques",C1726)),"Reboques",
IF(C1726="Estoque","Estoque",
IF(AND(ISNUMBER(C1726),C1726&gt;1000,C1726&lt;2000),"Caminhões",
IF(AND(ISNUMBER(C1726),C1726&gt;2000,C1726&lt;3000),"Tratores",
IF(AND(ISNUMBER(C1726),C1726&gt;3000,C1726&lt;4000),"Carregadeiras",
IF(AND(ISNUMBER(C1726),C1726&gt;4000,C1726&lt;5000),"Máquinas pesadas",
IF(AND(ISNUMBER(C1726),C1726&gt;5000,C1726&lt;6000),"Colhedoras",
IF(AND(ISNUMBER(C1726),C1726&gt;7000,C1726&lt;8000),"Irrigação",
IF(AND(ISNUMBER(C1726),C1726&gt;8000,C1726&lt;9000),"Reboques",IF(AND(ISNUMBER(C1726),C1726&gt;0,C1726&lt;1000),"Veic. Leves","")))))))))))))))))))))</f>
        <v>Caminhões</v>
      </c>
      <c r="C1726" s="171">
        <v>1021</v>
      </c>
      <c r="D1726" s="170">
        <v>73049</v>
      </c>
      <c r="E1726" s="173" t="s">
        <v>26043</v>
      </c>
      <c r="F1726" s="101" t="str">
        <f>IF(ISBLANK(K1726), "Apenas Solicitação", "Tem OC")</f>
        <v>Tem OC</v>
      </c>
      <c r="G1726" s="170">
        <v>1</v>
      </c>
      <c r="H1726" s="102">
        <f>G1726-I1726</f>
        <v>1</v>
      </c>
      <c r="I1726" s="103"/>
      <c r="J1726" s="174">
        <v>45852</v>
      </c>
      <c r="K1726" s="174">
        <v>45857</v>
      </c>
      <c r="L1726" s="173" t="s">
        <v>20151</v>
      </c>
      <c r="M1726" s="104" t="str">
        <f ca="1">IF(OR(N1726="", N1726=0), "", IF(N1726&gt;TODAY(), "No prazo", "Atrasado"))</f>
        <v>Atrasado</v>
      </c>
      <c r="N1726" s="104">
        <f>IFERROR(K1726 + VALUE(LEFT(L1726, FIND(" ", L1726) - 1)), "")</f>
        <v>45857</v>
      </c>
      <c r="O1726" s="105">
        <f>IF(_xlfn.DAYS(K1726,J1726)&lt;0, "Aguardando OC", _xlfn.DAYS(K1726,J1726))</f>
        <v>5</v>
      </c>
      <c r="P1726" s="212">
        <v>411619</v>
      </c>
      <c r="Q1726" s="12"/>
      <c r="R1726" s="212">
        <v>171162</v>
      </c>
      <c r="S1726" s="2">
        <v>221</v>
      </c>
      <c r="T1726" s="135" t="s">
        <v>1029</v>
      </c>
      <c r="U1726" s="170">
        <v>237.03</v>
      </c>
      <c r="V1726" s="170">
        <v>2528</v>
      </c>
      <c r="W1726" s="105" t="str">
        <f>IFERROR(VLOOKUP(V1726, Fornecedores!A:C, 3, FALSE), "")</f>
        <v xml:space="preserve">REDIESEL            </v>
      </c>
      <c r="X1726" s="105" t="str">
        <f>IFERROR(VLOOKUP(V1726, Fornecedores!A:E, 5, FALSE), "")</f>
        <v>Jaboatão dos Guararapes</v>
      </c>
      <c r="Y1726" s="105" t="str">
        <f>IFERROR(VLOOKUP(V1726, Fornecedores!A:F, 6, FALSE), "")</f>
        <v>PE</v>
      </c>
      <c r="Z1726" s="101" t="str">
        <f>IF(H1726=0, "Pedido entregue!", "Pendente")</f>
        <v>Pendente</v>
      </c>
      <c r="AB1726" s="132" t="str">
        <f>IF(Z1726="Pedido Entregue!", IF(AA1726=1, "Retirado do Almoxarifado", IF(AA1726=2, "Material devolvido", "Aguardando retirada")), IF(Z1726="Pendente", "Entrega pendente", ""))</f>
        <v>Entrega pendente</v>
      </c>
      <c r="AC1726" s="18">
        <v>1</v>
      </c>
      <c r="AD1726" s="18">
        <f>AC1726/SUMIF($P:$P,P1726,$AC:$AC)</f>
        <v>1</v>
      </c>
      <c r="AE1726" s="18">
        <f>IF(R1726=0,0,AC1726/SUMIF($R:$R,R1726,$AC:$AC))</f>
        <v>0.125</v>
      </c>
      <c r="AF1726" s="18">
        <f>IF(R1726=0,1,0)</f>
        <v>0</v>
      </c>
      <c r="AH1726" t="str">
        <f>TEXT(J1726,"MMMM")</f>
        <v>julho</v>
      </c>
    </row>
    <row r="1727" spans="1:34" ht="12.75" hidden="1" customHeight="1" x14ac:dyDescent="0.25">
      <c r="A1727" s="90" t="str">
        <f>IF(C1727="Oficina Diversos","Oficina Geral",
IF(ISNUMBER(FIND("Estoque - Colhedoras",C1727)),"Colhedoras",IF(ISNUMBER(FIND("Caldeiraria",C1727)),"Caldeiraria",IF(ISNUMBER(FIND("Borracharia",C1727)),"Borracharia",IF(ISNUMBER(FIND("Lubrificação",C1727)),"Lubrificação",
IF(ISNUMBER(FIND("Estoque - Carregadeiras",C1727)),"Carregadeiras",IF(ISNUMBER(FIND("Estoque - Veic. Leves",C1727)),"Veic. Leves",
IF(ISNUMBER(FIND("Estoque - Caminhões",C1727)),"Caminhões",IF(ISNUMBER(FIND("Estoque - Transbordos",C1727)),"Transbordos",
IF(ISNUMBER(FIND("Estoque - Tratores",C1727)),"Tratores",
IF(ISNUMBER(FIND("Estoque - Máquinas pesadas",C1727)),"Máquinas pesadas",
IF(ISNUMBER(FIND("Estoque - Reboques",C1727)),"Reboques",
IF(C1727="Estoque","Estoque",
IF(AND(ISNUMBER(C1727),C1727&gt;1000,C1727&lt;2000),"Caminhões",
IF(AND(ISNUMBER(C1727),C1727&gt;2000,C1727&lt;3000),"Tratores",
IF(AND(ISNUMBER(C1727),C1727&gt;3000,C1727&lt;4000),"Carregadeiras",
IF(AND(ISNUMBER(C1727),C1727&gt;4000,C1727&lt;5000),"Máquinas pesadas",
IF(AND(ISNUMBER(C1727),C1727&gt;5000,C1727&lt;6000),"Colhedoras",
IF(AND(ISNUMBER(C1727),C1727&gt;7000,C1727&lt;8000),"Irrigação",
IF(AND(ISNUMBER(C1727),C1727&gt;8000,C1727&lt;9000),"Reboques",IF(AND(ISNUMBER(C1727),C1727&gt;0,C1727&lt;1000),"Veic. Leves","")))))))))))))))))))))</f>
        <v>Veic. Leves</v>
      </c>
      <c r="B1727" s="18"/>
      <c r="C1727" s="2">
        <v>55</v>
      </c>
      <c r="D1727" s="2">
        <v>73070</v>
      </c>
      <c r="E1727" s="3" t="s">
        <v>285</v>
      </c>
      <c r="F1727" s="14" t="str">
        <f>IF(ISBLANK(K1727), "Apenas Solicitação", "Tem OC")</f>
        <v>Tem OC</v>
      </c>
      <c r="G1727" s="2">
        <v>1</v>
      </c>
      <c r="H1727" s="37">
        <f>G1727-I1727</f>
        <v>0</v>
      </c>
      <c r="I1727" s="38">
        <v>1</v>
      </c>
      <c r="J1727" s="4">
        <v>45734</v>
      </c>
      <c r="K1727" s="180">
        <v>45756</v>
      </c>
      <c r="L1727" s="3"/>
      <c r="M1727" s="44"/>
      <c r="N1727" s="44" t="str">
        <f>IFERROR(K1727 + VALUE(LEFT(L1727, FIND(" ", L1727) - 1)), "")</f>
        <v/>
      </c>
      <c r="O1727" s="3">
        <f>IF(_xlfn.DAYS(K1727,J1727)&lt;0, "Aguardando OC", _xlfn.DAYS(K1727,J1727))</f>
        <v>22</v>
      </c>
      <c r="P1727" s="14">
        <v>396462</v>
      </c>
      <c r="Q1727" s="169">
        <v>1137477</v>
      </c>
      <c r="R1727" s="14">
        <v>166051</v>
      </c>
      <c r="S1727" s="2">
        <v>717</v>
      </c>
      <c r="T1727" s="135" t="s">
        <v>286</v>
      </c>
      <c r="U1727" s="21">
        <v>280</v>
      </c>
      <c r="V1727" s="2">
        <v>5075</v>
      </c>
      <c r="W1727" s="43" t="str">
        <f>IFERROR(VLOOKUP(V1727, Fornecedores!A:C, 3, FALSE), "")</f>
        <v>LOJÃO DAS PEÇAS</v>
      </c>
      <c r="X1727" s="43" t="str">
        <f>IFERROR(VLOOKUP(V1727, Fornecedores!A:E, 5, FALSE), "")</f>
        <v>João Pessoa</v>
      </c>
      <c r="Y1727" s="43" t="str">
        <f>IFERROR(VLOOKUP(V1727, Fornecedores!A:F, 6, FALSE), "")</f>
        <v>PB</v>
      </c>
      <c r="Z1727" s="14" t="str">
        <f>IF(H1727=0, "Pedido entregue!", "Pendente")</f>
        <v>Pedido entregue!</v>
      </c>
      <c r="AA1727" s="74"/>
      <c r="AB1727" s="58" t="str">
        <f>IF(Z1727="Pedido Entregue!", IF(AA1727=1, "Retirado do Almoxarifado", IF(AA1727=2, "Material devolvido", "Aguardando retirada")), IF(Z1727="Pendente", "Entrega pendente", ""))</f>
        <v>Aguardando retirada</v>
      </c>
      <c r="AC1727" s="18">
        <v>1</v>
      </c>
      <c r="AD1727" s="18">
        <f>AC1727/SUMIF($P:$P,P1727,$AC:$AC)</f>
        <v>1</v>
      </c>
      <c r="AE1727" s="18">
        <f>IF(R1727=0,0,AC1727/SUMIF($R:$R,R1727,$AC:$AC))</f>
        <v>1</v>
      </c>
      <c r="AF1727" s="18">
        <f>IF(R1727=0,1,0)</f>
        <v>0</v>
      </c>
      <c r="AG1727" s="18">
        <f>IF(R1727=0,#REF!-J1727,0)</f>
        <v>0</v>
      </c>
      <c r="AH1727" t="str">
        <f>TEXT(J1727,"MMMM")</f>
        <v>março</v>
      </c>
    </row>
    <row r="1728" spans="1:34" ht="12.75" hidden="1" customHeight="1" x14ac:dyDescent="0.25">
      <c r="A1728" s="90" t="str">
        <f>IF(C1728="Oficina Diversos","Oficina Geral",
IF(ISNUMBER(FIND("Estoque - Colhedoras",C1728)),"Colhedoras",IF(ISNUMBER(FIND("Caldeiraria",C1728)),"Caldeiraria",IF(ISNUMBER(FIND("Borracharia",C1728)),"Borracharia",IF(ISNUMBER(FIND("Lubrificação",C1728)),"Lubrificação",
IF(ISNUMBER(FIND("Estoque - Carregadeiras",C1728)),"Carregadeiras",IF(ISNUMBER(FIND("Estoque - Veic. Leves",C1728)),"Veic. Leves",
IF(ISNUMBER(FIND("Estoque - Caminhões",C1728)),"Caminhões",IF(ISNUMBER(FIND("Estoque - Transbordos",C1728)),"Transbordos",
IF(ISNUMBER(FIND("Estoque - Tratores",C1728)),"Tratores",
IF(ISNUMBER(FIND("Estoque - Máquinas pesadas",C1728)),"Máquinas pesadas",
IF(ISNUMBER(FIND("Estoque - Reboques",C1728)),"Reboques",
IF(C1728="Estoque","Estoque",
IF(AND(ISNUMBER(C1728),C1728&gt;1000,C1728&lt;2000),"Caminhões",
IF(AND(ISNUMBER(C1728),C1728&gt;2000,C1728&lt;3000),"Tratores",
IF(AND(ISNUMBER(C1728),C1728&gt;3000,C1728&lt;4000),"Carregadeiras",
IF(AND(ISNUMBER(C1728),C1728&gt;4000,C1728&lt;5000),"Máquinas pesadas",
IF(AND(ISNUMBER(C1728),C1728&gt;5000,C1728&lt;6000),"Colhedoras",
IF(AND(ISNUMBER(C1728),C1728&gt;7000,C1728&lt;8000),"Irrigação",
IF(AND(ISNUMBER(C1728),C1728&gt;8000,C1728&lt;9000),"Reboques",IF(AND(ISNUMBER(C1728),C1728&gt;0,C1728&lt;1000),"Veic. Leves","")))))))))))))))))))))</f>
        <v>Veic. Leves</v>
      </c>
      <c r="B1728" s="18"/>
      <c r="C1728" s="2">
        <v>55</v>
      </c>
      <c r="D1728" s="2">
        <v>73073</v>
      </c>
      <c r="E1728" s="3" t="s">
        <v>287</v>
      </c>
      <c r="F1728" s="14" t="str">
        <f>IF(ISBLANK(K1728), "Apenas Solicitação", "Tem OC")</f>
        <v>Tem OC</v>
      </c>
      <c r="G1728" s="2">
        <v>1</v>
      </c>
      <c r="H1728" s="37">
        <f>G1728-I1728</f>
        <v>0</v>
      </c>
      <c r="I1728" s="38">
        <v>1</v>
      </c>
      <c r="J1728" s="4">
        <v>45734</v>
      </c>
      <c r="K1728" s="180">
        <v>45756</v>
      </c>
      <c r="L1728" s="3"/>
      <c r="M1728" s="44"/>
      <c r="N1728" s="44" t="str">
        <f>IFERROR(K1728 + VALUE(LEFT(L1728, FIND(" ", L1728) - 1)), "")</f>
        <v/>
      </c>
      <c r="O1728" s="3">
        <f>IF(_xlfn.DAYS(K1728,J1728)&lt;0, "Aguardando OC", _xlfn.DAYS(K1728,J1728))</f>
        <v>22</v>
      </c>
      <c r="P1728" s="14">
        <v>396463</v>
      </c>
      <c r="Q1728" s="169">
        <v>1137477</v>
      </c>
      <c r="R1728" s="14">
        <v>166050</v>
      </c>
      <c r="S1728" s="2">
        <v>717</v>
      </c>
      <c r="T1728" s="135" t="s">
        <v>286</v>
      </c>
      <c r="U1728" s="21">
        <v>195</v>
      </c>
      <c r="V1728" s="2">
        <v>6039</v>
      </c>
      <c r="W1728" s="43" t="str">
        <f>IFERROR(VLOOKUP(V1728, Fornecedores!A:C, 3, FALSE), "")</f>
        <v>IDEAL DISTRIBUIDORA DE PEÇAS</v>
      </c>
      <c r="X1728" s="43" t="str">
        <f>IFERROR(VLOOKUP(V1728, Fornecedores!A:E, 5, FALSE), "")</f>
        <v>Campina Grande</v>
      </c>
      <c r="Y1728" s="43" t="str">
        <f>IFERROR(VLOOKUP(V1728, Fornecedores!A:F, 6, FALSE), "")</f>
        <v>PB</v>
      </c>
      <c r="Z1728" s="14" t="str">
        <f>IF(H1728=0, "Pedido entregue!", "Pendente")</f>
        <v>Pedido entregue!</v>
      </c>
      <c r="AA1728" s="74"/>
      <c r="AB1728" s="58" t="str">
        <f>IF(Z1728="Pedido Entregue!", IF(AA1728=1, "Retirado do Almoxarifado", IF(AA1728=2, "Material devolvido", "Aguardando retirada")), IF(Z1728="Pendente", "Entrega pendente", ""))</f>
        <v>Aguardando retirada</v>
      </c>
      <c r="AC1728" s="18">
        <v>1</v>
      </c>
      <c r="AD1728" s="18">
        <f>AC1728/SUMIF($P:$P,P1728,$AC:$AC)</f>
        <v>1</v>
      </c>
      <c r="AE1728" s="18">
        <f>IF(R1728=0,0,AC1728/SUMIF($R:$R,R1728,$AC:$AC))</f>
        <v>0.14285714285714285</v>
      </c>
      <c r="AF1728" s="18">
        <f>IF(R1728=0,1,0)</f>
        <v>0</v>
      </c>
      <c r="AG1728" s="18">
        <f>IF(R1728=0,#REF!-J1728,0)</f>
        <v>0</v>
      </c>
      <c r="AH1728" t="str">
        <f>TEXT(J1728,"MMMM")</f>
        <v>março</v>
      </c>
    </row>
    <row r="1729" spans="1:34" ht="12.75" customHeight="1" x14ac:dyDescent="0.25">
      <c r="A1729" s="90" t="str">
        <f>IF(C1729="Oficina Diversos","Oficina Geral",
IF(ISNUMBER(FIND("Estoque - Colhedoras",C1729)),"Colhedoras",IF(ISNUMBER(FIND("Caldeiraria",C1729)),"Caldeiraria",IF(ISNUMBER(FIND("Borracharia",C1729)),"Borracharia",IF(ISNUMBER(FIND("Lubrificação",C1729)),"Lubrificação",
IF(ISNUMBER(FIND("Estoque - Carregadeiras",C1729)),"Carregadeiras",IF(ISNUMBER(FIND("Estoque - Veic. Leves",C1729)),"Veic. Leves",
IF(ISNUMBER(FIND("Estoque - Caminhões",C1729)),"Caminhões",IF(ISNUMBER(FIND("Estoque - Transbordos",C1729)),"Transbordos",
IF(ISNUMBER(FIND("Estoque - Tratores",C1729)),"Tratores",
IF(ISNUMBER(FIND("Estoque - Máquinas pesadas",C1729)),"Máquinas pesadas",
IF(ISNUMBER(FIND("Estoque - Reboques",C1729)),"Reboques",
IF(C1729="Estoque","Estoque",
IF(AND(ISNUMBER(C1729),C1729&gt;1000,C1729&lt;2000),"Caminhões",
IF(AND(ISNUMBER(C1729),C1729&gt;2000,C1729&lt;3000),"Tratores",
IF(AND(ISNUMBER(C1729),C1729&gt;3000,C1729&lt;4000),"Carregadeiras",
IF(AND(ISNUMBER(C1729),C1729&gt;4000,C1729&lt;5000),"Máquinas pesadas",
IF(AND(ISNUMBER(C1729),C1729&gt;5000,C1729&lt;6000),"Colhedoras",
IF(AND(ISNUMBER(C1729),C1729&gt;7000,C1729&lt;8000),"Irrigação",
IF(AND(ISNUMBER(C1729),C1729&gt;8000,C1729&lt;9000),"Reboques",IF(AND(ISNUMBER(C1729),C1729&gt;0,C1729&lt;1000),"Veic. Leves","")))))))))))))))))))))</f>
        <v>Veic. Leves</v>
      </c>
      <c r="C1729" s="113">
        <v>62</v>
      </c>
      <c r="D1729" s="2">
        <v>73073</v>
      </c>
      <c r="E1729" s="3" t="s">
        <v>287</v>
      </c>
      <c r="F1729" s="101" t="str">
        <f>IF(ISBLANK(K1729), "Apenas Solicitação", "Tem OC")</f>
        <v>Apenas Solicitação</v>
      </c>
      <c r="G1729" s="2">
        <v>1</v>
      </c>
      <c r="H1729" s="102">
        <f>G1729-I1729</f>
        <v>1</v>
      </c>
      <c r="I1729" s="103"/>
      <c r="J1729" s="4">
        <v>45847</v>
      </c>
      <c r="K1729" s="14"/>
      <c r="L1729" s="3"/>
      <c r="M1729" s="104" t="str">
        <f ca="1">IF(OR(N1729="", N1729=0), "", IF(N1729&gt;TODAY(), "No prazo", "Atrasado"))</f>
        <v/>
      </c>
      <c r="N1729" s="104" t="str">
        <f>IFERROR(K1729 + VALUE(LEFT(L1729, FIND(" ", L1729) - 1)), "")</f>
        <v/>
      </c>
      <c r="O1729" s="105" t="str">
        <f>IF(_xlfn.DAYS(K1729,J1729)&lt;0, "Aguardando OC", _xlfn.DAYS(K1729,J1729))</f>
        <v>Aguardando OC</v>
      </c>
      <c r="P1729" s="14">
        <v>410903</v>
      </c>
      <c r="Q1729" s="12"/>
      <c r="R1729" s="14">
        <v>0</v>
      </c>
      <c r="S1729" s="2">
        <v>221</v>
      </c>
      <c r="T1729" s="135" t="s">
        <v>1029</v>
      </c>
      <c r="U1729" s="2">
        <v>195</v>
      </c>
      <c r="V1729" s="2"/>
      <c r="W1729" s="105" t="str">
        <f>IFERROR(VLOOKUP(V1729, Fornecedores!A:C, 3, FALSE), "")</f>
        <v/>
      </c>
      <c r="X1729" s="105" t="str">
        <f>IFERROR(VLOOKUP(V1729, Fornecedores!A:E, 5, FALSE), "")</f>
        <v/>
      </c>
      <c r="Y1729" s="105" t="str">
        <f>IFERROR(VLOOKUP(V1729, Fornecedores!A:F, 6, FALSE), "")</f>
        <v/>
      </c>
      <c r="Z1729" s="101" t="str">
        <f>IF(H1729=0, "Pedido entregue!", "Pendente")</f>
        <v>Pendente</v>
      </c>
      <c r="AB1729" s="132" t="str">
        <f>IF(Z1729="Pedido Entregue!", IF(AA1729=1, "Retirado do Almoxarifado", IF(AA1729=2, "Material devolvido", "Aguardando retirada")), IF(Z1729="Pendente", "Entrega pendente", ""))</f>
        <v>Entrega pendente</v>
      </c>
      <c r="AC1729" s="18">
        <v>1</v>
      </c>
      <c r="AD1729" s="18">
        <f>AC1729/SUMIF($P:$P,P1729,$AC:$AC)</f>
        <v>1</v>
      </c>
      <c r="AE1729" s="18">
        <f>IF(R1729=0,0,AC1729/SUMIF($R:$R,R1729,$AC:$AC))</f>
        <v>0</v>
      </c>
      <c r="AF1729" s="18">
        <f>IF(R1729=0,1,0)</f>
        <v>1</v>
      </c>
      <c r="AH1729" t="str">
        <f>TEXT(J1729,"MMMM")</f>
        <v>julho</v>
      </c>
    </row>
    <row r="1730" spans="1:34" ht="12.75" customHeight="1" x14ac:dyDescent="0.25">
      <c r="A1730" s="90" t="str">
        <f>IF(C1730="Oficina Diversos","Oficina Geral",
IF(ISNUMBER(FIND("Estoque - Colhedoras",C1730)),"Colhedoras",IF(ISNUMBER(FIND("Caldeiraria",C1730)),"Caldeiraria",IF(ISNUMBER(FIND("Borracharia",C1730)),"Borracharia",IF(ISNUMBER(FIND("Lubrificação",C1730)),"Lubrificação",
IF(ISNUMBER(FIND("Estoque - Carregadeiras",C1730)),"Carregadeiras",IF(ISNUMBER(FIND("Estoque - Veic. Leves",C1730)),"Veic. Leves",
IF(ISNUMBER(FIND("Estoque - Caminhões",C1730)),"Caminhões",IF(ISNUMBER(FIND("Estoque - Transbordos",C1730)),"Transbordos",
IF(ISNUMBER(FIND("Estoque - Tratores",C1730)),"Tratores",
IF(ISNUMBER(FIND("Estoque - Máquinas pesadas",C1730)),"Máquinas pesadas",
IF(ISNUMBER(FIND("Estoque - Reboques",C1730)),"Reboques",
IF(C1730="Estoque","Estoque",
IF(AND(ISNUMBER(C1730),C1730&gt;1000,C1730&lt;2000),"Caminhões",
IF(AND(ISNUMBER(C1730),C1730&gt;2000,C1730&lt;3000),"Tratores",
IF(AND(ISNUMBER(C1730),C1730&gt;3000,C1730&lt;4000),"Carregadeiras",
IF(AND(ISNUMBER(C1730),C1730&gt;4000,C1730&lt;5000),"Máquinas pesadas",
IF(AND(ISNUMBER(C1730),C1730&gt;5000,C1730&lt;6000),"Colhedoras",
IF(AND(ISNUMBER(C1730),C1730&gt;7000,C1730&lt;8000),"Irrigação",
IF(AND(ISNUMBER(C1730),C1730&gt;8000,C1730&lt;9000),"Reboques",IF(AND(ISNUMBER(C1730),C1730&gt;0,C1730&lt;1000),"Veic. Leves","")))))))))))))))))))))</f>
        <v>Veic. Leves</v>
      </c>
      <c r="C1730" s="171">
        <v>62</v>
      </c>
      <c r="D1730" s="170">
        <v>73074</v>
      </c>
      <c r="E1730" s="173" t="s">
        <v>25962</v>
      </c>
      <c r="F1730" s="101" t="str">
        <f>IF(ISBLANK(K1730), "Apenas Solicitação", "Tem OC")</f>
        <v>Tem OC</v>
      </c>
      <c r="G1730" s="170">
        <v>4</v>
      </c>
      <c r="H1730" s="102">
        <f>G1730-I1730</f>
        <v>4</v>
      </c>
      <c r="I1730" s="103"/>
      <c r="J1730" s="174">
        <v>45847</v>
      </c>
      <c r="K1730" s="174">
        <v>45854</v>
      </c>
      <c r="L1730" s="173" t="s">
        <v>20151</v>
      </c>
      <c r="M1730" s="104" t="str">
        <f ca="1">IF(OR(N1730="", N1730=0), "", IF(N1730&gt;TODAY(), "No prazo", "Atrasado"))</f>
        <v>Atrasado</v>
      </c>
      <c r="N1730" s="104">
        <f>IFERROR(K1730 + VALUE(LEFT(L1730, FIND(" ", L1730) - 1)), "")</f>
        <v>45854</v>
      </c>
      <c r="O1730" s="105">
        <f>IF(_xlfn.DAYS(K1730,J1730)&lt;0, "Aguardando OC", _xlfn.DAYS(K1730,J1730))</f>
        <v>7</v>
      </c>
      <c r="P1730" s="212">
        <v>410906</v>
      </c>
      <c r="Q1730" s="12"/>
      <c r="R1730" s="212">
        <v>171057</v>
      </c>
      <c r="S1730" s="2">
        <v>221</v>
      </c>
      <c r="T1730" s="135" t="s">
        <v>1029</v>
      </c>
      <c r="U1730" s="170">
        <v>177.96</v>
      </c>
      <c r="V1730" s="170">
        <v>5075</v>
      </c>
      <c r="W1730" s="105" t="str">
        <f>IFERROR(VLOOKUP(V1730, Fornecedores!A:C, 3, FALSE), "")</f>
        <v>LOJÃO DAS PEÇAS</v>
      </c>
      <c r="X1730" s="105" t="str">
        <f>IFERROR(VLOOKUP(V1730, Fornecedores!A:E, 5, FALSE), "")</f>
        <v>João Pessoa</v>
      </c>
      <c r="Y1730" s="105" t="str">
        <f>IFERROR(VLOOKUP(V1730, Fornecedores!A:F, 6, FALSE), "")</f>
        <v>PB</v>
      </c>
      <c r="Z1730" s="101" t="str">
        <f>IF(H1730=0, "Pedido entregue!", "Pendente")</f>
        <v>Pendente</v>
      </c>
      <c r="AB1730" s="132" t="str">
        <f>IF(Z1730="Pedido Entregue!", IF(AA1730=1, "Retirado do Almoxarifado", IF(AA1730=2, "Material devolvido", "Aguardando retirada")), IF(Z1730="Pendente", "Entrega pendente", ""))</f>
        <v>Entrega pendente</v>
      </c>
      <c r="AC1730" s="18">
        <v>1</v>
      </c>
      <c r="AD1730" s="18">
        <f>AC1730/SUMIF($P:$P,P1730,$AC:$AC)</f>
        <v>1</v>
      </c>
      <c r="AE1730" s="18">
        <f>IF(R1730=0,0,AC1730/SUMIF($R:$R,R1730,$AC:$AC))</f>
        <v>1</v>
      </c>
      <c r="AF1730" s="18">
        <f>IF(R1730=0,1,0)</f>
        <v>0</v>
      </c>
      <c r="AH1730" t="str">
        <f>TEXT(J1730,"MMMM")</f>
        <v>julho</v>
      </c>
    </row>
    <row r="1731" spans="1:34" ht="12.75" hidden="1" customHeight="1" x14ac:dyDescent="0.25">
      <c r="A1731" s="90" t="str">
        <f>IF(C1731="Oficina Diversos","Oficina Geral",
IF(ISNUMBER(FIND("Estoque - Colhedoras",C1731)),"Colhedoras",IF(ISNUMBER(FIND("Caldeiraria",C1731)),"Caldeiraria",IF(ISNUMBER(FIND("Borracharia",C1731)),"Borracharia",IF(ISNUMBER(FIND("Lubrificação",C1731)),"Lubrificação",
IF(ISNUMBER(FIND("Estoque - Carregadeiras",C1731)),"Carregadeiras",IF(ISNUMBER(FIND("Estoque - Veic. Leves",C1731)),"Veic. Leves",
IF(ISNUMBER(FIND("Estoque - Caminhões",C1731)),"Caminhões",IF(ISNUMBER(FIND("Estoque - Transbordos",C1731)),"Transbordos",
IF(ISNUMBER(FIND("Estoque - Tratores",C1731)),"Tratores",
IF(ISNUMBER(FIND("Estoque - Máquinas pesadas",C1731)),"Máquinas pesadas",
IF(ISNUMBER(FIND("Estoque - Reboques",C1731)),"Reboques",
IF(C1731="Estoque","Estoque",
IF(AND(ISNUMBER(C1731),C1731&gt;1000,C1731&lt;2000),"Caminhões",
IF(AND(ISNUMBER(C1731),C1731&gt;2000,C1731&lt;3000),"Tratores",
IF(AND(ISNUMBER(C1731),C1731&gt;3000,C1731&lt;4000),"Carregadeiras",
IF(AND(ISNUMBER(C1731),C1731&gt;4000,C1731&lt;5000),"Máquinas pesadas",
IF(AND(ISNUMBER(C1731),C1731&gt;5000,C1731&lt;6000),"Colhedoras",
IF(AND(ISNUMBER(C1731),C1731&gt;7000,C1731&lt;8000),"Irrigação",
IF(AND(ISNUMBER(C1731),C1731&gt;8000,C1731&lt;9000),"Reboques",IF(AND(ISNUMBER(C1731),C1731&gt;0,C1731&lt;1000),"Veic. Leves","")))))))))))))))))))))</f>
        <v>Veic. Leves</v>
      </c>
      <c r="B1731" s="72"/>
      <c r="C1731" s="2">
        <v>55</v>
      </c>
      <c r="D1731" s="2">
        <v>73075</v>
      </c>
      <c r="E1731" s="3" t="s">
        <v>288</v>
      </c>
      <c r="F1731" s="14" t="str">
        <f>IF(ISBLANK(K1731), "Apenas Solicitação", "Tem OC")</f>
        <v>Tem OC</v>
      </c>
      <c r="G1731" s="2">
        <v>1</v>
      </c>
      <c r="H1731" s="37">
        <f>G1731-I1731</f>
        <v>0</v>
      </c>
      <c r="I1731" s="38">
        <v>1</v>
      </c>
      <c r="J1731" s="4">
        <v>45734</v>
      </c>
      <c r="K1731" s="180">
        <v>45756</v>
      </c>
      <c r="L1731" s="3"/>
      <c r="M1731" s="44"/>
      <c r="N1731" s="44" t="str">
        <f>IFERROR(K1731 + VALUE(LEFT(L1731, FIND(" ", L1731) - 1)), "")</f>
        <v/>
      </c>
      <c r="O1731" s="3">
        <f>IF(_xlfn.DAYS(K1731,J1731)&lt;0, "Aguardando OC", _xlfn.DAYS(K1731,J1731))</f>
        <v>22</v>
      </c>
      <c r="P1731" s="14">
        <v>396465</v>
      </c>
      <c r="Q1731" s="169">
        <v>1137477</v>
      </c>
      <c r="R1731" s="14">
        <v>165965</v>
      </c>
      <c r="S1731" s="2">
        <v>717</v>
      </c>
      <c r="T1731" s="135" t="s">
        <v>286</v>
      </c>
      <c r="U1731" s="21">
        <v>118.76</v>
      </c>
      <c r="V1731" s="2">
        <v>13549</v>
      </c>
      <c r="W1731" s="43">
        <f>IFERROR(VLOOKUP(V1731, Fornecedores!A:C, 3, FALSE), "")</f>
        <v>0</v>
      </c>
      <c r="X1731" s="43" t="str">
        <f>IFERROR(VLOOKUP(V1731, Fornecedores!A:E, 5, FALSE), "")</f>
        <v>João Pessoa</v>
      </c>
      <c r="Y1731" s="43" t="str">
        <f>IFERROR(VLOOKUP(V1731, Fornecedores!A:F, 6, FALSE), "")</f>
        <v>PB</v>
      </c>
      <c r="Z1731" s="14" t="str">
        <f>IF(H1731=0, "Pedido entregue!", "Pendente")</f>
        <v>Pedido entregue!</v>
      </c>
      <c r="AA1731" s="74"/>
      <c r="AB1731" s="58" t="str">
        <f>IF(Z1731="Pedido Entregue!", IF(AA1731=1, "Retirado do Almoxarifado", IF(AA1731=2, "Material devolvido", "Aguardando retirada")), IF(Z1731="Pendente", "Entrega pendente", ""))</f>
        <v>Aguardando retirada</v>
      </c>
      <c r="AC1731" s="18">
        <v>1</v>
      </c>
      <c r="AD1731" s="18">
        <f>AC1731/SUMIF($P:$P,P1731,$AC:$AC)</f>
        <v>1</v>
      </c>
      <c r="AE1731" s="18">
        <f>IF(R1731=0,0,AC1731/SUMIF($R:$R,R1731,$AC:$AC))</f>
        <v>0.25</v>
      </c>
      <c r="AF1731" s="18">
        <f>IF(R1731=0,1,0)</f>
        <v>0</v>
      </c>
      <c r="AG1731" s="18">
        <f>IF(R1731=0,#REF!-J1731,0)</f>
        <v>0</v>
      </c>
      <c r="AH1731" t="str">
        <f>TEXT(J1731,"MMMM")</f>
        <v>março</v>
      </c>
    </row>
    <row r="1732" spans="1:34" ht="12.75" hidden="1" customHeight="1" x14ac:dyDescent="0.25">
      <c r="A1732" s="90" t="str">
        <f>IF(C1732="Oficina Diversos","Oficina Geral",
IF(ISNUMBER(FIND("Estoque - Colhedoras",C1732)),"Colhedoras",IF(ISNUMBER(FIND("Caldeiraria",C1732)),"Caldeiraria",IF(ISNUMBER(FIND("Borracharia",C1732)),"Borracharia",IF(ISNUMBER(FIND("Lubrificação",C1732)),"Lubrificação",
IF(ISNUMBER(FIND("Estoque - Carregadeiras",C1732)),"Carregadeiras",IF(ISNUMBER(FIND("Estoque - Veic. Leves",C1732)),"Veic. Leves",
IF(ISNUMBER(FIND("Estoque - Caminhões",C1732)),"Caminhões",IF(ISNUMBER(FIND("Estoque - Transbordos",C1732)),"Transbordos",
IF(ISNUMBER(FIND("Estoque - Tratores",C1732)),"Tratores",
IF(ISNUMBER(FIND("Estoque - Máquinas pesadas",C1732)),"Máquinas pesadas",
IF(ISNUMBER(FIND("Estoque - Reboques",C1732)),"Reboques",
IF(C1732="Estoque","Estoque",
IF(AND(ISNUMBER(C1732),C1732&gt;1000,C1732&lt;2000),"Caminhões",
IF(AND(ISNUMBER(C1732),C1732&gt;2000,C1732&lt;3000),"Tratores",
IF(AND(ISNUMBER(C1732),C1732&gt;3000,C1732&lt;4000),"Carregadeiras",
IF(AND(ISNUMBER(C1732),C1732&gt;4000,C1732&lt;5000),"Máquinas pesadas",
IF(AND(ISNUMBER(C1732),C1732&gt;5000,C1732&lt;6000),"Colhedoras",
IF(AND(ISNUMBER(C1732),C1732&gt;7000,C1732&lt;8000),"Irrigação",
IF(AND(ISNUMBER(C1732),C1732&gt;8000,C1732&lt;9000),"Reboques",IF(AND(ISNUMBER(C1732),C1732&gt;0,C1732&lt;1000),"Veic. Leves","")))))))))))))))))))))</f>
        <v>Caminhões</v>
      </c>
      <c r="B1732" s="72"/>
      <c r="C1732" s="2">
        <v>1019</v>
      </c>
      <c r="D1732" s="2">
        <v>73270</v>
      </c>
      <c r="E1732" s="3" t="s">
        <v>309</v>
      </c>
      <c r="F1732" s="14" t="str">
        <f>IF(ISBLANK(K1732), "Apenas Solicitação", "Tem OC")</f>
        <v>Tem OC</v>
      </c>
      <c r="G1732" s="2">
        <v>6</v>
      </c>
      <c r="H1732" s="37">
        <f>G1732-I1732</f>
        <v>0</v>
      </c>
      <c r="I1732" s="38">
        <v>6</v>
      </c>
      <c r="J1732" s="4">
        <v>45727</v>
      </c>
      <c r="K1732" s="180">
        <v>45757</v>
      </c>
      <c r="L1732" s="3"/>
      <c r="M1732" s="44"/>
      <c r="N1732" s="44" t="str">
        <f>IFERROR(K1732 + VALUE(LEFT(L1732, FIND(" ", L1732) - 1)), "")</f>
        <v/>
      </c>
      <c r="O1732" s="3">
        <f>IF(_xlfn.DAYS(K1732,J1732)&lt;0, "Aguardando OC", _xlfn.DAYS(K1732,J1732))</f>
        <v>30</v>
      </c>
      <c r="P1732" s="14">
        <v>395622</v>
      </c>
      <c r="Q1732" s="169">
        <v>1135677</v>
      </c>
      <c r="R1732" s="14">
        <v>166147</v>
      </c>
      <c r="S1732" s="2">
        <v>734</v>
      </c>
      <c r="T1732" s="135" t="s">
        <v>60</v>
      </c>
      <c r="U1732" s="21">
        <v>144</v>
      </c>
      <c r="V1732" s="2">
        <v>2097</v>
      </c>
      <c r="W1732" s="43" t="str">
        <f>IFERROR(VLOOKUP(V1732, Fornecedores!A:C, 3, FALSE), "")</f>
        <v xml:space="preserve">CAUPECAS            </v>
      </c>
      <c r="X1732" s="43" t="str">
        <f>IFERROR(VLOOKUP(V1732, Fornecedores!A:E, 5, FALSE), "")</f>
        <v>Recife</v>
      </c>
      <c r="Y1732" s="43" t="str">
        <f>IFERROR(VLOOKUP(V1732, Fornecedores!A:F, 6, FALSE), "")</f>
        <v>PE</v>
      </c>
      <c r="Z1732" s="14" t="str">
        <f>IF(H1732=0, "Pedido entregue!", "Pendente")</f>
        <v>Pedido entregue!</v>
      </c>
      <c r="AA1732" s="74">
        <v>1</v>
      </c>
      <c r="AB1732" s="58" t="str">
        <f>IF(Z1732="Pedido Entregue!", IF(AA1732=1, "Retirado do Almoxarifado", IF(AA1732=2, "Material devolvido", "Aguardando retirada")), IF(Z1732="Pendente", "Entrega pendente", ""))</f>
        <v>Retirado do Almoxarifado</v>
      </c>
      <c r="AC1732" s="18">
        <v>1</v>
      </c>
      <c r="AD1732" s="18">
        <f>AC1732/SUMIF($P:$P,P1732,$AC:$AC)</f>
        <v>1</v>
      </c>
      <c r="AE1732" s="18">
        <f>IF(R1732=0,0,AC1732/SUMIF($R:$R,R1732,$AC:$AC))</f>
        <v>0.5</v>
      </c>
      <c r="AF1732" s="18">
        <f>IF(R1732=0,1,0)</f>
        <v>0</v>
      </c>
      <c r="AG1732" s="18">
        <f>IF(R1732=0,#REF!-J1732,0)</f>
        <v>0</v>
      </c>
      <c r="AH1732" t="str">
        <f>TEXT(J1732,"MMMM")</f>
        <v>março</v>
      </c>
    </row>
    <row r="1733" spans="1:34" ht="12.75" hidden="1" customHeight="1" x14ac:dyDescent="0.25">
      <c r="A1733" s="90" t="str">
        <f>IF(C1733="Oficina Diversos","Oficina Geral",
IF(ISNUMBER(FIND("Estoque - Colhedoras",C1733)),"Colhedoras",IF(ISNUMBER(FIND("Caldeiraria",C1733)),"Caldeiraria",IF(ISNUMBER(FIND("Borracharia",C1733)),"Borracharia",IF(ISNUMBER(FIND("Lubrificação",C1733)),"Lubrificação",
IF(ISNUMBER(FIND("Estoque - Carregadeiras",C1733)),"Carregadeiras",IF(ISNUMBER(FIND("Estoque - Veic. Leves",C1733)),"Veic. Leves",
IF(ISNUMBER(FIND("Estoque - Caminhões",C1733)),"Caminhões",IF(ISNUMBER(FIND("Estoque - Transbordos",C1733)),"Transbordos",
IF(ISNUMBER(FIND("Estoque - Tratores",C1733)),"Tratores",
IF(ISNUMBER(FIND("Estoque - Máquinas pesadas",C1733)),"Máquinas pesadas",
IF(ISNUMBER(FIND("Estoque - Reboques",C1733)),"Reboques",
IF(C1733="Estoque","Estoque",
IF(AND(ISNUMBER(C1733),C1733&gt;1000,C1733&lt;2000),"Caminhões",
IF(AND(ISNUMBER(C1733),C1733&gt;2000,C1733&lt;3000),"Tratores",
IF(AND(ISNUMBER(C1733),C1733&gt;3000,C1733&lt;4000),"Carregadeiras",
IF(AND(ISNUMBER(C1733),C1733&gt;4000,C1733&lt;5000),"Máquinas pesadas",
IF(AND(ISNUMBER(C1733),C1733&gt;5000,C1733&lt;6000),"Colhedoras",
IF(AND(ISNUMBER(C1733),C1733&gt;7000,C1733&lt;8000),"Irrigação",
IF(AND(ISNUMBER(C1733),C1733&gt;8000,C1733&lt;9000),"Reboques",IF(AND(ISNUMBER(C1733),C1733&gt;0,C1733&lt;1000),"Veic. Leves","")))))))))))))))))))))</f>
        <v>Caminhões</v>
      </c>
      <c r="B1733" s="72"/>
      <c r="C1733" s="2">
        <v>1019</v>
      </c>
      <c r="D1733" s="2">
        <v>73272</v>
      </c>
      <c r="E1733" s="3" t="s">
        <v>584</v>
      </c>
      <c r="F1733" s="14" t="str">
        <f>IF(ISBLANK(K1733), "Apenas Solicitação", "Tem OC")</f>
        <v>Tem OC</v>
      </c>
      <c r="G1733" s="2">
        <v>6</v>
      </c>
      <c r="H1733" s="37">
        <f>G1733-I1733</f>
        <v>0</v>
      </c>
      <c r="I1733" s="38">
        <v>6</v>
      </c>
      <c r="J1733" s="4">
        <v>45727</v>
      </c>
      <c r="K1733" s="180">
        <v>45757</v>
      </c>
      <c r="L1733" s="3"/>
      <c r="M1733" s="44"/>
      <c r="N1733" s="44" t="str">
        <f>IFERROR(K1733 + VALUE(LEFT(L1733, FIND(" ", L1733) - 1)), "")</f>
        <v/>
      </c>
      <c r="O1733" s="3">
        <f>IF(_xlfn.DAYS(K1733,J1733)&lt;0, "Aguardando OC", _xlfn.DAYS(K1733,J1733))</f>
        <v>30</v>
      </c>
      <c r="P1733" s="14">
        <v>395621</v>
      </c>
      <c r="Q1733" s="169">
        <v>1135677</v>
      </c>
      <c r="R1733" s="14">
        <v>166147</v>
      </c>
      <c r="S1733" s="2">
        <v>734</v>
      </c>
      <c r="T1733" s="135" t="s">
        <v>60</v>
      </c>
      <c r="U1733" s="21">
        <v>15</v>
      </c>
      <c r="V1733" s="2">
        <v>2097</v>
      </c>
      <c r="W1733" s="43" t="str">
        <f>IFERROR(VLOOKUP(V1733, Fornecedores!A:C, 3, FALSE), "")</f>
        <v xml:space="preserve">CAUPECAS            </v>
      </c>
      <c r="X1733" s="43" t="str">
        <f>IFERROR(VLOOKUP(V1733, Fornecedores!A:E, 5, FALSE), "")</f>
        <v>Recife</v>
      </c>
      <c r="Y1733" s="43" t="str">
        <f>IFERROR(VLOOKUP(V1733, Fornecedores!A:F, 6, FALSE), "")</f>
        <v>PE</v>
      </c>
      <c r="Z1733" s="14" t="str">
        <f>IF(H1733=0, "Pedido entregue!", "Pendente")</f>
        <v>Pedido entregue!</v>
      </c>
      <c r="AA1733" s="74">
        <v>1</v>
      </c>
      <c r="AB1733" s="58" t="str">
        <f>IF(Z1733="Pedido Entregue!", IF(AA1733=1, "Retirado do Almoxarifado", IF(AA1733=2, "Material devolvido", "Aguardando retirada")), IF(Z1733="Pendente", "Entrega pendente", ""))</f>
        <v>Retirado do Almoxarifado</v>
      </c>
      <c r="AC1733" s="18">
        <v>1</v>
      </c>
      <c r="AD1733" s="18">
        <f>AC1733/SUMIF($P:$P,P1733,$AC:$AC)</f>
        <v>1</v>
      </c>
      <c r="AE1733" s="18">
        <f>IF(R1733=0,0,AC1733/SUMIF($R:$R,R1733,$AC:$AC))</f>
        <v>0.5</v>
      </c>
      <c r="AF1733" s="18">
        <f>IF(R1733=0,1,0)</f>
        <v>0</v>
      </c>
      <c r="AG1733" s="18">
        <f>IF(R1733=0,#REF!-J1733,0)</f>
        <v>0</v>
      </c>
      <c r="AH1733" t="str">
        <f>TEXT(J1733,"MMMM")</f>
        <v>março</v>
      </c>
    </row>
    <row r="1734" spans="1:34" ht="12.75" customHeight="1" x14ac:dyDescent="0.25">
      <c r="A1734" s="90" t="str">
        <f>IF(C1734="Oficina Diversos","Oficina Geral",
IF(ISNUMBER(FIND("Estoque - Colhedoras",C1734)),"Colhedoras",IF(ISNUMBER(FIND("Caldeiraria",C1734)),"Caldeiraria",IF(ISNUMBER(FIND("Borracharia",C1734)),"Borracharia",IF(ISNUMBER(FIND("Lubrificação",C1734)),"Lubrificação",
IF(ISNUMBER(FIND("Estoque - Carregadeiras",C1734)),"Carregadeiras",IF(ISNUMBER(FIND("Estoque - Veic. Leves",C1734)),"Veic. Leves",
IF(ISNUMBER(FIND("Estoque - Caminhões",C1734)),"Caminhões",IF(ISNUMBER(FIND("Estoque - Transbordos",C1734)),"Transbordos",
IF(ISNUMBER(FIND("Estoque - Tratores",C1734)),"Tratores",
IF(ISNUMBER(FIND("Estoque - Máquinas pesadas",C1734)),"Máquinas pesadas",
IF(ISNUMBER(FIND("Estoque - Reboques",C1734)),"Reboques",
IF(C1734="Estoque","Estoque",
IF(AND(ISNUMBER(C1734),C1734&gt;1000,C1734&lt;2000),"Caminhões",
IF(AND(ISNUMBER(C1734),C1734&gt;2000,C1734&lt;3000),"Tratores",
IF(AND(ISNUMBER(C1734),C1734&gt;3000,C1734&lt;4000),"Carregadeiras",
IF(AND(ISNUMBER(C1734),C1734&gt;4000,C1734&lt;5000),"Máquinas pesadas",
IF(AND(ISNUMBER(C1734),C1734&gt;5000,C1734&lt;6000),"Colhedoras",
IF(AND(ISNUMBER(C1734),C1734&gt;7000,C1734&lt;8000),"Irrigação",
IF(AND(ISNUMBER(C1734),C1734&gt;8000,C1734&lt;9000),"Reboques",IF(AND(ISNUMBER(C1734),C1734&gt;0,C1734&lt;1000),"Veic. Leves","")))))))))))))))))))))</f>
        <v>Caminhões</v>
      </c>
      <c r="C1734" s="171">
        <v>1020</v>
      </c>
      <c r="D1734" s="170">
        <v>73293</v>
      </c>
      <c r="E1734" s="173" t="s">
        <v>26044</v>
      </c>
      <c r="F1734" s="101" t="str">
        <f>IF(ISBLANK(K1734), "Apenas Solicitação", "Tem OC")</f>
        <v>Apenas Solicitação</v>
      </c>
      <c r="G1734" s="170">
        <v>2</v>
      </c>
      <c r="H1734" s="102">
        <f>G1734-I1734</f>
        <v>2</v>
      </c>
      <c r="I1734" s="103"/>
      <c r="J1734" s="174">
        <v>45852</v>
      </c>
      <c r="K1734" s="173"/>
      <c r="L1734" s="173"/>
      <c r="M1734" s="104" t="str">
        <f ca="1">IF(OR(N1734="", N1734=0), "", IF(N1734&gt;TODAY(), "No prazo", "Atrasado"))</f>
        <v/>
      </c>
      <c r="N1734" s="104" t="str">
        <f>IFERROR(K1734 + VALUE(LEFT(L1734, FIND(" ", L1734) - 1)), "")</f>
        <v/>
      </c>
      <c r="O1734" s="105" t="str">
        <f>IF(_xlfn.DAYS(K1734,J1734)&lt;0, "Aguardando OC", _xlfn.DAYS(K1734,J1734))</f>
        <v>Aguardando OC</v>
      </c>
      <c r="P1734" s="170">
        <v>411568</v>
      </c>
      <c r="Q1734" s="12"/>
      <c r="R1734" s="170">
        <v>0</v>
      </c>
      <c r="S1734" s="2">
        <v>221</v>
      </c>
      <c r="T1734" s="135" t="s">
        <v>1029</v>
      </c>
      <c r="U1734" s="170">
        <v>676.08</v>
      </c>
      <c r="V1734" s="170"/>
      <c r="W1734" s="105" t="str">
        <f>IFERROR(VLOOKUP(V1734, Fornecedores!A:C, 3, FALSE), "")</f>
        <v/>
      </c>
      <c r="X1734" s="105" t="str">
        <f>IFERROR(VLOOKUP(V1734, Fornecedores!A:E, 5, FALSE), "")</f>
        <v/>
      </c>
      <c r="Y1734" s="105" t="str">
        <f>IFERROR(VLOOKUP(V1734, Fornecedores!A:F, 6, FALSE), "")</f>
        <v/>
      </c>
      <c r="Z1734" s="101" t="str">
        <f>IF(H1734=0, "Pedido entregue!", "Pendente")</f>
        <v>Pendente</v>
      </c>
      <c r="AB1734" s="132" t="str">
        <f>IF(Z1734="Pedido Entregue!", IF(AA1734=1, "Retirado do Almoxarifado", IF(AA1734=2, "Material devolvido", "Aguardando retirada")), IF(Z1734="Pendente", "Entrega pendente", ""))</f>
        <v>Entrega pendente</v>
      </c>
      <c r="AC1734" s="18">
        <v>1</v>
      </c>
      <c r="AD1734" s="18">
        <f>AC1734/SUMIF($P:$P,P1734,$AC:$AC)</f>
        <v>1</v>
      </c>
      <c r="AE1734" s="18">
        <f>IF(R1734=0,0,AC1734/SUMIF($R:$R,R1734,$AC:$AC))</f>
        <v>0</v>
      </c>
      <c r="AF1734" s="18">
        <f>IF(R1734=0,1,0)</f>
        <v>1</v>
      </c>
      <c r="AH1734" t="str">
        <f>TEXT(J1734,"MMMM")</f>
        <v>julho</v>
      </c>
    </row>
    <row r="1735" spans="1:34" ht="12.75" hidden="1" customHeight="1" x14ac:dyDescent="0.25">
      <c r="A1735" s="90" t="str">
        <f>IF(C1735="Oficina Diversos","Oficina Geral",
IF(ISNUMBER(FIND("Estoque - Colhedoras",C1735)),"Colhedoras",IF(ISNUMBER(FIND("Caldeiraria",C1735)),"Caldeiraria",IF(ISNUMBER(FIND("Borracharia",C1735)),"Borracharia",IF(ISNUMBER(FIND("Lubrificação",C1735)),"Lubrificação",
IF(ISNUMBER(FIND("Estoque - Carregadeiras",C1735)),"Carregadeiras",IF(ISNUMBER(FIND("Estoque - Veic. Leves",C1735)),"Veic. Leves",
IF(ISNUMBER(FIND("Estoque - Caminhões",C1735)),"Caminhões",IF(ISNUMBER(FIND("Estoque - Transbordos",C1735)),"Transbordos",
IF(ISNUMBER(FIND("Estoque - Tratores",C1735)),"Tratores",
IF(ISNUMBER(FIND("Estoque - Máquinas pesadas",C1735)),"Máquinas pesadas",
IF(ISNUMBER(FIND("Estoque - Reboques",C1735)),"Reboques",
IF(C1735="Estoque","Estoque",
IF(AND(ISNUMBER(C1735),C1735&gt;1000,C1735&lt;2000),"Caminhões",
IF(AND(ISNUMBER(C1735),C1735&gt;2000,C1735&lt;3000),"Tratores",
IF(AND(ISNUMBER(C1735),C1735&gt;3000,C1735&lt;4000),"Carregadeiras",
IF(AND(ISNUMBER(C1735),C1735&gt;4000,C1735&lt;5000),"Máquinas pesadas",
IF(AND(ISNUMBER(C1735),C1735&gt;5000,C1735&lt;6000),"Colhedoras",
IF(AND(ISNUMBER(C1735),C1735&gt;7000,C1735&lt;8000),"Irrigação",
IF(AND(ISNUMBER(C1735),C1735&gt;8000,C1735&lt;9000),"Reboques",IF(AND(ISNUMBER(C1735),C1735&gt;0,C1735&lt;1000),"Veic. Leves","")))))))))))))))))))))</f>
        <v>Tratores</v>
      </c>
      <c r="C1735" s="171">
        <v>2034</v>
      </c>
      <c r="D1735" s="170">
        <v>73514</v>
      </c>
      <c r="E1735" s="173" t="s">
        <v>20461</v>
      </c>
      <c r="F1735" s="101" t="str">
        <f>IF(ISBLANK(K1735), "Apenas Solicitação", "Tem OC")</f>
        <v>Tem OC</v>
      </c>
      <c r="G1735" s="170">
        <v>1</v>
      </c>
      <c r="H1735" s="102">
        <f>G1735-I1735</f>
        <v>0</v>
      </c>
      <c r="I1735" s="103">
        <v>1</v>
      </c>
      <c r="J1735" s="174">
        <v>45824</v>
      </c>
      <c r="K1735" s="181">
        <v>45835</v>
      </c>
      <c r="L1735" s="173" t="s">
        <v>20152</v>
      </c>
      <c r="M1735" s="104" t="str">
        <f ca="1">IF(OR(N1735="", N1735=0), "", IF(N1735&gt;TODAY(), "No prazo", "Atrasado"))</f>
        <v>Atrasado</v>
      </c>
      <c r="N1735" s="104">
        <f>IFERROR(K1735 + VALUE(LEFT(L1735, FIND(" ", L1735) - 1)), "")</f>
        <v>45836</v>
      </c>
      <c r="O1735" s="105">
        <f>IF(_xlfn.DAYS(K1735,J1735)&lt;0, "Aguardando OC", _xlfn.DAYS(K1735,J1735))</f>
        <v>11</v>
      </c>
      <c r="P1735" s="201">
        <v>407723</v>
      </c>
      <c r="Q1735" s="12"/>
      <c r="R1735" s="201">
        <v>169720</v>
      </c>
      <c r="S1735" s="2">
        <v>221</v>
      </c>
      <c r="T1735" s="135" t="s">
        <v>1029</v>
      </c>
      <c r="U1735" s="170">
        <v>105.97</v>
      </c>
      <c r="V1735" s="170">
        <v>13341</v>
      </c>
      <c r="W1735" s="105" t="str">
        <f>IFERROR(VLOOKUP(V1735, Fornecedores!A:C, 3, FALSE), "")</f>
        <v>DISMA DISTRIBUIDORA</v>
      </c>
      <c r="X1735" s="105" t="str">
        <f>IFERROR(VLOOKUP(V1735, Fornecedores!A:E, 5, FALSE), "")</f>
        <v>Araçatuba</v>
      </c>
      <c r="Y1735" s="105" t="str">
        <f>IFERROR(VLOOKUP(V1735, Fornecedores!A:F, 6, FALSE), "")</f>
        <v>SP</v>
      </c>
      <c r="Z1735" s="101" t="str">
        <f>IF(H1735=0, "Pedido entregue!", "Pendente")</f>
        <v>Pedido entregue!</v>
      </c>
      <c r="AB1735" s="132" t="str">
        <f>IF(Z1735="Pedido Entregue!", IF(AA1735=1, "Retirado do Almoxarifado", IF(AA1735=2, "Material devolvido", "Aguardando retirada")), IF(Z1735="Pendente", "Entrega pendente", ""))</f>
        <v>Aguardando retirada</v>
      </c>
      <c r="AC1735" s="18">
        <v>1</v>
      </c>
      <c r="AD1735" s="18">
        <f>AC1735/SUMIF($P:$P,P1735,$AC:$AC)</f>
        <v>1</v>
      </c>
      <c r="AE1735" s="18">
        <f>IF(R1735=0,0,AC1735/SUMIF($R:$R,R1735,$AC:$AC))</f>
        <v>1</v>
      </c>
      <c r="AF1735" s="18">
        <f>IF(R1735=0,1,0)</f>
        <v>0</v>
      </c>
      <c r="AH1735" t="str">
        <f>TEXT(J1735,"MMMM")</f>
        <v>junho</v>
      </c>
    </row>
    <row r="1736" spans="1:34" ht="12.75" hidden="1" customHeight="1" x14ac:dyDescent="0.25">
      <c r="A1736" s="90" t="str">
        <f>IF(C1736="Oficina Diversos","Oficina Geral",
IF(ISNUMBER(FIND("Estoque - Colhedoras",C1736)),"Colhedoras",IF(ISNUMBER(FIND("Caldeiraria",C1736)),"Caldeiraria",IF(ISNUMBER(FIND("Borracharia",C1736)),"Borracharia",IF(ISNUMBER(FIND("Lubrificação",C1736)),"Lubrificação",
IF(ISNUMBER(FIND("Estoque - Carregadeiras",C1736)),"Carregadeiras",IF(ISNUMBER(FIND("Estoque - Veic. Leves",C1736)),"Veic. Leves",
IF(ISNUMBER(FIND("Estoque - Caminhões",C1736)),"Caminhões",IF(ISNUMBER(FIND("Estoque - Transbordos",C1736)),"Transbordos",
IF(ISNUMBER(FIND("Estoque - Tratores",C1736)),"Tratores",
IF(ISNUMBER(FIND("Estoque - Máquinas pesadas",C1736)),"Máquinas pesadas",
IF(ISNUMBER(FIND("Estoque - Reboques",C1736)),"Reboques",
IF(C1736="Estoque","Estoque",
IF(AND(ISNUMBER(C1736),C1736&gt;1000,C1736&lt;2000),"Caminhões",
IF(AND(ISNUMBER(C1736),C1736&gt;2000,C1736&lt;3000),"Tratores",
IF(AND(ISNUMBER(C1736),C1736&gt;3000,C1736&lt;4000),"Carregadeiras",
IF(AND(ISNUMBER(C1736),C1736&gt;4000,C1736&lt;5000),"Máquinas pesadas",
IF(AND(ISNUMBER(C1736),C1736&gt;5000,C1736&lt;6000),"Colhedoras",
IF(AND(ISNUMBER(C1736),C1736&gt;7000,C1736&lt;8000),"Irrigação",
IF(AND(ISNUMBER(C1736),C1736&gt;8000,C1736&lt;9000),"Reboques",IF(AND(ISNUMBER(C1736),C1736&gt;0,C1736&lt;1000),"Veic. Leves","")))))))))))))))))))))</f>
        <v>Oficina Geral</v>
      </c>
      <c r="B1736" s="72"/>
      <c r="C1736" s="2" t="s">
        <v>661</v>
      </c>
      <c r="D1736" s="2">
        <v>73536</v>
      </c>
      <c r="E1736" s="3" t="s">
        <v>1101</v>
      </c>
      <c r="F1736" s="14" t="str">
        <f>IF(ISBLANK(K1736), "Apenas Solicitação", "Tem OC")</f>
        <v>Tem OC</v>
      </c>
      <c r="G1736" s="2">
        <v>2</v>
      </c>
      <c r="H1736" s="37">
        <f>G1736-I1736</f>
        <v>0</v>
      </c>
      <c r="I1736" s="38">
        <v>2</v>
      </c>
      <c r="J1736" s="4">
        <v>45784</v>
      </c>
      <c r="K1736" s="180">
        <v>45794</v>
      </c>
      <c r="L1736" s="3" t="s">
        <v>20153</v>
      </c>
      <c r="M1736" s="44" t="str">
        <f ca="1">IF(OR(N1736="", N1736=0), "", IF(N1736&gt;TODAY(), "No prazo", "Atrasado"))</f>
        <v>Atrasado</v>
      </c>
      <c r="N1736" s="44">
        <f>IFERROR(K1736 + VALUE(LEFT(L1736, FIND(" ", L1736) - 1)), "")</f>
        <v>45796</v>
      </c>
      <c r="O1736" s="3">
        <f>IF(_xlfn.DAYS(K1736,J1736)&lt;0, "Aguardando OC", _xlfn.DAYS(K1736,J1736))</f>
        <v>10</v>
      </c>
      <c r="P1736" s="14">
        <v>401575</v>
      </c>
      <c r="Q1736" s="12"/>
      <c r="R1736" s="14">
        <v>167853</v>
      </c>
      <c r="S1736" s="2">
        <v>221</v>
      </c>
      <c r="T1736" s="135" t="s">
        <v>1029</v>
      </c>
      <c r="U1736" s="21">
        <v>358.4</v>
      </c>
      <c r="V1736" s="2">
        <v>3733</v>
      </c>
      <c r="W1736" s="43" t="str">
        <f>IFERROR(VLOOKUP(V1736, Fornecedores!A:C, 3, FALSE), "")</f>
        <v xml:space="preserve">MF                  </v>
      </c>
      <c r="X1736" s="43" t="str">
        <f>IFERROR(VLOOKUP(V1736, Fornecedores!A:E, 5, FALSE), "")</f>
        <v>Campina Grande</v>
      </c>
      <c r="Y1736" s="43" t="str">
        <f>IFERROR(VLOOKUP(V1736, Fornecedores!A:F, 6, FALSE), "")</f>
        <v>PB</v>
      </c>
      <c r="Z1736" s="14" t="str">
        <f>IF(H1736=0, "Pedido entregue!", "Pendente")</f>
        <v>Pedido entregue!</v>
      </c>
      <c r="AA1736" s="74">
        <v>1</v>
      </c>
      <c r="AB1736" s="58" t="str">
        <f>IF(Z1736="Pedido Entregue!", IF(AA1736=1, "Retirado do Almoxarifado", IF(AA1736=2, "Material devolvido", "Aguardando retirada")), IF(Z1736="Pendente", "Entrega pendente", ""))</f>
        <v>Retirado do Almoxarifado</v>
      </c>
      <c r="AC1736" s="18">
        <v>1</v>
      </c>
      <c r="AD1736" s="18">
        <f>AC1736/SUMIF($P:$P,P1736,$AC:$AC)</f>
        <v>1</v>
      </c>
      <c r="AE1736" s="18">
        <f>IF(R1736=0,0,AC1736/SUMIF($R:$R,R1736,$AC:$AC))</f>
        <v>1</v>
      </c>
      <c r="AF1736" s="18">
        <f>IF(R1736=0,1,0)</f>
        <v>0</v>
      </c>
      <c r="AH1736" t="str">
        <f>TEXT(J1736,"MMMM")</f>
        <v>maio</v>
      </c>
    </row>
    <row r="1737" spans="1:34" ht="12.75" hidden="1" customHeight="1" x14ac:dyDescent="0.25">
      <c r="A1737" s="90" t="str">
        <f>IF(C1737="Oficina Diversos","Oficina Geral",
IF(ISNUMBER(FIND("Estoque - Colhedoras",C1737)),"Colhedoras",IF(ISNUMBER(FIND("Caldeiraria",C1737)),"Caldeiraria",IF(ISNUMBER(FIND("Borracharia",C1737)),"Borracharia",IF(ISNUMBER(FIND("Lubrificação",C1737)),"Lubrificação",
IF(ISNUMBER(FIND("Estoque - Carregadeiras",C1737)),"Carregadeiras",IF(ISNUMBER(FIND("Estoque - Veic. Leves",C1737)),"Veic. Leves",
IF(ISNUMBER(FIND("Estoque - Caminhões",C1737)),"Caminhões",IF(ISNUMBER(FIND("Estoque - Transbordos",C1737)),"Transbordos",
IF(ISNUMBER(FIND("Estoque - Tratores",C1737)),"Tratores",
IF(ISNUMBER(FIND("Estoque - Máquinas pesadas",C1737)),"Máquinas pesadas",
IF(ISNUMBER(FIND("Estoque - Reboques",C1737)),"Reboques",
IF(C1737="Estoque","Estoque",
IF(AND(ISNUMBER(C1737),C1737&gt;1000,C1737&lt;2000),"Caminhões",
IF(AND(ISNUMBER(C1737),C1737&gt;2000,C1737&lt;3000),"Tratores",
IF(AND(ISNUMBER(C1737),C1737&gt;3000,C1737&lt;4000),"Carregadeiras",
IF(AND(ISNUMBER(C1737),C1737&gt;4000,C1737&lt;5000),"Máquinas pesadas",
IF(AND(ISNUMBER(C1737),C1737&gt;5000,C1737&lt;6000),"Colhedoras",
IF(AND(ISNUMBER(C1737),C1737&gt;7000,C1737&lt;8000),"Irrigação",
IF(AND(ISNUMBER(C1737),C1737&gt;8000,C1737&lt;9000),"Reboques",IF(AND(ISNUMBER(C1737),C1737&gt;0,C1737&lt;1000),"Veic. Leves","")))))))))))))))))))))</f>
        <v>Veic. Leves</v>
      </c>
      <c r="B1737" s="72"/>
      <c r="C1737" s="34">
        <v>54</v>
      </c>
      <c r="D1737" s="34">
        <v>73731</v>
      </c>
      <c r="E1737" s="36" t="s">
        <v>769</v>
      </c>
      <c r="F1737" s="14" t="str">
        <f>IF(ISBLANK(K1737), "Apenas Solicitação", "Tem OC")</f>
        <v>Tem OC</v>
      </c>
      <c r="G1737" s="34">
        <v>2</v>
      </c>
      <c r="H1737" s="37">
        <f>G1737-I1737</f>
        <v>0</v>
      </c>
      <c r="I1737" s="38">
        <v>2</v>
      </c>
      <c r="J1737" s="35">
        <v>45756</v>
      </c>
      <c r="K1737" s="184">
        <v>45776</v>
      </c>
      <c r="L1737" s="3"/>
      <c r="M1737" s="44"/>
      <c r="N1737" s="44" t="str">
        <f>IFERROR(K1737 + VALUE(LEFT(L1737, FIND(" ", L1737) - 1)), "")</f>
        <v/>
      </c>
      <c r="O1737" s="3">
        <f>IF(_xlfn.DAYS(K1737,J1737)&lt;0, "Aguardando OC", _xlfn.DAYS(K1737,J1737))</f>
        <v>20</v>
      </c>
      <c r="P1737" s="193">
        <v>398747</v>
      </c>
      <c r="Q1737" s="57">
        <v>1143417</v>
      </c>
      <c r="R1737" s="193">
        <v>166922</v>
      </c>
      <c r="S1737" s="34">
        <v>719</v>
      </c>
      <c r="T1737" s="266" t="s">
        <v>11</v>
      </c>
      <c r="U1737" s="40">
        <v>196</v>
      </c>
      <c r="V1737" s="34">
        <v>5075</v>
      </c>
      <c r="W1737" s="43" t="str">
        <f>IFERROR(VLOOKUP(V1737, Fornecedores!A:C, 3, FALSE), "")</f>
        <v>LOJÃO DAS PEÇAS</v>
      </c>
      <c r="X1737" s="43" t="str">
        <f>IFERROR(VLOOKUP(V1737, Fornecedores!A:E, 5, FALSE), "")</f>
        <v>João Pessoa</v>
      </c>
      <c r="Y1737" s="43" t="str">
        <f>IFERROR(VLOOKUP(V1737, Fornecedores!A:F, 6, FALSE), "")</f>
        <v>PB</v>
      </c>
      <c r="Z1737" s="14" t="str">
        <f>IF(H1737=0, "Pedido entregue!", "Pendente")</f>
        <v>Pedido entregue!</v>
      </c>
      <c r="AA1737" s="74"/>
      <c r="AB1737" s="58" t="str">
        <f>IF(Z1737="Pedido Entregue!", IF(AA1737=1, "Retirado do Almoxarifado", IF(AA1737=2, "Material devolvido", "Aguardando retirada")), IF(Z1737="Pendente", "Entrega pendente", ""))</f>
        <v>Aguardando retirada</v>
      </c>
      <c r="AC1737" s="18">
        <v>1</v>
      </c>
      <c r="AD1737" s="18">
        <f>AC1737/SUMIF($P:$P,P1737,$AC:$AC)</f>
        <v>1</v>
      </c>
      <c r="AE1737" s="18">
        <f>IF(R1737=0,0,AC1737/SUMIF($R:$R,R1737,$AC:$AC))</f>
        <v>0.5</v>
      </c>
      <c r="AF1737" s="18">
        <f>IF(R1737=0,1,0)</f>
        <v>0</v>
      </c>
      <c r="AH1737" t="str">
        <f>TEXT(J1737,"MMMM")</f>
        <v>abril</v>
      </c>
    </row>
    <row r="1738" spans="1:34" ht="12.75" customHeight="1" x14ac:dyDescent="0.25">
      <c r="A1738" s="90" t="str">
        <f>IF(C1738="Oficina Diversos","Oficina Geral",
IF(ISNUMBER(FIND("Estoque - Colhedoras",C1738)),"Colhedoras",IF(ISNUMBER(FIND("Caldeiraria",C1738)),"Caldeiraria",IF(ISNUMBER(FIND("Borracharia",C1738)),"Borracharia",IF(ISNUMBER(FIND("Lubrificação",C1738)),"Lubrificação",
IF(ISNUMBER(FIND("Estoque - Carregadeiras",C1738)),"Carregadeiras",IF(ISNUMBER(FIND("Estoque - Veic. Leves",C1738)),"Veic. Leves",
IF(ISNUMBER(FIND("Estoque - Caminhões",C1738)),"Caminhões",IF(ISNUMBER(FIND("Estoque - Transbordos",C1738)),"Transbordos",
IF(ISNUMBER(FIND("Estoque - Tratores",C1738)),"Tratores",
IF(ISNUMBER(FIND("Estoque - Máquinas pesadas",C1738)),"Máquinas pesadas",
IF(ISNUMBER(FIND("Estoque - Reboques",C1738)),"Reboques",
IF(C1738="Estoque","Estoque",
IF(AND(ISNUMBER(C1738),C1738&gt;1000,C1738&lt;2000),"Caminhões",
IF(AND(ISNUMBER(C1738),C1738&gt;2000,C1738&lt;3000),"Tratores",
IF(AND(ISNUMBER(C1738),C1738&gt;3000,C1738&lt;4000),"Carregadeiras",
IF(AND(ISNUMBER(C1738),C1738&gt;4000,C1738&lt;5000),"Máquinas pesadas",
IF(AND(ISNUMBER(C1738),C1738&gt;5000,C1738&lt;6000),"Colhedoras",
IF(AND(ISNUMBER(C1738),C1738&gt;7000,C1738&lt;8000),"Irrigação",
IF(AND(ISNUMBER(C1738),C1738&gt;8000,C1738&lt;9000),"Reboques",IF(AND(ISNUMBER(C1738),C1738&gt;0,C1738&lt;1000),"Veic. Leves","")))))))))))))))))))))</f>
        <v>Tratores</v>
      </c>
      <c r="B1738" s="72"/>
      <c r="C1738" s="2">
        <v>2027</v>
      </c>
      <c r="D1738" s="2">
        <v>73848</v>
      </c>
      <c r="E1738" s="3" t="s">
        <v>1274</v>
      </c>
      <c r="F1738" s="14" t="str">
        <f>IF(ISBLANK(K1738), "Apenas Solicitação", "Tem OC")</f>
        <v>Apenas Solicitação</v>
      </c>
      <c r="G1738" s="2">
        <v>2</v>
      </c>
      <c r="H1738" s="37">
        <f>G1738-I1738</f>
        <v>2</v>
      </c>
      <c r="I1738" s="38">
        <v>0</v>
      </c>
      <c r="J1738" s="4">
        <v>45786</v>
      </c>
      <c r="K1738" s="14"/>
      <c r="L1738" s="3"/>
      <c r="M1738" s="44" t="str">
        <f ca="1">IF(OR(N1738="", N1738=0), "", IF(N1738&gt;TODAY(), "No prazo", "Atrasado"))</f>
        <v/>
      </c>
      <c r="N1738" s="44" t="str">
        <f>IFERROR(K1738 + VALUE(LEFT(L1738, FIND(" ", L1738) - 1)), "")</f>
        <v/>
      </c>
      <c r="O1738" s="3" t="str">
        <f>IF(_xlfn.DAYS(K1738,J1738)&lt;0, "Aguardando OC", _xlfn.DAYS(K1738,J1738))</f>
        <v>Aguardando OC</v>
      </c>
      <c r="P1738" s="14">
        <v>402151</v>
      </c>
      <c r="Q1738" s="12"/>
      <c r="R1738" s="14">
        <v>0</v>
      </c>
      <c r="S1738" s="2">
        <v>221</v>
      </c>
      <c r="T1738" s="135" t="s">
        <v>1029</v>
      </c>
      <c r="U1738" s="21">
        <v>69.640625</v>
      </c>
      <c r="V1738" s="2"/>
      <c r="W1738" s="43" t="str">
        <f>IFERROR(VLOOKUP(V1738, Fornecedores!A:C, 3, FALSE), "")</f>
        <v/>
      </c>
      <c r="X1738" s="43" t="str">
        <f>IFERROR(VLOOKUP(V1738, Fornecedores!A:E, 5, FALSE), "")</f>
        <v/>
      </c>
      <c r="Y1738" s="43" t="str">
        <f>IFERROR(VLOOKUP(V1738, Fornecedores!A:F, 6, FALSE), "")</f>
        <v/>
      </c>
      <c r="Z1738" s="14" t="str">
        <f>IF(H1738=0, "Pedido entregue!", "Pendente")</f>
        <v>Pendente</v>
      </c>
      <c r="AA1738" s="74"/>
      <c r="AB1738" s="58" t="str">
        <f>IF(Z1738="Pedido Entregue!", IF(AA1738=1, "Retirado do Almoxarifado", IF(AA1738=2, "Material devolvido", "Aguardando retirada")), IF(Z1738="Pendente", "Entrega pendente", ""))</f>
        <v>Entrega pendente</v>
      </c>
      <c r="AC1738" s="18">
        <v>1</v>
      </c>
      <c r="AD1738" s="18">
        <f>AC1738/SUMIF($P:$P,P1738,$AC:$AC)</f>
        <v>1</v>
      </c>
      <c r="AE1738" s="18">
        <f>IF(R1738=0,0,AC1738/SUMIF($R:$R,R1738,$AC:$AC))</f>
        <v>0</v>
      </c>
      <c r="AF1738" s="18">
        <f>IF(R1738=0,1,0)</f>
        <v>1</v>
      </c>
      <c r="AH1738" t="str">
        <f>TEXT(J1738,"MMMM")</f>
        <v>maio</v>
      </c>
    </row>
    <row r="1739" spans="1:34" ht="12.75" hidden="1" customHeight="1" x14ac:dyDescent="0.25">
      <c r="A1739" s="90" t="str">
        <f>IF(C1739="Oficina Diversos","Oficina Geral",
IF(ISNUMBER(FIND("Estoque - Colhedoras",C1739)),"Colhedoras",IF(ISNUMBER(FIND("Caldeiraria",C1739)),"Caldeiraria",IF(ISNUMBER(FIND("Borracharia",C1739)),"Borracharia",IF(ISNUMBER(FIND("Lubrificação",C1739)),"Lubrificação",
IF(ISNUMBER(FIND("Estoque - Carregadeiras",C1739)),"Carregadeiras",IF(ISNUMBER(FIND("Estoque - Veic. Leves",C1739)),"Veic. Leves",
IF(ISNUMBER(FIND("Estoque - Caminhões",C1739)),"Caminhões",IF(ISNUMBER(FIND("Estoque - Transbordos",C1739)),"Transbordos",
IF(ISNUMBER(FIND("Estoque - Tratores",C1739)),"Tratores",
IF(ISNUMBER(FIND("Estoque - Máquinas pesadas",C1739)),"Máquinas pesadas",
IF(ISNUMBER(FIND("Estoque - Reboques",C1739)),"Reboques",
IF(C1739="Estoque","Estoque",
IF(AND(ISNUMBER(C1739),C1739&gt;1000,C1739&lt;2000),"Caminhões",
IF(AND(ISNUMBER(C1739),C1739&gt;2000,C1739&lt;3000),"Tratores",
IF(AND(ISNUMBER(C1739),C1739&gt;3000,C1739&lt;4000),"Carregadeiras",
IF(AND(ISNUMBER(C1739),C1739&gt;4000,C1739&lt;5000),"Máquinas pesadas",
IF(AND(ISNUMBER(C1739),C1739&gt;5000,C1739&lt;6000),"Colhedoras",
IF(AND(ISNUMBER(C1739),C1739&gt;7000,C1739&lt;8000),"Irrigação",
IF(AND(ISNUMBER(C1739),C1739&gt;8000,C1739&lt;9000),"Reboques",IF(AND(ISNUMBER(C1739),C1739&gt;0,C1739&lt;1000),"Veic. Leves","")))))))))))))))))))))</f>
        <v>Máquinas pesadas</v>
      </c>
      <c r="B1739" s="72"/>
      <c r="C1739" s="34">
        <v>4009</v>
      </c>
      <c r="D1739" s="34">
        <v>73945</v>
      </c>
      <c r="E1739" s="36" t="s">
        <v>970</v>
      </c>
      <c r="F1739" s="14" t="str">
        <f>IF(ISBLANK(K1739), "Apenas Solicitação", "Tem OC")</f>
        <v>Tem OC</v>
      </c>
      <c r="G1739" s="34">
        <v>1</v>
      </c>
      <c r="H1739" s="37">
        <f>G1739-I1739</f>
        <v>0</v>
      </c>
      <c r="I1739" s="38">
        <v>1</v>
      </c>
      <c r="J1739" s="35">
        <v>45769</v>
      </c>
      <c r="K1739" s="184">
        <v>45779</v>
      </c>
      <c r="L1739" s="35"/>
      <c r="M1739" s="44"/>
      <c r="N1739" s="44" t="str">
        <f>IFERROR(K1739 + VALUE(LEFT(L1739, FIND(" ", L1739) - 1)), "")</f>
        <v/>
      </c>
      <c r="O1739" s="3">
        <f>IF(_xlfn.DAYS(K1739,J1739)&lt;0, "Aguardando OC", _xlfn.DAYS(K1739,J1739))</f>
        <v>10</v>
      </c>
      <c r="P1739" s="193">
        <v>400094</v>
      </c>
      <c r="Q1739" s="57"/>
      <c r="R1739" s="193">
        <v>166980</v>
      </c>
      <c r="S1739" s="34">
        <v>221</v>
      </c>
      <c r="T1739" s="266" t="s">
        <v>1029</v>
      </c>
      <c r="U1739" s="40">
        <v>548.02</v>
      </c>
      <c r="V1739" s="34">
        <v>9438</v>
      </c>
      <c r="W1739" s="43" t="str">
        <f>IFERROR(VLOOKUP(V1739, Fornecedores!A:C, 3, FALSE), "")</f>
        <v>TASTRACTOR</v>
      </c>
      <c r="X1739" s="43" t="str">
        <f>IFERROR(VLOOKUP(V1739, Fornecedores!A:E, 5, FALSE), "")</f>
        <v>São Paulo</v>
      </c>
      <c r="Y1739" s="43" t="str">
        <f>IFERROR(VLOOKUP(V1739, Fornecedores!A:F, 6, FALSE), "")</f>
        <v>SP</v>
      </c>
      <c r="Z1739" s="14" t="str">
        <f>IF(H1739=0, "Pedido entregue!", "Pendente")</f>
        <v>Pedido entregue!</v>
      </c>
      <c r="AA1739" s="74">
        <v>1</v>
      </c>
      <c r="AB1739" s="58" t="str">
        <f>IF(Z1739="Pedido Entregue!", IF(AA1739=1, "Retirado do Almoxarifado", IF(AA1739=2, "Material devolvido", "Aguardando retirada")), IF(Z1739="Pendente", "Entrega pendente", ""))</f>
        <v>Retirado do Almoxarifado</v>
      </c>
      <c r="AC1739" s="18">
        <v>1</v>
      </c>
      <c r="AD1739" s="18">
        <f>AC1739/SUMIF($P:$P,P1739,$AC:$AC)</f>
        <v>1</v>
      </c>
      <c r="AE1739" s="18">
        <f>IF(R1739=0,0,AC1739/SUMIF($R:$R,R1739,$AC:$AC))</f>
        <v>6.6666666666666666E-2</v>
      </c>
      <c r="AF1739" s="18">
        <f>IF(R1739=0,1,0)</f>
        <v>0</v>
      </c>
      <c r="AH1739" t="str">
        <f>TEXT(J1739,"MMMM")</f>
        <v>abril</v>
      </c>
    </row>
    <row r="1740" spans="1:34" ht="12.75" customHeight="1" x14ac:dyDescent="0.25">
      <c r="A1740" s="90" t="str">
        <f>IF(C1740="Oficina Diversos","Oficina Geral",
IF(ISNUMBER(FIND("Estoque - Colhedoras",C1740)),"Colhedoras",IF(ISNUMBER(FIND("Caldeiraria",C1740)),"Caldeiraria",IF(ISNUMBER(FIND("Borracharia",C1740)),"Borracharia",IF(ISNUMBER(FIND("Lubrificação",C1740)),"Lubrificação",
IF(ISNUMBER(FIND("Estoque - Carregadeiras",C1740)),"Carregadeiras",IF(ISNUMBER(FIND("Estoque - Veic. Leves",C1740)),"Veic. Leves",
IF(ISNUMBER(FIND("Estoque - Caminhões",C1740)),"Caminhões",IF(ISNUMBER(FIND("Estoque - Transbordos",C1740)),"Transbordos",
IF(ISNUMBER(FIND("Estoque - Tratores",C1740)),"Tratores",
IF(ISNUMBER(FIND("Estoque - Máquinas pesadas",C1740)),"Máquinas pesadas",
IF(ISNUMBER(FIND("Estoque - Reboques",C1740)),"Reboques",
IF(C1740="Estoque","Estoque",
IF(AND(ISNUMBER(C1740),C1740&gt;1000,C1740&lt;2000),"Caminhões",
IF(AND(ISNUMBER(C1740),C1740&gt;2000,C1740&lt;3000),"Tratores",
IF(AND(ISNUMBER(C1740),C1740&gt;3000,C1740&lt;4000),"Carregadeiras",
IF(AND(ISNUMBER(C1740),C1740&gt;4000,C1740&lt;5000),"Máquinas pesadas",
IF(AND(ISNUMBER(C1740),C1740&gt;5000,C1740&lt;6000),"Colhedoras",
IF(AND(ISNUMBER(C1740),C1740&gt;7000,C1740&lt;8000),"Irrigação",
IF(AND(ISNUMBER(C1740),C1740&gt;8000,C1740&lt;9000),"Reboques",IF(AND(ISNUMBER(C1740),C1740&gt;0,C1740&lt;1000),"Veic. Leves","")))))))))))))))))))))</f>
        <v>Tratores</v>
      </c>
      <c r="B1740" s="72"/>
      <c r="C1740" s="2">
        <v>2030</v>
      </c>
      <c r="D1740" s="2">
        <v>73976</v>
      </c>
      <c r="E1740" s="3" t="s">
        <v>1275</v>
      </c>
      <c r="F1740" s="14" t="str">
        <f>IF(ISBLANK(K1740), "Apenas Solicitação", "Tem OC")</f>
        <v>Apenas Solicitação</v>
      </c>
      <c r="G1740" s="2">
        <v>4</v>
      </c>
      <c r="H1740" s="37">
        <f>G1740-I1740</f>
        <v>4</v>
      </c>
      <c r="I1740" s="38">
        <v>0</v>
      </c>
      <c r="J1740" s="4">
        <v>45786</v>
      </c>
      <c r="K1740" s="14"/>
      <c r="L1740" s="3"/>
      <c r="M1740" s="44" t="str">
        <f ca="1">IF(OR(N1740="", N1740=0), "", IF(N1740&gt;TODAY(), "No prazo", "Atrasado"))</f>
        <v/>
      </c>
      <c r="N1740" s="44" t="str">
        <f>IFERROR(K1740 + VALUE(LEFT(L1740, FIND(" ", L1740) - 1)), "")</f>
        <v/>
      </c>
      <c r="O1740" s="3" t="str">
        <f>IF(_xlfn.DAYS(K1740,J1740)&lt;0, "Aguardando OC", _xlfn.DAYS(K1740,J1740))</f>
        <v>Aguardando OC</v>
      </c>
      <c r="P1740" s="14">
        <v>402177</v>
      </c>
      <c r="Q1740" s="12"/>
      <c r="R1740" s="14">
        <v>0</v>
      </c>
      <c r="S1740" s="2">
        <v>221</v>
      </c>
      <c r="T1740" s="135" t="s">
        <v>1029</v>
      </c>
      <c r="U1740" s="21">
        <v>2.56</v>
      </c>
      <c r="V1740" s="2"/>
      <c r="W1740" s="43" t="str">
        <f>IFERROR(VLOOKUP(V1740, Fornecedores!A:C, 3, FALSE), "")</f>
        <v/>
      </c>
      <c r="X1740" s="43" t="str">
        <f>IFERROR(VLOOKUP(V1740, Fornecedores!A:E, 5, FALSE), "")</f>
        <v/>
      </c>
      <c r="Y1740" s="43" t="str">
        <f>IFERROR(VLOOKUP(V1740, Fornecedores!A:F, 6, FALSE), "")</f>
        <v/>
      </c>
      <c r="Z1740" s="14" t="str">
        <f>IF(H1740=0, "Pedido entregue!", "Pendente")</f>
        <v>Pendente</v>
      </c>
      <c r="AA1740" s="74"/>
      <c r="AB1740" s="58" t="str">
        <f>IF(Z1740="Pedido Entregue!", IF(AA1740=1, "Retirado do Almoxarifado", IF(AA1740=2, "Material devolvido", "Aguardando retirada")), IF(Z1740="Pendente", "Entrega pendente", ""))</f>
        <v>Entrega pendente</v>
      </c>
      <c r="AC1740" s="18">
        <v>1</v>
      </c>
      <c r="AD1740" s="18">
        <f>AC1740/SUMIF($P:$P,P1740,$AC:$AC)</f>
        <v>1</v>
      </c>
      <c r="AE1740" s="18">
        <f>IF(R1740=0,0,AC1740/SUMIF($R:$R,R1740,$AC:$AC))</f>
        <v>0</v>
      </c>
      <c r="AF1740" s="18">
        <f>IF(R1740=0,1,0)</f>
        <v>1</v>
      </c>
      <c r="AH1740" t="str">
        <f>TEXT(J1740,"MMMM")</f>
        <v>maio</v>
      </c>
    </row>
    <row r="1741" spans="1:34" ht="12.75" hidden="1" customHeight="1" x14ac:dyDescent="0.25">
      <c r="A1741" s="90" t="str">
        <f>IF(C1741="Oficina Diversos","Oficina Geral",
IF(ISNUMBER(FIND("Estoque - Colhedoras",C1741)),"Colhedoras",IF(ISNUMBER(FIND("Caldeiraria",C1741)),"Caldeiraria",IF(ISNUMBER(FIND("Borracharia",C1741)),"Borracharia",IF(ISNUMBER(FIND("Lubrificação",C1741)),"Lubrificação",
IF(ISNUMBER(FIND("Estoque - Carregadeiras",C1741)),"Carregadeiras",IF(ISNUMBER(FIND("Estoque - Veic. Leves",C1741)),"Veic. Leves",
IF(ISNUMBER(FIND("Estoque - Caminhões",C1741)),"Caminhões",IF(ISNUMBER(FIND("Estoque - Transbordos",C1741)),"Transbordos",
IF(ISNUMBER(FIND("Estoque - Tratores",C1741)),"Tratores",
IF(ISNUMBER(FIND("Estoque - Máquinas pesadas",C1741)),"Máquinas pesadas",
IF(ISNUMBER(FIND("Estoque - Reboques",C1741)),"Reboques",
IF(C1741="Estoque","Estoque",
IF(AND(ISNUMBER(C1741),C1741&gt;1000,C1741&lt;2000),"Caminhões",
IF(AND(ISNUMBER(C1741),C1741&gt;2000,C1741&lt;3000),"Tratores",
IF(AND(ISNUMBER(C1741),C1741&gt;3000,C1741&lt;4000),"Carregadeiras",
IF(AND(ISNUMBER(C1741),C1741&gt;4000,C1741&lt;5000),"Máquinas pesadas",
IF(AND(ISNUMBER(C1741),C1741&gt;5000,C1741&lt;6000),"Colhedoras",
IF(AND(ISNUMBER(C1741),C1741&gt;7000,C1741&lt;8000),"Irrigação",
IF(AND(ISNUMBER(C1741),C1741&gt;8000,C1741&lt;9000),"Reboques",IF(AND(ISNUMBER(C1741),C1741&gt;0,C1741&lt;1000),"Veic. Leves","")))))))))))))))))))))</f>
        <v>Tratores</v>
      </c>
      <c r="B1741" s="72"/>
      <c r="C1741" s="34">
        <v>2068</v>
      </c>
      <c r="D1741" s="34">
        <v>73978</v>
      </c>
      <c r="E1741" s="36" t="s">
        <v>971</v>
      </c>
      <c r="F1741" s="14" t="str">
        <f>IF(ISBLANK(K1741), "Apenas Solicitação", "Tem OC")</f>
        <v>Tem OC</v>
      </c>
      <c r="G1741" s="34">
        <v>4</v>
      </c>
      <c r="H1741" s="37">
        <f>G1741-I1741</f>
        <v>0</v>
      </c>
      <c r="I1741" s="38">
        <v>4</v>
      </c>
      <c r="J1741" s="35">
        <v>45769</v>
      </c>
      <c r="K1741" s="184">
        <v>45776</v>
      </c>
      <c r="L1741" s="35"/>
      <c r="M1741" s="44"/>
      <c r="N1741" s="44" t="str">
        <f>IFERROR(K1741 + VALUE(LEFT(L1741, FIND(" ", L1741) - 1)), "")</f>
        <v/>
      </c>
      <c r="O1741" s="3">
        <f>IF(_xlfn.DAYS(K1741,J1741)&lt;0, "Aguardando OC", _xlfn.DAYS(K1741,J1741))</f>
        <v>7</v>
      </c>
      <c r="P1741" s="193">
        <v>400063</v>
      </c>
      <c r="Q1741" s="57"/>
      <c r="R1741" s="193">
        <v>166927</v>
      </c>
      <c r="S1741" s="34">
        <v>221</v>
      </c>
      <c r="T1741" s="266" t="s">
        <v>1029</v>
      </c>
      <c r="U1741" s="40">
        <v>31.824999999999999</v>
      </c>
      <c r="V1741" s="34">
        <v>3238</v>
      </c>
      <c r="W1741" s="43" t="str">
        <f>IFERROR(VLOOKUP(V1741, Fornecedores!A:C, 3, FALSE), "")</f>
        <v xml:space="preserve">VENEZA              </v>
      </c>
      <c r="X1741" s="43" t="str">
        <f>IFERROR(VLOOKUP(V1741, Fornecedores!A:E, 5, FALSE), "")</f>
        <v>Bayeux</v>
      </c>
      <c r="Y1741" s="43" t="str">
        <f>IFERROR(VLOOKUP(V1741, Fornecedores!A:F, 6, FALSE), "")</f>
        <v>PB</v>
      </c>
      <c r="Z1741" s="14" t="str">
        <f>IF(H1741=0, "Pedido entregue!", "Pendente")</f>
        <v>Pedido entregue!</v>
      </c>
      <c r="AA1741" s="74"/>
      <c r="AB1741" s="58" t="str">
        <f>IF(Z1741="Pedido Entregue!", IF(AA1741=1, "Retirado do Almoxarifado", IF(AA1741=2, "Material devolvido", "Aguardando retirada")), IF(Z1741="Pendente", "Entrega pendente", ""))</f>
        <v>Aguardando retirada</v>
      </c>
      <c r="AC1741" s="18">
        <v>1</v>
      </c>
      <c r="AD1741" s="18">
        <f>AC1741/SUMIF($P:$P,P1741,$AC:$AC)</f>
        <v>1</v>
      </c>
      <c r="AE1741" s="18">
        <f>IF(R1741=0,0,AC1741/SUMIF($R:$R,R1741,$AC:$AC))</f>
        <v>0.5</v>
      </c>
      <c r="AF1741" s="18">
        <f>IF(R1741=0,1,0)</f>
        <v>0</v>
      </c>
      <c r="AH1741" t="str">
        <f>TEXT(J1741,"MMMM")</f>
        <v>abril</v>
      </c>
    </row>
    <row r="1742" spans="1:34" ht="12.75" customHeight="1" x14ac:dyDescent="0.25">
      <c r="A1742" s="90" t="str">
        <f>IF(C1742="Oficina Diversos","Oficina Geral",
IF(ISNUMBER(FIND("Estoque - Colhedoras",C1742)),"Colhedoras",IF(ISNUMBER(FIND("Caldeiraria",C1742)),"Caldeiraria",IF(ISNUMBER(FIND("Borracharia",C1742)),"Borracharia",IF(ISNUMBER(FIND("Lubrificação",C1742)),"Lubrificação",
IF(ISNUMBER(FIND("Estoque - Carregadeiras",C1742)),"Carregadeiras",IF(ISNUMBER(FIND("Estoque - Veic. Leves",C1742)),"Veic. Leves",
IF(ISNUMBER(FIND("Estoque - Caminhões",C1742)),"Caminhões",IF(ISNUMBER(FIND("Estoque - Transbordos",C1742)),"Transbordos",
IF(ISNUMBER(FIND("Estoque - Tratores",C1742)),"Tratores",
IF(ISNUMBER(FIND("Estoque - Máquinas pesadas",C1742)),"Máquinas pesadas",
IF(ISNUMBER(FIND("Estoque - Reboques",C1742)),"Reboques",
IF(C1742="Estoque","Estoque",
IF(AND(ISNUMBER(C1742),C1742&gt;1000,C1742&lt;2000),"Caminhões",
IF(AND(ISNUMBER(C1742),C1742&gt;2000,C1742&lt;3000),"Tratores",
IF(AND(ISNUMBER(C1742),C1742&gt;3000,C1742&lt;4000),"Carregadeiras",
IF(AND(ISNUMBER(C1742),C1742&gt;4000,C1742&lt;5000),"Máquinas pesadas",
IF(AND(ISNUMBER(C1742),C1742&gt;5000,C1742&lt;6000),"Colhedoras",
IF(AND(ISNUMBER(C1742),C1742&gt;7000,C1742&lt;8000),"Irrigação",
IF(AND(ISNUMBER(C1742),C1742&gt;8000,C1742&lt;9000),"Reboques",IF(AND(ISNUMBER(C1742),C1742&gt;0,C1742&lt;1000),"Veic. Leves","")))))))))))))))))))))</f>
        <v>Tratores</v>
      </c>
      <c r="C1742" s="144">
        <v>2027</v>
      </c>
      <c r="D1742" s="143">
        <v>73982</v>
      </c>
      <c r="E1742" s="146" t="s">
        <v>20589</v>
      </c>
      <c r="F1742" s="101" t="str">
        <f>IF(ISBLANK(K1742), "Apenas Solicitação", "Tem OC")</f>
        <v>Apenas Solicitação</v>
      </c>
      <c r="G1742" s="143">
        <v>6</v>
      </c>
      <c r="H1742" s="102">
        <f>G1742-I1742</f>
        <v>6</v>
      </c>
      <c r="I1742" s="103"/>
      <c r="J1742" s="147">
        <v>45821</v>
      </c>
      <c r="K1742" s="200"/>
      <c r="L1742" s="146"/>
      <c r="M1742" s="104" t="str">
        <f ca="1">IF(OR(N1742="", N1742=0), "", IF(N1742&gt;TODAY(), "No prazo", "Atrasado"))</f>
        <v/>
      </c>
      <c r="N1742" s="104" t="str">
        <f>IFERROR(K1742 + VALUE(LEFT(L1742, FIND(" ", L1742) - 1)), "")</f>
        <v/>
      </c>
      <c r="O1742" s="105" t="str">
        <f>IF(_xlfn.DAYS(K1742,J1742)&lt;0, "Aguardando OC", _xlfn.DAYS(K1742,J1742))</f>
        <v>Aguardando OC</v>
      </c>
      <c r="P1742" s="200">
        <v>407432</v>
      </c>
      <c r="Q1742" s="12"/>
      <c r="R1742" s="200">
        <v>0</v>
      </c>
      <c r="S1742" s="143">
        <v>221</v>
      </c>
      <c r="T1742" s="135" t="s">
        <v>1029</v>
      </c>
      <c r="U1742" s="164">
        <v>21.94</v>
      </c>
      <c r="V1742" s="143"/>
      <c r="W1742" s="105" t="str">
        <f>IFERROR(VLOOKUP(V1742, Fornecedores!A:C, 3, FALSE), "")</f>
        <v/>
      </c>
      <c r="X1742" s="105" t="str">
        <f>IFERROR(VLOOKUP(V1742, Fornecedores!A:E, 5, FALSE), "")</f>
        <v/>
      </c>
      <c r="Y1742" s="105" t="str">
        <f>IFERROR(VLOOKUP(V1742, Fornecedores!A:F, 6, FALSE), "")</f>
        <v/>
      </c>
      <c r="Z1742" s="101" t="str">
        <f>IF(H1742=0, "Pedido entregue!", "Pendente")</f>
        <v>Pendente</v>
      </c>
      <c r="AB1742" s="132" t="str">
        <f>IF(Z1742="Pedido Entregue!", IF(AA1742=1, "Retirado do Almoxarifado", IF(AA1742=2, "Material devolvido", "Aguardando retirada")), IF(Z1742="Pendente", "Entrega pendente", ""))</f>
        <v>Entrega pendente</v>
      </c>
      <c r="AC1742" s="18">
        <v>1</v>
      </c>
      <c r="AD1742" s="18">
        <f>AC1742/SUMIF($P:$P,P1742,$AC:$AC)</f>
        <v>1</v>
      </c>
      <c r="AE1742" s="18">
        <f>IF(R1742=0,0,AC1742/SUMIF($R:$R,R1742,$AC:$AC))</f>
        <v>0</v>
      </c>
      <c r="AF1742" s="18">
        <f>IF(R1742=0,1,0)</f>
        <v>1</v>
      </c>
      <c r="AH1742" t="str">
        <f>TEXT(J1742,"MMMM")</f>
        <v>junho</v>
      </c>
    </row>
    <row r="1743" spans="1:34" ht="12.75" customHeight="1" x14ac:dyDescent="0.25">
      <c r="A1743" s="90" t="str">
        <f>IF(C1743="Oficina Diversos","Oficina Geral",
IF(ISNUMBER(FIND("Estoque - Colhedoras",C1743)),"Colhedoras",IF(ISNUMBER(FIND("Caldeiraria",C1743)),"Caldeiraria",IF(ISNUMBER(FIND("Borracharia",C1743)),"Borracharia",IF(ISNUMBER(FIND("Lubrificação",C1743)),"Lubrificação",
IF(ISNUMBER(FIND("Estoque - Carregadeiras",C1743)),"Carregadeiras",IF(ISNUMBER(FIND("Estoque - Veic. Leves",C1743)),"Veic. Leves",
IF(ISNUMBER(FIND("Estoque - Caminhões",C1743)),"Caminhões",IF(ISNUMBER(FIND("Estoque - Transbordos",C1743)),"Transbordos",
IF(ISNUMBER(FIND("Estoque - Tratores",C1743)),"Tratores",
IF(ISNUMBER(FIND("Estoque - Máquinas pesadas",C1743)),"Máquinas pesadas",
IF(ISNUMBER(FIND("Estoque - Reboques",C1743)),"Reboques",
IF(C1743="Estoque","Estoque",
IF(AND(ISNUMBER(C1743),C1743&gt;1000,C1743&lt;2000),"Caminhões",
IF(AND(ISNUMBER(C1743),C1743&gt;2000,C1743&lt;3000),"Tratores",
IF(AND(ISNUMBER(C1743),C1743&gt;3000,C1743&lt;4000),"Carregadeiras",
IF(AND(ISNUMBER(C1743),C1743&gt;4000,C1743&lt;5000),"Máquinas pesadas",
IF(AND(ISNUMBER(C1743),C1743&gt;5000,C1743&lt;6000),"Colhedoras",
IF(AND(ISNUMBER(C1743),C1743&gt;7000,C1743&lt;8000),"Irrigação",
IF(AND(ISNUMBER(C1743),C1743&gt;8000,C1743&lt;9000),"Reboques",IF(AND(ISNUMBER(C1743),C1743&gt;0,C1743&lt;1000),"Veic. Leves","")))))))))))))))))))))</f>
        <v>Tratores</v>
      </c>
      <c r="C1743" s="171">
        <v>2027</v>
      </c>
      <c r="D1743" s="170">
        <v>73984</v>
      </c>
      <c r="E1743" s="173" t="s">
        <v>20590</v>
      </c>
      <c r="F1743" s="101" t="str">
        <f>IF(ISBLANK(K1743), "Apenas Solicitação", "Tem OC")</f>
        <v>Apenas Solicitação</v>
      </c>
      <c r="G1743" s="170">
        <v>6</v>
      </c>
      <c r="H1743" s="102">
        <f>G1743-I1743</f>
        <v>6</v>
      </c>
      <c r="I1743" s="103"/>
      <c r="J1743" s="174">
        <v>45821</v>
      </c>
      <c r="K1743" s="201"/>
      <c r="L1743" s="173"/>
      <c r="M1743" s="104" t="str">
        <f ca="1">IF(OR(N1743="", N1743=0), "", IF(N1743&gt;TODAY(), "No prazo", "Atrasado"))</f>
        <v/>
      </c>
      <c r="N1743" s="104" t="str">
        <f>IFERROR(K1743 + VALUE(LEFT(L1743, FIND(" ", L1743) - 1)), "")</f>
        <v/>
      </c>
      <c r="O1743" s="105" t="str">
        <f>IF(_xlfn.DAYS(K1743,J1743)&lt;0, "Aguardando OC", _xlfn.DAYS(K1743,J1743))</f>
        <v>Aguardando OC</v>
      </c>
      <c r="P1743" s="201">
        <v>407433</v>
      </c>
      <c r="Q1743" s="12"/>
      <c r="R1743" s="201">
        <v>0</v>
      </c>
      <c r="S1743" s="2">
        <v>221</v>
      </c>
      <c r="T1743" s="135" t="s">
        <v>1029</v>
      </c>
      <c r="U1743" s="170">
        <v>11.5666666666667</v>
      </c>
      <c r="V1743" s="170"/>
      <c r="W1743" s="105" t="str">
        <f>IFERROR(VLOOKUP(V1743, Fornecedores!A:C, 3, FALSE), "")</f>
        <v/>
      </c>
      <c r="X1743" s="105" t="str">
        <f>IFERROR(VLOOKUP(V1743, Fornecedores!A:E, 5, FALSE), "")</f>
        <v/>
      </c>
      <c r="Y1743" s="105" t="str">
        <f>IFERROR(VLOOKUP(V1743, Fornecedores!A:F, 6, FALSE), "")</f>
        <v/>
      </c>
      <c r="Z1743" s="101" t="str">
        <f>IF(H1743=0, "Pedido entregue!", "Pendente")</f>
        <v>Pendente</v>
      </c>
      <c r="AB1743" s="132" t="str">
        <f>IF(Z1743="Pedido Entregue!", IF(AA1743=1, "Retirado do Almoxarifado", IF(AA1743=2, "Material devolvido", "Aguardando retirada")), IF(Z1743="Pendente", "Entrega pendente", ""))</f>
        <v>Entrega pendente</v>
      </c>
      <c r="AC1743" s="18">
        <v>1</v>
      </c>
      <c r="AD1743" s="18">
        <f>AC1743/SUMIF($P:$P,P1743,$AC:$AC)</f>
        <v>1</v>
      </c>
      <c r="AE1743" s="18">
        <f>IF(R1743=0,0,AC1743/SUMIF($R:$R,R1743,$AC:$AC))</f>
        <v>0</v>
      </c>
      <c r="AF1743" s="18">
        <f>IF(R1743=0,1,0)</f>
        <v>1</v>
      </c>
      <c r="AH1743" t="str">
        <f>TEXT(J1743,"MMMM")</f>
        <v>junho</v>
      </c>
    </row>
    <row r="1744" spans="1:34" ht="12.75" customHeight="1" x14ac:dyDescent="0.25">
      <c r="A1744" s="90" t="str">
        <f>IF(C1744="Oficina Diversos","Oficina Geral",
IF(ISNUMBER(FIND("Estoque - Colhedoras",C1744)),"Colhedoras",IF(ISNUMBER(FIND("Caldeiraria",C1744)),"Caldeiraria",IF(ISNUMBER(FIND("Borracharia",C1744)),"Borracharia",IF(ISNUMBER(FIND("Lubrificação",C1744)),"Lubrificação",
IF(ISNUMBER(FIND("Estoque - Carregadeiras",C1744)),"Carregadeiras",IF(ISNUMBER(FIND("Estoque - Veic. Leves",C1744)),"Veic. Leves",
IF(ISNUMBER(FIND("Estoque - Caminhões",C1744)),"Caminhões",IF(ISNUMBER(FIND("Estoque - Transbordos",C1744)),"Transbordos",
IF(ISNUMBER(FIND("Estoque - Tratores",C1744)),"Tratores",
IF(ISNUMBER(FIND("Estoque - Máquinas pesadas",C1744)),"Máquinas pesadas",
IF(ISNUMBER(FIND("Estoque - Reboques",C1744)),"Reboques",
IF(C1744="Estoque","Estoque",
IF(AND(ISNUMBER(C1744),C1744&gt;1000,C1744&lt;2000),"Caminhões",
IF(AND(ISNUMBER(C1744),C1744&gt;2000,C1744&lt;3000),"Tratores",
IF(AND(ISNUMBER(C1744),C1744&gt;3000,C1744&lt;4000),"Carregadeiras",
IF(AND(ISNUMBER(C1744),C1744&gt;4000,C1744&lt;5000),"Máquinas pesadas",
IF(AND(ISNUMBER(C1744),C1744&gt;5000,C1744&lt;6000),"Colhedoras",
IF(AND(ISNUMBER(C1744),C1744&gt;7000,C1744&lt;8000),"Irrigação",
IF(AND(ISNUMBER(C1744),C1744&gt;8000,C1744&lt;9000),"Reboques",IF(AND(ISNUMBER(C1744),C1744&gt;0,C1744&lt;1000),"Veic. Leves","")))))))))))))))))))))</f>
        <v>Tratores</v>
      </c>
      <c r="C1744" s="144">
        <v>2027</v>
      </c>
      <c r="D1744" s="143">
        <v>73987</v>
      </c>
      <c r="E1744" s="146" t="s">
        <v>20591</v>
      </c>
      <c r="F1744" s="101" t="str">
        <f>IF(ISBLANK(K1744), "Apenas Solicitação", "Tem OC")</f>
        <v>Apenas Solicitação</v>
      </c>
      <c r="G1744" s="143">
        <v>3</v>
      </c>
      <c r="H1744" s="102">
        <f>G1744-I1744</f>
        <v>3</v>
      </c>
      <c r="I1744" s="103"/>
      <c r="J1744" s="147">
        <v>45821</v>
      </c>
      <c r="K1744" s="200"/>
      <c r="L1744" s="146"/>
      <c r="M1744" s="104" t="str">
        <f ca="1">IF(OR(N1744="", N1744=0), "", IF(N1744&gt;TODAY(), "No prazo", "Atrasado"))</f>
        <v/>
      </c>
      <c r="N1744" s="104" t="str">
        <f>IFERROR(K1744 + VALUE(LEFT(L1744, FIND(" ", L1744) - 1)), "")</f>
        <v/>
      </c>
      <c r="O1744" s="105" t="str">
        <f>IF(_xlfn.DAYS(K1744,J1744)&lt;0, "Aguardando OC", _xlfn.DAYS(K1744,J1744))</f>
        <v>Aguardando OC</v>
      </c>
      <c r="P1744" s="200">
        <v>407455</v>
      </c>
      <c r="Q1744" s="12"/>
      <c r="R1744" s="200">
        <v>0</v>
      </c>
      <c r="S1744" s="143">
        <v>221</v>
      </c>
      <c r="T1744" s="135" t="s">
        <v>1029</v>
      </c>
      <c r="U1744" s="164">
        <v>94.05</v>
      </c>
      <c r="V1744" s="143"/>
      <c r="W1744" s="105" t="str">
        <f>IFERROR(VLOOKUP(V1744, Fornecedores!A:C, 3, FALSE), "")</f>
        <v/>
      </c>
      <c r="X1744" s="105" t="str">
        <f>IFERROR(VLOOKUP(V1744, Fornecedores!A:E, 5, FALSE), "")</f>
        <v/>
      </c>
      <c r="Y1744" s="105" t="str">
        <f>IFERROR(VLOOKUP(V1744, Fornecedores!A:F, 6, FALSE), "")</f>
        <v/>
      </c>
      <c r="Z1744" s="101" t="str">
        <f>IF(H1744=0, "Pedido entregue!", "Pendente")</f>
        <v>Pendente</v>
      </c>
      <c r="AB1744" s="132" t="str">
        <f>IF(Z1744="Pedido Entregue!", IF(AA1744=1, "Retirado do Almoxarifado", IF(AA1744=2, "Material devolvido", "Aguardando retirada")), IF(Z1744="Pendente", "Entrega pendente", ""))</f>
        <v>Entrega pendente</v>
      </c>
      <c r="AC1744" s="18">
        <v>1</v>
      </c>
      <c r="AD1744" s="18">
        <f>AC1744/SUMIF($P:$P,P1744,$AC:$AC)</f>
        <v>1</v>
      </c>
      <c r="AE1744" s="18">
        <f>IF(R1744=0,0,AC1744/SUMIF($R:$R,R1744,$AC:$AC))</f>
        <v>0</v>
      </c>
      <c r="AF1744" s="18">
        <f>IF(R1744=0,1,0)</f>
        <v>1</v>
      </c>
      <c r="AH1744" t="str">
        <f>TEXT(J1744,"MMMM")</f>
        <v>junho</v>
      </c>
    </row>
    <row r="1745" spans="1:34" ht="12.75" customHeight="1" x14ac:dyDescent="0.25">
      <c r="A1745" s="90" t="str">
        <f>IF(C1745="Oficina Diversos","Oficina Geral",
IF(ISNUMBER(FIND("Estoque - Colhedoras",C1745)),"Colhedoras",IF(ISNUMBER(FIND("Caldeiraria",C1745)),"Caldeiraria",IF(ISNUMBER(FIND("Borracharia",C1745)),"Borracharia",IF(ISNUMBER(FIND("Lubrificação",C1745)),"Lubrificação",
IF(ISNUMBER(FIND("Estoque - Carregadeiras",C1745)),"Carregadeiras",IF(ISNUMBER(FIND("Estoque - Veic. Leves",C1745)),"Veic. Leves",
IF(ISNUMBER(FIND("Estoque - Caminhões",C1745)),"Caminhões",IF(ISNUMBER(FIND("Estoque - Transbordos",C1745)),"Transbordos",
IF(ISNUMBER(FIND("Estoque - Tratores",C1745)),"Tratores",
IF(ISNUMBER(FIND("Estoque - Máquinas pesadas",C1745)),"Máquinas pesadas",
IF(ISNUMBER(FIND("Estoque - Reboques",C1745)),"Reboques",
IF(C1745="Estoque","Estoque",
IF(AND(ISNUMBER(C1745),C1745&gt;1000,C1745&lt;2000),"Caminhões",
IF(AND(ISNUMBER(C1745),C1745&gt;2000,C1745&lt;3000),"Tratores",
IF(AND(ISNUMBER(C1745),C1745&gt;3000,C1745&lt;4000),"Carregadeiras",
IF(AND(ISNUMBER(C1745),C1745&gt;4000,C1745&lt;5000),"Máquinas pesadas",
IF(AND(ISNUMBER(C1745),C1745&gt;5000,C1745&lt;6000),"Colhedoras",
IF(AND(ISNUMBER(C1745),C1745&gt;7000,C1745&lt;8000),"Irrigação",
IF(AND(ISNUMBER(C1745),C1745&gt;8000,C1745&lt;9000),"Reboques",IF(AND(ISNUMBER(C1745),C1745&gt;0,C1745&lt;1000),"Veic. Leves","")))))))))))))))))))))</f>
        <v>Tratores</v>
      </c>
      <c r="C1745" s="113">
        <v>2064</v>
      </c>
      <c r="D1745" s="2">
        <v>73987</v>
      </c>
      <c r="E1745" s="3" t="s">
        <v>20591</v>
      </c>
      <c r="F1745" s="101" t="str">
        <f>IF(ISBLANK(K1745), "Apenas Solicitação", "Tem OC")</f>
        <v>Tem OC</v>
      </c>
      <c r="G1745" s="2">
        <v>2</v>
      </c>
      <c r="H1745" s="102">
        <f>G1745-I1745</f>
        <v>2</v>
      </c>
      <c r="I1745" s="103"/>
      <c r="J1745" s="4">
        <v>45821</v>
      </c>
      <c r="K1745" s="180">
        <v>45842</v>
      </c>
      <c r="L1745" s="3" t="s">
        <v>20166</v>
      </c>
      <c r="M1745" s="104" t="str">
        <f ca="1">IF(OR(N1745="", N1745=0), "", IF(N1745&gt;TODAY(), "No prazo", "Atrasado"))</f>
        <v>Atrasado</v>
      </c>
      <c r="N1745" s="104">
        <f>IFERROR(K1745 + VALUE(LEFT(L1745, FIND(" ", L1745) - 1)), "")</f>
        <v>45846</v>
      </c>
      <c r="O1745" s="105">
        <f>IF(_xlfn.DAYS(K1745,J1745)&lt;0, "Aguardando OC", _xlfn.DAYS(K1745,J1745))</f>
        <v>21</v>
      </c>
      <c r="P1745" s="14">
        <v>407229</v>
      </c>
      <c r="Q1745" s="12"/>
      <c r="R1745" s="14">
        <v>170490</v>
      </c>
      <c r="S1745" s="2">
        <v>221</v>
      </c>
      <c r="T1745" s="135" t="s">
        <v>1029</v>
      </c>
      <c r="U1745" s="21">
        <v>31.3533333333333</v>
      </c>
      <c r="V1745" s="2">
        <v>3465</v>
      </c>
      <c r="W1745" s="105" t="str">
        <f>IFERROR(VLOOKUP(V1745, Fornecedores!A:C, 3, FALSE), "")</f>
        <v>MAQNELSON AGRICOLA L</v>
      </c>
      <c r="X1745" s="105" t="str">
        <f>IFERROR(VLOOKUP(V1745, Fornecedores!A:E, 5, FALSE), "")</f>
        <v>Itumbiara</v>
      </c>
      <c r="Y1745" s="105" t="str">
        <f>IFERROR(VLOOKUP(V1745, Fornecedores!A:F, 6, FALSE), "")</f>
        <v>GO</v>
      </c>
      <c r="Z1745" s="101" t="str">
        <f>IF(H1745=0, "Pedido entregue!", "Pendente")</f>
        <v>Pendente</v>
      </c>
      <c r="AB1745" s="132" t="str">
        <f>IF(Z1745="Pedido Entregue!", IF(AA1745=1, "Retirado do Almoxarifado", IF(AA1745=2, "Material devolvido", "Aguardando retirada")), IF(Z1745="Pendente", "Entrega pendente", ""))</f>
        <v>Entrega pendente</v>
      </c>
      <c r="AC1745" s="18">
        <v>1</v>
      </c>
      <c r="AD1745" s="18">
        <f>AC1745/SUMIF($P:$P,P1745,$AC:$AC)</f>
        <v>1</v>
      </c>
      <c r="AE1745" s="18">
        <f>IF(R1745=0,0,AC1745/SUMIF($R:$R,R1745,$AC:$AC))</f>
        <v>1.5625E-2</v>
      </c>
      <c r="AF1745" s="18">
        <f>IF(R1745=0,1,0)</f>
        <v>0</v>
      </c>
      <c r="AH1745" t="str">
        <f>TEXT(J1745,"MMMM")</f>
        <v>junho</v>
      </c>
    </row>
    <row r="1746" spans="1:34" ht="12.75" customHeight="1" x14ac:dyDescent="0.25">
      <c r="A1746" s="90" t="str">
        <f>IF(C1746="Oficina Diversos","Oficina Geral",
IF(ISNUMBER(FIND("Estoque - Colhedoras",C1746)),"Colhedoras",IF(ISNUMBER(FIND("Caldeiraria",C1746)),"Caldeiraria",IF(ISNUMBER(FIND("Borracharia",C1746)),"Borracharia",IF(ISNUMBER(FIND("Lubrificação",C1746)),"Lubrificação",
IF(ISNUMBER(FIND("Estoque - Carregadeiras",C1746)),"Carregadeiras",IF(ISNUMBER(FIND("Estoque - Veic. Leves",C1746)),"Veic. Leves",
IF(ISNUMBER(FIND("Estoque - Caminhões",C1746)),"Caminhões",IF(ISNUMBER(FIND("Estoque - Transbordos",C1746)),"Transbordos",
IF(ISNUMBER(FIND("Estoque - Tratores",C1746)),"Tratores",
IF(ISNUMBER(FIND("Estoque - Máquinas pesadas",C1746)),"Máquinas pesadas",
IF(ISNUMBER(FIND("Estoque - Reboques",C1746)),"Reboques",
IF(C1746="Estoque","Estoque",
IF(AND(ISNUMBER(C1746),C1746&gt;1000,C1746&lt;2000),"Caminhões",
IF(AND(ISNUMBER(C1746),C1746&gt;2000,C1746&lt;3000),"Tratores",
IF(AND(ISNUMBER(C1746),C1746&gt;3000,C1746&lt;4000),"Carregadeiras",
IF(AND(ISNUMBER(C1746),C1746&gt;4000,C1746&lt;5000),"Máquinas pesadas",
IF(AND(ISNUMBER(C1746),C1746&gt;5000,C1746&lt;6000),"Colhedoras",
IF(AND(ISNUMBER(C1746),C1746&gt;7000,C1746&lt;8000),"Irrigação",
IF(AND(ISNUMBER(C1746),C1746&gt;8000,C1746&lt;9000),"Reboques",IF(AND(ISNUMBER(C1746),C1746&gt;0,C1746&lt;1000),"Veic. Leves","")))))))))))))))))))))</f>
        <v>Tratores</v>
      </c>
      <c r="C1746" s="144">
        <v>2064</v>
      </c>
      <c r="D1746" s="143">
        <v>73990</v>
      </c>
      <c r="E1746" s="146" t="s">
        <v>20592</v>
      </c>
      <c r="F1746" s="101" t="str">
        <f>IF(ISBLANK(K1746), "Apenas Solicitação", "Tem OC")</f>
        <v>Apenas Solicitação</v>
      </c>
      <c r="G1746" s="143">
        <v>1</v>
      </c>
      <c r="H1746" s="102">
        <f>G1746-I1746</f>
        <v>1</v>
      </c>
      <c r="I1746" s="103"/>
      <c r="J1746" s="147">
        <v>45821</v>
      </c>
      <c r="K1746" s="200"/>
      <c r="L1746" s="146"/>
      <c r="M1746" s="104" t="str">
        <f ca="1">IF(OR(N1746="", N1746=0), "", IF(N1746&gt;TODAY(), "No prazo", "Atrasado"))</f>
        <v/>
      </c>
      <c r="N1746" s="104" t="str">
        <f>IFERROR(K1746 + VALUE(LEFT(L1746, FIND(" ", L1746) - 1)), "")</f>
        <v/>
      </c>
      <c r="O1746" s="105" t="str">
        <f>IF(_xlfn.DAYS(K1746,J1746)&lt;0, "Aguardando OC", _xlfn.DAYS(K1746,J1746))</f>
        <v>Aguardando OC</v>
      </c>
      <c r="P1746" s="200">
        <v>407299</v>
      </c>
      <c r="Q1746" s="12"/>
      <c r="R1746" s="200">
        <v>0</v>
      </c>
      <c r="S1746" s="143">
        <v>221</v>
      </c>
      <c r="T1746" s="135" t="s">
        <v>1029</v>
      </c>
      <c r="U1746" s="164">
        <v>153.19999999999999</v>
      </c>
      <c r="V1746" s="143"/>
      <c r="W1746" s="105" t="str">
        <f>IFERROR(VLOOKUP(V1746, Fornecedores!A:C, 3, FALSE), "")</f>
        <v/>
      </c>
      <c r="X1746" s="105" t="str">
        <f>IFERROR(VLOOKUP(V1746, Fornecedores!A:E, 5, FALSE), "")</f>
        <v/>
      </c>
      <c r="Y1746" s="105" t="str">
        <f>IFERROR(VLOOKUP(V1746, Fornecedores!A:F, 6, FALSE), "")</f>
        <v/>
      </c>
      <c r="Z1746" s="101" t="str">
        <f>IF(H1746=0, "Pedido entregue!", "Pendente")</f>
        <v>Pendente</v>
      </c>
      <c r="AB1746" s="132" t="str">
        <f>IF(Z1746="Pedido Entregue!", IF(AA1746=1, "Retirado do Almoxarifado", IF(AA1746=2, "Material devolvido", "Aguardando retirada")), IF(Z1746="Pendente", "Entrega pendente", ""))</f>
        <v>Entrega pendente</v>
      </c>
      <c r="AC1746" s="18">
        <v>1</v>
      </c>
      <c r="AD1746" s="18">
        <f>AC1746/SUMIF($P:$P,P1746,$AC:$AC)</f>
        <v>1</v>
      </c>
      <c r="AE1746" s="18">
        <f>IF(R1746=0,0,AC1746/SUMIF($R:$R,R1746,$AC:$AC))</f>
        <v>0</v>
      </c>
      <c r="AF1746" s="18">
        <f>IF(R1746=0,1,0)</f>
        <v>1</v>
      </c>
      <c r="AH1746" t="str">
        <f>TEXT(J1746,"MMMM")</f>
        <v>junho</v>
      </c>
    </row>
    <row r="1747" spans="1:34" ht="12.75" customHeight="1" x14ac:dyDescent="0.25">
      <c r="A1747" s="90" t="str">
        <f>IF(C1747="Oficina Diversos","Oficina Geral",
IF(ISNUMBER(FIND("Estoque - Colhedoras",C1747)),"Colhedoras",IF(ISNUMBER(FIND("Caldeiraria",C1747)),"Caldeiraria",IF(ISNUMBER(FIND("Borracharia",C1747)),"Borracharia",IF(ISNUMBER(FIND("Lubrificação",C1747)),"Lubrificação",
IF(ISNUMBER(FIND("Estoque - Carregadeiras",C1747)),"Carregadeiras",IF(ISNUMBER(FIND("Estoque - Veic. Leves",C1747)),"Veic. Leves",
IF(ISNUMBER(FIND("Estoque - Caminhões",C1747)),"Caminhões",IF(ISNUMBER(FIND("Estoque - Transbordos",C1747)),"Transbordos",
IF(ISNUMBER(FIND("Estoque - Tratores",C1747)),"Tratores",
IF(ISNUMBER(FIND("Estoque - Máquinas pesadas",C1747)),"Máquinas pesadas",
IF(ISNUMBER(FIND("Estoque - Reboques",C1747)),"Reboques",
IF(C1747="Estoque","Estoque",
IF(AND(ISNUMBER(C1747),C1747&gt;1000,C1747&lt;2000),"Caminhões",
IF(AND(ISNUMBER(C1747),C1747&gt;2000,C1747&lt;3000),"Tratores",
IF(AND(ISNUMBER(C1747),C1747&gt;3000,C1747&lt;4000),"Carregadeiras",
IF(AND(ISNUMBER(C1747),C1747&gt;4000,C1747&lt;5000),"Máquinas pesadas",
IF(AND(ISNUMBER(C1747),C1747&gt;5000,C1747&lt;6000),"Colhedoras",
IF(AND(ISNUMBER(C1747),C1747&gt;7000,C1747&lt;8000),"Irrigação",
IF(AND(ISNUMBER(C1747),C1747&gt;8000,C1747&lt;9000),"Reboques",IF(AND(ISNUMBER(C1747),C1747&gt;0,C1747&lt;1000),"Veic. Leves","")))))))))))))))))))))</f>
        <v>Tratores</v>
      </c>
      <c r="C1747" s="144">
        <v>2027</v>
      </c>
      <c r="D1747" s="143">
        <v>73991</v>
      </c>
      <c r="E1747" s="146" t="s">
        <v>20593</v>
      </c>
      <c r="F1747" s="101" t="str">
        <f>IF(ISBLANK(K1747), "Apenas Solicitação", "Tem OC")</f>
        <v>Apenas Solicitação</v>
      </c>
      <c r="G1747" s="143">
        <v>1</v>
      </c>
      <c r="H1747" s="102">
        <f>G1747-I1747</f>
        <v>1</v>
      </c>
      <c r="I1747" s="103"/>
      <c r="J1747" s="147">
        <v>45821</v>
      </c>
      <c r="K1747" s="200"/>
      <c r="L1747" s="146"/>
      <c r="M1747" s="104" t="str">
        <f ca="1">IF(OR(N1747="", N1747=0), "", IF(N1747&gt;TODAY(), "No prazo", "Atrasado"))</f>
        <v/>
      </c>
      <c r="N1747" s="104" t="str">
        <f>IFERROR(K1747 + VALUE(LEFT(L1747, FIND(" ", L1747) - 1)), "")</f>
        <v/>
      </c>
      <c r="O1747" s="105" t="str">
        <f>IF(_xlfn.DAYS(K1747,J1747)&lt;0, "Aguardando OC", _xlfn.DAYS(K1747,J1747))</f>
        <v>Aguardando OC</v>
      </c>
      <c r="P1747" s="200">
        <v>407381</v>
      </c>
      <c r="Q1747" s="12"/>
      <c r="R1747" s="200">
        <v>0</v>
      </c>
      <c r="S1747" s="143">
        <v>221</v>
      </c>
      <c r="T1747" s="135" t="s">
        <v>1029</v>
      </c>
      <c r="U1747" s="164">
        <v>6901.8</v>
      </c>
      <c r="V1747" s="143"/>
      <c r="W1747" s="105" t="str">
        <f>IFERROR(VLOOKUP(V1747, Fornecedores!A:C, 3, FALSE), "")</f>
        <v/>
      </c>
      <c r="X1747" s="105" t="str">
        <f>IFERROR(VLOOKUP(V1747, Fornecedores!A:E, 5, FALSE), "")</f>
        <v/>
      </c>
      <c r="Y1747" s="105" t="str">
        <f>IFERROR(VLOOKUP(V1747, Fornecedores!A:F, 6, FALSE), "")</f>
        <v/>
      </c>
      <c r="Z1747" s="101" t="str">
        <f>IF(H1747=0, "Pedido entregue!", "Pendente")</f>
        <v>Pendente</v>
      </c>
      <c r="AB1747" s="132" t="str">
        <f>IF(Z1747="Pedido Entregue!", IF(AA1747=1, "Retirado do Almoxarifado", IF(AA1747=2, "Material devolvido", "Aguardando retirada")), IF(Z1747="Pendente", "Entrega pendente", ""))</f>
        <v>Entrega pendente</v>
      </c>
      <c r="AC1747" s="18">
        <v>1</v>
      </c>
      <c r="AD1747" s="18">
        <f>AC1747/SUMIF($P:$P,P1747,$AC:$AC)</f>
        <v>1</v>
      </c>
      <c r="AE1747" s="18">
        <f>IF(R1747=0,0,AC1747/SUMIF($R:$R,R1747,$AC:$AC))</f>
        <v>0</v>
      </c>
      <c r="AF1747" s="18">
        <f>IF(R1747=0,1,0)</f>
        <v>1</v>
      </c>
      <c r="AH1747" t="str">
        <f>TEXT(J1747,"MMMM")</f>
        <v>junho</v>
      </c>
    </row>
    <row r="1748" spans="1:34" ht="12.75" hidden="1" customHeight="1" x14ac:dyDescent="0.25">
      <c r="A1748" s="90" t="str">
        <f>IF(C1748="Oficina Diversos","Oficina Geral",
IF(ISNUMBER(FIND("Estoque - Colhedoras",C1748)),"Colhedoras",IF(ISNUMBER(FIND("Caldeiraria",C1748)),"Caldeiraria",IF(ISNUMBER(FIND("Borracharia",C1748)),"Borracharia",IF(ISNUMBER(FIND("Lubrificação",C1748)),"Lubrificação",
IF(ISNUMBER(FIND("Estoque - Carregadeiras",C1748)),"Carregadeiras",IF(ISNUMBER(FIND("Estoque - Veic. Leves",C1748)),"Veic. Leves",
IF(ISNUMBER(FIND("Estoque - Caminhões",C1748)),"Caminhões",IF(ISNUMBER(FIND("Estoque - Transbordos",C1748)),"Transbordos",
IF(ISNUMBER(FIND("Estoque - Tratores",C1748)),"Tratores",
IF(ISNUMBER(FIND("Estoque - Máquinas pesadas",C1748)),"Máquinas pesadas",
IF(ISNUMBER(FIND("Estoque - Reboques",C1748)),"Reboques",
IF(C1748="Estoque","Estoque",
IF(AND(ISNUMBER(C1748),C1748&gt;1000,C1748&lt;2000),"Caminhões",
IF(AND(ISNUMBER(C1748),C1748&gt;2000,C1748&lt;3000),"Tratores",
IF(AND(ISNUMBER(C1748),C1748&gt;3000,C1748&lt;4000),"Carregadeiras",
IF(AND(ISNUMBER(C1748),C1748&gt;4000,C1748&lt;5000),"Máquinas pesadas",
IF(AND(ISNUMBER(C1748),C1748&gt;5000,C1748&lt;6000),"Colhedoras",
IF(AND(ISNUMBER(C1748),C1748&gt;7000,C1748&lt;8000),"Irrigação",
IF(AND(ISNUMBER(C1748),C1748&gt;8000,C1748&lt;9000),"Reboques",IF(AND(ISNUMBER(C1748),C1748&gt;0,C1748&lt;1000),"Veic. Leves","")))))))))))))))))))))</f>
        <v>Caldeiraria</v>
      </c>
      <c r="B1748" s="72"/>
      <c r="C1748" s="2" t="s">
        <v>1093</v>
      </c>
      <c r="D1748" s="2">
        <v>74088</v>
      </c>
      <c r="E1748" s="3" t="s">
        <v>1122</v>
      </c>
      <c r="F1748" s="14" t="str">
        <f>IF(ISBLANK(K1748), "Apenas Solicitação", "Tem OC")</f>
        <v>Tem OC</v>
      </c>
      <c r="G1748" s="2">
        <v>4704</v>
      </c>
      <c r="H1748" s="37">
        <f>G1748-I1748</f>
        <v>0</v>
      </c>
      <c r="I1748" s="38">
        <v>4704</v>
      </c>
      <c r="J1748" s="4">
        <v>45785</v>
      </c>
      <c r="K1748" s="180">
        <v>45793</v>
      </c>
      <c r="L1748" s="3" t="s">
        <v>20151</v>
      </c>
      <c r="M1748" s="44" t="str">
        <f ca="1">IF(OR(N1748="", N1748=0), "", IF(N1748&gt;TODAY(), "No prazo", "Atrasado"))</f>
        <v>Atrasado</v>
      </c>
      <c r="N1748" s="44">
        <f>IFERROR(K1748 + VALUE(LEFT(L1748, FIND(" ", L1748) - 1)), "")</f>
        <v>45793</v>
      </c>
      <c r="O1748" s="3">
        <f>IF(_xlfn.DAYS(K1748,J1748)&lt;0, "Aguardando OC", _xlfn.DAYS(K1748,J1748))</f>
        <v>8</v>
      </c>
      <c r="P1748" s="14">
        <v>401729</v>
      </c>
      <c r="Q1748" s="12"/>
      <c r="R1748" s="14">
        <v>167832</v>
      </c>
      <c r="S1748" s="2">
        <v>221</v>
      </c>
      <c r="T1748" s="135" t="s">
        <v>1029</v>
      </c>
      <c r="U1748" s="21">
        <v>27753.599999999999</v>
      </c>
      <c r="V1748" s="2">
        <v>6730</v>
      </c>
      <c r="W1748" s="43" t="str">
        <f>IFERROR(VLOOKUP(V1748, Fornecedores!A:C, 3, FALSE), "")</f>
        <v>GERDAU AÇOS LONGOS S.A.</v>
      </c>
      <c r="X1748" s="43" t="str">
        <f>IFERROR(VLOOKUP(V1748, Fornecedores!A:E, 5, FALSE), "")</f>
        <v>Jaboatão dos Guararapes</v>
      </c>
      <c r="Y1748" s="43" t="str">
        <f>IFERROR(VLOOKUP(V1748, Fornecedores!A:F, 6, FALSE), "")</f>
        <v>PE</v>
      </c>
      <c r="Z1748" s="14" t="str">
        <f>IF(H1748=0, "Pedido entregue!", "Pendente")</f>
        <v>Pedido entregue!</v>
      </c>
      <c r="AA1748" s="74"/>
      <c r="AB1748" s="58" t="str">
        <f>IF(Z1748="Pedido Entregue!", IF(AA1748=1, "Retirado do Almoxarifado", IF(AA1748=2, "Material devolvido", "Aguardando retirada")), IF(Z1748="Pendente", "Entrega pendente", ""))</f>
        <v>Aguardando retirada</v>
      </c>
      <c r="AC1748" s="18">
        <v>1</v>
      </c>
      <c r="AD1748" s="18">
        <f>AC1748/SUMIF($P:$P,P1748,$AC:$AC)</f>
        <v>1</v>
      </c>
      <c r="AE1748" s="18">
        <f>IF(R1748=0,0,AC1748/SUMIF($R:$R,R1748,$AC:$AC))</f>
        <v>0.33333333333333331</v>
      </c>
      <c r="AF1748" s="18">
        <f>IF(R1748=0,1,0)</f>
        <v>0</v>
      </c>
      <c r="AH1748" t="str">
        <f>TEXT(J1748,"MMMM")</f>
        <v>maio</v>
      </c>
    </row>
    <row r="1749" spans="1:34" ht="12.75" hidden="1" customHeight="1" x14ac:dyDescent="0.25">
      <c r="A1749" s="90" t="str">
        <f>IF(C1749="Oficina Diversos","Oficina Geral",
IF(ISNUMBER(FIND("Estoque - Colhedoras",C1749)),"Colhedoras",IF(ISNUMBER(FIND("Caldeiraria",C1749)),"Caldeiraria",IF(ISNUMBER(FIND("Borracharia",C1749)),"Borracharia",IF(ISNUMBER(FIND("Lubrificação",C1749)),"Lubrificação",
IF(ISNUMBER(FIND("Estoque - Carregadeiras",C1749)),"Carregadeiras",IF(ISNUMBER(FIND("Estoque - Veic. Leves",C1749)),"Veic. Leves",
IF(ISNUMBER(FIND("Estoque - Caminhões",C1749)),"Caminhões",IF(ISNUMBER(FIND("Estoque - Transbordos",C1749)),"Transbordos",
IF(ISNUMBER(FIND("Estoque - Tratores",C1749)),"Tratores",
IF(ISNUMBER(FIND("Estoque - Máquinas pesadas",C1749)),"Máquinas pesadas",
IF(ISNUMBER(FIND("Estoque - Reboques",C1749)),"Reboques",
IF(C1749="Estoque","Estoque",
IF(AND(ISNUMBER(C1749),C1749&gt;1000,C1749&lt;2000),"Caminhões",
IF(AND(ISNUMBER(C1749),C1749&gt;2000,C1749&lt;3000),"Tratores",
IF(AND(ISNUMBER(C1749),C1749&gt;3000,C1749&lt;4000),"Carregadeiras",
IF(AND(ISNUMBER(C1749),C1749&gt;4000,C1749&lt;5000),"Máquinas pesadas",
IF(AND(ISNUMBER(C1749),C1749&gt;5000,C1749&lt;6000),"Colhedoras",
IF(AND(ISNUMBER(C1749),C1749&gt;7000,C1749&lt;8000),"Irrigação",
IF(AND(ISNUMBER(C1749),C1749&gt;8000,C1749&lt;9000),"Reboques",IF(AND(ISNUMBER(C1749),C1749&gt;0,C1749&lt;1000),"Veic. Leves","")))))))))))))))))))))</f>
        <v>Caldeiraria</v>
      </c>
      <c r="C1749" s="140" t="s">
        <v>1093</v>
      </c>
      <c r="D1749" s="139">
        <v>74088</v>
      </c>
      <c r="E1749" s="141" t="s">
        <v>1122</v>
      </c>
      <c r="F1749" s="101" t="str">
        <f>IF(ISBLANK(K1749), "Apenas Solicitação", "Tem OC")</f>
        <v>Tem OC</v>
      </c>
      <c r="G1749" s="139">
        <v>5130</v>
      </c>
      <c r="H1749" s="102">
        <f>G1749-I1749</f>
        <v>0</v>
      </c>
      <c r="I1749" s="103">
        <v>5130</v>
      </c>
      <c r="J1749" s="142">
        <v>45813</v>
      </c>
      <c r="K1749" s="182">
        <v>45821</v>
      </c>
      <c r="L1749" s="141" t="s">
        <v>20151</v>
      </c>
      <c r="M1749" s="104" t="str">
        <f ca="1">IF(OR(N1749="", N1749=0), "", IF(N1749&gt;TODAY(), "No prazo", "Atrasado"))</f>
        <v>Atrasado</v>
      </c>
      <c r="N1749" s="104">
        <f>IFERROR(K1749 + VALUE(LEFT(L1749, FIND(" ", L1749) - 1)), "")</f>
        <v>45821</v>
      </c>
      <c r="O1749" s="105">
        <f>IF(_xlfn.DAYS(K1749,J1749)&lt;0, "Aguardando OC", _xlfn.DAYS(K1749,J1749))</f>
        <v>8</v>
      </c>
      <c r="P1749" s="199">
        <v>406013</v>
      </c>
      <c r="Q1749" s="12"/>
      <c r="R1749" s="199">
        <v>169095</v>
      </c>
      <c r="S1749" s="139">
        <v>221</v>
      </c>
      <c r="T1749" s="135" t="s">
        <v>1029</v>
      </c>
      <c r="U1749" s="165">
        <v>28881.9</v>
      </c>
      <c r="V1749" s="139">
        <v>5779</v>
      </c>
      <c r="W1749" s="105" t="str">
        <f>IFERROR(VLOOKUP(V1749, Fornecedores!A:C, 3, FALSE), "")</f>
        <v>ARCELOR MITTAL DISTRIBUIÇÃO</v>
      </c>
      <c r="X1749" s="105" t="str">
        <f>IFERROR(VLOOKUP(V1749, Fornecedores!A:E, 5, FALSE), "")</f>
        <v>Jaboatão dos Guararapes</v>
      </c>
      <c r="Y1749" s="105" t="str">
        <f>IFERROR(VLOOKUP(V1749, Fornecedores!A:F, 6, FALSE), "")</f>
        <v>PE</v>
      </c>
      <c r="Z1749" s="101" t="str">
        <f>IF(H1749=0, "Pedido entregue!", "Pendente")</f>
        <v>Pedido entregue!</v>
      </c>
      <c r="AB1749" s="132" t="str">
        <f>IF(Z1749="Pedido Entregue!", IF(AA1749=1, "Retirado do Almoxarifado", IF(AA1749=2, "Material devolvido", "Aguardando retirada")), IF(Z1749="Pendente", "Entrega pendente", ""))</f>
        <v>Aguardando retirada</v>
      </c>
      <c r="AC1749" s="18">
        <v>1</v>
      </c>
      <c r="AD1749" s="18">
        <f>AC1749/SUMIF($P:$P,P1749,$AC:$AC)</f>
        <v>1</v>
      </c>
      <c r="AE1749" s="18">
        <f>IF(R1749=0,0,AC1749/SUMIF($R:$R,R1749,$AC:$AC))</f>
        <v>0.2</v>
      </c>
      <c r="AF1749" s="18">
        <f>IF(R1749=0,1,0)</f>
        <v>0</v>
      </c>
      <c r="AH1749" t="str">
        <f>TEXT(J1749,"MMMM")</f>
        <v>junho</v>
      </c>
    </row>
    <row r="1750" spans="1:34" ht="12.75" hidden="1" customHeight="1" x14ac:dyDescent="0.25">
      <c r="A1750" s="90" t="str">
        <f>IF(C1750="Oficina Diversos","Oficina Geral",
IF(ISNUMBER(FIND("Estoque - Colhedoras",C1750)),"Colhedoras",IF(ISNUMBER(FIND("Caldeiraria",C1750)),"Caldeiraria",IF(ISNUMBER(FIND("Borracharia",C1750)),"Borracharia",IF(ISNUMBER(FIND("Lubrificação",C1750)),"Lubrificação",
IF(ISNUMBER(FIND("Estoque - Carregadeiras",C1750)),"Carregadeiras",IF(ISNUMBER(FIND("Estoque - Veic. Leves",C1750)),"Veic. Leves",
IF(ISNUMBER(FIND("Estoque - Caminhões",C1750)),"Caminhões",IF(ISNUMBER(FIND("Estoque - Transbordos",C1750)),"Transbordos",
IF(ISNUMBER(FIND("Estoque - Tratores",C1750)),"Tratores",
IF(ISNUMBER(FIND("Estoque - Máquinas pesadas",C1750)),"Máquinas pesadas",
IF(ISNUMBER(FIND("Estoque - Reboques",C1750)),"Reboques",
IF(C1750="Estoque","Estoque",
IF(AND(ISNUMBER(C1750),C1750&gt;1000,C1750&lt;2000),"Caminhões",
IF(AND(ISNUMBER(C1750),C1750&gt;2000,C1750&lt;3000),"Tratores",
IF(AND(ISNUMBER(C1750),C1750&gt;3000,C1750&lt;4000),"Carregadeiras",
IF(AND(ISNUMBER(C1750),C1750&gt;4000,C1750&lt;5000),"Máquinas pesadas",
IF(AND(ISNUMBER(C1750),C1750&gt;5000,C1750&lt;6000),"Colhedoras",
IF(AND(ISNUMBER(C1750),C1750&gt;7000,C1750&lt;8000),"Irrigação",
IF(AND(ISNUMBER(C1750),C1750&gt;8000,C1750&lt;9000),"Reboques",IF(AND(ISNUMBER(C1750),C1750&gt;0,C1750&lt;1000),"Veic. Leves","")))))))))))))))))))))</f>
        <v>Caldeiraria</v>
      </c>
      <c r="C1750" s="172" t="s">
        <v>1093</v>
      </c>
      <c r="D1750" s="170">
        <v>74088</v>
      </c>
      <c r="E1750" s="173" t="s">
        <v>1122</v>
      </c>
      <c r="F1750" s="122" t="str">
        <f>IF(ISBLANK(K1750), "Apenas Solicitação", "Tem OC")</f>
        <v>Tem OC</v>
      </c>
      <c r="G1750" s="170">
        <v>3420</v>
      </c>
      <c r="H1750" s="131">
        <f>G1750-I1750</f>
        <v>0</v>
      </c>
      <c r="I1750" s="106">
        <v>3420</v>
      </c>
      <c r="J1750" s="174">
        <v>45846</v>
      </c>
      <c r="K1750" s="213">
        <v>45853</v>
      </c>
      <c r="L1750" s="173" t="s">
        <v>20151</v>
      </c>
      <c r="M1750" s="123" t="str">
        <f ca="1">IF(OR(N1750="", N1750=0), "", IF(N1750&gt;TODAY(), "No prazo", "Atrasado"))</f>
        <v>Atrasado</v>
      </c>
      <c r="N1750" s="123">
        <f>IFERROR(K1750 + VALUE(LEFT(L1750, FIND(" ", L1750) - 1)), "")</f>
        <v>45853</v>
      </c>
      <c r="O1750" s="121">
        <f>IF(_xlfn.DAYS(K1750,J1750)&lt;0, "Aguardando OC", _xlfn.DAYS(K1750,J1750))</f>
        <v>7</v>
      </c>
      <c r="P1750" s="201">
        <v>410721</v>
      </c>
      <c r="Q1750" s="12"/>
      <c r="R1750" s="212">
        <v>170969</v>
      </c>
      <c r="S1750" s="2">
        <v>221</v>
      </c>
      <c r="T1750" s="135" t="s">
        <v>1029</v>
      </c>
      <c r="U1750" s="175">
        <v>19254.599999999999</v>
      </c>
      <c r="V1750" s="170">
        <v>5779</v>
      </c>
      <c r="W1750" s="121" t="str">
        <f>IFERROR(VLOOKUP(V1750, Fornecedores!A:C, 3, FALSE), "")</f>
        <v>ARCELOR MITTAL DISTRIBUIÇÃO</v>
      </c>
      <c r="X1750" s="121" t="str">
        <f>IFERROR(VLOOKUP(V1750, Fornecedores!A:E, 5, FALSE), "")</f>
        <v>Jaboatão dos Guararapes</v>
      </c>
      <c r="Y1750" s="121" t="str">
        <f>IFERROR(VLOOKUP(V1750, Fornecedores!A:F, 6, FALSE), "")</f>
        <v>PE</v>
      </c>
      <c r="Z1750" s="122" t="str">
        <f>IF(H1750=0, "Pedido entregue!", "Pendente")</f>
        <v>Pedido entregue!</v>
      </c>
      <c r="AB1750" s="132" t="str">
        <f>IF(Z1750="Pedido Entregue!", IF(AA1750=1, "Retirado do Almoxarifado", IF(AA1750=2, "Material devolvido", "Aguardando retirada")), IF(Z1750="Pendente", "Entrega pendente", ""))</f>
        <v>Aguardando retirada</v>
      </c>
      <c r="AC1750" s="18">
        <v>1</v>
      </c>
      <c r="AD1750" s="18">
        <f>AC1750/SUMIF($P:$P,P1750,$AC:$AC)</f>
        <v>1</v>
      </c>
      <c r="AE1750" s="18">
        <f>IF(R1750=0,0,AC1750/SUMIF($R:$R,R1750,$AC:$AC))</f>
        <v>0.25</v>
      </c>
      <c r="AF1750" s="18">
        <f>IF(R1750=0,1,0)</f>
        <v>0</v>
      </c>
      <c r="AH1750" t="str">
        <f>TEXT(J1750,"MMMM")</f>
        <v>julho</v>
      </c>
    </row>
    <row r="1751" spans="1:34" ht="12.75" hidden="1" customHeight="1" x14ac:dyDescent="0.25">
      <c r="A1751" s="90" t="str">
        <f>IF(C1751="Oficina Diversos","Oficina Geral",
IF(ISNUMBER(FIND("Estoque - Colhedoras",C1751)),"Colhedoras",IF(ISNUMBER(FIND("Caldeiraria",C1751)),"Caldeiraria",IF(ISNUMBER(FIND("Borracharia",C1751)),"Borracharia",IF(ISNUMBER(FIND("Lubrificação",C1751)),"Lubrificação",
IF(ISNUMBER(FIND("Estoque - Carregadeiras",C1751)),"Carregadeiras",IF(ISNUMBER(FIND("Estoque - Veic. Leves",C1751)),"Veic. Leves",
IF(ISNUMBER(FIND("Estoque - Caminhões",C1751)),"Caminhões",IF(ISNUMBER(FIND("Estoque - Transbordos",C1751)),"Transbordos",
IF(ISNUMBER(FIND("Estoque - Tratores",C1751)),"Tratores",
IF(ISNUMBER(FIND("Estoque - Máquinas pesadas",C1751)),"Máquinas pesadas",
IF(ISNUMBER(FIND("Estoque - Reboques",C1751)),"Reboques",
IF(C1751="Estoque","Estoque",
IF(AND(ISNUMBER(C1751),C1751&gt;1000,C1751&lt;2000),"Caminhões",
IF(AND(ISNUMBER(C1751),C1751&gt;2000,C1751&lt;3000),"Tratores",
IF(AND(ISNUMBER(C1751),C1751&gt;3000,C1751&lt;4000),"Carregadeiras",
IF(AND(ISNUMBER(C1751),C1751&gt;4000,C1751&lt;5000),"Máquinas pesadas",
IF(AND(ISNUMBER(C1751),C1751&gt;5000,C1751&lt;6000),"Colhedoras",
IF(AND(ISNUMBER(C1751),C1751&gt;7000,C1751&lt;8000),"Irrigação",
IF(AND(ISNUMBER(C1751),C1751&gt;8000,C1751&lt;9000),"Reboques",IF(AND(ISNUMBER(C1751),C1751&gt;0,C1751&lt;1000),"Veic. Leves","")))))))))))))))))))))</f>
        <v>Caldeiraria</v>
      </c>
      <c r="B1751" s="72"/>
      <c r="C1751" s="2" t="s">
        <v>1093</v>
      </c>
      <c r="D1751" s="2">
        <v>74092</v>
      </c>
      <c r="E1751" s="3" t="s">
        <v>1123</v>
      </c>
      <c r="F1751" s="14" t="str">
        <f>IF(ISBLANK(K1751), "Apenas Solicitação", "Tem OC")</f>
        <v>Tem OC</v>
      </c>
      <c r="G1751" s="2">
        <v>5</v>
      </c>
      <c r="H1751" s="37">
        <f>G1751-I1751</f>
        <v>0</v>
      </c>
      <c r="I1751" s="38">
        <v>5</v>
      </c>
      <c r="J1751" s="4">
        <v>45785</v>
      </c>
      <c r="K1751" s="180">
        <v>45790</v>
      </c>
      <c r="L1751" s="3" t="s">
        <v>20151</v>
      </c>
      <c r="M1751" s="44" t="str">
        <f ca="1">IF(OR(N1751="", N1751=0), "", IF(N1751&gt;TODAY(), "No prazo", "Atrasado"))</f>
        <v>Atrasado</v>
      </c>
      <c r="N1751" s="44">
        <f>IFERROR(K1751 + VALUE(LEFT(L1751, FIND(" ", L1751) - 1)), "")</f>
        <v>45790</v>
      </c>
      <c r="O1751" s="3">
        <f>IF(_xlfn.DAYS(K1751,J1751)&lt;0, "Aguardando OC", _xlfn.DAYS(K1751,J1751))</f>
        <v>5</v>
      </c>
      <c r="P1751" s="14">
        <v>401771</v>
      </c>
      <c r="Q1751" s="12"/>
      <c r="R1751" s="14">
        <v>167538</v>
      </c>
      <c r="S1751" s="2">
        <v>221</v>
      </c>
      <c r="T1751" s="135" t="s">
        <v>1029</v>
      </c>
      <c r="U1751" s="21">
        <v>4512.5</v>
      </c>
      <c r="V1751" s="2">
        <v>1598</v>
      </c>
      <c r="W1751" s="43" t="str">
        <f>IFERROR(VLOOKUP(V1751, Fornecedores!A:C, 3, FALSE), "")</f>
        <v xml:space="preserve">M GONCALVES         </v>
      </c>
      <c r="X1751" s="43" t="str">
        <f>IFERROR(VLOOKUP(V1751, Fornecedores!A:E, 5, FALSE), "")</f>
        <v>Itambé</v>
      </c>
      <c r="Y1751" s="43" t="str">
        <f>IFERROR(VLOOKUP(V1751, Fornecedores!A:F, 6, FALSE), "")</f>
        <v>PE</v>
      </c>
      <c r="Z1751" s="14" t="str">
        <f>IF(H1751=0, "Pedido entregue!", "Pendente")</f>
        <v>Pedido entregue!</v>
      </c>
      <c r="AA1751" s="74"/>
      <c r="AB1751" s="58" t="str">
        <f>IF(Z1751="Pedido Entregue!", IF(AA1751=1, "Retirado do Almoxarifado", IF(AA1751=2, "Material devolvido", "Aguardando retirada")), IF(Z1751="Pendente", "Entrega pendente", ""))</f>
        <v>Aguardando retirada</v>
      </c>
      <c r="AC1751" s="18">
        <v>1</v>
      </c>
      <c r="AD1751" s="18">
        <f>AC1751/SUMIF($P:$P,P1751,$AC:$AC)</f>
        <v>1</v>
      </c>
      <c r="AE1751" s="18">
        <f>IF(R1751=0,0,AC1751/SUMIF($R:$R,R1751,$AC:$AC))</f>
        <v>0.2</v>
      </c>
      <c r="AF1751" s="18">
        <f>IF(R1751=0,1,0)</f>
        <v>0</v>
      </c>
      <c r="AH1751" t="str">
        <f>TEXT(J1751,"MMMM")</f>
        <v>maio</v>
      </c>
    </row>
    <row r="1752" spans="1:34" ht="12.75" customHeight="1" x14ac:dyDescent="0.25">
      <c r="A1752" s="90" t="str">
        <f>IF(C1752="Oficina Diversos","Oficina Geral",
IF(ISNUMBER(FIND("Estoque - Colhedoras",C1752)),"Colhedoras",IF(ISNUMBER(FIND("Caldeiraria",C1752)),"Caldeiraria",IF(ISNUMBER(FIND("Borracharia",C1752)),"Borracharia",IF(ISNUMBER(FIND("Lubrificação",C1752)),"Lubrificação",
IF(ISNUMBER(FIND("Estoque - Carregadeiras",C1752)),"Carregadeiras",IF(ISNUMBER(FIND("Estoque - Veic. Leves",C1752)),"Veic. Leves",
IF(ISNUMBER(FIND("Estoque - Caminhões",C1752)),"Caminhões",IF(ISNUMBER(FIND("Estoque - Transbordos",C1752)),"Transbordos",
IF(ISNUMBER(FIND("Estoque - Tratores",C1752)),"Tratores",
IF(ISNUMBER(FIND("Estoque - Máquinas pesadas",C1752)),"Máquinas pesadas",
IF(ISNUMBER(FIND("Estoque - Reboques",C1752)),"Reboques",
IF(C1752="Estoque","Estoque",
IF(AND(ISNUMBER(C1752),C1752&gt;1000,C1752&lt;2000),"Caminhões",
IF(AND(ISNUMBER(C1752),C1752&gt;2000,C1752&lt;3000),"Tratores",
IF(AND(ISNUMBER(C1752),C1752&gt;3000,C1752&lt;4000),"Carregadeiras",
IF(AND(ISNUMBER(C1752),C1752&gt;4000,C1752&lt;5000),"Máquinas pesadas",
IF(AND(ISNUMBER(C1752),C1752&gt;5000,C1752&lt;6000),"Colhedoras",
IF(AND(ISNUMBER(C1752),C1752&gt;7000,C1752&lt;8000),"Irrigação",
IF(AND(ISNUMBER(C1752),C1752&gt;8000,C1752&lt;9000),"Reboques",IF(AND(ISNUMBER(C1752),C1752&gt;0,C1752&lt;1000),"Veic. Leves","")))))))))))))))))))))</f>
        <v>Caldeiraria</v>
      </c>
      <c r="C1752" s="113" t="s">
        <v>1093</v>
      </c>
      <c r="D1752" s="2">
        <v>74092</v>
      </c>
      <c r="E1752" s="3" t="s">
        <v>1123</v>
      </c>
      <c r="F1752" s="101" t="str">
        <f>IF(ISBLANK(K1752), "Apenas Solicitação", "Tem OC")</f>
        <v>Apenas Solicitação</v>
      </c>
      <c r="G1752" s="2">
        <v>15</v>
      </c>
      <c r="H1752" s="102">
        <f>G1752-I1752</f>
        <v>15</v>
      </c>
      <c r="I1752" s="103"/>
      <c r="J1752" s="4">
        <v>45846</v>
      </c>
      <c r="K1752" s="14"/>
      <c r="L1752" s="3"/>
      <c r="M1752" s="104" t="str">
        <f ca="1">IF(OR(N1752="", N1752=0), "", IF(N1752&gt;TODAY(), "No prazo", "Atrasado"))</f>
        <v/>
      </c>
      <c r="N1752" s="104" t="str">
        <f>IFERROR(K1752 + VALUE(LEFT(L1752, FIND(" ", L1752) - 1)), "")</f>
        <v/>
      </c>
      <c r="O1752" s="105" t="str">
        <f>IF(_xlfn.DAYS(K1752,J1752)&lt;0, "Aguardando OC", _xlfn.DAYS(K1752,J1752))</f>
        <v>Aguardando OC</v>
      </c>
      <c r="P1752" s="14">
        <v>410728</v>
      </c>
      <c r="Q1752" s="12"/>
      <c r="R1752" s="14">
        <v>0</v>
      </c>
      <c r="S1752" s="2">
        <v>221</v>
      </c>
      <c r="T1752" s="135" t="s">
        <v>1029</v>
      </c>
      <c r="U1752" s="2">
        <v>902.5</v>
      </c>
      <c r="V1752" s="2"/>
      <c r="W1752" s="105" t="str">
        <f>IFERROR(VLOOKUP(V1752, Fornecedores!A:C, 3, FALSE), "")</f>
        <v/>
      </c>
      <c r="X1752" s="105" t="str">
        <f>IFERROR(VLOOKUP(V1752, Fornecedores!A:E, 5, FALSE), "")</f>
        <v/>
      </c>
      <c r="Y1752" s="105" t="str">
        <f>IFERROR(VLOOKUP(V1752, Fornecedores!A:F, 6, FALSE), "")</f>
        <v/>
      </c>
      <c r="Z1752" s="101" t="str">
        <f>IF(H1752=0, "Pedido entregue!", "Pendente")</f>
        <v>Pendente</v>
      </c>
      <c r="AB1752" s="132" t="str">
        <f>IF(Z1752="Pedido Entregue!", IF(AA1752=1, "Retirado do Almoxarifado", IF(AA1752=2, "Material devolvido", "Aguardando retirada")), IF(Z1752="Pendente", "Entrega pendente", ""))</f>
        <v>Entrega pendente</v>
      </c>
      <c r="AC1752" s="18">
        <v>1</v>
      </c>
      <c r="AD1752" s="18">
        <f>AC1752/SUMIF($P:$P,P1752,$AC:$AC)</f>
        <v>1</v>
      </c>
      <c r="AE1752" s="18">
        <f>IF(R1752=0,0,AC1752/SUMIF($R:$R,R1752,$AC:$AC))</f>
        <v>0</v>
      </c>
      <c r="AF1752" s="18">
        <f>IF(R1752=0,1,0)</f>
        <v>1</v>
      </c>
      <c r="AH1752" t="str">
        <f>TEXT(J1752,"MMMM")</f>
        <v>julho</v>
      </c>
    </row>
    <row r="1753" spans="1:34" ht="12.75" hidden="1" customHeight="1" x14ac:dyDescent="0.25">
      <c r="A1753" s="90" t="str">
        <f>IF(C1753="Oficina Diversos","Oficina Geral",
IF(ISNUMBER(FIND("Estoque - Colhedoras",C1753)),"Colhedoras",IF(ISNUMBER(FIND("Caldeiraria",C1753)),"Caldeiraria",IF(ISNUMBER(FIND("Borracharia",C1753)),"Borracharia",IF(ISNUMBER(FIND("Lubrificação",C1753)),"Lubrificação",
IF(ISNUMBER(FIND("Estoque - Carregadeiras",C1753)),"Carregadeiras",IF(ISNUMBER(FIND("Estoque - Veic. Leves",C1753)),"Veic. Leves",
IF(ISNUMBER(FIND("Estoque - Caminhões",C1753)),"Caminhões",IF(ISNUMBER(FIND("Estoque - Transbordos",C1753)),"Transbordos",
IF(ISNUMBER(FIND("Estoque - Tratores",C1753)),"Tratores",
IF(ISNUMBER(FIND("Estoque - Máquinas pesadas",C1753)),"Máquinas pesadas",
IF(ISNUMBER(FIND("Estoque - Reboques",C1753)),"Reboques",
IF(C1753="Estoque","Estoque",
IF(AND(ISNUMBER(C1753),C1753&gt;1000,C1753&lt;2000),"Caminhões",
IF(AND(ISNUMBER(C1753),C1753&gt;2000,C1753&lt;3000),"Tratores",
IF(AND(ISNUMBER(C1753),C1753&gt;3000,C1753&lt;4000),"Carregadeiras",
IF(AND(ISNUMBER(C1753),C1753&gt;4000,C1753&lt;5000),"Máquinas pesadas",
IF(AND(ISNUMBER(C1753),C1753&gt;5000,C1753&lt;6000),"Colhedoras",
IF(AND(ISNUMBER(C1753),C1753&gt;7000,C1753&lt;8000),"Irrigação",
IF(AND(ISNUMBER(C1753),C1753&gt;8000,C1753&lt;9000),"Reboques",IF(AND(ISNUMBER(C1753),C1753&gt;0,C1753&lt;1000),"Veic. Leves","")))))))))))))))))))))</f>
        <v>Caldeiraria</v>
      </c>
      <c r="C1753" s="171" t="s">
        <v>1093</v>
      </c>
      <c r="D1753" s="170">
        <v>74093</v>
      </c>
      <c r="E1753" s="173" t="s">
        <v>25936</v>
      </c>
      <c r="F1753" s="101" t="str">
        <f>IF(ISBLANK(K1753), "Apenas Solicitação", "Tem OC")</f>
        <v>Tem OC</v>
      </c>
      <c r="G1753" s="170">
        <v>72</v>
      </c>
      <c r="H1753" s="102">
        <f>G1753-I1753</f>
        <v>0</v>
      </c>
      <c r="I1753" s="103">
        <v>72</v>
      </c>
      <c r="J1753" s="174">
        <v>45846</v>
      </c>
      <c r="K1753" s="213">
        <v>45853</v>
      </c>
      <c r="L1753" s="173" t="s">
        <v>20151</v>
      </c>
      <c r="M1753" s="104" t="str">
        <f ca="1">IF(OR(N1753="", N1753=0), "", IF(N1753&gt;TODAY(), "No prazo", "Atrasado"))</f>
        <v>Atrasado</v>
      </c>
      <c r="N1753" s="104">
        <f>IFERROR(K1753 + VALUE(LEFT(L1753, FIND(" ", L1753) - 1)), "")</f>
        <v>45853</v>
      </c>
      <c r="O1753" s="105">
        <f>IF(_xlfn.DAYS(K1753,J1753)&lt;0, "Aguardando OC", _xlfn.DAYS(K1753,J1753))</f>
        <v>7</v>
      </c>
      <c r="P1753" s="201">
        <v>410725</v>
      </c>
      <c r="Q1753" s="12"/>
      <c r="R1753" s="212">
        <v>170969</v>
      </c>
      <c r="S1753" s="2">
        <v>221</v>
      </c>
      <c r="T1753" s="135" t="s">
        <v>1029</v>
      </c>
      <c r="U1753" s="170">
        <v>8.25</v>
      </c>
      <c r="V1753" s="170">
        <v>5779</v>
      </c>
      <c r="W1753" s="105" t="str">
        <f>IFERROR(VLOOKUP(V1753, Fornecedores!A:C, 3, FALSE), "")</f>
        <v>ARCELOR MITTAL DISTRIBUIÇÃO</v>
      </c>
      <c r="X1753" s="105" t="str">
        <f>IFERROR(VLOOKUP(V1753, Fornecedores!A:E, 5, FALSE), "")</f>
        <v>Jaboatão dos Guararapes</v>
      </c>
      <c r="Y1753" s="105" t="str">
        <f>IFERROR(VLOOKUP(V1753, Fornecedores!A:F, 6, FALSE), "")</f>
        <v>PE</v>
      </c>
      <c r="Z1753" s="101" t="str">
        <f>IF(H1753=0, "Pedido entregue!", "Pendente")</f>
        <v>Pedido entregue!</v>
      </c>
      <c r="AB1753" s="132" t="str">
        <f>IF(Z1753="Pedido Entregue!", IF(AA1753=1, "Retirado do Almoxarifado", IF(AA1753=2, "Material devolvido", "Aguardando retirada")), IF(Z1753="Pendente", "Entrega pendente", ""))</f>
        <v>Aguardando retirada</v>
      </c>
      <c r="AC1753" s="18">
        <v>1</v>
      </c>
      <c r="AD1753" s="18">
        <f>AC1753/SUMIF($P:$P,P1753,$AC:$AC)</f>
        <v>1</v>
      </c>
      <c r="AE1753" s="18">
        <f>IF(R1753=0,0,AC1753/SUMIF($R:$R,R1753,$AC:$AC))</f>
        <v>0.25</v>
      </c>
      <c r="AF1753" s="18">
        <f>IF(R1753=0,1,0)</f>
        <v>0</v>
      </c>
      <c r="AH1753" t="str">
        <f>TEXT(J1753,"MMMM")</f>
        <v>julho</v>
      </c>
    </row>
    <row r="1754" spans="1:34" ht="12.75" hidden="1" customHeight="1" x14ac:dyDescent="0.25">
      <c r="A1754" s="90" t="str">
        <f>IF(C1754="Oficina Diversos","Oficina Geral",
IF(ISNUMBER(FIND("Estoque - Colhedoras",C1754)),"Colhedoras",IF(ISNUMBER(FIND("Caldeiraria",C1754)),"Caldeiraria",IF(ISNUMBER(FIND("Borracharia",C1754)),"Borracharia",IF(ISNUMBER(FIND("Lubrificação",C1754)),"Lubrificação",
IF(ISNUMBER(FIND("Estoque - Carregadeiras",C1754)),"Carregadeiras",IF(ISNUMBER(FIND("Estoque - Veic. Leves",C1754)),"Veic. Leves",
IF(ISNUMBER(FIND("Estoque - Caminhões",C1754)),"Caminhões",IF(ISNUMBER(FIND("Estoque - Transbordos",C1754)),"Transbordos",
IF(ISNUMBER(FIND("Estoque - Tratores",C1754)),"Tratores",
IF(ISNUMBER(FIND("Estoque - Máquinas pesadas",C1754)),"Máquinas pesadas",
IF(ISNUMBER(FIND("Estoque - Reboques",C1754)),"Reboques",
IF(C1754="Estoque","Estoque",
IF(AND(ISNUMBER(C1754),C1754&gt;1000,C1754&lt;2000),"Caminhões",
IF(AND(ISNUMBER(C1754),C1754&gt;2000,C1754&lt;3000),"Tratores",
IF(AND(ISNUMBER(C1754),C1754&gt;3000,C1754&lt;4000),"Carregadeiras",
IF(AND(ISNUMBER(C1754),C1754&gt;4000,C1754&lt;5000),"Máquinas pesadas",
IF(AND(ISNUMBER(C1754),C1754&gt;5000,C1754&lt;6000),"Colhedoras",
IF(AND(ISNUMBER(C1754),C1754&gt;7000,C1754&lt;8000),"Irrigação",
IF(AND(ISNUMBER(C1754),C1754&gt;8000,C1754&lt;9000),"Reboques",IF(AND(ISNUMBER(C1754),C1754&gt;0,C1754&lt;1000),"Veic. Leves","")))))))))))))))))))))</f>
        <v>Caldeiraria</v>
      </c>
      <c r="C1754" s="171" t="s">
        <v>1093</v>
      </c>
      <c r="D1754" s="170">
        <v>74094</v>
      </c>
      <c r="E1754" s="173" t="s">
        <v>25937</v>
      </c>
      <c r="F1754" s="101" t="str">
        <f>IF(ISBLANK(K1754), "Apenas Solicitação", "Tem OC")</f>
        <v>Tem OC</v>
      </c>
      <c r="G1754" s="170">
        <v>34</v>
      </c>
      <c r="H1754" s="102">
        <f>G1754-I1754</f>
        <v>0</v>
      </c>
      <c r="I1754" s="103">
        <v>34</v>
      </c>
      <c r="J1754" s="174">
        <v>45846</v>
      </c>
      <c r="K1754" s="213">
        <v>45853</v>
      </c>
      <c r="L1754" s="173" t="s">
        <v>20151</v>
      </c>
      <c r="M1754" s="104" t="str">
        <f ca="1">IF(OR(N1754="", N1754=0), "", IF(N1754&gt;TODAY(), "No prazo", "Atrasado"))</f>
        <v>Atrasado</v>
      </c>
      <c r="N1754" s="104">
        <f>IFERROR(K1754 + VALUE(LEFT(L1754, FIND(" ", L1754) - 1)), "")</f>
        <v>45853</v>
      </c>
      <c r="O1754" s="105">
        <f>IF(_xlfn.DAYS(K1754,J1754)&lt;0, "Aguardando OC", _xlfn.DAYS(K1754,J1754))</f>
        <v>7</v>
      </c>
      <c r="P1754" s="201">
        <v>410723</v>
      </c>
      <c r="Q1754" s="12"/>
      <c r="R1754" s="212">
        <v>170969</v>
      </c>
      <c r="S1754" s="2">
        <v>221</v>
      </c>
      <c r="T1754" s="135" t="s">
        <v>1029</v>
      </c>
      <c r="U1754" s="170">
        <v>7</v>
      </c>
      <c r="V1754" s="170">
        <v>5779</v>
      </c>
      <c r="W1754" s="105" t="str">
        <f>IFERROR(VLOOKUP(V1754, Fornecedores!A:C, 3, FALSE), "")</f>
        <v>ARCELOR MITTAL DISTRIBUIÇÃO</v>
      </c>
      <c r="X1754" s="105" t="str">
        <f>IFERROR(VLOOKUP(V1754, Fornecedores!A:E, 5, FALSE), "")</f>
        <v>Jaboatão dos Guararapes</v>
      </c>
      <c r="Y1754" s="105" t="str">
        <f>IFERROR(VLOOKUP(V1754, Fornecedores!A:F, 6, FALSE), "")</f>
        <v>PE</v>
      </c>
      <c r="Z1754" s="101" t="str">
        <f>IF(H1754=0, "Pedido entregue!", "Pendente")</f>
        <v>Pedido entregue!</v>
      </c>
      <c r="AB1754" s="132" t="str">
        <f>IF(Z1754="Pedido Entregue!", IF(AA1754=1, "Retirado do Almoxarifado", IF(AA1754=2, "Material devolvido", "Aguardando retirada")), IF(Z1754="Pendente", "Entrega pendente", ""))</f>
        <v>Aguardando retirada</v>
      </c>
      <c r="AC1754" s="18">
        <v>1</v>
      </c>
      <c r="AD1754" s="18">
        <f>AC1754/SUMIF($P:$P,P1754,$AC:$AC)</f>
        <v>1</v>
      </c>
      <c r="AE1754" s="18">
        <f>IF(R1754=0,0,AC1754/SUMIF($R:$R,R1754,$AC:$AC))</f>
        <v>0.25</v>
      </c>
      <c r="AF1754" s="18">
        <f>IF(R1754=0,1,0)</f>
        <v>0</v>
      </c>
      <c r="AH1754" t="str">
        <f>TEXT(J1754,"MMMM")</f>
        <v>julho</v>
      </c>
    </row>
    <row r="1755" spans="1:34" ht="12.75" hidden="1" customHeight="1" x14ac:dyDescent="0.25">
      <c r="A1755" s="90" t="str">
        <f>IF(C1755="Oficina Diversos","Oficina Geral",
IF(ISNUMBER(FIND("Estoque - Colhedoras",C1755)),"Colhedoras",IF(ISNUMBER(FIND("Caldeiraria",C1755)),"Caldeiraria",IF(ISNUMBER(FIND("Borracharia",C1755)),"Borracharia",IF(ISNUMBER(FIND("Lubrificação",C1755)),"Lubrificação",
IF(ISNUMBER(FIND("Estoque - Carregadeiras",C1755)),"Carregadeiras",IF(ISNUMBER(FIND("Estoque - Veic. Leves",C1755)),"Veic. Leves",
IF(ISNUMBER(FIND("Estoque - Caminhões",C1755)),"Caminhões",IF(ISNUMBER(FIND("Estoque - Transbordos",C1755)),"Transbordos",
IF(ISNUMBER(FIND("Estoque - Tratores",C1755)),"Tratores",
IF(ISNUMBER(FIND("Estoque - Máquinas pesadas",C1755)),"Máquinas pesadas",
IF(ISNUMBER(FIND("Estoque - Reboques",C1755)),"Reboques",
IF(C1755="Estoque","Estoque",
IF(AND(ISNUMBER(C1755),C1755&gt;1000,C1755&lt;2000),"Caminhões",
IF(AND(ISNUMBER(C1755),C1755&gt;2000,C1755&lt;3000),"Tratores",
IF(AND(ISNUMBER(C1755),C1755&gt;3000,C1755&lt;4000),"Carregadeiras",
IF(AND(ISNUMBER(C1755),C1755&gt;4000,C1755&lt;5000),"Máquinas pesadas",
IF(AND(ISNUMBER(C1755),C1755&gt;5000,C1755&lt;6000),"Colhedoras",
IF(AND(ISNUMBER(C1755),C1755&gt;7000,C1755&lt;8000),"Irrigação",
IF(AND(ISNUMBER(C1755),C1755&gt;8000,C1755&lt;9000),"Reboques",IF(AND(ISNUMBER(C1755),C1755&gt;0,C1755&lt;1000),"Veic. Leves","")))))))))))))))))))))</f>
        <v>Caldeiraria</v>
      </c>
      <c r="C1755" s="140" t="s">
        <v>1093</v>
      </c>
      <c r="D1755" s="139">
        <v>74103</v>
      </c>
      <c r="E1755" s="141" t="s">
        <v>20278</v>
      </c>
      <c r="F1755" s="101" t="str">
        <f>IF(ISBLANK(K1755), "Apenas Solicitação", "Tem OC")</f>
        <v>Tem OC</v>
      </c>
      <c r="G1755" s="139">
        <v>208</v>
      </c>
      <c r="H1755" s="102">
        <f>G1755-I1755</f>
        <v>0</v>
      </c>
      <c r="I1755" s="103">
        <v>208</v>
      </c>
      <c r="J1755" s="142">
        <v>45813</v>
      </c>
      <c r="K1755" s="182">
        <v>45821</v>
      </c>
      <c r="L1755" s="141" t="s">
        <v>20155</v>
      </c>
      <c r="M1755" s="104" t="str">
        <f ca="1">IF(OR(N1755="", N1755=0), "", IF(N1755&gt;TODAY(), "No prazo", "Atrasado"))</f>
        <v>Atrasado</v>
      </c>
      <c r="N1755" s="104">
        <f>IFERROR(K1755 + VALUE(LEFT(L1755, FIND(" ", L1755) - 1)), "")</f>
        <v>45822</v>
      </c>
      <c r="O1755" s="105">
        <f>IF(_xlfn.DAYS(K1755,J1755)&lt;0, "Aguardando OC", _xlfn.DAYS(K1755,J1755))</f>
        <v>8</v>
      </c>
      <c r="P1755" s="199">
        <v>406030</v>
      </c>
      <c r="Q1755" s="12"/>
      <c r="R1755" s="199">
        <v>169096</v>
      </c>
      <c r="S1755" s="139">
        <v>221</v>
      </c>
      <c r="T1755" s="135" t="s">
        <v>1029</v>
      </c>
      <c r="U1755" s="165">
        <v>2246.4</v>
      </c>
      <c r="V1755" s="139">
        <v>1264</v>
      </c>
      <c r="W1755" s="105" t="str">
        <f>IFERROR(VLOOKUP(V1755, Fornecedores!A:C, 3, FALSE), "")</f>
        <v xml:space="preserve">INCOMTUBOS          </v>
      </c>
      <c r="X1755" s="105" t="str">
        <f>IFERROR(VLOOKUP(V1755, Fornecedores!A:E, 5, FALSE), "")</f>
        <v>Recife</v>
      </c>
      <c r="Y1755" s="105" t="str">
        <f>IFERROR(VLOOKUP(V1755, Fornecedores!A:F, 6, FALSE), "")</f>
        <v>PE</v>
      </c>
      <c r="Z1755" s="101" t="str">
        <f>IF(H1755=0, "Pedido entregue!", "Pendente")</f>
        <v>Pedido entregue!</v>
      </c>
      <c r="AB1755" s="132" t="str">
        <f>IF(Z1755="Pedido Entregue!", IF(AA1755=1, "Retirado do Almoxarifado", IF(AA1755=2, "Material devolvido", "Aguardando retirada")), IF(Z1755="Pendente", "Entrega pendente", ""))</f>
        <v>Aguardando retirada</v>
      </c>
      <c r="AC1755" s="18">
        <v>1</v>
      </c>
      <c r="AD1755" s="18">
        <f>AC1755/SUMIF($P:$P,P1755,$AC:$AC)</f>
        <v>1</v>
      </c>
      <c r="AE1755" s="18">
        <f>IF(R1755=0,0,AC1755/SUMIF($R:$R,R1755,$AC:$AC))</f>
        <v>0.2</v>
      </c>
      <c r="AF1755" s="18">
        <f>IF(R1755=0,1,0)</f>
        <v>0</v>
      </c>
      <c r="AH1755" t="str">
        <f>TEXT(J1755,"MMMM")</f>
        <v>junho</v>
      </c>
    </row>
    <row r="1756" spans="1:34" ht="12.75" customHeight="1" x14ac:dyDescent="0.25">
      <c r="A1756" s="90" t="str">
        <f>IF(C1756="Oficina Diversos","Oficina Geral",
IF(ISNUMBER(FIND("Estoque - Colhedoras",C1756)),"Colhedoras",IF(ISNUMBER(FIND("Caldeiraria",C1756)),"Caldeiraria",IF(ISNUMBER(FIND("Borracharia",C1756)),"Borracharia",IF(ISNUMBER(FIND("Lubrificação",C1756)),"Lubrificação",
IF(ISNUMBER(FIND("Estoque - Carregadeiras",C1756)),"Carregadeiras",IF(ISNUMBER(FIND("Estoque - Veic. Leves",C1756)),"Veic. Leves",
IF(ISNUMBER(FIND("Estoque - Caminhões",C1756)),"Caminhões",IF(ISNUMBER(FIND("Estoque - Transbordos",C1756)),"Transbordos",
IF(ISNUMBER(FIND("Estoque - Tratores",C1756)),"Tratores",
IF(ISNUMBER(FIND("Estoque - Máquinas pesadas",C1756)),"Máquinas pesadas",
IF(ISNUMBER(FIND("Estoque - Reboques",C1756)),"Reboques",
IF(C1756="Estoque","Estoque",
IF(AND(ISNUMBER(C1756),C1756&gt;1000,C1756&lt;2000),"Caminhões",
IF(AND(ISNUMBER(C1756),C1756&gt;2000,C1756&lt;3000),"Tratores",
IF(AND(ISNUMBER(C1756),C1756&gt;3000,C1756&lt;4000),"Carregadeiras",
IF(AND(ISNUMBER(C1756),C1756&gt;4000,C1756&lt;5000),"Máquinas pesadas",
IF(AND(ISNUMBER(C1756),C1756&gt;5000,C1756&lt;6000),"Colhedoras",
IF(AND(ISNUMBER(C1756),C1756&gt;7000,C1756&lt;8000),"Irrigação",
IF(AND(ISNUMBER(C1756),C1756&gt;8000,C1756&lt;9000),"Reboques",IF(AND(ISNUMBER(C1756),C1756&gt;0,C1756&lt;1000),"Veic. Leves","")))))))))))))))))))))</f>
        <v>Caldeiraria</v>
      </c>
      <c r="C1756" s="113" t="s">
        <v>1093</v>
      </c>
      <c r="D1756" s="2">
        <v>74104</v>
      </c>
      <c r="E1756" s="3" t="s">
        <v>25938</v>
      </c>
      <c r="F1756" s="101" t="str">
        <f>IF(ISBLANK(K1756), "Apenas Solicitação", "Tem OC")</f>
        <v>Apenas Solicitação</v>
      </c>
      <c r="G1756" s="2">
        <v>1126</v>
      </c>
      <c r="H1756" s="102">
        <f>G1756-I1756</f>
        <v>1126</v>
      </c>
      <c r="I1756" s="103"/>
      <c r="J1756" s="4">
        <v>45846</v>
      </c>
      <c r="K1756" s="14"/>
      <c r="L1756" s="3"/>
      <c r="M1756" s="104" t="str">
        <f ca="1">IF(OR(N1756="", N1756=0), "", IF(N1756&gt;TODAY(), "No prazo", "Atrasado"))</f>
        <v/>
      </c>
      <c r="N1756" s="104" t="str">
        <f>IFERROR(K1756 + VALUE(LEFT(L1756, FIND(" ", L1756) - 1)), "")</f>
        <v/>
      </c>
      <c r="O1756" s="105" t="str">
        <f>IF(_xlfn.DAYS(K1756,J1756)&lt;0, "Aguardando OC", _xlfn.DAYS(K1756,J1756))</f>
        <v>Aguardando OC</v>
      </c>
      <c r="P1756" s="14">
        <v>410720</v>
      </c>
      <c r="Q1756" s="12"/>
      <c r="R1756" s="14">
        <v>0</v>
      </c>
      <c r="S1756" s="2">
        <v>221</v>
      </c>
      <c r="T1756" s="135" t="s">
        <v>1029</v>
      </c>
      <c r="U1756" s="2">
        <v>9.9</v>
      </c>
      <c r="V1756" s="2"/>
      <c r="W1756" s="105" t="str">
        <f>IFERROR(VLOOKUP(V1756, Fornecedores!A:C, 3, FALSE), "")</f>
        <v/>
      </c>
      <c r="X1756" s="105" t="str">
        <f>IFERROR(VLOOKUP(V1756, Fornecedores!A:E, 5, FALSE), "")</f>
        <v/>
      </c>
      <c r="Y1756" s="105" t="str">
        <f>IFERROR(VLOOKUP(V1756, Fornecedores!A:F, 6, FALSE), "")</f>
        <v/>
      </c>
      <c r="Z1756" s="101" t="str">
        <f>IF(H1756=0, "Pedido entregue!", "Pendente")</f>
        <v>Pendente</v>
      </c>
      <c r="AB1756" s="132" t="str">
        <f>IF(Z1756="Pedido Entregue!", IF(AA1756=1, "Retirado do Almoxarifado", IF(AA1756=2, "Material devolvido", "Aguardando retirada")), IF(Z1756="Pendente", "Entrega pendente", ""))</f>
        <v>Entrega pendente</v>
      </c>
      <c r="AC1756" s="18">
        <v>1</v>
      </c>
      <c r="AD1756" s="18">
        <f>AC1756/SUMIF($P:$P,P1756,$AC:$AC)</f>
        <v>1</v>
      </c>
      <c r="AE1756" s="18">
        <f>IF(R1756=0,0,AC1756/SUMIF($R:$R,R1756,$AC:$AC))</f>
        <v>0</v>
      </c>
      <c r="AF1756" s="18">
        <f>IF(R1756=0,1,0)</f>
        <v>1</v>
      </c>
      <c r="AH1756" t="str">
        <f>TEXT(J1756,"MMMM")</f>
        <v>julho</v>
      </c>
    </row>
    <row r="1757" spans="1:34" ht="12.75" hidden="1" customHeight="1" x14ac:dyDescent="0.25">
      <c r="A1757" s="90" t="str">
        <f>IF(C1757="Oficina Diversos","Oficina Geral",
IF(ISNUMBER(FIND("Estoque - Colhedoras",C1757)),"Colhedoras",IF(ISNUMBER(FIND("Caldeiraria",C1757)),"Caldeiraria",IF(ISNUMBER(FIND("Borracharia",C1757)),"Borracharia",IF(ISNUMBER(FIND("Lubrificação",C1757)),"Lubrificação",
IF(ISNUMBER(FIND("Estoque - Carregadeiras",C1757)),"Carregadeiras",IF(ISNUMBER(FIND("Estoque - Veic. Leves",C1757)),"Veic. Leves",
IF(ISNUMBER(FIND("Estoque - Caminhões",C1757)),"Caminhões",IF(ISNUMBER(FIND("Estoque - Transbordos",C1757)),"Transbordos",
IF(ISNUMBER(FIND("Estoque - Tratores",C1757)),"Tratores",
IF(ISNUMBER(FIND("Estoque - Máquinas pesadas",C1757)),"Máquinas pesadas",
IF(ISNUMBER(FIND("Estoque - Reboques",C1757)),"Reboques",
IF(C1757="Estoque","Estoque",
IF(AND(ISNUMBER(C1757),C1757&gt;1000,C1757&lt;2000),"Caminhões",
IF(AND(ISNUMBER(C1757),C1757&gt;2000,C1757&lt;3000),"Tratores",
IF(AND(ISNUMBER(C1757),C1757&gt;3000,C1757&lt;4000),"Carregadeiras",
IF(AND(ISNUMBER(C1757),C1757&gt;4000,C1757&lt;5000),"Máquinas pesadas",
IF(AND(ISNUMBER(C1757),C1757&gt;5000,C1757&lt;6000),"Colhedoras",
IF(AND(ISNUMBER(C1757),C1757&gt;7000,C1757&lt;8000),"Irrigação",
IF(AND(ISNUMBER(C1757),C1757&gt;8000,C1757&lt;9000),"Reboques",IF(AND(ISNUMBER(C1757),C1757&gt;0,C1757&lt;1000),"Veic. Leves","")))))))))))))))))))))</f>
        <v>Caldeiraria</v>
      </c>
      <c r="B1757" s="72"/>
      <c r="C1757" s="2" t="s">
        <v>1093</v>
      </c>
      <c r="D1757" s="2">
        <v>74105</v>
      </c>
      <c r="E1757" s="3" t="s">
        <v>1124</v>
      </c>
      <c r="F1757" s="14" t="str">
        <f>IF(ISBLANK(K1757), "Apenas Solicitação", "Tem OC")</f>
        <v>Tem OC</v>
      </c>
      <c r="G1757" s="2">
        <v>8</v>
      </c>
      <c r="H1757" s="37">
        <f>G1757-I1757</f>
        <v>0</v>
      </c>
      <c r="I1757" s="38">
        <v>8</v>
      </c>
      <c r="J1757" s="4">
        <v>45785</v>
      </c>
      <c r="K1757" s="180">
        <v>45790</v>
      </c>
      <c r="L1757" s="3" t="s">
        <v>20151</v>
      </c>
      <c r="M1757" s="44" t="str">
        <f ca="1">IF(OR(N1757="", N1757=0), "", IF(N1757&gt;TODAY(), "No prazo", "Atrasado"))</f>
        <v>Atrasado</v>
      </c>
      <c r="N1757" s="44">
        <f>IFERROR(K1757 + VALUE(LEFT(L1757, FIND(" ", L1757) - 1)), "")</f>
        <v>45790</v>
      </c>
      <c r="O1757" s="3">
        <f>IF(_xlfn.DAYS(K1757,J1757)&lt;0, "Aguardando OC", _xlfn.DAYS(K1757,J1757))</f>
        <v>5</v>
      </c>
      <c r="P1757" s="14">
        <v>401775</v>
      </c>
      <c r="Q1757" s="12"/>
      <c r="R1757" s="14">
        <v>167538</v>
      </c>
      <c r="S1757" s="2">
        <v>221</v>
      </c>
      <c r="T1757" s="135" t="s">
        <v>1029</v>
      </c>
      <c r="U1757" s="21">
        <v>6080</v>
      </c>
      <c r="V1757" s="2">
        <v>1598</v>
      </c>
      <c r="W1757" s="43" t="str">
        <f>IFERROR(VLOOKUP(V1757, Fornecedores!A:C, 3, FALSE), "")</f>
        <v xml:space="preserve">M GONCALVES         </v>
      </c>
      <c r="X1757" s="43" t="str">
        <f>IFERROR(VLOOKUP(V1757, Fornecedores!A:E, 5, FALSE), "")</f>
        <v>Itambé</v>
      </c>
      <c r="Y1757" s="43" t="str">
        <f>IFERROR(VLOOKUP(V1757, Fornecedores!A:F, 6, FALSE), "")</f>
        <v>PE</v>
      </c>
      <c r="Z1757" s="14" t="str">
        <f>IF(H1757=0, "Pedido entregue!", "Pendente")</f>
        <v>Pedido entregue!</v>
      </c>
      <c r="AA1757" s="74"/>
      <c r="AB1757" s="58" t="str">
        <f>IF(Z1757="Pedido Entregue!", IF(AA1757=1, "Retirado do Almoxarifado", IF(AA1757=2, "Material devolvido", "Aguardando retirada")), IF(Z1757="Pendente", "Entrega pendente", ""))</f>
        <v>Aguardando retirada</v>
      </c>
      <c r="AC1757" s="18">
        <v>1</v>
      </c>
      <c r="AD1757" s="18">
        <f>AC1757/SUMIF($P:$P,P1757,$AC:$AC)</f>
        <v>1</v>
      </c>
      <c r="AE1757" s="18">
        <f>IF(R1757=0,0,AC1757/SUMIF($R:$R,R1757,$AC:$AC))</f>
        <v>0.2</v>
      </c>
      <c r="AF1757" s="18">
        <f>IF(R1757=0,1,0)</f>
        <v>0</v>
      </c>
      <c r="AH1757" t="str">
        <f>TEXT(J1757,"MMMM")</f>
        <v>maio</v>
      </c>
    </row>
    <row r="1758" spans="1:34" ht="12.75" customHeight="1" x14ac:dyDescent="0.25">
      <c r="A1758" s="90" t="str">
        <f>IF(C1758="Oficina Diversos","Oficina Geral",
IF(ISNUMBER(FIND("Estoque - Colhedoras",C1758)),"Colhedoras",IF(ISNUMBER(FIND("Caldeiraria",C1758)),"Caldeiraria",IF(ISNUMBER(FIND("Borracharia",C1758)),"Borracharia",IF(ISNUMBER(FIND("Lubrificação",C1758)),"Lubrificação",
IF(ISNUMBER(FIND("Estoque - Carregadeiras",C1758)),"Carregadeiras",IF(ISNUMBER(FIND("Estoque - Veic. Leves",C1758)),"Veic. Leves",
IF(ISNUMBER(FIND("Estoque - Caminhões",C1758)),"Caminhões",IF(ISNUMBER(FIND("Estoque - Transbordos",C1758)),"Transbordos",
IF(ISNUMBER(FIND("Estoque - Tratores",C1758)),"Tratores",
IF(ISNUMBER(FIND("Estoque - Máquinas pesadas",C1758)),"Máquinas pesadas",
IF(ISNUMBER(FIND("Estoque - Reboques",C1758)),"Reboques",
IF(C1758="Estoque","Estoque",
IF(AND(ISNUMBER(C1758),C1758&gt;1000,C1758&lt;2000),"Caminhões",
IF(AND(ISNUMBER(C1758),C1758&gt;2000,C1758&lt;3000),"Tratores",
IF(AND(ISNUMBER(C1758),C1758&gt;3000,C1758&lt;4000),"Carregadeiras",
IF(AND(ISNUMBER(C1758),C1758&gt;4000,C1758&lt;5000),"Máquinas pesadas",
IF(AND(ISNUMBER(C1758),C1758&gt;5000,C1758&lt;6000),"Colhedoras",
IF(AND(ISNUMBER(C1758),C1758&gt;7000,C1758&lt;8000),"Irrigação",
IF(AND(ISNUMBER(C1758),C1758&gt;8000,C1758&lt;9000),"Reboques",IF(AND(ISNUMBER(C1758),C1758&gt;0,C1758&lt;1000),"Veic. Leves","")))))))))))))))))))))</f>
        <v>Oficina Geral</v>
      </c>
      <c r="C1758" s="113" t="s">
        <v>20771</v>
      </c>
      <c r="D1758" s="113">
        <v>74243</v>
      </c>
      <c r="E1758" s="105" t="s">
        <v>20853</v>
      </c>
      <c r="F1758" s="101" t="str">
        <f>IF(ISBLANK(K1758), "Apenas Solicitação", "Tem OC")</f>
        <v>Apenas Solicitação</v>
      </c>
      <c r="G1758" s="2">
        <v>50</v>
      </c>
      <c r="H1758" s="102">
        <f>G1758-I1758</f>
        <v>50</v>
      </c>
      <c r="I1758" s="103"/>
      <c r="J1758" s="4">
        <v>45829</v>
      </c>
      <c r="K1758" s="101"/>
      <c r="L1758" s="49"/>
      <c r="M1758" s="104" t="str">
        <f ca="1">IF(OR(N1758="", N1758=0), "", IF(N1758&gt;TODAY(), "No prazo", "Atrasado"))</f>
        <v/>
      </c>
      <c r="N1758" s="104" t="str">
        <f>IFERROR(K1758 + VALUE(LEFT(L1758, FIND(" ", L1758) - 1)), "")</f>
        <v/>
      </c>
      <c r="O1758" s="105" t="str">
        <f>IF(_xlfn.DAYS(K1758,J1758)&lt;0, "Aguardando OC", _xlfn.DAYS(K1758,J1758))</f>
        <v>Aguardando OC</v>
      </c>
      <c r="P1758" s="14">
        <v>408735</v>
      </c>
      <c r="Q1758" s="12"/>
      <c r="R1758" s="14">
        <v>0</v>
      </c>
      <c r="S1758" s="143">
        <v>221</v>
      </c>
      <c r="T1758" s="135" t="s">
        <v>1029</v>
      </c>
      <c r="U1758" s="21">
        <v>1.4</v>
      </c>
      <c r="V1758" s="113"/>
      <c r="W1758" s="105" t="str">
        <f>IFERROR(VLOOKUP(V1758, Fornecedores!A:C, 3, FALSE), "")</f>
        <v/>
      </c>
      <c r="X1758" s="105" t="str">
        <f>IFERROR(VLOOKUP(V1758, Fornecedores!A:E, 5, FALSE), "")</f>
        <v/>
      </c>
      <c r="Y1758" s="105" t="str">
        <f>IFERROR(VLOOKUP(V1758, Fornecedores!A:F, 6, FALSE), "")</f>
        <v/>
      </c>
      <c r="Z1758" s="101" t="str">
        <f>IF(H1758=0, "Pedido entregue!", "Pendente")</f>
        <v>Pendente</v>
      </c>
      <c r="AB1758" s="132" t="str">
        <f>IF(Z1758="Pedido Entregue!", IF(AA1758=1, "Retirado do Almoxarifado", IF(AA1758=2, "Material devolvido", "Aguardando retirada")), IF(Z1758="Pendente", "Entrega pendente", ""))</f>
        <v>Entrega pendente</v>
      </c>
      <c r="AC1758" s="18">
        <v>1</v>
      </c>
      <c r="AD1758" s="18">
        <f>AC1758/SUMIF($P:$P,P1758,$AC:$AC)</f>
        <v>1</v>
      </c>
      <c r="AE1758" s="18">
        <f>IF(R1758=0,0,AC1758/SUMIF($R:$R,R1758,$AC:$AC))</f>
        <v>0</v>
      </c>
      <c r="AF1758" s="18">
        <f>IF(R1758=0,1,0)</f>
        <v>1</v>
      </c>
      <c r="AH1758" t="str">
        <f>TEXT(J1758,"MMMM")</f>
        <v>junho</v>
      </c>
    </row>
    <row r="1759" spans="1:34" ht="12.75" customHeight="1" x14ac:dyDescent="0.25">
      <c r="A1759" s="90" t="str">
        <f>IF(C1759="Oficina Diversos","Oficina Geral",
IF(ISNUMBER(FIND("Estoque - Colhedoras",C1759)),"Colhedoras",IF(ISNUMBER(FIND("Caldeiraria",C1759)),"Caldeiraria",IF(ISNUMBER(FIND("Borracharia",C1759)),"Borracharia",IF(ISNUMBER(FIND("Lubrificação",C1759)),"Lubrificação",
IF(ISNUMBER(FIND("Estoque - Carregadeiras",C1759)),"Carregadeiras",IF(ISNUMBER(FIND("Estoque - Veic. Leves",C1759)),"Veic. Leves",
IF(ISNUMBER(FIND("Estoque - Caminhões",C1759)),"Caminhões",IF(ISNUMBER(FIND("Estoque - Transbordos",C1759)),"Transbordos",
IF(ISNUMBER(FIND("Estoque - Tratores",C1759)),"Tratores",
IF(ISNUMBER(FIND("Estoque - Máquinas pesadas",C1759)),"Máquinas pesadas",
IF(ISNUMBER(FIND("Estoque - Reboques",C1759)),"Reboques",
IF(C1759="Estoque","Estoque",
IF(AND(ISNUMBER(C1759),C1759&gt;1000,C1759&lt;2000),"Caminhões",
IF(AND(ISNUMBER(C1759),C1759&gt;2000,C1759&lt;3000),"Tratores",
IF(AND(ISNUMBER(C1759),C1759&gt;3000,C1759&lt;4000),"Carregadeiras",
IF(AND(ISNUMBER(C1759),C1759&gt;4000,C1759&lt;5000),"Máquinas pesadas",
IF(AND(ISNUMBER(C1759),C1759&gt;5000,C1759&lt;6000),"Colhedoras",
IF(AND(ISNUMBER(C1759),C1759&gt;7000,C1759&lt;8000),"Irrigação",
IF(AND(ISNUMBER(C1759),C1759&gt;8000,C1759&lt;9000),"Reboques",IF(AND(ISNUMBER(C1759),C1759&gt;0,C1759&lt;1000),"Veic. Leves","")))))))))))))))))))))</f>
        <v>Oficina Geral</v>
      </c>
      <c r="C1759" s="113" t="s">
        <v>20771</v>
      </c>
      <c r="D1759" s="113">
        <v>74245</v>
      </c>
      <c r="E1759" s="105" t="s">
        <v>20854</v>
      </c>
      <c r="F1759" s="101" t="str">
        <f>IF(ISBLANK(K1759), "Apenas Solicitação", "Tem OC")</f>
        <v>Apenas Solicitação</v>
      </c>
      <c r="G1759" s="2">
        <v>100</v>
      </c>
      <c r="H1759" s="102">
        <f>G1759-I1759</f>
        <v>100</v>
      </c>
      <c r="I1759" s="103"/>
      <c r="J1759" s="4">
        <v>45829</v>
      </c>
      <c r="K1759" s="101"/>
      <c r="L1759" s="49"/>
      <c r="M1759" s="104" t="str">
        <f ca="1">IF(OR(N1759="", N1759=0), "", IF(N1759&gt;TODAY(), "No prazo", "Atrasado"))</f>
        <v/>
      </c>
      <c r="N1759" s="104" t="str">
        <f>IFERROR(K1759 + VALUE(LEFT(L1759, FIND(" ", L1759) - 1)), "")</f>
        <v/>
      </c>
      <c r="O1759" s="105" t="str">
        <f>IF(_xlfn.DAYS(K1759,J1759)&lt;0, "Aguardando OC", _xlfn.DAYS(K1759,J1759))</f>
        <v>Aguardando OC</v>
      </c>
      <c r="P1759" s="14">
        <v>408731</v>
      </c>
      <c r="Q1759" s="12"/>
      <c r="R1759" s="14">
        <v>0</v>
      </c>
      <c r="S1759" s="143">
        <v>221</v>
      </c>
      <c r="T1759" s="135" t="s">
        <v>1029</v>
      </c>
      <c r="U1759" s="21">
        <v>1.07</v>
      </c>
      <c r="V1759" s="113"/>
      <c r="W1759" s="105" t="str">
        <f>IFERROR(VLOOKUP(V1759, Fornecedores!A:C, 3, FALSE), "")</f>
        <v/>
      </c>
      <c r="X1759" s="105" t="str">
        <f>IFERROR(VLOOKUP(V1759, Fornecedores!A:E, 5, FALSE), "")</f>
        <v/>
      </c>
      <c r="Y1759" s="105" t="str">
        <f>IFERROR(VLOOKUP(V1759, Fornecedores!A:F, 6, FALSE), "")</f>
        <v/>
      </c>
      <c r="Z1759" s="101" t="str">
        <f>IF(H1759=0, "Pedido entregue!", "Pendente")</f>
        <v>Pendente</v>
      </c>
      <c r="AB1759" s="132" t="str">
        <f>IF(Z1759="Pedido Entregue!", IF(AA1759=1, "Retirado do Almoxarifado", IF(AA1759=2, "Material devolvido", "Aguardando retirada")), IF(Z1759="Pendente", "Entrega pendente", ""))</f>
        <v>Entrega pendente</v>
      </c>
      <c r="AC1759" s="18">
        <v>1</v>
      </c>
      <c r="AD1759" s="18">
        <f>AC1759/SUMIF($P:$P,P1759,$AC:$AC)</f>
        <v>1</v>
      </c>
      <c r="AE1759" s="18">
        <f>IF(R1759=0,0,AC1759/SUMIF($R:$R,R1759,$AC:$AC))</f>
        <v>0</v>
      </c>
      <c r="AF1759" s="18">
        <f>IF(R1759=0,1,0)</f>
        <v>1</v>
      </c>
      <c r="AH1759" t="str">
        <f>TEXT(J1759,"MMMM")</f>
        <v>junho</v>
      </c>
    </row>
    <row r="1760" spans="1:34" ht="12.75" customHeight="1" x14ac:dyDescent="0.25">
      <c r="A1760" s="90" t="str">
        <f>IF(C1760="Oficina Diversos","Oficina Geral",
IF(ISNUMBER(FIND("Estoque - Colhedoras",C1760)),"Colhedoras",IF(ISNUMBER(FIND("Caldeiraria",C1760)),"Caldeiraria",IF(ISNUMBER(FIND("Borracharia",C1760)),"Borracharia",IF(ISNUMBER(FIND("Lubrificação",C1760)),"Lubrificação",
IF(ISNUMBER(FIND("Estoque - Carregadeiras",C1760)),"Carregadeiras",IF(ISNUMBER(FIND("Estoque - Veic. Leves",C1760)),"Veic. Leves",
IF(ISNUMBER(FIND("Estoque - Caminhões",C1760)),"Caminhões",IF(ISNUMBER(FIND("Estoque - Transbordos",C1760)),"Transbordos",
IF(ISNUMBER(FIND("Estoque - Tratores",C1760)),"Tratores",
IF(ISNUMBER(FIND("Estoque - Máquinas pesadas",C1760)),"Máquinas pesadas",
IF(ISNUMBER(FIND("Estoque - Reboques",C1760)),"Reboques",
IF(C1760="Estoque","Estoque",
IF(AND(ISNUMBER(C1760),C1760&gt;1000,C1760&lt;2000),"Caminhões",
IF(AND(ISNUMBER(C1760),C1760&gt;2000,C1760&lt;3000),"Tratores",
IF(AND(ISNUMBER(C1760),C1760&gt;3000,C1760&lt;4000),"Carregadeiras",
IF(AND(ISNUMBER(C1760),C1760&gt;4000,C1760&lt;5000),"Máquinas pesadas",
IF(AND(ISNUMBER(C1760),C1760&gt;5000,C1760&lt;6000),"Colhedoras",
IF(AND(ISNUMBER(C1760),C1760&gt;7000,C1760&lt;8000),"Irrigação",
IF(AND(ISNUMBER(C1760),C1760&gt;8000,C1760&lt;9000),"Reboques",IF(AND(ISNUMBER(C1760),C1760&gt;0,C1760&lt;1000),"Veic. Leves","")))))))))))))))))))))</f>
        <v>Estoque</v>
      </c>
      <c r="C1760" s="113" t="s">
        <v>20692</v>
      </c>
      <c r="D1760" s="2">
        <v>74260</v>
      </c>
      <c r="E1760" s="3" t="s">
        <v>20973</v>
      </c>
      <c r="F1760" s="101" t="str">
        <f>IF(ISBLANK(K1760), "Apenas Solicitação", "Tem OC")</f>
        <v>Tem OC</v>
      </c>
      <c r="G1760" s="2">
        <v>10</v>
      </c>
      <c r="H1760" s="102">
        <f>G1760-I1760</f>
        <v>10</v>
      </c>
      <c r="I1760" s="103"/>
      <c r="J1760" s="4">
        <v>45826</v>
      </c>
      <c r="K1760" s="180">
        <v>45843</v>
      </c>
      <c r="L1760" s="3" t="s">
        <v>20151</v>
      </c>
      <c r="M1760" s="104" t="str">
        <f ca="1">IF(OR(N1760="", N1760=0), "", IF(N1760&gt;TODAY(), "No prazo", "Atrasado"))</f>
        <v>Atrasado</v>
      </c>
      <c r="N1760" s="104">
        <f>IFERROR(K1760 + VALUE(LEFT(L1760, FIND(" ", L1760) - 1)), "")</f>
        <v>45843</v>
      </c>
      <c r="O1760" s="105">
        <f>IF(_xlfn.DAYS(K1760,J1760)&lt;0, "Aguardando OC", _xlfn.DAYS(K1760,J1760))</f>
        <v>17</v>
      </c>
      <c r="P1760" s="14">
        <v>408184</v>
      </c>
      <c r="Q1760" s="12"/>
      <c r="R1760" s="14">
        <v>170489</v>
      </c>
      <c r="S1760" s="2">
        <v>221</v>
      </c>
      <c r="T1760" s="135" t="s">
        <v>1029</v>
      </c>
      <c r="U1760" s="21">
        <v>2236.06</v>
      </c>
      <c r="V1760" s="2">
        <v>3532</v>
      </c>
      <c r="W1760" s="105" t="str">
        <f>IFERROR(VLOOKUP(V1760, Fornecedores!A:C, 3, FALSE), "")</f>
        <v xml:space="preserve">HC PNEUS SA         </v>
      </c>
      <c r="X1760" s="105" t="str">
        <f>IFERROR(VLOOKUP(V1760, Fornecedores!A:E, 5, FALSE), "")</f>
        <v>João Pessoa</v>
      </c>
      <c r="Y1760" s="105" t="str">
        <f>IFERROR(VLOOKUP(V1760, Fornecedores!A:F, 6, FALSE), "")</f>
        <v>PB</v>
      </c>
      <c r="Z1760" s="101" t="str">
        <f>IF(H1760=0, "Pedido entregue!", "Pendente")</f>
        <v>Pendente</v>
      </c>
      <c r="AB1760" s="132" t="str">
        <f>IF(Z1760="Pedido Entregue!", IF(AA1760=1, "Retirado do Almoxarifado", IF(AA1760=2, "Material devolvido", "Aguardando retirada")), IF(Z1760="Pendente", "Entrega pendente", ""))</f>
        <v>Entrega pendente</v>
      </c>
      <c r="AC1760" s="18">
        <v>1</v>
      </c>
      <c r="AD1760" s="18">
        <f>AC1760/SUMIF($P:$P,P1760,$AC:$AC)</f>
        <v>1</v>
      </c>
      <c r="AE1760" s="18">
        <f>IF(R1760=0,0,AC1760/SUMIF($R:$R,R1760,$AC:$AC))</f>
        <v>0.16666666666666666</v>
      </c>
      <c r="AF1760" s="18">
        <f>IF(R1760=0,1,0)</f>
        <v>0</v>
      </c>
      <c r="AH1760" t="str">
        <f>TEXT(J1760,"MMMM")</f>
        <v>junho</v>
      </c>
    </row>
    <row r="1761" spans="1:34" ht="12.75" hidden="1" customHeight="1" x14ac:dyDescent="0.25">
      <c r="A1761" s="90" t="str">
        <f>IF(C1761="Oficina Diversos","Oficina Geral",
IF(ISNUMBER(FIND("Estoque - Colhedoras",C1761)),"Colhedoras",IF(ISNUMBER(FIND("Caldeiraria",C1761)),"Caldeiraria",IF(ISNUMBER(FIND("Borracharia",C1761)),"Borracharia",IF(ISNUMBER(FIND("Lubrificação",C1761)),"Lubrificação",
IF(ISNUMBER(FIND("Estoque - Carregadeiras",C1761)),"Carregadeiras",IF(ISNUMBER(FIND("Estoque - Veic. Leves",C1761)),"Veic. Leves",
IF(ISNUMBER(FIND("Estoque - Caminhões",C1761)),"Caminhões",IF(ISNUMBER(FIND("Estoque - Transbordos",C1761)),"Transbordos",
IF(ISNUMBER(FIND("Estoque - Tratores",C1761)),"Tratores",
IF(ISNUMBER(FIND("Estoque - Máquinas pesadas",C1761)),"Máquinas pesadas",
IF(ISNUMBER(FIND("Estoque - Reboques",C1761)),"Reboques",
IF(C1761="Estoque","Estoque",
IF(AND(ISNUMBER(C1761),C1761&gt;1000,C1761&lt;2000),"Caminhões",
IF(AND(ISNUMBER(C1761),C1761&gt;2000,C1761&lt;3000),"Tratores",
IF(AND(ISNUMBER(C1761),C1761&gt;3000,C1761&lt;4000),"Carregadeiras",
IF(AND(ISNUMBER(C1761),C1761&gt;4000,C1761&lt;5000),"Máquinas pesadas",
IF(AND(ISNUMBER(C1761),C1761&gt;5000,C1761&lt;6000),"Colhedoras",
IF(AND(ISNUMBER(C1761),C1761&gt;7000,C1761&lt;8000),"Irrigação",
IF(AND(ISNUMBER(C1761),C1761&gt;8000,C1761&lt;9000),"Reboques",IF(AND(ISNUMBER(C1761),C1761&gt;0,C1761&lt;1000),"Veic. Leves","")))))))))))))))))))))</f>
        <v>Colhedoras</v>
      </c>
      <c r="B1761" s="72"/>
      <c r="C1761" s="2">
        <v>5001</v>
      </c>
      <c r="D1761" s="2">
        <v>74318</v>
      </c>
      <c r="E1761" s="10" t="s">
        <v>478</v>
      </c>
      <c r="F1761" s="14" t="str">
        <f>IF(ISBLANK(K1761), "Apenas Solicitação", "Tem OC")</f>
        <v>Tem OC</v>
      </c>
      <c r="G1761" s="2">
        <v>2</v>
      </c>
      <c r="H1761" s="37">
        <f>G1761-I1761</f>
        <v>0</v>
      </c>
      <c r="I1761" s="38">
        <v>2</v>
      </c>
      <c r="J1761" s="4">
        <v>45706</v>
      </c>
      <c r="K1761" s="180">
        <v>45713</v>
      </c>
      <c r="L1761" s="4"/>
      <c r="M1761" s="44"/>
      <c r="N1761" s="44" t="str">
        <f>IFERROR(K1761 + VALUE(LEFT(L1761, FIND(" ", L1761) - 1)), "")</f>
        <v/>
      </c>
      <c r="O1761" s="3">
        <f>IF(_xlfn.DAYS(K1761,J1761)&lt;0, "Aguardando OC", _xlfn.DAYS(K1761,J1761))</f>
        <v>7</v>
      </c>
      <c r="P1761" s="14">
        <v>392981</v>
      </c>
      <c r="Q1761" s="169">
        <v>1129631</v>
      </c>
      <c r="R1761" s="14">
        <v>164670</v>
      </c>
      <c r="S1761" s="2">
        <v>119</v>
      </c>
      <c r="T1761" s="135" t="s">
        <v>557</v>
      </c>
      <c r="U1761" s="21">
        <v>121.8</v>
      </c>
      <c r="V1761" s="2">
        <v>12397</v>
      </c>
      <c r="W1761" s="43" t="str">
        <f>IFERROR(VLOOKUP(V1761, Fornecedores!A:C, 3, FALSE), "")</f>
        <v xml:space="preserve">UNIMIL INDÚSTRIA </v>
      </c>
      <c r="X1761" s="43" t="str">
        <f>IFERROR(VLOOKUP(V1761, Fornecedores!A:E, 5, FALSE), "")</f>
        <v>Piracicaba</v>
      </c>
      <c r="Y1761" s="43" t="str">
        <f>IFERROR(VLOOKUP(V1761, Fornecedores!A:F, 6, FALSE), "")</f>
        <v>SP</v>
      </c>
      <c r="Z1761" s="14" t="str">
        <f>IF(H1761=0, "Pedido entregue!", "Pendente")</f>
        <v>Pedido entregue!</v>
      </c>
      <c r="AA1761" s="74">
        <v>1</v>
      </c>
      <c r="AB1761" s="58" t="str">
        <f>IF(Z1761="Pedido Entregue!", IF(AA1761=1, "Retirado do Almoxarifado", IF(AA1761=2, "Material devolvido", "Aguardando retirada")), IF(Z1761="Pendente", "Entrega pendente", ""))</f>
        <v>Retirado do Almoxarifado</v>
      </c>
      <c r="AC1761" s="18">
        <v>1</v>
      </c>
      <c r="AD1761" s="18">
        <f>AC1761/SUMIF($P:$P,P1761,$AC:$AC)</f>
        <v>1</v>
      </c>
      <c r="AE1761" s="18">
        <f>IF(R1761=0,0,AC1761/SUMIF($R:$R,R1761,$AC:$AC))</f>
        <v>0.5</v>
      </c>
      <c r="AF1761" s="18">
        <f>IF(R1761=0,1,0)</f>
        <v>0</v>
      </c>
      <c r="AG1761" s="18">
        <f>IF(R1761=0,#REF!-J1761,0)</f>
        <v>0</v>
      </c>
      <c r="AH1761" t="str">
        <f>TEXT(J1761,"MMMM")</f>
        <v>fevereiro</v>
      </c>
    </row>
    <row r="1762" spans="1:34" ht="12.75" hidden="1" customHeight="1" x14ac:dyDescent="0.25">
      <c r="A1762" s="90" t="str">
        <f>IF(C1762="Oficina Diversos","Oficina Geral",
IF(ISNUMBER(FIND("Estoque - Colhedoras",C1762)),"Colhedoras",IF(ISNUMBER(FIND("Caldeiraria",C1762)),"Caldeiraria",IF(ISNUMBER(FIND("Borracharia",C1762)),"Borracharia",IF(ISNUMBER(FIND("Lubrificação",C1762)),"Lubrificação",
IF(ISNUMBER(FIND("Estoque - Carregadeiras",C1762)),"Carregadeiras",IF(ISNUMBER(FIND("Estoque - Veic. Leves",C1762)),"Veic. Leves",
IF(ISNUMBER(FIND("Estoque - Caminhões",C1762)),"Caminhões",IF(ISNUMBER(FIND("Estoque - Transbordos",C1762)),"Transbordos",
IF(ISNUMBER(FIND("Estoque - Tratores",C1762)),"Tratores",
IF(ISNUMBER(FIND("Estoque - Máquinas pesadas",C1762)),"Máquinas pesadas",
IF(ISNUMBER(FIND("Estoque - Reboques",C1762)),"Reboques",
IF(C1762="Estoque","Estoque",
IF(AND(ISNUMBER(C1762),C1762&gt;1000,C1762&lt;2000),"Caminhões",
IF(AND(ISNUMBER(C1762),C1762&gt;2000,C1762&lt;3000),"Tratores",
IF(AND(ISNUMBER(C1762),C1762&gt;3000,C1762&lt;4000),"Carregadeiras",
IF(AND(ISNUMBER(C1762),C1762&gt;4000,C1762&lt;5000),"Máquinas pesadas",
IF(AND(ISNUMBER(C1762),C1762&gt;5000,C1762&lt;6000),"Colhedoras",
IF(AND(ISNUMBER(C1762),C1762&gt;7000,C1762&lt;8000),"Irrigação",
IF(AND(ISNUMBER(C1762),C1762&gt;8000,C1762&lt;9000),"Reboques",IF(AND(ISNUMBER(C1762),C1762&gt;0,C1762&lt;1000),"Veic. Leves","")))))))))))))))))))))</f>
        <v>Colhedoras</v>
      </c>
      <c r="B1762" s="72"/>
      <c r="C1762" s="2">
        <v>5002</v>
      </c>
      <c r="D1762" s="2">
        <v>74318</v>
      </c>
      <c r="E1762" s="10" t="s">
        <v>478</v>
      </c>
      <c r="F1762" s="14" t="str">
        <f>IF(ISBLANK(K1762), "Apenas Solicitação", "Tem OC")</f>
        <v>Tem OC</v>
      </c>
      <c r="G1762" s="2">
        <v>2</v>
      </c>
      <c r="H1762" s="37">
        <f>G1762-I1762</f>
        <v>0</v>
      </c>
      <c r="I1762" s="38">
        <v>2</v>
      </c>
      <c r="J1762" s="4">
        <v>45706</v>
      </c>
      <c r="K1762" s="180">
        <v>45713</v>
      </c>
      <c r="L1762" s="4"/>
      <c r="M1762" s="44"/>
      <c r="N1762" s="44" t="str">
        <f>IFERROR(K1762 + VALUE(LEFT(L1762, FIND(" ", L1762) - 1)), "")</f>
        <v/>
      </c>
      <c r="O1762" s="3">
        <f>IF(_xlfn.DAYS(K1762,J1762)&lt;0, "Aguardando OC", _xlfn.DAYS(K1762,J1762))</f>
        <v>7</v>
      </c>
      <c r="P1762" s="14">
        <v>393133</v>
      </c>
      <c r="Q1762" s="169">
        <v>1129753</v>
      </c>
      <c r="R1762" s="14">
        <v>164670</v>
      </c>
      <c r="S1762" s="2">
        <v>119</v>
      </c>
      <c r="T1762" s="135" t="s">
        <v>557</v>
      </c>
      <c r="U1762" s="21">
        <v>121.8</v>
      </c>
      <c r="V1762" s="2">
        <v>12397</v>
      </c>
      <c r="W1762" s="43" t="str">
        <f>IFERROR(VLOOKUP(V1762, Fornecedores!A:C, 3, FALSE), "")</f>
        <v xml:space="preserve">UNIMIL INDÚSTRIA </v>
      </c>
      <c r="X1762" s="43" t="str">
        <f>IFERROR(VLOOKUP(V1762, Fornecedores!A:E, 5, FALSE), "")</f>
        <v>Piracicaba</v>
      </c>
      <c r="Y1762" s="43" t="str">
        <f>IFERROR(VLOOKUP(V1762, Fornecedores!A:F, 6, FALSE), "")</f>
        <v>SP</v>
      </c>
      <c r="Z1762" s="14" t="str">
        <f>IF(H1762=0, "Pedido entregue!", "Pendente")</f>
        <v>Pedido entregue!</v>
      </c>
      <c r="AA1762" s="74">
        <v>1</v>
      </c>
      <c r="AB1762" s="58" t="str">
        <f>IF(Z1762="Pedido Entregue!", IF(AA1762=1, "Retirado do Almoxarifado", IF(AA1762=2, "Material devolvido", "Aguardando retirada")), IF(Z1762="Pendente", "Entrega pendente", ""))</f>
        <v>Retirado do Almoxarifado</v>
      </c>
      <c r="AC1762" s="18">
        <v>1</v>
      </c>
      <c r="AD1762" s="18">
        <f>AC1762/SUMIF($P:$P,P1762,$AC:$AC)</f>
        <v>1</v>
      </c>
      <c r="AE1762" s="18">
        <f>IF(R1762=0,0,AC1762/SUMIF($R:$R,R1762,$AC:$AC))</f>
        <v>0.5</v>
      </c>
      <c r="AF1762" s="18">
        <f>IF(R1762=0,1,0)</f>
        <v>0</v>
      </c>
      <c r="AG1762" s="18">
        <f>IF(R1762=0,#REF!-J1762,0)</f>
        <v>0</v>
      </c>
      <c r="AH1762" t="str">
        <f>TEXT(J1762,"MMMM")</f>
        <v>fevereiro</v>
      </c>
    </row>
    <row r="1763" spans="1:34" ht="12.75" hidden="1" customHeight="1" x14ac:dyDescent="0.25">
      <c r="A1763" s="90" t="str">
        <f>IF(C1763="Oficina Diversos","Oficina Geral",
IF(ISNUMBER(FIND("Estoque - Colhedoras",C1763)),"Colhedoras",IF(ISNUMBER(FIND("Caldeiraria",C1763)),"Caldeiraria",IF(ISNUMBER(FIND("Borracharia",C1763)),"Borracharia",IF(ISNUMBER(FIND("Lubrificação",C1763)),"Lubrificação",
IF(ISNUMBER(FIND("Estoque - Carregadeiras",C1763)),"Carregadeiras",IF(ISNUMBER(FIND("Estoque - Veic. Leves",C1763)),"Veic. Leves",
IF(ISNUMBER(FIND("Estoque - Caminhões",C1763)),"Caminhões",IF(ISNUMBER(FIND("Estoque - Transbordos",C1763)),"Transbordos",
IF(ISNUMBER(FIND("Estoque - Tratores",C1763)),"Tratores",
IF(ISNUMBER(FIND("Estoque - Máquinas pesadas",C1763)),"Máquinas pesadas",
IF(ISNUMBER(FIND("Estoque - Reboques",C1763)),"Reboques",
IF(C1763="Estoque","Estoque",
IF(AND(ISNUMBER(C1763),C1763&gt;1000,C1763&lt;2000),"Caminhões",
IF(AND(ISNUMBER(C1763),C1763&gt;2000,C1763&lt;3000),"Tratores",
IF(AND(ISNUMBER(C1763),C1763&gt;3000,C1763&lt;4000),"Carregadeiras",
IF(AND(ISNUMBER(C1763),C1763&gt;4000,C1763&lt;5000),"Máquinas pesadas",
IF(AND(ISNUMBER(C1763),C1763&gt;5000,C1763&lt;6000),"Colhedoras",
IF(AND(ISNUMBER(C1763),C1763&gt;7000,C1763&lt;8000),"Irrigação",
IF(AND(ISNUMBER(C1763),C1763&gt;8000,C1763&lt;9000),"Reboques",IF(AND(ISNUMBER(C1763),C1763&gt;0,C1763&lt;1000),"Veic. Leves","")))))))))))))))))))))</f>
        <v>Colhedoras</v>
      </c>
      <c r="B1763" s="72"/>
      <c r="C1763" s="2">
        <v>5003</v>
      </c>
      <c r="D1763" s="2">
        <v>74318</v>
      </c>
      <c r="E1763" s="10" t="s">
        <v>478</v>
      </c>
      <c r="F1763" s="14" t="str">
        <f>IF(ISBLANK(K1763), "Apenas Solicitação", "Tem OC")</f>
        <v>Tem OC</v>
      </c>
      <c r="G1763" s="2">
        <v>2</v>
      </c>
      <c r="H1763" s="37">
        <f>G1763-I1763</f>
        <v>0</v>
      </c>
      <c r="I1763" s="38">
        <v>2</v>
      </c>
      <c r="J1763" s="4">
        <v>45707</v>
      </c>
      <c r="K1763" s="180">
        <v>45721</v>
      </c>
      <c r="L1763" s="4"/>
      <c r="M1763" s="44"/>
      <c r="N1763" s="44" t="str">
        <f>IFERROR(K1763 + VALUE(LEFT(L1763, FIND(" ", L1763) - 1)), "")</f>
        <v/>
      </c>
      <c r="O1763" s="3">
        <f>IF(_xlfn.DAYS(K1763,J1763)&lt;0, "Aguardando OC", _xlfn.DAYS(K1763,J1763))</f>
        <v>14</v>
      </c>
      <c r="P1763" s="14">
        <v>393400</v>
      </c>
      <c r="Q1763" s="169">
        <v>1130169</v>
      </c>
      <c r="R1763" s="14">
        <v>164896</v>
      </c>
      <c r="S1763" s="2">
        <v>119</v>
      </c>
      <c r="T1763" s="135" t="s">
        <v>557</v>
      </c>
      <c r="U1763" s="21">
        <v>121.8</v>
      </c>
      <c r="V1763" s="2">
        <v>12397</v>
      </c>
      <c r="W1763" s="43" t="str">
        <f>IFERROR(VLOOKUP(V1763, Fornecedores!A:C, 3, FALSE), "")</f>
        <v xml:space="preserve">UNIMIL INDÚSTRIA </v>
      </c>
      <c r="X1763" s="43" t="str">
        <f>IFERROR(VLOOKUP(V1763, Fornecedores!A:E, 5, FALSE), "")</f>
        <v>Piracicaba</v>
      </c>
      <c r="Y1763" s="43" t="str">
        <f>IFERROR(VLOOKUP(V1763, Fornecedores!A:F, 6, FALSE), "")</f>
        <v>SP</v>
      </c>
      <c r="Z1763" s="14" t="str">
        <f>IF(H1763=0, "Pedido entregue!", "Pendente")</f>
        <v>Pedido entregue!</v>
      </c>
      <c r="AA1763" s="74">
        <v>1</v>
      </c>
      <c r="AB1763" s="58" t="str">
        <f>IF(Z1763="Pedido Entregue!", IF(AA1763=1, "Retirado do Almoxarifado", IF(AA1763=2, "Material devolvido", "Aguardando retirada")), IF(Z1763="Pendente", "Entrega pendente", ""))</f>
        <v>Retirado do Almoxarifado</v>
      </c>
      <c r="AC1763" s="18">
        <v>1</v>
      </c>
      <c r="AD1763" s="18">
        <f>AC1763/SUMIF($P:$P,P1763,$AC:$AC)</f>
        <v>1</v>
      </c>
      <c r="AE1763" s="18">
        <f>IF(R1763=0,0,AC1763/SUMIF($R:$R,R1763,$AC:$AC))</f>
        <v>6.6666666666666666E-2</v>
      </c>
      <c r="AF1763" s="18">
        <f>IF(R1763=0,1,0)</f>
        <v>0</v>
      </c>
      <c r="AG1763" s="18">
        <f>IF(R1763=0,#REF!-J1763,0)</f>
        <v>0</v>
      </c>
      <c r="AH1763" t="str">
        <f>TEXT(J1763,"MMMM")</f>
        <v>fevereiro</v>
      </c>
    </row>
    <row r="1764" spans="1:34" ht="12.75" hidden="1" customHeight="1" x14ac:dyDescent="0.25">
      <c r="A1764" s="90" t="str">
        <f>IF(C1764="Oficina Diversos","Oficina Geral",
IF(ISNUMBER(FIND("Estoque - Colhedoras",C1764)),"Colhedoras",IF(ISNUMBER(FIND("Caldeiraria",C1764)),"Caldeiraria",IF(ISNUMBER(FIND("Borracharia",C1764)),"Borracharia",IF(ISNUMBER(FIND("Lubrificação",C1764)),"Lubrificação",
IF(ISNUMBER(FIND("Estoque - Carregadeiras",C1764)),"Carregadeiras",IF(ISNUMBER(FIND("Estoque - Veic. Leves",C1764)),"Veic. Leves",
IF(ISNUMBER(FIND("Estoque - Caminhões",C1764)),"Caminhões",IF(ISNUMBER(FIND("Estoque - Transbordos",C1764)),"Transbordos",
IF(ISNUMBER(FIND("Estoque - Tratores",C1764)),"Tratores",
IF(ISNUMBER(FIND("Estoque - Máquinas pesadas",C1764)),"Máquinas pesadas",
IF(ISNUMBER(FIND("Estoque - Reboques",C1764)),"Reboques",
IF(C1764="Estoque","Estoque",
IF(AND(ISNUMBER(C1764),C1764&gt;1000,C1764&lt;2000),"Caminhões",
IF(AND(ISNUMBER(C1764),C1764&gt;2000,C1764&lt;3000),"Tratores",
IF(AND(ISNUMBER(C1764),C1764&gt;3000,C1764&lt;4000),"Carregadeiras",
IF(AND(ISNUMBER(C1764),C1764&gt;4000,C1764&lt;5000),"Máquinas pesadas",
IF(AND(ISNUMBER(C1764),C1764&gt;5000,C1764&lt;6000),"Colhedoras",
IF(AND(ISNUMBER(C1764),C1764&gt;7000,C1764&lt;8000),"Irrigação",
IF(AND(ISNUMBER(C1764),C1764&gt;8000,C1764&lt;9000),"Reboques",IF(AND(ISNUMBER(C1764),C1764&gt;0,C1764&lt;1000),"Veic. Leves","")))))))))))))))))))))</f>
        <v>Colhedoras</v>
      </c>
      <c r="B1764" s="72"/>
      <c r="C1764" s="2">
        <v>5003</v>
      </c>
      <c r="D1764" s="2">
        <v>74319</v>
      </c>
      <c r="E1764" s="10" t="s">
        <v>512</v>
      </c>
      <c r="F1764" s="14" t="str">
        <f>IF(ISBLANK(K1764), "Apenas Solicitação", "Tem OC")</f>
        <v>Tem OC</v>
      </c>
      <c r="G1764" s="2">
        <v>2</v>
      </c>
      <c r="H1764" s="37">
        <f>G1764-I1764</f>
        <v>0</v>
      </c>
      <c r="I1764" s="38">
        <v>2</v>
      </c>
      <c r="J1764" s="4">
        <v>45707</v>
      </c>
      <c r="K1764" s="180">
        <v>45721</v>
      </c>
      <c r="L1764" s="4"/>
      <c r="M1764" s="44"/>
      <c r="N1764" s="44" t="str">
        <f>IFERROR(K1764 + VALUE(LEFT(L1764, FIND(" ", L1764) - 1)), "")</f>
        <v/>
      </c>
      <c r="O1764" s="3">
        <f>IF(_xlfn.DAYS(K1764,J1764)&lt;0, "Aguardando OC", _xlfn.DAYS(K1764,J1764))</f>
        <v>14</v>
      </c>
      <c r="P1764" s="14">
        <v>393403</v>
      </c>
      <c r="Q1764" s="169">
        <v>1130169</v>
      </c>
      <c r="R1764" s="14">
        <v>164896</v>
      </c>
      <c r="S1764" s="2">
        <v>119</v>
      </c>
      <c r="T1764" s="135" t="s">
        <v>557</v>
      </c>
      <c r="U1764" s="21">
        <v>44.38</v>
      </c>
      <c r="V1764" s="2">
        <v>12397</v>
      </c>
      <c r="W1764" s="43" t="str">
        <f>IFERROR(VLOOKUP(V1764, Fornecedores!A:C, 3, FALSE), "")</f>
        <v xml:space="preserve">UNIMIL INDÚSTRIA </v>
      </c>
      <c r="X1764" s="43" t="str">
        <f>IFERROR(VLOOKUP(V1764, Fornecedores!A:E, 5, FALSE), "")</f>
        <v>Piracicaba</v>
      </c>
      <c r="Y1764" s="43" t="str">
        <f>IFERROR(VLOOKUP(V1764, Fornecedores!A:F, 6, FALSE), "")</f>
        <v>SP</v>
      </c>
      <c r="Z1764" s="14" t="str">
        <f>IF(H1764=0, "Pedido entregue!", "Pendente")</f>
        <v>Pedido entregue!</v>
      </c>
      <c r="AA1764" s="74"/>
      <c r="AB1764" s="58" t="str">
        <f>IF(Z1764="Pedido Entregue!", IF(AA1764=1, "Retirado do Almoxarifado", IF(AA1764=2, "Material devolvido", "Aguardando retirada")), IF(Z1764="Pendente", "Entrega pendente", ""))</f>
        <v>Aguardando retirada</v>
      </c>
      <c r="AC1764" s="18">
        <v>1</v>
      </c>
      <c r="AD1764" s="18">
        <f>AC1764/SUMIF($P:$P,P1764,$AC:$AC)</f>
        <v>1</v>
      </c>
      <c r="AE1764" s="18">
        <f>IF(R1764=0,0,AC1764/SUMIF($R:$R,R1764,$AC:$AC))</f>
        <v>6.6666666666666666E-2</v>
      </c>
      <c r="AF1764" s="18">
        <f>IF(R1764=0,1,0)</f>
        <v>0</v>
      </c>
      <c r="AG1764" s="18">
        <f>IF(R1764=0,#REF!-J1764,0)</f>
        <v>0</v>
      </c>
      <c r="AH1764" t="str">
        <f>TEXT(J1764,"MMMM")</f>
        <v>fevereiro</v>
      </c>
    </row>
    <row r="1765" spans="1:34" ht="12.75" hidden="1" customHeight="1" x14ac:dyDescent="0.25">
      <c r="A1765" s="90" t="str">
        <f>IF(C1765="Oficina Diversos","Oficina Geral",
IF(ISNUMBER(FIND("Estoque - Colhedoras",C1765)),"Colhedoras",IF(ISNUMBER(FIND("Caldeiraria",C1765)),"Caldeiraria",IF(ISNUMBER(FIND("Borracharia",C1765)),"Borracharia",IF(ISNUMBER(FIND("Lubrificação",C1765)),"Lubrificação",
IF(ISNUMBER(FIND("Estoque - Carregadeiras",C1765)),"Carregadeiras",IF(ISNUMBER(FIND("Estoque - Veic. Leves",C1765)),"Veic. Leves",
IF(ISNUMBER(FIND("Estoque - Caminhões",C1765)),"Caminhões",IF(ISNUMBER(FIND("Estoque - Transbordos",C1765)),"Transbordos",
IF(ISNUMBER(FIND("Estoque - Tratores",C1765)),"Tratores",
IF(ISNUMBER(FIND("Estoque - Máquinas pesadas",C1765)),"Máquinas pesadas",
IF(ISNUMBER(FIND("Estoque - Reboques",C1765)),"Reboques",
IF(C1765="Estoque","Estoque",
IF(AND(ISNUMBER(C1765),C1765&gt;1000,C1765&lt;2000),"Caminhões",
IF(AND(ISNUMBER(C1765),C1765&gt;2000,C1765&lt;3000),"Tratores",
IF(AND(ISNUMBER(C1765),C1765&gt;3000,C1765&lt;4000),"Carregadeiras",
IF(AND(ISNUMBER(C1765),C1765&gt;4000,C1765&lt;5000),"Máquinas pesadas",
IF(AND(ISNUMBER(C1765),C1765&gt;5000,C1765&lt;6000),"Colhedoras",
IF(AND(ISNUMBER(C1765),C1765&gt;7000,C1765&lt;8000),"Irrigação",
IF(AND(ISNUMBER(C1765),C1765&gt;8000,C1765&lt;9000),"Reboques",IF(AND(ISNUMBER(C1765),C1765&gt;0,C1765&lt;1000),"Veic. Leves","")))))))))))))))))))))</f>
        <v>Colhedoras</v>
      </c>
      <c r="B1765" s="72"/>
      <c r="C1765" s="2">
        <v>5003</v>
      </c>
      <c r="D1765" s="2">
        <v>74320</v>
      </c>
      <c r="E1765" s="10" t="s">
        <v>513</v>
      </c>
      <c r="F1765" s="14" t="str">
        <f>IF(ISBLANK(K1765), "Apenas Solicitação", "Tem OC")</f>
        <v>Tem OC</v>
      </c>
      <c r="G1765" s="2">
        <v>2</v>
      </c>
      <c r="H1765" s="37">
        <f>G1765-I1765</f>
        <v>0</v>
      </c>
      <c r="I1765" s="38">
        <v>2</v>
      </c>
      <c r="J1765" s="4">
        <v>45707</v>
      </c>
      <c r="K1765" s="180">
        <v>45721</v>
      </c>
      <c r="L1765" s="4"/>
      <c r="M1765" s="44"/>
      <c r="N1765" s="44" t="str">
        <f>IFERROR(K1765 + VALUE(LEFT(L1765, FIND(" ", L1765) - 1)), "")</f>
        <v/>
      </c>
      <c r="O1765" s="3">
        <f>IF(_xlfn.DAYS(K1765,J1765)&lt;0, "Aguardando OC", _xlfn.DAYS(K1765,J1765))</f>
        <v>14</v>
      </c>
      <c r="P1765" s="14">
        <v>393402</v>
      </c>
      <c r="Q1765" s="169">
        <v>1130169</v>
      </c>
      <c r="R1765" s="14">
        <v>164896</v>
      </c>
      <c r="S1765" s="2">
        <v>119</v>
      </c>
      <c r="T1765" s="135" t="s">
        <v>557</v>
      </c>
      <c r="U1765" s="21">
        <v>94.46</v>
      </c>
      <c r="V1765" s="2">
        <v>12397</v>
      </c>
      <c r="W1765" s="43" t="str">
        <f>IFERROR(VLOOKUP(V1765, Fornecedores!A:C, 3, FALSE), "")</f>
        <v xml:space="preserve">UNIMIL INDÚSTRIA </v>
      </c>
      <c r="X1765" s="43" t="str">
        <f>IFERROR(VLOOKUP(V1765, Fornecedores!A:E, 5, FALSE), "")</f>
        <v>Piracicaba</v>
      </c>
      <c r="Y1765" s="43" t="str">
        <f>IFERROR(VLOOKUP(V1765, Fornecedores!A:F, 6, FALSE), "")</f>
        <v>SP</v>
      </c>
      <c r="Z1765" s="14" t="str">
        <f>IF(H1765=0, "Pedido entregue!", "Pendente")</f>
        <v>Pedido entregue!</v>
      </c>
      <c r="AA1765" s="74">
        <v>1</v>
      </c>
      <c r="AB1765" s="58" t="str">
        <f>IF(Z1765="Pedido Entregue!", IF(AA1765=1, "Retirado do Almoxarifado", IF(AA1765=2, "Material devolvido", "Aguardando retirada")), IF(Z1765="Pendente", "Entrega pendente", ""))</f>
        <v>Retirado do Almoxarifado</v>
      </c>
      <c r="AC1765" s="18">
        <v>1</v>
      </c>
      <c r="AD1765" s="18">
        <f>AC1765/SUMIF($P:$P,P1765,$AC:$AC)</f>
        <v>1</v>
      </c>
      <c r="AE1765" s="18">
        <f>IF(R1765=0,0,AC1765/SUMIF($R:$R,R1765,$AC:$AC))</f>
        <v>6.6666666666666666E-2</v>
      </c>
      <c r="AF1765" s="18">
        <f>IF(R1765=0,1,0)</f>
        <v>0</v>
      </c>
      <c r="AG1765" s="18">
        <f>IF(R1765=0,#REF!-J1765,0)</f>
        <v>0</v>
      </c>
      <c r="AH1765" t="str">
        <f>TEXT(J1765,"MMMM")</f>
        <v>fevereiro</v>
      </c>
    </row>
    <row r="1766" spans="1:34" ht="12.75" hidden="1" customHeight="1" x14ac:dyDescent="0.25">
      <c r="A1766" s="90" t="str">
        <f>IF(C1766="Oficina Diversos","Oficina Geral",
IF(ISNUMBER(FIND("Estoque - Colhedoras",C1766)),"Colhedoras",IF(ISNUMBER(FIND("Caldeiraria",C1766)),"Caldeiraria",IF(ISNUMBER(FIND("Borracharia",C1766)),"Borracharia",IF(ISNUMBER(FIND("Lubrificação",C1766)),"Lubrificação",
IF(ISNUMBER(FIND("Estoque - Carregadeiras",C1766)),"Carregadeiras",IF(ISNUMBER(FIND("Estoque - Veic. Leves",C1766)),"Veic. Leves",
IF(ISNUMBER(FIND("Estoque - Caminhões",C1766)),"Caminhões",IF(ISNUMBER(FIND("Estoque - Transbordos",C1766)),"Transbordos",
IF(ISNUMBER(FIND("Estoque - Tratores",C1766)),"Tratores",
IF(ISNUMBER(FIND("Estoque - Máquinas pesadas",C1766)),"Máquinas pesadas",
IF(ISNUMBER(FIND("Estoque - Reboques",C1766)),"Reboques",
IF(C1766="Estoque","Estoque",
IF(AND(ISNUMBER(C1766),C1766&gt;1000,C1766&lt;2000),"Caminhões",
IF(AND(ISNUMBER(C1766),C1766&gt;2000,C1766&lt;3000),"Tratores",
IF(AND(ISNUMBER(C1766),C1766&gt;3000,C1766&lt;4000),"Carregadeiras",
IF(AND(ISNUMBER(C1766),C1766&gt;4000,C1766&lt;5000),"Máquinas pesadas",
IF(AND(ISNUMBER(C1766),C1766&gt;5000,C1766&lt;6000),"Colhedoras",
IF(AND(ISNUMBER(C1766),C1766&gt;7000,C1766&lt;8000),"Irrigação",
IF(AND(ISNUMBER(C1766),C1766&gt;8000,C1766&lt;9000),"Reboques",IF(AND(ISNUMBER(C1766),C1766&gt;0,C1766&lt;1000),"Veic. Leves","")))))))))))))))))))))</f>
        <v>Colhedoras</v>
      </c>
      <c r="B1766" s="72"/>
      <c r="C1766" s="2" t="s">
        <v>1090</v>
      </c>
      <c r="D1766" s="34">
        <v>74324</v>
      </c>
      <c r="E1766" s="36" t="s">
        <v>972</v>
      </c>
      <c r="F1766" s="14" t="str">
        <f>IF(ISBLANK(K1766), "Apenas Solicitação", "Tem OC")</f>
        <v>Tem OC</v>
      </c>
      <c r="G1766" s="34">
        <v>16</v>
      </c>
      <c r="H1766" s="37">
        <f>G1766-I1766</f>
        <v>0</v>
      </c>
      <c r="I1766" s="38">
        <v>16</v>
      </c>
      <c r="J1766" s="35">
        <v>45769</v>
      </c>
      <c r="K1766" s="184">
        <v>45776</v>
      </c>
      <c r="L1766" s="35"/>
      <c r="M1766" s="44"/>
      <c r="N1766" s="44" t="str">
        <f>IFERROR(K1766 + VALUE(LEFT(L1766, FIND(" ", L1766) - 1)), "")</f>
        <v/>
      </c>
      <c r="O1766" s="3">
        <f>IF(_xlfn.DAYS(K1766,J1766)&lt;0, "Aguardando OC", _xlfn.DAYS(K1766,J1766))</f>
        <v>7</v>
      </c>
      <c r="P1766" s="193">
        <v>400026</v>
      </c>
      <c r="Q1766" s="57"/>
      <c r="R1766" s="193">
        <v>166926</v>
      </c>
      <c r="S1766" s="42">
        <v>221</v>
      </c>
      <c r="T1766" s="150" t="s">
        <v>1029</v>
      </c>
      <c r="U1766" s="40">
        <v>1114.24</v>
      </c>
      <c r="V1766" s="34">
        <v>14644</v>
      </c>
      <c r="W1766" s="43" t="str">
        <f>IFERROR(VLOOKUP(V1766, Fornecedores!A:C, 3, FALSE), "")</f>
        <v xml:space="preserve">GEOMAQ </v>
      </c>
      <c r="X1766" s="43" t="str">
        <f>IFERROR(VLOOKUP(V1766, Fornecedores!A:E, 5, FALSE), "")</f>
        <v>São José do Rio Preto</v>
      </c>
      <c r="Y1766" s="43" t="str">
        <f>IFERROR(VLOOKUP(V1766, Fornecedores!A:F, 6, FALSE), "")</f>
        <v>SP</v>
      </c>
      <c r="Z1766" s="14" t="str">
        <f>IF(H1766=0, "Pedido entregue!", "Pendente")</f>
        <v>Pedido entregue!</v>
      </c>
      <c r="AA1766" s="74"/>
      <c r="AB1766" s="58" t="str">
        <f>IF(Z1766="Pedido Entregue!", IF(AA1766=1, "Retirado do Almoxarifado", IF(AA1766=2, "Material devolvido", "Aguardando retirada")), IF(Z1766="Pendente", "Entrega pendente", ""))</f>
        <v>Aguardando retirada</v>
      </c>
      <c r="AC1766" s="18">
        <v>1</v>
      </c>
      <c r="AD1766" s="18">
        <f>AC1766/SUMIF($P:$P,P1766,$AC:$AC)</f>
        <v>1</v>
      </c>
      <c r="AE1766" s="18">
        <f>IF(R1766=0,0,AC1766/SUMIF($R:$R,R1766,$AC:$AC))</f>
        <v>0.25</v>
      </c>
      <c r="AF1766" s="18">
        <f>IF(R1766=0,1,0)</f>
        <v>0</v>
      </c>
      <c r="AH1766" t="str">
        <f>TEXT(J1766,"MMMM")</f>
        <v>abril</v>
      </c>
    </row>
    <row r="1767" spans="1:34" ht="12.75" hidden="1" customHeight="1" x14ac:dyDescent="0.25">
      <c r="A1767" s="90" t="str">
        <f>IF(C1767="Oficina Diversos","Oficina Geral",
IF(ISNUMBER(FIND("Estoque - Colhedoras",C1767)),"Colhedoras",IF(ISNUMBER(FIND("Caldeiraria",C1767)),"Caldeiraria",IF(ISNUMBER(FIND("Borracharia",C1767)),"Borracharia",IF(ISNUMBER(FIND("Lubrificação",C1767)),"Lubrificação",
IF(ISNUMBER(FIND("Estoque - Carregadeiras",C1767)),"Carregadeiras",IF(ISNUMBER(FIND("Estoque - Veic. Leves",C1767)),"Veic. Leves",
IF(ISNUMBER(FIND("Estoque - Caminhões",C1767)),"Caminhões",IF(ISNUMBER(FIND("Estoque - Transbordos",C1767)),"Transbordos",
IF(ISNUMBER(FIND("Estoque - Tratores",C1767)),"Tratores",
IF(ISNUMBER(FIND("Estoque - Máquinas pesadas",C1767)),"Máquinas pesadas",
IF(ISNUMBER(FIND("Estoque - Reboques",C1767)),"Reboques",
IF(C1767="Estoque","Estoque",
IF(AND(ISNUMBER(C1767),C1767&gt;1000,C1767&lt;2000),"Caminhões",
IF(AND(ISNUMBER(C1767),C1767&gt;2000,C1767&lt;3000),"Tratores",
IF(AND(ISNUMBER(C1767),C1767&gt;3000,C1767&lt;4000),"Carregadeiras",
IF(AND(ISNUMBER(C1767),C1767&gt;4000,C1767&lt;5000),"Máquinas pesadas",
IF(AND(ISNUMBER(C1767),C1767&gt;5000,C1767&lt;6000),"Colhedoras",
IF(AND(ISNUMBER(C1767),C1767&gt;7000,C1767&lt;8000),"Irrigação",
IF(AND(ISNUMBER(C1767),C1767&gt;8000,C1767&lt;9000),"Reboques",IF(AND(ISNUMBER(C1767),C1767&gt;0,C1767&lt;1000),"Veic. Leves","")))))))))))))))))))))</f>
        <v>Colhedoras</v>
      </c>
      <c r="B1767" s="72"/>
      <c r="C1767" s="2" t="s">
        <v>1090</v>
      </c>
      <c r="D1767" s="2">
        <v>74324</v>
      </c>
      <c r="E1767" s="3" t="s">
        <v>972</v>
      </c>
      <c r="F1767" s="14" t="str">
        <f>IF(ISBLANK(K1767), "Apenas Solicitação", "Tem OC")</f>
        <v>Tem OC</v>
      </c>
      <c r="G1767" s="2">
        <v>8</v>
      </c>
      <c r="H1767" s="37">
        <f>G1767-I1767</f>
        <v>0</v>
      </c>
      <c r="I1767" s="38">
        <v>8</v>
      </c>
      <c r="J1767" s="4">
        <v>45786</v>
      </c>
      <c r="K1767" s="180">
        <v>45793</v>
      </c>
      <c r="L1767" s="3" t="s">
        <v>20156</v>
      </c>
      <c r="M1767" s="44" t="str">
        <f ca="1">IF(OR(N1767="", N1767=0), "", IF(N1767&gt;TODAY(), "No prazo", "Atrasado"))</f>
        <v>Atrasado</v>
      </c>
      <c r="N1767" s="44">
        <f>IFERROR(K1767 + VALUE(LEFT(L1767, FIND(" ", L1767) - 1)), "")</f>
        <v>45813</v>
      </c>
      <c r="O1767" s="3">
        <f>IF(_xlfn.DAYS(K1767,J1767)&lt;0, "Aguardando OC", _xlfn.DAYS(K1767,J1767))</f>
        <v>7</v>
      </c>
      <c r="P1767" s="14">
        <v>402021</v>
      </c>
      <c r="Q1767" s="12"/>
      <c r="R1767" s="14">
        <v>167836</v>
      </c>
      <c r="S1767" s="2">
        <v>221</v>
      </c>
      <c r="T1767" s="135" t="s">
        <v>1029</v>
      </c>
      <c r="U1767" s="21">
        <v>1037.6199999999999</v>
      </c>
      <c r="V1767" s="2">
        <v>12397</v>
      </c>
      <c r="W1767" s="43" t="str">
        <f>IFERROR(VLOOKUP(V1767, Fornecedores!A:C, 3, FALSE), "")</f>
        <v xml:space="preserve">UNIMIL INDÚSTRIA </v>
      </c>
      <c r="X1767" s="43" t="str">
        <f>IFERROR(VLOOKUP(V1767, Fornecedores!A:E, 5, FALSE), "")</f>
        <v>Piracicaba</v>
      </c>
      <c r="Y1767" s="43" t="str">
        <f>IFERROR(VLOOKUP(V1767, Fornecedores!A:F, 6, FALSE), "")</f>
        <v>SP</v>
      </c>
      <c r="Z1767" s="14" t="str">
        <f>IF(H1767=0, "Pedido entregue!", "Pendente")</f>
        <v>Pedido entregue!</v>
      </c>
      <c r="AA1767" s="74"/>
      <c r="AB1767" s="58" t="str">
        <f>IF(Z1767="Pedido Entregue!", IF(AA1767=1, "Retirado do Almoxarifado", IF(AA1767=2, "Material devolvido", "Aguardando retirada")), IF(Z1767="Pendente", "Entrega pendente", ""))</f>
        <v>Aguardando retirada</v>
      </c>
      <c r="AC1767" s="18">
        <v>1</v>
      </c>
      <c r="AD1767" s="18">
        <f>AC1767/SUMIF($P:$P,P1767,$AC:$AC)</f>
        <v>1</v>
      </c>
      <c r="AE1767" s="18">
        <f>IF(R1767=0,0,AC1767/SUMIF($R:$R,R1767,$AC:$AC))</f>
        <v>8.3333333333333329E-2</v>
      </c>
      <c r="AF1767" s="18">
        <f>IF(R1767=0,1,0)</f>
        <v>0</v>
      </c>
      <c r="AH1767" t="str">
        <f>TEXT(J1767,"MMMM")</f>
        <v>maio</v>
      </c>
    </row>
    <row r="1768" spans="1:34" ht="12.75" hidden="1" customHeight="1" x14ac:dyDescent="0.25">
      <c r="A1768" s="90" t="str">
        <f>IF(C1768="Oficina Diversos","Oficina Geral",
IF(ISNUMBER(FIND("Estoque - Colhedoras",C1768)),"Colhedoras",IF(ISNUMBER(FIND("Caldeiraria",C1768)),"Caldeiraria",IF(ISNUMBER(FIND("Borracharia",C1768)),"Borracharia",IF(ISNUMBER(FIND("Lubrificação",C1768)),"Lubrificação",
IF(ISNUMBER(FIND("Estoque - Carregadeiras",C1768)),"Carregadeiras",IF(ISNUMBER(FIND("Estoque - Veic. Leves",C1768)),"Veic. Leves",
IF(ISNUMBER(FIND("Estoque - Caminhões",C1768)),"Caminhões",IF(ISNUMBER(FIND("Estoque - Transbordos",C1768)),"Transbordos",
IF(ISNUMBER(FIND("Estoque - Tratores",C1768)),"Tratores",
IF(ISNUMBER(FIND("Estoque - Máquinas pesadas",C1768)),"Máquinas pesadas",
IF(ISNUMBER(FIND("Estoque - Reboques",C1768)),"Reboques",
IF(C1768="Estoque","Estoque",
IF(AND(ISNUMBER(C1768),C1768&gt;1000,C1768&lt;2000),"Caminhões",
IF(AND(ISNUMBER(C1768),C1768&gt;2000,C1768&lt;3000),"Tratores",
IF(AND(ISNUMBER(C1768),C1768&gt;3000,C1768&lt;4000),"Carregadeiras",
IF(AND(ISNUMBER(C1768),C1768&gt;4000,C1768&lt;5000),"Máquinas pesadas",
IF(AND(ISNUMBER(C1768),C1768&gt;5000,C1768&lt;6000),"Colhedoras",
IF(AND(ISNUMBER(C1768),C1768&gt;7000,C1768&lt;8000),"Irrigação",
IF(AND(ISNUMBER(C1768),C1768&gt;8000,C1768&lt;9000),"Reboques",IF(AND(ISNUMBER(C1768),C1768&gt;0,C1768&lt;1000),"Veic. Leves","")))))))))))))))))))))</f>
        <v>Colhedoras</v>
      </c>
      <c r="B1768" s="72"/>
      <c r="C1768" s="2">
        <v>5003</v>
      </c>
      <c r="D1768" s="2">
        <v>74331</v>
      </c>
      <c r="E1768" s="10" t="s">
        <v>514</v>
      </c>
      <c r="F1768" s="14" t="str">
        <f>IF(ISBLANK(K1768), "Apenas Solicitação", "Tem OC")</f>
        <v>Tem OC</v>
      </c>
      <c r="G1768" s="2">
        <v>4</v>
      </c>
      <c r="H1768" s="37">
        <f>G1768-I1768</f>
        <v>0</v>
      </c>
      <c r="I1768" s="38">
        <v>4</v>
      </c>
      <c r="J1768" s="4">
        <v>45707</v>
      </c>
      <c r="K1768" s="180">
        <v>45721</v>
      </c>
      <c r="L1768" s="4"/>
      <c r="M1768" s="44"/>
      <c r="N1768" s="44" t="str">
        <f>IFERROR(K1768 + VALUE(LEFT(L1768, FIND(" ", L1768) - 1)), "")</f>
        <v/>
      </c>
      <c r="O1768" s="3">
        <f>IF(_xlfn.DAYS(K1768,J1768)&lt;0, "Aguardando OC", _xlfn.DAYS(K1768,J1768))</f>
        <v>14</v>
      </c>
      <c r="P1768" s="14">
        <v>393393</v>
      </c>
      <c r="Q1768" s="169">
        <v>1130169</v>
      </c>
      <c r="R1768" s="14">
        <v>164898</v>
      </c>
      <c r="S1768" s="2">
        <v>119</v>
      </c>
      <c r="T1768" s="135" t="s">
        <v>557</v>
      </c>
      <c r="U1768" s="21">
        <v>106.8</v>
      </c>
      <c r="V1768" s="2">
        <v>14644</v>
      </c>
      <c r="W1768" s="43" t="str">
        <f>IFERROR(VLOOKUP(V1768, Fornecedores!A:C, 3, FALSE), "")</f>
        <v xml:space="preserve">GEOMAQ </v>
      </c>
      <c r="X1768" s="43" t="str">
        <f>IFERROR(VLOOKUP(V1768, Fornecedores!A:E, 5, FALSE), "")</f>
        <v>São José do Rio Preto</v>
      </c>
      <c r="Y1768" s="43" t="str">
        <f>IFERROR(VLOOKUP(V1768, Fornecedores!A:F, 6, FALSE), "")</f>
        <v>SP</v>
      </c>
      <c r="Z1768" s="14" t="str">
        <f>IF(H1768=0, "Pedido entregue!", "Pendente")</f>
        <v>Pedido entregue!</v>
      </c>
      <c r="AA1768" s="74">
        <v>1</v>
      </c>
      <c r="AB1768" s="58" t="str">
        <f>IF(Z1768="Pedido Entregue!", IF(AA1768=1, "Retirado do Almoxarifado", IF(AA1768=2, "Material devolvido", "Aguardando retirada")), IF(Z1768="Pendente", "Entrega pendente", ""))</f>
        <v>Retirado do Almoxarifado</v>
      </c>
      <c r="AC1768" s="18">
        <v>1</v>
      </c>
      <c r="AD1768" s="18">
        <f>AC1768/SUMIF($P:$P,P1768,$AC:$AC)</f>
        <v>1</v>
      </c>
      <c r="AE1768" s="18">
        <f>IF(R1768=0,0,AC1768/SUMIF($R:$R,R1768,$AC:$AC))</f>
        <v>7.1428571428571425E-2</v>
      </c>
      <c r="AF1768" s="18">
        <f>IF(R1768=0,1,0)</f>
        <v>0</v>
      </c>
      <c r="AG1768" s="18">
        <f>IF(R1768=0,#REF!-J1768,0)</f>
        <v>0</v>
      </c>
      <c r="AH1768" t="str">
        <f>TEXT(J1768,"MMMM")</f>
        <v>fevereiro</v>
      </c>
    </row>
    <row r="1769" spans="1:34" ht="12.75" hidden="1" customHeight="1" x14ac:dyDescent="0.25">
      <c r="A1769" s="90" t="str">
        <f>IF(C1769="Oficina Diversos","Oficina Geral",
IF(ISNUMBER(FIND("Estoque - Colhedoras",C1769)),"Colhedoras",IF(ISNUMBER(FIND("Caldeiraria",C1769)),"Caldeiraria",IF(ISNUMBER(FIND("Borracharia",C1769)),"Borracharia",IF(ISNUMBER(FIND("Lubrificação",C1769)),"Lubrificação",
IF(ISNUMBER(FIND("Estoque - Carregadeiras",C1769)),"Carregadeiras",IF(ISNUMBER(FIND("Estoque - Veic. Leves",C1769)),"Veic. Leves",
IF(ISNUMBER(FIND("Estoque - Caminhões",C1769)),"Caminhões",IF(ISNUMBER(FIND("Estoque - Transbordos",C1769)),"Transbordos",
IF(ISNUMBER(FIND("Estoque - Tratores",C1769)),"Tratores",
IF(ISNUMBER(FIND("Estoque - Máquinas pesadas",C1769)),"Máquinas pesadas",
IF(ISNUMBER(FIND("Estoque - Reboques",C1769)),"Reboques",
IF(C1769="Estoque","Estoque",
IF(AND(ISNUMBER(C1769),C1769&gt;1000,C1769&lt;2000),"Caminhões",
IF(AND(ISNUMBER(C1769),C1769&gt;2000,C1769&lt;3000),"Tratores",
IF(AND(ISNUMBER(C1769),C1769&gt;3000,C1769&lt;4000),"Carregadeiras",
IF(AND(ISNUMBER(C1769),C1769&gt;4000,C1769&lt;5000),"Máquinas pesadas",
IF(AND(ISNUMBER(C1769),C1769&gt;5000,C1769&lt;6000),"Colhedoras",
IF(AND(ISNUMBER(C1769),C1769&gt;7000,C1769&lt;8000),"Irrigação",
IF(AND(ISNUMBER(C1769),C1769&gt;8000,C1769&lt;9000),"Reboques",IF(AND(ISNUMBER(C1769),C1769&gt;0,C1769&lt;1000),"Veic. Leves","")))))))))))))))))))))</f>
        <v>Colhedoras</v>
      </c>
      <c r="B1769" s="72"/>
      <c r="C1769" s="2">
        <v>5001</v>
      </c>
      <c r="D1769" s="2">
        <v>74332</v>
      </c>
      <c r="E1769" s="10" t="s">
        <v>479</v>
      </c>
      <c r="F1769" s="14" t="str">
        <f>IF(ISBLANK(K1769), "Apenas Solicitação", "Tem OC")</f>
        <v>Tem OC</v>
      </c>
      <c r="G1769" s="2">
        <v>2</v>
      </c>
      <c r="H1769" s="37">
        <f>G1769-I1769</f>
        <v>0</v>
      </c>
      <c r="I1769" s="38">
        <v>2</v>
      </c>
      <c r="J1769" s="4">
        <v>45706</v>
      </c>
      <c r="K1769" s="180">
        <v>45714</v>
      </c>
      <c r="L1769" s="4"/>
      <c r="M1769" s="44"/>
      <c r="N1769" s="44" t="str">
        <f>IFERROR(K1769 + VALUE(LEFT(L1769, FIND(" ", L1769) - 1)), "")</f>
        <v/>
      </c>
      <c r="O1769" s="3">
        <f>IF(_xlfn.DAYS(K1769,J1769)&lt;0, "Aguardando OC", _xlfn.DAYS(K1769,J1769))</f>
        <v>8</v>
      </c>
      <c r="P1769" s="14">
        <v>392977</v>
      </c>
      <c r="Q1769" s="169">
        <v>1129631</v>
      </c>
      <c r="R1769" s="14">
        <v>164705</v>
      </c>
      <c r="S1769" s="2">
        <v>119</v>
      </c>
      <c r="T1769" s="135" t="s">
        <v>557</v>
      </c>
      <c r="U1769" s="21">
        <v>107.3</v>
      </c>
      <c r="V1769" s="2">
        <v>12397</v>
      </c>
      <c r="W1769" s="43" t="str">
        <f>IFERROR(VLOOKUP(V1769, Fornecedores!A:C, 3, FALSE), "")</f>
        <v xml:space="preserve">UNIMIL INDÚSTRIA </v>
      </c>
      <c r="X1769" s="43" t="str">
        <f>IFERROR(VLOOKUP(V1769, Fornecedores!A:E, 5, FALSE), "")</f>
        <v>Piracicaba</v>
      </c>
      <c r="Y1769" s="43" t="str">
        <f>IFERROR(VLOOKUP(V1769, Fornecedores!A:F, 6, FALSE), "")</f>
        <v>SP</v>
      </c>
      <c r="Z1769" s="14" t="str">
        <f>IF(H1769=0, "Pedido entregue!", "Pendente")</f>
        <v>Pedido entregue!</v>
      </c>
      <c r="AA1769" s="74">
        <v>1</v>
      </c>
      <c r="AB1769" s="58" t="str">
        <f>IF(Z1769="Pedido Entregue!", IF(AA1769=1, "Retirado do Almoxarifado", IF(AA1769=2, "Material devolvido", "Aguardando retirada")), IF(Z1769="Pendente", "Entrega pendente", ""))</f>
        <v>Retirado do Almoxarifado</v>
      </c>
      <c r="AC1769" s="18">
        <v>1</v>
      </c>
      <c r="AD1769" s="18">
        <f>AC1769/SUMIF($P:$P,P1769,$AC:$AC)</f>
        <v>1</v>
      </c>
      <c r="AE1769" s="18">
        <f>IF(R1769=0,0,AC1769/SUMIF($R:$R,R1769,$AC:$AC))</f>
        <v>0.1</v>
      </c>
      <c r="AF1769" s="18">
        <f>IF(R1769=0,1,0)</f>
        <v>0</v>
      </c>
      <c r="AG1769" s="18">
        <f>IF(R1769=0,#REF!-J1769,0)</f>
        <v>0</v>
      </c>
      <c r="AH1769" t="str">
        <f>TEXT(J1769,"MMMM")</f>
        <v>fevereiro</v>
      </c>
    </row>
    <row r="1770" spans="1:34" ht="12.75" hidden="1" customHeight="1" x14ac:dyDescent="0.25">
      <c r="A1770" s="90" t="str">
        <f>IF(C1770="Oficina Diversos","Oficina Geral",
IF(ISNUMBER(FIND("Estoque - Colhedoras",C1770)),"Colhedoras",IF(ISNUMBER(FIND("Caldeiraria",C1770)),"Caldeiraria",IF(ISNUMBER(FIND("Borracharia",C1770)),"Borracharia",IF(ISNUMBER(FIND("Lubrificação",C1770)),"Lubrificação",
IF(ISNUMBER(FIND("Estoque - Carregadeiras",C1770)),"Carregadeiras",IF(ISNUMBER(FIND("Estoque - Veic. Leves",C1770)),"Veic. Leves",
IF(ISNUMBER(FIND("Estoque - Caminhões",C1770)),"Caminhões",IF(ISNUMBER(FIND("Estoque - Transbordos",C1770)),"Transbordos",
IF(ISNUMBER(FIND("Estoque - Tratores",C1770)),"Tratores",
IF(ISNUMBER(FIND("Estoque - Máquinas pesadas",C1770)),"Máquinas pesadas",
IF(ISNUMBER(FIND("Estoque - Reboques",C1770)),"Reboques",
IF(C1770="Estoque","Estoque",
IF(AND(ISNUMBER(C1770),C1770&gt;1000,C1770&lt;2000),"Caminhões",
IF(AND(ISNUMBER(C1770),C1770&gt;2000,C1770&lt;3000),"Tratores",
IF(AND(ISNUMBER(C1770),C1770&gt;3000,C1770&lt;4000),"Carregadeiras",
IF(AND(ISNUMBER(C1770),C1770&gt;4000,C1770&lt;5000),"Máquinas pesadas",
IF(AND(ISNUMBER(C1770),C1770&gt;5000,C1770&lt;6000),"Colhedoras",
IF(AND(ISNUMBER(C1770),C1770&gt;7000,C1770&lt;8000),"Irrigação",
IF(AND(ISNUMBER(C1770),C1770&gt;8000,C1770&lt;9000),"Reboques",IF(AND(ISNUMBER(C1770),C1770&gt;0,C1770&lt;1000),"Veic. Leves","")))))))))))))))))))))</f>
        <v>Colhedoras</v>
      </c>
      <c r="B1770" s="72"/>
      <c r="C1770" s="2">
        <v>5002</v>
      </c>
      <c r="D1770" s="2">
        <v>74332</v>
      </c>
      <c r="E1770" s="10" t="s">
        <v>479</v>
      </c>
      <c r="F1770" s="14" t="str">
        <f>IF(ISBLANK(K1770), "Apenas Solicitação", "Tem OC")</f>
        <v>Tem OC</v>
      </c>
      <c r="G1770" s="2">
        <v>2</v>
      </c>
      <c r="H1770" s="37">
        <f>G1770-I1770</f>
        <v>0</v>
      </c>
      <c r="I1770" s="38">
        <v>2</v>
      </c>
      <c r="J1770" s="4">
        <v>45706</v>
      </c>
      <c r="K1770" s="180">
        <v>45714</v>
      </c>
      <c r="L1770" s="4"/>
      <c r="M1770" s="44"/>
      <c r="N1770" s="44" t="str">
        <f>IFERROR(K1770 + VALUE(LEFT(L1770, FIND(" ", L1770) - 1)), "")</f>
        <v/>
      </c>
      <c r="O1770" s="3">
        <f>IF(_xlfn.DAYS(K1770,J1770)&lt;0, "Aguardando OC", _xlfn.DAYS(K1770,J1770))</f>
        <v>8</v>
      </c>
      <c r="P1770" s="14">
        <v>393129</v>
      </c>
      <c r="Q1770" s="169">
        <v>1129753</v>
      </c>
      <c r="R1770" s="14">
        <v>164705</v>
      </c>
      <c r="S1770" s="2">
        <v>119</v>
      </c>
      <c r="T1770" s="135" t="s">
        <v>557</v>
      </c>
      <c r="U1770" s="21">
        <v>107.3</v>
      </c>
      <c r="V1770" s="2">
        <v>12397</v>
      </c>
      <c r="W1770" s="43" t="str">
        <f>IFERROR(VLOOKUP(V1770, Fornecedores!A:C, 3, FALSE), "")</f>
        <v xml:space="preserve">UNIMIL INDÚSTRIA </v>
      </c>
      <c r="X1770" s="43" t="str">
        <f>IFERROR(VLOOKUP(V1770, Fornecedores!A:E, 5, FALSE), "")</f>
        <v>Piracicaba</v>
      </c>
      <c r="Y1770" s="43" t="str">
        <f>IFERROR(VLOOKUP(V1770, Fornecedores!A:F, 6, FALSE), "")</f>
        <v>SP</v>
      </c>
      <c r="Z1770" s="14" t="str">
        <f>IF(H1770=0, "Pedido entregue!", "Pendente")</f>
        <v>Pedido entregue!</v>
      </c>
      <c r="AA1770" s="74">
        <v>1</v>
      </c>
      <c r="AB1770" s="58" t="str">
        <f>IF(Z1770="Pedido Entregue!", IF(AA1770=1, "Retirado do Almoxarifado", IF(AA1770=2, "Material devolvido", "Aguardando retirada")), IF(Z1770="Pendente", "Entrega pendente", ""))</f>
        <v>Retirado do Almoxarifado</v>
      </c>
      <c r="AC1770" s="18">
        <v>1</v>
      </c>
      <c r="AD1770" s="18">
        <f>AC1770/SUMIF($P:$P,P1770,$AC:$AC)</f>
        <v>1</v>
      </c>
      <c r="AE1770" s="18">
        <f>IF(R1770=0,0,AC1770/SUMIF($R:$R,R1770,$AC:$AC))</f>
        <v>0.1</v>
      </c>
      <c r="AF1770" s="18">
        <f>IF(R1770=0,1,0)</f>
        <v>0</v>
      </c>
      <c r="AG1770" s="18">
        <f>IF(R1770=0,#REF!-J1770,0)</f>
        <v>0</v>
      </c>
      <c r="AH1770" t="str">
        <f>TEXT(J1770,"MMMM")</f>
        <v>fevereiro</v>
      </c>
    </row>
    <row r="1771" spans="1:34" ht="12.75" hidden="1" customHeight="1" x14ac:dyDescent="0.25">
      <c r="A1771" s="90" t="str">
        <f>IF(C1771="Oficina Diversos","Oficina Geral",
IF(ISNUMBER(FIND("Estoque - Colhedoras",C1771)),"Colhedoras",IF(ISNUMBER(FIND("Caldeiraria",C1771)),"Caldeiraria",IF(ISNUMBER(FIND("Borracharia",C1771)),"Borracharia",IF(ISNUMBER(FIND("Lubrificação",C1771)),"Lubrificação",
IF(ISNUMBER(FIND("Estoque - Carregadeiras",C1771)),"Carregadeiras",IF(ISNUMBER(FIND("Estoque - Veic. Leves",C1771)),"Veic. Leves",
IF(ISNUMBER(FIND("Estoque - Caminhões",C1771)),"Caminhões",IF(ISNUMBER(FIND("Estoque - Transbordos",C1771)),"Transbordos",
IF(ISNUMBER(FIND("Estoque - Tratores",C1771)),"Tratores",
IF(ISNUMBER(FIND("Estoque - Máquinas pesadas",C1771)),"Máquinas pesadas",
IF(ISNUMBER(FIND("Estoque - Reboques",C1771)),"Reboques",
IF(C1771="Estoque","Estoque",
IF(AND(ISNUMBER(C1771),C1771&gt;1000,C1771&lt;2000),"Caminhões",
IF(AND(ISNUMBER(C1771),C1771&gt;2000,C1771&lt;3000),"Tratores",
IF(AND(ISNUMBER(C1771),C1771&gt;3000,C1771&lt;4000),"Carregadeiras",
IF(AND(ISNUMBER(C1771),C1771&gt;4000,C1771&lt;5000),"Máquinas pesadas",
IF(AND(ISNUMBER(C1771),C1771&gt;5000,C1771&lt;6000),"Colhedoras",
IF(AND(ISNUMBER(C1771),C1771&gt;7000,C1771&lt;8000),"Irrigação",
IF(AND(ISNUMBER(C1771),C1771&gt;8000,C1771&lt;9000),"Reboques",IF(AND(ISNUMBER(C1771),C1771&gt;0,C1771&lt;1000),"Veic. Leves","")))))))))))))))))))))</f>
        <v>Colhedoras</v>
      </c>
      <c r="B1771" s="72"/>
      <c r="C1771" s="2">
        <v>5003</v>
      </c>
      <c r="D1771" s="2">
        <v>74332</v>
      </c>
      <c r="E1771" s="10" t="s">
        <v>479</v>
      </c>
      <c r="F1771" s="14" t="str">
        <f>IF(ISBLANK(K1771), "Apenas Solicitação", "Tem OC")</f>
        <v>Tem OC</v>
      </c>
      <c r="G1771" s="2">
        <v>2</v>
      </c>
      <c r="H1771" s="37">
        <f>G1771-I1771</f>
        <v>0</v>
      </c>
      <c r="I1771" s="38">
        <v>2</v>
      </c>
      <c r="J1771" s="4">
        <v>45707</v>
      </c>
      <c r="K1771" s="180">
        <v>45721</v>
      </c>
      <c r="L1771" s="4"/>
      <c r="M1771" s="44"/>
      <c r="N1771" s="44" t="str">
        <f>IFERROR(K1771 + VALUE(LEFT(L1771, FIND(" ", L1771) - 1)), "")</f>
        <v/>
      </c>
      <c r="O1771" s="3">
        <f>IF(_xlfn.DAYS(K1771,J1771)&lt;0, "Aguardando OC", _xlfn.DAYS(K1771,J1771))</f>
        <v>14</v>
      </c>
      <c r="P1771" s="14">
        <v>393396</v>
      </c>
      <c r="Q1771" s="169">
        <v>1130169</v>
      </c>
      <c r="R1771" s="14">
        <v>164896</v>
      </c>
      <c r="S1771" s="2">
        <v>119</v>
      </c>
      <c r="T1771" s="135" t="s">
        <v>557</v>
      </c>
      <c r="U1771" s="21">
        <v>107.3</v>
      </c>
      <c r="V1771" s="2">
        <v>12397</v>
      </c>
      <c r="W1771" s="43" t="str">
        <f>IFERROR(VLOOKUP(V1771, Fornecedores!A:C, 3, FALSE), "")</f>
        <v xml:space="preserve">UNIMIL INDÚSTRIA </v>
      </c>
      <c r="X1771" s="43" t="str">
        <f>IFERROR(VLOOKUP(V1771, Fornecedores!A:E, 5, FALSE), "")</f>
        <v>Piracicaba</v>
      </c>
      <c r="Y1771" s="43" t="str">
        <f>IFERROR(VLOOKUP(V1771, Fornecedores!A:F, 6, FALSE), "")</f>
        <v>SP</v>
      </c>
      <c r="Z1771" s="14" t="str">
        <f>IF(H1771=0, "Pedido entregue!", "Pendente")</f>
        <v>Pedido entregue!</v>
      </c>
      <c r="AA1771" s="74">
        <v>1</v>
      </c>
      <c r="AB1771" s="58" t="str">
        <f>IF(Z1771="Pedido Entregue!", IF(AA1771=1, "Retirado do Almoxarifado", IF(AA1771=2, "Material devolvido", "Aguardando retirada")), IF(Z1771="Pendente", "Entrega pendente", ""))</f>
        <v>Retirado do Almoxarifado</v>
      </c>
      <c r="AC1771" s="18">
        <v>1</v>
      </c>
      <c r="AD1771" s="18">
        <f>AC1771/SUMIF($P:$P,P1771,$AC:$AC)</f>
        <v>1</v>
      </c>
      <c r="AE1771" s="18">
        <f>IF(R1771=0,0,AC1771/SUMIF($R:$R,R1771,$AC:$AC))</f>
        <v>6.6666666666666666E-2</v>
      </c>
      <c r="AF1771" s="18">
        <f>IF(R1771=0,1,0)</f>
        <v>0</v>
      </c>
      <c r="AG1771" s="18">
        <f>IF(R1771=0,#REF!-J1771,0)</f>
        <v>0</v>
      </c>
      <c r="AH1771" t="str">
        <f>TEXT(J1771,"MMMM")</f>
        <v>fevereiro</v>
      </c>
    </row>
    <row r="1772" spans="1:34" ht="12.75" hidden="1" customHeight="1" x14ac:dyDescent="0.25">
      <c r="A1772" s="90" t="str">
        <f>IF(C1772="Oficina Diversos","Oficina Geral",
IF(ISNUMBER(FIND("Estoque - Colhedoras",C1772)),"Colhedoras",IF(ISNUMBER(FIND("Caldeiraria",C1772)),"Caldeiraria",IF(ISNUMBER(FIND("Borracharia",C1772)),"Borracharia",IF(ISNUMBER(FIND("Lubrificação",C1772)),"Lubrificação",
IF(ISNUMBER(FIND("Estoque - Carregadeiras",C1772)),"Carregadeiras",IF(ISNUMBER(FIND("Estoque - Veic. Leves",C1772)),"Veic. Leves",
IF(ISNUMBER(FIND("Estoque - Caminhões",C1772)),"Caminhões",IF(ISNUMBER(FIND("Estoque - Transbordos",C1772)),"Transbordos",
IF(ISNUMBER(FIND("Estoque - Tratores",C1772)),"Tratores",
IF(ISNUMBER(FIND("Estoque - Máquinas pesadas",C1772)),"Máquinas pesadas",
IF(ISNUMBER(FIND("Estoque - Reboques",C1772)),"Reboques",
IF(C1772="Estoque","Estoque",
IF(AND(ISNUMBER(C1772),C1772&gt;1000,C1772&lt;2000),"Caminhões",
IF(AND(ISNUMBER(C1772),C1772&gt;2000,C1772&lt;3000),"Tratores",
IF(AND(ISNUMBER(C1772),C1772&gt;3000,C1772&lt;4000),"Carregadeiras",
IF(AND(ISNUMBER(C1772),C1772&gt;4000,C1772&lt;5000),"Máquinas pesadas",
IF(AND(ISNUMBER(C1772),C1772&gt;5000,C1772&lt;6000),"Colhedoras",
IF(AND(ISNUMBER(C1772),C1772&gt;7000,C1772&lt;8000),"Irrigação",
IF(AND(ISNUMBER(C1772),C1772&gt;8000,C1772&lt;9000),"Reboques",IF(AND(ISNUMBER(C1772),C1772&gt;0,C1772&lt;1000),"Veic. Leves","")))))))))))))))))))))</f>
        <v>Colhedoras</v>
      </c>
      <c r="B1772" s="72"/>
      <c r="C1772" s="2" t="s">
        <v>1090</v>
      </c>
      <c r="D1772" s="34">
        <v>74332</v>
      </c>
      <c r="E1772" s="36" t="s">
        <v>479</v>
      </c>
      <c r="F1772" s="14" t="str">
        <f>IF(ISBLANK(K1772), "Apenas Solicitação", "Tem OC")</f>
        <v>Tem OC</v>
      </c>
      <c r="G1772" s="34">
        <v>8</v>
      </c>
      <c r="H1772" s="37">
        <f>G1772-I1772</f>
        <v>0</v>
      </c>
      <c r="I1772" s="38">
        <v>8</v>
      </c>
      <c r="J1772" s="35">
        <v>45769</v>
      </c>
      <c r="K1772" s="184">
        <v>45776</v>
      </c>
      <c r="L1772" s="35"/>
      <c r="M1772" s="44"/>
      <c r="N1772" s="44" t="str">
        <f>IFERROR(K1772 + VALUE(LEFT(L1772, FIND(" ", L1772) - 1)), "")</f>
        <v/>
      </c>
      <c r="O1772" s="3">
        <f>IF(_xlfn.DAYS(K1772,J1772)&lt;0, "Aguardando OC", _xlfn.DAYS(K1772,J1772))</f>
        <v>7</v>
      </c>
      <c r="P1772" s="193">
        <v>400027</v>
      </c>
      <c r="Q1772" s="57"/>
      <c r="R1772" s="193">
        <v>166925</v>
      </c>
      <c r="S1772" s="42">
        <v>221</v>
      </c>
      <c r="T1772" s="150" t="s">
        <v>1029</v>
      </c>
      <c r="U1772" s="40">
        <v>56.395000000000003</v>
      </c>
      <c r="V1772" s="34">
        <v>13891</v>
      </c>
      <c r="W1772" s="43" t="str">
        <f>IFERROR(VLOOKUP(V1772, Fornecedores!A:C, 3, FALSE), "")</f>
        <v xml:space="preserve">TORCANE PEÇAS </v>
      </c>
      <c r="X1772" s="43" t="str">
        <f>IFERROR(VLOOKUP(V1772, Fornecedores!A:E, 5, FALSE), "")</f>
        <v>Piracicaba</v>
      </c>
      <c r="Y1772" s="43" t="str">
        <f>IFERROR(VLOOKUP(V1772, Fornecedores!A:F, 6, FALSE), "")</f>
        <v>SP</v>
      </c>
      <c r="Z1772" s="14" t="str">
        <f>IF(H1772=0, "Pedido entregue!", "Pendente")</f>
        <v>Pedido entregue!</v>
      </c>
      <c r="AA1772" s="74"/>
      <c r="AB1772" s="58" t="str">
        <f>IF(Z1772="Pedido Entregue!", IF(AA1772=1, "Retirado do Almoxarifado", IF(AA1772=2, "Material devolvido", "Aguardando retirada")), IF(Z1772="Pendente", "Entrega pendente", ""))</f>
        <v>Aguardando retirada</v>
      </c>
      <c r="AC1772" s="18">
        <v>1</v>
      </c>
      <c r="AD1772" s="18">
        <f>AC1772/SUMIF($P:$P,P1772,$AC:$AC)</f>
        <v>1</v>
      </c>
      <c r="AE1772" s="18">
        <f>IF(R1772=0,0,AC1772/SUMIF($R:$R,R1772,$AC:$AC))</f>
        <v>0.33333333333333331</v>
      </c>
      <c r="AF1772" s="18">
        <f>IF(R1772=0,1,0)</f>
        <v>0</v>
      </c>
      <c r="AH1772" t="str">
        <f>TEXT(J1772,"MMMM")</f>
        <v>abril</v>
      </c>
    </row>
    <row r="1773" spans="1:34" ht="12.75" hidden="1" customHeight="1" x14ac:dyDescent="0.25">
      <c r="A1773" s="90" t="str">
        <f>IF(C1773="Oficina Diversos","Oficina Geral",
IF(ISNUMBER(FIND("Estoque - Colhedoras",C1773)),"Colhedoras",IF(ISNUMBER(FIND("Caldeiraria",C1773)),"Caldeiraria",IF(ISNUMBER(FIND("Borracharia",C1773)),"Borracharia",IF(ISNUMBER(FIND("Lubrificação",C1773)),"Lubrificação",
IF(ISNUMBER(FIND("Estoque - Carregadeiras",C1773)),"Carregadeiras",IF(ISNUMBER(FIND("Estoque - Veic. Leves",C1773)),"Veic. Leves",
IF(ISNUMBER(FIND("Estoque - Caminhões",C1773)),"Caminhões",IF(ISNUMBER(FIND("Estoque - Transbordos",C1773)),"Transbordos",
IF(ISNUMBER(FIND("Estoque - Tratores",C1773)),"Tratores",
IF(ISNUMBER(FIND("Estoque - Máquinas pesadas",C1773)),"Máquinas pesadas",
IF(ISNUMBER(FIND("Estoque - Reboques",C1773)),"Reboques",
IF(C1773="Estoque","Estoque",
IF(AND(ISNUMBER(C1773),C1773&gt;1000,C1773&lt;2000),"Caminhões",
IF(AND(ISNUMBER(C1773),C1773&gt;2000,C1773&lt;3000),"Tratores",
IF(AND(ISNUMBER(C1773),C1773&gt;3000,C1773&lt;4000),"Carregadeiras",
IF(AND(ISNUMBER(C1773),C1773&gt;4000,C1773&lt;5000),"Máquinas pesadas",
IF(AND(ISNUMBER(C1773),C1773&gt;5000,C1773&lt;6000),"Colhedoras",
IF(AND(ISNUMBER(C1773),C1773&gt;7000,C1773&lt;8000),"Irrigação",
IF(AND(ISNUMBER(C1773),C1773&gt;8000,C1773&lt;9000),"Reboques",IF(AND(ISNUMBER(C1773),C1773&gt;0,C1773&lt;1000),"Veic. Leves","")))))))))))))))))))))</f>
        <v>Colhedoras</v>
      </c>
      <c r="B1773" s="72"/>
      <c r="C1773" s="2" t="s">
        <v>1090</v>
      </c>
      <c r="D1773" s="34">
        <v>74356</v>
      </c>
      <c r="E1773" s="36" t="s">
        <v>973</v>
      </c>
      <c r="F1773" s="14" t="str">
        <f>IF(ISBLANK(K1773), "Apenas Solicitação", "Tem OC")</f>
        <v>Tem OC</v>
      </c>
      <c r="G1773" s="34">
        <v>18</v>
      </c>
      <c r="H1773" s="37">
        <f>G1773-I1773</f>
        <v>0</v>
      </c>
      <c r="I1773" s="38">
        <v>18</v>
      </c>
      <c r="J1773" s="35">
        <v>45769</v>
      </c>
      <c r="K1773" s="184">
        <v>45776</v>
      </c>
      <c r="L1773" s="35"/>
      <c r="M1773" s="44"/>
      <c r="N1773" s="44" t="str">
        <f>IFERROR(K1773 + VALUE(LEFT(L1773, FIND(" ", L1773) - 1)), "")</f>
        <v/>
      </c>
      <c r="O1773" s="3">
        <f>IF(_xlfn.DAYS(K1773,J1773)&lt;0, "Aguardando OC", _xlfn.DAYS(K1773,J1773))</f>
        <v>7</v>
      </c>
      <c r="P1773" s="193">
        <v>400037</v>
      </c>
      <c r="Q1773" s="57"/>
      <c r="R1773" s="193">
        <v>166924</v>
      </c>
      <c r="S1773" s="42">
        <v>221</v>
      </c>
      <c r="T1773" s="150" t="s">
        <v>1029</v>
      </c>
      <c r="U1773" s="40">
        <v>37.108333333333299</v>
      </c>
      <c r="V1773" s="34">
        <v>12397</v>
      </c>
      <c r="W1773" s="43" t="str">
        <f>IFERROR(VLOOKUP(V1773, Fornecedores!A:C, 3, FALSE), "")</f>
        <v xml:space="preserve">UNIMIL INDÚSTRIA </v>
      </c>
      <c r="X1773" s="43" t="str">
        <f>IFERROR(VLOOKUP(V1773, Fornecedores!A:E, 5, FALSE), "")</f>
        <v>Piracicaba</v>
      </c>
      <c r="Y1773" s="43" t="str">
        <f>IFERROR(VLOOKUP(V1773, Fornecedores!A:F, 6, FALSE), "")</f>
        <v>SP</v>
      </c>
      <c r="Z1773" s="14" t="str">
        <f>IF(H1773=0, "Pedido entregue!", "Pendente")</f>
        <v>Pedido entregue!</v>
      </c>
      <c r="AA1773" s="74"/>
      <c r="AB1773" s="58" t="str">
        <f>IF(Z1773="Pedido Entregue!", IF(AA1773=1, "Retirado do Almoxarifado", IF(AA1773=2, "Material devolvido", "Aguardando retirada")), IF(Z1773="Pendente", "Entrega pendente", ""))</f>
        <v>Aguardando retirada</v>
      </c>
      <c r="AC1773" s="18">
        <v>1</v>
      </c>
      <c r="AD1773" s="18">
        <f>AC1773/SUMIF($P:$P,P1773,$AC:$AC)</f>
        <v>1</v>
      </c>
      <c r="AE1773" s="18">
        <f>IF(R1773=0,0,AC1773/SUMIF($R:$R,R1773,$AC:$AC))</f>
        <v>0.14285714285714285</v>
      </c>
      <c r="AF1773" s="18">
        <f>IF(R1773=0,1,0)</f>
        <v>0</v>
      </c>
      <c r="AH1773" t="str">
        <f>TEXT(J1773,"MMMM")</f>
        <v>abril</v>
      </c>
    </row>
    <row r="1774" spans="1:34" ht="12.75" hidden="1" customHeight="1" x14ac:dyDescent="0.25">
      <c r="A1774" s="90" t="str">
        <f>IF(C1774="Oficina Diversos","Oficina Geral",
IF(ISNUMBER(FIND("Estoque - Colhedoras",C1774)),"Colhedoras",IF(ISNUMBER(FIND("Caldeiraria",C1774)),"Caldeiraria",IF(ISNUMBER(FIND("Borracharia",C1774)),"Borracharia",IF(ISNUMBER(FIND("Lubrificação",C1774)),"Lubrificação",
IF(ISNUMBER(FIND("Estoque - Carregadeiras",C1774)),"Carregadeiras",IF(ISNUMBER(FIND("Estoque - Veic. Leves",C1774)),"Veic. Leves",
IF(ISNUMBER(FIND("Estoque - Caminhões",C1774)),"Caminhões",IF(ISNUMBER(FIND("Estoque - Transbordos",C1774)),"Transbordos",
IF(ISNUMBER(FIND("Estoque - Tratores",C1774)),"Tratores",
IF(ISNUMBER(FIND("Estoque - Máquinas pesadas",C1774)),"Máquinas pesadas",
IF(ISNUMBER(FIND("Estoque - Reboques",C1774)),"Reboques",
IF(C1774="Estoque","Estoque",
IF(AND(ISNUMBER(C1774),C1774&gt;1000,C1774&lt;2000),"Caminhões",
IF(AND(ISNUMBER(C1774),C1774&gt;2000,C1774&lt;3000),"Tratores",
IF(AND(ISNUMBER(C1774),C1774&gt;3000,C1774&lt;4000),"Carregadeiras",
IF(AND(ISNUMBER(C1774),C1774&gt;4000,C1774&lt;5000),"Máquinas pesadas",
IF(AND(ISNUMBER(C1774),C1774&gt;5000,C1774&lt;6000),"Colhedoras",
IF(AND(ISNUMBER(C1774),C1774&gt;7000,C1774&lt;8000),"Irrigação",
IF(AND(ISNUMBER(C1774),C1774&gt;8000,C1774&lt;9000),"Reboques",IF(AND(ISNUMBER(C1774),C1774&gt;0,C1774&lt;1000),"Veic. Leves","")))))))))))))))))))))</f>
        <v>Colhedoras</v>
      </c>
      <c r="B1774" s="72"/>
      <c r="C1774" s="2" t="s">
        <v>1090</v>
      </c>
      <c r="D1774" s="34">
        <v>74397</v>
      </c>
      <c r="E1774" s="36" t="s">
        <v>974</v>
      </c>
      <c r="F1774" s="14" t="str">
        <f>IF(ISBLANK(K1774), "Apenas Solicitação", "Tem OC")</f>
        <v>Tem OC</v>
      </c>
      <c r="G1774" s="34">
        <v>16</v>
      </c>
      <c r="H1774" s="37">
        <f>G1774-I1774</f>
        <v>0</v>
      </c>
      <c r="I1774" s="38">
        <v>16</v>
      </c>
      <c r="J1774" s="35">
        <v>45769</v>
      </c>
      <c r="K1774" s="184">
        <v>45776</v>
      </c>
      <c r="L1774" s="35"/>
      <c r="M1774" s="44"/>
      <c r="N1774" s="44" t="str">
        <f>IFERROR(K1774 + VALUE(LEFT(L1774, FIND(" ", L1774) - 1)), "")</f>
        <v/>
      </c>
      <c r="O1774" s="3">
        <f>IF(_xlfn.DAYS(K1774,J1774)&lt;0, "Aguardando OC", _xlfn.DAYS(K1774,J1774))</f>
        <v>7</v>
      </c>
      <c r="P1774" s="193">
        <v>400032</v>
      </c>
      <c r="Q1774" s="57"/>
      <c r="R1774" s="193">
        <v>166925</v>
      </c>
      <c r="S1774" s="42">
        <v>221</v>
      </c>
      <c r="T1774" s="150" t="s">
        <v>1029</v>
      </c>
      <c r="U1774" s="40">
        <v>34.54</v>
      </c>
      <c r="V1774" s="34">
        <v>13891</v>
      </c>
      <c r="W1774" s="43" t="str">
        <f>IFERROR(VLOOKUP(V1774, Fornecedores!A:C, 3, FALSE), "")</f>
        <v xml:space="preserve">TORCANE PEÇAS </v>
      </c>
      <c r="X1774" s="43" t="str">
        <f>IFERROR(VLOOKUP(V1774, Fornecedores!A:E, 5, FALSE), "")</f>
        <v>Piracicaba</v>
      </c>
      <c r="Y1774" s="43" t="str">
        <f>IFERROR(VLOOKUP(V1774, Fornecedores!A:F, 6, FALSE), "")</f>
        <v>SP</v>
      </c>
      <c r="Z1774" s="14" t="str">
        <f>IF(H1774=0, "Pedido entregue!", "Pendente")</f>
        <v>Pedido entregue!</v>
      </c>
      <c r="AA1774" s="74"/>
      <c r="AB1774" s="58" t="str">
        <f>IF(Z1774="Pedido Entregue!", IF(AA1774=1, "Retirado do Almoxarifado", IF(AA1774=2, "Material devolvido", "Aguardando retirada")), IF(Z1774="Pendente", "Entrega pendente", ""))</f>
        <v>Aguardando retirada</v>
      </c>
      <c r="AC1774" s="18">
        <v>1</v>
      </c>
      <c r="AD1774" s="18">
        <f>AC1774/SUMIF($P:$P,P1774,$AC:$AC)</f>
        <v>1</v>
      </c>
      <c r="AE1774" s="18">
        <f>IF(R1774=0,0,AC1774/SUMIF($R:$R,R1774,$AC:$AC))</f>
        <v>0.33333333333333331</v>
      </c>
      <c r="AF1774" s="18">
        <f>IF(R1774=0,1,0)</f>
        <v>0</v>
      </c>
      <c r="AH1774" t="str">
        <f>TEXT(J1774,"MMMM")</f>
        <v>abril</v>
      </c>
    </row>
    <row r="1775" spans="1:34" ht="12.75" hidden="1" customHeight="1" x14ac:dyDescent="0.25">
      <c r="A1775" s="90" t="str">
        <f>IF(C1775="Oficina Diversos","Oficina Geral",
IF(ISNUMBER(FIND("Estoque - Colhedoras",C1775)),"Colhedoras",IF(ISNUMBER(FIND("Caldeiraria",C1775)),"Caldeiraria",IF(ISNUMBER(FIND("Borracharia",C1775)),"Borracharia",IF(ISNUMBER(FIND("Lubrificação",C1775)),"Lubrificação",
IF(ISNUMBER(FIND("Estoque - Carregadeiras",C1775)),"Carregadeiras",IF(ISNUMBER(FIND("Estoque - Veic. Leves",C1775)),"Veic. Leves",
IF(ISNUMBER(FIND("Estoque - Caminhões",C1775)),"Caminhões",IF(ISNUMBER(FIND("Estoque - Transbordos",C1775)),"Transbordos",
IF(ISNUMBER(FIND("Estoque - Tratores",C1775)),"Tratores",
IF(ISNUMBER(FIND("Estoque - Máquinas pesadas",C1775)),"Máquinas pesadas",
IF(ISNUMBER(FIND("Estoque - Reboques",C1775)),"Reboques",
IF(C1775="Estoque","Estoque",
IF(AND(ISNUMBER(C1775),C1775&gt;1000,C1775&lt;2000),"Caminhões",
IF(AND(ISNUMBER(C1775),C1775&gt;2000,C1775&lt;3000),"Tratores",
IF(AND(ISNUMBER(C1775),C1775&gt;3000,C1775&lt;4000),"Carregadeiras",
IF(AND(ISNUMBER(C1775),C1775&gt;4000,C1775&lt;5000),"Máquinas pesadas",
IF(AND(ISNUMBER(C1775),C1775&gt;5000,C1775&lt;6000),"Colhedoras",
IF(AND(ISNUMBER(C1775),C1775&gt;7000,C1775&lt;8000),"Irrigação",
IF(AND(ISNUMBER(C1775),C1775&gt;8000,C1775&lt;9000),"Reboques",IF(AND(ISNUMBER(C1775),C1775&gt;0,C1775&lt;1000),"Veic. Leves","")))))))))))))))))))))</f>
        <v>Colhedoras</v>
      </c>
      <c r="B1775" s="72"/>
      <c r="C1775" s="2" t="s">
        <v>1090</v>
      </c>
      <c r="D1775" s="2">
        <v>74409</v>
      </c>
      <c r="E1775" s="3" t="s">
        <v>1276</v>
      </c>
      <c r="F1775" s="14" t="str">
        <f>IF(ISBLANK(K1775), "Apenas Solicitação", "Tem OC")</f>
        <v>Tem OC</v>
      </c>
      <c r="G1775" s="2">
        <v>200</v>
      </c>
      <c r="H1775" s="37">
        <f>G1775-I1775</f>
        <v>0</v>
      </c>
      <c r="I1775" s="38">
        <v>200</v>
      </c>
      <c r="J1775" s="4">
        <v>45786</v>
      </c>
      <c r="K1775" s="180">
        <v>45793</v>
      </c>
      <c r="L1775" s="3" t="s">
        <v>20152</v>
      </c>
      <c r="M1775" s="44" t="str">
        <f ca="1">IF(OR(N1775="", N1775=0), "", IF(N1775&gt;TODAY(), "No prazo", "Atrasado"))</f>
        <v>Atrasado</v>
      </c>
      <c r="N1775" s="44">
        <f>IFERROR(K1775 + VALUE(LEFT(L1775, FIND(" ", L1775) - 1)), "")</f>
        <v>45794</v>
      </c>
      <c r="O1775" s="3">
        <f>IF(_xlfn.DAYS(K1775,J1775)&lt;0, "Aguardando OC", _xlfn.DAYS(K1775,J1775))</f>
        <v>7</v>
      </c>
      <c r="P1775" s="14">
        <v>401997</v>
      </c>
      <c r="Q1775" s="12"/>
      <c r="R1775" s="14">
        <v>167836</v>
      </c>
      <c r="S1775" s="2">
        <v>221</v>
      </c>
      <c r="T1775" s="135" t="s">
        <v>1029</v>
      </c>
      <c r="U1775" s="21">
        <v>221.6225</v>
      </c>
      <c r="V1775" s="2">
        <v>12397</v>
      </c>
      <c r="W1775" s="43" t="str">
        <f>IFERROR(VLOOKUP(V1775, Fornecedores!A:C, 3, FALSE), "")</f>
        <v xml:space="preserve">UNIMIL INDÚSTRIA </v>
      </c>
      <c r="X1775" s="43" t="str">
        <f>IFERROR(VLOOKUP(V1775, Fornecedores!A:E, 5, FALSE), "")</f>
        <v>Piracicaba</v>
      </c>
      <c r="Y1775" s="43" t="str">
        <f>IFERROR(VLOOKUP(V1775, Fornecedores!A:F, 6, FALSE), "")</f>
        <v>SP</v>
      </c>
      <c r="Z1775" s="14" t="str">
        <f>IF(H1775=0, "Pedido entregue!", "Pendente")</f>
        <v>Pedido entregue!</v>
      </c>
      <c r="AA1775" s="74"/>
      <c r="AB1775" s="58" t="str">
        <f>IF(Z1775="Pedido Entregue!", IF(AA1775=1, "Retirado do Almoxarifado", IF(AA1775=2, "Material devolvido", "Aguardando retirada")), IF(Z1775="Pendente", "Entrega pendente", ""))</f>
        <v>Aguardando retirada</v>
      </c>
      <c r="AC1775" s="18">
        <v>1</v>
      </c>
      <c r="AD1775" s="18">
        <f>AC1775/SUMIF($P:$P,P1775,$AC:$AC)</f>
        <v>1</v>
      </c>
      <c r="AE1775" s="18">
        <f>IF(R1775=0,0,AC1775/SUMIF($R:$R,R1775,$AC:$AC))</f>
        <v>8.3333333333333329E-2</v>
      </c>
      <c r="AF1775" s="18">
        <f>IF(R1775=0,1,0)</f>
        <v>0</v>
      </c>
      <c r="AH1775" t="str">
        <f>TEXT(J1775,"MMMM")</f>
        <v>maio</v>
      </c>
    </row>
    <row r="1776" spans="1:34" ht="12.75" hidden="1" customHeight="1" x14ac:dyDescent="0.25">
      <c r="A1776" s="90" t="str">
        <f>IF(C1776="Oficina Diversos","Oficina Geral",
IF(ISNUMBER(FIND("Estoque - Colhedoras",C1776)),"Colhedoras",IF(ISNUMBER(FIND("Caldeiraria",C1776)),"Caldeiraria",IF(ISNUMBER(FIND("Borracharia",C1776)),"Borracharia",IF(ISNUMBER(FIND("Lubrificação",C1776)),"Lubrificação",
IF(ISNUMBER(FIND("Estoque - Carregadeiras",C1776)),"Carregadeiras",IF(ISNUMBER(FIND("Estoque - Veic. Leves",C1776)),"Veic. Leves",
IF(ISNUMBER(FIND("Estoque - Caminhões",C1776)),"Caminhões",IF(ISNUMBER(FIND("Estoque - Transbordos",C1776)),"Transbordos",
IF(ISNUMBER(FIND("Estoque - Tratores",C1776)),"Tratores",
IF(ISNUMBER(FIND("Estoque - Máquinas pesadas",C1776)),"Máquinas pesadas",
IF(ISNUMBER(FIND("Estoque - Reboques",C1776)),"Reboques",
IF(C1776="Estoque","Estoque",
IF(AND(ISNUMBER(C1776),C1776&gt;1000,C1776&lt;2000),"Caminhões",
IF(AND(ISNUMBER(C1776),C1776&gt;2000,C1776&lt;3000),"Tratores",
IF(AND(ISNUMBER(C1776),C1776&gt;3000,C1776&lt;4000),"Carregadeiras",
IF(AND(ISNUMBER(C1776),C1776&gt;4000,C1776&lt;5000),"Máquinas pesadas",
IF(AND(ISNUMBER(C1776),C1776&gt;5000,C1776&lt;6000),"Colhedoras",
IF(AND(ISNUMBER(C1776),C1776&gt;7000,C1776&lt;8000),"Irrigação",
IF(AND(ISNUMBER(C1776),C1776&gt;8000,C1776&lt;9000),"Reboques",IF(AND(ISNUMBER(C1776),C1776&gt;0,C1776&lt;1000),"Veic. Leves","")))))))))))))))))))))</f>
        <v>Colhedoras</v>
      </c>
      <c r="B1776" s="72"/>
      <c r="C1776" s="2" t="s">
        <v>1090</v>
      </c>
      <c r="D1776" s="2">
        <v>74411</v>
      </c>
      <c r="E1776" s="3" t="s">
        <v>1277</v>
      </c>
      <c r="F1776" s="14" t="str">
        <f>IF(ISBLANK(K1776), "Apenas Solicitação", "Tem OC")</f>
        <v>Tem OC</v>
      </c>
      <c r="G1776" s="2">
        <v>200</v>
      </c>
      <c r="H1776" s="37">
        <f>G1776-I1776</f>
        <v>0</v>
      </c>
      <c r="I1776" s="38">
        <v>200</v>
      </c>
      <c r="J1776" s="4">
        <v>45786</v>
      </c>
      <c r="K1776" s="180">
        <v>45793</v>
      </c>
      <c r="L1776" s="3" t="s">
        <v>20152</v>
      </c>
      <c r="M1776" s="44" t="str">
        <f ca="1">IF(OR(N1776="", N1776=0), "", IF(N1776&gt;TODAY(), "No prazo", "Atrasado"))</f>
        <v>Atrasado</v>
      </c>
      <c r="N1776" s="44">
        <f>IFERROR(K1776 + VALUE(LEFT(L1776, FIND(" ", L1776) - 1)), "")</f>
        <v>45794</v>
      </c>
      <c r="O1776" s="3">
        <f>IF(_xlfn.DAYS(K1776,J1776)&lt;0, "Aguardando OC", _xlfn.DAYS(K1776,J1776))</f>
        <v>7</v>
      </c>
      <c r="P1776" s="14">
        <v>402009</v>
      </c>
      <c r="Q1776" s="12"/>
      <c r="R1776" s="14">
        <v>167836</v>
      </c>
      <c r="S1776" s="2">
        <v>221</v>
      </c>
      <c r="T1776" s="135" t="s">
        <v>1029</v>
      </c>
      <c r="U1776" s="21">
        <v>28.175000000000001</v>
      </c>
      <c r="V1776" s="2">
        <v>12397</v>
      </c>
      <c r="W1776" s="43" t="str">
        <f>IFERROR(VLOOKUP(V1776, Fornecedores!A:C, 3, FALSE), "")</f>
        <v xml:space="preserve">UNIMIL INDÚSTRIA </v>
      </c>
      <c r="X1776" s="43" t="str">
        <f>IFERROR(VLOOKUP(V1776, Fornecedores!A:E, 5, FALSE), "")</f>
        <v>Piracicaba</v>
      </c>
      <c r="Y1776" s="43" t="str">
        <f>IFERROR(VLOOKUP(V1776, Fornecedores!A:F, 6, FALSE), "")</f>
        <v>SP</v>
      </c>
      <c r="Z1776" s="14" t="str">
        <f>IF(H1776=0, "Pedido entregue!", "Pendente")</f>
        <v>Pedido entregue!</v>
      </c>
      <c r="AA1776" s="74"/>
      <c r="AB1776" s="58" t="str">
        <f>IF(Z1776="Pedido Entregue!", IF(AA1776=1, "Retirado do Almoxarifado", IF(AA1776=2, "Material devolvido", "Aguardando retirada")), IF(Z1776="Pendente", "Entrega pendente", ""))</f>
        <v>Aguardando retirada</v>
      </c>
      <c r="AC1776" s="18">
        <v>1</v>
      </c>
      <c r="AD1776" s="18">
        <f>AC1776/SUMIF($P:$P,P1776,$AC:$AC)</f>
        <v>1</v>
      </c>
      <c r="AE1776" s="18">
        <f>IF(R1776=0,0,AC1776/SUMIF($R:$R,R1776,$AC:$AC))</f>
        <v>8.3333333333333329E-2</v>
      </c>
      <c r="AF1776" s="18">
        <f>IF(R1776=0,1,0)</f>
        <v>0</v>
      </c>
      <c r="AH1776" t="str">
        <f>TEXT(J1776,"MMMM")</f>
        <v>maio</v>
      </c>
    </row>
    <row r="1777" spans="1:34" ht="12.75" hidden="1" customHeight="1" x14ac:dyDescent="0.25">
      <c r="A1777" s="90" t="str">
        <f>IF(C1777="Oficina Diversos","Oficina Geral",
IF(ISNUMBER(FIND("Estoque - Colhedoras",C1777)),"Colhedoras",IF(ISNUMBER(FIND("Caldeiraria",C1777)),"Caldeiraria",IF(ISNUMBER(FIND("Borracharia",C1777)),"Borracharia",IF(ISNUMBER(FIND("Lubrificação",C1777)),"Lubrificação",
IF(ISNUMBER(FIND("Estoque - Carregadeiras",C1777)),"Carregadeiras",IF(ISNUMBER(FIND("Estoque - Veic. Leves",C1777)),"Veic. Leves",
IF(ISNUMBER(FIND("Estoque - Caminhões",C1777)),"Caminhões",IF(ISNUMBER(FIND("Estoque - Transbordos",C1777)),"Transbordos",
IF(ISNUMBER(FIND("Estoque - Tratores",C1777)),"Tratores",
IF(ISNUMBER(FIND("Estoque - Máquinas pesadas",C1777)),"Máquinas pesadas",
IF(ISNUMBER(FIND("Estoque - Reboques",C1777)),"Reboques",
IF(C1777="Estoque","Estoque",
IF(AND(ISNUMBER(C1777),C1777&gt;1000,C1777&lt;2000),"Caminhões",
IF(AND(ISNUMBER(C1777),C1777&gt;2000,C1777&lt;3000),"Tratores",
IF(AND(ISNUMBER(C1777),C1777&gt;3000,C1777&lt;4000),"Carregadeiras",
IF(AND(ISNUMBER(C1777),C1777&gt;4000,C1777&lt;5000),"Máquinas pesadas",
IF(AND(ISNUMBER(C1777),C1777&gt;5000,C1777&lt;6000),"Colhedoras",
IF(AND(ISNUMBER(C1777),C1777&gt;7000,C1777&lt;8000),"Irrigação",
IF(AND(ISNUMBER(C1777),C1777&gt;8000,C1777&lt;9000),"Reboques",IF(AND(ISNUMBER(C1777),C1777&gt;0,C1777&lt;1000),"Veic. Leves","")))))))))))))))))))))</f>
        <v>Colhedoras</v>
      </c>
      <c r="B1777" s="72"/>
      <c r="C1777" s="2">
        <v>5004</v>
      </c>
      <c r="D1777" s="2">
        <v>74430</v>
      </c>
      <c r="E1777" s="3" t="s">
        <v>708</v>
      </c>
      <c r="F1777" s="14" t="str">
        <f>IF(ISBLANK(K1777), "Apenas Solicitação", "Tem OC")</f>
        <v>Tem OC</v>
      </c>
      <c r="G1777" s="2">
        <v>100</v>
      </c>
      <c r="H1777" s="37">
        <f>G1777-I1777</f>
        <v>0</v>
      </c>
      <c r="I1777" s="38">
        <v>100</v>
      </c>
      <c r="J1777" s="4">
        <v>45699</v>
      </c>
      <c r="K1777" s="180">
        <v>45713</v>
      </c>
      <c r="L1777" s="4"/>
      <c r="M1777" s="44"/>
      <c r="N1777" s="44" t="str">
        <f>IFERROR(K1777 + VALUE(LEFT(L1777, FIND(" ", L1777) - 1)), "")</f>
        <v/>
      </c>
      <c r="O1777" s="3">
        <f>IF(_xlfn.DAYS(K1777,J1777)&lt;0, "Aguardando OC", _xlfn.DAYS(K1777,J1777))</f>
        <v>14</v>
      </c>
      <c r="P1777" s="14">
        <v>390818</v>
      </c>
      <c r="Q1777" s="169">
        <v>1127480</v>
      </c>
      <c r="R1777" s="14">
        <v>164662</v>
      </c>
      <c r="S1777" s="42">
        <v>119</v>
      </c>
      <c r="T1777" s="150" t="s">
        <v>557</v>
      </c>
      <c r="U1777" s="21">
        <v>199</v>
      </c>
      <c r="V1777" s="2">
        <v>12397</v>
      </c>
      <c r="W1777" s="43" t="str">
        <f>IFERROR(VLOOKUP(V1777, Fornecedores!A:C, 3, FALSE), "")</f>
        <v xml:space="preserve">UNIMIL INDÚSTRIA </v>
      </c>
      <c r="X1777" s="43" t="str">
        <f>IFERROR(VLOOKUP(V1777, Fornecedores!A:E, 5, FALSE), "")</f>
        <v>Piracicaba</v>
      </c>
      <c r="Y1777" s="43" t="str">
        <f>IFERROR(VLOOKUP(V1777, Fornecedores!A:F, 6, FALSE), "")</f>
        <v>SP</v>
      </c>
      <c r="Z1777" s="14" t="str">
        <f>IF(H1777=0, "Pedido entregue!", "Pendente")</f>
        <v>Pedido entregue!</v>
      </c>
      <c r="AA1777" s="74">
        <v>1</v>
      </c>
      <c r="AB1777" s="58" t="str">
        <f>IF(Z1777="Pedido Entregue!", IF(AA1777=1, "Retirado do Almoxarifado", IF(AA1777=2, "Material devolvido", "Aguardando retirada")), IF(Z1777="Pendente", "Entrega pendente", ""))</f>
        <v>Retirado do Almoxarifado</v>
      </c>
      <c r="AC1777" s="18">
        <v>1</v>
      </c>
      <c r="AD1777" s="18">
        <f>AC1777/SUMIF($P:$P,P1777,$AC:$AC)</f>
        <v>1</v>
      </c>
      <c r="AE1777" s="18">
        <f>IF(R1777=0,0,AC1777/SUMIF($R:$R,R1777,$AC:$AC))</f>
        <v>0.125</v>
      </c>
      <c r="AF1777" s="18">
        <f>IF(R1777=0,1,0)</f>
        <v>0</v>
      </c>
      <c r="AG1777" s="18">
        <f>IF(R1777=0,#REF!-J1777,0)</f>
        <v>0</v>
      </c>
      <c r="AH1777" t="str">
        <f>TEXT(J1777,"MMMM")</f>
        <v>fevereiro</v>
      </c>
    </row>
    <row r="1778" spans="1:34" ht="12.75" hidden="1" customHeight="1" x14ac:dyDescent="0.25">
      <c r="A1778" s="90" t="str">
        <f>IF(C1778="Oficina Diversos","Oficina Geral",
IF(ISNUMBER(FIND("Estoque - Colhedoras",C1778)),"Colhedoras",IF(ISNUMBER(FIND("Caldeiraria",C1778)),"Caldeiraria",IF(ISNUMBER(FIND("Borracharia",C1778)),"Borracharia",IF(ISNUMBER(FIND("Lubrificação",C1778)),"Lubrificação",
IF(ISNUMBER(FIND("Estoque - Carregadeiras",C1778)),"Carregadeiras",IF(ISNUMBER(FIND("Estoque - Veic. Leves",C1778)),"Veic. Leves",
IF(ISNUMBER(FIND("Estoque - Caminhões",C1778)),"Caminhões",IF(ISNUMBER(FIND("Estoque - Transbordos",C1778)),"Transbordos",
IF(ISNUMBER(FIND("Estoque - Tratores",C1778)),"Tratores",
IF(ISNUMBER(FIND("Estoque - Máquinas pesadas",C1778)),"Máquinas pesadas",
IF(ISNUMBER(FIND("Estoque - Reboques",C1778)),"Reboques",
IF(C1778="Estoque","Estoque",
IF(AND(ISNUMBER(C1778),C1778&gt;1000,C1778&lt;2000),"Caminhões",
IF(AND(ISNUMBER(C1778),C1778&gt;2000,C1778&lt;3000),"Tratores",
IF(AND(ISNUMBER(C1778),C1778&gt;3000,C1778&lt;4000),"Carregadeiras",
IF(AND(ISNUMBER(C1778),C1778&gt;4000,C1778&lt;5000),"Máquinas pesadas",
IF(AND(ISNUMBER(C1778),C1778&gt;5000,C1778&lt;6000),"Colhedoras",
IF(AND(ISNUMBER(C1778),C1778&gt;7000,C1778&lt;8000),"Irrigação",
IF(AND(ISNUMBER(C1778),C1778&gt;8000,C1778&lt;9000),"Reboques",IF(AND(ISNUMBER(C1778),C1778&gt;0,C1778&lt;1000),"Veic. Leves","")))))))))))))))))))))</f>
        <v>Colhedoras</v>
      </c>
      <c r="B1778" s="72"/>
      <c r="C1778" s="2">
        <v>5001</v>
      </c>
      <c r="D1778" s="2">
        <v>74430</v>
      </c>
      <c r="E1778" s="10" t="s">
        <v>480</v>
      </c>
      <c r="F1778" s="14" t="str">
        <f>IF(ISBLANK(K1778), "Apenas Solicitação", "Tem OC")</f>
        <v>Tem OC</v>
      </c>
      <c r="G1778" s="2">
        <v>100</v>
      </c>
      <c r="H1778" s="37">
        <f>G1778-I1778</f>
        <v>0</v>
      </c>
      <c r="I1778" s="38">
        <v>100</v>
      </c>
      <c r="J1778" s="4">
        <v>45706</v>
      </c>
      <c r="K1778" s="180">
        <v>45716</v>
      </c>
      <c r="L1778" s="4"/>
      <c r="M1778" s="44"/>
      <c r="N1778" s="44" t="str">
        <f>IFERROR(K1778 + VALUE(LEFT(L1778, FIND(" ", L1778) - 1)), "")</f>
        <v/>
      </c>
      <c r="O1778" s="3">
        <f>IF(_xlfn.DAYS(K1778,J1778)&lt;0, "Aguardando OC", _xlfn.DAYS(K1778,J1778))</f>
        <v>10</v>
      </c>
      <c r="P1778" s="14">
        <v>392965</v>
      </c>
      <c r="Q1778" s="169">
        <v>1129631</v>
      </c>
      <c r="R1778" s="14">
        <v>164821</v>
      </c>
      <c r="S1778" s="2">
        <v>119</v>
      </c>
      <c r="T1778" s="135" t="s">
        <v>557</v>
      </c>
      <c r="U1778" s="21">
        <v>1.99</v>
      </c>
      <c r="V1778" s="2">
        <v>12397</v>
      </c>
      <c r="W1778" s="43" t="str">
        <f>IFERROR(VLOOKUP(V1778, Fornecedores!A:C, 3, FALSE), "")</f>
        <v xml:space="preserve">UNIMIL INDÚSTRIA </v>
      </c>
      <c r="X1778" s="43" t="str">
        <f>IFERROR(VLOOKUP(V1778, Fornecedores!A:E, 5, FALSE), "")</f>
        <v>Piracicaba</v>
      </c>
      <c r="Y1778" s="43" t="str">
        <f>IFERROR(VLOOKUP(V1778, Fornecedores!A:F, 6, FALSE), "")</f>
        <v>SP</v>
      </c>
      <c r="Z1778" s="14" t="str">
        <f>IF(H1778=0, "Pedido entregue!", "Pendente")</f>
        <v>Pedido entregue!</v>
      </c>
      <c r="AA1778" s="74">
        <v>1</v>
      </c>
      <c r="AB1778" s="58" t="str">
        <f>IF(Z1778="Pedido Entregue!", IF(AA1778=1, "Retirado do Almoxarifado", IF(AA1778=2, "Material devolvido", "Aguardando retirada")), IF(Z1778="Pendente", "Entrega pendente", ""))</f>
        <v>Retirado do Almoxarifado</v>
      </c>
      <c r="AC1778" s="18">
        <v>1</v>
      </c>
      <c r="AD1778" s="18">
        <f>AC1778/SUMIF($P:$P,P1778,$AC:$AC)</f>
        <v>1</v>
      </c>
      <c r="AE1778" s="18">
        <f>IF(R1778=0,0,AC1778/SUMIF($R:$R,R1778,$AC:$AC))</f>
        <v>0.04</v>
      </c>
      <c r="AF1778" s="18">
        <f>IF(R1778=0,1,0)</f>
        <v>0</v>
      </c>
      <c r="AG1778" s="18">
        <f>IF(R1778=0,#REF!-J1778,0)</f>
        <v>0</v>
      </c>
      <c r="AH1778" t="str">
        <f>TEXT(J1778,"MMMM")</f>
        <v>fevereiro</v>
      </c>
    </row>
    <row r="1779" spans="1:34" ht="12.75" hidden="1" customHeight="1" x14ac:dyDescent="0.25">
      <c r="A1779" s="90" t="str">
        <f>IF(C1779="Oficina Diversos","Oficina Geral",
IF(ISNUMBER(FIND("Estoque - Colhedoras",C1779)),"Colhedoras",IF(ISNUMBER(FIND("Caldeiraria",C1779)),"Caldeiraria",IF(ISNUMBER(FIND("Borracharia",C1779)),"Borracharia",IF(ISNUMBER(FIND("Lubrificação",C1779)),"Lubrificação",
IF(ISNUMBER(FIND("Estoque - Carregadeiras",C1779)),"Carregadeiras",IF(ISNUMBER(FIND("Estoque - Veic. Leves",C1779)),"Veic. Leves",
IF(ISNUMBER(FIND("Estoque - Caminhões",C1779)),"Caminhões",IF(ISNUMBER(FIND("Estoque - Transbordos",C1779)),"Transbordos",
IF(ISNUMBER(FIND("Estoque - Tratores",C1779)),"Tratores",
IF(ISNUMBER(FIND("Estoque - Máquinas pesadas",C1779)),"Máquinas pesadas",
IF(ISNUMBER(FIND("Estoque - Reboques",C1779)),"Reboques",
IF(C1779="Estoque","Estoque",
IF(AND(ISNUMBER(C1779),C1779&gt;1000,C1779&lt;2000),"Caminhões",
IF(AND(ISNUMBER(C1779),C1779&gt;2000,C1779&lt;3000),"Tratores",
IF(AND(ISNUMBER(C1779),C1779&gt;3000,C1779&lt;4000),"Carregadeiras",
IF(AND(ISNUMBER(C1779),C1779&gt;4000,C1779&lt;5000),"Máquinas pesadas",
IF(AND(ISNUMBER(C1779),C1779&gt;5000,C1779&lt;6000),"Colhedoras",
IF(AND(ISNUMBER(C1779),C1779&gt;7000,C1779&lt;8000),"Irrigação",
IF(AND(ISNUMBER(C1779),C1779&gt;8000,C1779&lt;9000),"Reboques",IF(AND(ISNUMBER(C1779),C1779&gt;0,C1779&lt;1000),"Veic. Leves","")))))))))))))))))))))</f>
        <v>Colhedoras</v>
      </c>
      <c r="B1779" s="72"/>
      <c r="C1779" s="2">
        <v>5002</v>
      </c>
      <c r="D1779" s="2">
        <v>74430</v>
      </c>
      <c r="E1779" s="10" t="s">
        <v>480</v>
      </c>
      <c r="F1779" s="14" t="str">
        <f>IF(ISBLANK(K1779), "Apenas Solicitação", "Tem OC")</f>
        <v>Tem OC</v>
      </c>
      <c r="G1779" s="2">
        <v>100</v>
      </c>
      <c r="H1779" s="37">
        <f>G1779-I1779</f>
        <v>0</v>
      </c>
      <c r="I1779" s="38">
        <v>100</v>
      </c>
      <c r="J1779" s="4">
        <v>45706</v>
      </c>
      <c r="K1779" s="180">
        <v>45716</v>
      </c>
      <c r="L1779" s="4"/>
      <c r="M1779" s="44"/>
      <c r="N1779" s="44" t="str">
        <f>IFERROR(K1779 + VALUE(LEFT(L1779, FIND(" ", L1779) - 1)), "")</f>
        <v/>
      </c>
      <c r="O1779" s="3">
        <f>IF(_xlfn.DAYS(K1779,J1779)&lt;0, "Aguardando OC", _xlfn.DAYS(K1779,J1779))</f>
        <v>10</v>
      </c>
      <c r="P1779" s="14">
        <v>393119</v>
      </c>
      <c r="Q1779" s="169">
        <v>1129753</v>
      </c>
      <c r="R1779" s="14">
        <v>164821</v>
      </c>
      <c r="S1779" s="2">
        <v>119</v>
      </c>
      <c r="T1779" s="135" t="s">
        <v>557</v>
      </c>
      <c r="U1779" s="21">
        <v>1.99</v>
      </c>
      <c r="V1779" s="2">
        <v>12397</v>
      </c>
      <c r="W1779" s="43" t="str">
        <f>IFERROR(VLOOKUP(V1779, Fornecedores!A:C, 3, FALSE), "")</f>
        <v xml:space="preserve">UNIMIL INDÚSTRIA </v>
      </c>
      <c r="X1779" s="43" t="str">
        <f>IFERROR(VLOOKUP(V1779, Fornecedores!A:E, 5, FALSE), "")</f>
        <v>Piracicaba</v>
      </c>
      <c r="Y1779" s="43" t="str">
        <f>IFERROR(VLOOKUP(V1779, Fornecedores!A:F, 6, FALSE), "")</f>
        <v>SP</v>
      </c>
      <c r="Z1779" s="14" t="str">
        <f>IF(H1779=0, "Pedido entregue!", "Pendente")</f>
        <v>Pedido entregue!</v>
      </c>
      <c r="AA1779" s="74">
        <v>1</v>
      </c>
      <c r="AB1779" s="58" t="str">
        <f>IF(Z1779="Pedido Entregue!", IF(AA1779=1, "Retirado do Almoxarifado", IF(AA1779=2, "Material devolvido", "Aguardando retirada")), IF(Z1779="Pendente", "Entrega pendente", ""))</f>
        <v>Retirado do Almoxarifado</v>
      </c>
      <c r="AC1779" s="18">
        <v>1</v>
      </c>
      <c r="AD1779" s="18">
        <f>AC1779/SUMIF($P:$P,P1779,$AC:$AC)</f>
        <v>1</v>
      </c>
      <c r="AE1779" s="18">
        <f>IF(R1779=0,0,AC1779/SUMIF($R:$R,R1779,$AC:$AC))</f>
        <v>0.04</v>
      </c>
      <c r="AF1779" s="18">
        <f>IF(R1779=0,1,0)</f>
        <v>0</v>
      </c>
      <c r="AG1779" s="18">
        <f>IF(R1779=0,#REF!-J1779,0)</f>
        <v>0</v>
      </c>
      <c r="AH1779" t="str">
        <f>TEXT(J1779,"MMMM")</f>
        <v>fevereiro</v>
      </c>
    </row>
    <row r="1780" spans="1:34" ht="12.75" hidden="1" customHeight="1" x14ac:dyDescent="0.25">
      <c r="A1780" s="90" t="str">
        <f>IF(C1780="Oficina Diversos","Oficina Geral",
IF(ISNUMBER(FIND("Estoque - Colhedoras",C1780)),"Colhedoras",IF(ISNUMBER(FIND("Caldeiraria",C1780)),"Caldeiraria",IF(ISNUMBER(FIND("Borracharia",C1780)),"Borracharia",IF(ISNUMBER(FIND("Lubrificação",C1780)),"Lubrificação",
IF(ISNUMBER(FIND("Estoque - Carregadeiras",C1780)),"Carregadeiras",IF(ISNUMBER(FIND("Estoque - Veic. Leves",C1780)),"Veic. Leves",
IF(ISNUMBER(FIND("Estoque - Caminhões",C1780)),"Caminhões",IF(ISNUMBER(FIND("Estoque - Transbordos",C1780)),"Transbordos",
IF(ISNUMBER(FIND("Estoque - Tratores",C1780)),"Tratores",
IF(ISNUMBER(FIND("Estoque - Máquinas pesadas",C1780)),"Máquinas pesadas",
IF(ISNUMBER(FIND("Estoque - Reboques",C1780)),"Reboques",
IF(C1780="Estoque","Estoque",
IF(AND(ISNUMBER(C1780),C1780&gt;1000,C1780&lt;2000),"Caminhões",
IF(AND(ISNUMBER(C1780),C1780&gt;2000,C1780&lt;3000),"Tratores",
IF(AND(ISNUMBER(C1780),C1780&gt;3000,C1780&lt;4000),"Carregadeiras",
IF(AND(ISNUMBER(C1780),C1780&gt;4000,C1780&lt;5000),"Máquinas pesadas",
IF(AND(ISNUMBER(C1780),C1780&gt;5000,C1780&lt;6000),"Colhedoras",
IF(AND(ISNUMBER(C1780),C1780&gt;7000,C1780&lt;8000),"Irrigação",
IF(AND(ISNUMBER(C1780),C1780&gt;8000,C1780&lt;9000),"Reboques",IF(AND(ISNUMBER(C1780),C1780&gt;0,C1780&lt;1000),"Veic. Leves","")))))))))))))))))))))</f>
        <v>Colhedoras</v>
      </c>
      <c r="B1780" s="72"/>
      <c r="C1780" s="2">
        <v>5003</v>
      </c>
      <c r="D1780" s="2">
        <v>74430</v>
      </c>
      <c r="E1780" s="10" t="s">
        <v>480</v>
      </c>
      <c r="F1780" s="14" t="str">
        <f>IF(ISBLANK(K1780), "Apenas Solicitação", "Tem OC")</f>
        <v>Tem OC</v>
      </c>
      <c r="G1780" s="2">
        <v>100</v>
      </c>
      <c r="H1780" s="37">
        <f>G1780-I1780</f>
        <v>0</v>
      </c>
      <c r="I1780" s="38">
        <v>100</v>
      </c>
      <c r="J1780" s="4">
        <v>45707</v>
      </c>
      <c r="K1780" s="180">
        <v>45721</v>
      </c>
      <c r="L1780" s="4"/>
      <c r="M1780" s="44"/>
      <c r="N1780" s="44" t="str">
        <f>IFERROR(K1780 + VALUE(LEFT(L1780, FIND(" ", L1780) - 1)), "")</f>
        <v/>
      </c>
      <c r="O1780" s="3">
        <f>IF(_xlfn.DAYS(K1780,J1780)&lt;0, "Aguardando OC", _xlfn.DAYS(K1780,J1780))</f>
        <v>14</v>
      </c>
      <c r="P1780" s="14">
        <v>393386</v>
      </c>
      <c r="Q1780" s="169">
        <v>1130169</v>
      </c>
      <c r="R1780" s="14">
        <v>164898</v>
      </c>
      <c r="S1780" s="2">
        <v>119</v>
      </c>
      <c r="T1780" s="135" t="s">
        <v>557</v>
      </c>
      <c r="U1780" s="21">
        <v>93</v>
      </c>
      <c r="V1780" s="2">
        <v>14644</v>
      </c>
      <c r="W1780" s="43" t="str">
        <f>IFERROR(VLOOKUP(V1780, Fornecedores!A:C, 3, FALSE), "")</f>
        <v xml:space="preserve">GEOMAQ </v>
      </c>
      <c r="X1780" s="43" t="str">
        <f>IFERROR(VLOOKUP(V1780, Fornecedores!A:E, 5, FALSE), "")</f>
        <v>São José do Rio Preto</v>
      </c>
      <c r="Y1780" s="43" t="str">
        <f>IFERROR(VLOOKUP(V1780, Fornecedores!A:F, 6, FALSE), "")</f>
        <v>SP</v>
      </c>
      <c r="Z1780" s="14" t="str">
        <f>IF(H1780=0, "Pedido entregue!", "Pendente")</f>
        <v>Pedido entregue!</v>
      </c>
      <c r="AA1780" s="74">
        <v>1</v>
      </c>
      <c r="AB1780" s="58" t="str">
        <f>IF(Z1780="Pedido Entregue!", IF(AA1780=1, "Retirado do Almoxarifado", IF(AA1780=2, "Material devolvido", "Aguardando retirada")), IF(Z1780="Pendente", "Entrega pendente", ""))</f>
        <v>Retirado do Almoxarifado</v>
      </c>
      <c r="AC1780" s="18">
        <v>1</v>
      </c>
      <c r="AD1780" s="18">
        <f>AC1780/SUMIF($P:$P,P1780,$AC:$AC)</f>
        <v>1</v>
      </c>
      <c r="AE1780" s="18">
        <f>IF(R1780=0,0,AC1780/SUMIF($R:$R,R1780,$AC:$AC))</f>
        <v>7.1428571428571425E-2</v>
      </c>
      <c r="AF1780" s="18">
        <f>IF(R1780=0,1,0)</f>
        <v>0</v>
      </c>
      <c r="AG1780" s="18">
        <f>IF(R1780=0,#REF!-J1780,0)</f>
        <v>0</v>
      </c>
      <c r="AH1780" t="str">
        <f>TEXT(J1780,"MMMM")</f>
        <v>fevereiro</v>
      </c>
    </row>
    <row r="1781" spans="1:34" ht="12.75" hidden="1" customHeight="1" x14ac:dyDescent="0.25">
      <c r="A1781" s="90" t="str">
        <f>IF(C1781="Oficina Diversos","Oficina Geral",
IF(ISNUMBER(FIND("Estoque - Colhedoras",C1781)),"Colhedoras",IF(ISNUMBER(FIND("Caldeiraria",C1781)),"Caldeiraria",IF(ISNUMBER(FIND("Borracharia",C1781)),"Borracharia",IF(ISNUMBER(FIND("Lubrificação",C1781)),"Lubrificação",
IF(ISNUMBER(FIND("Estoque - Carregadeiras",C1781)),"Carregadeiras",IF(ISNUMBER(FIND("Estoque - Veic. Leves",C1781)),"Veic. Leves",
IF(ISNUMBER(FIND("Estoque - Caminhões",C1781)),"Caminhões",IF(ISNUMBER(FIND("Estoque - Transbordos",C1781)),"Transbordos",
IF(ISNUMBER(FIND("Estoque - Tratores",C1781)),"Tratores",
IF(ISNUMBER(FIND("Estoque - Máquinas pesadas",C1781)),"Máquinas pesadas",
IF(ISNUMBER(FIND("Estoque - Reboques",C1781)),"Reboques",
IF(C1781="Estoque","Estoque",
IF(AND(ISNUMBER(C1781),C1781&gt;1000,C1781&lt;2000),"Caminhões",
IF(AND(ISNUMBER(C1781),C1781&gt;2000,C1781&lt;3000),"Tratores",
IF(AND(ISNUMBER(C1781),C1781&gt;3000,C1781&lt;4000),"Carregadeiras",
IF(AND(ISNUMBER(C1781),C1781&gt;4000,C1781&lt;5000),"Máquinas pesadas",
IF(AND(ISNUMBER(C1781),C1781&gt;5000,C1781&lt;6000),"Colhedoras",
IF(AND(ISNUMBER(C1781),C1781&gt;7000,C1781&lt;8000),"Irrigação",
IF(AND(ISNUMBER(C1781),C1781&gt;8000,C1781&lt;9000),"Reboques",IF(AND(ISNUMBER(C1781),C1781&gt;0,C1781&lt;1000),"Veic. Leves","")))))))))))))))))))))</f>
        <v>Colhedoras</v>
      </c>
      <c r="B1781" s="72"/>
      <c r="C1781" s="2">
        <v>5001</v>
      </c>
      <c r="D1781" s="2">
        <v>74449</v>
      </c>
      <c r="E1781" s="10" t="s">
        <v>481</v>
      </c>
      <c r="F1781" s="14" t="str">
        <f>IF(ISBLANK(K1781), "Apenas Solicitação", "Tem OC")</f>
        <v>Tem OC</v>
      </c>
      <c r="G1781" s="2">
        <v>4</v>
      </c>
      <c r="H1781" s="37">
        <f>G1781-I1781</f>
        <v>0</v>
      </c>
      <c r="I1781" s="38">
        <v>4</v>
      </c>
      <c r="J1781" s="4">
        <v>45706</v>
      </c>
      <c r="K1781" s="180">
        <v>45716</v>
      </c>
      <c r="L1781" s="4"/>
      <c r="M1781" s="44"/>
      <c r="N1781" s="44" t="str">
        <f>IFERROR(K1781 + VALUE(LEFT(L1781, FIND(" ", L1781) - 1)), "")</f>
        <v/>
      </c>
      <c r="O1781" s="3">
        <f>IF(_xlfn.DAYS(K1781,J1781)&lt;0, "Aguardando OC", _xlfn.DAYS(K1781,J1781))</f>
        <v>10</v>
      </c>
      <c r="P1781" s="14">
        <v>393005</v>
      </c>
      <c r="Q1781" s="169">
        <v>1129631</v>
      </c>
      <c r="R1781" s="14">
        <v>164821</v>
      </c>
      <c r="S1781" s="2">
        <v>119</v>
      </c>
      <c r="T1781" s="135" t="s">
        <v>557</v>
      </c>
      <c r="U1781" s="21">
        <v>882.56</v>
      </c>
      <c r="V1781" s="2">
        <v>12397</v>
      </c>
      <c r="W1781" s="43" t="str">
        <f>IFERROR(VLOOKUP(V1781, Fornecedores!A:C, 3, FALSE), "")</f>
        <v xml:space="preserve">UNIMIL INDÚSTRIA </v>
      </c>
      <c r="X1781" s="43" t="str">
        <f>IFERROR(VLOOKUP(V1781, Fornecedores!A:E, 5, FALSE), "")</f>
        <v>Piracicaba</v>
      </c>
      <c r="Y1781" s="43" t="str">
        <f>IFERROR(VLOOKUP(V1781, Fornecedores!A:F, 6, FALSE), "")</f>
        <v>SP</v>
      </c>
      <c r="Z1781" s="14" t="str">
        <f>IF(H1781=0, "Pedido entregue!", "Pendente")</f>
        <v>Pedido entregue!</v>
      </c>
      <c r="AA1781" s="74">
        <v>1</v>
      </c>
      <c r="AB1781" s="58" t="str">
        <f>IF(Z1781="Pedido Entregue!", IF(AA1781=1, "Retirado do Almoxarifado", IF(AA1781=2, "Material devolvido", "Aguardando retirada")), IF(Z1781="Pendente", "Entrega pendente", ""))</f>
        <v>Retirado do Almoxarifado</v>
      </c>
      <c r="AC1781" s="18">
        <v>1</v>
      </c>
      <c r="AD1781" s="18">
        <f>AC1781/SUMIF($P:$P,P1781,$AC:$AC)</f>
        <v>1</v>
      </c>
      <c r="AE1781" s="18">
        <f>IF(R1781=0,0,AC1781/SUMIF($R:$R,R1781,$AC:$AC))</f>
        <v>0.04</v>
      </c>
      <c r="AF1781" s="18">
        <f>IF(R1781=0,1,0)</f>
        <v>0</v>
      </c>
      <c r="AG1781" s="18">
        <f>IF(R1781=0,#REF!-J1781,0)</f>
        <v>0</v>
      </c>
      <c r="AH1781" t="str">
        <f>TEXT(J1781,"MMMM")</f>
        <v>fevereiro</v>
      </c>
    </row>
    <row r="1782" spans="1:34" ht="12.75" hidden="1" customHeight="1" x14ac:dyDescent="0.25">
      <c r="A1782" s="90" t="str">
        <f>IF(C1782="Oficina Diversos","Oficina Geral",
IF(ISNUMBER(FIND("Estoque - Colhedoras",C1782)),"Colhedoras",IF(ISNUMBER(FIND("Caldeiraria",C1782)),"Caldeiraria",IF(ISNUMBER(FIND("Borracharia",C1782)),"Borracharia",IF(ISNUMBER(FIND("Lubrificação",C1782)),"Lubrificação",
IF(ISNUMBER(FIND("Estoque - Carregadeiras",C1782)),"Carregadeiras",IF(ISNUMBER(FIND("Estoque - Veic. Leves",C1782)),"Veic. Leves",
IF(ISNUMBER(FIND("Estoque - Caminhões",C1782)),"Caminhões",IF(ISNUMBER(FIND("Estoque - Transbordos",C1782)),"Transbordos",
IF(ISNUMBER(FIND("Estoque - Tratores",C1782)),"Tratores",
IF(ISNUMBER(FIND("Estoque - Máquinas pesadas",C1782)),"Máquinas pesadas",
IF(ISNUMBER(FIND("Estoque - Reboques",C1782)),"Reboques",
IF(C1782="Estoque","Estoque",
IF(AND(ISNUMBER(C1782),C1782&gt;1000,C1782&lt;2000),"Caminhões",
IF(AND(ISNUMBER(C1782),C1782&gt;2000,C1782&lt;3000),"Tratores",
IF(AND(ISNUMBER(C1782),C1782&gt;3000,C1782&lt;4000),"Carregadeiras",
IF(AND(ISNUMBER(C1782),C1782&gt;4000,C1782&lt;5000),"Máquinas pesadas",
IF(AND(ISNUMBER(C1782),C1782&gt;5000,C1782&lt;6000),"Colhedoras",
IF(AND(ISNUMBER(C1782),C1782&gt;7000,C1782&lt;8000),"Irrigação",
IF(AND(ISNUMBER(C1782),C1782&gt;8000,C1782&lt;9000),"Reboques",IF(AND(ISNUMBER(C1782),C1782&gt;0,C1782&lt;1000),"Veic. Leves","")))))))))))))))))))))</f>
        <v>Colhedoras</v>
      </c>
      <c r="B1782" s="72"/>
      <c r="C1782" s="2">
        <v>5002</v>
      </c>
      <c r="D1782" s="2">
        <v>74449</v>
      </c>
      <c r="E1782" s="10" t="s">
        <v>481</v>
      </c>
      <c r="F1782" s="14" t="str">
        <f>IF(ISBLANK(K1782), "Apenas Solicitação", "Tem OC")</f>
        <v>Tem OC</v>
      </c>
      <c r="G1782" s="2">
        <v>4</v>
      </c>
      <c r="H1782" s="37">
        <f>G1782-I1782</f>
        <v>0</v>
      </c>
      <c r="I1782" s="38">
        <v>4</v>
      </c>
      <c r="J1782" s="4">
        <v>45706</v>
      </c>
      <c r="K1782" s="180">
        <v>45716</v>
      </c>
      <c r="L1782" s="4"/>
      <c r="M1782" s="44"/>
      <c r="N1782" s="44" t="str">
        <f>IFERROR(K1782 + VALUE(LEFT(L1782, FIND(" ", L1782) - 1)), "")</f>
        <v/>
      </c>
      <c r="O1782" s="3">
        <f>IF(_xlfn.DAYS(K1782,J1782)&lt;0, "Aguardando OC", _xlfn.DAYS(K1782,J1782))</f>
        <v>10</v>
      </c>
      <c r="P1782" s="14">
        <v>393145</v>
      </c>
      <c r="Q1782" s="169">
        <v>1129753</v>
      </c>
      <c r="R1782" s="14">
        <v>164821</v>
      </c>
      <c r="S1782" s="2">
        <v>119</v>
      </c>
      <c r="T1782" s="135" t="s">
        <v>557</v>
      </c>
      <c r="U1782" s="21">
        <v>882.56</v>
      </c>
      <c r="V1782" s="2">
        <v>12397</v>
      </c>
      <c r="W1782" s="43" t="str">
        <f>IFERROR(VLOOKUP(V1782, Fornecedores!A:C, 3, FALSE), "")</f>
        <v xml:space="preserve">UNIMIL INDÚSTRIA </v>
      </c>
      <c r="X1782" s="43" t="str">
        <f>IFERROR(VLOOKUP(V1782, Fornecedores!A:E, 5, FALSE), "")</f>
        <v>Piracicaba</v>
      </c>
      <c r="Y1782" s="43" t="str">
        <f>IFERROR(VLOOKUP(V1782, Fornecedores!A:F, 6, FALSE), "")</f>
        <v>SP</v>
      </c>
      <c r="Z1782" s="14" t="str">
        <f>IF(H1782=0, "Pedido entregue!", "Pendente")</f>
        <v>Pedido entregue!</v>
      </c>
      <c r="AA1782" s="74">
        <v>1</v>
      </c>
      <c r="AB1782" s="58" t="str">
        <f>IF(Z1782="Pedido Entregue!", IF(AA1782=1, "Retirado do Almoxarifado", IF(AA1782=2, "Material devolvido", "Aguardando retirada")), IF(Z1782="Pendente", "Entrega pendente", ""))</f>
        <v>Retirado do Almoxarifado</v>
      </c>
      <c r="AC1782" s="18">
        <v>1</v>
      </c>
      <c r="AD1782" s="18">
        <f>AC1782/SUMIF($P:$P,P1782,$AC:$AC)</f>
        <v>1</v>
      </c>
      <c r="AE1782" s="18">
        <f>IF(R1782=0,0,AC1782/SUMIF($R:$R,R1782,$AC:$AC))</f>
        <v>0.04</v>
      </c>
      <c r="AF1782" s="18">
        <f>IF(R1782=0,1,0)</f>
        <v>0</v>
      </c>
      <c r="AG1782" s="18">
        <f>IF(R1782=0,#REF!-J1782,0)</f>
        <v>0</v>
      </c>
      <c r="AH1782" t="str">
        <f>TEXT(J1782,"MMMM")</f>
        <v>fevereiro</v>
      </c>
    </row>
    <row r="1783" spans="1:34" ht="12.75" hidden="1" customHeight="1" x14ac:dyDescent="0.25">
      <c r="A1783" s="90" t="str">
        <f>IF(C1783="Oficina Diversos","Oficina Geral",
IF(ISNUMBER(FIND("Estoque - Colhedoras",C1783)),"Colhedoras",IF(ISNUMBER(FIND("Caldeiraria",C1783)),"Caldeiraria",IF(ISNUMBER(FIND("Borracharia",C1783)),"Borracharia",IF(ISNUMBER(FIND("Lubrificação",C1783)),"Lubrificação",
IF(ISNUMBER(FIND("Estoque - Carregadeiras",C1783)),"Carregadeiras",IF(ISNUMBER(FIND("Estoque - Veic. Leves",C1783)),"Veic. Leves",
IF(ISNUMBER(FIND("Estoque - Caminhões",C1783)),"Caminhões",IF(ISNUMBER(FIND("Estoque - Transbordos",C1783)),"Transbordos",
IF(ISNUMBER(FIND("Estoque - Tratores",C1783)),"Tratores",
IF(ISNUMBER(FIND("Estoque - Máquinas pesadas",C1783)),"Máquinas pesadas",
IF(ISNUMBER(FIND("Estoque - Reboques",C1783)),"Reboques",
IF(C1783="Estoque","Estoque",
IF(AND(ISNUMBER(C1783),C1783&gt;1000,C1783&lt;2000),"Caminhões",
IF(AND(ISNUMBER(C1783),C1783&gt;2000,C1783&lt;3000),"Tratores",
IF(AND(ISNUMBER(C1783),C1783&gt;3000,C1783&lt;4000),"Carregadeiras",
IF(AND(ISNUMBER(C1783),C1783&gt;4000,C1783&lt;5000),"Máquinas pesadas",
IF(AND(ISNUMBER(C1783),C1783&gt;5000,C1783&lt;6000),"Colhedoras",
IF(AND(ISNUMBER(C1783),C1783&gt;7000,C1783&lt;8000),"Irrigação",
IF(AND(ISNUMBER(C1783),C1783&gt;8000,C1783&lt;9000),"Reboques",IF(AND(ISNUMBER(C1783),C1783&gt;0,C1783&lt;1000),"Veic. Leves","")))))))))))))))))))))</f>
        <v>Colhedoras</v>
      </c>
      <c r="B1783" s="72"/>
      <c r="C1783" s="2">
        <v>5003</v>
      </c>
      <c r="D1783" s="2">
        <v>74449</v>
      </c>
      <c r="E1783" s="10" t="s">
        <v>481</v>
      </c>
      <c r="F1783" s="14" t="str">
        <f>IF(ISBLANK(K1783), "Apenas Solicitação", "Tem OC")</f>
        <v>Tem OC</v>
      </c>
      <c r="G1783" s="2">
        <v>4</v>
      </c>
      <c r="H1783" s="37">
        <f>G1783-I1783</f>
        <v>0</v>
      </c>
      <c r="I1783" s="38">
        <v>4</v>
      </c>
      <c r="J1783" s="4">
        <v>45707</v>
      </c>
      <c r="K1783" s="180">
        <v>45726</v>
      </c>
      <c r="L1783" s="4"/>
      <c r="M1783" s="44"/>
      <c r="N1783" s="44" t="str">
        <f>IFERROR(K1783 + VALUE(LEFT(L1783, FIND(" ", L1783) - 1)), "")</f>
        <v/>
      </c>
      <c r="O1783" s="3">
        <f>IF(_xlfn.DAYS(K1783,J1783)&lt;0, "Aguardando OC", _xlfn.DAYS(K1783,J1783))</f>
        <v>19</v>
      </c>
      <c r="P1783" s="14">
        <v>393410</v>
      </c>
      <c r="Q1783" s="169">
        <v>1130169</v>
      </c>
      <c r="R1783" s="14">
        <v>165030</v>
      </c>
      <c r="S1783" s="2">
        <v>119</v>
      </c>
      <c r="T1783" s="135" t="s">
        <v>557</v>
      </c>
      <c r="U1783" s="21">
        <v>882.56</v>
      </c>
      <c r="V1783" s="2">
        <v>12397</v>
      </c>
      <c r="W1783" s="43" t="str">
        <f>IFERROR(VLOOKUP(V1783, Fornecedores!A:C, 3, FALSE), "")</f>
        <v xml:space="preserve">UNIMIL INDÚSTRIA </v>
      </c>
      <c r="X1783" s="43" t="str">
        <f>IFERROR(VLOOKUP(V1783, Fornecedores!A:E, 5, FALSE), "")</f>
        <v>Piracicaba</v>
      </c>
      <c r="Y1783" s="43" t="str">
        <f>IFERROR(VLOOKUP(V1783, Fornecedores!A:F, 6, FALSE), "")</f>
        <v>SP</v>
      </c>
      <c r="Z1783" s="14" t="str">
        <f>IF(H1783=0, "Pedido entregue!", "Pendente")</f>
        <v>Pedido entregue!</v>
      </c>
      <c r="AA1783" s="74">
        <v>1</v>
      </c>
      <c r="AB1783" s="58" t="str">
        <f>IF(Z1783="Pedido Entregue!", IF(AA1783=1, "Retirado do Almoxarifado", IF(AA1783=2, "Material devolvido", "Aguardando retirada")), IF(Z1783="Pendente", "Entrega pendente", ""))</f>
        <v>Retirado do Almoxarifado</v>
      </c>
      <c r="AC1783" s="18">
        <v>1</v>
      </c>
      <c r="AD1783" s="18">
        <f>AC1783/SUMIF($P:$P,P1783,$AC:$AC)</f>
        <v>1</v>
      </c>
      <c r="AE1783" s="18">
        <f>IF(R1783=0,0,AC1783/SUMIF($R:$R,R1783,$AC:$AC))</f>
        <v>7.6923076923076927E-2</v>
      </c>
      <c r="AF1783" s="18">
        <f>IF(R1783=0,1,0)</f>
        <v>0</v>
      </c>
      <c r="AG1783" s="18">
        <f>IF(R1783=0,#REF!-J1783,0)</f>
        <v>0</v>
      </c>
      <c r="AH1783" t="str">
        <f>TEXT(J1783,"MMMM")</f>
        <v>fevereiro</v>
      </c>
    </row>
    <row r="1784" spans="1:34" ht="12.75" hidden="1" customHeight="1" x14ac:dyDescent="0.25">
      <c r="A1784" s="90" t="str">
        <f>IF(C1784="Oficina Diversos","Oficina Geral",
IF(ISNUMBER(FIND("Estoque - Colhedoras",C1784)),"Colhedoras",IF(ISNUMBER(FIND("Caldeiraria",C1784)),"Caldeiraria",IF(ISNUMBER(FIND("Borracharia",C1784)),"Borracharia",IF(ISNUMBER(FIND("Lubrificação",C1784)),"Lubrificação",
IF(ISNUMBER(FIND("Estoque - Carregadeiras",C1784)),"Carregadeiras",IF(ISNUMBER(FIND("Estoque - Veic. Leves",C1784)),"Veic. Leves",
IF(ISNUMBER(FIND("Estoque - Caminhões",C1784)),"Caminhões",IF(ISNUMBER(FIND("Estoque - Transbordos",C1784)),"Transbordos",
IF(ISNUMBER(FIND("Estoque - Tratores",C1784)),"Tratores",
IF(ISNUMBER(FIND("Estoque - Máquinas pesadas",C1784)),"Máquinas pesadas",
IF(ISNUMBER(FIND("Estoque - Reboques",C1784)),"Reboques",
IF(C1784="Estoque","Estoque",
IF(AND(ISNUMBER(C1784),C1784&gt;1000,C1784&lt;2000),"Caminhões",
IF(AND(ISNUMBER(C1784),C1784&gt;2000,C1784&lt;3000),"Tratores",
IF(AND(ISNUMBER(C1784),C1784&gt;3000,C1784&lt;4000),"Carregadeiras",
IF(AND(ISNUMBER(C1784),C1784&gt;4000,C1784&lt;5000),"Máquinas pesadas",
IF(AND(ISNUMBER(C1784),C1784&gt;5000,C1784&lt;6000),"Colhedoras",
IF(AND(ISNUMBER(C1784),C1784&gt;7000,C1784&lt;8000),"Irrigação",
IF(AND(ISNUMBER(C1784),C1784&gt;8000,C1784&lt;9000),"Reboques",IF(AND(ISNUMBER(C1784),C1784&gt;0,C1784&lt;1000),"Veic. Leves","")))))))))))))))))))))</f>
        <v>Colhedoras</v>
      </c>
      <c r="B1784" s="72"/>
      <c r="C1784" s="2" t="s">
        <v>1090</v>
      </c>
      <c r="D1784" s="34">
        <v>74451</v>
      </c>
      <c r="E1784" s="36" t="s">
        <v>975</v>
      </c>
      <c r="F1784" s="14" t="str">
        <f>IF(ISBLANK(K1784), "Apenas Solicitação", "Tem OC")</f>
        <v>Tem OC</v>
      </c>
      <c r="G1784" s="34">
        <v>8</v>
      </c>
      <c r="H1784" s="37">
        <f>G1784-I1784</f>
        <v>0</v>
      </c>
      <c r="I1784" s="38">
        <v>8</v>
      </c>
      <c r="J1784" s="35">
        <v>45769</v>
      </c>
      <c r="K1784" s="184">
        <v>45776</v>
      </c>
      <c r="L1784" s="35"/>
      <c r="M1784" s="44"/>
      <c r="N1784" s="44" t="str">
        <f>IFERROR(K1784 + VALUE(LEFT(L1784, FIND(" ", L1784) - 1)), "")</f>
        <v/>
      </c>
      <c r="O1784" s="3">
        <f>IF(_xlfn.DAYS(K1784,J1784)&lt;0, "Aguardando OC", _xlfn.DAYS(K1784,J1784))</f>
        <v>7</v>
      </c>
      <c r="P1784" s="193">
        <v>400031</v>
      </c>
      <c r="Q1784" s="57"/>
      <c r="R1784" s="193">
        <v>166926</v>
      </c>
      <c r="S1784" s="42">
        <v>221</v>
      </c>
      <c r="T1784" s="150" t="s">
        <v>1029</v>
      </c>
      <c r="U1784" s="40">
        <v>899.6</v>
      </c>
      <c r="V1784" s="34">
        <v>14644</v>
      </c>
      <c r="W1784" s="43" t="str">
        <f>IFERROR(VLOOKUP(V1784, Fornecedores!A:C, 3, FALSE), "")</f>
        <v xml:space="preserve">GEOMAQ </v>
      </c>
      <c r="X1784" s="43" t="str">
        <f>IFERROR(VLOOKUP(V1784, Fornecedores!A:E, 5, FALSE), "")</f>
        <v>São José do Rio Preto</v>
      </c>
      <c r="Y1784" s="43" t="str">
        <f>IFERROR(VLOOKUP(V1784, Fornecedores!A:F, 6, FALSE), "")</f>
        <v>SP</v>
      </c>
      <c r="Z1784" s="14" t="str">
        <f>IF(H1784=0, "Pedido entregue!", "Pendente")</f>
        <v>Pedido entregue!</v>
      </c>
      <c r="AA1784" s="74"/>
      <c r="AB1784" s="58" t="str">
        <f>IF(Z1784="Pedido Entregue!", IF(AA1784=1, "Retirado do Almoxarifado", IF(AA1784=2, "Material devolvido", "Aguardando retirada")), IF(Z1784="Pendente", "Entrega pendente", ""))</f>
        <v>Aguardando retirada</v>
      </c>
      <c r="AC1784" s="18">
        <v>1</v>
      </c>
      <c r="AD1784" s="18">
        <f>AC1784/SUMIF($P:$P,P1784,$AC:$AC)</f>
        <v>1</v>
      </c>
      <c r="AE1784" s="18">
        <f>IF(R1784=0,0,AC1784/SUMIF($R:$R,R1784,$AC:$AC))</f>
        <v>0.25</v>
      </c>
      <c r="AF1784" s="18">
        <f>IF(R1784=0,1,0)</f>
        <v>0</v>
      </c>
      <c r="AH1784" t="str">
        <f>TEXT(J1784,"MMMM")</f>
        <v>abril</v>
      </c>
    </row>
    <row r="1785" spans="1:34" ht="12.75" hidden="1" customHeight="1" x14ac:dyDescent="0.25">
      <c r="A1785" s="90" t="str">
        <f>IF(C1785="Oficina Diversos","Oficina Geral",
IF(ISNUMBER(FIND("Estoque - Colhedoras",C1785)),"Colhedoras",IF(ISNUMBER(FIND("Caldeiraria",C1785)),"Caldeiraria",IF(ISNUMBER(FIND("Borracharia",C1785)),"Borracharia",IF(ISNUMBER(FIND("Lubrificação",C1785)),"Lubrificação",
IF(ISNUMBER(FIND("Estoque - Carregadeiras",C1785)),"Carregadeiras",IF(ISNUMBER(FIND("Estoque - Veic. Leves",C1785)),"Veic. Leves",
IF(ISNUMBER(FIND("Estoque - Caminhões",C1785)),"Caminhões",IF(ISNUMBER(FIND("Estoque - Transbordos",C1785)),"Transbordos",
IF(ISNUMBER(FIND("Estoque - Tratores",C1785)),"Tratores",
IF(ISNUMBER(FIND("Estoque - Máquinas pesadas",C1785)),"Máquinas pesadas",
IF(ISNUMBER(FIND("Estoque - Reboques",C1785)),"Reboques",
IF(C1785="Estoque","Estoque",
IF(AND(ISNUMBER(C1785),C1785&gt;1000,C1785&lt;2000),"Caminhões",
IF(AND(ISNUMBER(C1785),C1785&gt;2000,C1785&lt;3000),"Tratores",
IF(AND(ISNUMBER(C1785),C1785&gt;3000,C1785&lt;4000),"Carregadeiras",
IF(AND(ISNUMBER(C1785),C1785&gt;4000,C1785&lt;5000),"Máquinas pesadas",
IF(AND(ISNUMBER(C1785),C1785&gt;5000,C1785&lt;6000),"Colhedoras",
IF(AND(ISNUMBER(C1785),C1785&gt;7000,C1785&lt;8000),"Irrigação",
IF(AND(ISNUMBER(C1785),C1785&gt;8000,C1785&lt;9000),"Reboques",IF(AND(ISNUMBER(C1785),C1785&gt;0,C1785&lt;1000),"Veic. Leves","")))))))))))))))))))))</f>
        <v>Colhedoras</v>
      </c>
      <c r="B1785" s="72"/>
      <c r="C1785" s="34">
        <v>5001</v>
      </c>
      <c r="D1785" s="34">
        <v>74452</v>
      </c>
      <c r="E1785" s="36" t="s">
        <v>826</v>
      </c>
      <c r="F1785" s="14" t="str">
        <f>IF(ISBLANK(K1785), "Apenas Solicitação", "Tem OC")</f>
        <v>Tem OC</v>
      </c>
      <c r="G1785" s="34">
        <v>2</v>
      </c>
      <c r="H1785" s="37">
        <f>G1785-I1785</f>
        <v>0</v>
      </c>
      <c r="I1785" s="38">
        <v>2</v>
      </c>
      <c r="J1785" s="35">
        <v>45757</v>
      </c>
      <c r="K1785" s="184">
        <v>45776</v>
      </c>
      <c r="L1785" s="35"/>
      <c r="M1785" s="44"/>
      <c r="N1785" s="44" t="str">
        <f>IFERROR(K1785 + VALUE(LEFT(L1785, FIND(" ", L1785) - 1)), "")</f>
        <v/>
      </c>
      <c r="O1785" s="3">
        <f>IF(_xlfn.DAYS(K1785,J1785)&lt;0, "Aguardando OC", _xlfn.DAYS(K1785,J1785))</f>
        <v>19</v>
      </c>
      <c r="P1785" s="193">
        <v>398808</v>
      </c>
      <c r="Q1785" s="57">
        <v>1143606</v>
      </c>
      <c r="R1785" s="193">
        <v>166888</v>
      </c>
      <c r="S1785" s="34">
        <v>119</v>
      </c>
      <c r="T1785" s="266" t="s">
        <v>557</v>
      </c>
      <c r="U1785" s="40">
        <v>83.75</v>
      </c>
      <c r="V1785" s="34">
        <v>13891</v>
      </c>
      <c r="W1785" s="43" t="str">
        <f>IFERROR(VLOOKUP(V1785, Fornecedores!A:C, 3, FALSE), "")</f>
        <v xml:space="preserve">TORCANE PEÇAS </v>
      </c>
      <c r="X1785" s="43" t="str">
        <f>IFERROR(VLOOKUP(V1785, Fornecedores!A:E, 5, FALSE), "")</f>
        <v>Piracicaba</v>
      </c>
      <c r="Y1785" s="43" t="str">
        <f>IFERROR(VLOOKUP(V1785, Fornecedores!A:F, 6, FALSE), "")</f>
        <v>SP</v>
      </c>
      <c r="Z1785" s="14" t="str">
        <f>IF(H1785=0, "Pedido entregue!", "Pendente")</f>
        <v>Pedido entregue!</v>
      </c>
      <c r="AA1785" s="74"/>
      <c r="AB1785" s="58" t="str">
        <f>IF(Z1785="Pedido Entregue!", IF(AA1785=1, "Retirado do Almoxarifado", IF(AA1785=2, "Material devolvido", "Aguardando retirada")), IF(Z1785="Pendente", "Entrega pendente", ""))</f>
        <v>Aguardando retirada</v>
      </c>
      <c r="AC1785" s="18">
        <v>1</v>
      </c>
      <c r="AD1785" s="18">
        <f>AC1785/SUMIF($P:$P,P1785,$AC:$AC)</f>
        <v>1</v>
      </c>
      <c r="AE1785" s="18">
        <f>IF(R1785=0,0,AC1785/SUMIF($R:$R,R1785,$AC:$AC))</f>
        <v>0.1111111111111111</v>
      </c>
      <c r="AF1785" s="18">
        <f>IF(R1785=0,1,0)</f>
        <v>0</v>
      </c>
      <c r="AH1785" t="str">
        <f>TEXT(J1785,"MMMM")</f>
        <v>abril</v>
      </c>
    </row>
    <row r="1786" spans="1:34" ht="12.75" hidden="1" customHeight="1" x14ac:dyDescent="0.25">
      <c r="A1786" s="90" t="str">
        <f>IF(C1786="Oficina Diversos","Oficina Geral",
IF(ISNUMBER(FIND("Estoque - Colhedoras",C1786)),"Colhedoras",IF(ISNUMBER(FIND("Caldeiraria",C1786)),"Caldeiraria",IF(ISNUMBER(FIND("Borracharia",C1786)),"Borracharia",IF(ISNUMBER(FIND("Lubrificação",C1786)),"Lubrificação",
IF(ISNUMBER(FIND("Estoque - Carregadeiras",C1786)),"Carregadeiras",IF(ISNUMBER(FIND("Estoque - Veic. Leves",C1786)),"Veic. Leves",
IF(ISNUMBER(FIND("Estoque - Caminhões",C1786)),"Caminhões",IF(ISNUMBER(FIND("Estoque - Transbordos",C1786)),"Transbordos",
IF(ISNUMBER(FIND("Estoque - Tratores",C1786)),"Tratores",
IF(ISNUMBER(FIND("Estoque - Máquinas pesadas",C1786)),"Máquinas pesadas",
IF(ISNUMBER(FIND("Estoque - Reboques",C1786)),"Reboques",
IF(C1786="Estoque","Estoque",
IF(AND(ISNUMBER(C1786),C1786&gt;1000,C1786&lt;2000),"Caminhões",
IF(AND(ISNUMBER(C1786),C1786&gt;2000,C1786&lt;3000),"Tratores",
IF(AND(ISNUMBER(C1786),C1786&gt;3000,C1786&lt;4000),"Carregadeiras",
IF(AND(ISNUMBER(C1786),C1786&gt;4000,C1786&lt;5000),"Máquinas pesadas",
IF(AND(ISNUMBER(C1786),C1786&gt;5000,C1786&lt;6000),"Colhedoras",
IF(AND(ISNUMBER(C1786),C1786&gt;7000,C1786&lt;8000),"Irrigação",
IF(AND(ISNUMBER(C1786),C1786&gt;8000,C1786&lt;9000),"Reboques",IF(AND(ISNUMBER(C1786),C1786&gt;0,C1786&lt;1000),"Veic. Leves","")))))))))))))))))))))</f>
        <v>Colhedoras</v>
      </c>
      <c r="B1786" s="72"/>
      <c r="C1786" s="34">
        <v>5002</v>
      </c>
      <c r="D1786" s="34">
        <v>74452</v>
      </c>
      <c r="E1786" s="36" t="s">
        <v>826</v>
      </c>
      <c r="F1786" s="14" t="str">
        <f>IF(ISBLANK(K1786), "Apenas Solicitação", "Tem OC")</f>
        <v>Tem OC</v>
      </c>
      <c r="G1786" s="34">
        <v>2</v>
      </c>
      <c r="H1786" s="37">
        <f>G1786-I1786</f>
        <v>0</v>
      </c>
      <c r="I1786" s="38">
        <v>2</v>
      </c>
      <c r="J1786" s="35">
        <v>45757</v>
      </c>
      <c r="K1786" s="184">
        <v>45776</v>
      </c>
      <c r="L1786" s="35"/>
      <c r="M1786" s="44"/>
      <c r="N1786" s="44" t="str">
        <f>IFERROR(K1786 + VALUE(LEFT(L1786, FIND(" ", L1786) - 1)), "")</f>
        <v/>
      </c>
      <c r="O1786" s="3">
        <f>IF(_xlfn.DAYS(K1786,J1786)&lt;0, "Aguardando OC", _xlfn.DAYS(K1786,J1786))</f>
        <v>19</v>
      </c>
      <c r="P1786" s="193">
        <v>398819</v>
      </c>
      <c r="Q1786" s="57">
        <v>1143617</v>
      </c>
      <c r="R1786" s="193">
        <v>166888</v>
      </c>
      <c r="S1786" s="34">
        <v>119</v>
      </c>
      <c r="T1786" s="266" t="s">
        <v>557</v>
      </c>
      <c r="U1786" s="40">
        <v>83.75</v>
      </c>
      <c r="V1786" s="34">
        <v>13891</v>
      </c>
      <c r="W1786" s="43" t="str">
        <f>IFERROR(VLOOKUP(V1786, Fornecedores!A:C, 3, FALSE), "")</f>
        <v xml:space="preserve">TORCANE PEÇAS </v>
      </c>
      <c r="X1786" s="43" t="str">
        <f>IFERROR(VLOOKUP(V1786, Fornecedores!A:E, 5, FALSE), "")</f>
        <v>Piracicaba</v>
      </c>
      <c r="Y1786" s="43" t="str">
        <f>IFERROR(VLOOKUP(V1786, Fornecedores!A:F, 6, FALSE), "")</f>
        <v>SP</v>
      </c>
      <c r="Z1786" s="14" t="str">
        <f>IF(H1786=0, "Pedido entregue!", "Pendente")</f>
        <v>Pedido entregue!</v>
      </c>
      <c r="AA1786" s="74">
        <v>1</v>
      </c>
      <c r="AB1786" s="58" t="str">
        <f>IF(Z1786="Pedido Entregue!", IF(AA1786=1, "Retirado do Almoxarifado", IF(AA1786=2, "Material devolvido", "Aguardando retirada")), IF(Z1786="Pendente", "Entrega pendente", ""))</f>
        <v>Retirado do Almoxarifado</v>
      </c>
      <c r="AC1786" s="18">
        <v>1</v>
      </c>
      <c r="AD1786" s="18">
        <f>AC1786/SUMIF($P:$P,P1786,$AC:$AC)</f>
        <v>1</v>
      </c>
      <c r="AE1786" s="18">
        <f>IF(R1786=0,0,AC1786/SUMIF($R:$R,R1786,$AC:$AC))</f>
        <v>0.1111111111111111</v>
      </c>
      <c r="AF1786" s="18">
        <f>IF(R1786=0,1,0)</f>
        <v>0</v>
      </c>
      <c r="AH1786" t="str">
        <f>TEXT(J1786,"MMMM")</f>
        <v>abril</v>
      </c>
    </row>
    <row r="1787" spans="1:34" ht="12.75" hidden="1" customHeight="1" x14ac:dyDescent="0.25">
      <c r="A1787" s="90" t="str">
        <f>IF(C1787="Oficina Diversos","Oficina Geral",
IF(ISNUMBER(FIND("Estoque - Colhedoras",C1787)),"Colhedoras",IF(ISNUMBER(FIND("Caldeiraria",C1787)),"Caldeiraria",IF(ISNUMBER(FIND("Borracharia",C1787)),"Borracharia",IF(ISNUMBER(FIND("Lubrificação",C1787)),"Lubrificação",
IF(ISNUMBER(FIND("Estoque - Carregadeiras",C1787)),"Carregadeiras",IF(ISNUMBER(FIND("Estoque - Veic. Leves",C1787)),"Veic. Leves",
IF(ISNUMBER(FIND("Estoque - Caminhões",C1787)),"Caminhões",IF(ISNUMBER(FIND("Estoque - Transbordos",C1787)),"Transbordos",
IF(ISNUMBER(FIND("Estoque - Tratores",C1787)),"Tratores",
IF(ISNUMBER(FIND("Estoque - Máquinas pesadas",C1787)),"Máquinas pesadas",
IF(ISNUMBER(FIND("Estoque - Reboques",C1787)),"Reboques",
IF(C1787="Estoque","Estoque",
IF(AND(ISNUMBER(C1787),C1787&gt;1000,C1787&lt;2000),"Caminhões",
IF(AND(ISNUMBER(C1787),C1787&gt;2000,C1787&lt;3000),"Tratores",
IF(AND(ISNUMBER(C1787),C1787&gt;3000,C1787&lt;4000),"Carregadeiras",
IF(AND(ISNUMBER(C1787),C1787&gt;4000,C1787&lt;5000),"Máquinas pesadas",
IF(AND(ISNUMBER(C1787),C1787&gt;5000,C1787&lt;6000),"Colhedoras",
IF(AND(ISNUMBER(C1787),C1787&gt;7000,C1787&lt;8000),"Irrigação",
IF(AND(ISNUMBER(C1787),C1787&gt;8000,C1787&lt;9000),"Reboques",IF(AND(ISNUMBER(C1787),C1787&gt;0,C1787&lt;1000),"Veic. Leves","")))))))))))))))))))))</f>
        <v>Colhedoras</v>
      </c>
      <c r="B1787" s="72"/>
      <c r="C1787" s="34">
        <v>5003</v>
      </c>
      <c r="D1787" s="34">
        <v>74452</v>
      </c>
      <c r="E1787" s="36" t="s">
        <v>826</v>
      </c>
      <c r="F1787" s="14" t="str">
        <f>IF(ISBLANK(K1787), "Apenas Solicitação", "Tem OC")</f>
        <v>Tem OC</v>
      </c>
      <c r="G1787" s="34">
        <v>2</v>
      </c>
      <c r="H1787" s="37">
        <f>G1787-I1787</f>
        <v>0</v>
      </c>
      <c r="I1787" s="38">
        <v>2</v>
      </c>
      <c r="J1787" s="35">
        <v>45757</v>
      </c>
      <c r="K1787" s="184">
        <v>45776</v>
      </c>
      <c r="L1787" s="35"/>
      <c r="M1787" s="44"/>
      <c r="N1787" s="44" t="str">
        <f>IFERROR(K1787 + VALUE(LEFT(L1787, FIND(" ", L1787) - 1)), "")</f>
        <v/>
      </c>
      <c r="O1787" s="3">
        <f>IF(_xlfn.DAYS(K1787,J1787)&lt;0, "Aguardando OC", _xlfn.DAYS(K1787,J1787))</f>
        <v>19</v>
      </c>
      <c r="P1787" s="193">
        <v>398829</v>
      </c>
      <c r="Q1787" s="57">
        <v>1143620</v>
      </c>
      <c r="R1787" s="193">
        <v>166888</v>
      </c>
      <c r="S1787" s="34">
        <v>119</v>
      </c>
      <c r="T1787" s="266" t="s">
        <v>557</v>
      </c>
      <c r="U1787" s="40">
        <v>83.75</v>
      </c>
      <c r="V1787" s="34">
        <v>13891</v>
      </c>
      <c r="W1787" s="43" t="str">
        <f>IFERROR(VLOOKUP(V1787, Fornecedores!A:C, 3, FALSE), "")</f>
        <v xml:space="preserve">TORCANE PEÇAS </v>
      </c>
      <c r="X1787" s="43" t="str">
        <f>IFERROR(VLOOKUP(V1787, Fornecedores!A:E, 5, FALSE), "")</f>
        <v>Piracicaba</v>
      </c>
      <c r="Y1787" s="43" t="str">
        <f>IFERROR(VLOOKUP(V1787, Fornecedores!A:F, 6, FALSE), "")</f>
        <v>SP</v>
      </c>
      <c r="Z1787" s="14" t="str">
        <f>IF(H1787=0, "Pedido entregue!", "Pendente")</f>
        <v>Pedido entregue!</v>
      </c>
      <c r="AA1787" s="74">
        <v>1</v>
      </c>
      <c r="AB1787" s="58" t="str">
        <f>IF(Z1787="Pedido Entregue!", IF(AA1787=1, "Retirado do Almoxarifado", IF(AA1787=2, "Material devolvido", "Aguardando retirada")), IF(Z1787="Pendente", "Entrega pendente", ""))</f>
        <v>Retirado do Almoxarifado</v>
      </c>
      <c r="AC1787" s="18">
        <v>1</v>
      </c>
      <c r="AD1787" s="18">
        <f>AC1787/SUMIF($P:$P,P1787,$AC:$AC)</f>
        <v>1</v>
      </c>
      <c r="AE1787" s="18">
        <f>IF(R1787=0,0,AC1787/SUMIF($R:$R,R1787,$AC:$AC))</f>
        <v>0.1111111111111111</v>
      </c>
      <c r="AF1787" s="18">
        <f>IF(R1787=0,1,0)</f>
        <v>0</v>
      </c>
      <c r="AH1787" t="str">
        <f>TEXT(J1787,"MMMM")</f>
        <v>abril</v>
      </c>
    </row>
    <row r="1788" spans="1:34" ht="12.75" hidden="1" customHeight="1" x14ac:dyDescent="0.25">
      <c r="A1788" s="90" t="str">
        <f>IF(C1788="Oficina Diversos","Oficina Geral",
IF(ISNUMBER(FIND("Estoque - Colhedoras",C1788)),"Colhedoras",IF(ISNUMBER(FIND("Caldeiraria",C1788)),"Caldeiraria",IF(ISNUMBER(FIND("Borracharia",C1788)),"Borracharia",IF(ISNUMBER(FIND("Lubrificação",C1788)),"Lubrificação",
IF(ISNUMBER(FIND("Estoque - Carregadeiras",C1788)),"Carregadeiras",IF(ISNUMBER(FIND("Estoque - Veic. Leves",C1788)),"Veic. Leves",
IF(ISNUMBER(FIND("Estoque - Caminhões",C1788)),"Caminhões",IF(ISNUMBER(FIND("Estoque - Transbordos",C1788)),"Transbordos",
IF(ISNUMBER(FIND("Estoque - Tratores",C1788)),"Tratores",
IF(ISNUMBER(FIND("Estoque - Máquinas pesadas",C1788)),"Máquinas pesadas",
IF(ISNUMBER(FIND("Estoque - Reboques",C1788)),"Reboques",
IF(C1788="Estoque","Estoque",
IF(AND(ISNUMBER(C1788),C1788&gt;1000,C1788&lt;2000),"Caminhões",
IF(AND(ISNUMBER(C1788),C1788&gt;2000,C1788&lt;3000),"Tratores",
IF(AND(ISNUMBER(C1788),C1788&gt;3000,C1788&lt;4000),"Carregadeiras",
IF(AND(ISNUMBER(C1788),C1788&gt;4000,C1788&lt;5000),"Máquinas pesadas",
IF(AND(ISNUMBER(C1788),C1788&gt;5000,C1788&lt;6000),"Colhedoras",
IF(AND(ISNUMBER(C1788),C1788&gt;7000,C1788&lt;8000),"Irrigação",
IF(AND(ISNUMBER(C1788),C1788&gt;8000,C1788&lt;9000),"Reboques",IF(AND(ISNUMBER(C1788),C1788&gt;0,C1788&lt;1000),"Veic. Leves","")))))))))))))))))))))</f>
        <v>Colhedoras</v>
      </c>
      <c r="B1788" s="72"/>
      <c r="C1788" s="2" t="s">
        <v>1090</v>
      </c>
      <c r="D1788" s="34">
        <v>74452</v>
      </c>
      <c r="E1788" s="36" t="s">
        <v>826</v>
      </c>
      <c r="F1788" s="14" t="str">
        <f>IF(ISBLANK(K1788), "Apenas Solicitação", "Tem OC")</f>
        <v>Tem OC</v>
      </c>
      <c r="G1788" s="34">
        <v>2</v>
      </c>
      <c r="H1788" s="37">
        <f>G1788-I1788</f>
        <v>0</v>
      </c>
      <c r="I1788" s="38">
        <v>2</v>
      </c>
      <c r="J1788" s="35">
        <v>45769</v>
      </c>
      <c r="K1788" s="184">
        <v>45776</v>
      </c>
      <c r="L1788" s="35"/>
      <c r="M1788" s="44"/>
      <c r="N1788" s="44" t="str">
        <f>IFERROR(K1788 + VALUE(LEFT(L1788, FIND(" ", L1788) - 1)), "")</f>
        <v/>
      </c>
      <c r="O1788" s="3">
        <f>IF(_xlfn.DAYS(K1788,J1788)&lt;0, "Aguardando OC", _xlfn.DAYS(K1788,J1788))</f>
        <v>7</v>
      </c>
      <c r="P1788" s="193">
        <v>400033</v>
      </c>
      <c r="Q1788" s="57"/>
      <c r="R1788" s="193">
        <v>166926</v>
      </c>
      <c r="S1788" s="42">
        <v>221</v>
      </c>
      <c r="T1788" s="150" t="s">
        <v>1029</v>
      </c>
      <c r="U1788" s="40">
        <v>115.78</v>
      </c>
      <c r="V1788" s="34">
        <v>14644</v>
      </c>
      <c r="W1788" s="43" t="str">
        <f>IFERROR(VLOOKUP(V1788, Fornecedores!A:C, 3, FALSE), "")</f>
        <v xml:space="preserve">GEOMAQ </v>
      </c>
      <c r="X1788" s="43" t="str">
        <f>IFERROR(VLOOKUP(V1788, Fornecedores!A:E, 5, FALSE), "")</f>
        <v>São José do Rio Preto</v>
      </c>
      <c r="Y1788" s="43" t="str">
        <f>IFERROR(VLOOKUP(V1788, Fornecedores!A:F, 6, FALSE), "")</f>
        <v>SP</v>
      </c>
      <c r="Z1788" s="14" t="str">
        <f>IF(H1788=0, "Pedido entregue!", "Pendente")</f>
        <v>Pedido entregue!</v>
      </c>
      <c r="AA1788" s="74"/>
      <c r="AB1788" s="58" t="str">
        <f>IF(Z1788="Pedido Entregue!", IF(AA1788=1, "Retirado do Almoxarifado", IF(AA1788=2, "Material devolvido", "Aguardando retirada")), IF(Z1788="Pendente", "Entrega pendente", ""))</f>
        <v>Aguardando retirada</v>
      </c>
      <c r="AC1788" s="18">
        <v>1</v>
      </c>
      <c r="AD1788" s="18">
        <f>AC1788/SUMIF($P:$P,P1788,$AC:$AC)</f>
        <v>1</v>
      </c>
      <c r="AE1788" s="18">
        <f>IF(R1788=0,0,AC1788/SUMIF($R:$R,R1788,$AC:$AC))</f>
        <v>0.25</v>
      </c>
      <c r="AF1788" s="18">
        <f>IF(R1788=0,1,0)</f>
        <v>0</v>
      </c>
      <c r="AH1788" t="str">
        <f>TEXT(J1788,"MMMM")</f>
        <v>abril</v>
      </c>
    </row>
    <row r="1789" spans="1:34" ht="12.75" hidden="1" customHeight="1" x14ac:dyDescent="0.25">
      <c r="A1789" s="90" t="str">
        <f>IF(C1789="Oficina Diversos","Oficina Geral",
IF(ISNUMBER(FIND("Estoque - Colhedoras",C1789)),"Colhedoras",IF(ISNUMBER(FIND("Caldeiraria",C1789)),"Caldeiraria",IF(ISNUMBER(FIND("Borracharia",C1789)),"Borracharia",IF(ISNUMBER(FIND("Lubrificação",C1789)),"Lubrificação",
IF(ISNUMBER(FIND("Estoque - Carregadeiras",C1789)),"Carregadeiras",IF(ISNUMBER(FIND("Estoque - Veic. Leves",C1789)),"Veic. Leves",
IF(ISNUMBER(FIND("Estoque - Caminhões",C1789)),"Caminhões",IF(ISNUMBER(FIND("Estoque - Transbordos",C1789)),"Transbordos",
IF(ISNUMBER(FIND("Estoque - Tratores",C1789)),"Tratores",
IF(ISNUMBER(FIND("Estoque - Máquinas pesadas",C1789)),"Máquinas pesadas",
IF(ISNUMBER(FIND("Estoque - Reboques",C1789)),"Reboques",
IF(C1789="Estoque","Estoque",
IF(AND(ISNUMBER(C1789),C1789&gt;1000,C1789&lt;2000),"Caminhões",
IF(AND(ISNUMBER(C1789),C1789&gt;2000,C1789&lt;3000),"Tratores",
IF(AND(ISNUMBER(C1789),C1789&gt;3000,C1789&lt;4000),"Carregadeiras",
IF(AND(ISNUMBER(C1789),C1789&gt;4000,C1789&lt;5000),"Máquinas pesadas",
IF(AND(ISNUMBER(C1789),C1789&gt;5000,C1789&lt;6000),"Colhedoras",
IF(AND(ISNUMBER(C1789),C1789&gt;7000,C1789&lt;8000),"Irrigação",
IF(AND(ISNUMBER(C1789),C1789&gt;8000,C1789&lt;9000),"Reboques",IF(AND(ISNUMBER(C1789),C1789&gt;0,C1789&lt;1000),"Veic. Leves","")))))))))))))))))))))</f>
        <v>Colhedoras</v>
      </c>
      <c r="B1789" s="72"/>
      <c r="C1789" s="34">
        <v>5001</v>
      </c>
      <c r="D1789" s="34">
        <v>74453</v>
      </c>
      <c r="E1789" s="36" t="s">
        <v>827</v>
      </c>
      <c r="F1789" s="14" t="str">
        <f>IF(ISBLANK(K1789), "Apenas Solicitação", "Tem OC")</f>
        <v>Tem OC</v>
      </c>
      <c r="G1789" s="34">
        <v>1</v>
      </c>
      <c r="H1789" s="37">
        <f>G1789-I1789</f>
        <v>0</v>
      </c>
      <c r="I1789" s="38">
        <v>1</v>
      </c>
      <c r="J1789" s="35">
        <v>45757</v>
      </c>
      <c r="K1789" s="184">
        <v>45776</v>
      </c>
      <c r="L1789" s="35"/>
      <c r="M1789" s="44"/>
      <c r="N1789" s="44" t="str">
        <f>IFERROR(K1789 + VALUE(LEFT(L1789, FIND(" ", L1789) - 1)), "")</f>
        <v/>
      </c>
      <c r="O1789" s="3">
        <f>IF(_xlfn.DAYS(K1789,J1789)&lt;0, "Aguardando OC", _xlfn.DAYS(K1789,J1789))</f>
        <v>19</v>
      </c>
      <c r="P1789" s="193">
        <v>398809</v>
      </c>
      <c r="Q1789" s="57">
        <v>1143606</v>
      </c>
      <c r="R1789" s="193">
        <v>166888</v>
      </c>
      <c r="S1789" s="34">
        <v>119</v>
      </c>
      <c r="T1789" s="266" t="s">
        <v>557</v>
      </c>
      <c r="U1789" s="40">
        <v>83.57</v>
      </c>
      <c r="V1789" s="34">
        <v>13891</v>
      </c>
      <c r="W1789" s="43" t="str">
        <f>IFERROR(VLOOKUP(V1789, Fornecedores!A:C, 3, FALSE), "")</f>
        <v xml:space="preserve">TORCANE PEÇAS </v>
      </c>
      <c r="X1789" s="43" t="str">
        <f>IFERROR(VLOOKUP(V1789, Fornecedores!A:E, 5, FALSE), "")</f>
        <v>Piracicaba</v>
      </c>
      <c r="Y1789" s="43" t="str">
        <f>IFERROR(VLOOKUP(V1789, Fornecedores!A:F, 6, FALSE), "")</f>
        <v>SP</v>
      </c>
      <c r="Z1789" s="14" t="str">
        <f>IF(H1789=0, "Pedido entregue!", "Pendente")</f>
        <v>Pedido entregue!</v>
      </c>
      <c r="AA1789" s="74">
        <v>1</v>
      </c>
      <c r="AB1789" s="58" t="str">
        <f>IF(Z1789="Pedido Entregue!", IF(AA1789=1, "Retirado do Almoxarifado", IF(AA1789=2, "Material devolvido", "Aguardando retirada")), IF(Z1789="Pendente", "Entrega pendente", ""))</f>
        <v>Retirado do Almoxarifado</v>
      </c>
      <c r="AC1789" s="18">
        <v>1</v>
      </c>
      <c r="AD1789" s="18">
        <f>AC1789/SUMIF($P:$P,P1789,$AC:$AC)</f>
        <v>1</v>
      </c>
      <c r="AE1789" s="18">
        <f>IF(R1789=0,0,AC1789/SUMIF($R:$R,R1789,$AC:$AC))</f>
        <v>0.1111111111111111</v>
      </c>
      <c r="AF1789" s="18">
        <f>IF(R1789=0,1,0)</f>
        <v>0</v>
      </c>
      <c r="AH1789" t="str">
        <f>TEXT(J1789,"MMMM")</f>
        <v>abril</v>
      </c>
    </row>
    <row r="1790" spans="1:34" ht="12.75" hidden="1" customHeight="1" x14ac:dyDescent="0.25">
      <c r="A1790" s="90" t="str">
        <f>IF(C1790="Oficina Diversos","Oficina Geral",
IF(ISNUMBER(FIND("Estoque - Colhedoras",C1790)),"Colhedoras",IF(ISNUMBER(FIND("Caldeiraria",C1790)),"Caldeiraria",IF(ISNUMBER(FIND("Borracharia",C1790)),"Borracharia",IF(ISNUMBER(FIND("Lubrificação",C1790)),"Lubrificação",
IF(ISNUMBER(FIND("Estoque - Carregadeiras",C1790)),"Carregadeiras",IF(ISNUMBER(FIND("Estoque - Veic. Leves",C1790)),"Veic. Leves",
IF(ISNUMBER(FIND("Estoque - Caminhões",C1790)),"Caminhões",IF(ISNUMBER(FIND("Estoque - Transbordos",C1790)),"Transbordos",
IF(ISNUMBER(FIND("Estoque - Tratores",C1790)),"Tratores",
IF(ISNUMBER(FIND("Estoque - Máquinas pesadas",C1790)),"Máquinas pesadas",
IF(ISNUMBER(FIND("Estoque - Reboques",C1790)),"Reboques",
IF(C1790="Estoque","Estoque",
IF(AND(ISNUMBER(C1790),C1790&gt;1000,C1790&lt;2000),"Caminhões",
IF(AND(ISNUMBER(C1790),C1790&gt;2000,C1790&lt;3000),"Tratores",
IF(AND(ISNUMBER(C1790),C1790&gt;3000,C1790&lt;4000),"Carregadeiras",
IF(AND(ISNUMBER(C1790),C1790&gt;4000,C1790&lt;5000),"Máquinas pesadas",
IF(AND(ISNUMBER(C1790),C1790&gt;5000,C1790&lt;6000),"Colhedoras",
IF(AND(ISNUMBER(C1790),C1790&gt;7000,C1790&lt;8000),"Irrigação",
IF(AND(ISNUMBER(C1790),C1790&gt;8000,C1790&lt;9000),"Reboques",IF(AND(ISNUMBER(C1790),C1790&gt;0,C1790&lt;1000),"Veic. Leves","")))))))))))))))))))))</f>
        <v>Colhedoras</v>
      </c>
      <c r="B1790" s="72"/>
      <c r="C1790" s="34">
        <v>5002</v>
      </c>
      <c r="D1790" s="34">
        <v>74453</v>
      </c>
      <c r="E1790" s="36" t="s">
        <v>827</v>
      </c>
      <c r="F1790" s="14" t="str">
        <f>IF(ISBLANK(K1790), "Apenas Solicitação", "Tem OC")</f>
        <v>Tem OC</v>
      </c>
      <c r="G1790" s="34">
        <v>1</v>
      </c>
      <c r="H1790" s="37">
        <f>G1790-I1790</f>
        <v>0</v>
      </c>
      <c r="I1790" s="38">
        <v>1</v>
      </c>
      <c r="J1790" s="35">
        <v>45757</v>
      </c>
      <c r="K1790" s="184">
        <v>45776</v>
      </c>
      <c r="L1790" s="35"/>
      <c r="M1790" s="44"/>
      <c r="N1790" s="44" t="str">
        <f>IFERROR(K1790 + VALUE(LEFT(L1790, FIND(" ", L1790) - 1)), "")</f>
        <v/>
      </c>
      <c r="O1790" s="3">
        <f>IF(_xlfn.DAYS(K1790,J1790)&lt;0, "Aguardando OC", _xlfn.DAYS(K1790,J1790))</f>
        <v>19</v>
      </c>
      <c r="P1790" s="193">
        <v>398820</v>
      </c>
      <c r="Q1790" s="57">
        <v>1143617</v>
      </c>
      <c r="R1790" s="193">
        <v>166888</v>
      </c>
      <c r="S1790" s="34">
        <v>119</v>
      </c>
      <c r="T1790" s="266" t="s">
        <v>557</v>
      </c>
      <c r="U1790" s="40">
        <v>83.57</v>
      </c>
      <c r="V1790" s="34">
        <v>13891</v>
      </c>
      <c r="W1790" s="43" t="str">
        <f>IFERROR(VLOOKUP(V1790, Fornecedores!A:C, 3, FALSE), "")</f>
        <v xml:space="preserve">TORCANE PEÇAS </v>
      </c>
      <c r="X1790" s="43" t="str">
        <f>IFERROR(VLOOKUP(V1790, Fornecedores!A:E, 5, FALSE), "")</f>
        <v>Piracicaba</v>
      </c>
      <c r="Y1790" s="43" t="str">
        <f>IFERROR(VLOOKUP(V1790, Fornecedores!A:F, 6, FALSE), "")</f>
        <v>SP</v>
      </c>
      <c r="Z1790" s="14" t="str">
        <f>IF(H1790=0, "Pedido entregue!", "Pendente")</f>
        <v>Pedido entregue!</v>
      </c>
      <c r="AA1790" s="74">
        <v>1</v>
      </c>
      <c r="AB1790" s="58" t="str">
        <f>IF(Z1790="Pedido Entregue!", IF(AA1790=1, "Retirado do Almoxarifado", IF(AA1790=2, "Material devolvido", "Aguardando retirada")), IF(Z1790="Pendente", "Entrega pendente", ""))</f>
        <v>Retirado do Almoxarifado</v>
      </c>
      <c r="AC1790" s="18">
        <v>1</v>
      </c>
      <c r="AD1790" s="18">
        <f>AC1790/SUMIF($P:$P,P1790,$AC:$AC)</f>
        <v>1</v>
      </c>
      <c r="AE1790" s="18">
        <f>IF(R1790=0,0,AC1790/SUMIF($R:$R,R1790,$AC:$AC))</f>
        <v>0.1111111111111111</v>
      </c>
      <c r="AF1790" s="18">
        <f>IF(R1790=0,1,0)</f>
        <v>0</v>
      </c>
      <c r="AH1790" t="str">
        <f>TEXT(J1790,"MMMM")</f>
        <v>abril</v>
      </c>
    </row>
    <row r="1791" spans="1:34" ht="12.75" hidden="1" customHeight="1" x14ac:dyDescent="0.25">
      <c r="A1791" s="90" t="str">
        <f>IF(C1791="Oficina Diversos","Oficina Geral",
IF(ISNUMBER(FIND("Estoque - Colhedoras",C1791)),"Colhedoras",IF(ISNUMBER(FIND("Caldeiraria",C1791)),"Caldeiraria",IF(ISNUMBER(FIND("Borracharia",C1791)),"Borracharia",IF(ISNUMBER(FIND("Lubrificação",C1791)),"Lubrificação",
IF(ISNUMBER(FIND("Estoque - Carregadeiras",C1791)),"Carregadeiras",IF(ISNUMBER(FIND("Estoque - Veic. Leves",C1791)),"Veic. Leves",
IF(ISNUMBER(FIND("Estoque - Caminhões",C1791)),"Caminhões",IF(ISNUMBER(FIND("Estoque - Transbordos",C1791)),"Transbordos",
IF(ISNUMBER(FIND("Estoque - Tratores",C1791)),"Tratores",
IF(ISNUMBER(FIND("Estoque - Máquinas pesadas",C1791)),"Máquinas pesadas",
IF(ISNUMBER(FIND("Estoque - Reboques",C1791)),"Reboques",
IF(C1791="Estoque","Estoque",
IF(AND(ISNUMBER(C1791),C1791&gt;1000,C1791&lt;2000),"Caminhões",
IF(AND(ISNUMBER(C1791),C1791&gt;2000,C1791&lt;3000),"Tratores",
IF(AND(ISNUMBER(C1791),C1791&gt;3000,C1791&lt;4000),"Carregadeiras",
IF(AND(ISNUMBER(C1791),C1791&gt;4000,C1791&lt;5000),"Máquinas pesadas",
IF(AND(ISNUMBER(C1791),C1791&gt;5000,C1791&lt;6000),"Colhedoras",
IF(AND(ISNUMBER(C1791),C1791&gt;7000,C1791&lt;8000),"Irrigação",
IF(AND(ISNUMBER(C1791),C1791&gt;8000,C1791&lt;9000),"Reboques",IF(AND(ISNUMBER(C1791),C1791&gt;0,C1791&lt;1000),"Veic. Leves","")))))))))))))))))))))</f>
        <v>Colhedoras</v>
      </c>
      <c r="B1791" s="72"/>
      <c r="C1791" s="34">
        <v>5003</v>
      </c>
      <c r="D1791" s="34">
        <v>74453</v>
      </c>
      <c r="E1791" s="36" t="s">
        <v>827</v>
      </c>
      <c r="F1791" s="14" t="str">
        <f>IF(ISBLANK(K1791), "Apenas Solicitação", "Tem OC")</f>
        <v>Tem OC</v>
      </c>
      <c r="G1791" s="34">
        <v>1</v>
      </c>
      <c r="H1791" s="37">
        <f>G1791-I1791</f>
        <v>0</v>
      </c>
      <c r="I1791" s="38">
        <v>1</v>
      </c>
      <c r="J1791" s="35">
        <v>45757</v>
      </c>
      <c r="K1791" s="184">
        <v>45776</v>
      </c>
      <c r="L1791" s="35"/>
      <c r="M1791" s="44"/>
      <c r="N1791" s="44" t="str">
        <f>IFERROR(K1791 + VALUE(LEFT(L1791, FIND(" ", L1791) - 1)), "")</f>
        <v/>
      </c>
      <c r="O1791" s="3">
        <f>IF(_xlfn.DAYS(K1791,J1791)&lt;0, "Aguardando OC", _xlfn.DAYS(K1791,J1791))</f>
        <v>19</v>
      </c>
      <c r="P1791" s="193">
        <v>398830</v>
      </c>
      <c r="Q1791" s="57">
        <v>1143620</v>
      </c>
      <c r="R1791" s="193">
        <v>166888</v>
      </c>
      <c r="S1791" s="34">
        <v>119</v>
      </c>
      <c r="T1791" s="266" t="s">
        <v>557</v>
      </c>
      <c r="U1791" s="40">
        <v>83.57</v>
      </c>
      <c r="V1791" s="34">
        <v>13891</v>
      </c>
      <c r="W1791" s="43" t="str">
        <f>IFERROR(VLOOKUP(V1791, Fornecedores!A:C, 3, FALSE), "")</f>
        <v xml:space="preserve">TORCANE PEÇAS </v>
      </c>
      <c r="X1791" s="43" t="str">
        <f>IFERROR(VLOOKUP(V1791, Fornecedores!A:E, 5, FALSE), "")</f>
        <v>Piracicaba</v>
      </c>
      <c r="Y1791" s="43" t="str">
        <f>IFERROR(VLOOKUP(V1791, Fornecedores!A:F, 6, FALSE), "")</f>
        <v>SP</v>
      </c>
      <c r="Z1791" s="14" t="str">
        <f>IF(H1791=0, "Pedido entregue!", "Pendente")</f>
        <v>Pedido entregue!</v>
      </c>
      <c r="AA1791" s="74">
        <v>1</v>
      </c>
      <c r="AB1791" s="58" t="str">
        <f>IF(Z1791="Pedido Entregue!", IF(AA1791=1, "Retirado do Almoxarifado", IF(AA1791=2, "Material devolvido", "Aguardando retirada")), IF(Z1791="Pendente", "Entrega pendente", ""))</f>
        <v>Retirado do Almoxarifado</v>
      </c>
      <c r="AC1791" s="18">
        <v>1</v>
      </c>
      <c r="AD1791" s="18">
        <f>AC1791/SUMIF($P:$P,P1791,$AC:$AC)</f>
        <v>1</v>
      </c>
      <c r="AE1791" s="18">
        <f>IF(R1791=0,0,AC1791/SUMIF($R:$R,R1791,$AC:$AC))</f>
        <v>0.1111111111111111</v>
      </c>
      <c r="AF1791" s="18">
        <f>IF(R1791=0,1,0)</f>
        <v>0</v>
      </c>
      <c r="AH1791" t="str">
        <f>TEXT(J1791,"MMMM")</f>
        <v>abril</v>
      </c>
    </row>
    <row r="1792" spans="1:34" ht="12.75" hidden="1" customHeight="1" x14ac:dyDescent="0.25">
      <c r="A1792" s="90" t="str">
        <f>IF(C1792="Oficina Diversos","Oficina Geral",
IF(ISNUMBER(FIND("Estoque - Colhedoras",C1792)),"Colhedoras",IF(ISNUMBER(FIND("Caldeiraria",C1792)),"Caldeiraria",IF(ISNUMBER(FIND("Borracharia",C1792)),"Borracharia",IF(ISNUMBER(FIND("Lubrificação",C1792)),"Lubrificação",
IF(ISNUMBER(FIND("Estoque - Carregadeiras",C1792)),"Carregadeiras",IF(ISNUMBER(FIND("Estoque - Veic. Leves",C1792)),"Veic. Leves",
IF(ISNUMBER(FIND("Estoque - Caminhões",C1792)),"Caminhões",IF(ISNUMBER(FIND("Estoque - Transbordos",C1792)),"Transbordos",
IF(ISNUMBER(FIND("Estoque - Tratores",C1792)),"Tratores",
IF(ISNUMBER(FIND("Estoque - Máquinas pesadas",C1792)),"Máquinas pesadas",
IF(ISNUMBER(FIND("Estoque - Reboques",C1792)),"Reboques",
IF(C1792="Estoque","Estoque",
IF(AND(ISNUMBER(C1792),C1792&gt;1000,C1792&lt;2000),"Caminhões",
IF(AND(ISNUMBER(C1792),C1792&gt;2000,C1792&lt;3000),"Tratores",
IF(AND(ISNUMBER(C1792),C1792&gt;3000,C1792&lt;4000),"Carregadeiras",
IF(AND(ISNUMBER(C1792),C1792&gt;4000,C1792&lt;5000),"Máquinas pesadas",
IF(AND(ISNUMBER(C1792),C1792&gt;5000,C1792&lt;6000),"Colhedoras",
IF(AND(ISNUMBER(C1792),C1792&gt;7000,C1792&lt;8000),"Irrigação",
IF(AND(ISNUMBER(C1792),C1792&gt;8000,C1792&lt;9000),"Reboques",IF(AND(ISNUMBER(C1792),C1792&gt;0,C1792&lt;1000),"Veic. Leves","")))))))))))))))))))))</f>
        <v>Colhedoras</v>
      </c>
      <c r="B1792" s="72"/>
      <c r="C1792" s="2" t="s">
        <v>1090</v>
      </c>
      <c r="D1792" s="2">
        <v>74463</v>
      </c>
      <c r="E1792" s="3" t="s">
        <v>1278</v>
      </c>
      <c r="F1792" s="14" t="str">
        <f>IF(ISBLANK(K1792), "Apenas Solicitação", "Tem OC")</f>
        <v>Tem OC</v>
      </c>
      <c r="G1792" s="2">
        <v>12</v>
      </c>
      <c r="H1792" s="37">
        <f>G1792-I1792</f>
        <v>0</v>
      </c>
      <c r="I1792" s="38">
        <v>12</v>
      </c>
      <c r="J1792" s="4">
        <v>45786</v>
      </c>
      <c r="K1792" s="180">
        <v>45793</v>
      </c>
      <c r="L1792" s="3" t="s">
        <v>20152</v>
      </c>
      <c r="M1792" s="44" t="str">
        <f ca="1">IF(OR(N1792="", N1792=0), "", IF(N1792&gt;TODAY(), "No prazo", "Atrasado"))</f>
        <v>Atrasado</v>
      </c>
      <c r="N1792" s="44">
        <f>IFERROR(K1792 + VALUE(LEFT(L1792, FIND(" ", L1792) - 1)), "")</f>
        <v>45794</v>
      </c>
      <c r="O1792" s="3">
        <f>IF(_xlfn.DAYS(K1792,J1792)&lt;0, "Aguardando OC", _xlfn.DAYS(K1792,J1792))</f>
        <v>7</v>
      </c>
      <c r="P1792" s="14">
        <v>402010</v>
      </c>
      <c r="Q1792" s="12"/>
      <c r="R1792" s="14">
        <v>167836</v>
      </c>
      <c r="S1792" s="2">
        <v>221</v>
      </c>
      <c r="T1792" s="135" t="s">
        <v>1029</v>
      </c>
      <c r="U1792" s="21">
        <v>9.01</v>
      </c>
      <c r="V1792" s="2">
        <v>12397</v>
      </c>
      <c r="W1792" s="43" t="str">
        <f>IFERROR(VLOOKUP(V1792, Fornecedores!A:C, 3, FALSE), "")</f>
        <v xml:space="preserve">UNIMIL INDÚSTRIA </v>
      </c>
      <c r="X1792" s="43" t="str">
        <f>IFERROR(VLOOKUP(V1792, Fornecedores!A:E, 5, FALSE), "")</f>
        <v>Piracicaba</v>
      </c>
      <c r="Y1792" s="43" t="str">
        <f>IFERROR(VLOOKUP(V1792, Fornecedores!A:F, 6, FALSE), "")</f>
        <v>SP</v>
      </c>
      <c r="Z1792" s="14" t="str">
        <f>IF(H1792=0, "Pedido entregue!", "Pendente")</f>
        <v>Pedido entregue!</v>
      </c>
      <c r="AA1792" s="74"/>
      <c r="AB1792" s="58" t="str">
        <f>IF(Z1792="Pedido Entregue!", IF(AA1792=1, "Retirado do Almoxarifado", IF(AA1792=2, "Material devolvido", "Aguardando retirada")), IF(Z1792="Pendente", "Entrega pendente", ""))</f>
        <v>Aguardando retirada</v>
      </c>
      <c r="AC1792" s="18">
        <v>1</v>
      </c>
      <c r="AD1792" s="18">
        <f>AC1792/SUMIF($P:$P,P1792,$AC:$AC)</f>
        <v>1</v>
      </c>
      <c r="AE1792" s="18">
        <f>IF(R1792=0,0,AC1792/SUMIF($R:$R,R1792,$AC:$AC))</f>
        <v>8.3333333333333329E-2</v>
      </c>
      <c r="AF1792" s="18">
        <f>IF(R1792=0,1,0)</f>
        <v>0</v>
      </c>
      <c r="AH1792" t="str">
        <f>TEXT(J1792,"MMMM")</f>
        <v>maio</v>
      </c>
    </row>
    <row r="1793" spans="1:34" ht="12.75" hidden="1" customHeight="1" x14ac:dyDescent="0.25">
      <c r="A1793" s="90" t="str">
        <f>IF(C1793="Oficina Diversos","Oficina Geral",
IF(ISNUMBER(FIND("Estoque - Colhedoras",C1793)),"Colhedoras",IF(ISNUMBER(FIND("Caldeiraria",C1793)),"Caldeiraria",IF(ISNUMBER(FIND("Borracharia",C1793)),"Borracharia",IF(ISNUMBER(FIND("Lubrificação",C1793)),"Lubrificação",
IF(ISNUMBER(FIND("Estoque - Carregadeiras",C1793)),"Carregadeiras",IF(ISNUMBER(FIND("Estoque - Veic. Leves",C1793)),"Veic. Leves",
IF(ISNUMBER(FIND("Estoque - Caminhões",C1793)),"Caminhões",IF(ISNUMBER(FIND("Estoque - Transbordos",C1793)),"Transbordos",
IF(ISNUMBER(FIND("Estoque - Tratores",C1793)),"Tratores",
IF(ISNUMBER(FIND("Estoque - Máquinas pesadas",C1793)),"Máquinas pesadas",
IF(ISNUMBER(FIND("Estoque - Reboques",C1793)),"Reboques",
IF(C1793="Estoque","Estoque",
IF(AND(ISNUMBER(C1793),C1793&gt;1000,C1793&lt;2000),"Caminhões",
IF(AND(ISNUMBER(C1793),C1793&gt;2000,C1793&lt;3000),"Tratores",
IF(AND(ISNUMBER(C1793),C1793&gt;3000,C1793&lt;4000),"Carregadeiras",
IF(AND(ISNUMBER(C1793),C1793&gt;4000,C1793&lt;5000),"Máquinas pesadas",
IF(AND(ISNUMBER(C1793),C1793&gt;5000,C1793&lt;6000),"Colhedoras",
IF(AND(ISNUMBER(C1793),C1793&gt;7000,C1793&lt;8000),"Irrigação",
IF(AND(ISNUMBER(C1793),C1793&gt;8000,C1793&lt;9000),"Reboques",IF(AND(ISNUMBER(C1793),C1793&gt;0,C1793&lt;1000),"Veic. Leves","")))))))))))))))))))))</f>
        <v>Colhedoras</v>
      </c>
      <c r="B1793" s="72"/>
      <c r="C1793" s="2" t="s">
        <v>1090</v>
      </c>
      <c r="D1793" s="2">
        <v>74468</v>
      </c>
      <c r="E1793" s="3" t="s">
        <v>1279</v>
      </c>
      <c r="F1793" s="14" t="str">
        <f>IF(ISBLANK(K1793), "Apenas Solicitação", "Tem OC")</f>
        <v>Tem OC</v>
      </c>
      <c r="G1793" s="2">
        <v>8</v>
      </c>
      <c r="H1793" s="37">
        <f>G1793-I1793</f>
        <v>0</v>
      </c>
      <c r="I1793" s="38">
        <v>8</v>
      </c>
      <c r="J1793" s="4">
        <v>45786</v>
      </c>
      <c r="K1793" s="180">
        <v>45793</v>
      </c>
      <c r="L1793" s="3" t="s">
        <v>20152</v>
      </c>
      <c r="M1793" s="44" t="str">
        <f ca="1">IF(OR(N1793="", N1793=0), "", IF(N1793&gt;TODAY(), "No prazo", "Atrasado"))</f>
        <v>Atrasado</v>
      </c>
      <c r="N1793" s="44">
        <f>IFERROR(K1793 + VALUE(LEFT(L1793, FIND(" ", L1793) - 1)), "")</f>
        <v>45794</v>
      </c>
      <c r="O1793" s="3">
        <f>IF(_xlfn.DAYS(K1793,J1793)&lt;0, "Aguardando OC", _xlfn.DAYS(K1793,J1793))</f>
        <v>7</v>
      </c>
      <c r="P1793" s="14">
        <v>402013</v>
      </c>
      <c r="Q1793" s="12"/>
      <c r="R1793" s="14">
        <v>167836</v>
      </c>
      <c r="S1793" s="2">
        <v>221</v>
      </c>
      <c r="T1793" s="135" t="s">
        <v>1029</v>
      </c>
      <c r="U1793" s="21">
        <v>22.33</v>
      </c>
      <c r="V1793" s="2">
        <v>12397</v>
      </c>
      <c r="W1793" s="43" t="str">
        <f>IFERROR(VLOOKUP(V1793, Fornecedores!A:C, 3, FALSE), "")</f>
        <v xml:space="preserve">UNIMIL INDÚSTRIA </v>
      </c>
      <c r="X1793" s="43" t="str">
        <f>IFERROR(VLOOKUP(V1793, Fornecedores!A:E, 5, FALSE), "")</f>
        <v>Piracicaba</v>
      </c>
      <c r="Y1793" s="43" t="str">
        <f>IFERROR(VLOOKUP(V1793, Fornecedores!A:F, 6, FALSE), "")</f>
        <v>SP</v>
      </c>
      <c r="Z1793" s="14" t="str">
        <f>IF(H1793=0, "Pedido entregue!", "Pendente")</f>
        <v>Pedido entregue!</v>
      </c>
      <c r="AA1793" s="74"/>
      <c r="AB1793" s="58" t="str">
        <f>IF(Z1793="Pedido Entregue!", IF(AA1793=1, "Retirado do Almoxarifado", IF(AA1793=2, "Material devolvido", "Aguardando retirada")), IF(Z1793="Pendente", "Entrega pendente", ""))</f>
        <v>Aguardando retirada</v>
      </c>
      <c r="AC1793" s="18">
        <v>1</v>
      </c>
      <c r="AD1793" s="18">
        <f>AC1793/SUMIF($P:$P,P1793,$AC:$AC)</f>
        <v>1</v>
      </c>
      <c r="AE1793" s="18">
        <f>IF(R1793=0,0,AC1793/SUMIF($R:$R,R1793,$AC:$AC))</f>
        <v>8.3333333333333329E-2</v>
      </c>
      <c r="AF1793" s="18">
        <f>IF(R1793=0,1,0)</f>
        <v>0</v>
      </c>
      <c r="AH1793" t="str">
        <f>TEXT(J1793,"MMMM")</f>
        <v>maio</v>
      </c>
    </row>
    <row r="1794" spans="1:34" ht="12.75" hidden="1" customHeight="1" x14ac:dyDescent="0.25">
      <c r="A1794" s="90" t="str">
        <f>IF(C1794="Oficina Diversos","Oficina Geral",
IF(ISNUMBER(FIND("Estoque - Colhedoras",C1794)),"Colhedoras",IF(ISNUMBER(FIND("Caldeiraria",C1794)),"Caldeiraria",IF(ISNUMBER(FIND("Borracharia",C1794)),"Borracharia",IF(ISNUMBER(FIND("Lubrificação",C1794)),"Lubrificação",
IF(ISNUMBER(FIND("Estoque - Carregadeiras",C1794)),"Carregadeiras",IF(ISNUMBER(FIND("Estoque - Veic. Leves",C1794)),"Veic. Leves",
IF(ISNUMBER(FIND("Estoque - Caminhões",C1794)),"Caminhões",IF(ISNUMBER(FIND("Estoque - Transbordos",C1794)),"Transbordos",
IF(ISNUMBER(FIND("Estoque - Tratores",C1794)),"Tratores",
IF(ISNUMBER(FIND("Estoque - Máquinas pesadas",C1794)),"Máquinas pesadas",
IF(ISNUMBER(FIND("Estoque - Reboques",C1794)),"Reboques",
IF(C1794="Estoque","Estoque",
IF(AND(ISNUMBER(C1794),C1794&gt;1000,C1794&lt;2000),"Caminhões",
IF(AND(ISNUMBER(C1794),C1794&gt;2000,C1794&lt;3000),"Tratores",
IF(AND(ISNUMBER(C1794),C1794&gt;3000,C1794&lt;4000),"Carregadeiras",
IF(AND(ISNUMBER(C1794),C1794&gt;4000,C1794&lt;5000),"Máquinas pesadas",
IF(AND(ISNUMBER(C1794),C1794&gt;5000,C1794&lt;6000),"Colhedoras",
IF(AND(ISNUMBER(C1794),C1794&gt;7000,C1794&lt;8000),"Irrigação",
IF(AND(ISNUMBER(C1794),C1794&gt;8000,C1794&lt;9000),"Reboques",IF(AND(ISNUMBER(C1794),C1794&gt;0,C1794&lt;1000),"Veic. Leves","")))))))))))))))))))))</f>
        <v>Colhedoras</v>
      </c>
      <c r="B1794" s="72"/>
      <c r="C1794" s="2" t="s">
        <v>1090</v>
      </c>
      <c r="D1794" s="2">
        <v>74469</v>
      </c>
      <c r="E1794" s="3" t="s">
        <v>1280</v>
      </c>
      <c r="F1794" s="14" t="str">
        <f>IF(ISBLANK(K1794), "Apenas Solicitação", "Tem OC")</f>
        <v>Tem OC</v>
      </c>
      <c r="G1794" s="2">
        <v>16</v>
      </c>
      <c r="H1794" s="37">
        <f>G1794-I1794</f>
        <v>0</v>
      </c>
      <c r="I1794" s="38">
        <v>16</v>
      </c>
      <c r="J1794" s="4">
        <v>45786</v>
      </c>
      <c r="K1794" s="180">
        <v>45793</v>
      </c>
      <c r="L1794" s="3" t="s">
        <v>20152</v>
      </c>
      <c r="M1794" s="44" t="str">
        <f ca="1">IF(OR(N1794="", N1794=0), "", IF(N1794&gt;TODAY(), "No prazo", "Atrasado"))</f>
        <v>Atrasado</v>
      </c>
      <c r="N1794" s="44">
        <f>IFERROR(K1794 + VALUE(LEFT(L1794, FIND(" ", L1794) - 1)), "")</f>
        <v>45794</v>
      </c>
      <c r="O1794" s="3">
        <f>IF(_xlfn.DAYS(K1794,J1794)&lt;0, "Aguardando OC", _xlfn.DAYS(K1794,J1794))</f>
        <v>7</v>
      </c>
      <c r="P1794" s="14">
        <v>402012</v>
      </c>
      <c r="Q1794" s="12"/>
      <c r="R1794" s="14">
        <v>167836</v>
      </c>
      <c r="S1794" s="2">
        <v>221</v>
      </c>
      <c r="T1794" s="135" t="s">
        <v>1029</v>
      </c>
      <c r="U1794" s="21">
        <v>90.57</v>
      </c>
      <c r="V1794" s="2">
        <v>12397</v>
      </c>
      <c r="W1794" s="43" t="str">
        <f>IFERROR(VLOOKUP(V1794, Fornecedores!A:C, 3, FALSE), "")</f>
        <v xml:space="preserve">UNIMIL INDÚSTRIA </v>
      </c>
      <c r="X1794" s="43" t="str">
        <f>IFERROR(VLOOKUP(V1794, Fornecedores!A:E, 5, FALSE), "")</f>
        <v>Piracicaba</v>
      </c>
      <c r="Y1794" s="43" t="str">
        <f>IFERROR(VLOOKUP(V1794, Fornecedores!A:F, 6, FALSE), "")</f>
        <v>SP</v>
      </c>
      <c r="Z1794" s="14" t="str">
        <f>IF(H1794=0, "Pedido entregue!", "Pendente")</f>
        <v>Pedido entregue!</v>
      </c>
      <c r="AA1794" s="74"/>
      <c r="AB1794" s="58" t="str">
        <f>IF(Z1794="Pedido Entregue!", IF(AA1794=1, "Retirado do Almoxarifado", IF(AA1794=2, "Material devolvido", "Aguardando retirada")), IF(Z1794="Pendente", "Entrega pendente", ""))</f>
        <v>Aguardando retirada</v>
      </c>
      <c r="AC1794" s="18">
        <v>1</v>
      </c>
      <c r="AD1794" s="18">
        <f>AC1794/SUMIF($P:$P,P1794,$AC:$AC)</f>
        <v>1</v>
      </c>
      <c r="AE1794" s="18">
        <f>IF(R1794=0,0,AC1794/SUMIF($R:$R,R1794,$AC:$AC))</f>
        <v>8.3333333333333329E-2</v>
      </c>
      <c r="AF1794" s="18">
        <f>IF(R1794=0,1,0)</f>
        <v>0</v>
      </c>
      <c r="AH1794" t="str">
        <f>TEXT(J1794,"MMMM")</f>
        <v>maio</v>
      </c>
    </row>
    <row r="1795" spans="1:34" ht="12.75" hidden="1" customHeight="1" x14ac:dyDescent="0.25">
      <c r="A1795" s="90" t="str">
        <f>IF(C1795="Oficina Diversos","Oficina Geral",
IF(ISNUMBER(FIND("Estoque - Colhedoras",C1795)),"Colhedoras",IF(ISNUMBER(FIND("Caldeiraria",C1795)),"Caldeiraria",IF(ISNUMBER(FIND("Borracharia",C1795)),"Borracharia",IF(ISNUMBER(FIND("Lubrificação",C1795)),"Lubrificação",
IF(ISNUMBER(FIND("Estoque - Carregadeiras",C1795)),"Carregadeiras",IF(ISNUMBER(FIND("Estoque - Veic. Leves",C1795)),"Veic. Leves",
IF(ISNUMBER(FIND("Estoque - Caminhões",C1795)),"Caminhões",IF(ISNUMBER(FIND("Estoque - Transbordos",C1795)),"Transbordos",
IF(ISNUMBER(FIND("Estoque - Tratores",C1795)),"Tratores",
IF(ISNUMBER(FIND("Estoque - Máquinas pesadas",C1795)),"Máquinas pesadas",
IF(ISNUMBER(FIND("Estoque - Reboques",C1795)),"Reboques",
IF(C1795="Estoque","Estoque",
IF(AND(ISNUMBER(C1795),C1795&gt;1000,C1795&lt;2000),"Caminhões",
IF(AND(ISNUMBER(C1795),C1795&gt;2000,C1795&lt;3000),"Tratores",
IF(AND(ISNUMBER(C1795),C1795&gt;3000,C1795&lt;4000),"Carregadeiras",
IF(AND(ISNUMBER(C1795),C1795&gt;4000,C1795&lt;5000),"Máquinas pesadas",
IF(AND(ISNUMBER(C1795),C1795&gt;5000,C1795&lt;6000),"Colhedoras",
IF(AND(ISNUMBER(C1795),C1795&gt;7000,C1795&lt;8000),"Irrigação",
IF(AND(ISNUMBER(C1795),C1795&gt;8000,C1795&lt;9000),"Reboques",IF(AND(ISNUMBER(C1795),C1795&gt;0,C1795&lt;1000),"Veic. Leves","")))))))))))))))))))))</f>
        <v>Colhedoras</v>
      </c>
      <c r="B1795" s="72"/>
      <c r="C1795" s="2" t="s">
        <v>1090</v>
      </c>
      <c r="D1795" s="2">
        <v>74474</v>
      </c>
      <c r="E1795" s="3" t="s">
        <v>1281</v>
      </c>
      <c r="F1795" s="14" t="str">
        <f>IF(ISBLANK(K1795), "Apenas Solicitação", "Tem OC")</f>
        <v>Tem OC</v>
      </c>
      <c r="G1795" s="2">
        <v>8</v>
      </c>
      <c r="H1795" s="37">
        <f>G1795-I1795</f>
        <v>0</v>
      </c>
      <c r="I1795" s="38">
        <v>8</v>
      </c>
      <c r="J1795" s="4">
        <v>45786</v>
      </c>
      <c r="K1795" s="180">
        <v>45793</v>
      </c>
      <c r="L1795" s="3" t="s">
        <v>20152</v>
      </c>
      <c r="M1795" s="44" t="str">
        <f ca="1">IF(OR(N1795="", N1795=0), "", IF(N1795&gt;TODAY(), "No prazo", "Atrasado"))</f>
        <v>Atrasado</v>
      </c>
      <c r="N1795" s="44">
        <f>IFERROR(K1795 + VALUE(LEFT(L1795, FIND(" ", L1795) - 1)), "")</f>
        <v>45794</v>
      </c>
      <c r="O1795" s="3">
        <f>IF(_xlfn.DAYS(K1795,J1795)&lt;0, "Aguardando OC", _xlfn.DAYS(K1795,J1795))</f>
        <v>7</v>
      </c>
      <c r="P1795" s="14">
        <v>402014</v>
      </c>
      <c r="Q1795" s="12"/>
      <c r="R1795" s="14">
        <v>167837</v>
      </c>
      <c r="S1795" s="2">
        <v>221</v>
      </c>
      <c r="T1795" s="135" t="s">
        <v>1029</v>
      </c>
      <c r="U1795" s="21">
        <v>8.6300000000000008</v>
      </c>
      <c r="V1795" s="2">
        <v>14644</v>
      </c>
      <c r="W1795" s="43" t="str">
        <f>IFERROR(VLOOKUP(V1795, Fornecedores!A:C, 3, FALSE), "")</f>
        <v xml:space="preserve">GEOMAQ </v>
      </c>
      <c r="X1795" s="43" t="str">
        <f>IFERROR(VLOOKUP(V1795, Fornecedores!A:E, 5, FALSE), "")</f>
        <v>São José do Rio Preto</v>
      </c>
      <c r="Y1795" s="43" t="str">
        <f>IFERROR(VLOOKUP(V1795, Fornecedores!A:F, 6, FALSE), "")</f>
        <v>SP</v>
      </c>
      <c r="Z1795" s="14" t="str">
        <f>IF(H1795=0, "Pedido entregue!", "Pendente")</f>
        <v>Pedido entregue!</v>
      </c>
      <c r="AA1795" s="74"/>
      <c r="AB1795" s="58" t="str">
        <f>IF(Z1795="Pedido Entregue!", IF(AA1795=1, "Retirado do Almoxarifado", IF(AA1795=2, "Material devolvido", "Aguardando retirada")), IF(Z1795="Pendente", "Entrega pendente", ""))</f>
        <v>Aguardando retirada</v>
      </c>
      <c r="AC1795" s="18">
        <v>1</v>
      </c>
      <c r="AD1795" s="18">
        <f>AC1795/SUMIF($P:$P,P1795,$AC:$AC)</f>
        <v>1</v>
      </c>
      <c r="AE1795" s="18">
        <f>IF(R1795=0,0,AC1795/SUMIF($R:$R,R1795,$AC:$AC))</f>
        <v>8.3333333333333329E-2</v>
      </c>
      <c r="AF1795" s="18">
        <f>IF(R1795=0,1,0)</f>
        <v>0</v>
      </c>
      <c r="AH1795" t="str">
        <f>TEXT(J1795,"MMMM")</f>
        <v>maio</v>
      </c>
    </row>
    <row r="1796" spans="1:34" ht="12.75" hidden="1" customHeight="1" x14ac:dyDescent="0.25">
      <c r="A1796" s="90" t="str">
        <f>IF(C1796="Oficina Diversos","Oficina Geral",
IF(ISNUMBER(FIND("Estoque - Colhedoras",C1796)),"Colhedoras",IF(ISNUMBER(FIND("Caldeiraria",C1796)),"Caldeiraria",IF(ISNUMBER(FIND("Borracharia",C1796)),"Borracharia",IF(ISNUMBER(FIND("Lubrificação",C1796)),"Lubrificação",
IF(ISNUMBER(FIND("Estoque - Carregadeiras",C1796)),"Carregadeiras",IF(ISNUMBER(FIND("Estoque - Veic. Leves",C1796)),"Veic. Leves",
IF(ISNUMBER(FIND("Estoque - Caminhões",C1796)),"Caminhões",IF(ISNUMBER(FIND("Estoque - Transbordos",C1796)),"Transbordos",
IF(ISNUMBER(FIND("Estoque - Tratores",C1796)),"Tratores",
IF(ISNUMBER(FIND("Estoque - Máquinas pesadas",C1796)),"Máquinas pesadas",
IF(ISNUMBER(FIND("Estoque - Reboques",C1796)),"Reboques",
IF(C1796="Estoque","Estoque",
IF(AND(ISNUMBER(C1796),C1796&gt;1000,C1796&lt;2000),"Caminhões",
IF(AND(ISNUMBER(C1796),C1796&gt;2000,C1796&lt;3000),"Tratores",
IF(AND(ISNUMBER(C1796),C1796&gt;3000,C1796&lt;4000),"Carregadeiras",
IF(AND(ISNUMBER(C1796),C1796&gt;4000,C1796&lt;5000),"Máquinas pesadas",
IF(AND(ISNUMBER(C1796),C1796&gt;5000,C1796&lt;6000),"Colhedoras",
IF(AND(ISNUMBER(C1796),C1796&gt;7000,C1796&lt;8000),"Irrigação",
IF(AND(ISNUMBER(C1796),C1796&gt;8000,C1796&lt;9000),"Reboques",IF(AND(ISNUMBER(C1796),C1796&gt;0,C1796&lt;1000),"Veic. Leves","")))))))))))))))))))))</f>
        <v>Colhedoras</v>
      </c>
      <c r="B1796" s="72"/>
      <c r="C1796" s="2" t="s">
        <v>1090</v>
      </c>
      <c r="D1796" s="2">
        <v>74475</v>
      </c>
      <c r="E1796" s="3" t="s">
        <v>1282</v>
      </c>
      <c r="F1796" s="14" t="str">
        <f>IF(ISBLANK(K1796), "Apenas Solicitação", "Tem OC")</f>
        <v>Tem OC</v>
      </c>
      <c r="G1796" s="2">
        <v>8</v>
      </c>
      <c r="H1796" s="37">
        <f>G1796-I1796</f>
        <v>0</v>
      </c>
      <c r="I1796" s="38">
        <v>8</v>
      </c>
      <c r="J1796" s="4">
        <v>45786</v>
      </c>
      <c r="K1796" s="180">
        <v>45793</v>
      </c>
      <c r="L1796" s="3" t="s">
        <v>20152</v>
      </c>
      <c r="M1796" s="44" t="str">
        <f ca="1">IF(OR(N1796="", N1796=0), "", IF(N1796&gt;TODAY(), "No prazo", "Atrasado"))</f>
        <v>Atrasado</v>
      </c>
      <c r="N1796" s="44">
        <f>IFERROR(K1796 + VALUE(LEFT(L1796, FIND(" ", L1796) - 1)), "")</f>
        <v>45794</v>
      </c>
      <c r="O1796" s="3">
        <f>IF(_xlfn.DAYS(K1796,J1796)&lt;0, "Aguardando OC", _xlfn.DAYS(K1796,J1796))</f>
        <v>7</v>
      </c>
      <c r="P1796" s="14">
        <v>402016</v>
      </c>
      <c r="Q1796" s="12"/>
      <c r="R1796" s="14">
        <v>167837</v>
      </c>
      <c r="S1796" s="2">
        <v>221</v>
      </c>
      <c r="T1796" s="135" t="s">
        <v>1029</v>
      </c>
      <c r="U1796" s="21">
        <v>183.97</v>
      </c>
      <c r="V1796" s="2">
        <v>14644</v>
      </c>
      <c r="W1796" s="43" t="str">
        <f>IFERROR(VLOOKUP(V1796, Fornecedores!A:C, 3, FALSE), "")</f>
        <v xml:space="preserve">GEOMAQ </v>
      </c>
      <c r="X1796" s="43" t="str">
        <f>IFERROR(VLOOKUP(V1796, Fornecedores!A:E, 5, FALSE), "")</f>
        <v>São José do Rio Preto</v>
      </c>
      <c r="Y1796" s="43" t="str">
        <f>IFERROR(VLOOKUP(V1796, Fornecedores!A:F, 6, FALSE), "")</f>
        <v>SP</v>
      </c>
      <c r="Z1796" s="14" t="str">
        <f>IF(H1796=0, "Pedido entregue!", "Pendente")</f>
        <v>Pedido entregue!</v>
      </c>
      <c r="AA1796" s="74"/>
      <c r="AB1796" s="58" t="str">
        <f>IF(Z1796="Pedido Entregue!", IF(AA1796=1, "Retirado do Almoxarifado", IF(AA1796=2, "Material devolvido", "Aguardando retirada")), IF(Z1796="Pendente", "Entrega pendente", ""))</f>
        <v>Aguardando retirada</v>
      </c>
      <c r="AC1796" s="18">
        <v>1</v>
      </c>
      <c r="AD1796" s="18">
        <f>AC1796/SUMIF($P:$P,P1796,$AC:$AC)</f>
        <v>1</v>
      </c>
      <c r="AE1796" s="18">
        <f>IF(R1796=0,0,AC1796/SUMIF($R:$R,R1796,$AC:$AC))</f>
        <v>8.3333333333333329E-2</v>
      </c>
      <c r="AF1796" s="18">
        <f>IF(R1796=0,1,0)</f>
        <v>0</v>
      </c>
      <c r="AH1796" t="str">
        <f>TEXT(J1796,"MMMM")</f>
        <v>maio</v>
      </c>
    </row>
    <row r="1797" spans="1:34" ht="12.75" hidden="1" customHeight="1" x14ac:dyDescent="0.25">
      <c r="A1797" s="90" t="str">
        <f>IF(C1797="Oficina Diversos","Oficina Geral",
IF(ISNUMBER(FIND("Estoque - Colhedoras",C1797)),"Colhedoras",IF(ISNUMBER(FIND("Caldeiraria",C1797)),"Caldeiraria",IF(ISNUMBER(FIND("Borracharia",C1797)),"Borracharia",IF(ISNUMBER(FIND("Lubrificação",C1797)),"Lubrificação",
IF(ISNUMBER(FIND("Estoque - Carregadeiras",C1797)),"Carregadeiras",IF(ISNUMBER(FIND("Estoque - Veic. Leves",C1797)),"Veic. Leves",
IF(ISNUMBER(FIND("Estoque - Caminhões",C1797)),"Caminhões",IF(ISNUMBER(FIND("Estoque - Transbordos",C1797)),"Transbordos",
IF(ISNUMBER(FIND("Estoque - Tratores",C1797)),"Tratores",
IF(ISNUMBER(FIND("Estoque - Máquinas pesadas",C1797)),"Máquinas pesadas",
IF(ISNUMBER(FIND("Estoque - Reboques",C1797)),"Reboques",
IF(C1797="Estoque","Estoque",
IF(AND(ISNUMBER(C1797),C1797&gt;1000,C1797&lt;2000),"Caminhões",
IF(AND(ISNUMBER(C1797),C1797&gt;2000,C1797&lt;3000),"Tratores",
IF(AND(ISNUMBER(C1797),C1797&gt;3000,C1797&lt;4000),"Carregadeiras",
IF(AND(ISNUMBER(C1797),C1797&gt;4000,C1797&lt;5000),"Máquinas pesadas",
IF(AND(ISNUMBER(C1797),C1797&gt;5000,C1797&lt;6000),"Colhedoras",
IF(AND(ISNUMBER(C1797),C1797&gt;7000,C1797&lt;8000),"Irrigação",
IF(AND(ISNUMBER(C1797),C1797&gt;8000,C1797&lt;9000),"Reboques",IF(AND(ISNUMBER(C1797),C1797&gt;0,C1797&lt;1000),"Veic. Leves","")))))))))))))))))))))</f>
        <v>Colhedoras</v>
      </c>
      <c r="B1797" s="72"/>
      <c r="C1797" s="2" t="s">
        <v>1090</v>
      </c>
      <c r="D1797" s="2">
        <v>74476</v>
      </c>
      <c r="E1797" s="3" t="s">
        <v>1283</v>
      </c>
      <c r="F1797" s="14" t="str">
        <f>IF(ISBLANK(K1797), "Apenas Solicitação", "Tem OC")</f>
        <v>Tem OC</v>
      </c>
      <c r="G1797" s="2">
        <v>8</v>
      </c>
      <c r="H1797" s="37">
        <f>G1797-I1797</f>
        <v>0</v>
      </c>
      <c r="I1797" s="38">
        <v>8</v>
      </c>
      <c r="J1797" s="4">
        <v>45786</v>
      </c>
      <c r="K1797" s="180">
        <v>45793</v>
      </c>
      <c r="L1797" s="3" t="s">
        <v>20152</v>
      </c>
      <c r="M1797" s="44" t="str">
        <f ca="1">IF(OR(N1797="", N1797=0), "", IF(N1797&gt;TODAY(), "No prazo", "Atrasado"))</f>
        <v>Atrasado</v>
      </c>
      <c r="N1797" s="44">
        <f>IFERROR(K1797 + VALUE(LEFT(L1797, FIND(" ", L1797) - 1)), "")</f>
        <v>45794</v>
      </c>
      <c r="O1797" s="3">
        <f>IF(_xlfn.DAYS(K1797,J1797)&lt;0, "Aguardando OC", _xlfn.DAYS(K1797,J1797))</f>
        <v>7</v>
      </c>
      <c r="P1797" s="14">
        <v>402011</v>
      </c>
      <c r="Q1797" s="12"/>
      <c r="R1797" s="14">
        <v>167836</v>
      </c>
      <c r="S1797" s="2">
        <v>221</v>
      </c>
      <c r="T1797" s="135" t="s">
        <v>1029</v>
      </c>
      <c r="U1797" s="21">
        <v>29.99</v>
      </c>
      <c r="V1797" s="2">
        <v>12397</v>
      </c>
      <c r="W1797" s="43" t="str">
        <f>IFERROR(VLOOKUP(V1797, Fornecedores!A:C, 3, FALSE), "")</f>
        <v xml:space="preserve">UNIMIL INDÚSTRIA </v>
      </c>
      <c r="X1797" s="43" t="str">
        <f>IFERROR(VLOOKUP(V1797, Fornecedores!A:E, 5, FALSE), "")</f>
        <v>Piracicaba</v>
      </c>
      <c r="Y1797" s="43" t="str">
        <f>IFERROR(VLOOKUP(V1797, Fornecedores!A:F, 6, FALSE), "")</f>
        <v>SP</v>
      </c>
      <c r="Z1797" s="14" t="str">
        <f>IF(H1797=0, "Pedido entregue!", "Pendente")</f>
        <v>Pedido entregue!</v>
      </c>
      <c r="AA1797" s="74"/>
      <c r="AB1797" s="58" t="str">
        <f>IF(Z1797="Pedido Entregue!", IF(AA1797=1, "Retirado do Almoxarifado", IF(AA1797=2, "Material devolvido", "Aguardando retirada")), IF(Z1797="Pendente", "Entrega pendente", ""))</f>
        <v>Aguardando retirada</v>
      </c>
      <c r="AC1797" s="18">
        <v>1</v>
      </c>
      <c r="AD1797" s="18">
        <f>AC1797/SUMIF($P:$P,P1797,$AC:$AC)</f>
        <v>1</v>
      </c>
      <c r="AE1797" s="18">
        <f>IF(R1797=0,0,AC1797/SUMIF($R:$R,R1797,$AC:$AC))</f>
        <v>8.3333333333333329E-2</v>
      </c>
      <c r="AF1797" s="18">
        <f>IF(R1797=0,1,0)</f>
        <v>0</v>
      </c>
      <c r="AH1797" t="str">
        <f>TEXT(J1797,"MMMM")</f>
        <v>maio</v>
      </c>
    </row>
    <row r="1798" spans="1:34" ht="12.75" customHeight="1" x14ac:dyDescent="0.25">
      <c r="A1798" s="90" t="str">
        <f>IF(C1798="Oficina Diversos","Oficina Geral",
IF(ISNUMBER(FIND("Estoque - Colhedoras",C1798)),"Colhedoras",IF(ISNUMBER(FIND("Caldeiraria",C1798)),"Caldeiraria",IF(ISNUMBER(FIND("Borracharia",C1798)),"Borracharia",IF(ISNUMBER(FIND("Lubrificação",C1798)),"Lubrificação",
IF(ISNUMBER(FIND("Estoque - Carregadeiras",C1798)),"Carregadeiras",IF(ISNUMBER(FIND("Estoque - Veic. Leves",C1798)),"Veic. Leves",
IF(ISNUMBER(FIND("Estoque - Caminhões",C1798)),"Caminhões",IF(ISNUMBER(FIND("Estoque - Transbordos",C1798)),"Transbordos",
IF(ISNUMBER(FIND("Estoque - Tratores",C1798)),"Tratores",
IF(ISNUMBER(FIND("Estoque - Máquinas pesadas",C1798)),"Máquinas pesadas",
IF(ISNUMBER(FIND("Estoque - Reboques",C1798)),"Reboques",
IF(C1798="Estoque","Estoque",
IF(AND(ISNUMBER(C1798),C1798&gt;1000,C1798&lt;2000),"Caminhões",
IF(AND(ISNUMBER(C1798),C1798&gt;2000,C1798&lt;3000),"Tratores",
IF(AND(ISNUMBER(C1798),C1798&gt;3000,C1798&lt;4000),"Carregadeiras",
IF(AND(ISNUMBER(C1798),C1798&gt;4000,C1798&lt;5000),"Máquinas pesadas",
IF(AND(ISNUMBER(C1798),C1798&gt;5000,C1798&lt;6000),"Colhedoras",
IF(AND(ISNUMBER(C1798),C1798&gt;7000,C1798&lt;8000),"Irrigação",
IF(AND(ISNUMBER(C1798),C1798&gt;8000,C1798&lt;9000),"Reboques",IF(AND(ISNUMBER(C1798),C1798&gt;0,C1798&lt;1000),"Veic. Leves","")))))))))))))))))))))</f>
        <v>Caminhões</v>
      </c>
      <c r="C1798" s="171">
        <v>1021</v>
      </c>
      <c r="D1798" s="170">
        <v>74545</v>
      </c>
      <c r="E1798" s="173" t="s">
        <v>26045</v>
      </c>
      <c r="F1798" s="101" t="str">
        <f>IF(ISBLANK(K1798), "Apenas Solicitação", "Tem OC")</f>
        <v>Apenas Solicitação</v>
      </c>
      <c r="G1798" s="170">
        <v>1</v>
      </c>
      <c r="H1798" s="102">
        <f>G1798-I1798</f>
        <v>1</v>
      </c>
      <c r="I1798" s="103"/>
      <c r="J1798" s="174">
        <v>45852</v>
      </c>
      <c r="K1798" s="173"/>
      <c r="L1798" s="173"/>
      <c r="M1798" s="104" t="str">
        <f ca="1">IF(OR(N1798="", N1798=0), "", IF(N1798&gt;TODAY(), "No prazo", "Atrasado"))</f>
        <v/>
      </c>
      <c r="N1798" s="104" t="str">
        <f>IFERROR(K1798 + VALUE(LEFT(L1798, FIND(" ", L1798) - 1)), "")</f>
        <v/>
      </c>
      <c r="O1798" s="105" t="str">
        <f>IF(_xlfn.DAYS(K1798,J1798)&lt;0, "Aguardando OC", _xlfn.DAYS(K1798,J1798))</f>
        <v>Aguardando OC</v>
      </c>
      <c r="P1798" s="170">
        <v>411627</v>
      </c>
      <c r="Q1798" s="12"/>
      <c r="R1798" s="170">
        <v>0</v>
      </c>
      <c r="S1798" s="2">
        <v>221</v>
      </c>
      <c r="T1798" s="135" t="s">
        <v>1029</v>
      </c>
      <c r="U1798" s="170">
        <v>1757</v>
      </c>
      <c r="V1798" s="170"/>
      <c r="W1798" s="105" t="str">
        <f>IFERROR(VLOOKUP(V1798, Fornecedores!A:C, 3, FALSE), "")</f>
        <v/>
      </c>
      <c r="X1798" s="105" t="str">
        <f>IFERROR(VLOOKUP(V1798, Fornecedores!A:E, 5, FALSE), "")</f>
        <v/>
      </c>
      <c r="Y1798" s="105" t="str">
        <f>IFERROR(VLOOKUP(V1798, Fornecedores!A:F, 6, FALSE), "")</f>
        <v/>
      </c>
      <c r="Z1798" s="101" t="str">
        <f>IF(H1798=0, "Pedido entregue!", "Pendente")</f>
        <v>Pendente</v>
      </c>
      <c r="AB1798" s="132" t="str">
        <f>IF(Z1798="Pedido Entregue!", IF(AA1798=1, "Retirado do Almoxarifado", IF(AA1798=2, "Material devolvido", "Aguardando retirada")), IF(Z1798="Pendente", "Entrega pendente", ""))</f>
        <v>Entrega pendente</v>
      </c>
      <c r="AC1798" s="18">
        <v>1</v>
      </c>
      <c r="AD1798" s="18">
        <f>AC1798/SUMIF($P:$P,P1798,$AC:$AC)</f>
        <v>1</v>
      </c>
      <c r="AE1798" s="18">
        <f>IF(R1798=0,0,AC1798/SUMIF($R:$R,R1798,$AC:$AC))</f>
        <v>0</v>
      </c>
      <c r="AF1798" s="18">
        <f>IF(R1798=0,1,0)</f>
        <v>1</v>
      </c>
      <c r="AH1798" t="str">
        <f>TEXT(J1798,"MMMM")</f>
        <v>julho</v>
      </c>
    </row>
    <row r="1799" spans="1:34" ht="12.75" hidden="1" customHeight="1" x14ac:dyDescent="0.25">
      <c r="A1799" s="90" t="str">
        <f>IF(C1799="Oficina Diversos","Oficina Geral",
IF(ISNUMBER(FIND("Estoque - Colhedoras",C1799)),"Colhedoras",IF(ISNUMBER(FIND("Caldeiraria",C1799)),"Caldeiraria",IF(ISNUMBER(FIND("Borracharia",C1799)),"Borracharia",IF(ISNUMBER(FIND("Lubrificação",C1799)),"Lubrificação",
IF(ISNUMBER(FIND("Estoque - Carregadeiras",C1799)),"Carregadeiras",IF(ISNUMBER(FIND("Estoque - Veic. Leves",C1799)),"Veic. Leves",
IF(ISNUMBER(FIND("Estoque - Caminhões",C1799)),"Caminhões",IF(ISNUMBER(FIND("Estoque - Transbordos",C1799)),"Transbordos",
IF(ISNUMBER(FIND("Estoque - Tratores",C1799)),"Tratores",
IF(ISNUMBER(FIND("Estoque - Máquinas pesadas",C1799)),"Máquinas pesadas",
IF(ISNUMBER(FIND("Estoque - Reboques",C1799)),"Reboques",
IF(C1799="Estoque","Estoque",
IF(AND(ISNUMBER(C1799),C1799&gt;1000,C1799&lt;2000),"Caminhões",
IF(AND(ISNUMBER(C1799),C1799&gt;2000,C1799&lt;3000),"Tratores",
IF(AND(ISNUMBER(C1799),C1799&gt;3000,C1799&lt;4000),"Carregadeiras",
IF(AND(ISNUMBER(C1799),C1799&gt;4000,C1799&lt;5000),"Máquinas pesadas",
IF(AND(ISNUMBER(C1799),C1799&gt;5000,C1799&lt;6000),"Colhedoras",
IF(AND(ISNUMBER(C1799),C1799&gt;7000,C1799&lt;8000),"Irrigação",
IF(AND(ISNUMBER(C1799),C1799&gt;8000,C1799&lt;9000),"Reboques",IF(AND(ISNUMBER(C1799),C1799&gt;0,C1799&lt;1000),"Veic. Leves","")))))))))))))))))))))</f>
        <v>Caminhões</v>
      </c>
      <c r="B1799" s="72"/>
      <c r="C1799" s="42">
        <v>1049</v>
      </c>
      <c r="D1799" s="42">
        <v>74547</v>
      </c>
      <c r="E1799" s="43" t="s">
        <v>1074</v>
      </c>
      <c r="F1799" s="14" t="str">
        <f>IF(ISBLANK(K1799), "Apenas Solicitação", "Tem OC")</f>
        <v>Tem OC</v>
      </c>
      <c r="G1799" s="42">
        <v>1</v>
      </c>
      <c r="H1799" s="37">
        <f>G1799-I1799</f>
        <v>0</v>
      </c>
      <c r="I1799" s="38">
        <v>1</v>
      </c>
      <c r="J1799" s="44">
        <v>45779</v>
      </c>
      <c r="K1799" s="185">
        <v>45786</v>
      </c>
      <c r="L1799" s="3"/>
      <c r="M1799" s="44"/>
      <c r="N1799" s="44" t="str">
        <f>IFERROR(K1799 + VALUE(LEFT(L1799, FIND(" ", L1799) - 1)), "")</f>
        <v/>
      </c>
      <c r="O1799" s="3">
        <f>IF(_xlfn.DAYS(K1799,J1799)&lt;0, "Aguardando OC", _xlfn.DAYS(K1799,J1799))</f>
        <v>7</v>
      </c>
      <c r="P1799" s="191">
        <v>401167</v>
      </c>
      <c r="Q1799" s="56"/>
      <c r="R1799" s="191">
        <v>0</v>
      </c>
      <c r="S1799" s="42">
        <v>221</v>
      </c>
      <c r="T1799" s="150" t="s">
        <v>1029</v>
      </c>
      <c r="U1799" s="45">
        <v>778.33</v>
      </c>
      <c r="V1799" s="42">
        <v>2106</v>
      </c>
      <c r="W1799" s="43" t="str">
        <f>IFERROR(VLOOKUP(V1799, Fornecedores!A:C, 3, FALSE), "")</f>
        <v xml:space="preserve">UNIDAS              </v>
      </c>
      <c r="X1799" s="43" t="str">
        <f>IFERROR(VLOOKUP(V1799, Fornecedores!A:E, 5, FALSE), "")</f>
        <v>João Pessoa</v>
      </c>
      <c r="Y1799" s="43" t="str">
        <f>IFERROR(VLOOKUP(V1799, Fornecedores!A:F, 6, FALSE), "")</f>
        <v>PB</v>
      </c>
      <c r="Z1799" s="14" t="str">
        <f>IF(H1799=0, "Pedido entregue!", "Pendente")</f>
        <v>Pedido entregue!</v>
      </c>
      <c r="AA1799" s="74">
        <v>1</v>
      </c>
      <c r="AB1799" s="58" t="str">
        <f>IF(Z1799="Pedido Entregue!", IF(AA1799=1, "Retirado do Almoxarifado", IF(AA1799=2, "Material devolvido", "Aguardando retirada")), IF(Z1799="Pendente", "Entrega pendente", ""))</f>
        <v>Retirado do Almoxarifado</v>
      </c>
      <c r="AC1799" s="18">
        <v>1</v>
      </c>
      <c r="AD1799" s="18">
        <f>AC1799/SUMIF($P:$P,P1799,$AC:$AC)</f>
        <v>1</v>
      </c>
      <c r="AE1799" s="18">
        <f>IF(R1799=0,0,AC1799/SUMIF($R:$R,R1799,$AC:$AC))</f>
        <v>0</v>
      </c>
      <c r="AF1799" s="18">
        <f>IF(R1799=0,1,0)</f>
        <v>1</v>
      </c>
      <c r="AG1799" s="18" t="e">
        <f>IF(R1799=0,#REF!-J1799,0)</f>
        <v>#REF!</v>
      </c>
      <c r="AH1799" t="str">
        <f>TEXT(J1799,"MMMM")</f>
        <v>maio</v>
      </c>
    </row>
    <row r="1800" spans="1:34" ht="12.75" hidden="1" customHeight="1" x14ac:dyDescent="0.25">
      <c r="A1800" s="90" t="str">
        <f>IF(C1800="Oficina Diversos","Oficina Geral",
IF(ISNUMBER(FIND("Estoque - Colhedoras",C1800)),"Colhedoras",IF(ISNUMBER(FIND("Caldeiraria",C1800)),"Caldeiraria",IF(ISNUMBER(FIND("Borracharia",C1800)),"Borracharia",IF(ISNUMBER(FIND("Lubrificação",C1800)),"Lubrificação",
IF(ISNUMBER(FIND("Estoque - Carregadeiras",C1800)),"Carregadeiras",IF(ISNUMBER(FIND("Estoque - Veic. Leves",C1800)),"Veic. Leves",
IF(ISNUMBER(FIND("Estoque - Caminhões",C1800)),"Caminhões",IF(ISNUMBER(FIND("Estoque - Transbordos",C1800)),"Transbordos",
IF(ISNUMBER(FIND("Estoque - Tratores",C1800)),"Tratores",
IF(ISNUMBER(FIND("Estoque - Máquinas pesadas",C1800)),"Máquinas pesadas",
IF(ISNUMBER(FIND("Estoque - Reboques",C1800)),"Reboques",
IF(C1800="Estoque","Estoque",
IF(AND(ISNUMBER(C1800),C1800&gt;1000,C1800&lt;2000),"Caminhões",
IF(AND(ISNUMBER(C1800),C1800&gt;2000,C1800&lt;3000),"Tratores",
IF(AND(ISNUMBER(C1800),C1800&gt;3000,C1800&lt;4000),"Carregadeiras",
IF(AND(ISNUMBER(C1800),C1800&gt;4000,C1800&lt;5000),"Máquinas pesadas",
IF(AND(ISNUMBER(C1800),C1800&gt;5000,C1800&lt;6000),"Colhedoras",
IF(AND(ISNUMBER(C1800),C1800&gt;7000,C1800&lt;8000),"Irrigação",
IF(AND(ISNUMBER(C1800),C1800&gt;8000,C1800&lt;9000),"Reboques",IF(AND(ISNUMBER(C1800),C1800&gt;0,C1800&lt;1000),"Veic. Leves","")))))))))))))))))))))</f>
        <v>Caminhões</v>
      </c>
      <c r="C1800" s="113">
        <v>1042</v>
      </c>
      <c r="D1800" s="2">
        <v>74547</v>
      </c>
      <c r="E1800" s="3" t="s">
        <v>1074</v>
      </c>
      <c r="F1800" s="101" t="str">
        <f>IF(ISBLANK(K1800), "Apenas Solicitação", "Tem OC")</f>
        <v>Tem OC</v>
      </c>
      <c r="G1800" s="2">
        <v>1</v>
      </c>
      <c r="H1800" s="102">
        <f>G1800-I1800</f>
        <v>0</v>
      </c>
      <c r="I1800" s="103">
        <v>1</v>
      </c>
      <c r="J1800" s="4">
        <v>45834</v>
      </c>
      <c r="K1800" s="180">
        <v>45842</v>
      </c>
      <c r="L1800" s="3" t="s">
        <v>20155</v>
      </c>
      <c r="M1800" s="104" t="str">
        <f ca="1">IF(OR(N1800="", N1800=0), "", IF(N1800&gt;TODAY(), "No prazo", "Atrasado"))</f>
        <v>Atrasado</v>
      </c>
      <c r="N1800" s="104">
        <f>IFERROR(K1800 + VALUE(LEFT(L1800, FIND(" ", L1800) - 1)), "")</f>
        <v>45843</v>
      </c>
      <c r="O1800" s="105">
        <f>IF(_xlfn.DAYS(K1800,J1800)&lt;0, "Aguardando OC", _xlfn.DAYS(K1800,J1800))</f>
        <v>8</v>
      </c>
      <c r="P1800" s="14">
        <v>409062</v>
      </c>
      <c r="Q1800" s="12"/>
      <c r="R1800" s="14">
        <v>170422</v>
      </c>
      <c r="S1800" s="2">
        <v>221</v>
      </c>
      <c r="T1800" s="135" t="s">
        <v>1029</v>
      </c>
      <c r="U1800" s="21">
        <v>778.33</v>
      </c>
      <c r="V1800" s="2">
        <v>2106</v>
      </c>
      <c r="W1800" s="105" t="str">
        <f>IFERROR(VLOOKUP(V1800, Fornecedores!A:C, 3, FALSE), "")</f>
        <v xml:space="preserve">UNIDAS              </v>
      </c>
      <c r="X1800" s="105" t="str">
        <f>IFERROR(VLOOKUP(V1800, Fornecedores!A:E, 5, FALSE), "")</f>
        <v>João Pessoa</v>
      </c>
      <c r="Y1800" s="105" t="str">
        <f>IFERROR(VLOOKUP(V1800, Fornecedores!A:F, 6, FALSE), "")</f>
        <v>PB</v>
      </c>
      <c r="Z1800" s="101" t="str">
        <f>IF(H1800=0, "Pedido entregue!", "Pendente")</f>
        <v>Pedido entregue!</v>
      </c>
      <c r="AB1800" s="132" t="str">
        <f>IF(Z1800="Pedido Entregue!", IF(AA1800=1, "Retirado do Almoxarifado", IF(AA1800=2, "Material devolvido", "Aguardando retirada")), IF(Z1800="Pendente", "Entrega pendente", ""))</f>
        <v>Aguardando retirada</v>
      </c>
      <c r="AC1800" s="18">
        <v>1</v>
      </c>
      <c r="AD1800" s="18">
        <f>AC1800/SUMIF($P:$P,P1800,$AC:$AC)</f>
        <v>1</v>
      </c>
      <c r="AE1800" s="18">
        <f>IF(R1800=0,0,AC1800/SUMIF($R:$R,R1800,$AC:$AC))</f>
        <v>0.33333333333333331</v>
      </c>
      <c r="AF1800" s="18">
        <f>IF(R1800=0,1,0)</f>
        <v>0</v>
      </c>
      <c r="AH1800" t="str">
        <f>TEXT(J1800,"MMMM")</f>
        <v>junho</v>
      </c>
    </row>
    <row r="1801" spans="1:34" ht="12.75" hidden="1" customHeight="1" x14ac:dyDescent="0.25">
      <c r="A1801" s="90" t="str">
        <f>IF(C1801="Oficina Diversos","Oficina Geral",
IF(ISNUMBER(FIND("Estoque - Colhedoras",C1801)),"Colhedoras",IF(ISNUMBER(FIND("Caldeiraria",C1801)),"Caldeiraria",IF(ISNUMBER(FIND("Borracharia",C1801)),"Borracharia",IF(ISNUMBER(FIND("Lubrificação",C1801)),"Lubrificação",
IF(ISNUMBER(FIND("Estoque - Carregadeiras",C1801)),"Carregadeiras",IF(ISNUMBER(FIND("Estoque - Veic. Leves",C1801)),"Veic. Leves",
IF(ISNUMBER(FIND("Estoque - Caminhões",C1801)),"Caminhões",IF(ISNUMBER(FIND("Estoque - Transbordos",C1801)),"Transbordos",
IF(ISNUMBER(FIND("Estoque - Tratores",C1801)),"Tratores",
IF(ISNUMBER(FIND("Estoque - Máquinas pesadas",C1801)),"Máquinas pesadas",
IF(ISNUMBER(FIND("Estoque - Reboques",C1801)),"Reboques",
IF(C1801="Estoque","Estoque",
IF(AND(ISNUMBER(C1801),C1801&gt;1000,C1801&lt;2000),"Caminhões",
IF(AND(ISNUMBER(C1801),C1801&gt;2000,C1801&lt;3000),"Tratores",
IF(AND(ISNUMBER(C1801),C1801&gt;3000,C1801&lt;4000),"Carregadeiras",
IF(AND(ISNUMBER(C1801),C1801&gt;4000,C1801&lt;5000),"Máquinas pesadas",
IF(AND(ISNUMBER(C1801),C1801&gt;5000,C1801&lt;6000),"Colhedoras",
IF(AND(ISNUMBER(C1801),C1801&gt;7000,C1801&lt;8000),"Irrigação",
IF(AND(ISNUMBER(C1801),C1801&gt;8000,C1801&lt;9000),"Reboques",IF(AND(ISNUMBER(C1801),C1801&gt;0,C1801&lt;1000),"Veic. Leves","")))))))))))))))))))))</f>
        <v>Caminhões</v>
      </c>
      <c r="C1801" s="171">
        <v>1035</v>
      </c>
      <c r="D1801" s="170">
        <v>74547</v>
      </c>
      <c r="E1801" s="173" t="s">
        <v>1074</v>
      </c>
      <c r="F1801" s="101" t="str">
        <f>IF(ISBLANK(K1801), "Apenas Solicitação", "Tem OC")</f>
        <v>Tem OC</v>
      </c>
      <c r="G1801" s="170">
        <v>1</v>
      </c>
      <c r="H1801" s="102">
        <f>G1801-I1801</f>
        <v>0</v>
      </c>
      <c r="I1801" s="103">
        <v>1</v>
      </c>
      <c r="J1801" s="174">
        <v>45845</v>
      </c>
      <c r="K1801" s="174">
        <v>45853</v>
      </c>
      <c r="L1801" s="173" t="s">
        <v>20155</v>
      </c>
      <c r="M1801" s="104" t="str">
        <f ca="1">IF(OR(N1801="", N1801=0), "", IF(N1801&gt;TODAY(), "No prazo", "Atrasado"))</f>
        <v>Atrasado</v>
      </c>
      <c r="N1801" s="104">
        <f>IFERROR(K1801 + VALUE(LEFT(L1801, FIND(" ", L1801) - 1)), "")</f>
        <v>45854</v>
      </c>
      <c r="O1801" s="105">
        <f>IF(_xlfn.DAYS(K1801,J1801)&lt;0, "Aguardando OC", _xlfn.DAYS(K1801,J1801))</f>
        <v>8</v>
      </c>
      <c r="P1801" s="201">
        <v>410511</v>
      </c>
      <c r="Q1801" s="12"/>
      <c r="R1801" s="212">
        <v>170968</v>
      </c>
      <c r="S1801" s="2">
        <v>221</v>
      </c>
      <c r="T1801" s="135" t="s">
        <v>1029</v>
      </c>
      <c r="U1801" s="170">
        <v>778.66</v>
      </c>
      <c r="V1801" s="170">
        <v>2106</v>
      </c>
      <c r="W1801" s="105" t="str">
        <f>IFERROR(VLOOKUP(V1801, Fornecedores!A:C, 3, FALSE), "")</f>
        <v xml:space="preserve">UNIDAS              </v>
      </c>
      <c r="X1801" s="105" t="str">
        <f>IFERROR(VLOOKUP(V1801, Fornecedores!A:E, 5, FALSE), "")</f>
        <v>João Pessoa</v>
      </c>
      <c r="Y1801" s="105" t="str">
        <f>IFERROR(VLOOKUP(V1801, Fornecedores!A:F, 6, FALSE), "")</f>
        <v>PB</v>
      </c>
      <c r="Z1801" s="101" t="str">
        <f>IF(H1801=0, "Pedido entregue!", "Pendente")</f>
        <v>Pedido entregue!</v>
      </c>
      <c r="AB1801" s="132" t="str">
        <f>IF(Z1801="Pedido Entregue!", IF(AA1801=1, "Retirado do Almoxarifado", IF(AA1801=2, "Material devolvido", "Aguardando retirada")), IF(Z1801="Pendente", "Entrega pendente", ""))</f>
        <v>Aguardando retirada</v>
      </c>
      <c r="AC1801" s="18">
        <v>1</v>
      </c>
      <c r="AD1801" s="18">
        <f>AC1801/SUMIF($P:$P,P1801,$AC:$AC)</f>
        <v>1</v>
      </c>
      <c r="AE1801" s="18">
        <f>IF(R1801=0,0,AC1801/SUMIF($R:$R,R1801,$AC:$AC))</f>
        <v>1</v>
      </c>
      <c r="AF1801" s="18">
        <f>IF(R1801=0,1,0)</f>
        <v>0</v>
      </c>
      <c r="AH1801" t="str">
        <f>TEXT(J1801,"MMMM")</f>
        <v>julho</v>
      </c>
    </row>
    <row r="1802" spans="1:34" ht="12.75" hidden="1" customHeight="1" x14ac:dyDescent="0.25">
      <c r="A1802" s="90" t="str">
        <f>IF(C1802="Oficina Diversos","Oficina Geral",
IF(ISNUMBER(FIND("Estoque - Colhedoras",C1802)),"Colhedoras",IF(ISNUMBER(FIND("Caldeiraria",C1802)),"Caldeiraria",IF(ISNUMBER(FIND("Borracharia",C1802)),"Borracharia",IF(ISNUMBER(FIND("Lubrificação",C1802)),"Lubrificação",
IF(ISNUMBER(FIND("Estoque - Carregadeiras",C1802)),"Carregadeiras",IF(ISNUMBER(FIND("Estoque - Veic. Leves",C1802)),"Veic. Leves",
IF(ISNUMBER(FIND("Estoque - Caminhões",C1802)),"Caminhões",IF(ISNUMBER(FIND("Estoque - Transbordos",C1802)),"Transbordos",
IF(ISNUMBER(FIND("Estoque - Tratores",C1802)),"Tratores",
IF(ISNUMBER(FIND("Estoque - Máquinas pesadas",C1802)),"Máquinas pesadas",
IF(ISNUMBER(FIND("Estoque - Reboques",C1802)),"Reboques",
IF(C1802="Estoque","Estoque",
IF(AND(ISNUMBER(C1802),C1802&gt;1000,C1802&lt;2000),"Caminhões",
IF(AND(ISNUMBER(C1802),C1802&gt;2000,C1802&lt;3000),"Tratores",
IF(AND(ISNUMBER(C1802),C1802&gt;3000,C1802&lt;4000),"Carregadeiras",
IF(AND(ISNUMBER(C1802),C1802&gt;4000,C1802&lt;5000),"Máquinas pesadas",
IF(AND(ISNUMBER(C1802),C1802&gt;5000,C1802&lt;6000),"Colhedoras",
IF(AND(ISNUMBER(C1802),C1802&gt;7000,C1802&lt;8000),"Irrigação",
IF(AND(ISNUMBER(C1802),C1802&gt;8000,C1802&lt;9000),"Reboques",IF(AND(ISNUMBER(C1802),C1802&gt;0,C1802&lt;1000),"Veic. Leves","")))))))))))))))))))))</f>
        <v>Caminhões</v>
      </c>
      <c r="C1802" s="113" t="s">
        <v>20247</v>
      </c>
      <c r="D1802" s="2">
        <v>74548</v>
      </c>
      <c r="E1802" s="3" t="s">
        <v>20330</v>
      </c>
      <c r="F1802" s="101" t="str">
        <f>IF(ISBLANK(K1802), "Apenas Solicitação", "Tem OC")</f>
        <v>Tem OC</v>
      </c>
      <c r="G1802" s="2">
        <v>7</v>
      </c>
      <c r="H1802" s="102">
        <f>G1802-I1802</f>
        <v>0</v>
      </c>
      <c r="I1802" s="103">
        <v>7</v>
      </c>
      <c r="J1802" s="4">
        <v>45814</v>
      </c>
      <c r="K1802" s="180">
        <v>45819</v>
      </c>
      <c r="L1802" s="3" t="s">
        <v>20159</v>
      </c>
      <c r="M1802" s="104" t="str">
        <f ca="1">IF(OR(N1802="", N1802=0), "", IF(N1802&gt;TODAY(), "No prazo", "Atrasado"))</f>
        <v>Atrasado</v>
      </c>
      <c r="N1802" s="104">
        <f>IFERROR(K1802 + VALUE(LEFT(L1802, FIND(" ", L1802) - 1)), "")</f>
        <v>45834</v>
      </c>
      <c r="O1802" s="105">
        <f>IF(_xlfn.DAYS(K1802,J1802)&lt;0, "Aguardando OC", _xlfn.DAYS(K1802,J1802))</f>
        <v>5</v>
      </c>
      <c r="P1802" s="14">
        <v>406300</v>
      </c>
      <c r="Q1802" s="12"/>
      <c r="R1802" s="14">
        <v>168991</v>
      </c>
      <c r="S1802" s="2">
        <v>221</v>
      </c>
      <c r="T1802" s="135" t="s">
        <v>1029</v>
      </c>
      <c r="U1802" s="21">
        <v>762.48</v>
      </c>
      <c r="V1802" s="2">
        <v>15723</v>
      </c>
      <c r="W1802" s="105" t="str">
        <f>IFERROR(VLOOKUP(V1802, Fornecedores!A:C, 3, FALSE), "")</f>
        <v>NOVA CENTER ATACADO</v>
      </c>
      <c r="X1802" s="105" t="str">
        <f>IFERROR(VLOOKUP(V1802, Fornecedores!A:E, 5, FALSE), "")</f>
        <v>Viana</v>
      </c>
      <c r="Y1802" s="105" t="str">
        <f>IFERROR(VLOOKUP(V1802, Fornecedores!A:F, 6, FALSE), "")</f>
        <v>ES</v>
      </c>
      <c r="Z1802" s="101" t="str">
        <f>IF(H1802=0, "Pedido entregue!", "Pendente")</f>
        <v>Pedido entregue!</v>
      </c>
      <c r="AB1802" s="132" t="str">
        <f>IF(Z1802="Pedido Entregue!", IF(AA1802=1, "Retirado do Almoxarifado", IF(AA1802=2, "Material devolvido", "Aguardando retirada")), IF(Z1802="Pendente", "Entrega pendente", ""))</f>
        <v>Aguardando retirada</v>
      </c>
      <c r="AC1802" s="18">
        <v>1</v>
      </c>
      <c r="AD1802" s="18">
        <f>AC1802/SUMIF($P:$P,P1802,$AC:$AC)</f>
        <v>1</v>
      </c>
      <c r="AE1802" s="18">
        <f>IF(R1802=0,0,AC1802/SUMIF($R:$R,R1802,$AC:$AC))</f>
        <v>0.25</v>
      </c>
      <c r="AF1802" s="18">
        <f>IF(R1802=0,1,0)</f>
        <v>0</v>
      </c>
      <c r="AH1802" t="str">
        <f>TEXT(J1802,"MMMM")</f>
        <v>junho</v>
      </c>
    </row>
    <row r="1803" spans="1:34" ht="12.75" customHeight="1" x14ac:dyDescent="0.25">
      <c r="A1803" s="90" t="str">
        <f>IF(C1803="Oficina Diversos","Oficina Geral",
IF(ISNUMBER(FIND("Estoque - Colhedoras",C1803)),"Colhedoras",IF(ISNUMBER(FIND("Caldeiraria",C1803)),"Caldeiraria",IF(ISNUMBER(FIND("Borracharia",C1803)),"Borracharia",IF(ISNUMBER(FIND("Lubrificação",C1803)),"Lubrificação",
IF(ISNUMBER(FIND("Estoque - Carregadeiras",C1803)),"Carregadeiras",IF(ISNUMBER(FIND("Estoque - Veic. Leves",C1803)),"Veic. Leves",
IF(ISNUMBER(FIND("Estoque - Caminhões",C1803)),"Caminhões",IF(ISNUMBER(FIND("Estoque - Transbordos",C1803)),"Transbordos",
IF(ISNUMBER(FIND("Estoque - Tratores",C1803)),"Tratores",
IF(ISNUMBER(FIND("Estoque - Máquinas pesadas",C1803)),"Máquinas pesadas",
IF(ISNUMBER(FIND("Estoque - Reboques",C1803)),"Reboques",
IF(C1803="Estoque","Estoque",
IF(AND(ISNUMBER(C1803),C1803&gt;1000,C1803&lt;2000),"Caminhões",
IF(AND(ISNUMBER(C1803),C1803&gt;2000,C1803&lt;3000),"Tratores",
IF(AND(ISNUMBER(C1803),C1803&gt;3000,C1803&lt;4000),"Carregadeiras",
IF(AND(ISNUMBER(C1803),C1803&gt;4000,C1803&lt;5000),"Máquinas pesadas",
IF(AND(ISNUMBER(C1803),C1803&gt;5000,C1803&lt;6000),"Colhedoras",
IF(AND(ISNUMBER(C1803),C1803&gt;7000,C1803&lt;8000),"Irrigação",
IF(AND(ISNUMBER(C1803),C1803&gt;8000,C1803&lt;9000),"Reboques",IF(AND(ISNUMBER(C1803),C1803&gt;0,C1803&lt;1000),"Veic. Leves","")))))))))))))))))))))</f>
        <v>Caminhões</v>
      </c>
      <c r="C1803" s="113" t="s">
        <v>20247</v>
      </c>
      <c r="D1803" s="2">
        <v>74628</v>
      </c>
      <c r="E1803" s="3" t="s">
        <v>20331</v>
      </c>
      <c r="F1803" s="101" t="str">
        <f>IF(ISBLANK(K1803), "Apenas Solicitação", "Tem OC")</f>
        <v>Tem OC</v>
      </c>
      <c r="G1803" s="2">
        <v>14</v>
      </c>
      <c r="H1803" s="102">
        <f>G1803-I1803</f>
        <v>12</v>
      </c>
      <c r="I1803" s="103">
        <v>2</v>
      </c>
      <c r="J1803" s="4">
        <v>45814</v>
      </c>
      <c r="K1803" s="180">
        <v>45819</v>
      </c>
      <c r="L1803" s="3" t="s">
        <v>20159</v>
      </c>
      <c r="M1803" s="104" t="str">
        <f ca="1">IF(OR(N1803="", N1803=0), "", IF(N1803&gt;TODAY(), "No prazo", "Atrasado"))</f>
        <v>Atrasado</v>
      </c>
      <c r="N1803" s="104">
        <f>IFERROR(K1803 + VALUE(LEFT(L1803, FIND(" ", L1803) - 1)), "")</f>
        <v>45834</v>
      </c>
      <c r="O1803" s="105">
        <f>IF(_xlfn.DAYS(K1803,J1803)&lt;0, "Aguardando OC", _xlfn.DAYS(K1803,J1803))</f>
        <v>5</v>
      </c>
      <c r="P1803" s="14">
        <v>406302</v>
      </c>
      <c r="Q1803" s="12"/>
      <c r="R1803" s="14">
        <v>168991</v>
      </c>
      <c r="S1803" s="2">
        <v>221</v>
      </c>
      <c r="T1803" s="135" t="s">
        <v>1029</v>
      </c>
      <c r="U1803" s="21">
        <v>84.77</v>
      </c>
      <c r="V1803" s="2">
        <v>15723</v>
      </c>
      <c r="W1803" s="105" t="str">
        <f>IFERROR(VLOOKUP(V1803, Fornecedores!A:C, 3, FALSE), "")</f>
        <v>NOVA CENTER ATACADO</v>
      </c>
      <c r="X1803" s="105" t="str">
        <f>IFERROR(VLOOKUP(V1803, Fornecedores!A:E, 5, FALSE), "")</f>
        <v>Viana</v>
      </c>
      <c r="Y1803" s="105" t="str">
        <f>IFERROR(VLOOKUP(V1803, Fornecedores!A:F, 6, FALSE), "")</f>
        <v>ES</v>
      </c>
      <c r="Z1803" s="101" t="str">
        <f>IF(H1803=0, "Pedido entregue!", "Pendente")</f>
        <v>Pendente</v>
      </c>
      <c r="AB1803" s="132" t="str">
        <f>IF(Z1803="Pedido Entregue!", IF(AA1803=1, "Retirado do Almoxarifado", IF(AA1803=2, "Material devolvido", "Aguardando retirada")), IF(Z1803="Pendente", "Entrega pendente", ""))</f>
        <v>Entrega pendente</v>
      </c>
      <c r="AC1803" s="18">
        <v>1</v>
      </c>
      <c r="AD1803" s="18">
        <f>AC1803/SUMIF($P:$P,P1803,$AC:$AC)</f>
        <v>1</v>
      </c>
      <c r="AE1803" s="18">
        <f>IF(R1803=0,0,AC1803/SUMIF($R:$R,R1803,$AC:$AC))</f>
        <v>0.25</v>
      </c>
      <c r="AF1803" s="18">
        <f>IF(R1803=0,1,0)</f>
        <v>0</v>
      </c>
      <c r="AH1803" t="str">
        <f>TEXT(J1803,"MMMM")</f>
        <v>junho</v>
      </c>
    </row>
    <row r="1804" spans="1:34" ht="12.75" hidden="1" customHeight="1" x14ac:dyDescent="0.25">
      <c r="A1804" s="90" t="str">
        <f>IF(C1804="Oficina Diversos","Oficina Geral",
IF(ISNUMBER(FIND("Estoque - Colhedoras",C1804)),"Colhedoras",IF(ISNUMBER(FIND("Caldeiraria",C1804)),"Caldeiraria",IF(ISNUMBER(FIND("Borracharia",C1804)),"Borracharia",IF(ISNUMBER(FIND("Lubrificação",C1804)),"Lubrificação",
IF(ISNUMBER(FIND("Estoque - Carregadeiras",C1804)),"Carregadeiras",IF(ISNUMBER(FIND("Estoque - Veic. Leves",C1804)),"Veic. Leves",
IF(ISNUMBER(FIND("Estoque - Caminhões",C1804)),"Caminhões",IF(ISNUMBER(FIND("Estoque - Transbordos",C1804)),"Transbordos",
IF(ISNUMBER(FIND("Estoque - Tratores",C1804)),"Tratores",
IF(ISNUMBER(FIND("Estoque - Máquinas pesadas",C1804)),"Máquinas pesadas",
IF(ISNUMBER(FIND("Estoque - Reboques",C1804)),"Reboques",
IF(C1804="Estoque","Estoque",
IF(AND(ISNUMBER(C1804),C1804&gt;1000,C1804&lt;2000),"Caminhões",
IF(AND(ISNUMBER(C1804),C1804&gt;2000,C1804&lt;3000),"Tratores",
IF(AND(ISNUMBER(C1804),C1804&gt;3000,C1804&lt;4000),"Carregadeiras",
IF(AND(ISNUMBER(C1804),C1804&gt;4000,C1804&lt;5000),"Máquinas pesadas",
IF(AND(ISNUMBER(C1804),C1804&gt;5000,C1804&lt;6000),"Colhedoras",
IF(AND(ISNUMBER(C1804),C1804&gt;7000,C1804&lt;8000),"Irrigação",
IF(AND(ISNUMBER(C1804),C1804&gt;8000,C1804&lt;9000),"Reboques",IF(AND(ISNUMBER(C1804),C1804&gt;0,C1804&lt;1000),"Veic. Leves","")))))))))))))))))))))</f>
        <v>Tratores</v>
      </c>
      <c r="B1804" s="72"/>
      <c r="C1804" s="28">
        <v>2025</v>
      </c>
      <c r="D1804" s="28">
        <v>74745</v>
      </c>
      <c r="E1804" s="29" t="s">
        <v>85</v>
      </c>
      <c r="F1804" s="14" t="str">
        <f>IF(ISBLANK(K1804), "Apenas Solicitação", "Tem OC")</f>
        <v>Tem OC</v>
      </c>
      <c r="G1804" s="28">
        <v>10</v>
      </c>
      <c r="H1804" s="37">
        <f>G1804-I1804</f>
        <v>0</v>
      </c>
      <c r="I1804" s="38">
        <v>10</v>
      </c>
      <c r="J1804" s="64">
        <v>45728</v>
      </c>
      <c r="K1804" s="183">
        <v>45747</v>
      </c>
      <c r="L1804" s="3"/>
      <c r="M1804" s="44"/>
      <c r="N1804" s="44" t="str">
        <f>IFERROR(K1804 + VALUE(LEFT(L1804, FIND(" ", L1804) - 1)), "")</f>
        <v/>
      </c>
      <c r="O1804" s="3">
        <f>IF(_xlfn.DAYS(K1804,J1804)&lt;0, "Aguardando OC", _xlfn.DAYS(K1804,J1804))</f>
        <v>19</v>
      </c>
      <c r="P1804" s="206">
        <v>395861</v>
      </c>
      <c r="Q1804" s="214">
        <v>1136056</v>
      </c>
      <c r="R1804" s="206">
        <v>165467</v>
      </c>
      <c r="S1804" s="28">
        <v>696</v>
      </c>
      <c r="T1804" s="265" t="s">
        <v>86</v>
      </c>
      <c r="U1804" s="32">
        <v>127.5</v>
      </c>
      <c r="V1804" s="28">
        <v>3238</v>
      </c>
      <c r="W1804" s="43" t="str">
        <f>IFERROR(VLOOKUP(V1804, Fornecedores!A:C, 3, FALSE), "")</f>
        <v xml:space="preserve">VENEZA              </v>
      </c>
      <c r="X1804" s="43" t="str">
        <f>IFERROR(VLOOKUP(V1804, Fornecedores!A:E, 5, FALSE), "")</f>
        <v>Bayeux</v>
      </c>
      <c r="Y1804" s="43" t="str">
        <f>IFERROR(VLOOKUP(V1804, Fornecedores!A:F, 6, FALSE), "")</f>
        <v>PB</v>
      </c>
      <c r="Z1804" s="14" t="str">
        <f>IF(H1804=0, "Pedido entregue!", "Pendente")</f>
        <v>Pedido entregue!</v>
      </c>
      <c r="AA1804" s="74"/>
      <c r="AB1804" s="58" t="str">
        <f>IF(Z1804="Pedido Entregue!", IF(AA1804=1, "Retirado do Almoxarifado", IF(AA1804=2, "Material devolvido", "Aguardando retirada")), IF(Z1804="Pendente", "Entrega pendente", ""))</f>
        <v>Aguardando retirada</v>
      </c>
      <c r="AC1804" s="18">
        <v>1</v>
      </c>
      <c r="AD1804" s="18">
        <f>AC1804/SUMIF($P:$P,P1804,$AC:$AC)</f>
        <v>1</v>
      </c>
      <c r="AE1804" s="18">
        <f>IF(R1804=0,0,AC1804/SUMIF($R:$R,R1804,$AC:$AC))</f>
        <v>0.2</v>
      </c>
      <c r="AF1804" s="18">
        <f>IF(R1804=0,1,0)</f>
        <v>0</v>
      </c>
      <c r="AG1804" s="18">
        <f>IF(R1804=0,#REF!-J1804,0)</f>
        <v>0</v>
      </c>
      <c r="AH1804" t="str">
        <f>TEXT(J1804,"MMMM")</f>
        <v>março</v>
      </c>
    </row>
    <row r="1805" spans="1:34" ht="12.75" customHeight="1" x14ac:dyDescent="0.25">
      <c r="A1805" s="90" t="str">
        <f>IF(C1805="Oficina Diversos","Oficina Geral",
IF(ISNUMBER(FIND("Estoque - Colhedoras",C1805)),"Colhedoras",IF(ISNUMBER(FIND("Caldeiraria",C1805)),"Caldeiraria",IF(ISNUMBER(FIND("Borracharia",C1805)),"Borracharia",IF(ISNUMBER(FIND("Lubrificação",C1805)),"Lubrificação",
IF(ISNUMBER(FIND("Estoque - Carregadeiras",C1805)),"Carregadeiras",IF(ISNUMBER(FIND("Estoque - Veic. Leves",C1805)),"Veic. Leves",
IF(ISNUMBER(FIND("Estoque - Caminhões",C1805)),"Caminhões",IF(ISNUMBER(FIND("Estoque - Transbordos",C1805)),"Transbordos",
IF(ISNUMBER(FIND("Estoque - Tratores",C1805)),"Tratores",
IF(ISNUMBER(FIND("Estoque - Máquinas pesadas",C1805)),"Máquinas pesadas",
IF(ISNUMBER(FIND("Estoque - Reboques",C1805)),"Reboques",
IF(C1805="Estoque","Estoque",
IF(AND(ISNUMBER(C1805),C1805&gt;1000,C1805&lt;2000),"Caminhões",
IF(AND(ISNUMBER(C1805),C1805&gt;2000,C1805&lt;3000),"Tratores",
IF(AND(ISNUMBER(C1805),C1805&gt;3000,C1805&lt;4000),"Carregadeiras",
IF(AND(ISNUMBER(C1805),C1805&gt;4000,C1805&lt;5000),"Máquinas pesadas",
IF(AND(ISNUMBER(C1805),C1805&gt;5000,C1805&lt;6000),"Colhedoras",
IF(AND(ISNUMBER(C1805),C1805&gt;7000,C1805&lt;8000),"Irrigação",
IF(AND(ISNUMBER(C1805),C1805&gt;8000,C1805&lt;9000),"Reboques",IF(AND(ISNUMBER(C1805),C1805&gt;0,C1805&lt;1000),"Veic. Leves","")))))))))))))))))))))</f>
        <v>Tratores</v>
      </c>
      <c r="B1805" s="72"/>
      <c r="C1805" s="2">
        <v>2027</v>
      </c>
      <c r="D1805" s="2">
        <v>74746</v>
      </c>
      <c r="E1805" s="3" t="s">
        <v>1284</v>
      </c>
      <c r="F1805" s="14" t="str">
        <f>IF(ISBLANK(K1805), "Apenas Solicitação", "Tem OC")</f>
        <v>Apenas Solicitação</v>
      </c>
      <c r="G1805" s="2">
        <v>1</v>
      </c>
      <c r="H1805" s="37">
        <f>G1805-I1805</f>
        <v>1</v>
      </c>
      <c r="I1805" s="38">
        <v>0</v>
      </c>
      <c r="J1805" s="4">
        <v>45786</v>
      </c>
      <c r="K1805" s="14"/>
      <c r="L1805" s="3"/>
      <c r="M1805" s="44" t="str">
        <f ca="1">IF(OR(N1805="", N1805=0), "", IF(N1805&gt;TODAY(), "No prazo", "Atrasado"))</f>
        <v/>
      </c>
      <c r="N1805" s="44" t="str">
        <f>IFERROR(K1805 + VALUE(LEFT(L1805, FIND(" ", L1805) - 1)), "")</f>
        <v/>
      </c>
      <c r="O1805" s="3" t="str">
        <f>IF(_xlfn.DAYS(K1805,J1805)&lt;0, "Aguardando OC", _xlfn.DAYS(K1805,J1805))</f>
        <v>Aguardando OC</v>
      </c>
      <c r="P1805" s="14">
        <v>402101</v>
      </c>
      <c r="Q1805" s="12"/>
      <c r="R1805" s="14">
        <v>0</v>
      </c>
      <c r="S1805" s="2">
        <v>221</v>
      </c>
      <c r="T1805" s="135" t="s">
        <v>1029</v>
      </c>
      <c r="U1805" s="21">
        <v>240.33</v>
      </c>
      <c r="V1805" s="2"/>
      <c r="W1805" s="43" t="str">
        <f>IFERROR(VLOOKUP(V1805, Fornecedores!A:C, 3, FALSE), "")</f>
        <v/>
      </c>
      <c r="X1805" s="43" t="str">
        <f>IFERROR(VLOOKUP(V1805, Fornecedores!A:E, 5, FALSE), "")</f>
        <v/>
      </c>
      <c r="Y1805" s="43" t="str">
        <f>IFERROR(VLOOKUP(V1805, Fornecedores!A:F, 6, FALSE), "")</f>
        <v/>
      </c>
      <c r="Z1805" s="14" t="str">
        <f>IF(H1805=0, "Pedido entregue!", "Pendente")</f>
        <v>Pendente</v>
      </c>
      <c r="AA1805" s="74"/>
      <c r="AB1805" s="58" t="str">
        <f>IF(Z1805="Pedido Entregue!", IF(AA1805=1, "Retirado do Almoxarifado", IF(AA1805=2, "Material devolvido", "Aguardando retirada")), IF(Z1805="Pendente", "Entrega pendente", ""))</f>
        <v>Entrega pendente</v>
      </c>
      <c r="AC1805" s="18">
        <v>1</v>
      </c>
      <c r="AD1805" s="18">
        <f>AC1805/SUMIF($P:$P,P1805,$AC:$AC)</f>
        <v>1</v>
      </c>
      <c r="AE1805" s="18">
        <f>IF(R1805=0,0,AC1805/SUMIF($R:$R,R1805,$AC:$AC))</f>
        <v>0</v>
      </c>
      <c r="AF1805" s="18">
        <f>IF(R1805=0,1,0)</f>
        <v>1</v>
      </c>
      <c r="AH1805" t="str">
        <f>TEXT(J1805,"MMMM")</f>
        <v>maio</v>
      </c>
    </row>
    <row r="1806" spans="1:34" ht="12.75" customHeight="1" x14ac:dyDescent="0.25">
      <c r="A1806" s="90" t="str">
        <f>IF(C1806="Oficina Diversos","Oficina Geral",
IF(ISNUMBER(FIND("Estoque - Colhedoras",C1806)),"Colhedoras",IF(ISNUMBER(FIND("Caldeiraria",C1806)),"Caldeiraria",IF(ISNUMBER(FIND("Borracharia",C1806)),"Borracharia",IF(ISNUMBER(FIND("Lubrificação",C1806)),"Lubrificação",
IF(ISNUMBER(FIND("Estoque - Carregadeiras",C1806)),"Carregadeiras",IF(ISNUMBER(FIND("Estoque - Veic. Leves",C1806)),"Veic. Leves",
IF(ISNUMBER(FIND("Estoque - Caminhões",C1806)),"Caminhões",IF(ISNUMBER(FIND("Estoque - Transbordos",C1806)),"Transbordos",
IF(ISNUMBER(FIND("Estoque - Tratores",C1806)),"Tratores",
IF(ISNUMBER(FIND("Estoque - Máquinas pesadas",C1806)),"Máquinas pesadas",
IF(ISNUMBER(FIND("Estoque - Reboques",C1806)),"Reboques",
IF(C1806="Estoque","Estoque",
IF(AND(ISNUMBER(C1806),C1806&gt;1000,C1806&lt;2000),"Caminhões",
IF(AND(ISNUMBER(C1806),C1806&gt;2000,C1806&lt;3000),"Tratores",
IF(AND(ISNUMBER(C1806),C1806&gt;3000,C1806&lt;4000),"Carregadeiras",
IF(AND(ISNUMBER(C1806),C1806&gt;4000,C1806&lt;5000),"Máquinas pesadas",
IF(AND(ISNUMBER(C1806),C1806&gt;5000,C1806&lt;6000),"Colhedoras",
IF(AND(ISNUMBER(C1806),C1806&gt;7000,C1806&lt;8000),"Irrigação",
IF(AND(ISNUMBER(C1806),C1806&gt;8000,C1806&lt;9000),"Reboques",IF(AND(ISNUMBER(C1806),C1806&gt;0,C1806&lt;1000),"Veic. Leves","")))))))))))))))))))))</f>
        <v>Tratores</v>
      </c>
      <c r="C1806" s="144">
        <v>2064</v>
      </c>
      <c r="D1806" s="143">
        <v>74872</v>
      </c>
      <c r="E1806" s="146" t="s">
        <v>20594</v>
      </c>
      <c r="F1806" s="101" t="str">
        <f>IF(ISBLANK(K1806), "Apenas Solicitação", "Tem OC")</f>
        <v>Apenas Solicitação</v>
      </c>
      <c r="G1806" s="143">
        <v>6</v>
      </c>
      <c r="H1806" s="102">
        <f>G1806-I1806</f>
        <v>6</v>
      </c>
      <c r="I1806" s="103"/>
      <c r="J1806" s="147">
        <v>45821</v>
      </c>
      <c r="K1806" s="200"/>
      <c r="L1806" s="146"/>
      <c r="M1806" s="104" t="str">
        <f ca="1">IF(OR(N1806="", N1806=0), "", IF(N1806&gt;TODAY(), "No prazo", "Atrasado"))</f>
        <v/>
      </c>
      <c r="N1806" s="104" t="str">
        <f>IFERROR(K1806 + VALUE(LEFT(L1806, FIND(" ", L1806) - 1)), "")</f>
        <v/>
      </c>
      <c r="O1806" s="105" t="str">
        <f>IF(_xlfn.DAYS(K1806,J1806)&lt;0, "Aguardando OC", _xlfn.DAYS(K1806,J1806))</f>
        <v>Aguardando OC</v>
      </c>
      <c r="P1806" s="200">
        <v>407298</v>
      </c>
      <c r="Q1806" s="12"/>
      <c r="R1806" s="200">
        <v>0</v>
      </c>
      <c r="S1806" s="143">
        <v>221</v>
      </c>
      <c r="T1806" s="135" t="s">
        <v>1029</v>
      </c>
      <c r="U1806" s="164">
        <v>20.46</v>
      </c>
      <c r="V1806" s="143"/>
      <c r="W1806" s="105" t="str">
        <f>IFERROR(VLOOKUP(V1806, Fornecedores!A:C, 3, FALSE), "")</f>
        <v/>
      </c>
      <c r="X1806" s="105" t="str">
        <f>IFERROR(VLOOKUP(V1806, Fornecedores!A:E, 5, FALSE), "")</f>
        <v/>
      </c>
      <c r="Y1806" s="105" t="str">
        <f>IFERROR(VLOOKUP(V1806, Fornecedores!A:F, 6, FALSE), "")</f>
        <v/>
      </c>
      <c r="Z1806" s="101" t="str">
        <f>IF(H1806=0, "Pedido entregue!", "Pendente")</f>
        <v>Pendente</v>
      </c>
      <c r="AB1806" s="132" t="str">
        <f>IF(Z1806="Pedido Entregue!", IF(AA1806=1, "Retirado do Almoxarifado", IF(AA1806=2, "Material devolvido", "Aguardando retirada")), IF(Z1806="Pendente", "Entrega pendente", ""))</f>
        <v>Entrega pendente</v>
      </c>
      <c r="AC1806" s="18">
        <v>1</v>
      </c>
      <c r="AD1806" s="18">
        <f>AC1806/SUMIF($P:$P,P1806,$AC:$AC)</f>
        <v>1</v>
      </c>
      <c r="AE1806" s="18">
        <f>IF(R1806=0,0,AC1806/SUMIF($R:$R,R1806,$AC:$AC))</f>
        <v>0</v>
      </c>
      <c r="AF1806" s="18">
        <f>IF(R1806=0,1,0)</f>
        <v>1</v>
      </c>
      <c r="AH1806" t="str">
        <f>TEXT(J1806,"MMMM")</f>
        <v>junho</v>
      </c>
    </row>
    <row r="1807" spans="1:34" ht="12.75" customHeight="1" x14ac:dyDescent="0.25">
      <c r="A1807" s="90" t="str">
        <f>IF(C1807="Oficina Diversos","Oficina Geral",
IF(ISNUMBER(FIND("Estoque - Colhedoras",C1807)),"Colhedoras",IF(ISNUMBER(FIND("Caldeiraria",C1807)),"Caldeiraria",IF(ISNUMBER(FIND("Borracharia",C1807)),"Borracharia",IF(ISNUMBER(FIND("Lubrificação",C1807)),"Lubrificação",
IF(ISNUMBER(FIND("Estoque - Carregadeiras",C1807)),"Carregadeiras",IF(ISNUMBER(FIND("Estoque - Veic. Leves",C1807)),"Veic. Leves",
IF(ISNUMBER(FIND("Estoque - Caminhões",C1807)),"Caminhões",IF(ISNUMBER(FIND("Estoque - Transbordos",C1807)),"Transbordos",
IF(ISNUMBER(FIND("Estoque - Tratores",C1807)),"Tratores",
IF(ISNUMBER(FIND("Estoque - Máquinas pesadas",C1807)),"Máquinas pesadas",
IF(ISNUMBER(FIND("Estoque - Reboques",C1807)),"Reboques",
IF(C1807="Estoque","Estoque",
IF(AND(ISNUMBER(C1807),C1807&gt;1000,C1807&lt;2000),"Caminhões",
IF(AND(ISNUMBER(C1807),C1807&gt;2000,C1807&lt;3000),"Tratores",
IF(AND(ISNUMBER(C1807),C1807&gt;3000,C1807&lt;4000),"Carregadeiras",
IF(AND(ISNUMBER(C1807),C1807&gt;4000,C1807&lt;5000),"Máquinas pesadas",
IF(AND(ISNUMBER(C1807),C1807&gt;5000,C1807&lt;6000),"Colhedoras",
IF(AND(ISNUMBER(C1807),C1807&gt;7000,C1807&lt;8000),"Irrigação",
IF(AND(ISNUMBER(C1807),C1807&gt;8000,C1807&lt;9000),"Reboques",IF(AND(ISNUMBER(C1807),C1807&gt;0,C1807&lt;1000),"Veic. Leves","")))))))))))))))))))))</f>
        <v>Tratores</v>
      </c>
      <c r="C1807" s="171">
        <v>2027</v>
      </c>
      <c r="D1807" s="170">
        <v>74872</v>
      </c>
      <c r="E1807" s="173" t="s">
        <v>20594</v>
      </c>
      <c r="F1807" s="101" t="str">
        <f>IF(ISBLANK(K1807), "Apenas Solicitação", "Tem OC")</f>
        <v>Apenas Solicitação</v>
      </c>
      <c r="G1807" s="170">
        <v>6</v>
      </c>
      <c r="H1807" s="102">
        <f>G1807-I1807</f>
        <v>6</v>
      </c>
      <c r="I1807" s="103"/>
      <c r="J1807" s="174">
        <v>45821</v>
      </c>
      <c r="K1807" s="201"/>
      <c r="L1807" s="173"/>
      <c r="M1807" s="104" t="str">
        <f ca="1">IF(OR(N1807="", N1807=0), "", IF(N1807&gt;TODAY(), "No prazo", "Atrasado"))</f>
        <v/>
      </c>
      <c r="N1807" s="104" t="str">
        <f>IFERROR(K1807 + VALUE(LEFT(L1807, FIND(" ", L1807) - 1)), "")</f>
        <v/>
      </c>
      <c r="O1807" s="105" t="str">
        <f>IF(_xlfn.DAYS(K1807,J1807)&lt;0, "Aguardando OC", _xlfn.DAYS(K1807,J1807))</f>
        <v>Aguardando OC</v>
      </c>
      <c r="P1807" s="201">
        <v>407408</v>
      </c>
      <c r="Q1807" s="12"/>
      <c r="R1807" s="201">
        <v>0</v>
      </c>
      <c r="S1807" s="2">
        <v>221</v>
      </c>
      <c r="T1807" s="135" t="s">
        <v>1029</v>
      </c>
      <c r="U1807" s="170">
        <v>6.81666666666667</v>
      </c>
      <c r="V1807" s="170"/>
      <c r="W1807" s="105" t="str">
        <f>IFERROR(VLOOKUP(V1807, Fornecedores!A:C, 3, FALSE), "")</f>
        <v/>
      </c>
      <c r="X1807" s="105" t="str">
        <f>IFERROR(VLOOKUP(V1807, Fornecedores!A:E, 5, FALSE), "")</f>
        <v/>
      </c>
      <c r="Y1807" s="105" t="str">
        <f>IFERROR(VLOOKUP(V1807, Fornecedores!A:F, 6, FALSE), "")</f>
        <v/>
      </c>
      <c r="Z1807" s="101" t="str">
        <f>IF(H1807=0, "Pedido entregue!", "Pendente")</f>
        <v>Pendente</v>
      </c>
      <c r="AB1807" s="132" t="str">
        <f>IF(Z1807="Pedido Entregue!", IF(AA1807=1, "Retirado do Almoxarifado", IF(AA1807=2, "Material devolvido", "Aguardando retirada")), IF(Z1807="Pendente", "Entrega pendente", ""))</f>
        <v>Entrega pendente</v>
      </c>
      <c r="AC1807" s="18">
        <v>1</v>
      </c>
      <c r="AD1807" s="18">
        <f>AC1807/SUMIF($P:$P,P1807,$AC:$AC)</f>
        <v>1</v>
      </c>
      <c r="AE1807" s="18">
        <f>IF(R1807=0,0,AC1807/SUMIF($R:$R,R1807,$AC:$AC))</f>
        <v>0</v>
      </c>
      <c r="AF1807" s="18">
        <f>IF(R1807=0,1,0)</f>
        <v>1</v>
      </c>
      <c r="AH1807" t="str">
        <f>TEXT(J1807,"MMMM")</f>
        <v>junho</v>
      </c>
    </row>
    <row r="1808" spans="1:34" ht="12.75" customHeight="1" x14ac:dyDescent="0.25">
      <c r="A1808" s="90" t="str">
        <f>IF(C1808="Oficina Diversos","Oficina Geral",
IF(ISNUMBER(FIND("Estoque - Colhedoras",C1808)),"Colhedoras",IF(ISNUMBER(FIND("Caldeiraria",C1808)),"Caldeiraria",IF(ISNUMBER(FIND("Borracharia",C1808)),"Borracharia",IF(ISNUMBER(FIND("Lubrificação",C1808)),"Lubrificação",
IF(ISNUMBER(FIND("Estoque - Carregadeiras",C1808)),"Carregadeiras",IF(ISNUMBER(FIND("Estoque - Veic. Leves",C1808)),"Veic. Leves",
IF(ISNUMBER(FIND("Estoque - Caminhões",C1808)),"Caminhões",IF(ISNUMBER(FIND("Estoque - Transbordos",C1808)),"Transbordos",
IF(ISNUMBER(FIND("Estoque - Tratores",C1808)),"Tratores",
IF(ISNUMBER(FIND("Estoque - Máquinas pesadas",C1808)),"Máquinas pesadas",
IF(ISNUMBER(FIND("Estoque - Reboques",C1808)),"Reboques",
IF(C1808="Estoque","Estoque",
IF(AND(ISNUMBER(C1808),C1808&gt;1000,C1808&lt;2000),"Caminhões",
IF(AND(ISNUMBER(C1808),C1808&gt;2000,C1808&lt;3000),"Tratores",
IF(AND(ISNUMBER(C1808),C1808&gt;3000,C1808&lt;4000),"Carregadeiras",
IF(AND(ISNUMBER(C1808),C1808&gt;4000,C1808&lt;5000),"Máquinas pesadas",
IF(AND(ISNUMBER(C1808),C1808&gt;5000,C1808&lt;6000),"Colhedoras",
IF(AND(ISNUMBER(C1808),C1808&gt;7000,C1808&lt;8000),"Irrigação",
IF(AND(ISNUMBER(C1808),C1808&gt;8000,C1808&lt;9000),"Reboques",IF(AND(ISNUMBER(C1808),C1808&gt;0,C1808&lt;1000),"Veic. Leves","")))))))))))))))))))))</f>
        <v>Tratores</v>
      </c>
      <c r="C1808" s="144">
        <v>2027</v>
      </c>
      <c r="D1808" s="143">
        <v>74872</v>
      </c>
      <c r="E1808" s="146" t="s">
        <v>20594</v>
      </c>
      <c r="F1808" s="101" t="str">
        <f>IF(ISBLANK(K1808), "Apenas Solicitação", "Tem OC")</f>
        <v>Apenas Solicitação</v>
      </c>
      <c r="G1808" s="143">
        <v>6</v>
      </c>
      <c r="H1808" s="102">
        <f>G1808-I1808</f>
        <v>6</v>
      </c>
      <c r="I1808" s="103"/>
      <c r="J1808" s="147">
        <v>45821</v>
      </c>
      <c r="K1808" s="200"/>
      <c r="L1808" s="146"/>
      <c r="M1808" s="104" t="str">
        <f ca="1">IF(OR(N1808="", N1808=0), "", IF(N1808&gt;TODAY(), "No prazo", "Atrasado"))</f>
        <v/>
      </c>
      <c r="N1808" s="104" t="str">
        <f>IFERROR(K1808 + VALUE(LEFT(L1808, FIND(" ", L1808) - 1)), "")</f>
        <v/>
      </c>
      <c r="O1808" s="105" t="str">
        <f>IF(_xlfn.DAYS(K1808,J1808)&lt;0, "Aguardando OC", _xlfn.DAYS(K1808,J1808))</f>
        <v>Aguardando OC</v>
      </c>
      <c r="P1808" s="200">
        <v>407497</v>
      </c>
      <c r="Q1808" s="12"/>
      <c r="R1808" s="200">
        <v>0</v>
      </c>
      <c r="S1808" s="143">
        <v>221</v>
      </c>
      <c r="T1808" s="135" t="s">
        <v>1029</v>
      </c>
      <c r="U1808" s="164">
        <v>20.46</v>
      </c>
      <c r="V1808" s="143"/>
      <c r="W1808" s="105" t="str">
        <f>IFERROR(VLOOKUP(V1808, Fornecedores!A:C, 3, FALSE), "")</f>
        <v/>
      </c>
      <c r="X1808" s="105" t="str">
        <f>IFERROR(VLOOKUP(V1808, Fornecedores!A:E, 5, FALSE), "")</f>
        <v/>
      </c>
      <c r="Y1808" s="105" t="str">
        <f>IFERROR(VLOOKUP(V1808, Fornecedores!A:F, 6, FALSE), "")</f>
        <v/>
      </c>
      <c r="Z1808" s="101" t="str">
        <f>IF(H1808=0, "Pedido entregue!", "Pendente")</f>
        <v>Pendente</v>
      </c>
      <c r="AB1808" s="132" t="str">
        <f>IF(Z1808="Pedido Entregue!", IF(AA1808=1, "Retirado do Almoxarifado", IF(AA1808=2, "Material devolvido", "Aguardando retirada")), IF(Z1808="Pendente", "Entrega pendente", ""))</f>
        <v>Entrega pendente</v>
      </c>
      <c r="AC1808" s="18">
        <v>1</v>
      </c>
      <c r="AD1808" s="18">
        <f>AC1808/SUMIF($P:$P,P1808,$AC:$AC)</f>
        <v>1</v>
      </c>
      <c r="AE1808" s="18">
        <f>IF(R1808=0,0,AC1808/SUMIF($R:$R,R1808,$AC:$AC))</f>
        <v>0</v>
      </c>
      <c r="AF1808" s="18">
        <f>IF(R1808=0,1,0)</f>
        <v>1</v>
      </c>
      <c r="AH1808" t="str">
        <f>TEXT(J1808,"MMMM")</f>
        <v>junho</v>
      </c>
    </row>
    <row r="1809" spans="1:34" ht="12.75" hidden="1" customHeight="1" x14ac:dyDescent="0.25">
      <c r="A1809" s="90" t="str">
        <f>IF(C1809="Oficina Diversos","Oficina Geral",
IF(ISNUMBER(FIND("Estoque - Colhedoras",C1809)),"Colhedoras",IF(ISNUMBER(FIND("Caldeiraria",C1809)),"Caldeiraria",IF(ISNUMBER(FIND("Borracharia",C1809)),"Borracharia",IF(ISNUMBER(FIND("Lubrificação",C1809)),"Lubrificação",
IF(ISNUMBER(FIND("Estoque - Carregadeiras",C1809)),"Carregadeiras",IF(ISNUMBER(FIND("Estoque - Veic. Leves",C1809)),"Veic. Leves",
IF(ISNUMBER(FIND("Estoque - Caminhões",C1809)),"Caminhões",IF(ISNUMBER(FIND("Estoque - Transbordos",C1809)),"Transbordos",
IF(ISNUMBER(FIND("Estoque - Tratores",C1809)),"Tratores",
IF(ISNUMBER(FIND("Estoque - Máquinas pesadas",C1809)),"Máquinas pesadas",
IF(ISNUMBER(FIND("Estoque - Reboques",C1809)),"Reboques",
IF(C1809="Estoque","Estoque",
IF(AND(ISNUMBER(C1809),C1809&gt;1000,C1809&lt;2000),"Caminhões",
IF(AND(ISNUMBER(C1809),C1809&gt;2000,C1809&lt;3000),"Tratores",
IF(AND(ISNUMBER(C1809),C1809&gt;3000,C1809&lt;4000),"Carregadeiras",
IF(AND(ISNUMBER(C1809),C1809&gt;4000,C1809&lt;5000),"Máquinas pesadas",
IF(AND(ISNUMBER(C1809),C1809&gt;5000,C1809&lt;6000),"Colhedoras",
IF(AND(ISNUMBER(C1809),C1809&gt;7000,C1809&lt;8000),"Irrigação",
IF(AND(ISNUMBER(C1809),C1809&gt;8000,C1809&lt;9000),"Reboques",IF(AND(ISNUMBER(C1809),C1809&gt;0,C1809&lt;1000),"Veic. Leves","")))))))))))))))))))))</f>
        <v>Carregadeiras</v>
      </c>
      <c r="B1809" s="72"/>
      <c r="C1809" s="42">
        <v>3023</v>
      </c>
      <c r="D1809" s="42">
        <v>75089</v>
      </c>
      <c r="E1809" s="43" t="s">
        <v>1285</v>
      </c>
      <c r="F1809" s="14" t="str">
        <f>IF(ISBLANK(K1809), "Apenas Solicitação", "Tem OC")</f>
        <v>Tem OC</v>
      </c>
      <c r="G1809" s="42">
        <v>1</v>
      </c>
      <c r="H1809" s="37">
        <f>G1809-I1809</f>
        <v>0</v>
      </c>
      <c r="I1809" s="38">
        <v>1</v>
      </c>
      <c r="J1809" s="44">
        <v>45786</v>
      </c>
      <c r="K1809" s="185">
        <v>45792</v>
      </c>
      <c r="L1809" s="44"/>
      <c r="M1809" s="44"/>
      <c r="N1809" s="44" t="str">
        <f>IFERROR(K1809 + VALUE(LEFT(L1809, FIND(" ", L1809) - 1)), "")</f>
        <v/>
      </c>
      <c r="O1809" s="3">
        <f>IF(_xlfn.DAYS(K1809,J1809)&lt;0, "Aguardando OC", _xlfn.DAYS(K1809,J1809))</f>
        <v>6</v>
      </c>
      <c r="P1809" s="191">
        <v>402284</v>
      </c>
      <c r="Q1809" s="54"/>
      <c r="R1809" s="191">
        <v>167748</v>
      </c>
      <c r="S1809" s="49"/>
      <c r="T1809" s="267"/>
      <c r="U1809" s="45">
        <v>126</v>
      </c>
      <c r="V1809" s="42">
        <v>9824</v>
      </c>
      <c r="W1809" s="43" t="str">
        <f>IFERROR(VLOOKUP(V1809, Fornecedores!A:C, 3, FALSE), "")</f>
        <v>COMERCIAL AGRICOLA</v>
      </c>
      <c r="X1809" s="43" t="str">
        <f>IFERROR(VLOOKUP(V1809, Fornecedores!A:E, 5, FALSE), "")</f>
        <v>Recife</v>
      </c>
      <c r="Y1809" s="43" t="str">
        <f>IFERROR(VLOOKUP(V1809, Fornecedores!A:F, 6, FALSE), "")</f>
        <v>PE</v>
      </c>
      <c r="Z1809" s="14" t="str">
        <f>IF(H1809=0, "Pedido entregue!", "Pendente")</f>
        <v>Pedido entregue!</v>
      </c>
      <c r="AA1809" s="74">
        <v>1</v>
      </c>
      <c r="AB1809" s="58" t="str">
        <f>IF(Z1809="Pedido Entregue!", IF(AA1809=1, "Retirado do Almoxarifado", IF(AA1809=2, "Material devolvido", "Aguardando retirada")), IF(Z1809="Pendente", "Entrega pendente", ""))</f>
        <v>Retirado do Almoxarifado</v>
      </c>
      <c r="AC1809" s="18">
        <v>1</v>
      </c>
      <c r="AD1809" s="18">
        <f>AC1809/SUMIF($P:$P,P1809,$AC:$AC)</f>
        <v>1</v>
      </c>
      <c r="AE1809" s="18">
        <f>IF(R1809=0,0,AC1809/SUMIF($R:$R,R1809,$AC:$AC))</f>
        <v>7.6923076923076927E-2</v>
      </c>
      <c r="AF1809" s="18">
        <f>IF(R1809=0,1,0)</f>
        <v>0</v>
      </c>
      <c r="AG1809" s="18">
        <f>IF(R1809=0,#REF!-J1809,0)</f>
        <v>0</v>
      </c>
      <c r="AH1809" t="str">
        <f>TEXT(J1809,"MMMM")</f>
        <v>maio</v>
      </c>
    </row>
    <row r="1810" spans="1:34" ht="12.75" hidden="1" customHeight="1" x14ac:dyDescent="0.25">
      <c r="A1810" s="90" t="str">
        <f>IF(C1810="Oficina Diversos","Oficina Geral",
IF(ISNUMBER(FIND("Estoque - Colhedoras",C1810)),"Colhedoras",IF(ISNUMBER(FIND("Caldeiraria",C1810)),"Caldeiraria",IF(ISNUMBER(FIND("Borracharia",C1810)),"Borracharia",IF(ISNUMBER(FIND("Lubrificação",C1810)),"Lubrificação",
IF(ISNUMBER(FIND("Estoque - Carregadeiras",C1810)),"Carregadeiras",IF(ISNUMBER(FIND("Estoque - Veic. Leves",C1810)),"Veic. Leves",
IF(ISNUMBER(FIND("Estoque - Caminhões",C1810)),"Caminhões",IF(ISNUMBER(FIND("Estoque - Transbordos",C1810)),"Transbordos",
IF(ISNUMBER(FIND("Estoque - Tratores",C1810)),"Tratores",
IF(ISNUMBER(FIND("Estoque - Máquinas pesadas",C1810)),"Máquinas pesadas",
IF(ISNUMBER(FIND("Estoque - Reboques",C1810)),"Reboques",
IF(C1810="Estoque","Estoque",
IF(AND(ISNUMBER(C1810),C1810&gt;1000,C1810&lt;2000),"Caminhões",
IF(AND(ISNUMBER(C1810),C1810&gt;2000,C1810&lt;3000),"Tratores",
IF(AND(ISNUMBER(C1810),C1810&gt;3000,C1810&lt;4000),"Carregadeiras",
IF(AND(ISNUMBER(C1810),C1810&gt;4000,C1810&lt;5000),"Máquinas pesadas",
IF(AND(ISNUMBER(C1810),C1810&gt;5000,C1810&lt;6000),"Colhedoras",
IF(AND(ISNUMBER(C1810),C1810&gt;7000,C1810&lt;8000),"Irrigação",
IF(AND(ISNUMBER(C1810),C1810&gt;8000,C1810&lt;9000),"Reboques",IF(AND(ISNUMBER(C1810),C1810&gt;0,C1810&lt;1000),"Veic. Leves","")))))))))))))))))))))</f>
        <v>Carregadeiras</v>
      </c>
      <c r="B1810"/>
      <c r="C1810" s="2">
        <v>3023</v>
      </c>
      <c r="D1810" s="2">
        <v>75090</v>
      </c>
      <c r="E1810" s="3" t="s">
        <v>1286</v>
      </c>
      <c r="F1810" s="14" t="str">
        <f>IF(ISBLANK(K1810), "Apenas Solicitação", "Tem OC")</f>
        <v>Tem OC</v>
      </c>
      <c r="G1810" s="2">
        <v>1</v>
      </c>
      <c r="H1810" s="37">
        <f>G1810-I1810</f>
        <v>0</v>
      </c>
      <c r="I1810" s="38">
        <v>1</v>
      </c>
      <c r="J1810" s="4">
        <v>45786</v>
      </c>
      <c r="K1810" s="180">
        <v>45793</v>
      </c>
      <c r="L1810" s="4"/>
      <c r="M1810" s="44"/>
      <c r="N1810" s="44" t="str">
        <f>IFERROR(K1810 + VALUE(LEFT(L1810, FIND(" ", L1810) - 1)), "")</f>
        <v/>
      </c>
      <c r="O1810" s="3">
        <f>IF(_xlfn.DAYS(K1810,J1810)&lt;0, "Aguardando OC", _xlfn.DAYS(K1810,J1810))</f>
        <v>7</v>
      </c>
      <c r="P1810" s="14">
        <v>402275</v>
      </c>
      <c r="Q1810" s="54"/>
      <c r="R1810" s="14">
        <v>167838</v>
      </c>
      <c r="S1810" s="42">
        <v>221</v>
      </c>
      <c r="T1810" s="150" t="s">
        <v>1029</v>
      </c>
      <c r="U1810" s="45">
        <v>200</v>
      </c>
      <c r="V1810" s="2">
        <v>15702</v>
      </c>
      <c r="W1810" s="43" t="str">
        <f>IFERROR(VLOOKUP(V1810, Fornecedores!A:C, 3, FALSE), "")</f>
        <v>MAQTRAL - PB</v>
      </c>
      <c r="X1810" s="43" t="str">
        <f>IFERROR(VLOOKUP(V1810, Fornecedores!A:E, 5, FALSE), "")</f>
        <v>Bayeux</v>
      </c>
      <c r="Y1810" s="43" t="str">
        <f>IFERROR(VLOOKUP(V1810, Fornecedores!A:F, 6, FALSE), "")</f>
        <v>PB</v>
      </c>
      <c r="Z1810" s="14" t="str">
        <f>IF(H1810=0, "Pedido entregue!", "Pendente")</f>
        <v>Pedido entregue!</v>
      </c>
      <c r="AA1810" s="74">
        <v>1</v>
      </c>
      <c r="AB1810" s="58" t="str">
        <f>IF(Z1810="Pedido Entregue!", IF(AA1810=1, "Retirado do Almoxarifado", IF(AA1810=2, "Material devolvido", "Aguardando retirada")), IF(Z1810="Pendente", "Entrega pendente", ""))</f>
        <v>Retirado do Almoxarifado</v>
      </c>
      <c r="AC1810" s="18">
        <v>1</v>
      </c>
      <c r="AD1810" s="18">
        <f>AC1810/SUMIF($P:$P,P1810,$AC:$AC)</f>
        <v>1</v>
      </c>
      <c r="AE1810" s="18">
        <f>IF(R1810=0,0,AC1810/SUMIF($R:$R,R1810,$AC:$AC))</f>
        <v>5.2631578947368418E-2</v>
      </c>
      <c r="AF1810" s="18">
        <f>IF(R1810=0,1,0)</f>
        <v>0</v>
      </c>
      <c r="AH1810" t="str">
        <f>TEXT(J1810,"MMMM")</f>
        <v>maio</v>
      </c>
    </row>
    <row r="1811" spans="1:34" ht="12.75" hidden="1" customHeight="1" x14ac:dyDescent="0.25">
      <c r="A1811" s="90" t="str">
        <f>IF(C1811="Oficina Diversos","Oficina Geral",
IF(ISNUMBER(FIND("Estoque - Colhedoras",C1811)),"Colhedoras",IF(ISNUMBER(FIND("Caldeiraria",C1811)),"Caldeiraria",IF(ISNUMBER(FIND("Borracharia",C1811)),"Borracharia",IF(ISNUMBER(FIND("Lubrificação",C1811)),"Lubrificação",
IF(ISNUMBER(FIND("Estoque - Carregadeiras",C1811)),"Carregadeiras",IF(ISNUMBER(FIND("Estoque - Veic. Leves",C1811)),"Veic. Leves",
IF(ISNUMBER(FIND("Estoque - Caminhões",C1811)),"Caminhões",IF(ISNUMBER(FIND("Estoque - Transbordos",C1811)),"Transbordos",
IF(ISNUMBER(FIND("Estoque - Tratores",C1811)),"Tratores",
IF(ISNUMBER(FIND("Estoque - Máquinas pesadas",C1811)),"Máquinas pesadas",
IF(ISNUMBER(FIND("Estoque - Reboques",C1811)),"Reboques",
IF(C1811="Estoque","Estoque",
IF(AND(ISNUMBER(C1811),C1811&gt;1000,C1811&lt;2000),"Caminhões",
IF(AND(ISNUMBER(C1811),C1811&gt;2000,C1811&lt;3000),"Tratores",
IF(AND(ISNUMBER(C1811),C1811&gt;3000,C1811&lt;4000),"Carregadeiras",
IF(AND(ISNUMBER(C1811),C1811&gt;4000,C1811&lt;5000),"Máquinas pesadas",
IF(AND(ISNUMBER(C1811),C1811&gt;5000,C1811&lt;6000),"Colhedoras",
IF(AND(ISNUMBER(C1811),C1811&gt;7000,C1811&lt;8000),"Irrigação",
IF(AND(ISNUMBER(C1811),C1811&gt;8000,C1811&lt;9000),"Reboques",IF(AND(ISNUMBER(C1811),C1811&gt;0,C1811&lt;1000),"Veic. Leves","")))))))))))))))))))))</f>
        <v>Caminhões</v>
      </c>
      <c r="C1811" s="171">
        <v>1007</v>
      </c>
      <c r="D1811" s="170">
        <v>75164</v>
      </c>
      <c r="E1811" s="173" t="s">
        <v>25926</v>
      </c>
      <c r="F1811" s="101" t="str">
        <f>IF(ISBLANK(K1811), "Apenas Solicitação", "Tem OC")</f>
        <v>Tem OC</v>
      </c>
      <c r="G1811" s="170">
        <v>1</v>
      </c>
      <c r="H1811" s="102">
        <f>G1811-I1811</f>
        <v>0</v>
      </c>
      <c r="I1811" s="103">
        <v>1</v>
      </c>
      <c r="J1811" s="174">
        <v>45845</v>
      </c>
      <c r="K1811" s="174">
        <v>45850</v>
      </c>
      <c r="L1811" s="173" t="s">
        <v>20152</v>
      </c>
      <c r="M1811" s="104" t="str">
        <f ca="1">IF(OR(N1811="", N1811=0), "", IF(N1811&gt;TODAY(), "No prazo", "Atrasado"))</f>
        <v>Atrasado</v>
      </c>
      <c r="N1811" s="104">
        <f>IFERROR(K1811 + VALUE(LEFT(L1811, FIND(" ", L1811) - 1)), "")</f>
        <v>45851</v>
      </c>
      <c r="O1811" s="105">
        <f>IF(_xlfn.DAYS(K1811,J1811)&lt;0, "Aguardando OC", _xlfn.DAYS(K1811,J1811))</f>
        <v>5</v>
      </c>
      <c r="P1811" s="201">
        <v>410495</v>
      </c>
      <c r="Q1811" s="12"/>
      <c r="R1811" s="212">
        <v>170829</v>
      </c>
      <c r="S1811" s="2">
        <v>221</v>
      </c>
      <c r="T1811" s="135" t="s">
        <v>1029</v>
      </c>
      <c r="U1811" s="170">
        <v>42.43</v>
      </c>
      <c r="V1811" s="170">
        <v>5189</v>
      </c>
      <c r="W1811" s="105" t="str">
        <f>IFERROR(VLOOKUP(V1811, Fornecedores!A:C, 3, FALSE), "")</f>
        <v>REPENORTE</v>
      </c>
      <c r="X1811" s="105" t="str">
        <f>IFERROR(VLOOKUP(V1811, Fornecedores!A:E, 5, FALSE), "")</f>
        <v>Recife</v>
      </c>
      <c r="Y1811" s="105" t="str">
        <f>IFERROR(VLOOKUP(V1811, Fornecedores!A:F, 6, FALSE), "")</f>
        <v>PE</v>
      </c>
      <c r="Z1811" s="101" t="str">
        <f>IF(H1811=0, "Pedido entregue!", "Pendente")</f>
        <v>Pedido entregue!</v>
      </c>
      <c r="AB1811" s="132" t="str">
        <f>IF(Z1811="Pedido Entregue!", IF(AA1811=1, "Retirado do Almoxarifado", IF(AA1811=2, "Material devolvido", "Aguardando retirada")), IF(Z1811="Pendente", "Entrega pendente", ""))</f>
        <v>Aguardando retirada</v>
      </c>
      <c r="AC1811" s="18">
        <v>1</v>
      </c>
      <c r="AD1811" s="18">
        <f>AC1811/SUMIF($P:$P,P1811,$AC:$AC)</f>
        <v>1</v>
      </c>
      <c r="AE1811" s="18">
        <f>IF(R1811=0,0,AC1811/SUMIF($R:$R,R1811,$AC:$AC))</f>
        <v>0.25</v>
      </c>
      <c r="AF1811" s="18">
        <f>IF(R1811=0,1,0)</f>
        <v>0</v>
      </c>
      <c r="AH1811" t="str">
        <f>TEXT(J1811,"MMMM")</f>
        <v>julho</v>
      </c>
    </row>
    <row r="1812" spans="1:34" ht="12.75" hidden="1" customHeight="1" x14ac:dyDescent="0.25">
      <c r="A1812" s="90" t="str">
        <f>IF(C1812="Oficina Diversos","Oficina Geral",
IF(ISNUMBER(FIND("Estoque - Colhedoras",C1812)),"Colhedoras",IF(ISNUMBER(FIND("Caldeiraria",C1812)),"Caldeiraria",IF(ISNUMBER(FIND("Borracharia",C1812)),"Borracharia",IF(ISNUMBER(FIND("Lubrificação",C1812)),"Lubrificação",
IF(ISNUMBER(FIND("Estoque - Carregadeiras",C1812)),"Carregadeiras",IF(ISNUMBER(FIND("Estoque - Veic. Leves",C1812)),"Veic. Leves",
IF(ISNUMBER(FIND("Estoque - Caminhões",C1812)),"Caminhões",IF(ISNUMBER(FIND("Estoque - Transbordos",C1812)),"Transbordos",
IF(ISNUMBER(FIND("Estoque - Tratores",C1812)),"Tratores",
IF(ISNUMBER(FIND("Estoque - Máquinas pesadas",C1812)),"Máquinas pesadas",
IF(ISNUMBER(FIND("Estoque - Reboques",C1812)),"Reboques",
IF(C1812="Estoque","Estoque",
IF(AND(ISNUMBER(C1812),C1812&gt;1000,C1812&lt;2000),"Caminhões",
IF(AND(ISNUMBER(C1812),C1812&gt;2000,C1812&lt;3000),"Tratores",
IF(AND(ISNUMBER(C1812),C1812&gt;3000,C1812&lt;4000),"Carregadeiras",
IF(AND(ISNUMBER(C1812),C1812&gt;4000,C1812&lt;5000),"Máquinas pesadas",
IF(AND(ISNUMBER(C1812),C1812&gt;5000,C1812&lt;6000),"Colhedoras",
IF(AND(ISNUMBER(C1812),C1812&gt;7000,C1812&lt;8000),"Irrigação",
IF(AND(ISNUMBER(C1812),C1812&gt;8000,C1812&lt;9000),"Reboques",IF(AND(ISNUMBER(C1812),C1812&gt;0,C1812&lt;1000),"Veic. Leves","")))))))))))))))))))))</f>
        <v>Caldeiraria</v>
      </c>
      <c r="B1812" s="72"/>
      <c r="C1812" s="2" t="s">
        <v>1093</v>
      </c>
      <c r="D1812" s="2">
        <v>75179</v>
      </c>
      <c r="E1812" s="3" t="s">
        <v>1125</v>
      </c>
      <c r="F1812" s="14" t="str">
        <f>IF(ISBLANK(K1812), "Apenas Solicitação", "Tem OC")</f>
        <v>Tem OC</v>
      </c>
      <c r="G1812" s="2">
        <v>86</v>
      </c>
      <c r="H1812" s="37">
        <f>G1812-I1812</f>
        <v>0</v>
      </c>
      <c r="I1812" s="38">
        <v>86</v>
      </c>
      <c r="J1812" s="4">
        <v>45785</v>
      </c>
      <c r="K1812" s="180">
        <v>45793</v>
      </c>
      <c r="L1812" s="4"/>
      <c r="M1812" s="44"/>
      <c r="N1812" s="44" t="str">
        <f>IFERROR(K1812 + VALUE(LEFT(L1812, FIND(" ", L1812) - 1)), "")</f>
        <v/>
      </c>
      <c r="O1812" s="3">
        <f>IF(_xlfn.DAYS(K1812,J1812)&lt;0, "Aguardando OC", _xlfn.DAYS(K1812,J1812))</f>
        <v>8</v>
      </c>
      <c r="P1812" s="14">
        <v>401750</v>
      </c>
      <c r="Q1812" s="54"/>
      <c r="R1812" s="14">
        <v>167832</v>
      </c>
      <c r="S1812" s="42">
        <v>221</v>
      </c>
      <c r="T1812" s="150" t="s">
        <v>1029</v>
      </c>
      <c r="U1812" s="52">
        <v>673.38</v>
      </c>
      <c r="V1812" s="2">
        <v>5839</v>
      </c>
      <c r="W1812" s="43" t="str">
        <f>IFERROR(VLOOKUP(V1812, Fornecedores!A:C, 3, FALSE), "")</f>
        <v>COMERCIAL GERDAU</v>
      </c>
      <c r="X1812" s="43" t="str">
        <f>IFERROR(VLOOKUP(V1812, Fornecedores!A:E, 5, FALSE), "")</f>
        <v>Cabedelo</v>
      </c>
      <c r="Y1812" s="43" t="str">
        <f>IFERROR(VLOOKUP(V1812, Fornecedores!A:F, 6, FALSE), "")</f>
        <v>PB</v>
      </c>
      <c r="Z1812" s="14" t="str">
        <f>IF(H1812=0, "Pedido entregue!", "Pendente")</f>
        <v>Pedido entregue!</v>
      </c>
      <c r="AA1812" s="74"/>
      <c r="AB1812" s="58" t="str">
        <f>IF(Z1812="Pedido Entregue!", IF(AA1812=1, "Retirado do Almoxarifado", IF(AA1812=2, "Material devolvido", "Aguardando retirada")), IF(Z1812="Pendente", "Entrega pendente", ""))</f>
        <v>Aguardando retirada</v>
      </c>
      <c r="AC1812" s="18">
        <v>1</v>
      </c>
      <c r="AD1812" s="18">
        <f>AC1812/SUMIF($P:$P,P1812,$AC:$AC)</f>
        <v>1</v>
      </c>
      <c r="AE1812" s="18">
        <f>IF(R1812=0,0,AC1812/SUMIF($R:$R,R1812,$AC:$AC))</f>
        <v>0.33333333333333331</v>
      </c>
      <c r="AF1812" s="18">
        <f>IF(R1812=0,1,0)</f>
        <v>0</v>
      </c>
      <c r="AH1812" t="str">
        <f>TEXT(J1812,"MMMM")</f>
        <v>maio</v>
      </c>
    </row>
    <row r="1813" spans="1:34" ht="12.75" hidden="1" customHeight="1" x14ac:dyDescent="0.25">
      <c r="A1813" s="90" t="str">
        <f>IF(C1813="Oficina Diversos","Oficina Geral",
IF(ISNUMBER(FIND("Estoque - Colhedoras",C1813)),"Colhedoras",IF(ISNUMBER(FIND("Caldeiraria",C1813)),"Caldeiraria",IF(ISNUMBER(FIND("Borracharia",C1813)),"Borracharia",IF(ISNUMBER(FIND("Lubrificação",C1813)),"Lubrificação",
IF(ISNUMBER(FIND("Estoque - Carregadeiras",C1813)),"Carregadeiras",IF(ISNUMBER(FIND("Estoque - Veic. Leves",C1813)),"Veic. Leves",
IF(ISNUMBER(FIND("Estoque - Caminhões",C1813)),"Caminhões",IF(ISNUMBER(FIND("Estoque - Transbordos",C1813)),"Transbordos",
IF(ISNUMBER(FIND("Estoque - Tratores",C1813)),"Tratores",
IF(ISNUMBER(FIND("Estoque - Máquinas pesadas",C1813)),"Máquinas pesadas",
IF(ISNUMBER(FIND("Estoque - Reboques",C1813)),"Reboques",
IF(C1813="Estoque","Estoque",
IF(AND(ISNUMBER(C1813),C1813&gt;1000,C1813&lt;2000),"Caminhões",
IF(AND(ISNUMBER(C1813),C1813&gt;2000,C1813&lt;3000),"Tratores",
IF(AND(ISNUMBER(C1813),C1813&gt;3000,C1813&lt;4000),"Carregadeiras",
IF(AND(ISNUMBER(C1813),C1813&gt;4000,C1813&lt;5000),"Máquinas pesadas",
IF(AND(ISNUMBER(C1813),C1813&gt;5000,C1813&lt;6000),"Colhedoras",
IF(AND(ISNUMBER(C1813),C1813&gt;7000,C1813&lt;8000),"Irrigação",
IF(AND(ISNUMBER(C1813),C1813&gt;8000,C1813&lt;9000),"Reboques",IF(AND(ISNUMBER(C1813),C1813&gt;0,C1813&lt;1000),"Veic. Leves","")))))))))))))))))))))</f>
        <v>Caldeiraria</v>
      </c>
      <c r="B1813" s="72"/>
      <c r="C1813" s="2" t="s">
        <v>1093</v>
      </c>
      <c r="D1813" s="2">
        <v>75181</v>
      </c>
      <c r="E1813" s="3" t="s">
        <v>1126</v>
      </c>
      <c r="F1813" s="14" t="str">
        <f>IF(ISBLANK(K1813), "Apenas Solicitação", "Tem OC")</f>
        <v>Tem OC</v>
      </c>
      <c r="G1813" s="2">
        <v>17</v>
      </c>
      <c r="H1813" s="37">
        <f>G1813-I1813</f>
        <v>0</v>
      </c>
      <c r="I1813" s="38">
        <v>17</v>
      </c>
      <c r="J1813" s="4">
        <v>45785</v>
      </c>
      <c r="K1813" s="180">
        <v>45793</v>
      </c>
      <c r="L1813" s="4"/>
      <c r="M1813" s="44"/>
      <c r="N1813" s="44" t="str">
        <f>IFERROR(K1813 + VALUE(LEFT(L1813, FIND(" ", L1813) - 1)), "")</f>
        <v/>
      </c>
      <c r="O1813" s="3">
        <f>IF(_xlfn.DAYS(K1813,J1813)&lt;0, "Aguardando OC", _xlfn.DAYS(K1813,J1813))</f>
        <v>8</v>
      </c>
      <c r="P1813" s="14">
        <v>401741</v>
      </c>
      <c r="Q1813" s="54"/>
      <c r="R1813" s="14">
        <v>167831</v>
      </c>
      <c r="S1813" s="42">
        <v>221</v>
      </c>
      <c r="T1813" s="150" t="s">
        <v>1029</v>
      </c>
      <c r="U1813" s="45">
        <v>127.84</v>
      </c>
      <c r="V1813" s="2">
        <v>5779</v>
      </c>
      <c r="W1813" s="43" t="str">
        <f>IFERROR(VLOOKUP(V1813, Fornecedores!A:C, 3, FALSE), "")</f>
        <v>ARCELOR MITTAL DISTRIBUIÇÃO</v>
      </c>
      <c r="X1813" s="43" t="str">
        <f>IFERROR(VLOOKUP(V1813, Fornecedores!A:E, 5, FALSE), "")</f>
        <v>Jaboatão dos Guararapes</v>
      </c>
      <c r="Y1813" s="43" t="str">
        <f>IFERROR(VLOOKUP(V1813, Fornecedores!A:F, 6, FALSE), "")</f>
        <v>PE</v>
      </c>
      <c r="Z1813" s="14" t="str">
        <f>IF(H1813=0, "Pedido entregue!", "Pendente")</f>
        <v>Pedido entregue!</v>
      </c>
      <c r="AA1813" s="74"/>
      <c r="AB1813" s="58" t="str">
        <f>IF(Z1813="Pedido Entregue!", IF(AA1813=1, "Retirado do Almoxarifado", IF(AA1813=2, "Material devolvido", "Aguardando retirada")), IF(Z1813="Pendente", "Entrega pendente", ""))</f>
        <v>Aguardando retirada</v>
      </c>
      <c r="AC1813" s="18">
        <v>1</v>
      </c>
      <c r="AD1813" s="18">
        <f>AC1813/SUMIF($P:$P,P1813,$AC:$AC)</f>
        <v>1</v>
      </c>
      <c r="AE1813" s="18">
        <f>IF(R1813=0,0,AC1813/SUMIF($R:$R,R1813,$AC:$AC))</f>
        <v>8.3333333333333329E-2</v>
      </c>
      <c r="AF1813" s="18">
        <f>IF(R1813=0,1,0)</f>
        <v>0</v>
      </c>
      <c r="AH1813" t="str">
        <f>TEXT(J1813,"MMMM")</f>
        <v>maio</v>
      </c>
    </row>
    <row r="1814" spans="1:34" ht="12.75" customHeight="1" x14ac:dyDescent="0.25">
      <c r="A1814" s="90" t="str">
        <f>IF(C1814="Oficina Diversos","Oficina Geral",
IF(ISNUMBER(FIND("Estoque - Colhedoras",C1814)),"Colhedoras",IF(ISNUMBER(FIND("Caldeiraria",C1814)),"Caldeiraria",IF(ISNUMBER(FIND("Borracharia",C1814)),"Borracharia",IF(ISNUMBER(FIND("Lubrificação",C1814)),"Lubrificação",
IF(ISNUMBER(FIND("Estoque - Carregadeiras",C1814)),"Carregadeiras",IF(ISNUMBER(FIND("Estoque - Veic. Leves",C1814)),"Veic. Leves",
IF(ISNUMBER(FIND("Estoque - Caminhões",C1814)),"Caminhões",IF(ISNUMBER(FIND("Estoque - Transbordos",C1814)),"Transbordos",
IF(ISNUMBER(FIND("Estoque - Tratores",C1814)),"Tratores",
IF(ISNUMBER(FIND("Estoque - Máquinas pesadas",C1814)),"Máquinas pesadas",
IF(ISNUMBER(FIND("Estoque - Reboques",C1814)),"Reboques",
IF(C1814="Estoque","Estoque",
IF(AND(ISNUMBER(C1814),C1814&gt;1000,C1814&lt;2000),"Caminhões",
IF(AND(ISNUMBER(C1814),C1814&gt;2000,C1814&lt;3000),"Tratores",
IF(AND(ISNUMBER(C1814),C1814&gt;3000,C1814&lt;4000),"Carregadeiras",
IF(AND(ISNUMBER(C1814),C1814&gt;4000,C1814&lt;5000),"Máquinas pesadas",
IF(AND(ISNUMBER(C1814),C1814&gt;5000,C1814&lt;6000),"Colhedoras",
IF(AND(ISNUMBER(C1814),C1814&gt;7000,C1814&lt;8000),"Irrigação",
IF(AND(ISNUMBER(C1814),C1814&gt;8000,C1814&lt;9000),"Reboques",IF(AND(ISNUMBER(C1814),C1814&gt;0,C1814&lt;1000),"Veic. Leves","")))))))))))))))))))))</f>
        <v>Caldeiraria</v>
      </c>
      <c r="C1814" s="113" t="s">
        <v>1093</v>
      </c>
      <c r="D1814" s="2">
        <v>75181</v>
      </c>
      <c r="E1814" s="3" t="s">
        <v>1126</v>
      </c>
      <c r="F1814" s="101" t="str">
        <f>IF(ISBLANK(K1814), "Apenas Solicitação", "Tem OC")</f>
        <v>Tem OC</v>
      </c>
      <c r="G1814" s="2">
        <v>10</v>
      </c>
      <c r="H1814" s="102">
        <f>G1814-I1814</f>
        <v>10</v>
      </c>
      <c r="I1814" s="103"/>
      <c r="J1814" s="4">
        <v>45813</v>
      </c>
      <c r="K1814" s="180">
        <v>45824</v>
      </c>
      <c r="L1814" s="3" t="s">
        <v>20151</v>
      </c>
      <c r="M1814" s="104" t="str">
        <f ca="1">IF(OR(N1814="", N1814=0), "", IF(N1814&gt;TODAY(), "No prazo", "Atrasado"))</f>
        <v>Atrasado</v>
      </c>
      <c r="N1814" s="104">
        <f>IFERROR(K1814 + VALUE(LEFT(L1814, FIND(" ", L1814) - 1)), "")</f>
        <v>45824</v>
      </c>
      <c r="O1814" s="105">
        <f>IF(_xlfn.DAYS(K1814,J1814)&lt;0, "Aguardando OC", _xlfn.DAYS(K1814,J1814))</f>
        <v>11</v>
      </c>
      <c r="P1814" s="14">
        <v>406021</v>
      </c>
      <c r="Q1814" s="12"/>
      <c r="R1814" s="14">
        <v>169111</v>
      </c>
      <c r="S1814" s="2">
        <v>221</v>
      </c>
      <c r="T1814" s="135" t="s">
        <v>1029</v>
      </c>
      <c r="U1814" s="2">
        <v>7.52</v>
      </c>
      <c r="V1814" s="2">
        <v>5779</v>
      </c>
      <c r="W1814" s="105" t="str">
        <f>IFERROR(VLOOKUP(V1814, Fornecedores!A:C, 3, FALSE), "")</f>
        <v>ARCELOR MITTAL DISTRIBUIÇÃO</v>
      </c>
      <c r="X1814" s="105" t="str">
        <f>IFERROR(VLOOKUP(V1814, Fornecedores!A:E, 5, FALSE), "")</f>
        <v>Jaboatão dos Guararapes</v>
      </c>
      <c r="Y1814" s="105" t="str">
        <f>IFERROR(VLOOKUP(V1814, Fornecedores!A:F, 6, FALSE), "")</f>
        <v>PE</v>
      </c>
      <c r="Z1814" s="101" t="str">
        <f>IF(H1814=0, "Pedido entregue!", "Pendente")</f>
        <v>Pendente</v>
      </c>
      <c r="AB1814" s="132" t="str">
        <f>IF(Z1814="Pedido Entregue!", IF(AA1814=1, "Retirado do Almoxarifado", IF(AA1814=2, "Material devolvido", "Aguardando retirada")), IF(Z1814="Pendente", "Entrega pendente", ""))</f>
        <v>Entrega pendente</v>
      </c>
      <c r="AC1814" s="18">
        <v>1</v>
      </c>
      <c r="AD1814" s="18">
        <f>AC1814/SUMIF($P:$P,P1814,$AC:$AC)</f>
        <v>1</v>
      </c>
      <c r="AE1814" s="18">
        <f>IF(R1814=0,0,AC1814/SUMIF($R:$R,R1814,$AC:$AC))</f>
        <v>0.16666666666666666</v>
      </c>
      <c r="AF1814" s="18">
        <f>IF(R1814=0,1,0)</f>
        <v>0</v>
      </c>
      <c r="AH1814" t="str">
        <f>TEXT(J1814,"MMMM")</f>
        <v>junho</v>
      </c>
    </row>
    <row r="1815" spans="1:34" ht="12.75" hidden="1" customHeight="1" x14ac:dyDescent="0.25">
      <c r="A1815" s="90" t="str">
        <f>IF(C1815="Oficina Diversos","Oficina Geral",
IF(ISNUMBER(FIND("Estoque - Colhedoras",C1815)),"Colhedoras",IF(ISNUMBER(FIND("Caldeiraria",C1815)),"Caldeiraria",IF(ISNUMBER(FIND("Borracharia",C1815)),"Borracharia",IF(ISNUMBER(FIND("Lubrificação",C1815)),"Lubrificação",
IF(ISNUMBER(FIND("Estoque - Carregadeiras",C1815)),"Carregadeiras",IF(ISNUMBER(FIND("Estoque - Veic. Leves",C1815)),"Veic. Leves",
IF(ISNUMBER(FIND("Estoque - Caminhões",C1815)),"Caminhões",IF(ISNUMBER(FIND("Estoque - Transbordos",C1815)),"Transbordos",
IF(ISNUMBER(FIND("Estoque - Tratores",C1815)),"Tratores",
IF(ISNUMBER(FIND("Estoque - Máquinas pesadas",C1815)),"Máquinas pesadas",
IF(ISNUMBER(FIND("Estoque - Reboques",C1815)),"Reboques",
IF(C1815="Estoque","Estoque",
IF(AND(ISNUMBER(C1815),C1815&gt;1000,C1815&lt;2000),"Caminhões",
IF(AND(ISNUMBER(C1815),C1815&gt;2000,C1815&lt;3000),"Tratores",
IF(AND(ISNUMBER(C1815),C1815&gt;3000,C1815&lt;4000),"Carregadeiras",
IF(AND(ISNUMBER(C1815),C1815&gt;4000,C1815&lt;5000),"Máquinas pesadas",
IF(AND(ISNUMBER(C1815),C1815&gt;5000,C1815&lt;6000),"Colhedoras",
IF(AND(ISNUMBER(C1815),C1815&gt;7000,C1815&lt;8000),"Irrigação",
IF(AND(ISNUMBER(C1815),C1815&gt;8000,C1815&lt;9000),"Reboques",IF(AND(ISNUMBER(C1815),C1815&gt;0,C1815&lt;1000),"Veic. Leves","")))))))))))))))))))))</f>
        <v>Caldeiraria</v>
      </c>
      <c r="B1815" s="72"/>
      <c r="C1815" s="2" t="s">
        <v>1093</v>
      </c>
      <c r="D1815" s="2">
        <v>75182</v>
      </c>
      <c r="E1815" s="3" t="s">
        <v>1127</v>
      </c>
      <c r="F1815" s="14" t="str">
        <f>IF(ISBLANK(K1815), "Apenas Solicitação", "Tem OC")</f>
        <v>Tem OC</v>
      </c>
      <c r="G1815" s="2">
        <v>445</v>
      </c>
      <c r="H1815" s="37">
        <f>G1815-I1815</f>
        <v>0</v>
      </c>
      <c r="I1815" s="38">
        <v>445</v>
      </c>
      <c r="J1815" s="4">
        <v>45785</v>
      </c>
      <c r="K1815" s="180">
        <v>45793</v>
      </c>
      <c r="L1815" s="4"/>
      <c r="M1815" s="44"/>
      <c r="N1815" s="44" t="str">
        <f>IFERROR(K1815 + VALUE(LEFT(L1815, FIND(" ", L1815) - 1)), "")</f>
        <v/>
      </c>
      <c r="O1815" s="3">
        <f>IF(_xlfn.DAYS(K1815,J1815)&lt;0, "Aguardando OC", _xlfn.DAYS(K1815,J1815))</f>
        <v>8</v>
      </c>
      <c r="P1815" s="14">
        <v>401728</v>
      </c>
      <c r="Q1815" s="54"/>
      <c r="R1815" s="14">
        <v>167831</v>
      </c>
      <c r="S1815" s="42">
        <v>221</v>
      </c>
      <c r="T1815" s="150" t="s">
        <v>1029</v>
      </c>
      <c r="U1815" s="45">
        <v>2505.35</v>
      </c>
      <c r="V1815" s="2">
        <v>5779</v>
      </c>
      <c r="W1815" s="43" t="str">
        <f>IFERROR(VLOOKUP(V1815, Fornecedores!A:C, 3, FALSE), "")</f>
        <v>ARCELOR MITTAL DISTRIBUIÇÃO</v>
      </c>
      <c r="X1815" s="43" t="str">
        <f>IFERROR(VLOOKUP(V1815, Fornecedores!A:E, 5, FALSE), "")</f>
        <v>Jaboatão dos Guararapes</v>
      </c>
      <c r="Y1815" s="43" t="str">
        <f>IFERROR(VLOOKUP(V1815, Fornecedores!A:F, 6, FALSE), "")</f>
        <v>PE</v>
      </c>
      <c r="Z1815" s="14" t="str">
        <f>IF(H1815=0, "Pedido entregue!", "Pendente")</f>
        <v>Pedido entregue!</v>
      </c>
      <c r="AA1815" s="74"/>
      <c r="AB1815" s="58" t="str">
        <f>IF(Z1815="Pedido Entregue!", IF(AA1815=1, "Retirado do Almoxarifado", IF(AA1815=2, "Material devolvido", "Aguardando retirada")), IF(Z1815="Pendente", "Entrega pendente", ""))</f>
        <v>Aguardando retirada</v>
      </c>
      <c r="AC1815" s="18">
        <v>1</v>
      </c>
      <c r="AD1815" s="18">
        <f>AC1815/SUMIF($P:$P,P1815,$AC:$AC)</f>
        <v>1</v>
      </c>
      <c r="AE1815" s="18">
        <f>IF(R1815=0,0,AC1815/SUMIF($R:$R,R1815,$AC:$AC))</f>
        <v>8.3333333333333329E-2</v>
      </c>
      <c r="AF1815" s="18">
        <f>IF(R1815=0,1,0)</f>
        <v>0</v>
      </c>
      <c r="AH1815" t="str">
        <f>TEXT(J1815,"MMMM")</f>
        <v>maio</v>
      </c>
    </row>
    <row r="1816" spans="1:34" ht="12.75" hidden="1" customHeight="1" x14ac:dyDescent="0.25">
      <c r="A1816" s="90" t="str">
        <f>IF(C1816="Oficina Diversos","Oficina Geral",
IF(ISNUMBER(FIND("Estoque - Colhedoras",C1816)),"Colhedoras",IF(ISNUMBER(FIND("Caldeiraria",C1816)),"Caldeiraria",IF(ISNUMBER(FIND("Borracharia",C1816)),"Borracharia",IF(ISNUMBER(FIND("Lubrificação",C1816)),"Lubrificação",
IF(ISNUMBER(FIND("Estoque - Carregadeiras",C1816)),"Carregadeiras",IF(ISNUMBER(FIND("Estoque - Veic. Leves",C1816)),"Veic. Leves",
IF(ISNUMBER(FIND("Estoque - Caminhões",C1816)),"Caminhões",IF(ISNUMBER(FIND("Estoque - Transbordos",C1816)),"Transbordos",
IF(ISNUMBER(FIND("Estoque - Tratores",C1816)),"Tratores",
IF(ISNUMBER(FIND("Estoque - Máquinas pesadas",C1816)),"Máquinas pesadas",
IF(ISNUMBER(FIND("Estoque - Reboques",C1816)),"Reboques",
IF(C1816="Estoque","Estoque",
IF(AND(ISNUMBER(C1816),C1816&gt;1000,C1816&lt;2000),"Caminhões",
IF(AND(ISNUMBER(C1816),C1816&gt;2000,C1816&lt;3000),"Tratores",
IF(AND(ISNUMBER(C1816),C1816&gt;3000,C1816&lt;4000),"Carregadeiras",
IF(AND(ISNUMBER(C1816),C1816&gt;4000,C1816&lt;5000),"Máquinas pesadas",
IF(AND(ISNUMBER(C1816),C1816&gt;5000,C1816&lt;6000),"Colhedoras",
IF(AND(ISNUMBER(C1816),C1816&gt;7000,C1816&lt;8000),"Irrigação",
IF(AND(ISNUMBER(C1816),C1816&gt;8000,C1816&lt;9000),"Reboques",IF(AND(ISNUMBER(C1816),C1816&gt;0,C1816&lt;1000),"Veic. Leves","")))))))))))))))))))))</f>
        <v>Carregadeiras</v>
      </c>
      <c r="B1816"/>
      <c r="C1816" s="2">
        <v>3023</v>
      </c>
      <c r="D1816" s="2">
        <v>75374</v>
      </c>
      <c r="E1816" s="3" t="s">
        <v>1287</v>
      </c>
      <c r="F1816" s="14" t="str">
        <f>IF(ISBLANK(K1816), "Apenas Solicitação", "Tem OC")</f>
        <v>Tem OC</v>
      </c>
      <c r="G1816" s="2">
        <v>1</v>
      </c>
      <c r="H1816" s="37">
        <f>G1816-I1816</f>
        <v>0</v>
      </c>
      <c r="I1816" s="38">
        <v>1</v>
      </c>
      <c r="J1816" s="4">
        <v>45786</v>
      </c>
      <c r="K1816" s="180">
        <v>45792</v>
      </c>
      <c r="L1816" s="4"/>
      <c r="M1816" s="44"/>
      <c r="N1816" s="44" t="str">
        <f>IFERROR(K1816 + VALUE(LEFT(L1816, FIND(" ", L1816) - 1)), "")</f>
        <v/>
      </c>
      <c r="O1816" s="3">
        <f>IF(_xlfn.DAYS(K1816,J1816)&lt;0, "Aguardando OC", _xlfn.DAYS(K1816,J1816))</f>
        <v>6</v>
      </c>
      <c r="P1816" s="14">
        <v>402307</v>
      </c>
      <c r="Q1816" s="54"/>
      <c r="R1816" s="14">
        <v>167749</v>
      </c>
      <c r="S1816" s="42">
        <v>221</v>
      </c>
      <c r="T1816" s="150" t="s">
        <v>1029</v>
      </c>
      <c r="U1816" s="45">
        <v>67</v>
      </c>
      <c r="V1816" s="2">
        <v>14487</v>
      </c>
      <c r="W1816" s="43" t="str">
        <f>IFERROR(VLOOKUP(V1816, Fornecedores!A:C, 3, FALSE), "")</f>
        <v xml:space="preserve">FL TRATORES </v>
      </c>
      <c r="X1816" s="43" t="str">
        <f>IFERROR(VLOOKUP(V1816, Fornecedores!A:E, 5, FALSE), "")</f>
        <v>Recife</v>
      </c>
      <c r="Y1816" s="43" t="str">
        <f>IFERROR(VLOOKUP(V1816, Fornecedores!A:F, 6, FALSE), "")</f>
        <v>PE</v>
      </c>
      <c r="Z1816" s="14" t="str">
        <f>IF(H1816=0, "Pedido entregue!", "Pendente")</f>
        <v>Pedido entregue!</v>
      </c>
      <c r="AA1816" s="74">
        <v>1</v>
      </c>
      <c r="AB1816" s="58" t="str">
        <f>IF(Z1816="Pedido Entregue!", IF(AA1816=1, "Retirado do Almoxarifado", IF(AA1816=2, "Material devolvido", "Aguardando retirada")), IF(Z1816="Pendente", "Entrega pendente", ""))</f>
        <v>Retirado do Almoxarifado</v>
      </c>
      <c r="AC1816" s="18">
        <v>1</v>
      </c>
      <c r="AD1816" s="18">
        <f>AC1816/SUMIF($P:$P,P1816,$AC:$AC)</f>
        <v>1</v>
      </c>
      <c r="AE1816" s="18">
        <f>IF(R1816=0,0,AC1816/SUMIF($R:$R,R1816,$AC:$AC))</f>
        <v>6.6666666666666666E-2</v>
      </c>
      <c r="AF1816" s="18">
        <f>IF(R1816=0,1,0)</f>
        <v>0</v>
      </c>
      <c r="AH1816" t="str">
        <f>TEXT(J1816,"MMMM")</f>
        <v>maio</v>
      </c>
    </row>
    <row r="1817" spans="1:34" ht="12.75" hidden="1" customHeight="1" x14ac:dyDescent="0.25">
      <c r="A1817" s="90" t="str">
        <f>IF(C1817="Oficina Diversos","Oficina Geral",
IF(ISNUMBER(FIND("Estoque - Colhedoras",C1817)),"Colhedoras",IF(ISNUMBER(FIND("Caldeiraria",C1817)),"Caldeiraria",IF(ISNUMBER(FIND("Borracharia",C1817)),"Borracharia",IF(ISNUMBER(FIND("Lubrificação",C1817)),"Lubrificação",
IF(ISNUMBER(FIND("Estoque - Carregadeiras",C1817)),"Carregadeiras",IF(ISNUMBER(FIND("Estoque - Veic. Leves",C1817)),"Veic. Leves",
IF(ISNUMBER(FIND("Estoque - Caminhões",C1817)),"Caminhões",IF(ISNUMBER(FIND("Estoque - Transbordos",C1817)),"Transbordos",
IF(ISNUMBER(FIND("Estoque - Tratores",C1817)),"Tratores",
IF(ISNUMBER(FIND("Estoque - Máquinas pesadas",C1817)),"Máquinas pesadas",
IF(ISNUMBER(FIND("Estoque - Reboques",C1817)),"Reboques",
IF(C1817="Estoque","Estoque",
IF(AND(ISNUMBER(C1817),C1817&gt;1000,C1817&lt;2000),"Caminhões",
IF(AND(ISNUMBER(C1817),C1817&gt;2000,C1817&lt;3000),"Tratores",
IF(AND(ISNUMBER(C1817),C1817&gt;3000,C1817&lt;4000),"Carregadeiras",
IF(AND(ISNUMBER(C1817),C1817&gt;4000,C1817&lt;5000),"Máquinas pesadas",
IF(AND(ISNUMBER(C1817),C1817&gt;5000,C1817&lt;6000),"Colhedoras",
IF(AND(ISNUMBER(C1817),C1817&gt;7000,C1817&lt;8000),"Irrigação",
IF(AND(ISNUMBER(C1817),C1817&gt;8000,C1817&lt;9000),"Reboques",IF(AND(ISNUMBER(C1817),C1817&gt;0,C1817&lt;1000),"Veic. Leves","")))))))))))))))))))))</f>
        <v>Carregadeiras</v>
      </c>
      <c r="B1817" s="72"/>
      <c r="C1817" s="2">
        <v>3023</v>
      </c>
      <c r="D1817" s="2">
        <v>75375</v>
      </c>
      <c r="E1817" s="3" t="s">
        <v>1288</v>
      </c>
      <c r="F1817" s="14" t="str">
        <f>IF(ISBLANK(K1817), "Apenas Solicitação", "Tem OC")</f>
        <v>Tem OC</v>
      </c>
      <c r="G1817" s="2">
        <v>1</v>
      </c>
      <c r="H1817" s="37">
        <f>G1817-I1817</f>
        <v>0</v>
      </c>
      <c r="I1817" s="38">
        <v>1</v>
      </c>
      <c r="J1817" s="4">
        <v>45786</v>
      </c>
      <c r="K1817" s="180">
        <v>45793</v>
      </c>
      <c r="L1817" s="3" t="s">
        <v>20157</v>
      </c>
      <c r="M1817" s="44" t="str">
        <f ca="1">IF(OR(N1817="", N1817=0), "", IF(N1817&gt;TODAY(), "No prazo", "Atrasado"))</f>
        <v>Atrasado</v>
      </c>
      <c r="N1817" s="44">
        <f>IFERROR(K1817 + VALUE(LEFT(L1817, FIND(" ", L1817) - 1)), "")</f>
        <v>45805</v>
      </c>
      <c r="O1817" s="3">
        <f>IF(_xlfn.DAYS(K1817,J1817)&lt;0, "Aguardando OC", _xlfn.DAYS(K1817,J1817))</f>
        <v>7</v>
      </c>
      <c r="P1817" s="14">
        <v>402308</v>
      </c>
      <c r="Q1817" s="12"/>
      <c r="R1817" s="14">
        <v>167838</v>
      </c>
      <c r="S1817" s="2">
        <v>221</v>
      </c>
      <c r="T1817" s="135" t="s">
        <v>1029</v>
      </c>
      <c r="U1817" s="21">
        <v>273.37</v>
      </c>
      <c r="V1817" s="2">
        <v>15702</v>
      </c>
      <c r="W1817" s="43" t="str">
        <f>IFERROR(VLOOKUP(V1817, Fornecedores!A:C, 3, FALSE), "")</f>
        <v>MAQTRAL - PB</v>
      </c>
      <c r="X1817" s="43" t="str">
        <f>IFERROR(VLOOKUP(V1817, Fornecedores!A:E, 5, FALSE), "")</f>
        <v>Bayeux</v>
      </c>
      <c r="Y1817" s="43" t="str">
        <f>IFERROR(VLOOKUP(V1817, Fornecedores!A:F, 6, FALSE), "")</f>
        <v>PB</v>
      </c>
      <c r="Z1817" s="14" t="str">
        <f>IF(H1817=0, "Pedido entregue!", "Pendente")</f>
        <v>Pedido entregue!</v>
      </c>
      <c r="AA1817" s="74">
        <v>1</v>
      </c>
      <c r="AB1817" s="58" t="str">
        <f>IF(Z1817="Pedido Entregue!", IF(AA1817=1, "Retirado do Almoxarifado", IF(AA1817=2, "Material devolvido", "Aguardando retirada")), IF(Z1817="Pendente", "Entrega pendente", ""))</f>
        <v>Retirado do Almoxarifado</v>
      </c>
      <c r="AC1817" s="18">
        <v>1</v>
      </c>
      <c r="AD1817" s="18">
        <f>AC1817/SUMIF($P:$P,P1817,$AC:$AC)</f>
        <v>1</v>
      </c>
      <c r="AE1817" s="18">
        <f>IF(R1817=0,0,AC1817/SUMIF($R:$R,R1817,$AC:$AC))</f>
        <v>5.2631578947368418E-2</v>
      </c>
      <c r="AF1817" s="18">
        <f>IF(R1817=0,1,0)</f>
        <v>0</v>
      </c>
      <c r="AH1817" t="str">
        <f>TEXT(J1817,"MMMM")</f>
        <v>maio</v>
      </c>
    </row>
    <row r="1818" spans="1:34" ht="12.75" hidden="1" customHeight="1" x14ac:dyDescent="0.25">
      <c r="A1818" s="90" t="str">
        <f>IF(C1818="Oficina Diversos","Oficina Geral",
IF(ISNUMBER(FIND("Estoque - Colhedoras",C1818)),"Colhedoras",IF(ISNUMBER(FIND("Caldeiraria",C1818)),"Caldeiraria",IF(ISNUMBER(FIND("Borracharia",C1818)),"Borracharia",IF(ISNUMBER(FIND("Lubrificação",C1818)),"Lubrificação",
IF(ISNUMBER(FIND("Estoque - Carregadeiras",C1818)),"Carregadeiras",IF(ISNUMBER(FIND("Estoque - Veic. Leves",C1818)),"Veic. Leves",
IF(ISNUMBER(FIND("Estoque - Caminhões",C1818)),"Caminhões",IF(ISNUMBER(FIND("Estoque - Transbordos",C1818)),"Transbordos",
IF(ISNUMBER(FIND("Estoque - Tratores",C1818)),"Tratores",
IF(ISNUMBER(FIND("Estoque - Máquinas pesadas",C1818)),"Máquinas pesadas",
IF(ISNUMBER(FIND("Estoque - Reboques",C1818)),"Reboques",
IF(C1818="Estoque","Estoque",
IF(AND(ISNUMBER(C1818),C1818&gt;1000,C1818&lt;2000),"Caminhões",
IF(AND(ISNUMBER(C1818),C1818&gt;2000,C1818&lt;3000),"Tratores",
IF(AND(ISNUMBER(C1818),C1818&gt;3000,C1818&lt;4000),"Carregadeiras",
IF(AND(ISNUMBER(C1818),C1818&gt;4000,C1818&lt;5000),"Máquinas pesadas",
IF(AND(ISNUMBER(C1818),C1818&gt;5000,C1818&lt;6000),"Colhedoras",
IF(AND(ISNUMBER(C1818),C1818&gt;7000,C1818&lt;8000),"Irrigação",
IF(AND(ISNUMBER(C1818),C1818&gt;8000,C1818&lt;9000),"Reboques",IF(AND(ISNUMBER(C1818),C1818&gt;0,C1818&lt;1000),"Veic. Leves","")))))))))))))))))))))</f>
        <v>Carregadeiras</v>
      </c>
      <c r="C1818" s="113">
        <v>3024</v>
      </c>
      <c r="D1818" s="2">
        <v>75375</v>
      </c>
      <c r="E1818" s="3" t="s">
        <v>1288</v>
      </c>
      <c r="F1818" s="101" t="str">
        <f>IF(ISBLANK(K1818), "Apenas Solicitação", "Tem OC")</f>
        <v>Tem OC</v>
      </c>
      <c r="G1818" s="2">
        <v>1</v>
      </c>
      <c r="H1818" s="102">
        <f>G1818-I1818</f>
        <v>0</v>
      </c>
      <c r="I1818" s="103">
        <v>1</v>
      </c>
      <c r="J1818" s="4">
        <v>45828</v>
      </c>
      <c r="K1818" s="180">
        <v>45839</v>
      </c>
      <c r="L1818" s="3" t="s">
        <v>20152</v>
      </c>
      <c r="M1818" s="104" t="str">
        <f ca="1">IF(OR(N1818="", N1818=0), "", IF(N1818&gt;TODAY(), "No prazo", "Atrasado"))</f>
        <v>Atrasado</v>
      </c>
      <c r="N1818" s="104">
        <f>IFERROR(K1818 + VALUE(LEFT(L1818, FIND(" ", L1818) - 1)), "")</f>
        <v>45840</v>
      </c>
      <c r="O1818" s="105">
        <f>IF(_xlfn.DAYS(K1818,J1818)&lt;0, "Aguardando OC", _xlfn.DAYS(K1818,J1818))</f>
        <v>11</v>
      </c>
      <c r="P1818" s="14">
        <v>408584</v>
      </c>
      <c r="Q1818" s="12"/>
      <c r="R1818" s="14">
        <v>170152</v>
      </c>
      <c r="S1818" s="2">
        <v>221</v>
      </c>
      <c r="T1818" s="135" t="s">
        <v>1029</v>
      </c>
      <c r="U1818" s="21">
        <v>42</v>
      </c>
      <c r="V1818" s="2">
        <v>13341</v>
      </c>
      <c r="W1818" s="105" t="str">
        <f>IFERROR(VLOOKUP(V1818, Fornecedores!A:C, 3, FALSE), "")</f>
        <v>DISMA DISTRIBUIDORA</v>
      </c>
      <c r="X1818" s="105" t="str">
        <f>IFERROR(VLOOKUP(V1818, Fornecedores!A:E, 5, FALSE), "")</f>
        <v>Araçatuba</v>
      </c>
      <c r="Y1818" s="105" t="str">
        <f>IFERROR(VLOOKUP(V1818, Fornecedores!A:F, 6, FALSE), "")</f>
        <v>SP</v>
      </c>
      <c r="Z1818" s="101" t="str">
        <f>IF(H1818=0, "Pedido entregue!", "Pendente")</f>
        <v>Pedido entregue!</v>
      </c>
      <c r="AB1818" s="132" t="str">
        <f>IF(Z1818="Pedido Entregue!", IF(AA1818=1, "Retirado do Almoxarifado", IF(AA1818=2, "Material devolvido", "Aguardando retirada")), IF(Z1818="Pendente", "Entrega pendente", ""))</f>
        <v>Aguardando retirada</v>
      </c>
      <c r="AC1818" s="18">
        <v>1</v>
      </c>
      <c r="AD1818" s="18">
        <f>AC1818/SUMIF($P:$P,P1818,$AC:$AC)</f>
        <v>1</v>
      </c>
      <c r="AE1818" s="18">
        <f>IF(R1818=0,0,AC1818/SUMIF($R:$R,R1818,$AC:$AC))</f>
        <v>5.5555555555555552E-2</v>
      </c>
      <c r="AF1818" s="18">
        <f>IF(R1818=0,1,0)</f>
        <v>0</v>
      </c>
      <c r="AH1818" t="str">
        <f>TEXT(J1818,"MMMM")</f>
        <v>junho</v>
      </c>
    </row>
    <row r="1819" spans="1:34" ht="12.75" hidden="1" customHeight="1" x14ac:dyDescent="0.25">
      <c r="A1819" s="90" t="str">
        <f>IF(C1819="Oficina Diversos","Oficina Geral",
IF(ISNUMBER(FIND("Estoque - Colhedoras",C1819)),"Colhedoras",IF(ISNUMBER(FIND("Caldeiraria",C1819)),"Caldeiraria",IF(ISNUMBER(FIND("Borracharia",C1819)),"Borracharia",IF(ISNUMBER(FIND("Lubrificação",C1819)),"Lubrificação",
IF(ISNUMBER(FIND("Estoque - Carregadeiras",C1819)),"Carregadeiras",IF(ISNUMBER(FIND("Estoque - Veic. Leves",C1819)),"Veic. Leves",
IF(ISNUMBER(FIND("Estoque - Caminhões",C1819)),"Caminhões",IF(ISNUMBER(FIND("Estoque - Transbordos",C1819)),"Transbordos",
IF(ISNUMBER(FIND("Estoque - Tratores",C1819)),"Tratores",
IF(ISNUMBER(FIND("Estoque - Máquinas pesadas",C1819)),"Máquinas pesadas",
IF(ISNUMBER(FIND("Estoque - Reboques",C1819)),"Reboques",
IF(C1819="Estoque","Estoque",
IF(AND(ISNUMBER(C1819),C1819&gt;1000,C1819&lt;2000),"Caminhões",
IF(AND(ISNUMBER(C1819),C1819&gt;2000,C1819&lt;3000),"Tratores",
IF(AND(ISNUMBER(C1819),C1819&gt;3000,C1819&lt;4000),"Carregadeiras",
IF(AND(ISNUMBER(C1819),C1819&gt;4000,C1819&lt;5000),"Máquinas pesadas",
IF(AND(ISNUMBER(C1819),C1819&gt;5000,C1819&lt;6000),"Colhedoras",
IF(AND(ISNUMBER(C1819),C1819&gt;7000,C1819&lt;8000),"Irrigação",
IF(AND(ISNUMBER(C1819),C1819&gt;8000,C1819&lt;9000),"Reboques",IF(AND(ISNUMBER(C1819),C1819&gt;0,C1819&lt;1000),"Veic. Leves","")))))))))))))))))))))</f>
        <v>Carregadeiras</v>
      </c>
      <c r="B1819" s="72"/>
      <c r="C1819" s="42">
        <v>3023</v>
      </c>
      <c r="D1819" s="42">
        <v>75376</v>
      </c>
      <c r="E1819" s="43" t="s">
        <v>1289</v>
      </c>
      <c r="F1819" s="14" t="str">
        <f>IF(ISBLANK(K1819), "Apenas Solicitação", "Tem OC")</f>
        <v>Tem OC</v>
      </c>
      <c r="G1819" s="42">
        <v>1</v>
      </c>
      <c r="H1819" s="37">
        <f>G1819-I1819</f>
        <v>0</v>
      </c>
      <c r="I1819" s="38">
        <v>1</v>
      </c>
      <c r="J1819" s="44">
        <v>45786</v>
      </c>
      <c r="K1819" s="185">
        <v>45792</v>
      </c>
      <c r="L1819" s="44"/>
      <c r="M1819" s="44"/>
      <c r="N1819" s="44" t="str">
        <f>IFERROR(K1819 + VALUE(LEFT(L1819, FIND(" ", L1819) - 1)), "")</f>
        <v/>
      </c>
      <c r="O1819" s="3">
        <f>IF(_xlfn.DAYS(K1819,J1819)&lt;0, "Aguardando OC", _xlfn.DAYS(K1819,J1819))</f>
        <v>6</v>
      </c>
      <c r="P1819" s="191">
        <v>402304</v>
      </c>
      <c r="Q1819" s="54"/>
      <c r="R1819" s="191">
        <v>167746</v>
      </c>
      <c r="S1819" s="49"/>
      <c r="T1819" s="267"/>
      <c r="U1819" s="45">
        <v>449.95</v>
      </c>
      <c r="V1819" s="42">
        <v>15127</v>
      </c>
      <c r="W1819" s="43" t="str">
        <f>IFERROR(VLOOKUP(V1819, Fornecedores!A:C, 3, FALSE), "")</f>
        <v>EQUAGRIL LTDA</v>
      </c>
      <c r="X1819" s="43" t="str">
        <f>IFERROR(VLOOKUP(V1819, Fornecedores!A:E, 5, FALSE), "")</f>
        <v>São Paulo</v>
      </c>
      <c r="Y1819" s="43" t="str">
        <f>IFERROR(VLOOKUP(V1819, Fornecedores!A:F, 6, FALSE), "")</f>
        <v>SP</v>
      </c>
      <c r="Z1819" s="14" t="str">
        <f>IF(H1819=0, "Pedido entregue!", "Pendente")</f>
        <v>Pedido entregue!</v>
      </c>
      <c r="AA1819" s="74">
        <v>1</v>
      </c>
      <c r="AB1819" s="58" t="str">
        <f>IF(Z1819="Pedido Entregue!", IF(AA1819=1, "Retirado do Almoxarifado", IF(AA1819=2, "Material devolvido", "Aguardando retirada")), IF(Z1819="Pendente", "Entrega pendente", ""))</f>
        <v>Retirado do Almoxarifado</v>
      </c>
      <c r="AC1819" s="18">
        <v>1</v>
      </c>
      <c r="AD1819" s="18">
        <f>AC1819/SUMIF($P:$P,P1819,$AC:$AC)</f>
        <v>1</v>
      </c>
      <c r="AE1819" s="18">
        <f>IF(R1819=0,0,AC1819/SUMIF($R:$R,R1819,$AC:$AC))</f>
        <v>9.0909090909090912E-2</v>
      </c>
      <c r="AF1819" s="18">
        <f>IF(R1819=0,1,0)</f>
        <v>0</v>
      </c>
      <c r="AG1819" s="18">
        <f>IF(R1819=0,#REF!-J1819,0)</f>
        <v>0</v>
      </c>
      <c r="AH1819" t="str">
        <f>TEXT(J1819,"MMMM")</f>
        <v>maio</v>
      </c>
    </row>
    <row r="1820" spans="1:34" ht="12.75" customHeight="1" x14ac:dyDescent="0.25">
      <c r="A1820" s="90" t="str">
        <f>IF(C1820="Oficina Diversos","Oficina Geral",
IF(ISNUMBER(FIND("Estoque - Colhedoras",C1820)),"Colhedoras",IF(ISNUMBER(FIND("Caldeiraria",C1820)),"Caldeiraria",IF(ISNUMBER(FIND("Borracharia",C1820)),"Borracharia",IF(ISNUMBER(FIND("Lubrificação",C1820)),"Lubrificação",
IF(ISNUMBER(FIND("Estoque - Carregadeiras",C1820)),"Carregadeiras",IF(ISNUMBER(FIND("Estoque - Veic. Leves",C1820)),"Veic. Leves",
IF(ISNUMBER(FIND("Estoque - Caminhões",C1820)),"Caminhões",IF(ISNUMBER(FIND("Estoque - Transbordos",C1820)),"Transbordos",
IF(ISNUMBER(FIND("Estoque - Tratores",C1820)),"Tratores",
IF(ISNUMBER(FIND("Estoque - Máquinas pesadas",C1820)),"Máquinas pesadas",
IF(ISNUMBER(FIND("Estoque - Reboques",C1820)),"Reboques",
IF(C1820="Estoque","Estoque",
IF(AND(ISNUMBER(C1820),C1820&gt;1000,C1820&lt;2000),"Caminhões",
IF(AND(ISNUMBER(C1820),C1820&gt;2000,C1820&lt;3000),"Tratores",
IF(AND(ISNUMBER(C1820),C1820&gt;3000,C1820&lt;4000),"Carregadeiras",
IF(AND(ISNUMBER(C1820),C1820&gt;4000,C1820&lt;5000),"Máquinas pesadas",
IF(AND(ISNUMBER(C1820),C1820&gt;5000,C1820&lt;6000),"Colhedoras",
IF(AND(ISNUMBER(C1820),C1820&gt;7000,C1820&lt;8000),"Irrigação",
IF(AND(ISNUMBER(C1820),C1820&gt;8000,C1820&lt;9000),"Reboques",IF(AND(ISNUMBER(C1820),C1820&gt;0,C1820&lt;1000),"Veic. Leves","")))))))))))))))))))))</f>
        <v>Tratores</v>
      </c>
      <c r="B1820" s="72"/>
      <c r="C1820" s="2">
        <v>2027</v>
      </c>
      <c r="D1820" s="2">
        <v>75540</v>
      </c>
      <c r="E1820" s="3" t="s">
        <v>1290</v>
      </c>
      <c r="F1820" s="14" t="str">
        <f>IF(ISBLANK(K1820), "Apenas Solicitação", "Tem OC")</f>
        <v>Apenas Solicitação</v>
      </c>
      <c r="G1820" s="2">
        <v>1</v>
      </c>
      <c r="H1820" s="37">
        <f>G1820-I1820</f>
        <v>1</v>
      </c>
      <c r="I1820" s="38">
        <v>0</v>
      </c>
      <c r="J1820" s="4">
        <v>45786</v>
      </c>
      <c r="K1820" s="14"/>
      <c r="L1820" s="3"/>
      <c r="M1820" s="44" t="str">
        <f ca="1">IF(OR(N1820="", N1820=0), "", IF(N1820&gt;TODAY(), "No prazo", "Atrasado"))</f>
        <v/>
      </c>
      <c r="N1820" s="44" t="str">
        <f>IFERROR(K1820 + VALUE(LEFT(L1820, FIND(" ", L1820) - 1)), "")</f>
        <v/>
      </c>
      <c r="O1820" s="3" t="str">
        <f>IF(_xlfn.DAYS(K1820,J1820)&lt;0, "Aguardando OC", _xlfn.DAYS(K1820,J1820))</f>
        <v>Aguardando OC</v>
      </c>
      <c r="P1820" s="14">
        <v>402152</v>
      </c>
      <c r="Q1820" s="12"/>
      <c r="R1820" s="14">
        <v>0</v>
      </c>
      <c r="S1820" s="2">
        <v>221</v>
      </c>
      <c r="T1820" s="135" t="s">
        <v>1029</v>
      </c>
      <c r="U1820" s="21">
        <v>21.155000000000001</v>
      </c>
      <c r="V1820" s="2"/>
      <c r="W1820" s="43" t="str">
        <f>IFERROR(VLOOKUP(V1820, Fornecedores!A:C, 3, FALSE), "")</f>
        <v/>
      </c>
      <c r="X1820" s="43" t="str">
        <f>IFERROR(VLOOKUP(V1820, Fornecedores!A:E, 5, FALSE), "")</f>
        <v/>
      </c>
      <c r="Y1820" s="43" t="str">
        <f>IFERROR(VLOOKUP(V1820, Fornecedores!A:F, 6, FALSE), "")</f>
        <v/>
      </c>
      <c r="Z1820" s="14" t="str">
        <f>IF(H1820=0, "Pedido entregue!", "Pendente")</f>
        <v>Pendente</v>
      </c>
      <c r="AA1820" s="74"/>
      <c r="AB1820" s="58" t="str">
        <f>IF(Z1820="Pedido Entregue!", IF(AA1820=1, "Retirado do Almoxarifado", IF(AA1820=2, "Material devolvido", "Aguardando retirada")), IF(Z1820="Pendente", "Entrega pendente", ""))</f>
        <v>Entrega pendente</v>
      </c>
      <c r="AC1820" s="18">
        <v>1</v>
      </c>
      <c r="AD1820" s="18">
        <f>AC1820/SUMIF($P:$P,P1820,$AC:$AC)</f>
        <v>1</v>
      </c>
      <c r="AE1820" s="18">
        <f>IF(R1820=0,0,AC1820/SUMIF($R:$R,R1820,$AC:$AC))</f>
        <v>0</v>
      </c>
      <c r="AF1820" s="18">
        <f>IF(R1820=0,1,0)</f>
        <v>1</v>
      </c>
      <c r="AH1820" t="str">
        <f>TEXT(J1820,"MMMM")</f>
        <v>maio</v>
      </c>
    </row>
    <row r="1821" spans="1:34" ht="12.75" customHeight="1" x14ac:dyDescent="0.25">
      <c r="A1821" s="90" t="str">
        <f>IF(C1821="Oficina Diversos","Oficina Geral",
IF(ISNUMBER(FIND("Estoque - Colhedoras",C1821)),"Colhedoras",IF(ISNUMBER(FIND("Caldeiraria",C1821)),"Caldeiraria",IF(ISNUMBER(FIND("Borracharia",C1821)),"Borracharia",IF(ISNUMBER(FIND("Lubrificação",C1821)),"Lubrificação",
IF(ISNUMBER(FIND("Estoque - Carregadeiras",C1821)),"Carregadeiras",IF(ISNUMBER(FIND("Estoque - Veic. Leves",C1821)),"Veic. Leves",
IF(ISNUMBER(FIND("Estoque - Caminhões",C1821)),"Caminhões",IF(ISNUMBER(FIND("Estoque - Transbordos",C1821)),"Transbordos",
IF(ISNUMBER(FIND("Estoque - Tratores",C1821)),"Tratores",
IF(ISNUMBER(FIND("Estoque - Máquinas pesadas",C1821)),"Máquinas pesadas",
IF(ISNUMBER(FIND("Estoque - Reboques",C1821)),"Reboques",
IF(C1821="Estoque","Estoque",
IF(AND(ISNUMBER(C1821),C1821&gt;1000,C1821&lt;2000),"Caminhões",
IF(AND(ISNUMBER(C1821),C1821&gt;2000,C1821&lt;3000),"Tratores",
IF(AND(ISNUMBER(C1821),C1821&gt;3000,C1821&lt;4000),"Carregadeiras",
IF(AND(ISNUMBER(C1821),C1821&gt;4000,C1821&lt;5000),"Máquinas pesadas",
IF(AND(ISNUMBER(C1821),C1821&gt;5000,C1821&lt;6000),"Colhedoras",
IF(AND(ISNUMBER(C1821),C1821&gt;7000,C1821&lt;8000),"Irrigação",
IF(AND(ISNUMBER(C1821),C1821&gt;8000,C1821&lt;9000),"Reboques",IF(AND(ISNUMBER(C1821),C1821&gt;0,C1821&lt;1000),"Veic. Leves","")))))))))))))))))))))</f>
        <v>Estoque</v>
      </c>
      <c r="C1821" s="171" t="s">
        <v>20692</v>
      </c>
      <c r="D1821" s="170">
        <v>75569</v>
      </c>
      <c r="E1821" s="173" t="s">
        <v>25963</v>
      </c>
      <c r="F1821" s="101" t="str">
        <f>IF(ISBLANK(K1821), "Apenas Solicitação", "Tem OC")</f>
        <v>Tem OC</v>
      </c>
      <c r="G1821" s="170">
        <v>400</v>
      </c>
      <c r="H1821" s="102">
        <f>G1821-I1821</f>
        <v>400</v>
      </c>
      <c r="I1821" s="103"/>
      <c r="J1821" s="174">
        <v>45847</v>
      </c>
      <c r="K1821" s="213">
        <v>45853</v>
      </c>
      <c r="L1821" s="173" t="s">
        <v>20151</v>
      </c>
      <c r="M1821" s="104" t="str">
        <f ca="1">IF(OR(N1821="", N1821=0), "", IF(N1821&gt;TODAY(), "No prazo", "Atrasado"))</f>
        <v>Atrasado</v>
      </c>
      <c r="N1821" s="104">
        <f>IFERROR(K1821 + VALUE(LEFT(L1821, FIND(" ", L1821) - 1)), "")</f>
        <v>45853</v>
      </c>
      <c r="O1821" s="105">
        <f>IF(_xlfn.DAYS(K1821,J1821)&lt;0, "Aguardando OC", _xlfn.DAYS(K1821,J1821))</f>
        <v>6</v>
      </c>
      <c r="P1821" s="201">
        <v>411007</v>
      </c>
      <c r="Q1821" s="12"/>
      <c r="R1821" s="212">
        <v>170992</v>
      </c>
      <c r="S1821" s="2">
        <v>221</v>
      </c>
      <c r="T1821" s="135" t="s">
        <v>1029</v>
      </c>
      <c r="U1821" s="170">
        <v>15.5</v>
      </c>
      <c r="V1821" s="170">
        <v>14361</v>
      </c>
      <c r="W1821" s="105" t="str">
        <f>IFERROR(VLOOKUP(V1821, Fornecedores!A:C, 3, FALSE), "")</f>
        <v>COSAN LUBRIFICANTES</v>
      </c>
      <c r="X1821" s="105" t="str">
        <f>IFERROR(VLOOKUP(V1821, Fornecedores!A:E, 5, FALSE), "")</f>
        <v>Jaboatão dos Guararapes</v>
      </c>
      <c r="Y1821" s="105" t="str">
        <f>IFERROR(VLOOKUP(V1821, Fornecedores!A:F, 6, FALSE), "")</f>
        <v>PE</v>
      </c>
      <c r="Z1821" s="101" t="str">
        <f>IF(H1821=0, "Pedido entregue!", "Pendente")</f>
        <v>Pendente</v>
      </c>
      <c r="AB1821" s="132" t="str">
        <f>IF(Z1821="Pedido Entregue!", IF(AA1821=1, "Retirado do Almoxarifado", IF(AA1821=2, "Material devolvido", "Aguardando retirada")), IF(Z1821="Pendente", "Entrega pendente", ""))</f>
        <v>Entrega pendente</v>
      </c>
      <c r="AC1821" s="18">
        <v>1</v>
      </c>
      <c r="AD1821" s="18">
        <f>AC1821/SUMIF($P:$P,P1821,$AC:$AC)</f>
        <v>1</v>
      </c>
      <c r="AE1821" s="18">
        <f>IF(R1821=0,0,AC1821/SUMIF($R:$R,R1821,$AC:$AC))</f>
        <v>1</v>
      </c>
      <c r="AF1821" s="18">
        <f>IF(R1821=0,1,0)</f>
        <v>0</v>
      </c>
      <c r="AH1821" t="str">
        <f>TEXT(J1821,"MMMM")</f>
        <v>julho</v>
      </c>
    </row>
    <row r="1822" spans="1:34" ht="12.75" hidden="1" customHeight="1" x14ac:dyDescent="0.25">
      <c r="A1822" s="90" t="str">
        <f>IF(C1822="Oficina Diversos","Oficina Geral",
IF(ISNUMBER(FIND("Estoque - Colhedoras",C1822)),"Colhedoras",IF(ISNUMBER(FIND("Caldeiraria",C1822)),"Caldeiraria",IF(ISNUMBER(FIND("Borracharia",C1822)),"Borracharia",IF(ISNUMBER(FIND("Lubrificação",C1822)),"Lubrificação",
IF(ISNUMBER(FIND("Estoque - Carregadeiras",C1822)),"Carregadeiras",IF(ISNUMBER(FIND("Estoque - Veic. Leves",C1822)),"Veic. Leves",
IF(ISNUMBER(FIND("Estoque - Caminhões",C1822)),"Caminhões",IF(ISNUMBER(FIND("Estoque - Transbordos",C1822)),"Transbordos",
IF(ISNUMBER(FIND("Estoque - Tratores",C1822)),"Tratores",
IF(ISNUMBER(FIND("Estoque - Máquinas pesadas",C1822)),"Máquinas pesadas",
IF(ISNUMBER(FIND("Estoque - Reboques",C1822)),"Reboques",
IF(C1822="Estoque","Estoque",
IF(AND(ISNUMBER(C1822),C1822&gt;1000,C1822&lt;2000),"Caminhões",
IF(AND(ISNUMBER(C1822),C1822&gt;2000,C1822&lt;3000),"Tratores",
IF(AND(ISNUMBER(C1822),C1822&gt;3000,C1822&lt;4000),"Carregadeiras",
IF(AND(ISNUMBER(C1822),C1822&gt;4000,C1822&lt;5000),"Máquinas pesadas",
IF(AND(ISNUMBER(C1822),C1822&gt;5000,C1822&lt;6000),"Colhedoras",
IF(AND(ISNUMBER(C1822),C1822&gt;7000,C1822&lt;8000),"Irrigação",
IF(AND(ISNUMBER(C1822),C1822&gt;8000,C1822&lt;9000),"Reboques",IF(AND(ISNUMBER(C1822),C1822&gt;0,C1822&lt;1000),"Veic. Leves","")))))))))))))))))))))</f>
        <v>Máquinas pesadas</v>
      </c>
      <c r="B1822"/>
      <c r="C1822" s="69">
        <v>4008</v>
      </c>
      <c r="D1822" s="69">
        <v>75601</v>
      </c>
      <c r="E1822" s="70" t="s">
        <v>20031</v>
      </c>
      <c r="F1822" s="14" t="str">
        <f>IF(ISBLANK(K1822), "Apenas Solicitação", "Tem OC")</f>
        <v>Tem OC</v>
      </c>
      <c r="G1822" s="69">
        <v>2</v>
      </c>
      <c r="H1822" s="37">
        <f>G1822-I1822</f>
        <v>0</v>
      </c>
      <c r="I1822" s="38">
        <v>2</v>
      </c>
      <c r="J1822" s="71">
        <v>45794</v>
      </c>
      <c r="K1822" s="186">
        <v>45803</v>
      </c>
      <c r="L1822" s="70" t="s">
        <v>20152</v>
      </c>
      <c r="M1822" s="44" t="str">
        <f ca="1">IF(OR(N1822="", N1822=0), "", IF(N1822&gt;TODAY(), "No prazo", "Atrasado"))</f>
        <v>Atrasado</v>
      </c>
      <c r="N1822" s="44">
        <f>IFERROR(K1822 + VALUE(LEFT(L1822, FIND(" ", L1822) - 1)), "")</f>
        <v>45804</v>
      </c>
      <c r="O1822" s="3">
        <f>IF(_xlfn.DAYS(K1822,J1822)&lt;0, "Aguardando OC", _xlfn.DAYS(K1822,J1822))</f>
        <v>9</v>
      </c>
      <c r="P1822" s="195">
        <v>403338</v>
      </c>
      <c r="Q1822" s="12"/>
      <c r="R1822" s="195">
        <v>168130</v>
      </c>
      <c r="S1822" s="69">
        <v>221</v>
      </c>
      <c r="T1822" s="135" t="s">
        <v>1029</v>
      </c>
      <c r="U1822" s="120">
        <v>31.39</v>
      </c>
      <c r="V1822" s="69">
        <v>9438</v>
      </c>
      <c r="W1822" s="43" t="str">
        <f>IFERROR(VLOOKUP(V1822, Fornecedores!A:C, 3, FALSE), "")</f>
        <v>TASTRACTOR</v>
      </c>
      <c r="X1822" s="43" t="str">
        <f>IFERROR(VLOOKUP(V1822, Fornecedores!A:E, 5, FALSE), "")</f>
        <v>São Paulo</v>
      </c>
      <c r="Y1822" s="43" t="str">
        <f>IFERROR(VLOOKUP(V1822, Fornecedores!A:F, 6, FALSE), "")</f>
        <v>SP</v>
      </c>
      <c r="Z1822" s="14" t="str">
        <f>IF(H1822=0, "Pedido entregue!", "Pendente")</f>
        <v>Pedido entregue!</v>
      </c>
      <c r="AA1822"/>
      <c r="AB1822" s="58" t="str">
        <f>IF(Z1822="Pedido Entregue!", IF(AA1822=1, "Retirado do Almoxarifado", IF(AA1822=2, "Material devolvido", "Aguardando retirada")), IF(Z1822="Pendente", "Entrega pendente", ""))</f>
        <v>Aguardando retirada</v>
      </c>
      <c r="AC1822" s="18">
        <v>1</v>
      </c>
      <c r="AD1822" s="18">
        <f>AC1822/SUMIF($P:$P,P1822,$AC:$AC)</f>
        <v>1</v>
      </c>
      <c r="AE1822" s="18">
        <f>IF(R1822=0,0,AC1822/SUMIF($R:$R,R1822,$AC:$AC))</f>
        <v>1.9230769230769232E-2</v>
      </c>
      <c r="AF1822" s="18">
        <f>IF(R1822=0,1,0)</f>
        <v>0</v>
      </c>
      <c r="AH1822" t="str">
        <f>TEXT(J1822,"MMMM")</f>
        <v>maio</v>
      </c>
    </row>
    <row r="1823" spans="1:34" ht="12.75" hidden="1" customHeight="1" x14ac:dyDescent="0.25">
      <c r="A1823" s="90" t="str">
        <f>IF(C1823="Oficina Diversos","Oficina Geral",
IF(ISNUMBER(FIND("Estoque - Colhedoras",C1823)),"Colhedoras",IF(ISNUMBER(FIND("Caldeiraria",C1823)),"Caldeiraria",IF(ISNUMBER(FIND("Borracharia",C1823)),"Borracharia",IF(ISNUMBER(FIND("Lubrificação",C1823)),"Lubrificação",
IF(ISNUMBER(FIND("Estoque - Carregadeiras",C1823)),"Carregadeiras",IF(ISNUMBER(FIND("Estoque - Veic. Leves",C1823)),"Veic. Leves",
IF(ISNUMBER(FIND("Estoque - Caminhões",C1823)),"Caminhões",IF(ISNUMBER(FIND("Estoque - Transbordos",C1823)),"Transbordos",
IF(ISNUMBER(FIND("Estoque - Tratores",C1823)),"Tratores",
IF(ISNUMBER(FIND("Estoque - Máquinas pesadas",C1823)),"Máquinas pesadas",
IF(ISNUMBER(FIND("Estoque - Reboques",C1823)),"Reboques",
IF(C1823="Estoque","Estoque",
IF(AND(ISNUMBER(C1823),C1823&gt;1000,C1823&lt;2000),"Caminhões",
IF(AND(ISNUMBER(C1823),C1823&gt;2000,C1823&lt;3000),"Tratores",
IF(AND(ISNUMBER(C1823),C1823&gt;3000,C1823&lt;4000),"Carregadeiras",
IF(AND(ISNUMBER(C1823),C1823&gt;4000,C1823&lt;5000),"Máquinas pesadas",
IF(AND(ISNUMBER(C1823),C1823&gt;5000,C1823&lt;6000),"Colhedoras",
IF(AND(ISNUMBER(C1823),C1823&gt;7000,C1823&lt;8000),"Irrigação",
IF(AND(ISNUMBER(C1823),C1823&gt;8000,C1823&lt;9000),"Reboques",IF(AND(ISNUMBER(C1823),C1823&gt;0,C1823&lt;1000),"Veic. Leves","")))))))))))))))))))))</f>
        <v>Máquinas pesadas</v>
      </c>
      <c r="B1823" s="72"/>
      <c r="C1823" s="2">
        <v>4008</v>
      </c>
      <c r="D1823" s="2">
        <v>75630</v>
      </c>
      <c r="E1823" s="3" t="s">
        <v>20032</v>
      </c>
      <c r="F1823" s="14" t="str">
        <f>IF(ISBLANK(K1823), "Apenas Solicitação", "Tem OC")</f>
        <v>Tem OC</v>
      </c>
      <c r="G1823" s="2">
        <v>4</v>
      </c>
      <c r="H1823" s="37">
        <f>G1823-I1823</f>
        <v>0</v>
      </c>
      <c r="I1823" s="38">
        <v>4</v>
      </c>
      <c r="J1823" s="4">
        <v>45794</v>
      </c>
      <c r="K1823" s="180">
        <v>45803</v>
      </c>
      <c r="L1823" s="3" t="s">
        <v>20153</v>
      </c>
      <c r="M1823" s="44" t="str">
        <f ca="1">IF(OR(N1823="", N1823=0), "", IF(N1823&gt;TODAY(), "No prazo", "Atrasado"))</f>
        <v>Atrasado</v>
      </c>
      <c r="N1823" s="44">
        <f>IFERROR(K1823 + VALUE(LEFT(L1823, FIND(" ", L1823) - 1)), "")</f>
        <v>45805</v>
      </c>
      <c r="O1823" s="3">
        <f>IF(_xlfn.DAYS(K1823,J1823)&lt;0, "Aguardando OC", _xlfn.DAYS(K1823,J1823))</f>
        <v>9</v>
      </c>
      <c r="P1823" s="14">
        <v>403335</v>
      </c>
      <c r="Q1823" s="12"/>
      <c r="R1823" s="14">
        <v>168128</v>
      </c>
      <c r="S1823" s="2">
        <v>221</v>
      </c>
      <c r="T1823" s="135" t="s">
        <v>1029</v>
      </c>
      <c r="U1823" s="21">
        <v>162.11000000000001</v>
      </c>
      <c r="V1823" s="2">
        <v>9863</v>
      </c>
      <c r="W1823" s="43" t="str">
        <f>IFERROR(VLOOKUP(V1823, Fornecedores!A:C, 3, FALSE), "")</f>
        <v>ITALPRATES</v>
      </c>
      <c r="X1823" s="43" t="str">
        <f>IFERROR(VLOOKUP(V1823, Fornecedores!A:E, 5, FALSE), "")</f>
        <v>São Paulo</v>
      </c>
      <c r="Y1823" s="43" t="str">
        <f>IFERROR(VLOOKUP(V1823, Fornecedores!A:F, 6, FALSE), "")</f>
        <v>SP</v>
      </c>
      <c r="Z1823" s="14" t="str">
        <f>IF(H1823=0, "Pedido entregue!", "Pendente")</f>
        <v>Pedido entregue!</v>
      </c>
      <c r="AA1823" s="74"/>
      <c r="AB1823" s="58" t="str">
        <f>IF(Z1823="Pedido Entregue!", IF(AA1823=1, "Retirado do Almoxarifado", IF(AA1823=2, "Material devolvido", "Aguardando retirada")), IF(Z1823="Pendente", "Entrega pendente", ""))</f>
        <v>Aguardando retirada</v>
      </c>
      <c r="AC1823" s="18">
        <v>1</v>
      </c>
      <c r="AD1823" s="18">
        <f>AC1823/SUMIF($P:$P,P1823,$AC:$AC)</f>
        <v>1</v>
      </c>
      <c r="AE1823" s="18">
        <f>IF(R1823=0,0,AC1823/SUMIF($R:$R,R1823,$AC:$AC))</f>
        <v>7.6923076923076927E-2</v>
      </c>
      <c r="AF1823" s="18">
        <f>IF(R1823=0,1,0)</f>
        <v>0</v>
      </c>
      <c r="AH1823" t="str">
        <f>TEXT(J1823,"MMMM")</f>
        <v>maio</v>
      </c>
    </row>
    <row r="1824" spans="1:34" ht="12.75" hidden="1" customHeight="1" x14ac:dyDescent="0.25">
      <c r="A1824" s="90" t="str">
        <f>IF(C1824="Oficina Diversos","Oficina Geral",
IF(ISNUMBER(FIND("Estoque - Colhedoras",C1824)),"Colhedoras",IF(ISNUMBER(FIND("Caldeiraria",C1824)),"Caldeiraria",IF(ISNUMBER(FIND("Borracharia",C1824)),"Borracharia",IF(ISNUMBER(FIND("Lubrificação",C1824)),"Lubrificação",
IF(ISNUMBER(FIND("Estoque - Carregadeiras",C1824)),"Carregadeiras",IF(ISNUMBER(FIND("Estoque - Veic. Leves",C1824)),"Veic. Leves",
IF(ISNUMBER(FIND("Estoque - Caminhões",C1824)),"Caminhões",IF(ISNUMBER(FIND("Estoque - Transbordos",C1824)),"Transbordos",
IF(ISNUMBER(FIND("Estoque - Tratores",C1824)),"Tratores",
IF(ISNUMBER(FIND("Estoque - Máquinas pesadas",C1824)),"Máquinas pesadas",
IF(ISNUMBER(FIND("Estoque - Reboques",C1824)),"Reboques",
IF(C1824="Estoque","Estoque",
IF(AND(ISNUMBER(C1824),C1824&gt;1000,C1824&lt;2000),"Caminhões",
IF(AND(ISNUMBER(C1824),C1824&gt;2000,C1824&lt;3000),"Tratores",
IF(AND(ISNUMBER(C1824),C1824&gt;3000,C1824&lt;4000),"Carregadeiras",
IF(AND(ISNUMBER(C1824),C1824&gt;4000,C1824&lt;5000),"Máquinas pesadas",
IF(AND(ISNUMBER(C1824),C1824&gt;5000,C1824&lt;6000),"Colhedoras",
IF(AND(ISNUMBER(C1824),C1824&gt;7000,C1824&lt;8000),"Irrigação",
IF(AND(ISNUMBER(C1824),C1824&gt;8000,C1824&lt;9000),"Reboques",IF(AND(ISNUMBER(C1824),C1824&gt;0,C1824&lt;1000),"Veic. Leves","")))))))))))))))))))))</f>
        <v>Carregadeiras</v>
      </c>
      <c r="B1824" s="72"/>
      <c r="C1824" s="42">
        <v>3023</v>
      </c>
      <c r="D1824" s="42">
        <v>75705</v>
      </c>
      <c r="E1824" s="43" t="s">
        <v>1291</v>
      </c>
      <c r="F1824" s="14" t="str">
        <f>IF(ISBLANK(K1824), "Apenas Solicitação", "Tem OC")</f>
        <v>Tem OC</v>
      </c>
      <c r="G1824" s="42">
        <v>1</v>
      </c>
      <c r="H1824" s="37">
        <f>G1824-I1824</f>
        <v>0</v>
      </c>
      <c r="I1824" s="38">
        <v>1</v>
      </c>
      <c r="J1824" s="44">
        <v>45786</v>
      </c>
      <c r="K1824" s="185">
        <v>45792</v>
      </c>
      <c r="L1824" s="44"/>
      <c r="M1824" s="44"/>
      <c r="N1824" s="44" t="str">
        <f>IFERROR(K1824 + VALUE(LEFT(L1824, FIND(" ", L1824) - 1)), "")</f>
        <v/>
      </c>
      <c r="O1824" s="3">
        <f>IF(_xlfn.DAYS(K1824,J1824)&lt;0, "Aguardando OC", _xlfn.DAYS(K1824,J1824))</f>
        <v>6</v>
      </c>
      <c r="P1824" s="191">
        <v>402276</v>
      </c>
      <c r="Q1824" s="54"/>
      <c r="R1824" s="191">
        <v>167745</v>
      </c>
      <c r="S1824" s="49"/>
      <c r="T1824" s="267"/>
      <c r="U1824" s="45">
        <v>795.38</v>
      </c>
      <c r="V1824" s="42">
        <v>11614</v>
      </c>
      <c r="W1824" s="43" t="str">
        <f>IFERROR(VLOOKUP(V1824, Fornecedores!A:C, 3, FALSE), "")</f>
        <v>DF MAQUINAS</v>
      </c>
      <c r="X1824" s="43" t="str">
        <f>IFERROR(VLOOKUP(V1824, Fornecedores!A:E, 5, FALSE), "")</f>
        <v>Bayeux</v>
      </c>
      <c r="Y1824" s="43" t="str">
        <f>IFERROR(VLOOKUP(V1824, Fornecedores!A:F, 6, FALSE), "")</f>
        <v>PB</v>
      </c>
      <c r="Z1824" s="14" t="str">
        <f>IF(H1824=0, "Pedido entregue!", "Pendente")</f>
        <v>Pedido entregue!</v>
      </c>
      <c r="AA1824" s="74">
        <v>1</v>
      </c>
      <c r="AB1824" s="58" t="str">
        <f>IF(Z1824="Pedido Entregue!", IF(AA1824=1, "Retirado do Almoxarifado", IF(AA1824=2, "Material devolvido", "Aguardando retirada")), IF(Z1824="Pendente", "Entrega pendente", ""))</f>
        <v>Retirado do Almoxarifado</v>
      </c>
      <c r="AC1824" s="18">
        <v>1</v>
      </c>
      <c r="AD1824" s="18">
        <f>AC1824/SUMIF($P:$P,P1824,$AC:$AC)</f>
        <v>1</v>
      </c>
      <c r="AE1824" s="18">
        <f>IF(R1824=0,0,AC1824/SUMIF($R:$R,R1824,$AC:$AC))</f>
        <v>0.5</v>
      </c>
      <c r="AF1824" s="18">
        <f>IF(R1824=0,1,0)</f>
        <v>0</v>
      </c>
      <c r="AG1824" s="18">
        <f>IF(R1824=0,#REF!-J1824,0)</f>
        <v>0</v>
      </c>
      <c r="AH1824" t="str">
        <f>TEXT(J1824,"MMMM")</f>
        <v>maio</v>
      </c>
    </row>
    <row r="1825" spans="1:34" ht="12.75" customHeight="1" x14ac:dyDescent="0.25">
      <c r="A1825" s="90" t="str">
        <f>IF(C1825="Oficina Diversos","Oficina Geral",
IF(ISNUMBER(FIND("Estoque - Colhedoras",C1825)),"Colhedoras",IF(ISNUMBER(FIND("Caldeiraria",C1825)),"Caldeiraria",IF(ISNUMBER(FIND("Borracharia",C1825)),"Borracharia",IF(ISNUMBER(FIND("Lubrificação",C1825)),"Lubrificação",
IF(ISNUMBER(FIND("Estoque - Carregadeiras",C1825)),"Carregadeiras",IF(ISNUMBER(FIND("Estoque - Veic. Leves",C1825)),"Veic. Leves",
IF(ISNUMBER(FIND("Estoque - Caminhões",C1825)),"Caminhões",IF(ISNUMBER(FIND("Estoque - Transbordos",C1825)),"Transbordos",
IF(ISNUMBER(FIND("Estoque - Tratores",C1825)),"Tratores",
IF(ISNUMBER(FIND("Estoque - Máquinas pesadas",C1825)),"Máquinas pesadas",
IF(ISNUMBER(FIND("Estoque - Reboques",C1825)),"Reboques",
IF(C1825="Estoque","Estoque",
IF(AND(ISNUMBER(C1825),C1825&gt;1000,C1825&lt;2000),"Caminhões",
IF(AND(ISNUMBER(C1825),C1825&gt;2000,C1825&lt;3000),"Tratores",
IF(AND(ISNUMBER(C1825),C1825&gt;3000,C1825&lt;4000),"Carregadeiras",
IF(AND(ISNUMBER(C1825),C1825&gt;4000,C1825&lt;5000),"Máquinas pesadas",
IF(AND(ISNUMBER(C1825),C1825&gt;5000,C1825&lt;6000),"Colhedoras",
IF(AND(ISNUMBER(C1825),C1825&gt;7000,C1825&lt;8000),"Irrigação",
IF(AND(ISNUMBER(C1825),C1825&gt;8000,C1825&lt;9000),"Reboques",IF(AND(ISNUMBER(C1825),C1825&gt;0,C1825&lt;1000),"Veic. Leves","")))))))))))))))))))))</f>
        <v>Estoque</v>
      </c>
      <c r="C1825" s="113" t="s">
        <v>20692</v>
      </c>
      <c r="D1825" s="2">
        <v>75715</v>
      </c>
      <c r="E1825" s="3" t="s">
        <v>25964</v>
      </c>
      <c r="F1825" s="101" t="str">
        <f>IF(ISBLANK(K1825), "Apenas Solicitação", "Tem OC")</f>
        <v>Apenas Solicitação</v>
      </c>
      <c r="G1825" s="2">
        <v>100</v>
      </c>
      <c r="H1825" s="102">
        <f>G1825-I1825</f>
        <v>100</v>
      </c>
      <c r="I1825" s="103"/>
      <c r="J1825" s="4">
        <v>45847</v>
      </c>
      <c r="K1825" s="14"/>
      <c r="L1825" s="3"/>
      <c r="M1825" s="104" t="str">
        <f ca="1">IF(OR(N1825="", N1825=0), "", IF(N1825&gt;TODAY(), "No prazo", "Atrasado"))</f>
        <v/>
      </c>
      <c r="N1825" s="104" t="str">
        <f>IFERROR(K1825 + VALUE(LEFT(L1825, FIND(" ", L1825) - 1)), "")</f>
        <v/>
      </c>
      <c r="O1825" s="105" t="str">
        <f>IF(_xlfn.DAYS(K1825,J1825)&lt;0, "Aguardando OC", _xlfn.DAYS(K1825,J1825))</f>
        <v>Aguardando OC</v>
      </c>
      <c r="P1825" s="14">
        <v>411005</v>
      </c>
      <c r="Q1825" s="12"/>
      <c r="R1825" s="14">
        <v>0</v>
      </c>
      <c r="S1825" s="2">
        <v>221</v>
      </c>
      <c r="T1825" s="135" t="s">
        <v>1029</v>
      </c>
      <c r="U1825" s="2">
        <v>179.57640000000001</v>
      </c>
      <c r="V1825" s="2"/>
      <c r="W1825" s="105" t="str">
        <f>IFERROR(VLOOKUP(V1825, Fornecedores!A:C, 3, FALSE), "")</f>
        <v/>
      </c>
      <c r="X1825" s="105" t="str">
        <f>IFERROR(VLOOKUP(V1825, Fornecedores!A:E, 5, FALSE), "")</f>
        <v/>
      </c>
      <c r="Y1825" s="105" t="str">
        <f>IFERROR(VLOOKUP(V1825, Fornecedores!A:F, 6, FALSE), "")</f>
        <v/>
      </c>
      <c r="Z1825" s="101" t="str">
        <f>IF(H1825=0, "Pedido entregue!", "Pendente")</f>
        <v>Pendente</v>
      </c>
      <c r="AB1825" s="132" t="str">
        <f>IF(Z1825="Pedido Entregue!", IF(AA1825=1, "Retirado do Almoxarifado", IF(AA1825=2, "Material devolvido", "Aguardando retirada")), IF(Z1825="Pendente", "Entrega pendente", ""))</f>
        <v>Entrega pendente</v>
      </c>
      <c r="AC1825" s="18">
        <v>1</v>
      </c>
      <c r="AD1825" s="18">
        <f>AC1825/SUMIF($P:$P,P1825,$AC:$AC)</f>
        <v>1</v>
      </c>
      <c r="AE1825" s="18">
        <f>IF(R1825=0,0,AC1825/SUMIF($R:$R,R1825,$AC:$AC))</f>
        <v>0</v>
      </c>
      <c r="AF1825" s="18">
        <f>IF(R1825=0,1,0)</f>
        <v>1</v>
      </c>
      <c r="AH1825" t="str">
        <f>TEXT(J1825,"MMMM")</f>
        <v>julho</v>
      </c>
    </row>
    <row r="1826" spans="1:34" ht="12.75" customHeight="1" x14ac:dyDescent="0.25">
      <c r="A1826" s="90" t="str">
        <f>IF(C1826="Oficina Diversos","Oficina Geral",
IF(ISNUMBER(FIND("Estoque - Colhedoras",C1826)),"Colhedoras",IF(ISNUMBER(FIND("Caldeiraria",C1826)),"Caldeiraria",IF(ISNUMBER(FIND("Borracharia",C1826)),"Borracharia",IF(ISNUMBER(FIND("Lubrificação",C1826)),"Lubrificação",
IF(ISNUMBER(FIND("Estoque - Carregadeiras",C1826)),"Carregadeiras",IF(ISNUMBER(FIND("Estoque - Veic. Leves",C1826)),"Veic. Leves",
IF(ISNUMBER(FIND("Estoque - Caminhões",C1826)),"Caminhões",IF(ISNUMBER(FIND("Estoque - Transbordos",C1826)),"Transbordos",
IF(ISNUMBER(FIND("Estoque - Tratores",C1826)),"Tratores",
IF(ISNUMBER(FIND("Estoque - Máquinas pesadas",C1826)),"Máquinas pesadas",
IF(ISNUMBER(FIND("Estoque - Reboques",C1826)),"Reboques",
IF(C1826="Estoque","Estoque",
IF(AND(ISNUMBER(C1826),C1826&gt;1000,C1826&lt;2000),"Caminhões",
IF(AND(ISNUMBER(C1826),C1826&gt;2000,C1826&lt;3000),"Tratores",
IF(AND(ISNUMBER(C1826),C1826&gt;3000,C1826&lt;4000),"Carregadeiras",
IF(AND(ISNUMBER(C1826),C1826&gt;4000,C1826&lt;5000),"Máquinas pesadas",
IF(AND(ISNUMBER(C1826),C1826&gt;5000,C1826&lt;6000),"Colhedoras",
IF(AND(ISNUMBER(C1826),C1826&gt;7000,C1826&lt;8000),"Irrigação",
IF(AND(ISNUMBER(C1826),C1826&gt;8000,C1826&lt;9000),"Reboques",IF(AND(ISNUMBER(C1826),C1826&gt;0,C1826&lt;1000),"Veic. Leves","")))))))))))))))))))))</f>
        <v>Oficina Geral</v>
      </c>
      <c r="B1826" s="72"/>
      <c r="C1826" s="42" t="s">
        <v>661</v>
      </c>
      <c r="D1826" s="42">
        <v>75857</v>
      </c>
      <c r="E1826" s="43" t="s">
        <v>1075</v>
      </c>
      <c r="F1826" s="14" t="str">
        <f>IF(ISBLANK(K1826), "Apenas Solicitação", "Tem OC")</f>
        <v>Apenas Solicitação</v>
      </c>
      <c r="G1826" s="42">
        <v>1</v>
      </c>
      <c r="H1826" s="37">
        <f>G1826-I1826</f>
        <v>1</v>
      </c>
      <c r="I1826" s="38">
        <v>0</v>
      </c>
      <c r="J1826" s="44">
        <v>45779</v>
      </c>
      <c r="K1826" s="191"/>
      <c r="L1826" s="43"/>
      <c r="M1826" s="44" t="str">
        <f ca="1">IF(OR(N1826="", N1826=0), "", IF(N1826&gt;TODAY(), "No prazo", "Atrasado"))</f>
        <v/>
      </c>
      <c r="N1826" s="44" t="str">
        <f>IFERROR(K1826 + VALUE(LEFT(L1826, FIND(" ", L1826) - 1)), "")</f>
        <v/>
      </c>
      <c r="O1826" s="3" t="str">
        <f>IF(_xlfn.DAYS(K1826,J1826)&lt;0, "Aguardando OC", _xlfn.DAYS(K1826,J1826))</f>
        <v>Aguardando OC</v>
      </c>
      <c r="P1826" s="191">
        <v>401130</v>
      </c>
      <c r="Q1826" s="56"/>
      <c r="R1826" s="191">
        <v>167321</v>
      </c>
      <c r="S1826" s="42">
        <v>221</v>
      </c>
      <c r="T1826" s="150" t="s">
        <v>1029</v>
      </c>
      <c r="U1826" s="45">
        <v>1080</v>
      </c>
      <c r="V1826" s="42"/>
      <c r="W1826" s="43" t="str">
        <f>IFERROR(VLOOKUP(V1826, Fornecedores!A:C, 3, FALSE), "")</f>
        <v/>
      </c>
      <c r="X1826" s="43" t="str">
        <f>IFERROR(VLOOKUP(V1826, Fornecedores!A:E, 5, FALSE), "")</f>
        <v/>
      </c>
      <c r="Y1826" s="43" t="str">
        <f>IFERROR(VLOOKUP(V1826, Fornecedores!A:F, 6, FALSE), "")</f>
        <v/>
      </c>
      <c r="Z1826" s="14" t="str">
        <f>IF(H1826=0, "Pedido entregue!", "Pendente")</f>
        <v>Pendente</v>
      </c>
      <c r="AA1826" s="74"/>
      <c r="AB1826" s="58" t="str">
        <f>IF(Z1826="Pedido Entregue!", IF(AA1826=1, "Retirado do Almoxarifado", IF(AA1826=2, "Material devolvido", "Aguardando retirada")), IF(Z1826="Pendente", "Entrega pendente", ""))</f>
        <v>Entrega pendente</v>
      </c>
      <c r="AC1826" s="18">
        <v>1</v>
      </c>
      <c r="AD1826" s="18">
        <f>AC1826/SUMIF($P:$P,P1826,$AC:$AC)</f>
        <v>1</v>
      </c>
      <c r="AE1826" s="18">
        <f>IF(R1826=0,0,AC1826/SUMIF($R:$R,R1826,$AC:$AC))</f>
        <v>0.16666666666666666</v>
      </c>
      <c r="AF1826" s="18">
        <f>IF(R1826=0,1,0)</f>
        <v>0</v>
      </c>
      <c r="AG1826" s="18">
        <f>IF(R1826=0,#REF!-J1826,0)</f>
        <v>0</v>
      </c>
      <c r="AH1826" t="str">
        <f>TEXT(J1826,"MMMM")</f>
        <v>maio</v>
      </c>
    </row>
    <row r="1827" spans="1:34" ht="12.75" hidden="1" customHeight="1" x14ac:dyDescent="0.25">
      <c r="A1827" s="90" t="str">
        <f>IF(C1827="Oficina Diversos","Oficina Geral",
IF(ISNUMBER(FIND("Estoque - Colhedoras",C1827)),"Colhedoras",IF(ISNUMBER(FIND("Caldeiraria",C1827)),"Caldeiraria",IF(ISNUMBER(FIND("Borracharia",C1827)),"Borracharia",IF(ISNUMBER(FIND("Lubrificação",C1827)),"Lubrificação",
IF(ISNUMBER(FIND("Estoque - Carregadeiras",C1827)),"Carregadeiras",IF(ISNUMBER(FIND("Estoque - Veic. Leves",C1827)),"Veic. Leves",
IF(ISNUMBER(FIND("Estoque - Caminhões",C1827)),"Caminhões",IF(ISNUMBER(FIND("Estoque - Transbordos",C1827)),"Transbordos",
IF(ISNUMBER(FIND("Estoque - Tratores",C1827)),"Tratores",
IF(ISNUMBER(FIND("Estoque - Máquinas pesadas",C1827)),"Máquinas pesadas",
IF(ISNUMBER(FIND("Estoque - Reboques",C1827)),"Reboques",
IF(C1827="Estoque","Estoque",
IF(AND(ISNUMBER(C1827),C1827&gt;1000,C1827&lt;2000),"Caminhões",
IF(AND(ISNUMBER(C1827),C1827&gt;2000,C1827&lt;3000),"Tratores",
IF(AND(ISNUMBER(C1827),C1827&gt;3000,C1827&lt;4000),"Carregadeiras",
IF(AND(ISNUMBER(C1827),C1827&gt;4000,C1827&lt;5000),"Máquinas pesadas",
IF(AND(ISNUMBER(C1827),C1827&gt;5000,C1827&lt;6000),"Colhedoras",
IF(AND(ISNUMBER(C1827),C1827&gt;7000,C1827&lt;8000),"Irrigação",
IF(AND(ISNUMBER(C1827),C1827&gt;8000,C1827&lt;9000),"Reboques",IF(AND(ISNUMBER(C1827),C1827&gt;0,C1827&lt;1000),"Veic. Leves","")))))))))))))))))))))</f>
        <v>Colhedoras</v>
      </c>
      <c r="B1827" s="72"/>
      <c r="C1827" s="2" t="s">
        <v>1090</v>
      </c>
      <c r="D1827" s="2">
        <v>75937</v>
      </c>
      <c r="E1827" s="3" t="s">
        <v>1292</v>
      </c>
      <c r="F1827" s="14" t="str">
        <f>IF(ISBLANK(K1827), "Apenas Solicitação", "Tem OC")</f>
        <v>Tem OC</v>
      </c>
      <c r="G1827" s="2">
        <v>3</v>
      </c>
      <c r="H1827" s="37">
        <f>G1827-I1827</f>
        <v>0</v>
      </c>
      <c r="I1827" s="38">
        <v>3</v>
      </c>
      <c r="J1827" s="4">
        <v>45786</v>
      </c>
      <c r="K1827" s="180">
        <v>45793</v>
      </c>
      <c r="L1827" s="3" t="s">
        <v>20152</v>
      </c>
      <c r="M1827" s="44" t="str">
        <f ca="1">IF(OR(N1827="", N1827=0), "", IF(N1827&gt;TODAY(), "No prazo", "Atrasado"))</f>
        <v>Atrasado</v>
      </c>
      <c r="N1827" s="44">
        <f>IFERROR(K1827 + VALUE(LEFT(L1827, FIND(" ", L1827) - 1)), "")</f>
        <v>45794</v>
      </c>
      <c r="O1827" s="3">
        <f>IF(_xlfn.DAYS(K1827,J1827)&lt;0, "Aguardando OC", _xlfn.DAYS(K1827,J1827))</f>
        <v>7</v>
      </c>
      <c r="P1827" s="14">
        <v>402020</v>
      </c>
      <c r="Q1827" s="12"/>
      <c r="R1827" s="14">
        <v>167836</v>
      </c>
      <c r="S1827" s="2">
        <v>221</v>
      </c>
      <c r="T1827" s="135" t="s">
        <v>1029</v>
      </c>
      <c r="U1827" s="21">
        <v>50.58</v>
      </c>
      <c r="V1827" s="2">
        <v>12397</v>
      </c>
      <c r="W1827" s="43" t="str">
        <f>IFERROR(VLOOKUP(V1827, Fornecedores!A:C, 3, FALSE), "")</f>
        <v xml:space="preserve">UNIMIL INDÚSTRIA </v>
      </c>
      <c r="X1827" s="43" t="str">
        <f>IFERROR(VLOOKUP(V1827, Fornecedores!A:E, 5, FALSE), "")</f>
        <v>Piracicaba</v>
      </c>
      <c r="Y1827" s="43" t="str">
        <f>IFERROR(VLOOKUP(V1827, Fornecedores!A:F, 6, FALSE), "")</f>
        <v>SP</v>
      </c>
      <c r="Z1827" s="14" t="str">
        <f>IF(H1827=0, "Pedido entregue!", "Pendente")</f>
        <v>Pedido entregue!</v>
      </c>
      <c r="AA1827" s="74"/>
      <c r="AB1827" s="58" t="str">
        <f>IF(Z1827="Pedido Entregue!", IF(AA1827=1, "Retirado do Almoxarifado", IF(AA1827=2, "Material devolvido", "Aguardando retirada")), IF(Z1827="Pendente", "Entrega pendente", ""))</f>
        <v>Aguardando retirada</v>
      </c>
      <c r="AC1827" s="18">
        <v>1</v>
      </c>
      <c r="AD1827" s="18">
        <f>AC1827/SUMIF($P:$P,P1827,$AC:$AC)</f>
        <v>1</v>
      </c>
      <c r="AE1827" s="18">
        <f>IF(R1827=0,0,AC1827/SUMIF($R:$R,R1827,$AC:$AC))</f>
        <v>8.3333333333333329E-2</v>
      </c>
      <c r="AF1827" s="18">
        <f>IF(R1827=0,1,0)</f>
        <v>0</v>
      </c>
      <c r="AH1827" t="str">
        <f>TEXT(J1827,"MMMM")</f>
        <v>maio</v>
      </c>
    </row>
    <row r="1828" spans="1:34" ht="12.75" hidden="1" customHeight="1" x14ac:dyDescent="0.25">
      <c r="A1828" s="90" t="str">
        <f>IF(C1828="Oficina Diversos","Oficina Geral",
IF(ISNUMBER(FIND("Estoque - Colhedoras",C1828)),"Colhedoras",IF(ISNUMBER(FIND("Caldeiraria",C1828)),"Caldeiraria",IF(ISNUMBER(FIND("Borracharia",C1828)),"Borracharia",IF(ISNUMBER(FIND("Lubrificação",C1828)),"Lubrificação",
IF(ISNUMBER(FIND("Estoque - Carregadeiras",C1828)),"Carregadeiras",IF(ISNUMBER(FIND("Estoque - Veic. Leves",C1828)),"Veic. Leves",
IF(ISNUMBER(FIND("Estoque - Caminhões",C1828)),"Caminhões",IF(ISNUMBER(FIND("Estoque - Transbordos",C1828)),"Transbordos",
IF(ISNUMBER(FIND("Estoque - Tratores",C1828)),"Tratores",
IF(ISNUMBER(FIND("Estoque - Máquinas pesadas",C1828)),"Máquinas pesadas",
IF(ISNUMBER(FIND("Estoque - Reboques",C1828)),"Reboques",
IF(C1828="Estoque","Estoque",
IF(AND(ISNUMBER(C1828),C1828&gt;1000,C1828&lt;2000),"Caminhões",
IF(AND(ISNUMBER(C1828),C1828&gt;2000,C1828&lt;3000),"Tratores",
IF(AND(ISNUMBER(C1828),C1828&gt;3000,C1828&lt;4000),"Carregadeiras",
IF(AND(ISNUMBER(C1828),C1828&gt;4000,C1828&lt;5000),"Máquinas pesadas",
IF(AND(ISNUMBER(C1828),C1828&gt;5000,C1828&lt;6000),"Colhedoras",
IF(AND(ISNUMBER(C1828),C1828&gt;7000,C1828&lt;8000),"Irrigação",
IF(AND(ISNUMBER(C1828),C1828&gt;8000,C1828&lt;9000),"Reboques",IF(AND(ISNUMBER(C1828),C1828&gt;0,C1828&lt;1000),"Veic. Leves","")))))))))))))))))))))</f>
        <v>Colhedoras</v>
      </c>
      <c r="C1828" s="126" t="s">
        <v>20246</v>
      </c>
      <c r="D1828" s="2">
        <v>75937</v>
      </c>
      <c r="E1828" s="3" t="s">
        <v>1292</v>
      </c>
      <c r="F1828" s="101" t="str">
        <f>IF(ISBLANK(K1828), "Apenas Solicitação", "Tem OC")</f>
        <v>Tem OC</v>
      </c>
      <c r="G1828" s="2">
        <v>1</v>
      </c>
      <c r="H1828" s="102">
        <f>G1828-I1828</f>
        <v>0</v>
      </c>
      <c r="I1828" s="103">
        <v>1</v>
      </c>
      <c r="J1828" s="4">
        <v>45805</v>
      </c>
      <c r="K1828" s="180">
        <v>45811</v>
      </c>
      <c r="L1828" s="3" t="s">
        <v>20152</v>
      </c>
      <c r="M1828" s="104" t="str">
        <f ca="1">IF(OR(N1828="", N1828=0), "", IF(N1828&gt;TODAY(), "No prazo", "Atrasado"))</f>
        <v>Atrasado</v>
      </c>
      <c r="N1828" s="104">
        <f>IFERROR(K1828 + VALUE(LEFT(L1828, FIND(" ", L1828) - 1)), "")</f>
        <v>45812</v>
      </c>
      <c r="O1828" s="105">
        <f>IF(_xlfn.DAYS(K1828,J1828)&lt;0, "Aguardando OC", _xlfn.DAYS(K1828,J1828))</f>
        <v>6</v>
      </c>
      <c r="P1828" s="14">
        <v>405028</v>
      </c>
      <c r="Q1828" s="12"/>
      <c r="R1828" s="14">
        <v>168574</v>
      </c>
      <c r="S1828" s="2">
        <v>221</v>
      </c>
      <c r="T1828" s="135" t="s">
        <v>1029</v>
      </c>
      <c r="U1828" s="21">
        <v>259.7</v>
      </c>
      <c r="V1828" s="2">
        <v>12397</v>
      </c>
      <c r="W1828" s="105" t="str">
        <f>IFERROR(VLOOKUP(V1828, Fornecedores!A:C, 3, FALSE), "")</f>
        <v xml:space="preserve">UNIMIL INDÚSTRIA </v>
      </c>
      <c r="X1828" s="105" t="str">
        <f>IFERROR(VLOOKUP(V1828, Fornecedores!A:E, 5, FALSE), "")</f>
        <v>Piracicaba</v>
      </c>
      <c r="Y1828" s="105" t="str">
        <f>IFERROR(VLOOKUP(V1828, Fornecedores!A:F, 6, FALSE), "")</f>
        <v>SP</v>
      </c>
      <c r="Z1828" s="101" t="str">
        <f>IF(H1828=0, "Pedido entregue!", "Pendente")</f>
        <v>Pedido entregue!</v>
      </c>
      <c r="AB1828" s="132" t="str">
        <f>IF(Z1828="Pedido Entregue!", IF(AA1828=1, "Retirado do Almoxarifado", IF(AA1828=2, "Material devolvido", "Aguardando retirada")), IF(Z1828="Pendente", "Entrega pendente", ""))</f>
        <v>Aguardando retirada</v>
      </c>
      <c r="AC1828" s="18">
        <v>1</v>
      </c>
      <c r="AD1828" s="18">
        <f>AC1828/SUMIF($P:$P,P1828,$AC:$AC)</f>
        <v>1</v>
      </c>
      <c r="AE1828" s="18">
        <f>IF(R1828=0,0,AC1828/SUMIF($R:$R,R1828,$AC:$AC))</f>
        <v>0.14285714285714285</v>
      </c>
      <c r="AF1828" s="18">
        <f>IF(R1828=0,1,0)</f>
        <v>0</v>
      </c>
      <c r="AH1828" t="str">
        <f>TEXT(J1828,"MMMM")</f>
        <v>maio</v>
      </c>
    </row>
    <row r="1829" spans="1:34" ht="12.75" hidden="1" customHeight="1" x14ac:dyDescent="0.25">
      <c r="A1829" s="90" t="str">
        <f>IF(C1829="Oficina Diversos","Oficina Geral",
IF(ISNUMBER(FIND("Estoque - Colhedoras",C1829)),"Colhedoras",IF(ISNUMBER(FIND("Caldeiraria",C1829)),"Caldeiraria",IF(ISNUMBER(FIND("Borracharia",C1829)),"Borracharia",IF(ISNUMBER(FIND("Lubrificação",C1829)),"Lubrificação",
IF(ISNUMBER(FIND("Estoque - Carregadeiras",C1829)),"Carregadeiras",IF(ISNUMBER(FIND("Estoque - Veic. Leves",C1829)),"Veic. Leves",
IF(ISNUMBER(FIND("Estoque - Caminhões",C1829)),"Caminhões",IF(ISNUMBER(FIND("Estoque - Transbordos",C1829)),"Transbordos",
IF(ISNUMBER(FIND("Estoque - Tratores",C1829)),"Tratores",
IF(ISNUMBER(FIND("Estoque - Máquinas pesadas",C1829)),"Máquinas pesadas",
IF(ISNUMBER(FIND("Estoque - Reboques",C1829)),"Reboques",
IF(C1829="Estoque","Estoque",
IF(AND(ISNUMBER(C1829),C1829&gt;1000,C1829&lt;2000),"Caminhões",
IF(AND(ISNUMBER(C1829),C1829&gt;2000,C1829&lt;3000),"Tratores",
IF(AND(ISNUMBER(C1829),C1829&gt;3000,C1829&lt;4000),"Carregadeiras",
IF(AND(ISNUMBER(C1829),C1829&gt;4000,C1829&lt;5000),"Máquinas pesadas",
IF(AND(ISNUMBER(C1829),C1829&gt;5000,C1829&lt;6000),"Colhedoras",
IF(AND(ISNUMBER(C1829),C1829&gt;7000,C1829&lt;8000),"Irrigação",
IF(AND(ISNUMBER(C1829),C1829&gt;8000,C1829&lt;9000),"Reboques",IF(AND(ISNUMBER(C1829),C1829&gt;0,C1829&lt;1000),"Veic. Leves","")))))))))))))))))))))</f>
        <v>Colhedoras</v>
      </c>
      <c r="C1829" s="126" t="s">
        <v>20246</v>
      </c>
      <c r="D1829" s="2">
        <v>75939</v>
      </c>
      <c r="E1829" s="3" t="s">
        <v>20332</v>
      </c>
      <c r="F1829" s="101" t="str">
        <f>IF(ISBLANK(K1829), "Apenas Solicitação", "Tem OC")</f>
        <v>Tem OC</v>
      </c>
      <c r="G1829" s="2">
        <v>2</v>
      </c>
      <c r="H1829" s="102">
        <f>G1829-I1829</f>
        <v>0</v>
      </c>
      <c r="I1829" s="103">
        <v>2</v>
      </c>
      <c r="J1829" s="4">
        <v>45814</v>
      </c>
      <c r="K1829" s="180">
        <v>45819</v>
      </c>
      <c r="L1829" s="3" t="s">
        <v>20374</v>
      </c>
      <c r="M1829" s="104" t="str">
        <f ca="1">IF(OR(N1829="", N1829=0), "", IF(N1829&gt;TODAY(), "No prazo", "Atrasado"))</f>
        <v>Atrasado</v>
      </c>
      <c r="N1829" s="104">
        <f>IFERROR(K1829 + VALUE(LEFT(L1829, FIND(" ", L1829) - 1)), "")</f>
        <v>45824</v>
      </c>
      <c r="O1829" s="105">
        <f>IF(_xlfn.DAYS(K1829,J1829)&lt;0, "Aguardando OC", _xlfn.DAYS(K1829,J1829))</f>
        <v>5</v>
      </c>
      <c r="P1829" s="14">
        <v>406273</v>
      </c>
      <c r="Q1829" s="12"/>
      <c r="R1829" s="14">
        <v>168996</v>
      </c>
      <c r="S1829" s="2">
        <v>221</v>
      </c>
      <c r="T1829" s="135" t="s">
        <v>1029</v>
      </c>
      <c r="U1829" s="21">
        <v>128.89500000000001</v>
      </c>
      <c r="V1829" s="2">
        <v>3238</v>
      </c>
      <c r="W1829" s="105" t="str">
        <f>IFERROR(VLOOKUP(V1829, Fornecedores!A:C, 3, FALSE), "")</f>
        <v xml:space="preserve">VENEZA              </v>
      </c>
      <c r="X1829" s="105" t="str">
        <f>IFERROR(VLOOKUP(V1829, Fornecedores!A:E, 5, FALSE), "")</f>
        <v>Bayeux</v>
      </c>
      <c r="Y1829" s="105" t="str">
        <f>IFERROR(VLOOKUP(V1829, Fornecedores!A:F, 6, FALSE), "")</f>
        <v>PB</v>
      </c>
      <c r="Z1829" s="101" t="str">
        <f>IF(H1829=0, "Pedido entregue!", "Pendente")</f>
        <v>Pedido entregue!</v>
      </c>
      <c r="AB1829" s="132" t="str">
        <f>IF(Z1829="Pedido Entregue!", IF(AA1829=1, "Retirado do Almoxarifado", IF(AA1829=2, "Material devolvido", "Aguardando retirada")), IF(Z1829="Pendente", "Entrega pendente", ""))</f>
        <v>Aguardando retirada</v>
      </c>
      <c r="AC1829" s="18">
        <v>1</v>
      </c>
      <c r="AD1829" s="18">
        <f>AC1829/SUMIF($P:$P,P1829,$AC:$AC)</f>
        <v>1</v>
      </c>
      <c r="AE1829" s="18">
        <f>IF(R1829=0,0,AC1829/SUMIF($R:$R,R1829,$AC:$AC))</f>
        <v>0.14285714285714285</v>
      </c>
      <c r="AF1829" s="18">
        <f>IF(R1829=0,1,0)</f>
        <v>0</v>
      </c>
      <c r="AH1829" t="str">
        <f>TEXT(J1829,"MMMM")</f>
        <v>junho</v>
      </c>
    </row>
    <row r="1830" spans="1:34" ht="12.75" customHeight="1" x14ac:dyDescent="0.25">
      <c r="A1830" s="90" t="str">
        <f>IF(C1830="Oficina Diversos","Oficina Geral",
IF(ISNUMBER(FIND("Estoque - Colhedoras",C1830)),"Colhedoras",IF(ISNUMBER(FIND("Caldeiraria",C1830)),"Caldeiraria",IF(ISNUMBER(FIND("Borracharia",C1830)),"Borracharia",IF(ISNUMBER(FIND("Lubrificação",C1830)),"Lubrificação",
IF(ISNUMBER(FIND("Estoque - Carregadeiras",C1830)),"Carregadeiras",IF(ISNUMBER(FIND("Estoque - Veic. Leves",C1830)),"Veic. Leves",
IF(ISNUMBER(FIND("Estoque - Caminhões",C1830)),"Caminhões",IF(ISNUMBER(FIND("Estoque - Transbordos",C1830)),"Transbordos",
IF(ISNUMBER(FIND("Estoque - Tratores",C1830)),"Tratores",
IF(ISNUMBER(FIND("Estoque - Máquinas pesadas",C1830)),"Máquinas pesadas",
IF(ISNUMBER(FIND("Estoque - Reboques",C1830)),"Reboques",
IF(C1830="Estoque","Estoque",
IF(AND(ISNUMBER(C1830),C1830&gt;1000,C1830&lt;2000),"Caminhões",
IF(AND(ISNUMBER(C1830),C1830&gt;2000,C1830&lt;3000),"Tratores",
IF(AND(ISNUMBER(C1830),C1830&gt;3000,C1830&lt;4000),"Carregadeiras",
IF(AND(ISNUMBER(C1830),C1830&gt;4000,C1830&lt;5000),"Máquinas pesadas",
IF(AND(ISNUMBER(C1830),C1830&gt;5000,C1830&lt;6000),"Colhedoras",
IF(AND(ISNUMBER(C1830),C1830&gt;7000,C1830&lt;8000),"Irrigação",
IF(AND(ISNUMBER(C1830),C1830&gt;8000,C1830&lt;9000),"Reboques",IF(AND(ISNUMBER(C1830),C1830&gt;0,C1830&lt;1000),"Veic. Leves","")))))))))))))))))))))</f>
        <v>Colhedoras</v>
      </c>
      <c r="C1830" s="113" t="s">
        <v>1090</v>
      </c>
      <c r="D1830" s="2">
        <v>75939</v>
      </c>
      <c r="E1830" s="3" t="s">
        <v>20332</v>
      </c>
      <c r="F1830" s="101" t="str">
        <f>IF(ISBLANK(K1830), "Apenas Solicitação", "Tem OC")</f>
        <v>Tem OC</v>
      </c>
      <c r="G1830" s="2">
        <v>4</v>
      </c>
      <c r="H1830" s="102">
        <f>G1830-I1830</f>
        <v>4</v>
      </c>
      <c r="I1830" s="103"/>
      <c r="J1830" s="4">
        <v>45824</v>
      </c>
      <c r="K1830" s="180">
        <v>45835</v>
      </c>
      <c r="L1830" s="3" t="s">
        <v>20152</v>
      </c>
      <c r="M1830" s="104" t="str">
        <f ca="1">IF(OR(N1830="", N1830=0), "", IF(N1830&gt;TODAY(), "No prazo", "Atrasado"))</f>
        <v>Atrasado</v>
      </c>
      <c r="N1830" s="104">
        <f>IFERROR(K1830 + VALUE(LEFT(L1830, FIND(" ", L1830) - 1)), "")</f>
        <v>45836</v>
      </c>
      <c r="O1830" s="105">
        <f>IF(_xlfn.DAYS(K1830,J1830)&lt;0, "Aguardando OC", _xlfn.DAYS(K1830,J1830))</f>
        <v>11</v>
      </c>
      <c r="P1830" s="14">
        <v>407693</v>
      </c>
      <c r="Q1830" s="12"/>
      <c r="R1830" s="14">
        <v>169742</v>
      </c>
      <c r="S1830" s="2">
        <v>221</v>
      </c>
      <c r="T1830" s="135" t="s">
        <v>1029</v>
      </c>
      <c r="U1830" s="21">
        <v>128.89500000000001</v>
      </c>
      <c r="V1830" s="2">
        <v>14644</v>
      </c>
      <c r="W1830" s="105" t="str">
        <f>IFERROR(VLOOKUP(V1830, Fornecedores!A:C, 3, FALSE), "")</f>
        <v xml:space="preserve">GEOMAQ </v>
      </c>
      <c r="X1830" s="105" t="str">
        <f>IFERROR(VLOOKUP(V1830, Fornecedores!A:E, 5, FALSE), "")</f>
        <v>São José do Rio Preto</v>
      </c>
      <c r="Y1830" s="105" t="str">
        <f>IFERROR(VLOOKUP(V1830, Fornecedores!A:F, 6, FALSE), "")</f>
        <v>SP</v>
      </c>
      <c r="Z1830" s="101" t="str">
        <f>IF(H1830=0, "Pedido entregue!", "Pendente")</f>
        <v>Pendente</v>
      </c>
      <c r="AB1830" s="132" t="str">
        <f>IF(Z1830="Pedido Entregue!", IF(AA1830=1, "Retirado do Almoxarifado", IF(AA1830=2, "Material devolvido", "Aguardando retirada")), IF(Z1830="Pendente", "Entrega pendente", ""))</f>
        <v>Entrega pendente</v>
      </c>
      <c r="AC1830" s="18">
        <v>1</v>
      </c>
      <c r="AD1830" s="18">
        <f>AC1830/SUMIF($P:$P,P1830,$AC:$AC)</f>
        <v>1</v>
      </c>
      <c r="AE1830" s="18">
        <f>IF(R1830=0,0,AC1830/SUMIF($R:$R,R1830,$AC:$AC))</f>
        <v>0.25</v>
      </c>
      <c r="AF1830" s="18">
        <f>IF(R1830=0,1,0)</f>
        <v>0</v>
      </c>
      <c r="AH1830" t="str">
        <f>TEXT(J1830,"MMMM")</f>
        <v>junho</v>
      </c>
    </row>
    <row r="1831" spans="1:34" ht="12.75" hidden="1" customHeight="1" x14ac:dyDescent="0.25">
      <c r="A1831" s="90" t="str">
        <f>IF(C1831="Oficina Diversos","Oficina Geral",
IF(ISNUMBER(FIND("Estoque - Colhedoras",C1831)),"Colhedoras",IF(ISNUMBER(FIND("Caldeiraria",C1831)),"Caldeiraria",IF(ISNUMBER(FIND("Borracharia",C1831)),"Borracharia",IF(ISNUMBER(FIND("Lubrificação",C1831)),"Lubrificação",
IF(ISNUMBER(FIND("Estoque - Carregadeiras",C1831)),"Carregadeiras",IF(ISNUMBER(FIND("Estoque - Veic. Leves",C1831)),"Veic. Leves",
IF(ISNUMBER(FIND("Estoque - Caminhões",C1831)),"Caminhões",IF(ISNUMBER(FIND("Estoque - Transbordos",C1831)),"Transbordos",
IF(ISNUMBER(FIND("Estoque - Tratores",C1831)),"Tratores",
IF(ISNUMBER(FIND("Estoque - Máquinas pesadas",C1831)),"Máquinas pesadas",
IF(ISNUMBER(FIND("Estoque - Reboques",C1831)),"Reboques",
IF(C1831="Estoque","Estoque",
IF(AND(ISNUMBER(C1831),C1831&gt;1000,C1831&lt;2000),"Caminhões",
IF(AND(ISNUMBER(C1831),C1831&gt;2000,C1831&lt;3000),"Tratores",
IF(AND(ISNUMBER(C1831),C1831&gt;3000,C1831&lt;4000),"Carregadeiras",
IF(AND(ISNUMBER(C1831),C1831&gt;4000,C1831&lt;5000),"Máquinas pesadas",
IF(AND(ISNUMBER(C1831),C1831&gt;5000,C1831&lt;6000),"Colhedoras",
IF(AND(ISNUMBER(C1831),C1831&gt;7000,C1831&lt;8000),"Irrigação",
IF(AND(ISNUMBER(C1831),C1831&gt;8000,C1831&lt;9000),"Reboques",IF(AND(ISNUMBER(C1831),C1831&gt;0,C1831&lt;1000),"Veic. Leves","")))))))))))))))))))))</f>
        <v>Colhedoras</v>
      </c>
      <c r="C1831" s="126" t="s">
        <v>20246</v>
      </c>
      <c r="D1831" s="2">
        <v>75940</v>
      </c>
      <c r="E1831" s="3" t="s">
        <v>20333</v>
      </c>
      <c r="F1831" s="101" t="str">
        <f>IF(ISBLANK(K1831), "Apenas Solicitação", "Tem OC")</f>
        <v>Tem OC</v>
      </c>
      <c r="G1831" s="2">
        <v>1</v>
      </c>
      <c r="H1831" s="102">
        <f>G1831-I1831</f>
        <v>0</v>
      </c>
      <c r="I1831" s="103">
        <v>1</v>
      </c>
      <c r="J1831" s="4">
        <v>45814</v>
      </c>
      <c r="K1831" s="180">
        <v>45819</v>
      </c>
      <c r="L1831" s="3" t="s">
        <v>20155</v>
      </c>
      <c r="M1831" s="104" t="str">
        <f ca="1">IF(OR(N1831="", N1831=0), "", IF(N1831&gt;TODAY(), "No prazo", "Atrasado"))</f>
        <v>Atrasado</v>
      </c>
      <c r="N1831" s="104">
        <f>IFERROR(K1831 + VALUE(LEFT(L1831, FIND(" ", L1831) - 1)), "")</f>
        <v>45820</v>
      </c>
      <c r="O1831" s="105">
        <f>IF(_xlfn.DAYS(K1831,J1831)&lt;0, "Aguardando OC", _xlfn.DAYS(K1831,J1831))</f>
        <v>5</v>
      </c>
      <c r="P1831" s="14">
        <v>406275</v>
      </c>
      <c r="Q1831" s="12"/>
      <c r="R1831" s="14">
        <v>168996</v>
      </c>
      <c r="S1831" s="2">
        <v>221</v>
      </c>
      <c r="T1831" s="135" t="s">
        <v>1029</v>
      </c>
      <c r="U1831" s="21">
        <v>168.75</v>
      </c>
      <c r="V1831" s="2">
        <v>3238</v>
      </c>
      <c r="W1831" s="105" t="str">
        <f>IFERROR(VLOOKUP(V1831, Fornecedores!A:C, 3, FALSE), "")</f>
        <v xml:space="preserve">VENEZA              </v>
      </c>
      <c r="X1831" s="105" t="str">
        <f>IFERROR(VLOOKUP(V1831, Fornecedores!A:E, 5, FALSE), "")</f>
        <v>Bayeux</v>
      </c>
      <c r="Y1831" s="105" t="str">
        <f>IFERROR(VLOOKUP(V1831, Fornecedores!A:F, 6, FALSE), "")</f>
        <v>PB</v>
      </c>
      <c r="Z1831" s="101" t="str">
        <f>IF(H1831=0, "Pedido entregue!", "Pendente")</f>
        <v>Pedido entregue!</v>
      </c>
      <c r="AB1831" s="132" t="str">
        <f>IF(Z1831="Pedido Entregue!", IF(AA1831=1, "Retirado do Almoxarifado", IF(AA1831=2, "Material devolvido", "Aguardando retirada")), IF(Z1831="Pendente", "Entrega pendente", ""))</f>
        <v>Aguardando retirada</v>
      </c>
      <c r="AC1831" s="18">
        <v>1</v>
      </c>
      <c r="AD1831" s="18">
        <f>AC1831/SUMIF($P:$P,P1831,$AC:$AC)</f>
        <v>1</v>
      </c>
      <c r="AE1831" s="18">
        <f>IF(R1831=0,0,AC1831/SUMIF($R:$R,R1831,$AC:$AC))</f>
        <v>0.14285714285714285</v>
      </c>
      <c r="AF1831" s="18">
        <f>IF(R1831=0,1,0)</f>
        <v>0</v>
      </c>
      <c r="AH1831" t="str">
        <f>TEXT(J1831,"MMMM")</f>
        <v>junho</v>
      </c>
    </row>
    <row r="1832" spans="1:34" ht="12.75" customHeight="1" x14ac:dyDescent="0.25">
      <c r="A1832" s="90" t="str">
        <f>IF(C1832="Oficina Diversos","Oficina Geral",
IF(ISNUMBER(FIND("Estoque - Colhedoras",C1832)),"Colhedoras",IF(ISNUMBER(FIND("Caldeiraria",C1832)),"Caldeiraria",IF(ISNUMBER(FIND("Borracharia",C1832)),"Borracharia",IF(ISNUMBER(FIND("Lubrificação",C1832)),"Lubrificação",
IF(ISNUMBER(FIND("Estoque - Carregadeiras",C1832)),"Carregadeiras",IF(ISNUMBER(FIND("Estoque - Veic. Leves",C1832)),"Veic. Leves",
IF(ISNUMBER(FIND("Estoque - Caminhões",C1832)),"Caminhões",IF(ISNUMBER(FIND("Estoque - Transbordos",C1832)),"Transbordos",
IF(ISNUMBER(FIND("Estoque - Tratores",C1832)),"Tratores",
IF(ISNUMBER(FIND("Estoque - Máquinas pesadas",C1832)),"Máquinas pesadas",
IF(ISNUMBER(FIND("Estoque - Reboques",C1832)),"Reboques",
IF(C1832="Estoque","Estoque",
IF(AND(ISNUMBER(C1832),C1832&gt;1000,C1832&lt;2000),"Caminhões",
IF(AND(ISNUMBER(C1832),C1832&gt;2000,C1832&lt;3000),"Tratores",
IF(AND(ISNUMBER(C1832),C1832&gt;3000,C1832&lt;4000),"Carregadeiras",
IF(AND(ISNUMBER(C1832),C1832&gt;4000,C1832&lt;5000),"Máquinas pesadas",
IF(AND(ISNUMBER(C1832),C1832&gt;5000,C1832&lt;6000),"Colhedoras",
IF(AND(ISNUMBER(C1832),C1832&gt;7000,C1832&lt;8000),"Irrigação",
IF(AND(ISNUMBER(C1832),C1832&gt;8000,C1832&lt;9000),"Reboques",IF(AND(ISNUMBER(C1832),C1832&gt;0,C1832&lt;1000),"Veic. Leves","")))))))))))))))))))))</f>
        <v>Colhedoras</v>
      </c>
      <c r="C1832" s="113" t="s">
        <v>1090</v>
      </c>
      <c r="D1832" s="2">
        <v>75940</v>
      </c>
      <c r="E1832" s="3" t="s">
        <v>20333</v>
      </c>
      <c r="F1832" s="101" t="str">
        <f>IF(ISBLANK(K1832), "Apenas Solicitação", "Tem OC")</f>
        <v>Tem OC</v>
      </c>
      <c r="G1832" s="2">
        <v>2</v>
      </c>
      <c r="H1832" s="102">
        <f>G1832-I1832</f>
        <v>2</v>
      </c>
      <c r="I1832" s="103"/>
      <c r="J1832" s="4">
        <v>45824</v>
      </c>
      <c r="K1832" s="180">
        <v>45835</v>
      </c>
      <c r="L1832" s="3" t="s">
        <v>20152</v>
      </c>
      <c r="M1832" s="104" t="str">
        <f ca="1">IF(OR(N1832="", N1832=0), "", IF(N1832&gt;TODAY(), "No prazo", "Atrasado"))</f>
        <v>Atrasado</v>
      </c>
      <c r="N1832" s="104">
        <f>IFERROR(K1832 + VALUE(LEFT(L1832, FIND(" ", L1832) - 1)), "")</f>
        <v>45836</v>
      </c>
      <c r="O1832" s="105">
        <f>IF(_xlfn.DAYS(K1832,J1832)&lt;0, "Aguardando OC", _xlfn.DAYS(K1832,J1832))</f>
        <v>11</v>
      </c>
      <c r="P1832" s="14">
        <v>407696</v>
      </c>
      <c r="Q1832" s="12"/>
      <c r="R1832" s="14">
        <v>169742</v>
      </c>
      <c r="S1832" s="2">
        <v>221</v>
      </c>
      <c r="T1832" s="135" t="s">
        <v>1029</v>
      </c>
      <c r="U1832" s="21">
        <v>168.75</v>
      </c>
      <c r="V1832" s="2">
        <v>14644</v>
      </c>
      <c r="W1832" s="105" t="str">
        <f>IFERROR(VLOOKUP(V1832, Fornecedores!A:C, 3, FALSE), "")</f>
        <v xml:space="preserve">GEOMAQ </v>
      </c>
      <c r="X1832" s="105" t="str">
        <f>IFERROR(VLOOKUP(V1832, Fornecedores!A:E, 5, FALSE), "")</f>
        <v>São José do Rio Preto</v>
      </c>
      <c r="Y1832" s="105" t="str">
        <f>IFERROR(VLOOKUP(V1832, Fornecedores!A:F, 6, FALSE), "")</f>
        <v>SP</v>
      </c>
      <c r="Z1832" s="101" t="str">
        <f>IF(H1832=0, "Pedido entregue!", "Pendente")</f>
        <v>Pendente</v>
      </c>
      <c r="AB1832" s="132" t="str">
        <f>IF(Z1832="Pedido Entregue!", IF(AA1832=1, "Retirado do Almoxarifado", IF(AA1832=2, "Material devolvido", "Aguardando retirada")), IF(Z1832="Pendente", "Entrega pendente", ""))</f>
        <v>Entrega pendente</v>
      </c>
      <c r="AC1832" s="18">
        <v>1</v>
      </c>
      <c r="AD1832" s="18">
        <f>AC1832/SUMIF($P:$P,P1832,$AC:$AC)</f>
        <v>1</v>
      </c>
      <c r="AE1832" s="18">
        <f>IF(R1832=0,0,AC1832/SUMIF($R:$R,R1832,$AC:$AC))</f>
        <v>0.25</v>
      </c>
      <c r="AF1832" s="18">
        <f>IF(R1832=0,1,0)</f>
        <v>0</v>
      </c>
      <c r="AH1832" t="str">
        <f>TEXT(J1832,"MMMM")</f>
        <v>junho</v>
      </c>
    </row>
    <row r="1833" spans="1:34" ht="12.75" hidden="1" customHeight="1" x14ac:dyDescent="0.25">
      <c r="A1833" s="90" t="str">
        <f>IF(C1833="Oficina Diversos","Oficina Geral",
IF(ISNUMBER(FIND("Estoque - Colhedoras",C1833)),"Colhedoras",IF(ISNUMBER(FIND("Caldeiraria",C1833)),"Caldeiraria",IF(ISNUMBER(FIND("Borracharia",C1833)),"Borracharia",IF(ISNUMBER(FIND("Lubrificação",C1833)),"Lubrificação",
IF(ISNUMBER(FIND("Estoque - Carregadeiras",C1833)),"Carregadeiras",IF(ISNUMBER(FIND("Estoque - Veic. Leves",C1833)),"Veic. Leves",
IF(ISNUMBER(FIND("Estoque - Caminhões",C1833)),"Caminhões",IF(ISNUMBER(FIND("Estoque - Transbordos",C1833)),"Transbordos",
IF(ISNUMBER(FIND("Estoque - Tratores",C1833)),"Tratores",
IF(ISNUMBER(FIND("Estoque - Máquinas pesadas",C1833)),"Máquinas pesadas",
IF(ISNUMBER(FIND("Estoque - Reboques",C1833)),"Reboques",
IF(C1833="Estoque","Estoque",
IF(AND(ISNUMBER(C1833),C1833&gt;1000,C1833&lt;2000),"Caminhões",
IF(AND(ISNUMBER(C1833),C1833&gt;2000,C1833&lt;3000),"Tratores",
IF(AND(ISNUMBER(C1833),C1833&gt;3000,C1833&lt;4000),"Carregadeiras",
IF(AND(ISNUMBER(C1833),C1833&gt;4000,C1833&lt;5000),"Máquinas pesadas",
IF(AND(ISNUMBER(C1833),C1833&gt;5000,C1833&lt;6000),"Colhedoras",
IF(AND(ISNUMBER(C1833),C1833&gt;7000,C1833&lt;8000),"Irrigação",
IF(AND(ISNUMBER(C1833),C1833&gt;8000,C1833&lt;9000),"Reboques",IF(AND(ISNUMBER(C1833),C1833&gt;0,C1833&lt;1000),"Veic. Leves","")))))))))))))))))))))</f>
        <v>Colhedoras</v>
      </c>
      <c r="B1833" s="72"/>
      <c r="C1833" s="2">
        <v>5004</v>
      </c>
      <c r="D1833" s="2">
        <v>75946</v>
      </c>
      <c r="E1833" s="3" t="s">
        <v>719</v>
      </c>
      <c r="F1833" s="14" t="str">
        <f>IF(ISBLANK(K1833), "Apenas Solicitação", "Tem OC")</f>
        <v>Tem OC</v>
      </c>
      <c r="G1833" s="2">
        <v>20</v>
      </c>
      <c r="H1833" s="37">
        <f>G1833-I1833</f>
        <v>0</v>
      </c>
      <c r="I1833" s="38">
        <v>20</v>
      </c>
      <c r="J1833" s="4">
        <v>45699</v>
      </c>
      <c r="K1833" s="180">
        <v>45713</v>
      </c>
      <c r="L1833" s="4"/>
      <c r="M1833" s="44"/>
      <c r="N1833" s="44" t="str">
        <f>IFERROR(K1833 + VALUE(LEFT(L1833, FIND(" ", L1833) - 1)), "")</f>
        <v/>
      </c>
      <c r="O1833" s="3">
        <f>IF(_xlfn.DAYS(K1833,J1833)&lt;0, "Aguardando OC", _xlfn.DAYS(K1833,J1833))</f>
        <v>14</v>
      </c>
      <c r="P1833" s="14">
        <v>390829</v>
      </c>
      <c r="Q1833" s="169">
        <v>1127480</v>
      </c>
      <c r="R1833" s="14">
        <v>164662</v>
      </c>
      <c r="S1833" s="42">
        <v>119</v>
      </c>
      <c r="T1833" s="150" t="s">
        <v>557</v>
      </c>
      <c r="U1833" s="21">
        <v>423.06779999999998</v>
      </c>
      <c r="V1833" s="2">
        <v>12397</v>
      </c>
      <c r="W1833" s="43" t="str">
        <f>IFERROR(VLOOKUP(V1833, Fornecedores!A:C, 3, FALSE), "")</f>
        <v xml:space="preserve">UNIMIL INDÚSTRIA </v>
      </c>
      <c r="X1833" s="43" t="str">
        <f>IFERROR(VLOOKUP(V1833, Fornecedores!A:E, 5, FALSE), "")</f>
        <v>Piracicaba</v>
      </c>
      <c r="Y1833" s="43" t="str">
        <f>IFERROR(VLOOKUP(V1833, Fornecedores!A:F, 6, FALSE), "")</f>
        <v>SP</v>
      </c>
      <c r="Z1833" s="14" t="str">
        <f>IF(H1833=0, "Pedido entregue!", "Pendente")</f>
        <v>Pedido entregue!</v>
      </c>
      <c r="AA1833" s="74">
        <v>1</v>
      </c>
      <c r="AB1833" s="58" t="str">
        <f>IF(Z1833="Pedido Entregue!", IF(AA1833=1, "Retirado do Almoxarifado", IF(AA1833=2, "Material devolvido", "Aguardando retirada")), IF(Z1833="Pendente", "Entrega pendente", ""))</f>
        <v>Retirado do Almoxarifado</v>
      </c>
      <c r="AC1833" s="18">
        <v>1</v>
      </c>
      <c r="AD1833" s="18">
        <f>AC1833/SUMIF($P:$P,P1833,$AC:$AC)</f>
        <v>1</v>
      </c>
      <c r="AE1833" s="18">
        <f>IF(R1833=0,0,AC1833/SUMIF($R:$R,R1833,$AC:$AC))</f>
        <v>0.125</v>
      </c>
      <c r="AF1833" s="18">
        <f>IF(R1833=0,1,0)</f>
        <v>0</v>
      </c>
      <c r="AG1833" s="18">
        <f>IF(R1833=0,#REF!-J1833,0)</f>
        <v>0</v>
      </c>
      <c r="AH1833" t="str">
        <f>TEXT(J1833,"MMMM")</f>
        <v>fevereiro</v>
      </c>
    </row>
    <row r="1834" spans="1:34" ht="12.75" hidden="1" customHeight="1" x14ac:dyDescent="0.25">
      <c r="A1834" s="90" t="str">
        <f>IF(C1834="Oficina Diversos","Oficina Geral",
IF(ISNUMBER(FIND("Estoque - Colhedoras",C1834)),"Colhedoras",IF(ISNUMBER(FIND("Caldeiraria",C1834)),"Caldeiraria",IF(ISNUMBER(FIND("Borracharia",C1834)),"Borracharia",IF(ISNUMBER(FIND("Lubrificação",C1834)),"Lubrificação",
IF(ISNUMBER(FIND("Estoque - Carregadeiras",C1834)),"Carregadeiras",IF(ISNUMBER(FIND("Estoque - Veic. Leves",C1834)),"Veic. Leves",
IF(ISNUMBER(FIND("Estoque - Caminhões",C1834)),"Caminhões",IF(ISNUMBER(FIND("Estoque - Transbordos",C1834)),"Transbordos",
IF(ISNUMBER(FIND("Estoque - Tratores",C1834)),"Tratores",
IF(ISNUMBER(FIND("Estoque - Máquinas pesadas",C1834)),"Máquinas pesadas",
IF(ISNUMBER(FIND("Estoque - Reboques",C1834)),"Reboques",
IF(C1834="Estoque","Estoque",
IF(AND(ISNUMBER(C1834),C1834&gt;1000,C1834&lt;2000),"Caminhões",
IF(AND(ISNUMBER(C1834),C1834&gt;2000,C1834&lt;3000),"Tratores",
IF(AND(ISNUMBER(C1834),C1834&gt;3000,C1834&lt;4000),"Carregadeiras",
IF(AND(ISNUMBER(C1834),C1834&gt;4000,C1834&lt;5000),"Máquinas pesadas",
IF(AND(ISNUMBER(C1834),C1834&gt;5000,C1834&lt;6000),"Colhedoras",
IF(AND(ISNUMBER(C1834),C1834&gt;7000,C1834&lt;8000),"Irrigação",
IF(AND(ISNUMBER(C1834),C1834&gt;8000,C1834&lt;9000),"Reboques",IF(AND(ISNUMBER(C1834),C1834&gt;0,C1834&lt;1000),"Veic. Leves","")))))))))))))))))))))</f>
        <v>Colhedoras</v>
      </c>
      <c r="B1834" s="72"/>
      <c r="C1834" s="2" t="s">
        <v>1090</v>
      </c>
      <c r="D1834" s="2">
        <v>75946</v>
      </c>
      <c r="E1834" s="3" t="s">
        <v>1293</v>
      </c>
      <c r="F1834" s="14" t="str">
        <f>IF(ISBLANK(K1834), "Apenas Solicitação", "Tem OC")</f>
        <v>Tem OC</v>
      </c>
      <c r="G1834" s="2">
        <v>10</v>
      </c>
      <c r="H1834" s="37">
        <f>G1834-I1834</f>
        <v>0</v>
      </c>
      <c r="I1834" s="38">
        <v>10</v>
      </c>
      <c r="J1834" s="4">
        <v>45786</v>
      </c>
      <c r="K1834" s="180">
        <v>45793</v>
      </c>
      <c r="L1834" s="3" t="s">
        <v>20152</v>
      </c>
      <c r="M1834" s="44" t="str">
        <f ca="1">IF(OR(N1834="", N1834=0), "", IF(N1834&gt;TODAY(), "No prazo", "Atrasado"))</f>
        <v>Atrasado</v>
      </c>
      <c r="N1834" s="44">
        <f>IFERROR(K1834 + VALUE(LEFT(L1834, FIND(" ", L1834) - 1)), "")</f>
        <v>45794</v>
      </c>
      <c r="O1834" s="3">
        <f>IF(_xlfn.DAYS(K1834,J1834)&lt;0, "Aguardando OC", _xlfn.DAYS(K1834,J1834))</f>
        <v>7</v>
      </c>
      <c r="P1834" s="14">
        <v>402018</v>
      </c>
      <c r="Q1834" s="12"/>
      <c r="R1834" s="14">
        <v>167836</v>
      </c>
      <c r="S1834" s="2">
        <v>221</v>
      </c>
      <c r="T1834" s="135" t="s">
        <v>1029</v>
      </c>
      <c r="U1834" s="21">
        <v>190.08</v>
      </c>
      <c r="V1834" s="2">
        <v>12397</v>
      </c>
      <c r="W1834" s="43" t="str">
        <f>IFERROR(VLOOKUP(V1834, Fornecedores!A:C, 3, FALSE), "")</f>
        <v xml:space="preserve">UNIMIL INDÚSTRIA </v>
      </c>
      <c r="X1834" s="43" t="str">
        <f>IFERROR(VLOOKUP(V1834, Fornecedores!A:E, 5, FALSE), "")</f>
        <v>Piracicaba</v>
      </c>
      <c r="Y1834" s="43" t="str">
        <f>IFERROR(VLOOKUP(V1834, Fornecedores!A:F, 6, FALSE), "")</f>
        <v>SP</v>
      </c>
      <c r="Z1834" s="14" t="str">
        <f>IF(H1834=0, "Pedido entregue!", "Pendente")</f>
        <v>Pedido entregue!</v>
      </c>
      <c r="AA1834" s="74"/>
      <c r="AB1834" s="58" t="str">
        <f>IF(Z1834="Pedido Entregue!", IF(AA1834=1, "Retirado do Almoxarifado", IF(AA1834=2, "Material devolvido", "Aguardando retirada")), IF(Z1834="Pendente", "Entrega pendente", ""))</f>
        <v>Aguardando retirada</v>
      </c>
      <c r="AC1834" s="18">
        <v>1</v>
      </c>
      <c r="AD1834" s="18">
        <f>AC1834/SUMIF($P:$P,P1834,$AC:$AC)</f>
        <v>1</v>
      </c>
      <c r="AE1834" s="18">
        <f>IF(R1834=0,0,AC1834/SUMIF($R:$R,R1834,$AC:$AC))</f>
        <v>8.3333333333333329E-2</v>
      </c>
      <c r="AF1834" s="18">
        <f>IF(R1834=0,1,0)</f>
        <v>0</v>
      </c>
      <c r="AH1834" t="str">
        <f>TEXT(J1834,"MMMM")</f>
        <v>maio</v>
      </c>
    </row>
    <row r="1835" spans="1:34" ht="12.75" customHeight="1" x14ac:dyDescent="0.25">
      <c r="A1835" s="90" t="str">
        <f>IF(C1835="Oficina Diversos","Oficina Geral",
IF(ISNUMBER(FIND("Estoque - Colhedoras",C1835)),"Colhedoras",IF(ISNUMBER(FIND("Caldeiraria",C1835)),"Caldeiraria",IF(ISNUMBER(FIND("Borracharia",C1835)),"Borracharia",IF(ISNUMBER(FIND("Lubrificação",C1835)),"Lubrificação",
IF(ISNUMBER(FIND("Estoque - Carregadeiras",C1835)),"Carregadeiras",IF(ISNUMBER(FIND("Estoque - Veic. Leves",C1835)),"Veic. Leves",
IF(ISNUMBER(FIND("Estoque - Caminhões",C1835)),"Caminhões",IF(ISNUMBER(FIND("Estoque - Transbordos",C1835)),"Transbordos",
IF(ISNUMBER(FIND("Estoque - Tratores",C1835)),"Tratores",
IF(ISNUMBER(FIND("Estoque - Máquinas pesadas",C1835)),"Máquinas pesadas",
IF(ISNUMBER(FIND("Estoque - Reboques",C1835)),"Reboques",
IF(C1835="Estoque","Estoque",
IF(AND(ISNUMBER(C1835),C1835&gt;1000,C1835&lt;2000),"Caminhões",
IF(AND(ISNUMBER(C1835),C1835&gt;2000,C1835&lt;3000),"Tratores",
IF(AND(ISNUMBER(C1835),C1835&gt;3000,C1835&lt;4000),"Carregadeiras",
IF(AND(ISNUMBER(C1835),C1835&gt;4000,C1835&lt;5000),"Máquinas pesadas",
IF(AND(ISNUMBER(C1835),C1835&gt;5000,C1835&lt;6000),"Colhedoras",
IF(AND(ISNUMBER(C1835),C1835&gt;7000,C1835&lt;8000),"Irrigação",
IF(AND(ISNUMBER(C1835),C1835&gt;8000,C1835&lt;9000),"Reboques",IF(AND(ISNUMBER(C1835),C1835&gt;0,C1835&lt;1000),"Veic. Leves","")))))))))))))))))))))</f>
        <v>Estoque</v>
      </c>
      <c r="C1835" s="171" t="s">
        <v>20692</v>
      </c>
      <c r="D1835" s="170">
        <v>76050</v>
      </c>
      <c r="E1835" s="173" t="s">
        <v>20974</v>
      </c>
      <c r="F1835" s="101" t="str">
        <f>IF(ISBLANK(K1835), "Apenas Solicitação", "Tem OC")</f>
        <v>Tem OC</v>
      </c>
      <c r="G1835" s="170">
        <v>1</v>
      </c>
      <c r="H1835" s="102">
        <f>G1835-I1835</f>
        <v>1</v>
      </c>
      <c r="I1835" s="103"/>
      <c r="J1835" s="174">
        <v>45826</v>
      </c>
      <c r="K1835" s="181">
        <v>45843</v>
      </c>
      <c r="L1835" s="173" t="s">
        <v>20151</v>
      </c>
      <c r="M1835" s="104" t="str">
        <f ca="1">IF(OR(N1835="", N1835=0), "", IF(N1835&gt;TODAY(), "No prazo", "Atrasado"))</f>
        <v>Atrasado</v>
      </c>
      <c r="N1835" s="104">
        <f>IFERROR(K1835 + VALUE(LEFT(L1835, FIND(" ", L1835) - 1)), "")</f>
        <v>45843</v>
      </c>
      <c r="O1835" s="105">
        <f>IF(_xlfn.DAYS(K1835,J1835)&lt;0, "Aguardando OC", _xlfn.DAYS(K1835,J1835))</f>
        <v>17</v>
      </c>
      <c r="P1835" s="201">
        <v>408203</v>
      </c>
      <c r="Q1835" s="12"/>
      <c r="R1835" s="201">
        <v>170463</v>
      </c>
      <c r="S1835" s="2">
        <v>221</v>
      </c>
      <c r="T1835" s="135" t="s">
        <v>1029</v>
      </c>
      <c r="U1835" s="170">
        <v>14359.98</v>
      </c>
      <c r="V1835" s="170">
        <v>3532</v>
      </c>
      <c r="W1835" s="105" t="str">
        <f>IFERROR(VLOOKUP(V1835, Fornecedores!A:C, 3, FALSE), "")</f>
        <v xml:space="preserve">HC PNEUS SA         </v>
      </c>
      <c r="X1835" s="105" t="str">
        <f>IFERROR(VLOOKUP(V1835, Fornecedores!A:E, 5, FALSE), "")</f>
        <v>João Pessoa</v>
      </c>
      <c r="Y1835" s="105" t="str">
        <f>IFERROR(VLOOKUP(V1835, Fornecedores!A:F, 6, FALSE), "")</f>
        <v>PB</v>
      </c>
      <c r="Z1835" s="101" t="str">
        <f>IF(H1835=0, "Pedido entregue!", "Pendente")</f>
        <v>Pendente</v>
      </c>
      <c r="AB1835" s="132" t="str">
        <f>IF(Z1835="Pedido Entregue!", IF(AA1835=1, "Retirado do Almoxarifado", IF(AA1835=2, "Material devolvido", "Aguardando retirada")), IF(Z1835="Pendente", "Entrega pendente", ""))</f>
        <v>Entrega pendente</v>
      </c>
      <c r="AC1835" s="18">
        <v>1</v>
      </c>
      <c r="AD1835" s="18">
        <f>AC1835/SUMIF($P:$P,P1835,$AC:$AC)</f>
        <v>1</v>
      </c>
      <c r="AE1835" s="18">
        <f>IF(R1835=0,0,AC1835/SUMIF($R:$R,R1835,$AC:$AC))</f>
        <v>7.6923076923076927E-2</v>
      </c>
      <c r="AF1835" s="18">
        <f>IF(R1835=0,1,0)</f>
        <v>0</v>
      </c>
      <c r="AH1835" t="str">
        <f>TEXT(J1835,"MMMM")</f>
        <v>junho</v>
      </c>
    </row>
    <row r="1836" spans="1:34" ht="12.75" hidden="1" customHeight="1" x14ac:dyDescent="0.25">
      <c r="A1836" s="90" t="str">
        <f>IF(C1836="Oficina Diversos","Oficina Geral",
IF(ISNUMBER(FIND("Estoque - Colhedoras",C1836)),"Colhedoras",IF(ISNUMBER(FIND("Caldeiraria",C1836)),"Caldeiraria",IF(ISNUMBER(FIND("Borracharia",C1836)),"Borracharia",IF(ISNUMBER(FIND("Lubrificação",C1836)),"Lubrificação",
IF(ISNUMBER(FIND("Estoque - Carregadeiras",C1836)),"Carregadeiras",IF(ISNUMBER(FIND("Estoque - Veic. Leves",C1836)),"Veic. Leves",
IF(ISNUMBER(FIND("Estoque - Caminhões",C1836)),"Caminhões",IF(ISNUMBER(FIND("Estoque - Transbordos",C1836)),"Transbordos",
IF(ISNUMBER(FIND("Estoque - Tratores",C1836)),"Tratores",
IF(ISNUMBER(FIND("Estoque - Máquinas pesadas",C1836)),"Máquinas pesadas",
IF(ISNUMBER(FIND("Estoque - Reboques",C1836)),"Reboques",
IF(C1836="Estoque","Estoque",
IF(AND(ISNUMBER(C1836),C1836&gt;1000,C1836&lt;2000),"Caminhões",
IF(AND(ISNUMBER(C1836),C1836&gt;2000,C1836&lt;3000),"Tratores",
IF(AND(ISNUMBER(C1836),C1836&gt;3000,C1836&lt;4000),"Carregadeiras",
IF(AND(ISNUMBER(C1836),C1836&gt;4000,C1836&lt;5000),"Máquinas pesadas",
IF(AND(ISNUMBER(C1836),C1836&gt;5000,C1836&lt;6000),"Colhedoras",
IF(AND(ISNUMBER(C1836),C1836&gt;7000,C1836&lt;8000),"Irrigação",
IF(AND(ISNUMBER(C1836),C1836&gt;8000,C1836&lt;9000),"Reboques",IF(AND(ISNUMBER(C1836),C1836&gt;0,C1836&lt;1000),"Veic. Leves","")))))))))))))))))))))</f>
        <v>Caminhões</v>
      </c>
      <c r="B1836" s="72"/>
      <c r="C1836" s="28">
        <v>1004</v>
      </c>
      <c r="D1836" s="28">
        <v>76211</v>
      </c>
      <c r="E1836" s="29" t="s">
        <v>34</v>
      </c>
      <c r="F1836" s="14" t="str">
        <f>IF(ISBLANK(K1836), "Apenas Solicitação", "Tem OC")</f>
        <v>Tem OC</v>
      </c>
      <c r="G1836" s="28">
        <v>1</v>
      </c>
      <c r="H1836" s="37">
        <f>G1836-I1836</f>
        <v>0</v>
      </c>
      <c r="I1836" s="38">
        <v>1</v>
      </c>
      <c r="J1836" s="64">
        <v>45699</v>
      </c>
      <c r="K1836" s="188">
        <v>45750</v>
      </c>
      <c r="L1836" s="3"/>
      <c r="M1836" s="44"/>
      <c r="N1836" s="44" t="str">
        <f>IFERROR(K1836 + VALUE(LEFT(L1836, FIND(" ", L1836) - 1)), "")</f>
        <v/>
      </c>
      <c r="O1836" s="3">
        <f>IF(_xlfn.DAYS(K1836,J1836)&lt;0, "Aguardando OC", _xlfn.DAYS(K1836,J1836))</f>
        <v>51</v>
      </c>
      <c r="P1836" s="206">
        <v>396707</v>
      </c>
      <c r="Q1836" s="214">
        <v>1138052</v>
      </c>
      <c r="R1836" s="206">
        <v>0</v>
      </c>
      <c r="S1836" s="28">
        <v>685</v>
      </c>
      <c r="T1836" s="265" t="s">
        <v>35</v>
      </c>
      <c r="U1836" s="32">
        <v>432</v>
      </c>
      <c r="V1836" s="28"/>
      <c r="W1836" s="43" t="str">
        <f>IFERROR(VLOOKUP(V1836, Fornecedores!A:C, 3, FALSE), "")</f>
        <v/>
      </c>
      <c r="X1836" s="43" t="str">
        <f>IFERROR(VLOOKUP(V1836, Fornecedores!A:E, 5, FALSE), "")</f>
        <v/>
      </c>
      <c r="Y1836" s="43" t="str">
        <f>IFERROR(VLOOKUP(V1836, Fornecedores!A:F, 6, FALSE), "")</f>
        <v/>
      </c>
      <c r="Z1836" s="14" t="str">
        <f>IF(H1836=0, "Pedido entregue!", "Pendente")</f>
        <v>Pedido entregue!</v>
      </c>
      <c r="AA1836" s="74">
        <v>1</v>
      </c>
      <c r="AB1836" s="58" t="str">
        <f>IF(Z1836="Pedido Entregue!", IF(AA1836=1, "Retirado do Almoxarifado", IF(AA1836=2, "Material devolvido", "Aguardando retirada")), IF(Z1836="Pendente", "Entrega pendente", ""))</f>
        <v>Retirado do Almoxarifado</v>
      </c>
      <c r="AC1836" s="18">
        <v>1</v>
      </c>
      <c r="AD1836" s="18">
        <f>AC1836/SUMIF($P:$P,P1836,$AC:$AC)</f>
        <v>1</v>
      </c>
      <c r="AE1836" s="18">
        <f>IF(R1836=0,0,AC1836/SUMIF($R:$R,R1836,$AC:$AC))</f>
        <v>0</v>
      </c>
      <c r="AF1836" s="18">
        <f>IF(R1836=0,1,0)</f>
        <v>1</v>
      </c>
      <c r="AG1836" s="18" t="e">
        <f>IF(R1836=0,#REF!-J1836,0)</f>
        <v>#REF!</v>
      </c>
      <c r="AH1836" t="str">
        <f>TEXT(J1836,"MMMM")</f>
        <v>fevereiro</v>
      </c>
    </row>
    <row r="1837" spans="1:34" ht="12.75" hidden="1" customHeight="1" x14ac:dyDescent="0.25">
      <c r="A1837" s="90" t="str">
        <f>IF(C1837="Oficina Diversos","Oficina Geral",
IF(ISNUMBER(FIND("Estoque - Colhedoras",C1837)),"Colhedoras",IF(ISNUMBER(FIND("Caldeiraria",C1837)),"Caldeiraria",IF(ISNUMBER(FIND("Borracharia",C1837)),"Borracharia",IF(ISNUMBER(FIND("Lubrificação",C1837)),"Lubrificação",
IF(ISNUMBER(FIND("Estoque - Carregadeiras",C1837)),"Carregadeiras",IF(ISNUMBER(FIND("Estoque - Veic. Leves",C1837)),"Veic. Leves",
IF(ISNUMBER(FIND("Estoque - Caminhões",C1837)),"Caminhões",IF(ISNUMBER(FIND("Estoque - Transbordos",C1837)),"Transbordos",
IF(ISNUMBER(FIND("Estoque - Tratores",C1837)),"Tratores",
IF(ISNUMBER(FIND("Estoque - Máquinas pesadas",C1837)),"Máquinas pesadas",
IF(ISNUMBER(FIND("Estoque - Reboques",C1837)),"Reboques",
IF(C1837="Estoque","Estoque",
IF(AND(ISNUMBER(C1837),C1837&gt;1000,C1837&lt;2000),"Caminhões",
IF(AND(ISNUMBER(C1837),C1837&gt;2000,C1837&lt;3000),"Tratores",
IF(AND(ISNUMBER(C1837),C1837&gt;3000,C1837&lt;4000),"Carregadeiras",
IF(AND(ISNUMBER(C1837),C1837&gt;4000,C1837&lt;5000),"Máquinas pesadas",
IF(AND(ISNUMBER(C1837),C1837&gt;5000,C1837&lt;6000),"Colhedoras",
IF(AND(ISNUMBER(C1837),C1837&gt;7000,C1837&lt;8000),"Irrigação",
IF(AND(ISNUMBER(C1837),C1837&gt;8000,C1837&lt;9000),"Reboques",IF(AND(ISNUMBER(C1837),C1837&gt;0,C1837&lt;1000),"Veic. Leves","")))))))))))))))))))))</f>
        <v>Caminhões</v>
      </c>
      <c r="B1837" s="72"/>
      <c r="C1837" s="28">
        <v>1004</v>
      </c>
      <c r="D1837" s="28">
        <v>76213</v>
      </c>
      <c r="E1837" s="29" t="s">
        <v>36</v>
      </c>
      <c r="F1837" s="14" t="str">
        <f>IF(ISBLANK(K1837), "Apenas Solicitação", "Tem OC")</f>
        <v>Tem OC</v>
      </c>
      <c r="G1837" s="28">
        <v>9</v>
      </c>
      <c r="H1837" s="37">
        <f>G1837-I1837</f>
        <v>0</v>
      </c>
      <c r="I1837" s="38">
        <v>9</v>
      </c>
      <c r="J1837" s="64">
        <v>45699</v>
      </c>
      <c r="K1837" s="188">
        <v>45750</v>
      </c>
      <c r="L1837" s="3"/>
      <c r="M1837" s="44"/>
      <c r="N1837" s="44" t="str">
        <f>IFERROR(K1837 + VALUE(LEFT(L1837, FIND(" ", L1837) - 1)), "")</f>
        <v/>
      </c>
      <c r="O1837" s="3">
        <f>IF(_xlfn.DAYS(K1837,J1837)&lt;0, "Aguardando OC", _xlfn.DAYS(K1837,J1837))</f>
        <v>51</v>
      </c>
      <c r="P1837" s="206">
        <v>396718</v>
      </c>
      <c r="Q1837" s="214">
        <v>1138052</v>
      </c>
      <c r="R1837" s="206">
        <v>0</v>
      </c>
      <c r="S1837" s="28">
        <v>685</v>
      </c>
      <c r="T1837" s="265" t="s">
        <v>37</v>
      </c>
      <c r="U1837" s="32">
        <v>228.96</v>
      </c>
      <c r="V1837" s="28"/>
      <c r="W1837" s="43" t="str">
        <f>IFERROR(VLOOKUP(V1837, Fornecedores!A:C, 3, FALSE), "")</f>
        <v/>
      </c>
      <c r="X1837" s="43" t="str">
        <f>IFERROR(VLOOKUP(V1837, Fornecedores!A:E, 5, FALSE), "")</f>
        <v/>
      </c>
      <c r="Y1837" s="43" t="str">
        <f>IFERROR(VLOOKUP(V1837, Fornecedores!A:F, 6, FALSE), "")</f>
        <v/>
      </c>
      <c r="Z1837" s="14" t="str">
        <f>IF(H1837=0, "Pedido entregue!", "Pendente")</f>
        <v>Pedido entregue!</v>
      </c>
      <c r="AA1837" s="74">
        <v>1</v>
      </c>
      <c r="AB1837" s="58" t="str">
        <f>IF(Z1837="Pedido Entregue!", IF(AA1837=1, "Retirado do Almoxarifado", IF(AA1837=2, "Material devolvido", "Aguardando retirada")), IF(Z1837="Pendente", "Entrega pendente", ""))</f>
        <v>Retirado do Almoxarifado</v>
      </c>
      <c r="AC1837" s="18">
        <v>1</v>
      </c>
      <c r="AD1837" s="18">
        <f>AC1837/SUMIF($P:$P,P1837,$AC:$AC)</f>
        <v>1</v>
      </c>
      <c r="AE1837" s="18">
        <f>IF(R1837=0,0,AC1837/SUMIF($R:$R,R1837,$AC:$AC))</f>
        <v>0</v>
      </c>
      <c r="AF1837" s="18">
        <f>IF(R1837=0,1,0)</f>
        <v>1</v>
      </c>
      <c r="AG1837" s="18" t="e">
        <f>IF(R1837=0,#REF!-J1837,0)</f>
        <v>#REF!</v>
      </c>
      <c r="AH1837" t="str">
        <f>TEXT(J1837,"MMMM")</f>
        <v>fevereiro</v>
      </c>
    </row>
    <row r="1838" spans="1:34" ht="12.75" customHeight="1" x14ac:dyDescent="0.25">
      <c r="A1838" s="90" t="str">
        <f>IF(C1838="Oficina Diversos","Oficina Geral",
IF(ISNUMBER(FIND("Estoque - Colhedoras",C1838)),"Colhedoras",IF(ISNUMBER(FIND("Caldeiraria",C1838)),"Caldeiraria",IF(ISNUMBER(FIND("Borracharia",C1838)),"Borracharia",IF(ISNUMBER(FIND("Lubrificação",C1838)),"Lubrificação",
IF(ISNUMBER(FIND("Estoque - Carregadeiras",C1838)),"Carregadeiras",IF(ISNUMBER(FIND("Estoque - Veic. Leves",C1838)),"Veic. Leves",
IF(ISNUMBER(FIND("Estoque - Caminhões",C1838)),"Caminhões",IF(ISNUMBER(FIND("Estoque - Transbordos",C1838)),"Transbordos",
IF(ISNUMBER(FIND("Estoque - Tratores",C1838)),"Tratores",
IF(ISNUMBER(FIND("Estoque - Máquinas pesadas",C1838)),"Máquinas pesadas",
IF(ISNUMBER(FIND("Estoque - Reboques",C1838)),"Reboques",
IF(C1838="Estoque","Estoque",
IF(AND(ISNUMBER(C1838),C1838&gt;1000,C1838&lt;2000),"Caminhões",
IF(AND(ISNUMBER(C1838),C1838&gt;2000,C1838&lt;3000),"Tratores",
IF(AND(ISNUMBER(C1838),C1838&gt;3000,C1838&lt;4000),"Carregadeiras",
IF(AND(ISNUMBER(C1838),C1838&gt;4000,C1838&lt;5000),"Máquinas pesadas",
IF(AND(ISNUMBER(C1838),C1838&gt;5000,C1838&lt;6000),"Colhedoras",
IF(AND(ISNUMBER(C1838),C1838&gt;7000,C1838&lt;8000),"Irrigação",
IF(AND(ISNUMBER(C1838),C1838&gt;8000,C1838&lt;9000),"Reboques",IF(AND(ISNUMBER(C1838),C1838&gt;0,C1838&lt;1000),"Veic. Leves","")))))))))))))))))))))</f>
        <v>Tratores</v>
      </c>
      <c r="C1838" s="171">
        <v>2053</v>
      </c>
      <c r="D1838" s="170">
        <v>76344</v>
      </c>
      <c r="E1838" s="173" t="s">
        <v>25939</v>
      </c>
      <c r="F1838" s="101" t="str">
        <f>IF(ISBLANK(K1838), "Apenas Solicitação", "Tem OC")</f>
        <v>Tem OC</v>
      </c>
      <c r="G1838" s="170">
        <v>2</v>
      </c>
      <c r="H1838" s="102">
        <f>G1838-I1838</f>
        <v>2</v>
      </c>
      <c r="I1838" s="103"/>
      <c r="J1838" s="174">
        <v>45846</v>
      </c>
      <c r="K1838" s="213">
        <v>45850</v>
      </c>
      <c r="L1838" s="173" t="s">
        <v>20152</v>
      </c>
      <c r="M1838" s="104" t="str">
        <f ca="1">IF(OR(N1838="", N1838=0), "", IF(N1838&gt;TODAY(), "No prazo", "Atrasado"))</f>
        <v>Atrasado</v>
      </c>
      <c r="N1838" s="104">
        <f>IFERROR(K1838 + VALUE(LEFT(L1838, FIND(" ", L1838) - 1)), "")</f>
        <v>45851</v>
      </c>
      <c r="O1838" s="105">
        <f>IF(_xlfn.DAYS(K1838,J1838)&lt;0, "Aguardando OC", _xlfn.DAYS(K1838,J1838))</f>
        <v>4</v>
      </c>
      <c r="P1838" s="201">
        <v>410604</v>
      </c>
      <c r="Q1838" s="12"/>
      <c r="R1838" s="212">
        <v>170840</v>
      </c>
      <c r="S1838" s="2">
        <v>221</v>
      </c>
      <c r="T1838" s="135" t="s">
        <v>1029</v>
      </c>
      <c r="U1838" s="170">
        <v>1320.55</v>
      </c>
      <c r="V1838" s="170">
        <v>13341</v>
      </c>
      <c r="W1838" s="105" t="str">
        <f>IFERROR(VLOOKUP(V1838, Fornecedores!A:C, 3, FALSE), "")</f>
        <v>DISMA DISTRIBUIDORA</v>
      </c>
      <c r="X1838" s="105" t="str">
        <f>IFERROR(VLOOKUP(V1838, Fornecedores!A:E, 5, FALSE), "")</f>
        <v>Araçatuba</v>
      </c>
      <c r="Y1838" s="105" t="str">
        <f>IFERROR(VLOOKUP(V1838, Fornecedores!A:F, 6, FALSE), "")</f>
        <v>SP</v>
      </c>
      <c r="Z1838" s="101" t="str">
        <f>IF(H1838=0, "Pedido entregue!", "Pendente")</f>
        <v>Pendente</v>
      </c>
      <c r="AB1838" s="132" t="str">
        <f>IF(Z1838="Pedido Entregue!", IF(AA1838=1, "Retirado do Almoxarifado", IF(AA1838=2, "Material devolvido", "Aguardando retirada")), IF(Z1838="Pendente", "Entrega pendente", ""))</f>
        <v>Entrega pendente</v>
      </c>
      <c r="AC1838" s="18">
        <v>1</v>
      </c>
      <c r="AD1838" s="18">
        <f>AC1838/SUMIF($P:$P,P1838,$AC:$AC)</f>
        <v>1</v>
      </c>
      <c r="AE1838" s="18">
        <f>IF(R1838=0,0,AC1838/SUMIF($R:$R,R1838,$AC:$AC))</f>
        <v>1</v>
      </c>
      <c r="AF1838" s="18">
        <f>IF(R1838=0,1,0)</f>
        <v>0</v>
      </c>
      <c r="AH1838" t="str">
        <f>TEXT(J1838,"MMMM")</f>
        <v>julho</v>
      </c>
    </row>
    <row r="1839" spans="1:34" ht="12.75" hidden="1" customHeight="1" x14ac:dyDescent="0.25">
      <c r="A1839" s="90" t="str">
        <f>IF(C1839="Oficina Diversos","Oficina Geral",
IF(ISNUMBER(FIND("Estoque - Colhedoras",C1839)),"Colhedoras",IF(ISNUMBER(FIND("Caldeiraria",C1839)),"Caldeiraria",IF(ISNUMBER(FIND("Borracharia",C1839)),"Borracharia",IF(ISNUMBER(FIND("Lubrificação",C1839)),"Lubrificação",
IF(ISNUMBER(FIND("Estoque - Carregadeiras",C1839)),"Carregadeiras",IF(ISNUMBER(FIND("Estoque - Veic. Leves",C1839)),"Veic. Leves",
IF(ISNUMBER(FIND("Estoque - Caminhões",C1839)),"Caminhões",IF(ISNUMBER(FIND("Estoque - Transbordos",C1839)),"Transbordos",
IF(ISNUMBER(FIND("Estoque - Tratores",C1839)),"Tratores",
IF(ISNUMBER(FIND("Estoque - Máquinas pesadas",C1839)),"Máquinas pesadas",
IF(ISNUMBER(FIND("Estoque - Reboques",C1839)),"Reboques",
IF(C1839="Estoque","Estoque",
IF(AND(ISNUMBER(C1839),C1839&gt;1000,C1839&lt;2000),"Caminhões",
IF(AND(ISNUMBER(C1839),C1839&gt;2000,C1839&lt;3000),"Tratores",
IF(AND(ISNUMBER(C1839),C1839&gt;3000,C1839&lt;4000),"Carregadeiras",
IF(AND(ISNUMBER(C1839),C1839&gt;4000,C1839&lt;5000),"Máquinas pesadas",
IF(AND(ISNUMBER(C1839),C1839&gt;5000,C1839&lt;6000),"Colhedoras",
IF(AND(ISNUMBER(C1839),C1839&gt;7000,C1839&lt;8000),"Irrigação",
IF(AND(ISNUMBER(C1839),C1839&gt;8000,C1839&lt;9000),"Reboques",IF(AND(ISNUMBER(C1839),C1839&gt;0,C1839&lt;1000),"Veic. Leves","")))))))))))))))))))))</f>
        <v>Máquinas pesadas</v>
      </c>
      <c r="B1839" s="72"/>
      <c r="C1839" s="2">
        <v>4008</v>
      </c>
      <c r="D1839" s="2">
        <v>76531</v>
      </c>
      <c r="E1839" s="3" t="s">
        <v>20033</v>
      </c>
      <c r="F1839" s="14" t="str">
        <f>IF(ISBLANK(K1839), "Apenas Solicitação", "Tem OC")</f>
        <v>Tem OC</v>
      </c>
      <c r="G1839" s="2">
        <v>2</v>
      </c>
      <c r="H1839" s="37">
        <f>G1839-I1839</f>
        <v>0</v>
      </c>
      <c r="I1839" s="38">
        <v>2</v>
      </c>
      <c r="J1839" s="4">
        <v>45794</v>
      </c>
      <c r="K1839" s="180">
        <v>45803</v>
      </c>
      <c r="L1839" s="3" t="s">
        <v>20152</v>
      </c>
      <c r="M1839" s="44" t="str">
        <f ca="1">IF(OR(N1839="", N1839=0), "", IF(N1839&gt;TODAY(), "No prazo", "Atrasado"))</f>
        <v>Atrasado</v>
      </c>
      <c r="N1839" s="44">
        <f>IFERROR(K1839 + VALUE(LEFT(L1839, FIND(" ", L1839) - 1)), "")</f>
        <v>45804</v>
      </c>
      <c r="O1839" s="3">
        <f>IF(_xlfn.DAYS(K1839,J1839)&lt;0, "Aguardando OC", _xlfn.DAYS(K1839,J1839))</f>
        <v>9</v>
      </c>
      <c r="P1839" s="14">
        <v>403348</v>
      </c>
      <c r="Q1839" s="12"/>
      <c r="R1839" s="14">
        <v>168130</v>
      </c>
      <c r="S1839" s="2">
        <v>221</v>
      </c>
      <c r="T1839" s="135" t="s">
        <v>1029</v>
      </c>
      <c r="U1839" s="21">
        <v>256.5</v>
      </c>
      <c r="V1839" s="2">
        <v>9438</v>
      </c>
      <c r="W1839" s="43" t="str">
        <f>IFERROR(VLOOKUP(V1839, Fornecedores!A:C, 3, FALSE), "")</f>
        <v>TASTRACTOR</v>
      </c>
      <c r="X1839" s="43" t="str">
        <f>IFERROR(VLOOKUP(V1839, Fornecedores!A:E, 5, FALSE), "")</f>
        <v>São Paulo</v>
      </c>
      <c r="Y1839" s="43" t="str">
        <f>IFERROR(VLOOKUP(V1839, Fornecedores!A:F, 6, FALSE), "")</f>
        <v>SP</v>
      </c>
      <c r="Z1839" s="14" t="str">
        <f>IF(H1839=0, "Pedido entregue!", "Pendente")</f>
        <v>Pedido entregue!</v>
      </c>
      <c r="AA1839" s="74"/>
      <c r="AB1839" s="58" t="str">
        <f>IF(Z1839="Pedido Entregue!", IF(AA1839=1, "Retirado do Almoxarifado", IF(AA1839=2, "Material devolvido", "Aguardando retirada")), IF(Z1839="Pendente", "Entrega pendente", ""))</f>
        <v>Aguardando retirada</v>
      </c>
      <c r="AC1839" s="18">
        <v>1</v>
      </c>
      <c r="AD1839" s="18">
        <f>AC1839/SUMIF($P:$P,P1839,$AC:$AC)</f>
        <v>1</v>
      </c>
      <c r="AE1839" s="18">
        <f>IF(R1839=0,0,AC1839/SUMIF($R:$R,R1839,$AC:$AC))</f>
        <v>1.9230769230769232E-2</v>
      </c>
      <c r="AF1839" s="18">
        <f>IF(R1839=0,1,0)</f>
        <v>0</v>
      </c>
      <c r="AH1839" t="str">
        <f>TEXT(J1839,"MMMM")</f>
        <v>maio</v>
      </c>
    </row>
    <row r="1840" spans="1:34" ht="12.75" hidden="1" customHeight="1" x14ac:dyDescent="0.25">
      <c r="A1840" s="90" t="str">
        <f>IF(C1840="Oficina Diversos","Oficina Geral",
IF(ISNUMBER(FIND("Estoque - Colhedoras",C1840)),"Colhedoras",IF(ISNUMBER(FIND("Caldeiraria",C1840)),"Caldeiraria",IF(ISNUMBER(FIND("Borracharia",C1840)),"Borracharia",IF(ISNUMBER(FIND("Lubrificação",C1840)),"Lubrificação",
IF(ISNUMBER(FIND("Estoque - Carregadeiras",C1840)),"Carregadeiras",IF(ISNUMBER(FIND("Estoque - Veic. Leves",C1840)),"Veic. Leves",
IF(ISNUMBER(FIND("Estoque - Caminhões",C1840)),"Caminhões",IF(ISNUMBER(FIND("Estoque - Transbordos",C1840)),"Transbordos",
IF(ISNUMBER(FIND("Estoque - Tratores",C1840)),"Tratores",
IF(ISNUMBER(FIND("Estoque - Máquinas pesadas",C1840)),"Máquinas pesadas",
IF(ISNUMBER(FIND("Estoque - Reboques",C1840)),"Reboques",
IF(C1840="Estoque","Estoque",
IF(AND(ISNUMBER(C1840),C1840&gt;1000,C1840&lt;2000),"Caminhões",
IF(AND(ISNUMBER(C1840),C1840&gt;2000,C1840&lt;3000),"Tratores",
IF(AND(ISNUMBER(C1840),C1840&gt;3000,C1840&lt;4000),"Carregadeiras",
IF(AND(ISNUMBER(C1840),C1840&gt;4000,C1840&lt;5000),"Máquinas pesadas",
IF(AND(ISNUMBER(C1840),C1840&gt;5000,C1840&lt;6000),"Colhedoras",
IF(AND(ISNUMBER(C1840),C1840&gt;7000,C1840&lt;8000),"Irrigação",
IF(AND(ISNUMBER(C1840),C1840&gt;8000,C1840&lt;9000),"Reboques",IF(AND(ISNUMBER(C1840),C1840&gt;0,C1840&lt;1000),"Veic. Leves","")))))))))))))))))))))</f>
        <v>Máquinas pesadas</v>
      </c>
      <c r="B1840" s="72"/>
      <c r="C1840" s="2">
        <v>4008</v>
      </c>
      <c r="D1840" s="2">
        <v>76532</v>
      </c>
      <c r="E1840" s="3" t="s">
        <v>19873</v>
      </c>
      <c r="F1840" s="14" t="str">
        <f>IF(ISBLANK(K1840), "Apenas Solicitação", "Tem OC")</f>
        <v>Tem OC</v>
      </c>
      <c r="G1840" s="2">
        <v>2</v>
      </c>
      <c r="H1840" s="37">
        <f>G1840-I1840</f>
        <v>0</v>
      </c>
      <c r="I1840" s="38">
        <v>2</v>
      </c>
      <c r="J1840" s="4">
        <v>45793</v>
      </c>
      <c r="K1840" s="180">
        <v>45803</v>
      </c>
      <c r="L1840" s="3" t="s">
        <v>20152</v>
      </c>
      <c r="M1840" s="44" t="str">
        <f ca="1">IF(OR(N1840="", N1840=0), "", IF(N1840&gt;TODAY(), "No prazo", "Atrasado"))</f>
        <v>Atrasado</v>
      </c>
      <c r="N1840" s="44">
        <f>IFERROR(K1840 + VALUE(LEFT(L1840, FIND(" ", L1840) - 1)), "")</f>
        <v>45804</v>
      </c>
      <c r="O1840" s="3">
        <f>IF(_xlfn.DAYS(K1840,J1840)&lt;0, "Aguardando OC", _xlfn.DAYS(K1840,J1840))</f>
        <v>10</v>
      </c>
      <c r="P1840" s="14">
        <v>403183</v>
      </c>
      <c r="Q1840" s="12"/>
      <c r="R1840" s="14">
        <v>168130</v>
      </c>
      <c r="S1840" s="2">
        <v>221</v>
      </c>
      <c r="T1840" s="135" t="s">
        <v>1029</v>
      </c>
      <c r="U1840" s="21">
        <v>120.28</v>
      </c>
      <c r="V1840" s="2">
        <v>9438</v>
      </c>
      <c r="W1840" s="43" t="str">
        <f>IFERROR(VLOOKUP(V1840, Fornecedores!A:C, 3, FALSE), "")</f>
        <v>TASTRACTOR</v>
      </c>
      <c r="X1840" s="43" t="str">
        <f>IFERROR(VLOOKUP(V1840, Fornecedores!A:E, 5, FALSE), "")</f>
        <v>São Paulo</v>
      </c>
      <c r="Y1840" s="43" t="str">
        <f>IFERROR(VLOOKUP(V1840, Fornecedores!A:F, 6, FALSE), "")</f>
        <v>SP</v>
      </c>
      <c r="Z1840" s="14" t="str">
        <f>IF(H1840=0, "Pedido entregue!", "Pendente")</f>
        <v>Pedido entregue!</v>
      </c>
      <c r="AA1840" s="74"/>
      <c r="AB1840" s="58" t="str">
        <f>IF(Z1840="Pedido Entregue!", IF(AA1840=1, "Retirado do Almoxarifado", IF(AA1840=2, "Material devolvido", "Aguardando retirada")), IF(Z1840="Pendente", "Entrega pendente", ""))</f>
        <v>Aguardando retirada</v>
      </c>
      <c r="AC1840" s="18">
        <v>1</v>
      </c>
      <c r="AD1840" s="18">
        <f>AC1840/SUMIF($P:$P,P1840,$AC:$AC)</f>
        <v>1</v>
      </c>
      <c r="AE1840" s="18">
        <f>IF(R1840=0,0,AC1840/SUMIF($R:$R,R1840,$AC:$AC))</f>
        <v>1.9230769230769232E-2</v>
      </c>
      <c r="AF1840" s="18">
        <f>IF(R1840=0,1,0)</f>
        <v>0</v>
      </c>
      <c r="AH1840" t="str">
        <f>TEXT(J1840,"MMMM")</f>
        <v>maio</v>
      </c>
    </row>
    <row r="1841" spans="1:34" ht="12.75" hidden="1" customHeight="1" x14ac:dyDescent="0.25">
      <c r="A1841" s="90" t="str">
        <f>IF(C1841="Oficina Diversos","Oficina Geral",
IF(ISNUMBER(FIND("Estoque - Colhedoras",C1841)),"Colhedoras",IF(ISNUMBER(FIND("Caldeiraria",C1841)),"Caldeiraria",IF(ISNUMBER(FIND("Borracharia",C1841)),"Borracharia",IF(ISNUMBER(FIND("Lubrificação",C1841)),"Lubrificação",
IF(ISNUMBER(FIND("Estoque - Carregadeiras",C1841)),"Carregadeiras",IF(ISNUMBER(FIND("Estoque - Veic. Leves",C1841)),"Veic. Leves",
IF(ISNUMBER(FIND("Estoque - Caminhões",C1841)),"Caminhões",IF(ISNUMBER(FIND("Estoque - Transbordos",C1841)),"Transbordos",
IF(ISNUMBER(FIND("Estoque - Tratores",C1841)),"Tratores",
IF(ISNUMBER(FIND("Estoque - Máquinas pesadas",C1841)),"Máquinas pesadas",
IF(ISNUMBER(FIND("Estoque - Reboques",C1841)),"Reboques",
IF(C1841="Estoque","Estoque",
IF(AND(ISNUMBER(C1841),C1841&gt;1000,C1841&lt;2000),"Caminhões",
IF(AND(ISNUMBER(C1841),C1841&gt;2000,C1841&lt;3000),"Tratores",
IF(AND(ISNUMBER(C1841),C1841&gt;3000,C1841&lt;4000),"Carregadeiras",
IF(AND(ISNUMBER(C1841),C1841&gt;4000,C1841&lt;5000),"Máquinas pesadas",
IF(AND(ISNUMBER(C1841),C1841&gt;5000,C1841&lt;6000),"Colhedoras",
IF(AND(ISNUMBER(C1841),C1841&gt;7000,C1841&lt;8000),"Irrigação",
IF(AND(ISNUMBER(C1841),C1841&gt;8000,C1841&lt;9000),"Reboques",IF(AND(ISNUMBER(C1841),C1841&gt;0,C1841&lt;1000),"Veic. Leves","")))))))))))))))))))))</f>
        <v>Máquinas pesadas</v>
      </c>
      <c r="B1841" s="72"/>
      <c r="C1841" s="2">
        <v>4008</v>
      </c>
      <c r="D1841" s="2">
        <v>76533</v>
      </c>
      <c r="E1841" s="3" t="s">
        <v>19874</v>
      </c>
      <c r="F1841" s="14" t="str">
        <f>IF(ISBLANK(K1841), "Apenas Solicitação", "Tem OC")</f>
        <v>Tem OC</v>
      </c>
      <c r="G1841" s="2">
        <v>4</v>
      </c>
      <c r="H1841" s="37">
        <f>G1841-I1841</f>
        <v>0</v>
      </c>
      <c r="I1841" s="38">
        <v>4</v>
      </c>
      <c r="J1841" s="4">
        <v>45793</v>
      </c>
      <c r="K1841" s="180">
        <v>45803</v>
      </c>
      <c r="L1841" s="3" t="s">
        <v>20152</v>
      </c>
      <c r="M1841" s="44" t="str">
        <f ca="1">IF(OR(N1841="", N1841=0), "", IF(N1841&gt;TODAY(), "No prazo", "Atrasado"))</f>
        <v>Atrasado</v>
      </c>
      <c r="N1841" s="44">
        <f>IFERROR(K1841 + VALUE(LEFT(L1841, FIND(" ", L1841) - 1)), "")</f>
        <v>45804</v>
      </c>
      <c r="O1841" s="3">
        <f>IF(_xlfn.DAYS(K1841,J1841)&lt;0, "Aguardando OC", _xlfn.DAYS(K1841,J1841))</f>
        <v>10</v>
      </c>
      <c r="P1841" s="14">
        <v>403186</v>
      </c>
      <c r="Q1841" s="12"/>
      <c r="R1841" s="14">
        <v>168130</v>
      </c>
      <c r="S1841" s="2">
        <v>221</v>
      </c>
      <c r="T1841" s="135" t="s">
        <v>1029</v>
      </c>
      <c r="U1841" s="21">
        <v>1000</v>
      </c>
      <c r="V1841" s="2">
        <v>9438</v>
      </c>
      <c r="W1841" s="43" t="str">
        <f>IFERROR(VLOOKUP(V1841, Fornecedores!A:C, 3, FALSE), "")</f>
        <v>TASTRACTOR</v>
      </c>
      <c r="X1841" s="43" t="str">
        <f>IFERROR(VLOOKUP(V1841, Fornecedores!A:E, 5, FALSE), "")</f>
        <v>São Paulo</v>
      </c>
      <c r="Y1841" s="43" t="str">
        <f>IFERROR(VLOOKUP(V1841, Fornecedores!A:F, 6, FALSE), "")</f>
        <v>SP</v>
      </c>
      <c r="Z1841" s="14" t="str">
        <f>IF(H1841=0, "Pedido entregue!", "Pendente")</f>
        <v>Pedido entregue!</v>
      </c>
      <c r="AA1841" s="74"/>
      <c r="AB1841" s="58" t="str">
        <f>IF(Z1841="Pedido Entregue!", IF(AA1841=1, "Retirado do Almoxarifado", IF(AA1841=2, "Material devolvido", "Aguardando retirada")), IF(Z1841="Pendente", "Entrega pendente", ""))</f>
        <v>Aguardando retirada</v>
      </c>
      <c r="AC1841" s="18">
        <v>1</v>
      </c>
      <c r="AD1841" s="18">
        <f>AC1841/SUMIF($P:$P,P1841,$AC:$AC)</f>
        <v>1</v>
      </c>
      <c r="AE1841" s="18">
        <f>IF(R1841=0,0,AC1841/SUMIF($R:$R,R1841,$AC:$AC))</f>
        <v>1.9230769230769232E-2</v>
      </c>
      <c r="AF1841" s="18">
        <f>IF(R1841=0,1,0)</f>
        <v>0</v>
      </c>
      <c r="AH1841" t="str">
        <f>TEXT(J1841,"MMMM")</f>
        <v>maio</v>
      </c>
    </row>
    <row r="1842" spans="1:34" ht="12.75" hidden="1" customHeight="1" x14ac:dyDescent="0.25">
      <c r="A1842" s="90" t="str">
        <f>IF(C1842="Oficina Diversos","Oficina Geral",
IF(ISNUMBER(FIND("Estoque - Colhedoras",C1842)),"Colhedoras",IF(ISNUMBER(FIND("Caldeiraria",C1842)),"Caldeiraria",IF(ISNUMBER(FIND("Borracharia",C1842)),"Borracharia",IF(ISNUMBER(FIND("Lubrificação",C1842)),"Lubrificação",
IF(ISNUMBER(FIND("Estoque - Carregadeiras",C1842)),"Carregadeiras",IF(ISNUMBER(FIND("Estoque - Veic. Leves",C1842)),"Veic. Leves",
IF(ISNUMBER(FIND("Estoque - Caminhões",C1842)),"Caminhões",IF(ISNUMBER(FIND("Estoque - Transbordos",C1842)),"Transbordos",
IF(ISNUMBER(FIND("Estoque - Tratores",C1842)),"Tratores",
IF(ISNUMBER(FIND("Estoque - Máquinas pesadas",C1842)),"Máquinas pesadas",
IF(ISNUMBER(FIND("Estoque - Reboques",C1842)),"Reboques",
IF(C1842="Estoque","Estoque",
IF(AND(ISNUMBER(C1842),C1842&gt;1000,C1842&lt;2000),"Caminhões",
IF(AND(ISNUMBER(C1842),C1842&gt;2000,C1842&lt;3000),"Tratores",
IF(AND(ISNUMBER(C1842),C1842&gt;3000,C1842&lt;4000),"Carregadeiras",
IF(AND(ISNUMBER(C1842),C1842&gt;4000,C1842&lt;5000),"Máquinas pesadas",
IF(AND(ISNUMBER(C1842),C1842&gt;5000,C1842&lt;6000),"Colhedoras",
IF(AND(ISNUMBER(C1842),C1842&gt;7000,C1842&lt;8000),"Irrigação",
IF(AND(ISNUMBER(C1842),C1842&gt;8000,C1842&lt;9000),"Reboques",IF(AND(ISNUMBER(C1842),C1842&gt;0,C1842&lt;1000),"Veic. Leves","")))))))))))))))))))))</f>
        <v>Máquinas pesadas</v>
      </c>
      <c r="B1842" s="72"/>
      <c r="C1842" s="2">
        <v>4008</v>
      </c>
      <c r="D1842" s="2">
        <v>76534</v>
      </c>
      <c r="E1842" s="3" t="s">
        <v>19875</v>
      </c>
      <c r="F1842" s="14" t="str">
        <f>IF(ISBLANK(K1842), "Apenas Solicitação", "Tem OC")</f>
        <v>Tem OC</v>
      </c>
      <c r="G1842" s="2">
        <v>2</v>
      </c>
      <c r="H1842" s="37">
        <f>G1842-I1842</f>
        <v>0</v>
      </c>
      <c r="I1842" s="38">
        <v>2</v>
      </c>
      <c r="J1842" s="4">
        <v>45793</v>
      </c>
      <c r="K1842" s="180">
        <v>45803</v>
      </c>
      <c r="L1842" s="3" t="s">
        <v>20152</v>
      </c>
      <c r="M1842" s="44" t="str">
        <f ca="1">IF(OR(N1842="", N1842=0), "", IF(N1842&gt;TODAY(), "No prazo", "Atrasado"))</f>
        <v>Atrasado</v>
      </c>
      <c r="N1842" s="44">
        <f>IFERROR(K1842 + VALUE(LEFT(L1842, FIND(" ", L1842) - 1)), "")</f>
        <v>45804</v>
      </c>
      <c r="O1842" s="3">
        <f>IF(_xlfn.DAYS(K1842,J1842)&lt;0, "Aguardando OC", _xlfn.DAYS(K1842,J1842))</f>
        <v>10</v>
      </c>
      <c r="P1842" s="14">
        <v>403197</v>
      </c>
      <c r="Q1842" s="12"/>
      <c r="R1842" s="14">
        <v>168130</v>
      </c>
      <c r="S1842" s="2">
        <v>221</v>
      </c>
      <c r="T1842" s="135" t="s">
        <v>1029</v>
      </c>
      <c r="U1842" s="21">
        <v>183</v>
      </c>
      <c r="V1842" s="2">
        <v>9438</v>
      </c>
      <c r="W1842" s="43" t="str">
        <f>IFERROR(VLOOKUP(V1842, Fornecedores!A:C, 3, FALSE), "")</f>
        <v>TASTRACTOR</v>
      </c>
      <c r="X1842" s="43" t="str">
        <f>IFERROR(VLOOKUP(V1842, Fornecedores!A:E, 5, FALSE), "")</f>
        <v>São Paulo</v>
      </c>
      <c r="Y1842" s="43" t="str">
        <f>IFERROR(VLOOKUP(V1842, Fornecedores!A:F, 6, FALSE), "")</f>
        <v>SP</v>
      </c>
      <c r="Z1842" s="14" t="str">
        <f>IF(H1842=0, "Pedido entregue!", "Pendente")</f>
        <v>Pedido entregue!</v>
      </c>
      <c r="AA1842" s="74"/>
      <c r="AB1842" s="58" t="str">
        <f>IF(Z1842="Pedido Entregue!", IF(AA1842=1, "Retirado do Almoxarifado", IF(AA1842=2, "Material devolvido", "Aguardando retirada")), IF(Z1842="Pendente", "Entrega pendente", ""))</f>
        <v>Aguardando retirada</v>
      </c>
      <c r="AC1842" s="18">
        <v>1</v>
      </c>
      <c r="AD1842" s="18">
        <f>AC1842/SUMIF($P:$P,P1842,$AC:$AC)</f>
        <v>1</v>
      </c>
      <c r="AE1842" s="18">
        <f>IF(R1842=0,0,AC1842/SUMIF($R:$R,R1842,$AC:$AC))</f>
        <v>1.9230769230769232E-2</v>
      </c>
      <c r="AF1842" s="18">
        <f>IF(R1842=0,1,0)</f>
        <v>0</v>
      </c>
      <c r="AH1842" t="str">
        <f>TEXT(J1842,"MMMM")</f>
        <v>maio</v>
      </c>
    </row>
    <row r="1843" spans="1:34" ht="12.75" customHeight="1" x14ac:dyDescent="0.25">
      <c r="A1843" s="90" t="str">
        <f>IF(C1843="Oficina Diversos","Oficina Geral",
IF(ISNUMBER(FIND("Estoque - Colhedoras",C1843)),"Colhedoras",IF(ISNUMBER(FIND("Caldeiraria",C1843)),"Caldeiraria",IF(ISNUMBER(FIND("Borracharia",C1843)),"Borracharia",IF(ISNUMBER(FIND("Lubrificação",C1843)),"Lubrificação",
IF(ISNUMBER(FIND("Estoque - Carregadeiras",C1843)),"Carregadeiras",IF(ISNUMBER(FIND("Estoque - Veic. Leves",C1843)),"Veic. Leves",
IF(ISNUMBER(FIND("Estoque - Caminhões",C1843)),"Caminhões",IF(ISNUMBER(FIND("Estoque - Transbordos",C1843)),"Transbordos",
IF(ISNUMBER(FIND("Estoque - Tratores",C1843)),"Tratores",
IF(ISNUMBER(FIND("Estoque - Máquinas pesadas",C1843)),"Máquinas pesadas",
IF(ISNUMBER(FIND("Estoque - Reboques",C1843)),"Reboques",
IF(C1843="Estoque","Estoque",
IF(AND(ISNUMBER(C1843),C1843&gt;1000,C1843&lt;2000),"Caminhões",
IF(AND(ISNUMBER(C1843),C1843&gt;2000,C1843&lt;3000),"Tratores",
IF(AND(ISNUMBER(C1843),C1843&gt;3000,C1843&lt;4000),"Carregadeiras",
IF(AND(ISNUMBER(C1843),C1843&gt;4000,C1843&lt;5000),"Máquinas pesadas",
IF(AND(ISNUMBER(C1843),C1843&gt;5000,C1843&lt;6000),"Colhedoras",
IF(AND(ISNUMBER(C1843),C1843&gt;7000,C1843&lt;8000),"Irrigação",
IF(AND(ISNUMBER(C1843),C1843&gt;8000,C1843&lt;9000),"Reboques",IF(AND(ISNUMBER(C1843),C1843&gt;0,C1843&lt;1000),"Veic. Leves","")))))))))))))))))))))</f>
        <v>Tratores</v>
      </c>
      <c r="C1843" s="171">
        <v>2058</v>
      </c>
      <c r="D1843" s="170">
        <v>76663</v>
      </c>
      <c r="E1843" s="173" t="s">
        <v>26128</v>
      </c>
      <c r="F1843" s="101" t="str">
        <f>IF(ISBLANK(K1843), "Apenas Solicitação", "Tem OC")</f>
        <v>Apenas Solicitação</v>
      </c>
      <c r="G1843" s="170">
        <v>2</v>
      </c>
      <c r="H1843" s="102">
        <f>G1843-I1843</f>
        <v>2</v>
      </c>
      <c r="I1843" s="103"/>
      <c r="J1843" s="174">
        <v>45857</v>
      </c>
      <c r="K1843" s="173"/>
      <c r="L1843" s="173"/>
      <c r="M1843" s="104" t="str">
        <f ca="1">IF(OR(N1843="", N1843=0), "", IF(N1843&gt;TODAY(), "No prazo", "Atrasado"))</f>
        <v/>
      </c>
      <c r="N1843" s="104" t="str">
        <f>IFERROR(K1843 + VALUE(LEFT(L1843, FIND(" ", L1843) - 1)), "")</f>
        <v/>
      </c>
      <c r="O1843" s="105" t="str">
        <f>IF(_xlfn.DAYS(K1843,J1843)&lt;0, "Aguardando OC", _xlfn.DAYS(K1843,J1843))</f>
        <v>Aguardando OC</v>
      </c>
      <c r="P1843" s="170">
        <v>412450</v>
      </c>
      <c r="Q1843" s="12"/>
      <c r="R1843" s="170">
        <v>0</v>
      </c>
      <c r="S1843" s="2">
        <v>221</v>
      </c>
      <c r="T1843" s="135" t="s">
        <v>1029</v>
      </c>
      <c r="U1843" s="170">
        <v>119.25</v>
      </c>
      <c r="V1843" s="170"/>
      <c r="W1843" s="105" t="str">
        <f>IFERROR(VLOOKUP(V1843, Fornecedores!A:C, 3, FALSE), "")</f>
        <v/>
      </c>
      <c r="X1843" s="105" t="str">
        <f>IFERROR(VLOOKUP(V1843, Fornecedores!A:E, 5, FALSE), "")</f>
        <v/>
      </c>
      <c r="Y1843" s="105" t="str">
        <f>IFERROR(VLOOKUP(V1843, Fornecedores!A:F, 6, FALSE), "")</f>
        <v/>
      </c>
      <c r="Z1843" s="101" t="str">
        <f>IF(H1843=0, "Pedido entregue!", "Pendente")</f>
        <v>Pendente</v>
      </c>
      <c r="AB1843" s="132" t="str">
        <f>IF(Z1843="Pedido Entregue!", IF(AA1843=1, "Retirado do Almoxarifado", IF(AA1843=2, "Material devolvido", "Aguardando retirada")), IF(Z1843="Pendente", "Entrega pendente", ""))</f>
        <v>Entrega pendente</v>
      </c>
      <c r="AC1843" s="18">
        <v>1</v>
      </c>
      <c r="AD1843" s="18">
        <f>AC1843/SUMIF($P:$P,P1843,$AC:$AC)</f>
        <v>1</v>
      </c>
      <c r="AE1843" s="18">
        <f>IF(R1843=0,0,AC1843/SUMIF($R:$R,R1843,$AC:$AC))</f>
        <v>0</v>
      </c>
      <c r="AF1843" s="18">
        <f>IF(R1843=0,1,0)</f>
        <v>1</v>
      </c>
      <c r="AH1843" t="str">
        <f>TEXT(J1843,"MMMM")</f>
        <v>julho</v>
      </c>
    </row>
    <row r="1844" spans="1:34" ht="12.75" customHeight="1" x14ac:dyDescent="0.25">
      <c r="A1844" s="90" t="str">
        <f>IF(C1844="Oficina Diversos","Oficina Geral",
IF(ISNUMBER(FIND("Estoque - Colhedoras",C1844)),"Colhedoras",IF(ISNUMBER(FIND("Caldeiraria",C1844)),"Caldeiraria",IF(ISNUMBER(FIND("Borracharia",C1844)),"Borracharia",IF(ISNUMBER(FIND("Lubrificação",C1844)),"Lubrificação",
IF(ISNUMBER(FIND("Estoque - Carregadeiras",C1844)),"Carregadeiras",IF(ISNUMBER(FIND("Estoque - Veic. Leves",C1844)),"Veic. Leves",
IF(ISNUMBER(FIND("Estoque - Caminhões",C1844)),"Caminhões",IF(ISNUMBER(FIND("Estoque - Transbordos",C1844)),"Transbordos",
IF(ISNUMBER(FIND("Estoque - Tratores",C1844)),"Tratores",
IF(ISNUMBER(FIND("Estoque - Máquinas pesadas",C1844)),"Máquinas pesadas",
IF(ISNUMBER(FIND("Estoque - Reboques",C1844)),"Reboques",
IF(C1844="Estoque","Estoque",
IF(AND(ISNUMBER(C1844),C1844&gt;1000,C1844&lt;2000),"Caminhões",
IF(AND(ISNUMBER(C1844),C1844&gt;2000,C1844&lt;3000),"Tratores",
IF(AND(ISNUMBER(C1844),C1844&gt;3000,C1844&lt;4000),"Carregadeiras",
IF(AND(ISNUMBER(C1844),C1844&gt;4000,C1844&lt;5000),"Máquinas pesadas",
IF(AND(ISNUMBER(C1844),C1844&gt;5000,C1844&lt;6000),"Colhedoras",
IF(AND(ISNUMBER(C1844),C1844&gt;7000,C1844&lt;8000),"Irrigação",
IF(AND(ISNUMBER(C1844),C1844&gt;8000,C1844&lt;9000),"Reboques",IF(AND(ISNUMBER(C1844),C1844&gt;0,C1844&lt;1000),"Veic. Leves","")))))))))))))))))))))</f>
        <v>Tratores</v>
      </c>
      <c r="C1844" s="171">
        <v>2058</v>
      </c>
      <c r="D1844" s="170">
        <v>76668</v>
      </c>
      <c r="E1844" s="173" t="s">
        <v>26129</v>
      </c>
      <c r="F1844" s="101" t="str">
        <f>IF(ISBLANK(K1844), "Apenas Solicitação", "Tem OC")</f>
        <v>Apenas Solicitação</v>
      </c>
      <c r="G1844" s="170">
        <v>2</v>
      </c>
      <c r="H1844" s="102">
        <f>G1844-I1844</f>
        <v>2</v>
      </c>
      <c r="I1844" s="103"/>
      <c r="J1844" s="174">
        <v>45857</v>
      </c>
      <c r="K1844" s="173"/>
      <c r="L1844" s="173"/>
      <c r="M1844" s="104" t="str">
        <f ca="1">IF(OR(N1844="", N1844=0), "", IF(N1844&gt;TODAY(), "No prazo", "Atrasado"))</f>
        <v/>
      </c>
      <c r="N1844" s="104" t="str">
        <f>IFERROR(K1844 + VALUE(LEFT(L1844, FIND(" ", L1844) - 1)), "")</f>
        <v/>
      </c>
      <c r="O1844" s="105" t="str">
        <f>IF(_xlfn.DAYS(K1844,J1844)&lt;0, "Aguardando OC", _xlfn.DAYS(K1844,J1844))</f>
        <v>Aguardando OC</v>
      </c>
      <c r="P1844" s="170">
        <v>412449</v>
      </c>
      <c r="Q1844" s="12"/>
      <c r="R1844" s="170">
        <v>0</v>
      </c>
      <c r="S1844" s="2">
        <v>221</v>
      </c>
      <c r="T1844" s="135" t="s">
        <v>1029</v>
      </c>
      <c r="U1844" s="170">
        <v>794.93</v>
      </c>
      <c r="V1844" s="170"/>
      <c r="W1844" s="105" t="str">
        <f>IFERROR(VLOOKUP(V1844, Fornecedores!A:C, 3, FALSE), "")</f>
        <v/>
      </c>
      <c r="X1844" s="105" t="str">
        <f>IFERROR(VLOOKUP(V1844, Fornecedores!A:E, 5, FALSE), "")</f>
        <v/>
      </c>
      <c r="Y1844" s="105" t="str">
        <f>IFERROR(VLOOKUP(V1844, Fornecedores!A:F, 6, FALSE), "")</f>
        <v/>
      </c>
      <c r="Z1844" s="101" t="str">
        <f>IF(H1844=0, "Pedido entregue!", "Pendente")</f>
        <v>Pendente</v>
      </c>
      <c r="AB1844" s="132" t="str">
        <f>IF(Z1844="Pedido Entregue!", IF(AA1844=1, "Retirado do Almoxarifado", IF(AA1844=2, "Material devolvido", "Aguardando retirada")), IF(Z1844="Pendente", "Entrega pendente", ""))</f>
        <v>Entrega pendente</v>
      </c>
      <c r="AC1844" s="18">
        <v>1</v>
      </c>
      <c r="AD1844" s="18">
        <f>AC1844/SUMIF($P:$P,P1844,$AC:$AC)</f>
        <v>1</v>
      </c>
      <c r="AE1844" s="18">
        <f>IF(R1844=0,0,AC1844/SUMIF($R:$R,R1844,$AC:$AC))</f>
        <v>0</v>
      </c>
      <c r="AF1844" s="18">
        <f>IF(R1844=0,1,0)</f>
        <v>1</v>
      </c>
      <c r="AH1844" t="str">
        <f>TEXT(J1844,"MMMM")</f>
        <v>julho</v>
      </c>
    </row>
    <row r="1845" spans="1:34" ht="12.75" customHeight="1" x14ac:dyDescent="0.25">
      <c r="A1845" s="90" t="str">
        <f>IF(C1845="Oficina Diversos","Oficina Geral",
IF(ISNUMBER(FIND("Estoque - Colhedoras",C1845)),"Colhedoras",IF(ISNUMBER(FIND("Caldeiraria",C1845)),"Caldeiraria",IF(ISNUMBER(FIND("Borracharia",C1845)),"Borracharia",IF(ISNUMBER(FIND("Lubrificação",C1845)),"Lubrificação",
IF(ISNUMBER(FIND("Estoque - Carregadeiras",C1845)),"Carregadeiras",IF(ISNUMBER(FIND("Estoque - Veic. Leves",C1845)),"Veic. Leves",
IF(ISNUMBER(FIND("Estoque - Caminhões",C1845)),"Caminhões",IF(ISNUMBER(FIND("Estoque - Transbordos",C1845)),"Transbordos",
IF(ISNUMBER(FIND("Estoque - Tratores",C1845)),"Tratores",
IF(ISNUMBER(FIND("Estoque - Máquinas pesadas",C1845)),"Máquinas pesadas",
IF(ISNUMBER(FIND("Estoque - Reboques",C1845)),"Reboques",
IF(C1845="Estoque","Estoque",
IF(AND(ISNUMBER(C1845),C1845&gt;1000,C1845&lt;2000),"Caminhões",
IF(AND(ISNUMBER(C1845),C1845&gt;2000,C1845&lt;3000),"Tratores",
IF(AND(ISNUMBER(C1845),C1845&gt;3000,C1845&lt;4000),"Carregadeiras",
IF(AND(ISNUMBER(C1845),C1845&gt;4000,C1845&lt;5000),"Máquinas pesadas",
IF(AND(ISNUMBER(C1845),C1845&gt;5000,C1845&lt;6000),"Colhedoras",
IF(AND(ISNUMBER(C1845),C1845&gt;7000,C1845&lt;8000),"Irrigação",
IF(AND(ISNUMBER(C1845),C1845&gt;8000,C1845&lt;9000),"Reboques",IF(AND(ISNUMBER(C1845),C1845&gt;0,C1845&lt;1000),"Veic. Leves","")))))))))))))))))))))</f>
        <v>Tratores</v>
      </c>
      <c r="C1845" s="171">
        <v>2058</v>
      </c>
      <c r="D1845" s="170">
        <v>76669</v>
      </c>
      <c r="E1845" s="173" t="s">
        <v>26130</v>
      </c>
      <c r="F1845" s="101" t="str">
        <f>IF(ISBLANK(K1845), "Apenas Solicitação", "Tem OC")</f>
        <v>Apenas Solicitação</v>
      </c>
      <c r="G1845" s="170">
        <v>2</v>
      </c>
      <c r="H1845" s="102">
        <f>G1845-I1845</f>
        <v>2</v>
      </c>
      <c r="I1845" s="103"/>
      <c r="J1845" s="174">
        <v>45857</v>
      </c>
      <c r="K1845" s="173"/>
      <c r="L1845" s="173"/>
      <c r="M1845" s="104" t="str">
        <f ca="1">IF(OR(N1845="", N1845=0), "", IF(N1845&gt;TODAY(), "No prazo", "Atrasado"))</f>
        <v/>
      </c>
      <c r="N1845" s="104" t="str">
        <f>IFERROR(K1845 + VALUE(LEFT(L1845, FIND(" ", L1845) - 1)), "")</f>
        <v/>
      </c>
      <c r="O1845" s="105" t="str">
        <f>IF(_xlfn.DAYS(K1845,J1845)&lt;0, "Aguardando OC", _xlfn.DAYS(K1845,J1845))</f>
        <v>Aguardando OC</v>
      </c>
      <c r="P1845" s="170">
        <v>412446</v>
      </c>
      <c r="Q1845" s="12"/>
      <c r="R1845" s="170">
        <v>0</v>
      </c>
      <c r="S1845" s="2">
        <v>221</v>
      </c>
      <c r="T1845" s="135" t="s">
        <v>1029</v>
      </c>
      <c r="U1845" s="170">
        <v>6.26</v>
      </c>
      <c r="V1845" s="170"/>
      <c r="W1845" s="105" t="str">
        <f>IFERROR(VLOOKUP(V1845, Fornecedores!A:C, 3, FALSE), "")</f>
        <v/>
      </c>
      <c r="X1845" s="105" t="str">
        <f>IFERROR(VLOOKUP(V1845, Fornecedores!A:E, 5, FALSE), "")</f>
        <v/>
      </c>
      <c r="Y1845" s="105" t="str">
        <f>IFERROR(VLOOKUP(V1845, Fornecedores!A:F, 6, FALSE), "")</f>
        <v/>
      </c>
      <c r="Z1845" s="101" t="str">
        <f>IF(H1845=0, "Pedido entregue!", "Pendente")</f>
        <v>Pendente</v>
      </c>
      <c r="AB1845" s="132" t="str">
        <f>IF(Z1845="Pedido Entregue!", IF(AA1845=1, "Retirado do Almoxarifado", IF(AA1845=2, "Material devolvido", "Aguardando retirada")), IF(Z1845="Pendente", "Entrega pendente", ""))</f>
        <v>Entrega pendente</v>
      </c>
      <c r="AC1845" s="18">
        <v>1</v>
      </c>
      <c r="AD1845" s="18">
        <f>AC1845/SUMIF($P:$P,P1845,$AC:$AC)</f>
        <v>1</v>
      </c>
      <c r="AE1845" s="18">
        <f>IF(R1845=0,0,AC1845/SUMIF($R:$R,R1845,$AC:$AC))</f>
        <v>0</v>
      </c>
      <c r="AF1845" s="18">
        <f>IF(R1845=0,1,0)</f>
        <v>1</v>
      </c>
      <c r="AH1845" t="str">
        <f>TEXT(J1845,"MMMM")</f>
        <v>julho</v>
      </c>
    </row>
    <row r="1846" spans="1:34" ht="12.75" customHeight="1" x14ac:dyDescent="0.25">
      <c r="A1846" s="90" t="str">
        <f>IF(C1846="Oficina Diversos","Oficina Geral",
IF(ISNUMBER(FIND("Estoque - Colhedoras",C1846)),"Colhedoras",IF(ISNUMBER(FIND("Caldeiraria",C1846)),"Caldeiraria",IF(ISNUMBER(FIND("Borracharia",C1846)),"Borracharia",IF(ISNUMBER(FIND("Lubrificação",C1846)),"Lubrificação",
IF(ISNUMBER(FIND("Estoque - Carregadeiras",C1846)),"Carregadeiras",IF(ISNUMBER(FIND("Estoque - Veic. Leves",C1846)),"Veic. Leves",
IF(ISNUMBER(FIND("Estoque - Caminhões",C1846)),"Caminhões",IF(ISNUMBER(FIND("Estoque - Transbordos",C1846)),"Transbordos",
IF(ISNUMBER(FIND("Estoque - Tratores",C1846)),"Tratores",
IF(ISNUMBER(FIND("Estoque - Máquinas pesadas",C1846)),"Máquinas pesadas",
IF(ISNUMBER(FIND("Estoque - Reboques",C1846)),"Reboques",
IF(C1846="Estoque","Estoque",
IF(AND(ISNUMBER(C1846),C1846&gt;1000,C1846&lt;2000),"Caminhões",
IF(AND(ISNUMBER(C1846),C1846&gt;2000,C1846&lt;3000),"Tratores",
IF(AND(ISNUMBER(C1846),C1846&gt;3000,C1846&lt;4000),"Carregadeiras",
IF(AND(ISNUMBER(C1846),C1846&gt;4000,C1846&lt;5000),"Máquinas pesadas",
IF(AND(ISNUMBER(C1846),C1846&gt;5000,C1846&lt;6000),"Colhedoras",
IF(AND(ISNUMBER(C1846),C1846&gt;7000,C1846&lt;8000),"Irrigação",
IF(AND(ISNUMBER(C1846),C1846&gt;8000,C1846&lt;9000),"Reboques",IF(AND(ISNUMBER(C1846),C1846&gt;0,C1846&lt;1000),"Veic. Leves","")))))))))))))))))))))</f>
        <v>Tratores</v>
      </c>
      <c r="C1846" s="171">
        <v>2058</v>
      </c>
      <c r="D1846" s="170">
        <v>76670</v>
      </c>
      <c r="E1846" s="173" t="s">
        <v>26131</v>
      </c>
      <c r="F1846" s="101" t="str">
        <f>IF(ISBLANK(K1846), "Apenas Solicitação", "Tem OC")</f>
        <v>Apenas Solicitação</v>
      </c>
      <c r="G1846" s="170">
        <v>2</v>
      </c>
      <c r="H1846" s="102">
        <f>G1846-I1846</f>
        <v>2</v>
      </c>
      <c r="I1846" s="103"/>
      <c r="J1846" s="174">
        <v>45857</v>
      </c>
      <c r="K1846" s="173"/>
      <c r="L1846" s="173"/>
      <c r="M1846" s="104" t="str">
        <f ca="1">IF(OR(N1846="", N1846=0), "", IF(N1846&gt;TODAY(), "No prazo", "Atrasado"))</f>
        <v/>
      </c>
      <c r="N1846" s="104" t="str">
        <f>IFERROR(K1846 + VALUE(LEFT(L1846, FIND(" ", L1846) - 1)), "")</f>
        <v/>
      </c>
      <c r="O1846" s="105" t="str">
        <f>IF(_xlfn.DAYS(K1846,J1846)&lt;0, "Aguardando OC", _xlfn.DAYS(K1846,J1846))</f>
        <v>Aguardando OC</v>
      </c>
      <c r="P1846" s="170">
        <v>412448</v>
      </c>
      <c r="Q1846" s="12"/>
      <c r="R1846" s="170">
        <v>0</v>
      </c>
      <c r="S1846" s="2">
        <v>221</v>
      </c>
      <c r="T1846" s="135" t="s">
        <v>1029</v>
      </c>
      <c r="U1846" s="170">
        <v>106.66</v>
      </c>
      <c r="V1846" s="170"/>
      <c r="W1846" s="105" t="str">
        <f>IFERROR(VLOOKUP(V1846, Fornecedores!A:C, 3, FALSE), "")</f>
        <v/>
      </c>
      <c r="X1846" s="105" t="str">
        <f>IFERROR(VLOOKUP(V1846, Fornecedores!A:E, 5, FALSE), "")</f>
        <v/>
      </c>
      <c r="Y1846" s="105" t="str">
        <f>IFERROR(VLOOKUP(V1846, Fornecedores!A:F, 6, FALSE), "")</f>
        <v/>
      </c>
      <c r="Z1846" s="101" t="str">
        <f>IF(H1846=0, "Pedido entregue!", "Pendente")</f>
        <v>Pendente</v>
      </c>
      <c r="AB1846" s="132" t="str">
        <f>IF(Z1846="Pedido Entregue!", IF(AA1846=1, "Retirado do Almoxarifado", IF(AA1846=2, "Material devolvido", "Aguardando retirada")), IF(Z1846="Pendente", "Entrega pendente", ""))</f>
        <v>Entrega pendente</v>
      </c>
      <c r="AC1846" s="18">
        <v>1</v>
      </c>
      <c r="AD1846" s="18">
        <f>AC1846/SUMIF($P:$P,P1846,$AC:$AC)</f>
        <v>1</v>
      </c>
      <c r="AE1846" s="18">
        <f>IF(R1846=0,0,AC1846/SUMIF($R:$R,R1846,$AC:$AC))</f>
        <v>0</v>
      </c>
      <c r="AF1846" s="18">
        <f>IF(R1846=0,1,0)</f>
        <v>1</v>
      </c>
      <c r="AH1846" t="str">
        <f>TEXT(J1846,"MMMM")</f>
        <v>julho</v>
      </c>
    </row>
    <row r="1847" spans="1:34" ht="12.75" customHeight="1" x14ac:dyDescent="0.25">
      <c r="A1847" s="90" t="str">
        <f>IF(C1847="Oficina Diversos","Oficina Geral",
IF(ISNUMBER(FIND("Estoque - Colhedoras",C1847)),"Colhedoras",IF(ISNUMBER(FIND("Caldeiraria",C1847)),"Caldeiraria",IF(ISNUMBER(FIND("Borracharia",C1847)),"Borracharia",IF(ISNUMBER(FIND("Lubrificação",C1847)),"Lubrificação",
IF(ISNUMBER(FIND("Estoque - Carregadeiras",C1847)),"Carregadeiras",IF(ISNUMBER(FIND("Estoque - Veic. Leves",C1847)),"Veic. Leves",
IF(ISNUMBER(FIND("Estoque - Caminhões",C1847)),"Caminhões",IF(ISNUMBER(FIND("Estoque - Transbordos",C1847)),"Transbordos",
IF(ISNUMBER(FIND("Estoque - Tratores",C1847)),"Tratores",
IF(ISNUMBER(FIND("Estoque - Máquinas pesadas",C1847)),"Máquinas pesadas",
IF(ISNUMBER(FIND("Estoque - Reboques",C1847)),"Reboques",
IF(C1847="Estoque","Estoque",
IF(AND(ISNUMBER(C1847),C1847&gt;1000,C1847&lt;2000),"Caminhões",
IF(AND(ISNUMBER(C1847),C1847&gt;2000,C1847&lt;3000),"Tratores",
IF(AND(ISNUMBER(C1847),C1847&gt;3000,C1847&lt;4000),"Carregadeiras",
IF(AND(ISNUMBER(C1847),C1847&gt;4000,C1847&lt;5000),"Máquinas pesadas",
IF(AND(ISNUMBER(C1847),C1847&gt;5000,C1847&lt;6000),"Colhedoras",
IF(AND(ISNUMBER(C1847),C1847&gt;7000,C1847&lt;8000),"Irrigação",
IF(AND(ISNUMBER(C1847),C1847&gt;8000,C1847&lt;9000),"Reboques",IF(AND(ISNUMBER(C1847),C1847&gt;0,C1847&lt;1000),"Veic. Leves","")))))))))))))))))))))</f>
        <v>Tratores</v>
      </c>
      <c r="C1847" s="171">
        <v>2058</v>
      </c>
      <c r="D1847" s="170">
        <v>76671</v>
      </c>
      <c r="E1847" s="173" t="s">
        <v>26132</v>
      </c>
      <c r="F1847" s="101" t="str">
        <f>IF(ISBLANK(K1847), "Apenas Solicitação", "Tem OC")</f>
        <v>Apenas Solicitação</v>
      </c>
      <c r="G1847" s="170">
        <v>2</v>
      </c>
      <c r="H1847" s="102">
        <f>G1847-I1847</f>
        <v>2</v>
      </c>
      <c r="I1847" s="103"/>
      <c r="J1847" s="174">
        <v>45857</v>
      </c>
      <c r="K1847" s="173"/>
      <c r="L1847" s="173"/>
      <c r="M1847" s="104" t="str">
        <f ca="1">IF(OR(N1847="", N1847=0), "", IF(N1847&gt;TODAY(), "No prazo", "Atrasado"))</f>
        <v/>
      </c>
      <c r="N1847" s="104" t="str">
        <f>IFERROR(K1847 + VALUE(LEFT(L1847, FIND(" ", L1847) - 1)), "")</f>
        <v/>
      </c>
      <c r="O1847" s="105" t="str">
        <f>IF(_xlfn.DAYS(K1847,J1847)&lt;0, "Aguardando OC", _xlfn.DAYS(K1847,J1847))</f>
        <v>Aguardando OC</v>
      </c>
      <c r="P1847" s="170">
        <v>412447</v>
      </c>
      <c r="Q1847" s="12"/>
      <c r="R1847" s="170">
        <v>0</v>
      </c>
      <c r="S1847" s="2">
        <v>221</v>
      </c>
      <c r="T1847" s="135" t="s">
        <v>1029</v>
      </c>
      <c r="U1847" s="170">
        <v>242.5</v>
      </c>
      <c r="V1847" s="170"/>
      <c r="W1847" s="105" t="str">
        <f>IFERROR(VLOOKUP(V1847, Fornecedores!A:C, 3, FALSE), "")</f>
        <v/>
      </c>
      <c r="X1847" s="105" t="str">
        <f>IFERROR(VLOOKUP(V1847, Fornecedores!A:E, 5, FALSE), "")</f>
        <v/>
      </c>
      <c r="Y1847" s="105" t="str">
        <f>IFERROR(VLOOKUP(V1847, Fornecedores!A:F, 6, FALSE), "")</f>
        <v/>
      </c>
      <c r="Z1847" s="101" t="str">
        <f>IF(H1847=0, "Pedido entregue!", "Pendente")</f>
        <v>Pendente</v>
      </c>
      <c r="AB1847" s="132" t="str">
        <f>IF(Z1847="Pedido Entregue!", IF(AA1847=1, "Retirado do Almoxarifado", IF(AA1847=2, "Material devolvido", "Aguardando retirada")), IF(Z1847="Pendente", "Entrega pendente", ""))</f>
        <v>Entrega pendente</v>
      </c>
      <c r="AC1847" s="18">
        <v>1</v>
      </c>
      <c r="AD1847" s="18">
        <f>AC1847/SUMIF($P:$P,P1847,$AC:$AC)</f>
        <v>1</v>
      </c>
      <c r="AE1847" s="18">
        <f>IF(R1847=0,0,AC1847/SUMIF($R:$R,R1847,$AC:$AC))</f>
        <v>0</v>
      </c>
      <c r="AF1847" s="18">
        <f>IF(R1847=0,1,0)</f>
        <v>1</v>
      </c>
      <c r="AH1847" t="str">
        <f>TEXT(J1847,"MMMM")</f>
        <v>julho</v>
      </c>
    </row>
    <row r="1848" spans="1:34" ht="12.75" customHeight="1" x14ac:dyDescent="0.25">
      <c r="A1848" s="90" t="str">
        <f>IF(C1848="Oficina Diversos","Oficina Geral",
IF(ISNUMBER(FIND("Estoque - Colhedoras",C1848)),"Colhedoras",IF(ISNUMBER(FIND("Caldeiraria",C1848)),"Caldeiraria",IF(ISNUMBER(FIND("Borracharia",C1848)),"Borracharia",IF(ISNUMBER(FIND("Lubrificação",C1848)),"Lubrificação",
IF(ISNUMBER(FIND("Estoque - Carregadeiras",C1848)),"Carregadeiras",IF(ISNUMBER(FIND("Estoque - Veic. Leves",C1848)),"Veic. Leves",
IF(ISNUMBER(FIND("Estoque - Caminhões",C1848)),"Caminhões",IF(ISNUMBER(FIND("Estoque - Transbordos",C1848)),"Transbordos",
IF(ISNUMBER(FIND("Estoque - Tratores",C1848)),"Tratores",
IF(ISNUMBER(FIND("Estoque - Máquinas pesadas",C1848)),"Máquinas pesadas",
IF(ISNUMBER(FIND("Estoque - Reboques",C1848)),"Reboques",
IF(C1848="Estoque","Estoque",
IF(AND(ISNUMBER(C1848),C1848&gt;1000,C1848&lt;2000),"Caminhões",
IF(AND(ISNUMBER(C1848),C1848&gt;2000,C1848&lt;3000),"Tratores",
IF(AND(ISNUMBER(C1848),C1848&gt;3000,C1848&lt;4000),"Carregadeiras",
IF(AND(ISNUMBER(C1848),C1848&gt;4000,C1848&lt;5000),"Máquinas pesadas",
IF(AND(ISNUMBER(C1848),C1848&gt;5000,C1848&lt;6000),"Colhedoras",
IF(AND(ISNUMBER(C1848),C1848&gt;7000,C1848&lt;8000),"Irrigação",
IF(AND(ISNUMBER(C1848),C1848&gt;8000,C1848&lt;9000),"Reboques",IF(AND(ISNUMBER(C1848),C1848&gt;0,C1848&lt;1000),"Veic. Leves","")))))))))))))))))))))</f>
        <v>Tratores</v>
      </c>
      <c r="C1848" s="171">
        <v>2058</v>
      </c>
      <c r="D1848" s="170">
        <v>76672</v>
      </c>
      <c r="E1848" s="173" t="s">
        <v>26133</v>
      </c>
      <c r="F1848" s="101" t="str">
        <f>IF(ISBLANK(K1848), "Apenas Solicitação", "Tem OC")</f>
        <v>Apenas Solicitação</v>
      </c>
      <c r="G1848" s="170">
        <v>2</v>
      </c>
      <c r="H1848" s="102">
        <f>G1848-I1848</f>
        <v>2</v>
      </c>
      <c r="I1848" s="103"/>
      <c r="J1848" s="174">
        <v>45857</v>
      </c>
      <c r="K1848" s="173"/>
      <c r="L1848" s="173"/>
      <c r="M1848" s="104" t="str">
        <f ca="1">IF(OR(N1848="", N1848=0), "", IF(N1848&gt;TODAY(), "No prazo", "Atrasado"))</f>
        <v/>
      </c>
      <c r="N1848" s="104" t="str">
        <f>IFERROR(K1848 + VALUE(LEFT(L1848, FIND(" ", L1848) - 1)), "")</f>
        <v/>
      </c>
      <c r="O1848" s="105" t="str">
        <f>IF(_xlfn.DAYS(K1848,J1848)&lt;0, "Aguardando OC", _xlfn.DAYS(K1848,J1848))</f>
        <v>Aguardando OC</v>
      </c>
      <c r="P1848" s="170">
        <v>412451</v>
      </c>
      <c r="Q1848" s="12"/>
      <c r="R1848" s="170">
        <v>0</v>
      </c>
      <c r="S1848" s="2">
        <v>221</v>
      </c>
      <c r="T1848" s="135" t="s">
        <v>1029</v>
      </c>
      <c r="U1848" s="170">
        <v>26.12</v>
      </c>
      <c r="V1848" s="170"/>
      <c r="W1848" s="105" t="str">
        <f>IFERROR(VLOOKUP(V1848, Fornecedores!A:C, 3, FALSE), "")</f>
        <v/>
      </c>
      <c r="X1848" s="105" t="str">
        <f>IFERROR(VLOOKUP(V1848, Fornecedores!A:E, 5, FALSE), "")</f>
        <v/>
      </c>
      <c r="Y1848" s="105" t="str">
        <f>IFERROR(VLOOKUP(V1848, Fornecedores!A:F, 6, FALSE), "")</f>
        <v/>
      </c>
      <c r="Z1848" s="101" t="str">
        <f>IF(H1848=0, "Pedido entregue!", "Pendente")</f>
        <v>Pendente</v>
      </c>
      <c r="AB1848" s="132" t="str">
        <f>IF(Z1848="Pedido Entregue!", IF(AA1848=1, "Retirado do Almoxarifado", IF(AA1848=2, "Material devolvido", "Aguardando retirada")), IF(Z1848="Pendente", "Entrega pendente", ""))</f>
        <v>Entrega pendente</v>
      </c>
      <c r="AC1848" s="18">
        <v>1</v>
      </c>
      <c r="AD1848" s="18">
        <f>AC1848/SUMIF($P:$P,P1848,$AC:$AC)</f>
        <v>1</v>
      </c>
      <c r="AE1848" s="18">
        <f>IF(R1848=0,0,AC1848/SUMIF($R:$R,R1848,$AC:$AC))</f>
        <v>0</v>
      </c>
      <c r="AF1848" s="18">
        <f>IF(R1848=0,1,0)</f>
        <v>1</v>
      </c>
      <c r="AH1848" t="str">
        <f>TEXT(J1848,"MMMM")</f>
        <v>julho</v>
      </c>
    </row>
    <row r="1849" spans="1:34" ht="12.75" customHeight="1" x14ac:dyDescent="0.25">
      <c r="A1849" s="90" t="str">
        <f>IF(C1849="Oficina Diversos","Oficina Geral",
IF(ISNUMBER(FIND("Estoque - Colhedoras",C1849)),"Colhedoras",IF(ISNUMBER(FIND("Caldeiraria",C1849)),"Caldeiraria",IF(ISNUMBER(FIND("Borracharia",C1849)),"Borracharia",IF(ISNUMBER(FIND("Lubrificação",C1849)),"Lubrificação",
IF(ISNUMBER(FIND("Estoque - Carregadeiras",C1849)),"Carregadeiras",IF(ISNUMBER(FIND("Estoque - Veic. Leves",C1849)),"Veic. Leves",
IF(ISNUMBER(FIND("Estoque - Caminhões",C1849)),"Caminhões",IF(ISNUMBER(FIND("Estoque - Transbordos",C1849)),"Transbordos",
IF(ISNUMBER(FIND("Estoque - Tratores",C1849)),"Tratores",
IF(ISNUMBER(FIND("Estoque - Máquinas pesadas",C1849)),"Máquinas pesadas",
IF(ISNUMBER(FIND("Estoque - Reboques",C1849)),"Reboques",
IF(C1849="Estoque","Estoque",
IF(AND(ISNUMBER(C1849),C1849&gt;1000,C1849&lt;2000),"Caminhões",
IF(AND(ISNUMBER(C1849),C1849&gt;2000,C1849&lt;3000),"Tratores",
IF(AND(ISNUMBER(C1849),C1849&gt;3000,C1849&lt;4000),"Carregadeiras",
IF(AND(ISNUMBER(C1849),C1849&gt;4000,C1849&lt;5000),"Máquinas pesadas",
IF(AND(ISNUMBER(C1849),C1849&gt;5000,C1849&lt;6000),"Colhedoras",
IF(AND(ISNUMBER(C1849),C1849&gt;7000,C1849&lt;8000),"Irrigação",
IF(AND(ISNUMBER(C1849),C1849&gt;8000,C1849&lt;9000),"Reboques",IF(AND(ISNUMBER(C1849),C1849&gt;0,C1849&lt;1000),"Veic. Leves","")))))))))))))))))))))</f>
        <v>Tratores</v>
      </c>
      <c r="C1849" s="171">
        <v>2058</v>
      </c>
      <c r="D1849" s="170">
        <v>76673</v>
      </c>
      <c r="E1849" s="173" t="s">
        <v>26134</v>
      </c>
      <c r="F1849" s="101" t="str">
        <f>IF(ISBLANK(K1849), "Apenas Solicitação", "Tem OC")</f>
        <v>Apenas Solicitação</v>
      </c>
      <c r="G1849" s="170">
        <v>2</v>
      </c>
      <c r="H1849" s="102">
        <f>G1849-I1849</f>
        <v>2</v>
      </c>
      <c r="I1849" s="103"/>
      <c r="J1849" s="174">
        <v>45857</v>
      </c>
      <c r="K1849" s="173"/>
      <c r="L1849" s="173"/>
      <c r="M1849" s="104" t="str">
        <f ca="1">IF(OR(N1849="", N1849=0), "", IF(N1849&gt;TODAY(), "No prazo", "Atrasado"))</f>
        <v/>
      </c>
      <c r="N1849" s="104" t="str">
        <f>IFERROR(K1849 + VALUE(LEFT(L1849, FIND(" ", L1849) - 1)), "")</f>
        <v/>
      </c>
      <c r="O1849" s="105" t="str">
        <f>IF(_xlfn.DAYS(K1849,J1849)&lt;0, "Aguardando OC", _xlfn.DAYS(K1849,J1849))</f>
        <v>Aguardando OC</v>
      </c>
      <c r="P1849" s="170">
        <v>412445</v>
      </c>
      <c r="Q1849" s="12"/>
      <c r="R1849" s="170">
        <v>0</v>
      </c>
      <c r="S1849" s="2">
        <v>221</v>
      </c>
      <c r="T1849" s="135" t="s">
        <v>1029</v>
      </c>
      <c r="U1849" s="170">
        <v>2.4</v>
      </c>
      <c r="V1849" s="170"/>
      <c r="W1849" s="105" t="str">
        <f>IFERROR(VLOOKUP(V1849, Fornecedores!A:C, 3, FALSE), "")</f>
        <v/>
      </c>
      <c r="X1849" s="105" t="str">
        <f>IFERROR(VLOOKUP(V1849, Fornecedores!A:E, 5, FALSE), "")</f>
        <v/>
      </c>
      <c r="Y1849" s="105" t="str">
        <f>IFERROR(VLOOKUP(V1849, Fornecedores!A:F, 6, FALSE), "")</f>
        <v/>
      </c>
      <c r="Z1849" s="101" t="str">
        <f>IF(H1849=0, "Pedido entregue!", "Pendente")</f>
        <v>Pendente</v>
      </c>
      <c r="AB1849" s="132" t="str">
        <f>IF(Z1849="Pedido Entregue!", IF(AA1849=1, "Retirado do Almoxarifado", IF(AA1849=2, "Material devolvido", "Aguardando retirada")), IF(Z1849="Pendente", "Entrega pendente", ""))</f>
        <v>Entrega pendente</v>
      </c>
      <c r="AC1849" s="18">
        <v>1</v>
      </c>
      <c r="AD1849" s="18">
        <f>AC1849/SUMIF($P:$P,P1849,$AC:$AC)</f>
        <v>1</v>
      </c>
      <c r="AE1849" s="18">
        <f>IF(R1849=0,0,AC1849/SUMIF($R:$R,R1849,$AC:$AC))</f>
        <v>0</v>
      </c>
      <c r="AF1849" s="18">
        <f>IF(R1849=0,1,0)</f>
        <v>1</v>
      </c>
      <c r="AH1849" t="str">
        <f>TEXT(J1849,"MMMM")</f>
        <v>julho</v>
      </c>
    </row>
    <row r="1850" spans="1:34" ht="12.75" customHeight="1" x14ac:dyDescent="0.25">
      <c r="A1850" s="90" t="str">
        <f>IF(C1850="Oficina Diversos","Oficina Geral",
IF(ISNUMBER(FIND("Estoque - Colhedoras",C1850)),"Colhedoras",IF(ISNUMBER(FIND("Caldeiraria",C1850)),"Caldeiraria",IF(ISNUMBER(FIND("Borracharia",C1850)),"Borracharia",IF(ISNUMBER(FIND("Lubrificação",C1850)),"Lubrificação",
IF(ISNUMBER(FIND("Estoque - Carregadeiras",C1850)),"Carregadeiras",IF(ISNUMBER(FIND("Estoque - Veic. Leves",C1850)),"Veic. Leves",
IF(ISNUMBER(FIND("Estoque - Caminhões",C1850)),"Caminhões",IF(ISNUMBER(FIND("Estoque - Transbordos",C1850)),"Transbordos",
IF(ISNUMBER(FIND("Estoque - Tratores",C1850)),"Tratores",
IF(ISNUMBER(FIND("Estoque - Máquinas pesadas",C1850)),"Máquinas pesadas",
IF(ISNUMBER(FIND("Estoque - Reboques",C1850)),"Reboques",
IF(C1850="Estoque","Estoque",
IF(AND(ISNUMBER(C1850),C1850&gt;1000,C1850&lt;2000),"Caminhões",
IF(AND(ISNUMBER(C1850),C1850&gt;2000,C1850&lt;3000),"Tratores",
IF(AND(ISNUMBER(C1850),C1850&gt;3000,C1850&lt;4000),"Carregadeiras",
IF(AND(ISNUMBER(C1850),C1850&gt;4000,C1850&lt;5000),"Máquinas pesadas",
IF(AND(ISNUMBER(C1850),C1850&gt;5000,C1850&lt;6000),"Colhedoras",
IF(AND(ISNUMBER(C1850),C1850&gt;7000,C1850&lt;8000),"Irrigação",
IF(AND(ISNUMBER(C1850),C1850&gt;8000,C1850&lt;9000),"Reboques",IF(AND(ISNUMBER(C1850),C1850&gt;0,C1850&lt;1000),"Veic. Leves","")))))))))))))))))))))</f>
        <v>Tratores</v>
      </c>
      <c r="C1850" s="171">
        <v>2058</v>
      </c>
      <c r="D1850" s="170">
        <v>76675</v>
      </c>
      <c r="E1850" s="173" t="s">
        <v>26135</v>
      </c>
      <c r="F1850" s="101" t="str">
        <f>IF(ISBLANK(K1850), "Apenas Solicitação", "Tem OC")</f>
        <v>Apenas Solicitação</v>
      </c>
      <c r="G1850" s="170">
        <v>2</v>
      </c>
      <c r="H1850" s="102">
        <f>G1850-I1850</f>
        <v>2</v>
      </c>
      <c r="I1850" s="103"/>
      <c r="J1850" s="174">
        <v>45857</v>
      </c>
      <c r="K1850" s="173"/>
      <c r="L1850" s="173"/>
      <c r="M1850" s="104" t="str">
        <f ca="1">IF(OR(N1850="", N1850=0), "", IF(N1850&gt;TODAY(), "No prazo", "Atrasado"))</f>
        <v/>
      </c>
      <c r="N1850" s="104" t="str">
        <f>IFERROR(K1850 + VALUE(LEFT(L1850, FIND(" ", L1850) - 1)), "")</f>
        <v/>
      </c>
      <c r="O1850" s="105" t="str">
        <f>IF(_xlfn.DAYS(K1850,J1850)&lt;0, "Aguardando OC", _xlfn.DAYS(K1850,J1850))</f>
        <v>Aguardando OC</v>
      </c>
      <c r="P1850" s="170">
        <v>412444</v>
      </c>
      <c r="Q1850" s="12"/>
      <c r="R1850" s="170">
        <v>0</v>
      </c>
      <c r="S1850" s="2">
        <v>221</v>
      </c>
      <c r="T1850" s="135" t="s">
        <v>1029</v>
      </c>
      <c r="U1850" s="170">
        <v>106</v>
      </c>
      <c r="V1850" s="170"/>
      <c r="W1850" s="105" t="str">
        <f>IFERROR(VLOOKUP(V1850, Fornecedores!A:C, 3, FALSE), "")</f>
        <v/>
      </c>
      <c r="X1850" s="105" t="str">
        <f>IFERROR(VLOOKUP(V1850, Fornecedores!A:E, 5, FALSE), "")</f>
        <v/>
      </c>
      <c r="Y1850" s="105" t="str">
        <f>IFERROR(VLOOKUP(V1850, Fornecedores!A:F, 6, FALSE), "")</f>
        <v/>
      </c>
      <c r="Z1850" s="101" t="str">
        <f>IF(H1850=0, "Pedido entregue!", "Pendente")</f>
        <v>Pendente</v>
      </c>
      <c r="AB1850" s="132" t="str">
        <f>IF(Z1850="Pedido Entregue!", IF(AA1850=1, "Retirado do Almoxarifado", IF(AA1850=2, "Material devolvido", "Aguardando retirada")), IF(Z1850="Pendente", "Entrega pendente", ""))</f>
        <v>Entrega pendente</v>
      </c>
      <c r="AC1850" s="18">
        <v>1</v>
      </c>
      <c r="AD1850" s="18">
        <f>AC1850/SUMIF($P:$P,P1850,$AC:$AC)</f>
        <v>1</v>
      </c>
      <c r="AE1850" s="18">
        <f>IF(R1850=0,0,AC1850/SUMIF($R:$R,R1850,$AC:$AC))</f>
        <v>0</v>
      </c>
      <c r="AF1850" s="18">
        <f>IF(R1850=0,1,0)</f>
        <v>1</v>
      </c>
      <c r="AH1850" t="str">
        <f>TEXT(J1850,"MMMM")</f>
        <v>julho</v>
      </c>
    </row>
    <row r="1851" spans="1:34" ht="12.75" hidden="1" customHeight="1" x14ac:dyDescent="0.25">
      <c r="A1851" s="90" t="str">
        <f>IF(C1851="Oficina Diversos","Oficina Geral",
IF(ISNUMBER(FIND("Estoque - Colhedoras",C1851)),"Colhedoras",IF(ISNUMBER(FIND("Caldeiraria",C1851)),"Caldeiraria",IF(ISNUMBER(FIND("Borracharia",C1851)),"Borracharia",IF(ISNUMBER(FIND("Lubrificação",C1851)),"Lubrificação",
IF(ISNUMBER(FIND("Estoque - Carregadeiras",C1851)),"Carregadeiras",IF(ISNUMBER(FIND("Estoque - Veic. Leves",C1851)),"Veic. Leves",
IF(ISNUMBER(FIND("Estoque - Caminhões",C1851)),"Caminhões",IF(ISNUMBER(FIND("Estoque - Transbordos",C1851)),"Transbordos",
IF(ISNUMBER(FIND("Estoque - Tratores",C1851)),"Tratores",
IF(ISNUMBER(FIND("Estoque - Máquinas pesadas",C1851)),"Máquinas pesadas",
IF(ISNUMBER(FIND("Estoque - Reboques",C1851)),"Reboques",
IF(C1851="Estoque","Estoque",
IF(AND(ISNUMBER(C1851),C1851&gt;1000,C1851&lt;2000),"Caminhões",
IF(AND(ISNUMBER(C1851),C1851&gt;2000,C1851&lt;3000),"Tratores",
IF(AND(ISNUMBER(C1851),C1851&gt;3000,C1851&lt;4000),"Carregadeiras",
IF(AND(ISNUMBER(C1851),C1851&gt;4000,C1851&lt;5000),"Máquinas pesadas",
IF(AND(ISNUMBER(C1851),C1851&gt;5000,C1851&lt;6000),"Colhedoras",
IF(AND(ISNUMBER(C1851),C1851&gt;7000,C1851&lt;8000),"Irrigação",
IF(AND(ISNUMBER(C1851),C1851&gt;8000,C1851&lt;9000),"Reboques",IF(AND(ISNUMBER(C1851),C1851&gt;0,C1851&lt;1000),"Veic. Leves","")))))))))))))))))))))</f>
        <v>Caminhões</v>
      </c>
      <c r="B1851"/>
      <c r="C1851" s="2">
        <v>1021</v>
      </c>
      <c r="D1851" s="2">
        <v>76768</v>
      </c>
      <c r="E1851" s="3" t="s">
        <v>19876</v>
      </c>
      <c r="F1851" s="14" t="str">
        <f>IF(ISBLANK(K1851), "Apenas Solicitação", "Tem OC")</f>
        <v>Tem OC</v>
      </c>
      <c r="G1851" s="2">
        <v>2</v>
      </c>
      <c r="H1851" s="37">
        <f>G1851-I1851</f>
        <v>0</v>
      </c>
      <c r="I1851" s="38">
        <v>2</v>
      </c>
      <c r="J1851" s="4">
        <v>45793</v>
      </c>
      <c r="K1851" s="180">
        <v>45797</v>
      </c>
      <c r="L1851" s="3"/>
      <c r="M1851" s="44"/>
      <c r="N1851" s="44" t="str">
        <f>IFERROR(K1851 + VALUE(LEFT(L1851, FIND(" ", L1851) - 1)), "")</f>
        <v/>
      </c>
      <c r="O1851" s="3">
        <f>IF(_xlfn.DAYS(K1851,J1851)&lt;0, "Aguardando OC", _xlfn.DAYS(K1851,J1851))</f>
        <v>4</v>
      </c>
      <c r="P1851" s="14">
        <v>403160</v>
      </c>
      <c r="Q1851" s="54"/>
      <c r="R1851" s="14">
        <v>167927</v>
      </c>
      <c r="S1851" s="42">
        <v>221</v>
      </c>
      <c r="T1851" s="150" t="s">
        <v>1029</v>
      </c>
      <c r="U1851" s="45">
        <v>450</v>
      </c>
      <c r="V1851" s="2">
        <v>2097</v>
      </c>
      <c r="W1851" s="43" t="str">
        <f>IFERROR(VLOOKUP(V1851, Fornecedores!A:C, 3, FALSE), "")</f>
        <v xml:space="preserve">CAUPECAS            </v>
      </c>
      <c r="X1851" s="43" t="str">
        <f>IFERROR(VLOOKUP(V1851, Fornecedores!A:E, 5, FALSE), "")</f>
        <v>Recife</v>
      </c>
      <c r="Y1851" s="43" t="str">
        <f>IFERROR(VLOOKUP(V1851, Fornecedores!A:F, 6, FALSE), "")</f>
        <v>PE</v>
      </c>
      <c r="Z1851" s="14" t="str">
        <f>IF(H1851=0, "Pedido entregue!", "Pendente")</f>
        <v>Pedido entregue!</v>
      </c>
      <c r="AA1851" s="74">
        <v>1</v>
      </c>
      <c r="AB1851" s="58" t="str">
        <f>IF(Z1851="Pedido Entregue!", IF(AA1851=1, "Retirado do Almoxarifado", IF(AA1851=2, "Material devolvido", "Aguardando retirada")), IF(Z1851="Pendente", "Entrega pendente", ""))</f>
        <v>Retirado do Almoxarifado</v>
      </c>
      <c r="AC1851" s="18">
        <v>1</v>
      </c>
      <c r="AD1851" s="18">
        <f>AC1851/SUMIF($P:$P,P1851,$AC:$AC)</f>
        <v>1</v>
      </c>
      <c r="AE1851" s="18">
        <f>IF(R1851=0,0,AC1851/SUMIF($R:$R,R1851,$AC:$AC))</f>
        <v>0.5</v>
      </c>
      <c r="AF1851" s="18">
        <f>IF(R1851=0,1,0)</f>
        <v>0</v>
      </c>
      <c r="AH1851" t="str">
        <f>TEXT(J1851,"MMMM")</f>
        <v>maio</v>
      </c>
    </row>
    <row r="1852" spans="1:34" ht="12.75" hidden="1" customHeight="1" x14ac:dyDescent="0.25">
      <c r="A1852" s="90" t="str">
        <f>IF(C1852="Oficina Diversos","Oficina Geral",
IF(ISNUMBER(FIND("Estoque - Colhedoras",C1852)),"Colhedoras",IF(ISNUMBER(FIND("Caldeiraria",C1852)),"Caldeiraria",IF(ISNUMBER(FIND("Borracharia",C1852)),"Borracharia",IF(ISNUMBER(FIND("Lubrificação",C1852)),"Lubrificação",
IF(ISNUMBER(FIND("Estoque - Carregadeiras",C1852)),"Carregadeiras",IF(ISNUMBER(FIND("Estoque - Veic. Leves",C1852)),"Veic. Leves",
IF(ISNUMBER(FIND("Estoque - Caminhões",C1852)),"Caminhões",IF(ISNUMBER(FIND("Estoque - Transbordos",C1852)),"Transbordos",
IF(ISNUMBER(FIND("Estoque - Tratores",C1852)),"Tratores",
IF(ISNUMBER(FIND("Estoque - Máquinas pesadas",C1852)),"Máquinas pesadas",
IF(ISNUMBER(FIND("Estoque - Reboques",C1852)),"Reboques",
IF(C1852="Estoque","Estoque",
IF(AND(ISNUMBER(C1852),C1852&gt;1000,C1852&lt;2000),"Caminhões",
IF(AND(ISNUMBER(C1852),C1852&gt;2000,C1852&lt;3000),"Tratores",
IF(AND(ISNUMBER(C1852),C1852&gt;3000,C1852&lt;4000),"Carregadeiras",
IF(AND(ISNUMBER(C1852),C1852&gt;4000,C1852&lt;5000),"Máquinas pesadas",
IF(AND(ISNUMBER(C1852),C1852&gt;5000,C1852&lt;6000),"Colhedoras",
IF(AND(ISNUMBER(C1852),C1852&gt;7000,C1852&lt;8000),"Irrigação",
IF(AND(ISNUMBER(C1852),C1852&gt;8000,C1852&lt;9000),"Reboques",IF(AND(ISNUMBER(C1852),C1852&gt;0,C1852&lt;1000),"Veic. Leves","")))))))))))))))))))))</f>
        <v>Caminhões</v>
      </c>
      <c r="B1852"/>
      <c r="C1852" s="2">
        <v>1021</v>
      </c>
      <c r="D1852" s="2">
        <v>76769</v>
      </c>
      <c r="E1852" s="3" t="s">
        <v>19877</v>
      </c>
      <c r="F1852" s="14" t="str">
        <f>IF(ISBLANK(K1852), "Apenas Solicitação", "Tem OC")</f>
        <v>Tem OC</v>
      </c>
      <c r="G1852" s="2">
        <v>2</v>
      </c>
      <c r="H1852" s="37">
        <f>G1852-I1852</f>
        <v>0</v>
      </c>
      <c r="I1852" s="38">
        <v>2</v>
      </c>
      <c r="J1852" s="4">
        <v>45793</v>
      </c>
      <c r="K1852" s="180">
        <v>45797</v>
      </c>
      <c r="L1852" s="3"/>
      <c r="M1852" s="44"/>
      <c r="N1852" s="44" t="str">
        <f>IFERROR(K1852 + VALUE(LEFT(L1852, FIND(" ", L1852) - 1)), "")</f>
        <v/>
      </c>
      <c r="O1852" s="3">
        <f>IF(_xlfn.DAYS(K1852,J1852)&lt;0, "Aguardando OC", _xlfn.DAYS(K1852,J1852))</f>
        <v>4</v>
      </c>
      <c r="P1852" s="14">
        <v>403159</v>
      </c>
      <c r="Q1852" s="54"/>
      <c r="R1852" s="14">
        <v>167927</v>
      </c>
      <c r="S1852" s="42">
        <v>221</v>
      </c>
      <c r="T1852" s="150" t="s">
        <v>1029</v>
      </c>
      <c r="U1852" s="45">
        <v>450</v>
      </c>
      <c r="V1852" s="2">
        <v>2097</v>
      </c>
      <c r="W1852" s="43" t="str">
        <f>IFERROR(VLOOKUP(V1852, Fornecedores!A:C, 3, FALSE), "")</f>
        <v xml:space="preserve">CAUPECAS            </v>
      </c>
      <c r="X1852" s="43" t="str">
        <f>IFERROR(VLOOKUP(V1852, Fornecedores!A:E, 5, FALSE), "")</f>
        <v>Recife</v>
      </c>
      <c r="Y1852" s="43" t="str">
        <f>IFERROR(VLOOKUP(V1852, Fornecedores!A:F, 6, FALSE), "")</f>
        <v>PE</v>
      </c>
      <c r="Z1852" s="14" t="str">
        <f>IF(H1852=0, "Pedido entregue!", "Pendente")</f>
        <v>Pedido entregue!</v>
      </c>
      <c r="AA1852" s="74">
        <v>1</v>
      </c>
      <c r="AB1852" s="58" t="str">
        <f>IF(Z1852="Pedido Entregue!", IF(AA1852=1, "Retirado do Almoxarifado", IF(AA1852=2, "Material devolvido", "Aguardando retirada")), IF(Z1852="Pendente", "Entrega pendente", ""))</f>
        <v>Retirado do Almoxarifado</v>
      </c>
      <c r="AC1852" s="18">
        <v>1</v>
      </c>
      <c r="AD1852" s="18">
        <f>AC1852/SUMIF($P:$P,P1852,$AC:$AC)</f>
        <v>1</v>
      </c>
      <c r="AE1852" s="18">
        <f>IF(R1852=0,0,AC1852/SUMIF($R:$R,R1852,$AC:$AC))</f>
        <v>0.5</v>
      </c>
      <c r="AF1852" s="18">
        <f>IF(R1852=0,1,0)</f>
        <v>0</v>
      </c>
      <c r="AH1852" t="str">
        <f>TEXT(J1852,"MMMM")</f>
        <v>maio</v>
      </c>
    </row>
    <row r="1853" spans="1:34" ht="12.75" customHeight="1" x14ac:dyDescent="0.25">
      <c r="A1853" s="90" t="str">
        <f>IF(C1853="Oficina Diversos","Oficina Geral",
IF(ISNUMBER(FIND("Estoque - Colhedoras",C1853)),"Colhedoras",IF(ISNUMBER(FIND("Caldeiraria",C1853)),"Caldeiraria",IF(ISNUMBER(FIND("Borracharia",C1853)),"Borracharia",IF(ISNUMBER(FIND("Lubrificação",C1853)),"Lubrificação",
IF(ISNUMBER(FIND("Estoque - Carregadeiras",C1853)),"Carregadeiras",IF(ISNUMBER(FIND("Estoque - Veic. Leves",C1853)),"Veic. Leves",
IF(ISNUMBER(FIND("Estoque - Caminhões",C1853)),"Caminhões",IF(ISNUMBER(FIND("Estoque - Transbordos",C1853)),"Transbordos",
IF(ISNUMBER(FIND("Estoque - Tratores",C1853)),"Tratores",
IF(ISNUMBER(FIND("Estoque - Máquinas pesadas",C1853)),"Máquinas pesadas",
IF(ISNUMBER(FIND("Estoque - Reboques",C1853)),"Reboques",
IF(C1853="Estoque","Estoque",
IF(AND(ISNUMBER(C1853),C1853&gt;1000,C1853&lt;2000),"Caminhões",
IF(AND(ISNUMBER(C1853),C1853&gt;2000,C1853&lt;3000),"Tratores",
IF(AND(ISNUMBER(C1853),C1853&gt;3000,C1853&lt;4000),"Carregadeiras",
IF(AND(ISNUMBER(C1853),C1853&gt;4000,C1853&lt;5000),"Máquinas pesadas",
IF(AND(ISNUMBER(C1853),C1853&gt;5000,C1853&lt;6000),"Colhedoras",
IF(AND(ISNUMBER(C1853),C1853&gt;7000,C1853&lt;8000),"Irrigação",
IF(AND(ISNUMBER(C1853),C1853&gt;8000,C1853&lt;9000),"Reboques",IF(AND(ISNUMBER(C1853),C1853&gt;0,C1853&lt;1000),"Veic. Leves","")))))))))))))))))))))</f>
        <v>Tratores</v>
      </c>
      <c r="C1853" s="144">
        <v>2064</v>
      </c>
      <c r="D1853" s="143">
        <v>76837</v>
      </c>
      <c r="E1853" s="146" t="s">
        <v>20595</v>
      </c>
      <c r="F1853" s="101" t="str">
        <f>IF(ISBLANK(K1853), "Apenas Solicitação", "Tem OC")</f>
        <v>Apenas Solicitação</v>
      </c>
      <c r="G1853" s="143">
        <v>12</v>
      </c>
      <c r="H1853" s="102">
        <f>G1853-I1853</f>
        <v>12</v>
      </c>
      <c r="I1853" s="103"/>
      <c r="J1853" s="147">
        <v>45821</v>
      </c>
      <c r="K1853" s="200"/>
      <c r="L1853" s="146"/>
      <c r="M1853" s="104" t="str">
        <f ca="1">IF(OR(N1853="", N1853=0), "", IF(N1853&gt;TODAY(), "No prazo", "Atrasado"))</f>
        <v/>
      </c>
      <c r="N1853" s="104" t="str">
        <f>IFERROR(K1853 + VALUE(LEFT(L1853, FIND(" ", L1853) - 1)), "")</f>
        <v/>
      </c>
      <c r="O1853" s="105" t="str">
        <f>IF(_xlfn.DAYS(K1853,J1853)&lt;0, "Aguardando OC", _xlfn.DAYS(K1853,J1853))</f>
        <v>Aguardando OC</v>
      </c>
      <c r="P1853" s="200">
        <v>407243</v>
      </c>
      <c r="Q1853" s="12"/>
      <c r="R1853" s="200">
        <v>0</v>
      </c>
      <c r="S1853" s="143">
        <v>221</v>
      </c>
      <c r="T1853" s="135" t="s">
        <v>1029</v>
      </c>
      <c r="U1853" s="164">
        <v>235.07</v>
      </c>
      <c r="V1853" s="143"/>
      <c r="W1853" s="105" t="str">
        <f>IFERROR(VLOOKUP(V1853, Fornecedores!A:C, 3, FALSE), "")</f>
        <v/>
      </c>
      <c r="X1853" s="105" t="str">
        <f>IFERROR(VLOOKUP(V1853, Fornecedores!A:E, 5, FALSE), "")</f>
        <v/>
      </c>
      <c r="Y1853" s="105" t="str">
        <f>IFERROR(VLOOKUP(V1853, Fornecedores!A:F, 6, FALSE), "")</f>
        <v/>
      </c>
      <c r="Z1853" s="101" t="str">
        <f>IF(H1853=0, "Pedido entregue!", "Pendente")</f>
        <v>Pendente</v>
      </c>
      <c r="AB1853" s="132" t="str">
        <f>IF(Z1853="Pedido Entregue!", IF(AA1853=1, "Retirado do Almoxarifado", IF(AA1853=2, "Material devolvido", "Aguardando retirada")), IF(Z1853="Pendente", "Entrega pendente", ""))</f>
        <v>Entrega pendente</v>
      </c>
      <c r="AC1853" s="18">
        <v>1</v>
      </c>
      <c r="AD1853" s="18">
        <f>AC1853/SUMIF($P:$P,P1853,$AC:$AC)</f>
        <v>1</v>
      </c>
      <c r="AE1853" s="18">
        <f>IF(R1853=0,0,AC1853/SUMIF($R:$R,R1853,$AC:$AC))</f>
        <v>0</v>
      </c>
      <c r="AF1853" s="18">
        <f>IF(R1853=0,1,0)</f>
        <v>1</v>
      </c>
      <c r="AH1853" t="str">
        <f>TEXT(J1853,"MMMM")</f>
        <v>junho</v>
      </c>
    </row>
    <row r="1854" spans="1:34" ht="12.75" hidden="1" customHeight="1" x14ac:dyDescent="0.25">
      <c r="A1854" s="90" t="str">
        <f>IF(C1854="Oficina Diversos","Oficina Geral",
IF(ISNUMBER(FIND("Estoque - Colhedoras",C1854)),"Colhedoras",IF(ISNUMBER(FIND("Caldeiraria",C1854)),"Caldeiraria",IF(ISNUMBER(FIND("Borracharia",C1854)),"Borracharia",IF(ISNUMBER(FIND("Lubrificação",C1854)),"Lubrificação",
IF(ISNUMBER(FIND("Estoque - Carregadeiras",C1854)),"Carregadeiras",IF(ISNUMBER(FIND("Estoque - Veic. Leves",C1854)),"Veic. Leves",
IF(ISNUMBER(FIND("Estoque - Caminhões",C1854)),"Caminhões",IF(ISNUMBER(FIND("Estoque - Transbordos",C1854)),"Transbordos",
IF(ISNUMBER(FIND("Estoque - Tratores",C1854)),"Tratores",
IF(ISNUMBER(FIND("Estoque - Máquinas pesadas",C1854)),"Máquinas pesadas",
IF(ISNUMBER(FIND("Estoque - Reboques",C1854)),"Reboques",
IF(C1854="Estoque","Estoque",
IF(AND(ISNUMBER(C1854),C1854&gt;1000,C1854&lt;2000),"Caminhões",
IF(AND(ISNUMBER(C1854),C1854&gt;2000,C1854&lt;3000),"Tratores",
IF(AND(ISNUMBER(C1854),C1854&gt;3000,C1854&lt;4000),"Carregadeiras",
IF(AND(ISNUMBER(C1854),C1854&gt;4000,C1854&lt;5000),"Máquinas pesadas",
IF(AND(ISNUMBER(C1854),C1854&gt;5000,C1854&lt;6000),"Colhedoras",
IF(AND(ISNUMBER(C1854),C1854&gt;7000,C1854&lt;8000),"Irrigação",
IF(AND(ISNUMBER(C1854),C1854&gt;8000,C1854&lt;9000),"Reboques",IF(AND(ISNUMBER(C1854),C1854&gt;0,C1854&lt;1000),"Veic. Leves","")))))))))))))))))))))</f>
        <v>Veic. Leves</v>
      </c>
      <c r="B1854" s="72"/>
      <c r="C1854" s="2">
        <v>54</v>
      </c>
      <c r="D1854" s="2">
        <v>77122</v>
      </c>
      <c r="E1854" s="3" t="s">
        <v>770</v>
      </c>
      <c r="F1854" s="14" t="str">
        <f>IF(ISBLANK(K1854), "Apenas Solicitação", "Tem OC")</f>
        <v>Tem OC</v>
      </c>
      <c r="G1854" s="2">
        <v>1</v>
      </c>
      <c r="H1854" s="37">
        <f>G1854-I1854</f>
        <v>0</v>
      </c>
      <c r="I1854" s="38">
        <v>1</v>
      </c>
      <c r="J1854" s="4">
        <v>45756</v>
      </c>
      <c r="K1854" s="180">
        <v>45763</v>
      </c>
      <c r="L1854" s="3"/>
      <c r="M1854" s="44"/>
      <c r="N1854" s="44" t="str">
        <f>IFERROR(K1854 + VALUE(LEFT(L1854, FIND(" ", L1854) - 1)), "")</f>
        <v/>
      </c>
      <c r="O1854" s="3">
        <f>IF(_xlfn.DAYS(K1854,J1854)&lt;0, "Aguardando OC", _xlfn.DAYS(K1854,J1854))</f>
        <v>7</v>
      </c>
      <c r="P1854" s="14">
        <v>398742</v>
      </c>
      <c r="Q1854" s="169">
        <v>1143417</v>
      </c>
      <c r="R1854" s="14">
        <v>166436</v>
      </c>
      <c r="S1854" s="2">
        <v>719</v>
      </c>
      <c r="T1854" s="135" t="s">
        <v>11</v>
      </c>
      <c r="U1854" s="21">
        <v>576</v>
      </c>
      <c r="V1854" s="2">
        <v>5075</v>
      </c>
      <c r="W1854" s="43" t="str">
        <f>IFERROR(VLOOKUP(V1854, Fornecedores!A:C, 3, FALSE), "")</f>
        <v>LOJÃO DAS PEÇAS</v>
      </c>
      <c r="X1854" s="43" t="str">
        <f>IFERROR(VLOOKUP(V1854, Fornecedores!A:E, 5, FALSE), "")</f>
        <v>João Pessoa</v>
      </c>
      <c r="Y1854" s="43" t="str">
        <f>IFERROR(VLOOKUP(V1854, Fornecedores!A:F, 6, FALSE), "")</f>
        <v>PB</v>
      </c>
      <c r="Z1854" s="14" t="str">
        <f>IF(H1854=0, "Pedido entregue!", "Pendente")</f>
        <v>Pedido entregue!</v>
      </c>
      <c r="AA1854" s="74"/>
      <c r="AB1854" s="58" t="str">
        <f>IF(Z1854="Pedido Entregue!", IF(AA1854=1, "Retirado do Almoxarifado", IF(AA1854=2, "Material devolvido", "Aguardando retirada")), IF(Z1854="Pendente", "Entrega pendente", ""))</f>
        <v>Aguardando retirada</v>
      </c>
      <c r="AC1854" s="18">
        <v>1</v>
      </c>
      <c r="AD1854" s="18">
        <f>AC1854/SUMIF($P:$P,P1854,$AC:$AC)</f>
        <v>1</v>
      </c>
      <c r="AE1854" s="18">
        <f>IF(R1854=0,0,AC1854/SUMIF($R:$R,R1854,$AC:$AC))</f>
        <v>0.5</v>
      </c>
      <c r="AF1854" s="18">
        <f>IF(R1854=0,1,0)</f>
        <v>0</v>
      </c>
      <c r="AG1854" s="18">
        <f>IF(R1854=0,#REF!-J1854,0)</f>
        <v>0</v>
      </c>
      <c r="AH1854" t="str">
        <f>TEXT(J1854,"MMMM")</f>
        <v>abril</v>
      </c>
    </row>
    <row r="1855" spans="1:34" ht="12.75" hidden="1" customHeight="1" x14ac:dyDescent="0.25">
      <c r="A1855" s="90" t="str">
        <f>IF(C1855="Oficina Diversos","Oficina Geral",
IF(ISNUMBER(FIND("Estoque - Colhedoras",C1855)),"Colhedoras",IF(ISNUMBER(FIND("Caldeiraria",C1855)),"Caldeiraria",IF(ISNUMBER(FIND("Borracharia",C1855)),"Borracharia",IF(ISNUMBER(FIND("Lubrificação",C1855)),"Lubrificação",
IF(ISNUMBER(FIND("Estoque - Carregadeiras",C1855)),"Carregadeiras",IF(ISNUMBER(FIND("Estoque - Veic. Leves",C1855)),"Veic. Leves",
IF(ISNUMBER(FIND("Estoque - Caminhões",C1855)),"Caminhões",IF(ISNUMBER(FIND("Estoque - Transbordos",C1855)),"Transbordos",
IF(ISNUMBER(FIND("Estoque - Tratores",C1855)),"Tratores",
IF(ISNUMBER(FIND("Estoque - Máquinas pesadas",C1855)),"Máquinas pesadas",
IF(ISNUMBER(FIND("Estoque - Reboques",C1855)),"Reboques",
IF(C1855="Estoque","Estoque",
IF(AND(ISNUMBER(C1855),C1855&gt;1000,C1855&lt;2000),"Caminhões",
IF(AND(ISNUMBER(C1855),C1855&gt;2000,C1855&lt;3000),"Tratores",
IF(AND(ISNUMBER(C1855),C1855&gt;3000,C1855&lt;4000),"Carregadeiras",
IF(AND(ISNUMBER(C1855),C1855&gt;4000,C1855&lt;5000),"Máquinas pesadas",
IF(AND(ISNUMBER(C1855),C1855&gt;5000,C1855&lt;6000),"Colhedoras",
IF(AND(ISNUMBER(C1855),C1855&gt;7000,C1855&lt;8000),"Irrigação",
IF(AND(ISNUMBER(C1855),C1855&gt;8000,C1855&lt;9000),"Reboques",IF(AND(ISNUMBER(C1855),C1855&gt;0,C1855&lt;1000),"Veic. Leves","")))))))))))))))))))))</f>
        <v>Veic. Leves</v>
      </c>
      <c r="B1855" s="72"/>
      <c r="C1855" s="2">
        <v>62</v>
      </c>
      <c r="D1855" s="2">
        <v>77122</v>
      </c>
      <c r="E1855" s="3" t="s">
        <v>770</v>
      </c>
      <c r="F1855" s="14" t="str">
        <f>IF(ISBLANK(K1855), "Apenas Solicitação", "Tem OC")</f>
        <v>Tem OC</v>
      </c>
      <c r="G1855" s="2">
        <v>1</v>
      </c>
      <c r="H1855" s="37">
        <f>G1855-I1855</f>
        <v>0</v>
      </c>
      <c r="I1855" s="38">
        <v>1</v>
      </c>
      <c r="J1855" s="4">
        <v>45756</v>
      </c>
      <c r="K1855" s="180">
        <v>45763</v>
      </c>
      <c r="L1855" s="3"/>
      <c r="M1855" s="44"/>
      <c r="N1855" s="44" t="str">
        <f>IFERROR(K1855 + VALUE(LEFT(L1855, FIND(" ", L1855) - 1)), "")</f>
        <v/>
      </c>
      <c r="O1855" s="3">
        <f>IF(_xlfn.DAYS(K1855,J1855)&lt;0, "Aguardando OC", _xlfn.DAYS(K1855,J1855))</f>
        <v>7</v>
      </c>
      <c r="P1855" s="14">
        <v>398749</v>
      </c>
      <c r="Q1855" s="169">
        <v>1143422</v>
      </c>
      <c r="R1855" s="14">
        <v>166436</v>
      </c>
      <c r="S1855" s="2">
        <v>719</v>
      </c>
      <c r="T1855" s="135" t="s">
        <v>11</v>
      </c>
      <c r="U1855" s="21">
        <v>576</v>
      </c>
      <c r="V1855" s="2">
        <v>5075</v>
      </c>
      <c r="W1855" s="43" t="str">
        <f>IFERROR(VLOOKUP(V1855, Fornecedores!A:C, 3, FALSE), "")</f>
        <v>LOJÃO DAS PEÇAS</v>
      </c>
      <c r="X1855" s="43" t="str">
        <f>IFERROR(VLOOKUP(V1855, Fornecedores!A:E, 5, FALSE), "")</f>
        <v>João Pessoa</v>
      </c>
      <c r="Y1855" s="43" t="str">
        <f>IFERROR(VLOOKUP(V1855, Fornecedores!A:F, 6, FALSE), "")</f>
        <v>PB</v>
      </c>
      <c r="Z1855" s="14" t="str">
        <f>IF(H1855=0, "Pedido entregue!", "Pendente")</f>
        <v>Pedido entregue!</v>
      </c>
      <c r="AA1855" s="74"/>
      <c r="AB1855" s="58" t="str">
        <f>IF(Z1855="Pedido Entregue!", IF(AA1855=1, "Retirado do Almoxarifado", IF(AA1855=2, "Material devolvido", "Aguardando retirada")), IF(Z1855="Pendente", "Entrega pendente", ""))</f>
        <v>Aguardando retirada</v>
      </c>
      <c r="AC1855" s="18">
        <v>1</v>
      </c>
      <c r="AD1855" s="18">
        <f>AC1855/SUMIF($P:$P,P1855,$AC:$AC)</f>
        <v>1</v>
      </c>
      <c r="AE1855" s="18">
        <f>IF(R1855=0,0,AC1855/SUMIF($R:$R,R1855,$AC:$AC))</f>
        <v>0.5</v>
      </c>
      <c r="AF1855" s="18">
        <f>IF(R1855=0,1,0)</f>
        <v>0</v>
      </c>
      <c r="AG1855" s="18">
        <f>IF(R1855=0,#REF!-J1855,0)</f>
        <v>0</v>
      </c>
      <c r="AH1855" t="str">
        <f>TEXT(J1855,"MMMM")</f>
        <v>abril</v>
      </c>
    </row>
    <row r="1856" spans="1:34" ht="12.75" hidden="1" customHeight="1" x14ac:dyDescent="0.25">
      <c r="A1856" s="90" t="str">
        <f>IF(C1856="Oficina Diversos","Oficina Geral",
IF(ISNUMBER(FIND("Estoque - Colhedoras",C1856)),"Colhedoras",IF(ISNUMBER(FIND("Caldeiraria",C1856)),"Caldeiraria",IF(ISNUMBER(FIND("Borracharia",C1856)),"Borracharia",IF(ISNUMBER(FIND("Lubrificação",C1856)),"Lubrificação",
IF(ISNUMBER(FIND("Estoque - Carregadeiras",C1856)),"Carregadeiras",IF(ISNUMBER(FIND("Estoque - Veic. Leves",C1856)),"Veic. Leves",
IF(ISNUMBER(FIND("Estoque - Caminhões",C1856)),"Caminhões",IF(ISNUMBER(FIND("Estoque - Transbordos",C1856)),"Transbordos",
IF(ISNUMBER(FIND("Estoque - Tratores",C1856)),"Tratores",
IF(ISNUMBER(FIND("Estoque - Máquinas pesadas",C1856)),"Máquinas pesadas",
IF(ISNUMBER(FIND("Estoque - Reboques",C1856)),"Reboques",
IF(C1856="Estoque","Estoque",
IF(AND(ISNUMBER(C1856),C1856&gt;1000,C1856&lt;2000),"Caminhões",
IF(AND(ISNUMBER(C1856),C1856&gt;2000,C1856&lt;3000),"Tratores",
IF(AND(ISNUMBER(C1856),C1856&gt;3000,C1856&lt;4000),"Carregadeiras",
IF(AND(ISNUMBER(C1856),C1856&gt;4000,C1856&lt;5000),"Máquinas pesadas",
IF(AND(ISNUMBER(C1856),C1856&gt;5000,C1856&lt;6000),"Colhedoras",
IF(AND(ISNUMBER(C1856),C1856&gt;7000,C1856&lt;8000),"Irrigação",
IF(AND(ISNUMBER(C1856),C1856&gt;8000,C1856&lt;9000),"Reboques",IF(AND(ISNUMBER(C1856),C1856&gt;0,C1856&lt;1000),"Veic. Leves","")))))))))))))))))))))</f>
        <v>Veic. Leves</v>
      </c>
      <c r="B1856" s="72"/>
      <c r="C1856" s="34">
        <v>55</v>
      </c>
      <c r="D1856" s="34">
        <v>77122</v>
      </c>
      <c r="E1856" s="36" t="s">
        <v>770</v>
      </c>
      <c r="F1856" s="14" t="str">
        <f>IF(ISBLANK(K1856), "Apenas Solicitação", "Tem OC")</f>
        <v>Tem OC</v>
      </c>
      <c r="G1856" s="34">
        <v>1</v>
      </c>
      <c r="H1856" s="37">
        <f>G1856-I1856</f>
        <v>0</v>
      </c>
      <c r="I1856" s="38">
        <v>1</v>
      </c>
      <c r="J1856" s="35">
        <v>45768</v>
      </c>
      <c r="K1856" s="184">
        <v>45776</v>
      </c>
      <c r="L1856" s="3"/>
      <c r="M1856" s="44"/>
      <c r="N1856" s="44" t="str">
        <f>IFERROR(K1856 + VALUE(LEFT(L1856, FIND(" ", L1856) - 1)), "")</f>
        <v/>
      </c>
      <c r="O1856" s="3">
        <f>IF(_xlfn.DAYS(K1856,J1856)&lt;0, "Aguardando OC", _xlfn.DAYS(K1856,J1856))</f>
        <v>8</v>
      </c>
      <c r="P1856" s="193">
        <v>399997</v>
      </c>
      <c r="Q1856" s="57"/>
      <c r="R1856" s="193">
        <v>166922</v>
      </c>
      <c r="S1856" s="34">
        <v>221</v>
      </c>
      <c r="T1856" s="266" t="s">
        <v>1029</v>
      </c>
      <c r="U1856" s="40">
        <v>700</v>
      </c>
      <c r="V1856" s="34">
        <v>5075</v>
      </c>
      <c r="W1856" s="43" t="str">
        <f>IFERROR(VLOOKUP(V1856, Fornecedores!A:C, 3, FALSE), "")</f>
        <v>LOJÃO DAS PEÇAS</v>
      </c>
      <c r="X1856" s="43" t="str">
        <f>IFERROR(VLOOKUP(V1856, Fornecedores!A:E, 5, FALSE), "")</f>
        <v>João Pessoa</v>
      </c>
      <c r="Y1856" s="43" t="str">
        <f>IFERROR(VLOOKUP(V1856, Fornecedores!A:F, 6, FALSE), "")</f>
        <v>PB</v>
      </c>
      <c r="Z1856" s="14" t="str">
        <f>IF(H1856=0, "Pedido entregue!", "Pendente")</f>
        <v>Pedido entregue!</v>
      </c>
      <c r="AA1856" s="74"/>
      <c r="AB1856" s="58" t="str">
        <f>IF(Z1856="Pedido Entregue!", IF(AA1856=1, "Retirado do Almoxarifado", IF(AA1856=2, "Material devolvido", "Aguardando retirada")), IF(Z1856="Pendente", "Entrega pendente", ""))</f>
        <v>Aguardando retirada</v>
      </c>
      <c r="AC1856" s="18">
        <v>1</v>
      </c>
      <c r="AD1856" s="18">
        <f>AC1856/SUMIF($P:$P,P1856,$AC:$AC)</f>
        <v>1</v>
      </c>
      <c r="AE1856" s="18">
        <f>IF(R1856=0,0,AC1856/SUMIF($R:$R,R1856,$AC:$AC))</f>
        <v>0.5</v>
      </c>
      <c r="AF1856" s="18">
        <f>IF(R1856=0,1,0)</f>
        <v>0</v>
      </c>
      <c r="AH1856" t="str">
        <f>TEXT(J1856,"MMMM")</f>
        <v>abril</v>
      </c>
    </row>
    <row r="1857" spans="1:34" ht="12.75" hidden="1" customHeight="1" x14ac:dyDescent="0.25">
      <c r="A1857" s="90" t="str">
        <f>IF(C1857="Oficina Diversos","Oficina Geral",
IF(ISNUMBER(FIND("Estoque - Colhedoras",C1857)),"Colhedoras",IF(ISNUMBER(FIND("Caldeiraria",C1857)),"Caldeiraria",IF(ISNUMBER(FIND("Borracharia",C1857)),"Borracharia",IF(ISNUMBER(FIND("Lubrificação",C1857)),"Lubrificação",
IF(ISNUMBER(FIND("Estoque - Carregadeiras",C1857)),"Carregadeiras",IF(ISNUMBER(FIND("Estoque - Veic. Leves",C1857)),"Veic. Leves",
IF(ISNUMBER(FIND("Estoque - Caminhões",C1857)),"Caminhões",IF(ISNUMBER(FIND("Estoque - Transbordos",C1857)),"Transbordos",
IF(ISNUMBER(FIND("Estoque - Tratores",C1857)),"Tratores",
IF(ISNUMBER(FIND("Estoque - Máquinas pesadas",C1857)),"Máquinas pesadas",
IF(ISNUMBER(FIND("Estoque - Reboques",C1857)),"Reboques",
IF(C1857="Estoque","Estoque",
IF(AND(ISNUMBER(C1857),C1857&gt;1000,C1857&lt;2000),"Caminhões",
IF(AND(ISNUMBER(C1857),C1857&gt;2000,C1857&lt;3000),"Tratores",
IF(AND(ISNUMBER(C1857),C1857&gt;3000,C1857&lt;4000),"Carregadeiras",
IF(AND(ISNUMBER(C1857),C1857&gt;4000,C1857&lt;5000),"Máquinas pesadas",
IF(AND(ISNUMBER(C1857),C1857&gt;5000,C1857&lt;6000),"Colhedoras",
IF(AND(ISNUMBER(C1857),C1857&gt;7000,C1857&lt;8000),"Irrigação",
IF(AND(ISNUMBER(C1857),C1857&gt;8000,C1857&lt;9000),"Reboques",IF(AND(ISNUMBER(C1857),C1857&gt;0,C1857&lt;1000),"Veic. Leves","")))))))))))))))))))))</f>
        <v>Veic. Leves</v>
      </c>
      <c r="B1857" s="72"/>
      <c r="C1857" s="2">
        <v>54</v>
      </c>
      <c r="D1857" s="2">
        <v>77125</v>
      </c>
      <c r="E1857" s="3" t="s">
        <v>771</v>
      </c>
      <c r="F1857" s="14" t="str">
        <f>IF(ISBLANK(K1857), "Apenas Solicitação", "Tem OC")</f>
        <v>Tem OC</v>
      </c>
      <c r="G1857" s="2">
        <v>1</v>
      </c>
      <c r="H1857" s="37">
        <f>G1857-I1857</f>
        <v>0</v>
      </c>
      <c r="I1857" s="38">
        <v>1</v>
      </c>
      <c r="J1857" s="4">
        <v>45756</v>
      </c>
      <c r="K1857" s="180">
        <v>45763</v>
      </c>
      <c r="L1857" s="3"/>
      <c r="M1857" s="44"/>
      <c r="N1857" s="44" t="str">
        <f>IFERROR(K1857 + VALUE(LEFT(L1857, FIND(" ", L1857) - 1)), "")</f>
        <v/>
      </c>
      <c r="O1857" s="3">
        <f>IF(_xlfn.DAYS(K1857,J1857)&lt;0, "Aguardando OC", _xlfn.DAYS(K1857,J1857))</f>
        <v>7</v>
      </c>
      <c r="P1857" s="14">
        <v>398745</v>
      </c>
      <c r="Q1857" s="169">
        <v>1143417</v>
      </c>
      <c r="R1857" s="14">
        <v>166437</v>
      </c>
      <c r="S1857" s="2">
        <v>719</v>
      </c>
      <c r="T1857" s="135" t="s">
        <v>11</v>
      </c>
      <c r="U1857" s="21">
        <v>287.67</v>
      </c>
      <c r="V1857" s="2">
        <v>9855</v>
      </c>
      <c r="W1857" s="43" t="str">
        <f>IFERROR(VLOOKUP(V1857, Fornecedores!A:C, 3, FALSE), "")</f>
        <v>FIORI VEICOLO</v>
      </c>
      <c r="X1857" s="43" t="str">
        <f>IFERROR(VLOOKUP(V1857, Fornecedores!A:E, 5, FALSE), "")</f>
        <v>João Pessoa</v>
      </c>
      <c r="Y1857" s="43" t="str">
        <f>IFERROR(VLOOKUP(V1857, Fornecedores!A:F, 6, FALSE), "")</f>
        <v>PB</v>
      </c>
      <c r="Z1857" s="14" t="str">
        <f>IF(H1857=0, "Pedido entregue!", "Pendente")</f>
        <v>Pedido entregue!</v>
      </c>
      <c r="AA1857" s="74"/>
      <c r="AB1857" s="58" t="str">
        <f>IF(Z1857="Pedido Entregue!", IF(AA1857=1, "Retirado do Almoxarifado", IF(AA1857=2, "Material devolvido", "Aguardando retirada")), IF(Z1857="Pendente", "Entrega pendente", ""))</f>
        <v>Aguardando retirada</v>
      </c>
      <c r="AC1857" s="18">
        <v>1</v>
      </c>
      <c r="AD1857" s="18">
        <f>AC1857/SUMIF($P:$P,P1857,$AC:$AC)</f>
        <v>1</v>
      </c>
      <c r="AE1857" s="18">
        <f>IF(R1857=0,0,AC1857/SUMIF($R:$R,R1857,$AC:$AC))</f>
        <v>0.16666666666666666</v>
      </c>
      <c r="AF1857" s="18">
        <f>IF(R1857=0,1,0)</f>
        <v>0</v>
      </c>
      <c r="AG1857" s="18">
        <f>IF(R1857=0,#REF!-J1857,0)</f>
        <v>0</v>
      </c>
      <c r="AH1857" t="str">
        <f>TEXT(J1857,"MMMM")</f>
        <v>abril</v>
      </c>
    </row>
    <row r="1858" spans="1:34" ht="12.75" hidden="1" customHeight="1" x14ac:dyDescent="0.25">
      <c r="A1858" s="90" t="str">
        <f>IF(C1858="Oficina Diversos","Oficina Geral",
IF(ISNUMBER(FIND("Estoque - Colhedoras",C1858)),"Colhedoras",IF(ISNUMBER(FIND("Caldeiraria",C1858)),"Caldeiraria",IF(ISNUMBER(FIND("Borracharia",C1858)),"Borracharia",IF(ISNUMBER(FIND("Lubrificação",C1858)),"Lubrificação",
IF(ISNUMBER(FIND("Estoque - Carregadeiras",C1858)),"Carregadeiras",IF(ISNUMBER(FIND("Estoque - Veic. Leves",C1858)),"Veic. Leves",
IF(ISNUMBER(FIND("Estoque - Caminhões",C1858)),"Caminhões",IF(ISNUMBER(FIND("Estoque - Transbordos",C1858)),"Transbordos",
IF(ISNUMBER(FIND("Estoque - Tratores",C1858)),"Tratores",
IF(ISNUMBER(FIND("Estoque - Máquinas pesadas",C1858)),"Máquinas pesadas",
IF(ISNUMBER(FIND("Estoque - Reboques",C1858)),"Reboques",
IF(C1858="Estoque","Estoque",
IF(AND(ISNUMBER(C1858),C1858&gt;1000,C1858&lt;2000),"Caminhões",
IF(AND(ISNUMBER(C1858),C1858&gt;2000,C1858&lt;3000),"Tratores",
IF(AND(ISNUMBER(C1858),C1858&gt;3000,C1858&lt;4000),"Carregadeiras",
IF(AND(ISNUMBER(C1858),C1858&gt;4000,C1858&lt;5000),"Máquinas pesadas",
IF(AND(ISNUMBER(C1858),C1858&gt;5000,C1858&lt;6000),"Colhedoras",
IF(AND(ISNUMBER(C1858),C1858&gt;7000,C1858&lt;8000),"Irrigação",
IF(AND(ISNUMBER(C1858),C1858&gt;8000,C1858&lt;9000),"Reboques",IF(AND(ISNUMBER(C1858),C1858&gt;0,C1858&lt;1000),"Veic. Leves","")))))))))))))))))))))</f>
        <v>Veic. Leves</v>
      </c>
      <c r="B1858" s="72"/>
      <c r="C1858" s="2">
        <v>62</v>
      </c>
      <c r="D1858" s="2">
        <v>77125</v>
      </c>
      <c r="E1858" s="3" t="s">
        <v>771</v>
      </c>
      <c r="F1858" s="14" t="str">
        <f>IF(ISBLANK(K1858), "Apenas Solicitação", "Tem OC")</f>
        <v>Tem OC</v>
      </c>
      <c r="G1858" s="2">
        <v>1</v>
      </c>
      <c r="H1858" s="37">
        <f>G1858-I1858</f>
        <v>0</v>
      </c>
      <c r="I1858" s="38">
        <v>1</v>
      </c>
      <c r="J1858" s="4">
        <v>45756</v>
      </c>
      <c r="K1858" s="180">
        <v>45763</v>
      </c>
      <c r="L1858" s="3"/>
      <c r="M1858" s="44"/>
      <c r="N1858" s="44" t="str">
        <f>IFERROR(K1858 + VALUE(LEFT(L1858, FIND(" ", L1858) - 1)), "")</f>
        <v/>
      </c>
      <c r="O1858" s="3">
        <f>IF(_xlfn.DAYS(K1858,J1858)&lt;0, "Aguardando OC", _xlfn.DAYS(K1858,J1858))</f>
        <v>7</v>
      </c>
      <c r="P1858" s="14">
        <v>398750</v>
      </c>
      <c r="Q1858" s="169">
        <v>1143422</v>
      </c>
      <c r="R1858" s="14">
        <v>166437</v>
      </c>
      <c r="S1858" s="2">
        <v>719</v>
      </c>
      <c r="T1858" s="135" t="s">
        <v>11</v>
      </c>
      <c r="U1858" s="21">
        <v>287.67</v>
      </c>
      <c r="V1858" s="2">
        <v>9855</v>
      </c>
      <c r="W1858" s="43" t="str">
        <f>IFERROR(VLOOKUP(V1858, Fornecedores!A:C, 3, FALSE), "")</f>
        <v>FIORI VEICOLO</v>
      </c>
      <c r="X1858" s="43" t="str">
        <f>IFERROR(VLOOKUP(V1858, Fornecedores!A:E, 5, FALSE), "")</f>
        <v>João Pessoa</v>
      </c>
      <c r="Y1858" s="43" t="str">
        <f>IFERROR(VLOOKUP(V1858, Fornecedores!A:F, 6, FALSE), "")</f>
        <v>PB</v>
      </c>
      <c r="Z1858" s="14" t="str">
        <f>IF(H1858=0, "Pedido entregue!", "Pendente")</f>
        <v>Pedido entregue!</v>
      </c>
      <c r="AA1858" s="74"/>
      <c r="AB1858" s="58" t="str">
        <f>IF(Z1858="Pedido Entregue!", IF(AA1858=1, "Retirado do Almoxarifado", IF(AA1858=2, "Material devolvido", "Aguardando retirada")), IF(Z1858="Pendente", "Entrega pendente", ""))</f>
        <v>Aguardando retirada</v>
      </c>
      <c r="AC1858" s="18">
        <v>1</v>
      </c>
      <c r="AD1858" s="18">
        <f>AC1858/SUMIF($P:$P,P1858,$AC:$AC)</f>
        <v>1</v>
      </c>
      <c r="AE1858" s="18">
        <f>IF(R1858=0,0,AC1858/SUMIF($R:$R,R1858,$AC:$AC))</f>
        <v>0.16666666666666666</v>
      </c>
      <c r="AF1858" s="18">
        <f>IF(R1858=0,1,0)</f>
        <v>0</v>
      </c>
      <c r="AG1858" s="18">
        <f>IF(R1858=0,#REF!-J1858,0)</f>
        <v>0</v>
      </c>
      <c r="AH1858" t="str">
        <f>TEXT(J1858,"MMMM")</f>
        <v>abril</v>
      </c>
    </row>
    <row r="1859" spans="1:34" ht="12.75" hidden="1" customHeight="1" x14ac:dyDescent="0.25">
      <c r="A1859" s="90" t="str">
        <f>IF(C1859="Oficina Diversos","Oficina Geral",
IF(ISNUMBER(FIND("Estoque - Colhedoras",C1859)),"Colhedoras",IF(ISNUMBER(FIND("Caldeiraria",C1859)),"Caldeiraria",IF(ISNUMBER(FIND("Borracharia",C1859)),"Borracharia",IF(ISNUMBER(FIND("Lubrificação",C1859)),"Lubrificação",
IF(ISNUMBER(FIND("Estoque - Carregadeiras",C1859)),"Carregadeiras",IF(ISNUMBER(FIND("Estoque - Veic. Leves",C1859)),"Veic. Leves",
IF(ISNUMBER(FIND("Estoque - Caminhões",C1859)),"Caminhões",IF(ISNUMBER(FIND("Estoque - Transbordos",C1859)),"Transbordos",
IF(ISNUMBER(FIND("Estoque - Tratores",C1859)),"Tratores",
IF(ISNUMBER(FIND("Estoque - Máquinas pesadas",C1859)),"Máquinas pesadas",
IF(ISNUMBER(FIND("Estoque - Reboques",C1859)),"Reboques",
IF(C1859="Estoque","Estoque",
IF(AND(ISNUMBER(C1859),C1859&gt;1000,C1859&lt;2000),"Caminhões",
IF(AND(ISNUMBER(C1859),C1859&gt;2000,C1859&lt;3000),"Tratores",
IF(AND(ISNUMBER(C1859),C1859&gt;3000,C1859&lt;4000),"Carregadeiras",
IF(AND(ISNUMBER(C1859),C1859&gt;4000,C1859&lt;5000),"Máquinas pesadas",
IF(AND(ISNUMBER(C1859),C1859&gt;5000,C1859&lt;6000),"Colhedoras",
IF(AND(ISNUMBER(C1859),C1859&gt;7000,C1859&lt;8000),"Irrigação",
IF(AND(ISNUMBER(C1859),C1859&gt;8000,C1859&lt;9000),"Reboques",IF(AND(ISNUMBER(C1859),C1859&gt;0,C1859&lt;1000),"Veic. Leves","")))))))))))))))))))))</f>
        <v>Veic. Leves</v>
      </c>
      <c r="B1859" s="72"/>
      <c r="C1859" s="34">
        <v>55</v>
      </c>
      <c r="D1859" s="34">
        <v>77125</v>
      </c>
      <c r="E1859" s="36" t="s">
        <v>771</v>
      </c>
      <c r="F1859" s="14" t="str">
        <f>IF(ISBLANK(K1859), "Apenas Solicitação", "Tem OC")</f>
        <v>Tem OC</v>
      </c>
      <c r="G1859" s="34">
        <v>1</v>
      </c>
      <c r="H1859" s="37">
        <f>G1859-I1859</f>
        <v>0</v>
      </c>
      <c r="I1859" s="38">
        <v>1</v>
      </c>
      <c r="J1859" s="35">
        <v>45768</v>
      </c>
      <c r="K1859" s="184">
        <v>45776</v>
      </c>
      <c r="L1859" s="3"/>
      <c r="M1859" s="44"/>
      <c r="N1859" s="44" t="str">
        <f>IFERROR(K1859 + VALUE(LEFT(L1859, FIND(" ", L1859) - 1)), "")</f>
        <v/>
      </c>
      <c r="O1859" s="3">
        <f>IF(_xlfn.DAYS(K1859,J1859)&lt;0, "Aguardando OC", _xlfn.DAYS(K1859,J1859))</f>
        <v>8</v>
      </c>
      <c r="P1859" s="193">
        <v>399998</v>
      </c>
      <c r="Q1859" s="57"/>
      <c r="R1859" s="193">
        <v>166921</v>
      </c>
      <c r="S1859" s="34">
        <v>221</v>
      </c>
      <c r="T1859" s="266" t="s">
        <v>1029</v>
      </c>
      <c r="U1859" s="40">
        <v>287.67</v>
      </c>
      <c r="V1859" s="34">
        <v>9855</v>
      </c>
      <c r="W1859" s="43" t="str">
        <f>IFERROR(VLOOKUP(V1859, Fornecedores!A:C, 3, FALSE), "")</f>
        <v>FIORI VEICOLO</v>
      </c>
      <c r="X1859" s="43" t="str">
        <f>IFERROR(VLOOKUP(V1859, Fornecedores!A:E, 5, FALSE), "")</f>
        <v>João Pessoa</v>
      </c>
      <c r="Y1859" s="43" t="str">
        <f>IFERROR(VLOOKUP(V1859, Fornecedores!A:F, 6, FALSE), "")</f>
        <v>PB</v>
      </c>
      <c r="Z1859" s="14" t="str">
        <f>IF(H1859=0, "Pedido entregue!", "Pendente")</f>
        <v>Pedido entregue!</v>
      </c>
      <c r="AA1859" s="74"/>
      <c r="AB1859" s="58" t="str">
        <f>IF(Z1859="Pedido Entregue!", IF(AA1859=1, "Retirado do Almoxarifado", IF(AA1859=2, "Material devolvido", "Aguardando retirada")), IF(Z1859="Pendente", "Entrega pendente", ""))</f>
        <v>Aguardando retirada</v>
      </c>
      <c r="AC1859" s="18">
        <v>1</v>
      </c>
      <c r="AD1859" s="18">
        <f>AC1859/SUMIF($P:$P,P1859,$AC:$AC)</f>
        <v>1</v>
      </c>
      <c r="AE1859" s="18">
        <f>IF(R1859=0,0,AC1859/SUMIF($R:$R,R1859,$AC:$AC))</f>
        <v>0.5</v>
      </c>
      <c r="AF1859" s="18">
        <f>IF(R1859=0,1,0)</f>
        <v>0</v>
      </c>
      <c r="AH1859" t="str">
        <f>TEXT(J1859,"MMMM")</f>
        <v>abril</v>
      </c>
    </row>
    <row r="1860" spans="1:34" ht="12.75" hidden="1" customHeight="1" x14ac:dyDescent="0.25">
      <c r="A1860" s="90" t="str">
        <f>IF(C1860="Oficina Diversos","Oficina Geral",
IF(ISNUMBER(FIND("Estoque - Colhedoras",C1860)),"Colhedoras",IF(ISNUMBER(FIND("Caldeiraria",C1860)),"Caldeiraria",IF(ISNUMBER(FIND("Borracharia",C1860)),"Borracharia",IF(ISNUMBER(FIND("Lubrificação",C1860)),"Lubrificação",
IF(ISNUMBER(FIND("Estoque - Carregadeiras",C1860)),"Carregadeiras",IF(ISNUMBER(FIND("Estoque - Veic. Leves",C1860)),"Veic. Leves",
IF(ISNUMBER(FIND("Estoque - Caminhões",C1860)),"Caminhões",IF(ISNUMBER(FIND("Estoque - Transbordos",C1860)),"Transbordos",
IF(ISNUMBER(FIND("Estoque - Tratores",C1860)),"Tratores",
IF(ISNUMBER(FIND("Estoque - Máquinas pesadas",C1860)),"Máquinas pesadas",
IF(ISNUMBER(FIND("Estoque - Reboques",C1860)),"Reboques",
IF(C1860="Estoque","Estoque",
IF(AND(ISNUMBER(C1860),C1860&gt;1000,C1860&lt;2000),"Caminhões",
IF(AND(ISNUMBER(C1860),C1860&gt;2000,C1860&lt;3000),"Tratores",
IF(AND(ISNUMBER(C1860),C1860&gt;3000,C1860&lt;4000),"Carregadeiras",
IF(AND(ISNUMBER(C1860),C1860&gt;4000,C1860&lt;5000),"Máquinas pesadas",
IF(AND(ISNUMBER(C1860),C1860&gt;5000,C1860&lt;6000),"Colhedoras",
IF(AND(ISNUMBER(C1860),C1860&gt;7000,C1860&lt;8000),"Irrigação",
IF(AND(ISNUMBER(C1860),C1860&gt;8000,C1860&lt;9000),"Reboques",IF(AND(ISNUMBER(C1860),C1860&gt;0,C1860&lt;1000),"Veic. Leves","")))))))))))))))))))))</f>
        <v>Veic. Leves</v>
      </c>
      <c r="B1860" s="72"/>
      <c r="C1860" s="2">
        <v>54</v>
      </c>
      <c r="D1860" s="2">
        <v>77126</v>
      </c>
      <c r="E1860" s="3" t="s">
        <v>772</v>
      </c>
      <c r="F1860" s="14" t="str">
        <f>IF(ISBLANK(K1860), "Apenas Solicitação", "Tem OC")</f>
        <v>Tem OC</v>
      </c>
      <c r="G1860" s="2">
        <v>1</v>
      </c>
      <c r="H1860" s="37">
        <f>G1860-I1860</f>
        <v>0</v>
      </c>
      <c r="I1860" s="38">
        <v>1</v>
      </c>
      <c r="J1860" s="4">
        <v>45756</v>
      </c>
      <c r="K1860" s="180">
        <v>45763</v>
      </c>
      <c r="L1860" s="3"/>
      <c r="M1860" s="44"/>
      <c r="N1860" s="44" t="str">
        <f>IFERROR(K1860 + VALUE(LEFT(L1860, FIND(" ", L1860) - 1)), "")</f>
        <v/>
      </c>
      <c r="O1860" s="3">
        <f>IF(_xlfn.DAYS(K1860,J1860)&lt;0, "Aguardando OC", _xlfn.DAYS(K1860,J1860))</f>
        <v>7</v>
      </c>
      <c r="P1860" s="14">
        <v>398746</v>
      </c>
      <c r="Q1860" s="169">
        <v>1143417</v>
      </c>
      <c r="R1860" s="14">
        <v>166437</v>
      </c>
      <c r="S1860" s="2">
        <v>719</v>
      </c>
      <c r="T1860" s="135" t="s">
        <v>11</v>
      </c>
      <c r="U1860" s="21">
        <v>297.14</v>
      </c>
      <c r="V1860" s="2">
        <v>9855</v>
      </c>
      <c r="W1860" s="43" t="str">
        <f>IFERROR(VLOOKUP(V1860, Fornecedores!A:C, 3, FALSE), "")</f>
        <v>FIORI VEICOLO</v>
      </c>
      <c r="X1860" s="43" t="str">
        <f>IFERROR(VLOOKUP(V1860, Fornecedores!A:E, 5, FALSE), "")</f>
        <v>João Pessoa</v>
      </c>
      <c r="Y1860" s="43" t="str">
        <f>IFERROR(VLOOKUP(V1860, Fornecedores!A:F, 6, FALSE), "")</f>
        <v>PB</v>
      </c>
      <c r="Z1860" s="14" t="str">
        <f>IF(H1860=0, "Pedido entregue!", "Pendente")</f>
        <v>Pedido entregue!</v>
      </c>
      <c r="AA1860" s="74"/>
      <c r="AB1860" s="58" t="str">
        <f>IF(Z1860="Pedido Entregue!", IF(AA1860=1, "Retirado do Almoxarifado", IF(AA1860=2, "Material devolvido", "Aguardando retirada")), IF(Z1860="Pendente", "Entrega pendente", ""))</f>
        <v>Aguardando retirada</v>
      </c>
      <c r="AC1860" s="18">
        <v>1</v>
      </c>
      <c r="AD1860" s="18">
        <f>AC1860/SUMIF($P:$P,P1860,$AC:$AC)</f>
        <v>1</v>
      </c>
      <c r="AE1860" s="18">
        <f>IF(R1860=0,0,AC1860/SUMIF($R:$R,R1860,$AC:$AC))</f>
        <v>0.16666666666666666</v>
      </c>
      <c r="AF1860" s="18">
        <f>IF(R1860=0,1,0)</f>
        <v>0</v>
      </c>
      <c r="AG1860" s="18">
        <f>IF(R1860=0,#REF!-J1860,0)</f>
        <v>0</v>
      </c>
      <c r="AH1860" t="str">
        <f>TEXT(J1860,"MMMM")</f>
        <v>abril</v>
      </c>
    </row>
    <row r="1861" spans="1:34" ht="12.75" hidden="1" customHeight="1" x14ac:dyDescent="0.25">
      <c r="A1861" s="90" t="str">
        <f>IF(C1861="Oficina Diversos","Oficina Geral",
IF(ISNUMBER(FIND("Estoque - Colhedoras",C1861)),"Colhedoras",IF(ISNUMBER(FIND("Caldeiraria",C1861)),"Caldeiraria",IF(ISNUMBER(FIND("Borracharia",C1861)),"Borracharia",IF(ISNUMBER(FIND("Lubrificação",C1861)),"Lubrificação",
IF(ISNUMBER(FIND("Estoque - Carregadeiras",C1861)),"Carregadeiras",IF(ISNUMBER(FIND("Estoque - Veic. Leves",C1861)),"Veic. Leves",
IF(ISNUMBER(FIND("Estoque - Caminhões",C1861)),"Caminhões",IF(ISNUMBER(FIND("Estoque - Transbordos",C1861)),"Transbordos",
IF(ISNUMBER(FIND("Estoque - Tratores",C1861)),"Tratores",
IF(ISNUMBER(FIND("Estoque - Máquinas pesadas",C1861)),"Máquinas pesadas",
IF(ISNUMBER(FIND("Estoque - Reboques",C1861)),"Reboques",
IF(C1861="Estoque","Estoque",
IF(AND(ISNUMBER(C1861),C1861&gt;1000,C1861&lt;2000),"Caminhões",
IF(AND(ISNUMBER(C1861),C1861&gt;2000,C1861&lt;3000),"Tratores",
IF(AND(ISNUMBER(C1861),C1861&gt;3000,C1861&lt;4000),"Carregadeiras",
IF(AND(ISNUMBER(C1861),C1861&gt;4000,C1861&lt;5000),"Máquinas pesadas",
IF(AND(ISNUMBER(C1861),C1861&gt;5000,C1861&lt;6000),"Colhedoras",
IF(AND(ISNUMBER(C1861),C1861&gt;7000,C1861&lt;8000),"Irrigação",
IF(AND(ISNUMBER(C1861),C1861&gt;8000,C1861&lt;9000),"Reboques",IF(AND(ISNUMBER(C1861),C1861&gt;0,C1861&lt;1000),"Veic. Leves","")))))))))))))))))))))</f>
        <v>Veic. Leves</v>
      </c>
      <c r="B1861" s="72"/>
      <c r="C1861" s="2">
        <v>62</v>
      </c>
      <c r="D1861" s="2">
        <v>77126</v>
      </c>
      <c r="E1861" s="3" t="s">
        <v>772</v>
      </c>
      <c r="F1861" s="14" t="str">
        <f>IF(ISBLANK(K1861), "Apenas Solicitação", "Tem OC")</f>
        <v>Tem OC</v>
      </c>
      <c r="G1861" s="2">
        <v>1</v>
      </c>
      <c r="H1861" s="37">
        <f>G1861-I1861</f>
        <v>0</v>
      </c>
      <c r="I1861" s="38">
        <v>1</v>
      </c>
      <c r="J1861" s="4">
        <v>45756</v>
      </c>
      <c r="K1861" s="180">
        <v>45763</v>
      </c>
      <c r="L1861" s="3"/>
      <c r="M1861" s="44"/>
      <c r="N1861" s="44" t="str">
        <f>IFERROR(K1861 + VALUE(LEFT(L1861, FIND(" ", L1861) - 1)), "")</f>
        <v/>
      </c>
      <c r="O1861" s="3">
        <f>IF(_xlfn.DAYS(K1861,J1861)&lt;0, "Aguardando OC", _xlfn.DAYS(K1861,J1861))</f>
        <v>7</v>
      </c>
      <c r="P1861" s="14">
        <v>398751</v>
      </c>
      <c r="Q1861" s="169">
        <v>1143422</v>
      </c>
      <c r="R1861" s="14">
        <v>166437</v>
      </c>
      <c r="S1861" s="2">
        <v>719</v>
      </c>
      <c r="T1861" s="135" t="s">
        <v>11</v>
      </c>
      <c r="U1861" s="21">
        <v>297.14</v>
      </c>
      <c r="V1861" s="2">
        <v>9855</v>
      </c>
      <c r="W1861" s="43" t="str">
        <f>IFERROR(VLOOKUP(V1861, Fornecedores!A:C, 3, FALSE), "")</f>
        <v>FIORI VEICOLO</v>
      </c>
      <c r="X1861" s="43" t="str">
        <f>IFERROR(VLOOKUP(V1861, Fornecedores!A:E, 5, FALSE), "")</f>
        <v>João Pessoa</v>
      </c>
      <c r="Y1861" s="43" t="str">
        <f>IFERROR(VLOOKUP(V1861, Fornecedores!A:F, 6, FALSE), "")</f>
        <v>PB</v>
      </c>
      <c r="Z1861" s="14" t="str">
        <f>IF(H1861=0, "Pedido entregue!", "Pendente")</f>
        <v>Pedido entregue!</v>
      </c>
      <c r="AA1861" s="74"/>
      <c r="AB1861" s="58" t="str">
        <f>IF(Z1861="Pedido Entregue!", IF(AA1861=1, "Retirado do Almoxarifado", IF(AA1861=2, "Material devolvido", "Aguardando retirada")), IF(Z1861="Pendente", "Entrega pendente", ""))</f>
        <v>Aguardando retirada</v>
      </c>
      <c r="AC1861" s="18">
        <v>1</v>
      </c>
      <c r="AD1861" s="18">
        <f>AC1861/SUMIF($P:$P,P1861,$AC:$AC)</f>
        <v>1</v>
      </c>
      <c r="AE1861" s="18">
        <f>IF(R1861=0,0,AC1861/SUMIF($R:$R,R1861,$AC:$AC))</f>
        <v>0.16666666666666666</v>
      </c>
      <c r="AF1861" s="18">
        <f>IF(R1861=0,1,0)</f>
        <v>0</v>
      </c>
      <c r="AG1861" s="18">
        <f>IF(R1861=0,#REF!-J1861,0)</f>
        <v>0</v>
      </c>
      <c r="AH1861" t="str">
        <f>TEXT(J1861,"MMMM")</f>
        <v>abril</v>
      </c>
    </row>
    <row r="1862" spans="1:34" ht="12.75" hidden="1" customHeight="1" x14ac:dyDescent="0.25">
      <c r="A1862" s="90" t="str">
        <f>IF(C1862="Oficina Diversos","Oficina Geral",
IF(ISNUMBER(FIND("Estoque - Colhedoras",C1862)),"Colhedoras",IF(ISNUMBER(FIND("Caldeiraria",C1862)),"Caldeiraria",IF(ISNUMBER(FIND("Borracharia",C1862)),"Borracharia",IF(ISNUMBER(FIND("Lubrificação",C1862)),"Lubrificação",
IF(ISNUMBER(FIND("Estoque - Carregadeiras",C1862)),"Carregadeiras",IF(ISNUMBER(FIND("Estoque - Veic. Leves",C1862)),"Veic. Leves",
IF(ISNUMBER(FIND("Estoque - Caminhões",C1862)),"Caminhões",IF(ISNUMBER(FIND("Estoque - Transbordos",C1862)),"Transbordos",
IF(ISNUMBER(FIND("Estoque - Tratores",C1862)),"Tratores",
IF(ISNUMBER(FIND("Estoque - Máquinas pesadas",C1862)),"Máquinas pesadas",
IF(ISNUMBER(FIND("Estoque - Reboques",C1862)),"Reboques",
IF(C1862="Estoque","Estoque",
IF(AND(ISNUMBER(C1862),C1862&gt;1000,C1862&lt;2000),"Caminhões",
IF(AND(ISNUMBER(C1862),C1862&gt;2000,C1862&lt;3000),"Tratores",
IF(AND(ISNUMBER(C1862),C1862&gt;3000,C1862&lt;4000),"Carregadeiras",
IF(AND(ISNUMBER(C1862),C1862&gt;4000,C1862&lt;5000),"Máquinas pesadas",
IF(AND(ISNUMBER(C1862),C1862&gt;5000,C1862&lt;6000),"Colhedoras",
IF(AND(ISNUMBER(C1862),C1862&gt;7000,C1862&lt;8000),"Irrigação",
IF(AND(ISNUMBER(C1862),C1862&gt;8000,C1862&lt;9000),"Reboques",IF(AND(ISNUMBER(C1862),C1862&gt;0,C1862&lt;1000),"Veic. Leves","")))))))))))))))))))))</f>
        <v>Veic. Leves</v>
      </c>
      <c r="B1862" s="72"/>
      <c r="C1862" s="34">
        <v>55</v>
      </c>
      <c r="D1862" s="34">
        <v>77126</v>
      </c>
      <c r="E1862" s="36" t="s">
        <v>772</v>
      </c>
      <c r="F1862" s="14" t="str">
        <f>IF(ISBLANK(K1862), "Apenas Solicitação", "Tem OC")</f>
        <v>Tem OC</v>
      </c>
      <c r="G1862" s="34">
        <v>1</v>
      </c>
      <c r="H1862" s="37">
        <f>G1862-I1862</f>
        <v>0</v>
      </c>
      <c r="I1862" s="38">
        <v>1</v>
      </c>
      <c r="J1862" s="35">
        <v>45768</v>
      </c>
      <c r="K1862" s="184">
        <v>45776</v>
      </c>
      <c r="L1862" s="3"/>
      <c r="M1862" s="44"/>
      <c r="N1862" s="44" t="str">
        <f>IFERROR(K1862 + VALUE(LEFT(L1862, FIND(" ", L1862) - 1)), "")</f>
        <v/>
      </c>
      <c r="O1862" s="3">
        <f>IF(_xlfn.DAYS(K1862,J1862)&lt;0, "Aguardando OC", _xlfn.DAYS(K1862,J1862))</f>
        <v>8</v>
      </c>
      <c r="P1862" s="193">
        <v>399999</v>
      </c>
      <c r="Q1862" s="57"/>
      <c r="R1862" s="193">
        <v>166921</v>
      </c>
      <c r="S1862" s="34">
        <v>221</v>
      </c>
      <c r="T1862" s="266" t="s">
        <v>1029</v>
      </c>
      <c r="U1862" s="40">
        <v>371.42</v>
      </c>
      <c r="V1862" s="34">
        <v>9855</v>
      </c>
      <c r="W1862" s="43" t="str">
        <f>IFERROR(VLOOKUP(V1862, Fornecedores!A:C, 3, FALSE), "")</f>
        <v>FIORI VEICOLO</v>
      </c>
      <c r="X1862" s="43" t="str">
        <f>IFERROR(VLOOKUP(V1862, Fornecedores!A:E, 5, FALSE), "")</f>
        <v>João Pessoa</v>
      </c>
      <c r="Y1862" s="43" t="str">
        <f>IFERROR(VLOOKUP(V1862, Fornecedores!A:F, 6, FALSE), "")</f>
        <v>PB</v>
      </c>
      <c r="Z1862" s="14" t="str">
        <f>IF(H1862=0, "Pedido entregue!", "Pendente")</f>
        <v>Pedido entregue!</v>
      </c>
      <c r="AA1862" s="74"/>
      <c r="AB1862" s="58" t="str">
        <f>IF(Z1862="Pedido Entregue!", IF(AA1862=1, "Retirado do Almoxarifado", IF(AA1862=2, "Material devolvido", "Aguardando retirada")), IF(Z1862="Pendente", "Entrega pendente", ""))</f>
        <v>Aguardando retirada</v>
      </c>
      <c r="AC1862" s="18">
        <v>1</v>
      </c>
      <c r="AD1862" s="18">
        <f>AC1862/SUMIF($P:$P,P1862,$AC:$AC)</f>
        <v>1</v>
      </c>
      <c r="AE1862" s="18">
        <f>IF(R1862=0,0,AC1862/SUMIF($R:$R,R1862,$AC:$AC))</f>
        <v>0.5</v>
      </c>
      <c r="AF1862" s="18">
        <f>IF(R1862=0,1,0)</f>
        <v>0</v>
      </c>
      <c r="AH1862" t="str">
        <f>TEXT(J1862,"MMMM")</f>
        <v>abril</v>
      </c>
    </row>
    <row r="1863" spans="1:34" ht="12.75" hidden="1" customHeight="1" x14ac:dyDescent="0.25">
      <c r="A1863" s="90" t="str">
        <f>IF(C1863="Oficina Diversos","Oficina Geral",
IF(ISNUMBER(FIND("Estoque - Colhedoras",C1863)),"Colhedoras",IF(ISNUMBER(FIND("Caldeiraria",C1863)),"Caldeiraria",IF(ISNUMBER(FIND("Borracharia",C1863)),"Borracharia",IF(ISNUMBER(FIND("Lubrificação",C1863)),"Lubrificação",
IF(ISNUMBER(FIND("Estoque - Carregadeiras",C1863)),"Carregadeiras",IF(ISNUMBER(FIND("Estoque - Veic. Leves",C1863)),"Veic. Leves",
IF(ISNUMBER(FIND("Estoque - Caminhões",C1863)),"Caminhões",IF(ISNUMBER(FIND("Estoque - Transbordos",C1863)),"Transbordos",
IF(ISNUMBER(FIND("Estoque - Tratores",C1863)),"Tratores",
IF(ISNUMBER(FIND("Estoque - Máquinas pesadas",C1863)),"Máquinas pesadas",
IF(ISNUMBER(FIND("Estoque - Reboques",C1863)),"Reboques",
IF(C1863="Estoque","Estoque",
IF(AND(ISNUMBER(C1863),C1863&gt;1000,C1863&lt;2000),"Caminhões",
IF(AND(ISNUMBER(C1863),C1863&gt;2000,C1863&lt;3000),"Tratores",
IF(AND(ISNUMBER(C1863),C1863&gt;3000,C1863&lt;4000),"Carregadeiras",
IF(AND(ISNUMBER(C1863),C1863&gt;4000,C1863&lt;5000),"Máquinas pesadas",
IF(AND(ISNUMBER(C1863),C1863&gt;5000,C1863&lt;6000),"Colhedoras",
IF(AND(ISNUMBER(C1863),C1863&gt;7000,C1863&lt;8000),"Irrigação",
IF(AND(ISNUMBER(C1863),C1863&gt;8000,C1863&lt;9000),"Reboques",IF(AND(ISNUMBER(C1863),C1863&gt;0,C1863&lt;1000),"Veic. Leves","")))))))))))))))))))))</f>
        <v>Tratores</v>
      </c>
      <c r="B1863" s="72"/>
      <c r="C1863" s="28">
        <v>2025</v>
      </c>
      <c r="D1863" s="28">
        <v>77282</v>
      </c>
      <c r="E1863" s="29" t="s">
        <v>87</v>
      </c>
      <c r="F1863" s="14" t="str">
        <f>IF(ISBLANK(K1863), "Apenas Solicitação", "Tem OC")</f>
        <v>Tem OC</v>
      </c>
      <c r="G1863" s="28">
        <v>1</v>
      </c>
      <c r="H1863" s="37">
        <f>G1863-I1863</f>
        <v>0</v>
      </c>
      <c r="I1863" s="38">
        <v>1</v>
      </c>
      <c r="J1863" s="64">
        <v>45728</v>
      </c>
      <c r="K1863" s="183">
        <v>45747</v>
      </c>
      <c r="L1863" s="3"/>
      <c r="M1863" s="44"/>
      <c r="N1863" s="44" t="str">
        <f>IFERROR(K1863 + VALUE(LEFT(L1863, FIND(" ", L1863) - 1)), "")</f>
        <v/>
      </c>
      <c r="O1863" s="3">
        <f>IF(_xlfn.DAYS(K1863,J1863)&lt;0, "Aguardando OC", _xlfn.DAYS(K1863,J1863))</f>
        <v>19</v>
      </c>
      <c r="P1863" s="206">
        <v>395769</v>
      </c>
      <c r="Q1863" s="214">
        <v>1136056</v>
      </c>
      <c r="R1863" s="206">
        <v>165579</v>
      </c>
      <c r="S1863" s="28">
        <v>696</v>
      </c>
      <c r="T1863" s="265" t="s">
        <v>88</v>
      </c>
      <c r="U1863" s="32">
        <v>888.92</v>
      </c>
      <c r="V1863" s="28">
        <v>3465</v>
      </c>
      <c r="W1863" s="43" t="str">
        <f>IFERROR(VLOOKUP(V1863, Fornecedores!A:C, 3, FALSE), "")</f>
        <v>MAQNELSON AGRICOLA L</v>
      </c>
      <c r="X1863" s="43" t="str">
        <f>IFERROR(VLOOKUP(V1863, Fornecedores!A:E, 5, FALSE), "")</f>
        <v>Itumbiara</v>
      </c>
      <c r="Y1863" s="43" t="str">
        <f>IFERROR(VLOOKUP(V1863, Fornecedores!A:F, 6, FALSE), "")</f>
        <v>GO</v>
      </c>
      <c r="Z1863" s="14" t="str">
        <f>IF(H1863=0, "Pedido entregue!", "Pendente")</f>
        <v>Pedido entregue!</v>
      </c>
      <c r="AA1863" s="74"/>
      <c r="AB1863" s="58" t="str">
        <f>IF(Z1863="Pedido Entregue!", IF(AA1863=1, "Retirado do Almoxarifado", IF(AA1863=2, "Material devolvido", "Aguardando retirada")), IF(Z1863="Pendente", "Entrega pendente", ""))</f>
        <v>Aguardando retirada</v>
      </c>
      <c r="AC1863" s="18">
        <v>1</v>
      </c>
      <c r="AD1863" s="18">
        <f>AC1863/SUMIF($P:$P,P1863,$AC:$AC)</f>
        <v>1</v>
      </c>
      <c r="AE1863" s="18">
        <f>IF(R1863=0,0,AC1863/SUMIF($R:$R,R1863,$AC:$AC))</f>
        <v>0.1</v>
      </c>
      <c r="AF1863" s="18">
        <f>IF(R1863=0,1,0)</f>
        <v>0</v>
      </c>
      <c r="AG1863" s="18">
        <f>IF(R1863=0,#REF!-J1863,0)</f>
        <v>0</v>
      </c>
      <c r="AH1863" t="str">
        <f>TEXT(J1863,"MMMM")</f>
        <v>março</v>
      </c>
    </row>
    <row r="1864" spans="1:34" ht="12.75" customHeight="1" x14ac:dyDescent="0.25">
      <c r="A1864" s="90" t="str">
        <f>IF(C1864="Oficina Diversos","Oficina Geral",
IF(ISNUMBER(FIND("Estoque - Colhedoras",C1864)),"Colhedoras",IF(ISNUMBER(FIND("Caldeiraria",C1864)),"Caldeiraria",IF(ISNUMBER(FIND("Borracharia",C1864)),"Borracharia",IF(ISNUMBER(FIND("Lubrificação",C1864)),"Lubrificação",
IF(ISNUMBER(FIND("Estoque - Carregadeiras",C1864)),"Carregadeiras",IF(ISNUMBER(FIND("Estoque - Veic. Leves",C1864)),"Veic. Leves",
IF(ISNUMBER(FIND("Estoque - Caminhões",C1864)),"Caminhões",IF(ISNUMBER(FIND("Estoque - Transbordos",C1864)),"Transbordos",
IF(ISNUMBER(FIND("Estoque - Tratores",C1864)),"Tratores",
IF(ISNUMBER(FIND("Estoque - Máquinas pesadas",C1864)),"Máquinas pesadas",
IF(ISNUMBER(FIND("Estoque - Reboques",C1864)),"Reboques",
IF(C1864="Estoque","Estoque",
IF(AND(ISNUMBER(C1864),C1864&gt;1000,C1864&lt;2000),"Caminhões",
IF(AND(ISNUMBER(C1864),C1864&gt;2000,C1864&lt;3000),"Tratores",
IF(AND(ISNUMBER(C1864),C1864&gt;3000,C1864&lt;4000),"Carregadeiras",
IF(AND(ISNUMBER(C1864),C1864&gt;4000,C1864&lt;5000),"Máquinas pesadas",
IF(AND(ISNUMBER(C1864),C1864&gt;5000,C1864&lt;6000),"Colhedoras",
IF(AND(ISNUMBER(C1864),C1864&gt;7000,C1864&lt;8000),"Irrigação",
IF(AND(ISNUMBER(C1864),C1864&gt;8000,C1864&lt;9000),"Reboques",IF(AND(ISNUMBER(C1864),C1864&gt;0,C1864&lt;1000),"Veic. Leves","")))))))))))))))))))))</f>
        <v>Tratores</v>
      </c>
      <c r="B1864" s="72"/>
      <c r="C1864" s="2">
        <v>2027</v>
      </c>
      <c r="D1864" s="2">
        <v>77282</v>
      </c>
      <c r="E1864" s="3" t="s">
        <v>87</v>
      </c>
      <c r="F1864" s="14" t="str">
        <f>IF(ISBLANK(K1864), "Apenas Solicitação", "Tem OC")</f>
        <v>Apenas Solicitação</v>
      </c>
      <c r="G1864" s="2">
        <v>1</v>
      </c>
      <c r="H1864" s="37">
        <f>G1864-I1864</f>
        <v>1</v>
      </c>
      <c r="I1864" s="38">
        <v>0</v>
      </c>
      <c r="J1864" s="4">
        <v>45786</v>
      </c>
      <c r="K1864" s="14"/>
      <c r="L1864" s="3"/>
      <c r="M1864" s="44" t="str">
        <f ca="1">IF(OR(N1864="", N1864=0), "", IF(N1864&gt;TODAY(), "No prazo", "Atrasado"))</f>
        <v/>
      </c>
      <c r="N1864" s="44" t="str">
        <f>IFERROR(K1864 + VALUE(LEFT(L1864, FIND(" ", L1864) - 1)), "")</f>
        <v/>
      </c>
      <c r="O1864" s="3" t="str">
        <f>IF(_xlfn.DAYS(K1864,J1864)&lt;0, "Aguardando OC", _xlfn.DAYS(K1864,J1864))</f>
        <v>Aguardando OC</v>
      </c>
      <c r="P1864" s="14">
        <v>402143</v>
      </c>
      <c r="Q1864" s="12"/>
      <c r="R1864" s="14">
        <v>0</v>
      </c>
      <c r="S1864" s="2">
        <v>221</v>
      </c>
      <c r="T1864" s="135" t="s">
        <v>1029</v>
      </c>
      <c r="U1864" s="21">
        <v>888.92</v>
      </c>
      <c r="V1864" s="2"/>
      <c r="W1864" s="43" t="str">
        <f>IFERROR(VLOOKUP(V1864, Fornecedores!A:C, 3, FALSE), "")</f>
        <v/>
      </c>
      <c r="X1864" s="43" t="str">
        <f>IFERROR(VLOOKUP(V1864, Fornecedores!A:E, 5, FALSE), "")</f>
        <v/>
      </c>
      <c r="Y1864" s="43" t="str">
        <f>IFERROR(VLOOKUP(V1864, Fornecedores!A:F, 6, FALSE), "")</f>
        <v/>
      </c>
      <c r="Z1864" s="14" t="str">
        <f>IF(H1864=0, "Pedido entregue!", "Pendente")</f>
        <v>Pendente</v>
      </c>
      <c r="AA1864" s="74"/>
      <c r="AB1864" s="58" t="str">
        <f>IF(Z1864="Pedido Entregue!", IF(AA1864=1, "Retirado do Almoxarifado", IF(AA1864=2, "Material devolvido", "Aguardando retirada")), IF(Z1864="Pendente", "Entrega pendente", ""))</f>
        <v>Entrega pendente</v>
      </c>
      <c r="AC1864" s="18">
        <v>1</v>
      </c>
      <c r="AD1864" s="18">
        <f>AC1864/SUMIF($P:$P,P1864,$AC:$AC)</f>
        <v>1</v>
      </c>
      <c r="AE1864" s="18">
        <f>IF(R1864=0,0,AC1864/SUMIF($R:$R,R1864,$AC:$AC))</f>
        <v>0</v>
      </c>
      <c r="AF1864" s="18">
        <f>IF(R1864=0,1,0)</f>
        <v>1</v>
      </c>
      <c r="AH1864" t="str">
        <f>TEXT(J1864,"MMMM")</f>
        <v>maio</v>
      </c>
    </row>
    <row r="1865" spans="1:34" ht="12.75" customHeight="1" x14ac:dyDescent="0.25">
      <c r="A1865" s="90" t="str">
        <f>IF(C1865="Oficina Diversos","Oficina Geral",
IF(ISNUMBER(FIND("Estoque - Colhedoras",C1865)),"Colhedoras",IF(ISNUMBER(FIND("Caldeiraria",C1865)),"Caldeiraria",IF(ISNUMBER(FIND("Borracharia",C1865)),"Borracharia",IF(ISNUMBER(FIND("Lubrificação",C1865)),"Lubrificação",
IF(ISNUMBER(FIND("Estoque - Carregadeiras",C1865)),"Carregadeiras",IF(ISNUMBER(FIND("Estoque - Veic. Leves",C1865)),"Veic. Leves",
IF(ISNUMBER(FIND("Estoque - Caminhões",C1865)),"Caminhões",IF(ISNUMBER(FIND("Estoque - Transbordos",C1865)),"Transbordos",
IF(ISNUMBER(FIND("Estoque - Tratores",C1865)),"Tratores",
IF(ISNUMBER(FIND("Estoque - Máquinas pesadas",C1865)),"Máquinas pesadas",
IF(ISNUMBER(FIND("Estoque - Reboques",C1865)),"Reboques",
IF(C1865="Estoque","Estoque",
IF(AND(ISNUMBER(C1865),C1865&gt;1000,C1865&lt;2000),"Caminhões",
IF(AND(ISNUMBER(C1865),C1865&gt;2000,C1865&lt;3000),"Tratores",
IF(AND(ISNUMBER(C1865),C1865&gt;3000,C1865&lt;4000),"Carregadeiras",
IF(AND(ISNUMBER(C1865),C1865&gt;4000,C1865&lt;5000),"Máquinas pesadas",
IF(AND(ISNUMBER(C1865),C1865&gt;5000,C1865&lt;6000),"Colhedoras",
IF(AND(ISNUMBER(C1865),C1865&gt;7000,C1865&lt;8000),"Irrigação",
IF(AND(ISNUMBER(C1865),C1865&gt;8000,C1865&lt;9000),"Reboques",IF(AND(ISNUMBER(C1865),C1865&gt;0,C1865&lt;1000),"Veic. Leves","")))))))))))))))))))))</f>
        <v>Tratores</v>
      </c>
      <c r="B1865" s="72"/>
      <c r="C1865" s="2">
        <v>2030</v>
      </c>
      <c r="D1865" s="2">
        <v>77282</v>
      </c>
      <c r="E1865" s="3" t="s">
        <v>87</v>
      </c>
      <c r="F1865" s="14" t="str">
        <f>IF(ISBLANK(K1865), "Apenas Solicitação", "Tem OC")</f>
        <v>Apenas Solicitação</v>
      </c>
      <c r="G1865" s="2">
        <v>1</v>
      </c>
      <c r="H1865" s="37">
        <f>G1865-I1865</f>
        <v>1</v>
      </c>
      <c r="I1865" s="38">
        <v>0</v>
      </c>
      <c r="J1865" s="4">
        <v>45786</v>
      </c>
      <c r="K1865" s="14"/>
      <c r="L1865" s="3"/>
      <c r="M1865" s="44" t="str">
        <f ca="1">IF(OR(N1865="", N1865=0), "", IF(N1865&gt;TODAY(), "No prazo", "Atrasado"))</f>
        <v/>
      </c>
      <c r="N1865" s="44" t="str">
        <f>IFERROR(K1865 + VALUE(LEFT(L1865, FIND(" ", L1865) - 1)), "")</f>
        <v/>
      </c>
      <c r="O1865" s="3" t="str">
        <f>IF(_xlfn.DAYS(K1865,J1865)&lt;0, "Aguardando OC", _xlfn.DAYS(K1865,J1865))</f>
        <v>Aguardando OC</v>
      </c>
      <c r="P1865" s="14">
        <v>402187</v>
      </c>
      <c r="Q1865" s="12"/>
      <c r="R1865" s="14">
        <v>0</v>
      </c>
      <c r="S1865" s="2">
        <v>221</v>
      </c>
      <c r="T1865" s="135" t="s">
        <v>1029</v>
      </c>
      <c r="U1865" s="21">
        <v>888.92</v>
      </c>
      <c r="V1865" s="2"/>
      <c r="W1865" s="43" t="str">
        <f>IFERROR(VLOOKUP(V1865, Fornecedores!A:C, 3, FALSE), "")</f>
        <v/>
      </c>
      <c r="X1865" s="43" t="str">
        <f>IFERROR(VLOOKUP(V1865, Fornecedores!A:E, 5, FALSE), "")</f>
        <v/>
      </c>
      <c r="Y1865" s="43" t="str">
        <f>IFERROR(VLOOKUP(V1865, Fornecedores!A:F, 6, FALSE), "")</f>
        <v/>
      </c>
      <c r="Z1865" s="14" t="str">
        <f>IF(H1865=0, "Pedido entregue!", "Pendente")</f>
        <v>Pendente</v>
      </c>
      <c r="AA1865" s="74"/>
      <c r="AB1865" s="58" t="str">
        <f>IF(Z1865="Pedido Entregue!", IF(AA1865=1, "Retirado do Almoxarifado", IF(AA1865=2, "Material devolvido", "Aguardando retirada")), IF(Z1865="Pendente", "Entrega pendente", ""))</f>
        <v>Entrega pendente</v>
      </c>
      <c r="AC1865" s="18">
        <v>1</v>
      </c>
      <c r="AD1865" s="18">
        <f>AC1865/SUMIF($P:$P,P1865,$AC:$AC)</f>
        <v>1</v>
      </c>
      <c r="AE1865" s="18">
        <f>IF(R1865=0,0,AC1865/SUMIF($R:$R,R1865,$AC:$AC))</f>
        <v>0</v>
      </c>
      <c r="AF1865" s="18">
        <f>IF(R1865=0,1,0)</f>
        <v>1</v>
      </c>
      <c r="AH1865" t="str">
        <f>TEXT(J1865,"MMMM")</f>
        <v>maio</v>
      </c>
    </row>
    <row r="1866" spans="1:34" ht="12.75" customHeight="1" x14ac:dyDescent="0.25">
      <c r="A1866" s="90" t="str">
        <f>IF(C1866="Oficina Diversos","Oficina Geral",
IF(ISNUMBER(FIND("Estoque - Colhedoras",C1866)),"Colhedoras",IF(ISNUMBER(FIND("Caldeiraria",C1866)),"Caldeiraria",IF(ISNUMBER(FIND("Borracharia",C1866)),"Borracharia",IF(ISNUMBER(FIND("Lubrificação",C1866)),"Lubrificação",
IF(ISNUMBER(FIND("Estoque - Carregadeiras",C1866)),"Carregadeiras",IF(ISNUMBER(FIND("Estoque - Veic. Leves",C1866)),"Veic. Leves",
IF(ISNUMBER(FIND("Estoque - Caminhões",C1866)),"Caminhões",IF(ISNUMBER(FIND("Estoque - Transbordos",C1866)),"Transbordos",
IF(ISNUMBER(FIND("Estoque - Tratores",C1866)),"Tratores",
IF(ISNUMBER(FIND("Estoque - Máquinas pesadas",C1866)),"Máquinas pesadas",
IF(ISNUMBER(FIND("Estoque - Reboques",C1866)),"Reboques",
IF(C1866="Estoque","Estoque",
IF(AND(ISNUMBER(C1866),C1866&gt;1000,C1866&lt;2000),"Caminhões",
IF(AND(ISNUMBER(C1866),C1866&gt;2000,C1866&lt;3000),"Tratores",
IF(AND(ISNUMBER(C1866),C1866&gt;3000,C1866&lt;4000),"Carregadeiras",
IF(AND(ISNUMBER(C1866),C1866&gt;4000,C1866&lt;5000),"Máquinas pesadas",
IF(AND(ISNUMBER(C1866),C1866&gt;5000,C1866&lt;6000),"Colhedoras",
IF(AND(ISNUMBER(C1866),C1866&gt;7000,C1866&lt;8000),"Irrigação",
IF(AND(ISNUMBER(C1866),C1866&gt;8000,C1866&lt;9000),"Reboques",IF(AND(ISNUMBER(C1866),C1866&gt;0,C1866&lt;1000),"Veic. Leves","")))))))))))))))))))))</f>
        <v/>
      </c>
      <c r="C1866" s="171" t="s">
        <v>918</v>
      </c>
      <c r="D1866" s="170">
        <v>77350</v>
      </c>
      <c r="E1866" s="173" t="s">
        <v>21038</v>
      </c>
      <c r="F1866" s="101" t="str">
        <f>IF(ISBLANK(K1866), "Apenas Solicitação", "Tem OC")</f>
        <v>Apenas Solicitação</v>
      </c>
      <c r="G1866" s="170">
        <v>200</v>
      </c>
      <c r="H1866" s="102">
        <f>G1866-I1866</f>
        <v>200</v>
      </c>
      <c r="I1866" s="103"/>
      <c r="J1866" s="174">
        <v>45843</v>
      </c>
      <c r="K1866" s="173"/>
      <c r="L1866" s="173"/>
      <c r="M1866" s="104" t="str">
        <f ca="1">IF(OR(N1866="", N1866=0), "", IF(N1866&gt;TODAY(), "No prazo", "Atrasado"))</f>
        <v/>
      </c>
      <c r="N1866" s="104" t="str">
        <f>IFERROR(K1866 + VALUE(LEFT(L1866, FIND(" ", L1866) - 1)), "")</f>
        <v/>
      </c>
      <c r="O1866" s="105" t="str">
        <f>IF(_xlfn.DAYS(K1866,J1866)&lt;0, "Aguardando OC", _xlfn.DAYS(K1866,J1866))</f>
        <v>Aguardando OC</v>
      </c>
      <c r="P1866" s="201">
        <v>410336</v>
      </c>
      <c r="Q1866" s="12"/>
      <c r="R1866" s="212">
        <v>0</v>
      </c>
      <c r="S1866" s="2">
        <v>221</v>
      </c>
      <c r="T1866" s="135" t="s">
        <v>1029</v>
      </c>
      <c r="U1866" s="170">
        <v>0.5</v>
      </c>
      <c r="V1866" s="170"/>
      <c r="W1866" s="105" t="str">
        <f>IFERROR(VLOOKUP(V1866, Fornecedores!A:C, 3, FALSE), "")</f>
        <v/>
      </c>
      <c r="X1866" s="105" t="str">
        <f>IFERROR(VLOOKUP(V1866, Fornecedores!A:E, 5, FALSE), "")</f>
        <v/>
      </c>
      <c r="Y1866" s="105" t="str">
        <f>IFERROR(VLOOKUP(V1866, Fornecedores!A:F, 6, FALSE), "")</f>
        <v/>
      </c>
      <c r="Z1866" s="101" t="str">
        <f>IF(H1866=0, "Pedido entregue!", "Pendente")</f>
        <v>Pendente</v>
      </c>
      <c r="AB1866" s="132" t="str">
        <f>IF(Z1866="Pedido Entregue!", IF(AA1866=1, "Retirado do Almoxarifado", IF(AA1866=2, "Material devolvido", "Aguardando retirada")), IF(Z1866="Pendente", "Entrega pendente", ""))</f>
        <v>Entrega pendente</v>
      </c>
      <c r="AC1866" s="18">
        <v>1</v>
      </c>
      <c r="AD1866" s="18">
        <f>AC1866/SUMIF($P:$P,P1866,$AC:$AC)</f>
        <v>1</v>
      </c>
      <c r="AE1866" s="18">
        <f>IF(R1866=0,0,AC1866/SUMIF($R:$R,R1866,$AC:$AC))</f>
        <v>0</v>
      </c>
      <c r="AF1866" s="18">
        <f>IF(R1866=0,1,0)</f>
        <v>1</v>
      </c>
      <c r="AH1866" t="str">
        <f>TEXT(J1866,"MMMM")</f>
        <v>julho</v>
      </c>
    </row>
    <row r="1867" spans="1:34" ht="12.75" hidden="1" customHeight="1" x14ac:dyDescent="0.25">
      <c r="A1867" s="90" t="str">
        <f>IF(C1867="Oficina Diversos","Oficina Geral",
IF(ISNUMBER(FIND("Estoque - Colhedoras",C1867)),"Colhedoras",IF(ISNUMBER(FIND("Caldeiraria",C1867)),"Caldeiraria",IF(ISNUMBER(FIND("Borracharia",C1867)),"Borracharia",IF(ISNUMBER(FIND("Lubrificação",C1867)),"Lubrificação",
IF(ISNUMBER(FIND("Estoque - Carregadeiras",C1867)),"Carregadeiras",IF(ISNUMBER(FIND("Estoque - Veic. Leves",C1867)),"Veic. Leves",
IF(ISNUMBER(FIND("Estoque - Caminhões",C1867)),"Caminhões",IF(ISNUMBER(FIND("Estoque - Transbordos",C1867)),"Transbordos",
IF(ISNUMBER(FIND("Estoque - Tratores",C1867)),"Tratores",
IF(ISNUMBER(FIND("Estoque - Máquinas pesadas",C1867)),"Máquinas pesadas",
IF(ISNUMBER(FIND("Estoque - Reboques",C1867)),"Reboques",
IF(C1867="Estoque","Estoque",
IF(AND(ISNUMBER(C1867),C1867&gt;1000,C1867&lt;2000),"Caminhões",
IF(AND(ISNUMBER(C1867),C1867&gt;2000,C1867&lt;3000),"Tratores",
IF(AND(ISNUMBER(C1867),C1867&gt;3000,C1867&lt;4000),"Carregadeiras",
IF(AND(ISNUMBER(C1867),C1867&gt;4000,C1867&lt;5000),"Máquinas pesadas",
IF(AND(ISNUMBER(C1867),C1867&gt;5000,C1867&lt;6000),"Colhedoras",
IF(AND(ISNUMBER(C1867),C1867&gt;7000,C1867&lt;8000),"Irrigação",
IF(AND(ISNUMBER(C1867),C1867&gt;8000,C1867&lt;9000),"Reboques",IF(AND(ISNUMBER(C1867),C1867&gt;0,C1867&lt;1000),"Veic. Leves","")))))))))))))))))))))</f>
        <v>Carregadeiras</v>
      </c>
      <c r="B1867" s="72"/>
      <c r="C1867" s="2" t="s">
        <v>1091</v>
      </c>
      <c r="D1867" s="2">
        <v>77522</v>
      </c>
      <c r="E1867" s="3" t="s">
        <v>20095</v>
      </c>
      <c r="F1867" s="14" t="str">
        <f>IF(ISBLANK(K1867), "Apenas Solicitação", "Tem OC")</f>
        <v>Tem OC</v>
      </c>
      <c r="G1867" s="2">
        <v>5</v>
      </c>
      <c r="H1867" s="37">
        <f>G1867-I1867</f>
        <v>0</v>
      </c>
      <c r="I1867" s="38">
        <v>5</v>
      </c>
      <c r="J1867" s="4">
        <v>45803</v>
      </c>
      <c r="K1867" s="180">
        <v>45804</v>
      </c>
      <c r="L1867" s="3" t="s">
        <v>20151</v>
      </c>
      <c r="M1867" s="44" t="str">
        <f ca="1">IF(OR(N1867="", N1867=0), "", IF(N1867&gt;TODAY(), "No prazo", "Atrasado"))</f>
        <v>Atrasado</v>
      </c>
      <c r="N1867" s="44">
        <f>IFERROR(K1867 + VALUE(LEFT(L1867, FIND(" ", L1867) - 1)), "")</f>
        <v>45804</v>
      </c>
      <c r="O1867" s="3">
        <f>IF(_xlfn.DAYS(K1867,J1867)&lt;0, "Aguardando OC", _xlfn.DAYS(K1867,J1867))</f>
        <v>1</v>
      </c>
      <c r="P1867" s="14">
        <v>404490</v>
      </c>
      <c r="Q1867" s="12"/>
      <c r="R1867" s="14">
        <v>168260</v>
      </c>
      <c r="S1867" s="2">
        <v>221</v>
      </c>
      <c r="T1867" s="135" t="s">
        <v>1029</v>
      </c>
      <c r="U1867" s="21">
        <v>210</v>
      </c>
      <c r="V1867" s="2">
        <v>1388</v>
      </c>
      <c r="W1867" s="43" t="str">
        <f>IFERROR(VLOOKUP(V1867, Fornecedores!A:C, 3, FALSE), "")</f>
        <v xml:space="preserve">TELE TINTAS         </v>
      </c>
      <c r="X1867" s="43" t="str">
        <f>IFERROR(VLOOKUP(V1867, Fornecedores!A:E, 5, FALSE), "")</f>
        <v>João Pessoa</v>
      </c>
      <c r="Y1867" s="43" t="str">
        <f>IFERROR(VLOOKUP(V1867, Fornecedores!A:F, 6, FALSE), "")</f>
        <v>PB</v>
      </c>
      <c r="Z1867" s="14" t="str">
        <f>IF(H1867=0, "Pedido entregue!", "Pendente")</f>
        <v>Pedido entregue!</v>
      </c>
      <c r="AA1867" s="74"/>
      <c r="AB1867" s="58" t="str">
        <f>IF(Z1867="Pedido Entregue!", IF(AA1867=1, "Retirado do Almoxarifado", IF(AA1867=2, "Material devolvido", "Aguardando retirada")), IF(Z1867="Pendente", "Entrega pendente", ""))</f>
        <v>Aguardando retirada</v>
      </c>
      <c r="AC1867" s="18">
        <v>1</v>
      </c>
      <c r="AD1867" s="18">
        <f>AC1867/SUMIF($P:$P,P1867,$AC:$AC)</f>
        <v>1</v>
      </c>
      <c r="AE1867" s="18">
        <f>IF(R1867=0,0,AC1867/SUMIF($R:$R,R1867,$AC:$AC))</f>
        <v>0.5</v>
      </c>
      <c r="AF1867" s="18">
        <f>IF(R1867=0,1,0)</f>
        <v>0</v>
      </c>
      <c r="AH1867" t="str">
        <f>TEXT(J1867,"MMMM")</f>
        <v>maio</v>
      </c>
    </row>
    <row r="1868" spans="1:34" ht="12.75" hidden="1" customHeight="1" x14ac:dyDescent="0.25">
      <c r="A1868" s="90" t="str">
        <f>IF(C1868="Oficina Diversos","Oficina Geral",
IF(ISNUMBER(FIND("Estoque - Colhedoras",C1868)),"Colhedoras",IF(ISNUMBER(FIND("Caldeiraria",C1868)),"Caldeiraria",IF(ISNUMBER(FIND("Borracharia",C1868)),"Borracharia",IF(ISNUMBER(FIND("Lubrificação",C1868)),"Lubrificação",
IF(ISNUMBER(FIND("Estoque - Carregadeiras",C1868)),"Carregadeiras",IF(ISNUMBER(FIND("Estoque - Veic. Leves",C1868)),"Veic. Leves",
IF(ISNUMBER(FIND("Estoque - Caminhões",C1868)),"Caminhões",IF(ISNUMBER(FIND("Estoque - Transbordos",C1868)),"Transbordos",
IF(ISNUMBER(FIND("Estoque - Tratores",C1868)),"Tratores",
IF(ISNUMBER(FIND("Estoque - Máquinas pesadas",C1868)),"Máquinas pesadas",
IF(ISNUMBER(FIND("Estoque - Reboques",C1868)),"Reboques",
IF(C1868="Estoque","Estoque",
IF(AND(ISNUMBER(C1868),C1868&gt;1000,C1868&lt;2000),"Caminhões",
IF(AND(ISNUMBER(C1868),C1868&gt;2000,C1868&lt;3000),"Tratores",
IF(AND(ISNUMBER(C1868),C1868&gt;3000,C1868&lt;4000),"Carregadeiras",
IF(AND(ISNUMBER(C1868),C1868&gt;4000,C1868&lt;5000),"Máquinas pesadas",
IF(AND(ISNUMBER(C1868),C1868&gt;5000,C1868&lt;6000),"Colhedoras",
IF(AND(ISNUMBER(C1868),C1868&gt;7000,C1868&lt;8000),"Irrigação",
IF(AND(ISNUMBER(C1868),C1868&gt;8000,C1868&lt;9000),"Reboques",IF(AND(ISNUMBER(C1868),C1868&gt;0,C1868&lt;1000),"Veic. Leves","")))))))))))))))))))))</f>
        <v>Caldeiraria</v>
      </c>
      <c r="C1868" s="140" t="s">
        <v>1093</v>
      </c>
      <c r="D1868" s="139">
        <v>77809</v>
      </c>
      <c r="E1868" s="141" t="s">
        <v>20279</v>
      </c>
      <c r="F1868" s="101" t="str">
        <f>IF(ISBLANK(K1868), "Apenas Solicitação", "Tem OC")</f>
        <v>Tem OC</v>
      </c>
      <c r="G1868" s="139">
        <v>62</v>
      </c>
      <c r="H1868" s="102">
        <f>G1868-I1868</f>
        <v>0</v>
      </c>
      <c r="I1868" s="103">
        <v>62</v>
      </c>
      <c r="J1868" s="142">
        <v>45813</v>
      </c>
      <c r="K1868" s="182">
        <v>45821</v>
      </c>
      <c r="L1868" s="141" t="s">
        <v>20155</v>
      </c>
      <c r="M1868" s="104" t="str">
        <f ca="1">IF(OR(N1868="", N1868=0), "", IF(N1868&gt;TODAY(), "No prazo", "Atrasado"))</f>
        <v>Atrasado</v>
      </c>
      <c r="N1868" s="104">
        <f>IFERROR(K1868 + VALUE(LEFT(L1868, FIND(" ", L1868) - 1)), "")</f>
        <v>45822</v>
      </c>
      <c r="O1868" s="105">
        <f>IF(_xlfn.DAYS(K1868,J1868)&lt;0, "Aguardando OC", _xlfn.DAYS(K1868,J1868))</f>
        <v>8</v>
      </c>
      <c r="P1868" s="199">
        <v>406006</v>
      </c>
      <c r="Q1868" s="12"/>
      <c r="R1868" s="199">
        <v>169096</v>
      </c>
      <c r="S1868" s="139">
        <v>221</v>
      </c>
      <c r="T1868" s="135" t="s">
        <v>1029</v>
      </c>
      <c r="U1868" s="165">
        <v>601.4</v>
      </c>
      <c r="V1868" s="139">
        <v>1264</v>
      </c>
      <c r="W1868" s="105" t="str">
        <f>IFERROR(VLOOKUP(V1868, Fornecedores!A:C, 3, FALSE), "")</f>
        <v xml:space="preserve">INCOMTUBOS          </v>
      </c>
      <c r="X1868" s="105" t="str">
        <f>IFERROR(VLOOKUP(V1868, Fornecedores!A:E, 5, FALSE), "")</f>
        <v>Recife</v>
      </c>
      <c r="Y1868" s="105" t="str">
        <f>IFERROR(VLOOKUP(V1868, Fornecedores!A:F, 6, FALSE), "")</f>
        <v>PE</v>
      </c>
      <c r="Z1868" s="101" t="str">
        <f>IF(H1868=0, "Pedido entregue!", "Pendente")</f>
        <v>Pedido entregue!</v>
      </c>
      <c r="AB1868" s="132" t="str">
        <f>IF(Z1868="Pedido Entregue!", IF(AA1868=1, "Retirado do Almoxarifado", IF(AA1868=2, "Material devolvido", "Aguardando retirada")), IF(Z1868="Pendente", "Entrega pendente", ""))</f>
        <v>Aguardando retirada</v>
      </c>
      <c r="AC1868" s="18">
        <v>1</v>
      </c>
      <c r="AD1868" s="18">
        <f>AC1868/SUMIF($P:$P,P1868,$AC:$AC)</f>
        <v>1</v>
      </c>
      <c r="AE1868" s="18">
        <f>IF(R1868=0,0,AC1868/SUMIF($R:$R,R1868,$AC:$AC))</f>
        <v>0.2</v>
      </c>
      <c r="AF1868" s="18">
        <f>IF(R1868=0,1,0)</f>
        <v>0</v>
      </c>
      <c r="AH1868" t="str">
        <f>TEXT(J1868,"MMMM")</f>
        <v>junho</v>
      </c>
    </row>
    <row r="1869" spans="1:34" ht="12.75" hidden="1" customHeight="1" x14ac:dyDescent="0.25">
      <c r="A1869" s="90" t="str">
        <f>IF(C1869="Oficina Diversos","Oficina Geral",
IF(ISNUMBER(FIND("Estoque - Colhedoras",C1869)),"Colhedoras",IF(ISNUMBER(FIND("Caldeiraria",C1869)),"Caldeiraria",IF(ISNUMBER(FIND("Borracharia",C1869)),"Borracharia",IF(ISNUMBER(FIND("Lubrificação",C1869)),"Lubrificação",
IF(ISNUMBER(FIND("Estoque - Carregadeiras",C1869)),"Carregadeiras",IF(ISNUMBER(FIND("Estoque - Veic. Leves",C1869)),"Veic. Leves",
IF(ISNUMBER(FIND("Estoque - Caminhões",C1869)),"Caminhões",IF(ISNUMBER(FIND("Estoque - Transbordos",C1869)),"Transbordos",
IF(ISNUMBER(FIND("Estoque - Tratores",C1869)),"Tratores",
IF(ISNUMBER(FIND("Estoque - Máquinas pesadas",C1869)),"Máquinas pesadas",
IF(ISNUMBER(FIND("Estoque - Reboques",C1869)),"Reboques",
IF(C1869="Estoque","Estoque",
IF(AND(ISNUMBER(C1869),C1869&gt;1000,C1869&lt;2000),"Caminhões",
IF(AND(ISNUMBER(C1869),C1869&gt;2000,C1869&lt;3000),"Tratores",
IF(AND(ISNUMBER(C1869),C1869&gt;3000,C1869&lt;4000),"Carregadeiras",
IF(AND(ISNUMBER(C1869),C1869&gt;4000,C1869&lt;5000),"Máquinas pesadas",
IF(AND(ISNUMBER(C1869),C1869&gt;5000,C1869&lt;6000),"Colhedoras",
IF(AND(ISNUMBER(C1869),C1869&gt;7000,C1869&lt;8000),"Irrigação",
IF(AND(ISNUMBER(C1869),C1869&gt;8000,C1869&lt;9000),"Reboques",IF(AND(ISNUMBER(C1869),C1869&gt;0,C1869&lt;1000),"Veic. Leves","")))))))))))))))))))))</f>
        <v>Caldeiraria</v>
      </c>
      <c r="C1869" s="113" t="s">
        <v>1093</v>
      </c>
      <c r="D1869" s="2">
        <v>77840</v>
      </c>
      <c r="E1869" s="3" t="s">
        <v>20280</v>
      </c>
      <c r="F1869" s="101" t="str">
        <f>IF(ISBLANK(K1869), "Apenas Solicitação", "Tem OC")</f>
        <v>Tem OC</v>
      </c>
      <c r="G1869" s="2">
        <v>23</v>
      </c>
      <c r="H1869" s="102">
        <f>G1869-I1869</f>
        <v>0</v>
      </c>
      <c r="I1869" s="103">
        <v>23</v>
      </c>
      <c r="J1869" s="4">
        <v>45813</v>
      </c>
      <c r="K1869" s="180">
        <v>45821</v>
      </c>
      <c r="L1869" s="3" t="s">
        <v>20155</v>
      </c>
      <c r="M1869" s="104" t="str">
        <f ca="1">IF(OR(N1869="", N1869=0), "", IF(N1869&gt;TODAY(), "No prazo", "Atrasado"))</f>
        <v>Atrasado</v>
      </c>
      <c r="N1869" s="104">
        <f>IFERROR(K1869 + VALUE(LEFT(L1869, FIND(" ", L1869) - 1)), "")</f>
        <v>45822</v>
      </c>
      <c r="O1869" s="105">
        <f>IF(_xlfn.DAYS(K1869,J1869)&lt;0, "Aguardando OC", _xlfn.DAYS(K1869,J1869))</f>
        <v>8</v>
      </c>
      <c r="P1869" s="14">
        <v>406009</v>
      </c>
      <c r="Q1869" s="12"/>
      <c r="R1869" s="14">
        <v>169096</v>
      </c>
      <c r="S1869" s="2">
        <v>221</v>
      </c>
      <c r="T1869" s="135" t="s">
        <v>1029</v>
      </c>
      <c r="U1869" s="21">
        <v>9.5</v>
      </c>
      <c r="V1869" s="2">
        <v>1264</v>
      </c>
      <c r="W1869" s="105" t="str">
        <f>IFERROR(VLOOKUP(V1869, Fornecedores!A:C, 3, FALSE), "")</f>
        <v xml:space="preserve">INCOMTUBOS          </v>
      </c>
      <c r="X1869" s="105" t="str">
        <f>IFERROR(VLOOKUP(V1869, Fornecedores!A:E, 5, FALSE), "")</f>
        <v>Recife</v>
      </c>
      <c r="Y1869" s="105" t="str">
        <f>IFERROR(VLOOKUP(V1869, Fornecedores!A:F, 6, FALSE), "")</f>
        <v>PE</v>
      </c>
      <c r="Z1869" s="101" t="str">
        <f>IF(H1869=0, "Pedido entregue!", "Pendente")</f>
        <v>Pedido entregue!</v>
      </c>
      <c r="AB1869" s="132" t="str">
        <f>IF(Z1869="Pedido Entregue!", IF(AA1869=1, "Retirado do Almoxarifado", IF(AA1869=2, "Material devolvido", "Aguardando retirada")), IF(Z1869="Pendente", "Entrega pendente", ""))</f>
        <v>Aguardando retirada</v>
      </c>
      <c r="AC1869" s="18">
        <v>1</v>
      </c>
      <c r="AD1869" s="18">
        <f>AC1869/SUMIF($P:$P,P1869,$AC:$AC)</f>
        <v>1</v>
      </c>
      <c r="AE1869" s="18">
        <f>IF(R1869=0,0,AC1869/SUMIF($R:$R,R1869,$AC:$AC))</f>
        <v>0.2</v>
      </c>
      <c r="AF1869" s="18">
        <f>IF(R1869=0,1,0)</f>
        <v>0</v>
      </c>
      <c r="AH1869" t="str">
        <f>TEXT(J1869,"MMMM")</f>
        <v>junho</v>
      </c>
    </row>
    <row r="1870" spans="1:34" ht="12.75" customHeight="1" x14ac:dyDescent="0.25">
      <c r="A1870" s="90" t="str">
        <f>IF(C1870="Oficina Diversos","Oficina Geral",
IF(ISNUMBER(FIND("Estoque - Colhedoras",C1870)),"Colhedoras",IF(ISNUMBER(FIND("Caldeiraria",C1870)),"Caldeiraria",IF(ISNUMBER(FIND("Borracharia",C1870)),"Borracharia",IF(ISNUMBER(FIND("Lubrificação",C1870)),"Lubrificação",
IF(ISNUMBER(FIND("Estoque - Carregadeiras",C1870)),"Carregadeiras",IF(ISNUMBER(FIND("Estoque - Veic. Leves",C1870)),"Veic. Leves",
IF(ISNUMBER(FIND("Estoque - Caminhões",C1870)),"Caminhões",IF(ISNUMBER(FIND("Estoque - Transbordos",C1870)),"Transbordos",
IF(ISNUMBER(FIND("Estoque - Tratores",C1870)),"Tratores",
IF(ISNUMBER(FIND("Estoque - Máquinas pesadas",C1870)),"Máquinas pesadas",
IF(ISNUMBER(FIND("Estoque - Reboques",C1870)),"Reboques",
IF(C1870="Estoque","Estoque",
IF(AND(ISNUMBER(C1870),C1870&gt;1000,C1870&lt;2000),"Caminhões",
IF(AND(ISNUMBER(C1870),C1870&gt;2000,C1870&lt;3000),"Tratores",
IF(AND(ISNUMBER(C1870),C1870&gt;3000,C1870&lt;4000),"Carregadeiras",
IF(AND(ISNUMBER(C1870),C1870&gt;4000,C1870&lt;5000),"Máquinas pesadas",
IF(AND(ISNUMBER(C1870),C1870&gt;5000,C1870&lt;6000),"Colhedoras",
IF(AND(ISNUMBER(C1870),C1870&gt;7000,C1870&lt;8000),"Irrigação",
IF(AND(ISNUMBER(C1870),C1870&gt;8000,C1870&lt;9000),"Reboques",IF(AND(ISNUMBER(C1870),C1870&gt;0,C1870&lt;1000),"Veic. Leves","")))))))))))))))))))))</f>
        <v>Máquinas pesadas</v>
      </c>
      <c r="B1870" s="72"/>
      <c r="C1870" s="2">
        <v>4009</v>
      </c>
      <c r="D1870" s="2">
        <v>77904</v>
      </c>
      <c r="E1870" s="3" t="s">
        <v>900</v>
      </c>
      <c r="F1870" s="14" t="str">
        <f>IF(ISBLANK(K1870), "Apenas Solicitação", "Tem OC")</f>
        <v>Apenas Solicitação</v>
      </c>
      <c r="G1870" s="2">
        <v>1</v>
      </c>
      <c r="H1870" s="37">
        <f>G1870-I1870</f>
        <v>1</v>
      </c>
      <c r="I1870" s="38">
        <v>0</v>
      </c>
      <c r="J1870" s="4">
        <v>45749</v>
      </c>
      <c r="K1870" s="14"/>
      <c r="L1870" s="3"/>
      <c r="M1870" s="44" t="str">
        <f ca="1">IF(OR(N1870="", N1870=0), "", IF(N1870&gt;TODAY(), "No prazo", "Atrasado"))</f>
        <v/>
      </c>
      <c r="N1870" s="44" t="str">
        <f>IFERROR(K1870 + VALUE(LEFT(L1870, FIND(" ", L1870) - 1)), "")</f>
        <v/>
      </c>
      <c r="O1870" s="3" t="str">
        <f>IF(_xlfn.DAYS(K1870,J1870)&lt;0, "Aguardando OC", _xlfn.DAYS(K1870,J1870))</f>
        <v>Aguardando OC</v>
      </c>
      <c r="P1870" s="14">
        <v>397791</v>
      </c>
      <c r="Q1870" s="169">
        <v>1141170</v>
      </c>
      <c r="R1870" s="14">
        <v>0</v>
      </c>
      <c r="S1870" s="2">
        <v>725</v>
      </c>
      <c r="T1870" s="135" t="s">
        <v>415</v>
      </c>
      <c r="U1870" s="21">
        <v>0</v>
      </c>
      <c r="V1870" s="2"/>
      <c r="W1870" s="43" t="str">
        <f>IFERROR(VLOOKUP(V1870, Fornecedores!A:C, 3, FALSE), "")</f>
        <v/>
      </c>
      <c r="X1870" s="43" t="str">
        <f>IFERROR(VLOOKUP(V1870, Fornecedores!A:E, 5, FALSE), "")</f>
        <v/>
      </c>
      <c r="Y1870" s="43" t="str">
        <f>IFERROR(VLOOKUP(V1870, Fornecedores!A:F, 6, FALSE), "")</f>
        <v/>
      </c>
      <c r="Z1870" s="14" t="str">
        <f>IF(H1870=0, "Pedido entregue!", "Pendente")</f>
        <v>Pendente</v>
      </c>
      <c r="AA1870" s="74"/>
      <c r="AB1870" s="58" t="str">
        <f>IF(Z1870="Pedido Entregue!", IF(AA1870=1, "Retirado do Almoxarifado", IF(AA1870=2, "Material devolvido", "Aguardando retirada")), IF(Z1870="Pendente", "Entrega pendente", ""))</f>
        <v>Entrega pendente</v>
      </c>
      <c r="AC1870" s="18">
        <v>1</v>
      </c>
      <c r="AD1870" s="18">
        <f>AC1870/SUMIF($P:$P,P1870,$AC:$AC)</f>
        <v>1</v>
      </c>
      <c r="AE1870" s="18">
        <f>IF(R1870=0,0,AC1870/SUMIF($R:$R,R1870,$AC:$AC))</f>
        <v>0</v>
      </c>
      <c r="AF1870" s="18">
        <f>IF(R1870=0,1,0)</f>
        <v>1</v>
      </c>
      <c r="AG1870" s="18" t="e">
        <f>IF(R1870=0,#REF!-J1870,0)</f>
        <v>#REF!</v>
      </c>
      <c r="AH1870" t="str">
        <f>TEXT(J1870,"MMMM")</f>
        <v>abril</v>
      </c>
    </row>
    <row r="1871" spans="1:34" ht="12.75" hidden="1" customHeight="1" x14ac:dyDescent="0.25">
      <c r="A1871" s="90" t="str">
        <f>IF(C1871="Oficina Diversos","Oficina Geral",
IF(ISNUMBER(FIND("Estoque - Colhedoras",C1871)),"Colhedoras",IF(ISNUMBER(FIND("Caldeiraria",C1871)),"Caldeiraria",IF(ISNUMBER(FIND("Borracharia",C1871)),"Borracharia",IF(ISNUMBER(FIND("Lubrificação",C1871)),"Lubrificação",
IF(ISNUMBER(FIND("Estoque - Carregadeiras",C1871)),"Carregadeiras",IF(ISNUMBER(FIND("Estoque - Veic. Leves",C1871)),"Veic. Leves",
IF(ISNUMBER(FIND("Estoque - Caminhões",C1871)),"Caminhões",IF(ISNUMBER(FIND("Estoque - Transbordos",C1871)),"Transbordos",
IF(ISNUMBER(FIND("Estoque - Tratores",C1871)),"Tratores",
IF(ISNUMBER(FIND("Estoque - Máquinas pesadas",C1871)),"Máquinas pesadas",
IF(ISNUMBER(FIND("Estoque - Reboques",C1871)),"Reboques",
IF(C1871="Estoque","Estoque",
IF(AND(ISNUMBER(C1871),C1871&gt;1000,C1871&lt;2000),"Caminhões",
IF(AND(ISNUMBER(C1871),C1871&gt;2000,C1871&lt;3000),"Tratores",
IF(AND(ISNUMBER(C1871),C1871&gt;3000,C1871&lt;4000),"Carregadeiras",
IF(AND(ISNUMBER(C1871),C1871&gt;4000,C1871&lt;5000),"Máquinas pesadas",
IF(AND(ISNUMBER(C1871),C1871&gt;5000,C1871&lt;6000),"Colhedoras",
IF(AND(ISNUMBER(C1871),C1871&gt;7000,C1871&lt;8000),"Irrigação",
IF(AND(ISNUMBER(C1871),C1871&gt;8000,C1871&lt;9000),"Reboques",IF(AND(ISNUMBER(C1871),C1871&gt;0,C1871&lt;1000),"Veic. Leves","")))))))))))))))))))))</f>
        <v>Caminhões</v>
      </c>
      <c r="C1871" s="171">
        <v>1096</v>
      </c>
      <c r="D1871" s="170">
        <v>77907</v>
      </c>
      <c r="E1871" s="173" t="s">
        <v>20880</v>
      </c>
      <c r="F1871" s="101" t="str">
        <f>IF(ISBLANK(K1871), "Apenas Solicitação", "Tem OC")</f>
        <v>Tem OC</v>
      </c>
      <c r="G1871" s="170">
        <v>1</v>
      </c>
      <c r="H1871" s="102">
        <f>G1871-I1871</f>
        <v>0</v>
      </c>
      <c r="I1871" s="103">
        <v>1</v>
      </c>
      <c r="J1871" s="174">
        <v>45838</v>
      </c>
      <c r="K1871" s="181">
        <v>45846</v>
      </c>
      <c r="L1871" s="173" t="s">
        <v>20151</v>
      </c>
      <c r="M1871" s="104" t="str">
        <f ca="1">IF(OR(N1871="", N1871=0), "", IF(N1871&gt;TODAY(), "No prazo", "Atrasado"))</f>
        <v>Atrasado</v>
      </c>
      <c r="N1871" s="104">
        <f>IFERROR(K1871 + VALUE(LEFT(L1871, FIND(" ", L1871) - 1)), "")</f>
        <v>45846</v>
      </c>
      <c r="O1871" s="105">
        <f>IF(_xlfn.DAYS(K1871,J1871)&lt;0, "Aguardando OC", _xlfn.DAYS(K1871,J1871))</f>
        <v>8</v>
      </c>
      <c r="P1871" s="201">
        <v>409533</v>
      </c>
      <c r="Q1871" s="12"/>
      <c r="R1871" s="201">
        <v>170569</v>
      </c>
      <c r="S1871" s="2">
        <v>221</v>
      </c>
      <c r="T1871" s="135" t="s">
        <v>1029</v>
      </c>
      <c r="U1871" s="170">
        <v>664.55</v>
      </c>
      <c r="V1871" s="170">
        <v>6880</v>
      </c>
      <c r="W1871" s="105" t="str">
        <f>IFERROR(VLOOKUP(V1871, Fornecedores!A:C, 3, FALSE), "")</f>
        <v>AUTO NORTE</v>
      </c>
      <c r="X1871" s="105" t="str">
        <f>IFERROR(VLOOKUP(V1871, Fornecedores!A:E, 5, FALSE), "")</f>
        <v>Bayeux</v>
      </c>
      <c r="Y1871" s="105" t="str">
        <f>IFERROR(VLOOKUP(V1871, Fornecedores!A:F, 6, FALSE), "")</f>
        <v>PB</v>
      </c>
      <c r="Z1871" s="101" t="str">
        <f>IF(H1871=0, "Pedido entregue!", "Pendente")</f>
        <v>Pedido entregue!</v>
      </c>
      <c r="AA1871" s="60">
        <v>1</v>
      </c>
      <c r="AB1871" s="132" t="str">
        <f>IF(Z1871="Pedido Entregue!", IF(AA1871=1, "Retirado do Almoxarifado", IF(AA1871=2, "Material devolvido", "Aguardando retirada")), IF(Z1871="Pendente", "Entrega pendente", ""))</f>
        <v>Retirado do Almoxarifado</v>
      </c>
      <c r="AC1871" s="18">
        <v>1</v>
      </c>
      <c r="AD1871" s="18">
        <f>AC1871/SUMIF($P:$P,P1871,$AC:$AC)</f>
        <v>1</v>
      </c>
      <c r="AE1871" s="18">
        <f>IF(R1871=0,0,AC1871/SUMIF($R:$R,R1871,$AC:$AC))</f>
        <v>1</v>
      </c>
      <c r="AF1871" s="18">
        <f>IF(R1871=0,1,0)</f>
        <v>0</v>
      </c>
      <c r="AH1871" t="str">
        <f>TEXT(J1871,"MMMM")</f>
        <v>junho</v>
      </c>
    </row>
    <row r="1872" spans="1:34" ht="12.75" customHeight="1" x14ac:dyDescent="0.25">
      <c r="A1872" s="90" t="str">
        <f>IF(C1872="Oficina Diversos","Oficina Geral",
IF(ISNUMBER(FIND("Estoque - Colhedoras",C1872)),"Colhedoras",IF(ISNUMBER(FIND("Caldeiraria",C1872)),"Caldeiraria",IF(ISNUMBER(FIND("Borracharia",C1872)),"Borracharia",IF(ISNUMBER(FIND("Lubrificação",C1872)),"Lubrificação",
IF(ISNUMBER(FIND("Estoque - Carregadeiras",C1872)),"Carregadeiras",IF(ISNUMBER(FIND("Estoque - Veic. Leves",C1872)),"Veic. Leves",
IF(ISNUMBER(FIND("Estoque - Caminhões",C1872)),"Caminhões",IF(ISNUMBER(FIND("Estoque - Transbordos",C1872)),"Transbordos",
IF(ISNUMBER(FIND("Estoque - Tratores",C1872)),"Tratores",
IF(ISNUMBER(FIND("Estoque - Máquinas pesadas",C1872)),"Máquinas pesadas",
IF(ISNUMBER(FIND("Estoque - Reboques",C1872)),"Reboques",
IF(C1872="Estoque","Estoque",
IF(AND(ISNUMBER(C1872),C1872&gt;1000,C1872&lt;2000),"Caminhões",
IF(AND(ISNUMBER(C1872),C1872&gt;2000,C1872&lt;3000),"Tratores",
IF(AND(ISNUMBER(C1872),C1872&gt;3000,C1872&lt;4000),"Carregadeiras",
IF(AND(ISNUMBER(C1872),C1872&gt;4000,C1872&lt;5000),"Máquinas pesadas",
IF(AND(ISNUMBER(C1872),C1872&gt;5000,C1872&lt;6000),"Colhedoras",
IF(AND(ISNUMBER(C1872),C1872&gt;7000,C1872&lt;8000),"Irrigação",
IF(AND(ISNUMBER(C1872),C1872&gt;8000,C1872&lt;9000),"Reboques",IF(AND(ISNUMBER(C1872),C1872&gt;0,C1872&lt;1000),"Veic. Leves","")))))))))))))))))))))</f>
        <v>Oficina Geral</v>
      </c>
      <c r="B1872" s="72"/>
      <c r="C1872" s="2" t="s">
        <v>661</v>
      </c>
      <c r="D1872" s="42">
        <v>78282</v>
      </c>
      <c r="E1872" s="43" t="s">
        <v>19878</v>
      </c>
      <c r="F1872" s="14" t="str">
        <f>IF(ISBLANK(K1872), "Apenas Solicitação", "Tem OC")</f>
        <v>Apenas Solicitação</v>
      </c>
      <c r="G1872" s="42">
        <v>3</v>
      </c>
      <c r="H1872" s="37">
        <f>G1872-I1872</f>
        <v>3</v>
      </c>
      <c r="I1872" s="38">
        <v>0</v>
      </c>
      <c r="J1872" s="44">
        <v>45793</v>
      </c>
      <c r="K1872" s="191"/>
      <c r="L1872" s="43"/>
      <c r="M1872" s="44" t="str">
        <f ca="1">IF(OR(N1872="", N1872=0), "", IF(N1872&gt;TODAY(), "No prazo", "Atrasado"))</f>
        <v/>
      </c>
      <c r="N1872" s="44" t="str">
        <f>IFERROR(K1872 + VALUE(LEFT(L1872, FIND(" ", L1872) - 1)), "")</f>
        <v/>
      </c>
      <c r="O1872" s="3" t="str">
        <f>IF(_xlfn.DAYS(K1872,J1872)&lt;0, "Aguardando OC", _xlfn.DAYS(K1872,J1872))</f>
        <v>Aguardando OC</v>
      </c>
      <c r="P1872" s="191">
        <v>403155</v>
      </c>
      <c r="Q1872" s="54"/>
      <c r="R1872" s="191">
        <v>0</v>
      </c>
      <c r="S1872" s="49"/>
      <c r="T1872" s="267"/>
      <c r="U1872" s="45">
        <v>220</v>
      </c>
      <c r="V1872" s="42"/>
      <c r="W1872" s="43" t="str">
        <f>IFERROR(VLOOKUP(V1872, Fornecedores!A:C, 3, FALSE), "")</f>
        <v/>
      </c>
      <c r="X1872" s="43" t="str">
        <f>IFERROR(VLOOKUP(V1872, Fornecedores!A:E, 5, FALSE), "")</f>
        <v/>
      </c>
      <c r="Y1872" s="43" t="str">
        <f>IFERROR(VLOOKUP(V1872, Fornecedores!A:F, 6, FALSE), "")</f>
        <v/>
      </c>
      <c r="Z1872" s="14" t="str">
        <f>IF(H1872=0, "Pedido entregue!", "Pendente")</f>
        <v>Pendente</v>
      </c>
      <c r="AA1872" s="74"/>
      <c r="AB1872" s="58" t="str">
        <f>IF(Z1872="Pedido Entregue!", IF(AA1872=1, "Retirado do Almoxarifado", IF(AA1872=2, "Material devolvido", "Aguardando retirada")), IF(Z1872="Pendente", "Entrega pendente", ""))</f>
        <v>Entrega pendente</v>
      </c>
      <c r="AC1872" s="18">
        <v>1</v>
      </c>
      <c r="AD1872" s="18">
        <f>AC1872/SUMIF($P:$P,P1872,$AC:$AC)</f>
        <v>1</v>
      </c>
      <c r="AE1872" s="18">
        <f>IF(R1872=0,0,AC1872/SUMIF($R:$R,R1872,$AC:$AC))</f>
        <v>0</v>
      </c>
      <c r="AF1872" s="18">
        <f>IF(R1872=0,1,0)</f>
        <v>1</v>
      </c>
      <c r="AG1872" s="18" t="e">
        <f>IF(R1872=0,#REF!-J1872,0)</f>
        <v>#REF!</v>
      </c>
      <c r="AH1872" t="str">
        <f>TEXT(J1872,"MMMM")</f>
        <v>maio</v>
      </c>
    </row>
    <row r="1873" spans="1:34" ht="12.75" customHeight="1" x14ac:dyDescent="0.25">
      <c r="A1873" s="90" t="str">
        <f>IF(C1873="Oficina Diversos","Oficina Geral",
IF(ISNUMBER(FIND("Estoque - Colhedoras",C1873)),"Colhedoras",IF(ISNUMBER(FIND("Caldeiraria",C1873)),"Caldeiraria",IF(ISNUMBER(FIND("Borracharia",C1873)),"Borracharia",IF(ISNUMBER(FIND("Lubrificação",C1873)),"Lubrificação",
IF(ISNUMBER(FIND("Estoque - Carregadeiras",C1873)),"Carregadeiras",IF(ISNUMBER(FIND("Estoque - Veic. Leves",C1873)),"Veic. Leves",
IF(ISNUMBER(FIND("Estoque - Caminhões",C1873)),"Caminhões",IF(ISNUMBER(FIND("Estoque - Transbordos",C1873)),"Transbordos",
IF(ISNUMBER(FIND("Estoque - Tratores",C1873)),"Tratores",
IF(ISNUMBER(FIND("Estoque - Máquinas pesadas",C1873)),"Máquinas pesadas",
IF(ISNUMBER(FIND("Estoque - Reboques",C1873)),"Reboques",
IF(C1873="Estoque","Estoque",
IF(AND(ISNUMBER(C1873),C1873&gt;1000,C1873&lt;2000),"Caminhões",
IF(AND(ISNUMBER(C1873),C1873&gt;2000,C1873&lt;3000),"Tratores",
IF(AND(ISNUMBER(C1873),C1873&gt;3000,C1873&lt;4000),"Carregadeiras",
IF(AND(ISNUMBER(C1873),C1873&gt;4000,C1873&lt;5000),"Máquinas pesadas",
IF(AND(ISNUMBER(C1873),C1873&gt;5000,C1873&lt;6000),"Colhedoras",
IF(AND(ISNUMBER(C1873),C1873&gt;7000,C1873&lt;8000),"Irrigação",
IF(AND(ISNUMBER(C1873),C1873&gt;8000,C1873&lt;9000),"Reboques",IF(AND(ISNUMBER(C1873),C1873&gt;0,C1873&lt;1000),"Veic. Leves","")))))))))))))))))))))</f>
        <v>Oficina Geral</v>
      </c>
      <c r="C1873" s="171" t="s">
        <v>661</v>
      </c>
      <c r="D1873" s="170">
        <v>78282</v>
      </c>
      <c r="E1873" s="173" t="s">
        <v>19878</v>
      </c>
      <c r="F1873" s="101" t="str">
        <f>IF(ISBLANK(K1873), "Apenas Solicitação", "Tem OC")</f>
        <v>Apenas Solicitação</v>
      </c>
      <c r="G1873" s="170">
        <v>2</v>
      </c>
      <c r="H1873" s="102">
        <f>G1873-I1873</f>
        <v>2</v>
      </c>
      <c r="I1873" s="103"/>
      <c r="J1873" s="174">
        <v>45848</v>
      </c>
      <c r="K1873" s="173"/>
      <c r="L1873" s="173"/>
      <c r="M1873" s="104" t="str">
        <f ca="1">IF(OR(N1873="", N1873=0), "", IF(N1873&gt;TODAY(), "No prazo", "Atrasado"))</f>
        <v/>
      </c>
      <c r="N1873" s="104" t="str">
        <f>IFERROR(K1873 + VALUE(LEFT(L1873, FIND(" ", L1873) - 1)), "")</f>
        <v/>
      </c>
      <c r="O1873" s="105" t="str">
        <f>IF(_xlfn.DAYS(K1873,J1873)&lt;0, "Aguardando OC", _xlfn.DAYS(K1873,J1873))</f>
        <v>Aguardando OC</v>
      </c>
      <c r="P1873" s="170">
        <v>411154</v>
      </c>
      <c r="Q1873" s="12"/>
      <c r="R1873" s="170">
        <v>0</v>
      </c>
      <c r="S1873" s="2">
        <v>221</v>
      </c>
      <c r="T1873" s="135" t="s">
        <v>1029</v>
      </c>
      <c r="U1873" s="170">
        <v>220</v>
      </c>
      <c r="V1873" s="170"/>
      <c r="W1873" s="105" t="str">
        <f>IFERROR(VLOOKUP(V1873, Fornecedores!A:C, 3, FALSE), "")</f>
        <v/>
      </c>
      <c r="X1873" s="105" t="str">
        <f>IFERROR(VLOOKUP(V1873, Fornecedores!A:E, 5, FALSE), "")</f>
        <v/>
      </c>
      <c r="Y1873" s="105" t="str">
        <f>IFERROR(VLOOKUP(V1873, Fornecedores!A:F, 6, FALSE), "")</f>
        <v/>
      </c>
      <c r="Z1873" s="101" t="str">
        <f>IF(H1873=0, "Pedido entregue!", "Pendente")</f>
        <v>Pendente</v>
      </c>
      <c r="AB1873" s="132" t="str">
        <f>IF(Z1873="Pedido Entregue!", IF(AA1873=1, "Retirado do Almoxarifado", IF(AA1873=2, "Material devolvido", "Aguardando retirada")), IF(Z1873="Pendente", "Entrega pendente", ""))</f>
        <v>Entrega pendente</v>
      </c>
      <c r="AC1873" s="18">
        <v>1</v>
      </c>
      <c r="AD1873" s="18">
        <f>AC1873/SUMIF($P:$P,P1873,$AC:$AC)</f>
        <v>1</v>
      </c>
      <c r="AE1873" s="18">
        <f>IF(R1873=0,0,AC1873/SUMIF($R:$R,R1873,$AC:$AC))</f>
        <v>0</v>
      </c>
      <c r="AF1873" s="18">
        <f>IF(R1873=0,1,0)</f>
        <v>1</v>
      </c>
      <c r="AH1873" t="str">
        <f>TEXT(J1873,"MMMM")</f>
        <v>julho</v>
      </c>
    </row>
    <row r="1874" spans="1:34" ht="12.75" customHeight="1" x14ac:dyDescent="0.25">
      <c r="A1874" s="90" t="str">
        <f>IF(C1874="Oficina Diversos","Oficina Geral",
IF(ISNUMBER(FIND("Estoque - Colhedoras",C1874)),"Colhedoras",IF(ISNUMBER(FIND("Caldeiraria",C1874)),"Caldeiraria",IF(ISNUMBER(FIND("Borracharia",C1874)),"Borracharia",IF(ISNUMBER(FIND("Lubrificação",C1874)),"Lubrificação",
IF(ISNUMBER(FIND("Estoque - Carregadeiras",C1874)),"Carregadeiras",IF(ISNUMBER(FIND("Estoque - Veic. Leves",C1874)),"Veic. Leves",
IF(ISNUMBER(FIND("Estoque - Caminhões",C1874)),"Caminhões",IF(ISNUMBER(FIND("Estoque - Transbordos",C1874)),"Transbordos",
IF(ISNUMBER(FIND("Estoque - Tratores",C1874)),"Tratores",
IF(ISNUMBER(FIND("Estoque - Máquinas pesadas",C1874)),"Máquinas pesadas",
IF(ISNUMBER(FIND("Estoque - Reboques",C1874)),"Reboques",
IF(C1874="Estoque","Estoque",
IF(AND(ISNUMBER(C1874),C1874&gt;1000,C1874&lt;2000),"Caminhões",
IF(AND(ISNUMBER(C1874),C1874&gt;2000,C1874&lt;3000),"Tratores",
IF(AND(ISNUMBER(C1874),C1874&gt;3000,C1874&lt;4000),"Carregadeiras",
IF(AND(ISNUMBER(C1874),C1874&gt;4000,C1874&lt;5000),"Máquinas pesadas",
IF(AND(ISNUMBER(C1874),C1874&gt;5000,C1874&lt;6000),"Colhedoras",
IF(AND(ISNUMBER(C1874),C1874&gt;7000,C1874&lt;8000),"Irrigação",
IF(AND(ISNUMBER(C1874),C1874&gt;8000,C1874&lt;9000),"Reboques",IF(AND(ISNUMBER(C1874),C1874&gt;0,C1874&lt;1000),"Veic. Leves","")))))))))))))))))))))</f>
        <v>Tratores</v>
      </c>
      <c r="C1874" s="126">
        <v>2025</v>
      </c>
      <c r="D1874" s="2">
        <v>78293</v>
      </c>
      <c r="E1874" s="3" t="s">
        <v>20123</v>
      </c>
      <c r="F1874" s="101" t="str">
        <f>IF(ISBLANK(K1874), "Apenas Solicitação", "Tem OC")</f>
        <v>Apenas Solicitação</v>
      </c>
      <c r="G1874" s="2">
        <v>6</v>
      </c>
      <c r="H1874" s="102">
        <f>G1874-I1874</f>
        <v>6</v>
      </c>
      <c r="I1874" s="103"/>
      <c r="J1874" s="4">
        <v>45805</v>
      </c>
      <c r="K1874" s="14"/>
      <c r="L1874" s="3"/>
      <c r="M1874" s="104" t="str">
        <f ca="1">IF(OR(N1874="", N1874=0), "", IF(N1874&gt;TODAY(), "No prazo", "Atrasado"))</f>
        <v/>
      </c>
      <c r="N1874" s="104" t="str">
        <f>IFERROR(K1874 + VALUE(LEFT(L1874, FIND(" ", L1874) - 1)), "")</f>
        <v/>
      </c>
      <c r="O1874" s="105" t="str">
        <f>IF(_xlfn.DAYS(K1874,J1874)&lt;0, "Aguardando OC", _xlfn.DAYS(K1874,J1874))</f>
        <v>Aguardando OC</v>
      </c>
      <c r="P1874" s="14">
        <v>405043</v>
      </c>
      <c r="Q1874" s="12"/>
      <c r="R1874" s="14">
        <v>0</v>
      </c>
      <c r="S1874" s="2">
        <v>221</v>
      </c>
      <c r="T1874" s="135" t="s">
        <v>1029</v>
      </c>
      <c r="U1874" s="21">
        <v>8.35</v>
      </c>
      <c r="V1874" s="2"/>
      <c r="W1874" s="105" t="str">
        <f>IFERROR(VLOOKUP(V1874, Fornecedores!A:C, 3, FALSE), "")</f>
        <v/>
      </c>
      <c r="X1874" s="105" t="str">
        <f>IFERROR(VLOOKUP(V1874, Fornecedores!A:E, 5, FALSE), "")</f>
        <v/>
      </c>
      <c r="Y1874" s="105" t="str">
        <f>IFERROR(VLOOKUP(V1874, Fornecedores!A:F, 6, FALSE), "")</f>
        <v/>
      </c>
      <c r="Z1874" s="101" t="str">
        <f>IF(H1874=0, "Pedido entregue!", "Pendente")</f>
        <v>Pendente</v>
      </c>
      <c r="AB1874" s="132" t="str">
        <f>IF(Z1874="Pedido Entregue!", IF(AA1874=1, "Retirado do Almoxarifado", IF(AA1874=2, "Material devolvido", "Aguardando retirada")), IF(Z1874="Pendente", "Entrega pendente", ""))</f>
        <v>Entrega pendente</v>
      </c>
      <c r="AC1874" s="18">
        <v>1</v>
      </c>
      <c r="AD1874" s="18">
        <f>AC1874/SUMIF($P:$P,P1874,$AC:$AC)</f>
        <v>1</v>
      </c>
      <c r="AE1874" s="18">
        <f>IF(R1874=0,0,AC1874/SUMIF($R:$R,R1874,$AC:$AC))</f>
        <v>0</v>
      </c>
      <c r="AF1874" s="18">
        <f>IF(R1874=0,1,0)</f>
        <v>1</v>
      </c>
      <c r="AH1874" t="str">
        <f>TEXT(J1874,"MMMM")</f>
        <v>maio</v>
      </c>
    </row>
    <row r="1875" spans="1:34" ht="12.75" hidden="1" customHeight="1" x14ac:dyDescent="0.25">
      <c r="A1875" s="90" t="str">
        <f>IF(C1875="Oficina Diversos","Oficina Geral",
IF(ISNUMBER(FIND("Estoque - Colhedoras",C1875)),"Colhedoras",IF(ISNUMBER(FIND("Caldeiraria",C1875)),"Caldeiraria",IF(ISNUMBER(FIND("Borracharia",C1875)),"Borracharia",IF(ISNUMBER(FIND("Lubrificação",C1875)),"Lubrificação",
IF(ISNUMBER(FIND("Estoque - Carregadeiras",C1875)),"Carregadeiras",IF(ISNUMBER(FIND("Estoque - Veic. Leves",C1875)),"Veic. Leves",
IF(ISNUMBER(FIND("Estoque - Caminhões",C1875)),"Caminhões",IF(ISNUMBER(FIND("Estoque - Transbordos",C1875)),"Transbordos",
IF(ISNUMBER(FIND("Estoque - Tratores",C1875)),"Tratores",
IF(ISNUMBER(FIND("Estoque - Máquinas pesadas",C1875)),"Máquinas pesadas",
IF(ISNUMBER(FIND("Estoque - Reboques",C1875)),"Reboques",
IF(C1875="Estoque","Estoque",
IF(AND(ISNUMBER(C1875),C1875&gt;1000,C1875&lt;2000),"Caminhões",
IF(AND(ISNUMBER(C1875),C1875&gt;2000,C1875&lt;3000),"Tratores",
IF(AND(ISNUMBER(C1875),C1875&gt;3000,C1875&lt;4000),"Carregadeiras",
IF(AND(ISNUMBER(C1875),C1875&gt;4000,C1875&lt;5000),"Máquinas pesadas",
IF(AND(ISNUMBER(C1875),C1875&gt;5000,C1875&lt;6000),"Colhedoras",
IF(AND(ISNUMBER(C1875),C1875&gt;7000,C1875&lt;8000),"Irrigação",
IF(AND(ISNUMBER(C1875),C1875&gt;8000,C1875&lt;9000),"Reboques",IF(AND(ISNUMBER(C1875),C1875&gt;0,C1875&lt;1000),"Veic. Leves","")))))))))))))))))))))</f>
        <v>Caminhões</v>
      </c>
      <c r="B1875" s="72"/>
      <c r="C1875" s="2">
        <v>1019</v>
      </c>
      <c r="D1875" s="2">
        <v>78639</v>
      </c>
      <c r="E1875" s="10" t="s">
        <v>310</v>
      </c>
      <c r="F1875" s="14" t="str">
        <f>IF(ISBLANK(K1875), "Apenas Solicitação", "Tem OC")</f>
        <v>Tem OC</v>
      </c>
      <c r="G1875" s="2">
        <v>1</v>
      </c>
      <c r="H1875" s="37">
        <f>G1875-I1875</f>
        <v>0</v>
      </c>
      <c r="I1875" s="38">
        <v>1</v>
      </c>
      <c r="J1875" s="64">
        <v>45726</v>
      </c>
      <c r="K1875" s="180">
        <v>45740</v>
      </c>
      <c r="L1875" s="3"/>
      <c r="M1875" s="44"/>
      <c r="N1875" s="44" t="str">
        <f>IFERROR(K1875 + VALUE(LEFT(L1875, FIND(" ", L1875) - 1)), "")</f>
        <v/>
      </c>
      <c r="O1875" s="3">
        <f>IF(_xlfn.DAYS(K1875,J1875)&lt;0, "Aguardando OC", _xlfn.DAYS(K1875,J1875))</f>
        <v>14</v>
      </c>
      <c r="P1875" s="14">
        <v>395619</v>
      </c>
      <c r="Q1875" s="169">
        <v>1135677</v>
      </c>
      <c r="R1875" s="14">
        <v>165465</v>
      </c>
      <c r="S1875" s="2">
        <v>734</v>
      </c>
      <c r="T1875" s="135" t="s">
        <v>60</v>
      </c>
      <c r="U1875" s="21">
        <v>420</v>
      </c>
      <c r="V1875" s="2">
        <v>2106</v>
      </c>
      <c r="W1875" s="43" t="str">
        <f>IFERROR(VLOOKUP(V1875, Fornecedores!A:C, 3, FALSE), "")</f>
        <v xml:space="preserve">UNIDAS              </v>
      </c>
      <c r="X1875" s="43" t="str">
        <f>IFERROR(VLOOKUP(V1875, Fornecedores!A:E, 5, FALSE), "")</f>
        <v>João Pessoa</v>
      </c>
      <c r="Y1875" s="43" t="str">
        <f>IFERROR(VLOOKUP(V1875, Fornecedores!A:F, 6, FALSE), "")</f>
        <v>PB</v>
      </c>
      <c r="Z1875" s="14" t="str">
        <f>IF(H1875=0, "Pedido entregue!", "Pendente")</f>
        <v>Pedido entregue!</v>
      </c>
      <c r="AA1875" s="74">
        <v>1</v>
      </c>
      <c r="AB1875" s="58" t="str">
        <f>IF(Z1875="Pedido Entregue!", IF(AA1875=1, "Retirado do Almoxarifado", IF(AA1875=2, "Material devolvido", "Aguardando retirada")), IF(Z1875="Pendente", "Entrega pendente", ""))</f>
        <v>Retirado do Almoxarifado</v>
      </c>
      <c r="AC1875" s="18">
        <v>1</v>
      </c>
      <c r="AD1875" s="18">
        <f>AC1875/SUMIF($P:$P,P1875,$AC:$AC)</f>
        <v>1</v>
      </c>
      <c r="AE1875" s="18">
        <f>IF(R1875=0,0,AC1875/SUMIF($R:$R,R1875,$AC:$AC))</f>
        <v>1</v>
      </c>
      <c r="AF1875" s="18">
        <f>IF(R1875=0,1,0)</f>
        <v>0</v>
      </c>
      <c r="AG1875" s="18">
        <f>IF(R1875=0,#REF!-J1875,0)</f>
        <v>0</v>
      </c>
      <c r="AH1875" t="str">
        <f>TEXT(J1875,"MMMM")</f>
        <v>março</v>
      </c>
    </row>
    <row r="1876" spans="1:34" ht="12.75" hidden="1" customHeight="1" x14ac:dyDescent="0.25">
      <c r="A1876" s="90" t="str">
        <f>IF(C1876="Oficina Diversos","Oficina Geral",
IF(ISNUMBER(FIND("Estoque - Colhedoras",C1876)),"Colhedoras",IF(ISNUMBER(FIND("Caldeiraria",C1876)),"Caldeiraria",IF(ISNUMBER(FIND("Borracharia",C1876)),"Borracharia",IF(ISNUMBER(FIND("Lubrificação",C1876)),"Lubrificação",
IF(ISNUMBER(FIND("Estoque - Carregadeiras",C1876)),"Carregadeiras",IF(ISNUMBER(FIND("Estoque - Veic. Leves",C1876)),"Veic. Leves",
IF(ISNUMBER(FIND("Estoque - Caminhões",C1876)),"Caminhões",IF(ISNUMBER(FIND("Estoque - Transbordos",C1876)),"Transbordos",
IF(ISNUMBER(FIND("Estoque - Tratores",C1876)),"Tratores",
IF(ISNUMBER(FIND("Estoque - Máquinas pesadas",C1876)),"Máquinas pesadas",
IF(ISNUMBER(FIND("Estoque - Reboques",C1876)),"Reboques",
IF(C1876="Estoque","Estoque",
IF(AND(ISNUMBER(C1876),C1876&gt;1000,C1876&lt;2000),"Caminhões",
IF(AND(ISNUMBER(C1876),C1876&gt;2000,C1876&lt;3000),"Tratores",
IF(AND(ISNUMBER(C1876),C1876&gt;3000,C1876&lt;4000),"Carregadeiras",
IF(AND(ISNUMBER(C1876),C1876&gt;4000,C1876&lt;5000),"Máquinas pesadas",
IF(AND(ISNUMBER(C1876),C1876&gt;5000,C1876&lt;6000),"Colhedoras",
IF(AND(ISNUMBER(C1876),C1876&gt;7000,C1876&lt;8000),"Irrigação",
IF(AND(ISNUMBER(C1876),C1876&gt;8000,C1876&lt;9000),"Reboques",IF(AND(ISNUMBER(C1876),C1876&gt;0,C1876&lt;1000),"Veic. Leves","")))))))))))))))))))))</f>
        <v>Oficina Geral</v>
      </c>
      <c r="B1876" s="72"/>
      <c r="C1876" s="2" t="s">
        <v>661</v>
      </c>
      <c r="D1876" s="2">
        <v>78707</v>
      </c>
      <c r="E1876" s="3" t="s">
        <v>20075</v>
      </c>
      <c r="F1876" s="14" t="str">
        <f>IF(ISBLANK(K1876), "Apenas Solicitação", "Tem OC")</f>
        <v>Tem OC</v>
      </c>
      <c r="G1876" s="2">
        <v>1</v>
      </c>
      <c r="H1876" s="37">
        <f>G1876-I1876</f>
        <v>0</v>
      </c>
      <c r="I1876" s="38">
        <v>1</v>
      </c>
      <c r="J1876" s="4">
        <v>45798</v>
      </c>
      <c r="K1876" s="180">
        <v>45804</v>
      </c>
      <c r="L1876" s="3" t="s">
        <v>20151</v>
      </c>
      <c r="M1876" s="44" t="str">
        <f ca="1">IF(OR(N1876="", N1876=0), "", IF(N1876&gt;TODAY(), "No prazo", "Atrasado"))</f>
        <v>Atrasado</v>
      </c>
      <c r="N1876" s="44">
        <f>IFERROR(K1876 + VALUE(LEFT(L1876, FIND(" ", L1876) - 1)), "")</f>
        <v>45804</v>
      </c>
      <c r="O1876" s="3">
        <f>IF(_xlfn.DAYS(K1876,J1876)&lt;0, "Aguardando OC", _xlfn.DAYS(K1876,J1876))</f>
        <v>6</v>
      </c>
      <c r="P1876" s="14">
        <v>403862</v>
      </c>
      <c r="Q1876" s="12"/>
      <c r="R1876" s="14">
        <v>168237</v>
      </c>
      <c r="S1876" s="2">
        <v>221</v>
      </c>
      <c r="T1876" s="135" t="s">
        <v>1029</v>
      </c>
      <c r="U1876" s="21">
        <v>4500</v>
      </c>
      <c r="V1876" s="2">
        <v>13004</v>
      </c>
      <c r="W1876" s="43" t="str">
        <f>IFERROR(VLOOKUP(V1876, Fornecedores!A:C, 3, FALSE), "")</f>
        <v>LOJA FER</v>
      </c>
      <c r="X1876" s="43" t="str">
        <f>IFERROR(VLOOKUP(V1876, Fornecedores!A:E, 5, FALSE), "")</f>
        <v>João Pessoa</v>
      </c>
      <c r="Y1876" s="43" t="str">
        <f>IFERROR(VLOOKUP(V1876, Fornecedores!A:F, 6, FALSE), "")</f>
        <v>PB</v>
      </c>
      <c r="Z1876" s="14" t="str">
        <f>IF(H1876=0, "Pedido entregue!", "Pendente")</f>
        <v>Pedido entregue!</v>
      </c>
      <c r="AA1876" s="74">
        <v>1</v>
      </c>
      <c r="AB1876" s="58" t="str">
        <f>IF(Z1876="Pedido Entregue!", IF(AA1876=1, "Retirado do Almoxarifado", IF(AA1876=2, "Material devolvido", "Aguardando retirada")), IF(Z1876="Pendente", "Entrega pendente", ""))</f>
        <v>Retirado do Almoxarifado</v>
      </c>
      <c r="AC1876" s="18">
        <v>1</v>
      </c>
      <c r="AD1876" s="18">
        <f>AC1876/SUMIF($P:$P,P1876,$AC:$AC)</f>
        <v>1</v>
      </c>
      <c r="AE1876" s="18">
        <f>IF(R1876=0,0,AC1876/SUMIF($R:$R,R1876,$AC:$AC))</f>
        <v>0.5</v>
      </c>
      <c r="AF1876" s="18">
        <f>IF(R1876=0,1,0)</f>
        <v>0</v>
      </c>
      <c r="AH1876" t="str">
        <f>TEXT(J1876,"MMMM")</f>
        <v>maio</v>
      </c>
    </row>
    <row r="1877" spans="1:34" ht="12.75" hidden="1" customHeight="1" x14ac:dyDescent="0.25">
      <c r="A1877" s="90" t="str">
        <f>IF(C1877="Oficina Diversos","Oficina Geral",
IF(ISNUMBER(FIND("Estoque - Colhedoras",C1877)),"Colhedoras",IF(ISNUMBER(FIND("Caldeiraria",C1877)),"Caldeiraria",IF(ISNUMBER(FIND("Borracharia",C1877)),"Borracharia",IF(ISNUMBER(FIND("Lubrificação",C1877)),"Lubrificação",
IF(ISNUMBER(FIND("Estoque - Carregadeiras",C1877)),"Carregadeiras",IF(ISNUMBER(FIND("Estoque - Veic. Leves",C1877)),"Veic. Leves",
IF(ISNUMBER(FIND("Estoque - Caminhões",C1877)),"Caminhões",IF(ISNUMBER(FIND("Estoque - Transbordos",C1877)),"Transbordos",
IF(ISNUMBER(FIND("Estoque - Tratores",C1877)),"Tratores",
IF(ISNUMBER(FIND("Estoque - Máquinas pesadas",C1877)),"Máquinas pesadas",
IF(ISNUMBER(FIND("Estoque - Reboques",C1877)),"Reboques",
IF(C1877="Estoque","Estoque",
IF(AND(ISNUMBER(C1877),C1877&gt;1000,C1877&lt;2000),"Caminhões",
IF(AND(ISNUMBER(C1877),C1877&gt;2000,C1877&lt;3000),"Tratores",
IF(AND(ISNUMBER(C1877),C1877&gt;3000,C1877&lt;4000),"Carregadeiras",
IF(AND(ISNUMBER(C1877),C1877&gt;4000,C1877&lt;5000),"Máquinas pesadas",
IF(AND(ISNUMBER(C1877),C1877&gt;5000,C1877&lt;6000),"Colhedoras",
IF(AND(ISNUMBER(C1877),C1877&gt;7000,C1877&lt;8000),"Irrigação",
IF(AND(ISNUMBER(C1877),C1877&gt;8000,C1877&lt;9000),"Reboques",IF(AND(ISNUMBER(C1877),C1877&gt;0,C1877&lt;1000),"Veic. Leves","")))))))))))))))))))))</f>
        <v>Máquinas pesadas</v>
      </c>
      <c r="B1877" s="72"/>
      <c r="C1877" s="2">
        <v>4009</v>
      </c>
      <c r="D1877" s="2">
        <v>78834</v>
      </c>
      <c r="E1877" s="3" t="s">
        <v>1128</v>
      </c>
      <c r="F1877" s="14" t="str">
        <f>IF(ISBLANK(K1877), "Apenas Solicitação", "Tem OC")</f>
        <v>Tem OC</v>
      </c>
      <c r="G1877" s="2">
        <v>4</v>
      </c>
      <c r="H1877" s="37">
        <f>G1877-I1877</f>
        <v>0</v>
      </c>
      <c r="I1877" s="38">
        <v>4</v>
      </c>
      <c r="J1877" s="4">
        <v>45785</v>
      </c>
      <c r="K1877" s="180">
        <v>45794</v>
      </c>
      <c r="L1877" s="3" t="s">
        <v>20153</v>
      </c>
      <c r="M1877" s="44" t="str">
        <f ca="1">IF(OR(N1877="", N1877=0), "", IF(N1877&gt;TODAY(), "No prazo", "Atrasado"))</f>
        <v>Atrasado</v>
      </c>
      <c r="N1877" s="44">
        <f>IFERROR(K1877 + VALUE(LEFT(L1877, FIND(" ", L1877) - 1)), "")</f>
        <v>45796</v>
      </c>
      <c r="O1877" s="3">
        <f>IF(_xlfn.DAYS(K1877,J1877)&lt;0, "Aguardando OC", _xlfn.DAYS(K1877,J1877))</f>
        <v>9</v>
      </c>
      <c r="P1877" s="14">
        <v>401811</v>
      </c>
      <c r="Q1877" s="12"/>
      <c r="R1877" s="14">
        <v>167854</v>
      </c>
      <c r="S1877" s="2">
        <v>221</v>
      </c>
      <c r="T1877" s="135" t="s">
        <v>1029</v>
      </c>
      <c r="U1877" s="21">
        <v>8.84</v>
      </c>
      <c r="V1877" s="2">
        <v>9863</v>
      </c>
      <c r="W1877" s="43" t="str">
        <f>IFERROR(VLOOKUP(V1877, Fornecedores!A:C, 3, FALSE), "")</f>
        <v>ITALPRATES</v>
      </c>
      <c r="X1877" s="43" t="str">
        <f>IFERROR(VLOOKUP(V1877, Fornecedores!A:E, 5, FALSE), "")</f>
        <v>São Paulo</v>
      </c>
      <c r="Y1877" s="43" t="str">
        <f>IFERROR(VLOOKUP(V1877, Fornecedores!A:F, 6, FALSE), "")</f>
        <v>SP</v>
      </c>
      <c r="Z1877" s="14" t="str">
        <f>IF(H1877=0, "Pedido entregue!", "Pendente")</f>
        <v>Pedido entregue!</v>
      </c>
      <c r="AA1877" s="74"/>
      <c r="AB1877" s="58" t="str">
        <f>IF(Z1877="Pedido Entregue!", IF(AA1877=1, "Retirado do Almoxarifado", IF(AA1877=2, "Material devolvido", "Aguardando retirada")), IF(Z1877="Pendente", "Entrega pendente", ""))</f>
        <v>Aguardando retirada</v>
      </c>
      <c r="AC1877" s="18">
        <v>1</v>
      </c>
      <c r="AD1877" s="18">
        <f>AC1877/SUMIF($P:$P,P1877,$AC:$AC)</f>
        <v>1</v>
      </c>
      <c r="AE1877" s="18">
        <f>IF(R1877=0,0,AC1877/SUMIF($R:$R,R1877,$AC:$AC))</f>
        <v>0.2</v>
      </c>
      <c r="AF1877" s="18">
        <f>IF(R1877=0,1,0)</f>
        <v>0</v>
      </c>
      <c r="AH1877" t="str">
        <f>TEXT(J1877,"MMMM")</f>
        <v>maio</v>
      </c>
    </row>
    <row r="1878" spans="1:34" ht="12.75" hidden="1" customHeight="1" x14ac:dyDescent="0.25">
      <c r="A1878" s="90" t="str">
        <f>IF(C1878="Oficina Diversos","Oficina Geral",
IF(ISNUMBER(FIND("Estoque - Colhedoras",C1878)),"Colhedoras",IF(ISNUMBER(FIND("Caldeiraria",C1878)),"Caldeiraria",IF(ISNUMBER(FIND("Borracharia",C1878)),"Borracharia",IF(ISNUMBER(FIND("Lubrificação",C1878)),"Lubrificação",
IF(ISNUMBER(FIND("Estoque - Carregadeiras",C1878)),"Carregadeiras",IF(ISNUMBER(FIND("Estoque - Veic. Leves",C1878)),"Veic. Leves",
IF(ISNUMBER(FIND("Estoque - Caminhões",C1878)),"Caminhões",IF(ISNUMBER(FIND("Estoque - Transbordos",C1878)),"Transbordos",
IF(ISNUMBER(FIND("Estoque - Tratores",C1878)),"Tratores",
IF(ISNUMBER(FIND("Estoque - Máquinas pesadas",C1878)),"Máquinas pesadas",
IF(ISNUMBER(FIND("Estoque - Reboques",C1878)),"Reboques",
IF(C1878="Estoque","Estoque",
IF(AND(ISNUMBER(C1878),C1878&gt;1000,C1878&lt;2000),"Caminhões",
IF(AND(ISNUMBER(C1878),C1878&gt;2000,C1878&lt;3000),"Tratores",
IF(AND(ISNUMBER(C1878),C1878&gt;3000,C1878&lt;4000),"Carregadeiras",
IF(AND(ISNUMBER(C1878),C1878&gt;4000,C1878&lt;5000),"Máquinas pesadas",
IF(AND(ISNUMBER(C1878),C1878&gt;5000,C1878&lt;6000),"Colhedoras",
IF(AND(ISNUMBER(C1878),C1878&gt;7000,C1878&lt;8000),"Irrigação",
IF(AND(ISNUMBER(C1878),C1878&gt;8000,C1878&lt;9000),"Reboques",IF(AND(ISNUMBER(C1878),C1878&gt;0,C1878&lt;1000),"Veic. Leves","")))))))))))))))))))))</f>
        <v>Tratores</v>
      </c>
      <c r="B1878" s="72"/>
      <c r="C1878" s="2">
        <v>2028</v>
      </c>
      <c r="D1878" s="2">
        <v>78949</v>
      </c>
      <c r="E1878" s="10" t="s">
        <v>593</v>
      </c>
      <c r="F1878" s="14" t="str">
        <f>IF(ISBLANK(K1878), "Apenas Solicitação", "Tem OC")</f>
        <v>Tem OC</v>
      </c>
      <c r="G1878" s="2">
        <v>1</v>
      </c>
      <c r="H1878" s="37">
        <f>G1878-I1878</f>
        <v>0</v>
      </c>
      <c r="I1878" s="38">
        <v>1</v>
      </c>
      <c r="J1878" s="4">
        <v>45699</v>
      </c>
      <c r="K1878" s="180">
        <v>45703</v>
      </c>
      <c r="L1878" s="4"/>
      <c r="M1878" s="44"/>
      <c r="N1878" s="44" t="str">
        <f>IFERROR(K1878 + VALUE(LEFT(L1878, FIND(" ", L1878) - 1)), "")</f>
        <v/>
      </c>
      <c r="O1878" s="3">
        <f>IF(_xlfn.DAYS(K1878,J1878)&lt;0, "Aguardando OC", _xlfn.DAYS(K1878,J1878))</f>
        <v>4</v>
      </c>
      <c r="P1878" s="14">
        <v>392091</v>
      </c>
      <c r="Q1878" s="169">
        <v>1127420</v>
      </c>
      <c r="R1878" s="14">
        <v>164266</v>
      </c>
      <c r="S1878" s="2">
        <v>695</v>
      </c>
      <c r="T1878" s="135" t="s">
        <v>136</v>
      </c>
      <c r="U1878" s="21">
        <v>74.2</v>
      </c>
      <c r="V1878" s="2">
        <v>12396</v>
      </c>
      <c r="W1878" s="43" t="str">
        <f>IFERROR(VLOOKUP(V1878, Fornecedores!A:C, 3, FALSE), "")</f>
        <v>IMPÉRIO COLHEITADEIRA</v>
      </c>
      <c r="X1878" s="43" t="str">
        <f>IFERROR(VLOOKUP(V1878, Fornecedores!A:E, 5, FALSE), "")</f>
        <v>Ribeirão Preto</v>
      </c>
      <c r="Y1878" s="43" t="str">
        <f>IFERROR(VLOOKUP(V1878, Fornecedores!A:F, 6, FALSE), "")</f>
        <v>SP</v>
      </c>
      <c r="Z1878" s="14" t="str">
        <f>IF(H1878=0, "Pedido entregue!", "Pendente")</f>
        <v>Pedido entregue!</v>
      </c>
      <c r="AA1878" s="74"/>
      <c r="AB1878" s="58" t="str">
        <f>IF(Z1878="Pedido Entregue!", IF(AA1878=1, "Retirado do Almoxarifado", IF(AA1878=2, "Material devolvido", "Aguardando retirada")), IF(Z1878="Pendente", "Entrega pendente", ""))</f>
        <v>Aguardando retirada</v>
      </c>
      <c r="AC1878" s="18">
        <v>1</v>
      </c>
      <c r="AD1878" s="18">
        <f>AC1878/SUMIF($P:$P,P1878,$AC:$AC)</f>
        <v>1</v>
      </c>
      <c r="AE1878" s="18">
        <f>IF(R1878=0,0,AC1878/SUMIF($R:$R,R1878,$AC:$AC))</f>
        <v>0.5</v>
      </c>
      <c r="AF1878" s="18">
        <f>IF(R1878=0,1,0)</f>
        <v>0</v>
      </c>
      <c r="AG1878" s="18">
        <f>IF(R1878=0,#REF!-J1878,0)</f>
        <v>0</v>
      </c>
      <c r="AH1878" t="str">
        <f>TEXT(J1878,"MMMM")</f>
        <v>fevereiro</v>
      </c>
    </row>
    <row r="1879" spans="1:34" ht="12.75" customHeight="1" x14ac:dyDescent="0.25">
      <c r="A1879" s="90" t="str">
        <f>IF(C1879="Oficina Diversos","Oficina Geral",
IF(ISNUMBER(FIND("Estoque - Colhedoras",C1879)),"Colhedoras",IF(ISNUMBER(FIND("Caldeiraria",C1879)),"Caldeiraria",IF(ISNUMBER(FIND("Borracharia",C1879)),"Borracharia",IF(ISNUMBER(FIND("Lubrificação",C1879)),"Lubrificação",
IF(ISNUMBER(FIND("Estoque - Carregadeiras",C1879)),"Carregadeiras",IF(ISNUMBER(FIND("Estoque - Veic. Leves",C1879)),"Veic. Leves",
IF(ISNUMBER(FIND("Estoque - Caminhões",C1879)),"Caminhões",IF(ISNUMBER(FIND("Estoque - Transbordos",C1879)),"Transbordos",
IF(ISNUMBER(FIND("Estoque - Tratores",C1879)),"Tratores",
IF(ISNUMBER(FIND("Estoque - Máquinas pesadas",C1879)),"Máquinas pesadas",
IF(ISNUMBER(FIND("Estoque - Reboques",C1879)),"Reboques",
IF(C1879="Estoque","Estoque",
IF(AND(ISNUMBER(C1879),C1879&gt;1000,C1879&lt;2000),"Caminhões",
IF(AND(ISNUMBER(C1879),C1879&gt;2000,C1879&lt;3000),"Tratores",
IF(AND(ISNUMBER(C1879),C1879&gt;3000,C1879&lt;4000),"Carregadeiras",
IF(AND(ISNUMBER(C1879),C1879&gt;4000,C1879&lt;5000),"Máquinas pesadas",
IF(AND(ISNUMBER(C1879),C1879&gt;5000,C1879&lt;6000),"Colhedoras",
IF(AND(ISNUMBER(C1879),C1879&gt;7000,C1879&lt;8000),"Irrigação",
IF(AND(ISNUMBER(C1879),C1879&gt;8000,C1879&lt;9000),"Reboques",IF(AND(ISNUMBER(C1879),C1879&gt;0,C1879&lt;1000),"Veic. Leves","")))))))))))))))))))))</f>
        <v>Caminhões</v>
      </c>
      <c r="C1879" s="171">
        <v>1025</v>
      </c>
      <c r="D1879" s="170">
        <v>78951</v>
      </c>
      <c r="E1879" s="173" t="s">
        <v>26004</v>
      </c>
      <c r="F1879" s="101" t="str">
        <f>IF(ISBLANK(K1879), "Apenas Solicitação", "Tem OC")</f>
        <v>Apenas Solicitação</v>
      </c>
      <c r="G1879" s="170">
        <v>1</v>
      </c>
      <c r="H1879" s="102">
        <f>G1879-I1879</f>
        <v>1</v>
      </c>
      <c r="I1879" s="103"/>
      <c r="J1879" s="174">
        <v>45849</v>
      </c>
      <c r="K1879" s="173"/>
      <c r="L1879" s="173"/>
      <c r="M1879" s="104" t="str">
        <f ca="1">IF(OR(N1879="", N1879=0), "", IF(N1879&gt;TODAY(), "No prazo", "Atrasado"))</f>
        <v/>
      </c>
      <c r="N1879" s="104" t="str">
        <f>IFERROR(K1879 + VALUE(LEFT(L1879, FIND(" ", L1879) - 1)), "")</f>
        <v/>
      </c>
      <c r="O1879" s="105" t="str">
        <f>IF(_xlfn.DAYS(K1879,J1879)&lt;0, "Aguardando OC", _xlfn.DAYS(K1879,J1879))</f>
        <v>Aguardando OC</v>
      </c>
      <c r="P1879" s="170">
        <v>411255</v>
      </c>
      <c r="Q1879" s="12"/>
      <c r="R1879" s="170">
        <v>0</v>
      </c>
      <c r="S1879" s="2">
        <v>221</v>
      </c>
      <c r="T1879" s="135" t="s">
        <v>1029</v>
      </c>
      <c r="U1879" s="170">
        <v>100</v>
      </c>
      <c r="V1879" s="170"/>
      <c r="W1879" s="105" t="str">
        <f>IFERROR(VLOOKUP(V1879, Fornecedores!A:C, 3, FALSE), "")</f>
        <v/>
      </c>
      <c r="X1879" s="105" t="str">
        <f>IFERROR(VLOOKUP(V1879, Fornecedores!A:E, 5, FALSE), "")</f>
        <v/>
      </c>
      <c r="Y1879" s="105" t="str">
        <f>IFERROR(VLOOKUP(V1879, Fornecedores!A:F, 6, FALSE), "")</f>
        <v/>
      </c>
      <c r="Z1879" s="101" t="str">
        <f>IF(H1879=0, "Pedido entregue!", "Pendente")</f>
        <v>Pendente</v>
      </c>
      <c r="AB1879" s="132" t="str">
        <f>IF(Z1879="Pedido Entregue!", IF(AA1879=1, "Retirado do Almoxarifado", IF(AA1879=2, "Material devolvido", "Aguardando retirada")), IF(Z1879="Pendente", "Entrega pendente", ""))</f>
        <v>Entrega pendente</v>
      </c>
      <c r="AC1879" s="18">
        <v>1</v>
      </c>
      <c r="AD1879" s="18">
        <f>AC1879/SUMIF($P:$P,P1879,$AC:$AC)</f>
        <v>1</v>
      </c>
      <c r="AE1879" s="18">
        <f>IF(R1879=0,0,AC1879/SUMIF($R:$R,R1879,$AC:$AC))</f>
        <v>0</v>
      </c>
      <c r="AF1879" s="18">
        <f>IF(R1879=0,1,0)</f>
        <v>1</v>
      </c>
      <c r="AH1879" t="str">
        <f>TEXT(J1879,"MMMM")</f>
        <v>julho</v>
      </c>
    </row>
    <row r="1880" spans="1:34" ht="12.75" hidden="1" customHeight="1" x14ac:dyDescent="0.25">
      <c r="A1880" s="90" t="str">
        <f>IF(C1880="Oficina Diversos","Oficina Geral",
IF(ISNUMBER(FIND("Estoque - Colhedoras",C1880)),"Colhedoras",IF(ISNUMBER(FIND("Caldeiraria",C1880)),"Caldeiraria",IF(ISNUMBER(FIND("Borracharia",C1880)),"Borracharia",IF(ISNUMBER(FIND("Lubrificação",C1880)),"Lubrificação",
IF(ISNUMBER(FIND("Estoque - Carregadeiras",C1880)),"Carregadeiras",IF(ISNUMBER(FIND("Estoque - Veic. Leves",C1880)),"Veic. Leves",
IF(ISNUMBER(FIND("Estoque - Caminhões",C1880)),"Caminhões",IF(ISNUMBER(FIND("Estoque - Transbordos",C1880)),"Transbordos",
IF(ISNUMBER(FIND("Estoque - Tratores",C1880)),"Tratores",
IF(ISNUMBER(FIND("Estoque - Máquinas pesadas",C1880)),"Máquinas pesadas",
IF(ISNUMBER(FIND("Estoque - Reboques",C1880)),"Reboques",
IF(C1880="Estoque","Estoque",
IF(AND(ISNUMBER(C1880),C1880&gt;1000,C1880&lt;2000),"Caminhões",
IF(AND(ISNUMBER(C1880),C1880&gt;2000,C1880&lt;3000),"Tratores",
IF(AND(ISNUMBER(C1880),C1880&gt;3000,C1880&lt;4000),"Carregadeiras",
IF(AND(ISNUMBER(C1880),C1880&gt;4000,C1880&lt;5000),"Máquinas pesadas",
IF(AND(ISNUMBER(C1880),C1880&gt;5000,C1880&lt;6000),"Colhedoras",
IF(AND(ISNUMBER(C1880),C1880&gt;7000,C1880&lt;8000),"Irrigação",
IF(AND(ISNUMBER(C1880),C1880&gt;8000,C1880&lt;9000),"Reboques",IF(AND(ISNUMBER(C1880),C1880&gt;0,C1880&lt;1000),"Veic. Leves","")))))))))))))))))))))</f>
        <v>Máquinas pesadas</v>
      </c>
      <c r="B1880"/>
      <c r="C1880" s="2">
        <v>4023</v>
      </c>
      <c r="D1880" s="2">
        <v>79099</v>
      </c>
      <c r="E1880" s="3" t="s">
        <v>20058</v>
      </c>
      <c r="F1880" s="14" t="str">
        <f>IF(ISBLANK(K1880), "Apenas Solicitação", "Tem OC")</f>
        <v>Apenas Solicitação</v>
      </c>
      <c r="G1880" s="2">
        <v>1</v>
      </c>
      <c r="H1880" s="37">
        <f>G1880-I1880</f>
        <v>0</v>
      </c>
      <c r="I1880" s="38">
        <v>1</v>
      </c>
      <c r="J1880" s="4">
        <v>45798</v>
      </c>
      <c r="K1880" s="14"/>
      <c r="L1880" s="3"/>
      <c r="M1880" s="44" t="str">
        <f ca="1">IF(OR(N1880="", N1880=0), "", IF(N1880&gt;TODAY(), "No prazo", "Atrasado"))</f>
        <v/>
      </c>
      <c r="N1880" s="44" t="str">
        <f>IFERROR(K1880 + VALUE(LEFT(L1880, FIND(" ", L1880) - 1)), "")</f>
        <v/>
      </c>
      <c r="O1880" s="3" t="str">
        <f>IF(_xlfn.DAYS(K1880,J1880)&lt;0, "Aguardando OC", _xlfn.DAYS(K1880,J1880))</f>
        <v>Aguardando OC</v>
      </c>
      <c r="P1880" s="14">
        <v>403926</v>
      </c>
      <c r="Q1880" s="54"/>
      <c r="R1880" s="14">
        <v>0</v>
      </c>
      <c r="S1880" s="42">
        <v>221</v>
      </c>
      <c r="T1880" s="150" t="s">
        <v>1029</v>
      </c>
      <c r="U1880" s="45">
        <v>0</v>
      </c>
      <c r="V1880" s="2"/>
      <c r="W1880" s="43" t="str">
        <f>IFERROR(VLOOKUP(V1880, Fornecedores!A:C, 3, FALSE), "")</f>
        <v/>
      </c>
      <c r="X1880" s="43" t="str">
        <f>IFERROR(VLOOKUP(V1880, Fornecedores!A:E, 5, FALSE), "")</f>
        <v/>
      </c>
      <c r="Y1880" s="43" t="str">
        <f>IFERROR(VLOOKUP(V1880, Fornecedores!A:F, 6, FALSE), "")</f>
        <v/>
      </c>
      <c r="Z1880" s="14" t="str">
        <f>IF(H1880=0, "Pedido entregue!", "Pendente")</f>
        <v>Pedido entregue!</v>
      </c>
      <c r="AA1880" s="74"/>
      <c r="AB1880" s="58" t="str">
        <f>IF(Z1880="Pedido Entregue!", IF(AA1880=1, "Retirado do Almoxarifado", IF(AA1880=2, "Material devolvido", "Aguardando retirada")), IF(Z1880="Pendente", "Entrega pendente", ""))</f>
        <v>Aguardando retirada</v>
      </c>
      <c r="AC1880" s="18">
        <v>1</v>
      </c>
      <c r="AD1880" s="18">
        <f>AC1880/SUMIF($P:$P,P1880,$AC:$AC)</f>
        <v>1</v>
      </c>
      <c r="AE1880" s="18">
        <f>IF(R1880=0,0,AC1880/SUMIF($R:$R,R1880,$AC:$AC))</f>
        <v>0</v>
      </c>
      <c r="AF1880" s="18">
        <f>IF(R1880=0,1,0)</f>
        <v>1</v>
      </c>
      <c r="AH1880" t="str">
        <f>TEXT(J1880,"MMMM")</f>
        <v>maio</v>
      </c>
    </row>
    <row r="1881" spans="1:34" ht="12.75" hidden="1" customHeight="1" x14ac:dyDescent="0.25">
      <c r="A1881" s="90" t="str">
        <f>IF(C1881="Oficina Diversos","Oficina Geral",
IF(ISNUMBER(FIND("Estoque - Colhedoras",C1881)),"Colhedoras",IF(ISNUMBER(FIND("Caldeiraria",C1881)),"Caldeiraria",IF(ISNUMBER(FIND("Borracharia",C1881)),"Borracharia",IF(ISNUMBER(FIND("Lubrificação",C1881)),"Lubrificação",
IF(ISNUMBER(FIND("Estoque - Carregadeiras",C1881)),"Carregadeiras",IF(ISNUMBER(FIND("Estoque - Veic. Leves",C1881)),"Veic. Leves",
IF(ISNUMBER(FIND("Estoque - Caminhões",C1881)),"Caminhões",IF(ISNUMBER(FIND("Estoque - Transbordos",C1881)),"Transbordos",
IF(ISNUMBER(FIND("Estoque - Tratores",C1881)),"Tratores",
IF(ISNUMBER(FIND("Estoque - Máquinas pesadas",C1881)),"Máquinas pesadas",
IF(ISNUMBER(FIND("Estoque - Reboques",C1881)),"Reboques",
IF(C1881="Estoque","Estoque",
IF(AND(ISNUMBER(C1881),C1881&gt;1000,C1881&lt;2000),"Caminhões",
IF(AND(ISNUMBER(C1881),C1881&gt;2000,C1881&lt;3000),"Tratores",
IF(AND(ISNUMBER(C1881),C1881&gt;3000,C1881&lt;4000),"Carregadeiras",
IF(AND(ISNUMBER(C1881),C1881&gt;4000,C1881&lt;5000),"Máquinas pesadas",
IF(AND(ISNUMBER(C1881),C1881&gt;5000,C1881&lt;6000),"Colhedoras",
IF(AND(ISNUMBER(C1881),C1881&gt;7000,C1881&lt;8000),"Irrigação",
IF(AND(ISNUMBER(C1881),C1881&gt;8000,C1881&lt;9000),"Reboques",IF(AND(ISNUMBER(C1881),C1881&gt;0,C1881&lt;1000),"Veic. Leves","")))))))))))))))))))))</f>
        <v>Caminhões</v>
      </c>
      <c r="C1881" s="126">
        <v>1040</v>
      </c>
      <c r="D1881" s="2">
        <v>79171</v>
      </c>
      <c r="E1881" s="3" t="s">
        <v>20281</v>
      </c>
      <c r="F1881" s="101" t="str">
        <f>IF(ISBLANK(K1881), "Apenas Solicitação", "Tem OC")</f>
        <v>Tem OC</v>
      </c>
      <c r="G1881" s="2">
        <v>1</v>
      </c>
      <c r="H1881" s="102">
        <f>G1881-I1881</f>
        <v>0</v>
      </c>
      <c r="I1881" s="103">
        <v>1</v>
      </c>
      <c r="J1881" s="4">
        <v>45813</v>
      </c>
      <c r="K1881" s="180">
        <v>45819</v>
      </c>
      <c r="L1881" s="3" t="s">
        <v>20151</v>
      </c>
      <c r="M1881" s="104" t="str">
        <f ca="1">IF(OR(N1881="", N1881=0), "", IF(N1881&gt;TODAY(), "No prazo", "Atrasado"))</f>
        <v>Atrasado</v>
      </c>
      <c r="N1881" s="104">
        <f>IFERROR(K1881 + VALUE(LEFT(L1881, FIND(" ", L1881) - 1)), "")</f>
        <v>45819</v>
      </c>
      <c r="O1881" s="105">
        <f>IF(_xlfn.DAYS(K1881,J1881)&lt;0, "Aguardando OC", _xlfn.DAYS(K1881,J1881))</f>
        <v>6</v>
      </c>
      <c r="P1881" s="14">
        <v>406086</v>
      </c>
      <c r="Q1881" s="12"/>
      <c r="R1881" s="14">
        <v>168970</v>
      </c>
      <c r="S1881" s="2">
        <v>221</v>
      </c>
      <c r="T1881" s="135" t="s">
        <v>1029</v>
      </c>
      <c r="U1881" s="21">
        <v>261.56</v>
      </c>
      <c r="V1881" s="2">
        <v>2097</v>
      </c>
      <c r="W1881" s="105" t="str">
        <f>IFERROR(VLOOKUP(V1881, Fornecedores!A:C, 3, FALSE), "")</f>
        <v xml:space="preserve">CAUPECAS            </v>
      </c>
      <c r="X1881" s="105" t="str">
        <f>IFERROR(VLOOKUP(V1881, Fornecedores!A:E, 5, FALSE), "")</f>
        <v>Recife</v>
      </c>
      <c r="Y1881" s="105" t="str">
        <f>IFERROR(VLOOKUP(V1881, Fornecedores!A:F, 6, FALSE), "")</f>
        <v>PE</v>
      </c>
      <c r="Z1881" s="101" t="str">
        <f>IF(H1881=0, "Pedido entregue!", "Pendente")</f>
        <v>Pedido entregue!</v>
      </c>
      <c r="AB1881" s="132" t="str">
        <f>IF(Z1881="Pedido Entregue!", IF(AA1881=1, "Retirado do Almoxarifado", IF(AA1881=2, "Material devolvido", "Aguardando retirada")), IF(Z1881="Pendente", "Entrega pendente", ""))</f>
        <v>Aguardando retirada</v>
      </c>
      <c r="AC1881" s="18">
        <v>1</v>
      </c>
      <c r="AD1881" s="18">
        <f>AC1881/SUMIF($P:$P,P1881,$AC:$AC)</f>
        <v>1</v>
      </c>
      <c r="AE1881" s="18">
        <f>IF(R1881=0,0,AC1881/SUMIF($R:$R,R1881,$AC:$AC))</f>
        <v>0.5</v>
      </c>
      <c r="AF1881" s="18">
        <f>IF(R1881=0,1,0)</f>
        <v>0</v>
      </c>
      <c r="AH1881" t="str">
        <f>TEXT(J1881,"MMMM")</f>
        <v>junho</v>
      </c>
    </row>
    <row r="1882" spans="1:34" ht="12.75" customHeight="1" x14ac:dyDescent="0.25">
      <c r="A1882" s="90" t="str">
        <f>IF(C1882="Oficina Diversos","Oficina Geral",
IF(ISNUMBER(FIND("Estoque - Colhedoras",C1882)),"Colhedoras",IF(ISNUMBER(FIND("Caldeiraria",C1882)),"Caldeiraria",IF(ISNUMBER(FIND("Borracharia",C1882)),"Borracharia",IF(ISNUMBER(FIND("Lubrificação",C1882)),"Lubrificação",
IF(ISNUMBER(FIND("Estoque - Carregadeiras",C1882)),"Carregadeiras",IF(ISNUMBER(FIND("Estoque - Veic. Leves",C1882)),"Veic. Leves",
IF(ISNUMBER(FIND("Estoque - Caminhões",C1882)),"Caminhões",IF(ISNUMBER(FIND("Estoque - Transbordos",C1882)),"Transbordos",
IF(ISNUMBER(FIND("Estoque - Tratores",C1882)),"Tratores",
IF(ISNUMBER(FIND("Estoque - Máquinas pesadas",C1882)),"Máquinas pesadas",
IF(ISNUMBER(FIND("Estoque - Reboques",C1882)),"Reboques",
IF(C1882="Estoque","Estoque",
IF(AND(ISNUMBER(C1882),C1882&gt;1000,C1882&lt;2000),"Caminhões",
IF(AND(ISNUMBER(C1882),C1882&gt;2000,C1882&lt;3000),"Tratores",
IF(AND(ISNUMBER(C1882),C1882&gt;3000,C1882&lt;4000),"Carregadeiras",
IF(AND(ISNUMBER(C1882),C1882&gt;4000,C1882&lt;5000),"Máquinas pesadas",
IF(AND(ISNUMBER(C1882),C1882&gt;5000,C1882&lt;6000),"Colhedoras",
IF(AND(ISNUMBER(C1882),C1882&gt;7000,C1882&lt;8000),"Irrigação",
IF(AND(ISNUMBER(C1882),C1882&gt;8000,C1882&lt;9000),"Reboques",IF(AND(ISNUMBER(C1882),C1882&gt;0,C1882&lt;1000),"Veic. Leves","")))))))))))))))))))))</f>
        <v>Tratores</v>
      </c>
      <c r="B1882" s="72"/>
      <c r="C1882" s="2">
        <v>2027</v>
      </c>
      <c r="D1882" s="2">
        <v>79338</v>
      </c>
      <c r="E1882" s="3" t="s">
        <v>1294</v>
      </c>
      <c r="F1882" s="14" t="str">
        <f>IF(ISBLANK(K1882), "Apenas Solicitação", "Tem OC")</f>
        <v>Apenas Solicitação</v>
      </c>
      <c r="G1882" s="2">
        <v>2</v>
      </c>
      <c r="H1882" s="37">
        <f>G1882-I1882</f>
        <v>2</v>
      </c>
      <c r="I1882" s="38">
        <v>0</v>
      </c>
      <c r="J1882" s="4">
        <v>45786</v>
      </c>
      <c r="K1882" s="14"/>
      <c r="L1882" s="3"/>
      <c r="M1882" s="44" t="str">
        <f ca="1">IF(OR(N1882="", N1882=0), "", IF(N1882&gt;TODAY(), "No prazo", "Atrasado"))</f>
        <v/>
      </c>
      <c r="N1882" s="44" t="str">
        <f>IFERROR(K1882 + VALUE(LEFT(L1882, FIND(" ", L1882) - 1)), "")</f>
        <v/>
      </c>
      <c r="O1882" s="3" t="str">
        <f>IF(_xlfn.DAYS(K1882,J1882)&lt;0, "Aguardando OC", _xlfn.DAYS(K1882,J1882))</f>
        <v>Aguardando OC</v>
      </c>
      <c r="P1882" s="14">
        <v>402163</v>
      </c>
      <c r="Q1882" s="12"/>
      <c r="R1882" s="14">
        <v>0</v>
      </c>
      <c r="S1882" s="2">
        <v>221</v>
      </c>
      <c r="T1882" s="135" t="s">
        <v>1029</v>
      </c>
      <c r="U1882" s="21">
        <v>99.32</v>
      </c>
      <c r="V1882" s="2"/>
      <c r="W1882" s="43" t="str">
        <f>IFERROR(VLOOKUP(V1882, Fornecedores!A:C, 3, FALSE), "")</f>
        <v/>
      </c>
      <c r="X1882" s="43" t="str">
        <f>IFERROR(VLOOKUP(V1882, Fornecedores!A:E, 5, FALSE), "")</f>
        <v/>
      </c>
      <c r="Y1882" s="43" t="str">
        <f>IFERROR(VLOOKUP(V1882, Fornecedores!A:F, 6, FALSE), "")</f>
        <v/>
      </c>
      <c r="Z1882" s="14" t="str">
        <f>IF(H1882=0, "Pedido entregue!", "Pendente")</f>
        <v>Pendente</v>
      </c>
      <c r="AA1882" s="74"/>
      <c r="AB1882" s="58" t="str">
        <f>IF(Z1882="Pedido Entregue!", IF(AA1882=1, "Retirado do Almoxarifado", IF(AA1882=2, "Material devolvido", "Aguardando retirada")), IF(Z1882="Pendente", "Entrega pendente", ""))</f>
        <v>Entrega pendente</v>
      </c>
      <c r="AC1882" s="18">
        <v>1</v>
      </c>
      <c r="AD1882" s="18">
        <f>AC1882/SUMIF($P:$P,P1882,$AC:$AC)</f>
        <v>1</v>
      </c>
      <c r="AE1882" s="18">
        <f>IF(R1882=0,0,AC1882/SUMIF($R:$R,R1882,$AC:$AC))</f>
        <v>0</v>
      </c>
      <c r="AF1882" s="18">
        <f>IF(R1882=0,1,0)</f>
        <v>1</v>
      </c>
      <c r="AH1882" t="str">
        <f>TEXT(J1882,"MMMM")</f>
        <v>maio</v>
      </c>
    </row>
    <row r="1883" spans="1:34" ht="12.75" hidden="1" customHeight="1" x14ac:dyDescent="0.25">
      <c r="A1883" s="90" t="str">
        <f>IF(C1883="Oficina Diversos","Oficina Geral",
IF(ISNUMBER(FIND("Estoque - Colhedoras",C1883)),"Colhedoras",IF(ISNUMBER(FIND("Caldeiraria",C1883)),"Caldeiraria",IF(ISNUMBER(FIND("Borracharia",C1883)),"Borracharia",IF(ISNUMBER(FIND("Lubrificação",C1883)),"Lubrificação",
IF(ISNUMBER(FIND("Estoque - Carregadeiras",C1883)),"Carregadeiras",IF(ISNUMBER(FIND("Estoque - Veic. Leves",C1883)),"Veic. Leves",
IF(ISNUMBER(FIND("Estoque - Caminhões",C1883)),"Caminhões",IF(ISNUMBER(FIND("Estoque - Transbordos",C1883)),"Transbordos",
IF(ISNUMBER(FIND("Estoque - Tratores",C1883)),"Tratores",
IF(ISNUMBER(FIND("Estoque - Máquinas pesadas",C1883)),"Máquinas pesadas",
IF(ISNUMBER(FIND("Estoque - Reboques",C1883)),"Reboques",
IF(C1883="Estoque","Estoque",
IF(AND(ISNUMBER(C1883),C1883&gt;1000,C1883&lt;2000),"Caminhões",
IF(AND(ISNUMBER(C1883),C1883&gt;2000,C1883&lt;3000),"Tratores",
IF(AND(ISNUMBER(C1883),C1883&gt;3000,C1883&lt;4000),"Carregadeiras",
IF(AND(ISNUMBER(C1883),C1883&gt;4000,C1883&lt;5000),"Máquinas pesadas",
IF(AND(ISNUMBER(C1883),C1883&gt;5000,C1883&lt;6000),"Colhedoras",
IF(AND(ISNUMBER(C1883),C1883&gt;7000,C1883&lt;8000),"Irrigação",
IF(AND(ISNUMBER(C1883),C1883&gt;8000,C1883&lt;9000),"Reboques",IF(AND(ISNUMBER(C1883),C1883&gt;0,C1883&lt;1000),"Veic. Leves","")))))))))))))))))))))</f>
        <v>Caminhões</v>
      </c>
      <c r="B1883" s="72"/>
      <c r="C1883" s="2">
        <v>1011</v>
      </c>
      <c r="D1883" s="2">
        <v>79348</v>
      </c>
      <c r="E1883" s="3" t="s">
        <v>19956</v>
      </c>
      <c r="F1883" s="14" t="str">
        <f>IF(ISBLANK(K1883), "Apenas Solicitação", "Tem OC")</f>
        <v>Tem OC</v>
      </c>
      <c r="G1883" s="2">
        <v>1</v>
      </c>
      <c r="H1883" s="37">
        <f>G1883-I1883</f>
        <v>0</v>
      </c>
      <c r="I1883" s="38">
        <v>1</v>
      </c>
      <c r="J1883" s="4">
        <v>45798</v>
      </c>
      <c r="K1883" s="180">
        <v>45804</v>
      </c>
      <c r="L1883" s="3" t="s">
        <v>20151</v>
      </c>
      <c r="M1883" s="44" t="str">
        <f ca="1">IF(OR(N1883="", N1883=0), "", IF(N1883&gt;TODAY(), "No prazo", "Atrasado"))</f>
        <v>Atrasado</v>
      </c>
      <c r="N1883" s="44">
        <f>IFERROR(K1883 + VALUE(LEFT(L1883, FIND(" ", L1883) - 1)), "")</f>
        <v>45804</v>
      </c>
      <c r="O1883" s="3">
        <f>IF(_xlfn.DAYS(K1883,J1883)&lt;0, "Aguardando OC", _xlfn.DAYS(K1883,J1883))</f>
        <v>6</v>
      </c>
      <c r="P1883" s="14">
        <v>403821</v>
      </c>
      <c r="Q1883" s="12"/>
      <c r="R1883" s="14">
        <v>168245</v>
      </c>
      <c r="S1883" s="2">
        <v>221</v>
      </c>
      <c r="T1883" s="135" t="s">
        <v>1029</v>
      </c>
      <c r="U1883" s="21">
        <v>89.64</v>
      </c>
      <c r="V1883" s="2">
        <v>1623</v>
      </c>
      <c r="W1883" s="43" t="str">
        <f>IFERROR(VLOOKUP(V1883, Fornecedores!A:C, 3, FALSE), "")</f>
        <v xml:space="preserve">ORLANDO PECAS       </v>
      </c>
      <c r="X1883" s="43" t="str">
        <f>IFERROR(VLOOKUP(V1883, Fornecedores!A:E, 5, FALSE), "")</f>
        <v>Recife</v>
      </c>
      <c r="Y1883" s="43" t="str">
        <f>IFERROR(VLOOKUP(V1883, Fornecedores!A:F, 6, FALSE), "")</f>
        <v>PE</v>
      </c>
      <c r="Z1883" s="14" t="str">
        <f>IF(H1883=0, "Pedido entregue!", "Pendente")</f>
        <v>Pedido entregue!</v>
      </c>
      <c r="AA1883" s="74"/>
      <c r="AB1883" s="58" t="str">
        <f>IF(Z1883="Pedido Entregue!", IF(AA1883=1, "Retirado do Almoxarifado", IF(AA1883=2, "Material devolvido", "Aguardando retirada")), IF(Z1883="Pendente", "Entrega pendente", ""))</f>
        <v>Aguardando retirada</v>
      </c>
      <c r="AC1883" s="18">
        <v>1</v>
      </c>
      <c r="AD1883" s="18">
        <f>AC1883/SUMIF($P:$P,P1883,$AC:$AC)</f>
        <v>1</v>
      </c>
      <c r="AE1883" s="18">
        <f>IF(R1883=0,0,AC1883/SUMIF($R:$R,R1883,$AC:$AC))</f>
        <v>0.16666666666666666</v>
      </c>
      <c r="AF1883" s="18">
        <f>IF(R1883=0,1,0)</f>
        <v>0</v>
      </c>
      <c r="AH1883" t="str">
        <f>TEXT(J1883,"MMMM")</f>
        <v>maio</v>
      </c>
    </row>
    <row r="1884" spans="1:34" ht="12.75" customHeight="1" x14ac:dyDescent="0.25">
      <c r="A1884" s="90" t="str">
        <f>IF(C1884="Oficina Diversos","Oficina Geral",
IF(ISNUMBER(FIND("Estoque - Colhedoras",C1884)),"Colhedoras",IF(ISNUMBER(FIND("Caldeiraria",C1884)),"Caldeiraria",IF(ISNUMBER(FIND("Borracharia",C1884)),"Borracharia",IF(ISNUMBER(FIND("Lubrificação",C1884)),"Lubrificação",
IF(ISNUMBER(FIND("Estoque - Carregadeiras",C1884)),"Carregadeiras",IF(ISNUMBER(FIND("Estoque - Veic. Leves",C1884)),"Veic. Leves",
IF(ISNUMBER(FIND("Estoque - Caminhões",C1884)),"Caminhões",IF(ISNUMBER(FIND("Estoque - Transbordos",C1884)),"Transbordos",
IF(ISNUMBER(FIND("Estoque - Tratores",C1884)),"Tratores",
IF(ISNUMBER(FIND("Estoque - Máquinas pesadas",C1884)),"Máquinas pesadas",
IF(ISNUMBER(FIND("Estoque - Reboques",C1884)),"Reboques",
IF(C1884="Estoque","Estoque",
IF(AND(ISNUMBER(C1884),C1884&gt;1000,C1884&lt;2000),"Caminhões",
IF(AND(ISNUMBER(C1884),C1884&gt;2000,C1884&lt;3000),"Tratores",
IF(AND(ISNUMBER(C1884),C1884&gt;3000,C1884&lt;4000),"Carregadeiras",
IF(AND(ISNUMBER(C1884),C1884&gt;4000,C1884&lt;5000),"Máquinas pesadas",
IF(AND(ISNUMBER(C1884),C1884&gt;5000,C1884&lt;6000),"Colhedoras",
IF(AND(ISNUMBER(C1884),C1884&gt;7000,C1884&lt;8000),"Irrigação",
IF(AND(ISNUMBER(C1884),C1884&gt;8000,C1884&lt;9000),"Reboques",IF(AND(ISNUMBER(C1884),C1884&gt;0,C1884&lt;1000),"Veic. Leves","")))))))))))))))))))))</f>
        <v>Estoque</v>
      </c>
      <c r="C1884" s="171" t="s">
        <v>20692</v>
      </c>
      <c r="D1884" s="170">
        <v>79369</v>
      </c>
      <c r="E1884" s="173" t="s">
        <v>20685</v>
      </c>
      <c r="F1884" s="101" t="str">
        <f>IF(ISBLANK(K1884), "Apenas Solicitação", "Tem OC")</f>
        <v>Tem OC</v>
      </c>
      <c r="G1884" s="170">
        <v>2</v>
      </c>
      <c r="H1884" s="102">
        <f>G1884-I1884</f>
        <v>2</v>
      </c>
      <c r="I1884" s="103"/>
      <c r="J1884" s="174">
        <v>45825</v>
      </c>
      <c r="K1884" s="213">
        <v>45850</v>
      </c>
      <c r="L1884" s="173" t="s">
        <v>20151</v>
      </c>
      <c r="M1884" s="104" t="str">
        <f ca="1">IF(OR(N1884="", N1884=0), "", IF(N1884&gt;TODAY(), "No prazo", "Atrasado"))</f>
        <v>Atrasado</v>
      </c>
      <c r="N1884" s="104">
        <f>IFERROR(K1884 + VALUE(LEFT(L1884, FIND(" ", L1884) - 1)), "")</f>
        <v>45850</v>
      </c>
      <c r="O1884" s="105">
        <f>IF(_xlfn.DAYS(K1884,J1884)&lt;0, "Aguardando OC", _xlfn.DAYS(K1884,J1884))</f>
        <v>25</v>
      </c>
      <c r="P1884" s="201">
        <v>407987</v>
      </c>
      <c r="Q1884" s="12"/>
      <c r="R1884" s="212">
        <v>170793</v>
      </c>
      <c r="S1884" s="2">
        <v>221</v>
      </c>
      <c r="T1884" s="135" t="s">
        <v>1029</v>
      </c>
      <c r="U1884" s="170">
        <v>36.93</v>
      </c>
      <c r="V1884" s="170">
        <v>7692</v>
      </c>
      <c r="W1884" s="105" t="str">
        <f>IFERROR(VLOOKUP(V1884, Fornecedores!A:C, 3, FALSE), "")</f>
        <v>BEZERRA OLIVEIRA</v>
      </c>
      <c r="X1884" s="105" t="str">
        <f>IFERROR(VLOOKUP(V1884, Fornecedores!A:E, 5, FALSE), "")</f>
        <v>Cabedelo</v>
      </c>
      <c r="Y1884" s="105" t="str">
        <f>IFERROR(VLOOKUP(V1884, Fornecedores!A:F, 6, FALSE), "")</f>
        <v>PB</v>
      </c>
      <c r="Z1884" s="101" t="str">
        <f>IF(H1884=0, "Pedido entregue!", "Pendente")</f>
        <v>Pendente</v>
      </c>
      <c r="AB1884" s="132" t="str">
        <f>IF(Z1884="Pedido Entregue!", IF(AA1884=1, "Retirado do Almoxarifado", IF(AA1884=2, "Material devolvido", "Aguardando retirada")), IF(Z1884="Pendente", "Entrega pendente", ""))</f>
        <v>Entrega pendente</v>
      </c>
      <c r="AC1884" s="18">
        <v>1</v>
      </c>
      <c r="AD1884" s="18">
        <f>AC1884/SUMIF($P:$P,P1884,$AC:$AC)</f>
        <v>1</v>
      </c>
      <c r="AE1884" s="18">
        <f>IF(R1884=0,0,AC1884/SUMIF($R:$R,R1884,$AC:$AC))</f>
        <v>1</v>
      </c>
      <c r="AF1884" s="18">
        <f>IF(R1884=0,1,0)</f>
        <v>0</v>
      </c>
      <c r="AH1884" t="str">
        <f>TEXT(J1884,"MMMM")</f>
        <v>junho</v>
      </c>
    </row>
    <row r="1885" spans="1:34" ht="12.75" hidden="1" customHeight="1" x14ac:dyDescent="0.25">
      <c r="A1885" s="90" t="str">
        <f>IF(C1885="Oficina Diversos","Oficina Geral",
IF(ISNUMBER(FIND("Estoque - Colhedoras",C1885)),"Colhedoras",IF(ISNUMBER(FIND("Caldeiraria",C1885)),"Caldeiraria",IF(ISNUMBER(FIND("Borracharia",C1885)),"Borracharia",IF(ISNUMBER(FIND("Lubrificação",C1885)),"Lubrificação",
IF(ISNUMBER(FIND("Estoque - Carregadeiras",C1885)),"Carregadeiras",IF(ISNUMBER(FIND("Estoque - Veic. Leves",C1885)),"Veic. Leves",
IF(ISNUMBER(FIND("Estoque - Caminhões",C1885)),"Caminhões",IF(ISNUMBER(FIND("Estoque - Transbordos",C1885)),"Transbordos",
IF(ISNUMBER(FIND("Estoque - Tratores",C1885)),"Tratores",
IF(ISNUMBER(FIND("Estoque - Máquinas pesadas",C1885)),"Máquinas pesadas",
IF(ISNUMBER(FIND("Estoque - Reboques",C1885)),"Reboques",
IF(C1885="Estoque","Estoque",
IF(AND(ISNUMBER(C1885),C1885&gt;1000,C1885&lt;2000),"Caminhões",
IF(AND(ISNUMBER(C1885),C1885&gt;2000,C1885&lt;3000),"Tratores",
IF(AND(ISNUMBER(C1885),C1885&gt;3000,C1885&lt;4000),"Carregadeiras",
IF(AND(ISNUMBER(C1885),C1885&gt;4000,C1885&lt;5000),"Máquinas pesadas",
IF(AND(ISNUMBER(C1885),C1885&gt;5000,C1885&lt;6000),"Colhedoras",
IF(AND(ISNUMBER(C1885),C1885&gt;7000,C1885&lt;8000),"Irrigação",
IF(AND(ISNUMBER(C1885),C1885&gt;8000,C1885&lt;9000),"Reboques",IF(AND(ISNUMBER(C1885),C1885&gt;0,C1885&lt;1000),"Veic. Leves","")))))))))))))))))))))</f>
        <v>Tratores</v>
      </c>
      <c r="B1885" s="72"/>
      <c r="C1885" s="2">
        <v>2036</v>
      </c>
      <c r="D1885" s="2">
        <v>79550</v>
      </c>
      <c r="E1885" s="10" t="s">
        <v>118</v>
      </c>
      <c r="F1885" s="14" t="str">
        <f>IF(ISBLANK(K1885), "Apenas Solicitação", "Tem OC")</f>
        <v>Tem OC</v>
      </c>
      <c r="G1885" s="2">
        <v>2</v>
      </c>
      <c r="H1885" s="37">
        <f>G1885-I1885</f>
        <v>0</v>
      </c>
      <c r="I1885" s="38">
        <v>2</v>
      </c>
      <c r="J1885" s="4">
        <v>45716</v>
      </c>
      <c r="K1885" s="183">
        <v>45736</v>
      </c>
      <c r="L1885" s="7"/>
      <c r="M1885" s="44"/>
      <c r="N1885" s="44" t="str">
        <f>IFERROR(K1885 + VALUE(LEFT(L1885, FIND(" ", L1885) - 1)), "")</f>
        <v/>
      </c>
      <c r="O1885" s="3">
        <f>IF(_xlfn.DAYS(K1885,J1885)&lt;0, "Aguardando OC", _xlfn.DAYS(K1885,J1885))</f>
        <v>20</v>
      </c>
      <c r="P1885" s="14">
        <v>395909</v>
      </c>
      <c r="Q1885" s="169">
        <v>1136371</v>
      </c>
      <c r="R1885" s="14">
        <v>165334</v>
      </c>
      <c r="S1885" s="2">
        <v>692</v>
      </c>
      <c r="T1885" s="135" t="s">
        <v>106</v>
      </c>
      <c r="U1885" s="21">
        <v>115.32</v>
      </c>
      <c r="V1885" s="2">
        <v>13341</v>
      </c>
      <c r="W1885" s="43" t="str">
        <f>IFERROR(VLOOKUP(V1885, Fornecedores!A:C, 3, FALSE), "")</f>
        <v>DISMA DISTRIBUIDORA</v>
      </c>
      <c r="X1885" s="43" t="str">
        <f>IFERROR(VLOOKUP(V1885, Fornecedores!A:E, 5, FALSE), "")</f>
        <v>Araçatuba</v>
      </c>
      <c r="Y1885" s="43" t="str">
        <f>IFERROR(VLOOKUP(V1885, Fornecedores!A:F, 6, FALSE), "")</f>
        <v>SP</v>
      </c>
      <c r="Z1885" s="14" t="str">
        <f>IF(H1885=0, "Pedido entregue!", "Pendente")</f>
        <v>Pedido entregue!</v>
      </c>
      <c r="AA1885" s="74">
        <v>0</v>
      </c>
      <c r="AB1885" s="58" t="str">
        <f>IF(Z1885="Pedido Entregue!", IF(AA1885=1, "Retirado do Almoxarifado", IF(AA1885=2, "Material devolvido", "Aguardando retirada")), IF(Z1885="Pendente", "Entrega pendente", ""))</f>
        <v>Aguardando retirada</v>
      </c>
      <c r="AC1885" s="18">
        <v>1</v>
      </c>
      <c r="AD1885" s="18">
        <f>AC1885/SUMIF($P:$P,P1885,$AC:$AC)</f>
        <v>1</v>
      </c>
      <c r="AE1885" s="18">
        <f>IF(R1885=0,0,AC1885/SUMIF($R:$R,R1885,$AC:$AC))</f>
        <v>4.7619047619047616E-2</v>
      </c>
      <c r="AF1885" s="18">
        <f>IF(R1885=0,1,0)</f>
        <v>0</v>
      </c>
      <c r="AG1885" s="18">
        <f>IF(R1885=0,#REF!-J1885,0)</f>
        <v>0</v>
      </c>
      <c r="AH1885" t="str">
        <f>TEXT(J1885,"MMMM")</f>
        <v>fevereiro</v>
      </c>
    </row>
    <row r="1886" spans="1:34" ht="12.75" hidden="1" customHeight="1" x14ac:dyDescent="0.25">
      <c r="A1886" s="90" t="str">
        <f>IF(C1886="Oficina Diversos","Oficina Geral",
IF(ISNUMBER(FIND("Estoque - Colhedoras",C1886)),"Colhedoras",IF(ISNUMBER(FIND("Caldeiraria",C1886)),"Caldeiraria",IF(ISNUMBER(FIND("Borracharia",C1886)),"Borracharia",IF(ISNUMBER(FIND("Lubrificação",C1886)),"Lubrificação",
IF(ISNUMBER(FIND("Estoque - Carregadeiras",C1886)),"Carregadeiras",IF(ISNUMBER(FIND("Estoque - Veic. Leves",C1886)),"Veic. Leves",
IF(ISNUMBER(FIND("Estoque - Caminhões",C1886)),"Caminhões",IF(ISNUMBER(FIND("Estoque - Transbordos",C1886)),"Transbordos",
IF(ISNUMBER(FIND("Estoque - Tratores",C1886)),"Tratores",
IF(ISNUMBER(FIND("Estoque - Máquinas pesadas",C1886)),"Máquinas pesadas",
IF(ISNUMBER(FIND("Estoque - Reboques",C1886)),"Reboques",
IF(C1886="Estoque","Estoque",
IF(AND(ISNUMBER(C1886),C1886&gt;1000,C1886&lt;2000),"Caminhões",
IF(AND(ISNUMBER(C1886),C1886&gt;2000,C1886&lt;3000),"Tratores",
IF(AND(ISNUMBER(C1886),C1886&gt;3000,C1886&lt;4000),"Carregadeiras",
IF(AND(ISNUMBER(C1886),C1886&gt;4000,C1886&lt;5000),"Máquinas pesadas",
IF(AND(ISNUMBER(C1886),C1886&gt;5000,C1886&lt;6000),"Colhedoras",
IF(AND(ISNUMBER(C1886),C1886&gt;7000,C1886&lt;8000),"Irrigação",
IF(AND(ISNUMBER(C1886),C1886&gt;8000,C1886&lt;9000),"Reboques",IF(AND(ISNUMBER(C1886),C1886&gt;0,C1886&lt;1000),"Veic. Leves","")))))))))))))))))))))</f>
        <v>Colhedoras</v>
      </c>
      <c r="C1886" s="113">
        <v>5002</v>
      </c>
      <c r="D1886" s="2">
        <v>79617</v>
      </c>
      <c r="E1886" s="3" t="s">
        <v>20334</v>
      </c>
      <c r="F1886" s="101" t="str">
        <f>IF(ISBLANK(K1886), "Apenas Solicitação", "Tem OC")</f>
        <v>Tem OC</v>
      </c>
      <c r="G1886" s="2">
        <v>1</v>
      </c>
      <c r="H1886" s="102">
        <f>G1886-I1886</f>
        <v>0</v>
      </c>
      <c r="I1886" s="103">
        <v>1</v>
      </c>
      <c r="J1886" s="4">
        <v>45814</v>
      </c>
      <c r="K1886" s="180">
        <v>45819</v>
      </c>
      <c r="L1886" s="3" t="s">
        <v>20153</v>
      </c>
      <c r="M1886" s="104" t="str">
        <f ca="1">IF(OR(N1886="", N1886=0), "", IF(N1886&gt;TODAY(), "No prazo", "Atrasado"))</f>
        <v>Atrasado</v>
      </c>
      <c r="N1886" s="104">
        <f>IFERROR(K1886 + VALUE(LEFT(L1886, FIND(" ", L1886) - 1)), "")</f>
        <v>45821</v>
      </c>
      <c r="O1886" s="105">
        <f>IF(_xlfn.DAYS(K1886,J1886)&lt;0, "Aguardando OC", _xlfn.DAYS(K1886,J1886))</f>
        <v>5</v>
      </c>
      <c r="P1886" s="14">
        <v>406284</v>
      </c>
      <c r="Q1886" s="12"/>
      <c r="R1886" s="14">
        <v>168995</v>
      </c>
      <c r="S1886" s="2">
        <v>221</v>
      </c>
      <c r="T1886" s="135" t="s">
        <v>1029</v>
      </c>
      <c r="U1886" s="21">
        <v>182.8</v>
      </c>
      <c r="V1886" s="2">
        <v>12397</v>
      </c>
      <c r="W1886" s="105" t="str">
        <f>IFERROR(VLOOKUP(V1886, Fornecedores!A:C, 3, FALSE), "")</f>
        <v xml:space="preserve">UNIMIL INDÚSTRIA </v>
      </c>
      <c r="X1886" s="105" t="str">
        <f>IFERROR(VLOOKUP(V1886, Fornecedores!A:E, 5, FALSE), "")</f>
        <v>Piracicaba</v>
      </c>
      <c r="Y1886" s="105" t="str">
        <f>IFERROR(VLOOKUP(V1886, Fornecedores!A:F, 6, FALSE), "")</f>
        <v>SP</v>
      </c>
      <c r="Z1886" s="101" t="str">
        <f>IF(H1886=0, "Pedido entregue!", "Pendente")</f>
        <v>Pedido entregue!</v>
      </c>
      <c r="AB1886" s="132" t="str">
        <f>IF(Z1886="Pedido Entregue!", IF(AA1886=1, "Retirado do Almoxarifado", IF(AA1886=2, "Material devolvido", "Aguardando retirada")), IF(Z1886="Pendente", "Entrega pendente", ""))</f>
        <v>Aguardando retirada</v>
      </c>
      <c r="AC1886" s="18">
        <v>1</v>
      </c>
      <c r="AD1886" s="18">
        <f>AC1886/SUMIF($P:$P,P1886,$AC:$AC)</f>
        <v>1</v>
      </c>
      <c r="AE1886" s="18">
        <f>IF(R1886=0,0,AC1886/SUMIF($R:$R,R1886,$AC:$AC))</f>
        <v>0.25</v>
      </c>
      <c r="AF1886" s="18">
        <f>IF(R1886=0,1,0)</f>
        <v>0</v>
      </c>
      <c r="AH1886" t="str">
        <f>TEXT(J1886,"MMMM")</f>
        <v>junho</v>
      </c>
    </row>
    <row r="1887" spans="1:34" ht="12.75" hidden="1" customHeight="1" x14ac:dyDescent="0.25">
      <c r="A1887" s="90" t="str">
        <f>IF(C1887="Oficina Diversos","Oficina Geral",
IF(ISNUMBER(FIND("Estoque - Colhedoras",C1887)),"Colhedoras",IF(ISNUMBER(FIND("Caldeiraria",C1887)),"Caldeiraria",IF(ISNUMBER(FIND("Borracharia",C1887)),"Borracharia",IF(ISNUMBER(FIND("Lubrificação",C1887)),"Lubrificação",
IF(ISNUMBER(FIND("Estoque - Carregadeiras",C1887)),"Carregadeiras",IF(ISNUMBER(FIND("Estoque - Veic. Leves",C1887)),"Veic. Leves",
IF(ISNUMBER(FIND("Estoque - Caminhões",C1887)),"Caminhões",IF(ISNUMBER(FIND("Estoque - Transbordos",C1887)),"Transbordos",
IF(ISNUMBER(FIND("Estoque - Tratores",C1887)),"Tratores",
IF(ISNUMBER(FIND("Estoque - Máquinas pesadas",C1887)),"Máquinas pesadas",
IF(ISNUMBER(FIND("Estoque - Reboques",C1887)),"Reboques",
IF(C1887="Estoque","Estoque",
IF(AND(ISNUMBER(C1887),C1887&gt;1000,C1887&lt;2000),"Caminhões",
IF(AND(ISNUMBER(C1887),C1887&gt;2000,C1887&lt;3000),"Tratores",
IF(AND(ISNUMBER(C1887),C1887&gt;3000,C1887&lt;4000),"Carregadeiras",
IF(AND(ISNUMBER(C1887),C1887&gt;4000,C1887&lt;5000),"Máquinas pesadas",
IF(AND(ISNUMBER(C1887),C1887&gt;5000,C1887&lt;6000),"Colhedoras",
IF(AND(ISNUMBER(C1887),C1887&gt;7000,C1887&lt;8000),"Irrigação",
IF(AND(ISNUMBER(C1887),C1887&gt;8000,C1887&lt;9000),"Reboques",IF(AND(ISNUMBER(C1887),C1887&gt;0,C1887&lt;1000),"Veic. Leves","")))))))))))))))))))))</f>
        <v>Tratores</v>
      </c>
      <c r="C1887" s="113">
        <v>2037</v>
      </c>
      <c r="D1887" s="2">
        <v>79742</v>
      </c>
      <c r="E1887" s="3" t="s">
        <v>20335</v>
      </c>
      <c r="F1887" s="101" t="str">
        <f>IF(ISBLANK(K1887), "Apenas Solicitação", "Tem OC")</f>
        <v>Tem OC</v>
      </c>
      <c r="G1887" s="2">
        <v>1</v>
      </c>
      <c r="H1887" s="102">
        <f>G1887-I1887</f>
        <v>0</v>
      </c>
      <c r="I1887" s="103">
        <v>1</v>
      </c>
      <c r="J1887" s="4">
        <v>45814</v>
      </c>
      <c r="K1887" s="180">
        <v>45826</v>
      </c>
      <c r="L1887" s="3" t="s">
        <v>20152</v>
      </c>
      <c r="M1887" s="104" t="str">
        <f ca="1">IF(OR(N1887="", N1887=0), "", IF(N1887&gt;TODAY(), "No prazo", "Atrasado"))</f>
        <v>Atrasado</v>
      </c>
      <c r="N1887" s="104">
        <f>IFERROR(K1887 + VALUE(LEFT(L1887, FIND(" ", L1887) - 1)), "")</f>
        <v>45827</v>
      </c>
      <c r="O1887" s="105">
        <f>IF(_xlfn.DAYS(K1887,J1887)&lt;0, "Aguardando OC", _xlfn.DAYS(K1887,J1887))</f>
        <v>12</v>
      </c>
      <c r="P1887" s="14">
        <v>406346</v>
      </c>
      <c r="Q1887" s="12"/>
      <c r="R1887" s="14">
        <v>169372</v>
      </c>
      <c r="S1887" s="2">
        <v>221</v>
      </c>
      <c r="T1887" s="135" t="s">
        <v>1029</v>
      </c>
      <c r="U1887" s="21">
        <v>822</v>
      </c>
      <c r="V1887" s="2">
        <v>13341</v>
      </c>
      <c r="W1887" s="105" t="str">
        <f>IFERROR(VLOOKUP(V1887, Fornecedores!A:C, 3, FALSE), "")</f>
        <v>DISMA DISTRIBUIDORA</v>
      </c>
      <c r="X1887" s="105" t="str">
        <f>IFERROR(VLOOKUP(V1887, Fornecedores!A:E, 5, FALSE), "")</f>
        <v>Araçatuba</v>
      </c>
      <c r="Y1887" s="105" t="str">
        <f>IFERROR(VLOOKUP(V1887, Fornecedores!A:F, 6, FALSE), "")</f>
        <v>SP</v>
      </c>
      <c r="Z1887" s="101" t="str">
        <f>IF(H1887=0, "Pedido entregue!", "Pendente")</f>
        <v>Pedido entregue!</v>
      </c>
      <c r="AB1887" s="132" t="str">
        <f>IF(Z1887="Pedido Entregue!", IF(AA1887=1, "Retirado do Almoxarifado", IF(AA1887=2, "Material devolvido", "Aguardando retirada")), IF(Z1887="Pendente", "Entrega pendente", ""))</f>
        <v>Aguardando retirada</v>
      </c>
      <c r="AC1887" s="18">
        <v>1</v>
      </c>
      <c r="AD1887" s="18">
        <f>AC1887/SUMIF($P:$P,P1887,$AC:$AC)</f>
        <v>1</v>
      </c>
      <c r="AE1887" s="18">
        <f>IF(R1887=0,0,AC1887/SUMIF($R:$R,R1887,$AC:$AC))</f>
        <v>3.8461538461538464E-2</v>
      </c>
      <c r="AF1887" s="18">
        <f>IF(R1887=0,1,0)</f>
        <v>0</v>
      </c>
      <c r="AH1887" t="str">
        <f>TEXT(J1887,"MMMM")</f>
        <v>junho</v>
      </c>
    </row>
    <row r="1888" spans="1:34" ht="12.75" hidden="1" customHeight="1" x14ac:dyDescent="0.25">
      <c r="A1888" s="90" t="str">
        <f>IF(C1888="Oficina Diversos","Oficina Geral",
IF(ISNUMBER(FIND("Estoque - Colhedoras",C1888)),"Colhedoras",IF(ISNUMBER(FIND("Caldeiraria",C1888)),"Caldeiraria",IF(ISNUMBER(FIND("Borracharia",C1888)),"Borracharia",IF(ISNUMBER(FIND("Lubrificação",C1888)),"Lubrificação",
IF(ISNUMBER(FIND("Estoque - Carregadeiras",C1888)),"Carregadeiras",IF(ISNUMBER(FIND("Estoque - Veic. Leves",C1888)),"Veic. Leves",
IF(ISNUMBER(FIND("Estoque - Caminhões",C1888)),"Caminhões",IF(ISNUMBER(FIND("Estoque - Transbordos",C1888)),"Transbordos",
IF(ISNUMBER(FIND("Estoque - Tratores",C1888)),"Tratores",
IF(ISNUMBER(FIND("Estoque - Máquinas pesadas",C1888)),"Máquinas pesadas",
IF(ISNUMBER(FIND("Estoque - Reboques",C1888)),"Reboques",
IF(C1888="Estoque","Estoque",
IF(AND(ISNUMBER(C1888),C1888&gt;1000,C1888&lt;2000),"Caminhões",
IF(AND(ISNUMBER(C1888),C1888&gt;2000,C1888&lt;3000),"Tratores",
IF(AND(ISNUMBER(C1888),C1888&gt;3000,C1888&lt;4000),"Carregadeiras",
IF(AND(ISNUMBER(C1888),C1888&gt;4000,C1888&lt;5000),"Máquinas pesadas",
IF(AND(ISNUMBER(C1888),C1888&gt;5000,C1888&lt;6000),"Colhedoras",
IF(AND(ISNUMBER(C1888),C1888&gt;7000,C1888&lt;8000),"Irrigação",
IF(AND(ISNUMBER(C1888),C1888&gt;8000,C1888&lt;9000),"Reboques",IF(AND(ISNUMBER(C1888),C1888&gt;0,C1888&lt;1000),"Veic. Leves","")))))))))))))))))))))</f>
        <v>Caminhões</v>
      </c>
      <c r="C1888" s="140">
        <v>1023</v>
      </c>
      <c r="D1888" s="144">
        <v>79935</v>
      </c>
      <c r="E1888" s="145" t="s">
        <v>20596</v>
      </c>
      <c r="F1888" s="101" t="str">
        <f>IF(ISBLANK(K1888), "Apenas Solicitação", "Tem OC")</f>
        <v>Tem OC</v>
      </c>
      <c r="G1888" s="143">
        <v>1</v>
      </c>
      <c r="H1888" s="102">
        <f>G1888-I1888</f>
        <v>0</v>
      </c>
      <c r="I1888" s="103">
        <v>1</v>
      </c>
      <c r="J1888" s="147">
        <v>45821</v>
      </c>
      <c r="K1888" s="187">
        <v>45831</v>
      </c>
      <c r="L1888" s="146" t="s">
        <v>20152</v>
      </c>
      <c r="M1888" s="104" t="str">
        <f ca="1">IF(OR(N1888="", N1888=0), "", IF(N1888&gt;TODAY(), "No prazo", "Atrasado"))</f>
        <v>Atrasado</v>
      </c>
      <c r="N1888" s="104">
        <f>IFERROR(K1888 + VALUE(LEFT(L1888, FIND(" ", L1888) - 1)), "")</f>
        <v>45832</v>
      </c>
      <c r="O1888" s="105">
        <f>IF(_xlfn.DAYS(K1888,J1888)&lt;0, "Aguardando OC", _xlfn.DAYS(K1888,J1888))</f>
        <v>10</v>
      </c>
      <c r="P1888" s="200">
        <v>407596</v>
      </c>
      <c r="Q1888" s="12"/>
      <c r="R1888" s="200">
        <v>169644</v>
      </c>
      <c r="S1888" s="143">
        <v>221</v>
      </c>
      <c r="T1888" s="135" t="s">
        <v>1029</v>
      </c>
      <c r="U1888" s="164">
        <v>204.54</v>
      </c>
      <c r="V1888" s="143">
        <v>5189</v>
      </c>
      <c r="W1888" s="105" t="str">
        <f>IFERROR(VLOOKUP(V1888, Fornecedores!A:C, 3, FALSE), "")</f>
        <v>REPENORTE</v>
      </c>
      <c r="X1888" s="105" t="str">
        <f>IFERROR(VLOOKUP(V1888, Fornecedores!A:E, 5, FALSE), "")</f>
        <v>Recife</v>
      </c>
      <c r="Y1888" s="105" t="str">
        <f>IFERROR(VLOOKUP(V1888, Fornecedores!A:F, 6, FALSE), "")</f>
        <v>PE</v>
      </c>
      <c r="Z1888" s="101" t="str">
        <f>IF(H1888=0, "Pedido entregue!", "Pendente")</f>
        <v>Pedido entregue!</v>
      </c>
      <c r="AB1888" s="132" t="str">
        <f>IF(Z1888="Pedido Entregue!", IF(AA1888=1, "Retirado do Almoxarifado", IF(AA1888=2, "Material devolvido", "Aguardando retirada")), IF(Z1888="Pendente", "Entrega pendente", ""))</f>
        <v>Aguardando retirada</v>
      </c>
      <c r="AC1888" s="18">
        <v>1</v>
      </c>
      <c r="AD1888" s="18">
        <f>AC1888/SUMIF($P:$P,P1888,$AC:$AC)</f>
        <v>1</v>
      </c>
      <c r="AE1888" s="18">
        <f>IF(R1888=0,0,AC1888/SUMIF($R:$R,R1888,$AC:$AC))</f>
        <v>7.6923076923076927E-2</v>
      </c>
      <c r="AF1888" s="18">
        <f>IF(R1888=0,1,0)</f>
        <v>0</v>
      </c>
      <c r="AH1888" t="str">
        <f>TEXT(J1888,"MMMM")</f>
        <v>junho</v>
      </c>
    </row>
    <row r="1889" spans="1:34" ht="12.75" customHeight="1" x14ac:dyDescent="0.25">
      <c r="A1889" s="90" t="str">
        <f>IF(C1889="Oficina Diversos","Oficina Geral",
IF(ISNUMBER(FIND("Estoque - Colhedoras",C1889)),"Colhedoras",IF(ISNUMBER(FIND("Caldeiraria",C1889)),"Caldeiraria",IF(ISNUMBER(FIND("Borracharia",C1889)),"Borracharia",IF(ISNUMBER(FIND("Lubrificação",C1889)),"Lubrificação",
IF(ISNUMBER(FIND("Estoque - Carregadeiras",C1889)),"Carregadeiras",IF(ISNUMBER(FIND("Estoque - Veic. Leves",C1889)),"Veic. Leves",
IF(ISNUMBER(FIND("Estoque - Caminhões",C1889)),"Caminhões",IF(ISNUMBER(FIND("Estoque - Transbordos",C1889)),"Transbordos",
IF(ISNUMBER(FIND("Estoque - Tratores",C1889)),"Tratores",
IF(ISNUMBER(FIND("Estoque - Máquinas pesadas",C1889)),"Máquinas pesadas",
IF(ISNUMBER(FIND("Estoque - Reboques",C1889)),"Reboques",
IF(C1889="Estoque","Estoque",
IF(AND(ISNUMBER(C1889),C1889&gt;1000,C1889&lt;2000),"Caminhões",
IF(AND(ISNUMBER(C1889),C1889&gt;2000,C1889&lt;3000),"Tratores",
IF(AND(ISNUMBER(C1889),C1889&gt;3000,C1889&lt;4000),"Carregadeiras",
IF(AND(ISNUMBER(C1889),C1889&gt;4000,C1889&lt;5000),"Máquinas pesadas",
IF(AND(ISNUMBER(C1889),C1889&gt;5000,C1889&lt;6000),"Colhedoras",
IF(AND(ISNUMBER(C1889),C1889&gt;7000,C1889&lt;8000),"Irrigação",
IF(AND(ISNUMBER(C1889),C1889&gt;8000,C1889&lt;9000),"Reboques",IF(AND(ISNUMBER(C1889),C1889&gt;0,C1889&lt;1000),"Veic. Leves","")))))))))))))))))))))</f>
        <v>Caminhões</v>
      </c>
      <c r="C1889" s="171">
        <v>1021</v>
      </c>
      <c r="D1889" s="170">
        <v>79935</v>
      </c>
      <c r="E1889" s="173" t="s">
        <v>20596</v>
      </c>
      <c r="F1889" s="101" t="str">
        <f>IF(ISBLANK(K1889), "Apenas Solicitação", "Tem OC")</f>
        <v>Tem OC</v>
      </c>
      <c r="G1889" s="170">
        <v>1</v>
      </c>
      <c r="H1889" s="102">
        <f>G1889-I1889</f>
        <v>1</v>
      </c>
      <c r="I1889" s="103"/>
      <c r="J1889" s="174">
        <v>45852</v>
      </c>
      <c r="K1889" s="174">
        <v>45857</v>
      </c>
      <c r="L1889" s="173" t="s">
        <v>20152</v>
      </c>
      <c r="M1889" s="104" t="str">
        <f ca="1">IF(OR(N1889="", N1889=0), "", IF(N1889&gt;TODAY(), "No prazo", "Atrasado"))</f>
        <v>Atrasado</v>
      </c>
      <c r="N1889" s="104">
        <f>IFERROR(K1889 + VALUE(LEFT(L1889, FIND(" ", L1889) - 1)), "")</f>
        <v>45858</v>
      </c>
      <c r="O1889" s="105">
        <f>IF(_xlfn.DAYS(K1889,J1889)&lt;0, "Aguardando OC", _xlfn.DAYS(K1889,J1889))</f>
        <v>5</v>
      </c>
      <c r="P1889" s="212">
        <v>411626</v>
      </c>
      <c r="Q1889" s="12"/>
      <c r="R1889" s="212">
        <v>171160</v>
      </c>
      <c r="S1889" s="2">
        <v>221</v>
      </c>
      <c r="T1889" s="135" t="s">
        <v>1029</v>
      </c>
      <c r="U1889" s="170">
        <v>287.23</v>
      </c>
      <c r="V1889" s="170">
        <v>5189</v>
      </c>
      <c r="W1889" s="105" t="str">
        <f>IFERROR(VLOOKUP(V1889, Fornecedores!A:C, 3, FALSE), "")</f>
        <v>REPENORTE</v>
      </c>
      <c r="X1889" s="105" t="str">
        <f>IFERROR(VLOOKUP(V1889, Fornecedores!A:E, 5, FALSE), "")</f>
        <v>Recife</v>
      </c>
      <c r="Y1889" s="105" t="str">
        <f>IFERROR(VLOOKUP(V1889, Fornecedores!A:F, 6, FALSE), "")</f>
        <v>PE</v>
      </c>
      <c r="Z1889" s="101" t="str">
        <f>IF(H1889=0, "Pedido entregue!", "Pendente")</f>
        <v>Pendente</v>
      </c>
      <c r="AB1889" s="132" t="str">
        <f>IF(Z1889="Pedido Entregue!", IF(AA1889=1, "Retirado do Almoxarifado", IF(AA1889=2, "Material devolvido", "Aguardando retirada")), IF(Z1889="Pendente", "Entrega pendente", ""))</f>
        <v>Entrega pendente</v>
      </c>
      <c r="AC1889" s="18">
        <v>1</v>
      </c>
      <c r="AD1889" s="18">
        <f>AC1889/SUMIF($P:$P,P1889,$AC:$AC)</f>
        <v>1</v>
      </c>
      <c r="AE1889" s="18">
        <f>IF(R1889=0,0,AC1889/SUMIF($R:$R,R1889,$AC:$AC))</f>
        <v>9.0909090909090912E-2</v>
      </c>
      <c r="AF1889" s="18">
        <f>IF(R1889=0,1,0)</f>
        <v>0</v>
      </c>
      <c r="AH1889" t="str">
        <f>TEXT(J1889,"MMMM")</f>
        <v>julho</v>
      </c>
    </row>
    <row r="1890" spans="1:34" ht="12.75" hidden="1" customHeight="1" x14ac:dyDescent="0.25">
      <c r="A1890" s="90" t="str">
        <f>IF(C1890="Oficina Diversos","Oficina Geral",
IF(ISNUMBER(FIND("Estoque - Colhedoras",C1890)),"Colhedoras",IF(ISNUMBER(FIND("Caldeiraria",C1890)),"Caldeiraria",IF(ISNUMBER(FIND("Borracharia",C1890)),"Borracharia",IF(ISNUMBER(FIND("Lubrificação",C1890)),"Lubrificação",
IF(ISNUMBER(FIND("Estoque - Carregadeiras",C1890)),"Carregadeiras",IF(ISNUMBER(FIND("Estoque - Veic. Leves",C1890)),"Veic. Leves",
IF(ISNUMBER(FIND("Estoque - Caminhões",C1890)),"Caminhões",IF(ISNUMBER(FIND("Estoque - Transbordos",C1890)),"Transbordos",
IF(ISNUMBER(FIND("Estoque - Tratores",C1890)),"Tratores",
IF(ISNUMBER(FIND("Estoque - Máquinas pesadas",C1890)),"Máquinas pesadas",
IF(ISNUMBER(FIND("Estoque - Reboques",C1890)),"Reboques",
IF(C1890="Estoque","Estoque",
IF(AND(ISNUMBER(C1890),C1890&gt;1000,C1890&lt;2000),"Caminhões",
IF(AND(ISNUMBER(C1890),C1890&gt;2000,C1890&lt;3000),"Tratores",
IF(AND(ISNUMBER(C1890),C1890&gt;3000,C1890&lt;4000),"Carregadeiras",
IF(AND(ISNUMBER(C1890),C1890&gt;4000,C1890&lt;5000),"Máquinas pesadas",
IF(AND(ISNUMBER(C1890),C1890&gt;5000,C1890&lt;6000),"Colhedoras",
IF(AND(ISNUMBER(C1890),C1890&gt;7000,C1890&lt;8000),"Irrigação",
IF(AND(ISNUMBER(C1890),C1890&gt;8000,C1890&lt;9000),"Reboques",IF(AND(ISNUMBER(C1890),C1890&gt;0,C1890&lt;1000),"Veic. Leves","")))))))))))))))))))))</f>
        <v>Carregadeiras</v>
      </c>
      <c r="B1890" s="72"/>
      <c r="C1890" s="28">
        <v>3025</v>
      </c>
      <c r="D1890" s="28">
        <v>80000</v>
      </c>
      <c r="E1890" s="29" t="s">
        <v>231</v>
      </c>
      <c r="F1890" s="14" t="str">
        <f>IF(ISBLANK(K1890), "Apenas Solicitação", "Tem OC")</f>
        <v>Tem OC</v>
      </c>
      <c r="G1890" s="28">
        <v>3</v>
      </c>
      <c r="H1890" s="37">
        <f>G1890-I1890</f>
        <v>0</v>
      </c>
      <c r="I1890" s="38">
        <v>3</v>
      </c>
      <c r="J1890" s="64">
        <v>45741</v>
      </c>
      <c r="K1890" s="183">
        <v>45747</v>
      </c>
      <c r="L1890" s="7"/>
      <c r="M1890" s="44"/>
      <c r="N1890" s="44" t="str">
        <f>IFERROR(K1890 + VALUE(LEFT(L1890, FIND(" ", L1890) - 1)), "")</f>
        <v/>
      </c>
      <c r="O1890" s="3">
        <f>IF(_xlfn.DAYS(K1890,J1890)&lt;0, "Aguardando OC", _xlfn.DAYS(K1890,J1890))</f>
        <v>6</v>
      </c>
      <c r="P1890" s="206">
        <v>397101</v>
      </c>
      <c r="Q1890" s="214">
        <v>1139217</v>
      </c>
      <c r="R1890" s="206">
        <v>165655</v>
      </c>
      <c r="S1890" s="28">
        <v>112</v>
      </c>
      <c r="T1890" s="265" t="s">
        <v>232</v>
      </c>
      <c r="U1890" s="32">
        <v>198</v>
      </c>
      <c r="V1890" s="28">
        <v>6653</v>
      </c>
      <c r="W1890" s="43" t="str">
        <f>IFERROR(VLOOKUP(V1890, Fornecedores!A:C, 3, FALSE), "")</f>
        <v>RETIFICA MUNDIAL</v>
      </c>
      <c r="X1890" s="43" t="str">
        <f>IFERROR(VLOOKUP(V1890, Fornecedores!A:E, 5, FALSE), "")</f>
        <v>João Pessoa</v>
      </c>
      <c r="Y1890" s="43" t="str">
        <f>IFERROR(VLOOKUP(V1890, Fornecedores!A:F, 6, FALSE), "")</f>
        <v>PB</v>
      </c>
      <c r="Z1890" s="14" t="str">
        <f>IF(H1890=0, "Pedido entregue!", "Pendente")</f>
        <v>Pedido entregue!</v>
      </c>
      <c r="AA1890" s="74"/>
      <c r="AB1890" s="58" t="str">
        <f>IF(Z1890="Pedido Entregue!", IF(AA1890=1, "Retirado do Almoxarifado", IF(AA1890=2, "Material devolvido", "Aguardando retirada")), IF(Z1890="Pendente", "Entrega pendente", ""))</f>
        <v>Aguardando retirada</v>
      </c>
      <c r="AC1890" s="18">
        <v>1</v>
      </c>
      <c r="AD1890" s="18">
        <f>AC1890/SUMIF($P:$P,P1890,$AC:$AC)</f>
        <v>1</v>
      </c>
      <c r="AE1890" s="18">
        <f>IF(R1890=0,0,AC1890/SUMIF($R:$R,R1890,$AC:$AC))</f>
        <v>1</v>
      </c>
      <c r="AF1890" s="18">
        <f>IF(R1890=0,1,0)</f>
        <v>0</v>
      </c>
      <c r="AG1890" s="18">
        <f>IF(R1890=0,#REF!-J1890,0)</f>
        <v>0</v>
      </c>
      <c r="AH1890" t="str">
        <f>TEXT(J1890,"MMMM")</f>
        <v>março</v>
      </c>
    </row>
    <row r="1891" spans="1:34" ht="12.75" hidden="1" customHeight="1" x14ac:dyDescent="0.25">
      <c r="A1891" s="90" t="str">
        <f>IF(C1891="Oficina Diversos","Oficina Geral",
IF(ISNUMBER(FIND("Estoque - Colhedoras",C1891)),"Colhedoras",IF(ISNUMBER(FIND("Caldeiraria",C1891)),"Caldeiraria",IF(ISNUMBER(FIND("Borracharia",C1891)),"Borracharia",IF(ISNUMBER(FIND("Lubrificação",C1891)),"Lubrificação",
IF(ISNUMBER(FIND("Estoque - Carregadeiras",C1891)),"Carregadeiras",IF(ISNUMBER(FIND("Estoque - Veic. Leves",C1891)),"Veic. Leves",
IF(ISNUMBER(FIND("Estoque - Caminhões",C1891)),"Caminhões",IF(ISNUMBER(FIND("Estoque - Transbordos",C1891)),"Transbordos",
IF(ISNUMBER(FIND("Estoque - Tratores",C1891)),"Tratores",
IF(ISNUMBER(FIND("Estoque - Máquinas pesadas",C1891)),"Máquinas pesadas",
IF(ISNUMBER(FIND("Estoque - Reboques",C1891)),"Reboques",
IF(C1891="Estoque","Estoque",
IF(AND(ISNUMBER(C1891),C1891&gt;1000,C1891&lt;2000),"Caminhões",
IF(AND(ISNUMBER(C1891),C1891&gt;2000,C1891&lt;3000),"Tratores",
IF(AND(ISNUMBER(C1891),C1891&gt;3000,C1891&lt;4000),"Carregadeiras",
IF(AND(ISNUMBER(C1891),C1891&gt;4000,C1891&lt;5000),"Máquinas pesadas",
IF(AND(ISNUMBER(C1891),C1891&gt;5000,C1891&lt;6000),"Colhedoras",
IF(AND(ISNUMBER(C1891),C1891&gt;7000,C1891&lt;8000),"Irrigação",
IF(AND(ISNUMBER(C1891),C1891&gt;8000,C1891&lt;9000),"Reboques",IF(AND(ISNUMBER(C1891),C1891&gt;0,C1891&lt;1000),"Veic. Leves","")))))))))))))))))))))</f>
        <v>Caminhões</v>
      </c>
      <c r="C1891" s="171">
        <v>1006</v>
      </c>
      <c r="D1891" s="170">
        <v>80051</v>
      </c>
      <c r="E1891" s="173" t="s">
        <v>20947</v>
      </c>
      <c r="F1891" s="101" t="str">
        <f>IF(ISBLANK(K1891), "Apenas Solicitação", "Tem OC")</f>
        <v>Tem OC</v>
      </c>
      <c r="G1891" s="170">
        <v>1</v>
      </c>
      <c r="H1891" s="102">
        <f>G1891-I1891</f>
        <v>0</v>
      </c>
      <c r="I1891" s="103">
        <v>1</v>
      </c>
      <c r="J1891" s="174">
        <v>45842</v>
      </c>
      <c r="K1891" s="174">
        <v>45853</v>
      </c>
      <c r="L1891" s="173" t="s">
        <v>20151</v>
      </c>
      <c r="M1891" s="104" t="str">
        <f ca="1">IF(OR(N1891="", N1891=0), "", IF(N1891&gt;TODAY(), "No prazo", "Atrasado"))</f>
        <v>Atrasado</v>
      </c>
      <c r="N1891" s="104">
        <f>IFERROR(K1891 + VALUE(LEFT(L1891, FIND(" ", L1891) - 1)), "")</f>
        <v>45853</v>
      </c>
      <c r="O1891" s="105">
        <f>IF(_xlfn.DAYS(K1891,J1891)&lt;0, "Aguardando OC", _xlfn.DAYS(K1891,J1891))</f>
        <v>11</v>
      </c>
      <c r="P1891" s="201">
        <v>410242</v>
      </c>
      <c r="Q1891" s="12"/>
      <c r="R1891" s="212">
        <v>170965</v>
      </c>
      <c r="S1891" s="2">
        <v>221</v>
      </c>
      <c r="T1891" s="135" t="s">
        <v>1029</v>
      </c>
      <c r="U1891" s="170">
        <v>59.72</v>
      </c>
      <c r="V1891" s="170">
        <v>2097</v>
      </c>
      <c r="W1891" s="105" t="str">
        <f>IFERROR(VLOOKUP(V1891, Fornecedores!A:C, 3, FALSE), "")</f>
        <v xml:space="preserve">CAUPECAS            </v>
      </c>
      <c r="X1891" s="105" t="str">
        <f>IFERROR(VLOOKUP(V1891, Fornecedores!A:E, 5, FALSE), "")</f>
        <v>Recife</v>
      </c>
      <c r="Y1891" s="105" t="str">
        <f>IFERROR(VLOOKUP(V1891, Fornecedores!A:F, 6, FALSE), "")</f>
        <v>PE</v>
      </c>
      <c r="Z1891" s="101" t="str">
        <f>IF(H1891=0, "Pedido entregue!", "Pendente")</f>
        <v>Pedido entregue!</v>
      </c>
      <c r="AB1891" s="132" t="str">
        <f>IF(Z1891="Pedido Entregue!", IF(AA1891=1, "Retirado do Almoxarifado", IF(AA1891=2, "Material devolvido", "Aguardando retirada")), IF(Z1891="Pendente", "Entrega pendente", ""))</f>
        <v>Aguardando retirada</v>
      </c>
      <c r="AC1891" s="18">
        <v>1</v>
      </c>
      <c r="AD1891" s="18">
        <f>AC1891/SUMIF($P:$P,P1891,$AC:$AC)</f>
        <v>1</v>
      </c>
      <c r="AE1891" s="18">
        <f>IF(R1891=0,0,AC1891/SUMIF($R:$R,R1891,$AC:$AC))</f>
        <v>0.25</v>
      </c>
      <c r="AF1891" s="18">
        <f>IF(R1891=0,1,0)</f>
        <v>0</v>
      </c>
      <c r="AH1891" t="str">
        <f>TEXT(J1891,"MMMM")</f>
        <v>julho</v>
      </c>
    </row>
    <row r="1892" spans="1:34" ht="12.75" customHeight="1" x14ac:dyDescent="0.25">
      <c r="A1892" s="90" t="str">
        <f>IF(C1892="Oficina Diversos","Oficina Geral",
IF(ISNUMBER(FIND("Estoque - Colhedoras",C1892)),"Colhedoras",IF(ISNUMBER(FIND("Caldeiraria",C1892)),"Caldeiraria",IF(ISNUMBER(FIND("Borracharia",C1892)),"Borracharia",IF(ISNUMBER(FIND("Lubrificação",C1892)),"Lubrificação",
IF(ISNUMBER(FIND("Estoque - Carregadeiras",C1892)),"Carregadeiras",IF(ISNUMBER(FIND("Estoque - Veic. Leves",C1892)),"Veic. Leves",
IF(ISNUMBER(FIND("Estoque - Caminhões",C1892)),"Caminhões",IF(ISNUMBER(FIND("Estoque - Transbordos",C1892)),"Transbordos",
IF(ISNUMBER(FIND("Estoque - Tratores",C1892)),"Tratores",
IF(ISNUMBER(FIND("Estoque - Máquinas pesadas",C1892)),"Máquinas pesadas",
IF(ISNUMBER(FIND("Estoque - Reboques",C1892)),"Reboques",
IF(C1892="Estoque","Estoque",
IF(AND(ISNUMBER(C1892),C1892&gt;1000,C1892&lt;2000),"Caminhões",
IF(AND(ISNUMBER(C1892),C1892&gt;2000,C1892&lt;3000),"Tratores",
IF(AND(ISNUMBER(C1892),C1892&gt;3000,C1892&lt;4000),"Carregadeiras",
IF(AND(ISNUMBER(C1892),C1892&gt;4000,C1892&lt;5000),"Máquinas pesadas",
IF(AND(ISNUMBER(C1892),C1892&gt;5000,C1892&lt;6000),"Colhedoras",
IF(AND(ISNUMBER(C1892),C1892&gt;7000,C1892&lt;8000),"Irrigação",
IF(AND(ISNUMBER(C1892),C1892&gt;8000,C1892&lt;9000),"Reboques",IF(AND(ISNUMBER(C1892),C1892&gt;0,C1892&lt;1000),"Veic. Leves","")))))))))))))))))))))</f>
        <v>Caminhões</v>
      </c>
      <c r="C1892" s="140">
        <v>1005</v>
      </c>
      <c r="D1892" s="139">
        <v>80153</v>
      </c>
      <c r="E1892" s="141" t="s">
        <v>20462</v>
      </c>
      <c r="F1892" s="101" t="str">
        <f>IF(ISBLANK(K1892), "Apenas Solicitação", "Tem OC")</f>
        <v>Apenas Solicitação</v>
      </c>
      <c r="G1892" s="139">
        <v>1</v>
      </c>
      <c r="H1892" s="102">
        <f>G1892-I1892</f>
        <v>1</v>
      </c>
      <c r="I1892" s="103"/>
      <c r="J1892" s="142">
        <v>45824</v>
      </c>
      <c r="K1892" s="199"/>
      <c r="L1892" s="141"/>
      <c r="M1892" s="104" t="str">
        <f ca="1">IF(OR(N1892="", N1892=0), "", IF(N1892&gt;TODAY(), "No prazo", "Atrasado"))</f>
        <v/>
      </c>
      <c r="N1892" s="104" t="str">
        <f>IFERROR(K1892 + VALUE(LEFT(L1892, FIND(" ", L1892) - 1)), "")</f>
        <v/>
      </c>
      <c r="O1892" s="105" t="str">
        <f>IF(_xlfn.DAYS(K1892,J1892)&lt;0, "Aguardando OC", _xlfn.DAYS(K1892,J1892))</f>
        <v>Aguardando OC</v>
      </c>
      <c r="P1892" s="199">
        <v>407699</v>
      </c>
      <c r="Q1892" s="12"/>
      <c r="R1892" s="199">
        <v>0</v>
      </c>
      <c r="S1892" s="139">
        <v>221</v>
      </c>
      <c r="T1892" s="135" t="s">
        <v>1029</v>
      </c>
      <c r="U1892" s="165">
        <v>43.52</v>
      </c>
      <c r="V1892" s="139"/>
      <c r="W1892" s="105" t="str">
        <f>IFERROR(VLOOKUP(V1892, Fornecedores!A:C, 3, FALSE), "")</f>
        <v/>
      </c>
      <c r="X1892" s="105" t="str">
        <f>IFERROR(VLOOKUP(V1892, Fornecedores!A:E, 5, FALSE), "")</f>
        <v/>
      </c>
      <c r="Y1892" s="105" t="str">
        <f>IFERROR(VLOOKUP(V1892, Fornecedores!A:F, 6, FALSE), "")</f>
        <v/>
      </c>
      <c r="Z1892" s="101" t="str">
        <f>IF(H1892=0, "Pedido entregue!", "Pendente")</f>
        <v>Pendente</v>
      </c>
      <c r="AB1892" s="132" t="str">
        <f>IF(Z1892="Pedido Entregue!", IF(AA1892=1, "Retirado do Almoxarifado", IF(AA1892=2, "Material devolvido", "Aguardando retirada")), IF(Z1892="Pendente", "Entrega pendente", ""))</f>
        <v>Entrega pendente</v>
      </c>
      <c r="AC1892" s="18">
        <v>1</v>
      </c>
      <c r="AD1892" s="18">
        <f>AC1892/SUMIF($P:$P,P1892,$AC:$AC)</f>
        <v>1</v>
      </c>
      <c r="AE1892" s="18">
        <f>IF(R1892=0,0,AC1892/SUMIF($R:$R,R1892,$AC:$AC))</f>
        <v>0</v>
      </c>
      <c r="AF1892" s="18">
        <f>IF(R1892=0,1,0)</f>
        <v>1</v>
      </c>
      <c r="AH1892" t="str">
        <f>TEXT(J1892,"MMMM")</f>
        <v>junho</v>
      </c>
    </row>
    <row r="1893" spans="1:34" ht="12.75" hidden="1" customHeight="1" x14ac:dyDescent="0.25">
      <c r="A1893" s="90" t="str">
        <f>IF(C1893="Oficina Diversos","Oficina Geral",
IF(ISNUMBER(FIND("Estoque - Colhedoras",C1893)),"Colhedoras",IF(ISNUMBER(FIND("Caldeiraria",C1893)),"Caldeiraria",IF(ISNUMBER(FIND("Borracharia",C1893)),"Borracharia",IF(ISNUMBER(FIND("Lubrificação",C1893)),"Lubrificação",
IF(ISNUMBER(FIND("Estoque - Carregadeiras",C1893)),"Carregadeiras",IF(ISNUMBER(FIND("Estoque - Veic. Leves",C1893)),"Veic. Leves",
IF(ISNUMBER(FIND("Estoque - Caminhões",C1893)),"Caminhões",IF(ISNUMBER(FIND("Estoque - Transbordos",C1893)),"Transbordos",
IF(ISNUMBER(FIND("Estoque - Tratores",C1893)),"Tratores",
IF(ISNUMBER(FIND("Estoque - Máquinas pesadas",C1893)),"Máquinas pesadas",
IF(ISNUMBER(FIND("Estoque - Reboques",C1893)),"Reboques",
IF(C1893="Estoque","Estoque",
IF(AND(ISNUMBER(C1893),C1893&gt;1000,C1893&lt;2000),"Caminhões",
IF(AND(ISNUMBER(C1893),C1893&gt;2000,C1893&lt;3000),"Tratores",
IF(AND(ISNUMBER(C1893),C1893&gt;3000,C1893&lt;4000),"Carregadeiras",
IF(AND(ISNUMBER(C1893),C1893&gt;4000,C1893&lt;5000),"Máquinas pesadas",
IF(AND(ISNUMBER(C1893),C1893&gt;5000,C1893&lt;6000),"Colhedoras",
IF(AND(ISNUMBER(C1893),C1893&gt;7000,C1893&lt;8000),"Irrigação",
IF(AND(ISNUMBER(C1893),C1893&gt;8000,C1893&lt;9000),"Reboques",IF(AND(ISNUMBER(C1893),C1893&gt;0,C1893&lt;1000),"Veic. Leves","")))))))))))))))))))))</f>
        <v>Carregadeiras</v>
      </c>
      <c r="B1893" s="72"/>
      <c r="C1893" s="42">
        <v>3023</v>
      </c>
      <c r="D1893" s="42">
        <v>80171</v>
      </c>
      <c r="E1893" s="43" t="s">
        <v>1295</v>
      </c>
      <c r="F1893" s="14" t="str">
        <f>IF(ISBLANK(K1893), "Apenas Solicitação", "Tem OC")</f>
        <v>Tem OC</v>
      </c>
      <c r="G1893" s="42">
        <v>1</v>
      </c>
      <c r="H1893" s="37">
        <f>G1893-I1893</f>
        <v>0</v>
      </c>
      <c r="I1893" s="38">
        <v>1</v>
      </c>
      <c r="J1893" s="44">
        <v>45786</v>
      </c>
      <c r="K1893" s="185">
        <v>45792</v>
      </c>
      <c r="L1893" s="44"/>
      <c r="M1893" s="44"/>
      <c r="N1893" s="44" t="str">
        <f>IFERROR(K1893 + VALUE(LEFT(L1893, FIND(" ", L1893) - 1)), "")</f>
        <v/>
      </c>
      <c r="O1893" s="3">
        <f>IF(_xlfn.DAYS(K1893,J1893)&lt;0, "Aguardando OC", _xlfn.DAYS(K1893,J1893))</f>
        <v>6</v>
      </c>
      <c r="P1893" s="191">
        <v>402274</v>
      </c>
      <c r="Q1893" s="54"/>
      <c r="R1893" s="191">
        <v>167748</v>
      </c>
      <c r="S1893" s="49"/>
      <c r="T1893" s="267"/>
      <c r="U1893" s="45">
        <v>6.9</v>
      </c>
      <c r="V1893" s="42">
        <v>9824</v>
      </c>
      <c r="W1893" s="43" t="str">
        <f>IFERROR(VLOOKUP(V1893, Fornecedores!A:C, 3, FALSE), "")</f>
        <v>COMERCIAL AGRICOLA</v>
      </c>
      <c r="X1893" s="43" t="str">
        <f>IFERROR(VLOOKUP(V1893, Fornecedores!A:E, 5, FALSE), "")</f>
        <v>Recife</v>
      </c>
      <c r="Y1893" s="43" t="str">
        <f>IFERROR(VLOOKUP(V1893, Fornecedores!A:F, 6, FALSE), "")</f>
        <v>PE</v>
      </c>
      <c r="Z1893" s="14" t="str">
        <f>IF(H1893=0, "Pedido entregue!", "Pendente")</f>
        <v>Pedido entregue!</v>
      </c>
      <c r="AA1893" s="74">
        <v>1</v>
      </c>
      <c r="AB1893" s="58" t="str">
        <f>IF(Z1893="Pedido Entregue!", IF(AA1893=1, "Retirado do Almoxarifado", IF(AA1893=2, "Material devolvido", "Aguardando retirada")), IF(Z1893="Pendente", "Entrega pendente", ""))</f>
        <v>Retirado do Almoxarifado</v>
      </c>
      <c r="AC1893" s="18">
        <v>1</v>
      </c>
      <c r="AD1893" s="18">
        <f>AC1893/SUMIF($P:$P,P1893,$AC:$AC)</f>
        <v>1</v>
      </c>
      <c r="AE1893" s="18">
        <f>IF(R1893=0,0,AC1893/SUMIF($R:$R,R1893,$AC:$AC))</f>
        <v>7.6923076923076927E-2</v>
      </c>
      <c r="AF1893" s="18">
        <f>IF(R1893=0,1,0)</f>
        <v>0</v>
      </c>
      <c r="AG1893" s="18">
        <f>IF(R1893=0,#REF!-J1893,0)</f>
        <v>0</v>
      </c>
      <c r="AH1893" t="str">
        <f>TEXT(J1893,"MMMM")</f>
        <v>maio</v>
      </c>
    </row>
    <row r="1894" spans="1:34" ht="12.75" hidden="1" customHeight="1" x14ac:dyDescent="0.25">
      <c r="A1894" s="90" t="str">
        <f>IF(C1894="Oficina Diversos","Oficina Geral",
IF(ISNUMBER(FIND("Estoque - Colhedoras",C1894)),"Colhedoras",IF(ISNUMBER(FIND("Caldeiraria",C1894)),"Caldeiraria",IF(ISNUMBER(FIND("Borracharia",C1894)),"Borracharia",IF(ISNUMBER(FIND("Lubrificação",C1894)),"Lubrificação",
IF(ISNUMBER(FIND("Estoque - Carregadeiras",C1894)),"Carregadeiras",IF(ISNUMBER(FIND("Estoque - Veic. Leves",C1894)),"Veic. Leves",
IF(ISNUMBER(FIND("Estoque - Caminhões",C1894)),"Caminhões",IF(ISNUMBER(FIND("Estoque - Transbordos",C1894)),"Transbordos",
IF(ISNUMBER(FIND("Estoque - Tratores",C1894)),"Tratores",
IF(ISNUMBER(FIND("Estoque - Máquinas pesadas",C1894)),"Máquinas pesadas",
IF(ISNUMBER(FIND("Estoque - Reboques",C1894)),"Reboques",
IF(C1894="Estoque","Estoque",
IF(AND(ISNUMBER(C1894),C1894&gt;1000,C1894&lt;2000),"Caminhões",
IF(AND(ISNUMBER(C1894),C1894&gt;2000,C1894&lt;3000),"Tratores",
IF(AND(ISNUMBER(C1894),C1894&gt;3000,C1894&lt;4000),"Carregadeiras",
IF(AND(ISNUMBER(C1894),C1894&gt;4000,C1894&lt;5000),"Máquinas pesadas",
IF(AND(ISNUMBER(C1894),C1894&gt;5000,C1894&lt;6000),"Colhedoras",
IF(AND(ISNUMBER(C1894),C1894&gt;7000,C1894&lt;8000),"Irrigação",
IF(AND(ISNUMBER(C1894),C1894&gt;8000,C1894&lt;9000),"Reboques",IF(AND(ISNUMBER(C1894),C1894&gt;0,C1894&lt;1000),"Veic. Leves","")))))))))))))))))))))</f>
        <v>Carregadeiras</v>
      </c>
      <c r="B1894" s="72"/>
      <c r="C1894" s="42">
        <v>3015</v>
      </c>
      <c r="D1894" s="42">
        <v>80204</v>
      </c>
      <c r="E1894" s="43" t="s">
        <v>1296</v>
      </c>
      <c r="F1894" s="14" t="str">
        <f>IF(ISBLANK(K1894), "Apenas Solicitação", "Tem OC")</f>
        <v>Tem OC</v>
      </c>
      <c r="G1894" s="42">
        <v>1</v>
      </c>
      <c r="H1894" s="37">
        <f>G1894-I1894</f>
        <v>0</v>
      </c>
      <c r="I1894" s="38">
        <v>1</v>
      </c>
      <c r="J1894" s="44">
        <v>45786</v>
      </c>
      <c r="K1894" s="185">
        <v>45789</v>
      </c>
      <c r="L1894" s="44"/>
      <c r="M1894" s="44"/>
      <c r="N1894" s="44" t="str">
        <f>IFERROR(K1894 + VALUE(LEFT(L1894, FIND(" ", L1894) - 1)), "")</f>
        <v/>
      </c>
      <c r="O1894" s="3">
        <f>IF(_xlfn.DAYS(K1894,J1894)&lt;0, "Aguardando OC", _xlfn.DAYS(K1894,J1894))</f>
        <v>3</v>
      </c>
      <c r="P1894" s="191">
        <v>402050</v>
      </c>
      <c r="Q1894" s="54"/>
      <c r="R1894" s="191">
        <v>167496</v>
      </c>
      <c r="S1894" s="49"/>
      <c r="T1894" s="267"/>
      <c r="U1894" s="45">
        <v>156.08000000000001</v>
      </c>
      <c r="V1894" s="42">
        <v>13341</v>
      </c>
      <c r="W1894" s="43" t="str">
        <f>IFERROR(VLOOKUP(V1894, Fornecedores!A:C, 3, FALSE), "")</f>
        <v>DISMA DISTRIBUIDORA</v>
      </c>
      <c r="X1894" s="43" t="str">
        <f>IFERROR(VLOOKUP(V1894, Fornecedores!A:E, 5, FALSE), "")</f>
        <v>Araçatuba</v>
      </c>
      <c r="Y1894" s="43" t="str">
        <f>IFERROR(VLOOKUP(V1894, Fornecedores!A:F, 6, FALSE), "")</f>
        <v>SP</v>
      </c>
      <c r="Z1894" s="14" t="str">
        <f>IF(H1894=0, "Pedido entregue!", "Pendente")</f>
        <v>Pedido entregue!</v>
      </c>
      <c r="AA1894" s="74">
        <v>1</v>
      </c>
      <c r="AB1894" s="58" t="str">
        <f>IF(Z1894="Pedido Entregue!", IF(AA1894=1, "Retirado do Almoxarifado", IF(AA1894=2, "Material devolvido", "Aguardando retirada")), IF(Z1894="Pendente", "Entrega pendente", ""))</f>
        <v>Retirado do Almoxarifado</v>
      </c>
      <c r="AC1894" s="18">
        <v>1</v>
      </c>
      <c r="AD1894" s="18">
        <f>AC1894/SUMIF($P:$P,P1894,$AC:$AC)</f>
        <v>1</v>
      </c>
      <c r="AE1894" s="18">
        <f>IF(R1894=0,0,AC1894/SUMIF($R:$R,R1894,$AC:$AC))</f>
        <v>0.25</v>
      </c>
      <c r="AF1894" s="18">
        <f>IF(R1894=0,1,0)</f>
        <v>0</v>
      </c>
      <c r="AG1894" s="18">
        <f>IF(R1894=0,#REF!-J1894,0)</f>
        <v>0</v>
      </c>
      <c r="AH1894" t="str">
        <f>TEXT(J1894,"MMMM")</f>
        <v>maio</v>
      </c>
    </row>
    <row r="1895" spans="1:34" ht="12.75" hidden="1" customHeight="1" x14ac:dyDescent="0.25">
      <c r="A1895" s="90" t="str">
        <f>IF(C1895="Oficina Diversos","Oficina Geral",
IF(ISNUMBER(FIND("Estoque - Colhedoras",C1895)),"Colhedoras",IF(ISNUMBER(FIND("Caldeiraria",C1895)),"Caldeiraria",IF(ISNUMBER(FIND("Borracharia",C1895)),"Borracharia",IF(ISNUMBER(FIND("Lubrificação",C1895)),"Lubrificação",
IF(ISNUMBER(FIND("Estoque - Carregadeiras",C1895)),"Carregadeiras",IF(ISNUMBER(FIND("Estoque - Veic. Leves",C1895)),"Veic. Leves",
IF(ISNUMBER(FIND("Estoque - Caminhões",C1895)),"Caminhões",IF(ISNUMBER(FIND("Estoque - Transbordos",C1895)),"Transbordos",
IF(ISNUMBER(FIND("Estoque - Tratores",C1895)),"Tratores",
IF(ISNUMBER(FIND("Estoque - Máquinas pesadas",C1895)),"Máquinas pesadas",
IF(ISNUMBER(FIND("Estoque - Reboques",C1895)),"Reboques",
IF(C1895="Estoque","Estoque",
IF(AND(ISNUMBER(C1895),C1895&gt;1000,C1895&lt;2000),"Caminhões",
IF(AND(ISNUMBER(C1895),C1895&gt;2000,C1895&lt;3000),"Tratores",
IF(AND(ISNUMBER(C1895),C1895&gt;3000,C1895&lt;4000),"Carregadeiras",
IF(AND(ISNUMBER(C1895),C1895&gt;4000,C1895&lt;5000),"Máquinas pesadas",
IF(AND(ISNUMBER(C1895),C1895&gt;5000,C1895&lt;6000),"Colhedoras",
IF(AND(ISNUMBER(C1895),C1895&gt;7000,C1895&lt;8000),"Irrigação",
IF(AND(ISNUMBER(C1895),C1895&gt;8000,C1895&lt;9000),"Reboques",IF(AND(ISNUMBER(C1895),C1895&gt;0,C1895&lt;1000),"Veic. Leves","")))))))))))))))))))))</f>
        <v>Carregadeiras</v>
      </c>
      <c r="B1895"/>
      <c r="C1895" s="69">
        <v>3022</v>
      </c>
      <c r="D1895" s="69">
        <v>80204</v>
      </c>
      <c r="E1895" s="70" t="s">
        <v>1296</v>
      </c>
      <c r="F1895" s="14" t="str">
        <f>IF(ISBLANK(K1895), "Apenas Solicitação", "Tem OC")</f>
        <v>Tem OC</v>
      </c>
      <c r="G1895" s="69">
        <v>1</v>
      </c>
      <c r="H1895" s="37">
        <f>G1895-I1895</f>
        <v>0</v>
      </c>
      <c r="I1895" s="38">
        <v>1</v>
      </c>
      <c r="J1895" s="71">
        <v>45805</v>
      </c>
      <c r="K1895" s="186">
        <v>45811</v>
      </c>
      <c r="L1895" s="70" t="s">
        <v>20152</v>
      </c>
      <c r="M1895" s="44" t="str">
        <f ca="1">IF(OR(N1895="", N1895=0), "", IF(N1895&gt;TODAY(), "No prazo", "Atrasado"))</f>
        <v>Atrasado</v>
      </c>
      <c r="N1895" s="44">
        <f>IFERROR(K1895 + VALUE(LEFT(L1895, FIND(" ", L1895) - 1)), "")</f>
        <v>45812</v>
      </c>
      <c r="O1895" s="3">
        <f>IF(_xlfn.DAYS(K1895,J1895)&lt;0, "Aguardando OC", _xlfn.DAYS(K1895,J1895))</f>
        <v>6</v>
      </c>
      <c r="P1895" s="195">
        <v>405053</v>
      </c>
      <c r="Q1895" s="12"/>
      <c r="R1895" s="195">
        <v>168528</v>
      </c>
      <c r="S1895" s="69">
        <v>221</v>
      </c>
      <c r="T1895" s="135" t="s">
        <v>1029</v>
      </c>
      <c r="U1895" s="120">
        <v>125.16</v>
      </c>
      <c r="V1895" s="69">
        <v>15127</v>
      </c>
      <c r="W1895" s="43" t="str">
        <f>IFERROR(VLOOKUP(V1895, Fornecedores!A:C, 3, FALSE), "")</f>
        <v>EQUAGRIL LTDA</v>
      </c>
      <c r="X1895" s="43" t="str">
        <f>IFERROR(VLOOKUP(V1895, Fornecedores!A:E, 5, FALSE), "")</f>
        <v>São Paulo</v>
      </c>
      <c r="Y1895" s="43" t="str">
        <f>IFERROR(VLOOKUP(V1895, Fornecedores!A:F, 6, FALSE), "")</f>
        <v>SP</v>
      </c>
      <c r="Z1895" s="14" t="str">
        <f>IF(H1895=0, "Pedido entregue!", "Pendente")</f>
        <v>Pedido entregue!</v>
      </c>
      <c r="AA1895"/>
      <c r="AB1895" s="58" t="str">
        <f>IF(Z1895="Pedido Entregue!", IF(AA1895=1, "Retirado do Almoxarifado", IF(AA1895=2, "Material devolvido", "Aguardando retirada")), IF(Z1895="Pendente", "Entrega pendente", ""))</f>
        <v>Aguardando retirada</v>
      </c>
      <c r="AC1895" s="18">
        <v>1</v>
      </c>
      <c r="AD1895" s="18">
        <f>AC1895/SUMIF($P:$P,P1895,$AC:$AC)</f>
        <v>1</v>
      </c>
      <c r="AE1895" s="18">
        <f>IF(R1895=0,0,AC1895/SUMIF($R:$R,R1895,$AC:$AC))</f>
        <v>0.25</v>
      </c>
      <c r="AF1895" s="18">
        <f>IF(R1895=0,1,0)</f>
        <v>0</v>
      </c>
      <c r="AH1895" t="str">
        <f>TEXT(J1895,"MMMM")</f>
        <v>maio</v>
      </c>
    </row>
    <row r="1896" spans="1:34" ht="12.75" customHeight="1" x14ac:dyDescent="0.25">
      <c r="A1896" s="90" t="str">
        <f>IF(C1896="Oficina Diversos","Oficina Geral",
IF(ISNUMBER(FIND("Estoque - Colhedoras",C1896)),"Colhedoras",IF(ISNUMBER(FIND("Caldeiraria",C1896)),"Caldeiraria",IF(ISNUMBER(FIND("Borracharia",C1896)),"Borracharia",IF(ISNUMBER(FIND("Lubrificação",C1896)),"Lubrificação",
IF(ISNUMBER(FIND("Estoque - Carregadeiras",C1896)),"Carregadeiras",IF(ISNUMBER(FIND("Estoque - Veic. Leves",C1896)),"Veic. Leves",
IF(ISNUMBER(FIND("Estoque - Caminhões",C1896)),"Caminhões",IF(ISNUMBER(FIND("Estoque - Transbordos",C1896)),"Transbordos",
IF(ISNUMBER(FIND("Estoque - Tratores",C1896)),"Tratores",
IF(ISNUMBER(FIND("Estoque - Máquinas pesadas",C1896)),"Máquinas pesadas",
IF(ISNUMBER(FIND("Estoque - Reboques",C1896)),"Reboques",
IF(C1896="Estoque","Estoque",
IF(AND(ISNUMBER(C1896),C1896&gt;1000,C1896&lt;2000),"Caminhões",
IF(AND(ISNUMBER(C1896),C1896&gt;2000,C1896&lt;3000),"Tratores",
IF(AND(ISNUMBER(C1896),C1896&gt;3000,C1896&lt;4000),"Carregadeiras",
IF(AND(ISNUMBER(C1896),C1896&gt;4000,C1896&lt;5000),"Máquinas pesadas",
IF(AND(ISNUMBER(C1896),C1896&gt;5000,C1896&lt;6000),"Colhedoras",
IF(AND(ISNUMBER(C1896),C1896&gt;7000,C1896&lt;8000),"Irrigação",
IF(AND(ISNUMBER(C1896),C1896&gt;8000,C1896&lt;9000),"Reboques",IF(AND(ISNUMBER(C1896),C1896&gt;0,C1896&lt;1000),"Veic. Leves","")))))))))))))))))))))</f>
        <v>Caldeiraria</v>
      </c>
      <c r="C1896" s="113" t="s">
        <v>1093</v>
      </c>
      <c r="D1896" s="2">
        <v>80236</v>
      </c>
      <c r="E1896" s="3" t="s">
        <v>25940</v>
      </c>
      <c r="F1896" s="101" t="str">
        <f>IF(ISBLANK(K1896), "Apenas Solicitação", "Tem OC")</f>
        <v>Apenas Solicitação</v>
      </c>
      <c r="G1896" s="2">
        <v>538</v>
      </c>
      <c r="H1896" s="102">
        <f>G1896-I1896</f>
        <v>538</v>
      </c>
      <c r="I1896" s="103"/>
      <c r="J1896" s="4">
        <v>45846</v>
      </c>
      <c r="K1896" s="14"/>
      <c r="L1896" s="3"/>
      <c r="M1896" s="104" t="str">
        <f ca="1">IF(OR(N1896="", N1896=0), "", IF(N1896&gt;TODAY(), "No prazo", "Atrasado"))</f>
        <v/>
      </c>
      <c r="N1896" s="104" t="str">
        <f>IFERROR(K1896 + VALUE(LEFT(L1896, FIND(" ", L1896) - 1)), "")</f>
        <v/>
      </c>
      <c r="O1896" s="105" t="str">
        <f>IF(_xlfn.DAYS(K1896,J1896)&lt;0, "Aguardando OC", _xlfn.DAYS(K1896,J1896))</f>
        <v>Aguardando OC</v>
      </c>
      <c r="P1896" s="14">
        <v>410716</v>
      </c>
      <c r="Q1896" s="12"/>
      <c r="R1896" s="14">
        <v>0</v>
      </c>
      <c r="S1896" s="2">
        <v>221</v>
      </c>
      <c r="T1896" s="135" t="s">
        <v>1029</v>
      </c>
      <c r="U1896" s="2">
        <v>10.96</v>
      </c>
      <c r="V1896" s="2"/>
      <c r="W1896" s="105" t="str">
        <f>IFERROR(VLOOKUP(V1896, Fornecedores!A:C, 3, FALSE), "")</f>
        <v/>
      </c>
      <c r="X1896" s="105" t="str">
        <f>IFERROR(VLOOKUP(V1896, Fornecedores!A:E, 5, FALSE), "")</f>
        <v/>
      </c>
      <c r="Y1896" s="105" t="str">
        <f>IFERROR(VLOOKUP(V1896, Fornecedores!A:F, 6, FALSE), "")</f>
        <v/>
      </c>
      <c r="Z1896" s="101" t="str">
        <f>IF(H1896=0, "Pedido entregue!", "Pendente")</f>
        <v>Pendente</v>
      </c>
      <c r="AB1896" s="132" t="str">
        <f>IF(Z1896="Pedido Entregue!", IF(AA1896=1, "Retirado do Almoxarifado", IF(AA1896=2, "Material devolvido", "Aguardando retirada")), IF(Z1896="Pendente", "Entrega pendente", ""))</f>
        <v>Entrega pendente</v>
      </c>
      <c r="AC1896" s="18">
        <v>1</v>
      </c>
      <c r="AD1896" s="18">
        <f>AC1896/SUMIF($P:$P,P1896,$AC:$AC)</f>
        <v>1</v>
      </c>
      <c r="AE1896" s="18">
        <f>IF(R1896=0,0,AC1896/SUMIF($R:$R,R1896,$AC:$AC))</f>
        <v>0</v>
      </c>
      <c r="AF1896" s="18">
        <f>IF(R1896=0,1,0)</f>
        <v>1</v>
      </c>
      <c r="AH1896" t="str">
        <f>TEXT(J1896,"MMMM")</f>
        <v>julho</v>
      </c>
    </row>
    <row r="1897" spans="1:34" ht="12.75" hidden="1" customHeight="1" x14ac:dyDescent="0.25">
      <c r="A1897" s="90" t="str">
        <f>IF(C1897="Oficina Diversos","Oficina Geral",
IF(ISNUMBER(FIND("Estoque - Colhedoras",C1897)),"Colhedoras",IF(ISNUMBER(FIND("Caldeiraria",C1897)),"Caldeiraria",IF(ISNUMBER(FIND("Borracharia",C1897)),"Borracharia",IF(ISNUMBER(FIND("Lubrificação",C1897)),"Lubrificação",
IF(ISNUMBER(FIND("Estoque - Carregadeiras",C1897)),"Carregadeiras",IF(ISNUMBER(FIND("Estoque - Veic. Leves",C1897)),"Veic. Leves",
IF(ISNUMBER(FIND("Estoque - Caminhões",C1897)),"Caminhões",IF(ISNUMBER(FIND("Estoque - Transbordos",C1897)),"Transbordos",
IF(ISNUMBER(FIND("Estoque - Tratores",C1897)),"Tratores",
IF(ISNUMBER(FIND("Estoque - Máquinas pesadas",C1897)),"Máquinas pesadas",
IF(ISNUMBER(FIND("Estoque - Reboques",C1897)),"Reboques",
IF(C1897="Estoque","Estoque",
IF(AND(ISNUMBER(C1897),C1897&gt;1000,C1897&lt;2000),"Caminhões",
IF(AND(ISNUMBER(C1897),C1897&gt;2000,C1897&lt;3000),"Tratores",
IF(AND(ISNUMBER(C1897),C1897&gt;3000,C1897&lt;4000),"Carregadeiras",
IF(AND(ISNUMBER(C1897),C1897&gt;4000,C1897&lt;5000),"Máquinas pesadas",
IF(AND(ISNUMBER(C1897),C1897&gt;5000,C1897&lt;6000),"Colhedoras",
IF(AND(ISNUMBER(C1897),C1897&gt;7000,C1897&lt;8000),"Irrigação",
IF(AND(ISNUMBER(C1897),C1897&gt;8000,C1897&lt;9000),"Reboques",IF(AND(ISNUMBER(C1897),C1897&gt;0,C1897&lt;1000),"Veic. Leves","")))))))))))))))))))))</f>
        <v>Caldeiraria</v>
      </c>
      <c r="B1897" s="72"/>
      <c r="C1897" s="2" t="s">
        <v>1093</v>
      </c>
      <c r="D1897" s="2">
        <v>80273</v>
      </c>
      <c r="E1897" s="3" t="s">
        <v>1129</v>
      </c>
      <c r="F1897" s="14" t="str">
        <f>IF(ISBLANK(K1897), "Apenas Solicitação", "Tem OC")</f>
        <v>Tem OC</v>
      </c>
      <c r="G1897" s="2">
        <v>218</v>
      </c>
      <c r="H1897" s="37">
        <f>G1897-I1897</f>
        <v>0</v>
      </c>
      <c r="I1897" s="38">
        <v>218</v>
      </c>
      <c r="J1897" s="4">
        <v>45785</v>
      </c>
      <c r="K1897" s="180">
        <v>45793</v>
      </c>
      <c r="L1897" s="4"/>
      <c r="M1897" s="44"/>
      <c r="N1897" s="44" t="str">
        <f>IFERROR(K1897 + VALUE(LEFT(L1897, FIND(" ", L1897) - 1)), "")</f>
        <v/>
      </c>
      <c r="O1897" s="3">
        <f>IF(_xlfn.DAYS(K1897,J1897)&lt;0, "Aguardando OC", _xlfn.DAYS(K1897,J1897))</f>
        <v>8</v>
      </c>
      <c r="P1897" s="14">
        <v>401735</v>
      </c>
      <c r="Q1897" s="54"/>
      <c r="R1897" s="14">
        <v>167831</v>
      </c>
      <c r="S1897" s="42">
        <v>221</v>
      </c>
      <c r="T1897" s="150" t="s">
        <v>1029</v>
      </c>
      <c r="U1897" s="45">
        <v>1597.94</v>
      </c>
      <c r="V1897" s="2">
        <v>5779</v>
      </c>
      <c r="W1897" s="43" t="str">
        <f>IFERROR(VLOOKUP(V1897, Fornecedores!A:C, 3, FALSE), "")</f>
        <v>ARCELOR MITTAL DISTRIBUIÇÃO</v>
      </c>
      <c r="X1897" s="43" t="str">
        <f>IFERROR(VLOOKUP(V1897, Fornecedores!A:E, 5, FALSE), "")</f>
        <v>Jaboatão dos Guararapes</v>
      </c>
      <c r="Y1897" s="43" t="str">
        <f>IFERROR(VLOOKUP(V1897, Fornecedores!A:F, 6, FALSE), "")</f>
        <v>PE</v>
      </c>
      <c r="Z1897" s="14" t="str">
        <f>IF(H1897=0, "Pedido entregue!", "Pendente")</f>
        <v>Pedido entregue!</v>
      </c>
      <c r="AA1897" s="74"/>
      <c r="AB1897" s="58" t="str">
        <f>IF(Z1897="Pedido Entregue!", IF(AA1897=1, "Retirado do Almoxarifado", IF(AA1897=2, "Material devolvido", "Aguardando retirada")), IF(Z1897="Pendente", "Entrega pendente", ""))</f>
        <v>Aguardando retirada</v>
      </c>
      <c r="AC1897" s="18">
        <v>1</v>
      </c>
      <c r="AD1897" s="18">
        <f>AC1897/SUMIF($P:$P,P1897,$AC:$AC)</f>
        <v>1</v>
      </c>
      <c r="AE1897" s="18">
        <f>IF(R1897=0,0,AC1897/SUMIF($R:$R,R1897,$AC:$AC))</f>
        <v>8.3333333333333329E-2</v>
      </c>
      <c r="AF1897" s="18">
        <f>IF(R1897=0,1,0)</f>
        <v>0</v>
      </c>
      <c r="AH1897" t="str">
        <f>TEXT(J1897,"MMMM")</f>
        <v>maio</v>
      </c>
    </row>
    <row r="1898" spans="1:34" ht="12.75" hidden="1" customHeight="1" x14ac:dyDescent="0.25">
      <c r="A1898" s="90" t="str">
        <f>IF(C1898="Oficina Diversos","Oficina Geral",
IF(ISNUMBER(FIND("Estoque - Colhedoras",C1898)),"Colhedoras",IF(ISNUMBER(FIND("Caldeiraria",C1898)),"Caldeiraria",IF(ISNUMBER(FIND("Borracharia",C1898)),"Borracharia",IF(ISNUMBER(FIND("Lubrificação",C1898)),"Lubrificação",
IF(ISNUMBER(FIND("Estoque - Carregadeiras",C1898)),"Carregadeiras",IF(ISNUMBER(FIND("Estoque - Veic. Leves",C1898)),"Veic. Leves",
IF(ISNUMBER(FIND("Estoque - Caminhões",C1898)),"Caminhões",IF(ISNUMBER(FIND("Estoque - Transbordos",C1898)),"Transbordos",
IF(ISNUMBER(FIND("Estoque - Tratores",C1898)),"Tratores",
IF(ISNUMBER(FIND("Estoque - Máquinas pesadas",C1898)),"Máquinas pesadas",
IF(ISNUMBER(FIND("Estoque - Reboques",C1898)),"Reboques",
IF(C1898="Estoque","Estoque",
IF(AND(ISNUMBER(C1898),C1898&gt;1000,C1898&lt;2000),"Caminhões",
IF(AND(ISNUMBER(C1898),C1898&gt;2000,C1898&lt;3000),"Tratores",
IF(AND(ISNUMBER(C1898),C1898&gt;3000,C1898&lt;4000),"Carregadeiras",
IF(AND(ISNUMBER(C1898),C1898&gt;4000,C1898&lt;5000),"Máquinas pesadas",
IF(AND(ISNUMBER(C1898),C1898&gt;5000,C1898&lt;6000),"Colhedoras",
IF(AND(ISNUMBER(C1898),C1898&gt;7000,C1898&lt;8000),"Irrigação",
IF(AND(ISNUMBER(C1898),C1898&gt;8000,C1898&lt;9000),"Reboques",IF(AND(ISNUMBER(C1898),C1898&gt;0,C1898&lt;1000),"Veic. Leves","")))))))))))))))))))))</f>
        <v>Caldeiraria</v>
      </c>
      <c r="C1898" s="140" t="s">
        <v>1093</v>
      </c>
      <c r="D1898" s="139">
        <v>80273</v>
      </c>
      <c r="E1898" s="141" t="s">
        <v>1129</v>
      </c>
      <c r="F1898" s="101" t="str">
        <f>IF(ISBLANK(K1898), "Apenas Solicitação", "Tem OC")</f>
        <v>Tem OC</v>
      </c>
      <c r="G1898" s="139">
        <v>165</v>
      </c>
      <c r="H1898" s="102">
        <f>G1898-I1898</f>
        <v>0</v>
      </c>
      <c r="I1898" s="103">
        <v>165</v>
      </c>
      <c r="J1898" s="142">
        <v>45813</v>
      </c>
      <c r="K1898" s="182">
        <v>45824</v>
      </c>
      <c r="L1898" s="141" t="s">
        <v>20151</v>
      </c>
      <c r="M1898" s="104" t="str">
        <f ca="1">IF(OR(N1898="", N1898=0), "", IF(N1898&gt;TODAY(), "No prazo", "Atrasado"))</f>
        <v>Atrasado</v>
      </c>
      <c r="N1898" s="104">
        <f>IFERROR(K1898 + VALUE(LEFT(L1898, FIND(" ", L1898) - 1)), "")</f>
        <v>45824</v>
      </c>
      <c r="O1898" s="105">
        <f>IF(_xlfn.DAYS(K1898,J1898)&lt;0, "Aguardando OC", _xlfn.DAYS(K1898,J1898))</f>
        <v>11</v>
      </c>
      <c r="P1898" s="199">
        <v>406016</v>
      </c>
      <c r="Q1898" s="12"/>
      <c r="R1898" s="199">
        <v>169111</v>
      </c>
      <c r="S1898" s="139">
        <v>221</v>
      </c>
      <c r="T1898" s="135" t="s">
        <v>1029</v>
      </c>
      <c r="U1898" s="165">
        <v>1245.75</v>
      </c>
      <c r="V1898" s="139">
        <v>5779</v>
      </c>
      <c r="W1898" s="105" t="str">
        <f>IFERROR(VLOOKUP(V1898, Fornecedores!A:C, 3, FALSE), "")</f>
        <v>ARCELOR MITTAL DISTRIBUIÇÃO</v>
      </c>
      <c r="X1898" s="105" t="str">
        <f>IFERROR(VLOOKUP(V1898, Fornecedores!A:E, 5, FALSE), "")</f>
        <v>Jaboatão dos Guararapes</v>
      </c>
      <c r="Y1898" s="105" t="str">
        <f>IFERROR(VLOOKUP(V1898, Fornecedores!A:F, 6, FALSE), "")</f>
        <v>PE</v>
      </c>
      <c r="Z1898" s="101" t="str">
        <f>IF(H1898=0, "Pedido entregue!", "Pendente")</f>
        <v>Pedido entregue!</v>
      </c>
      <c r="AB1898" s="132" t="str">
        <f>IF(Z1898="Pedido Entregue!", IF(AA1898=1, "Retirado do Almoxarifado", IF(AA1898=2, "Material devolvido", "Aguardando retirada")), IF(Z1898="Pendente", "Entrega pendente", ""))</f>
        <v>Aguardando retirada</v>
      </c>
      <c r="AC1898" s="18">
        <v>1</v>
      </c>
      <c r="AD1898" s="18">
        <f>AC1898/SUMIF($P:$P,P1898,$AC:$AC)</f>
        <v>1</v>
      </c>
      <c r="AE1898" s="18">
        <f>IF(R1898=0,0,AC1898/SUMIF($R:$R,R1898,$AC:$AC))</f>
        <v>0.16666666666666666</v>
      </c>
      <c r="AF1898" s="18">
        <f>IF(R1898=0,1,0)</f>
        <v>0</v>
      </c>
      <c r="AH1898" t="str">
        <f>TEXT(J1898,"MMMM")</f>
        <v>junho</v>
      </c>
    </row>
    <row r="1899" spans="1:34" ht="12.75" hidden="1" customHeight="1" x14ac:dyDescent="0.25">
      <c r="A1899" s="90" t="str">
        <f>IF(C1899="Oficina Diversos","Oficina Geral",
IF(ISNUMBER(FIND("Estoque - Colhedoras",C1899)),"Colhedoras",IF(ISNUMBER(FIND("Caldeiraria",C1899)),"Caldeiraria",IF(ISNUMBER(FIND("Borracharia",C1899)),"Borracharia",IF(ISNUMBER(FIND("Lubrificação",C1899)),"Lubrificação",
IF(ISNUMBER(FIND("Estoque - Carregadeiras",C1899)),"Carregadeiras",IF(ISNUMBER(FIND("Estoque - Veic. Leves",C1899)),"Veic. Leves",
IF(ISNUMBER(FIND("Estoque - Caminhões",C1899)),"Caminhões",IF(ISNUMBER(FIND("Estoque - Transbordos",C1899)),"Transbordos",
IF(ISNUMBER(FIND("Estoque - Tratores",C1899)),"Tratores",
IF(ISNUMBER(FIND("Estoque - Máquinas pesadas",C1899)),"Máquinas pesadas",
IF(ISNUMBER(FIND("Estoque - Reboques",C1899)),"Reboques",
IF(C1899="Estoque","Estoque",
IF(AND(ISNUMBER(C1899),C1899&gt;1000,C1899&lt;2000),"Caminhões",
IF(AND(ISNUMBER(C1899),C1899&gt;2000,C1899&lt;3000),"Tratores",
IF(AND(ISNUMBER(C1899),C1899&gt;3000,C1899&lt;4000),"Carregadeiras",
IF(AND(ISNUMBER(C1899),C1899&gt;4000,C1899&lt;5000),"Máquinas pesadas",
IF(AND(ISNUMBER(C1899),C1899&gt;5000,C1899&lt;6000),"Colhedoras",
IF(AND(ISNUMBER(C1899),C1899&gt;7000,C1899&lt;8000),"Irrigação",
IF(AND(ISNUMBER(C1899),C1899&gt;8000,C1899&lt;9000),"Reboques",IF(AND(ISNUMBER(C1899),C1899&gt;0,C1899&lt;1000),"Veic. Leves","")))))))))))))))))))))</f>
        <v>Caldeiraria</v>
      </c>
      <c r="B1899" s="72"/>
      <c r="C1899" s="2" t="s">
        <v>1093</v>
      </c>
      <c r="D1899" s="2">
        <v>80338</v>
      </c>
      <c r="E1899" s="3" t="s">
        <v>1130</v>
      </c>
      <c r="F1899" s="14" t="str">
        <f>IF(ISBLANK(K1899), "Apenas Solicitação", "Tem OC")</f>
        <v>Tem OC</v>
      </c>
      <c r="G1899" s="2">
        <v>11</v>
      </c>
      <c r="H1899" s="37">
        <f>G1899-I1899</f>
        <v>0</v>
      </c>
      <c r="I1899" s="38">
        <v>11</v>
      </c>
      <c r="J1899" s="4">
        <v>45785</v>
      </c>
      <c r="K1899" s="180">
        <v>45793</v>
      </c>
      <c r="L1899" s="3" t="s">
        <v>20155</v>
      </c>
      <c r="M1899" s="44" t="str">
        <f ca="1">IF(OR(N1899="", N1899=0), "", IF(N1899&gt;TODAY(), "No prazo", "Atrasado"))</f>
        <v>Atrasado</v>
      </c>
      <c r="N1899" s="44">
        <f>IFERROR(K1899 + VALUE(LEFT(L1899, FIND(" ", L1899) - 1)), "")</f>
        <v>45794</v>
      </c>
      <c r="O1899" s="3">
        <f>IF(_xlfn.DAYS(K1899,J1899)&lt;0, "Aguardando OC", _xlfn.DAYS(K1899,J1899))</f>
        <v>8</v>
      </c>
      <c r="P1899" s="14">
        <v>401766</v>
      </c>
      <c r="Q1899" s="12"/>
      <c r="R1899" s="14">
        <v>167834</v>
      </c>
      <c r="S1899" s="2">
        <v>221</v>
      </c>
      <c r="T1899" s="135" t="s">
        <v>1029</v>
      </c>
      <c r="U1899" s="21">
        <v>181.5</v>
      </c>
      <c r="V1899" s="2">
        <v>1264</v>
      </c>
      <c r="W1899" s="43" t="str">
        <f>IFERROR(VLOOKUP(V1899, Fornecedores!A:C, 3, FALSE), "")</f>
        <v xml:space="preserve">INCOMTUBOS          </v>
      </c>
      <c r="X1899" s="43" t="str">
        <f>IFERROR(VLOOKUP(V1899, Fornecedores!A:E, 5, FALSE), "")</f>
        <v>Recife</v>
      </c>
      <c r="Y1899" s="43" t="str">
        <f>IFERROR(VLOOKUP(V1899, Fornecedores!A:F, 6, FALSE), "")</f>
        <v>PE</v>
      </c>
      <c r="Z1899" s="14" t="str">
        <f>IF(H1899=0, "Pedido entregue!", "Pendente")</f>
        <v>Pedido entregue!</v>
      </c>
      <c r="AA1899" s="74"/>
      <c r="AB1899" s="58" t="str">
        <f>IF(Z1899="Pedido Entregue!", IF(AA1899=1, "Retirado do Almoxarifado", IF(AA1899=2, "Material devolvido", "Aguardando retirada")), IF(Z1899="Pendente", "Entrega pendente", ""))</f>
        <v>Aguardando retirada</v>
      </c>
      <c r="AC1899" s="18">
        <v>1</v>
      </c>
      <c r="AD1899" s="18">
        <f>AC1899/SUMIF($P:$P,P1899,$AC:$AC)</f>
        <v>1</v>
      </c>
      <c r="AE1899" s="18">
        <f>IF(R1899=0,0,AC1899/SUMIF($R:$R,R1899,$AC:$AC))</f>
        <v>0.125</v>
      </c>
      <c r="AF1899" s="18">
        <f>IF(R1899=0,1,0)</f>
        <v>0</v>
      </c>
      <c r="AH1899" t="str">
        <f>TEXT(J1899,"MMMM")</f>
        <v>maio</v>
      </c>
    </row>
    <row r="1900" spans="1:34" ht="12.75" hidden="1" customHeight="1" x14ac:dyDescent="0.25">
      <c r="A1900" s="90" t="str">
        <f>IF(C1900="Oficina Diversos","Oficina Geral",
IF(ISNUMBER(FIND("Estoque - Colhedoras",C1900)),"Colhedoras",IF(ISNUMBER(FIND("Caldeiraria",C1900)),"Caldeiraria",IF(ISNUMBER(FIND("Borracharia",C1900)),"Borracharia",IF(ISNUMBER(FIND("Lubrificação",C1900)),"Lubrificação",
IF(ISNUMBER(FIND("Estoque - Carregadeiras",C1900)),"Carregadeiras",IF(ISNUMBER(FIND("Estoque - Veic. Leves",C1900)),"Veic. Leves",
IF(ISNUMBER(FIND("Estoque - Caminhões",C1900)),"Caminhões",IF(ISNUMBER(FIND("Estoque - Transbordos",C1900)),"Transbordos",
IF(ISNUMBER(FIND("Estoque - Tratores",C1900)),"Tratores",
IF(ISNUMBER(FIND("Estoque - Máquinas pesadas",C1900)),"Máquinas pesadas",
IF(ISNUMBER(FIND("Estoque - Reboques",C1900)),"Reboques",
IF(C1900="Estoque","Estoque",
IF(AND(ISNUMBER(C1900),C1900&gt;1000,C1900&lt;2000),"Caminhões",
IF(AND(ISNUMBER(C1900),C1900&gt;2000,C1900&lt;3000),"Tratores",
IF(AND(ISNUMBER(C1900),C1900&gt;3000,C1900&lt;4000),"Carregadeiras",
IF(AND(ISNUMBER(C1900),C1900&gt;4000,C1900&lt;5000),"Máquinas pesadas",
IF(AND(ISNUMBER(C1900),C1900&gt;5000,C1900&lt;6000),"Colhedoras",
IF(AND(ISNUMBER(C1900),C1900&gt;7000,C1900&lt;8000),"Irrigação",
IF(AND(ISNUMBER(C1900),C1900&gt;8000,C1900&lt;9000),"Reboques",IF(AND(ISNUMBER(C1900),C1900&gt;0,C1900&lt;1000),"Veic. Leves","")))))))))))))))))))))</f>
        <v>Colhedoras</v>
      </c>
      <c r="C1900" s="113">
        <v>5001</v>
      </c>
      <c r="D1900" s="2">
        <v>80342</v>
      </c>
      <c r="E1900" s="3" t="s">
        <v>20336</v>
      </c>
      <c r="F1900" s="101" t="str">
        <f>IF(ISBLANK(K1900), "Apenas Solicitação", "Tem OC")</f>
        <v>Tem OC</v>
      </c>
      <c r="G1900" s="2">
        <v>1</v>
      </c>
      <c r="H1900" s="102">
        <f>G1900-I1900</f>
        <v>0</v>
      </c>
      <c r="I1900" s="103">
        <v>1</v>
      </c>
      <c r="J1900" s="4">
        <v>45814</v>
      </c>
      <c r="K1900" s="180">
        <v>45819</v>
      </c>
      <c r="L1900" s="3" t="s">
        <v>20153</v>
      </c>
      <c r="M1900" s="104" t="str">
        <f ca="1">IF(OR(N1900="", N1900=0), "", IF(N1900&gt;TODAY(), "No prazo", "Atrasado"))</f>
        <v>Atrasado</v>
      </c>
      <c r="N1900" s="104">
        <f>IFERROR(K1900 + VALUE(LEFT(L1900, FIND(" ", L1900) - 1)), "")</f>
        <v>45821</v>
      </c>
      <c r="O1900" s="105">
        <f>IF(_xlfn.DAYS(K1900,J1900)&lt;0, "Aguardando OC", _xlfn.DAYS(K1900,J1900))</f>
        <v>5</v>
      </c>
      <c r="P1900" s="14">
        <v>406287</v>
      </c>
      <c r="Q1900" s="12"/>
      <c r="R1900" s="14">
        <v>168995</v>
      </c>
      <c r="S1900" s="2">
        <v>221</v>
      </c>
      <c r="T1900" s="135" t="s">
        <v>1029</v>
      </c>
      <c r="U1900" s="21">
        <v>1.87</v>
      </c>
      <c r="V1900" s="2">
        <v>12397</v>
      </c>
      <c r="W1900" s="105" t="str">
        <f>IFERROR(VLOOKUP(V1900, Fornecedores!A:C, 3, FALSE), "")</f>
        <v xml:space="preserve">UNIMIL INDÚSTRIA </v>
      </c>
      <c r="X1900" s="105" t="str">
        <f>IFERROR(VLOOKUP(V1900, Fornecedores!A:E, 5, FALSE), "")</f>
        <v>Piracicaba</v>
      </c>
      <c r="Y1900" s="105" t="str">
        <f>IFERROR(VLOOKUP(V1900, Fornecedores!A:F, 6, FALSE), "")</f>
        <v>SP</v>
      </c>
      <c r="Z1900" s="101" t="str">
        <f>IF(H1900=0, "Pedido entregue!", "Pendente")</f>
        <v>Pedido entregue!</v>
      </c>
      <c r="AB1900" s="132" t="str">
        <f>IF(Z1900="Pedido Entregue!", IF(AA1900=1, "Retirado do Almoxarifado", IF(AA1900=2, "Material devolvido", "Aguardando retirada")), IF(Z1900="Pendente", "Entrega pendente", ""))</f>
        <v>Aguardando retirada</v>
      </c>
      <c r="AC1900" s="18">
        <v>1</v>
      </c>
      <c r="AD1900" s="18">
        <f>AC1900/SUMIF($P:$P,P1900,$AC:$AC)</f>
        <v>1</v>
      </c>
      <c r="AE1900" s="18">
        <f>IF(R1900=0,0,AC1900/SUMIF($R:$R,R1900,$AC:$AC))</f>
        <v>0.25</v>
      </c>
      <c r="AF1900" s="18">
        <f>IF(R1900=0,1,0)</f>
        <v>0</v>
      </c>
      <c r="AH1900" t="str">
        <f>TEXT(J1900,"MMMM")</f>
        <v>junho</v>
      </c>
    </row>
    <row r="1901" spans="1:34" ht="12.75" hidden="1" customHeight="1" x14ac:dyDescent="0.25">
      <c r="A1901" s="90" t="str">
        <f>IF(C1901="Oficina Diversos","Oficina Geral",
IF(ISNUMBER(FIND("Estoque - Colhedoras",C1901)),"Colhedoras",IF(ISNUMBER(FIND("Caldeiraria",C1901)),"Caldeiraria",IF(ISNUMBER(FIND("Borracharia",C1901)),"Borracharia",IF(ISNUMBER(FIND("Lubrificação",C1901)),"Lubrificação",
IF(ISNUMBER(FIND("Estoque - Carregadeiras",C1901)),"Carregadeiras",IF(ISNUMBER(FIND("Estoque - Veic. Leves",C1901)),"Veic. Leves",
IF(ISNUMBER(FIND("Estoque - Caminhões",C1901)),"Caminhões",IF(ISNUMBER(FIND("Estoque - Transbordos",C1901)),"Transbordos",
IF(ISNUMBER(FIND("Estoque - Tratores",C1901)),"Tratores",
IF(ISNUMBER(FIND("Estoque - Máquinas pesadas",C1901)),"Máquinas pesadas",
IF(ISNUMBER(FIND("Estoque - Reboques",C1901)),"Reboques",
IF(C1901="Estoque","Estoque",
IF(AND(ISNUMBER(C1901),C1901&gt;1000,C1901&lt;2000),"Caminhões",
IF(AND(ISNUMBER(C1901),C1901&gt;2000,C1901&lt;3000),"Tratores",
IF(AND(ISNUMBER(C1901),C1901&gt;3000,C1901&lt;4000),"Carregadeiras",
IF(AND(ISNUMBER(C1901),C1901&gt;4000,C1901&lt;5000),"Máquinas pesadas",
IF(AND(ISNUMBER(C1901),C1901&gt;5000,C1901&lt;6000),"Colhedoras",
IF(AND(ISNUMBER(C1901),C1901&gt;7000,C1901&lt;8000),"Irrigação",
IF(AND(ISNUMBER(C1901),C1901&gt;8000,C1901&lt;9000),"Reboques",IF(AND(ISNUMBER(C1901),C1901&gt;0,C1901&lt;1000),"Veic. Leves","")))))))))))))))))))))</f>
        <v>Colhedoras</v>
      </c>
      <c r="C1901" s="113">
        <v>5001</v>
      </c>
      <c r="D1901" s="2">
        <v>80343</v>
      </c>
      <c r="E1901" s="3" t="s">
        <v>20337</v>
      </c>
      <c r="F1901" s="101" t="str">
        <f>IF(ISBLANK(K1901), "Apenas Solicitação", "Tem OC")</f>
        <v>Tem OC</v>
      </c>
      <c r="G1901" s="2">
        <v>1</v>
      </c>
      <c r="H1901" s="102">
        <f>G1901-I1901</f>
        <v>0</v>
      </c>
      <c r="I1901" s="103">
        <v>1</v>
      </c>
      <c r="J1901" s="4">
        <v>45814</v>
      </c>
      <c r="K1901" s="180">
        <v>45819</v>
      </c>
      <c r="L1901" s="3" t="s">
        <v>20153</v>
      </c>
      <c r="M1901" s="104" t="str">
        <f ca="1">IF(OR(N1901="", N1901=0), "", IF(N1901&gt;TODAY(), "No prazo", "Atrasado"))</f>
        <v>Atrasado</v>
      </c>
      <c r="N1901" s="104">
        <f>IFERROR(K1901 + VALUE(LEFT(L1901, FIND(" ", L1901) - 1)), "")</f>
        <v>45821</v>
      </c>
      <c r="O1901" s="105">
        <f>IF(_xlfn.DAYS(K1901,J1901)&lt;0, "Aguardando OC", _xlfn.DAYS(K1901,J1901))</f>
        <v>5</v>
      </c>
      <c r="P1901" s="14">
        <v>406288</v>
      </c>
      <c r="Q1901" s="12"/>
      <c r="R1901" s="14">
        <v>168995</v>
      </c>
      <c r="S1901" s="2">
        <v>221</v>
      </c>
      <c r="T1901" s="135" t="s">
        <v>1029</v>
      </c>
      <c r="U1901" s="21">
        <v>38.06</v>
      </c>
      <c r="V1901" s="2">
        <v>12397</v>
      </c>
      <c r="W1901" s="105" t="str">
        <f>IFERROR(VLOOKUP(V1901, Fornecedores!A:C, 3, FALSE), "")</f>
        <v xml:space="preserve">UNIMIL INDÚSTRIA </v>
      </c>
      <c r="X1901" s="105" t="str">
        <f>IFERROR(VLOOKUP(V1901, Fornecedores!A:E, 5, FALSE), "")</f>
        <v>Piracicaba</v>
      </c>
      <c r="Y1901" s="105" t="str">
        <f>IFERROR(VLOOKUP(V1901, Fornecedores!A:F, 6, FALSE), "")</f>
        <v>SP</v>
      </c>
      <c r="Z1901" s="101" t="str">
        <f>IF(H1901=0, "Pedido entregue!", "Pendente")</f>
        <v>Pedido entregue!</v>
      </c>
      <c r="AB1901" s="132" t="str">
        <f>IF(Z1901="Pedido Entregue!", IF(AA1901=1, "Retirado do Almoxarifado", IF(AA1901=2, "Material devolvido", "Aguardando retirada")), IF(Z1901="Pendente", "Entrega pendente", ""))</f>
        <v>Aguardando retirada</v>
      </c>
      <c r="AC1901" s="18">
        <v>1</v>
      </c>
      <c r="AD1901" s="18">
        <f>AC1901/SUMIF($P:$P,P1901,$AC:$AC)</f>
        <v>1</v>
      </c>
      <c r="AE1901" s="18">
        <f>IF(R1901=0,0,AC1901/SUMIF($R:$R,R1901,$AC:$AC))</f>
        <v>0.25</v>
      </c>
      <c r="AF1901" s="18">
        <f>IF(R1901=0,1,0)</f>
        <v>0</v>
      </c>
      <c r="AH1901" t="str">
        <f>TEXT(J1901,"MMMM")</f>
        <v>junho</v>
      </c>
    </row>
    <row r="1902" spans="1:34" ht="12.75" hidden="1" customHeight="1" x14ac:dyDescent="0.25">
      <c r="A1902" s="90" t="str">
        <f>IF(C1902="Oficina Diversos","Oficina Geral",
IF(ISNUMBER(FIND("Estoque - Colhedoras",C1902)),"Colhedoras",IF(ISNUMBER(FIND("Caldeiraria",C1902)),"Caldeiraria",IF(ISNUMBER(FIND("Borracharia",C1902)),"Borracharia",IF(ISNUMBER(FIND("Lubrificação",C1902)),"Lubrificação",
IF(ISNUMBER(FIND("Estoque - Carregadeiras",C1902)),"Carregadeiras",IF(ISNUMBER(FIND("Estoque - Veic. Leves",C1902)),"Veic. Leves",
IF(ISNUMBER(FIND("Estoque - Caminhões",C1902)),"Caminhões",IF(ISNUMBER(FIND("Estoque - Transbordos",C1902)),"Transbordos",
IF(ISNUMBER(FIND("Estoque - Tratores",C1902)),"Tratores",
IF(ISNUMBER(FIND("Estoque - Máquinas pesadas",C1902)),"Máquinas pesadas",
IF(ISNUMBER(FIND("Estoque - Reboques",C1902)),"Reboques",
IF(C1902="Estoque","Estoque",
IF(AND(ISNUMBER(C1902),C1902&gt;1000,C1902&lt;2000),"Caminhões",
IF(AND(ISNUMBER(C1902),C1902&gt;2000,C1902&lt;3000),"Tratores",
IF(AND(ISNUMBER(C1902),C1902&gt;3000,C1902&lt;4000),"Carregadeiras",
IF(AND(ISNUMBER(C1902),C1902&gt;4000,C1902&lt;5000),"Máquinas pesadas",
IF(AND(ISNUMBER(C1902),C1902&gt;5000,C1902&lt;6000),"Colhedoras",
IF(AND(ISNUMBER(C1902),C1902&gt;7000,C1902&lt;8000),"Irrigação",
IF(AND(ISNUMBER(C1902),C1902&gt;8000,C1902&lt;9000),"Reboques",IF(AND(ISNUMBER(C1902),C1902&gt;0,C1902&lt;1000),"Veic. Leves","")))))))))))))))))))))</f>
        <v>Colhedoras</v>
      </c>
      <c r="C1902" s="113">
        <v>5002</v>
      </c>
      <c r="D1902" s="2">
        <v>80343</v>
      </c>
      <c r="E1902" s="3" t="s">
        <v>20337</v>
      </c>
      <c r="F1902" s="101" t="str">
        <f>IF(ISBLANK(K1902), "Apenas Solicitação", "Tem OC")</f>
        <v>Tem OC</v>
      </c>
      <c r="G1902" s="2">
        <v>1</v>
      </c>
      <c r="H1902" s="102">
        <f>G1902-I1902</f>
        <v>0</v>
      </c>
      <c r="I1902" s="103">
        <v>1</v>
      </c>
      <c r="J1902" s="4">
        <v>45814</v>
      </c>
      <c r="K1902" s="180">
        <v>45819</v>
      </c>
      <c r="L1902" s="3" t="s">
        <v>20153</v>
      </c>
      <c r="M1902" s="104" t="str">
        <f ca="1">IF(OR(N1902="", N1902=0), "", IF(N1902&gt;TODAY(), "No prazo", "Atrasado"))</f>
        <v>Atrasado</v>
      </c>
      <c r="N1902" s="104">
        <f>IFERROR(K1902 + VALUE(LEFT(L1902, FIND(" ", L1902) - 1)), "")</f>
        <v>45821</v>
      </c>
      <c r="O1902" s="105">
        <f>IF(_xlfn.DAYS(K1902,J1902)&lt;0, "Aguardando OC", _xlfn.DAYS(K1902,J1902))</f>
        <v>5</v>
      </c>
      <c r="P1902" s="14">
        <v>406290</v>
      </c>
      <c r="Q1902" s="12"/>
      <c r="R1902" s="14">
        <v>168995</v>
      </c>
      <c r="S1902" s="2">
        <v>221</v>
      </c>
      <c r="T1902" s="135" t="s">
        <v>1029</v>
      </c>
      <c r="U1902" s="21">
        <v>38.06</v>
      </c>
      <c r="V1902" s="2">
        <v>12397</v>
      </c>
      <c r="W1902" s="105" t="str">
        <f>IFERROR(VLOOKUP(V1902, Fornecedores!A:C, 3, FALSE), "")</f>
        <v xml:space="preserve">UNIMIL INDÚSTRIA </v>
      </c>
      <c r="X1902" s="105" t="str">
        <f>IFERROR(VLOOKUP(V1902, Fornecedores!A:E, 5, FALSE), "")</f>
        <v>Piracicaba</v>
      </c>
      <c r="Y1902" s="105" t="str">
        <f>IFERROR(VLOOKUP(V1902, Fornecedores!A:F, 6, FALSE), "")</f>
        <v>SP</v>
      </c>
      <c r="Z1902" s="101" t="str">
        <f>IF(H1902=0, "Pedido entregue!", "Pendente")</f>
        <v>Pedido entregue!</v>
      </c>
      <c r="AB1902" s="132" t="str">
        <f>IF(Z1902="Pedido Entregue!", IF(AA1902=1, "Retirado do Almoxarifado", IF(AA1902=2, "Material devolvido", "Aguardando retirada")), IF(Z1902="Pendente", "Entrega pendente", ""))</f>
        <v>Aguardando retirada</v>
      </c>
      <c r="AC1902" s="18">
        <v>1</v>
      </c>
      <c r="AD1902" s="18">
        <f>AC1902/SUMIF($P:$P,P1902,$AC:$AC)</f>
        <v>1</v>
      </c>
      <c r="AE1902" s="18">
        <f>IF(R1902=0,0,AC1902/SUMIF($R:$R,R1902,$AC:$AC))</f>
        <v>0.25</v>
      </c>
      <c r="AF1902" s="18">
        <f>IF(R1902=0,1,0)</f>
        <v>0</v>
      </c>
      <c r="AH1902" t="str">
        <f>TEXT(J1902,"MMMM")</f>
        <v>junho</v>
      </c>
    </row>
    <row r="1903" spans="1:34" ht="12.75" hidden="1" customHeight="1" x14ac:dyDescent="0.25">
      <c r="A1903" s="90" t="str">
        <f>IF(C1903="Oficina Diversos","Oficina Geral",
IF(ISNUMBER(FIND("Estoque - Colhedoras",C1903)),"Colhedoras",IF(ISNUMBER(FIND("Caldeiraria",C1903)),"Caldeiraria",IF(ISNUMBER(FIND("Borracharia",C1903)),"Borracharia",IF(ISNUMBER(FIND("Lubrificação",C1903)),"Lubrificação",
IF(ISNUMBER(FIND("Estoque - Carregadeiras",C1903)),"Carregadeiras",IF(ISNUMBER(FIND("Estoque - Veic. Leves",C1903)),"Veic. Leves",
IF(ISNUMBER(FIND("Estoque - Caminhões",C1903)),"Caminhões",IF(ISNUMBER(FIND("Estoque - Transbordos",C1903)),"Transbordos",
IF(ISNUMBER(FIND("Estoque - Tratores",C1903)),"Tratores",
IF(ISNUMBER(FIND("Estoque - Máquinas pesadas",C1903)),"Máquinas pesadas",
IF(ISNUMBER(FIND("Estoque - Reboques",C1903)),"Reboques",
IF(C1903="Estoque","Estoque",
IF(AND(ISNUMBER(C1903),C1903&gt;1000,C1903&lt;2000),"Caminhões",
IF(AND(ISNUMBER(C1903),C1903&gt;2000,C1903&lt;3000),"Tratores",
IF(AND(ISNUMBER(C1903),C1903&gt;3000,C1903&lt;4000),"Carregadeiras",
IF(AND(ISNUMBER(C1903),C1903&gt;4000,C1903&lt;5000),"Máquinas pesadas",
IF(AND(ISNUMBER(C1903),C1903&gt;5000,C1903&lt;6000),"Colhedoras",
IF(AND(ISNUMBER(C1903),C1903&gt;7000,C1903&lt;8000),"Irrigação",
IF(AND(ISNUMBER(C1903),C1903&gt;8000,C1903&lt;9000),"Reboques",IF(AND(ISNUMBER(C1903),C1903&gt;0,C1903&lt;1000),"Veic. Leves","")))))))))))))))))))))</f>
        <v>Colhedoras</v>
      </c>
      <c r="C1903" s="113">
        <v>5004</v>
      </c>
      <c r="D1903" s="2">
        <v>80343</v>
      </c>
      <c r="E1903" s="3" t="s">
        <v>20337</v>
      </c>
      <c r="F1903" s="101" t="str">
        <f>IF(ISBLANK(K1903), "Apenas Solicitação", "Tem OC")</f>
        <v>Tem OC</v>
      </c>
      <c r="G1903" s="2">
        <v>2</v>
      </c>
      <c r="H1903" s="102">
        <f>G1903-I1903</f>
        <v>0</v>
      </c>
      <c r="I1903" s="103">
        <v>2</v>
      </c>
      <c r="J1903" s="4">
        <v>45818</v>
      </c>
      <c r="K1903" s="180">
        <v>45819</v>
      </c>
      <c r="L1903" s="3" t="s">
        <v>20165</v>
      </c>
      <c r="M1903" s="104" t="str">
        <f ca="1">IF(OR(N1903="", N1903=0), "", IF(N1903&gt;TODAY(), "No prazo", "Atrasado"))</f>
        <v>Atrasado</v>
      </c>
      <c r="N1903" s="104">
        <f>IFERROR(K1903 + VALUE(LEFT(L1903, FIND(" ", L1903) - 1)), "")</f>
        <v>45821</v>
      </c>
      <c r="O1903" s="105">
        <f>IF(_xlfn.DAYS(K1903,J1903)&lt;0, "Aguardando OC", _xlfn.DAYS(K1903,J1903))</f>
        <v>1</v>
      </c>
      <c r="P1903" s="14">
        <v>406660</v>
      </c>
      <c r="Q1903" s="12"/>
      <c r="R1903" s="14">
        <v>169015</v>
      </c>
      <c r="S1903" s="2">
        <v>221</v>
      </c>
      <c r="T1903" s="135" t="s">
        <v>1029</v>
      </c>
      <c r="U1903" s="21">
        <v>38.06</v>
      </c>
      <c r="V1903" s="2">
        <v>12397</v>
      </c>
      <c r="W1903" s="105" t="str">
        <f>IFERROR(VLOOKUP(V1903, Fornecedores!A:C, 3, FALSE), "")</f>
        <v xml:space="preserve">UNIMIL INDÚSTRIA </v>
      </c>
      <c r="X1903" s="105" t="str">
        <f>IFERROR(VLOOKUP(V1903, Fornecedores!A:E, 5, FALSE), "")</f>
        <v>Piracicaba</v>
      </c>
      <c r="Y1903" s="105" t="str">
        <f>IFERROR(VLOOKUP(V1903, Fornecedores!A:F, 6, FALSE), "")</f>
        <v>SP</v>
      </c>
      <c r="Z1903" s="101" t="str">
        <f>IF(H1903=0, "Pedido entregue!", "Pendente")</f>
        <v>Pedido entregue!</v>
      </c>
      <c r="AB1903" s="132" t="str">
        <f>IF(Z1903="Pedido Entregue!", IF(AA1903=1, "Retirado do Almoxarifado", IF(AA1903=2, "Material devolvido", "Aguardando retirada")), IF(Z1903="Pendente", "Entrega pendente", ""))</f>
        <v>Aguardando retirada</v>
      </c>
      <c r="AC1903" s="18">
        <v>1</v>
      </c>
      <c r="AD1903" s="18">
        <f>AC1903/SUMIF($P:$P,P1903,$AC:$AC)</f>
        <v>1</v>
      </c>
      <c r="AE1903" s="18">
        <f>IF(R1903=0,0,AC1903/SUMIF($R:$R,R1903,$AC:$AC))</f>
        <v>0.5</v>
      </c>
      <c r="AF1903" s="18">
        <f>IF(R1903=0,1,0)</f>
        <v>0</v>
      </c>
      <c r="AH1903" t="str">
        <f>TEXT(J1903,"MMMM")</f>
        <v>junho</v>
      </c>
    </row>
    <row r="1904" spans="1:34" ht="12.75" hidden="1" customHeight="1" x14ac:dyDescent="0.25">
      <c r="A1904" s="90" t="str">
        <f>IF(C1904="Oficina Diversos","Oficina Geral",
IF(ISNUMBER(FIND("Estoque - Colhedoras",C1904)),"Colhedoras",IF(ISNUMBER(FIND("Caldeiraria",C1904)),"Caldeiraria",IF(ISNUMBER(FIND("Borracharia",C1904)),"Borracharia",IF(ISNUMBER(FIND("Lubrificação",C1904)),"Lubrificação",
IF(ISNUMBER(FIND("Estoque - Carregadeiras",C1904)),"Carregadeiras",IF(ISNUMBER(FIND("Estoque - Veic. Leves",C1904)),"Veic. Leves",
IF(ISNUMBER(FIND("Estoque - Caminhões",C1904)),"Caminhões",IF(ISNUMBER(FIND("Estoque - Transbordos",C1904)),"Transbordos",
IF(ISNUMBER(FIND("Estoque - Tratores",C1904)),"Tratores",
IF(ISNUMBER(FIND("Estoque - Máquinas pesadas",C1904)),"Máquinas pesadas",
IF(ISNUMBER(FIND("Estoque - Reboques",C1904)),"Reboques",
IF(C1904="Estoque","Estoque",
IF(AND(ISNUMBER(C1904),C1904&gt;1000,C1904&lt;2000),"Caminhões",
IF(AND(ISNUMBER(C1904),C1904&gt;2000,C1904&lt;3000),"Tratores",
IF(AND(ISNUMBER(C1904),C1904&gt;3000,C1904&lt;4000),"Carregadeiras",
IF(AND(ISNUMBER(C1904),C1904&gt;4000,C1904&lt;5000),"Máquinas pesadas",
IF(AND(ISNUMBER(C1904),C1904&gt;5000,C1904&lt;6000),"Colhedoras",
IF(AND(ISNUMBER(C1904),C1904&gt;7000,C1904&lt;8000),"Irrigação",
IF(AND(ISNUMBER(C1904),C1904&gt;8000,C1904&lt;9000),"Reboques",IF(AND(ISNUMBER(C1904),C1904&gt;0,C1904&lt;1000),"Veic. Leves","")))))))))))))))))))))</f>
        <v>Reboques</v>
      </c>
      <c r="C1904" s="126">
        <v>8558</v>
      </c>
      <c r="D1904" s="2">
        <v>80370</v>
      </c>
      <c r="E1904" s="3" t="s">
        <v>20338</v>
      </c>
      <c r="F1904" s="101" t="str">
        <f>IF(ISBLANK(K1904), "Apenas Solicitação", "Tem OC")</f>
        <v>Tem OC</v>
      </c>
      <c r="G1904" s="2">
        <v>4</v>
      </c>
      <c r="H1904" s="102">
        <f>G1904-I1904</f>
        <v>0</v>
      </c>
      <c r="I1904" s="103">
        <v>4</v>
      </c>
      <c r="J1904" s="4">
        <v>45814</v>
      </c>
      <c r="K1904" s="180">
        <v>45819</v>
      </c>
      <c r="L1904" s="3" t="s">
        <v>20151</v>
      </c>
      <c r="M1904" s="104" t="str">
        <f ca="1">IF(OR(N1904="", N1904=0), "", IF(N1904&gt;TODAY(), "No prazo", "Atrasado"))</f>
        <v>Atrasado</v>
      </c>
      <c r="N1904" s="104">
        <f>IFERROR(K1904 + VALUE(LEFT(L1904, FIND(" ", L1904) - 1)), "")</f>
        <v>45819</v>
      </c>
      <c r="O1904" s="105">
        <f>IF(_xlfn.DAYS(K1904,J1904)&lt;0, "Aguardando OC", _xlfn.DAYS(K1904,J1904))</f>
        <v>5</v>
      </c>
      <c r="P1904" s="14">
        <v>406368</v>
      </c>
      <c r="Q1904" s="12"/>
      <c r="R1904" s="14">
        <v>168998</v>
      </c>
      <c r="S1904" s="2">
        <v>221</v>
      </c>
      <c r="T1904" s="135" t="s">
        <v>1029</v>
      </c>
      <c r="U1904" s="21">
        <v>712.64</v>
      </c>
      <c r="V1904" s="2">
        <v>2528</v>
      </c>
      <c r="W1904" s="105" t="str">
        <f>IFERROR(VLOOKUP(V1904, Fornecedores!A:C, 3, FALSE), "")</f>
        <v xml:space="preserve">REDIESEL            </v>
      </c>
      <c r="X1904" s="105" t="str">
        <f>IFERROR(VLOOKUP(V1904, Fornecedores!A:E, 5, FALSE), "")</f>
        <v>Jaboatão dos Guararapes</v>
      </c>
      <c r="Y1904" s="105" t="str">
        <f>IFERROR(VLOOKUP(V1904, Fornecedores!A:F, 6, FALSE), "")</f>
        <v>PE</v>
      </c>
      <c r="Z1904" s="101" t="str">
        <f>IF(H1904=0, "Pedido entregue!", "Pendente")</f>
        <v>Pedido entregue!</v>
      </c>
      <c r="AB1904" s="132" t="str">
        <f>IF(Z1904="Pedido Entregue!", IF(AA1904=1, "Retirado do Almoxarifado", IF(AA1904=2, "Material devolvido", "Aguardando retirada")), IF(Z1904="Pendente", "Entrega pendente", ""))</f>
        <v>Aguardando retirada</v>
      </c>
      <c r="AC1904" s="18">
        <v>1</v>
      </c>
      <c r="AD1904" s="18">
        <f>AC1904/SUMIF($P:$P,P1904,$AC:$AC)</f>
        <v>1</v>
      </c>
      <c r="AE1904" s="18">
        <f>IF(R1904=0,0,AC1904/SUMIF($R:$R,R1904,$AC:$AC))</f>
        <v>1</v>
      </c>
      <c r="AF1904" s="18">
        <f>IF(R1904=0,1,0)</f>
        <v>0</v>
      </c>
      <c r="AH1904" t="str">
        <f>TEXT(J1904,"MMMM")</f>
        <v>junho</v>
      </c>
    </row>
    <row r="1905" spans="1:34" ht="12.75" hidden="1" customHeight="1" x14ac:dyDescent="0.25">
      <c r="A1905" s="90" t="str">
        <f>IF(C1905="Oficina Diversos","Oficina Geral",
IF(ISNUMBER(FIND("Estoque - Colhedoras",C1905)),"Colhedoras",IF(ISNUMBER(FIND("Caldeiraria",C1905)),"Caldeiraria",IF(ISNUMBER(FIND("Borracharia",C1905)),"Borracharia",IF(ISNUMBER(FIND("Lubrificação",C1905)),"Lubrificação",
IF(ISNUMBER(FIND("Estoque - Carregadeiras",C1905)),"Carregadeiras",IF(ISNUMBER(FIND("Estoque - Veic. Leves",C1905)),"Veic. Leves",
IF(ISNUMBER(FIND("Estoque - Caminhões",C1905)),"Caminhões",IF(ISNUMBER(FIND("Estoque - Transbordos",C1905)),"Transbordos",
IF(ISNUMBER(FIND("Estoque - Tratores",C1905)),"Tratores",
IF(ISNUMBER(FIND("Estoque - Máquinas pesadas",C1905)),"Máquinas pesadas",
IF(ISNUMBER(FIND("Estoque - Reboques",C1905)),"Reboques",
IF(C1905="Estoque","Estoque",
IF(AND(ISNUMBER(C1905),C1905&gt;1000,C1905&lt;2000),"Caminhões",
IF(AND(ISNUMBER(C1905),C1905&gt;2000,C1905&lt;3000),"Tratores",
IF(AND(ISNUMBER(C1905),C1905&gt;3000,C1905&lt;4000),"Carregadeiras",
IF(AND(ISNUMBER(C1905),C1905&gt;4000,C1905&lt;5000),"Máquinas pesadas",
IF(AND(ISNUMBER(C1905),C1905&gt;5000,C1905&lt;6000),"Colhedoras",
IF(AND(ISNUMBER(C1905),C1905&gt;7000,C1905&lt;8000),"Irrigação",
IF(AND(ISNUMBER(C1905),C1905&gt;8000,C1905&lt;9000),"Reboques",IF(AND(ISNUMBER(C1905),C1905&gt;0,C1905&lt;1000),"Veic. Leves","")))))))))))))))))))))</f>
        <v>Colhedoras</v>
      </c>
      <c r="B1905" s="72"/>
      <c r="C1905" s="2">
        <v>5001</v>
      </c>
      <c r="D1905" s="2">
        <v>80511</v>
      </c>
      <c r="E1905" s="10" t="s">
        <v>482</v>
      </c>
      <c r="F1905" s="14" t="str">
        <f>IF(ISBLANK(K1905), "Apenas Solicitação", "Tem OC")</f>
        <v>Tem OC</v>
      </c>
      <c r="G1905" s="2">
        <v>1</v>
      </c>
      <c r="H1905" s="37">
        <f>G1905-I1905</f>
        <v>0</v>
      </c>
      <c r="I1905" s="38">
        <v>1</v>
      </c>
      <c r="J1905" s="4">
        <v>45706</v>
      </c>
      <c r="K1905" s="180">
        <v>45721</v>
      </c>
      <c r="L1905" s="4"/>
      <c r="M1905" s="44"/>
      <c r="N1905" s="44" t="str">
        <f>IFERROR(K1905 + VALUE(LEFT(L1905, FIND(" ", L1905) - 1)), "")</f>
        <v/>
      </c>
      <c r="O1905" s="3">
        <f>IF(_xlfn.DAYS(K1905,J1905)&lt;0, "Aguardando OC", _xlfn.DAYS(K1905,J1905))</f>
        <v>15</v>
      </c>
      <c r="P1905" s="14">
        <v>392956</v>
      </c>
      <c r="Q1905" s="169">
        <v>1129631</v>
      </c>
      <c r="R1905" s="14">
        <v>164917</v>
      </c>
      <c r="S1905" s="2">
        <v>119</v>
      </c>
      <c r="T1905" s="135" t="s">
        <v>557</v>
      </c>
      <c r="U1905" s="21">
        <v>1408.28</v>
      </c>
      <c r="V1905" s="2">
        <v>14644</v>
      </c>
      <c r="W1905" s="43" t="str">
        <f>IFERROR(VLOOKUP(V1905, Fornecedores!A:C, 3, FALSE), "")</f>
        <v xml:space="preserve">GEOMAQ </v>
      </c>
      <c r="X1905" s="43" t="str">
        <f>IFERROR(VLOOKUP(V1905, Fornecedores!A:E, 5, FALSE), "")</f>
        <v>São José do Rio Preto</v>
      </c>
      <c r="Y1905" s="43" t="str">
        <f>IFERROR(VLOOKUP(V1905, Fornecedores!A:F, 6, FALSE), "")</f>
        <v>SP</v>
      </c>
      <c r="Z1905" s="14" t="str">
        <f>IF(H1905=0, "Pedido entregue!", "Pendente")</f>
        <v>Pedido entregue!</v>
      </c>
      <c r="AA1905" s="74"/>
      <c r="AB1905" s="58" t="str">
        <f>IF(Z1905="Pedido Entregue!", IF(AA1905=1, "Retirado do Almoxarifado", IF(AA1905=2, "Material devolvido", "Aguardando retirada")), IF(Z1905="Pendente", "Entrega pendente", ""))</f>
        <v>Aguardando retirada</v>
      </c>
      <c r="AC1905" s="18">
        <v>1</v>
      </c>
      <c r="AD1905" s="18">
        <f>AC1905/SUMIF($P:$P,P1905,$AC:$AC)</f>
        <v>1</v>
      </c>
      <c r="AE1905" s="18">
        <f>IF(R1905=0,0,AC1905/SUMIF($R:$R,R1905,$AC:$AC))</f>
        <v>0.5</v>
      </c>
      <c r="AF1905" s="18">
        <f>IF(R1905=0,1,0)</f>
        <v>0</v>
      </c>
      <c r="AG1905" s="18">
        <f>IF(R1905=0,#REF!-J1905,0)</f>
        <v>0</v>
      </c>
      <c r="AH1905" t="str">
        <f>TEXT(J1905,"MMMM")</f>
        <v>fevereiro</v>
      </c>
    </row>
    <row r="1906" spans="1:34" ht="12.75" hidden="1" customHeight="1" x14ac:dyDescent="0.25">
      <c r="A1906" s="90" t="str">
        <f>IF(C1906="Oficina Diversos","Oficina Geral",
IF(ISNUMBER(FIND("Estoque - Colhedoras",C1906)),"Colhedoras",IF(ISNUMBER(FIND("Caldeiraria",C1906)),"Caldeiraria",IF(ISNUMBER(FIND("Borracharia",C1906)),"Borracharia",IF(ISNUMBER(FIND("Lubrificação",C1906)),"Lubrificação",
IF(ISNUMBER(FIND("Estoque - Carregadeiras",C1906)),"Carregadeiras",IF(ISNUMBER(FIND("Estoque - Veic. Leves",C1906)),"Veic. Leves",
IF(ISNUMBER(FIND("Estoque - Caminhões",C1906)),"Caminhões",IF(ISNUMBER(FIND("Estoque - Transbordos",C1906)),"Transbordos",
IF(ISNUMBER(FIND("Estoque - Tratores",C1906)),"Tratores",
IF(ISNUMBER(FIND("Estoque - Máquinas pesadas",C1906)),"Máquinas pesadas",
IF(ISNUMBER(FIND("Estoque - Reboques",C1906)),"Reboques",
IF(C1906="Estoque","Estoque",
IF(AND(ISNUMBER(C1906),C1906&gt;1000,C1906&lt;2000),"Caminhões",
IF(AND(ISNUMBER(C1906),C1906&gt;2000,C1906&lt;3000),"Tratores",
IF(AND(ISNUMBER(C1906),C1906&gt;3000,C1906&lt;4000),"Carregadeiras",
IF(AND(ISNUMBER(C1906),C1906&gt;4000,C1906&lt;5000),"Máquinas pesadas",
IF(AND(ISNUMBER(C1906),C1906&gt;5000,C1906&lt;6000),"Colhedoras",
IF(AND(ISNUMBER(C1906),C1906&gt;7000,C1906&lt;8000),"Irrigação",
IF(AND(ISNUMBER(C1906),C1906&gt;8000,C1906&lt;9000),"Reboques",IF(AND(ISNUMBER(C1906),C1906&gt;0,C1906&lt;1000),"Veic. Leves","")))))))))))))))))))))</f>
        <v>Colhedoras</v>
      </c>
      <c r="B1906" s="72"/>
      <c r="C1906" s="2">
        <v>5002</v>
      </c>
      <c r="D1906" s="2">
        <v>80511</v>
      </c>
      <c r="E1906" s="10" t="s">
        <v>482</v>
      </c>
      <c r="F1906" s="14" t="str">
        <f>IF(ISBLANK(K1906), "Apenas Solicitação", "Tem OC")</f>
        <v>Tem OC</v>
      </c>
      <c r="G1906" s="2">
        <v>1</v>
      </c>
      <c r="H1906" s="37">
        <f>G1906-I1906</f>
        <v>0</v>
      </c>
      <c r="I1906" s="38">
        <v>1</v>
      </c>
      <c r="J1906" s="4">
        <v>45706</v>
      </c>
      <c r="K1906" s="180">
        <v>45721</v>
      </c>
      <c r="L1906" s="4"/>
      <c r="M1906" s="44"/>
      <c r="N1906" s="44" t="str">
        <f>IFERROR(K1906 + VALUE(LEFT(L1906, FIND(" ", L1906) - 1)), "")</f>
        <v/>
      </c>
      <c r="O1906" s="3">
        <f>IF(_xlfn.DAYS(K1906,J1906)&lt;0, "Aguardando OC", _xlfn.DAYS(K1906,J1906))</f>
        <v>15</v>
      </c>
      <c r="P1906" s="14">
        <v>393112</v>
      </c>
      <c r="Q1906" s="169">
        <v>1129753</v>
      </c>
      <c r="R1906" s="14">
        <v>164917</v>
      </c>
      <c r="S1906" s="2">
        <v>119</v>
      </c>
      <c r="T1906" s="135" t="s">
        <v>557</v>
      </c>
      <c r="U1906" s="21">
        <v>1408.28</v>
      </c>
      <c r="V1906" s="2">
        <v>14644</v>
      </c>
      <c r="W1906" s="43" t="str">
        <f>IFERROR(VLOOKUP(V1906, Fornecedores!A:C, 3, FALSE), "")</f>
        <v xml:space="preserve">GEOMAQ </v>
      </c>
      <c r="X1906" s="43" t="str">
        <f>IFERROR(VLOOKUP(V1906, Fornecedores!A:E, 5, FALSE), "")</f>
        <v>São José do Rio Preto</v>
      </c>
      <c r="Y1906" s="43" t="str">
        <f>IFERROR(VLOOKUP(V1906, Fornecedores!A:F, 6, FALSE), "")</f>
        <v>SP</v>
      </c>
      <c r="Z1906" s="14" t="str">
        <f>IF(H1906=0, "Pedido entregue!", "Pendente")</f>
        <v>Pedido entregue!</v>
      </c>
      <c r="AA1906" s="74"/>
      <c r="AB1906" s="58" t="str">
        <f>IF(Z1906="Pedido Entregue!", IF(AA1906=1, "Retirado do Almoxarifado", IF(AA1906=2, "Material devolvido", "Aguardando retirada")), IF(Z1906="Pendente", "Entrega pendente", ""))</f>
        <v>Aguardando retirada</v>
      </c>
      <c r="AC1906" s="18">
        <v>1</v>
      </c>
      <c r="AD1906" s="18">
        <f>AC1906/SUMIF($P:$P,P1906,$AC:$AC)</f>
        <v>1</v>
      </c>
      <c r="AE1906" s="18">
        <f>IF(R1906=0,0,AC1906/SUMIF($R:$R,R1906,$AC:$AC))</f>
        <v>0.5</v>
      </c>
      <c r="AF1906" s="18">
        <f>IF(R1906=0,1,0)</f>
        <v>0</v>
      </c>
      <c r="AG1906" s="18">
        <f>IF(R1906=0,#REF!-J1906,0)</f>
        <v>0</v>
      </c>
      <c r="AH1906" t="str">
        <f>TEXT(J1906,"MMMM")</f>
        <v>fevereiro</v>
      </c>
    </row>
    <row r="1907" spans="1:34" ht="12.75" customHeight="1" x14ac:dyDescent="0.25">
      <c r="A1907" s="90" t="str">
        <f>IF(C1907="Oficina Diversos","Oficina Geral",
IF(ISNUMBER(FIND("Estoque - Colhedoras",C1907)),"Colhedoras",IF(ISNUMBER(FIND("Caldeiraria",C1907)),"Caldeiraria",IF(ISNUMBER(FIND("Borracharia",C1907)),"Borracharia",IF(ISNUMBER(FIND("Lubrificação",C1907)),"Lubrificação",
IF(ISNUMBER(FIND("Estoque - Carregadeiras",C1907)),"Carregadeiras",IF(ISNUMBER(FIND("Estoque - Veic. Leves",C1907)),"Veic. Leves",
IF(ISNUMBER(FIND("Estoque - Caminhões",C1907)),"Caminhões",IF(ISNUMBER(FIND("Estoque - Transbordos",C1907)),"Transbordos",
IF(ISNUMBER(FIND("Estoque - Tratores",C1907)),"Tratores",
IF(ISNUMBER(FIND("Estoque - Máquinas pesadas",C1907)),"Máquinas pesadas",
IF(ISNUMBER(FIND("Estoque - Reboques",C1907)),"Reboques",
IF(C1907="Estoque","Estoque",
IF(AND(ISNUMBER(C1907),C1907&gt;1000,C1907&lt;2000),"Caminhões",
IF(AND(ISNUMBER(C1907),C1907&gt;2000,C1907&lt;3000),"Tratores",
IF(AND(ISNUMBER(C1907),C1907&gt;3000,C1907&lt;4000),"Carregadeiras",
IF(AND(ISNUMBER(C1907),C1907&gt;4000,C1907&lt;5000),"Máquinas pesadas",
IF(AND(ISNUMBER(C1907),C1907&gt;5000,C1907&lt;6000),"Colhedoras",
IF(AND(ISNUMBER(C1907),C1907&gt;7000,C1907&lt;8000),"Irrigação",
IF(AND(ISNUMBER(C1907),C1907&gt;8000,C1907&lt;9000),"Reboques",IF(AND(ISNUMBER(C1907),C1907&gt;0,C1907&lt;1000),"Veic. Leves","")))))))))))))))))))))</f>
        <v>Máquinas pesadas</v>
      </c>
      <c r="C1907" s="171">
        <v>4017</v>
      </c>
      <c r="D1907" s="170">
        <v>80528</v>
      </c>
      <c r="E1907" s="173" t="s">
        <v>20990</v>
      </c>
      <c r="F1907" s="101" t="str">
        <f>IF(ISBLANK(K1907), "Apenas Solicitação", "Tem OC")</f>
        <v>Tem OC</v>
      </c>
      <c r="G1907" s="170">
        <v>6</v>
      </c>
      <c r="H1907" s="102">
        <f>G1907-I1907</f>
        <v>6</v>
      </c>
      <c r="I1907" s="103"/>
      <c r="J1907" s="174">
        <v>45841</v>
      </c>
      <c r="K1907" s="213">
        <v>45850</v>
      </c>
      <c r="L1907" s="173" t="s">
        <v>20153</v>
      </c>
      <c r="M1907" s="104" t="str">
        <f ca="1">IF(OR(N1907="", N1907=0), "", IF(N1907&gt;TODAY(), "No prazo", "Atrasado"))</f>
        <v>Atrasado</v>
      </c>
      <c r="N1907" s="104">
        <f>IFERROR(K1907 + VALUE(LEFT(L1907, FIND(" ", L1907) - 1)), "")</f>
        <v>45852</v>
      </c>
      <c r="O1907" s="105">
        <f>IF(_xlfn.DAYS(K1907,J1907)&lt;0, "Aguardando OC", _xlfn.DAYS(K1907,J1907))</f>
        <v>9</v>
      </c>
      <c r="P1907" s="201">
        <v>410072</v>
      </c>
      <c r="Q1907" s="12"/>
      <c r="R1907" s="212">
        <v>170796</v>
      </c>
      <c r="S1907" s="2">
        <v>221</v>
      </c>
      <c r="T1907" s="135" t="s">
        <v>1029</v>
      </c>
      <c r="U1907" s="170">
        <v>1012.61</v>
      </c>
      <c r="V1907" s="170">
        <v>9863</v>
      </c>
      <c r="W1907" s="105" t="str">
        <f>IFERROR(VLOOKUP(V1907, Fornecedores!A:C, 3, FALSE), "")</f>
        <v>ITALPRATES</v>
      </c>
      <c r="X1907" s="105" t="str">
        <f>IFERROR(VLOOKUP(V1907, Fornecedores!A:E, 5, FALSE), "")</f>
        <v>São Paulo</v>
      </c>
      <c r="Y1907" s="105" t="str">
        <f>IFERROR(VLOOKUP(V1907, Fornecedores!A:F, 6, FALSE), "")</f>
        <v>SP</v>
      </c>
      <c r="Z1907" s="101" t="str">
        <f>IF(H1907=0, "Pedido entregue!", "Pendente")</f>
        <v>Pendente</v>
      </c>
      <c r="AB1907" s="132" t="str">
        <f>IF(Z1907="Pedido Entregue!", IF(AA1907=1, "Retirado do Almoxarifado", IF(AA1907=2, "Material devolvido", "Aguardando retirada")), IF(Z1907="Pendente", "Entrega pendente", ""))</f>
        <v>Entrega pendente</v>
      </c>
      <c r="AC1907" s="18">
        <v>1</v>
      </c>
      <c r="AD1907" s="18">
        <f>AC1907/SUMIF($P:$P,P1907,$AC:$AC)</f>
        <v>1</v>
      </c>
      <c r="AE1907" s="18">
        <f>IF(R1907=0,0,AC1907/SUMIF($R:$R,R1907,$AC:$AC))</f>
        <v>7.1428571428571425E-2</v>
      </c>
      <c r="AF1907" s="18">
        <f>IF(R1907=0,1,0)</f>
        <v>0</v>
      </c>
      <c r="AH1907" t="str">
        <f>TEXT(J1907,"MMMM")</f>
        <v>julho</v>
      </c>
    </row>
    <row r="1908" spans="1:34" ht="12.75" customHeight="1" x14ac:dyDescent="0.25">
      <c r="A1908" s="90" t="str">
        <f>IF(C1908="Oficina Diversos","Oficina Geral",
IF(ISNUMBER(FIND("Estoque - Colhedoras",C1908)),"Colhedoras",IF(ISNUMBER(FIND("Caldeiraria",C1908)),"Caldeiraria",IF(ISNUMBER(FIND("Borracharia",C1908)),"Borracharia",IF(ISNUMBER(FIND("Lubrificação",C1908)),"Lubrificação",
IF(ISNUMBER(FIND("Estoque - Carregadeiras",C1908)),"Carregadeiras",IF(ISNUMBER(FIND("Estoque - Veic. Leves",C1908)),"Veic. Leves",
IF(ISNUMBER(FIND("Estoque - Caminhões",C1908)),"Caminhões",IF(ISNUMBER(FIND("Estoque - Transbordos",C1908)),"Transbordos",
IF(ISNUMBER(FIND("Estoque - Tratores",C1908)),"Tratores",
IF(ISNUMBER(FIND("Estoque - Máquinas pesadas",C1908)),"Máquinas pesadas",
IF(ISNUMBER(FIND("Estoque - Reboques",C1908)),"Reboques",
IF(C1908="Estoque","Estoque",
IF(AND(ISNUMBER(C1908),C1908&gt;1000,C1908&lt;2000),"Caminhões",
IF(AND(ISNUMBER(C1908),C1908&gt;2000,C1908&lt;3000),"Tratores",
IF(AND(ISNUMBER(C1908),C1908&gt;3000,C1908&lt;4000),"Carregadeiras",
IF(AND(ISNUMBER(C1908),C1908&gt;4000,C1908&lt;5000),"Máquinas pesadas",
IF(AND(ISNUMBER(C1908),C1908&gt;5000,C1908&lt;6000),"Colhedoras",
IF(AND(ISNUMBER(C1908),C1908&gt;7000,C1908&lt;8000),"Irrigação",
IF(AND(ISNUMBER(C1908),C1908&gt;8000,C1908&lt;9000),"Reboques",IF(AND(ISNUMBER(C1908),C1908&gt;0,C1908&lt;1000),"Veic. Leves","")))))))))))))))))))))</f>
        <v>Máquinas pesadas</v>
      </c>
      <c r="C1908" s="171">
        <v>4017</v>
      </c>
      <c r="D1908" s="170">
        <v>80539</v>
      </c>
      <c r="E1908" s="173" t="s">
        <v>20991</v>
      </c>
      <c r="F1908" s="101" t="str">
        <f>IF(ISBLANK(K1908), "Apenas Solicitação", "Tem OC")</f>
        <v>Tem OC</v>
      </c>
      <c r="G1908" s="170">
        <v>2</v>
      </c>
      <c r="H1908" s="102">
        <f>G1908-I1908</f>
        <v>2</v>
      </c>
      <c r="I1908" s="103"/>
      <c r="J1908" s="174">
        <v>45841</v>
      </c>
      <c r="K1908" s="213">
        <v>45850</v>
      </c>
      <c r="L1908" s="173" t="s">
        <v>20151</v>
      </c>
      <c r="M1908" s="104" t="str">
        <f ca="1">IF(OR(N1908="", N1908=0), "", IF(N1908&gt;TODAY(), "No prazo", "Atrasado"))</f>
        <v>Atrasado</v>
      </c>
      <c r="N1908" s="104">
        <f>IFERROR(K1908 + VALUE(LEFT(L1908, FIND(" ", L1908) - 1)), "")</f>
        <v>45850</v>
      </c>
      <c r="O1908" s="105">
        <f>IF(_xlfn.DAYS(K1908,J1908)&lt;0, "Aguardando OC", _xlfn.DAYS(K1908,J1908))</f>
        <v>9</v>
      </c>
      <c r="P1908" s="201">
        <v>410077</v>
      </c>
      <c r="Q1908" s="12"/>
      <c r="R1908" s="212">
        <v>170797</v>
      </c>
      <c r="S1908" s="2">
        <v>221</v>
      </c>
      <c r="T1908" s="135" t="s">
        <v>1029</v>
      </c>
      <c r="U1908" s="170">
        <v>131.97999999999999</v>
      </c>
      <c r="V1908" s="170">
        <v>8064</v>
      </c>
      <c r="W1908" s="105" t="str">
        <f>IFERROR(VLOOKUP(V1908, Fornecedores!A:C, 3, FALSE), "")</f>
        <v>LUBRAÇO COMERCIAL</v>
      </c>
      <c r="X1908" s="105" t="str">
        <f>IFERROR(VLOOKUP(V1908, Fornecedores!A:E, 5, FALSE), "")</f>
        <v>São Paulo</v>
      </c>
      <c r="Y1908" s="105" t="str">
        <f>IFERROR(VLOOKUP(V1908, Fornecedores!A:F, 6, FALSE), "")</f>
        <v>SP</v>
      </c>
      <c r="Z1908" s="101" t="str">
        <f>IF(H1908=0, "Pedido entregue!", "Pendente")</f>
        <v>Pendente</v>
      </c>
      <c r="AB1908" s="132" t="str">
        <f>IF(Z1908="Pedido Entregue!", IF(AA1908=1, "Retirado do Almoxarifado", IF(AA1908=2, "Material devolvido", "Aguardando retirada")), IF(Z1908="Pendente", "Entrega pendente", ""))</f>
        <v>Entrega pendente</v>
      </c>
      <c r="AC1908" s="18">
        <v>1</v>
      </c>
      <c r="AD1908" s="18">
        <f>AC1908/SUMIF($P:$P,P1908,$AC:$AC)</f>
        <v>1</v>
      </c>
      <c r="AE1908" s="18">
        <f>IF(R1908=0,0,AC1908/SUMIF($R:$R,R1908,$AC:$AC))</f>
        <v>0.2</v>
      </c>
      <c r="AF1908" s="18">
        <f>IF(R1908=0,1,0)</f>
        <v>0</v>
      </c>
      <c r="AH1908" t="str">
        <f>TEXT(J1908,"MMMM")</f>
        <v>julho</v>
      </c>
    </row>
    <row r="1909" spans="1:34" ht="12.75" hidden="1" customHeight="1" x14ac:dyDescent="0.25">
      <c r="A1909" s="90" t="str">
        <f>IF(C1909="Oficina Diversos","Oficina Geral",
IF(ISNUMBER(FIND("Estoque - Colhedoras",C1909)),"Colhedoras",IF(ISNUMBER(FIND("Caldeiraria",C1909)),"Caldeiraria",IF(ISNUMBER(FIND("Borracharia",C1909)),"Borracharia",IF(ISNUMBER(FIND("Lubrificação",C1909)),"Lubrificação",
IF(ISNUMBER(FIND("Estoque - Carregadeiras",C1909)),"Carregadeiras",IF(ISNUMBER(FIND("Estoque - Veic. Leves",C1909)),"Veic. Leves",
IF(ISNUMBER(FIND("Estoque - Caminhões",C1909)),"Caminhões",IF(ISNUMBER(FIND("Estoque - Transbordos",C1909)),"Transbordos",
IF(ISNUMBER(FIND("Estoque - Tratores",C1909)),"Tratores",
IF(ISNUMBER(FIND("Estoque - Máquinas pesadas",C1909)),"Máquinas pesadas",
IF(ISNUMBER(FIND("Estoque - Reboques",C1909)),"Reboques",
IF(C1909="Estoque","Estoque",
IF(AND(ISNUMBER(C1909),C1909&gt;1000,C1909&lt;2000),"Caminhões",
IF(AND(ISNUMBER(C1909),C1909&gt;2000,C1909&lt;3000),"Tratores",
IF(AND(ISNUMBER(C1909),C1909&gt;3000,C1909&lt;4000),"Carregadeiras",
IF(AND(ISNUMBER(C1909),C1909&gt;4000,C1909&lt;5000),"Máquinas pesadas",
IF(AND(ISNUMBER(C1909),C1909&gt;5000,C1909&lt;6000),"Colhedoras",
IF(AND(ISNUMBER(C1909),C1909&gt;7000,C1909&lt;8000),"Irrigação",
IF(AND(ISNUMBER(C1909),C1909&gt;8000,C1909&lt;9000),"Reboques",IF(AND(ISNUMBER(C1909),C1909&gt;0,C1909&lt;1000),"Veic. Leves","")))))))))))))))))))))</f>
        <v>Colhedoras</v>
      </c>
      <c r="B1909" s="72"/>
      <c r="C1909" s="2">
        <v>5004</v>
      </c>
      <c r="D1909" s="2">
        <v>80567</v>
      </c>
      <c r="E1909" s="3" t="s">
        <v>705</v>
      </c>
      <c r="F1909" s="14" t="str">
        <f>IF(ISBLANK(K1909), "Apenas Solicitação", "Tem OC")</f>
        <v>Tem OC</v>
      </c>
      <c r="G1909" s="2">
        <v>1</v>
      </c>
      <c r="H1909" s="37">
        <f>G1909-I1909</f>
        <v>0</v>
      </c>
      <c r="I1909" s="38">
        <v>1</v>
      </c>
      <c r="J1909" s="4">
        <v>45699</v>
      </c>
      <c r="K1909" s="180">
        <v>45713</v>
      </c>
      <c r="L1909" s="4"/>
      <c r="M1909" s="44"/>
      <c r="N1909" s="44" t="str">
        <f>IFERROR(K1909 + VALUE(LEFT(L1909, FIND(" ", L1909) - 1)), "")</f>
        <v/>
      </c>
      <c r="O1909" s="3">
        <f>IF(_xlfn.DAYS(K1909,J1909)&lt;0, "Aguardando OC", _xlfn.DAYS(K1909,J1909))</f>
        <v>14</v>
      </c>
      <c r="P1909" s="14">
        <v>390814</v>
      </c>
      <c r="Q1909" s="169">
        <v>1127480</v>
      </c>
      <c r="R1909" s="14">
        <v>164662</v>
      </c>
      <c r="S1909" s="42">
        <v>119</v>
      </c>
      <c r="T1909" s="150" t="s">
        <v>557</v>
      </c>
      <c r="U1909" s="21">
        <v>6962.41</v>
      </c>
      <c r="V1909" s="2">
        <v>12397</v>
      </c>
      <c r="W1909" s="43" t="str">
        <f>IFERROR(VLOOKUP(V1909, Fornecedores!A:C, 3, FALSE), "")</f>
        <v xml:space="preserve">UNIMIL INDÚSTRIA </v>
      </c>
      <c r="X1909" s="43" t="str">
        <f>IFERROR(VLOOKUP(V1909, Fornecedores!A:E, 5, FALSE), "")</f>
        <v>Piracicaba</v>
      </c>
      <c r="Y1909" s="43" t="str">
        <f>IFERROR(VLOOKUP(V1909, Fornecedores!A:F, 6, FALSE), "")</f>
        <v>SP</v>
      </c>
      <c r="Z1909" s="14" t="str">
        <f>IF(H1909=0, "Pedido entregue!", "Pendente")</f>
        <v>Pedido entregue!</v>
      </c>
      <c r="AA1909" s="74">
        <v>1</v>
      </c>
      <c r="AB1909" s="58" t="str">
        <f>IF(Z1909="Pedido Entregue!", IF(AA1909=1, "Retirado do Almoxarifado", IF(AA1909=2, "Material devolvido", "Aguardando retirada")), IF(Z1909="Pendente", "Entrega pendente", ""))</f>
        <v>Retirado do Almoxarifado</v>
      </c>
      <c r="AC1909" s="18">
        <v>1</v>
      </c>
      <c r="AD1909" s="18">
        <f>AC1909/SUMIF($P:$P,P1909,$AC:$AC)</f>
        <v>1</v>
      </c>
      <c r="AE1909" s="18">
        <f>IF(R1909=0,0,AC1909/SUMIF($R:$R,R1909,$AC:$AC))</f>
        <v>0.125</v>
      </c>
      <c r="AF1909" s="18">
        <f>IF(R1909=0,1,0)</f>
        <v>0</v>
      </c>
      <c r="AG1909" s="18">
        <f>IF(R1909=0,#REF!-J1909,0)</f>
        <v>0</v>
      </c>
      <c r="AH1909" t="str">
        <f>TEXT(J1909,"MMMM")</f>
        <v>fevereiro</v>
      </c>
    </row>
    <row r="1910" spans="1:34" ht="12.75" hidden="1" customHeight="1" x14ac:dyDescent="0.25">
      <c r="A1910" s="90" t="str">
        <f>IF(C1910="Oficina Diversos","Oficina Geral",
IF(ISNUMBER(FIND("Estoque - Colhedoras",C1910)),"Colhedoras",IF(ISNUMBER(FIND("Caldeiraria",C1910)),"Caldeiraria",IF(ISNUMBER(FIND("Borracharia",C1910)),"Borracharia",IF(ISNUMBER(FIND("Lubrificação",C1910)),"Lubrificação",
IF(ISNUMBER(FIND("Estoque - Carregadeiras",C1910)),"Carregadeiras",IF(ISNUMBER(FIND("Estoque - Veic. Leves",C1910)),"Veic. Leves",
IF(ISNUMBER(FIND("Estoque - Caminhões",C1910)),"Caminhões",IF(ISNUMBER(FIND("Estoque - Transbordos",C1910)),"Transbordos",
IF(ISNUMBER(FIND("Estoque - Tratores",C1910)),"Tratores",
IF(ISNUMBER(FIND("Estoque - Máquinas pesadas",C1910)),"Máquinas pesadas",
IF(ISNUMBER(FIND("Estoque - Reboques",C1910)),"Reboques",
IF(C1910="Estoque","Estoque",
IF(AND(ISNUMBER(C1910),C1910&gt;1000,C1910&lt;2000),"Caminhões",
IF(AND(ISNUMBER(C1910),C1910&gt;2000,C1910&lt;3000),"Tratores",
IF(AND(ISNUMBER(C1910),C1910&gt;3000,C1910&lt;4000),"Carregadeiras",
IF(AND(ISNUMBER(C1910),C1910&gt;4000,C1910&lt;5000),"Máquinas pesadas",
IF(AND(ISNUMBER(C1910),C1910&gt;5000,C1910&lt;6000),"Colhedoras",
IF(AND(ISNUMBER(C1910),C1910&gt;7000,C1910&lt;8000),"Irrigação",
IF(AND(ISNUMBER(C1910),C1910&gt;8000,C1910&lt;9000),"Reboques",IF(AND(ISNUMBER(C1910),C1910&gt;0,C1910&lt;1000),"Veic. Leves","")))))))))))))))))))))</f>
        <v>Tratores</v>
      </c>
      <c r="B1910" s="72"/>
      <c r="C1910" s="34">
        <v>2068</v>
      </c>
      <c r="D1910" s="34">
        <v>80698</v>
      </c>
      <c r="E1910" s="36" t="s">
        <v>976</v>
      </c>
      <c r="F1910" s="14" t="str">
        <f>IF(ISBLANK(K1910), "Apenas Solicitação", "Tem OC")</f>
        <v>Tem OC</v>
      </c>
      <c r="G1910" s="34">
        <v>4</v>
      </c>
      <c r="H1910" s="37">
        <f>G1910-I1910</f>
        <v>0</v>
      </c>
      <c r="I1910" s="38">
        <v>4</v>
      </c>
      <c r="J1910" s="35">
        <v>45769</v>
      </c>
      <c r="K1910" s="184">
        <v>45776</v>
      </c>
      <c r="L1910" s="35"/>
      <c r="M1910" s="44"/>
      <c r="N1910" s="44" t="str">
        <f>IFERROR(K1910 + VALUE(LEFT(L1910, FIND(" ", L1910) - 1)), "")</f>
        <v/>
      </c>
      <c r="O1910" s="3">
        <f>IF(_xlfn.DAYS(K1910,J1910)&lt;0, "Aguardando OC", _xlfn.DAYS(K1910,J1910))</f>
        <v>7</v>
      </c>
      <c r="P1910" s="193">
        <v>400062</v>
      </c>
      <c r="Q1910" s="57"/>
      <c r="R1910" s="193">
        <v>166927</v>
      </c>
      <c r="S1910" s="34">
        <v>221</v>
      </c>
      <c r="T1910" s="266" t="s">
        <v>1029</v>
      </c>
      <c r="U1910" s="40">
        <v>530.78</v>
      </c>
      <c r="V1910" s="34">
        <v>3238</v>
      </c>
      <c r="W1910" s="43" t="str">
        <f>IFERROR(VLOOKUP(V1910, Fornecedores!A:C, 3, FALSE), "")</f>
        <v xml:space="preserve">VENEZA              </v>
      </c>
      <c r="X1910" s="43" t="str">
        <f>IFERROR(VLOOKUP(V1910, Fornecedores!A:E, 5, FALSE), "")</f>
        <v>Bayeux</v>
      </c>
      <c r="Y1910" s="43" t="str">
        <f>IFERROR(VLOOKUP(V1910, Fornecedores!A:F, 6, FALSE), "")</f>
        <v>PB</v>
      </c>
      <c r="Z1910" s="14" t="str">
        <f>IF(H1910=0, "Pedido entregue!", "Pendente")</f>
        <v>Pedido entregue!</v>
      </c>
      <c r="AA1910" s="74"/>
      <c r="AB1910" s="58" t="str">
        <f>IF(Z1910="Pedido Entregue!", IF(AA1910=1, "Retirado do Almoxarifado", IF(AA1910=2, "Material devolvido", "Aguardando retirada")), IF(Z1910="Pendente", "Entrega pendente", ""))</f>
        <v>Aguardando retirada</v>
      </c>
      <c r="AC1910" s="18">
        <v>1</v>
      </c>
      <c r="AD1910" s="18">
        <f>AC1910/SUMIF($P:$P,P1910,$AC:$AC)</f>
        <v>1</v>
      </c>
      <c r="AE1910" s="18">
        <f>IF(R1910=0,0,AC1910/SUMIF($R:$R,R1910,$AC:$AC))</f>
        <v>0.5</v>
      </c>
      <c r="AF1910" s="18">
        <f>IF(R1910=0,1,0)</f>
        <v>0</v>
      </c>
      <c r="AH1910" t="str">
        <f>TEXT(J1910,"MMMM")</f>
        <v>abril</v>
      </c>
    </row>
    <row r="1911" spans="1:34" ht="12.75" hidden="1" customHeight="1" x14ac:dyDescent="0.25">
      <c r="A1911" s="90" t="str">
        <f>IF(C1911="Oficina Diversos","Oficina Geral",
IF(ISNUMBER(FIND("Estoque - Colhedoras",C1911)),"Colhedoras",IF(ISNUMBER(FIND("Caldeiraria",C1911)),"Caldeiraria",IF(ISNUMBER(FIND("Borracharia",C1911)),"Borracharia",IF(ISNUMBER(FIND("Lubrificação",C1911)),"Lubrificação",
IF(ISNUMBER(FIND("Estoque - Carregadeiras",C1911)),"Carregadeiras",IF(ISNUMBER(FIND("Estoque - Veic. Leves",C1911)),"Veic. Leves",
IF(ISNUMBER(FIND("Estoque - Caminhões",C1911)),"Caminhões",IF(ISNUMBER(FIND("Estoque - Transbordos",C1911)),"Transbordos",
IF(ISNUMBER(FIND("Estoque - Tratores",C1911)),"Tratores",
IF(ISNUMBER(FIND("Estoque - Máquinas pesadas",C1911)),"Máquinas pesadas",
IF(ISNUMBER(FIND("Estoque - Reboques",C1911)),"Reboques",
IF(C1911="Estoque","Estoque",
IF(AND(ISNUMBER(C1911),C1911&gt;1000,C1911&lt;2000),"Caminhões",
IF(AND(ISNUMBER(C1911),C1911&gt;2000,C1911&lt;3000),"Tratores",
IF(AND(ISNUMBER(C1911),C1911&gt;3000,C1911&lt;4000),"Carregadeiras",
IF(AND(ISNUMBER(C1911),C1911&gt;4000,C1911&lt;5000),"Máquinas pesadas",
IF(AND(ISNUMBER(C1911),C1911&gt;5000,C1911&lt;6000),"Colhedoras",
IF(AND(ISNUMBER(C1911),C1911&gt;7000,C1911&lt;8000),"Irrigação",
IF(AND(ISNUMBER(C1911),C1911&gt;8000,C1911&lt;9000),"Reboques",IF(AND(ISNUMBER(C1911),C1911&gt;0,C1911&lt;1000),"Veic. Leves","")))))))))))))))))))))</f>
        <v>Tratores</v>
      </c>
      <c r="C1911" s="113" t="s">
        <v>20063</v>
      </c>
      <c r="D1911" s="2">
        <v>80698</v>
      </c>
      <c r="E1911" s="3" t="s">
        <v>976</v>
      </c>
      <c r="F1911" s="101" t="str">
        <f>IF(ISBLANK(K1911), "Apenas Solicitação", "Tem OC")</f>
        <v>Tem OC</v>
      </c>
      <c r="G1911" s="2">
        <v>4</v>
      </c>
      <c r="H1911" s="102">
        <f>G1911-I1911</f>
        <v>0</v>
      </c>
      <c r="I1911" s="103">
        <v>4</v>
      </c>
      <c r="J1911" s="4">
        <v>45838</v>
      </c>
      <c r="K1911" s="180">
        <v>45846</v>
      </c>
      <c r="L1911" s="3" t="s">
        <v>20155</v>
      </c>
      <c r="M1911" s="104" t="str">
        <f ca="1">IF(OR(N1911="", N1911=0), "", IF(N1911&gt;TODAY(), "No prazo", "Atrasado"))</f>
        <v>Atrasado</v>
      </c>
      <c r="N1911" s="104">
        <f>IFERROR(K1911 + VALUE(LEFT(L1911, FIND(" ", L1911) - 1)), "")</f>
        <v>45847</v>
      </c>
      <c r="O1911" s="105">
        <f>IF(_xlfn.DAYS(K1911,J1911)&lt;0, "Aguardando OC", _xlfn.DAYS(K1911,J1911))</f>
        <v>8</v>
      </c>
      <c r="P1911" s="14">
        <v>409358</v>
      </c>
      <c r="Q1911" s="12"/>
      <c r="R1911" s="14">
        <v>170561</v>
      </c>
      <c r="S1911" s="2">
        <v>221</v>
      </c>
      <c r="T1911" s="135" t="s">
        <v>1029</v>
      </c>
      <c r="U1911" s="2">
        <v>132.69499999999999</v>
      </c>
      <c r="V1911" s="2">
        <v>3238</v>
      </c>
      <c r="W1911" s="105" t="str">
        <f>IFERROR(VLOOKUP(V1911, Fornecedores!A:C, 3, FALSE), "")</f>
        <v xml:space="preserve">VENEZA              </v>
      </c>
      <c r="X1911" s="105" t="str">
        <f>IFERROR(VLOOKUP(V1911, Fornecedores!A:E, 5, FALSE), "")</f>
        <v>Bayeux</v>
      </c>
      <c r="Y1911" s="105" t="str">
        <f>IFERROR(VLOOKUP(V1911, Fornecedores!A:F, 6, FALSE), "")</f>
        <v>PB</v>
      </c>
      <c r="Z1911" s="101" t="str">
        <f>IF(H1911=0, "Pedido entregue!", "Pendente")</f>
        <v>Pedido entregue!</v>
      </c>
      <c r="AB1911" s="132" t="str">
        <f>IF(Z1911="Pedido Entregue!", IF(AA1911=1, "Retirado do Almoxarifado", IF(AA1911=2, "Material devolvido", "Aguardando retirada")), IF(Z1911="Pendente", "Entrega pendente", ""))</f>
        <v>Aguardando retirada</v>
      </c>
      <c r="AC1911" s="18">
        <v>1</v>
      </c>
      <c r="AD1911" s="18">
        <f>AC1911/SUMIF($P:$P,P1911,$AC:$AC)</f>
        <v>1</v>
      </c>
      <c r="AE1911" s="18">
        <f>IF(R1911=0,0,AC1911/SUMIF($R:$R,R1911,$AC:$AC))</f>
        <v>0.5</v>
      </c>
      <c r="AF1911" s="18">
        <f>IF(R1911=0,1,0)</f>
        <v>0</v>
      </c>
      <c r="AH1911" t="str">
        <f>TEXT(J1911,"MMMM")</f>
        <v>junho</v>
      </c>
    </row>
    <row r="1912" spans="1:34" ht="12.75" hidden="1" customHeight="1" x14ac:dyDescent="0.25">
      <c r="A1912" s="90" t="str">
        <f>IF(C1912="Oficina Diversos","Oficina Geral",
IF(ISNUMBER(FIND("Estoque - Colhedoras",C1912)),"Colhedoras",IF(ISNUMBER(FIND("Caldeiraria",C1912)),"Caldeiraria",IF(ISNUMBER(FIND("Borracharia",C1912)),"Borracharia",IF(ISNUMBER(FIND("Lubrificação",C1912)),"Lubrificação",
IF(ISNUMBER(FIND("Estoque - Carregadeiras",C1912)),"Carregadeiras",IF(ISNUMBER(FIND("Estoque - Veic. Leves",C1912)),"Veic. Leves",
IF(ISNUMBER(FIND("Estoque - Caminhões",C1912)),"Caminhões",IF(ISNUMBER(FIND("Estoque - Transbordos",C1912)),"Transbordos",
IF(ISNUMBER(FIND("Estoque - Tratores",C1912)),"Tratores",
IF(ISNUMBER(FIND("Estoque - Máquinas pesadas",C1912)),"Máquinas pesadas",
IF(ISNUMBER(FIND("Estoque - Reboques",C1912)),"Reboques",
IF(C1912="Estoque","Estoque",
IF(AND(ISNUMBER(C1912),C1912&gt;1000,C1912&lt;2000),"Caminhões",
IF(AND(ISNUMBER(C1912),C1912&gt;2000,C1912&lt;3000),"Tratores",
IF(AND(ISNUMBER(C1912),C1912&gt;3000,C1912&lt;4000),"Carregadeiras",
IF(AND(ISNUMBER(C1912),C1912&gt;4000,C1912&lt;5000),"Máquinas pesadas",
IF(AND(ISNUMBER(C1912),C1912&gt;5000,C1912&lt;6000),"Colhedoras",
IF(AND(ISNUMBER(C1912),C1912&gt;7000,C1912&lt;8000),"Irrigação",
IF(AND(ISNUMBER(C1912),C1912&gt;8000,C1912&lt;9000),"Reboques",IF(AND(ISNUMBER(C1912),C1912&gt;0,C1912&lt;1000),"Veic. Leves","")))))))))))))))))))))</f>
        <v>Colhedoras</v>
      </c>
      <c r="C1912" s="171" t="s">
        <v>1090</v>
      </c>
      <c r="D1912" s="170">
        <v>80885</v>
      </c>
      <c r="E1912" s="173" t="s">
        <v>25995</v>
      </c>
      <c r="F1912" s="101" t="str">
        <f>IF(ISBLANK(K1912), "Apenas Solicitação", "Tem OC")</f>
        <v>Tem OC</v>
      </c>
      <c r="G1912" s="170">
        <v>32</v>
      </c>
      <c r="H1912" s="102">
        <f>G1912-I1912</f>
        <v>0</v>
      </c>
      <c r="I1912" s="103">
        <v>32</v>
      </c>
      <c r="J1912" s="174">
        <v>45848</v>
      </c>
      <c r="K1912" s="174">
        <v>45854</v>
      </c>
      <c r="L1912" s="173" t="s">
        <v>20155</v>
      </c>
      <c r="M1912" s="104" t="str">
        <f ca="1">IF(OR(N1912="", N1912=0), "", IF(N1912&gt;TODAY(), "No prazo", "Atrasado"))</f>
        <v>Atrasado</v>
      </c>
      <c r="N1912" s="104">
        <f>IFERROR(K1912 + VALUE(LEFT(L1912, FIND(" ", L1912) - 1)), "")</f>
        <v>45855</v>
      </c>
      <c r="O1912" s="105">
        <f>IF(_xlfn.DAYS(K1912,J1912)&lt;0, "Aguardando OC", _xlfn.DAYS(K1912,J1912))</f>
        <v>6</v>
      </c>
      <c r="P1912" s="212">
        <v>411115</v>
      </c>
      <c r="Q1912" s="12"/>
      <c r="R1912" s="212">
        <v>171065</v>
      </c>
      <c r="S1912" s="2">
        <v>221</v>
      </c>
      <c r="T1912" s="135" t="s">
        <v>1029</v>
      </c>
      <c r="U1912" s="170">
        <v>7.29</v>
      </c>
      <c r="V1912" s="170">
        <v>1264</v>
      </c>
      <c r="W1912" s="105" t="str">
        <f>IFERROR(VLOOKUP(V1912, Fornecedores!A:C, 3, FALSE), "")</f>
        <v xml:space="preserve">INCOMTUBOS          </v>
      </c>
      <c r="X1912" s="105" t="str">
        <f>IFERROR(VLOOKUP(V1912, Fornecedores!A:E, 5, FALSE), "")</f>
        <v>Recife</v>
      </c>
      <c r="Y1912" s="105" t="str">
        <f>IFERROR(VLOOKUP(V1912, Fornecedores!A:F, 6, FALSE), "")</f>
        <v>PE</v>
      </c>
      <c r="Z1912" s="101" t="str">
        <f>IF(H1912=0, "Pedido entregue!", "Pendente")</f>
        <v>Pedido entregue!</v>
      </c>
      <c r="AB1912" s="132" t="str">
        <f>IF(Z1912="Pedido Entregue!", IF(AA1912=1, "Retirado do Almoxarifado", IF(AA1912=2, "Material devolvido", "Aguardando retirada")), IF(Z1912="Pendente", "Entrega pendente", ""))</f>
        <v>Aguardando retirada</v>
      </c>
      <c r="AC1912" s="18">
        <v>1</v>
      </c>
      <c r="AD1912" s="18">
        <f>AC1912/SUMIF($P:$P,P1912,$AC:$AC)</f>
        <v>1</v>
      </c>
      <c r="AE1912" s="18">
        <f>IF(R1912=0,0,AC1912/SUMIF($R:$R,R1912,$AC:$AC))</f>
        <v>1</v>
      </c>
      <c r="AF1912" s="18">
        <f>IF(R1912=0,1,0)</f>
        <v>0</v>
      </c>
      <c r="AH1912" t="str">
        <f>TEXT(J1912,"MMMM")</f>
        <v>julho</v>
      </c>
    </row>
    <row r="1913" spans="1:34" ht="12.75" hidden="1" customHeight="1" x14ac:dyDescent="0.25">
      <c r="A1913" s="90" t="str">
        <f>IF(C1913="Oficina Diversos","Oficina Geral",
IF(ISNUMBER(FIND("Estoque - Colhedoras",C1913)),"Colhedoras",IF(ISNUMBER(FIND("Caldeiraria",C1913)),"Caldeiraria",IF(ISNUMBER(FIND("Borracharia",C1913)),"Borracharia",IF(ISNUMBER(FIND("Lubrificação",C1913)),"Lubrificação",
IF(ISNUMBER(FIND("Estoque - Carregadeiras",C1913)),"Carregadeiras",IF(ISNUMBER(FIND("Estoque - Veic. Leves",C1913)),"Veic. Leves",
IF(ISNUMBER(FIND("Estoque - Caminhões",C1913)),"Caminhões",IF(ISNUMBER(FIND("Estoque - Transbordos",C1913)),"Transbordos",
IF(ISNUMBER(FIND("Estoque - Tratores",C1913)),"Tratores",
IF(ISNUMBER(FIND("Estoque - Máquinas pesadas",C1913)),"Máquinas pesadas",
IF(ISNUMBER(FIND("Estoque - Reboques",C1913)),"Reboques",
IF(C1913="Estoque","Estoque",
IF(AND(ISNUMBER(C1913),C1913&gt;1000,C1913&lt;2000),"Caminhões",
IF(AND(ISNUMBER(C1913),C1913&gt;2000,C1913&lt;3000),"Tratores",
IF(AND(ISNUMBER(C1913),C1913&gt;3000,C1913&lt;4000),"Carregadeiras",
IF(AND(ISNUMBER(C1913),C1913&gt;4000,C1913&lt;5000),"Máquinas pesadas",
IF(AND(ISNUMBER(C1913),C1913&gt;5000,C1913&lt;6000),"Colhedoras",
IF(AND(ISNUMBER(C1913),C1913&gt;7000,C1913&lt;8000),"Irrigação",
IF(AND(ISNUMBER(C1913),C1913&gt;8000,C1913&lt;9000),"Reboques",IF(AND(ISNUMBER(C1913),C1913&gt;0,C1913&lt;1000),"Veic. Leves","")))))))))))))))))))))</f>
        <v>Tratores</v>
      </c>
      <c r="B1913" s="72"/>
      <c r="C1913" s="2">
        <v>2048</v>
      </c>
      <c r="D1913" s="2">
        <v>80895</v>
      </c>
      <c r="E1913" s="3" t="s">
        <v>731</v>
      </c>
      <c r="F1913" s="14" t="str">
        <f>IF(ISBLANK(K1913), "Apenas Solicitação", "Tem OC")</f>
        <v>Tem OC</v>
      </c>
      <c r="G1913" s="2">
        <v>1</v>
      </c>
      <c r="H1913" s="37">
        <f>G1913-I1913</f>
        <v>0</v>
      </c>
      <c r="I1913" s="38">
        <v>1</v>
      </c>
      <c r="J1913" s="4">
        <v>45755</v>
      </c>
      <c r="K1913" s="180">
        <v>45763</v>
      </c>
      <c r="L1913" s="4"/>
      <c r="M1913" s="44"/>
      <c r="N1913" s="44" t="str">
        <f>IFERROR(K1913 + VALUE(LEFT(L1913, FIND(" ", L1913) - 1)), "")</f>
        <v/>
      </c>
      <c r="O1913" s="3">
        <f>IF(_xlfn.DAYS(K1913,J1913)&lt;0, "Aguardando OC", _xlfn.DAYS(K1913,J1913))</f>
        <v>8</v>
      </c>
      <c r="P1913" s="14">
        <v>398372</v>
      </c>
      <c r="Q1913" s="169">
        <v>1142680</v>
      </c>
      <c r="R1913" s="14">
        <v>166417</v>
      </c>
      <c r="S1913" s="2">
        <v>692</v>
      </c>
      <c r="T1913" s="135" t="s">
        <v>106</v>
      </c>
      <c r="U1913" s="21">
        <v>35.67</v>
      </c>
      <c r="V1913" s="2">
        <v>13341</v>
      </c>
      <c r="W1913" s="43" t="str">
        <f>IFERROR(VLOOKUP(V1913, Fornecedores!A:C, 3, FALSE), "")</f>
        <v>DISMA DISTRIBUIDORA</v>
      </c>
      <c r="X1913" s="43" t="str">
        <f>IFERROR(VLOOKUP(V1913, Fornecedores!A:E, 5, FALSE), "")</f>
        <v>Araçatuba</v>
      </c>
      <c r="Y1913" s="43" t="str">
        <f>IFERROR(VLOOKUP(V1913, Fornecedores!A:F, 6, FALSE), "")</f>
        <v>SP</v>
      </c>
      <c r="Z1913" s="14" t="str">
        <f>IF(H1913=0, "Pedido entregue!", "Pendente")</f>
        <v>Pedido entregue!</v>
      </c>
      <c r="AA1913" s="74">
        <v>1</v>
      </c>
      <c r="AB1913" s="58" t="str">
        <f>IF(Z1913="Pedido Entregue!", IF(AA1913=1, "Retirado do Almoxarifado", IF(AA1913=2, "Material devolvido", "Aguardando retirada")), IF(Z1913="Pendente", "Entrega pendente", ""))</f>
        <v>Retirado do Almoxarifado</v>
      </c>
      <c r="AC1913" s="18">
        <v>1</v>
      </c>
      <c r="AD1913" s="18">
        <f>AC1913/SUMIF($P:$P,P1913,$AC:$AC)</f>
        <v>1</v>
      </c>
      <c r="AE1913" s="18">
        <f>IF(R1913=0,0,AC1913/SUMIF($R:$R,R1913,$AC:$AC))</f>
        <v>6.25E-2</v>
      </c>
      <c r="AF1913" s="18">
        <f>IF(R1913=0,1,0)</f>
        <v>0</v>
      </c>
      <c r="AG1913" s="18">
        <f>IF(R1913=0,#REF!-J1913,0)</f>
        <v>0</v>
      </c>
      <c r="AH1913" t="str">
        <f>TEXT(J1913,"MMMM")</f>
        <v>abril</v>
      </c>
    </row>
    <row r="1914" spans="1:34" ht="12.75" customHeight="1" x14ac:dyDescent="0.25">
      <c r="A1914" s="90" t="str">
        <f>IF(C1914="Oficina Diversos","Oficina Geral",
IF(ISNUMBER(FIND("Estoque - Colhedoras",C1914)),"Colhedoras",IF(ISNUMBER(FIND("Caldeiraria",C1914)),"Caldeiraria",IF(ISNUMBER(FIND("Borracharia",C1914)),"Borracharia",IF(ISNUMBER(FIND("Lubrificação",C1914)),"Lubrificação",
IF(ISNUMBER(FIND("Estoque - Carregadeiras",C1914)),"Carregadeiras",IF(ISNUMBER(FIND("Estoque - Veic. Leves",C1914)),"Veic. Leves",
IF(ISNUMBER(FIND("Estoque - Caminhões",C1914)),"Caminhões",IF(ISNUMBER(FIND("Estoque - Transbordos",C1914)),"Transbordos",
IF(ISNUMBER(FIND("Estoque - Tratores",C1914)),"Tratores",
IF(ISNUMBER(FIND("Estoque - Máquinas pesadas",C1914)),"Máquinas pesadas",
IF(ISNUMBER(FIND("Estoque - Reboques",C1914)),"Reboques",
IF(C1914="Estoque","Estoque",
IF(AND(ISNUMBER(C1914),C1914&gt;1000,C1914&lt;2000),"Caminhões",
IF(AND(ISNUMBER(C1914),C1914&gt;2000,C1914&lt;3000),"Tratores",
IF(AND(ISNUMBER(C1914),C1914&gt;3000,C1914&lt;4000),"Carregadeiras",
IF(AND(ISNUMBER(C1914),C1914&gt;4000,C1914&lt;5000),"Máquinas pesadas",
IF(AND(ISNUMBER(C1914),C1914&gt;5000,C1914&lt;6000),"Colhedoras",
IF(AND(ISNUMBER(C1914),C1914&gt;7000,C1914&lt;8000),"Irrigação",
IF(AND(ISNUMBER(C1914),C1914&gt;8000,C1914&lt;9000),"Reboques",IF(AND(ISNUMBER(C1914),C1914&gt;0,C1914&lt;1000),"Veic. Leves","")))))))))))))))))))))</f>
        <v>Veic. Leves</v>
      </c>
      <c r="C1914" s="140">
        <v>54</v>
      </c>
      <c r="D1914" s="139">
        <v>80918</v>
      </c>
      <c r="E1914" s="141" t="s">
        <v>20426</v>
      </c>
      <c r="F1914" s="101" t="str">
        <f>IF(ISBLANK(K1914), "Apenas Solicitação", "Tem OC")</f>
        <v>Apenas Solicitação</v>
      </c>
      <c r="G1914" s="139">
        <v>1</v>
      </c>
      <c r="H1914" s="102">
        <f>G1914-I1914</f>
        <v>1</v>
      </c>
      <c r="I1914" s="103"/>
      <c r="J1914" s="142">
        <v>45819</v>
      </c>
      <c r="K1914" s="199"/>
      <c r="L1914" s="141"/>
      <c r="M1914" s="104" t="str">
        <f ca="1">IF(OR(N1914="", N1914=0), "", IF(N1914&gt;TODAY(), "No prazo", "Atrasado"))</f>
        <v/>
      </c>
      <c r="N1914" s="104" t="str">
        <f>IFERROR(K1914 + VALUE(LEFT(L1914, FIND(" ", L1914) - 1)), "")</f>
        <v/>
      </c>
      <c r="O1914" s="105" t="str">
        <f>IF(_xlfn.DAYS(K1914,J1914)&lt;0, "Aguardando OC", _xlfn.DAYS(K1914,J1914))</f>
        <v>Aguardando OC</v>
      </c>
      <c r="P1914" s="199">
        <v>406870</v>
      </c>
      <c r="Q1914" s="12"/>
      <c r="R1914" s="199">
        <v>0</v>
      </c>
      <c r="S1914" s="139">
        <v>221</v>
      </c>
      <c r="T1914" s="135" t="s">
        <v>1029</v>
      </c>
      <c r="U1914" s="165">
        <v>9395.5</v>
      </c>
      <c r="V1914" s="139"/>
      <c r="W1914" s="105" t="str">
        <f>IFERROR(VLOOKUP(V1914, Fornecedores!A:C, 3, FALSE), "")</f>
        <v/>
      </c>
      <c r="X1914" s="105" t="str">
        <f>IFERROR(VLOOKUP(V1914, Fornecedores!A:E, 5, FALSE), "")</f>
        <v/>
      </c>
      <c r="Y1914" s="105" t="str">
        <f>IFERROR(VLOOKUP(V1914, Fornecedores!A:F, 6, FALSE), "")</f>
        <v/>
      </c>
      <c r="Z1914" s="101" t="str">
        <f>IF(H1914=0, "Pedido entregue!", "Pendente")</f>
        <v>Pendente</v>
      </c>
      <c r="AB1914" s="132" t="str">
        <f>IF(Z1914="Pedido Entregue!", IF(AA1914=1, "Retirado do Almoxarifado", IF(AA1914=2, "Material devolvido", "Aguardando retirada")), IF(Z1914="Pendente", "Entrega pendente", ""))</f>
        <v>Entrega pendente</v>
      </c>
      <c r="AC1914" s="18">
        <v>1</v>
      </c>
      <c r="AD1914" s="18">
        <f>AC1914/SUMIF($P:$P,P1914,$AC:$AC)</f>
        <v>1</v>
      </c>
      <c r="AE1914" s="18">
        <f>IF(R1914=0,0,AC1914/SUMIF($R:$R,R1914,$AC:$AC))</f>
        <v>0</v>
      </c>
      <c r="AF1914" s="18">
        <f>IF(R1914=0,1,0)</f>
        <v>1</v>
      </c>
      <c r="AH1914" t="str">
        <f>TEXT(J1914,"MMMM")</f>
        <v>junho</v>
      </c>
    </row>
    <row r="1915" spans="1:34" ht="12.75" hidden="1" customHeight="1" x14ac:dyDescent="0.25">
      <c r="A1915" s="90" t="str">
        <f>IF(C1915="Oficina Diversos","Oficina Geral",
IF(ISNUMBER(FIND("Estoque - Colhedoras",C1915)),"Colhedoras",IF(ISNUMBER(FIND("Caldeiraria",C1915)),"Caldeiraria",IF(ISNUMBER(FIND("Borracharia",C1915)),"Borracharia",IF(ISNUMBER(FIND("Lubrificação",C1915)),"Lubrificação",
IF(ISNUMBER(FIND("Estoque - Carregadeiras",C1915)),"Carregadeiras",IF(ISNUMBER(FIND("Estoque - Veic. Leves",C1915)),"Veic. Leves",
IF(ISNUMBER(FIND("Estoque - Caminhões",C1915)),"Caminhões",IF(ISNUMBER(FIND("Estoque - Transbordos",C1915)),"Transbordos",
IF(ISNUMBER(FIND("Estoque - Tratores",C1915)),"Tratores",
IF(ISNUMBER(FIND("Estoque - Máquinas pesadas",C1915)),"Máquinas pesadas",
IF(ISNUMBER(FIND("Estoque - Reboques",C1915)),"Reboques",
IF(C1915="Estoque","Estoque",
IF(AND(ISNUMBER(C1915),C1915&gt;1000,C1915&lt;2000),"Caminhões",
IF(AND(ISNUMBER(C1915),C1915&gt;2000,C1915&lt;3000),"Tratores",
IF(AND(ISNUMBER(C1915),C1915&gt;3000,C1915&lt;4000),"Carregadeiras",
IF(AND(ISNUMBER(C1915),C1915&gt;4000,C1915&lt;5000),"Máquinas pesadas",
IF(AND(ISNUMBER(C1915),C1915&gt;5000,C1915&lt;6000),"Colhedoras",
IF(AND(ISNUMBER(C1915),C1915&gt;7000,C1915&lt;8000),"Irrigação",
IF(AND(ISNUMBER(C1915),C1915&gt;8000,C1915&lt;9000),"Reboques",IF(AND(ISNUMBER(C1915),C1915&gt;0,C1915&lt;1000),"Veic. Leves","")))))))))))))))))))))</f>
        <v>Tratores</v>
      </c>
      <c r="C1915" s="113">
        <v>2030</v>
      </c>
      <c r="D1915" s="2">
        <v>81061</v>
      </c>
      <c r="E1915" s="3" t="s">
        <v>20841</v>
      </c>
      <c r="F1915" s="101" t="str">
        <f>IF(ISBLANK(K1915), "Apenas Solicitação", "Tem OC")</f>
        <v>Tem OC</v>
      </c>
      <c r="G1915" s="2">
        <v>2</v>
      </c>
      <c r="H1915" s="102">
        <f>G1915-I1915</f>
        <v>0</v>
      </c>
      <c r="I1915" s="103">
        <v>2</v>
      </c>
      <c r="J1915" s="4">
        <v>45834</v>
      </c>
      <c r="K1915" s="180">
        <v>45841</v>
      </c>
      <c r="L1915" s="3" t="s">
        <v>20155</v>
      </c>
      <c r="M1915" s="104" t="str">
        <f ca="1">IF(OR(N1915="", N1915=0), "", IF(N1915&gt;TODAY(), "No prazo", "Atrasado"))</f>
        <v>Atrasado</v>
      </c>
      <c r="N1915" s="104">
        <f>IFERROR(K1915 + VALUE(LEFT(L1915, FIND(" ", L1915) - 1)), "")</f>
        <v>45842</v>
      </c>
      <c r="O1915" s="105">
        <f>IF(_xlfn.DAYS(K1915,J1915)&lt;0, "Aguardando OC", _xlfn.DAYS(K1915,J1915))</f>
        <v>7</v>
      </c>
      <c r="P1915" s="14">
        <v>408980</v>
      </c>
      <c r="Q1915" s="12"/>
      <c r="R1915" s="14">
        <v>170295</v>
      </c>
      <c r="S1915" s="2">
        <v>221</v>
      </c>
      <c r="T1915" s="135" t="s">
        <v>1029</v>
      </c>
      <c r="U1915" s="21">
        <v>34.43</v>
      </c>
      <c r="V1915" s="2">
        <v>3238</v>
      </c>
      <c r="W1915" s="105" t="str">
        <f>IFERROR(VLOOKUP(V1915, Fornecedores!A:C, 3, FALSE), "")</f>
        <v xml:space="preserve">VENEZA              </v>
      </c>
      <c r="X1915" s="105" t="str">
        <f>IFERROR(VLOOKUP(V1915, Fornecedores!A:E, 5, FALSE), "")</f>
        <v>Bayeux</v>
      </c>
      <c r="Y1915" s="105" t="str">
        <f>IFERROR(VLOOKUP(V1915, Fornecedores!A:F, 6, FALSE), "")</f>
        <v>PB</v>
      </c>
      <c r="Z1915" s="101" t="str">
        <f>IF(H1915=0, "Pedido entregue!", "Pendente")</f>
        <v>Pedido entregue!</v>
      </c>
      <c r="AB1915" s="132" t="str">
        <f>IF(Z1915="Pedido Entregue!", IF(AA1915=1, "Retirado do Almoxarifado", IF(AA1915=2, "Material devolvido", "Aguardando retirada")), IF(Z1915="Pendente", "Entrega pendente", ""))</f>
        <v>Aguardando retirada</v>
      </c>
      <c r="AC1915" s="18">
        <v>1</v>
      </c>
      <c r="AD1915" s="18">
        <f>AC1915/SUMIF($P:$P,P1915,$AC:$AC)</f>
        <v>1</v>
      </c>
      <c r="AE1915" s="18">
        <f>IF(R1915=0,0,AC1915/SUMIF($R:$R,R1915,$AC:$AC))</f>
        <v>0.25</v>
      </c>
      <c r="AF1915" s="18">
        <f>IF(R1915=0,1,0)</f>
        <v>0</v>
      </c>
      <c r="AH1915" t="str">
        <f>TEXT(J1915,"MMMM")</f>
        <v>junho</v>
      </c>
    </row>
    <row r="1916" spans="1:34" ht="12.75" customHeight="1" x14ac:dyDescent="0.25">
      <c r="A1916" s="90" t="str">
        <f>IF(C1916="Oficina Diversos","Oficina Geral",
IF(ISNUMBER(FIND("Estoque - Colhedoras",C1916)),"Colhedoras",IF(ISNUMBER(FIND("Caldeiraria",C1916)),"Caldeiraria",IF(ISNUMBER(FIND("Borracharia",C1916)),"Borracharia",IF(ISNUMBER(FIND("Lubrificação",C1916)),"Lubrificação",
IF(ISNUMBER(FIND("Estoque - Carregadeiras",C1916)),"Carregadeiras",IF(ISNUMBER(FIND("Estoque - Veic. Leves",C1916)),"Veic. Leves",
IF(ISNUMBER(FIND("Estoque - Caminhões",C1916)),"Caminhões",IF(ISNUMBER(FIND("Estoque - Transbordos",C1916)),"Transbordos",
IF(ISNUMBER(FIND("Estoque - Tratores",C1916)),"Tratores",
IF(ISNUMBER(FIND("Estoque - Máquinas pesadas",C1916)),"Máquinas pesadas",
IF(ISNUMBER(FIND("Estoque - Reboques",C1916)),"Reboques",
IF(C1916="Estoque","Estoque",
IF(AND(ISNUMBER(C1916),C1916&gt;1000,C1916&lt;2000),"Caminhões",
IF(AND(ISNUMBER(C1916),C1916&gt;2000,C1916&lt;3000),"Tratores",
IF(AND(ISNUMBER(C1916),C1916&gt;3000,C1916&lt;4000),"Carregadeiras",
IF(AND(ISNUMBER(C1916),C1916&gt;4000,C1916&lt;5000),"Máquinas pesadas",
IF(AND(ISNUMBER(C1916),C1916&gt;5000,C1916&lt;6000),"Colhedoras",
IF(AND(ISNUMBER(C1916),C1916&gt;7000,C1916&lt;8000),"Irrigação",
IF(AND(ISNUMBER(C1916),C1916&gt;8000,C1916&lt;9000),"Reboques",IF(AND(ISNUMBER(C1916),C1916&gt;0,C1916&lt;1000),"Veic. Leves","")))))))))))))))))))))</f>
        <v>Tratores</v>
      </c>
      <c r="C1916" s="113">
        <v>2064</v>
      </c>
      <c r="D1916" s="2">
        <v>81069</v>
      </c>
      <c r="E1916" s="3" t="s">
        <v>20597</v>
      </c>
      <c r="F1916" s="101" t="str">
        <f>IF(ISBLANK(K1916), "Apenas Solicitação", "Tem OC")</f>
        <v>Tem OC</v>
      </c>
      <c r="G1916" s="2">
        <v>4</v>
      </c>
      <c r="H1916" s="102">
        <f>G1916-I1916</f>
        <v>4</v>
      </c>
      <c r="I1916" s="103"/>
      <c r="J1916" s="4">
        <v>45821</v>
      </c>
      <c r="K1916" s="180">
        <v>45842</v>
      </c>
      <c r="L1916" s="3" t="s">
        <v>20166</v>
      </c>
      <c r="M1916" s="104" t="str">
        <f ca="1">IF(OR(N1916="", N1916=0), "", IF(N1916&gt;TODAY(), "No prazo", "Atrasado"))</f>
        <v>Atrasado</v>
      </c>
      <c r="N1916" s="104">
        <f>IFERROR(K1916 + VALUE(LEFT(L1916, FIND(" ", L1916) - 1)), "")</f>
        <v>45846</v>
      </c>
      <c r="O1916" s="105">
        <f>IF(_xlfn.DAYS(K1916,J1916)&lt;0, "Aguardando OC", _xlfn.DAYS(K1916,J1916))</f>
        <v>21</v>
      </c>
      <c r="P1916" s="14">
        <v>407249</v>
      </c>
      <c r="Q1916" s="12"/>
      <c r="R1916" s="14">
        <v>170490</v>
      </c>
      <c r="S1916" s="2">
        <v>221</v>
      </c>
      <c r="T1916" s="135" t="s">
        <v>1029</v>
      </c>
      <c r="U1916" s="21">
        <v>18.329999999999998</v>
      </c>
      <c r="V1916" s="2">
        <v>3465</v>
      </c>
      <c r="W1916" s="105" t="str">
        <f>IFERROR(VLOOKUP(V1916, Fornecedores!A:C, 3, FALSE), "")</f>
        <v>MAQNELSON AGRICOLA L</v>
      </c>
      <c r="X1916" s="105" t="str">
        <f>IFERROR(VLOOKUP(V1916, Fornecedores!A:E, 5, FALSE), "")</f>
        <v>Itumbiara</v>
      </c>
      <c r="Y1916" s="105" t="str">
        <f>IFERROR(VLOOKUP(V1916, Fornecedores!A:F, 6, FALSE), "")</f>
        <v>GO</v>
      </c>
      <c r="Z1916" s="101" t="str">
        <f>IF(H1916=0, "Pedido entregue!", "Pendente")</f>
        <v>Pendente</v>
      </c>
      <c r="AB1916" s="132" t="str">
        <f>IF(Z1916="Pedido Entregue!", IF(AA1916=1, "Retirado do Almoxarifado", IF(AA1916=2, "Material devolvido", "Aguardando retirada")), IF(Z1916="Pendente", "Entrega pendente", ""))</f>
        <v>Entrega pendente</v>
      </c>
      <c r="AC1916" s="18">
        <v>1</v>
      </c>
      <c r="AD1916" s="18">
        <f>AC1916/SUMIF($P:$P,P1916,$AC:$AC)</f>
        <v>1</v>
      </c>
      <c r="AE1916" s="18">
        <f>IF(R1916=0,0,AC1916/SUMIF($R:$R,R1916,$AC:$AC))</f>
        <v>1.5625E-2</v>
      </c>
      <c r="AF1916" s="18">
        <f>IF(R1916=0,1,0)</f>
        <v>0</v>
      </c>
      <c r="AH1916" t="str">
        <f>TEXT(J1916,"MMMM")</f>
        <v>junho</v>
      </c>
    </row>
    <row r="1917" spans="1:34" ht="12.75" customHeight="1" x14ac:dyDescent="0.25">
      <c r="A1917" s="90" t="str">
        <f>IF(C1917="Oficina Diversos","Oficina Geral",
IF(ISNUMBER(FIND("Estoque - Colhedoras",C1917)),"Colhedoras",IF(ISNUMBER(FIND("Caldeiraria",C1917)),"Caldeiraria",IF(ISNUMBER(FIND("Borracharia",C1917)),"Borracharia",IF(ISNUMBER(FIND("Lubrificação",C1917)),"Lubrificação",
IF(ISNUMBER(FIND("Estoque - Carregadeiras",C1917)),"Carregadeiras",IF(ISNUMBER(FIND("Estoque - Veic. Leves",C1917)),"Veic. Leves",
IF(ISNUMBER(FIND("Estoque - Caminhões",C1917)),"Caminhões",IF(ISNUMBER(FIND("Estoque - Transbordos",C1917)),"Transbordos",
IF(ISNUMBER(FIND("Estoque - Tratores",C1917)),"Tratores",
IF(ISNUMBER(FIND("Estoque - Máquinas pesadas",C1917)),"Máquinas pesadas",
IF(ISNUMBER(FIND("Estoque - Reboques",C1917)),"Reboques",
IF(C1917="Estoque","Estoque",
IF(AND(ISNUMBER(C1917),C1917&gt;1000,C1917&lt;2000),"Caminhões",
IF(AND(ISNUMBER(C1917),C1917&gt;2000,C1917&lt;3000),"Tratores",
IF(AND(ISNUMBER(C1917),C1917&gt;3000,C1917&lt;4000),"Carregadeiras",
IF(AND(ISNUMBER(C1917),C1917&gt;4000,C1917&lt;5000),"Máquinas pesadas",
IF(AND(ISNUMBER(C1917),C1917&gt;5000,C1917&lt;6000),"Colhedoras",
IF(AND(ISNUMBER(C1917),C1917&gt;7000,C1917&lt;8000),"Irrigação",
IF(AND(ISNUMBER(C1917),C1917&gt;8000,C1917&lt;9000),"Reboques",IF(AND(ISNUMBER(C1917),C1917&gt;0,C1917&lt;1000),"Veic. Leves","")))))))))))))))))))))</f>
        <v>Tratores</v>
      </c>
      <c r="C1917" s="113">
        <v>2064</v>
      </c>
      <c r="D1917" s="2">
        <v>81070</v>
      </c>
      <c r="E1917" s="3" t="s">
        <v>20598</v>
      </c>
      <c r="F1917" s="101" t="str">
        <f>IF(ISBLANK(K1917), "Apenas Solicitação", "Tem OC")</f>
        <v>Tem OC</v>
      </c>
      <c r="G1917" s="2">
        <v>4</v>
      </c>
      <c r="H1917" s="102">
        <f>G1917-I1917</f>
        <v>4</v>
      </c>
      <c r="I1917" s="103"/>
      <c r="J1917" s="4">
        <v>45821</v>
      </c>
      <c r="K1917" s="180">
        <v>45842</v>
      </c>
      <c r="L1917" s="3" t="s">
        <v>20166</v>
      </c>
      <c r="M1917" s="104" t="str">
        <f ca="1">IF(OR(N1917="", N1917=0), "", IF(N1917&gt;TODAY(), "No prazo", "Atrasado"))</f>
        <v>Atrasado</v>
      </c>
      <c r="N1917" s="104">
        <f>IFERROR(K1917 + VALUE(LEFT(L1917, FIND(" ", L1917) - 1)), "")</f>
        <v>45846</v>
      </c>
      <c r="O1917" s="105">
        <f>IF(_xlfn.DAYS(K1917,J1917)&lt;0, "Aguardando OC", _xlfn.DAYS(K1917,J1917))</f>
        <v>21</v>
      </c>
      <c r="P1917" s="14">
        <v>407250</v>
      </c>
      <c r="Q1917" s="12"/>
      <c r="R1917" s="14">
        <v>170490</v>
      </c>
      <c r="S1917" s="2">
        <v>221</v>
      </c>
      <c r="T1917" s="135" t="s">
        <v>1029</v>
      </c>
      <c r="U1917" s="21">
        <v>12.14</v>
      </c>
      <c r="V1917" s="2">
        <v>3465</v>
      </c>
      <c r="W1917" s="105" t="str">
        <f>IFERROR(VLOOKUP(V1917, Fornecedores!A:C, 3, FALSE), "")</f>
        <v>MAQNELSON AGRICOLA L</v>
      </c>
      <c r="X1917" s="105" t="str">
        <f>IFERROR(VLOOKUP(V1917, Fornecedores!A:E, 5, FALSE), "")</f>
        <v>Itumbiara</v>
      </c>
      <c r="Y1917" s="105" t="str">
        <f>IFERROR(VLOOKUP(V1917, Fornecedores!A:F, 6, FALSE), "")</f>
        <v>GO</v>
      </c>
      <c r="Z1917" s="101" t="str">
        <f>IF(H1917=0, "Pedido entregue!", "Pendente")</f>
        <v>Pendente</v>
      </c>
      <c r="AB1917" s="132" t="str">
        <f>IF(Z1917="Pedido Entregue!", IF(AA1917=1, "Retirado do Almoxarifado", IF(AA1917=2, "Material devolvido", "Aguardando retirada")), IF(Z1917="Pendente", "Entrega pendente", ""))</f>
        <v>Entrega pendente</v>
      </c>
      <c r="AC1917" s="18">
        <v>1</v>
      </c>
      <c r="AD1917" s="18">
        <f>AC1917/SUMIF($P:$P,P1917,$AC:$AC)</f>
        <v>1</v>
      </c>
      <c r="AE1917" s="18">
        <f>IF(R1917=0,0,AC1917/SUMIF($R:$R,R1917,$AC:$AC))</f>
        <v>1.5625E-2</v>
      </c>
      <c r="AF1917" s="18">
        <f>IF(R1917=0,1,0)</f>
        <v>0</v>
      </c>
      <c r="AH1917" t="str">
        <f>TEXT(J1917,"MMMM")</f>
        <v>junho</v>
      </c>
    </row>
    <row r="1918" spans="1:34" ht="12.75" customHeight="1" x14ac:dyDescent="0.25">
      <c r="A1918" s="90" t="str">
        <f>IF(C1918="Oficina Diversos","Oficina Geral",
IF(ISNUMBER(FIND("Estoque - Colhedoras",C1918)),"Colhedoras",IF(ISNUMBER(FIND("Caldeiraria",C1918)),"Caldeiraria",IF(ISNUMBER(FIND("Borracharia",C1918)),"Borracharia",IF(ISNUMBER(FIND("Lubrificação",C1918)),"Lubrificação",
IF(ISNUMBER(FIND("Estoque - Carregadeiras",C1918)),"Carregadeiras",IF(ISNUMBER(FIND("Estoque - Veic. Leves",C1918)),"Veic. Leves",
IF(ISNUMBER(FIND("Estoque - Caminhões",C1918)),"Caminhões",IF(ISNUMBER(FIND("Estoque - Transbordos",C1918)),"Transbordos",
IF(ISNUMBER(FIND("Estoque - Tratores",C1918)),"Tratores",
IF(ISNUMBER(FIND("Estoque - Máquinas pesadas",C1918)),"Máquinas pesadas",
IF(ISNUMBER(FIND("Estoque - Reboques",C1918)),"Reboques",
IF(C1918="Estoque","Estoque",
IF(AND(ISNUMBER(C1918),C1918&gt;1000,C1918&lt;2000),"Caminhões",
IF(AND(ISNUMBER(C1918),C1918&gt;2000,C1918&lt;3000),"Tratores",
IF(AND(ISNUMBER(C1918),C1918&gt;3000,C1918&lt;4000),"Carregadeiras",
IF(AND(ISNUMBER(C1918),C1918&gt;4000,C1918&lt;5000),"Máquinas pesadas",
IF(AND(ISNUMBER(C1918),C1918&gt;5000,C1918&lt;6000),"Colhedoras",
IF(AND(ISNUMBER(C1918),C1918&gt;7000,C1918&lt;8000),"Irrigação",
IF(AND(ISNUMBER(C1918),C1918&gt;8000,C1918&lt;9000),"Reboques",IF(AND(ISNUMBER(C1918),C1918&gt;0,C1918&lt;1000),"Veic. Leves","")))))))))))))))))))))</f>
        <v>Oficina Geral</v>
      </c>
      <c r="C1918" s="144" t="s">
        <v>20771</v>
      </c>
      <c r="D1918" s="144">
        <v>81079</v>
      </c>
      <c r="E1918" s="145" t="s">
        <v>20806</v>
      </c>
      <c r="F1918" s="101" t="str">
        <f>IF(ISBLANK(K1918), "Apenas Solicitação", "Tem OC")</f>
        <v>Apenas Solicitação</v>
      </c>
      <c r="G1918" s="143">
        <v>1</v>
      </c>
      <c r="H1918" s="102">
        <f>G1918-I1918</f>
        <v>1</v>
      </c>
      <c r="I1918" s="103"/>
      <c r="J1918" s="147">
        <v>45829</v>
      </c>
      <c r="K1918" s="202"/>
      <c r="L1918" s="49"/>
      <c r="M1918" s="104" t="str">
        <f ca="1">IF(OR(N1918="", N1918=0), "", IF(N1918&gt;TODAY(), "No prazo", "Atrasado"))</f>
        <v/>
      </c>
      <c r="N1918" s="104" t="str">
        <f>IFERROR(K1918 + VALUE(LEFT(L1918, FIND(" ", L1918) - 1)), "")</f>
        <v/>
      </c>
      <c r="O1918" s="105" t="str">
        <f>IF(_xlfn.DAYS(K1918,J1918)&lt;0, "Aguardando OC", _xlfn.DAYS(K1918,J1918))</f>
        <v>Aguardando OC</v>
      </c>
      <c r="P1918" s="200">
        <v>408676</v>
      </c>
      <c r="Q1918" s="12"/>
      <c r="R1918" s="200">
        <v>0</v>
      </c>
      <c r="S1918" s="143">
        <v>221</v>
      </c>
      <c r="T1918" s="135" t="s">
        <v>1029</v>
      </c>
      <c r="U1918" s="164">
        <v>0</v>
      </c>
      <c r="V1918" s="144"/>
      <c r="W1918" s="105" t="str">
        <f>IFERROR(VLOOKUP(V1918, Fornecedores!A:C, 3, FALSE), "")</f>
        <v/>
      </c>
      <c r="X1918" s="105" t="str">
        <f>IFERROR(VLOOKUP(V1918, Fornecedores!A:E, 5, FALSE), "")</f>
        <v/>
      </c>
      <c r="Y1918" s="105" t="str">
        <f>IFERROR(VLOOKUP(V1918, Fornecedores!A:F, 6, FALSE), "")</f>
        <v/>
      </c>
      <c r="Z1918" s="101" t="str">
        <f>IF(H1918=0, "Pedido entregue!", "Pendente")</f>
        <v>Pendente</v>
      </c>
      <c r="AB1918" s="132" t="str">
        <f>IF(Z1918="Pedido Entregue!", IF(AA1918=1, "Retirado do Almoxarifado", IF(AA1918=2, "Material devolvido", "Aguardando retirada")), IF(Z1918="Pendente", "Entrega pendente", ""))</f>
        <v>Entrega pendente</v>
      </c>
      <c r="AC1918" s="18">
        <v>1</v>
      </c>
      <c r="AD1918" s="18">
        <f>AC1918/SUMIF($P:$P,P1918,$AC:$AC)</f>
        <v>1</v>
      </c>
      <c r="AE1918" s="18">
        <f>IF(R1918=0,0,AC1918/SUMIF($R:$R,R1918,$AC:$AC))</f>
        <v>0</v>
      </c>
      <c r="AF1918" s="18">
        <f>IF(R1918=0,1,0)</f>
        <v>1</v>
      </c>
      <c r="AH1918" t="str">
        <f>TEXT(J1918,"MMMM")</f>
        <v>junho</v>
      </c>
    </row>
    <row r="1919" spans="1:34" ht="12.75" hidden="1" customHeight="1" x14ac:dyDescent="0.25">
      <c r="A1919" s="90" t="str">
        <f>IF(C1919="Oficina Diversos","Oficina Geral",
IF(ISNUMBER(FIND("Estoque - Colhedoras",C1919)),"Colhedoras",IF(ISNUMBER(FIND("Caldeiraria",C1919)),"Caldeiraria",IF(ISNUMBER(FIND("Borracharia",C1919)),"Borracharia",IF(ISNUMBER(FIND("Lubrificação",C1919)),"Lubrificação",
IF(ISNUMBER(FIND("Estoque - Carregadeiras",C1919)),"Carregadeiras",IF(ISNUMBER(FIND("Estoque - Veic. Leves",C1919)),"Veic. Leves",
IF(ISNUMBER(FIND("Estoque - Caminhões",C1919)),"Caminhões",IF(ISNUMBER(FIND("Estoque - Transbordos",C1919)),"Transbordos",
IF(ISNUMBER(FIND("Estoque - Tratores",C1919)),"Tratores",
IF(ISNUMBER(FIND("Estoque - Máquinas pesadas",C1919)),"Máquinas pesadas",
IF(ISNUMBER(FIND("Estoque - Reboques",C1919)),"Reboques",
IF(C1919="Estoque","Estoque",
IF(AND(ISNUMBER(C1919),C1919&gt;1000,C1919&lt;2000),"Caminhões",
IF(AND(ISNUMBER(C1919),C1919&gt;2000,C1919&lt;3000),"Tratores",
IF(AND(ISNUMBER(C1919),C1919&gt;3000,C1919&lt;4000),"Carregadeiras",
IF(AND(ISNUMBER(C1919),C1919&gt;4000,C1919&lt;5000),"Máquinas pesadas",
IF(AND(ISNUMBER(C1919),C1919&gt;5000,C1919&lt;6000),"Colhedoras",
IF(AND(ISNUMBER(C1919),C1919&gt;7000,C1919&lt;8000),"Irrigação",
IF(AND(ISNUMBER(C1919),C1919&gt;8000,C1919&lt;9000),"Reboques",IF(AND(ISNUMBER(C1919),C1919&gt;0,C1919&lt;1000),"Veic. Leves","")))))))))))))))))))))</f>
        <v>Colhedoras</v>
      </c>
      <c r="B1919" s="72"/>
      <c r="C1919" s="2">
        <v>5001</v>
      </c>
      <c r="D1919" s="2">
        <v>81118</v>
      </c>
      <c r="E1919" s="10" t="s">
        <v>483</v>
      </c>
      <c r="F1919" s="14" t="str">
        <f>IF(ISBLANK(K1919), "Apenas Solicitação", "Tem OC")</f>
        <v>Tem OC</v>
      </c>
      <c r="G1919" s="2">
        <v>4</v>
      </c>
      <c r="H1919" s="37">
        <f>G1919-I1919</f>
        <v>0</v>
      </c>
      <c r="I1919" s="38">
        <v>4</v>
      </c>
      <c r="J1919" s="4">
        <v>45706</v>
      </c>
      <c r="K1919" s="180">
        <v>45714</v>
      </c>
      <c r="L1919" s="4"/>
      <c r="M1919" s="44"/>
      <c r="N1919" s="44" t="str">
        <f>IFERROR(K1919 + VALUE(LEFT(L1919, FIND(" ", L1919) - 1)), "")</f>
        <v/>
      </c>
      <c r="O1919" s="3">
        <f>IF(_xlfn.DAYS(K1919,J1919)&lt;0, "Aguardando OC", _xlfn.DAYS(K1919,J1919))</f>
        <v>8</v>
      </c>
      <c r="P1919" s="14">
        <v>392990</v>
      </c>
      <c r="Q1919" s="169">
        <v>1129631</v>
      </c>
      <c r="R1919" s="14">
        <v>164705</v>
      </c>
      <c r="S1919" s="2">
        <v>119</v>
      </c>
      <c r="T1919" s="135" t="s">
        <v>557</v>
      </c>
      <c r="U1919" s="21">
        <v>109.68</v>
      </c>
      <c r="V1919" s="2">
        <v>12397</v>
      </c>
      <c r="W1919" s="43" t="str">
        <f>IFERROR(VLOOKUP(V1919, Fornecedores!A:C, 3, FALSE), "")</f>
        <v xml:space="preserve">UNIMIL INDÚSTRIA </v>
      </c>
      <c r="X1919" s="43" t="str">
        <f>IFERROR(VLOOKUP(V1919, Fornecedores!A:E, 5, FALSE), "")</f>
        <v>Piracicaba</v>
      </c>
      <c r="Y1919" s="43" t="str">
        <f>IFERROR(VLOOKUP(V1919, Fornecedores!A:F, 6, FALSE), "")</f>
        <v>SP</v>
      </c>
      <c r="Z1919" s="14" t="str">
        <f>IF(H1919=0, "Pedido entregue!", "Pendente")</f>
        <v>Pedido entregue!</v>
      </c>
      <c r="AA1919" s="74"/>
      <c r="AB1919" s="58" t="str">
        <f>IF(Z1919="Pedido Entregue!", IF(AA1919=1, "Retirado do Almoxarifado", IF(AA1919=2, "Material devolvido", "Aguardando retirada")), IF(Z1919="Pendente", "Entrega pendente", ""))</f>
        <v>Aguardando retirada</v>
      </c>
      <c r="AC1919" s="18">
        <v>1</v>
      </c>
      <c r="AD1919" s="18">
        <f>AC1919/SUMIF($P:$P,P1919,$AC:$AC)</f>
        <v>1</v>
      </c>
      <c r="AE1919" s="18">
        <f>IF(R1919=0,0,AC1919/SUMIF($R:$R,R1919,$AC:$AC))</f>
        <v>0.1</v>
      </c>
      <c r="AF1919" s="18">
        <f>IF(R1919=0,1,0)</f>
        <v>0</v>
      </c>
      <c r="AG1919" s="18">
        <f>IF(R1919=0,#REF!-J1919,0)</f>
        <v>0</v>
      </c>
      <c r="AH1919" t="str">
        <f>TEXT(J1919,"MMMM")</f>
        <v>fevereiro</v>
      </c>
    </row>
    <row r="1920" spans="1:34" ht="12.75" hidden="1" customHeight="1" x14ac:dyDescent="0.25">
      <c r="A1920" s="90" t="str">
        <f>IF(C1920="Oficina Diversos","Oficina Geral",
IF(ISNUMBER(FIND("Estoque - Colhedoras",C1920)),"Colhedoras",IF(ISNUMBER(FIND("Caldeiraria",C1920)),"Caldeiraria",IF(ISNUMBER(FIND("Borracharia",C1920)),"Borracharia",IF(ISNUMBER(FIND("Lubrificação",C1920)),"Lubrificação",
IF(ISNUMBER(FIND("Estoque - Carregadeiras",C1920)),"Carregadeiras",IF(ISNUMBER(FIND("Estoque - Veic. Leves",C1920)),"Veic. Leves",
IF(ISNUMBER(FIND("Estoque - Caminhões",C1920)),"Caminhões",IF(ISNUMBER(FIND("Estoque - Transbordos",C1920)),"Transbordos",
IF(ISNUMBER(FIND("Estoque - Tratores",C1920)),"Tratores",
IF(ISNUMBER(FIND("Estoque - Máquinas pesadas",C1920)),"Máquinas pesadas",
IF(ISNUMBER(FIND("Estoque - Reboques",C1920)),"Reboques",
IF(C1920="Estoque","Estoque",
IF(AND(ISNUMBER(C1920),C1920&gt;1000,C1920&lt;2000),"Caminhões",
IF(AND(ISNUMBER(C1920),C1920&gt;2000,C1920&lt;3000),"Tratores",
IF(AND(ISNUMBER(C1920),C1920&gt;3000,C1920&lt;4000),"Carregadeiras",
IF(AND(ISNUMBER(C1920),C1920&gt;4000,C1920&lt;5000),"Máquinas pesadas",
IF(AND(ISNUMBER(C1920),C1920&gt;5000,C1920&lt;6000),"Colhedoras",
IF(AND(ISNUMBER(C1920),C1920&gt;7000,C1920&lt;8000),"Irrigação",
IF(AND(ISNUMBER(C1920),C1920&gt;8000,C1920&lt;9000),"Reboques",IF(AND(ISNUMBER(C1920),C1920&gt;0,C1920&lt;1000),"Veic. Leves","")))))))))))))))))))))</f>
        <v>Colhedoras</v>
      </c>
      <c r="B1920" s="72"/>
      <c r="C1920" s="2">
        <v>5002</v>
      </c>
      <c r="D1920" s="2">
        <v>81118</v>
      </c>
      <c r="E1920" s="10" t="s">
        <v>483</v>
      </c>
      <c r="F1920" s="14" t="str">
        <f>IF(ISBLANK(K1920), "Apenas Solicitação", "Tem OC")</f>
        <v>Tem OC</v>
      </c>
      <c r="G1920" s="2">
        <v>4</v>
      </c>
      <c r="H1920" s="37">
        <f>G1920-I1920</f>
        <v>0</v>
      </c>
      <c r="I1920" s="38">
        <v>4</v>
      </c>
      <c r="J1920" s="4">
        <v>45706</v>
      </c>
      <c r="K1920" s="180">
        <v>45714</v>
      </c>
      <c r="L1920" s="4"/>
      <c r="M1920" s="44"/>
      <c r="N1920" s="44" t="str">
        <f>IFERROR(K1920 + VALUE(LEFT(L1920, FIND(" ", L1920) - 1)), "")</f>
        <v/>
      </c>
      <c r="O1920" s="3">
        <f>IF(_xlfn.DAYS(K1920,J1920)&lt;0, "Aguardando OC", _xlfn.DAYS(K1920,J1920))</f>
        <v>8</v>
      </c>
      <c r="P1920" s="14">
        <v>393132</v>
      </c>
      <c r="Q1920" s="169">
        <v>1129753</v>
      </c>
      <c r="R1920" s="14">
        <v>164705</v>
      </c>
      <c r="S1920" s="2">
        <v>119</v>
      </c>
      <c r="T1920" s="135" t="s">
        <v>557</v>
      </c>
      <c r="U1920" s="21">
        <v>109.68</v>
      </c>
      <c r="V1920" s="2">
        <v>12397</v>
      </c>
      <c r="W1920" s="43" t="str">
        <f>IFERROR(VLOOKUP(V1920, Fornecedores!A:C, 3, FALSE), "")</f>
        <v xml:space="preserve">UNIMIL INDÚSTRIA </v>
      </c>
      <c r="X1920" s="43" t="str">
        <f>IFERROR(VLOOKUP(V1920, Fornecedores!A:E, 5, FALSE), "")</f>
        <v>Piracicaba</v>
      </c>
      <c r="Y1920" s="43" t="str">
        <f>IFERROR(VLOOKUP(V1920, Fornecedores!A:F, 6, FALSE), "")</f>
        <v>SP</v>
      </c>
      <c r="Z1920" s="14" t="str">
        <f>IF(H1920=0, "Pedido entregue!", "Pendente")</f>
        <v>Pedido entregue!</v>
      </c>
      <c r="AA1920" s="74"/>
      <c r="AB1920" s="58" t="str">
        <f>IF(Z1920="Pedido Entregue!", IF(AA1920=1, "Retirado do Almoxarifado", IF(AA1920=2, "Material devolvido", "Aguardando retirada")), IF(Z1920="Pendente", "Entrega pendente", ""))</f>
        <v>Aguardando retirada</v>
      </c>
      <c r="AC1920" s="18">
        <v>1</v>
      </c>
      <c r="AD1920" s="18">
        <f>AC1920/SUMIF($P:$P,P1920,$AC:$AC)</f>
        <v>1</v>
      </c>
      <c r="AE1920" s="18">
        <f>IF(R1920=0,0,AC1920/SUMIF($R:$R,R1920,$AC:$AC))</f>
        <v>0.1</v>
      </c>
      <c r="AF1920" s="18">
        <f>IF(R1920=0,1,0)</f>
        <v>0</v>
      </c>
      <c r="AG1920" s="18">
        <f>IF(R1920=0,#REF!-J1920,0)</f>
        <v>0</v>
      </c>
      <c r="AH1920" t="str">
        <f>TEXT(J1920,"MMMM")</f>
        <v>fevereiro</v>
      </c>
    </row>
    <row r="1921" spans="1:34" ht="12.75" hidden="1" customHeight="1" x14ac:dyDescent="0.25">
      <c r="A1921" s="90" t="str">
        <f>IF(C1921="Oficina Diversos","Oficina Geral",
IF(ISNUMBER(FIND("Estoque - Colhedoras",C1921)),"Colhedoras",IF(ISNUMBER(FIND("Caldeiraria",C1921)),"Caldeiraria",IF(ISNUMBER(FIND("Borracharia",C1921)),"Borracharia",IF(ISNUMBER(FIND("Lubrificação",C1921)),"Lubrificação",
IF(ISNUMBER(FIND("Estoque - Carregadeiras",C1921)),"Carregadeiras",IF(ISNUMBER(FIND("Estoque - Veic. Leves",C1921)),"Veic. Leves",
IF(ISNUMBER(FIND("Estoque - Caminhões",C1921)),"Caminhões",IF(ISNUMBER(FIND("Estoque - Transbordos",C1921)),"Transbordos",
IF(ISNUMBER(FIND("Estoque - Tratores",C1921)),"Tratores",
IF(ISNUMBER(FIND("Estoque - Máquinas pesadas",C1921)),"Máquinas pesadas",
IF(ISNUMBER(FIND("Estoque - Reboques",C1921)),"Reboques",
IF(C1921="Estoque","Estoque",
IF(AND(ISNUMBER(C1921),C1921&gt;1000,C1921&lt;2000),"Caminhões",
IF(AND(ISNUMBER(C1921),C1921&gt;2000,C1921&lt;3000),"Tratores",
IF(AND(ISNUMBER(C1921),C1921&gt;3000,C1921&lt;4000),"Carregadeiras",
IF(AND(ISNUMBER(C1921),C1921&gt;4000,C1921&lt;5000),"Máquinas pesadas",
IF(AND(ISNUMBER(C1921),C1921&gt;5000,C1921&lt;6000),"Colhedoras",
IF(AND(ISNUMBER(C1921),C1921&gt;7000,C1921&lt;8000),"Irrigação",
IF(AND(ISNUMBER(C1921),C1921&gt;8000,C1921&lt;9000),"Reboques",IF(AND(ISNUMBER(C1921),C1921&gt;0,C1921&lt;1000),"Veic. Leves","")))))))))))))))))))))</f>
        <v>Colhedoras</v>
      </c>
      <c r="B1921" s="72"/>
      <c r="C1921" s="2">
        <v>5003</v>
      </c>
      <c r="D1921" s="2">
        <v>81118</v>
      </c>
      <c r="E1921" s="10" t="s">
        <v>483</v>
      </c>
      <c r="F1921" s="14" t="str">
        <f>IF(ISBLANK(K1921), "Apenas Solicitação", "Tem OC")</f>
        <v>Tem OC</v>
      </c>
      <c r="G1921" s="2">
        <v>4</v>
      </c>
      <c r="H1921" s="37">
        <f>G1921-I1921</f>
        <v>0</v>
      </c>
      <c r="I1921" s="38">
        <v>4</v>
      </c>
      <c r="J1921" s="4">
        <v>45707</v>
      </c>
      <c r="K1921" s="180">
        <v>45721</v>
      </c>
      <c r="L1921" s="4"/>
      <c r="M1921" s="44"/>
      <c r="N1921" s="44" t="str">
        <f>IFERROR(K1921 + VALUE(LEFT(L1921, FIND(" ", L1921) - 1)), "")</f>
        <v/>
      </c>
      <c r="O1921" s="3">
        <f>IF(_xlfn.DAYS(K1921,J1921)&lt;0, "Aguardando OC", _xlfn.DAYS(K1921,J1921))</f>
        <v>14</v>
      </c>
      <c r="P1921" s="14">
        <v>393399</v>
      </c>
      <c r="Q1921" s="169">
        <v>1130169</v>
      </c>
      <c r="R1921" s="14">
        <v>164896</v>
      </c>
      <c r="S1921" s="2">
        <v>119</v>
      </c>
      <c r="T1921" s="135" t="s">
        <v>557</v>
      </c>
      <c r="U1921" s="21">
        <v>109.68</v>
      </c>
      <c r="V1921" s="2">
        <v>12397</v>
      </c>
      <c r="W1921" s="43" t="str">
        <f>IFERROR(VLOOKUP(V1921, Fornecedores!A:C, 3, FALSE), "")</f>
        <v xml:space="preserve">UNIMIL INDÚSTRIA </v>
      </c>
      <c r="X1921" s="43" t="str">
        <f>IFERROR(VLOOKUP(V1921, Fornecedores!A:E, 5, FALSE), "")</f>
        <v>Piracicaba</v>
      </c>
      <c r="Y1921" s="43" t="str">
        <f>IFERROR(VLOOKUP(V1921, Fornecedores!A:F, 6, FALSE), "")</f>
        <v>SP</v>
      </c>
      <c r="Z1921" s="14" t="str">
        <f>IF(H1921=0, "Pedido entregue!", "Pendente")</f>
        <v>Pedido entregue!</v>
      </c>
      <c r="AA1921" s="74"/>
      <c r="AB1921" s="58" t="str">
        <f>IF(Z1921="Pedido Entregue!", IF(AA1921=1, "Retirado do Almoxarifado", IF(AA1921=2, "Material devolvido", "Aguardando retirada")), IF(Z1921="Pendente", "Entrega pendente", ""))</f>
        <v>Aguardando retirada</v>
      </c>
      <c r="AC1921" s="18">
        <v>1</v>
      </c>
      <c r="AD1921" s="18">
        <f>AC1921/SUMIF($P:$P,P1921,$AC:$AC)</f>
        <v>1</v>
      </c>
      <c r="AE1921" s="18">
        <f>IF(R1921=0,0,AC1921/SUMIF($R:$R,R1921,$AC:$AC))</f>
        <v>6.6666666666666666E-2</v>
      </c>
      <c r="AF1921" s="18">
        <f>IF(R1921=0,1,0)</f>
        <v>0</v>
      </c>
      <c r="AG1921" s="18">
        <f>IF(R1921=0,#REF!-J1921,0)</f>
        <v>0</v>
      </c>
      <c r="AH1921" t="str">
        <f>TEXT(J1921,"MMMM")</f>
        <v>fevereiro</v>
      </c>
    </row>
    <row r="1922" spans="1:34" ht="12.75" hidden="1" customHeight="1" x14ac:dyDescent="0.25">
      <c r="A1922" s="90" t="str">
        <f>IF(C1922="Oficina Diversos","Oficina Geral",
IF(ISNUMBER(FIND("Estoque - Colhedoras",C1922)),"Colhedoras",IF(ISNUMBER(FIND("Caldeiraria",C1922)),"Caldeiraria",IF(ISNUMBER(FIND("Borracharia",C1922)),"Borracharia",IF(ISNUMBER(FIND("Lubrificação",C1922)),"Lubrificação",
IF(ISNUMBER(FIND("Estoque - Carregadeiras",C1922)),"Carregadeiras",IF(ISNUMBER(FIND("Estoque - Veic. Leves",C1922)),"Veic. Leves",
IF(ISNUMBER(FIND("Estoque - Caminhões",C1922)),"Caminhões",IF(ISNUMBER(FIND("Estoque - Transbordos",C1922)),"Transbordos",
IF(ISNUMBER(FIND("Estoque - Tratores",C1922)),"Tratores",
IF(ISNUMBER(FIND("Estoque - Máquinas pesadas",C1922)),"Máquinas pesadas",
IF(ISNUMBER(FIND("Estoque - Reboques",C1922)),"Reboques",
IF(C1922="Estoque","Estoque",
IF(AND(ISNUMBER(C1922),C1922&gt;1000,C1922&lt;2000),"Caminhões",
IF(AND(ISNUMBER(C1922),C1922&gt;2000,C1922&lt;3000),"Tratores",
IF(AND(ISNUMBER(C1922),C1922&gt;3000,C1922&lt;4000),"Carregadeiras",
IF(AND(ISNUMBER(C1922),C1922&gt;4000,C1922&lt;5000),"Máquinas pesadas",
IF(AND(ISNUMBER(C1922),C1922&gt;5000,C1922&lt;6000),"Colhedoras",
IF(AND(ISNUMBER(C1922),C1922&gt;7000,C1922&lt;8000),"Irrigação",
IF(AND(ISNUMBER(C1922),C1922&gt;8000,C1922&lt;9000),"Reboques",IF(AND(ISNUMBER(C1922),C1922&gt;0,C1922&lt;1000),"Veic. Leves","")))))))))))))))))))))</f>
        <v>Colhedoras</v>
      </c>
      <c r="B1922" s="72"/>
      <c r="C1922" s="34">
        <v>5001</v>
      </c>
      <c r="D1922" s="34">
        <v>81118</v>
      </c>
      <c r="E1922" s="36" t="s">
        <v>483</v>
      </c>
      <c r="F1922" s="14" t="str">
        <f>IF(ISBLANK(K1922), "Apenas Solicitação", "Tem OC")</f>
        <v>Tem OC</v>
      </c>
      <c r="G1922" s="34">
        <v>4</v>
      </c>
      <c r="H1922" s="37">
        <f>G1922-I1922</f>
        <v>0</v>
      </c>
      <c r="I1922" s="38">
        <v>4</v>
      </c>
      <c r="J1922" s="35">
        <v>45757</v>
      </c>
      <c r="K1922" s="184">
        <v>45776</v>
      </c>
      <c r="L1922" s="35"/>
      <c r="M1922" s="44"/>
      <c r="N1922" s="44" t="str">
        <f>IFERROR(K1922 + VALUE(LEFT(L1922, FIND(" ", L1922) - 1)), "")</f>
        <v/>
      </c>
      <c r="O1922" s="3">
        <f>IF(_xlfn.DAYS(K1922,J1922)&lt;0, "Aguardando OC", _xlfn.DAYS(K1922,J1922))</f>
        <v>19</v>
      </c>
      <c r="P1922" s="193">
        <v>398813</v>
      </c>
      <c r="Q1922" s="57">
        <v>1143606</v>
      </c>
      <c r="R1922" s="193">
        <v>166889</v>
      </c>
      <c r="S1922" s="34">
        <v>119</v>
      </c>
      <c r="T1922" s="266" t="s">
        <v>557</v>
      </c>
      <c r="U1922" s="40">
        <v>29.202500000000001</v>
      </c>
      <c r="V1922" s="34">
        <v>14644</v>
      </c>
      <c r="W1922" s="43" t="str">
        <f>IFERROR(VLOOKUP(V1922, Fornecedores!A:C, 3, FALSE), "")</f>
        <v xml:space="preserve">GEOMAQ </v>
      </c>
      <c r="X1922" s="43" t="str">
        <f>IFERROR(VLOOKUP(V1922, Fornecedores!A:E, 5, FALSE), "")</f>
        <v>São José do Rio Preto</v>
      </c>
      <c r="Y1922" s="43" t="str">
        <f>IFERROR(VLOOKUP(V1922, Fornecedores!A:F, 6, FALSE), "")</f>
        <v>SP</v>
      </c>
      <c r="Z1922" s="14" t="str">
        <f>IF(H1922=0, "Pedido entregue!", "Pendente")</f>
        <v>Pedido entregue!</v>
      </c>
      <c r="AA1922" s="74">
        <v>1</v>
      </c>
      <c r="AB1922" s="58" t="str">
        <f>IF(Z1922="Pedido Entregue!", IF(AA1922=1, "Retirado do Almoxarifado", IF(AA1922=2, "Material devolvido", "Aguardando retirada")), IF(Z1922="Pendente", "Entrega pendente", ""))</f>
        <v>Retirado do Almoxarifado</v>
      </c>
      <c r="AC1922" s="18">
        <v>1</v>
      </c>
      <c r="AD1922" s="18">
        <f>AC1922/SUMIF($P:$P,P1922,$AC:$AC)</f>
        <v>1</v>
      </c>
      <c r="AE1922" s="18">
        <f>IF(R1922=0,0,AC1922/SUMIF($R:$R,R1922,$AC:$AC))</f>
        <v>0.125</v>
      </c>
      <c r="AF1922" s="18">
        <f>IF(R1922=0,1,0)</f>
        <v>0</v>
      </c>
      <c r="AH1922" t="str">
        <f>TEXT(J1922,"MMMM")</f>
        <v>abril</v>
      </c>
    </row>
    <row r="1923" spans="1:34" ht="12.75" hidden="1" customHeight="1" x14ac:dyDescent="0.25">
      <c r="A1923" s="90" t="str">
        <f>IF(C1923="Oficina Diversos","Oficina Geral",
IF(ISNUMBER(FIND("Estoque - Colhedoras",C1923)),"Colhedoras",IF(ISNUMBER(FIND("Caldeiraria",C1923)),"Caldeiraria",IF(ISNUMBER(FIND("Borracharia",C1923)),"Borracharia",IF(ISNUMBER(FIND("Lubrificação",C1923)),"Lubrificação",
IF(ISNUMBER(FIND("Estoque - Carregadeiras",C1923)),"Carregadeiras",IF(ISNUMBER(FIND("Estoque - Veic. Leves",C1923)),"Veic. Leves",
IF(ISNUMBER(FIND("Estoque - Caminhões",C1923)),"Caminhões",IF(ISNUMBER(FIND("Estoque - Transbordos",C1923)),"Transbordos",
IF(ISNUMBER(FIND("Estoque - Tratores",C1923)),"Tratores",
IF(ISNUMBER(FIND("Estoque - Máquinas pesadas",C1923)),"Máquinas pesadas",
IF(ISNUMBER(FIND("Estoque - Reboques",C1923)),"Reboques",
IF(C1923="Estoque","Estoque",
IF(AND(ISNUMBER(C1923),C1923&gt;1000,C1923&lt;2000),"Caminhões",
IF(AND(ISNUMBER(C1923),C1923&gt;2000,C1923&lt;3000),"Tratores",
IF(AND(ISNUMBER(C1923),C1923&gt;3000,C1923&lt;4000),"Carregadeiras",
IF(AND(ISNUMBER(C1923),C1923&gt;4000,C1923&lt;5000),"Máquinas pesadas",
IF(AND(ISNUMBER(C1923),C1923&gt;5000,C1923&lt;6000),"Colhedoras",
IF(AND(ISNUMBER(C1923),C1923&gt;7000,C1923&lt;8000),"Irrigação",
IF(AND(ISNUMBER(C1923),C1923&gt;8000,C1923&lt;9000),"Reboques",IF(AND(ISNUMBER(C1923),C1923&gt;0,C1923&lt;1000),"Veic. Leves","")))))))))))))))))))))</f>
        <v>Colhedoras</v>
      </c>
      <c r="B1923" s="72"/>
      <c r="C1923" s="34">
        <v>5002</v>
      </c>
      <c r="D1923" s="34">
        <v>81118</v>
      </c>
      <c r="E1923" s="36" t="s">
        <v>483</v>
      </c>
      <c r="F1923" s="14" t="str">
        <f>IF(ISBLANK(K1923), "Apenas Solicitação", "Tem OC")</f>
        <v>Tem OC</v>
      </c>
      <c r="G1923" s="34">
        <v>4</v>
      </c>
      <c r="H1923" s="37">
        <f>G1923-I1923</f>
        <v>0</v>
      </c>
      <c r="I1923" s="38">
        <v>4</v>
      </c>
      <c r="J1923" s="35">
        <v>45757</v>
      </c>
      <c r="K1923" s="184">
        <v>45776</v>
      </c>
      <c r="L1923" s="35"/>
      <c r="M1923" s="44"/>
      <c r="N1923" s="44" t="str">
        <f>IFERROR(K1923 + VALUE(LEFT(L1923, FIND(" ", L1923) - 1)), "")</f>
        <v/>
      </c>
      <c r="O1923" s="3">
        <f>IF(_xlfn.DAYS(K1923,J1923)&lt;0, "Aguardando OC", _xlfn.DAYS(K1923,J1923))</f>
        <v>19</v>
      </c>
      <c r="P1923" s="193">
        <v>398823</v>
      </c>
      <c r="Q1923" s="57">
        <v>1143617</v>
      </c>
      <c r="R1923" s="193">
        <v>166889</v>
      </c>
      <c r="S1923" s="34">
        <v>119</v>
      </c>
      <c r="T1923" s="266" t="s">
        <v>557</v>
      </c>
      <c r="U1923" s="40">
        <v>29.202500000000001</v>
      </c>
      <c r="V1923" s="34">
        <v>14644</v>
      </c>
      <c r="W1923" s="43" t="str">
        <f>IFERROR(VLOOKUP(V1923, Fornecedores!A:C, 3, FALSE), "")</f>
        <v xml:space="preserve">GEOMAQ </v>
      </c>
      <c r="X1923" s="43" t="str">
        <f>IFERROR(VLOOKUP(V1923, Fornecedores!A:E, 5, FALSE), "")</f>
        <v>São José do Rio Preto</v>
      </c>
      <c r="Y1923" s="43" t="str">
        <f>IFERROR(VLOOKUP(V1923, Fornecedores!A:F, 6, FALSE), "")</f>
        <v>SP</v>
      </c>
      <c r="Z1923" s="14" t="str">
        <f>IF(H1923=0, "Pedido entregue!", "Pendente")</f>
        <v>Pedido entregue!</v>
      </c>
      <c r="AA1923" s="74">
        <v>1</v>
      </c>
      <c r="AB1923" s="58" t="str">
        <f>IF(Z1923="Pedido Entregue!", IF(AA1923=1, "Retirado do Almoxarifado", IF(AA1923=2, "Material devolvido", "Aguardando retirada")), IF(Z1923="Pendente", "Entrega pendente", ""))</f>
        <v>Retirado do Almoxarifado</v>
      </c>
      <c r="AC1923" s="18">
        <v>1</v>
      </c>
      <c r="AD1923" s="18">
        <f>AC1923/SUMIF($P:$P,P1923,$AC:$AC)</f>
        <v>1</v>
      </c>
      <c r="AE1923" s="18">
        <f>IF(R1923=0,0,AC1923/SUMIF($R:$R,R1923,$AC:$AC))</f>
        <v>0.125</v>
      </c>
      <c r="AF1923" s="18">
        <f>IF(R1923=0,1,0)</f>
        <v>0</v>
      </c>
      <c r="AH1923" t="str">
        <f>TEXT(J1923,"MMMM")</f>
        <v>abril</v>
      </c>
    </row>
    <row r="1924" spans="1:34" ht="12.75" hidden="1" customHeight="1" x14ac:dyDescent="0.25">
      <c r="A1924" s="90" t="str">
        <f>IF(C1924="Oficina Diversos","Oficina Geral",
IF(ISNUMBER(FIND("Estoque - Colhedoras",C1924)),"Colhedoras",IF(ISNUMBER(FIND("Caldeiraria",C1924)),"Caldeiraria",IF(ISNUMBER(FIND("Borracharia",C1924)),"Borracharia",IF(ISNUMBER(FIND("Lubrificação",C1924)),"Lubrificação",
IF(ISNUMBER(FIND("Estoque - Carregadeiras",C1924)),"Carregadeiras",IF(ISNUMBER(FIND("Estoque - Veic. Leves",C1924)),"Veic. Leves",
IF(ISNUMBER(FIND("Estoque - Caminhões",C1924)),"Caminhões",IF(ISNUMBER(FIND("Estoque - Transbordos",C1924)),"Transbordos",
IF(ISNUMBER(FIND("Estoque - Tratores",C1924)),"Tratores",
IF(ISNUMBER(FIND("Estoque - Máquinas pesadas",C1924)),"Máquinas pesadas",
IF(ISNUMBER(FIND("Estoque - Reboques",C1924)),"Reboques",
IF(C1924="Estoque","Estoque",
IF(AND(ISNUMBER(C1924),C1924&gt;1000,C1924&lt;2000),"Caminhões",
IF(AND(ISNUMBER(C1924),C1924&gt;2000,C1924&lt;3000),"Tratores",
IF(AND(ISNUMBER(C1924),C1924&gt;3000,C1924&lt;4000),"Carregadeiras",
IF(AND(ISNUMBER(C1924),C1924&gt;4000,C1924&lt;5000),"Máquinas pesadas",
IF(AND(ISNUMBER(C1924),C1924&gt;5000,C1924&lt;6000),"Colhedoras",
IF(AND(ISNUMBER(C1924),C1924&gt;7000,C1924&lt;8000),"Irrigação",
IF(AND(ISNUMBER(C1924),C1924&gt;8000,C1924&lt;9000),"Reboques",IF(AND(ISNUMBER(C1924),C1924&gt;0,C1924&lt;1000),"Veic. Leves","")))))))))))))))))))))</f>
        <v>Colhedoras</v>
      </c>
      <c r="B1924" s="72"/>
      <c r="C1924" s="34">
        <v>5003</v>
      </c>
      <c r="D1924" s="34">
        <v>81118</v>
      </c>
      <c r="E1924" s="36" t="s">
        <v>483</v>
      </c>
      <c r="F1924" s="14" t="str">
        <f>IF(ISBLANK(K1924), "Apenas Solicitação", "Tem OC")</f>
        <v>Tem OC</v>
      </c>
      <c r="G1924" s="34">
        <v>4</v>
      </c>
      <c r="H1924" s="37">
        <f>G1924-I1924</f>
        <v>0</v>
      </c>
      <c r="I1924" s="38">
        <v>4</v>
      </c>
      <c r="J1924" s="35">
        <v>45757</v>
      </c>
      <c r="K1924" s="184">
        <v>45776</v>
      </c>
      <c r="L1924" s="35"/>
      <c r="M1924" s="44"/>
      <c r="N1924" s="44" t="str">
        <f>IFERROR(K1924 + VALUE(LEFT(L1924, FIND(" ", L1924) - 1)), "")</f>
        <v/>
      </c>
      <c r="O1924" s="3">
        <f>IF(_xlfn.DAYS(K1924,J1924)&lt;0, "Aguardando OC", _xlfn.DAYS(K1924,J1924))</f>
        <v>19</v>
      </c>
      <c r="P1924" s="193">
        <v>398834</v>
      </c>
      <c r="Q1924" s="57">
        <v>1143620</v>
      </c>
      <c r="R1924" s="193">
        <v>166889</v>
      </c>
      <c r="S1924" s="34">
        <v>119</v>
      </c>
      <c r="T1924" s="266" t="s">
        <v>557</v>
      </c>
      <c r="U1924" s="40">
        <v>29.202500000000001</v>
      </c>
      <c r="V1924" s="34">
        <v>14644</v>
      </c>
      <c r="W1924" s="43" t="str">
        <f>IFERROR(VLOOKUP(V1924, Fornecedores!A:C, 3, FALSE), "")</f>
        <v xml:space="preserve">GEOMAQ </v>
      </c>
      <c r="X1924" s="43" t="str">
        <f>IFERROR(VLOOKUP(V1924, Fornecedores!A:E, 5, FALSE), "")</f>
        <v>São José do Rio Preto</v>
      </c>
      <c r="Y1924" s="43" t="str">
        <f>IFERROR(VLOOKUP(V1924, Fornecedores!A:F, 6, FALSE), "")</f>
        <v>SP</v>
      </c>
      <c r="Z1924" s="14" t="str">
        <f>IF(H1924=0, "Pedido entregue!", "Pendente")</f>
        <v>Pedido entregue!</v>
      </c>
      <c r="AA1924" s="74">
        <v>1</v>
      </c>
      <c r="AB1924" s="58" t="str">
        <f>IF(Z1924="Pedido Entregue!", IF(AA1924=1, "Retirado do Almoxarifado", IF(AA1924=2, "Material devolvido", "Aguardando retirada")), IF(Z1924="Pendente", "Entrega pendente", ""))</f>
        <v>Retirado do Almoxarifado</v>
      </c>
      <c r="AC1924" s="18">
        <v>1</v>
      </c>
      <c r="AD1924" s="18">
        <f>AC1924/SUMIF($P:$P,P1924,$AC:$AC)</f>
        <v>1</v>
      </c>
      <c r="AE1924" s="18">
        <f>IF(R1924=0,0,AC1924/SUMIF($R:$R,R1924,$AC:$AC))</f>
        <v>0.125</v>
      </c>
      <c r="AF1924" s="18">
        <f>IF(R1924=0,1,0)</f>
        <v>0</v>
      </c>
      <c r="AH1924" t="str">
        <f>TEXT(J1924,"MMMM")</f>
        <v>abril</v>
      </c>
    </row>
    <row r="1925" spans="1:34" ht="12.75" hidden="1" customHeight="1" x14ac:dyDescent="0.25">
      <c r="A1925" s="90" t="str">
        <f>IF(C1925="Oficina Diversos","Oficina Geral",
IF(ISNUMBER(FIND("Estoque - Colhedoras",C1925)),"Colhedoras",IF(ISNUMBER(FIND("Caldeiraria",C1925)),"Caldeiraria",IF(ISNUMBER(FIND("Borracharia",C1925)),"Borracharia",IF(ISNUMBER(FIND("Lubrificação",C1925)),"Lubrificação",
IF(ISNUMBER(FIND("Estoque - Carregadeiras",C1925)),"Carregadeiras",IF(ISNUMBER(FIND("Estoque - Veic. Leves",C1925)),"Veic. Leves",
IF(ISNUMBER(FIND("Estoque - Caminhões",C1925)),"Caminhões",IF(ISNUMBER(FIND("Estoque - Transbordos",C1925)),"Transbordos",
IF(ISNUMBER(FIND("Estoque - Tratores",C1925)),"Tratores",
IF(ISNUMBER(FIND("Estoque - Máquinas pesadas",C1925)),"Máquinas pesadas",
IF(ISNUMBER(FIND("Estoque - Reboques",C1925)),"Reboques",
IF(C1925="Estoque","Estoque",
IF(AND(ISNUMBER(C1925),C1925&gt;1000,C1925&lt;2000),"Caminhões",
IF(AND(ISNUMBER(C1925),C1925&gt;2000,C1925&lt;3000),"Tratores",
IF(AND(ISNUMBER(C1925),C1925&gt;3000,C1925&lt;4000),"Carregadeiras",
IF(AND(ISNUMBER(C1925),C1925&gt;4000,C1925&lt;5000),"Máquinas pesadas",
IF(AND(ISNUMBER(C1925),C1925&gt;5000,C1925&lt;6000),"Colhedoras",
IF(AND(ISNUMBER(C1925),C1925&gt;7000,C1925&lt;8000),"Irrigação",
IF(AND(ISNUMBER(C1925),C1925&gt;8000,C1925&lt;9000),"Reboques",IF(AND(ISNUMBER(C1925),C1925&gt;0,C1925&lt;1000),"Veic. Leves","")))))))))))))))))))))</f>
        <v>Colhedoras</v>
      </c>
      <c r="B1925" s="72"/>
      <c r="C1925" s="2">
        <v>5001</v>
      </c>
      <c r="D1925" s="2">
        <v>81153</v>
      </c>
      <c r="E1925" s="10" t="s">
        <v>484</v>
      </c>
      <c r="F1925" s="14" t="str">
        <f>IF(ISBLANK(K1925), "Apenas Solicitação", "Tem OC")</f>
        <v>Tem OC</v>
      </c>
      <c r="G1925" s="2">
        <v>1</v>
      </c>
      <c r="H1925" s="37">
        <f>G1925-I1925</f>
        <v>0</v>
      </c>
      <c r="I1925" s="38">
        <v>1</v>
      </c>
      <c r="J1925" s="4">
        <v>45706</v>
      </c>
      <c r="K1925" s="180">
        <v>45714</v>
      </c>
      <c r="L1925" s="4"/>
      <c r="M1925" s="44"/>
      <c r="N1925" s="44" t="str">
        <f>IFERROR(K1925 + VALUE(LEFT(L1925, FIND(" ", L1925) - 1)), "")</f>
        <v/>
      </c>
      <c r="O1925" s="3">
        <f>IF(_xlfn.DAYS(K1925,J1925)&lt;0, "Aguardando OC", _xlfn.DAYS(K1925,J1925))</f>
        <v>8</v>
      </c>
      <c r="P1925" s="14">
        <v>393016</v>
      </c>
      <c r="Q1925" s="169">
        <v>1129631</v>
      </c>
      <c r="R1925" s="14">
        <v>164705</v>
      </c>
      <c r="S1925" s="2">
        <v>119</v>
      </c>
      <c r="T1925" s="135" t="s">
        <v>557</v>
      </c>
      <c r="U1925" s="21">
        <v>1125.4100000000001</v>
      </c>
      <c r="V1925" s="2">
        <v>12397</v>
      </c>
      <c r="W1925" s="43" t="str">
        <f>IFERROR(VLOOKUP(V1925, Fornecedores!A:C, 3, FALSE), "")</f>
        <v xml:space="preserve">UNIMIL INDÚSTRIA </v>
      </c>
      <c r="X1925" s="43" t="str">
        <f>IFERROR(VLOOKUP(V1925, Fornecedores!A:E, 5, FALSE), "")</f>
        <v>Piracicaba</v>
      </c>
      <c r="Y1925" s="43" t="str">
        <f>IFERROR(VLOOKUP(V1925, Fornecedores!A:F, 6, FALSE), "")</f>
        <v>SP</v>
      </c>
      <c r="Z1925" s="14" t="str">
        <f>IF(H1925=0, "Pedido entregue!", "Pendente")</f>
        <v>Pedido entregue!</v>
      </c>
      <c r="AA1925" s="74">
        <v>1</v>
      </c>
      <c r="AB1925" s="58" t="str">
        <f>IF(Z1925="Pedido Entregue!", IF(AA1925=1, "Retirado do Almoxarifado", IF(AA1925=2, "Material devolvido", "Aguardando retirada")), IF(Z1925="Pendente", "Entrega pendente", ""))</f>
        <v>Retirado do Almoxarifado</v>
      </c>
      <c r="AC1925" s="18">
        <v>1</v>
      </c>
      <c r="AD1925" s="18">
        <f>AC1925/SUMIF($P:$P,P1925,$AC:$AC)</f>
        <v>1</v>
      </c>
      <c r="AE1925" s="18">
        <f>IF(R1925=0,0,AC1925/SUMIF($R:$R,R1925,$AC:$AC))</f>
        <v>0.1</v>
      </c>
      <c r="AF1925" s="18">
        <f>IF(R1925=0,1,0)</f>
        <v>0</v>
      </c>
      <c r="AG1925" s="18">
        <f>IF(R1925=0,#REF!-J1925,0)</f>
        <v>0</v>
      </c>
      <c r="AH1925" t="str">
        <f>TEXT(J1925,"MMMM")</f>
        <v>fevereiro</v>
      </c>
    </row>
    <row r="1926" spans="1:34" ht="12.75" hidden="1" customHeight="1" x14ac:dyDescent="0.25">
      <c r="A1926" s="90" t="str">
        <f>IF(C1926="Oficina Diversos","Oficina Geral",
IF(ISNUMBER(FIND("Estoque - Colhedoras",C1926)),"Colhedoras",IF(ISNUMBER(FIND("Caldeiraria",C1926)),"Caldeiraria",IF(ISNUMBER(FIND("Borracharia",C1926)),"Borracharia",IF(ISNUMBER(FIND("Lubrificação",C1926)),"Lubrificação",
IF(ISNUMBER(FIND("Estoque - Carregadeiras",C1926)),"Carregadeiras",IF(ISNUMBER(FIND("Estoque - Veic. Leves",C1926)),"Veic. Leves",
IF(ISNUMBER(FIND("Estoque - Caminhões",C1926)),"Caminhões",IF(ISNUMBER(FIND("Estoque - Transbordos",C1926)),"Transbordos",
IF(ISNUMBER(FIND("Estoque - Tratores",C1926)),"Tratores",
IF(ISNUMBER(FIND("Estoque - Máquinas pesadas",C1926)),"Máquinas pesadas",
IF(ISNUMBER(FIND("Estoque - Reboques",C1926)),"Reboques",
IF(C1926="Estoque","Estoque",
IF(AND(ISNUMBER(C1926),C1926&gt;1000,C1926&lt;2000),"Caminhões",
IF(AND(ISNUMBER(C1926),C1926&gt;2000,C1926&lt;3000),"Tratores",
IF(AND(ISNUMBER(C1926),C1926&gt;3000,C1926&lt;4000),"Carregadeiras",
IF(AND(ISNUMBER(C1926),C1926&gt;4000,C1926&lt;5000),"Máquinas pesadas",
IF(AND(ISNUMBER(C1926),C1926&gt;5000,C1926&lt;6000),"Colhedoras",
IF(AND(ISNUMBER(C1926),C1926&gt;7000,C1926&lt;8000),"Irrigação",
IF(AND(ISNUMBER(C1926),C1926&gt;8000,C1926&lt;9000),"Reboques",IF(AND(ISNUMBER(C1926),C1926&gt;0,C1926&lt;1000),"Veic. Leves","")))))))))))))))))))))</f>
        <v>Colhedoras</v>
      </c>
      <c r="B1926" s="72"/>
      <c r="C1926" s="2">
        <v>5002</v>
      </c>
      <c r="D1926" s="2">
        <v>81153</v>
      </c>
      <c r="E1926" s="10" t="s">
        <v>484</v>
      </c>
      <c r="F1926" s="14" t="str">
        <f>IF(ISBLANK(K1926), "Apenas Solicitação", "Tem OC")</f>
        <v>Tem OC</v>
      </c>
      <c r="G1926" s="2">
        <v>1</v>
      </c>
      <c r="H1926" s="37">
        <f>G1926-I1926</f>
        <v>0</v>
      </c>
      <c r="I1926" s="38">
        <v>1</v>
      </c>
      <c r="J1926" s="4">
        <v>45706</v>
      </c>
      <c r="K1926" s="180">
        <v>45714</v>
      </c>
      <c r="L1926" s="4"/>
      <c r="M1926" s="44"/>
      <c r="N1926" s="44" t="str">
        <f>IFERROR(K1926 + VALUE(LEFT(L1926, FIND(" ", L1926) - 1)), "")</f>
        <v/>
      </c>
      <c r="O1926" s="3">
        <f>IF(_xlfn.DAYS(K1926,J1926)&lt;0, "Aguardando OC", _xlfn.DAYS(K1926,J1926))</f>
        <v>8</v>
      </c>
      <c r="P1926" s="14">
        <v>393155</v>
      </c>
      <c r="Q1926" s="169">
        <v>1129753</v>
      </c>
      <c r="R1926" s="14">
        <v>164705</v>
      </c>
      <c r="S1926" s="2">
        <v>119</v>
      </c>
      <c r="T1926" s="135" t="s">
        <v>557</v>
      </c>
      <c r="U1926" s="21">
        <v>1125.4100000000001</v>
      </c>
      <c r="V1926" s="2">
        <v>12397</v>
      </c>
      <c r="W1926" s="43" t="str">
        <f>IFERROR(VLOOKUP(V1926, Fornecedores!A:C, 3, FALSE), "")</f>
        <v xml:space="preserve">UNIMIL INDÚSTRIA </v>
      </c>
      <c r="X1926" s="43" t="str">
        <f>IFERROR(VLOOKUP(V1926, Fornecedores!A:E, 5, FALSE), "")</f>
        <v>Piracicaba</v>
      </c>
      <c r="Y1926" s="43" t="str">
        <f>IFERROR(VLOOKUP(V1926, Fornecedores!A:F, 6, FALSE), "")</f>
        <v>SP</v>
      </c>
      <c r="Z1926" s="14" t="str">
        <f>IF(H1926=0, "Pedido entregue!", "Pendente")</f>
        <v>Pedido entregue!</v>
      </c>
      <c r="AA1926" s="74">
        <v>1</v>
      </c>
      <c r="AB1926" s="58" t="str">
        <f>IF(Z1926="Pedido Entregue!", IF(AA1926=1, "Retirado do Almoxarifado", IF(AA1926=2, "Material devolvido", "Aguardando retirada")), IF(Z1926="Pendente", "Entrega pendente", ""))</f>
        <v>Retirado do Almoxarifado</v>
      </c>
      <c r="AC1926" s="18">
        <v>1</v>
      </c>
      <c r="AD1926" s="18">
        <f>AC1926/SUMIF($P:$P,P1926,$AC:$AC)</f>
        <v>1</v>
      </c>
      <c r="AE1926" s="18">
        <f>IF(R1926=0,0,AC1926/SUMIF($R:$R,R1926,$AC:$AC))</f>
        <v>0.1</v>
      </c>
      <c r="AF1926" s="18">
        <f>IF(R1926=0,1,0)</f>
        <v>0</v>
      </c>
      <c r="AG1926" s="18">
        <f>IF(R1926=0,#REF!-J1926,0)</f>
        <v>0</v>
      </c>
      <c r="AH1926" t="str">
        <f>TEXT(J1926,"MMMM")</f>
        <v>fevereiro</v>
      </c>
    </row>
    <row r="1927" spans="1:34" ht="12.75" hidden="1" customHeight="1" x14ac:dyDescent="0.25">
      <c r="A1927" s="90" t="str">
        <f>IF(C1927="Oficina Diversos","Oficina Geral",
IF(ISNUMBER(FIND("Estoque - Colhedoras",C1927)),"Colhedoras",IF(ISNUMBER(FIND("Caldeiraria",C1927)),"Caldeiraria",IF(ISNUMBER(FIND("Borracharia",C1927)),"Borracharia",IF(ISNUMBER(FIND("Lubrificação",C1927)),"Lubrificação",
IF(ISNUMBER(FIND("Estoque - Carregadeiras",C1927)),"Carregadeiras",IF(ISNUMBER(FIND("Estoque - Veic. Leves",C1927)),"Veic. Leves",
IF(ISNUMBER(FIND("Estoque - Caminhões",C1927)),"Caminhões",IF(ISNUMBER(FIND("Estoque - Transbordos",C1927)),"Transbordos",
IF(ISNUMBER(FIND("Estoque - Tratores",C1927)),"Tratores",
IF(ISNUMBER(FIND("Estoque - Máquinas pesadas",C1927)),"Máquinas pesadas",
IF(ISNUMBER(FIND("Estoque - Reboques",C1927)),"Reboques",
IF(C1927="Estoque","Estoque",
IF(AND(ISNUMBER(C1927),C1927&gt;1000,C1927&lt;2000),"Caminhões",
IF(AND(ISNUMBER(C1927),C1927&gt;2000,C1927&lt;3000),"Tratores",
IF(AND(ISNUMBER(C1927),C1927&gt;3000,C1927&lt;4000),"Carregadeiras",
IF(AND(ISNUMBER(C1927),C1927&gt;4000,C1927&lt;5000),"Máquinas pesadas",
IF(AND(ISNUMBER(C1927),C1927&gt;5000,C1927&lt;6000),"Colhedoras",
IF(AND(ISNUMBER(C1927),C1927&gt;7000,C1927&lt;8000),"Irrigação",
IF(AND(ISNUMBER(C1927),C1927&gt;8000,C1927&lt;9000),"Reboques",IF(AND(ISNUMBER(C1927),C1927&gt;0,C1927&lt;1000),"Veic. Leves","")))))))))))))))))))))</f>
        <v>Colhedoras</v>
      </c>
      <c r="B1927" s="72"/>
      <c r="C1927" s="2">
        <v>5003</v>
      </c>
      <c r="D1927" s="2">
        <v>81153</v>
      </c>
      <c r="E1927" s="10" t="s">
        <v>484</v>
      </c>
      <c r="F1927" s="14" t="str">
        <f>IF(ISBLANK(K1927), "Apenas Solicitação", "Tem OC")</f>
        <v>Tem OC</v>
      </c>
      <c r="G1927" s="2">
        <v>1</v>
      </c>
      <c r="H1927" s="37">
        <f>G1927-I1927</f>
        <v>0</v>
      </c>
      <c r="I1927" s="38">
        <v>1</v>
      </c>
      <c r="J1927" s="4">
        <v>45707</v>
      </c>
      <c r="K1927" s="180">
        <v>45721</v>
      </c>
      <c r="L1927" s="4"/>
      <c r="M1927" s="44"/>
      <c r="N1927" s="44" t="str">
        <f>IFERROR(K1927 + VALUE(LEFT(L1927, FIND(" ", L1927) - 1)), "")</f>
        <v/>
      </c>
      <c r="O1927" s="3">
        <f>IF(_xlfn.DAYS(K1927,J1927)&lt;0, "Aguardando OC", _xlfn.DAYS(K1927,J1927))</f>
        <v>14</v>
      </c>
      <c r="P1927" s="14">
        <v>393420</v>
      </c>
      <c r="Q1927" s="169">
        <v>1130169</v>
      </c>
      <c r="R1927" s="14">
        <v>164896</v>
      </c>
      <c r="S1927" s="2">
        <v>119</v>
      </c>
      <c r="T1927" s="135" t="s">
        <v>557</v>
      </c>
      <c r="U1927" s="21">
        <v>1125.4100000000001</v>
      </c>
      <c r="V1927" s="2">
        <v>12397</v>
      </c>
      <c r="W1927" s="43" t="str">
        <f>IFERROR(VLOOKUP(V1927, Fornecedores!A:C, 3, FALSE), "")</f>
        <v xml:space="preserve">UNIMIL INDÚSTRIA </v>
      </c>
      <c r="X1927" s="43" t="str">
        <f>IFERROR(VLOOKUP(V1927, Fornecedores!A:E, 5, FALSE), "")</f>
        <v>Piracicaba</v>
      </c>
      <c r="Y1927" s="43" t="str">
        <f>IFERROR(VLOOKUP(V1927, Fornecedores!A:F, 6, FALSE), "")</f>
        <v>SP</v>
      </c>
      <c r="Z1927" s="14" t="str">
        <f>IF(H1927=0, "Pedido entregue!", "Pendente")</f>
        <v>Pedido entregue!</v>
      </c>
      <c r="AA1927" s="74"/>
      <c r="AB1927" s="58" t="str">
        <f>IF(Z1927="Pedido Entregue!", IF(AA1927=1, "Retirado do Almoxarifado", IF(AA1927=2, "Material devolvido", "Aguardando retirada")), IF(Z1927="Pendente", "Entrega pendente", ""))</f>
        <v>Aguardando retirada</v>
      </c>
      <c r="AC1927" s="18">
        <v>1</v>
      </c>
      <c r="AD1927" s="18">
        <f>AC1927/SUMIF($P:$P,P1927,$AC:$AC)</f>
        <v>1</v>
      </c>
      <c r="AE1927" s="18">
        <f>IF(R1927=0,0,AC1927/SUMIF($R:$R,R1927,$AC:$AC))</f>
        <v>6.6666666666666666E-2</v>
      </c>
      <c r="AF1927" s="18">
        <f>IF(R1927=0,1,0)</f>
        <v>0</v>
      </c>
      <c r="AG1927" s="18">
        <f>IF(R1927=0,#REF!-J1927,0)</f>
        <v>0</v>
      </c>
      <c r="AH1927" t="str">
        <f>TEXT(J1927,"MMMM")</f>
        <v>fevereiro</v>
      </c>
    </row>
    <row r="1928" spans="1:34" ht="12.75" hidden="1" customHeight="1" x14ac:dyDescent="0.25">
      <c r="A1928" s="90" t="str">
        <f>IF(C1928="Oficina Diversos","Oficina Geral",
IF(ISNUMBER(FIND("Estoque - Colhedoras",C1928)),"Colhedoras",IF(ISNUMBER(FIND("Caldeiraria",C1928)),"Caldeiraria",IF(ISNUMBER(FIND("Borracharia",C1928)),"Borracharia",IF(ISNUMBER(FIND("Lubrificação",C1928)),"Lubrificação",
IF(ISNUMBER(FIND("Estoque - Carregadeiras",C1928)),"Carregadeiras",IF(ISNUMBER(FIND("Estoque - Veic. Leves",C1928)),"Veic. Leves",
IF(ISNUMBER(FIND("Estoque - Caminhões",C1928)),"Caminhões",IF(ISNUMBER(FIND("Estoque - Transbordos",C1928)),"Transbordos",
IF(ISNUMBER(FIND("Estoque - Tratores",C1928)),"Tratores",
IF(ISNUMBER(FIND("Estoque - Máquinas pesadas",C1928)),"Máquinas pesadas",
IF(ISNUMBER(FIND("Estoque - Reboques",C1928)),"Reboques",
IF(C1928="Estoque","Estoque",
IF(AND(ISNUMBER(C1928),C1928&gt;1000,C1928&lt;2000),"Caminhões",
IF(AND(ISNUMBER(C1928),C1928&gt;2000,C1928&lt;3000),"Tratores",
IF(AND(ISNUMBER(C1928),C1928&gt;3000,C1928&lt;4000),"Carregadeiras",
IF(AND(ISNUMBER(C1928),C1928&gt;4000,C1928&lt;5000),"Máquinas pesadas",
IF(AND(ISNUMBER(C1928),C1928&gt;5000,C1928&lt;6000),"Colhedoras",
IF(AND(ISNUMBER(C1928),C1928&gt;7000,C1928&lt;8000),"Irrigação",
IF(AND(ISNUMBER(C1928),C1928&gt;8000,C1928&lt;9000),"Reboques",IF(AND(ISNUMBER(C1928),C1928&gt;0,C1928&lt;1000),"Veic. Leves","")))))))))))))))))))))</f>
        <v>Colhedoras</v>
      </c>
      <c r="B1928" s="72"/>
      <c r="C1928" s="2">
        <v>5004</v>
      </c>
      <c r="D1928" s="2">
        <v>81166</v>
      </c>
      <c r="E1928" s="3" t="s">
        <v>712</v>
      </c>
      <c r="F1928" s="14" t="str">
        <f>IF(ISBLANK(K1928), "Apenas Solicitação", "Tem OC")</f>
        <v>Tem OC</v>
      </c>
      <c r="G1928" s="2">
        <v>4</v>
      </c>
      <c r="H1928" s="37">
        <f>G1928-I1928</f>
        <v>0</v>
      </c>
      <c r="I1928" s="38">
        <v>4</v>
      </c>
      <c r="J1928" s="4">
        <v>45699</v>
      </c>
      <c r="K1928" s="180">
        <v>45710</v>
      </c>
      <c r="L1928" s="4"/>
      <c r="M1928" s="44"/>
      <c r="N1928" s="44" t="str">
        <f>IFERROR(K1928 + VALUE(LEFT(L1928, FIND(" ", L1928) - 1)), "")</f>
        <v/>
      </c>
      <c r="O1928" s="3">
        <f>IF(_xlfn.DAYS(K1928,J1928)&lt;0, "Aguardando OC", _xlfn.DAYS(K1928,J1928))</f>
        <v>11</v>
      </c>
      <c r="P1928" s="14">
        <v>390822</v>
      </c>
      <c r="Q1928" s="169">
        <v>1127480</v>
      </c>
      <c r="R1928" s="14">
        <v>164494</v>
      </c>
      <c r="S1928" s="42">
        <v>119</v>
      </c>
      <c r="T1928" s="150" t="s">
        <v>557</v>
      </c>
      <c r="U1928" s="21">
        <v>413.64</v>
      </c>
      <c r="V1928" s="2">
        <v>14644</v>
      </c>
      <c r="W1928" s="43" t="str">
        <f>IFERROR(VLOOKUP(V1928, Fornecedores!A:C, 3, FALSE), "")</f>
        <v xml:space="preserve">GEOMAQ </v>
      </c>
      <c r="X1928" s="43" t="str">
        <f>IFERROR(VLOOKUP(V1928, Fornecedores!A:E, 5, FALSE), "")</f>
        <v>São José do Rio Preto</v>
      </c>
      <c r="Y1928" s="43" t="str">
        <f>IFERROR(VLOOKUP(V1928, Fornecedores!A:F, 6, FALSE), "")</f>
        <v>SP</v>
      </c>
      <c r="Z1928" s="14" t="str">
        <f>IF(H1928=0, "Pedido entregue!", "Pendente")</f>
        <v>Pedido entregue!</v>
      </c>
      <c r="AA1928" s="74">
        <v>1</v>
      </c>
      <c r="AB1928" s="58" t="str">
        <f>IF(Z1928="Pedido Entregue!", IF(AA1928=1, "Retirado do Almoxarifado", IF(AA1928=2, "Material devolvido", "Aguardando retirada")), IF(Z1928="Pendente", "Entrega pendente", ""))</f>
        <v>Retirado do Almoxarifado</v>
      </c>
      <c r="AC1928" s="18">
        <v>1</v>
      </c>
      <c r="AD1928" s="18">
        <f>AC1928/SUMIF($P:$P,P1928,$AC:$AC)</f>
        <v>1</v>
      </c>
      <c r="AE1928" s="18">
        <f>IF(R1928=0,0,AC1928/SUMIF($R:$R,R1928,$AC:$AC))</f>
        <v>0.33333333333333331</v>
      </c>
      <c r="AF1928" s="18">
        <f>IF(R1928=0,1,0)</f>
        <v>0</v>
      </c>
      <c r="AG1928" s="18">
        <f>IF(R1928=0,#REF!-J1928,0)</f>
        <v>0</v>
      </c>
      <c r="AH1928" t="str">
        <f>TEXT(J1928,"MMMM")</f>
        <v>fevereiro</v>
      </c>
    </row>
    <row r="1929" spans="1:34" ht="12.75" hidden="1" customHeight="1" x14ac:dyDescent="0.25">
      <c r="A1929" s="90" t="str">
        <f>IF(C1929="Oficina Diversos","Oficina Geral",
IF(ISNUMBER(FIND("Estoque - Colhedoras",C1929)),"Colhedoras",IF(ISNUMBER(FIND("Caldeiraria",C1929)),"Caldeiraria",IF(ISNUMBER(FIND("Borracharia",C1929)),"Borracharia",IF(ISNUMBER(FIND("Lubrificação",C1929)),"Lubrificação",
IF(ISNUMBER(FIND("Estoque - Carregadeiras",C1929)),"Carregadeiras",IF(ISNUMBER(FIND("Estoque - Veic. Leves",C1929)),"Veic. Leves",
IF(ISNUMBER(FIND("Estoque - Caminhões",C1929)),"Caminhões",IF(ISNUMBER(FIND("Estoque - Transbordos",C1929)),"Transbordos",
IF(ISNUMBER(FIND("Estoque - Tratores",C1929)),"Tratores",
IF(ISNUMBER(FIND("Estoque - Máquinas pesadas",C1929)),"Máquinas pesadas",
IF(ISNUMBER(FIND("Estoque - Reboques",C1929)),"Reboques",
IF(C1929="Estoque","Estoque",
IF(AND(ISNUMBER(C1929),C1929&gt;1000,C1929&lt;2000),"Caminhões",
IF(AND(ISNUMBER(C1929),C1929&gt;2000,C1929&lt;3000),"Tratores",
IF(AND(ISNUMBER(C1929),C1929&gt;3000,C1929&lt;4000),"Carregadeiras",
IF(AND(ISNUMBER(C1929),C1929&gt;4000,C1929&lt;5000),"Máquinas pesadas",
IF(AND(ISNUMBER(C1929),C1929&gt;5000,C1929&lt;6000),"Colhedoras",
IF(AND(ISNUMBER(C1929),C1929&gt;7000,C1929&lt;8000),"Irrigação",
IF(AND(ISNUMBER(C1929),C1929&gt;8000,C1929&lt;9000),"Reboques",IF(AND(ISNUMBER(C1929),C1929&gt;0,C1929&lt;1000),"Veic. Leves","")))))))))))))))))))))</f>
        <v>Colhedoras</v>
      </c>
      <c r="B1929" s="72"/>
      <c r="C1929" s="2">
        <v>5003</v>
      </c>
      <c r="D1929" s="2">
        <v>81166</v>
      </c>
      <c r="E1929" s="10" t="s">
        <v>515</v>
      </c>
      <c r="F1929" s="14" t="str">
        <f>IF(ISBLANK(K1929), "Apenas Solicitação", "Tem OC")</f>
        <v>Tem OC</v>
      </c>
      <c r="G1929" s="2">
        <v>4</v>
      </c>
      <c r="H1929" s="37">
        <f>G1929-I1929</f>
        <v>0</v>
      </c>
      <c r="I1929" s="38">
        <v>4</v>
      </c>
      <c r="J1929" s="4">
        <v>45707</v>
      </c>
      <c r="K1929" s="180">
        <v>45721</v>
      </c>
      <c r="L1929" s="4"/>
      <c r="M1929" s="44"/>
      <c r="N1929" s="44" t="str">
        <f>IFERROR(K1929 + VALUE(LEFT(L1929, FIND(" ", L1929) - 1)), "")</f>
        <v/>
      </c>
      <c r="O1929" s="3">
        <f>IF(_xlfn.DAYS(K1929,J1929)&lt;0, "Aguardando OC", _xlfn.DAYS(K1929,J1929))</f>
        <v>14</v>
      </c>
      <c r="P1929" s="14">
        <v>393381</v>
      </c>
      <c r="Q1929" s="169">
        <v>1130169</v>
      </c>
      <c r="R1929" s="14">
        <v>164898</v>
      </c>
      <c r="S1929" s="2">
        <v>119</v>
      </c>
      <c r="T1929" s="135" t="s">
        <v>557</v>
      </c>
      <c r="U1929" s="21">
        <v>323.92</v>
      </c>
      <c r="V1929" s="2">
        <v>14644</v>
      </c>
      <c r="W1929" s="43" t="str">
        <f>IFERROR(VLOOKUP(V1929, Fornecedores!A:C, 3, FALSE), "")</f>
        <v xml:space="preserve">GEOMAQ </v>
      </c>
      <c r="X1929" s="43" t="str">
        <f>IFERROR(VLOOKUP(V1929, Fornecedores!A:E, 5, FALSE), "")</f>
        <v>São José do Rio Preto</v>
      </c>
      <c r="Y1929" s="43" t="str">
        <f>IFERROR(VLOOKUP(V1929, Fornecedores!A:F, 6, FALSE), "")</f>
        <v>SP</v>
      </c>
      <c r="Z1929" s="14" t="str">
        <f>IF(H1929=0, "Pedido entregue!", "Pendente")</f>
        <v>Pedido entregue!</v>
      </c>
      <c r="AA1929" s="74">
        <v>1</v>
      </c>
      <c r="AB1929" s="58" t="str">
        <f>IF(Z1929="Pedido Entregue!", IF(AA1929=1, "Retirado do Almoxarifado", IF(AA1929=2, "Material devolvido", "Aguardando retirada")), IF(Z1929="Pendente", "Entrega pendente", ""))</f>
        <v>Retirado do Almoxarifado</v>
      </c>
      <c r="AC1929" s="18">
        <v>1</v>
      </c>
      <c r="AD1929" s="18">
        <f>AC1929/SUMIF($P:$P,P1929,$AC:$AC)</f>
        <v>1</v>
      </c>
      <c r="AE1929" s="18">
        <f>IF(R1929=0,0,AC1929/SUMIF($R:$R,R1929,$AC:$AC))</f>
        <v>7.1428571428571425E-2</v>
      </c>
      <c r="AF1929" s="18">
        <f>IF(R1929=0,1,0)</f>
        <v>0</v>
      </c>
      <c r="AG1929" s="18">
        <f>IF(R1929=0,#REF!-J1929,0)</f>
        <v>0</v>
      </c>
      <c r="AH1929" t="str">
        <f>TEXT(J1929,"MMMM")</f>
        <v>fevereiro</v>
      </c>
    </row>
    <row r="1930" spans="1:34" ht="12.75" hidden="1" customHeight="1" x14ac:dyDescent="0.25">
      <c r="A1930" s="90" t="str">
        <f>IF(C1930="Oficina Diversos","Oficina Geral",
IF(ISNUMBER(FIND("Estoque - Colhedoras",C1930)),"Colhedoras",IF(ISNUMBER(FIND("Caldeiraria",C1930)),"Caldeiraria",IF(ISNUMBER(FIND("Borracharia",C1930)),"Borracharia",IF(ISNUMBER(FIND("Lubrificação",C1930)),"Lubrificação",
IF(ISNUMBER(FIND("Estoque - Carregadeiras",C1930)),"Carregadeiras",IF(ISNUMBER(FIND("Estoque - Veic. Leves",C1930)),"Veic. Leves",
IF(ISNUMBER(FIND("Estoque - Caminhões",C1930)),"Caminhões",IF(ISNUMBER(FIND("Estoque - Transbordos",C1930)),"Transbordos",
IF(ISNUMBER(FIND("Estoque - Tratores",C1930)),"Tratores",
IF(ISNUMBER(FIND("Estoque - Máquinas pesadas",C1930)),"Máquinas pesadas",
IF(ISNUMBER(FIND("Estoque - Reboques",C1930)),"Reboques",
IF(C1930="Estoque","Estoque",
IF(AND(ISNUMBER(C1930),C1930&gt;1000,C1930&lt;2000),"Caminhões",
IF(AND(ISNUMBER(C1930),C1930&gt;2000,C1930&lt;3000),"Tratores",
IF(AND(ISNUMBER(C1930),C1930&gt;3000,C1930&lt;4000),"Carregadeiras",
IF(AND(ISNUMBER(C1930),C1930&gt;4000,C1930&lt;5000),"Máquinas pesadas",
IF(AND(ISNUMBER(C1930),C1930&gt;5000,C1930&lt;6000),"Colhedoras",
IF(AND(ISNUMBER(C1930),C1930&gt;7000,C1930&lt;8000),"Irrigação",
IF(AND(ISNUMBER(C1930),C1930&gt;8000,C1930&lt;9000),"Reboques",IF(AND(ISNUMBER(C1930),C1930&gt;0,C1930&lt;1000),"Veic. Leves","")))))))))))))))))))))</f>
        <v>Colhedoras</v>
      </c>
      <c r="B1930" s="72"/>
      <c r="C1930" s="2">
        <v>5003</v>
      </c>
      <c r="D1930" s="2">
        <v>81173</v>
      </c>
      <c r="E1930" s="10" t="s">
        <v>516</v>
      </c>
      <c r="F1930" s="14" t="str">
        <f>IF(ISBLANK(K1930), "Apenas Solicitação", "Tem OC")</f>
        <v>Tem OC</v>
      </c>
      <c r="G1930" s="2">
        <v>3</v>
      </c>
      <c r="H1930" s="37">
        <f>G1930-I1930</f>
        <v>0</v>
      </c>
      <c r="I1930" s="38">
        <v>3</v>
      </c>
      <c r="J1930" s="4">
        <v>45707</v>
      </c>
      <c r="K1930" s="180">
        <v>45726</v>
      </c>
      <c r="L1930" s="4"/>
      <c r="M1930" s="44"/>
      <c r="N1930" s="44" t="str">
        <f>IFERROR(K1930 + VALUE(LEFT(L1930, FIND(" ", L1930) - 1)), "")</f>
        <v/>
      </c>
      <c r="O1930" s="3">
        <f>IF(_xlfn.DAYS(K1930,J1930)&lt;0, "Aguardando OC", _xlfn.DAYS(K1930,J1930))</f>
        <v>19</v>
      </c>
      <c r="P1930" s="14">
        <v>393321</v>
      </c>
      <c r="Q1930" s="169">
        <v>1130169</v>
      </c>
      <c r="R1930" s="14">
        <v>165030</v>
      </c>
      <c r="S1930" s="2">
        <v>119</v>
      </c>
      <c r="T1930" s="135" t="s">
        <v>557</v>
      </c>
      <c r="U1930" s="21">
        <v>2683.35</v>
      </c>
      <c r="V1930" s="2">
        <v>12397</v>
      </c>
      <c r="W1930" s="43" t="str">
        <f>IFERROR(VLOOKUP(V1930, Fornecedores!A:C, 3, FALSE), "")</f>
        <v xml:space="preserve">UNIMIL INDÚSTRIA </v>
      </c>
      <c r="X1930" s="43" t="str">
        <f>IFERROR(VLOOKUP(V1930, Fornecedores!A:E, 5, FALSE), "")</f>
        <v>Piracicaba</v>
      </c>
      <c r="Y1930" s="43" t="str">
        <f>IFERROR(VLOOKUP(V1930, Fornecedores!A:F, 6, FALSE), "")</f>
        <v>SP</v>
      </c>
      <c r="Z1930" s="14" t="str">
        <f>IF(H1930=0, "Pedido entregue!", "Pendente")</f>
        <v>Pedido entregue!</v>
      </c>
      <c r="AA1930" s="74"/>
      <c r="AB1930" s="58" t="str">
        <f>IF(Z1930="Pedido Entregue!", IF(AA1930=1, "Retirado do Almoxarifado", IF(AA1930=2, "Material devolvido", "Aguardando retirada")), IF(Z1930="Pendente", "Entrega pendente", ""))</f>
        <v>Aguardando retirada</v>
      </c>
      <c r="AC1930" s="18">
        <v>1</v>
      </c>
      <c r="AD1930" s="18">
        <f>AC1930/SUMIF($P:$P,P1930,$AC:$AC)</f>
        <v>1</v>
      </c>
      <c r="AE1930" s="18">
        <f>IF(R1930=0,0,AC1930/SUMIF($R:$R,R1930,$AC:$AC))</f>
        <v>7.6923076923076927E-2</v>
      </c>
      <c r="AF1930" s="18">
        <f>IF(R1930=0,1,0)</f>
        <v>0</v>
      </c>
      <c r="AG1930" s="18">
        <f>IF(R1930=0,#REF!-J1930,0)</f>
        <v>0</v>
      </c>
      <c r="AH1930" t="str">
        <f>TEXT(J1930,"MMMM")</f>
        <v>fevereiro</v>
      </c>
    </row>
    <row r="1931" spans="1:34" ht="12.75" hidden="1" customHeight="1" x14ac:dyDescent="0.25">
      <c r="A1931" s="90" t="str">
        <f>IF(C1931="Oficina Diversos","Oficina Geral",
IF(ISNUMBER(FIND("Estoque - Colhedoras",C1931)),"Colhedoras",IF(ISNUMBER(FIND("Caldeiraria",C1931)),"Caldeiraria",IF(ISNUMBER(FIND("Borracharia",C1931)),"Borracharia",IF(ISNUMBER(FIND("Lubrificação",C1931)),"Lubrificação",
IF(ISNUMBER(FIND("Estoque - Carregadeiras",C1931)),"Carregadeiras",IF(ISNUMBER(FIND("Estoque - Veic. Leves",C1931)),"Veic. Leves",
IF(ISNUMBER(FIND("Estoque - Caminhões",C1931)),"Caminhões",IF(ISNUMBER(FIND("Estoque - Transbordos",C1931)),"Transbordos",
IF(ISNUMBER(FIND("Estoque - Tratores",C1931)),"Tratores",
IF(ISNUMBER(FIND("Estoque - Máquinas pesadas",C1931)),"Máquinas pesadas",
IF(ISNUMBER(FIND("Estoque - Reboques",C1931)),"Reboques",
IF(C1931="Estoque","Estoque",
IF(AND(ISNUMBER(C1931),C1931&gt;1000,C1931&lt;2000),"Caminhões",
IF(AND(ISNUMBER(C1931),C1931&gt;2000,C1931&lt;3000),"Tratores",
IF(AND(ISNUMBER(C1931),C1931&gt;3000,C1931&lt;4000),"Carregadeiras",
IF(AND(ISNUMBER(C1931),C1931&gt;4000,C1931&lt;5000),"Máquinas pesadas",
IF(AND(ISNUMBER(C1931),C1931&gt;5000,C1931&lt;6000),"Colhedoras",
IF(AND(ISNUMBER(C1931),C1931&gt;7000,C1931&lt;8000),"Irrigação",
IF(AND(ISNUMBER(C1931),C1931&gt;8000,C1931&lt;9000),"Reboques",IF(AND(ISNUMBER(C1931),C1931&gt;0,C1931&lt;1000),"Veic. Leves","")))))))))))))))))))))</f>
        <v>Colhedoras</v>
      </c>
      <c r="B1931" s="72"/>
      <c r="C1931" s="2">
        <v>5004</v>
      </c>
      <c r="D1931" s="2">
        <v>81183</v>
      </c>
      <c r="E1931" s="3" t="s">
        <v>710</v>
      </c>
      <c r="F1931" s="14" t="str">
        <f>IF(ISBLANK(K1931), "Apenas Solicitação", "Tem OC")</f>
        <v>Tem OC</v>
      </c>
      <c r="G1931" s="2">
        <v>6</v>
      </c>
      <c r="H1931" s="37">
        <f>G1931-I1931</f>
        <v>0</v>
      </c>
      <c r="I1931" s="38">
        <v>6</v>
      </c>
      <c r="J1931" s="4">
        <v>45699</v>
      </c>
      <c r="K1931" s="180">
        <v>45710</v>
      </c>
      <c r="L1931" s="4"/>
      <c r="M1931" s="44"/>
      <c r="N1931" s="44" t="str">
        <f>IFERROR(K1931 + VALUE(LEFT(L1931, FIND(" ", L1931) - 1)), "")</f>
        <v/>
      </c>
      <c r="O1931" s="3">
        <f>IF(_xlfn.DAYS(K1931,J1931)&lt;0, "Aguardando OC", _xlfn.DAYS(K1931,J1931))</f>
        <v>11</v>
      </c>
      <c r="P1931" s="14">
        <v>390820</v>
      </c>
      <c r="Q1931" s="169">
        <v>1127480</v>
      </c>
      <c r="R1931" s="14">
        <v>164494</v>
      </c>
      <c r="S1931" s="42">
        <v>119</v>
      </c>
      <c r="T1931" s="150" t="s">
        <v>557</v>
      </c>
      <c r="U1931" s="21">
        <v>482.94</v>
      </c>
      <c r="V1931" s="2">
        <v>14644</v>
      </c>
      <c r="W1931" s="43" t="str">
        <f>IFERROR(VLOOKUP(V1931, Fornecedores!A:C, 3, FALSE), "")</f>
        <v xml:space="preserve">GEOMAQ </v>
      </c>
      <c r="X1931" s="43" t="str">
        <f>IFERROR(VLOOKUP(V1931, Fornecedores!A:E, 5, FALSE), "")</f>
        <v>São José do Rio Preto</v>
      </c>
      <c r="Y1931" s="43" t="str">
        <f>IFERROR(VLOOKUP(V1931, Fornecedores!A:F, 6, FALSE), "")</f>
        <v>SP</v>
      </c>
      <c r="Z1931" s="14" t="str">
        <f>IF(H1931=0, "Pedido entregue!", "Pendente")</f>
        <v>Pedido entregue!</v>
      </c>
      <c r="AA1931" s="74">
        <v>1</v>
      </c>
      <c r="AB1931" s="58" t="str">
        <f>IF(Z1931="Pedido Entregue!", IF(AA1931=1, "Retirado do Almoxarifado", IF(AA1931=2, "Material devolvido", "Aguardando retirada")), IF(Z1931="Pendente", "Entrega pendente", ""))</f>
        <v>Retirado do Almoxarifado</v>
      </c>
      <c r="AC1931" s="18">
        <v>1</v>
      </c>
      <c r="AD1931" s="18">
        <f>AC1931/SUMIF($P:$P,P1931,$AC:$AC)</f>
        <v>1</v>
      </c>
      <c r="AE1931" s="18">
        <f>IF(R1931=0,0,AC1931/SUMIF($R:$R,R1931,$AC:$AC))</f>
        <v>0.33333333333333331</v>
      </c>
      <c r="AF1931" s="18">
        <f>IF(R1931=0,1,0)</f>
        <v>0</v>
      </c>
      <c r="AG1931" s="18">
        <f>IF(R1931=0,#REF!-J1931,0)</f>
        <v>0</v>
      </c>
      <c r="AH1931" t="str">
        <f>TEXT(J1931,"MMMM")</f>
        <v>fevereiro</v>
      </c>
    </row>
    <row r="1932" spans="1:34" ht="12.75" hidden="1" customHeight="1" x14ac:dyDescent="0.25">
      <c r="A1932" s="90" t="str">
        <f>IF(C1932="Oficina Diversos","Oficina Geral",
IF(ISNUMBER(FIND("Estoque - Colhedoras",C1932)),"Colhedoras",IF(ISNUMBER(FIND("Caldeiraria",C1932)),"Caldeiraria",IF(ISNUMBER(FIND("Borracharia",C1932)),"Borracharia",IF(ISNUMBER(FIND("Lubrificação",C1932)),"Lubrificação",
IF(ISNUMBER(FIND("Estoque - Carregadeiras",C1932)),"Carregadeiras",IF(ISNUMBER(FIND("Estoque - Veic. Leves",C1932)),"Veic. Leves",
IF(ISNUMBER(FIND("Estoque - Caminhões",C1932)),"Caminhões",IF(ISNUMBER(FIND("Estoque - Transbordos",C1932)),"Transbordos",
IF(ISNUMBER(FIND("Estoque - Tratores",C1932)),"Tratores",
IF(ISNUMBER(FIND("Estoque - Máquinas pesadas",C1932)),"Máquinas pesadas",
IF(ISNUMBER(FIND("Estoque - Reboques",C1932)),"Reboques",
IF(C1932="Estoque","Estoque",
IF(AND(ISNUMBER(C1932),C1932&gt;1000,C1932&lt;2000),"Caminhões",
IF(AND(ISNUMBER(C1932),C1932&gt;2000,C1932&lt;3000),"Tratores",
IF(AND(ISNUMBER(C1932),C1932&gt;3000,C1932&lt;4000),"Carregadeiras",
IF(AND(ISNUMBER(C1932),C1932&gt;4000,C1932&lt;5000),"Máquinas pesadas",
IF(AND(ISNUMBER(C1932),C1932&gt;5000,C1932&lt;6000),"Colhedoras",
IF(AND(ISNUMBER(C1932),C1932&gt;7000,C1932&lt;8000),"Irrigação",
IF(AND(ISNUMBER(C1932),C1932&gt;8000,C1932&lt;9000),"Reboques",IF(AND(ISNUMBER(C1932),C1932&gt;0,C1932&lt;1000),"Veic. Leves","")))))))))))))))))))))</f>
        <v>Colhedoras</v>
      </c>
      <c r="B1932" s="72"/>
      <c r="C1932" s="2">
        <v>5003</v>
      </c>
      <c r="D1932" s="2">
        <v>81183</v>
      </c>
      <c r="E1932" s="10" t="s">
        <v>517</v>
      </c>
      <c r="F1932" s="14" t="str">
        <f>IF(ISBLANK(K1932), "Apenas Solicitação", "Tem OC")</f>
        <v>Tem OC</v>
      </c>
      <c r="G1932" s="2">
        <v>6</v>
      </c>
      <c r="H1932" s="37">
        <f>G1932-I1932</f>
        <v>0</v>
      </c>
      <c r="I1932" s="38">
        <v>6</v>
      </c>
      <c r="J1932" s="4">
        <v>45707</v>
      </c>
      <c r="K1932" s="180">
        <v>45721</v>
      </c>
      <c r="L1932" s="4"/>
      <c r="M1932" s="44"/>
      <c r="N1932" s="44" t="str">
        <f>IFERROR(K1932 + VALUE(LEFT(L1932, FIND(" ", L1932) - 1)), "")</f>
        <v/>
      </c>
      <c r="O1932" s="3">
        <f>IF(_xlfn.DAYS(K1932,J1932)&lt;0, "Aguardando OC", _xlfn.DAYS(K1932,J1932))</f>
        <v>14</v>
      </c>
      <c r="P1932" s="14">
        <v>393382</v>
      </c>
      <c r="Q1932" s="169">
        <v>1130169</v>
      </c>
      <c r="R1932" s="14">
        <v>164898</v>
      </c>
      <c r="S1932" s="2">
        <v>119</v>
      </c>
      <c r="T1932" s="135" t="s">
        <v>557</v>
      </c>
      <c r="U1932" s="21">
        <v>482.94</v>
      </c>
      <c r="V1932" s="2">
        <v>14644</v>
      </c>
      <c r="W1932" s="43" t="str">
        <f>IFERROR(VLOOKUP(V1932, Fornecedores!A:C, 3, FALSE), "")</f>
        <v xml:space="preserve">GEOMAQ </v>
      </c>
      <c r="X1932" s="43" t="str">
        <f>IFERROR(VLOOKUP(V1932, Fornecedores!A:E, 5, FALSE), "")</f>
        <v>São José do Rio Preto</v>
      </c>
      <c r="Y1932" s="43" t="str">
        <f>IFERROR(VLOOKUP(V1932, Fornecedores!A:F, 6, FALSE), "")</f>
        <v>SP</v>
      </c>
      <c r="Z1932" s="14" t="str">
        <f>IF(H1932=0, "Pedido entregue!", "Pendente")</f>
        <v>Pedido entregue!</v>
      </c>
      <c r="AA1932" s="74">
        <v>1</v>
      </c>
      <c r="AB1932" s="58" t="str">
        <f>IF(Z1932="Pedido Entregue!", IF(AA1932=1, "Retirado do Almoxarifado", IF(AA1932=2, "Material devolvido", "Aguardando retirada")), IF(Z1932="Pendente", "Entrega pendente", ""))</f>
        <v>Retirado do Almoxarifado</v>
      </c>
      <c r="AC1932" s="18">
        <v>1</v>
      </c>
      <c r="AD1932" s="18">
        <f>AC1932/SUMIF($P:$P,P1932,$AC:$AC)</f>
        <v>1</v>
      </c>
      <c r="AE1932" s="18">
        <f>IF(R1932=0,0,AC1932/SUMIF($R:$R,R1932,$AC:$AC))</f>
        <v>7.1428571428571425E-2</v>
      </c>
      <c r="AF1932" s="18">
        <f>IF(R1932=0,1,0)</f>
        <v>0</v>
      </c>
      <c r="AG1932" s="18">
        <f>IF(R1932=0,#REF!-J1932,0)</f>
        <v>0</v>
      </c>
      <c r="AH1932" t="str">
        <f>TEXT(J1932,"MMMM")</f>
        <v>fevereiro</v>
      </c>
    </row>
    <row r="1933" spans="1:34" ht="12.75" hidden="1" customHeight="1" x14ac:dyDescent="0.25">
      <c r="A1933" s="90" t="str">
        <f>IF(C1933="Oficina Diversos","Oficina Geral",
IF(ISNUMBER(FIND("Estoque - Colhedoras",C1933)),"Colhedoras",IF(ISNUMBER(FIND("Caldeiraria",C1933)),"Caldeiraria",IF(ISNUMBER(FIND("Borracharia",C1933)),"Borracharia",IF(ISNUMBER(FIND("Lubrificação",C1933)),"Lubrificação",
IF(ISNUMBER(FIND("Estoque - Carregadeiras",C1933)),"Carregadeiras",IF(ISNUMBER(FIND("Estoque - Veic. Leves",C1933)),"Veic. Leves",
IF(ISNUMBER(FIND("Estoque - Caminhões",C1933)),"Caminhões",IF(ISNUMBER(FIND("Estoque - Transbordos",C1933)),"Transbordos",
IF(ISNUMBER(FIND("Estoque - Tratores",C1933)),"Tratores",
IF(ISNUMBER(FIND("Estoque - Máquinas pesadas",C1933)),"Máquinas pesadas",
IF(ISNUMBER(FIND("Estoque - Reboques",C1933)),"Reboques",
IF(C1933="Estoque","Estoque",
IF(AND(ISNUMBER(C1933),C1933&gt;1000,C1933&lt;2000),"Caminhões",
IF(AND(ISNUMBER(C1933),C1933&gt;2000,C1933&lt;3000),"Tratores",
IF(AND(ISNUMBER(C1933),C1933&gt;3000,C1933&lt;4000),"Carregadeiras",
IF(AND(ISNUMBER(C1933),C1933&gt;4000,C1933&lt;5000),"Máquinas pesadas",
IF(AND(ISNUMBER(C1933),C1933&gt;5000,C1933&lt;6000),"Colhedoras",
IF(AND(ISNUMBER(C1933),C1933&gt;7000,C1933&lt;8000),"Irrigação",
IF(AND(ISNUMBER(C1933),C1933&gt;8000,C1933&lt;9000),"Reboques",IF(AND(ISNUMBER(C1933),C1933&gt;0,C1933&lt;1000),"Veic. Leves","")))))))))))))))))))))</f>
        <v>Colhedoras</v>
      </c>
      <c r="B1933" s="72"/>
      <c r="C1933" s="2">
        <v>5004</v>
      </c>
      <c r="D1933" s="2">
        <v>81184</v>
      </c>
      <c r="E1933" s="3" t="s">
        <v>704</v>
      </c>
      <c r="F1933" s="14" t="str">
        <f>IF(ISBLANK(K1933), "Apenas Solicitação", "Tem OC")</f>
        <v>Tem OC</v>
      </c>
      <c r="G1933" s="2">
        <v>2</v>
      </c>
      <c r="H1933" s="37">
        <f>G1933-I1933</f>
        <v>0</v>
      </c>
      <c r="I1933" s="38">
        <v>2</v>
      </c>
      <c r="J1933" s="4">
        <v>45693</v>
      </c>
      <c r="K1933" s="180">
        <v>45700</v>
      </c>
      <c r="L1933" s="4"/>
      <c r="M1933" s="44"/>
      <c r="N1933" s="44" t="str">
        <f>IFERROR(K1933 + VALUE(LEFT(L1933, FIND(" ", L1933) - 1)), "")</f>
        <v/>
      </c>
      <c r="O1933" s="3">
        <f>IF(_xlfn.DAYS(K1933,J1933)&lt;0, "Aguardando OC", _xlfn.DAYS(K1933,J1933))</f>
        <v>7</v>
      </c>
      <c r="P1933" s="14">
        <v>390813</v>
      </c>
      <c r="Q1933" s="169">
        <v>1124878</v>
      </c>
      <c r="R1933" s="14">
        <v>163992</v>
      </c>
      <c r="S1933" s="42">
        <v>119</v>
      </c>
      <c r="T1933" s="150" t="s">
        <v>557</v>
      </c>
      <c r="U1933" s="21">
        <v>179.95599999999999</v>
      </c>
      <c r="V1933" s="2">
        <v>12397</v>
      </c>
      <c r="W1933" s="43" t="str">
        <f>IFERROR(VLOOKUP(V1933, Fornecedores!A:C, 3, FALSE), "")</f>
        <v xml:space="preserve">UNIMIL INDÚSTRIA </v>
      </c>
      <c r="X1933" s="43" t="str">
        <f>IFERROR(VLOOKUP(V1933, Fornecedores!A:E, 5, FALSE), "")</f>
        <v>Piracicaba</v>
      </c>
      <c r="Y1933" s="43" t="str">
        <f>IFERROR(VLOOKUP(V1933, Fornecedores!A:F, 6, FALSE), "")</f>
        <v>SP</v>
      </c>
      <c r="Z1933" s="14" t="str">
        <f>IF(H1933=0, "Pedido entregue!", "Pendente")</f>
        <v>Pedido entregue!</v>
      </c>
      <c r="AA1933" s="74">
        <v>1</v>
      </c>
      <c r="AB1933" s="58" t="str">
        <f>IF(Z1933="Pedido Entregue!", IF(AA1933=1, "Retirado do Almoxarifado", IF(AA1933=2, "Material devolvido", "Aguardando retirada")), IF(Z1933="Pendente", "Entrega pendente", ""))</f>
        <v>Retirado do Almoxarifado</v>
      </c>
      <c r="AC1933" s="18">
        <v>1</v>
      </c>
      <c r="AD1933" s="18">
        <f>AC1933/SUMIF($P:$P,P1933,$AC:$AC)</f>
        <v>1</v>
      </c>
      <c r="AE1933" s="18">
        <f>IF(R1933=0,0,AC1933/SUMIF($R:$R,R1933,$AC:$AC))</f>
        <v>0.25</v>
      </c>
      <c r="AF1933" s="18">
        <f>IF(R1933=0,1,0)</f>
        <v>0</v>
      </c>
      <c r="AG1933" s="18">
        <f>IF(R1933=0,#REF!-J1933,0)</f>
        <v>0</v>
      </c>
      <c r="AH1933" t="str">
        <f>TEXT(J1933,"MMMM")</f>
        <v>fevereiro</v>
      </c>
    </row>
    <row r="1934" spans="1:34" ht="12.75" hidden="1" customHeight="1" x14ac:dyDescent="0.25">
      <c r="A1934" s="90" t="str">
        <f>IF(C1934="Oficina Diversos","Oficina Geral",
IF(ISNUMBER(FIND("Estoque - Colhedoras",C1934)),"Colhedoras",IF(ISNUMBER(FIND("Caldeiraria",C1934)),"Caldeiraria",IF(ISNUMBER(FIND("Borracharia",C1934)),"Borracharia",IF(ISNUMBER(FIND("Lubrificação",C1934)),"Lubrificação",
IF(ISNUMBER(FIND("Estoque - Carregadeiras",C1934)),"Carregadeiras",IF(ISNUMBER(FIND("Estoque - Veic. Leves",C1934)),"Veic. Leves",
IF(ISNUMBER(FIND("Estoque - Caminhões",C1934)),"Caminhões",IF(ISNUMBER(FIND("Estoque - Transbordos",C1934)),"Transbordos",
IF(ISNUMBER(FIND("Estoque - Tratores",C1934)),"Tratores",
IF(ISNUMBER(FIND("Estoque - Máquinas pesadas",C1934)),"Máquinas pesadas",
IF(ISNUMBER(FIND("Estoque - Reboques",C1934)),"Reboques",
IF(C1934="Estoque","Estoque",
IF(AND(ISNUMBER(C1934),C1934&gt;1000,C1934&lt;2000),"Caminhões",
IF(AND(ISNUMBER(C1934),C1934&gt;2000,C1934&lt;3000),"Tratores",
IF(AND(ISNUMBER(C1934),C1934&gt;3000,C1934&lt;4000),"Carregadeiras",
IF(AND(ISNUMBER(C1934),C1934&gt;4000,C1934&lt;5000),"Máquinas pesadas",
IF(AND(ISNUMBER(C1934),C1934&gt;5000,C1934&lt;6000),"Colhedoras",
IF(AND(ISNUMBER(C1934),C1934&gt;7000,C1934&lt;8000),"Irrigação",
IF(AND(ISNUMBER(C1934),C1934&gt;8000,C1934&lt;9000),"Reboques",IF(AND(ISNUMBER(C1934),C1934&gt;0,C1934&lt;1000),"Veic. Leves","")))))))))))))))))))))</f>
        <v>Colhedoras</v>
      </c>
      <c r="B1934" s="72"/>
      <c r="C1934" s="2">
        <v>5004</v>
      </c>
      <c r="D1934" s="2">
        <v>81185</v>
      </c>
      <c r="E1934" s="3" t="s">
        <v>703</v>
      </c>
      <c r="F1934" s="14" t="str">
        <f>IF(ISBLANK(K1934), "Apenas Solicitação", "Tem OC")</f>
        <v>Tem OC</v>
      </c>
      <c r="G1934" s="2">
        <v>2</v>
      </c>
      <c r="H1934" s="37">
        <f>G1934-I1934</f>
        <v>0</v>
      </c>
      <c r="I1934" s="38">
        <v>2</v>
      </c>
      <c r="J1934" s="4">
        <v>45693</v>
      </c>
      <c r="K1934" s="180">
        <v>45700</v>
      </c>
      <c r="L1934" s="4"/>
      <c r="M1934" s="44"/>
      <c r="N1934" s="44" t="str">
        <f>IFERROR(K1934 + VALUE(LEFT(L1934, FIND(" ", L1934) - 1)), "")</f>
        <v/>
      </c>
      <c r="O1934" s="3">
        <f>IF(_xlfn.DAYS(K1934,J1934)&lt;0, "Aguardando OC", _xlfn.DAYS(K1934,J1934))</f>
        <v>7</v>
      </c>
      <c r="P1934" s="14">
        <v>390812</v>
      </c>
      <c r="Q1934" s="169">
        <v>1124878</v>
      </c>
      <c r="R1934" s="14">
        <v>163991</v>
      </c>
      <c r="S1934" s="42">
        <v>119</v>
      </c>
      <c r="T1934" s="150" t="s">
        <v>557</v>
      </c>
      <c r="U1934" s="21">
        <v>113.8</v>
      </c>
      <c r="V1934" s="2">
        <v>14644</v>
      </c>
      <c r="W1934" s="43" t="str">
        <f>IFERROR(VLOOKUP(V1934, Fornecedores!A:C, 3, FALSE), "")</f>
        <v xml:space="preserve">GEOMAQ </v>
      </c>
      <c r="X1934" s="43" t="str">
        <f>IFERROR(VLOOKUP(V1934, Fornecedores!A:E, 5, FALSE), "")</f>
        <v>São José do Rio Preto</v>
      </c>
      <c r="Y1934" s="43" t="str">
        <f>IFERROR(VLOOKUP(V1934, Fornecedores!A:F, 6, FALSE), "")</f>
        <v>SP</v>
      </c>
      <c r="Z1934" s="14" t="str">
        <f>IF(H1934=0, "Pedido entregue!", "Pendente")</f>
        <v>Pedido entregue!</v>
      </c>
      <c r="AA1934" s="74">
        <v>1</v>
      </c>
      <c r="AB1934" s="58" t="str">
        <f>IF(Z1934="Pedido Entregue!", IF(AA1934=1, "Retirado do Almoxarifado", IF(AA1934=2, "Material devolvido", "Aguardando retirada")), IF(Z1934="Pendente", "Entrega pendente", ""))</f>
        <v>Retirado do Almoxarifado</v>
      </c>
      <c r="AC1934" s="18">
        <v>1</v>
      </c>
      <c r="AD1934" s="18">
        <f>AC1934/SUMIF($P:$P,P1934,$AC:$AC)</f>
        <v>1</v>
      </c>
      <c r="AE1934" s="18">
        <f>IF(R1934=0,0,AC1934/SUMIF($R:$R,R1934,$AC:$AC))</f>
        <v>0.33333333333333331</v>
      </c>
      <c r="AF1934" s="18">
        <f>IF(R1934=0,1,0)</f>
        <v>0</v>
      </c>
      <c r="AG1934" s="18">
        <f>IF(R1934=0,#REF!-J1934,0)</f>
        <v>0</v>
      </c>
      <c r="AH1934" t="str">
        <f>TEXT(J1934,"MMMM")</f>
        <v>fevereiro</v>
      </c>
    </row>
    <row r="1935" spans="1:34" ht="12.75" hidden="1" customHeight="1" x14ac:dyDescent="0.25">
      <c r="A1935" s="90" t="str">
        <f>IF(C1935="Oficina Diversos","Oficina Geral",
IF(ISNUMBER(FIND("Estoque - Colhedoras",C1935)),"Colhedoras",IF(ISNUMBER(FIND("Caldeiraria",C1935)),"Caldeiraria",IF(ISNUMBER(FIND("Borracharia",C1935)),"Borracharia",IF(ISNUMBER(FIND("Lubrificação",C1935)),"Lubrificação",
IF(ISNUMBER(FIND("Estoque - Carregadeiras",C1935)),"Carregadeiras",IF(ISNUMBER(FIND("Estoque - Veic. Leves",C1935)),"Veic. Leves",
IF(ISNUMBER(FIND("Estoque - Caminhões",C1935)),"Caminhões",IF(ISNUMBER(FIND("Estoque - Transbordos",C1935)),"Transbordos",
IF(ISNUMBER(FIND("Estoque - Tratores",C1935)),"Tratores",
IF(ISNUMBER(FIND("Estoque - Máquinas pesadas",C1935)),"Máquinas pesadas",
IF(ISNUMBER(FIND("Estoque - Reboques",C1935)),"Reboques",
IF(C1935="Estoque","Estoque",
IF(AND(ISNUMBER(C1935),C1935&gt;1000,C1935&lt;2000),"Caminhões",
IF(AND(ISNUMBER(C1935),C1935&gt;2000,C1935&lt;3000),"Tratores",
IF(AND(ISNUMBER(C1935),C1935&gt;3000,C1935&lt;4000),"Carregadeiras",
IF(AND(ISNUMBER(C1935),C1935&gt;4000,C1935&lt;5000),"Máquinas pesadas",
IF(AND(ISNUMBER(C1935),C1935&gt;5000,C1935&lt;6000),"Colhedoras",
IF(AND(ISNUMBER(C1935),C1935&gt;7000,C1935&lt;8000),"Irrigação",
IF(AND(ISNUMBER(C1935),C1935&gt;8000,C1935&lt;9000),"Reboques",IF(AND(ISNUMBER(C1935),C1935&gt;0,C1935&lt;1000),"Veic. Leves","")))))))))))))))))))))</f>
        <v>Colhedoras</v>
      </c>
      <c r="B1935" s="72"/>
      <c r="C1935" s="2">
        <v>5003</v>
      </c>
      <c r="D1935" s="2">
        <v>81185</v>
      </c>
      <c r="E1935" s="10" t="s">
        <v>518</v>
      </c>
      <c r="F1935" s="14" t="str">
        <f>IF(ISBLANK(K1935), "Apenas Solicitação", "Tem OC")</f>
        <v>Tem OC</v>
      </c>
      <c r="G1935" s="2">
        <v>2</v>
      </c>
      <c r="H1935" s="37">
        <f>G1935-I1935</f>
        <v>0</v>
      </c>
      <c r="I1935" s="38">
        <v>2</v>
      </c>
      <c r="J1935" s="4">
        <v>45707</v>
      </c>
      <c r="K1935" s="180">
        <v>45726</v>
      </c>
      <c r="L1935" s="4"/>
      <c r="M1935" s="44"/>
      <c r="N1935" s="44" t="str">
        <f>IFERROR(K1935 + VALUE(LEFT(L1935, FIND(" ", L1935) - 1)), "")</f>
        <v/>
      </c>
      <c r="O1935" s="3">
        <f>IF(_xlfn.DAYS(K1935,J1935)&lt;0, "Aguardando OC", _xlfn.DAYS(K1935,J1935))</f>
        <v>19</v>
      </c>
      <c r="P1935" s="14">
        <v>393338</v>
      </c>
      <c r="Q1935" s="169">
        <v>1130169</v>
      </c>
      <c r="R1935" s="14">
        <v>165031</v>
      </c>
      <c r="S1935" s="2">
        <v>119</v>
      </c>
      <c r="T1935" s="135" t="s">
        <v>557</v>
      </c>
      <c r="U1935" s="21">
        <v>113.8</v>
      </c>
      <c r="V1935" s="2">
        <v>14644</v>
      </c>
      <c r="W1935" s="43" t="str">
        <f>IFERROR(VLOOKUP(V1935, Fornecedores!A:C, 3, FALSE), "")</f>
        <v xml:space="preserve">GEOMAQ </v>
      </c>
      <c r="X1935" s="43" t="str">
        <f>IFERROR(VLOOKUP(V1935, Fornecedores!A:E, 5, FALSE), "")</f>
        <v>São José do Rio Preto</v>
      </c>
      <c r="Y1935" s="43" t="str">
        <f>IFERROR(VLOOKUP(V1935, Fornecedores!A:F, 6, FALSE), "")</f>
        <v>SP</v>
      </c>
      <c r="Z1935" s="14" t="str">
        <f>IF(H1935=0, "Pedido entregue!", "Pendente")</f>
        <v>Pedido entregue!</v>
      </c>
      <c r="AA1935" s="74">
        <v>1</v>
      </c>
      <c r="AB1935" s="58" t="str">
        <f>IF(Z1935="Pedido Entregue!", IF(AA1935=1, "Retirado do Almoxarifado", IF(AA1935=2, "Material devolvido", "Aguardando retirada")), IF(Z1935="Pendente", "Entrega pendente", ""))</f>
        <v>Retirado do Almoxarifado</v>
      </c>
      <c r="AC1935" s="18">
        <v>1</v>
      </c>
      <c r="AD1935" s="18">
        <f>AC1935/SUMIF($P:$P,P1935,$AC:$AC)</f>
        <v>1</v>
      </c>
      <c r="AE1935" s="18">
        <f>IF(R1935=0,0,AC1935/SUMIF($R:$R,R1935,$AC:$AC))</f>
        <v>0.1</v>
      </c>
      <c r="AF1935" s="18">
        <f>IF(R1935=0,1,0)</f>
        <v>0</v>
      </c>
      <c r="AG1935" s="18">
        <f>IF(R1935=0,#REF!-J1935,0)</f>
        <v>0</v>
      </c>
      <c r="AH1935" t="str">
        <f>TEXT(J1935,"MMMM")</f>
        <v>fevereiro</v>
      </c>
    </row>
    <row r="1936" spans="1:34" ht="12.75" hidden="1" customHeight="1" x14ac:dyDescent="0.25">
      <c r="A1936" s="90" t="str">
        <f>IF(C1936="Oficina Diversos","Oficina Geral",
IF(ISNUMBER(FIND("Estoque - Colhedoras",C1936)),"Colhedoras",IF(ISNUMBER(FIND("Caldeiraria",C1936)),"Caldeiraria",IF(ISNUMBER(FIND("Borracharia",C1936)),"Borracharia",IF(ISNUMBER(FIND("Lubrificação",C1936)),"Lubrificação",
IF(ISNUMBER(FIND("Estoque - Carregadeiras",C1936)),"Carregadeiras",IF(ISNUMBER(FIND("Estoque - Veic. Leves",C1936)),"Veic. Leves",
IF(ISNUMBER(FIND("Estoque - Caminhões",C1936)),"Caminhões",IF(ISNUMBER(FIND("Estoque - Transbordos",C1936)),"Transbordos",
IF(ISNUMBER(FIND("Estoque - Tratores",C1936)),"Tratores",
IF(ISNUMBER(FIND("Estoque - Máquinas pesadas",C1936)),"Máquinas pesadas",
IF(ISNUMBER(FIND("Estoque - Reboques",C1936)),"Reboques",
IF(C1936="Estoque","Estoque",
IF(AND(ISNUMBER(C1936),C1936&gt;1000,C1936&lt;2000),"Caminhões",
IF(AND(ISNUMBER(C1936),C1936&gt;2000,C1936&lt;3000),"Tratores",
IF(AND(ISNUMBER(C1936),C1936&gt;3000,C1936&lt;4000),"Carregadeiras",
IF(AND(ISNUMBER(C1936),C1936&gt;4000,C1936&lt;5000),"Máquinas pesadas",
IF(AND(ISNUMBER(C1936),C1936&gt;5000,C1936&lt;6000),"Colhedoras",
IF(AND(ISNUMBER(C1936),C1936&gt;7000,C1936&lt;8000),"Irrigação",
IF(AND(ISNUMBER(C1936),C1936&gt;8000,C1936&lt;9000),"Reboques",IF(AND(ISNUMBER(C1936),C1936&gt;0,C1936&lt;1000),"Veic. Leves","")))))))))))))))))))))</f>
        <v>Colhedoras</v>
      </c>
      <c r="B1936" s="72"/>
      <c r="C1936" s="2">
        <v>5004</v>
      </c>
      <c r="D1936" s="2">
        <v>81187</v>
      </c>
      <c r="E1936" s="3" t="s">
        <v>701</v>
      </c>
      <c r="F1936" s="14" t="str">
        <f>IF(ISBLANK(K1936), "Apenas Solicitação", "Tem OC")</f>
        <v>Tem OC</v>
      </c>
      <c r="G1936" s="2">
        <v>2</v>
      </c>
      <c r="H1936" s="37">
        <f>G1936-I1936</f>
        <v>0</v>
      </c>
      <c r="I1936" s="38">
        <v>2</v>
      </c>
      <c r="J1936" s="4">
        <v>45693</v>
      </c>
      <c r="K1936" s="180">
        <v>45700</v>
      </c>
      <c r="L1936" s="4"/>
      <c r="M1936" s="44"/>
      <c r="N1936" s="44" t="str">
        <f>IFERROR(K1936 + VALUE(LEFT(L1936, FIND(" ", L1936) - 1)), "")</f>
        <v/>
      </c>
      <c r="O1936" s="3">
        <f>IF(_xlfn.DAYS(K1936,J1936)&lt;0, "Aguardando OC", _xlfn.DAYS(K1936,J1936))</f>
        <v>7</v>
      </c>
      <c r="P1936" s="14">
        <v>390810</v>
      </c>
      <c r="Q1936" s="169">
        <v>1124878</v>
      </c>
      <c r="R1936" s="14">
        <v>163992</v>
      </c>
      <c r="S1936" s="42">
        <v>119</v>
      </c>
      <c r="T1936" s="150" t="s">
        <v>557</v>
      </c>
      <c r="U1936" s="21">
        <v>559.95370000000003</v>
      </c>
      <c r="V1936" s="2">
        <v>12397</v>
      </c>
      <c r="W1936" s="43" t="str">
        <f>IFERROR(VLOOKUP(V1936, Fornecedores!A:C, 3, FALSE), "")</f>
        <v xml:space="preserve">UNIMIL INDÚSTRIA </v>
      </c>
      <c r="X1936" s="43" t="str">
        <f>IFERROR(VLOOKUP(V1936, Fornecedores!A:E, 5, FALSE), "")</f>
        <v>Piracicaba</v>
      </c>
      <c r="Y1936" s="43" t="str">
        <f>IFERROR(VLOOKUP(V1936, Fornecedores!A:F, 6, FALSE), "")</f>
        <v>SP</v>
      </c>
      <c r="Z1936" s="14" t="str">
        <f>IF(H1936=0, "Pedido entregue!", "Pendente")</f>
        <v>Pedido entregue!</v>
      </c>
      <c r="AA1936" s="74">
        <v>1</v>
      </c>
      <c r="AB1936" s="58" t="str">
        <f>IF(Z1936="Pedido Entregue!", IF(AA1936=1, "Retirado do Almoxarifado", IF(AA1936=2, "Material devolvido", "Aguardando retirada")), IF(Z1936="Pendente", "Entrega pendente", ""))</f>
        <v>Retirado do Almoxarifado</v>
      </c>
      <c r="AC1936" s="18">
        <v>1</v>
      </c>
      <c r="AD1936" s="18">
        <f>AC1936/SUMIF($P:$P,P1936,$AC:$AC)</f>
        <v>1</v>
      </c>
      <c r="AE1936" s="18">
        <f>IF(R1936=0,0,AC1936/SUMIF($R:$R,R1936,$AC:$AC))</f>
        <v>0.25</v>
      </c>
      <c r="AF1936" s="18">
        <f>IF(R1936=0,1,0)</f>
        <v>0</v>
      </c>
      <c r="AG1936" s="18">
        <f>IF(R1936=0,#REF!-J1936,0)</f>
        <v>0</v>
      </c>
      <c r="AH1936" t="str">
        <f>TEXT(J1936,"MMMM")</f>
        <v>fevereiro</v>
      </c>
    </row>
    <row r="1937" spans="1:34" ht="12.75" hidden="1" customHeight="1" x14ac:dyDescent="0.25">
      <c r="A1937" s="90" t="str">
        <f>IF(C1937="Oficina Diversos","Oficina Geral",
IF(ISNUMBER(FIND("Estoque - Colhedoras",C1937)),"Colhedoras",IF(ISNUMBER(FIND("Caldeiraria",C1937)),"Caldeiraria",IF(ISNUMBER(FIND("Borracharia",C1937)),"Borracharia",IF(ISNUMBER(FIND("Lubrificação",C1937)),"Lubrificação",
IF(ISNUMBER(FIND("Estoque - Carregadeiras",C1937)),"Carregadeiras",IF(ISNUMBER(FIND("Estoque - Veic. Leves",C1937)),"Veic. Leves",
IF(ISNUMBER(FIND("Estoque - Caminhões",C1937)),"Caminhões",IF(ISNUMBER(FIND("Estoque - Transbordos",C1937)),"Transbordos",
IF(ISNUMBER(FIND("Estoque - Tratores",C1937)),"Tratores",
IF(ISNUMBER(FIND("Estoque - Máquinas pesadas",C1937)),"Máquinas pesadas",
IF(ISNUMBER(FIND("Estoque - Reboques",C1937)),"Reboques",
IF(C1937="Estoque","Estoque",
IF(AND(ISNUMBER(C1937),C1937&gt;1000,C1937&lt;2000),"Caminhões",
IF(AND(ISNUMBER(C1937),C1937&gt;2000,C1937&lt;3000),"Tratores",
IF(AND(ISNUMBER(C1937),C1937&gt;3000,C1937&lt;4000),"Carregadeiras",
IF(AND(ISNUMBER(C1937),C1937&gt;4000,C1937&lt;5000),"Máquinas pesadas",
IF(AND(ISNUMBER(C1937),C1937&gt;5000,C1937&lt;6000),"Colhedoras",
IF(AND(ISNUMBER(C1937),C1937&gt;7000,C1937&lt;8000),"Irrigação",
IF(AND(ISNUMBER(C1937),C1937&gt;8000,C1937&lt;9000),"Reboques",IF(AND(ISNUMBER(C1937),C1937&gt;0,C1937&lt;1000),"Veic. Leves","")))))))))))))))))))))</f>
        <v>Colhedoras</v>
      </c>
      <c r="B1937" s="72"/>
      <c r="C1937" s="2">
        <v>5004</v>
      </c>
      <c r="D1937" s="2">
        <v>81191</v>
      </c>
      <c r="E1937" s="3" t="s">
        <v>702</v>
      </c>
      <c r="F1937" s="14" t="str">
        <f>IF(ISBLANK(K1937), "Apenas Solicitação", "Tem OC")</f>
        <v>Tem OC</v>
      </c>
      <c r="G1937" s="2">
        <v>2</v>
      </c>
      <c r="H1937" s="37">
        <f>G1937-I1937</f>
        <v>0</v>
      </c>
      <c r="I1937" s="38">
        <v>2</v>
      </c>
      <c r="J1937" s="4">
        <v>45693</v>
      </c>
      <c r="K1937" s="180">
        <v>45700</v>
      </c>
      <c r="L1937" s="4"/>
      <c r="M1937" s="44"/>
      <c r="N1937" s="44" t="str">
        <f>IFERROR(K1937 + VALUE(LEFT(L1937, FIND(" ", L1937) - 1)), "")</f>
        <v/>
      </c>
      <c r="O1937" s="3">
        <f>IF(_xlfn.DAYS(K1937,J1937)&lt;0, "Aguardando OC", _xlfn.DAYS(K1937,J1937))</f>
        <v>7</v>
      </c>
      <c r="P1937" s="14">
        <v>390811</v>
      </c>
      <c r="Q1937" s="169">
        <v>1124878</v>
      </c>
      <c r="R1937" s="14">
        <v>163992</v>
      </c>
      <c r="S1937" s="42">
        <v>119</v>
      </c>
      <c r="T1937" s="150" t="s">
        <v>557</v>
      </c>
      <c r="U1937" s="21">
        <v>79.66</v>
      </c>
      <c r="V1937" s="2">
        <v>12397</v>
      </c>
      <c r="W1937" s="43" t="str">
        <f>IFERROR(VLOOKUP(V1937, Fornecedores!A:C, 3, FALSE), "")</f>
        <v xml:space="preserve">UNIMIL INDÚSTRIA </v>
      </c>
      <c r="X1937" s="43" t="str">
        <f>IFERROR(VLOOKUP(V1937, Fornecedores!A:E, 5, FALSE), "")</f>
        <v>Piracicaba</v>
      </c>
      <c r="Y1937" s="43" t="str">
        <f>IFERROR(VLOOKUP(V1937, Fornecedores!A:F, 6, FALSE), "")</f>
        <v>SP</v>
      </c>
      <c r="Z1937" s="14" t="str">
        <f>IF(H1937=0, "Pedido entregue!", "Pendente")</f>
        <v>Pedido entregue!</v>
      </c>
      <c r="AA1937" s="74">
        <v>1</v>
      </c>
      <c r="AB1937" s="58" t="str">
        <f>IF(Z1937="Pedido Entregue!", IF(AA1937=1, "Retirado do Almoxarifado", IF(AA1937=2, "Material devolvido", "Aguardando retirada")), IF(Z1937="Pendente", "Entrega pendente", ""))</f>
        <v>Retirado do Almoxarifado</v>
      </c>
      <c r="AC1937" s="18">
        <v>1</v>
      </c>
      <c r="AD1937" s="18">
        <f>AC1937/SUMIF($P:$P,P1937,$AC:$AC)</f>
        <v>1</v>
      </c>
      <c r="AE1937" s="18">
        <f>IF(R1937=0,0,AC1937/SUMIF($R:$R,R1937,$AC:$AC))</f>
        <v>0.25</v>
      </c>
      <c r="AF1937" s="18">
        <f>IF(R1937=0,1,0)</f>
        <v>0</v>
      </c>
      <c r="AG1937" s="18">
        <f>IF(R1937=0,#REF!-J1937,0)</f>
        <v>0</v>
      </c>
      <c r="AH1937" t="str">
        <f>TEXT(J1937,"MMMM")</f>
        <v>fevereiro</v>
      </c>
    </row>
    <row r="1938" spans="1:34" ht="12.75" hidden="1" customHeight="1" x14ac:dyDescent="0.25">
      <c r="A1938" s="90" t="str">
        <f>IF(C1938="Oficina Diversos","Oficina Geral",
IF(ISNUMBER(FIND("Estoque - Colhedoras",C1938)),"Colhedoras",IF(ISNUMBER(FIND("Caldeiraria",C1938)),"Caldeiraria",IF(ISNUMBER(FIND("Borracharia",C1938)),"Borracharia",IF(ISNUMBER(FIND("Lubrificação",C1938)),"Lubrificação",
IF(ISNUMBER(FIND("Estoque - Carregadeiras",C1938)),"Carregadeiras",IF(ISNUMBER(FIND("Estoque - Veic. Leves",C1938)),"Veic. Leves",
IF(ISNUMBER(FIND("Estoque - Caminhões",C1938)),"Caminhões",IF(ISNUMBER(FIND("Estoque - Transbordos",C1938)),"Transbordos",
IF(ISNUMBER(FIND("Estoque - Tratores",C1938)),"Tratores",
IF(ISNUMBER(FIND("Estoque - Máquinas pesadas",C1938)),"Máquinas pesadas",
IF(ISNUMBER(FIND("Estoque - Reboques",C1938)),"Reboques",
IF(C1938="Estoque","Estoque",
IF(AND(ISNUMBER(C1938),C1938&gt;1000,C1938&lt;2000),"Caminhões",
IF(AND(ISNUMBER(C1938),C1938&gt;2000,C1938&lt;3000),"Tratores",
IF(AND(ISNUMBER(C1938),C1938&gt;3000,C1938&lt;4000),"Carregadeiras",
IF(AND(ISNUMBER(C1938),C1938&gt;4000,C1938&lt;5000),"Máquinas pesadas",
IF(AND(ISNUMBER(C1938),C1938&gt;5000,C1938&lt;6000),"Colhedoras",
IF(AND(ISNUMBER(C1938),C1938&gt;7000,C1938&lt;8000),"Irrigação",
IF(AND(ISNUMBER(C1938),C1938&gt;8000,C1938&lt;9000),"Reboques",IF(AND(ISNUMBER(C1938),C1938&gt;0,C1938&lt;1000),"Veic. Leves","")))))))))))))))))))))</f>
        <v>Colhedoras</v>
      </c>
      <c r="B1938" s="72"/>
      <c r="C1938" s="2">
        <v>5003</v>
      </c>
      <c r="D1938" s="2">
        <v>81191</v>
      </c>
      <c r="E1938" s="10" t="s">
        <v>519</v>
      </c>
      <c r="F1938" s="14" t="str">
        <f>IF(ISBLANK(K1938), "Apenas Solicitação", "Tem OC")</f>
        <v>Tem OC</v>
      </c>
      <c r="G1938" s="2">
        <v>2</v>
      </c>
      <c r="H1938" s="37">
        <f>G1938-I1938</f>
        <v>0</v>
      </c>
      <c r="I1938" s="38">
        <v>2</v>
      </c>
      <c r="J1938" s="4">
        <v>45707</v>
      </c>
      <c r="K1938" s="180">
        <v>45721</v>
      </c>
      <c r="L1938" s="4"/>
      <c r="M1938" s="44"/>
      <c r="N1938" s="44" t="str">
        <f>IFERROR(K1938 + VALUE(LEFT(L1938, FIND(" ", L1938) - 1)), "")</f>
        <v/>
      </c>
      <c r="O1938" s="3">
        <f>IF(_xlfn.DAYS(K1938,J1938)&lt;0, "Aguardando OC", _xlfn.DAYS(K1938,J1938))</f>
        <v>14</v>
      </c>
      <c r="P1938" s="14">
        <v>393337</v>
      </c>
      <c r="Q1938" s="169">
        <v>1130169</v>
      </c>
      <c r="R1938" s="14">
        <v>164896</v>
      </c>
      <c r="S1938" s="2">
        <v>119</v>
      </c>
      <c r="T1938" s="135" t="s">
        <v>557</v>
      </c>
      <c r="U1938" s="21">
        <v>70.819999999999993</v>
      </c>
      <c r="V1938" s="2">
        <v>12397</v>
      </c>
      <c r="W1938" s="43" t="str">
        <f>IFERROR(VLOOKUP(V1938, Fornecedores!A:C, 3, FALSE), "")</f>
        <v xml:space="preserve">UNIMIL INDÚSTRIA </v>
      </c>
      <c r="X1938" s="43" t="str">
        <f>IFERROR(VLOOKUP(V1938, Fornecedores!A:E, 5, FALSE), "")</f>
        <v>Piracicaba</v>
      </c>
      <c r="Y1938" s="43" t="str">
        <f>IFERROR(VLOOKUP(V1938, Fornecedores!A:F, 6, FALSE), "")</f>
        <v>SP</v>
      </c>
      <c r="Z1938" s="14" t="str">
        <f>IF(H1938=0, "Pedido entregue!", "Pendente")</f>
        <v>Pedido entregue!</v>
      </c>
      <c r="AA1938" s="74">
        <v>1</v>
      </c>
      <c r="AB1938" s="58" t="str">
        <f>IF(Z1938="Pedido Entregue!", IF(AA1938=1, "Retirado do Almoxarifado", IF(AA1938=2, "Material devolvido", "Aguardando retirada")), IF(Z1938="Pendente", "Entrega pendente", ""))</f>
        <v>Retirado do Almoxarifado</v>
      </c>
      <c r="AC1938" s="18">
        <v>1</v>
      </c>
      <c r="AD1938" s="18">
        <f>AC1938/SUMIF($P:$P,P1938,$AC:$AC)</f>
        <v>1</v>
      </c>
      <c r="AE1938" s="18">
        <f>IF(R1938=0,0,AC1938/SUMIF($R:$R,R1938,$AC:$AC))</f>
        <v>6.6666666666666666E-2</v>
      </c>
      <c r="AF1938" s="18">
        <f>IF(R1938=0,1,0)</f>
        <v>0</v>
      </c>
      <c r="AG1938" s="18">
        <f>IF(R1938=0,#REF!-J1938,0)</f>
        <v>0</v>
      </c>
      <c r="AH1938" t="str">
        <f>TEXT(J1938,"MMMM")</f>
        <v>fevereiro</v>
      </c>
    </row>
    <row r="1939" spans="1:34" ht="12.75" hidden="1" customHeight="1" x14ac:dyDescent="0.25">
      <c r="A1939" s="90" t="str">
        <f>IF(C1939="Oficina Diversos","Oficina Geral",
IF(ISNUMBER(FIND("Estoque - Colhedoras",C1939)),"Colhedoras",IF(ISNUMBER(FIND("Caldeiraria",C1939)),"Caldeiraria",IF(ISNUMBER(FIND("Borracharia",C1939)),"Borracharia",IF(ISNUMBER(FIND("Lubrificação",C1939)),"Lubrificação",
IF(ISNUMBER(FIND("Estoque - Carregadeiras",C1939)),"Carregadeiras",IF(ISNUMBER(FIND("Estoque - Veic. Leves",C1939)),"Veic. Leves",
IF(ISNUMBER(FIND("Estoque - Caminhões",C1939)),"Caminhões",IF(ISNUMBER(FIND("Estoque - Transbordos",C1939)),"Transbordos",
IF(ISNUMBER(FIND("Estoque - Tratores",C1939)),"Tratores",
IF(ISNUMBER(FIND("Estoque - Máquinas pesadas",C1939)),"Máquinas pesadas",
IF(ISNUMBER(FIND("Estoque - Reboques",C1939)),"Reboques",
IF(C1939="Estoque","Estoque",
IF(AND(ISNUMBER(C1939),C1939&gt;1000,C1939&lt;2000),"Caminhões",
IF(AND(ISNUMBER(C1939),C1939&gt;2000,C1939&lt;3000),"Tratores",
IF(AND(ISNUMBER(C1939),C1939&gt;3000,C1939&lt;4000),"Carregadeiras",
IF(AND(ISNUMBER(C1939),C1939&gt;4000,C1939&lt;5000),"Máquinas pesadas",
IF(AND(ISNUMBER(C1939),C1939&gt;5000,C1939&lt;6000),"Colhedoras",
IF(AND(ISNUMBER(C1939),C1939&gt;7000,C1939&lt;8000),"Irrigação",
IF(AND(ISNUMBER(C1939),C1939&gt;8000,C1939&lt;9000),"Reboques",IF(AND(ISNUMBER(C1939),C1939&gt;0,C1939&lt;1000),"Veic. Leves","")))))))))))))))))))))</f>
        <v>Colhedoras</v>
      </c>
      <c r="B1939" s="72"/>
      <c r="C1939" s="2">
        <v>5003</v>
      </c>
      <c r="D1939" s="2">
        <v>81192</v>
      </c>
      <c r="E1939" s="10" t="s">
        <v>520</v>
      </c>
      <c r="F1939" s="14" t="str">
        <f>IF(ISBLANK(K1939), "Apenas Solicitação", "Tem OC")</f>
        <v>Tem OC</v>
      </c>
      <c r="G1939" s="2">
        <v>4</v>
      </c>
      <c r="H1939" s="37">
        <f>G1939-I1939</f>
        <v>0</v>
      </c>
      <c r="I1939" s="38">
        <v>4</v>
      </c>
      <c r="J1939" s="4">
        <v>45707</v>
      </c>
      <c r="K1939" s="180">
        <v>45726</v>
      </c>
      <c r="L1939" s="4"/>
      <c r="M1939" s="44"/>
      <c r="N1939" s="44" t="str">
        <f>IFERROR(K1939 + VALUE(LEFT(L1939, FIND(" ", L1939) - 1)), "")</f>
        <v/>
      </c>
      <c r="O1939" s="3">
        <f>IF(_xlfn.DAYS(K1939,J1939)&lt;0, "Aguardando OC", _xlfn.DAYS(K1939,J1939))</f>
        <v>19</v>
      </c>
      <c r="P1939" s="14">
        <v>393319</v>
      </c>
      <c r="Q1939" s="169">
        <v>1130169</v>
      </c>
      <c r="R1939" s="14">
        <v>165030</v>
      </c>
      <c r="S1939" s="2">
        <v>119</v>
      </c>
      <c r="T1939" s="135" t="s">
        <v>557</v>
      </c>
      <c r="U1939" s="21">
        <v>686.32</v>
      </c>
      <c r="V1939" s="2">
        <v>12397</v>
      </c>
      <c r="W1939" s="43" t="str">
        <f>IFERROR(VLOOKUP(V1939, Fornecedores!A:C, 3, FALSE), "")</f>
        <v xml:space="preserve">UNIMIL INDÚSTRIA </v>
      </c>
      <c r="X1939" s="43" t="str">
        <f>IFERROR(VLOOKUP(V1939, Fornecedores!A:E, 5, FALSE), "")</f>
        <v>Piracicaba</v>
      </c>
      <c r="Y1939" s="43" t="str">
        <f>IFERROR(VLOOKUP(V1939, Fornecedores!A:F, 6, FALSE), "")</f>
        <v>SP</v>
      </c>
      <c r="Z1939" s="14" t="str">
        <f>IF(H1939=0, "Pedido entregue!", "Pendente")</f>
        <v>Pedido entregue!</v>
      </c>
      <c r="AA1939" s="74"/>
      <c r="AB1939" s="58" t="str">
        <f>IF(Z1939="Pedido Entregue!", IF(AA1939=1, "Retirado do Almoxarifado", IF(AA1939=2, "Material devolvido", "Aguardando retirada")), IF(Z1939="Pendente", "Entrega pendente", ""))</f>
        <v>Aguardando retirada</v>
      </c>
      <c r="AC1939" s="18">
        <v>1</v>
      </c>
      <c r="AD1939" s="18">
        <f>AC1939/SUMIF($P:$P,P1939,$AC:$AC)</f>
        <v>1</v>
      </c>
      <c r="AE1939" s="18">
        <f>IF(R1939=0,0,AC1939/SUMIF($R:$R,R1939,$AC:$AC))</f>
        <v>7.6923076923076927E-2</v>
      </c>
      <c r="AF1939" s="18">
        <f>IF(R1939=0,1,0)</f>
        <v>0</v>
      </c>
      <c r="AG1939" s="18">
        <f>IF(R1939=0,#REF!-J1939,0)</f>
        <v>0</v>
      </c>
      <c r="AH1939" t="str">
        <f>TEXT(J1939,"MMMM")</f>
        <v>fevereiro</v>
      </c>
    </row>
    <row r="1940" spans="1:34" ht="12.75" customHeight="1" x14ac:dyDescent="0.25">
      <c r="A1940" s="90" t="str">
        <f>IF(C1940="Oficina Diversos","Oficina Geral",
IF(ISNUMBER(FIND("Estoque - Colhedoras",C1940)),"Colhedoras",IF(ISNUMBER(FIND("Caldeiraria",C1940)),"Caldeiraria",IF(ISNUMBER(FIND("Borracharia",C1940)),"Borracharia",IF(ISNUMBER(FIND("Lubrificação",C1940)),"Lubrificação",
IF(ISNUMBER(FIND("Estoque - Carregadeiras",C1940)),"Carregadeiras",IF(ISNUMBER(FIND("Estoque - Veic. Leves",C1940)),"Veic. Leves",
IF(ISNUMBER(FIND("Estoque - Caminhões",C1940)),"Caminhões",IF(ISNUMBER(FIND("Estoque - Transbordos",C1940)),"Transbordos",
IF(ISNUMBER(FIND("Estoque - Tratores",C1940)),"Tratores",
IF(ISNUMBER(FIND("Estoque - Máquinas pesadas",C1940)),"Máquinas pesadas",
IF(ISNUMBER(FIND("Estoque - Reboques",C1940)),"Reboques",
IF(C1940="Estoque","Estoque",
IF(AND(ISNUMBER(C1940),C1940&gt;1000,C1940&lt;2000),"Caminhões",
IF(AND(ISNUMBER(C1940),C1940&gt;2000,C1940&lt;3000),"Tratores",
IF(AND(ISNUMBER(C1940),C1940&gt;3000,C1940&lt;4000),"Carregadeiras",
IF(AND(ISNUMBER(C1940),C1940&gt;4000,C1940&lt;5000),"Máquinas pesadas",
IF(AND(ISNUMBER(C1940),C1940&gt;5000,C1940&lt;6000),"Colhedoras",
IF(AND(ISNUMBER(C1940),C1940&gt;7000,C1940&lt;8000),"Irrigação",
IF(AND(ISNUMBER(C1940),C1940&gt;8000,C1940&lt;9000),"Reboques",IF(AND(ISNUMBER(C1940),C1940&gt;0,C1940&lt;1000),"Veic. Leves","")))))))))))))))))))))</f>
        <v>Carregadeiras</v>
      </c>
      <c r="C1940" s="130" t="s">
        <v>20085</v>
      </c>
      <c r="D1940" s="107">
        <v>81292</v>
      </c>
      <c r="E1940" s="108" t="s">
        <v>20282</v>
      </c>
      <c r="F1940" s="101" t="str">
        <f>IF(ISBLANK(K1940), "Apenas Solicitação", "Tem OC")</f>
        <v>Apenas Solicitação</v>
      </c>
      <c r="G1940" s="107">
        <v>1</v>
      </c>
      <c r="H1940" s="102">
        <f>G1940-I1940</f>
        <v>1</v>
      </c>
      <c r="I1940" s="103">
        <v>0</v>
      </c>
      <c r="J1940" s="109">
        <v>45813</v>
      </c>
      <c r="K1940" s="196"/>
      <c r="L1940" s="108"/>
      <c r="M1940" s="104" t="str">
        <f ca="1">IF(OR(N1940="", N1940=0), "", IF(N1940&gt;TODAY(), "No prazo", "Atrasado"))</f>
        <v/>
      </c>
      <c r="N1940" s="104" t="str">
        <f>IFERROR(K1940 + VALUE(LEFT(L1940, FIND(" ", L1940) - 1)), "")</f>
        <v/>
      </c>
      <c r="O1940" s="105" t="str">
        <f>IF(_xlfn.DAYS(K1940,J1940)&lt;0, "Aguardando OC", _xlfn.DAYS(K1940,J1940))</f>
        <v>Aguardando OC</v>
      </c>
      <c r="P1940" s="196">
        <v>406158</v>
      </c>
      <c r="Q1940" s="12"/>
      <c r="R1940" s="196">
        <v>0</v>
      </c>
      <c r="S1940" s="107">
        <v>815</v>
      </c>
      <c r="T1940" s="135" t="s">
        <v>1029</v>
      </c>
      <c r="U1940" s="110">
        <v>2349.9</v>
      </c>
      <c r="V1940" s="107"/>
      <c r="W1940" s="105" t="str">
        <f>IFERROR(VLOOKUP(V1940, Fornecedores!A:C, 3, FALSE), "")</f>
        <v/>
      </c>
      <c r="X1940" s="105" t="str">
        <f>IFERROR(VLOOKUP(V1940, Fornecedores!A:E, 5, FALSE), "")</f>
        <v/>
      </c>
      <c r="Y1940" s="105" t="str">
        <f>IFERROR(VLOOKUP(V1940, Fornecedores!A:F, 6, FALSE), "")</f>
        <v/>
      </c>
      <c r="Z1940" s="101" t="str">
        <f>IF(H1940=0, "Pedido entregue!", "Pendente")</f>
        <v>Pendente</v>
      </c>
      <c r="AB1940" s="58" t="str">
        <f>IF(Z1940="Pedido Entregue!", IF(AA1940=1, "Retirado do Almoxarifado", IF(AA1940=2, "Material devolvido", "Aguardando retirada")), IF(Z1940="Pendente", "Entrega pendente", ""))</f>
        <v>Entrega pendente</v>
      </c>
      <c r="AC1940" s="18">
        <v>1</v>
      </c>
      <c r="AD1940" s="18">
        <f>AC1940/SUMIF($P:$P,P1940,$AC:$AC)</f>
        <v>1</v>
      </c>
      <c r="AE1940" s="18">
        <f>IF(R1940=0,0,AC1940/SUMIF($R:$R,R1940,$AC:$AC))</f>
        <v>0</v>
      </c>
      <c r="AF1940" s="18">
        <f>IF(R1940=0,1,0)</f>
        <v>1</v>
      </c>
      <c r="AH1940" t="str">
        <f>TEXT(J1940,"MMMM")</f>
        <v>junho</v>
      </c>
    </row>
    <row r="1941" spans="1:34" ht="12.75" hidden="1" customHeight="1" x14ac:dyDescent="0.25">
      <c r="A1941" s="90" t="str">
        <f>IF(C1941="Oficina Diversos","Oficina Geral",
IF(ISNUMBER(FIND("Estoque - Colhedoras",C1941)),"Colhedoras",IF(ISNUMBER(FIND("Caldeiraria",C1941)),"Caldeiraria",IF(ISNUMBER(FIND("Borracharia",C1941)),"Borracharia",IF(ISNUMBER(FIND("Lubrificação",C1941)),"Lubrificação",
IF(ISNUMBER(FIND("Estoque - Carregadeiras",C1941)),"Carregadeiras",IF(ISNUMBER(FIND("Estoque - Veic. Leves",C1941)),"Veic. Leves",
IF(ISNUMBER(FIND("Estoque - Caminhões",C1941)),"Caminhões",IF(ISNUMBER(FIND("Estoque - Transbordos",C1941)),"Transbordos",
IF(ISNUMBER(FIND("Estoque - Tratores",C1941)),"Tratores",
IF(ISNUMBER(FIND("Estoque - Máquinas pesadas",C1941)),"Máquinas pesadas",
IF(ISNUMBER(FIND("Estoque - Reboques",C1941)),"Reboques",
IF(C1941="Estoque","Estoque",
IF(AND(ISNUMBER(C1941),C1941&gt;1000,C1941&lt;2000),"Caminhões",
IF(AND(ISNUMBER(C1941),C1941&gt;2000,C1941&lt;3000),"Tratores",
IF(AND(ISNUMBER(C1941),C1941&gt;3000,C1941&lt;4000),"Carregadeiras",
IF(AND(ISNUMBER(C1941),C1941&gt;4000,C1941&lt;5000),"Máquinas pesadas",
IF(AND(ISNUMBER(C1941),C1941&gt;5000,C1941&lt;6000),"Colhedoras",
IF(AND(ISNUMBER(C1941),C1941&gt;7000,C1941&lt;8000),"Irrigação",
IF(AND(ISNUMBER(C1941),C1941&gt;8000,C1941&lt;9000),"Reboques",IF(AND(ISNUMBER(C1941),C1941&gt;0,C1941&lt;1000),"Veic. Leves","")))))))))))))))))))))</f>
        <v>Tratores</v>
      </c>
      <c r="B1941" s="72"/>
      <c r="C1941" s="2">
        <v>2036</v>
      </c>
      <c r="D1941" s="2">
        <v>81308</v>
      </c>
      <c r="E1941" s="10" t="s">
        <v>473</v>
      </c>
      <c r="F1941" s="14" t="str">
        <f>IF(ISBLANK(K1941), "Apenas Solicitação", "Tem OC")</f>
        <v>Tem OC</v>
      </c>
      <c r="G1941" s="2">
        <v>1</v>
      </c>
      <c r="H1941" s="37">
        <f>G1941-I1941</f>
        <v>0</v>
      </c>
      <c r="I1941" s="38">
        <v>1</v>
      </c>
      <c r="J1941" s="4">
        <v>45716</v>
      </c>
      <c r="K1941" s="183">
        <v>45736</v>
      </c>
      <c r="L1941" s="7"/>
      <c r="M1941" s="44"/>
      <c r="N1941" s="44" t="str">
        <f>IFERROR(K1941 + VALUE(LEFT(L1941, FIND(" ", L1941) - 1)), "")</f>
        <v/>
      </c>
      <c r="O1941" s="3">
        <f>IF(_xlfn.DAYS(K1941,J1941)&lt;0, "Aguardando OC", _xlfn.DAYS(K1941,J1941))</f>
        <v>20</v>
      </c>
      <c r="P1941" s="14">
        <v>394715</v>
      </c>
      <c r="Q1941" s="169">
        <v>1133066</v>
      </c>
      <c r="R1941" s="14">
        <v>165177</v>
      </c>
      <c r="S1941" s="2">
        <v>692</v>
      </c>
      <c r="T1941" s="135" t="s">
        <v>106</v>
      </c>
      <c r="U1941" s="21">
        <v>35</v>
      </c>
      <c r="V1941" s="2">
        <v>13341</v>
      </c>
      <c r="W1941" s="43" t="str">
        <f>IFERROR(VLOOKUP(V1941, Fornecedores!A:C, 3, FALSE), "")</f>
        <v>DISMA DISTRIBUIDORA</v>
      </c>
      <c r="X1941" s="43" t="str">
        <f>IFERROR(VLOOKUP(V1941, Fornecedores!A:E, 5, FALSE), "")</f>
        <v>Araçatuba</v>
      </c>
      <c r="Y1941" s="43" t="str">
        <f>IFERROR(VLOOKUP(V1941, Fornecedores!A:F, 6, FALSE), "")</f>
        <v>SP</v>
      </c>
      <c r="Z1941" s="14" t="str">
        <f>IF(H1941=0, "Pedido entregue!", "Pendente")</f>
        <v>Pedido entregue!</v>
      </c>
      <c r="AA1941" s="74">
        <v>1</v>
      </c>
      <c r="AB1941" s="58" t="str">
        <f>IF(Z1941="Pedido Entregue!", IF(AA1941=1, "Retirado do Almoxarifado", IF(AA1941=2, "Material devolvido", "Aguardando retirada")), IF(Z1941="Pendente", "Entrega pendente", ""))</f>
        <v>Retirado do Almoxarifado</v>
      </c>
      <c r="AC1941" s="18">
        <v>1</v>
      </c>
      <c r="AD1941" s="18">
        <f>AC1941/SUMIF($P:$P,P1941,$AC:$AC)</f>
        <v>1</v>
      </c>
      <c r="AE1941" s="18">
        <f>IF(R1941=0,0,AC1941/SUMIF($R:$R,R1941,$AC:$AC))</f>
        <v>0.04</v>
      </c>
      <c r="AF1941" s="18">
        <f>IF(R1941=0,1,0)</f>
        <v>0</v>
      </c>
      <c r="AG1941" s="18">
        <f>IF(R1941=0,#REF!-J1941,0)</f>
        <v>0</v>
      </c>
      <c r="AH1941" t="str">
        <f>TEXT(J1941,"MMMM")</f>
        <v>fevereiro</v>
      </c>
    </row>
    <row r="1942" spans="1:34" ht="12.75" hidden="1" customHeight="1" x14ac:dyDescent="0.25">
      <c r="A1942" s="90" t="str">
        <f>IF(C1942="Oficina Diversos","Oficina Geral",
IF(ISNUMBER(FIND("Estoque - Colhedoras",C1942)),"Colhedoras",IF(ISNUMBER(FIND("Caldeiraria",C1942)),"Caldeiraria",IF(ISNUMBER(FIND("Borracharia",C1942)),"Borracharia",IF(ISNUMBER(FIND("Lubrificação",C1942)),"Lubrificação",
IF(ISNUMBER(FIND("Estoque - Carregadeiras",C1942)),"Carregadeiras",IF(ISNUMBER(FIND("Estoque - Veic. Leves",C1942)),"Veic. Leves",
IF(ISNUMBER(FIND("Estoque - Caminhões",C1942)),"Caminhões",IF(ISNUMBER(FIND("Estoque - Transbordos",C1942)),"Transbordos",
IF(ISNUMBER(FIND("Estoque - Tratores",C1942)),"Tratores",
IF(ISNUMBER(FIND("Estoque - Máquinas pesadas",C1942)),"Máquinas pesadas",
IF(ISNUMBER(FIND("Estoque - Reboques",C1942)),"Reboques",
IF(C1942="Estoque","Estoque",
IF(AND(ISNUMBER(C1942),C1942&gt;1000,C1942&lt;2000),"Caminhões",
IF(AND(ISNUMBER(C1942),C1942&gt;2000,C1942&lt;3000),"Tratores",
IF(AND(ISNUMBER(C1942),C1942&gt;3000,C1942&lt;4000),"Carregadeiras",
IF(AND(ISNUMBER(C1942),C1942&gt;4000,C1942&lt;5000),"Máquinas pesadas",
IF(AND(ISNUMBER(C1942),C1942&gt;5000,C1942&lt;6000),"Colhedoras",
IF(AND(ISNUMBER(C1942),C1942&gt;7000,C1942&lt;8000),"Irrigação",
IF(AND(ISNUMBER(C1942),C1942&gt;8000,C1942&lt;9000),"Reboques",IF(AND(ISNUMBER(C1942),C1942&gt;0,C1942&lt;1000),"Veic. Leves","")))))))))))))))))))))</f>
        <v>Tratores</v>
      </c>
      <c r="B1942" s="72"/>
      <c r="C1942" s="2">
        <v>2036</v>
      </c>
      <c r="D1942" s="2">
        <v>81309</v>
      </c>
      <c r="E1942" s="10" t="s">
        <v>454</v>
      </c>
      <c r="F1942" s="14" t="str">
        <f>IF(ISBLANK(K1942), "Apenas Solicitação", "Tem OC")</f>
        <v>Tem OC</v>
      </c>
      <c r="G1942" s="2">
        <v>7</v>
      </c>
      <c r="H1942" s="37">
        <f>G1942-I1942</f>
        <v>0</v>
      </c>
      <c r="I1942" s="38">
        <v>7</v>
      </c>
      <c r="J1942" s="4">
        <v>45716</v>
      </c>
      <c r="K1942" s="183">
        <v>45736</v>
      </c>
      <c r="L1942" s="7"/>
      <c r="M1942" s="44"/>
      <c r="N1942" s="44" t="str">
        <f>IFERROR(K1942 + VALUE(LEFT(L1942, FIND(" ", L1942) - 1)), "")</f>
        <v/>
      </c>
      <c r="O1942" s="3">
        <f>IF(_xlfn.DAYS(K1942,J1942)&lt;0, "Aguardando OC", _xlfn.DAYS(K1942,J1942))</f>
        <v>20</v>
      </c>
      <c r="P1942" s="14">
        <v>394711</v>
      </c>
      <c r="Q1942" s="169">
        <v>1133066</v>
      </c>
      <c r="R1942" s="14">
        <v>165177</v>
      </c>
      <c r="S1942" s="2">
        <v>692</v>
      </c>
      <c r="T1942" s="135" t="s">
        <v>106</v>
      </c>
      <c r="U1942" s="21">
        <v>2.2599999999999998</v>
      </c>
      <c r="V1942" s="2">
        <v>13341</v>
      </c>
      <c r="W1942" s="43" t="str">
        <f>IFERROR(VLOOKUP(V1942, Fornecedores!A:C, 3, FALSE), "")</f>
        <v>DISMA DISTRIBUIDORA</v>
      </c>
      <c r="X1942" s="43" t="str">
        <f>IFERROR(VLOOKUP(V1942, Fornecedores!A:E, 5, FALSE), "")</f>
        <v>Araçatuba</v>
      </c>
      <c r="Y1942" s="43" t="str">
        <f>IFERROR(VLOOKUP(V1942, Fornecedores!A:F, 6, FALSE), "")</f>
        <v>SP</v>
      </c>
      <c r="Z1942" s="14" t="str">
        <f>IF(H1942=0, "Pedido entregue!", "Pendente")</f>
        <v>Pedido entregue!</v>
      </c>
      <c r="AA1942" s="74">
        <v>1</v>
      </c>
      <c r="AB1942" s="58" t="str">
        <f>IF(Z1942="Pedido Entregue!", IF(AA1942=1, "Retirado do Almoxarifado", IF(AA1942=2, "Material devolvido", "Aguardando retirada")), IF(Z1942="Pendente", "Entrega pendente", ""))</f>
        <v>Retirado do Almoxarifado</v>
      </c>
      <c r="AC1942" s="18">
        <v>1</v>
      </c>
      <c r="AD1942" s="18">
        <f>AC1942/SUMIF($P:$P,P1942,$AC:$AC)</f>
        <v>1</v>
      </c>
      <c r="AE1942" s="18">
        <f>IF(R1942=0,0,AC1942/SUMIF($R:$R,R1942,$AC:$AC))</f>
        <v>0.04</v>
      </c>
      <c r="AF1942" s="18">
        <f>IF(R1942=0,1,0)</f>
        <v>0</v>
      </c>
      <c r="AG1942" s="18">
        <f>IF(R1942=0,#REF!-J1942,0)</f>
        <v>0</v>
      </c>
      <c r="AH1942" t="str">
        <f>TEXT(J1942,"MMMM")</f>
        <v>fevereiro</v>
      </c>
    </row>
    <row r="1943" spans="1:34" ht="12.75" hidden="1" customHeight="1" x14ac:dyDescent="0.25">
      <c r="A1943" s="90" t="str">
        <f>IF(C1943="Oficina Diversos","Oficina Geral",
IF(ISNUMBER(FIND("Estoque - Colhedoras",C1943)),"Colhedoras",IF(ISNUMBER(FIND("Caldeiraria",C1943)),"Caldeiraria",IF(ISNUMBER(FIND("Borracharia",C1943)),"Borracharia",IF(ISNUMBER(FIND("Lubrificação",C1943)),"Lubrificação",
IF(ISNUMBER(FIND("Estoque - Carregadeiras",C1943)),"Carregadeiras",IF(ISNUMBER(FIND("Estoque - Veic. Leves",C1943)),"Veic. Leves",
IF(ISNUMBER(FIND("Estoque - Caminhões",C1943)),"Caminhões",IF(ISNUMBER(FIND("Estoque - Transbordos",C1943)),"Transbordos",
IF(ISNUMBER(FIND("Estoque - Tratores",C1943)),"Tratores",
IF(ISNUMBER(FIND("Estoque - Máquinas pesadas",C1943)),"Máquinas pesadas",
IF(ISNUMBER(FIND("Estoque - Reboques",C1943)),"Reboques",
IF(C1943="Estoque","Estoque",
IF(AND(ISNUMBER(C1943),C1943&gt;1000,C1943&lt;2000),"Caminhões",
IF(AND(ISNUMBER(C1943),C1943&gt;2000,C1943&lt;3000),"Tratores",
IF(AND(ISNUMBER(C1943),C1943&gt;3000,C1943&lt;4000),"Carregadeiras",
IF(AND(ISNUMBER(C1943),C1943&gt;4000,C1943&lt;5000),"Máquinas pesadas",
IF(AND(ISNUMBER(C1943),C1943&gt;5000,C1943&lt;6000),"Colhedoras",
IF(AND(ISNUMBER(C1943),C1943&gt;7000,C1943&lt;8000),"Irrigação",
IF(AND(ISNUMBER(C1943),C1943&gt;8000,C1943&lt;9000),"Reboques",IF(AND(ISNUMBER(C1943),C1943&gt;0,C1943&lt;1000),"Veic. Leves","")))))))))))))))))))))</f>
        <v>Tratores</v>
      </c>
      <c r="B1943" s="72"/>
      <c r="C1943" s="2">
        <v>2036</v>
      </c>
      <c r="D1943" s="2">
        <v>81310</v>
      </c>
      <c r="E1943" s="10" t="s">
        <v>474</v>
      </c>
      <c r="F1943" s="14" t="str">
        <f>IF(ISBLANK(K1943), "Apenas Solicitação", "Tem OC")</f>
        <v>Tem OC</v>
      </c>
      <c r="G1943" s="2">
        <v>1</v>
      </c>
      <c r="H1943" s="37">
        <f>G1943-I1943</f>
        <v>0</v>
      </c>
      <c r="I1943" s="38">
        <v>1</v>
      </c>
      <c r="J1943" s="4">
        <v>45716</v>
      </c>
      <c r="K1943" s="183">
        <v>45736</v>
      </c>
      <c r="L1943" s="7"/>
      <c r="M1943" s="44"/>
      <c r="N1943" s="44" t="str">
        <f>IFERROR(K1943 + VALUE(LEFT(L1943, FIND(" ", L1943) - 1)), "")</f>
        <v/>
      </c>
      <c r="O1943" s="3">
        <f>IF(_xlfn.DAYS(K1943,J1943)&lt;0, "Aguardando OC", _xlfn.DAYS(K1943,J1943))</f>
        <v>20</v>
      </c>
      <c r="P1943" s="14">
        <v>394710</v>
      </c>
      <c r="Q1943" s="169">
        <v>1133066</v>
      </c>
      <c r="R1943" s="14">
        <v>165177</v>
      </c>
      <c r="S1943" s="2">
        <v>692</v>
      </c>
      <c r="T1943" s="135" t="s">
        <v>106</v>
      </c>
      <c r="U1943" s="21">
        <v>28</v>
      </c>
      <c r="V1943" s="2">
        <v>13341</v>
      </c>
      <c r="W1943" s="43" t="str">
        <f>IFERROR(VLOOKUP(V1943, Fornecedores!A:C, 3, FALSE), "")</f>
        <v>DISMA DISTRIBUIDORA</v>
      </c>
      <c r="X1943" s="43" t="str">
        <f>IFERROR(VLOOKUP(V1943, Fornecedores!A:E, 5, FALSE), "")</f>
        <v>Araçatuba</v>
      </c>
      <c r="Y1943" s="43" t="str">
        <f>IFERROR(VLOOKUP(V1943, Fornecedores!A:F, 6, FALSE), "")</f>
        <v>SP</v>
      </c>
      <c r="Z1943" s="14" t="str">
        <f>IF(H1943=0, "Pedido entregue!", "Pendente")</f>
        <v>Pedido entregue!</v>
      </c>
      <c r="AA1943" s="74">
        <v>1</v>
      </c>
      <c r="AB1943" s="58" t="str">
        <f>IF(Z1943="Pedido Entregue!", IF(AA1943=1, "Retirado do Almoxarifado", IF(AA1943=2, "Material devolvido", "Aguardando retirada")), IF(Z1943="Pendente", "Entrega pendente", ""))</f>
        <v>Retirado do Almoxarifado</v>
      </c>
      <c r="AC1943" s="18">
        <v>1</v>
      </c>
      <c r="AD1943" s="18">
        <f>AC1943/SUMIF($P:$P,P1943,$AC:$AC)</f>
        <v>1</v>
      </c>
      <c r="AE1943" s="18">
        <f>IF(R1943=0,0,AC1943/SUMIF($R:$R,R1943,$AC:$AC))</f>
        <v>0.04</v>
      </c>
      <c r="AF1943" s="18">
        <f>IF(R1943=0,1,0)</f>
        <v>0</v>
      </c>
      <c r="AG1943" s="18">
        <f>IF(R1943=0,#REF!-J1943,0)</f>
        <v>0</v>
      </c>
      <c r="AH1943" t="str">
        <f>TEXT(J1943,"MMMM")</f>
        <v>fevereiro</v>
      </c>
    </row>
    <row r="1944" spans="1:34" ht="12.75" hidden="1" customHeight="1" x14ac:dyDescent="0.25">
      <c r="A1944" s="90" t="str">
        <f>IF(C1944="Oficina Diversos","Oficina Geral",
IF(ISNUMBER(FIND("Estoque - Colhedoras",C1944)),"Colhedoras",IF(ISNUMBER(FIND("Caldeiraria",C1944)),"Caldeiraria",IF(ISNUMBER(FIND("Borracharia",C1944)),"Borracharia",IF(ISNUMBER(FIND("Lubrificação",C1944)),"Lubrificação",
IF(ISNUMBER(FIND("Estoque - Carregadeiras",C1944)),"Carregadeiras",IF(ISNUMBER(FIND("Estoque - Veic. Leves",C1944)),"Veic. Leves",
IF(ISNUMBER(FIND("Estoque - Caminhões",C1944)),"Caminhões",IF(ISNUMBER(FIND("Estoque - Transbordos",C1944)),"Transbordos",
IF(ISNUMBER(FIND("Estoque - Tratores",C1944)),"Tratores",
IF(ISNUMBER(FIND("Estoque - Máquinas pesadas",C1944)),"Máquinas pesadas",
IF(ISNUMBER(FIND("Estoque - Reboques",C1944)),"Reboques",
IF(C1944="Estoque","Estoque",
IF(AND(ISNUMBER(C1944),C1944&gt;1000,C1944&lt;2000),"Caminhões",
IF(AND(ISNUMBER(C1944),C1944&gt;2000,C1944&lt;3000),"Tratores",
IF(AND(ISNUMBER(C1944),C1944&gt;3000,C1944&lt;4000),"Carregadeiras",
IF(AND(ISNUMBER(C1944),C1944&gt;4000,C1944&lt;5000),"Máquinas pesadas",
IF(AND(ISNUMBER(C1944),C1944&gt;5000,C1944&lt;6000),"Colhedoras",
IF(AND(ISNUMBER(C1944),C1944&gt;7000,C1944&lt;8000),"Irrigação",
IF(AND(ISNUMBER(C1944),C1944&gt;8000,C1944&lt;9000),"Reboques",IF(AND(ISNUMBER(C1944),C1944&gt;0,C1944&lt;1000),"Veic. Leves","")))))))))))))))))))))</f>
        <v>Tratores</v>
      </c>
      <c r="B1944" s="72"/>
      <c r="C1944" s="2">
        <v>2036</v>
      </c>
      <c r="D1944" s="2">
        <v>81314</v>
      </c>
      <c r="E1944" s="10" t="s">
        <v>455</v>
      </c>
      <c r="F1944" s="14" t="str">
        <f>IF(ISBLANK(K1944), "Apenas Solicitação", "Tem OC")</f>
        <v>Tem OC</v>
      </c>
      <c r="G1944" s="2">
        <v>1</v>
      </c>
      <c r="H1944" s="37">
        <f>G1944-I1944</f>
        <v>0</v>
      </c>
      <c r="I1944" s="38">
        <v>1</v>
      </c>
      <c r="J1944" s="4">
        <v>45716</v>
      </c>
      <c r="K1944" s="183">
        <v>45736</v>
      </c>
      <c r="L1944" s="7"/>
      <c r="M1944" s="44"/>
      <c r="N1944" s="44" t="str">
        <f>IFERROR(K1944 + VALUE(LEFT(L1944, FIND(" ", L1944) - 1)), "")</f>
        <v/>
      </c>
      <c r="O1944" s="3">
        <f>IF(_xlfn.DAYS(K1944,J1944)&lt;0, "Aguardando OC", _xlfn.DAYS(K1944,J1944))</f>
        <v>20</v>
      </c>
      <c r="P1944" s="14">
        <v>394713</v>
      </c>
      <c r="Q1944" s="169">
        <v>1133066</v>
      </c>
      <c r="R1944" s="14">
        <v>165177</v>
      </c>
      <c r="S1944" s="2">
        <v>692</v>
      </c>
      <c r="T1944" s="135" t="s">
        <v>106</v>
      </c>
      <c r="U1944" s="21">
        <v>1.55</v>
      </c>
      <c r="V1944" s="2">
        <v>13341</v>
      </c>
      <c r="W1944" s="43" t="str">
        <f>IFERROR(VLOOKUP(V1944, Fornecedores!A:C, 3, FALSE), "")</f>
        <v>DISMA DISTRIBUIDORA</v>
      </c>
      <c r="X1944" s="43" t="str">
        <f>IFERROR(VLOOKUP(V1944, Fornecedores!A:E, 5, FALSE), "")</f>
        <v>Araçatuba</v>
      </c>
      <c r="Y1944" s="43" t="str">
        <f>IFERROR(VLOOKUP(V1944, Fornecedores!A:F, 6, FALSE), "")</f>
        <v>SP</v>
      </c>
      <c r="Z1944" s="14" t="str">
        <f>IF(H1944=0, "Pedido entregue!", "Pendente")</f>
        <v>Pedido entregue!</v>
      </c>
      <c r="AA1944" s="74">
        <v>1</v>
      </c>
      <c r="AB1944" s="58" t="str">
        <f>IF(Z1944="Pedido Entregue!", IF(AA1944=1, "Retirado do Almoxarifado", IF(AA1944=2, "Material devolvido", "Aguardando retirada")), IF(Z1944="Pendente", "Entrega pendente", ""))</f>
        <v>Retirado do Almoxarifado</v>
      </c>
      <c r="AC1944" s="18">
        <v>1</v>
      </c>
      <c r="AD1944" s="18">
        <f>AC1944/SUMIF($P:$P,P1944,$AC:$AC)</f>
        <v>1</v>
      </c>
      <c r="AE1944" s="18">
        <f>IF(R1944=0,0,AC1944/SUMIF($R:$R,R1944,$AC:$AC))</f>
        <v>0.04</v>
      </c>
      <c r="AF1944" s="18">
        <f>IF(R1944=0,1,0)</f>
        <v>0</v>
      </c>
      <c r="AG1944" s="18">
        <f>IF(R1944=0,#REF!-J1944,0)</f>
        <v>0</v>
      </c>
      <c r="AH1944" t="str">
        <f>TEXT(J1944,"MMMM")</f>
        <v>fevereiro</v>
      </c>
    </row>
    <row r="1945" spans="1:34" ht="12.75" hidden="1" customHeight="1" x14ac:dyDescent="0.25">
      <c r="A1945" s="90" t="str">
        <f>IF(C1945="Oficina Diversos","Oficina Geral",
IF(ISNUMBER(FIND("Estoque - Colhedoras",C1945)),"Colhedoras",IF(ISNUMBER(FIND("Caldeiraria",C1945)),"Caldeiraria",IF(ISNUMBER(FIND("Borracharia",C1945)),"Borracharia",IF(ISNUMBER(FIND("Lubrificação",C1945)),"Lubrificação",
IF(ISNUMBER(FIND("Estoque - Carregadeiras",C1945)),"Carregadeiras",IF(ISNUMBER(FIND("Estoque - Veic. Leves",C1945)),"Veic. Leves",
IF(ISNUMBER(FIND("Estoque - Caminhões",C1945)),"Caminhões",IF(ISNUMBER(FIND("Estoque - Transbordos",C1945)),"Transbordos",
IF(ISNUMBER(FIND("Estoque - Tratores",C1945)),"Tratores",
IF(ISNUMBER(FIND("Estoque - Máquinas pesadas",C1945)),"Máquinas pesadas",
IF(ISNUMBER(FIND("Estoque - Reboques",C1945)),"Reboques",
IF(C1945="Estoque","Estoque",
IF(AND(ISNUMBER(C1945),C1945&gt;1000,C1945&lt;2000),"Caminhões",
IF(AND(ISNUMBER(C1945),C1945&gt;2000,C1945&lt;3000),"Tratores",
IF(AND(ISNUMBER(C1945),C1945&gt;3000,C1945&lt;4000),"Carregadeiras",
IF(AND(ISNUMBER(C1945),C1945&gt;4000,C1945&lt;5000),"Máquinas pesadas",
IF(AND(ISNUMBER(C1945),C1945&gt;5000,C1945&lt;6000),"Colhedoras",
IF(AND(ISNUMBER(C1945),C1945&gt;7000,C1945&lt;8000),"Irrigação",
IF(AND(ISNUMBER(C1945),C1945&gt;8000,C1945&lt;9000),"Reboques",IF(AND(ISNUMBER(C1945),C1945&gt;0,C1945&lt;1000),"Veic. Leves","")))))))))))))))))))))</f>
        <v>Caminhões</v>
      </c>
      <c r="B1945" s="18"/>
      <c r="C1945" s="2">
        <v>1046</v>
      </c>
      <c r="D1945" s="2">
        <v>81392</v>
      </c>
      <c r="E1945" s="3" t="s">
        <v>336</v>
      </c>
      <c r="F1945" s="14" t="str">
        <f>IF(ISBLANK(K1945), "Apenas Solicitação", "Tem OC")</f>
        <v>Tem OC</v>
      </c>
      <c r="G1945" s="2">
        <v>1</v>
      </c>
      <c r="H1945" s="37">
        <f>G1945-I1945</f>
        <v>0</v>
      </c>
      <c r="I1945" s="38">
        <v>1</v>
      </c>
      <c r="J1945" s="4">
        <v>45743</v>
      </c>
      <c r="K1945" s="180">
        <v>45756</v>
      </c>
      <c r="L1945" s="3"/>
      <c r="M1945" s="44"/>
      <c r="N1945" s="44" t="str">
        <f>IFERROR(K1945 + VALUE(LEFT(L1945, FIND(" ", L1945) - 1)), "")</f>
        <v/>
      </c>
      <c r="O1945" s="3">
        <f>IF(_xlfn.DAYS(K1945,J1945)&lt;0, "Aguardando OC", _xlfn.DAYS(K1945,J1945))</f>
        <v>13</v>
      </c>
      <c r="P1945" s="14">
        <v>397302</v>
      </c>
      <c r="Q1945" s="169">
        <v>1139812</v>
      </c>
      <c r="R1945" s="14">
        <v>165960</v>
      </c>
      <c r="S1945" s="2">
        <v>689</v>
      </c>
      <c r="T1945" s="135" t="s">
        <v>65</v>
      </c>
      <c r="U1945" s="21">
        <v>215</v>
      </c>
      <c r="V1945" s="2">
        <v>2097</v>
      </c>
      <c r="W1945" s="43" t="str">
        <f>IFERROR(VLOOKUP(V1945, Fornecedores!A:C, 3, FALSE), "")</f>
        <v xml:space="preserve">CAUPECAS            </v>
      </c>
      <c r="X1945" s="43" t="str">
        <f>IFERROR(VLOOKUP(V1945, Fornecedores!A:E, 5, FALSE), "")</f>
        <v>Recife</v>
      </c>
      <c r="Y1945" s="43" t="str">
        <f>IFERROR(VLOOKUP(V1945, Fornecedores!A:F, 6, FALSE), "")</f>
        <v>PE</v>
      </c>
      <c r="Z1945" s="14" t="str">
        <f>IF(H1945=0, "Pedido entregue!", "Pendente")</f>
        <v>Pedido entregue!</v>
      </c>
      <c r="AA1945" s="74">
        <v>1</v>
      </c>
      <c r="AB1945" s="58" t="str">
        <f>IF(Z1945="Pedido Entregue!", IF(AA1945=1, "Retirado do Almoxarifado", IF(AA1945=2, "Material devolvido", "Aguardando retirada")), IF(Z1945="Pendente", "Entrega pendente", ""))</f>
        <v>Retirado do Almoxarifado</v>
      </c>
      <c r="AC1945" s="18">
        <v>1</v>
      </c>
      <c r="AD1945" s="18">
        <f>AC1945/SUMIF($P:$P,P1945,$AC:$AC)</f>
        <v>1</v>
      </c>
      <c r="AE1945" s="18">
        <f>IF(R1945=0,0,AC1945/SUMIF($R:$R,R1945,$AC:$AC))</f>
        <v>0.5</v>
      </c>
      <c r="AF1945" s="18">
        <f>IF(R1945=0,1,0)</f>
        <v>0</v>
      </c>
      <c r="AG1945" s="18">
        <f>IF(R1945=0,#REF!-J1945,0)</f>
        <v>0</v>
      </c>
      <c r="AH1945" t="str">
        <f>TEXT(J1945,"MMMM")</f>
        <v>março</v>
      </c>
    </row>
    <row r="1946" spans="1:34" ht="12.75" customHeight="1" x14ac:dyDescent="0.25">
      <c r="A1946" s="90" t="str">
        <f>IF(C1946="Oficina Diversos","Oficina Geral",
IF(ISNUMBER(FIND("Estoque - Colhedoras",C1946)),"Colhedoras",IF(ISNUMBER(FIND("Caldeiraria",C1946)),"Caldeiraria",IF(ISNUMBER(FIND("Borracharia",C1946)),"Borracharia",IF(ISNUMBER(FIND("Lubrificação",C1946)),"Lubrificação",
IF(ISNUMBER(FIND("Estoque - Carregadeiras",C1946)),"Carregadeiras",IF(ISNUMBER(FIND("Estoque - Veic. Leves",C1946)),"Veic. Leves",
IF(ISNUMBER(FIND("Estoque - Caminhões",C1946)),"Caminhões",IF(ISNUMBER(FIND("Estoque - Transbordos",C1946)),"Transbordos",
IF(ISNUMBER(FIND("Estoque - Tratores",C1946)),"Tratores",
IF(ISNUMBER(FIND("Estoque - Máquinas pesadas",C1946)),"Máquinas pesadas",
IF(ISNUMBER(FIND("Estoque - Reboques",C1946)),"Reboques",
IF(C1946="Estoque","Estoque",
IF(AND(ISNUMBER(C1946),C1946&gt;1000,C1946&lt;2000),"Caminhões",
IF(AND(ISNUMBER(C1946),C1946&gt;2000,C1946&lt;3000),"Tratores",
IF(AND(ISNUMBER(C1946),C1946&gt;3000,C1946&lt;4000),"Carregadeiras",
IF(AND(ISNUMBER(C1946),C1946&gt;4000,C1946&lt;5000),"Máquinas pesadas",
IF(AND(ISNUMBER(C1946),C1946&gt;5000,C1946&lt;6000),"Colhedoras",
IF(AND(ISNUMBER(C1946),C1946&gt;7000,C1946&lt;8000),"Irrigação",
IF(AND(ISNUMBER(C1946),C1946&gt;8000,C1946&lt;9000),"Reboques",IF(AND(ISNUMBER(C1946),C1946&gt;0,C1946&lt;1000),"Veic. Leves","")))))))))))))))))))))</f>
        <v>Caminhões</v>
      </c>
      <c r="B1946" s="72"/>
      <c r="C1946" s="28">
        <v>1009</v>
      </c>
      <c r="D1946" s="28">
        <v>81400</v>
      </c>
      <c r="E1946" s="29" t="s">
        <v>61</v>
      </c>
      <c r="F1946" s="14" t="str">
        <f>IF(ISBLANK(K1946), "Apenas Solicitação", "Tem OC")</f>
        <v>Apenas Solicitação</v>
      </c>
      <c r="G1946" s="28">
        <v>4</v>
      </c>
      <c r="H1946" s="37">
        <f>G1946-I1946</f>
        <v>4</v>
      </c>
      <c r="I1946" s="38">
        <v>0</v>
      </c>
      <c r="J1946" s="64">
        <v>45726</v>
      </c>
      <c r="K1946" s="189"/>
      <c r="L1946" s="3"/>
      <c r="M1946" s="44" t="str">
        <f ca="1">IF(OR(N1946="", N1946=0), "", IF(N1946&gt;TODAY(), "No prazo", "Atrasado"))</f>
        <v/>
      </c>
      <c r="N1946" s="44" t="str">
        <f>IFERROR(K1946 + VALUE(LEFT(L1946, FIND(" ", L1946) - 1)), "")</f>
        <v/>
      </c>
      <c r="O1946" s="3" t="str">
        <f>IF(_xlfn.DAYS(K1946,J1946)&lt;0, "Aguardando OC", _xlfn.DAYS(K1946,J1946))</f>
        <v>Aguardando OC</v>
      </c>
      <c r="P1946" s="206">
        <v>395405</v>
      </c>
      <c r="Q1946" s="214">
        <v>1135312</v>
      </c>
      <c r="R1946" s="206">
        <v>0</v>
      </c>
      <c r="S1946" s="28">
        <v>667</v>
      </c>
      <c r="T1946" s="265" t="s">
        <v>62</v>
      </c>
      <c r="U1946" s="32">
        <v>11.4</v>
      </c>
      <c r="V1946" s="28"/>
      <c r="W1946" s="43" t="str">
        <f>IFERROR(VLOOKUP(V1946, Fornecedores!A:C, 3, FALSE), "")</f>
        <v/>
      </c>
      <c r="X1946" s="43" t="str">
        <f>IFERROR(VLOOKUP(V1946, Fornecedores!A:E, 5, FALSE), "")</f>
        <v/>
      </c>
      <c r="Y1946" s="43" t="str">
        <f>IFERROR(VLOOKUP(V1946, Fornecedores!A:F, 6, FALSE), "")</f>
        <v/>
      </c>
      <c r="Z1946" s="14" t="str">
        <f>IF(H1946=0, "Pedido entregue!", "Pendente")</f>
        <v>Pendente</v>
      </c>
      <c r="AA1946" s="74"/>
      <c r="AB1946" s="58" t="str">
        <f>IF(Z1946="Pedido Entregue!", IF(AA1946=1, "Retirado do Almoxarifado", IF(AA1946=2, "Material devolvido", "Aguardando retirada")), IF(Z1946="Pendente", "Entrega pendente", ""))</f>
        <v>Entrega pendente</v>
      </c>
      <c r="AC1946" s="18">
        <v>1</v>
      </c>
      <c r="AD1946" s="18">
        <f>AC1946/SUMIF($P:$P,P1946,$AC:$AC)</f>
        <v>1</v>
      </c>
      <c r="AE1946" s="18">
        <f>IF(R1946=0,0,AC1946/SUMIF($R:$R,R1946,$AC:$AC))</f>
        <v>0</v>
      </c>
      <c r="AF1946" s="18">
        <f>IF(R1946=0,1,0)</f>
        <v>1</v>
      </c>
      <c r="AG1946" s="18" t="e">
        <f>IF(R1946=0,#REF!-J1946,0)</f>
        <v>#REF!</v>
      </c>
      <c r="AH1946" t="str">
        <f>TEXT(J1946,"MMMM")</f>
        <v>março</v>
      </c>
    </row>
    <row r="1947" spans="1:34" ht="12.75" hidden="1" customHeight="1" x14ac:dyDescent="0.25">
      <c r="A1947" s="90" t="str">
        <f>IF(C1947="Oficina Diversos","Oficina Geral",
IF(ISNUMBER(FIND("Estoque - Colhedoras",C1947)),"Colhedoras",IF(ISNUMBER(FIND("Caldeiraria",C1947)),"Caldeiraria",IF(ISNUMBER(FIND("Borracharia",C1947)),"Borracharia",IF(ISNUMBER(FIND("Lubrificação",C1947)),"Lubrificação",
IF(ISNUMBER(FIND("Estoque - Carregadeiras",C1947)),"Carregadeiras",IF(ISNUMBER(FIND("Estoque - Veic. Leves",C1947)),"Veic. Leves",
IF(ISNUMBER(FIND("Estoque - Caminhões",C1947)),"Caminhões",IF(ISNUMBER(FIND("Estoque - Transbordos",C1947)),"Transbordos",
IF(ISNUMBER(FIND("Estoque - Tratores",C1947)),"Tratores",
IF(ISNUMBER(FIND("Estoque - Máquinas pesadas",C1947)),"Máquinas pesadas",
IF(ISNUMBER(FIND("Estoque - Reboques",C1947)),"Reboques",
IF(C1947="Estoque","Estoque",
IF(AND(ISNUMBER(C1947),C1947&gt;1000,C1947&lt;2000),"Caminhões",
IF(AND(ISNUMBER(C1947),C1947&gt;2000,C1947&lt;3000),"Tratores",
IF(AND(ISNUMBER(C1947),C1947&gt;3000,C1947&lt;4000),"Carregadeiras",
IF(AND(ISNUMBER(C1947),C1947&gt;4000,C1947&lt;5000),"Máquinas pesadas",
IF(AND(ISNUMBER(C1947),C1947&gt;5000,C1947&lt;6000),"Colhedoras",
IF(AND(ISNUMBER(C1947),C1947&gt;7000,C1947&lt;8000),"Irrigação",
IF(AND(ISNUMBER(C1947),C1947&gt;8000,C1947&lt;9000),"Reboques",IF(AND(ISNUMBER(C1947),C1947&gt;0,C1947&lt;1000),"Veic. Leves","")))))))))))))))))))))</f>
        <v>Carregadeiras</v>
      </c>
      <c r="B1947" s="72"/>
      <c r="C1947" s="42" t="s">
        <v>1091</v>
      </c>
      <c r="D1947" s="42">
        <v>81441</v>
      </c>
      <c r="E1947" s="43" t="s">
        <v>1054</v>
      </c>
      <c r="F1947" s="14" t="str">
        <f>IF(ISBLANK(K1947), "Apenas Solicitação", "Tem OC")</f>
        <v>Tem OC</v>
      </c>
      <c r="G1947" s="42">
        <v>10</v>
      </c>
      <c r="H1947" s="37">
        <f>G1947-I1947</f>
        <v>0</v>
      </c>
      <c r="I1947" s="38">
        <v>10</v>
      </c>
      <c r="J1947" s="44">
        <v>45777</v>
      </c>
      <c r="K1947" s="185">
        <v>45784</v>
      </c>
      <c r="L1947" s="44"/>
      <c r="M1947" s="44" t="str">
        <f ca="1">IF(OR(N1947="", N1947=0), "", IF(N1947&gt;TODAY(), "No prazo", "Atrasado"))</f>
        <v/>
      </c>
      <c r="N1947" s="44" t="str">
        <f>IFERROR(K1947 + VALUE(LEFT(L1947, FIND(" ", L1947) - 1)), "")</f>
        <v/>
      </c>
      <c r="O1947" s="3">
        <f>IF(_xlfn.DAYS(K1947,J1947)&lt;0, "Aguardando OC", _xlfn.DAYS(K1947,J1947))</f>
        <v>7</v>
      </c>
      <c r="P1947" s="191">
        <v>401010</v>
      </c>
      <c r="Q1947" s="56"/>
      <c r="R1947" s="191">
        <v>0</v>
      </c>
      <c r="S1947" s="42">
        <v>221</v>
      </c>
      <c r="T1947" s="150" t="s">
        <v>1029</v>
      </c>
      <c r="U1947" s="45">
        <v>1050</v>
      </c>
      <c r="V1947" s="42">
        <v>10015</v>
      </c>
      <c r="W1947" s="43" t="str">
        <f>IFERROR(VLOOKUP(V1947, Fornecedores!A:C, 3, FALSE), "")</f>
        <v>CARREMACPS</v>
      </c>
      <c r="X1947" s="43" t="str">
        <f>IFERROR(VLOOKUP(V1947, Fornecedores!A:E, 5, FALSE), "")</f>
        <v>Rio Largo</v>
      </c>
      <c r="Y1947" s="43" t="str">
        <f>IFERROR(VLOOKUP(V1947, Fornecedores!A:F, 6, FALSE), "")</f>
        <v>AL</v>
      </c>
      <c r="Z1947" s="14" t="str">
        <f>IF(H1947=0, "Pedido entregue!", "Pendente")</f>
        <v>Pedido entregue!</v>
      </c>
      <c r="AA1947" s="74"/>
      <c r="AB1947" s="58" t="str">
        <f>IF(Z1947="Pedido Entregue!", IF(AA1947=1, "Retirado do Almoxarifado", IF(AA1947=2, "Material devolvido", "Aguardando retirada")), IF(Z1947="Pendente", "Entrega pendente", ""))</f>
        <v>Aguardando retirada</v>
      </c>
      <c r="AC1947" s="18">
        <v>1</v>
      </c>
      <c r="AD1947" s="18">
        <f>AC1947/SUMIF($P:$P,P1947,$AC:$AC)</f>
        <v>1</v>
      </c>
      <c r="AE1947" s="18">
        <f>IF(R1947=0,0,AC1947/SUMIF($R:$R,R1947,$AC:$AC))</f>
        <v>0</v>
      </c>
      <c r="AF1947" s="18">
        <f>IF(R1947=0,1,0)</f>
        <v>1</v>
      </c>
      <c r="AG1947" s="18" t="e">
        <f>IF(R1947=0,#REF!-J1947,0)</f>
        <v>#REF!</v>
      </c>
      <c r="AH1947" t="str">
        <f>TEXT(J1947,"MMMM")</f>
        <v>abril</v>
      </c>
    </row>
    <row r="1948" spans="1:34" ht="12.75" hidden="1" customHeight="1" x14ac:dyDescent="0.25">
      <c r="A1948" s="90" t="str">
        <f>IF(C1948="Oficina Diversos","Oficina Geral",
IF(ISNUMBER(FIND("Estoque - Colhedoras",C1948)),"Colhedoras",IF(ISNUMBER(FIND("Caldeiraria",C1948)),"Caldeiraria",IF(ISNUMBER(FIND("Borracharia",C1948)),"Borracharia",IF(ISNUMBER(FIND("Lubrificação",C1948)),"Lubrificação",
IF(ISNUMBER(FIND("Estoque - Carregadeiras",C1948)),"Carregadeiras",IF(ISNUMBER(FIND("Estoque - Veic. Leves",C1948)),"Veic. Leves",
IF(ISNUMBER(FIND("Estoque - Caminhões",C1948)),"Caminhões",IF(ISNUMBER(FIND("Estoque - Transbordos",C1948)),"Transbordos",
IF(ISNUMBER(FIND("Estoque - Tratores",C1948)),"Tratores",
IF(ISNUMBER(FIND("Estoque - Máquinas pesadas",C1948)),"Máquinas pesadas",
IF(ISNUMBER(FIND("Estoque - Reboques",C1948)),"Reboques",
IF(C1948="Estoque","Estoque",
IF(AND(ISNUMBER(C1948),C1948&gt;1000,C1948&lt;2000),"Caminhões",
IF(AND(ISNUMBER(C1948),C1948&gt;2000,C1948&lt;3000),"Tratores",
IF(AND(ISNUMBER(C1948),C1948&gt;3000,C1948&lt;4000),"Carregadeiras",
IF(AND(ISNUMBER(C1948),C1948&gt;4000,C1948&lt;5000),"Máquinas pesadas",
IF(AND(ISNUMBER(C1948),C1948&gt;5000,C1948&lt;6000),"Colhedoras",
IF(AND(ISNUMBER(C1948),C1948&gt;7000,C1948&lt;8000),"Irrigação",
IF(AND(ISNUMBER(C1948),C1948&gt;8000,C1948&lt;9000),"Reboques",IF(AND(ISNUMBER(C1948),C1948&gt;0,C1948&lt;1000),"Veic. Leves","")))))))))))))))))))))</f>
        <v>Caminhões</v>
      </c>
      <c r="B1948" s="72"/>
      <c r="C1948" s="2">
        <v>1008</v>
      </c>
      <c r="D1948" s="2">
        <v>81491</v>
      </c>
      <c r="E1948" s="3" t="s">
        <v>773</v>
      </c>
      <c r="F1948" s="14" t="str">
        <f>IF(ISBLANK(K1948), "Apenas Solicitação", "Tem OC")</f>
        <v>Tem OC</v>
      </c>
      <c r="G1948" s="2">
        <v>1</v>
      </c>
      <c r="H1948" s="37">
        <f>G1948-I1948</f>
        <v>0</v>
      </c>
      <c r="I1948" s="38">
        <v>1</v>
      </c>
      <c r="J1948" s="4">
        <v>45756</v>
      </c>
      <c r="K1948" s="180">
        <v>45763</v>
      </c>
      <c r="L1948" s="3"/>
      <c r="M1948" s="44"/>
      <c r="N1948" s="44" t="str">
        <f>IFERROR(K1948 + VALUE(LEFT(L1948, FIND(" ", L1948) - 1)), "")</f>
        <v/>
      </c>
      <c r="O1948" s="3">
        <f>IF(_xlfn.DAYS(K1948,J1948)&lt;0, "Aguardando OC", _xlfn.DAYS(K1948,J1948))</f>
        <v>7</v>
      </c>
      <c r="P1948" s="14">
        <v>398674</v>
      </c>
      <c r="Q1948" s="169">
        <v>1143267</v>
      </c>
      <c r="R1948" s="14">
        <v>166439</v>
      </c>
      <c r="S1948" s="2">
        <v>684</v>
      </c>
      <c r="T1948" s="135" t="s">
        <v>637</v>
      </c>
      <c r="U1948" s="21">
        <v>1150</v>
      </c>
      <c r="V1948" s="2"/>
      <c r="W1948" s="43" t="str">
        <f>IFERROR(VLOOKUP(V1948, Fornecedores!A:C, 3, FALSE), "")</f>
        <v/>
      </c>
      <c r="X1948" s="43" t="str">
        <f>IFERROR(VLOOKUP(V1948, Fornecedores!A:E, 5, FALSE), "")</f>
        <v/>
      </c>
      <c r="Y1948" s="43" t="str">
        <f>IFERROR(VLOOKUP(V1948, Fornecedores!A:F, 6, FALSE), "")</f>
        <v/>
      </c>
      <c r="Z1948" s="14" t="str">
        <f>IF(H1948=0, "Pedido entregue!", "Pendente")</f>
        <v>Pedido entregue!</v>
      </c>
      <c r="AA1948" s="74">
        <v>1</v>
      </c>
      <c r="AB1948" s="58" t="str">
        <f>IF(Z1948="Pedido Entregue!", IF(AA1948=1, "Retirado do Almoxarifado", IF(AA1948=2, "Material devolvido", "Aguardando retirada")), IF(Z1948="Pendente", "Entrega pendente", ""))</f>
        <v>Retirado do Almoxarifado</v>
      </c>
      <c r="AC1948" s="18">
        <v>1</v>
      </c>
      <c r="AD1948" s="18">
        <f>AC1948/SUMIF($P:$P,P1948,$AC:$AC)</f>
        <v>1</v>
      </c>
      <c r="AE1948" s="18">
        <f>IF(R1948=0,0,AC1948/SUMIF($R:$R,R1948,$AC:$AC))</f>
        <v>0.5</v>
      </c>
      <c r="AF1948" s="18">
        <f>IF(R1948=0,1,0)</f>
        <v>0</v>
      </c>
      <c r="AG1948" s="18">
        <f>IF(R1948=0,#REF!-J1948,0)</f>
        <v>0</v>
      </c>
      <c r="AH1948" t="str">
        <f>TEXT(J1948,"MMMM")</f>
        <v>abril</v>
      </c>
    </row>
    <row r="1949" spans="1:34" ht="12.75" hidden="1" customHeight="1" x14ac:dyDescent="0.25">
      <c r="A1949" s="90" t="str">
        <f>IF(C1949="Oficina Diversos","Oficina Geral",
IF(ISNUMBER(FIND("Estoque - Colhedoras",C1949)),"Colhedoras",IF(ISNUMBER(FIND("Caldeiraria",C1949)),"Caldeiraria",IF(ISNUMBER(FIND("Borracharia",C1949)),"Borracharia",IF(ISNUMBER(FIND("Lubrificação",C1949)),"Lubrificação",
IF(ISNUMBER(FIND("Estoque - Carregadeiras",C1949)),"Carregadeiras",IF(ISNUMBER(FIND("Estoque - Veic. Leves",C1949)),"Veic. Leves",
IF(ISNUMBER(FIND("Estoque - Caminhões",C1949)),"Caminhões",IF(ISNUMBER(FIND("Estoque - Transbordos",C1949)),"Transbordos",
IF(ISNUMBER(FIND("Estoque - Tratores",C1949)),"Tratores",
IF(ISNUMBER(FIND("Estoque - Máquinas pesadas",C1949)),"Máquinas pesadas",
IF(ISNUMBER(FIND("Estoque - Reboques",C1949)),"Reboques",
IF(C1949="Estoque","Estoque",
IF(AND(ISNUMBER(C1949),C1949&gt;1000,C1949&lt;2000),"Caminhões",
IF(AND(ISNUMBER(C1949),C1949&gt;2000,C1949&lt;3000),"Tratores",
IF(AND(ISNUMBER(C1949),C1949&gt;3000,C1949&lt;4000),"Carregadeiras",
IF(AND(ISNUMBER(C1949),C1949&gt;4000,C1949&lt;5000),"Máquinas pesadas",
IF(AND(ISNUMBER(C1949),C1949&gt;5000,C1949&lt;6000),"Colhedoras",
IF(AND(ISNUMBER(C1949),C1949&gt;7000,C1949&lt;8000),"Irrigação",
IF(AND(ISNUMBER(C1949),C1949&gt;8000,C1949&lt;9000),"Reboques",IF(AND(ISNUMBER(C1949),C1949&gt;0,C1949&lt;1000),"Veic. Leves","")))))))))))))))))))))</f>
        <v>Colhedoras</v>
      </c>
      <c r="C1949" s="113">
        <v>5001</v>
      </c>
      <c r="D1949" s="2">
        <v>81520</v>
      </c>
      <c r="E1949" s="3" t="s">
        <v>20339</v>
      </c>
      <c r="F1949" s="101" t="str">
        <f>IF(ISBLANK(K1949), "Apenas Solicitação", "Tem OC")</f>
        <v>Tem OC</v>
      </c>
      <c r="G1949" s="2">
        <v>1</v>
      </c>
      <c r="H1949" s="102">
        <f>G1949-I1949</f>
        <v>0</v>
      </c>
      <c r="I1949" s="103">
        <v>1</v>
      </c>
      <c r="J1949" s="4">
        <v>45814</v>
      </c>
      <c r="K1949" s="180">
        <v>45819</v>
      </c>
      <c r="L1949" s="3" t="s">
        <v>20155</v>
      </c>
      <c r="M1949" s="104" t="str">
        <f ca="1">IF(OR(N1949="", N1949=0), "", IF(N1949&gt;TODAY(), "No prazo", "Atrasado"))</f>
        <v>Atrasado</v>
      </c>
      <c r="N1949" s="104">
        <f>IFERROR(K1949 + VALUE(LEFT(L1949, FIND(" ", L1949) - 1)), "")</f>
        <v>45820</v>
      </c>
      <c r="O1949" s="105">
        <f>IF(_xlfn.DAYS(K1949,J1949)&lt;0, "Aguardando OC", _xlfn.DAYS(K1949,J1949))</f>
        <v>5</v>
      </c>
      <c r="P1949" s="14">
        <v>406285</v>
      </c>
      <c r="Q1949" s="12"/>
      <c r="R1949" s="14">
        <v>168996</v>
      </c>
      <c r="S1949" s="2">
        <v>221</v>
      </c>
      <c r="T1949" s="135" t="s">
        <v>1029</v>
      </c>
      <c r="U1949" s="21">
        <v>1579.02</v>
      </c>
      <c r="V1949" s="2">
        <v>3238</v>
      </c>
      <c r="W1949" s="105" t="str">
        <f>IFERROR(VLOOKUP(V1949, Fornecedores!A:C, 3, FALSE), "")</f>
        <v xml:space="preserve">VENEZA              </v>
      </c>
      <c r="X1949" s="105" t="str">
        <f>IFERROR(VLOOKUP(V1949, Fornecedores!A:E, 5, FALSE), "")</f>
        <v>Bayeux</v>
      </c>
      <c r="Y1949" s="105" t="str">
        <f>IFERROR(VLOOKUP(V1949, Fornecedores!A:F, 6, FALSE), "")</f>
        <v>PB</v>
      </c>
      <c r="Z1949" s="101" t="str">
        <f>IF(H1949=0, "Pedido entregue!", "Pendente")</f>
        <v>Pedido entregue!</v>
      </c>
      <c r="AB1949" s="132" t="str">
        <f>IF(Z1949="Pedido Entregue!", IF(AA1949=1, "Retirado do Almoxarifado", IF(AA1949=2, "Material devolvido", "Aguardando retirada")), IF(Z1949="Pendente", "Entrega pendente", ""))</f>
        <v>Aguardando retirada</v>
      </c>
      <c r="AC1949" s="18">
        <v>1</v>
      </c>
      <c r="AD1949" s="18">
        <f>AC1949/SUMIF($P:$P,P1949,$AC:$AC)</f>
        <v>1</v>
      </c>
      <c r="AE1949" s="18">
        <f>IF(R1949=0,0,AC1949/SUMIF($R:$R,R1949,$AC:$AC))</f>
        <v>0.14285714285714285</v>
      </c>
      <c r="AF1949" s="18">
        <f>IF(R1949=0,1,0)</f>
        <v>0</v>
      </c>
      <c r="AH1949" t="str">
        <f>TEXT(J1949,"MMMM")</f>
        <v>junho</v>
      </c>
    </row>
    <row r="1950" spans="1:34" ht="12.75" hidden="1" customHeight="1" x14ac:dyDescent="0.25">
      <c r="A1950" s="90" t="str">
        <f>IF(C1950="Oficina Diversos","Oficina Geral",
IF(ISNUMBER(FIND("Estoque - Colhedoras",C1950)),"Colhedoras",IF(ISNUMBER(FIND("Caldeiraria",C1950)),"Caldeiraria",IF(ISNUMBER(FIND("Borracharia",C1950)),"Borracharia",IF(ISNUMBER(FIND("Lubrificação",C1950)),"Lubrificação",
IF(ISNUMBER(FIND("Estoque - Carregadeiras",C1950)),"Carregadeiras",IF(ISNUMBER(FIND("Estoque - Veic. Leves",C1950)),"Veic. Leves",
IF(ISNUMBER(FIND("Estoque - Caminhões",C1950)),"Caminhões",IF(ISNUMBER(FIND("Estoque - Transbordos",C1950)),"Transbordos",
IF(ISNUMBER(FIND("Estoque - Tratores",C1950)),"Tratores",
IF(ISNUMBER(FIND("Estoque - Máquinas pesadas",C1950)),"Máquinas pesadas",
IF(ISNUMBER(FIND("Estoque - Reboques",C1950)),"Reboques",
IF(C1950="Estoque","Estoque",
IF(AND(ISNUMBER(C1950),C1950&gt;1000,C1950&lt;2000),"Caminhões",
IF(AND(ISNUMBER(C1950),C1950&gt;2000,C1950&lt;3000),"Tratores",
IF(AND(ISNUMBER(C1950),C1950&gt;3000,C1950&lt;4000),"Carregadeiras",
IF(AND(ISNUMBER(C1950),C1950&gt;4000,C1950&lt;5000),"Máquinas pesadas",
IF(AND(ISNUMBER(C1950),C1950&gt;5000,C1950&lt;6000),"Colhedoras",
IF(AND(ISNUMBER(C1950),C1950&gt;7000,C1950&lt;8000),"Irrigação",
IF(AND(ISNUMBER(C1950),C1950&gt;8000,C1950&lt;9000),"Reboques",IF(AND(ISNUMBER(C1950),C1950&gt;0,C1950&lt;1000),"Veic. Leves","")))))))))))))))))))))</f>
        <v>Caminhões</v>
      </c>
      <c r="B1950" s="72"/>
      <c r="C1950" s="2">
        <v>1008</v>
      </c>
      <c r="D1950" s="2">
        <v>81521</v>
      </c>
      <c r="E1950" s="3" t="s">
        <v>774</v>
      </c>
      <c r="F1950" s="14" t="str">
        <f>IF(ISBLANK(K1950), "Apenas Solicitação", "Tem OC")</f>
        <v>Tem OC</v>
      </c>
      <c r="G1950" s="2">
        <v>1</v>
      </c>
      <c r="H1950" s="37">
        <f>G1950-I1950</f>
        <v>0</v>
      </c>
      <c r="I1950" s="38">
        <v>1</v>
      </c>
      <c r="J1950" s="4">
        <v>45756</v>
      </c>
      <c r="K1950" s="180">
        <v>45759</v>
      </c>
      <c r="L1950" s="3"/>
      <c r="M1950" s="44"/>
      <c r="N1950" s="44" t="str">
        <f>IFERROR(K1950 + VALUE(LEFT(L1950, FIND(" ", L1950) - 1)), "")</f>
        <v/>
      </c>
      <c r="O1950" s="3">
        <f>IF(_xlfn.DAYS(K1950,J1950)&lt;0, "Aguardando OC", _xlfn.DAYS(K1950,J1950))</f>
        <v>3</v>
      </c>
      <c r="P1950" s="14">
        <v>398684</v>
      </c>
      <c r="Q1950" s="169">
        <v>1143267</v>
      </c>
      <c r="R1950" s="14">
        <v>166217</v>
      </c>
      <c r="S1950" s="2">
        <v>684</v>
      </c>
      <c r="T1950" s="135" t="s">
        <v>637</v>
      </c>
      <c r="U1950" s="21">
        <v>101.52</v>
      </c>
      <c r="V1950" s="2"/>
      <c r="W1950" s="43" t="str">
        <f>IFERROR(VLOOKUP(V1950, Fornecedores!A:C, 3, FALSE), "")</f>
        <v/>
      </c>
      <c r="X1950" s="43" t="str">
        <f>IFERROR(VLOOKUP(V1950, Fornecedores!A:E, 5, FALSE), "")</f>
        <v/>
      </c>
      <c r="Y1950" s="43" t="str">
        <f>IFERROR(VLOOKUP(V1950, Fornecedores!A:F, 6, FALSE), "")</f>
        <v/>
      </c>
      <c r="Z1950" s="14" t="str">
        <f>IF(H1950=0, "Pedido entregue!", "Pendente")</f>
        <v>Pedido entregue!</v>
      </c>
      <c r="AA1950" s="74">
        <v>1</v>
      </c>
      <c r="AB1950" s="58" t="str">
        <f>IF(Z1950="Pedido Entregue!", IF(AA1950=1, "Retirado do Almoxarifado", IF(AA1950=2, "Material devolvido", "Aguardando retirada")), IF(Z1950="Pendente", "Entrega pendente", ""))</f>
        <v>Retirado do Almoxarifado</v>
      </c>
      <c r="AC1950" s="18">
        <v>1</v>
      </c>
      <c r="AD1950" s="18">
        <f>AC1950/SUMIF($P:$P,P1950,$AC:$AC)</f>
        <v>1</v>
      </c>
      <c r="AE1950" s="18">
        <f>IF(R1950=0,0,AC1950/SUMIF($R:$R,R1950,$AC:$AC))</f>
        <v>9.0909090909090912E-2</v>
      </c>
      <c r="AF1950" s="18">
        <f>IF(R1950=0,1,0)</f>
        <v>0</v>
      </c>
      <c r="AG1950" s="18">
        <f>IF(R1950=0,#REF!-J1950,0)</f>
        <v>0</v>
      </c>
      <c r="AH1950" t="str">
        <f>TEXT(J1950,"MMMM")</f>
        <v>abril</v>
      </c>
    </row>
    <row r="1951" spans="1:34" ht="12.75" hidden="1" customHeight="1" x14ac:dyDescent="0.25">
      <c r="A1951" s="90" t="str">
        <f>IF(C1951="Oficina Diversos","Oficina Geral",
IF(ISNUMBER(FIND("Estoque - Colhedoras",C1951)),"Colhedoras",IF(ISNUMBER(FIND("Caldeiraria",C1951)),"Caldeiraria",IF(ISNUMBER(FIND("Borracharia",C1951)),"Borracharia",IF(ISNUMBER(FIND("Lubrificação",C1951)),"Lubrificação",
IF(ISNUMBER(FIND("Estoque - Carregadeiras",C1951)),"Carregadeiras",IF(ISNUMBER(FIND("Estoque - Veic. Leves",C1951)),"Veic. Leves",
IF(ISNUMBER(FIND("Estoque - Caminhões",C1951)),"Caminhões",IF(ISNUMBER(FIND("Estoque - Transbordos",C1951)),"Transbordos",
IF(ISNUMBER(FIND("Estoque - Tratores",C1951)),"Tratores",
IF(ISNUMBER(FIND("Estoque - Máquinas pesadas",C1951)),"Máquinas pesadas",
IF(ISNUMBER(FIND("Estoque - Reboques",C1951)),"Reboques",
IF(C1951="Estoque","Estoque",
IF(AND(ISNUMBER(C1951),C1951&gt;1000,C1951&lt;2000),"Caminhões",
IF(AND(ISNUMBER(C1951),C1951&gt;2000,C1951&lt;3000),"Tratores",
IF(AND(ISNUMBER(C1951),C1951&gt;3000,C1951&lt;4000),"Carregadeiras",
IF(AND(ISNUMBER(C1951),C1951&gt;4000,C1951&lt;5000),"Máquinas pesadas",
IF(AND(ISNUMBER(C1951),C1951&gt;5000,C1951&lt;6000),"Colhedoras",
IF(AND(ISNUMBER(C1951),C1951&gt;7000,C1951&lt;8000),"Irrigação",
IF(AND(ISNUMBER(C1951),C1951&gt;8000,C1951&lt;9000),"Reboques",IF(AND(ISNUMBER(C1951),C1951&gt;0,C1951&lt;1000),"Veic. Leves","")))))))))))))))))))))</f>
        <v>Caldeiraria</v>
      </c>
      <c r="B1951" s="72"/>
      <c r="C1951" s="2" t="s">
        <v>1093</v>
      </c>
      <c r="D1951" s="2">
        <v>82135</v>
      </c>
      <c r="E1951" s="3" t="s">
        <v>1131</v>
      </c>
      <c r="F1951" s="14" t="str">
        <f>IF(ISBLANK(K1951), "Apenas Solicitação", "Tem OC")</f>
        <v>Tem OC</v>
      </c>
      <c r="G1951" s="2">
        <v>108</v>
      </c>
      <c r="H1951" s="37">
        <f>G1951-I1951</f>
        <v>0</v>
      </c>
      <c r="I1951" s="38">
        <v>108</v>
      </c>
      <c r="J1951" s="4">
        <v>45785</v>
      </c>
      <c r="K1951" s="180">
        <v>45793</v>
      </c>
      <c r="L1951" s="4"/>
      <c r="M1951" s="44" t="str">
        <f ca="1">IF(OR(N1951="", N1951=0), "", IF(N1951&gt;TODAY(), "No prazo", "Atrasado"))</f>
        <v/>
      </c>
      <c r="N1951" s="44" t="str">
        <f>IFERROR(K1951 + VALUE(LEFT(L1951, FIND(" ", L1951) - 1)), "")</f>
        <v/>
      </c>
      <c r="O1951" s="3">
        <f>IF(_xlfn.DAYS(K1951,J1951)&lt;0, "Aguardando OC", _xlfn.DAYS(K1951,J1951))</f>
        <v>8</v>
      </c>
      <c r="P1951" s="14">
        <v>401758</v>
      </c>
      <c r="Q1951" s="54"/>
      <c r="R1951" s="14">
        <v>167833</v>
      </c>
      <c r="S1951" s="42">
        <v>221</v>
      </c>
      <c r="T1951" s="150" t="s">
        <v>1029</v>
      </c>
      <c r="U1951" s="45">
        <v>982.8</v>
      </c>
      <c r="V1951" s="2">
        <v>2928</v>
      </c>
      <c r="W1951" s="43" t="str">
        <f>IFERROR(VLOOKUP(V1951, Fornecedores!A:C, 3, FALSE), "")</f>
        <v xml:space="preserve">CM                  </v>
      </c>
      <c r="X1951" s="43" t="str">
        <f>IFERROR(VLOOKUP(V1951, Fornecedores!A:E, 5, FALSE), "")</f>
        <v>Recife</v>
      </c>
      <c r="Y1951" s="43" t="str">
        <f>IFERROR(VLOOKUP(V1951, Fornecedores!A:F, 6, FALSE), "")</f>
        <v>PE</v>
      </c>
      <c r="Z1951" s="14" t="str">
        <f>IF(H1951=0, "Pedido entregue!", "Pendente")</f>
        <v>Pedido entregue!</v>
      </c>
      <c r="AA1951" s="74"/>
      <c r="AB1951" s="58" t="str">
        <f>IF(Z1951="Pedido Entregue!", IF(AA1951=1, "Retirado do Almoxarifado", IF(AA1951=2, "Material devolvido", "Aguardando retirada")), IF(Z1951="Pendente", "Entrega pendente", ""))</f>
        <v>Aguardando retirada</v>
      </c>
      <c r="AC1951" s="18">
        <v>1</v>
      </c>
      <c r="AD1951" s="18">
        <f>AC1951/SUMIF($P:$P,P1951,$AC:$AC)</f>
        <v>1</v>
      </c>
      <c r="AE1951" s="18">
        <f>IF(R1951=0,0,AC1951/SUMIF($R:$R,R1951,$AC:$AC))</f>
        <v>0.5</v>
      </c>
      <c r="AF1951" s="18">
        <f>IF(R1951=0,1,0)</f>
        <v>0</v>
      </c>
      <c r="AH1951" t="str">
        <f>TEXT(J1951,"MMMM")</f>
        <v>maio</v>
      </c>
    </row>
    <row r="1952" spans="1:34" ht="12.75" customHeight="1" x14ac:dyDescent="0.25">
      <c r="A1952" s="90" t="str">
        <f>IF(C1952="Oficina Diversos","Oficina Geral",
IF(ISNUMBER(FIND("Estoque - Colhedoras",C1952)),"Colhedoras",IF(ISNUMBER(FIND("Caldeiraria",C1952)),"Caldeiraria",IF(ISNUMBER(FIND("Borracharia",C1952)),"Borracharia",IF(ISNUMBER(FIND("Lubrificação",C1952)),"Lubrificação",
IF(ISNUMBER(FIND("Estoque - Carregadeiras",C1952)),"Carregadeiras",IF(ISNUMBER(FIND("Estoque - Veic. Leves",C1952)),"Veic. Leves",
IF(ISNUMBER(FIND("Estoque - Caminhões",C1952)),"Caminhões",IF(ISNUMBER(FIND("Estoque - Transbordos",C1952)),"Transbordos",
IF(ISNUMBER(FIND("Estoque - Tratores",C1952)),"Tratores",
IF(ISNUMBER(FIND("Estoque - Máquinas pesadas",C1952)),"Máquinas pesadas",
IF(ISNUMBER(FIND("Estoque - Reboques",C1952)),"Reboques",
IF(C1952="Estoque","Estoque",
IF(AND(ISNUMBER(C1952),C1952&gt;1000,C1952&lt;2000),"Caminhões",
IF(AND(ISNUMBER(C1952),C1952&gt;2000,C1952&lt;3000),"Tratores",
IF(AND(ISNUMBER(C1952),C1952&gt;3000,C1952&lt;4000),"Carregadeiras",
IF(AND(ISNUMBER(C1952),C1952&gt;4000,C1952&lt;5000),"Máquinas pesadas",
IF(AND(ISNUMBER(C1952),C1952&gt;5000,C1952&lt;6000),"Colhedoras",
IF(AND(ISNUMBER(C1952),C1952&gt;7000,C1952&lt;8000),"Irrigação",
IF(AND(ISNUMBER(C1952),C1952&gt;8000,C1952&lt;9000),"Reboques",IF(AND(ISNUMBER(C1952),C1952&gt;0,C1952&lt;1000),"Veic. Leves","")))))))))))))))))))))</f>
        <v>Caldeiraria</v>
      </c>
      <c r="B1952" s="72"/>
      <c r="C1952" s="2" t="s">
        <v>1093</v>
      </c>
      <c r="D1952" s="2">
        <v>82136</v>
      </c>
      <c r="E1952" s="3" t="s">
        <v>1132</v>
      </c>
      <c r="F1952" s="14" t="str">
        <f>IF(ISBLANK(K1952), "Apenas Solicitação", "Tem OC")</f>
        <v>Tem OC</v>
      </c>
      <c r="G1952" s="2">
        <v>192</v>
      </c>
      <c r="H1952" s="37">
        <f>G1952-I1952</f>
        <v>95</v>
      </c>
      <c r="I1952" s="38">
        <v>97</v>
      </c>
      <c r="J1952" s="4">
        <v>45785</v>
      </c>
      <c r="K1952" s="180">
        <v>45793</v>
      </c>
      <c r="L1952" s="4"/>
      <c r="M1952" s="44" t="str">
        <f ca="1">IF(OR(N1952="", N1952=0), "", IF(N1952&gt;TODAY(), "No prazo", "Atrasado"))</f>
        <v/>
      </c>
      <c r="N1952" s="44" t="str">
        <f>IFERROR(K1952 + VALUE(LEFT(L1952, FIND(" ", L1952) - 1)), "")</f>
        <v/>
      </c>
      <c r="O1952" s="3">
        <f>IF(_xlfn.DAYS(K1952,J1952)&lt;0, "Aguardando OC", _xlfn.DAYS(K1952,J1952))</f>
        <v>8</v>
      </c>
      <c r="P1952" s="14">
        <v>401759</v>
      </c>
      <c r="Q1952" s="54"/>
      <c r="R1952" s="14">
        <v>167835</v>
      </c>
      <c r="S1952" s="42">
        <v>221</v>
      </c>
      <c r="T1952" s="150" t="s">
        <v>1029</v>
      </c>
      <c r="U1952" s="45">
        <v>1881.6</v>
      </c>
      <c r="V1952" s="2">
        <v>3263</v>
      </c>
      <c r="W1952" s="43" t="str">
        <f>IFERROR(VLOOKUP(V1952, Fornecedores!A:C, 3, FALSE), "")</f>
        <v xml:space="preserve">MR,                 </v>
      </c>
      <c r="X1952" s="43" t="str">
        <f>IFERROR(VLOOKUP(V1952, Fornecedores!A:E, 5, FALSE), "")</f>
        <v>Recife</v>
      </c>
      <c r="Y1952" s="43" t="str">
        <f>IFERROR(VLOOKUP(V1952, Fornecedores!A:F, 6, FALSE), "")</f>
        <v>PE</v>
      </c>
      <c r="Z1952" s="14" t="str">
        <f>IF(H1952=0, "Pedido entregue!", "Pendente")</f>
        <v>Pendente</v>
      </c>
      <c r="AA1952" s="74"/>
      <c r="AB1952" s="58" t="str">
        <f>IF(Z1952="Pedido Entregue!", IF(AA1952=1, "Retirado do Almoxarifado", IF(AA1952=2, "Material devolvido", "Aguardando retirada")), IF(Z1952="Pendente", "Entrega pendente", ""))</f>
        <v>Entrega pendente</v>
      </c>
      <c r="AC1952" s="18">
        <v>1</v>
      </c>
      <c r="AD1952" s="18">
        <f>AC1952/SUMIF($P:$P,P1952,$AC:$AC)</f>
        <v>1</v>
      </c>
      <c r="AE1952" s="18">
        <f>IF(R1952=0,0,AC1952/SUMIF($R:$R,R1952,$AC:$AC))</f>
        <v>0.2</v>
      </c>
      <c r="AF1952" s="18">
        <f>IF(R1952=0,1,0)</f>
        <v>0</v>
      </c>
      <c r="AH1952" t="str">
        <f>TEXT(J1952,"MMMM")</f>
        <v>maio</v>
      </c>
    </row>
    <row r="1953" spans="1:34" ht="12.75" customHeight="1" x14ac:dyDescent="0.25">
      <c r="A1953" s="90" t="str">
        <f>IF(C1953="Oficina Diversos","Oficina Geral",
IF(ISNUMBER(FIND("Estoque - Colhedoras",C1953)),"Colhedoras",IF(ISNUMBER(FIND("Caldeiraria",C1953)),"Caldeiraria",IF(ISNUMBER(FIND("Borracharia",C1953)),"Borracharia",IF(ISNUMBER(FIND("Lubrificação",C1953)),"Lubrificação",
IF(ISNUMBER(FIND("Estoque - Carregadeiras",C1953)),"Carregadeiras",IF(ISNUMBER(FIND("Estoque - Veic. Leves",C1953)),"Veic. Leves",
IF(ISNUMBER(FIND("Estoque - Caminhões",C1953)),"Caminhões",IF(ISNUMBER(FIND("Estoque - Transbordos",C1953)),"Transbordos",
IF(ISNUMBER(FIND("Estoque - Tratores",C1953)),"Tratores",
IF(ISNUMBER(FIND("Estoque - Máquinas pesadas",C1953)),"Máquinas pesadas",
IF(ISNUMBER(FIND("Estoque - Reboques",C1953)),"Reboques",
IF(C1953="Estoque","Estoque",
IF(AND(ISNUMBER(C1953),C1953&gt;1000,C1953&lt;2000),"Caminhões",
IF(AND(ISNUMBER(C1953),C1953&gt;2000,C1953&lt;3000),"Tratores",
IF(AND(ISNUMBER(C1953),C1953&gt;3000,C1953&lt;4000),"Carregadeiras",
IF(AND(ISNUMBER(C1953),C1953&gt;4000,C1953&lt;5000),"Máquinas pesadas",
IF(AND(ISNUMBER(C1953),C1953&gt;5000,C1953&lt;6000),"Colhedoras",
IF(AND(ISNUMBER(C1953),C1953&gt;7000,C1953&lt;8000),"Irrigação",
IF(AND(ISNUMBER(C1953),C1953&gt;8000,C1953&lt;9000),"Reboques",IF(AND(ISNUMBER(C1953),C1953&gt;0,C1953&lt;1000),"Veic. Leves","")))))))))))))))))))))</f>
        <v>Caldeiraria</v>
      </c>
      <c r="C1953" s="113" t="s">
        <v>1093</v>
      </c>
      <c r="D1953" s="2">
        <v>82204</v>
      </c>
      <c r="E1953" s="3" t="s">
        <v>25941</v>
      </c>
      <c r="F1953" s="101" t="str">
        <f>IF(ISBLANK(K1953), "Apenas Solicitação", "Tem OC")</f>
        <v>Apenas Solicitação</v>
      </c>
      <c r="G1953" s="2">
        <v>770</v>
      </c>
      <c r="H1953" s="102">
        <f>G1953-I1953</f>
        <v>770</v>
      </c>
      <c r="I1953" s="103"/>
      <c r="J1953" s="4">
        <v>45846</v>
      </c>
      <c r="K1953" s="14"/>
      <c r="L1953" s="3"/>
      <c r="M1953" s="104" t="str">
        <f ca="1">IF(OR(N1953="", N1953=0), "", IF(N1953&gt;TODAY(), "No prazo", "Atrasado"))</f>
        <v/>
      </c>
      <c r="N1953" s="104" t="str">
        <f>IFERROR(K1953 + VALUE(LEFT(L1953, FIND(" ", L1953) - 1)), "")</f>
        <v/>
      </c>
      <c r="O1953" s="105" t="str">
        <f>IF(_xlfn.DAYS(K1953,J1953)&lt;0, "Aguardando OC", _xlfn.DAYS(K1953,J1953))</f>
        <v>Aguardando OC</v>
      </c>
      <c r="P1953" s="14">
        <v>410717</v>
      </c>
      <c r="Q1953" s="12"/>
      <c r="R1953" s="14">
        <v>0</v>
      </c>
      <c r="S1953" s="2">
        <v>221</v>
      </c>
      <c r="T1953" s="135" t="s">
        <v>1029</v>
      </c>
      <c r="U1953" s="2">
        <v>9.9</v>
      </c>
      <c r="V1953" s="2"/>
      <c r="W1953" s="105" t="str">
        <f>IFERROR(VLOOKUP(V1953, Fornecedores!A:C, 3, FALSE), "")</f>
        <v/>
      </c>
      <c r="X1953" s="105" t="str">
        <f>IFERROR(VLOOKUP(V1953, Fornecedores!A:E, 5, FALSE), "")</f>
        <v/>
      </c>
      <c r="Y1953" s="105" t="str">
        <f>IFERROR(VLOOKUP(V1953, Fornecedores!A:F, 6, FALSE), "")</f>
        <v/>
      </c>
      <c r="Z1953" s="101" t="str">
        <f>IF(H1953=0, "Pedido entregue!", "Pendente")</f>
        <v>Pendente</v>
      </c>
      <c r="AB1953" s="132" t="str">
        <f>IF(Z1953="Pedido Entregue!", IF(AA1953=1, "Retirado do Almoxarifado", IF(AA1953=2, "Material devolvido", "Aguardando retirada")), IF(Z1953="Pendente", "Entrega pendente", ""))</f>
        <v>Entrega pendente</v>
      </c>
      <c r="AC1953" s="18">
        <v>1</v>
      </c>
      <c r="AD1953" s="18">
        <f>AC1953/SUMIF($P:$P,P1953,$AC:$AC)</f>
        <v>1</v>
      </c>
      <c r="AE1953" s="18">
        <f>IF(R1953=0,0,AC1953/SUMIF($R:$R,R1953,$AC:$AC))</f>
        <v>0</v>
      </c>
      <c r="AF1953" s="18">
        <f>IF(R1953=0,1,0)</f>
        <v>1</v>
      </c>
      <c r="AH1953" t="str">
        <f>TEXT(J1953,"MMMM")</f>
        <v>julho</v>
      </c>
    </row>
    <row r="1954" spans="1:34" ht="12.75" hidden="1" customHeight="1" x14ac:dyDescent="0.25">
      <c r="A1954" s="90" t="str">
        <f>IF(C1954="Oficina Diversos","Oficina Geral",
IF(ISNUMBER(FIND("Estoque - Colhedoras",C1954)),"Colhedoras",IF(ISNUMBER(FIND("Caldeiraria",C1954)),"Caldeiraria",IF(ISNUMBER(FIND("Borracharia",C1954)),"Borracharia",IF(ISNUMBER(FIND("Lubrificação",C1954)),"Lubrificação",
IF(ISNUMBER(FIND("Estoque - Carregadeiras",C1954)),"Carregadeiras",IF(ISNUMBER(FIND("Estoque - Veic. Leves",C1954)),"Veic. Leves",
IF(ISNUMBER(FIND("Estoque - Caminhões",C1954)),"Caminhões",IF(ISNUMBER(FIND("Estoque - Transbordos",C1954)),"Transbordos",
IF(ISNUMBER(FIND("Estoque - Tratores",C1954)),"Tratores",
IF(ISNUMBER(FIND("Estoque - Máquinas pesadas",C1954)),"Máquinas pesadas",
IF(ISNUMBER(FIND("Estoque - Reboques",C1954)),"Reboques",
IF(C1954="Estoque","Estoque",
IF(AND(ISNUMBER(C1954),C1954&gt;1000,C1954&lt;2000),"Caminhões",
IF(AND(ISNUMBER(C1954),C1954&gt;2000,C1954&lt;3000),"Tratores",
IF(AND(ISNUMBER(C1954),C1954&gt;3000,C1954&lt;4000),"Carregadeiras",
IF(AND(ISNUMBER(C1954),C1954&gt;4000,C1954&lt;5000),"Máquinas pesadas",
IF(AND(ISNUMBER(C1954),C1954&gt;5000,C1954&lt;6000),"Colhedoras",
IF(AND(ISNUMBER(C1954),C1954&gt;7000,C1954&lt;8000),"Irrigação",
IF(AND(ISNUMBER(C1954),C1954&gt;8000,C1954&lt;9000),"Reboques",IF(AND(ISNUMBER(C1954),C1954&gt;0,C1954&lt;1000),"Veic. Leves","")))))))))))))))))))))</f>
        <v>Veic. Leves</v>
      </c>
      <c r="B1954" s="72"/>
      <c r="C1954" s="2">
        <v>45</v>
      </c>
      <c r="D1954" s="2">
        <v>82206</v>
      </c>
      <c r="E1954" s="3" t="s">
        <v>562</v>
      </c>
      <c r="F1954" s="14" t="str">
        <f>IF(ISBLANK(K1954), "Apenas Solicitação", "Tem OC")</f>
        <v>Tem OC</v>
      </c>
      <c r="G1954" s="2">
        <v>1</v>
      </c>
      <c r="H1954" s="37">
        <f>G1954-I1954</f>
        <v>0</v>
      </c>
      <c r="I1954" s="38">
        <v>1</v>
      </c>
      <c r="J1954" s="4">
        <v>45716</v>
      </c>
      <c r="K1954" s="180">
        <v>45756</v>
      </c>
      <c r="L1954" s="3"/>
      <c r="M1954" s="44"/>
      <c r="N1954" s="44" t="str">
        <f>IFERROR(K1954 + VALUE(LEFT(L1954, FIND(" ", L1954) - 1)), "")</f>
        <v/>
      </c>
      <c r="O1954" s="3">
        <f>IF(_xlfn.DAYS(K1954,J1954)&lt;0, "Aguardando OC", _xlfn.DAYS(K1954,J1954))</f>
        <v>40</v>
      </c>
      <c r="P1954" s="14">
        <v>394656</v>
      </c>
      <c r="Q1954" s="169">
        <v>1132979</v>
      </c>
      <c r="R1954" s="14">
        <v>165972</v>
      </c>
      <c r="S1954" s="2">
        <v>719</v>
      </c>
      <c r="T1954" s="135" t="s">
        <v>11</v>
      </c>
      <c r="U1954" s="21">
        <v>723</v>
      </c>
      <c r="V1954" s="2">
        <v>12468</v>
      </c>
      <c r="W1954" s="43" t="str">
        <f>IFERROR(VLOOKUP(V1954, Fornecedores!A:C, 3, FALSE), "")</f>
        <v>AUTO PECAS BARBOSA</v>
      </c>
      <c r="X1954" s="43" t="str">
        <f>IFERROR(VLOOKUP(V1954, Fornecedores!A:E, 5, FALSE), "")</f>
        <v>João Pessoa</v>
      </c>
      <c r="Y1954" s="43" t="str">
        <f>IFERROR(VLOOKUP(V1954, Fornecedores!A:F, 6, FALSE), "")</f>
        <v>PB</v>
      </c>
      <c r="Z1954" s="14" t="str">
        <f>IF(H1954=0, "Pedido entregue!", "Pendente")</f>
        <v>Pedido entregue!</v>
      </c>
      <c r="AA1954" s="74"/>
      <c r="AB1954" s="58" t="str">
        <f>IF(Z1954="Pedido Entregue!", IF(AA1954=1, "Retirado do Almoxarifado", IF(AA1954=2, "Material devolvido", "Aguardando retirada")), IF(Z1954="Pendente", "Entrega pendente", ""))</f>
        <v>Aguardando retirada</v>
      </c>
      <c r="AC1954" s="18">
        <v>1</v>
      </c>
      <c r="AD1954" s="18">
        <f>AC1954/SUMIF($P:$P,P1954,$AC:$AC)</f>
        <v>1</v>
      </c>
      <c r="AE1954" s="18">
        <f>IF(R1954=0,0,AC1954/SUMIF($R:$R,R1954,$AC:$AC))</f>
        <v>0.25</v>
      </c>
      <c r="AF1954" s="18">
        <f>IF(R1954=0,1,0)</f>
        <v>0</v>
      </c>
      <c r="AG1954" s="18">
        <f>IF(R1954=0,#REF!-J1954,0)</f>
        <v>0</v>
      </c>
      <c r="AH1954" t="str">
        <f>TEXT(J1954,"MMMM")</f>
        <v>fevereiro</v>
      </c>
    </row>
    <row r="1955" spans="1:34" ht="12.75" hidden="1" customHeight="1" x14ac:dyDescent="0.25">
      <c r="A1955" s="90" t="str">
        <f>IF(C1955="Oficina Diversos","Oficina Geral",
IF(ISNUMBER(FIND("Estoque - Colhedoras",C1955)),"Colhedoras",IF(ISNUMBER(FIND("Caldeiraria",C1955)),"Caldeiraria",IF(ISNUMBER(FIND("Borracharia",C1955)),"Borracharia",IF(ISNUMBER(FIND("Lubrificação",C1955)),"Lubrificação",
IF(ISNUMBER(FIND("Estoque - Carregadeiras",C1955)),"Carregadeiras",IF(ISNUMBER(FIND("Estoque - Veic. Leves",C1955)),"Veic. Leves",
IF(ISNUMBER(FIND("Estoque - Caminhões",C1955)),"Caminhões",IF(ISNUMBER(FIND("Estoque - Transbordos",C1955)),"Transbordos",
IF(ISNUMBER(FIND("Estoque - Tratores",C1955)),"Tratores",
IF(ISNUMBER(FIND("Estoque - Máquinas pesadas",C1955)),"Máquinas pesadas",
IF(ISNUMBER(FIND("Estoque - Reboques",C1955)),"Reboques",
IF(C1955="Estoque","Estoque",
IF(AND(ISNUMBER(C1955),C1955&gt;1000,C1955&lt;2000),"Caminhões",
IF(AND(ISNUMBER(C1955),C1955&gt;2000,C1955&lt;3000),"Tratores",
IF(AND(ISNUMBER(C1955),C1955&gt;3000,C1955&lt;4000),"Carregadeiras",
IF(AND(ISNUMBER(C1955),C1955&gt;4000,C1955&lt;5000),"Máquinas pesadas",
IF(AND(ISNUMBER(C1955),C1955&gt;5000,C1955&lt;6000),"Colhedoras",
IF(AND(ISNUMBER(C1955),C1955&gt;7000,C1955&lt;8000),"Irrigação",
IF(AND(ISNUMBER(C1955),C1955&gt;8000,C1955&lt;9000),"Reboques",IF(AND(ISNUMBER(C1955),C1955&gt;0,C1955&lt;1000),"Veic. Leves","")))))))))))))))))))))</f>
        <v>Máquinas pesadas</v>
      </c>
      <c r="B1955" s="72"/>
      <c r="C1955" s="2">
        <v>4008</v>
      </c>
      <c r="D1955" s="2">
        <v>82260</v>
      </c>
      <c r="E1955" s="3" t="s">
        <v>19879</v>
      </c>
      <c r="F1955" s="14" t="str">
        <f>IF(ISBLANK(K1955), "Apenas Solicitação", "Tem OC")</f>
        <v>Tem OC</v>
      </c>
      <c r="G1955" s="2">
        <v>1</v>
      </c>
      <c r="H1955" s="37">
        <f>G1955-I1955</f>
        <v>0</v>
      </c>
      <c r="I1955" s="38">
        <v>1</v>
      </c>
      <c r="J1955" s="4">
        <v>45793</v>
      </c>
      <c r="K1955" s="180">
        <v>45803</v>
      </c>
      <c r="L1955" s="3" t="s">
        <v>20154</v>
      </c>
      <c r="M1955" s="44" t="str">
        <f ca="1">IF(OR(N1955="", N1955=0), "", IF(N1955&gt;TODAY(), "No prazo", "Atrasado"))</f>
        <v>Atrasado</v>
      </c>
      <c r="N1955" s="44">
        <f>IFERROR(K1955 + VALUE(LEFT(L1955, FIND(" ", L1955) - 1)), "")</f>
        <v>45809</v>
      </c>
      <c r="O1955" s="3">
        <f>IF(_xlfn.DAYS(K1955,J1955)&lt;0, "Aguardando OC", _xlfn.DAYS(K1955,J1955))</f>
        <v>10</v>
      </c>
      <c r="P1955" s="14">
        <v>403224</v>
      </c>
      <c r="Q1955" s="12"/>
      <c r="R1955" s="14">
        <v>168129</v>
      </c>
      <c r="S1955" s="2">
        <v>221</v>
      </c>
      <c r="T1955" s="135" t="s">
        <v>1029</v>
      </c>
      <c r="U1955" s="21">
        <v>1675</v>
      </c>
      <c r="V1955" s="2">
        <v>3337</v>
      </c>
      <c r="W1955" s="43" t="str">
        <f>IFERROR(VLOOKUP(V1955, Fornecedores!A:C, 3, FALSE), "")</f>
        <v xml:space="preserve">FORNECEDORA         </v>
      </c>
      <c r="X1955" s="43" t="str">
        <f>IFERROR(VLOOKUP(V1955, Fornecedores!A:E, 5, FALSE), "")</f>
        <v>Campina Grande</v>
      </c>
      <c r="Y1955" s="43" t="str">
        <f>IFERROR(VLOOKUP(V1955, Fornecedores!A:F, 6, FALSE), "")</f>
        <v>PB</v>
      </c>
      <c r="Z1955" s="14" t="str">
        <f>IF(H1955=0, "Pedido entregue!", "Pendente")</f>
        <v>Pedido entregue!</v>
      </c>
      <c r="AA1955" s="74"/>
      <c r="AB1955" s="58" t="str">
        <f>IF(Z1955="Pedido Entregue!", IF(AA1955=1, "Retirado do Almoxarifado", IF(AA1955=2, "Material devolvido", "Aguardando retirada")), IF(Z1955="Pendente", "Entrega pendente", ""))</f>
        <v>Aguardando retirada</v>
      </c>
      <c r="AC1955" s="18">
        <v>1</v>
      </c>
      <c r="AD1955" s="18">
        <f>AC1955/SUMIF($P:$P,P1955,$AC:$AC)</f>
        <v>1</v>
      </c>
      <c r="AE1955" s="18">
        <f>IF(R1955=0,0,AC1955/SUMIF($R:$R,R1955,$AC:$AC))</f>
        <v>3.8461538461538464E-2</v>
      </c>
      <c r="AF1955" s="18">
        <f>IF(R1955=0,1,0)</f>
        <v>0</v>
      </c>
      <c r="AH1955" t="str">
        <f>TEXT(J1955,"MMMM")</f>
        <v>maio</v>
      </c>
    </row>
    <row r="1956" spans="1:34" ht="12.75" hidden="1" customHeight="1" x14ac:dyDescent="0.25">
      <c r="A1956" s="90" t="str">
        <f>IF(C1956="Oficina Diversos","Oficina Geral",
IF(ISNUMBER(FIND("Estoque - Colhedoras",C1956)),"Colhedoras",IF(ISNUMBER(FIND("Caldeiraria",C1956)),"Caldeiraria",IF(ISNUMBER(FIND("Borracharia",C1956)),"Borracharia",IF(ISNUMBER(FIND("Lubrificação",C1956)),"Lubrificação",
IF(ISNUMBER(FIND("Estoque - Carregadeiras",C1956)),"Carregadeiras",IF(ISNUMBER(FIND("Estoque - Veic. Leves",C1956)),"Veic. Leves",
IF(ISNUMBER(FIND("Estoque - Caminhões",C1956)),"Caminhões",IF(ISNUMBER(FIND("Estoque - Transbordos",C1956)),"Transbordos",
IF(ISNUMBER(FIND("Estoque - Tratores",C1956)),"Tratores",
IF(ISNUMBER(FIND("Estoque - Máquinas pesadas",C1956)),"Máquinas pesadas",
IF(ISNUMBER(FIND("Estoque - Reboques",C1956)),"Reboques",
IF(C1956="Estoque","Estoque",
IF(AND(ISNUMBER(C1956),C1956&gt;1000,C1956&lt;2000),"Caminhões",
IF(AND(ISNUMBER(C1956),C1956&gt;2000,C1956&lt;3000),"Tratores",
IF(AND(ISNUMBER(C1956),C1956&gt;3000,C1956&lt;4000),"Carregadeiras",
IF(AND(ISNUMBER(C1956),C1956&gt;4000,C1956&lt;5000),"Máquinas pesadas",
IF(AND(ISNUMBER(C1956),C1956&gt;5000,C1956&lt;6000),"Colhedoras",
IF(AND(ISNUMBER(C1956),C1956&gt;7000,C1956&lt;8000),"Irrigação",
IF(AND(ISNUMBER(C1956),C1956&gt;8000,C1956&lt;9000),"Reboques",IF(AND(ISNUMBER(C1956),C1956&gt;0,C1956&lt;1000),"Veic. Leves","")))))))))))))))))))))</f>
        <v>Reboques</v>
      </c>
      <c r="C1956" s="126">
        <v>8111</v>
      </c>
      <c r="D1956" s="2">
        <v>82336</v>
      </c>
      <c r="E1956" s="3" t="s">
        <v>20340</v>
      </c>
      <c r="F1956" s="101" t="str">
        <f>IF(ISBLANK(K1956), "Apenas Solicitação", "Tem OC")</f>
        <v>Tem OC</v>
      </c>
      <c r="G1956" s="2">
        <v>6</v>
      </c>
      <c r="H1956" s="102">
        <f>G1956-I1956</f>
        <v>0</v>
      </c>
      <c r="I1956" s="103">
        <v>6</v>
      </c>
      <c r="J1956" s="4">
        <v>45814</v>
      </c>
      <c r="K1956" s="180">
        <v>45819</v>
      </c>
      <c r="L1956" s="3" t="s">
        <v>20152</v>
      </c>
      <c r="M1956" s="104" t="str">
        <f ca="1">IF(OR(N1956="", N1956=0), "", IF(N1956&gt;TODAY(), "No prazo", "Atrasado"))</f>
        <v>Atrasado</v>
      </c>
      <c r="N1956" s="104">
        <f>IFERROR(K1956 + VALUE(LEFT(L1956, FIND(" ", L1956) - 1)), "")</f>
        <v>45820</v>
      </c>
      <c r="O1956" s="105">
        <f>IF(_xlfn.DAYS(K1956,J1956)&lt;0, "Aguardando OC", _xlfn.DAYS(K1956,J1956))</f>
        <v>5</v>
      </c>
      <c r="P1956" s="14">
        <v>406364</v>
      </c>
      <c r="Q1956" s="12"/>
      <c r="R1956" s="14">
        <v>168999</v>
      </c>
      <c r="S1956" s="2">
        <v>221</v>
      </c>
      <c r="T1956" s="135" t="s">
        <v>1029</v>
      </c>
      <c r="U1956" s="21">
        <v>98</v>
      </c>
      <c r="V1956" s="2">
        <v>10783</v>
      </c>
      <c r="W1956" s="105" t="str">
        <f>IFERROR(VLOOKUP(V1956, Fornecedores!A:C, 3, FALSE), "")</f>
        <v xml:space="preserve">MARRA DISTRIBUIDORA </v>
      </c>
      <c r="X1956" s="105" t="str">
        <f>IFERROR(VLOOKUP(V1956, Fornecedores!A:E, 5, FALSE), "")</f>
        <v>Ribeirão Preto</v>
      </c>
      <c r="Y1956" s="105" t="str">
        <f>IFERROR(VLOOKUP(V1956, Fornecedores!A:F, 6, FALSE), "")</f>
        <v>SP</v>
      </c>
      <c r="Z1956" s="101" t="str">
        <f>IF(H1956=0, "Pedido entregue!", "Pendente")</f>
        <v>Pedido entregue!</v>
      </c>
      <c r="AB1956" s="132" t="str">
        <f>IF(Z1956="Pedido Entregue!", IF(AA1956=1, "Retirado do Almoxarifado", IF(AA1956=2, "Material devolvido", "Aguardando retirada")), IF(Z1956="Pendente", "Entrega pendente", ""))</f>
        <v>Aguardando retirada</v>
      </c>
      <c r="AC1956" s="18">
        <v>1</v>
      </c>
      <c r="AD1956" s="18">
        <f>AC1956/SUMIF($P:$P,P1956,$AC:$AC)</f>
        <v>1</v>
      </c>
      <c r="AE1956" s="18">
        <f>IF(R1956=0,0,AC1956/SUMIF($R:$R,R1956,$AC:$AC))</f>
        <v>0.33333333333333331</v>
      </c>
      <c r="AF1956" s="18">
        <f>IF(R1956=0,1,0)</f>
        <v>0</v>
      </c>
      <c r="AH1956" t="str">
        <f>TEXT(J1956,"MMMM")</f>
        <v>junho</v>
      </c>
    </row>
    <row r="1957" spans="1:34" ht="12.75" hidden="1" customHeight="1" x14ac:dyDescent="0.25">
      <c r="A1957" s="90" t="str">
        <f>IF(C1957="Oficina Diversos","Oficina Geral",
IF(ISNUMBER(FIND("Estoque - Colhedoras",C1957)),"Colhedoras",IF(ISNUMBER(FIND("Caldeiraria",C1957)),"Caldeiraria",IF(ISNUMBER(FIND("Borracharia",C1957)),"Borracharia",IF(ISNUMBER(FIND("Lubrificação",C1957)),"Lubrificação",
IF(ISNUMBER(FIND("Estoque - Carregadeiras",C1957)),"Carregadeiras",IF(ISNUMBER(FIND("Estoque - Veic. Leves",C1957)),"Veic. Leves",
IF(ISNUMBER(FIND("Estoque - Caminhões",C1957)),"Caminhões",IF(ISNUMBER(FIND("Estoque - Transbordos",C1957)),"Transbordos",
IF(ISNUMBER(FIND("Estoque - Tratores",C1957)),"Tratores",
IF(ISNUMBER(FIND("Estoque - Máquinas pesadas",C1957)),"Máquinas pesadas",
IF(ISNUMBER(FIND("Estoque - Reboques",C1957)),"Reboques",
IF(C1957="Estoque","Estoque",
IF(AND(ISNUMBER(C1957),C1957&gt;1000,C1957&lt;2000),"Caminhões",
IF(AND(ISNUMBER(C1957),C1957&gt;2000,C1957&lt;3000),"Tratores",
IF(AND(ISNUMBER(C1957),C1957&gt;3000,C1957&lt;4000),"Carregadeiras",
IF(AND(ISNUMBER(C1957),C1957&gt;4000,C1957&lt;5000),"Máquinas pesadas",
IF(AND(ISNUMBER(C1957),C1957&gt;5000,C1957&lt;6000),"Colhedoras",
IF(AND(ISNUMBER(C1957),C1957&gt;7000,C1957&lt;8000),"Irrigação",
IF(AND(ISNUMBER(C1957),C1957&gt;8000,C1957&lt;9000),"Reboques",IF(AND(ISNUMBER(C1957),C1957&gt;0,C1957&lt;1000),"Veic. Leves","")))))))))))))))))))))</f>
        <v>Tratores</v>
      </c>
      <c r="B1957" s="72"/>
      <c r="C1957" s="2">
        <v>2048</v>
      </c>
      <c r="D1957" s="2">
        <v>82393</v>
      </c>
      <c r="E1957" s="3" t="s">
        <v>732</v>
      </c>
      <c r="F1957" s="14" t="str">
        <f>IF(ISBLANK(K1957), "Apenas Solicitação", "Tem OC")</f>
        <v>Tem OC</v>
      </c>
      <c r="G1957" s="2">
        <v>1</v>
      </c>
      <c r="H1957" s="37">
        <f>G1957-I1957</f>
        <v>0</v>
      </c>
      <c r="I1957" s="38">
        <v>1</v>
      </c>
      <c r="J1957" s="4">
        <v>45755</v>
      </c>
      <c r="K1957" s="180">
        <v>45763</v>
      </c>
      <c r="L1957" s="4"/>
      <c r="M1957" s="44"/>
      <c r="N1957" s="44" t="str">
        <f>IFERROR(K1957 + VALUE(LEFT(L1957, FIND(" ", L1957) - 1)), "")</f>
        <v/>
      </c>
      <c r="O1957" s="3">
        <f>IF(_xlfn.DAYS(K1957,J1957)&lt;0, "Aguardando OC", _xlfn.DAYS(K1957,J1957))</f>
        <v>8</v>
      </c>
      <c r="P1957" s="14">
        <v>398389</v>
      </c>
      <c r="Q1957" s="169">
        <v>1142680</v>
      </c>
      <c r="R1957" s="14">
        <v>166417</v>
      </c>
      <c r="S1957" s="2">
        <v>692</v>
      </c>
      <c r="T1957" s="135" t="s">
        <v>106</v>
      </c>
      <c r="U1957" s="21">
        <v>283.8</v>
      </c>
      <c r="V1957" s="2">
        <v>13341</v>
      </c>
      <c r="W1957" s="43" t="str">
        <f>IFERROR(VLOOKUP(V1957, Fornecedores!A:C, 3, FALSE), "")</f>
        <v>DISMA DISTRIBUIDORA</v>
      </c>
      <c r="X1957" s="43" t="str">
        <f>IFERROR(VLOOKUP(V1957, Fornecedores!A:E, 5, FALSE), "")</f>
        <v>Araçatuba</v>
      </c>
      <c r="Y1957" s="43" t="str">
        <f>IFERROR(VLOOKUP(V1957, Fornecedores!A:F, 6, FALSE), "")</f>
        <v>SP</v>
      </c>
      <c r="Z1957" s="14" t="str">
        <f>IF(H1957=0, "Pedido entregue!", "Pendente")</f>
        <v>Pedido entregue!</v>
      </c>
      <c r="AA1957" s="74">
        <v>1</v>
      </c>
      <c r="AB1957" s="58" t="str">
        <f>IF(Z1957="Pedido Entregue!", IF(AA1957=1, "Retirado do Almoxarifado", IF(AA1957=2, "Material devolvido", "Aguardando retirada")), IF(Z1957="Pendente", "Entrega pendente", ""))</f>
        <v>Retirado do Almoxarifado</v>
      </c>
      <c r="AC1957" s="18">
        <v>1</v>
      </c>
      <c r="AD1957" s="18">
        <f>AC1957/SUMIF($P:$P,P1957,$AC:$AC)</f>
        <v>1</v>
      </c>
      <c r="AE1957" s="18">
        <f>IF(R1957=0,0,AC1957/SUMIF($R:$R,R1957,$AC:$AC))</f>
        <v>6.25E-2</v>
      </c>
      <c r="AF1957" s="18">
        <f>IF(R1957=0,1,0)</f>
        <v>0</v>
      </c>
      <c r="AG1957" s="18">
        <f>IF(R1957=0,#REF!-J1957,0)</f>
        <v>0</v>
      </c>
      <c r="AH1957" t="str">
        <f>TEXT(J1957,"MMMM")</f>
        <v>abril</v>
      </c>
    </row>
    <row r="1958" spans="1:34" ht="12.75" customHeight="1" x14ac:dyDescent="0.25">
      <c r="A1958" s="90" t="str">
        <f>IF(C1958="Oficina Diversos","Oficina Geral",
IF(ISNUMBER(FIND("Estoque - Colhedoras",C1958)),"Colhedoras",IF(ISNUMBER(FIND("Caldeiraria",C1958)),"Caldeiraria",IF(ISNUMBER(FIND("Borracharia",C1958)),"Borracharia",IF(ISNUMBER(FIND("Lubrificação",C1958)),"Lubrificação",
IF(ISNUMBER(FIND("Estoque - Carregadeiras",C1958)),"Carregadeiras",IF(ISNUMBER(FIND("Estoque - Veic. Leves",C1958)),"Veic. Leves",
IF(ISNUMBER(FIND("Estoque - Caminhões",C1958)),"Caminhões",IF(ISNUMBER(FIND("Estoque - Transbordos",C1958)),"Transbordos",
IF(ISNUMBER(FIND("Estoque - Tratores",C1958)),"Tratores",
IF(ISNUMBER(FIND("Estoque - Máquinas pesadas",C1958)),"Máquinas pesadas",
IF(ISNUMBER(FIND("Estoque - Reboques",C1958)),"Reboques",
IF(C1958="Estoque","Estoque",
IF(AND(ISNUMBER(C1958),C1958&gt;1000,C1958&lt;2000),"Caminhões",
IF(AND(ISNUMBER(C1958),C1958&gt;2000,C1958&lt;3000),"Tratores",
IF(AND(ISNUMBER(C1958),C1958&gt;3000,C1958&lt;4000),"Carregadeiras",
IF(AND(ISNUMBER(C1958),C1958&gt;4000,C1958&lt;5000),"Máquinas pesadas",
IF(AND(ISNUMBER(C1958),C1958&gt;5000,C1958&lt;6000),"Colhedoras",
IF(AND(ISNUMBER(C1958),C1958&gt;7000,C1958&lt;8000),"Irrigação",
IF(AND(ISNUMBER(C1958),C1958&gt;8000,C1958&lt;9000),"Reboques",IF(AND(ISNUMBER(C1958),C1958&gt;0,C1958&lt;1000),"Veic. Leves","")))))))))))))))))))))</f>
        <v>Caminhões</v>
      </c>
      <c r="C1958" s="171">
        <v>1025</v>
      </c>
      <c r="D1958" s="170">
        <v>82405</v>
      </c>
      <c r="E1958" s="173" t="s">
        <v>26077</v>
      </c>
      <c r="F1958" s="101" t="str">
        <f>IF(ISBLANK(K1958), "Apenas Solicitação", "Tem OC")</f>
        <v>Apenas Solicitação</v>
      </c>
      <c r="G1958" s="170">
        <v>4</v>
      </c>
      <c r="H1958" s="102">
        <f>G1958-I1958</f>
        <v>4</v>
      </c>
      <c r="I1958" s="103"/>
      <c r="J1958" s="174">
        <v>45855</v>
      </c>
      <c r="K1958" s="173"/>
      <c r="L1958" s="173"/>
      <c r="M1958" s="104" t="str">
        <f ca="1">IF(OR(N1958="", N1958=0), "", IF(N1958&gt;TODAY(), "No prazo", "Atrasado"))</f>
        <v/>
      </c>
      <c r="N1958" s="104" t="str">
        <f>IFERROR(K1958 + VALUE(LEFT(L1958, FIND(" ", L1958) - 1)), "")</f>
        <v/>
      </c>
      <c r="O1958" s="105" t="str">
        <f>IF(_xlfn.DAYS(K1958,J1958)&lt;0, "Aguardando OC", _xlfn.DAYS(K1958,J1958))</f>
        <v>Aguardando OC</v>
      </c>
      <c r="P1958" s="170">
        <v>412105</v>
      </c>
      <c r="Q1958" s="12"/>
      <c r="R1958" s="170">
        <v>0</v>
      </c>
      <c r="S1958" s="2">
        <v>221</v>
      </c>
      <c r="T1958" s="135" t="s">
        <v>1029</v>
      </c>
      <c r="U1958" s="170">
        <v>270.89</v>
      </c>
      <c r="V1958" s="170"/>
      <c r="W1958" s="105" t="str">
        <f>IFERROR(VLOOKUP(V1958, Fornecedores!A:C, 3, FALSE), "")</f>
        <v/>
      </c>
      <c r="X1958" s="105" t="str">
        <f>IFERROR(VLOOKUP(V1958, Fornecedores!A:E, 5, FALSE), "")</f>
        <v/>
      </c>
      <c r="Y1958" s="105" t="str">
        <f>IFERROR(VLOOKUP(V1958, Fornecedores!A:F, 6, FALSE), "")</f>
        <v/>
      </c>
      <c r="Z1958" s="101" t="str">
        <f>IF(H1958=0, "Pedido entregue!", "Pendente")</f>
        <v>Pendente</v>
      </c>
      <c r="AB1958" s="132" t="str">
        <f>IF(Z1958="Pedido Entregue!", IF(AA1958=1, "Retirado do Almoxarifado", IF(AA1958=2, "Material devolvido", "Aguardando retirada")), IF(Z1958="Pendente", "Entrega pendente", ""))</f>
        <v>Entrega pendente</v>
      </c>
      <c r="AC1958" s="18">
        <v>1</v>
      </c>
      <c r="AD1958" s="18">
        <f>AC1958/SUMIF($P:$P,P1958,$AC:$AC)</f>
        <v>1</v>
      </c>
      <c r="AE1958" s="18">
        <f>IF(R1958=0,0,AC1958/SUMIF($R:$R,R1958,$AC:$AC))</f>
        <v>0</v>
      </c>
      <c r="AF1958" s="18">
        <f>IF(R1958=0,1,0)</f>
        <v>1</v>
      </c>
      <c r="AH1958" t="str">
        <f>TEXT(J1958,"MMMM")</f>
        <v>julho</v>
      </c>
    </row>
    <row r="1959" spans="1:34" ht="12.75" hidden="1" customHeight="1" x14ac:dyDescent="0.25">
      <c r="A1959" s="90" t="str">
        <f>IF(C1959="Oficina Diversos","Oficina Geral",
IF(ISNUMBER(FIND("Estoque - Colhedoras",C1959)),"Colhedoras",IF(ISNUMBER(FIND("Caldeiraria",C1959)),"Caldeiraria",IF(ISNUMBER(FIND("Borracharia",C1959)),"Borracharia",IF(ISNUMBER(FIND("Lubrificação",C1959)),"Lubrificação",
IF(ISNUMBER(FIND("Estoque - Carregadeiras",C1959)),"Carregadeiras",IF(ISNUMBER(FIND("Estoque - Veic. Leves",C1959)),"Veic. Leves",
IF(ISNUMBER(FIND("Estoque - Caminhões",C1959)),"Caminhões",IF(ISNUMBER(FIND("Estoque - Transbordos",C1959)),"Transbordos",
IF(ISNUMBER(FIND("Estoque - Tratores",C1959)),"Tratores",
IF(ISNUMBER(FIND("Estoque - Máquinas pesadas",C1959)),"Máquinas pesadas",
IF(ISNUMBER(FIND("Estoque - Reboques",C1959)),"Reboques",
IF(C1959="Estoque","Estoque",
IF(AND(ISNUMBER(C1959),C1959&gt;1000,C1959&lt;2000),"Caminhões",
IF(AND(ISNUMBER(C1959),C1959&gt;2000,C1959&lt;3000),"Tratores",
IF(AND(ISNUMBER(C1959),C1959&gt;3000,C1959&lt;4000),"Carregadeiras",
IF(AND(ISNUMBER(C1959),C1959&gt;4000,C1959&lt;5000),"Máquinas pesadas",
IF(AND(ISNUMBER(C1959),C1959&gt;5000,C1959&lt;6000),"Colhedoras",
IF(AND(ISNUMBER(C1959),C1959&gt;7000,C1959&lt;8000),"Irrigação",
IF(AND(ISNUMBER(C1959),C1959&gt;8000,C1959&lt;9000),"Reboques",IF(AND(ISNUMBER(C1959),C1959&gt;0,C1959&lt;1000),"Veic. Leves","")))))))))))))))))))))</f>
        <v>Colhedoras</v>
      </c>
      <c r="B1959" s="72"/>
      <c r="C1959" s="2">
        <v>5003</v>
      </c>
      <c r="D1959" s="2">
        <v>82707</v>
      </c>
      <c r="E1959" s="10" t="s">
        <v>521</v>
      </c>
      <c r="F1959" s="14" t="str">
        <f>IF(ISBLANK(K1959), "Apenas Solicitação", "Tem OC")</f>
        <v>Tem OC</v>
      </c>
      <c r="G1959" s="2">
        <v>25</v>
      </c>
      <c r="H1959" s="37">
        <f>G1959-I1959</f>
        <v>0</v>
      </c>
      <c r="I1959" s="38">
        <v>25</v>
      </c>
      <c r="J1959" s="4">
        <v>45707</v>
      </c>
      <c r="K1959" s="180">
        <v>45721</v>
      </c>
      <c r="L1959" s="4"/>
      <c r="M1959" s="44"/>
      <c r="N1959" s="44" t="str">
        <f>IFERROR(K1959 + VALUE(LEFT(L1959, FIND(" ", L1959) - 1)), "")</f>
        <v/>
      </c>
      <c r="O1959" s="3">
        <f>IF(_xlfn.DAYS(K1959,J1959)&lt;0, "Aguardando OC", _xlfn.DAYS(K1959,J1959))</f>
        <v>14</v>
      </c>
      <c r="P1959" s="14">
        <v>393430</v>
      </c>
      <c r="Q1959" s="169">
        <v>1130169</v>
      </c>
      <c r="R1959" s="14">
        <v>164898</v>
      </c>
      <c r="S1959" s="2">
        <v>119</v>
      </c>
      <c r="T1959" s="135" t="s">
        <v>557</v>
      </c>
      <c r="U1959" s="21">
        <v>20.25</v>
      </c>
      <c r="V1959" s="2">
        <v>14644</v>
      </c>
      <c r="W1959" s="43" t="str">
        <f>IFERROR(VLOOKUP(V1959, Fornecedores!A:C, 3, FALSE), "")</f>
        <v xml:space="preserve">GEOMAQ </v>
      </c>
      <c r="X1959" s="43" t="str">
        <f>IFERROR(VLOOKUP(V1959, Fornecedores!A:E, 5, FALSE), "")</f>
        <v>São José do Rio Preto</v>
      </c>
      <c r="Y1959" s="43" t="str">
        <f>IFERROR(VLOOKUP(V1959, Fornecedores!A:F, 6, FALSE), "")</f>
        <v>SP</v>
      </c>
      <c r="Z1959" s="14" t="str">
        <f>IF(H1959=0, "Pedido entregue!", "Pendente")</f>
        <v>Pedido entregue!</v>
      </c>
      <c r="AA1959" s="74">
        <v>1</v>
      </c>
      <c r="AB1959" s="58" t="str">
        <f>IF(Z1959="Pedido Entregue!", IF(AA1959=1, "Retirado do Almoxarifado", IF(AA1959=2, "Material devolvido", "Aguardando retirada")), IF(Z1959="Pendente", "Entrega pendente", ""))</f>
        <v>Retirado do Almoxarifado</v>
      </c>
      <c r="AC1959" s="18">
        <v>1</v>
      </c>
      <c r="AD1959" s="18">
        <f>AC1959/SUMIF($P:$P,P1959,$AC:$AC)</f>
        <v>1</v>
      </c>
      <c r="AE1959" s="18">
        <f>IF(R1959=0,0,AC1959/SUMIF($R:$R,R1959,$AC:$AC))</f>
        <v>7.1428571428571425E-2</v>
      </c>
      <c r="AF1959" s="18">
        <f>IF(R1959=0,1,0)</f>
        <v>0</v>
      </c>
      <c r="AG1959" s="18">
        <f>IF(R1959=0,#REF!-J1959,0)</f>
        <v>0</v>
      </c>
      <c r="AH1959" t="str">
        <f>TEXT(J1959,"MMMM")</f>
        <v>fevereiro</v>
      </c>
    </row>
    <row r="1960" spans="1:34" ht="12.75" hidden="1" customHeight="1" x14ac:dyDescent="0.25">
      <c r="A1960" s="90" t="str">
        <f>IF(C1960="Oficina Diversos","Oficina Geral",
IF(ISNUMBER(FIND("Estoque - Colhedoras",C1960)),"Colhedoras",IF(ISNUMBER(FIND("Caldeiraria",C1960)),"Caldeiraria",IF(ISNUMBER(FIND("Borracharia",C1960)),"Borracharia",IF(ISNUMBER(FIND("Lubrificação",C1960)),"Lubrificação",
IF(ISNUMBER(FIND("Estoque - Carregadeiras",C1960)),"Carregadeiras",IF(ISNUMBER(FIND("Estoque - Veic. Leves",C1960)),"Veic. Leves",
IF(ISNUMBER(FIND("Estoque - Caminhões",C1960)),"Caminhões",IF(ISNUMBER(FIND("Estoque - Transbordos",C1960)),"Transbordos",
IF(ISNUMBER(FIND("Estoque - Tratores",C1960)),"Tratores",
IF(ISNUMBER(FIND("Estoque - Máquinas pesadas",C1960)),"Máquinas pesadas",
IF(ISNUMBER(FIND("Estoque - Reboques",C1960)),"Reboques",
IF(C1960="Estoque","Estoque",
IF(AND(ISNUMBER(C1960),C1960&gt;1000,C1960&lt;2000),"Caminhões",
IF(AND(ISNUMBER(C1960),C1960&gt;2000,C1960&lt;3000),"Tratores",
IF(AND(ISNUMBER(C1960),C1960&gt;3000,C1960&lt;4000),"Carregadeiras",
IF(AND(ISNUMBER(C1960),C1960&gt;4000,C1960&lt;5000),"Máquinas pesadas",
IF(AND(ISNUMBER(C1960),C1960&gt;5000,C1960&lt;6000),"Colhedoras",
IF(AND(ISNUMBER(C1960),C1960&gt;7000,C1960&lt;8000),"Irrigação",
IF(AND(ISNUMBER(C1960),C1960&gt;8000,C1960&lt;9000),"Reboques",IF(AND(ISNUMBER(C1960),C1960&gt;0,C1960&lt;1000),"Veic. Leves","")))))))))))))))))))))</f>
        <v>Colhedoras</v>
      </c>
      <c r="B1960" s="72"/>
      <c r="C1960" s="2">
        <v>5003</v>
      </c>
      <c r="D1960" s="2">
        <v>82733</v>
      </c>
      <c r="E1960" s="10" t="s">
        <v>522</v>
      </c>
      <c r="F1960" s="14" t="str">
        <f>IF(ISBLANK(K1960), "Apenas Solicitação", "Tem OC")</f>
        <v>Tem OC</v>
      </c>
      <c r="G1960" s="2">
        <v>3</v>
      </c>
      <c r="H1960" s="37">
        <f>G1960-I1960</f>
        <v>0</v>
      </c>
      <c r="I1960" s="38">
        <v>3</v>
      </c>
      <c r="J1960" s="4">
        <v>45707</v>
      </c>
      <c r="K1960" s="180">
        <v>45726</v>
      </c>
      <c r="L1960" s="4"/>
      <c r="M1960" s="44"/>
      <c r="N1960" s="44" t="str">
        <f>IFERROR(K1960 + VALUE(LEFT(L1960, FIND(" ", L1960) - 1)), "")</f>
        <v/>
      </c>
      <c r="O1960" s="3">
        <f>IF(_xlfn.DAYS(K1960,J1960)&lt;0, "Aguardando OC", _xlfn.DAYS(K1960,J1960))</f>
        <v>19</v>
      </c>
      <c r="P1960" s="14">
        <v>393344</v>
      </c>
      <c r="Q1960" s="169">
        <v>1130169</v>
      </c>
      <c r="R1960" s="14">
        <v>165029</v>
      </c>
      <c r="S1960" s="2">
        <v>119</v>
      </c>
      <c r="T1960" s="135" t="s">
        <v>557</v>
      </c>
      <c r="U1960" s="21">
        <v>60</v>
      </c>
      <c r="V1960" s="2">
        <v>13891</v>
      </c>
      <c r="W1960" s="43" t="str">
        <f>IFERROR(VLOOKUP(V1960, Fornecedores!A:C, 3, FALSE), "")</f>
        <v xml:space="preserve">TORCANE PEÇAS </v>
      </c>
      <c r="X1960" s="43" t="str">
        <f>IFERROR(VLOOKUP(V1960, Fornecedores!A:E, 5, FALSE), "")</f>
        <v>Piracicaba</v>
      </c>
      <c r="Y1960" s="43" t="str">
        <f>IFERROR(VLOOKUP(V1960, Fornecedores!A:F, 6, FALSE), "")</f>
        <v>SP</v>
      </c>
      <c r="Z1960" s="14" t="str">
        <f>IF(H1960=0, "Pedido entregue!", "Pendente")</f>
        <v>Pedido entregue!</v>
      </c>
      <c r="AA1960" s="74">
        <v>1</v>
      </c>
      <c r="AB1960" s="58" t="str">
        <f>IF(Z1960="Pedido Entregue!", IF(AA1960=1, "Retirado do Almoxarifado", IF(AA1960=2, "Material devolvido", "Aguardando retirada")), IF(Z1960="Pendente", "Entrega pendente", ""))</f>
        <v>Retirado do Almoxarifado</v>
      </c>
      <c r="AC1960" s="18">
        <v>1</v>
      </c>
      <c r="AD1960" s="18">
        <f>AC1960/SUMIF($P:$P,P1960,$AC:$AC)</f>
        <v>1</v>
      </c>
      <c r="AE1960" s="18">
        <f>IF(R1960=0,0,AC1960/SUMIF($R:$R,R1960,$AC:$AC))</f>
        <v>0.14285714285714285</v>
      </c>
      <c r="AF1960" s="18">
        <f>IF(R1960=0,1,0)</f>
        <v>0</v>
      </c>
      <c r="AG1960" s="18">
        <f>IF(R1960=0,#REF!-J1960,0)</f>
        <v>0</v>
      </c>
      <c r="AH1960" t="str">
        <f>TEXT(J1960,"MMMM")</f>
        <v>fevereiro</v>
      </c>
    </row>
    <row r="1961" spans="1:34" ht="12.75" hidden="1" customHeight="1" x14ac:dyDescent="0.25">
      <c r="A1961" s="90" t="str">
        <f>IF(C1961="Oficina Diversos","Oficina Geral",
IF(ISNUMBER(FIND("Estoque - Colhedoras",C1961)),"Colhedoras",IF(ISNUMBER(FIND("Caldeiraria",C1961)),"Caldeiraria",IF(ISNUMBER(FIND("Borracharia",C1961)),"Borracharia",IF(ISNUMBER(FIND("Lubrificação",C1961)),"Lubrificação",
IF(ISNUMBER(FIND("Estoque - Carregadeiras",C1961)),"Carregadeiras",IF(ISNUMBER(FIND("Estoque - Veic. Leves",C1961)),"Veic. Leves",
IF(ISNUMBER(FIND("Estoque - Caminhões",C1961)),"Caminhões",IF(ISNUMBER(FIND("Estoque - Transbordos",C1961)),"Transbordos",
IF(ISNUMBER(FIND("Estoque - Tratores",C1961)),"Tratores",
IF(ISNUMBER(FIND("Estoque - Máquinas pesadas",C1961)),"Máquinas pesadas",
IF(ISNUMBER(FIND("Estoque - Reboques",C1961)),"Reboques",
IF(C1961="Estoque","Estoque",
IF(AND(ISNUMBER(C1961),C1961&gt;1000,C1961&lt;2000),"Caminhões",
IF(AND(ISNUMBER(C1961),C1961&gt;2000,C1961&lt;3000),"Tratores",
IF(AND(ISNUMBER(C1961),C1961&gt;3000,C1961&lt;4000),"Carregadeiras",
IF(AND(ISNUMBER(C1961),C1961&gt;4000,C1961&lt;5000),"Máquinas pesadas",
IF(AND(ISNUMBER(C1961),C1961&gt;5000,C1961&lt;6000),"Colhedoras",
IF(AND(ISNUMBER(C1961),C1961&gt;7000,C1961&lt;8000),"Irrigação",
IF(AND(ISNUMBER(C1961),C1961&gt;8000,C1961&lt;9000),"Reboques",IF(AND(ISNUMBER(C1961),C1961&gt;0,C1961&lt;1000),"Veic. Leves","")))))))))))))))))))))</f>
        <v>Colhedoras</v>
      </c>
      <c r="B1961" s="72"/>
      <c r="C1961" s="2">
        <v>5002</v>
      </c>
      <c r="D1961" s="2">
        <v>82736</v>
      </c>
      <c r="E1961" s="10" t="s">
        <v>505</v>
      </c>
      <c r="F1961" s="14" t="str">
        <f>IF(ISBLANK(K1961), "Apenas Solicitação", "Tem OC")</f>
        <v>Tem OC</v>
      </c>
      <c r="G1961" s="2">
        <v>1</v>
      </c>
      <c r="H1961" s="37">
        <f>G1961-I1961</f>
        <v>0</v>
      </c>
      <c r="I1961" s="38">
        <v>1</v>
      </c>
      <c r="J1961" s="4">
        <v>45706</v>
      </c>
      <c r="K1961" s="180">
        <v>45714</v>
      </c>
      <c r="L1961" s="4"/>
      <c r="M1961" s="44"/>
      <c r="N1961" s="44" t="str">
        <f>IFERROR(K1961 + VALUE(LEFT(L1961, FIND(" ", L1961) - 1)), "")</f>
        <v/>
      </c>
      <c r="O1961" s="3">
        <f>IF(_xlfn.DAYS(K1961,J1961)&lt;0, "Aguardando OC", _xlfn.DAYS(K1961,J1961))</f>
        <v>8</v>
      </c>
      <c r="P1961" s="14">
        <v>393157</v>
      </c>
      <c r="Q1961" s="169">
        <v>1129753</v>
      </c>
      <c r="R1961" s="14">
        <v>164703</v>
      </c>
      <c r="S1961" s="2">
        <v>119</v>
      </c>
      <c r="T1961" s="135" t="s">
        <v>557</v>
      </c>
      <c r="U1961" s="21">
        <v>67.58</v>
      </c>
      <c r="V1961" s="2">
        <v>14644</v>
      </c>
      <c r="W1961" s="43" t="str">
        <f>IFERROR(VLOOKUP(V1961, Fornecedores!A:C, 3, FALSE), "")</f>
        <v xml:space="preserve">GEOMAQ </v>
      </c>
      <c r="X1961" s="43" t="str">
        <f>IFERROR(VLOOKUP(V1961, Fornecedores!A:E, 5, FALSE), "")</f>
        <v>São José do Rio Preto</v>
      </c>
      <c r="Y1961" s="43" t="str">
        <f>IFERROR(VLOOKUP(V1961, Fornecedores!A:F, 6, FALSE), "")</f>
        <v>SP</v>
      </c>
      <c r="Z1961" s="14" t="str">
        <f>IF(H1961=0, "Pedido entregue!", "Pendente")</f>
        <v>Pedido entregue!</v>
      </c>
      <c r="AA1961" s="74">
        <v>1</v>
      </c>
      <c r="AB1961" s="58" t="str">
        <f>IF(Z1961="Pedido Entregue!", IF(AA1961=1, "Retirado do Almoxarifado", IF(AA1961=2, "Material devolvido", "Aguardando retirada")), IF(Z1961="Pendente", "Entrega pendente", ""))</f>
        <v>Retirado do Almoxarifado</v>
      </c>
      <c r="AC1961" s="18">
        <v>1</v>
      </c>
      <c r="AD1961" s="18">
        <f>AC1961/SUMIF($P:$P,P1961,$AC:$AC)</f>
        <v>1</v>
      </c>
      <c r="AE1961" s="18">
        <f>IF(R1961=0,0,AC1961/SUMIF($R:$R,R1961,$AC:$AC))</f>
        <v>1</v>
      </c>
      <c r="AF1961" s="18">
        <f>IF(R1961=0,1,0)</f>
        <v>0</v>
      </c>
      <c r="AG1961" s="18">
        <f>IF(R1961=0,#REF!-J1961,0)</f>
        <v>0</v>
      </c>
      <c r="AH1961" t="str">
        <f>TEXT(J1961,"MMMM")</f>
        <v>fevereiro</v>
      </c>
    </row>
    <row r="1962" spans="1:34" ht="12.75" hidden="1" customHeight="1" x14ac:dyDescent="0.25">
      <c r="A1962" s="90" t="str">
        <f>IF(C1962="Oficina Diversos","Oficina Geral",
IF(ISNUMBER(FIND("Estoque - Colhedoras",C1962)),"Colhedoras",IF(ISNUMBER(FIND("Caldeiraria",C1962)),"Caldeiraria",IF(ISNUMBER(FIND("Borracharia",C1962)),"Borracharia",IF(ISNUMBER(FIND("Lubrificação",C1962)),"Lubrificação",
IF(ISNUMBER(FIND("Estoque - Carregadeiras",C1962)),"Carregadeiras",IF(ISNUMBER(FIND("Estoque - Veic. Leves",C1962)),"Veic. Leves",
IF(ISNUMBER(FIND("Estoque - Caminhões",C1962)),"Caminhões",IF(ISNUMBER(FIND("Estoque - Transbordos",C1962)),"Transbordos",
IF(ISNUMBER(FIND("Estoque - Tratores",C1962)),"Tratores",
IF(ISNUMBER(FIND("Estoque - Máquinas pesadas",C1962)),"Máquinas pesadas",
IF(ISNUMBER(FIND("Estoque - Reboques",C1962)),"Reboques",
IF(C1962="Estoque","Estoque",
IF(AND(ISNUMBER(C1962),C1962&gt;1000,C1962&lt;2000),"Caminhões",
IF(AND(ISNUMBER(C1962),C1962&gt;2000,C1962&lt;3000),"Tratores",
IF(AND(ISNUMBER(C1962),C1962&gt;3000,C1962&lt;4000),"Carregadeiras",
IF(AND(ISNUMBER(C1962),C1962&gt;4000,C1962&lt;5000),"Máquinas pesadas",
IF(AND(ISNUMBER(C1962),C1962&gt;5000,C1962&lt;6000),"Colhedoras",
IF(AND(ISNUMBER(C1962),C1962&gt;7000,C1962&lt;8000),"Irrigação",
IF(AND(ISNUMBER(C1962),C1962&gt;8000,C1962&lt;9000),"Reboques",IF(AND(ISNUMBER(C1962),C1962&gt;0,C1962&lt;1000),"Veic. Leves","")))))))))))))))))))))</f>
        <v>Colhedoras</v>
      </c>
      <c r="B1962" s="72"/>
      <c r="C1962" s="2">
        <v>5003</v>
      </c>
      <c r="D1962" s="2">
        <v>82736</v>
      </c>
      <c r="E1962" s="10" t="s">
        <v>505</v>
      </c>
      <c r="F1962" s="14" t="str">
        <f>IF(ISBLANK(K1962), "Apenas Solicitação", "Tem OC")</f>
        <v>Tem OC</v>
      </c>
      <c r="G1962" s="2">
        <v>1</v>
      </c>
      <c r="H1962" s="37">
        <f>G1962-I1962</f>
        <v>0</v>
      </c>
      <c r="I1962" s="38">
        <v>1</v>
      </c>
      <c r="J1962" s="4">
        <v>45707</v>
      </c>
      <c r="K1962" s="180">
        <v>45721</v>
      </c>
      <c r="L1962" s="4"/>
      <c r="M1962" s="44"/>
      <c r="N1962" s="44" t="str">
        <f>IFERROR(K1962 + VALUE(LEFT(L1962, FIND(" ", L1962) - 1)), "")</f>
        <v/>
      </c>
      <c r="O1962" s="3">
        <f>IF(_xlfn.DAYS(K1962,J1962)&lt;0, "Aguardando OC", _xlfn.DAYS(K1962,J1962))</f>
        <v>14</v>
      </c>
      <c r="P1962" s="14">
        <v>393422</v>
      </c>
      <c r="Q1962" s="169">
        <v>1130169</v>
      </c>
      <c r="R1962" s="14">
        <v>164898</v>
      </c>
      <c r="S1962" s="2">
        <v>119</v>
      </c>
      <c r="T1962" s="135" t="s">
        <v>557</v>
      </c>
      <c r="U1962" s="21">
        <v>67.58</v>
      </c>
      <c r="V1962" s="2">
        <v>14644</v>
      </c>
      <c r="W1962" s="43" t="str">
        <f>IFERROR(VLOOKUP(V1962, Fornecedores!A:C, 3, FALSE), "")</f>
        <v xml:space="preserve">GEOMAQ </v>
      </c>
      <c r="X1962" s="43" t="str">
        <f>IFERROR(VLOOKUP(V1962, Fornecedores!A:E, 5, FALSE), "")</f>
        <v>São José do Rio Preto</v>
      </c>
      <c r="Y1962" s="43" t="str">
        <f>IFERROR(VLOOKUP(V1962, Fornecedores!A:F, 6, FALSE), "")</f>
        <v>SP</v>
      </c>
      <c r="Z1962" s="14" t="str">
        <f>IF(H1962=0, "Pedido entregue!", "Pendente")</f>
        <v>Pedido entregue!</v>
      </c>
      <c r="AA1962" s="74">
        <v>1</v>
      </c>
      <c r="AB1962" s="58" t="str">
        <f>IF(Z1962="Pedido Entregue!", IF(AA1962=1, "Retirado do Almoxarifado", IF(AA1962=2, "Material devolvido", "Aguardando retirada")), IF(Z1962="Pendente", "Entrega pendente", ""))</f>
        <v>Retirado do Almoxarifado</v>
      </c>
      <c r="AC1962" s="18">
        <v>1</v>
      </c>
      <c r="AD1962" s="18">
        <f>AC1962/SUMIF($P:$P,P1962,$AC:$AC)</f>
        <v>1</v>
      </c>
      <c r="AE1962" s="18">
        <f>IF(R1962=0,0,AC1962/SUMIF($R:$R,R1962,$AC:$AC))</f>
        <v>7.1428571428571425E-2</v>
      </c>
      <c r="AF1962" s="18">
        <f>IF(R1962=0,1,0)</f>
        <v>0</v>
      </c>
      <c r="AG1962" s="18">
        <f>IF(R1962=0,#REF!-J1962,0)</f>
        <v>0</v>
      </c>
      <c r="AH1962" t="str">
        <f>TEXT(J1962,"MMMM")</f>
        <v>fevereiro</v>
      </c>
    </row>
    <row r="1963" spans="1:34" ht="12.75" hidden="1" customHeight="1" x14ac:dyDescent="0.25">
      <c r="A1963" s="90" t="str">
        <f>IF(C1963="Oficina Diversos","Oficina Geral",
IF(ISNUMBER(FIND("Estoque - Colhedoras",C1963)),"Colhedoras",IF(ISNUMBER(FIND("Caldeiraria",C1963)),"Caldeiraria",IF(ISNUMBER(FIND("Borracharia",C1963)),"Borracharia",IF(ISNUMBER(FIND("Lubrificação",C1963)),"Lubrificação",
IF(ISNUMBER(FIND("Estoque - Carregadeiras",C1963)),"Carregadeiras",IF(ISNUMBER(FIND("Estoque - Veic. Leves",C1963)),"Veic. Leves",
IF(ISNUMBER(FIND("Estoque - Caminhões",C1963)),"Caminhões",IF(ISNUMBER(FIND("Estoque - Transbordos",C1963)),"Transbordos",
IF(ISNUMBER(FIND("Estoque - Tratores",C1963)),"Tratores",
IF(ISNUMBER(FIND("Estoque - Máquinas pesadas",C1963)),"Máquinas pesadas",
IF(ISNUMBER(FIND("Estoque - Reboques",C1963)),"Reboques",
IF(C1963="Estoque","Estoque",
IF(AND(ISNUMBER(C1963),C1963&gt;1000,C1963&lt;2000),"Caminhões",
IF(AND(ISNUMBER(C1963),C1963&gt;2000,C1963&lt;3000),"Tratores",
IF(AND(ISNUMBER(C1963),C1963&gt;3000,C1963&lt;4000),"Carregadeiras",
IF(AND(ISNUMBER(C1963),C1963&gt;4000,C1963&lt;5000),"Máquinas pesadas",
IF(AND(ISNUMBER(C1963),C1963&gt;5000,C1963&lt;6000),"Colhedoras",
IF(AND(ISNUMBER(C1963),C1963&gt;7000,C1963&lt;8000),"Irrigação",
IF(AND(ISNUMBER(C1963),C1963&gt;8000,C1963&lt;9000),"Reboques",IF(AND(ISNUMBER(C1963),C1963&gt;0,C1963&lt;1000),"Veic. Leves","")))))))))))))))))))))</f>
        <v>Colhedoras</v>
      </c>
      <c r="B1963" s="72"/>
      <c r="C1963" s="2">
        <v>5003</v>
      </c>
      <c r="D1963" s="2">
        <v>82738</v>
      </c>
      <c r="E1963" s="10" t="s">
        <v>523</v>
      </c>
      <c r="F1963" s="14" t="str">
        <f>IF(ISBLANK(K1963), "Apenas Solicitação", "Tem OC")</f>
        <v>Tem OC</v>
      </c>
      <c r="G1963" s="2">
        <v>2</v>
      </c>
      <c r="H1963" s="37">
        <f>G1963-I1963</f>
        <v>0</v>
      </c>
      <c r="I1963" s="38">
        <v>2</v>
      </c>
      <c r="J1963" s="4">
        <v>45707</v>
      </c>
      <c r="K1963" s="180">
        <v>45721</v>
      </c>
      <c r="L1963" s="4"/>
      <c r="M1963" s="44"/>
      <c r="N1963" s="44" t="str">
        <f>IFERROR(K1963 + VALUE(LEFT(L1963, FIND(" ", L1963) - 1)), "")</f>
        <v/>
      </c>
      <c r="O1963" s="3">
        <f>IF(_xlfn.DAYS(K1963,J1963)&lt;0, "Aguardando OC", _xlfn.DAYS(K1963,J1963))</f>
        <v>14</v>
      </c>
      <c r="P1963" s="14">
        <v>393424</v>
      </c>
      <c r="Q1963" s="169">
        <v>1130169</v>
      </c>
      <c r="R1963" s="14">
        <v>164896</v>
      </c>
      <c r="S1963" s="2">
        <v>119</v>
      </c>
      <c r="T1963" s="135" t="s">
        <v>557</v>
      </c>
      <c r="U1963" s="21">
        <v>93.5</v>
      </c>
      <c r="V1963" s="2">
        <v>12397</v>
      </c>
      <c r="W1963" s="43" t="str">
        <f>IFERROR(VLOOKUP(V1963, Fornecedores!A:C, 3, FALSE), "")</f>
        <v xml:space="preserve">UNIMIL INDÚSTRIA </v>
      </c>
      <c r="X1963" s="43" t="str">
        <f>IFERROR(VLOOKUP(V1963, Fornecedores!A:E, 5, FALSE), "")</f>
        <v>Piracicaba</v>
      </c>
      <c r="Y1963" s="43" t="str">
        <f>IFERROR(VLOOKUP(V1963, Fornecedores!A:F, 6, FALSE), "")</f>
        <v>SP</v>
      </c>
      <c r="Z1963" s="14" t="str">
        <f>IF(H1963=0, "Pedido entregue!", "Pendente")</f>
        <v>Pedido entregue!</v>
      </c>
      <c r="AA1963" s="74">
        <v>1</v>
      </c>
      <c r="AB1963" s="58" t="str">
        <f>IF(Z1963="Pedido Entregue!", IF(AA1963=1, "Retirado do Almoxarifado", IF(AA1963=2, "Material devolvido", "Aguardando retirada")), IF(Z1963="Pendente", "Entrega pendente", ""))</f>
        <v>Retirado do Almoxarifado</v>
      </c>
      <c r="AC1963" s="18">
        <v>1</v>
      </c>
      <c r="AD1963" s="18">
        <f>AC1963/SUMIF($P:$P,P1963,$AC:$AC)</f>
        <v>1</v>
      </c>
      <c r="AE1963" s="18">
        <f>IF(R1963=0,0,AC1963/SUMIF($R:$R,R1963,$AC:$AC))</f>
        <v>6.6666666666666666E-2</v>
      </c>
      <c r="AF1963" s="18">
        <f>IF(R1963=0,1,0)</f>
        <v>0</v>
      </c>
      <c r="AG1963" s="18">
        <f>IF(R1963=0,#REF!-J1963,0)</f>
        <v>0</v>
      </c>
      <c r="AH1963" t="str">
        <f>TEXT(J1963,"MMMM")</f>
        <v>fevereiro</v>
      </c>
    </row>
    <row r="1964" spans="1:34" ht="12.75" customHeight="1" x14ac:dyDescent="0.25">
      <c r="A1964" s="90" t="str">
        <f>IF(C1964="Oficina Diversos","Oficina Geral",
IF(ISNUMBER(FIND("Estoque - Colhedoras",C1964)),"Colhedoras",IF(ISNUMBER(FIND("Caldeiraria",C1964)),"Caldeiraria",IF(ISNUMBER(FIND("Borracharia",C1964)),"Borracharia",IF(ISNUMBER(FIND("Lubrificação",C1964)),"Lubrificação",
IF(ISNUMBER(FIND("Estoque - Carregadeiras",C1964)),"Carregadeiras",IF(ISNUMBER(FIND("Estoque - Veic. Leves",C1964)),"Veic. Leves",
IF(ISNUMBER(FIND("Estoque - Caminhões",C1964)),"Caminhões",IF(ISNUMBER(FIND("Estoque - Transbordos",C1964)),"Transbordos",
IF(ISNUMBER(FIND("Estoque - Tratores",C1964)),"Tratores",
IF(ISNUMBER(FIND("Estoque - Máquinas pesadas",C1964)),"Máquinas pesadas",
IF(ISNUMBER(FIND("Estoque - Reboques",C1964)),"Reboques",
IF(C1964="Estoque","Estoque",
IF(AND(ISNUMBER(C1964),C1964&gt;1000,C1964&lt;2000),"Caminhões",
IF(AND(ISNUMBER(C1964),C1964&gt;2000,C1964&lt;3000),"Tratores",
IF(AND(ISNUMBER(C1964),C1964&gt;3000,C1964&lt;4000),"Carregadeiras",
IF(AND(ISNUMBER(C1964),C1964&gt;4000,C1964&lt;5000),"Máquinas pesadas",
IF(AND(ISNUMBER(C1964),C1964&gt;5000,C1964&lt;6000),"Colhedoras",
IF(AND(ISNUMBER(C1964),C1964&gt;7000,C1964&lt;8000),"Irrigação",
IF(AND(ISNUMBER(C1964),C1964&gt;8000,C1964&lt;9000),"Reboques",IF(AND(ISNUMBER(C1964),C1964&gt;0,C1964&lt;1000),"Veic. Leves","")))))))))))))))))))))</f>
        <v>Caminhões</v>
      </c>
      <c r="C1964" s="171">
        <v>1029</v>
      </c>
      <c r="D1964" s="170">
        <v>82793</v>
      </c>
      <c r="E1964" s="173" t="s">
        <v>26100</v>
      </c>
      <c r="F1964" s="101" t="str">
        <f>IF(ISBLANK(K1964), "Apenas Solicitação", "Tem OC")</f>
        <v>Apenas Solicitação</v>
      </c>
      <c r="G1964" s="170">
        <v>1</v>
      </c>
      <c r="H1964" s="102">
        <f>G1964-I1964</f>
        <v>1</v>
      </c>
      <c r="I1964" s="103"/>
      <c r="J1964" s="174">
        <v>45856</v>
      </c>
      <c r="K1964" s="173"/>
      <c r="L1964" s="173"/>
      <c r="M1964" s="104" t="str">
        <f ca="1">IF(OR(N1964="", N1964=0), "", IF(N1964&gt;TODAY(), "No prazo", "Atrasado"))</f>
        <v/>
      </c>
      <c r="N1964" s="104" t="str">
        <f>IFERROR(K1964 + VALUE(LEFT(L1964, FIND(" ", L1964) - 1)), "")</f>
        <v/>
      </c>
      <c r="O1964" s="105" t="str">
        <f>IF(_xlfn.DAYS(K1964,J1964)&lt;0, "Aguardando OC", _xlfn.DAYS(K1964,J1964))</f>
        <v>Aguardando OC</v>
      </c>
      <c r="P1964" s="170">
        <v>412267</v>
      </c>
      <c r="Q1964" s="12"/>
      <c r="R1964" s="170">
        <v>0</v>
      </c>
      <c r="S1964" s="2">
        <v>221</v>
      </c>
      <c r="T1964" s="135" t="s">
        <v>1029</v>
      </c>
      <c r="U1964" s="170">
        <v>452.4</v>
      </c>
      <c r="V1964" s="170"/>
      <c r="W1964" s="105" t="str">
        <f>IFERROR(VLOOKUP(V1964, Fornecedores!A:C, 3, FALSE), "")</f>
        <v/>
      </c>
      <c r="X1964" s="105" t="str">
        <f>IFERROR(VLOOKUP(V1964, Fornecedores!A:E, 5, FALSE), "")</f>
        <v/>
      </c>
      <c r="Y1964" s="105" t="str">
        <f>IFERROR(VLOOKUP(V1964, Fornecedores!A:F, 6, FALSE), "")</f>
        <v/>
      </c>
      <c r="Z1964" s="101" t="str">
        <f>IF(H1964=0, "Pedido entregue!", "Pendente")</f>
        <v>Pendente</v>
      </c>
      <c r="AB1964" s="132" t="str">
        <f>IF(Z1964="Pedido Entregue!", IF(AA1964=1, "Retirado do Almoxarifado", IF(AA1964=2, "Material devolvido", "Aguardando retirada")), IF(Z1964="Pendente", "Entrega pendente", ""))</f>
        <v>Entrega pendente</v>
      </c>
      <c r="AC1964" s="18">
        <v>1</v>
      </c>
      <c r="AD1964" s="18">
        <f>AC1964/SUMIF($P:$P,P1964,$AC:$AC)</f>
        <v>1</v>
      </c>
      <c r="AE1964" s="18">
        <f>IF(R1964=0,0,AC1964/SUMIF($R:$R,R1964,$AC:$AC))</f>
        <v>0</v>
      </c>
      <c r="AF1964" s="18">
        <f>IF(R1964=0,1,0)</f>
        <v>1</v>
      </c>
      <c r="AH1964" t="str">
        <f>TEXT(J1964,"MMMM")</f>
        <v>julho</v>
      </c>
    </row>
    <row r="1965" spans="1:34" ht="12.75" hidden="1" customHeight="1" x14ac:dyDescent="0.25">
      <c r="A1965" s="90" t="str">
        <f>IF(C1965="Oficina Diversos","Oficina Geral",
IF(ISNUMBER(FIND("Estoque - Colhedoras",C1965)),"Colhedoras",IF(ISNUMBER(FIND("Caldeiraria",C1965)),"Caldeiraria",IF(ISNUMBER(FIND("Borracharia",C1965)),"Borracharia",IF(ISNUMBER(FIND("Lubrificação",C1965)),"Lubrificação",
IF(ISNUMBER(FIND("Estoque - Carregadeiras",C1965)),"Carregadeiras",IF(ISNUMBER(FIND("Estoque - Veic. Leves",C1965)),"Veic. Leves",
IF(ISNUMBER(FIND("Estoque - Caminhões",C1965)),"Caminhões",IF(ISNUMBER(FIND("Estoque - Transbordos",C1965)),"Transbordos",
IF(ISNUMBER(FIND("Estoque - Tratores",C1965)),"Tratores",
IF(ISNUMBER(FIND("Estoque - Máquinas pesadas",C1965)),"Máquinas pesadas",
IF(ISNUMBER(FIND("Estoque - Reboques",C1965)),"Reboques",
IF(C1965="Estoque","Estoque",
IF(AND(ISNUMBER(C1965),C1965&gt;1000,C1965&lt;2000),"Caminhões",
IF(AND(ISNUMBER(C1965),C1965&gt;2000,C1965&lt;3000),"Tratores",
IF(AND(ISNUMBER(C1965),C1965&gt;3000,C1965&lt;4000),"Carregadeiras",
IF(AND(ISNUMBER(C1965),C1965&gt;4000,C1965&lt;5000),"Máquinas pesadas",
IF(AND(ISNUMBER(C1965),C1965&gt;5000,C1965&lt;6000),"Colhedoras",
IF(AND(ISNUMBER(C1965),C1965&gt;7000,C1965&lt;8000),"Irrigação",
IF(AND(ISNUMBER(C1965),C1965&gt;8000,C1965&lt;9000),"Reboques",IF(AND(ISNUMBER(C1965),C1965&gt;0,C1965&lt;1000),"Veic. Leves","")))))))))))))))))))))</f>
        <v>Colhedoras</v>
      </c>
      <c r="B1965" s="72"/>
      <c r="C1965" s="2" t="s">
        <v>1090</v>
      </c>
      <c r="D1965" s="34">
        <v>83028</v>
      </c>
      <c r="E1965" s="36" t="s">
        <v>977</v>
      </c>
      <c r="F1965" s="14" t="str">
        <f>IF(ISBLANK(K1965), "Apenas Solicitação", "Tem OC")</f>
        <v>Tem OC</v>
      </c>
      <c r="G1965" s="34">
        <v>16</v>
      </c>
      <c r="H1965" s="37">
        <f>G1965-I1965</f>
        <v>0</v>
      </c>
      <c r="I1965" s="38">
        <v>16</v>
      </c>
      <c r="J1965" s="35">
        <v>45769</v>
      </c>
      <c r="K1965" s="184">
        <v>45776</v>
      </c>
      <c r="L1965" s="35"/>
      <c r="M1965" s="44" t="str">
        <f ca="1">IF(OR(N1965="", N1965=0), "", IF(N1965&gt;TODAY(), "No prazo", "Atrasado"))</f>
        <v/>
      </c>
      <c r="N1965" s="44" t="str">
        <f>IFERROR(K1965 + VALUE(LEFT(L1965, FIND(" ", L1965) - 1)), "")</f>
        <v/>
      </c>
      <c r="O1965" s="3">
        <f>IF(_xlfn.DAYS(K1965,J1965)&lt;0, "Aguardando OC", _xlfn.DAYS(K1965,J1965))</f>
        <v>7</v>
      </c>
      <c r="P1965" s="193">
        <v>400028</v>
      </c>
      <c r="Q1965" s="57"/>
      <c r="R1965" s="193">
        <v>166923</v>
      </c>
      <c r="S1965" s="42">
        <v>221</v>
      </c>
      <c r="T1965" s="150" t="s">
        <v>1029</v>
      </c>
      <c r="U1965" s="40">
        <v>2767.2</v>
      </c>
      <c r="V1965" s="34">
        <v>3465</v>
      </c>
      <c r="W1965" s="43" t="str">
        <f>IFERROR(VLOOKUP(V1965, Fornecedores!A:C, 3, FALSE), "")</f>
        <v>MAQNELSON AGRICOLA L</v>
      </c>
      <c r="X1965" s="43" t="str">
        <f>IFERROR(VLOOKUP(V1965, Fornecedores!A:E, 5, FALSE), "")</f>
        <v>Itumbiara</v>
      </c>
      <c r="Y1965" s="43" t="str">
        <f>IFERROR(VLOOKUP(V1965, Fornecedores!A:F, 6, FALSE), "")</f>
        <v>GO</v>
      </c>
      <c r="Z1965" s="14" t="str">
        <f>IF(H1965=0, "Pedido entregue!", "Pendente")</f>
        <v>Pedido entregue!</v>
      </c>
      <c r="AA1965" s="74"/>
      <c r="AB1965" s="58" t="str">
        <f>IF(Z1965="Pedido Entregue!", IF(AA1965=1, "Retirado do Almoxarifado", IF(AA1965=2, "Material devolvido", "Aguardando retirada")), IF(Z1965="Pendente", "Entrega pendente", ""))</f>
        <v>Aguardando retirada</v>
      </c>
      <c r="AC1965" s="18">
        <v>1</v>
      </c>
      <c r="AD1965" s="18">
        <f>AC1965/SUMIF($P:$P,P1965,$AC:$AC)</f>
        <v>1</v>
      </c>
      <c r="AE1965" s="18">
        <f>IF(R1965=0,0,AC1965/SUMIF($R:$R,R1965,$AC:$AC))</f>
        <v>0.33333333333333331</v>
      </c>
      <c r="AF1965" s="18">
        <f>IF(R1965=0,1,0)</f>
        <v>0</v>
      </c>
      <c r="AH1965" t="str">
        <f>TEXT(J1965,"MMMM")</f>
        <v>abril</v>
      </c>
    </row>
    <row r="1966" spans="1:34" ht="12.75" customHeight="1" x14ac:dyDescent="0.25">
      <c r="A1966" s="90" t="str">
        <f>IF(C1966="Oficina Diversos","Oficina Geral",
IF(ISNUMBER(FIND("Estoque - Colhedoras",C1966)),"Colhedoras",IF(ISNUMBER(FIND("Caldeiraria",C1966)),"Caldeiraria",IF(ISNUMBER(FIND("Borracharia",C1966)),"Borracharia",IF(ISNUMBER(FIND("Lubrificação",C1966)),"Lubrificação",
IF(ISNUMBER(FIND("Estoque - Carregadeiras",C1966)),"Carregadeiras",IF(ISNUMBER(FIND("Estoque - Veic. Leves",C1966)),"Veic. Leves",
IF(ISNUMBER(FIND("Estoque - Caminhões",C1966)),"Caminhões",IF(ISNUMBER(FIND("Estoque - Transbordos",C1966)),"Transbordos",
IF(ISNUMBER(FIND("Estoque - Tratores",C1966)),"Tratores",
IF(ISNUMBER(FIND("Estoque - Máquinas pesadas",C1966)),"Máquinas pesadas",
IF(ISNUMBER(FIND("Estoque - Reboques",C1966)),"Reboques",
IF(C1966="Estoque","Estoque",
IF(AND(ISNUMBER(C1966),C1966&gt;1000,C1966&lt;2000),"Caminhões",
IF(AND(ISNUMBER(C1966),C1966&gt;2000,C1966&lt;3000),"Tratores",
IF(AND(ISNUMBER(C1966),C1966&gt;3000,C1966&lt;4000),"Carregadeiras",
IF(AND(ISNUMBER(C1966),C1966&gt;4000,C1966&lt;5000),"Máquinas pesadas",
IF(AND(ISNUMBER(C1966),C1966&gt;5000,C1966&lt;6000),"Colhedoras",
IF(AND(ISNUMBER(C1966),C1966&gt;7000,C1966&lt;8000),"Irrigação",
IF(AND(ISNUMBER(C1966),C1966&gt;8000,C1966&lt;9000),"Reboques",IF(AND(ISNUMBER(C1966),C1966&gt;0,C1966&lt;1000),"Veic. Leves","")))))))))))))))))))))</f>
        <v>Estoque</v>
      </c>
      <c r="C1966" s="113" t="s">
        <v>20692</v>
      </c>
      <c r="D1966" s="2">
        <v>83237</v>
      </c>
      <c r="E1966" s="3" t="s">
        <v>20975</v>
      </c>
      <c r="F1966" s="101" t="str">
        <f>IF(ISBLANK(K1966), "Apenas Solicitação", "Tem OC")</f>
        <v>Tem OC</v>
      </c>
      <c r="G1966" s="2">
        <v>2</v>
      </c>
      <c r="H1966" s="102">
        <f>G1966-I1966</f>
        <v>2</v>
      </c>
      <c r="I1966" s="103"/>
      <c r="J1966" s="4">
        <v>45826</v>
      </c>
      <c r="K1966" s="180">
        <v>45843</v>
      </c>
      <c r="L1966" s="3" t="s">
        <v>20151</v>
      </c>
      <c r="M1966" s="104" t="str">
        <f ca="1">IF(OR(N1966="", N1966=0), "", IF(N1966&gt;TODAY(), "No prazo", "Atrasado"))</f>
        <v>Atrasado</v>
      </c>
      <c r="N1966" s="104">
        <f>IFERROR(K1966 + VALUE(LEFT(L1966, FIND(" ", L1966) - 1)), "")</f>
        <v>45843</v>
      </c>
      <c r="O1966" s="105">
        <f>IF(_xlfn.DAYS(K1966,J1966)&lt;0, "Aguardando OC", _xlfn.DAYS(K1966,J1966))</f>
        <v>17</v>
      </c>
      <c r="P1966" s="14">
        <v>408202</v>
      </c>
      <c r="Q1966" s="12"/>
      <c r="R1966" s="14">
        <v>170463</v>
      </c>
      <c r="S1966" s="2">
        <v>221</v>
      </c>
      <c r="T1966" s="135" t="s">
        <v>1029</v>
      </c>
      <c r="U1966" s="21">
        <v>3000</v>
      </c>
      <c r="V1966" s="2">
        <v>3532</v>
      </c>
      <c r="W1966" s="105" t="str">
        <f>IFERROR(VLOOKUP(V1966, Fornecedores!A:C, 3, FALSE), "")</f>
        <v xml:space="preserve">HC PNEUS SA         </v>
      </c>
      <c r="X1966" s="105" t="str">
        <f>IFERROR(VLOOKUP(V1966, Fornecedores!A:E, 5, FALSE), "")</f>
        <v>João Pessoa</v>
      </c>
      <c r="Y1966" s="105" t="str">
        <f>IFERROR(VLOOKUP(V1966, Fornecedores!A:F, 6, FALSE), "")</f>
        <v>PB</v>
      </c>
      <c r="Z1966" s="101" t="str">
        <f>IF(H1966=0, "Pedido entregue!", "Pendente")</f>
        <v>Pendente</v>
      </c>
      <c r="AB1966" s="132" t="str">
        <f>IF(Z1966="Pedido Entregue!", IF(AA1966=1, "Retirado do Almoxarifado", IF(AA1966=2, "Material devolvido", "Aguardando retirada")), IF(Z1966="Pendente", "Entrega pendente", ""))</f>
        <v>Entrega pendente</v>
      </c>
      <c r="AC1966" s="18">
        <v>1</v>
      </c>
      <c r="AD1966" s="18">
        <f>AC1966/SUMIF($P:$P,P1966,$AC:$AC)</f>
        <v>1</v>
      </c>
      <c r="AE1966" s="18">
        <f>IF(R1966=0,0,AC1966/SUMIF($R:$R,R1966,$AC:$AC))</f>
        <v>7.6923076923076927E-2</v>
      </c>
      <c r="AF1966" s="18">
        <f>IF(R1966=0,1,0)</f>
        <v>0</v>
      </c>
      <c r="AH1966" t="str">
        <f>TEXT(J1966,"MMMM")</f>
        <v>junho</v>
      </c>
    </row>
    <row r="1967" spans="1:34" ht="12.75" customHeight="1" x14ac:dyDescent="0.25">
      <c r="A1967" s="90" t="str">
        <f>IF(C1967="Oficina Diversos","Oficina Geral",
IF(ISNUMBER(FIND("Estoque - Colhedoras",C1967)),"Colhedoras",IF(ISNUMBER(FIND("Caldeiraria",C1967)),"Caldeiraria",IF(ISNUMBER(FIND("Borracharia",C1967)),"Borracharia",IF(ISNUMBER(FIND("Lubrificação",C1967)),"Lubrificação",
IF(ISNUMBER(FIND("Estoque - Carregadeiras",C1967)),"Carregadeiras",IF(ISNUMBER(FIND("Estoque - Veic. Leves",C1967)),"Veic. Leves",
IF(ISNUMBER(FIND("Estoque - Caminhões",C1967)),"Caminhões",IF(ISNUMBER(FIND("Estoque - Transbordos",C1967)),"Transbordos",
IF(ISNUMBER(FIND("Estoque - Tratores",C1967)),"Tratores",
IF(ISNUMBER(FIND("Estoque - Máquinas pesadas",C1967)),"Máquinas pesadas",
IF(ISNUMBER(FIND("Estoque - Reboques",C1967)),"Reboques",
IF(C1967="Estoque","Estoque",
IF(AND(ISNUMBER(C1967),C1967&gt;1000,C1967&lt;2000),"Caminhões",
IF(AND(ISNUMBER(C1967),C1967&gt;2000,C1967&lt;3000),"Tratores",
IF(AND(ISNUMBER(C1967),C1967&gt;3000,C1967&lt;4000),"Carregadeiras",
IF(AND(ISNUMBER(C1967),C1967&gt;4000,C1967&lt;5000),"Máquinas pesadas",
IF(AND(ISNUMBER(C1967),C1967&gt;5000,C1967&lt;6000),"Colhedoras",
IF(AND(ISNUMBER(C1967),C1967&gt;7000,C1967&lt;8000),"Irrigação",
IF(AND(ISNUMBER(C1967),C1967&gt;8000,C1967&lt;9000),"Reboques",IF(AND(ISNUMBER(C1967),C1967&gt;0,C1967&lt;1000),"Veic. Leves","")))))))))))))))))))))</f>
        <v>Tratores</v>
      </c>
      <c r="C1967" s="171">
        <v>2046</v>
      </c>
      <c r="D1967" s="170">
        <v>83277</v>
      </c>
      <c r="E1967" s="173" t="s">
        <v>25965</v>
      </c>
      <c r="F1967" s="101" t="str">
        <f>IF(ISBLANK(K1967), "Apenas Solicitação", "Tem OC")</f>
        <v>Tem OC</v>
      </c>
      <c r="G1967" s="170">
        <v>1</v>
      </c>
      <c r="H1967" s="102">
        <f>G1967-I1967</f>
        <v>1</v>
      </c>
      <c r="I1967" s="103"/>
      <c r="J1967" s="174">
        <v>45847</v>
      </c>
      <c r="K1967" s="174">
        <v>45853</v>
      </c>
      <c r="L1967" s="173" t="s">
        <v>20152</v>
      </c>
      <c r="M1967" s="104" t="str">
        <f ca="1">IF(OR(N1967="", N1967=0), "", IF(N1967&gt;TODAY(), "No prazo", "Atrasado"))</f>
        <v>Atrasado</v>
      </c>
      <c r="N1967" s="104">
        <f>IFERROR(K1967 + VALUE(LEFT(L1967, FIND(" ", L1967) - 1)), "")</f>
        <v>45854</v>
      </c>
      <c r="O1967" s="105">
        <f>IF(_xlfn.DAYS(K1967,J1967)&lt;0, "Aguardando OC", _xlfn.DAYS(K1967,J1967))</f>
        <v>6</v>
      </c>
      <c r="P1967" s="212">
        <v>410977</v>
      </c>
      <c r="Q1967" s="12"/>
      <c r="R1967" s="212">
        <v>170982</v>
      </c>
      <c r="S1967" s="2">
        <v>221</v>
      </c>
      <c r="T1967" s="135" t="s">
        <v>1029</v>
      </c>
      <c r="U1967" s="170">
        <v>1150</v>
      </c>
      <c r="V1967" s="170">
        <v>15127</v>
      </c>
      <c r="W1967" s="105" t="str">
        <f>IFERROR(VLOOKUP(V1967, Fornecedores!A:C, 3, FALSE), "")</f>
        <v>EQUAGRIL LTDA</v>
      </c>
      <c r="X1967" s="105" t="str">
        <f>IFERROR(VLOOKUP(V1967, Fornecedores!A:E, 5, FALSE), "")</f>
        <v>São Paulo</v>
      </c>
      <c r="Y1967" s="105" t="str">
        <f>IFERROR(VLOOKUP(V1967, Fornecedores!A:F, 6, FALSE), "")</f>
        <v>SP</v>
      </c>
      <c r="Z1967" s="101" t="str">
        <f>IF(H1967=0, "Pedido entregue!", "Pendente")</f>
        <v>Pendente</v>
      </c>
      <c r="AB1967" s="132" t="str">
        <f>IF(Z1967="Pedido Entregue!", IF(AA1967=1, "Retirado do Almoxarifado", IF(AA1967=2, "Material devolvido", "Aguardando retirada")), IF(Z1967="Pendente", "Entrega pendente", ""))</f>
        <v>Entrega pendente</v>
      </c>
      <c r="AC1967" s="18">
        <v>1</v>
      </c>
      <c r="AD1967" s="18">
        <f>AC1967/SUMIF($P:$P,P1967,$AC:$AC)</f>
        <v>1</v>
      </c>
      <c r="AE1967" s="18">
        <f>IF(R1967=0,0,AC1967/SUMIF($R:$R,R1967,$AC:$AC))</f>
        <v>0.25</v>
      </c>
      <c r="AF1967" s="18">
        <f>IF(R1967=0,1,0)</f>
        <v>0</v>
      </c>
      <c r="AH1967" t="str">
        <f>TEXT(J1967,"MMMM")</f>
        <v>julho</v>
      </c>
    </row>
    <row r="1968" spans="1:34" ht="12.75" customHeight="1" x14ac:dyDescent="0.25">
      <c r="A1968" s="90" t="str">
        <f>IF(C1968="Oficina Diversos","Oficina Geral",
IF(ISNUMBER(FIND("Estoque - Colhedoras",C1968)),"Colhedoras",IF(ISNUMBER(FIND("Caldeiraria",C1968)),"Caldeiraria",IF(ISNUMBER(FIND("Borracharia",C1968)),"Borracharia",IF(ISNUMBER(FIND("Lubrificação",C1968)),"Lubrificação",
IF(ISNUMBER(FIND("Estoque - Carregadeiras",C1968)),"Carregadeiras",IF(ISNUMBER(FIND("Estoque - Veic. Leves",C1968)),"Veic. Leves",
IF(ISNUMBER(FIND("Estoque - Caminhões",C1968)),"Caminhões",IF(ISNUMBER(FIND("Estoque - Transbordos",C1968)),"Transbordos",
IF(ISNUMBER(FIND("Estoque - Tratores",C1968)),"Tratores",
IF(ISNUMBER(FIND("Estoque - Máquinas pesadas",C1968)),"Máquinas pesadas",
IF(ISNUMBER(FIND("Estoque - Reboques",C1968)),"Reboques",
IF(C1968="Estoque","Estoque",
IF(AND(ISNUMBER(C1968),C1968&gt;1000,C1968&lt;2000),"Caminhões",
IF(AND(ISNUMBER(C1968),C1968&gt;2000,C1968&lt;3000),"Tratores",
IF(AND(ISNUMBER(C1968),C1968&gt;3000,C1968&lt;4000),"Carregadeiras",
IF(AND(ISNUMBER(C1968),C1968&gt;4000,C1968&lt;5000),"Máquinas pesadas",
IF(AND(ISNUMBER(C1968),C1968&gt;5000,C1968&lt;6000),"Colhedoras",
IF(AND(ISNUMBER(C1968),C1968&gt;7000,C1968&lt;8000),"Irrigação",
IF(AND(ISNUMBER(C1968),C1968&gt;8000,C1968&lt;9000),"Reboques",IF(AND(ISNUMBER(C1968),C1968&gt;0,C1968&lt;1000),"Veic. Leves","")))))))))))))))))))))</f>
        <v>Caldeiraria</v>
      </c>
      <c r="C1968" s="171" t="s">
        <v>1093</v>
      </c>
      <c r="D1968" s="170">
        <v>83446</v>
      </c>
      <c r="E1968" s="173" t="s">
        <v>25942</v>
      </c>
      <c r="F1968" s="101" t="str">
        <f>IF(ISBLANK(K1968), "Apenas Solicitação", "Tem OC")</f>
        <v>Tem OC</v>
      </c>
      <c r="G1968" s="170">
        <v>24</v>
      </c>
      <c r="H1968" s="102">
        <f>G1968-I1968</f>
        <v>24</v>
      </c>
      <c r="I1968" s="103"/>
      <c r="J1968" s="174">
        <v>45846</v>
      </c>
      <c r="K1968" s="213">
        <v>45853</v>
      </c>
      <c r="L1968" s="173" t="s">
        <v>20151</v>
      </c>
      <c r="M1968" s="104" t="str">
        <f ca="1">IF(OR(N1968="", N1968=0), "", IF(N1968&gt;TODAY(), "No prazo", "Atrasado"))</f>
        <v>Atrasado</v>
      </c>
      <c r="N1968" s="104">
        <f>IFERROR(K1968 + VALUE(LEFT(L1968, FIND(" ", L1968) - 1)), "")</f>
        <v>45853</v>
      </c>
      <c r="O1968" s="105">
        <f>IF(_xlfn.DAYS(K1968,J1968)&lt;0, "Aguardando OC", _xlfn.DAYS(K1968,J1968))</f>
        <v>7</v>
      </c>
      <c r="P1968" s="201">
        <v>410724</v>
      </c>
      <c r="Q1968" s="12"/>
      <c r="R1968" s="212">
        <v>170969</v>
      </c>
      <c r="S1968" s="2">
        <v>221</v>
      </c>
      <c r="T1968" s="135" t="s">
        <v>1029</v>
      </c>
      <c r="U1968" s="170">
        <v>7.5</v>
      </c>
      <c r="V1968" s="170">
        <v>5779</v>
      </c>
      <c r="W1968" s="105" t="str">
        <f>IFERROR(VLOOKUP(V1968, Fornecedores!A:C, 3, FALSE), "")</f>
        <v>ARCELOR MITTAL DISTRIBUIÇÃO</v>
      </c>
      <c r="X1968" s="105" t="str">
        <f>IFERROR(VLOOKUP(V1968, Fornecedores!A:E, 5, FALSE), "")</f>
        <v>Jaboatão dos Guararapes</v>
      </c>
      <c r="Y1968" s="105" t="str">
        <f>IFERROR(VLOOKUP(V1968, Fornecedores!A:F, 6, FALSE), "")</f>
        <v>PE</v>
      </c>
      <c r="Z1968" s="101" t="str">
        <f>IF(H1968=0, "Pedido entregue!", "Pendente")</f>
        <v>Pendente</v>
      </c>
      <c r="AB1968" s="132" t="str">
        <f>IF(Z1968="Pedido Entregue!", IF(AA1968=1, "Retirado do Almoxarifado", IF(AA1968=2, "Material devolvido", "Aguardando retirada")), IF(Z1968="Pendente", "Entrega pendente", ""))</f>
        <v>Entrega pendente</v>
      </c>
      <c r="AC1968" s="18">
        <v>1</v>
      </c>
      <c r="AD1968" s="18">
        <f>AC1968/SUMIF($P:$P,P1968,$AC:$AC)</f>
        <v>1</v>
      </c>
      <c r="AE1968" s="18">
        <f>IF(R1968=0,0,AC1968/SUMIF($R:$R,R1968,$AC:$AC))</f>
        <v>0.25</v>
      </c>
      <c r="AF1968" s="18">
        <f>IF(R1968=0,1,0)</f>
        <v>0</v>
      </c>
      <c r="AH1968" t="str">
        <f>TEXT(J1968,"MMMM")</f>
        <v>julho</v>
      </c>
    </row>
    <row r="1969" spans="1:34" ht="12.75" customHeight="1" x14ac:dyDescent="0.25">
      <c r="A1969" s="90" t="str">
        <f>IF(C1969="Oficina Diversos","Oficina Geral",
IF(ISNUMBER(FIND("Estoque - Colhedoras",C1969)),"Colhedoras",IF(ISNUMBER(FIND("Caldeiraria",C1969)),"Caldeiraria",IF(ISNUMBER(FIND("Borracharia",C1969)),"Borracharia",IF(ISNUMBER(FIND("Lubrificação",C1969)),"Lubrificação",
IF(ISNUMBER(FIND("Estoque - Carregadeiras",C1969)),"Carregadeiras",IF(ISNUMBER(FIND("Estoque - Veic. Leves",C1969)),"Veic. Leves",
IF(ISNUMBER(FIND("Estoque - Caminhões",C1969)),"Caminhões",IF(ISNUMBER(FIND("Estoque - Transbordos",C1969)),"Transbordos",
IF(ISNUMBER(FIND("Estoque - Tratores",C1969)),"Tratores",
IF(ISNUMBER(FIND("Estoque - Máquinas pesadas",C1969)),"Máquinas pesadas",
IF(ISNUMBER(FIND("Estoque - Reboques",C1969)),"Reboques",
IF(C1969="Estoque","Estoque",
IF(AND(ISNUMBER(C1969),C1969&gt;1000,C1969&lt;2000),"Caminhões",
IF(AND(ISNUMBER(C1969),C1969&gt;2000,C1969&lt;3000),"Tratores",
IF(AND(ISNUMBER(C1969),C1969&gt;3000,C1969&lt;4000),"Carregadeiras",
IF(AND(ISNUMBER(C1969),C1969&gt;4000,C1969&lt;5000),"Máquinas pesadas",
IF(AND(ISNUMBER(C1969),C1969&gt;5000,C1969&lt;6000),"Colhedoras",
IF(AND(ISNUMBER(C1969),C1969&gt;7000,C1969&lt;8000),"Irrigação",
IF(AND(ISNUMBER(C1969),C1969&gt;8000,C1969&lt;9000),"Reboques",IF(AND(ISNUMBER(C1969),C1969&gt;0,C1969&lt;1000),"Veic. Leves","")))))))))))))))))))))</f>
        <v>Estoque</v>
      </c>
      <c r="C1969" s="113" t="s">
        <v>20692</v>
      </c>
      <c r="D1969" s="2">
        <v>83526</v>
      </c>
      <c r="E1969" s="3" t="s">
        <v>20976</v>
      </c>
      <c r="F1969" s="101" t="str">
        <f>IF(ISBLANK(K1969), "Apenas Solicitação", "Tem OC")</f>
        <v>Tem OC</v>
      </c>
      <c r="G1969" s="2">
        <v>4</v>
      </c>
      <c r="H1969" s="102">
        <f>G1969-I1969</f>
        <v>4</v>
      </c>
      <c r="I1969" s="103"/>
      <c r="J1969" s="4">
        <v>45826</v>
      </c>
      <c r="K1969" s="180">
        <v>45843</v>
      </c>
      <c r="L1969" s="3" t="s">
        <v>20151</v>
      </c>
      <c r="M1969" s="104" t="str">
        <f ca="1">IF(OR(N1969="", N1969=0), "", IF(N1969&gt;TODAY(), "No prazo", "Atrasado"))</f>
        <v>Atrasado</v>
      </c>
      <c r="N1969" s="104">
        <f>IFERROR(K1969 + VALUE(LEFT(L1969, FIND(" ", L1969) - 1)), "")</f>
        <v>45843</v>
      </c>
      <c r="O1969" s="105">
        <f>IF(_xlfn.DAYS(K1969,J1969)&lt;0, "Aguardando OC", _xlfn.DAYS(K1969,J1969))</f>
        <v>17</v>
      </c>
      <c r="P1969" s="14">
        <v>408200</v>
      </c>
      <c r="Q1969" s="12"/>
      <c r="R1969" s="14">
        <v>170463</v>
      </c>
      <c r="S1969" s="2">
        <v>221</v>
      </c>
      <c r="T1969" s="135" t="s">
        <v>1029</v>
      </c>
      <c r="U1969" s="21">
        <v>3212.21</v>
      </c>
      <c r="V1969" s="2">
        <v>3532</v>
      </c>
      <c r="W1969" s="105" t="str">
        <f>IFERROR(VLOOKUP(V1969, Fornecedores!A:C, 3, FALSE), "")</f>
        <v xml:space="preserve">HC PNEUS SA         </v>
      </c>
      <c r="X1969" s="105" t="str">
        <f>IFERROR(VLOOKUP(V1969, Fornecedores!A:E, 5, FALSE), "")</f>
        <v>João Pessoa</v>
      </c>
      <c r="Y1969" s="105" t="str">
        <f>IFERROR(VLOOKUP(V1969, Fornecedores!A:F, 6, FALSE), "")</f>
        <v>PB</v>
      </c>
      <c r="Z1969" s="101" t="str">
        <f>IF(H1969=0, "Pedido entregue!", "Pendente")</f>
        <v>Pendente</v>
      </c>
      <c r="AB1969" s="132" t="str">
        <f>IF(Z1969="Pedido Entregue!", IF(AA1969=1, "Retirado do Almoxarifado", IF(AA1969=2, "Material devolvido", "Aguardando retirada")), IF(Z1969="Pendente", "Entrega pendente", ""))</f>
        <v>Entrega pendente</v>
      </c>
      <c r="AC1969" s="18">
        <v>1</v>
      </c>
      <c r="AD1969" s="18">
        <f>AC1969/SUMIF($P:$P,P1969,$AC:$AC)</f>
        <v>1</v>
      </c>
      <c r="AE1969" s="18">
        <f>IF(R1969=0,0,AC1969/SUMIF($R:$R,R1969,$AC:$AC))</f>
        <v>7.6923076923076927E-2</v>
      </c>
      <c r="AF1969" s="18">
        <f>IF(R1969=0,1,0)</f>
        <v>0</v>
      </c>
      <c r="AH1969" t="str">
        <f>TEXT(J1969,"MMMM")</f>
        <v>junho</v>
      </c>
    </row>
    <row r="1970" spans="1:34" ht="12.75" customHeight="1" x14ac:dyDescent="0.25">
      <c r="A1970" s="90" t="str">
        <f>IF(C1970="Oficina Diversos","Oficina Geral",
IF(ISNUMBER(FIND("Estoque - Colhedoras",C1970)),"Colhedoras",IF(ISNUMBER(FIND("Caldeiraria",C1970)),"Caldeiraria",IF(ISNUMBER(FIND("Borracharia",C1970)),"Borracharia",IF(ISNUMBER(FIND("Lubrificação",C1970)),"Lubrificação",
IF(ISNUMBER(FIND("Estoque - Carregadeiras",C1970)),"Carregadeiras",IF(ISNUMBER(FIND("Estoque - Veic. Leves",C1970)),"Veic. Leves",
IF(ISNUMBER(FIND("Estoque - Caminhões",C1970)),"Caminhões",IF(ISNUMBER(FIND("Estoque - Transbordos",C1970)),"Transbordos",
IF(ISNUMBER(FIND("Estoque - Tratores",C1970)),"Tratores",
IF(ISNUMBER(FIND("Estoque - Máquinas pesadas",C1970)),"Máquinas pesadas",
IF(ISNUMBER(FIND("Estoque - Reboques",C1970)),"Reboques",
IF(C1970="Estoque","Estoque",
IF(AND(ISNUMBER(C1970),C1970&gt;1000,C1970&lt;2000),"Caminhões",
IF(AND(ISNUMBER(C1970),C1970&gt;2000,C1970&lt;3000),"Tratores",
IF(AND(ISNUMBER(C1970),C1970&gt;3000,C1970&lt;4000),"Carregadeiras",
IF(AND(ISNUMBER(C1970),C1970&gt;4000,C1970&lt;5000),"Máquinas pesadas",
IF(AND(ISNUMBER(C1970),C1970&gt;5000,C1970&lt;6000),"Colhedoras",
IF(AND(ISNUMBER(C1970),C1970&gt;7000,C1970&lt;8000),"Irrigação",
IF(AND(ISNUMBER(C1970),C1970&gt;8000,C1970&lt;9000),"Reboques",IF(AND(ISNUMBER(C1970),C1970&gt;0,C1970&lt;1000),"Veic. Leves","")))))))))))))))))))))</f>
        <v>Estoque</v>
      </c>
      <c r="C1970" s="171" t="s">
        <v>20692</v>
      </c>
      <c r="D1970" s="170">
        <v>83527</v>
      </c>
      <c r="E1970" s="173" t="s">
        <v>20977</v>
      </c>
      <c r="F1970" s="101" t="str">
        <f>IF(ISBLANK(K1970), "Apenas Solicitação", "Tem OC")</f>
        <v>Tem OC</v>
      </c>
      <c r="G1970" s="170">
        <v>2</v>
      </c>
      <c r="H1970" s="102">
        <f>G1970-I1970</f>
        <v>2</v>
      </c>
      <c r="I1970" s="103"/>
      <c r="J1970" s="174">
        <v>45826</v>
      </c>
      <c r="K1970" s="181">
        <v>45843</v>
      </c>
      <c r="L1970" s="173" t="s">
        <v>20151</v>
      </c>
      <c r="M1970" s="104" t="str">
        <f ca="1">IF(OR(N1970="", N1970=0), "", IF(N1970&gt;TODAY(), "No prazo", "Atrasado"))</f>
        <v>Atrasado</v>
      </c>
      <c r="N1970" s="104">
        <f>IFERROR(K1970 + VALUE(LEFT(L1970, FIND(" ", L1970) - 1)), "")</f>
        <v>45843</v>
      </c>
      <c r="O1970" s="105">
        <f>IF(_xlfn.DAYS(K1970,J1970)&lt;0, "Aguardando OC", _xlfn.DAYS(K1970,J1970))</f>
        <v>17</v>
      </c>
      <c r="P1970" s="201">
        <v>408201</v>
      </c>
      <c r="Q1970" s="12"/>
      <c r="R1970" s="201">
        <v>170463</v>
      </c>
      <c r="S1970" s="2">
        <v>221</v>
      </c>
      <c r="T1970" s="135" t="s">
        <v>1029</v>
      </c>
      <c r="U1970" s="170">
        <v>4340.3500000000004</v>
      </c>
      <c r="V1970" s="170">
        <v>3532</v>
      </c>
      <c r="W1970" s="105" t="str">
        <f>IFERROR(VLOOKUP(V1970, Fornecedores!A:C, 3, FALSE), "")</f>
        <v xml:space="preserve">HC PNEUS SA         </v>
      </c>
      <c r="X1970" s="105" t="str">
        <f>IFERROR(VLOOKUP(V1970, Fornecedores!A:E, 5, FALSE), "")</f>
        <v>João Pessoa</v>
      </c>
      <c r="Y1970" s="105" t="str">
        <f>IFERROR(VLOOKUP(V1970, Fornecedores!A:F, 6, FALSE), "")</f>
        <v>PB</v>
      </c>
      <c r="Z1970" s="101" t="str">
        <f>IF(H1970=0, "Pedido entregue!", "Pendente")</f>
        <v>Pendente</v>
      </c>
      <c r="AB1970" s="132" t="str">
        <f>IF(Z1970="Pedido Entregue!", IF(AA1970=1, "Retirado do Almoxarifado", IF(AA1970=2, "Material devolvido", "Aguardando retirada")), IF(Z1970="Pendente", "Entrega pendente", ""))</f>
        <v>Entrega pendente</v>
      </c>
      <c r="AC1970" s="18">
        <v>1</v>
      </c>
      <c r="AD1970" s="18">
        <f>AC1970/SUMIF($P:$P,P1970,$AC:$AC)</f>
        <v>1</v>
      </c>
      <c r="AE1970" s="18">
        <f>IF(R1970=0,0,AC1970/SUMIF($R:$R,R1970,$AC:$AC))</f>
        <v>7.6923076923076927E-2</v>
      </c>
      <c r="AF1970" s="18">
        <f>IF(R1970=0,1,0)</f>
        <v>0</v>
      </c>
      <c r="AH1970" t="str">
        <f>TEXT(J1970,"MMMM")</f>
        <v>junho</v>
      </c>
    </row>
    <row r="1971" spans="1:34" ht="12.75" customHeight="1" x14ac:dyDescent="0.25">
      <c r="A1971" s="90" t="str">
        <f>IF(C1971="Oficina Diversos","Oficina Geral",
IF(ISNUMBER(FIND("Estoque - Colhedoras",C1971)),"Colhedoras",IF(ISNUMBER(FIND("Caldeiraria",C1971)),"Caldeiraria",IF(ISNUMBER(FIND("Borracharia",C1971)),"Borracharia",IF(ISNUMBER(FIND("Lubrificação",C1971)),"Lubrificação",
IF(ISNUMBER(FIND("Estoque - Carregadeiras",C1971)),"Carregadeiras",IF(ISNUMBER(FIND("Estoque - Veic. Leves",C1971)),"Veic. Leves",
IF(ISNUMBER(FIND("Estoque - Caminhões",C1971)),"Caminhões",IF(ISNUMBER(FIND("Estoque - Transbordos",C1971)),"Transbordos",
IF(ISNUMBER(FIND("Estoque - Tratores",C1971)),"Tratores",
IF(ISNUMBER(FIND("Estoque - Máquinas pesadas",C1971)),"Máquinas pesadas",
IF(ISNUMBER(FIND("Estoque - Reboques",C1971)),"Reboques",
IF(C1971="Estoque","Estoque",
IF(AND(ISNUMBER(C1971),C1971&gt;1000,C1971&lt;2000),"Caminhões",
IF(AND(ISNUMBER(C1971),C1971&gt;2000,C1971&lt;3000),"Tratores",
IF(AND(ISNUMBER(C1971),C1971&gt;3000,C1971&lt;4000),"Carregadeiras",
IF(AND(ISNUMBER(C1971),C1971&gt;4000,C1971&lt;5000),"Máquinas pesadas",
IF(AND(ISNUMBER(C1971),C1971&gt;5000,C1971&lt;6000),"Colhedoras",
IF(AND(ISNUMBER(C1971),C1971&gt;7000,C1971&lt;8000),"Irrigação",
IF(AND(ISNUMBER(C1971),C1971&gt;8000,C1971&lt;9000),"Reboques",IF(AND(ISNUMBER(C1971),C1971&gt;0,C1971&lt;1000),"Veic. Leves","")))))))))))))))))))))</f>
        <v>Tratores</v>
      </c>
      <c r="C1971" s="126">
        <v>2027</v>
      </c>
      <c r="D1971" s="2">
        <v>83566</v>
      </c>
      <c r="E1971" s="3" t="s">
        <v>20124</v>
      </c>
      <c r="F1971" s="101" t="str">
        <f>IF(ISBLANK(K1971), "Apenas Solicitação", "Tem OC")</f>
        <v>Apenas Solicitação</v>
      </c>
      <c r="G1971" s="2">
        <v>1</v>
      </c>
      <c r="H1971" s="102">
        <f>G1971-I1971</f>
        <v>1</v>
      </c>
      <c r="I1971" s="103"/>
      <c r="J1971" s="4">
        <v>45805</v>
      </c>
      <c r="K1971" s="14"/>
      <c r="L1971" s="3"/>
      <c r="M1971" s="104" t="str">
        <f ca="1">IF(OR(N1971="", N1971=0), "", IF(N1971&gt;TODAY(), "No prazo", "Atrasado"))</f>
        <v/>
      </c>
      <c r="N1971" s="104" t="str">
        <f>IFERROR(K1971 + VALUE(LEFT(L1971, FIND(" ", L1971) - 1)), "")</f>
        <v/>
      </c>
      <c r="O1971" s="105" t="str">
        <f>IF(_xlfn.DAYS(K1971,J1971)&lt;0, "Aguardando OC", _xlfn.DAYS(K1971,J1971))</f>
        <v>Aguardando OC</v>
      </c>
      <c r="P1971" s="14">
        <v>405014</v>
      </c>
      <c r="Q1971" s="12"/>
      <c r="R1971" s="14">
        <v>0</v>
      </c>
      <c r="S1971" s="2">
        <v>221</v>
      </c>
      <c r="T1971" s="135" t="s">
        <v>1029</v>
      </c>
      <c r="U1971" s="21">
        <v>159.94</v>
      </c>
      <c r="V1971" s="2"/>
      <c r="W1971" s="105" t="str">
        <f>IFERROR(VLOOKUP(V1971, Fornecedores!A:C, 3, FALSE), "")</f>
        <v/>
      </c>
      <c r="X1971" s="105" t="str">
        <f>IFERROR(VLOOKUP(V1971, Fornecedores!A:E, 5, FALSE), "")</f>
        <v/>
      </c>
      <c r="Y1971" s="105" t="str">
        <f>IFERROR(VLOOKUP(V1971, Fornecedores!A:F, 6, FALSE), "")</f>
        <v/>
      </c>
      <c r="Z1971" s="101" t="str">
        <f>IF(H1971=0, "Pedido entregue!", "Pendente")</f>
        <v>Pendente</v>
      </c>
      <c r="AB1971" s="132" t="str">
        <f>IF(Z1971="Pedido Entregue!", IF(AA1971=1, "Retirado do Almoxarifado", IF(AA1971=2, "Material devolvido", "Aguardando retirada")), IF(Z1971="Pendente", "Entrega pendente", ""))</f>
        <v>Entrega pendente</v>
      </c>
      <c r="AC1971" s="18">
        <v>1</v>
      </c>
      <c r="AD1971" s="18">
        <f>AC1971/SUMIF($P:$P,P1971,$AC:$AC)</f>
        <v>1</v>
      </c>
      <c r="AE1971" s="18">
        <f>IF(R1971=0,0,AC1971/SUMIF($R:$R,R1971,$AC:$AC))</f>
        <v>0</v>
      </c>
      <c r="AF1971" s="18">
        <f>IF(R1971=0,1,0)</f>
        <v>1</v>
      </c>
      <c r="AH1971" t="str">
        <f>TEXT(J1971,"MMMM")</f>
        <v>maio</v>
      </c>
    </row>
    <row r="1972" spans="1:34" ht="12.75" hidden="1" customHeight="1" x14ac:dyDescent="0.25">
      <c r="A1972" s="90" t="str">
        <f>IF(C1972="Oficina Diversos","Oficina Geral",
IF(ISNUMBER(FIND("Estoque - Colhedoras",C1972)),"Colhedoras",IF(ISNUMBER(FIND("Caldeiraria",C1972)),"Caldeiraria",IF(ISNUMBER(FIND("Borracharia",C1972)),"Borracharia",IF(ISNUMBER(FIND("Lubrificação",C1972)),"Lubrificação",
IF(ISNUMBER(FIND("Estoque - Carregadeiras",C1972)),"Carregadeiras",IF(ISNUMBER(FIND("Estoque - Veic. Leves",C1972)),"Veic. Leves",
IF(ISNUMBER(FIND("Estoque - Caminhões",C1972)),"Caminhões",IF(ISNUMBER(FIND("Estoque - Transbordos",C1972)),"Transbordos",
IF(ISNUMBER(FIND("Estoque - Tratores",C1972)),"Tratores",
IF(ISNUMBER(FIND("Estoque - Máquinas pesadas",C1972)),"Máquinas pesadas",
IF(ISNUMBER(FIND("Estoque - Reboques",C1972)),"Reboques",
IF(C1972="Estoque","Estoque",
IF(AND(ISNUMBER(C1972),C1972&gt;1000,C1972&lt;2000),"Caminhões",
IF(AND(ISNUMBER(C1972),C1972&gt;2000,C1972&lt;3000),"Tratores",
IF(AND(ISNUMBER(C1972),C1972&gt;3000,C1972&lt;4000),"Carregadeiras",
IF(AND(ISNUMBER(C1972),C1972&gt;4000,C1972&lt;5000),"Máquinas pesadas",
IF(AND(ISNUMBER(C1972),C1972&gt;5000,C1972&lt;6000),"Colhedoras",
IF(AND(ISNUMBER(C1972),C1972&gt;7000,C1972&lt;8000),"Irrigação",
IF(AND(ISNUMBER(C1972),C1972&gt;8000,C1972&lt;9000),"Reboques",IF(AND(ISNUMBER(C1972),C1972&gt;0,C1972&lt;1000),"Veic. Leves","")))))))))))))))))))))</f>
        <v>Máquinas pesadas</v>
      </c>
      <c r="B1972" s="72"/>
      <c r="C1972" s="2">
        <v>4008</v>
      </c>
      <c r="D1972" s="2">
        <v>83585</v>
      </c>
      <c r="E1972" s="3" t="s">
        <v>19880</v>
      </c>
      <c r="F1972" s="14" t="str">
        <f>IF(ISBLANK(K1972), "Apenas Solicitação", "Tem OC")</f>
        <v>Tem OC</v>
      </c>
      <c r="G1972" s="2">
        <v>1</v>
      </c>
      <c r="H1972" s="37">
        <f>G1972-I1972</f>
        <v>0</v>
      </c>
      <c r="I1972" s="38">
        <v>1</v>
      </c>
      <c r="J1972" s="4">
        <v>45793</v>
      </c>
      <c r="K1972" s="180">
        <v>45803</v>
      </c>
      <c r="L1972" s="3" t="s">
        <v>20154</v>
      </c>
      <c r="M1972" s="44" t="str">
        <f ca="1">IF(OR(N1972="", N1972=0), "", IF(N1972&gt;TODAY(), "No prazo", "Atrasado"))</f>
        <v>Atrasado</v>
      </c>
      <c r="N1972" s="44">
        <f>IFERROR(K1972 + VALUE(LEFT(L1972, FIND(" ", L1972) - 1)), "")</f>
        <v>45809</v>
      </c>
      <c r="O1972" s="3">
        <f>IF(_xlfn.DAYS(K1972,J1972)&lt;0, "Aguardando OC", _xlfn.DAYS(K1972,J1972))</f>
        <v>10</v>
      </c>
      <c r="P1972" s="14">
        <v>403230</v>
      </c>
      <c r="Q1972" s="12"/>
      <c r="R1972" s="14">
        <v>168129</v>
      </c>
      <c r="S1972" s="2">
        <v>221</v>
      </c>
      <c r="T1972" s="135" t="s">
        <v>1029</v>
      </c>
      <c r="U1972" s="21">
        <v>189</v>
      </c>
      <c r="V1972" s="2">
        <v>3337</v>
      </c>
      <c r="W1972" s="43" t="str">
        <f>IFERROR(VLOOKUP(V1972, Fornecedores!A:C, 3, FALSE), "")</f>
        <v xml:space="preserve">FORNECEDORA         </v>
      </c>
      <c r="X1972" s="43" t="str">
        <f>IFERROR(VLOOKUP(V1972, Fornecedores!A:E, 5, FALSE), "")</f>
        <v>Campina Grande</v>
      </c>
      <c r="Y1972" s="43" t="str">
        <f>IFERROR(VLOOKUP(V1972, Fornecedores!A:F, 6, FALSE), "")</f>
        <v>PB</v>
      </c>
      <c r="Z1972" s="14" t="str">
        <f>IF(H1972=0, "Pedido entregue!", "Pendente")</f>
        <v>Pedido entregue!</v>
      </c>
      <c r="AA1972" s="74"/>
      <c r="AB1972" s="58" t="str">
        <f>IF(Z1972="Pedido Entregue!", IF(AA1972=1, "Retirado do Almoxarifado", IF(AA1972=2, "Material devolvido", "Aguardando retirada")), IF(Z1972="Pendente", "Entrega pendente", ""))</f>
        <v>Aguardando retirada</v>
      </c>
      <c r="AC1972" s="18">
        <v>1</v>
      </c>
      <c r="AD1972" s="18">
        <f>AC1972/SUMIF($P:$P,P1972,$AC:$AC)</f>
        <v>1</v>
      </c>
      <c r="AE1972" s="18">
        <f>IF(R1972=0,0,AC1972/SUMIF($R:$R,R1972,$AC:$AC))</f>
        <v>3.8461538461538464E-2</v>
      </c>
      <c r="AF1972" s="18">
        <f>IF(R1972=0,1,0)</f>
        <v>0</v>
      </c>
      <c r="AH1972" t="str">
        <f>TEXT(J1972,"MMMM")</f>
        <v>maio</v>
      </c>
    </row>
    <row r="1973" spans="1:34" ht="12.75" hidden="1" customHeight="1" x14ac:dyDescent="0.25">
      <c r="A1973" s="90" t="str">
        <f>IF(C1973="Oficina Diversos","Oficina Geral",
IF(ISNUMBER(FIND("Estoque - Colhedoras",C1973)),"Colhedoras",IF(ISNUMBER(FIND("Caldeiraria",C1973)),"Caldeiraria",IF(ISNUMBER(FIND("Borracharia",C1973)),"Borracharia",IF(ISNUMBER(FIND("Lubrificação",C1973)),"Lubrificação",
IF(ISNUMBER(FIND("Estoque - Carregadeiras",C1973)),"Carregadeiras",IF(ISNUMBER(FIND("Estoque - Veic. Leves",C1973)),"Veic. Leves",
IF(ISNUMBER(FIND("Estoque - Caminhões",C1973)),"Caminhões",IF(ISNUMBER(FIND("Estoque - Transbordos",C1973)),"Transbordos",
IF(ISNUMBER(FIND("Estoque - Tratores",C1973)),"Tratores",
IF(ISNUMBER(FIND("Estoque - Máquinas pesadas",C1973)),"Máquinas pesadas",
IF(ISNUMBER(FIND("Estoque - Reboques",C1973)),"Reboques",
IF(C1973="Estoque","Estoque",
IF(AND(ISNUMBER(C1973),C1973&gt;1000,C1973&lt;2000),"Caminhões",
IF(AND(ISNUMBER(C1973),C1973&gt;2000,C1973&lt;3000),"Tratores",
IF(AND(ISNUMBER(C1973),C1973&gt;3000,C1973&lt;4000),"Carregadeiras",
IF(AND(ISNUMBER(C1973),C1973&gt;4000,C1973&lt;5000),"Máquinas pesadas",
IF(AND(ISNUMBER(C1973),C1973&gt;5000,C1973&lt;6000),"Colhedoras",
IF(AND(ISNUMBER(C1973),C1973&gt;7000,C1973&lt;8000),"Irrigação",
IF(AND(ISNUMBER(C1973),C1973&gt;8000,C1973&lt;9000),"Reboques",IF(AND(ISNUMBER(C1973),C1973&gt;0,C1973&lt;1000),"Veic. Leves","")))))))))))))))))))))</f>
        <v>Máquinas pesadas</v>
      </c>
      <c r="B1973"/>
      <c r="C1973" s="69">
        <v>4008</v>
      </c>
      <c r="D1973" s="69">
        <v>83586</v>
      </c>
      <c r="E1973" s="70" t="s">
        <v>19881</v>
      </c>
      <c r="F1973" s="14" t="str">
        <f>IF(ISBLANK(K1973), "Apenas Solicitação", "Tem OC")</f>
        <v>Tem OC</v>
      </c>
      <c r="G1973" s="69">
        <v>1</v>
      </c>
      <c r="H1973" s="37">
        <f>G1973-I1973</f>
        <v>0</v>
      </c>
      <c r="I1973" s="38">
        <v>1</v>
      </c>
      <c r="J1973" s="71">
        <v>45793</v>
      </c>
      <c r="K1973" s="186">
        <v>45803</v>
      </c>
      <c r="L1973" s="70" t="s">
        <v>20152</v>
      </c>
      <c r="M1973" s="44" t="str">
        <f ca="1">IF(OR(N1973="", N1973=0), "", IF(N1973&gt;TODAY(), "No prazo", "Atrasado"))</f>
        <v>Atrasado</v>
      </c>
      <c r="N1973" s="44">
        <f>IFERROR(K1973 + VALUE(LEFT(L1973, FIND(" ", L1973) - 1)), "")</f>
        <v>45804</v>
      </c>
      <c r="O1973" s="3">
        <f>IF(_xlfn.DAYS(K1973,J1973)&lt;0, "Aguardando OC", _xlfn.DAYS(K1973,J1973))</f>
        <v>10</v>
      </c>
      <c r="P1973" s="195">
        <v>403229</v>
      </c>
      <c r="Q1973" s="12"/>
      <c r="R1973" s="195">
        <v>168129</v>
      </c>
      <c r="S1973" s="69">
        <v>221</v>
      </c>
      <c r="T1973" s="135" t="s">
        <v>1029</v>
      </c>
      <c r="U1973" s="120">
        <v>167</v>
      </c>
      <c r="V1973" s="69">
        <v>3337</v>
      </c>
      <c r="W1973" s="43" t="str">
        <f>IFERROR(VLOOKUP(V1973, Fornecedores!A:C, 3, FALSE), "")</f>
        <v xml:space="preserve">FORNECEDORA         </v>
      </c>
      <c r="X1973" s="43" t="str">
        <f>IFERROR(VLOOKUP(V1973, Fornecedores!A:E, 5, FALSE), "")</f>
        <v>Campina Grande</v>
      </c>
      <c r="Y1973" s="43" t="str">
        <f>IFERROR(VLOOKUP(V1973, Fornecedores!A:F, 6, FALSE), "")</f>
        <v>PB</v>
      </c>
      <c r="Z1973" s="14" t="str">
        <f>IF(H1973=0, "Pedido entregue!", "Pendente")</f>
        <v>Pedido entregue!</v>
      </c>
      <c r="AA1973"/>
      <c r="AB1973" s="58" t="str">
        <f>IF(Z1973="Pedido Entregue!", IF(AA1973=1, "Retirado do Almoxarifado", IF(AA1973=2, "Material devolvido", "Aguardando retirada")), IF(Z1973="Pendente", "Entrega pendente", ""))</f>
        <v>Aguardando retirada</v>
      </c>
      <c r="AC1973" s="18">
        <v>1</v>
      </c>
      <c r="AD1973" s="18">
        <f>AC1973/SUMIF($P:$P,P1973,$AC:$AC)</f>
        <v>1</v>
      </c>
      <c r="AE1973" s="18">
        <f>IF(R1973=0,0,AC1973/SUMIF($R:$R,R1973,$AC:$AC))</f>
        <v>3.8461538461538464E-2</v>
      </c>
      <c r="AF1973" s="18">
        <f>IF(R1973=0,1,0)</f>
        <v>0</v>
      </c>
      <c r="AH1973" t="str">
        <f>TEXT(J1973,"MMMM")</f>
        <v>maio</v>
      </c>
    </row>
    <row r="1974" spans="1:34" ht="12.75" customHeight="1" x14ac:dyDescent="0.25">
      <c r="A1974" s="90" t="str">
        <f>IF(C1974="Oficina Diversos","Oficina Geral",
IF(ISNUMBER(FIND("Estoque - Colhedoras",C1974)),"Colhedoras",IF(ISNUMBER(FIND("Caldeiraria",C1974)),"Caldeiraria",IF(ISNUMBER(FIND("Borracharia",C1974)),"Borracharia",IF(ISNUMBER(FIND("Lubrificação",C1974)),"Lubrificação",
IF(ISNUMBER(FIND("Estoque - Carregadeiras",C1974)),"Carregadeiras",IF(ISNUMBER(FIND("Estoque - Veic. Leves",C1974)),"Veic. Leves",
IF(ISNUMBER(FIND("Estoque - Caminhões",C1974)),"Caminhões",IF(ISNUMBER(FIND("Estoque - Transbordos",C1974)),"Transbordos",
IF(ISNUMBER(FIND("Estoque - Tratores",C1974)),"Tratores",
IF(ISNUMBER(FIND("Estoque - Máquinas pesadas",C1974)),"Máquinas pesadas",
IF(ISNUMBER(FIND("Estoque - Reboques",C1974)),"Reboques",
IF(C1974="Estoque","Estoque",
IF(AND(ISNUMBER(C1974),C1974&gt;1000,C1974&lt;2000),"Caminhões",
IF(AND(ISNUMBER(C1974),C1974&gt;2000,C1974&lt;3000),"Tratores",
IF(AND(ISNUMBER(C1974),C1974&gt;3000,C1974&lt;4000),"Carregadeiras",
IF(AND(ISNUMBER(C1974),C1974&gt;4000,C1974&lt;5000),"Máquinas pesadas",
IF(AND(ISNUMBER(C1974),C1974&gt;5000,C1974&lt;6000),"Colhedoras",
IF(AND(ISNUMBER(C1974),C1974&gt;7000,C1974&lt;8000),"Irrigação",
IF(AND(ISNUMBER(C1974),C1974&gt;8000,C1974&lt;9000),"Reboques",IF(AND(ISNUMBER(C1974),C1974&gt;0,C1974&lt;1000),"Veic. Leves","")))))))))))))))))))))</f>
        <v>Tratores</v>
      </c>
      <c r="C1974" s="113">
        <v>2064</v>
      </c>
      <c r="D1974" s="2">
        <v>83653</v>
      </c>
      <c r="E1974" s="3" t="s">
        <v>20599</v>
      </c>
      <c r="F1974" s="101" t="str">
        <f>IF(ISBLANK(K1974), "Apenas Solicitação", "Tem OC")</f>
        <v>Tem OC</v>
      </c>
      <c r="G1974" s="2">
        <v>1</v>
      </c>
      <c r="H1974" s="102">
        <f>G1974-I1974</f>
        <v>1</v>
      </c>
      <c r="I1974" s="103"/>
      <c r="J1974" s="4">
        <v>45821</v>
      </c>
      <c r="K1974" s="180">
        <v>45842</v>
      </c>
      <c r="L1974" s="3" t="s">
        <v>20166</v>
      </c>
      <c r="M1974" s="104" t="str">
        <f ca="1">IF(OR(N1974="", N1974=0), "", IF(N1974&gt;TODAY(), "No prazo", "Atrasado"))</f>
        <v>Atrasado</v>
      </c>
      <c r="N1974" s="104">
        <f>IFERROR(K1974 + VALUE(LEFT(L1974, FIND(" ", L1974) - 1)), "")</f>
        <v>45846</v>
      </c>
      <c r="O1974" s="105">
        <f>IF(_xlfn.DAYS(K1974,J1974)&lt;0, "Aguardando OC", _xlfn.DAYS(K1974,J1974))</f>
        <v>21</v>
      </c>
      <c r="P1974" s="14">
        <v>407231</v>
      </c>
      <c r="Q1974" s="12"/>
      <c r="R1974" s="14">
        <v>170490</v>
      </c>
      <c r="S1974" s="2">
        <v>221</v>
      </c>
      <c r="T1974" s="135" t="s">
        <v>1029</v>
      </c>
      <c r="U1974" s="21">
        <v>867.94</v>
      </c>
      <c r="V1974" s="2">
        <v>3465</v>
      </c>
      <c r="W1974" s="105" t="str">
        <f>IFERROR(VLOOKUP(V1974, Fornecedores!A:C, 3, FALSE), "")</f>
        <v>MAQNELSON AGRICOLA L</v>
      </c>
      <c r="X1974" s="105" t="str">
        <f>IFERROR(VLOOKUP(V1974, Fornecedores!A:E, 5, FALSE), "")</f>
        <v>Itumbiara</v>
      </c>
      <c r="Y1974" s="105" t="str">
        <f>IFERROR(VLOOKUP(V1974, Fornecedores!A:F, 6, FALSE), "")</f>
        <v>GO</v>
      </c>
      <c r="Z1974" s="101" t="str">
        <f>IF(H1974=0, "Pedido entregue!", "Pendente")</f>
        <v>Pendente</v>
      </c>
      <c r="AB1974" s="132" t="str">
        <f>IF(Z1974="Pedido Entregue!", IF(AA1974=1, "Retirado do Almoxarifado", IF(AA1974=2, "Material devolvido", "Aguardando retirada")), IF(Z1974="Pendente", "Entrega pendente", ""))</f>
        <v>Entrega pendente</v>
      </c>
      <c r="AC1974" s="18">
        <v>1</v>
      </c>
      <c r="AD1974" s="18">
        <f>AC1974/SUMIF($P:$P,P1974,$AC:$AC)</f>
        <v>1</v>
      </c>
      <c r="AE1974" s="18">
        <f>IF(R1974=0,0,AC1974/SUMIF($R:$R,R1974,$AC:$AC))</f>
        <v>1.5625E-2</v>
      </c>
      <c r="AF1974" s="18">
        <f>IF(R1974=0,1,0)</f>
        <v>0</v>
      </c>
      <c r="AH1974" t="str">
        <f>TEXT(J1974,"MMMM")</f>
        <v>junho</v>
      </c>
    </row>
    <row r="1975" spans="1:34" ht="12.75" customHeight="1" x14ac:dyDescent="0.25">
      <c r="A1975" s="90" t="str">
        <f>IF(C1975="Oficina Diversos","Oficina Geral",
IF(ISNUMBER(FIND("Estoque - Colhedoras",C1975)),"Colhedoras",IF(ISNUMBER(FIND("Caldeiraria",C1975)),"Caldeiraria",IF(ISNUMBER(FIND("Borracharia",C1975)),"Borracharia",IF(ISNUMBER(FIND("Lubrificação",C1975)),"Lubrificação",
IF(ISNUMBER(FIND("Estoque - Carregadeiras",C1975)),"Carregadeiras",IF(ISNUMBER(FIND("Estoque - Veic. Leves",C1975)),"Veic. Leves",
IF(ISNUMBER(FIND("Estoque - Caminhões",C1975)),"Caminhões",IF(ISNUMBER(FIND("Estoque - Transbordos",C1975)),"Transbordos",
IF(ISNUMBER(FIND("Estoque - Tratores",C1975)),"Tratores",
IF(ISNUMBER(FIND("Estoque - Máquinas pesadas",C1975)),"Máquinas pesadas",
IF(ISNUMBER(FIND("Estoque - Reboques",C1975)),"Reboques",
IF(C1975="Estoque","Estoque",
IF(AND(ISNUMBER(C1975),C1975&gt;1000,C1975&lt;2000),"Caminhões",
IF(AND(ISNUMBER(C1975),C1975&gt;2000,C1975&lt;3000),"Tratores",
IF(AND(ISNUMBER(C1975),C1975&gt;3000,C1975&lt;4000),"Carregadeiras",
IF(AND(ISNUMBER(C1975),C1975&gt;4000,C1975&lt;5000),"Máquinas pesadas",
IF(AND(ISNUMBER(C1975),C1975&gt;5000,C1975&lt;6000),"Colhedoras",
IF(AND(ISNUMBER(C1975),C1975&gt;7000,C1975&lt;8000),"Irrigação",
IF(AND(ISNUMBER(C1975),C1975&gt;8000,C1975&lt;9000),"Reboques",IF(AND(ISNUMBER(C1975),C1975&gt;0,C1975&lt;1000),"Veic. Leves","")))))))))))))))))))))</f>
        <v>Tratores</v>
      </c>
      <c r="C1975" s="171">
        <v>2027</v>
      </c>
      <c r="D1975" s="170">
        <v>83654</v>
      </c>
      <c r="E1975" s="173" t="s">
        <v>20600</v>
      </c>
      <c r="F1975" s="101" t="str">
        <f>IF(ISBLANK(K1975), "Apenas Solicitação", "Tem OC")</f>
        <v>Apenas Solicitação</v>
      </c>
      <c r="G1975" s="170">
        <v>1</v>
      </c>
      <c r="H1975" s="102">
        <f>G1975-I1975</f>
        <v>1</v>
      </c>
      <c r="I1975" s="103"/>
      <c r="J1975" s="174">
        <v>45821</v>
      </c>
      <c r="K1975" s="201"/>
      <c r="L1975" s="173"/>
      <c r="M1975" s="104" t="str">
        <f ca="1">IF(OR(N1975="", N1975=0), "", IF(N1975&gt;TODAY(), "No prazo", "Atrasado"))</f>
        <v/>
      </c>
      <c r="N1975" s="104" t="str">
        <f>IFERROR(K1975 + VALUE(LEFT(L1975, FIND(" ", L1975) - 1)), "")</f>
        <v/>
      </c>
      <c r="O1975" s="105" t="str">
        <f>IF(_xlfn.DAYS(K1975,J1975)&lt;0, "Aguardando OC", _xlfn.DAYS(K1975,J1975))</f>
        <v>Aguardando OC</v>
      </c>
      <c r="P1975" s="201">
        <v>407447</v>
      </c>
      <c r="Q1975" s="12"/>
      <c r="R1975" s="201">
        <v>0</v>
      </c>
      <c r="S1975" s="2">
        <v>221</v>
      </c>
      <c r="T1975" s="135" t="s">
        <v>1029</v>
      </c>
      <c r="U1975" s="170">
        <v>41.96</v>
      </c>
      <c r="V1975" s="170"/>
      <c r="W1975" s="105" t="str">
        <f>IFERROR(VLOOKUP(V1975, Fornecedores!A:C, 3, FALSE), "")</f>
        <v/>
      </c>
      <c r="X1975" s="105" t="str">
        <f>IFERROR(VLOOKUP(V1975, Fornecedores!A:E, 5, FALSE), "")</f>
        <v/>
      </c>
      <c r="Y1975" s="105" t="str">
        <f>IFERROR(VLOOKUP(V1975, Fornecedores!A:F, 6, FALSE), "")</f>
        <v/>
      </c>
      <c r="Z1975" s="101" t="str">
        <f>IF(H1975=0, "Pedido entregue!", "Pendente")</f>
        <v>Pendente</v>
      </c>
      <c r="AB1975" s="132" t="str">
        <f>IF(Z1975="Pedido Entregue!", IF(AA1975=1, "Retirado do Almoxarifado", IF(AA1975=2, "Material devolvido", "Aguardando retirada")), IF(Z1975="Pendente", "Entrega pendente", ""))</f>
        <v>Entrega pendente</v>
      </c>
      <c r="AC1975" s="18">
        <v>1</v>
      </c>
      <c r="AD1975" s="18">
        <f>AC1975/SUMIF($P:$P,P1975,$AC:$AC)</f>
        <v>1</v>
      </c>
      <c r="AE1975" s="18">
        <f>IF(R1975=0,0,AC1975/SUMIF($R:$R,R1975,$AC:$AC))</f>
        <v>0</v>
      </c>
      <c r="AF1975" s="18">
        <f>IF(R1975=0,1,0)</f>
        <v>1</v>
      </c>
      <c r="AH1975" t="str">
        <f>TEXT(J1975,"MMMM")</f>
        <v>junho</v>
      </c>
    </row>
    <row r="1976" spans="1:34" ht="12.75" customHeight="1" x14ac:dyDescent="0.25">
      <c r="A1976" s="90" t="str">
        <f>IF(C1976="Oficina Diversos","Oficina Geral",
IF(ISNUMBER(FIND("Estoque - Colhedoras",C1976)),"Colhedoras",IF(ISNUMBER(FIND("Caldeiraria",C1976)),"Caldeiraria",IF(ISNUMBER(FIND("Borracharia",C1976)),"Borracharia",IF(ISNUMBER(FIND("Lubrificação",C1976)),"Lubrificação",
IF(ISNUMBER(FIND("Estoque - Carregadeiras",C1976)),"Carregadeiras",IF(ISNUMBER(FIND("Estoque - Veic. Leves",C1976)),"Veic. Leves",
IF(ISNUMBER(FIND("Estoque - Caminhões",C1976)),"Caminhões",IF(ISNUMBER(FIND("Estoque - Transbordos",C1976)),"Transbordos",
IF(ISNUMBER(FIND("Estoque - Tratores",C1976)),"Tratores",
IF(ISNUMBER(FIND("Estoque - Máquinas pesadas",C1976)),"Máquinas pesadas",
IF(ISNUMBER(FIND("Estoque - Reboques",C1976)),"Reboques",
IF(C1976="Estoque","Estoque",
IF(AND(ISNUMBER(C1976),C1976&gt;1000,C1976&lt;2000),"Caminhões",
IF(AND(ISNUMBER(C1976),C1976&gt;2000,C1976&lt;3000),"Tratores",
IF(AND(ISNUMBER(C1976),C1976&gt;3000,C1976&lt;4000),"Carregadeiras",
IF(AND(ISNUMBER(C1976),C1976&gt;4000,C1976&lt;5000),"Máquinas pesadas",
IF(AND(ISNUMBER(C1976),C1976&gt;5000,C1976&lt;6000),"Colhedoras",
IF(AND(ISNUMBER(C1976),C1976&gt;7000,C1976&lt;8000),"Irrigação",
IF(AND(ISNUMBER(C1976),C1976&gt;8000,C1976&lt;9000),"Reboques",IF(AND(ISNUMBER(C1976),C1976&gt;0,C1976&lt;1000),"Veic. Leves","")))))))))))))))))))))</f>
        <v>Tratores</v>
      </c>
      <c r="C1976" s="144">
        <v>2027</v>
      </c>
      <c r="D1976" s="143">
        <v>83655</v>
      </c>
      <c r="E1976" s="146" t="s">
        <v>20601</v>
      </c>
      <c r="F1976" s="101" t="str">
        <f>IF(ISBLANK(K1976), "Apenas Solicitação", "Tem OC")</f>
        <v>Apenas Solicitação</v>
      </c>
      <c r="G1976" s="143">
        <v>1</v>
      </c>
      <c r="H1976" s="102">
        <f>G1976-I1976</f>
        <v>1</v>
      </c>
      <c r="I1976" s="103"/>
      <c r="J1976" s="147">
        <v>45821</v>
      </c>
      <c r="K1976" s="200"/>
      <c r="L1976" s="146"/>
      <c r="M1976" s="104" t="str">
        <f ca="1">IF(OR(N1976="", N1976=0), "", IF(N1976&gt;TODAY(), "No prazo", "Atrasado"))</f>
        <v/>
      </c>
      <c r="N1976" s="104" t="str">
        <f>IFERROR(K1976 + VALUE(LEFT(L1976, FIND(" ", L1976) - 1)), "")</f>
        <v/>
      </c>
      <c r="O1976" s="105" t="str">
        <f>IF(_xlfn.DAYS(K1976,J1976)&lt;0, "Aguardando OC", _xlfn.DAYS(K1976,J1976))</f>
        <v>Aguardando OC</v>
      </c>
      <c r="P1976" s="200">
        <v>407446</v>
      </c>
      <c r="Q1976" s="12"/>
      <c r="R1976" s="200">
        <v>0</v>
      </c>
      <c r="S1976" s="143">
        <v>221</v>
      </c>
      <c r="T1976" s="135" t="s">
        <v>1029</v>
      </c>
      <c r="U1976" s="164">
        <v>3334.7</v>
      </c>
      <c r="V1976" s="143"/>
      <c r="W1976" s="105" t="str">
        <f>IFERROR(VLOOKUP(V1976, Fornecedores!A:C, 3, FALSE), "")</f>
        <v/>
      </c>
      <c r="X1976" s="105" t="str">
        <f>IFERROR(VLOOKUP(V1976, Fornecedores!A:E, 5, FALSE), "")</f>
        <v/>
      </c>
      <c r="Y1976" s="105" t="str">
        <f>IFERROR(VLOOKUP(V1976, Fornecedores!A:F, 6, FALSE), "")</f>
        <v/>
      </c>
      <c r="Z1976" s="101" t="str">
        <f>IF(H1976=0, "Pedido entregue!", "Pendente")</f>
        <v>Pendente</v>
      </c>
      <c r="AB1976" s="132" t="str">
        <f>IF(Z1976="Pedido Entregue!", IF(AA1976=1, "Retirado do Almoxarifado", IF(AA1976=2, "Material devolvido", "Aguardando retirada")), IF(Z1976="Pendente", "Entrega pendente", ""))</f>
        <v>Entrega pendente</v>
      </c>
      <c r="AC1976" s="18">
        <v>1</v>
      </c>
      <c r="AD1976" s="18">
        <f>AC1976/SUMIF($P:$P,P1976,$AC:$AC)</f>
        <v>1</v>
      </c>
      <c r="AE1976" s="18">
        <f>IF(R1976=0,0,AC1976/SUMIF($R:$R,R1976,$AC:$AC))</f>
        <v>0</v>
      </c>
      <c r="AF1976" s="18">
        <f>IF(R1976=0,1,0)</f>
        <v>1</v>
      </c>
      <c r="AH1976" t="str">
        <f>TEXT(J1976,"MMMM")</f>
        <v>junho</v>
      </c>
    </row>
    <row r="1977" spans="1:34" ht="12.75" hidden="1" customHeight="1" x14ac:dyDescent="0.25">
      <c r="A1977" s="90" t="str">
        <f>IF(C1977="Oficina Diversos","Oficina Geral",
IF(ISNUMBER(FIND("Estoque - Colhedoras",C1977)),"Colhedoras",IF(ISNUMBER(FIND("Caldeiraria",C1977)),"Caldeiraria",IF(ISNUMBER(FIND("Borracharia",C1977)),"Borracharia",IF(ISNUMBER(FIND("Lubrificação",C1977)),"Lubrificação",
IF(ISNUMBER(FIND("Estoque - Carregadeiras",C1977)),"Carregadeiras",IF(ISNUMBER(FIND("Estoque - Veic. Leves",C1977)),"Veic. Leves",
IF(ISNUMBER(FIND("Estoque - Caminhões",C1977)),"Caminhões",IF(ISNUMBER(FIND("Estoque - Transbordos",C1977)),"Transbordos",
IF(ISNUMBER(FIND("Estoque - Tratores",C1977)),"Tratores",
IF(ISNUMBER(FIND("Estoque - Máquinas pesadas",C1977)),"Máquinas pesadas",
IF(ISNUMBER(FIND("Estoque - Reboques",C1977)),"Reboques",
IF(C1977="Estoque","Estoque",
IF(AND(ISNUMBER(C1977),C1977&gt;1000,C1977&lt;2000),"Caminhões",
IF(AND(ISNUMBER(C1977),C1977&gt;2000,C1977&lt;3000),"Tratores",
IF(AND(ISNUMBER(C1977),C1977&gt;3000,C1977&lt;4000),"Carregadeiras",
IF(AND(ISNUMBER(C1977),C1977&gt;4000,C1977&lt;5000),"Máquinas pesadas",
IF(AND(ISNUMBER(C1977),C1977&gt;5000,C1977&lt;6000),"Colhedoras",
IF(AND(ISNUMBER(C1977),C1977&gt;7000,C1977&lt;8000),"Irrigação",
IF(AND(ISNUMBER(C1977),C1977&gt;8000,C1977&lt;9000),"Reboques",IF(AND(ISNUMBER(C1977),C1977&gt;0,C1977&lt;1000),"Veic. Leves","")))))))))))))))))))))</f>
        <v>Oficina Geral</v>
      </c>
      <c r="C1977" s="113" t="s">
        <v>661</v>
      </c>
      <c r="D1977" s="2">
        <v>83678</v>
      </c>
      <c r="E1977" s="3" t="s">
        <v>20686</v>
      </c>
      <c r="F1977" s="101" t="str">
        <f>IF(ISBLANK(K1977), "Apenas Solicitação", "Tem OC")</f>
        <v>Tem OC</v>
      </c>
      <c r="G1977" s="2">
        <v>1</v>
      </c>
      <c r="H1977" s="102">
        <f>G1977-I1977</f>
        <v>0</v>
      </c>
      <c r="I1977" s="103">
        <v>1</v>
      </c>
      <c r="J1977" s="4">
        <v>45825</v>
      </c>
      <c r="K1977" s="180">
        <v>45835</v>
      </c>
      <c r="L1977" s="3" t="s">
        <v>20152</v>
      </c>
      <c r="M1977" s="104" t="str">
        <f ca="1">IF(OR(N1977="", N1977=0), "", IF(N1977&gt;TODAY(), "No prazo", "Atrasado"))</f>
        <v>Atrasado</v>
      </c>
      <c r="N1977" s="104">
        <f>IFERROR(K1977 + VALUE(LEFT(L1977, FIND(" ", L1977) - 1)), "")</f>
        <v>45836</v>
      </c>
      <c r="O1977" s="105">
        <f>IF(_xlfn.DAYS(K1977,J1977)&lt;0, "Aguardando OC", _xlfn.DAYS(K1977,J1977))</f>
        <v>10</v>
      </c>
      <c r="P1977" s="14">
        <v>408087</v>
      </c>
      <c r="Q1977" s="12"/>
      <c r="R1977" s="14">
        <v>169735</v>
      </c>
      <c r="S1977" s="2">
        <v>221</v>
      </c>
      <c r="T1977" s="135" t="s">
        <v>1029</v>
      </c>
      <c r="U1977" s="21">
        <v>28.55</v>
      </c>
      <c r="V1977" s="2">
        <v>2813</v>
      </c>
      <c r="W1977" s="105" t="str">
        <f>IFERROR(VLOOKUP(V1977, Fornecedores!A:C, 3, FALSE), "")</f>
        <v xml:space="preserve">NORTEL              </v>
      </c>
      <c r="X1977" s="105" t="str">
        <f>IFERROR(VLOOKUP(V1977, Fornecedores!A:E, 5, FALSE), "")</f>
        <v>Jaboatão dos Guararapes</v>
      </c>
      <c r="Y1977" s="105" t="str">
        <f>IFERROR(VLOOKUP(V1977, Fornecedores!A:F, 6, FALSE), "")</f>
        <v>PE</v>
      </c>
      <c r="Z1977" s="101" t="str">
        <f>IF(H1977=0, "Pedido entregue!", "Pendente")</f>
        <v>Pedido entregue!</v>
      </c>
      <c r="AB1977" s="132" t="str">
        <f>IF(Z1977="Pedido Entregue!", IF(AA1977=1, "Retirado do Almoxarifado", IF(AA1977=2, "Material devolvido", "Aguardando retirada")), IF(Z1977="Pendente", "Entrega pendente", ""))</f>
        <v>Aguardando retirada</v>
      </c>
      <c r="AC1977" s="18">
        <v>1</v>
      </c>
      <c r="AD1977" s="18">
        <f>AC1977/SUMIF($P:$P,P1977,$AC:$AC)</f>
        <v>1</v>
      </c>
      <c r="AE1977" s="18">
        <f>IF(R1977=0,0,AC1977/SUMIF($R:$R,R1977,$AC:$AC))</f>
        <v>0.5</v>
      </c>
      <c r="AF1977" s="18">
        <f>IF(R1977=0,1,0)</f>
        <v>0</v>
      </c>
      <c r="AH1977" t="str">
        <f>TEXT(J1977,"MMMM")</f>
        <v>junho</v>
      </c>
    </row>
    <row r="1978" spans="1:34" ht="12.75" customHeight="1" x14ac:dyDescent="0.25">
      <c r="A1978" s="90" t="str">
        <f>IF(C1978="Oficina Diversos","Oficina Geral",
IF(ISNUMBER(FIND("Estoque - Colhedoras",C1978)),"Colhedoras",IF(ISNUMBER(FIND("Caldeiraria",C1978)),"Caldeiraria",IF(ISNUMBER(FIND("Borracharia",C1978)),"Borracharia",IF(ISNUMBER(FIND("Lubrificação",C1978)),"Lubrificação",
IF(ISNUMBER(FIND("Estoque - Carregadeiras",C1978)),"Carregadeiras",IF(ISNUMBER(FIND("Estoque - Veic. Leves",C1978)),"Veic. Leves",
IF(ISNUMBER(FIND("Estoque - Caminhões",C1978)),"Caminhões",IF(ISNUMBER(FIND("Estoque - Transbordos",C1978)),"Transbordos",
IF(ISNUMBER(FIND("Estoque - Tratores",C1978)),"Tratores",
IF(ISNUMBER(FIND("Estoque - Máquinas pesadas",C1978)),"Máquinas pesadas",
IF(ISNUMBER(FIND("Estoque - Reboques",C1978)),"Reboques",
IF(C1978="Estoque","Estoque",
IF(AND(ISNUMBER(C1978),C1978&gt;1000,C1978&lt;2000),"Caminhões",
IF(AND(ISNUMBER(C1978),C1978&gt;2000,C1978&lt;3000),"Tratores",
IF(AND(ISNUMBER(C1978),C1978&gt;3000,C1978&lt;4000),"Carregadeiras",
IF(AND(ISNUMBER(C1978),C1978&gt;4000,C1978&lt;5000),"Máquinas pesadas",
IF(AND(ISNUMBER(C1978),C1978&gt;5000,C1978&lt;6000),"Colhedoras",
IF(AND(ISNUMBER(C1978),C1978&gt;7000,C1978&lt;8000),"Irrigação",
IF(AND(ISNUMBER(C1978),C1978&gt;8000,C1978&lt;9000),"Reboques",IF(AND(ISNUMBER(C1978),C1978&gt;0,C1978&lt;1000),"Veic. Leves","")))))))))))))))))))))</f>
        <v>Oficina Geral</v>
      </c>
      <c r="C1978" s="171" t="s">
        <v>661</v>
      </c>
      <c r="D1978" s="170">
        <v>83687</v>
      </c>
      <c r="E1978" s="173" t="s">
        <v>25943</v>
      </c>
      <c r="F1978" s="101" t="str">
        <f>IF(ISBLANK(K1978), "Apenas Solicitação", "Tem OC")</f>
        <v>Apenas Solicitação</v>
      </c>
      <c r="G1978" s="170">
        <v>2</v>
      </c>
      <c r="H1978" s="102">
        <f>G1978-I1978</f>
        <v>2</v>
      </c>
      <c r="I1978" s="103"/>
      <c r="J1978" s="174">
        <v>45846</v>
      </c>
      <c r="K1978" s="201"/>
      <c r="L1978" s="173"/>
      <c r="M1978" s="104" t="str">
        <f ca="1">IF(OR(N1978="", N1978=0), "", IF(N1978&gt;TODAY(), "No prazo", "Atrasado"))</f>
        <v/>
      </c>
      <c r="N1978" s="104" t="str">
        <f>IFERROR(K1978 + VALUE(LEFT(L1978, FIND(" ", L1978) - 1)), "")</f>
        <v/>
      </c>
      <c r="O1978" s="105" t="str">
        <f>IF(_xlfn.DAYS(K1978,J1978)&lt;0, "Aguardando OC", _xlfn.DAYS(K1978,J1978))</f>
        <v>Aguardando OC</v>
      </c>
      <c r="P1978" s="201">
        <v>410557</v>
      </c>
      <c r="Q1978" s="12"/>
      <c r="R1978" s="201">
        <v>0</v>
      </c>
      <c r="S1978" s="2">
        <v>221</v>
      </c>
      <c r="T1978" s="135" t="s">
        <v>1029</v>
      </c>
      <c r="U1978" s="170">
        <v>36.89</v>
      </c>
      <c r="V1978" s="170"/>
      <c r="W1978" s="105" t="str">
        <f>IFERROR(VLOOKUP(V1978, Fornecedores!A:C, 3, FALSE), "")</f>
        <v/>
      </c>
      <c r="X1978" s="105" t="str">
        <f>IFERROR(VLOOKUP(V1978, Fornecedores!A:E, 5, FALSE), "")</f>
        <v/>
      </c>
      <c r="Y1978" s="105" t="str">
        <f>IFERROR(VLOOKUP(V1978, Fornecedores!A:F, 6, FALSE), "")</f>
        <v/>
      </c>
      <c r="Z1978" s="101" t="str">
        <f>IF(H1978=0, "Pedido entregue!", "Pendente")</f>
        <v>Pendente</v>
      </c>
      <c r="AB1978" s="132" t="str">
        <f>IF(Z1978="Pedido Entregue!", IF(AA1978=1, "Retirado do Almoxarifado", IF(AA1978=2, "Material devolvido", "Aguardando retirada")), IF(Z1978="Pendente", "Entrega pendente", ""))</f>
        <v>Entrega pendente</v>
      </c>
      <c r="AC1978" s="18">
        <v>1</v>
      </c>
      <c r="AD1978" s="18">
        <f>AC1978/SUMIF($P:$P,P1978,$AC:$AC)</f>
        <v>1</v>
      </c>
      <c r="AE1978" s="18">
        <f>IF(R1978=0,0,AC1978/SUMIF($R:$R,R1978,$AC:$AC))</f>
        <v>0</v>
      </c>
      <c r="AF1978" s="18">
        <f>IF(R1978=0,1,0)</f>
        <v>1</v>
      </c>
      <c r="AH1978" t="str">
        <f>TEXT(J1978,"MMMM")</f>
        <v>julho</v>
      </c>
    </row>
    <row r="1979" spans="1:34" ht="12.75" customHeight="1" x14ac:dyDescent="0.25">
      <c r="A1979" s="90" t="str">
        <f>IF(C1979="Oficina Diversos","Oficina Geral",
IF(ISNUMBER(FIND("Estoque - Colhedoras",C1979)),"Colhedoras",IF(ISNUMBER(FIND("Caldeiraria",C1979)),"Caldeiraria",IF(ISNUMBER(FIND("Borracharia",C1979)),"Borracharia",IF(ISNUMBER(FIND("Lubrificação",C1979)),"Lubrificação",
IF(ISNUMBER(FIND("Estoque - Carregadeiras",C1979)),"Carregadeiras",IF(ISNUMBER(FIND("Estoque - Veic. Leves",C1979)),"Veic. Leves",
IF(ISNUMBER(FIND("Estoque - Caminhões",C1979)),"Caminhões",IF(ISNUMBER(FIND("Estoque - Transbordos",C1979)),"Transbordos",
IF(ISNUMBER(FIND("Estoque - Tratores",C1979)),"Tratores",
IF(ISNUMBER(FIND("Estoque - Máquinas pesadas",C1979)),"Máquinas pesadas",
IF(ISNUMBER(FIND("Estoque - Reboques",C1979)),"Reboques",
IF(C1979="Estoque","Estoque",
IF(AND(ISNUMBER(C1979),C1979&gt;1000,C1979&lt;2000),"Caminhões",
IF(AND(ISNUMBER(C1979),C1979&gt;2000,C1979&lt;3000),"Tratores",
IF(AND(ISNUMBER(C1979),C1979&gt;3000,C1979&lt;4000),"Carregadeiras",
IF(AND(ISNUMBER(C1979),C1979&gt;4000,C1979&lt;5000),"Máquinas pesadas",
IF(AND(ISNUMBER(C1979),C1979&gt;5000,C1979&lt;6000),"Colhedoras",
IF(AND(ISNUMBER(C1979),C1979&gt;7000,C1979&lt;8000),"Irrigação",
IF(AND(ISNUMBER(C1979),C1979&gt;8000,C1979&lt;9000),"Reboques",IF(AND(ISNUMBER(C1979),C1979&gt;0,C1979&lt;1000),"Veic. Leves","")))))))))))))))))))))</f>
        <v>Oficina Geral</v>
      </c>
      <c r="C1979" s="113" t="s">
        <v>20771</v>
      </c>
      <c r="D1979" s="113">
        <v>83830</v>
      </c>
      <c r="E1979" s="105" t="s">
        <v>20855</v>
      </c>
      <c r="F1979" s="101" t="str">
        <f>IF(ISBLANK(K1979), "Apenas Solicitação", "Tem OC")</f>
        <v>Apenas Solicitação</v>
      </c>
      <c r="G1979" s="2">
        <v>1</v>
      </c>
      <c r="H1979" s="102">
        <f>G1979-I1979</f>
        <v>1</v>
      </c>
      <c r="I1979" s="103"/>
      <c r="J1979" s="4">
        <v>45829</v>
      </c>
      <c r="K1979" s="101"/>
      <c r="L1979" s="49"/>
      <c r="M1979" s="104" t="str">
        <f ca="1">IF(OR(N1979="", N1979=0), "", IF(N1979&gt;TODAY(), "No prazo", "Atrasado"))</f>
        <v/>
      </c>
      <c r="N1979" s="104" t="str">
        <f>IFERROR(K1979 + VALUE(LEFT(L1979, FIND(" ", L1979) - 1)), "")</f>
        <v/>
      </c>
      <c r="O1979" s="105" t="str">
        <f>IF(_xlfn.DAYS(K1979,J1979)&lt;0, "Aguardando OC", _xlfn.DAYS(K1979,J1979))</f>
        <v>Aguardando OC</v>
      </c>
      <c r="P1979" s="14">
        <v>408737</v>
      </c>
      <c r="Q1979" s="12"/>
      <c r="R1979" s="14">
        <v>0</v>
      </c>
      <c r="S1979" s="143">
        <v>221</v>
      </c>
      <c r="T1979" s="135" t="s">
        <v>1029</v>
      </c>
      <c r="U1979" s="21">
        <v>54.62</v>
      </c>
      <c r="V1979" s="113"/>
      <c r="W1979" s="105" t="str">
        <f>IFERROR(VLOOKUP(V1979, Fornecedores!A:C, 3, FALSE), "")</f>
        <v/>
      </c>
      <c r="X1979" s="105" t="str">
        <f>IFERROR(VLOOKUP(V1979, Fornecedores!A:E, 5, FALSE), "")</f>
        <v/>
      </c>
      <c r="Y1979" s="105" t="str">
        <f>IFERROR(VLOOKUP(V1979, Fornecedores!A:F, 6, FALSE), "")</f>
        <v/>
      </c>
      <c r="Z1979" s="101" t="str">
        <f>IF(H1979=0, "Pedido entregue!", "Pendente")</f>
        <v>Pendente</v>
      </c>
      <c r="AB1979" s="132" t="str">
        <f>IF(Z1979="Pedido Entregue!", IF(AA1979=1, "Retirado do Almoxarifado", IF(AA1979=2, "Material devolvido", "Aguardando retirada")), IF(Z1979="Pendente", "Entrega pendente", ""))</f>
        <v>Entrega pendente</v>
      </c>
      <c r="AC1979" s="18">
        <v>1</v>
      </c>
      <c r="AD1979" s="18">
        <f>AC1979/SUMIF($P:$P,P1979,$AC:$AC)</f>
        <v>1</v>
      </c>
      <c r="AE1979" s="18">
        <f>IF(R1979=0,0,AC1979/SUMIF($R:$R,R1979,$AC:$AC))</f>
        <v>0</v>
      </c>
      <c r="AF1979" s="18">
        <f>IF(R1979=0,1,0)</f>
        <v>1</v>
      </c>
      <c r="AH1979" t="str">
        <f>TEXT(J1979,"MMMM")</f>
        <v>junho</v>
      </c>
    </row>
    <row r="1980" spans="1:34" ht="12.75" customHeight="1" x14ac:dyDescent="0.25">
      <c r="A1980" s="90" t="str">
        <f>IF(C1980="Oficina Diversos","Oficina Geral",
IF(ISNUMBER(FIND("Estoque - Colhedoras",C1980)),"Colhedoras",IF(ISNUMBER(FIND("Caldeiraria",C1980)),"Caldeiraria",IF(ISNUMBER(FIND("Borracharia",C1980)),"Borracharia",IF(ISNUMBER(FIND("Lubrificação",C1980)),"Lubrificação",
IF(ISNUMBER(FIND("Estoque - Carregadeiras",C1980)),"Carregadeiras",IF(ISNUMBER(FIND("Estoque - Veic. Leves",C1980)),"Veic. Leves",
IF(ISNUMBER(FIND("Estoque - Caminhões",C1980)),"Caminhões",IF(ISNUMBER(FIND("Estoque - Transbordos",C1980)),"Transbordos",
IF(ISNUMBER(FIND("Estoque - Tratores",C1980)),"Tratores",
IF(ISNUMBER(FIND("Estoque - Máquinas pesadas",C1980)),"Máquinas pesadas",
IF(ISNUMBER(FIND("Estoque - Reboques",C1980)),"Reboques",
IF(C1980="Estoque","Estoque",
IF(AND(ISNUMBER(C1980),C1980&gt;1000,C1980&lt;2000),"Caminhões",
IF(AND(ISNUMBER(C1980),C1980&gt;2000,C1980&lt;3000),"Tratores",
IF(AND(ISNUMBER(C1980),C1980&gt;3000,C1980&lt;4000),"Carregadeiras",
IF(AND(ISNUMBER(C1980),C1980&gt;4000,C1980&lt;5000),"Máquinas pesadas",
IF(AND(ISNUMBER(C1980),C1980&gt;5000,C1980&lt;6000),"Colhedoras",
IF(AND(ISNUMBER(C1980),C1980&gt;7000,C1980&lt;8000),"Irrigação",
IF(AND(ISNUMBER(C1980),C1980&gt;8000,C1980&lt;9000),"Reboques",IF(AND(ISNUMBER(C1980),C1980&gt;0,C1980&lt;1000),"Veic. Leves","")))))))))))))))))))))</f>
        <v>Estoque</v>
      </c>
      <c r="C1980" s="144" t="s">
        <v>20692</v>
      </c>
      <c r="D1980" s="143">
        <v>83835</v>
      </c>
      <c r="E1980" s="146" t="s">
        <v>20687</v>
      </c>
      <c r="F1980" s="101" t="str">
        <f>IF(ISBLANK(K1980), "Apenas Solicitação", "Tem OC")</f>
        <v>Apenas Solicitação</v>
      </c>
      <c r="G1980" s="143">
        <v>100</v>
      </c>
      <c r="H1980" s="102">
        <f>G1980-I1980</f>
        <v>100</v>
      </c>
      <c r="I1980" s="103"/>
      <c r="J1980" s="147">
        <v>45825</v>
      </c>
      <c r="K1980" s="200"/>
      <c r="L1980" s="146"/>
      <c r="M1980" s="104" t="str">
        <f ca="1">IF(OR(N1980="", N1980=0), "", IF(N1980&gt;TODAY(), "No prazo", "Atrasado"))</f>
        <v/>
      </c>
      <c r="N1980" s="104" t="str">
        <f>IFERROR(K1980 + VALUE(LEFT(L1980, FIND(" ", L1980) - 1)), "")</f>
        <v/>
      </c>
      <c r="O1980" s="105" t="str">
        <f>IF(_xlfn.DAYS(K1980,J1980)&lt;0, "Aguardando OC", _xlfn.DAYS(K1980,J1980))</f>
        <v>Aguardando OC</v>
      </c>
      <c r="P1980" s="200">
        <v>407967</v>
      </c>
      <c r="Q1980" s="12"/>
      <c r="R1980" s="200">
        <v>0</v>
      </c>
      <c r="S1980" s="143">
        <v>221</v>
      </c>
      <c r="T1980" s="135" t="s">
        <v>1029</v>
      </c>
      <c r="U1980" s="164">
        <v>12.98</v>
      </c>
      <c r="V1980" s="143"/>
      <c r="W1980" s="105" t="str">
        <f>IFERROR(VLOOKUP(V1980, Fornecedores!A:C, 3, FALSE), "")</f>
        <v/>
      </c>
      <c r="X1980" s="105" t="str">
        <f>IFERROR(VLOOKUP(V1980, Fornecedores!A:E, 5, FALSE), "")</f>
        <v/>
      </c>
      <c r="Y1980" s="105" t="str">
        <f>IFERROR(VLOOKUP(V1980, Fornecedores!A:F, 6, FALSE), "")</f>
        <v/>
      </c>
      <c r="Z1980" s="101" t="str">
        <f>IF(H1980=0, "Pedido entregue!", "Pendente")</f>
        <v>Pendente</v>
      </c>
      <c r="AB1980" s="132" t="str">
        <f>IF(Z1980="Pedido Entregue!", IF(AA1980=1, "Retirado do Almoxarifado", IF(AA1980=2, "Material devolvido", "Aguardando retirada")), IF(Z1980="Pendente", "Entrega pendente", ""))</f>
        <v>Entrega pendente</v>
      </c>
      <c r="AC1980" s="18">
        <v>1</v>
      </c>
      <c r="AD1980" s="18">
        <f>AC1980/SUMIF($P:$P,P1980,$AC:$AC)</f>
        <v>1</v>
      </c>
      <c r="AE1980" s="18">
        <f>IF(R1980=0,0,AC1980/SUMIF($R:$R,R1980,$AC:$AC))</f>
        <v>0</v>
      </c>
      <c r="AF1980" s="18">
        <f>IF(R1980=0,1,0)</f>
        <v>1</v>
      </c>
      <c r="AH1980" t="str">
        <f>TEXT(J1980,"MMMM")</f>
        <v>junho</v>
      </c>
    </row>
    <row r="1981" spans="1:34" ht="12.75" customHeight="1" x14ac:dyDescent="0.25">
      <c r="A1981" s="90" t="str">
        <f>IF(C1981="Oficina Diversos","Oficina Geral",
IF(ISNUMBER(FIND("Estoque - Colhedoras",C1981)),"Colhedoras",IF(ISNUMBER(FIND("Caldeiraria",C1981)),"Caldeiraria",IF(ISNUMBER(FIND("Borracharia",C1981)),"Borracharia",IF(ISNUMBER(FIND("Lubrificação",C1981)),"Lubrificação",
IF(ISNUMBER(FIND("Estoque - Carregadeiras",C1981)),"Carregadeiras",IF(ISNUMBER(FIND("Estoque - Veic. Leves",C1981)),"Veic. Leves",
IF(ISNUMBER(FIND("Estoque - Caminhões",C1981)),"Caminhões",IF(ISNUMBER(FIND("Estoque - Transbordos",C1981)),"Transbordos",
IF(ISNUMBER(FIND("Estoque - Tratores",C1981)),"Tratores",
IF(ISNUMBER(FIND("Estoque - Máquinas pesadas",C1981)),"Máquinas pesadas",
IF(ISNUMBER(FIND("Estoque - Reboques",C1981)),"Reboques",
IF(C1981="Estoque","Estoque",
IF(AND(ISNUMBER(C1981),C1981&gt;1000,C1981&lt;2000),"Caminhões",
IF(AND(ISNUMBER(C1981),C1981&gt;2000,C1981&lt;3000),"Tratores",
IF(AND(ISNUMBER(C1981),C1981&gt;3000,C1981&lt;4000),"Carregadeiras",
IF(AND(ISNUMBER(C1981),C1981&gt;4000,C1981&lt;5000),"Máquinas pesadas",
IF(AND(ISNUMBER(C1981),C1981&gt;5000,C1981&lt;6000),"Colhedoras",
IF(AND(ISNUMBER(C1981),C1981&gt;7000,C1981&lt;8000),"Irrigação",
IF(AND(ISNUMBER(C1981),C1981&gt;8000,C1981&lt;9000),"Reboques",IF(AND(ISNUMBER(C1981),C1981&gt;0,C1981&lt;1000),"Veic. Leves","")))))))))))))))))))))</f>
        <v>Oficina Geral</v>
      </c>
      <c r="C1981" s="171" t="s">
        <v>661</v>
      </c>
      <c r="D1981" s="170">
        <v>83836</v>
      </c>
      <c r="E1981" s="173" t="s">
        <v>20688</v>
      </c>
      <c r="F1981" s="101" t="str">
        <f>IF(ISBLANK(K1981), "Apenas Solicitação", "Tem OC")</f>
        <v>Apenas Solicitação</v>
      </c>
      <c r="G1981" s="170">
        <v>100</v>
      </c>
      <c r="H1981" s="102">
        <f>G1981-I1981</f>
        <v>100</v>
      </c>
      <c r="I1981" s="103"/>
      <c r="J1981" s="174">
        <v>45825</v>
      </c>
      <c r="K1981" s="201"/>
      <c r="L1981" s="173"/>
      <c r="M1981" s="104" t="str">
        <f ca="1">IF(OR(N1981="", N1981=0), "", IF(N1981&gt;TODAY(), "No prazo", "Atrasado"))</f>
        <v/>
      </c>
      <c r="N1981" s="104" t="str">
        <f>IFERROR(K1981 + VALUE(LEFT(L1981, FIND(" ", L1981) - 1)), "")</f>
        <v/>
      </c>
      <c r="O1981" s="105" t="str">
        <f>IF(_xlfn.DAYS(K1981,J1981)&lt;0, "Aguardando OC", _xlfn.DAYS(K1981,J1981))</f>
        <v>Aguardando OC</v>
      </c>
      <c r="P1981" s="201">
        <v>407966</v>
      </c>
      <c r="Q1981" s="12"/>
      <c r="R1981" s="201">
        <v>0</v>
      </c>
      <c r="S1981" s="2">
        <v>221</v>
      </c>
      <c r="T1981" s="135" t="s">
        <v>1029</v>
      </c>
      <c r="U1981" s="170">
        <v>12.98</v>
      </c>
      <c r="V1981" s="170"/>
      <c r="W1981" s="105" t="str">
        <f>IFERROR(VLOOKUP(V1981, Fornecedores!A:C, 3, FALSE), "")</f>
        <v/>
      </c>
      <c r="X1981" s="105" t="str">
        <f>IFERROR(VLOOKUP(V1981, Fornecedores!A:E, 5, FALSE), "")</f>
        <v/>
      </c>
      <c r="Y1981" s="105" t="str">
        <f>IFERROR(VLOOKUP(V1981, Fornecedores!A:F, 6, FALSE), "")</f>
        <v/>
      </c>
      <c r="Z1981" s="101" t="str">
        <f>IF(H1981=0, "Pedido entregue!", "Pendente")</f>
        <v>Pendente</v>
      </c>
      <c r="AB1981" s="132" t="str">
        <f>IF(Z1981="Pedido Entregue!", IF(AA1981=1, "Retirado do Almoxarifado", IF(AA1981=2, "Material devolvido", "Aguardando retirada")), IF(Z1981="Pendente", "Entrega pendente", ""))</f>
        <v>Entrega pendente</v>
      </c>
      <c r="AC1981" s="18">
        <v>1</v>
      </c>
      <c r="AD1981" s="18">
        <f>AC1981/SUMIF($P:$P,P1981,$AC:$AC)</f>
        <v>1</v>
      </c>
      <c r="AE1981" s="18">
        <f>IF(R1981=0,0,AC1981/SUMIF($R:$R,R1981,$AC:$AC))</f>
        <v>0</v>
      </c>
      <c r="AF1981" s="18">
        <f>IF(R1981=0,1,0)</f>
        <v>1</v>
      </c>
      <c r="AH1981" t="str">
        <f>TEXT(J1981,"MMMM")</f>
        <v>junho</v>
      </c>
    </row>
    <row r="1982" spans="1:34" ht="12.75" customHeight="1" x14ac:dyDescent="0.25">
      <c r="A1982" s="90" t="str">
        <f>IF(C1982="Oficina Diversos","Oficina Geral",
IF(ISNUMBER(FIND("Estoque - Colhedoras",C1982)),"Colhedoras",IF(ISNUMBER(FIND("Caldeiraria",C1982)),"Caldeiraria",IF(ISNUMBER(FIND("Borracharia",C1982)),"Borracharia",IF(ISNUMBER(FIND("Lubrificação",C1982)),"Lubrificação",
IF(ISNUMBER(FIND("Estoque - Carregadeiras",C1982)),"Carregadeiras",IF(ISNUMBER(FIND("Estoque - Veic. Leves",C1982)),"Veic. Leves",
IF(ISNUMBER(FIND("Estoque - Caminhões",C1982)),"Caminhões",IF(ISNUMBER(FIND("Estoque - Transbordos",C1982)),"Transbordos",
IF(ISNUMBER(FIND("Estoque - Tratores",C1982)),"Tratores",
IF(ISNUMBER(FIND("Estoque - Máquinas pesadas",C1982)),"Máquinas pesadas",
IF(ISNUMBER(FIND("Estoque - Reboques",C1982)),"Reboques",
IF(C1982="Estoque","Estoque",
IF(AND(ISNUMBER(C1982),C1982&gt;1000,C1982&lt;2000),"Caminhões",
IF(AND(ISNUMBER(C1982),C1982&gt;2000,C1982&lt;3000),"Tratores",
IF(AND(ISNUMBER(C1982),C1982&gt;3000,C1982&lt;4000),"Carregadeiras",
IF(AND(ISNUMBER(C1982),C1982&gt;4000,C1982&lt;5000),"Máquinas pesadas",
IF(AND(ISNUMBER(C1982),C1982&gt;5000,C1982&lt;6000),"Colhedoras",
IF(AND(ISNUMBER(C1982),C1982&gt;7000,C1982&lt;8000),"Irrigação",
IF(AND(ISNUMBER(C1982),C1982&gt;8000,C1982&lt;9000),"Reboques",IF(AND(ISNUMBER(C1982),C1982&gt;0,C1982&lt;1000),"Veic. Leves","")))))))))))))))))))))</f>
        <v>Estoque</v>
      </c>
      <c r="C1982" s="144" t="s">
        <v>20692</v>
      </c>
      <c r="D1982" s="143">
        <v>83837</v>
      </c>
      <c r="E1982" s="146" t="s">
        <v>20689</v>
      </c>
      <c r="F1982" s="101" t="str">
        <f>IF(ISBLANK(K1982), "Apenas Solicitação", "Tem OC")</f>
        <v>Apenas Solicitação</v>
      </c>
      <c r="G1982" s="143">
        <v>100</v>
      </c>
      <c r="H1982" s="102">
        <f>G1982-I1982</f>
        <v>100</v>
      </c>
      <c r="I1982" s="103"/>
      <c r="J1982" s="147">
        <v>45825</v>
      </c>
      <c r="K1982" s="200"/>
      <c r="L1982" s="146"/>
      <c r="M1982" s="104" t="str">
        <f ca="1">IF(OR(N1982="", N1982=0), "", IF(N1982&gt;TODAY(), "No prazo", "Atrasado"))</f>
        <v/>
      </c>
      <c r="N1982" s="104" t="str">
        <f>IFERROR(K1982 + VALUE(LEFT(L1982, FIND(" ", L1982) - 1)), "")</f>
        <v/>
      </c>
      <c r="O1982" s="105" t="str">
        <f>IF(_xlfn.DAYS(K1982,J1982)&lt;0, "Aguardando OC", _xlfn.DAYS(K1982,J1982))</f>
        <v>Aguardando OC</v>
      </c>
      <c r="P1982" s="200">
        <v>407959</v>
      </c>
      <c r="Q1982" s="12"/>
      <c r="R1982" s="200">
        <v>0</v>
      </c>
      <c r="S1982" s="143">
        <v>221</v>
      </c>
      <c r="T1982" s="135" t="s">
        <v>1029</v>
      </c>
      <c r="U1982" s="164">
        <v>12.98</v>
      </c>
      <c r="V1982" s="143"/>
      <c r="W1982" s="105" t="str">
        <f>IFERROR(VLOOKUP(V1982, Fornecedores!A:C, 3, FALSE), "")</f>
        <v/>
      </c>
      <c r="X1982" s="105" t="str">
        <f>IFERROR(VLOOKUP(V1982, Fornecedores!A:E, 5, FALSE), "")</f>
        <v/>
      </c>
      <c r="Y1982" s="105" t="str">
        <f>IFERROR(VLOOKUP(V1982, Fornecedores!A:F, 6, FALSE), "")</f>
        <v/>
      </c>
      <c r="Z1982" s="101" t="str">
        <f>IF(H1982=0, "Pedido entregue!", "Pendente")</f>
        <v>Pendente</v>
      </c>
      <c r="AB1982" s="132" t="str">
        <f>IF(Z1982="Pedido Entregue!", IF(AA1982=1, "Retirado do Almoxarifado", IF(AA1982=2, "Material devolvido", "Aguardando retirada")), IF(Z1982="Pendente", "Entrega pendente", ""))</f>
        <v>Entrega pendente</v>
      </c>
      <c r="AC1982" s="18">
        <v>1</v>
      </c>
      <c r="AD1982" s="18">
        <f>AC1982/SUMIF($P:$P,P1982,$AC:$AC)</f>
        <v>1</v>
      </c>
      <c r="AE1982" s="18">
        <f>IF(R1982=0,0,AC1982/SUMIF($R:$R,R1982,$AC:$AC))</f>
        <v>0</v>
      </c>
      <c r="AF1982" s="18">
        <f>IF(R1982=0,1,0)</f>
        <v>1</v>
      </c>
      <c r="AH1982" t="str">
        <f>TEXT(J1982,"MMMM")</f>
        <v>junho</v>
      </c>
    </row>
    <row r="1983" spans="1:34" ht="12.75" customHeight="1" x14ac:dyDescent="0.25">
      <c r="A1983" s="90" t="str">
        <f>IF(C1983="Oficina Diversos","Oficina Geral",
IF(ISNUMBER(FIND("Estoque - Colhedoras",C1983)),"Colhedoras",IF(ISNUMBER(FIND("Caldeiraria",C1983)),"Caldeiraria",IF(ISNUMBER(FIND("Borracharia",C1983)),"Borracharia",IF(ISNUMBER(FIND("Lubrificação",C1983)),"Lubrificação",
IF(ISNUMBER(FIND("Estoque - Carregadeiras",C1983)),"Carregadeiras",IF(ISNUMBER(FIND("Estoque - Veic. Leves",C1983)),"Veic. Leves",
IF(ISNUMBER(FIND("Estoque - Caminhões",C1983)),"Caminhões",IF(ISNUMBER(FIND("Estoque - Transbordos",C1983)),"Transbordos",
IF(ISNUMBER(FIND("Estoque - Tratores",C1983)),"Tratores",
IF(ISNUMBER(FIND("Estoque - Máquinas pesadas",C1983)),"Máquinas pesadas",
IF(ISNUMBER(FIND("Estoque - Reboques",C1983)),"Reboques",
IF(C1983="Estoque","Estoque",
IF(AND(ISNUMBER(C1983),C1983&gt;1000,C1983&lt;2000),"Caminhões",
IF(AND(ISNUMBER(C1983),C1983&gt;2000,C1983&lt;3000),"Tratores",
IF(AND(ISNUMBER(C1983),C1983&gt;3000,C1983&lt;4000),"Carregadeiras",
IF(AND(ISNUMBER(C1983),C1983&gt;4000,C1983&lt;5000),"Máquinas pesadas",
IF(AND(ISNUMBER(C1983),C1983&gt;5000,C1983&lt;6000),"Colhedoras",
IF(AND(ISNUMBER(C1983),C1983&gt;7000,C1983&lt;8000),"Irrigação",
IF(AND(ISNUMBER(C1983),C1983&gt;8000,C1983&lt;9000),"Reboques",IF(AND(ISNUMBER(C1983),C1983&gt;0,C1983&lt;1000),"Veic. Leves","")))))))))))))))))))))</f>
        <v>Estoque</v>
      </c>
      <c r="C1983" s="144" t="s">
        <v>20692</v>
      </c>
      <c r="D1983" s="143">
        <v>83838</v>
      </c>
      <c r="E1983" s="146" t="s">
        <v>20690</v>
      </c>
      <c r="F1983" s="101" t="str">
        <f>IF(ISBLANK(K1983), "Apenas Solicitação", "Tem OC")</f>
        <v>Apenas Solicitação</v>
      </c>
      <c r="G1983" s="143">
        <v>100</v>
      </c>
      <c r="H1983" s="102">
        <f>G1983-I1983</f>
        <v>100</v>
      </c>
      <c r="I1983" s="103"/>
      <c r="J1983" s="147">
        <v>45825</v>
      </c>
      <c r="K1983" s="200"/>
      <c r="L1983" s="146"/>
      <c r="M1983" s="104" t="str">
        <f ca="1">IF(OR(N1983="", N1983=0), "", IF(N1983&gt;TODAY(), "No prazo", "Atrasado"))</f>
        <v/>
      </c>
      <c r="N1983" s="104" t="str">
        <f>IFERROR(K1983 + VALUE(LEFT(L1983, FIND(" ", L1983) - 1)), "")</f>
        <v/>
      </c>
      <c r="O1983" s="105" t="str">
        <f>IF(_xlfn.DAYS(K1983,J1983)&lt;0, "Aguardando OC", _xlfn.DAYS(K1983,J1983))</f>
        <v>Aguardando OC</v>
      </c>
      <c r="P1983" s="200">
        <v>407970</v>
      </c>
      <c r="Q1983" s="12"/>
      <c r="R1983" s="200">
        <v>0</v>
      </c>
      <c r="S1983" s="143">
        <v>221</v>
      </c>
      <c r="T1983" s="135" t="s">
        <v>1029</v>
      </c>
      <c r="U1983" s="164">
        <v>12.98</v>
      </c>
      <c r="V1983" s="143"/>
      <c r="W1983" s="105" t="str">
        <f>IFERROR(VLOOKUP(V1983, Fornecedores!A:C, 3, FALSE), "")</f>
        <v/>
      </c>
      <c r="X1983" s="105" t="str">
        <f>IFERROR(VLOOKUP(V1983, Fornecedores!A:E, 5, FALSE), "")</f>
        <v/>
      </c>
      <c r="Y1983" s="105" t="str">
        <f>IFERROR(VLOOKUP(V1983, Fornecedores!A:F, 6, FALSE), "")</f>
        <v/>
      </c>
      <c r="Z1983" s="101" t="str">
        <f>IF(H1983=0, "Pedido entregue!", "Pendente")</f>
        <v>Pendente</v>
      </c>
      <c r="AB1983" s="132" t="str">
        <f>IF(Z1983="Pedido Entregue!", IF(AA1983=1, "Retirado do Almoxarifado", IF(AA1983=2, "Material devolvido", "Aguardando retirada")), IF(Z1983="Pendente", "Entrega pendente", ""))</f>
        <v>Entrega pendente</v>
      </c>
      <c r="AC1983" s="18">
        <v>1</v>
      </c>
      <c r="AD1983" s="18">
        <f>AC1983/SUMIF($P:$P,P1983,$AC:$AC)</f>
        <v>1</v>
      </c>
      <c r="AE1983" s="18">
        <f>IF(R1983=0,0,AC1983/SUMIF($R:$R,R1983,$AC:$AC))</f>
        <v>0</v>
      </c>
      <c r="AF1983" s="18">
        <f>IF(R1983=0,1,0)</f>
        <v>1</v>
      </c>
      <c r="AH1983" t="str">
        <f>TEXT(J1983,"MMMM")</f>
        <v>junho</v>
      </c>
    </row>
    <row r="1984" spans="1:34" ht="12.75" hidden="1" customHeight="1" x14ac:dyDescent="0.25">
      <c r="A1984" s="90" t="str">
        <f>IF(C1984="Oficina Diversos","Oficina Geral",
IF(ISNUMBER(FIND("Estoque - Colhedoras",C1984)),"Colhedoras",IF(ISNUMBER(FIND("Caldeiraria",C1984)),"Caldeiraria",IF(ISNUMBER(FIND("Borracharia",C1984)),"Borracharia",IF(ISNUMBER(FIND("Lubrificação",C1984)),"Lubrificação",
IF(ISNUMBER(FIND("Estoque - Carregadeiras",C1984)),"Carregadeiras",IF(ISNUMBER(FIND("Estoque - Veic. Leves",C1984)),"Veic. Leves",
IF(ISNUMBER(FIND("Estoque - Caminhões",C1984)),"Caminhões",IF(ISNUMBER(FIND("Estoque - Transbordos",C1984)),"Transbordos",
IF(ISNUMBER(FIND("Estoque - Tratores",C1984)),"Tratores",
IF(ISNUMBER(FIND("Estoque - Máquinas pesadas",C1984)),"Máquinas pesadas",
IF(ISNUMBER(FIND("Estoque - Reboques",C1984)),"Reboques",
IF(C1984="Estoque","Estoque",
IF(AND(ISNUMBER(C1984),C1984&gt;1000,C1984&lt;2000),"Caminhões",
IF(AND(ISNUMBER(C1984),C1984&gt;2000,C1984&lt;3000),"Tratores",
IF(AND(ISNUMBER(C1984),C1984&gt;3000,C1984&lt;4000),"Carregadeiras",
IF(AND(ISNUMBER(C1984),C1984&gt;4000,C1984&lt;5000),"Máquinas pesadas",
IF(AND(ISNUMBER(C1984),C1984&gt;5000,C1984&lt;6000),"Colhedoras",
IF(AND(ISNUMBER(C1984),C1984&gt;7000,C1984&lt;8000),"Irrigação",
IF(AND(ISNUMBER(C1984),C1984&gt;8000,C1984&lt;9000),"Reboques",IF(AND(ISNUMBER(C1984),C1984&gt;0,C1984&lt;1000),"Veic. Leves","")))))))))))))))))))))</f>
        <v>Caminhões</v>
      </c>
      <c r="C1984" s="113">
        <v>1036</v>
      </c>
      <c r="D1984" s="2">
        <v>83854</v>
      </c>
      <c r="E1984" s="3" t="s">
        <v>20718</v>
      </c>
      <c r="F1984" s="101" t="str">
        <f>IF(ISBLANK(K1984), "Apenas Solicitação", "Tem OC")</f>
        <v>Tem OC</v>
      </c>
      <c r="G1984" s="2">
        <v>1</v>
      </c>
      <c r="H1984" s="102">
        <f>G1984-I1984</f>
        <v>0</v>
      </c>
      <c r="I1984" s="103">
        <v>1</v>
      </c>
      <c r="J1984" s="4">
        <v>45826</v>
      </c>
      <c r="K1984" s="180">
        <v>45842</v>
      </c>
      <c r="L1984" s="3" t="s">
        <v>20160</v>
      </c>
      <c r="M1984" s="104" t="str">
        <f ca="1">IF(OR(N1984="", N1984=0), "", IF(N1984&gt;TODAY(), "No prazo", "Atrasado"))</f>
        <v>Atrasado</v>
      </c>
      <c r="N1984" s="104">
        <f>IFERROR(K1984 + VALUE(LEFT(L1984, FIND(" ", L1984) - 1)), "")</f>
        <v>45852</v>
      </c>
      <c r="O1984" s="105">
        <f>IF(_xlfn.DAYS(K1984,J1984)&lt;0, "Aguardando OC", _xlfn.DAYS(K1984,J1984))</f>
        <v>16</v>
      </c>
      <c r="P1984" s="14">
        <v>408330</v>
      </c>
      <c r="Q1984" s="12"/>
      <c r="R1984" s="14">
        <v>170427</v>
      </c>
      <c r="S1984" s="2">
        <v>221</v>
      </c>
      <c r="T1984" s="135" t="s">
        <v>1029</v>
      </c>
      <c r="U1984" s="21">
        <v>638.74</v>
      </c>
      <c r="V1984" s="2">
        <v>2106</v>
      </c>
      <c r="W1984" s="105" t="str">
        <f>IFERROR(VLOOKUP(V1984, Fornecedores!A:C, 3, FALSE), "")</f>
        <v xml:space="preserve">UNIDAS              </v>
      </c>
      <c r="X1984" s="105" t="str">
        <f>IFERROR(VLOOKUP(V1984, Fornecedores!A:E, 5, FALSE), "")</f>
        <v>João Pessoa</v>
      </c>
      <c r="Y1984" s="105" t="str">
        <f>IFERROR(VLOOKUP(V1984, Fornecedores!A:F, 6, FALSE), "")</f>
        <v>PB</v>
      </c>
      <c r="Z1984" s="101" t="str">
        <f>IF(H1984=0, "Pedido entregue!", "Pendente")</f>
        <v>Pedido entregue!</v>
      </c>
      <c r="AB1984" s="132" t="str">
        <f>IF(Z1984="Pedido Entregue!", IF(AA1984=1, "Retirado do Almoxarifado", IF(AA1984=2, "Material devolvido", "Aguardando retirada")), IF(Z1984="Pendente", "Entrega pendente", ""))</f>
        <v>Aguardando retirada</v>
      </c>
      <c r="AC1984" s="18">
        <v>1</v>
      </c>
      <c r="AD1984" s="18">
        <f>AC1984/SUMIF($P:$P,P1984,$AC:$AC)</f>
        <v>1</v>
      </c>
      <c r="AE1984" s="18">
        <f>IF(R1984=0,0,AC1984/SUMIF($R:$R,R1984,$AC:$AC))</f>
        <v>1</v>
      </c>
      <c r="AF1984" s="18">
        <f>IF(R1984=0,1,0)</f>
        <v>0</v>
      </c>
      <c r="AH1984" t="str">
        <f>TEXT(J1984,"MMMM")</f>
        <v>junho</v>
      </c>
    </row>
    <row r="1985" spans="1:34" ht="12.75" hidden="1" customHeight="1" x14ac:dyDescent="0.25">
      <c r="A1985" s="90" t="str">
        <f>IF(C1985="Oficina Diversos","Oficina Geral",
IF(ISNUMBER(FIND("Estoque - Colhedoras",C1985)),"Colhedoras",IF(ISNUMBER(FIND("Caldeiraria",C1985)),"Caldeiraria",IF(ISNUMBER(FIND("Borracharia",C1985)),"Borracharia",IF(ISNUMBER(FIND("Lubrificação",C1985)),"Lubrificação",
IF(ISNUMBER(FIND("Estoque - Carregadeiras",C1985)),"Carregadeiras",IF(ISNUMBER(FIND("Estoque - Veic. Leves",C1985)),"Veic. Leves",
IF(ISNUMBER(FIND("Estoque - Caminhões",C1985)),"Caminhões",IF(ISNUMBER(FIND("Estoque - Transbordos",C1985)),"Transbordos",
IF(ISNUMBER(FIND("Estoque - Tratores",C1985)),"Tratores",
IF(ISNUMBER(FIND("Estoque - Máquinas pesadas",C1985)),"Máquinas pesadas",
IF(ISNUMBER(FIND("Estoque - Reboques",C1985)),"Reboques",
IF(C1985="Estoque","Estoque",
IF(AND(ISNUMBER(C1985),C1985&gt;1000,C1985&lt;2000),"Caminhões",
IF(AND(ISNUMBER(C1985),C1985&gt;2000,C1985&lt;3000),"Tratores",
IF(AND(ISNUMBER(C1985),C1985&gt;3000,C1985&lt;4000),"Carregadeiras",
IF(AND(ISNUMBER(C1985),C1985&gt;4000,C1985&lt;5000),"Máquinas pesadas",
IF(AND(ISNUMBER(C1985),C1985&gt;5000,C1985&lt;6000),"Colhedoras",
IF(AND(ISNUMBER(C1985),C1985&gt;7000,C1985&lt;8000),"Irrigação",
IF(AND(ISNUMBER(C1985),C1985&gt;8000,C1985&lt;9000),"Reboques",IF(AND(ISNUMBER(C1985),C1985&gt;0,C1985&lt;1000),"Veic. Leves","")))))))))))))))))))))</f>
        <v>Caminhões</v>
      </c>
      <c r="C1985" s="113">
        <v>1037</v>
      </c>
      <c r="D1985" s="2">
        <v>83910</v>
      </c>
      <c r="E1985" s="3" t="s">
        <v>20377</v>
      </c>
      <c r="F1985" s="101" t="str">
        <f>IF(ISBLANK(K1985), "Apenas Solicitação", "Tem OC")</f>
        <v>Tem OC</v>
      </c>
      <c r="G1985" s="2">
        <v>1</v>
      </c>
      <c r="H1985" s="102">
        <f>G1985-I1985</f>
        <v>0</v>
      </c>
      <c r="I1985" s="103">
        <v>1</v>
      </c>
      <c r="J1985" s="4">
        <v>45819</v>
      </c>
      <c r="K1985" s="180">
        <v>45831</v>
      </c>
      <c r="L1985" s="3" t="s">
        <v>20153</v>
      </c>
      <c r="M1985" s="104" t="str">
        <f ca="1">IF(OR(N1985="", N1985=0), "", IF(N1985&gt;TODAY(), "No prazo", "Atrasado"))</f>
        <v>Atrasado</v>
      </c>
      <c r="N1985" s="104">
        <f>IFERROR(K1985 + VALUE(LEFT(L1985, FIND(" ", L1985) - 1)), "")</f>
        <v>45833</v>
      </c>
      <c r="O1985" s="105">
        <f>IF(_xlfn.DAYS(K1985,J1985)&lt;0, "Aguardando OC", _xlfn.DAYS(K1985,J1985))</f>
        <v>12</v>
      </c>
      <c r="P1985" s="14">
        <v>406993</v>
      </c>
      <c r="Q1985" s="12"/>
      <c r="R1985" s="14">
        <v>169637</v>
      </c>
      <c r="S1985" s="2">
        <v>221</v>
      </c>
      <c r="T1985" s="135" t="s">
        <v>1029</v>
      </c>
      <c r="U1985" s="21">
        <v>103.36</v>
      </c>
      <c r="V1985" s="2">
        <v>5910</v>
      </c>
      <c r="W1985" s="105" t="str">
        <f>IFERROR(VLOOKUP(V1985, Fornecedores!A:C, 3, FALSE), "")</f>
        <v>VANNUCCI</v>
      </c>
      <c r="X1985" s="105" t="str">
        <f>IFERROR(VLOOKUP(V1985, Fornecedores!A:E, 5, FALSE), "")</f>
        <v>Recife</v>
      </c>
      <c r="Y1985" s="105" t="str">
        <f>IFERROR(VLOOKUP(V1985, Fornecedores!A:F, 6, FALSE), "")</f>
        <v>PE</v>
      </c>
      <c r="Z1985" s="101" t="str">
        <f>IF(H1985=0, "Pedido entregue!", "Pendente")</f>
        <v>Pedido entregue!</v>
      </c>
      <c r="AB1985" s="132" t="str">
        <f>IF(Z1985="Pedido Entregue!", IF(AA1985=1, "Retirado do Almoxarifado", IF(AA1985=2, "Material devolvido", "Aguardando retirada")), IF(Z1985="Pendente", "Entrega pendente", ""))</f>
        <v>Aguardando retirada</v>
      </c>
      <c r="AC1985" s="18">
        <v>1</v>
      </c>
      <c r="AD1985" s="18">
        <f>AC1985/SUMIF($P:$P,P1985,$AC:$AC)</f>
        <v>1</v>
      </c>
      <c r="AE1985" s="18">
        <f>IF(R1985=0,0,AC1985/SUMIF($R:$R,R1985,$AC:$AC))</f>
        <v>0.5</v>
      </c>
      <c r="AF1985" s="18">
        <f>IF(R1985=0,1,0)</f>
        <v>0</v>
      </c>
      <c r="AH1985" t="str">
        <f>TEXT(J1985,"MMMM")</f>
        <v>junho</v>
      </c>
    </row>
    <row r="1986" spans="1:34" ht="12.75" hidden="1" customHeight="1" x14ac:dyDescent="0.25">
      <c r="A1986" s="90" t="str">
        <f>IF(C1986="Oficina Diversos","Oficina Geral",
IF(ISNUMBER(FIND("Estoque - Colhedoras",C1986)),"Colhedoras",IF(ISNUMBER(FIND("Caldeiraria",C1986)),"Caldeiraria",IF(ISNUMBER(FIND("Borracharia",C1986)),"Borracharia",IF(ISNUMBER(FIND("Lubrificação",C1986)),"Lubrificação",
IF(ISNUMBER(FIND("Estoque - Carregadeiras",C1986)),"Carregadeiras",IF(ISNUMBER(FIND("Estoque - Veic. Leves",C1986)),"Veic. Leves",
IF(ISNUMBER(FIND("Estoque - Caminhões",C1986)),"Caminhões",IF(ISNUMBER(FIND("Estoque - Transbordos",C1986)),"Transbordos",
IF(ISNUMBER(FIND("Estoque - Tratores",C1986)),"Tratores",
IF(ISNUMBER(FIND("Estoque - Máquinas pesadas",C1986)),"Máquinas pesadas",
IF(ISNUMBER(FIND("Estoque - Reboques",C1986)),"Reboques",
IF(C1986="Estoque","Estoque",
IF(AND(ISNUMBER(C1986),C1986&gt;1000,C1986&lt;2000),"Caminhões",
IF(AND(ISNUMBER(C1986),C1986&gt;2000,C1986&lt;3000),"Tratores",
IF(AND(ISNUMBER(C1986),C1986&gt;3000,C1986&lt;4000),"Carregadeiras",
IF(AND(ISNUMBER(C1986),C1986&gt;4000,C1986&lt;5000),"Máquinas pesadas",
IF(AND(ISNUMBER(C1986),C1986&gt;5000,C1986&lt;6000),"Colhedoras",
IF(AND(ISNUMBER(C1986),C1986&gt;7000,C1986&lt;8000),"Irrigação",
IF(AND(ISNUMBER(C1986),C1986&gt;8000,C1986&lt;9000),"Reboques",IF(AND(ISNUMBER(C1986),C1986&gt;0,C1986&lt;1000),"Veic. Leves","")))))))))))))))))))))</f>
        <v>Caminhões</v>
      </c>
      <c r="C1986" s="113">
        <v>1037</v>
      </c>
      <c r="D1986" s="2">
        <v>83912</v>
      </c>
      <c r="E1986" s="3" t="s">
        <v>20378</v>
      </c>
      <c r="F1986" s="101" t="str">
        <f>IF(ISBLANK(K1986), "Apenas Solicitação", "Tem OC")</f>
        <v>Tem OC</v>
      </c>
      <c r="G1986" s="2">
        <v>1</v>
      </c>
      <c r="H1986" s="102">
        <f>G1986-I1986</f>
        <v>0</v>
      </c>
      <c r="I1986" s="103">
        <v>1</v>
      </c>
      <c r="J1986" s="4">
        <v>45819</v>
      </c>
      <c r="K1986" s="180">
        <v>45831</v>
      </c>
      <c r="L1986" s="3" t="s">
        <v>20151</v>
      </c>
      <c r="M1986" s="104" t="str">
        <f ca="1">IF(OR(N1986="", N1986=0), "", IF(N1986&gt;TODAY(), "No prazo", "Atrasado"))</f>
        <v>Atrasado</v>
      </c>
      <c r="N1986" s="104">
        <f>IFERROR(K1986 + VALUE(LEFT(L1986, FIND(" ", L1986) - 1)), "")</f>
        <v>45831</v>
      </c>
      <c r="O1986" s="105">
        <f>IF(_xlfn.DAYS(K1986,J1986)&lt;0, "Aguardando OC", _xlfn.DAYS(K1986,J1986))</f>
        <v>12</v>
      </c>
      <c r="P1986" s="14">
        <v>406994</v>
      </c>
      <c r="Q1986" s="12"/>
      <c r="R1986" s="14">
        <v>169638</v>
      </c>
      <c r="S1986" s="2">
        <v>221</v>
      </c>
      <c r="T1986" s="135" t="s">
        <v>1029</v>
      </c>
      <c r="U1986" s="21">
        <v>46.78</v>
      </c>
      <c r="V1986" s="2">
        <v>2528</v>
      </c>
      <c r="W1986" s="105" t="str">
        <f>IFERROR(VLOOKUP(V1986, Fornecedores!A:C, 3, FALSE), "")</f>
        <v xml:space="preserve">REDIESEL            </v>
      </c>
      <c r="X1986" s="105" t="str">
        <f>IFERROR(VLOOKUP(V1986, Fornecedores!A:E, 5, FALSE), "")</f>
        <v>Jaboatão dos Guararapes</v>
      </c>
      <c r="Y1986" s="105" t="str">
        <f>IFERROR(VLOOKUP(V1986, Fornecedores!A:F, 6, FALSE), "")</f>
        <v>PE</v>
      </c>
      <c r="Z1986" s="101" t="str">
        <f>IF(H1986=0, "Pedido entregue!", "Pendente")</f>
        <v>Pedido entregue!</v>
      </c>
      <c r="AB1986" s="132" t="str">
        <f>IF(Z1986="Pedido Entregue!", IF(AA1986=1, "Retirado do Almoxarifado", IF(AA1986=2, "Material devolvido", "Aguardando retirada")), IF(Z1986="Pendente", "Entrega pendente", ""))</f>
        <v>Aguardando retirada</v>
      </c>
      <c r="AC1986" s="18">
        <v>1</v>
      </c>
      <c r="AD1986" s="18">
        <f>AC1986/SUMIF($P:$P,P1986,$AC:$AC)</f>
        <v>1</v>
      </c>
      <c r="AE1986" s="18">
        <f>IF(R1986=0,0,AC1986/SUMIF($R:$R,R1986,$AC:$AC))</f>
        <v>0.2</v>
      </c>
      <c r="AF1986" s="18">
        <f>IF(R1986=0,1,0)</f>
        <v>0</v>
      </c>
      <c r="AH1986" t="str">
        <f>TEXT(J1986,"MMMM")</f>
        <v>junho</v>
      </c>
    </row>
    <row r="1987" spans="1:34" ht="12.75" hidden="1" customHeight="1" x14ac:dyDescent="0.25">
      <c r="A1987" s="90" t="str">
        <f>IF(C1987="Oficina Diversos","Oficina Geral",
IF(ISNUMBER(FIND("Estoque - Colhedoras",C1987)),"Colhedoras",IF(ISNUMBER(FIND("Caldeiraria",C1987)),"Caldeiraria",IF(ISNUMBER(FIND("Borracharia",C1987)),"Borracharia",IF(ISNUMBER(FIND("Lubrificação",C1987)),"Lubrificação",
IF(ISNUMBER(FIND("Estoque - Carregadeiras",C1987)),"Carregadeiras",IF(ISNUMBER(FIND("Estoque - Veic. Leves",C1987)),"Veic. Leves",
IF(ISNUMBER(FIND("Estoque - Caminhões",C1987)),"Caminhões",IF(ISNUMBER(FIND("Estoque - Transbordos",C1987)),"Transbordos",
IF(ISNUMBER(FIND("Estoque - Tratores",C1987)),"Tratores",
IF(ISNUMBER(FIND("Estoque - Máquinas pesadas",C1987)),"Máquinas pesadas",
IF(ISNUMBER(FIND("Estoque - Reboques",C1987)),"Reboques",
IF(C1987="Estoque","Estoque",
IF(AND(ISNUMBER(C1987),C1987&gt;1000,C1987&lt;2000),"Caminhões",
IF(AND(ISNUMBER(C1987),C1987&gt;2000,C1987&lt;3000),"Tratores",
IF(AND(ISNUMBER(C1987),C1987&gt;3000,C1987&lt;4000),"Carregadeiras",
IF(AND(ISNUMBER(C1987),C1987&gt;4000,C1987&lt;5000),"Máquinas pesadas",
IF(AND(ISNUMBER(C1987),C1987&gt;5000,C1987&lt;6000),"Colhedoras",
IF(AND(ISNUMBER(C1987),C1987&gt;7000,C1987&lt;8000),"Irrigação",
IF(AND(ISNUMBER(C1987),C1987&gt;8000,C1987&lt;9000),"Reboques",IF(AND(ISNUMBER(C1987),C1987&gt;0,C1987&lt;1000),"Veic. Leves","")))))))))))))))))))))</f>
        <v>Caminhões</v>
      </c>
      <c r="B1987" s="72"/>
      <c r="C1987" s="2">
        <v>1002</v>
      </c>
      <c r="D1987" s="2">
        <v>83925</v>
      </c>
      <c r="E1987" s="3" t="s">
        <v>733</v>
      </c>
      <c r="F1987" s="14" t="str">
        <f>IF(ISBLANK(K1987), "Apenas Solicitação", "Tem OC")</f>
        <v>Tem OC</v>
      </c>
      <c r="G1987" s="2">
        <v>6</v>
      </c>
      <c r="H1987" s="37">
        <f>G1987-I1987</f>
        <v>0</v>
      </c>
      <c r="I1987" s="38">
        <v>6</v>
      </c>
      <c r="J1987" s="4">
        <v>45755</v>
      </c>
      <c r="K1987" s="180">
        <v>45763</v>
      </c>
      <c r="L1987" s="3"/>
      <c r="M1987" s="44"/>
      <c r="N1987" s="44" t="str">
        <f>IFERROR(K1987 + VALUE(LEFT(L1987, FIND(" ", L1987) - 1)), "")</f>
        <v/>
      </c>
      <c r="O1987" s="3">
        <f>IF(_xlfn.DAYS(K1987,J1987)&lt;0, "Aguardando OC", _xlfn.DAYS(K1987,J1987))</f>
        <v>8</v>
      </c>
      <c r="P1987" s="14">
        <v>398433</v>
      </c>
      <c r="Q1987" s="169">
        <v>1142736</v>
      </c>
      <c r="R1987" s="14">
        <v>166421</v>
      </c>
      <c r="S1987" s="2">
        <v>683</v>
      </c>
      <c r="T1987" s="135" t="s">
        <v>301</v>
      </c>
      <c r="U1987" s="21">
        <v>192.18</v>
      </c>
      <c r="V1987" s="2">
        <v>1388</v>
      </c>
      <c r="W1987" s="43" t="str">
        <f>IFERROR(VLOOKUP(V1987, Fornecedores!A:C, 3, FALSE), "")</f>
        <v xml:space="preserve">TELE TINTAS         </v>
      </c>
      <c r="X1987" s="43" t="str">
        <f>IFERROR(VLOOKUP(V1987, Fornecedores!A:E, 5, FALSE), "")</f>
        <v>João Pessoa</v>
      </c>
      <c r="Y1987" s="43" t="str">
        <f>IFERROR(VLOOKUP(V1987, Fornecedores!A:F, 6, FALSE), "")</f>
        <v>PB</v>
      </c>
      <c r="Z1987" s="14" t="str">
        <f>IF(H1987=0, "Pedido entregue!", "Pendente")</f>
        <v>Pedido entregue!</v>
      </c>
      <c r="AA1987" s="74"/>
      <c r="AB1987" s="58" t="str">
        <f>IF(Z1987="Pedido Entregue!", IF(AA1987=1, "Retirado do Almoxarifado", IF(AA1987=2, "Material devolvido", "Aguardando retirada")), IF(Z1987="Pendente", "Entrega pendente", ""))</f>
        <v>Aguardando retirada</v>
      </c>
      <c r="AC1987" s="18">
        <v>1</v>
      </c>
      <c r="AD1987" s="18">
        <f>AC1987/SUMIF($P:$P,P1987,$AC:$AC)</f>
        <v>1</v>
      </c>
      <c r="AE1987" s="18">
        <f>IF(R1987=0,0,AC1987/SUMIF($R:$R,R1987,$AC:$AC))</f>
        <v>0.5</v>
      </c>
      <c r="AF1987" s="18">
        <f>IF(R1987=0,1,0)</f>
        <v>0</v>
      </c>
      <c r="AG1987" s="18">
        <f>IF(R1987=0,#REF!-J1987,0)</f>
        <v>0</v>
      </c>
      <c r="AH1987" t="str">
        <f>TEXT(J1987,"MMMM")</f>
        <v>abril</v>
      </c>
    </row>
    <row r="1988" spans="1:34" ht="12.75" hidden="1" customHeight="1" x14ac:dyDescent="0.25">
      <c r="A1988" s="90" t="str">
        <f>IF(C1988="Oficina Diversos","Oficina Geral",
IF(ISNUMBER(FIND("Estoque - Colhedoras",C1988)),"Colhedoras",IF(ISNUMBER(FIND("Caldeiraria",C1988)),"Caldeiraria",IF(ISNUMBER(FIND("Borracharia",C1988)),"Borracharia",IF(ISNUMBER(FIND("Lubrificação",C1988)),"Lubrificação",
IF(ISNUMBER(FIND("Estoque - Carregadeiras",C1988)),"Carregadeiras",IF(ISNUMBER(FIND("Estoque - Veic. Leves",C1988)),"Veic. Leves",
IF(ISNUMBER(FIND("Estoque - Caminhões",C1988)),"Caminhões",IF(ISNUMBER(FIND("Estoque - Transbordos",C1988)),"Transbordos",
IF(ISNUMBER(FIND("Estoque - Tratores",C1988)),"Tratores",
IF(ISNUMBER(FIND("Estoque - Máquinas pesadas",C1988)),"Máquinas pesadas",
IF(ISNUMBER(FIND("Estoque - Reboques",C1988)),"Reboques",
IF(C1988="Estoque","Estoque",
IF(AND(ISNUMBER(C1988),C1988&gt;1000,C1988&lt;2000),"Caminhões",
IF(AND(ISNUMBER(C1988),C1988&gt;2000,C1988&lt;3000),"Tratores",
IF(AND(ISNUMBER(C1988),C1988&gt;3000,C1988&lt;4000),"Carregadeiras",
IF(AND(ISNUMBER(C1988),C1988&gt;4000,C1988&lt;5000),"Máquinas pesadas",
IF(AND(ISNUMBER(C1988),C1988&gt;5000,C1988&lt;6000),"Colhedoras",
IF(AND(ISNUMBER(C1988),C1988&gt;7000,C1988&lt;8000),"Irrigação",
IF(AND(ISNUMBER(C1988),C1988&gt;8000,C1988&lt;9000),"Reboques",IF(AND(ISNUMBER(C1988),C1988&gt;0,C1988&lt;1000),"Veic. Leves","")))))))))))))))))))))</f>
        <v>Máquinas pesadas</v>
      </c>
      <c r="B1988" s="72"/>
      <c r="C1988" s="2">
        <v>4008</v>
      </c>
      <c r="D1988" s="2">
        <v>83925</v>
      </c>
      <c r="E1988" s="3" t="s">
        <v>733</v>
      </c>
      <c r="F1988" s="14" t="str">
        <f>IF(ISBLANK(K1988), "Apenas Solicitação", "Tem OC")</f>
        <v>Tem OC</v>
      </c>
      <c r="G1988" s="2">
        <v>5</v>
      </c>
      <c r="H1988" s="37">
        <f>G1988-I1988</f>
        <v>0</v>
      </c>
      <c r="I1988" s="38">
        <v>5</v>
      </c>
      <c r="J1988" s="4">
        <v>45755</v>
      </c>
      <c r="K1988" s="180">
        <v>45763</v>
      </c>
      <c r="L1988" s="4"/>
      <c r="M1988" s="44"/>
      <c r="N1988" s="44" t="str">
        <f>IFERROR(K1988 + VALUE(LEFT(L1988, FIND(" ", L1988) - 1)), "")</f>
        <v/>
      </c>
      <c r="O1988" s="3">
        <f>IF(_xlfn.DAYS(K1988,J1988)&lt;0, "Aguardando OC", _xlfn.DAYS(K1988,J1988))</f>
        <v>8</v>
      </c>
      <c r="P1988" s="14">
        <v>398440</v>
      </c>
      <c r="Q1988" s="169">
        <v>1142740</v>
      </c>
      <c r="R1988" s="14">
        <v>166421</v>
      </c>
      <c r="S1988" s="2">
        <v>722</v>
      </c>
      <c r="T1988" s="135" t="s">
        <v>263</v>
      </c>
      <c r="U1988" s="21">
        <v>160.15</v>
      </c>
      <c r="V1988" s="2">
        <v>1388</v>
      </c>
      <c r="W1988" s="43" t="str">
        <f>IFERROR(VLOOKUP(V1988, Fornecedores!A:C, 3, FALSE), "")</f>
        <v xml:space="preserve">TELE TINTAS         </v>
      </c>
      <c r="X1988" s="43" t="str">
        <f>IFERROR(VLOOKUP(V1988, Fornecedores!A:E, 5, FALSE), "")</f>
        <v>João Pessoa</v>
      </c>
      <c r="Y1988" s="43" t="str">
        <f>IFERROR(VLOOKUP(V1988, Fornecedores!A:F, 6, FALSE), "")</f>
        <v>PB</v>
      </c>
      <c r="Z1988" s="14" t="str">
        <f>IF(H1988=0, "Pedido entregue!", "Pendente")</f>
        <v>Pedido entregue!</v>
      </c>
      <c r="AA1988" s="74">
        <v>1</v>
      </c>
      <c r="AB1988" s="58" t="str">
        <f>IF(Z1988="Pedido Entregue!", IF(AA1988=1, "Retirado do Almoxarifado", IF(AA1988=2, "Material devolvido", "Aguardando retirada")), IF(Z1988="Pendente", "Entrega pendente", ""))</f>
        <v>Retirado do Almoxarifado</v>
      </c>
      <c r="AC1988" s="18">
        <v>1</v>
      </c>
      <c r="AD1988" s="18">
        <f>AC1988/SUMIF($P:$P,P1988,$AC:$AC)</f>
        <v>1</v>
      </c>
      <c r="AE1988" s="18">
        <f>IF(R1988=0,0,AC1988/SUMIF($R:$R,R1988,$AC:$AC))</f>
        <v>0.5</v>
      </c>
      <c r="AF1988" s="18">
        <f>IF(R1988=0,1,0)</f>
        <v>0</v>
      </c>
      <c r="AG1988" s="18">
        <f>IF(R1988=0,#REF!-J1988,0)</f>
        <v>0</v>
      </c>
      <c r="AH1988" t="str">
        <f>TEXT(J1988,"MMMM")</f>
        <v>abril</v>
      </c>
    </row>
    <row r="1989" spans="1:34" ht="12.75" hidden="1" customHeight="1" x14ac:dyDescent="0.25">
      <c r="A1989" s="90" t="str">
        <f>IF(C1989="Oficina Diversos","Oficina Geral",
IF(ISNUMBER(FIND("Estoque - Colhedoras",C1989)),"Colhedoras",IF(ISNUMBER(FIND("Caldeiraria",C1989)),"Caldeiraria",IF(ISNUMBER(FIND("Borracharia",C1989)),"Borracharia",IF(ISNUMBER(FIND("Lubrificação",C1989)),"Lubrificação",
IF(ISNUMBER(FIND("Estoque - Carregadeiras",C1989)),"Carregadeiras",IF(ISNUMBER(FIND("Estoque - Veic. Leves",C1989)),"Veic. Leves",
IF(ISNUMBER(FIND("Estoque - Caminhões",C1989)),"Caminhões",IF(ISNUMBER(FIND("Estoque - Transbordos",C1989)),"Transbordos",
IF(ISNUMBER(FIND("Estoque - Tratores",C1989)),"Tratores",
IF(ISNUMBER(FIND("Estoque - Máquinas pesadas",C1989)),"Máquinas pesadas",
IF(ISNUMBER(FIND("Estoque - Reboques",C1989)),"Reboques",
IF(C1989="Estoque","Estoque",
IF(AND(ISNUMBER(C1989),C1989&gt;1000,C1989&lt;2000),"Caminhões",
IF(AND(ISNUMBER(C1989),C1989&gt;2000,C1989&lt;3000),"Tratores",
IF(AND(ISNUMBER(C1989),C1989&gt;3000,C1989&lt;4000),"Carregadeiras",
IF(AND(ISNUMBER(C1989),C1989&gt;4000,C1989&lt;5000),"Máquinas pesadas",
IF(AND(ISNUMBER(C1989),C1989&gt;5000,C1989&lt;6000),"Colhedoras",
IF(AND(ISNUMBER(C1989),C1989&gt;7000,C1989&lt;8000),"Irrigação",
IF(AND(ISNUMBER(C1989),C1989&gt;8000,C1989&lt;9000),"Reboques",IF(AND(ISNUMBER(C1989),C1989&gt;0,C1989&lt;1000),"Veic. Leves","")))))))))))))))))))))</f>
        <v>Carregadeiras</v>
      </c>
      <c r="C1989" s="113">
        <v>3030</v>
      </c>
      <c r="D1989" s="2">
        <v>83944</v>
      </c>
      <c r="E1989" s="3" t="s">
        <v>20881</v>
      </c>
      <c r="F1989" s="101" t="str">
        <f>IF(ISBLANK(K1989), "Apenas Solicitação", "Tem OC")</f>
        <v>Tem OC</v>
      </c>
      <c r="G1989" s="2">
        <v>1</v>
      </c>
      <c r="H1989" s="102">
        <f>G1989-I1989</f>
        <v>0</v>
      </c>
      <c r="I1989" s="103">
        <v>1</v>
      </c>
      <c r="J1989" s="4">
        <v>45838</v>
      </c>
      <c r="K1989" s="180">
        <v>45842</v>
      </c>
      <c r="L1989" s="3" t="s">
        <v>20151</v>
      </c>
      <c r="M1989" s="104" t="str">
        <f ca="1">IF(OR(N1989="", N1989=0), "", IF(N1989&gt;TODAY(), "No prazo", "Atrasado"))</f>
        <v>Atrasado</v>
      </c>
      <c r="N1989" s="104">
        <f>IFERROR(K1989 + VALUE(LEFT(L1989, FIND(" ", L1989) - 1)), "")</f>
        <v>45842</v>
      </c>
      <c r="O1989" s="105">
        <f>IF(_xlfn.DAYS(K1989,J1989)&lt;0, "Aguardando OC", _xlfn.DAYS(K1989,J1989))</f>
        <v>4</v>
      </c>
      <c r="P1989" s="14">
        <v>409507</v>
      </c>
      <c r="Q1989" s="12"/>
      <c r="R1989" s="14">
        <v>170435</v>
      </c>
      <c r="S1989" s="2">
        <v>221</v>
      </c>
      <c r="T1989" s="135" t="s">
        <v>1029</v>
      </c>
      <c r="U1989" s="21">
        <v>156.80000000000001</v>
      </c>
      <c r="V1989" s="2">
        <v>6039</v>
      </c>
      <c r="W1989" s="105" t="str">
        <f>IFERROR(VLOOKUP(V1989, Fornecedores!A:C, 3, FALSE), "")</f>
        <v>IDEAL DISTRIBUIDORA DE PEÇAS</v>
      </c>
      <c r="X1989" s="105" t="str">
        <f>IFERROR(VLOOKUP(V1989, Fornecedores!A:E, 5, FALSE), "")</f>
        <v>Campina Grande</v>
      </c>
      <c r="Y1989" s="105" t="str">
        <f>IFERROR(VLOOKUP(V1989, Fornecedores!A:F, 6, FALSE), "")</f>
        <v>PB</v>
      </c>
      <c r="Z1989" s="101" t="str">
        <f>IF(H1989=0, "Pedido entregue!", "Pendente")</f>
        <v>Pedido entregue!</v>
      </c>
      <c r="AB1989" s="132" t="str">
        <f>IF(Z1989="Pedido Entregue!", IF(AA1989=1, "Retirado do Almoxarifado", IF(AA1989=2, "Material devolvido", "Aguardando retirada")), IF(Z1989="Pendente", "Entrega pendente", ""))</f>
        <v>Aguardando retirada</v>
      </c>
      <c r="AC1989" s="18">
        <v>1</v>
      </c>
      <c r="AD1989" s="18">
        <f>AC1989/SUMIF($P:$P,P1989,$AC:$AC)</f>
        <v>1</v>
      </c>
      <c r="AE1989" s="18">
        <f>IF(R1989=0,0,AC1989/SUMIF($R:$R,R1989,$AC:$AC))</f>
        <v>0.2</v>
      </c>
      <c r="AF1989" s="18">
        <f>IF(R1989=0,1,0)</f>
        <v>0</v>
      </c>
      <c r="AH1989" t="str">
        <f>TEXT(J1989,"MMMM")</f>
        <v>junho</v>
      </c>
    </row>
    <row r="1990" spans="1:34" ht="12.75" hidden="1" customHeight="1" x14ac:dyDescent="0.25">
      <c r="A1990" s="90" t="str">
        <f>IF(C1990="Oficina Diversos","Oficina Geral",
IF(ISNUMBER(FIND("Estoque - Colhedoras",C1990)),"Colhedoras",IF(ISNUMBER(FIND("Caldeiraria",C1990)),"Caldeiraria",IF(ISNUMBER(FIND("Borracharia",C1990)),"Borracharia",IF(ISNUMBER(FIND("Lubrificação",C1990)),"Lubrificação",
IF(ISNUMBER(FIND("Estoque - Carregadeiras",C1990)),"Carregadeiras",IF(ISNUMBER(FIND("Estoque - Veic. Leves",C1990)),"Veic. Leves",
IF(ISNUMBER(FIND("Estoque - Caminhões",C1990)),"Caminhões",IF(ISNUMBER(FIND("Estoque - Transbordos",C1990)),"Transbordos",
IF(ISNUMBER(FIND("Estoque - Tratores",C1990)),"Tratores",
IF(ISNUMBER(FIND("Estoque - Máquinas pesadas",C1990)),"Máquinas pesadas",
IF(ISNUMBER(FIND("Estoque - Reboques",C1990)),"Reboques",
IF(C1990="Estoque","Estoque",
IF(AND(ISNUMBER(C1990),C1990&gt;1000,C1990&lt;2000),"Caminhões",
IF(AND(ISNUMBER(C1990),C1990&gt;2000,C1990&lt;3000),"Tratores",
IF(AND(ISNUMBER(C1990),C1990&gt;3000,C1990&lt;4000),"Carregadeiras",
IF(AND(ISNUMBER(C1990),C1990&gt;4000,C1990&lt;5000),"Máquinas pesadas",
IF(AND(ISNUMBER(C1990),C1990&gt;5000,C1990&lt;6000),"Colhedoras",
IF(AND(ISNUMBER(C1990),C1990&gt;7000,C1990&lt;8000),"Irrigação",
IF(AND(ISNUMBER(C1990),C1990&gt;8000,C1990&lt;9000),"Reboques",IF(AND(ISNUMBER(C1990),C1990&gt;0,C1990&lt;1000),"Veic. Leves","")))))))))))))))))))))</f>
        <v>Tratores</v>
      </c>
      <c r="B1990" s="18"/>
      <c r="C1990" s="2">
        <v>2036</v>
      </c>
      <c r="D1990" s="2">
        <v>83945</v>
      </c>
      <c r="E1990" s="3" t="s">
        <v>373</v>
      </c>
      <c r="F1990" s="14" t="str">
        <f>IF(ISBLANK(K1990), "Apenas Solicitação", "Tem OC")</f>
        <v>Tem OC</v>
      </c>
      <c r="G1990" s="2">
        <v>1</v>
      </c>
      <c r="H1990" s="37">
        <f>G1990-I1990</f>
        <v>0</v>
      </c>
      <c r="I1990" s="38">
        <v>1</v>
      </c>
      <c r="J1990" s="4">
        <v>45736</v>
      </c>
      <c r="K1990" s="180">
        <v>45756</v>
      </c>
      <c r="L1990" s="4"/>
      <c r="M1990" s="44"/>
      <c r="N1990" s="44" t="str">
        <f>IFERROR(K1990 + VALUE(LEFT(L1990, FIND(" ", L1990) - 1)), "")</f>
        <v/>
      </c>
      <c r="O1990" s="3">
        <f>IF(_xlfn.DAYS(K1990,J1990)&lt;0, "Aguardando OC", _xlfn.DAYS(K1990,J1990))</f>
        <v>20</v>
      </c>
      <c r="P1990" s="14">
        <v>396701</v>
      </c>
      <c r="Q1990" s="169">
        <v>1138031</v>
      </c>
      <c r="R1990" s="14">
        <v>166066</v>
      </c>
      <c r="S1990" s="2">
        <v>692</v>
      </c>
      <c r="T1990" s="135" t="s">
        <v>106</v>
      </c>
      <c r="U1990" s="21">
        <v>124.32</v>
      </c>
      <c r="V1990" s="2">
        <v>13341</v>
      </c>
      <c r="W1990" s="43" t="str">
        <f>IFERROR(VLOOKUP(V1990, Fornecedores!A:C, 3, FALSE), "")</f>
        <v>DISMA DISTRIBUIDORA</v>
      </c>
      <c r="X1990" s="43" t="str">
        <f>IFERROR(VLOOKUP(V1990, Fornecedores!A:E, 5, FALSE), "")</f>
        <v>Araçatuba</v>
      </c>
      <c r="Y1990" s="43" t="str">
        <f>IFERROR(VLOOKUP(V1990, Fornecedores!A:F, 6, FALSE), "")</f>
        <v>SP</v>
      </c>
      <c r="Z1990" s="14" t="str">
        <f>IF(H1990=0, "Pedido entregue!", "Pendente")</f>
        <v>Pedido entregue!</v>
      </c>
      <c r="AA1990" s="74">
        <v>1</v>
      </c>
      <c r="AB1990" s="58" t="str">
        <f>IF(Z1990="Pedido Entregue!", IF(AA1990=1, "Retirado do Almoxarifado", IF(AA1990=2, "Material devolvido", "Aguardando retirada")), IF(Z1990="Pendente", "Entrega pendente", ""))</f>
        <v>Retirado do Almoxarifado</v>
      </c>
      <c r="AC1990" s="18">
        <v>1</v>
      </c>
      <c r="AD1990" s="18">
        <f>AC1990/SUMIF($P:$P,P1990,$AC:$AC)</f>
        <v>1</v>
      </c>
      <c r="AE1990" s="18">
        <f>IF(R1990=0,0,AC1990/SUMIF($R:$R,R1990,$AC:$AC))</f>
        <v>0.16666666666666666</v>
      </c>
      <c r="AF1990" s="18">
        <f>IF(R1990=0,1,0)</f>
        <v>0</v>
      </c>
      <c r="AG1990" s="18">
        <f>IF(R1990=0,#REF!-J1990,0)</f>
        <v>0</v>
      </c>
      <c r="AH1990" t="str">
        <f>TEXT(J1990,"MMMM")</f>
        <v>março</v>
      </c>
    </row>
    <row r="1991" spans="1:34" ht="12.75" customHeight="1" x14ac:dyDescent="0.25">
      <c r="A1991" s="90" t="str">
        <f>IF(C1991="Oficina Diversos","Oficina Geral",
IF(ISNUMBER(FIND("Estoque - Colhedoras",C1991)),"Colhedoras",IF(ISNUMBER(FIND("Caldeiraria",C1991)),"Caldeiraria",IF(ISNUMBER(FIND("Borracharia",C1991)),"Borracharia",IF(ISNUMBER(FIND("Lubrificação",C1991)),"Lubrificação",
IF(ISNUMBER(FIND("Estoque - Carregadeiras",C1991)),"Carregadeiras",IF(ISNUMBER(FIND("Estoque - Veic. Leves",C1991)),"Veic. Leves",
IF(ISNUMBER(FIND("Estoque - Caminhões",C1991)),"Caminhões",IF(ISNUMBER(FIND("Estoque - Transbordos",C1991)),"Transbordos",
IF(ISNUMBER(FIND("Estoque - Tratores",C1991)),"Tratores",
IF(ISNUMBER(FIND("Estoque - Máquinas pesadas",C1991)),"Máquinas pesadas",
IF(ISNUMBER(FIND("Estoque - Reboques",C1991)),"Reboques",
IF(C1991="Estoque","Estoque",
IF(AND(ISNUMBER(C1991),C1991&gt;1000,C1991&lt;2000),"Caminhões",
IF(AND(ISNUMBER(C1991),C1991&gt;2000,C1991&lt;3000),"Tratores",
IF(AND(ISNUMBER(C1991),C1991&gt;3000,C1991&lt;4000),"Carregadeiras",
IF(AND(ISNUMBER(C1991),C1991&gt;4000,C1991&lt;5000),"Máquinas pesadas",
IF(AND(ISNUMBER(C1991),C1991&gt;5000,C1991&lt;6000),"Colhedoras",
IF(AND(ISNUMBER(C1991),C1991&gt;7000,C1991&lt;8000),"Irrigação",
IF(AND(ISNUMBER(C1991),C1991&gt;8000,C1991&lt;9000),"Reboques",IF(AND(ISNUMBER(C1991),C1991&gt;0,C1991&lt;1000),"Veic. Leves","")))))))))))))))))))))</f>
        <v>Colhedoras</v>
      </c>
      <c r="C1991" s="113">
        <v>5001</v>
      </c>
      <c r="D1991" s="2">
        <v>84011</v>
      </c>
      <c r="E1991" s="3" t="s">
        <v>20427</v>
      </c>
      <c r="F1991" s="101" t="str">
        <f>IF(ISBLANK(K1991), "Apenas Solicitação", "Tem OC")</f>
        <v>Apenas Solicitação</v>
      </c>
      <c r="G1991" s="2">
        <v>1</v>
      </c>
      <c r="H1991" s="102">
        <f>G1991-I1991</f>
        <v>1</v>
      </c>
      <c r="I1991" s="103"/>
      <c r="J1991" s="4">
        <v>45819</v>
      </c>
      <c r="K1991" s="14"/>
      <c r="L1991" s="3"/>
      <c r="M1991" s="104" t="str">
        <f ca="1">IF(OR(N1991="", N1991=0), "", IF(N1991&gt;TODAY(), "No prazo", "Atrasado"))</f>
        <v/>
      </c>
      <c r="N1991" s="104" t="str">
        <f>IFERROR(K1991 + VALUE(LEFT(L1991, FIND(" ", L1991) - 1)), "")</f>
        <v/>
      </c>
      <c r="O1991" s="105" t="str">
        <f>IF(_xlfn.DAYS(K1991,J1991)&lt;0, "Aguardando OC", _xlfn.DAYS(K1991,J1991))</f>
        <v>Aguardando OC</v>
      </c>
      <c r="P1991" s="14">
        <v>406869</v>
      </c>
      <c r="Q1991" s="12"/>
      <c r="R1991" s="14">
        <v>0</v>
      </c>
      <c r="S1991" s="2">
        <v>221</v>
      </c>
      <c r="T1991" s="135" t="s">
        <v>1029</v>
      </c>
      <c r="U1991" s="21">
        <v>0</v>
      </c>
      <c r="V1991" s="2"/>
      <c r="W1991" s="105" t="str">
        <f>IFERROR(VLOOKUP(V1991, Fornecedores!A:C, 3, FALSE), "")</f>
        <v/>
      </c>
      <c r="X1991" s="105" t="str">
        <f>IFERROR(VLOOKUP(V1991, Fornecedores!A:E, 5, FALSE), "")</f>
        <v/>
      </c>
      <c r="Y1991" s="105" t="str">
        <f>IFERROR(VLOOKUP(V1991, Fornecedores!A:F, 6, FALSE), "")</f>
        <v/>
      </c>
      <c r="Z1991" s="101" t="str">
        <f>IF(H1991=0, "Pedido entregue!", "Pendente")</f>
        <v>Pendente</v>
      </c>
      <c r="AB1991" s="132" t="str">
        <f>IF(Z1991="Pedido Entregue!", IF(AA1991=1, "Retirado do Almoxarifado", IF(AA1991=2, "Material devolvido", "Aguardando retirada")), IF(Z1991="Pendente", "Entrega pendente", ""))</f>
        <v>Entrega pendente</v>
      </c>
      <c r="AC1991" s="18">
        <v>1</v>
      </c>
      <c r="AD1991" s="18">
        <f>AC1991/SUMIF($P:$P,P1991,$AC:$AC)</f>
        <v>1</v>
      </c>
      <c r="AE1991" s="18">
        <f>IF(R1991=0,0,AC1991/SUMIF($R:$R,R1991,$AC:$AC))</f>
        <v>0</v>
      </c>
      <c r="AF1991" s="18">
        <f>IF(R1991=0,1,0)</f>
        <v>1</v>
      </c>
      <c r="AH1991" t="str">
        <f>TEXT(J1991,"MMMM")</f>
        <v>junho</v>
      </c>
    </row>
    <row r="1992" spans="1:34" ht="12.75" hidden="1" customHeight="1" x14ac:dyDescent="0.25">
      <c r="A1992" s="90" t="str">
        <f>IF(C1992="Oficina Diversos","Oficina Geral",
IF(ISNUMBER(FIND("Estoque - Colhedoras",C1992)),"Colhedoras",IF(ISNUMBER(FIND("Caldeiraria",C1992)),"Caldeiraria",IF(ISNUMBER(FIND("Borracharia",C1992)),"Borracharia",IF(ISNUMBER(FIND("Lubrificação",C1992)),"Lubrificação",
IF(ISNUMBER(FIND("Estoque - Carregadeiras",C1992)),"Carregadeiras",IF(ISNUMBER(FIND("Estoque - Veic. Leves",C1992)),"Veic. Leves",
IF(ISNUMBER(FIND("Estoque - Caminhões",C1992)),"Caminhões",IF(ISNUMBER(FIND("Estoque - Transbordos",C1992)),"Transbordos",
IF(ISNUMBER(FIND("Estoque - Tratores",C1992)),"Tratores",
IF(ISNUMBER(FIND("Estoque - Máquinas pesadas",C1992)),"Máquinas pesadas",
IF(ISNUMBER(FIND("Estoque - Reboques",C1992)),"Reboques",
IF(C1992="Estoque","Estoque",
IF(AND(ISNUMBER(C1992),C1992&gt;1000,C1992&lt;2000),"Caminhões",
IF(AND(ISNUMBER(C1992),C1992&gt;2000,C1992&lt;3000),"Tratores",
IF(AND(ISNUMBER(C1992),C1992&gt;3000,C1992&lt;4000),"Carregadeiras",
IF(AND(ISNUMBER(C1992),C1992&gt;4000,C1992&lt;5000),"Máquinas pesadas",
IF(AND(ISNUMBER(C1992),C1992&gt;5000,C1992&lt;6000),"Colhedoras",
IF(AND(ISNUMBER(C1992),C1992&gt;7000,C1992&lt;8000),"Irrigação",
IF(AND(ISNUMBER(C1992),C1992&gt;8000,C1992&lt;9000),"Reboques",IF(AND(ISNUMBER(C1992),C1992&gt;0,C1992&lt;1000),"Veic. Leves","")))))))))))))))))))))</f>
        <v>Carregadeiras</v>
      </c>
      <c r="B1992" s="72"/>
      <c r="C1992" s="2">
        <v>3030</v>
      </c>
      <c r="D1992" s="2">
        <v>84013</v>
      </c>
      <c r="E1992" s="3" t="s">
        <v>414</v>
      </c>
      <c r="F1992" s="14" t="str">
        <f>IF(ISBLANK(K1992), "Apenas Solicitação", "Tem OC")</f>
        <v>Tem OC</v>
      </c>
      <c r="G1992" s="2">
        <v>2</v>
      </c>
      <c r="H1992" s="37">
        <f>G1992-I1992</f>
        <v>0</v>
      </c>
      <c r="I1992" s="38">
        <v>2</v>
      </c>
      <c r="J1992" s="4">
        <v>45730</v>
      </c>
      <c r="K1992" s="180">
        <v>45759</v>
      </c>
      <c r="L1992" s="4"/>
      <c r="M1992" s="44"/>
      <c r="N1992" s="44" t="str">
        <f>IFERROR(K1992 + VALUE(LEFT(L1992, FIND(" ", L1992) - 1)), "")</f>
        <v/>
      </c>
      <c r="O1992" s="3">
        <f>IF(_xlfn.DAYS(K1992,J1992)&lt;0, "Aguardando OC", _xlfn.DAYS(K1992,J1992))</f>
        <v>29</v>
      </c>
      <c r="P1992" s="14">
        <v>396087</v>
      </c>
      <c r="Q1992" s="169">
        <v>1136693</v>
      </c>
      <c r="R1992" s="14">
        <v>166197</v>
      </c>
      <c r="S1992" s="2">
        <v>701</v>
      </c>
      <c r="T1992" s="135" t="s">
        <v>150</v>
      </c>
      <c r="U1992" s="21">
        <v>464</v>
      </c>
      <c r="V1992" s="2">
        <v>10057</v>
      </c>
      <c r="W1992" s="43" t="str">
        <f>IFERROR(VLOOKUP(V1992, Fornecedores!A:C, 3, FALSE), "")</f>
        <v>ARMAZEM MIX</v>
      </c>
      <c r="X1992" s="43" t="str">
        <f>IFERROR(VLOOKUP(V1992, Fornecedores!A:E, 5, FALSE), "")</f>
        <v>Recife</v>
      </c>
      <c r="Y1992" s="43" t="str">
        <f>IFERROR(VLOOKUP(V1992, Fornecedores!A:F, 6, FALSE), "")</f>
        <v>PE</v>
      </c>
      <c r="Z1992" s="14" t="str">
        <f>IF(H1992=0, "Pedido entregue!", "Pendente")</f>
        <v>Pedido entregue!</v>
      </c>
      <c r="AA1992" s="74"/>
      <c r="AB1992" s="58" t="str">
        <f>IF(Z1992="Pedido Entregue!", IF(AA1992=1, "Retirado do Almoxarifado", IF(AA1992=2, "Material devolvido", "Aguardando retirada")), IF(Z1992="Pendente", "Entrega pendente", ""))</f>
        <v>Aguardando retirada</v>
      </c>
      <c r="AC1992" s="18">
        <v>1</v>
      </c>
      <c r="AD1992" s="18">
        <f>AC1992/SUMIF($P:$P,P1992,$AC:$AC)</f>
        <v>1</v>
      </c>
      <c r="AE1992" s="18">
        <f>IF(R1992=0,0,AC1992/SUMIF($R:$R,R1992,$AC:$AC))</f>
        <v>0.1</v>
      </c>
      <c r="AF1992" s="18">
        <f>IF(R1992=0,1,0)</f>
        <v>0</v>
      </c>
      <c r="AG1992" s="18">
        <f>IF(R1992=0,#REF!-J1992,0)</f>
        <v>0</v>
      </c>
      <c r="AH1992" t="str">
        <f>TEXT(J1992,"MMMM")</f>
        <v>março</v>
      </c>
    </row>
    <row r="1993" spans="1:34" ht="12.75" hidden="1" customHeight="1" x14ac:dyDescent="0.25">
      <c r="A1993" s="90" t="str">
        <f>IF(C1993="Oficina Diversos","Oficina Geral",
IF(ISNUMBER(FIND("Estoque - Colhedoras",C1993)),"Colhedoras",IF(ISNUMBER(FIND("Caldeiraria",C1993)),"Caldeiraria",IF(ISNUMBER(FIND("Borracharia",C1993)),"Borracharia",IF(ISNUMBER(FIND("Lubrificação",C1993)),"Lubrificação",
IF(ISNUMBER(FIND("Estoque - Carregadeiras",C1993)),"Carregadeiras",IF(ISNUMBER(FIND("Estoque - Veic. Leves",C1993)),"Veic. Leves",
IF(ISNUMBER(FIND("Estoque - Caminhões",C1993)),"Caminhões",IF(ISNUMBER(FIND("Estoque - Transbordos",C1993)),"Transbordos",
IF(ISNUMBER(FIND("Estoque - Tratores",C1993)),"Tratores",
IF(ISNUMBER(FIND("Estoque - Máquinas pesadas",C1993)),"Máquinas pesadas",
IF(ISNUMBER(FIND("Estoque - Reboques",C1993)),"Reboques",
IF(C1993="Estoque","Estoque",
IF(AND(ISNUMBER(C1993),C1993&gt;1000,C1993&lt;2000),"Caminhões",
IF(AND(ISNUMBER(C1993),C1993&gt;2000,C1993&lt;3000),"Tratores",
IF(AND(ISNUMBER(C1993),C1993&gt;3000,C1993&lt;4000),"Carregadeiras",
IF(AND(ISNUMBER(C1993),C1993&gt;4000,C1993&lt;5000),"Máquinas pesadas",
IF(AND(ISNUMBER(C1993),C1993&gt;5000,C1993&lt;6000),"Colhedoras",
IF(AND(ISNUMBER(C1993),C1993&gt;7000,C1993&lt;8000),"Irrigação",
IF(AND(ISNUMBER(C1993),C1993&gt;8000,C1993&lt;9000),"Reboques",IF(AND(ISNUMBER(C1993),C1993&gt;0,C1993&lt;1000),"Veic. Leves","")))))))))))))))))))))</f>
        <v>Carregadeiras</v>
      </c>
      <c r="B1993" s="72"/>
      <c r="C1993" s="2">
        <v>3029</v>
      </c>
      <c r="D1993" s="2">
        <v>84013</v>
      </c>
      <c r="E1993" s="3" t="s">
        <v>414</v>
      </c>
      <c r="F1993" s="14" t="str">
        <f>IF(ISBLANK(K1993), "Apenas Solicitação", "Tem OC")</f>
        <v>Tem OC</v>
      </c>
      <c r="G1993" s="2">
        <v>3</v>
      </c>
      <c r="H1993" s="37">
        <f>G1993-I1993</f>
        <v>0</v>
      </c>
      <c r="I1993" s="38">
        <v>3</v>
      </c>
      <c r="J1993" s="4">
        <v>45730</v>
      </c>
      <c r="K1993" s="180">
        <v>45759</v>
      </c>
      <c r="L1993" s="4"/>
      <c r="M1993" s="44"/>
      <c r="N1993" s="44" t="str">
        <f>IFERROR(K1993 + VALUE(LEFT(L1993, FIND(" ", L1993) - 1)), "")</f>
        <v/>
      </c>
      <c r="O1993" s="3">
        <f>IF(_xlfn.DAYS(K1993,J1993)&lt;0, "Aguardando OC", _xlfn.DAYS(K1993,J1993))</f>
        <v>29</v>
      </c>
      <c r="P1993" s="14">
        <v>396097</v>
      </c>
      <c r="Q1993" s="169">
        <v>1136694</v>
      </c>
      <c r="R1993" s="14">
        <v>166197</v>
      </c>
      <c r="S1993" s="2">
        <v>112</v>
      </c>
      <c r="T1993" s="135" t="s">
        <v>152</v>
      </c>
      <c r="U1993" s="21">
        <v>696</v>
      </c>
      <c r="V1993" s="2">
        <v>10057</v>
      </c>
      <c r="W1993" s="43" t="str">
        <f>IFERROR(VLOOKUP(V1993, Fornecedores!A:C, 3, FALSE), "")</f>
        <v>ARMAZEM MIX</v>
      </c>
      <c r="X1993" s="43" t="str">
        <f>IFERROR(VLOOKUP(V1993, Fornecedores!A:E, 5, FALSE), "")</f>
        <v>Recife</v>
      </c>
      <c r="Y1993" s="43" t="str">
        <f>IFERROR(VLOOKUP(V1993, Fornecedores!A:F, 6, FALSE), "")</f>
        <v>PE</v>
      </c>
      <c r="Z1993" s="14" t="str">
        <f>IF(H1993=0, "Pedido entregue!", "Pendente")</f>
        <v>Pedido entregue!</v>
      </c>
      <c r="AA1993" s="74"/>
      <c r="AB1993" s="58" t="str">
        <f>IF(Z1993="Pedido Entregue!", IF(AA1993=1, "Retirado do Almoxarifado", IF(AA1993=2, "Material devolvido", "Aguardando retirada")), IF(Z1993="Pendente", "Entrega pendente", ""))</f>
        <v>Aguardando retirada</v>
      </c>
      <c r="AC1993" s="18">
        <v>1</v>
      </c>
      <c r="AD1993" s="18">
        <f>AC1993/SUMIF($P:$P,P1993,$AC:$AC)</f>
        <v>1</v>
      </c>
      <c r="AE1993" s="18">
        <f>IF(R1993=0,0,AC1993/SUMIF($R:$R,R1993,$AC:$AC))</f>
        <v>0.1</v>
      </c>
      <c r="AF1993" s="18">
        <f>IF(R1993=0,1,0)</f>
        <v>0</v>
      </c>
      <c r="AG1993" s="18">
        <f>IF(R1993=0,#REF!-J1993,0)</f>
        <v>0</v>
      </c>
      <c r="AH1993" t="str">
        <f>TEXT(J1993,"MMMM")</f>
        <v>março</v>
      </c>
    </row>
    <row r="1994" spans="1:34" ht="12.75" hidden="1" customHeight="1" x14ac:dyDescent="0.25">
      <c r="A1994" s="90" t="str">
        <f>IF(C1994="Oficina Diversos","Oficina Geral",
IF(ISNUMBER(FIND("Estoque - Colhedoras",C1994)),"Colhedoras",IF(ISNUMBER(FIND("Caldeiraria",C1994)),"Caldeiraria",IF(ISNUMBER(FIND("Borracharia",C1994)),"Borracharia",IF(ISNUMBER(FIND("Lubrificação",C1994)),"Lubrificação",
IF(ISNUMBER(FIND("Estoque - Carregadeiras",C1994)),"Carregadeiras",IF(ISNUMBER(FIND("Estoque - Veic. Leves",C1994)),"Veic. Leves",
IF(ISNUMBER(FIND("Estoque - Caminhões",C1994)),"Caminhões",IF(ISNUMBER(FIND("Estoque - Transbordos",C1994)),"Transbordos",
IF(ISNUMBER(FIND("Estoque - Tratores",C1994)),"Tratores",
IF(ISNUMBER(FIND("Estoque - Máquinas pesadas",C1994)),"Máquinas pesadas",
IF(ISNUMBER(FIND("Estoque - Reboques",C1994)),"Reboques",
IF(C1994="Estoque","Estoque",
IF(AND(ISNUMBER(C1994),C1994&gt;1000,C1994&lt;2000),"Caminhões",
IF(AND(ISNUMBER(C1994),C1994&gt;2000,C1994&lt;3000),"Tratores",
IF(AND(ISNUMBER(C1994),C1994&gt;3000,C1994&lt;4000),"Carregadeiras",
IF(AND(ISNUMBER(C1994),C1994&gt;4000,C1994&lt;5000),"Máquinas pesadas",
IF(AND(ISNUMBER(C1994),C1994&gt;5000,C1994&lt;6000),"Colhedoras",
IF(AND(ISNUMBER(C1994),C1994&gt;7000,C1994&lt;8000),"Irrigação",
IF(AND(ISNUMBER(C1994),C1994&gt;8000,C1994&lt;9000),"Reboques",IF(AND(ISNUMBER(C1994),C1994&gt;0,C1994&lt;1000),"Veic. Leves","")))))))))))))))))))))</f>
        <v>Carregadeiras</v>
      </c>
      <c r="B1994" s="72"/>
      <c r="C1994" s="2" t="s">
        <v>1091</v>
      </c>
      <c r="D1994" s="2">
        <v>84013</v>
      </c>
      <c r="E1994" s="3" t="s">
        <v>414</v>
      </c>
      <c r="F1994" s="14" t="str">
        <f>IF(ISBLANK(K1994), "Apenas Solicitação", "Tem OC")</f>
        <v>Tem OC</v>
      </c>
      <c r="G1994" s="2">
        <v>8</v>
      </c>
      <c r="H1994" s="37">
        <f>G1994-I1994</f>
        <v>0</v>
      </c>
      <c r="I1994" s="38">
        <v>8</v>
      </c>
      <c r="J1994" s="4">
        <v>45803</v>
      </c>
      <c r="K1994" s="180">
        <v>45804</v>
      </c>
      <c r="L1994" s="3" t="s">
        <v>20151</v>
      </c>
      <c r="M1994" s="44" t="str">
        <f ca="1">IF(OR(N1994="", N1994=0), "", IF(N1994&gt;TODAY(), "No prazo", "Atrasado"))</f>
        <v>Atrasado</v>
      </c>
      <c r="N1994" s="44">
        <f>IFERROR(K1994 + VALUE(LEFT(L1994, FIND(" ", L1994) - 1)), "")</f>
        <v>45804</v>
      </c>
      <c r="O1994" s="3">
        <f>IF(_xlfn.DAYS(K1994,J1994)&lt;0, "Aguardando OC", _xlfn.DAYS(K1994,J1994))</f>
        <v>1</v>
      </c>
      <c r="P1994" s="14">
        <v>404487</v>
      </c>
      <c r="Q1994" s="12"/>
      <c r="R1994" s="14">
        <v>168258</v>
      </c>
      <c r="S1994" s="2">
        <v>221</v>
      </c>
      <c r="T1994" s="135" t="s">
        <v>1029</v>
      </c>
      <c r="U1994" s="21">
        <v>1882.4</v>
      </c>
      <c r="V1994" s="2">
        <v>10057</v>
      </c>
      <c r="W1994" s="43" t="str">
        <f>IFERROR(VLOOKUP(V1994, Fornecedores!A:C, 3, FALSE), "")</f>
        <v>ARMAZEM MIX</v>
      </c>
      <c r="X1994" s="43" t="str">
        <f>IFERROR(VLOOKUP(V1994, Fornecedores!A:E, 5, FALSE), "")</f>
        <v>Recife</v>
      </c>
      <c r="Y1994" s="43" t="str">
        <f>IFERROR(VLOOKUP(V1994, Fornecedores!A:F, 6, FALSE), "")</f>
        <v>PE</v>
      </c>
      <c r="Z1994" s="14" t="str">
        <f>IF(H1994=0, "Pedido entregue!", "Pendente")</f>
        <v>Pedido entregue!</v>
      </c>
      <c r="AA1994" s="74"/>
      <c r="AB1994" s="58" t="str">
        <f>IF(Z1994="Pedido Entregue!", IF(AA1994=1, "Retirado do Almoxarifado", IF(AA1994=2, "Material devolvido", "Aguardando retirada")), IF(Z1994="Pendente", "Entrega pendente", ""))</f>
        <v>Aguardando retirada</v>
      </c>
      <c r="AC1994" s="18">
        <v>1</v>
      </c>
      <c r="AD1994" s="18">
        <f>AC1994/SUMIF($P:$P,P1994,$AC:$AC)</f>
        <v>1</v>
      </c>
      <c r="AE1994" s="18">
        <f>IF(R1994=0,0,AC1994/SUMIF($R:$R,R1994,$AC:$AC))</f>
        <v>0.16666666666666666</v>
      </c>
      <c r="AF1994" s="18">
        <f>IF(R1994=0,1,0)</f>
        <v>0</v>
      </c>
      <c r="AH1994" t="str">
        <f>TEXT(J1994,"MMMM")</f>
        <v>maio</v>
      </c>
    </row>
    <row r="1995" spans="1:34" ht="12.75" hidden="1" customHeight="1" x14ac:dyDescent="0.25">
      <c r="A1995" s="90" t="str">
        <f>IF(C1995="Oficina Diversos","Oficina Geral",
IF(ISNUMBER(FIND("Estoque - Colhedoras",C1995)),"Colhedoras",IF(ISNUMBER(FIND("Caldeiraria",C1995)),"Caldeiraria",IF(ISNUMBER(FIND("Borracharia",C1995)),"Borracharia",IF(ISNUMBER(FIND("Lubrificação",C1995)),"Lubrificação",
IF(ISNUMBER(FIND("Estoque - Carregadeiras",C1995)),"Carregadeiras",IF(ISNUMBER(FIND("Estoque - Veic. Leves",C1995)),"Veic. Leves",
IF(ISNUMBER(FIND("Estoque - Caminhões",C1995)),"Caminhões",IF(ISNUMBER(FIND("Estoque - Transbordos",C1995)),"Transbordos",
IF(ISNUMBER(FIND("Estoque - Tratores",C1995)),"Tratores",
IF(ISNUMBER(FIND("Estoque - Máquinas pesadas",C1995)),"Máquinas pesadas",
IF(ISNUMBER(FIND("Estoque - Reboques",C1995)),"Reboques",
IF(C1995="Estoque","Estoque",
IF(AND(ISNUMBER(C1995),C1995&gt;1000,C1995&lt;2000),"Caminhões",
IF(AND(ISNUMBER(C1995),C1995&gt;2000,C1995&lt;3000),"Tratores",
IF(AND(ISNUMBER(C1995),C1995&gt;3000,C1995&lt;4000),"Carregadeiras",
IF(AND(ISNUMBER(C1995),C1995&gt;4000,C1995&lt;5000),"Máquinas pesadas",
IF(AND(ISNUMBER(C1995),C1995&gt;5000,C1995&lt;6000),"Colhedoras",
IF(AND(ISNUMBER(C1995),C1995&gt;7000,C1995&lt;8000),"Irrigação",
IF(AND(ISNUMBER(C1995),C1995&gt;8000,C1995&lt;9000),"Reboques",IF(AND(ISNUMBER(C1995),C1995&gt;0,C1995&lt;1000),"Veic. Leves","")))))))))))))))))))))</f>
        <v>Caminhões</v>
      </c>
      <c r="B1995" s="72"/>
      <c r="C1995" s="2">
        <v>1008</v>
      </c>
      <c r="D1995" s="2">
        <v>84110</v>
      </c>
      <c r="E1995" s="3" t="s">
        <v>775</v>
      </c>
      <c r="F1995" s="14" t="str">
        <f>IF(ISBLANK(K1995), "Apenas Solicitação", "Tem OC")</f>
        <v>Tem OC</v>
      </c>
      <c r="G1995" s="2">
        <v>1</v>
      </c>
      <c r="H1995" s="37">
        <f>G1995-I1995</f>
        <v>0</v>
      </c>
      <c r="I1995" s="38">
        <v>1</v>
      </c>
      <c r="J1995" s="4">
        <v>45756</v>
      </c>
      <c r="K1995" s="180">
        <v>45763</v>
      </c>
      <c r="L1995" s="3"/>
      <c r="M1995" s="44"/>
      <c r="N1995" s="44" t="str">
        <f>IFERROR(K1995 + VALUE(LEFT(L1995, FIND(" ", L1995) - 1)), "")</f>
        <v/>
      </c>
      <c r="O1995" s="3">
        <f>IF(_xlfn.DAYS(K1995,J1995)&lt;0, "Aguardando OC", _xlfn.DAYS(K1995,J1995))</f>
        <v>7</v>
      </c>
      <c r="P1995" s="14">
        <v>398689</v>
      </c>
      <c r="Q1995" s="169">
        <v>1143267</v>
      </c>
      <c r="R1995" s="14">
        <v>166442</v>
      </c>
      <c r="S1995" s="2">
        <v>684</v>
      </c>
      <c r="T1995" s="135" t="s">
        <v>637</v>
      </c>
      <c r="U1995" s="21">
        <v>19.87</v>
      </c>
      <c r="V1995" s="2">
        <v>2106</v>
      </c>
      <c r="W1995" s="43" t="str">
        <f>IFERROR(VLOOKUP(V1995, Fornecedores!A:C, 3, FALSE), "")</f>
        <v xml:space="preserve">UNIDAS              </v>
      </c>
      <c r="X1995" s="43" t="str">
        <f>IFERROR(VLOOKUP(V1995, Fornecedores!A:E, 5, FALSE), "")</f>
        <v>João Pessoa</v>
      </c>
      <c r="Y1995" s="43" t="str">
        <f>IFERROR(VLOOKUP(V1995, Fornecedores!A:F, 6, FALSE), "")</f>
        <v>PB</v>
      </c>
      <c r="Z1995" s="14" t="str">
        <f>IF(H1995=0, "Pedido entregue!", "Pendente")</f>
        <v>Pedido entregue!</v>
      </c>
      <c r="AA1995" s="74">
        <v>1</v>
      </c>
      <c r="AB1995" s="58" t="str">
        <f>IF(Z1995="Pedido Entregue!", IF(AA1995=1, "Retirado do Almoxarifado", IF(AA1995=2, "Material devolvido", "Aguardando retirada")), IF(Z1995="Pendente", "Entrega pendente", ""))</f>
        <v>Retirado do Almoxarifado</v>
      </c>
      <c r="AC1995" s="18">
        <v>1</v>
      </c>
      <c r="AD1995" s="18">
        <f>AC1995/SUMIF($P:$P,P1995,$AC:$AC)</f>
        <v>1</v>
      </c>
      <c r="AE1995" s="18">
        <f>IF(R1995=0,0,AC1995/SUMIF($R:$R,R1995,$AC:$AC))</f>
        <v>1</v>
      </c>
      <c r="AF1995" s="18">
        <f>IF(R1995=0,1,0)</f>
        <v>0</v>
      </c>
      <c r="AG1995" s="18">
        <f>IF(R1995=0,#REF!-J1995,0)</f>
        <v>0</v>
      </c>
      <c r="AH1995" t="str">
        <f>TEXT(J1995,"MMMM")</f>
        <v>abril</v>
      </c>
    </row>
    <row r="1996" spans="1:34" ht="12.75" hidden="1" customHeight="1" x14ac:dyDescent="0.25">
      <c r="A1996" s="90" t="str">
        <f>IF(C1996="Oficina Diversos","Oficina Geral",
IF(ISNUMBER(FIND("Estoque - Colhedoras",C1996)),"Colhedoras",IF(ISNUMBER(FIND("Caldeiraria",C1996)),"Caldeiraria",IF(ISNUMBER(FIND("Borracharia",C1996)),"Borracharia",IF(ISNUMBER(FIND("Lubrificação",C1996)),"Lubrificação",
IF(ISNUMBER(FIND("Estoque - Carregadeiras",C1996)),"Carregadeiras",IF(ISNUMBER(FIND("Estoque - Veic. Leves",C1996)),"Veic. Leves",
IF(ISNUMBER(FIND("Estoque - Caminhões",C1996)),"Caminhões",IF(ISNUMBER(FIND("Estoque - Transbordos",C1996)),"Transbordos",
IF(ISNUMBER(FIND("Estoque - Tratores",C1996)),"Tratores",
IF(ISNUMBER(FIND("Estoque - Máquinas pesadas",C1996)),"Máquinas pesadas",
IF(ISNUMBER(FIND("Estoque - Reboques",C1996)),"Reboques",
IF(C1996="Estoque","Estoque",
IF(AND(ISNUMBER(C1996),C1996&gt;1000,C1996&lt;2000),"Caminhões",
IF(AND(ISNUMBER(C1996),C1996&gt;2000,C1996&lt;3000),"Tratores",
IF(AND(ISNUMBER(C1996),C1996&gt;3000,C1996&lt;4000),"Carregadeiras",
IF(AND(ISNUMBER(C1996),C1996&gt;4000,C1996&lt;5000),"Máquinas pesadas",
IF(AND(ISNUMBER(C1996),C1996&gt;5000,C1996&lt;6000),"Colhedoras",
IF(AND(ISNUMBER(C1996),C1996&gt;7000,C1996&lt;8000),"Irrigação",
IF(AND(ISNUMBER(C1996),C1996&gt;8000,C1996&lt;9000),"Reboques",IF(AND(ISNUMBER(C1996),C1996&gt;0,C1996&lt;1000),"Veic. Leves","")))))))))))))))))))))</f>
        <v>Carregadeiras</v>
      </c>
      <c r="B1996" s="72"/>
      <c r="C1996" s="2">
        <v>3024</v>
      </c>
      <c r="D1996" s="2">
        <v>84129</v>
      </c>
      <c r="E1996" s="3" t="s">
        <v>397</v>
      </c>
      <c r="F1996" s="14" t="str">
        <f>IF(ISBLANK(K1996), "Apenas Solicitação", "Tem OC")</f>
        <v>Tem OC</v>
      </c>
      <c r="G1996" s="2">
        <v>3</v>
      </c>
      <c r="H1996" s="37">
        <f>G1996-I1996</f>
        <v>0</v>
      </c>
      <c r="I1996" s="38">
        <v>3</v>
      </c>
      <c r="J1996" s="4">
        <v>45730</v>
      </c>
      <c r="K1996" s="180">
        <v>45759</v>
      </c>
      <c r="L1996" s="4"/>
      <c r="M1996" s="44"/>
      <c r="N1996" s="44" t="str">
        <f>IFERROR(K1996 + VALUE(LEFT(L1996, FIND(" ", L1996) - 1)), "")</f>
        <v/>
      </c>
      <c r="O1996" s="3">
        <f>IF(_xlfn.DAYS(K1996,J1996)&lt;0, "Aguardando OC", _xlfn.DAYS(K1996,J1996))</f>
        <v>29</v>
      </c>
      <c r="P1996" s="14">
        <v>396101</v>
      </c>
      <c r="Q1996" s="169">
        <v>1136695</v>
      </c>
      <c r="R1996" s="14">
        <v>0</v>
      </c>
      <c r="S1996" s="2">
        <v>112</v>
      </c>
      <c r="T1996" s="135" t="s">
        <v>152</v>
      </c>
      <c r="U1996" s="21">
        <v>269.7</v>
      </c>
      <c r="V1996" s="2"/>
      <c r="W1996" s="43" t="str">
        <f>IFERROR(VLOOKUP(V1996, Fornecedores!A:C, 3, FALSE), "")</f>
        <v/>
      </c>
      <c r="X1996" s="43" t="str">
        <f>IFERROR(VLOOKUP(V1996, Fornecedores!A:E, 5, FALSE), "")</f>
        <v/>
      </c>
      <c r="Y1996" s="43" t="str">
        <f>IFERROR(VLOOKUP(V1996, Fornecedores!A:F, 6, FALSE), "")</f>
        <v/>
      </c>
      <c r="Z1996" s="14" t="str">
        <f>IF(H1996=0, "Pedido entregue!", "Pendente")</f>
        <v>Pedido entregue!</v>
      </c>
      <c r="AA1996" s="74"/>
      <c r="AB1996" s="58" t="str">
        <f>IF(Z1996="Pedido Entregue!", IF(AA1996=1, "Retirado do Almoxarifado", IF(AA1996=2, "Material devolvido", "Aguardando retirada")), IF(Z1996="Pendente", "Entrega pendente", ""))</f>
        <v>Aguardando retirada</v>
      </c>
      <c r="AC1996" s="18">
        <v>1</v>
      </c>
      <c r="AD1996" s="18">
        <f>AC1996/SUMIF($P:$P,P1996,$AC:$AC)</f>
        <v>1</v>
      </c>
      <c r="AE1996" s="18">
        <f>IF(R1996=0,0,AC1996/SUMIF($R:$R,R1996,$AC:$AC))</f>
        <v>0</v>
      </c>
      <c r="AF1996" s="18">
        <f>IF(R1996=0,1,0)</f>
        <v>1</v>
      </c>
      <c r="AG1996" s="18" t="e">
        <f>IF(R1996=0,#REF!-J1996,0)</f>
        <v>#REF!</v>
      </c>
      <c r="AH1996" t="str">
        <f>TEXT(J1996,"MMMM")</f>
        <v>março</v>
      </c>
    </row>
    <row r="1997" spans="1:34" ht="12.75" hidden="1" customHeight="1" x14ac:dyDescent="0.25">
      <c r="A1997" s="90" t="str">
        <f>IF(C1997="Oficina Diversos","Oficina Geral",
IF(ISNUMBER(FIND("Estoque - Colhedoras",C1997)),"Colhedoras",IF(ISNUMBER(FIND("Caldeiraria",C1997)),"Caldeiraria",IF(ISNUMBER(FIND("Borracharia",C1997)),"Borracharia",IF(ISNUMBER(FIND("Lubrificação",C1997)),"Lubrificação",
IF(ISNUMBER(FIND("Estoque - Carregadeiras",C1997)),"Carregadeiras",IF(ISNUMBER(FIND("Estoque - Veic. Leves",C1997)),"Veic. Leves",
IF(ISNUMBER(FIND("Estoque - Caminhões",C1997)),"Caminhões",IF(ISNUMBER(FIND("Estoque - Transbordos",C1997)),"Transbordos",
IF(ISNUMBER(FIND("Estoque - Tratores",C1997)),"Tratores",
IF(ISNUMBER(FIND("Estoque - Máquinas pesadas",C1997)),"Máquinas pesadas",
IF(ISNUMBER(FIND("Estoque - Reboques",C1997)),"Reboques",
IF(C1997="Estoque","Estoque",
IF(AND(ISNUMBER(C1997),C1997&gt;1000,C1997&lt;2000),"Caminhões",
IF(AND(ISNUMBER(C1997),C1997&gt;2000,C1997&lt;3000),"Tratores",
IF(AND(ISNUMBER(C1997),C1997&gt;3000,C1997&lt;4000),"Carregadeiras",
IF(AND(ISNUMBER(C1997),C1997&gt;4000,C1997&lt;5000),"Máquinas pesadas",
IF(AND(ISNUMBER(C1997),C1997&gt;5000,C1997&lt;6000),"Colhedoras",
IF(AND(ISNUMBER(C1997),C1997&gt;7000,C1997&lt;8000),"Irrigação",
IF(AND(ISNUMBER(C1997),C1997&gt;8000,C1997&lt;9000),"Reboques",IF(AND(ISNUMBER(C1997),C1997&gt;0,C1997&lt;1000),"Veic. Leves","")))))))))))))))))))))</f>
        <v>Carregadeiras</v>
      </c>
      <c r="B1997" s="72"/>
      <c r="C1997" s="2">
        <v>3023</v>
      </c>
      <c r="D1997" s="2">
        <v>84129</v>
      </c>
      <c r="E1997" s="3" t="s">
        <v>397</v>
      </c>
      <c r="F1997" s="14" t="str">
        <f>IF(ISBLANK(K1997), "Apenas Solicitação", "Tem OC")</f>
        <v>Tem OC</v>
      </c>
      <c r="G1997" s="2">
        <v>2</v>
      </c>
      <c r="H1997" s="37">
        <f>G1997-I1997</f>
        <v>0</v>
      </c>
      <c r="I1997" s="38">
        <v>2</v>
      </c>
      <c r="J1997" s="4">
        <v>45730</v>
      </c>
      <c r="K1997" s="180">
        <v>45759</v>
      </c>
      <c r="L1997" s="4"/>
      <c r="M1997" s="44"/>
      <c r="N1997" s="44" t="str">
        <f>IFERROR(K1997 + VALUE(LEFT(L1997, FIND(" ", L1997) - 1)), "")</f>
        <v/>
      </c>
      <c r="O1997" s="3">
        <f>IF(_xlfn.DAYS(K1997,J1997)&lt;0, "Aguardando OC", _xlfn.DAYS(K1997,J1997))</f>
        <v>29</v>
      </c>
      <c r="P1997" s="14">
        <v>396103</v>
      </c>
      <c r="Q1997" s="169">
        <v>1136697</v>
      </c>
      <c r="R1997" s="14">
        <v>0</v>
      </c>
      <c r="S1997" s="2">
        <v>701</v>
      </c>
      <c r="T1997" s="135" t="s">
        <v>150</v>
      </c>
      <c r="U1997" s="21">
        <v>179.8</v>
      </c>
      <c r="V1997" s="2"/>
      <c r="W1997" s="43" t="str">
        <f>IFERROR(VLOOKUP(V1997, Fornecedores!A:C, 3, FALSE), "")</f>
        <v/>
      </c>
      <c r="X1997" s="43" t="str">
        <f>IFERROR(VLOOKUP(V1997, Fornecedores!A:E, 5, FALSE), "")</f>
        <v/>
      </c>
      <c r="Y1997" s="43" t="str">
        <f>IFERROR(VLOOKUP(V1997, Fornecedores!A:F, 6, FALSE), "")</f>
        <v/>
      </c>
      <c r="Z1997" s="14" t="str">
        <f>IF(H1997=0, "Pedido entregue!", "Pendente")</f>
        <v>Pedido entregue!</v>
      </c>
      <c r="AA1997" s="74">
        <v>1</v>
      </c>
      <c r="AB1997" s="58" t="str">
        <f>IF(Z1997="Pedido Entregue!", IF(AA1997=1, "Retirado do Almoxarifado", IF(AA1997=2, "Material devolvido", "Aguardando retirada")), IF(Z1997="Pendente", "Entrega pendente", ""))</f>
        <v>Retirado do Almoxarifado</v>
      </c>
      <c r="AC1997" s="18">
        <v>1</v>
      </c>
      <c r="AD1997" s="18">
        <f>AC1997/SUMIF($P:$P,P1997,$AC:$AC)</f>
        <v>1</v>
      </c>
      <c r="AE1997" s="18">
        <f>IF(R1997=0,0,AC1997/SUMIF($R:$R,R1997,$AC:$AC))</f>
        <v>0</v>
      </c>
      <c r="AF1997" s="18">
        <f>IF(R1997=0,1,0)</f>
        <v>1</v>
      </c>
      <c r="AG1997" s="18" t="e">
        <f>IF(R1997=0,#REF!-J1997,0)</f>
        <v>#REF!</v>
      </c>
      <c r="AH1997" t="str">
        <f>TEXT(J1997,"MMMM")</f>
        <v>março</v>
      </c>
    </row>
    <row r="1998" spans="1:34" ht="12.75" hidden="1" customHeight="1" x14ac:dyDescent="0.25">
      <c r="A1998" s="90" t="str">
        <f>IF(C1998="Oficina Diversos","Oficina Geral",
IF(ISNUMBER(FIND("Estoque - Colhedoras",C1998)),"Colhedoras",IF(ISNUMBER(FIND("Caldeiraria",C1998)),"Caldeiraria",IF(ISNUMBER(FIND("Borracharia",C1998)),"Borracharia",IF(ISNUMBER(FIND("Lubrificação",C1998)),"Lubrificação",
IF(ISNUMBER(FIND("Estoque - Carregadeiras",C1998)),"Carregadeiras",IF(ISNUMBER(FIND("Estoque - Veic. Leves",C1998)),"Veic. Leves",
IF(ISNUMBER(FIND("Estoque - Caminhões",C1998)),"Caminhões",IF(ISNUMBER(FIND("Estoque - Transbordos",C1998)),"Transbordos",
IF(ISNUMBER(FIND("Estoque - Tratores",C1998)),"Tratores",
IF(ISNUMBER(FIND("Estoque - Máquinas pesadas",C1998)),"Máquinas pesadas",
IF(ISNUMBER(FIND("Estoque - Reboques",C1998)),"Reboques",
IF(C1998="Estoque","Estoque",
IF(AND(ISNUMBER(C1998),C1998&gt;1000,C1998&lt;2000),"Caminhões",
IF(AND(ISNUMBER(C1998),C1998&gt;2000,C1998&lt;3000),"Tratores",
IF(AND(ISNUMBER(C1998),C1998&gt;3000,C1998&lt;4000),"Carregadeiras",
IF(AND(ISNUMBER(C1998),C1998&gt;4000,C1998&lt;5000),"Máquinas pesadas",
IF(AND(ISNUMBER(C1998),C1998&gt;5000,C1998&lt;6000),"Colhedoras",
IF(AND(ISNUMBER(C1998),C1998&gt;7000,C1998&lt;8000),"Irrigação",
IF(AND(ISNUMBER(C1998),C1998&gt;8000,C1998&lt;9000),"Reboques",IF(AND(ISNUMBER(C1998),C1998&gt;0,C1998&lt;1000),"Veic. Leves","")))))))))))))))))))))</f>
        <v>Caminhões</v>
      </c>
      <c r="B1998" s="72"/>
      <c r="C1998" s="2">
        <v>1045</v>
      </c>
      <c r="D1998" s="2">
        <v>84136</v>
      </c>
      <c r="E1998" s="3" t="s">
        <v>19882</v>
      </c>
      <c r="F1998" s="14" t="str">
        <f>IF(ISBLANK(K1998), "Apenas Solicitação", "Tem OC")</f>
        <v>Tem OC</v>
      </c>
      <c r="G1998" s="2">
        <v>2</v>
      </c>
      <c r="H1998" s="37">
        <f>G1998-I1998</f>
        <v>0</v>
      </c>
      <c r="I1998" s="38">
        <v>2</v>
      </c>
      <c r="J1998" s="4">
        <v>45793</v>
      </c>
      <c r="K1998" s="180">
        <v>45803</v>
      </c>
      <c r="L1998" s="3" t="s">
        <v>20151</v>
      </c>
      <c r="M1998" s="44" t="str">
        <f ca="1">IF(OR(N1998="", N1998=0), "", IF(N1998&gt;TODAY(), "No prazo", "Atrasado"))</f>
        <v>Atrasado</v>
      </c>
      <c r="N1998" s="44">
        <f>IFERROR(K1998 + VALUE(LEFT(L1998, FIND(" ", L1998) - 1)), "")</f>
        <v>45803</v>
      </c>
      <c r="O1998" s="3">
        <f>IF(_xlfn.DAYS(K1998,J1998)&lt;0, "Aguardando OC", _xlfn.DAYS(K1998,J1998))</f>
        <v>10</v>
      </c>
      <c r="P1998" s="14">
        <v>403189</v>
      </c>
      <c r="Q1998" s="12"/>
      <c r="R1998" s="14">
        <v>168125</v>
      </c>
      <c r="S1998" s="2">
        <v>221</v>
      </c>
      <c r="T1998" s="135" t="s">
        <v>1029</v>
      </c>
      <c r="U1998" s="21">
        <v>410</v>
      </c>
      <c r="V1998" s="2">
        <v>4604</v>
      </c>
      <c r="W1998" s="43" t="str">
        <f>IFERROR(VLOOKUP(V1998, Fornecedores!A:C, 3, FALSE), "")</f>
        <v>CABINE</v>
      </c>
      <c r="X1998" s="43" t="str">
        <f>IFERROR(VLOOKUP(V1998, Fornecedores!A:E, 5, FALSE), "")</f>
        <v>Recife</v>
      </c>
      <c r="Y1998" s="43" t="str">
        <f>IFERROR(VLOOKUP(V1998, Fornecedores!A:F, 6, FALSE), "")</f>
        <v>PE</v>
      </c>
      <c r="Z1998" s="14" t="str">
        <f>IF(H1998=0, "Pedido entregue!", "Pendente")</f>
        <v>Pedido entregue!</v>
      </c>
      <c r="AA1998" s="74">
        <v>1</v>
      </c>
      <c r="AB1998" s="58" t="str">
        <f>IF(Z1998="Pedido Entregue!", IF(AA1998=1, "Retirado do Almoxarifado", IF(AA1998=2, "Material devolvido", "Aguardando retirada")), IF(Z1998="Pendente", "Entrega pendente", ""))</f>
        <v>Retirado do Almoxarifado</v>
      </c>
      <c r="AC1998" s="18">
        <v>1</v>
      </c>
      <c r="AD1998" s="18">
        <f>AC1998/SUMIF($P:$P,P1998,$AC:$AC)</f>
        <v>1</v>
      </c>
      <c r="AE1998" s="18">
        <f>IF(R1998=0,0,AC1998/SUMIF($R:$R,R1998,$AC:$AC))</f>
        <v>0.33333333333333331</v>
      </c>
      <c r="AF1998" s="18">
        <f>IF(R1998=0,1,0)</f>
        <v>0</v>
      </c>
      <c r="AH1998" t="str">
        <f>TEXT(J1998,"MMMM")</f>
        <v>maio</v>
      </c>
    </row>
    <row r="1999" spans="1:34" ht="12.75" hidden="1" customHeight="1" x14ac:dyDescent="0.25">
      <c r="A1999" s="90" t="str">
        <f>IF(C1999="Oficina Diversos","Oficina Geral",
IF(ISNUMBER(FIND("Estoque - Colhedoras",C1999)),"Colhedoras",IF(ISNUMBER(FIND("Caldeiraria",C1999)),"Caldeiraria",IF(ISNUMBER(FIND("Borracharia",C1999)),"Borracharia",IF(ISNUMBER(FIND("Lubrificação",C1999)),"Lubrificação",
IF(ISNUMBER(FIND("Estoque - Carregadeiras",C1999)),"Carregadeiras",IF(ISNUMBER(FIND("Estoque - Veic. Leves",C1999)),"Veic. Leves",
IF(ISNUMBER(FIND("Estoque - Caminhões",C1999)),"Caminhões",IF(ISNUMBER(FIND("Estoque - Transbordos",C1999)),"Transbordos",
IF(ISNUMBER(FIND("Estoque - Tratores",C1999)),"Tratores",
IF(ISNUMBER(FIND("Estoque - Máquinas pesadas",C1999)),"Máquinas pesadas",
IF(ISNUMBER(FIND("Estoque - Reboques",C1999)),"Reboques",
IF(C1999="Estoque","Estoque",
IF(AND(ISNUMBER(C1999),C1999&gt;1000,C1999&lt;2000),"Caminhões",
IF(AND(ISNUMBER(C1999),C1999&gt;2000,C1999&lt;3000),"Tratores",
IF(AND(ISNUMBER(C1999),C1999&gt;3000,C1999&lt;4000),"Carregadeiras",
IF(AND(ISNUMBER(C1999),C1999&gt;4000,C1999&lt;5000),"Máquinas pesadas",
IF(AND(ISNUMBER(C1999),C1999&gt;5000,C1999&lt;6000),"Colhedoras",
IF(AND(ISNUMBER(C1999),C1999&gt;7000,C1999&lt;8000),"Irrigação",
IF(AND(ISNUMBER(C1999),C1999&gt;8000,C1999&lt;9000),"Reboques",IF(AND(ISNUMBER(C1999),C1999&gt;0,C1999&lt;1000),"Veic. Leves","")))))))))))))))))))))</f>
        <v>Caminhões</v>
      </c>
      <c r="B1999"/>
      <c r="C1999" s="69">
        <v>1038</v>
      </c>
      <c r="D1999" s="69">
        <v>84136</v>
      </c>
      <c r="E1999" s="70" t="s">
        <v>19882</v>
      </c>
      <c r="F1999" s="14" t="str">
        <f>IF(ISBLANK(K1999), "Apenas Solicitação", "Tem OC")</f>
        <v>Tem OC</v>
      </c>
      <c r="G1999" s="69">
        <v>1</v>
      </c>
      <c r="H1999" s="37">
        <f>G1999-I1999</f>
        <v>0</v>
      </c>
      <c r="I1999" s="38">
        <v>1</v>
      </c>
      <c r="J1999" s="71">
        <v>45805</v>
      </c>
      <c r="K1999" s="186">
        <v>45810</v>
      </c>
      <c r="L1999" s="70" t="s">
        <v>20152</v>
      </c>
      <c r="M1999" s="44" t="str">
        <f ca="1">IF(OR(N1999="", N1999=0), "", IF(N1999&gt;TODAY(), "No prazo", "Atrasado"))</f>
        <v>Atrasado</v>
      </c>
      <c r="N1999" s="44">
        <f>IFERROR(K1999 + VALUE(LEFT(L1999, FIND(" ", L1999) - 1)), "")</f>
        <v>45811</v>
      </c>
      <c r="O1999" s="3">
        <f>IF(_xlfn.DAYS(K1999,J1999)&lt;0, "Aguardando OC", _xlfn.DAYS(K1999,J1999))</f>
        <v>5</v>
      </c>
      <c r="P1999" s="195">
        <v>404946</v>
      </c>
      <c r="Q1999" s="12"/>
      <c r="R1999" s="195">
        <v>168499</v>
      </c>
      <c r="S1999" s="69">
        <v>221</v>
      </c>
      <c r="T1999" s="135" t="s">
        <v>1029</v>
      </c>
      <c r="U1999" s="120">
        <v>446.08</v>
      </c>
      <c r="V1999" s="69">
        <v>4604</v>
      </c>
      <c r="W1999" s="43" t="str">
        <f>IFERROR(VLOOKUP(V1999, Fornecedores!A:C, 3, FALSE), "")</f>
        <v>CABINE</v>
      </c>
      <c r="X1999" s="43" t="str">
        <f>IFERROR(VLOOKUP(V1999, Fornecedores!A:E, 5, FALSE), "")</f>
        <v>Recife</v>
      </c>
      <c r="Y1999" s="43" t="str">
        <f>IFERROR(VLOOKUP(V1999, Fornecedores!A:F, 6, FALSE), "")</f>
        <v>PE</v>
      </c>
      <c r="Z1999" s="14" t="str">
        <f>IF(H1999=0, "Pedido entregue!", "Pendente")</f>
        <v>Pedido entregue!</v>
      </c>
      <c r="AA1999"/>
      <c r="AB1999" s="58" t="str">
        <f>IF(Z1999="Pedido Entregue!", IF(AA1999=1, "Retirado do Almoxarifado", IF(AA1999=2, "Material devolvido", "Aguardando retirada")), IF(Z1999="Pendente", "Entrega pendente", ""))</f>
        <v>Aguardando retirada</v>
      </c>
      <c r="AC1999" s="18">
        <v>1</v>
      </c>
      <c r="AD1999" s="18">
        <f>AC1999/SUMIF($P:$P,P1999,$AC:$AC)</f>
        <v>1</v>
      </c>
      <c r="AE1999" s="18">
        <f>IF(R1999=0,0,AC1999/SUMIF($R:$R,R1999,$AC:$AC))</f>
        <v>0.5</v>
      </c>
      <c r="AF1999" s="18">
        <f>IF(R1999=0,1,0)</f>
        <v>0</v>
      </c>
      <c r="AH1999" t="str">
        <f>TEXT(J1999,"MMMM")</f>
        <v>maio</v>
      </c>
    </row>
    <row r="2000" spans="1:34" ht="12.75" hidden="1" customHeight="1" x14ac:dyDescent="0.25">
      <c r="A2000" s="90" t="str">
        <f>IF(C2000="Oficina Diversos","Oficina Geral",
IF(ISNUMBER(FIND("Estoque - Colhedoras",C2000)),"Colhedoras",IF(ISNUMBER(FIND("Caldeiraria",C2000)),"Caldeiraria",IF(ISNUMBER(FIND("Borracharia",C2000)),"Borracharia",IF(ISNUMBER(FIND("Lubrificação",C2000)),"Lubrificação",
IF(ISNUMBER(FIND("Estoque - Carregadeiras",C2000)),"Carregadeiras",IF(ISNUMBER(FIND("Estoque - Veic. Leves",C2000)),"Veic. Leves",
IF(ISNUMBER(FIND("Estoque - Caminhões",C2000)),"Caminhões",IF(ISNUMBER(FIND("Estoque - Transbordos",C2000)),"Transbordos",
IF(ISNUMBER(FIND("Estoque - Tratores",C2000)),"Tratores",
IF(ISNUMBER(FIND("Estoque - Máquinas pesadas",C2000)),"Máquinas pesadas",
IF(ISNUMBER(FIND("Estoque - Reboques",C2000)),"Reboques",
IF(C2000="Estoque","Estoque",
IF(AND(ISNUMBER(C2000),C2000&gt;1000,C2000&lt;2000),"Caminhões",
IF(AND(ISNUMBER(C2000),C2000&gt;2000,C2000&lt;3000),"Tratores",
IF(AND(ISNUMBER(C2000),C2000&gt;3000,C2000&lt;4000),"Carregadeiras",
IF(AND(ISNUMBER(C2000),C2000&gt;4000,C2000&lt;5000),"Máquinas pesadas",
IF(AND(ISNUMBER(C2000),C2000&gt;5000,C2000&lt;6000),"Colhedoras",
IF(AND(ISNUMBER(C2000),C2000&gt;7000,C2000&lt;8000),"Irrigação",
IF(AND(ISNUMBER(C2000),C2000&gt;8000,C2000&lt;9000),"Reboques",IF(AND(ISNUMBER(C2000),C2000&gt;0,C2000&lt;1000),"Veic. Leves","")))))))))))))))))))))</f>
        <v>Caminhões</v>
      </c>
      <c r="C2000" s="113">
        <v>1027</v>
      </c>
      <c r="D2000" s="2">
        <v>84136</v>
      </c>
      <c r="E2000" s="3" t="s">
        <v>19882</v>
      </c>
      <c r="F2000" s="101" t="str">
        <f>IF(ISBLANK(K2000), "Apenas Solicitação", "Tem OC")</f>
        <v>Tem OC</v>
      </c>
      <c r="G2000" s="2">
        <v>1</v>
      </c>
      <c r="H2000" s="102">
        <f>G2000-I2000</f>
        <v>0</v>
      </c>
      <c r="I2000" s="103">
        <v>1</v>
      </c>
      <c r="J2000" s="4">
        <v>45819</v>
      </c>
      <c r="K2000" s="180">
        <v>45842</v>
      </c>
      <c r="L2000" s="3" t="s">
        <v>20151</v>
      </c>
      <c r="M2000" s="104" t="str">
        <f ca="1">IF(OR(N2000="", N2000=0), "", IF(N2000&gt;TODAY(), "No prazo", "Atrasado"))</f>
        <v>Atrasado</v>
      </c>
      <c r="N2000" s="104">
        <f>IFERROR(K2000 + VALUE(LEFT(L2000, FIND(" ", L2000) - 1)), "")</f>
        <v>45842</v>
      </c>
      <c r="O2000" s="105">
        <f>IF(_xlfn.DAYS(K2000,J2000)&lt;0, "Aguardando OC", _xlfn.DAYS(K2000,J2000))</f>
        <v>23</v>
      </c>
      <c r="P2000" s="14">
        <v>406863</v>
      </c>
      <c r="Q2000" s="12"/>
      <c r="R2000" s="14">
        <v>170428</v>
      </c>
      <c r="S2000" s="2">
        <v>221</v>
      </c>
      <c r="T2000" s="135" t="s">
        <v>1029</v>
      </c>
      <c r="U2000" s="21">
        <v>446.08</v>
      </c>
      <c r="V2000" s="2">
        <v>4604</v>
      </c>
      <c r="W2000" s="105" t="str">
        <f>IFERROR(VLOOKUP(V2000, Fornecedores!A:C, 3, FALSE), "")</f>
        <v>CABINE</v>
      </c>
      <c r="X2000" s="105" t="str">
        <f>IFERROR(VLOOKUP(V2000, Fornecedores!A:E, 5, FALSE), "")</f>
        <v>Recife</v>
      </c>
      <c r="Y2000" s="105" t="str">
        <f>IFERROR(VLOOKUP(V2000, Fornecedores!A:F, 6, FALSE), "")</f>
        <v>PE</v>
      </c>
      <c r="Z2000" s="101" t="str">
        <f>IF(H2000=0, "Pedido entregue!", "Pendente")</f>
        <v>Pedido entregue!</v>
      </c>
      <c r="AB2000" s="132" t="str">
        <f>IF(Z2000="Pedido Entregue!", IF(AA2000=1, "Retirado do Almoxarifado", IF(AA2000=2, "Material devolvido", "Aguardando retirada")), IF(Z2000="Pendente", "Entrega pendente", ""))</f>
        <v>Aguardando retirada</v>
      </c>
      <c r="AC2000" s="18">
        <v>1</v>
      </c>
      <c r="AD2000" s="18">
        <f>AC2000/SUMIF($P:$P,P2000,$AC:$AC)</f>
        <v>1</v>
      </c>
      <c r="AE2000" s="18">
        <f>IF(R2000=0,0,AC2000/SUMIF($R:$R,R2000,$AC:$AC))</f>
        <v>0.33333333333333331</v>
      </c>
      <c r="AF2000" s="18">
        <f>IF(R2000=0,1,0)</f>
        <v>0</v>
      </c>
      <c r="AH2000" t="str">
        <f>TEXT(J2000,"MMMM")</f>
        <v>junho</v>
      </c>
    </row>
    <row r="2001" spans="1:34" ht="12.75" hidden="1" customHeight="1" x14ac:dyDescent="0.25">
      <c r="A2001" s="90" t="str">
        <f>IF(C2001="Oficina Diversos","Oficina Geral",
IF(ISNUMBER(FIND("Estoque - Colhedoras",C2001)),"Colhedoras",IF(ISNUMBER(FIND("Caldeiraria",C2001)),"Caldeiraria",IF(ISNUMBER(FIND("Borracharia",C2001)),"Borracharia",IF(ISNUMBER(FIND("Lubrificação",C2001)),"Lubrificação",
IF(ISNUMBER(FIND("Estoque - Carregadeiras",C2001)),"Carregadeiras",IF(ISNUMBER(FIND("Estoque - Veic. Leves",C2001)),"Veic. Leves",
IF(ISNUMBER(FIND("Estoque - Caminhões",C2001)),"Caminhões",IF(ISNUMBER(FIND("Estoque - Transbordos",C2001)),"Transbordos",
IF(ISNUMBER(FIND("Estoque - Tratores",C2001)),"Tratores",
IF(ISNUMBER(FIND("Estoque - Máquinas pesadas",C2001)),"Máquinas pesadas",
IF(ISNUMBER(FIND("Estoque - Reboques",C2001)),"Reboques",
IF(C2001="Estoque","Estoque",
IF(AND(ISNUMBER(C2001),C2001&gt;1000,C2001&lt;2000),"Caminhões",
IF(AND(ISNUMBER(C2001),C2001&gt;2000,C2001&lt;3000),"Tratores",
IF(AND(ISNUMBER(C2001),C2001&gt;3000,C2001&lt;4000),"Carregadeiras",
IF(AND(ISNUMBER(C2001),C2001&gt;4000,C2001&lt;5000),"Máquinas pesadas",
IF(AND(ISNUMBER(C2001),C2001&gt;5000,C2001&lt;6000),"Colhedoras",
IF(AND(ISNUMBER(C2001),C2001&gt;7000,C2001&lt;8000),"Irrigação",
IF(AND(ISNUMBER(C2001),C2001&gt;8000,C2001&lt;9000),"Reboques",IF(AND(ISNUMBER(C2001),C2001&gt;0,C2001&lt;1000),"Veic. Leves","")))))))))))))))))))))</f>
        <v>Caminhões</v>
      </c>
      <c r="B2001" s="72"/>
      <c r="C2001" s="2">
        <v>1025</v>
      </c>
      <c r="D2001" s="2">
        <v>84214</v>
      </c>
      <c r="E2001" s="10" t="s">
        <v>318</v>
      </c>
      <c r="F2001" s="14" t="str">
        <f>IF(ISBLANK(K2001), "Apenas Solicitação", "Tem OC")</f>
        <v>Tem OC</v>
      </c>
      <c r="G2001" s="2">
        <v>10</v>
      </c>
      <c r="H2001" s="37">
        <f>G2001-I2001</f>
        <v>0</v>
      </c>
      <c r="I2001" s="38">
        <v>10</v>
      </c>
      <c r="J2001" s="4">
        <v>45743</v>
      </c>
      <c r="K2001" s="180">
        <v>45751</v>
      </c>
      <c r="L2001" s="3"/>
      <c r="M2001" s="44"/>
      <c r="N2001" s="44" t="str">
        <f>IFERROR(K2001 + VALUE(LEFT(L2001, FIND(" ", L2001) - 1)), "")</f>
        <v/>
      </c>
      <c r="O2001" s="3">
        <f>IF(_xlfn.DAYS(K2001,J2001)&lt;0, "Aguardando OC", _xlfn.DAYS(K2001,J2001))</f>
        <v>8</v>
      </c>
      <c r="P2001" s="14">
        <v>397341</v>
      </c>
      <c r="Q2001" s="169">
        <v>1139848</v>
      </c>
      <c r="R2001" s="14">
        <v>165804</v>
      </c>
      <c r="S2001" s="2">
        <v>690</v>
      </c>
      <c r="T2001" s="135" t="s">
        <v>312</v>
      </c>
      <c r="U2001" s="21">
        <v>756.7</v>
      </c>
      <c r="V2001" s="2">
        <v>2106</v>
      </c>
      <c r="W2001" s="43" t="str">
        <f>IFERROR(VLOOKUP(V2001, Fornecedores!A:C, 3, FALSE), "")</f>
        <v xml:space="preserve">UNIDAS              </v>
      </c>
      <c r="X2001" s="43" t="str">
        <f>IFERROR(VLOOKUP(V2001, Fornecedores!A:E, 5, FALSE), "")</f>
        <v>João Pessoa</v>
      </c>
      <c r="Y2001" s="43" t="str">
        <f>IFERROR(VLOOKUP(V2001, Fornecedores!A:F, 6, FALSE), "")</f>
        <v>PB</v>
      </c>
      <c r="Z2001" s="14" t="str">
        <f>IF(H2001=0, "Pedido entregue!", "Pendente")</f>
        <v>Pedido entregue!</v>
      </c>
      <c r="AA2001" s="74">
        <v>1</v>
      </c>
      <c r="AB2001" s="58" t="str">
        <f>IF(Z2001="Pedido Entregue!", IF(AA2001=1, "Retirado do Almoxarifado", IF(AA2001=2, "Material devolvido", "Aguardando retirada")), IF(Z2001="Pendente", "Entrega pendente", ""))</f>
        <v>Retirado do Almoxarifado</v>
      </c>
      <c r="AC2001" s="18">
        <v>1</v>
      </c>
      <c r="AD2001" s="18">
        <f>AC2001/SUMIF($P:$P,P2001,$AC:$AC)</f>
        <v>1</v>
      </c>
      <c r="AE2001" s="18">
        <f>IF(R2001=0,0,AC2001/SUMIF($R:$R,R2001,$AC:$AC))</f>
        <v>0.33333333333333331</v>
      </c>
      <c r="AF2001" s="18">
        <f>IF(R2001=0,1,0)</f>
        <v>0</v>
      </c>
      <c r="AG2001" s="18">
        <f>IF(R2001=0,#REF!-J2001,0)</f>
        <v>0</v>
      </c>
      <c r="AH2001" t="str">
        <f>TEXT(J2001,"MMMM")</f>
        <v>março</v>
      </c>
    </row>
    <row r="2002" spans="1:34" ht="12.75" hidden="1" customHeight="1" x14ac:dyDescent="0.25">
      <c r="A2002" s="90" t="str">
        <f>IF(C2002="Oficina Diversos","Oficina Geral",
IF(ISNUMBER(FIND("Estoque - Colhedoras",C2002)),"Colhedoras",IF(ISNUMBER(FIND("Caldeiraria",C2002)),"Caldeiraria",IF(ISNUMBER(FIND("Borracharia",C2002)),"Borracharia",IF(ISNUMBER(FIND("Lubrificação",C2002)),"Lubrificação",
IF(ISNUMBER(FIND("Estoque - Carregadeiras",C2002)),"Carregadeiras",IF(ISNUMBER(FIND("Estoque - Veic. Leves",C2002)),"Veic. Leves",
IF(ISNUMBER(FIND("Estoque - Caminhões",C2002)),"Caminhões",IF(ISNUMBER(FIND("Estoque - Transbordos",C2002)),"Transbordos",
IF(ISNUMBER(FIND("Estoque - Tratores",C2002)),"Tratores",
IF(ISNUMBER(FIND("Estoque - Máquinas pesadas",C2002)),"Máquinas pesadas",
IF(ISNUMBER(FIND("Estoque - Reboques",C2002)),"Reboques",
IF(C2002="Estoque","Estoque",
IF(AND(ISNUMBER(C2002),C2002&gt;1000,C2002&lt;2000),"Caminhões",
IF(AND(ISNUMBER(C2002),C2002&gt;2000,C2002&lt;3000),"Tratores",
IF(AND(ISNUMBER(C2002),C2002&gt;3000,C2002&lt;4000),"Carregadeiras",
IF(AND(ISNUMBER(C2002),C2002&gt;4000,C2002&lt;5000),"Máquinas pesadas",
IF(AND(ISNUMBER(C2002),C2002&gt;5000,C2002&lt;6000),"Colhedoras",
IF(AND(ISNUMBER(C2002),C2002&gt;7000,C2002&lt;8000),"Irrigação",
IF(AND(ISNUMBER(C2002),C2002&gt;8000,C2002&lt;9000),"Reboques",IF(AND(ISNUMBER(C2002),C2002&gt;0,C2002&lt;1000),"Veic. Leves","")))))))))))))))))))))</f>
        <v>Caminhões</v>
      </c>
      <c r="B2002" s="72"/>
      <c r="C2002" s="2">
        <v>1025</v>
      </c>
      <c r="D2002" s="2">
        <v>84290</v>
      </c>
      <c r="E2002" s="10" t="s">
        <v>319</v>
      </c>
      <c r="F2002" s="14" t="str">
        <f>IF(ISBLANK(K2002), "Apenas Solicitação", "Tem OC")</f>
        <v>Tem OC</v>
      </c>
      <c r="G2002" s="2">
        <v>1</v>
      </c>
      <c r="H2002" s="37">
        <f>G2002-I2002</f>
        <v>0</v>
      </c>
      <c r="I2002" s="38">
        <v>1</v>
      </c>
      <c r="J2002" s="4">
        <v>45743</v>
      </c>
      <c r="K2002" s="180">
        <v>45751</v>
      </c>
      <c r="L2002" s="3"/>
      <c r="M2002" s="44"/>
      <c r="N2002" s="44" t="str">
        <f>IFERROR(K2002 + VALUE(LEFT(L2002, FIND(" ", L2002) - 1)), "")</f>
        <v/>
      </c>
      <c r="O2002" s="3">
        <f>IF(_xlfn.DAYS(K2002,J2002)&lt;0, "Aguardando OC", _xlfn.DAYS(K2002,J2002))</f>
        <v>8</v>
      </c>
      <c r="P2002" s="14">
        <v>397335</v>
      </c>
      <c r="Q2002" s="169">
        <v>1139848</v>
      </c>
      <c r="R2002" s="14">
        <v>165800</v>
      </c>
      <c r="S2002" s="2">
        <v>690</v>
      </c>
      <c r="T2002" s="135" t="s">
        <v>312</v>
      </c>
      <c r="U2002" s="21">
        <v>1978.34</v>
      </c>
      <c r="V2002" s="2">
        <v>3163</v>
      </c>
      <c r="W2002" s="43" t="str">
        <f>IFERROR(VLOOKUP(V2002, Fornecedores!A:C, 3, FALSE), "")</f>
        <v xml:space="preserve">PACAEMBU            </v>
      </c>
      <c r="X2002" s="43" t="str">
        <f>IFERROR(VLOOKUP(V2002, Fornecedores!A:E, 5, FALSE), "")</f>
        <v>Jaboatão dos Guararapes</v>
      </c>
      <c r="Y2002" s="43" t="str">
        <f>IFERROR(VLOOKUP(V2002, Fornecedores!A:F, 6, FALSE), "")</f>
        <v>PE</v>
      </c>
      <c r="Z2002" s="14" t="str">
        <f>IF(H2002=0, "Pedido entregue!", "Pendente")</f>
        <v>Pedido entregue!</v>
      </c>
      <c r="AA2002" s="74">
        <v>1</v>
      </c>
      <c r="AB2002" s="58" t="str">
        <f>IF(Z2002="Pedido Entregue!", IF(AA2002=1, "Retirado do Almoxarifado", IF(AA2002=2, "Material devolvido", "Aguardando retirada")), IF(Z2002="Pendente", "Entrega pendente", ""))</f>
        <v>Retirado do Almoxarifado</v>
      </c>
      <c r="AC2002" s="18">
        <v>1</v>
      </c>
      <c r="AD2002" s="18">
        <f>AC2002/SUMIF($P:$P,P2002,$AC:$AC)</f>
        <v>1</v>
      </c>
      <c r="AE2002" s="18">
        <f>IF(R2002=0,0,AC2002/SUMIF($R:$R,R2002,$AC:$AC))</f>
        <v>0.16666666666666666</v>
      </c>
      <c r="AF2002" s="18">
        <f>IF(R2002=0,1,0)</f>
        <v>0</v>
      </c>
      <c r="AG2002" s="18">
        <f>IF(R2002=0,#REF!-J2002,0)</f>
        <v>0</v>
      </c>
      <c r="AH2002" t="str">
        <f>TEXT(J2002,"MMMM")</f>
        <v>março</v>
      </c>
    </row>
    <row r="2003" spans="1:34" ht="12.75" hidden="1" customHeight="1" x14ac:dyDescent="0.25">
      <c r="A2003" s="90" t="str">
        <f>IF(C2003="Oficina Diversos","Oficina Geral",
IF(ISNUMBER(FIND("Estoque - Colhedoras",C2003)),"Colhedoras",IF(ISNUMBER(FIND("Caldeiraria",C2003)),"Caldeiraria",IF(ISNUMBER(FIND("Borracharia",C2003)),"Borracharia",IF(ISNUMBER(FIND("Lubrificação",C2003)),"Lubrificação",
IF(ISNUMBER(FIND("Estoque - Carregadeiras",C2003)),"Carregadeiras",IF(ISNUMBER(FIND("Estoque - Veic. Leves",C2003)),"Veic. Leves",
IF(ISNUMBER(FIND("Estoque - Caminhões",C2003)),"Caminhões",IF(ISNUMBER(FIND("Estoque - Transbordos",C2003)),"Transbordos",
IF(ISNUMBER(FIND("Estoque - Tratores",C2003)),"Tratores",
IF(ISNUMBER(FIND("Estoque - Máquinas pesadas",C2003)),"Máquinas pesadas",
IF(ISNUMBER(FIND("Estoque - Reboques",C2003)),"Reboques",
IF(C2003="Estoque","Estoque",
IF(AND(ISNUMBER(C2003),C2003&gt;1000,C2003&lt;2000),"Caminhões",
IF(AND(ISNUMBER(C2003),C2003&gt;2000,C2003&lt;3000),"Tratores",
IF(AND(ISNUMBER(C2003),C2003&gt;3000,C2003&lt;4000),"Carregadeiras",
IF(AND(ISNUMBER(C2003),C2003&gt;4000,C2003&lt;5000),"Máquinas pesadas",
IF(AND(ISNUMBER(C2003),C2003&gt;5000,C2003&lt;6000),"Colhedoras",
IF(AND(ISNUMBER(C2003),C2003&gt;7000,C2003&lt;8000),"Irrigação",
IF(AND(ISNUMBER(C2003),C2003&gt;8000,C2003&lt;9000),"Reboques",IF(AND(ISNUMBER(C2003),C2003&gt;0,C2003&lt;1000),"Veic. Leves","")))))))))))))))))))))</f>
        <v>Carregadeiras</v>
      </c>
      <c r="B2003" s="72"/>
      <c r="C2003" s="42">
        <v>3023</v>
      </c>
      <c r="D2003" s="42">
        <v>84373</v>
      </c>
      <c r="E2003" s="43" t="s">
        <v>1297</v>
      </c>
      <c r="F2003" s="14" t="str">
        <f>IF(ISBLANK(K2003), "Apenas Solicitação", "Tem OC")</f>
        <v>Tem OC</v>
      </c>
      <c r="G2003" s="42">
        <v>1</v>
      </c>
      <c r="H2003" s="37">
        <f>G2003-I2003</f>
        <v>0</v>
      </c>
      <c r="I2003" s="38">
        <v>1</v>
      </c>
      <c r="J2003" s="44">
        <v>45786</v>
      </c>
      <c r="K2003" s="185">
        <v>45792</v>
      </c>
      <c r="L2003" s="44"/>
      <c r="M2003" s="44"/>
      <c r="N2003" s="44" t="str">
        <f>IFERROR(K2003 + VALUE(LEFT(L2003, FIND(" ", L2003) - 1)), "")</f>
        <v/>
      </c>
      <c r="O2003" s="3">
        <f>IF(_xlfn.DAYS(K2003,J2003)&lt;0, "Aguardando OC", _xlfn.DAYS(K2003,J2003))</f>
        <v>6</v>
      </c>
      <c r="P2003" s="191">
        <v>402323</v>
      </c>
      <c r="Q2003" s="54"/>
      <c r="R2003" s="191">
        <v>167748</v>
      </c>
      <c r="S2003" s="49"/>
      <c r="T2003" s="267"/>
      <c r="U2003" s="45">
        <v>1174.01</v>
      </c>
      <c r="V2003" s="42">
        <v>9824</v>
      </c>
      <c r="W2003" s="43" t="str">
        <f>IFERROR(VLOOKUP(V2003, Fornecedores!A:C, 3, FALSE), "")</f>
        <v>COMERCIAL AGRICOLA</v>
      </c>
      <c r="X2003" s="43" t="str">
        <f>IFERROR(VLOOKUP(V2003, Fornecedores!A:E, 5, FALSE), "")</f>
        <v>Recife</v>
      </c>
      <c r="Y2003" s="43" t="str">
        <f>IFERROR(VLOOKUP(V2003, Fornecedores!A:F, 6, FALSE), "")</f>
        <v>PE</v>
      </c>
      <c r="Z2003" s="14" t="str">
        <f>IF(H2003=0, "Pedido entregue!", "Pendente")</f>
        <v>Pedido entregue!</v>
      </c>
      <c r="AA2003" s="74">
        <v>1</v>
      </c>
      <c r="AB2003" s="58" t="str">
        <f>IF(Z2003="Pedido Entregue!", IF(AA2003=1, "Retirado do Almoxarifado", IF(AA2003=2, "Material devolvido", "Aguardando retirada")), IF(Z2003="Pendente", "Entrega pendente", ""))</f>
        <v>Retirado do Almoxarifado</v>
      </c>
      <c r="AC2003" s="18">
        <v>1</v>
      </c>
      <c r="AD2003" s="18">
        <f>AC2003/SUMIF($P:$P,P2003,$AC:$AC)</f>
        <v>1</v>
      </c>
      <c r="AE2003" s="18">
        <f>IF(R2003=0,0,AC2003/SUMIF($R:$R,R2003,$AC:$AC))</f>
        <v>7.6923076923076927E-2</v>
      </c>
      <c r="AF2003" s="18">
        <f>IF(R2003=0,1,0)</f>
        <v>0</v>
      </c>
      <c r="AG2003" s="18">
        <f>IF(R2003=0,#REF!-J2003,0)</f>
        <v>0</v>
      </c>
      <c r="AH2003" t="str">
        <f>TEXT(J2003,"MMMM")</f>
        <v>maio</v>
      </c>
    </row>
    <row r="2004" spans="1:34" ht="12.75" hidden="1" customHeight="1" x14ac:dyDescent="0.25">
      <c r="A2004" s="90" t="str">
        <f>IF(C2004="Oficina Diversos","Oficina Geral",
IF(ISNUMBER(FIND("Estoque - Colhedoras",C2004)),"Colhedoras",IF(ISNUMBER(FIND("Caldeiraria",C2004)),"Caldeiraria",IF(ISNUMBER(FIND("Borracharia",C2004)),"Borracharia",IF(ISNUMBER(FIND("Lubrificação",C2004)),"Lubrificação",
IF(ISNUMBER(FIND("Estoque - Carregadeiras",C2004)),"Carregadeiras",IF(ISNUMBER(FIND("Estoque - Veic. Leves",C2004)),"Veic. Leves",
IF(ISNUMBER(FIND("Estoque - Caminhões",C2004)),"Caminhões",IF(ISNUMBER(FIND("Estoque - Transbordos",C2004)),"Transbordos",
IF(ISNUMBER(FIND("Estoque - Tratores",C2004)),"Tratores",
IF(ISNUMBER(FIND("Estoque - Máquinas pesadas",C2004)),"Máquinas pesadas",
IF(ISNUMBER(FIND("Estoque - Reboques",C2004)),"Reboques",
IF(C2004="Estoque","Estoque",
IF(AND(ISNUMBER(C2004),C2004&gt;1000,C2004&lt;2000),"Caminhões",
IF(AND(ISNUMBER(C2004),C2004&gt;2000,C2004&lt;3000),"Tratores",
IF(AND(ISNUMBER(C2004),C2004&gt;3000,C2004&lt;4000),"Carregadeiras",
IF(AND(ISNUMBER(C2004),C2004&gt;4000,C2004&lt;5000),"Máquinas pesadas",
IF(AND(ISNUMBER(C2004),C2004&gt;5000,C2004&lt;6000),"Colhedoras",
IF(AND(ISNUMBER(C2004),C2004&gt;7000,C2004&lt;8000),"Irrigação",
IF(AND(ISNUMBER(C2004),C2004&gt;8000,C2004&lt;9000),"Reboques",IF(AND(ISNUMBER(C2004),C2004&gt;0,C2004&lt;1000),"Veic. Leves","")))))))))))))))))))))</f>
        <v>Caminhões</v>
      </c>
      <c r="B2004"/>
      <c r="C2004" s="133">
        <v>1021</v>
      </c>
      <c r="D2004" s="2">
        <v>84490</v>
      </c>
      <c r="E2004" s="3" t="s">
        <v>19829</v>
      </c>
      <c r="F2004" s="112" t="str">
        <f>IF(ISBLANK(K2004), "Apenas Solicitação", "Tem OC")</f>
        <v>Tem OC</v>
      </c>
      <c r="G2004" s="2">
        <v>1</v>
      </c>
      <c r="H2004" s="148">
        <f>G2004-I2004</f>
        <v>0</v>
      </c>
      <c r="I2004" s="114">
        <v>1</v>
      </c>
      <c r="J2004" s="4">
        <v>45790</v>
      </c>
      <c r="K2004" s="180">
        <v>45797</v>
      </c>
      <c r="L2004" s="3"/>
      <c r="M2004" s="115"/>
      <c r="N2004" s="115" t="str">
        <f>IFERROR(K2004 + VALUE(LEFT(L2004, FIND(" ", L2004) - 1)), "")</f>
        <v/>
      </c>
      <c r="O2004" s="116">
        <f>IF(_xlfn.DAYS(K2004,J2004)&lt;0, "Aguardando OC", _xlfn.DAYS(K2004,J2004))</f>
        <v>7</v>
      </c>
      <c r="P2004" s="14">
        <v>402772</v>
      </c>
      <c r="Q2004" s="54"/>
      <c r="R2004" s="14">
        <v>167905</v>
      </c>
      <c r="S2004" s="42">
        <v>221</v>
      </c>
      <c r="T2004" s="150" t="s">
        <v>1029</v>
      </c>
      <c r="U2004" s="45">
        <v>665</v>
      </c>
      <c r="V2004" s="2">
        <v>1623</v>
      </c>
      <c r="W2004" s="118" t="str">
        <f>IFERROR(VLOOKUP(V2004, Fornecedores!A:C, 3, FALSE), "")</f>
        <v xml:space="preserve">ORLANDO PECAS       </v>
      </c>
      <c r="X2004" s="118" t="str">
        <f>IFERROR(VLOOKUP(V2004, Fornecedores!A:E, 5, FALSE), "")</f>
        <v>Recife</v>
      </c>
      <c r="Y2004" s="118" t="str">
        <f>IFERROR(VLOOKUP(V2004, Fornecedores!A:F, 6, FALSE), "")</f>
        <v>PE</v>
      </c>
      <c r="Z2004" s="112" t="str">
        <f>IF(H2004=0, "Pedido entregue!", "Pendente")</f>
        <v>Pedido entregue!</v>
      </c>
      <c r="AA2004" s="74">
        <v>1</v>
      </c>
      <c r="AB2004" s="58" t="str">
        <f>IF(Z2004="Pedido Entregue!", IF(AA2004=1, "Retirado do Almoxarifado", IF(AA2004=2, "Material devolvido", "Aguardando retirada")), IF(Z2004="Pendente", "Entrega pendente", ""))</f>
        <v>Retirado do Almoxarifado</v>
      </c>
      <c r="AC2004" s="18">
        <v>1</v>
      </c>
      <c r="AD2004" s="18">
        <f>AC2004/SUMIF($P:$P,P2004,$AC:$AC)</f>
        <v>1</v>
      </c>
      <c r="AE2004" s="18">
        <f>IF(R2004=0,0,AC2004/SUMIF($R:$R,R2004,$AC:$AC))</f>
        <v>1</v>
      </c>
      <c r="AF2004" s="18">
        <f>IF(R2004=0,1,0)</f>
        <v>0</v>
      </c>
      <c r="AH2004" t="str">
        <f>TEXT(J2004,"MMMM")</f>
        <v>maio</v>
      </c>
    </row>
    <row r="2005" spans="1:34" ht="12.75" hidden="1" customHeight="1" x14ac:dyDescent="0.25">
      <c r="A2005" s="90" t="str">
        <f>IF(C2005="Oficina Diversos","Oficina Geral",
IF(ISNUMBER(FIND("Estoque - Colhedoras",C2005)),"Colhedoras",IF(ISNUMBER(FIND("Caldeiraria",C2005)),"Caldeiraria",IF(ISNUMBER(FIND("Borracharia",C2005)),"Borracharia",IF(ISNUMBER(FIND("Lubrificação",C2005)),"Lubrificação",
IF(ISNUMBER(FIND("Estoque - Carregadeiras",C2005)),"Carregadeiras",IF(ISNUMBER(FIND("Estoque - Veic. Leves",C2005)),"Veic. Leves",
IF(ISNUMBER(FIND("Estoque - Caminhões",C2005)),"Caminhões",IF(ISNUMBER(FIND("Estoque - Transbordos",C2005)),"Transbordos",
IF(ISNUMBER(FIND("Estoque - Tratores",C2005)),"Tratores",
IF(ISNUMBER(FIND("Estoque - Máquinas pesadas",C2005)),"Máquinas pesadas",
IF(ISNUMBER(FIND("Estoque - Reboques",C2005)),"Reboques",
IF(C2005="Estoque","Estoque",
IF(AND(ISNUMBER(C2005),C2005&gt;1000,C2005&lt;2000),"Caminhões",
IF(AND(ISNUMBER(C2005),C2005&gt;2000,C2005&lt;3000),"Tratores",
IF(AND(ISNUMBER(C2005),C2005&gt;3000,C2005&lt;4000),"Carregadeiras",
IF(AND(ISNUMBER(C2005),C2005&gt;4000,C2005&lt;5000),"Máquinas pesadas",
IF(AND(ISNUMBER(C2005),C2005&gt;5000,C2005&lt;6000),"Colhedoras",
IF(AND(ISNUMBER(C2005),C2005&gt;7000,C2005&lt;8000),"Irrigação",
IF(AND(ISNUMBER(C2005),C2005&gt;8000,C2005&lt;9000),"Reboques",IF(AND(ISNUMBER(C2005),C2005&gt;0,C2005&lt;1000),"Veic. Leves","")))))))))))))))))))))</f>
        <v>Tratores</v>
      </c>
      <c r="C2005" s="107">
        <v>2044</v>
      </c>
      <c r="D2005" s="107">
        <v>84717</v>
      </c>
      <c r="E2005" s="108" t="s">
        <v>20182</v>
      </c>
      <c r="F2005" s="101" t="str">
        <f>IF(ISBLANK(K2005), "Apenas Solicitação", "Tem OC")</f>
        <v>Tem OC</v>
      </c>
      <c r="G2005" s="107">
        <v>6</v>
      </c>
      <c r="H2005" s="102">
        <f>G2005-I2005</f>
        <v>0</v>
      </c>
      <c r="I2005" s="103">
        <v>6</v>
      </c>
      <c r="J2005" s="109">
        <v>45806</v>
      </c>
      <c r="K2005" s="190">
        <v>45811</v>
      </c>
      <c r="L2005" s="108" t="s">
        <v>20153</v>
      </c>
      <c r="M2005" s="104" t="str">
        <f ca="1">IF(OR(N2005="", N2005=0), "", IF(N2005&gt;TODAY(), "No prazo", "Atrasado"))</f>
        <v>Atrasado</v>
      </c>
      <c r="N2005" s="104">
        <f>IFERROR(K2005 + VALUE(LEFT(L2005, FIND(" ", L2005) - 1)), "")</f>
        <v>45813</v>
      </c>
      <c r="O2005" s="105">
        <f>IF(_xlfn.DAYS(K2005,J2005)&lt;0, "Aguardando OC", _xlfn.DAYS(K2005,J2005))</f>
        <v>5</v>
      </c>
      <c r="P2005" s="196">
        <v>405098</v>
      </c>
      <c r="Q2005" s="12"/>
      <c r="R2005" s="196">
        <v>168571</v>
      </c>
      <c r="S2005" s="107">
        <v>221</v>
      </c>
      <c r="T2005" s="135" t="s">
        <v>1029</v>
      </c>
      <c r="U2005" s="110">
        <v>730.68</v>
      </c>
      <c r="V2005" s="107">
        <v>13341</v>
      </c>
      <c r="W2005" s="105" t="str">
        <f>IFERROR(VLOOKUP(V2005, Fornecedores!A:C, 3, FALSE), "")</f>
        <v>DISMA DISTRIBUIDORA</v>
      </c>
      <c r="X2005" s="105" t="str">
        <f>IFERROR(VLOOKUP(V2005, Fornecedores!A:E, 5, FALSE), "")</f>
        <v>Araçatuba</v>
      </c>
      <c r="Y2005" s="105" t="str">
        <f>IFERROR(VLOOKUP(V2005, Fornecedores!A:F, 6, FALSE), "")</f>
        <v>SP</v>
      </c>
      <c r="Z2005" s="101" t="str">
        <f>IF(H2005=0, "Pedido entregue!", "Pendente")</f>
        <v>Pedido entregue!</v>
      </c>
      <c r="AB2005" s="58" t="str">
        <f>IF(Z2005="Pedido Entregue!", IF(AA2005=1, "Retirado do Almoxarifado", IF(AA2005=2, "Material devolvido", "Aguardando retirada")), IF(Z2005="Pendente", "Entrega pendente", ""))</f>
        <v>Aguardando retirada</v>
      </c>
      <c r="AC2005" s="18">
        <v>1</v>
      </c>
      <c r="AD2005" s="18">
        <f>AC2005/SUMIF($P:$P,P2005,$AC:$AC)</f>
        <v>1</v>
      </c>
      <c r="AE2005" s="18">
        <f>IF(R2005=0,0,AC2005/SUMIF($R:$R,R2005,$AC:$AC))</f>
        <v>0.125</v>
      </c>
      <c r="AF2005" s="18">
        <f>IF(R2005=0,1,0)</f>
        <v>0</v>
      </c>
      <c r="AH2005" t="str">
        <f>TEXT(J2005,"MMMM")</f>
        <v>maio</v>
      </c>
    </row>
    <row r="2006" spans="1:34" ht="12.75" hidden="1" customHeight="1" x14ac:dyDescent="0.25">
      <c r="A2006" s="90" t="str">
        <f>IF(C2006="Oficina Diversos","Oficina Geral",
IF(ISNUMBER(FIND("Estoque - Colhedoras",C2006)),"Colhedoras",IF(ISNUMBER(FIND("Caldeiraria",C2006)),"Caldeiraria",IF(ISNUMBER(FIND("Borracharia",C2006)),"Borracharia",IF(ISNUMBER(FIND("Lubrificação",C2006)),"Lubrificação",
IF(ISNUMBER(FIND("Estoque - Carregadeiras",C2006)),"Carregadeiras",IF(ISNUMBER(FIND("Estoque - Veic. Leves",C2006)),"Veic. Leves",
IF(ISNUMBER(FIND("Estoque - Caminhões",C2006)),"Caminhões",IF(ISNUMBER(FIND("Estoque - Transbordos",C2006)),"Transbordos",
IF(ISNUMBER(FIND("Estoque - Tratores",C2006)),"Tratores",
IF(ISNUMBER(FIND("Estoque - Máquinas pesadas",C2006)),"Máquinas pesadas",
IF(ISNUMBER(FIND("Estoque - Reboques",C2006)),"Reboques",
IF(C2006="Estoque","Estoque",
IF(AND(ISNUMBER(C2006),C2006&gt;1000,C2006&lt;2000),"Caminhões",
IF(AND(ISNUMBER(C2006),C2006&gt;2000,C2006&lt;3000),"Tratores",
IF(AND(ISNUMBER(C2006),C2006&gt;3000,C2006&lt;4000),"Carregadeiras",
IF(AND(ISNUMBER(C2006),C2006&gt;4000,C2006&lt;5000),"Máquinas pesadas",
IF(AND(ISNUMBER(C2006),C2006&gt;5000,C2006&lt;6000),"Colhedoras",
IF(AND(ISNUMBER(C2006),C2006&gt;7000,C2006&lt;8000),"Irrigação",
IF(AND(ISNUMBER(C2006),C2006&gt;8000,C2006&lt;9000),"Reboques",IF(AND(ISNUMBER(C2006),C2006&gt;0,C2006&lt;1000),"Veic. Leves","")))))))))))))))))))))</f>
        <v>Caldeiraria</v>
      </c>
      <c r="C2006" s="140" t="s">
        <v>1093</v>
      </c>
      <c r="D2006" s="139">
        <v>84777</v>
      </c>
      <c r="E2006" s="141" t="s">
        <v>20283</v>
      </c>
      <c r="F2006" s="101" t="str">
        <f>IF(ISBLANK(K2006), "Apenas Solicitação", "Tem OC")</f>
        <v>Tem OC</v>
      </c>
      <c r="G2006" s="139">
        <v>13</v>
      </c>
      <c r="H2006" s="102">
        <f>G2006-I2006</f>
        <v>0</v>
      </c>
      <c r="I2006" s="103">
        <v>13</v>
      </c>
      <c r="J2006" s="142">
        <v>45813</v>
      </c>
      <c r="K2006" s="182">
        <v>45821</v>
      </c>
      <c r="L2006" s="141" t="s">
        <v>20155</v>
      </c>
      <c r="M2006" s="104" t="str">
        <f ca="1">IF(OR(N2006="", N2006=0), "", IF(N2006&gt;TODAY(), "No prazo", "Atrasado"))</f>
        <v>Atrasado</v>
      </c>
      <c r="N2006" s="104">
        <f>IFERROR(K2006 + VALUE(LEFT(L2006, FIND(" ", L2006) - 1)), "")</f>
        <v>45822</v>
      </c>
      <c r="O2006" s="105">
        <f>IF(_xlfn.DAYS(K2006,J2006)&lt;0, "Aguardando OC", _xlfn.DAYS(K2006,J2006))</f>
        <v>8</v>
      </c>
      <c r="P2006" s="199">
        <v>406011</v>
      </c>
      <c r="Q2006" s="12"/>
      <c r="R2006" s="199">
        <v>169096</v>
      </c>
      <c r="S2006" s="139">
        <v>221</v>
      </c>
      <c r="T2006" s="135" t="s">
        <v>1029</v>
      </c>
      <c r="U2006" s="165">
        <v>132.6</v>
      </c>
      <c r="V2006" s="139">
        <v>1264</v>
      </c>
      <c r="W2006" s="105" t="str">
        <f>IFERROR(VLOOKUP(V2006, Fornecedores!A:C, 3, FALSE), "")</f>
        <v xml:space="preserve">INCOMTUBOS          </v>
      </c>
      <c r="X2006" s="105" t="str">
        <f>IFERROR(VLOOKUP(V2006, Fornecedores!A:E, 5, FALSE), "")</f>
        <v>Recife</v>
      </c>
      <c r="Y2006" s="105" t="str">
        <f>IFERROR(VLOOKUP(V2006, Fornecedores!A:F, 6, FALSE), "")</f>
        <v>PE</v>
      </c>
      <c r="Z2006" s="101" t="str">
        <f>IF(H2006=0, "Pedido entregue!", "Pendente")</f>
        <v>Pedido entregue!</v>
      </c>
      <c r="AB2006" s="132" t="str">
        <f>IF(Z2006="Pedido Entregue!", IF(AA2006=1, "Retirado do Almoxarifado", IF(AA2006=2, "Material devolvido", "Aguardando retirada")), IF(Z2006="Pendente", "Entrega pendente", ""))</f>
        <v>Aguardando retirada</v>
      </c>
      <c r="AC2006" s="18">
        <v>1</v>
      </c>
      <c r="AD2006" s="18">
        <f>AC2006/SUMIF($P:$P,P2006,$AC:$AC)</f>
        <v>1</v>
      </c>
      <c r="AE2006" s="18">
        <f>IF(R2006=0,0,AC2006/SUMIF($R:$R,R2006,$AC:$AC))</f>
        <v>0.2</v>
      </c>
      <c r="AF2006" s="18">
        <f>IF(R2006=0,1,0)</f>
        <v>0</v>
      </c>
      <c r="AH2006" t="str">
        <f>TEXT(J2006,"MMMM")</f>
        <v>junho</v>
      </c>
    </row>
    <row r="2007" spans="1:34" ht="12.75" customHeight="1" x14ac:dyDescent="0.25">
      <c r="A2007" s="90" t="str">
        <f>IF(C2007="Oficina Diversos","Oficina Geral",
IF(ISNUMBER(FIND("Estoque - Colhedoras",C2007)),"Colhedoras",IF(ISNUMBER(FIND("Caldeiraria",C2007)),"Caldeiraria",IF(ISNUMBER(FIND("Borracharia",C2007)),"Borracharia",IF(ISNUMBER(FIND("Lubrificação",C2007)),"Lubrificação",
IF(ISNUMBER(FIND("Estoque - Carregadeiras",C2007)),"Carregadeiras",IF(ISNUMBER(FIND("Estoque - Veic. Leves",C2007)),"Veic. Leves",
IF(ISNUMBER(FIND("Estoque - Caminhões",C2007)),"Caminhões",IF(ISNUMBER(FIND("Estoque - Transbordos",C2007)),"Transbordos",
IF(ISNUMBER(FIND("Estoque - Tratores",C2007)),"Tratores",
IF(ISNUMBER(FIND("Estoque - Máquinas pesadas",C2007)),"Máquinas pesadas",
IF(ISNUMBER(FIND("Estoque - Reboques",C2007)),"Reboques",
IF(C2007="Estoque","Estoque",
IF(AND(ISNUMBER(C2007),C2007&gt;1000,C2007&lt;2000),"Caminhões",
IF(AND(ISNUMBER(C2007),C2007&gt;2000,C2007&lt;3000),"Tratores",
IF(AND(ISNUMBER(C2007),C2007&gt;3000,C2007&lt;4000),"Carregadeiras",
IF(AND(ISNUMBER(C2007),C2007&gt;4000,C2007&lt;5000),"Máquinas pesadas",
IF(AND(ISNUMBER(C2007),C2007&gt;5000,C2007&lt;6000),"Colhedoras",
IF(AND(ISNUMBER(C2007),C2007&gt;7000,C2007&lt;8000),"Irrigação",
IF(AND(ISNUMBER(C2007),C2007&gt;8000,C2007&lt;9000),"Reboques",IF(AND(ISNUMBER(C2007),C2007&gt;0,C2007&lt;1000),"Veic. Leves","")))))))))))))))))))))</f>
        <v>Máquinas pesadas</v>
      </c>
      <c r="C2007" s="171">
        <v>4017</v>
      </c>
      <c r="D2007" s="170">
        <v>84883</v>
      </c>
      <c r="E2007" s="173" t="s">
        <v>20992</v>
      </c>
      <c r="F2007" s="101" t="str">
        <f>IF(ISBLANK(K2007), "Apenas Solicitação", "Tem OC")</f>
        <v>Tem OC</v>
      </c>
      <c r="G2007" s="170">
        <v>1</v>
      </c>
      <c r="H2007" s="102">
        <f>G2007-I2007</f>
        <v>1</v>
      </c>
      <c r="I2007" s="103"/>
      <c r="J2007" s="174">
        <v>45841</v>
      </c>
      <c r="K2007" s="213">
        <v>45850</v>
      </c>
      <c r="L2007" s="173" t="s">
        <v>25989</v>
      </c>
      <c r="M2007" s="104" t="str">
        <f ca="1">IF(OR(N2007="", N2007=0), "", IF(N2007&gt;TODAY(), "No prazo", "Atrasado"))</f>
        <v>Atrasado</v>
      </c>
      <c r="N2007" s="104">
        <f>IFERROR(K2007 + VALUE(LEFT(L2007, FIND(" ", L2007) - 1)), "")</f>
        <v>45857</v>
      </c>
      <c r="O2007" s="105">
        <f>IF(_xlfn.DAYS(K2007,J2007)&lt;0, "Aguardando OC", _xlfn.DAYS(K2007,J2007))</f>
        <v>9</v>
      </c>
      <c r="P2007" s="201">
        <v>410075</v>
      </c>
      <c r="Q2007" s="12"/>
      <c r="R2007" s="212">
        <v>170795</v>
      </c>
      <c r="S2007" s="2">
        <v>221</v>
      </c>
      <c r="T2007" s="135" t="s">
        <v>1029</v>
      </c>
      <c r="U2007" s="170">
        <v>7941</v>
      </c>
      <c r="V2007" s="170">
        <v>3337</v>
      </c>
      <c r="W2007" s="105" t="str">
        <f>IFERROR(VLOOKUP(V2007, Fornecedores!A:C, 3, FALSE), "")</f>
        <v xml:space="preserve">FORNECEDORA         </v>
      </c>
      <c r="X2007" s="105" t="str">
        <f>IFERROR(VLOOKUP(V2007, Fornecedores!A:E, 5, FALSE), "")</f>
        <v>Campina Grande</v>
      </c>
      <c r="Y2007" s="105" t="str">
        <f>IFERROR(VLOOKUP(V2007, Fornecedores!A:F, 6, FALSE), "")</f>
        <v>PB</v>
      </c>
      <c r="Z2007" s="101" t="str">
        <f>IF(H2007=0, "Pedido entregue!", "Pendente")</f>
        <v>Pendente</v>
      </c>
      <c r="AB2007" s="132" t="str">
        <f>IF(Z2007="Pedido Entregue!", IF(AA2007=1, "Retirado do Almoxarifado", IF(AA2007=2, "Material devolvido", "Aguardando retirada")), IF(Z2007="Pendente", "Entrega pendente", ""))</f>
        <v>Entrega pendente</v>
      </c>
      <c r="AC2007" s="18">
        <v>1</v>
      </c>
      <c r="AD2007" s="18">
        <f>AC2007/SUMIF($P:$P,P2007,$AC:$AC)</f>
        <v>1</v>
      </c>
      <c r="AE2007" s="18">
        <f>IF(R2007=0,0,AC2007/SUMIF($R:$R,R2007,$AC:$AC))</f>
        <v>0.1111111111111111</v>
      </c>
      <c r="AF2007" s="18">
        <f>IF(R2007=0,1,0)</f>
        <v>0</v>
      </c>
      <c r="AH2007" t="str">
        <f>TEXT(J2007,"MMMM")</f>
        <v>julho</v>
      </c>
    </row>
    <row r="2008" spans="1:34" ht="12.75" hidden="1" customHeight="1" x14ac:dyDescent="0.25">
      <c r="A2008" s="90" t="str">
        <f>IF(C2008="Oficina Diversos","Oficina Geral",
IF(ISNUMBER(FIND("Estoque - Colhedoras",C2008)),"Colhedoras",IF(ISNUMBER(FIND("Caldeiraria",C2008)),"Caldeiraria",IF(ISNUMBER(FIND("Borracharia",C2008)),"Borracharia",IF(ISNUMBER(FIND("Lubrificação",C2008)),"Lubrificação",
IF(ISNUMBER(FIND("Estoque - Carregadeiras",C2008)),"Carregadeiras",IF(ISNUMBER(FIND("Estoque - Veic. Leves",C2008)),"Veic. Leves",
IF(ISNUMBER(FIND("Estoque - Caminhões",C2008)),"Caminhões",IF(ISNUMBER(FIND("Estoque - Transbordos",C2008)),"Transbordos",
IF(ISNUMBER(FIND("Estoque - Tratores",C2008)),"Tratores",
IF(ISNUMBER(FIND("Estoque - Máquinas pesadas",C2008)),"Máquinas pesadas",
IF(ISNUMBER(FIND("Estoque - Reboques",C2008)),"Reboques",
IF(C2008="Estoque","Estoque",
IF(AND(ISNUMBER(C2008),C2008&gt;1000,C2008&lt;2000),"Caminhões",
IF(AND(ISNUMBER(C2008),C2008&gt;2000,C2008&lt;3000),"Tratores",
IF(AND(ISNUMBER(C2008),C2008&gt;3000,C2008&lt;4000),"Carregadeiras",
IF(AND(ISNUMBER(C2008),C2008&gt;4000,C2008&lt;5000),"Máquinas pesadas",
IF(AND(ISNUMBER(C2008),C2008&gt;5000,C2008&lt;6000),"Colhedoras",
IF(AND(ISNUMBER(C2008),C2008&gt;7000,C2008&lt;8000),"Irrigação",
IF(AND(ISNUMBER(C2008),C2008&gt;8000,C2008&lt;9000),"Reboques",IF(AND(ISNUMBER(C2008),C2008&gt;0,C2008&lt;1000),"Veic. Leves","")))))))))))))))))))))</f>
        <v>Caminhões</v>
      </c>
      <c r="C2008" s="113">
        <v>1023</v>
      </c>
      <c r="D2008" s="2">
        <v>84889</v>
      </c>
      <c r="E2008" s="3" t="s">
        <v>20602</v>
      </c>
      <c r="F2008" s="101" t="str">
        <f>IF(ISBLANK(K2008), "Apenas Solicitação", "Tem OC")</f>
        <v>Tem OC</v>
      </c>
      <c r="G2008" s="2">
        <v>2</v>
      </c>
      <c r="H2008" s="102">
        <f>G2008-I2008</f>
        <v>0</v>
      </c>
      <c r="I2008" s="103">
        <v>2</v>
      </c>
      <c r="J2008" s="4">
        <v>45821</v>
      </c>
      <c r="K2008" s="180">
        <v>45831</v>
      </c>
      <c r="L2008" s="3" t="s">
        <v>20151</v>
      </c>
      <c r="M2008" s="104" t="str">
        <f ca="1">IF(OR(N2008="", N2008=0), "", IF(N2008&gt;TODAY(), "No prazo", "Atrasado"))</f>
        <v>Atrasado</v>
      </c>
      <c r="N2008" s="104">
        <f>IFERROR(K2008 + VALUE(LEFT(L2008, FIND(" ", L2008) - 1)), "")</f>
        <v>45831</v>
      </c>
      <c r="O2008" s="105">
        <f>IF(_xlfn.DAYS(K2008,J2008)&lt;0, "Aguardando OC", _xlfn.DAYS(K2008,J2008))</f>
        <v>10</v>
      </c>
      <c r="P2008" s="14">
        <v>407588</v>
      </c>
      <c r="Q2008" s="12"/>
      <c r="R2008" s="14">
        <v>169646</v>
      </c>
      <c r="S2008" s="2">
        <v>221</v>
      </c>
      <c r="T2008" s="135" t="s">
        <v>1029</v>
      </c>
      <c r="U2008" s="21">
        <v>178.2</v>
      </c>
      <c r="V2008" s="2">
        <v>2097</v>
      </c>
      <c r="W2008" s="105" t="str">
        <f>IFERROR(VLOOKUP(V2008, Fornecedores!A:C, 3, FALSE), "")</f>
        <v xml:space="preserve">CAUPECAS            </v>
      </c>
      <c r="X2008" s="105" t="str">
        <f>IFERROR(VLOOKUP(V2008, Fornecedores!A:E, 5, FALSE), "")</f>
        <v>Recife</v>
      </c>
      <c r="Y2008" s="105" t="str">
        <f>IFERROR(VLOOKUP(V2008, Fornecedores!A:F, 6, FALSE), "")</f>
        <v>PE</v>
      </c>
      <c r="Z2008" s="101" t="str">
        <f>IF(H2008=0, "Pedido entregue!", "Pendente")</f>
        <v>Pedido entregue!</v>
      </c>
      <c r="AA2008" s="60">
        <v>2</v>
      </c>
      <c r="AB2008" s="132" t="str">
        <f>IF(Z2008="Pedido Entregue!", IF(AA2008=1, "Retirado do Almoxarifado", IF(AA2008=2, "Material devolvido", "Aguardando retirada")), IF(Z2008="Pendente", "Entrega pendente", ""))</f>
        <v>Material devolvido</v>
      </c>
      <c r="AC2008" s="18">
        <v>1</v>
      </c>
      <c r="AD2008" s="18">
        <f>AC2008/SUMIF($P:$P,P2008,$AC:$AC)</f>
        <v>1</v>
      </c>
      <c r="AE2008" s="18">
        <f>IF(R2008=0,0,AC2008/SUMIF($R:$R,R2008,$AC:$AC))</f>
        <v>0.125</v>
      </c>
      <c r="AF2008" s="18">
        <f>IF(R2008=0,1,0)</f>
        <v>0</v>
      </c>
      <c r="AH2008" t="str">
        <f>TEXT(J2008,"MMMM")</f>
        <v>junho</v>
      </c>
    </row>
    <row r="2009" spans="1:34" ht="12.75" customHeight="1" x14ac:dyDescent="0.25">
      <c r="A2009" s="90" t="str">
        <f>IF(C2009="Oficina Diversos","Oficina Geral",
IF(ISNUMBER(FIND("Estoque - Colhedoras",C2009)),"Colhedoras",IF(ISNUMBER(FIND("Caldeiraria",C2009)),"Caldeiraria",IF(ISNUMBER(FIND("Borracharia",C2009)),"Borracharia",IF(ISNUMBER(FIND("Lubrificação",C2009)),"Lubrificação",
IF(ISNUMBER(FIND("Estoque - Carregadeiras",C2009)),"Carregadeiras",IF(ISNUMBER(FIND("Estoque - Veic. Leves",C2009)),"Veic. Leves",
IF(ISNUMBER(FIND("Estoque - Caminhões",C2009)),"Caminhões",IF(ISNUMBER(FIND("Estoque - Transbordos",C2009)),"Transbordos",
IF(ISNUMBER(FIND("Estoque - Tratores",C2009)),"Tratores",
IF(ISNUMBER(FIND("Estoque - Máquinas pesadas",C2009)),"Máquinas pesadas",
IF(ISNUMBER(FIND("Estoque - Reboques",C2009)),"Reboques",
IF(C2009="Estoque","Estoque",
IF(AND(ISNUMBER(C2009),C2009&gt;1000,C2009&lt;2000),"Caminhões",
IF(AND(ISNUMBER(C2009),C2009&gt;2000,C2009&lt;3000),"Tratores",
IF(AND(ISNUMBER(C2009),C2009&gt;3000,C2009&lt;4000),"Carregadeiras",
IF(AND(ISNUMBER(C2009),C2009&gt;4000,C2009&lt;5000),"Máquinas pesadas",
IF(AND(ISNUMBER(C2009),C2009&gt;5000,C2009&lt;6000),"Colhedoras",
IF(AND(ISNUMBER(C2009),C2009&gt;7000,C2009&lt;8000),"Irrigação",
IF(AND(ISNUMBER(C2009),C2009&gt;8000,C2009&lt;9000),"Reboques",IF(AND(ISNUMBER(C2009),C2009&gt;0,C2009&lt;1000),"Veic. Leves","")))))))))))))))))))))</f>
        <v>Caminhões</v>
      </c>
      <c r="C2009" s="171">
        <v>1021</v>
      </c>
      <c r="D2009" s="170">
        <v>84889</v>
      </c>
      <c r="E2009" s="173" t="s">
        <v>26046</v>
      </c>
      <c r="F2009" s="101" t="str">
        <f>IF(ISBLANK(K2009), "Apenas Solicitação", "Tem OC")</f>
        <v>Tem OC</v>
      </c>
      <c r="G2009" s="170">
        <v>2</v>
      </c>
      <c r="H2009" s="102">
        <f>G2009-I2009</f>
        <v>2</v>
      </c>
      <c r="I2009" s="103"/>
      <c r="J2009" s="174">
        <v>45852</v>
      </c>
      <c r="K2009" s="174">
        <v>45857</v>
      </c>
      <c r="L2009" s="173" t="s">
        <v>20152</v>
      </c>
      <c r="M2009" s="104" t="str">
        <f ca="1">IF(OR(N2009="", N2009=0), "", IF(N2009&gt;TODAY(), "No prazo", "Atrasado"))</f>
        <v>Atrasado</v>
      </c>
      <c r="N2009" s="104">
        <f>IFERROR(K2009 + VALUE(LEFT(L2009, FIND(" ", L2009) - 1)), "")</f>
        <v>45858</v>
      </c>
      <c r="O2009" s="105">
        <f>IF(_xlfn.DAYS(K2009,J2009)&lt;0, "Aguardando OC", _xlfn.DAYS(K2009,J2009))</f>
        <v>5</v>
      </c>
      <c r="P2009" s="212">
        <v>411614</v>
      </c>
      <c r="Q2009" s="12"/>
      <c r="R2009" s="212">
        <v>171161</v>
      </c>
      <c r="S2009" s="2">
        <v>221</v>
      </c>
      <c r="T2009" s="135" t="s">
        <v>1029</v>
      </c>
      <c r="U2009" s="170">
        <v>163.08000000000001</v>
      </c>
      <c r="V2009" s="170">
        <v>2097</v>
      </c>
      <c r="W2009" s="105" t="str">
        <f>IFERROR(VLOOKUP(V2009, Fornecedores!A:C, 3, FALSE), "")</f>
        <v xml:space="preserve">CAUPECAS            </v>
      </c>
      <c r="X2009" s="105" t="str">
        <f>IFERROR(VLOOKUP(V2009, Fornecedores!A:E, 5, FALSE), "")</f>
        <v>Recife</v>
      </c>
      <c r="Y2009" s="105" t="str">
        <f>IFERROR(VLOOKUP(V2009, Fornecedores!A:F, 6, FALSE), "")</f>
        <v>PE</v>
      </c>
      <c r="Z2009" s="101" t="str">
        <f>IF(H2009=0, "Pedido entregue!", "Pendente")</f>
        <v>Pendente</v>
      </c>
      <c r="AB2009" s="132" t="str">
        <f>IF(Z2009="Pedido Entregue!", IF(AA2009=1, "Retirado do Almoxarifado", IF(AA2009=2, "Material devolvido", "Aguardando retirada")), IF(Z2009="Pendente", "Entrega pendente", ""))</f>
        <v>Entrega pendente</v>
      </c>
      <c r="AC2009" s="18">
        <v>1</v>
      </c>
      <c r="AD2009" s="18">
        <f>AC2009/SUMIF($P:$P,P2009,$AC:$AC)</f>
        <v>1</v>
      </c>
      <c r="AE2009" s="18">
        <f>IF(R2009=0,0,AC2009/SUMIF($R:$R,R2009,$AC:$AC))</f>
        <v>0.1111111111111111</v>
      </c>
      <c r="AF2009" s="18">
        <f>IF(R2009=0,1,0)</f>
        <v>0</v>
      </c>
      <c r="AH2009" t="str">
        <f>TEXT(J2009,"MMMM")</f>
        <v>julho</v>
      </c>
    </row>
    <row r="2010" spans="1:34" ht="12.75" customHeight="1" x14ac:dyDescent="0.25">
      <c r="A2010" s="90" t="str">
        <f>IF(C2010="Oficina Diversos","Oficina Geral",
IF(ISNUMBER(FIND("Estoque - Colhedoras",C2010)),"Colhedoras",IF(ISNUMBER(FIND("Caldeiraria",C2010)),"Caldeiraria",IF(ISNUMBER(FIND("Borracharia",C2010)),"Borracharia",IF(ISNUMBER(FIND("Lubrificação",C2010)),"Lubrificação",
IF(ISNUMBER(FIND("Estoque - Carregadeiras",C2010)),"Carregadeiras",IF(ISNUMBER(FIND("Estoque - Veic. Leves",C2010)),"Veic. Leves",
IF(ISNUMBER(FIND("Estoque - Caminhões",C2010)),"Caminhões",IF(ISNUMBER(FIND("Estoque - Transbordos",C2010)),"Transbordos",
IF(ISNUMBER(FIND("Estoque - Tratores",C2010)),"Tratores",
IF(ISNUMBER(FIND("Estoque - Máquinas pesadas",C2010)),"Máquinas pesadas",
IF(ISNUMBER(FIND("Estoque - Reboques",C2010)),"Reboques",
IF(C2010="Estoque","Estoque",
IF(AND(ISNUMBER(C2010),C2010&gt;1000,C2010&lt;2000),"Caminhões",
IF(AND(ISNUMBER(C2010),C2010&gt;2000,C2010&lt;3000),"Tratores",
IF(AND(ISNUMBER(C2010),C2010&gt;3000,C2010&lt;4000),"Carregadeiras",
IF(AND(ISNUMBER(C2010),C2010&gt;4000,C2010&lt;5000),"Máquinas pesadas",
IF(AND(ISNUMBER(C2010),C2010&gt;5000,C2010&lt;6000),"Colhedoras",
IF(AND(ISNUMBER(C2010),C2010&gt;7000,C2010&lt;8000),"Irrigação",
IF(AND(ISNUMBER(C2010),C2010&gt;8000,C2010&lt;9000),"Reboques",IF(AND(ISNUMBER(C2010),C2010&gt;0,C2010&lt;1000),"Veic. Leves","")))))))))))))))))))))</f>
        <v>Caminhões</v>
      </c>
      <c r="C2010" s="171">
        <v>1020</v>
      </c>
      <c r="D2010" s="170">
        <v>84889</v>
      </c>
      <c r="E2010" s="173" t="s">
        <v>26046</v>
      </c>
      <c r="F2010" s="101" t="str">
        <f>IF(ISBLANK(K2010), "Apenas Solicitação", "Tem OC")</f>
        <v>Apenas Solicitação</v>
      </c>
      <c r="G2010" s="170">
        <v>2</v>
      </c>
      <c r="H2010" s="102">
        <f>G2010-I2010</f>
        <v>2</v>
      </c>
      <c r="I2010" s="103"/>
      <c r="J2010" s="174">
        <v>45852</v>
      </c>
      <c r="K2010" s="173"/>
      <c r="L2010" s="173"/>
      <c r="M2010" s="104" t="str">
        <f ca="1">IF(OR(N2010="", N2010=0), "", IF(N2010&gt;TODAY(), "No prazo", "Atrasado"))</f>
        <v/>
      </c>
      <c r="N2010" s="104" t="str">
        <f>IFERROR(K2010 + VALUE(LEFT(L2010, FIND(" ", L2010) - 1)), "")</f>
        <v/>
      </c>
      <c r="O2010" s="105" t="str">
        <f>IF(_xlfn.DAYS(K2010,J2010)&lt;0, "Aguardando OC", _xlfn.DAYS(K2010,J2010))</f>
        <v>Aguardando OC</v>
      </c>
      <c r="P2010" s="170">
        <v>411571</v>
      </c>
      <c r="Q2010" s="12"/>
      <c r="R2010" s="170">
        <v>0</v>
      </c>
      <c r="S2010" s="2">
        <v>221</v>
      </c>
      <c r="T2010" s="135" t="s">
        <v>1029</v>
      </c>
      <c r="U2010" s="170">
        <v>163.08000000000001</v>
      </c>
      <c r="V2010" s="170"/>
      <c r="W2010" s="105" t="str">
        <f>IFERROR(VLOOKUP(V2010, Fornecedores!A:C, 3, FALSE), "")</f>
        <v/>
      </c>
      <c r="X2010" s="105" t="str">
        <f>IFERROR(VLOOKUP(V2010, Fornecedores!A:E, 5, FALSE), "")</f>
        <v/>
      </c>
      <c r="Y2010" s="105" t="str">
        <f>IFERROR(VLOOKUP(V2010, Fornecedores!A:F, 6, FALSE), "")</f>
        <v/>
      </c>
      <c r="Z2010" s="101" t="str">
        <f>IF(H2010=0, "Pedido entregue!", "Pendente")</f>
        <v>Pendente</v>
      </c>
      <c r="AB2010" s="132" t="str">
        <f>IF(Z2010="Pedido Entregue!", IF(AA2010=1, "Retirado do Almoxarifado", IF(AA2010=2, "Material devolvido", "Aguardando retirada")), IF(Z2010="Pendente", "Entrega pendente", ""))</f>
        <v>Entrega pendente</v>
      </c>
      <c r="AC2010" s="18">
        <v>1</v>
      </c>
      <c r="AD2010" s="18">
        <f>AC2010/SUMIF($P:$P,P2010,$AC:$AC)</f>
        <v>1</v>
      </c>
      <c r="AE2010" s="18">
        <f>IF(R2010=0,0,AC2010/SUMIF($R:$R,R2010,$AC:$AC))</f>
        <v>0</v>
      </c>
      <c r="AF2010" s="18">
        <f>IF(R2010=0,1,0)</f>
        <v>1</v>
      </c>
      <c r="AH2010" t="str">
        <f>TEXT(J2010,"MMMM")</f>
        <v>julho</v>
      </c>
    </row>
    <row r="2011" spans="1:34" ht="12.75" customHeight="1" x14ac:dyDescent="0.25">
      <c r="A2011" s="90" t="str">
        <f>IF(C2011="Oficina Diversos","Oficina Geral",
IF(ISNUMBER(FIND("Estoque - Colhedoras",C2011)),"Colhedoras",IF(ISNUMBER(FIND("Caldeiraria",C2011)),"Caldeiraria",IF(ISNUMBER(FIND("Borracharia",C2011)),"Borracharia",IF(ISNUMBER(FIND("Lubrificação",C2011)),"Lubrificação",
IF(ISNUMBER(FIND("Estoque - Carregadeiras",C2011)),"Carregadeiras",IF(ISNUMBER(FIND("Estoque - Veic. Leves",C2011)),"Veic. Leves",
IF(ISNUMBER(FIND("Estoque - Caminhões",C2011)),"Caminhões",IF(ISNUMBER(FIND("Estoque - Transbordos",C2011)),"Transbordos",
IF(ISNUMBER(FIND("Estoque - Tratores",C2011)),"Tratores",
IF(ISNUMBER(FIND("Estoque - Máquinas pesadas",C2011)),"Máquinas pesadas",
IF(ISNUMBER(FIND("Estoque - Reboques",C2011)),"Reboques",
IF(C2011="Estoque","Estoque",
IF(AND(ISNUMBER(C2011),C2011&gt;1000,C2011&lt;2000),"Caminhões",
IF(AND(ISNUMBER(C2011),C2011&gt;2000,C2011&lt;3000),"Tratores",
IF(AND(ISNUMBER(C2011),C2011&gt;3000,C2011&lt;4000),"Carregadeiras",
IF(AND(ISNUMBER(C2011),C2011&gt;4000,C2011&lt;5000),"Máquinas pesadas",
IF(AND(ISNUMBER(C2011),C2011&gt;5000,C2011&lt;6000),"Colhedoras",
IF(AND(ISNUMBER(C2011),C2011&gt;7000,C2011&lt;8000),"Irrigação",
IF(AND(ISNUMBER(C2011),C2011&gt;8000,C2011&lt;9000),"Reboques",IF(AND(ISNUMBER(C2011),C2011&gt;0,C2011&lt;1000),"Veic. Leves","")))))))))))))))))))))</f>
        <v>Caminhões</v>
      </c>
      <c r="C2011" s="171">
        <v>1022</v>
      </c>
      <c r="D2011" s="170">
        <v>84889</v>
      </c>
      <c r="E2011" s="173" t="s">
        <v>26046</v>
      </c>
      <c r="F2011" s="101" t="str">
        <f>IF(ISBLANK(K2011), "Apenas Solicitação", "Tem OC")</f>
        <v>Apenas Solicitação</v>
      </c>
      <c r="G2011" s="170">
        <v>1</v>
      </c>
      <c r="H2011" s="102">
        <f>G2011-I2011</f>
        <v>1</v>
      </c>
      <c r="I2011" s="103"/>
      <c r="J2011" s="174">
        <v>45857</v>
      </c>
      <c r="K2011" s="173"/>
      <c r="L2011" s="173"/>
      <c r="M2011" s="104" t="str">
        <f ca="1">IF(OR(N2011="", N2011=0), "", IF(N2011&gt;TODAY(), "No prazo", "Atrasado"))</f>
        <v/>
      </c>
      <c r="N2011" s="104" t="str">
        <f>IFERROR(K2011 + VALUE(LEFT(L2011, FIND(" ", L2011) - 1)), "")</f>
        <v/>
      </c>
      <c r="O2011" s="105" t="str">
        <f>IF(_xlfn.DAYS(K2011,J2011)&lt;0, "Aguardando OC", _xlfn.DAYS(K2011,J2011))</f>
        <v>Aguardando OC</v>
      </c>
      <c r="P2011" s="170">
        <v>412478</v>
      </c>
      <c r="Q2011" s="12"/>
      <c r="R2011" s="170">
        <v>0</v>
      </c>
      <c r="S2011" s="2">
        <v>221</v>
      </c>
      <c r="T2011" s="135" t="s">
        <v>1029</v>
      </c>
      <c r="U2011" s="170">
        <v>163.08000000000001</v>
      </c>
      <c r="V2011" s="170"/>
      <c r="W2011" s="105" t="str">
        <f>IFERROR(VLOOKUP(V2011, Fornecedores!A:C, 3, FALSE), "")</f>
        <v/>
      </c>
      <c r="X2011" s="105" t="str">
        <f>IFERROR(VLOOKUP(V2011, Fornecedores!A:E, 5, FALSE), "")</f>
        <v/>
      </c>
      <c r="Y2011" s="105" t="str">
        <f>IFERROR(VLOOKUP(V2011, Fornecedores!A:F, 6, FALSE), "")</f>
        <v/>
      </c>
      <c r="Z2011" s="101" t="str">
        <f>IF(H2011=0, "Pedido entregue!", "Pendente")</f>
        <v>Pendente</v>
      </c>
      <c r="AB2011" s="132" t="str">
        <f>IF(Z2011="Pedido Entregue!", IF(AA2011=1, "Retirado do Almoxarifado", IF(AA2011=2, "Material devolvido", "Aguardando retirada")), IF(Z2011="Pendente", "Entrega pendente", ""))</f>
        <v>Entrega pendente</v>
      </c>
      <c r="AC2011" s="18">
        <v>1</v>
      </c>
      <c r="AD2011" s="18">
        <f>AC2011/SUMIF($P:$P,P2011,$AC:$AC)</f>
        <v>1</v>
      </c>
      <c r="AE2011" s="18">
        <f>IF(R2011=0,0,AC2011/SUMIF($R:$R,R2011,$AC:$AC))</f>
        <v>0</v>
      </c>
      <c r="AF2011" s="18">
        <f>IF(R2011=0,1,0)</f>
        <v>1</v>
      </c>
      <c r="AH2011" t="str">
        <f>TEXT(J2011,"MMMM")</f>
        <v>julho</v>
      </c>
    </row>
    <row r="2012" spans="1:34" ht="12.75" hidden="1" customHeight="1" x14ac:dyDescent="0.25">
      <c r="A2012" s="90" t="str">
        <f>IF(C2012="Oficina Diversos","Oficina Geral",
IF(ISNUMBER(FIND("Estoque - Colhedoras",C2012)),"Colhedoras",IF(ISNUMBER(FIND("Caldeiraria",C2012)),"Caldeiraria",IF(ISNUMBER(FIND("Borracharia",C2012)),"Borracharia",IF(ISNUMBER(FIND("Lubrificação",C2012)),"Lubrificação",
IF(ISNUMBER(FIND("Estoque - Carregadeiras",C2012)),"Carregadeiras",IF(ISNUMBER(FIND("Estoque - Veic. Leves",C2012)),"Veic. Leves",
IF(ISNUMBER(FIND("Estoque - Caminhões",C2012)),"Caminhões",IF(ISNUMBER(FIND("Estoque - Transbordos",C2012)),"Transbordos",
IF(ISNUMBER(FIND("Estoque - Tratores",C2012)),"Tratores",
IF(ISNUMBER(FIND("Estoque - Máquinas pesadas",C2012)),"Máquinas pesadas",
IF(ISNUMBER(FIND("Estoque - Reboques",C2012)),"Reboques",
IF(C2012="Estoque","Estoque",
IF(AND(ISNUMBER(C2012),C2012&gt;1000,C2012&lt;2000),"Caminhões",
IF(AND(ISNUMBER(C2012),C2012&gt;2000,C2012&lt;3000),"Tratores",
IF(AND(ISNUMBER(C2012),C2012&gt;3000,C2012&lt;4000),"Carregadeiras",
IF(AND(ISNUMBER(C2012),C2012&gt;4000,C2012&lt;5000),"Máquinas pesadas",
IF(AND(ISNUMBER(C2012),C2012&gt;5000,C2012&lt;6000),"Colhedoras",
IF(AND(ISNUMBER(C2012),C2012&gt;7000,C2012&lt;8000),"Irrigação",
IF(AND(ISNUMBER(C2012),C2012&gt;8000,C2012&lt;9000),"Reboques",IF(AND(ISNUMBER(C2012),C2012&gt;0,C2012&lt;1000),"Veic. Leves","")))))))))))))))))))))</f>
        <v>Carregadeiras</v>
      </c>
      <c r="B2012" s="72"/>
      <c r="C2012" s="2" t="s">
        <v>1091</v>
      </c>
      <c r="D2012" s="2">
        <v>84928</v>
      </c>
      <c r="E2012" s="3" t="s">
        <v>20096</v>
      </c>
      <c r="F2012" s="14" t="str">
        <f>IF(ISBLANK(K2012), "Apenas Solicitação", "Tem OC")</f>
        <v>Tem OC</v>
      </c>
      <c r="G2012" s="2">
        <v>5</v>
      </c>
      <c r="H2012" s="37">
        <f>G2012-I2012</f>
        <v>0</v>
      </c>
      <c r="I2012" s="38">
        <v>5</v>
      </c>
      <c r="J2012" s="4">
        <v>45803</v>
      </c>
      <c r="K2012" s="180">
        <v>45804</v>
      </c>
      <c r="L2012" s="3" t="s">
        <v>20151</v>
      </c>
      <c r="M2012" s="44" t="str">
        <f ca="1">IF(OR(N2012="", N2012=0), "", IF(N2012&gt;TODAY(), "No prazo", "Atrasado"))</f>
        <v>Atrasado</v>
      </c>
      <c r="N2012" s="44">
        <f>IFERROR(K2012 + VALUE(LEFT(L2012, FIND(" ", L2012) - 1)), "")</f>
        <v>45804</v>
      </c>
      <c r="O2012" s="3">
        <f>IF(_xlfn.DAYS(K2012,J2012)&lt;0, "Aguardando OC", _xlfn.DAYS(K2012,J2012))</f>
        <v>1</v>
      </c>
      <c r="P2012" s="14">
        <v>404493</v>
      </c>
      <c r="Q2012" s="12"/>
      <c r="R2012" s="14">
        <v>168258</v>
      </c>
      <c r="S2012" s="2">
        <v>221</v>
      </c>
      <c r="T2012" s="135" t="s">
        <v>1029</v>
      </c>
      <c r="U2012" s="21">
        <v>1199.0999999999999</v>
      </c>
      <c r="V2012" s="2">
        <v>10057</v>
      </c>
      <c r="W2012" s="43" t="str">
        <f>IFERROR(VLOOKUP(V2012, Fornecedores!A:C, 3, FALSE), "")</f>
        <v>ARMAZEM MIX</v>
      </c>
      <c r="X2012" s="43" t="str">
        <f>IFERROR(VLOOKUP(V2012, Fornecedores!A:E, 5, FALSE), "")</f>
        <v>Recife</v>
      </c>
      <c r="Y2012" s="43" t="str">
        <f>IFERROR(VLOOKUP(V2012, Fornecedores!A:F, 6, FALSE), "")</f>
        <v>PE</v>
      </c>
      <c r="Z2012" s="14" t="str">
        <f>IF(H2012=0, "Pedido entregue!", "Pendente")</f>
        <v>Pedido entregue!</v>
      </c>
      <c r="AA2012" s="74"/>
      <c r="AB2012" s="58" t="str">
        <f>IF(Z2012="Pedido Entregue!", IF(AA2012=1, "Retirado do Almoxarifado", IF(AA2012=2, "Material devolvido", "Aguardando retirada")), IF(Z2012="Pendente", "Entrega pendente", ""))</f>
        <v>Aguardando retirada</v>
      </c>
      <c r="AC2012" s="18">
        <v>1</v>
      </c>
      <c r="AD2012" s="18">
        <f>AC2012/SUMIF($P:$P,P2012,$AC:$AC)</f>
        <v>1</v>
      </c>
      <c r="AE2012" s="18">
        <f>IF(R2012=0,0,AC2012/SUMIF($R:$R,R2012,$AC:$AC))</f>
        <v>0.16666666666666666</v>
      </c>
      <c r="AF2012" s="18">
        <f>IF(R2012=0,1,0)</f>
        <v>0</v>
      </c>
      <c r="AH2012" t="str">
        <f>TEXT(J2012,"MMMM")</f>
        <v>maio</v>
      </c>
    </row>
    <row r="2013" spans="1:34" ht="12.75" customHeight="1" x14ac:dyDescent="0.25">
      <c r="A2013" s="90" t="str">
        <f>IF(C2013="Oficina Diversos","Oficina Geral",
IF(ISNUMBER(FIND("Estoque - Colhedoras",C2013)),"Colhedoras",IF(ISNUMBER(FIND("Caldeiraria",C2013)),"Caldeiraria",IF(ISNUMBER(FIND("Borracharia",C2013)),"Borracharia",IF(ISNUMBER(FIND("Lubrificação",C2013)),"Lubrificação",
IF(ISNUMBER(FIND("Estoque - Carregadeiras",C2013)),"Carregadeiras",IF(ISNUMBER(FIND("Estoque - Veic. Leves",C2013)),"Veic. Leves",
IF(ISNUMBER(FIND("Estoque - Caminhões",C2013)),"Caminhões",IF(ISNUMBER(FIND("Estoque - Transbordos",C2013)),"Transbordos",
IF(ISNUMBER(FIND("Estoque - Tratores",C2013)),"Tratores",
IF(ISNUMBER(FIND("Estoque - Máquinas pesadas",C2013)),"Máquinas pesadas",
IF(ISNUMBER(FIND("Estoque - Reboques",C2013)),"Reboques",
IF(C2013="Estoque","Estoque",
IF(AND(ISNUMBER(C2013),C2013&gt;1000,C2013&lt;2000),"Caminhões",
IF(AND(ISNUMBER(C2013),C2013&gt;2000,C2013&lt;3000),"Tratores",
IF(AND(ISNUMBER(C2013),C2013&gt;3000,C2013&lt;4000),"Carregadeiras",
IF(AND(ISNUMBER(C2013),C2013&gt;4000,C2013&lt;5000),"Máquinas pesadas",
IF(AND(ISNUMBER(C2013),C2013&gt;5000,C2013&lt;6000),"Colhedoras",
IF(AND(ISNUMBER(C2013),C2013&gt;7000,C2013&lt;8000),"Irrigação",
IF(AND(ISNUMBER(C2013),C2013&gt;8000,C2013&lt;9000),"Reboques",IF(AND(ISNUMBER(C2013),C2013&gt;0,C2013&lt;1000),"Veic. Leves","")))))))))))))))))))))</f>
        <v>Colhedoras</v>
      </c>
      <c r="C2013" s="126" t="s">
        <v>20246</v>
      </c>
      <c r="D2013" s="2">
        <v>84928</v>
      </c>
      <c r="E2013" s="3" t="s">
        <v>20096</v>
      </c>
      <c r="F2013" s="101" t="str">
        <f>IF(ISBLANK(K2013), "Apenas Solicitação", "Tem OC")</f>
        <v>Apenas Solicitação</v>
      </c>
      <c r="G2013" s="2">
        <v>10</v>
      </c>
      <c r="H2013" s="102">
        <f>G2013-I2013</f>
        <v>10</v>
      </c>
      <c r="I2013" s="103"/>
      <c r="J2013" s="4">
        <v>45814</v>
      </c>
      <c r="K2013" s="14"/>
      <c r="L2013" s="3"/>
      <c r="M2013" s="104" t="str">
        <f ca="1">IF(OR(N2013="", N2013=0), "", IF(N2013&gt;TODAY(), "No prazo", "Atrasado"))</f>
        <v/>
      </c>
      <c r="N2013" s="104" t="str">
        <f>IFERROR(K2013 + VALUE(LEFT(L2013, FIND(" ", L2013) - 1)), "")</f>
        <v/>
      </c>
      <c r="O2013" s="105" t="str">
        <f>IF(_xlfn.DAYS(K2013,J2013)&lt;0, "Aguardando OC", _xlfn.DAYS(K2013,J2013))</f>
        <v>Aguardando OC</v>
      </c>
      <c r="P2013" s="14">
        <v>406266</v>
      </c>
      <c r="Q2013" s="12"/>
      <c r="R2013" s="14">
        <v>0</v>
      </c>
      <c r="S2013" s="2">
        <v>221</v>
      </c>
      <c r="T2013" s="135" t="s">
        <v>1029</v>
      </c>
      <c r="U2013" s="21">
        <v>239.82</v>
      </c>
      <c r="V2013" s="2"/>
      <c r="W2013" s="105" t="str">
        <f>IFERROR(VLOOKUP(V2013, Fornecedores!A:C, 3, FALSE), "")</f>
        <v/>
      </c>
      <c r="X2013" s="105" t="str">
        <f>IFERROR(VLOOKUP(V2013, Fornecedores!A:E, 5, FALSE), "")</f>
        <v/>
      </c>
      <c r="Y2013" s="105" t="str">
        <f>IFERROR(VLOOKUP(V2013, Fornecedores!A:F, 6, FALSE), "")</f>
        <v/>
      </c>
      <c r="Z2013" s="101" t="str">
        <f>IF(H2013=0, "Pedido entregue!", "Pendente")</f>
        <v>Pendente</v>
      </c>
      <c r="AB2013" s="132" t="str">
        <f>IF(Z2013="Pedido Entregue!", IF(AA2013=1, "Retirado do Almoxarifado", IF(AA2013=2, "Material devolvido", "Aguardando retirada")), IF(Z2013="Pendente", "Entrega pendente", ""))</f>
        <v>Entrega pendente</v>
      </c>
      <c r="AC2013" s="18">
        <v>1</v>
      </c>
      <c r="AD2013" s="18">
        <f>AC2013/SUMIF($P:$P,P2013,$AC:$AC)</f>
        <v>1</v>
      </c>
      <c r="AE2013" s="18">
        <f>IF(R2013=0,0,AC2013/SUMIF($R:$R,R2013,$AC:$AC))</f>
        <v>0</v>
      </c>
      <c r="AF2013" s="18">
        <f>IF(R2013=0,1,0)</f>
        <v>1</v>
      </c>
      <c r="AH2013" t="str">
        <f>TEXT(J2013,"MMMM")</f>
        <v>junho</v>
      </c>
    </row>
    <row r="2014" spans="1:34" ht="12.75" hidden="1" customHeight="1" x14ac:dyDescent="0.25">
      <c r="A2014" s="90" t="str">
        <f>IF(C2014="Oficina Diversos","Oficina Geral",
IF(ISNUMBER(FIND("Estoque - Colhedoras",C2014)),"Colhedoras",IF(ISNUMBER(FIND("Caldeiraria",C2014)),"Caldeiraria",IF(ISNUMBER(FIND("Borracharia",C2014)),"Borracharia",IF(ISNUMBER(FIND("Lubrificação",C2014)),"Lubrificação",
IF(ISNUMBER(FIND("Estoque - Carregadeiras",C2014)),"Carregadeiras",IF(ISNUMBER(FIND("Estoque - Veic. Leves",C2014)),"Veic. Leves",
IF(ISNUMBER(FIND("Estoque - Caminhões",C2014)),"Caminhões",IF(ISNUMBER(FIND("Estoque - Transbordos",C2014)),"Transbordos",
IF(ISNUMBER(FIND("Estoque - Tratores",C2014)),"Tratores",
IF(ISNUMBER(FIND("Estoque - Máquinas pesadas",C2014)),"Máquinas pesadas",
IF(ISNUMBER(FIND("Estoque - Reboques",C2014)),"Reboques",
IF(C2014="Estoque","Estoque",
IF(AND(ISNUMBER(C2014),C2014&gt;1000,C2014&lt;2000),"Caminhões",
IF(AND(ISNUMBER(C2014),C2014&gt;2000,C2014&lt;3000),"Tratores",
IF(AND(ISNUMBER(C2014),C2014&gt;3000,C2014&lt;4000),"Carregadeiras",
IF(AND(ISNUMBER(C2014),C2014&gt;4000,C2014&lt;5000),"Máquinas pesadas",
IF(AND(ISNUMBER(C2014),C2014&gt;5000,C2014&lt;6000),"Colhedoras",
IF(AND(ISNUMBER(C2014),C2014&gt;7000,C2014&lt;8000),"Irrigação",
IF(AND(ISNUMBER(C2014),C2014&gt;8000,C2014&lt;9000),"Reboques",IF(AND(ISNUMBER(C2014),C2014&gt;0,C2014&lt;1000),"Veic. Leves","")))))))))))))))))))))</f>
        <v>Colhedoras</v>
      </c>
      <c r="C2014" s="113" t="s">
        <v>1090</v>
      </c>
      <c r="D2014" s="2">
        <v>84928</v>
      </c>
      <c r="E2014" s="3" t="s">
        <v>20096</v>
      </c>
      <c r="F2014" s="101" t="str">
        <f>IF(ISBLANK(K2014), "Apenas Solicitação", "Tem OC")</f>
        <v>Tem OC</v>
      </c>
      <c r="G2014" s="2">
        <v>12</v>
      </c>
      <c r="H2014" s="102">
        <f>G2014-I2014</f>
        <v>0</v>
      </c>
      <c r="I2014" s="103">
        <v>12</v>
      </c>
      <c r="J2014" s="4">
        <v>45824</v>
      </c>
      <c r="K2014" s="180">
        <v>45841</v>
      </c>
      <c r="L2014" s="3" t="s">
        <v>20151</v>
      </c>
      <c r="M2014" s="104" t="str">
        <f ca="1">IF(OR(N2014="", N2014=0), "", IF(N2014&gt;TODAY(), "No prazo", "Atrasado"))</f>
        <v>Atrasado</v>
      </c>
      <c r="N2014" s="104">
        <f>IFERROR(K2014 + VALUE(LEFT(L2014, FIND(" ", L2014) - 1)), "")</f>
        <v>45841</v>
      </c>
      <c r="O2014" s="105">
        <f>IF(_xlfn.DAYS(K2014,J2014)&lt;0, "Aguardando OC", _xlfn.DAYS(K2014,J2014))</f>
        <v>17</v>
      </c>
      <c r="P2014" s="14">
        <v>407686</v>
      </c>
      <c r="Q2014" s="12"/>
      <c r="R2014" s="14">
        <v>170266</v>
      </c>
      <c r="S2014" s="2">
        <v>221</v>
      </c>
      <c r="T2014" s="135" t="s">
        <v>1029</v>
      </c>
      <c r="U2014" s="21">
        <v>300</v>
      </c>
      <c r="V2014" s="2">
        <v>1388</v>
      </c>
      <c r="W2014" s="105" t="str">
        <f>IFERROR(VLOOKUP(V2014, Fornecedores!A:C, 3, FALSE), "")</f>
        <v xml:space="preserve">TELE TINTAS         </v>
      </c>
      <c r="X2014" s="105" t="str">
        <f>IFERROR(VLOOKUP(V2014, Fornecedores!A:E, 5, FALSE), "")</f>
        <v>João Pessoa</v>
      </c>
      <c r="Y2014" s="105" t="str">
        <f>IFERROR(VLOOKUP(V2014, Fornecedores!A:F, 6, FALSE), "")</f>
        <v>PB</v>
      </c>
      <c r="Z2014" s="101" t="str">
        <f>IF(H2014=0, "Pedido entregue!", "Pendente")</f>
        <v>Pedido entregue!</v>
      </c>
      <c r="AB2014" s="132" t="str">
        <f>IF(Z2014="Pedido Entregue!", IF(AA2014=1, "Retirado do Almoxarifado", IF(AA2014=2, "Material devolvido", "Aguardando retirada")), IF(Z2014="Pendente", "Entrega pendente", ""))</f>
        <v>Aguardando retirada</v>
      </c>
      <c r="AC2014" s="18">
        <v>1</v>
      </c>
      <c r="AD2014" s="18">
        <f>AC2014/SUMIF($P:$P,P2014,$AC:$AC)</f>
        <v>1</v>
      </c>
      <c r="AE2014" s="18">
        <f>IF(R2014=0,0,AC2014/SUMIF($R:$R,R2014,$AC:$AC))</f>
        <v>0.33333333333333331</v>
      </c>
      <c r="AF2014" s="18">
        <f>IF(R2014=0,1,0)</f>
        <v>0</v>
      </c>
      <c r="AH2014" t="str">
        <f>TEXT(J2014,"MMMM")</f>
        <v>junho</v>
      </c>
    </row>
    <row r="2015" spans="1:34" ht="12.75" hidden="1" customHeight="1" x14ac:dyDescent="0.25">
      <c r="A2015" s="90" t="str">
        <f>IF(C2015="Oficina Diversos","Oficina Geral",
IF(ISNUMBER(FIND("Estoque - Colhedoras",C2015)),"Colhedoras",IF(ISNUMBER(FIND("Caldeiraria",C2015)),"Caldeiraria",IF(ISNUMBER(FIND("Borracharia",C2015)),"Borracharia",IF(ISNUMBER(FIND("Lubrificação",C2015)),"Lubrificação",
IF(ISNUMBER(FIND("Estoque - Carregadeiras",C2015)),"Carregadeiras",IF(ISNUMBER(FIND("Estoque - Veic. Leves",C2015)),"Veic. Leves",
IF(ISNUMBER(FIND("Estoque - Caminhões",C2015)),"Caminhões",IF(ISNUMBER(FIND("Estoque - Transbordos",C2015)),"Transbordos",
IF(ISNUMBER(FIND("Estoque - Tratores",C2015)),"Tratores",
IF(ISNUMBER(FIND("Estoque - Máquinas pesadas",C2015)),"Máquinas pesadas",
IF(ISNUMBER(FIND("Estoque - Reboques",C2015)),"Reboques",
IF(C2015="Estoque","Estoque",
IF(AND(ISNUMBER(C2015),C2015&gt;1000,C2015&lt;2000),"Caminhões",
IF(AND(ISNUMBER(C2015),C2015&gt;2000,C2015&lt;3000),"Tratores",
IF(AND(ISNUMBER(C2015),C2015&gt;3000,C2015&lt;4000),"Carregadeiras",
IF(AND(ISNUMBER(C2015),C2015&gt;4000,C2015&lt;5000),"Máquinas pesadas",
IF(AND(ISNUMBER(C2015),C2015&gt;5000,C2015&lt;6000),"Colhedoras",
IF(AND(ISNUMBER(C2015),C2015&gt;7000,C2015&lt;8000),"Irrigação",
IF(AND(ISNUMBER(C2015),C2015&gt;8000,C2015&lt;9000),"Reboques",IF(AND(ISNUMBER(C2015),C2015&gt;0,C2015&lt;1000),"Veic. Leves","")))))))))))))))))))))</f>
        <v>Caminhões</v>
      </c>
      <c r="B2015" s="72"/>
      <c r="C2015" s="28">
        <v>1004</v>
      </c>
      <c r="D2015" s="28">
        <v>84960</v>
      </c>
      <c r="E2015" s="29" t="s">
        <v>14</v>
      </c>
      <c r="F2015" s="14" t="str">
        <f>IF(ISBLANK(K2015), "Apenas Solicitação", "Tem OC")</f>
        <v>Tem OC</v>
      </c>
      <c r="G2015" s="28">
        <v>1</v>
      </c>
      <c r="H2015" s="37">
        <f>G2015-I2015</f>
        <v>0</v>
      </c>
      <c r="I2015" s="38">
        <v>1</v>
      </c>
      <c r="J2015" s="64">
        <v>45699</v>
      </c>
      <c r="K2015" s="188">
        <v>45750</v>
      </c>
      <c r="L2015" s="3"/>
      <c r="M2015" s="44"/>
      <c r="N2015" s="44" t="str">
        <f>IFERROR(K2015 + VALUE(LEFT(L2015, FIND(" ", L2015) - 1)), "")</f>
        <v/>
      </c>
      <c r="O2015" s="3">
        <f>IF(_xlfn.DAYS(K2015,J2015)&lt;0, "Aguardando OC", _xlfn.DAYS(K2015,J2015))</f>
        <v>51</v>
      </c>
      <c r="P2015" s="206">
        <v>394978</v>
      </c>
      <c r="Q2015" s="214">
        <v>1133862</v>
      </c>
      <c r="R2015" s="206">
        <v>0</v>
      </c>
      <c r="S2015" s="28">
        <v>685</v>
      </c>
      <c r="T2015" s="265" t="s">
        <v>15</v>
      </c>
      <c r="U2015" s="32">
        <v>3200</v>
      </c>
      <c r="V2015" s="28"/>
      <c r="W2015" s="43" t="str">
        <f>IFERROR(VLOOKUP(V2015, Fornecedores!A:C, 3, FALSE), "")</f>
        <v/>
      </c>
      <c r="X2015" s="43" t="str">
        <f>IFERROR(VLOOKUP(V2015, Fornecedores!A:E, 5, FALSE), "")</f>
        <v/>
      </c>
      <c r="Y2015" s="43" t="str">
        <f>IFERROR(VLOOKUP(V2015, Fornecedores!A:F, 6, FALSE), "")</f>
        <v/>
      </c>
      <c r="Z2015" s="14" t="str">
        <f>IF(H2015=0, "Pedido entregue!", "Pendente")</f>
        <v>Pedido entregue!</v>
      </c>
      <c r="AA2015" s="74">
        <v>1</v>
      </c>
      <c r="AB2015" s="58" t="str">
        <f>IF(Z2015="Pedido Entregue!", IF(AA2015=1, "Retirado do Almoxarifado", IF(AA2015=2, "Material devolvido", "Aguardando retirada")), IF(Z2015="Pendente", "Entrega pendente", ""))</f>
        <v>Retirado do Almoxarifado</v>
      </c>
      <c r="AC2015" s="18">
        <v>1</v>
      </c>
      <c r="AD2015" s="18">
        <f>AC2015/SUMIF($P:$P,P2015,$AC:$AC)</f>
        <v>1</v>
      </c>
      <c r="AE2015" s="18">
        <f>IF(R2015=0,0,AC2015/SUMIF($R:$R,R2015,$AC:$AC))</f>
        <v>0</v>
      </c>
      <c r="AF2015" s="18">
        <f>IF(R2015=0,1,0)</f>
        <v>1</v>
      </c>
      <c r="AG2015" s="18" t="e">
        <f>IF(R2015=0,#REF!-J2015,0)</f>
        <v>#REF!</v>
      </c>
      <c r="AH2015" t="str">
        <f>TEXT(J2015,"MMMM")</f>
        <v>fevereiro</v>
      </c>
    </row>
    <row r="2016" spans="1:34" ht="12.75" hidden="1" customHeight="1" x14ac:dyDescent="0.25">
      <c r="A2016" s="90" t="str">
        <f>IF(C2016="Oficina Diversos","Oficina Geral",
IF(ISNUMBER(FIND("Estoque - Colhedoras",C2016)),"Colhedoras",IF(ISNUMBER(FIND("Caldeiraria",C2016)),"Caldeiraria",IF(ISNUMBER(FIND("Borracharia",C2016)),"Borracharia",IF(ISNUMBER(FIND("Lubrificação",C2016)),"Lubrificação",
IF(ISNUMBER(FIND("Estoque - Carregadeiras",C2016)),"Carregadeiras",IF(ISNUMBER(FIND("Estoque - Veic. Leves",C2016)),"Veic. Leves",
IF(ISNUMBER(FIND("Estoque - Caminhões",C2016)),"Caminhões",IF(ISNUMBER(FIND("Estoque - Transbordos",C2016)),"Transbordos",
IF(ISNUMBER(FIND("Estoque - Tratores",C2016)),"Tratores",
IF(ISNUMBER(FIND("Estoque - Máquinas pesadas",C2016)),"Máquinas pesadas",
IF(ISNUMBER(FIND("Estoque - Reboques",C2016)),"Reboques",
IF(C2016="Estoque","Estoque",
IF(AND(ISNUMBER(C2016),C2016&gt;1000,C2016&lt;2000),"Caminhões",
IF(AND(ISNUMBER(C2016),C2016&gt;2000,C2016&lt;3000),"Tratores",
IF(AND(ISNUMBER(C2016),C2016&gt;3000,C2016&lt;4000),"Carregadeiras",
IF(AND(ISNUMBER(C2016),C2016&gt;4000,C2016&lt;5000),"Máquinas pesadas",
IF(AND(ISNUMBER(C2016),C2016&gt;5000,C2016&lt;6000),"Colhedoras",
IF(AND(ISNUMBER(C2016),C2016&gt;7000,C2016&lt;8000),"Irrigação",
IF(AND(ISNUMBER(C2016),C2016&gt;8000,C2016&lt;9000),"Reboques",IF(AND(ISNUMBER(C2016),C2016&gt;0,C2016&lt;1000),"Veic. Leves","")))))))))))))))))))))</f>
        <v>Veic. Leves</v>
      </c>
      <c r="B2016" s="72"/>
      <c r="C2016" s="2">
        <v>67</v>
      </c>
      <c r="D2016" s="2">
        <v>85108</v>
      </c>
      <c r="E2016" s="3" t="s">
        <v>19883</v>
      </c>
      <c r="F2016" s="14" t="str">
        <f>IF(ISBLANK(K2016), "Apenas Solicitação", "Tem OC")</f>
        <v>Tem OC</v>
      </c>
      <c r="G2016" s="2">
        <v>2</v>
      </c>
      <c r="H2016" s="37">
        <f>G2016-I2016</f>
        <v>0</v>
      </c>
      <c r="I2016" s="38">
        <v>2</v>
      </c>
      <c r="J2016" s="4">
        <v>45793</v>
      </c>
      <c r="K2016" s="180">
        <v>45800</v>
      </c>
      <c r="L2016" s="3" t="s">
        <v>20151</v>
      </c>
      <c r="M2016" s="44" t="str">
        <f ca="1">IF(OR(N2016="", N2016=0), "", IF(N2016&gt;TODAY(), "No prazo", "Atrasado"))</f>
        <v>Atrasado</v>
      </c>
      <c r="N2016" s="44">
        <f>IFERROR(K2016 + VALUE(LEFT(L2016, FIND(" ", L2016) - 1)), "")</f>
        <v>45800</v>
      </c>
      <c r="O2016" s="3">
        <f>IF(_xlfn.DAYS(K2016,J2016)&lt;0, "Aguardando OC", _xlfn.DAYS(K2016,J2016))</f>
        <v>7</v>
      </c>
      <c r="P2016" s="14">
        <v>403103</v>
      </c>
      <c r="Q2016" s="12"/>
      <c r="R2016" s="14">
        <v>168032</v>
      </c>
      <c r="S2016" s="2">
        <v>719</v>
      </c>
      <c r="T2016" s="135" t="s">
        <v>11</v>
      </c>
      <c r="U2016" s="21">
        <v>1688</v>
      </c>
      <c r="V2016" s="2">
        <v>3532</v>
      </c>
      <c r="W2016" s="43" t="str">
        <f>IFERROR(VLOOKUP(V2016, Fornecedores!A:C, 3, FALSE), "")</f>
        <v xml:space="preserve">HC PNEUS SA         </v>
      </c>
      <c r="X2016" s="43" t="str">
        <f>IFERROR(VLOOKUP(V2016, Fornecedores!A:E, 5, FALSE), "")</f>
        <v>João Pessoa</v>
      </c>
      <c r="Y2016" s="43" t="str">
        <f>IFERROR(VLOOKUP(V2016, Fornecedores!A:F, 6, FALSE), "")</f>
        <v>PB</v>
      </c>
      <c r="Z2016" s="14" t="str">
        <f>IF(H2016=0, "Pedido entregue!", "Pendente")</f>
        <v>Pedido entregue!</v>
      </c>
      <c r="AA2016" s="74"/>
      <c r="AB2016" s="58" t="str">
        <f>IF(Z2016="Pedido Entregue!", IF(AA2016=1, "Retirado do Almoxarifado", IF(AA2016=2, "Material devolvido", "Aguardando retirada")), IF(Z2016="Pendente", "Entrega pendente", ""))</f>
        <v>Aguardando retirada</v>
      </c>
      <c r="AC2016" s="18">
        <v>1</v>
      </c>
      <c r="AD2016" s="18">
        <f>AC2016/SUMIF($P:$P,P2016,$AC:$AC)</f>
        <v>1</v>
      </c>
      <c r="AE2016" s="18">
        <f>IF(R2016=0,0,AC2016/SUMIF($R:$R,R2016,$AC:$AC))</f>
        <v>1</v>
      </c>
      <c r="AF2016" s="18">
        <f>IF(R2016=0,1,0)</f>
        <v>0</v>
      </c>
      <c r="AH2016" t="str">
        <f>TEXT(J2016,"MMMM")</f>
        <v>maio</v>
      </c>
    </row>
    <row r="2017" spans="1:34" ht="12.75" hidden="1" customHeight="1" x14ac:dyDescent="0.25">
      <c r="A2017" s="90" t="str">
        <f>IF(C2017="Oficina Diversos","Oficina Geral",
IF(ISNUMBER(FIND("Estoque - Colhedoras",C2017)),"Colhedoras",IF(ISNUMBER(FIND("Caldeiraria",C2017)),"Caldeiraria",IF(ISNUMBER(FIND("Borracharia",C2017)),"Borracharia",IF(ISNUMBER(FIND("Lubrificação",C2017)),"Lubrificação",
IF(ISNUMBER(FIND("Estoque - Carregadeiras",C2017)),"Carregadeiras",IF(ISNUMBER(FIND("Estoque - Veic. Leves",C2017)),"Veic. Leves",
IF(ISNUMBER(FIND("Estoque - Caminhões",C2017)),"Caminhões",IF(ISNUMBER(FIND("Estoque - Transbordos",C2017)),"Transbordos",
IF(ISNUMBER(FIND("Estoque - Tratores",C2017)),"Tratores",
IF(ISNUMBER(FIND("Estoque - Máquinas pesadas",C2017)),"Máquinas pesadas",
IF(ISNUMBER(FIND("Estoque - Reboques",C2017)),"Reboques",
IF(C2017="Estoque","Estoque",
IF(AND(ISNUMBER(C2017),C2017&gt;1000,C2017&lt;2000),"Caminhões",
IF(AND(ISNUMBER(C2017),C2017&gt;2000,C2017&lt;3000),"Tratores",
IF(AND(ISNUMBER(C2017),C2017&gt;3000,C2017&lt;4000),"Carregadeiras",
IF(AND(ISNUMBER(C2017),C2017&gt;4000,C2017&lt;5000),"Máquinas pesadas",
IF(AND(ISNUMBER(C2017),C2017&gt;5000,C2017&lt;6000),"Colhedoras",
IF(AND(ISNUMBER(C2017),C2017&gt;7000,C2017&lt;8000),"Irrigação",
IF(AND(ISNUMBER(C2017),C2017&gt;8000,C2017&lt;9000),"Reboques",IF(AND(ISNUMBER(C2017),C2017&gt;0,C2017&lt;1000),"Veic. Leves","")))))))))))))))))))))</f>
        <v>Colhedoras</v>
      </c>
      <c r="C2017" s="140" t="s">
        <v>20246</v>
      </c>
      <c r="D2017" s="139">
        <v>85206</v>
      </c>
      <c r="E2017" s="141" t="s">
        <v>20341</v>
      </c>
      <c r="F2017" s="101" t="str">
        <f>IF(ISBLANK(K2017), "Apenas Solicitação", "Tem OC")</f>
        <v>Tem OC</v>
      </c>
      <c r="G2017" s="139">
        <v>5</v>
      </c>
      <c r="H2017" s="102">
        <f>G2017-I2017</f>
        <v>0</v>
      </c>
      <c r="I2017" s="103">
        <v>5</v>
      </c>
      <c r="J2017" s="142">
        <v>45814</v>
      </c>
      <c r="K2017" s="182">
        <v>45821</v>
      </c>
      <c r="L2017" s="141" t="s">
        <v>20152</v>
      </c>
      <c r="M2017" s="104" t="str">
        <f ca="1">IF(OR(N2017="", N2017=0), "", IF(N2017&gt;TODAY(), "No prazo", "Atrasado"))</f>
        <v>Atrasado</v>
      </c>
      <c r="N2017" s="104">
        <f>IFERROR(K2017 + VALUE(LEFT(L2017, FIND(" ", L2017) - 1)), "")</f>
        <v>45822</v>
      </c>
      <c r="O2017" s="105">
        <f>IF(_xlfn.DAYS(K2017,J2017)&lt;0, "Aguardando OC", _xlfn.DAYS(K2017,J2017))</f>
        <v>7</v>
      </c>
      <c r="P2017" s="199">
        <v>406269</v>
      </c>
      <c r="Q2017" s="12"/>
      <c r="R2017" s="199">
        <v>169077</v>
      </c>
      <c r="S2017" s="139">
        <v>221</v>
      </c>
      <c r="T2017" s="135" t="s">
        <v>1029</v>
      </c>
      <c r="U2017" s="165">
        <v>3.45</v>
      </c>
      <c r="V2017" s="139">
        <v>2813</v>
      </c>
      <c r="W2017" s="105" t="str">
        <f>IFERROR(VLOOKUP(V2017, Fornecedores!A:C, 3, FALSE), "")</f>
        <v xml:space="preserve">NORTEL              </v>
      </c>
      <c r="X2017" s="105" t="str">
        <f>IFERROR(VLOOKUP(V2017, Fornecedores!A:E, 5, FALSE), "")</f>
        <v>Jaboatão dos Guararapes</v>
      </c>
      <c r="Y2017" s="105" t="str">
        <f>IFERROR(VLOOKUP(V2017, Fornecedores!A:F, 6, FALSE), "")</f>
        <v>PE</v>
      </c>
      <c r="Z2017" s="101" t="str">
        <f>IF(H2017=0, "Pedido entregue!", "Pendente")</f>
        <v>Pedido entregue!</v>
      </c>
      <c r="AB2017" s="132" t="str">
        <f>IF(Z2017="Pedido Entregue!", IF(AA2017=1, "Retirado do Almoxarifado", IF(AA2017=2, "Material devolvido", "Aguardando retirada")), IF(Z2017="Pendente", "Entrega pendente", ""))</f>
        <v>Aguardando retirada</v>
      </c>
      <c r="AC2017" s="18">
        <v>1</v>
      </c>
      <c r="AD2017" s="18">
        <f>AC2017/SUMIF($P:$P,P2017,$AC:$AC)</f>
        <v>1</v>
      </c>
      <c r="AE2017" s="18">
        <f>IF(R2017=0,0,AC2017/SUMIF($R:$R,R2017,$AC:$AC))</f>
        <v>1</v>
      </c>
      <c r="AF2017" s="18">
        <f>IF(R2017=0,1,0)</f>
        <v>0</v>
      </c>
      <c r="AH2017" t="str">
        <f>TEXT(J2017,"MMMM")</f>
        <v>junho</v>
      </c>
    </row>
    <row r="2018" spans="1:34" ht="12.75" hidden="1" customHeight="1" x14ac:dyDescent="0.25">
      <c r="A2018" s="90" t="str">
        <f>IF(C2018="Oficina Diversos","Oficina Geral",
IF(ISNUMBER(FIND("Estoque - Colhedoras",C2018)),"Colhedoras",IF(ISNUMBER(FIND("Caldeiraria",C2018)),"Caldeiraria",IF(ISNUMBER(FIND("Borracharia",C2018)),"Borracharia",IF(ISNUMBER(FIND("Lubrificação",C2018)),"Lubrificação",
IF(ISNUMBER(FIND("Estoque - Carregadeiras",C2018)),"Carregadeiras",IF(ISNUMBER(FIND("Estoque - Veic. Leves",C2018)),"Veic. Leves",
IF(ISNUMBER(FIND("Estoque - Caminhões",C2018)),"Caminhões",IF(ISNUMBER(FIND("Estoque - Transbordos",C2018)),"Transbordos",
IF(ISNUMBER(FIND("Estoque - Tratores",C2018)),"Tratores",
IF(ISNUMBER(FIND("Estoque - Máquinas pesadas",C2018)),"Máquinas pesadas",
IF(ISNUMBER(FIND("Estoque - Reboques",C2018)),"Reboques",
IF(C2018="Estoque","Estoque",
IF(AND(ISNUMBER(C2018),C2018&gt;1000,C2018&lt;2000),"Caminhões",
IF(AND(ISNUMBER(C2018),C2018&gt;2000,C2018&lt;3000),"Tratores",
IF(AND(ISNUMBER(C2018),C2018&gt;3000,C2018&lt;4000),"Carregadeiras",
IF(AND(ISNUMBER(C2018),C2018&gt;4000,C2018&lt;5000),"Máquinas pesadas",
IF(AND(ISNUMBER(C2018),C2018&gt;5000,C2018&lt;6000),"Colhedoras",
IF(AND(ISNUMBER(C2018),C2018&gt;7000,C2018&lt;8000),"Irrigação",
IF(AND(ISNUMBER(C2018),C2018&gt;8000,C2018&lt;9000),"Reboques",IF(AND(ISNUMBER(C2018),C2018&gt;0,C2018&lt;1000),"Veic. Leves","")))))))))))))))))))))</f>
        <v>Colhedoras</v>
      </c>
      <c r="C2018" s="113">
        <v>5002</v>
      </c>
      <c r="D2018" s="113">
        <v>85206</v>
      </c>
      <c r="E2018" s="105" t="s">
        <v>20341</v>
      </c>
      <c r="F2018" s="101" t="str">
        <f>IF(ISBLANK(K2018), "Apenas Solicitação", "Tem OC")</f>
        <v>Tem OC</v>
      </c>
      <c r="G2018" s="2">
        <v>10</v>
      </c>
      <c r="H2018" s="102">
        <f>G2018-I2018</f>
        <v>0</v>
      </c>
      <c r="I2018" s="103">
        <v>10</v>
      </c>
      <c r="J2018" s="4">
        <v>45824</v>
      </c>
      <c r="K2018" s="180">
        <v>45831</v>
      </c>
      <c r="L2018" s="49"/>
      <c r="M2018" s="104" t="str">
        <f ca="1">IF(OR(N2018="", N2018=0), "", IF(N2018&gt;TODAY(), "No prazo", "Atrasado"))</f>
        <v/>
      </c>
      <c r="N2018" s="104" t="str">
        <f>IFERROR(K2018 + VALUE(LEFT(L2018, FIND(" ", L2018) - 1)), "")</f>
        <v/>
      </c>
      <c r="O2018" s="105">
        <f>IF(_xlfn.DAYS(K2018,J2018)&lt;0, "Aguardando OC", _xlfn.DAYS(K2018,J2018))</f>
        <v>7</v>
      </c>
      <c r="P2018" s="14">
        <v>407689</v>
      </c>
      <c r="Q2018" s="12"/>
      <c r="R2018" s="14">
        <v>169653</v>
      </c>
      <c r="S2018" s="2">
        <v>221</v>
      </c>
      <c r="T2018" s="135" t="s">
        <v>1029</v>
      </c>
      <c r="U2018" s="21">
        <v>4.09</v>
      </c>
      <c r="V2018" s="2">
        <v>2564</v>
      </c>
      <c r="W2018" s="105" t="str">
        <f>IFERROR(VLOOKUP(V2018, Fornecedores!A:C, 3, FALSE), "")</f>
        <v xml:space="preserve">ESPERANCA NORDESTE  </v>
      </c>
      <c r="X2018" s="105" t="str">
        <f>IFERROR(VLOOKUP(V2018, Fornecedores!A:E, 5, FALSE), "")</f>
        <v>Recife</v>
      </c>
      <c r="Y2018" s="105" t="str">
        <f>IFERROR(VLOOKUP(V2018, Fornecedores!A:F, 6, FALSE), "")</f>
        <v>PE</v>
      </c>
      <c r="Z2018" s="101" t="str">
        <f>IF(H2018=0, "Pedido entregue!", "Pendente")</f>
        <v>Pedido entregue!</v>
      </c>
      <c r="AB2018" s="132" t="str">
        <f>IF(Z2018="Pedido Entregue!", IF(AA2018=1, "Retirado do Almoxarifado", IF(AA2018=2, "Material devolvido", "Aguardando retirada")), IF(Z2018="Pendente", "Entrega pendente", ""))</f>
        <v>Aguardando retirada</v>
      </c>
      <c r="AC2018" s="18">
        <v>1</v>
      </c>
      <c r="AD2018" s="18">
        <f>AC2018/SUMIF($P:$P,P2018,$AC:$AC)</f>
        <v>1</v>
      </c>
      <c r="AE2018" s="18">
        <f>IF(R2018=0,0,AC2018/SUMIF($R:$R,R2018,$AC:$AC))</f>
        <v>0.5</v>
      </c>
      <c r="AF2018" s="18">
        <f>IF(R2018=0,1,0)</f>
        <v>0</v>
      </c>
      <c r="AH2018" t="str">
        <f>TEXT(J2018,"MMMM")</f>
        <v>junho</v>
      </c>
    </row>
    <row r="2019" spans="1:34" ht="12.75" hidden="1" customHeight="1" x14ac:dyDescent="0.25">
      <c r="A2019" s="90" t="str">
        <f>IF(C2019="Oficina Diversos","Oficina Geral",
IF(ISNUMBER(FIND("Estoque - Colhedoras",C2019)),"Colhedoras",IF(ISNUMBER(FIND("Caldeiraria",C2019)),"Caldeiraria",IF(ISNUMBER(FIND("Borracharia",C2019)),"Borracharia",IF(ISNUMBER(FIND("Lubrificação",C2019)),"Lubrificação",
IF(ISNUMBER(FIND("Estoque - Carregadeiras",C2019)),"Carregadeiras",IF(ISNUMBER(FIND("Estoque - Veic. Leves",C2019)),"Veic. Leves",
IF(ISNUMBER(FIND("Estoque - Caminhões",C2019)),"Caminhões",IF(ISNUMBER(FIND("Estoque - Transbordos",C2019)),"Transbordos",
IF(ISNUMBER(FIND("Estoque - Tratores",C2019)),"Tratores",
IF(ISNUMBER(FIND("Estoque - Máquinas pesadas",C2019)),"Máquinas pesadas",
IF(ISNUMBER(FIND("Estoque - Reboques",C2019)),"Reboques",
IF(C2019="Estoque","Estoque",
IF(AND(ISNUMBER(C2019),C2019&gt;1000,C2019&lt;2000),"Caminhões",
IF(AND(ISNUMBER(C2019),C2019&gt;2000,C2019&lt;3000),"Tratores",
IF(AND(ISNUMBER(C2019),C2019&gt;3000,C2019&lt;4000),"Carregadeiras",
IF(AND(ISNUMBER(C2019),C2019&gt;4000,C2019&lt;5000),"Máquinas pesadas",
IF(AND(ISNUMBER(C2019),C2019&gt;5000,C2019&lt;6000),"Colhedoras",
IF(AND(ISNUMBER(C2019),C2019&gt;7000,C2019&lt;8000),"Irrigação",
IF(AND(ISNUMBER(C2019),C2019&gt;8000,C2019&lt;9000),"Reboques",IF(AND(ISNUMBER(C2019),C2019&gt;0,C2019&lt;1000),"Veic. Leves","")))))))))))))))))))))</f>
        <v>Caminhões</v>
      </c>
      <c r="B2019" s="18"/>
      <c r="C2019" s="2">
        <v>1039</v>
      </c>
      <c r="D2019" s="2">
        <v>85223</v>
      </c>
      <c r="E2019" s="3" t="s">
        <v>329</v>
      </c>
      <c r="F2019" s="14" t="str">
        <f>IF(ISBLANK(K2019), "Apenas Solicitação", "Tem OC")</f>
        <v>Tem OC</v>
      </c>
      <c r="G2019" s="2">
        <v>1</v>
      </c>
      <c r="H2019" s="37">
        <f>G2019-I2019</f>
        <v>0</v>
      </c>
      <c r="I2019" s="38">
        <v>1</v>
      </c>
      <c r="J2019" s="4">
        <v>45726</v>
      </c>
      <c r="K2019" s="180">
        <v>45751</v>
      </c>
      <c r="L2019" s="3"/>
      <c r="M2019" s="44"/>
      <c r="N2019" s="44" t="str">
        <f>IFERROR(K2019 + VALUE(LEFT(L2019, FIND(" ", L2019) - 1)), "")</f>
        <v/>
      </c>
      <c r="O2019" s="3">
        <f>IF(_xlfn.DAYS(K2019,J2019)&lt;0, "Aguardando OC", _xlfn.DAYS(K2019,J2019))</f>
        <v>25</v>
      </c>
      <c r="P2019" s="14">
        <v>395373</v>
      </c>
      <c r="Q2019" s="169">
        <v>1135227</v>
      </c>
      <c r="R2019" s="14">
        <v>165804</v>
      </c>
      <c r="S2019" s="2">
        <v>689</v>
      </c>
      <c r="T2019" s="135" t="s">
        <v>65</v>
      </c>
      <c r="U2019" s="21">
        <v>1175.68</v>
      </c>
      <c r="V2019" s="2">
        <v>2106</v>
      </c>
      <c r="W2019" s="43" t="str">
        <f>IFERROR(VLOOKUP(V2019, Fornecedores!A:C, 3, FALSE), "")</f>
        <v xml:space="preserve">UNIDAS              </v>
      </c>
      <c r="X2019" s="43" t="str">
        <f>IFERROR(VLOOKUP(V2019, Fornecedores!A:E, 5, FALSE), "")</f>
        <v>João Pessoa</v>
      </c>
      <c r="Y2019" s="43" t="str">
        <f>IFERROR(VLOOKUP(V2019, Fornecedores!A:F, 6, FALSE), "")</f>
        <v>PB</v>
      </c>
      <c r="Z2019" s="14" t="str">
        <f>IF(H2019=0, "Pedido entregue!", "Pendente")</f>
        <v>Pedido entregue!</v>
      </c>
      <c r="AA2019" s="74">
        <v>1</v>
      </c>
      <c r="AB2019" s="58" t="str">
        <f>IF(Z2019="Pedido Entregue!", IF(AA2019=1, "Retirado do Almoxarifado", IF(AA2019=2, "Material devolvido", "Aguardando retirada")), IF(Z2019="Pendente", "Entrega pendente", ""))</f>
        <v>Retirado do Almoxarifado</v>
      </c>
      <c r="AC2019" s="18">
        <v>1</v>
      </c>
      <c r="AD2019" s="18">
        <f>AC2019/SUMIF($P:$P,P2019,$AC:$AC)</f>
        <v>1</v>
      </c>
      <c r="AE2019" s="18">
        <f>IF(R2019=0,0,AC2019/SUMIF($R:$R,R2019,$AC:$AC))</f>
        <v>0.33333333333333331</v>
      </c>
      <c r="AF2019" s="18">
        <f>IF(R2019=0,1,0)</f>
        <v>0</v>
      </c>
      <c r="AG2019" s="18">
        <f>IF(R2019=0,#REF!-J2019,0)</f>
        <v>0</v>
      </c>
      <c r="AH2019" t="str">
        <f>TEXT(J2019,"MMMM")</f>
        <v>março</v>
      </c>
    </row>
    <row r="2020" spans="1:34" ht="12.75" customHeight="1" x14ac:dyDescent="0.25">
      <c r="A2020" s="90" t="str">
        <f>IF(C2020="Oficina Diversos","Oficina Geral",
IF(ISNUMBER(FIND("Estoque - Colhedoras",C2020)),"Colhedoras",IF(ISNUMBER(FIND("Caldeiraria",C2020)),"Caldeiraria",IF(ISNUMBER(FIND("Borracharia",C2020)),"Borracharia",IF(ISNUMBER(FIND("Lubrificação",C2020)),"Lubrificação",
IF(ISNUMBER(FIND("Estoque - Carregadeiras",C2020)),"Carregadeiras",IF(ISNUMBER(FIND("Estoque - Veic. Leves",C2020)),"Veic. Leves",
IF(ISNUMBER(FIND("Estoque - Caminhões",C2020)),"Caminhões",IF(ISNUMBER(FIND("Estoque - Transbordos",C2020)),"Transbordos",
IF(ISNUMBER(FIND("Estoque - Tratores",C2020)),"Tratores",
IF(ISNUMBER(FIND("Estoque - Máquinas pesadas",C2020)),"Máquinas pesadas",
IF(ISNUMBER(FIND("Estoque - Reboques",C2020)),"Reboques",
IF(C2020="Estoque","Estoque",
IF(AND(ISNUMBER(C2020),C2020&gt;1000,C2020&lt;2000),"Caminhões",
IF(AND(ISNUMBER(C2020),C2020&gt;2000,C2020&lt;3000),"Tratores",
IF(AND(ISNUMBER(C2020),C2020&gt;3000,C2020&lt;4000),"Carregadeiras",
IF(AND(ISNUMBER(C2020),C2020&gt;4000,C2020&lt;5000),"Máquinas pesadas",
IF(AND(ISNUMBER(C2020),C2020&gt;5000,C2020&lt;6000),"Colhedoras",
IF(AND(ISNUMBER(C2020),C2020&gt;7000,C2020&lt;8000),"Irrigação",
IF(AND(ISNUMBER(C2020),C2020&gt;8000,C2020&lt;9000),"Reboques",IF(AND(ISNUMBER(C2020),C2020&gt;0,C2020&lt;1000),"Veic. Leves","")))))))))))))))))))))</f>
        <v>Máquinas pesadas</v>
      </c>
      <c r="C2020" s="113">
        <v>4017</v>
      </c>
      <c r="D2020" s="2">
        <v>85291</v>
      </c>
      <c r="E2020" s="3" t="s">
        <v>20978</v>
      </c>
      <c r="F2020" s="101" t="str">
        <f>IF(ISBLANK(K2020), "Apenas Solicitação", "Tem OC")</f>
        <v>Tem OC</v>
      </c>
      <c r="G2020" s="2">
        <v>4</v>
      </c>
      <c r="H2020" s="102">
        <f>G2020-I2020</f>
        <v>4</v>
      </c>
      <c r="I2020" s="103"/>
      <c r="J2020" s="4">
        <v>45834</v>
      </c>
      <c r="K2020" s="180">
        <v>45846</v>
      </c>
      <c r="L2020" s="3" t="s">
        <v>25989</v>
      </c>
      <c r="M2020" s="104" t="str">
        <f ca="1">IF(OR(N2020="", N2020=0), "", IF(N2020&gt;TODAY(), "No prazo", "Atrasado"))</f>
        <v>Atrasado</v>
      </c>
      <c r="N2020" s="104">
        <f>IFERROR(K2020 + VALUE(LEFT(L2020, FIND(" ", L2020) - 1)), "")</f>
        <v>45853</v>
      </c>
      <c r="O2020" s="105">
        <f>IF(_xlfn.DAYS(K2020,J2020)&lt;0, "Aguardando OC", _xlfn.DAYS(K2020,J2020))</f>
        <v>12</v>
      </c>
      <c r="P2020" s="14">
        <v>408987</v>
      </c>
      <c r="Q2020" s="12"/>
      <c r="R2020" s="14">
        <v>170558</v>
      </c>
      <c r="S2020" s="2">
        <v>221</v>
      </c>
      <c r="T2020" s="135" t="s">
        <v>1029</v>
      </c>
      <c r="U2020" s="2">
        <v>335</v>
      </c>
      <c r="V2020" s="2">
        <v>3337</v>
      </c>
      <c r="W2020" s="105" t="str">
        <f>IFERROR(VLOOKUP(V2020, Fornecedores!A:C, 3, FALSE), "")</f>
        <v xml:space="preserve">FORNECEDORA         </v>
      </c>
      <c r="X2020" s="105" t="str">
        <f>IFERROR(VLOOKUP(V2020, Fornecedores!A:E, 5, FALSE), "")</f>
        <v>Campina Grande</v>
      </c>
      <c r="Y2020" s="105" t="str">
        <f>IFERROR(VLOOKUP(V2020, Fornecedores!A:F, 6, FALSE), "")</f>
        <v>PB</v>
      </c>
      <c r="Z2020" s="101" t="str">
        <f>IF(H2020=0, "Pedido entregue!", "Pendente")</f>
        <v>Pendente</v>
      </c>
      <c r="AB2020" s="132" t="str">
        <f>IF(Z2020="Pedido Entregue!", IF(AA2020=1, "Retirado do Almoxarifado", IF(AA2020=2, "Material devolvido", "Aguardando retirada")), IF(Z2020="Pendente", "Entrega pendente", ""))</f>
        <v>Entrega pendente</v>
      </c>
      <c r="AC2020" s="18">
        <v>1</v>
      </c>
      <c r="AD2020" s="18">
        <f>AC2020/SUMIF($P:$P,P2020,$AC:$AC)</f>
        <v>1</v>
      </c>
      <c r="AE2020" s="18">
        <f>IF(R2020=0,0,AC2020/SUMIF($R:$R,R2020,$AC:$AC))</f>
        <v>1</v>
      </c>
      <c r="AF2020" s="18">
        <f>IF(R2020=0,1,0)</f>
        <v>0</v>
      </c>
      <c r="AH2020" t="str">
        <f>TEXT(J2020,"MMMM")</f>
        <v>junho</v>
      </c>
    </row>
    <row r="2021" spans="1:34" ht="12.75" hidden="1" customHeight="1" x14ac:dyDescent="0.25">
      <c r="A2021" s="90" t="str">
        <f>IF(C2021="Oficina Diversos","Oficina Geral",
IF(ISNUMBER(FIND("Estoque - Colhedoras",C2021)),"Colhedoras",IF(ISNUMBER(FIND("Caldeiraria",C2021)),"Caldeiraria",IF(ISNUMBER(FIND("Borracharia",C2021)),"Borracharia",IF(ISNUMBER(FIND("Lubrificação",C2021)),"Lubrificação",
IF(ISNUMBER(FIND("Estoque - Carregadeiras",C2021)),"Carregadeiras",IF(ISNUMBER(FIND("Estoque - Veic. Leves",C2021)),"Veic. Leves",
IF(ISNUMBER(FIND("Estoque - Caminhões",C2021)),"Caminhões",IF(ISNUMBER(FIND("Estoque - Transbordos",C2021)),"Transbordos",
IF(ISNUMBER(FIND("Estoque - Tratores",C2021)),"Tratores",
IF(ISNUMBER(FIND("Estoque - Máquinas pesadas",C2021)),"Máquinas pesadas",
IF(ISNUMBER(FIND("Estoque - Reboques",C2021)),"Reboques",
IF(C2021="Estoque","Estoque",
IF(AND(ISNUMBER(C2021),C2021&gt;1000,C2021&lt;2000),"Caminhões",
IF(AND(ISNUMBER(C2021),C2021&gt;2000,C2021&lt;3000),"Tratores",
IF(AND(ISNUMBER(C2021),C2021&gt;3000,C2021&lt;4000),"Carregadeiras",
IF(AND(ISNUMBER(C2021),C2021&gt;4000,C2021&lt;5000),"Máquinas pesadas",
IF(AND(ISNUMBER(C2021),C2021&gt;5000,C2021&lt;6000),"Colhedoras",
IF(AND(ISNUMBER(C2021),C2021&gt;7000,C2021&lt;8000),"Irrigação",
IF(AND(ISNUMBER(C2021),C2021&gt;8000,C2021&lt;9000),"Reboques",IF(AND(ISNUMBER(C2021),C2021&gt;0,C2021&lt;1000),"Veic. Leves","")))))))))))))))))))))</f>
        <v>Caminhões</v>
      </c>
      <c r="B2021" s="18"/>
      <c r="C2021" s="2">
        <v>1046</v>
      </c>
      <c r="D2021" s="2">
        <v>85314</v>
      </c>
      <c r="E2021" s="3" t="s">
        <v>337</v>
      </c>
      <c r="F2021" s="14" t="str">
        <f>IF(ISBLANK(K2021), "Apenas Solicitação", "Tem OC")</f>
        <v>Tem OC</v>
      </c>
      <c r="G2021" s="2">
        <v>1</v>
      </c>
      <c r="H2021" s="37">
        <f>G2021-I2021</f>
        <v>0</v>
      </c>
      <c r="I2021" s="38">
        <v>1</v>
      </c>
      <c r="J2021" s="4">
        <v>45743</v>
      </c>
      <c r="K2021" s="180">
        <v>45751</v>
      </c>
      <c r="L2021" s="3"/>
      <c r="M2021" s="44"/>
      <c r="N2021" s="44" t="str">
        <f>IFERROR(K2021 + VALUE(LEFT(L2021, FIND(" ", L2021) - 1)), "")</f>
        <v/>
      </c>
      <c r="O2021" s="3">
        <f>IF(_xlfn.DAYS(K2021,J2021)&lt;0, "Aguardando OC", _xlfn.DAYS(K2021,J2021))</f>
        <v>8</v>
      </c>
      <c r="P2021" s="14">
        <v>397299</v>
      </c>
      <c r="Q2021" s="169">
        <v>1139812</v>
      </c>
      <c r="R2021" s="14">
        <v>165797</v>
      </c>
      <c r="S2021" s="2">
        <v>689</v>
      </c>
      <c r="T2021" s="135" t="s">
        <v>65</v>
      </c>
      <c r="U2021" s="21">
        <v>997</v>
      </c>
      <c r="V2021" s="2">
        <v>5189</v>
      </c>
      <c r="W2021" s="43" t="str">
        <f>IFERROR(VLOOKUP(V2021, Fornecedores!A:C, 3, FALSE), "")</f>
        <v>REPENORTE</v>
      </c>
      <c r="X2021" s="43" t="str">
        <f>IFERROR(VLOOKUP(V2021, Fornecedores!A:E, 5, FALSE), "")</f>
        <v>Recife</v>
      </c>
      <c r="Y2021" s="43" t="str">
        <f>IFERROR(VLOOKUP(V2021, Fornecedores!A:F, 6, FALSE), "")</f>
        <v>PE</v>
      </c>
      <c r="Z2021" s="14" t="str">
        <f>IF(H2021=0, "Pedido entregue!", "Pendente")</f>
        <v>Pedido entregue!</v>
      </c>
      <c r="AA2021" s="74">
        <v>1</v>
      </c>
      <c r="AB2021" s="58" t="str">
        <f>IF(Z2021="Pedido Entregue!", IF(AA2021=1, "Retirado do Almoxarifado", IF(AA2021=2, "Material devolvido", "Aguardando retirada")), IF(Z2021="Pendente", "Entrega pendente", ""))</f>
        <v>Retirado do Almoxarifado</v>
      </c>
      <c r="AC2021" s="18">
        <v>1</v>
      </c>
      <c r="AD2021" s="18">
        <f>AC2021/SUMIF($P:$P,P2021,$AC:$AC)</f>
        <v>1</v>
      </c>
      <c r="AE2021" s="18">
        <f>IF(R2021=0,0,AC2021/SUMIF($R:$R,R2021,$AC:$AC))</f>
        <v>0.14285714285714285</v>
      </c>
      <c r="AF2021" s="18">
        <f>IF(R2021=0,1,0)</f>
        <v>0</v>
      </c>
      <c r="AG2021" s="18">
        <f>IF(R2021=0,#REF!-J2021,0)</f>
        <v>0</v>
      </c>
      <c r="AH2021" t="str">
        <f>TEXT(J2021,"MMMM")</f>
        <v>março</v>
      </c>
    </row>
    <row r="2022" spans="1:34" ht="12.75" customHeight="1" x14ac:dyDescent="0.25">
      <c r="A2022" s="90" t="str">
        <f>IF(C2022="Oficina Diversos","Oficina Geral",
IF(ISNUMBER(FIND("Estoque - Colhedoras",C2022)),"Colhedoras",IF(ISNUMBER(FIND("Caldeiraria",C2022)),"Caldeiraria",IF(ISNUMBER(FIND("Borracharia",C2022)),"Borracharia",IF(ISNUMBER(FIND("Lubrificação",C2022)),"Lubrificação",
IF(ISNUMBER(FIND("Estoque - Carregadeiras",C2022)),"Carregadeiras",IF(ISNUMBER(FIND("Estoque - Veic. Leves",C2022)),"Veic. Leves",
IF(ISNUMBER(FIND("Estoque - Caminhões",C2022)),"Caminhões",IF(ISNUMBER(FIND("Estoque - Transbordos",C2022)),"Transbordos",
IF(ISNUMBER(FIND("Estoque - Tratores",C2022)),"Tratores",
IF(ISNUMBER(FIND("Estoque - Máquinas pesadas",C2022)),"Máquinas pesadas",
IF(ISNUMBER(FIND("Estoque - Reboques",C2022)),"Reboques",
IF(C2022="Estoque","Estoque",
IF(AND(ISNUMBER(C2022),C2022&gt;1000,C2022&lt;2000),"Caminhões",
IF(AND(ISNUMBER(C2022),C2022&gt;2000,C2022&lt;3000),"Tratores",
IF(AND(ISNUMBER(C2022),C2022&gt;3000,C2022&lt;4000),"Carregadeiras",
IF(AND(ISNUMBER(C2022),C2022&gt;4000,C2022&lt;5000),"Máquinas pesadas",
IF(AND(ISNUMBER(C2022),C2022&gt;5000,C2022&lt;6000),"Colhedoras",
IF(AND(ISNUMBER(C2022),C2022&gt;7000,C2022&lt;8000),"Irrigação",
IF(AND(ISNUMBER(C2022),C2022&gt;8000,C2022&lt;9000),"Reboques",IF(AND(ISNUMBER(C2022),C2022&gt;0,C2022&lt;1000),"Veic. Leves","")))))))))))))))))))))</f>
        <v>Caminhões</v>
      </c>
      <c r="C2022" s="171">
        <v>1025</v>
      </c>
      <c r="D2022" s="170">
        <v>85314</v>
      </c>
      <c r="E2022" s="173" t="s">
        <v>337</v>
      </c>
      <c r="F2022" s="101" t="str">
        <f>IF(ISBLANK(K2022), "Apenas Solicitação", "Tem OC")</f>
        <v>Apenas Solicitação</v>
      </c>
      <c r="G2022" s="170">
        <v>1</v>
      </c>
      <c r="H2022" s="102">
        <f>G2022-I2022</f>
        <v>1</v>
      </c>
      <c r="I2022" s="103"/>
      <c r="J2022" s="174">
        <v>45849</v>
      </c>
      <c r="K2022" s="173"/>
      <c r="L2022" s="173"/>
      <c r="M2022" s="104" t="str">
        <f ca="1">IF(OR(N2022="", N2022=0), "", IF(N2022&gt;TODAY(), "No prazo", "Atrasado"))</f>
        <v/>
      </c>
      <c r="N2022" s="104" t="str">
        <f>IFERROR(K2022 + VALUE(LEFT(L2022, FIND(" ", L2022) - 1)), "")</f>
        <v/>
      </c>
      <c r="O2022" s="105" t="str">
        <f>IF(_xlfn.DAYS(K2022,J2022)&lt;0, "Aguardando OC", _xlfn.DAYS(K2022,J2022))</f>
        <v>Aguardando OC</v>
      </c>
      <c r="P2022" s="170">
        <v>411248</v>
      </c>
      <c r="Q2022" s="12"/>
      <c r="R2022" s="170">
        <v>0</v>
      </c>
      <c r="S2022" s="2">
        <v>221</v>
      </c>
      <c r="T2022" s="135" t="s">
        <v>1029</v>
      </c>
      <c r="U2022" s="170">
        <v>826.89</v>
      </c>
      <c r="V2022" s="170"/>
      <c r="W2022" s="105" t="str">
        <f>IFERROR(VLOOKUP(V2022, Fornecedores!A:C, 3, FALSE), "")</f>
        <v/>
      </c>
      <c r="X2022" s="105" t="str">
        <f>IFERROR(VLOOKUP(V2022, Fornecedores!A:E, 5, FALSE), "")</f>
        <v/>
      </c>
      <c r="Y2022" s="105" t="str">
        <f>IFERROR(VLOOKUP(V2022, Fornecedores!A:F, 6, FALSE), "")</f>
        <v/>
      </c>
      <c r="Z2022" s="101" t="str">
        <f>IF(H2022=0, "Pedido entregue!", "Pendente")</f>
        <v>Pendente</v>
      </c>
      <c r="AB2022" s="132" t="str">
        <f>IF(Z2022="Pedido Entregue!", IF(AA2022=1, "Retirado do Almoxarifado", IF(AA2022=2, "Material devolvido", "Aguardando retirada")), IF(Z2022="Pendente", "Entrega pendente", ""))</f>
        <v>Entrega pendente</v>
      </c>
      <c r="AC2022" s="18">
        <v>1</v>
      </c>
      <c r="AD2022" s="18">
        <f>AC2022/SUMIF($P:$P,P2022,$AC:$AC)</f>
        <v>1</v>
      </c>
      <c r="AE2022" s="18">
        <f>IF(R2022=0,0,AC2022/SUMIF($R:$R,R2022,$AC:$AC))</f>
        <v>0</v>
      </c>
      <c r="AF2022" s="18">
        <f>IF(R2022=0,1,0)</f>
        <v>1</v>
      </c>
      <c r="AH2022" t="str">
        <f>TEXT(J2022,"MMMM")</f>
        <v>julho</v>
      </c>
    </row>
    <row r="2023" spans="1:34" ht="12.75" hidden="1" customHeight="1" x14ac:dyDescent="0.25">
      <c r="A2023" s="90" t="str">
        <f>IF(C2023="Oficina Diversos","Oficina Geral",
IF(ISNUMBER(FIND("Estoque - Colhedoras",C2023)),"Colhedoras",IF(ISNUMBER(FIND("Caldeiraria",C2023)),"Caldeiraria",IF(ISNUMBER(FIND("Borracharia",C2023)),"Borracharia",IF(ISNUMBER(FIND("Lubrificação",C2023)),"Lubrificação",
IF(ISNUMBER(FIND("Estoque - Carregadeiras",C2023)),"Carregadeiras",IF(ISNUMBER(FIND("Estoque - Veic. Leves",C2023)),"Veic. Leves",
IF(ISNUMBER(FIND("Estoque - Caminhões",C2023)),"Caminhões",IF(ISNUMBER(FIND("Estoque - Transbordos",C2023)),"Transbordos",
IF(ISNUMBER(FIND("Estoque - Tratores",C2023)),"Tratores",
IF(ISNUMBER(FIND("Estoque - Máquinas pesadas",C2023)),"Máquinas pesadas",
IF(ISNUMBER(FIND("Estoque - Reboques",C2023)),"Reboques",
IF(C2023="Estoque","Estoque",
IF(AND(ISNUMBER(C2023),C2023&gt;1000,C2023&lt;2000),"Caminhões",
IF(AND(ISNUMBER(C2023),C2023&gt;2000,C2023&lt;3000),"Tratores",
IF(AND(ISNUMBER(C2023),C2023&gt;3000,C2023&lt;4000),"Carregadeiras",
IF(AND(ISNUMBER(C2023),C2023&gt;4000,C2023&lt;5000),"Máquinas pesadas",
IF(AND(ISNUMBER(C2023),C2023&gt;5000,C2023&lt;6000),"Colhedoras",
IF(AND(ISNUMBER(C2023),C2023&gt;7000,C2023&lt;8000),"Irrigação",
IF(AND(ISNUMBER(C2023),C2023&gt;8000,C2023&lt;9000),"Reboques",IF(AND(ISNUMBER(C2023),C2023&gt;0,C2023&lt;1000),"Veic. Leves","")))))))))))))))))))))</f>
        <v>Veic. Leves</v>
      </c>
      <c r="C2023" s="113">
        <v>47</v>
      </c>
      <c r="D2023" s="2">
        <v>85385</v>
      </c>
      <c r="E2023" s="3" t="s">
        <v>20941</v>
      </c>
      <c r="F2023" s="101" t="str">
        <f>IF(ISBLANK(K2023), "Apenas Solicitação", "Tem OC")</f>
        <v>Tem OC</v>
      </c>
      <c r="G2023" s="2">
        <v>1</v>
      </c>
      <c r="H2023" s="102">
        <f>G2023-I2023</f>
        <v>0</v>
      </c>
      <c r="I2023" s="103">
        <v>1</v>
      </c>
      <c r="J2023" s="4">
        <v>45841</v>
      </c>
      <c r="K2023" s="180">
        <v>45846</v>
      </c>
      <c r="L2023" s="3" t="s">
        <v>20151</v>
      </c>
      <c r="M2023" s="104" t="str">
        <f ca="1">IF(OR(N2023="", N2023=0), "", IF(N2023&gt;TODAY(), "No prazo", "Atrasado"))</f>
        <v>Atrasado</v>
      </c>
      <c r="N2023" s="104">
        <f>IFERROR(K2023 + VALUE(LEFT(L2023, FIND(" ", L2023) - 1)), "")</f>
        <v>45846</v>
      </c>
      <c r="O2023" s="105">
        <f>IF(_xlfn.DAYS(K2023,J2023)&lt;0, "Aguardando OC", _xlfn.DAYS(K2023,J2023))</f>
        <v>5</v>
      </c>
      <c r="P2023" s="14">
        <v>410130</v>
      </c>
      <c r="Q2023" s="12"/>
      <c r="R2023" s="14">
        <v>170545</v>
      </c>
      <c r="S2023" s="2">
        <v>221</v>
      </c>
      <c r="T2023" s="135" t="s">
        <v>1029</v>
      </c>
      <c r="U2023" s="2">
        <v>57</v>
      </c>
      <c r="V2023" s="2">
        <v>14446</v>
      </c>
      <c r="W2023" s="105" t="str">
        <f>IFERROR(VLOOKUP(V2023, Fornecedores!A:C, 3, FALSE), "")</f>
        <v>AGROMOTO</v>
      </c>
      <c r="X2023" s="105" t="str">
        <f>IFERROR(VLOOKUP(V2023, Fornecedores!A:E, 5, FALSE), "")</f>
        <v>Jaboatão dos Guararapes</v>
      </c>
      <c r="Y2023" s="105" t="str">
        <f>IFERROR(VLOOKUP(V2023, Fornecedores!A:F, 6, FALSE), "")</f>
        <v>PE</v>
      </c>
      <c r="Z2023" s="101" t="str">
        <f>IF(H2023=0, "Pedido entregue!", "Pendente")</f>
        <v>Pedido entregue!</v>
      </c>
      <c r="AB2023" s="132" t="str">
        <f>IF(Z2023="Pedido Entregue!", IF(AA2023=1, "Retirado do Almoxarifado", IF(AA2023=2, "Material devolvido", "Aguardando retirada")), IF(Z2023="Pendente", "Entrega pendente", ""))</f>
        <v>Aguardando retirada</v>
      </c>
      <c r="AC2023" s="18">
        <v>1</v>
      </c>
      <c r="AD2023" s="18">
        <f>AC2023/SUMIF($P:$P,P2023,$AC:$AC)</f>
        <v>1</v>
      </c>
      <c r="AE2023" s="18">
        <f>IF(R2023=0,0,AC2023/SUMIF($R:$R,R2023,$AC:$AC))</f>
        <v>0.5</v>
      </c>
      <c r="AF2023" s="18">
        <f>IF(R2023=0,1,0)</f>
        <v>0</v>
      </c>
      <c r="AH2023" t="str">
        <f>TEXT(J2023,"MMMM")</f>
        <v>julho</v>
      </c>
    </row>
    <row r="2024" spans="1:34" ht="12.75" customHeight="1" x14ac:dyDescent="0.25">
      <c r="A2024" s="90" t="str">
        <f>IF(C2024="Oficina Diversos","Oficina Geral",
IF(ISNUMBER(FIND("Estoque - Colhedoras",C2024)),"Colhedoras",IF(ISNUMBER(FIND("Caldeiraria",C2024)),"Caldeiraria",IF(ISNUMBER(FIND("Borracharia",C2024)),"Borracharia",IF(ISNUMBER(FIND("Lubrificação",C2024)),"Lubrificação",
IF(ISNUMBER(FIND("Estoque - Carregadeiras",C2024)),"Carregadeiras",IF(ISNUMBER(FIND("Estoque - Veic. Leves",C2024)),"Veic. Leves",
IF(ISNUMBER(FIND("Estoque - Caminhões",C2024)),"Caminhões",IF(ISNUMBER(FIND("Estoque - Transbordos",C2024)),"Transbordos",
IF(ISNUMBER(FIND("Estoque - Tratores",C2024)),"Tratores",
IF(ISNUMBER(FIND("Estoque - Máquinas pesadas",C2024)),"Máquinas pesadas",
IF(ISNUMBER(FIND("Estoque - Reboques",C2024)),"Reboques",
IF(C2024="Estoque","Estoque",
IF(AND(ISNUMBER(C2024),C2024&gt;1000,C2024&lt;2000),"Caminhões",
IF(AND(ISNUMBER(C2024),C2024&gt;2000,C2024&lt;3000),"Tratores",
IF(AND(ISNUMBER(C2024),C2024&gt;3000,C2024&lt;4000),"Carregadeiras",
IF(AND(ISNUMBER(C2024),C2024&gt;4000,C2024&lt;5000),"Máquinas pesadas",
IF(AND(ISNUMBER(C2024),C2024&gt;5000,C2024&lt;6000),"Colhedoras",
IF(AND(ISNUMBER(C2024),C2024&gt;7000,C2024&lt;8000),"Irrigação",
IF(AND(ISNUMBER(C2024),C2024&gt;8000,C2024&lt;9000),"Reboques",IF(AND(ISNUMBER(C2024),C2024&gt;0,C2024&lt;1000),"Veic. Leves","")))))))))))))))))))))</f>
        <v>Tratores</v>
      </c>
      <c r="C2024" s="140">
        <v>2027</v>
      </c>
      <c r="D2024" s="139">
        <v>85403</v>
      </c>
      <c r="E2024" s="141" t="s">
        <v>20603</v>
      </c>
      <c r="F2024" s="101" t="str">
        <f>IF(ISBLANK(K2024), "Apenas Solicitação", "Tem OC")</f>
        <v>Apenas Solicitação</v>
      </c>
      <c r="G2024" s="139">
        <v>1</v>
      </c>
      <c r="H2024" s="102">
        <f>G2024-I2024</f>
        <v>1</v>
      </c>
      <c r="I2024" s="103"/>
      <c r="J2024" s="142">
        <v>45821</v>
      </c>
      <c r="K2024" s="199"/>
      <c r="L2024" s="141"/>
      <c r="M2024" s="104" t="str">
        <f ca="1">IF(OR(N2024="", N2024=0), "", IF(N2024&gt;TODAY(), "No prazo", "Atrasado"))</f>
        <v/>
      </c>
      <c r="N2024" s="104" t="str">
        <f>IFERROR(K2024 + VALUE(LEFT(L2024, FIND(" ", L2024) - 1)), "")</f>
        <v/>
      </c>
      <c r="O2024" s="105" t="str">
        <f>IF(_xlfn.DAYS(K2024,J2024)&lt;0, "Aguardando OC", _xlfn.DAYS(K2024,J2024))</f>
        <v>Aguardando OC</v>
      </c>
      <c r="P2024" s="199">
        <v>407457</v>
      </c>
      <c r="Q2024" s="12"/>
      <c r="R2024" s="199">
        <v>0</v>
      </c>
      <c r="S2024" s="139">
        <v>221</v>
      </c>
      <c r="T2024" s="135" t="s">
        <v>1029</v>
      </c>
      <c r="U2024" s="165">
        <v>6.99</v>
      </c>
      <c r="V2024" s="139"/>
      <c r="W2024" s="105" t="str">
        <f>IFERROR(VLOOKUP(V2024, Fornecedores!A:C, 3, FALSE), "")</f>
        <v/>
      </c>
      <c r="X2024" s="105" t="str">
        <f>IFERROR(VLOOKUP(V2024, Fornecedores!A:E, 5, FALSE), "")</f>
        <v/>
      </c>
      <c r="Y2024" s="105" t="str">
        <f>IFERROR(VLOOKUP(V2024, Fornecedores!A:F, 6, FALSE), "")</f>
        <v/>
      </c>
      <c r="Z2024" s="101" t="str">
        <f>IF(H2024=0, "Pedido entregue!", "Pendente")</f>
        <v>Pendente</v>
      </c>
      <c r="AB2024" s="132" t="str">
        <f>IF(Z2024="Pedido Entregue!", IF(AA2024=1, "Retirado do Almoxarifado", IF(AA2024=2, "Material devolvido", "Aguardando retirada")), IF(Z2024="Pendente", "Entrega pendente", ""))</f>
        <v>Entrega pendente</v>
      </c>
      <c r="AC2024" s="18">
        <v>1</v>
      </c>
      <c r="AD2024" s="18">
        <f>AC2024/SUMIF($P:$P,P2024,$AC:$AC)</f>
        <v>1</v>
      </c>
      <c r="AE2024" s="18">
        <f>IF(R2024=0,0,AC2024/SUMIF($R:$R,R2024,$AC:$AC))</f>
        <v>0</v>
      </c>
      <c r="AF2024" s="18">
        <f>IF(R2024=0,1,0)</f>
        <v>1</v>
      </c>
      <c r="AH2024" t="str">
        <f>TEXT(J2024,"MMMM")</f>
        <v>junho</v>
      </c>
    </row>
    <row r="2025" spans="1:34" ht="12.75" customHeight="1" x14ac:dyDescent="0.25">
      <c r="A2025" s="90" t="str">
        <f>IF(C2025="Oficina Diversos","Oficina Geral",
IF(ISNUMBER(FIND("Estoque - Colhedoras",C2025)),"Colhedoras",IF(ISNUMBER(FIND("Caldeiraria",C2025)),"Caldeiraria",IF(ISNUMBER(FIND("Borracharia",C2025)),"Borracharia",IF(ISNUMBER(FIND("Lubrificação",C2025)),"Lubrificação",
IF(ISNUMBER(FIND("Estoque - Carregadeiras",C2025)),"Carregadeiras",IF(ISNUMBER(FIND("Estoque - Veic. Leves",C2025)),"Veic. Leves",
IF(ISNUMBER(FIND("Estoque - Caminhões",C2025)),"Caminhões",IF(ISNUMBER(FIND("Estoque - Transbordos",C2025)),"Transbordos",
IF(ISNUMBER(FIND("Estoque - Tratores",C2025)),"Tratores",
IF(ISNUMBER(FIND("Estoque - Máquinas pesadas",C2025)),"Máquinas pesadas",
IF(ISNUMBER(FIND("Estoque - Reboques",C2025)),"Reboques",
IF(C2025="Estoque","Estoque",
IF(AND(ISNUMBER(C2025),C2025&gt;1000,C2025&lt;2000),"Caminhões",
IF(AND(ISNUMBER(C2025),C2025&gt;2000,C2025&lt;3000),"Tratores",
IF(AND(ISNUMBER(C2025),C2025&gt;3000,C2025&lt;4000),"Carregadeiras",
IF(AND(ISNUMBER(C2025),C2025&gt;4000,C2025&lt;5000),"Máquinas pesadas",
IF(AND(ISNUMBER(C2025),C2025&gt;5000,C2025&lt;6000),"Colhedoras",
IF(AND(ISNUMBER(C2025),C2025&gt;7000,C2025&lt;8000),"Irrigação",
IF(AND(ISNUMBER(C2025),C2025&gt;8000,C2025&lt;9000),"Reboques",IF(AND(ISNUMBER(C2025),C2025&gt;0,C2025&lt;1000),"Veic. Leves","")))))))))))))))))))))</f>
        <v>Tratores</v>
      </c>
      <c r="C2025" s="113">
        <v>2064</v>
      </c>
      <c r="D2025" s="2">
        <v>85403</v>
      </c>
      <c r="E2025" s="3" t="s">
        <v>20603</v>
      </c>
      <c r="F2025" s="101" t="str">
        <f>IF(ISBLANK(K2025), "Apenas Solicitação", "Tem OC")</f>
        <v>Tem OC</v>
      </c>
      <c r="G2025" s="2">
        <v>2</v>
      </c>
      <c r="H2025" s="102">
        <f>G2025-I2025</f>
        <v>2</v>
      </c>
      <c r="I2025" s="103"/>
      <c r="J2025" s="4">
        <v>45821</v>
      </c>
      <c r="K2025" s="180">
        <v>45842</v>
      </c>
      <c r="L2025" s="3" t="s">
        <v>20166</v>
      </c>
      <c r="M2025" s="104" t="str">
        <f ca="1">IF(OR(N2025="", N2025=0), "", IF(N2025&gt;TODAY(), "No prazo", "Atrasado"))</f>
        <v>Atrasado</v>
      </c>
      <c r="N2025" s="104">
        <f>IFERROR(K2025 + VALUE(LEFT(L2025, FIND(" ", L2025) - 1)), "")</f>
        <v>45846</v>
      </c>
      <c r="O2025" s="105">
        <f>IF(_xlfn.DAYS(K2025,J2025)&lt;0, "Aguardando OC", _xlfn.DAYS(K2025,J2025))</f>
        <v>21</v>
      </c>
      <c r="P2025" s="14">
        <v>407232</v>
      </c>
      <c r="Q2025" s="12"/>
      <c r="R2025" s="14">
        <v>170490</v>
      </c>
      <c r="S2025" s="2">
        <v>221</v>
      </c>
      <c r="T2025" s="135" t="s">
        <v>1029</v>
      </c>
      <c r="U2025" s="21">
        <v>6.99</v>
      </c>
      <c r="V2025" s="2">
        <v>3465</v>
      </c>
      <c r="W2025" s="105" t="str">
        <f>IFERROR(VLOOKUP(V2025, Fornecedores!A:C, 3, FALSE), "")</f>
        <v>MAQNELSON AGRICOLA L</v>
      </c>
      <c r="X2025" s="105" t="str">
        <f>IFERROR(VLOOKUP(V2025, Fornecedores!A:E, 5, FALSE), "")</f>
        <v>Itumbiara</v>
      </c>
      <c r="Y2025" s="105" t="str">
        <f>IFERROR(VLOOKUP(V2025, Fornecedores!A:F, 6, FALSE), "")</f>
        <v>GO</v>
      </c>
      <c r="Z2025" s="101" t="str">
        <f>IF(H2025=0, "Pedido entregue!", "Pendente")</f>
        <v>Pendente</v>
      </c>
      <c r="AB2025" s="132" t="str">
        <f>IF(Z2025="Pedido Entregue!", IF(AA2025=1, "Retirado do Almoxarifado", IF(AA2025=2, "Material devolvido", "Aguardando retirada")), IF(Z2025="Pendente", "Entrega pendente", ""))</f>
        <v>Entrega pendente</v>
      </c>
      <c r="AC2025" s="18">
        <v>1</v>
      </c>
      <c r="AD2025" s="18">
        <f>AC2025/SUMIF($P:$P,P2025,$AC:$AC)</f>
        <v>1</v>
      </c>
      <c r="AE2025" s="18">
        <f>IF(R2025=0,0,AC2025/SUMIF($R:$R,R2025,$AC:$AC))</f>
        <v>1.5625E-2</v>
      </c>
      <c r="AF2025" s="18">
        <f>IF(R2025=0,1,0)</f>
        <v>0</v>
      </c>
      <c r="AH2025" t="str">
        <f>TEXT(J2025,"MMMM")</f>
        <v>junho</v>
      </c>
    </row>
    <row r="2026" spans="1:34" ht="12.75" customHeight="1" x14ac:dyDescent="0.25">
      <c r="A2026" s="90" t="str">
        <f>IF(C2026="Oficina Diversos","Oficina Geral",
IF(ISNUMBER(FIND("Estoque - Colhedoras",C2026)),"Colhedoras",IF(ISNUMBER(FIND("Caldeiraria",C2026)),"Caldeiraria",IF(ISNUMBER(FIND("Borracharia",C2026)),"Borracharia",IF(ISNUMBER(FIND("Lubrificação",C2026)),"Lubrificação",
IF(ISNUMBER(FIND("Estoque - Carregadeiras",C2026)),"Carregadeiras",IF(ISNUMBER(FIND("Estoque - Veic. Leves",C2026)),"Veic. Leves",
IF(ISNUMBER(FIND("Estoque - Caminhões",C2026)),"Caminhões",IF(ISNUMBER(FIND("Estoque - Transbordos",C2026)),"Transbordos",
IF(ISNUMBER(FIND("Estoque - Tratores",C2026)),"Tratores",
IF(ISNUMBER(FIND("Estoque - Máquinas pesadas",C2026)),"Máquinas pesadas",
IF(ISNUMBER(FIND("Estoque - Reboques",C2026)),"Reboques",
IF(C2026="Estoque","Estoque",
IF(AND(ISNUMBER(C2026),C2026&gt;1000,C2026&lt;2000),"Caminhões",
IF(AND(ISNUMBER(C2026),C2026&gt;2000,C2026&lt;3000),"Tratores",
IF(AND(ISNUMBER(C2026),C2026&gt;3000,C2026&lt;4000),"Carregadeiras",
IF(AND(ISNUMBER(C2026),C2026&gt;4000,C2026&lt;5000),"Máquinas pesadas",
IF(AND(ISNUMBER(C2026),C2026&gt;5000,C2026&lt;6000),"Colhedoras",
IF(AND(ISNUMBER(C2026),C2026&gt;7000,C2026&lt;8000),"Irrigação",
IF(AND(ISNUMBER(C2026),C2026&gt;8000,C2026&lt;9000),"Reboques",IF(AND(ISNUMBER(C2026),C2026&gt;0,C2026&lt;1000),"Veic. Leves","")))))))))))))))))))))</f>
        <v>Tratores</v>
      </c>
      <c r="C2026" s="171">
        <v>2027</v>
      </c>
      <c r="D2026" s="170">
        <v>85405</v>
      </c>
      <c r="E2026" s="173" t="s">
        <v>20604</v>
      </c>
      <c r="F2026" s="101" t="str">
        <f>IF(ISBLANK(K2026), "Apenas Solicitação", "Tem OC")</f>
        <v>Apenas Solicitação</v>
      </c>
      <c r="G2026" s="170">
        <v>2</v>
      </c>
      <c r="H2026" s="102">
        <f>G2026-I2026</f>
        <v>2</v>
      </c>
      <c r="I2026" s="103"/>
      <c r="J2026" s="174">
        <v>45821</v>
      </c>
      <c r="K2026" s="201"/>
      <c r="L2026" s="173"/>
      <c r="M2026" s="104" t="str">
        <f ca="1">IF(OR(N2026="", N2026=0), "", IF(N2026&gt;TODAY(), "No prazo", "Atrasado"))</f>
        <v/>
      </c>
      <c r="N2026" s="104" t="str">
        <f>IFERROR(K2026 + VALUE(LEFT(L2026, FIND(" ", L2026) - 1)), "")</f>
        <v/>
      </c>
      <c r="O2026" s="105" t="str">
        <f>IF(_xlfn.DAYS(K2026,J2026)&lt;0, "Aguardando OC", _xlfn.DAYS(K2026,J2026))</f>
        <v>Aguardando OC</v>
      </c>
      <c r="P2026" s="201">
        <v>407429</v>
      </c>
      <c r="Q2026" s="12"/>
      <c r="R2026" s="201">
        <v>0</v>
      </c>
      <c r="S2026" s="2">
        <v>221</v>
      </c>
      <c r="T2026" s="135" t="s">
        <v>1029</v>
      </c>
      <c r="U2026" s="170">
        <v>80.454999999999998</v>
      </c>
      <c r="V2026" s="170"/>
      <c r="W2026" s="105" t="str">
        <f>IFERROR(VLOOKUP(V2026, Fornecedores!A:C, 3, FALSE), "")</f>
        <v/>
      </c>
      <c r="X2026" s="105" t="str">
        <f>IFERROR(VLOOKUP(V2026, Fornecedores!A:E, 5, FALSE), "")</f>
        <v/>
      </c>
      <c r="Y2026" s="105" t="str">
        <f>IFERROR(VLOOKUP(V2026, Fornecedores!A:F, 6, FALSE), "")</f>
        <v/>
      </c>
      <c r="Z2026" s="101" t="str">
        <f>IF(H2026=0, "Pedido entregue!", "Pendente")</f>
        <v>Pendente</v>
      </c>
      <c r="AB2026" s="132" t="str">
        <f>IF(Z2026="Pedido Entregue!", IF(AA2026=1, "Retirado do Almoxarifado", IF(AA2026=2, "Material devolvido", "Aguardando retirada")), IF(Z2026="Pendente", "Entrega pendente", ""))</f>
        <v>Entrega pendente</v>
      </c>
      <c r="AC2026" s="18">
        <v>1</v>
      </c>
      <c r="AD2026" s="18">
        <f>AC2026/SUMIF($P:$P,P2026,$AC:$AC)</f>
        <v>1</v>
      </c>
      <c r="AE2026" s="18">
        <f>IF(R2026=0,0,AC2026/SUMIF($R:$R,R2026,$AC:$AC))</f>
        <v>0</v>
      </c>
      <c r="AF2026" s="18">
        <f>IF(R2026=0,1,0)</f>
        <v>1</v>
      </c>
      <c r="AH2026" t="str">
        <f>TEXT(J2026,"MMMM")</f>
        <v>junho</v>
      </c>
    </row>
    <row r="2027" spans="1:34" ht="12.75" customHeight="1" x14ac:dyDescent="0.25">
      <c r="A2027" s="90" t="str">
        <f>IF(C2027="Oficina Diversos","Oficina Geral",
IF(ISNUMBER(FIND("Estoque - Colhedoras",C2027)),"Colhedoras",IF(ISNUMBER(FIND("Caldeiraria",C2027)),"Caldeiraria",IF(ISNUMBER(FIND("Borracharia",C2027)),"Borracharia",IF(ISNUMBER(FIND("Lubrificação",C2027)),"Lubrificação",
IF(ISNUMBER(FIND("Estoque - Carregadeiras",C2027)),"Carregadeiras",IF(ISNUMBER(FIND("Estoque - Veic. Leves",C2027)),"Veic. Leves",
IF(ISNUMBER(FIND("Estoque - Caminhões",C2027)),"Caminhões",IF(ISNUMBER(FIND("Estoque - Transbordos",C2027)),"Transbordos",
IF(ISNUMBER(FIND("Estoque - Tratores",C2027)),"Tratores",
IF(ISNUMBER(FIND("Estoque - Máquinas pesadas",C2027)),"Máquinas pesadas",
IF(ISNUMBER(FIND("Estoque - Reboques",C2027)),"Reboques",
IF(C2027="Estoque","Estoque",
IF(AND(ISNUMBER(C2027),C2027&gt;1000,C2027&lt;2000),"Caminhões",
IF(AND(ISNUMBER(C2027),C2027&gt;2000,C2027&lt;3000),"Tratores",
IF(AND(ISNUMBER(C2027),C2027&gt;3000,C2027&lt;4000),"Carregadeiras",
IF(AND(ISNUMBER(C2027),C2027&gt;4000,C2027&lt;5000),"Máquinas pesadas",
IF(AND(ISNUMBER(C2027),C2027&gt;5000,C2027&lt;6000),"Colhedoras",
IF(AND(ISNUMBER(C2027),C2027&gt;7000,C2027&lt;8000),"Irrigação",
IF(AND(ISNUMBER(C2027),C2027&gt;8000,C2027&lt;9000),"Reboques",IF(AND(ISNUMBER(C2027),C2027&gt;0,C2027&lt;1000),"Veic. Leves","")))))))))))))))))))))</f>
        <v>Tratores</v>
      </c>
      <c r="C2027" s="171">
        <v>2027</v>
      </c>
      <c r="D2027" s="170">
        <v>85407</v>
      </c>
      <c r="E2027" s="173" t="s">
        <v>20605</v>
      </c>
      <c r="F2027" s="101" t="str">
        <f>IF(ISBLANK(K2027), "Apenas Solicitação", "Tem OC")</f>
        <v>Apenas Solicitação</v>
      </c>
      <c r="G2027" s="170">
        <v>4</v>
      </c>
      <c r="H2027" s="102">
        <f>G2027-I2027</f>
        <v>4</v>
      </c>
      <c r="I2027" s="103"/>
      <c r="J2027" s="174">
        <v>45821</v>
      </c>
      <c r="K2027" s="201"/>
      <c r="L2027" s="173"/>
      <c r="M2027" s="104" t="str">
        <f ca="1">IF(OR(N2027="", N2027=0), "", IF(N2027&gt;TODAY(), "No prazo", "Atrasado"))</f>
        <v/>
      </c>
      <c r="N2027" s="104" t="str">
        <f>IFERROR(K2027 + VALUE(LEFT(L2027, FIND(" ", L2027) - 1)), "")</f>
        <v/>
      </c>
      <c r="O2027" s="105" t="str">
        <f>IF(_xlfn.DAYS(K2027,J2027)&lt;0, "Aguardando OC", _xlfn.DAYS(K2027,J2027))</f>
        <v>Aguardando OC</v>
      </c>
      <c r="P2027" s="201">
        <v>407431</v>
      </c>
      <c r="Q2027" s="12"/>
      <c r="R2027" s="201">
        <v>0</v>
      </c>
      <c r="S2027" s="2">
        <v>221</v>
      </c>
      <c r="T2027" s="135" t="s">
        <v>1029</v>
      </c>
      <c r="U2027" s="170">
        <v>1000.2</v>
      </c>
      <c r="V2027" s="170"/>
      <c r="W2027" s="105" t="str">
        <f>IFERROR(VLOOKUP(V2027, Fornecedores!A:C, 3, FALSE), "")</f>
        <v/>
      </c>
      <c r="X2027" s="105" t="str">
        <f>IFERROR(VLOOKUP(V2027, Fornecedores!A:E, 5, FALSE), "")</f>
        <v/>
      </c>
      <c r="Y2027" s="105" t="str">
        <f>IFERROR(VLOOKUP(V2027, Fornecedores!A:F, 6, FALSE), "")</f>
        <v/>
      </c>
      <c r="Z2027" s="101" t="str">
        <f>IF(H2027=0, "Pedido entregue!", "Pendente")</f>
        <v>Pendente</v>
      </c>
      <c r="AB2027" s="132" t="str">
        <f>IF(Z2027="Pedido Entregue!", IF(AA2027=1, "Retirado do Almoxarifado", IF(AA2027=2, "Material devolvido", "Aguardando retirada")), IF(Z2027="Pendente", "Entrega pendente", ""))</f>
        <v>Entrega pendente</v>
      </c>
      <c r="AC2027" s="18">
        <v>1</v>
      </c>
      <c r="AD2027" s="18">
        <f>AC2027/SUMIF($P:$P,P2027,$AC:$AC)</f>
        <v>1</v>
      </c>
      <c r="AE2027" s="18">
        <f>IF(R2027=0,0,AC2027/SUMIF($R:$R,R2027,$AC:$AC))</f>
        <v>0</v>
      </c>
      <c r="AF2027" s="18">
        <f>IF(R2027=0,1,0)</f>
        <v>1</v>
      </c>
      <c r="AH2027" t="str">
        <f>TEXT(J2027,"MMMM")</f>
        <v>junho</v>
      </c>
    </row>
    <row r="2028" spans="1:34" ht="12.75" customHeight="1" x14ac:dyDescent="0.25">
      <c r="A2028" s="90" t="str">
        <f>IF(C2028="Oficina Diversos","Oficina Geral",
IF(ISNUMBER(FIND("Estoque - Colhedoras",C2028)),"Colhedoras",IF(ISNUMBER(FIND("Caldeiraria",C2028)),"Caldeiraria",IF(ISNUMBER(FIND("Borracharia",C2028)),"Borracharia",IF(ISNUMBER(FIND("Lubrificação",C2028)),"Lubrificação",
IF(ISNUMBER(FIND("Estoque - Carregadeiras",C2028)),"Carregadeiras",IF(ISNUMBER(FIND("Estoque - Veic. Leves",C2028)),"Veic. Leves",
IF(ISNUMBER(FIND("Estoque - Caminhões",C2028)),"Caminhões",IF(ISNUMBER(FIND("Estoque - Transbordos",C2028)),"Transbordos",
IF(ISNUMBER(FIND("Estoque - Tratores",C2028)),"Tratores",
IF(ISNUMBER(FIND("Estoque - Máquinas pesadas",C2028)),"Máquinas pesadas",
IF(ISNUMBER(FIND("Estoque - Reboques",C2028)),"Reboques",
IF(C2028="Estoque","Estoque",
IF(AND(ISNUMBER(C2028),C2028&gt;1000,C2028&lt;2000),"Caminhões",
IF(AND(ISNUMBER(C2028),C2028&gt;2000,C2028&lt;3000),"Tratores",
IF(AND(ISNUMBER(C2028),C2028&gt;3000,C2028&lt;4000),"Carregadeiras",
IF(AND(ISNUMBER(C2028),C2028&gt;4000,C2028&lt;5000),"Máquinas pesadas",
IF(AND(ISNUMBER(C2028),C2028&gt;5000,C2028&lt;6000),"Colhedoras",
IF(AND(ISNUMBER(C2028),C2028&gt;7000,C2028&lt;8000),"Irrigação",
IF(AND(ISNUMBER(C2028),C2028&gt;8000,C2028&lt;9000),"Reboques",IF(AND(ISNUMBER(C2028),C2028&gt;0,C2028&lt;1000),"Veic. Leves","")))))))))))))))))))))</f>
        <v>Tratores</v>
      </c>
      <c r="C2028" s="113">
        <v>2064</v>
      </c>
      <c r="D2028" s="2">
        <v>85407</v>
      </c>
      <c r="E2028" s="3" t="s">
        <v>20605</v>
      </c>
      <c r="F2028" s="101" t="str">
        <f>IF(ISBLANK(K2028), "Apenas Solicitação", "Tem OC")</f>
        <v>Tem OC</v>
      </c>
      <c r="G2028" s="2">
        <v>4</v>
      </c>
      <c r="H2028" s="102">
        <f>G2028-I2028</f>
        <v>4</v>
      </c>
      <c r="I2028" s="103"/>
      <c r="J2028" s="4">
        <v>45821</v>
      </c>
      <c r="K2028" s="180">
        <v>45842</v>
      </c>
      <c r="L2028" s="3" t="s">
        <v>20166</v>
      </c>
      <c r="M2028" s="104" t="str">
        <f ca="1">IF(OR(N2028="", N2028=0), "", IF(N2028&gt;TODAY(), "No prazo", "Atrasado"))</f>
        <v>Atrasado</v>
      </c>
      <c r="N2028" s="104">
        <f>IFERROR(K2028 + VALUE(LEFT(L2028, FIND(" ", L2028) - 1)), "")</f>
        <v>45846</v>
      </c>
      <c r="O2028" s="105">
        <f>IF(_xlfn.DAYS(K2028,J2028)&lt;0, "Aguardando OC", _xlfn.DAYS(K2028,J2028))</f>
        <v>21</v>
      </c>
      <c r="P2028" s="14">
        <v>407225</v>
      </c>
      <c r="Q2028" s="12"/>
      <c r="R2028" s="14">
        <v>170490</v>
      </c>
      <c r="S2028" s="2">
        <v>221</v>
      </c>
      <c r="T2028" s="135" t="s">
        <v>1029</v>
      </c>
      <c r="U2028" s="21">
        <v>1000.2</v>
      </c>
      <c r="V2028" s="2">
        <v>3465</v>
      </c>
      <c r="W2028" s="105" t="str">
        <f>IFERROR(VLOOKUP(V2028, Fornecedores!A:C, 3, FALSE), "")</f>
        <v>MAQNELSON AGRICOLA L</v>
      </c>
      <c r="X2028" s="105" t="str">
        <f>IFERROR(VLOOKUP(V2028, Fornecedores!A:E, 5, FALSE), "")</f>
        <v>Itumbiara</v>
      </c>
      <c r="Y2028" s="105" t="str">
        <f>IFERROR(VLOOKUP(V2028, Fornecedores!A:F, 6, FALSE), "")</f>
        <v>GO</v>
      </c>
      <c r="Z2028" s="101" t="str">
        <f>IF(H2028=0, "Pedido entregue!", "Pendente")</f>
        <v>Pendente</v>
      </c>
      <c r="AB2028" s="132" t="str">
        <f>IF(Z2028="Pedido Entregue!", IF(AA2028=1, "Retirado do Almoxarifado", IF(AA2028=2, "Material devolvido", "Aguardando retirada")), IF(Z2028="Pendente", "Entrega pendente", ""))</f>
        <v>Entrega pendente</v>
      </c>
      <c r="AC2028" s="18">
        <v>1</v>
      </c>
      <c r="AD2028" s="18">
        <f>AC2028/SUMIF($P:$P,P2028,$AC:$AC)</f>
        <v>1</v>
      </c>
      <c r="AE2028" s="18">
        <f>IF(R2028=0,0,AC2028/SUMIF($R:$R,R2028,$AC:$AC))</f>
        <v>1.5625E-2</v>
      </c>
      <c r="AF2028" s="18">
        <f>IF(R2028=0,1,0)</f>
        <v>0</v>
      </c>
      <c r="AH2028" t="str">
        <f>TEXT(J2028,"MMMM")</f>
        <v>junho</v>
      </c>
    </row>
    <row r="2029" spans="1:34" ht="12.75" hidden="1" customHeight="1" x14ac:dyDescent="0.25">
      <c r="A2029" s="90" t="str">
        <f>IF(C2029="Oficina Diversos","Oficina Geral",
IF(ISNUMBER(FIND("Estoque - Colhedoras",C2029)),"Colhedoras",IF(ISNUMBER(FIND("Caldeiraria",C2029)),"Caldeiraria",IF(ISNUMBER(FIND("Borracharia",C2029)),"Borracharia",IF(ISNUMBER(FIND("Lubrificação",C2029)),"Lubrificação",
IF(ISNUMBER(FIND("Estoque - Carregadeiras",C2029)),"Carregadeiras",IF(ISNUMBER(FIND("Estoque - Veic. Leves",C2029)),"Veic. Leves",
IF(ISNUMBER(FIND("Estoque - Caminhões",C2029)),"Caminhões",IF(ISNUMBER(FIND("Estoque - Transbordos",C2029)),"Transbordos",
IF(ISNUMBER(FIND("Estoque - Tratores",C2029)),"Tratores",
IF(ISNUMBER(FIND("Estoque - Máquinas pesadas",C2029)),"Máquinas pesadas",
IF(ISNUMBER(FIND("Estoque - Reboques",C2029)),"Reboques",
IF(C2029="Estoque","Estoque",
IF(AND(ISNUMBER(C2029),C2029&gt;1000,C2029&lt;2000),"Caminhões",
IF(AND(ISNUMBER(C2029),C2029&gt;2000,C2029&lt;3000),"Tratores",
IF(AND(ISNUMBER(C2029),C2029&gt;3000,C2029&lt;4000),"Carregadeiras",
IF(AND(ISNUMBER(C2029),C2029&gt;4000,C2029&lt;5000),"Máquinas pesadas",
IF(AND(ISNUMBER(C2029),C2029&gt;5000,C2029&lt;6000),"Colhedoras",
IF(AND(ISNUMBER(C2029),C2029&gt;7000,C2029&lt;8000),"Irrigação",
IF(AND(ISNUMBER(C2029),C2029&gt;8000,C2029&lt;9000),"Reboques",IF(AND(ISNUMBER(C2029),C2029&gt;0,C2029&lt;1000),"Veic. Leves","")))))))))))))))))))))</f>
        <v>Colhedoras</v>
      </c>
      <c r="B2029" s="72"/>
      <c r="C2029" s="2">
        <v>5005</v>
      </c>
      <c r="D2029" s="2">
        <v>85455</v>
      </c>
      <c r="E2029" s="3" t="s">
        <v>687</v>
      </c>
      <c r="F2029" s="14" t="str">
        <f>IF(ISBLANK(K2029), "Apenas Solicitação", "Tem OC")</f>
        <v>Tem OC</v>
      </c>
      <c r="G2029" s="2">
        <v>4</v>
      </c>
      <c r="H2029" s="37">
        <f>G2029-I2029</f>
        <v>0</v>
      </c>
      <c r="I2029" s="38">
        <v>4</v>
      </c>
      <c r="J2029" s="4">
        <v>45708</v>
      </c>
      <c r="K2029" s="180">
        <v>45710</v>
      </c>
      <c r="L2029" s="4"/>
      <c r="M2029" s="44"/>
      <c r="N2029" s="44" t="str">
        <f>IFERROR(K2029 + VALUE(LEFT(L2029, FIND(" ", L2029) - 1)), "")</f>
        <v/>
      </c>
      <c r="O2029" s="3">
        <f>IF(_xlfn.DAYS(K2029,J2029)&lt;0, "Aguardando OC", _xlfn.DAYS(K2029,J2029))</f>
        <v>2</v>
      </c>
      <c r="P2029" s="14">
        <v>391987</v>
      </c>
      <c r="Q2029" s="169">
        <v>1127334</v>
      </c>
      <c r="R2029" s="14">
        <v>164542</v>
      </c>
      <c r="S2029" s="42">
        <v>119</v>
      </c>
      <c r="T2029" s="150" t="s">
        <v>557</v>
      </c>
      <c r="U2029" s="21">
        <v>2790.72</v>
      </c>
      <c r="V2029" s="2">
        <v>13884</v>
      </c>
      <c r="W2029" s="43" t="str">
        <f>IFERROR(VLOOKUP(V2029, Fornecedores!A:C, 3, FALSE), "")</f>
        <v xml:space="preserve">BUSSOLA FERRAMENTAS </v>
      </c>
      <c r="X2029" s="43" t="str">
        <f>IFERROR(VLOOKUP(V2029, Fornecedores!A:E, 5, FALSE), "")</f>
        <v>Matão</v>
      </c>
      <c r="Y2029" s="43" t="str">
        <f>IFERROR(VLOOKUP(V2029, Fornecedores!A:F, 6, FALSE), "")</f>
        <v>SP</v>
      </c>
      <c r="Z2029" s="14" t="str">
        <f>IF(H2029=0, "Pedido entregue!", "Pendente")</f>
        <v>Pedido entregue!</v>
      </c>
      <c r="AA2029" s="74"/>
      <c r="AB2029" s="58" t="str">
        <f>IF(Z2029="Pedido Entregue!", IF(AA2029=1, "Retirado do Almoxarifado", IF(AA2029=2, "Material devolvido", "Aguardando retirada")), IF(Z2029="Pendente", "Entrega pendente", ""))</f>
        <v>Aguardando retirada</v>
      </c>
      <c r="AC2029" s="18">
        <v>1</v>
      </c>
      <c r="AD2029" s="18">
        <f>AC2029/SUMIF($P:$P,P2029,$AC:$AC)</f>
        <v>1</v>
      </c>
      <c r="AE2029" s="18">
        <f>IF(R2029=0,0,AC2029/SUMIF($R:$R,R2029,$AC:$AC))</f>
        <v>1</v>
      </c>
      <c r="AF2029" s="18">
        <f>IF(R2029=0,1,0)</f>
        <v>0</v>
      </c>
      <c r="AG2029" s="18">
        <f>IF(R2029=0,#REF!-J2029,0)</f>
        <v>0</v>
      </c>
      <c r="AH2029" t="str">
        <f>TEXT(J2029,"MMMM")</f>
        <v>fevereiro</v>
      </c>
    </row>
    <row r="2030" spans="1:34" ht="12.75" customHeight="1" x14ac:dyDescent="0.25">
      <c r="A2030" s="90" t="str">
        <f>IF(C2030="Oficina Diversos","Oficina Geral",
IF(ISNUMBER(FIND("Estoque - Colhedoras",C2030)),"Colhedoras",IF(ISNUMBER(FIND("Caldeiraria",C2030)),"Caldeiraria",IF(ISNUMBER(FIND("Borracharia",C2030)),"Borracharia",IF(ISNUMBER(FIND("Lubrificação",C2030)),"Lubrificação",
IF(ISNUMBER(FIND("Estoque - Carregadeiras",C2030)),"Carregadeiras",IF(ISNUMBER(FIND("Estoque - Veic. Leves",C2030)),"Veic. Leves",
IF(ISNUMBER(FIND("Estoque - Caminhões",C2030)),"Caminhões",IF(ISNUMBER(FIND("Estoque - Transbordos",C2030)),"Transbordos",
IF(ISNUMBER(FIND("Estoque - Tratores",C2030)),"Tratores",
IF(ISNUMBER(FIND("Estoque - Máquinas pesadas",C2030)),"Máquinas pesadas",
IF(ISNUMBER(FIND("Estoque - Reboques",C2030)),"Reboques",
IF(C2030="Estoque","Estoque",
IF(AND(ISNUMBER(C2030),C2030&gt;1000,C2030&lt;2000),"Caminhões",
IF(AND(ISNUMBER(C2030),C2030&gt;2000,C2030&lt;3000),"Tratores",
IF(AND(ISNUMBER(C2030),C2030&gt;3000,C2030&lt;4000),"Carregadeiras",
IF(AND(ISNUMBER(C2030),C2030&gt;4000,C2030&lt;5000),"Máquinas pesadas",
IF(AND(ISNUMBER(C2030),C2030&gt;5000,C2030&lt;6000),"Colhedoras",
IF(AND(ISNUMBER(C2030),C2030&gt;7000,C2030&lt;8000),"Irrigação",
IF(AND(ISNUMBER(C2030),C2030&gt;8000,C2030&lt;9000),"Reboques",IF(AND(ISNUMBER(C2030),C2030&gt;0,C2030&lt;1000),"Veic. Leves","")))))))))))))))))))))</f>
        <v>Colhedoras</v>
      </c>
      <c r="C2030" s="171" t="s">
        <v>1090</v>
      </c>
      <c r="D2030" s="170">
        <v>85478</v>
      </c>
      <c r="E2030" s="173" t="s">
        <v>25927</v>
      </c>
      <c r="F2030" s="101" t="str">
        <f>IF(ISBLANK(K2030), "Apenas Solicitação", "Tem OC")</f>
        <v>Tem OC</v>
      </c>
      <c r="G2030" s="170">
        <v>3</v>
      </c>
      <c r="H2030" s="102">
        <f>G2030-I2030</f>
        <v>3</v>
      </c>
      <c r="I2030" s="103"/>
      <c r="J2030" s="174">
        <v>45845</v>
      </c>
      <c r="K2030" s="213">
        <v>45850</v>
      </c>
      <c r="L2030" s="173" t="s">
        <v>20152</v>
      </c>
      <c r="M2030" s="104" t="str">
        <f ca="1">IF(OR(N2030="", N2030=0), "", IF(N2030&gt;TODAY(), "No prazo", "Atrasado"))</f>
        <v>Atrasado</v>
      </c>
      <c r="N2030" s="104">
        <f>IFERROR(K2030 + VALUE(LEFT(L2030, FIND(" ", L2030) - 1)), "")</f>
        <v>45851</v>
      </c>
      <c r="O2030" s="105">
        <f>IF(_xlfn.DAYS(K2030,J2030)&lt;0, "Aguardando OC", _xlfn.DAYS(K2030,J2030))</f>
        <v>5</v>
      </c>
      <c r="P2030" s="201">
        <v>410509</v>
      </c>
      <c r="Q2030" s="12"/>
      <c r="R2030" s="212">
        <v>170843</v>
      </c>
      <c r="S2030" s="2">
        <v>221</v>
      </c>
      <c r="T2030" s="135" t="s">
        <v>1029</v>
      </c>
      <c r="U2030" s="170">
        <v>94.82</v>
      </c>
      <c r="V2030" s="170">
        <v>13341</v>
      </c>
      <c r="W2030" s="105" t="str">
        <f>IFERROR(VLOOKUP(V2030, Fornecedores!A:C, 3, FALSE), "")</f>
        <v>DISMA DISTRIBUIDORA</v>
      </c>
      <c r="X2030" s="105" t="str">
        <f>IFERROR(VLOOKUP(V2030, Fornecedores!A:E, 5, FALSE), "")</f>
        <v>Araçatuba</v>
      </c>
      <c r="Y2030" s="105" t="str">
        <f>IFERROR(VLOOKUP(V2030, Fornecedores!A:F, 6, FALSE), "")</f>
        <v>SP</v>
      </c>
      <c r="Z2030" s="101" t="str">
        <f>IF(H2030=0, "Pedido entregue!", "Pendente")</f>
        <v>Pendente</v>
      </c>
      <c r="AB2030" s="132" t="str">
        <f>IF(Z2030="Pedido Entregue!", IF(AA2030=1, "Retirado do Almoxarifado", IF(AA2030=2, "Material devolvido", "Aguardando retirada")), IF(Z2030="Pendente", "Entrega pendente", ""))</f>
        <v>Entrega pendente</v>
      </c>
      <c r="AC2030" s="18">
        <v>1</v>
      </c>
      <c r="AD2030" s="18">
        <f>AC2030/SUMIF($P:$P,P2030,$AC:$AC)</f>
        <v>1</v>
      </c>
      <c r="AE2030" s="18">
        <f>IF(R2030=0,0,AC2030/SUMIF($R:$R,R2030,$AC:$AC))</f>
        <v>1</v>
      </c>
      <c r="AF2030" s="18">
        <f>IF(R2030=0,1,0)</f>
        <v>0</v>
      </c>
      <c r="AH2030" t="str">
        <f>TEXT(J2030,"MMMM")</f>
        <v>julho</v>
      </c>
    </row>
    <row r="2031" spans="1:34" ht="12.75" hidden="1" customHeight="1" x14ac:dyDescent="0.25">
      <c r="A2031" s="90" t="str">
        <f>IF(C2031="Oficina Diversos","Oficina Geral",
IF(ISNUMBER(FIND("Estoque - Colhedoras",C2031)),"Colhedoras",IF(ISNUMBER(FIND("Caldeiraria",C2031)),"Caldeiraria",IF(ISNUMBER(FIND("Borracharia",C2031)),"Borracharia",IF(ISNUMBER(FIND("Lubrificação",C2031)),"Lubrificação",
IF(ISNUMBER(FIND("Estoque - Carregadeiras",C2031)),"Carregadeiras",IF(ISNUMBER(FIND("Estoque - Veic. Leves",C2031)),"Veic. Leves",
IF(ISNUMBER(FIND("Estoque - Caminhões",C2031)),"Caminhões",IF(ISNUMBER(FIND("Estoque - Transbordos",C2031)),"Transbordos",
IF(ISNUMBER(FIND("Estoque - Tratores",C2031)),"Tratores",
IF(ISNUMBER(FIND("Estoque - Máquinas pesadas",C2031)),"Máquinas pesadas",
IF(ISNUMBER(FIND("Estoque - Reboques",C2031)),"Reboques",
IF(C2031="Estoque","Estoque",
IF(AND(ISNUMBER(C2031),C2031&gt;1000,C2031&lt;2000),"Caminhões",
IF(AND(ISNUMBER(C2031),C2031&gt;2000,C2031&lt;3000),"Tratores",
IF(AND(ISNUMBER(C2031),C2031&gt;3000,C2031&lt;4000),"Carregadeiras",
IF(AND(ISNUMBER(C2031),C2031&gt;4000,C2031&lt;5000),"Máquinas pesadas",
IF(AND(ISNUMBER(C2031),C2031&gt;5000,C2031&lt;6000),"Colhedoras",
IF(AND(ISNUMBER(C2031),C2031&gt;7000,C2031&lt;8000),"Irrigação",
IF(AND(ISNUMBER(C2031),C2031&gt;8000,C2031&lt;9000),"Reboques",IF(AND(ISNUMBER(C2031),C2031&gt;0,C2031&lt;1000),"Veic. Leves","")))))))))))))))))))))</f>
        <v>Colhedoras</v>
      </c>
      <c r="C2031" s="171">
        <v>5003</v>
      </c>
      <c r="D2031" s="170">
        <v>85502</v>
      </c>
      <c r="E2031" s="173" t="s">
        <v>20487</v>
      </c>
      <c r="F2031" s="101" t="str">
        <f>IF(ISBLANK(K2031), "Apenas Solicitação", "Tem OC")</f>
        <v>Tem OC</v>
      </c>
      <c r="G2031" s="170">
        <v>1</v>
      </c>
      <c r="H2031" s="102">
        <f>G2031-I2031</f>
        <v>0</v>
      </c>
      <c r="I2031" s="103">
        <v>1</v>
      </c>
      <c r="J2031" s="174">
        <v>45825</v>
      </c>
      <c r="K2031" s="181">
        <v>45835</v>
      </c>
      <c r="L2031" s="173" t="s">
        <v>20158</v>
      </c>
      <c r="M2031" s="104" t="str">
        <f ca="1">IF(OR(N2031="", N2031=0), "", IF(N2031&gt;TODAY(), "No prazo", "Atrasado"))</f>
        <v>Atrasado</v>
      </c>
      <c r="N2031" s="104">
        <f>IFERROR(K2031 + VALUE(LEFT(L2031, FIND(" ", L2031) - 1)), "")</f>
        <v>45847</v>
      </c>
      <c r="O2031" s="105">
        <f>IF(_xlfn.DAYS(K2031,J2031)&lt;0, "Aguardando OC", _xlfn.DAYS(K2031,J2031))</f>
        <v>10</v>
      </c>
      <c r="P2031" s="201">
        <v>408115</v>
      </c>
      <c r="Q2031" s="12"/>
      <c r="R2031" s="201">
        <v>169758</v>
      </c>
      <c r="S2031" s="2">
        <v>221</v>
      </c>
      <c r="T2031" s="135" t="s">
        <v>1029</v>
      </c>
      <c r="U2031" s="170">
        <v>17.45</v>
      </c>
      <c r="V2031" s="170">
        <v>3238</v>
      </c>
      <c r="W2031" s="105" t="str">
        <f>IFERROR(VLOOKUP(V2031, Fornecedores!A:C, 3, FALSE), "")</f>
        <v xml:space="preserve">VENEZA              </v>
      </c>
      <c r="X2031" s="105" t="str">
        <f>IFERROR(VLOOKUP(V2031, Fornecedores!A:E, 5, FALSE), "")</f>
        <v>Bayeux</v>
      </c>
      <c r="Y2031" s="105" t="str">
        <f>IFERROR(VLOOKUP(V2031, Fornecedores!A:F, 6, FALSE), "")</f>
        <v>PB</v>
      </c>
      <c r="Z2031" s="101" t="str">
        <f>IF(H2031=0, "Pedido entregue!", "Pendente")</f>
        <v>Pedido entregue!</v>
      </c>
      <c r="AB2031" s="132" t="str">
        <f>IF(Z2031="Pedido Entregue!", IF(AA2031=1, "Retirado do Almoxarifado", IF(AA2031=2, "Material devolvido", "Aguardando retirada")), IF(Z2031="Pendente", "Entrega pendente", ""))</f>
        <v>Aguardando retirada</v>
      </c>
      <c r="AC2031" s="18">
        <v>1</v>
      </c>
      <c r="AD2031" s="18">
        <f>AC2031/SUMIF($P:$P,P2031,$AC:$AC)</f>
        <v>1</v>
      </c>
      <c r="AE2031" s="18">
        <f>IF(R2031=0,0,AC2031/SUMIF($R:$R,R2031,$AC:$AC))</f>
        <v>0.2</v>
      </c>
      <c r="AF2031" s="18">
        <f>IF(R2031=0,1,0)</f>
        <v>0</v>
      </c>
      <c r="AH2031" t="str">
        <f>TEXT(J2031,"MMMM")</f>
        <v>junho</v>
      </c>
    </row>
    <row r="2032" spans="1:34" ht="12.75" customHeight="1" x14ac:dyDescent="0.25">
      <c r="A2032" s="90" t="str">
        <f>IF(C2032="Oficina Diversos","Oficina Geral",
IF(ISNUMBER(FIND("Estoque - Colhedoras",C2032)),"Colhedoras",IF(ISNUMBER(FIND("Caldeiraria",C2032)),"Caldeiraria",IF(ISNUMBER(FIND("Borracharia",C2032)),"Borracharia",IF(ISNUMBER(FIND("Lubrificação",C2032)),"Lubrificação",
IF(ISNUMBER(FIND("Estoque - Carregadeiras",C2032)),"Carregadeiras",IF(ISNUMBER(FIND("Estoque - Veic. Leves",C2032)),"Veic. Leves",
IF(ISNUMBER(FIND("Estoque - Caminhões",C2032)),"Caminhões",IF(ISNUMBER(FIND("Estoque - Transbordos",C2032)),"Transbordos",
IF(ISNUMBER(FIND("Estoque - Tratores",C2032)),"Tratores",
IF(ISNUMBER(FIND("Estoque - Máquinas pesadas",C2032)),"Máquinas pesadas",
IF(ISNUMBER(FIND("Estoque - Reboques",C2032)),"Reboques",
IF(C2032="Estoque","Estoque",
IF(AND(ISNUMBER(C2032),C2032&gt;1000,C2032&lt;2000),"Caminhões",
IF(AND(ISNUMBER(C2032),C2032&gt;2000,C2032&lt;3000),"Tratores",
IF(AND(ISNUMBER(C2032),C2032&gt;3000,C2032&lt;4000),"Carregadeiras",
IF(AND(ISNUMBER(C2032),C2032&gt;4000,C2032&lt;5000),"Máquinas pesadas",
IF(AND(ISNUMBER(C2032),C2032&gt;5000,C2032&lt;6000),"Colhedoras",
IF(AND(ISNUMBER(C2032),C2032&gt;7000,C2032&lt;8000),"Irrigação",
IF(AND(ISNUMBER(C2032),C2032&gt;8000,C2032&lt;9000),"Reboques",IF(AND(ISNUMBER(C2032),C2032&gt;0,C2032&lt;1000),"Veic. Leves","")))))))))))))))))))))</f>
        <v>Colhedoras</v>
      </c>
      <c r="C2032" s="113">
        <v>5003</v>
      </c>
      <c r="D2032" s="2">
        <v>85502</v>
      </c>
      <c r="E2032" s="3" t="s">
        <v>20487</v>
      </c>
      <c r="F2032" s="101" t="str">
        <f>IF(ISBLANK(K2032), "Apenas Solicitação", "Tem OC")</f>
        <v>Tem OC</v>
      </c>
      <c r="G2032" s="2">
        <v>4</v>
      </c>
      <c r="H2032" s="102">
        <f>G2032-I2032</f>
        <v>4</v>
      </c>
      <c r="I2032" s="103"/>
      <c r="J2032" s="4">
        <v>45835</v>
      </c>
      <c r="K2032" s="180">
        <v>45841</v>
      </c>
      <c r="L2032" s="3" t="s">
        <v>20165</v>
      </c>
      <c r="M2032" s="104" t="str">
        <f ca="1">IF(OR(N2032="", N2032=0), "", IF(N2032&gt;TODAY(), "No prazo", "Atrasado"))</f>
        <v>Atrasado</v>
      </c>
      <c r="N2032" s="104">
        <f>IFERROR(K2032 + VALUE(LEFT(L2032, FIND(" ", L2032) - 1)), "")</f>
        <v>45843</v>
      </c>
      <c r="O2032" s="105">
        <f>IF(_xlfn.DAYS(K2032,J2032)&lt;0, "Aguardando OC", _xlfn.DAYS(K2032,J2032))</f>
        <v>6</v>
      </c>
      <c r="P2032" s="14">
        <v>409248</v>
      </c>
      <c r="Q2032" s="12"/>
      <c r="R2032" s="14">
        <v>170311</v>
      </c>
      <c r="S2032" s="2">
        <v>221</v>
      </c>
      <c r="T2032" s="135" t="s">
        <v>1029</v>
      </c>
      <c r="U2032" s="21">
        <v>17.45</v>
      </c>
      <c r="V2032" s="2">
        <v>12397</v>
      </c>
      <c r="W2032" s="105" t="str">
        <f>IFERROR(VLOOKUP(V2032, Fornecedores!A:C, 3, FALSE), "")</f>
        <v xml:space="preserve">UNIMIL INDÚSTRIA </v>
      </c>
      <c r="X2032" s="105" t="str">
        <f>IFERROR(VLOOKUP(V2032, Fornecedores!A:E, 5, FALSE), "")</f>
        <v>Piracicaba</v>
      </c>
      <c r="Y2032" s="105" t="str">
        <f>IFERROR(VLOOKUP(V2032, Fornecedores!A:F, 6, FALSE), "")</f>
        <v>SP</v>
      </c>
      <c r="Z2032" s="101" t="str">
        <f>IF(H2032=0, "Pedido entregue!", "Pendente")</f>
        <v>Pendente</v>
      </c>
      <c r="AB2032" s="132" t="str">
        <f>IF(Z2032="Pedido Entregue!", IF(AA2032=1, "Retirado do Almoxarifado", IF(AA2032=2, "Material devolvido", "Aguardando retirada")), IF(Z2032="Pendente", "Entrega pendente", ""))</f>
        <v>Entrega pendente</v>
      </c>
      <c r="AC2032" s="18">
        <v>1</v>
      </c>
      <c r="AD2032" s="18">
        <f>AC2032/SUMIF($P:$P,P2032,$AC:$AC)</f>
        <v>1</v>
      </c>
      <c r="AE2032" s="18">
        <f>IF(R2032=0,0,AC2032/SUMIF($R:$R,R2032,$AC:$AC))</f>
        <v>0.25</v>
      </c>
      <c r="AF2032" s="18">
        <f>IF(R2032=0,1,0)</f>
        <v>0</v>
      </c>
      <c r="AH2032" t="str">
        <f>TEXT(J2032,"MMMM")</f>
        <v>junho</v>
      </c>
    </row>
    <row r="2033" spans="1:34" ht="12.75" customHeight="1" x14ac:dyDescent="0.25">
      <c r="A2033" s="90" t="str">
        <f>IF(C2033="Oficina Diversos","Oficina Geral",
IF(ISNUMBER(FIND("Estoque - Colhedoras",C2033)),"Colhedoras",IF(ISNUMBER(FIND("Caldeiraria",C2033)),"Caldeiraria",IF(ISNUMBER(FIND("Borracharia",C2033)),"Borracharia",IF(ISNUMBER(FIND("Lubrificação",C2033)),"Lubrificação",
IF(ISNUMBER(FIND("Estoque - Carregadeiras",C2033)),"Carregadeiras",IF(ISNUMBER(FIND("Estoque - Veic. Leves",C2033)),"Veic. Leves",
IF(ISNUMBER(FIND("Estoque - Caminhões",C2033)),"Caminhões",IF(ISNUMBER(FIND("Estoque - Transbordos",C2033)),"Transbordos",
IF(ISNUMBER(FIND("Estoque - Tratores",C2033)),"Tratores",
IF(ISNUMBER(FIND("Estoque - Máquinas pesadas",C2033)),"Máquinas pesadas",
IF(ISNUMBER(FIND("Estoque - Reboques",C2033)),"Reboques",
IF(C2033="Estoque","Estoque",
IF(AND(ISNUMBER(C2033),C2033&gt;1000,C2033&lt;2000),"Caminhões",
IF(AND(ISNUMBER(C2033),C2033&gt;2000,C2033&lt;3000),"Tratores",
IF(AND(ISNUMBER(C2033),C2033&gt;3000,C2033&lt;4000),"Carregadeiras",
IF(AND(ISNUMBER(C2033),C2033&gt;4000,C2033&lt;5000),"Máquinas pesadas",
IF(AND(ISNUMBER(C2033),C2033&gt;5000,C2033&lt;6000),"Colhedoras",
IF(AND(ISNUMBER(C2033),C2033&gt;7000,C2033&lt;8000),"Irrigação",
IF(AND(ISNUMBER(C2033),C2033&gt;8000,C2033&lt;9000),"Reboques",IF(AND(ISNUMBER(C2033),C2033&gt;0,C2033&lt;1000),"Veic. Leves","")))))))))))))))))))))</f>
        <v>Tratores</v>
      </c>
      <c r="C2033" s="144" t="s">
        <v>20063</v>
      </c>
      <c r="D2033" s="143">
        <v>85709</v>
      </c>
      <c r="E2033" s="146" t="s">
        <v>20882</v>
      </c>
      <c r="F2033" s="101" t="str">
        <f>IF(ISBLANK(K2033), "Apenas Solicitação", "Tem OC")</f>
        <v>Apenas Solicitação</v>
      </c>
      <c r="G2033" s="143">
        <v>3</v>
      </c>
      <c r="H2033" s="102">
        <f>G2033-I2033</f>
        <v>3</v>
      </c>
      <c r="I2033" s="103"/>
      <c r="J2033" s="147">
        <v>45838</v>
      </c>
      <c r="K2033" s="202"/>
      <c r="L2033" s="49"/>
      <c r="M2033" s="104" t="str">
        <f ca="1">IF(OR(N2033="", N2033=0), "", IF(N2033&gt;TODAY(), "No prazo", "Atrasado"))</f>
        <v/>
      </c>
      <c r="N2033" s="104" t="str">
        <f>IFERROR(K2033 + VALUE(LEFT(L2033, FIND(" ", L2033) - 1)), "")</f>
        <v/>
      </c>
      <c r="O2033" s="105" t="str">
        <f>IF(_xlfn.DAYS(K2033,J2033)&lt;0, "Aguardando OC", _xlfn.DAYS(K2033,J2033))</f>
        <v>Aguardando OC</v>
      </c>
      <c r="P2033" s="200">
        <v>409360</v>
      </c>
      <c r="Q2033" s="12"/>
      <c r="R2033" s="200">
        <v>0</v>
      </c>
      <c r="S2033" s="143">
        <v>221</v>
      </c>
      <c r="T2033" s="135" t="s">
        <v>1029</v>
      </c>
      <c r="U2033" s="164">
        <v>314</v>
      </c>
      <c r="V2033" s="144"/>
      <c r="W2033" s="105" t="str">
        <f>IFERROR(VLOOKUP(V2033, Fornecedores!A:C, 3, FALSE), "")</f>
        <v/>
      </c>
      <c r="X2033" s="105" t="str">
        <f>IFERROR(VLOOKUP(V2033, Fornecedores!A:E, 5, FALSE), "")</f>
        <v/>
      </c>
      <c r="Y2033" s="105" t="str">
        <f>IFERROR(VLOOKUP(V2033, Fornecedores!A:F, 6, FALSE), "")</f>
        <v/>
      </c>
      <c r="Z2033" s="101" t="str">
        <f>IF(H2033=0, "Pedido entregue!", "Pendente")</f>
        <v>Pendente</v>
      </c>
      <c r="AB2033" s="132" t="str">
        <f>IF(Z2033="Pedido Entregue!", IF(AA2033=1, "Retirado do Almoxarifado", IF(AA2033=2, "Material devolvido", "Aguardando retirada")), IF(Z2033="Pendente", "Entrega pendente", ""))</f>
        <v>Entrega pendente</v>
      </c>
      <c r="AC2033" s="18">
        <v>1</v>
      </c>
      <c r="AD2033" s="18">
        <f>AC2033/SUMIF($P:$P,P2033,$AC:$AC)</f>
        <v>1</v>
      </c>
      <c r="AE2033" s="18">
        <f>IF(R2033=0,0,AC2033/SUMIF($R:$R,R2033,$AC:$AC))</f>
        <v>0</v>
      </c>
      <c r="AF2033" s="18">
        <f>IF(R2033=0,1,0)</f>
        <v>1</v>
      </c>
      <c r="AH2033" t="str">
        <f>TEXT(J2033,"MMMM")</f>
        <v>junho</v>
      </c>
    </row>
    <row r="2034" spans="1:34" ht="12.75" hidden="1" customHeight="1" x14ac:dyDescent="0.25">
      <c r="A2034" s="90" t="str">
        <f>IF(C2034="Oficina Diversos","Oficina Geral",
IF(ISNUMBER(FIND("Estoque - Colhedoras",C2034)),"Colhedoras",IF(ISNUMBER(FIND("Caldeiraria",C2034)),"Caldeiraria",IF(ISNUMBER(FIND("Borracharia",C2034)),"Borracharia",IF(ISNUMBER(FIND("Lubrificação",C2034)),"Lubrificação",
IF(ISNUMBER(FIND("Estoque - Carregadeiras",C2034)),"Carregadeiras",IF(ISNUMBER(FIND("Estoque - Veic. Leves",C2034)),"Veic. Leves",
IF(ISNUMBER(FIND("Estoque - Caminhões",C2034)),"Caminhões",IF(ISNUMBER(FIND("Estoque - Transbordos",C2034)),"Transbordos",
IF(ISNUMBER(FIND("Estoque - Tratores",C2034)),"Tratores",
IF(ISNUMBER(FIND("Estoque - Máquinas pesadas",C2034)),"Máquinas pesadas",
IF(ISNUMBER(FIND("Estoque - Reboques",C2034)),"Reboques",
IF(C2034="Estoque","Estoque",
IF(AND(ISNUMBER(C2034),C2034&gt;1000,C2034&lt;2000),"Caminhões",
IF(AND(ISNUMBER(C2034),C2034&gt;2000,C2034&lt;3000),"Tratores",
IF(AND(ISNUMBER(C2034),C2034&gt;3000,C2034&lt;4000),"Carregadeiras",
IF(AND(ISNUMBER(C2034),C2034&gt;4000,C2034&lt;5000),"Máquinas pesadas",
IF(AND(ISNUMBER(C2034),C2034&gt;5000,C2034&lt;6000),"Colhedoras",
IF(AND(ISNUMBER(C2034),C2034&gt;7000,C2034&lt;8000),"Irrigação",
IF(AND(ISNUMBER(C2034),C2034&gt;8000,C2034&lt;9000),"Reboques",IF(AND(ISNUMBER(C2034),C2034&gt;0,C2034&lt;1000),"Veic. Leves","")))))))))))))))))))))</f>
        <v>Colhedoras</v>
      </c>
      <c r="B2034" s="72"/>
      <c r="C2034" s="2">
        <v>5001</v>
      </c>
      <c r="D2034" s="2">
        <v>85731</v>
      </c>
      <c r="E2034" s="10" t="s">
        <v>485</v>
      </c>
      <c r="F2034" s="14" t="str">
        <f>IF(ISBLANK(K2034), "Apenas Solicitação", "Tem OC")</f>
        <v>Tem OC</v>
      </c>
      <c r="G2034" s="2">
        <v>2</v>
      </c>
      <c r="H2034" s="37">
        <f>G2034-I2034</f>
        <v>0</v>
      </c>
      <c r="I2034" s="38">
        <v>2</v>
      </c>
      <c r="J2034" s="4">
        <v>45706</v>
      </c>
      <c r="K2034" s="180">
        <v>45716</v>
      </c>
      <c r="L2034" s="4"/>
      <c r="M2034" s="44"/>
      <c r="N2034" s="44" t="str">
        <f>IFERROR(K2034 + VALUE(LEFT(L2034, FIND(" ", L2034) - 1)), "")</f>
        <v/>
      </c>
      <c r="O2034" s="3">
        <f>IF(_xlfn.DAYS(K2034,J2034)&lt;0, "Aguardando OC", _xlfn.DAYS(K2034,J2034))</f>
        <v>10</v>
      </c>
      <c r="P2034" s="14">
        <v>393008</v>
      </c>
      <c r="Q2034" s="169">
        <v>1129631</v>
      </c>
      <c r="R2034" s="14">
        <v>164823</v>
      </c>
      <c r="S2034" s="2">
        <v>119</v>
      </c>
      <c r="T2034" s="135" t="s">
        <v>557</v>
      </c>
      <c r="U2034" s="21">
        <v>306.61</v>
      </c>
      <c r="V2034" s="2">
        <v>12397</v>
      </c>
      <c r="W2034" s="43" t="str">
        <f>IFERROR(VLOOKUP(V2034, Fornecedores!A:C, 3, FALSE), "")</f>
        <v xml:space="preserve">UNIMIL INDÚSTRIA </v>
      </c>
      <c r="X2034" s="43" t="str">
        <f>IFERROR(VLOOKUP(V2034, Fornecedores!A:E, 5, FALSE), "")</f>
        <v>Piracicaba</v>
      </c>
      <c r="Y2034" s="43" t="str">
        <f>IFERROR(VLOOKUP(V2034, Fornecedores!A:F, 6, FALSE), "")</f>
        <v>SP</v>
      </c>
      <c r="Z2034" s="14" t="str">
        <f>IF(H2034=0, "Pedido entregue!", "Pendente")</f>
        <v>Pedido entregue!</v>
      </c>
      <c r="AA2034" s="74">
        <v>1</v>
      </c>
      <c r="AB2034" s="58" t="str">
        <f>IF(Z2034="Pedido Entregue!", IF(AA2034=1, "Retirado do Almoxarifado", IF(AA2034=2, "Material devolvido", "Aguardando retirada")), IF(Z2034="Pendente", "Entrega pendente", ""))</f>
        <v>Retirado do Almoxarifado</v>
      </c>
      <c r="AC2034" s="18">
        <v>1</v>
      </c>
      <c r="AD2034" s="18">
        <f>AC2034/SUMIF($P:$P,P2034,$AC:$AC)</f>
        <v>1</v>
      </c>
      <c r="AE2034" s="18">
        <f>IF(R2034=0,0,AC2034/SUMIF($R:$R,R2034,$AC:$AC))</f>
        <v>6.25E-2</v>
      </c>
      <c r="AF2034" s="18">
        <f>IF(R2034=0,1,0)</f>
        <v>0</v>
      </c>
      <c r="AG2034" s="18">
        <f>IF(R2034=0,#REF!-J2034,0)</f>
        <v>0</v>
      </c>
      <c r="AH2034" t="str">
        <f>TEXT(J2034,"MMMM")</f>
        <v>fevereiro</v>
      </c>
    </row>
    <row r="2035" spans="1:34" ht="12.75" hidden="1" customHeight="1" x14ac:dyDescent="0.25">
      <c r="A2035" s="90" t="str">
        <f>IF(C2035="Oficina Diversos","Oficina Geral",
IF(ISNUMBER(FIND("Estoque - Colhedoras",C2035)),"Colhedoras",IF(ISNUMBER(FIND("Caldeiraria",C2035)),"Caldeiraria",IF(ISNUMBER(FIND("Borracharia",C2035)),"Borracharia",IF(ISNUMBER(FIND("Lubrificação",C2035)),"Lubrificação",
IF(ISNUMBER(FIND("Estoque - Carregadeiras",C2035)),"Carregadeiras",IF(ISNUMBER(FIND("Estoque - Veic. Leves",C2035)),"Veic. Leves",
IF(ISNUMBER(FIND("Estoque - Caminhões",C2035)),"Caminhões",IF(ISNUMBER(FIND("Estoque - Transbordos",C2035)),"Transbordos",
IF(ISNUMBER(FIND("Estoque - Tratores",C2035)),"Tratores",
IF(ISNUMBER(FIND("Estoque - Máquinas pesadas",C2035)),"Máquinas pesadas",
IF(ISNUMBER(FIND("Estoque - Reboques",C2035)),"Reboques",
IF(C2035="Estoque","Estoque",
IF(AND(ISNUMBER(C2035),C2035&gt;1000,C2035&lt;2000),"Caminhões",
IF(AND(ISNUMBER(C2035),C2035&gt;2000,C2035&lt;3000),"Tratores",
IF(AND(ISNUMBER(C2035),C2035&gt;3000,C2035&lt;4000),"Carregadeiras",
IF(AND(ISNUMBER(C2035),C2035&gt;4000,C2035&lt;5000),"Máquinas pesadas",
IF(AND(ISNUMBER(C2035),C2035&gt;5000,C2035&lt;6000),"Colhedoras",
IF(AND(ISNUMBER(C2035),C2035&gt;7000,C2035&lt;8000),"Irrigação",
IF(AND(ISNUMBER(C2035),C2035&gt;8000,C2035&lt;9000),"Reboques",IF(AND(ISNUMBER(C2035),C2035&gt;0,C2035&lt;1000),"Veic. Leves","")))))))))))))))))))))</f>
        <v>Colhedoras</v>
      </c>
      <c r="B2035" s="72"/>
      <c r="C2035" s="2">
        <v>5002</v>
      </c>
      <c r="D2035" s="2">
        <v>85731</v>
      </c>
      <c r="E2035" s="10" t="s">
        <v>485</v>
      </c>
      <c r="F2035" s="14" t="str">
        <f>IF(ISBLANK(K2035), "Apenas Solicitação", "Tem OC")</f>
        <v>Tem OC</v>
      </c>
      <c r="G2035" s="2">
        <v>2</v>
      </c>
      <c r="H2035" s="37">
        <f>G2035-I2035</f>
        <v>0</v>
      </c>
      <c r="I2035" s="38">
        <v>2</v>
      </c>
      <c r="J2035" s="4">
        <v>45706</v>
      </c>
      <c r="K2035" s="180">
        <v>45716</v>
      </c>
      <c r="L2035" s="4"/>
      <c r="M2035" s="44"/>
      <c r="N2035" s="44" t="str">
        <f>IFERROR(K2035 + VALUE(LEFT(L2035, FIND(" ", L2035) - 1)), "")</f>
        <v/>
      </c>
      <c r="O2035" s="3">
        <f>IF(_xlfn.DAYS(K2035,J2035)&lt;0, "Aguardando OC", _xlfn.DAYS(K2035,J2035))</f>
        <v>10</v>
      </c>
      <c r="P2035" s="14">
        <v>393148</v>
      </c>
      <c r="Q2035" s="169">
        <v>1129753</v>
      </c>
      <c r="R2035" s="14">
        <v>164823</v>
      </c>
      <c r="S2035" s="2">
        <v>119</v>
      </c>
      <c r="T2035" s="135" t="s">
        <v>557</v>
      </c>
      <c r="U2035" s="21">
        <v>306.61</v>
      </c>
      <c r="V2035" s="2">
        <v>12397</v>
      </c>
      <c r="W2035" s="43" t="str">
        <f>IFERROR(VLOOKUP(V2035, Fornecedores!A:C, 3, FALSE), "")</f>
        <v xml:space="preserve">UNIMIL INDÚSTRIA </v>
      </c>
      <c r="X2035" s="43" t="str">
        <f>IFERROR(VLOOKUP(V2035, Fornecedores!A:E, 5, FALSE), "")</f>
        <v>Piracicaba</v>
      </c>
      <c r="Y2035" s="43" t="str">
        <f>IFERROR(VLOOKUP(V2035, Fornecedores!A:F, 6, FALSE), "")</f>
        <v>SP</v>
      </c>
      <c r="Z2035" s="14" t="str">
        <f>IF(H2035=0, "Pedido entregue!", "Pendente")</f>
        <v>Pedido entregue!</v>
      </c>
      <c r="AA2035" s="74">
        <v>1</v>
      </c>
      <c r="AB2035" s="58" t="str">
        <f>IF(Z2035="Pedido Entregue!", IF(AA2035=1, "Retirado do Almoxarifado", IF(AA2035=2, "Material devolvido", "Aguardando retirada")), IF(Z2035="Pendente", "Entrega pendente", ""))</f>
        <v>Retirado do Almoxarifado</v>
      </c>
      <c r="AC2035" s="18">
        <v>1</v>
      </c>
      <c r="AD2035" s="18">
        <f>AC2035/SUMIF($P:$P,P2035,$AC:$AC)</f>
        <v>1</v>
      </c>
      <c r="AE2035" s="18">
        <f>IF(R2035=0,0,AC2035/SUMIF($R:$R,R2035,$AC:$AC))</f>
        <v>6.25E-2</v>
      </c>
      <c r="AF2035" s="18">
        <f>IF(R2035=0,1,0)</f>
        <v>0</v>
      </c>
      <c r="AG2035" s="18">
        <f>IF(R2035=0,#REF!-J2035,0)</f>
        <v>0</v>
      </c>
      <c r="AH2035" t="str">
        <f>TEXT(J2035,"MMMM")</f>
        <v>fevereiro</v>
      </c>
    </row>
    <row r="2036" spans="1:34" ht="12.75" hidden="1" customHeight="1" x14ac:dyDescent="0.25">
      <c r="A2036" s="90" t="str">
        <f>IF(C2036="Oficina Diversos","Oficina Geral",
IF(ISNUMBER(FIND("Estoque - Colhedoras",C2036)),"Colhedoras",IF(ISNUMBER(FIND("Caldeiraria",C2036)),"Caldeiraria",IF(ISNUMBER(FIND("Borracharia",C2036)),"Borracharia",IF(ISNUMBER(FIND("Lubrificação",C2036)),"Lubrificação",
IF(ISNUMBER(FIND("Estoque - Carregadeiras",C2036)),"Carregadeiras",IF(ISNUMBER(FIND("Estoque - Veic. Leves",C2036)),"Veic. Leves",
IF(ISNUMBER(FIND("Estoque - Caminhões",C2036)),"Caminhões",IF(ISNUMBER(FIND("Estoque - Transbordos",C2036)),"Transbordos",
IF(ISNUMBER(FIND("Estoque - Tratores",C2036)),"Tratores",
IF(ISNUMBER(FIND("Estoque - Máquinas pesadas",C2036)),"Máquinas pesadas",
IF(ISNUMBER(FIND("Estoque - Reboques",C2036)),"Reboques",
IF(C2036="Estoque","Estoque",
IF(AND(ISNUMBER(C2036),C2036&gt;1000,C2036&lt;2000),"Caminhões",
IF(AND(ISNUMBER(C2036),C2036&gt;2000,C2036&lt;3000),"Tratores",
IF(AND(ISNUMBER(C2036),C2036&gt;3000,C2036&lt;4000),"Carregadeiras",
IF(AND(ISNUMBER(C2036),C2036&gt;4000,C2036&lt;5000),"Máquinas pesadas",
IF(AND(ISNUMBER(C2036),C2036&gt;5000,C2036&lt;6000),"Colhedoras",
IF(AND(ISNUMBER(C2036),C2036&gt;7000,C2036&lt;8000),"Irrigação",
IF(AND(ISNUMBER(C2036),C2036&gt;8000,C2036&lt;9000),"Reboques",IF(AND(ISNUMBER(C2036),C2036&gt;0,C2036&lt;1000),"Veic. Leves","")))))))))))))))))))))</f>
        <v>Colhedoras</v>
      </c>
      <c r="B2036" s="72"/>
      <c r="C2036" s="2">
        <v>5003</v>
      </c>
      <c r="D2036" s="2">
        <v>85731</v>
      </c>
      <c r="E2036" s="10" t="s">
        <v>485</v>
      </c>
      <c r="F2036" s="14" t="str">
        <f>IF(ISBLANK(K2036), "Apenas Solicitação", "Tem OC")</f>
        <v>Tem OC</v>
      </c>
      <c r="G2036" s="2">
        <v>2</v>
      </c>
      <c r="H2036" s="37">
        <f>G2036-I2036</f>
        <v>0</v>
      </c>
      <c r="I2036" s="38">
        <v>2</v>
      </c>
      <c r="J2036" s="4">
        <v>45707</v>
      </c>
      <c r="K2036" s="180">
        <v>45721</v>
      </c>
      <c r="L2036" s="4"/>
      <c r="M2036" s="44"/>
      <c r="N2036" s="44" t="str">
        <f>IFERROR(K2036 + VALUE(LEFT(L2036, FIND(" ", L2036) - 1)), "")</f>
        <v/>
      </c>
      <c r="O2036" s="3">
        <f>IF(_xlfn.DAYS(K2036,J2036)&lt;0, "Aguardando OC", _xlfn.DAYS(K2036,J2036))</f>
        <v>14</v>
      </c>
      <c r="P2036" s="14">
        <v>393413</v>
      </c>
      <c r="Q2036" s="169">
        <v>1130169</v>
      </c>
      <c r="R2036" s="14">
        <v>164898</v>
      </c>
      <c r="S2036" s="2">
        <v>119</v>
      </c>
      <c r="T2036" s="135" t="s">
        <v>557</v>
      </c>
      <c r="U2036" s="21">
        <v>77.38</v>
      </c>
      <c r="V2036" s="2">
        <v>14644</v>
      </c>
      <c r="W2036" s="43" t="str">
        <f>IFERROR(VLOOKUP(V2036, Fornecedores!A:C, 3, FALSE), "")</f>
        <v xml:space="preserve">GEOMAQ </v>
      </c>
      <c r="X2036" s="43" t="str">
        <f>IFERROR(VLOOKUP(V2036, Fornecedores!A:E, 5, FALSE), "")</f>
        <v>São José do Rio Preto</v>
      </c>
      <c r="Y2036" s="43" t="str">
        <f>IFERROR(VLOOKUP(V2036, Fornecedores!A:F, 6, FALSE), "")</f>
        <v>SP</v>
      </c>
      <c r="Z2036" s="14" t="str">
        <f>IF(H2036=0, "Pedido entregue!", "Pendente")</f>
        <v>Pedido entregue!</v>
      </c>
      <c r="AA2036" s="74"/>
      <c r="AB2036" s="58" t="str">
        <f>IF(Z2036="Pedido Entregue!", IF(AA2036=1, "Retirado do Almoxarifado", IF(AA2036=2, "Material devolvido", "Aguardando retirada")), IF(Z2036="Pendente", "Entrega pendente", ""))</f>
        <v>Aguardando retirada</v>
      </c>
      <c r="AC2036" s="18">
        <v>1</v>
      </c>
      <c r="AD2036" s="18">
        <f>AC2036/SUMIF($P:$P,P2036,$AC:$AC)</f>
        <v>1</v>
      </c>
      <c r="AE2036" s="18">
        <f>IF(R2036=0,0,AC2036/SUMIF($R:$R,R2036,$AC:$AC))</f>
        <v>7.1428571428571425E-2</v>
      </c>
      <c r="AF2036" s="18">
        <f>IF(R2036=0,1,0)</f>
        <v>0</v>
      </c>
      <c r="AG2036" s="18">
        <f>IF(R2036=0,#REF!-J2036,0)</f>
        <v>0</v>
      </c>
      <c r="AH2036" t="str">
        <f>TEXT(J2036,"MMMM")</f>
        <v>fevereiro</v>
      </c>
    </row>
    <row r="2037" spans="1:34" ht="12.75" hidden="1" customHeight="1" x14ac:dyDescent="0.25">
      <c r="A2037" s="90" t="str">
        <f>IF(C2037="Oficina Diversos","Oficina Geral",
IF(ISNUMBER(FIND("Estoque - Colhedoras",C2037)),"Colhedoras",IF(ISNUMBER(FIND("Caldeiraria",C2037)),"Caldeiraria",IF(ISNUMBER(FIND("Borracharia",C2037)),"Borracharia",IF(ISNUMBER(FIND("Lubrificação",C2037)),"Lubrificação",
IF(ISNUMBER(FIND("Estoque - Carregadeiras",C2037)),"Carregadeiras",IF(ISNUMBER(FIND("Estoque - Veic. Leves",C2037)),"Veic. Leves",
IF(ISNUMBER(FIND("Estoque - Caminhões",C2037)),"Caminhões",IF(ISNUMBER(FIND("Estoque - Transbordos",C2037)),"Transbordos",
IF(ISNUMBER(FIND("Estoque - Tratores",C2037)),"Tratores",
IF(ISNUMBER(FIND("Estoque - Máquinas pesadas",C2037)),"Máquinas pesadas",
IF(ISNUMBER(FIND("Estoque - Reboques",C2037)),"Reboques",
IF(C2037="Estoque","Estoque",
IF(AND(ISNUMBER(C2037),C2037&gt;1000,C2037&lt;2000),"Caminhões",
IF(AND(ISNUMBER(C2037),C2037&gt;2000,C2037&lt;3000),"Tratores",
IF(AND(ISNUMBER(C2037),C2037&gt;3000,C2037&lt;4000),"Carregadeiras",
IF(AND(ISNUMBER(C2037),C2037&gt;4000,C2037&lt;5000),"Máquinas pesadas",
IF(AND(ISNUMBER(C2037),C2037&gt;5000,C2037&lt;6000),"Colhedoras",
IF(AND(ISNUMBER(C2037),C2037&gt;7000,C2037&lt;8000),"Irrigação",
IF(AND(ISNUMBER(C2037),C2037&gt;8000,C2037&lt;9000),"Reboques",IF(AND(ISNUMBER(C2037),C2037&gt;0,C2037&lt;1000),"Veic. Leves","")))))))))))))))))))))</f>
        <v>Tratores</v>
      </c>
      <c r="B2037" s="18"/>
      <c r="C2037" s="2">
        <v>2036</v>
      </c>
      <c r="D2037" s="2">
        <v>85750</v>
      </c>
      <c r="E2037" s="3" t="s">
        <v>374</v>
      </c>
      <c r="F2037" s="14" t="str">
        <f>IF(ISBLANK(K2037), "Apenas Solicitação", "Tem OC")</f>
        <v>Tem OC</v>
      </c>
      <c r="G2037" s="2">
        <v>1</v>
      </c>
      <c r="H2037" s="37">
        <f>G2037-I2037</f>
        <v>0</v>
      </c>
      <c r="I2037" s="38">
        <v>1</v>
      </c>
      <c r="J2037" s="4">
        <v>45736</v>
      </c>
      <c r="K2037" s="180">
        <v>45756</v>
      </c>
      <c r="L2037" s="4"/>
      <c r="M2037" s="44"/>
      <c r="N2037" s="44" t="str">
        <f>IFERROR(K2037 + VALUE(LEFT(L2037, FIND(" ", L2037) - 1)), "")</f>
        <v/>
      </c>
      <c r="O2037" s="3">
        <f>IF(_xlfn.DAYS(K2037,J2037)&lt;0, "Aguardando OC", _xlfn.DAYS(K2037,J2037))</f>
        <v>20</v>
      </c>
      <c r="P2037" s="14">
        <v>396702</v>
      </c>
      <c r="Q2037" s="169">
        <v>1138031</v>
      </c>
      <c r="R2037" s="14">
        <v>166066</v>
      </c>
      <c r="S2037" s="2">
        <v>692</v>
      </c>
      <c r="T2037" s="135" t="s">
        <v>106</v>
      </c>
      <c r="U2037" s="21">
        <v>674.94</v>
      </c>
      <c r="V2037" s="2">
        <v>13341</v>
      </c>
      <c r="W2037" s="43" t="str">
        <f>IFERROR(VLOOKUP(V2037, Fornecedores!A:C, 3, FALSE), "")</f>
        <v>DISMA DISTRIBUIDORA</v>
      </c>
      <c r="X2037" s="43" t="str">
        <f>IFERROR(VLOOKUP(V2037, Fornecedores!A:E, 5, FALSE), "")</f>
        <v>Araçatuba</v>
      </c>
      <c r="Y2037" s="43" t="str">
        <f>IFERROR(VLOOKUP(V2037, Fornecedores!A:F, 6, FALSE), "")</f>
        <v>SP</v>
      </c>
      <c r="Z2037" s="14" t="str">
        <f>IF(H2037=0, "Pedido entregue!", "Pendente")</f>
        <v>Pedido entregue!</v>
      </c>
      <c r="AA2037" s="74">
        <v>1</v>
      </c>
      <c r="AB2037" s="58" t="str">
        <f>IF(Z2037="Pedido Entregue!", IF(AA2037=1, "Retirado do Almoxarifado", IF(AA2037=2, "Material devolvido", "Aguardando retirada")), IF(Z2037="Pendente", "Entrega pendente", ""))</f>
        <v>Retirado do Almoxarifado</v>
      </c>
      <c r="AC2037" s="18">
        <v>1</v>
      </c>
      <c r="AD2037" s="18">
        <f>AC2037/SUMIF($P:$P,P2037,$AC:$AC)</f>
        <v>1</v>
      </c>
      <c r="AE2037" s="18">
        <f>IF(R2037=0,0,AC2037/SUMIF($R:$R,R2037,$AC:$AC))</f>
        <v>0.16666666666666666</v>
      </c>
      <c r="AF2037" s="18">
        <f>IF(R2037=0,1,0)</f>
        <v>0</v>
      </c>
      <c r="AG2037" s="18">
        <f>IF(R2037=0,#REF!-J2037,0)</f>
        <v>0</v>
      </c>
      <c r="AH2037" t="str">
        <f>TEXT(J2037,"MMMM")</f>
        <v>março</v>
      </c>
    </row>
    <row r="2038" spans="1:34" ht="12.75" hidden="1" customHeight="1" x14ac:dyDescent="0.25">
      <c r="A2038" s="90" t="str">
        <f>IF(C2038="Oficina Diversos","Oficina Geral",
IF(ISNUMBER(FIND("Estoque - Colhedoras",C2038)),"Colhedoras",IF(ISNUMBER(FIND("Caldeiraria",C2038)),"Caldeiraria",IF(ISNUMBER(FIND("Borracharia",C2038)),"Borracharia",IF(ISNUMBER(FIND("Lubrificação",C2038)),"Lubrificação",
IF(ISNUMBER(FIND("Estoque - Carregadeiras",C2038)),"Carregadeiras",IF(ISNUMBER(FIND("Estoque - Veic. Leves",C2038)),"Veic. Leves",
IF(ISNUMBER(FIND("Estoque - Caminhões",C2038)),"Caminhões",IF(ISNUMBER(FIND("Estoque - Transbordos",C2038)),"Transbordos",
IF(ISNUMBER(FIND("Estoque - Tratores",C2038)),"Tratores",
IF(ISNUMBER(FIND("Estoque - Máquinas pesadas",C2038)),"Máquinas pesadas",
IF(ISNUMBER(FIND("Estoque - Reboques",C2038)),"Reboques",
IF(C2038="Estoque","Estoque",
IF(AND(ISNUMBER(C2038),C2038&gt;1000,C2038&lt;2000),"Caminhões",
IF(AND(ISNUMBER(C2038),C2038&gt;2000,C2038&lt;3000),"Tratores",
IF(AND(ISNUMBER(C2038),C2038&gt;3000,C2038&lt;4000),"Carregadeiras",
IF(AND(ISNUMBER(C2038),C2038&gt;4000,C2038&lt;5000),"Máquinas pesadas",
IF(AND(ISNUMBER(C2038),C2038&gt;5000,C2038&lt;6000),"Colhedoras",
IF(AND(ISNUMBER(C2038),C2038&gt;7000,C2038&lt;8000),"Irrigação",
IF(AND(ISNUMBER(C2038),C2038&gt;8000,C2038&lt;9000),"Reboques",IF(AND(ISNUMBER(C2038),C2038&gt;0,C2038&lt;1000),"Veic. Leves","")))))))))))))))))))))</f>
        <v>Reboques</v>
      </c>
      <c r="B2038" s="72"/>
      <c r="C2038" s="2">
        <v>8034</v>
      </c>
      <c r="D2038" s="2">
        <v>85790</v>
      </c>
      <c r="E2038" s="3" t="s">
        <v>1133</v>
      </c>
      <c r="F2038" s="14" t="str">
        <f>IF(ISBLANK(K2038), "Apenas Solicitação", "Tem OC")</f>
        <v>Tem OC</v>
      </c>
      <c r="G2038" s="2">
        <v>4</v>
      </c>
      <c r="H2038" s="37">
        <f>G2038-I2038</f>
        <v>0</v>
      </c>
      <c r="I2038" s="38">
        <v>4</v>
      </c>
      <c r="J2038" s="4">
        <v>45785</v>
      </c>
      <c r="K2038" s="180">
        <v>45790</v>
      </c>
      <c r="L2038" s="3" t="s">
        <v>20152</v>
      </c>
      <c r="M2038" s="44" t="str">
        <f ca="1">IF(OR(N2038="", N2038=0), "", IF(N2038&gt;TODAY(), "No prazo", "Atrasado"))</f>
        <v>Atrasado</v>
      </c>
      <c r="N2038" s="44">
        <f>IFERROR(K2038 + VALUE(LEFT(L2038, FIND(" ", L2038) - 1)), "")</f>
        <v>45791</v>
      </c>
      <c r="O2038" s="3">
        <f>IF(_xlfn.DAYS(K2038,J2038)&lt;0, "Aguardando OC", _xlfn.DAYS(K2038,J2038))</f>
        <v>5</v>
      </c>
      <c r="P2038" s="14">
        <v>401872</v>
      </c>
      <c r="Q2038" s="12"/>
      <c r="R2038" s="14">
        <v>167541</v>
      </c>
      <c r="S2038" s="2">
        <v>221</v>
      </c>
      <c r="T2038" s="135" t="s">
        <v>1029</v>
      </c>
      <c r="U2038" s="21">
        <v>10.5</v>
      </c>
      <c r="V2038" s="2">
        <v>10783</v>
      </c>
      <c r="W2038" s="43" t="str">
        <f>IFERROR(VLOOKUP(V2038, Fornecedores!A:C, 3, FALSE), "")</f>
        <v xml:space="preserve">MARRA DISTRIBUIDORA </v>
      </c>
      <c r="X2038" s="43" t="str">
        <f>IFERROR(VLOOKUP(V2038, Fornecedores!A:E, 5, FALSE), "")</f>
        <v>Ribeirão Preto</v>
      </c>
      <c r="Y2038" s="43" t="str">
        <f>IFERROR(VLOOKUP(V2038, Fornecedores!A:F, 6, FALSE), "")</f>
        <v>SP</v>
      </c>
      <c r="Z2038" s="14" t="str">
        <f>IF(H2038=0, "Pedido entregue!", "Pendente")</f>
        <v>Pedido entregue!</v>
      </c>
      <c r="AA2038" s="74"/>
      <c r="AB2038" s="58" t="str">
        <f>IF(Z2038="Pedido Entregue!", IF(AA2038=1, "Retirado do Almoxarifado", IF(AA2038=2, "Material devolvido", "Aguardando retirada")), IF(Z2038="Pendente", "Entrega pendente", ""))</f>
        <v>Aguardando retirada</v>
      </c>
      <c r="AC2038" s="18">
        <v>1</v>
      </c>
      <c r="AD2038" s="18">
        <f>AC2038/SUMIF($P:$P,P2038,$AC:$AC)</f>
        <v>1</v>
      </c>
      <c r="AE2038" s="18">
        <f>IF(R2038=0,0,AC2038/SUMIF($R:$R,R2038,$AC:$AC))</f>
        <v>0.5</v>
      </c>
      <c r="AF2038" s="18">
        <f>IF(R2038=0,1,0)</f>
        <v>0</v>
      </c>
      <c r="AH2038" t="str">
        <f>TEXT(J2038,"MMMM")</f>
        <v>maio</v>
      </c>
    </row>
    <row r="2039" spans="1:34" ht="12.75" hidden="1" customHeight="1" x14ac:dyDescent="0.25">
      <c r="A2039" s="90" t="str">
        <f>IF(C2039="Oficina Diversos","Oficina Geral",
IF(ISNUMBER(FIND("Estoque - Colhedoras",C2039)),"Colhedoras",IF(ISNUMBER(FIND("Caldeiraria",C2039)),"Caldeiraria",IF(ISNUMBER(FIND("Borracharia",C2039)),"Borracharia",IF(ISNUMBER(FIND("Lubrificação",C2039)),"Lubrificação",
IF(ISNUMBER(FIND("Estoque - Carregadeiras",C2039)),"Carregadeiras",IF(ISNUMBER(FIND("Estoque - Veic. Leves",C2039)),"Veic. Leves",
IF(ISNUMBER(FIND("Estoque - Caminhões",C2039)),"Caminhões",IF(ISNUMBER(FIND("Estoque - Transbordos",C2039)),"Transbordos",
IF(ISNUMBER(FIND("Estoque - Tratores",C2039)),"Tratores",
IF(ISNUMBER(FIND("Estoque - Máquinas pesadas",C2039)),"Máquinas pesadas",
IF(ISNUMBER(FIND("Estoque - Reboques",C2039)),"Reboques",
IF(C2039="Estoque","Estoque",
IF(AND(ISNUMBER(C2039),C2039&gt;1000,C2039&lt;2000),"Caminhões",
IF(AND(ISNUMBER(C2039),C2039&gt;2000,C2039&lt;3000),"Tratores",
IF(AND(ISNUMBER(C2039),C2039&gt;3000,C2039&lt;4000),"Carregadeiras",
IF(AND(ISNUMBER(C2039),C2039&gt;4000,C2039&lt;5000),"Máquinas pesadas",
IF(AND(ISNUMBER(C2039),C2039&gt;5000,C2039&lt;6000),"Colhedoras",
IF(AND(ISNUMBER(C2039),C2039&gt;7000,C2039&lt;8000),"Irrigação",
IF(AND(ISNUMBER(C2039),C2039&gt;8000,C2039&lt;9000),"Reboques",IF(AND(ISNUMBER(C2039),C2039&gt;0,C2039&lt;1000),"Veic. Leves","")))))))))))))))))))))</f>
        <v>Reboques</v>
      </c>
      <c r="C2039" s="113" t="s">
        <v>1092</v>
      </c>
      <c r="D2039" s="2">
        <v>85790</v>
      </c>
      <c r="E2039" s="3" t="s">
        <v>1133</v>
      </c>
      <c r="F2039" s="101" t="str">
        <f>IF(ISBLANK(K2039), "Apenas Solicitação", "Tem OC")</f>
        <v>Tem OC</v>
      </c>
      <c r="G2039" s="2">
        <v>4</v>
      </c>
      <c r="H2039" s="102">
        <f>G2039-I2039</f>
        <v>0</v>
      </c>
      <c r="I2039" s="103">
        <v>4</v>
      </c>
      <c r="J2039" s="4">
        <v>45814</v>
      </c>
      <c r="K2039" s="180">
        <v>45819</v>
      </c>
      <c r="L2039" s="3" t="s">
        <v>20151</v>
      </c>
      <c r="M2039" s="104" t="str">
        <f ca="1">IF(OR(N2039="", N2039=0), "", IF(N2039&gt;TODAY(), "No prazo", "Atrasado"))</f>
        <v>Atrasado</v>
      </c>
      <c r="N2039" s="104">
        <f>IFERROR(K2039 + VALUE(LEFT(L2039, FIND(" ", L2039) - 1)), "")</f>
        <v>45819</v>
      </c>
      <c r="O2039" s="105">
        <f>IF(_xlfn.DAYS(K2039,J2039)&lt;0, "Aguardando OC", _xlfn.DAYS(K2039,J2039))</f>
        <v>5</v>
      </c>
      <c r="P2039" s="14">
        <v>406370</v>
      </c>
      <c r="Q2039" s="12"/>
      <c r="R2039" s="14">
        <v>168990</v>
      </c>
      <c r="S2039" s="2">
        <v>221</v>
      </c>
      <c r="T2039" s="135" t="s">
        <v>1029</v>
      </c>
      <c r="U2039" s="21">
        <v>310</v>
      </c>
      <c r="V2039" s="2">
        <v>1598</v>
      </c>
      <c r="W2039" s="105" t="str">
        <f>IFERROR(VLOOKUP(V2039, Fornecedores!A:C, 3, FALSE), "")</f>
        <v xml:space="preserve">M GONCALVES         </v>
      </c>
      <c r="X2039" s="105" t="str">
        <f>IFERROR(VLOOKUP(V2039, Fornecedores!A:E, 5, FALSE), "")</f>
        <v>Itambé</v>
      </c>
      <c r="Y2039" s="105" t="str">
        <f>IFERROR(VLOOKUP(V2039, Fornecedores!A:F, 6, FALSE), "")</f>
        <v>PE</v>
      </c>
      <c r="Z2039" s="101" t="str">
        <f>IF(H2039=0, "Pedido entregue!", "Pendente")</f>
        <v>Pedido entregue!</v>
      </c>
      <c r="AB2039" s="132" t="str">
        <f>IF(Z2039="Pedido Entregue!", IF(AA2039=1, "Retirado do Almoxarifado", IF(AA2039=2, "Material devolvido", "Aguardando retirada")), IF(Z2039="Pendente", "Entrega pendente", ""))</f>
        <v>Aguardando retirada</v>
      </c>
      <c r="AC2039" s="18">
        <v>1</v>
      </c>
      <c r="AD2039" s="18">
        <f>AC2039/SUMIF($P:$P,P2039,$AC:$AC)</f>
        <v>1</v>
      </c>
      <c r="AE2039" s="18">
        <f>IF(R2039=0,0,AC2039/SUMIF($R:$R,R2039,$AC:$AC))</f>
        <v>0.5</v>
      </c>
      <c r="AF2039" s="18">
        <f>IF(R2039=0,1,0)</f>
        <v>0</v>
      </c>
      <c r="AH2039" t="str">
        <f>TEXT(J2039,"MMMM")</f>
        <v>junho</v>
      </c>
    </row>
    <row r="2040" spans="1:34" ht="12.75" customHeight="1" x14ac:dyDescent="0.25">
      <c r="A2040" s="90" t="str">
        <f>IF(C2040="Oficina Diversos","Oficina Geral",
IF(ISNUMBER(FIND("Estoque - Colhedoras",C2040)),"Colhedoras",IF(ISNUMBER(FIND("Caldeiraria",C2040)),"Caldeiraria",IF(ISNUMBER(FIND("Borracharia",C2040)),"Borracharia",IF(ISNUMBER(FIND("Lubrificação",C2040)),"Lubrificação",
IF(ISNUMBER(FIND("Estoque - Carregadeiras",C2040)),"Carregadeiras",IF(ISNUMBER(FIND("Estoque - Veic. Leves",C2040)),"Veic. Leves",
IF(ISNUMBER(FIND("Estoque - Caminhões",C2040)),"Caminhões",IF(ISNUMBER(FIND("Estoque - Transbordos",C2040)),"Transbordos",
IF(ISNUMBER(FIND("Estoque - Tratores",C2040)),"Tratores",
IF(ISNUMBER(FIND("Estoque - Máquinas pesadas",C2040)),"Máquinas pesadas",
IF(ISNUMBER(FIND("Estoque - Reboques",C2040)),"Reboques",
IF(C2040="Estoque","Estoque",
IF(AND(ISNUMBER(C2040),C2040&gt;1000,C2040&lt;2000),"Caminhões",
IF(AND(ISNUMBER(C2040),C2040&gt;2000,C2040&lt;3000),"Tratores",
IF(AND(ISNUMBER(C2040),C2040&gt;3000,C2040&lt;4000),"Carregadeiras",
IF(AND(ISNUMBER(C2040),C2040&gt;4000,C2040&lt;5000),"Máquinas pesadas",
IF(AND(ISNUMBER(C2040),C2040&gt;5000,C2040&lt;6000),"Colhedoras",
IF(AND(ISNUMBER(C2040),C2040&gt;7000,C2040&lt;8000),"Irrigação",
IF(AND(ISNUMBER(C2040),C2040&gt;8000,C2040&lt;9000),"Reboques",IF(AND(ISNUMBER(C2040),C2040&gt;0,C2040&lt;1000),"Veic. Leves","")))))))))))))))))))))</f>
        <v>Caminhões</v>
      </c>
      <c r="C2040" s="144">
        <v>1036</v>
      </c>
      <c r="D2040" s="143">
        <v>85823</v>
      </c>
      <c r="E2040" s="146" t="s">
        <v>20873</v>
      </c>
      <c r="F2040" s="101" t="str">
        <f>IF(ISBLANK(K2040), "Apenas Solicitação", "Tem OC")</f>
        <v>Apenas Solicitação</v>
      </c>
      <c r="G2040" s="143">
        <v>6</v>
      </c>
      <c r="H2040" s="102">
        <f>G2040-I2040</f>
        <v>6</v>
      </c>
      <c r="I2040" s="103"/>
      <c r="J2040" s="147">
        <v>45835</v>
      </c>
      <c r="K2040" s="202"/>
      <c r="L2040" s="49"/>
      <c r="M2040" s="104" t="str">
        <f ca="1">IF(OR(N2040="", N2040=0), "", IF(N2040&gt;TODAY(), "No prazo", "Atrasado"))</f>
        <v/>
      </c>
      <c r="N2040" s="104" t="str">
        <f>IFERROR(K2040 + VALUE(LEFT(L2040, FIND(" ", L2040) - 1)), "")</f>
        <v/>
      </c>
      <c r="O2040" s="105" t="str">
        <f>IF(_xlfn.DAYS(K2040,J2040)&lt;0, "Aguardando OC", _xlfn.DAYS(K2040,J2040))</f>
        <v>Aguardando OC</v>
      </c>
      <c r="P2040" s="200">
        <v>409204</v>
      </c>
      <c r="Q2040" s="12"/>
      <c r="R2040" s="200">
        <v>0</v>
      </c>
      <c r="S2040" s="143">
        <v>221</v>
      </c>
      <c r="T2040" s="135" t="s">
        <v>1029</v>
      </c>
      <c r="U2040" s="164">
        <v>1804.99</v>
      </c>
      <c r="V2040" s="144"/>
      <c r="W2040" s="105" t="str">
        <f>IFERROR(VLOOKUP(V2040, Fornecedores!A:C, 3, FALSE), "")</f>
        <v/>
      </c>
      <c r="X2040" s="105" t="str">
        <f>IFERROR(VLOOKUP(V2040, Fornecedores!A:E, 5, FALSE), "")</f>
        <v/>
      </c>
      <c r="Y2040" s="105" t="str">
        <f>IFERROR(VLOOKUP(V2040, Fornecedores!A:F, 6, FALSE), "")</f>
        <v/>
      </c>
      <c r="Z2040" s="101" t="str">
        <f>IF(H2040=0, "Pedido entregue!", "Pendente")</f>
        <v>Pendente</v>
      </c>
      <c r="AB2040" s="132" t="str">
        <f>IF(Z2040="Pedido Entregue!", IF(AA2040=1, "Retirado do Almoxarifado", IF(AA2040=2, "Material devolvido", "Aguardando retirada")), IF(Z2040="Pendente", "Entrega pendente", ""))</f>
        <v>Entrega pendente</v>
      </c>
      <c r="AC2040" s="18">
        <v>1</v>
      </c>
      <c r="AD2040" s="18">
        <f>AC2040/SUMIF($P:$P,P2040,$AC:$AC)</f>
        <v>1</v>
      </c>
      <c r="AE2040" s="18">
        <f>IF(R2040=0,0,AC2040/SUMIF($R:$R,R2040,$AC:$AC))</f>
        <v>0</v>
      </c>
      <c r="AF2040" s="18">
        <f>IF(R2040=0,1,0)</f>
        <v>1</v>
      </c>
      <c r="AH2040" t="str">
        <f>TEXT(J2040,"MMMM")</f>
        <v>junho</v>
      </c>
    </row>
    <row r="2041" spans="1:34" ht="12.75" hidden="1" customHeight="1" x14ac:dyDescent="0.25">
      <c r="A2041" s="90" t="str">
        <f>IF(C2041="Oficina Diversos","Oficina Geral",
IF(ISNUMBER(FIND("Estoque - Colhedoras",C2041)),"Colhedoras",IF(ISNUMBER(FIND("Caldeiraria",C2041)),"Caldeiraria",IF(ISNUMBER(FIND("Borracharia",C2041)),"Borracharia",IF(ISNUMBER(FIND("Lubrificação",C2041)),"Lubrificação",
IF(ISNUMBER(FIND("Estoque - Carregadeiras",C2041)),"Carregadeiras",IF(ISNUMBER(FIND("Estoque - Veic. Leves",C2041)),"Veic. Leves",
IF(ISNUMBER(FIND("Estoque - Caminhões",C2041)),"Caminhões",IF(ISNUMBER(FIND("Estoque - Transbordos",C2041)),"Transbordos",
IF(ISNUMBER(FIND("Estoque - Tratores",C2041)),"Tratores",
IF(ISNUMBER(FIND("Estoque - Máquinas pesadas",C2041)),"Máquinas pesadas",
IF(ISNUMBER(FIND("Estoque - Reboques",C2041)),"Reboques",
IF(C2041="Estoque","Estoque",
IF(AND(ISNUMBER(C2041),C2041&gt;1000,C2041&lt;2000),"Caminhões",
IF(AND(ISNUMBER(C2041),C2041&gt;2000,C2041&lt;3000),"Tratores",
IF(AND(ISNUMBER(C2041),C2041&gt;3000,C2041&lt;4000),"Carregadeiras",
IF(AND(ISNUMBER(C2041),C2041&gt;4000,C2041&lt;5000),"Máquinas pesadas",
IF(AND(ISNUMBER(C2041),C2041&gt;5000,C2041&lt;6000),"Colhedoras",
IF(AND(ISNUMBER(C2041),C2041&gt;7000,C2041&lt;8000),"Irrigação",
IF(AND(ISNUMBER(C2041),C2041&gt;8000,C2041&lt;9000),"Reboques",IF(AND(ISNUMBER(C2041),C2041&gt;0,C2041&lt;1000),"Veic. Leves","")))))))))))))))))))))</f>
        <v>Caminhões</v>
      </c>
      <c r="C2041" s="171">
        <v>1030</v>
      </c>
      <c r="D2041" s="170">
        <v>85909</v>
      </c>
      <c r="E2041" s="173" t="s">
        <v>25966</v>
      </c>
      <c r="F2041" s="101" t="str">
        <f>IF(ISBLANK(K2041), "Apenas Solicitação", "Tem OC")</f>
        <v>Tem OC</v>
      </c>
      <c r="G2041" s="170">
        <v>1</v>
      </c>
      <c r="H2041" s="102">
        <f>G2041-I2041</f>
        <v>0</v>
      </c>
      <c r="I2041" s="103">
        <v>1</v>
      </c>
      <c r="J2041" s="174">
        <v>45847</v>
      </c>
      <c r="K2041" s="174">
        <v>45854</v>
      </c>
      <c r="L2041" s="173" t="s">
        <v>20151</v>
      </c>
      <c r="M2041" s="104" t="str">
        <f ca="1">IF(OR(N2041="", N2041=0), "", IF(N2041&gt;TODAY(), "No prazo", "Atrasado"))</f>
        <v>Atrasado</v>
      </c>
      <c r="N2041" s="104">
        <f>IFERROR(K2041 + VALUE(LEFT(L2041, FIND(" ", L2041) - 1)), "")</f>
        <v>45854</v>
      </c>
      <c r="O2041" s="105">
        <f>IF(_xlfn.DAYS(K2041,J2041)&lt;0, "Aguardando OC", _xlfn.DAYS(K2041,J2041))</f>
        <v>7</v>
      </c>
      <c r="P2041" s="212">
        <v>411016</v>
      </c>
      <c r="Q2041" s="12"/>
      <c r="R2041" s="212">
        <v>171058</v>
      </c>
      <c r="S2041" s="2">
        <v>221</v>
      </c>
      <c r="T2041" s="135" t="s">
        <v>1029</v>
      </c>
      <c r="U2041" s="170">
        <v>92.81</v>
      </c>
      <c r="V2041" s="170">
        <v>2528</v>
      </c>
      <c r="W2041" s="105" t="str">
        <f>IFERROR(VLOOKUP(V2041, Fornecedores!A:C, 3, FALSE), "")</f>
        <v xml:space="preserve">REDIESEL            </v>
      </c>
      <c r="X2041" s="105" t="str">
        <f>IFERROR(VLOOKUP(V2041, Fornecedores!A:E, 5, FALSE), "")</f>
        <v>Jaboatão dos Guararapes</v>
      </c>
      <c r="Y2041" s="105" t="str">
        <f>IFERROR(VLOOKUP(V2041, Fornecedores!A:F, 6, FALSE), "")</f>
        <v>PE</v>
      </c>
      <c r="Z2041" s="101" t="str">
        <f>IF(H2041=0, "Pedido entregue!", "Pendente")</f>
        <v>Pedido entregue!</v>
      </c>
      <c r="AB2041" s="132" t="str">
        <f>IF(Z2041="Pedido Entregue!", IF(AA2041=1, "Retirado do Almoxarifado", IF(AA2041=2, "Material devolvido", "Aguardando retirada")), IF(Z2041="Pendente", "Entrega pendente", ""))</f>
        <v>Aguardando retirada</v>
      </c>
      <c r="AC2041" s="18">
        <v>1</v>
      </c>
      <c r="AD2041" s="18">
        <f>AC2041/SUMIF($P:$P,P2041,$AC:$AC)</f>
        <v>1</v>
      </c>
      <c r="AE2041" s="18">
        <f>IF(R2041=0,0,AC2041/SUMIF($R:$R,R2041,$AC:$AC))</f>
        <v>0.25</v>
      </c>
      <c r="AF2041" s="18">
        <f>IF(R2041=0,1,0)</f>
        <v>0</v>
      </c>
      <c r="AH2041" t="str">
        <f>TEXT(J2041,"MMMM")</f>
        <v>julho</v>
      </c>
    </row>
    <row r="2042" spans="1:34" ht="12.75" hidden="1" customHeight="1" x14ac:dyDescent="0.25">
      <c r="A2042" s="90" t="str">
        <f>IF(C2042="Oficina Diversos","Oficina Geral",
IF(ISNUMBER(FIND("Estoque - Colhedoras",C2042)),"Colhedoras",IF(ISNUMBER(FIND("Caldeiraria",C2042)),"Caldeiraria",IF(ISNUMBER(FIND("Borracharia",C2042)),"Borracharia",IF(ISNUMBER(FIND("Lubrificação",C2042)),"Lubrificação",
IF(ISNUMBER(FIND("Estoque - Carregadeiras",C2042)),"Carregadeiras",IF(ISNUMBER(FIND("Estoque - Veic. Leves",C2042)),"Veic. Leves",
IF(ISNUMBER(FIND("Estoque - Caminhões",C2042)),"Caminhões",IF(ISNUMBER(FIND("Estoque - Transbordos",C2042)),"Transbordos",
IF(ISNUMBER(FIND("Estoque - Tratores",C2042)),"Tratores",
IF(ISNUMBER(FIND("Estoque - Máquinas pesadas",C2042)),"Máquinas pesadas",
IF(ISNUMBER(FIND("Estoque - Reboques",C2042)),"Reboques",
IF(C2042="Estoque","Estoque",
IF(AND(ISNUMBER(C2042),C2042&gt;1000,C2042&lt;2000),"Caminhões",
IF(AND(ISNUMBER(C2042),C2042&gt;2000,C2042&lt;3000),"Tratores",
IF(AND(ISNUMBER(C2042),C2042&gt;3000,C2042&lt;4000),"Carregadeiras",
IF(AND(ISNUMBER(C2042),C2042&gt;4000,C2042&lt;5000),"Máquinas pesadas",
IF(AND(ISNUMBER(C2042),C2042&gt;5000,C2042&lt;6000),"Colhedoras",
IF(AND(ISNUMBER(C2042),C2042&gt;7000,C2042&lt;8000),"Irrigação",
IF(AND(ISNUMBER(C2042),C2042&gt;8000,C2042&lt;9000),"Reboques",IF(AND(ISNUMBER(C2042),C2042&gt;0,C2042&lt;1000),"Veic. Leves","")))))))))))))))))))))</f>
        <v>Caminhões</v>
      </c>
      <c r="B2042" s="72"/>
      <c r="C2042" s="42">
        <v>1008</v>
      </c>
      <c r="D2042" s="42">
        <v>85974</v>
      </c>
      <c r="E2042" s="43" t="s">
        <v>1298</v>
      </c>
      <c r="F2042" s="14" t="str">
        <f>IF(ISBLANK(K2042), "Apenas Solicitação", "Tem OC")</f>
        <v>Tem OC</v>
      </c>
      <c r="G2042" s="42">
        <v>1</v>
      </c>
      <c r="H2042" s="37">
        <f>G2042-I2042</f>
        <v>0</v>
      </c>
      <c r="I2042" s="38">
        <v>1</v>
      </c>
      <c r="J2042" s="44">
        <v>45786</v>
      </c>
      <c r="K2042" s="185">
        <v>45789</v>
      </c>
      <c r="L2042" s="3"/>
      <c r="M2042" s="44"/>
      <c r="N2042" s="44" t="str">
        <f>IFERROR(K2042 + VALUE(LEFT(L2042, FIND(" ", L2042) - 1)), "")</f>
        <v/>
      </c>
      <c r="O2042" s="3">
        <f>IF(_xlfn.DAYS(K2042,J2042)&lt;0, "Aguardando OC", _xlfn.DAYS(K2042,J2042))</f>
        <v>3</v>
      </c>
      <c r="P2042" s="191">
        <v>402034</v>
      </c>
      <c r="Q2042" s="54"/>
      <c r="R2042" s="191">
        <v>167487</v>
      </c>
      <c r="S2042" s="49"/>
      <c r="T2042" s="267"/>
      <c r="U2042" s="45">
        <v>28.56</v>
      </c>
      <c r="V2042" s="42">
        <v>2097</v>
      </c>
      <c r="W2042" s="43" t="str">
        <f>IFERROR(VLOOKUP(V2042, Fornecedores!A:C, 3, FALSE), "")</f>
        <v xml:space="preserve">CAUPECAS            </v>
      </c>
      <c r="X2042" s="43" t="str">
        <f>IFERROR(VLOOKUP(V2042, Fornecedores!A:E, 5, FALSE), "")</f>
        <v>Recife</v>
      </c>
      <c r="Y2042" s="43" t="str">
        <f>IFERROR(VLOOKUP(V2042, Fornecedores!A:F, 6, FALSE), "")</f>
        <v>PE</v>
      </c>
      <c r="Z2042" s="14" t="str">
        <f>IF(H2042=0, "Pedido entregue!", "Pendente")</f>
        <v>Pedido entregue!</v>
      </c>
      <c r="AA2042" s="74">
        <v>1</v>
      </c>
      <c r="AB2042" s="58" t="str">
        <f>IF(Z2042="Pedido Entregue!", IF(AA2042=1, "Retirado do Almoxarifado", IF(AA2042=2, "Material devolvido", "Aguardando retirada")), IF(Z2042="Pendente", "Entrega pendente", ""))</f>
        <v>Retirado do Almoxarifado</v>
      </c>
      <c r="AC2042" s="18">
        <v>1</v>
      </c>
      <c r="AD2042" s="18">
        <f>AC2042/SUMIF($P:$P,P2042,$AC:$AC)</f>
        <v>1</v>
      </c>
      <c r="AE2042" s="18">
        <f>IF(R2042=0,0,AC2042/SUMIF($R:$R,R2042,$AC:$AC))</f>
        <v>0.1</v>
      </c>
      <c r="AF2042" s="18">
        <f>IF(R2042=0,1,0)</f>
        <v>0</v>
      </c>
      <c r="AG2042" s="18">
        <f>IF(R2042=0,#REF!-J2042,0)</f>
        <v>0</v>
      </c>
      <c r="AH2042" t="str">
        <f>TEXT(J2042,"MMMM")</f>
        <v>maio</v>
      </c>
    </row>
    <row r="2043" spans="1:34" ht="12.75" hidden="1" customHeight="1" x14ac:dyDescent="0.25">
      <c r="A2043" s="90" t="str">
        <f>IF(C2043="Oficina Diversos","Oficina Geral",
IF(ISNUMBER(FIND("Estoque - Colhedoras",C2043)),"Colhedoras",IF(ISNUMBER(FIND("Caldeiraria",C2043)),"Caldeiraria",IF(ISNUMBER(FIND("Borracharia",C2043)),"Borracharia",IF(ISNUMBER(FIND("Lubrificação",C2043)),"Lubrificação",
IF(ISNUMBER(FIND("Estoque - Carregadeiras",C2043)),"Carregadeiras",IF(ISNUMBER(FIND("Estoque - Veic. Leves",C2043)),"Veic. Leves",
IF(ISNUMBER(FIND("Estoque - Caminhões",C2043)),"Caminhões",IF(ISNUMBER(FIND("Estoque - Transbordos",C2043)),"Transbordos",
IF(ISNUMBER(FIND("Estoque - Tratores",C2043)),"Tratores",
IF(ISNUMBER(FIND("Estoque - Máquinas pesadas",C2043)),"Máquinas pesadas",
IF(ISNUMBER(FIND("Estoque - Reboques",C2043)),"Reboques",
IF(C2043="Estoque","Estoque",
IF(AND(ISNUMBER(C2043),C2043&gt;1000,C2043&lt;2000),"Caminhões",
IF(AND(ISNUMBER(C2043),C2043&gt;2000,C2043&lt;3000),"Tratores",
IF(AND(ISNUMBER(C2043),C2043&gt;3000,C2043&lt;4000),"Carregadeiras",
IF(AND(ISNUMBER(C2043),C2043&gt;4000,C2043&lt;5000),"Máquinas pesadas",
IF(AND(ISNUMBER(C2043),C2043&gt;5000,C2043&lt;6000),"Colhedoras",
IF(AND(ISNUMBER(C2043),C2043&gt;7000,C2043&lt;8000),"Irrigação",
IF(AND(ISNUMBER(C2043),C2043&gt;8000,C2043&lt;9000),"Reboques",IF(AND(ISNUMBER(C2043),C2043&gt;0,C2043&lt;1000),"Veic. Leves","")))))))))))))))))))))</f>
        <v>Caminhões</v>
      </c>
      <c r="B2043" s="72"/>
      <c r="C2043" s="42">
        <v>1008</v>
      </c>
      <c r="D2043" s="42">
        <v>85975</v>
      </c>
      <c r="E2043" s="43" t="s">
        <v>1299</v>
      </c>
      <c r="F2043" s="14" t="str">
        <f>IF(ISBLANK(K2043), "Apenas Solicitação", "Tem OC")</f>
        <v>Tem OC</v>
      </c>
      <c r="G2043" s="42">
        <v>1</v>
      </c>
      <c r="H2043" s="37">
        <f>G2043-I2043</f>
        <v>0</v>
      </c>
      <c r="I2043" s="38">
        <v>1</v>
      </c>
      <c r="J2043" s="44">
        <v>45786</v>
      </c>
      <c r="K2043" s="185">
        <v>45789</v>
      </c>
      <c r="L2043" s="3"/>
      <c r="M2043" s="44"/>
      <c r="N2043" s="44" t="str">
        <f>IFERROR(K2043 + VALUE(LEFT(L2043, FIND(" ", L2043) - 1)), "")</f>
        <v/>
      </c>
      <c r="O2043" s="3">
        <f>IF(_xlfn.DAYS(K2043,J2043)&lt;0, "Aguardando OC", _xlfn.DAYS(K2043,J2043))</f>
        <v>3</v>
      </c>
      <c r="P2043" s="191">
        <v>402035</v>
      </c>
      <c r="Q2043" s="54"/>
      <c r="R2043" s="191">
        <v>167487</v>
      </c>
      <c r="S2043" s="49"/>
      <c r="T2043" s="267"/>
      <c r="U2043" s="45">
        <v>14.85</v>
      </c>
      <c r="V2043" s="42">
        <v>2097</v>
      </c>
      <c r="W2043" s="43" t="str">
        <f>IFERROR(VLOOKUP(V2043, Fornecedores!A:C, 3, FALSE), "")</f>
        <v xml:space="preserve">CAUPECAS            </v>
      </c>
      <c r="X2043" s="43" t="str">
        <f>IFERROR(VLOOKUP(V2043, Fornecedores!A:E, 5, FALSE), "")</f>
        <v>Recife</v>
      </c>
      <c r="Y2043" s="43" t="str">
        <f>IFERROR(VLOOKUP(V2043, Fornecedores!A:F, 6, FALSE), "")</f>
        <v>PE</v>
      </c>
      <c r="Z2043" s="14" t="str">
        <f>IF(H2043=0, "Pedido entregue!", "Pendente")</f>
        <v>Pedido entregue!</v>
      </c>
      <c r="AA2043" s="74">
        <v>1</v>
      </c>
      <c r="AB2043" s="58" t="str">
        <f>IF(Z2043="Pedido Entregue!", IF(AA2043=1, "Retirado do Almoxarifado", IF(AA2043=2, "Material devolvido", "Aguardando retirada")), IF(Z2043="Pendente", "Entrega pendente", ""))</f>
        <v>Retirado do Almoxarifado</v>
      </c>
      <c r="AC2043" s="18">
        <v>1</v>
      </c>
      <c r="AD2043" s="18">
        <f>AC2043/SUMIF($P:$P,P2043,$AC:$AC)</f>
        <v>1</v>
      </c>
      <c r="AE2043" s="18">
        <f>IF(R2043=0,0,AC2043/SUMIF($R:$R,R2043,$AC:$AC))</f>
        <v>0.1</v>
      </c>
      <c r="AF2043" s="18">
        <f>IF(R2043=0,1,0)</f>
        <v>0</v>
      </c>
      <c r="AG2043" s="18">
        <f>IF(R2043=0,#REF!-J2043,0)</f>
        <v>0</v>
      </c>
      <c r="AH2043" t="str">
        <f>TEXT(J2043,"MMMM")</f>
        <v>maio</v>
      </c>
    </row>
    <row r="2044" spans="1:34" ht="12.75" hidden="1" customHeight="1" x14ac:dyDescent="0.25">
      <c r="A2044" s="90" t="str">
        <f>IF(C2044="Oficina Diversos","Oficina Geral",
IF(ISNUMBER(FIND("Estoque - Colhedoras",C2044)),"Colhedoras",IF(ISNUMBER(FIND("Caldeiraria",C2044)),"Caldeiraria",IF(ISNUMBER(FIND("Borracharia",C2044)),"Borracharia",IF(ISNUMBER(FIND("Lubrificação",C2044)),"Lubrificação",
IF(ISNUMBER(FIND("Estoque - Carregadeiras",C2044)),"Carregadeiras",IF(ISNUMBER(FIND("Estoque - Veic. Leves",C2044)),"Veic. Leves",
IF(ISNUMBER(FIND("Estoque - Caminhões",C2044)),"Caminhões",IF(ISNUMBER(FIND("Estoque - Transbordos",C2044)),"Transbordos",
IF(ISNUMBER(FIND("Estoque - Tratores",C2044)),"Tratores",
IF(ISNUMBER(FIND("Estoque - Máquinas pesadas",C2044)),"Máquinas pesadas",
IF(ISNUMBER(FIND("Estoque - Reboques",C2044)),"Reboques",
IF(C2044="Estoque","Estoque",
IF(AND(ISNUMBER(C2044),C2044&gt;1000,C2044&lt;2000),"Caminhões",
IF(AND(ISNUMBER(C2044),C2044&gt;2000,C2044&lt;3000),"Tratores",
IF(AND(ISNUMBER(C2044),C2044&gt;3000,C2044&lt;4000),"Carregadeiras",
IF(AND(ISNUMBER(C2044),C2044&gt;4000,C2044&lt;5000),"Máquinas pesadas",
IF(AND(ISNUMBER(C2044),C2044&gt;5000,C2044&lt;6000),"Colhedoras",
IF(AND(ISNUMBER(C2044),C2044&gt;7000,C2044&lt;8000),"Irrigação",
IF(AND(ISNUMBER(C2044),C2044&gt;8000,C2044&lt;9000),"Reboques",IF(AND(ISNUMBER(C2044),C2044&gt;0,C2044&lt;1000),"Veic. Leves","")))))))))))))))))))))</f>
        <v>Colhedoras</v>
      </c>
      <c r="B2044" s="72"/>
      <c r="C2044" s="2" t="s">
        <v>1090</v>
      </c>
      <c r="D2044" s="2">
        <v>86033</v>
      </c>
      <c r="E2044" s="3" t="s">
        <v>1300</v>
      </c>
      <c r="F2044" s="14" t="str">
        <f>IF(ISBLANK(K2044), "Apenas Solicitação", "Tem OC")</f>
        <v>Tem OC</v>
      </c>
      <c r="G2044" s="2">
        <v>4</v>
      </c>
      <c r="H2044" s="37">
        <f>G2044-I2044</f>
        <v>0</v>
      </c>
      <c r="I2044" s="38">
        <v>4</v>
      </c>
      <c r="J2044" s="4">
        <v>45786</v>
      </c>
      <c r="K2044" s="180">
        <v>45793</v>
      </c>
      <c r="L2044" s="3" t="s">
        <v>20152</v>
      </c>
      <c r="M2044" s="44" t="str">
        <f ca="1">IF(OR(N2044="", N2044=0), "", IF(N2044&gt;TODAY(), "No prazo", "Atrasado"))</f>
        <v>Atrasado</v>
      </c>
      <c r="N2044" s="44">
        <f>IFERROR(K2044 + VALUE(LEFT(L2044, FIND(" ", L2044) - 1)), "")</f>
        <v>45794</v>
      </c>
      <c r="O2044" s="3">
        <f>IF(_xlfn.DAYS(K2044,J2044)&lt;0, "Aguardando OC", _xlfn.DAYS(K2044,J2044))</f>
        <v>7</v>
      </c>
      <c r="P2044" s="14">
        <v>402000</v>
      </c>
      <c r="Q2044" s="12"/>
      <c r="R2044" s="14">
        <v>167837</v>
      </c>
      <c r="S2044" s="2">
        <v>221</v>
      </c>
      <c r="T2044" s="135" t="s">
        <v>1029</v>
      </c>
      <c r="U2044" s="21">
        <v>17.8</v>
      </c>
      <c r="V2044" s="2">
        <v>14644</v>
      </c>
      <c r="W2044" s="43" t="str">
        <f>IFERROR(VLOOKUP(V2044, Fornecedores!A:C, 3, FALSE), "")</f>
        <v xml:space="preserve">GEOMAQ </v>
      </c>
      <c r="X2044" s="43" t="str">
        <f>IFERROR(VLOOKUP(V2044, Fornecedores!A:E, 5, FALSE), "")</f>
        <v>São José do Rio Preto</v>
      </c>
      <c r="Y2044" s="43" t="str">
        <f>IFERROR(VLOOKUP(V2044, Fornecedores!A:F, 6, FALSE), "")</f>
        <v>SP</v>
      </c>
      <c r="Z2044" s="14" t="str">
        <f>IF(H2044=0, "Pedido entregue!", "Pendente")</f>
        <v>Pedido entregue!</v>
      </c>
      <c r="AA2044" s="74"/>
      <c r="AB2044" s="58" t="str">
        <f>IF(Z2044="Pedido Entregue!", IF(AA2044=1, "Retirado do Almoxarifado", IF(AA2044=2, "Material devolvido", "Aguardando retirada")), IF(Z2044="Pendente", "Entrega pendente", ""))</f>
        <v>Aguardando retirada</v>
      </c>
      <c r="AC2044" s="18">
        <v>1</v>
      </c>
      <c r="AD2044" s="18">
        <f>AC2044/SUMIF($P:$P,P2044,$AC:$AC)</f>
        <v>1</v>
      </c>
      <c r="AE2044" s="18">
        <f>IF(R2044=0,0,AC2044/SUMIF($R:$R,R2044,$AC:$AC))</f>
        <v>8.3333333333333329E-2</v>
      </c>
      <c r="AF2044" s="18">
        <f>IF(R2044=0,1,0)</f>
        <v>0</v>
      </c>
      <c r="AH2044" t="str">
        <f>TEXT(J2044,"MMMM")</f>
        <v>maio</v>
      </c>
    </row>
    <row r="2045" spans="1:34" ht="12.75" hidden="1" customHeight="1" x14ac:dyDescent="0.25">
      <c r="A2045" s="90" t="str">
        <f>IF(C2045="Oficina Diversos","Oficina Geral",
IF(ISNUMBER(FIND("Estoque - Colhedoras",C2045)),"Colhedoras",IF(ISNUMBER(FIND("Caldeiraria",C2045)),"Caldeiraria",IF(ISNUMBER(FIND("Borracharia",C2045)),"Borracharia",IF(ISNUMBER(FIND("Lubrificação",C2045)),"Lubrificação",
IF(ISNUMBER(FIND("Estoque - Carregadeiras",C2045)),"Carregadeiras",IF(ISNUMBER(FIND("Estoque - Veic. Leves",C2045)),"Veic. Leves",
IF(ISNUMBER(FIND("Estoque - Caminhões",C2045)),"Caminhões",IF(ISNUMBER(FIND("Estoque - Transbordos",C2045)),"Transbordos",
IF(ISNUMBER(FIND("Estoque - Tratores",C2045)),"Tratores",
IF(ISNUMBER(FIND("Estoque - Máquinas pesadas",C2045)),"Máquinas pesadas",
IF(ISNUMBER(FIND("Estoque - Reboques",C2045)),"Reboques",
IF(C2045="Estoque","Estoque",
IF(AND(ISNUMBER(C2045),C2045&gt;1000,C2045&lt;2000),"Caminhões",
IF(AND(ISNUMBER(C2045),C2045&gt;2000,C2045&lt;3000),"Tratores",
IF(AND(ISNUMBER(C2045),C2045&gt;3000,C2045&lt;4000),"Carregadeiras",
IF(AND(ISNUMBER(C2045),C2045&gt;4000,C2045&lt;5000),"Máquinas pesadas",
IF(AND(ISNUMBER(C2045),C2045&gt;5000,C2045&lt;6000),"Colhedoras",
IF(AND(ISNUMBER(C2045),C2045&gt;7000,C2045&lt;8000),"Irrigação",
IF(AND(ISNUMBER(C2045),C2045&gt;8000,C2045&lt;9000),"Reboques",IF(AND(ISNUMBER(C2045),C2045&gt;0,C2045&lt;1000),"Veic. Leves","")))))))))))))))))))))</f>
        <v>Colhedoras</v>
      </c>
      <c r="B2045" s="72"/>
      <c r="C2045" s="2" t="s">
        <v>1090</v>
      </c>
      <c r="D2045" s="2">
        <v>86034</v>
      </c>
      <c r="E2045" s="3" t="s">
        <v>19925</v>
      </c>
      <c r="F2045" s="14" t="str">
        <f>IF(ISBLANK(K2045), "Apenas Solicitação", "Tem OC")</f>
        <v>Tem OC</v>
      </c>
      <c r="G2045" s="2">
        <v>4</v>
      </c>
      <c r="H2045" s="37">
        <f>G2045-I2045</f>
        <v>0</v>
      </c>
      <c r="I2045" s="38">
        <v>4</v>
      </c>
      <c r="J2045" s="4">
        <v>45786</v>
      </c>
      <c r="K2045" s="180">
        <v>45793</v>
      </c>
      <c r="L2045" s="3" t="s">
        <v>20152</v>
      </c>
      <c r="M2045" s="44" t="str">
        <f ca="1">IF(OR(N2045="", N2045=0), "", IF(N2045&gt;TODAY(), "No prazo", "Atrasado"))</f>
        <v>Atrasado</v>
      </c>
      <c r="N2045" s="44">
        <f>IFERROR(K2045 + VALUE(LEFT(L2045, FIND(" ", L2045) - 1)), "")</f>
        <v>45794</v>
      </c>
      <c r="O2045" s="3">
        <f>IF(_xlfn.DAYS(K2045,J2045)&lt;0, "Aguardando OC", _xlfn.DAYS(K2045,J2045))</f>
        <v>7</v>
      </c>
      <c r="P2045" s="14">
        <v>402001</v>
      </c>
      <c r="Q2045" s="12"/>
      <c r="R2045" s="14">
        <v>167837</v>
      </c>
      <c r="S2045" s="2">
        <v>221</v>
      </c>
      <c r="T2045" s="135" t="s">
        <v>1029</v>
      </c>
      <c r="U2045" s="21">
        <v>0.85</v>
      </c>
      <c r="V2045" s="2">
        <v>14644</v>
      </c>
      <c r="W2045" s="43" t="str">
        <f>IFERROR(VLOOKUP(V2045, Fornecedores!A:C, 3, FALSE), "")</f>
        <v xml:space="preserve">GEOMAQ </v>
      </c>
      <c r="X2045" s="43" t="str">
        <f>IFERROR(VLOOKUP(V2045, Fornecedores!A:E, 5, FALSE), "")</f>
        <v>São José do Rio Preto</v>
      </c>
      <c r="Y2045" s="43" t="str">
        <f>IFERROR(VLOOKUP(V2045, Fornecedores!A:F, 6, FALSE), "")</f>
        <v>SP</v>
      </c>
      <c r="Z2045" s="14" t="str">
        <f>IF(H2045=0, "Pedido entregue!", "Pendente")</f>
        <v>Pedido entregue!</v>
      </c>
      <c r="AA2045" s="74"/>
      <c r="AB2045" s="58" t="str">
        <f>IF(Z2045="Pedido Entregue!", IF(AA2045=1, "Retirado do Almoxarifado", IF(AA2045=2, "Material devolvido", "Aguardando retirada")), IF(Z2045="Pendente", "Entrega pendente", ""))</f>
        <v>Aguardando retirada</v>
      </c>
      <c r="AC2045" s="18">
        <v>1</v>
      </c>
      <c r="AD2045" s="18">
        <f>AC2045/SUMIF($P:$P,P2045,$AC:$AC)</f>
        <v>1</v>
      </c>
      <c r="AE2045" s="18">
        <f>IF(R2045=0,0,AC2045/SUMIF($R:$R,R2045,$AC:$AC))</f>
        <v>8.3333333333333329E-2</v>
      </c>
      <c r="AF2045" s="18">
        <f>IF(R2045=0,1,0)</f>
        <v>0</v>
      </c>
      <c r="AH2045" t="str">
        <f>TEXT(J2045,"MMMM")</f>
        <v>maio</v>
      </c>
    </row>
    <row r="2046" spans="1:34" ht="12.75" hidden="1" customHeight="1" x14ac:dyDescent="0.25">
      <c r="A2046" s="90" t="str">
        <f>IF(C2046="Oficina Diversos","Oficina Geral",
IF(ISNUMBER(FIND("Estoque - Colhedoras",C2046)),"Colhedoras",IF(ISNUMBER(FIND("Caldeiraria",C2046)),"Caldeiraria",IF(ISNUMBER(FIND("Borracharia",C2046)),"Borracharia",IF(ISNUMBER(FIND("Lubrificação",C2046)),"Lubrificação",
IF(ISNUMBER(FIND("Estoque - Carregadeiras",C2046)),"Carregadeiras",IF(ISNUMBER(FIND("Estoque - Veic. Leves",C2046)),"Veic. Leves",
IF(ISNUMBER(FIND("Estoque - Caminhões",C2046)),"Caminhões",IF(ISNUMBER(FIND("Estoque - Transbordos",C2046)),"Transbordos",
IF(ISNUMBER(FIND("Estoque - Tratores",C2046)),"Tratores",
IF(ISNUMBER(FIND("Estoque - Máquinas pesadas",C2046)),"Máquinas pesadas",
IF(ISNUMBER(FIND("Estoque - Reboques",C2046)),"Reboques",
IF(C2046="Estoque","Estoque",
IF(AND(ISNUMBER(C2046),C2046&gt;1000,C2046&lt;2000),"Caminhões",
IF(AND(ISNUMBER(C2046),C2046&gt;2000,C2046&lt;3000),"Tratores",
IF(AND(ISNUMBER(C2046),C2046&gt;3000,C2046&lt;4000),"Carregadeiras",
IF(AND(ISNUMBER(C2046),C2046&gt;4000,C2046&lt;5000),"Máquinas pesadas",
IF(AND(ISNUMBER(C2046),C2046&gt;5000,C2046&lt;6000),"Colhedoras",
IF(AND(ISNUMBER(C2046),C2046&gt;7000,C2046&lt;8000),"Irrigação",
IF(AND(ISNUMBER(C2046),C2046&gt;8000,C2046&lt;9000),"Reboques",IF(AND(ISNUMBER(C2046),C2046&gt;0,C2046&lt;1000),"Veic. Leves","")))))))))))))))))))))</f>
        <v>Máquinas pesadas</v>
      </c>
      <c r="B2046" s="72"/>
      <c r="C2046" s="2">
        <v>4019</v>
      </c>
      <c r="D2046" s="2">
        <v>86058</v>
      </c>
      <c r="E2046" s="3" t="s">
        <v>20057</v>
      </c>
      <c r="F2046" s="14" t="str">
        <f>IF(ISBLANK(K2046), "Apenas Solicitação", "Tem OC")</f>
        <v>Tem OC</v>
      </c>
      <c r="G2046" s="2">
        <v>4</v>
      </c>
      <c r="H2046" s="37">
        <f>G2046-I2046</f>
        <v>0</v>
      </c>
      <c r="I2046" s="38">
        <v>4</v>
      </c>
      <c r="J2046" s="4">
        <v>45798</v>
      </c>
      <c r="K2046" s="180">
        <v>45798</v>
      </c>
      <c r="L2046" s="3" t="s">
        <v>20151</v>
      </c>
      <c r="M2046" s="44" t="str">
        <f ca="1">IF(OR(N2046="", N2046=0), "", IF(N2046&gt;TODAY(), "No prazo", "Atrasado"))</f>
        <v>Atrasado</v>
      </c>
      <c r="N2046" s="44">
        <f>IFERROR(K2046 + VALUE(LEFT(L2046, FIND(" ", L2046) - 1)), "")</f>
        <v>45798</v>
      </c>
      <c r="O2046" s="3">
        <f>IF(_xlfn.DAYS(K2046,J2046)&lt;0, "Aguardando OC", _xlfn.DAYS(K2046,J2046))</f>
        <v>0</v>
      </c>
      <c r="P2046" s="14">
        <v>403863</v>
      </c>
      <c r="Q2046" s="12"/>
      <c r="R2046" s="14">
        <v>167955</v>
      </c>
      <c r="S2046" s="2">
        <v>221</v>
      </c>
      <c r="T2046" s="135" t="s">
        <v>1029</v>
      </c>
      <c r="U2046" s="21">
        <v>9608.76</v>
      </c>
      <c r="V2046" s="2">
        <v>15818</v>
      </c>
      <c r="W2046" s="43" t="str">
        <f>IFERROR(VLOOKUP(V2046, Fornecedores!A:C, 3, FALSE), "")</f>
        <v>BODIPASA - SP</v>
      </c>
      <c r="X2046" s="43" t="str">
        <f>IFERROR(VLOOKUP(V2046, Fornecedores!A:E, 5, FALSE), "")</f>
        <v>São Paulo</v>
      </c>
      <c r="Y2046" s="43" t="str">
        <f>IFERROR(VLOOKUP(V2046, Fornecedores!A:F, 6, FALSE), "")</f>
        <v>SP</v>
      </c>
      <c r="Z2046" s="14" t="str">
        <f>IF(H2046=0, "Pedido entregue!", "Pendente")</f>
        <v>Pedido entregue!</v>
      </c>
      <c r="AA2046" s="74">
        <v>1</v>
      </c>
      <c r="AB2046" s="58" t="str">
        <f>IF(Z2046="Pedido Entregue!", IF(AA2046=1, "Retirado do Almoxarifado", IF(AA2046=2, "Material devolvido", "Aguardando retirada")), IF(Z2046="Pendente", "Entrega pendente", ""))</f>
        <v>Retirado do Almoxarifado</v>
      </c>
      <c r="AC2046" s="18">
        <v>1</v>
      </c>
      <c r="AD2046" s="18">
        <f>AC2046/SUMIF($P:$P,P2046,$AC:$AC)</f>
        <v>1</v>
      </c>
      <c r="AE2046" s="18">
        <f>IF(R2046=0,0,AC2046/SUMIF($R:$R,R2046,$AC:$AC))</f>
        <v>1</v>
      </c>
      <c r="AF2046" s="18">
        <f>IF(R2046=0,1,0)</f>
        <v>0</v>
      </c>
      <c r="AH2046" t="str">
        <f>TEXT(J2046,"MMMM")</f>
        <v>maio</v>
      </c>
    </row>
    <row r="2047" spans="1:34" ht="12.75" customHeight="1" x14ac:dyDescent="0.25">
      <c r="A2047" s="90" t="str">
        <f>IF(C2047="Oficina Diversos","Oficina Geral",
IF(ISNUMBER(FIND("Estoque - Colhedoras",C2047)),"Colhedoras",IF(ISNUMBER(FIND("Caldeiraria",C2047)),"Caldeiraria",IF(ISNUMBER(FIND("Borracharia",C2047)),"Borracharia",IF(ISNUMBER(FIND("Lubrificação",C2047)),"Lubrificação",
IF(ISNUMBER(FIND("Estoque - Carregadeiras",C2047)),"Carregadeiras",IF(ISNUMBER(FIND("Estoque - Veic. Leves",C2047)),"Veic. Leves",
IF(ISNUMBER(FIND("Estoque - Caminhões",C2047)),"Caminhões",IF(ISNUMBER(FIND("Estoque - Transbordos",C2047)),"Transbordos",
IF(ISNUMBER(FIND("Estoque - Tratores",C2047)),"Tratores",
IF(ISNUMBER(FIND("Estoque - Máquinas pesadas",C2047)),"Máquinas pesadas",
IF(ISNUMBER(FIND("Estoque - Reboques",C2047)),"Reboques",
IF(C2047="Estoque","Estoque",
IF(AND(ISNUMBER(C2047),C2047&gt;1000,C2047&lt;2000),"Caminhões",
IF(AND(ISNUMBER(C2047),C2047&gt;2000,C2047&lt;3000),"Tratores",
IF(AND(ISNUMBER(C2047),C2047&gt;3000,C2047&lt;4000),"Carregadeiras",
IF(AND(ISNUMBER(C2047),C2047&gt;4000,C2047&lt;5000),"Máquinas pesadas",
IF(AND(ISNUMBER(C2047),C2047&gt;5000,C2047&lt;6000),"Colhedoras",
IF(AND(ISNUMBER(C2047),C2047&gt;7000,C2047&lt;8000),"Irrigação",
IF(AND(ISNUMBER(C2047),C2047&gt;8000,C2047&lt;9000),"Reboques",IF(AND(ISNUMBER(C2047),C2047&gt;0,C2047&lt;1000),"Veic. Leves","")))))))))))))))))))))</f>
        <v>Carregadeiras</v>
      </c>
      <c r="B2047" s="72"/>
      <c r="C2047" s="42">
        <v>3014</v>
      </c>
      <c r="D2047" s="42">
        <v>86116</v>
      </c>
      <c r="E2047" s="43" t="s">
        <v>1301</v>
      </c>
      <c r="F2047" s="14" t="str">
        <f>IF(ISBLANK(K2047), "Apenas Solicitação", "Tem OC")</f>
        <v>Apenas Solicitação</v>
      </c>
      <c r="G2047" s="42">
        <v>1</v>
      </c>
      <c r="H2047" s="37">
        <f>G2047-I2047</f>
        <v>1</v>
      </c>
      <c r="I2047" s="38">
        <v>0</v>
      </c>
      <c r="J2047" s="44">
        <v>45786</v>
      </c>
      <c r="K2047" s="191"/>
      <c r="L2047" s="43"/>
      <c r="M2047" s="44" t="str">
        <f ca="1">IF(OR(N2047="", N2047=0), "", IF(N2047&gt;TODAY(), "No prazo", "Atrasado"))</f>
        <v/>
      </c>
      <c r="N2047" s="44" t="str">
        <f>IFERROR(K2047 + VALUE(LEFT(L2047, FIND(" ", L2047) - 1)), "")</f>
        <v/>
      </c>
      <c r="O2047" s="3" t="str">
        <f>IF(_xlfn.DAYS(K2047,J2047)&lt;0, "Aguardando OC", _xlfn.DAYS(K2047,J2047))</f>
        <v>Aguardando OC</v>
      </c>
      <c r="P2047" s="191">
        <v>402175</v>
      </c>
      <c r="Q2047" s="56"/>
      <c r="R2047" s="191">
        <v>0</v>
      </c>
      <c r="S2047" s="42">
        <v>221</v>
      </c>
      <c r="T2047" s="150" t="s">
        <v>1029</v>
      </c>
      <c r="U2047" s="45">
        <v>3.5</v>
      </c>
      <c r="V2047" s="42"/>
      <c r="W2047" s="43" t="str">
        <f>IFERROR(VLOOKUP(V2047, Fornecedores!A:C, 3, FALSE), "")</f>
        <v/>
      </c>
      <c r="X2047" s="43" t="str">
        <f>IFERROR(VLOOKUP(V2047, Fornecedores!A:E, 5, FALSE), "")</f>
        <v/>
      </c>
      <c r="Y2047" s="43" t="str">
        <f>IFERROR(VLOOKUP(V2047, Fornecedores!A:F, 6, FALSE), "")</f>
        <v/>
      </c>
      <c r="Z2047" s="14" t="str">
        <f>IF(H2047=0, "Pedido entregue!", "Pendente")</f>
        <v>Pendente</v>
      </c>
      <c r="AA2047" s="74"/>
      <c r="AB2047" s="58" t="str">
        <f>IF(Z2047="Pedido Entregue!", IF(AA2047=1, "Retirado do Almoxarifado", IF(AA2047=2, "Material devolvido", "Aguardando retirada")), IF(Z2047="Pendente", "Entrega pendente", ""))</f>
        <v>Entrega pendente</v>
      </c>
      <c r="AC2047" s="18">
        <v>1</v>
      </c>
      <c r="AD2047" s="18">
        <f>AC2047/SUMIF($P:$P,P2047,$AC:$AC)</f>
        <v>1</v>
      </c>
      <c r="AE2047" s="18">
        <f>IF(R2047=0,0,AC2047/SUMIF($R:$R,R2047,$AC:$AC))</f>
        <v>0</v>
      </c>
      <c r="AF2047" s="18">
        <f>IF(R2047=0,1,0)</f>
        <v>1</v>
      </c>
      <c r="AG2047" s="18" t="e">
        <f>IF(R2047=0,#REF!-J2047,0)</f>
        <v>#REF!</v>
      </c>
      <c r="AH2047" t="str">
        <f>TEXT(J2047,"MMMM")</f>
        <v>maio</v>
      </c>
    </row>
    <row r="2048" spans="1:34" ht="12.75" hidden="1" customHeight="1" x14ac:dyDescent="0.25">
      <c r="A2048" s="90" t="str">
        <f>IF(C2048="Oficina Diversos","Oficina Geral",
IF(ISNUMBER(FIND("Estoque - Colhedoras",C2048)),"Colhedoras",IF(ISNUMBER(FIND("Caldeiraria",C2048)),"Caldeiraria",IF(ISNUMBER(FIND("Borracharia",C2048)),"Borracharia",IF(ISNUMBER(FIND("Lubrificação",C2048)),"Lubrificação",
IF(ISNUMBER(FIND("Estoque - Carregadeiras",C2048)),"Carregadeiras",IF(ISNUMBER(FIND("Estoque - Veic. Leves",C2048)),"Veic. Leves",
IF(ISNUMBER(FIND("Estoque - Caminhões",C2048)),"Caminhões",IF(ISNUMBER(FIND("Estoque - Transbordos",C2048)),"Transbordos",
IF(ISNUMBER(FIND("Estoque - Tratores",C2048)),"Tratores",
IF(ISNUMBER(FIND("Estoque - Máquinas pesadas",C2048)),"Máquinas pesadas",
IF(ISNUMBER(FIND("Estoque - Reboques",C2048)),"Reboques",
IF(C2048="Estoque","Estoque",
IF(AND(ISNUMBER(C2048),C2048&gt;1000,C2048&lt;2000),"Caminhões",
IF(AND(ISNUMBER(C2048),C2048&gt;2000,C2048&lt;3000),"Tratores",
IF(AND(ISNUMBER(C2048),C2048&gt;3000,C2048&lt;4000),"Carregadeiras",
IF(AND(ISNUMBER(C2048),C2048&gt;4000,C2048&lt;5000),"Máquinas pesadas",
IF(AND(ISNUMBER(C2048),C2048&gt;5000,C2048&lt;6000),"Colhedoras",
IF(AND(ISNUMBER(C2048),C2048&gt;7000,C2048&lt;8000),"Irrigação",
IF(AND(ISNUMBER(C2048),C2048&gt;8000,C2048&lt;9000),"Reboques",IF(AND(ISNUMBER(C2048),C2048&gt;0,C2048&lt;1000),"Veic. Leves","")))))))))))))))))))))</f>
        <v>Carregadeiras</v>
      </c>
      <c r="B2048" s="72"/>
      <c r="C2048" s="42">
        <v>3014</v>
      </c>
      <c r="D2048" s="42">
        <v>86116</v>
      </c>
      <c r="E2048" s="43" t="s">
        <v>1301</v>
      </c>
      <c r="F2048" s="14" t="str">
        <f>IF(ISBLANK(K2048), "Apenas Solicitação", "Tem OC")</f>
        <v>Tem OC</v>
      </c>
      <c r="G2048" s="42">
        <v>1</v>
      </c>
      <c r="H2048" s="37">
        <f>G2048-I2048</f>
        <v>0</v>
      </c>
      <c r="I2048" s="38">
        <v>1</v>
      </c>
      <c r="J2048" s="44">
        <v>45786</v>
      </c>
      <c r="K2048" s="185">
        <v>45791</v>
      </c>
      <c r="L2048" s="44"/>
      <c r="M2048" s="44"/>
      <c r="N2048" s="44" t="str">
        <f>IFERROR(K2048 + VALUE(LEFT(L2048, FIND(" ", L2048) - 1)), "")</f>
        <v/>
      </c>
      <c r="O2048" s="3">
        <f>IF(_xlfn.DAYS(K2048,J2048)&lt;0, "Aguardando OC", _xlfn.DAYS(K2048,J2048))</f>
        <v>5</v>
      </c>
      <c r="P2048" s="191">
        <v>402228</v>
      </c>
      <c r="Q2048" s="54"/>
      <c r="R2048" s="191">
        <v>167578</v>
      </c>
      <c r="S2048" s="49"/>
      <c r="T2048" s="267"/>
      <c r="U2048" s="45">
        <v>3.5</v>
      </c>
      <c r="V2048" s="42">
        <v>13341</v>
      </c>
      <c r="W2048" s="43" t="str">
        <f>IFERROR(VLOOKUP(V2048, Fornecedores!A:C, 3, FALSE), "")</f>
        <v>DISMA DISTRIBUIDORA</v>
      </c>
      <c r="X2048" s="43" t="str">
        <f>IFERROR(VLOOKUP(V2048, Fornecedores!A:E, 5, FALSE), "")</f>
        <v>Araçatuba</v>
      </c>
      <c r="Y2048" s="43" t="str">
        <f>IFERROR(VLOOKUP(V2048, Fornecedores!A:F, 6, FALSE), "")</f>
        <v>SP</v>
      </c>
      <c r="Z2048" s="14" t="str">
        <f>IF(H2048=0, "Pedido entregue!", "Pendente")</f>
        <v>Pedido entregue!</v>
      </c>
      <c r="AA2048" s="74">
        <v>1</v>
      </c>
      <c r="AB2048" s="58" t="str">
        <f>IF(Z2048="Pedido Entregue!", IF(AA2048=1, "Retirado do Almoxarifado", IF(AA2048=2, "Material devolvido", "Aguardando retirada")), IF(Z2048="Pendente", "Entrega pendente", ""))</f>
        <v>Retirado do Almoxarifado</v>
      </c>
      <c r="AC2048" s="18">
        <v>1</v>
      </c>
      <c r="AD2048" s="18">
        <f>AC2048/SUMIF($P:$P,P2048,$AC:$AC)</f>
        <v>1</v>
      </c>
      <c r="AE2048" s="18">
        <f>IF(R2048=0,0,AC2048/SUMIF($R:$R,R2048,$AC:$AC))</f>
        <v>8.3333333333333329E-2</v>
      </c>
      <c r="AF2048" s="18">
        <f>IF(R2048=0,1,0)</f>
        <v>0</v>
      </c>
      <c r="AG2048" s="18">
        <f>IF(R2048=0,#REF!-J2048,0)</f>
        <v>0</v>
      </c>
      <c r="AH2048" t="str">
        <f>TEXT(J2048,"MMMM")</f>
        <v>maio</v>
      </c>
    </row>
    <row r="2049" spans="1:34" ht="12.75" hidden="1" customHeight="1" x14ac:dyDescent="0.25">
      <c r="A2049" s="90" t="str">
        <f>IF(C2049="Oficina Diversos","Oficina Geral",
IF(ISNUMBER(FIND("Estoque - Colhedoras",C2049)),"Colhedoras",IF(ISNUMBER(FIND("Caldeiraria",C2049)),"Caldeiraria",IF(ISNUMBER(FIND("Borracharia",C2049)),"Borracharia",IF(ISNUMBER(FIND("Lubrificação",C2049)),"Lubrificação",
IF(ISNUMBER(FIND("Estoque - Carregadeiras",C2049)),"Carregadeiras",IF(ISNUMBER(FIND("Estoque - Veic. Leves",C2049)),"Veic. Leves",
IF(ISNUMBER(FIND("Estoque - Caminhões",C2049)),"Caminhões",IF(ISNUMBER(FIND("Estoque - Transbordos",C2049)),"Transbordos",
IF(ISNUMBER(FIND("Estoque - Tratores",C2049)),"Tratores",
IF(ISNUMBER(FIND("Estoque - Máquinas pesadas",C2049)),"Máquinas pesadas",
IF(ISNUMBER(FIND("Estoque - Reboques",C2049)),"Reboques",
IF(C2049="Estoque","Estoque",
IF(AND(ISNUMBER(C2049),C2049&gt;1000,C2049&lt;2000),"Caminhões",
IF(AND(ISNUMBER(C2049),C2049&gt;2000,C2049&lt;3000),"Tratores",
IF(AND(ISNUMBER(C2049),C2049&gt;3000,C2049&lt;4000),"Carregadeiras",
IF(AND(ISNUMBER(C2049),C2049&gt;4000,C2049&lt;5000),"Máquinas pesadas",
IF(AND(ISNUMBER(C2049),C2049&gt;5000,C2049&lt;6000),"Colhedoras",
IF(AND(ISNUMBER(C2049),C2049&gt;7000,C2049&lt;8000),"Irrigação",
IF(AND(ISNUMBER(C2049),C2049&gt;8000,C2049&lt;9000),"Reboques",IF(AND(ISNUMBER(C2049),C2049&gt;0,C2049&lt;1000),"Veic. Leves","")))))))))))))))))))))</f>
        <v>Carregadeiras</v>
      </c>
      <c r="C2049" s="113">
        <v>3024</v>
      </c>
      <c r="D2049" s="2">
        <v>86116</v>
      </c>
      <c r="E2049" s="3" t="s">
        <v>1301</v>
      </c>
      <c r="F2049" s="101" t="str">
        <f>IF(ISBLANK(K2049), "Apenas Solicitação", "Tem OC")</f>
        <v>Tem OC</v>
      </c>
      <c r="G2049" s="2">
        <v>3</v>
      </c>
      <c r="H2049" s="102">
        <f>G2049-I2049</f>
        <v>0</v>
      </c>
      <c r="I2049" s="103">
        <v>3</v>
      </c>
      <c r="J2049" s="4">
        <v>45828</v>
      </c>
      <c r="K2049" s="180">
        <v>45839</v>
      </c>
      <c r="L2049" s="3" t="s">
        <v>20152</v>
      </c>
      <c r="M2049" s="104" t="str">
        <f ca="1">IF(OR(N2049="", N2049=0), "", IF(N2049&gt;TODAY(), "No prazo", "Atrasado"))</f>
        <v>Atrasado</v>
      </c>
      <c r="N2049" s="104">
        <f>IFERROR(K2049 + VALUE(LEFT(L2049, FIND(" ", L2049) - 1)), "")</f>
        <v>45840</v>
      </c>
      <c r="O2049" s="105">
        <f>IF(_xlfn.DAYS(K2049,J2049)&lt;0, "Aguardando OC", _xlfn.DAYS(K2049,J2049))</f>
        <v>11</v>
      </c>
      <c r="P2049" s="14">
        <v>408593</v>
      </c>
      <c r="Q2049" s="12"/>
      <c r="R2049" s="14">
        <v>170152</v>
      </c>
      <c r="S2049" s="2">
        <v>221</v>
      </c>
      <c r="T2049" s="135" t="s">
        <v>1029</v>
      </c>
      <c r="U2049" s="21">
        <v>2.72</v>
      </c>
      <c r="V2049" s="2">
        <v>13341</v>
      </c>
      <c r="W2049" s="105" t="str">
        <f>IFERROR(VLOOKUP(V2049, Fornecedores!A:C, 3, FALSE), "")</f>
        <v>DISMA DISTRIBUIDORA</v>
      </c>
      <c r="X2049" s="105" t="str">
        <f>IFERROR(VLOOKUP(V2049, Fornecedores!A:E, 5, FALSE), "")</f>
        <v>Araçatuba</v>
      </c>
      <c r="Y2049" s="105" t="str">
        <f>IFERROR(VLOOKUP(V2049, Fornecedores!A:F, 6, FALSE), "")</f>
        <v>SP</v>
      </c>
      <c r="Z2049" s="101" t="str">
        <f>IF(H2049=0, "Pedido entregue!", "Pendente")</f>
        <v>Pedido entregue!</v>
      </c>
      <c r="AB2049" s="132" t="str">
        <f>IF(Z2049="Pedido Entregue!", IF(AA2049=1, "Retirado do Almoxarifado", IF(AA2049=2, "Material devolvido", "Aguardando retirada")), IF(Z2049="Pendente", "Entrega pendente", ""))</f>
        <v>Aguardando retirada</v>
      </c>
      <c r="AC2049" s="18">
        <v>1</v>
      </c>
      <c r="AD2049" s="18">
        <f>AC2049/SUMIF($P:$P,P2049,$AC:$AC)</f>
        <v>1</v>
      </c>
      <c r="AE2049" s="18">
        <f>IF(R2049=0,0,AC2049/SUMIF($R:$R,R2049,$AC:$AC))</f>
        <v>5.5555555555555552E-2</v>
      </c>
      <c r="AF2049" s="18">
        <f>IF(R2049=0,1,0)</f>
        <v>0</v>
      </c>
      <c r="AH2049" t="str">
        <f>TEXT(J2049,"MMMM")</f>
        <v>junho</v>
      </c>
    </row>
    <row r="2050" spans="1:34" ht="12.75" hidden="1" customHeight="1" x14ac:dyDescent="0.25">
      <c r="A2050" s="90" t="str">
        <f>IF(C2050="Oficina Diversos","Oficina Geral",
IF(ISNUMBER(FIND("Estoque - Colhedoras",C2050)),"Colhedoras",IF(ISNUMBER(FIND("Caldeiraria",C2050)),"Caldeiraria",IF(ISNUMBER(FIND("Borracharia",C2050)),"Borracharia",IF(ISNUMBER(FIND("Lubrificação",C2050)),"Lubrificação",
IF(ISNUMBER(FIND("Estoque - Carregadeiras",C2050)),"Carregadeiras",IF(ISNUMBER(FIND("Estoque - Veic. Leves",C2050)),"Veic. Leves",
IF(ISNUMBER(FIND("Estoque - Caminhões",C2050)),"Caminhões",IF(ISNUMBER(FIND("Estoque - Transbordos",C2050)),"Transbordos",
IF(ISNUMBER(FIND("Estoque - Tratores",C2050)),"Tratores",
IF(ISNUMBER(FIND("Estoque - Máquinas pesadas",C2050)),"Máquinas pesadas",
IF(ISNUMBER(FIND("Estoque - Reboques",C2050)),"Reboques",
IF(C2050="Estoque","Estoque",
IF(AND(ISNUMBER(C2050),C2050&gt;1000,C2050&lt;2000),"Caminhões",
IF(AND(ISNUMBER(C2050),C2050&gt;2000,C2050&lt;3000),"Tratores",
IF(AND(ISNUMBER(C2050),C2050&gt;3000,C2050&lt;4000),"Carregadeiras",
IF(AND(ISNUMBER(C2050),C2050&gt;4000,C2050&lt;5000),"Máquinas pesadas",
IF(AND(ISNUMBER(C2050),C2050&gt;5000,C2050&lt;6000),"Colhedoras",
IF(AND(ISNUMBER(C2050),C2050&gt;7000,C2050&lt;8000),"Irrigação",
IF(AND(ISNUMBER(C2050),C2050&gt;8000,C2050&lt;9000),"Reboques",IF(AND(ISNUMBER(C2050),C2050&gt;0,C2050&lt;1000),"Veic. Leves","")))))))))))))))))))))</f>
        <v>Carregadeiras</v>
      </c>
      <c r="B2050" s="72"/>
      <c r="C2050" s="42">
        <v>3014</v>
      </c>
      <c r="D2050" s="42">
        <v>86117</v>
      </c>
      <c r="E2050" s="43" t="s">
        <v>1302</v>
      </c>
      <c r="F2050" s="14" t="str">
        <f>IF(ISBLANK(K2050), "Apenas Solicitação", "Tem OC")</f>
        <v>Tem OC</v>
      </c>
      <c r="G2050" s="42">
        <v>1</v>
      </c>
      <c r="H2050" s="37">
        <f>G2050-I2050</f>
        <v>0</v>
      </c>
      <c r="I2050" s="38">
        <v>1</v>
      </c>
      <c r="J2050" s="44">
        <v>45786</v>
      </c>
      <c r="K2050" s="185">
        <v>45791</v>
      </c>
      <c r="L2050" s="44"/>
      <c r="M2050" s="44"/>
      <c r="N2050" s="44" t="str">
        <f>IFERROR(K2050 + VALUE(LEFT(L2050, FIND(" ", L2050) - 1)), "")</f>
        <v/>
      </c>
      <c r="O2050" s="3">
        <f>IF(_xlfn.DAYS(K2050,J2050)&lt;0, "Aguardando OC", _xlfn.DAYS(K2050,J2050))</f>
        <v>5</v>
      </c>
      <c r="P2050" s="191">
        <v>402229</v>
      </c>
      <c r="Q2050" s="54"/>
      <c r="R2050" s="191">
        <v>167578</v>
      </c>
      <c r="S2050" s="49"/>
      <c r="T2050" s="267"/>
      <c r="U2050" s="45">
        <v>540</v>
      </c>
      <c r="V2050" s="42">
        <v>13341</v>
      </c>
      <c r="W2050" s="43" t="str">
        <f>IFERROR(VLOOKUP(V2050, Fornecedores!A:C, 3, FALSE), "")</f>
        <v>DISMA DISTRIBUIDORA</v>
      </c>
      <c r="X2050" s="43" t="str">
        <f>IFERROR(VLOOKUP(V2050, Fornecedores!A:E, 5, FALSE), "")</f>
        <v>Araçatuba</v>
      </c>
      <c r="Y2050" s="43" t="str">
        <f>IFERROR(VLOOKUP(V2050, Fornecedores!A:F, 6, FALSE), "")</f>
        <v>SP</v>
      </c>
      <c r="Z2050" s="14" t="str">
        <f>IF(H2050=0, "Pedido entregue!", "Pendente")</f>
        <v>Pedido entregue!</v>
      </c>
      <c r="AA2050" s="74">
        <v>1</v>
      </c>
      <c r="AB2050" s="58" t="str">
        <f>IF(Z2050="Pedido Entregue!", IF(AA2050=1, "Retirado do Almoxarifado", IF(AA2050=2, "Material devolvido", "Aguardando retirada")), IF(Z2050="Pendente", "Entrega pendente", ""))</f>
        <v>Retirado do Almoxarifado</v>
      </c>
      <c r="AC2050" s="18">
        <v>1</v>
      </c>
      <c r="AD2050" s="18">
        <f>AC2050/SUMIF($P:$P,P2050,$AC:$AC)</f>
        <v>1</v>
      </c>
      <c r="AE2050" s="18">
        <f>IF(R2050=0,0,AC2050/SUMIF($R:$R,R2050,$AC:$AC))</f>
        <v>8.3333333333333329E-2</v>
      </c>
      <c r="AF2050" s="18">
        <f>IF(R2050=0,1,0)</f>
        <v>0</v>
      </c>
      <c r="AG2050" s="18">
        <f>IF(R2050=0,#REF!-J2050,0)</f>
        <v>0</v>
      </c>
      <c r="AH2050" t="str">
        <f>TEXT(J2050,"MMMM")</f>
        <v>maio</v>
      </c>
    </row>
    <row r="2051" spans="1:34" ht="12.75" hidden="1" customHeight="1" x14ac:dyDescent="0.25">
      <c r="A2051" s="90" t="str">
        <f>IF(C2051="Oficina Diversos","Oficina Geral",
IF(ISNUMBER(FIND("Estoque - Colhedoras",C2051)),"Colhedoras",IF(ISNUMBER(FIND("Caldeiraria",C2051)),"Caldeiraria",IF(ISNUMBER(FIND("Borracharia",C2051)),"Borracharia",IF(ISNUMBER(FIND("Lubrificação",C2051)),"Lubrificação",
IF(ISNUMBER(FIND("Estoque - Carregadeiras",C2051)),"Carregadeiras",IF(ISNUMBER(FIND("Estoque - Veic. Leves",C2051)),"Veic. Leves",
IF(ISNUMBER(FIND("Estoque - Caminhões",C2051)),"Caminhões",IF(ISNUMBER(FIND("Estoque - Transbordos",C2051)),"Transbordos",
IF(ISNUMBER(FIND("Estoque - Tratores",C2051)),"Tratores",
IF(ISNUMBER(FIND("Estoque - Máquinas pesadas",C2051)),"Máquinas pesadas",
IF(ISNUMBER(FIND("Estoque - Reboques",C2051)),"Reboques",
IF(C2051="Estoque","Estoque",
IF(AND(ISNUMBER(C2051),C2051&gt;1000,C2051&lt;2000),"Caminhões",
IF(AND(ISNUMBER(C2051),C2051&gt;2000,C2051&lt;3000),"Tratores",
IF(AND(ISNUMBER(C2051),C2051&gt;3000,C2051&lt;4000),"Carregadeiras",
IF(AND(ISNUMBER(C2051),C2051&gt;4000,C2051&lt;5000),"Máquinas pesadas",
IF(AND(ISNUMBER(C2051),C2051&gt;5000,C2051&lt;6000),"Colhedoras",
IF(AND(ISNUMBER(C2051),C2051&gt;7000,C2051&lt;8000),"Irrigação",
IF(AND(ISNUMBER(C2051),C2051&gt;8000,C2051&lt;9000),"Reboques",IF(AND(ISNUMBER(C2051),C2051&gt;0,C2051&lt;1000),"Veic. Leves","")))))))))))))))))))))</f>
        <v>Carregadeiras</v>
      </c>
      <c r="B2051" s="72"/>
      <c r="C2051" s="42">
        <v>3014</v>
      </c>
      <c r="D2051" s="42">
        <v>86118</v>
      </c>
      <c r="E2051" s="43" t="s">
        <v>1303</v>
      </c>
      <c r="F2051" s="14" t="str">
        <f>IF(ISBLANK(K2051), "Apenas Solicitação", "Tem OC")</f>
        <v>Tem OC</v>
      </c>
      <c r="G2051" s="42">
        <v>1</v>
      </c>
      <c r="H2051" s="37">
        <f>G2051-I2051</f>
        <v>0</v>
      </c>
      <c r="I2051" s="38">
        <v>1</v>
      </c>
      <c r="J2051" s="44">
        <v>45786</v>
      </c>
      <c r="K2051" s="185">
        <v>45792</v>
      </c>
      <c r="L2051" s="44"/>
      <c r="M2051" s="44"/>
      <c r="N2051" s="44" t="str">
        <f>IFERROR(K2051 + VALUE(LEFT(L2051, FIND(" ", L2051) - 1)), "")</f>
        <v/>
      </c>
      <c r="O2051" s="3">
        <f>IF(_xlfn.DAYS(K2051,J2051)&lt;0, "Aguardando OC", _xlfn.DAYS(K2051,J2051))</f>
        <v>6</v>
      </c>
      <c r="P2051" s="191">
        <v>402220</v>
      </c>
      <c r="Q2051" s="54"/>
      <c r="R2051" s="191">
        <v>167748</v>
      </c>
      <c r="S2051" s="49"/>
      <c r="T2051" s="267"/>
      <c r="U2051" s="45">
        <v>1872</v>
      </c>
      <c r="V2051" s="42">
        <v>9824</v>
      </c>
      <c r="W2051" s="43" t="str">
        <f>IFERROR(VLOOKUP(V2051, Fornecedores!A:C, 3, FALSE), "")</f>
        <v>COMERCIAL AGRICOLA</v>
      </c>
      <c r="X2051" s="43" t="str">
        <f>IFERROR(VLOOKUP(V2051, Fornecedores!A:E, 5, FALSE), "")</f>
        <v>Recife</v>
      </c>
      <c r="Y2051" s="43" t="str">
        <f>IFERROR(VLOOKUP(V2051, Fornecedores!A:F, 6, FALSE), "")</f>
        <v>PE</v>
      </c>
      <c r="Z2051" s="14" t="str">
        <f>IF(H2051=0, "Pedido entregue!", "Pendente")</f>
        <v>Pedido entregue!</v>
      </c>
      <c r="AA2051" s="74">
        <v>1</v>
      </c>
      <c r="AB2051" s="58" t="str">
        <f>IF(Z2051="Pedido Entregue!", IF(AA2051=1, "Retirado do Almoxarifado", IF(AA2051=2, "Material devolvido", "Aguardando retirada")), IF(Z2051="Pendente", "Entrega pendente", ""))</f>
        <v>Retirado do Almoxarifado</v>
      </c>
      <c r="AC2051" s="18">
        <v>1</v>
      </c>
      <c r="AD2051" s="18">
        <f>AC2051/SUMIF($P:$P,P2051,$AC:$AC)</f>
        <v>1</v>
      </c>
      <c r="AE2051" s="18">
        <f>IF(R2051=0,0,AC2051/SUMIF($R:$R,R2051,$AC:$AC))</f>
        <v>7.6923076923076927E-2</v>
      </c>
      <c r="AF2051" s="18">
        <f>IF(R2051=0,1,0)</f>
        <v>0</v>
      </c>
      <c r="AG2051" s="18">
        <f>IF(R2051=0,#REF!-J2051,0)</f>
        <v>0</v>
      </c>
      <c r="AH2051" t="str">
        <f>TEXT(J2051,"MMMM")</f>
        <v>maio</v>
      </c>
    </row>
    <row r="2052" spans="1:34" ht="12.75" hidden="1" customHeight="1" x14ac:dyDescent="0.25">
      <c r="A2052" s="90" t="str">
        <f>IF(C2052="Oficina Diversos","Oficina Geral",
IF(ISNUMBER(FIND("Estoque - Colhedoras",C2052)),"Colhedoras",IF(ISNUMBER(FIND("Caldeiraria",C2052)),"Caldeiraria",IF(ISNUMBER(FIND("Borracharia",C2052)),"Borracharia",IF(ISNUMBER(FIND("Lubrificação",C2052)),"Lubrificação",
IF(ISNUMBER(FIND("Estoque - Carregadeiras",C2052)),"Carregadeiras",IF(ISNUMBER(FIND("Estoque - Veic. Leves",C2052)),"Veic. Leves",
IF(ISNUMBER(FIND("Estoque - Caminhões",C2052)),"Caminhões",IF(ISNUMBER(FIND("Estoque - Transbordos",C2052)),"Transbordos",
IF(ISNUMBER(FIND("Estoque - Tratores",C2052)),"Tratores",
IF(ISNUMBER(FIND("Estoque - Máquinas pesadas",C2052)),"Máquinas pesadas",
IF(ISNUMBER(FIND("Estoque - Reboques",C2052)),"Reboques",
IF(C2052="Estoque","Estoque",
IF(AND(ISNUMBER(C2052),C2052&gt;1000,C2052&lt;2000),"Caminhões",
IF(AND(ISNUMBER(C2052),C2052&gt;2000,C2052&lt;3000),"Tratores",
IF(AND(ISNUMBER(C2052),C2052&gt;3000,C2052&lt;4000),"Carregadeiras",
IF(AND(ISNUMBER(C2052),C2052&gt;4000,C2052&lt;5000),"Máquinas pesadas",
IF(AND(ISNUMBER(C2052),C2052&gt;5000,C2052&lt;6000),"Colhedoras",
IF(AND(ISNUMBER(C2052),C2052&gt;7000,C2052&lt;8000),"Irrigação",
IF(AND(ISNUMBER(C2052),C2052&gt;8000,C2052&lt;9000),"Reboques",IF(AND(ISNUMBER(C2052),C2052&gt;0,C2052&lt;1000),"Veic. Leves","")))))))))))))))))))))</f>
        <v>Carregadeiras</v>
      </c>
      <c r="B2052" s="72"/>
      <c r="C2052" s="42">
        <v>3014</v>
      </c>
      <c r="D2052" s="42">
        <v>86119</v>
      </c>
      <c r="E2052" s="43" t="s">
        <v>1304</v>
      </c>
      <c r="F2052" s="14" t="str">
        <f>IF(ISBLANK(K2052), "Apenas Solicitação", "Tem OC")</f>
        <v>Tem OC</v>
      </c>
      <c r="G2052" s="42">
        <v>2</v>
      </c>
      <c r="H2052" s="37">
        <f>G2052-I2052</f>
        <v>0</v>
      </c>
      <c r="I2052" s="38">
        <v>2</v>
      </c>
      <c r="J2052" s="44">
        <v>45786</v>
      </c>
      <c r="K2052" s="185">
        <v>45791</v>
      </c>
      <c r="L2052" s="44"/>
      <c r="M2052" s="44"/>
      <c r="N2052" s="44" t="str">
        <f>IFERROR(K2052 + VALUE(LEFT(L2052, FIND(" ", L2052) - 1)), "")</f>
        <v/>
      </c>
      <c r="O2052" s="3">
        <f>IF(_xlfn.DAYS(K2052,J2052)&lt;0, "Aguardando OC", _xlfn.DAYS(K2052,J2052))</f>
        <v>5</v>
      </c>
      <c r="P2052" s="191">
        <v>402221</v>
      </c>
      <c r="Q2052" s="54"/>
      <c r="R2052" s="191">
        <v>167578</v>
      </c>
      <c r="S2052" s="49"/>
      <c r="T2052" s="267"/>
      <c r="U2052" s="45">
        <v>405</v>
      </c>
      <c r="V2052" s="42">
        <v>13341</v>
      </c>
      <c r="W2052" s="43" t="str">
        <f>IFERROR(VLOOKUP(V2052, Fornecedores!A:C, 3, FALSE), "")</f>
        <v>DISMA DISTRIBUIDORA</v>
      </c>
      <c r="X2052" s="43" t="str">
        <f>IFERROR(VLOOKUP(V2052, Fornecedores!A:E, 5, FALSE), "")</f>
        <v>Araçatuba</v>
      </c>
      <c r="Y2052" s="43" t="str">
        <f>IFERROR(VLOOKUP(V2052, Fornecedores!A:F, 6, FALSE), "")</f>
        <v>SP</v>
      </c>
      <c r="Z2052" s="14" t="str">
        <f>IF(H2052=0, "Pedido entregue!", "Pendente")</f>
        <v>Pedido entregue!</v>
      </c>
      <c r="AA2052" s="74">
        <v>1</v>
      </c>
      <c r="AB2052" s="58" t="str">
        <f>IF(Z2052="Pedido Entregue!", IF(AA2052=1, "Retirado do Almoxarifado", IF(AA2052=2, "Material devolvido", "Aguardando retirada")), IF(Z2052="Pendente", "Entrega pendente", ""))</f>
        <v>Retirado do Almoxarifado</v>
      </c>
      <c r="AC2052" s="18">
        <v>1</v>
      </c>
      <c r="AD2052" s="18">
        <f>AC2052/SUMIF($P:$P,P2052,$AC:$AC)</f>
        <v>1</v>
      </c>
      <c r="AE2052" s="18">
        <f>IF(R2052=0,0,AC2052/SUMIF($R:$R,R2052,$AC:$AC))</f>
        <v>8.3333333333333329E-2</v>
      </c>
      <c r="AF2052" s="18">
        <f>IF(R2052=0,1,0)</f>
        <v>0</v>
      </c>
      <c r="AG2052" s="18">
        <f>IF(R2052=0,#REF!-J2052,0)</f>
        <v>0</v>
      </c>
      <c r="AH2052" t="str">
        <f>TEXT(J2052,"MMMM")</f>
        <v>maio</v>
      </c>
    </row>
    <row r="2053" spans="1:34" ht="12.75" hidden="1" customHeight="1" x14ac:dyDescent="0.25">
      <c r="A2053" s="90" t="str">
        <f>IF(C2053="Oficina Diversos","Oficina Geral",
IF(ISNUMBER(FIND("Estoque - Colhedoras",C2053)),"Colhedoras",IF(ISNUMBER(FIND("Caldeiraria",C2053)),"Caldeiraria",IF(ISNUMBER(FIND("Borracharia",C2053)),"Borracharia",IF(ISNUMBER(FIND("Lubrificação",C2053)),"Lubrificação",
IF(ISNUMBER(FIND("Estoque - Carregadeiras",C2053)),"Carregadeiras",IF(ISNUMBER(FIND("Estoque - Veic. Leves",C2053)),"Veic. Leves",
IF(ISNUMBER(FIND("Estoque - Caminhões",C2053)),"Caminhões",IF(ISNUMBER(FIND("Estoque - Transbordos",C2053)),"Transbordos",
IF(ISNUMBER(FIND("Estoque - Tratores",C2053)),"Tratores",
IF(ISNUMBER(FIND("Estoque - Máquinas pesadas",C2053)),"Máquinas pesadas",
IF(ISNUMBER(FIND("Estoque - Reboques",C2053)),"Reboques",
IF(C2053="Estoque","Estoque",
IF(AND(ISNUMBER(C2053),C2053&gt;1000,C2053&lt;2000),"Caminhões",
IF(AND(ISNUMBER(C2053),C2053&gt;2000,C2053&lt;3000),"Tratores",
IF(AND(ISNUMBER(C2053),C2053&gt;3000,C2053&lt;4000),"Carregadeiras",
IF(AND(ISNUMBER(C2053),C2053&gt;4000,C2053&lt;5000),"Máquinas pesadas",
IF(AND(ISNUMBER(C2053),C2053&gt;5000,C2053&lt;6000),"Colhedoras",
IF(AND(ISNUMBER(C2053),C2053&gt;7000,C2053&lt;8000),"Irrigação",
IF(AND(ISNUMBER(C2053),C2053&gt;8000,C2053&lt;9000),"Reboques",IF(AND(ISNUMBER(C2053),C2053&gt;0,C2053&lt;1000),"Veic. Leves","")))))))))))))))))))))</f>
        <v>Carregadeiras</v>
      </c>
      <c r="C2053" s="113">
        <v>3024</v>
      </c>
      <c r="D2053" s="2">
        <v>86119</v>
      </c>
      <c r="E2053" s="3" t="s">
        <v>1304</v>
      </c>
      <c r="F2053" s="101" t="str">
        <f>IF(ISBLANK(K2053), "Apenas Solicitação", "Tem OC")</f>
        <v>Tem OC</v>
      </c>
      <c r="G2053" s="2">
        <v>2</v>
      </c>
      <c r="H2053" s="102">
        <f>G2053-I2053</f>
        <v>0</v>
      </c>
      <c r="I2053" s="103">
        <v>2</v>
      </c>
      <c r="J2053" s="4">
        <v>45828</v>
      </c>
      <c r="K2053" s="180">
        <v>45839</v>
      </c>
      <c r="L2053" s="3" t="s">
        <v>20152</v>
      </c>
      <c r="M2053" s="104" t="str">
        <f ca="1">IF(OR(N2053="", N2053=0), "", IF(N2053&gt;TODAY(), "No prazo", "Atrasado"))</f>
        <v>Atrasado</v>
      </c>
      <c r="N2053" s="104">
        <f>IFERROR(K2053 + VALUE(LEFT(L2053, FIND(" ", L2053) - 1)), "")</f>
        <v>45840</v>
      </c>
      <c r="O2053" s="105">
        <f>IF(_xlfn.DAYS(K2053,J2053)&lt;0, "Aguardando OC", _xlfn.DAYS(K2053,J2053))</f>
        <v>11</v>
      </c>
      <c r="P2053" s="14">
        <v>408576</v>
      </c>
      <c r="Q2053" s="12"/>
      <c r="R2053" s="14">
        <v>170152</v>
      </c>
      <c r="S2053" s="2">
        <v>221</v>
      </c>
      <c r="T2053" s="135" t="s">
        <v>1029</v>
      </c>
      <c r="U2053" s="21">
        <v>450.45499999999998</v>
      </c>
      <c r="V2053" s="2">
        <v>13341</v>
      </c>
      <c r="W2053" s="105" t="str">
        <f>IFERROR(VLOOKUP(V2053, Fornecedores!A:C, 3, FALSE), "")</f>
        <v>DISMA DISTRIBUIDORA</v>
      </c>
      <c r="X2053" s="105" t="str">
        <f>IFERROR(VLOOKUP(V2053, Fornecedores!A:E, 5, FALSE), "")</f>
        <v>Araçatuba</v>
      </c>
      <c r="Y2053" s="105" t="str">
        <f>IFERROR(VLOOKUP(V2053, Fornecedores!A:F, 6, FALSE), "")</f>
        <v>SP</v>
      </c>
      <c r="Z2053" s="101" t="str">
        <f>IF(H2053=0, "Pedido entregue!", "Pendente")</f>
        <v>Pedido entregue!</v>
      </c>
      <c r="AB2053" s="132" t="str">
        <f>IF(Z2053="Pedido Entregue!", IF(AA2053=1, "Retirado do Almoxarifado", IF(AA2053=2, "Material devolvido", "Aguardando retirada")), IF(Z2053="Pendente", "Entrega pendente", ""))</f>
        <v>Aguardando retirada</v>
      </c>
      <c r="AC2053" s="18">
        <v>1</v>
      </c>
      <c r="AD2053" s="18">
        <f>AC2053/SUMIF($P:$P,P2053,$AC:$AC)</f>
        <v>1</v>
      </c>
      <c r="AE2053" s="18">
        <f>IF(R2053=0,0,AC2053/SUMIF($R:$R,R2053,$AC:$AC))</f>
        <v>5.5555555555555552E-2</v>
      </c>
      <c r="AF2053" s="18">
        <f>IF(R2053=0,1,0)</f>
        <v>0</v>
      </c>
      <c r="AH2053" t="str">
        <f>TEXT(J2053,"MMMM")</f>
        <v>junho</v>
      </c>
    </row>
    <row r="2054" spans="1:34" ht="12.75" hidden="1" customHeight="1" x14ac:dyDescent="0.25">
      <c r="A2054" s="90" t="str">
        <f>IF(C2054="Oficina Diversos","Oficina Geral",
IF(ISNUMBER(FIND("Estoque - Colhedoras",C2054)),"Colhedoras",IF(ISNUMBER(FIND("Caldeiraria",C2054)),"Caldeiraria",IF(ISNUMBER(FIND("Borracharia",C2054)),"Borracharia",IF(ISNUMBER(FIND("Lubrificação",C2054)),"Lubrificação",
IF(ISNUMBER(FIND("Estoque - Carregadeiras",C2054)),"Carregadeiras",IF(ISNUMBER(FIND("Estoque - Veic. Leves",C2054)),"Veic. Leves",
IF(ISNUMBER(FIND("Estoque - Caminhões",C2054)),"Caminhões",IF(ISNUMBER(FIND("Estoque - Transbordos",C2054)),"Transbordos",
IF(ISNUMBER(FIND("Estoque - Tratores",C2054)),"Tratores",
IF(ISNUMBER(FIND("Estoque - Máquinas pesadas",C2054)),"Máquinas pesadas",
IF(ISNUMBER(FIND("Estoque - Reboques",C2054)),"Reboques",
IF(C2054="Estoque","Estoque",
IF(AND(ISNUMBER(C2054),C2054&gt;1000,C2054&lt;2000),"Caminhões",
IF(AND(ISNUMBER(C2054),C2054&gt;2000,C2054&lt;3000),"Tratores",
IF(AND(ISNUMBER(C2054),C2054&gt;3000,C2054&lt;4000),"Carregadeiras",
IF(AND(ISNUMBER(C2054),C2054&gt;4000,C2054&lt;5000),"Máquinas pesadas",
IF(AND(ISNUMBER(C2054),C2054&gt;5000,C2054&lt;6000),"Colhedoras",
IF(AND(ISNUMBER(C2054),C2054&gt;7000,C2054&lt;8000),"Irrigação",
IF(AND(ISNUMBER(C2054),C2054&gt;8000,C2054&lt;9000),"Reboques",IF(AND(ISNUMBER(C2054),C2054&gt;0,C2054&lt;1000),"Veic. Leves","")))))))))))))))))))))</f>
        <v>Carregadeiras</v>
      </c>
      <c r="B2054" s="72"/>
      <c r="C2054" s="42">
        <v>3014</v>
      </c>
      <c r="D2054" s="42">
        <v>86120</v>
      </c>
      <c r="E2054" s="43" t="s">
        <v>1305</v>
      </c>
      <c r="F2054" s="14" t="str">
        <f>IF(ISBLANK(K2054), "Apenas Solicitação", "Tem OC")</f>
        <v>Tem OC</v>
      </c>
      <c r="G2054" s="42">
        <v>1</v>
      </c>
      <c r="H2054" s="37">
        <f>G2054-I2054</f>
        <v>0</v>
      </c>
      <c r="I2054" s="38">
        <v>1</v>
      </c>
      <c r="J2054" s="44">
        <v>45786</v>
      </c>
      <c r="K2054" s="185">
        <v>45791</v>
      </c>
      <c r="L2054" s="44"/>
      <c r="M2054" s="44"/>
      <c r="N2054" s="44" t="str">
        <f>IFERROR(K2054 + VALUE(LEFT(L2054, FIND(" ", L2054) - 1)), "")</f>
        <v/>
      </c>
      <c r="O2054" s="3">
        <f>IF(_xlfn.DAYS(K2054,J2054)&lt;0, "Aguardando OC", _xlfn.DAYS(K2054,J2054))</f>
        <v>5</v>
      </c>
      <c r="P2054" s="191">
        <v>402222</v>
      </c>
      <c r="Q2054" s="54"/>
      <c r="R2054" s="191">
        <v>167578</v>
      </c>
      <c r="S2054" s="49"/>
      <c r="T2054" s="267"/>
      <c r="U2054" s="45">
        <v>1368</v>
      </c>
      <c r="V2054" s="42">
        <v>13341</v>
      </c>
      <c r="W2054" s="43" t="str">
        <f>IFERROR(VLOOKUP(V2054, Fornecedores!A:C, 3, FALSE), "")</f>
        <v>DISMA DISTRIBUIDORA</v>
      </c>
      <c r="X2054" s="43" t="str">
        <f>IFERROR(VLOOKUP(V2054, Fornecedores!A:E, 5, FALSE), "")</f>
        <v>Araçatuba</v>
      </c>
      <c r="Y2054" s="43" t="str">
        <f>IFERROR(VLOOKUP(V2054, Fornecedores!A:F, 6, FALSE), "")</f>
        <v>SP</v>
      </c>
      <c r="Z2054" s="14" t="str">
        <f>IF(H2054=0, "Pedido entregue!", "Pendente")</f>
        <v>Pedido entregue!</v>
      </c>
      <c r="AA2054" s="74">
        <v>1</v>
      </c>
      <c r="AB2054" s="58" t="str">
        <f>IF(Z2054="Pedido Entregue!", IF(AA2054=1, "Retirado do Almoxarifado", IF(AA2054=2, "Material devolvido", "Aguardando retirada")), IF(Z2054="Pendente", "Entrega pendente", ""))</f>
        <v>Retirado do Almoxarifado</v>
      </c>
      <c r="AC2054" s="18">
        <v>1</v>
      </c>
      <c r="AD2054" s="18">
        <f>AC2054/SUMIF($P:$P,P2054,$AC:$AC)</f>
        <v>1</v>
      </c>
      <c r="AE2054" s="18">
        <f>IF(R2054=0,0,AC2054/SUMIF($R:$R,R2054,$AC:$AC))</f>
        <v>8.3333333333333329E-2</v>
      </c>
      <c r="AF2054" s="18">
        <f>IF(R2054=0,1,0)</f>
        <v>0</v>
      </c>
      <c r="AG2054" s="18">
        <f>IF(R2054=0,#REF!-J2054,0)</f>
        <v>0</v>
      </c>
      <c r="AH2054" t="str">
        <f>TEXT(J2054,"MMMM")</f>
        <v>maio</v>
      </c>
    </row>
    <row r="2055" spans="1:34" ht="12.75" hidden="1" customHeight="1" x14ac:dyDescent="0.25">
      <c r="A2055" s="90" t="str">
        <f>IF(C2055="Oficina Diversos","Oficina Geral",
IF(ISNUMBER(FIND("Estoque - Colhedoras",C2055)),"Colhedoras",IF(ISNUMBER(FIND("Caldeiraria",C2055)),"Caldeiraria",IF(ISNUMBER(FIND("Borracharia",C2055)),"Borracharia",IF(ISNUMBER(FIND("Lubrificação",C2055)),"Lubrificação",
IF(ISNUMBER(FIND("Estoque - Carregadeiras",C2055)),"Carregadeiras",IF(ISNUMBER(FIND("Estoque - Veic. Leves",C2055)),"Veic. Leves",
IF(ISNUMBER(FIND("Estoque - Caminhões",C2055)),"Caminhões",IF(ISNUMBER(FIND("Estoque - Transbordos",C2055)),"Transbordos",
IF(ISNUMBER(FIND("Estoque - Tratores",C2055)),"Tratores",
IF(ISNUMBER(FIND("Estoque - Máquinas pesadas",C2055)),"Máquinas pesadas",
IF(ISNUMBER(FIND("Estoque - Reboques",C2055)),"Reboques",
IF(C2055="Estoque","Estoque",
IF(AND(ISNUMBER(C2055),C2055&gt;1000,C2055&lt;2000),"Caminhões",
IF(AND(ISNUMBER(C2055),C2055&gt;2000,C2055&lt;3000),"Tratores",
IF(AND(ISNUMBER(C2055),C2055&gt;3000,C2055&lt;4000),"Carregadeiras",
IF(AND(ISNUMBER(C2055),C2055&gt;4000,C2055&lt;5000),"Máquinas pesadas",
IF(AND(ISNUMBER(C2055),C2055&gt;5000,C2055&lt;6000),"Colhedoras",
IF(AND(ISNUMBER(C2055),C2055&gt;7000,C2055&lt;8000),"Irrigação",
IF(AND(ISNUMBER(C2055),C2055&gt;8000,C2055&lt;9000),"Reboques",IF(AND(ISNUMBER(C2055),C2055&gt;0,C2055&lt;1000),"Veic. Leves","")))))))))))))))))))))</f>
        <v>Carregadeiras</v>
      </c>
      <c r="C2055" s="113">
        <v>3024</v>
      </c>
      <c r="D2055" s="2">
        <v>86121</v>
      </c>
      <c r="E2055" s="3" t="s">
        <v>20747</v>
      </c>
      <c r="F2055" s="101" t="str">
        <f>IF(ISBLANK(K2055), "Apenas Solicitação", "Tem OC")</f>
        <v>Tem OC</v>
      </c>
      <c r="G2055" s="2">
        <v>2</v>
      </c>
      <c r="H2055" s="102">
        <f>G2055-I2055</f>
        <v>0</v>
      </c>
      <c r="I2055" s="103">
        <v>2</v>
      </c>
      <c r="J2055" s="4">
        <v>45828</v>
      </c>
      <c r="K2055" s="180">
        <v>45839</v>
      </c>
      <c r="L2055" s="3" t="s">
        <v>20152</v>
      </c>
      <c r="M2055" s="104" t="str">
        <f ca="1">IF(OR(N2055="", N2055=0), "", IF(N2055&gt;TODAY(), "No prazo", "Atrasado"))</f>
        <v>Atrasado</v>
      </c>
      <c r="N2055" s="104">
        <f>IFERROR(K2055 + VALUE(LEFT(L2055, FIND(" ", L2055) - 1)), "")</f>
        <v>45840</v>
      </c>
      <c r="O2055" s="105">
        <f>IF(_xlfn.DAYS(K2055,J2055)&lt;0, "Aguardando OC", _xlfn.DAYS(K2055,J2055))</f>
        <v>11</v>
      </c>
      <c r="P2055" s="14">
        <v>408594</v>
      </c>
      <c r="Q2055" s="12"/>
      <c r="R2055" s="14">
        <v>170152</v>
      </c>
      <c r="S2055" s="2">
        <v>221</v>
      </c>
      <c r="T2055" s="135" t="s">
        <v>1029</v>
      </c>
      <c r="U2055" s="21">
        <v>104</v>
      </c>
      <c r="V2055" s="2">
        <v>13341</v>
      </c>
      <c r="W2055" s="105" t="str">
        <f>IFERROR(VLOOKUP(V2055, Fornecedores!A:C, 3, FALSE), "")</f>
        <v>DISMA DISTRIBUIDORA</v>
      </c>
      <c r="X2055" s="105" t="str">
        <f>IFERROR(VLOOKUP(V2055, Fornecedores!A:E, 5, FALSE), "")</f>
        <v>Araçatuba</v>
      </c>
      <c r="Y2055" s="105" t="str">
        <f>IFERROR(VLOOKUP(V2055, Fornecedores!A:F, 6, FALSE), "")</f>
        <v>SP</v>
      </c>
      <c r="Z2055" s="101" t="str">
        <f>IF(H2055=0, "Pedido entregue!", "Pendente")</f>
        <v>Pedido entregue!</v>
      </c>
      <c r="AB2055" s="132" t="str">
        <f>IF(Z2055="Pedido Entregue!", IF(AA2055=1, "Retirado do Almoxarifado", IF(AA2055=2, "Material devolvido", "Aguardando retirada")), IF(Z2055="Pendente", "Entrega pendente", ""))</f>
        <v>Aguardando retirada</v>
      </c>
      <c r="AC2055" s="18">
        <v>1</v>
      </c>
      <c r="AD2055" s="18">
        <f>AC2055/SUMIF($P:$P,P2055,$AC:$AC)</f>
        <v>1</v>
      </c>
      <c r="AE2055" s="18">
        <f>IF(R2055=0,0,AC2055/SUMIF($R:$R,R2055,$AC:$AC))</f>
        <v>5.5555555555555552E-2</v>
      </c>
      <c r="AF2055" s="18">
        <f>IF(R2055=0,1,0)</f>
        <v>0</v>
      </c>
      <c r="AH2055" t="str">
        <f>TEXT(J2055,"MMMM")</f>
        <v>junho</v>
      </c>
    </row>
    <row r="2056" spans="1:34" ht="12.75" hidden="1" customHeight="1" x14ac:dyDescent="0.25">
      <c r="A2056" s="90" t="str">
        <f>IF(C2056="Oficina Diversos","Oficina Geral",
IF(ISNUMBER(FIND("Estoque - Colhedoras",C2056)),"Colhedoras",IF(ISNUMBER(FIND("Caldeiraria",C2056)),"Caldeiraria",IF(ISNUMBER(FIND("Borracharia",C2056)),"Borracharia",IF(ISNUMBER(FIND("Lubrificação",C2056)),"Lubrificação",
IF(ISNUMBER(FIND("Estoque - Carregadeiras",C2056)),"Carregadeiras",IF(ISNUMBER(FIND("Estoque - Veic. Leves",C2056)),"Veic. Leves",
IF(ISNUMBER(FIND("Estoque - Caminhões",C2056)),"Caminhões",IF(ISNUMBER(FIND("Estoque - Transbordos",C2056)),"Transbordos",
IF(ISNUMBER(FIND("Estoque - Tratores",C2056)),"Tratores",
IF(ISNUMBER(FIND("Estoque - Máquinas pesadas",C2056)),"Máquinas pesadas",
IF(ISNUMBER(FIND("Estoque - Reboques",C2056)),"Reboques",
IF(C2056="Estoque","Estoque",
IF(AND(ISNUMBER(C2056),C2056&gt;1000,C2056&lt;2000),"Caminhões",
IF(AND(ISNUMBER(C2056),C2056&gt;2000,C2056&lt;3000),"Tratores",
IF(AND(ISNUMBER(C2056),C2056&gt;3000,C2056&lt;4000),"Carregadeiras",
IF(AND(ISNUMBER(C2056),C2056&gt;4000,C2056&lt;5000),"Máquinas pesadas",
IF(AND(ISNUMBER(C2056),C2056&gt;5000,C2056&lt;6000),"Colhedoras",
IF(AND(ISNUMBER(C2056),C2056&gt;7000,C2056&lt;8000),"Irrigação",
IF(AND(ISNUMBER(C2056),C2056&gt;8000,C2056&lt;9000),"Reboques",IF(AND(ISNUMBER(C2056),C2056&gt;0,C2056&lt;1000),"Veic. Leves","")))))))))))))))))))))</f>
        <v>Oficina Geral</v>
      </c>
      <c r="B2056" s="72"/>
      <c r="C2056" s="2" t="s">
        <v>661</v>
      </c>
      <c r="D2056" s="2">
        <v>86334</v>
      </c>
      <c r="E2056" s="3" t="s">
        <v>828</v>
      </c>
      <c r="F2056" s="14" t="str">
        <f>IF(ISBLANK(K2056), "Apenas Solicitação", "Tem OC")</f>
        <v>Tem OC</v>
      </c>
      <c r="G2056" s="2">
        <v>8</v>
      </c>
      <c r="H2056" s="37">
        <f>G2056-I2056</f>
        <v>0</v>
      </c>
      <c r="I2056" s="38">
        <v>8</v>
      </c>
      <c r="J2056" s="4">
        <v>45757</v>
      </c>
      <c r="K2056" s="180">
        <v>45771</v>
      </c>
      <c r="L2056" s="4"/>
      <c r="M2056" s="44"/>
      <c r="N2056" s="44" t="str">
        <f>IFERROR(K2056 + VALUE(LEFT(L2056, FIND(" ", L2056) - 1)), "")</f>
        <v/>
      </c>
      <c r="O2056" s="3">
        <f>IF(_xlfn.DAYS(K2056,J2056)&lt;0, "Aguardando OC", _xlfn.DAYS(K2056,J2056))</f>
        <v>14</v>
      </c>
      <c r="P2056" s="14">
        <v>398967</v>
      </c>
      <c r="Q2056" s="18">
        <v>1143655</v>
      </c>
      <c r="R2056" s="14">
        <v>166716</v>
      </c>
      <c r="S2056" s="42">
        <v>94</v>
      </c>
      <c r="T2056" s="150" t="s">
        <v>635</v>
      </c>
      <c r="U2056" s="21">
        <v>88</v>
      </c>
      <c r="V2056" s="2">
        <v>2282</v>
      </c>
      <c r="W2056" s="43" t="str">
        <f>IFERROR(VLOOKUP(V2056, Fornecedores!A:C, 3, FALSE), "")</f>
        <v xml:space="preserve">JOACIL              </v>
      </c>
      <c r="X2056" s="43" t="str">
        <f>IFERROR(VLOOKUP(V2056, Fornecedores!A:E, 5, FALSE), "")</f>
        <v>Mamanguape</v>
      </c>
      <c r="Y2056" s="43" t="str">
        <f>IFERROR(VLOOKUP(V2056, Fornecedores!A:F, 6, FALSE), "")</f>
        <v>PB</v>
      </c>
      <c r="Z2056" s="14" t="str">
        <f>IF(H2056=0, "Pedido entregue!", "Pendente")</f>
        <v>Pedido entregue!</v>
      </c>
      <c r="AA2056" s="74">
        <v>1</v>
      </c>
      <c r="AB2056" s="58" t="str">
        <f>IF(Z2056="Pedido Entregue!", IF(AA2056=1, "Retirado do Almoxarifado", IF(AA2056=2, "Material devolvido", "Aguardando retirada")), IF(Z2056="Pendente", "Entrega pendente", ""))</f>
        <v>Retirado do Almoxarifado</v>
      </c>
      <c r="AC2056" s="18">
        <v>1</v>
      </c>
      <c r="AD2056" s="18">
        <f>AC2056/SUMIF($P:$P,P2056,$AC:$AC)</f>
        <v>1</v>
      </c>
      <c r="AE2056" s="18">
        <f>IF(R2056=0,0,AC2056/SUMIF($R:$R,R2056,$AC:$AC))</f>
        <v>1</v>
      </c>
      <c r="AF2056" s="18">
        <f>IF(R2056=0,1,0)</f>
        <v>0</v>
      </c>
      <c r="AG2056" s="18">
        <f>IF(R2056=0,#REF!-J2056,0)</f>
        <v>0</v>
      </c>
      <c r="AH2056" t="str">
        <f>TEXT(J2056,"MMMM")</f>
        <v>abril</v>
      </c>
    </row>
    <row r="2057" spans="1:34" ht="12.75" customHeight="1" x14ac:dyDescent="0.25">
      <c r="A2057" s="90" t="str">
        <f>IF(C2057="Oficina Diversos","Oficina Geral",
IF(ISNUMBER(FIND("Estoque - Colhedoras",C2057)),"Colhedoras",IF(ISNUMBER(FIND("Caldeiraria",C2057)),"Caldeiraria",IF(ISNUMBER(FIND("Borracharia",C2057)),"Borracharia",IF(ISNUMBER(FIND("Lubrificação",C2057)),"Lubrificação",
IF(ISNUMBER(FIND("Estoque - Carregadeiras",C2057)),"Carregadeiras",IF(ISNUMBER(FIND("Estoque - Veic. Leves",C2057)),"Veic. Leves",
IF(ISNUMBER(FIND("Estoque - Caminhões",C2057)),"Caminhões",IF(ISNUMBER(FIND("Estoque - Transbordos",C2057)),"Transbordos",
IF(ISNUMBER(FIND("Estoque - Tratores",C2057)),"Tratores",
IF(ISNUMBER(FIND("Estoque - Máquinas pesadas",C2057)),"Máquinas pesadas",
IF(ISNUMBER(FIND("Estoque - Reboques",C2057)),"Reboques",
IF(C2057="Estoque","Estoque",
IF(AND(ISNUMBER(C2057),C2057&gt;1000,C2057&lt;2000),"Caminhões",
IF(AND(ISNUMBER(C2057),C2057&gt;2000,C2057&lt;3000),"Tratores",
IF(AND(ISNUMBER(C2057),C2057&gt;3000,C2057&lt;4000),"Carregadeiras",
IF(AND(ISNUMBER(C2057),C2057&gt;4000,C2057&lt;5000),"Máquinas pesadas",
IF(AND(ISNUMBER(C2057),C2057&gt;5000,C2057&lt;6000),"Colhedoras",
IF(AND(ISNUMBER(C2057),C2057&gt;7000,C2057&lt;8000),"Irrigação",
IF(AND(ISNUMBER(C2057),C2057&gt;8000,C2057&lt;9000),"Reboques",IF(AND(ISNUMBER(C2057),C2057&gt;0,C2057&lt;1000),"Veic. Leves","")))))))))))))))))))))</f>
        <v>Caminhões</v>
      </c>
      <c r="C2057" s="144">
        <v>1025</v>
      </c>
      <c r="D2057" s="143">
        <v>86501</v>
      </c>
      <c r="E2057" s="146" t="s">
        <v>20731</v>
      </c>
      <c r="F2057" s="101" t="str">
        <f>IF(ISBLANK(K2057), "Apenas Solicitação", "Tem OC")</f>
        <v>Apenas Solicitação</v>
      </c>
      <c r="G2057" s="143">
        <v>1</v>
      </c>
      <c r="H2057" s="102">
        <f>G2057-I2057</f>
        <v>1</v>
      </c>
      <c r="I2057" s="103"/>
      <c r="J2057" s="147">
        <v>45827</v>
      </c>
      <c r="K2057" s="200"/>
      <c r="L2057" s="146"/>
      <c r="M2057" s="104" t="str">
        <f ca="1">IF(OR(N2057="", N2057=0), "", IF(N2057&gt;TODAY(), "No prazo", "Atrasado"))</f>
        <v/>
      </c>
      <c r="N2057" s="104" t="str">
        <f>IFERROR(K2057 + VALUE(LEFT(L2057, FIND(" ", L2057) - 1)), "")</f>
        <v/>
      </c>
      <c r="O2057" s="105" t="str">
        <f>IF(_xlfn.DAYS(K2057,J2057)&lt;0, "Aguardando OC", _xlfn.DAYS(K2057,J2057))</f>
        <v>Aguardando OC</v>
      </c>
      <c r="P2057" s="200">
        <v>408494</v>
      </c>
      <c r="Q2057" s="12"/>
      <c r="R2057" s="200">
        <v>0</v>
      </c>
      <c r="S2057" s="143">
        <v>221</v>
      </c>
      <c r="T2057" s="135" t="s">
        <v>1029</v>
      </c>
      <c r="U2057" s="164">
        <v>11229.62</v>
      </c>
      <c r="V2057" s="143"/>
      <c r="W2057" s="105" t="str">
        <f>IFERROR(VLOOKUP(V2057, Fornecedores!A:C, 3, FALSE), "")</f>
        <v/>
      </c>
      <c r="X2057" s="105" t="str">
        <f>IFERROR(VLOOKUP(V2057, Fornecedores!A:E, 5, FALSE), "")</f>
        <v/>
      </c>
      <c r="Y2057" s="105" t="str">
        <f>IFERROR(VLOOKUP(V2057, Fornecedores!A:F, 6, FALSE), "")</f>
        <v/>
      </c>
      <c r="Z2057" s="101" t="str">
        <f>IF(H2057=0, "Pedido entregue!", "Pendente")</f>
        <v>Pendente</v>
      </c>
      <c r="AB2057" s="132" t="str">
        <f>IF(Z2057="Pedido Entregue!", IF(AA2057=1, "Retirado do Almoxarifado", IF(AA2057=2, "Material devolvido", "Aguardando retirada")), IF(Z2057="Pendente", "Entrega pendente", ""))</f>
        <v>Entrega pendente</v>
      </c>
      <c r="AC2057" s="18">
        <v>1</v>
      </c>
      <c r="AD2057" s="18">
        <f>AC2057/SUMIF($P:$P,P2057,$AC:$AC)</f>
        <v>1</v>
      </c>
      <c r="AE2057" s="18">
        <f>IF(R2057=0,0,AC2057/SUMIF($R:$R,R2057,$AC:$AC))</f>
        <v>0</v>
      </c>
      <c r="AF2057" s="18">
        <f>IF(R2057=0,1,0)</f>
        <v>1</v>
      </c>
      <c r="AH2057" t="str">
        <f>TEXT(J2057,"MMMM")</f>
        <v>junho</v>
      </c>
    </row>
    <row r="2058" spans="1:34" ht="12.75" hidden="1" customHeight="1" x14ac:dyDescent="0.25">
      <c r="A2058" s="90" t="str">
        <f>IF(C2058="Oficina Diversos","Oficina Geral",
IF(ISNUMBER(FIND("Estoque - Colhedoras",C2058)),"Colhedoras",IF(ISNUMBER(FIND("Caldeiraria",C2058)),"Caldeiraria",IF(ISNUMBER(FIND("Borracharia",C2058)),"Borracharia",IF(ISNUMBER(FIND("Lubrificação",C2058)),"Lubrificação",
IF(ISNUMBER(FIND("Estoque - Carregadeiras",C2058)),"Carregadeiras",IF(ISNUMBER(FIND("Estoque - Veic. Leves",C2058)),"Veic. Leves",
IF(ISNUMBER(FIND("Estoque - Caminhões",C2058)),"Caminhões",IF(ISNUMBER(FIND("Estoque - Transbordos",C2058)),"Transbordos",
IF(ISNUMBER(FIND("Estoque - Tratores",C2058)),"Tratores",
IF(ISNUMBER(FIND("Estoque - Máquinas pesadas",C2058)),"Máquinas pesadas",
IF(ISNUMBER(FIND("Estoque - Reboques",C2058)),"Reboques",
IF(C2058="Estoque","Estoque",
IF(AND(ISNUMBER(C2058),C2058&gt;1000,C2058&lt;2000),"Caminhões",
IF(AND(ISNUMBER(C2058),C2058&gt;2000,C2058&lt;3000),"Tratores",
IF(AND(ISNUMBER(C2058),C2058&gt;3000,C2058&lt;4000),"Carregadeiras",
IF(AND(ISNUMBER(C2058),C2058&gt;4000,C2058&lt;5000),"Máquinas pesadas",
IF(AND(ISNUMBER(C2058),C2058&gt;5000,C2058&lt;6000),"Colhedoras",
IF(AND(ISNUMBER(C2058),C2058&gt;7000,C2058&lt;8000),"Irrigação",
IF(AND(ISNUMBER(C2058),C2058&gt;8000,C2058&lt;9000),"Reboques",IF(AND(ISNUMBER(C2058),C2058&gt;0,C2058&lt;1000),"Veic. Leves","")))))))))))))))))))))</f>
        <v>Caminhões</v>
      </c>
      <c r="B2058" s="18"/>
      <c r="C2058" s="2">
        <v>1098</v>
      </c>
      <c r="D2058" s="2">
        <v>86689</v>
      </c>
      <c r="E2058" s="3" t="s">
        <v>348</v>
      </c>
      <c r="F2058" s="14" t="str">
        <f>IF(ISBLANK(K2058), "Apenas Solicitação", "Tem OC")</f>
        <v>Tem OC</v>
      </c>
      <c r="G2058" s="2">
        <v>1</v>
      </c>
      <c r="H2058" s="37">
        <f>G2058-I2058</f>
        <v>0</v>
      </c>
      <c r="I2058" s="38">
        <v>1</v>
      </c>
      <c r="J2058" s="4">
        <v>45735</v>
      </c>
      <c r="K2058" s="180">
        <v>45757</v>
      </c>
      <c r="L2058" s="3"/>
      <c r="M2058" s="44"/>
      <c r="N2058" s="44" t="str">
        <f>IFERROR(K2058 + VALUE(LEFT(L2058, FIND(" ", L2058) - 1)), "")</f>
        <v/>
      </c>
      <c r="O2058" s="3">
        <f>IF(_xlfn.DAYS(K2058,J2058)&lt;0, "Aguardando OC", _xlfn.DAYS(K2058,J2058))</f>
        <v>22</v>
      </c>
      <c r="P2058" s="14">
        <v>396602</v>
      </c>
      <c r="Q2058" s="169">
        <v>1137782</v>
      </c>
      <c r="R2058" s="14">
        <v>166127</v>
      </c>
      <c r="S2058" s="2">
        <v>683</v>
      </c>
      <c r="T2058" s="135" t="s">
        <v>301</v>
      </c>
      <c r="U2058" s="21">
        <v>1372</v>
      </c>
      <c r="V2058" s="2">
        <v>15716</v>
      </c>
      <c r="W2058" s="43" t="str">
        <f>IFERROR(VLOOKUP(V2058, Fornecedores!A:C, 3, FALSE), "")</f>
        <v>BRADIPE</v>
      </c>
      <c r="X2058" s="43" t="str">
        <f>IFERROR(VLOOKUP(V2058, Fornecedores!A:E, 5, FALSE), "")</f>
        <v>Jaboatão dos Guararapes</v>
      </c>
      <c r="Y2058" s="43" t="str">
        <f>IFERROR(VLOOKUP(V2058, Fornecedores!A:F, 6, FALSE), "")</f>
        <v>PE</v>
      </c>
      <c r="Z2058" s="14" t="str">
        <f>IF(H2058=0, "Pedido entregue!", "Pendente")</f>
        <v>Pedido entregue!</v>
      </c>
      <c r="AA2058" s="74">
        <v>1</v>
      </c>
      <c r="AB2058" s="58" t="str">
        <f>IF(Z2058="Pedido Entregue!", IF(AA2058=1, "Retirado do Almoxarifado", IF(AA2058=2, "Material devolvido", "Aguardando retirada")), IF(Z2058="Pendente", "Entrega pendente", ""))</f>
        <v>Retirado do Almoxarifado</v>
      </c>
      <c r="AC2058" s="18">
        <v>1</v>
      </c>
      <c r="AD2058" s="18">
        <f>AC2058/SUMIF($P:$P,P2058,$AC:$AC)</f>
        <v>1</v>
      </c>
      <c r="AE2058" s="18">
        <f>IF(R2058=0,0,AC2058/SUMIF($R:$R,R2058,$AC:$AC))</f>
        <v>0.16666666666666666</v>
      </c>
      <c r="AF2058" s="18">
        <f>IF(R2058=0,1,0)</f>
        <v>0</v>
      </c>
      <c r="AG2058" s="18">
        <f>IF(R2058=0,#REF!-J2058,0)</f>
        <v>0</v>
      </c>
      <c r="AH2058" t="str">
        <f>TEXT(J2058,"MMMM")</f>
        <v>março</v>
      </c>
    </row>
    <row r="2059" spans="1:34" ht="12.75" hidden="1" customHeight="1" x14ac:dyDescent="0.25">
      <c r="A2059" s="90" t="str">
        <f>IF(C2059="Oficina Diversos","Oficina Geral",
IF(ISNUMBER(FIND("Estoque - Colhedoras",C2059)),"Colhedoras",IF(ISNUMBER(FIND("Caldeiraria",C2059)),"Caldeiraria",IF(ISNUMBER(FIND("Borracharia",C2059)),"Borracharia",IF(ISNUMBER(FIND("Lubrificação",C2059)),"Lubrificação",
IF(ISNUMBER(FIND("Estoque - Carregadeiras",C2059)),"Carregadeiras",IF(ISNUMBER(FIND("Estoque - Veic. Leves",C2059)),"Veic. Leves",
IF(ISNUMBER(FIND("Estoque - Caminhões",C2059)),"Caminhões",IF(ISNUMBER(FIND("Estoque - Transbordos",C2059)),"Transbordos",
IF(ISNUMBER(FIND("Estoque - Tratores",C2059)),"Tratores",
IF(ISNUMBER(FIND("Estoque - Máquinas pesadas",C2059)),"Máquinas pesadas",
IF(ISNUMBER(FIND("Estoque - Reboques",C2059)),"Reboques",
IF(C2059="Estoque","Estoque",
IF(AND(ISNUMBER(C2059),C2059&gt;1000,C2059&lt;2000),"Caminhões",
IF(AND(ISNUMBER(C2059),C2059&gt;2000,C2059&lt;3000),"Tratores",
IF(AND(ISNUMBER(C2059),C2059&gt;3000,C2059&lt;4000),"Carregadeiras",
IF(AND(ISNUMBER(C2059),C2059&gt;4000,C2059&lt;5000),"Máquinas pesadas",
IF(AND(ISNUMBER(C2059),C2059&gt;5000,C2059&lt;6000),"Colhedoras",
IF(AND(ISNUMBER(C2059),C2059&gt;7000,C2059&lt;8000),"Irrigação",
IF(AND(ISNUMBER(C2059),C2059&gt;8000,C2059&lt;9000),"Reboques",IF(AND(ISNUMBER(C2059),C2059&gt;0,C2059&lt;1000),"Veic. Leves","")))))))))))))))))))))</f>
        <v>Caminhões</v>
      </c>
      <c r="B2059" s="72"/>
      <c r="C2059" s="42">
        <v>1098</v>
      </c>
      <c r="D2059" s="42">
        <v>86690</v>
      </c>
      <c r="E2059" s="43" t="s">
        <v>1017</v>
      </c>
      <c r="F2059" s="14" t="str">
        <f>IF(ISBLANK(K2059), "Apenas Solicitação", "Tem OC")</f>
        <v>Tem OC</v>
      </c>
      <c r="G2059" s="42">
        <v>1</v>
      </c>
      <c r="H2059" s="37">
        <f>G2059-I2059</f>
        <v>0</v>
      </c>
      <c r="I2059" s="38">
        <v>1</v>
      </c>
      <c r="J2059" s="44">
        <v>45771</v>
      </c>
      <c r="K2059" s="185">
        <v>45784</v>
      </c>
      <c r="L2059" s="3"/>
      <c r="M2059" s="44"/>
      <c r="N2059" s="44" t="str">
        <f>IFERROR(K2059 + VALUE(LEFT(L2059, FIND(" ", L2059) - 1)), "")</f>
        <v/>
      </c>
      <c r="O2059" s="3">
        <f>IF(_xlfn.DAYS(K2059,J2059)&lt;0, "Aguardando OC", _xlfn.DAYS(K2059,J2059))</f>
        <v>13</v>
      </c>
      <c r="P2059" s="191">
        <v>400567</v>
      </c>
      <c r="Q2059" s="56"/>
      <c r="R2059" s="191">
        <v>167249</v>
      </c>
      <c r="S2059" s="42">
        <v>221</v>
      </c>
      <c r="T2059" s="150" t="s">
        <v>1029</v>
      </c>
      <c r="U2059" s="45">
        <v>505</v>
      </c>
      <c r="V2059" s="42">
        <v>2528</v>
      </c>
      <c r="W2059" s="43" t="str">
        <f>IFERROR(VLOOKUP(V2059, Fornecedores!A:C, 3, FALSE), "")</f>
        <v xml:space="preserve">REDIESEL            </v>
      </c>
      <c r="X2059" s="43" t="str">
        <f>IFERROR(VLOOKUP(V2059, Fornecedores!A:E, 5, FALSE), "")</f>
        <v>Jaboatão dos Guararapes</v>
      </c>
      <c r="Y2059" s="43" t="str">
        <f>IFERROR(VLOOKUP(V2059, Fornecedores!A:F, 6, FALSE), "")</f>
        <v>PE</v>
      </c>
      <c r="Z2059" s="14" t="str">
        <f>IF(H2059=0, "Pedido entregue!", "Pendente")</f>
        <v>Pedido entregue!</v>
      </c>
      <c r="AA2059" s="74">
        <v>1</v>
      </c>
      <c r="AB2059" s="58" t="str">
        <f>IF(Z2059="Pedido Entregue!", IF(AA2059=1, "Retirado do Almoxarifado", IF(AA2059=2, "Material devolvido", "Aguardando retirada")), IF(Z2059="Pendente", "Entrega pendente", ""))</f>
        <v>Retirado do Almoxarifado</v>
      </c>
      <c r="AC2059" s="18">
        <v>1</v>
      </c>
      <c r="AD2059" s="18">
        <f>AC2059/SUMIF($P:$P,P2059,$AC:$AC)</f>
        <v>1</v>
      </c>
      <c r="AE2059" s="18">
        <f>IF(R2059=0,0,AC2059/SUMIF($R:$R,R2059,$AC:$AC))</f>
        <v>0.5</v>
      </c>
      <c r="AF2059" s="18">
        <f>IF(R2059=0,1,0)</f>
        <v>0</v>
      </c>
      <c r="AG2059" s="18">
        <f>IF(R2059=0,#REF!-J2059,0)</f>
        <v>0</v>
      </c>
      <c r="AH2059" t="str">
        <f>TEXT(J2059,"MMMM")</f>
        <v>abril</v>
      </c>
    </row>
    <row r="2060" spans="1:34" ht="12.75" hidden="1" customHeight="1" x14ac:dyDescent="0.25">
      <c r="A2060" s="90" t="str">
        <f>IF(C2060="Oficina Diversos","Oficina Geral",
IF(ISNUMBER(FIND("Estoque - Colhedoras",C2060)),"Colhedoras",IF(ISNUMBER(FIND("Caldeiraria",C2060)),"Caldeiraria",IF(ISNUMBER(FIND("Borracharia",C2060)),"Borracharia",IF(ISNUMBER(FIND("Lubrificação",C2060)),"Lubrificação",
IF(ISNUMBER(FIND("Estoque - Carregadeiras",C2060)),"Carregadeiras",IF(ISNUMBER(FIND("Estoque - Veic. Leves",C2060)),"Veic. Leves",
IF(ISNUMBER(FIND("Estoque - Caminhões",C2060)),"Caminhões",IF(ISNUMBER(FIND("Estoque - Transbordos",C2060)),"Transbordos",
IF(ISNUMBER(FIND("Estoque - Tratores",C2060)),"Tratores",
IF(ISNUMBER(FIND("Estoque - Máquinas pesadas",C2060)),"Máquinas pesadas",
IF(ISNUMBER(FIND("Estoque - Reboques",C2060)),"Reboques",
IF(C2060="Estoque","Estoque",
IF(AND(ISNUMBER(C2060),C2060&gt;1000,C2060&lt;2000),"Caminhões",
IF(AND(ISNUMBER(C2060),C2060&gt;2000,C2060&lt;3000),"Tratores",
IF(AND(ISNUMBER(C2060),C2060&gt;3000,C2060&lt;4000),"Carregadeiras",
IF(AND(ISNUMBER(C2060),C2060&gt;4000,C2060&lt;5000),"Máquinas pesadas",
IF(AND(ISNUMBER(C2060),C2060&gt;5000,C2060&lt;6000),"Colhedoras",
IF(AND(ISNUMBER(C2060),C2060&gt;7000,C2060&lt;8000),"Irrigação",
IF(AND(ISNUMBER(C2060),C2060&gt;8000,C2060&lt;9000),"Reboques",IF(AND(ISNUMBER(C2060),C2060&gt;0,C2060&lt;1000),"Veic. Leves","")))))))))))))))))))))</f>
        <v>Caminhões</v>
      </c>
      <c r="B2060" s="72"/>
      <c r="C2060" s="34">
        <v>1002</v>
      </c>
      <c r="D2060" s="34">
        <v>86721</v>
      </c>
      <c r="E2060" s="36" t="s">
        <v>776</v>
      </c>
      <c r="F2060" s="14" t="str">
        <f>IF(ISBLANK(K2060), "Apenas Solicitação", "Tem OC")</f>
        <v>Tem OC</v>
      </c>
      <c r="G2060" s="34">
        <v>6</v>
      </c>
      <c r="H2060" s="37">
        <f>G2060-I2060</f>
        <v>0</v>
      </c>
      <c r="I2060" s="38">
        <v>6</v>
      </c>
      <c r="J2060" s="35">
        <v>45756</v>
      </c>
      <c r="K2060" s="184">
        <v>45776</v>
      </c>
      <c r="L2060" s="3"/>
      <c r="M2060" s="44"/>
      <c r="N2060" s="44" t="str">
        <f>IFERROR(K2060 + VALUE(LEFT(L2060, FIND(" ", L2060) - 1)), "")</f>
        <v/>
      </c>
      <c r="O2060" s="3">
        <f>IF(_xlfn.DAYS(K2060,J2060)&lt;0, "Aguardando OC", _xlfn.DAYS(K2060,J2060))</f>
        <v>20</v>
      </c>
      <c r="P2060" s="193">
        <v>398638</v>
      </c>
      <c r="Q2060" s="57">
        <v>1143190</v>
      </c>
      <c r="R2060" s="193">
        <v>166913</v>
      </c>
      <c r="S2060" s="34">
        <v>683</v>
      </c>
      <c r="T2060" s="266" t="s">
        <v>301</v>
      </c>
      <c r="U2060" s="40">
        <v>24</v>
      </c>
      <c r="V2060" s="34">
        <v>1388</v>
      </c>
      <c r="W2060" s="43" t="str">
        <f>IFERROR(VLOOKUP(V2060, Fornecedores!A:C, 3, FALSE), "")</f>
        <v xml:space="preserve">TELE TINTAS         </v>
      </c>
      <c r="X2060" s="43" t="str">
        <f>IFERROR(VLOOKUP(V2060, Fornecedores!A:E, 5, FALSE), "")</f>
        <v>João Pessoa</v>
      </c>
      <c r="Y2060" s="43" t="str">
        <f>IFERROR(VLOOKUP(V2060, Fornecedores!A:F, 6, FALSE), "")</f>
        <v>PB</v>
      </c>
      <c r="Z2060" s="14" t="str">
        <f>IF(H2060=0, "Pedido entregue!", "Pendente")</f>
        <v>Pedido entregue!</v>
      </c>
      <c r="AA2060" s="74"/>
      <c r="AB2060" s="58" t="str">
        <f>IF(Z2060="Pedido Entregue!", IF(AA2060=1, "Retirado do Almoxarifado", IF(AA2060=2, "Material devolvido", "Aguardando retirada")), IF(Z2060="Pendente", "Entrega pendente", ""))</f>
        <v>Aguardando retirada</v>
      </c>
      <c r="AC2060" s="18">
        <v>1</v>
      </c>
      <c r="AD2060" s="18">
        <f>AC2060/SUMIF($P:$P,P2060,$AC:$AC)</f>
        <v>1</v>
      </c>
      <c r="AE2060" s="18">
        <f>IF(R2060=0,0,AC2060/SUMIF($R:$R,R2060,$AC:$AC))</f>
        <v>0.25</v>
      </c>
      <c r="AF2060" s="18">
        <f>IF(R2060=0,1,0)</f>
        <v>0</v>
      </c>
      <c r="AH2060" t="str">
        <f>TEXT(J2060,"MMMM")</f>
        <v>abril</v>
      </c>
    </row>
    <row r="2061" spans="1:34" ht="12.75" hidden="1" customHeight="1" x14ac:dyDescent="0.25">
      <c r="A2061" s="90" t="str">
        <f>IF(C2061="Oficina Diversos","Oficina Geral",
IF(ISNUMBER(FIND("Estoque - Colhedoras",C2061)),"Colhedoras",IF(ISNUMBER(FIND("Caldeiraria",C2061)),"Caldeiraria",IF(ISNUMBER(FIND("Borracharia",C2061)),"Borracharia",IF(ISNUMBER(FIND("Lubrificação",C2061)),"Lubrificação",
IF(ISNUMBER(FIND("Estoque - Carregadeiras",C2061)),"Carregadeiras",IF(ISNUMBER(FIND("Estoque - Veic. Leves",C2061)),"Veic. Leves",
IF(ISNUMBER(FIND("Estoque - Caminhões",C2061)),"Caminhões",IF(ISNUMBER(FIND("Estoque - Transbordos",C2061)),"Transbordos",
IF(ISNUMBER(FIND("Estoque - Tratores",C2061)),"Tratores",
IF(ISNUMBER(FIND("Estoque - Máquinas pesadas",C2061)),"Máquinas pesadas",
IF(ISNUMBER(FIND("Estoque - Reboques",C2061)),"Reboques",
IF(C2061="Estoque","Estoque",
IF(AND(ISNUMBER(C2061),C2061&gt;1000,C2061&lt;2000),"Caminhões",
IF(AND(ISNUMBER(C2061),C2061&gt;2000,C2061&lt;3000),"Tratores",
IF(AND(ISNUMBER(C2061),C2061&gt;3000,C2061&lt;4000),"Carregadeiras",
IF(AND(ISNUMBER(C2061),C2061&gt;4000,C2061&lt;5000),"Máquinas pesadas",
IF(AND(ISNUMBER(C2061),C2061&gt;5000,C2061&lt;6000),"Colhedoras",
IF(AND(ISNUMBER(C2061),C2061&gt;7000,C2061&lt;8000),"Irrigação",
IF(AND(ISNUMBER(C2061),C2061&gt;8000,C2061&lt;9000),"Reboques",IF(AND(ISNUMBER(C2061),C2061&gt;0,C2061&lt;1000),"Veic. Leves","")))))))))))))))))))))</f>
        <v>Tratores</v>
      </c>
      <c r="B2061"/>
      <c r="C2061" s="69">
        <v>2030</v>
      </c>
      <c r="D2061" s="69">
        <v>86749</v>
      </c>
      <c r="E2061" s="70" t="s">
        <v>20000</v>
      </c>
      <c r="F2061" s="14" t="str">
        <f>IF(ISBLANK(K2061), "Apenas Solicitação", "Tem OC")</f>
        <v>Tem OC</v>
      </c>
      <c r="G2061" s="69">
        <v>2</v>
      </c>
      <c r="H2061" s="37">
        <f>G2061-I2061</f>
        <v>0</v>
      </c>
      <c r="I2061" s="38">
        <v>2</v>
      </c>
      <c r="J2061" s="71">
        <v>45796</v>
      </c>
      <c r="K2061" s="186">
        <v>45804</v>
      </c>
      <c r="L2061" s="70" t="s">
        <v>20152</v>
      </c>
      <c r="M2061" s="44" t="str">
        <f ca="1">IF(OR(N2061="", N2061=0), "", IF(N2061&gt;TODAY(), "No prazo", "Atrasado"))</f>
        <v>Atrasado</v>
      </c>
      <c r="N2061" s="44">
        <f>IFERROR(K2061 + VALUE(LEFT(L2061, FIND(" ", L2061) - 1)), "")</f>
        <v>45805</v>
      </c>
      <c r="O2061" s="3">
        <f>IF(_xlfn.DAYS(K2061,J2061)&lt;0, "Aguardando OC", _xlfn.DAYS(K2061,J2061))</f>
        <v>8</v>
      </c>
      <c r="P2061" s="195">
        <v>403487</v>
      </c>
      <c r="Q2061" s="12"/>
      <c r="R2061" s="195">
        <v>168234</v>
      </c>
      <c r="S2061" s="69">
        <v>221</v>
      </c>
      <c r="T2061" s="135" t="s">
        <v>1029</v>
      </c>
      <c r="U2061" s="120">
        <v>1105.26</v>
      </c>
      <c r="V2061" s="69">
        <v>3465</v>
      </c>
      <c r="W2061" s="43" t="str">
        <f>IFERROR(VLOOKUP(V2061, Fornecedores!A:C, 3, FALSE), "")</f>
        <v>MAQNELSON AGRICOLA L</v>
      </c>
      <c r="X2061" s="43" t="str">
        <f>IFERROR(VLOOKUP(V2061, Fornecedores!A:E, 5, FALSE), "")</f>
        <v>Itumbiara</v>
      </c>
      <c r="Y2061" s="43" t="str">
        <f>IFERROR(VLOOKUP(V2061, Fornecedores!A:F, 6, FALSE), "")</f>
        <v>GO</v>
      </c>
      <c r="Z2061" s="14" t="str">
        <f>IF(H2061=0, "Pedido entregue!", "Pendente")</f>
        <v>Pedido entregue!</v>
      </c>
      <c r="AA2061"/>
      <c r="AB2061" s="58" t="str">
        <f>IF(Z2061="Pedido Entregue!", IF(AA2061=1, "Retirado do Almoxarifado", IF(AA2061=2, "Material devolvido", "Aguardando retirada")), IF(Z2061="Pendente", "Entrega pendente", ""))</f>
        <v>Aguardando retirada</v>
      </c>
      <c r="AC2061" s="18">
        <v>1</v>
      </c>
      <c r="AD2061" s="18">
        <f>AC2061/SUMIF($P:$P,P2061,$AC:$AC)</f>
        <v>1</v>
      </c>
      <c r="AE2061" s="18">
        <f>IF(R2061=0,0,AC2061/SUMIF($R:$R,R2061,$AC:$AC))</f>
        <v>4.7619047619047616E-2</v>
      </c>
      <c r="AF2061" s="18">
        <f>IF(R2061=0,1,0)</f>
        <v>0</v>
      </c>
      <c r="AH2061" t="str">
        <f>TEXT(J2061,"MMMM")</f>
        <v>maio</v>
      </c>
    </row>
    <row r="2062" spans="1:34" ht="12.75" hidden="1" customHeight="1" x14ac:dyDescent="0.25">
      <c r="A2062" s="90" t="str">
        <f>IF(C2062="Oficina Diversos","Oficina Geral",
IF(ISNUMBER(FIND("Estoque - Colhedoras",C2062)),"Colhedoras",IF(ISNUMBER(FIND("Caldeiraria",C2062)),"Caldeiraria",IF(ISNUMBER(FIND("Borracharia",C2062)),"Borracharia",IF(ISNUMBER(FIND("Lubrificação",C2062)),"Lubrificação",
IF(ISNUMBER(FIND("Estoque - Carregadeiras",C2062)),"Carregadeiras",IF(ISNUMBER(FIND("Estoque - Veic. Leves",C2062)),"Veic. Leves",
IF(ISNUMBER(FIND("Estoque - Caminhões",C2062)),"Caminhões",IF(ISNUMBER(FIND("Estoque - Transbordos",C2062)),"Transbordos",
IF(ISNUMBER(FIND("Estoque - Tratores",C2062)),"Tratores",
IF(ISNUMBER(FIND("Estoque - Máquinas pesadas",C2062)),"Máquinas pesadas",
IF(ISNUMBER(FIND("Estoque - Reboques",C2062)),"Reboques",
IF(C2062="Estoque","Estoque",
IF(AND(ISNUMBER(C2062),C2062&gt;1000,C2062&lt;2000),"Caminhões",
IF(AND(ISNUMBER(C2062),C2062&gt;2000,C2062&lt;3000),"Tratores",
IF(AND(ISNUMBER(C2062),C2062&gt;3000,C2062&lt;4000),"Carregadeiras",
IF(AND(ISNUMBER(C2062),C2062&gt;4000,C2062&lt;5000),"Máquinas pesadas",
IF(AND(ISNUMBER(C2062),C2062&gt;5000,C2062&lt;6000),"Colhedoras",
IF(AND(ISNUMBER(C2062),C2062&gt;7000,C2062&lt;8000),"Irrigação",
IF(AND(ISNUMBER(C2062),C2062&gt;8000,C2062&lt;9000),"Reboques",IF(AND(ISNUMBER(C2062),C2062&gt;0,C2062&lt;1000),"Veic. Leves","")))))))))))))))))))))</f>
        <v>Tratores</v>
      </c>
      <c r="B2062" s="72"/>
      <c r="C2062" s="2">
        <v>2048</v>
      </c>
      <c r="D2062" s="2">
        <v>86761</v>
      </c>
      <c r="E2062" s="3" t="s">
        <v>734</v>
      </c>
      <c r="F2062" s="14" t="str">
        <f>IF(ISBLANK(K2062), "Apenas Solicitação", "Tem OC")</f>
        <v>Tem OC</v>
      </c>
      <c r="G2062" s="2">
        <v>1</v>
      </c>
      <c r="H2062" s="37">
        <f>G2062-I2062</f>
        <v>0</v>
      </c>
      <c r="I2062" s="38">
        <v>1</v>
      </c>
      <c r="J2062" s="4">
        <v>45755</v>
      </c>
      <c r="K2062" s="180">
        <v>45763</v>
      </c>
      <c r="L2062" s="4"/>
      <c r="M2062" s="44"/>
      <c r="N2062" s="44" t="str">
        <f>IFERROR(K2062 + VALUE(LEFT(L2062, FIND(" ", L2062) - 1)), "")</f>
        <v/>
      </c>
      <c r="O2062" s="3">
        <f>IF(_xlfn.DAYS(K2062,J2062)&lt;0, "Aguardando OC", _xlfn.DAYS(K2062,J2062))</f>
        <v>8</v>
      </c>
      <c r="P2062" s="14">
        <v>398380</v>
      </c>
      <c r="Q2062" s="169">
        <v>1142680</v>
      </c>
      <c r="R2062" s="14">
        <v>166417</v>
      </c>
      <c r="S2062" s="2">
        <v>692</v>
      </c>
      <c r="T2062" s="135" t="s">
        <v>106</v>
      </c>
      <c r="U2062" s="21">
        <v>219.95</v>
      </c>
      <c r="V2062" s="2">
        <v>13341</v>
      </c>
      <c r="W2062" s="43" t="str">
        <f>IFERROR(VLOOKUP(V2062, Fornecedores!A:C, 3, FALSE), "")</f>
        <v>DISMA DISTRIBUIDORA</v>
      </c>
      <c r="X2062" s="43" t="str">
        <f>IFERROR(VLOOKUP(V2062, Fornecedores!A:E, 5, FALSE), "")</f>
        <v>Araçatuba</v>
      </c>
      <c r="Y2062" s="43" t="str">
        <f>IFERROR(VLOOKUP(V2062, Fornecedores!A:F, 6, FALSE), "")</f>
        <v>SP</v>
      </c>
      <c r="Z2062" s="14" t="str">
        <f>IF(H2062=0, "Pedido entregue!", "Pendente")</f>
        <v>Pedido entregue!</v>
      </c>
      <c r="AA2062" s="74">
        <v>1</v>
      </c>
      <c r="AB2062" s="58" t="str">
        <f>IF(Z2062="Pedido Entregue!", IF(AA2062=1, "Retirado do Almoxarifado", IF(AA2062=2, "Material devolvido", "Aguardando retirada")), IF(Z2062="Pendente", "Entrega pendente", ""))</f>
        <v>Retirado do Almoxarifado</v>
      </c>
      <c r="AC2062" s="18">
        <v>1</v>
      </c>
      <c r="AD2062" s="18">
        <f>AC2062/SUMIF($P:$P,P2062,$AC:$AC)</f>
        <v>1</v>
      </c>
      <c r="AE2062" s="18">
        <f>IF(R2062=0,0,AC2062/SUMIF($R:$R,R2062,$AC:$AC))</f>
        <v>6.25E-2</v>
      </c>
      <c r="AF2062" s="18">
        <f>IF(R2062=0,1,0)</f>
        <v>0</v>
      </c>
      <c r="AG2062" s="18">
        <f>IF(R2062=0,#REF!-J2062,0)</f>
        <v>0</v>
      </c>
      <c r="AH2062" t="str">
        <f>TEXT(J2062,"MMMM")</f>
        <v>abril</v>
      </c>
    </row>
    <row r="2063" spans="1:34" ht="12.75" hidden="1" customHeight="1" x14ac:dyDescent="0.25">
      <c r="A2063" s="90" t="str">
        <f>IF(C2063="Oficina Diversos","Oficina Geral",
IF(ISNUMBER(FIND("Estoque - Colhedoras",C2063)),"Colhedoras",IF(ISNUMBER(FIND("Caldeiraria",C2063)),"Caldeiraria",IF(ISNUMBER(FIND("Borracharia",C2063)),"Borracharia",IF(ISNUMBER(FIND("Lubrificação",C2063)),"Lubrificação",
IF(ISNUMBER(FIND("Estoque - Carregadeiras",C2063)),"Carregadeiras",IF(ISNUMBER(FIND("Estoque - Veic. Leves",C2063)),"Veic. Leves",
IF(ISNUMBER(FIND("Estoque - Caminhões",C2063)),"Caminhões",IF(ISNUMBER(FIND("Estoque - Transbordos",C2063)),"Transbordos",
IF(ISNUMBER(FIND("Estoque - Tratores",C2063)),"Tratores",
IF(ISNUMBER(FIND("Estoque - Máquinas pesadas",C2063)),"Máquinas pesadas",
IF(ISNUMBER(FIND("Estoque - Reboques",C2063)),"Reboques",
IF(C2063="Estoque","Estoque",
IF(AND(ISNUMBER(C2063),C2063&gt;1000,C2063&lt;2000),"Caminhões",
IF(AND(ISNUMBER(C2063),C2063&gt;2000,C2063&lt;3000),"Tratores",
IF(AND(ISNUMBER(C2063),C2063&gt;3000,C2063&lt;4000),"Carregadeiras",
IF(AND(ISNUMBER(C2063),C2063&gt;4000,C2063&lt;5000),"Máquinas pesadas",
IF(AND(ISNUMBER(C2063),C2063&gt;5000,C2063&lt;6000),"Colhedoras",
IF(AND(ISNUMBER(C2063),C2063&gt;7000,C2063&lt;8000),"Irrigação",
IF(AND(ISNUMBER(C2063),C2063&gt;8000,C2063&lt;9000),"Reboques",IF(AND(ISNUMBER(C2063),C2063&gt;0,C2063&lt;1000),"Veic. Leves","")))))))))))))))))))))</f>
        <v>Tratores</v>
      </c>
      <c r="B2063" s="72"/>
      <c r="C2063" s="2">
        <v>2048</v>
      </c>
      <c r="D2063" s="2">
        <v>86762</v>
      </c>
      <c r="E2063" s="3" t="s">
        <v>735</v>
      </c>
      <c r="F2063" s="14" t="str">
        <f>IF(ISBLANK(K2063), "Apenas Solicitação", "Tem OC")</f>
        <v>Tem OC</v>
      </c>
      <c r="G2063" s="2">
        <v>1</v>
      </c>
      <c r="H2063" s="37">
        <f>G2063-I2063</f>
        <v>0</v>
      </c>
      <c r="I2063" s="38">
        <v>1</v>
      </c>
      <c r="J2063" s="4">
        <v>45755</v>
      </c>
      <c r="K2063" s="180">
        <v>45763</v>
      </c>
      <c r="L2063" s="4"/>
      <c r="M2063" s="44"/>
      <c r="N2063" s="44" t="str">
        <f>IFERROR(K2063 + VALUE(LEFT(L2063, FIND(" ", L2063) - 1)), "")</f>
        <v/>
      </c>
      <c r="O2063" s="3">
        <f>IF(_xlfn.DAYS(K2063,J2063)&lt;0, "Aguardando OC", _xlfn.DAYS(K2063,J2063))</f>
        <v>8</v>
      </c>
      <c r="P2063" s="14">
        <v>398374</v>
      </c>
      <c r="Q2063" s="169">
        <v>1142680</v>
      </c>
      <c r="R2063" s="14">
        <v>166418</v>
      </c>
      <c r="S2063" s="2">
        <v>692</v>
      </c>
      <c r="T2063" s="135" t="s">
        <v>106</v>
      </c>
      <c r="U2063" s="21">
        <v>1100</v>
      </c>
      <c r="V2063" s="2">
        <v>14487</v>
      </c>
      <c r="W2063" s="43" t="str">
        <f>IFERROR(VLOOKUP(V2063, Fornecedores!A:C, 3, FALSE), "")</f>
        <v xml:space="preserve">FL TRATORES </v>
      </c>
      <c r="X2063" s="43" t="str">
        <f>IFERROR(VLOOKUP(V2063, Fornecedores!A:E, 5, FALSE), "")</f>
        <v>Recife</v>
      </c>
      <c r="Y2063" s="43" t="str">
        <f>IFERROR(VLOOKUP(V2063, Fornecedores!A:F, 6, FALSE), "")</f>
        <v>PE</v>
      </c>
      <c r="Z2063" s="14" t="str">
        <f>IF(H2063=0, "Pedido entregue!", "Pendente")</f>
        <v>Pedido entregue!</v>
      </c>
      <c r="AA2063" s="74">
        <v>1</v>
      </c>
      <c r="AB2063" s="58" t="str">
        <f>IF(Z2063="Pedido Entregue!", IF(AA2063=1, "Retirado do Almoxarifado", IF(AA2063=2, "Material devolvido", "Aguardando retirada")), IF(Z2063="Pendente", "Entrega pendente", ""))</f>
        <v>Retirado do Almoxarifado</v>
      </c>
      <c r="AC2063" s="18">
        <v>1</v>
      </c>
      <c r="AD2063" s="18">
        <f>AC2063/SUMIF($P:$P,P2063,$AC:$AC)</f>
        <v>1</v>
      </c>
      <c r="AE2063" s="18">
        <f>IF(R2063=0,0,AC2063/SUMIF($R:$R,R2063,$AC:$AC))</f>
        <v>0.2</v>
      </c>
      <c r="AF2063" s="18">
        <f>IF(R2063=0,1,0)</f>
        <v>0</v>
      </c>
      <c r="AG2063" s="18">
        <f>IF(R2063=0,#REF!-J2063,0)</f>
        <v>0</v>
      </c>
      <c r="AH2063" t="str">
        <f>TEXT(J2063,"MMMM")</f>
        <v>abril</v>
      </c>
    </row>
    <row r="2064" spans="1:34" ht="12.75" hidden="1" customHeight="1" x14ac:dyDescent="0.25">
      <c r="A2064" s="90" t="str">
        <f>IF(C2064="Oficina Diversos","Oficina Geral",
IF(ISNUMBER(FIND("Estoque - Colhedoras",C2064)),"Colhedoras",IF(ISNUMBER(FIND("Caldeiraria",C2064)),"Caldeiraria",IF(ISNUMBER(FIND("Borracharia",C2064)),"Borracharia",IF(ISNUMBER(FIND("Lubrificação",C2064)),"Lubrificação",
IF(ISNUMBER(FIND("Estoque - Carregadeiras",C2064)),"Carregadeiras",IF(ISNUMBER(FIND("Estoque - Veic. Leves",C2064)),"Veic. Leves",
IF(ISNUMBER(FIND("Estoque - Caminhões",C2064)),"Caminhões",IF(ISNUMBER(FIND("Estoque - Transbordos",C2064)),"Transbordos",
IF(ISNUMBER(FIND("Estoque - Tratores",C2064)),"Tratores",
IF(ISNUMBER(FIND("Estoque - Máquinas pesadas",C2064)),"Máquinas pesadas",
IF(ISNUMBER(FIND("Estoque - Reboques",C2064)),"Reboques",
IF(C2064="Estoque","Estoque",
IF(AND(ISNUMBER(C2064),C2064&gt;1000,C2064&lt;2000),"Caminhões",
IF(AND(ISNUMBER(C2064),C2064&gt;2000,C2064&lt;3000),"Tratores",
IF(AND(ISNUMBER(C2064),C2064&gt;3000,C2064&lt;4000),"Carregadeiras",
IF(AND(ISNUMBER(C2064),C2064&gt;4000,C2064&lt;5000),"Máquinas pesadas",
IF(AND(ISNUMBER(C2064),C2064&gt;5000,C2064&lt;6000),"Colhedoras",
IF(AND(ISNUMBER(C2064),C2064&gt;7000,C2064&lt;8000),"Irrigação",
IF(AND(ISNUMBER(C2064),C2064&gt;8000,C2064&lt;9000),"Reboques",IF(AND(ISNUMBER(C2064),C2064&gt;0,C2064&lt;1000),"Veic. Leves","")))))))))))))))))))))</f>
        <v>Tratores</v>
      </c>
      <c r="B2064" s="72"/>
      <c r="C2064" s="2">
        <v>2048</v>
      </c>
      <c r="D2064" s="2">
        <v>86763</v>
      </c>
      <c r="E2064" s="3" t="s">
        <v>736</v>
      </c>
      <c r="F2064" s="14" t="str">
        <f>IF(ISBLANK(K2064), "Apenas Solicitação", "Tem OC")</f>
        <v>Tem OC</v>
      </c>
      <c r="G2064" s="2">
        <v>1</v>
      </c>
      <c r="H2064" s="37">
        <f>G2064-I2064</f>
        <v>0</v>
      </c>
      <c r="I2064" s="38">
        <v>1</v>
      </c>
      <c r="J2064" s="4">
        <v>45755</v>
      </c>
      <c r="K2064" s="180">
        <v>45763</v>
      </c>
      <c r="L2064" s="4"/>
      <c r="M2064" s="44"/>
      <c r="N2064" s="44" t="str">
        <f>IFERROR(K2064 + VALUE(LEFT(L2064, FIND(" ", L2064) - 1)), "")</f>
        <v/>
      </c>
      <c r="O2064" s="3">
        <f>IF(_xlfn.DAYS(K2064,J2064)&lt;0, "Aguardando OC", _xlfn.DAYS(K2064,J2064))</f>
        <v>8</v>
      </c>
      <c r="P2064" s="14">
        <v>398375</v>
      </c>
      <c r="Q2064" s="169">
        <v>1142680</v>
      </c>
      <c r="R2064" s="14">
        <v>166418</v>
      </c>
      <c r="S2064" s="2">
        <v>692</v>
      </c>
      <c r="T2064" s="135" t="s">
        <v>106</v>
      </c>
      <c r="U2064" s="21">
        <v>690</v>
      </c>
      <c r="V2064" s="2">
        <v>14487</v>
      </c>
      <c r="W2064" s="43" t="str">
        <f>IFERROR(VLOOKUP(V2064, Fornecedores!A:C, 3, FALSE), "")</f>
        <v xml:space="preserve">FL TRATORES </v>
      </c>
      <c r="X2064" s="43" t="str">
        <f>IFERROR(VLOOKUP(V2064, Fornecedores!A:E, 5, FALSE), "")</f>
        <v>Recife</v>
      </c>
      <c r="Y2064" s="43" t="str">
        <f>IFERROR(VLOOKUP(V2064, Fornecedores!A:F, 6, FALSE), "")</f>
        <v>PE</v>
      </c>
      <c r="Z2064" s="14" t="str">
        <f>IF(H2064=0, "Pedido entregue!", "Pendente")</f>
        <v>Pedido entregue!</v>
      </c>
      <c r="AA2064" s="74">
        <v>1</v>
      </c>
      <c r="AB2064" s="58" t="str">
        <f>IF(Z2064="Pedido Entregue!", IF(AA2064=1, "Retirado do Almoxarifado", IF(AA2064=2, "Material devolvido", "Aguardando retirada")), IF(Z2064="Pendente", "Entrega pendente", ""))</f>
        <v>Retirado do Almoxarifado</v>
      </c>
      <c r="AC2064" s="18">
        <v>1</v>
      </c>
      <c r="AD2064" s="18">
        <f>AC2064/SUMIF($P:$P,P2064,$AC:$AC)</f>
        <v>1</v>
      </c>
      <c r="AE2064" s="18">
        <f>IF(R2064=0,0,AC2064/SUMIF($R:$R,R2064,$AC:$AC))</f>
        <v>0.2</v>
      </c>
      <c r="AF2064" s="18">
        <f>IF(R2064=0,1,0)</f>
        <v>0</v>
      </c>
      <c r="AG2064" s="18">
        <f>IF(R2064=0,#REF!-J2064,0)</f>
        <v>0</v>
      </c>
      <c r="AH2064" t="str">
        <f>TEXT(J2064,"MMMM")</f>
        <v>abril</v>
      </c>
    </row>
    <row r="2065" spans="1:34" ht="12.75" hidden="1" customHeight="1" x14ac:dyDescent="0.25">
      <c r="A2065" s="90" t="str">
        <f>IF(C2065="Oficina Diversos","Oficina Geral",
IF(ISNUMBER(FIND("Estoque - Colhedoras",C2065)),"Colhedoras",IF(ISNUMBER(FIND("Caldeiraria",C2065)),"Caldeiraria",IF(ISNUMBER(FIND("Borracharia",C2065)),"Borracharia",IF(ISNUMBER(FIND("Lubrificação",C2065)),"Lubrificação",
IF(ISNUMBER(FIND("Estoque - Carregadeiras",C2065)),"Carregadeiras",IF(ISNUMBER(FIND("Estoque - Veic. Leves",C2065)),"Veic. Leves",
IF(ISNUMBER(FIND("Estoque - Caminhões",C2065)),"Caminhões",IF(ISNUMBER(FIND("Estoque - Transbordos",C2065)),"Transbordos",
IF(ISNUMBER(FIND("Estoque - Tratores",C2065)),"Tratores",
IF(ISNUMBER(FIND("Estoque - Máquinas pesadas",C2065)),"Máquinas pesadas",
IF(ISNUMBER(FIND("Estoque - Reboques",C2065)),"Reboques",
IF(C2065="Estoque","Estoque",
IF(AND(ISNUMBER(C2065),C2065&gt;1000,C2065&lt;2000),"Caminhões",
IF(AND(ISNUMBER(C2065),C2065&gt;2000,C2065&lt;3000),"Tratores",
IF(AND(ISNUMBER(C2065),C2065&gt;3000,C2065&lt;4000),"Carregadeiras",
IF(AND(ISNUMBER(C2065),C2065&gt;4000,C2065&lt;5000),"Máquinas pesadas",
IF(AND(ISNUMBER(C2065),C2065&gt;5000,C2065&lt;6000),"Colhedoras",
IF(AND(ISNUMBER(C2065),C2065&gt;7000,C2065&lt;8000),"Irrigação",
IF(AND(ISNUMBER(C2065),C2065&gt;8000,C2065&lt;9000),"Reboques",IF(AND(ISNUMBER(C2065),C2065&gt;0,C2065&lt;1000),"Veic. Leves","")))))))))))))))))))))</f>
        <v>Tratores</v>
      </c>
      <c r="B2065" s="72"/>
      <c r="C2065" s="2">
        <v>2048</v>
      </c>
      <c r="D2065" s="2">
        <v>86765</v>
      </c>
      <c r="E2065" s="3" t="s">
        <v>737</v>
      </c>
      <c r="F2065" s="14" t="str">
        <f>IF(ISBLANK(K2065), "Apenas Solicitação", "Tem OC")</f>
        <v>Tem OC</v>
      </c>
      <c r="G2065" s="2">
        <v>1</v>
      </c>
      <c r="H2065" s="37">
        <f>G2065-I2065</f>
        <v>0</v>
      </c>
      <c r="I2065" s="38">
        <v>1</v>
      </c>
      <c r="J2065" s="4">
        <v>45755</v>
      </c>
      <c r="K2065" s="180">
        <v>45763</v>
      </c>
      <c r="L2065" s="4"/>
      <c r="M2065" s="44" t="str">
        <f ca="1">IF(OR(N2065="", N2065=0), "", IF(N2065&gt;TODAY(), "No prazo", "Atrasado"))</f>
        <v/>
      </c>
      <c r="N2065" s="44" t="str">
        <f>IFERROR(K2065 + VALUE(LEFT(L2065, FIND(" ", L2065) - 1)), "")</f>
        <v/>
      </c>
      <c r="O2065" s="3">
        <f>IF(_xlfn.DAYS(K2065,J2065)&lt;0, "Aguardando OC", _xlfn.DAYS(K2065,J2065))</f>
        <v>8</v>
      </c>
      <c r="P2065" s="14">
        <v>398378</v>
      </c>
      <c r="Q2065" s="169">
        <v>1142680</v>
      </c>
      <c r="R2065" s="14">
        <v>166464</v>
      </c>
      <c r="S2065" s="2">
        <v>692</v>
      </c>
      <c r="T2065" s="135" t="s">
        <v>106</v>
      </c>
      <c r="U2065" s="21">
        <v>1228</v>
      </c>
      <c r="V2065" s="2">
        <v>13341</v>
      </c>
      <c r="W2065" s="43" t="str">
        <f>IFERROR(VLOOKUP(V2065, Fornecedores!A:C, 3, FALSE), "")</f>
        <v>DISMA DISTRIBUIDORA</v>
      </c>
      <c r="X2065" s="43" t="str">
        <f>IFERROR(VLOOKUP(V2065, Fornecedores!A:E, 5, FALSE), "")</f>
        <v>Araçatuba</v>
      </c>
      <c r="Y2065" s="43" t="str">
        <f>IFERROR(VLOOKUP(V2065, Fornecedores!A:F, 6, FALSE), "")</f>
        <v>SP</v>
      </c>
      <c r="Z2065" s="14" t="str">
        <f>IF(H2065=0, "Pedido entregue!", "Pendente")</f>
        <v>Pedido entregue!</v>
      </c>
      <c r="AA2065" s="74">
        <v>1</v>
      </c>
      <c r="AB2065" s="58" t="str">
        <f>IF(Z2065="Pedido Entregue!", IF(AA2065=1, "Retirado do Almoxarifado", IF(AA2065=2, "Material devolvido", "Aguardando retirada")), IF(Z2065="Pendente", "Entrega pendente", ""))</f>
        <v>Retirado do Almoxarifado</v>
      </c>
      <c r="AC2065" s="18">
        <v>1</v>
      </c>
      <c r="AD2065" s="18">
        <f>AC2065/SUMIF($P:$P,P2065,$AC:$AC)</f>
        <v>1</v>
      </c>
      <c r="AE2065" s="18">
        <f>IF(R2065=0,0,AC2065/SUMIF($R:$R,R2065,$AC:$AC))</f>
        <v>0.5</v>
      </c>
      <c r="AF2065" s="18">
        <f>IF(R2065=0,1,0)</f>
        <v>0</v>
      </c>
      <c r="AG2065" s="18">
        <f>IF(R2065=0,#REF!-J2065,0)</f>
        <v>0</v>
      </c>
      <c r="AH2065" t="str">
        <f>TEXT(J2065,"MMMM")</f>
        <v>abril</v>
      </c>
    </row>
    <row r="2066" spans="1:34" ht="12.75" hidden="1" customHeight="1" x14ac:dyDescent="0.25">
      <c r="A2066" s="90" t="str">
        <f>IF(C2066="Oficina Diversos","Oficina Geral",
IF(ISNUMBER(FIND("Estoque - Colhedoras",C2066)),"Colhedoras",IF(ISNUMBER(FIND("Caldeiraria",C2066)),"Caldeiraria",IF(ISNUMBER(FIND("Borracharia",C2066)),"Borracharia",IF(ISNUMBER(FIND("Lubrificação",C2066)),"Lubrificação",
IF(ISNUMBER(FIND("Estoque - Carregadeiras",C2066)),"Carregadeiras",IF(ISNUMBER(FIND("Estoque - Veic. Leves",C2066)),"Veic. Leves",
IF(ISNUMBER(FIND("Estoque - Caminhões",C2066)),"Caminhões",IF(ISNUMBER(FIND("Estoque - Transbordos",C2066)),"Transbordos",
IF(ISNUMBER(FIND("Estoque - Tratores",C2066)),"Tratores",
IF(ISNUMBER(FIND("Estoque - Máquinas pesadas",C2066)),"Máquinas pesadas",
IF(ISNUMBER(FIND("Estoque - Reboques",C2066)),"Reboques",
IF(C2066="Estoque","Estoque",
IF(AND(ISNUMBER(C2066),C2066&gt;1000,C2066&lt;2000),"Caminhões",
IF(AND(ISNUMBER(C2066),C2066&gt;2000,C2066&lt;3000),"Tratores",
IF(AND(ISNUMBER(C2066),C2066&gt;3000,C2066&lt;4000),"Carregadeiras",
IF(AND(ISNUMBER(C2066),C2066&gt;4000,C2066&lt;5000),"Máquinas pesadas",
IF(AND(ISNUMBER(C2066),C2066&gt;5000,C2066&lt;6000),"Colhedoras",
IF(AND(ISNUMBER(C2066),C2066&gt;7000,C2066&lt;8000),"Irrigação",
IF(AND(ISNUMBER(C2066),C2066&gt;8000,C2066&lt;9000),"Reboques",IF(AND(ISNUMBER(C2066),C2066&gt;0,C2066&lt;1000),"Veic. Leves","")))))))))))))))))))))</f>
        <v>Tratores</v>
      </c>
      <c r="B2066" s="72"/>
      <c r="C2066" s="2">
        <v>2048</v>
      </c>
      <c r="D2066" s="2">
        <v>86766</v>
      </c>
      <c r="E2066" s="3" t="s">
        <v>738</v>
      </c>
      <c r="F2066" s="14" t="str">
        <f>IF(ISBLANK(K2066), "Apenas Solicitação", "Tem OC")</f>
        <v>Tem OC</v>
      </c>
      <c r="G2066" s="2">
        <v>1</v>
      </c>
      <c r="H2066" s="37">
        <f>G2066-I2066</f>
        <v>0</v>
      </c>
      <c r="I2066" s="38">
        <v>1</v>
      </c>
      <c r="J2066" s="4">
        <v>45755</v>
      </c>
      <c r="K2066" s="180">
        <v>45763</v>
      </c>
      <c r="L2066" s="4"/>
      <c r="M2066" s="44"/>
      <c r="N2066" s="44" t="str">
        <f>IFERROR(K2066 + VALUE(LEFT(L2066, FIND(" ", L2066) - 1)), "")</f>
        <v/>
      </c>
      <c r="O2066" s="3">
        <f>IF(_xlfn.DAYS(K2066,J2066)&lt;0, "Aguardando OC", _xlfn.DAYS(K2066,J2066))</f>
        <v>8</v>
      </c>
      <c r="P2066" s="14">
        <v>398384</v>
      </c>
      <c r="Q2066" s="169">
        <v>1142680</v>
      </c>
      <c r="R2066" s="14">
        <v>166417</v>
      </c>
      <c r="S2066" s="2">
        <v>692</v>
      </c>
      <c r="T2066" s="135" t="s">
        <v>106</v>
      </c>
      <c r="U2066" s="21">
        <v>2198</v>
      </c>
      <c r="V2066" s="2">
        <v>13341</v>
      </c>
      <c r="W2066" s="43" t="str">
        <f>IFERROR(VLOOKUP(V2066, Fornecedores!A:C, 3, FALSE), "")</f>
        <v>DISMA DISTRIBUIDORA</v>
      </c>
      <c r="X2066" s="43" t="str">
        <f>IFERROR(VLOOKUP(V2066, Fornecedores!A:E, 5, FALSE), "")</f>
        <v>Araçatuba</v>
      </c>
      <c r="Y2066" s="43" t="str">
        <f>IFERROR(VLOOKUP(V2066, Fornecedores!A:F, 6, FALSE), "")</f>
        <v>SP</v>
      </c>
      <c r="Z2066" s="14" t="str">
        <f>IF(H2066=0, "Pedido entregue!", "Pendente")</f>
        <v>Pedido entregue!</v>
      </c>
      <c r="AA2066" s="74">
        <v>1</v>
      </c>
      <c r="AB2066" s="58" t="str">
        <f>IF(Z2066="Pedido Entregue!", IF(AA2066=1, "Retirado do Almoxarifado", IF(AA2066=2, "Material devolvido", "Aguardando retirada")), IF(Z2066="Pendente", "Entrega pendente", ""))</f>
        <v>Retirado do Almoxarifado</v>
      </c>
      <c r="AC2066" s="18">
        <v>1</v>
      </c>
      <c r="AD2066" s="18">
        <f>AC2066/SUMIF($P:$P,P2066,$AC:$AC)</f>
        <v>1</v>
      </c>
      <c r="AE2066" s="18">
        <f>IF(R2066=0,0,AC2066/SUMIF($R:$R,R2066,$AC:$AC))</f>
        <v>6.25E-2</v>
      </c>
      <c r="AF2066" s="18">
        <f>IF(R2066=0,1,0)</f>
        <v>0</v>
      </c>
      <c r="AG2066" s="18">
        <f>IF(R2066=0,#REF!-J2066,0)</f>
        <v>0</v>
      </c>
      <c r="AH2066" t="str">
        <f>TEXT(J2066,"MMMM")</f>
        <v>abril</v>
      </c>
    </row>
    <row r="2067" spans="1:34" ht="12.75" hidden="1" customHeight="1" x14ac:dyDescent="0.25">
      <c r="A2067" s="90" t="str">
        <f>IF(C2067="Oficina Diversos","Oficina Geral",
IF(ISNUMBER(FIND("Estoque - Colhedoras",C2067)),"Colhedoras",IF(ISNUMBER(FIND("Caldeiraria",C2067)),"Caldeiraria",IF(ISNUMBER(FIND("Borracharia",C2067)),"Borracharia",IF(ISNUMBER(FIND("Lubrificação",C2067)),"Lubrificação",
IF(ISNUMBER(FIND("Estoque - Carregadeiras",C2067)),"Carregadeiras",IF(ISNUMBER(FIND("Estoque - Veic. Leves",C2067)),"Veic. Leves",
IF(ISNUMBER(FIND("Estoque - Caminhões",C2067)),"Caminhões",IF(ISNUMBER(FIND("Estoque - Transbordos",C2067)),"Transbordos",
IF(ISNUMBER(FIND("Estoque - Tratores",C2067)),"Tratores",
IF(ISNUMBER(FIND("Estoque - Máquinas pesadas",C2067)),"Máquinas pesadas",
IF(ISNUMBER(FIND("Estoque - Reboques",C2067)),"Reboques",
IF(C2067="Estoque","Estoque",
IF(AND(ISNUMBER(C2067),C2067&gt;1000,C2067&lt;2000),"Caminhões",
IF(AND(ISNUMBER(C2067),C2067&gt;2000,C2067&lt;3000),"Tratores",
IF(AND(ISNUMBER(C2067),C2067&gt;3000,C2067&lt;4000),"Carregadeiras",
IF(AND(ISNUMBER(C2067),C2067&gt;4000,C2067&lt;5000),"Máquinas pesadas",
IF(AND(ISNUMBER(C2067),C2067&gt;5000,C2067&lt;6000),"Colhedoras",
IF(AND(ISNUMBER(C2067),C2067&gt;7000,C2067&lt;8000),"Irrigação",
IF(AND(ISNUMBER(C2067),C2067&gt;8000,C2067&lt;9000),"Reboques",IF(AND(ISNUMBER(C2067),C2067&gt;0,C2067&lt;1000),"Veic. Leves","")))))))))))))))))))))</f>
        <v>Tratores</v>
      </c>
      <c r="B2067" s="72"/>
      <c r="C2067" s="2">
        <v>2048</v>
      </c>
      <c r="D2067" s="2">
        <v>86767</v>
      </c>
      <c r="E2067" s="3" t="s">
        <v>739</v>
      </c>
      <c r="F2067" s="14" t="str">
        <f>IF(ISBLANK(K2067), "Apenas Solicitação", "Tem OC")</f>
        <v>Tem OC</v>
      </c>
      <c r="G2067" s="2">
        <v>1</v>
      </c>
      <c r="H2067" s="37">
        <f>G2067-I2067</f>
        <v>0</v>
      </c>
      <c r="I2067" s="38">
        <v>1</v>
      </c>
      <c r="J2067" s="4">
        <v>45755</v>
      </c>
      <c r="K2067" s="180">
        <v>45763</v>
      </c>
      <c r="L2067" s="4"/>
      <c r="M2067" s="44"/>
      <c r="N2067" s="44" t="str">
        <f>IFERROR(K2067 + VALUE(LEFT(L2067, FIND(" ", L2067) - 1)), "")</f>
        <v/>
      </c>
      <c r="O2067" s="3">
        <f>IF(_xlfn.DAYS(K2067,J2067)&lt;0, "Aguardando OC", _xlfn.DAYS(K2067,J2067))</f>
        <v>8</v>
      </c>
      <c r="P2067" s="14">
        <v>398397</v>
      </c>
      <c r="Q2067" s="169">
        <v>1142680</v>
      </c>
      <c r="R2067" s="14">
        <v>166417</v>
      </c>
      <c r="S2067" s="2">
        <v>692</v>
      </c>
      <c r="T2067" s="135" t="s">
        <v>106</v>
      </c>
      <c r="U2067" s="21">
        <v>345.59</v>
      </c>
      <c r="V2067" s="2">
        <v>13341</v>
      </c>
      <c r="W2067" s="43" t="str">
        <f>IFERROR(VLOOKUP(V2067, Fornecedores!A:C, 3, FALSE), "")</f>
        <v>DISMA DISTRIBUIDORA</v>
      </c>
      <c r="X2067" s="43" t="str">
        <f>IFERROR(VLOOKUP(V2067, Fornecedores!A:E, 5, FALSE), "")</f>
        <v>Araçatuba</v>
      </c>
      <c r="Y2067" s="43" t="str">
        <f>IFERROR(VLOOKUP(V2067, Fornecedores!A:F, 6, FALSE), "")</f>
        <v>SP</v>
      </c>
      <c r="Z2067" s="14" t="str">
        <f>IF(H2067=0, "Pedido entregue!", "Pendente")</f>
        <v>Pedido entregue!</v>
      </c>
      <c r="AA2067" s="74">
        <v>1</v>
      </c>
      <c r="AB2067" s="58" t="str">
        <f>IF(Z2067="Pedido Entregue!", IF(AA2067=1, "Retirado do Almoxarifado", IF(AA2067=2, "Material devolvido", "Aguardando retirada")), IF(Z2067="Pendente", "Entrega pendente", ""))</f>
        <v>Retirado do Almoxarifado</v>
      </c>
      <c r="AC2067" s="18">
        <v>1</v>
      </c>
      <c r="AD2067" s="18">
        <f>AC2067/SUMIF($P:$P,P2067,$AC:$AC)</f>
        <v>1</v>
      </c>
      <c r="AE2067" s="18">
        <f>IF(R2067=0,0,AC2067/SUMIF($R:$R,R2067,$AC:$AC))</f>
        <v>6.25E-2</v>
      </c>
      <c r="AF2067" s="18">
        <f>IF(R2067=0,1,0)</f>
        <v>0</v>
      </c>
      <c r="AG2067" s="18">
        <f>IF(R2067=0,#REF!-J2067,0)</f>
        <v>0</v>
      </c>
      <c r="AH2067" t="str">
        <f>TEXT(J2067,"MMMM")</f>
        <v>abril</v>
      </c>
    </row>
    <row r="2068" spans="1:34" ht="12.75" hidden="1" customHeight="1" x14ac:dyDescent="0.25">
      <c r="A2068" s="90" t="str">
        <f>IF(C2068="Oficina Diversos","Oficina Geral",
IF(ISNUMBER(FIND("Estoque - Colhedoras",C2068)),"Colhedoras",IF(ISNUMBER(FIND("Caldeiraria",C2068)),"Caldeiraria",IF(ISNUMBER(FIND("Borracharia",C2068)),"Borracharia",IF(ISNUMBER(FIND("Lubrificação",C2068)),"Lubrificação",
IF(ISNUMBER(FIND("Estoque - Carregadeiras",C2068)),"Carregadeiras",IF(ISNUMBER(FIND("Estoque - Veic. Leves",C2068)),"Veic. Leves",
IF(ISNUMBER(FIND("Estoque - Caminhões",C2068)),"Caminhões",IF(ISNUMBER(FIND("Estoque - Transbordos",C2068)),"Transbordos",
IF(ISNUMBER(FIND("Estoque - Tratores",C2068)),"Tratores",
IF(ISNUMBER(FIND("Estoque - Máquinas pesadas",C2068)),"Máquinas pesadas",
IF(ISNUMBER(FIND("Estoque - Reboques",C2068)),"Reboques",
IF(C2068="Estoque","Estoque",
IF(AND(ISNUMBER(C2068),C2068&gt;1000,C2068&lt;2000),"Caminhões",
IF(AND(ISNUMBER(C2068),C2068&gt;2000,C2068&lt;3000),"Tratores",
IF(AND(ISNUMBER(C2068),C2068&gt;3000,C2068&lt;4000),"Carregadeiras",
IF(AND(ISNUMBER(C2068),C2068&gt;4000,C2068&lt;5000),"Máquinas pesadas",
IF(AND(ISNUMBER(C2068),C2068&gt;5000,C2068&lt;6000),"Colhedoras",
IF(AND(ISNUMBER(C2068),C2068&gt;7000,C2068&lt;8000),"Irrigação",
IF(AND(ISNUMBER(C2068),C2068&gt;8000,C2068&lt;9000),"Reboques",IF(AND(ISNUMBER(C2068),C2068&gt;0,C2068&lt;1000),"Veic. Leves","")))))))))))))))))))))</f>
        <v>Tratores</v>
      </c>
      <c r="B2068" s="72"/>
      <c r="C2068" s="2">
        <v>2048</v>
      </c>
      <c r="D2068" s="2">
        <v>86772</v>
      </c>
      <c r="E2068" s="3" t="s">
        <v>877</v>
      </c>
      <c r="F2068" s="14" t="str">
        <f>IF(ISBLANK(K2068), "Apenas Solicitação", "Tem OC")</f>
        <v>Tem OC</v>
      </c>
      <c r="G2068" s="2">
        <v>1</v>
      </c>
      <c r="H2068" s="37">
        <f>G2068-I2068</f>
        <v>0</v>
      </c>
      <c r="I2068" s="38">
        <v>1</v>
      </c>
      <c r="J2068" s="4">
        <v>45758</v>
      </c>
      <c r="K2068" s="180">
        <v>45768</v>
      </c>
      <c r="L2068" s="4"/>
      <c r="M2068" s="44"/>
      <c r="N2068" s="44" t="str">
        <f>IFERROR(K2068 + VALUE(LEFT(L2068, FIND(" ", L2068) - 1)), "")</f>
        <v/>
      </c>
      <c r="O2068" s="3">
        <f>IF(_xlfn.DAYS(K2068,J2068)&lt;0, "Aguardando OC", _xlfn.DAYS(K2068,J2068))</f>
        <v>10</v>
      </c>
      <c r="P2068" s="14">
        <v>399244</v>
      </c>
      <c r="Q2068" s="169">
        <v>1144079</v>
      </c>
      <c r="R2068" s="14">
        <v>166532</v>
      </c>
      <c r="S2068" s="2">
        <v>692</v>
      </c>
      <c r="T2068" s="135" t="s">
        <v>106</v>
      </c>
      <c r="U2068" s="21">
        <v>78</v>
      </c>
      <c r="V2068" s="2">
        <v>14487</v>
      </c>
      <c r="W2068" s="43" t="str">
        <f>IFERROR(VLOOKUP(V2068, Fornecedores!A:C, 3, FALSE), "")</f>
        <v xml:space="preserve">FL TRATORES </v>
      </c>
      <c r="X2068" s="43" t="str">
        <f>IFERROR(VLOOKUP(V2068, Fornecedores!A:E, 5, FALSE), "")</f>
        <v>Recife</v>
      </c>
      <c r="Y2068" s="43" t="str">
        <f>IFERROR(VLOOKUP(V2068, Fornecedores!A:F, 6, FALSE), "")</f>
        <v>PE</v>
      </c>
      <c r="Z2068" s="14" t="str">
        <f>IF(H2068=0, "Pedido entregue!", "Pendente")</f>
        <v>Pedido entregue!</v>
      </c>
      <c r="AA2068" s="74">
        <v>1</v>
      </c>
      <c r="AB2068" s="58" t="str">
        <f>IF(Z2068="Pedido Entregue!", IF(AA2068=1, "Retirado do Almoxarifado", IF(AA2068=2, "Material devolvido", "Aguardando retirada")), IF(Z2068="Pendente", "Entrega pendente", ""))</f>
        <v>Retirado do Almoxarifado</v>
      </c>
      <c r="AC2068" s="18">
        <v>1</v>
      </c>
      <c r="AD2068" s="18">
        <f>AC2068/SUMIF($P:$P,P2068,$AC:$AC)</f>
        <v>1</v>
      </c>
      <c r="AE2068" s="18">
        <f>IF(R2068=0,0,AC2068/SUMIF($R:$R,R2068,$AC:$AC))</f>
        <v>0.25</v>
      </c>
      <c r="AF2068" s="18">
        <f>IF(R2068=0,1,0)</f>
        <v>0</v>
      </c>
      <c r="AG2068" s="18">
        <f>IF(R2068=0,#REF!-J2068,0)</f>
        <v>0</v>
      </c>
      <c r="AH2068" t="str">
        <f>TEXT(J2068,"MMMM")</f>
        <v>abril</v>
      </c>
    </row>
    <row r="2069" spans="1:34" ht="12.75" hidden="1" customHeight="1" x14ac:dyDescent="0.25">
      <c r="A2069" s="90" t="str">
        <f>IF(C2069="Oficina Diversos","Oficina Geral",
IF(ISNUMBER(FIND("Estoque - Colhedoras",C2069)),"Colhedoras",IF(ISNUMBER(FIND("Caldeiraria",C2069)),"Caldeiraria",IF(ISNUMBER(FIND("Borracharia",C2069)),"Borracharia",IF(ISNUMBER(FIND("Lubrificação",C2069)),"Lubrificação",
IF(ISNUMBER(FIND("Estoque - Carregadeiras",C2069)),"Carregadeiras",IF(ISNUMBER(FIND("Estoque - Veic. Leves",C2069)),"Veic. Leves",
IF(ISNUMBER(FIND("Estoque - Caminhões",C2069)),"Caminhões",IF(ISNUMBER(FIND("Estoque - Transbordos",C2069)),"Transbordos",
IF(ISNUMBER(FIND("Estoque - Tratores",C2069)),"Tratores",
IF(ISNUMBER(FIND("Estoque - Máquinas pesadas",C2069)),"Máquinas pesadas",
IF(ISNUMBER(FIND("Estoque - Reboques",C2069)),"Reboques",
IF(C2069="Estoque","Estoque",
IF(AND(ISNUMBER(C2069),C2069&gt;1000,C2069&lt;2000),"Caminhões",
IF(AND(ISNUMBER(C2069),C2069&gt;2000,C2069&lt;3000),"Tratores",
IF(AND(ISNUMBER(C2069),C2069&gt;3000,C2069&lt;4000),"Carregadeiras",
IF(AND(ISNUMBER(C2069),C2069&gt;4000,C2069&lt;5000),"Máquinas pesadas",
IF(AND(ISNUMBER(C2069),C2069&gt;5000,C2069&lt;6000),"Colhedoras",
IF(AND(ISNUMBER(C2069),C2069&gt;7000,C2069&lt;8000),"Irrigação",
IF(AND(ISNUMBER(C2069),C2069&gt;8000,C2069&lt;9000),"Reboques",IF(AND(ISNUMBER(C2069),C2069&gt;0,C2069&lt;1000),"Veic. Leves","")))))))))))))))))))))</f>
        <v>Colhedoras</v>
      </c>
      <c r="B2069" s="72"/>
      <c r="C2069" s="2">
        <v>5004</v>
      </c>
      <c r="D2069" s="2">
        <v>86785</v>
      </c>
      <c r="E2069" s="3" t="s">
        <v>693</v>
      </c>
      <c r="F2069" s="14" t="str">
        <f>IF(ISBLANK(K2069), "Apenas Solicitação", "Tem OC")</f>
        <v>Tem OC</v>
      </c>
      <c r="G2069" s="2">
        <v>1</v>
      </c>
      <c r="H2069" s="37">
        <f>G2069-I2069</f>
        <v>0</v>
      </c>
      <c r="I2069" s="38">
        <v>1</v>
      </c>
      <c r="J2069" s="4">
        <v>45688</v>
      </c>
      <c r="K2069" s="180">
        <v>45694</v>
      </c>
      <c r="L2069" s="4"/>
      <c r="M2069" s="44"/>
      <c r="N2069" s="44" t="str">
        <f>IFERROR(K2069 + VALUE(LEFT(L2069, FIND(" ", L2069) - 1)), "")</f>
        <v/>
      </c>
      <c r="O2069" s="3">
        <f>IF(_xlfn.DAYS(K2069,J2069)&lt;0, "Aguardando OC", _xlfn.DAYS(K2069,J2069))</f>
        <v>6</v>
      </c>
      <c r="P2069" s="14">
        <v>390802</v>
      </c>
      <c r="Q2069" s="169">
        <v>1123165</v>
      </c>
      <c r="R2069" s="14">
        <v>163789</v>
      </c>
      <c r="S2069" s="42">
        <v>119</v>
      </c>
      <c r="T2069" s="150" t="s">
        <v>557</v>
      </c>
      <c r="U2069" s="21">
        <v>8564.61</v>
      </c>
      <c r="V2069" s="2">
        <v>3465</v>
      </c>
      <c r="W2069" s="43" t="str">
        <f>IFERROR(VLOOKUP(V2069, Fornecedores!A:C, 3, FALSE), "")</f>
        <v>MAQNELSON AGRICOLA L</v>
      </c>
      <c r="X2069" s="43" t="str">
        <f>IFERROR(VLOOKUP(V2069, Fornecedores!A:E, 5, FALSE), "")</f>
        <v>Itumbiara</v>
      </c>
      <c r="Y2069" s="43" t="str">
        <f>IFERROR(VLOOKUP(V2069, Fornecedores!A:F, 6, FALSE), "")</f>
        <v>GO</v>
      </c>
      <c r="Z2069" s="14" t="str">
        <f>IF(H2069=0, "Pedido entregue!", "Pendente")</f>
        <v>Pedido entregue!</v>
      </c>
      <c r="AA2069" s="74"/>
      <c r="AB2069" s="58" t="str">
        <f>IF(Z2069="Pedido Entregue!", IF(AA2069=1, "Retirado do Almoxarifado", IF(AA2069=2, "Material devolvido", "Aguardando retirada")), IF(Z2069="Pendente", "Entrega pendente", ""))</f>
        <v>Aguardando retirada</v>
      </c>
      <c r="AC2069" s="18">
        <v>1</v>
      </c>
      <c r="AD2069" s="18">
        <f>AC2069/SUMIF($P:$P,P2069,$AC:$AC)</f>
        <v>1</v>
      </c>
      <c r="AE2069" s="18">
        <f>IF(R2069=0,0,AC2069/SUMIF($R:$R,R2069,$AC:$AC))</f>
        <v>0.33333333333333331</v>
      </c>
      <c r="AF2069" s="18">
        <f>IF(R2069=0,1,0)</f>
        <v>0</v>
      </c>
      <c r="AG2069" s="18">
        <f>IF(R2069=0,#REF!-J2069,0)</f>
        <v>0</v>
      </c>
      <c r="AH2069" t="str">
        <f>TEXT(J2069,"MMMM")</f>
        <v>janeiro</v>
      </c>
    </row>
    <row r="2070" spans="1:34" ht="12.75" customHeight="1" x14ac:dyDescent="0.25">
      <c r="A2070" s="90" t="str">
        <f>IF(C2070="Oficina Diversos","Oficina Geral",
IF(ISNUMBER(FIND("Estoque - Colhedoras",C2070)),"Colhedoras",IF(ISNUMBER(FIND("Caldeiraria",C2070)),"Caldeiraria",IF(ISNUMBER(FIND("Borracharia",C2070)),"Borracharia",IF(ISNUMBER(FIND("Lubrificação",C2070)),"Lubrificação",
IF(ISNUMBER(FIND("Estoque - Carregadeiras",C2070)),"Carregadeiras",IF(ISNUMBER(FIND("Estoque - Veic. Leves",C2070)),"Veic. Leves",
IF(ISNUMBER(FIND("Estoque - Caminhões",C2070)),"Caminhões",IF(ISNUMBER(FIND("Estoque - Transbordos",C2070)),"Transbordos",
IF(ISNUMBER(FIND("Estoque - Tratores",C2070)),"Tratores",
IF(ISNUMBER(FIND("Estoque - Máquinas pesadas",C2070)),"Máquinas pesadas",
IF(ISNUMBER(FIND("Estoque - Reboques",C2070)),"Reboques",
IF(C2070="Estoque","Estoque",
IF(AND(ISNUMBER(C2070),C2070&gt;1000,C2070&lt;2000),"Caminhões",
IF(AND(ISNUMBER(C2070),C2070&gt;2000,C2070&lt;3000),"Tratores",
IF(AND(ISNUMBER(C2070),C2070&gt;3000,C2070&lt;4000),"Carregadeiras",
IF(AND(ISNUMBER(C2070),C2070&gt;4000,C2070&lt;5000),"Máquinas pesadas",
IF(AND(ISNUMBER(C2070),C2070&gt;5000,C2070&lt;6000),"Colhedoras",
IF(AND(ISNUMBER(C2070),C2070&gt;7000,C2070&lt;8000),"Irrigação",
IF(AND(ISNUMBER(C2070),C2070&gt;8000,C2070&lt;9000),"Reboques",IF(AND(ISNUMBER(C2070),C2070&gt;0,C2070&lt;1000),"Veic. Leves","")))))))))))))))))))))</f>
        <v>Tratores</v>
      </c>
      <c r="C2070" s="113">
        <v>2025</v>
      </c>
      <c r="D2070" s="2">
        <v>86788</v>
      </c>
      <c r="E2070" s="3" t="s">
        <v>20606</v>
      </c>
      <c r="F2070" s="101" t="str">
        <f>IF(ISBLANK(K2070), "Apenas Solicitação", "Tem OC")</f>
        <v>Tem OC</v>
      </c>
      <c r="G2070" s="2">
        <v>1</v>
      </c>
      <c r="H2070" s="102">
        <f>G2070-I2070</f>
        <v>1</v>
      </c>
      <c r="I2070" s="103"/>
      <c r="J2070" s="4">
        <v>45821</v>
      </c>
      <c r="K2070" s="180">
        <v>45842</v>
      </c>
      <c r="L2070" s="3" t="s">
        <v>20166</v>
      </c>
      <c r="M2070" s="104" t="str">
        <f ca="1">IF(OR(N2070="", N2070=0), "", IF(N2070&gt;TODAY(), "No prazo", "Atrasado"))</f>
        <v>Atrasado</v>
      </c>
      <c r="N2070" s="104">
        <f>IFERROR(K2070 + VALUE(LEFT(L2070, FIND(" ", L2070) - 1)), "")</f>
        <v>45846</v>
      </c>
      <c r="O2070" s="105">
        <f>IF(_xlfn.DAYS(K2070,J2070)&lt;0, "Aguardando OC", _xlfn.DAYS(K2070,J2070))</f>
        <v>21</v>
      </c>
      <c r="P2070" s="14">
        <v>407206</v>
      </c>
      <c r="Q2070" s="12"/>
      <c r="R2070" s="14">
        <v>170490</v>
      </c>
      <c r="S2070" s="2">
        <v>221</v>
      </c>
      <c r="T2070" s="135" t="s">
        <v>1029</v>
      </c>
      <c r="U2070" s="21">
        <v>50.55</v>
      </c>
      <c r="V2070" s="2">
        <v>3465</v>
      </c>
      <c r="W2070" s="105" t="str">
        <f>IFERROR(VLOOKUP(V2070, Fornecedores!A:C, 3, FALSE), "")</f>
        <v>MAQNELSON AGRICOLA L</v>
      </c>
      <c r="X2070" s="105" t="str">
        <f>IFERROR(VLOOKUP(V2070, Fornecedores!A:E, 5, FALSE), "")</f>
        <v>Itumbiara</v>
      </c>
      <c r="Y2070" s="105" t="str">
        <f>IFERROR(VLOOKUP(V2070, Fornecedores!A:F, 6, FALSE), "")</f>
        <v>GO</v>
      </c>
      <c r="Z2070" s="101" t="str">
        <f>IF(H2070=0, "Pedido entregue!", "Pendente")</f>
        <v>Pendente</v>
      </c>
      <c r="AB2070" s="132" t="str">
        <f>IF(Z2070="Pedido Entregue!", IF(AA2070=1, "Retirado do Almoxarifado", IF(AA2070=2, "Material devolvido", "Aguardando retirada")), IF(Z2070="Pendente", "Entrega pendente", ""))</f>
        <v>Entrega pendente</v>
      </c>
      <c r="AC2070" s="18">
        <v>1</v>
      </c>
      <c r="AD2070" s="18">
        <f>AC2070/SUMIF($P:$P,P2070,$AC:$AC)</f>
        <v>1</v>
      </c>
      <c r="AE2070" s="18">
        <f>IF(R2070=0,0,AC2070/SUMIF($R:$R,R2070,$AC:$AC))</f>
        <v>1.5625E-2</v>
      </c>
      <c r="AF2070" s="18">
        <f>IF(R2070=0,1,0)</f>
        <v>0</v>
      </c>
      <c r="AH2070" t="str">
        <f>TEXT(J2070,"MMMM")</f>
        <v>junho</v>
      </c>
    </row>
    <row r="2071" spans="1:34" ht="12.75" customHeight="1" x14ac:dyDescent="0.25">
      <c r="A2071" s="90" t="str">
        <f>IF(C2071="Oficina Diversos","Oficina Geral",
IF(ISNUMBER(FIND("Estoque - Colhedoras",C2071)),"Colhedoras",IF(ISNUMBER(FIND("Caldeiraria",C2071)),"Caldeiraria",IF(ISNUMBER(FIND("Borracharia",C2071)),"Borracharia",IF(ISNUMBER(FIND("Lubrificação",C2071)),"Lubrificação",
IF(ISNUMBER(FIND("Estoque - Carregadeiras",C2071)),"Carregadeiras",IF(ISNUMBER(FIND("Estoque - Veic. Leves",C2071)),"Veic. Leves",
IF(ISNUMBER(FIND("Estoque - Caminhões",C2071)),"Caminhões",IF(ISNUMBER(FIND("Estoque - Transbordos",C2071)),"Transbordos",
IF(ISNUMBER(FIND("Estoque - Tratores",C2071)),"Tratores",
IF(ISNUMBER(FIND("Estoque - Máquinas pesadas",C2071)),"Máquinas pesadas",
IF(ISNUMBER(FIND("Estoque - Reboques",C2071)),"Reboques",
IF(C2071="Estoque","Estoque",
IF(AND(ISNUMBER(C2071),C2071&gt;1000,C2071&lt;2000),"Caminhões",
IF(AND(ISNUMBER(C2071),C2071&gt;2000,C2071&lt;3000),"Tratores",
IF(AND(ISNUMBER(C2071),C2071&gt;3000,C2071&lt;4000),"Carregadeiras",
IF(AND(ISNUMBER(C2071),C2071&gt;4000,C2071&lt;5000),"Máquinas pesadas",
IF(AND(ISNUMBER(C2071),C2071&gt;5000,C2071&lt;6000),"Colhedoras",
IF(AND(ISNUMBER(C2071),C2071&gt;7000,C2071&lt;8000),"Irrigação",
IF(AND(ISNUMBER(C2071),C2071&gt;8000,C2071&lt;9000),"Reboques",IF(AND(ISNUMBER(C2071),C2071&gt;0,C2071&lt;1000),"Veic. Leves","")))))))))))))))))))))</f>
        <v>Tratores</v>
      </c>
      <c r="C2071" s="144">
        <v>2064</v>
      </c>
      <c r="D2071" s="143">
        <v>86793</v>
      </c>
      <c r="E2071" s="146" t="s">
        <v>20607</v>
      </c>
      <c r="F2071" s="101" t="str">
        <f>IF(ISBLANK(K2071), "Apenas Solicitação", "Tem OC")</f>
        <v>Apenas Solicitação</v>
      </c>
      <c r="G2071" s="143">
        <v>1</v>
      </c>
      <c r="H2071" s="102">
        <f>G2071-I2071</f>
        <v>1</v>
      </c>
      <c r="I2071" s="103"/>
      <c r="J2071" s="147">
        <v>45821</v>
      </c>
      <c r="K2071" s="200"/>
      <c r="L2071" s="146"/>
      <c r="M2071" s="104" t="str">
        <f ca="1">IF(OR(N2071="", N2071=0), "", IF(N2071&gt;TODAY(), "No prazo", "Atrasado"))</f>
        <v/>
      </c>
      <c r="N2071" s="104" t="str">
        <f>IFERROR(K2071 + VALUE(LEFT(L2071, FIND(" ", L2071) - 1)), "")</f>
        <v/>
      </c>
      <c r="O2071" s="105" t="str">
        <f>IF(_xlfn.DAYS(K2071,J2071)&lt;0, "Aguardando OC", _xlfn.DAYS(K2071,J2071))</f>
        <v>Aguardando OC</v>
      </c>
      <c r="P2071" s="200">
        <v>407286</v>
      </c>
      <c r="Q2071" s="12"/>
      <c r="R2071" s="200">
        <v>0</v>
      </c>
      <c r="S2071" s="143">
        <v>221</v>
      </c>
      <c r="T2071" s="135" t="s">
        <v>1029</v>
      </c>
      <c r="U2071" s="164">
        <v>75.19</v>
      </c>
      <c r="V2071" s="143"/>
      <c r="W2071" s="105" t="str">
        <f>IFERROR(VLOOKUP(V2071, Fornecedores!A:C, 3, FALSE), "")</f>
        <v/>
      </c>
      <c r="X2071" s="105" t="str">
        <f>IFERROR(VLOOKUP(V2071, Fornecedores!A:E, 5, FALSE), "")</f>
        <v/>
      </c>
      <c r="Y2071" s="105" t="str">
        <f>IFERROR(VLOOKUP(V2071, Fornecedores!A:F, 6, FALSE), "")</f>
        <v/>
      </c>
      <c r="Z2071" s="101" t="str">
        <f>IF(H2071=0, "Pedido entregue!", "Pendente")</f>
        <v>Pendente</v>
      </c>
      <c r="AB2071" s="132" t="str">
        <f>IF(Z2071="Pedido Entregue!", IF(AA2071=1, "Retirado do Almoxarifado", IF(AA2071=2, "Material devolvido", "Aguardando retirada")), IF(Z2071="Pendente", "Entrega pendente", ""))</f>
        <v>Entrega pendente</v>
      </c>
      <c r="AC2071" s="18">
        <v>1</v>
      </c>
      <c r="AD2071" s="18">
        <f>AC2071/SUMIF($P:$P,P2071,$AC:$AC)</f>
        <v>1</v>
      </c>
      <c r="AE2071" s="18">
        <f>IF(R2071=0,0,AC2071/SUMIF($R:$R,R2071,$AC:$AC))</f>
        <v>0</v>
      </c>
      <c r="AF2071" s="18">
        <f>IF(R2071=0,1,0)</f>
        <v>1</v>
      </c>
      <c r="AH2071" t="str">
        <f>TEXT(J2071,"MMMM")</f>
        <v>junho</v>
      </c>
    </row>
    <row r="2072" spans="1:34" ht="12.75" hidden="1" customHeight="1" x14ac:dyDescent="0.25">
      <c r="A2072" s="90" t="str">
        <f>IF(C2072="Oficina Diversos","Oficina Geral",
IF(ISNUMBER(FIND("Estoque - Colhedoras",C2072)),"Colhedoras",IF(ISNUMBER(FIND("Caldeiraria",C2072)),"Caldeiraria",IF(ISNUMBER(FIND("Borracharia",C2072)),"Borracharia",IF(ISNUMBER(FIND("Lubrificação",C2072)),"Lubrificação",
IF(ISNUMBER(FIND("Estoque - Carregadeiras",C2072)),"Carregadeiras",IF(ISNUMBER(FIND("Estoque - Veic. Leves",C2072)),"Veic. Leves",
IF(ISNUMBER(FIND("Estoque - Caminhões",C2072)),"Caminhões",IF(ISNUMBER(FIND("Estoque - Transbordos",C2072)),"Transbordos",
IF(ISNUMBER(FIND("Estoque - Tratores",C2072)),"Tratores",
IF(ISNUMBER(FIND("Estoque - Máquinas pesadas",C2072)),"Máquinas pesadas",
IF(ISNUMBER(FIND("Estoque - Reboques",C2072)),"Reboques",
IF(C2072="Estoque","Estoque",
IF(AND(ISNUMBER(C2072),C2072&gt;1000,C2072&lt;2000),"Caminhões",
IF(AND(ISNUMBER(C2072),C2072&gt;2000,C2072&lt;3000),"Tratores",
IF(AND(ISNUMBER(C2072),C2072&gt;3000,C2072&lt;4000),"Carregadeiras",
IF(AND(ISNUMBER(C2072),C2072&gt;4000,C2072&lt;5000),"Máquinas pesadas",
IF(AND(ISNUMBER(C2072),C2072&gt;5000,C2072&lt;6000),"Colhedoras",
IF(AND(ISNUMBER(C2072),C2072&gt;7000,C2072&lt;8000),"Irrigação",
IF(AND(ISNUMBER(C2072),C2072&gt;8000,C2072&lt;9000),"Reboques",IF(AND(ISNUMBER(C2072),C2072&gt;0,C2072&lt;1000),"Veic. Leves","")))))))))))))))))))))</f>
        <v>Veic. Leves</v>
      </c>
      <c r="C2072" s="113">
        <v>57</v>
      </c>
      <c r="D2072" s="113">
        <v>86800</v>
      </c>
      <c r="E2072" s="105" t="s">
        <v>20463</v>
      </c>
      <c r="F2072" s="101" t="str">
        <f>IF(ISBLANK(K2072), "Apenas Solicitação", "Tem OC")</f>
        <v>Tem OC</v>
      </c>
      <c r="G2072" s="2">
        <v>1</v>
      </c>
      <c r="H2072" s="102">
        <f>G2072-I2072</f>
        <v>0</v>
      </c>
      <c r="I2072" s="103">
        <v>1</v>
      </c>
      <c r="J2072" s="4">
        <v>45824</v>
      </c>
      <c r="K2072" s="180">
        <v>45826</v>
      </c>
      <c r="L2072" s="49"/>
      <c r="M2072" s="104" t="str">
        <f ca="1">IF(OR(N2072="", N2072=0), "", IF(N2072&gt;TODAY(), "No prazo", "Atrasado"))</f>
        <v/>
      </c>
      <c r="N2072" s="104" t="str">
        <f>IFERROR(K2072 + VALUE(LEFT(L2072, FIND(" ", L2072) - 1)), "")</f>
        <v/>
      </c>
      <c r="O2072" s="105">
        <f>IF(_xlfn.DAYS(K2072,J2072)&lt;0, "Aguardando OC", _xlfn.DAYS(K2072,J2072))</f>
        <v>2</v>
      </c>
      <c r="P2072" s="14">
        <v>407732</v>
      </c>
      <c r="Q2072" s="12"/>
      <c r="R2072" s="14">
        <v>169527</v>
      </c>
      <c r="S2072" s="2">
        <v>221</v>
      </c>
      <c r="T2072" s="135" t="s">
        <v>1029</v>
      </c>
      <c r="U2072" s="21">
        <v>235.6</v>
      </c>
      <c r="V2072" s="2">
        <v>14446</v>
      </c>
      <c r="W2072" s="105" t="str">
        <f>IFERROR(VLOOKUP(V2072, Fornecedores!A:C, 3, FALSE), "")</f>
        <v>AGROMOTO</v>
      </c>
      <c r="X2072" s="105" t="str">
        <f>IFERROR(VLOOKUP(V2072, Fornecedores!A:E, 5, FALSE), "")</f>
        <v>Jaboatão dos Guararapes</v>
      </c>
      <c r="Y2072" s="105" t="str">
        <f>IFERROR(VLOOKUP(V2072, Fornecedores!A:F, 6, FALSE), "")</f>
        <v>PE</v>
      </c>
      <c r="Z2072" s="101" t="str">
        <f>IF(H2072=0, "Pedido entregue!", "Pendente")</f>
        <v>Pedido entregue!</v>
      </c>
      <c r="AB2072" s="132" t="str">
        <f>IF(Z2072="Pedido Entregue!", IF(AA2072=1, "Retirado do Almoxarifado", IF(AA2072=2, "Material devolvido", "Aguardando retirada")), IF(Z2072="Pendente", "Entrega pendente", ""))</f>
        <v>Aguardando retirada</v>
      </c>
      <c r="AC2072" s="18">
        <v>1</v>
      </c>
      <c r="AD2072" s="18">
        <f>AC2072/SUMIF($P:$P,P2072,$AC:$AC)</f>
        <v>1</v>
      </c>
      <c r="AE2072" s="18">
        <f>IF(R2072=0,0,AC2072/SUMIF($R:$R,R2072,$AC:$AC))</f>
        <v>0.25</v>
      </c>
      <c r="AF2072" s="18">
        <f>IF(R2072=0,1,0)</f>
        <v>0</v>
      </c>
      <c r="AH2072" t="str">
        <f>TEXT(J2072,"MMMM")</f>
        <v>junho</v>
      </c>
    </row>
    <row r="2073" spans="1:34" ht="12.75" customHeight="1" x14ac:dyDescent="0.25">
      <c r="A2073" s="90" t="str">
        <f>IF(C2073="Oficina Diversos","Oficina Geral",
IF(ISNUMBER(FIND("Estoque - Colhedoras",C2073)),"Colhedoras",IF(ISNUMBER(FIND("Caldeiraria",C2073)),"Caldeiraria",IF(ISNUMBER(FIND("Borracharia",C2073)),"Borracharia",IF(ISNUMBER(FIND("Lubrificação",C2073)),"Lubrificação",
IF(ISNUMBER(FIND("Estoque - Carregadeiras",C2073)),"Carregadeiras",IF(ISNUMBER(FIND("Estoque - Veic. Leves",C2073)),"Veic. Leves",
IF(ISNUMBER(FIND("Estoque - Caminhões",C2073)),"Caminhões",IF(ISNUMBER(FIND("Estoque - Transbordos",C2073)),"Transbordos",
IF(ISNUMBER(FIND("Estoque - Tratores",C2073)),"Tratores",
IF(ISNUMBER(FIND("Estoque - Máquinas pesadas",C2073)),"Máquinas pesadas",
IF(ISNUMBER(FIND("Estoque - Reboques",C2073)),"Reboques",
IF(C2073="Estoque","Estoque",
IF(AND(ISNUMBER(C2073),C2073&gt;1000,C2073&lt;2000),"Caminhões",
IF(AND(ISNUMBER(C2073),C2073&gt;2000,C2073&lt;3000),"Tratores",
IF(AND(ISNUMBER(C2073),C2073&gt;3000,C2073&lt;4000),"Carregadeiras",
IF(AND(ISNUMBER(C2073),C2073&gt;4000,C2073&lt;5000),"Máquinas pesadas",
IF(AND(ISNUMBER(C2073),C2073&gt;5000,C2073&lt;6000),"Colhedoras",
IF(AND(ISNUMBER(C2073),C2073&gt;7000,C2073&lt;8000),"Irrigação",
IF(AND(ISNUMBER(C2073),C2073&gt;8000,C2073&lt;9000),"Reboques",IF(AND(ISNUMBER(C2073),C2073&gt;0,C2073&lt;1000),"Veic. Leves","")))))))))))))))))))))</f>
        <v>Reboques</v>
      </c>
      <c r="C2073" s="113" t="s">
        <v>1092</v>
      </c>
      <c r="D2073" s="2">
        <v>86817</v>
      </c>
      <c r="E2073" s="3" t="s">
        <v>20807</v>
      </c>
      <c r="F2073" s="101" t="str">
        <f>IF(ISBLANK(K2073), "Apenas Solicitação", "Tem OC")</f>
        <v>Tem OC</v>
      </c>
      <c r="G2073" s="2">
        <v>6</v>
      </c>
      <c r="H2073" s="102">
        <f>G2073-I2073</f>
        <v>6</v>
      </c>
      <c r="I2073" s="103"/>
      <c r="J2073" s="4">
        <v>45829</v>
      </c>
      <c r="K2073" s="180">
        <v>45842</v>
      </c>
      <c r="L2073" s="3" t="s">
        <v>20155</v>
      </c>
      <c r="M2073" s="104" t="str">
        <f ca="1">IF(OR(N2073="", N2073=0), "", IF(N2073&gt;TODAY(), "No prazo", "Atrasado"))</f>
        <v>Atrasado</v>
      </c>
      <c r="N2073" s="104">
        <f>IFERROR(K2073 + VALUE(LEFT(L2073, FIND(" ", L2073) - 1)), "")</f>
        <v>45843</v>
      </c>
      <c r="O2073" s="105">
        <f>IF(_xlfn.DAYS(K2073,J2073)&lt;0, "Aguardando OC", _xlfn.DAYS(K2073,J2073))</f>
        <v>13</v>
      </c>
      <c r="P2073" s="14">
        <v>408651</v>
      </c>
      <c r="Q2073" s="12"/>
      <c r="R2073" s="14">
        <v>170446</v>
      </c>
      <c r="S2073" s="2">
        <v>221</v>
      </c>
      <c r="T2073" s="135" t="s">
        <v>1029</v>
      </c>
      <c r="U2073" s="21">
        <v>77</v>
      </c>
      <c r="V2073" s="2">
        <v>1264</v>
      </c>
      <c r="W2073" s="105" t="str">
        <f>IFERROR(VLOOKUP(V2073, Fornecedores!A:C, 3, FALSE), "")</f>
        <v xml:space="preserve">INCOMTUBOS          </v>
      </c>
      <c r="X2073" s="105" t="str">
        <f>IFERROR(VLOOKUP(V2073, Fornecedores!A:E, 5, FALSE), "")</f>
        <v>Recife</v>
      </c>
      <c r="Y2073" s="105" t="str">
        <f>IFERROR(VLOOKUP(V2073, Fornecedores!A:F, 6, FALSE), "")</f>
        <v>PE</v>
      </c>
      <c r="Z2073" s="101" t="str">
        <f>IF(H2073=0, "Pedido entregue!", "Pendente")</f>
        <v>Pendente</v>
      </c>
      <c r="AB2073" s="132" t="str">
        <f>IF(Z2073="Pedido Entregue!", IF(AA2073=1, "Retirado do Almoxarifado", IF(AA2073=2, "Material devolvido", "Aguardando retirada")), IF(Z2073="Pendente", "Entrega pendente", ""))</f>
        <v>Entrega pendente</v>
      </c>
      <c r="AC2073" s="18">
        <v>1</v>
      </c>
      <c r="AD2073" s="18">
        <f>AC2073/SUMIF($P:$P,P2073,$AC:$AC)</f>
        <v>1</v>
      </c>
      <c r="AE2073" s="18">
        <f>IF(R2073=0,0,AC2073/SUMIF($R:$R,R2073,$AC:$AC))</f>
        <v>0.5</v>
      </c>
      <c r="AF2073" s="18">
        <f>IF(R2073=0,1,0)</f>
        <v>0</v>
      </c>
      <c r="AH2073" t="str">
        <f>TEXT(J2073,"MMMM")</f>
        <v>junho</v>
      </c>
    </row>
    <row r="2074" spans="1:34" ht="12.75" customHeight="1" x14ac:dyDescent="0.25">
      <c r="A2074" s="90" t="str">
        <f>IF(C2074="Oficina Diversos","Oficina Geral",
IF(ISNUMBER(FIND("Estoque - Colhedoras",C2074)),"Colhedoras",IF(ISNUMBER(FIND("Caldeiraria",C2074)),"Caldeiraria",IF(ISNUMBER(FIND("Borracharia",C2074)),"Borracharia",IF(ISNUMBER(FIND("Lubrificação",C2074)),"Lubrificação",
IF(ISNUMBER(FIND("Estoque - Carregadeiras",C2074)),"Carregadeiras",IF(ISNUMBER(FIND("Estoque - Veic. Leves",C2074)),"Veic. Leves",
IF(ISNUMBER(FIND("Estoque - Caminhões",C2074)),"Caminhões",IF(ISNUMBER(FIND("Estoque - Transbordos",C2074)),"Transbordos",
IF(ISNUMBER(FIND("Estoque - Tratores",C2074)),"Tratores",
IF(ISNUMBER(FIND("Estoque - Máquinas pesadas",C2074)),"Máquinas pesadas",
IF(ISNUMBER(FIND("Estoque - Reboques",C2074)),"Reboques",
IF(C2074="Estoque","Estoque",
IF(AND(ISNUMBER(C2074),C2074&gt;1000,C2074&lt;2000),"Caminhões",
IF(AND(ISNUMBER(C2074),C2074&gt;2000,C2074&lt;3000),"Tratores",
IF(AND(ISNUMBER(C2074),C2074&gt;3000,C2074&lt;4000),"Carregadeiras",
IF(AND(ISNUMBER(C2074),C2074&gt;4000,C2074&lt;5000),"Máquinas pesadas",
IF(AND(ISNUMBER(C2074),C2074&gt;5000,C2074&lt;6000),"Colhedoras",
IF(AND(ISNUMBER(C2074),C2074&gt;7000,C2074&lt;8000),"Irrigação",
IF(AND(ISNUMBER(C2074),C2074&gt;8000,C2074&lt;9000),"Reboques",IF(AND(ISNUMBER(C2074),C2074&gt;0,C2074&lt;1000),"Veic. Leves","")))))))))))))))))))))</f>
        <v>Tratores</v>
      </c>
      <c r="C2074" s="140">
        <v>2064</v>
      </c>
      <c r="D2074" s="139">
        <v>86873</v>
      </c>
      <c r="E2074" s="141" t="s">
        <v>20608</v>
      </c>
      <c r="F2074" s="101" t="str">
        <f>IF(ISBLANK(K2074), "Apenas Solicitação", "Tem OC")</f>
        <v>Apenas Solicitação</v>
      </c>
      <c r="G2074" s="139">
        <v>1</v>
      </c>
      <c r="H2074" s="102">
        <f>G2074-I2074</f>
        <v>1</v>
      </c>
      <c r="I2074" s="103"/>
      <c r="J2074" s="142">
        <v>45821</v>
      </c>
      <c r="K2074" s="199"/>
      <c r="L2074" s="141"/>
      <c r="M2074" s="104" t="str">
        <f ca="1">IF(OR(N2074="", N2074=0), "", IF(N2074&gt;TODAY(), "No prazo", "Atrasado"))</f>
        <v/>
      </c>
      <c r="N2074" s="104" t="str">
        <f>IFERROR(K2074 + VALUE(LEFT(L2074, FIND(" ", L2074) - 1)), "")</f>
        <v/>
      </c>
      <c r="O2074" s="105" t="str">
        <f>IF(_xlfn.DAYS(K2074,J2074)&lt;0, "Aguardando OC", _xlfn.DAYS(K2074,J2074))</f>
        <v>Aguardando OC</v>
      </c>
      <c r="P2074" s="199">
        <v>407309</v>
      </c>
      <c r="Q2074" s="12"/>
      <c r="R2074" s="199">
        <v>0</v>
      </c>
      <c r="S2074" s="139">
        <v>221</v>
      </c>
      <c r="T2074" s="135" t="s">
        <v>1029</v>
      </c>
      <c r="U2074" s="165">
        <v>218.39</v>
      </c>
      <c r="V2074" s="139"/>
      <c r="W2074" s="105" t="str">
        <f>IFERROR(VLOOKUP(V2074, Fornecedores!A:C, 3, FALSE), "")</f>
        <v/>
      </c>
      <c r="X2074" s="105" t="str">
        <f>IFERROR(VLOOKUP(V2074, Fornecedores!A:E, 5, FALSE), "")</f>
        <v/>
      </c>
      <c r="Y2074" s="105" t="str">
        <f>IFERROR(VLOOKUP(V2074, Fornecedores!A:F, 6, FALSE), "")</f>
        <v/>
      </c>
      <c r="Z2074" s="101" t="str">
        <f>IF(H2074=0, "Pedido entregue!", "Pendente")</f>
        <v>Pendente</v>
      </c>
      <c r="AB2074" s="132" t="str">
        <f>IF(Z2074="Pedido Entregue!", IF(AA2074=1, "Retirado do Almoxarifado", IF(AA2074=2, "Material devolvido", "Aguardando retirada")), IF(Z2074="Pendente", "Entrega pendente", ""))</f>
        <v>Entrega pendente</v>
      </c>
      <c r="AC2074" s="18">
        <v>1</v>
      </c>
      <c r="AD2074" s="18">
        <f>AC2074/SUMIF($P:$P,P2074,$AC:$AC)</f>
        <v>1</v>
      </c>
      <c r="AE2074" s="18">
        <f>IF(R2074=0,0,AC2074/SUMIF($R:$R,R2074,$AC:$AC))</f>
        <v>0</v>
      </c>
      <c r="AF2074" s="18">
        <f>IF(R2074=0,1,0)</f>
        <v>1</v>
      </c>
      <c r="AH2074" t="str">
        <f>TEXT(J2074,"MMMM")</f>
        <v>junho</v>
      </c>
    </row>
    <row r="2075" spans="1:34" ht="12.75" customHeight="1" x14ac:dyDescent="0.25">
      <c r="A2075" s="90" t="str">
        <f>IF(C2075="Oficina Diversos","Oficina Geral",
IF(ISNUMBER(FIND("Estoque - Colhedoras",C2075)),"Colhedoras",IF(ISNUMBER(FIND("Caldeiraria",C2075)),"Caldeiraria",IF(ISNUMBER(FIND("Borracharia",C2075)),"Borracharia",IF(ISNUMBER(FIND("Lubrificação",C2075)),"Lubrificação",
IF(ISNUMBER(FIND("Estoque - Carregadeiras",C2075)),"Carregadeiras",IF(ISNUMBER(FIND("Estoque - Veic. Leves",C2075)),"Veic. Leves",
IF(ISNUMBER(FIND("Estoque - Caminhões",C2075)),"Caminhões",IF(ISNUMBER(FIND("Estoque - Transbordos",C2075)),"Transbordos",
IF(ISNUMBER(FIND("Estoque - Tratores",C2075)),"Tratores",
IF(ISNUMBER(FIND("Estoque - Máquinas pesadas",C2075)),"Máquinas pesadas",
IF(ISNUMBER(FIND("Estoque - Reboques",C2075)),"Reboques",
IF(C2075="Estoque","Estoque",
IF(AND(ISNUMBER(C2075),C2075&gt;1000,C2075&lt;2000),"Caminhões",
IF(AND(ISNUMBER(C2075),C2075&gt;2000,C2075&lt;3000),"Tratores",
IF(AND(ISNUMBER(C2075),C2075&gt;3000,C2075&lt;4000),"Carregadeiras",
IF(AND(ISNUMBER(C2075),C2075&gt;4000,C2075&lt;5000),"Máquinas pesadas",
IF(AND(ISNUMBER(C2075),C2075&gt;5000,C2075&lt;6000),"Colhedoras",
IF(AND(ISNUMBER(C2075),C2075&gt;7000,C2075&lt;8000),"Irrigação",
IF(AND(ISNUMBER(C2075),C2075&gt;8000,C2075&lt;9000),"Reboques",IF(AND(ISNUMBER(C2075),C2075&gt;0,C2075&lt;1000),"Veic. Leves","")))))))))))))))))))))</f>
        <v>Máquinas pesadas</v>
      </c>
      <c r="C2075" s="171">
        <v>4017</v>
      </c>
      <c r="D2075" s="170">
        <v>86917</v>
      </c>
      <c r="E2075" s="173" t="s">
        <v>20993</v>
      </c>
      <c r="F2075" s="101" t="str">
        <f>IF(ISBLANK(K2075), "Apenas Solicitação", "Tem OC")</f>
        <v>Tem OC</v>
      </c>
      <c r="G2075" s="170">
        <v>1</v>
      </c>
      <c r="H2075" s="102">
        <f>G2075-I2075</f>
        <v>1</v>
      </c>
      <c r="I2075" s="103"/>
      <c r="J2075" s="174">
        <v>45841</v>
      </c>
      <c r="K2075" s="213">
        <v>45850</v>
      </c>
      <c r="L2075" s="173" t="s">
        <v>20151</v>
      </c>
      <c r="M2075" s="104" t="str">
        <f ca="1">IF(OR(N2075="", N2075=0), "", IF(N2075&gt;TODAY(), "No prazo", "Atrasado"))</f>
        <v>Atrasado</v>
      </c>
      <c r="N2075" s="104">
        <f>IFERROR(K2075 + VALUE(LEFT(L2075, FIND(" ", L2075) - 1)), "")</f>
        <v>45850</v>
      </c>
      <c r="O2075" s="105">
        <f>IF(_xlfn.DAYS(K2075,J2075)&lt;0, "Aguardando OC", _xlfn.DAYS(K2075,J2075))</f>
        <v>9</v>
      </c>
      <c r="P2075" s="201">
        <v>410073</v>
      </c>
      <c r="Q2075" s="12"/>
      <c r="R2075" s="212">
        <v>170797</v>
      </c>
      <c r="S2075" s="2">
        <v>221</v>
      </c>
      <c r="T2075" s="135" t="s">
        <v>1029</v>
      </c>
      <c r="U2075" s="170">
        <v>776</v>
      </c>
      <c r="V2075" s="170">
        <v>8064</v>
      </c>
      <c r="W2075" s="105" t="str">
        <f>IFERROR(VLOOKUP(V2075, Fornecedores!A:C, 3, FALSE), "")</f>
        <v>LUBRAÇO COMERCIAL</v>
      </c>
      <c r="X2075" s="105" t="str">
        <f>IFERROR(VLOOKUP(V2075, Fornecedores!A:E, 5, FALSE), "")</f>
        <v>São Paulo</v>
      </c>
      <c r="Y2075" s="105" t="str">
        <f>IFERROR(VLOOKUP(V2075, Fornecedores!A:F, 6, FALSE), "")</f>
        <v>SP</v>
      </c>
      <c r="Z2075" s="101" t="str">
        <f>IF(H2075=0, "Pedido entregue!", "Pendente")</f>
        <v>Pendente</v>
      </c>
      <c r="AB2075" s="132" t="str">
        <f>IF(Z2075="Pedido Entregue!", IF(AA2075=1, "Retirado do Almoxarifado", IF(AA2075=2, "Material devolvido", "Aguardando retirada")), IF(Z2075="Pendente", "Entrega pendente", ""))</f>
        <v>Entrega pendente</v>
      </c>
      <c r="AC2075" s="18">
        <v>1</v>
      </c>
      <c r="AD2075" s="18">
        <f>AC2075/SUMIF($P:$P,P2075,$AC:$AC)</f>
        <v>1</v>
      </c>
      <c r="AE2075" s="18">
        <f>IF(R2075=0,0,AC2075/SUMIF($R:$R,R2075,$AC:$AC))</f>
        <v>0.2</v>
      </c>
      <c r="AF2075" s="18">
        <f>IF(R2075=0,1,0)</f>
        <v>0</v>
      </c>
      <c r="AH2075" t="str">
        <f>TEXT(J2075,"MMMM")</f>
        <v>julho</v>
      </c>
    </row>
    <row r="2076" spans="1:34" ht="12.75" hidden="1" customHeight="1" x14ac:dyDescent="0.25">
      <c r="A2076" s="90" t="str">
        <f>IF(C2076="Oficina Diversos","Oficina Geral",
IF(ISNUMBER(FIND("Estoque - Colhedoras",C2076)),"Colhedoras",IF(ISNUMBER(FIND("Caldeiraria",C2076)),"Caldeiraria",IF(ISNUMBER(FIND("Borracharia",C2076)),"Borracharia",IF(ISNUMBER(FIND("Lubrificação",C2076)),"Lubrificação",
IF(ISNUMBER(FIND("Estoque - Carregadeiras",C2076)),"Carregadeiras",IF(ISNUMBER(FIND("Estoque - Veic. Leves",C2076)),"Veic. Leves",
IF(ISNUMBER(FIND("Estoque - Caminhões",C2076)),"Caminhões",IF(ISNUMBER(FIND("Estoque - Transbordos",C2076)),"Transbordos",
IF(ISNUMBER(FIND("Estoque - Tratores",C2076)),"Tratores",
IF(ISNUMBER(FIND("Estoque - Máquinas pesadas",C2076)),"Máquinas pesadas",
IF(ISNUMBER(FIND("Estoque - Reboques",C2076)),"Reboques",
IF(C2076="Estoque","Estoque",
IF(AND(ISNUMBER(C2076),C2076&gt;1000,C2076&lt;2000),"Caminhões",
IF(AND(ISNUMBER(C2076),C2076&gt;2000,C2076&lt;3000),"Tratores",
IF(AND(ISNUMBER(C2076),C2076&gt;3000,C2076&lt;4000),"Carregadeiras",
IF(AND(ISNUMBER(C2076),C2076&gt;4000,C2076&lt;5000),"Máquinas pesadas",
IF(AND(ISNUMBER(C2076),C2076&gt;5000,C2076&lt;6000),"Colhedoras",
IF(AND(ISNUMBER(C2076),C2076&gt;7000,C2076&lt;8000),"Irrigação",
IF(AND(ISNUMBER(C2076),C2076&gt;8000,C2076&lt;9000),"Reboques",IF(AND(ISNUMBER(C2076),C2076&gt;0,C2076&lt;1000),"Veic. Leves","")))))))))))))))))))))</f>
        <v>Caldeiraria</v>
      </c>
      <c r="B2076" s="72"/>
      <c r="C2076" s="2" t="s">
        <v>1093</v>
      </c>
      <c r="D2076" s="2">
        <v>86962</v>
      </c>
      <c r="E2076" s="3" t="s">
        <v>1134</v>
      </c>
      <c r="F2076" s="14" t="str">
        <f>IF(ISBLANK(K2076), "Apenas Solicitação", "Tem OC")</f>
        <v>Tem OC</v>
      </c>
      <c r="G2076" s="2">
        <v>48</v>
      </c>
      <c r="H2076" s="37">
        <f>G2076-I2076</f>
        <v>0</v>
      </c>
      <c r="I2076" s="38">
        <v>48</v>
      </c>
      <c r="J2076" s="4">
        <v>45785</v>
      </c>
      <c r="K2076" s="180">
        <v>45793</v>
      </c>
      <c r="L2076" s="4"/>
      <c r="M2076" s="44"/>
      <c r="N2076" s="44" t="str">
        <f>IFERROR(K2076 + VALUE(LEFT(L2076, FIND(" ", L2076) - 1)), "")</f>
        <v/>
      </c>
      <c r="O2076" s="3">
        <f>IF(_xlfn.DAYS(K2076,J2076)&lt;0, "Aguardando OC", _xlfn.DAYS(K2076,J2076))</f>
        <v>8</v>
      </c>
      <c r="P2076" s="14">
        <v>401756</v>
      </c>
      <c r="Q2076" s="54"/>
      <c r="R2076" s="14">
        <v>167832</v>
      </c>
      <c r="S2076" s="42">
        <v>221</v>
      </c>
      <c r="T2076" s="150" t="s">
        <v>1029</v>
      </c>
      <c r="U2076" s="52">
        <v>372.48</v>
      </c>
      <c r="V2076" s="2">
        <v>5839</v>
      </c>
      <c r="W2076" s="43" t="str">
        <f>IFERROR(VLOOKUP(V2076, Fornecedores!A:C, 3, FALSE), "")</f>
        <v>COMERCIAL GERDAU</v>
      </c>
      <c r="X2076" s="43" t="str">
        <f>IFERROR(VLOOKUP(V2076, Fornecedores!A:E, 5, FALSE), "")</f>
        <v>Cabedelo</v>
      </c>
      <c r="Y2076" s="43" t="str">
        <f>IFERROR(VLOOKUP(V2076, Fornecedores!A:F, 6, FALSE), "")</f>
        <v>PB</v>
      </c>
      <c r="Z2076" s="14" t="str">
        <f>IF(H2076=0, "Pedido entregue!", "Pendente")</f>
        <v>Pedido entregue!</v>
      </c>
      <c r="AA2076" s="74"/>
      <c r="AB2076" s="58" t="str">
        <f>IF(Z2076="Pedido Entregue!", IF(AA2076=1, "Retirado do Almoxarifado", IF(AA2076=2, "Material devolvido", "Aguardando retirada")), IF(Z2076="Pendente", "Entrega pendente", ""))</f>
        <v>Aguardando retirada</v>
      </c>
      <c r="AC2076" s="18">
        <v>1</v>
      </c>
      <c r="AD2076" s="18">
        <f>AC2076/SUMIF($P:$P,P2076,$AC:$AC)</f>
        <v>1</v>
      </c>
      <c r="AE2076" s="18">
        <f>IF(R2076=0,0,AC2076/SUMIF($R:$R,R2076,$AC:$AC))</f>
        <v>0.33333333333333331</v>
      </c>
      <c r="AF2076" s="18">
        <f>IF(R2076=0,1,0)</f>
        <v>0</v>
      </c>
      <c r="AH2076" t="str">
        <f>TEXT(J2076,"MMMM")</f>
        <v>maio</v>
      </c>
    </row>
    <row r="2077" spans="1:34" ht="12.75" hidden="1" customHeight="1" x14ac:dyDescent="0.25">
      <c r="A2077" s="90" t="str">
        <f>IF(C2077="Oficina Diversos","Oficina Geral",
IF(ISNUMBER(FIND("Estoque - Colhedoras",C2077)),"Colhedoras",IF(ISNUMBER(FIND("Caldeiraria",C2077)),"Caldeiraria",IF(ISNUMBER(FIND("Borracharia",C2077)),"Borracharia",IF(ISNUMBER(FIND("Lubrificação",C2077)),"Lubrificação",
IF(ISNUMBER(FIND("Estoque - Carregadeiras",C2077)),"Carregadeiras",IF(ISNUMBER(FIND("Estoque - Veic. Leves",C2077)),"Veic. Leves",
IF(ISNUMBER(FIND("Estoque - Caminhões",C2077)),"Caminhões",IF(ISNUMBER(FIND("Estoque - Transbordos",C2077)),"Transbordos",
IF(ISNUMBER(FIND("Estoque - Tratores",C2077)),"Tratores",
IF(ISNUMBER(FIND("Estoque - Máquinas pesadas",C2077)),"Máquinas pesadas",
IF(ISNUMBER(FIND("Estoque - Reboques",C2077)),"Reboques",
IF(C2077="Estoque","Estoque",
IF(AND(ISNUMBER(C2077),C2077&gt;1000,C2077&lt;2000),"Caminhões",
IF(AND(ISNUMBER(C2077),C2077&gt;2000,C2077&lt;3000),"Tratores",
IF(AND(ISNUMBER(C2077),C2077&gt;3000,C2077&lt;4000),"Carregadeiras",
IF(AND(ISNUMBER(C2077),C2077&gt;4000,C2077&lt;5000),"Máquinas pesadas",
IF(AND(ISNUMBER(C2077),C2077&gt;5000,C2077&lt;6000),"Colhedoras",
IF(AND(ISNUMBER(C2077),C2077&gt;7000,C2077&lt;8000),"Irrigação",
IF(AND(ISNUMBER(C2077),C2077&gt;8000,C2077&lt;9000),"Reboques",IF(AND(ISNUMBER(C2077),C2077&gt;0,C2077&lt;1000),"Veic. Leves","")))))))))))))))))))))</f>
        <v>Caldeiraria</v>
      </c>
      <c r="B2077" s="72"/>
      <c r="C2077" s="2" t="s">
        <v>1093</v>
      </c>
      <c r="D2077" s="2">
        <v>86963</v>
      </c>
      <c r="E2077" s="3" t="s">
        <v>1135</v>
      </c>
      <c r="F2077" s="14" t="str">
        <f>IF(ISBLANK(K2077), "Apenas Solicitação", "Tem OC")</f>
        <v>Tem OC</v>
      </c>
      <c r="G2077" s="2">
        <v>300</v>
      </c>
      <c r="H2077" s="37">
        <f>G2077-I2077</f>
        <v>0</v>
      </c>
      <c r="I2077" s="38">
        <v>300</v>
      </c>
      <c r="J2077" s="4">
        <v>45785</v>
      </c>
      <c r="K2077" s="180">
        <v>45793</v>
      </c>
      <c r="L2077" s="4"/>
      <c r="M2077" s="44" t="str">
        <f ca="1">IF(OR(N2077="", N2077=0), "", IF(N2077&gt;TODAY(), "No prazo", "Atrasado"))</f>
        <v/>
      </c>
      <c r="N2077" s="44" t="str">
        <f>IFERROR(K2077 + VALUE(LEFT(L2077, FIND(" ", L2077) - 1)), "")</f>
        <v/>
      </c>
      <c r="O2077" s="3">
        <f>IF(_xlfn.DAYS(K2077,J2077)&lt;0, "Aguardando OC", _xlfn.DAYS(K2077,J2077))</f>
        <v>8</v>
      </c>
      <c r="P2077" s="14">
        <v>401760</v>
      </c>
      <c r="Q2077" s="54"/>
      <c r="R2077" s="14">
        <v>167831</v>
      </c>
      <c r="S2077" s="42">
        <v>221</v>
      </c>
      <c r="T2077" s="150" t="s">
        <v>1029</v>
      </c>
      <c r="U2077" s="45">
        <v>2304</v>
      </c>
      <c r="V2077" s="2">
        <v>5779</v>
      </c>
      <c r="W2077" s="43" t="str">
        <f>IFERROR(VLOOKUP(V2077, Fornecedores!A:C, 3, FALSE), "")</f>
        <v>ARCELOR MITTAL DISTRIBUIÇÃO</v>
      </c>
      <c r="X2077" s="43" t="str">
        <f>IFERROR(VLOOKUP(V2077, Fornecedores!A:E, 5, FALSE), "")</f>
        <v>Jaboatão dos Guararapes</v>
      </c>
      <c r="Y2077" s="43" t="str">
        <f>IFERROR(VLOOKUP(V2077, Fornecedores!A:F, 6, FALSE), "")</f>
        <v>PE</v>
      </c>
      <c r="Z2077" s="14" t="str">
        <f>IF(H2077=0, "Pedido entregue!", "Pendente")</f>
        <v>Pedido entregue!</v>
      </c>
      <c r="AA2077" s="74"/>
      <c r="AB2077" s="58" t="str">
        <f>IF(Z2077="Pedido Entregue!", IF(AA2077=1, "Retirado do Almoxarifado", IF(AA2077=2, "Material devolvido", "Aguardando retirada")), IF(Z2077="Pendente", "Entrega pendente", ""))</f>
        <v>Aguardando retirada</v>
      </c>
      <c r="AC2077" s="18">
        <v>1</v>
      </c>
      <c r="AD2077" s="18">
        <f>AC2077/SUMIF($P:$P,P2077,$AC:$AC)</f>
        <v>1</v>
      </c>
      <c r="AE2077" s="18">
        <f>IF(R2077=0,0,AC2077/SUMIF($R:$R,R2077,$AC:$AC))</f>
        <v>8.3333333333333329E-2</v>
      </c>
      <c r="AF2077" s="18">
        <f>IF(R2077=0,1,0)</f>
        <v>0</v>
      </c>
      <c r="AH2077" t="str">
        <f>TEXT(J2077,"MMMM")</f>
        <v>maio</v>
      </c>
    </row>
    <row r="2078" spans="1:34" ht="12.75" hidden="1" customHeight="1" x14ac:dyDescent="0.25">
      <c r="A2078" s="90" t="str">
        <f>IF(C2078="Oficina Diversos","Oficina Geral",
IF(ISNUMBER(FIND("Estoque - Colhedoras",C2078)),"Colhedoras",IF(ISNUMBER(FIND("Caldeiraria",C2078)),"Caldeiraria",IF(ISNUMBER(FIND("Borracharia",C2078)),"Borracharia",IF(ISNUMBER(FIND("Lubrificação",C2078)),"Lubrificação",
IF(ISNUMBER(FIND("Estoque - Carregadeiras",C2078)),"Carregadeiras",IF(ISNUMBER(FIND("Estoque - Veic. Leves",C2078)),"Veic. Leves",
IF(ISNUMBER(FIND("Estoque - Caminhões",C2078)),"Caminhões",IF(ISNUMBER(FIND("Estoque - Transbordos",C2078)),"Transbordos",
IF(ISNUMBER(FIND("Estoque - Tratores",C2078)),"Tratores",
IF(ISNUMBER(FIND("Estoque - Máquinas pesadas",C2078)),"Máquinas pesadas",
IF(ISNUMBER(FIND("Estoque - Reboques",C2078)),"Reboques",
IF(C2078="Estoque","Estoque",
IF(AND(ISNUMBER(C2078),C2078&gt;1000,C2078&lt;2000),"Caminhões",
IF(AND(ISNUMBER(C2078),C2078&gt;2000,C2078&lt;3000),"Tratores",
IF(AND(ISNUMBER(C2078),C2078&gt;3000,C2078&lt;4000),"Carregadeiras",
IF(AND(ISNUMBER(C2078),C2078&gt;4000,C2078&lt;5000),"Máquinas pesadas",
IF(AND(ISNUMBER(C2078),C2078&gt;5000,C2078&lt;6000),"Colhedoras",
IF(AND(ISNUMBER(C2078),C2078&gt;7000,C2078&lt;8000),"Irrigação",
IF(AND(ISNUMBER(C2078),C2078&gt;8000,C2078&lt;9000),"Reboques",IF(AND(ISNUMBER(C2078),C2078&gt;0,C2078&lt;1000),"Veic. Leves","")))))))))))))))))))))</f>
        <v>Caldeiraria</v>
      </c>
      <c r="B2078" s="72"/>
      <c r="C2078" s="2" t="s">
        <v>1093</v>
      </c>
      <c r="D2078" s="2">
        <v>86964</v>
      </c>
      <c r="E2078" s="3" t="s">
        <v>1136</v>
      </c>
      <c r="F2078" s="14" t="str">
        <f>IF(ISBLANK(K2078), "Apenas Solicitação", "Tem OC")</f>
        <v>Tem OC</v>
      </c>
      <c r="G2078" s="2">
        <v>215</v>
      </c>
      <c r="H2078" s="37">
        <f>G2078-I2078</f>
        <v>0</v>
      </c>
      <c r="I2078" s="38">
        <v>215</v>
      </c>
      <c r="J2078" s="4">
        <v>45785</v>
      </c>
      <c r="K2078" s="180">
        <v>45793</v>
      </c>
      <c r="L2078" s="4"/>
      <c r="M2078" s="44"/>
      <c r="N2078" s="44" t="str">
        <f>IFERROR(K2078 + VALUE(LEFT(L2078, FIND(" ", L2078) - 1)), "")</f>
        <v/>
      </c>
      <c r="O2078" s="3">
        <f>IF(_xlfn.DAYS(K2078,J2078)&lt;0, "Aguardando OC", _xlfn.DAYS(K2078,J2078))</f>
        <v>8</v>
      </c>
      <c r="P2078" s="14">
        <v>401761</v>
      </c>
      <c r="Q2078" s="54"/>
      <c r="R2078" s="14">
        <v>167831</v>
      </c>
      <c r="S2078" s="42">
        <v>221</v>
      </c>
      <c r="T2078" s="150" t="s">
        <v>1029</v>
      </c>
      <c r="U2078" s="45">
        <v>1651.2</v>
      </c>
      <c r="V2078" s="2">
        <v>5779</v>
      </c>
      <c r="W2078" s="43" t="str">
        <f>IFERROR(VLOOKUP(V2078, Fornecedores!A:C, 3, FALSE), "")</f>
        <v>ARCELOR MITTAL DISTRIBUIÇÃO</v>
      </c>
      <c r="X2078" s="43" t="str">
        <f>IFERROR(VLOOKUP(V2078, Fornecedores!A:E, 5, FALSE), "")</f>
        <v>Jaboatão dos Guararapes</v>
      </c>
      <c r="Y2078" s="43" t="str">
        <f>IFERROR(VLOOKUP(V2078, Fornecedores!A:F, 6, FALSE), "")</f>
        <v>PE</v>
      </c>
      <c r="Z2078" s="14" t="str">
        <f>IF(H2078=0, "Pedido entregue!", "Pendente")</f>
        <v>Pedido entregue!</v>
      </c>
      <c r="AA2078" s="74"/>
      <c r="AB2078" s="58" t="str">
        <f>IF(Z2078="Pedido Entregue!", IF(AA2078=1, "Retirado do Almoxarifado", IF(AA2078=2, "Material devolvido", "Aguardando retirada")), IF(Z2078="Pendente", "Entrega pendente", ""))</f>
        <v>Aguardando retirada</v>
      </c>
      <c r="AC2078" s="18">
        <v>1</v>
      </c>
      <c r="AD2078" s="18">
        <f>AC2078/SUMIF($P:$P,P2078,$AC:$AC)</f>
        <v>1</v>
      </c>
      <c r="AE2078" s="18">
        <f>IF(R2078=0,0,AC2078/SUMIF($R:$R,R2078,$AC:$AC))</f>
        <v>8.3333333333333329E-2</v>
      </c>
      <c r="AF2078" s="18">
        <f>IF(R2078=0,1,0)</f>
        <v>0</v>
      </c>
      <c r="AH2078" t="str">
        <f>TEXT(J2078,"MMMM")</f>
        <v>maio</v>
      </c>
    </row>
    <row r="2079" spans="1:34" ht="12.75" customHeight="1" x14ac:dyDescent="0.25">
      <c r="A2079" s="90" t="str">
        <f>IF(C2079="Oficina Diversos","Oficina Geral",
IF(ISNUMBER(FIND("Estoque - Colhedoras",C2079)),"Colhedoras",IF(ISNUMBER(FIND("Caldeiraria",C2079)),"Caldeiraria",IF(ISNUMBER(FIND("Borracharia",C2079)),"Borracharia",IF(ISNUMBER(FIND("Lubrificação",C2079)),"Lubrificação",
IF(ISNUMBER(FIND("Estoque - Carregadeiras",C2079)),"Carregadeiras",IF(ISNUMBER(FIND("Estoque - Veic. Leves",C2079)),"Veic. Leves",
IF(ISNUMBER(FIND("Estoque - Caminhões",C2079)),"Caminhões",IF(ISNUMBER(FIND("Estoque - Transbordos",C2079)),"Transbordos",
IF(ISNUMBER(FIND("Estoque - Tratores",C2079)),"Tratores",
IF(ISNUMBER(FIND("Estoque - Máquinas pesadas",C2079)),"Máquinas pesadas",
IF(ISNUMBER(FIND("Estoque - Reboques",C2079)),"Reboques",
IF(C2079="Estoque","Estoque",
IF(AND(ISNUMBER(C2079),C2079&gt;1000,C2079&lt;2000),"Caminhões",
IF(AND(ISNUMBER(C2079),C2079&gt;2000,C2079&lt;3000),"Tratores",
IF(AND(ISNUMBER(C2079),C2079&gt;3000,C2079&lt;4000),"Carregadeiras",
IF(AND(ISNUMBER(C2079),C2079&gt;4000,C2079&lt;5000),"Máquinas pesadas",
IF(AND(ISNUMBER(C2079),C2079&gt;5000,C2079&lt;6000),"Colhedoras",
IF(AND(ISNUMBER(C2079),C2079&gt;7000,C2079&lt;8000),"Irrigação",
IF(AND(ISNUMBER(C2079),C2079&gt;8000,C2079&lt;9000),"Reboques",IF(AND(ISNUMBER(C2079),C2079&gt;0,C2079&lt;1000),"Veic. Leves","")))))))))))))))))))))</f>
        <v>Caldeiraria</v>
      </c>
      <c r="B2079" s="72"/>
      <c r="C2079" s="2" t="s">
        <v>1093</v>
      </c>
      <c r="D2079" s="2">
        <v>86965</v>
      </c>
      <c r="E2079" s="3" t="s">
        <v>1137</v>
      </c>
      <c r="F2079" s="14" t="str">
        <f>IF(ISBLANK(K2079), "Apenas Solicitação", "Tem OC")</f>
        <v>Tem OC</v>
      </c>
      <c r="G2079" s="2">
        <v>382</v>
      </c>
      <c r="H2079" s="37">
        <f>G2079-I2079</f>
        <v>382</v>
      </c>
      <c r="I2079" s="38">
        <v>0</v>
      </c>
      <c r="J2079" s="4">
        <v>45785</v>
      </c>
      <c r="K2079" s="180">
        <v>45793</v>
      </c>
      <c r="L2079" s="4"/>
      <c r="M2079" s="44" t="str">
        <f ca="1">IF(OR(N2079="", N2079=0), "", IF(N2079&gt;TODAY(), "No prazo", "Atrasado"))</f>
        <v/>
      </c>
      <c r="N2079" s="44" t="str">
        <f>IFERROR(K2079 + VALUE(LEFT(L2079, FIND(" ", L2079) - 1)), "")</f>
        <v/>
      </c>
      <c r="O2079" s="3">
        <f>IF(_xlfn.DAYS(K2079,J2079)&lt;0, "Aguardando OC", _xlfn.DAYS(K2079,J2079))</f>
        <v>8</v>
      </c>
      <c r="P2079" s="14">
        <v>401763</v>
      </c>
      <c r="Q2079" s="54"/>
      <c r="R2079" s="14">
        <v>167835</v>
      </c>
      <c r="S2079" s="42">
        <v>221</v>
      </c>
      <c r="T2079" s="150" t="s">
        <v>1029</v>
      </c>
      <c r="U2079" s="45">
        <v>3132.4</v>
      </c>
      <c r="V2079" s="2">
        <v>3263</v>
      </c>
      <c r="W2079" s="43" t="str">
        <f>IFERROR(VLOOKUP(V2079, Fornecedores!A:C, 3, FALSE), "")</f>
        <v xml:space="preserve">MR,                 </v>
      </c>
      <c r="X2079" s="43" t="str">
        <f>IFERROR(VLOOKUP(V2079, Fornecedores!A:E, 5, FALSE), "")</f>
        <v>Recife</v>
      </c>
      <c r="Y2079" s="43" t="str">
        <f>IFERROR(VLOOKUP(V2079, Fornecedores!A:F, 6, FALSE), "")</f>
        <v>PE</v>
      </c>
      <c r="Z2079" s="14" t="str">
        <f>IF(H2079=0, "Pedido entregue!", "Pendente")</f>
        <v>Pendente</v>
      </c>
      <c r="AA2079" s="74"/>
      <c r="AB2079" s="58" t="str">
        <f>IF(Z2079="Pedido Entregue!", IF(AA2079=1, "Retirado do Almoxarifado", IF(AA2079=2, "Material devolvido", "Aguardando retirada")), IF(Z2079="Pendente", "Entrega pendente", ""))</f>
        <v>Entrega pendente</v>
      </c>
      <c r="AC2079" s="18">
        <v>1</v>
      </c>
      <c r="AD2079" s="18">
        <f>AC2079/SUMIF($P:$P,P2079,$AC:$AC)</f>
        <v>1</v>
      </c>
      <c r="AE2079" s="18">
        <f>IF(R2079=0,0,AC2079/SUMIF($R:$R,R2079,$AC:$AC))</f>
        <v>0.2</v>
      </c>
      <c r="AF2079" s="18">
        <f>IF(R2079=0,1,0)</f>
        <v>0</v>
      </c>
      <c r="AH2079" t="str">
        <f>TEXT(J2079,"MMMM")</f>
        <v>maio</v>
      </c>
    </row>
    <row r="2080" spans="1:34" ht="12.75" customHeight="1" x14ac:dyDescent="0.25">
      <c r="A2080" s="90" t="str">
        <f>IF(C2080="Oficina Diversos","Oficina Geral",
IF(ISNUMBER(FIND("Estoque - Colhedoras",C2080)),"Colhedoras",IF(ISNUMBER(FIND("Caldeiraria",C2080)),"Caldeiraria",IF(ISNUMBER(FIND("Borracharia",C2080)),"Borracharia",IF(ISNUMBER(FIND("Lubrificação",C2080)),"Lubrificação",
IF(ISNUMBER(FIND("Estoque - Carregadeiras",C2080)),"Carregadeiras",IF(ISNUMBER(FIND("Estoque - Veic. Leves",C2080)),"Veic. Leves",
IF(ISNUMBER(FIND("Estoque - Caminhões",C2080)),"Caminhões",IF(ISNUMBER(FIND("Estoque - Transbordos",C2080)),"Transbordos",
IF(ISNUMBER(FIND("Estoque - Tratores",C2080)),"Tratores",
IF(ISNUMBER(FIND("Estoque - Máquinas pesadas",C2080)),"Máquinas pesadas",
IF(ISNUMBER(FIND("Estoque - Reboques",C2080)),"Reboques",
IF(C2080="Estoque","Estoque",
IF(AND(ISNUMBER(C2080),C2080&gt;1000,C2080&lt;2000),"Caminhões",
IF(AND(ISNUMBER(C2080),C2080&gt;2000,C2080&lt;3000),"Tratores",
IF(AND(ISNUMBER(C2080),C2080&gt;3000,C2080&lt;4000),"Carregadeiras",
IF(AND(ISNUMBER(C2080),C2080&gt;4000,C2080&lt;5000),"Máquinas pesadas",
IF(AND(ISNUMBER(C2080),C2080&gt;5000,C2080&lt;6000),"Colhedoras",
IF(AND(ISNUMBER(C2080),C2080&gt;7000,C2080&lt;8000),"Irrigação",
IF(AND(ISNUMBER(C2080),C2080&gt;8000,C2080&lt;9000),"Reboques",IF(AND(ISNUMBER(C2080),C2080&gt;0,C2080&lt;1000),"Veic. Leves","")))))))))))))))))))))</f>
        <v>Colhedoras</v>
      </c>
      <c r="C2080" s="171" t="s">
        <v>1090</v>
      </c>
      <c r="D2080" s="170">
        <v>87114</v>
      </c>
      <c r="E2080" s="173" t="s">
        <v>25928</v>
      </c>
      <c r="F2080" s="101" t="str">
        <f>IF(ISBLANK(K2080), "Apenas Solicitação", "Tem OC")</f>
        <v>Tem OC</v>
      </c>
      <c r="G2080" s="170">
        <v>2</v>
      </c>
      <c r="H2080" s="102">
        <f>G2080-I2080</f>
        <v>2</v>
      </c>
      <c r="I2080" s="103"/>
      <c r="J2080" s="174">
        <v>45845</v>
      </c>
      <c r="K2080" s="213">
        <v>45853</v>
      </c>
      <c r="L2080" s="173" t="s">
        <v>20152</v>
      </c>
      <c r="M2080" s="104" t="str">
        <f ca="1">IF(OR(N2080="", N2080=0), "", IF(N2080&gt;TODAY(), "No prazo", "Atrasado"))</f>
        <v>Atrasado</v>
      </c>
      <c r="N2080" s="104">
        <f>IFERROR(K2080 + VALUE(LEFT(L2080, FIND(" ", L2080) - 1)), "")</f>
        <v>45854</v>
      </c>
      <c r="O2080" s="105">
        <f>IF(_xlfn.DAYS(K2080,J2080)&lt;0, "Aguardando OC", _xlfn.DAYS(K2080,J2080))</f>
        <v>8</v>
      </c>
      <c r="P2080" s="201">
        <v>410508</v>
      </c>
      <c r="Q2080" s="12"/>
      <c r="R2080" s="212">
        <v>170970</v>
      </c>
      <c r="S2080" s="2">
        <v>221</v>
      </c>
      <c r="T2080" s="135" t="s">
        <v>1029</v>
      </c>
      <c r="U2080" s="170">
        <v>152.1</v>
      </c>
      <c r="V2080" s="170">
        <v>14644</v>
      </c>
      <c r="W2080" s="105" t="str">
        <f>IFERROR(VLOOKUP(V2080, Fornecedores!A:C, 3, FALSE), "")</f>
        <v xml:space="preserve">GEOMAQ </v>
      </c>
      <c r="X2080" s="105" t="str">
        <f>IFERROR(VLOOKUP(V2080, Fornecedores!A:E, 5, FALSE), "")</f>
        <v>São José do Rio Preto</v>
      </c>
      <c r="Y2080" s="105" t="str">
        <f>IFERROR(VLOOKUP(V2080, Fornecedores!A:F, 6, FALSE), "")</f>
        <v>SP</v>
      </c>
      <c r="Z2080" s="101" t="str">
        <f>IF(H2080=0, "Pedido entregue!", "Pendente")</f>
        <v>Pendente</v>
      </c>
      <c r="AB2080" s="132" t="str">
        <f>IF(Z2080="Pedido Entregue!", IF(AA2080=1, "Retirado do Almoxarifado", IF(AA2080=2, "Material devolvido", "Aguardando retirada")), IF(Z2080="Pendente", "Entrega pendente", ""))</f>
        <v>Entrega pendente</v>
      </c>
      <c r="AC2080" s="18">
        <v>1</v>
      </c>
      <c r="AD2080" s="18">
        <f>AC2080/SUMIF($P:$P,P2080,$AC:$AC)</f>
        <v>1</v>
      </c>
      <c r="AE2080" s="18">
        <f>IF(R2080=0,0,AC2080/SUMIF($R:$R,R2080,$AC:$AC))</f>
        <v>1</v>
      </c>
      <c r="AF2080" s="18">
        <f>IF(R2080=0,1,0)</f>
        <v>0</v>
      </c>
      <c r="AH2080" t="str">
        <f>TEXT(J2080,"MMMM")</f>
        <v>julho</v>
      </c>
    </row>
    <row r="2081" spans="1:34" ht="12.75" hidden="1" customHeight="1" x14ac:dyDescent="0.25">
      <c r="A2081" s="90" t="str">
        <f>IF(C2081="Oficina Diversos","Oficina Geral",
IF(ISNUMBER(FIND("Estoque - Colhedoras",C2081)),"Colhedoras",IF(ISNUMBER(FIND("Caldeiraria",C2081)),"Caldeiraria",IF(ISNUMBER(FIND("Borracharia",C2081)),"Borracharia",IF(ISNUMBER(FIND("Lubrificação",C2081)),"Lubrificação",
IF(ISNUMBER(FIND("Estoque - Carregadeiras",C2081)),"Carregadeiras",IF(ISNUMBER(FIND("Estoque - Veic. Leves",C2081)),"Veic. Leves",
IF(ISNUMBER(FIND("Estoque - Caminhões",C2081)),"Caminhões",IF(ISNUMBER(FIND("Estoque - Transbordos",C2081)),"Transbordos",
IF(ISNUMBER(FIND("Estoque - Tratores",C2081)),"Tratores",
IF(ISNUMBER(FIND("Estoque - Máquinas pesadas",C2081)),"Máquinas pesadas",
IF(ISNUMBER(FIND("Estoque - Reboques",C2081)),"Reboques",
IF(C2081="Estoque","Estoque",
IF(AND(ISNUMBER(C2081),C2081&gt;1000,C2081&lt;2000),"Caminhões",
IF(AND(ISNUMBER(C2081),C2081&gt;2000,C2081&lt;3000),"Tratores",
IF(AND(ISNUMBER(C2081),C2081&gt;3000,C2081&lt;4000),"Carregadeiras",
IF(AND(ISNUMBER(C2081),C2081&gt;4000,C2081&lt;5000),"Máquinas pesadas",
IF(AND(ISNUMBER(C2081),C2081&gt;5000,C2081&lt;6000),"Colhedoras",
IF(AND(ISNUMBER(C2081),C2081&gt;7000,C2081&lt;8000),"Irrigação",
IF(AND(ISNUMBER(C2081),C2081&gt;8000,C2081&lt;9000),"Reboques",IF(AND(ISNUMBER(C2081),C2081&gt;0,C2081&lt;1000),"Veic. Leves","")))))))))))))))))))))</f>
        <v>Tratores</v>
      </c>
      <c r="B2081" s="72"/>
      <c r="C2081" s="2">
        <v>2036</v>
      </c>
      <c r="D2081" s="2">
        <v>87185</v>
      </c>
      <c r="E2081" s="10" t="s">
        <v>119</v>
      </c>
      <c r="F2081" s="14" t="str">
        <f>IF(ISBLANK(K2081), "Apenas Solicitação", "Tem OC")</f>
        <v>Tem OC</v>
      </c>
      <c r="G2081" s="2">
        <v>20</v>
      </c>
      <c r="H2081" s="37">
        <f>G2081-I2081</f>
        <v>0</v>
      </c>
      <c r="I2081" s="38">
        <v>20</v>
      </c>
      <c r="J2081" s="4">
        <v>45716</v>
      </c>
      <c r="K2081" s="183">
        <v>45736</v>
      </c>
      <c r="L2081" s="7"/>
      <c r="M2081" s="44"/>
      <c r="N2081" s="44" t="str">
        <f>IFERROR(K2081 + VALUE(LEFT(L2081, FIND(" ", L2081) - 1)), "")</f>
        <v/>
      </c>
      <c r="O2081" s="3">
        <f>IF(_xlfn.DAYS(K2081,J2081)&lt;0, "Aguardando OC", _xlfn.DAYS(K2081,J2081))</f>
        <v>20</v>
      </c>
      <c r="P2081" s="14">
        <v>395894</v>
      </c>
      <c r="Q2081" s="169">
        <v>1136371</v>
      </c>
      <c r="R2081" s="14">
        <v>165334</v>
      </c>
      <c r="S2081" s="2">
        <v>692</v>
      </c>
      <c r="T2081" s="135" t="s">
        <v>106</v>
      </c>
      <c r="U2081" s="21">
        <v>36.6</v>
      </c>
      <c r="V2081" s="2">
        <v>13341</v>
      </c>
      <c r="W2081" s="43" t="str">
        <f>IFERROR(VLOOKUP(V2081, Fornecedores!A:C, 3, FALSE), "")</f>
        <v>DISMA DISTRIBUIDORA</v>
      </c>
      <c r="X2081" s="43" t="str">
        <f>IFERROR(VLOOKUP(V2081, Fornecedores!A:E, 5, FALSE), "")</f>
        <v>Araçatuba</v>
      </c>
      <c r="Y2081" s="43" t="str">
        <f>IFERROR(VLOOKUP(V2081, Fornecedores!A:F, 6, FALSE), "")</f>
        <v>SP</v>
      </c>
      <c r="Z2081" s="14" t="str">
        <f>IF(H2081=0, "Pedido entregue!", "Pendente")</f>
        <v>Pedido entregue!</v>
      </c>
      <c r="AA2081" s="74">
        <v>1</v>
      </c>
      <c r="AB2081" s="58" t="str">
        <f>IF(Z2081="Pedido Entregue!", IF(AA2081=1, "Retirado do Almoxarifado", IF(AA2081=2, "Material devolvido", "Aguardando retirada")), IF(Z2081="Pendente", "Entrega pendente", ""))</f>
        <v>Retirado do Almoxarifado</v>
      </c>
      <c r="AC2081" s="18">
        <v>1</v>
      </c>
      <c r="AD2081" s="18">
        <f>AC2081/SUMIF($P:$P,P2081,$AC:$AC)</f>
        <v>1</v>
      </c>
      <c r="AE2081" s="18">
        <f>IF(R2081=0,0,AC2081/SUMIF($R:$R,R2081,$AC:$AC))</f>
        <v>4.7619047619047616E-2</v>
      </c>
      <c r="AF2081" s="18">
        <f>IF(R2081=0,1,0)</f>
        <v>0</v>
      </c>
      <c r="AG2081" s="18">
        <f>IF(R2081=0,#REF!-J2081,0)</f>
        <v>0</v>
      </c>
      <c r="AH2081" t="str">
        <f>TEXT(J2081,"MMMM")</f>
        <v>fevereiro</v>
      </c>
    </row>
    <row r="2082" spans="1:34" ht="12.75" hidden="1" customHeight="1" x14ac:dyDescent="0.25">
      <c r="A2082" s="90" t="str">
        <f>IF(C2082="Oficina Diversos","Oficina Geral",
IF(ISNUMBER(FIND("Estoque - Colhedoras",C2082)),"Colhedoras",IF(ISNUMBER(FIND("Caldeiraria",C2082)),"Caldeiraria",IF(ISNUMBER(FIND("Borracharia",C2082)),"Borracharia",IF(ISNUMBER(FIND("Lubrificação",C2082)),"Lubrificação",
IF(ISNUMBER(FIND("Estoque - Carregadeiras",C2082)),"Carregadeiras",IF(ISNUMBER(FIND("Estoque - Veic. Leves",C2082)),"Veic. Leves",
IF(ISNUMBER(FIND("Estoque - Caminhões",C2082)),"Caminhões",IF(ISNUMBER(FIND("Estoque - Transbordos",C2082)),"Transbordos",
IF(ISNUMBER(FIND("Estoque - Tratores",C2082)),"Tratores",
IF(ISNUMBER(FIND("Estoque - Máquinas pesadas",C2082)),"Máquinas pesadas",
IF(ISNUMBER(FIND("Estoque - Reboques",C2082)),"Reboques",
IF(C2082="Estoque","Estoque",
IF(AND(ISNUMBER(C2082),C2082&gt;1000,C2082&lt;2000),"Caminhões",
IF(AND(ISNUMBER(C2082),C2082&gt;2000,C2082&lt;3000),"Tratores",
IF(AND(ISNUMBER(C2082),C2082&gt;3000,C2082&lt;4000),"Carregadeiras",
IF(AND(ISNUMBER(C2082),C2082&gt;4000,C2082&lt;5000),"Máquinas pesadas",
IF(AND(ISNUMBER(C2082),C2082&gt;5000,C2082&lt;6000),"Colhedoras",
IF(AND(ISNUMBER(C2082),C2082&gt;7000,C2082&lt;8000),"Irrigação",
IF(AND(ISNUMBER(C2082),C2082&gt;8000,C2082&lt;9000),"Reboques",IF(AND(ISNUMBER(C2082),C2082&gt;0,C2082&lt;1000),"Veic. Leves","")))))))))))))))))))))</f>
        <v>Reboques</v>
      </c>
      <c r="C2082" s="113" t="s">
        <v>1092</v>
      </c>
      <c r="D2082" s="2">
        <v>87294</v>
      </c>
      <c r="E2082" s="3" t="s">
        <v>20808</v>
      </c>
      <c r="F2082" s="101" t="str">
        <f>IF(ISBLANK(K2082), "Apenas Solicitação", "Tem OC")</f>
        <v>Tem OC</v>
      </c>
      <c r="G2082" s="2">
        <v>6</v>
      </c>
      <c r="H2082" s="102">
        <f>G2082-I2082</f>
        <v>0</v>
      </c>
      <c r="I2082" s="103">
        <v>6</v>
      </c>
      <c r="J2082" s="4">
        <v>45829</v>
      </c>
      <c r="K2082" s="180">
        <v>45842</v>
      </c>
      <c r="L2082" s="3" t="s">
        <v>20153</v>
      </c>
      <c r="M2082" s="104" t="str">
        <f ca="1">IF(OR(N2082="", N2082=0), "", IF(N2082&gt;TODAY(), "No prazo", "Atrasado"))</f>
        <v>Atrasado</v>
      </c>
      <c r="N2082" s="104">
        <f>IFERROR(K2082 + VALUE(LEFT(L2082, FIND(" ", L2082) - 1)), "")</f>
        <v>45844</v>
      </c>
      <c r="O2082" s="105">
        <f>IF(_xlfn.DAYS(K2082,J2082)&lt;0, "Aguardando OC", _xlfn.DAYS(K2082,J2082))</f>
        <v>13</v>
      </c>
      <c r="P2082" s="14">
        <v>408649</v>
      </c>
      <c r="Q2082" s="12"/>
      <c r="R2082" s="14">
        <v>170447</v>
      </c>
      <c r="S2082" s="2">
        <v>221</v>
      </c>
      <c r="T2082" s="135" t="s">
        <v>1029</v>
      </c>
      <c r="U2082" s="21">
        <v>53</v>
      </c>
      <c r="V2082" s="2">
        <v>3263</v>
      </c>
      <c r="W2082" s="105" t="str">
        <f>IFERROR(VLOOKUP(V2082, Fornecedores!A:C, 3, FALSE), "")</f>
        <v xml:space="preserve">MR,                 </v>
      </c>
      <c r="X2082" s="105" t="str">
        <f>IFERROR(VLOOKUP(V2082, Fornecedores!A:E, 5, FALSE), "")</f>
        <v>Recife</v>
      </c>
      <c r="Y2082" s="105" t="str">
        <f>IFERROR(VLOOKUP(V2082, Fornecedores!A:F, 6, FALSE), "")</f>
        <v>PE</v>
      </c>
      <c r="Z2082" s="101" t="str">
        <f>IF(H2082=0, "Pedido entregue!", "Pendente")</f>
        <v>Pedido entregue!</v>
      </c>
      <c r="AB2082" s="132" t="str">
        <f>IF(Z2082="Pedido Entregue!", IF(AA2082=1, "Retirado do Almoxarifado", IF(AA2082=2, "Material devolvido", "Aguardando retirada")), IF(Z2082="Pendente", "Entrega pendente", ""))</f>
        <v>Aguardando retirada</v>
      </c>
      <c r="AC2082" s="18">
        <v>1</v>
      </c>
      <c r="AD2082" s="18">
        <f>AC2082/SUMIF($P:$P,P2082,$AC:$AC)</f>
        <v>1</v>
      </c>
      <c r="AE2082" s="18">
        <f>IF(R2082=0,0,AC2082/SUMIF($R:$R,R2082,$AC:$AC))</f>
        <v>0.5</v>
      </c>
      <c r="AF2082" s="18">
        <f>IF(R2082=0,1,0)</f>
        <v>0</v>
      </c>
      <c r="AH2082" t="str">
        <f>TEXT(J2082,"MMMM")</f>
        <v>junho</v>
      </c>
    </row>
    <row r="2083" spans="1:34" ht="12.75" hidden="1" customHeight="1" x14ac:dyDescent="0.25">
      <c r="A2083" s="90" t="str">
        <f>IF(C2083="Oficina Diversos","Oficina Geral",
IF(ISNUMBER(FIND("Estoque - Colhedoras",C2083)),"Colhedoras",IF(ISNUMBER(FIND("Caldeiraria",C2083)),"Caldeiraria",IF(ISNUMBER(FIND("Borracharia",C2083)),"Borracharia",IF(ISNUMBER(FIND("Lubrificação",C2083)),"Lubrificação",
IF(ISNUMBER(FIND("Estoque - Carregadeiras",C2083)),"Carregadeiras",IF(ISNUMBER(FIND("Estoque - Veic. Leves",C2083)),"Veic. Leves",
IF(ISNUMBER(FIND("Estoque - Caminhões",C2083)),"Caminhões",IF(ISNUMBER(FIND("Estoque - Transbordos",C2083)),"Transbordos",
IF(ISNUMBER(FIND("Estoque - Tratores",C2083)),"Tratores",
IF(ISNUMBER(FIND("Estoque - Máquinas pesadas",C2083)),"Máquinas pesadas",
IF(ISNUMBER(FIND("Estoque - Reboques",C2083)),"Reboques",
IF(C2083="Estoque","Estoque",
IF(AND(ISNUMBER(C2083),C2083&gt;1000,C2083&lt;2000),"Caminhões",
IF(AND(ISNUMBER(C2083),C2083&gt;2000,C2083&lt;3000),"Tratores",
IF(AND(ISNUMBER(C2083),C2083&gt;3000,C2083&lt;4000),"Carregadeiras",
IF(AND(ISNUMBER(C2083),C2083&gt;4000,C2083&lt;5000),"Máquinas pesadas",
IF(AND(ISNUMBER(C2083),C2083&gt;5000,C2083&lt;6000),"Colhedoras",
IF(AND(ISNUMBER(C2083),C2083&gt;7000,C2083&lt;8000),"Irrigação",
IF(AND(ISNUMBER(C2083),C2083&gt;8000,C2083&lt;9000),"Reboques",IF(AND(ISNUMBER(C2083),C2083&gt;0,C2083&lt;1000),"Veic. Leves","")))))))))))))))))))))</f>
        <v>Veic. Leves</v>
      </c>
      <c r="C2083" s="113">
        <v>57</v>
      </c>
      <c r="D2083" s="113">
        <v>87429</v>
      </c>
      <c r="E2083" s="105" t="s">
        <v>20464</v>
      </c>
      <c r="F2083" s="101" t="str">
        <f>IF(ISBLANK(K2083), "Apenas Solicitação", "Tem OC")</f>
        <v>Tem OC</v>
      </c>
      <c r="G2083" s="2">
        <v>1</v>
      </c>
      <c r="H2083" s="102">
        <f>G2083-I2083</f>
        <v>0</v>
      </c>
      <c r="I2083" s="103">
        <v>1</v>
      </c>
      <c r="J2083" s="4">
        <v>45824</v>
      </c>
      <c r="K2083" s="180">
        <v>45826</v>
      </c>
      <c r="L2083" s="49"/>
      <c r="M2083" s="104" t="str">
        <f ca="1">IF(OR(N2083="", N2083=0), "", IF(N2083&gt;TODAY(), "No prazo", "Atrasado"))</f>
        <v/>
      </c>
      <c r="N2083" s="104" t="str">
        <f>IFERROR(K2083 + VALUE(LEFT(L2083, FIND(" ", L2083) - 1)), "")</f>
        <v/>
      </c>
      <c r="O2083" s="105">
        <f>IF(_xlfn.DAYS(K2083,J2083)&lt;0, "Aguardando OC", _xlfn.DAYS(K2083,J2083))</f>
        <v>2</v>
      </c>
      <c r="P2083" s="14">
        <v>407733</v>
      </c>
      <c r="Q2083" s="12"/>
      <c r="R2083" s="14">
        <v>169527</v>
      </c>
      <c r="S2083" s="2">
        <v>221</v>
      </c>
      <c r="T2083" s="135" t="s">
        <v>1029</v>
      </c>
      <c r="U2083" s="21">
        <v>118.75</v>
      </c>
      <c r="V2083" s="2">
        <v>14446</v>
      </c>
      <c r="W2083" s="105" t="str">
        <f>IFERROR(VLOOKUP(V2083, Fornecedores!A:C, 3, FALSE), "")</f>
        <v>AGROMOTO</v>
      </c>
      <c r="X2083" s="105" t="str">
        <f>IFERROR(VLOOKUP(V2083, Fornecedores!A:E, 5, FALSE), "")</f>
        <v>Jaboatão dos Guararapes</v>
      </c>
      <c r="Y2083" s="105" t="str">
        <f>IFERROR(VLOOKUP(V2083, Fornecedores!A:F, 6, FALSE), "")</f>
        <v>PE</v>
      </c>
      <c r="Z2083" s="101" t="str">
        <f>IF(H2083=0, "Pedido entregue!", "Pendente")</f>
        <v>Pedido entregue!</v>
      </c>
      <c r="AB2083" s="132" t="str">
        <f>IF(Z2083="Pedido Entregue!", IF(AA2083=1, "Retirado do Almoxarifado", IF(AA2083=2, "Material devolvido", "Aguardando retirada")), IF(Z2083="Pendente", "Entrega pendente", ""))</f>
        <v>Aguardando retirada</v>
      </c>
      <c r="AC2083" s="18">
        <v>1</v>
      </c>
      <c r="AD2083" s="18">
        <f>AC2083/SUMIF($P:$P,P2083,$AC:$AC)</f>
        <v>1</v>
      </c>
      <c r="AE2083" s="18">
        <f>IF(R2083=0,0,AC2083/SUMIF($R:$R,R2083,$AC:$AC))</f>
        <v>0.25</v>
      </c>
      <c r="AF2083" s="18">
        <f>IF(R2083=0,1,0)</f>
        <v>0</v>
      </c>
      <c r="AH2083" t="str">
        <f>TEXT(J2083,"MMMM")</f>
        <v>junho</v>
      </c>
    </row>
    <row r="2084" spans="1:34" ht="12.75" customHeight="1" x14ac:dyDescent="0.25">
      <c r="A2084" s="90" t="str">
        <f>IF(C2084="Oficina Diversos","Oficina Geral",
IF(ISNUMBER(FIND("Estoque - Colhedoras",C2084)),"Colhedoras",IF(ISNUMBER(FIND("Caldeiraria",C2084)),"Caldeiraria",IF(ISNUMBER(FIND("Borracharia",C2084)),"Borracharia",IF(ISNUMBER(FIND("Lubrificação",C2084)),"Lubrificação",
IF(ISNUMBER(FIND("Estoque - Carregadeiras",C2084)),"Carregadeiras",IF(ISNUMBER(FIND("Estoque - Veic. Leves",C2084)),"Veic. Leves",
IF(ISNUMBER(FIND("Estoque - Caminhões",C2084)),"Caminhões",IF(ISNUMBER(FIND("Estoque - Transbordos",C2084)),"Transbordos",
IF(ISNUMBER(FIND("Estoque - Tratores",C2084)),"Tratores",
IF(ISNUMBER(FIND("Estoque - Máquinas pesadas",C2084)),"Máquinas pesadas",
IF(ISNUMBER(FIND("Estoque - Reboques",C2084)),"Reboques",
IF(C2084="Estoque","Estoque",
IF(AND(ISNUMBER(C2084),C2084&gt;1000,C2084&lt;2000),"Caminhões",
IF(AND(ISNUMBER(C2084),C2084&gt;2000,C2084&lt;3000),"Tratores",
IF(AND(ISNUMBER(C2084),C2084&gt;3000,C2084&lt;4000),"Carregadeiras",
IF(AND(ISNUMBER(C2084),C2084&gt;4000,C2084&lt;5000),"Máquinas pesadas",
IF(AND(ISNUMBER(C2084),C2084&gt;5000,C2084&lt;6000),"Colhedoras",
IF(AND(ISNUMBER(C2084),C2084&gt;7000,C2084&lt;8000),"Irrigação",
IF(AND(ISNUMBER(C2084),C2084&gt;8000,C2084&lt;9000),"Reboques",IF(AND(ISNUMBER(C2084),C2084&gt;0,C2084&lt;1000),"Veic. Leves","")))))))))))))))))))))</f>
        <v>Carregadeiras</v>
      </c>
      <c r="B2084" s="72"/>
      <c r="C2084" s="2" t="s">
        <v>1091</v>
      </c>
      <c r="D2084" s="34">
        <v>87547</v>
      </c>
      <c r="E2084" s="36" t="s">
        <v>1055</v>
      </c>
      <c r="F2084" s="14" t="str">
        <f>IF(ISBLANK(K2084), "Apenas Solicitação", "Tem OC")</f>
        <v>Apenas Solicitação</v>
      </c>
      <c r="G2084" s="34">
        <v>4</v>
      </c>
      <c r="H2084" s="37">
        <f>G2084-I2084</f>
        <v>4</v>
      </c>
      <c r="I2084" s="38">
        <v>0</v>
      </c>
      <c r="J2084" s="35">
        <v>45777</v>
      </c>
      <c r="K2084" s="193"/>
      <c r="L2084" s="36"/>
      <c r="M2084" s="44" t="str">
        <f ca="1">IF(OR(N2084="", N2084=0), "", IF(N2084&gt;TODAY(), "No prazo", "Atrasado"))</f>
        <v/>
      </c>
      <c r="N2084" s="44" t="str">
        <f>IFERROR(K2084 + VALUE(LEFT(L2084, FIND(" ", L2084) - 1)), "")</f>
        <v/>
      </c>
      <c r="O2084" s="3" t="str">
        <f>IF(_xlfn.DAYS(K2084,J2084)&lt;0, "Aguardando OC", _xlfn.DAYS(K2084,J2084))</f>
        <v>Aguardando OC</v>
      </c>
      <c r="P2084" s="193">
        <v>400981</v>
      </c>
      <c r="Q2084" s="57"/>
      <c r="R2084" s="193">
        <v>0</v>
      </c>
      <c r="S2084" s="42">
        <v>221</v>
      </c>
      <c r="T2084" s="150" t="s">
        <v>1029</v>
      </c>
      <c r="U2084" s="40">
        <v>35</v>
      </c>
      <c r="V2084" s="34"/>
      <c r="W2084" s="43" t="str">
        <f>IFERROR(VLOOKUP(V2084, Fornecedores!A:C, 3, FALSE), "")</f>
        <v/>
      </c>
      <c r="X2084" s="43" t="str">
        <f>IFERROR(VLOOKUP(V2084, Fornecedores!A:E, 5, FALSE), "")</f>
        <v/>
      </c>
      <c r="Y2084" s="43" t="str">
        <f>IFERROR(VLOOKUP(V2084, Fornecedores!A:F, 6, FALSE), "")</f>
        <v/>
      </c>
      <c r="Z2084" s="14" t="str">
        <f>IF(H2084=0, "Pedido entregue!", "Pendente")</f>
        <v>Pendente</v>
      </c>
      <c r="AA2084" s="74"/>
      <c r="AB2084" s="58" t="str">
        <f>IF(Z2084="Pedido Entregue!", IF(AA2084=1, "Retirado do Almoxarifado", IF(AA2084=2, "Material devolvido", "Aguardando retirada")), IF(Z2084="Pendente", "Entrega pendente", ""))</f>
        <v>Entrega pendente</v>
      </c>
      <c r="AC2084" s="18">
        <v>1</v>
      </c>
      <c r="AD2084" s="18">
        <f>AC2084/SUMIF($P:$P,P2084,$AC:$AC)</f>
        <v>1</v>
      </c>
      <c r="AE2084" s="18">
        <f>IF(R2084=0,0,AC2084/SUMIF($R:$R,R2084,$AC:$AC))</f>
        <v>0</v>
      </c>
      <c r="AF2084" s="18">
        <f>IF(R2084=0,1,0)</f>
        <v>1</v>
      </c>
      <c r="AH2084" t="str">
        <f>TEXT(J2084,"MMMM")</f>
        <v>abril</v>
      </c>
    </row>
    <row r="2085" spans="1:34" ht="12.75" hidden="1" customHeight="1" x14ac:dyDescent="0.25">
      <c r="A2085" s="90" t="str">
        <f>IF(C2085="Oficina Diversos","Oficina Geral",
IF(ISNUMBER(FIND("Estoque - Colhedoras",C2085)),"Colhedoras",IF(ISNUMBER(FIND("Caldeiraria",C2085)),"Caldeiraria",IF(ISNUMBER(FIND("Borracharia",C2085)),"Borracharia",IF(ISNUMBER(FIND("Lubrificação",C2085)),"Lubrificação",
IF(ISNUMBER(FIND("Estoque - Carregadeiras",C2085)),"Carregadeiras",IF(ISNUMBER(FIND("Estoque - Veic. Leves",C2085)),"Veic. Leves",
IF(ISNUMBER(FIND("Estoque - Caminhões",C2085)),"Caminhões",IF(ISNUMBER(FIND("Estoque - Transbordos",C2085)),"Transbordos",
IF(ISNUMBER(FIND("Estoque - Tratores",C2085)),"Tratores",
IF(ISNUMBER(FIND("Estoque - Máquinas pesadas",C2085)),"Máquinas pesadas",
IF(ISNUMBER(FIND("Estoque - Reboques",C2085)),"Reboques",
IF(C2085="Estoque","Estoque",
IF(AND(ISNUMBER(C2085),C2085&gt;1000,C2085&lt;2000),"Caminhões",
IF(AND(ISNUMBER(C2085),C2085&gt;2000,C2085&lt;3000),"Tratores",
IF(AND(ISNUMBER(C2085),C2085&gt;3000,C2085&lt;4000),"Carregadeiras",
IF(AND(ISNUMBER(C2085),C2085&gt;4000,C2085&lt;5000),"Máquinas pesadas",
IF(AND(ISNUMBER(C2085),C2085&gt;5000,C2085&lt;6000),"Colhedoras",
IF(AND(ISNUMBER(C2085),C2085&gt;7000,C2085&lt;8000),"Irrigação",
IF(AND(ISNUMBER(C2085),C2085&gt;8000,C2085&lt;9000),"Reboques",IF(AND(ISNUMBER(C2085),C2085&gt;0,C2085&lt;1000),"Veic. Leves","")))))))))))))))))))))</f>
        <v>Colhedoras</v>
      </c>
      <c r="B2085" s="72"/>
      <c r="C2085" s="2">
        <v>5004</v>
      </c>
      <c r="D2085" s="2">
        <v>87653</v>
      </c>
      <c r="E2085" s="3" t="s">
        <v>707</v>
      </c>
      <c r="F2085" s="14" t="str">
        <f>IF(ISBLANK(K2085), "Apenas Solicitação", "Tem OC")</f>
        <v>Tem OC</v>
      </c>
      <c r="G2085" s="2">
        <v>28</v>
      </c>
      <c r="H2085" s="37">
        <f>G2085-I2085</f>
        <v>0</v>
      </c>
      <c r="I2085" s="38">
        <v>28</v>
      </c>
      <c r="J2085" s="4">
        <v>45699</v>
      </c>
      <c r="K2085" s="180">
        <v>45713</v>
      </c>
      <c r="L2085" s="4"/>
      <c r="M2085" s="44"/>
      <c r="N2085" s="44" t="str">
        <f>IFERROR(K2085 + VALUE(LEFT(L2085, FIND(" ", L2085) - 1)), "")</f>
        <v/>
      </c>
      <c r="O2085" s="3">
        <f>IF(_xlfn.DAYS(K2085,J2085)&lt;0, "Aguardando OC", _xlfn.DAYS(K2085,J2085))</f>
        <v>14</v>
      </c>
      <c r="P2085" s="14">
        <v>390817</v>
      </c>
      <c r="Q2085" s="169">
        <v>1127480</v>
      </c>
      <c r="R2085" s="14">
        <v>164682</v>
      </c>
      <c r="S2085" s="42">
        <v>119</v>
      </c>
      <c r="T2085" s="150" t="s">
        <v>557</v>
      </c>
      <c r="U2085" s="21">
        <v>2355.6959999999999</v>
      </c>
      <c r="V2085" s="2">
        <v>13884</v>
      </c>
      <c r="W2085" s="43" t="str">
        <f>IFERROR(VLOOKUP(V2085, Fornecedores!A:C, 3, FALSE), "")</f>
        <v xml:space="preserve">BUSSOLA FERRAMENTAS </v>
      </c>
      <c r="X2085" s="43" t="str">
        <f>IFERROR(VLOOKUP(V2085, Fornecedores!A:E, 5, FALSE), "")</f>
        <v>Matão</v>
      </c>
      <c r="Y2085" s="43" t="str">
        <f>IFERROR(VLOOKUP(V2085, Fornecedores!A:F, 6, FALSE), "")</f>
        <v>SP</v>
      </c>
      <c r="Z2085" s="14" t="str">
        <f>IF(H2085=0, "Pedido entregue!", "Pendente")</f>
        <v>Pedido entregue!</v>
      </c>
      <c r="AA2085" s="74">
        <v>1</v>
      </c>
      <c r="AB2085" s="58" t="str">
        <f>IF(Z2085="Pedido Entregue!", IF(AA2085=1, "Retirado do Almoxarifado", IF(AA2085=2, "Material devolvido", "Aguardando retirada")), IF(Z2085="Pendente", "Entrega pendente", ""))</f>
        <v>Retirado do Almoxarifado</v>
      </c>
      <c r="AC2085" s="18">
        <v>1</v>
      </c>
      <c r="AD2085" s="18">
        <f>AC2085/SUMIF($P:$P,P2085,$AC:$AC)</f>
        <v>1</v>
      </c>
      <c r="AE2085" s="18">
        <f>IF(R2085=0,0,AC2085/SUMIF($R:$R,R2085,$AC:$AC))</f>
        <v>1</v>
      </c>
      <c r="AF2085" s="18">
        <f>IF(R2085=0,1,0)</f>
        <v>0</v>
      </c>
      <c r="AG2085" s="18">
        <f>IF(R2085=0,#REF!-J2085,0)</f>
        <v>0</v>
      </c>
      <c r="AH2085" t="str">
        <f>TEXT(J2085,"MMMM")</f>
        <v>fevereiro</v>
      </c>
    </row>
    <row r="2086" spans="1:34" ht="12.75" customHeight="1" x14ac:dyDescent="0.25">
      <c r="A2086" s="90" t="str">
        <f>IF(C2086="Oficina Diversos","Oficina Geral",
IF(ISNUMBER(FIND("Estoque - Colhedoras",C2086)),"Colhedoras",IF(ISNUMBER(FIND("Caldeiraria",C2086)),"Caldeiraria",IF(ISNUMBER(FIND("Borracharia",C2086)),"Borracharia",IF(ISNUMBER(FIND("Lubrificação",C2086)),"Lubrificação",
IF(ISNUMBER(FIND("Estoque - Carregadeiras",C2086)),"Carregadeiras",IF(ISNUMBER(FIND("Estoque - Veic. Leves",C2086)),"Veic. Leves",
IF(ISNUMBER(FIND("Estoque - Caminhões",C2086)),"Caminhões",IF(ISNUMBER(FIND("Estoque - Transbordos",C2086)),"Transbordos",
IF(ISNUMBER(FIND("Estoque - Tratores",C2086)),"Tratores",
IF(ISNUMBER(FIND("Estoque - Máquinas pesadas",C2086)),"Máquinas pesadas",
IF(ISNUMBER(FIND("Estoque - Reboques",C2086)),"Reboques",
IF(C2086="Estoque","Estoque",
IF(AND(ISNUMBER(C2086),C2086&gt;1000,C2086&lt;2000),"Caminhões",
IF(AND(ISNUMBER(C2086),C2086&gt;2000,C2086&lt;3000),"Tratores",
IF(AND(ISNUMBER(C2086),C2086&gt;3000,C2086&lt;4000),"Carregadeiras",
IF(AND(ISNUMBER(C2086),C2086&gt;4000,C2086&lt;5000),"Máquinas pesadas",
IF(AND(ISNUMBER(C2086),C2086&gt;5000,C2086&lt;6000),"Colhedoras",
IF(AND(ISNUMBER(C2086),C2086&gt;7000,C2086&lt;8000),"Irrigação",
IF(AND(ISNUMBER(C2086),C2086&gt;8000,C2086&lt;9000),"Reboques",IF(AND(ISNUMBER(C2086),C2086&gt;0,C2086&lt;1000),"Veic. Leves","")))))))))))))))))))))</f>
        <v>Veic. Leves</v>
      </c>
      <c r="B2086" s="72"/>
      <c r="C2086" s="2">
        <v>55</v>
      </c>
      <c r="D2086" s="2">
        <v>87859</v>
      </c>
      <c r="E2086" s="3" t="s">
        <v>20125</v>
      </c>
      <c r="F2086" s="14" t="str">
        <f>IF(ISBLANK(K2086), "Apenas Solicitação", "Tem OC")</f>
        <v>Apenas Solicitação</v>
      </c>
      <c r="G2086" s="2">
        <v>1</v>
      </c>
      <c r="H2086" s="37">
        <f>G2086-I2086</f>
        <v>1</v>
      </c>
      <c r="I2086" s="38">
        <v>0</v>
      </c>
      <c r="J2086" s="4">
        <v>45805</v>
      </c>
      <c r="K2086" s="14"/>
      <c r="L2086" s="3"/>
      <c r="M2086" s="44" t="str">
        <f ca="1">IF(OR(N2086="", N2086=0), "", IF(N2086&gt;TODAY(), "No prazo", "Atrasado"))</f>
        <v/>
      </c>
      <c r="N2086" s="44" t="str">
        <f>IFERROR(K2086 + VALUE(LEFT(L2086, FIND(" ", L2086) - 1)), "")</f>
        <v/>
      </c>
      <c r="O2086" s="3" t="str">
        <f>IF(_xlfn.DAYS(K2086,J2086)&lt;0, "Aguardando OC", _xlfn.DAYS(K2086,J2086))</f>
        <v>Aguardando OC</v>
      </c>
      <c r="P2086" s="14">
        <v>405023</v>
      </c>
      <c r="Q2086" s="12"/>
      <c r="R2086" s="14">
        <v>0</v>
      </c>
      <c r="S2086" s="2">
        <v>221</v>
      </c>
      <c r="T2086" s="135" t="s">
        <v>1029</v>
      </c>
      <c r="U2086" s="21">
        <v>0</v>
      </c>
      <c r="V2086" s="2"/>
      <c r="W2086" s="43" t="str">
        <f>IFERROR(VLOOKUP(V2086, Fornecedores!A:C, 3, FALSE), "")</f>
        <v/>
      </c>
      <c r="X2086" s="43" t="str">
        <f>IFERROR(VLOOKUP(V2086, Fornecedores!A:E, 5, FALSE), "")</f>
        <v/>
      </c>
      <c r="Y2086" s="43" t="str">
        <f>IFERROR(VLOOKUP(V2086, Fornecedores!A:F, 6, FALSE), "")</f>
        <v/>
      </c>
      <c r="Z2086" s="14" t="str">
        <f>IF(H2086=0, "Pedido entregue!", "Pendente")</f>
        <v>Pendente</v>
      </c>
      <c r="AA2086" s="74"/>
      <c r="AB2086" s="58" t="str">
        <f>IF(Z2086="Pedido Entregue!", IF(AA2086=1, "Retirado do Almoxarifado", IF(AA2086=2, "Material devolvido", "Aguardando retirada")), IF(Z2086="Pendente", "Entrega pendente", ""))</f>
        <v>Entrega pendente</v>
      </c>
      <c r="AC2086" s="18">
        <v>1</v>
      </c>
      <c r="AD2086" s="18">
        <f>AC2086/SUMIF($P:$P,P2086,$AC:$AC)</f>
        <v>1</v>
      </c>
      <c r="AE2086" s="18">
        <f>IF(R2086=0,0,AC2086/SUMIF($R:$R,R2086,$AC:$AC))</f>
        <v>0</v>
      </c>
      <c r="AF2086" s="18">
        <f>IF(R2086=0,1,0)</f>
        <v>1</v>
      </c>
      <c r="AH2086" t="str">
        <f>TEXT(J2086,"MMMM")</f>
        <v>maio</v>
      </c>
    </row>
    <row r="2087" spans="1:34" ht="12.75" hidden="1" customHeight="1" x14ac:dyDescent="0.25">
      <c r="A2087" s="90" t="str">
        <f>IF(C2087="Oficina Diversos","Oficina Geral",
IF(ISNUMBER(FIND("Estoque - Colhedoras",C2087)),"Colhedoras",IF(ISNUMBER(FIND("Caldeiraria",C2087)),"Caldeiraria",IF(ISNUMBER(FIND("Borracharia",C2087)),"Borracharia",IF(ISNUMBER(FIND("Lubrificação",C2087)),"Lubrificação",
IF(ISNUMBER(FIND("Estoque - Carregadeiras",C2087)),"Carregadeiras",IF(ISNUMBER(FIND("Estoque - Veic. Leves",C2087)),"Veic. Leves",
IF(ISNUMBER(FIND("Estoque - Caminhões",C2087)),"Caminhões",IF(ISNUMBER(FIND("Estoque - Transbordos",C2087)),"Transbordos",
IF(ISNUMBER(FIND("Estoque - Tratores",C2087)),"Tratores",
IF(ISNUMBER(FIND("Estoque - Máquinas pesadas",C2087)),"Máquinas pesadas",
IF(ISNUMBER(FIND("Estoque - Reboques",C2087)),"Reboques",
IF(C2087="Estoque","Estoque",
IF(AND(ISNUMBER(C2087),C2087&gt;1000,C2087&lt;2000),"Caminhões",
IF(AND(ISNUMBER(C2087),C2087&gt;2000,C2087&lt;3000),"Tratores",
IF(AND(ISNUMBER(C2087),C2087&gt;3000,C2087&lt;4000),"Carregadeiras",
IF(AND(ISNUMBER(C2087),C2087&gt;4000,C2087&lt;5000),"Máquinas pesadas",
IF(AND(ISNUMBER(C2087),C2087&gt;5000,C2087&lt;6000),"Colhedoras",
IF(AND(ISNUMBER(C2087),C2087&gt;7000,C2087&lt;8000),"Irrigação",
IF(AND(ISNUMBER(C2087),C2087&gt;8000,C2087&lt;9000),"Reboques",IF(AND(ISNUMBER(C2087),C2087&gt;0,C2087&lt;1000),"Veic. Leves","")))))))))))))))))))))</f>
        <v>Carregadeiras</v>
      </c>
      <c r="B2087" s="72"/>
      <c r="C2087" s="2" t="s">
        <v>20085</v>
      </c>
      <c r="D2087" s="2">
        <v>88063</v>
      </c>
      <c r="E2087" s="3" t="s">
        <v>1306</v>
      </c>
      <c r="F2087" s="14" t="str">
        <f>IF(ISBLANK(K2087), "Apenas Solicitação", "Tem OC")</f>
        <v>Tem OC</v>
      </c>
      <c r="G2087" s="2">
        <v>14</v>
      </c>
      <c r="H2087" s="37">
        <f>G2087-I2087</f>
        <v>0</v>
      </c>
      <c r="I2087" s="38">
        <v>14</v>
      </c>
      <c r="J2087" s="4">
        <v>45786</v>
      </c>
      <c r="K2087" s="180">
        <v>45792</v>
      </c>
      <c r="L2087" s="3" t="s">
        <v>20153</v>
      </c>
      <c r="M2087" s="44" t="str">
        <f ca="1">IF(OR(N2087="", N2087=0), "", IF(N2087&gt;TODAY(), "No prazo", "Atrasado"))</f>
        <v>Atrasado</v>
      </c>
      <c r="N2087" s="44">
        <f>IFERROR(K2087 + VALUE(LEFT(L2087, FIND(" ", L2087) - 1)), "")</f>
        <v>45794</v>
      </c>
      <c r="O2087" s="3">
        <f>IF(_xlfn.DAYS(K2087,J2087)&lt;0, "Aguardando OC", _xlfn.DAYS(K2087,J2087))</f>
        <v>6</v>
      </c>
      <c r="P2087" s="14">
        <v>402243</v>
      </c>
      <c r="Q2087" s="12"/>
      <c r="R2087" s="14">
        <v>167748</v>
      </c>
      <c r="S2087" s="2">
        <v>221</v>
      </c>
      <c r="T2087" s="135" t="s">
        <v>1029</v>
      </c>
      <c r="U2087" s="21">
        <v>1065.81</v>
      </c>
      <c r="V2087" s="2">
        <v>9824</v>
      </c>
      <c r="W2087" s="43" t="str">
        <f>IFERROR(VLOOKUP(V2087, Fornecedores!A:C, 3, FALSE), "")</f>
        <v>COMERCIAL AGRICOLA</v>
      </c>
      <c r="X2087" s="43" t="str">
        <f>IFERROR(VLOOKUP(V2087, Fornecedores!A:E, 5, FALSE), "")</f>
        <v>Recife</v>
      </c>
      <c r="Y2087" s="43" t="str">
        <f>IFERROR(VLOOKUP(V2087, Fornecedores!A:F, 6, FALSE), "")</f>
        <v>PE</v>
      </c>
      <c r="Z2087" s="14" t="str">
        <f>IF(H2087=0, "Pedido entregue!", "Pendente")</f>
        <v>Pedido entregue!</v>
      </c>
      <c r="AA2087" s="74"/>
      <c r="AB2087" s="58" t="str">
        <f>IF(Z2087="Pedido Entregue!", IF(AA2087=1, "Retirado do Almoxarifado", IF(AA2087=2, "Material devolvido", "Aguardando retirada")), IF(Z2087="Pendente", "Entrega pendente", ""))</f>
        <v>Aguardando retirada</v>
      </c>
      <c r="AC2087" s="18">
        <v>1</v>
      </c>
      <c r="AD2087" s="18">
        <f>AC2087/SUMIF($P:$P,P2087,$AC:$AC)</f>
        <v>1</v>
      </c>
      <c r="AE2087" s="18">
        <f>IF(R2087=0,0,AC2087/SUMIF($R:$R,R2087,$AC:$AC))</f>
        <v>7.6923076923076927E-2</v>
      </c>
      <c r="AF2087" s="18">
        <f>IF(R2087=0,1,0)</f>
        <v>0</v>
      </c>
      <c r="AH2087" t="str">
        <f>TEXT(J2087,"MMMM")</f>
        <v>maio</v>
      </c>
    </row>
    <row r="2088" spans="1:34" ht="12.75" hidden="1" customHeight="1" x14ac:dyDescent="0.25">
      <c r="A2088" s="90" t="str">
        <f>IF(C2088="Oficina Diversos","Oficina Geral",
IF(ISNUMBER(FIND("Estoque - Colhedoras",C2088)),"Colhedoras",IF(ISNUMBER(FIND("Caldeiraria",C2088)),"Caldeiraria",IF(ISNUMBER(FIND("Borracharia",C2088)),"Borracharia",IF(ISNUMBER(FIND("Lubrificação",C2088)),"Lubrificação",
IF(ISNUMBER(FIND("Estoque - Carregadeiras",C2088)),"Carregadeiras",IF(ISNUMBER(FIND("Estoque - Veic. Leves",C2088)),"Veic. Leves",
IF(ISNUMBER(FIND("Estoque - Caminhões",C2088)),"Caminhões",IF(ISNUMBER(FIND("Estoque - Transbordos",C2088)),"Transbordos",
IF(ISNUMBER(FIND("Estoque - Tratores",C2088)),"Tratores",
IF(ISNUMBER(FIND("Estoque - Máquinas pesadas",C2088)),"Máquinas pesadas",
IF(ISNUMBER(FIND("Estoque - Reboques",C2088)),"Reboques",
IF(C2088="Estoque","Estoque",
IF(AND(ISNUMBER(C2088),C2088&gt;1000,C2088&lt;2000),"Caminhões",
IF(AND(ISNUMBER(C2088),C2088&gt;2000,C2088&lt;3000),"Tratores",
IF(AND(ISNUMBER(C2088),C2088&gt;3000,C2088&lt;4000),"Carregadeiras",
IF(AND(ISNUMBER(C2088),C2088&gt;4000,C2088&lt;5000),"Máquinas pesadas",
IF(AND(ISNUMBER(C2088),C2088&gt;5000,C2088&lt;6000),"Colhedoras",
IF(AND(ISNUMBER(C2088),C2088&gt;7000,C2088&lt;8000),"Irrigação",
IF(AND(ISNUMBER(C2088),C2088&gt;8000,C2088&lt;9000),"Reboques",IF(AND(ISNUMBER(C2088),C2088&gt;0,C2088&lt;1000),"Veic. Leves","")))))))))))))))))))))</f>
        <v>Tratores</v>
      </c>
      <c r="B2088" s="72"/>
      <c r="C2088" s="2">
        <v>2030</v>
      </c>
      <c r="D2088" s="2">
        <v>88064</v>
      </c>
      <c r="E2088" s="10" t="s">
        <v>621</v>
      </c>
      <c r="F2088" s="14" t="str">
        <f>IF(ISBLANK(K2088), "Apenas Solicitação", "Tem OC")</f>
        <v>Tem OC</v>
      </c>
      <c r="G2088" s="2">
        <v>1</v>
      </c>
      <c r="H2088" s="37">
        <f>G2088-I2088</f>
        <v>0</v>
      </c>
      <c r="I2088" s="38">
        <v>1</v>
      </c>
      <c r="J2088" s="4">
        <v>45699</v>
      </c>
      <c r="K2088" s="180">
        <v>45705</v>
      </c>
      <c r="L2088" s="4"/>
      <c r="M2088" s="44"/>
      <c r="N2088" s="44" t="str">
        <f>IFERROR(K2088 + VALUE(LEFT(L2088, FIND(" ", L2088) - 1)), "")</f>
        <v/>
      </c>
      <c r="O2088" s="3">
        <f>IF(_xlfn.DAYS(K2088,J2088)&lt;0, "Aguardando OC", _xlfn.DAYS(K2088,J2088))</f>
        <v>6</v>
      </c>
      <c r="P2088" s="14">
        <v>392087</v>
      </c>
      <c r="Q2088" s="169">
        <v>1127366</v>
      </c>
      <c r="R2088" s="14">
        <v>164322</v>
      </c>
      <c r="S2088" s="2">
        <v>696</v>
      </c>
      <c r="T2088" s="135" t="s">
        <v>77</v>
      </c>
      <c r="U2088" s="21">
        <v>223.88</v>
      </c>
      <c r="V2088" s="2">
        <v>3465</v>
      </c>
      <c r="W2088" s="43" t="str">
        <f>IFERROR(VLOOKUP(V2088, Fornecedores!A:C, 3, FALSE), "")</f>
        <v>MAQNELSON AGRICOLA L</v>
      </c>
      <c r="X2088" s="43" t="str">
        <f>IFERROR(VLOOKUP(V2088, Fornecedores!A:E, 5, FALSE), "")</f>
        <v>Itumbiara</v>
      </c>
      <c r="Y2088" s="43" t="str">
        <f>IFERROR(VLOOKUP(V2088, Fornecedores!A:F, 6, FALSE), "")</f>
        <v>GO</v>
      </c>
      <c r="Z2088" s="14" t="str">
        <f>IF(H2088=0, "Pedido entregue!", "Pendente")</f>
        <v>Pedido entregue!</v>
      </c>
      <c r="AA2088" s="74">
        <v>1</v>
      </c>
      <c r="AB2088" s="58" t="str">
        <f>IF(Z2088="Pedido Entregue!", IF(AA2088=1, "Retirado do Almoxarifado", IF(AA2088=2, "Material devolvido", "Aguardando retirada")), IF(Z2088="Pendente", "Entrega pendente", ""))</f>
        <v>Retirado do Almoxarifado</v>
      </c>
      <c r="AC2088" s="18">
        <v>1</v>
      </c>
      <c r="AD2088" s="18">
        <f>AC2088/SUMIF($P:$P,P2088,$AC:$AC)</f>
        <v>1</v>
      </c>
      <c r="AE2088" s="18">
        <f>IF(R2088=0,0,AC2088/SUMIF($R:$R,R2088,$AC:$AC))</f>
        <v>3.2258064516129031E-2</v>
      </c>
      <c r="AF2088" s="18">
        <f>IF(R2088=0,1,0)</f>
        <v>0</v>
      </c>
      <c r="AG2088" s="18">
        <f>IF(R2088=0,#REF!-J2088,0)</f>
        <v>0</v>
      </c>
      <c r="AH2088" t="str">
        <f>TEXT(J2088,"MMMM")</f>
        <v>fevereiro</v>
      </c>
    </row>
    <row r="2089" spans="1:34" ht="12.75" hidden="1" customHeight="1" x14ac:dyDescent="0.25">
      <c r="A2089" s="90" t="str">
        <f>IF(C2089="Oficina Diversos","Oficina Geral",
IF(ISNUMBER(FIND("Estoque - Colhedoras",C2089)),"Colhedoras",IF(ISNUMBER(FIND("Caldeiraria",C2089)),"Caldeiraria",IF(ISNUMBER(FIND("Borracharia",C2089)),"Borracharia",IF(ISNUMBER(FIND("Lubrificação",C2089)),"Lubrificação",
IF(ISNUMBER(FIND("Estoque - Carregadeiras",C2089)),"Carregadeiras",IF(ISNUMBER(FIND("Estoque - Veic. Leves",C2089)),"Veic. Leves",
IF(ISNUMBER(FIND("Estoque - Caminhões",C2089)),"Caminhões",IF(ISNUMBER(FIND("Estoque - Transbordos",C2089)),"Transbordos",
IF(ISNUMBER(FIND("Estoque - Tratores",C2089)),"Tratores",
IF(ISNUMBER(FIND("Estoque - Máquinas pesadas",C2089)),"Máquinas pesadas",
IF(ISNUMBER(FIND("Estoque - Reboques",C2089)),"Reboques",
IF(C2089="Estoque","Estoque",
IF(AND(ISNUMBER(C2089),C2089&gt;1000,C2089&lt;2000),"Caminhões",
IF(AND(ISNUMBER(C2089),C2089&gt;2000,C2089&lt;3000),"Tratores",
IF(AND(ISNUMBER(C2089),C2089&gt;3000,C2089&lt;4000),"Carregadeiras",
IF(AND(ISNUMBER(C2089),C2089&gt;4000,C2089&lt;5000),"Máquinas pesadas",
IF(AND(ISNUMBER(C2089),C2089&gt;5000,C2089&lt;6000),"Colhedoras",
IF(AND(ISNUMBER(C2089),C2089&gt;7000,C2089&lt;8000),"Irrigação",
IF(AND(ISNUMBER(C2089),C2089&gt;8000,C2089&lt;9000),"Reboques",IF(AND(ISNUMBER(C2089),C2089&gt;0,C2089&lt;1000),"Veic. Leves","")))))))))))))))))))))</f>
        <v>Tratores</v>
      </c>
      <c r="B2089" s="72"/>
      <c r="C2089" s="2">
        <v>2030</v>
      </c>
      <c r="D2089" s="2">
        <v>88065</v>
      </c>
      <c r="E2089" s="10" t="s">
        <v>622</v>
      </c>
      <c r="F2089" s="14" t="str">
        <f>IF(ISBLANK(K2089), "Apenas Solicitação", "Tem OC")</f>
        <v>Tem OC</v>
      </c>
      <c r="G2089" s="2">
        <v>1</v>
      </c>
      <c r="H2089" s="37">
        <f>G2089-I2089</f>
        <v>0</v>
      </c>
      <c r="I2089" s="38">
        <v>1</v>
      </c>
      <c r="J2089" s="4">
        <v>45699</v>
      </c>
      <c r="K2089" s="180">
        <v>45705</v>
      </c>
      <c r="L2089" s="4"/>
      <c r="M2089" s="44"/>
      <c r="N2089" s="44" t="str">
        <f>IFERROR(K2089 + VALUE(LEFT(L2089, FIND(" ", L2089) - 1)), "")</f>
        <v/>
      </c>
      <c r="O2089" s="3">
        <f>IF(_xlfn.DAYS(K2089,J2089)&lt;0, "Aguardando OC", _xlfn.DAYS(K2089,J2089))</f>
        <v>6</v>
      </c>
      <c r="P2089" s="14">
        <v>392080</v>
      </c>
      <c r="Q2089" s="169">
        <v>1127366</v>
      </c>
      <c r="R2089" s="14">
        <v>164322</v>
      </c>
      <c r="S2089" s="2">
        <v>696</v>
      </c>
      <c r="T2089" s="135" t="s">
        <v>77</v>
      </c>
      <c r="U2089" s="21">
        <v>92.1</v>
      </c>
      <c r="V2089" s="2">
        <v>3465</v>
      </c>
      <c r="W2089" s="43" t="str">
        <f>IFERROR(VLOOKUP(V2089, Fornecedores!A:C, 3, FALSE), "")</f>
        <v>MAQNELSON AGRICOLA L</v>
      </c>
      <c r="X2089" s="43" t="str">
        <f>IFERROR(VLOOKUP(V2089, Fornecedores!A:E, 5, FALSE), "")</f>
        <v>Itumbiara</v>
      </c>
      <c r="Y2089" s="43" t="str">
        <f>IFERROR(VLOOKUP(V2089, Fornecedores!A:F, 6, FALSE), "")</f>
        <v>GO</v>
      </c>
      <c r="Z2089" s="14" t="str">
        <f>IF(H2089=0, "Pedido entregue!", "Pendente")</f>
        <v>Pedido entregue!</v>
      </c>
      <c r="AA2089" s="74">
        <v>1</v>
      </c>
      <c r="AB2089" s="58" t="str">
        <f>IF(Z2089="Pedido Entregue!", IF(AA2089=1, "Retirado do Almoxarifado", IF(AA2089=2, "Material devolvido", "Aguardando retirada")), IF(Z2089="Pendente", "Entrega pendente", ""))</f>
        <v>Retirado do Almoxarifado</v>
      </c>
      <c r="AC2089" s="18">
        <v>1</v>
      </c>
      <c r="AD2089" s="18">
        <f>AC2089/SUMIF($P:$P,P2089,$AC:$AC)</f>
        <v>1</v>
      </c>
      <c r="AE2089" s="18">
        <f>IF(R2089=0,0,AC2089/SUMIF($R:$R,R2089,$AC:$AC))</f>
        <v>3.2258064516129031E-2</v>
      </c>
      <c r="AF2089" s="18">
        <f>IF(R2089=0,1,0)</f>
        <v>0</v>
      </c>
      <c r="AG2089" s="18">
        <f>IF(R2089=0,#REF!-J2089,0)</f>
        <v>0</v>
      </c>
      <c r="AH2089" t="str">
        <f>TEXT(J2089,"MMMM")</f>
        <v>fevereiro</v>
      </c>
    </row>
    <row r="2090" spans="1:34" ht="12.75" customHeight="1" x14ac:dyDescent="0.25">
      <c r="A2090" s="90" t="str">
        <f>IF(C2090="Oficina Diversos","Oficina Geral",
IF(ISNUMBER(FIND("Estoque - Colhedoras",C2090)),"Colhedoras",IF(ISNUMBER(FIND("Caldeiraria",C2090)),"Caldeiraria",IF(ISNUMBER(FIND("Borracharia",C2090)),"Borracharia",IF(ISNUMBER(FIND("Lubrificação",C2090)),"Lubrificação",
IF(ISNUMBER(FIND("Estoque - Carregadeiras",C2090)),"Carregadeiras",IF(ISNUMBER(FIND("Estoque - Veic. Leves",C2090)),"Veic. Leves",
IF(ISNUMBER(FIND("Estoque - Caminhões",C2090)),"Caminhões",IF(ISNUMBER(FIND("Estoque - Transbordos",C2090)),"Transbordos",
IF(ISNUMBER(FIND("Estoque - Tratores",C2090)),"Tratores",
IF(ISNUMBER(FIND("Estoque - Máquinas pesadas",C2090)),"Máquinas pesadas",
IF(ISNUMBER(FIND("Estoque - Reboques",C2090)),"Reboques",
IF(C2090="Estoque","Estoque",
IF(AND(ISNUMBER(C2090),C2090&gt;1000,C2090&lt;2000),"Caminhões",
IF(AND(ISNUMBER(C2090),C2090&gt;2000,C2090&lt;3000),"Tratores",
IF(AND(ISNUMBER(C2090),C2090&gt;3000,C2090&lt;4000),"Carregadeiras",
IF(AND(ISNUMBER(C2090),C2090&gt;4000,C2090&lt;5000),"Máquinas pesadas",
IF(AND(ISNUMBER(C2090),C2090&gt;5000,C2090&lt;6000),"Colhedoras",
IF(AND(ISNUMBER(C2090),C2090&gt;7000,C2090&lt;8000),"Irrigação",
IF(AND(ISNUMBER(C2090),C2090&gt;8000,C2090&lt;9000),"Reboques",IF(AND(ISNUMBER(C2090),C2090&gt;0,C2090&lt;1000),"Veic. Leves","")))))))))))))))))))))</f>
        <v>Tratores</v>
      </c>
      <c r="C2090" s="140">
        <v>2064</v>
      </c>
      <c r="D2090" s="139">
        <v>88077</v>
      </c>
      <c r="E2090" s="141" t="s">
        <v>20609</v>
      </c>
      <c r="F2090" s="101" t="str">
        <f>IF(ISBLANK(K2090), "Apenas Solicitação", "Tem OC")</f>
        <v>Apenas Solicitação</v>
      </c>
      <c r="G2090" s="139">
        <v>2</v>
      </c>
      <c r="H2090" s="102">
        <f>G2090-I2090</f>
        <v>2</v>
      </c>
      <c r="I2090" s="103"/>
      <c r="J2090" s="142">
        <v>45821</v>
      </c>
      <c r="K2090" s="199"/>
      <c r="L2090" s="141"/>
      <c r="M2090" s="104" t="str">
        <f ca="1">IF(OR(N2090="", N2090=0), "", IF(N2090&gt;TODAY(), "No prazo", "Atrasado"))</f>
        <v/>
      </c>
      <c r="N2090" s="104" t="str">
        <f>IFERROR(K2090 + VALUE(LEFT(L2090, FIND(" ", L2090) - 1)), "")</f>
        <v/>
      </c>
      <c r="O2090" s="105" t="str">
        <f>IF(_xlfn.DAYS(K2090,J2090)&lt;0, "Aguardando OC", _xlfn.DAYS(K2090,J2090))</f>
        <v>Aguardando OC</v>
      </c>
      <c r="P2090" s="199">
        <v>407279</v>
      </c>
      <c r="Q2090" s="12"/>
      <c r="R2090" s="199">
        <v>0</v>
      </c>
      <c r="S2090" s="139">
        <v>221</v>
      </c>
      <c r="T2090" s="135" t="s">
        <v>1029</v>
      </c>
      <c r="U2090" s="165">
        <v>271.08</v>
      </c>
      <c r="V2090" s="139"/>
      <c r="W2090" s="105" t="str">
        <f>IFERROR(VLOOKUP(V2090, Fornecedores!A:C, 3, FALSE), "")</f>
        <v/>
      </c>
      <c r="X2090" s="105" t="str">
        <f>IFERROR(VLOOKUP(V2090, Fornecedores!A:E, 5, FALSE), "")</f>
        <v/>
      </c>
      <c r="Y2090" s="105" t="str">
        <f>IFERROR(VLOOKUP(V2090, Fornecedores!A:F, 6, FALSE), "")</f>
        <v/>
      </c>
      <c r="Z2090" s="101" t="str">
        <f>IF(H2090=0, "Pedido entregue!", "Pendente")</f>
        <v>Pendente</v>
      </c>
      <c r="AB2090" s="132" t="str">
        <f>IF(Z2090="Pedido Entregue!", IF(AA2090=1, "Retirado do Almoxarifado", IF(AA2090=2, "Material devolvido", "Aguardando retirada")), IF(Z2090="Pendente", "Entrega pendente", ""))</f>
        <v>Entrega pendente</v>
      </c>
      <c r="AC2090" s="18">
        <v>1</v>
      </c>
      <c r="AD2090" s="18">
        <f>AC2090/SUMIF($P:$P,P2090,$AC:$AC)</f>
        <v>1</v>
      </c>
      <c r="AE2090" s="18">
        <f>IF(R2090=0,0,AC2090/SUMIF($R:$R,R2090,$AC:$AC))</f>
        <v>0</v>
      </c>
      <c r="AF2090" s="18">
        <f>IF(R2090=0,1,0)</f>
        <v>1</v>
      </c>
      <c r="AH2090" t="str">
        <f>TEXT(J2090,"MMMM")</f>
        <v>junho</v>
      </c>
    </row>
    <row r="2091" spans="1:34" ht="12.75" customHeight="1" x14ac:dyDescent="0.25">
      <c r="A2091" s="90" t="str">
        <f>IF(C2091="Oficina Diversos","Oficina Geral",
IF(ISNUMBER(FIND("Estoque - Colhedoras",C2091)),"Colhedoras",IF(ISNUMBER(FIND("Caldeiraria",C2091)),"Caldeiraria",IF(ISNUMBER(FIND("Borracharia",C2091)),"Borracharia",IF(ISNUMBER(FIND("Lubrificação",C2091)),"Lubrificação",
IF(ISNUMBER(FIND("Estoque - Carregadeiras",C2091)),"Carregadeiras",IF(ISNUMBER(FIND("Estoque - Veic. Leves",C2091)),"Veic. Leves",
IF(ISNUMBER(FIND("Estoque - Caminhões",C2091)),"Caminhões",IF(ISNUMBER(FIND("Estoque - Transbordos",C2091)),"Transbordos",
IF(ISNUMBER(FIND("Estoque - Tratores",C2091)),"Tratores",
IF(ISNUMBER(FIND("Estoque - Máquinas pesadas",C2091)),"Máquinas pesadas",
IF(ISNUMBER(FIND("Estoque - Reboques",C2091)),"Reboques",
IF(C2091="Estoque","Estoque",
IF(AND(ISNUMBER(C2091),C2091&gt;1000,C2091&lt;2000),"Caminhões",
IF(AND(ISNUMBER(C2091),C2091&gt;2000,C2091&lt;3000),"Tratores",
IF(AND(ISNUMBER(C2091),C2091&gt;3000,C2091&lt;4000),"Carregadeiras",
IF(AND(ISNUMBER(C2091),C2091&gt;4000,C2091&lt;5000),"Máquinas pesadas",
IF(AND(ISNUMBER(C2091),C2091&gt;5000,C2091&lt;6000),"Colhedoras",
IF(AND(ISNUMBER(C2091),C2091&gt;7000,C2091&lt;8000),"Irrigação",
IF(AND(ISNUMBER(C2091),C2091&gt;8000,C2091&lt;9000),"Reboques",IF(AND(ISNUMBER(C2091),C2091&gt;0,C2091&lt;1000),"Veic. Leves","")))))))))))))))))))))</f>
        <v>Tratores</v>
      </c>
      <c r="C2091" s="171">
        <v>2027</v>
      </c>
      <c r="D2091" s="170">
        <v>88077</v>
      </c>
      <c r="E2091" s="173" t="s">
        <v>20609</v>
      </c>
      <c r="F2091" s="101" t="str">
        <f>IF(ISBLANK(K2091), "Apenas Solicitação", "Tem OC")</f>
        <v>Apenas Solicitação</v>
      </c>
      <c r="G2091" s="170">
        <v>2</v>
      </c>
      <c r="H2091" s="102">
        <f>G2091-I2091</f>
        <v>2</v>
      </c>
      <c r="I2091" s="103"/>
      <c r="J2091" s="174">
        <v>45821</v>
      </c>
      <c r="K2091" s="201"/>
      <c r="L2091" s="173"/>
      <c r="M2091" s="104" t="str">
        <f ca="1">IF(OR(N2091="", N2091=0), "", IF(N2091&gt;TODAY(), "No prazo", "Atrasado"))</f>
        <v/>
      </c>
      <c r="N2091" s="104" t="str">
        <f>IFERROR(K2091 + VALUE(LEFT(L2091, FIND(" ", L2091) - 1)), "")</f>
        <v/>
      </c>
      <c r="O2091" s="105" t="str">
        <f>IF(_xlfn.DAYS(K2091,J2091)&lt;0, "Aguardando OC", _xlfn.DAYS(K2091,J2091))</f>
        <v>Aguardando OC</v>
      </c>
      <c r="P2091" s="201">
        <v>407401</v>
      </c>
      <c r="Q2091" s="12"/>
      <c r="R2091" s="201">
        <v>0</v>
      </c>
      <c r="S2091" s="2">
        <v>221</v>
      </c>
      <c r="T2091" s="135" t="s">
        <v>1029</v>
      </c>
      <c r="U2091" s="170">
        <v>271.08</v>
      </c>
      <c r="V2091" s="170"/>
      <c r="W2091" s="105" t="str">
        <f>IFERROR(VLOOKUP(V2091, Fornecedores!A:C, 3, FALSE), "")</f>
        <v/>
      </c>
      <c r="X2091" s="105" t="str">
        <f>IFERROR(VLOOKUP(V2091, Fornecedores!A:E, 5, FALSE), "")</f>
        <v/>
      </c>
      <c r="Y2091" s="105" t="str">
        <f>IFERROR(VLOOKUP(V2091, Fornecedores!A:F, 6, FALSE), "")</f>
        <v/>
      </c>
      <c r="Z2091" s="101" t="str">
        <f>IF(H2091=0, "Pedido entregue!", "Pendente")</f>
        <v>Pendente</v>
      </c>
      <c r="AB2091" s="132" t="str">
        <f>IF(Z2091="Pedido Entregue!", IF(AA2091=1, "Retirado do Almoxarifado", IF(AA2091=2, "Material devolvido", "Aguardando retirada")), IF(Z2091="Pendente", "Entrega pendente", ""))</f>
        <v>Entrega pendente</v>
      </c>
      <c r="AC2091" s="18">
        <v>1</v>
      </c>
      <c r="AD2091" s="18">
        <f>AC2091/SUMIF($P:$P,P2091,$AC:$AC)</f>
        <v>1</v>
      </c>
      <c r="AE2091" s="18">
        <f>IF(R2091=0,0,AC2091/SUMIF($R:$R,R2091,$AC:$AC))</f>
        <v>0</v>
      </c>
      <c r="AF2091" s="18">
        <f>IF(R2091=0,1,0)</f>
        <v>1</v>
      </c>
      <c r="AH2091" t="str">
        <f>TEXT(J2091,"MMMM")</f>
        <v>junho</v>
      </c>
    </row>
    <row r="2092" spans="1:34" ht="12.75" customHeight="1" x14ac:dyDescent="0.25">
      <c r="A2092" s="90" t="str">
        <f>IF(C2092="Oficina Diversos","Oficina Geral",
IF(ISNUMBER(FIND("Estoque - Colhedoras",C2092)),"Colhedoras",IF(ISNUMBER(FIND("Caldeiraria",C2092)),"Caldeiraria",IF(ISNUMBER(FIND("Borracharia",C2092)),"Borracharia",IF(ISNUMBER(FIND("Lubrificação",C2092)),"Lubrificação",
IF(ISNUMBER(FIND("Estoque - Carregadeiras",C2092)),"Carregadeiras",IF(ISNUMBER(FIND("Estoque - Veic. Leves",C2092)),"Veic. Leves",
IF(ISNUMBER(FIND("Estoque - Caminhões",C2092)),"Caminhões",IF(ISNUMBER(FIND("Estoque - Transbordos",C2092)),"Transbordos",
IF(ISNUMBER(FIND("Estoque - Tratores",C2092)),"Tratores",
IF(ISNUMBER(FIND("Estoque - Máquinas pesadas",C2092)),"Máquinas pesadas",
IF(ISNUMBER(FIND("Estoque - Reboques",C2092)),"Reboques",
IF(C2092="Estoque","Estoque",
IF(AND(ISNUMBER(C2092),C2092&gt;1000,C2092&lt;2000),"Caminhões",
IF(AND(ISNUMBER(C2092),C2092&gt;2000,C2092&lt;3000),"Tratores",
IF(AND(ISNUMBER(C2092),C2092&gt;3000,C2092&lt;4000),"Carregadeiras",
IF(AND(ISNUMBER(C2092),C2092&gt;4000,C2092&lt;5000),"Máquinas pesadas",
IF(AND(ISNUMBER(C2092),C2092&gt;5000,C2092&lt;6000),"Colhedoras",
IF(AND(ISNUMBER(C2092),C2092&gt;7000,C2092&lt;8000),"Irrigação",
IF(AND(ISNUMBER(C2092),C2092&gt;8000,C2092&lt;9000),"Reboques",IF(AND(ISNUMBER(C2092),C2092&gt;0,C2092&lt;1000),"Veic. Leves","")))))))))))))))))))))</f>
        <v>Tratores</v>
      </c>
      <c r="C2092" s="171">
        <v>2027</v>
      </c>
      <c r="D2092" s="170">
        <v>88077</v>
      </c>
      <c r="E2092" s="173" t="s">
        <v>20609</v>
      </c>
      <c r="F2092" s="101" t="str">
        <f>IF(ISBLANK(K2092), "Apenas Solicitação", "Tem OC")</f>
        <v>Apenas Solicitação</v>
      </c>
      <c r="G2092" s="170">
        <v>2</v>
      </c>
      <c r="H2092" s="102">
        <f>G2092-I2092</f>
        <v>2</v>
      </c>
      <c r="I2092" s="103"/>
      <c r="J2092" s="174">
        <v>45821</v>
      </c>
      <c r="K2092" s="201"/>
      <c r="L2092" s="173"/>
      <c r="M2092" s="104" t="str">
        <f ca="1">IF(OR(N2092="", N2092=0), "", IF(N2092&gt;TODAY(), "No prazo", "Atrasado"))</f>
        <v/>
      </c>
      <c r="N2092" s="104" t="str">
        <f>IFERROR(K2092 + VALUE(LEFT(L2092, FIND(" ", L2092) - 1)), "")</f>
        <v/>
      </c>
      <c r="O2092" s="105" t="str">
        <f>IF(_xlfn.DAYS(K2092,J2092)&lt;0, "Aguardando OC", _xlfn.DAYS(K2092,J2092))</f>
        <v>Aguardando OC</v>
      </c>
      <c r="P2092" s="201">
        <v>407491</v>
      </c>
      <c r="Q2092" s="12"/>
      <c r="R2092" s="201">
        <v>0</v>
      </c>
      <c r="S2092" s="2">
        <v>221</v>
      </c>
      <c r="T2092" s="135" t="s">
        <v>1029</v>
      </c>
      <c r="U2092" s="170">
        <v>271.08</v>
      </c>
      <c r="V2092" s="170"/>
      <c r="W2092" s="105" t="str">
        <f>IFERROR(VLOOKUP(V2092, Fornecedores!A:C, 3, FALSE), "")</f>
        <v/>
      </c>
      <c r="X2092" s="105" t="str">
        <f>IFERROR(VLOOKUP(V2092, Fornecedores!A:E, 5, FALSE), "")</f>
        <v/>
      </c>
      <c r="Y2092" s="105" t="str">
        <f>IFERROR(VLOOKUP(V2092, Fornecedores!A:F, 6, FALSE), "")</f>
        <v/>
      </c>
      <c r="Z2092" s="101" t="str">
        <f>IF(H2092=0, "Pedido entregue!", "Pendente")</f>
        <v>Pendente</v>
      </c>
      <c r="AB2092" s="132" t="str">
        <f>IF(Z2092="Pedido Entregue!", IF(AA2092=1, "Retirado do Almoxarifado", IF(AA2092=2, "Material devolvido", "Aguardando retirada")), IF(Z2092="Pendente", "Entrega pendente", ""))</f>
        <v>Entrega pendente</v>
      </c>
      <c r="AC2092" s="18">
        <v>1</v>
      </c>
      <c r="AD2092" s="18">
        <f>AC2092/SUMIF($P:$P,P2092,$AC:$AC)</f>
        <v>1</v>
      </c>
      <c r="AE2092" s="18">
        <f>IF(R2092=0,0,AC2092/SUMIF($R:$R,R2092,$AC:$AC))</f>
        <v>0</v>
      </c>
      <c r="AF2092" s="18">
        <f>IF(R2092=0,1,0)</f>
        <v>1</v>
      </c>
      <c r="AH2092" t="str">
        <f>TEXT(J2092,"MMMM")</f>
        <v>junho</v>
      </c>
    </row>
    <row r="2093" spans="1:34" ht="12.75" customHeight="1" x14ac:dyDescent="0.25">
      <c r="A2093" s="90" t="str">
        <f>IF(C2093="Oficina Diversos","Oficina Geral",
IF(ISNUMBER(FIND("Estoque - Colhedoras",C2093)),"Colhedoras",IF(ISNUMBER(FIND("Caldeiraria",C2093)),"Caldeiraria",IF(ISNUMBER(FIND("Borracharia",C2093)),"Borracharia",IF(ISNUMBER(FIND("Lubrificação",C2093)),"Lubrificação",
IF(ISNUMBER(FIND("Estoque - Carregadeiras",C2093)),"Carregadeiras",IF(ISNUMBER(FIND("Estoque - Veic. Leves",C2093)),"Veic. Leves",
IF(ISNUMBER(FIND("Estoque - Caminhões",C2093)),"Caminhões",IF(ISNUMBER(FIND("Estoque - Transbordos",C2093)),"Transbordos",
IF(ISNUMBER(FIND("Estoque - Tratores",C2093)),"Tratores",
IF(ISNUMBER(FIND("Estoque - Máquinas pesadas",C2093)),"Máquinas pesadas",
IF(ISNUMBER(FIND("Estoque - Reboques",C2093)),"Reboques",
IF(C2093="Estoque","Estoque",
IF(AND(ISNUMBER(C2093),C2093&gt;1000,C2093&lt;2000),"Caminhões",
IF(AND(ISNUMBER(C2093),C2093&gt;2000,C2093&lt;3000),"Tratores",
IF(AND(ISNUMBER(C2093),C2093&gt;3000,C2093&lt;4000),"Carregadeiras",
IF(AND(ISNUMBER(C2093),C2093&gt;4000,C2093&lt;5000),"Máquinas pesadas",
IF(AND(ISNUMBER(C2093),C2093&gt;5000,C2093&lt;6000),"Colhedoras",
IF(AND(ISNUMBER(C2093),C2093&gt;7000,C2093&lt;8000),"Irrigação",
IF(AND(ISNUMBER(C2093),C2093&gt;8000,C2093&lt;9000),"Reboques",IF(AND(ISNUMBER(C2093),C2093&gt;0,C2093&lt;1000),"Veic. Leves","")))))))))))))))))))))</f>
        <v>Tratores</v>
      </c>
      <c r="C2093" s="171">
        <v>2027</v>
      </c>
      <c r="D2093" s="170">
        <v>88079</v>
      </c>
      <c r="E2093" s="173" t="s">
        <v>20610</v>
      </c>
      <c r="F2093" s="101" t="str">
        <f>IF(ISBLANK(K2093), "Apenas Solicitação", "Tem OC")</f>
        <v>Apenas Solicitação</v>
      </c>
      <c r="G2093" s="170">
        <v>1</v>
      </c>
      <c r="H2093" s="102">
        <f>G2093-I2093</f>
        <v>1</v>
      </c>
      <c r="I2093" s="103"/>
      <c r="J2093" s="174">
        <v>45821</v>
      </c>
      <c r="K2093" s="201"/>
      <c r="L2093" s="173"/>
      <c r="M2093" s="104" t="str">
        <f ca="1">IF(OR(N2093="", N2093=0), "", IF(N2093&gt;TODAY(), "No prazo", "Atrasado"))</f>
        <v/>
      </c>
      <c r="N2093" s="104" t="str">
        <f>IFERROR(K2093 + VALUE(LEFT(L2093, FIND(" ", L2093) - 1)), "")</f>
        <v/>
      </c>
      <c r="O2093" s="105" t="str">
        <f>IF(_xlfn.DAYS(K2093,J2093)&lt;0, "Aguardando OC", _xlfn.DAYS(K2093,J2093))</f>
        <v>Aguardando OC</v>
      </c>
      <c r="P2093" s="201">
        <v>407399</v>
      </c>
      <c r="Q2093" s="12"/>
      <c r="R2093" s="201">
        <v>0</v>
      </c>
      <c r="S2093" s="2">
        <v>221</v>
      </c>
      <c r="T2093" s="135" t="s">
        <v>1029</v>
      </c>
      <c r="U2093" s="170">
        <v>352.14499999999998</v>
      </c>
      <c r="V2093" s="170"/>
      <c r="W2093" s="105" t="str">
        <f>IFERROR(VLOOKUP(V2093, Fornecedores!A:C, 3, FALSE), "")</f>
        <v/>
      </c>
      <c r="X2093" s="105" t="str">
        <f>IFERROR(VLOOKUP(V2093, Fornecedores!A:E, 5, FALSE), "")</f>
        <v/>
      </c>
      <c r="Y2093" s="105" t="str">
        <f>IFERROR(VLOOKUP(V2093, Fornecedores!A:F, 6, FALSE), "")</f>
        <v/>
      </c>
      <c r="Z2093" s="101" t="str">
        <f>IF(H2093=0, "Pedido entregue!", "Pendente")</f>
        <v>Pendente</v>
      </c>
      <c r="AB2093" s="132" t="str">
        <f>IF(Z2093="Pedido Entregue!", IF(AA2093=1, "Retirado do Almoxarifado", IF(AA2093=2, "Material devolvido", "Aguardando retirada")), IF(Z2093="Pendente", "Entrega pendente", ""))</f>
        <v>Entrega pendente</v>
      </c>
      <c r="AC2093" s="18">
        <v>1</v>
      </c>
      <c r="AD2093" s="18">
        <f>AC2093/SUMIF($P:$P,P2093,$AC:$AC)</f>
        <v>1</v>
      </c>
      <c r="AE2093" s="18">
        <f>IF(R2093=0,0,AC2093/SUMIF($R:$R,R2093,$AC:$AC))</f>
        <v>0</v>
      </c>
      <c r="AF2093" s="18">
        <f>IF(R2093=0,1,0)</f>
        <v>1</v>
      </c>
      <c r="AH2093" t="str">
        <f>TEXT(J2093,"MMMM")</f>
        <v>junho</v>
      </c>
    </row>
    <row r="2094" spans="1:34" ht="12.75" customHeight="1" x14ac:dyDescent="0.25">
      <c r="A2094" s="90" t="str">
        <f>IF(C2094="Oficina Diversos","Oficina Geral",
IF(ISNUMBER(FIND("Estoque - Colhedoras",C2094)),"Colhedoras",IF(ISNUMBER(FIND("Caldeiraria",C2094)),"Caldeiraria",IF(ISNUMBER(FIND("Borracharia",C2094)),"Borracharia",IF(ISNUMBER(FIND("Lubrificação",C2094)),"Lubrificação",
IF(ISNUMBER(FIND("Estoque - Carregadeiras",C2094)),"Carregadeiras",IF(ISNUMBER(FIND("Estoque - Veic. Leves",C2094)),"Veic. Leves",
IF(ISNUMBER(FIND("Estoque - Caminhões",C2094)),"Caminhões",IF(ISNUMBER(FIND("Estoque - Transbordos",C2094)),"Transbordos",
IF(ISNUMBER(FIND("Estoque - Tratores",C2094)),"Tratores",
IF(ISNUMBER(FIND("Estoque - Máquinas pesadas",C2094)),"Máquinas pesadas",
IF(ISNUMBER(FIND("Estoque - Reboques",C2094)),"Reboques",
IF(C2094="Estoque","Estoque",
IF(AND(ISNUMBER(C2094),C2094&gt;1000,C2094&lt;2000),"Caminhões",
IF(AND(ISNUMBER(C2094),C2094&gt;2000,C2094&lt;3000),"Tratores",
IF(AND(ISNUMBER(C2094),C2094&gt;3000,C2094&lt;4000),"Carregadeiras",
IF(AND(ISNUMBER(C2094),C2094&gt;4000,C2094&lt;5000),"Máquinas pesadas",
IF(AND(ISNUMBER(C2094),C2094&gt;5000,C2094&lt;6000),"Colhedoras",
IF(AND(ISNUMBER(C2094),C2094&gt;7000,C2094&lt;8000),"Irrigação",
IF(AND(ISNUMBER(C2094),C2094&gt;8000,C2094&lt;9000),"Reboques",IF(AND(ISNUMBER(C2094),C2094&gt;0,C2094&lt;1000),"Veic. Leves","")))))))))))))))))))))</f>
        <v>Tratores</v>
      </c>
      <c r="C2094" s="171">
        <v>2054</v>
      </c>
      <c r="D2094" s="170">
        <v>88095</v>
      </c>
      <c r="E2094" s="173" t="s">
        <v>25996</v>
      </c>
      <c r="F2094" s="101" t="str">
        <f>IF(ISBLANK(K2094), "Apenas Solicitação", "Tem OC")</f>
        <v>Apenas Solicitação</v>
      </c>
      <c r="G2094" s="170">
        <v>1</v>
      </c>
      <c r="H2094" s="102">
        <f>G2094-I2094</f>
        <v>1</v>
      </c>
      <c r="I2094" s="103"/>
      <c r="J2094" s="174">
        <v>45848</v>
      </c>
      <c r="K2094" s="201"/>
      <c r="L2094" s="173"/>
      <c r="M2094" s="104" t="str">
        <f ca="1">IF(OR(N2094="", N2094=0), "", IF(N2094&gt;TODAY(), "No prazo", "Atrasado"))</f>
        <v/>
      </c>
      <c r="N2094" s="104" t="str">
        <f>IFERROR(K2094 + VALUE(LEFT(L2094, FIND(" ", L2094) - 1)), "")</f>
        <v/>
      </c>
      <c r="O2094" s="105" t="str">
        <f>IF(_xlfn.DAYS(K2094,J2094)&lt;0, "Aguardando OC", _xlfn.DAYS(K2094,J2094))</f>
        <v>Aguardando OC</v>
      </c>
      <c r="P2094" s="201">
        <v>411114</v>
      </c>
      <c r="Q2094" s="12"/>
      <c r="R2094" s="201">
        <v>0</v>
      </c>
      <c r="S2094" s="2">
        <v>221</v>
      </c>
      <c r="T2094" s="135" t="s">
        <v>1029</v>
      </c>
      <c r="U2094" s="170">
        <v>334.3</v>
      </c>
      <c r="V2094" s="170"/>
      <c r="W2094" s="105" t="str">
        <f>IFERROR(VLOOKUP(V2094, Fornecedores!A:C, 3, FALSE), "")</f>
        <v/>
      </c>
      <c r="X2094" s="105" t="str">
        <f>IFERROR(VLOOKUP(V2094, Fornecedores!A:E, 5, FALSE), "")</f>
        <v/>
      </c>
      <c r="Y2094" s="105" t="str">
        <f>IFERROR(VLOOKUP(V2094, Fornecedores!A:F, 6, FALSE), "")</f>
        <v/>
      </c>
      <c r="Z2094" s="101" t="str">
        <f>IF(H2094=0, "Pedido entregue!", "Pendente")</f>
        <v>Pendente</v>
      </c>
      <c r="AB2094" s="132" t="str">
        <f>IF(Z2094="Pedido Entregue!", IF(AA2094=1, "Retirado do Almoxarifado", IF(AA2094=2, "Material devolvido", "Aguardando retirada")), IF(Z2094="Pendente", "Entrega pendente", ""))</f>
        <v>Entrega pendente</v>
      </c>
      <c r="AC2094" s="18">
        <v>1</v>
      </c>
      <c r="AD2094" s="18">
        <f>AC2094/SUMIF($P:$P,P2094,$AC:$AC)</f>
        <v>1</v>
      </c>
      <c r="AE2094" s="18">
        <f>IF(R2094=0,0,AC2094/SUMIF($R:$R,R2094,$AC:$AC))</f>
        <v>0</v>
      </c>
      <c r="AF2094" s="18">
        <f>IF(R2094=0,1,0)</f>
        <v>1</v>
      </c>
      <c r="AH2094" t="str">
        <f>TEXT(J2094,"MMMM")</f>
        <v>julho</v>
      </c>
    </row>
    <row r="2095" spans="1:34" ht="12.75" customHeight="1" x14ac:dyDescent="0.25">
      <c r="A2095" s="90" t="str">
        <f>IF(C2095="Oficina Diversos","Oficina Geral",
IF(ISNUMBER(FIND("Estoque - Colhedoras",C2095)),"Colhedoras",IF(ISNUMBER(FIND("Caldeiraria",C2095)),"Caldeiraria",IF(ISNUMBER(FIND("Borracharia",C2095)),"Borracharia",IF(ISNUMBER(FIND("Lubrificação",C2095)),"Lubrificação",
IF(ISNUMBER(FIND("Estoque - Carregadeiras",C2095)),"Carregadeiras",IF(ISNUMBER(FIND("Estoque - Veic. Leves",C2095)),"Veic. Leves",
IF(ISNUMBER(FIND("Estoque - Caminhões",C2095)),"Caminhões",IF(ISNUMBER(FIND("Estoque - Transbordos",C2095)),"Transbordos",
IF(ISNUMBER(FIND("Estoque - Tratores",C2095)),"Tratores",
IF(ISNUMBER(FIND("Estoque - Máquinas pesadas",C2095)),"Máquinas pesadas",
IF(ISNUMBER(FIND("Estoque - Reboques",C2095)),"Reboques",
IF(C2095="Estoque","Estoque",
IF(AND(ISNUMBER(C2095),C2095&gt;1000,C2095&lt;2000),"Caminhões",
IF(AND(ISNUMBER(C2095),C2095&gt;2000,C2095&lt;3000),"Tratores",
IF(AND(ISNUMBER(C2095),C2095&gt;3000,C2095&lt;4000),"Carregadeiras",
IF(AND(ISNUMBER(C2095),C2095&gt;4000,C2095&lt;5000),"Máquinas pesadas",
IF(AND(ISNUMBER(C2095),C2095&gt;5000,C2095&lt;6000),"Colhedoras",
IF(AND(ISNUMBER(C2095),C2095&gt;7000,C2095&lt;8000),"Irrigação",
IF(AND(ISNUMBER(C2095),C2095&gt;8000,C2095&lt;9000),"Reboques",IF(AND(ISNUMBER(C2095),C2095&gt;0,C2095&lt;1000),"Veic. Leves","")))))))))))))))))))))</f>
        <v>Tratores</v>
      </c>
      <c r="C2095" s="171" t="s">
        <v>20063</v>
      </c>
      <c r="D2095" s="170">
        <v>88095</v>
      </c>
      <c r="E2095" s="173" t="s">
        <v>25996</v>
      </c>
      <c r="F2095" s="101" t="str">
        <f>IF(ISBLANK(K2095), "Apenas Solicitação", "Tem OC")</f>
        <v>Apenas Solicitação</v>
      </c>
      <c r="G2095" s="170">
        <v>3</v>
      </c>
      <c r="H2095" s="102">
        <f>G2095-I2095</f>
        <v>3</v>
      </c>
      <c r="I2095" s="103"/>
      <c r="J2095" s="174">
        <v>45855</v>
      </c>
      <c r="K2095" s="173"/>
      <c r="L2095" s="173"/>
      <c r="M2095" s="104" t="str">
        <f ca="1">IF(OR(N2095="", N2095=0), "", IF(N2095&gt;TODAY(), "No prazo", "Atrasado"))</f>
        <v/>
      </c>
      <c r="N2095" s="104" t="str">
        <f>IFERROR(K2095 + VALUE(LEFT(L2095, FIND(" ", L2095) - 1)), "")</f>
        <v/>
      </c>
      <c r="O2095" s="105" t="str">
        <f>IF(_xlfn.DAYS(K2095,J2095)&lt;0, "Aguardando OC", _xlfn.DAYS(K2095,J2095))</f>
        <v>Aguardando OC</v>
      </c>
      <c r="P2095" s="170">
        <v>412164</v>
      </c>
      <c r="Q2095" s="12"/>
      <c r="R2095" s="170">
        <v>0</v>
      </c>
      <c r="S2095" s="2">
        <v>221</v>
      </c>
      <c r="T2095" s="135" t="s">
        <v>1029</v>
      </c>
      <c r="U2095" s="170">
        <v>334.3</v>
      </c>
      <c r="V2095" s="170"/>
      <c r="W2095" s="105" t="str">
        <f>IFERROR(VLOOKUP(V2095, Fornecedores!A:C, 3, FALSE), "")</f>
        <v/>
      </c>
      <c r="X2095" s="105" t="str">
        <f>IFERROR(VLOOKUP(V2095, Fornecedores!A:E, 5, FALSE), "")</f>
        <v/>
      </c>
      <c r="Y2095" s="105" t="str">
        <f>IFERROR(VLOOKUP(V2095, Fornecedores!A:F, 6, FALSE), "")</f>
        <v/>
      </c>
      <c r="Z2095" s="101" t="str">
        <f>IF(H2095=0, "Pedido entregue!", "Pendente")</f>
        <v>Pendente</v>
      </c>
      <c r="AB2095" s="132" t="str">
        <f>IF(Z2095="Pedido Entregue!", IF(AA2095=1, "Retirado do Almoxarifado", IF(AA2095=2, "Material devolvido", "Aguardando retirada")), IF(Z2095="Pendente", "Entrega pendente", ""))</f>
        <v>Entrega pendente</v>
      </c>
      <c r="AC2095" s="18">
        <v>1</v>
      </c>
      <c r="AD2095" s="18">
        <f>AC2095/SUMIF($P:$P,P2095,$AC:$AC)</f>
        <v>1</v>
      </c>
      <c r="AE2095" s="18">
        <f>IF(R2095=0,0,AC2095/SUMIF($R:$R,R2095,$AC:$AC))</f>
        <v>0</v>
      </c>
      <c r="AF2095" s="18">
        <f>IF(R2095=0,1,0)</f>
        <v>1</v>
      </c>
      <c r="AH2095" t="str">
        <f>TEXT(J2095,"MMMM")</f>
        <v>julho</v>
      </c>
    </row>
    <row r="2096" spans="1:34" ht="12.75" hidden="1" customHeight="1" x14ac:dyDescent="0.25">
      <c r="A2096" s="90" t="str">
        <f>IF(C2096="Oficina Diversos","Oficina Geral",
IF(ISNUMBER(FIND("Estoque - Colhedoras",C2096)),"Colhedoras",IF(ISNUMBER(FIND("Caldeiraria",C2096)),"Caldeiraria",IF(ISNUMBER(FIND("Borracharia",C2096)),"Borracharia",IF(ISNUMBER(FIND("Lubrificação",C2096)),"Lubrificação",
IF(ISNUMBER(FIND("Estoque - Carregadeiras",C2096)),"Carregadeiras",IF(ISNUMBER(FIND("Estoque - Veic. Leves",C2096)),"Veic. Leves",
IF(ISNUMBER(FIND("Estoque - Caminhões",C2096)),"Caminhões",IF(ISNUMBER(FIND("Estoque - Transbordos",C2096)),"Transbordos",
IF(ISNUMBER(FIND("Estoque - Tratores",C2096)),"Tratores",
IF(ISNUMBER(FIND("Estoque - Máquinas pesadas",C2096)),"Máquinas pesadas",
IF(ISNUMBER(FIND("Estoque - Reboques",C2096)),"Reboques",
IF(C2096="Estoque","Estoque",
IF(AND(ISNUMBER(C2096),C2096&gt;1000,C2096&lt;2000),"Caminhões",
IF(AND(ISNUMBER(C2096),C2096&gt;2000,C2096&lt;3000),"Tratores",
IF(AND(ISNUMBER(C2096),C2096&gt;3000,C2096&lt;4000),"Carregadeiras",
IF(AND(ISNUMBER(C2096),C2096&gt;4000,C2096&lt;5000),"Máquinas pesadas",
IF(AND(ISNUMBER(C2096),C2096&gt;5000,C2096&lt;6000),"Colhedoras",
IF(AND(ISNUMBER(C2096),C2096&gt;7000,C2096&lt;8000),"Irrigação",
IF(AND(ISNUMBER(C2096),C2096&gt;8000,C2096&lt;9000),"Reboques",IF(AND(ISNUMBER(C2096),C2096&gt;0,C2096&lt;1000),"Veic. Leves","")))))))))))))))))))))</f>
        <v>Carregadeiras</v>
      </c>
      <c r="B2096" s="72"/>
      <c r="C2096" s="42">
        <v>3027</v>
      </c>
      <c r="D2096" s="42">
        <v>88104</v>
      </c>
      <c r="E2096" s="43" t="s">
        <v>1307</v>
      </c>
      <c r="F2096" s="14" t="str">
        <f>IF(ISBLANK(K2096), "Apenas Solicitação", "Tem OC")</f>
        <v>Tem OC</v>
      </c>
      <c r="G2096" s="42">
        <v>1</v>
      </c>
      <c r="H2096" s="37">
        <f>G2096-I2096</f>
        <v>0</v>
      </c>
      <c r="I2096" s="38">
        <v>1</v>
      </c>
      <c r="J2096" s="44">
        <v>45786</v>
      </c>
      <c r="K2096" s="185">
        <v>45792</v>
      </c>
      <c r="L2096" s="44"/>
      <c r="M2096" s="44"/>
      <c r="N2096" s="44" t="str">
        <f>IFERROR(K2096 + VALUE(LEFT(L2096, FIND(" ", L2096) - 1)), "")</f>
        <v/>
      </c>
      <c r="O2096" s="3">
        <f>IF(_xlfn.DAYS(K2096,J2096)&lt;0, "Aguardando OC", _xlfn.DAYS(K2096,J2096))</f>
        <v>6</v>
      </c>
      <c r="P2096" s="191">
        <v>402241</v>
      </c>
      <c r="Q2096" s="54"/>
      <c r="R2096" s="191">
        <v>167749</v>
      </c>
      <c r="S2096" s="49"/>
      <c r="T2096" s="267"/>
      <c r="U2096" s="45">
        <v>148</v>
      </c>
      <c r="V2096" s="42">
        <v>14487</v>
      </c>
      <c r="W2096" s="43" t="str">
        <f>IFERROR(VLOOKUP(V2096, Fornecedores!A:C, 3, FALSE), "")</f>
        <v xml:space="preserve">FL TRATORES </v>
      </c>
      <c r="X2096" s="43" t="str">
        <f>IFERROR(VLOOKUP(V2096, Fornecedores!A:E, 5, FALSE), "")</f>
        <v>Recife</v>
      </c>
      <c r="Y2096" s="43" t="str">
        <f>IFERROR(VLOOKUP(V2096, Fornecedores!A:F, 6, FALSE), "")</f>
        <v>PE</v>
      </c>
      <c r="Z2096" s="14" t="str">
        <f>IF(H2096=0, "Pedido entregue!", "Pendente")</f>
        <v>Pedido entregue!</v>
      </c>
      <c r="AA2096" s="74">
        <v>1</v>
      </c>
      <c r="AB2096" s="58" t="str">
        <f>IF(Z2096="Pedido Entregue!", IF(AA2096=1, "Retirado do Almoxarifado", IF(AA2096=2, "Material devolvido", "Aguardando retirada")), IF(Z2096="Pendente", "Entrega pendente", ""))</f>
        <v>Retirado do Almoxarifado</v>
      </c>
      <c r="AC2096" s="18">
        <v>1</v>
      </c>
      <c r="AD2096" s="18">
        <f>AC2096/SUMIF($P:$P,P2096,$AC:$AC)</f>
        <v>1</v>
      </c>
      <c r="AE2096" s="18">
        <f>IF(R2096=0,0,AC2096/SUMIF($R:$R,R2096,$AC:$AC))</f>
        <v>6.6666666666666666E-2</v>
      </c>
      <c r="AF2096" s="18">
        <f>IF(R2096=0,1,0)</f>
        <v>0</v>
      </c>
      <c r="AG2096" s="18">
        <f>IF(R2096=0,#REF!-J2096,0)</f>
        <v>0</v>
      </c>
      <c r="AH2096" t="str">
        <f>TEXT(J2096,"MMMM")</f>
        <v>maio</v>
      </c>
    </row>
    <row r="2097" spans="1:34" ht="12.75" hidden="1" customHeight="1" x14ac:dyDescent="0.25">
      <c r="A2097" s="90" t="str">
        <f>IF(C2097="Oficina Diversos","Oficina Geral",
IF(ISNUMBER(FIND("Estoque - Colhedoras",C2097)),"Colhedoras",IF(ISNUMBER(FIND("Caldeiraria",C2097)),"Caldeiraria",IF(ISNUMBER(FIND("Borracharia",C2097)),"Borracharia",IF(ISNUMBER(FIND("Lubrificação",C2097)),"Lubrificação",
IF(ISNUMBER(FIND("Estoque - Carregadeiras",C2097)),"Carregadeiras",IF(ISNUMBER(FIND("Estoque - Veic. Leves",C2097)),"Veic. Leves",
IF(ISNUMBER(FIND("Estoque - Caminhões",C2097)),"Caminhões",IF(ISNUMBER(FIND("Estoque - Transbordos",C2097)),"Transbordos",
IF(ISNUMBER(FIND("Estoque - Tratores",C2097)),"Tratores",
IF(ISNUMBER(FIND("Estoque - Máquinas pesadas",C2097)),"Máquinas pesadas",
IF(ISNUMBER(FIND("Estoque - Reboques",C2097)),"Reboques",
IF(C2097="Estoque","Estoque",
IF(AND(ISNUMBER(C2097),C2097&gt;1000,C2097&lt;2000),"Caminhões",
IF(AND(ISNUMBER(C2097),C2097&gt;2000,C2097&lt;3000),"Tratores",
IF(AND(ISNUMBER(C2097),C2097&gt;3000,C2097&lt;4000),"Carregadeiras",
IF(AND(ISNUMBER(C2097),C2097&gt;4000,C2097&lt;5000),"Máquinas pesadas",
IF(AND(ISNUMBER(C2097),C2097&gt;5000,C2097&lt;6000),"Colhedoras",
IF(AND(ISNUMBER(C2097),C2097&gt;7000,C2097&lt;8000),"Irrigação",
IF(AND(ISNUMBER(C2097),C2097&gt;8000,C2097&lt;9000),"Reboques",IF(AND(ISNUMBER(C2097),C2097&gt;0,C2097&lt;1000),"Veic. Leves","")))))))))))))))))))))</f>
        <v>Carregadeiras</v>
      </c>
      <c r="B2097" s="72"/>
      <c r="C2097" s="42">
        <v>3023</v>
      </c>
      <c r="D2097" s="42">
        <v>88105</v>
      </c>
      <c r="E2097" s="43" t="s">
        <v>1308</v>
      </c>
      <c r="F2097" s="14" t="str">
        <f>IF(ISBLANK(K2097), "Apenas Solicitação", "Tem OC")</f>
        <v>Tem OC</v>
      </c>
      <c r="G2097" s="42">
        <v>1</v>
      </c>
      <c r="H2097" s="37">
        <f>G2097-I2097</f>
        <v>0</v>
      </c>
      <c r="I2097" s="38">
        <v>1</v>
      </c>
      <c r="J2097" s="44">
        <v>45786</v>
      </c>
      <c r="K2097" s="185">
        <v>45792</v>
      </c>
      <c r="L2097" s="44"/>
      <c r="M2097" s="44"/>
      <c r="N2097" s="44" t="str">
        <f>IFERROR(K2097 + VALUE(LEFT(L2097, FIND(" ", L2097) - 1)), "")</f>
        <v/>
      </c>
      <c r="O2097" s="3">
        <f>IF(_xlfn.DAYS(K2097,J2097)&lt;0, "Aguardando OC", _xlfn.DAYS(K2097,J2097))</f>
        <v>6</v>
      </c>
      <c r="P2097" s="191">
        <v>402306</v>
      </c>
      <c r="Q2097" s="54"/>
      <c r="R2097" s="191">
        <v>167748</v>
      </c>
      <c r="S2097" s="49"/>
      <c r="T2097" s="267"/>
      <c r="U2097" s="45">
        <v>746.9</v>
      </c>
      <c r="V2097" s="42">
        <v>9824</v>
      </c>
      <c r="W2097" s="43" t="str">
        <f>IFERROR(VLOOKUP(V2097, Fornecedores!A:C, 3, FALSE), "")</f>
        <v>COMERCIAL AGRICOLA</v>
      </c>
      <c r="X2097" s="43" t="str">
        <f>IFERROR(VLOOKUP(V2097, Fornecedores!A:E, 5, FALSE), "")</f>
        <v>Recife</v>
      </c>
      <c r="Y2097" s="43" t="str">
        <f>IFERROR(VLOOKUP(V2097, Fornecedores!A:F, 6, FALSE), "")</f>
        <v>PE</v>
      </c>
      <c r="Z2097" s="14" t="str">
        <f>IF(H2097=0, "Pedido entregue!", "Pendente")</f>
        <v>Pedido entregue!</v>
      </c>
      <c r="AA2097" s="74">
        <v>1</v>
      </c>
      <c r="AB2097" s="58" t="str">
        <f>IF(Z2097="Pedido Entregue!", IF(AA2097=1, "Retirado do Almoxarifado", IF(AA2097=2, "Material devolvido", "Aguardando retirada")), IF(Z2097="Pendente", "Entrega pendente", ""))</f>
        <v>Retirado do Almoxarifado</v>
      </c>
      <c r="AC2097" s="18">
        <v>1</v>
      </c>
      <c r="AD2097" s="18">
        <f>AC2097/SUMIF($P:$P,P2097,$AC:$AC)</f>
        <v>1</v>
      </c>
      <c r="AE2097" s="18">
        <f>IF(R2097=0,0,AC2097/SUMIF($R:$R,R2097,$AC:$AC))</f>
        <v>7.6923076923076927E-2</v>
      </c>
      <c r="AF2097" s="18">
        <f>IF(R2097=0,1,0)</f>
        <v>0</v>
      </c>
      <c r="AG2097" s="18">
        <f>IF(R2097=0,#REF!-J2097,0)</f>
        <v>0</v>
      </c>
      <c r="AH2097" t="str">
        <f>TEXT(J2097,"MMMM")</f>
        <v>maio</v>
      </c>
    </row>
    <row r="2098" spans="1:34" ht="12.75" hidden="1" customHeight="1" x14ac:dyDescent="0.25">
      <c r="A2098" s="90" t="str">
        <f>IF(C2098="Oficina Diversos","Oficina Geral",
IF(ISNUMBER(FIND("Estoque - Colhedoras",C2098)),"Colhedoras",IF(ISNUMBER(FIND("Caldeiraria",C2098)),"Caldeiraria",IF(ISNUMBER(FIND("Borracharia",C2098)),"Borracharia",IF(ISNUMBER(FIND("Lubrificação",C2098)),"Lubrificação",
IF(ISNUMBER(FIND("Estoque - Carregadeiras",C2098)),"Carregadeiras",IF(ISNUMBER(FIND("Estoque - Veic. Leves",C2098)),"Veic. Leves",
IF(ISNUMBER(FIND("Estoque - Caminhões",C2098)),"Caminhões",IF(ISNUMBER(FIND("Estoque - Transbordos",C2098)),"Transbordos",
IF(ISNUMBER(FIND("Estoque - Tratores",C2098)),"Tratores",
IF(ISNUMBER(FIND("Estoque - Máquinas pesadas",C2098)),"Máquinas pesadas",
IF(ISNUMBER(FIND("Estoque - Reboques",C2098)),"Reboques",
IF(C2098="Estoque","Estoque",
IF(AND(ISNUMBER(C2098),C2098&gt;1000,C2098&lt;2000),"Caminhões",
IF(AND(ISNUMBER(C2098),C2098&gt;2000,C2098&lt;3000),"Tratores",
IF(AND(ISNUMBER(C2098),C2098&gt;3000,C2098&lt;4000),"Carregadeiras",
IF(AND(ISNUMBER(C2098),C2098&gt;4000,C2098&lt;5000),"Máquinas pesadas",
IF(AND(ISNUMBER(C2098),C2098&gt;5000,C2098&lt;6000),"Colhedoras",
IF(AND(ISNUMBER(C2098),C2098&gt;7000,C2098&lt;8000),"Irrigação",
IF(AND(ISNUMBER(C2098),C2098&gt;8000,C2098&lt;9000),"Reboques",IF(AND(ISNUMBER(C2098),C2098&gt;0,C2098&lt;1000),"Veic. Leves","")))))))))))))))))))))</f>
        <v>Carregadeiras</v>
      </c>
      <c r="C2098" s="113">
        <v>3024</v>
      </c>
      <c r="D2098" s="2">
        <v>88106</v>
      </c>
      <c r="E2098" s="3" t="s">
        <v>20748</v>
      </c>
      <c r="F2098" s="101" t="str">
        <f>IF(ISBLANK(K2098), "Apenas Solicitação", "Tem OC")</f>
        <v>Tem OC</v>
      </c>
      <c r="G2098" s="2">
        <v>1</v>
      </c>
      <c r="H2098" s="102">
        <f>G2098-I2098</f>
        <v>0</v>
      </c>
      <c r="I2098" s="103">
        <v>1</v>
      </c>
      <c r="J2098" s="4">
        <v>45828</v>
      </c>
      <c r="K2098" s="180">
        <v>45839</v>
      </c>
      <c r="L2098" s="3" t="s">
        <v>20152</v>
      </c>
      <c r="M2098" s="104" t="str">
        <f ca="1">IF(OR(N2098="", N2098=0), "", IF(N2098&gt;TODAY(), "No prazo", "Atrasado"))</f>
        <v>Atrasado</v>
      </c>
      <c r="N2098" s="104">
        <f>IFERROR(K2098 + VALUE(LEFT(L2098, FIND(" ", L2098) - 1)), "")</f>
        <v>45840</v>
      </c>
      <c r="O2098" s="105">
        <f>IF(_xlfn.DAYS(K2098,J2098)&lt;0, "Aguardando OC", _xlfn.DAYS(K2098,J2098))</f>
        <v>11</v>
      </c>
      <c r="P2098" s="14">
        <v>408592</v>
      </c>
      <c r="Q2098" s="12"/>
      <c r="R2098" s="14">
        <v>170151</v>
      </c>
      <c r="S2098" s="2">
        <v>221</v>
      </c>
      <c r="T2098" s="135" t="s">
        <v>1029</v>
      </c>
      <c r="U2098" s="21">
        <v>20.9</v>
      </c>
      <c r="V2098" s="2">
        <v>9824</v>
      </c>
      <c r="W2098" s="105" t="str">
        <f>IFERROR(VLOOKUP(V2098, Fornecedores!A:C, 3, FALSE), "")</f>
        <v>COMERCIAL AGRICOLA</v>
      </c>
      <c r="X2098" s="105" t="str">
        <f>IFERROR(VLOOKUP(V2098, Fornecedores!A:E, 5, FALSE), "")</f>
        <v>Recife</v>
      </c>
      <c r="Y2098" s="105" t="str">
        <f>IFERROR(VLOOKUP(V2098, Fornecedores!A:F, 6, FALSE), "")</f>
        <v>PE</v>
      </c>
      <c r="Z2098" s="101" t="str">
        <f>IF(H2098=0, "Pedido entregue!", "Pendente")</f>
        <v>Pedido entregue!</v>
      </c>
      <c r="AB2098" s="132" t="str">
        <f>IF(Z2098="Pedido Entregue!", IF(AA2098=1, "Retirado do Almoxarifado", IF(AA2098=2, "Material devolvido", "Aguardando retirada")), IF(Z2098="Pendente", "Entrega pendente", ""))</f>
        <v>Aguardando retirada</v>
      </c>
      <c r="AC2098" s="18">
        <v>1</v>
      </c>
      <c r="AD2098" s="18">
        <f>AC2098/SUMIF($P:$P,P2098,$AC:$AC)</f>
        <v>1</v>
      </c>
      <c r="AE2098" s="18">
        <f>IF(R2098=0,0,AC2098/SUMIF($R:$R,R2098,$AC:$AC))</f>
        <v>0.2</v>
      </c>
      <c r="AF2098" s="18">
        <f>IF(R2098=0,1,0)</f>
        <v>0</v>
      </c>
      <c r="AH2098" t="str">
        <f>TEXT(J2098,"MMMM")</f>
        <v>junho</v>
      </c>
    </row>
    <row r="2099" spans="1:34" ht="12.75" hidden="1" customHeight="1" x14ac:dyDescent="0.25">
      <c r="A2099" s="90" t="str">
        <f>IF(C2099="Oficina Diversos","Oficina Geral",
IF(ISNUMBER(FIND("Estoque - Colhedoras",C2099)),"Colhedoras",IF(ISNUMBER(FIND("Caldeiraria",C2099)),"Caldeiraria",IF(ISNUMBER(FIND("Borracharia",C2099)),"Borracharia",IF(ISNUMBER(FIND("Lubrificação",C2099)),"Lubrificação",
IF(ISNUMBER(FIND("Estoque - Carregadeiras",C2099)),"Carregadeiras",IF(ISNUMBER(FIND("Estoque - Veic. Leves",C2099)),"Veic. Leves",
IF(ISNUMBER(FIND("Estoque - Caminhões",C2099)),"Caminhões",IF(ISNUMBER(FIND("Estoque - Transbordos",C2099)),"Transbordos",
IF(ISNUMBER(FIND("Estoque - Tratores",C2099)),"Tratores",
IF(ISNUMBER(FIND("Estoque - Máquinas pesadas",C2099)),"Máquinas pesadas",
IF(ISNUMBER(FIND("Estoque - Reboques",C2099)),"Reboques",
IF(C2099="Estoque","Estoque",
IF(AND(ISNUMBER(C2099),C2099&gt;1000,C2099&lt;2000),"Caminhões",
IF(AND(ISNUMBER(C2099),C2099&gt;2000,C2099&lt;3000),"Tratores",
IF(AND(ISNUMBER(C2099),C2099&gt;3000,C2099&lt;4000),"Carregadeiras",
IF(AND(ISNUMBER(C2099),C2099&gt;4000,C2099&lt;5000),"Máquinas pesadas",
IF(AND(ISNUMBER(C2099),C2099&gt;5000,C2099&lt;6000),"Colhedoras",
IF(AND(ISNUMBER(C2099),C2099&gt;7000,C2099&lt;8000),"Irrigação",
IF(AND(ISNUMBER(C2099),C2099&gt;8000,C2099&lt;9000),"Reboques",IF(AND(ISNUMBER(C2099),C2099&gt;0,C2099&lt;1000),"Veic. Leves","")))))))))))))))))))))</f>
        <v>Tratores</v>
      </c>
      <c r="B2099" s="72"/>
      <c r="C2099" s="28">
        <v>2025</v>
      </c>
      <c r="D2099" s="28">
        <v>88152</v>
      </c>
      <c r="E2099" s="29" t="s">
        <v>89</v>
      </c>
      <c r="F2099" s="14" t="str">
        <f>IF(ISBLANK(K2099), "Apenas Solicitação", "Tem OC")</f>
        <v>Tem OC</v>
      </c>
      <c r="G2099" s="28">
        <v>5</v>
      </c>
      <c r="H2099" s="37">
        <f>G2099-I2099</f>
        <v>0</v>
      </c>
      <c r="I2099" s="38">
        <v>5</v>
      </c>
      <c r="J2099" s="64">
        <v>45728</v>
      </c>
      <c r="K2099" s="183">
        <v>45740</v>
      </c>
      <c r="L2099" s="3"/>
      <c r="M2099" s="44"/>
      <c r="N2099" s="44" t="str">
        <f>IFERROR(K2099 + VALUE(LEFT(L2099, FIND(" ", L2099) - 1)), "")</f>
        <v/>
      </c>
      <c r="O2099" s="3">
        <f>IF(_xlfn.DAYS(K2099,J2099)&lt;0, "Aguardando OC", _xlfn.DAYS(K2099,J2099))</f>
        <v>12</v>
      </c>
      <c r="P2099" s="206">
        <v>395770</v>
      </c>
      <c r="Q2099" s="214">
        <v>1136056</v>
      </c>
      <c r="R2099" s="206">
        <v>165467</v>
      </c>
      <c r="S2099" s="28">
        <v>696</v>
      </c>
      <c r="T2099" s="265" t="s">
        <v>90</v>
      </c>
      <c r="U2099" s="32">
        <v>4.25</v>
      </c>
      <c r="V2099" s="28">
        <v>3238</v>
      </c>
      <c r="W2099" s="43" t="str">
        <f>IFERROR(VLOOKUP(V2099, Fornecedores!A:C, 3, FALSE), "")</f>
        <v xml:space="preserve">VENEZA              </v>
      </c>
      <c r="X2099" s="43" t="str">
        <f>IFERROR(VLOOKUP(V2099, Fornecedores!A:E, 5, FALSE), "")</f>
        <v>Bayeux</v>
      </c>
      <c r="Y2099" s="43" t="str">
        <f>IFERROR(VLOOKUP(V2099, Fornecedores!A:F, 6, FALSE), "")</f>
        <v>PB</v>
      </c>
      <c r="Z2099" s="14" t="str">
        <f>IF(H2099=0, "Pedido entregue!", "Pendente")</f>
        <v>Pedido entregue!</v>
      </c>
      <c r="AA2099" s="74"/>
      <c r="AB2099" s="58" t="str">
        <f>IF(Z2099="Pedido Entregue!", IF(AA2099=1, "Retirado do Almoxarifado", IF(AA2099=2, "Material devolvido", "Aguardando retirada")), IF(Z2099="Pendente", "Entrega pendente", ""))</f>
        <v>Aguardando retirada</v>
      </c>
      <c r="AC2099" s="18">
        <v>1</v>
      </c>
      <c r="AD2099" s="18">
        <f>AC2099/SUMIF($P:$P,P2099,$AC:$AC)</f>
        <v>1</v>
      </c>
      <c r="AE2099" s="18">
        <f>IF(R2099=0,0,AC2099/SUMIF($R:$R,R2099,$AC:$AC))</f>
        <v>0.2</v>
      </c>
      <c r="AF2099" s="18">
        <f>IF(R2099=0,1,0)</f>
        <v>0</v>
      </c>
      <c r="AG2099" s="18">
        <f>IF(R2099=0,#REF!-J2099,0)</f>
        <v>0</v>
      </c>
      <c r="AH2099" t="str">
        <f>TEXT(J2099,"MMMM")</f>
        <v>março</v>
      </c>
    </row>
    <row r="2100" spans="1:34" ht="12.75" customHeight="1" x14ac:dyDescent="0.25">
      <c r="A2100" s="90" t="str">
        <f>IF(C2100="Oficina Diversos","Oficina Geral",
IF(ISNUMBER(FIND("Estoque - Colhedoras",C2100)),"Colhedoras",IF(ISNUMBER(FIND("Caldeiraria",C2100)),"Caldeiraria",IF(ISNUMBER(FIND("Borracharia",C2100)),"Borracharia",IF(ISNUMBER(FIND("Lubrificação",C2100)),"Lubrificação",
IF(ISNUMBER(FIND("Estoque - Carregadeiras",C2100)),"Carregadeiras",IF(ISNUMBER(FIND("Estoque - Veic. Leves",C2100)),"Veic. Leves",
IF(ISNUMBER(FIND("Estoque - Caminhões",C2100)),"Caminhões",IF(ISNUMBER(FIND("Estoque - Transbordos",C2100)),"Transbordos",
IF(ISNUMBER(FIND("Estoque - Tratores",C2100)),"Tratores",
IF(ISNUMBER(FIND("Estoque - Máquinas pesadas",C2100)),"Máquinas pesadas",
IF(ISNUMBER(FIND("Estoque - Reboques",C2100)),"Reboques",
IF(C2100="Estoque","Estoque",
IF(AND(ISNUMBER(C2100),C2100&gt;1000,C2100&lt;2000),"Caminhões",
IF(AND(ISNUMBER(C2100),C2100&gt;2000,C2100&lt;3000),"Tratores",
IF(AND(ISNUMBER(C2100),C2100&gt;3000,C2100&lt;4000),"Carregadeiras",
IF(AND(ISNUMBER(C2100),C2100&gt;4000,C2100&lt;5000),"Máquinas pesadas",
IF(AND(ISNUMBER(C2100),C2100&gt;5000,C2100&lt;6000),"Colhedoras",
IF(AND(ISNUMBER(C2100),C2100&gt;7000,C2100&lt;8000),"Irrigação",
IF(AND(ISNUMBER(C2100),C2100&gt;8000,C2100&lt;9000),"Reboques",IF(AND(ISNUMBER(C2100),C2100&gt;0,C2100&lt;1000),"Veic. Leves","")))))))))))))))))))))</f>
        <v>Tratores</v>
      </c>
      <c r="B2100" s="72"/>
      <c r="C2100" s="2">
        <v>2030</v>
      </c>
      <c r="D2100" s="2">
        <v>88152</v>
      </c>
      <c r="E2100" s="3" t="s">
        <v>89</v>
      </c>
      <c r="F2100" s="14" t="str">
        <f>IF(ISBLANK(K2100), "Apenas Solicitação", "Tem OC")</f>
        <v>Apenas Solicitação</v>
      </c>
      <c r="G2100" s="2">
        <v>5</v>
      </c>
      <c r="H2100" s="37">
        <f>G2100-I2100</f>
        <v>5</v>
      </c>
      <c r="I2100" s="38">
        <v>0</v>
      </c>
      <c r="J2100" s="4">
        <v>45786</v>
      </c>
      <c r="K2100" s="14"/>
      <c r="L2100" s="3"/>
      <c r="M2100" s="44" t="str">
        <f ca="1">IF(OR(N2100="", N2100=0), "", IF(N2100&gt;TODAY(), "No prazo", "Atrasado"))</f>
        <v/>
      </c>
      <c r="N2100" s="44" t="str">
        <f>IFERROR(K2100 + VALUE(LEFT(L2100, FIND(" ", L2100) - 1)), "")</f>
        <v/>
      </c>
      <c r="O2100" s="3" t="str">
        <f>IF(_xlfn.DAYS(K2100,J2100)&lt;0, "Aguardando OC", _xlfn.DAYS(K2100,J2100))</f>
        <v>Aguardando OC</v>
      </c>
      <c r="P2100" s="14">
        <v>402174</v>
      </c>
      <c r="Q2100" s="12"/>
      <c r="R2100" s="14">
        <v>0</v>
      </c>
      <c r="S2100" s="2">
        <v>221</v>
      </c>
      <c r="T2100" s="135" t="s">
        <v>1029</v>
      </c>
      <c r="U2100" s="21">
        <v>1065.81</v>
      </c>
      <c r="V2100" s="2"/>
      <c r="W2100" s="43" t="str">
        <f>IFERROR(VLOOKUP(V2100, Fornecedores!A:C, 3, FALSE), "")</f>
        <v/>
      </c>
      <c r="X2100" s="43" t="str">
        <f>IFERROR(VLOOKUP(V2100, Fornecedores!A:E, 5, FALSE), "")</f>
        <v/>
      </c>
      <c r="Y2100" s="43" t="str">
        <f>IFERROR(VLOOKUP(V2100, Fornecedores!A:F, 6, FALSE), "")</f>
        <v/>
      </c>
      <c r="Z2100" s="14" t="str">
        <f>IF(H2100=0, "Pedido entregue!", "Pendente")</f>
        <v>Pendente</v>
      </c>
      <c r="AA2100" s="74"/>
      <c r="AB2100" s="58" t="str">
        <f>IF(Z2100="Pedido Entregue!", IF(AA2100=1, "Retirado do Almoxarifado", IF(AA2100=2, "Material devolvido", "Aguardando retirada")), IF(Z2100="Pendente", "Entrega pendente", ""))</f>
        <v>Entrega pendente</v>
      </c>
      <c r="AC2100" s="18">
        <v>1</v>
      </c>
      <c r="AD2100" s="18">
        <f>AC2100/SUMIF($P:$P,P2100,$AC:$AC)</f>
        <v>1</v>
      </c>
      <c r="AE2100" s="18">
        <f>IF(R2100=0,0,AC2100/SUMIF($R:$R,R2100,$AC:$AC))</f>
        <v>0</v>
      </c>
      <c r="AF2100" s="18">
        <f>IF(R2100=0,1,0)</f>
        <v>1</v>
      </c>
      <c r="AH2100" t="str">
        <f>TEXT(J2100,"MMMM")</f>
        <v>maio</v>
      </c>
    </row>
    <row r="2101" spans="1:34" ht="12.75" hidden="1" customHeight="1" x14ac:dyDescent="0.25">
      <c r="A2101" s="90" t="str">
        <f>IF(C2101="Oficina Diversos","Oficina Geral",
IF(ISNUMBER(FIND("Estoque - Colhedoras",C2101)),"Colhedoras",IF(ISNUMBER(FIND("Caldeiraria",C2101)),"Caldeiraria",IF(ISNUMBER(FIND("Borracharia",C2101)),"Borracharia",IF(ISNUMBER(FIND("Lubrificação",C2101)),"Lubrificação",
IF(ISNUMBER(FIND("Estoque - Carregadeiras",C2101)),"Carregadeiras",IF(ISNUMBER(FIND("Estoque - Veic. Leves",C2101)),"Veic. Leves",
IF(ISNUMBER(FIND("Estoque - Caminhões",C2101)),"Caminhões",IF(ISNUMBER(FIND("Estoque - Transbordos",C2101)),"Transbordos",
IF(ISNUMBER(FIND("Estoque - Tratores",C2101)),"Tratores",
IF(ISNUMBER(FIND("Estoque - Máquinas pesadas",C2101)),"Máquinas pesadas",
IF(ISNUMBER(FIND("Estoque - Reboques",C2101)),"Reboques",
IF(C2101="Estoque","Estoque",
IF(AND(ISNUMBER(C2101),C2101&gt;1000,C2101&lt;2000),"Caminhões",
IF(AND(ISNUMBER(C2101),C2101&gt;2000,C2101&lt;3000),"Tratores",
IF(AND(ISNUMBER(C2101),C2101&gt;3000,C2101&lt;4000),"Carregadeiras",
IF(AND(ISNUMBER(C2101),C2101&gt;4000,C2101&lt;5000),"Máquinas pesadas",
IF(AND(ISNUMBER(C2101),C2101&gt;5000,C2101&lt;6000),"Colhedoras",
IF(AND(ISNUMBER(C2101),C2101&gt;7000,C2101&lt;8000),"Irrigação",
IF(AND(ISNUMBER(C2101),C2101&gt;8000,C2101&lt;9000),"Reboques",IF(AND(ISNUMBER(C2101),C2101&gt;0,C2101&lt;1000),"Veic. Leves","")))))))))))))))))))))</f>
        <v>Caminhões</v>
      </c>
      <c r="C2101" s="126">
        <v>1009</v>
      </c>
      <c r="D2101" s="2">
        <v>88160</v>
      </c>
      <c r="E2101" s="3" t="s">
        <v>20342</v>
      </c>
      <c r="F2101" s="101" t="str">
        <f>IF(ISBLANK(K2101), "Apenas Solicitação", "Tem OC")</f>
        <v>Tem OC</v>
      </c>
      <c r="G2101" s="2">
        <v>1</v>
      </c>
      <c r="H2101" s="102">
        <f>G2101-I2101</f>
        <v>0</v>
      </c>
      <c r="I2101" s="103">
        <v>1</v>
      </c>
      <c r="J2101" s="4">
        <v>45814</v>
      </c>
      <c r="K2101" s="180">
        <v>45819</v>
      </c>
      <c r="L2101" s="3" t="s">
        <v>20151</v>
      </c>
      <c r="M2101" s="104" t="str">
        <f ca="1">IF(OR(N2101="", N2101=0), "", IF(N2101&gt;TODAY(), "No prazo", "Atrasado"))</f>
        <v>Atrasado</v>
      </c>
      <c r="N2101" s="104">
        <f>IFERROR(K2101 + VALUE(LEFT(L2101, FIND(" ", L2101) - 1)), "")</f>
        <v>45819</v>
      </c>
      <c r="O2101" s="105">
        <f>IF(_xlfn.DAYS(K2101,J2101)&lt;0, "Aguardando OC", _xlfn.DAYS(K2101,J2101))</f>
        <v>5</v>
      </c>
      <c r="P2101" s="14">
        <v>406259</v>
      </c>
      <c r="Q2101" s="12"/>
      <c r="R2101" s="14">
        <v>168989</v>
      </c>
      <c r="S2101" s="2">
        <v>221</v>
      </c>
      <c r="T2101" s="135" t="s">
        <v>1029</v>
      </c>
      <c r="U2101" s="21">
        <v>56</v>
      </c>
      <c r="V2101" s="2">
        <v>1623</v>
      </c>
      <c r="W2101" s="105" t="str">
        <f>IFERROR(VLOOKUP(V2101, Fornecedores!A:C, 3, FALSE), "")</f>
        <v xml:space="preserve">ORLANDO PECAS       </v>
      </c>
      <c r="X2101" s="105" t="str">
        <f>IFERROR(VLOOKUP(V2101, Fornecedores!A:E, 5, FALSE), "")</f>
        <v>Recife</v>
      </c>
      <c r="Y2101" s="105" t="str">
        <f>IFERROR(VLOOKUP(V2101, Fornecedores!A:F, 6, FALSE), "")</f>
        <v>PE</v>
      </c>
      <c r="Z2101" s="101" t="str">
        <f>IF(H2101=0, "Pedido entregue!", "Pendente")</f>
        <v>Pedido entregue!</v>
      </c>
      <c r="AB2101" s="132" t="str">
        <f>IF(Z2101="Pedido Entregue!", IF(AA2101=1, "Retirado do Almoxarifado", IF(AA2101=2, "Material devolvido", "Aguardando retirada")), IF(Z2101="Pendente", "Entrega pendente", ""))</f>
        <v>Aguardando retirada</v>
      </c>
      <c r="AC2101" s="18">
        <v>1</v>
      </c>
      <c r="AD2101" s="18">
        <f>AC2101/SUMIF($P:$P,P2101,$AC:$AC)</f>
        <v>1</v>
      </c>
      <c r="AE2101" s="18">
        <f>IF(R2101=0,0,AC2101/SUMIF($R:$R,R2101,$AC:$AC))</f>
        <v>0.2</v>
      </c>
      <c r="AF2101" s="18">
        <f>IF(R2101=0,1,0)</f>
        <v>0</v>
      </c>
      <c r="AH2101" t="str">
        <f>TEXT(J2101,"MMMM")</f>
        <v>junho</v>
      </c>
    </row>
    <row r="2102" spans="1:34" ht="12.75" customHeight="1" x14ac:dyDescent="0.25">
      <c r="A2102" s="90" t="str">
        <f>IF(C2102="Oficina Diversos","Oficina Geral",
IF(ISNUMBER(FIND("Estoque - Colhedoras",C2102)),"Colhedoras",IF(ISNUMBER(FIND("Caldeiraria",C2102)),"Caldeiraria",IF(ISNUMBER(FIND("Borracharia",C2102)),"Borracharia",IF(ISNUMBER(FIND("Lubrificação",C2102)),"Lubrificação",
IF(ISNUMBER(FIND("Estoque - Carregadeiras",C2102)),"Carregadeiras",IF(ISNUMBER(FIND("Estoque - Veic. Leves",C2102)),"Veic. Leves",
IF(ISNUMBER(FIND("Estoque - Caminhões",C2102)),"Caminhões",IF(ISNUMBER(FIND("Estoque - Transbordos",C2102)),"Transbordos",
IF(ISNUMBER(FIND("Estoque - Tratores",C2102)),"Tratores",
IF(ISNUMBER(FIND("Estoque - Máquinas pesadas",C2102)),"Máquinas pesadas",
IF(ISNUMBER(FIND("Estoque - Reboques",C2102)),"Reboques",
IF(C2102="Estoque","Estoque",
IF(AND(ISNUMBER(C2102),C2102&gt;1000,C2102&lt;2000),"Caminhões",
IF(AND(ISNUMBER(C2102),C2102&gt;2000,C2102&lt;3000),"Tratores",
IF(AND(ISNUMBER(C2102),C2102&gt;3000,C2102&lt;4000),"Carregadeiras",
IF(AND(ISNUMBER(C2102),C2102&gt;4000,C2102&lt;5000),"Máquinas pesadas",
IF(AND(ISNUMBER(C2102),C2102&gt;5000,C2102&lt;6000),"Colhedoras",
IF(AND(ISNUMBER(C2102),C2102&gt;7000,C2102&lt;8000),"Irrigação",
IF(AND(ISNUMBER(C2102),C2102&gt;8000,C2102&lt;9000),"Reboques",IF(AND(ISNUMBER(C2102),C2102&gt;0,C2102&lt;1000),"Veic. Leves","")))))))))))))))))))))</f>
        <v>Veic. Leves</v>
      </c>
      <c r="C2102" s="113">
        <v>61</v>
      </c>
      <c r="D2102" s="2">
        <v>88169</v>
      </c>
      <c r="E2102" s="3" t="s">
        <v>20611</v>
      </c>
      <c r="F2102" s="101" t="str">
        <f>IF(ISBLANK(K2102), "Apenas Solicitação", "Tem OC")</f>
        <v>Tem OC</v>
      </c>
      <c r="G2102" s="2">
        <v>1</v>
      </c>
      <c r="H2102" s="102">
        <f>G2102-I2102</f>
        <v>1</v>
      </c>
      <c r="I2102" s="103"/>
      <c r="J2102" s="4">
        <v>45821</v>
      </c>
      <c r="K2102" s="180">
        <v>45840</v>
      </c>
      <c r="L2102" s="3" t="s">
        <v>20916</v>
      </c>
      <c r="M2102" s="104" t="str">
        <f ca="1">IF(OR(N2102="", N2102=0), "", IF(N2102&gt;TODAY(), "No prazo", "Atrasado"))</f>
        <v>No prazo</v>
      </c>
      <c r="N2102" s="104">
        <f>IFERROR(K2102 + VALUE(LEFT(L2102, FIND(" ", L2102) - 1)), "")</f>
        <v>45865</v>
      </c>
      <c r="O2102" s="105">
        <f>IF(_xlfn.DAYS(K2102,J2102)&lt;0, "Aguardando OC", _xlfn.DAYS(K2102,J2102))</f>
        <v>19</v>
      </c>
      <c r="P2102" s="14">
        <v>407598</v>
      </c>
      <c r="Q2102" s="12"/>
      <c r="R2102" s="14">
        <v>170214</v>
      </c>
      <c r="S2102" s="2">
        <v>221</v>
      </c>
      <c r="T2102" s="135" t="s">
        <v>1029</v>
      </c>
      <c r="U2102" s="21">
        <v>3078.02</v>
      </c>
      <c r="V2102" s="2">
        <v>9855</v>
      </c>
      <c r="W2102" s="105" t="str">
        <f>IFERROR(VLOOKUP(V2102, Fornecedores!A:C, 3, FALSE), "")</f>
        <v>FIORI VEICOLO</v>
      </c>
      <c r="X2102" s="105" t="str">
        <f>IFERROR(VLOOKUP(V2102, Fornecedores!A:E, 5, FALSE), "")</f>
        <v>João Pessoa</v>
      </c>
      <c r="Y2102" s="105" t="str">
        <f>IFERROR(VLOOKUP(V2102, Fornecedores!A:F, 6, FALSE), "")</f>
        <v>PB</v>
      </c>
      <c r="Z2102" s="101" t="str">
        <f>IF(H2102=0, "Pedido entregue!", "Pendente")</f>
        <v>Pendente</v>
      </c>
      <c r="AB2102" s="132" t="str">
        <f>IF(Z2102="Pedido Entregue!", IF(AA2102=1, "Retirado do Almoxarifado", IF(AA2102=2, "Material devolvido", "Aguardando retirada")), IF(Z2102="Pendente", "Entrega pendente", ""))</f>
        <v>Entrega pendente</v>
      </c>
      <c r="AC2102" s="18">
        <v>1</v>
      </c>
      <c r="AD2102" s="18">
        <f>AC2102/SUMIF($P:$P,P2102,$AC:$AC)</f>
        <v>1</v>
      </c>
      <c r="AE2102" s="18">
        <f>IF(R2102=0,0,AC2102/SUMIF($R:$R,R2102,$AC:$AC))</f>
        <v>1</v>
      </c>
      <c r="AF2102" s="18">
        <f>IF(R2102=0,1,0)</f>
        <v>0</v>
      </c>
      <c r="AH2102" t="str">
        <f>TEXT(J2102,"MMMM")</f>
        <v>junho</v>
      </c>
    </row>
    <row r="2103" spans="1:34" ht="12.75" customHeight="1" x14ac:dyDescent="0.25">
      <c r="A2103" s="90" t="str">
        <f>IF(C2103="Oficina Diversos","Oficina Geral",
IF(ISNUMBER(FIND("Estoque - Colhedoras",C2103)),"Colhedoras",IF(ISNUMBER(FIND("Caldeiraria",C2103)),"Caldeiraria",IF(ISNUMBER(FIND("Borracharia",C2103)),"Borracharia",IF(ISNUMBER(FIND("Lubrificação",C2103)),"Lubrificação",
IF(ISNUMBER(FIND("Estoque - Carregadeiras",C2103)),"Carregadeiras",IF(ISNUMBER(FIND("Estoque - Veic. Leves",C2103)),"Veic. Leves",
IF(ISNUMBER(FIND("Estoque - Caminhões",C2103)),"Caminhões",IF(ISNUMBER(FIND("Estoque - Transbordos",C2103)),"Transbordos",
IF(ISNUMBER(FIND("Estoque - Tratores",C2103)),"Tratores",
IF(ISNUMBER(FIND("Estoque - Máquinas pesadas",C2103)),"Máquinas pesadas",
IF(ISNUMBER(FIND("Estoque - Reboques",C2103)),"Reboques",
IF(C2103="Estoque","Estoque",
IF(AND(ISNUMBER(C2103),C2103&gt;1000,C2103&lt;2000),"Caminhões",
IF(AND(ISNUMBER(C2103),C2103&gt;2000,C2103&lt;3000),"Tratores",
IF(AND(ISNUMBER(C2103),C2103&gt;3000,C2103&lt;4000),"Carregadeiras",
IF(AND(ISNUMBER(C2103),C2103&gt;4000,C2103&lt;5000),"Máquinas pesadas",
IF(AND(ISNUMBER(C2103),C2103&gt;5000,C2103&lt;6000),"Colhedoras",
IF(AND(ISNUMBER(C2103),C2103&gt;7000,C2103&lt;8000),"Irrigação",
IF(AND(ISNUMBER(C2103),C2103&gt;8000,C2103&lt;9000),"Reboques",IF(AND(ISNUMBER(C2103),C2103&gt;0,C2103&lt;1000),"Veic. Leves","")))))))))))))))))))))</f>
        <v>Tratores</v>
      </c>
      <c r="C2103" s="144">
        <v>2064</v>
      </c>
      <c r="D2103" s="143">
        <v>88257</v>
      </c>
      <c r="E2103" s="146" t="s">
        <v>20612</v>
      </c>
      <c r="F2103" s="101" t="str">
        <f>IF(ISBLANK(K2103), "Apenas Solicitação", "Tem OC")</f>
        <v>Apenas Solicitação</v>
      </c>
      <c r="G2103" s="143">
        <v>1</v>
      </c>
      <c r="H2103" s="102">
        <f>G2103-I2103</f>
        <v>1</v>
      </c>
      <c r="I2103" s="103"/>
      <c r="J2103" s="147">
        <v>45821</v>
      </c>
      <c r="K2103" s="200"/>
      <c r="L2103" s="146"/>
      <c r="M2103" s="104" t="str">
        <f ca="1">IF(OR(N2103="", N2103=0), "", IF(N2103&gt;TODAY(), "No prazo", "Atrasado"))</f>
        <v/>
      </c>
      <c r="N2103" s="104" t="str">
        <f>IFERROR(K2103 + VALUE(LEFT(L2103, FIND(" ", L2103) - 1)), "")</f>
        <v/>
      </c>
      <c r="O2103" s="105" t="str">
        <f>IF(_xlfn.DAYS(K2103,J2103)&lt;0, "Aguardando OC", _xlfn.DAYS(K2103,J2103))</f>
        <v>Aguardando OC</v>
      </c>
      <c r="P2103" s="200">
        <v>407324</v>
      </c>
      <c r="Q2103" s="12"/>
      <c r="R2103" s="200">
        <v>0</v>
      </c>
      <c r="S2103" s="143">
        <v>221</v>
      </c>
      <c r="T2103" s="135" t="s">
        <v>1029</v>
      </c>
      <c r="U2103" s="164">
        <v>11.56</v>
      </c>
      <c r="V2103" s="143"/>
      <c r="W2103" s="105" t="str">
        <f>IFERROR(VLOOKUP(V2103, Fornecedores!A:C, 3, FALSE), "")</f>
        <v/>
      </c>
      <c r="X2103" s="105" t="str">
        <f>IFERROR(VLOOKUP(V2103, Fornecedores!A:E, 5, FALSE), "")</f>
        <v/>
      </c>
      <c r="Y2103" s="105" t="str">
        <f>IFERROR(VLOOKUP(V2103, Fornecedores!A:F, 6, FALSE), "")</f>
        <v/>
      </c>
      <c r="Z2103" s="101" t="str">
        <f>IF(H2103=0, "Pedido entregue!", "Pendente")</f>
        <v>Pendente</v>
      </c>
      <c r="AB2103" s="132" t="str">
        <f>IF(Z2103="Pedido Entregue!", IF(AA2103=1, "Retirado do Almoxarifado", IF(AA2103=2, "Material devolvido", "Aguardando retirada")), IF(Z2103="Pendente", "Entrega pendente", ""))</f>
        <v>Entrega pendente</v>
      </c>
      <c r="AC2103" s="18">
        <v>1</v>
      </c>
      <c r="AD2103" s="18">
        <f>AC2103/SUMIF($P:$P,P2103,$AC:$AC)</f>
        <v>1</v>
      </c>
      <c r="AE2103" s="18">
        <f>IF(R2103=0,0,AC2103/SUMIF($R:$R,R2103,$AC:$AC))</f>
        <v>0</v>
      </c>
      <c r="AF2103" s="18">
        <f>IF(R2103=0,1,0)</f>
        <v>1</v>
      </c>
      <c r="AH2103" t="str">
        <f>TEXT(J2103,"MMMM")</f>
        <v>junho</v>
      </c>
    </row>
    <row r="2104" spans="1:34" ht="12.75" customHeight="1" x14ac:dyDescent="0.25">
      <c r="A2104" s="90" t="str">
        <f>IF(C2104="Oficina Diversos","Oficina Geral",
IF(ISNUMBER(FIND("Estoque - Colhedoras",C2104)),"Colhedoras",IF(ISNUMBER(FIND("Caldeiraria",C2104)),"Caldeiraria",IF(ISNUMBER(FIND("Borracharia",C2104)),"Borracharia",IF(ISNUMBER(FIND("Lubrificação",C2104)),"Lubrificação",
IF(ISNUMBER(FIND("Estoque - Carregadeiras",C2104)),"Carregadeiras",IF(ISNUMBER(FIND("Estoque - Veic. Leves",C2104)),"Veic. Leves",
IF(ISNUMBER(FIND("Estoque - Caminhões",C2104)),"Caminhões",IF(ISNUMBER(FIND("Estoque - Transbordos",C2104)),"Transbordos",
IF(ISNUMBER(FIND("Estoque - Tratores",C2104)),"Tratores",
IF(ISNUMBER(FIND("Estoque - Máquinas pesadas",C2104)),"Máquinas pesadas",
IF(ISNUMBER(FIND("Estoque - Reboques",C2104)),"Reboques",
IF(C2104="Estoque","Estoque",
IF(AND(ISNUMBER(C2104),C2104&gt;1000,C2104&lt;2000),"Caminhões",
IF(AND(ISNUMBER(C2104),C2104&gt;2000,C2104&lt;3000),"Tratores",
IF(AND(ISNUMBER(C2104),C2104&gt;3000,C2104&lt;4000),"Carregadeiras",
IF(AND(ISNUMBER(C2104),C2104&gt;4000,C2104&lt;5000),"Máquinas pesadas",
IF(AND(ISNUMBER(C2104),C2104&gt;5000,C2104&lt;6000),"Colhedoras",
IF(AND(ISNUMBER(C2104),C2104&gt;7000,C2104&lt;8000),"Irrigação",
IF(AND(ISNUMBER(C2104),C2104&gt;8000,C2104&lt;9000),"Reboques",IF(AND(ISNUMBER(C2104),C2104&gt;0,C2104&lt;1000),"Veic. Leves","")))))))))))))))))))))</f>
        <v>Tratores</v>
      </c>
      <c r="C2104" s="140">
        <v>2064</v>
      </c>
      <c r="D2104" s="139">
        <v>88258</v>
      </c>
      <c r="E2104" s="141" t="s">
        <v>20613</v>
      </c>
      <c r="F2104" s="101" t="str">
        <f>IF(ISBLANK(K2104), "Apenas Solicitação", "Tem OC")</f>
        <v>Apenas Solicitação</v>
      </c>
      <c r="G2104" s="139">
        <v>1</v>
      </c>
      <c r="H2104" s="102">
        <f>G2104-I2104</f>
        <v>1</v>
      </c>
      <c r="I2104" s="103"/>
      <c r="J2104" s="142">
        <v>45821</v>
      </c>
      <c r="K2104" s="199"/>
      <c r="L2104" s="141"/>
      <c r="M2104" s="104" t="str">
        <f ca="1">IF(OR(N2104="", N2104=0), "", IF(N2104&gt;TODAY(), "No prazo", "Atrasado"))</f>
        <v/>
      </c>
      <c r="N2104" s="104" t="str">
        <f>IFERROR(K2104 + VALUE(LEFT(L2104, FIND(" ", L2104) - 1)), "")</f>
        <v/>
      </c>
      <c r="O2104" s="105" t="str">
        <f>IF(_xlfn.DAYS(K2104,J2104)&lt;0, "Aguardando OC", _xlfn.DAYS(K2104,J2104))</f>
        <v>Aguardando OC</v>
      </c>
      <c r="P2104" s="199">
        <v>407316</v>
      </c>
      <c r="Q2104" s="12"/>
      <c r="R2104" s="199">
        <v>0</v>
      </c>
      <c r="S2104" s="139">
        <v>221</v>
      </c>
      <c r="T2104" s="135" t="s">
        <v>1029</v>
      </c>
      <c r="U2104" s="165">
        <v>24.64</v>
      </c>
      <c r="V2104" s="139"/>
      <c r="W2104" s="105" t="str">
        <f>IFERROR(VLOOKUP(V2104, Fornecedores!A:C, 3, FALSE), "")</f>
        <v/>
      </c>
      <c r="X2104" s="105" t="str">
        <f>IFERROR(VLOOKUP(V2104, Fornecedores!A:E, 5, FALSE), "")</f>
        <v/>
      </c>
      <c r="Y2104" s="105" t="str">
        <f>IFERROR(VLOOKUP(V2104, Fornecedores!A:F, 6, FALSE), "")</f>
        <v/>
      </c>
      <c r="Z2104" s="101" t="str">
        <f>IF(H2104=0, "Pedido entregue!", "Pendente")</f>
        <v>Pendente</v>
      </c>
      <c r="AB2104" s="132" t="str">
        <f>IF(Z2104="Pedido Entregue!", IF(AA2104=1, "Retirado do Almoxarifado", IF(AA2104=2, "Material devolvido", "Aguardando retirada")), IF(Z2104="Pendente", "Entrega pendente", ""))</f>
        <v>Entrega pendente</v>
      </c>
      <c r="AC2104" s="18">
        <v>1</v>
      </c>
      <c r="AD2104" s="18">
        <f>AC2104/SUMIF($P:$P,P2104,$AC:$AC)</f>
        <v>1</v>
      </c>
      <c r="AE2104" s="18">
        <f>IF(R2104=0,0,AC2104/SUMIF($R:$R,R2104,$AC:$AC))</f>
        <v>0</v>
      </c>
      <c r="AF2104" s="18">
        <f>IF(R2104=0,1,0)</f>
        <v>1</v>
      </c>
      <c r="AH2104" t="str">
        <f>TEXT(J2104,"MMMM")</f>
        <v>junho</v>
      </c>
    </row>
    <row r="2105" spans="1:34" ht="12.75" hidden="1" customHeight="1" x14ac:dyDescent="0.25">
      <c r="A2105" s="90" t="str">
        <f>IF(C2105="Oficina Diversos","Oficina Geral",
IF(ISNUMBER(FIND("Estoque - Colhedoras",C2105)),"Colhedoras",IF(ISNUMBER(FIND("Caldeiraria",C2105)),"Caldeiraria",IF(ISNUMBER(FIND("Borracharia",C2105)),"Borracharia",IF(ISNUMBER(FIND("Lubrificação",C2105)),"Lubrificação",
IF(ISNUMBER(FIND("Estoque - Carregadeiras",C2105)),"Carregadeiras",IF(ISNUMBER(FIND("Estoque - Veic. Leves",C2105)),"Veic. Leves",
IF(ISNUMBER(FIND("Estoque - Caminhões",C2105)),"Caminhões",IF(ISNUMBER(FIND("Estoque - Transbordos",C2105)),"Transbordos",
IF(ISNUMBER(FIND("Estoque - Tratores",C2105)),"Tratores",
IF(ISNUMBER(FIND("Estoque - Máquinas pesadas",C2105)),"Máquinas pesadas",
IF(ISNUMBER(FIND("Estoque - Reboques",C2105)),"Reboques",
IF(C2105="Estoque","Estoque",
IF(AND(ISNUMBER(C2105),C2105&gt;1000,C2105&lt;2000),"Caminhões",
IF(AND(ISNUMBER(C2105),C2105&gt;2000,C2105&lt;3000),"Tratores",
IF(AND(ISNUMBER(C2105),C2105&gt;3000,C2105&lt;4000),"Carregadeiras",
IF(AND(ISNUMBER(C2105),C2105&gt;4000,C2105&lt;5000),"Máquinas pesadas",
IF(AND(ISNUMBER(C2105),C2105&gt;5000,C2105&lt;6000),"Colhedoras",
IF(AND(ISNUMBER(C2105),C2105&gt;7000,C2105&lt;8000),"Irrigação",
IF(AND(ISNUMBER(C2105),C2105&gt;8000,C2105&lt;9000),"Reboques",IF(AND(ISNUMBER(C2105),C2105&gt;0,C2105&lt;1000),"Veic. Leves","")))))))))))))))))))))</f>
        <v>Colhedoras</v>
      </c>
      <c r="B2105" s="72"/>
      <c r="C2105" s="2">
        <v>5003</v>
      </c>
      <c r="D2105" s="2">
        <v>88356</v>
      </c>
      <c r="E2105" s="10" t="s">
        <v>524</v>
      </c>
      <c r="F2105" s="14" t="str">
        <f>IF(ISBLANK(K2105), "Apenas Solicitação", "Tem OC")</f>
        <v>Tem OC</v>
      </c>
      <c r="G2105" s="2">
        <v>1</v>
      </c>
      <c r="H2105" s="37">
        <f>G2105-I2105</f>
        <v>0</v>
      </c>
      <c r="I2105" s="38">
        <v>1</v>
      </c>
      <c r="J2105" s="4">
        <v>45707</v>
      </c>
      <c r="K2105" s="180">
        <v>45726</v>
      </c>
      <c r="L2105" s="4"/>
      <c r="M2105" s="44"/>
      <c r="N2105" s="44" t="str">
        <f>IFERROR(K2105 + VALUE(LEFT(L2105, FIND(" ", L2105) - 1)), "")</f>
        <v/>
      </c>
      <c r="O2105" s="3">
        <f>IF(_xlfn.DAYS(K2105,J2105)&lt;0, "Aguardando OC", _xlfn.DAYS(K2105,J2105))</f>
        <v>19</v>
      </c>
      <c r="P2105" s="14">
        <v>393329</v>
      </c>
      <c r="Q2105" s="169">
        <v>1130169</v>
      </c>
      <c r="R2105" s="14">
        <v>165031</v>
      </c>
      <c r="S2105" s="2">
        <v>119</v>
      </c>
      <c r="T2105" s="135" t="s">
        <v>557</v>
      </c>
      <c r="U2105" s="21">
        <v>24.34</v>
      </c>
      <c r="V2105" s="2">
        <v>14644</v>
      </c>
      <c r="W2105" s="43" t="str">
        <f>IFERROR(VLOOKUP(V2105, Fornecedores!A:C, 3, FALSE), "")</f>
        <v xml:space="preserve">GEOMAQ </v>
      </c>
      <c r="X2105" s="43" t="str">
        <f>IFERROR(VLOOKUP(V2105, Fornecedores!A:E, 5, FALSE), "")</f>
        <v>São José do Rio Preto</v>
      </c>
      <c r="Y2105" s="43" t="str">
        <f>IFERROR(VLOOKUP(V2105, Fornecedores!A:F, 6, FALSE), "")</f>
        <v>SP</v>
      </c>
      <c r="Z2105" s="14" t="str">
        <f>IF(H2105=0, "Pedido entregue!", "Pendente")</f>
        <v>Pedido entregue!</v>
      </c>
      <c r="AA2105" s="74">
        <v>1</v>
      </c>
      <c r="AB2105" s="58" t="str">
        <f>IF(Z2105="Pedido Entregue!", IF(AA2105=1, "Retirado do Almoxarifado", IF(AA2105=2, "Material devolvido", "Aguardando retirada")), IF(Z2105="Pendente", "Entrega pendente", ""))</f>
        <v>Retirado do Almoxarifado</v>
      </c>
      <c r="AC2105" s="18">
        <v>1</v>
      </c>
      <c r="AD2105" s="18">
        <f>AC2105/SUMIF($P:$P,P2105,$AC:$AC)</f>
        <v>1</v>
      </c>
      <c r="AE2105" s="18">
        <f>IF(R2105=0,0,AC2105/SUMIF($R:$R,R2105,$AC:$AC))</f>
        <v>0.1</v>
      </c>
      <c r="AF2105" s="18">
        <f>IF(R2105=0,1,0)</f>
        <v>0</v>
      </c>
      <c r="AG2105" s="18">
        <f>IF(R2105=0,#REF!-J2105,0)</f>
        <v>0</v>
      </c>
      <c r="AH2105" t="str">
        <f>TEXT(J2105,"MMMM")</f>
        <v>fevereiro</v>
      </c>
    </row>
    <row r="2106" spans="1:34" ht="12.75" customHeight="1" x14ac:dyDescent="0.25">
      <c r="A2106" s="90" t="str">
        <f>IF(C2106="Oficina Diversos","Oficina Geral",
IF(ISNUMBER(FIND("Estoque - Colhedoras",C2106)),"Colhedoras",IF(ISNUMBER(FIND("Caldeiraria",C2106)),"Caldeiraria",IF(ISNUMBER(FIND("Borracharia",C2106)),"Borracharia",IF(ISNUMBER(FIND("Lubrificação",C2106)),"Lubrificação",
IF(ISNUMBER(FIND("Estoque - Carregadeiras",C2106)),"Carregadeiras",IF(ISNUMBER(FIND("Estoque - Veic. Leves",C2106)),"Veic. Leves",
IF(ISNUMBER(FIND("Estoque - Caminhões",C2106)),"Caminhões",IF(ISNUMBER(FIND("Estoque - Transbordos",C2106)),"Transbordos",
IF(ISNUMBER(FIND("Estoque - Tratores",C2106)),"Tratores",
IF(ISNUMBER(FIND("Estoque - Máquinas pesadas",C2106)),"Máquinas pesadas",
IF(ISNUMBER(FIND("Estoque - Reboques",C2106)),"Reboques",
IF(C2106="Estoque","Estoque",
IF(AND(ISNUMBER(C2106),C2106&gt;1000,C2106&lt;2000),"Caminhões",
IF(AND(ISNUMBER(C2106),C2106&gt;2000,C2106&lt;3000),"Tratores",
IF(AND(ISNUMBER(C2106),C2106&gt;3000,C2106&lt;4000),"Carregadeiras",
IF(AND(ISNUMBER(C2106),C2106&gt;4000,C2106&lt;5000),"Máquinas pesadas",
IF(AND(ISNUMBER(C2106),C2106&gt;5000,C2106&lt;6000),"Colhedoras",
IF(AND(ISNUMBER(C2106),C2106&gt;7000,C2106&lt;8000),"Irrigação",
IF(AND(ISNUMBER(C2106),C2106&gt;8000,C2106&lt;9000),"Reboques",IF(AND(ISNUMBER(C2106),C2106&gt;0,C2106&lt;1000),"Veic. Leves","")))))))))))))))))))))</f>
        <v>Tratores</v>
      </c>
      <c r="C2106" s="171">
        <v>2025</v>
      </c>
      <c r="D2106" s="170">
        <v>88404</v>
      </c>
      <c r="E2106" s="173" t="s">
        <v>20397</v>
      </c>
      <c r="F2106" s="101" t="str">
        <f>IF(ISBLANK(K2106), "Apenas Solicitação", "Tem OC")</f>
        <v>Apenas Solicitação</v>
      </c>
      <c r="G2106" s="170">
        <v>1</v>
      </c>
      <c r="H2106" s="102">
        <f>G2106-I2106</f>
        <v>1</v>
      </c>
      <c r="I2106" s="103"/>
      <c r="J2106" s="174">
        <v>45820</v>
      </c>
      <c r="K2106" s="201"/>
      <c r="L2106" s="173"/>
      <c r="M2106" s="104" t="str">
        <f ca="1">IF(OR(N2106="", N2106=0), "", IF(N2106&gt;TODAY(), "No prazo", "Atrasado"))</f>
        <v/>
      </c>
      <c r="N2106" s="104" t="str">
        <f>IFERROR(K2106 + VALUE(LEFT(L2106, FIND(" ", L2106) - 1)), "")</f>
        <v/>
      </c>
      <c r="O2106" s="105" t="str">
        <f>IF(_xlfn.DAYS(K2106,J2106)&lt;0, "Aguardando OC", _xlfn.DAYS(K2106,J2106))</f>
        <v>Aguardando OC</v>
      </c>
      <c r="P2106" s="201">
        <v>407145</v>
      </c>
      <c r="Q2106" s="12"/>
      <c r="R2106" s="201">
        <v>0</v>
      </c>
      <c r="S2106" s="2">
        <v>221</v>
      </c>
      <c r="T2106" s="135" t="s">
        <v>1029</v>
      </c>
      <c r="U2106" s="170">
        <v>25.91</v>
      </c>
      <c r="V2106" s="170"/>
      <c r="W2106" s="105" t="str">
        <f>IFERROR(VLOOKUP(V2106, Fornecedores!A:C, 3, FALSE), "")</f>
        <v/>
      </c>
      <c r="X2106" s="105" t="str">
        <f>IFERROR(VLOOKUP(V2106, Fornecedores!A:E, 5, FALSE), "")</f>
        <v/>
      </c>
      <c r="Y2106" s="105" t="str">
        <f>IFERROR(VLOOKUP(V2106, Fornecedores!A:F, 6, FALSE), "")</f>
        <v/>
      </c>
      <c r="Z2106" s="101" t="str">
        <f>IF(H2106=0, "Pedido entregue!", "Pendente")</f>
        <v>Pendente</v>
      </c>
      <c r="AB2106" s="132" t="str">
        <f>IF(Z2106="Pedido Entregue!", IF(AA2106=1, "Retirado do Almoxarifado", IF(AA2106=2, "Material devolvido", "Aguardando retirada")), IF(Z2106="Pendente", "Entrega pendente", ""))</f>
        <v>Entrega pendente</v>
      </c>
      <c r="AC2106" s="18">
        <v>1</v>
      </c>
      <c r="AD2106" s="18">
        <f>AC2106/SUMIF($P:$P,P2106,$AC:$AC)</f>
        <v>1</v>
      </c>
      <c r="AE2106" s="18">
        <f>IF(R2106=0,0,AC2106/SUMIF($R:$R,R2106,$AC:$AC))</f>
        <v>0</v>
      </c>
      <c r="AF2106" s="18">
        <f>IF(R2106=0,1,0)</f>
        <v>1</v>
      </c>
      <c r="AH2106" t="str">
        <f>TEXT(J2106,"MMMM")</f>
        <v>junho</v>
      </c>
    </row>
    <row r="2107" spans="1:34" ht="12.75" customHeight="1" x14ac:dyDescent="0.25">
      <c r="A2107" s="90" t="str">
        <f>IF(C2107="Oficina Diversos","Oficina Geral",
IF(ISNUMBER(FIND("Estoque - Colhedoras",C2107)),"Colhedoras",IF(ISNUMBER(FIND("Caldeiraria",C2107)),"Caldeiraria",IF(ISNUMBER(FIND("Borracharia",C2107)),"Borracharia",IF(ISNUMBER(FIND("Lubrificação",C2107)),"Lubrificação",
IF(ISNUMBER(FIND("Estoque - Carregadeiras",C2107)),"Carregadeiras",IF(ISNUMBER(FIND("Estoque - Veic. Leves",C2107)),"Veic. Leves",
IF(ISNUMBER(FIND("Estoque - Caminhões",C2107)),"Caminhões",IF(ISNUMBER(FIND("Estoque - Transbordos",C2107)),"Transbordos",
IF(ISNUMBER(FIND("Estoque - Tratores",C2107)),"Tratores",
IF(ISNUMBER(FIND("Estoque - Máquinas pesadas",C2107)),"Máquinas pesadas",
IF(ISNUMBER(FIND("Estoque - Reboques",C2107)),"Reboques",
IF(C2107="Estoque","Estoque",
IF(AND(ISNUMBER(C2107),C2107&gt;1000,C2107&lt;2000),"Caminhões",
IF(AND(ISNUMBER(C2107),C2107&gt;2000,C2107&lt;3000),"Tratores",
IF(AND(ISNUMBER(C2107),C2107&gt;3000,C2107&lt;4000),"Carregadeiras",
IF(AND(ISNUMBER(C2107),C2107&gt;4000,C2107&lt;5000),"Máquinas pesadas",
IF(AND(ISNUMBER(C2107),C2107&gt;5000,C2107&lt;6000),"Colhedoras",
IF(AND(ISNUMBER(C2107),C2107&gt;7000,C2107&lt;8000),"Irrigação",
IF(AND(ISNUMBER(C2107),C2107&gt;8000,C2107&lt;9000),"Reboques",IF(AND(ISNUMBER(C2107),C2107&gt;0,C2107&lt;1000),"Veic. Leves","")))))))))))))))))))))</f>
        <v>Tratores</v>
      </c>
      <c r="C2107" s="144">
        <v>2064</v>
      </c>
      <c r="D2107" s="143">
        <v>88404</v>
      </c>
      <c r="E2107" s="146" t="s">
        <v>20397</v>
      </c>
      <c r="F2107" s="101" t="str">
        <f>IF(ISBLANK(K2107), "Apenas Solicitação", "Tem OC")</f>
        <v>Apenas Solicitação</v>
      </c>
      <c r="G2107" s="143">
        <v>1</v>
      </c>
      <c r="H2107" s="102">
        <f>G2107-I2107</f>
        <v>1</v>
      </c>
      <c r="I2107" s="103"/>
      <c r="J2107" s="147">
        <v>45821</v>
      </c>
      <c r="K2107" s="200"/>
      <c r="L2107" s="146"/>
      <c r="M2107" s="104" t="str">
        <f ca="1">IF(OR(N2107="", N2107=0), "", IF(N2107&gt;TODAY(), "No prazo", "Atrasado"))</f>
        <v/>
      </c>
      <c r="N2107" s="104" t="str">
        <f>IFERROR(K2107 + VALUE(LEFT(L2107, FIND(" ", L2107) - 1)), "")</f>
        <v/>
      </c>
      <c r="O2107" s="105" t="str">
        <f>IF(_xlfn.DAYS(K2107,J2107)&lt;0, "Aguardando OC", _xlfn.DAYS(K2107,J2107))</f>
        <v>Aguardando OC</v>
      </c>
      <c r="P2107" s="200">
        <v>407255</v>
      </c>
      <c r="Q2107" s="12"/>
      <c r="R2107" s="200">
        <v>0</v>
      </c>
      <c r="S2107" s="143">
        <v>221</v>
      </c>
      <c r="T2107" s="135" t="s">
        <v>1029</v>
      </c>
      <c r="U2107" s="164">
        <v>25.91</v>
      </c>
      <c r="V2107" s="143"/>
      <c r="W2107" s="105" t="str">
        <f>IFERROR(VLOOKUP(V2107, Fornecedores!A:C, 3, FALSE), "")</f>
        <v/>
      </c>
      <c r="X2107" s="105" t="str">
        <f>IFERROR(VLOOKUP(V2107, Fornecedores!A:E, 5, FALSE), "")</f>
        <v/>
      </c>
      <c r="Y2107" s="105" t="str">
        <f>IFERROR(VLOOKUP(V2107, Fornecedores!A:F, 6, FALSE), "")</f>
        <v/>
      </c>
      <c r="Z2107" s="101" t="str">
        <f>IF(H2107=0, "Pedido entregue!", "Pendente")</f>
        <v>Pendente</v>
      </c>
      <c r="AB2107" s="132" t="str">
        <f>IF(Z2107="Pedido Entregue!", IF(AA2107=1, "Retirado do Almoxarifado", IF(AA2107=2, "Material devolvido", "Aguardando retirada")), IF(Z2107="Pendente", "Entrega pendente", ""))</f>
        <v>Entrega pendente</v>
      </c>
      <c r="AC2107" s="18">
        <v>1</v>
      </c>
      <c r="AD2107" s="18">
        <f>AC2107/SUMIF($P:$P,P2107,$AC:$AC)</f>
        <v>1</v>
      </c>
      <c r="AE2107" s="18">
        <f>IF(R2107=0,0,AC2107/SUMIF($R:$R,R2107,$AC:$AC))</f>
        <v>0</v>
      </c>
      <c r="AF2107" s="18">
        <f>IF(R2107=0,1,0)</f>
        <v>1</v>
      </c>
      <c r="AH2107" t="str">
        <f>TEXT(J2107,"MMMM")</f>
        <v>junho</v>
      </c>
    </row>
    <row r="2108" spans="1:34" ht="12.75" customHeight="1" x14ac:dyDescent="0.25">
      <c r="A2108" s="90" t="str">
        <f>IF(C2108="Oficina Diversos","Oficina Geral",
IF(ISNUMBER(FIND("Estoque - Colhedoras",C2108)),"Colhedoras",IF(ISNUMBER(FIND("Caldeiraria",C2108)),"Caldeiraria",IF(ISNUMBER(FIND("Borracharia",C2108)),"Borracharia",IF(ISNUMBER(FIND("Lubrificação",C2108)),"Lubrificação",
IF(ISNUMBER(FIND("Estoque - Carregadeiras",C2108)),"Carregadeiras",IF(ISNUMBER(FIND("Estoque - Veic. Leves",C2108)),"Veic. Leves",
IF(ISNUMBER(FIND("Estoque - Caminhões",C2108)),"Caminhões",IF(ISNUMBER(FIND("Estoque - Transbordos",C2108)),"Transbordos",
IF(ISNUMBER(FIND("Estoque - Tratores",C2108)),"Tratores",
IF(ISNUMBER(FIND("Estoque - Máquinas pesadas",C2108)),"Máquinas pesadas",
IF(ISNUMBER(FIND("Estoque - Reboques",C2108)),"Reboques",
IF(C2108="Estoque","Estoque",
IF(AND(ISNUMBER(C2108),C2108&gt;1000,C2108&lt;2000),"Caminhões",
IF(AND(ISNUMBER(C2108),C2108&gt;2000,C2108&lt;3000),"Tratores",
IF(AND(ISNUMBER(C2108),C2108&gt;3000,C2108&lt;4000),"Carregadeiras",
IF(AND(ISNUMBER(C2108),C2108&gt;4000,C2108&lt;5000),"Máquinas pesadas",
IF(AND(ISNUMBER(C2108),C2108&gt;5000,C2108&lt;6000),"Colhedoras",
IF(AND(ISNUMBER(C2108),C2108&gt;7000,C2108&lt;8000),"Irrigação",
IF(AND(ISNUMBER(C2108),C2108&gt;8000,C2108&lt;9000),"Reboques",IF(AND(ISNUMBER(C2108),C2108&gt;0,C2108&lt;1000),"Veic. Leves","")))))))))))))))))))))</f>
        <v>Tratores</v>
      </c>
      <c r="C2108" s="140">
        <v>2027</v>
      </c>
      <c r="D2108" s="139">
        <v>88404</v>
      </c>
      <c r="E2108" s="141" t="s">
        <v>20397</v>
      </c>
      <c r="F2108" s="101" t="str">
        <f>IF(ISBLANK(K2108), "Apenas Solicitação", "Tem OC")</f>
        <v>Apenas Solicitação</v>
      </c>
      <c r="G2108" s="139">
        <v>1</v>
      </c>
      <c r="H2108" s="102">
        <f>G2108-I2108</f>
        <v>1</v>
      </c>
      <c r="I2108" s="103"/>
      <c r="J2108" s="142">
        <v>45821</v>
      </c>
      <c r="K2108" s="199"/>
      <c r="L2108" s="141"/>
      <c r="M2108" s="104" t="str">
        <f ca="1">IF(OR(N2108="", N2108=0), "", IF(N2108&gt;TODAY(), "No prazo", "Atrasado"))</f>
        <v/>
      </c>
      <c r="N2108" s="104" t="str">
        <f>IFERROR(K2108 + VALUE(LEFT(L2108, FIND(" ", L2108) - 1)), "")</f>
        <v/>
      </c>
      <c r="O2108" s="105" t="str">
        <f>IF(_xlfn.DAYS(K2108,J2108)&lt;0, "Aguardando OC", _xlfn.DAYS(K2108,J2108))</f>
        <v>Aguardando OC</v>
      </c>
      <c r="P2108" s="199">
        <v>407371</v>
      </c>
      <c r="Q2108" s="12"/>
      <c r="R2108" s="199">
        <v>0</v>
      </c>
      <c r="S2108" s="139">
        <v>221</v>
      </c>
      <c r="T2108" s="135" t="s">
        <v>1029</v>
      </c>
      <c r="U2108" s="165">
        <v>25.91</v>
      </c>
      <c r="V2108" s="139"/>
      <c r="W2108" s="105" t="str">
        <f>IFERROR(VLOOKUP(V2108, Fornecedores!A:C, 3, FALSE), "")</f>
        <v/>
      </c>
      <c r="X2108" s="105" t="str">
        <f>IFERROR(VLOOKUP(V2108, Fornecedores!A:E, 5, FALSE), "")</f>
        <v/>
      </c>
      <c r="Y2108" s="105" t="str">
        <f>IFERROR(VLOOKUP(V2108, Fornecedores!A:F, 6, FALSE), "")</f>
        <v/>
      </c>
      <c r="Z2108" s="101" t="str">
        <f>IF(H2108=0, "Pedido entregue!", "Pendente")</f>
        <v>Pendente</v>
      </c>
      <c r="AB2108" s="132" t="str">
        <f>IF(Z2108="Pedido Entregue!", IF(AA2108=1, "Retirado do Almoxarifado", IF(AA2108=2, "Material devolvido", "Aguardando retirada")), IF(Z2108="Pendente", "Entrega pendente", ""))</f>
        <v>Entrega pendente</v>
      </c>
      <c r="AC2108" s="18">
        <v>1</v>
      </c>
      <c r="AD2108" s="18">
        <f>AC2108/SUMIF($P:$P,P2108,$AC:$AC)</f>
        <v>1</v>
      </c>
      <c r="AE2108" s="18">
        <f>IF(R2108=0,0,AC2108/SUMIF($R:$R,R2108,$AC:$AC))</f>
        <v>0</v>
      </c>
      <c r="AF2108" s="18">
        <f>IF(R2108=0,1,0)</f>
        <v>1</v>
      </c>
      <c r="AH2108" t="str">
        <f>TEXT(J2108,"MMMM")</f>
        <v>junho</v>
      </c>
    </row>
    <row r="2109" spans="1:34" ht="12.75" customHeight="1" x14ac:dyDescent="0.25">
      <c r="A2109" s="90" t="str">
        <f>IF(C2109="Oficina Diversos","Oficina Geral",
IF(ISNUMBER(FIND("Estoque - Colhedoras",C2109)),"Colhedoras",IF(ISNUMBER(FIND("Caldeiraria",C2109)),"Caldeiraria",IF(ISNUMBER(FIND("Borracharia",C2109)),"Borracharia",IF(ISNUMBER(FIND("Lubrificação",C2109)),"Lubrificação",
IF(ISNUMBER(FIND("Estoque - Carregadeiras",C2109)),"Carregadeiras",IF(ISNUMBER(FIND("Estoque - Veic. Leves",C2109)),"Veic. Leves",
IF(ISNUMBER(FIND("Estoque - Caminhões",C2109)),"Caminhões",IF(ISNUMBER(FIND("Estoque - Transbordos",C2109)),"Transbordos",
IF(ISNUMBER(FIND("Estoque - Tratores",C2109)),"Tratores",
IF(ISNUMBER(FIND("Estoque - Máquinas pesadas",C2109)),"Máquinas pesadas",
IF(ISNUMBER(FIND("Estoque - Reboques",C2109)),"Reboques",
IF(C2109="Estoque","Estoque",
IF(AND(ISNUMBER(C2109),C2109&gt;1000,C2109&lt;2000),"Caminhões",
IF(AND(ISNUMBER(C2109),C2109&gt;2000,C2109&lt;3000),"Tratores",
IF(AND(ISNUMBER(C2109),C2109&gt;3000,C2109&lt;4000),"Carregadeiras",
IF(AND(ISNUMBER(C2109),C2109&gt;4000,C2109&lt;5000),"Máquinas pesadas",
IF(AND(ISNUMBER(C2109),C2109&gt;5000,C2109&lt;6000),"Colhedoras",
IF(AND(ISNUMBER(C2109),C2109&gt;7000,C2109&lt;8000),"Irrigação",
IF(AND(ISNUMBER(C2109),C2109&gt;8000,C2109&lt;9000),"Reboques",IF(AND(ISNUMBER(C2109),C2109&gt;0,C2109&lt;1000),"Veic. Leves","")))))))))))))))))))))</f>
        <v>Tratores</v>
      </c>
      <c r="C2109" s="144">
        <v>2025</v>
      </c>
      <c r="D2109" s="143">
        <v>88406</v>
      </c>
      <c r="E2109" s="146" t="s">
        <v>20398</v>
      </c>
      <c r="F2109" s="101" t="str">
        <f>IF(ISBLANK(K2109), "Apenas Solicitação", "Tem OC")</f>
        <v>Apenas Solicitação</v>
      </c>
      <c r="G2109" s="143">
        <v>1</v>
      </c>
      <c r="H2109" s="102">
        <f>G2109-I2109</f>
        <v>1</v>
      </c>
      <c r="I2109" s="103"/>
      <c r="J2109" s="147">
        <v>45820</v>
      </c>
      <c r="K2109" s="200"/>
      <c r="L2109" s="146"/>
      <c r="M2109" s="104" t="str">
        <f ca="1">IF(OR(N2109="", N2109=0), "", IF(N2109&gt;TODAY(), "No prazo", "Atrasado"))</f>
        <v/>
      </c>
      <c r="N2109" s="104" t="str">
        <f>IFERROR(K2109 + VALUE(LEFT(L2109, FIND(" ", L2109) - 1)), "")</f>
        <v/>
      </c>
      <c r="O2109" s="105" t="str">
        <f>IF(_xlfn.DAYS(K2109,J2109)&lt;0, "Aguardando OC", _xlfn.DAYS(K2109,J2109))</f>
        <v>Aguardando OC</v>
      </c>
      <c r="P2109" s="200">
        <v>407156</v>
      </c>
      <c r="Q2109" s="12"/>
      <c r="R2109" s="200">
        <v>0</v>
      </c>
      <c r="S2109" s="143">
        <v>221</v>
      </c>
      <c r="T2109" s="135" t="s">
        <v>1029</v>
      </c>
      <c r="U2109" s="164">
        <v>19.82</v>
      </c>
      <c r="V2109" s="143"/>
      <c r="W2109" s="105" t="str">
        <f>IFERROR(VLOOKUP(V2109, Fornecedores!A:C, 3, FALSE), "")</f>
        <v/>
      </c>
      <c r="X2109" s="105" t="str">
        <f>IFERROR(VLOOKUP(V2109, Fornecedores!A:E, 5, FALSE), "")</f>
        <v/>
      </c>
      <c r="Y2109" s="105" t="str">
        <f>IFERROR(VLOOKUP(V2109, Fornecedores!A:F, 6, FALSE), "")</f>
        <v/>
      </c>
      <c r="Z2109" s="101" t="str">
        <f>IF(H2109=0, "Pedido entregue!", "Pendente")</f>
        <v>Pendente</v>
      </c>
      <c r="AB2109" s="132" t="str">
        <f>IF(Z2109="Pedido Entregue!", IF(AA2109=1, "Retirado do Almoxarifado", IF(AA2109=2, "Material devolvido", "Aguardando retirada")), IF(Z2109="Pendente", "Entrega pendente", ""))</f>
        <v>Entrega pendente</v>
      </c>
      <c r="AC2109" s="18">
        <v>1</v>
      </c>
      <c r="AD2109" s="18">
        <f>AC2109/SUMIF($P:$P,P2109,$AC:$AC)</f>
        <v>1</v>
      </c>
      <c r="AE2109" s="18">
        <f>IF(R2109=0,0,AC2109/SUMIF($R:$R,R2109,$AC:$AC))</f>
        <v>0</v>
      </c>
      <c r="AF2109" s="18">
        <f>IF(R2109=0,1,0)</f>
        <v>1</v>
      </c>
      <c r="AH2109" t="str">
        <f>TEXT(J2109,"MMMM")</f>
        <v>junho</v>
      </c>
    </row>
    <row r="2110" spans="1:34" ht="12.75" customHeight="1" x14ac:dyDescent="0.25">
      <c r="A2110" s="90" t="str">
        <f>IF(C2110="Oficina Diversos","Oficina Geral",
IF(ISNUMBER(FIND("Estoque - Colhedoras",C2110)),"Colhedoras",IF(ISNUMBER(FIND("Caldeiraria",C2110)),"Caldeiraria",IF(ISNUMBER(FIND("Borracharia",C2110)),"Borracharia",IF(ISNUMBER(FIND("Lubrificação",C2110)),"Lubrificação",
IF(ISNUMBER(FIND("Estoque - Carregadeiras",C2110)),"Carregadeiras",IF(ISNUMBER(FIND("Estoque - Veic. Leves",C2110)),"Veic. Leves",
IF(ISNUMBER(FIND("Estoque - Caminhões",C2110)),"Caminhões",IF(ISNUMBER(FIND("Estoque - Transbordos",C2110)),"Transbordos",
IF(ISNUMBER(FIND("Estoque - Tratores",C2110)),"Tratores",
IF(ISNUMBER(FIND("Estoque - Máquinas pesadas",C2110)),"Máquinas pesadas",
IF(ISNUMBER(FIND("Estoque - Reboques",C2110)),"Reboques",
IF(C2110="Estoque","Estoque",
IF(AND(ISNUMBER(C2110),C2110&gt;1000,C2110&lt;2000),"Caminhões",
IF(AND(ISNUMBER(C2110),C2110&gt;2000,C2110&lt;3000),"Tratores",
IF(AND(ISNUMBER(C2110),C2110&gt;3000,C2110&lt;4000),"Carregadeiras",
IF(AND(ISNUMBER(C2110),C2110&gt;4000,C2110&lt;5000),"Máquinas pesadas",
IF(AND(ISNUMBER(C2110),C2110&gt;5000,C2110&lt;6000),"Colhedoras",
IF(AND(ISNUMBER(C2110),C2110&gt;7000,C2110&lt;8000),"Irrigação",
IF(AND(ISNUMBER(C2110),C2110&gt;8000,C2110&lt;9000),"Reboques",IF(AND(ISNUMBER(C2110),C2110&gt;0,C2110&lt;1000),"Veic. Leves","")))))))))))))))))))))</f>
        <v>Tratores</v>
      </c>
      <c r="C2110" s="140">
        <v>2064</v>
      </c>
      <c r="D2110" s="139">
        <v>88406</v>
      </c>
      <c r="E2110" s="141" t="s">
        <v>20398</v>
      </c>
      <c r="F2110" s="101" t="str">
        <f>IF(ISBLANK(K2110), "Apenas Solicitação", "Tem OC")</f>
        <v>Apenas Solicitação</v>
      </c>
      <c r="G2110" s="139">
        <v>1</v>
      </c>
      <c r="H2110" s="102">
        <f>G2110-I2110</f>
        <v>1</v>
      </c>
      <c r="I2110" s="103"/>
      <c r="J2110" s="142">
        <v>45821</v>
      </c>
      <c r="K2110" s="199"/>
      <c r="L2110" s="141"/>
      <c r="M2110" s="104" t="str">
        <f ca="1">IF(OR(N2110="", N2110=0), "", IF(N2110&gt;TODAY(), "No prazo", "Atrasado"))</f>
        <v/>
      </c>
      <c r="N2110" s="104" t="str">
        <f>IFERROR(K2110 + VALUE(LEFT(L2110, FIND(" ", L2110) - 1)), "")</f>
        <v/>
      </c>
      <c r="O2110" s="105" t="str">
        <f>IF(_xlfn.DAYS(K2110,J2110)&lt;0, "Aguardando OC", _xlfn.DAYS(K2110,J2110))</f>
        <v>Aguardando OC</v>
      </c>
      <c r="P2110" s="199">
        <v>407270</v>
      </c>
      <c r="Q2110" s="12"/>
      <c r="R2110" s="199">
        <v>0</v>
      </c>
      <c r="S2110" s="139">
        <v>221</v>
      </c>
      <c r="T2110" s="135" t="s">
        <v>1029</v>
      </c>
      <c r="U2110" s="165">
        <v>19.82</v>
      </c>
      <c r="V2110" s="139"/>
      <c r="W2110" s="105" t="str">
        <f>IFERROR(VLOOKUP(V2110, Fornecedores!A:C, 3, FALSE), "")</f>
        <v/>
      </c>
      <c r="X2110" s="105" t="str">
        <f>IFERROR(VLOOKUP(V2110, Fornecedores!A:E, 5, FALSE), "")</f>
        <v/>
      </c>
      <c r="Y2110" s="105" t="str">
        <f>IFERROR(VLOOKUP(V2110, Fornecedores!A:F, 6, FALSE), "")</f>
        <v/>
      </c>
      <c r="Z2110" s="101" t="str">
        <f>IF(H2110=0, "Pedido entregue!", "Pendente")</f>
        <v>Pendente</v>
      </c>
      <c r="AB2110" s="132" t="str">
        <f>IF(Z2110="Pedido Entregue!", IF(AA2110=1, "Retirado do Almoxarifado", IF(AA2110=2, "Material devolvido", "Aguardando retirada")), IF(Z2110="Pendente", "Entrega pendente", ""))</f>
        <v>Entrega pendente</v>
      </c>
      <c r="AC2110" s="18">
        <v>1</v>
      </c>
      <c r="AD2110" s="18">
        <f>AC2110/SUMIF($P:$P,P2110,$AC:$AC)</f>
        <v>1</v>
      </c>
      <c r="AE2110" s="18">
        <f>IF(R2110=0,0,AC2110/SUMIF($R:$R,R2110,$AC:$AC))</f>
        <v>0</v>
      </c>
      <c r="AF2110" s="18">
        <f>IF(R2110=0,1,0)</f>
        <v>1</v>
      </c>
      <c r="AH2110" t="str">
        <f>TEXT(J2110,"MMMM")</f>
        <v>junho</v>
      </c>
    </row>
    <row r="2111" spans="1:34" ht="12.75" customHeight="1" x14ac:dyDescent="0.25">
      <c r="A2111" s="90" t="str">
        <f>IF(C2111="Oficina Diversos","Oficina Geral",
IF(ISNUMBER(FIND("Estoque - Colhedoras",C2111)),"Colhedoras",IF(ISNUMBER(FIND("Caldeiraria",C2111)),"Caldeiraria",IF(ISNUMBER(FIND("Borracharia",C2111)),"Borracharia",IF(ISNUMBER(FIND("Lubrificação",C2111)),"Lubrificação",
IF(ISNUMBER(FIND("Estoque - Carregadeiras",C2111)),"Carregadeiras",IF(ISNUMBER(FIND("Estoque - Veic. Leves",C2111)),"Veic. Leves",
IF(ISNUMBER(FIND("Estoque - Caminhões",C2111)),"Caminhões",IF(ISNUMBER(FIND("Estoque - Transbordos",C2111)),"Transbordos",
IF(ISNUMBER(FIND("Estoque - Tratores",C2111)),"Tratores",
IF(ISNUMBER(FIND("Estoque - Máquinas pesadas",C2111)),"Máquinas pesadas",
IF(ISNUMBER(FIND("Estoque - Reboques",C2111)),"Reboques",
IF(C2111="Estoque","Estoque",
IF(AND(ISNUMBER(C2111),C2111&gt;1000,C2111&lt;2000),"Caminhões",
IF(AND(ISNUMBER(C2111),C2111&gt;2000,C2111&lt;3000),"Tratores",
IF(AND(ISNUMBER(C2111),C2111&gt;3000,C2111&lt;4000),"Carregadeiras",
IF(AND(ISNUMBER(C2111),C2111&gt;4000,C2111&lt;5000),"Máquinas pesadas",
IF(AND(ISNUMBER(C2111),C2111&gt;5000,C2111&lt;6000),"Colhedoras",
IF(AND(ISNUMBER(C2111),C2111&gt;7000,C2111&lt;8000),"Irrigação",
IF(AND(ISNUMBER(C2111),C2111&gt;8000,C2111&lt;9000),"Reboques",IF(AND(ISNUMBER(C2111),C2111&gt;0,C2111&lt;1000),"Veic. Leves","")))))))))))))))))))))</f>
        <v>Tratores</v>
      </c>
      <c r="C2111" s="171">
        <v>2027</v>
      </c>
      <c r="D2111" s="170">
        <v>88406</v>
      </c>
      <c r="E2111" s="173" t="s">
        <v>20398</v>
      </c>
      <c r="F2111" s="101" t="str">
        <f>IF(ISBLANK(K2111), "Apenas Solicitação", "Tem OC")</f>
        <v>Apenas Solicitação</v>
      </c>
      <c r="G2111" s="170">
        <v>1</v>
      </c>
      <c r="H2111" s="102">
        <f>G2111-I2111</f>
        <v>1</v>
      </c>
      <c r="I2111" s="103"/>
      <c r="J2111" s="174">
        <v>45821</v>
      </c>
      <c r="K2111" s="201"/>
      <c r="L2111" s="173"/>
      <c r="M2111" s="104" t="str">
        <f ca="1">IF(OR(N2111="", N2111=0), "", IF(N2111&gt;TODAY(), "No prazo", "Atrasado"))</f>
        <v/>
      </c>
      <c r="N2111" s="104" t="str">
        <f>IFERROR(K2111 + VALUE(LEFT(L2111, FIND(" ", L2111) - 1)), "")</f>
        <v/>
      </c>
      <c r="O2111" s="105" t="str">
        <f>IF(_xlfn.DAYS(K2111,J2111)&lt;0, "Aguardando OC", _xlfn.DAYS(K2111,J2111))</f>
        <v>Aguardando OC</v>
      </c>
      <c r="P2111" s="201">
        <v>407392</v>
      </c>
      <c r="Q2111" s="12"/>
      <c r="R2111" s="201">
        <v>0</v>
      </c>
      <c r="S2111" s="2">
        <v>221</v>
      </c>
      <c r="T2111" s="135" t="s">
        <v>1029</v>
      </c>
      <c r="U2111" s="170">
        <v>19.82</v>
      </c>
      <c r="V2111" s="170"/>
      <c r="W2111" s="105" t="str">
        <f>IFERROR(VLOOKUP(V2111, Fornecedores!A:C, 3, FALSE), "")</f>
        <v/>
      </c>
      <c r="X2111" s="105" t="str">
        <f>IFERROR(VLOOKUP(V2111, Fornecedores!A:E, 5, FALSE), "")</f>
        <v/>
      </c>
      <c r="Y2111" s="105" t="str">
        <f>IFERROR(VLOOKUP(V2111, Fornecedores!A:F, 6, FALSE), "")</f>
        <v/>
      </c>
      <c r="Z2111" s="101" t="str">
        <f>IF(H2111=0, "Pedido entregue!", "Pendente")</f>
        <v>Pendente</v>
      </c>
      <c r="AB2111" s="132" t="str">
        <f>IF(Z2111="Pedido Entregue!", IF(AA2111=1, "Retirado do Almoxarifado", IF(AA2111=2, "Material devolvido", "Aguardando retirada")), IF(Z2111="Pendente", "Entrega pendente", ""))</f>
        <v>Entrega pendente</v>
      </c>
      <c r="AC2111" s="18">
        <v>1</v>
      </c>
      <c r="AD2111" s="18">
        <f>AC2111/SUMIF($P:$P,P2111,$AC:$AC)</f>
        <v>1</v>
      </c>
      <c r="AE2111" s="18">
        <f>IF(R2111=0,0,AC2111/SUMIF($R:$R,R2111,$AC:$AC))</f>
        <v>0</v>
      </c>
      <c r="AF2111" s="18">
        <f>IF(R2111=0,1,0)</f>
        <v>1</v>
      </c>
      <c r="AH2111" t="str">
        <f>TEXT(J2111,"MMMM")</f>
        <v>junho</v>
      </c>
    </row>
    <row r="2112" spans="1:34" ht="12.75" customHeight="1" x14ac:dyDescent="0.25">
      <c r="A2112" s="90" t="str">
        <f>IF(C2112="Oficina Diversos","Oficina Geral",
IF(ISNUMBER(FIND("Estoque - Colhedoras",C2112)),"Colhedoras",IF(ISNUMBER(FIND("Caldeiraria",C2112)),"Caldeiraria",IF(ISNUMBER(FIND("Borracharia",C2112)),"Borracharia",IF(ISNUMBER(FIND("Lubrificação",C2112)),"Lubrificação",
IF(ISNUMBER(FIND("Estoque - Carregadeiras",C2112)),"Carregadeiras",IF(ISNUMBER(FIND("Estoque - Veic. Leves",C2112)),"Veic. Leves",
IF(ISNUMBER(FIND("Estoque - Caminhões",C2112)),"Caminhões",IF(ISNUMBER(FIND("Estoque - Transbordos",C2112)),"Transbordos",
IF(ISNUMBER(FIND("Estoque - Tratores",C2112)),"Tratores",
IF(ISNUMBER(FIND("Estoque - Máquinas pesadas",C2112)),"Máquinas pesadas",
IF(ISNUMBER(FIND("Estoque - Reboques",C2112)),"Reboques",
IF(C2112="Estoque","Estoque",
IF(AND(ISNUMBER(C2112),C2112&gt;1000,C2112&lt;2000),"Caminhões",
IF(AND(ISNUMBER(C2112),C2112&gt;2000,C2112&lt;3000),"Tratores",
IF(AND(ISNUMBER(C2112),C2112&gt;3000,C2112&lt;4000),"Carregadeiras",
IF(AND(ISNUMBER(C2112),C2112&gt;4000,C2112&lt;5000),"Máquinas pesadas",
IF(AND(ISNUMBER(C2112),C2112&gt;5000,C2112&lt;6000),"Colhedoras",
IF(AND(ISNUMBER(C2112),C2112&gt;7000,C2112&lt;8000),"Irrigação",
IF(AND(ISNUMBER(C2112),C2112&gt;8000,C2112&lt;9000),"Reboques",IF(AND(ISNUMBER(C2112),C2112&gt;0,C2112&lt;1000),"Veic. Leves","")))))))))))))))))))))</f>
        <v>Tratores</v>
      </c>
      <c r="C2112" s="171">
        <v>2025</v>
      </c>
      <c r="D2112" s="170">
        <v>88407</v>
      </c>
      <c r="E2112" s="173" t="s">
        <v>20399</v>
      </c>
      <c r="F2112" s="101" t="str">
        <f>IF(ISBLANK(K2112), "Apenas Solicitação", "Tem OC")</f>
        <v>Apenas Solicitação</v>
      </c>
      <c r="G2112" s="170">
        <v>1</v>
      </c>
      <c r="H2112" s="102">
        <f>G2112-I2112</f>
        <v>1</v>
      </c>
      <c r="I2112" s="103"/>
      <c r="J2112" s="174">
        <v>45820</v>
      </c>
      <c r="K2112" s="201"/>
      <c r="L2112" s="173"/>
      <c r="M2112" s="104" t="str">
        <f ca="1">IF(OR(N2112="", N2112=0), "", IF(N2112&gt;TODAY(), "No prazo", "Atrasado"))</f>
        <v/>
      </c>
      <c r="N2112" s="104" t="str">
        <f>IFERROR(K2112 + VALUE(LEFT(L2112, FIND(" ", L2112) - 1)), "")</f>
        <v/>
      </c>
      <c r="O2112" s="105" t="str">
        <f>IF(_xlfn.DAYS(K2112,J2112)&lt;0, "Aguardando OC", _xlfn.DAYS(K2112,J2112))</f>
        <v>Aguardando OC</v>
      </c>
      <c r="P2112" s="201">
        <v>407155</v>
      </c>
      <c r="Q2112" s="12"/>
      <c r="R2112" s="201">
        <v>0</v>
      </c>
      <c r="S2112" s="2">
        <v>221</v>
      </c>
      <c r="T2112" s="135" t="s">
        <v>1029</v>
      </c>
      <c r="U2112" s="170">
        <v>24.46</v>
      </c>
      <c r="V2112" s="170"/>
      <c r="W2112" s="105" t="str">
        <f>IFERROR(VLOOKUP(V2112, Fornecedores!A:C, 3, FALSE), "")</f>
        <v/>
      </c>
      <c r="X2112" s="105" t="str">
        <f>IFERROR(VLOOKUP(V2112, Fornecedores!A:E, 5, FALSE), "")</f>
        <v/>
      </c>
      <c r="Y2112" s="105" t="str">
        <f>IFERROR(VLOOKUP(V2112, Fornecedores!A:F, 6, FALSE), "")</f>
        <v/>
      </c>
      <c r="Z2112" s="101" t="str">
        <f>IF(H2112=0, "Pedido entregue!", "Pendente")</f>
        <v>Pendente</v>
      </c>
      <c r="AB2112" s="132" t="str">
        <f>IF(Z2112="Pedido Entregue!", IF(AA2112=1, "Retirado do Almoxarifado", IF(AA2112=2, "Material devolvido", "Aguardando retirada")), IF(Z2112="Pendente", "Entrega pendente", ""))</f>
        <v>Entrega pendente</v>
      </c>
      <c r="AC2112" s="18">
        <v>1</v>
      </c>
      <c r="AD2112" s="18">
        <f>AC2112/SUMIF($P:$P,P2112,$AC:$AC)</f>
        <v>1</v>
      </c>
      <c r="AE2112" s="18">
        <f>IF(R2112=0,0,AC2112/SUMIF($R:$R,R2112,$AC:$AC))</f>
        <v>0</v>
      </c>
      <c r="AF2112" s="18">
        <f>IF(R2112=0,1,0)</f>
        <v>1</v>
      </c>
      <c r="AH2112" t="str">
        <f>TEXT(J2112,"MMMM")</f>
        <v>junho</v>
      </c>
    </row>
    <row r="2113" spans="1:34" ht="12.75" customHeight="1" x14ac:dyDescent="0.25">
      <c r="A2113" s="90" t="str">
        <f>IF(C2113="Oficina Diversos","Oficina Geral",
IF(ISNUMBER(FIND("Estoque - Colhedoras",C2113)),"Colhedoras",IF(ISNUMBER(FIND("Caldeiraria",C2113)),"Caldeiraria",IF(ISNUMBER(FIND("Borracharia",C2113)),"Borracharia",IF(ISNUMBER(FIND("Lubrificação",C2113)),"Lubrificação",
IF(ISNUMBER(FIND("Estoque - Carregadeiras",C2113)),"Carregadeiras",IF(ISNUMBER(FIND("Estoque - Veic. Leves",C2113)),"Veic. Leves",
IF(ISNUMBER(FIND("Estoque - Caminhões",C2113)),"Caminhões",IF(ISNUMBER(FIND("Estoque - Transbordos",C2113)),"Transbordos",
IF(ISNUMBER(FIND("Estoque - Tratores",C2113)),"Tratores",
IF(ISNUMBER(FIND("Estoque - Máquinas pesadas",C2113)),"Máquinas pesadas",
IF(ISNUMBER(FIND("Estoque - Reboques",C2113)),"Reboques",
IF(C2113="Estoque","Estoque",
IF(AND(ISNUMBER(C2113),C2113&gt;1000,C2113&lt;2000),"Caminhões",
IF(AND(ISNUMBER(C2113),C2113&gt;2000,C2113&lt;3000),"Tratores",
IF(AND(ISNUMBER(C2113),C2113&gt;3000,C2113&lt;4000),"Carregadeiras",
IF(AND(ISNUMBER(C2113),C2113&gt;4000,C2113&lt;5000),"Máquinas pesadas",
IF(AND(ISNUMBER(C2113),C2113&gt;5000,C2113&lt;6000),"Colhedoras",
IF(AND(ISNUMBER(C2113),C2113&gt;7000,C2113&lt;8000),"Irrigação",
IF(AND(ISNUMBER(C2113),C2113&gt;8000,C2113&lt;9000),"Reboques",IF(AND(ISNUMBER(C2113),C2113&gt;0,C2113&lt;1000),"Veic. Leves","")))))))))))))))))))))</f>
        <v>Tratores</v>
      </c>
      <c r="C2113" s="144">
        <v>2064</v>
      </c>
      <c r="D2113" s="143">
        <v>88407</v>
      </c>
      <c r="E2113" s="146" t="s">
        <v>20399</v>
      </c>
      <c r="F2113" s="101" t="str">
        <f>IF(ISBLANK(K2113), "Apenas Solicitação", "Tem OC")</f>
        <v>Apenas Solicitação</v>
      </c>
      <c r="G2113" s="143">
        <v>1</v>
      </c>
      <c r="H2113" s="102">
        <f>G2113-I2113</f>
        <v>1</v>
      </c>
      <c r="I2113" s="103"/>
      <c r="J2113" s="147">
        <v>45821</v>
      </c>
      <c r="K2113" s="200"/>
      <c r="L2113" s="146"/>
      <c r="M2113" s="104" t="str">
        <f ca="1">IF(OR(N2113="", N2113=0), "", IF(N2113&gt;TODAY(), "No prazo", "Atrasado"))</f>
        <v/>
      </c>
      <c r="N2113" s="104" t="str">
        <f>IFERROR(K2113 + VALUE(LEFT(L2113, FIND(" ", L2113) - 1)), "")</f>
        <v/>
      </c>
      <c r="O2113" s="105" t="str">
        <f>IF(_xlfn.DAYS(K2113,J2113)&lt;0, "Aguardando OC", _xlfn.DAYS(K2113,J2113))</f>
        <v>Aguardando OC</v>
      </c>
      <c r="P2113" s="200">
        <v>407271</v>
      </c>
      <c r="Q2113" s="12"/>
      <c r="R2113" s="200">
        <v>0</v>
      </c>
      <c r="S2113" s="143">
        <v>221</v>
      </c>
      <c r="T2113" s="135" t="s">
        <v>1029</v>
      </c>
      <c r="U2113" s="164">
        <v>24.46</v>
      </c>
      <c r="V2113" s="143"/>
      <c r="W2113" s="105" t="str">
        <f>IFERROR(VLOOKUP(V2113, Fornecedores!A:C, 3, FALSE), "")</f>
        <v/>
      </c>
      <c r="X2113" s="105" t="str">
        <f>IFERROR(VLOOKUP(V2113, Fornecedores!A:E, 5, FALSE), "")</f>
        <v/>
      </c>
      <c r="Y2113" s="105" t="str">
        <f>IFERROR(VLOOKUP(V2113, Fornecedores!A:F, 6, FALSE), "")</f>
        <v/>
      </c>
      <c r="Z2113" s="101" t="str">
        <f>IF(H2113=0, "Pedido entregue!", "Pendente")</f>
        <v>Pendente</v>
      </c>
      <c r="AB2113" s="132" t="str">
        <f>IF(Z2113="Pedido Entregue!", IF(AA2113=1, "Retirado do Almoxarifado", IF(AA2113=2, "Material devolvido", "Aguardando retirada")), IF(Z2113="Pendente", "Entrega pendente", ""))</f>
        <v>Entrega pendente</v>
      </c>
      <c r="AC2113" s="18">
        <v>1</v>
      </c>
      <c r="AD2113" s="18">
        <f>AC2113/SUMIF($P:$P,P2113,$AC:$AC)</f>
        <v>1</v>
      </c>
      <c r="AE2113" s="18">
        <f>IF(R2113=0,0,AC2113/SUMIF($R:$R,R2113,$AC:$AC))</f>
        <v>0</v>
      </c>
      <c r="AF2113" s="18">
        <f>IF(R2113=0,1,0)</f>
        <v>1</v>
      </c>
      <c r="AH2113" t="str">
        <f>TEXT(J2113,"MMMM")</f>
        <v>junho</v>
      </c>
    </row>
    <row r="2114" spans="1:34" ht="12.75" customHeight="1" x14ac:dyDescent="0.25">
      <c r="A2114" s="90" t="str">
        <f>IF(C2114="Oficina Diversos","Oficina Geral",
IF(ISNUMBER(FIND("Estoque - Colhedoras",C2114)),"Colhedoras",IF(ISNUMBER(FIND("Caldeiraria",C2114)),"Caldeiraria",IF(ISNUMBER(FIND("Borracharia",C2114)),"Borracharia",IF(ISNUMBER(FIND("Lubrificação",C2114)),"Lubrificação",
IF(ISNUMBER(FIND("Estoque - Carregadeiras",C2114)),"Carregadeiras",IF(ISNUMBER(FIND("Estoque - Veic. Leves",C2114)),"Veic. Leves",
IF(ISNUMBER(FIND("Estoque - Caminhões",C2114)),"Caminhões",IF(ISNUMBER(FIND("Estoque - Transbordos",C2114)),"Transbordos",
IF(ISNUMBER(FIND("Estoque - Tratores",C2114)),"Tratores",
IF(ISNUMBER(FIND("Estoque - Máquinas pesadas",C2114)),"Máquinas pesadas",
IF(ISNUMBER(FIND("Estoque - Reboques",C2114)),"Reboques",
IF(C2114="Estoque","Estoque",
IF(AND(ISNUMBER(C2114),C2114&gt;1000,C2114&lt;2000),"Caminhões",
IF(AND(ISNUMBER(C2114),C2114&gt;2000,C2114&lt;3000),"Tratores",
IF(AND(ISNUMBER(C2114),C2114&gt;3000,C2114&lt;4000),"Carregadeiras",
IF(AND(ISNUMBER(C2114),C2114&gt;4000,C2114&lt;5000),"Máquinas pesadas",
IF(AND(ISNUMBER(C2114),C2114&gt;5000,C2114&lt;6000),"Colhedoras",
IF(AND(ISNUMBER(C2114),C2114&gt;7000,C2114&lt;8000),"Irrigação",
IF(AND(ISNUMBER(C2114),C2114&gt;8000,C2114&lt;9000),"Reboques",IF(AND(ISNUMBER(C2114),C2114&gt;0,C2114&lt;1000),"Veic. Leves","")))))))))))))))))))))</f>
        <v>Tratores</v>
      </c>
      <c r="C2114" s="140">
        <v>2027</v>
      </c>
      <c r="D2114" s="139">
        <v>88407</v>
      </c>
      <c r="E2114" s="141" t="s">
        <v>20399</v>
      </c>
      <c r="F2114" s="101" t="str">
        <f>IF(ISBLANK(K2114), "Apenas Solicitação", "Tem OC")</f>
        <v>Apenas Solicitação</v>
      </c>
      <c r="G2114" s="139">
        <v>1</v>
      </c>
      <c r="H2114" s="102">
        <f>G2114-I2114</f>
        <v>1</v>
      </c>
      <c r="I2114" s="103"/>
      <c r="J2114" s="142">
        <v>45821</v>
      </c>
      <c r="K2114" s="199"/>
      <c r="L2114" s="141"/>
      <c r="M2114" s="104" t="str">
        <f ca="1">IF(OR(N2114="", N2114=0), "", IF(N2114&gt;TODAY(), "No prazo", "Atrasado"))</f>
        <v/>
      </c>
      <c r="N2114" s="104" t="str">
        <f>IFERROR(K2114 + VALUE(LEFT(L2114, FIND(" ", L2114) - 1)), "")</f>
        <v/>
      </c>
      <c r="O2114" s="105" t="str">
        <f>IF(_xlfn.DAYS(K2114,J2114)&lt;0, "Aguardando OC", _xlfn.DAYS(K2114,J2114))</f>
        <v>Aguardando OC</v>
      </c>
      <c r="P2114" s="199">
        <v>407390</v>
      </c>
      <c r="Q2114" s="12"/>
      <c r="R2114" s="199">
        <v>0</v>
      </c>
      <c r="S2114" s="139">
        <v>221</v>
      </c>
      <c r="T2114" s="135" t="s">
        <v>1029</v>
      </c>
      <c r="U2114" s="165">
        <v>24.46</v>
      </c>
      <c r="V2114" s="139"/>
      <c r="W2114" s="105" t="str">
        <f>IFERROR(VLOOKUP(V2114, Fornecedores!A:C, 3, FALSE), "")</f>
        <v/>
      </c>
      <c r="X2114" s="105" t="str">
        <f>IFERROR(VLOOKUP(V2114, Fornecedores!A:E, 5, FALSE), "")</f>
        <v/>
      </c>
      <c r="Y2114" s="105" t="str">
        <f>IFERROR(VLOOKUP(V2114, Fornecedores!A:F, 6, FALSE), "")</f>
        <v/>
      </c>
      <c r="Z2114" s="101" t="str">
        <f>IF(H2114=0, "Pedido entregue!", "Pendente")</f>
        <v>Pendente</v>
      </c>
      <c r="AB2114" s="132" t="str">
        <f>IF(Z2114="Pedido Entregue!", IF(AA2114=1, "Retirado do Almoxarifado", IF(AA2114=2, "Material devolvido", "Aguardando retirada")), IF(Z2114="Pendente", "Entrega pendente", ""))</f>
        <v>Entrega pendente</v>
      </c>
      <c r="AC2114" s="18">
        <v>1</v>
      </c>
      <c r="AD2114" s="18">
        <f>AC2114/SUMIF($P:$P,P2114,$AC:$AC)</f>
        <v>1</v>
      </c>
      <c r="AE2114" s="18">
        <f>IF(R2114=0,0,AC2114/SUMIF($R:$R,R2114,$AC:$AC))</f>
        <v>0</v>
      </c>
      <c r="AF2114" s="18">
        <f>IF(R2114=0,1,0)</f>
        <v>1</v>
      </c>
      <c r="AH2114" t="str">
        <f>TEXT(J2114,"MMMM")</f>
        <v>junho</v>
      </c>
    </row>
    <row r="2115" spans="1:34" ht="12.75" customHeight="1" x14ac:dyDescent="0.25">
      <c r="A2115" s="90" t="str">
        <f>IF(C2115="Oficina Diversos","Oficina Geral",
IF(ISNUMBER(FIND("Estoque - Colhedoras",C2115)),"Colhedoras",IF(ISNUMBER(FIND("Caldeiraria",C2115)),"Caldeiraria",IF(ISNUMBER(FIND("Borracharia",C2115)),"Borracharia",IF(ISNUMBER(FIND("Lubrificação",C2115)),"Lubrificação",
IF(ISNUMBER(FIND("Estoque - Carregadeiras",C2115)),"Carregadeiras",IF(ISNUMBER(FIND("Estoque - Veic. Leves",C2115)),"Veic. Leves",
IF(ISNUMBER(FIND("Estoque - Caminhões",C2115)),"Caminhões",IF(ISNUMBER(FIND("Estoque - Transbordos",C2115)),"Transbordos",
IF(ISNUMBER(FIND("Estoque - Tratores",C2115)),"Tratores",
IF(ISNUMBER(FIND("Estoque - Máquinas pesadas",C2115)),"Máquinas pesadas",
IF(ISNUMBER(FIND("Estoque - Reboques",C2115)),"Reboques",
IF(C2115="Estoque","Estoque",
IF(AND(ISNUMBER(C2115),C2115&gt;1000,C2115&lt;2000),"Caminhões",
IF(AND(ISNUMBER(C2115),C2115&gt;2000,C2115&lt;3000),"Tratores",
IF(AND(ISNUMBER(C2115),C2115&gt;3000,C2115&lt;4000),"Carregadeiras",
IF(AND(ISNUMBER(C2115),C2115&gt;4000,C2115&lt;5000),"Máquinas pesadas",
IF(AND(ISNUMBER(C2115),C2115&gt;5000,C2115&lt;6000),"Colhedoras",
IF(AND(ISNUMBER(C2115),C2115&gt;7000,C2115&lt;8000),"Irrigação",
IF(AND(ISNUMBER(C2115),C2115&gt;8000,C2115&lt;9000),"Reboques",IF(AND(ISNUMBER(C2115),C2115&gt;0,C2115&lt;1000),"Veic. Leves","")))))))))))))))))))))</f>
        <v>Tratores</v>
      </c>
      <c r="C2115" s="171">
        <v>2027</v>
      </c>
      <c r="D2115" s="170">
        <v>88460</v>
      </c>
      <c r="E2115" s="173" t="s">
        <v>20614</v>
      </c>
      <c r="F2115" s="101" t="str">
        <f>IF(ISBLANK(K2115), "Apenas Solicitação", "Tem OC")</f>
        <v>Apenas Solicitação</v>
      </c>
      <c r="G2115" s="170">
        <v>1</v>
      </c>
      <c r="H2115" s="102">
        <f>G2115-I2115</f>
        <v>1</v>
      </c>
      <c r="I2115" s="103"/>
      <c r="J2115" s="174">
        <v>45821</v>
      </c>
      <c r="K2115" s="201"/>
      <c r="L2115" s="173"/>
      <c r="M2115" s="104" t="str">
        <f ca="1">IF(OR(N2115="", N2115=0), "", IF(N2115&gt;TODAY(), "No prazo", "Atrasado"))</f>
        <v/>
      </c>
      <c r="N2115" s="104" t="str">
        <f>IFERROR(K2115 + VALUE(LEFT(L2115, FIND(" ", L2115) - 1)), "")</f>
        <v/>
      </c>
      <c r="O2115" s="105" t="str">
        <f>IF(_xlfn.DAYS(K2115,J2115)&lt;0, "Aguardando OC", _xlfn.DAYS(K2115,J2115))</f>
        <v>Aguardando OC</v>
      </c>
      <c r="P2115" s="201">
        <v>407502</v>
      </c>
      <c r="Q2115" s="12"/>
      <c r="R2115" s="201">
        <v>0</v>
      </c>
      <c r="S2115" s="2">
        <v>221</v>
      </c>
      <c r="T2115" s="135" t="s">
        <v>1029</v>
      </c>
      <c r="U2115" s="170">
        <v>75.89</v>
      </c>
      <c r="V2115" s="170"/>
      <c r="W2115" s="105" t="str">
        <f>IFERROR(VLOOKUP(V2115, Fornecedores!A:C, 3, FALSE), "")</f>
        <v/>
      </c>
      <c r="X2115" s="105" t="str">
        <f>IFERROR(VLOOKUP(V2115, Fornecedores!A:E, 5, FALSE), "")</f>
        <v/>
      </c>
      <c r="Y2115" s="105" t="str">
        <f>IFERROR(VLOOKUP(V2115, Fornecedores!A:F, 6, FALSE), "")</f>
        <v/>
      </c>
      <c r="Z2115" s="101" t="str">
        <f>IF(H2115=0, "Pedido entregue!", "Pendente")</f>
        <v>Pendente</v>
      </c>
      <c r="AB2115" s="132" t="str">
        <f>IF(Z2115="Pedido Entregue!", IF(AA2115=1, "Retirado do Almoxarifado", IF(AA2115=2, "Material devolvido", "Aguardando retirada")), IF(Z2115="Pendente", "Entrega pendente", ""))</f>
        <v>Entrega pendente</v>
      </c>
      <c r="AC2115" s="18">
        <v>1</v>
      </c>
      <c r="AD2115" s="18">
        <f>AC2115/SUMIF($P:$P,P2115,$AC:$AC)</f>
        <v>1</v>
      </c>
      <c r="AE2115" s="18">
        <f>IF(R2115=0,0,AC2115/SUMIF($R:$R,R2115,$AC:$AC))</f>
        <v>0</v>
      </c>
      <c r="AF2115" s="18">
        <f>IF(R2115=0,1,0)</f>
        <v>1</v>
      </c>
      <c r="AH2115" t="str">
        <f>TEXT(J2115,"MMMM")</f>
        <v>junho</v>
      </c>
    </row>
    <row r="2116" spans="1:34" ht="12.75" customHeight="1" x14ac:dyDescent="0.25">
      <c r="A2116" s="90" t="str">
        <f>IF(C2116="Oficina Diversos","Oficina Geral",
IF(ISNUMBER(FIND("Estoque - Colhedoras",C2116)),"Colhedoras",IF(ISNUMBER(FIND("Caldeiraria",C2116)),"Caldeiraria",IF(ISNUMBER(FIND("Borracharia",C2116)),"Borracharia",IF(ISNUMBER(FIND("Lubrificação",C2116)),"Lubrificação",
IF(ISNUMBER(FIND("Estoque - Carregadeiras",C2116)),"Carregadeiras",IF(ISNUMBER(FIND("Estoque - Veic. Leves",C2116)),"Veic. Leves",
IF(ISNUMBER(FIND("Estoque - Caminhões",C2116)),"Caminhões",IF(ISNUMBER(FIND("Estoque - Transbordos",C2116)),"Transbordos",
IF(ISNUMBER(FIND("Estoque - Tratores",C2116)),"Tratores",
IF(ISNUMBER(FIND("Estoque - Máquinas pesadas",C2116)),"Máquinas pesadas",
IF(ISNUMBER(FIND("Estoque - Reboques",C2116)),"Reboques",
IF(C2116="Estoque","Estoque",
IF(AND(ISNUMBER(C2116),C2116&gt;1000,C2116&lt;2000),"Caminhões",
IF(AND(ISNUMBER(C2116),C2116&gt;2000,C2116&lt;3000),"Tratores",
IF(AND(ISNUMBER(C2116),C2116&gt;3000,C2116&lt;4000),"Carregadeiras",
IF(AND(ISNUMBER(C2116),C2116&gt;4000,C2116&lt;5000),"Máquinas pesadas",
IF(AND(ISNUMBER(C2116),C2116&gt;5000,C2116&lt;6000),"Colhedoras",
IF(AND(ISNUMBER(C2116),C2116&gt;7000,C2116&lt;8000),"Irrigação",
IF(AND(ISNUMBER(C2116),C2116&gt;8000,C2116&lt;9000),"Reboques",IF(AND(ISNUMBER(C2116),C2116&gt;0,C2116&lt;1000),"Veic. Leves","")))))))))))))))))))))</f>
        <v>Tratores</v>
      </c>
      <c r="C2116" s="171">
        <v>2064</v>
      </c>
      <c r="D2116" s="170">
        <v>88460</v>
      </c>
      <c r="E2116" s="173" t="s">
        <v>20614</v>
      </c>
      <c r="F2116" s="101" t="str">
        <f>IF(ISBLANK(K2116), "Apenas Solicitação", "Tem OC")</f>
        <v>Tem OC</v>
      </c>
      <c r="G2116" s="170">
        <v>1</v>
      </c>
      <c r="H2116" s="102">
        <f>G2116-I2116</f>
        <v>1</v>
      </c>
      <c r="I2116" s="103"/>
      <c r="J2116" s="174">
        <v>45821</v>
      </c>
      <c r="K2116" s="181">
        <v>45842</v>
      </c>
      <c r="L2116" s="173" t="s">
        <v>20166</v>
      </c>
      <c r="M2116" s="104" t="str">
        <f ca="1">IF(OR(N2116="", N2116=0), "", IF(N2116&gt;TODAY(), "No prazo", "Atrasado"))</f>
        <v>Atrasado</v>
      </c>
      <c r="N2116" s="104">
        <f>IFERROR(K2116 + VALUE(LEFT(L2116, FIND(" ", L2116) - 1)), "")</f>
        <v>45846</v>
      </c>
      <c r="O2116" s="105">
        <f>IF(_xlfn.DAYS(K2116,J2116)&lt;0, "Aguardando OC", _xlfn.DAYS(K2116,J2116))</f>
        <v>21</v>
      </c>
      <c r="P2116" s="201">
        <v>407314</v>
      </c>
      <c r="Q2116" s="12"/>
      <c r="R2116" s="201">
        <v>170490</v>
      </c>
      <c r="S2116" s="2">
        <v>221</v>
      </c>
      <c r="T2116" s="135" t="s">
        <v>1029</v>
      </c>
      <c r="U2116" s="170">
        <v>75.89</v>
      </c>
      <c r="V2116" s="170">
        <v>3465</v>
      </c>
      <c r="W2116" s="105" t="str">
        <f>IFERROR(VLOOKUP(V2116, Fornecedores!A:C, 3, FALSE), "")</f>
        <v>MAQNELSON AGRICOLA L</v>
      </c>
      <c r="X2116" s="105" t="str">
        <f>IFERROR(VLOOKUP(V2116, Fornecedores!A:E, 5, FALSE), "")</f>
        <v>Itumbiara</v>
      </c>
      <c r="Y2116" s="105" t="str">
        <f>IFERROR(VLOOKUP(V2116, Fornecedores!A:F, 6, FALSE), "")</f>
        <v>GO</v>
      </c>
      <c r="Z2116" s="101" t="str">
        <f>IF(H2116=0, "Pedido entregue!", "Pendente")</f>
        <v>Pendente</v>
      </c>
      <c r="AB2116" s="132" t="str">
        <f>IF(Z2116="Pedido Entregue!", IF(AA2116=1, "Retirado do Almoxarifado", IF(AA2116=2, "Material devolvido", "Aguardando retirada")), IF(Z2116="Pendente", "Entrega pendente", ""))</f>
        <v>Entrega pendente</v>
      </c>
      <c r="AC2116" s="18">
        <v>1</v>
      </c>
      <c r="AD2116" s="18">
        <f>AC2116/SUMIF($P:$P,P2116,$AC:$AC)</f>
        <v>1</v>
      </c>
      <c r="AE2116" s="18">
        <f>IF(R2116=0,0,AC2116/SUMIF($R:$R,R2116,$AC:$AC))</f>
        <v>1.5625E-2</v>
      </c>
      <c r="AF2116" s="18">
        <f>IF(R2116=0,1,0)</f>
        <v>0</v>
      </c>
      <c r="AH2116" t="str">
        <f>TEXT(J2116,"MMMM")</f>
        <v>junho</v>
      </c>
    </row>
    <row r="2117" spans="1:34" ht="12.75" customHeight="1" x14ac:dyDescent="0.25">
      <c r="A2117" s="90" t="str">
        <f>IF(C2117="Oficina Diversos","Oficina Geral",
IF(ISNUMBER(FIND("Estoque - Colhedoras",C2117)),"Colhedoras",IF(ISNUMBER(FIND("Caldeiraria",C2117)),"Caldeiraria",IF(ISNUMBER(FIND("Borracharia",C2117)),"Borracharia",IF(ISNUMBER(FIND("Lubrificação",C2117)),"Lubrificação",
IF(ISNUMBER(FIND("Estoque - Carregadeiras",C2117)),"Carregadeiras",IF(ISNUMBER(FIND("Estoque - Veic. Leves",C2117)),"Veic. Leves",
IF(ISNUMBER(FIND("Estoque - Caminhões",C2117)),"Caminhões",IF(ISNUMBER(FIND("Estoque - Transbordos",C2117)),"Transbordos",
IF(ISNUMBER(FIND("Estoque - Tratores",C2117)),"Tratores",
IF(ISNUMBER(FIND("Estoque - Máquinas pesadas",C2117)),"Máquinas pesadas",
IF(ISNUMBER(FIND("Estoque - Reboques",C2117)),"Reboques",
IF(C2117="Estoque","Estoque",
IF(AND(ISNUMBER(C2117),C2117&gt;1000,C2117&lt;2000),"Caminhões",
IF(AND(ISNUMBER(C2117),C2117&gt;2000,C2117&lt;3000),"Tratores",
IF(AND(ISNUMBER(C2117),C2117&gt;3000,C2117&lt;4000),"Carregadeiras",
IF(AND(ISNUMBER(C2117),C2117&gt;4000,C2117&lt;5000),"Máquinas pesadas",
IF(AND(ISNUMBER(C2117),C2117&gt;5000,C2117&lt;6000),"Colhedoras",
IF(AND(ISNUMBER(C2117),C2117&gt;7000,C2117&lt;8000),"Irrigação",
IF(AND(ISNUMBER(C2117),C2117&gt;8000,C2117&lt;9000),"Reboques",IF(AND(ISNUMBER(C2117),C2117&gt;0,C2117&lt;1000),"Veic. Leves","")))))))))))))))))))))</f>
        <v>Tratores</v>
      </c>
      <c r="C2117" s="140">
        <v>2027</v>
      </c>
      <c r="D2117" s="139">
        <v>88461</v>
      </c>
      <c r="E2117" s="141" t="s">
        <v>20615</v>
      </c>
      <c r="F2117" s="101" t="str">
        <f>IF(ISBLANK(K2117), "Apenas Solicitação", "Tem OC")</f>
        <v>Apenas Solicitação</v>
      </c>
      <c r="G2117" s="139">
        <v>1</v>
      </c>
      <c r="H2117" s="102">
        <f>G2117-I2117</f>
        <v>1</v>
      </c>
      <c r="I2117" s="103"/>
      <c r="J2117" s="142">
        <v>45821</v>
      </c>
      <c r="K2117" s="199"/>
      <c r="L2117" s="141"/>
      <c r="M2117" s="104" t="str">
        <f ca="1">IF(OR(N2117="", N2117=0), "", IF(N2117&gt;TODAY(), "No prazo", "Atrasado"))</f>
        <v/>
      </c>
      <c r="N2117" s="104" t="str">
        <f>IFERROR(K2117 + VALUE(LEFT(L2117, FIND(" ", L2117) - 1)), "")</f>
        <v/>
      </c>
      <c r="O2117" s="105" t="str">
        <f>IF(_xlfn.DAYS(K2117,J2117)&lt;0, "Aguardando OC", _xlfn.DAYS(K2117,J2117))</f>
        <v>Aguardando OC</v>
      </c>
      <c r="P2117" s="199">
        <v>407503</v>
      </c>
      <c r="Q2117" s="12"/>
      <c r="R2117" s="199">
        <v>0</v>
      </c>
      <c r="S2117" s="139">
        <v>221</v>
      </c>
      <c r="T2117" s="135" t="s">
        <v>1029</v>
      </c>
      <c r="U2117" s="165">
        <v>16.61</v>
      </c>
      <c r="V2117" s="139"/>
      <c r="W2117" s="105" t="str">
        <f>IFERROR(VLOOKUP(V2117, Fornecedores!A:C, 3, FALSE), "")</f>
        <v/>
      </c>
      <c r="X2117" s="105" t="str">
        <f>IFERROR(VLOOKUP(V2117, Fornecedores!A:E, 5, FALSE), "")</f>
        <v/>
      </c>
      <c r="Y2117" s="105" t="str">
        <f>IFERROR(VLOOKUP(V2117, Fornecedores!A:F, 6, FALSE), "")</f>
        <v/>
      </c>
      <c r="Z2117" s="101" t="str">
        <f>IF(H2117=0, "Pedido entregue!", "Pendente")</f>
        <v>Pendente</v>
      </c>
      <c r="AB2117" s="132" t="str">
        <f>IF(Z2117="Pedido Entregue!", IF(AA2117=1, "Retirado do Almoxarifado", IF(AA2117=2, "Material devolvido", "Aguardando retirada")), IF(Z2117="Pendente", "Entrega pendente", ""))</f>
        <v>Entrega pendente</v>
      </c>
      <c r="AC2117" s="18">
        <v>1</v>
      </c>
      <c r="AD2117" s="18">
        <f>AC2117/SUMIF($P:$P,P2117,$AC:$AC)</f>
        <v>1</v>
      </c>
      <c r="AE2117" s="18">
        <f>IF(R2117=0,0,AC2117/SUMIF($R:$R,R2117,$AC:$AC))</f>
        <v>0</v>
      </c>
      <c r="AF2117" s="18">
        <f>IF(R2117=0,1,0)</f>
        <v>1</v>
      </c>
      <c r="AH2117" t="str">
        <f>TEXT(J2117,"MMMM")</f>
        <v>junho</v>
      </c>
    </row>
    <row r="2118" spans="1:34" ht="12.75" customHeight="1" x14ac:dyDescent="0.25">
      <c r="A2118" s="90" t="str">
        <f>IF(C2118="Oficina Diversos","Oficina Geral",
IF(ISNUMBER(FIND("Estoque - Colhedoras",C2118)),"Colhedoras",IF(ISNUMBER(FIND("Caldeiraria",C2118)),"Caldeiraria",IF(ISNUMBER(FIND("Borracharia",C2118)),"Borracharia",IF(ISNUMBER(FIND("Lubrificação",C2118)),"Lubrificação",
IF(ISNUMBER(FIND("Estoque - Carregadeiras",C2118)),"Carregadeiras",IF(ISNUMBER(FIND("Estoque - Veic. Leves",C2118)),"Veic. Leves",
IF(ISNUMBER(FIND("Estoque - Caminhões",C2118)),"Caminhões",IF(ISNUMBER(FIND("Estoque - Transbordos",C2118)),"Transbordos",
IF(ISNUMBER(FIND("Estoque - Tratores",C2118)),"Tratores",
IF(ISNUMBER(FIND("Estoque - Máquinas pesadas",C2118)),"Máquinas pesadas",
IF(ISNUMBER(FIND("Estoque - Reboques",C2118)),"Reboques",
IF(C2118="Estoque","Estoque",
IF(AND(ISNUMBER(C2118),C2118&gt;1000,C2118&lt;2000),"Caminhões",
IF(AND(ISNUMBER(C2118),C2118&gt;2000,C2118&lt;3000),"Tratores",
IF(AND(ISNUMBER(C2118),C2118&gt;3000,C2118&lt;4000),"Carregadeiras",
IF(AND(ISNUMBER(C2118),C2118&gt;4000,C2118&lt;5000),"Máquinas pesadas",
IF(AND(ISNUMBER(C2118),C2118&gt;5000,C2118&lt;6000),"Colhedoras",
IF(AND(ISNUMBER(C2118),C2118&gt;7000,C2118&lt;8000),"Irrigação",
IF(AND(ISNUMBER(C2118),C2118&gt;8000,C2118&lt;9000),"Reboques",IF(AND(ISNUMBER(C2118),C2118&gt;0,C2118&lt;1000),"Veic. Leves","")))))))))))))))))))))</f>
        <v>Tratores</v>
      </c>
      <c r="C2118" s="171">
        <v>2064</v>
      </c>
      <c r="D2118" s="170">
        <v>88461</v>
      </c>
      <c r="E2118" s="173" t="s">
        <v>20615</v>
      </c>
      <c r="F2118" s="101" t="str">
        <f>IF(ISBLANK(K2118), "Apenas Solicitação", "Tem OC")</f>
        <v>Tem OC</v>
      </c>
      <c r="G2118" s="170">
        <v>1</v>
      </c>
      <c r="H2118" s="102">
        <f>G2118-I2118</f>
        <v>1</v>
      </c>
      <c r="I2118" s="103"/>
      <c r="J2118" s="174">
        <v>45821</v>
      </c>
      <c r="K2118" s="181">
        <v>45842</v>
      </c>
      <c r="L2118" s="173" t="s">
        <v>20166</v>
      </c>
      <c r="M2118" s="104" t="str">
        <f ca="1">IF(OR(N2118="", N2118=0), "", IF(N2118&gt;TODAY(), "No prazo", "Atrasado"))</f>
        <v>Atrasado</v>
      </c>
      <c r="N2118" s="104">
        <f>IFERROR(K2118 + VALUE(LEFT(L2118, FIND(" ", L2118) - 1)), "")</f>
        <v>45846</v>
      </c>
      <c r="O2118" s="105">
        <f>IF(_xlfn.DAYS(K2118,J2118)&lt;0, "Aguardando OC", _xlfn.DAYS(K2118,J2118))</f>
        <v>21</v>
      </c>
      <c r="P2118" s="201">
        <v>407312</v>
      </c>
      <c r="Q2118" s="12"/>
      <c r="R2118" s="201">
        <v>170490</v>
      </c>
      <c r="S2118" s="2">
        <v>221</v>
      </c>
      <c r="T2118" s="135" t="s">
        <v>1029</v>
      </c>
      <c r="U2118" s="170">
        <v>16.61</v>
      </c>
      <c r="V2118" s="170">
        <v>3465</v>
      </c>
      <c r="W2118" s="105" t="str">
        <f>IFERROR(VLOOKUP(V2118, Fornecedores!A:C, 3, FALSE), "")</f>
        <v>MAQNELSON AGRICOLA L</v>
      </c>
      <c r="X2118" s="105" t="str">
        <f>IFERROR(VLOOKUP(V2118, Fornecedores!A:E, 5, FALSE), "")</f>
        <v>Itumbiara</v>
      </c>
      <c r="Y2118" s="105" t="str">
        <f>IFERROR(VLOOKUP(V2118, Fornecedores!A:F, 6, FALSE), "")</f>
        <v>GO</v>
      </c>
      <c r="Z2118" s="101" t="str">
        <f>IF(H2118=0, "Pedido entregue!", "Pendente")</f>
        <v>Pendente</v>
      </c>
      <c r="AB2118" s="132" t="str">
        <f>IF(Z2118="Pedido Entregue!", IF(AA2118=1, "Retirado do Almoxarifado", IF(AA2118=2, "Material devolvido", "Aguardando retirada")), IF(Z2118="Pendente", "Entrega pendente", ""))</f>
        <v>Entrega pendente</v>
      </c>
      <c r="AC2118" s="18">
        <v>1</v>
      </c>
      <c r="AD2118" s="18">
        <f>AC2118/SUMIF($P:$P,P2118,$AC:$AC)</f>
        <v>1</v>
      </c>
      <c r="AE2118" s="18">
        <f>IF(R2118=0,0,AC2118/SUMIF($R:$R,R2118,$AC:$AC))</f>
        <v>1.5625E-2</v>
      </c>
      <c r="AF2118" s="18">
        <f>IF(R2118=0,1,0)</f>
        <v>0</v>
      </c>
      <c r="AH2118" t="str">
        <f>TEXT(J2118,"MMMM")</f>
        <v>junho</v>
      </c>
    </row>
    <row r="2119" spans="1:34" ht="12.75" customHeight="1" x14ac:dyDescent="0.25">
      <c r="A2119" s="90" t="str">
        <f>IF(C2119="Oficina Diversos","Oficina Geral",
IF(ISNUMBER(FIND("Estoque - Colhedoras",C2119)),"Colhedoras",IF(ISNUMBER(FIND("Caldeiraria",C2119)),"Caldeiraria",IF(ISNUMBER(FIND("Borracharia",C2119)),"Borracharia",IF(ISNUMBER(FIND("Lubrificação",C2119)),"Lubrificação",
IF(ISNUMBER(FIND("Estoque - Carregadeiras",C2119)),"Carregadeiras",IF(ISNUMBER(FIND("Estoque - Veic. Leves",C2119)),"Veic. Leves",
IF(ISNUMBER(FIND("Estoque - Caminhões",C2119)),"Caminhões",IF(ISNUMBER(FIND("Estoque - Transbordos",C2119)),"Transbordos",
IF(ISNUMBER(FIND("Estoque - Tratores",C2119)),"Tratores",
IF(ISNUMBER(FIND("Estoque - Máquinas pesadas",C2119)),"Máquinas pesadas",
IF(ISNUMBER(FIND("Estoque - Reboques",C2119)),"Reboques",
IF(C2119="Estoque","Estoque",
IF(AND(ISNUMBER(C2119),C2119&gt;1000,C2119&lt;2000),"Caminhões",
IF(AND(ISNUMBER(C2119),C2119&gt;2000,C2119&lt;3000),"Tratores",
IF(AND(ISNUMBER(C2119),C2119&gt;3000,C2119&lt;4000),"Carregadeiras",
IF(AND(ISNUMBER(C2119),C2119&gt;4000,C2119&lt;5000),"Máquinas pesadas",
IF(AND(ISNUMBER(C2119),C2119&gt;5000,C2119&lt;6000),"Colhedoras",
IF(AND(ISNUMBER(C2119),C2119&gt;7000,C2119&lt;8000),"Irrigação",
IF(AND(ISNUMBER(C2119),C2119&gt;8000,C2119&lt;9000),"Reboques",IF(AND(ISNUMBER(C2119),C2119&gt;0,C2119&lt;1000),"Veic. Leves","")))))))))))))))))))))</f>
        <v>Tratores</v>
      </c>
      <c r="C2119" s="171">
        <v>2027</v>
      </c>
      <c r="D2119" s="170">
        <v>88462</v>
      </c>
      <c r="E2119" s="173" t="s">
        <v>20616</v>
      </c>
      <c r="F2119" s="101" t="str">
        <f>IF(ISBLANK(K2119), "Apenas Solicitação", "Tem OC")</f>
        <v>Apenas Solicitação</v>
      </c>
      <c r="G2119" s="170">
        <v>1</v>
      </c>
      <c r="H2119" s="102">
        <f>G2119-I2119</f>
        <v>1</v>
      </c>
      <c r="I2119" s="103"/>
      <c r="J2119" s="174">
        <v>45821</v>
      </c>
      <c r="K2119" s="201"/>
      <c r="L2119" s="173"/>
      <c r="M2119" s="104" t="str">
        <f ca="1">IF(OR(N2119="", N2119=0), "", IF(N2119&gt;TODAY(), "No prazo", "Atrasado"))</f>
        <v/>
      </c>
      <c r="N2119" s="104" t="str">
        <f>IFERROR(K2119 + VALUE(LEFT(L2119, FIND(" ", L2119) - 1)), "")</f>
        <v/>
      </c>
      <c r="O2119" s="105" t="str">
        <f>IF(_xlfn.DAYS(K2119,J2119)&lt;0, "Aguardando OC", _xlfn.DAYS(K2119,J2119))</f>
        <v>Aguardando OC</v>
      </c>
      <c r="P2119" s="201">
        <v>407504</v>
      </c>
      <c r="Q2119" s="12"/>
      <c r="R2119" s="201">
        <v>0</v>
      </c>
      <c r="S2119" s="2">
        <v>221</v>
      </c>
      <c r="T2119" s="135" t="s">
        <v>1029</v>
      </c>
      <c r="U2119" s="170">
        <v>30.41</v>
      </c>
      <c r="V2119" s="170"/>
      <c r="W2119" s="105" t="str">
        <f>IFERROR(VLOOKUP(V2119, Fornecedores!A:C, 3, FALSE), "")</f>
        <v/>
      </c>
      <c r="X2119" s="105" t="str">
        <f>IFERROR(VLOOKUP(V2119, Fornecedores!A:E, 5, FALSE), "")</f>
        <v/>
      </c>
      <c r="Y2119" s="105" t="str">
        <f>IFERROR(VLOOKUP(V2119, Fornecedores!A:F, 6, FALSE), "")</f>
        <v/>
      </c>
      <c r="Z2119" s="101" t="str">
        <f>IF(H2119=0, "Pedido entregue!", "Pendente")</f>
        <v>Pendente</v>
      </c>
      <c r="AB2119" s="132" t="str">
        <f>IF(Z2119="Pedido Entregue!", IF(AA2119=1, "Retirado do Almoxarifado", IF(AA2119=2, "Material devolvido", "Aguardando retirada")), IF(Z2119="Pendente", "Entrega pendente", ""))</f>
        <v>Entrega pendente</v>
      </c>
      <c r="AC2119" s="18">
        <v>1</v>
      </c>
      <c r="AD2119" s="18">
        <f>AC2119/SUMIF($P:$P,P2119,$AC:$AC)</f>
        <v>1</v>
      </c>
      <c r="AE2119" s="18">
        <f>IF(R2119=0,0,AC2119/SUMIF($R:$R,R2119,$AC:$AC))</f>
        <v>0</v>
      </c>
      <c r="AF2119" s="18">
        <f>IF(R2119=0,1,0)</f>
        <v>1</v>
      </c>
      <c r="AH2119" t="str">
        <f>TEXT(J2119,"MMMM")</f>
        <v>junho</v>
      </c>
    </row>
    <row r="2120" spans="1:34" ht="12.75" customHeight="1" x14ac:dyDescent="0.25">
      <c r="A2120" s="90" t="str">
        <f>IF(C2120="Oficina Diversos","Oficina Geral",
IF(ISNUMBER(FIND("Estoque - Colhedoras",C2120)),"Colhedoras",IF(ISNUMBER(FIND("Caldeiraria",C2120)),"Caldeiraria",IF(ISNUMBER(FIND("Borracharia",C2120)),"Borracharia",IF(ISNUMBER(FIND("Lubrificação",C2120)),"Lubrificação",
IF(ISNUMBER(FIND("Estoque - Carregadeiras",C2120)),"Carregadeiras",IF(ISNUMBER(FIND("Estoque - Veic. Leves",C2120)),"Veic. Leves",
IF(ISNUMBER(FIND("Estoque - Caminhões",C2120)),"Caminhões",IF(ISNUMBER(FIND("Estoque - Transbordos",C2120)),"Transbordos",
IF(ISNUMBER(FIND("Estoque - Tratores",C2120)),"Tratores",
IF(ISNUMBER(FIND("Estoque - Máquinas pesadas",C2120)),"Máquinas pesadas",
IF(ISNUMBER(FIND("Estoque - Reboques",C2120)),"Reboques",
IF(C2120="Estoque","Estoque",
IF(AND(ISNUMBER(C2120),C2120&gt;1000,C2120&lt;2000),"Caminhões",
IF(AND(ISNUMBER(C2120),C2120&gt;2000,C2120&lt;3000),"Tratores",
IF(AND(ISNUMBER(C2120),C2120&gt;3000,C2120&lt;4000),"Carregadeiras",
IF(AND(ISNUMBER(C2120),C2120&gt;4000,C2120&lt;5000),"Máquinas pesadas",
IF(AND(ISNUMBER(C2120),C2120&gt;5000,C2120&lt;6000),"Colhedoras",
IF(AND(ISNUMBER(C2120),C2120&gt;7000,C2120&lt;8000),"Irrigação",
IF(AND(ISNUMBER(C2120),C2120&gt;8000,C2120&lt;9000),"Reboques",IF(AND(ISNUMBER(C2120),C2120&gt;0,C2120&lt;1000),"Veic. Leves","")))))))))))))))))))))</f>
        <v>Tratores</v>
      </c>
      <c r="C2120" s="113">
        <v>2064</v>
      </c>
      <c r="D2120" s="2">
        <v>88462</v>
      </c>
      <c r="E2120" s="3" t="s">
        <v>20616</v>
      </c>
      <c r="F2120" s="101" t="str">
        <f>IF(ISBLANK(K2120), "Apenas Solicitação", "Tem OC")</f>
        <v>Tem OC</v>
      </c>
      <c r="G2120" s="2">
        <v>1</v>
      </c>
      <c r="H2120" s="102">
        <f>G2120-I2120</f>
        <v>1</v>
      </c>
      <c r="I2120" s="103"/>
      <c r="J2120" s="4">
        <v>45821</v>
      </c>
      <c r="K2120" s="180">
        <v>45842</v>
      </c>
      <c r="L2120" s="3" t="s">
        <v>20166</v>
      </c>
      <c r="M2120" s="104" t="str">
        <f ca="1">IF(OR(N2120="", N2120=0), "", IF(N2120&gt;TODAY(), "No prazo", "Atrasado"))</f>
        <v>Atrasado</v>
      </c>
      <c r="N2120" s="104">
        <f>IFERROR(K2120 + VALUE(LEFT(L2120, FIND(" ", L2120) - 1)), "")</f>
        <v>45846</v>
      </c>
      <c r="O2120" s="105">
        <f>IF(_xlfn.DAYS(K2120,J2120)&lt;0, "Aguardando OC", _xlfn.DAYS(K2120,J2120))</f>
        <v>21</v>
      </c>
      <c r="P2120" s="14">
        <v>407313</v>
      </c>
      <c r="Q2120" s="12"/>
      <c r="R2120" s="14">
        <v>170490</v>
      </c>
      <c r="S2120" s="2">
        <v>221</v>
      </c>
      <c r="T2120" s="135" t="s">
        <v>1029</v>
      </c>
      <c r="U2120" s="21">
        <v>30.41</v>
      </c>
      <c r="V2120" s="2">
        <v>3465</v>
      </c>
      <c r="W2120" s="105" t="str">
        <f>IFERROR(VLOOKUP(V2120, Fornecedores!A:C, 3, FALSE), "")</f>
        <v>MAQNELSON AGRICOLA L</v>
      </c>
      <c r="X2120" s="105" t="str">
        <f>IFERROR(VLOOKUP(V2120, Fornecedores!A:E, 5, FALSE), "")</f>
        <v>Itumbiara</v>
      </c>
      <c r="Y2120" s="105" t="str">
        <f>IFERROR(VLOOKUP(V2120, Fornecedores!A:F, 6, FALSE), "")</f>
        <v>GO</v>
      </c>
      <c r="Z2120" s="101" t="str">
        <f>IF(H2120=0, "Pedido entregue!", "Pendente")</f>
        <v>Pendente</v>
      </c>
      <c r="AB2120" s="132" t="str">
        <f>IF(Z2120="Pedido Entregue!", IF(AA2120=1, "Retirado do Almoxarifado", IF(AA2120=2, "Material devolvido", "Aguardando retirada")), IF(Z2120="Pendente", "Entrega pendente", ""))</f>
        <v>Entrega pendente</v>
      </c>
      <c r="AC2120" s="18">
        <v>1</v>
      </c>
      <c r="AD2120" s="18">
        <f>AC2120/SUMIF($P:$P,P2120,$AC:$AC)</f>
        <v>1</v>
      </c>
      <c r="AE2120" s="18">
        <f>IF(R2120=0,0,AC2120/SUMIF($R:$R,R2120,$AC:$AC))</f>
        <v>1.5625E-2</v>
      </c>
      <c r="AF2120" s="18">
        <f>IF(R2120=0,1,0)</f>
        <v>0</v>
      </c>
      <c r="AH2120" t="str">
        <f>TEXT(J2120,"MMMM")</f>
        <v>junho</v>
      </c>
    </row>
    <row r="2121" spans="1:34" ht="12.75" hidden="1" customHeight="1" x14ac:dyDescent="0.25">
      <c r="A2121" s="90" t="str">
        <f>IF(C2121="Oficina Diversos","Oficina Geral",
IF(ISNUMBER(FIND("Estoque - Colhedoras",C2121)),"Colhedoras",IF(ISNUMBER(FIND("Caldeiraria",C2121)),"Caldeiraria",IF(ISNUMBER(FIND("Borracharia",C2121)),"Borracharia",IF(ISNUMBER(FIND("Lubrificação",C2121)),"Lubrificação",
IF(ISNUMBER(FIND("Estoque - Carregadeiras",C2121)),"Carregadeiras",IF(ISNUMBER(FIND("Estoque - Veic. Leves",C2121)),"Veic. Leves",
IF(ISNUMBER(FIND("Estoque - Caminhões",C2121)),"Caminhões",IF(ISNUMBER(FIND("Estoque - Transbordos",C2121)),"Transbordos",
IF(ISNUMBER(FIND("Estoque - Tratores",C2121)),"Tratores",
IF(ISNUMBER(FIND("Estoque - Máquinas pesadas",C2121)),"Máquinas pesadas",
IF(ISNUMBER(FIND("Estoque - Reboques",C2121)),"Reboques",
IF(C2121="Estoque","Estoque",
IF(AND(ISNUMBER(C2121),C2121&gt;1000,C2121&lt;2000),"Caminhões",
IF(AND(ISNUMBER(C2121),C2121&gt;2000,C2121&lt;3000),"Tratores",
IF(AND(ISNUMBER(C2121),C2121&gt;3000,C2121&lt;4000),"Carregadeiras",
IF(AND(ISNUMBER(C2121),C2121&gt;4000,C2121&lt;5000),"Máquinas pesadas",
IF(AND(ISNUMBER(C2121),C2121&gt;5000,C2121&lt;6000),"Colhedoras",
IF(AND(ISNUMBER(C2121),C2121&gt;7000,C2121&lt;8000),"Irrigação",
IF(AND(ISNUMBER(C2121),C2121&gt;8000,C2121&lt;9000),"Reboques",IF(AND(ISNUMBER(C2121),C2121&gt;0,C2121&lt;1000),"Veic. Leves","")))))))))))))))))))))</f>
        <v>Caminhões</v>
      </c>
      <c r="B2121" s="72"/>
      <c r="C2121" s="2">
        <v>1027</v>
      </c>
      <c r="D2121" s="2">
        <v>88519</v>
      </c>
      <c r="E2121" s="3" t="s">
        <v>19981</v>
      </c>
      <c r="F2121" s="14" t="str">
        <f>IF(ISBLANK(K2121), "Apenas Solicitação", "Tem OC")</f>
        <v>Tem OC</v>
      </c>
      <c r="G2121" s="2">
        <v>1</v>
      </c>
      <c r="H2121" s="37">
        <f>G2121-I2121</f>
        <v>0</v>
      </c>
      <c r="I2121" s="38">
        <v>1</v>
      </c>
      <c r="J2121" s="4">
        <v>45794</v>
      </c>
      <c r="K2121" s="180">
        <v>45803</v>
      </c>
      <c r="L2121" s="3" t="s">
        <v>20151</v>
      </c>
      <c r="M2121" s="44" t="str">
        <f ca="1">IF(OR(N2121="", N2121=0), "", IF(N2121&gt;TODAY(), "No prazo", "Atrasado"))</f>
        <v>Atrasado</v>
      </c>
      <c r="N2121" s="44">
        <f>IFERROR(K2121 + VALUE(LEFT(L2121, FIND(" ", L2121) - 1)), "")</f>
        <v>45803</v>
      </c>
      <c r="O2121" s="3">
        <f>IF(_xlfn.DAYS(K2121,J2121)&lt;0, "Aguardando OC", _xlfn.DAYS(K2121,J2121))</f>
        <v>9</v>
      </c>
      <c r="P2121" s="14">
        <v>403368</v>
      </c>
      <c r="Q2121" s="12"/>
      <c r="R2121" s="14">
        <v>168147</v>
      </c>
      <c r="S2121" s="2">
        <v>221</v>
      </c>
      <c r="T2121" s="135" t="s">
        <v>1029</v>
      </c>
      <c r="U2121" s="21">
        <v>137.69</v>
      </c>
      <c r="V2121" s="2">
        <v>2528</v>
      </c>
      <c r="W2121" s="43" t="str">
        <f>IFERROR(VLOOKUP(V2121, Fornecedores!A:C, 3, FALSE), "")</f>
        <v xml:space="preserve">REDIESEL            </v>
      </c>
      <c r="X2121" s="43" t="str">
        <f>IFERROR(VLOOKUP(V2121, Fornecedores!A:E, 5, FALSE), "")</f>
        <v>Jaboatão dos Guararapes</v>
      </c>
      <c r="Y2121" s="43" t="str">
        <f>IFERROR(VLOOKUP(V2121, Fornecedores!A:F, 6, FALSE), "")</f>
        <v>PE</v>
      </c>
      <c r="Z2121" s="14" t="str">
        <f>IF(H2121=0, "Pedido entregue!", "Pendente")</f>
        <v>Pedido entregue!</v>
      </c>
      <c r="AA2121" s="74">
        <v>1</v>
      </c>
      <c r="AB2121" s="58" t="str">
        <f>IF(Z2121="Pedido Entregue!", IF(AA2121=1, "Retirado do Almoxarifado", IF(AA2121=2, "Material devolvido", "Aguardando retirada")), IF(Z2121="Pendente", "Entrega pendente", ""))</f>
        <v>Retirado do Almoxarifado</v>
      </c>
      <c r="AC2121" s="18">
        <v>1</v>
      </c>
      <c r="AD2121" s="18">
        <f>AC2121/SUMIF($P:$P,P2121,$AC:$AC)</f>
        <v>1</v>
      </c>
      <c r="AE2121" s="18">
        <f>IF(R2121=0,0,AC2121/SUMIF($R:$R,R2121,$AC:$AC))</f>
        <v>0.33333333333333331</v>
      </c>
      <c r="AF2121" s="18">
        <f>IF(R2121=0,1,0)</f>
        <v>0</v>
      </c>
      <c r="AH2121" t="str">
        <f>TEXT(J2121,"MMMM")</f>
        <v>maio</v>
      </c>
    </row>
    <row r="2122" spans="1:34" ht="12.75" hidden="1" customHeight="1" x14ac:dyDescent="0.25">
      <c r="A2122" s="90" t="str">
        <f>IF(C2122="Oficina Diversos","Oficina Geral",
IF(ISNUMBER(FIND("Estoque - Colhedoras",C2122)),"Colhedoras",IF(ISNUMBER(FIND("Caldeiraria",C2122)),"Caldeiraria",IF(ISNUMBER(FIND("Borracharia",C2122)),"Borracharia",IF(ISNUMBER(FIND("Lubrificação",C2122)),"Lubrificação",
IF(ISNUMBER(FIND("Estoque - Carregadeiras",C2122)),"Carregadeiras",IF(ISNUMBER(FIND("Estoque - Veic. Leves",C2122)),"Veic. Leves",
IF(ISNUMBER(FIND("Estoque - Caminhões",C2122)),"Caminhões",IF(ISNUMBER(FIND("Estoque - Transbordos",C2122)),"Transbordos",
IF(ISNUMBER(FIND("Estoque - Tratores",C2122)),"Tratores",
IF(ISNUMBER(FIND("Estoque - Máquinas pesadas",C2122)),"Máquinas pesadas",
IF(ISNUMBER(FIND("Estoque - Reboques",C2122)),"Reboques",
IF(C2122="Estoque","Estoque",
IF(AND(ISNUMBER(C2122),C2122&gt;1000,C2122&lt;2000),"Caminhões",
IF(AND(ISNUMBER(C2122),C2122&gt;2000,C2122&lt;3000),"Tratores",
IF(AND(ISNUMBER(C2122),C2122&gt;3000,C2122&lt;4000),"Carregadeiras",
IF(AND(ISNUMBER(C2122),C2122&gt;4000,C2122&lt;5000),"Máquinas pesadas",
IF(AND(ISNUMBER(C2122),C2122&gt;5000,C2122&lt;6000),"Colhedoras",
IF(AND(ISNUMBER(C2122),C2122&gt;7000,C2122&lt;8000),"Irrigação",
IF(AND(ISNUMBER(C2122),C2122&gt;8000,C2122&lt;9000),"Reboques",IF(AND(ISNUMBER(C2122),C2122&gt;0,C2122&lt;1000),"Veic. Leves","")))))))))))))))))))))</f>
        <v>Irrigação</v>
      </c>
      <c r="B2122" s="72"/>
      <c r="C2122" s="2">
        <v>7051</v>
      </c>
      <c r="D2122" s="2">
        <v>88563</v>
      </c>
      <c r="E2122" s="3" t="s">
        <v>627</v>
      </c>
      <c r="F2122" s="14" t="str">
        <f>IF(ISBLANK(K2122), "Apenas Solicitação", "Tem OC")</f>
        <v>Tem OC</v>
      </c>
      <c r="G2122" s="2">
        <v>1</v>
      </c>
      <c r="H2122" s="37">
        <f>G2122-I2122</f>
        <v>0</v>
      </c>
      <c r="I2122" s="38">
        <v>1</v>
      </c>
      <c r="J2122" s="4">
        <v>45716</v>
      </c>
      <c r="K2122" s="180">
        <v>45759</v>
      </c>
      <c r="L2122" s="4"/>
      <c r="M2122" s="44"/>
      <c r="N2122" s="44" t="str">
        <f>IFERROR(K2122 + VALUE(LEFT(L2122, FIND(" ", L2122) - 1)), "")</f>
        <v/>
      </c>
      <c r="O2122" s="3">
        <f>IF(_xlfn.DAYS(K2122,J2122)&lt;0, "Aguardando OC", _xlfn.DAYS(K2122,J2122))</f>
        <v>43</v>
      </c>
      <c r="P2122" s="14">
        <v>394777</v>
      </c>
      <c r="Q2122" s="169">
        <v>1133130</v>
      </c>
      <c r="R2122" s="14">
        <v>166058</v>
      </c>
      <c r="S2122" s="42">
        <v>728</v>
      </c>
      <c r="T2122" s="150" t="s">
        <v>638</v>
      </c>
      <c r="U2122" s="21">
        <v>1600</v>
      </c>
      <c r="V2122" s="2"/>
      <c r="W2122" s="43" t="str">
        <f>IFERROR(VLOOKUP(V2122, Fornecedores!A:C, 3, FALSE), "")</f>
        <v/>
      </c>
      <c r="X2122" s="43" t="str">
        <f>IFERROR(VLOOKUP(V2122, Fornecedores!A:E, 5, FALSE), "")</f>
        <v/>
      </c>
      <c r="Y2122" s="43" t="str">
        <f>IFERROR(VLOOKUP(V2122, Fornecedores!A:F, 6, FALSE), "")</f>
        <v/>
      </c>
      <c r="Z2122" s="14" t="str">
        <f>IF(H2122=0, "Pedido entregue!", "Pendente")</f>
        <v>Pedido entregue!</v>
      </c>
      <c r="AA2122" s="74">
        <v>1</v>
      </c>
      <c r="AB2122" s="58" t="str">
        <f>IF(Z2122="Pedido Entregue!", IF(AA2122=1, "Retirado do Almoxarifado", IF(AA2122=2, "Material devolvido", "Aguardando retirada")), IF(Z2122="Pendente", "Entrega pendente", ""))</f>
        <v>Retirado do Almoxarifado</v>
      </c>
      <c r="AC2122" s="18">
        <v>1</v>
      </c>
      <c r="AD2122" s="18">
        <f>AC2122/SUMIF($P:$P,P2122,$AC:$AC)</f>
        <v>1</v>
      </c>
      <c r="AE2122" s="18">
        <f>IF(R2122=0,0,AC2122/SUMIF($R:$R,R2122,$AC:$AC))</f>
        <v>0.14285714285714285</v>
      </c>
      <c r="AF2122" s="18">
        <f>IF(R2122=0,1,0)</f>
        <v>0</v>
      </c>
      <c r="AG2122" s="18">
        <f>IF(R2122=0,#REF!-J2122,0)</f>
        <v>0</v>
      </c>
      <c r="AH2122" t="str">
        <f>TEXT(J2122,"MMMM")</f>
        <v>fevereiro</v>
      </c>
    </row>
    <row r="2123" spans="1:34" ht="12.75" hidden="1" customHeight="1" x14ac:dyDescent="0.25">
      <c r="A2123" s="90" t="str">
        <f>IF(C2123="Oficina Diversos","Oficina Geral",
IF(ISNUMBER(FIND("Estoque - Colhedoras",C2123)),"Colhedoras",IF(ISNUMBER(FIND("Caldeiraria",C2123)),"Caldeiraria",IF(ISNUMBER(FIND("Borracharia",C2123)),"Borracharia",IF(ISNUMBER(FIND("Lubrificação",C2123)),"Lubrificação",
IF(ISNUMBER(FIND("Estoque - Carregadeiras",C2123)),"Carregadeiras",IF(ISNUMBER(FIND("Estoque - Veic. Leves",C2123)),"Veic. Leves",
IF(ISNUMBER(FIND("Estoque - Caminhões",C2123)),"Caminhões",IF(ISNUMBER(FIND("Estoque - Transbordos",C2123)),"Transbordos",
IF(ISNUMBER(FIND("Estoque - Tratores",C2123)),"Tratores",
IF(ISNUMBER(FIND("Estoque - Máquinas pesadas",C2123)),"Máquinas pesadas",
IF(ISNUMBER(FIND("Estoque - Reboques",C2123)),"Reboques",
IF(C2123="Estoque","Estoque",
IF(AND(ISNUMBER(C2123),C2123&gt;1000,C2123&lt;2000),"Caminhões",
IF(AND(ISNUMBER(C2123),C2123&gt;2000,C2123&lt;3000),"Tratores",
IF(AND(ISNUMBER(C2123),C2123&gt;3000,C2123&lt;4000),"Carregadeiras",
IF(AND(ISNUMBER(C2123),C2123&gt;4000,C2123&lt;5000),"Máquinas pesadas",
IF(AND(ISNUMBER(C2123),C2123&gt;5000,C2123&lt;6000),"Colhedoras",
IF(AND(ISNUMBER(C2123),C2123&gt;7000,C2123&lt;8000),"Irrigação",
IF(AND(ISNUMBER(C2123),C2123&gt;8000,C2123&lt;9000),"Reboques",IF(AND(ISNUMBER(C2123),C2123&gt;0,C2123&lt;1000),"Veic. Leves","")))))))))))))))))))))</f>
        <v>Irrigação</v>
      </c>
      <c r="B2123" s="72"/>
      <c r="C2123" s="2">
        <v>7051</v>
      </c>
      <c r="D2123" s="2">
        <v>88564</v>
      </c>
      <c r="E2123" s="10" t="s">
        <v>628</v>
      </c>
      <c r="F2123" s="14" t="str">
        <f>IF(ISBLANK(K2123), "Apenas Solicitação", "Tem OC")</f>
        <v>Tem OC</v>
      </c>
      <c r="G2123" s="2">
        <v>1</v>
      </c>
      <c r="H2123" s="37">
        <f>G2123-I2123</f>
        <v>0</v>
      </c>
      <c r="I2123" s="38">
        <v>1</v>
      </c>
      <c r="J2123" s="4">
        <v>45716</v>
      </c>
      <c r="K2123" s="180">
        <v>45756</v>
      </c>
      <c r="L2123" s="4"/>
      <c r="M2123" s="44"/>
      <c r="N2123" s="44" t="str">
        <f>IFERROR(K2123 + VALUE(LEFT(L2123, FIND(" ", L2123) - 1)), "")</f>
        <v/>
      </c>
      <c r="O2123" s="3">
        <f>IF(_xlfn.DAYS(K2123,J2123)&lt;0, "Aguardando OC", _xlfn.DAYS(K2123,J2123))</f>
        <v>40</v>
      </c>
      <c r="P2123" s="14">
        <v>394778</v>
      </c>
      <c r="Q2123" s="169">
        <v>1133130</v>
      </c>
      <c r="R2123" s="14">
        <v>166058</v>
      </c>
      <c r="S2123" s="42">
        <v>728</v>
      </c>
      <c r="T2123" s="150" t="s">
        <v>638</v>
      </c>
      <c r="U2123" s="21">
        <v>480</v>
      </c>
      <c r="V2123" s="2"/>
      <c r="W2123" s="43" t="str">
        <f>IFERROR(VLOOKUP(V2123, Fornecedores!A:C, 3, FALSE), "")</f>
        <v/>
      </c>
      <c r="X2123" s="43" t="str">
        <f>IFERROR(VLOOKUP(V2123, Fornecedores!A:E, 5, FALSE), "")</f>
        <v/>
      </c>
      <c r="Y2123" s="43" t="str">
        <f>IFERROR(VLOOKUP(V2123, Fornecedores!A:F, 6, FALSE), "")</f>
        <v/>
      </c>
      <c r="Z2123" s="14" t="str">
        <f>IF(H2123=0, "Pedido entregue!", "Pendente")</f>
        <v>Pedido entregue!</v>
      </c>
      <c r="AA2123" s="74">
        <v>1</v>
      </c>
      <c r="AB2123" s="58" t="str">
        <f>IF(Z2123="Pedido Entregue!", IF(AA2123=1, "Retirado do Almoxarifado", IF(AA2123=2, "Material devolvido", "Aguardando retirada")), IF(Z2123="Pendente", "Entrega pendente", ""))</f>
        <v>Retirado do Almoxarifado</v>
      </c>
      <c r="AC2123" s="18">
        <v>1</v>
      </c>
      <c r="AD2123" s="18">
        <f>AC2123/SUMIF($P:$P,P2123,$AC:$AC)</f>
        <v>1</v>
      </c>
      <c r="AE2123" s="18">
        <f>IF(R2123=0,0,AC2123/SUMIF($R:$R,R2123,$AC:$AC))</f>
        <v>0.14285714285714285</v>
      </c>
      <c r="AF2123" s="18">
        <f>IF(R2123=0,1,0)</f>
        <v>0</v>
      </c>
      <c r="AG2123" s="18">
        <f>IF(R2123=0,#REF!-J2123,0)</f>
        <v>0</v>
      </c>
      <c r="AH2123" t="str">
        <f>TEXT(J2123,"MMMM")</f>
        <v>fevereiro</v>
      </c>
    </row>
    <row r="2124" spans="1:34" ht="12.75" hidden="1" customHeight="1" x14ac:dyDescent="0.25">
      <c r="A2124" s="90" t="str">
        <f>IF(C2124="Oficina Diversos","Oficina Geral",
IF(ISNUMBER(FIND("Estoque - Colhedoras",C2124)),"Colhedoras",IF(ISNUMBER(FIND("Caldeiraria",C2124)),"Caldeiraria",IF(ISNUMBER(FIND("Borracharia",C2124)),"Borracharia",IF(ISNUMBER(FIND("Lubrificação",C2124)),"Lubrificação",
IF(ISNUMBER(FIND("Estoque - Carregadeiras",C2124)),"Carregadeiras",IF(ISNUMBER(FIND("Estoque - Veic. Leves",C2124)),"Veic. Leves",
IF(ISNUMBER(FIND("Estoque - Caminhões",C2124)),"Caminhões",IF(ISNUMBER(FIND("Estoque - Transbordos",C2124)),"Transbordos",
IF(ISNUMBER(FIND("Estoque - Tratores",C2124)),"Tratores",
IF(ISNUMBER(FIND("Estoque - Máquinas pesadas",C2124)),"Máquinas pesadas",
IF(ISNUMBER(FIND("Estoque - Reboques",C2124)),"Reboques",
IF(C2124="Estoque","Estoque",
IF(AND(ISNUMBER(C2124),C2124&gt;1000,C2124&lt;2000),"Caminhões",
IF(AND(ISNUMBER(C2124),C2124&gt;2000,C2124&lt;3000),"Tratores",
IF(AND(ISNUMBER(C2124),C2124&gt;3000,C2124&lt;4000),"Carregadeiras",
IF(AND(ISNUMBER(C2124),C2124&gt;4000,C2124&lt;5000),"Máquinas pesadas",
IF(AND(ISNUMBER(C2124),C2124&gt;5000,C2124&lt;6000),"Colhedoras",
IF(AND(ISNUMBER(C2124),C2124&gt;7000,C2124&lt;8000),"Irrigação",
IF(AND(ISNUMBER(C2124),C2124&gt;8000,C2124&lt;9000),"Reboques",IF(AND(ISNUMBER(C2124),C2124&gt;0,C2124&lt;1000),"Veic. Leves","")))))))))))))))))))))</f>
        <v>Irrigação</v>
      </c>
      <c r="B2124" s="72"/>
      <c r="C2124" s="2">
        <v>7051</v>
      </c>
      <c r="D2124" s="2">
        <v>88565</v>
      </c>
      <c r="E2124" s="10" t="s">
        <v>629</v>
      </c>
      <c r="F2124" s="14" t="str">
        <f>IF(ISBLANK(K2124), "Apenas Solicitação", "Tem OC")</f>
        <v>Tem OC</v>
      </c>
      <c r="G2124" s="2">
        <v>1</v>
      </c>
      <c r="H2124" s="37">
        <f>G2124-I2124</f>
        <v>0</v>
      </c>
      <c r="I2124" s="38">
        <v>1</v>
      </c>
      <c r="J2124" s="4">
        <v>45716</v>
      </c>
      <c r="K2124" s="180">
        <v>45756</v>
      </c>
      <c r="L2124" s="4"/>
      <c r="M2124" s="44"/>
      <c r="N2124" s="44" t="str">
        <f>IFERROR(K2124 + VALUE(LEFT(L2124, FIND(" ", L2124) - 1)), "")</f>
        <v/>
      </c>
      <c r="O2124" s="3">
        <f>IF(_xlfn.DAYS(K2124,J2124)&lt;0, "Aguardando OC", _xlfn.DAYS(K2124,J2124))</f>
        <v>40</v>
      </c>
      <c r="P2124" s="14">
        <v>394779</v>
      </c>
      <c r="Q2124" s="169">
        <v>1133130</v>
      </c>
      <c r="R2124" s="14">
        <v>166058</v>
      </c>
      <c r="S2124" s="42">
        <v>728</v>
      </c>
      <c r="T2124" s="150" t="s">
        <v>638</v>
      </c>
      <c r="U2124" s="21">
        <v>616.1</v>
      </c>
      <c r="V2124" s="2"/>
      <c r="W2124" s="43" t="str">
        <f>IFERROR(VLOOKUP(V2124, Fornecedores!A:C, 3, FALSE), "")</f>
        <v/>
      </c>
      <c r="X2124" s="43" t="str">
        <f>IFERROR(VLOOKUP(V2124, Fornecedores!A:E, 5, FALSE), "")</f>
        <v/>
      </c>
      <c r="Y2124" s="43" t="str">
        <f>IFERROR(VLOOKUP(V2124, Fornecedores!A:F, 6, FALSE), "")</f>
        <v/>
      </c>
      <c r="Z2124" s="14" t="str">
        <f>IF(H2124=0, "Pedido entregue!", "Pendente")</f>
        <v>Pedido entregue!</v>
      </c>
      <c r="AA2124" s="74">
        <v>1</v>
      </c>
      <c r="AB2124" s="58" t="str">
        <f>IF(Z2124="Pedido Entregue!", IF(AA2124=1, "Retirado do Almoxarifado", IF(AA2124=2, "Material devolvido", "Aguardando retirada")), IF(Z2124="Pendente", "Entrega pendente", ""))</f>
        <v>Retirado do Almoxarifado</v>
      </c>
      <c r="AC2124" s="18">
        <v>1</v>
      </c>
      <c r="AD2124" s="18">
        <f>AC2124/SUMIF($P:$P,P2124,$AC:$AC)</f>
        <v>1</v>
      </c>
      <c r="AE2124" s="18">
        <f>IF(R2124=0,0,AC2124/SUMIF($R:$R,R2124,$AC:$AC))</f>
        <v>0.14285714285714285</v>
      </c>
      <c r="AF2124" s="18">
        <f>IF(R2124=0,1,0)</f>
        <v>0</v>
      </c>
      <c r="AG2124" s="18">
        <f>IF(R2124=0,#REF!-J2124,0)</f>
        <v>0</v>
      </c>
      <c r="AH2124" t="str">
        <f>TEXT(J2124,"MMMM")</f>
        <v>fevereiro</v>
      </c>
    </row>
    <row r="2125" spans="1:34" ht="12.75" hidden="1" customHeight="1" x14ac:dyDescent="0.25">
      <c r="A2125" s="90" t="str">
        <f>IF(C2125="Oficina Diversos","Oficina Geral",
IF(ISNUMBER(FIND("Estoque - Colhedoras",C2125)),"Colhedoras",IF(ISNUMBER(FIND("Caldeiraria",C2125)),"Caldeiraria",IF(ISNUMBER(FIND("Borracharia",C2125)),"Borracharia",IF(ISNUMBER(FIND("Lubrificação",C2125)),"Lubrificação",
IF(ISNUMBER(FIND("Estoque - Carregadeiras",C2125)),"Carregadeiras",IF(ISNUMBER(FIND("Estoque - Veic. Leves",C2125)),"Veic. Leves",
IF(ISNUMBER(FIND("Estoque - Caminhões",C2125)),"Caminhões",IF(ISNUMBER(FIND("Estoque - Transbordos",C2125)),"Transbordos",
IF(ISNUMBER(FIND("Estoque - Tratores",C2125)),"Tratores",
IF(ISNUMBER(FIND("Estoque - Máquinas pesadas",C2125)),"Máquinas pesadas",
IF(ISNUMBER(FIND("Estoque - Reboques",C2125)),"Reboques",
IF(C2125="Estoque","Estoque",
IF(AND(ISNUMBER(C2125),C2125&gt;1000,C2125&lt;2000),"Caminhões",
IF(AND(ISNUMBER(C2125),C2125&gt;2000,C2125&lt;3000),"Tratores",
IF(AND(ISNUMBER(C2125),C2125&gt;3000,C2125&lt;4000),"Carregadeiras",
IF(AND(ISNUMBER(C2125),C2125&gt;4000,C2125&lt;5000),"Máquinas pesadas",
IF(AND(ISNUMBER(C2125),C2125&gt;5000,C2125&lt;6000),"Colhedoras",
IF(AND(ISNUMBER(C2125),C2125&gt;7000,C2125&lt;8000),"Irrigação",
IF(AND(ISNUMBER(C2125),C2125&gt;8000,C2125&lt;9000),"Reboques",IF(AND(ISNUMBER(C2125),C2125&gt;0,C2125&lt;1000),"Veic. Leves","")))))))))))))))))))))</f>
        <v>Irrigação</v>
      </c>
      <c r="B2125" s="72"/>
      <c r="C2125" s="2">
        <v>7051</v>
      </c>
      <c r="D2125" s="2">
        <v>88566</v>
      </c>
      <c r="E2125" s="3" t="s">
        <v>630</v>
      </c>
      <c r="F2125" s="14" t="str">
        <f>IF(ISBLANK(K2125), "Apenas Solicitação", "Tem OC")</f>
        <v>Tem OC</v>
      </c>
      <c r="G2125" s="2">
        <v>48</v>
      </c>
      <c r="H2125" s="37">
        <f>G2125-I2125</f>
        <v>0</v>
      </c>
      <c r="I2125" s="38">
        <v>48</v>
      </c>
      <c r="J2125" s="4">
        <v>45716</v>
      </c>
      <c r="K2125" s="180">
        <v>45756</v>
      </c>
      <c r="L2125" s="4"/>
      <c r="M2125" s="44"/>
      <c r="N2125" s="44" t="str">
        <f>IFERROR(K2125 + VALUE(LEFT(L2125, FIND(" ", L2125) - 1)), "")</f>
        <v/>
      </c>
      <c r="O2125" s="3">
        <f>IF(_xlfn.DAYS(K2125,J2125)&lt;0, "Aguardando OC", _xlfn.DAYS(K2125,J2125))</f>
        <v>40</v>
      </c>
      <c r="P2125" s="14">
        <v>394784</v>
      </c>
      <c r="Q2125" s="169">
        <v>1133130</v>
      </c>
      <c r="R2125" s="14">
        <v>166058</v>
      </c>
      <c r="S2125" s="42">
        <v>728</v>
      </c>
      <c r="T2125" s="150" t="s">
        <v>638</v>
      </c>
      <c r="U2125" s="21">
        <v>864</v>
      </c>
      <c r="V2125" s="2">
        <v>1623</v>
      </c>
      <c r="W2125" s="43" t="str">
        <f>IFERROR(VLOOKUP(V2125, Fornecedores!A:C, 3, FALSE), "")</f>
        <v xml:space="preserve">ORLANDO PECAS       </v>
      </c>
      <c r="X2125" s="43" t="str">
        <f>IFERROR(VLOOKUP(V2125, Fornecedores!A:E, 5, FALSE), "")</f>
        <v>Recife</v>
      </c>
      <c r="Y2125" s="43" t="str">
        <f>IFERROR(VLOOKUP(V2125, Fornecedores!A:F, 6, FALSE), "")</f>
        <v>PE</v>
      </c>
      <c r="Z2125" s="14" t="str">
        <f>IF(H2125=0, "Pedido entregue!", "Pendente")</f>
        <v>Pedido entregue!</v>
      </c>
      <c r="AA2125" s="74">
        <v>1</v>
      </c>
      <c r="AB2125" s="58" t="str">
        <f>IF(Z2125="Pedido Entregue!", IF(AA2125=1, "Retirado do Almoxarifado", IF(AA2125=2, "Material devolvido", "Aguardando retirada")), IF(Z2125="Pendente", "Entrega pendente", ""))</f>
        <v>Retirado do Almoxarifado</v>
      </c>
      <c r="AC2125" s="18">
        <v>1</v>
      </c>
      <c r="AD2125" s="18">
        <f>AC2125/SUMIF($P:$P,P2125,$AC:$AC)</f>
        <v>1</v>
      </c>
      <c r="AE2125" s="18">
        <f>IF(R2125=0,0,AC2125/SUMIF($R:$R,R2125,$AC:$AC))</f>
        <v>0.14285714285714285</v>
      </c>
      <c r="AF2125" s="18">
        <f>IF(R2125=0,1,0)</f>
        <v>0</v>
      </c>
      <c r="AG2125" s="18">
        <f>IF(R2125=0,#REF!-J2125,0)</f>
        <v>0</v>
      </c>
      <c r="AH2125" t="str">
        <f>TEXT(J2125,"MMMM")</f>
        <v>fevereiro</v>
      </c>
    </row>
    <row r="2126" spans="1:34" ht="12.75" hidden="1" customHeight="1" x14ac:dyDescent="0.25">
      <c r="A2126" s="90" t="str">
        <f>IF(C2126="Oficina Diversos","Oficina Geral",
IF(ISNUMBER(FIND("Estoque - Colhedoras",C2126)),"Colhedoras",IF(ISNUMBER(FIND("Caldeiraria",C2126)),"Caldeiraria",IF(ISNUMBER(FIND("Borracharia",C2126)),"Borracharia",IF(ISNUMBER(FIND("Lubrificação",C2126)),"Lubrificação",
IF(ISNUMBER(FIND("Estoque - Carregadeiras",C2126)),"Carregadeiras",IF(ISNUMBER(FIND("Estoque - Veic. Leves",C2126)),"Veic. Leves",
IF(ISNUMBER(FIND("Estoque - Caminhões",C2126)),"Caminhões",IF(ISNUMBER(FIND("Estoque - Transbordos",C2126)),"Transbordos",
IF(ISNUMBER(FIND("Estoque - Tratores",C2126)),"Tratores",
IF(ISNUMBER(FIND("Estoque - Máquinas pesadas",C2126)),"Máquinas pesadas",
IF(ISNUMBER(FIND("Estoque - Reboques",C2126)),"Reboques",
IF(C2126="Estoque","Estoque",
IF(AND(ISNUMBER(C2126),C2126&gt;1000,C2126&lt;2000),"Caminhões",
IF(AND(ISNUMBER(C2126),C2126&gt;2000,C2126&lt;3000),"Tratores",
IF(AND(ISNUMBER(C2126),C2126&gt;3000,C2126&lt;4000),"Carregadeiras",
IF(AND(ISNUMBER(C2126),C2126&gt;4000,C2126&lt;5000),"Máquinas pesadas",
IF(AND(ISNUMBER(C2126),C2126&gt;5000,C2126&lt;6000),"Colhedoras",
IF(AND(ISNUMBER(C2126),C2126&gt;7000,C2126&lt;8000),"Irrigação",
IF(AND(ISNUMBER(C2126),C2126&gt;8000,C2126&lt;9000),"Reboques",IF(AND(ISNUMBER(C2126),C2126&gt;0,C2126&lt;1000),"Veic. Leves","")))))))))))))))))))))</f>
        <v>Irrigação</v>
      </c>
      <c r="B2126" s="72"/>
      <c r="C2126" s="2">
        <v>7051</v>
      </c>
      <c r="D2126" s="2">
        <v>88569</v>
      </c>
      <c r="E2126" s="10" t="s">
        <v>631</v>
      </c>
      <c r="F2126" s="14" t="str">
        <f>IF(ISBLANK(K2126), "Apenas Solicitação", "Tem OC")</f>
        <v>Tem OC</v>
      </c>
      <c r="G2126" s="2">
        <v>6</v>
      </c>
      <c r="H2126" s="37">
        <f>G2126-I2126</f>
        <v>0</v>
      </c>
      <c r="I2126" s="38">
        <v>6</v>
      </c>
      <c r="J2126" s="4">
        <v>45716</v>
      </c>
      <c r="K2126" s="180">
        <v>45756</v>
      </c>
      <c r="L2126" s="4"/>
      <c r="M2126" s="44"/>
      <c r="N2126" s="44" t="str">
        <f>IFERROR(K2126 + VALUE(LEFT(L2126, FIND(" ", L2126) - 1)), "")</f>
        <v/>
      </c>
      <c r="O2126" s="3">
        <f>IF(_xlfn.DAYS(K2126,J2126)&lt;0, "Aguardando OC", _xlfn.DAYS(K2126,J2126))</f>
        <v>40</v>
      </c>
      <c r="P2126" s="14">
        <v>394790</v>
      </c>
      <c r="Q2126" s="169">
        <v>1133130</v>
      </c>
      <c r="R2126" s="14">
        <v>166058</v>
      </c>
      <c r="S2126" s="42">
        <v>728</v>
      </c>
      <c r="T2126" s="150" t="s">
        <v>638</v>
      </c>
      <c r="U2126" s="21">
        <v>5070</v>
      </c>
      <c r="V2126" s="2"/>
      <c r="W2126" s="43" t="str">
        <f>IFERROR(VLOOKUP(V2126, Fornecedores!A:C, 3, FALSE), "")</f>
        <v/>
      </c>
      <c r="X2126" s="43" t="str">
        <f>IFERROR(VLOOKUP(V2126, Fornecedores!A:E, 5, FALSE), "")</f>
        <v/>
      </c>
      <c r="Y2126" s="43" t="str">
        <f>IFERROR(VLOOKUP(V2126, Fornecedores!A:F, 6, FALSE), "")</f>
        <v/>
      </c>
      <c r="Z2126" s="14" t="str">
        <f>IF(H2126=0, "Pedido entregue!", "Pendente")</f>
        <v>Pedido entregue!</v>
      </c>
      <c r="AA2126" s="74">
        <v>1</v>
      </c>
      <c r="AB2126" s="58" t="str">
        <f>IF(Z2126="Pedido Entregue!", IF(AA2126=1, "Retirado do Almoxarifado", IF(AA2126=2, "Material devolvido", "Aguardando retirada")), IF(Z2126="Pendente", "Entrega pendente", ""))</f>
        <v>Retirado do Almoxarifado</v>
      </c>
      <c r="AC2126" s="18">
        <v>1</v>
      </c>
      <c r="AD2126" s="18">
        <f>AC2126/SUMIF($P:$P,P2126,$AC:$AC)</f>
        <v>1</v>
      </c>
      <c r="AE2126" s="18">
        <f>IF(R2126=0,0,AC2126/SUMIF($R:$R,R2126,$AC:$AC))</f>
        <v>0.14285714285714285</v>
      </c>
      <c r="AF2126" s="18">
        <f>IF(R2126=0,1,0)</f>
        <v>0</v>
      </c>
      <c r="AG2126" s="18">
        <f>IF(R2126=0,#REF!-J2126,0)</f>
        <v>0</v>
      </c>
      <c r="AH2126" t="str">
        <f>TEXT(J2126,"MMMM")</f>
        <v>fevereiro</v>
      </c>
    </row>
    <row r="2127" spans="1:34" ht="12.75" customHeight="1" x14ac:dyDescent="0.25">
      <c r="A2127" s="90" t="str">
        <f>IF(C2127="Oficina Diversos","Oficina Geral",
IF(ISNUMBER(FIND("Estoque - Colhedoras",C2127)),"Colhedoras",IF(ISNUMBER(FIND("Caldeiraria",C2127)),"Caldeiraria",IF(ISNUMBER(FIND("Borracharia",C2127)),"Borracharia",IF(ISNUMBER(FIND("Lubrificação",C2127)),"Lubrificação",
IF(ISNUMBER(FIND("Estoque - Carregadeiras",C2127)),"Carregadeiras",IF(ISNUMBER(FIND("Estoque - Veic. Leves",C2127)),"Veic. Leves",
IF(ISNUMBER(FIND("Estoque - Caminhões",C2127)),"Caminhões",IF(ISNUMBER(FIND("Estoque - Transbordos",C2127)),"Transbordos",
IF(ISNUMBER(FIND("Estoque - Tratores",C2127)),"Tratores",
IF(ISNUMBER(FIND("Estoque - Máquinas pesadas",C2127)),"Máquinas pesadas",
IF(ISNUMBER(FIND("Estoque - Reboques",C2127)),"Reboques",
IF(C2127="Estoque","Estoque",
IF(AND(ISNUMBER(C2127),C2127&gt;1000,C2127&lt;2000),"Caminhões",
IF(AND(ISNUMBER(C2127),C2127&gt;2000,C2127&lt;3000),"Tratores",
IF(AND(ISNUMBER(C2127),C2127&gt;3000,C2127&lt;4000),"Carregadeiras",
IF(AND(ISNUMBER(C2127),C2127&gt;4000,C2127&lt;5000),"Máquinas pesadas",
IF(AND(ISNUMBER(C2127),C2127&gt;5000,C2127&lt;6000),"Colhedoras",
IF(AND(ISNUMBER(C2127),C2127&gt;7000,C2127&lt;8000),"Irrigação",
IF(AND(ISNUMBER(C2127),C2127&gt;8000,C2127&lt;9000),"Reboques",IF(AND(ISNUMBER(C2127),C2127&gt;0,C2127&lt;1000),"Veic. Leves","")))))))))))))))))))))</f>
        <v>Veic. Leves</v>
      </c>
      <c r="C2127" s="113">
        <v>62</v>
      </c>
      <c r="D2127" s="2">
        <v>88679</v>
      </c>
      <c r="E2127" s="3" t="s">
        <v>25967</v>
      </c>
      <c r="F2127" s="101" t="str">
        <f>IF(ISBLANK(K2127), "Apenas Solicitação", "Tem OC")</f>
        <v>Apenas Solicitação</v>
      </c>
      <c r="G2127" s="2">
        <v>1</v>
      </c>
      <c r="H2127" s="102">
        <f>G2127-I2127</f>
        <v>1</v>
      </c>
      <c r="I2127" s="103"/>
      <c r="J2127" s="4">
        <v>45847</v>
      </c>
      <c r="K2127" s="14"/>
      <c r="L2127" s="3"/>
      <c r="M2127" s="104" t="str">
        <f ca="1">IF(OR(N2127="", N2127=0), "", IF(N2127&gt;TODAY(), "No prazo", "Atrasado"))</f>
        <v/>
      </c>
      <c r="N2127" s="104" t="str">
        <f>IFERROR(K2127 + VALUE(LEFT(L2127, FIND(" ", L2127) - 1)), "")</f>
        <v/>
      </c>
      <c r="O2127" s="105" t="str">
        <f>IF(_xlfn.DAYS(K2127,J2127)&lt;0, "Aguardando OC", _xlfn.DAYS(K2127,J2127))</f>
        <v>Aguardando OC</v>
      </c>
      <c r="P2127" s="14">
        <v>410905</v>
      </c>
      <c r="Q2127" s="12"/>
      <c r="R2127" s="14">
        <v>0</v>
      </c>
      <c r="S2127" s="2">
        <v>221</v>
      </c>
      <c r="T2127" s="135" t="s">
        <v>1029</v>
      </c>
      <c r="U2127" s="2">
        <v>51</v>
      </c>
      <c r="V2127" s="2"/>
      <c r="W2127" s="105" t="str">
        <f>IFERROR(VLOOKUP(V2127, Fornecedores!A:C, 3, FALSE), "")</f>
        <v/>
      </c>
      <c r="X2127" s="105" t="str">
        <f>IFERROR(VLOOKUP(V2127, Fornecedores!A:E, 5, FALSE), "")</f>
        <v/>
      </c>
      <c r="Y2127" s="105" t="str">
        <f>IFERROR(VLOOKUP(V2127, Fornecedores!A:F, 6, FALSE), "")</f>
        <v/>
      </c>
      <c r="Z2127" s="101" t="str">
        <f>IF(H2127=0, "Pedido entregue!", "Pendente")</f>
        <v>Pendente</v>
      </c>
      <c r="AB2127" s="132" t="str">
        <f>IF(Z2127="Pedido Entregue!", IF(AA2127=1, "Retirado do Almoxarifado", IF(AA2127=2, "Material devolvido", "Aguardando retirada")), IF(Z2127="Pendente", "Entrega pendente", ""))</f>
        <v>Entrega pendente</v>
      </c>
      <c r="AC2127" s="18">
        <v>1</v>
      </c>
      <c r="AD2127" s="18">
        <f>AC2127/SUMIF($P:$P,P2127,$AC:$AC)</f>
        <v>1</v>
      </c>
      <c r="AE2127" s="18">
        <f>IF(R2127=0,0,AC2127/SUMIF($R:$R,R2127,$AC:$AC))</f>
        <v>0</v>
      </c>
      <c r="AF2127" s="18">
        <f>IF(R2127=0,1,0)</f>
        <v>1</v>
      </c>
      <c r="AH2127" t="str">
        <f>TEXT(J2127,"MMMM")</f>
        <v>julho</v>
      </c>
    </row>
    <row r="2128" spans="1:34" ht="12.75" hidden="1" customHeight="1" x14ac:dyDescent="0.25">
      <c r="A2128" s="90" t="str">
        <f>IF(C2128="Oficina Diversos","Oficina Geral",
IF(ISNUMBER(FIND("Estoque - Colhedoras",C2128)),"Colhedoras",IF(ISNUMBER(FIND("Caldeiraria",C2128)),"Caldeiraria",IF(ISNUMBER(FIND("Borracharia",C2128)),"Borracharia",IF(ISNUMBER(FIND("Lubrificação",C2128)),"Lubrificação",
IF(ISNUMBER(FIND("Estoque - Carregadeiras",C2128)),"Carregadeiras",IF(ISNUMBER(FIND("Estoque - Veic. Leves",C2128)),"Veic. Leves",
IF(ISNUMBER(FIND("Estoque - Caminhões",C2128)),"Caminhões",IF(ISNUMBER(FIND("Estoque - Transbordos",C2128)),"Transbordos",
IF(ISNUMBER(FIND("Estoque - Tratores",C2128)),"Tratores",
IF(ISNUMBER(FIND("Estoque - Máquinas pesadas",C2128)),"Máquinas pesadas",
IF(ISNUMBER(FIND("Estoque - Reboques",C2128)),"Reboques",
IF(C2128="Estoque","Estoque",
IF(AND(ISNUMBER(C2128),C2128&gt;1000,C2128&lt;2000),"Caminhões",
IF(AND(ISNUMBER(C2128),C2128&gt;2000,C2128&lt;3000),"Tratores",
IF(AND(ISNUMBER(C2128),C2128&gt;3000,C2128&lt;4000),"Carregadeiras",
IF(AND(ISNUMBER(C2128),C2128&gt;4000,C2128&lt;5000),"Máquinas pesadas",
IF(AND(ISNUMBER(C2128),C2128&gt;5000,C2128&lt;6000),"Colhedoras",
IF(AND(ISNUMBER(C2128),C2128&gt;7000,C2128&lt;8000),"Irrigação",
IF(AND(ISNUMBER(C2128),C2128&gt;8000,C2128&lt;9000),"Reboques",IF(AND(ISNUMBER(C2128),C2128&gt;0,C2128&lt;1000),"Veic. Leves","")))))))))))))))))))))</f>
        <v>Tratores</v>
      </c>
      <c r="B2128" s="72"/>
      <c r="C2128" s="2">
        <v>2030</v>
      </c>
      <c r="D2128" s="2">
        <v>88687</v>
      </c>
      <c r="E2128" s="10" t="s">
        <v>623</v>
      </c>
      <c r="F2128" s="14" t="str">
        <f>IF(ISBLANK(K2128), "Apenas Solicitação", "Tem OC")</f>
        <v>Tem OC</v>
      </c>
      <c r="G2128" s="2">
        <v>1</v>
      </c>
      <c r="H2128" s="37">
        <f>G2128-I2128</f>
        <v>0</v>
      </c>
      <c r="I2128" s="38">
        <v>1</v>
      </c>
      <c r="J2128" s="4">
        <v>45699</v>
      </c>
      <c r="K2128" s="180">
        <v>45705</v>
      </c>
      <c r="L2128" s="4"/>
      <c r="M2128" s="44"/>
      <c r="N2128" s="44" t="str">
        <f>IFERROR(K2128 + VALUE(LEFT(L2128, FIND(" ", L2128) - 1)), "")</f>
        <v/>
      </c>
      <c r="O2128" s="3">
        <f>IF(_xlfn.DAYS(K2128,J2128)&lt;0, "Aguardando OC", _xlfn.DAYS(K2128,J2128))</f>
        <v>6</v>
      </c>
      <c r="P2128" s="14">
        <v>392082</v>
      </c>
      <c r="Q2128" s="169">
        <v>1127366</v>
      </c>
      <c r="R2128" s="14">
        <v>164322</v>
      </c>
      <c r="S2128" s="2">
        <v>696</v>
      </c>
      <c r="T2128" s="135" t="s">
        <v>77</v>
      </c>
      <c r="U2128" s="21">
        <v>249.23</v>
      </c>
      <c r="V2128" s="2">
        <v>3465</v>
      </c>
      <c r="W2128" s="43" t="str">
        <f>IFERROR(VLOOKUP(V2128, Fornecedores!A:C, 3, FALSE), "")</f>
        <v>MAQNELSON AGRICOLA L</v>
      </c>
      <c r="X2128" s="43" t="str">
        <f>IFERROR(VLOOKUP(V2128, Fornecedores!A:E, 5, FALSE), "")</f>
        <v>Itumbiara</v>
      </c>
      <c r="Y2128" s="43" t="str">
        <f>IFERROR(VLOOKUP(V2128, Fornecedores!A:F, 6, FALSE), "")</f>
        <v>GO</v>
      </c>
      <c r="Z2128" s="14" t="str">
        <f>IF(H2128=0, "Pedido entregue!", "Pendente")</f>
        <v>Pedido entregue!</v>
      </c>
      <c r="AA2128" s="74">
        <v>1</v>
      </c>
      <c r="AB2128" s="58" t="str">
        <f>IF(Z2128="Pedido Entregue!", IF(AA2128=1, "Retirado do Almoxarifado", IF(AA2128=2, "Material devolvido", "Aguardando retirada")), IF(Z2128="Pendente", "Entrega pendente", ""))</f>
        <v>Retirado do Almoxarifado</v>
      </c>
      <c r="AC2128" s="18">
        <v>1</v>
      </c>
      <c r="AD2128" s="18">
        <f>AC2128/SUMIF($P:$P,P2128,$AC:$AC)</f>
        <v>1</v>
      </c>
      <c r="AE2128" s="18">
        <f>IF(R2128=0,0,AC2128/SUMIF($R:$R,R2128,$AC:$AC))</f>
        <v>3.2258064516129031E-2</v>
      </c>
      <c r="AF2128" s="18">
        <f>IF(R2128=0,1,0)</f>
        <v>0</v>
      </c>
      <c r="AG2128" s="18">
        <f>IF(R2128=0,#REF!-J2128,0)</f>
        <v>0</v>
      </c>
      <c r="AH2128" t="str">
        <f>TEXT(J2128,"MMMM")</f>
        <v>fevereiro</v>
      </c>
    </row>
    <row r="2129" spans="1:34" ht="12.75" hidden="1" customHeight="1" x14ac:dyDescent="0.25">
      <c r="A2129" s="90" t="str">
        <f>IF(C2129="Oficina Diversos","Oficina Geral",
IF(ISNUMBER(FIND("Estoque - Colhedoras",C2129)),"Colhedoras",IF(ISNUMBER(FIND("Caldeiraria",C2129)),"Caldeiraria",IF(ISNUMBER(FIND("Borracharia",C2129)),"Borracharia",IF(ISNUMBER(FIND("Lubrificação",C2129)),"Lubrificação",
IF(ISNUMBER(FIND("Estoque - Carregadeiras",C2129)),"Carregadeiras",IF(ISNUMBER(FIND("Estoque - Veic. Leves",C2129)),"Veic. Leves",
IF(ISNUMBER(FIND("Estoque - Caminhões",C2129)),"Caminhões",IF(ISNUMBER(FIND("Estoque - Transbordos",C2129)),"Transbordos",
IF(ISNUMBER(FIND("Estoque - Tratores",C2129)),"Tratores",
IF(ISNUMBER(FIND("Estoque - Máquinas pesadas",C2129)),"Máquinas pesadas",
IF(ISNUMBER(FIND("Estoque - Reboques",C2129)),"Reboques",
IF(C2129="Estoque","Estoque",
IF(AND(ISNUMBER(C2129),C2129&gt;1000,C2129&lt;2000),"Caminhões",
IF(AND(ISNUMBER(C2129),C2129&gt;2000,C2129&lt;3000),"Tratores",
IF(AND(ISNUMBER(C2129),C2129&gt;3000,C2129&lt;4000),"Carregadeiras",
IF(AND(ISNUMBER(C2129),C2129&gt;4000,C2129&lt;5000),"Máquinas pesadas",
IF(AND(ISNUMBER(C2129),C2129&gt;5000,C2129&lt;6000),"Colhedoras",
IF(AND(ISNUMBER(C2129),C2129&gt;7000,C2129&lt;8000),"Irrigação",
IF(AND(ISNUMBER(C2129),C2129&gt;8000,C2129&lt;9000),"Reboques",IF(AND(ISNUMBER(C2129),C2129&gt;0,C2129&lt;1000),"Veic. Leves","")))))))))))))))))))))</f>
        <v>Tratores</v>
      </c>
      <c r="B2129" s="72"/>
      <c r="C2129" s="2">
        <v>2030</v>
      </c>
      <c r="D2129" s="2">
        <v>88688</v>
      </c>
      <c r="E2129" s="10" t="s">
        <v>624</v>
      </c>
      <c r="F2129" s="14" t="str">
        <f>IF(ISBLANK(K2129), "Apenas Solicitação", "Tem OC")</f>
        <v>Tem OC</v>
      </c>
      <c r="G2129" s="2">
        <v>1</v>
      </c>
      <c r="H2129" s="37">
        <f>G2129-I2129</f>
        <v>0</v>
      </c>
      <c r="I2129" s="38">
        <v>1</v>
      </c>
      <c r="J2129" s="4">
        <v>45699</v>
      </c>
      <c r="K2129" s="180">
        <v>45705</v>
      </c>
      <c r="L2129" s="4"/>
      <c r="M2129" s="44"/>
      <c r="N2129" s="44" t="str">
        <f>IFERROR(K2129 + VALUE(LEFT(L2129, FIND(" ", L2129) - 1)), "")</f>
        <v/>
      </c>
      <c r="O2129" s="3">
        <f>IF(_xlfn.DAYS(K2129,J2129)&lt;0, "Aguardando OC", _xlfn.DAYS(K2129,J2129))</f>
        <v>6</v>
      </c>
      <c r="P2129" s="14">
        <v>392083</v>
      </c>
      <c r="Q2129" s="169">
        <v>1127366</v>
      </c>
      <c r="R2129" s="14">
        <v>164322</v>
      </c>
      <c r="S2129" s="2">
        <v>696</v>
      </c>
      <c r="T2129" s="135" t="s">
        <v>77</v>
      </c>
      <c r="U2129" s="21">
        <v>33.51</v>
      </c>
      <c r="V2129" s="2">
        <v>3465</v>
      </c>
      <c r="W2129" s="43" t="str">
        <f>IFERROR(VLOOKUP(V2129, Fornecedores!A:C, 3, FALSE), "")</f>
        <v>MAQNELSON AGRICOLA L</v>
      </c>
      <c r="X2129" s="43" t="str">
        <f>IFERROR(VLOOKUP(V2129, Fornecedores!A:E, 5, FALSE), "")</f>
        <v>Itumbiara</v>
      </c>
      <c r="Y2129" s="43" t="str">
        <f>IFERROR(VLOOKUP(V2129, Fornecedores!A:F, 6, FALSE), "")</f>
        <v>GO</v>
      </c>
      <c r="Z2129" s="14" t="str">
        <f>IF(H2129=0, "Pedido entregue!", "Pendente")</f>
        <v>Pedido entregue!</v>
      </c>
      <c r="AA2129" s="74">
        <v>1</v>
      </c>
      <c r="AB2129" s="58" t="str">
        <f>IF(Z2129="Pedido Entregue!", IF(AA2129=1, "Retirado do Almoxarifado", IF(AA2129=2, "Material devolvido", "Aguardando retirada")), IF(Z2129="Pendente", "Entrega pendente", ""))</f>
        <v>Retirado do Almoxarifado</v>
      </c>
      <c r="AC2129" s="18">
        <v>1</v>
      </c>
      <c r="AD2129" s="18">
        <f>AC2129/SUMIF($P:$P,P2129,$AC:$AC)</f>
        <v>1</v>
      </c>
      <c r="AE2129" s="18">
        <f>IF(R2129=0,0,AC2129/SUMIF($R:$R,R2129,$AC:$AC))</f>
        <v>3.2258064516129031E-2</v>
      </c>
      <c r="AF2129" s="18">
        <f>IF(R2129=0,1,0)</f>
        <v>0</v>
      </c>
      <c r="AG2129" s="18">
        <f>IF(R2129=0,#REF!-J2129,0)</f>
        <v>0</v>
      </c>
      <c r="AH2129" t="str">
        <f>TEXT(J2129,"MMMM")</f>
        <v>fevereiro</v>
      </c>
    </row>
    <row r="2130" spans="1:34" ht="12.75" hidden="1" customHeight="1" x14ac:dyDescent="0.25">
      <c r="A2130" s="90" t="str">
        <f>IF(C2130="Oficina Diversos","Oficina Geral",
IF(ISNUMBER(FIND("Estoque - Colhedoras",C2130)),"Colhedoras",IF(ISNUMBER(FIND("Caldeiraria",C2130)),"Caldeiraria",IF(ISNUMBER(FIND("Borracharia",C2130)),"Borracharia",IF(ISNUMBER(FIND("Lubrificação",C2130)),"Lubrificação",
IF(ISNUMBER(FIND("Estoque - Carregadeiras",C2130)),"Carregadeiras",IF(ISNUMBER(FIND("Estoque - Veic. Leves",C2130)),"Veic. Leves",
IF(ISNUMBER(FIND("Estoque - Caminhões",C2130)),"Caminhões",IF(ISNUMBER(FIND("Estoque - Transbordos",C2130)),"Transbordos",
IF(ISNUMBER(FIND("Estoque - Tratores",C2130)),"Tratores",
IF(ISNUMBER(FIND("Estoque - Máquinas pesadas",C2130)),"Máquinas pesadas",
IF(ISNUMBER(FIND("Estoque - Reboques",C2130)),"Reboques",
IF(C2130="Estoque","Estoque",
IF(AND(ISNUMBER(C2130),C2130&gt;1000,C2130&lt;2000),"Caminhões",
IF(AND(ISNUMBER(C2130),C2130&gt;2000,C2130&lt;3000),"Tratores",
IF(AND(ISNUMBER(C2130),C2130&gt;3000,C2130&lt;4000),"Carregadeiras",
IF(AND(ISNUMBER(C2130),C2130&gt;4000,C2130&lt;5000),"Máquinas pesadas",
IF(AND(ISNUMBER(C2130),C2130&gt;5000,C2130&lt;6000),"Colhedoras",
IF(AND(ISNUMBER(C2130),C2130&gt;7000,C2130&lt;8000),"Irrigação",
IF(AND(ISNUMBER(C2130),C2130&gt;8000,C2130&lt;9000),"Reboques",IF(AND(ISNUMBER(C2130),C2130&gt;0,C2130&lt;1000),"Veic. Leves","")))))))))))))))))))))</f>
        <v>Tratores</v>
      </c>
      <c r="B2130" s="72"/>
      <c r="C2130" s="2">
        <v>2030</v>
      </c>
      <c r="D2130" s="2">
        <v>88690</v>
      </c>
      <c r="E2130" s="10" t="s">
        <v>625</v>
      </c>
      <c r="F2130" s="14" t="str">
        <f>IF(ISBLANK(K2130), "Apenas Solicitação", "Tem OC")</f>
        <v>Tem OC</v>
      </c>
      <c r="G2130" s="2">
        <v>1</v>
      </c>
      <c r="H2130" s="37">
        <f>G2130-I2130</f>
        <v>0</v>
      </c>
      <c r="I2130" s="38">
        <v>1</v>
      </c>
      <c r="J2130" s="4">
        <v>45699</v>
      </c>
      <c r="K2130" s="180">
        <v>45705</v>
      </c>
      <c r="L2130" s="4"/>
      <c r="M2130" s="44"/>
      <c r="N2130" s="44" t="str">
        <f>IFERROR(K2130 + VALUE(LEFT(L2130, FIND(" ", L2130) - 1)), "")</f>
        <v/>
      </c>
      <c r="O2130" s="3">
        <f>IF(_xlfn.DAYS(K2130,J2130)&lt;0, "Aguardando OC", _xlfn.DAYS(K2130,J2130))</f>
        <v>6</v>
      </c>
      <c r="P2130" s="14">
        <v>392086</v>
      </c>
      <c r="Q2130" s="169">
        <v>1127366</v>
      </c>
      <c r="R2130" s="14">
        <v>164322</v>
      </c>
      <c r="S2130" s="2">
        <v>696</v>
      </c>
      <c r="T2130" s="135" t="s">
        <v>77</v>
      </c>
      <c r="U2130" s="21">
        <v>65.72</v>
      </c>
      <c r="V2130" s="2">
        <v>3465</v>
      </c>
      <c r="W2130" s="43" t="str">
        <f>IFERROR(VLOOKUP(V2130, Fornecedores!A:C, 3, FALSE), "")</f>
        <v>MAQNELSON AGRICOLA L</v>
      </c>
      <c r="X2130" s="43" t="str">
        <f>IFERROR(VLOOKUP(V2130, Fornecedores!A:E, 5, FALSE), "")</f>
        <v>Itumbiara</v>
      </c>
      <c r="Y2130" s="43" t="str">
        <f>IFERROR(VLOOKUP(V2130, Fornecedores!A:F, 6, FALSE), "")</f>
        <v>GO</v>
      </c>
      <c r="Z2130" s="14" t="str">
        <f>IF(H2130=0, "Pedido entregue!", "Pendente")</f>
        <v>Pedido entregue!</v>
      </c>
      <c r="AA2130" s="74">
        <v>1</v>
      </c>
      <c r="AB2130" s="58" t="str">
        <f>IF(Z2130="Pedido Entregue!", IF(AA2130=1, "Retirado do Almoxarifado", IF(AA2130=2, "Material devolvido", "Aguardando retirada")), IF(Z2130="Pendente", "Entrega pendente", ""))</f>
        <v>Retirado do Almoxarifado</v>
      </c>
      <c r="AC2130" s="18">
        <v>1</v>
      </c>
      <c r="AD2130" s="18">
        <f>AC2130/SUMIF($P:$P,P2130,$AC:$AC)</f>
        <v>1</v>
      </c>
      <c r="AE2130" s="18">
        <f>IF(R2130=0,0,AC2130/SUMIF($R:$R,R2130,$AC:$AC))</f>
        <v>3.2258064516129031E-2</v>
      </c>
      <c r="AF2130" s="18">
        <f>IF(R2130=0,1,0)</f>
        <v>0</v>
      </c>
      <c r="AG2130" s="18">
        <f>IF(R2130=0,#REF!-J2130,0)</f>
        <v>0</v>
      </c>
      <c r="AH2130" t="str">
        <f>TEXT(J2130,"MMMM")</f>
        <v>fevereiro</v>
      </c>
    </row>
    <row r="2131" spans="1:34" ht="12.75" hidden="1" customHeight="1" x14ac:dyDescent="0.25">
      <c r="A2131" s="90" t="str">
        <f>IF(C2131="Oficina Diversos","Oficina Geral",
IF(ISNUMBER(FIND("Estoque - Colhedoras",C2131)),"Colhedoras",IF(ISNUMBER(FIND("Caldeiraria",C2131)),"Caldeiraria",IF(ISNUMBER(FIND("Borracharia",C2131)),"Borracharia",IF(ISNUMBER(FIND("Lubrificação",C2131)),"Lubrificação",
IF(ISNUMBER(FIND("Estoque - Carregadeiras",C2131)),"Carregadeiras",IF(ISNUMBER(FIND("Estoque - Veic. Leves",C2131)),"Veic. Leves",
IF(ISNUMBER(FIND("Estoque - Caminhões",C2131)),"Caminhões",IF(ISNUMBER(FIND("Estoque - Transbordos",C2131)),"Transbordos",
IF(ISNUMBER(FIND("Estoque - Tratores",C2131)),"Tratores",
IF(ISNUMBER(FIND("Estoque - Máquinas pesadas",C2131)),"Máquinas pesadas",
IF(ISNUMBER(FIND("Estoque - Reboques",C2131)),"Reboques",
IF(C2131="Estoque","Estoque",
IF(AND(ISNUMBER(C2131),C2131&gt;1000,C2131&lt;2000),"Caminhões",
IF(AND(ISNUMBER(C2131),C2131&gt;2000,C2131&lt;3000),"Tratores",
IF(AND(ISNUMBER(C2131),C2131&gt;3000,C2131&lt;4000),"Carregadeiras",
IF(AND(ISNUMBER(C2131),C2131&gt;4000,C2131&lt;5000),"Máquinas pesadas",
IF(AND(ISNUMBER(C2131),C2131&gt;5000,C2131&lt;6000),"Colhedoras",
IF(AND(ISNUMBER(C2131),C2131&gt;7000,C2131&lt;8000),"Irrigação",
IF(AND(ISNUMBER(C2131),C2131&gt;8000,C2131&lt;9000),"Reboques",IF(AND(ISNUMBER(C2131),C2131&gt;0,C2131&lt;1000),"Veic. Leves","")))))))))))))))))))))</f>
        <v>Caminhões</v>
      </c>
      <c r="B2131" s="18"/>
      <c r="C2131" s="2">
        <v>1098</v>
      </c>
      <c r="D2131" s="2">
        <v>88772</v>
      </c>
      <c r="E2131" s="3" t="s">
        <v>349</v>
      </c>
      <c r="F2131" s="14" t="str">
        <f>IF(ISBLANK(K2131), "Apenas Solicitação", "Tem OC")</f>
        <v>Tem OC</v>
      </c>
      <c r="G2131" s="2">
        <v>1</v>
      </c>
      <c r="H2131" s="37">
        <f>G2131-I2131</f>
        <v>0</v>
      </c>
      <c r="I2131" s="38">
        <v>1</v>
      </c>
      <c r="J2131" s="4">
        <v>45735</v>
      </c>
      <c r="K2131" s="180">
        <v>45757</v>
      </c>
      <c r="L2131" s="3"/>
      <c r="M2131" s="44"/>
      <c r="N2131" s="44" t="str">
        <f>IFERROR(K2131 + VALUE(LEFT(L2131, FIND(" ", L2131) - 1)), "")</f>
        <v/>
      </c>
      <c r="O2131" s="3">
        <f>IF(_xlfn.DAYS(K2131,J2131)&lt;0, "Aguardando OC", _xlfn.DAYS(K2131,J2131))</f>
        <v>22</v>
      </c>
      <c r="P2131" s="14">
        <v>396607</v>
      </c>
      <c r="Q2131" s="169">
        <v>1137782</v>
      </c>
      <c r="R2131" s="14">
        <v>166127</v>
      </c>
      <c r="S2131" s="2">
        <v>683</v>
      </c>
      <c r="T2131" s="135" t="s">
        <v>301</v>
      </c>
      <c r="U2131" s="21">
        <v>832</v>
      </c>
      <c r="V2131" s="2">
        <v>15716</v>
      </c>
      <c r="W2131" s="43" t="str">
        <f>IFERROR(VLOOKUP(V2131, Fornecedores!A:C, 3, FALSE), "")</f>
        <v>BRADIPE</v>
      </c>
      <c r="X2131" s="43" t="str">
        <f>IFERROR(VLOOKUP(V2131, Fornecedores!A:E, 5, FALSE), "")</f>
        <v>Jaboatão dos Guararapes</v>
      </c>
      <c r="Y2131" s="43" t="str">
        <f>IFERROR(VLOOKUP(V2131, Fornecedores!A:F, 6, FALSE), "")</f>
        <v>PE</v>
      </c>
      <c r="Z2131" s="14" t="str">
        <f>IF(H2131=0, "Pedido entregue!", "Pendente")</f>
        <v>Pedido entregue!</v>
      </c>
      <c r="AA2131" s="74">
        <v>1</v>
      </c>
      <c r="AB2131" s="58" t="str">
        <f>IF(Z2131="Pedido Entregue!", IF(AA2131=1, "Retirado do Almoxarifado", IF(AA2131=2, "Material devolvido", "Aguardando retirada")), IF(Z2131="Pendente", "Entrega pendente", ""))</f>
        <v>Retirado do Almoxarifado</v>
      </c>
      <c r="AC2131" s="18">
        <v>1</v>
      </c>
      <c r="AD2131" s="18">
        <f>AC2131/SUMIF($P:$P,P2131,$AC:$AC)</f>
        <v>1</v>
      </c>
      <c r="AE2131" s="18">
        <f>IF(R2131=0,0,AC2131/SUMIF($R:$R,R2131,$AC:$AC))</f>
        <v>0.16666666666666666</v>
      </c>
      <c r="AF2131" s="18">
        <f>IF(R2131=0,1,0)</f>
        <v>0</v>
      </c>
      <c r="AG2131" s="18">
        <f>IF(R2131=0,#REF!-J2131,0)</f>
        <v>0</v>
      </c>
      <c r="AH2131" t="str">
        <f>TEXT(J2131,"MMMM")</f>
        <v>março</v>
      </c>
    </row>
    <row r="2132" spans="1:34" ht="12.75" hidden="1" customHeight="1" x14ac:dyDescent="0.25">
      <c r="A2132" s="90" t="str">
        <f>IF(C2132="Oficina Diversos","Oficina Geral",
IF(ISNUMBER(FIND("Estoque - Colhedoras",C2132)),"Colhedoras",IF(ISNUMBER(FIND("Caldeiraria",C2132)),"Caldeiraria",IF(ISNUMBER(FIND("Borracharia",C2132)),"Borracharia",IF(ISNUMBER(FIND("Lubrificação",C2132)),"Lubrificação",
IF(ISNUMBER(FIND("Estoque - Carregadeiras",C2132)),"Carregadeiras",IF(ISNUMBER(FIND("Estoque - Veic. Leves",C2132)),"Veic. Leves",
IF(ISNUMBER(FIND("Estoque - Caminhões",C2132)),"Caminhões",IF(ISNUMBER(FIND("Estoque - Transbordos",C2132)),"Transbordos",
IF(ISNUMBER(FIND("Estoque - Tratores",C2132)),"Tratores",
IF(ISNUMBER(FIND("Estoque - Máquinas pesadas",C2132)),"Máquinas pesadas",
IF(ISNUMBER(FIND("Estoque - Reboques",C2132)),"Reboques",
IF(C2132="Estoque","Estoque",
IF(AND(ISNUMBER(C2132),C2132&gt;1000,C2132&lt;2000),"Caminhões",
IF(AND(ISNUMBER(C2132),C2132&gt;2000,C2132&lt;3000),"Tratores",
IF(AND(ISNUMBER(C2132),C2132&gt;3000,C2132&lt;4000),"Carregadeiras",
IF(AND(ISNUMBER(C2132),C2132&gt;4000,C2132&lt;5000),"Máquinas pesadas",
IF(AND(ISNUMBER(C2132),C2132&gt;5000,C2132&lt;6000),"Colhedoras",
IF(AND(ISNUMBER(C2132),C2132&gt;7000,C2132&lt;8000),"Irrigação",
IF(AND(ISNUMBER(C2132),C2132&gt;8000,C2132&lt;9000),"Reboques",IF(AND(ISNUMBER(C2132),C2132&gt;0,C2132&lt;1000),"Veic. Leves","")))))))))))))))))))))</f>
        <v>Caminhões</v>
      </c>
      <c r="B2132" s="18"/>
      <c r="C2132" s="2">
        <v>1098</v>
      </c>
      <c r="D2132" s="2">
        <v>88773</v>
      </c>
      <c r="E2132" s="3" t="s">
        <v>350</v>
      </c>
      <c r="F2132" s="14" t="str">
        <f>IF(ISBLANK(K2132), "Apenas Solicitação", "Tem OC")</f>
        <v>Tem OC</v>
      </c>
      <c r="G2132" s="2">
        <v>1</v>
      </c>
      <c r="H2132" s="37">
        <f>G2132-I2132</f>
        <v>0</v>
      </c>
      <c r="I2132" s="38">
        <v>1</v>
      </c>
      <c r="J2132" s="4">
        <v>45735</v>
      </c>
      <c r="K2132" s="180">
        <v>45757</v>
      </c>
      <c r="L2132" s="3"/>
      <c r="M2132" s="44"/>
      <c r="N2132" s="44" t="str">
        <f>IFERROR(K2132 + VALUE(LEFT(L2132, FIND(" ", L2132) - 1)), "")</f>
        <v/>
      </c>
      <c r="O2132" s="3">
        <f>IF(_xlfn.DAYS(K2132,J2132)&lt;0, "Aguardando OC", _xlfn.DAYS(K2132,J2132))</f>
        <v>22</v>
      </c>
      <c r="P2132" s="14">
        <v>396600</v>
      </c>
      <c r="Q2132" s="169">
        <v>1137782</v>
      </c>
      <c r="R2132" s="14">
        <v>166127</v>
      </c>
      <c r="S2132" s="2">
        <v>683</v>
      </c>
      <c r="T2132" s="135" t="s">
        <v>301</v>
      </c>
      <c r="U2132" s="21">
        <v>1333</v>
      </c>
      <c r="V2132" s="2">
        <v>15716</v>
      </c>
      <c r="W2132" s="43" t="str">
        <f>IFERROR(VLOOKUP(V2132, Fornecedores!A:C, 3, FALSE), "")</f>
        <v>BRADIPE</v>
      </c>
      <c r="X2132" s="43" t="str">
        <f>IFERROR(VLOOKUP(V2132, Fornecedores!A:E, 5, FALSE), "")</f>
        <v>Jaboatão dos Guararapes</v>
      </c>
      <c r="Y2132" s="43" t="str">
        <f>IFERROR(VLOOKUP(V2132, Fornecedores!A:F, 6, FALSE), "")</f>
        <v>PE</v>
      </c>
      <c r="Z2132" s="14" t="str">
        <f>IF(H2132=0, "Pedido entregue!", "Pendente")</f>
        <v>Pedido entregue!</v>
      </c>
      <c r="AA2132" s="74">
        <v>1</v>
      </c>
      <c r="AB2132" s="58" t="str">
        <f>IF(Z2132="Pedido Entregue!", IF(AA2132=1, "Retirado do Almoxarifado", IF(AA2132=2, "Material devolvido", "Aguardando retirada")), IF(Z2132="Pendente", "Entrega pendente", ""))</f>
        <v>Retirado do Almoxarifado</v>
      </c>
      <c r="AC2132" s="18">
        <v>1</v>
      </c>
      <c r="AD2132" s="18">
        <f>AC2132/SUMIF($P:$P,P2132,$AC:$AC)</f>
        <v>1</v>
      </c>
      <c r="AE2132" s="18">
        <f>IF(R2132=0,0,AC2132/SUMIF($R:$R,R2132,$AC:$AC))</f>
        <v>0.16666666666666666</v>
      </c>
      <c r="AF2132" s="18">
        <f>IF(R2132=0,1,0)</f>
        <v>0</v>
      </c>
      <c r="AG2132" s="18">
        <f>IF(R2132=0,#REF!-J2132,0)</f>
        <v>0</v>
      </c>
      <c r="AH2132" t="str">
        <f>TEXT(J2132,"MMMM")</f>
        <v>março</v>
      </c>
    </row>
    <row r="2133" spans="1:34" ht="12.75" hidden="1" customHeight="1" x14ac:dyDescent="0.25">
      <c r="A2133" s="90" t="str">
        <f>IF(C2133="Oficina Diversos","Oficina Geral",
IF(ISNUMBER(FIND("Estoque - Colhedoras",C2133)),"Colhedoras",IF(ISNUMBER(FIND("Caldeiraria",C2133)),"Caldeiraria",IF(ISNUMBER(FIND("Borracharia",C2133)),"Borracharia",IF(ISNUMBER(FIND("Lubrificação",C2133)),"Lubrificação",
IF(ISNUMBER(FIND("Estoque - Carregadeiras",C2133)),"Carregadeiras",IF(ISNUMBER(FIND("Estoque - Veic. Leves",C2133)),"Veic. Leves",
IF(ISNUMBER(FIND("Estoque - Caminhões",C2133)),"Caminhões",IF(ISNUMBER(FIND("Estoque - Transbordos",C2133)),"Transbordos",
IF(ISNUMBER(FIND("Estoque - Tratores",C2133)),"Tratores",
IF(ISNUMBER(FIND("Estoque - Máquinas pesadas",C2133)),"Máquinas pesadas",
IF(ISNUMBER(FIND("Estoque - Reboques",C2133)),"Reboques",
IF(C2133="Estoque","Estoque",
IF(AND(ISNUMBER(C2133),C2133&gt;1000,C2133&lt;2000),"Caminhões",
IF(AND(ISNUMBER(C2133),C2133&gt;2000,C2133&lt;3000),"Tratores",
IF(AND(ISNUMBER(C2133),C2133&gt;3000,C2133&lt;4000),"Carregadeiras",
IF(AND(ISNUMBER(C2133),C2133&gt;4000,C2133&lt;5000),"Máquinas pesadas",
IF(AND(ISNUMBER(C2133),C2133&gt;5000,C2133&lt;6000),"Colhedoras",
IF(AND(ISNUMBER(C2133),C2133&gt;7000,C2133&lt;8000),"Irrigação",
IF(AND(ISNUMBER(C2133),C2133&gt;8000,C2133&lt;9000),"Reboques",IF(AND(ISNUMBER(C2133),C2133&gt;0,C2133&lt;1000),"Veic. Leves","")))))))))))))))))))))</f>
        <v>Colhedoras</v>
      </c>
      <c r="B2133" s="72"/>
      <c r="C2133" s="2">
        <v>5004</v>
      </c>
      <c r="D2133" s="2">
        <v>88814</v>
      </c>
      <c r="E2133" s="3" t="s">
        <v>694</v>
      </c>
      <c r="F2133" s="14" t="str">
        <f>IF(ISBLANK(K2133), "Apenas Solicitação", "Tem OC")</f>
        <v>Tem OC</v>
      </c>
      <c r="G2133" s="2">
        <v>1</v>
      </c>
      <c r="H2133" s="37">
        <f>G2133-I2133</f>
        <v>0</v>
      </c>
      <c r="I2133" s="38">
        <v>1</v>
      </c>
      <c r="J2133" s="4">
        <v>45688</v>
      </c>
      <c r="K2133" s="180">
        <v>45694</v>
      </c>
      <c r="L2133" s="4"/>
      <c r="M2133" s="44"/>
      <c r="N2133" s="44" t="str">
        <f>IFERROR(K2133 + VALUE(LEFT(L2133, FIND(" ", L2133) - 1)), "")</f>
        <v/>
      </c>
      <c r="O2133" s="3">
        <f>IF(_xlfn.DAYS(K2133,J2133)&lt;0, "Aguardando OC", _xlfn.DAYS(K2133,J2133))</f>
        <v>6</v>
      </c>
      <c r="P2133" s="14">
        <v>390803</v>
      </c>
      <c r="Q2133" s="169">
        <v>1123165</v>
      </c>
      <c r="R2133" s="14">
        <v>163789</v>
      </c>
      <c r="S2133" s="42">
        <v>119</v>
      </c>
      <c r="T2133" s="150" t="s">
        <v>557</v>
      </c>
      <c r="U2133" s="21">
        <v>4332.2299999999996</v>
      </c>
      <c r="V2133" s="2">
        <v>3465</v>
      </c>
      <c r="W2133" s="43" t="str">
        <f>IFERROR(VLOOKUP(V2133, Fornecedores!A:C, 3, FALSE), "")</f>
        <v>MAQNELSON AGRICOLA L</v>
      </c>
      <c r="X2133" s="43" t="str">
        <f>IFERROR(VLOOKUP(V2133, Fornecedores!A:E, 5, FALSE), "")</f>
        <v>Itumbiara</v>
      </c>
      <c r="Y2133" s="43" t="str">
        <f>IFERROR(VLOOKUP(V2133, Fornecedores!A:F, 6, FALSE), "")</f>
        <v>GO</v>
      </c>
      <c r="Z2133" s="14" t="str">
        <f>IF(H2133=0, "Pedido entregue!", "Pendente")</f>
        <v>Pedido entregue!</v>
      </c>
      <c r="AA2133" s="74"/>
      <c r="AB2133" s="58" t="str">
        <f>IF(Z2133="Pedido Entregue!", IF(AA2133=1, "Retirado do Almoxarifado", IF(AA2133=2, "Material devolvido", "Aguardando retirada")), IF(Z2133="Pendente", "Entrega pendente", ""))</f>
        <v>Aguardando retirada</v>
      </c>
      <c r="AC2133" s="18">
        <v>1</v>
      </c>
      <c r="AD2133" s="18">
        <f>AC2133/SUMIF($P:$P,P2133,$AC:$AC)</f>
        <v>1</v>
      </c>
      <c r="AE2133" s="18">
        <f>IF(R2133=0,0,AC2133/SUMIF($R:$R,R2133,$AC:$AC))</f>
        <v>0.33333333333333331</v>
      </c>
      <c r="AF2133" s="18">
        <f>IF(R2133=0,1,0)</f>
        <v>0</v>
      </c>
      <c r="AG2133" s="18">
        <f>IF(R2133=0,#REF!-J2133,0)</f>
        <v>0</v>
      </c>
      <c r="AH2133" t="str">
        <f>TEXT(J2133,"MMMM")</f>
        <v>janeiro</v>
      </c>
    </row>
    <row r="2134" spans="1:34" ht="12.75" hidden="1" customHeight="1" x14ac:dyDescent="0.25">
      <c r="A2134" s="90" t="str">
        <f>IF(C2134="Oficina Diversos","Oficina Geral",
IF(ISNUMBER(FIND("Estoque - Colhedoras",C2134)),"Colhedoras",IF(ISNUMBER(FIND("Caldeiraria",C2134)),"Caldeiraria",IF(ISNUMBER(FIND("Borracharia",C2134)),"Borracharia",IF(ISNUMBER(FIND("Lubrificação",C2134)),"Lubrificação",
IF(ISNUMBER(FIND("Estoque - Carregadeiras",C2134)),"Carregadeiras",IF(ISNUMBER(FIND("Estoque - Veic. Leves",C2134)),"Veic. Leves",
IF(ISNUMBER(FIND("Estoque - Caminhões",C2134)),"Caminhões",IF(ISNUMBER(FIND("Estoque - Transbordos",C2134)),"Transbordos",
IF(ISNUMBER(FIND("Estoque - Tratores",C2134)),"Tratores",
IF(ISNUMBER(FIND("Estoque - Máquinas pesadas",C2134)),"Máquinas pesadas",
IF(ISNUMBER(FIND("Estoque - Reboques",C2134)),"Reboques",
IF(C2134="Estoque","Estoque",
IF(AND(ISNUMBER(C2134),C2134&gt;1000,C2134&lt;2000),"Caminhões",
IF(AND(ISNUMBER(C2134),C2134&gt;2000,C2134&lt;3000),"Tratores",
IF(AND(ISNUMBER(C2134),C2134&gt;3000,C2134&lt;4000),"Carregadeiras",
IF(AND(ISNUMBER(C2134),C2134&gt;4000,C2134&lt;5000),"Máquinas pesadas",
IF(AND(ISNUMBER(C2134),C2134&gt;5000,C2134&lt;6000),"Colhedoras",
IF(AND(ISNUMBER(C2134),C2134&gt;7000,C2134&lt;8000),"Irrigação",
IF(AND(ISNUMBER(C2134),C2134&gt;8000,C2134&lt;9000),"Reboques",IF(AND(ISNUMBER(C2134),C2134&gt;0,C2134&lt;1000),"Veic. Leves","")))))))))))))))))))))</f>
        <v>Colhedoras</v>
      </c>
      <c r="B2134" s="72"/>
      <c r="C2134" s="2">
        <v>5004</v>
      </c>
      <c r="D2134" s="2">
        <v>88815</v>
      </c>
      <c r="E2134" s="3" t="s">
        <v>695</v>
      </c>
      <c r="F2134" s="14" t="str">
        <f>IF(ISBLANK(K2134), "Apenas Solicitação", "Tem OC")</f>
        <v>Tem OC</v>
      </c>
      <c r="G2134" s="2">
        <v>1</v>
      </c>
      <c r="H2134" s="37">
        <f>G2134-I2134</f>
        <v>0</v>
      </c>
      <c r="I2134" s="38">
        <v>1</v>
      </c>
      <c r="J2134" s="4">
        <v>45688</v>
      </c>
      <c r="K2134" s="180">
        <v>45694</v>
      </c>
      <c r="L2134" s="4"/>
      <c r="M2134" s="44"/>
      <c r="N2134" s="44" t="str">
        <f>IFERROR(K2134 + VALUE(LEFT(L2134, FIND(" ", L2134) - 1)), "")</f>
        <v/>
      </c>
      <c r="O2134" s="3">
        <f>IF(_xlfn.DAYS(K2134,J2134)&lt;0, "Aguardando OC", _xlfn.DAYS(K2134,J2134))</f>
        <v>6</v>
      </c>
      <c r="P2134" s="14">
        <v>390804</v>
      </c>
      <c r="Q2134" s="169">
        <v>1123165</v>
      </c>
      <c r="R2134" s="14">
        <v>163789</v>
      </c>
      <c r="S2134" s="42">
        <v>119</v>
      </c>
      <c r="T2134" s="150" t="s">
        <v>557</v>
      </c>
      <c r="U2134" s="21">
        <v>9465.9500000000007</v>
      </c>
      <c r="V2134" s="2">
        <v>3465</v>
      </c>
      <c r="W2134" s="43" t="str">
        <f>IFERROR(VLOOKUP(V2134, Fornecedores!A:C, 3, FALSE), "")</f>
        <v>MAQNELSON AGRICOLA L</v>
      </c>
      <c r="X2134" s="43" t="str">
        <f>IFERROR(VLOOKUP(V2134, Fornecedores!A:E, 5, FALSE), "")</f>
        <v>Itumbiara</v>
      </c>
      <c r="Y2134" s="43" t="str">
        <f>IFERROR(VLOOKUP(V2134, Fornecedores!A:F, 6, FALSE), "")</f>
        <v>GO</v>
      </c>
      <c r="Z2134" s="14" t="str">
        <f>IF(H2134=0, "Pedido entregue!", "Pendente")</f>
        <v>Pedido entregue!</v>
      </c>
      <c r="AA2134" s="74">
        <v>1</v>
      </c>
      <c r="AB2134" s="58" t="str">
        <f>IF(Z2134="Pedido Entregue!", IF(AA2134=1, "Retirado do Almoxarifado", IF(AA2134=2, "Material devolvido", "Aguardando retirada")), IF(Z2134="Pendente", "Entrega pendente", ""))</f>
        <v>Retirado do Almoxarifado</v>
      </c>
      <c r="AC2134" s="18">
        <v>1</v>
      </c>
      <c r="AD2134" s="18">
        <f>AC2134/SUMIF($P:$P,P2134,$AC:$AC)</f>
        <v>1</v>
      </c>
      <c r="AE2134" s="18">
        <f>IF(R2134=0,0,AC2134/SUMIF($R:$R,R2134,$AC:$AC))</f>
        <v>0.33333333333333331</v>
      </c>
      <c r="AF2134" s="18">
        <f>IF(R2134=0,1,0)</f>
        <v>0</v>
      </c>
      <c r="AG2134" s="18">
        <f>IF(R2134=0,#REF!-J2134,0)</f>
        <v>0</v>
      </c>
      <c r="AH2134" t="str">
        <f>TEXT(J2134,"MMMM")</f>
        <v>janeiro</v>
      </c>
    </row>
    <row r="2135" spans="1:34" ht="12.75" hidden="1" customHeight="1" x14ac:dyDescent="0.25">
      <c r="A2135" s="90" t="str">
        <f>IF(C2135="Oficina Diversos","Oficina Geral",
IF(ISNUMBER(FIND("Estoque - Colhedoras",C2135)),"Colhedoras",IF(ISNUMBER(FIND("Caldeiraria",C2135)),"Caldeiraria",IF(ISNUMBER(FIND("Borracharia",C2135)),"Borracharia",IF(ISNUMBER(FIND("Lubrificação",C2135)),"Lubrificação",
IF(ISNUMBER(FIND("Estoque - Carregadeiras",C2135)),"Carregadeiras",IF(ISNUMBER(FIND("Estoque - Veic. Leves",C2135)),"Veic. Leves",
IF(ISNUMBER(FIND("Estoque - Caminhões",C2135)),"Caminhões",IF(ISNUMBER(FIND("Estoque - Transbordos",C2135)),"Transbordos",
IF(ISNUMBER(FIND("Estoque - Tratores",C2135)),"Tratores",
IF(ISNUMBER(FIND("Estoque - Máquinas pesadas",C2135)),"Máquinas pesadas",
IF(ISNUMBER(FIND("Estoque - Reboques",C2135)),"Reboques",
IF(C2135="Estoque","Estoque",
IF(AND(ISNUMBER(C2135),C2135&gt;1000,C2135&lt;2000),"Caminhões",
IF(AND(ISNUMBER(C2135),C2135&gt;2000,C2135&lt;3000),"Tratores",
IF(AND(ISNUMBER(C2135),C2135&gt;3000,C2135&lt;4000),"Carregadeiras",
IF(AND(ISNUMBER(C2135),C2135&gt;4000,C2135&lt;5000),"Máquinas pesadas",
IF(AND(ISNUMBER(C2135),C2135&gt;5000,C2135&lt;6000),"Colhedoras",
IF(AND(ISNUMBER(C2135),C2135&gt;7000,C2135&lt;8000),"Irrigação",
IF(AND(ISNUMBER(C2135),C2135&gt;8000,C2135&lt;9000),"Reboques",IF(AND(ISNUMBER(C2135),C2135&gt;0,C2135&lt;1000),"Veic. Leves","")))))))))))))))))))))</f>
        <v>Colhedoras</v>
      </c>
      <c r="B2135" s="72"/>
      <c r="C2135" s="2">
        <v>5004</v>
      </c>
      <c r="D2135" s="2">
        <v>88816</v>
      </c>
      <c r="E2135" s="3" t="s">
        <v>696</v>
      </c>
      <c r="F2135" s="14" t="str">
        <f>IF(ISBLANK(K2135), "Apenas Solicitação", "Tem OC")</f>
        <v>Tem OC</v>
      </c>
      <c r="G2135" s="2">
        <v>8</v>
      </c>
      <c r="H2135" s="37">
        <f>G2135-I2135</f>
        <v>0</v>
      </c>
      <c r="I2135" s="38">
        <v>8</v>
      </c>
      <c r="J2135" s="4">
        <v>45688</v>
      </c>
      <c r="K2135" s="180">
        <v>45700</v>
      </c>
      <c r="L2135" s="4"/>
      <c r="M2135" s="44"/>
      <c r="N2135" s="44" t="str">
        <f>IFERROR(K2135 + VALUE(LEFT(L2135, FIND(" ", L2135) - 1)), "")</f>
        <v/>
      </c>
      <c r="O2135" s="3">
        <f>IF(_xlfn.DAYS(K2135,J2135)&lt;0, "Aguardando OC", _xlfn.DAYS(K2135,J2135))</f>
        <v>12</v>
      </c>
      <c r="P2135" s="14">
        <v>390805</v>
      </c>
      <c r="Q2135" s="169">
        <v>1123165</v>
      </c>
      <c r="R2135" s="14">
        <v>163985</v>
      </c>
      <c r="S2135" s="42">
        <v>119</v>
      </c>
      <c r="T2135" s="150" t="s">
        <v>557</v>
      </c>
      <c r="U2135" s="21">
        <v>1288.1835000000001</v>
      </c>
      <c r="V2135" s="2">
        <v>12397</v>
      </c>
      <c r="W2135" s="43" t="str">
        <f>IFERROR(VLOOKUP(V2135, Fornecedores!A:C, 3, FALSE), "")</f>
        <v xml:space="preserve">UNIMIL INDÚSTRIA </v>
      </c>
      <c r="X2135" s="43" t="str">
        <f>IFERROR(VLOOKUP(V2135, Fornecedores!A:E, 5, FALSE), "")</f>
        <v>Piracicaba</v>
      </c>
      <c r="Y2135" s="43" t="str">
        <f>IFERROR(VLOOKUP(V2135, Fornecedores!A:F, 6, FALSE), "")</f>
        <v>SP</v>
      </c>
      <c r="Z2135" s="14" t="str">
        <f>IF(H2135=0, "Pedido entregue!", "Pendente")</f>
        <v>Pedido entregue!</v>
      </c>
      <c r="AA2135" s="74">
        <v>1</v>
      </c>
      <c r="AB2135" s="58" t="str">
        <f>IF(Z2135="Pedido Entregue!", IF(AA2135=1, "Retirado do Almoxarifado", IF(AA2135=2, "Material devolvido", "Aguardando retirada")), IF(Z2135="Pendente", "Entrega pendente", ""))</f>
        <v>Retirado do Almoxarifado</v>
      </c>
      <c r="AC2135" s="18">
        <v>1</v>
      </c>
      <c r="AD2135" s="18">
        <f>AC2135/SUMIF($P:$P,P2135,$AC:$AC)</f>
        <v>1</v>
      </c>
      <c r="AE2135" s="18">
        <f>IF(R2135=0,0,AC2135/SUMIF($R:$R,R2135,$AC:$AC))</f>
        <v>1</v>
      </c>
      <c r="AF2135" s="18">
        <f>IF(R2135=0,1,0)</f>
        <v>0</v>
      </c>
      <c r="AG2135" s="18">
        <f>IF(R2135=0,#REF!-J2135,0)</f>
        <v>0</v>
      </c>
      <c r="AH2135" t="str">
        <f>TEXT(J2135,"MMMM")</f>
        <v>janeiro</v>
      </c>
    </row>
    <row r="2136" spans="1:34" ht="12.75" hidden="1" customHeight="1" x14ac:dyDescent="0.25">
      <c r="A2136" s="90" t="str">
        <f>IF(C2136="Oficina Diversos","Oficina Geral",
IF(ISNUMBER(FIND("Estoque - Colhedoras",C2136)),"Colhedoras",IF(ISNUMBER(FIND("Caldeiraria",C2136)),"Caldeiraria",IF(ISNUMBER(FIND("Borracharia",C2136)),"Borracharia",IF(ISNUMBER(FIND("Lubrificação",C2136)),"Lubrificação",
IF(ISNUMBER(FIND("Estoque - Carregadeiras",C2136)),"Carregadeiras",IF(ISNUMBER(FIND("Estoque - Veic. Leves",C2136)),"Veic. Leves",
IF(ISNUMBER(FIND("Estoque - Caminhões",C2136)),"Caminhões",IF(ISNUMBER(FIND("Estoque - Transbordos",C2136)),"Transbordos",
IF(ISNUMBER(FIND("Estoque - Tratores",C2136)),"Tratores",
IF(ISNUMBER(FIND("Estoque - Máquinas pesadas",C2136)),"Máquinas pesadas",
IF(ISNUMBER(FIND("Estoque - Reboques",C2136)),"Reboques",
IF(C2136="Estoque","Estoque",
IF(AND(ISNUMBER(C2136),C2136&gt;1000,C2136&lt;2000),"Caminhões",
IF(AND(ISNUMBER(C2136),C2136&gt;2000,C2136&lt;3000),"Tratores",
IF(AND(ISNUMBER(C2136),C2136&gt;3000,C2136&lt;4000),"Carregadeiras",
IF(AND(ISNUMBER(C2136),C2136&gt;4000,C2136&lt;5000),"Máquinas pesadas",
IF(AND(ISNUMBER(C2136),C2136&gt;5000,C2136&lt;6000),"Colhedoras",
IF(AND(ISNUMBER(C2136),C2136&gt;7000,C2136&lt;8000),"Irrigação",
IF(AND(ISNUMBER(C2136),C2136&gt;8000,C2136&lt;9000),"Reboques",IF(AND(ISNUMBER(C2136),C2136&gt;0,C2136&lt;1000),"Veic. Leves","")))))))))))))))))))))</f>
        <v>Colhedoras</v>
      </c>
      <c r="B2136" s="72"/>
      <c r="C2136" s="2">
        <v>5005</v>
      </c>
      <c r="D2136" s="2">
        <v>88818</v>
      </c>
      <c r="E2136" s="3" t="s">
        <v>671</v>
      </c>
      <c r="F2136" s="14" t="str">
        <f>IF(ISBLANK(K2136), "Apenas Solicitação", "Tem OC")</f>
        <v>Tem OC</v>
      </c>
      <c r="G2136" s="2">
        <v>1</v>
      </c>
      <c r="H2136" s="37">
        <f>G2136-I2136</f>
        <v>0</v>
      </c>
      <c r="I2136" s="38">
        <v>1</v>
      </c>
      <c r="J2136" s="4">
        <v>45688</v>
      </c>
      <c r="K2136" s="180">
        <v>45694</v>
      </c>
      <c r="L2136" s="4"/>
      <c r="M2136" s="44"/>
      <c r="N2136" s="44" t="str">
        <f>IFERROR(K2136 + VALUE(LEFT(L2136, FIND(" ", L2136) - 1)), "")</f>
        <v/>
      </c>
      <c r="O2136" s="3">
        <f>IF(_xlfn.DAYS(K2136,J2136)&lt;0, "Aguardando OC", _xlfn.DAYS(K2136,J2136))</f>
        <v>6</v>
      </c>
      <c r="P2136" s="14">
        <v>391969</v>
      </c>
      <c r="Q2136" s="169">
        <v>1127334</v>
      </c>
      <c r="R2136" s="14">
        <v>163788</v>
      </c>
      <c r="S2136" s="42">
        <v>119</v>
      </c>
      <c r="T2136" s="150" t="s">
        <v>557</v>
      </c>
      <c r="U2136" s="21">
        <v>2067.15</v>
      </c>
      <c r="V2136" s="2">
        <v>14709</v>
      </c>
      <c r="W2136" s="43" t="str">
        <f>IFERROR(VLOOKUP(V2136, Fornecedores!A:C, 3, FALSE), "")</f>
        <v>PLANTAR TECNOLOGIAS</v>
      </c>
      <c r="X2136" s="43" t="str">
        <f>IFERROR(VLOOKUP(V2136, Fornecedores!A:E, 5, FALSE), "")</f>
        <v>Maceió</v>
      </c>
      <c r="Y2136" s="43" t="str">
        <f>IFERROR(VLOOKUP(V2136, Fornecedores!A:F, 6, FALSE), "")</f>
        <v>AL</v>
      </c>
      <c r="Z2136" s="14" t="str">
        <f>IF(H2136=0, "Pedido entregue!", "Pendente")</f>
        <v>Pedido entregue!</v>
      </c>
      <c r="AA2136" s="74"/>
      <c r="AB2136" s="58" t="str">
        <f>IF(Z2136="Pedido Entregue!", IF(AA2136=1, "Retirado do Almoxarifado", IF(AA2136=2, "Material devolvido", "Aguardando retirada")), IF(Z2136="Pendente", "Entrega pendente", ""))</f>
        <v>Aguardando retirada</v>
      </c>
      <c r="AC2136" s="18">
        <v>1</v>
      </c>
      <c r="AD2136" s="18">
        <f>AC2136/SUMIF($P:$P,P2136,$AC:$AC)</f>
        <v>1</v>
      </c>
      <c r="AE2136" s="18">
        <f>IF(R2136=0,0,AC2136/SUMIF($R:$R,R2136,$AC:$AC))</f>
        <v>0.5</v>
      </c>
      <c r="AF2136" s="18">
        <f>IF(R2136=0,1,0)</f>
        <v>0</v>
      </c>
      <c r="AG2136" s="18">
        <f>IF(R2136=0,#REF!-J2136,0)</f>
        <v>0</v>
      </c>
      <c r="AH2136" t="str">
        <f>TEXT(J2136,"MMMM")</f>
        <v>janeiro</v>
      </c>
    </row>
    <row r="2137" spans="1:34" ht="12.75" hidden="1" customHeight="1" x14ac:dyDescent="0.25">
      <c r="A2137" s="90" t="str">
        <f>IF(C2137="Oficina Diversos","Oficina Geral",
IF(ISNUMBER(FIND("Estoque - Colhedoras",C2137)),"Colhedoras",IF(ISNUMBER(FIND("Caldeiraria",C2137)),"Caldeiraria",IF(ISNUMBER(FIND("Borracharia",C2137)),"Borracharia",IF(ISNUMBER(FIND("Lubrificação",C2137)),"Lubrificação",
IF(ISNUMBER(FIND("Estoque - Carregadeiras",C2137)),"Carregadeiras",IF(ISNUMBER(FIND("Estoque - Veic. Leves",C2137)),"Veic. Leves",
IF(ISNUMBER(FIND("Estoque - Caminhões",C2137)),"Caminhões",IF(ISNUMBER(FIND("Estoque - Transbordos",C2137)),"Transbordos",
IF(ISNUMBER(FIND("Estoque - Tratores",C2137)),"Tratores",
IF(ISNUMBER(FIND("Estoque - Máquinas pesadas",C2137)),"Máquinas pesadas",
IF(ISNUMBER(FIND("Estoque - Reboques",C2137)),"Reboques",
IF(C2137="Estoque","Estoque",
IF(AND(ISNUMBER(C2137),C2137&gt;1000,C2137&lt;2000),"Caminhões",
IF(AND(ISNUMBER(C2137),C2137&gt;2000,C2137&lt;3000),"Tratores",
IF(AND(ISNUMBER(C2137),C2137&gt;3000,C2137&lt;4000),"Carregadeiras",
IF(AND(ISNUMBER(C2137),C2137&gt;4000,C2137&lt;5000),"Máquinas pesadas",
IF(AND(ISNUMBER(C2137),C2137&gt;5000,C2137&lt;6000),"Colhedoras",
IF(AND(ISNUMBER(C2137),C2137&gt;7000,C2137&lt;8000),"Irrigação",
IF(AND(ISNUMBER(C2137),C2137&gt;8000,C2137&lt;9000),"Reboques",IF(AND(ISNUMBER(C2137),C2137&gt;0,C2137&lt;1000),"Veic. Leves","")))))))))))))))))))))</f>
        <v>Colhedoras</v>
      </c>
      <c r="B2137" s="72"/>
      <c r="C2137" s="2">
        <v>5005</v>
      </c>
      <c r="D2137" s="2">
        <v>88819</v>
      </c>
      <c r="E2137" s="3" t="s">
        <v>672</v>
      </c>
      <c r="F2137" s="14" t="str">
        <f>IF(ISBLANK(K2137), "Apenas Solicitação", "Tem OC")</f>
        <v>Tem OC</v>
      </c>
      <c r="G2137" s="2">
        <v>1</v>
      </c>
      <c r="H2137" s="37">
        <f>G2137-I2137</f>
        <v>0</v>
      </c>
      <c r="I2137" s="38">
        <v>1</v>
      </c>
      <c r="J2137" s="4">
        <v>45688</v>
      </c>
      <c r="K2137" s="180">
        <v>45694</v>
      </c>
      <c r="L2137" s="4"/>
      <c r="M2137" s="44"/>
      <c r="N2137" s="44" t="str">
        <f>IFERROR(K2137 + VALUE(LEFT(L2137, FIND(" ", L2137) - 1)), "")</f>
        <v/>
      </c>
      <c r="O2137" s="3">
        <f>IF(_xlfn.DAYS(K2137,J2137)&lt;0, "Aguardando OC", _xlfn.DAYS(K2137,J2137))</f>
        <v>6</v>
      </c>
      <c r="P2137" s="14">
        <v>391970</v>
      </c>
      <c r="Q2137" s="169">
        <v>1127334</v>
      </c>
      <c r="R2137" s="14">
        <v>163788</v>
      </c>
      <c r="S2137" s="42">
        <v>119</v>
      </c>
      <c r="T2137" s="150" t="s">
        <v>557</v>
      </c>
      <c r="U2137" s="21">
        <v>167.02</v>
      </c>
      <c r="V2137" s="2">
        <v>14709</v>
      </c>
      <c r="W2137" s="43" t="str">
        <f>IFERROR(VLOOKUP(V2137, Fornecedores!A:C, 3, FALSE), "")</f>
        <v>PLANTAR TECNOLOGIAS</v>
      </c>
      <c r="X2137" s="43" t="str">
        <f>IFERROR(VLOOKUP(V2137, Fornecedores!A:E, 5, FALSE), "")</f>
        <v>Maceió</v>
      </c>
      <c r="Y2137" s="43" t="str">
        <f>IFERROR(VLOOKUP(V2137, Fornecedores!A:F, 6, FALSE), "")</f>
        <v>AL</v>
      </c>
      <c r="Z2137" s="14" t="str">
        <f>IF(H2137=0, "Pedido entregue!", "Pendente")</f>
        <v>Pedido entregue!</v>
      </c>
      <c r="AA2137" s="74"/>
      <c r="AB2137" s="58" t="str">
        <f>IF(Z2137="Pedido Entregue!", IF(AA2137=1, "Retirado do Almoxarifado", IF(AA2137=2, "Material devolvido", "Aguardando retirada")), IF(Z2137="Pendente", "Entrega pendente", ""))</f>
        <v>Aguardando retirada</v>
      </c>
      <c r="AC2137" s="18">
        <v>1</v>
      </c>
      <c r="AD2137" s="18">
        <f>AC2137/SUMIF($P:$P,P2137,$AC:$AC)</f>
        <v>1</v>
      </c>
      <c r="AE2137" s="18">
        <f>IF(R2137=0,0,AC2137/SUMIF($R:$R,R2137,$AC:$AC))</f>
        <v>0.5</v>
      </c>
      <c r="AF2137" s="18">
        <f>IF(R2137=0,1,0)</f>
        <v>0</v>
      </c>
      <c r="AG2137" s="18">
        <f>IF(R2137=0,#REF!-J2137,0)</f>
        <v>0</v>
      </c>
      <c r="AH2137" t="str">
        <f>TEXT(J2137,"MMMM")</f>
        <v>janeiro</v>
      </c>
    </row>
    <row r="2138" spans="1:34" ht="12.75" hidden="1" customHeight="1" x14ac:dyDescent="0.25">
      <c r="A2138" s="90" t="str">
        <f>IF(C2138="Oficina Diversos","Oficina Geral",
IF(ISNUMBER(FIND("Estoque - Colhedoras",C2138)),"Colhedoras",IF(ISNUMBER(FIND("Caldeiraria",C2138)),"Caldeiraria",IF(ISNUMBER(FIND("Borracharia",C2138)),"Borracharia",IF(ISNUMBER(FIND("Lubrificação",C2138)),"Lubrificação",
IF(ISNUMBER(FIND("Estoque - Carregadeiras",C2138)),"Carregadeiras",IF(ISNUMBER(FIND("Estoque - Veic. Leves",C2138)),"Veic. Leves",
IF(ISNUMBER(FIND("Estoque - Caminhões",C2138)),"Caminhões",IF(ISNUMBER(FIND("Estoque - Transbordos",C2138)),"Transbordos",
IF(ISNUMBER(FIND("Estoque - Tratores",C2138)),"Tratores",
IF(ISNUMBER(FIND("Estoque - Máquinas pesadas",C2138)),"Máquinas pesadas",
IF(ISNUMBER(FIND("Estoque - Reboques",C2138)),"Reboques",
IF(C2138="Estoque","Estoque",
IF(AND(ISNUMBER(C2138),C2138&gt;1000,C2138&lt;2000),"Caminhões",
IF(AND(ISNUMBER(C2138),C2138&gt;2000,C2138&lt;3000),"Tratores",
IF(AND(ISNUMBER(C2138),C2138&gt;3000,C2138&lt;4000),"Carregadeiras",
IF(AND(ISNUMBER(C2138),C2138&gt;4000,C2138&lt;5000),"Máquinas pesadas",
IF(AND(ISNUMBER(C2138),C2138&gt;5000,C2138&lt;6000),"Colhedoras",
IF(AND(ISNUMBER(C2138),C2138&gt;7000,C2138&lt;8000),"Irrigação",
IF(AND(ISNUMBER(C2138),C2138&gt;8000,C2138&lt;9000),"Reboques",IF(AND(ISNUMBER(C2138),C2138&gt;0,C2138&lt;1000),"Veic. Leves","")))))))))))))))))))))</f>
        <v>Tratores</v>
      </c>
      <c r="C2138" s="107">
        <v>2024</v>
      </c>
      <c r="D2138" s="107">
        <v>88956</v>
      </c>
      <c r="E2138" s="108" t="s">
        <v>20197</v>
      </c>
      <c r="F2138" s="101" t="str">
        <f>IF(ISBLANK(K2138), "Apenas Solicitação", "Tem OC")</f>
        <v>Tem OC</v>
      </c>
      <c r="G2138" s="107">
        <v>1</v>
      </c>
      <c r="H2138" s="102">
        <f>G2138-I2138</f>
        <v>0</v>
      </c>
      <c r="I2138" s="103">
        <v>1</v>
      </c>
      <c r="J2138" s="109">
        <v>45807</v>
      </c>
      <c r="K2138" s="190">
        <v>45814</v>
      </c>
      <c r="L2138" s="108" t="s">
        <v>20155</v>
      </c>
      <c r="M2138" s="104" t="str">
        <f ca="1">IF(OR(N2138="", N2138=0), "", IF(N2138&gt;TODAY(), "No prazo", "Atrasado"))</f>
        <v>Atrasado</v>
      </c>
      <c r="N2138" s="104">
        <f>IFERROR(K2138 + VALUE(LEFT(L2138, FIND(" ", L2138) - 1)), "")</f>
        <v>45815</v>
      </c>
      <c r="O2138" s="105">
        <f>IF(_xlfn.DAYS(K2138,J2138)&lt;0, "Aguardando OC", _xlfn.DAYS(K2138,J2138))</f>
        <v>7</v>
      </c>
      <c r="P2138" s="196">
        <v>405389</v>
      </c>
      <c r="Q2138" s="12"/>
      <c r="R2138" s="196">
        <v>168680</v>
      </c>
      <c r="S2138" s="107">
        <v>221</v>
      </c>
      <c r="T2138" s="135" t="s">
        <v>1029</v>
      </c>
      <c r="U2138" s="110">
        <v>3437.72</v>
      </c>
      <c r="V2138" s="107">
        <v>3238</v>
      </c>
      <c r="W2138" s="105" t="str">
        <f>IFERROR(VLOOKUP(V2138, Fornecedores!A:C, 3, FALSE), "")</f>
        <v xml:space="preserve">VENEZA              </v>
      </c>
      <c r="X2138" s="105" t="str">
        <f>IFERROR(VLOOKUP(V2138, Fornecedores!A:E, 5, FALSE), "")</f>
        <v>Bayeux</v>
      </c>
      <c r="Y2138" s="105" t="str">
        <f>IFERROR(VLOOKUP(V2138, Fornecedores!A:F, 6, FALSE), "")</f>
        <v>PB</v>
      </c>
      <c r="Z2138" s="101" t="str">
        <f>IF(H2138=0, "Pedido entregue!", "Pendente")</f>
        <v>Pedido entregue!</v>
      </c>
      <c r="AB2138" s="58" t="str">
        <f>IF(Z2138="Pedido Entregue!", IF(AA2138=1, "Retirado do Almoxarifado", IF(AA2138=2, "Material devolvido", "Aguardando retirada")), IF(Z2138="Pendente", "Entrega pendente", ""))</f>
        <v>Aguardando retirada</v>
      </c>
      <c r="AC2138" s="18">
        <v>1</v>
      </c>
      <c r="AD2138" s="18">
        <f>AC2138/SUMIF($P:$P,P2138,$AC:$AC)</f>
        <v>1</v>
      </c>
      <c r="AE2138" s="18">
        <f>IF(R2138=0,0,AC2138/SUMIF($R:$R,R2138,$AC:$AC))</f>
        <v>0.25</v>
      </c>
      <c r="AF2138" s="18">
        <f>IF(R2138=0,1,0)</f>
        <v>0</v>
      </c>
      <c r="AH2138" t="str">
        <f>TEXT(J2138,"MMMM")</f>
        <v>maio</v>
      </c>
    </row>
    <row r="2139" spans="1:34" ht="12.75" hidden="1" customHeight="1" x14ac:dyDescent="0.25">
      <c r="A2139" s="90" t="str">
        <f>IF(C2139="Oficina Diversos","Oficina Geral",
IF(ISNUMBER(FIND("Estoque - Colhedoras",C2139)),"Colhedoras",IF(ISNUMBER(FIND("Caldeiraria",C2139)),"Caldeiraria",IF(ISNUMBER(FIND("Borracharia",C2139)),"Borracharia",IF(ISNUMBER(FIND("Lubrificação",C2139)),"Lubrificação",
IF(ISNUMBER(FIND("Estoque - Carregadeiras",C2139)),"Carregadeiras",IF(ISNUMBER(FIND("Estoque - Veic. Leves",C2139)),"Veic. Leves",
IF(ISNUMBER(FIND("Estoque - Caminhões",C2139)),"Caminhões",IF(ISNUMBER(FIND("Estoque - Transbordos",C2139)),"Transbordos",
IF(ISNUMBER(FIND("Estoque - Tratores",C2139)),"Tratores",
IF(ISNUMBER(FIND("Estoque - Máquinas pesadas",C2139)),"Máquinas pesadas",
IF(ISNUMBER(FIND("Estoque - Reboques",C2139)),"Reboques",
IF(C2139="Estoque","Estoque",
IF(AND(ISNUMBER(C2139),C2139&gt;1000,C2139&lt;2000),"Caminhões",
IF(AND(ISNUMBER(C2139),C2139&gt;2000,C2139&lt;3000),"Tratores",
IF(AND(ISNUMBER(C2139),C2139&gt;3000,C2139&lt;4000),"Carregadeiras",
IF(AND(ISNUMBER(C2139),C2139&gt;4000,C2139&lt;5000),"Máquinas pesadas",
IF(AND(ISNUMBER(C2139),C2139&gt;5000,C2139&lt;6000),"Colhedoras",
IF(AND(ISNUMBER(C2139),C2139&gt;7000,C2139&lt;8000),"Irrigação",
IF(AND(ISNUMBER(C2139),C2139&gt;8000,C2139&lt;9000),"Reboques",IF(AND(ISNUMBER(C2139),C2139&gt;0,C2139&lt;1000),"Veic. Leves","")))))))))))))))))))))</f>
        <v>Colhedoras</v>
      </c>
      <c r="B2139" s="72"/>
      <c r="C2139" s="2">
        <v>5004</v>
      </c>
      <c r="D2139" s="2">
        <v>88957</v>
      </c>
      <c r="E2139" s="3" t="s">
        <v>697</v>
      </c>
      <c r="F2139" s="14" t="str">
        <f>IF(ISBLANK(K2139), "Apenas Solicitação", "Tem OC")</f>
        <v>Tem OC</v>
      </c>
      <c r="G2139" s="2">
        <v>4</v>
      </c>
      <c r="H2139" s="37">
        <f>G2139-I2139</f>
        <v>0</v>
      </c>
      <c r="I2139" s="38">
        <v>4</v>
      </c>
      <c r="J2139" s="4">
        <v>45693</v>
      </c>
      <c r="K2139" s="180">
        <v>45700</v>
      </c>
      <c r="L2139" s="4"/>
      <c r="M2139" s="44"/>
      <c r="N2139" s="44" t="str">
        <f>IFERROR(K2139 + VALUE(LEFT(L2139, FIND(" ", L2139) - 1)), "")</f>
        <v/>
      </c>
      <c r="O2139" s="3">
        <f>IF(_xlfn.DAYS(K2139,J2139)&lt;0, "Aguardando OC", _xlfn.DAYS(K2139,J2139))</f>
        <v>7</v>
      </c>
      <c r="P2139" s="14">
        <v>390806</v>
      </c>
      <c r="Q2139" s="169">
        <v>1124878</v>
      </c>
      <c r="R2139" s="14">
        <v>163992</v>
      </c>
      <c r="S2139" s="42">
        <v>119</v>
      </c>
      <c r="T2139" s="150" t="s">
        <v>557</v>
      </c>
      <c r="U2139" s="21">
        <v>1075.7384999999999</v>
      </c>
      <c r="V2139" s="2">
        <v>12397</v>
      </c>
      <c r="W2139" s="43" t="str">
        <f>IFERROR(VLOOKUP(V2139, Fornecedores!A:C, 3, FALSE), "")</f>
        <v xml:space="preserve">UNIMIL INDÚSTRIA </v>
      </c>
      <c r="X2139" s="43" t="str">
        <f>IFERROR(VLOOKUP(V2139, Fornecedores!A:E, 5, FALSE), "")</f>
        <v>Piracicaba</v>
      </c>
      <c r="Y2139" s="43" t="str">
        <f>IFERROR(VLOOKUP(V2139, Fornecedores!A:F, 6, FALSE), "")</f>
        <v>SP</v>
      </c>
      <c r="Z2139" s="14" t="str">
        <f>IF(H2139=0, "Pedido entregue!", "Pendente")</f>
        <v>Pedido entregue!</v>
      </c>
      <c r="AA2139" s="74">
        <v>1</v>
      </c>
      <c r="AB2139" s="58" t="str">
        <f>IF(Z2139="Pedido Entregue!", IF(AA2139=1, "Retirado do Almoxarifado", IF(AA2139=2, "Material devolvido", "Aguardando retirada")), IF(Z2139="Pendente", "Entrega pendente", ""))</f>
        <v>Retirado do Almoxarifado</v>
      </c>
      <c r="AC2139" s="18">
        <v>1</v>
      </c>
      <c r="AD2139" s="18">
        <f>AC2139/SUMIF($P:$P,P2139,$AC:$AC)</f>
        <v>1</v>
      </c>
      <c r="AE2139" s="18">
        <f>IF(R2139=0,0,AC2139/SUMIF($R:$R,R2139,$AC:$AC))</f>
        <v>0.25</v>
      </c>
      <c r="AF2139" s="18">
        <f>IF(R2139=0,1,0)</f>
        <v>0</v>
      </c>
      <c r="AG2139" s="18">
        <f>IF(R2139=0,#REF!-J2139,0)</f>
        <v>0</v>
      </c>
      <c r="AH2139" t="str">
        <f>TEXT(J2139,"MMMM")</f>
        <v>fevereiro</v>
      </c>
    </row>
    <row r="2140" spans="1:34" ht="12.75" hidden="1" customHeight="1" x14ac:dyDescent="0.25">
      <c r="A2140" s="90" t="str">
        <f>IF(C2140="Oficina Diversos","Oficina Geral",
IF(ISNUMBER(FIND("Estoque - Colhedoras",C2140)),"Colhedoras",IF(ISNUMBER(FIND("Caldeiraria",C2140)),"Caldeiraria",IF(ISNUMBER(FIND("Borracharia",C2140)),"Borracharia",IF(ISNUMBER(FIND("Lubrificação",C2140)),"Lubrificação",
IF(ISNUMBER(FIND("Estoque - Carregadeiras",C2140)),"Carregadeiras",IF(ISNUMBER(FIND("Estoque - Veic. Leves",C2140)),"Veic. Leves",
IF(ISNUMBER(FIND("Estoque - Caminhões",C2140)),"Caminhões",IF(ISNUMBER(FIND("Estoque - Transbordos",C2140)),"Transbordos",
IF(ISNUMBER(FIND("Estoque - Tratores",C2140)),"Tratores",
IF(ISNUMBER(FIND("Estoque - Máquinas pesadas",C2140)),"Máquinas pesadas",
IF(ISNUMBER(FIND("Estoque - Reboques",C2140)),"Reboques",
IF(C2140="Estoque","Estoque",
IF(AND(ISNUMBER(C2140),C2140&gt;1000,C2140&lt;2000),"Caminhões",
IF(AND(ISNUMBER(C2140),C2140&gt;2000,C2140&lt;3000),"Tratores",
IF(AND(ISNUMBER(C2140),C2140&gt;3000,C2140&lt;4000),"Carregadeiras",
IF(AND(ISNUMBER(C2140),C2140&gt;4000,C2140&lt;5000),"Máquinas pesadas",
IF(AND(ISNUMBER(C2140),C2140&gt;5000,C2140&lt;6000),"Colhedoras",
IF(AND(ISNUMBER(C2140),C2140&gt;7000,C2140&lt;8000),"Irrigação",
IF(AND(ISNUMBER(C2140),C2140&gt;8000,C2140&lt;9000),"Reboques",IF(AND(ISNUMBER(C2140),C2140&gt;0,C2140&lt;1000),"Veic. Leves","")))))))))))))))))))))</f>
        <v>Colhedoras</v>
      </c>
      <c r="B2140" s="72"/>
      <c r="C2140" s="2">
        <v>5004</v>
      </c>
      <c r="D2140" s="2">
        <v>88958</v>
      </c>
      <c r="E2140" s="3" t="s">
        <v>698</v>
      </c>
      <c r="F2140" s="14" t="str">
        <f>IF(ISBLANK(K2140), "Apenas Solicitação", "Tem OC")</f>
        <v>Tem OC</v>
      </c>
      <c r="G2140" s="2">
        <v>4</v>
      </c>
      <c r="H2140" s="37">
        <f>G2140-I2140</f>
        <v>0</v>
      </c>
      <c r="I2140" s="38">
        <v>4</v>
      </c>
      <c r="J2140" s="4">
        <v>45693</v>
      </c>
      <c r="K2140" s="180">
        <v>45700</v>
      </c>
      <c r="L2140" s="4"/>
      <c r="M2140" s="44"/>
      <c r="N2140" s="44" t="str">
        <f>IFERROR(K2140 + VALUE(LEFT(L2140, FIND(" ", L2140) - 1)), "")</f>
        <v/>
      </c>
      <c r="O2140" s="3">
        <f>IF(_xlfn.DAYS(K2140,J2140)&lt;0, "Aguardando OC", _xlfn.DAYS(K2140,J2140))</f>
        <v>7</v>
      </c>
      <c r="P2140" s="14">
        <v>390807</v>
      </c>
      <c r="Q2140" s="169">
        <v>1124878</v>
      </c>
      <c r="R2140" s="14">
        <v>163991</v>
      </c>
      <c r="S2140" s="42">
        <v>119</v>
      </c>
      <c r="T2140" s="150" t="s">
        <v>557</v>
      </c>
      <c r="U2140" s="21">
        <v>1660.12</v>
      </c>
      <c r="V2140" s="2">
        <v>14644</v>
      </c>
      <c r="W2140" s="43" t="str">
        <f>IFERROR(VLOOKUP(V2140, Fornecedores!A:C, 3, FALSE), "")</f>
        <v xml:space="preserve">GEOMAQ </v>
      </c>
      <c r="X2140" s="43" t="str">
        <f>IFERROR(VLOOKUP(V2140, Fornecedores!A:E, 5, FALSE), "")</f>
        <v>São José do Rio Preto</v>
      </c>
      <c r="Y2140" s="43" t="str">
        <f>IFERROR(VLOOKUP(V2140, Fornecedores!A:F, 6, FALSE), "")</f>
        <v>SP</v>
      </c>
      <c r="Z2140" s="14" t="str">
        <f>IF(H2140=0, "Pedido entregue!", "Pendente")</f>
        <v>Pedido entregue!</v>
      </c>
      <c r="AA2140" s="74">
        <v>1</v>
      </c>
      <c r="AB2140" s="58" t="str">
        <f>IF(Z2140="Pedido Entregue!", IF(AA2140=1, "Retirado do Almoxarifado", IF(AA2140=2, "Material devolvido", "Aguardando retirada")), IF(Z2140="Pendente", "Entrega pendente", ""))</f>
        <v>Retirado do Almoxarifado</v>
      </c>
      <c r="AC2140" s="18">
        <v>1</v>
      </c>
      <c r="AD2140" s="18">
        <f>AC2140/SUMIF($P:$P,P2140,$AC:$AC)</f>
        <v>1</v>
      </c>
      <c r="AE2140" s="18">
        <f>IF(R2140=0,0,AC2140/SUMIF($R:$R,R2140,$AC:$AC))</f>
        <v>0.33333333333333331</v>
      </c>
      <c r="AF2140" s="18">
        <f>IF(R2140=0,1,0)</f>
        <v>0</v>
      </c>
      <c r="AG2140" s="18">
        <f>IF(R2140=0,#REF!-J2140,0)</f>
        <v>0</v>
      </c>
      <c r="AH2140" t="str">
        <f>TEXT(J2140,"MMMM")</f>
        <v>fevereiro</v>
      </c>
    </row>
    <row r="2141" spans="1:34" ht="12.75" hidden="1" customHeight="1" x14ac:dyDescent="0.25">
      <c r="A2141" s="90" t="str">
        <f>IF(C2141="Oficina Diversos","Oficina Geral",
IF(ISNUMBER(FIND("Estoque - Colhedoras",C2141)),"Colhedoras",IF(ISNUMBER(FIND("Caldeiraria",C2141)),"Caldeiraria",IF(ISNUMBER(FIND("Borracharia",C2141)),"Borracharia",IF(ISNUMBER(FIND("Lubrificação",C2141)),"Lubrificação",
IF(ISNUMBER(FIND("Estoque - Carregadeiras",C2141)),"Carregadeiras",IF(ISNUMBER(FIND("Estoque - Veic. Leves",C2141)),"Veic. Leves",
IF(ISNUMBER(FIND("Estoque - Caminhões",C2141)),"Caminhões",IF(ISNUMBER(FIND("Estoque - Transbordos",C2141)),"Transbordos",
IF(ISNUMBER(FIND("Estoque - Tratores",C2141)),"Tratores",
IF(ISNUMBER(FIND("Estoque - Máquinas pesadas",C2141)),"Máquinas pesadas",
IF(ISNUMBER(FIND("Estoque - Reboques",C2141)),"Reboques",
IF(C2141="Estoque","Estoque",
IF(AND(ISNUMBER(C2141),C2141&gt;1000,C2141&lt;2000),"Caminhões",
IF(AND(ISNUMBER(C2141),C2141&gt;2000,C2141&lt;3000),"Tratores",
IF(AND(ISNUMBER(C2141),C2141&gt;3000,C2141&lt;4000),"Carregadeiras",
IF(AND(ISNUMBER(C2141),C2141&gt;4000,C2141&lt;5000),"Máquinas pesadas",
IF(AND(ISNUMBER(C2141),C2141&gt;5000,C2141&lt;6000),"Colhedoras",
IF(AND(ISNUMBER(C2141),C2141&gt;7000,C2141&lt;8000),"Irrigação",
IF(AND(ISNUMBER(C2141),C2141&gt;8000,C2141&lt;9000),"Reboques",IF(AND(ISNUMBER(C2141),C2141&gt;0,C2141&lt;1000),"Veic. Leves","")))))))))))))))))))))</f>
        <v>Colhedoras</v>
      </c>
      <c r="B2141" s="72"/>
      <c r="C2141" s="2">
        <v>5004</v>
      </c>
      <c r="D2141" s="2">
        <v>88959</v>
      </c>
      <c r="E2141" s="3" t="s">
        <v>699</v>
      </c>
      <c r="F2141" s="14" t="str">
        <f>IF(ISBLANK(K2141), "Apenas Solicitação", "Tem OC")</f>
        <v>Tem OC</v>
      </c>
      <c r="G2141" s="2">
        <v>6</v>
      </c>
      <c r="H2141" s="37">
        <f>G2141-I2141</f>
        <v>0</v>
      </c>
      <c r="I2141" s="38">
        <v>6</v>
      </c>
      <c r="J2141" s="4">
        <v>45693</v>
      </c>
      <c r="K2141" s="180">
        <v>45700</v>
      </c>
      <c r="L2141" s="4"/>
      <c r="M2141" s="44"/>
      <c r="N2141" s="44" t="str">
        <f>IFERROR(K2141 + VALUE(LEFT(L2141, FIND(" ", L2141) - 1)), "")</f>
        <v/>
      </c>
      <c r="O2141" s="3">
        <f>IF(_xlfn.DAYS(K2141,J2141)&lt;0, "Aguardando OC", _xlfn.DAYS(K2141,J2141))</f>
        <v>7</v>
      </c>
      <c r="P2141" s="14">
        <v>390808</v>
      </c>
      <c r="Q2141" s="169">
        <v>1124878</v>
      </c>
      <c r="R2141" s="14">
        <v>163993</v>
      </c>
      <c r="S2141" s="42">
        <v>119</v>
      </c>
      <c r="T2141" s="150" t="s">
        <v>557</v>
      </c>
      <c r="U2141" s="21">
        <v>1792.8</v>
      </c>
      <c r="V2141" s="2">
        <v>3465</v>
      </c>
      <c r="W2141" s="43" t="str">
        <f>IFERROR(VLOOKUP(V2141, Fornecedores!A:C, 3, FALSE), "")</f>
        <v>MAQNELSON AGRICOLA L</v>
      </c>
      <c r="X2141" s="43" t="str">
        <f>IFERROR(VLOOKUP(V2141, Fornecedores!A:E, 5, FALSE), "")</f>
        <v>Itumbiara</v>
      </c>
      <c r="Y2141" s="43" t="str">
        <f>IFERROR(VLOOKUP(V2141, Fornecedores!A:F, 6, FALSE), "")</f>
        <v>GO</v>
      </c>
      <c r="Z2141" s="14" t="str">
        <f>IF(H2141=0, "Pedido entregue!", "Pendente")</f>
        <v>Pedido entregue!</v>
      </c>
      <c r="AA2141" s="74">
        <v>1</v>
      </c>
      <c r="AB2141" s="58" t="str">
        <f>IF(Z2141="Pedido Entregue!", IF(AA2141=1, "Retirado do Almoxarifado", IF(AA2141=2, "Material devolvido", "Aguardando retirada")), IF(Z2141="Pendente", "Entrega pendente", ""))</f>
        <v>Retirado do Almoxarifado</v>
      </c>
      <c r="AC2141" s="18">
        <v>1</v>
      </c>
      <c r="AD2141" s="18">
        <f>AC2141/SUMIF($P:$P,P2141,$AC:$AC)</f>
        <v>1</v>
      </c>
      <c r="AE2141" s="18">
        <f>IF(R2141=0,0,AC2141/SUMIF($R:$R,R2141,$AC:$AC))</f>
        <v>1</v>
      </c>
      <c r="AF2141" s="18">
        <f>IF(R2141=0,1,0)</f>
        <v>0</v>
      </c>
      <c r="AG2141" s="18">
        <f>IF(R2141=0,#REF!-J2141,0)</f>
        <v>0</v>
      </c>
      <c r="AH2141" t="str">
        <f>TEXT(J2141,"MMMM")</f>
        <v>fevereiro</v>
      </c>
    </row>
    <row r="2142" spans="1:34" ht="12.75" hidden="1" customHeight="1" x14ac:dyDescent="0.25">
      <c r="A2142" s="90" t="str">
        <f>IF(C2142="Oficina Diversos","Oficina Geral",
IF(ISNUMBER(FIND("Estoque - Colhedoras",C2142)),"Colhedoras",IF(ISNUMBER(FIND("Caldeiraria",C2142)),"Caldeiraria",IF(ISNUMBER(FIND("Borracharia",C2142)),"Borracharia",IF(ISNUMBER(FIND("Lubrificação",C2142)),"Lubrificação",
IF(ISNUMBER(FIND("Estoque - Carregadeiras",C2142)),"Carregadeiras",IF(ISNUMBER(FIND("Estoque - Veic. Leves",C2142)),"Veic. Leves",
IF(ISNUMBER(FIND("Estoque - Caminhões",C2142)),"Caminhões",IF(ISNUMBER(FIND("Estoque - Transbordos",C2142)),"Transbordos",
IF(ISNUMBER(FIND("Estoque - Tratores",C2142)),"Tratores",
IF(ISNUMBER(FIND("Estoque - Máquinas pesadas",C2142)),"Máquinas pesadas",
IF(ISNUMBER(FIND("Estoque - Reboques",C2142)),"Reboques",
IF(C2142="Estoque","Estoque",
IF(AND(ISNUMBER(C2142),C2142&gt;1000,C2142&lt;2000),"Caminhões",
IF(AND(ISNUMBER(C2142),C2142&gt;2000,C2142&lt;3000),"Tratores",
IF(AND(ISNUMBER(C2142),C2142&gt;3000,C2142&lt;4000),"Carregadeiras",
IF(AND(ISNUMBER(C2142),C2142&gt;4000,C2142&lt;5000),"Máquinas pesadas",
IF(AND(ISNUMBER(C2142),C2142&gt;5000,C2142&lt;6000),"Colhedoras",
IF(AND(ISNUMBER(C2142),C2142&gt;7000,C2142&lt;8000),"Irrigação",
IF(AND(ISNUMBER(C2142),C2142&gt;8000,C2142&lt;9000),"Reboques",IF(AND(ISNUMBER(C2142),C2142&gt;0,C2142&lt;1000),"Veic. Leves","")))))))))))))))))))))</f>
        <v>Colhedoras</v>
      </c>
      <c r="B2142" s="72"/>
      <c r="C2142" s="2">
        <v>5004</v>
      </c>
      <c r="D2142" s="2">
        <v>88960</v>
      </c>
      <c r="E2142" s="3" t="s">
        <v>700</v>
      </c>
      <c r="F2142" s="14" t="str">
        <f>IF(ISBLANK(K2142), "Apenas Solicitação", "Tem OC")</f>
        <v>Tem OC</v>
      </c>
      <c r="G2142" s="2">
        <v>2</v>
      </c>
      <c r="H2142" s="37">
        <f>G2142-I2142</f>
        <v>0</v>
      </c>
      <c r="I2142" s="38">
        <v>2</v>
      </c>
      <c r="J2142" s="4">
        <v>45693</v>
      </c>
      <c r="K2142" s="180">
        <v>45700</v>
      </c>
      <c r="L2142" s="4"/>
      <c r="M2142" s="44"/>
      <c r="N2142" s="44" t="str">
        <f>IFERROR(K2142 + VALUE(LEFT(L2142, FIND(" ", L2142) - 1)), "")</f>
        <v/>
      </c>
      <c r="O2142" s="3">
        <f>IF(_xlfn.DAYS(K2142,J2142)&lt;0, "Aguardando OC", _xlfn.DAYS(K2142,J2142))</f>
        <v>7</v>
      </c>
      <c r="P2142" s="14">
        <v>390809</v>
      </c>
      <c r="Q2142" s="169">
        <v>1124878</v>
      </c>
      <c r="R2142" s="14">
        <v>163991</v>
      </c>
      <c r="S2142" s="42">
        <v>119</v>
      </c>
      <c r="T2142" s="150" t="s">
        <v>557</v>
      </c>
      <c r="U2142" s="21">
        <v>112.32</v>
      </c>
      <c r="V2142" s="2">
        <v>14644</v>
      </c>
      <c r="W2142" s="43" t="str">
        <f>IFERROR(VLOOKUP(V2142, Fornecedores!A:C, 3, FALSE), "")</f>
        <v xml:space="preserve">GEOMAQ </v>
      </c>
      <c r="X2142" s="43" t="str">
        <f>IFERROR(VLOOKUP(V2142, Fornecedores!A:E, 5, FALSE), "")</f>
        <v>São José do Rio Preto</v>
      </c>
      <c r="Y2142" s="43" t="str">
        <f>IFERROR(VLOOKUP(V2142, Fornecedores!A:F, 6, FALSE), "")</f>
        <v>SP</v>
      </c>
      <c r="Z2142" s="14" t="str">
        <f>IF(H2142=0, "Pedido entregue!", "Pendente")</f>
        <v>Pedido entregue!</v>
      </c>
      <c r="AA2142" s="74">
        <v>1</v>
      </c>
      <c r="AB2142" s="58" t="str">
        <f>IF(Z2142="Pedido Entregue!", IF(AA2142=1, "Retirado do Almoxarifado", IF(AA2142=2, "Material devolvido", "Aguardando retirada")), IF(Z2142="Pendente", "Entrega pendente", ""))</f>
        <v>Retirado do Almoxarifado</v>
      </c>
      <c r="AC2142" s="18">
        <v>1</v>
      </c>
      <c r="AD2142" s="18">
        <f>AC2142/SUMIF($P:$P,P2142,$AC:$AC)</f>
        <v>1</v>
      </c>
      <c r="AE2142" s="18">
        <f>IF(R2142=0,0,AC2142/SUMIF($R:$R,R2142,$AC:$AC))</f>
        <v>0.33333333333333331</v>
      </c>
      <c r="AF2142" s="18">
        <f>IF(R2142=0,1,0)</f>
        <v>0</v>
      </c>
      <c r="AG2142" s="18">
        <f>IF(R2142=0,#REF!-J2142,0)</f>
        <v>0</v>
      </c>
      <c r="AH2142" t="str">
        <f>TEXT(J2142,"MMMM")</f>
        <v>fevereiro</v>
      </c>
    </row>
    <row r="2143" spans="1:34" ht="12.75" hidden="1" customHeight="1" x14ac:dyDescent="0.25">
      <c r="A2143" s="90" t="str">
        <f>IF(C2143="Oficina Diversos","Oficina Geral",
IF(ISNUMBER(FIND("Estoque - Colhedoras",C2143)),"Colhedoras",IF(ISNUMBER(FIND("Caldeiraria",C2143)),"Caldeiraria",IF(ISNUMBER(FIND("Borracharia",C2143)),"Borracharia",IF(ISNUMBER(FIND("Lubrificação",C2143)),"Lubrificação",
IF(ISNUMBER(FIND("Estoque - Carregadeiras",C2143)),"Carregadeiras",IF(ISNUMBER(FIND("Estoque - Veic. Leves",C2143)),"Veic. Leves",
IF(ISNUMBER(FIND("Estoque - Caminhões",C2143)),"Caminhões",IF(ISNUMBER(FIND("Estoque - Transbordos",C2143)),"Transbordos",
IF(ISNUMBER(FIND("Estoque - Tratores",C2143)),"Tratores",
IF(ISNUMBER(FIND("Estoque - Máquinas pesadas",C2143)),"Máquinas pesadas",
IF(ISNUMBER(FIND("Estoque - Reboques",C2143)),"Reboques",
IF(C2143="Estoque","Estoque",
IF(AND(ISNUMBER(C2143),C2143&gt;1000,C2143&lt;2000),"Caminhões",
IF(AND(ISNUMBER(C2143),C2143&gt;2000,C2143&lt;3000),"Tratores",
IF(AND(ISNUMBER(C2143),C2143&gt;3000,C2143&lt;4000),"Carregadeiras",
IF(AND(ISNUMBER(C2143),C2143&gt;4000,C2143&lt;5000),"Máquinas pesadas",
IF(AND(ISNUMBER(C2143),C2143&gt;5000,C2143&lt;6000),"Colhedoras",
IF(AND(ISNUMBER(C2143),C2143&gt;7000,C2143&lt;8000),"Irrigação",
IF(AND(ISNUMBER(C2143),C2143&gt;8000,C2143&lt;9000),"Reboques",IF(AND(ISNUMBER(C2143),C2143&gt;0,C2143&lt;1000),"Veic. Leves","")))))))))))))))))))))</f>
        <v>Veic. Leves</v>
      </c>
      <c r="B2143" s="18"/>
      <c r="C2143" s="2">
        <v>63</v>
      </c>
      <c r="D2143" s="2">
        <v>88980</v>
      </c>
      <c r="E2143" s="3" t="s">
        <v>298</v>
      </c>
      <c r="F2143" s="14" t="str">
        <f>IF(ISBLANK(K2143), "Apenas Solicitação", "Tem OC")</f>
        <v>Tem OC</v>
      </c>
      <c r="G2143" s="2">
        <v>1</v>
      </c>
      <c r="H2143" s="37">
        <f>G2143-I2143</f>
        <v>0</v>
      </c>
      <c r="I2143" s="38">
        <v>1</v>
      </c>
      <c r="J2143" s="4">
        <v>45740</v>
      </c>
      <c r="K2143" s="180">
        <v>45756</v>
      </c>
      <c r="L2143" s="3"/>
      <c r="M2143" s="44"/>
      <c r="N2143" s="44" t="str">
        <f>IFERROR(K2143 + VALUE(LEFT(L2143, FIND(" ", L2143) - 1)), "")</f>
        <v/>
      </c>
      <c r="O2143" s="3">
        <f>IF(_xlfn.DAYS(K2143,J2143)&lt;0, "Aguardando OC", _xlfn.DAYS(K2143,J2143))</f>
        <v>16</v>
      </c>
      <c r="P2143" s="14">
        <v>397028</v>
      </c>
      <c r="Q2143" s="169">
        <v>1138832</v>
      </c>
      <c r="R2143" s="14">
        <v>166050</v>
      </c>
      <c r="S2143" s="2">
        <v>718</v>
      </c>
      <c r="T2143" s="135" t="s">
        <v>294</v>
      </c>
      <c r="U2143" s="21">
        <v>608.79999999999995</v>
      </c>
      <c r="V2143" s="2">
        <v>6039</v>
      </c>
      <c r="W2143" s="43" t="str">
        <f>IFERROR(VLOOKUP(V2143, Fornecedores!A:C, 3, FALSE), "")</f>
        <v>IDEAL DISTRIBUIDORA DE PEÇAS</v>
      </c>
      <c r="X2143" s="43" t="str">
        <f>IFERROR(VLOOKUP(V2143, Fornecedores!A:E, 5, FALSE), "")</f>
        <v>Campina Grande</v>
      </c>
      <c r="Y2143" s="43" t="str">
        <f>IFERROR(VLOOKUP(V2143, Fornecedores!A:F, 6, FALSE), "")</f>
        <v>PB</v>
      </c>
      <c r="Z2143" s="14" t="str">
        <f>IF(H2143=0, "Pedido entregue!", "Pendente")</f>
        <v>Pedido entregue!</v>
      </c>
      <c r="AA2143" s="74"/>
      <c r="AB2143" s="58" t="str">
        <f>IF(Z2143="Pedido Entregue!", IF(AA2143=1, "Retirado do Almoxarifado", IF(AA2143=2, "Material devolvido", "Aguardando retirada")), IF(Z2143="Pendente", "Entrega pendente", ""))</f>
        <v>Aguardando retirada</v>
      </c>
      <c r="AC2143" s="18">
        <v>1</v>
      </c>
      <c r="AD2143" s="18">
        <f>AC2143/SUMIF($P:$P,P2143,$AC:$AC)</f>
        <v>1</v>
      </c>
      <c r="AE2143" s="18">
        <f>IF(R2143=0,0,AC2143/SUMIF($R:$R,R2143,$AC:$AC))</f>
        <v>0.14285714285714285</v>
      </c>
      <c r="AF2143" s="18">
        <f>IF(R2143=0,1,0)</f>
        <v>0</v>
      </c>
      <c r="AG2143" s="18">
        <f>IF(R2143=0,#REF!-J2143,0)</f>
        <v>0</v>
      </c>
      <c r="AH2143" t="str">
        <f>TEXT(J2143,"MMMM")</f>
        <v>março</v>
      </c>
    </row>
    <row r="2144" spans="1:34" ht="12.75" hidden="1" customHeight="1" x14ac:dyDescent="0.25">
      <c r="A2144" s="90" t="str">
        <f>IF(C2144="Oficina Diversos","Oficina Geral",
IF(ISNUMBER(FIND("Estoque - Colhedoras",C2144)),"Colhedoras",IF(ISNUMBER(FIND("Caldeiraria",C2144)),"Caldeiraria",IF(ISNUMBER(FIND("Borracharia",C2144)),"Borracharia",IF(ISNUMBER(FIND("Lubrificação",C2144)),"Lubrificação",
IF(ISNUMBER(FIND("Estoque - Carregadeiras",C2144)),"Carregadeiras",IF(ISNUMBER(FIND("Estoque - Veic. Leves",C2144)),"Veic. Leves",
IF(ISNUMBER(FIND("Estoque - Caminhões",C2144)),"Caminhões",IF(ISNUMBER(FIND("Estoque - Transbordos",C2144)),"Transbordos",
IF(ISNUMBER(FIND("Estoque - Tratores",C2144)),"Tratores",
IF(ISNUMBER(FIND("Estoque - Máquinas pesadas",C2144)),"Máquinas pesadas",
IF(ISNUMBER(FIND("Estoque - Reboques",C2144)),"Reboques",
IF(C2144="Estoque","Estoque",
IF(AND(ISNUMBER(C2144),C2144&gt;1000,C2144&lt;2000),"Caminhões",
IF(AND(ISNUMBER(C2144),C2144&gt;2000,C2144&lt;3000),"Tratores",
IF(AND(ISNUMBER(C2144),C2144&gt;3000,C2144&lt;4000),"Carregadeiras",
IF(AND(ISNUMBER(C2144),C2144&gt;4000,C2144&lt;5000),"Máquinas pesadas",
IF(AND(ISNUMBER(C2144),C2144&gt;5000,C2144&lt;6000),"Colhedoras",
IF(AND(ISNUMBER(C2144),C2144&gt;7000,C2144&lt;8000),"Irrigação",
IF(AND(ISNUMBER(C2144),C2144&gt;8000,C2144&lt;9000),"Reboques",IF(AND(ISNUMBER(C2144),C2144&gt;0,C2144&lt;1000),"Veic. Leves","")))))))))))))))))))))</f>
        <v>Veic. Leves</v>
      </c>
      <c r="B2144" s="18"/>
      <c r="C2144" s="2">
        <v>63</v>
      </c>
      <c r="D2144" s="2">
        <v>88992</v>
      </c>
      <c r="E2144" s="3" t="s">
        <v>293</v>
      </c>
      <c r="F2144" s="14" t="str">
        <f>IF(ISBLANK(K2144), "Apenas Solicitação", "Tem OC")</f>
        <v>Tem OC</v>
      </c>
      <c r="G2144" s="2">
        <v>1</v>
      </c>
      <c r="H2144" s="37">
        <f>G2144-I2144</f>
        <v>0</v>
      </c>
      <c r="I2144" s="38">
        <v>1</v>
      </c>
      <c r="J2144" s="4">
        <v>45734</v>
      </c>
      <c r="K2144" s="180">
        <v>45756</v>
      </c>
      <c r="L2144" s="3"/>
      <c r="M2144" s="44"/>
      <c r="N2144" s="44" t="str">
        <f>IFERROR(K2144 + VALUE(LEFT(L2144, FIND(" ", L2144) - 1)), "")</f>
        <v/>
      </c>
      <c r="O2144" s="3">
        <f>IF(_xlfn.DAYS(K2144,J2144)&lt;0, "Aguardando OC", _xlfn.DAYS(K2144,J2144))</f>
        <v>22</v>
      </c>
      <c r="P2144" s="14">
        <v>396469</v>
      </c>
      <c r="Q2144" s="169">
        <v>1137488</v>
      </c>
      <c r="R2144" s="14">
        <v>165965</v>
      </c>
      <c r="S2144" s="2">
        <v>718</v>
      </c>
      <c r="T2144" s="135" t="s">
        <v>294</v>
      </c>
      <c r="U2144" s="21">
        <v>168.87</v>
      </c>
      <c r="V2144" s="2">
        <v>13549</v>
      </c>
      <c r="W2144" s="43">
        <f>IFERROR(VLOOKUP(V2144, Fornecedores!A:C, 3, FALSE), "")</f>
        <v>0</v>
      </c>
      <c r="X2144" s="43" t="str">
        <f>IFERROR(VLOOKUP(V2144, Fornecedores!A:E, 5, FALSE), "")</f>
        <v>João Pessoa</v>
      </c>
      <c r="Y2144" s="43" t="str">
        <f>IFERROR(VLOOKUP(V2144, Fornecedores!A:F, 6, FALSE), "")</f>
        <v>PB</v>
      </c>
      <c r="Z2144" s="14" t="str">
        <f>IF(H2144=0, "Pedido entregue!", "Pendente")</f>
        <v>Pedido entregue!</v>
      </c>
      <c r="AA2144" s="74"/>
      <c r="AB2144" s="58" t="str">
        <f>IF(Z2144="Pedido Entregue!", IF(AA2144=1, "Retirado do Almoxarifado", IF(AA2144=2, "Material devolvido", "Aguardando retirada")), IF(Z2144="Pendente", "Entrega pendente", ""))</f>
        <v>Aguardando retirada</v>
      </c>
      <c r="AC2144" s="18">
        <v>1</v>
      </c>
      <c r="AD2144" s="18">
        <f>AC2144/SUMIF($P:$P,P2144,$AC:$AC)</f>
        <v>1</v>
      </c>
      <c r="AE2144" s="18">
        <f>IF(R2144=0,0,AC2144/SUMIF($R:$R,R2144,$AC:$AC))</f>
        <v>0.25</v>
      </c>
      <c r="AF2144" s="18">
        <f>IF(R2144=0,1,0)</f>
        <v>0</v>
      </c>
      <c r="AG2144" s="18">
        <f>IF(R2144=0,#REF!-J2144,0)</f>
        <v>0</v>
      </c>
      <c r="AH2144" t="str">
        <f>TEXT(J2144,"MMMM")</f>
        <v>março</v>
      </c>
    </row>
    <row r="2145" spans="1:34" ht="12.75" hidden="1" customHeight="1" x14ac:dyDescent="0.25">
      <c r="A2145" s="90" t="str">
        <f>IF(C2145="Oficina Diversos","Oficina Geral",
IF(ISNUMBER(FIND("Estoque - Colhedoras",C2145)),"Colhedoras",IF(ISNUMBER(FIND("Caldeiraria",C2145)),"Caldeiraria",IF(ISNUMBER(FIND("Borracharia",C2145)),"Borracharia",IF(ISNUMBER(FIND("Lubrificação",C2145)),"Lubrificação",
IF(ISNUMBER(FIND("Estoque - Carregadeiras",C2145)),"Carregadeiras",IF(ISNUMBER(FIND("Estoque - Veic. Leves",C2145)),"Veic. Leves",
IF(ISNUMBER(FIND("Estoque - Caminhões",C2145)),"Caminhões",IF(ISNUMBER(FIND("Estoque - Transbordos",C2145)),"Transbordos",
IF(ISNUMBER(FIND("Estoque - Tratores",C2145)),"Tratores",
IF(ISNUMBER(FIND("Estoque - Máquinas pesadas",C2145)),"Máquinas pesadas",
IF(ISNUMBER(FIND("Estoque - Reboques",C2145)),"Reboques",
IF(C2145="Estoque","Estoque",
IF(AND(ISNUMBER(C2145),C2145&gt;1000,C2145&lt;2000),"Caminhões",
IF(AND(ISNUMBER(C2145),C2145&gt;2000,C2145&lt;3000),"Tratores",
IF(AND(ISNUMBER(C2145),C2145&gt;3000,C2145&lt;4000),"Carregadeiras",
IF(AND(ISNUMBER(C2145),C2145&gt;4000,C2145&lt;5000),"Máquinas pesadas",
IF(AND(ISNUMBER(C2145),C2145&gt;5000,C2145&lt;6000),"Colhedoras",
IF(AND(ISNUMBER(C2145),C2145&gt;7000,C2145&lt;8000),"Irrigação",
IF(AND(ISNUMBER(C2145),C2145&gt;8000,C2145&lt;9000),"Reboques",IF(AND(ISNUMBER(C2145),C2145&gt;0,C2145&lt;1000),"Veic. Leves","")))))))))))))))))))))</f>
        <v>Veic. Leves</v>
      </c>
      <c r="B2145" s="18"/>
      <c r="C2145" s="2">
        <v>63</v>
      </c>
      <c r="D2145" s="2">
        <v>89005</v>
      </c>
      <c r="E2145" s="3" t="s">
        <v>295</v>
      </c>
      <c r="F2145" s="14" t="str">
        <f>IF(ISBLANK(K2145), "Apenas Solicitação", "Tem OC")</f>
        <v>Tem OC</v>
      </c>
      <c r="G2145" s="2">
        <v>1</v>
      </c>
      <c r="H2145" s="37">
        <f>G2145-I2145</f>
        <v>0</v>
      </c>
      <c r="I2145" s="38">
        <v>1</v>
      </c>
      <c r="J2145" s="4">
        <v>45734</v>
      </c>
      <c r="K2145" s="180">
        <v>45756</v>
      </c>
      <c r="L2145" s="3"/>
      <c r="M2145" s="44"/>
      <c r="N2145" s="44" t="str">
        <f>IFERROR(K2145 + VALUE(LEFT(L2145, FIND(" ", L2145) - 1)), "")</f>
        <v/>
      </c>
      <c r="O2145" s="3">
        <f>IF(_xlfn.DAYS(K2145,J2145)&lt;0, "Aguardando OC", _xlfn.DAYS(K2145,J2145))</f>
        <v>22</v>
      </c>
      <c r="P2145" s="14">
        <v>396467</v>
      </c>
      <c r="Q2145" s="169">
        <v>1137488</v>
      </c>
      <c r="R2145" s="14">
        <v>166050</v>
      </c>
      <c r="S2145" s="2">
        <v>718</v>
      </c>
      <c r="T2145" s="135" t="s">
        <v>294</v>
      </c>
      <c r="U2145" s="21">
        <v>196.75</v>
      </c>
      <c r="V2145" s="2">
        <v>6039</v>
      </c>
      <c r="W2145" s="43" t="str">
        <f>IFERROR(VLOOKUP(V2145, Fornecedores!A:C, 3, FALSE), "")</f>
        <v>IDEAL DISTRIBUIDORA DE PEÇAS</v>
      </c>
      <c r="X2145" s="43" t="str">
        <f>IFERROR(VLOOKUP(V2145, Fornecedores!A:E, 5, FALSE), "")</f>
        <v>Campina Grande</v>
      </c>
      <c r="Y2145" s="43" t="str">
        <f>IFERROR(VLOOKUP(V2145, Fornecedores!A:F, 6, FALSE), "")</f>
        <v>PB</v>
      </c>
      <c r="Z2145" s="14" t="str">
        <f>IF(H2145=0, "Pedido entregue!", "Pendente")</f>
        <v>Pedido entregue!</v>
      </c>
      <c r="AA2145" s="74"/>
      <c r="AB2145" s="58" t="str">
        <f>IF(Z2145="Pedido Entregue!", IF(AA2145=1, "Retirado do Almoxarifado", IF(AA2145=2, "Material devolvido", "Aguardando retirada")), IF(Z2145="Pendente", "Entrega pendente", ""))</f>
        <v>Aguardando retirada</v>
      </c>
      <c r="AC2145" s="18">
        <v>1</v>
      </c>
      <c r="AD2145" s="18">
        <f>AC2145/SUMIF($P:$P,P2145,$AC:$AC)</f>
        <v>1</v>
      </c>
      <c r="AE2145" s="18">
        <f>IF(R2145=0,0,AC2145/SUMIF($R:$R,R2145,$AC:$AC))</f>
        <v>0.14285714285714285</v>
      </c>
      <c r="AF2145" s="18">
        <f>IF(R2145=0,1,0)</f>
        <v>0</v>
      </c>
      <c r="AG2145" s="18">
        <f>IF(R2145=0,#REF!-J2145,0)</f>
        <v>0</v>
      </c>
      <c r="AH2145" t="str">
        <f>TEXT(J2145,"MMMM")</f>
        <v>março</v>
      </c>
    </row>
    <row r="2146" spans="1:34" ht="12.75" hidden="1" customHeight="1" x14ac:dyDescent="0.25">
      <c r="A2146" s="90" t="str">
        <f>IF(C2146="Oficina Diversos","Oficina Geral",
IF(ISNUMBER(FIND("Estoque - Colhedoras",C2146)),"Colhedoras",IF(ISNUMBER(FIND("Caldeiraria",C2146)),"Caldeiraria",IF(ISNUMBER(FIND("Borracharia",C2146)),"Borracharia",IF(ISNUMBER(FIND("Lubrificação",C2146)),"Lubrificação",
IF(ISNUMBER(FIND("Estoque - Carregadeiras",C2146)),"Carregadeiras",IF(ISNUMBER(FIND("Estoque - Veic. Leves",C2146)),"Veic. Leves",
IF(ISNUMBER(FIND("Estoque - Caminhões",C2146)),"Caminhões",IF(ISNUMBER(FIND("Estoque - Transbordos",C2146)),"Transbordos",
IF(ISNUMBER(FIND("Estoque - Tratores",C2146)),"Tratores",
IF(ISNUMBER(FIND("Estoque - Máquinas pesadas",C2146)),"Máquinas pesadas",
IF(ISNUMBER(FIND("Estoque - Reboques",C2146)),"Reboques",
IF(C2146="Estoque","Estoque",
IF(AND(ISNUMBER(C2146),C2146&gt;1000,C2146&lt;2000),"Caminhões",
IF(AND(ISNUMBER(C2146),C2146&gt;2000,C2146&lt;3000),"Tratores",
IF(AND(ISNUMBER(C2146),C2146&gt;3000,C2146&lt;4000),"Carregadeiras",
IF(AND(ISNUMBER(C2146),C2146&gt;4000,C2146&lt;5000),"Máquinas pesadas",
IF(AND(ISNUMBER(C2146),C2146&gt;5000,C2146&lt;6000),"Colhedoras",
IF(AND(ISNUMBER(C2146),C2146&gt;7000,C2146&lt;8000),"Irrigação",
IF(AND(ISNUMBER(C2146),C2146&gt;8000,C2146&lt;9000),"Reboques",IF(AND(ISNUMBER(C2146),C2146&gt;0,C2146&lt;1000),"Veic. Leves","")))))))))))))))))))))</f>
        <v>Colhedoras</v>
      </c>
      <c r="B2146" s="72"/>
      <c r="C2146" s="2">
        <v>5001</v>
      </c>
      <c r="D2146" s="2">
        <v>89019</v>
      </c>
      <c r="E2146" s="10" t="s">
        <v>486</v>
      </c>
      <c r="F2146" s="14" t="str">
        <f>IF(ISBLANK(K2146), "Apenas Solicitação", "Tem OC")</f>
        <v>Tem OC</v>
      </c>
      <c r="G2146" s="2">
        <v>4</v>
      </c>
      <c r="H2146" s="37">
        <f>G2146-I2146</f>
        <v>0</v>
      </c>
      <c r="I2146" s="38">
        <v>4</v>
      </c>
      <c r="J2146" s="4">
        <v>45706</v>
      </c>
      <c r="K2146" s="180">
        <v>45716</v>
      </c>
      <c r="L2146" s="4"/>
      <c r="M2146" s="44"/>
      <c r="N2146" s="44" t="str">
        <f>IFERROR(K2146 + VALUE(LEFT(L2146, FIND(" ", L2146) - 1)), "")</f>
        <v/>
      </c>
      <c r="O2146" s="3">
        <f>IF(_xlfn.DAYS(K2146,J2146)&lt;0, "Aguardando OC", _xlfn.DAYS(K2146,J2146))</f>
        <v>10</v>
      </c>
      <c r="P2146" s="14">
        <v>392949</v>
      </c>
      <c r="Q2146" s="169">
        <v>1129631</v>
      </c>
      <c r="R2146" s="14">
        <v>164821</v>
      </c>
      <c r="S2146" s="2">
        <v>119</v>
      </c>
      <c r="T2146" s="135" t="s">
        <v>557</v>
      </c>
      <c r="U2146" s="21">
        <v>289.68</v>
      </c>
      <c r="V2146" s="2">
        <v>12397</v>
      </c>
      <c r="W2146" s="43" t="str">
        <f>IFERROR(VLOOKUP(V2146, Fornecedores!A:C, 3, FALSE), "")</f>
        <v xml:space="preserve">UNIMIL INDÚSTRIA </v>
      </c>
      <c r="X2146" s="43" t="str">
        <f>IFERROR(VLOOKUP(V2146, Fornecedores!A:E, 5, FALSE), "")</f>
        <v>Piracicaba</v>
      </c>
      <c r="Y2146" s="43" t="str">
        <f>IFERROR(VLOOKUP(V2146, Fornecedores!A:F, 6, FALSE), "")</f>
        <v>SP</v>
      </c>
      <c r="Z2146" s="14" t="str">
        <f>IF(H2146=0, "Pedido entregue!", "Pendente")</f>
        <v>Pedido entregue!</v>
      </c>
      <c r="AA2146" s="74">
        <v>1</v>
      </c>
      <c r="AB2146" s="58" t="str">
        <f>IF(Z2146="Pedido Entregue!", IF(AA2146=1, "Retirado do Almoxarifado", IF(AA2146=2, "Material devolvido", "Aguardando retirada")), IF(Z2146="Pendente", "Entrega pendente", ""))</f>
        <v>Retirado do Almoxarifado</v>
      </c>
      <c r="AC2146" s="18">
        <v>1</v>
      </c>
      <c r="AD2146" s="18">
        <f>AC2146/SUMIF($P:$P,P2146,$AC:$AC)</f>
        <v>1</v>
      </c>
      <c r="AE2146" s="18">
        <f>IF(R2146=0,0,AC2146/SUMIF($R:$R,R2146,$AC:$AC))</f>
        <v>0.04</v>
      </c>
      <c r="AF2146" s="18">
        <f>IF(R2146=0,1,0)</f>
        <v>0</v>
      </c>
      <c r="AG2146" s="18">
        <f>IF(R2146=0,#REF!-J2146,0)</f>
        <v>0</v>
      </c>
      <c r="AH2146" t="str">
        <f>TEXT(J2146,"MMMM")</f>
        <v>fevereiro</v>
      </c>
    </row>
    <row r="2147" spans="1:34" ht="12.75" hidden="1" customHeight="1" x14ac:dyDescent="0.25">
      <c r="A2147" s="90" t="str">
        <f>IF(C2147="Oficina Diversos","Oficina Geral",
IF(ISNUMBER(FIND("Estoque - Colhedoras",C2147)),"Colhedoras",IF(ISNUMBER(FIND("Caldeiraria",C2147)),"Caldeiraria",IF(ISNUMBER(FIND("Borracharia",C2147)),"Borracharia",IF(ISNUMBER(FIND("Lubrificação",C2147)),"Lubrificação",
IF(ISNUMBER(FIND("Estoque - Carregadeiras",C2147)),"Carregadeiras",IF(ISNUMBER(FIND("Estoque - Veic. Leves",C2147)),"Veic. Leves",
IF(ISNUMBER(FIND("Estoque - Caminhões",C2147)),"Caminhões",IF(ISNUMBER(FIND("Estoque - Transbordos",C2147)),"Transbordos",
IF(ISNUMBER(FIND("Estoque - Tratores",C2147)),"Tratores",
IF(ISNUMBER(FIND("Estoque - Máquinas pesadas",C2147)),"Máquinas pesadas",
IF(ISNUMBER(FIND("Estoque - Reboques",C2147)),"Reboques",
IF(C2147="Estoque","Estoque",
IF(AND(ISNUMBER(C2147),C2147&gt;1000,C2147&lt;2000),"Caminhões",
IF(AND(ISNUMBER(C2147),C2147&gt;2000,C2147&lt;3000),"Tratores",
IF(AND(ISNUMBER(C2147),C2147&gt;3000,C2147&lt;4000),"Carregadeiras",
IF(AND(ISNUMBER(C2147),C2147&gt;4000,C2147&lt;5000),"Máquinas pesadas",
IF(AND(ISNUMBER(C2147),C2147&gt;5000,C2147&lt;6000),"Colhedoras",
IF(AND(ISNUMBER(C2147),C2147&gt;7000,C2147&lt;8000),"Irrigação",
IF(AND(ISNUMBER(C2147),C2147&gt;8000,C2147&lt;9000),"Reboques",IF(AND(ISNUMBER(C2147),C2147&gt;0,C2147&lt;1000),"Veic. Leves","")))))))))))))))))))))</f>
        <v>Colhedoras</v>
      </c>
      <c r="B2147" s="72"/>
      <c r="C2147" s="2">
        <v>5002</v>
      </c>
      <c r="D2147" s="2">
        <v>89019</v>
      </c>
      <c r="E2147" s="10" t="s">
        <v>486</v>
      </c>
      <c r="F2147" s="14" t="str">
        <f>IF(ISBLANK(K2147), "Apenas Solicitação", "Tem OC")</f>
        <v>Tem OC</v>
      </c>
      <c r="G2147" s="2">
        <v>4</v>
      </c>
      <c r="H2147" s="37">
        <f>G2147-I2147</f>
        <v>0</v>
      </c>
      <c r="I2147" s="38">
        <v>4</v>
      </c>
      <c r="J2147" s="4">
        <v>45706</v>
      </c>
      <c r="K2147" s="180">
        <v>45716</v>
      </c>
      <c r="L2147" s="4"/>
      <c r="M2147" s="44"/>
      <c r="N2147" s="44" t="str">
        <f>IFERROR(K2147 + VALUE(LEFT(L2147, FIND(" ", L2147) - 1)), "")</f>
        <v/>
      </c>
      <c r="O2147" s="3">
        <f>IF(_xlfn.DAYS(K2147,J2147)&lt;0, "Aguardando OC", _xlfn.DAYS(K2147,J2147))</f>
        <v>10</v>
      </c>
      <c r="P2147" s="14">
        <v>393105</v>
      </c>
      <c r="Q2147" s="169">
        <v>1129753</v>
      </c>
      <c r="R2147" s="14">
        <v>164821</v>
      </c>
      <c r="S2147" s="2">
        <v>119</v>
      </c>
      <c r="T2147" s="135" t="s">
        <v>557</v>
      </c>
      <c r="U2147" s="21">
        <v>289.68</v>
      </c>
      <c r="V2147" s="2">
        <v>12397</v>
      </c>
      <c r="W2147" s="43" t="str">
        <f>IFERROR(VLOOKUP(V2147, Fornecedores!A:C, 3, FALSE), "")</f>
        <v xml:space="preserve">UNIMIL INDÚSTRIA </v>
      </c>
      <c r="X2147" s="43" t="str">
        <f>IFERROR(VLOOKUP(V2147, Fornecedores!A:E, 5, FALSE), "")</f>
        <v>Piracicaba</v>
      </c>
      <c r="Y2147" s="43" t="str">
        <f>IFERROR(VLOOKUP(V2147, Fornecedores!A:F, 6, FALSE), "")</f>
        <v>SP</v>
      </c>
      <c r="Z2147" s="14" t="str">
        <f>IF(H2147=0, "Pedido entregue!", "Pendente")</f>
        <v>Pedido entregue!</v>
      </c>
      <c r="AA2147" s="74">
        <v>1</v>
      </c>
      <c r="AB2147" s="58" t="str">
        <f>IF(Z2147="Pedido Entregue!", IF(AA2147=1, "Retirado do Almoxarifado", IF(AA2147=2, "Material devolvido", "Aguardando retirada")), IF(Z2147="Pendente", "Entrega pendente", ""))</f>
        <v>Retirado do Almoxarifado</v>
      </c>
      <c r="AC2147" s="18">
        <v>1</v>
      </c>
      <c r="AD2147" s="18">
        <f>AC2147/SUMIF($P:$P,P2147,$AC:$AC)</f>
        <v>1</v>
      </c>
      <c r="AE2147" s="18">
        <f>IF(R2147=0,0,AC2147/SUMIF($R:$R,R2147,$AC:$AC))</f>
        <v>0.04</v>
      </c>
      <c r="AF2147" s="18">
        <f>IF(R2147=0,1,0)</f>
        <v>0</v>
      </c>
      <c r="AG2147" s="18">
        <f>IF(R2147=0,#REF!-J2147,0)</f>
        <v>0</v>
      </c>
      <c r="AH2147" t="str">
        <f>TEXT(J2147,"MMMM")</f>
        <v>fevereiro</v>
      </c>
    </row>
    <row r="2148" spans="1:34" ht="12.75" hidden="1" customHeight="1" x14ac:dyDescent="0.25">
      <c r="A2148" s="90" t="str">
        <f>IF(C2148="Oficina Diversos","Oficina Geral",
IF(ISNUMBER(FIND("Estoque - Colhedoras",C2148)),"Colhedoras",IF(ISNUMBER(FIND("Caldeiraria",C2148)),"Caldeiraria",IF(ISNUMBER(FIND("Borracharia",C2148)),"Borracharia",IF(ISNUMBER(FIND("Lubrificação",C2148)),"Lubrificação",
IF(ISNUMBER(FIND("Estoque - Carregadeiras",C2148)),"Carregadeiras",IF(ISNUMBER(FIND("Estoque - Veic. Leves",C2148)),"Veic. Leves",
IF(ISNUMBER(FIND("Estoque - Caminhões",C2148)),"Caminhões",IF(ISNUMBER(FIND("Estoque - Transbordos",C2148)),"Transbordos",
IF(ISNUMBER(FIND("Estoque - Tratores",C2148)),"Tratores",
IF(ISNUMBER(FIND("Estoque - Máquinas pesadas",C2148)),"Máquinas pesadas",
IF(ISNUMBER(FIND("Estoque - Reboques",C2148)),"Reboques",
IF(C2148="Estoque","Estoque",
IF(AND(ISNUMBER(C2148),C2148&gt;1000,C2148&lt;2000),"Caminhões",
IF(AND(ISNUMBER(C2148),C2148&gt;2000,C2148&lt;3000),"Tratores",
IF(AND(ISNUMBER(C2148),C2148&gt;3000,C2148&lt;4000),"Carregadeiras",
IF(AND(ISNUMBER(C2148),C2148&gt;4000,C2148&lt;5000),"Máquinas pesadas",
IF(AND(ISNUMBER(C2148),C2148&gt;5000,C2148&lt;6000),"Colhedoras",
IF(AND(ISNUMBER(C2148),C2148&gt;7000,C2148&lt;8000),"Irrigação",
IF(AND(ISNUMBER(C2148),C2148&gt;8000,C2148&lt;9000),"Reboques",IF(AND(ISNUMBER(C2148),C2148&gt;0,C2148&lt;1000),"Veic. Leves","")))))))))))))))))))))</f>
        <v>Colhedoras</v>
      </c>
      <c r="B2148" s="72"/>
      <c r="C2148" s="2">
        <v>5003</v>
      </c>
      <c r="D2148" s="2">
        <v>89019</v>
      </c>
      <c r="E2148" s="10" t="s">
        <v>486</v>
      </c>
      <c r="F2148" s="14" t="str">
        <f>IF(ISBLANK(K2148), "Apenas Solicitação", "Tem OC")</f>
        <v>Tem OC</v>
      </c>
      <c r="G2148" s="2">
        <v>4</v>
      </c>
      <c r="H2148" s="37">
        <f>G2148-I2148</f>
        <v>0</v>
      </c>
      <c r="I2148" s="38">
        <v>4</v>
      </c>
      <c r="J2148" s="4">
        <v>45707</v>
      </c>
      <c r="K2148" s="180">
        <v>45721</v>
      </c>
      <c r="L2148" s="4"/>
      <c r="M2148" s="44"/>
      <c r="N2148" s="44" t="str">
        <f>IFERROR(K2148 + VALUE(LEFT(L2148, FIND(" ", L2148) - 1)), "")</f>
        <v/>
      </c>
      <c r="O2148" s="3">
        <f>IF(_xlfn.DAYS(K2148,J2148)&lt;0, "Aguardando OC", _xlfn.DAYS(K2148,J2148))</f>
        <v>14</v>
      </c>
      <c r="P2148" s="14">
        <v>393360</v>
      </c>
      <c r="Q2148" s="169">
        <v>1130169</v>
      </c>
      <c r="R2148" s="14">
        <v>164896</v>
      </c>
      <c r="S2148" s="2">
        <v>119</v>
      </c>
      <c r="T2148" s="135" t="s">
        <v>557</v>
      </c>
      <c r="U2148" s="21">
        <v>289.68</v>
      </c>
      <c r="V2148" s="2">
        <v>12397</v>
      </c>
      <c r="W2148" s="43" t="str">
        <f>IFERROR(VLOOKUP(V2148, Fornecedores!A:C, 3, FALSE), "")</f>
        <v xml:space="preserve">UNIMIL INDÚSTRIA </v>
      </c>
      <c r="X2148" s="43" t="str">
        <f>IFERROR(VLOOKUP(V2148, Fornecedores!A:E, 5, FALSE), "")</f>
        <v>Piracicaba</v>
      </c>
      <c r="Y2148" s="43" t="str">
        <f>IFERROR(VLOOKUP(V2148, Fornecedores!A:F, 6, FALSE), "")</f>
        <v>SP</v>
      </c>
      <c r="Z2148" s="14" t="str">
        <f>IF(H2148=0, "Pedido entregue!", "Pendente")</f>
        <v>Pedido entregue!</v>
      </c>
      <c r="AA2148" s="74">
        <v>1</v>
      </c>
      <c r="AB2148" s="58" t="str">
        <f>IF(Z2148="Pedido Entregue!", IF(AA2148=1, "Retirado do Almoxarifado", IF(AA2148=2, "Material devolvido", "Aguardando retirada")), IF(Z2148="Pendente", "Entrega pendente", ""))</f>
        <v>Retirado do Almoxarifado</v>
      </c>
      <c r="AC2148" s="18">
        <v>1</v>
      </c>
      <c r="AD2148" s="18">
        <f>AC2148/SUMIF($P:$P,P2148,$AC:$AC)</f>
        <v>1</v>
      </c>
      <c r="AE2148" s="18">
        <f>IF(R2148=0,0,AC2148/SUMIF($R:$R,R2148,$AC:$AC))</f>
        <v>6.6666666666666666E-2</v>
      </c>
      <c r="AF2148" s="18">
        <f>IF(R2148=0,1,0)</f>
        <v>0</v>
      </c>
      <c r="AG2148" s="18">
        <f>IF(R2148=0,#REF!-J2148,0)</f>
        <v>0</v>
      </c>
      <c r="AH2148" t="str">
        <f>TEXT(J2148,"MMMM")</f>
        <v>fevereiro</v>
      </c>
    </row>
    <row r="2149" spans="1:34" ht="12.75" hidden="1" customHeight="1" x14ac:dyDescent="0.25">
      <c r="A2149" s="90" t="str">
        <f>IF(C2149="Oficina Diversos","Oficina Geral",
IF(ISNUMBER(FIND("Estoque - Colhedoras",C2149)),"Colhedoras",IF(ISNUMBER(FIND("Caldeiraria",C2149)),"Caldeiraria",IF(ISNUMBER(FIND("Borracharia",C2149)),"Borracharia",IF(ISNUMBER(FIND("Lubrificação",C2149)),"Lubrificação",
IF(ISNUMBER(FIND("Estoque - Carregadeiras",C2149)),"Carregadeiras",IF(ISNUMBER(FIND("Estoque - Veic. Leves",C2149)),"Veic. Leves",
IF(ISNUMBER(FIND("Estoque - Caminhões",C2149)),"Caminhões",IF(ISNUMBER(FIND("Estoque - Transbordos",C2149)),"Transbordos",
IF(ISNUMBER(FIND("Estoque - Tratores",C2149)),"Tratores",
IF(ISNUMBER(FIND("Estoque - Máquinas pesadas",C2149)),"Máquinas pesadas",
IF(ISNUMBER(FIND("Estoque - Reboques",C2149)),"Reboques",
IF(C2149="Estoque","Estoque",
IF(AND(ISNUMBER(C2149),C2149&gt;1000,C2149&lt;2000),"Caminhões",
IF(AND(ISNUMBER(C2149),C2149&gt;2000,C2149&lt;3000),"Tratores",
IF(AND(ISNUMBER(C2149),C2149&gt;3000,C2149&lt;4000),"Carregadeiras",
IF(AND(ISNUMBER(C2149),C2149&gt;4000,C2149&lt;5000),"Máquinas pesadas",
IF(AND(ISNUMBER(C2149),C2149&gt;5000,C2149&lt;6000),"Colhedoras",
IF(AND(ISNUMBER(C2149),C2149&gt;7000,C2149&lt;8000),"Irrigação",
IF(AND(ISNUMBER(C2149),C2149&gt;8000,C2149&lt;9000),"Reboques",IF(AND(ISNUMBER(C2149),C2149&gt;0,C2149&lt;1000),"Veic. Leves","")))))))))))))))))))))</f>
        <v>Colhedoras</v>
      </c>
      <c r="B2149" s="72"/>
      <c r="C2149" s="2">
        <v>5004</v>
      </c>
      <c r="D2149" s="2">
        <v>89034</v>
      </c>
      <c r="E2149" s="3" t="s">
        <v>686</v>
      </c>
      <c r="F2149" s="14" t="str">
        <f>IF(ISBLANK(K2149), "Apenas Solicitação", "Tem OC")</f>
        <v>Tem OC</v>
      </c>
      <c r="G2149" s="2">
        <v>12</v>
      </c>
      <c r="H2149" s="37">
        <f>G2149-I2149</f>
        <v>0</v>
      </c>
      <c r="I2149" s="38">
        <v>12</v>
      </c>
      <c r="J2149" s="4">
        <v>45699</v>
      </c>
      <c r="K2149" s="180">
        <v>45703</v>
      </c>
      <c r="L2149" s="4"/>
      <c r="M2149" s="44"/>
      <c r="N2149" s="44" t="str">
        <f>IFERROR(K2149 + VALUE(LEFT(L2149, FIND(" ", L2149) - 1)), "")</f>
        <v/>
      </c>
      <c r="O2149" s="3">
        <f>IF(_xlfn.DAYS(K2149,J2149)&lt;0, "Aguardando OC", _xlfn.DAYS(K2149,J2149))</f>
        <v>4</v>
      </c>
      <c r="P2149" s="14">
        <v>390815</v>
      </c>
      <c r="Q2149" s="169">
        <v>1127480</v>
      </c>
      <c r="R2149" s="14">
        <v>164274</v>
      </c>
      <c r="S2149" s="42">
        <v>119</v>
      </c>
      <c r="T2149" s="150" t="s">
        <v>557</v>
      </c>
      <c r="U2149" s="21">
        <v>2670.1412</v>
      </c>
      <c r="V2149" s="2">
        <v>12397</v>
      </c>
      <c r="W2149" s="43" t="str">
        <f>IFERROR(VLOOKUP(V2149, Fornecedores!A:C, 3, FALSE), "")</f>
        <v xml:space="preserve">UNIMIL INDÚSTRIA </v>
      </c>
      <c r="X2149" s="43" t="str">
        <f>IFERROR(VLOOKUP(V2149, Fornecedores!A:E, 5, FALSE), "")</f>
        <v>Piracicaba</v>
      </c>
      <c r="Y2149" s="43" t="str">
        <f>IFERROR(VLOOKUP(V2149, Fornecedores!A:F, 6, FALSE), "")</f>
        <v>SP</v>
      </c>
      <c r="Z2149" s="14" t="str">
        <f>IF(H2149=0, "Pedido entregue!", "Pendente")</f>
        <v>Pedido entregue!</v>
      </c>
      <c r="AA2149" s="74">
        <v>1</v>
      </c>
      <c r="AB2149" s="58" t="str">
        <f>IF(Z2149="Pedido Entregue!", IF(AA2149=1, "Retirado do Almoxarifado", IF(AA2149=2, "Material devolvido", "Aguardando retirada")), IF(Z2149="Pendente", "Entrega pendente", ""))</f>
        <v>Retirado do Almoxarifado</v>
      </c>
      <c r="AC2149" s="18">
        <v>1</v>
      </c>
      <c r="AD2149" s="18">
        <f>AC2149/SUMIF($P:$P,P2149,$AC:$AC)</f>
        <v>1</v>
      </c>
      <c r="AE2149" s="18">
        <f>IF(R2149=0,0,AC2149/SUMIF($R:$R,R2149,$AC:$AC))</f>
        <v>1</v>
      </c>
      <c r="AF2149" s="18">
        <f>IF(R2149=0,1,0)</f>
        <v>0</v>
      </c>
      <c r="AG2149" s="18">
        <f>IF(R2149=0,#REF!-J2149,0)</f>
        <v>0</v>
      </c>
      <c r="AH2149" t="str">
        <f>TEXT(J2149,"MMMM")</f>
        <v>fevereiro</v>
      </c>
    </row>
    <row r="2150" spans="1:34" ht="12.75" hidden="1" customHeight="1" x14ac:dyDescent="0.25">
      <c r="A2150" s="90" t="str">
        <f>IF(C2150="Oficina Diversos","Oficina Geral",
IF(ISNUMBER(FIND("Estoque - Colhedoras",C2150)),"Colhedoras",IF(ISNUMBER(FIND("Caldeiraria",C2150)),"Caldeiraria",IF(ISNUMBER(FIND("Borracharia",C2150)),"Borracharia",IF(ISNUMBER(FIND("Lubrificação",C2150)),"Lubrificação",
IF(ISNUMBER(FIND("Estoque - Carregadeiras",C2150)),"Carregadeiras",IF(ISNUMBER(FIND("Estoque - Veic. Leves",C2150)),"Veic. Leves",
IF(ISNUMBER(FIND("Estoque - Caminhões",C2150)),"Caminhões",IF(ISNUMBER(FIND("Estoque - Transbordos",C2150)),"Transbordos",
IF(ISNUMBER(FIND("Estoque - Tratores",C2150)),"Tratores",
IF(ISNUMBER(FIND("Estoque - Máquinas pesadas",C2150)),"Máquinas pesadas",
IF(ISNUMBER(FIND("Estoque - Reboques",C2150)),"Reboques",
IF(C2150="Estoque","Estoque",
IF(AND(ISNUMBER(C2150),C2150&gt;1000,C2150&lt;2000),"Caminhões",
IF(AND(ISNUMBER(C2150),C2150&gt;2000,C2150&lt;3000),"Tratores",
IF(AND(ISNUMBER(C2150),C2150&gt;3000,C2150&lt;4000),"Carregadeiras",
IF(AND(ISNUMBER(C2150),C2150&gt;4000,C2150&lt;5000),"Máquinas pesadas",
IF(AND(ISNUMBER(C2150),C2150&gt;5000,C2150&lt;6000),"Colhedoras",
IF(AND(ISNUMBER(C2150),C2150&gt;7000,C2150&lt;8000),"Irrigação",
IF(AND(ISNUMBER(C2150),C2150&gt;8000,C2150&lt;9000),"Reboques",IF(AND(ISNUMBER(C2150),C2150&gt;0,C2150&lt;1000),"Veic. Leves","")))))))))))))))))))))</f>
        <v>Colhedoras</v>
      </c>
      <c r="B2150" s="72"/>
      <c r="C2150" s="2">
        <v>5005</v>
      </c>
      <c r="D2150" s="2">
        <v>89034</v>
      </c>
      <c r="E2150" s="3" t="s">
        <v>686</v>
      </c>
      <c r="F2150" s="14" t="str">
        <f>IF(ISBLANK(K2150), "Apenas Solicitação", "Tem OC")</f>
        <v>Tem OC</v>
      </c>
      <c r="G2150" s="2">
        <v>15</v>
      </c>
      <c r="H2150" s="37">
        <f>G2150-I2150</f>
        <v>0</v>
      </c>
      <c r="I2150" s="38">
        <v>15</v>
      </c>
      <c r="J2150" s="4">
        <v>45699</v>
      </c>
      <c r="K2150" s="180">
        <v>45705</v>
      </c>
      <c r="L2150" s="4"/>
      <c r="M2150" s="44"/>
      <c r="N2150" s="44" t="str">
        <f>IFERROR(K2150 + VALUE(LEFT(L2150, FIND(" ", L2150) - 1)), "")</f>
        <v/>
      </c>
      <c r="O2150" s="3">
        <f>IF(_xlfn.DAYS(K2150,J2150)&lt;0, "Aguardando OC", _xlfn.DAYS(K2150,J2150))</f>
        <v>6</v>
      </c>
      <c r="P2150" s="14">
        <v>391986</v>
      </c>
      <c r="Q2150" s="169">
        <v>1127334</v>
      </c>
      <c r="R2150" s="14">
        <v>164321</v>
      </c>
      <c r="S2150" s="42">
        <v>119</v>
      </c>
      <c r="T2150" s="150" t="s">
        <v>557</v>
      </c>
      <c r="U2150" s="21">
        <v>3337.6765</v>
      </c>
      <c r="V2150" s="2">
        <v>12397</v>
      </c>
      <c r="W2150" s="43" t="str">
        <f>IFERROR(VLOOKUP(V2150, Fornecedores!A:C, 3, FALSE), "")</f>
        <v xml:space="preserve">UNIMIL INDÚSTRIA </v>
      </c>
      <c r="X2150" s="43" t="str">
        <f>IFERROR(VLOOKUP(V2150, Fornecedores!A:E, 5, FALSE), "")</f>
        <v>Piracicaba</v>
      </c>
      <c r="Y2150" s="43" t="str">
        <f>IFERROR(VLOOKUP(V2150, Fornecedores!A:F, 6, FALSE), "")</f>
        <v>SP</v>
      </c>
      <c r="Z2150" s="14" t="str">
        <f>IF(H2150=0, "Pedido entregue!", "Pendente")</f>
        <v>Pedido entregue!</v>
      </c>
      <c r="AA2150" s="74">
        <v>1</v>
      </c>
      <c r="AB2150" s="58" t="str">
        <f>IF(Z2150="Pedido Entregue!", IF(AA2150=1, "Retirado do Almoxarifado", IF(AA2150=2, "Material devolvido", "Aguardando retirada")), IF(Z2150="Pendente", "Entrega pendente", ""))</f>
        <v>Retirado do Almoxarifado</v>
      </c>
      <c r="AC2150" s="18">
        <v>1</v>
      </c>
      <c r="AD2150" s="18">
        <f>AC2150/SUMIF($P:$P,P2150,$AC:$AC)</f>
        <v>1</v>
      </c>
      <c r="AE2150" s="18">
        <f>IF(R2150=0,0,AC2150/SUMIF($R:$R,R2150,$AC:$AC))</f>
        <v>0.16666666666666666</v>
      </c>
      <c r="AF2150" s="18">
        <f>IF(R2150=0,1,0)</f>
        <v>0</v>
      </c>
      <c r="AG2150" s="18">
        <f>IF(R2150=0,#REF!-J2150,0)</f>
        <v>0</v>
      </c>
      <c r="AH2150" t="str">
        <f>TEXT(J2150,"MMMM")</f>
        <v>fevereiro</v>
      </c>
    </row>
    <row r="2151" spans="1:34" ht="12.75" hidden="1" customHeight="1" x14ac:dyDescent="0.25">
      <c r="A2151" s="90" t="str">
        <f>IF(C2151="Oficina Diversos","Oficina Geral",
IF(ISNUMBER(FIND("Estoque - Colhedoras",C2151)),"Colhedoras",IF(ISNUMBER(FIND("Caldeiraria",C2151)),"Caldeiraria",IF(ISNUMBER(FIND("Borracharia",C2151)),"Borracharia",IF(ISNUMBER(FIND("Lubrificação",C2151)),"Lubrificação",
IF(ISNUMBER(FIND("Estoque - Carregadeiras",C2151)),"Carregadeiras",IF(ISNUMBER(FIND("Estoque - Veic. Leves",C2151)),"Veic. Leves",
IF(ISNUMBER(FIND("Estoque - Caminhões",C2151)),"Caminhões",IF(ISNUMBER(FIND("Estoque - Transbordos",C2151)),"Transbordos",
IF(ISNUMBER(FIND("Estoque - Tratores",C2151)),"Tratores",
IF(ISNUMBER(FIND("Estoque - Máquinas pesadas",C2151)),"Máquinas pesadas",
IF(ISNUMBER(FIND("Estoque - Reboques",C2151)),"Reboques",
IF(C2151="Estoque","Estoque",
IF(AND(ISNUMBER(C2151),C2151&gt;1000,C2151&lt;2000),"Caminhões",
IF(AND(ISNUMBER(C2151),C2151&gt;2000,C2151&lt;3000),"Tratores",
IF(AND(ISNUMBER(C2151),C2151&gt;3000,C2151&lt;4000),"Carregadeiras",
IF(AND(ISNUMBER(C2151),C2151&gt;4000,C2151&lt;5000),"Máquinas pesadas",
IF(AND(ISNUMBER(C2151),C2151&gt;5000,C2151&lt;6000),"Colhedoras",
IF(AND(ISNUMBER(C2151),C2151&gt;7000,C2151&lt;8000),"Irrigação",
IF(AND(ISNUMBER(C2151),C2151&gt;8000,C2151&lt;9000),"Reboques",IF(AND(ISNUMBER(C2151),C2151&gt;0,C2151&lt;1000),"Veic. Leves","")))))))))))))))))))))</f>
        <v>Colhedoras</v>
      </c>
      <c r="B2151" s="72"/>
      <c r="C2151" s="2">
        <v>5001</v>
      </c>
      <c r="D2151" s="2">
        <v>89034</v>
      </c>
      <c r="E2151" s="10" t="s">
        <v>487</v>
      </c>
      <c r="F2151" s="14" t="str">
        <f>IF(ISBLANK(K2151), "Apenas Solicitação", "Tem OC")</f>
        <v>Tem OC</v>
      </c>
      <c r="G2151" s="2">
        <v>8</v>
      </c>
      <c r="H2151" s="37">
        <f>G2151-I2151</f>
        <v>0</v>
      </c>
      <c r="I2151" s="38">
        <v>8</v>
      </c>
      <c r="J2151" s="4">
        <v>45706</v>
      </c>
      <c r="K2151" s="180">
        <v>45714</v>
      </c>
      <c r="L2151" s="4"/>
      <c r="M2151" s="44"/>
      <c r="N2151" s="44" t="str">
        <f>IFERROR(K2151 + VALUE(LEFT(L2151, FIND(" ", L2151) - 1)), "")</f>
        <v/>
      </c>
      <c r="O2151" s="3">
        <f>IF(_xlfn.DAYS(K2151,J2151)&lt;0, "Aguardando OC", _xlfn.DAYS(K2151,J2151))</f>
        <v>8</v>
      </c>
      <c r="P2151" s="14">
        <v>393002</v>
      </c>
      <c r="Q2151" s="169">
        <v>1129631</v>
      </c>
      <c r="R2151" s="14">
        <v>164709</v>
      </c>
      <c r="S2151" s="2">
        <v>119</v>
      </c>
      <c r="T2151" s="135" t="s">
        <v>557</v>
      </c>
      <c r="U2151" s="21">
        <v>222.51533333333299</v>
      </c>
      <c r="V2151" s="2">
        <v>12397</v>
      </c>
      <c r="W2151" s="43" t="str">
        <f>IFERROR(VLOOKUP(V2151, Fornecedores!A:C, 3, FALSE), "")</f>
        <v xml:space="preserve">UNIMIL INDÚSTRIA </v>
      </c>
      <c r="X2151" s="43" t="str">
        <f>IFERROR(VLOOKUP(V2151, Fornecedores!A:E, 5, FALSE), "")</f>
        <v>Piracicaba</v>
      </c>
      <c r="Y2151" s="43" t="str">
        <f>IFERROR(VLOOKUP(V2151, Fornecedores!A:F, 6, FALSE), "")</f>
        <v>SP</v>
      </c>
      <c r="Z2151" s="14" t="str">
        <f>IF(H2151=0, "Pedido entregue!", "Pendente")</f>
        <v>Pedido entregue!</v>
      </c>
      <c r="AA2151" s="74">
        <v>1</v>
      </c>
      <c r="AB2151" s="58" t="str">
        <f>IF(Z2151="Pedido Entregue!", IF(AA2151=1, "Retirado do Almoxarifado", IF(AA2151=2, "Material devolvido", "Aguardando retirada")), IF(Z2151="Pendente", "Entrega pendente", ""))</f>
        <v>Retirado do Almoxarifado</v>
      </c>
      <c r="AC2151" s="18">
        <v>1</v>
      </c>
      <c r="AD2151" s="18">
        <f>AC2151/SUMIF($P:$P,P2151,$AC:$AC)</f>
        <v>1</v>
      </c>
      <c r="AE2151" s="18">
        <f>IF(R2151=0,0,AC2151/SUMIF($R:$R,R2151,$AC:$AC))</f>
        <v>0.33333333333333331</v>
      </c>
      <c r="AF2151" s="18">
        <f>IF(R2151=0,1,0)</f>
        <v>0</v>
      </c>
      <c r="AG2151" s="18">
        <f>IF(R2151=0,#REF!-J2151,0)</f>
        <v>0</v>
      </c>
      <c r="AH2151" t="str">
        <f>TEXT(J2151,"MMMM")</f>
        <v>fevereiro</v>
      </c>
    </row>
    <row r="2152" spans="1:34" ht="12.75" hidden="1" customHeight="1" x14ac:dyDescent="0.25">
      <c r="A2152" s="90" t="str">
        <f>IF(C2152="Oficina Diversos","Oficina Geral",
IF(ISNUMBER(FIND("Estoque - Colhedoras",C2152)),"Colhedoras",IF(ISNUMBER(FIND("Caldeiraria",C2152)),"Caldeiraria",IF(ISNUMBER(FIND("Borracharia",C2152)),"Borracharia",IF(ISNUMBER(FIND("Lubrificação",C2152)),"Lubrificação",
IF(ISNUMBER(FIND("Estoque - Carregadeiras",C2152)),"Carregadeiras",IF(ISNUMBER(FIND("Estoque - Veic. Leves",C2152)),"Veic. Leves",
IF(ISNUMBER(FIND("Estoque - Caminhões",C2152)),"Caminhões",IF(ISNUMBER(FIND("Estoque - Transbordos",C2152)),"Transbordos",
IF(ISNUMBER(FIND("Estoque - Tratores",C2152)),"Tratores",
IF(ISNUMBER(FIND("Estoque - Máquinas pesadas",C2152)),"Máquinas pesadas",
IF(ISNUMBER(FIND("Estoque - Reboques",C2152)),"Reboques",
IF(C2152="Estoque","Estoque",
IF(AND(ISNUMBER(C2152),C2152&gt;1000,C2152&lt;2000),"Caminhões",
IF(AND(ISNUMBER(C2152),C2152&gt;2000,C2152&lt;3000),"Tratores",
IF(AND(ISNUMBER(C2152),C2152&gt;3000,C2152&lt;4000),"Carregadeiras",
IF(AND(ISNUMBER(C2152),C2152&gt;4000,C2152&lt;5000),"Máquinas pesadas",
IF(AND(ISNUMBER(C2152),C2152&gt;5000,C2152&lt;6000),"Colhedoras",
IF(AND(ISNUMBER(C2152),C2152&gt;7000,C2152&lt;8000),"Irrigação",
IF(AND(ISNUMBER(C2152),C2152&gt;8000,C2152&lt;9000),"Reboques",IF(AND(ISNUMBER(C2152),C2152&gt;0,C2152&lt;1000),"Veic. Leves","")))))))))))))))))))))</f>
        <v>Colhedoras</v>
      </c>
      <c r="B2152" s="72"/>
      <c r="C2152" s="2">
        <v>5002</v>
      </c>
      <c r="D2152" s="2">
        <v>89034</v>
      </c>
      <c r="E2152" s="10" t="s">
        <v>487</v>
      </c>
      <c r="F2152" s="14" t="str">
        <f>IF(ISBLANK(K2152), "Apenas Solicitação", "Tem OC")</f>
        <v>Tem OC</v>
      </c>
      <c r="G2152" s="2">
        <v>8</v>
      </c>
      <c r="H2152" s="37">
        <f>G2152-I2152</f>
        <v>0</v>
      </c>
      <c r="I2152" s="38">
        <v>8</v>
      </c>
      <c r="J2152" s="4">
        <v>45706</v>
      </c>
      <c r="K2152" s="180">
        <v>45714</v>
      </c>
      <c r="L2152" s="4"/>
      <c r="M2152" s="44"/>
      <c r="N2152" s="44" t="str">
        <f>IFERROR(K2152 + VALUE(LEFT(L2152, FIND(" ", L2152) - 1)), "")</f>
        <v/>
      </c>
      <c r="O2152" s="3">
        <f>IF(_xlfn.DAYS(K2152,J2152)&lt;0, "Aguardando OC", _xlfn.DAYS(K2152,J2152))</f>
        <v>8</v>
      </c>
      <c r="P2152" s="14">
        <v>393143</v>
      </c>
      <c r="Q2152" s="169">
        <v>1129753</v>
      </c>
      <c r="R2152" s="14">
        <v>164709</v>
      </c>
      <c r="S2152" s="2">
        <v>119</v>
      </c>
      <c r="T2152" s="135" t="s">
        <v>557</v>
      </c>
      <c r="U2152" s="21">
        <v>1690.8</v>
      </c>
      <c r="V2152" s="2">
        <v>12397</v>
      </c>
      <c r="W2152" s="43" t="str">
        <f>IFERROR(VLOOKUP(V2152, Fornecedores!A:C, 3, FALSE), "")</f>
        <v xml:space="preserve">UNIMIL INDÚSTRIA </v>
      </c>
      <c r="X2152" s="43" t="str">
        <f>IFERROR(VLOOKUP(V2152, Fornecedores!A:E, 5, FALSE), "")</f>
        <v>Piracicaba</v>
      </c>
      <c r="Y2152" s="43" t="str">
        <f>IFERROR(VLOOKUP(V2152, Fornecedores!A:F, 6, FALSE), "")</f>
        <v>SP</v>
      </c>
      <c r="Z2152" s="14" t="str">
        <f>IF(H2152=0, "Pedido entregue!", "Pendente")</f>
        <v>Pedido entregue!</v>
      </c>
      <c r="AA2152" s="74">
        <v>1</v>
      </c>
      <c r="AB2152" s="58" t="str">
        <f>IF(Z2152="Pedido Entregue!", IF(AA2152=1, "Retirado do Almoxarifado", IF(AA2152=2, "Material devolvido", "Aguardando retirada")), IF(Z2152="Pendente", "Entrega pendente", ""))</f>
        <v>Retirado do Almoxarifado</v>
      </c>
      <c r="AC2152" s="18">
        <v>1</v>
      </c>
      <c r="AD2152" s="18">
        <f>AC2152/SUMIF($P:$P,P2152,$AC:$AC)</f>
        <v>1</v>
      </c>
      <c r="AE2152" s="18">
        <f>IF(R2152=0,0,AC2152/SUMIF($R:$R,R2152,$AC:$AC))</f>
        <v>0.33333333333333331</v>
      </c>
      <c r="AF2152" s="18">
        <f>IF(R2152=0,1,0)</f>
        <v>0</v>
      </c>
      <c r="AG2152" s="18">
        <f>IF(R2152=0,#REF!-J2152,0)</f>
        <v>0</v>
      </c>
      <c r="AH2152" t="str">
        <f>TEXT(J2152,"MMMM")</f>
        <v>fevereiro</v>
      </c>
    </row>
    <row r="2153" spans="1:34" ht="12.75" hidden="1" customHeight="1" x14ac:dyDescent="0.25">
      <c r="A2153" s="90" t="str">
        <f>IF(C2153="Oficina Diversos","Oficina Geral",
IF(ISNUMBER(FIND("Estoque - Colhedoras",C2153)),"Colhedoras",IF(ISNUMBER(FIND("Caldeiraria",C2153)),"Caldeiraria",IF(ISNUMBER(FIND("Borracharia",C2153)),"Borracharia",IF(ISNUMBER(FIND("Lubrificação",C2153)),"Lubrificação",
IF(ISNUMBER(FIND("Estoque - Carregadeiras",C2153)),"Carregadeiras",IF(ISNUMBER(FIND("Estoque - Veic. Leves",C2153)),"Veic. Leves",
IF(ISNUMBER(FIND("Estoque - Caminhões",C2153)),"Caminhões",IF(ISNUMBER(FIND("Estoque - Transbordos",C2153)),"Transbordos",
IF(ISNUMBER(FIND("Estoque - Tratores",C2153)),"Tratores",
IF(ISNUMBER(FIND("Estoque - Máquinas pesadas",C2153)),"Máquinas pesadas",
IF(ISNUMBER(FIND("Estoque - Reboques",C2153)),"Reboques",
IF(C2153="Estoque","Estoque",
IF(AND(ISNUMBER(C2153),C2153&gt;1000,C2153&lt;2000),"Caminhões",
IF(AND(ISNUMBER(C2153),C2153&gt;2000,C2153&lt;3000),"Tratores",
IF(AND(ISNUMBER(C2153),C2153&gt;3000,C2153&lt;4000),"Carregadeiras",
IF(AND(ISNUMBER(C2153),C2153&gt;4000,C2153&lt;5000),"Máquinas pesadas",
IF(AND(ISNUMBER(C2153),C2153&gt;5000,C2153&lt;6000),"Colhedoras",
IF(AND(ISNUMBER(C2153),C2153&gt;7000,C2153&lt;8000),"Irrigação",
IF(AND(ISNUMBER(C2153),C2153&gt;8000,C2153&lt;9000),"Reboques",IF(AND(ISNUMBER(C2153),C2153&gt;0,C2153&lt;1000),"Veic. Leves","")))))))))))))))))))))</f>
        <v>Colhedoras</v>
      </c>
      <c r="B2153" s="72"/>
      <c r="C2153" s="2">
        <v>5003</v>
      </c>
      <c r="D2153" s="2">
        <v>89034</v>
      </c>
      <c r="E2153" s="10" t="s">
        <v>487</v>
      </c>
      <c r="F2153" s="14" t="str">
        <f>IF(ISBLANK(K2153), "Apenas Solicitação", "Tem OC")</f>
        <v>Tem OC</v>
      </c>
      <c r="G2153" s="2">
        <v>8</v>
      </c>
      <c r="H2153" s="37">
        <f>G2153-I2153</f>
        <v>0</v>
      </c>
      <c r="I2153" s="38">
        <v>8</v>
      </c>
      <c r="J2153" s="4">
        <v>45707</v>
      </c>
      <c r="K2153" s="180">
        <v>45714</v>
      </c>
      <c r="L2153" s="4"/>
      <c r="M2153" s="44"/>
      <c r="N2153" s="44" t="str">
        <f>IFERROR(K2153 + VALUE(LEFT(L2153, FIND(" ", L2153) - 1)), "")</f>
        <v/>
      </c>
      <c r="O2153" s="3">
        <f>IF(_xlfn.DAYS(K2153,J2153)&lt;0, "Aguardando OC", _xlfn.DAYS(K2153,J2153))</f>
        <v>7</v>
      </c>
      <c r="P2153" s="14">
        <v>393408</v>
      </c>
      <c r="Q2153" s="169">
        <v>1130169</v>
      </c>
      <c r="R2153" s="14">
        <v>164709</v>
      </c>
      <c r="S2153" s="2">
        <v>119</v>
      </c>
      <c r="T2153" s="135" t="s">
        <v>557</v>
      </c>
      <c r="U2153" s="21">
        <v>1690.8</v>
      </c>
      <c r="V2153" s="2">
        <v>12397</v>
      </c>
      <c r="W2153" s="43" t="str">
        <f>IFERROR(VLOOKUP(V2153, Fornecedores!A:C, 3, FALSE), "")</f>
        <v xml:space="preserve">UNIMIL INDÚSTRIA </v>
      </c>
      <c r="X2153" s="43" t="str">
        <f>IFERROR(VLOOKUP(V2153, Fornecedores!A:E, 5, FALSE), "")</f>
        <v>Piracicaba</v>
      </c>
      <c r="Y2153" s="43" t="str">
        <f>IFERROR(VLOOKUP(V2153, Fornecedores!A:F, 6, FALSE), "")</f>
        <v>SP</v>
      </c>
      <c r="Z2153" s="14" t="str">
        <f>IF(H2153=0, "Pedido entregue!", "Pendente")</f>
        <v>Pedido entregue!</v>
      </c>
      <c r="AA2153" s="74">
        <v>1</v>
      </c>
      <c r="AB2153" s="58" t="str">
        <f>IF(Z2153="Pedido Entregue!", IF(AA2153=1, "Retirado do Almoxarifado", IF(AA2153=2, "Material devolvido", "Aguardando retirada")), IF(Z2153="Pendente", "Entrega pendente", ""))</f>
        <v>Retirado do Almoxarifado</v>
      </c>
      <c r="AC2153" s="18">
        <v>1</v>
      </c>
      <c r="AD2153" s="18">
        <f>AC2153/SUMIF($P:$P,P2153,$AC:$AC)</f>
        <v>1</v>
      </c>
      <c r="AE2153" s="18">
        <f>IF(R2153=0,0,AC2153/SUMIF($R:$R,R2153,$AC:$AC))</f>
        <v>0.33333333333333331</v>
      </c>
      <c r="AF2153" s="18">
        <f>IF(R2153=0,1,0)</f>
        <v>0</v>
      </c>
      <c r="AG2153" s="18">
        <f>IF(R2153=0,#REF!-J2153,0)</f>
        <v>0</v>
      </c>
      <c r="AH2153" t="str">
        <f>TEXT(J2153,"MMMM")</f>
        <v>fevereiro</v>
      </c>
    </row>
    <row r="2154" spans="1:34" ht="12.75" hidden="1" customHeight="1" x14ac:dyDescent="0.25">
      <c r="A2154" s="90" t="str">
        <f>IF(C2154="Oficina Diversos","Oficina Geral",
IF(ISNUMBER(FIND("Estoque - Colhedoras",C2154)),"Colhedoras",IF(ISNUMBER(FIND("Caldeiraria",C2154)),"Caldeiraria",IF(ISNUMBER(FIND("Borracharia",C2154)),"Borracharia",IF(ISNUMBER(FIND("Lubrificação",C2154)),"Lubrificação",
IF(ISNUMBER(FIND("Estoque - Carregadeiras",C2154)),"Carregadeiras",IF(ISNUMBER(FIND("Estoque - Veic. Leves",C2154)),"Veic. Leves",
IF(ISNUMBER(FIND("Estoque - Caminhões",C2154)),"Caminhões",IF(ISNUMBER(FIND("Estoque - Transbordos",C2154)),"Transbordos",
IF(ISNUMBER(FIND("Estoque - Tratores",C2154)),"Tratores",
IF(ISNUMBER(FIND("Estoque - Máquinas pesadas",C2154)),"Máquinas pesadas",
IF(ISNUMBER(FIND("Estoque - Reboques",C2154)),"Reboques",
IF(C2154="Estoque","Estoque",
IF(AND(ISNUMBER(C2154),C2154&gt;1000,C2154&lt;2000),"Caminhões",
IF(AND(ISNUMBER(C2154),C2154&gt;2000,C2154&lt;3000),"Tratores",
IF(AND(ISNUMBER(C2154),C2154&gt;3000,C2154&lt;4000),"Carregadeiras",
IF(AND(ISNUMBER(C2154),C2154&gt;4000,C2154&lt;5000),"Máquinas pesadas",
IF(AND(ISNUMBER(C2154),C2154&gt;5000,C2154&lt;6000),"Colhedoras",
IF(AND(ISNUMBER(C2154),C2154&gt;7000,C2154&lt;8000),"Irrigação",
IF(AND(ISNUMBER(C2154),C2154&gt;8000,C2154&lt;9000),"Reboques",IF(AND(ISNUMBER(C2154),C2154&gt;0,C2154&lt;1000),"Veic. Leves","")))))))))))))))))))))</f>
        <v>Colhedoras</v>
      </c>
      <c r="B2154" s="72"/>
      <c r="C2154" s="2">
        <v>5005</v>
      </c>
      <c r="D2154" s="2">
        <v>89035</v>
      </c>
      <c r="E2154" s="3" t="s">
        <v>673</v>
      </c>
      <c r="F2154" s="14" t="str">
        <f>IF(ISBLANK(K2154), "Apenas Solicitação", "Tem OC")</f>
        <v>Tem OC</v>
      </c>
      <c r="G2154" s="2">
        <v>2</v>
      </c>
      <c r="H2154" s="37">
        <f>G2154-I2154</f>
        <v>0</v>
      </c>
      <c r="I2154" s="38">
        <v>2</v>
      </c>
      <c r="J2154" s="4">
        <v>45699</v>
      </c>
      <c r="K2154" s="180">
        <v>45705</v>
      </c>
      <c r="L2154" s="4"/>
      <c r="M2154" s="44"/>
      <c r="N2154" s="44" t="str">
        <f>IFERROR(K2154 + VALUE(LEFT(L2154, FIND(" ", L2154) - 1)), "")</f>
        <v/>
      </c>
      <c r="O2154" s="3">
        <f>IF(_xlfn.DAYS(K2154,J2154)&lt;0, "Aguardando OC", _xlfn.DAYS(K2154,J2154))</f>
        <v>6</v>
      </c>
      <c r="P2154" s="14">
        <v>391971</v>
      </c>
      <c r="Q2154" s="169">
        <v>1127334</v>
      </c>
      <c r="R2154" s="14">
        <v>164320</v>
      </c>
      <c r="S2154" s="42">
        <v>119</v>
      </c>
      <c r="T2154" s="150" t="s">
        <v>557</v>
      </c>
      <c r="U2154" s="21">
        <v>91.35</v>
      </c>
      <c r="V2154" s="2">
        <v>13891</v>
      </c>
      <c r="W2154" s="43" t="str">
        <f>IFERROR(VLOOKUP(V2154, Fornecedores!A:C, 3, FALSE), "")</f>
        <v xml:space="preserve">TORCANE PEÇAS </v>
      </c>
      <c r="X2154" s="43" t="str">
        <f>IFERROR(VLOOKUP(V2154, Fornecedores!A:E, 5, FALSE), "")</f>
        <v>Piracicaba</v>
      </c>
      <c r="Y2154" s="43" t="str">
        <f>IFERROR(VLOOKUP(V2154, Fornecedores!A:F, 6, FALSE), "")</f>
        <v>SP</v>
      </c>
      <c r="Z2154" s="14" t="str">
        <f>IF(H2154=0, "Pedido entregue!", "Pendente")</f>
        <v>Pedido entregue!</v>
      </c>
      <c r="AA2154" s="74">
        <v>1</v>
      </c>
      <c r="AB2154" s="58" t="str">
        <f>IF(Z2154="Pedido Entregue!", IF(AA2154=1, "Retirado do Almoxarifado", IF(AA2154=2, "Material devolvido", "Aguardando retirada")), IF(Z2154="Pendente", "Entrega pendente", ""))</f>
        <v>Retirado do Almoxarifado</v>
      </c>
      <c r="AC2154" s="18">
        <v>1</v>
      </c>
      <c r="AD2154" s="18">
        <f>AC2154/SUMIF($P:$P,P2154,$AC:$AC)</f>
        <v>1</v>
      </c>
      <c r="AE2154" s="18">
        <f>IF(R2154=0,0,AC2154/SUMIF($R:$R,R2154,$AC:$AC))</f>
        <v>0.14285714285714285</v>
      </c>
      <c r="AF2154" s="18">
        <f>IF(R2154=0,1,0)</f>
        <v>0</v>
      </c>
      <c r="AG2154" s="18">
        <f>IF(R2154=0,#REF!-J2154,0)</f>
        <v>0</v>
      </c>
      <c r="AH2154" t="str">
        <f>TEXT(J2154,"MMMM")</f>
        <v>fevereiro</v>
      </c>
    </row>
    <row r="2155" spans="1:34" ht="12.75" hidden="1" customHeight="1" x14ac:dyDescent="0.25">
      <c r="A2155" s="90" t="str">
        <f>IF(C2155="Oficina Diversos","Oficina Geral",
IF(ISNUMBER(FIND("Estoque - Colhedoras",C2155)),"Colhedoras",IF(ISNUMBER(FIND("Caldeiraria",C2155)),"Caldeiraria",IF(ISNUMBER(FIND("Borracharia",C2155)),"Borracharia",IF(ISNUMBER(FIND("Lubrificação",C2155)),"Lubrificação",
IF(ISNUMBER(FIND("Estoque - Carregadeiras",C2155)),"Carregadeiras",IF(ISNUMBER(FIND("Estoque - Veic. Leves",C2155)),"Veic. Leves",
IF(ISNUMBER(FIND("Estoque - Caminhões",C2155)),"Caminhões",IF(ISNUMBER(FIND("Estoque - Transbordos",C2155)),"Transbordos",
IF(ISNUMBER(FIND("Estoque - Tratores",C2155)),"Tratores",
IF(ISNUMBER(FIND("Estoque - Máquinas pesadas",C2155)),"Máquinas pesadas",
IF(ISNUMBER(FIND("Estoque - Reboques",C2155)),"Reboques",
IF(C2155="Estoque","Estoque",
IF(AND(ISNUMBER(C2155),C2155&gt;1000,C2155&lt;2000),"Caminhões",
IF(AND(ISNUMBER(C2155),C2155&gt;2000,C2155&lt;3000),"Tratores",
IF(AND(ISNUMBER(C2155),C2155&gt;3000,C2155&lt;4000),"Carregadeiras",
IF(AND(ISNUMBER(C2155),C2155&gt;4000,C2155&lt;5000),"Máquinas pesadas",
IF(AND(ISNUMBER(C2155),C2155&gt;5000,C2155&lt;6000),"Colhedoras",
IF(AND(ISNUMBER(C2155),C2155&gt;7000,C2155&lt;8000),"Irrigação",
IF(AND(ISNUMBER(C2155),C2155&gt;8000,C2155&lt;9000),"Reboques",IF(AND(ISNUMBER(C2155),C2155&gt;0,C2155&lt;1000),"Veic. Leves","")))))))))))))))))))))</f>
        <v>Colhedoras</v>
      </c>
      <c r="B2155" s="72"/>
      <c r="C2155" s="2">
        <v>5005</v>
      </c>
      <c r="D2155" s="2">
        <v>89036</v>
      </c>
      <c r="E2155" s="3" t="s">
        <v>674</v>
      </c>
      <c r="F2155" s="14" t="str">
        <f>IF(ISBLANK(K2155), "Apenas Solicitação", "Tem OC")</f>
        <v>Tem OC</v>
      </c>
      <c r="G2155" s="2">
        <v>16</v>
      </c>
      <c r="H2155" s="37">
        <f>G2155-I2155</f>
        <v>0</v>
      </c>
      <c r="I2155" s="38">
        <v>16</v>
      </c>
      <c r="J2155" s="4">
        <v>45699</v>
      </c>
      <c r="K2155" s="180">
        <v>45705</v>
      </c>
      <c r="L2155" s="4"/>
      <c r="M2155" s="44"/>
      <c r="N2155" s="44" t="str">
        <f>IFERROR(K2155 + VALUE(LEFT(L2155, FIND(" ", L2155) - 1)), "")</f>
        <v/>
      </c>
      <c r="O2155" s="3">
        <f>IF(_xlfn.DAYS(K2155,J2155)&lt;0, "Aguardando OC", _xlfn.DAYS(K2155,J2155))</f>
        <v>6</v>
      </c>
      <c r="P2155" s="14">
        <v>391972</v>
      </c>
      <c r="Q2155" s="169">
        <v>1127334</v>
      </c>
      <c r="R2155" s="14">
        <v>164321</v>
      </c>
      <c r="S2155" s="42">
        <v>119</v>
      </c>
      <c r="T2155" s="150" t="s">
        <v>557</v>
      </c>
      <c r="U2155" s="21">
        <v>309.56569999999999</v>
      </c>
      <c r="V2155" s="2">
        <v>12397</v>
      </c>
      <c r="W2155" s="43" t="str">
        <f>IFERROR(VLOOKUP(V2155, Fornecedores!A:C, 3, FALSE), "")</f>
        <v xml:space="preserve">UNIMIL INDÚSTRIA </v>
      </c>
      <c r="X2155" s="43" t="str">
        <f>IFERROR(VLOOKUP(V2155, Fornecedores!A:E, 5, FALSE), "")</f>
        <v>Piracicaba</v>
      </c>
      <c r="Y2155" s="43" t="str">
        <f>IFERROR(VLOOKUP(V2155, Fornecedores!A:F, 6, FALSE), "")</f>
        <v>SP</v>
      </c>
      <c r="Z2155" s="14" t="str">
        <f>IF(H2155=0, "Pedido entregue!", "Pendente")</f>
        <v>Pedido entregue!</v>
      </c>
      <c r="AA2155" s="74">
        <v>1</v>
      </c>
      <c r="AB2155" s="58" t="str">
        <f>IF(Z2155="Pedido Entregue!", IF(AA2155=1, "Retirado do Almoxarifado", IF(AA2155=2, "Material devolvido", "Aguardando retirada")), IF(Z2155="Pendente", "Entrega pendente", ""))</f>
        <v>Retirado do Almoxarifado</v>
      </c>
      <c r="AC2155" s="18">
        <v>1</v>
      </c>
      <c r="AD2155" s="18">
        <f>AC2155/SUMIF($P:$P,P2155,$AC:$AC)</f>
        <v>1</v>
      </c>
      <c r="AE2155" s="18">
        <f>IF(R2155=0,0,AC2155/SUMIF($R:$R,R2155,$AC:$AC))</f>
        <v>0.16666666666666666</v>
      </c>
      <c r="AF2155" s="18">
        <f>IF(R2155=0,1,0)</f>
        <v>0</v>
      </c>
      <c r="AG2155" s="18">
        <f>IF(R2155=0,#REF!-J2155,0)</f>
        <v>0</v>
      </c>
      <c r="AH2155" t="str">
        <f>TEXT(J2155,"MMMM")</f>
        <v>fevereiro</v>
      </c>
    </row>
    <row r="2156" spans="1:34" ht="12.75" hidden="1" customHeight="1" x14ac:dyDescent="0.25">
      <c r="A2156" s="90" t="str">
        <f>IF(C2156="Oficina Diversos","Oficina Geral",
IF(ISNUMBER(FIND("Estoque - Colhedoras",C2156)),"Colhedoras",IF(ISNUMBER(FIND("Caldeiraria",C2156)),"Caldeiraria",IF(ISNUMBER(FIND("Borracharia",C2156)),"Borracharia",IF(ISNUMBER(FIND("Lubrificação",C2156)),"Lubrificação",
IF(ISNUMBER(FIND("Estoque - Carregadeiras",C2156)),"Carregadeiras",IF(ISNUMBER(FIND("Estoque - Veic. Leves",C2156)),"Veic. Leves",
IF(ISNUMBER(FIND("Estoque - Caminhões",C2156)),"Caminhões",IF(ISNUMBER(FIND("Estoque - Transbordos",C2156)),"Transbordos",
IF(ISNUMBER(FIND("Estoque - Tratores",C2156)),"Tratores",
IF(ISNUMBER(FIND("Estoque - Máquinas pesadas",C2156)),"Máquinas pesadas",
IF(ISNUMBER(FIND("Estoque - Reboques",C2156)),"Reboques",
IF(C2156="Estoque","Estoque",
IF(AND(ISNUMBER(C2156),C2156&gt;1000,C2156&lt;2000),"Caminhões",
IF(AND(ISNUMBER(C2156),C2156&gt;2000,C2156&lt;3000),"Tratores",
IF(AND(ISNUMBER(C2156),C2156&gt;3000,C2156&lt;4000),"Carregadeiras",
IF(AND(ISNUMBER(C2156),C2156&gt;4000,C2156&lt;5000),"Máquinas pesadas",
IF(AND(ISNUMBER(C2156),C2156&gt;5000,C2156&lt;6000),"Colhedoras",
IF(AND(ISNUMBER(C2156),C2156&gt;7000,C2156&lt;8000),"Irrigação",
IF(AND(ISNUMBER(C2156),C2156&gt;8000,C2156&lt;9000),"Reboques",IF(AND(ISNUMBER(C2156),C2156&gt;0,C2156&lt;1000),"Veic. Leves","")))))))))))))))))))))</f>
        <v>Colhedoras</v>
      </c>
      <c r="B2156" s="72"/>
      <c r="C2156" s="2">
        <v>5005</v>
      </c>
      <c r="D2156" s="2">
        <v>89037</v>
      </c>
      <c r="E2156" s="3" t="s">
        <v>675</v>
      </c>
      <c r="F2156" s="14" t="str">
        <f>IF(ISBLANK(K2156), "Apenas Solicitação", "Tem OC")</f>
        <v>Tem OC</v>
      </c>
      <c r="G2156" s="2">
        <v>4</v>
      </c>
      <c r="H2156" s="37">
        <f>G2156-I2156</f>
        <v>0</v>
      </c>
      <c r="I2156" s="38">
        <v>4</v>
      </c>
      <c r="J2156" s="4">
        <v>45699</v>
      </c>
      <c r="K2156" s="180">
        <v>45705</v>
      </c>
      <c r="L2156" s="4"/>
      <c r="M2156" s="44"/>
      <c r="N2156" s="44" t="str">
        <f>IFERROR(K2156 + VALUE(LEFT(L2156, FIND(" ", L2156) - 1)), "")</f>
        <v/>
      </c>
      <c r="O2156" s="3">
        <f>IF(_xlfn.DAYS(K2156,J2156)&lt;0, "Aguardando OC", _xlfn.DAYS(K2156,J2156))</f>
        <v>6</v>
      </c>
      <c r="P2156" s="14">
        <v>391973</v>
      </c>
      <c r="Q2156" s="169">
        <v>1127334</v>
      </c>
      <c r="R2156" s="14">
        <v>164320</v>
      </c>
      <c r="S2156" s="42">
        <v>119</v>
      </c>
      <c r="T2156" s="150" t="s">
        <v>557</v>
      </c>
      <c r="U2156" s="21">
        <v>304.5</v>
      </c>
      <c r="V2156" s="2">
        <v>13891</v>
      </c>
      <c r="W2156" s="43" t="str">
        <f>IFERROR(VLOOKUP(V2156, Fornecedores!A:C, 3, FALSE), "")</f>
        <v xml:space="preserve">TORCANE PEÇAS </v>
      </c>
      <c r="X2156" s="43" t="str">
        <f>IFERROR(VLOOKUP(V2156, Fornecedores!A:E, 5, FALSE), "")</f>
        <v>Piracicaba</v>
      </c>
      <c r="Y2156" s="43" t="str">
        <f>IFERROR(VLOOKUP(V2156, Fornecedores!A:F, 6, FALSE), "")</f>
        <v>SP</v>
      </c>
      <c r="Z2156" s="14" t="str">
        <f>IF(H2156=0, "Pedido entregue!", "Pendente")</f>
        <v>Pedido entregue!</v>
      </c>
      <c r="AA2156" s="74">
        <v>1</v>
      </c>
      <c r="AB2156" s="58" t="str">
        <f>IF(Z2156="Pedido Entregue!", IF(AA2156=1, "Retirado do Almoxarifado", IF(AA2156=2, "Material devolvido", "Aguardando retirada")), IF(Z2156="Pendente", "Entrega pendente", ""))</f>
        <v>Retirado do Almoxarifado</v>
      </c>
      <c r="AC2156" s="18">
        <v>1</v>
      </c>
      <c r="AD2156" s="18">
        <f>AC2156/SUMIF($P:$P,P2156,$AC:$AC)</f>
        <v>1</v>
      </c>
      <c r="AE2156" s="18">
        <f>IF(R2156=0,0,AC2156/SUMIF($R:$R,R2156,$AC:$AC))</f>
        <v>0.14285714285714285</v>
      </c>
      <c r="AF2156" s="18">
        <f>IF(R2156=0,1,0)</f>
        <v>0</v>
      </c>
      <c r="AG2156" s="18">
        <f>IF(R2156=0,#REF!-J2156,0)</f>
        <v>0</v>
      </c>
      <c r="AH2156" t="str">
        <f>TEXT(J2156,"MMMM")</f>
        <v>fevereiro</v>
      </c>
    </row>
    <row r="2157" spans="1:34" ht="12.75" hidden="1" customHeight="1" x14ac:dyDescent="0.25">
      <c r="A2157" s="90" t="str">
        <f>IF(C2157="Oficina Diversos","Oficina Geral",
IF(ISNUMBER(FIND("Estoque - Colhedoras",C2157)),"Colhedoras",IF(ISNUMBER(FIND("Caldeiraria",C2157)),"Caldeiraria",IF(ISNUMBER(FIND("Borracharia",C2157)),"Borracharia",IF(ISNUMBER(FIND("Lubrificação",C2157)),"Lubrificação",
IF(ISNUMBER(FIND("Estoque - Carregadeiras",C2157)),"Carregadeiras",IF(ISNUMBER(FIND("Estoque - Veic. Leves",C2157)),"Veic. Leves",
IF(ISNUMBER(FIND("Estoque - Caminhões",C2157)),"Caminhões",IF(ISNUMBER(FIND("Estoque - Transbordos",C2157)),"Transbordos",
IF(ISNUMBER(FIND("Estoque - Tratores",C2157)),"Tratores",
IF(ISNUMBER(FIND("Estoque - Máquinas pesadas",C2157)),"Máquinas pesadas",
IF(ISNUMBER(FIND("Estoque - Reboques",C2157)),"Reboques",
IF(C2157="Estoque","Estoque",
IF(AND(ISNUMBER(C2157),C2157&gt;1000,C2157&lt;2000),"Caminhões",
IF(AND(ISNUMBER(C2157),C2157&gt;2000,C2157&lt;3000),"Tratores",
IF(AND(ISNUMBER(C2157),C2157&gt;3000,C2157&lt;4000),"Carregadeiras",
IF(AND(ISNUMBER(C2157),C2157&gt;4000,C2157&lt;5000),"Máquinas pesadas",
IF(AND(ISNUMBER(C2157),C2157&gt;5000,C2157&lt;6000),"Colhedoras",
IF(AND(ISNUMBER(C2157),C2157&gt;7000,C2157&lt;8000),"Irrigação",
IF(AND(ISNUMBER(C2157),C2157&gt;8000,C2157&lt;9000),"Reboques",IF(AND(ISNUMBER(C2157),C2157&gt;0,C2157&lt;1000),"Veic. Leves","")))))))))))))))))))))</f>
        <v>Colhedoras</v>
      </c>
      <c r="B2157" s="72"/>
      <c r="C2157" s="2">
        <v>5005</v>
      </c>
      <c r="D2157" s="2">
        <v>89038</v>
      </c>
      <c r="E2157" s="3" t="s">
        <v>676</v>
      </c>
      <c r="F2157" s="14" t="str">
        <f>IF(ISBLANK(K2157), "Apenas Solicitação", "Tem OC")</f>
        <v>Tem OC</v>
      </c>
      <c r="G2157" s="2">
        <v>4</v>
      </c>
      <c r="H2157" s="37">
        <f>G2157-I2157</f>
        <v>0</v>
      </c>
      <c r="I2157" s="38">
        <v>4</v>
      </c>
      <c r="J2157" s="4">
        <v>45699</v>
      </c>
      <c r="K2157" s="180">
        <v>45705</v>
      </c>
      <c r="L2157" s="4"/>
      <c r="M2157" s="44"/>
      <c r="N2157" s="44" t="str">
        <f>IFERROR(K2157 + VALUE(LEFT(L2157, FIND(" ", L2157) - 1)), "")</f>
        <v/>
      </c>
      <c r="O2157" s="3">
        <f>IF(_xlfn.DAYS(K2157,J2157)&lt;0, "Aguardando OC", _xlfn.DAYS(K2157,J2157))</f>
        <v>6</v>
      </c>
      <c r="P2157" s="14">
        <v>391974</v>
      </c>
      <c r="Q2157" s="169">
        <v>1127334</v>
      </c>
      <c r="R2157" s="14">
        <v>164320</v>
      </c>
      <c r="S2157" s="42">
        <v>119</v>
      </c>
      <c r="T2157" s="150" t="s">
        <v>557</v>
      </c>
      <c r="U2157" s="21">
        <v>304.5</v>
      </c>
      <c r="V2157" s="2">
        <v>13891</v>
      </c>
      <c r="W2157" s="43" t="str">
        <f>IFERROR(VLOOKUP(V2157, Fornecedores!A:C, 3, FALSE), "")</f>
        <v xml:space="preserve">TORCANE PEÇAS </v>
      </c>
      <c r="X2157" s="43" t="str">
        <f>IFERROR(VLOOKUP(V2157, Fornecedores!A:E, 5, FALSE), "")</f>
        <v>Piracicaba</v>
      </c>
      <c r="Y2157" s="43" t="str">
        <f>IFERROR(VLOOKUP(V2157, Fornecedores!A:F, 6, FALSE), "")</f>
        <v>SP</v>
      </c>
      <c r="Z2157" s="14" t="str">
        <f>IF(H2157=0, "Pedido entregue!", "Pendente")</f>
        <v>Pedido entregue!</v>
      </c>
      <c r="AA2157" s="74">
        <v>1</v>
      </c>
      <c r="AB2157" s="58" t="str">
        <f>IF(Z2157="Pedido Entregue!", IF(AA2157=1, "Retirado do Almoxarifado", IF(AA2157=2, "Material devolvido", "Aguardando retirada")), IF(Z2157="Pendente", "Entrega pendente", ""))</f>
        <v>Retirado do Almoxarifado</v>
      </c>
      <c r="AC2157" s="18">
        <v>1</v>
      </c>
      <c r="AD2157" s="18">
        <f>AC2157/SUMIF($P:$P,P2157,$AC:$AC)</f>
        <v>1</v>
      </c>
      <c r="AE2157" s="18">
        <f>IF(R2157=0,0,AC2157/SUMIF($R:$R,R2157,$AC:$AC))</f>
        <v>0.14285714285714285</v>
      </c>
      <c r="AF2157" s="18">
        <f>IF(R2157=0,1,0)</f>
        <v>0</v>
      </c>
      <c r="AG2157" s="18">
        <f>IF(R2157=0,#REF!-J2157,0)</f>
        <v>0</v>
      </c>
      <c r="AH2157" t="str">
        <f>TEXT(J2157,"MMMM")</f>
        <v>fevereiro</v>
      </c>
    </row>
    <row r="2158" spans="1:34" ht="12.75" hidden="1" customHeight="1" x14ac:dyDescent="0.25">
      <c r="A2158" s="90" t="str">
        <f>IF(C2158="Oficina Diversos","Oficina Geral",
IF(ISNUMBER(FIND("Estoque - Colhedoras",C2158)),"Colhedoras",IF(ISNUMBER(FIND("Caldeiraria",C2158)),"Caldeiraria",IF(ISNUMBER(FIND("Borracharia",C2158)),"Borracharia",IF(ISNUMBER(FIND("Lubrificação",C2158)),"Lubrificação",
IF(ISNUMBER(FIND("Estoque - Carregadeiras",C2158)),"Carregadeiras",IF(ISNUMBER(FIND("Estoque - Veic. Leves",C2158)),"Veic. Leves",
IF(ISNUMBER(FIND("Estoque - Caminhões",C2158)),"Caminhões",IF(ISNUMBER(FIND("Estoque - Transbordos",C2158)),"Transbordos",
IF(ISNUMBER(FIND("Estoque - Tratores",C2158)),"Tratores",
IF(ISNUMBER(FIND("Estoque - Máquinas pesadas",C2158)),"Máquinas pesadas",
IF(ISNUMBER(FIND("Estoque - Reboques",C2158)),"Reboques",
IF(C2158="Estoque","Estoque",
IF(AND(ISNUMBER(C2158),C2158&gt;1000,C2158&lt;2000),"Caminhões",
IF(AND(ISNUMBER(C2158),C2158&gt;2000,C2158&lt;3000),"Tratores",
IF(AND(ISNUMBER(C2158),C2158&gt;3000,C2158&lt;4000),"Carregadeiras",
IF(AND(ISNUMBER(C2158),C2158&gt;4000,C2158&lt;5000),"Máquinas pesadas",
IF(AND(ISNUMBER(C2158),C2158&gt;5000,C2158&lt;6000),"Colhedoras",
IF(AND(ISNUMBER(C2158),C2158&gt;7000,C2158&lt;8000),"Irrigação",
IF(AND(ISNUMBER(C2158),C2158&gt;8000,C2158&lt;9000),"Reboques",IF(AND(ISNUMBER(C2158),C2158&gt;0,C2158&lt;1000),"Veic. Leves","")))))))))))))))))))))</f>
        <v>Colhedoras</v>
      </c>
      <c r="B2158" s="72"/>
      <c r="C2158" s="2">
        <v>5005</v>
      </c>
      <c r="D2158" s="2">
        <v>89039</v>
      </c>
      <c r="E2158" s="3" t="s">
        <v>677</v>
      </c>
      <c r="F2158" s="14" t="str">
        <f>IF(ISBLANK(K2158), "Apenas Solicitação", "Tem OC")</f>
        <v>Tem OC</v>
      </c>
      <c r="G2158" s="2">
        <v>2</v>
      </c>
      <c r="H2158" s="37">
        <f>G2158-I2158</f>
        <v>0</v>
      </c>
      <c r="I2158" s="38">
        <v>2</v>
      </c>
      <c r="J2158" s="4">
        <v>45699</v>
      </c>
      <c r="K2158" s="180">
        <v>45705</v>
      </c>
      <c r="L2158" s="4"/>
      <c r="M2158" s="44"/>
      <c r="N2158" s="44" t="str">
        <f>IFERROR(K2158 + VALUE(LEFT(L2158, FIND(" ", L2158) - 1)), "")</f>
        <v/>
      </c>
      <c r="O2158" s="3">
        <f>IF(_xlfn.DAYS(K2158,J2158)&lt;0, "Aguardando OC", _xlfn.DAYS(K2158,J2158))</f>
        <v>6</v>
      </c>
      <c r="P2158" s="14">
        <v>391975</v>
      </c>
      <c r="Q2158" s="169">
        <v>1127334</v>
      </c>
      <c r="R2158" s="14">
        <v>164320</v>
      </c>
      <c r="S2158" s="42">
        <v>119</v>
      </c>
      <c r="T2158" s="150" t="s">
        <v>557</v>
      </c>
      <c r="U2158" s="21">
        <v>609</v>
      </c>
      <c r="V2158" s="2">
        <v>13891</v>
      </c>
      <c r="W2158" s="43" t="str">
        <f>IFERROR(VLOOKUP(V2158, Fornecedores!A:C, 3, FALSE), "")</f>
        <v xml:space="preserve">TORCANE PEÇAS </v>
      </c>
      <c r="X2158" s="43" t="str">
        <f>IFERROR(VLOOKUP(V2158, Fornecedores!A:E, 5, FALSE), "")</f>
        <v>Piracicaba</v>
      </c>
      <c r="Y2158" s="43" t="str">
        <f>IFERROR(VLOOKUP(V2158, Fornecedores!A:F, 6, FALSE), "")</f>
        <v>SP</v>
      </c>
      <c r="Z2158" s="14" t="str">
        <f>IF(H2158=0, "Pedido entregue!", "Pendente")</f>
        <v>Pedido entregue!</v>
      </c>
      <c r="AA2158" s="74">
        <v>1</v>
      </c>
      <c r="AB2158" s="58" t="str">
        <f>IF(Z2158="Pedido Entregue!", IF(AA2158=1, "Retirado do Almoxarifado", IF(AA2158=2, "Material devolvido", "Aguardando retirada")), IF(Z2158="Pendente", "Entrega pendente", ""))</f>
        <v>Retirado do Almoxarifado</v>
      </c>
      <c r="AC2158" s="18">
        <v>1</v>
      </c>
      <c r="AD2158" s="18">
        <f>AC2158/SUMIF($P:$P,P2158,$AC:$AC)</f>
        <v>1</v>
      </c>
      <c r="AE2158" s="18">
        <f>IF(R2158=0,0,AC2158/SUMIF($R:$R,R2158,$AC:$AC))</f>
        <v>0.14285714285714285</v>
      </c>
      <c r="AF2158" s="18">
        <f>IF(R2158=0,1,0)</f>
        <v>0</v>
      </c>
      <c r="AG2158" s="18">
        <f>IF(R2158=0,#REF!-J2158,0)</f>
        <v>0</v>
      </c>
      <c r="AH2158" t="str">
        <f>TEXT(J2158,"MMMM")</f>
        <v>fevereiro</v>
      </c>
    </row>
    <row r="2159" spans="1:34" ht="12.75" hidden="1" customHeight="1" x14ac:dyDescent="0.25">
      <c r="A2159" s="90" t="str">
        <f>IF(C2159="Oficina Diversos","Oficina Geral",
IF(ISNUMBER(FIND("Estoque - Colhedoras",C2159)),"Colhedoras",IF(ISNUMBER(FIND("Caldeiraria",C2159)),"Caldeiraria",IF(ISNUMBER(FIND("Borracharia",C2159)),"Borracharia",IF(ISNUMBER(FIND("Lubrificação",C2159)),"Lubrificação",
IF(ISNUMBER(FIND("Estoque - Carregadeiras",C2159)),"Carregadeiras",IF(ISNUMBER(FIND("Estoque - Veic. Leves",C2159)),"Veic. Leves",
IF(ISNUMBER(FIND("Estoque - Caminhões",C2159)),"Caminhões",IF(ISNUMBER(FIND("Estoque - Transbordos",C2159)),"Transbordos",
IF(ISNUMBER(FIND("Estoque - Tratores",C2159)),"Tratores",
IF(ISNUMBER(FIND("Estoque - Máquinas pesadas",C2159)),"Máquinas pesadas",
IF(ISNUMBER(FIND("Estoque - Reboques",C2159)),"Reboques",
IF(C2159="Estoque","Estoque",
IF(AND(ISNUMBER(C2159),C2159&gt;1000,C2159&lt;2000),"Caminhões",
IF(AND(ISNUMBER(C2159),C2159&gt;2000,C2159&lt;3000),"Tratores",
IF(AND(ISNUMBER(C2159),C2159&gt;3000,C2159&lt;4000),"Carregadeiras",
IF(AND(ISNUMBER(C2159),C2159&gt;4000,C2159&lt;5000),"Máquinas pesadas",
IF(AND(ISNUMBER(C2159),C2159&gt;5000,C2159&lt;6000),"Colhedoras",
IF(AND(ISNUMBER(C2159),C2159&gt;7000,C2159&lt;8000),"Irrigação",
IF(AND(ISNUMBER(C2159),C2159&gt;8000,C2159&lt;9000),"Reboques",IF(AND(ISNUMBER(C2159),C2159&gt;0,C2159&lt;1000),"Veic. Leves","")))))))))))))))))))))</f>
        <v>Colhedoras</v>
      </c>
      <c r="B2159" s="72"/>
      <c r="C2159" s="133">
        <v>5005</v>
      </c>
      <c r="D2159" s="2">
        <v>89040</v>
      </c>
      <c r="E2159" s="3" t="s">
        <v>678</v>
      </c>
      <c r="F2159" s="112" t="str">
        <f>IF(ISBLANK(K2159), "Apenas Solicitação", "Tem OC")</f>
        <v>Tem OC</v>
      </c>
      <c r="G2159" s="2">
        <v>2</v>
      </c>
      <c r="H2159" s="148">
        <f>G2159-I2159</f>
        <v>0</v>
      </c>
      <c r="I2159" s="114">
        <v>2</v>
      </c>
      <c r="J2159" s="4">
        <v>45699</v>
      </c>
      <c r="K2159" s="194">
        <v>45705</v>
      </c>
      <c r="L2159" s="4"/>
      <c r="M2159" s="115"/>
      <c r="N2159" s="115" t="str">
        <f>IFERROR(K2159 + VALUE(LEFT(L2159, FIND(" ", L2159) - 1)), "")</f>
        <v/>
      </c>
      <c r="O2159" s="116">
        <f>IF(_xlfn.DAYS(K2159,J2159)&lt;0, "Aguardando OC", _xlfn.DAYS(K2159,J2159))</f>
        <v>6</v>
      </c>
      <c r="P2159" s="14">
        <v>391976</v>
      </c>
      <c r="Q2159" s="169">
        <v>1127334</v>
      </c>
      <c r="R2159" s="14">
        <v>164320</v>
      </c>
      <c r="S2159" s="42">
        <v>119</v>
      </c>
      <c r="T2159" s="150" t="s">
        <v>557</v>
      </c>
      <c r="U2159" s="21">
        <v>121.8</v>
      </c>
      <c r="V2159" s="2">
        <v>13891</v>
      </c>
      <c r="W2159" s="118" t="str">
        <f>IFERROR(VLOOKUP(V2159, Fornecedores!A:C, 3, FALSE), "")</f>
        <v xml:space="preserve">TORCANE PEÇAS </v>
      </c>
      <c r="X2159" s="118" t="str">
        <f>IFERROR(VLOOKUP(V2159, Fornecedores!A:E, 5, FALSE), "")</f>
        <v>Piracicaba</v>
      </c>
      <c r="Y2159" s="118" t="str">
        <f>IFERROR(VLOOKUP(V2159, Fornecedores!A:F, 6, FALSE), "")</f>
        <v>SP</v>
      </c>
      <c r="Z2159" s="112" t="str">
        <f>IF(H2159=0, "Pedido entregue!", "Pendente")</f>
        <v>Pedido entregue!</v>
      </c>
      <c r="AA2159" s="74">
        <v>1</v>
      </c>
      <c r="AB2159" s="58" t="str">
        <f>IF(Z2159="Pedido Entregue!", IF(AA2159=1, "Retirado do Almoxarifado", IF(AA2159=2, "Material devolvido", "Aguardando retirada")), IF(Z2159="Pendente", "Entrega pendente", ""))</f>
        <v>Retirado do Almoxarifado</v>
      </c>
      <c r="AC2159" s="18">
        <v>1</v>
      </c>
      <c r="AD2159" s="18">
        <f>AC2159/SUMIF($P:$P,P2159,$AC:$AC)</f>
        <v>1</v>
      </c>
      <c r="AE2159" s="18">
        <f>IF(R2159=0,0,AC2159/SUMIF($R:$R,R2159,$AC:$AC))</f>
        <v>0.14285714285714285</v>
      </c>
      <c r="AF2159" s="18">
        <f>IF(R2159=0,1,0)</f>
        <v>0</v>
      </c>
      <c r="AG2159" s="18">
        <f>IF(R2159=0,#REF!-J2159,0)</f>
        <v>0</v>
      </c>
      <c r="AH2159" t="str">
        <f>TEXT(J2159,"MMMM")</f>
        <v>fevereiro</v>
      </c>
    </row>
    <row r="2160" spans="1:34" ht="12.75" hidden="1" customHeight="1" x14ac:dyDescent="0.25">
      <c r="A2160" s="90" t="str">
        <f>IF(C2160="Oficina Diversos","Oficina Geral",
IF(ISNUMBER(FIND("Estoque - Colhedoras",C2160)),"Colhedoras",IF(ISNUMBER(FIND("Caldeiraria",C2160)),"Caldeiraria",IF(ISNUMBER(FIND("Borracharia",C2160)),"Borracharia",IF(ISNUMBER(FIND("Lubrificação",C2160)),"Lubrificação",
IF(ISNUMBER(FIND("Estoque - Carregadeiras",C2160)),"Carregadeiras",IF(ISNUMBER(FIND("Estoque - Veic. Leves",C2160)),"Veic. Leves",
IF(ISNUMBER(FIND("Estoque - Caminhões",C2160)),"Caminhões",IF(ISNUMBER(FIND("Estoque - Transbordos",C2160)),"Transbordos",
IF(ISNUMBER(FIND("Estoque - Tratores",C2160)),"Tratores",
IF(ISNUMBER(FIND("Estoque - Máquinas pesadas",C2160)),"Máquinas pesadas",
IF(ISNUMBER(FIND("Estoque - Reboques",C2160)),"Reboques",
IF(C2160="Estoque","Estoque",
IF(AND(ISNUMBER(C2160),C2160&gt;1000,C2160&lt;2000),"Caminhões",
IF(AND(ISNUMBER(C2160),C2160&gt;2000,C2160&lt;3000),"Tratores",
IF(AND(ISNUMBER(C2160),C2160&gt;3000,C2160&lt;4000),"Carregadeiras",
IF(AND(ISNUMBER(C2160),C2160&gt;4000,C2160&lt;5000),"Máquinas pesadas",
IF(AND(ISNUMBER(C2160),C2160&gt;5000,C2160&lt;6000),"Colhedoras",
IF(AND(ISNUMBER(C2160),C2160&gt;7000,C2160&lt;8000),"Irrigação",
IF(AND(ISNUMBER(C2160),C2160&gt;8000,C2160&lt;9000),"Reboques",IF(AND(ISNUMBER(C2160),C2160&gt;0,C2160&lt;1000),"Veic. Leves","")))))))))))))))))))))</f>
        <v>Colhedoras</v>
      </c>
      <c r="B2160" s="72"/>
      <c r="C2160" s="2">
        <v>5005</v>
      </c>
      <c r="D2160" s="2">
        <v>89041</v>
      </c>
      <c r="E2160" s="3" t="s">
        <v>679</v>
      </c>
      <c r="F2160" s="14" t="str">
        <f>IF(ISBLANK(K2160), "Apenas Solicitação", "Tem OC")</f>
        <v>Tem OC</v>
      </c>
      <c r="G2160" s="2">
        <v>4</v>
      </c>
      <c r="H2160" s="37">
        <f>G2160-I2160</f>
        <v>0</v>
      </c>
      <c r="I2160" s="38">
        <v>4</v>
      </c>
      <c r="J2160" s="4">
        <v>45699</v>
      </c>
      <c r="K2160" s="180">
        <v>45705</v>
      </c>
      <c r="L2160" s="4"/>
      <c r="M2160" s="44"/>
      <c r="N2160" s="44" t="str">
        <f>IFERROR(K2160 + VALUE(LEFT(L2160, FIND(" ", L2160) - 1)), "")</f>
        <v/>
      </c>
      <c r="O2160" s="3">
        <f>IF(_xlfn.DAYS(K2160,J2160)&lt;0, "Aguardando OC", _xlfn.DAYS(K2160,J2160))</f>
        <v>6</v>
      </c>
      <c r="P2160" s="14">
        <v>391977</v>
      </c>
      <c r="Q2160" s="169">
        <v>1127334</v>
      </c>
      <c r="R2160" s="14">
        <v>164321</v>
      </c>
      <c r="S2160" s="42">
        <v>119</v>
      </c>
      <c r="T2160" s="150" t="s">
        <v>557</v>
      </c>
      <c r="U2160" s="21">
        <v>99.291899999999998</v>
      </c>
      <c r="V2160" s="2">
        <v>12397</v>
      </c>
      <c r="W2160" s="43" t="str">
        <f>IFERROR(VLOOKUP(V2160, Fornecedores!A:C, 3, FALSE), "")</f>
        <v xml:space="preserve">UNIMIL INDÚSTRIA </v>
      </c>
      <c r="X2160" s="43" t="str">
        <f>IFERROR(VLOOKUP(V2160, Fornecedores!A:E, 5, FALSE), "")</f>
        <v>Piracicaba</v>
      </c>
      <c r="Y2160" s="43" t="str">
        <f>IFERROR(VLOOKUP(V2160, Fornecedores!A:F, 6, FALSE), "")</f>
        <v>SP</v>
      </c>
      <c r="Z2160" s="14" t="str">
        <f>IF(H2160=0, "Pedido entregue!", "Pendente")</f>
        <v>Pedido entregue!</v>
      </c>
      <c r="AA2160" s="74">
        <v>1</v>
      </c>
      <c r="AB2160" s="58" t="str">
        <f>IF(Z2160="Pedido Entregue!", IF(AA2160=1, "Retirado do Almoxarifado", IF(AA2160=2, "Material devolvido", "Aguardando retirada")), IF(Z2160="Pendente", "Entrega pendente", ""))</f>
        <v>Retirado do Almoxarifado</v>
      </c>
      <c r="AC2160" s="18">
        <v>1</v>
      </c>
      <c r="AD2160" s="18">
        <f>AC2160/SUMIF($P:$P,P2160,$AC:$AC)</f>
        <v>1</v>
      </c>
      <c r="AE2160" s="18">
        <f>IF(R2160=0,0,AC2160/SUMIF($R:$R,R2160,$AC:$AC))</f>
        <v>0.16666666666666666</v>
      </c>
      <c r="AF2160" s="18">
        <f>IF(R2160=0,1,0)</f>
        <v>0</v>
      </c>
      <c r="AG2160" s="18">
        <f>IF(R2160=0,#REF!-J2160,0)</f>
        <v>0</v>
      </c>
      <c r="AH2160" t="str">
        <f>TEXT(J2160,"MMMM")</f>
        <v>fevereiro</v>
      </c>
    </row>
    <row r="2161" spans="1:34" ht="12.75" hidden="1" customHeight="1" x14ac:dyDescent="0.25">
      <c r="A2161" s="90" t="str">
        <f>IF(C2161="Oficina Diversos","Oficina Geral",
IF(ISNUMBER(FIND("Estoque - Colhedoras",C2161)),"Colhedoras",IF(ISNUMBER(FIND("Caldeiraria",C2161)),"Caldeiraria",IF(ISNUMBER(FIND("Borracharia",C2161)),"Borracharia",IF(ISNUMBER(FIND("Lubrificação",C2161)),"Lubrificação",
IF(ISNUMBER(FIND("Estoque - Carregadeiras",C2161)),"Carregadeiras",IF(ISNUMBER(FIND("Estoque - Veic. Leves",C2161)),"Veic. Leves",
IF(ISNUMBER(FIND("Estoque - Caminhões",C2161)),"Caminhões",IF(ISNUMBER(FIND("Estoque - Transbordos",C2161)),"Transbordos",
IF(ISNUMBER(FIND("Estoque - Tratores",C2161)),"Tratores",
IF(ISNUMBER(FIND("Estoque - Máquinas pesadas",C2161)),"Máquinas pesadas",
IF(ISNUMBER(FIND("Estoque - Reboques",C2161)),"Reboques",
IF(C2161="Estoque","Estoque",
IF(AND(ISNUMBER(C2161),C2161&gt;1000,C2161&lt;2000),"Caminhões",
IF(AND(ISNUMBER(C2161),C2161&gt;2000,C2161&lt;3000),"Tratores",
IF(AND(ISNUMBER(C2161),C2161&gt;3000,C2161&lt;4000),"Carregadeiras",
IF(AND(ISNUMBER(C2161),C2161&gt;4000,C2161&lt;5000),"Máquinas pesadas",
IF(AND(ISNUMBER(C2161),C2161&gt;5000,C2161&lt;6000),"Colhedoras",
IF(AND(ISNUMBER(C2161),C2161&gt;7000,C2161&lt;8000),"Irrigação",
IF(AND(ISNUMBER(C2161),C2161&gt;8000,C2161&lt;9000),"Reboques",IF(AND(ISNUMBER(C2161),C2161&gt;0,C2161&lt;1000),"Veic. Leves","")))))))))))))))))))))</f>
        <v>Colhedoras</v>
      </c>
      <c r="B2161" s="72"/>
      <c r="C2161" s="2">
        <v>5005</v>
      </c>
      <c r="D2161" s="2">
        <v>89042</v>
      </c>
      <c r="E2161" s="3" t="s">
        <v>680</v>
      </c>
      <c r="F2161" s="14" t="str">
        <f>IF(ISBLANK(K2161), "Apenas Solicitação", "Tem OC")</f>
        <v>Tem OC</v>
      </c>
      <c r="G2161" s="2">
        <v>9</v>
      </c>
      <c r="H2161" s="37">
        <f>G2161-I2161</f>
        <v>0</v>
      </c>
      <c r="I2161" s="38">
        <v>9</v>
      </c>
      <c r="J2161" s="4">
        <v>45699</v>
      </c>
      <c r="K2161" s="180">
        <v>45705</v>
      </c>
      <c r="L2161" s="4"/>
      <c r="M2161" s="44"/>
      <c r="N2161" s="44" t="str">
        <f>IFERROR(K2161 + VALUE(LEFT(L2161, FIND(" ", L2161) - 1)), "")</f>
        <v/>
      </c>
      <c r="O2161" s="3">
        <f>IF(_xlfn.DAYS(K2161,J2161)&lt;0, "Aguardando OC", _xlfn.DAYS(K2161,J2161))</f>
        <v>6</v>
      </c>
      <c r="P2161" s="14">
        <v>391978</v>
      </c>
      <c r="Q2161" s="169">
        <v>1127334</v>
      </c>
      <c r="R2161" s="14">
        <v>164319</v>
      </c>
      <c r="S2161" s="42">
        <v>119</v>
      </c>
      <c r="T2161" s="150" t="s">
        <v>557</v>
      </c>
      <c r="U2161" s="21">
        <v>2479.5</v>
      </c>
      <c r="V2161" s="2">
        <v>14644</v>
      </c>
      <c r="W2161" s="43" t="str">
        <f>IFERROR(VLOOKUP(V2161, Fornecedores!A:C, 3, FALSE), "")</f>
        <v xml:space="preserve">GEOMAQ </v>
      </c>
      <c r="X2161" s="43" t="str">
        <f>IFERROR(VLOOKUP(V2161, Fornecedores!A:E, 5, FALSE), "")</f>
        <v>São José do Rio Preto</v>
      </c>
      <c r="Y2161" s="43" t="str">
        <f>IFERROR(VLOOKUP(V2161, Fornecedores!A:F, 6, FALSE), "")</f>
        <v>SP</v>
      </c>
      <c r="Z2161" s="14" t="str">
        <f>IF(H2161=0, "Pedido entregue!", "Pendente")</f>
        <v>Pedido entregue!</v>
      </c>
      <c r="AA2161" s="74">
        <v>1</v>
      </c>
      <c r="AB2161" s="58" t="str">
        <f>IF(Z2161="Pedido Entregue!", IF(AA2161=1, "Retirado do Almoxarifado", IF(AA2161=2, "Material devolvido", "Aguardando retirada")), IF(Z2161="Pendente", "Entrega pendente", ""))</f>
        <v>Retirado do Almoxarifado</v>
      </c>
      <c r="AC2161" s="18">
        <v>1</v>
      </c>
      <c r="AD2161" s="18">
        <f>AC2161/SUMIF($P:$P,P2161,$AC:$AC)</f>
        <v>1</v>
      </c>
      <c r="AE2161" s="18">
        <f>IF(R2161=0,0,AC2161/SUMIF($R:$R,R2161,$AC:$AC))</f>
        <v>0.33333333333333331</v>
      </c>
      <c r="AF2161" s="18">
        <f>IF(R2161=0,1,0)</f>
        <v>0</v>
      </c>
      <c r="AG2161" s="18">
        <f>IF(R2161=0,#REF!-J2161,0)</f>
        <v>0</v>
      </c>
      <c r="AH2161" t="str">
        <f>TEXT(J2161,"MMMM")</f>
        <v>fevereiro</v>
      </c>
    </row>
    <row r="2162" spans="1:34" ht="12.75" hidden="1" customHeight="1" x14ac:dyDescent="0.25">
      <c r="A2162" s="90" t="str">
        <f>IF(C2162="Oficina Diversos","Oficina Geral",
IF(ISNUMBER(FIND("Estoque - Colhedoras",C2162)),"Colhedoras",IF(ISNUMBER(FIND("Caldeiraria",C2162)),"Caldeiraria",IF(ISNUMBER(FIND("Borracharia",C2162)),"Borracharia",IF(ISNUMBER(FIND("Lubrificação",C2162)),"Lubrificação",
IF(ISNUMBER(FIND("Estoque - Carregadeiras",C2162)),"Carregadeiras",IF(ISNUMBER(FIND("Estoque - Veic. Leves",C2162)),"Veic. Leves",
IF(ISNUMBER(FIND("Estoque - Caminhões",C2162)),"Caminhões",IF(ISNUMBER(FIND("Estoque - Transbordos",C2162)),"Transbordos",
IF(ISNUMBER(FIND("Estoque - Tratores",C2162)),"Tratores",
IF(ISNUMBER(FIND("Estoque - Máquinas pesadas",C2162)),"Máquinas pesadas",
IF(ISNUMBER(FIND("Estoque - Reboques",C2162)),"Reboques",
IF(C2162="Estoque","Estoque",
IF(AND(ISNUMBER(C2162),C2162&gt;1000,C2162&lt;2000),"Caminhões",
IF(AND(ISNUMBER(C2162),C2162&gt;2000,C2162&lt;3000),"Tratores",
IF(AND(ISNUMBER(C2162),C2162&gt;3000,C2162&lt;4000),"Carregadeiras",
IF(AND(ISNUMBER(C2162),C2162&gt;4000,C2162&lt;5000),"Máquinas pesadas",
IF(AND(ISNUMBER(C2162),C2162&gt;5000,C2162&lt;6000),"Colhedoras",
IF(AND(ISNUMBER(C2162),C2162&gt;7000,C2162&lt;8000),"Irrigação",
IF(AND(ISNUMBER(C2162),C2162&gt;8000,C2162&lt;9000),"Reboques",IF(AND(ISNUMBER(C2162),C2162&gt;0,C2162&lt;1000),"Veic. Leves","")))))))))))))))))))))</f>
        <v>Colhedoras</v>
      </c>
      <c r="B2162" s="72"/>
      <c r="C2162" s="2">
        <v>5005</v>
      </c>
      <c r="D2162" s="2">
        <v>89044</v>
      </c>
      <c r="E2162" s="10" t="s">
        <v>546</v>
      </c>
      <c r="F2162" s="14" t="str">
        <f>IF(ISBLANK(K2162), "Apenas Solicitação", "Tem OC")</f>
        <v>Tem OC</v>
      </c>
      <c r="G2162" s="2">
        <v>2</v>
      </c>
      <c r="H2162" s="37">
        <f>G2162-I2162</f>
        <v>0</v>
      </c>
      <c r="I2162" s="38">
        <v>2</v>
      </c>
      <c r="J2162" s="4">
        <v>45699</v>
      </c>
      <c r="K2162" s="180">
        <v>45705</v>
      </c>
      <c r="L2162" s="4"/>
      <c r="M2162" s="44"/>
      <c r="N2162" s="44" t="str">
        <f>IFERROR(K2162 + VALUE(LEFT(L2162, FIND(" ", L2162) - 1)), "")</f>
        <v/>
      </c>
      <c r="O2162" s="3">
        <f>IF(_xlfn.DAYS(K2162,J2162)&lt;0, "Aguardando OC", _xlfn.DAYS(K2162,J2162))</f>
        <v>6</v>
      </c>
      <c r="P2162" s="14">
        <v>391956</v>
      </c>
      <c r="Q2162" s="169">
        <v>1127334</v>
      </c>
      <c r="R2162" s="14">
        <v>164321</v>
      </c>
      <c r="S2162" s="42">
        <v>119</v>
      </c>
      <c r="T2162" s="150" t="s">
        <v>557</v>
      </c>
      <c r="U2162" s="21">
        <v>348.38</v>
      </c>
      <c r="V2162" s="2">
        <v>12397</v>
      </c>
      <c r="W2162" s="43" t="str">
        <f>IFERROR(VLOOKUP(V2162, Fornecedores!A:C, 3, FALSE), "")</f>
        <v xml:space="preserve">UNIMIL INDÚSTRIA </v>
      </c>
      <c r="X2162" s="43" t="str">
        <f>IFERROR(VLOOKUP(V2162, Fornecedores!A:E, 5, FALSE), "")</f>
        <v>Piracicaba</v>
      </c>
      <c r="Y2162" s="43" t="str">
        <f>IFERROR(VLOOKUP(V2162, Fornecedores!A:F, 6, FALSE), "")</f>
        <v>SP</v>
      </c>
      <c r="Z2162" s="14" t="str">
        <f>IF(H2162=0, "Pedido entregue!", "Pendente")</f>
        <v>Pedido entregue!</v>
      </c>
      <c r="AA2162" s="74">
        <v>1</v>
      </c>
      <c r="AB2162" s="58" t="str">
        <f>IF(Z2162="Pedido Entregue!", IF(AA2162=1, "Retirado do Almoxarifado", IF(AA2162=2, "Material devolvido", "Aguardando retirada")), IF(Z2162="Pendente", "Entrega pendente", ""))</f>
        <v>Retirado do Almoxarifado</v>
      </c>
      <c r="AC2162" s="18">
        <v>1</v>
      </c>
      <c r="AD2162" s="18">
        <f>AC2162/SUMIF($P:$P,P2162,$AC:$AC)</f>
        <v>1</v>
      </c>
      <c r="AE2162" s="18">
        <f>IF(R2162=0,0,AC2162/SUMIF($R:$R,R2162,$AC:$AC))</f>
        <v>0.16666666666666666</v>
      </c>
      <c r="AF2162" s="18">
        <f>IF(R2162=0,1,0)</f>
        <v>0</v>
      </c>
      <c r="AG2162" s="18">
        <f>IF(R2162=0,#REF!-J2162,0)</f>
        <v>0</v>
      </c>
      <c r="AH2162" t="str">
        <f>TEXT(J2162,"MMMM")</f>
        <v>fevereiro</v>
      </c>
    </row>
    <row r="2163" spans="1:34" ht="12.75" hidden="1" customHeight="1" x14ac:dyDescent="0.25">
      <c r="A2163" s="90" t="str">
        <f>IF(C2163="Oficina Diversos","Oficina Geral",
IF(ISNUMBER(FIND("Estoque - Colhedoras",C2163)),"Colhedoras",IF(ISNUMBER(FIND("Caldeiraria",C2163)),"Caldeiraria",IF(ISNUMBER(FIND("Borracharia",C2163)),"Borracharia",IF(ISNUMBER(FIND("Lubrificação",C2163)),"Lubrificação",
IF(ISNUMBER(FIND("Estoque - Carregadeiras",C2163)),"Carregadeiras",IF(ISNUMBER(FIND("Estoque - Veic. Leves",C2163)),"Veic. Leves",
IF(ISNUMBER(FIND("Estoque - Caminhões",C2163)),"Caminhões",IF(ISNUMBER(FIND("Estoque - Transbordos",C2163)),"Transbordos",
IF(ISNUMBER(FIND("Estoque - Tratores",C2163)),"Tratores",
IF(ISNUMBER(FIND("Estoque - Máquinas pesadas",C2163)),"Máquinas pesadas",
IF(ISNUMBER(FIND("Estoque - Reboques",C2163)),"Reboques",
IF(C2163="Estoque","Estoque",
IF(AND(ISNUMBER(C2163),C2163&gt;1000,C2163&lt;2000),"Caminhões",
IF(AND(ISNUMBER(C2163),C2163&gt;2000,C2163&lt;3000),"Tratores",
IF(AND(ISNUMBER(C2163),C2163&gt;3000,C2163&lt;4000),"Carregadeiras",
IF(AND(ISNUMBER(C2163),C2163&gt;4000,C2163&lt;5000),"Máquinas pesadas",
IF(AND(ISNUMBER(C2163),C2163&gt;5000,C2163&lt;6000),"Colhedoras",
IF(AND(ISNUMBER(C2163),C2163&gt;7000,C2163&lt;8000),"Irrigação",
IF(AND(ISNUMBER(C2163),C2163&gt;8000,C2163&lt;9000),"Reboques",IF(AND(ISNUMBER(C2163),C2163&gt;0,C2163&lt;1000),"Veic. Leves","")))))))))))))))))))))</f>
        <v>Colhedoras</v>
      </c>
      <c r="B2163" s="72"/>
      <c r="C2163" s="2">
        <v>5005</v>
      </c>
      <c r="D2163" s="2">
        <v>89045</v>
      </c>
      <c r="E2163" s="3" t="s">
        <v>681</v>
      </c>
      <c r="F2163" s="14" t="str">
        <f>IF(ISBLANK(K2163), "Apenas Solicitação", "Tem OC")</f>
        <v>Tem OC</v>
      </c>
      <c r="G2163" s="2">
        <v>2</v>
      </c>
      <c r="H2163" s="37">
        <f>G2163-I2163</f>
        <v>0</v>
      </c>
      <c r="I2163" s="38">
        <v>2</v>
      </c>
      <c r="J2163" s="4">
        <v>45699</v>
      </c>
      <c r="K2163" s="180">
        <v>45705</v>
      </c>
      <c r="L2163" s="4"/>
      <c r="M2163" s="44"/>
      <c r="N2163" s="44" t="str">
        <f>IFERROR(K2163 + VALUE(LEFT(L2163, FIND(" ", L2163) - 1)), "")</f>
        <v/>
      </c>
      <c r="O2163" s="3">
        <f>IF(_xlfn.DAYS(K2163,J2163)&lt;0, "Aguardando OC", _xlfn.DAYS(K2163,J2163))</f>
        <v>6</v>
      </c>
      <c r="P2163" s="14">
        <v>391980</v>
      </c>
      <c r="Q2163" s="169">
        <v>1127334</v>
      </c>
      <c r="R2163" s="14">
        <v>164319</v>
      </c>
      <c r="S2163" s="42">
        <v>119</v>
      </c>
      <c r="T2163" s="150" t="s">
        <v>557</v>
      </c>
      <c r="U2163" s="21">
        <v>64.08</v>
      </c>
      <c r="V2163" s="2">
        <v>14644</v>
      </c>
      <c r="W2163" s="43" t="str">
        <f>IFERROR(VLOOKUP(V2163, Fornecedores!A:C, 3, FALSE), "")</f>
        <v xml:space="preserve">GEOMAQ </v>
      </c>
      <c r="X2163" s="43" t="str">
        <f>IFERROR(VLOOKUP(V2163, Fornecedores!A:E, 5, FALSE), "")</f>
        <v>São José do Rio Preto</v>
      </c>
      <c r="Y2163" s="43" t="str">
        <f>IFERROR(VLOOKUP(V2163, Fornecedores!A:F, 6, FALSE), "")</f>
        <v>SP</v>
      </c>
      <c r="Z2163" s="14" t="str">
        <f>IF(H2163=0, "Pedido entregue!", "Pendente")</f>
        <v>Pedido entregue!</v>
      </c>
      <c r="AA2163" s="74">
        <v>1</v>
      </c>
      <c r="AB2163" s="58" t="str">
        <f>IF(Z2163="Pedido Entregue!", IF(AA2163=1, "Retirado do Almoxarifado", IF(AA2163=2, "Material devolvido", "Aguardando retirada")), IF(Z2163="Pendente", "Entrega pendente", ""))</f>
        <v>Retirado do Almoxarifado</v>
      </c>
      <c r="AC2163" s="18">
        <v>1</v>
      </c>
      <c r="AD2163" s="18">
        <f>AC2163/SUMIF($P:$P,P2163,$AC:$AC)</f>
        <v>1</v>
      </c>
      <c r="AE2163" s="18">
        <f>IF(R2163=0,0,AC2163/SUMIF($R:$R,R2163,$AC:$AC))</f>
        <v>0.33333333333333331</v>
      </c>
      <c r="AF2163" s="18">
        <f>IF(R2163=0,1,0)</f>
        <v>0</v>
      </c>
      <c r="AG2163" s="18">
        <f>IF(R2163=0,#REF!-J2163,0)</f>
        <v>0</v>
      </c>
      <c r="AH2163" t="str">
        <f>TEXT(J2163,"MMMM")</f>
        <v>fevereiro</v>
      </c>
    </row>
    <row r="2164" spans="1:34" ht="12.75" hidden="1" customHeight="1" x14ac:dyDescent="0.25">
      <c r="A2164" s="90" t="str">
        <f>IF(C2164="Oficina Diversos","Oficina Geral",
IF(ISNUMBER(FIND("Estoque - Colhedoras",C2164)),"Colhedoras",IF(ISNUMBER(FIND("Caldeiraria",C2164)),"Caldeiraria",IF(ISNUMBER(FIND("Borracharia",C2164)),"Borracharia",IF(ISNUMBER(FIND("Lubrificação",C2164)),"Lubrificação",
IF(ISNUMBER(FIND("Estoque - Carregadeiras",C2164)),"Carregadeiras",IF(ISNUMBER(FIND("Estoque - Veic. Leves",C2164)),"Veic. Leves",
IF(ISNUMBER(FIND("Estoque - Caminhões",C2164)),"Caminhões",IF(ISNUMBER(FIND("Estoque - Transbordos",C2164)),"Transbordos",
IF(ISNUMBER(FIND("Estoque - Tratores",C2164)),"Tratores",
IF(ISNUMBER(FIND("Estoque - Máquinas pesadas",C2164)),"Máquinas pesadas",
IF(ISNUMBER(FIND("Estoque - Reboques",C2164)),"Reboques",
IF(C2164="Estoque","Estoque",
IF(AND(ISNUMBER(C2164),C2164&gt;1000,C2164&lt;2000),"Caminhões",
IF(AND(ISNUMBER(C2164),C2164&gt;2000,C2164&lt;3000),"Tratores",
IF(AND(ISNUMBER(C2164),C2164&gt;3000,C2164&lt;4000),"Carregadeiras",
IF(AND(ISNUMBER(C2164),C2164&gt;4000,C2164&lt;5000),"Máquinas pesadas",
IF(AND(ISNUMBER(C2164),C2164&gt;5000,C2164&lt;6000),"Colhedoras",
IF(AND(ISNUMBER(C2164),C2164&gt;7000,C2164&lt;8000),"Irrigação",
IF(AND(ISNUMBER(C2164),C2164&gt;8000,C2164&lt;9000),"Reboques",IF(AND(ISNUMBER(C2164),C2164&gt;0,C2164&lt;1000),"Veic. Leves","")))))))))))))))))))))</f>
        <v>Colhedoras</v>
      </c>
      <c r="B2164" s="72"/>
      <c r="C2164" s="2">
        <v>5005</v>
      </c>
      <c r="D2164" s="2">
        <v>89055</v>
      </c>
      <c r="E2164" s="3" t="s">
        <v>682</v>
      </c>
      <c r="F2164" s="14" t="str">
        <f>IF(ISBLANK(K2164), "Apenas Solicitação", "Tem OC")</f>
        <v>Tem OC</v>
      </c>
      <c r="G2164" s="2">
        <v>2</v>
      </c>
      <c r="H2164" s="37">
        <f>G2164-I2164</f>
        <v>0</v>
      </c>
      <c r="I2164" s="38">
        <v>2</v>
      </c>
      <c r="J2164" s="4">
        <v>45699</v>
      </c>
      <c r="K2164" s="180">
        <v>45705</v>
      </c>
      <c r="L2164" s="4"/>
      <c r="M2164" s="44"/>
      <c r="N2164" s="44" t="str">
        <f>IFERROR(K2164 + VALUE(LEFT(L2164, FIND(" ", L2164) - 1)), "")</f>
        <v/>
      </c>
      <c r="O2164" s="3">
        <f>IF(_xlfn.DAYS(K2164,J2164)&lt;0, "Aguardando OC", _xlfn.DAYS(K2164,J2164))</f>
        <v>6</v>
      </c>
      <c r="P2164" s="14">
        <v>391981</v>
      </c>
      <c r="Q2164" s="169">
        <v>1127334</v>
      </c>
      <c r="R2164" s="14">
        <v>164321</v>
      </c>
      <c r="S2164" s="42">
        <v>119</v>
      </c>
      <c r="T2164" s="150" t="s">
        <v>557</v>
      </c>
      <c r="U2164" s="21">
        <v>430.25869999999998</v>
      </c>
      <c r="V2164" s="2">
        <v>12397</v>
      </c>
      <c r="W2164" s="43" t="str">
        <f>IFERROR(VLOOKUP(V2164, Fornecedores!A:C, 3, FALSE), "")</f>
        <v xml:space="preserve">UNIMIL INDÚSTRIA </v>
      </c>
      <c r="X2164" s="43" t="str">
        <f>IFERROR(VLOOKUP(V2164, Fornecedores!A:E, 5, FALSE), "")</f>
        <v>Piracicaba</v>
      </c>
      <c r="Y2164" s="43" t="str">
        <f>IFERROR(VLOOKUP(V2164, Fornecedores!A:F, 6, FALSE), "")</f>
        <v>SP</v>
      </c>
      <c r="Z2164" s="14" t="str">
        <f>IF(H2164=0, "Pedido entregue!", "Pendente")</f>
        <v>Pedido entregue!</v>
      </c>
      <c r="AA2164" s="74">
        <v>1</v>
      </c>
      <c r="AB2164" s="58" t="str">
        <f>IF(Z2164="Pedido Entregue!", IF(AA2164=1, "Retirado do Almoxarifado", IF(AA2164=2, "Material devolvido", "Aguardando retirada")), IF(Z2164="Pendente", "Entrega pendente", ""))</f>
        <v>Retirado do Almoxarifado</v>
      </c>
      <c r="AC2164" s="18">
        <v>1</v>
      </c>
      <c r="AD2164" s="18">
        <f>AC2164/SUMIF($P:$P,P2164,$AC:$AC)</f>
        <v>1</v>
      </c>
      <c r="AE2164" s="18">
        <f>IF(R2164=0,0,AC2164/SUMIF($R:$R,R2164,$AC:$AC))</f>
        <v>0.16666666666666666</v>
      </c>
      <c r="AF2164" s="18">
        <f>IF(R2164=0,1,0)</f>
        <v>0</v>
      </c>
      <c r="AG2164" s="18">
        <f>IF(R2164=0,#REF!-J2164,0)</f>
        <v>0</v>
      </c>
      <c r="AH2164" t="str">
        <f>TEXT(J2164,"MMMM")</f>
        <v>fevereiro</v>
      </c>
    </row>
    <row r="2165" spans="1:34" ht="12.75" hidden="1" customHeight="1" x14ac:dyDescent="0.25">
      <c r="A2165" s="90" t="str">
        <f>IF(C2165="Oficina Diversos","Oficina Geral",
IF(ISNUMBER(FIND("Estoque - Colhedoras",C2165)),"Colhedoras",IF(ISNUMBER(FIND("Caldeiraria",C2165)),"Caldeiraria",IF(ISNUMBER(FIND("Borracharia",C2165)),"Borracharia",IF(ISNUMBER(FIND("Lubrificação",C2165)),"Lubrificação",
IF(ISNUMBER(FIND("Estoque - Carregadeiras",C2165)),"Carregadeiras",IF(ISNUMBER(FIND("Estoque - Veic. Leves",C2165)),"Veic. Leves",
IF(ISNUMBER(FIND("Estoque - Caminhões",C2165)),"Caminhões",IF(ISNUMBER(FIND("Estoque - Transbordos",C2165)),"Transbordos",
IF(ISNUMBER(FIND("Estoque - Tratores",C2165)),"Tratores",
IF(ISNUMBER(FIND("Estoque - Máquinas pesadas",C2165)),"Máquinas pesadas",
IF(ISNUMBER(FIND("Estoque - Reboques",C2165)),"Reboques",
IF(C2165="Estoque","Estoque",
IF(AND(ISNUMBER(C2165),C2165&gt;1000,C2165&lt;2000),"Caminhões",
IF(AND(ISNUMBER(C2165),C2165&gt;2000,C2165&lt;3000),"Tratores",
IF(AND(ISNUMBER(C2165),C2165&gt;3000,C2165&lt;4000),"Carregadeiras",
IF(AND(ISNUMBER(C2165),C2165&gt;4000,C2165&lt;5000),"Máquinas pesadas",
IF(AND(ISNUMBER(C2165),C2165&gt;5000,C2165&lt;6000),"Colhedoras",
IF(AND(ISNUMBER(C2165),C2165&gt;7000,C2165&lt;8000),"Irrigação",
IF(AND(ISNUMBER(C2165),C2165&gt;8000,C2165&lt;9000),"Reboques",IF(AND(ISNUMBER(C2165),C2165&gt;0,C2165&lt;1000),"Veic. Leves","")))))))))))))))))))))</f>
        <v>Colhedoras</v>
      </c>
      <c r="B2165" s="72"/>
      <c r="C2165" s="2">
        <v>5005</v>
      </c>
      <c r="D2165" s="2">
        <v>89057</v>
      </c>
      <c r="E2165" s="10" t="s">
        <v>547</v>
      </c>
      <c r="F2165" s="14" t="str">
        <f>IF(ISBLANK(K2165), "Apenas Solicitação", "Tem OC")</f>
        <v>Tem OC</v>
      </c>
      <c r="G2165" s="2">
        <v>2</v>
      </c>
      <c r="H2165" s="37">
        <f>G2165-I2165</f>
        <v>0</v>
      </c>
      <c r="I2165" s="38">
        <v>2</v>
      </c>
      <c r="J2165" s="4">
        <v>45699</v>
      </c>
      <c r="K2165" s="180">
        <v>45705</v>
      </c>
      <c r="L2165" s="4"/>
      <c r="M2165" s="44"/>
      <c r="N2165" s="44" t="str">
        <f>IFERROR(K2165 + VALUE(LEFT(L2165, FIND(" ", L2165) - 1)), "")</f>
        <v/>
      </c>
      <c r="O2165" s="3">
        <f>IF(_xlfn.DAYS(K2165,J2165)&lt;0, "Aguardando OC", _xlfn.DAYS(K2165,J2165))</f>
        <v>6</v>
      </c>
      <c r="P2165" s="14">
        <v>391965</v>
      </c>
      <c r="Q2165" s="169">
        <v>1127334</v>
      </c>
      <c r="R2165" s="14">
        <v>164321</v>
      </c>
      <c r="S2165" s="42">
        <v>119</v>
      </c>
      <c r="T2165" s="150" t="s">
        <v>557</v>
      </c>
      <c r="U2165" s="21">
        <v>103.62</v>
      </c>
      <c r="V2165" s="2">
        <v>12397</v>
      </c>
      <c r="W2165" s="43" t="str">
        <f>IFERROR(VLOOKUP(V2165, Fornecedores!A:C, 3, FALSE), "")</f>
        <v xml:space="preserve">UNIMIL INDÚSTRIA </v>
      </c>
      <c r="X2165" s="43" t="str">
        <f>IFERROR(VLOOKUP(V2165, Fornecedores!A:E, 5, FALSE), "")</f>
        <v>Piracicaba</v>
      </c>
      <c r="Y2165" s="43" t="str">
        <f>IFERROR(VLOOKUP(V2165, Fornecedores!A:F, 6, FALSE), "")</f>
        <v>SP</v>
      </c>
      <c r="Z2165" s="14" t="str">
        <f>IF(H2165=0, "Pedido entregue!", "Pendente")</f>
        <v>Pedido entregue!</v>
      </c>
      <c r="AA2165" s="74">
        <v>1</v>
      </c>
      <c r="AB2165" s="58" t="str">
        <f>IF(Z2165="Pedido Entregue!", IF(AA2165=1, "Retirado do Almoxarifado", IF(AA2165=2, "Material devolvido", "Aguardando retirada")), IF(Z2165="Pendente", "Entrega pendente", ""))</f>
        <v>Retirado do Almoxarifado</v>
      </c>
      <c r="AC2165" s="18">
        <v>1</v>
      </c>
      <c r="AD2165" s="18">
        <f>AC2165/SUMIF($P:$P,P2165,$AC:$AC)</f>
        <v>1</v>
      </c>
      <c r="AE2165" s="18">
        <f>IF(R2165=0,0,AC2165/SUMIF($R:$R,R2165,$AC:$AC))</f>
        <v>0.16666666666666666</v>
      </c>
      <c r="AF2165" s="18">
        <f>IF(R2165=0,1,0)</f>
        <v>0</v>
      </c>
      <c r="AG2165" s="18">
        <f>IF(R2165=0,#REF!-J2165,0)</f>
        <v>0</v>
      </c>
      <c r="AH2165" t="str">
        <f>TEXT(J2165,"MMMM")</f>
        <v>fevereiro</v>
      </c>
    </row>
    <row r="2166" spans="1:34" ht="12.75" hidden="1" customHeight="1" x14ac:dyDescent="0.25">
      <c r="A2166" s="90" t="str">
        <f>IF(C2166="Oficina Diversos","Oficina Geral",
IF(ISNUMBER(FIND("Estoque - Colhedoras",C2166)),"Colhedoras",IF(ISNUMBER(FIND("Caldeiraria",C2166)),"Caldeiraria",IF(ISNUMBER(FIND("Borracharia",C2166)),"Borracharia",IF(ISNUMBER(FIND("Lubrificação",C2166)),"Lubrificação",
IF(ISNUMBER(FIND("Estoque - Carregadeiras",C2166)),"Carregadeiras",IF(ISNUMBER(FIND("Estoque - Veic. Leves",C2166)),"Veic. Leves",
IF(ISNUMBER(FIND("Estoque - Caminhões",C2166)),"Caminhões",IF(ISNUMBER(FIND("Estoque - Transbordos",C2166)),"Transbordos",
IF(ISNUMBER(FIND("Estoque - Tratores",C2166)),"Tratores",
IF(ISNUMBER(FIND("Estoque - Máquinas pesadas",C2166)),"Máquinas pesadas",
IF(ISNUMBER(FIND("Estoque - Reboques",C2166)),"Reboques",
IF(C2166="Estoque","Estoque",
IF(AND(ISNUMBER(C2166),C2166&gt;1000,C2166&lt;2000),"Caminhões",
IF(AND(ISNUMBER(C2166),C2166&gt;2000,C2166&lt;3000),"Tratores",
IF(AND(ISNUMBER(C2166),C2166&gt;3000,C2166&lt;4000),"Carregadeiras",
IF(AND(ISNUMBER(C2166),C2166&gt;4000,C2166&lt;5000),"Máquinas pesadas",
IF(AND(ISNUMBER(C2166),C2166&gt;5000,C2166&lt;6000),"Colhedoras",
IF(AND(ISNUMBER(C2166),C2166&gt;7000,C2166&lt;8000),"Irrigação",
IF(AND(ISNUMBER(C2166),C2166&gt;8000,C2166&lt;9000),"Reboques",IF(AND(ISNUMBER(C2166),C2166&gt;0,C2166&lt;1000),"Veic. Leves","")))))))))))))))))))))</f>
        <v>Tratores</v>
      </c>
      <c r="B2166" s="72"/>
      <c r="C2166" s="2">
        <v>2030</v>
      </c>
      <c r="D2166" s="2">
        <v>89062</v>
      </c>
      <c r="E2166" s="10" t="s">
        <v>626</v>
      </c>
      <c r="F2166" s="14" t="str">
        <f>IF(ISBLANK(K2166), "Apenas Solicitação", "Tem OC")</f>
        <v>Tem OC</v>
      </c>
      <c r="G2166" s="2">
        <v>1</v>
      </c>
      <c r="H2166" s="37">
        <f>G2166-I2166</f>
        <v>0</v>
      </c>
      <c r="I2166" s="38">
        <v>1</v>
      </c>
      <c r="J2166" s="4">
        <v>45699</v>
      </c>
      <c r="K2166" s="180">
        <v>45705</v>
      </c>
      <c r="L2166" s="4"/>
      <c r="M2166" s="44"/>
      <c r="N2166" s="44" t="str">
        <f>IFERROR(K2166 + VALUE(LEFT(L2166, FIND(" ", L2166) - 1)), "")</f>
        <v/>
      </c>
      <c r="O2166" s="3">
        <f>IF(_xlfn.DAYS(K2166,J2166)&lt;0, "Aguardando OC", _xlfn.DAYS(K2166,J2166))</f>
        <v>6</v>
      </c>
      <c r="P2166" s="14">
        <v>392058</v>
      </c>
      <c r="Q2166" s="169">
        <v>1127366</v>
      </c>
      <c r="R2166" s="14">
        <v>164322</v>
      </c>
      <c r="S2166" s="2">
        <v>696</v>
      </c>
      <c r="T2166" s="135" t="s">
        <v>77</v>
      </c>
      <c r="U2166" s="21">
        <v>174.46</v>
      </c>
      <c r="V2166" s="2">
        <v>3465</v>
      </c>
      <c r="W2166" s="43" t="str">
        <f>IFERROR(VLOOKUP(V2166, Fornecedores!A:C, 3, FALSE), "")</f>
        <v>MAQNELSON AGRICOLA L</v>
      </c>
      <c r="X2166" s="43" t="str">
        <f>IFERROR(VLOOKUP(V2166, Fornecedores!A:E, 5, FALSE), "")</f>
        <v>Itumbiara</v>
      </c>
      <c r="Y2166" s="43" t="str">
        <f>IFERROR(VLOOKUP(V2166, Fornecedores!A:F, 6, FALSE), "")</f>
        <v>GO</v>
      </c>
      <c r="Z2166" s="14" t="str">
        <f>IF(H2166=0, "Pedido entregue!", "Pendente")</f>
        <v>Pedido entregue!</v>
      </c>
      <c r="AA2166" s="74">
        <v>1</v>
      </c>
      <c r="AB2166" s="58" t="str">
        <f>IF(Z2166="Pedido Entregue!", IF(AA2166=1, "Retirado do Almoxarifado", IF(AA2166=2, "Material devolvido", "Aguardando retirada")), IF(Z2166="Pendente", "Entrega pendente", ""))</f>
        <v>Retirado do Almoxarifado</v>
      </c>
      <c r="AC2166" s="18">
        <v>1</v>
      </c>
      <c r="AD2166" s="18">
        <f>AC2166/SUMIF($P:$P,P2166,$AC:$AC)</f>
        <v>1</v>
      </c>
      <c r="AE2166" s="18">
        <f>IF(R2166=0,0,AC2166/SUMIF($R:$R,R2166,$AC:$AC))</f>
        <v>3.2258064516129031E-2</v>
      </c>
      <c r="AF2166" s="18">
        <f>IF(R2166=0,1,0)</f>
        <v>0</v>
      </c>
      <c r="AG2166" s="18">
        <f>IF(R2166=0,#REF!-J2166,0)</f>
        <v>0</v>
      </c>
      <c r="AH2166" t="str">
        <f>TEXT(J2166,"MMMM")</f>
        <v>fevereiro</v>
      </c>
    </row>
    <row r="2167" spans="1:34" ht="12.75" hidden="1" customHeight="1" x14ac:dyDescent="0.25">
      <c r="A2167" s="90" t="str">
        <f>IF(C2167="Oficina Diversos","Oficina Geral",
IF(ISNUMBER(FIND("Estoque - Colhedoras",C2167)),"Colhedoras",IF(ISNUMBER(FIND("Caldeiraria",C2167)),"Caldeiraria",IF(ISNUMBER(FIND("Borracharia",C2167)),"Borracharia",IF(ISNUMBER(FIND("Lubrificação",C2167)),"Lubrificação",
IF(ISNUMBER(FIND("Estoque - Carregadeiras",C2167)),"Carregadeiras",IF(ISNUMBER(FIND("Estoque - Veic. Leves",C2167)),"Veic. Leves",
IF(ISNUMBER(FIND("Estoque - Caminhões",C2167)),"Caminhões",IF(ISNUMBER(FIND("Estoque - Transbordos",C2167)),"Transbordos",
IF(ISNUMBER(FIND("Estoque - Tratores",C2167)),"Tratores",
IF(ISNUMBER(FIND("Estoque - Máquinas pesadas",C2167)),"Máquinas pesadas",
IF(ISNUMBER(FIND("Estoque - Reboques",C2167)),"Reboques",
IF(C2167="Estoque","Estoque",
IF(AND(ISNUMBER(C2167),C2167&gt;1000,C2167&lt;2000),"Caminhões",
IF(AND(ISNUMBER(C2167),C2167&gt;2000,C2167&lt;3000),"Tratores",
IF(AND(ISNUMBER(C2167),C2167&gt;3000,C2167&lt;4000),"Carregadeiras",
IF(AND(ISNUMBER(C2167),C2167&gt;4000,C2167&lt;5000),"Máquinas pesadas",
IF(AND(ISNUMBER(C2167),C2167&gt;5000,C2167&lt;6000),"Colhedoras",
IF(AND(ISNUMBER(C2167),C2167&gt;7000,C2167&lt;8000),"Irrigação",
IF(AND(ISNUMBER(C2167),C2167&gt;8000,C2167&lt;9000),"Reboques",IF(AND(ISNUMBER(C2167),C2167&gt;0,C2167&lt;1000),"Veic. Leves","")))))))))))))))))))))</f>
        <v>Colhedoras</v>
      </c>
      <c r="B2167" s="72"/>
      <c r="C2167" s="2">
        <v>5005</v>
      </c>
      <c r="D2167" s="2">
        <v>89071</v>
      </c>
      <c r="E2167" s="3" t="s">
        <v>683</v>
      </c>
      <c r="F2167" s="14" t="str">
        <f>IF(ISBLANK(K2167), "Apenas Solicitação", "Tem OC")</f>
        <v>Tem OC</v>
      </c>
      <c r="G2167" s="2">
        <v>80</v>
      </c>
      <c r="H2167" s="37">
        <f>G2167-I2167</f>
        <v>0</v>
      </c>
      <c r="I2167" s="38">
        <v>80</v>
      </c>
      <c r="J2167" s="4">
        <v>45699</v>
      </c>
      <c r="K2167" s="180">
        <v>45705</v>
      </c>
      <c r="L2167" s="4"/>
      <c r="M2167" s="44"/>
      <c r="N2167" s="44" t="str">
        <f>IFERROR(K2167 + VALUE(LEFT(L2167, FIND(" ", L2167) - 1)), "")</f>
        <v/>
      </c>
      <c r="O2167" s="3">
        <f>IF(_xlfn.DAYS(K2167,J2167)&lt;0, "Aguardando OC", _xlfn.DAYS(K2167,J2167))</f>
        <v>6</v>
      </c>
      <c r="P2167" s="14">
        <v>391983</v>
      </c>
      <c r="Q2167" s="169">
        <v>1127334</v>
      </c>
      <c r="R2167" s="14">
        <v>164320</v>
      </c>
      <c r="S2167" s="42">
        <v>119</v>
      </c>
      <c r="T2167" s="150" t="s">
        <v>557</v>
      </c>
      <c r="U2167" s="21">
        <v>80</v>
      </c>
      <c r="V2167" s="2">
        <v>13891</v>
      </c>
      <c r="W2167" s="43" t="str">
        <f>IFERROR(VLOOKUP(V2167, Fornecedores!A:C, 3, FALSE), "")</f>
        <v xml:space="preserve">TORCANE PEÇAS </v>
      </c>
      <c r="X2167" s="43" t="str">
        <f>IFERROR(VLOOKUP(V2167, Fornecedores!A:E, 5, FALSE), "")</f>
        <v>Piracicaba</v>
      </c>
      <c r="Y2167" s="43" t="str">
        <f>IFERROR(VLOOKUP(V2167, Fornecedores!A:F, 6, FALSE), "")</f>
        <v>SP</v>
      </c>
      <c r="Z2167" s="14" t="str">
        <f>IF(H2167=0, "Pedido entregue!", "Pendente")</f>
        <v>Pedido entregue!</v>
      </c>
      <c r="AA2167" s="74">
        <v>1</v>
      </c>
      <c r="AB2167" s="58" t="str">
        <f>IF(Z2167="Pedido Entregue!", IF(AA2167=1, "Retirado do Almoxarifado", IF(AA2167=2, "Material devolvido", "Aguardando retirada")), IF(Z2167="Pendente", "Entrega pendente", ""))</f>
        <v>Retirado do Almoxarifado</v>
      </c>
      <c r="AC2167" s="18">
        <v>1</v>
      </c>
      <c r="AD2167" s="18">
        <f>AC2167/SUMIF($P:$P,P2167,$AC:$AC)</f>
        <v>1</v>
      </c>
      <c r="AE2167" s="18">
        <f>IF(R2167=0,0,AC2167/SUMIF($R:$R,R2167,$AC:$AC))</f>
        <v>0.14285714285714285</v>
      </c>
      <c r="AF2167" s="18">
        <f>IF(R2167=0,1,0)</f>
        <v>0</v>
      </c>
      <c r="AG2167" s="18">
        <f>IF(R2167=0,#REF!-J2167,0)</f>
        <v>0</v>
      </c>
      <c r="AH2167" t="str">
        <f>TEXT(J2167,"MMMM")</f>
        <v>fevereiro</v>
      </c>
    </row>
    <row r="2168" spans="1:34" ht="12.75" hidden="1" customHeight="1" x14ac:dyDescent="0.25">
      <c r="A2168" s="90" t="str">
        <f>IF(C2168="Oficina Diversos","Oficina Geral",
IF(ISNUMBER(FIND("Estoque - Colhedoras",C2168)),"Colhedoras",IF(ISNUMBER(FIND("Caldeiraria",C2168)),"Caldeiraria",IF(ISNUMBER(FIND("Borracharia",C2168)),"Borracharia",IF(ISNUMBER(FIND("Lubrificação",C2168)),"Lubrificação",
IF(ISNUMBER(FIND("Estoque - Carregadeiras",C2168)),"Carregadeiras",IF(ISNUMBER(FIND("Estoque - Veic. Leves",C2168)),"Veic. Leves",
IF(ISNUMBER(FIND("Estoque - Caminhões",C2168)),"Caminhões",IF(ISNUMBER(FIND("Estoque - Transbordos",C2168)),"Transbordos",
IF(ISNUMBER(FIND("Estoque - Tratores",C2168)),"Tratores",
IF(ISNUMBER(FIND("Estoque - Máquinas pesadas",C2168)),"Máquinas pesadas",
IF(ISNUMBER(FIND("Estoque - Reboques",C2168)),"Reboques",
IF(C2168="Estoque","Estoque",
IF(AND(ISNUMBER(C2168),C2168&gt;1000,C2168&lt;2000),"Caminhões",
IF(AND(ISNUMBER(C2168),C2168&gt;2000,C2168&lt;3000),"Tratores",
IF(AND(ISNUMBER(C2168),C2168&gt;3000,C2168&lt;4000),"Carregadeiras",
IF(AND(ISNUMBER(C2168),C2168&gt;4000,C2168&lt;5000),"Máquinas pesadas",
IF(AND(ISNUMBER(C2168),C2168&gt;5000,C2168&lt;6000),"Colhedoras",
IF(AND(ISNUMBER(C2168),C2168&gt;7000,C2168&lt;8000),"Irrigação",
IF(AND(ISNUMBER(C2168),C2168&gt;8000,C2168&lt;9000),"Reboques",IF(AND(ISNUMBER(C2168),C2168&gt;0,C2168&lt;1000),"Veic. Leves","")))))))))))))))))))))</f>
        <v>Colhedoras</v>
      </c>
      <c r="B2168" s="72"/>
      <c r="C2168" s="2">
        <v>5005</v>
      </c>
      <c r="D2168" s="2">
        <v>89072</v>
      </c>
      <c r="E2168" s="3" t="s">
        <v>684</v>
      </c>
      <c r="F2168" s="14" t="str">
        <f>IF(ISBLANK(K2168), "Apenas Solicitação", "Tem OC")</f>
        <v>Tem OC</v>
      </c>
      <c r="G2168" s="2">
        <v>90</v>
      </c>
      <c r="H2168" s="37">
        <f>G2168-I2168</f>
        <v>0</v>
      </c>
      <c r="I2168" s="38">
        <v>90</v>
      </c>
      <c r="J2168" s="4">
        <v>45699</v>
      </c>
      <c r="K2168" s="180">
        <v>45705</v>
      </c>
      <c r="L2168" s="4"/>
      <c r="M2168" s="44"/>
      <c r="N2168" s="44" t="str">
        <f>IFERROR(K2168 + VALUE(LEFT(L2168, FIND(" ", L2168) - 1)), "")</f>
        <v/>
      </c>
      <c r="O2168" s="3">
        <f>IF(_xlfn.DAYS(K2168,J2168)&lt;0, "Aguardando OC", _xlfn.DAYS(K2168,J2168))</f>
        <v>6</v>
      </c>
      <c r="P2168" s="14">
        <v>391984</v>
      </c>
      <c r="Q2168" s="169">
        <v>1127334</v>
      </c>
      <c r="R2168" s="14">
        <v>164320</v>
      </c>
      <c r="S2168" s="42">
        <v>119</v>
      </c>
      <c r="T2168" s="150" t="s">
        <v>557</v>
      </c>
      <c r="U2168" s="21">
        <v>54</v>
      </c>
      <c r="V2168" s="2">
        <v>13891</v>
      </c>
      <c r="W2168" s="43" t="str">
        <f>IFERROR(VLOOKUP(V2168, Fornecedores!A:C, 3, FALSE), "")</f>
        <v xml:space="preserve">TORCANE PEÇAS </v>
      </c>
      <c r="X2168" s="43" t="str">
        <f>IFERROR(VLOOKUP(V2168, Fornecedores!A:E, 5, FALSE), "")</f>
        <v>Piracicaba</v>
      </c>
      <c r="Y2168" s="43" t="str">
        <f>IFERROR(VLOOKUP(V2168, Fornecedores!A:F, 6, FALSE), "")</f>
        <v>SP</v>
      </c>
      <c r="Z2168" s="14" t="str">
        <f>IF(H2168=0, "Pedido entregue!", "Pendente")</f>
        <v>Pedido entregue!</v>
      </c>
      <c r="AA2168" s="74">
        <v>1</v>
      </c>
      <c r="AB2168" s="58" t="str">
        <f>IF(Z2168="Pedido Entregue!", IF(AA2168=1, "Retirado do Almoxarifado", IF(AA2168=2, "Material devolvido", "Aguardando retirada")), IF(Z2168="Pendente", "Entrega pendente", ""))</f>
        <v>Retirado do Almoxarifado</v>
      </c>
      <c r="AC2168" s="18">
        <v>1</v>
      </c>
      <c r="AD2168" s="18">
        <f>AC2168/SUMIF($P:$P,P2168,$AC:$AC)</f>
        <v>1</v>
      </c>
      <c r="AE2168" s="18">
        <f>IF(R2168=0,0,AC2168/SUMIF($R:$R,R2168,$AC:$AC))</f>
        <v>0.14285714285714285</v>
      </c>
      <c r="AF2168" s="18">
        <f>IF(R2168=0,1,0)</f>
        <v>0</v>
      </c>
      <c r="AG2168" s="18">
        <f>IF(R2168=0,#REF!-J2168,0)</f>
        <v>0</v>
      </c>
      <c r="AH2168" t="str">
        <f>TEXT(J2168,"MMMM")</f>
        <v>fevereiro</v>
      </c>
    </row>
    <row r="2169" spans="1:34" ht="12.75" hidden="1" customHeight="1" x14ac:dyDescent="0.25">
      <c r="A2169" s="90" t="str">
        <f>IF(C2169="Oficina Diversos","Oficina Geral",
IF(ISNUMBER(FIND("Estoque - Colhedoras",C2169)),"Colhedoras",IF(ISNUMBER(FIND("Caldeiraria",C2169)),"Caldeiraria",IF(ISNUMBER(FIND("Borracharia",C2169)),"Borracharia",IF(ISNUMBER(FIND("Lubrificação",C2169)),"Lubrificação",
IF(ISNUMBER(FIND("Estoque - Carregadeiras",C2169)),"Carregadeiras",IF(ISNUMBER(FIND("Estoque - Veic. Leves",C2169)),"Veic. Leves",
IF(ISNUMBER(FIND("Estoque - Caminhões",C2169)),"Caminhões",IF(ISNUMBER(FIND("Estoque - Transbordos",C2169)),"Transbordos",
IF(ISNUMBER(FIND("Estoque - Tratores",C2169)),"Tratores",
IF(ISNUMBER(FIND("Estoque - Máquinas pesadas",C2169)),"Máquinas pesadas",
IF(ISNUMBER(FIND("Estoque - Reboques",C2169)),"Reboques",
IF(C2169="Estoque","Estoque",
IF(AND(ISNUMBER(C2169),C2169&gt;1000,C2169&lt;2000),"Caminhões",
IF(AND(ISNUMBER(C2169),C2169&gt;2000,C2169&lt;3000),"Tratores",
IF(AND(ISNUMBER(C2169),C2169&gt;3000,C2169&lt;4000),"Carregadeiras",
IF(AND(ISNUMBER(C2169),C2169&gt;4000,C2169&lt;5000),"Máquinas pesadas",
IF(AND(ISNUMBER(C2169),C2169&gt;5000,C2169&lt;6000),"Colhedoras",
IF(AND(ISNUMBER(C2169),C2169&gt;7000,C2169&lt;8000),"Irrigação",
IF(AND(ISNUMBER(C2169),C2169&gt;8000,C2169&lt;9000),"Reboques",IF(AND(ISNUMBER(C2169),C2169&gt;0,C2169&lt;1000),"Veic. Leves","")))))))))))))))))))))</f>
        <v>Colhedoras</v>
      </c>
      <c r="B2169" s="72"/>
      <c r="C2169" s="2">
        <v>5005</v>
      </c>
      <c r="D2169" s="2">
        <v>89073</v>
      </c>
      <c r="E2169" s="3" t="s">
        <v>685</v>
      </c>
      <c r="F2169" s="14" t="str">
        <f>IF(ISBLANK(K2169), "Apenas Solicitação", "Tem OC")</f>
        <v>Tem OC</v>
      </c>
      <c r="G2169" s="2">
        <v>2</v>
      </c>
      <c r="H2169" s="37">
        <f>G2169-I2169</f>
        <v>0</v>
      </c>
      <c r="I2169" s="38">
        <v>2</v>
      </c>
      <c r="J2169" s="4">
        <v>45699</v>
      </c>
      <c r="K2169" s="180">
        <v>45705</v>
      </c>
      <c r="L2169" s="4"/>
      <c r="M2169" s="44"/>
      <c r="N2169" s="44" t="str">
        <f>IFERROR(K2169 + VALUE(LEFT(L2169, FIND(" ", L2169) - 1)), "")</f>
        <v/>
      </c>
      <c r="O2169" s="3">
        <f>IF(_xlfn.DAYS(K2169,J2169)&lt;0, "Aguardando OC", _xlfn.DAYS(K2169,J2169))</f>
        <v>6</v>
      </c>
      <c r="P2169" s="14">
        <v>391985</v>
      </c>
      <c r="Q2169" s="169">
        <v>1127334</v>
      </c>
      <c r="R2169" s="14">
        <v>164319</v>
      </c>
      <c r="S2169" s="42">
        <v>119</v>
      </c>
      <c r="T2169" s="150" t="s">
        <v>557</v>
      </c>
      <c r="U2169" s="21">
        <v>13.5</v>
      </c>
      <c r="V2169" s="2">
        <v>14644</v>
      </c>
      <c r="W2169" s="43" t="str">
        <f>IFERROR(VLOOKUP(V2169, Fornecedores!A:C, 3, FALSE), "")</f>
        <v xml:space="preserve">GEOMAQ </v>
      </c>
      <c r="X2169" s="43" t="str">
        <f>IFERROR(VLOOKUP(V2169, Fornecedores!A:E, 5, FALSE), "")</f>
        <v>São José do Rio Preto</v>
      </c>
      <c r="Y2169" s="43" t="str">
        <f>IFERROR(VLOOKUP(V2169, Fornecedores!A:F, 6, FALSE), "")</f>
        <v>SP</v>
      </c>
      <c r="Z2169" s="14" t="str">
        <f>IF(H2169=0, "Pedido entregue!", "Pendente")</f>
        <v>Pedido entregue!</v>
      </c>
      <c r="AA2169" s="74">
        <v>1</v>
      </c>
      <c r="AB2169" s="58" t="str">
        <f>IF(Z2169="Pedido Entregue!", IF(AA2169=1, "Retirado do Almoxarifado", IF(AA2169=2, "Material devolvido", "Aguardando retirada")), IF(Z2169="Pendente", "Entrega pendente", ""))</f>
        <v>Retirado do Almoxarifado</v>
      </c>
      <c r="AC2169" s="18">
        <v>1</v>
      </c>
      <c r="AD2169" s="18">
        <f>AC2169/SUMIF($P:$P,P2169,$AC:$AC)</f>
        <v>1</v>
      </c>
      <c r="AE2169" s="18">
        <f>IF(R2169=0,0,AC2169/SUMIF($R:$R,R2169,$AC:$AC))</f>
        <v>0.33333333333333331</v>
      </c>
      <c r="AF2169" s="18">
        <f>IF(R2169=0,1,0)</f>
        <v>0</v>
      </c>
      <c r="AG2169" s="18">
        <f>IF(R2169=0,#REF!-J2169,0)</f>
        <v>0</v>
      </c>
      <c r="AH2169" t="str">
        <f>TEXT(J2169,"MMMM")</f>
        <v>fevereiro</v>
      </c>
    </row>
    <row r="2170" spans="1:34" ht="12.75" customHeight="1" x14ac:dyDescent="0.25">
      <c r="A2170" s="90" t="str">
        <f>IF(C2170="Oficina Diversos","Oficina Geral",
IF(ISNUMBER(FIND("Estoque - Colhedoras",C2170)),"Colhedoras",IF(ISNUMBER(FIND("Caldeiraria",C2170)),"Caldeiraria",IF(ISNUMBER(FIND("Borracharia",C2170)),"Borracharia",IF(ISNUMBER(FIND("Lubrificação",C2170)),"Lubrificação",
IF(ISNUMBER(FIND("Estoque - Carregadeiras",C2170)),"Carregadeiras",IF(ISNUMBER(FIND("Estoque - Veic. Leves",C2170)),"Veic. Leves",
IF(ISNUMBER(FIND("Estoque - Caminhões",C2170)),"Caminhões",IF(ISNUMBER(FIND("Estoque - Transbordos",C2170)),"Transbordos",
IF(ISNUMBER(FIND("Estoque - Tratores",C2170)),"Tratores",
IF(ISNUMBER(FIND("Estoque - Máquinas pesadas",C2170)),"Máquinas pesadas",
IF(ISNUMBER(FIND("Estoque - Reboques",C2170)),"Reboques",
IF(C2170="Estoque","Estoque",
IF(AND(ISNUMBER(C2170),C2170&gt;1000,C2170&lt;2000),"Caminhões",
IF(AND(ISNUMBER(C2170),C2170&gt;2000,C2170&lt;3000),"Tratores",
IF(AND(ISNUMBER(C2170),C2170&gt;3000,C2170&lt;4000),"Carregadeiras",
IF(AND(ISNUMBER(C2170),C2170&gt;4000,C2170&lt;5000),"Máquinas pesadas",
IF(AND(ISNUMBER(C2170),C2170&gt;5000,C2170&lt;6000),"Colhedoras",
IF(AND(ISNUMBER(C2170),C2170&gt;7000,C2170&lt;8000),"Irrigação",
IF(AND(ISNUMBER(C2170),C2170&gt;8000,C2170&lt;9000),"Reboques",IF(AND(ISNUMBER(C2170),C2170&gt;0,C2170&lt;1000),"Veic. Leves","")))))))))))))))))))))</f>
        <v>Estoque</v>
      </c>
      <c r="C2170" s="171" t="s">
        <v>20692</v>
      </c>
      <c r="D2170" s="170">
        <v>89074</v>
      </c>
      <c r="E2170" s="173" t="s">
        <v>25968</v>
      </c>
      <c r="F2170" s="101" t="str">
        <f>IF(ISBLANK(K2170), "Apenas Solicitação", "Tem OC")</f>
        <v>Apenas Solicitação</v>
      </c>
      <c r="G2170" s="170">
        <v>836</v>
      </c>
      <c r="H2170" s="102">
        <f>G2170-I2170</f>
        <v>836</v>
      </c>
      <c r="I2170" s="103"/>
      <c r="J2170" s="174">
        <v>45847</v>
      </c>
      <c r="K2170" s="201"/>
      <c r="L2170" s="173"/>
      <c r="M2170" s="104" t="str">
        <f ca="1">IF(OR(N2170="", N2170=0), "", IF(N2170&gt;TODAY(), "No prazo", "Atrasado"))</f>
        <v/>
      </c>
      <c r="N2170" s="104" t="str">
        <f>IFERROR(K2170 + VALUE(LEFT(L2170, FIND(" ", L2170) - 1)), "")</f>
        <v/>
      </c>
      <c r="O2170" s="105" t="str">
        <f>IF(_xlfn.DAYS(K2170,J2170)&lt;0, "Aguardando OC", _xlfn.DAYS(K2170,J2170))</f>
        <v>Aguardando OC</v>
      </c>
      <c r="P2170" s="201">
        <v>411006</v>
      </c>
      <c r="Q2170" s="12"/>
      <c r="R2170" s="201">
        <v>0</v>
      </c>
      <c r="S2170" s="2">
        <v>221</v>
      </c>
      <c r="T2170" s="135" t="s">
        <v>1029</v>
      </c>
      <c r="U2170" s="170">
        <v>30.1</v>
      </c>
      <c r="V2170" s="170"/>
      <c r="W2170" s="105" t="str">
        <f>IFERROR(VLOOKUP(V2170, Fornecedores!A:C, 3, FALSE), "")</f>
        <v/>
      </c>
      <c r="X2170" s="105" t="str">
        <f>IFERROR(VLOOKUP(V2170, Fornecedores!A:E, 5, FALSE), "")</f>
        <v/>
      </c>
      <c r="Y2170" s="105" t="str">
        <f>IFERROR(VLOOKUP(V2170, Fornecedores!A:F, 6, FALSE), "")</f>
        <v/>
      </c>
      <c r="Z2170" s="101" t="str">
        <f>IF(H2170=0, "Pedido entregue!", "Pendente")</f>
        <v>Pendente</v>
      </c>
      <c r="AB2170" s="132" t="str">
        <f>IF(Z2170="Pedido Entregue!", IF(AA2170=1, "Retirado do Almoxarifado", IF(AA2170=2, "Material devolvido", "Aguardando retirada")), IF(Z2170="Pendente", "Entrega pendente", ""))</f>
        <v>Entrega pendente</v>
      </c>
      <c r="AC2170" s="18">
        <v>1</v>
      </c>
      <c r="AD2170" s="18">
        <f>AC2170/SUMIF($P:$P,P2170,$AC:$AC)</f>
        <v>1</v>
      </c>
      <c r="AE2170" s="18">
        <f>IF(R2170=0,0,AC2170/SUMIF($R:$R,R2170,$AC:$AC))</f>
        <v>0</v>
      </c>
      <c r="AF2170" s="18">
        <f>IF(R2170=0,1,0)</f>
        <v>1</v>
      </c>
      <c r="AH2170" t="str">
        <f>TEXT(J2170,"MMMM")</f>
        <v>julho</v>
      </c>
    </row>
    <row r="2171" spans="1:34" ht="12.75" hidden="1" customHeight="1" x14ac:dyDescent="0.25">
      <c r="A2171" s="90" t="str">
        <f>IF(C2171="Oficina Diversos","Oficina Geral",
IF(ISNUMBER(FIND("Estoque - Colhedoras",C2171)),"Colhedoras",IF(ISNUMBER(FIND("Caldeiraria",C2171)),"Caldeiraria",IF(ISNUMBER(FIND("Borracharia",C2171)),"Borracharia",IF(ISNUMBER(FIND("Lubrificação",C2171)),"Lubrificação",
IF(ISNUMBER(FIND("Estoque - Carregadeiras",C2171)),"Carregadeiras",IF(ISNUMBER(FIND("Estoque - Veic. Leves",C2171)),"Veic. Leves",
IF(ISNUMBER(FIND("Estoque - Caminhões",C2171)),"Caminhões",IF(ISNUMBER(FIND("Estoque - Transbordos",C2171)),"Transbordos",
IF(ISNUMBER(FIND("Estoque - Tratores",C2171)),"Tratores",
IF(ISNUMBER(FIND("Estoque - Máquinas pesadas",C2171)),"Máquinas pesadas",
IF(ISNUMBER(FIND("Estoque - Reboques",C2171)),"Reboques",
IF(C2171="Estoque","Estoque",
IF(AND(ISNUMBER(C2171),C2171&gt;1000,C2171&lt;2000),"Caminhões",
IF(AND(ISNUMBER(C2171),C2171&gt;2000,C2171&lt;3000),"Tratores",
IF(AND(ISNUMBER(C2171),C2171&gt;3000,C2171&lt;4000),"Carregadeiras",
IF(AND(ISNUMBER(C2171),C2171&gt;4000,C2171&lt;5000),"Máquinas pesadas",
IF(AND(ISNUMBER(C2171),C2171&gt;5000,C2171&lt;6000),"Colhedoras",
IF(AND(ISNUMBER(C2171),C2171&gt;7000,C2171&lt;8000),"Irrigação",
IF(AND(ISNUMBER(C2171),C2171&gt;8000,C2171&lt;9000),"Reboques",IF(AND(ISNUMBER(C2171),C2171&gt;0,C2171&lt;1000),"Veic. Leves","")))))))))))))))))))))</f>
        <v>Tratores</v>
      </c>
      <c r="B2171" s="72"/>
      <c r="C2171" s="2">
        <v>2028</v>
      </c>
      <c r="D2171" s="2">
        <v>89076</v>
      </c>
      <c r="E2171" s="10" t="s">
        <v>594</v>
      </c>
      <c r="F2171" s="14" t="str">
        <f>IF(ISBLANK(K2171), "Apenas Solicitação", "Tem OC")</f>
        <v>Tem OC</v>
      </c>
      <c r="G2171" s="2">
        <v>1</v>
      </c>
      <c r="H2171" s="37">
        <f>G2171-I2171</f>
        <v>0</v>
      </c>
      <c r="I2171" s="38">
        <v>1</v>
      </c>
      <c r="J2171" s="4">
        <v>45699</v>
      </c>
      <c r="K2171" s="180">
        <v>45703</v>
      </c>
      <c r="L2171" s="4"/>
      <c r="M2171" s="44"/>
      <c r="N2171" s="44" t="str">
        <f>IFERROR(K2171 + VALUE(LEFT(L2171, FIND(" ", L2171) - 1)), "")</f>
        <v/>
      </c>
      <c r="O2171" s="3">
        <f>IF(_xlfn.DAYS(K2171,J2171)&lt;0, "Aguardando OC", _xlfn.DAYS(K2171,J2171))</f>
        <v>4</v>
      </c>
      <c r="P2171" s="14">
        <v>392092</v>
      </c>
      <c r="Q2171" s="169">
        <v>1127420</v>
      </c>
      <c r="R2171" s="14">
        <v>164266</v>
      </c>
      <c r="S2171" s="2">
        <v>695</v>
      </c>
      <c r="T2171" s="135" t="s">
        <v>136</v>
      </c>
      <c r="U2171" s="21">
        <v>238</v>
      </c>
      <c r="V2171" s="2">
        <v>12396</v>
      </c>
      <c r="W2171" s="43" t="str">
        <f>IFERROR(VLOOKUP(V2171, Fornecedores!A:C, 3, FALSE), "")</f>
        <v>IMPÉRIO COLHEITADEIRA</v>
      </c>
      <c r="X2171" s="43" t="str">
        <f>IFERROR(VLOOKUP(V2171, Fornecedores!A:E, 5, FALSE), "")</f>
        <v>Ribeirão Preto</v>
      </c>
      <c r="Y2171" s="43" t="str">
        <f>IFERROR(VLOOKUP(V2171, Fornecedores!A:F, 6, FALSE), "")</f>
        <v>SP</v>
      </c>
      <c r="Z2171" s="14" t="str">
        <f>IF(H2171=0, "Pedido entregue!", "Pendente")</f>
        <v>Pedido entregue!</v>
      </c>
      <c r="AA2171" s="74"/>
      <c r="AB2171" s="58" t="str">
        <f>IF(Z2171="Pedido Entregue!", IF(AA2171=1, "Retirado do Almoxarifado", IF(AA2171=2, "Material devolvido", "Aguardando retirada")), IF(Z2171="Pendente", "Entrega pendente", ""))</f>
        <v>Aguardando retirada</v>
      </c>
      <c r="AC2171" s="18">
        <v>1</v>
      </c>
      <c r="AD2171" s="18">
        <f>AC2171/SUMIF($P:$P,P2171,$AC:$AC)</f>
        <v>1</v>
      </c>
      <c r="AE2171" s="18">
        <f>IF(R2171=0,0,AC2171/SUMIF($R:$R,R2171,$AC:$AC))</f>
        <v>0.5</v>
      </c>
      <c r="AF2171" s="18">
        <f>IF(R2171=0,1,0)</f>
        <v>0</v>
      </c>
      <c r="AG2171" s="18">
        <f>IF(R2171=0,#REF!-J2171,0)</f>
        <v>0</v>
      </c>
      <c r="AH2171" t="str">
        <f>TEXT(J2171,"MMMM")</f>
        <v>fevereiro</v>
      </c>
    </row>
    <row r="2172" spans="1:34" ht="12.75" hidden="1" customHeight="1" x14ac:dyDescent="0.25">
      <c r="A2172" s="90" t="str">
        <f>IF(C2172="Oficina Diversos","Oficina Geral",
IF(ISNUMBER(FIND("Estoque - Colhedoras",C2172)),"Colhedoras",IF(ISNUMBER(FIND("Caldeiraria",C2172)),"Caldeiraria",IF(ISNUMBER(FIND("Borracharia",C2172)),"Borracharia",IF(ISNUMBER(FIND("Lubrificação",C2172)),"Lubrificação",
IF(ISNUMBER(FIND("Estoque - Carregadeiras",C2172)),"Carregadeiras",IF(ISNUMBER(FIND("Estoque - Veic. Leves",C2172)),"Veic. Leves",
IF(ISNUMBER(FIND("Estoque - Caminhões",C2172)),"Caminhões",IF(ISNUMBER(FIND("Estoque - Transbordos",C2172)),"Transbordos",
IF(ISNUMBER(FIND("Estoque - Tratores",C2172)),"Tratores",
IF(ISNUMBER(FIND("Estoque - Máquinas pesadas",C2172)),"Máquinas pesadas",
IF(ISNUMBER(FIND("Estoque - Reboques",C2172)),"Reboques",
IF(C2172="Estoque","Estoque",
IF(AND(ISNUMBER(C2172),C2172&gt;1000,C2172&lt;2000),"Caminhões",
IF(AND(ISNUMBER(C2172),C2172&gt;2000,C2172&lt;3000),"Tratores",
IF(AND(ISNUMBER(C2172),C2172&gt;3000,C2172&lt;4000),"Carregadeiras",
IF(AND(ISNUMBER(C2172),C2172&gt;4000,C2172&lt;5000),"Máquinas pesadas",
IF(AND(ISNUMBER(C2172),C2172&gt;5000,C2172&lt;6000),"Colhedoras",
IF(AND(ISNUMBER(C2172),C2172&gt;7000,C2172&lt;8000),"Irrigação",
IF(AND(ISNUMBER(C2172),C2172&gt;8000,C2172&lt;9000),"Reboques",IF(AND(ISNUMBER(C2172),C2172&gt;0,C2172&lt;1000),"Veic. Leves","")))))))))))))))))))))</f>
        <v>Colhedoras</v>
      </c>
      <c r="B2172" s="72"/>
      <c r="C2172" s="2">
        <v>5004</v>
      </c>
      <c r="D2172" s="2">
        <v>89077</v>
      </c>
      <c r="E2172" s="3" t="s">
        <v>706</v>
      </c>
      <c r="F2172" s="14" t="str">
        <f>IF(ISBLANK(K2172), "Apenas Solicitação", "Tem OC")</f>
        <v>Tem OC</v>
      </c>
      <c r="G2172" s="2">
        <v>2</v>
      </c>
      <c r="H2172" s="37">
        <f>G2172-I2172</f>
        <v>0</v>
      </c>
      <c r="I2172" s="38">
        <v>2</v>
      </c>
      <c r="J2172" s="4">
        <v>45699</v>
      </c>
      <c r="K2172" s="180">
        <v>45716</v>
      </c>
      <c r="L2172" s="4"/>
      <c r="M2172" s="44"/>
      <c r="N2172" s="44" t="str">
        <f>IFERROR(K2172 + VALUE(LEFT(L2172, FIND(" ", L2172) - 1)), "")</f>
        <v/>
      </c>
      <c r="O2172" s="3">
        <f>IF(_xlfn.DAYS(K2172,J2172)&lt;0, "Aguardando OC", _xlfn.DAYS(K2172,J2172))</f>
        <v>17</v>
      </c>
      <c r="P2172" s="14">
        <v>390816</v>
      </c>
      <c r="Q2172" s="169">
        <v>1127480</v>
      </c>
      <c r="R2172" s="14">
        <v>164848</v>
      </c>
      <c r="S2172" s="42">
        <v>119</v>
      </c>
      <c r="T2172" s="150" t="s">
        <v>557</v>
      </c>
      <c r="U2172" s="21">
        <v>6351.3585999999996</v>
      </c>
      <c r="V2172" s="2">
        <v>12397</v>
      </c>
      <c r="W2172" s="43" t="str">
        <f>IFERROR(VLOOKUP(V2172, Fornecedores!A:C, 3, FALSE), "")</f>
        <v xml:space="preserve">UNIMIL INDÚSTRIA </v>
      </c>
      <c r="X2172" s="43" t="str">
        <f>IFERROR(VLOOKUP(V2172, Fornecedores!A:E, 5, FALSE), "")</f>
        <v>Piracicaba</v>
      </c>
      <c r="Y2172" s="43" t="str">
        <f>IFERROR(VLOOKUP(V2172, Fornecedores!A:F, 6, FALSE), "")</f>
        <v>SP</v>
      </c>
      <c r="Z2172" s="14" t="str">
        <f>IF(H2172=0, "Pedido entregue!", "Pendente")</f>
        <v>Pedido entregue!</v>
      </c>
      <c r="AA2172" s="74">
        <v>1</v>
      </c>
      <c r="AB2172" s="58" t="str">
        <f>IF(Z2172="Pedido Entregue!", IF(AA2172=1, "Retirado do Almoxarifado", IF(AA2172=2, "Material devolvido", "Aguardando retirada")), IF(Z2172="Pendente", "Entrega pendente", ""))</f>
        <v>Retirado do Almoxarifado</v>
      </c>
      <c r="AC2172" s="18">
        <v>1</v>
      </c>
      <c r="AD2172" s="18">
        <f>AC2172/SUMIF($P:$P,P2172,$AC:$AC)</f>
        <v>1</v>
      </c>
      <c r="AE2172" s="18">
        <f>IF(R2172=0,0,AC2172/SUMIF($R:$R,R2172,$AC:$AC))</f>
        <v>1</v>
      </c>
      <c r="AF2172" s="18">
        <f>IF(R2172=0,1,0)</f>
        <v>0</v>
      </c>
      <c r="AG2172" s="18">
        <f>IF(R2172=0,#REF!-J2172,0)</f>
        <v>0</v>
      </c>
      <c r="AH2172" t="str">
        <f>TEXT(J2172,"MMMM")</f>
        <v>fevereiro</v>
      </c>
    </row>
    <row r="2173" spans="1:34" ht="12.75" hidden="1" customHeight="1" x14ac:dyDescent="0.25">
      <c r="A2173" s="90" t="str">
        <f>IF(C2173="Oficina Diversos","Oficina Geral",
IF(ISNUMBER(FIND("Estoque - Colhedoras",C2173)),"Colhedoras",IF(ISNUMBER(FIND("Caldeiraria",C2173)),"Caldeiraria",IF(ISNUMBER(FIND("Borracharia",C2173)),"Borracharia",IF(ISNUMBER(FIND("Lubrificação",C2173)),"Lubrificação",
IF(ISNUMBER(FIND("Estoque - Carregadeiras",C2173)),"Carregadeiras",IF(ISNUMBER(FIND("Estoque - Veic. Leves",C2173)),"Veic. Leves",
IF(ISNUMBER(FIND("Estoque - Caminhões",C2173)),"Caminhões",IF(ISNUMBER(FIND("Estoque - Transbordos",C2173)),"Transbordos",
IF(ISNUMBER(FIND("Estoque - Tratores",C2173)),"Tratores",
IF(ISNUMBER(FIND("Estoque - Máquinas pesadas",C2173)),"Máquinas pesadas",
IF(ISNUMBER(FIND("Estoque - Reboques",C2173)),"Reboques",
IF(C2173="Estoque","Estoque",
IF(AND(ISNUMBER(C2173),C2173&gt;1000,C2173&lt;2000),"Caminhões",
IF(AND(ISNUMBER(C2173),C2173&gt;2000,C2173&lt;3000),"Tratores",
IF(AND(ISNUMBER(C2173),C2173&gt;3000,C2173&lt;4000),"Carregadeiras",
IF(AND(ISNUMBER(C2173),C2173&gt;4000,C2173&lt;5000),"Máquinas pesadas",
IF(AND(ISNUMBER(C2173),C2173&gt;5000,C2173&lt;6000),"Colhedoras",
IF(AND(ISNUMBER(C2173),C2173&gt;7000,C2173&lt;8000),"Irrigação",
IF(AND(ISNUMBER(C2173),C2173&gt;8000,C2173&lt;9000),"Reboques",IF(AND(ISNUMBER(C2173),C2173&gt;0,C2173&lt;1000),"Veic. Leves","")))))))))))))))))))))</f>
        <v>Colhedoras</v>
      </c>
      <c r="B2173" s="72"/>
      <c r="C2173" s="2">
        <v>5004</v>
      </c>
      <c r="D2173" s="2">
        <v>89079</v>
      </c>
      <c r="E2173" s="3" t="s">
        <v>709</v>
      </c>
      <c r="F2173" s="14" t="str">
        <f>IF(ISBLANK(K2173), "Apenas Solicitação", "Tem OC")</f>
        <v>Tem OC</v>
      </c>
      <c r="G2173" s="2">
        <v>100</v>
      </c>
      <c r="H2173" s="37">
        <f>G2173-I2173</f>
        <v>0</v>
      </c>
      <c r="I2173" s="38">
        <v>100</v>
      </c>
      <c r="J2173" s="4">
        <v>45699</v>
      </c>
      <c r="K2173" s="180">
        <v>45714</v>
      </c>
      <c r="L2173" s="4"/>
      <c r="M2173" s="44"/>
      <c r="N2173" s="44" t="str">
        <f>IFERROR(K2173 + VALUE(LEFT(L2173, FIND(" ", L2173) - 1)), "")</f>
        <v/>
      </c>
      <c r="O2173" s="3">
        <f>IF(_xlfn.DAYS(K2173,J2173)&lt;0, "Aguardando OC", _xlfn.DAYS(K2173,J2173))</f>
        <v>15</v>
      </c>
      <c r="P2173" s="14">
        <v>390819</v>
      </c>
      <c r="Q2173" s="169">
        <v>1127480</v>
      </c>
      <c r="R2173" s="14">
        <v>164695</v>
      </c>
      <c r="S2173" s="42">
        <v>119</v>
      </c>
      <c r="T2173" s="150" t="s">
        <v>557</v>
      </c>
      <c r="U2173" s="21">
        <v>80</v>
      </c>
      <c r="V2173" s="2">
        <v>13891</v>
      </c>
      <c r="W2173" s="43" t="str">
        <f>IFERROR(VLOOKUP(V2173, Fornecedores!A:C, 3, FALSE), "")</f>
        <v xml:space="preserve">TORCANE PEÇAS </v>
      </c>
      <c r="X2173" s="43" t="str">
        <f>IFERROR(VLOOKUP(V2173, Fornecedores!A:E, 5, FALSE), "")</f>
        <v>Piracicaba</v>
      </c>
      <c r="Y2173" s="43" t="str">
        <f>IFERROR(VLOOKUP(V2173, Fornecedores!A:F, 6, FALSE), "")</f>
        <v>SP</v>
      </c>
      <c r="Z2173" s="14" t="str">
        <f>IF(H2173=0, "Pedido entregue!", "Pendente")</f>
        <v>Pedido entregue!</v>
      </c>
      <c r="AA2173" s="74">
        <v>1</v>
      </c>
      <c r="AB2173" s="58" t="str">
        <f>IF(Z2173="Pedido Entregue!", IF(AA2173=1, "Retirado do Almoxarifado", IF(AA2173=2, "Material devolvido", "Aguardando retirada")), IF(Z2173="Pendente", "Entrega pendente", ""))</f>
        <v>Retirado do Almoxarifado</v>
      </c>
      <c r="AC2173" s="18">
        <v>1</v>
      </c>
      <c r="AD2173" s="18">
        <f>AC2173/SUMIF($P:$P,P2173,$AC:$AC)</f>
        <v>1</v>
      </c>
      <c r="AE2173" s="18">
        <f>IF(R2173=0,0,AC2173/SUMIF($R:$R,R2173,$AC:$AC))</f>
        <v>1</v>
      </c>
      <c r="AF2173" s="18">
        <f>IF(R2173=0,1,0)</f>
        <v>0</v>
      </c>
      <c r="AG2173" s="18">
        <f>IF(R2173=0,#REF!-J2173,0)</f>
        <v>0</v>
      </c>
      <c r="AH2173" t="str">
        <f>TEXT(J2173,"MMMM")</f>
        <v>fevereiro</v>
      </c>
    </row>
    <row r="2174" spans="1:34" ht="12.75" hidden="1" customHeight="1" x14ac:dyDescent="0.25">
      <c r="A2174" s="90" t="str">
        <f>IF(C2174="Oficina Diversos","Oficina Geral",
IF(ISNUMBER(FIND("Estoque - Colhedoras",C2174)),"Colhedoras",IF(ISNUMBER(FIND("Caldeiraria",C2174)),"Caldeiraria",IF(ISNUMBER(FIND("Borracharia",C2174)),"Borracharia",IF(ISNUMBER(FIND("Lubrificação",C2174)),"Lubrificação",
IF(ISNUMBER(FIND("Estoque - Carregadeiras",C2174)),"Carregadeiras",IF(ISNUMBER(FIND("Estoque - Veic. Leves",C2174)),"Veic. Leves",
IF(ISNUMBER(FIND("Estoque - Caminhões",C2174)),"Caminhões",IF(ISNUMBER(FIND("Estoque - Transbordos",C2174)),"Transbordos",
IF(ISNUMBER(FIND("Estoque - Tratores",C2174)),"Tratores",
IF(ISNUMBER(FIND("Estoque - Máquinas pesadas",C2174)),"Máquinas pesadas",
IF(ISNUMBER(FIND("Estoque - Reboques",C2174)),"Reboques",
IF(C2174="Estoque","Estoque",
IF(AND(ISNUMBER(C2174),C2174&gt;1000,C2174&lt;2000),"Caminhões",
IF(AND(ISNUMBER(C2174),C2174&gt;2000,C2174&lt;3000),"Tratores",
IF(AND(ISNUMBER(C2174),C2174&gt;3000,C2174&lt;4000),"Carregadeiras",
IF(AND(ISNUMBER(C2174),C2174&gt;4000,C2174&lt;5000),"Máquinas pesadas",
IF(AND(ISNUMBER(C2174),C2174&gt;5000,C2174&lt;6000),"Colhedoras",
IF(AND(ISNUMBER(C2174),C2174&gt;7000,C2174&lt;8000),"Irrigação",
IF(AND(ISNUMBER(C2174),C2174&gt;8000,C2174&lt;9000),"Reboques",IF(AND(ISNUMBER(C2174),C2174&gt;0,C2174&lt;1000),"Veic. Leves","")))))))))))))))))))))</f>
        <v>Colhedoras</v>
      </c>
      <c r="B2174" s="72"/>
      <c r="C2174" s="2">
        <v>5003</v>
      </c>
      <c r="D2174" s="2">
        <v>89079</v>
      </c>
      <c r="E2174" s="10" t="s">
        <v>525</v>
      </c>
      <c r="F2174" s="14" t="str">
        <f>IF(ISBLANK(K2174), "Apenas Solicitação", "Tem OC")</f>
        <v>Tem OC</v>
      </c>
      <c r="G2174" s="2">
        <v>100</v>
      </c>
      <c r="H2174" s="37">
        <f>G2174-I2174</f>
        <v>0</v>
      </c>
      <c r="I2174" s="38">
        <v>100</v>
      </c>
      <c r="J2174" s="4">
        <v>45707</v>
      </c>
      <c r="K2174" s="180">
        <v>45726</v>
      </c>
      <c r="L2174" s="4"/>
      <c r="M2174" s="44" t="str">
        <f ca="1">IF(OR(N2174="", N2174=0), "", IF(N2174&gt;TODAY(), "No prazo", "Atrasado"))</f>
        <v/>
      </c>
      <c r="N2174" s="44" t="str">
        <f>IFERROR(K2174 + VALUE(LEFT(L2174, FIND(" ", L2174) - 1)), "")</f>
        <v/>
      </c>
      <c r="O2174" s="3">
        <f>IF(_xlfn.DAYS(K2174,J2174)&lt;0, "Aguardando OC", _xlfn.DAYS(K2174,J2174))</f>
        <v>19</v>
      </c>
      <c r="P2174" s="14">
        <v>393387</v>
      </c>
      <c r="Q2174" s="169">
        <v>1130169</v>
      </c>
      <c r="R2174" s="14">
        <v>165031</v>
      </c>
      <c r="S2174" s="2">
        <v>119</v>
      </c>
      <c r="T2174" s="135" t="s">
        <v>557</v>
      </c>
      <c r="U2174" s="21">
        <v>30</v>
      </c>
      <c r="V2174" s="2">
        <v>14644</v>
      </c>
      <c r="W2174" s="43" t="str">
        <f>IFERROR(VLOOKUP(V2174, Fornecedores!A:C, 3, FALSE), "")</f>
        <v xml:space="preserve">GEOMAQ </v>
      </c>
      <c r="X2174" s="43" t="str">
        <f>IFERROR(VLOOKUP(V2174, Fornecedores!A:E, 5, FALSE), "")</f>
        <v>São José do Rio Preto</v>
      </c>
      <c r="Y2174" s="43" t="str">
        <f>IFERROR(VLOOKUP(V2174, Fornecedores!A:F, 6, FALSE), "")</f>
        <v>SP</v>
      </c>
      <c r="Z2174" s="14" t="str">
        <f>IF(H2174=0, "Pedido entregue!", "Pendente")</f>
        <v>Pedido entregue!</v>
      </c>
      <c r="AA2174" s="74"/>
      <c r="AB2174" s="58" t="str">
        <f>IF(Z2174="Pedido Entregue!", IF(AA2174=1, "Retirado do Almoxarifado", IF(AA2174=2, "Material devolvido", "Aguardando retirada")), IF(Z2174="Pendente", "Entrega pendente", ""))</f>
        <v>Aguardando retirada</v>
      </c>
      <c r="AC2174" s="18">
        <v>1</v>
      </c>
      <c r="AD2174" s="18">
        <f>AC2174/SUMIF($P:$P,P2174,$AC:$AC)</f>
        <v>1</v>
      </c>
      <c r="AE2174" s="18">
        <f>IF(R2174=0,0,AC2174/SUMIF($R:$R,R2174,$AC:$AC))</f>
        <v>0.1</v>
      </c>
      <c r="AF2174" s="18">
        <f>IF(R2174=0,1,0)</f>
        <v>0</v>
      </c>
      <c r="AG2174" s="18">
        <f>IF(R2174=0,#REF!-J2174,0)</f>
        <v>0</v>
      </c>
      <c r="AH2174" t="str">
        <f>TEXT(J2174,"MMMM")</f>
        <v>fevereiro</v>
      </c>
    </row>
    <row r="2175" spans="1:34" ht="12.75" hidden="1" customHeight="1" x14ac:dyDescent="0.25">
      <c r="A2175" s="90" t="str">
        <f>IF(C2175="Oficina Diversos","Oficina Geral",
IF(ISNUMBER(FIND("Estoque - Colhedoras",C2175)),"Colhedoras",IF(ISNUMBER(FIND("Caldeiraria",C2175)),"Caldeiraria",IF(ISNUMBER(FIND("Borracharia",C2175)),"Borracharia",IF(ISNUMBER(FIND("Lubrificação",C2175)),"Lubrificação",
IF(ISNUMBER(FIND("Estoque - Carregadeiras",C2175)),"Carregadeiras",IF(ISNUMBER(FIND("Estoque - Veic. Leves",C2175)),"Veic. Leves",
IF(ISNUMBER(FIND("Estoque - Caminhões",C2175)),"Caminhões",IF(ISNUMBER(FIND("Estoque - Transbordos",C2175)),"Transbordos",
IF(ISNUMBER(FIND("Estoque - Tratores",C2175)),"Tratores",
IF(ISNUMBER(FIND("Estoque - Máquinas pesadas",C2175)),"Máquinas pesadas",
IF(ISNUMBER(FIND("Estoque - Reboques",C2175)),"Reboques",
IF(C2175="Estoque","Estoque",
IF(AND(ISNUMBER(C2175),C2175&gt;1000,C2175&lt;2000),"Caminhões",
IF(AND(ISNUMBER(C2175),C2175&gt;2000,C2175&lt;3000),"Tratores",
IF(AND(ISNUMBER(C2175),C2175&gt;3000,C2175&lt;4000),"Carregadeiras",
IF(AND(ISNUMBER(C2175),C2175&gt;4000,C2175&lt;5000),"Máquinas pesadas",
IF(AND(ISNUMBER(C2175),C2175&gt;5000,C2175&lt;6000),"Colhedoras",
IF(AND(ISNUMBER(C2175),C2175&gt;7000,C2175&lt;8000),"Irrigação",
IF(AND(ISNUMBER(C2175),C2175&gt;8000,C2175&lt;9000),"Reboques",IF(AND(ISNUMBER(C2175),C2175&gt;0,C2175&lt;1000),"Veic. Leves","")))))))))))))))))))))</f>
        <v>Colhedoras</v>
      </c>
      <c r="B2175" s="72"/>
      <c r="C2175" s="2">
        <v>5004</v>
      </c>
      <c r="D2175" s="2">
        <v>89083</v>
      </c>
      <c r="E2175" s="3" t="s">
        <v>713</v>
      </c>
      <c r="F2175" s="14" t="str">
        <f>IF(ISBLANK(K2175), "Apenas Solicitação", "Tem OC")</f>
        <v>Tem OC</v>
      </c>
      <c r="G2175" s="2">
        <v>10</v>
      </c>
      <c r="H2175" s="37">
        <f>G2175-I2175</f>
        <v>0</v>
      </c>
      <c r="I2175" s="38">
        <v>10</v>
      </c>
      <c r="J2175" s="4">
        <v>45699</v>
      </c>
      <c r="K2175" s="180">
        <v>45713</v>
      </c>
      <c r="L2175" s="4"/>
      <c r="M2175" s="44"/>
      <c r="N2175" s="44" t="str">
        <f>IFERROR(K2175 + VALUE(LEFT(L2175, FIND(" ", L2175) - 1)), "")</f>
        <v/>
      </c>
      <c r="O2175" s="3">
        <f>IF(_xlfn.DAYS(K2175,J2175)&lt;0, "Aguardando OC", _xlfn.DAYS(K2175,J2175))</f>
        <v>14</v>
      </c>
      <c r="P2175" s="14">
        <v>390823</v>
      </c>
      <c r="Q2175" s="169">
        <v>1127480</v>
      </c>
      <c r="R2175" s="14">
        <v>164662</v>
      </c>
      <c r="S2175" s="42">
        <v>119</v>
      </c>
      <c r="T2175" s="150" t="s">
        <v>557</v>
      </c>
      <c r="U2175" s="21">
        <v>243.27189999999999</v>
      </c>
      <c r="V2175" s="2">
        <v>12397</v>
      </c>
      <c r="W2175" s="43" t="str">
        <f>IFERROR(VLOOKUP(V2175, Fornecedores!A:C, 3, FALSE), "")</f>
        <v xml:space="preserve">UNIMIL INDÚSTRIA </v>
      </c>
      <c r="X2175" s="43" t="str">
        <f>IFERROR(VLOOKUP(V2175, Fornecedores!A:E, 5, FALSE), "")</f>
        <v>Piracicaba</v>
      </c>
      <c r="Y2175" s="43" t="str">
        <f>IFERROR(VLOOKUP(V2175, Fornecedores!A:F, 6, FALSE), "")</f>
        <v>SP</v>
      </c>
      <c r="Z2175" s="14" t="str">
        <f>IF(H2175=0, "Pedido entregue!", "Pendente")</f>
        <v>Pedido entregue!</v>
      </c>
      <c r="AA2175" s="74">
        <v>1</v>
      </c>
      <c r="AB2175" s="58" t="str">
        <f>IF(Z2175="Pedido Entregue!", IF(AA2175=1, "Retirado do Almoxarifado", IF(AA2175=2, "Material devolvido", "Aguardando retirada")), IF(Z2175="Pendente", "Entrega pendente", ""))</f>
        <v>Retirado do Almoxarifado</v>
      </c>
      <c r="AC2175" s="18">
        <v>1</v>
      </c>
      <c r="AD2175" s="18">
        <f>AC2175/SUMIF($P:$P,P2175,$AC:$AC)</f>
        <v>1</v>
      </c>
      <c r="AE2175" s="18">
        <f>IF(R2175=0,0,AC2175/SUMIF($R:$R,R2175,$AC:$AC))</f>
        <v>0.125</v>
      </c>
      <c r="AF2175" s="18">
        <f>IF(R2175=0,1,0)</f>
        <v>0</v>
      </c>
      <c r="AG2175" s="18">
        <f>IF(R2175=0,#REF!-J2175,0)</f>
        <v>0</v>
      </c>
      <c r="AH2175" t="str">
        <f>TEXT(J2175,"MMMM")</f>
        <v>fevereiro</v>
      </c>
    </row>
    <row r="2176" spans="1:34" ht="12.75" hidden="1" customHeight="1" x14ac:dyDescent="0.25">
      <c r="A2176" s="90" t="str">
        <f>IF(C2176="Oficina Diversos","Oficina Geral",
IF(ISNUMBER(FIND("Estoque - Colhedoras",C2176)),"Colhedoras",IF(ISNUMBER(FIND("Caldeiraria",C2176)),"Caldeiraria",IF(ISNUMBER(FIND("Borracharia",C2176)),"Borracharia",IF(ISNUMBER(FIND("Lubrificação",C2176)),"Lubrificação",
IF(ISNUMBER(FIND("Estoque - Carregadeiras",C2176)),"Carregadeiras",IF(ISNUMBER(FIND("Estoque - Veic. Leves",C2176)),"Veic. Leves",
IF(ISNUMBER(FIND("Estoque - Caminhões",C2176)),"Caminhões",IF(ISNUMBER(FIND("Estoque - Transbordos",C2176)),"Transbordos",
IF(ISNUMBER(FIND("Estoque - Tratores",C2176)),"Tratores",
IF(ISNUMBER(FIND("Estoque - Máquinas pesadas",C2176)),"Máquinas pesadas",
IF(ISNUMBER(FIND("Estoque - Reboques",C2176)),"Reboques",
IF(C2176="Estoque","Estoque",
IF(AND(ISNUMBER(C2176),C2176&gt;1000,C2176&lt;2000),"Caminhões",
IF(AND(ISNUMBER(C2176),C2176&gt;2000,C2176&lt;3000),"Tratores",
IF(AND(ISNUMBER(C2176),C2176&gt;3000,C2176&lt;4000),"Carregadeiras",
IF(AND(ISNUMBER(C2176),C2176&gt;4000,C2176&lt;5000),"Máquinas pesadas",
IF(AND(ISNUMBER(C2176),C2176&gt;5000,C2176&lt;6000),"Colhedoras",
IF(AND(ISNUMBER(C2176),C2176&gt;7000,C2176&lt;8000),"Irrigação",
IF(AND(ISNUMBER(C2176),C2176&gt;8000,C2176&lt;9000),"Reboques",IF(AND(ISNUMBER(C2176),C2176&gt;0,C2176&lt;1000),"Veic. Leves","")))))))))))))))))))))</f>
        <v>Colhedoras</v>
      </c>
      <c r="B2176" s="72"/>
      <c r="C2176" s="2">
        <v>5004</v>
      </c>
      <c r="D2176" s="2">
        <v>89086</v>
      </c>
      <c r="E2176" s="3" t="s">
        <v>714</v>
      </c>
      <c r="F2176" s="14" t="str">
        <f>IF(ISBLANK(K2176), "Apenas Solicitação", "Tem OC")</f>
        <v>Tem OC</v>
      </c>
      <c r="G2176" s="2">
        <v>1</v>
      </c>
      <c r="H2176" s="37">
        <f>G2176-I2176</f>
        <v>0</v>
      </c>
      <c r="I2176" s="38">
        <v>1</v>
      </c>
      <c r="J2176" s="4">
        <v>45699</v>
      </c>
      <c r="K2176" s="180">
        <v>45715</v>
      </c>
      <c r="L2176" s="4"/>
      <c r="M2176" s="44"/>
      <c r="N2176" s="44" t="str">
        <f>IFERROR(K2176 + VALUE(LEFT(L2176, FIND(" ", L2176) - 1)), "")</f>
        <v/>
      </c>
      <c r="O2176" s="3">
        <f>IF(_xlfn.DAYS(K2176,J2176)&lt;0, "Aguardando OC", _xlfn.DAYS(K2176,J2176))</f>
        <v>16</v>
      </c>
      <c r="P2176" s="14">
        <v>390824</v>
      </c>
      <c r="Q2176" s="169">
        <v>1127480</v>
      </c>
      <c r="R2176" s="14">
        <v>164771</v>
      </c>
      <c r="S2176" s="42">
        <v>119</v>
      </c>
      <c r="T2176" s="150" t="s">
        <v>557</v>
      </c>
      <c r="U2176" s="21">
        <v>1182.9306999999999</v>
      </c>
      <c r="V2176" s="2">
        <v>12397</v>
      </c>
      <c r="W2176" s="43" t="str">
        <f>IFERROR(VLOOKUP(V2176, Fornecedores!A:C, 3, FALSE), "")</f>
        <v xml:space="preserve">UNIMIL INDÚSTRIA </v>
      </c>
      <c r="X2176" s="43" t="str">
        <f>IFERROR(VLOOKUP(V2176, Fornecedores!A:E, 5, FALSE), "")</f>
        <v>Piracicaba</v>
      </c>
      <c r="Y2176" s="43" t="str">
        <f>IFERROR(VLOOKUP(V2176, Fornecedores!A:F, 6, FALSE), "")</f>
        <v>SP</v>
      </c>
      <c r="Z2176" s="14" t="str">
        <f>IF(H2176=0, "Pedido entregue!", "Pendente")</f>
        <v>Pedido entregue!</v>
      </c>
      <c r="AA2176" s="74">
        <v>1</v>
      </c>
      <c r="AB2176" s="58" t="str">
        <f>IF(Z2176="Pedido Entregue!", IF(AA2176=1, "Retirado do Almoxarifado", IF(AA2176=2, "Material devolvido", "Aguardando retirada")), IF(Z2176="Pendente", "Entrega pendente", ""))</f>
        <v>Retirado do Almoxarifado</v>
      </c>
      <c r="AC2176" s="18">
        <v>1</v>
      </c>
      <c r="AD2176" s="18">
        <f>AC2176/SUMIF($P:$P,P2176,$AC:$AC)</f>
        <v>1</v>
      </c>
      <c r="AE2176" s="18">
        <f>IF(R2176=0,0,AC2176/SUMIF($R:$R,R2176,$AC:$AC))</f>
        <v>1</v>
      </c>
      <c r="AF2176" s="18">
        <f>IF(R2176=0,1,0)</f>
        <v>0</v>
      </c>
      <c r="AG2176" s="18">
        <f>IF(R2176=0,#REF!-J2176,0)</f>
        <v>0</v>
      </c>
      <c r="AH2176" t="str">
        <f>TEXT(J2176,"MMMM")</f>
        <v>fevereiro</v>
      </c>
    </row>
    <row r="2177" spans="1:34" ht="12.75" hidden="1" customHeight="1" x14ac:dyDescent="0.25">
      <c r="A2177" s="90" t="str">
        <f>IF(C2177="Oficina Diversos","Oficina Geral",
IF(ISNUMBER(FIND("Estoque - Colhedoras",C2177)),"Colhedoras",IF(ISNUMBER(FIND("Caldeiraria",C2177)),"Caldeiraria",IF(ISNUMBER(FIND("Borracharia",C2177)),"Borracharia",IF(ISNUMBER(FIND("Lubrificação",C2177)),"Lubrificação",
IF(ISNUMBER(FIND("Estoque - Carregadeiras",C2177)),"Carregadeiras",IF(ISNUMBER(FIND("Estoque - Veic. Leves",C2177)),"Veic. Leves",
IF(ISNUMBER(FIND("Estoque - Caminhões",C2177)),"Caminhões",IF(ISNUMBER(FIND("Estoque - Transbordos",C2177)),"Transbordos",
IF(ISNUMBER(FIND("Estoque - Tratores",C2177)),"Tratores",
IF(ISNUMBER(FIND("Estoque - Máquinas pesadas",C2177)),"Máquinas pesadas",
IF(ISNUMBER(FIND("Estoque - Reboques",C2177)),"Reboques",
IF(C2177="Estoque","Estoque",
IF(AND(ISNUMBER(C2177),C2177&gt;1000,C2177&lt;2000),"Caminhões",
IF(AND(ISNUMBER(C2177),C2177&gt;2000,C2177&lt;3000),"Tratores",
IF(AND(ISNUMBER(C2177),C2177&gt;3000,C2177&lt;4000),"Carregadeiras",
IF(AND(ISNUMBER(C2177),C2177&gt;4000,C2177&lt;5000),"Máquinas pesadas",
IF(AND(ISNUMBER(C2177),C2177&gt;5000,C2177&lt;6000),"Colhedoras",
IF(AND(ISNUMBER(C2177),C2177&gt;7000,C2177&lt;8000),"Irrigação",
IF(AND(ISNUMBER(C2177),C2177&gt;8000,C2177&lt;9000),"Reboques",IF(AND(ISNUMBER(C2177),C2177&gt;0,C2177&lt;1000),"Veic. Leves","")))))))))))))))))))))</f>
        <v>Colhedoras</v>
      </c>
      <c r="B2177" s="72"/>
      <c r="C2177" s="2">
        <v>5004</v>
      </c>
      <c r="D2177" s="2">
        <v>89089</v>
      </c>
      <c r="E2177" s="3" t="s">
        <v>715</v>
      </c>
      <c r="F2177" s="14" t="str">
        <f>IF(ISBLANK(K2177), "Apenas Solicitação", "Tem OC")</f>
        <v>Tem OC</v>
      </c>
      <c r="G2177" s="2">
        <v>1</v>
      </c>
      <c r="H2177" s="37">
        <f>G2177-I2177</f>
        <v>0</v>
      </c>
      <c r="I2177" s="38">
        <v>1</v>
      </c>
      <c r="J2177" s="4">
        <v>45699</v>
      </c>
      <c r="K2177" s="180">
        <v>45713</v>
      </c>
      <c r="L2177" s="4"/>
      <c r="M2177" s="44"/>
      <c r="N2177" s="44" t="str">
        <f>IFERROR(K2177 + VALUE(LEFT(L2177, FIND(" ", L2177) - 1)), "")</f>
        <v/>
      </c>
      <c r="O2177" s="3">
        <f>IF(_xlfn.DAYS(K2177,J2177)&lt;0, "Aguardando OC", _xlfn.DAYS(K2177,J2177))</f>
        <v>14</v>
      </c>
      <c r="P2177" s="14">
        <v>390825</v>
      </c>
      <c r="Q2177" s="169">
        <v>1127480</v>
      </c>
      <c r="R2177" s="14">
        <v>164662</v>
      </c>
      <c r="S2177" s="42">
        <v>119</v>
      </c>
      <c r="T2177" s="150" t="s">
        <v>557</v>
      </c>
      <c r="U2177" s="21">
        <v>819.96079999999995</v>
      </c>
      <c r="V2177" s="2">
        <v>12397</v>
      </c>
      <c r="W2177" s="43" t="str">
        <f>IFERROR(VLOOKUP(V2177, Fornecedores!A:C, 3, FALSE), "")</f>
        <v xml:space="preserve">UNIMIL INDÚSTRIA </v>
      </c>
      <c r="X2177" s="43" t="str">
        <f>IFERROR(VLOOKUP(V2177, Fornecedores!A:E, 5, FALSE), "")</f>
        <v>Piracicaba</v>
      </c>
      <c r="Y2177" s="43" t="str">
        <f>IFERROR(VLOOKUP(V2177, Fornecedores!A:F, 6, FALSE), "")</f>
        <v>SP</v>
      </c>
      <c r="Z2177" s="14" t="str">
        <f>IF(H2177=0, "Pedido entregue!", "Pendente")</f>
        <v>Pedido entregue!</v>
      </c>
      <c r="AA2177" s="74">
        <v>1</v>
      </c>
      <c r="AB2177" s="58" t="str">
        <f>IF(Z2177="Pedido Entregue!", IF(AA2177=1, "Retirado do Almoxarifado", IF(AA2177=2, "Material devolvido", "Aguardando retirada")), IF(Z2177="Pendente", "Entrega pendente", ""))</f>
        <v>Retirado do Almoxarifado</v>
      </c>
      <c r="AC2177" s="18">
        <v>1</v>
      </c>
      <c r="AD2177" s="18">
        <f>AC2177/SUMIF($P:$P,P2177,$AC:$AC)</f>
        <v>1</v>
      </c>
      <c r="AE2177" s="18">
        <f>IF(R2177=0,0,AC2177/SUMIF($R:$R,R2177,$AC:$AC))</f>
        <v>0.125</v>
      </c>
      <c r="AF2177" s="18">
        <f>IF(R2177=0,1,0)</f>
        <v>0</v>
      </c>
      <c r="AG2177" s="18">
        <f>IF(R2177=0,#REF!-J2177,0)</f>
        <v>0</v>
      </c>
      <c r="AH2177" t="str">
        <f>TEXT(J2177,"MMMM")</f>
        <v>fevereiro</v>
      </c>
    </row>
    <row r="2178" spans="1:34" ht="12.75" hidden="1" customHeight="1" x14ac:dyDescent="0.25">
      <c r="A2178" s="90" t="str">
        <f>IF(C2178="Oficina Diversos","Oficina Geral",
IF(ISNUMBER(FIND("Estoque - Colhedoras",C2178)),"Colhedoras",IF(ISNUMBER(FIND("Caldeiraria",C2178)),"Caldeiraria",IF(ISNUMBER(FIND("Borracharia",C2178)),"Borracharia",IF(ISNUMBER(FIND("Lubrificação",C2178)),"Lubrificação",
IF(ISNUMBER(FIND("Estoque - Carregadeiras",C2178)),"Carregadeiras",IF(ISNUMBER(FIND("Estoque - Veic. Leves",C2178)),"Veic. Leves",
IF(ISNUMBER(FIND("Estoque - Caminhões",C2178)),"Caminhões",IF(ISNUMBER(FIND("Estoque - Transbordos",C2178)),"Transbordos",
IF(ISNUMBER(FIND("Estoque - Tratores",C2178)),"Tratores",
IF(ISNUMBER(FIND("Estoque - Máquinas pesadas",C2178)),"Máquinas pesadas",
IF(ISNUMBER(FIND("Estoque - Reboques",C2178)),"Reboques",
IF(C2178="Estoque","Estoque",
IF(AND(ISNUMBER(C2178),C2178&gt;1000,C2178&lt;2000),"Caminhões",
IF(AND(ISNUMBER(C2178),C2178&gt;2000,C2178&lt;3000),"Tratores",
IF(AND(ISNUMBER(C2178),C2178&gt;3000,C2178&lt;4000),"Carregadeiras",
IF(AND(ISNUMBER(C2178),C2178&gt;4000,C2178&lt;5000),"Máquinas pesadas",
IF(AND(ISNUMBER(C2178),C2178&gt;5000,C2178&lt;6000),"Colhedoras",
IF(AND(ISNUMBER(C2178),C2178&gt;7000,C2178&lt;8000),"Irrigação",
IF(AND(ISNUMBER(C2178),C2178&gt;8000,C2178&lt;9000),"Reboques",IF(AND(ISNUMBER(C2178),C2178&gt;0,C2178&lt;1000),"Veic. Leves","")))))))))))))))))))))</f>
        <v>Colhedoras</v>
      </c>
      <c r="B2178" s="72"/>
      <c r="C2178" s="2">
        <v>5004</v>
      </c>
      <c r="D2178" s="2">
        <v>89090</v>
      </c>
      <c r="E2178" s="3" t="s">
        <v>716</v>
      </c>
      <c r="F2178" s="14" t="str">
        <f>IF(ISBLANK(K2178), "Apenas Solicitação", "Tem OC")</f>
        <v>Tem OC</v>
      </c>
      <c r="G2178" s="2">
        <v>1</v>
      </c>
      <c r="H2178" s="37">
        <f>G2178-I2178</f>
        <v>0</v>
      </c>
      <c r="I2178" s="38">
        <v>1</v>
      </c>
      <c r="J2178" s="4">
        <v>45699</v>
      </c>
      <c r="K2178" s="180">
        <v>45713</v>
      </c>
      <c r="L2178" s="4"/>
      <c r="M2178" s="44"/>
      <c r="N2178" s="44" t="str">
        <f>IFERROR(K2178 + VALUE(LEFT(L2178, FIND(" ", L2178) - 1)), "")</f>
        <v/>
      </c>
      <c r="O2178" s="3">
        <f>IF(_xlfn.DAYS(K2178,J2178)&lt;0, "Aguardando OC", _xlfn.DAYS(K2178,J2178))</f>
        <v>14</v>
      </c>
      <c r="P2178" s="14">
        <v>390826</v>
      </c>
      <c r="Q2178" s="169">
        <v>1127480</v>
      </c>
      <c r="R2178" s="14">
        <v>164662</v>
      </c>
      <c r="S2178" s="42">
        <v>119</v>
      </c>
      <c r="T2178" s="150" t="s">
        <v>557</v>
      </c>
      <c r="U2178" s="21">
        <v>819.96079999999995</v>
      </c>
      <c r="V2178" s="2">
        <v>12397</v>
      </c>
      <c r="W2178" s="43" t="str">
        <f>IFERROR(VLOOKUP(V2178, Fornecedores!A:C, 3, FALSE), "")</f>
        <v xml:space="preserve">UNIMIL INDÚSTRIA </v>
      </c>
      <c r="X2178" s="43" t="str">
        <f>IFERROR(VLOOKUP(V2178, Fornecedores!A:E, 5, FALSE), "")</f>
        <v>Piracicaba</v>
      </c>
      <c r="Y2178" s="43" t="str">
        <f>IFERROR(VLOOKUP(V2178, Fornecedores!A:F, 6, FALSE), "")</f>
        <v>SP</v>
      </c>
      <c r="Z2178" s="14" t="str">
        <f>IF(H2178=0, "Pedido entregue!", "Pendente")</f>
        <v>Pedido entregue!</v>
      </c>
      <c r="AA2178" s="74">
        <v>1</v>
      </c>
      <c r="AB2178" s="58" t="str">
        <f>IF(Z2178="Pedido Entregue!", IF(AA2178=1, "Retirado do Almoxarifado", IF(AA2178=2, "Material devolvido", "Aguardando retirada")), IF(Z2178="Pendente", "Entrega pendente", ""))</f>
        <v>Retirado do Almoxarifado</v>
      </c>
      <c r="AC2178" s="18">
        <v>1</v>
      </c>
      <c r="AD2178" s="18">
        <f>AC2178/SUMIF($P:$P,P2178,$AC:$AC)</f>
        <v>1</v>
      </c>
      <c r="AE2178" s="18">
        <f>IF(R2178=0,0,AC2178/SUMIF($R:$R,R2178,$AC:$AC))</f>
        <v>0.125</v>
      </c>
      <c r="AF2178" s="18">
        <f>IF(R2178=0,1,0)</f>
        <v>0</v>
      </c>
      <c r="AG2178" s="18">
        <f>IF(R2178=0,#REF!-J2178,0)</f>
        <v>0</v>
      </c>
      <c r="AH2178" t="str">
        <f>TEXT(J2178,"MMMM")</f>
        <v>fevereiro</v>
      </c>
    </row>
    <row r="2179" spans="1:34" ht="12.75" hidden="1" customHeight="1" x14ac:dyDescent="0.25">
      <c r="A2179" s="90" t="str">
        <f>IF(C2179="Oficina Diversos","Oficina Geral",
IF(ISNUMBER(FIND("Estoque - Colhedoras",C2179)),"Colhedoras",IF(ISNUMBER(FIND("Caldeiraria",C2179)),"Caldeiraria",IF(ISNUMBER(FIND("Borracharia",C2179)),"Borracharia",IF(ISNUMBER(FIND("Lubrificação",C2179)),"Lubrificação",
IF(ISNUMBER(FIND("Estoque - Carregadeiras",C2179)),"Carregadeiras",IF(ISNUMBER(FIND("Estoque - Veic. Leves",C2179)),"Veic. Leves",
IF(ISNUMBER(FIND("Estoque - Caminhões",C2179)),"Caminhões",IF(ISNUMBER(FIND("Estoque - Transbordos",C2179)),"Transbordos",
IF(ISNUMBER(FIND("Estoque - Tratores",C2179)),"Tratores",
IF(ISNUMBER(FIND("Estoque - Máquinas pesadas",C2179)),"Máquinas pesadas",
IF(ISNUMBER(FIND("Estoque - Reboques",C2179)),"Reboques",
IF(C2179="Estoque","Estoque",
IF(AND(ISNUMBER(C2179),C2179&gt;1000,C2179&lt;2000),"Caminhões",
IF(AND(ISNUMBER(C2179),C2179&gt;2000,C2179&lt;3000),"Tratores",
IF(AND(ISNUMBER(C2179),C2179&gt;3000,C2179&lt;4000),"Carregadeiras",
IF(AND(ISNUMBER(C2179),C2179&gt;4000,C2179&lt;5000),"Máquinas pesadas",
IF(AND(ISNUMBER(C2179),C2179&gt;5000,C2179&lt;6000),"Colhedoras",
IF(AND(ISNUMBER(C2179),C2179&gt;7000,C2179&lt;8000),"Irrigação",
IF(AND(ISNUMBER(C2179),C2179&gt;8000,C2179&lt;9000),"Reboques",IF(AND(ISNUMBER(C2179),C2179&gt;0,C2179&lt;1000),"Veic. Leves","")))))))))))))))))))))</f>
        <v>Veic. Leves</v>
      </c>
      <c r="B2179" s="18"/>
      <c r="C2179" s="2">
        <v>63</v>
      </c>
      <c r="D2179" s="2">
        <v>89218</v>
      </c>
      <c r="E2179" s="3" t="s">
        <v>296</v>
      </c>
      <c r="F2179" s="14" t="str">
        <f>IF(ISBLANK(K2179), "Apenas Solicitação", "Tem OC")</f>
        <v>Tem OC</v>
      </c>
      <c r="G2179" s="2">
        <v>1</v>
      </c>
      <c r="H2179" s="37">
        <f>G2179-I2179</f>
        <v>0</v>
      </c>
      <c r="I2179" s="38">
        <v>1</v>
      </c>
      <c r="J2179" s="4">
        <v>45734</v>
      </c>
      <c r="K2179" s="180">
        <v>45756</v>
      </c>
      <c r="L2179" s="3"/>
      <c r="M2179" s="44"/>
      <c r="N2179" s="44" t="str">
        <f>IFERROR(K2179 + VALUE(LEFT(L2179, FIND(" ", L2179) - 1)), "")</f>
        <v/>
      </c>
      <c r="O2179" s="3">
        <f>IF(_xlfn.DAYS(K2179,J2179)&lt;0, "Aguardando OC", _xlfn.DAYS(K2179,J2179))</f>
        <v>22</v>
      </c>
      <c r="P2179" s="14">
        <v>396468</v>
      </c>
      <c r="Q2179" s="169">
        <v>1137488</v>
      </c>
      <c r="R2179" s="14">
        <v>166050</v>
      </c>
      <c r="S2179" s="2">
        <v>718</v>
      </c>
      <c r="T2179" s="135" t="s">
        <v>294</v>
      </c>
      <c r="U2179" s="21">
        <v>85.2</v>
      </c>
      <c r="V2179" s="2">
        <v>6039</v>
      </c>
      <c r="W2179" s="43" t="str">
        <f>IFERROR(VLOOKUP(V2179, Fornecedores!A:C, 3, FALSE), "")</f>
        <v>IDEAL DISTRIBUIDORA DE PEÇAS</v>
      </c>
      <c r="X2179" s="43" t="str">
        <f>IFERROR(VLOOKUP(V2179, Fornecedores!A:E, 5, FALSE), "")</f>
        <v>Campina Grande</v>
      </c>
      <c r="Y2179" s="43" t="str">
        <f>IFERROR(VLOOKUP(V2179, Fornecedores!A:F, 6, FALSE), "")</f>
        <v>PB</v>
      </c>
      <c r="Z2179" s="14" t="str">
        <f>IF(H2179=0, "Pedido entregue!", "Pendente")</f>
        <v>Pedido entregue!</v>
      </c>
      <c r="AA2179" s="74"/>
      <c r="AB2179" s="58" t="str">
        <f>IF(Z2179="Pedido Entregue!", IF(AA2179=1, "Retirado do Almoxarifado", IF(AA2179=2, "Material devolvido", "Aguardando retirada")), IF(Z2179="Pendente", "Entrega pendente", ""))</f>
        <v>Aguardando retirada</v>
      </c>
      <c r="AC2179" s="18">
        <v>1</v>
      </c>
      <c r="AD2179" s="18">
        <f>AC2179/SUMIF($P:$P,P2179,$AC:$AC)</f>
        <v>1</v>
      </c>
      <c r="AE2179" s="18">
        <f>IF(R2179=0,0,AC2179/SUMIF($R:$R,R2179,$AC:$AC))</f>
        <v>0.14285714285714285</v>
      </c>
      <c r="AF2179" s="18">
        <f>IF(R2179=0,1,0)</f>
        <v>0</v>
      </c>
      <c r="AG2179" s="18">
        <f>IF(R2179=0,#REF!-J2179,0)</f>
        <v>0</v>
      </c>
      <c r="AH2179" t="str">
        <f>TEXT(J2179,"MMMM")</f>
        <v>março</v>
      </c>
    </row>
    <row r="2180" spans="1:34" ht="12.75" hidden="1" customHeight="1" x14ac:dyDescent="0.25">
      <c r="A2180" s="90" t="str">
        <f>IF(C2180="Oficina Diversos","Oficina Geral",
IF(ISNUMBER(FIND("Estoque - Colhedoras",C2180)),"Colhedoras",IF(ISNUMBER(FIND("Caldeiraria",C2180)),"Caldeiraria",IF(ISNUMBER(FIND("Borracharia",C2180)),"Borracharia",IF(ISNUMBER(FIND("Lubrificação",C2180)),"Lubrificação",
IF(ISNUMBER(FIND("Estoque - Carregadeiras",C2180)),"Carregadeiras",IF(ISNUMBER(FIND("Estoque - Veic. Leves",C2180)),"Veic. Leves",
IF(ISNUMBER(FIND("Estoque - Caminhões",C2180)),"Caminhões",IF(ISNUMBER(FIND("Estoque - Transbordos",C2180)),"Transbordos",
IF(ISNUMBER(FIND("Estoque - Tratores",C2180)),"Tratores",
IF(ISNUMBER(FIND("Estoque - Máquinas pesadas",C2180)),"Máquinas pesadas",
IF(ISNUMBER(FIND("Estoque - Reboques",C2180)),"Reboques",
IF(C2180="Estoque","Estoque",
IF(AND(ISNUMBER(C2180),C2180&gt;1000,C2180&lt;2000),"Caminhões",
IF(AND(ISNUMBER(C2180),C2180&gt;2000,C2180&lt;3000),"Tratores",
IF(AND(ISNUMBER(C2180),C2180&gt;3000,C2180&lt;4000),"Carregadeiras",
IF(AND(ISNUMBER(C2180),C2180&gt;4000,C2180&lt;5000),"Máquinas pesadas",
IF(AND(ISNUMBER(C2180),C2180&gt;5000,C2180&lt;6000),"Colhedoras",
IF(AND(ISNUMBER(C2180),C2180&gt;7000,C2180&lt;8000),"Irrigação",
IF(AND(ISNUMBER(C2180),C2180&gt;8000,C2180&lt;9000),"Reboques",IF(AND(ISNUMBER(C2180),C2180&gt;0,C2180&lt;1000),"Veic. Leves","")))))))))))))))))))))</f>
        <v>Colhedoras</v>
      </c>
      <c r="B2180" s="72"/>
      <c r="C2180" s="2">
        <v>5002</v>
      </c>
      <c r="D2180" s="2">
        <v>89219</v>
      </c>
      <c r="E2180" s="10" t="s">
        <v>506</v>
      </c>
      <c r="F2180" s="14" t="str">
        <f>IF(ISBLANK(K2180), "Apenas Solicitação", "Tem OC")</f>
        <v>Tem OC</v>
      </c>
      <c r="G2180" s="2">
        <v>2</v>
      </c>
      <c r="H2180" s="37">
        <f>G2180-I2180</f>
        <v>0</v>
      </c>
      <c r="I2180" s="38">
        <v>2</v>
      </c>
      <c r="J2180" s="4">
        <v>45706</v>
      </c>
      <c r="K2180" s="180">
        <v>45716</v>
      </c>
      <c r="L2180" s="4"/>
      <c r="M2180" s="44"/>
      <c r="N2180" s="44" t="str">
        <f>IFERROR(K2180 + VALUE(LEFT(L2180, FIND(" ", L2180) - 1)), "")</f>
        <v/>
      </c>
      <c r="O2180" s="3">
        <f>IF(_xlfn.DAYS(K2180,J2180)&lt;0, "Aguardando OC", _xlfn.DAYS(K2180,J2180))</f>
        <v>10</v>
      </c>
      <c r="P2180" s="14">
        <v>393118</v>
      </c>
      <c r="Q2180" s="169">
        <v>1129753</v>
      </c>
      <c r="R2180" s="14">
        <v>164821</v>
      </c>
      <c r="S2180" s="2">
        <v>119</v>
      </c>
      <c r="T2180" s="135" t="s">
        <v>557</v>
      </c>
      <c r="U2180" s="21">
        <v>2712.82</v>
      </c>
      <c r="V2180" s="2">
        <v>12397</v>
      </c>
      <c r="W2180" s="43" t="str">
        <f>IFERROR(VLOOKUP(V2180, Fornecedores!A:C, 3, FALSE), "")</f>
        <v xml:space="preserve">UNIMIL INDÚSTRIA </v>
      </c>
      <c r="X2180" s="43" t="str">
        <f>IFERROR(VLOOKUP(V2180, Fornecedores!A:E, 5, FALSE), "")</f>
        <v>Piracicaba</v>
      </c>
      <c r="Y2180" s="43" t="str">
        <f>IFERROR(VLOOKUP(V2180, Fornecedores!A:F, 6, FALSE), "")</f>
        <v>SP</v>
      </c>
      <c r="Z2180" s="14" t="str">
        <f>IF(H2180=0, "Pedido entregue!", "Pendente")</f>
        <v>Pedido entregue!</v>
      </c>
      <c r="AA2180" s="74">
        <v>1</v>
      </c>
      <c r="AB2180" s="58" t="str">
        <f>IF(Z2180="Pedido Entregue!", IF(AA2180=1, "Retirado do Almoxarifado", IF(AA2180=2, "Material devolvido", "Aguardando retirada")), IF(Z2180="Pendente", "Entrega pendente", ""))</f>
        <v>Retirado do Almoxarifado</v>
      </c>
      <c r="AC2180" s="18">
        <v>1</v>
      </c>
      <c r="AD2180" s="18">
        <f>AC2180/SUMIF($P:$P,P2180,$AC:$AC)</f>
        <v>1</v>
      </c>
      <c r="AE2180" s="18">
        <f>IF(R2180=0,0,AC2180/SUMIF($R:$R,R2180,$AC:$AC))</f>
        <v>0.04</v>
      </c>
      <c r="AF2180" s="18">
        <f>IF(R2180=0,1,0)</f>
        <v>0</v>
      </c>
      <c r="AG2180" s="18">
        <f>IF(R2180=0,#REF!-J2180,0)</f>
        <v>0</v>
      </c>
      <c r="AH2180" t="str">
        <f>TEXT(J2180,"MMMM")</f>
        <v>fevereiro</v>
      </c>
    </row>
    <row r="2181" spans="1:34" ht="12.75" hidden="1" customHeight="1" x14ac:dyDescent="0.25">
      <c r="A2181" s="90" t="str">
        <f>IF(C2181="Oficina Diversos","Oficina Geral",
IF(ISNUMBER(FIND("Estoque - Colhedoras",C2181)),"Colhedoras",IF(ISNUMBER(FIND("Caldeiraria",C2181)),"Caldeiraria",IF(ISNUMBER(FIND("Borracharia",C2181)),"Borracharia",IF(ISNUMBER(FIND("Lubrificação",C2181)),"Lubrificação",
IF(ISNUMBER(FIND("Estoque - Carregadeiras",C2181)),"Carregadeiras",IF(ISNUMBER(FIND("Estoque - Veic. Leves",C2181)),"Veic. Leves",
IF(ISNUMBER(FIND("Estoque - Caminhões",C2181)),"Caminhões",IF(ISNUMBER(FIND("Estoque - Transbordos",C2181)),"Transbordos",
IF(ISNUMBER(FIND("Estoque - Tratores",C2181)),"Tratores",
IF(ISNUMBER(FIND("Estoque - Máquinas pesadas",C2181)),"Máquinas pesadas",
IF(ISNUMBER(FIND("Estoque - Reboques",C2181)),"Reboques",
IF(C2181="Estoque","Estoque",
IF(AND(ISNUMBER(C2181),C2181&gt;1000,C2181&lt;2000),"Caminhões",
IF(AND(ISNUMBER(C2181),C2181&gt;2000,C2181&lt;3000),"Tratores",
IF(AND(ISNUMBER(C2181),C2181&gt;3000,C2181&lt;4000),"Carregadeiras",
IF(AND(ISNUMBER(C2181),C2181&gt;4000,C2181&lt;5000),"Máquinas pesadas",
IF(AND(ISNUMBER(C2181),C2181&gt;5000,C2181&lt;6000),"Colhedoras",
IF(AND(ISNUMBER(C2181),C2181&gt;7000,C2181&lt;8000),"Irrigação",
IF(AND(ISNUMBER(C2181),C2181&gt;8000,C2181&lt;9000),"Reboques",IF(AND(ISNUMBER(C2181),C2181&gt;0,C2181&lt;1000),"Veic. Leves","")))))))))))))))))))))</f>
        <v>Colhedoras</v>
      </c>
      <c r="B2181" s="72"/>
      <c r="C2181" s="2">
        <v>5003</v>
      </c>
      <c r="D2181" s="2">
        <v>89219</v>
      </c>
      <c r="E2181" s="10" t="s">
        <v>506</v>
      </c>
      <c r="F2181" s="14" t="str">
        <f>IF(ISBLANK(K2181), "Apenas Solicitação", "Tem OC")</f>
        <v>Tem OC</v>
      </c>
      <c r="G2181" s="2">
        <v>2</v>
      </c>
      <c r="H2181" s="37">
        <f>G2181-I2181</f>
        <v>0</v>
      </c>
      <c r="I2181" s="38">
        <v>2</v>
      </c>
      <c r="J2181" s="4">
        <v>45707</v>
      </c>
      <c r="K2181" s="180">
        <v>45726</v>
      </c>
      <c r="L2181" s="4"/>
      <c r="M2181" s="44"/>
      <c r="N2181" s="44" t="str">
        <f>IFERROR(K2181 + VALUE(LEFT(L2181, FIND(" ", L2181) - 1)), "")</f>
        <v/>
      </c>
      <c r="O2181" s="3">
        <f>IF(_xlfn.DAYS(K2181,J2181)&lt;0, "Aguardando OC", _xlfn.DAYS(K2181,J2181))</f>
        <v>19</v>
      </c>
      <c r="P2181" s="14">
        <v>393385</v>
      </c>
      <c r="Q2181" s="169">
        <v>1130169</v>
      </c>
      <c r="R2181" s="14">
        <v>165031</v>
      </c>
      <c r="S2181" s="2">
        <v>119</v>
      </c>
      <c r="T2181" s="135" t="s">
        <v>557</v>
      </c>
      <c r="U2181" s="21">
        <v>5425.64</v>
      </c>
      <c r="V2181" s="2">
        <v>14644</v>
      </c>
      <c r="W2181" s="43" t="str">
        <f>IFERROR(VLOOKUP(V2181, Fornecedores!A:C, 3, FALSE), "")</f>
        <v xml:space="preserve">GEOMAQ </v>
      </c>
      <c r="X2181" s="43" t="str">
        <f>IFERROR(VLOOKUP(V2181, Fornecedores!A:E, 5, FALSE), "")</f>
        <v>São José do Rio Preto</v>
      </c>
      <c r="Y2181" s="43" t="str">
        <f>IFERROR(VLOOKUP(V2181, Fornecedores!A:F, 6, FALSE), "")</f>
        <v>SP</v>
      </c>
      <c r="Z2181" s="14" t="str">
        <f>IF(H2181=0, "Pedido entregue!", "Pendente")</f>
        <v>Pedido entregue!</v>
      </c>
      <c r="AA2181" s="74">
        <v>1</v>
      </c>
      <c r="AB2181" s="58" t="str">
        <f>IF(Z2181="Pedido Entregue!", IF(AA2181=1, "Retirado do Almoxarifado", IF(AA2181=2, "Material devolvido", "Aguardando retirada")), IF(Z2181="Pendente", "Entrega pendente", ""))</f>
        <v>Retirado do Almoxarifado</v>
      </c>
      <c r="AC2181" s="18">
        <v>1</v>
      </c>
      <c r="AD2181" s="18">
        <f>AC2181/SUMIF($P:$P,P2181,$AC:$AC)</f>
        <v>1</v>
      </c>
      <c r="AE2181" s="18">
        <f>IF(R2181=0,0,AC2181/SUMIF($R:$R,R2181,$AC:$AC))</f>
        <v>0.1</v>
      </c>
      <c r="AF2181" s="18">
        <f>IF(R2181=0,1,0)</f>
        <v>0</v>
      </c>
      <c r="AG2181" s="18">
        <f>IF(R2181=0,#REF!-J2181,0)</f>
        <v>0</v>
      </c>
      <c r="AH2181" t="str">
        <f>TEXT(J2181,"MMMM")</f>
        <v>fevereiro</v>
      </c>
    </row>
    <row r="2182" spans="1:34" ht="12.75" hidden="1" customHeight="1" x14ac:dyDescent="0.25">
      <c r="A2182" s="90" t="str">
        <f>IF(C2182="Oficina Diversos","Oficina Geral",
IF(ISNUMBER(FIND("Estoque - Colhedoras",C2182)),"Colhedoras",IF(ISNUMBER(FIND("Caldeiraria",C2182)),"Caldeiraria",IF(ISNUMBER(FIND("Borracharia",C2182)),"Borracharia",IF(ISNUMBER(FIND("Lubrificação",C2182)),"Lubrificação",
IF(ISNUMBER(FIND("Estoque - Carregadeiras",C2182)),"Carregadeiras",IF(ISNUMBER(FIND("Estoque - Veic. Leves",C2182)),"Veic. Leves",
IF(ISNUMBER(FIND("Estoque - Caminhões",C2182)),"Caminhões",IF(ISNUMBER(FIND("Estoque - Transbordos",C2182)),"Transbordos",
IF(ISNUMBER(FIND("Estoque - Tratores",C2182)),"Tratores",
IF(ISNUMBER(FIND("Estoque - Máquinas pesadas",C2182)),"Máquinas pesadas",
IF(ISNUMBER(FIND("Estoque - Reboques",C2182)),"Reboques",
IF(C2182="Estoque","Estoque",
IF(AND(ISNUMBER(C2182),C2182&gt;1000,C2182&lt;2000),"Caminhões",
IF(AND(ISNUMBER(C2182),C2182&gt;2000,C2182&lt;3000),"Tratores",
IF(AND(ISNUMBER(C2182),C2182&gt;3000,C2182&lt;4000),"Carregadeiras",
IF(AND(ISNUMBER(C2182),C2182&gt;4000,C2182&lt;5000),"Máquinas pesadas",
IF(AND(ISNUMBER(C2182),C2182&gt;5000,C2182&lt;6000),"Colhedoras",
IF(AND(ISNUMBER(C2182),C2182&gt;7000,C2182&lt;8000),"Irrigação",
IF(AND(ISNUMBER(C2182),C2182&gt;8000,C2182&lt;9000),"Reboques",IF(AND(ISNUMBER(C2182),C2182&gt;0,C2182&lt;1000),"Veic. Leves","")))))))))))))))))))))</f>
        <v>Colhedoras</v>
      </c>
      <c r="B2182" s="72"/>
      <c r="C2182" s="2">
        <v>5003</v>
      </c>
      <c r="D2182" s="2">
        <v>89240</v>
      </c>
      <c r="E2182" s="10" t="s">
        <v>526</v>
      </c>
      <c r="F2182" s="14" t="str">
        <f>IF(ISBLANK(K2182), "Apenas Solicitação", "Tem OC")</f>
        <v>Tem OC</v>
      </c>
      <c r="G2182" s="2">
        <v>1</v>
      </c>
      <c r="H2182" s="37">
        <f>G2182-I2182</f>
        <v>0</v>
      </c>
      <c r="I2182" s="38">
        <v>1</v>
      </c>
      <c r="J2182" s="4">
        <v>45707</v>
      </c>
      <c r="K2182" s="180">
        <v>45726</v>
      </c>
      <c r="L2182" s="4"/>
      <c r="M2182" s="44"/>
      <c r="N2182" s="44" t="str">
        <f>IFERROR(K2182 + VALUE(LEFT(L2182, FIND(" ", L2182) - 1)), "")</f>
        <v/>
      </c>
      <c r="O2182" s="3">
        <f>IF(_xlfn.DAYS(K2182,J2182)&lt;0, "Aguardando OC", _xlfn.DAYS(K2182,J2182))</f>
        <v>19</v>
      </c>
      <c r="P2182" s="14">
        <v>393362</v>
      </c>
      <c r="Q2182" s="169">
        <v>1130169</v>
      </c>
      <c r="R2182" s="14">
        <v>165030</v>
      </c>
      <c r="S2182" s="2">
        <v>119</v>
      </c>
      <c r="T2182" s="135" t="s">
        <v>557</v>
      </c>
      <c r="U2182" s="21">
        <v>1.45</v>
      </c>
      <c r="V2182" s="2">
        <v>12397</v>
      </c>
      <c r="W2182" s="43" t="str">
        <f>IFERROR(VLOOKUP(V2182, Fornecedores!A:C, 3, FALSE), "")</f>
        <v xml:space="preserve">UNIMIL INDÚSTRIA </v>
      </c>
      <c r="X2182" s="43" t="str">
        <f>IFERROR(VLOOKUP(V2182, Fornecedores!A:E, 5, FALSE), "")</f>
        <v>Piracicaba</v>
      </c>
      <c r="Y2182" s="43" t="str">
        <f>IFERROR(VLOOKUP(V2182, Fornecedores!A:F, 6, FALSE), "")</f>
        <v>SP</v>
      </c>
      <c r="Z2182" s="14" t="str">
        <f>IF(H2182=0, "Pedido entregue!", "Pendente")</f>
        <v>Pedido entregue!</v>
      </c>
      <c r="AA2182" s="74"/>
      <c r="AB2182" s="58" t="str">
        <f>IF(Z2182="Pedido Entregue!", IF(AA2182=1, "Retirado do Almoxarifado", IF(AA2182=2, "Material devolvido", "Aguardando retirada")), IF(Z2182="Pendente", "Entrega pendente", ""))</f>
        <v>Aguardando retirada</v>
      </c>
      <c r="AC2182" s="18">
        <v>1</v>
      </c>
      <c r="AD2182" s="18">
        <f>AC2182/SUMIF($P:$P,P2182,$AC:$AC)</f>
        <v>1</v>
      </c>
      <c r="AE2182" s="18">
        <f>IF(R2182=0,0,AC2182/SUMIF($R:$R,R2182,$AC:$AC))</f>
        <v>7.6923076923076927E-2</v>
      </c>
      <c r="AF2182" s="18">
        <f>IF(R2182=0,1,0)</f>
        <v>0</v>
      </c>
      <c r="AG2182" s="18">
        <f>IF(R2182=0,#REF!-J2182,0)</f>
        <v>0</v>
      </c>
      <c r="AH2182" t="str">
        <f>TEXT(J2182,"MMMM")</f>
        <v>fevereiro</v>
      </c>
    </row>
    <row r="2183" spans="1:34" ht="12.75" hidden="1" customHeight="1" x14ac:dyDescent="0.25">
      <c r="A2183" s="90" t="str">
        <f>IF(C2183="Oficina Diversos","Oficina Geral",
IF(ISNUMBER(FIND("Estoque - Colhedoras",C2183)),"Colhedoras",IF(ISNUMBER(FIND("Caldeiraria",C2183)),"Caldeiraria",IF(ISNUMBER(FIND("Borracharia",C2183)),"Borracharia",IF(ISNUMBER(FIND("Lubrificação",C2183)),"Lubrificação",
IF(ISNUMBER(FIND("Estoque - Carregadeiras",C2183)),"Carregadeiras",IF(ISNUMBER(FIND("Estoque - Veic. Leves",C2183)),"Veic. Leves",
IF(ISNUMBER(FIND("Estoque - Caminhões",C2183)),"Caminhões",IF(ISNUMBER(FIND("Estoque - Transbordos",C2183)),"Transbordos",
IF(ISNUMBER(FIND("Estoque - Tratores",C2183)),"Tratores",
IF(ISNUMBER(FIND("Estoque - Máquinas pesadas",C2183)),"Máquinas pesadas",
IF(ISNUMBER(FIND("Estoque - Reboques",C2183)),"Reboques",
IF(C2183="Estoque","Estoque",
IF(AND(ISNUMBER(C2183),C2183&gt;1000,C2183&lt;2000),"Caminhões",
IF(AND(ISNUMBER(C2183),C2183&gt;2000,C2183&lt;3000),"Tratores",
IF(AND(ISNUMBER(C2183),C2183&gt;3000,C2183&lt;4000),"Carregadeiras",
IF(AND(ISNUMBER(C2183),C2183&gt;4000,C2183&lt;5000),"Máquinas pesadas",
IF(AND(ISNUMBER(C2183),C2183&gt;5000,C2183&lt;6000),"Colhedoras",
IF(AND(ISNUMBER(C2183),C2183&gt;7000,C2183&lt;8000),"Irrigação",
IF(AND(ISNUMBER(C2183),C2183&gt;8000,C2183&lt;9000),"Reboques",IF(AND(ISNUMBER(C2183),C2183&gt;0,C2183&lt;1000),"Veic. Leves","")))))))))))))))))))))</f>
        <v>Colhedoras</v>
      </c>
      <c r="B2183" s="72"/>
      <c r="C2183" s="2">
        <v>5003</v>
      </c>
      <c r="D2183" s="2">
        <v>89241</v>
      </c>
      <c r="E2183" s="10" t="s">
        <v>527</v>
      </c>
      <c r="F2183" s="14" t="str">
        <f>IF(ISBLANK(K2183), "Apenas Solicitação", "Tem OC")</f>
        <v>Tem OC</v>
      </c>
      <c r="G2183" s="2">
        <v>2</v>
      </c>
      <c r="H2183" s="37">
        <f>G2183-I2183</f>
        <v>0</v>
      </c>
      <c r="I2183" s="38">
        <v>2</v>
      </c>
      <c r="J2183" s="4">
        <v>45707</v>
      </c>
      <c r="K2183" s="180">
        <v>45726</v>
      </c>
      <c r="L2183" s="4"/>
      <c r="M2183" s="44"/>
      <c r="N2183" s="44" t="str">
        <f>IFERROR(K2183 + VALUE(LEFT(L2183, FIND(" ", L2183) - 1)), "")</f>
        <v/>
      </c>
      <c r="O2183" s="3">
        <f>IF(_xlfn.DAYS(K2183,J2183)&lt;0, "Aguardando OC", _xlfn.DAYS(K2183,J2183))</f>
        <v>19</v>
      </c>
      <c r="P2183" s="14">
        <v>393363</v>
      </c>
      <c r="Q2183" s="169">
        <v>1130169</v>
      </c>
      <c r="R2183" s="14">
        <v>165031</v>
      </c>
      <c r="S2183" s="2">
        <v>119</v>
      </c>
      <c r="T2183" s="135" t="s">
        <v>557</v>
      </c>
      <c r="U2183" s="21">
        <v>20.18</v>
      </c>
      <c r="V2183" s="2">
        <v>14644</v>
      </c>
      <c r="W2183" s="43" t="str">
        <f>IFERROR(VLOOKUP(V2183, Fornecedores!A:C, 3, FALSE), "")</f>
        <v xml:space="preserve">GEOMAQ </v>
      </c>
      <c r="X2183" s="43" t="str">
        <f>IFERROR(VLOOKUP(V2183, Fornecedores!A:E, 5, FALSE), "")</f>
        <v>São José do Rio Preto</v>
      </c>
      <c r="Y2183" s="43" t="str">
        <f>IFERROR(VLOOKUP(V2183, Fornecedores!A:F, 6, FALSE), "")</f>
        <v>SP</v>
      </c>
      <c r="Z2183" s="14" t="str">
        <f>IF(H2183=0, "Pedido entregue!", "Pendente")</f>
        <v>Pedido entregue!</v>
      </c>
      <c r="AA2183" s="74"/>
      <c r="AB2183" s="58" t="str">
        <f>IF(Z2183="Pedido Entregue!", IF(AA2183=1, "Retirado do Almoxarifado", IF(AA2183=2, "Material devolvido", "Aguardando retirada")), IF(Z2183="Pendente", "Entrega pendente", ""))</f>
        <v>Aguardando retirada</v>
      </c>
      <c r="AC2183" s="18">
        <v>1</v>
      </c>
      <c r="AD2183" s="18">
        <f>AC2183/SUMIF($P:$P,P2183,$AC:$AC)</f>
        <v>1</v>
      </c>
      <c r="AE2183" s="18">
        <f>IF(R2183=0,0,AC2183/SUMIF($R:$R,R2183,$AC:$AC))</f>
        <v>0.1</v>
      </c>
      <c r="AF2183" s="18">
        <f>IF(R2183=0,1,0)</f>
        <v>0</v>
      </c>
      <c r="AG2183" s="18">
        <f>IF(R2183=0,#REF!-J2183,0)</f>
        <v>0</v>
      </c>
      <c r="AH2183" t="str">
        <f>TEXT(J2183,"MMMM")</f>
        <v>fevereiro</v>
      </c>
    </row>
    <row r="2184" spans="1:34" ht="12.75" hidden="1" customHeight="1" x14ac:dyDescent="0.25">
      <c r="A2184" s="90" t="str">
        <f>IF(C2184="Oficina Diversos","Oficina Geral",
IF(ISNUMBER(FIND("Estoque - Colhedoras",C2184)),"Colhedoras",IF(ISNUMBER(FIND("Caldeiraria",C2184)),"Caldeiraria",IF(ISNUMBER(FIND("Borracharia",C2184)),"Borracharia",IF(ISNUMBER(FIND("Lubrificação",C2184)),"Lubrificação",
IF(ISNUMBER(FIND("Estoque - Carregadeiras",C2184)),"Carregadeiras",IF(ISNUMBER(FIND("Estoque - Veic. Leves",C2184)),"Veic. Leves",
IF(ISNUMBER(FIND("Estoque - Caminhões",C2184)),"Caminhões",IF(ISNUMBER(FIND("Estoque - Transbordos",C2184)),"Transbordos",
IF(ISNUMBER(FIND("Estoque - Tratores",C2184)),"Tratores",
IF(ISNUMBER(FIND("Estoque - Máquinas pesadas",C2184)),"Máquinas pesadas",
IF(ISNUMBER(FIND("Estoque - Reboques",C2184)),"Reboques",
IF(C2184="Estoque","Estoque",
IF(AND(ISNUMBER(C2184),C2184&gt;1000,C2184&lt;2000),"Caminhões",
IF(AND(ISNUMBER(C2184),C2184&gt;2000,C2184&lt;3000),"Tratores",
IF(AND(ISNUMBER(C2184),C2184&gt;3000,C2184&lt;4000),"Carregadeiras",
IF(AND(ISNUMBER(C2184),C2184&gt;4000,C2184&lt;5000),"Máquinas pesadas",
IF(AND(ISNUMBER(C2184),C2184&gt;5000,C2184&lt;6000),"Colhedoras",
IF(AND(ISNUMBER(C2184),C2184&gt;7000,C2184&lt;8000),"Irrigação",
IF(AND(ISNUMBER(C2184),C2184&gt;8000,C2184&lt;9000),"Reboques",IF(AND(ISNUMBER(C2184),C2184&gt;0,C2184&lt;1000),"Veic. Leves","")))))))))))))))))))))</f>
        <v>Colhedoras</v>
      </c>
      <c r="B2184" s="72"/>
      <c r="C2184" s="2">
        <v>5003</v>
      </c>
      <c r="D2184" s="2">
        <v>89242</v>
      </c>
      <c r="E2184" s="10" t="s">
        <v>528</v>
      </c>
      <c r="F2184" s="14" t="str">
        <f>IF(ISBLANK(K2184), "Apenas Solicitação", "Tem OC")</f>
        <v>Tem OC</v>
      </c>
      <c r="G2184" s="2">
        <v>1</v>
      </c>
      <c r="H2184" s="37">
        <f>G2184-I2184</f>
        <v>0</v>
      </c>
      <c r="I2184" s="38">
        <v>1</v>
      </c>
      <c r="J2184" s="4">
        <v>45707</v>
      </c>
      <c r="K2184" s="180">
        <v>45721</v>
      </c>
      <c r="L2184" s="4"/>
      <c r="M2184" s="44"/>
      <c r="N2184" s="44" t="str">
        <f>IFERROR(K2184 + VALUE(LEFT(L2184, FIND(" ", L2184) - 1)), "")</f>
        <v/>
      </c>
      <c r="O2184" s="3">
        <f>IF(_xlfn.DAYS(K2184,J2184)&lt;0, "Aguardando OC", _xlfn.DAYS(K2184,J2184))</f>
        <v>14</v>
      </c>
      <c r="P2184" s="14">
        <v>393375</v>
      </c>
      <c r="Q2184" s="169">
        <v>1130169</v>
      </c>
      <c r="R2184" s="14">
        <v>164896</v>
      </c>
      <c r="S2184" s="2">
        <v>119</v>
      </c>
      <c r="T2184" s="135" t="s">
        <v>557</v>
      </c>
      <c r="U2184" s="21">
        <v>1.54</v>
      </c>
      <c r="V2184" s="2">
        <v>12397</v>
      </c>
      <c r="W2184" s="43" t="str">
        <f>IFERROR(VLOOKUP(V2184, Fornecedores!A:C, 3, FALSE), "")</f>
        <v xml:space="preserve">UNIMIL INDÚSTRIA </v>
      </c>
      <c r="X2184" s="43" t="str">
        <f>IFERROR(VLOOKUP(V2184, Fornecedores!A:E, 5, FALSE), "")</f>
        <v>Piracicaba</v>
      </c>
      <c r="Y2184" s="43" t="str">
        <f>IFERROR(VLOOKUP(V2184, Fornecedores!A:F, 6, FALSE), "")</f>
        <v>SP</v>
      </c>
      <c r="Z2184" s="14" t="str">
        <f>IF(H2184=0, "Pedido entregue!", "Pendente")</f>
        <v>Pedido entregue!</v>
      </c>
      <c r="AA2184" s="74"/>
      <c r="AB2184" s="58" t="str">
        <f>IF(Z2184="Pedido Entregue!", IF(AA2184=1, "Retirado do Almoxarifado", IF(AA2184=2, "Material devolvido", "Aguardando retirada")), IF(Z2184="Pendente", "Entrega pendente", ""))</f>
        <v>Aguardando retirada</v>
      </c>
      <c r="AC2184" s="18">
        <v>1</v>
      </c>
      <c r="AD2184" s="18">
        <f>AC2184/SUMIF($P:$P,P2184,$AC:$AC)</f>
        <v>1</v>
      </c>
      <c r="AE2184" s="18">
        <f>IF(R2184=0,0,AC2184/SUMIF($R:$R,R2184,$AC:$AC))</f>
        <v>6.6666666666666666E-2</v>
      </c>
      <c r="AF2184" s="18">
        <f>IF(R2184=0,1,0)</f>
        <v>0</v>
      </c>
      <c r="AG2184" s="18">
        <f>IF(R2184=0,#REF!-J2184,0)</f>
        <v>0</v>
      </c>
      <c r="AH2184" t="str">
        <f>TEXT(J2184,"MMMM")</f>
        <v>fevereiro</v>
      </c>
    </row>
    <row r="2185" spans="1:34" ht="12.75" hidden="1" customHeight="1" x14ac:dyDescent="0.25">
      <c r="A2185" s="90" t="str">
        <f>IF(C2185="Oficina Diversos","Oficina Geral",
IF(ISNUMBER(FIND("Estoque - Colhedoras",C2185)),"Colhedoras",IF(ISNUMBER(FIND("Caldeiraria",C2185)),"Caldeiraria",IF(ISNUMBER(FIND("Borracharia",C2185)),"Borracharia",IF(ISNUMBER(FIND("Lubrificação",C2185)),"Lubrificação",
IF(ISNUMBER(FIND("Estoque - Carregadeiras",C2185)),"Carregadeiras",IF(ISNUMBER(FIND("Estoque - Veic. Leves",C2185)),"Veic. Leves",
IF(ISNUMBER(FIND("Estoque - Caminhões",C2185)),"Caminhões",IF(ISNUMBER(FIND("Estoque - Transbordos",C2185)),"Transbordos",
IF(ISNUMBER(FIND("Estoque - Tratores",C2185)),"Tratores",
IF(ISNUMBER(FIND("Estoque - Máquinas pesadas",C2185)),"Máquinas pesadas",
IF(ISNUMBER(FIND("Estoque - Reboques",C2185)),"Reboques",
IF(C2185="Estoque","Estoque",
IF(AND(ISNUMBER(C2185),C2185&gt;1000,C2185&lt;2000),"Caminhões",
IF(AND(ISNUMBER(C2185),C2185&gt;2000,C2185&lt;3000),"Tratores",
IF(AND(ISNUMBER(C2185),C2185&gt;3000,C2185&lt;4000),"Carregadeiras",
IF(AND(ISNUMBER(C2185),C2185&gt;4000,C2185&lt;5000),"Máquinas pesadas",
IF(AND(ISNUMBER(C2185),C2185&gt;5000,C2185&lt;6000),"Colhedoras",
IF(AND(ISNUMBER(C2185),C2185&gt;7000,C2185&lt;8000),"Irrigação",
IF(AND(ISNUMBER(C2185),C2185&gt;8000,C2185&lt;9000),"Reboques",IF(AND(ISNUMBER(C2185),C2185&gt;0,C2185&lt;1000),"Veic. Leves","")))))))))))))))))))))</f>
        <v>Colhedoras</v>
      </c>
      <c r="B2185" s="72"/>
      <c r="C2185" s="2">
        <v>5003</v>
      </c>
      <c r="D2185" s="2">
        <v>89243</v>
      </c>
      <c r="E2185" s="10" t="s">
        <v>529</v>
      </c>
      <c r="F2185" s="14" t="str">
        <f>IF(ISBLANK(K2185), "Apenas Solicitação", "Tem OC")</f>
        <v>Tem OC</v>
      </c>
      <c r="G2185" s="2">
        <v>2</v>
      </c>
      <c r="H2185" s="37">
        <f>G2185-I2185</f>
        <v>0</v>
      </c>
      <c r="I2185" s="38">
        <v>2</v>
      </c>
      <c r="J2185" s="4">
        <v>45707</v>
      </c>
      <c r="K2185" s="180">
        <v>45726</v>
      </c>
      <c r="L2185" s="4"/>
      <c r="M2185" s="44"/>
      <c r="N2185" s="44" t="str">
        <f>IFERROR(K2185 + VALUE(LEFT(L2185, FIND(" ", L2185) - 1)), "")</f>
        <v/>
      </c>
      <c r="O2185" s="3">
        <f>IF(_xlfn.DAYS(K2185,J2185)&lt;0, "Aguardando OC", _xlfn.DAYS(K2185,J2185))</f>
        <v>19</v>
      </c>
      <c r="P2185" s="14">
        <v>393378</v>
      </c>
      <c r="Q2185" s="169">
        <v>1130169</v>
      </c>
      <c r="R2185" s="14">
        <v>165029</v>
      </c>
      <c r="S2185" s="2">
        <v>119</v>
      </c>
      <c r="T2185" s="135" t="s">
        <v>557</v>
      </c>
      <c r="U2185" s="21">
        <v>160</v>
      </c>
      <c r="V2185" s="2">
        <v>13891</v>
      </c>
      <c r="W2185" s="43" t="str">
        <f>IFERROR(VLOOKUP(V2185, Fornecedores!A:C, 3, FALSE), "")</f>
        <v xml:space="preserve">TORCANE PEÇAS </v>
      </c>
      <c r="X2185" s="43" t="str">
        <f>IFERROR(VLOOKUP(V2185, Fornecedores!A:E, 5, FALSE), "")</f>
        <v>Piracicaba</v>
      </c>
      <c r="Y2185" s="43" t="str">
        <f>IFERROR(VLOOKUP(V2185, Fornecedores!A:F, 6, FALSE), "")</f>
        <v>SP</v>
      </c>
      <c r="Z2185" s="14" t="str">
        <f>IF(H2185=0, "Pedido entregue!", "Pendente")</f>
        <v>Pedido entregue!</v>
      </c>
      <c r="AA2185" s="74"/>
      <c r="AB2185" s="58" t="str">
        <f>IF(Z2185="Pedido Entregue!", IF(AA2185=1, "Retirado do Almoxarifado", IF(AA2185=2, "Material devolvido", "Aguardando retirada")), IF(Z2185="Pendente", "Entrega pendente", ""))</f>
        <v>Aguardando retirada</v>
      </c>
      <c r="AC2185" s="18">
        <v>1</v>
      </c>
      <c r="AD2185" s="18">
        <f>AC2185/SUMIF($P:$P,P2185,$AC:$AC)</f>
        <v>1</v>
      </c>
      <c r="AE2185" s="18">
        <f>IF(R2185=0,0,AC2185/SUMIF($R:$R,R2185,$AC:$AC))</f>
        <v>0.14285714285714285</v>
      </c>
      <c r="AF2185" s="18">
        <f>IF(R2185=0,1,0)</f>
        <v>0</v>
      </c>
      <c r="AG2185" s="18">
        <f>IF(R2185=0,#REF!-J2185,0)</f>
        <v>0</v>
      </c>
      <c r="AH2185" t="str">
        <f>TEXT(J2185,"MMMM")</f>
        <v>fevereiro</v>
      </c>
    </row>
    <row r="2186" spans="1:34" ht="12.75" hidden="1" customHeight="1" x14ac:dyDescent="0.25">
      <c r="A2186" s="90" t="str">
        <f>IF(C2186="Oficina Diversos","Oficina Geral",
IF(ISNUMBER(FIND("Estoque - Colhedoras",C2186)),"Colhedoras",IF(ISNUMBER(FIND("Caldeiraria",C2186)),"Caldeiraria",IF(ISNUMBER(FIND("Borracharia",C2186)),"Borracharia",IF(ISNUMBER(FIND("Lubrificação",C2186)),"Lubrificação",
IF(ISNUMBER(FIND("Estoque - Carregadeiras",C2186)),"Carregadeiras",IF(ISNUMBER(FIND("Estoque - Veic. Leves",C2186)),"Veic. Leves",
IF(ISNUMBER(FIND("Estoque - Caminhões",C2186)),"Caminhões",IF(ISNUMBER(FIND("Estoque - Transbordos",C2186)),"Transbordos",
IF(ISNUMBER(FIND("Estoque - Tratores",C2186)),"Tratores",
IF(ISNUMBER(FIND("Estoque - Máquinas pesadas",C2186)),"Máquinas pesadas",
IF(ISNUMBER(FIND("Estoque - Reboques",C2186)),"Reboques",
IF(C2186="Estoque","Estoque",
IF(AND(ISNUMBER(C2186),C2186&gt;1000,C2186&lt;2000),"Caminhões",
IF(AND(ISNUMBER(C2186),C2186&gt;2000,C2186&lt;3000),"Tratores",
IF(AND(ISNUMBER(C2186),C2186&gt;3000,C2186&lt;4000),"Carregadeiras",
IF(AND(ISNUMBER(C2186),C2186&gt;4000,C2186&lt;5000),"Máquinas pesadas",
IF(AND(ISNUMBER(C2186),C2186&gt;5000,C2186&lt;6000),"Colhedoras",
IF(AND(ISNUMBER(C2186),C2186&gt;7000,C2186&lt;8000),"Irrigação",
IF(AND(ISNUMBER(C2186),C2186&gt;8000,C2186&lt;9000),"Reboques",IF(AND(ISNUMBER(C2186),C2186&gt;0,C2186&lt;1000),"Veic. Leves","")))))))))))))))))))))</f>
        <v>Colhedoras</v>
      </c>
      <c r="B2186" s="72"/>
      <c r="C2186" s="2">
        <v>5001</v>
      </c>
      <c r="D2186" s="2">
        <v>89270</v>
      </c>
      <c r="E2186" s="10" t="s">
        <v>488</v>
      </c>
      <c r="F2186" s="14" t="str">
        <f>IF(ISBLANK(K2186), "Apenas Solicitação", "Tem OC")</f>
        <v>Tem OC</v>
      </c>
      <c r="G2186" s="2">
        <v>1</v>
      </c>
      <c r="H2186" s="37">
        <f>G2186-I2186</f>
        <v>0</v>
      </c>
      <c r="I2186" s="38">
        <v>1</v>
      </c>
      <c r="J2186" s="4">
        <v>45706</v>
      </c>
      <c r="K2186" s="180">
        <v>45716</v>
      </c>
      <c r="L2186" s="4"/>
      <c r="M2186" s="44"/>
      <c r="N2186" s="44" t="str">
        <f>IFERROR(K2186 + VALUE(LEFT(L2186, FIND(" ", L2186) - 1)), "")</f>
        <v/>
      </c>
      <c r="O2186" s="3">
        <f>IF(_xlfn.DAYS(K2186,J2186)&lt;0, "Aguardando OC", _xlfn.DAYS(K2186,J2186))</f>
        <v>10</v>
      </c>
      <c r="P2186" s="14">
        <v>392955</v>
      </c>
      <c r="Q2186" s="169">
        <v>1129631</v>
      </c>
      <c r="R2186" s="14">
        <v>164821</v>
      </c>
      <c r="S2186" s="2">
        <v>119</v>
      </c>
      <c r="T2186" s="135" t="s">
        <v>557</v>
      </c>
      <c r="U2186" s="21">
        <v>967.35</v>
      </c>
      <c r="V2186" s="2">
        <v>12397</v>
      </c>
      <c r="W2186" s="43" t="str">
        <f>IFERROR(VLOOKUP(V2186, Fornecedores!A:C, 3, FALSE), "")</f>
        <v xml:space="preserve">UNIMIL INDÚSTRIA </v>
      </c>
      <c r="X2186" s="43" t="str">
        <f>IFERROR(VLOOKUP(V2186, Fornecedores!A:E, 5, FALSE), "")</f>
        <v>Piracicaba</v>
      </c>
      <c r="Y2186" s="43" t="str">
        <f>IFERROR(VLOOKUP(V2186, Fornecedores!A:F, 6, FALSE), "")</f>
        <v>SP</v>
      </c>
      <c r="Z2186" s="14" t="str">
        <f>IF(H2186=0, "Pedido entregue!", "Pendente")</f>
        <v>Pedido entregue!</v>
      </c>
      <c r="AA2186" s="74">
        <v>1</v>
      </c>
      <c r="AB2186" s="58" t="str">
        <f>IF(Z2186="Pedido Entregue!", IF(AA2186=1, "Retirado do Almoxarifado", IF(AA2186=2, "Material devolvido", "Aguardando retirada")), IF(Z2186="Pendente", "Entrega pendente", ""))</f>
        <v>Retirado do Almoxarifado</v>
      </c>
      <c r="AC2186" s="18">
        <v>1</v>
      </c>
      <c r="AD2186" s="18">
        <f>AC2186/SUMIF($P:$P,P2186,$AC:$AC)</f>
        <v>1</v>
      </c>
      <c r="AE2186" s="18">
        <f>IF(R2186=0,0,AC2186/SUMIF($R:$R,R2186,$AC:$AC))</f>
        <v>0.04</v>
      </c>
      <c r="AF2186" s="18">
        <f>IF(R2186=0,1,0)</f>
        <v>0</v>
      </c>
      <c r="AG2186" s="18">
        <f>IF(R2186=0,#REF!-J2186,0)</f>
        <v>0</v>
      </c>
      <c r="AH2186" t="str">
        <f>TEXT(J2186,"MMMM")</f>
        <v>fevereiro</v>
      </c>
    </row>
    <row r="2187" spans="1:34" ht="12.75" hidden="1" customHeight="1" x14ac:dyDescent="0.25">
      <c r="A2187" s="90" t="str">
        <f>IF(C2187="Oficina Diversos","Oficina Geral",
IF(ISNUMBER(FIND("Estoque - Colhedoras",C2187)),"Colhedoras",IF(ISNUMBER(FIND("Caldeiraria",C2187)),"Caldeiraria",IF(ISNUMBER(FIND("Borracharia",C2187)),"Borracharia",IF(ISNUMBER(FIND("Lubrificação",C2187)),"Lubrificação",
IF(ISNUMBER(FIND("Estoque - Carregadeiras",C2187)),"Carregadeiras",IF(ISNUMBER(FIND("Estoque - Veic. Leves",C2187)),"Veic. Leves",
IF(ISNUMBER(FIND("Estoque - Caminhões",C2187)),"Caminhões",IF(ISNUMBER(FIND("Estoque - Transbordos",C2187)),"Transbordos",
IF(ISNUMBER(FIND("Estoque - Tratores",C2187)),"Tratores",
IF(ISNUMBER(FIND("Estoque - Máquinas pesadas",C2187)),"Máquinas pesadas",
IF(ISNUMBER(FIND("Estoque - Reboques",C2187)),"Reboques",
IF(C2187="Estoque","Estoque",
IF(AND(ISNUMBER(C2187),C2187&gt;1000,C2187&lt;2000),"Caminhões",
IF(AND(ISNUMBER(C2187),C2187&gt;2000,C2187&lt;3000),"Tratores",
IF(AND(ISNUMBER(C2187),C2187&gt;3000,C2187&lt;4000),"Carregadeiras",
IF(AND(ISNUMBER(C2187),C2187&gt;4000,C2187&lt;5000),"Máquinas pesadas",
IF(AND(ISNUMBER(C2187),C2187&gt;5000,C2187&lt;6000),"Colhedoras",
IF(AND(ISNUMBER(C2187),C2187&gt;7000,C2187&lt;8000),"Irrigação",
IF(AND(ISNUMBER(C2187),C2187&gt;8000,C2187&lt;9000),"Reboques",IF(AND(ISNUMBER(C2187),C2187&gt;0,C2187&lt;1000),"Veic. Leves","")))))))))))))))))))))</f>
        <v>Colhedoras</v>
      </c>
      <c r="B2187" s="72"/>
      <c r="C2187" s="2">
        <v>5002</v>
      </c>
      <c r="D2187" s="2">
        <v>89270</v>
      </c>
      <c r="E2187" s="10" t="s">
        <v>488</v>
      </c>
      <c r="F2187" s="14" t="str">
        <f>IF(ISBLANK(K2187), "Apenas Solicitação", "Tem OC")</f>
        <v>Tem OC</v>
      </c>
      <c r="G2187" s="2">
        <v>1</v>
      </c>
      <c r="H2187" s="37">
        <f>G2187-I2187</f>
        <v>0</v>
      </c>
      <c r="I2187" s="38">
        <v>1</v>
      </c>
      <c r="J2187" s="4">
        <v>45706</v>
      </c>
      <c r="K2187" s="180">
        <v>45716</v>
      </c>
      <c r="L2187" s="4"/>
      <c r="M2187" s="44"/>
      <c r="N2187" s="44" t="str">
        <f>IFERROR(K2187 + VALUE(LEFT(L2187, FIND(" ", L2187) - 1)), "")</f>
        <v/>
      </c>
      <c r="O2187" s="3">
        <f>IF(_xlfn.DAYS(K2187,J2187)&lt;0, "Aguardando OC", _xlfn.DAYS(K2187,J2187))</f>
        <v>10</v>
      </c>
      <c r="P2187" s="14">
        <v>393111</v>
      </c>
      <c r="Q2187" s="169">
        <v>1129753</v>
      </c>
      <c r="R2187" s="14">
        <v>164821</v>
      </c>
      <c r="S2187" s="2">
        <v>119</v>
      </c>
      <c r="T2187" s="135" t="s">
        <v>557</v>
      </c>
      <c r="U2187" s="21">
        <v>967.35</v>
      </c>
      <c r="V2187" s="2">
        <v>12397</v>
      </c>
      <c r="W2187" s="43" t="str">
        <f>IFERROR(VLOOKUP(V2187, Fornecedores!A:C, 3, FALSE), "")</f>
        <v xml:space="preserve">UNIMIL INDÚSTRIA </v>
      </c>
      <c r="X2187" s="43" t="str">
        <f>IFERROR(VLOOKUP(V2187, Fornecedores!A:E, 5, FALSE), "")</f>
        <v>Piracicaba</v>
      </c>
      <c r="Y2187" s="43" t="str">
        <f>IFERROR(VLOOKUP(V2187, Fornecedores!A:F, 6, FALSE), "")</f>
        <v>SP</v>
      </c>
      <c r="Z2187" s="14" t="str">
        <f>IF(H2187=0, "Pedido entregue!", "Pendente")</f>
        <v>Pedido entregue!</v>
      </c>
      <c r="AA2187" s="74"/>
      <c r="AB2187" s="58" t="str">
        <f>IF(Z2187="Pedido Entregue!", IF(AA2187=1, "Retirado do Almoxarifado", IF(AA2187=2, "Material devolvido", "Aguardando retirada")), IF(Z2187="Pendente", "Entrega pendente", ""))</f>
        <v>Aguardando retirada</v>
      </c>
      <c r="AC2187" s="18">
        <v>1</v>
      </c>
      <c r="AD2187" s="18">
        <f>AC2187/SUMIF($P:$P,P2187,$AC:$AC)</f>
        <v>1</v>
      </c>
      <c r="AE2187" s="18">
        <f>IF(R2187=0,0,AC2187/SUMIF($R:$R,R2187,$AC:$AC))</f>
        <v>0.04</v>
      </c>
      <c r="AF2187" s="18">
        <f>IF(R2187=0,1,0)</f>
        <v>0</v>
      </c>
      <c r="AG2187" s="18">
        <f>IF(R2187=0,#REF!-J2187,0)</f>
        <v>0</v>
      </c>
      <c r="AH2187" t="str">
        <f>TEXT(J2187,"MMMM")</f>
        <v>fevereiro</v>
      </c>
    </row>
    <row r="2188" spans="1:34" ht="12.75" hidden="1" customHeight="1" x14ac:dyDescent="0.25">
      <c r="A2188" s="90" t="str">
        <f>IF(C2188="Oficina Diversos","Oficina Geral",
IF(ISNUMBER(FIND("Estoque - Colhedoras",C2188)),"Colhedoras",IF(ISNUMBER(FIND("Caldeiraria",C2188)),"Caldeiraria",IF(ISNUMBER(FIND("Borracharia",C2188)),"Borracharia",IF(ISNUMBER(FIND("Lubrificação",C2188)),"Lubrificação",
IF(ISNUMBER(FIND("Estoque - Carregadeiras",C2188)),"Carregadeiras",IF(ISNUMBER(FIND("Estoque - Veic. Leves",C2188)),"Veic. Leves",
IF(ISNUMBER(FIND("Estoque - Caminhões",C2188)),"Caminhões",IF(ISNUMBER(FIND("Estoque - Transbordos",C2188)),"Transbordos",
IF(ISNUMBER(FIND("Estoque - Tratores",C2188)),"Tratores",
IF(ISNUMBER(FIND("Estoque - Máquinas pesadas",C2188)),"Máquinas pesadas",
IF(ISNUMBER(FIND("Estoque - Reboques",C2188)),"Reboques",
IF(C2188="Estoque","Estoque",
IF(AND(ISNUMBER(C2188),C2188&gt;1000,C2188&lt;2000),"Caminhões",
IF(AND(ISNUMBER(C2188),C2188&gt;2000,C2188&lt;3000),"Tratores",
IF(AND(ISNUMBER(C2188),C2188&gt;3000,C2188&lt;4000),"Carregadeiras",
IF(AND(ISNUMBER(C2188),C2188&gt;4000,C2188&lt;5000),"Máquinas pesadas",
IF(AND(ISNUMBER(C2188),C2188&gt;5000,C2188&lt;6000),"Colhedoras",
IF(AND(ISNUMBER(C2188),C2188&gt;7000,C2188&lt;8000),"Irrigação",
IF(AND(ISNUMBER(C2188),C2188&gt;8000,C2188&lt;9000),"Reboques",IF(AND(ISNUMBER(C2188),C2188&gt;0,C2188&lt;1000),"Veic. Leves","")))))))))))))))))))))</f>
        <v>Colhedoras</v>
      </c>
      <c r="B2188" s="72"/>
      <c r="C2188" s="2">
        <v>5003</v>
      </c>
      <c r="D2188" s="2">
        <v>89270</v>
      </c>
      <c r="E2188" s="10" t="s">
        <v>488</v>
      </c>
      <c r="F2188" s="14" t="str">
        <f>IF(ISBLANK(K2188), "Apenas Solicitação", "Tem OC")</f>
        <v>Tem OC</v>
      </c>
      <c r="G2188" s="2">
        <v>1</v>
      </c>
      <c r="H2188" s="37">
        <f>G2188-I2188</f>
        <v>0</v>
      </c>
      <c r="I2188" s="38">
        <v>1</v>
      </c>
      <c r="J2188" s="4">
        <v>45707</v>
      </c>
      <c r="K2188" s="180">
        <v>45726</v>
      </c>
      <c r="L2188" s="4"/>
      <c r="M2188" s="44"/>
      <c r="N2188" s="44" t="str">
        <f>IFERROR(K2188 + VALUE(LEFT(L2188, FIND(" ", L2188) - 1)), "")</f>
        <v/>
      </c>
      <c r="O2188" s="3">
        <f>IF(_xlfn.DAYS(K2188,J2188)&lt;0, "Aguardando OC", _xlfn.DAYS(K2188,J2188))</f>
        <v>19</v>
      </c>
      <c r="P2188" s="14">
        <v>393379</v>
      </c>
      <c r="Q2188" s="169">
        <v>1130169</v>
      </c>
      <c r="R2188" s="14">
        <v>165029</v>
      </c>
      <c r="S2188" s="2">
        <v>119</v>
      </c>
      <c r="T2188" s="135" t="s">
        <v>557</v>
      </c>
      <c r="U2188" s="21">
        <v>650</v>
      </c>
      <c r="V2188" s="2">
        <v>13891</v>
      </c>
      <c r="W2188" s="43" t="str">
        <f>IFERROR(VLOOKUP(V2188, Fornecedores!A:C, 3, FALSE), "")</f>
        <v xml:space="preserve">TORCANE PEÇAS </v>
      </c>
      <c r="X2188" s="43" t="str">
        <f>IFERROR(VLOOKUP(V2188, Fornecedores!A:E, 5, FALSE), "")</f>
        <v>Piracicaba</v>
      </c>
      <c r="Y2188" s="43" t="str">
        <f>IFERROR(VLOOKUP(V2188, Fornecedores!A:F, 6, FALSE), "")</f>
        <v>SP</v>
      </c>
      <c r="Z2188" s="14" t="str">
        <f>IF(H2188=0, "Pedido entregue!", "Pendente")</f>
        <v>Pedido entregue!</v>
      </c>
      <c r="AA2188" s="74">
        <v>1</v>
      </c>
      <c r="AB2188" s="58" t="str">
        <f>IF(Z2188="Pedido Entregue!", IF(AA2188=1, "Retirado do Almoxarifado", IF(AA2188=2, "Material devolvido", "Aguardando retirada")), IF(Z2188="Pendente", "Entrega pendente", ""))</f>
        <v>Retirado do Almoxarifado</v>
      </c>
      <c r="AC2188" s="18">
        <v>1</v>
      </c>
      <c r="AD2188" s="18">
        <f>AC2188/SUMIF($P:$P,P2188,$AC:$AC)</f>
        <v>1</v>
      </c>
      <c r="AE2188" s="18">
        <f>IF(R2188=0,0,AC2188/SUMIF($R:$R,R2188,$AC:$AC))</f>
        <v>0.14285714285714285</v>
      </c>
      <c r="AF2188" s="18">
        <f>IF(R2188=0,1,0)</f>
        <v>0</v>
      </c>
      <c r="AG2188" s="18">
        <f>IF(R2188=0,#REF!-J2188,0)</f>
        <v>0</v>
      </c>
      <c r="AH2188" t="str">
        <f>TEXT(J2188,"MMMM")</f>
        <v>fevereiro</v>
      </c>
    </row>
    <row r="2189" spans="1:34" ht="12.75" hidden="1" customHeight="1" x14ac:dyDescent="0.25">
      <c r="A2189" s="90" t="str">
        <f>IF(C2189="Oficina Diversos","Oficina Geral",
IF(ISNUMBER(FIND("Estoque - Colhedoras",C2189)),"Colhedoras",IF(ISNUMBER(FIND("Caldeiraria",C2189)),"Caldeiraria",IF(ISNUMBER(FIND("Borracharia",C2189)),"Borracharia",IF(ISNUMBER(FIND("Lubrificação",C2189)),"Lubrificação",
IF(ISNUMBER(FIND("Estoque - Carregadeiras",C2189)),"Carregadeiras",IF(ISNUMBER(FIND("Estoque - Veic. Leves",C2189)),"Veic. Leves",
IF(ISNUMBER(FIND("Estoque - Caminhões",C2189)),"Caminhões",IF(ISNUMBER(FIND("Estoque - Transbordos",C2189)),"Transbordos",
IF(ISNUMBER(FIND("Estoque - Tratores",C2189)),"Tratores",
IF(ISNUMBER(FIND("Estoque - Máquinas pesadas",C2189)),"Máquinas pesadas",
IF(ISNUMBER(FIND("Estoque - Reboques",C2189)),"Reboques",
IF(C2189="Estoque","Estoque",
IF(AND(ISNUMBER(C2189),C2189&gt;1000,C2189&lt;2000),"Caminhões",
IF(AND(ISNUMBER(C2189),C2189&gt;2000,C2189&lt;3000),"Tratores",
IF(AND(ISNUMBER(C2189),C2189&gt;3000,C2189&lt;4000),"Carregadeiras",
IF(AND(ISNUMBER(C2189),C2189&gt;4000,C2189&lt;5000),"Máquinas pesadas",
IF(AND(ISNUMBER(C2189),C2189&gt;5000,C2189&lt;6000),"Colhedoras",
IF(AND(ISNUMBER(C2189),C2189&gt;7000,C2189&lt;8000),"Irrigação",
IF(AND(ISNUMBER(C2189),C2189&gt;8000,C2189&lt;9000),"Reboques",IF(AND(ISNUMBER(C2189),C2189&gt;0,C2189&lt;1000),"Veic. Leves","")))))))))))))))))))))</f>
        <v>Colhedoras</v>
      </c>
      <c r="B2189" s="72"/>
      <c r="C2189" s="2">
        <v>5001</v>
      </c>
      <c r="D2189" s="2">
        <v>89271</v>
      </c>
      <c r="E2189" s="10" t="s">
        <v>489</v>
      </c>
      <c r="F2189" s="14" t="str">
        <f>IF(ISBLANK(K2189), "Apenas Solicitação", "Tem OC")</f>
        <v>Tem OC</v>
      </c>
      <c r="G2189" s="2">
        <v>1</v>
      </c>
      <c r="H2189" s="37">
        <f>G2189-I2189</f>
        <v>0</v>
      </c>
      <c r="I2189" s="38">
        <v>1</v>
      </c>
      <c r="J2189" s="4">
        <v>45706</v>
      </c>
      <c r="K2189" s="180">
        <v>45714</v>
      </c>
      <c r="L2189" s="4"/>
      <c r="M2189" s="44"/>
      <c r="N2189" s="44" t="str">
        <f>IFERROR(K2189 + VALUE(LEFT(L2189, FIND(" ", L2189) - 1)), "")</f>
        <v/>
      </c>
      <c r="O2189" s="3">
        <f>IF(_xlfn.DAYS(K2189,J2189)&lt;0, "Aguardando OC", _xlfn.DAYS(K2189,J2189))</f>
        <v>8</v>
      </c>
      <c r="P2189" s="14">
        <v>392957</v>
      </c>
      <c r="Q2189" s="169">
        <v>1129631</v>
      </c>
      <c r="R2189" s="14">
        <v>164702</v>
      </c>
      <c r="S2189" s="2">
        <v>119</v>
      </c>
      <c r="T2189" s="135" t="s">
        <v>557</v>
      </c>
      <c r="U2189" s="21">
        <v>10906.44</v>
      </c>
      <c r="V2189" s="2">
        <v>3465</v>
      </c>
      <c r="W2189" s="43" t="str">
        <f>IFERROR(VLOOKUP(V2189, Fornecedores!A:C, 3, FALSE), "")</f>
        <v>MAQNELSON AGRICOLA L</v>
      </c>
      <c r="X2189" s="43" t="str">
        <f>IFERROR(VLOOKUP(V2189, Fornecedores!A:E, 5, FALSE), "")</f>
        <v>Itumbiara</v>
      </c>
      <c r="Y2189" s="43" t="str">
        <f>IFERROR(VLOOKUP(V2189, Fornecedores!A:F, 6, FALSE), "")</f>
        <v>GO</v>
      </c>
      <c r="Z2189" s="14" t="str">
        <f>IF(H2189=0, "Pedido entregue!", "Pendente")</f>
        <v>Pedido entregue!</v>
      </c>
      <c r="AA2189" s="74">
        <v>1</v>
      </c>
      <c r="AB2189" s="58" t="str">
        <f>IF(Z2189="Pedido Entregue!", IF(AA2189=1, "Retirado do Almoxarifado", IF(AA2189=2, "Material devolvido", "Aguardando retirada")), IF(Z2189="Pendente", "Entrega pendente", ""))</f>
        <v>Retirado do Almoxarifado</v>
      </c>
      <c r="AC2189" s="18">
        <v>1</v>
      </c>
      <c r="AD2189" s="18">
        <f>AC2189/SUMIF($P:$P,P2189,$AC:$AC)</f>
        <v>1</v>
      </c>
      <c r="AE2189" s="18">
        <f>IF(R2189=0,0,AC2189/SUMIF($R:$R,R2189,$AC:$AC))</f>
        <v>0.5</v>
      </c>
      <c r="AF2189" s="18">
        <f>IF(R2189=0,1,0)</f>
        <v>0</v>
      </c>
      <c r="AG2189" s="18">
        <f>IF(R2189=0,#REF!-J2189,0)</f>
        <v>0</v>
      </c>
      <c r="AH2189" t="str">
        <f>TEXT(J2189,"MMMM")</f>
        <v>fevereiro</v>
      </c>
    </row>
    <row r="2190" spans="1:34" ht="12.75" hidden="1" customHeight="1" x14ac:dyDescent="0.25">
      <c r="A2190" s="90" t="str">
        <f>IF(C2190="Oficina Diversos","Oficina Geral",
IF(ISNUMBER(FIND("Estoque - Colhedoras",C2190)),"Colhedoras",IF(ISNUMBER(FIND("Caldeiraria",C2190)),"Caldeiraria",IF(ISNUMBER(FIND("Borracharia",C2190)),"Borracharia",IF(ISNUMBER(FIND("Lubrificação",C2190)),"Lubrificação",
IF(ISNUMBER(FIND("Estoque - Carregadeiras",C2190)),"Carregadeiras",IF(ISNUMBER(FIND("Estoque - Veic. Leves",C2190)),"Veic. Leves",
IF(ISNUMBER(FIND("Estoque - Caminhões",C2190)),"Caminhões",IF(ISNUMBER(FIND("Estoque - Transbordos",C2190)),"Transbordos",
IF(ISNUMBER(FIND("Estoque - Tratores",C2190)),"Tratores",
IF(ISNUMBER(FIND("Estoque - Máquinas pesadas",C2190)),"Máquinas pesadas",
IF(ISNUMBER(FIND("Estoque - Reboques",C2190)),"Reboques",
IF(C2190="Estoque","Estoque",
IF(AND(ISNUMBER(C2190),C2190&gt;1000,C2190&lt;2000),"Caminhões",
IF(AND(ISNUMBER(C2190),C2190&gt;2000,C2190&lt;3000),"Tratores",
IF(AND(ISNUMBER(C2190),C2190&gt;3000,C2190&lt;4000),"Carregadeiras",
IF(AND(ISNUMBER(C2190),C2190&gt;4000,C2190&lt;5000),"Máquinas pesadas",
IF(AND(ISNUMBER(C2190),C2190&gt;5000,C2190&lt;6000),"Colhedoras",
IF(AND(ISNUMBER(C2190),C2190&gt;7000,C2190&lt;8000),"Irrigação",
IF(AND(ISNUMBER(C2190),C2190&gt;8000,C2190&lt;9000),"Reboques",IF(AND(ISNUMBER(C2190),C2190&gt;0,C2190&lt;1000),"Veic. Leves","")))))))))))))))))))))</f>
        <v>Colhedoras</v>
      </c>
      <c r="B2190" s="72"/>
      <c r="C2190" s="2">
        <v>5002</v>
      </c>
      <c r="D2190" s="2">
        <v>89271</v>
      </c>
      <c r="E2190" s="10" t="s">
        <v>489</v>
      </c>
      <c r="F2190" s="14" t="str">
        <f>IF(ISBLANK(K2190), "Apenas Solicitação", "Tem OC")</f>
        <v>Tem OC</v>
      </c>
      <c r="G2190" s="2">
        <v>1</v>
      </c>
      <c r="H2190" s="37">
        <f>G2190-I2190</f>
        <v>0</v>
      </c>
      <c r="I2190" s="38">
        <v>1</v>
      </c>
      <c r="J2190" s="4">
        <v>45706</v>
      </c>
      <c r="K2190" s="180">
        <v>45714</v>
      </c>
      <c r="L2190" s="4"/>
      <c r="M2190" s="44"/>
      <c r="N2190" s="44" t="str">
        <f>IFERROR(K2190 + VALUE(LEFT(L2190, FIND(" ", L2190) - 1)), "")</f>
        <v/>
      </c>
      <c r="O2190" s="3">
        <f>IF(_xlfn.DAYS(K2190,J2190)&lt;0, "Aguardando OC", _xlfn.DAYS(K2190,J2190))</f>
        <v>8</v>
      </c>
      <c r="P2190" s="14">
        <v>393113</v>
      </c>
      <c r="Q2190" s="169">
        <v>1129753</v>
      </c>
      <c r="R2190" s="14">
        <v>164702</v>
      </c>
      <c r="S2190" s="2">
        <v>119</v>
      </c>
      <c r="T2190" s="135" t="s">
        <v>557</v>
      </c>
      <c r="U2190" s="21">
        <v>10906.44</v>
      </c>
      <c r="V2190" s="2">
        <v>3465</v>
      </c>
      <c r="W2190" s="43" t="str">
        <f>IFERROR(VLOOKUP(V2190, Fornecedores!A:C, 3, FALSE), "")</f>
        <v>MAQNELSON AGRICOLA L</v>
      </c>
      <c r="X2190" s="43" t="str">
        <f>IFERROR(VLOOKUP(V2190, Fornecedores!A:E, 5, FALSE), "")</f>
        <v>Itumbiara</v>
      </c>
      <c r="Y2190" s="43" t="str">
        <f>IFERROR(VLOOKUP(V2190, Fornecedores!A:F, 6, FALSE), "")</f>
        <v>GO</v>
      </c>
      <c r="Z2190" s="14" t="str">
        <f>IF(H2190=0, "Pedido entregue!", "Pendente")</f>
        <v>Pedido entregue!</v>
      </c>
      <c r="AA2190" s="74">
        <v>1</v>
      </c>
      <c r="AB2190" s="58" t="str">
        <f>IF(Z2190="Pedido Entregue!", IF(AA2190=1, "Retirado do Almoxarifado", IF(AA2190=2, "Material devolvido", "Aguardando retirada")), IF(Z2190="Pendente", "Entrega pendente", ""))</f>
        <v>Retirado do Almoxarifado</v>
      </c>
      <c r="AC2190" s="18">
        <v>1</v>
      </c>
      <c r="AD2190" s="18">
        <f>AC2190/SUMIF($P:$P,P2190,$AC:$AC)</f>
        <v>1</v>
      </c>
      <c r="AE2190" s="18">
        <f>IF(R2190=0,0,AC2190/SUMIF($R:$R,R2190,$AC:$AC))</f>
        <v>0.5</v>
      </c>
      <c r="AF2190" s="18">
        <f>IF(R2190=0,1,0)</f>
        <v>0</v>
      </c>
      <c r="AG2190" s="18">
        <f>IF(R2190=0,#REF!-J2190,0)</f>
        <v>0</v>
      </c>
      <c r="AH2190" t="str">
        <f>TEXT(J2190,"MMMM")</f>
        <v>fevereiro</v>
      </c>
    </row>
    <row r="2191" spans="1:34" ht="12.75" hidden="1" customHeight="1" x14ac:dyDescent="0.25">
      <c r="A2191" s="90" t="str">
        <f>IF(C2191="Oficina Diversos","Oficina Geral",
IF(ISNUMBER(FIND("Estoque - Colhedoras",C2191)),"Colhedoras",IF(ISNUMBER(FIND("Caldeiraria",C2191)),"Caldeiraria",IF(ISNUMBER(FIND("Borracharia",C2191)),"Borracharia",IF(ISNUMBER(FIND("Lubrificação",C2191)),"Lubrificação",
IF(ISNUMBER(FIND("Estoque - Carregadeiras",C2191)),"Carregadeiras",IF(ISNUMBER(FIND("Estoque - Veic. Leves",C2191)),"Veic. Leves",
IF(ISNUMBER(FIND("Estoque - Caminhões",C2191)),"Caminhões",IF(ISNUMBER(FIND("Estoque - Transbordos",C2191)),"Transbordos",
IF(ISNUMBER(FIND("Estoque - Tratores",C2191)),"Tratores",
IF(ISNUMBER(FIND("Estoque - Máquinas pesadas",C2191)),"Máquinas pesadas",
IF(ISNUMBER(FIND("Estoque - Reboques",C2191)),"Reboques",
IF(C2191="Estoque","Estoque",
IF(AND(ISNUMBER(C2191),C2191&gt;1000,C2191&lt;2000),"Caminhões",
IF(AND(ISNUMBER(C2191),C2191&gt;2000,C2191&lt;3000),"Tratores",
IF(AND(ISNUMBER(C2191),C2191&gt;3000,C2191&lt;4000),"Carregadeiras",
IF(AND(ISNUMBER(C2191),C2191&gt;4000,C2191&lt;5000),"Máquinas pesadas",
IF(AND(ISNUMBER(C2191),C2191&gt;5000,C2191&lt;6000),"Colhedoras",
IF(AND(ISNUMBER(C2191),C2191&gt;7000,C2191&lt;8000),"Irrigação",
IF(AND(ISNUMBER(C2191),C2191&gt;8000,C2191&lt;9000),"Reboques",IF(AND(ISNUMBER(C2191),C2191&gt;0,C2191&lt;1000),"Veic. Leves","")))))))))))))))))))))</f>
        <v>Colhedoras</v>
      </c>
      <c r="B2191" s="72"/>
      <c r="C2191" s="2">
        <v>5003</v>
      </c>
      <c r="D2191" s="2">
        <v>89272</v>
      </c>
      <c r="E2191" s="10" t="s">
        <v>530</v>
      </c>
      <c r="F2191" s="14" t="str">
        <f>IF(ISBLANK(K2191), "Apenas Solicitação", "Tem OC")</f>
        <v>Tem OC</v>
      </c>
      <c r="G2191" s="2">
        <v>5</v>
      </c>
      <c r="H2191" s="37">
        <f>G2191-I2191</f>
        <v>0</v>
      </c>
      <c r="I2191" s="38">
        <v>5</v>
      </c>
      <c r="J2191" s="4">
        <v>45707</v>
      </c>
      <c r="K2191" s="180">
        <v>45726</v>
      </c>
      <c r="L2191" s="4"/>
      <c r="M2191" s="44"/>
      <c r="N2191" s="44" t="str">
        <f>IFERROR(K2191 + VALUE(LEFT(L2191, FIND(" ", L2191) - 1)), "")</f>
        <v/>
      </c>
      <c r="O2191" s="3">
        <f>IF(_xlfn.DAYS(K2191,J2191)&lt;0, "Aguardando OC", _xlfn.DAYS(K2191,J2191))</f>
        <v>19</v>
      </c>
      <c r="P2191" s="14">
        <v>393384</v>
      </c>
      <c r="Q2191" s="169">
        <v>1130169</v>
      </c>
      <c r="R2191" s="14">
        <v>165031</v>
      </c>
      <c r="S2191" s="2">
        <v>119</v>
      </c>
      <c r="T2191" s="135" t="s">
        <v>557</v>
      </c>
      <c r="U2191" s="21">
        <v>17.899999999999999</v>
      </c>
      <c r="V2191" s="2">
        <v>14644</v>
      </c>
      <c r="W2191" s="43" t="str">
        <f>IFERROR(VLOOKUP(V2191, Fornecedores!A:C, 3, FALSE), "")</f>
        <v xml:space="preserve">GEOMAQ </v>
      </c>
      <c r="X2191" s="43" t="str">
        <f>IFERROR(VLOOKUP(V2191, Fornecedores!A:E, 5, FALSE), "")</f>
        <v>São José do Rio Preto</v>
      </c>
      <c r="Y2191" s="43" t="str">
        <f>IFERROR(VLOOKUP(V2191, Fornecedores!A:F, 6, FALSE), "")</f>
        <v>SP</v>
      </c>
      <c r="Z2191" s="14" t="str">
        <f>IF(H2191=0, "Pedido entregue!", "Pendente")</f>
        <v>Pedido entregue!</v>
      </c>
      <c r="AA2191" s="74">
        <v>1</v>
      </c>
      <c r="AB2191" s="58" t="str">
        <f>IF(Z2191="Pedido Entregue!", IF(AA2191=1, "Retirado do Almoxarifado", IF(AA2191=2, "Material devolvido", "Aguardando retirada")), IF(Z2191="Pendente", "Entrega pendente", ""))</f>
        <v>Retirado do Almoxarifado</v>
      </c>
      <c r="AC2191" s="18">
        <v>1</v>
      </c>
      <c r="AD2191" s="18">
        <f>AC2191/SUMIF($P:$P,P2191,$AC:$AC)</f>
        <v>1</v>
      </c>
      <c r="AE2191" s="18">
        <f>IF(R2191=0,0,AC2191/SUMIF($R:$R,R2191,$AC:$AC))</f>
        <v>0.1</v>
      </c>
      <c r="AF2191" s="18">
        <f>IF(R2191=0,1,0)</f>
        <v>0</v>
      </c>
      <c r="AG2191" s="18">
        <f>IF(R2191=0,#REF!-J2191,0)</f>
        <v>0</v>
      </c>
      <c r="AH2191" t="str">
        <f>TEXT(J2191,"MMMM")</f>
        <v>fevereiro</v>
      </c>
    </row>
    <row r="2192" spans="1:34" ht="12.75" hidden="1" customHeight="1" x14ac:dyDescent="0.25">
      <c r="A2192" s="90" t="str">
        <f>IF(C2192="Oficina Diversos","Oficina Geral",
IF(ISNUMBER(FIND("Estoque - Colhedoras",C2192)),"Colhedoras",IF(ISNUMBER(FIND("Caldeiraria",C2192)),"Caldeiraria",IF(ISNUMBER(FIND("Borracharia",C2192)),"Borracharia",IF(ISNUMBER(FIND("Lubrificação",C2192)),"Lubrificação",
IF(ISNUMBER(FIND("Estoque - Carregadeiras",C2192)),"Carregadeiras",IF(ISNUMBER(FIND("Estoque - Veic. Leves",C2192)),"Veic. Leves",
IF(ISNUMBER(FIND("Estoque - Caminhões",C2192)),"Caminhões",IF(ISNUMBER(FIND("Estoque - Transbordos",C2192)),"Transbordos",
IF(ISNUMBER(FIND("Estoque - Tratores",C2192)),"Tratores",
IF(ISNUMBER(FIND("Estoque - Máquinas pesadas",C2192)),"Máquinas pesadas",
IF(ISNUMBER(FIND("Estoque - Reboques",C2192)),"Reboques",
IF(C2192="Estoque","Estoque",
IF(AND(ISNUMBER(C2192),C2192&gt;1000,C2192&lt;2000),"Caminhões",
IF(AND(ISNUMBER(C2192),C2192&gt;2000,C2192&lt;3000),"Tratores",
IF(AND(ISNUMBER(C2192),C2192&gt;3000,C2192&lt;4000),"Carregadeiras",
IF(AND(ISNUMBER(C2192),C2192&gt;4000,C2192&lt;5000),"Máquinas pesadas",
IF(AND(ISNUMBER(C2192),C2192&gt;5000,C2192&lt;6000),"Colhedoras",
IF(AND(ISNUMBER(C2192),C2192&gt;7000,C2192&lt;8000),"Irrigação",
IF(AND(ISNUMBER(C2192),C2192&gt;8000,C2192&lt;9000),"Reboques",IF(AND(ISNUMBER(C2192),C2192&gt;0,C2192&lt;1000),"Veic. Leves","")))))))))))))))))))))</f>
        <v>Colhedoras</v>
      </c>
      <c r="B2192" s="72"/>
      <c r="C2192" s="2">
        <v>5003</v>
      </c>
      <c r="D2192" s="2">
        <v>89274</v>
      </c>
      <c r="E2192" s="10" t="s">
        <v>531</v>
      </c>
      <c r="F2192" s="14" t="str">
        <f>IF(ISBLANK(K2192), "Apenas Solicitação", "Tem OC")</f>
        <v>Tem OC</v>
      </c>
      <c r="G2192" s="2">
        <v>6</v>
      </c>
      <c r="H2192" s="37">
        <f>G2192-I2192</f>
        <v>0</v>
      </c>
      <c r="I2192" s="38">
        <v>6</v>
      </c>
      <c r="J2192" s="4">
        <v>45707</v>
      </c>
      <c r="K2192" s="180">
        <v>45721</v>
      </c>
      <c r="L2192" s="4"/>
      <c r="M2192" s="44"/>
      <c r="N2192" s="44" t="str">
        <f>IFERROR(K2192 + VALUE(LEFT(L2192, FIND(" ", L2192) - 1)), "")</f>
        <v/>
      </c>
      <c r="O2192" s="3">
        <f>IF(_xlfn.DAYS(K2192,J2192)&lt;0, "Aguardando OC", _xlfn.DAYS(K2192,J2192))</f>
        <v>14</v>
      </c>
      <c r="P2192" s="14">
        <v>393389</v>
      </c>
      <c r="Q2192" s="169">
        <v>1130169</v>
      </c>
      <c r="R2192" s="14">
        <v>164896</v>
      </c>
      <c r="S2192" s="2">
        <v>119</v>
      </c>
      <c r="T2192" s="135" t="s">
        <v>557</v>
      </c>
      <c r="U2192" s="21">
        <v>6</v>
      </c>
      <c r="V2192" s="2">
        <v>12397</v>
      </c>
      <c r="W2192" s="43" t="str">
        <f>IFERROR(VLOOKUP(V2192, Fornecedores!A:C, 3, FALSE), "")</f>
        <v xml:space="preserve">UNIMIL INDÚSTRIA </v>
      </c>
      <c r="X2192" s="43" t="str">
        <f>IFERROR(VLOOKUP(V2192, Fornecedores!A:E, 5, FALSE), "")</f>
        <v>Piracicaba</v>
      </c>
      <c r="Y2192" s="43" t="str">
        <f>IFERROR(VLOOKUP(V2192, Fornecedores!A:F, 6, FALSE), "")</f>
        <v>SP</v>
      </c>
      <c r="Z2192" s="14" t="str">
        <f>IF(H2192=0, "Pedido entregue!", "Pendente")</f>
        <v>Pedido entregue!</v>
      </c>
      <c r="AA2192" s="74"/>
      <c r="AB2192" s="58" t="str">
        <f>IF(Z2192="Pedido Entregue!", IF(AA2192=1, "Retirado do Almoxarifado", IF(AA2192=2, "Material devolvido", "Aguardando retirada")), IF(Z2192="Pendente", "Entrega pendente", ""))</f>
        <v>Aguardando retirada</v>
      </c>
      <c r="AC2192" s="18">
        <v>1</v>
      </c>
      <c r="AD2192" s="18">
        <f>AC2192/SUMIF($P:$P,P2192,$AC:$AC)</f>
        <v>1</v>
      </c>
      <c r="AE2192" s="18">
        <f>IF(R2192=0,0,AC2192/SUMIF($R:$R,R2192,$AC:$AC))</f>
        <v>6.6666666666666666E-2</v>
      </c>
      <c r="AF2192" s="18">
        <f>IF(R2192=0,1,0)</f>
        <v>0</v>
      </c>
      <c r="AG2192" s="18">
        <f>IF(R2192=0,#REF!-J2192,0)</f>
        <v>0</v>
      </c>
      <c r="AH2192" t="str">
        <f>TEXT(J2192,"MMMM")</f>
        <v>fevereiro</v>
      </c>
    </row>
    <row r="2193" spans="1:34" ht="12.75" hidden="1" customHeight="1" x14ac:dyDescent="0.25">
      <c r="A2193" s="90" t="str">
        <f>IF(C2193="Oficina Diversos","Oficina Geral",
IF(ISNUMBER(FIND("Estoque - Colhedoras",C2193)),"Colhedoras",IF(ISNUMBER(FIND("Caldeiraria",C2193)),"Caldeiraria",IF(ISNUMBER(FIND("Borracharia",C2193)),"Borracharia",IF(ISNUMBER(FIND("Lubrificação",C2193)),"Lubrificação",
IF(ISNUMBER(FIND("Estoque - Carregadeiras",C2193)),"Carregadeiras",IF(ISNUMBER(FIND("Estoque - Veic. Leves",C2193)),"Veic. Leves",
IF(ISNUMBER(FIND("Estoque - Caminhões",C2193)),"Caminhões",IF(ISNUMBER(FIND("Estoque - Transbordos",C2193)),"Transbordos",
IF(ISNUMBER(FIND("Estoque - Tratores",C2193)),"Tratores",
IF(ISNUMBER(FIND("Estoque - Máquinas pesadas",C2193)),"Máquinas pesadas",
IF(ISNUMBER(FIND("Estoque - Reboques",C2193)),"Reboques",
IF(C2193="Estoque","Estoque",
IF(AND(ISNUMBER(C2193),C2193&gt;1000,C2193&lt;2000),"Caminhões",
IF(AND(ISNUMBER(C2193),C2193&gt;2000,C2193&lt;3000),"Tratores",
IF(AND(ISNUMBER(C2193),C2193&gt;3000,C2193&lt;4000),"Carregadeiras",
IF(AND(ISNUMBER(C2193),C2193&gt;4000,C2193&lt;5000),"Máquinas pesadas",
IF(AND(ISNUMBER(C2193),C2193&gt;5000,C2193&lt;6000),"Colhedoras",
IF(AND(ISNUMBER(C2193),C2193&gt;7000,C2193&lt;8000),"Irrigação",
IF(AND(ISNUMBER(C2193),C2193&gt;8000,C2193&lt;9000),"Reboques",IF(AND(ISNUMBER(C2193),C2193&gt;0,C2193&lt;1000),"Veic. Leves","")))))))))))))))))))))</f>
        <v>Colhedoras</v>
      </c>
      <c r="B2193" s="72"/>
      <c r="C2193" s="2">
        <v>5003</v>
      </c>
      <c r="D2193" s="2">
        <v>89275</v>
      </c>
      <c r="E2193" s="10" t="s">
        <v>532</v>
      </c>
      <c r="F2193" s="14" t="str">
        <f>IF(ISBLANK(K2193), "Apenas Solicitação", "Tem OC")</f>
        <v>Tem OC</v>
      </c>
      <c r="G2193" s="2">
        <v>16</v>
      </c>
      <c r="H2193" s="37">
        <f>G2193-I2193</f>
        <v>0</v>
      </c>
      <c r="I2193" s="38">
        <v>16</v>
      </c>
      <c r="J2193" s="4">
        <v>45707</v>
      </c>
      <c r="K2193" s="180">
        <v>45716</v>
      </c>
      <c r="L2193" s="4"/>
      <c r="M2193" s="44"/>
      <c r="N2193" s="44" t="str">
        <f>IFERROR(K2193 + VALUE(LEFT(L2193, FIND(" ", L2193) - 1)), "")</f>
        <v/>
      </c>
      <c r="O2193" s="3">
        <f>IF(_xlfn.DAYS(K2193,J2193)&lt;0, "Aguardando OC", _xlfn.DAYS(K2193,J2193))</f>
        <v>9</v>
      </c>
      <c r="P2193" s="14">
        <v>393390</v>
      </c>
      <c r="Q2193" s="169">
        <v>1130169</v>
      </c>
      <c r="R2193" s="14">
        <v>164827</v>
      </c>
      <c r="S2193" s="2">
        <v>119</v>
      </c>
      <c r="T2193" s="135" t="s">
        <v>557</v>
      </c>
      <c r="U2193" s="21">
        <v>301.92</v>
      </c>
      <c r="V2193" s="2">
        <v>12397</v>
      </c>
      <c r="W2193" s="43" t="str">
        <f>IFERROR(VLOOKUP(V2193, Fornecedores!A:C, 3, FALSE), "")</f>
        <v xml:space="preserve">UNIMIL INDÚSTRIA </v>
      </c>
      <c r="X2193" s="43" t="str">
        <f>IFERROR(VLOOKUP(V2193, Fornecedores!A:E, 5, FALSE), "")</f>
        <v>Piracicaba</v>
      </c>
      <c r="Y2193" s="43" t="str">
        <f>IFERROR(VLOOKUP(V2193, Fornecedores!A:F, 6, FALSE), "")</f>
        <v>SP</v>
      </c>
      <c r="Z2193" s="14" t="str">
        <f>IF(H2193=0, "Pedido entregue!", "Pendente")</f>
        <v>Pedido entregue!</v>
      </c>
      <c r="AA2193" s="74"/>
      <c r="AB2193" s="58" t="str">
        <f>IF(Z2193="Pedido Entregue!", IF(AA2193=1, "Retirado do Almoxarifado", IF(AA2193=2, "Material devolvido", "Aguardando retirada")), IF(Z2193="Pendente", "Entrega pendente", ""))</f>
        <v>Aguardando retirada</v>
      </c>
      <c r="AC2193" s="18">
        <v>1</v>
      </c>
      <c r="AD2193" s="18">
        <f>AC2193/SUMIF($P:$P,P2193,$AC:$AC)</f>
        <v>1</v>
      </c>
      <c r="AE2193" s="18">
        <f>IF(R2193=0,0,AC2193/SUMIF($R:$R,R2193,$AC:$AC))</f>
        <v>1</v>
      </c>
      <c r="AF2193" s="18">
        <f>IF(R2193=0,1,0)</f>
        <v>0</v>
      </c>
      <c r="AG2193" s="18">
        <f>IF(R2193=0,#REF!-J2193,0)</f>
        <v>0</v>
      </c>
      <c r="AH2193" t="str">
        <f>TEXT(J2193,"MMMM")</f>
        <v>fevereiro</v>
      </c>
    </row>
    <row r="2194" spans="1:34" ht="12.75" hidden="1" customHeight="1" x14ac:dyDescent="0.25">
      <c r="A2194" s="90" t="str">
        <f>IF(C2194="Oficina Diversos","Oficina Geral",
IF(ISNUMBER(FIND("Estoque - Colhedoras",C2194)),"Colhedoras",IF(ISNUMBER(FIND("Caldeiraria",C2194)),"Caldeiraria",IF(ISNUMBER(FIND("Borracharia",C2194)),"Borracharia",IF(ISNUMBER(FIND("Lubrificação",C2194)),"Lubrificação",
IF(ISNUMBER(FIND("Estoque - Carregadeiras",C2194)),"Carregadeiras",IF(ISNUMBER(FIND("Estoque - Veic. Leves",C2194)),"Veic. Leves",
IF(ISNUMBER(FIND("Estoque - Caminhões",C2194)),"Caminhões",IF(ISNUMBER(FIND("Estoque - Transbordos",C2194)),"Transbordos",
IF(ISNUMBER(FIND("Estoque - Tratores",C2194)),"Tratores",
IF(ISNUMBER(FIND("Estoque - Máquinas pesadas",C2194)),"Máquinas pesadas",
IF(ISNUMBER(FIND("Estoque - Reboques",C2194)),"Reboques",
IF(C2194="Estoque","Estoque",
IF(AND(ISNUMBER(C2194),C2194&gt;1000,C2194&lt;2000),"Caminhões",
IF(AND(ISNUMBER(C2194),C2194&gt;2000,C2194&lt;3000),"Tratores",
IF(AND(ISNUMBER(C2194),C2194&gt;3000,C2194&lt;4000),"Carregadeiras",
IF(AND(ISNUMBER(C2194),C2194&gt;4000,C2194&lt;5000),"Máquinas pesadas",
IF(AND(ISNUMBER(C2194),C2194&gt;5000,C2194&lt;6000),"Colhedoras",
IF(AND(ISNUMBER(C2194),C2194&gt;7000,C2194&lt;8000),"Irrigação",
IF(AND(ISNUMBER(C2194),C2194&gt;8000,C2194&lt;9000),"Reboques",IF(AND(ISNUMBER(C2194),C2194&gt;0,C2194&lt;1000),"Veic. Leves","")))))))))))))))))))))</f>
        <v>Colhedoras</v>
      </c>
      <c r="B2194" s="72"/>
      <c r="C2194" s="2">
        <v>5003</v>
      </c>
      <c r="D2194" s="2">
        <v>89276</v>
      </c>
      <c r="E2194" s="10" t="s">
        <v>533</v>
      </c>
      <c r="F2194" s="14" t="str">
        <f>IF(ISBLANK(K2194), "Apenas Solicitação", "Tem OC")</f>
        <v>Tem OC</v>
      </c>
      <c r="G2194" s="2">
        <v>4</v>
      </c>
      <c r="H2194" s="37">
        <f>G2194-I2194</f>
        <v>0</v>
      </c>
      <c r="I2194" s="38">
        <v>4</v>
      </c>
      <c r="J2194" s="4">
        <v>45707</v>
      </c>
      <c r="K2194" s="180">
        <v>45726</v>
      </c>
      <c r="L2194" s="4"/>
      <c r="M2194" s="44"/>
      <c r="N2194" s="44" t="str">
        <f>IFERROR(K2194 + VALUE(LEFT(L2194, FIND(" ", L2194) - 1)), "")</f>
        <v/>
      </c>
      <c r="O2194" s="3">
        <f>IF(_xlfn.DAYS(K2194,J2194)&lt;0, "Aguardando OC", _xlfn.DAYS(K2194,J2194))</f>
        <v>19</v>
      </c>
      <c r="P2194" s="14">
        <v>393395</v>
      </c>
      <c r="Q2194" s="169">
        <v>1130169</v>
      </c>
      <c r="R2194" s="14">
        <v>165031</v>
      </c>
      <c r="S2194" s="2">
        <v>119</v>
      </c>
      <c r="T2194" s="135" t="s">
        <v>557</v>
      </c>
      <c r="U2194" s="21">
        <v>34.04</v>
      </c>
      <c r="V2194" s="2">
        <v>14644</v>
      </c>
      <c r="W2194" s="43" t="str">
        <f>IFERROR(VLOOKUP(V2194, Fornecedores!A:C, 3, FALSE), "")</f>
        <v xml:space="preserve">GEOMAQ </v>
      </c>
      <c r="X2194" s="43" t="str">
        <f>IFERROR(VLOOKUP(V2194, Fornecedores!A:E, 5, FALSE), "")</f>
        <v>São José do Rio Preto</v>
      </c>
      <c r="Y2194" s="43" t="str">
        <f>IFERROR(VLOOKUP(V2194, Fornecedores!A:F, 6, FALSE), "")</f>
        <v>SP</v>
      </c>
      <c r="Z2194" s="14" t="str">
        <f>IF(H2194=0, "Pedido entregue!", "Pendente")</f>
        <v>Pedido entregue!</v>
      </c>
      <c r="AA2194" s="74">
        <v>1</v>
      </c>
      <c r="AB2194" s="58" t="str">
        <f>IF(Z2194="Pedido Entregue!", IF(AA2194=1, "Retirado do Almoxarifado", IF(AA2194=2, "Material devolvido", "Aguardando retirada")), IF(Z2194="Pendente", "Entrega pendente", ""))</f>
        <v>Retirado do Almoxarifado</v>
      </c>
      <c r="AC2194" s="18">
        <v>1</v>
      </c>
      <c r="AD2194" s="18">
        <f>AC2194/SUMIF($P:$P,P2194,$AC:$AC)</f>
        <v>1</v>
      </c>
      <c r="AE2194" s="18">
        <f>IF(R2194=0,0,AC2194/SUMIF($R:$R,R2194,$AC:$AC))</f>
        <v>0.1</v>
      </c>
      <c r="AF2194" s="18">
        <f>IF(R2194=0,1,0)</f>
        <v>0</v>
      </c>
      <c r="AG2194" s="18">
        <f>IF(R2194=0,#REF!-J2194,0)</f>
        <v>0</v>
      </c>
      <c r="AH2194" t="str">
        <f>TEXT(J2194,"MMMM")</f>
        <v>fevereiro</v>
      </c>
    </row>
    <row r="2195" spans="1:34" ht="12.75" hidden="1" customHeight="1" x14ac:dyDescent="0.25">
      <c r="A2195" s="90" t="str">
        <f>IF(C2195="Oficina Diversos","Oficina Geral",
IF(ISNUMBER(FIND("Estoque - Colhedoras",C2195)),"Colhedoras",IF(ISNUMBER(FIND("Caldeiraria",C2195)),"Caldeiraria",IF(ISNUMBER(FIND("Borracharia",C2195)),"Borracharia",IF(ISNUMBER(FIND("Lubrificação",C2195)),"Lubrificação",
IF(ISNUMBER(FIND("Estoque - Carregadeiras",C2195)),"Carregadeiras",IF(ISNUMBER(FIND("Estoque - Veic. Leves",C2195)),"Veic. Leves",
IF(ISNUMBER(FIND("Estoque - Caminhões",C2195)),"Caminhões",IF(ISNUMBER(FIND("Estoque - Transbordos",C2195)),"Transbordos",
IF(ISNUMBER(FIND("Estoque - Tratores",C2195)),"Tratores",
IF(ISNUMBER(FIND("Estoque - Máquinas pesadas",C2195)),"Máquinas pesadas",
IF(ISNUMBER(FIND("Estoque - Reboques",C2195)),"Reboques",
IF(C2195="Estoque","Estoque",
IF(AND(ISNUMBER(C2195),C2195&gt;1000,C2195&lt;2000),"Caminhões",
IF(AND(ISNUMBER(C2195),C2195&gt;2000,C2195&lt;3000),"Tratores",
IF(AND(ISNUMBER(C2195),C2195&gt;3000,C2195&lt;4000),"Carregadeiras",
IF(AND(ISNUMBER(C2195),C2195&gt;4000,C2195&lt;5000),"Máquinas pesadas",
IF(AND(ISNUMBER(C2195),C2195&gt;5000,C2195&lt;6000),"Colhedoras",
IF(AND(ISNUMBER(C2195),C2195&gt;7000,C2195&lt;8000),"Irrigação",
IF(AND(ISNUMBER(C2195),C2195&gt;8000,C2195&lt;9000),"Reboques",IF(AND(ISNUMBER(C2195),C2195&gt;0,C2195&lt;1000),"Veic. Leves","")))))))))))))))))))))</f>
        <v>Colhedoras</v>
      </c>
      <c r="B2195" s="72"/>
      <c r="C2195" s="2">
        <v>5001</v>
      </c>
      <c r="D2195" s="2">
        <v>89278</v>
      </c>
      <c r="E2195" s="10" t="s">
        <v>490</v>
      </c>
      <c r="F2195" s="14" t="str">
        <f>IF(ISBLANK(K2195), "Apenas Solicitação", "Tem OC")</f>
        <v>Tem OC</v>
      </c>
      <c r="G2195" s="2">
        <v>1</v>
      </c>
      <c r="H2195" s="37">
        <f>G2195-I2195</f>
        <v>0</v>
      </c>
      <c r="I2195" s="38">
        <v>1</v>
      </c>
      <c r="J2195" s="4">
        <v>45706</v>
      </c>
      <c r="K2195" s="180">
        <v>45716</v>
      </c>
      <c r="L2195" s="4"/>
      <c r="M2195" s="44"/>
      <c r="N2195" s="44" t="str">
        <f>IFERROR(K2195 + VALUE(LEFT(L2195, FIND(" ", L2195) - 1)), "")</f>
        <v/>
      </c>
      <c r="O2195" s="3">
        <f>IF(_xlfn.DAYS(K2195,J2195)&lt;0, "Aguardando OC", _xlfn.DAYS(K2195,J2195))</f>
        <v>10</v>
      </c>
      <c r="P2195" s="14">
        <v>392997</v>
      </c>
      <c r="Q2195" s="169">
        <v>1129631</v>
      </c>
      <c r="R2195" s="14">
        <v>164821</v>
      </c>
      <c r="S2195" s="2">
        <v>119</v>
      </c>
      <c r="T2195" s="135" t="s">
        <v>557</v>
      </c>
      <c r="U2195" s="21">
        <v>197.62</v>
      </c>
      <c r="V2195" s="2">
        <v>12397</v>
      </c>
      <c r="W2195" s="43" t="str">
        <f>IFERROR(VLOOKUP(V2195, Fornecedores!A:C, 3, FALSE), "")</f>
        <v xml:space="preserve">UNIMIL INDÚSTRIA </v>
      </c>
      <c r="X2195" s="43" t="str">
        <f>IFERROR(VLOOKUP(V2195, Fornecedores!A:E, 5, FALSE), "")</f>
        <v>Piracicaba</v>
      </c>
      <c r="Y2195" s="43" t="str">
        <f>IFERROR(VLOOKUP(V2195, Fornecedores!A:F, 6, FALSE), "")</f>
        <v>SP</v>
      </c>
      <c r="Z2195" s="14" t="str">
        <f>IF(H2195=0, "Pedido entregue!", "Pendente")</f>
        <v>Pedido entregue!</v>
      </c>
      <c r="AA2195" s="74"/>
      <c r="AB2195" s="58" t="str">
        <f>IF(Z2195="Pedido Entregue!", IF(AA2195=1, "Retirado do Almoxarifado", IF(AA2195=2, "Material devolvido", "Aguardando retirada")), IF(Z2195="Pendente", "Entrega pendente", ""))</f>
        <v>Aguardando retirada</v>
      </c>
      <c r="AC2195" s="18">
        <v>1</v>
      </c>
      <c r="AD2195" s="18">
        <f>AC2195/SUMIF($P:$P,P2195,$AC:$AC)</f>
        <v>1</v>
      </c>
      <c r="AE2195" s="18">
        <f>IF(R2195=0,0,AC2195/SUMIF($R:$R,R2195,$AC:$AC))</f>
        <v>0.04</v>
      </c>
      <c r="AF2195" s="18">
        <f>IF(R2195=0,1,0)</f>
        <v>0</v>
      </c>
      <c r="AG2195" s="18">
        <f>IF(R2195=0,#REF!-J2195,0)</f>
        <v>0</v>
      </c>
      <c r="AH2195" t="str">
        <f>TEXT(J2195,"MMMM")</f>
        <v>fevereiro</v>
      </c>
    </row>
    <row r="2196" spans="1:34" ht="12.75" hidden="1" customHeight="1" x14ac:dyDescent="0.25">
      <c r="A2196" s="90" t="str">
        <f>IF(C2196="Oficina Diversos","Oficina Geral",
IF(ISNUMBER(FIND("Estoque - Colhedoras",C2196)),"Colhedoras",IF(ISNUMBER(FIND("Caldeiraria",C2196)),"Caldeiraria",IF(ISNUMBER(FIND("Borracharia",C2196)),"Borracharia",IF(ISNUMBER(FIND("Lubrificação",C2196)),"Lubrificação",
IF(ISNUMBER(FIND("Estoque - Carregadeiras",C2196)),"Carregadeiras",IF(ISNUMBER(FIND("Estoque - Veic. Leves",C2196)),"Veic. Leves",
IF(ISNUMBER(FIND("Estoque - Caminhões",C2196)),"Caminhões",IF(ISNUMBER(FIND("Estoque - Transbordos",C2196)),"Transbordos",
IF(ISNUMBER(FIND("Estoque - Tratores",C2196)),"Tratores",
IF(ISNUMBER(FIND("Estoque - Máquinas pesadas",C2196)),"Máquinas pesadas",
IF(ISNUMBER(FIND("Estoque - Reboques",C2196)),"Reboques",
IF(C2196="Estoque","Estoque",
IF(AND(ISNUMBER(C2196),C2196&gt;1000,C2196&lt;2000),"Caminhões",
IF(AND(ISNUMBER(C2196),C2196&gt;2000,C2196&lt;3000),"Tratores",
IF(AND(ISNUMBER(C2196),C2196&gt;3000,C2196&lt;4000),"Carregadeiras",
IF(AND(ISNUMBER(C2196),C2196&gt;4000,C2196&lt;5000),"Máquinas pesadas",
IF(AND(ISNUMBER(C2196),C2196&gt;5000,C2196&lt;6000),"Colhedoras",
IF(AND(ISNUMBER(C2196),C2196&gt;7000,C2196&lt;8000),"Irrigação",
IF(AND(ISNUMBER(C2196),C2196&gt;8000,C2196&lt;9000),"Reboques",IF(AND(ISNUMBER(C2196),C2196&gt;0,C2196&lt;1000),"Veic. Leves","")))))))))))))))))))))</f>
        <v>Colhedoras</v>
      </c>
      <c r="B2196" s="72"/>
      <c r="C2196" s="2">
        <v>5002</v>
      </c>
      <c r="D2196" s="2">
        <v>89278</v>
      </c>
      <c r="E2196" s="10" t="s">
        <v>490</v>
      </c>
      <c r="F2196" s="14" t="str">
        <f>IF(ISBLANK(K2196), "Apenas Solicitação", "Tem OC")</f>
        <v>Tem OC</v>
      </c>
      <c r="G2196" s="2">
        <v>1</v>
      </c>
      <c r="H2196" s="37">
        <f>G2196-I2196</f>
        <v>0</v>
      </c>
      <c r="I2196" s="38">
        <v>1</v>
      </c>
      <c r="J2196" s="4">
        <v>45706</v>
      </c>
      <c r="K2196" s="180">
        <v>45716</v>
      </c>
      <c r="L2196" s="4"/>
      <c r="M2196" s="44"/>
      <c r="N2196" s="44" t="str">
        <f>IFERROR(K2196 + VALUE(LEFT(L2196, FIND(" ", L2196) - 1)), "")</f>
        <v/>
      </c>
      <c r="O2196" s="3">
        <f>IF(_xlfn.DAYS(K2196,J2196)&lt;0, "Aguardando OC", _xlfn.DAYS(K2196,J2196))</f>
        <v>10</v>
      </c>
      <c r="P2196" s="14">
        <v>393140</v>
      </c>
      <c r="Q2196" s="169">
        <v>1129753</v>
      </c>
      <c r="R2196" s="14">
        <v>164821</v>
      </c>
      <c r="S2196" s="2">
        <v>119</v>
      </c>
      <c r="T2196" s="135" t="s">
        <v>557</v>
      </c>
      <c r="U2196" s="21">
        <v>197.62</v>
      </c>
      <c r="V2196" s="2">
        <v>12397</v>
      </c>
      <c r="W2196" s="43" t="str">
        <f>IFERROR(VLOOKUP(V2196, Fornecedores!A:C, 3, FALSE), "")</f>
        <v xml:space="preserve">UNIMIL INDÚSTRIA </v>
      </c>
      <c r="X2196" s="43" t="str">
        <f>IFERROR(VLOOKUP(V2196, Fornecedores!A:E, 5, FALSE), "")</f>
        <v>Piracicaba</v>
      </c>
      <c r="Y2196" s="43" t="str">
        <f>IFERROR(VLOOKUP(V2196, Fornecedores!A:F, 6, FALSE), "")</f>
        <v>SP</v>
      </c>
      <c r="Z2196" s="14" t="str">
        <f>IF(H2196=0, "Pedido entregue!", "Pendente")</f>
        <v>Pedido entregue!</v>
      </c>
      <c r="AA2196" s="74"/>
      <c r="AB2196" s="58" t="str">
        <f>IF(Z2196="Pedido Entregue!", IF(AA2196=1, "Retirado do Almoxarifado", IF(AA2196=2, "Material devolvido", "Aguardando retirada")), IF(Z2196="Pendente", "Entrega pendente", ""))</f>
        <v>Aguardando retirada</v>
      </c>
      <c r="AC2196" s="18">
        <v>1</v>
      </c>
      <c r="AD2196" s="18">
        <f>AC2196/SUMIF($P:$P,P2196,$AC:$AC)</f>
        <v>1</v>
      </c>
      <c r="AE2196" s="18">
        <f>IF(R2196=0,0,AC2196/SUMIF($R:$R,R2196,$AC:$AC))</f>
        <v>0.04</v>
      </c>
      <c r="AF2196" s="18">
        <f>IF(R2196=0,1,0)</f>
        <v>0</v>
      </c>
      <c r="AG2196" s="18">
        <f>IF(R2196=0,#REF!-J2196,0)</f>
        <v>0</v>
      </c>
      <c r="AH2196" t="str">
        <f>TEXT(J2196,"MMMM")</f>
        <v>fevereiro</v>
      </c>
    </row>
    <row r="2197" spans="1:34" ht="12.75" hidden="1" customHeight="1" x14ac:dyDescent="0.25">
      <c r="A2197" s="90" t="str">
        <f>IF(C2197="Oficina Diversos","Oficina Geral",
IF(ISNUMBER(FIND("Estoque - Colhedoras",C2197)),"Colhedoras",IF(ISNUMBER(FIND("Caldeiraria",C2197)),"Caldeiraria",IF(ISNUMBER(FIND("Borracharia",C2197)),"Borracharia",IF(ISNUMBER(FIND("Lubrificação",C2197)),"Lubrificação",
IF(ISNUMBER(FIND("Estoque - Carregadeiras",C2197)),"Carregadeiras",IF(ISNUMBER(FIND("Estoque - Veic. Leves",C2197)),"Veic. Leves",
IF(ISNUMBER(FIND("Estoque - Caminhões",C2197)),"Caminhões",IF(ISNUMBER(FIND("Estoque - Transbordos",C2197)),"Transbordos",
IF(ISNUMBER(FIND("Estoque - Tratores",C2197)),"Tratores",
IF(ISNUMBER(FIND("Estoque - Máquinas pesadas",C2197)),"Máquinas pesadas",
IF(ISNUMBER(FIND("Estoque - Reboques",C2197)),"Reboques",
IF(C2197="Estoque","Estoque",
IF(AND(ISNUMBER(C2197),C2197&gt;1000,C2197&lt;2000),"Caminhões",
IF(AND(ISNUMBER(C2197),C2197&gt;2000,C2197&lt;3000),"Tratores",
IF(AND(ISNUMBER(C2197),C2197&gt;3000,C2197&lt;4000),"Carregadeiras",
IF(AND(ISNUMBER(C2197),C2197&gt;4000,C2197&lt;5000),"Máquinas pesadas",
IF(AND(ISNUMBER(C2197),C2197&gt;5000,C2197&lt;6000),"Colhedoras",
IF(AND(ISNUMBER(C2197),C2197&gt;7000,C2197&lt;8000),"Irrigação",
IF(AND(ISNUMBER(C2197),C2197&gt;8000,C2197&lt;9000),"Reboques",IF(AND(ISNUMBER(C2197),C2197&gt;0,C2197&lt;1000),"Veic. Leves","")))))))))))))))))))))</f>
        <v>Colhedoras</v>
      </c>
      <c r="B2197" s="72"/>
      <c r="C2197" s="2">
        <v>5003</v>
      </c>
      <c r="D2197" s="2">
        <v>89278</v>
      </c>
      <c r="E2197" s="10" t="s">
        <v>490</v>
      </c>
      <c r="F2197" s="14" t="str">
        <f>IF(ISBLANK(K2197), "Apenas Solicitação", "Tem OC")</f>
        <v>Tem OC</v>
      </c>
      <c r="G2197" s="2">
        <v>1</v>
      </c>
      <c r="H2197" s="37">
        <f>G2197-I2197</f>
        <v>0</v>
      </c>
      <c r="I2197" s="38">
        <v>1</v>
      </c>
      <c r="J2197" s="4">
        <v>45707</v>
      </c>
      <c r="K2197" s="180">
        <v>45726</v>
      </c>
      <c r="L2197" s="4"/>
      <c r="M2197" s="44"/>
      <c r="N2197" s="44" t="str">
        <f>IFERROR(K2197 + VALUE(LEFT(L2197, FIND(" ", L2197) - 1)), "")</f>
        <v/>
      </c>
      <c r="O2197" s="3">
        <f>IF(_xlfn.DAYS(K2197,J2197)&lt;0, "Aguardando OC", _xlfn.DAYS(K2197,J2197))</f>
        <v>19</v>
      </c>
      <c r="P2197" s="14">
        <v>393405</v>
      </c>
      <c r="Q2197" s="169">
        <v>1130169</v>
      </c>
      <c r="R2197" s="14">
        <v>165030</v>
      </c>
      <c r="S2197" s="2">
        <v>119</v>
      </c>
      <c r="T2197" s="135" t="s">
        <v>557</v>
      </c>
      <c r="U2197" s="21">
        <v>197.62</v>
      </c>
      <c r="V2197" s="2">
        <v>12397</v>
      </c>
      <c r="W2197" s="43" t="str">
        <f>IFERROR(VLOOKUP(V2197, Fornecedores!A:C, 3, FALSE), "")</f>
        <v xml:space="preserve">UNIMIL INDÚSTRIA </v>
      </c>
      <c r="X2197" s="43" t="str">
        <f>IFERROR(VLOOKUP(V2197, Fornecedores!A:E, 5, FALSE), "")</f>
        <v>Piracicaba</v>
      </c>
      <c r="Y2197" s="43" t="str">
        <f>IFERROR(VLOOKUP(V2197, Fornecedores!A:F, 6, FALSE), "")</f>
        <v>SP</v>
      </c>
      <c r="Z2197" s="14" t="str">
        <f>IF(H2197=0, "Pedido entregue!", "Pendente")</f>
        <v>Pedido entregue!</v>
      </c>
      <c r="AA2197" s="74"/>
      <c r="AB2197" s="58" t="str">
        <f>IF(Z2197="Pedido Entregue!", IF(AA2197=1, "Retirado do Almoxarifado", IF(AA2197=2, "Material devolvido", "Aguardando retirada")), IF(Z2197="Pendente", "Entrega pendente", ""))</f>
        <v>Aguardando retirada</v>
      </c>
      <c r="AC2197" s="18">
        <v>1</v>
      </c>
      <c r="AD2197" s="18">
        <f>AC2197/SUMIF($P:$P,P2197,$AC:$AC)</f>
        <v>1</v>
      </c>
      <c r="AE2197" s="18">
        <f>IF(R2197=0,0,AC2197/SUMIF($R:$R,R2197,$AC:$AC))</f>
        <v>7.6923076923076927E-2</v>
      </c>
      <c r="AF2197" s="18">
        <f>IF(R2197=0,1,0)</f>
        <v>0</v>
      </c>
      <c r="AG2197" s="18">
        <f>IF(R2197=0,#REF!-J2197,0)</f>
        <v>0</v>
      </c>
      <c r="AH2197" t="str">
        <f>TEXT(J2197,"MMMM")</f>
        <v>fevereiro</v>
      </c>
    </row>
    <row r="2198" spans="1:34" ht="12.75" hidden="1" customHeight="1" x14ac:dyDescent="0.25">
      <c r="A2198" s="90" t="str">
        <f>IF(C2198="Oficina Diversos","Oficina Geral",
IF(ISNUMBER(FIND("Estoque - Colhedoras",C2198)),"Colhedoras",IF(ISNUMBER(FIND("Caldeiraria",C2198)),"Caldeiraria",IF(ISNUMBER(FIND("Borracharia",C2198)),"Borracharia",IF(ISNUMBER(FIND("Lubrificação",C2198)),"Lubrificação",
IF(ISNUMBER(FIND("Estoque - Carregadeiras",C2198)),"Carregadeiras",IF(ISNUMBER(FIND("Estoque - Veic. Leves",C2198)),"Veic. Leves",
IF(ISNUMBER(FIND("Estoque - Caminhões",C2198)),"Caminhões",IF(ISNUMBER(FIND("Estoque - Transbordos",C2198)),"Transbordos",
IF(ISNUMBER(FIND("Estoque - Tratores",C2198)),"Tratores",
IF(ISNUMBER(FIND("Estoque - Máquinas pesadas",C2198)),"Máquinas pesadas",
IF(ISNUMBER(FIND("Estoque - Reboques",C2198)),"Reboques",
IF(C2198="Estoque","Estoque",
IF(AND(ISNUMBER(C2198),C2198&gt;1000,C2198&lt;2000),"Caminhões",
IF(AND(ISNUMBER(C2198),C2198&gt;2000,C2198&lt;3000),"Tratores",
IF(AND(ISNUMBER(C2198),C2198&gt;3000,C2198&lt;4000),"Carregadeiras",
IF(AND(ISNUMBER(C2198),C2198&gt;4000,C2198&lt;5000),"Máquinas pesadas",
IF(AND(ISNUMBER(C2198),C2198&gt;5000,C2198&lt;6000),"Colhedoras",
IF(AND(ISNUMBER(C2198),C2198&gt;7000,C2198&lt;8000),"Irrigação",
IF(AND(ISNUMBER(C2198),C2198&gt;8000,C2198&lt;9000),"Reboques",IF(AND(ISNUMBER(C2198),C2198&gt;0,C2198&lt;1000),"Veic. Leves","")))))))))))))))))))))</f>
        <v>Colhedoras</v>
      </c>
      <c r="B2198" s="72"/>
      <c r="C2198" s="2">
        <v>5001</v>
      </c>
      <c r="D2198" s="2">
        <v>89279</v>
      </c>
      <c r="E2198" s="10" t="s">
        <v>491</v>
      </c>
      <c r="F2198" s="14" t="str">
        <f>IF(ISBLANK(K2198), "Apenas Solicitação", "Tem OC")</f>
        <v>Tem OC</v>
      </c>
      <c r="G2198" s="2">
        <v>10</v>
      </c>
      <c r="H2198" s="37">
        <f>G2198-I2198</f>
        <v>0</v>
      </c>
      <c r="I2198" s="38">
        <v>10</v>
      </c>
      <c r="J2198" s="4">
        <v>45706</v>
      </c>
      <c r="K2198" s="180">
        <v>45716</v>
      </c>
      <c r="L2198" s="4"/>
      <c r="M2198" s="44"/>
      <c r="N2198" s="44" t="str">
        <f>IFERROR(K2198 + VALUE(LEFT(L2198, FIND(" ", L2198) - 1)), "")</f>
        <v/>
      </c>
      <c r="O2198" s="3">
        <f>IF(_xlfn.DAYS(K2198,J2198)&lt;0, "Aguardando OC", _xlfn.DAYS(K2198,J2198))</f>
        <v>10</v>
      </c>
      <c r="P2198" s="14">
        <v>393001</v>
      </c>
      <c r="Q2198" s="169">
        <v>1129631</v>
      </c>
      <c r="R2198" s="14">
        <v>164821</v>
      </c>
      <c r="S2198" s="2">
        <v>119</v>
      </c>
      <c r="T2198" s="135" t="s">
        <v>557</v>
      </c>
      <c r="U2198" s="21">
        <v>47.7</v>
      </c>
      <c r="V2198" s="2">
        <v>12397</v>
      </c>
      <c r="W2198" s="43" t="str">
        <f>IFERROR(VLOOKUP(V2198, Fornecedores!A:C, 3, FALSE), "")</f>
        <v xml:space="preserve">UNIMIL INDÚSTRIA </v>
      </c>
      <c r="X2198" s="43" t="str">
        <f>IFERROR(VLOOKUP(V2198, Fornecedores!A:E, 5, FALSE), "")</f>
        <v>Piracicaba</v>
      </c>
      <c r="Y2198" s="43" t="str">
        <f>IFERROR(VLOOKUP(V2198, Fornecedores!A:F, 6, FALSE), "")</f>
        <v>SP</v>
      </c>
      <c r="Z2198" s="14" t="str">
        <f>IF(H2198=0, "Pedido entregue!", "Pendente")</f>
        <v>Pedido entregue!</v>
      </c>
      <c r="AA2198" s="74"/>
      <c r="AB2198" s="58" t="str">
        <f>IF(Z2198="Pedido Entregue!", IF(AA2198=1, "Retirado do Almoxarifado", IF(AA2198=2, "Material devolvido", "Aguardando retirada")), IF(Z2198="Pendente", "Entrega pendente", ""))</f>
        <v>Aguardando retirada</v>
      </c>
      <c r="AC2198" s="18">
        <v>1</v>
      </c>
      <c r="AD2198" s="18">
        <f>AC2198/SUMIF($P:$P,P2198,$AC:$AC)</f>
        <v>1</v>
      </c>
      <c r="AE2198" s="18">
        <f>IF(R2198=0,0,AC2198/SUMIF($R:$R,R2198,$AC:$AC))</f>
        <v>0.04</v>
      </c>
      <c r="AF2198" s="18">
        <f>IF(R2198=0,1,0)</f>
        <v>0</v>
      </c>
      <c r="AG2198" s="18">
        <f>IF(R2198=0,#REF!-J2198,0)</f>
        <v>0</v>
      </c>
      <c r="AH2198" t="str">
        <f>TEXT(J2198,"MMMM")</f>
        <v>fevereiro</v>
      </c>
    </row>
    <row r="2199" spans="1:34" ht="12.75" hidden="1" customHeight="1" x14ac:dyDescent="0.25">
      <c r="A2199" s="90" t="str">
        <f>IF(C2199="Oficina Diversos","Oficina Geral",
IF(ISNUMBER(FIND("Estoque - Colhedoras",C2199)),"Colhedoras",IF(ISNUMBER(FIND("Caldeiraria",C2199)),"Caldeiraria",IF(ISNUMBER(FIND("Borracharia",C2199)),"Borracharia",IF(ISNUMBER(FIND("Lubrificação",C2199)),"Lubrificação",
IF(ISNUMBER(FIND("Estoque - Carregadeiras",C2199)),"Carregadeiras",IF(ISNUMBER(FIND("Estoque - Veic. Leves",C2199)),"Veic. Leves",
IF(ISNUMBER(FIND("Estoque - Caminhões",C2199)),"Caminhões",IF(ISNUMBER(FIND("Estoque - Transbordos",C2199)),"Transbordos",
IF(ISNUMBER(FIND("Estoque - Tratores",C2199)),"Tratores",
IF(ISNUMBER(FIND("Estoque - Máquinas pesadas",C2199)),"Máquinas pesadas",
IF(ISNUMBER(FIND("Estoque - Reboques",C2199)),"Reboques",
IF(C2199="Estoque","Estoque",
IF(AND(ISNUMBER(C2199),C2199&gt;1000,C2199&lt;2000),"Caminhões",
IF(AND(ISNUMBER(C2199),C2199&gt;2000,C2199&lt;3000),"Tratores",
IF(AND(ISNUMBER(C2199),C2199&gt;3000,C2199&lt;4000),"Carregadeiras",
IF(AND(ISNUMBER(C2199),C2199&gt;4000,C2199&lt;5000),"Máquinas pesadas",
IF(AND(ISNUMBER(C2199),C2199&gt;5000,C2199&lt;6000),"Colhedoras",
IF(AND(ISNUMBER(C2199),C2199&gt;7000,C2199&lt;8000),"Irrigação",
IF(AND(ISNUMBER(C2199),C2199&gt;8000,C2199&lt;9000),"Reboques",IF(AND(ISNUMBER(C2199),C2199&gt;0,C2199&lt;1000),"Veic. Leves","")))))))))))))))))))))</f>
        <v>Colhedoras</v>
      </c>
      <c r="B2199" s="72"/>
      <c r="C2199" s="2">
        <v>5002</v>
      </c>
      <c r="D2199" s="2">
        <v>89279</v>
      </c>
      <c r="E2199" s="10" t="s">
        <v>491</v>
      </c>
      <c r="F2199" s="14" t="str">
        <f>IF(ISBLANK(K2199), "Apenas Solicitação", "Tem OC")</f>
        <v>Tem OC</v>
      </c>
      <c r="G2199" s="2">
        <v>10</v>
      </c>
      <c r="H2199" s="37">
        <f>G2199-I2199</f>
        <v>0</v>
      </c>
      <c r="I2199" s="38">
        <v>10</v>
      </c>
      <c r="J2199" s="4">
        <v>45706</v>
      </c>
      <c r="K2199" s="180">
        <v>45716</v>
      </c>
      <c r="L2199" s="4"/>
      <c r="M2199" s="44"/>
      <c r="N2199" s="44" t="str">
        <f>IFERROR(K2199 + VALUE(LEFT(L2199, FIND(" ", L2199) - 1)), "")</f>
        <v/>
      </c>
      <c r="O2199" s="3">
        <f>IF(_xlfn.DAYS(K2199,J2199)&lt;0, "Aguardando OC", _xlfn.DAYS(K2199,J2199))</f>
        <v>10</v>
      </c>
      <c r="P2199" s="14">
        <v>393142</v>
      </c>
      <c r="Q2199" s="169">
        <v>1129753</v>
      </c>
      <c r="R2199" s="14">
        <v>164821</v>
      </c>
      <c r="S2199" s="2">
        <v>119</v>
      </c>
      <c r="T2199" s="135" t="s">
        <v>557</v>
      </c>
      <c r="U2199" s="21">
        <v>47.7</v>
      </c>
      <c r="V2199" s="2">
        <v>12397</v>
      </c>
      <c r="W2199" s="43" t="str">
        <f>IFERROR(VLOOKUP(V2199, Fornecedores!A:C, 3, FALSE), "")</f>
        <v xml:space="preserve">UNIMIL INDÚSTRIA </v>
      </c>
      <c r="X2199" s="43" t="str">
        <f>IFERROR(VLOOKUP(V2199, Fornecedores!A:E, 5, FALSE), "")</f>
        <v>Piracicaba</v>
      </c>
      <c r="Y2199" s="43" t="str">
        <f>IFERROR(VLOOKUP(V2199, Fornecedores!A:F, 6, FALSE), "")</f>
        <v>SP</v>
      </c>
      <c r="Z2199" s="14" t="str">
        <f>IF(H2199=0, "Pedido entregue!", "Pendente")</f>
        <v>Pedido entregue!</v>
      </c>
      <c r="AA2199" s="74"/>
      <c r="AB2199" s="58" t="str">
        <f>IF(Z2199="Pedido Entregue!", IF(AA2199=1, "Retirado do Almoxarifado", IF(AA2199=2, "Material devolvido", "Aguardando retirada")), IF(Z2199="Pendente", "Entrega pendente", ""))</f>
        <v>Aguardando retirada</v>
      </c>
      <c r="AC2199" s="18">
        <v>1</v>
      </c>
      <c r="AD2199" s="18">
        <f>AC2199/SUMIF($P:$P,P2199,$AC:$AC)</f>
        <v>1</v>
      </c>
      <c r="AE2199" s="18">
        <f>IF(R2199=0,0,AC2199/SUMIF($R:$R,R2199,$AC:$AC))</f>
        <v>0.04</v>
      </c>
      <c r="AF2199" s="18">
        <f>IF(R2199=0,1,0)</f>
        <v>0</v>
      </c>
      <c r="AG2199" s="18">
        <f>IF(R2199=0,#REF!-J2199,0)</f>
        <v>0</v>
      </c>
      <c r="AH2199" t="str">
        <f>TEXT(J2199,"MMMM")</f>
        <v>fevereiro</v>
      </c>
    </row>
    <row r="2200" spans="1:34" ht="12.75" hidden="1" customHeight="1" x14ac:dyDescent="0.25">
      <c r="A2200" s="90" t="str">
        <f>IF(C2200="Oficina Diversos","Oficina Geral",
IF(ISNUMBER(FIND("Estoque - Colhedoras",C2200)),"Colhedoras",IF(ISNUMBER(FIND("Caldeiraria",C2200)),"Caldeiraria",IF(ISNUMBER(FIND("Borracharia",C2200)),"Borracharia",IF(ISNUMBER(FIND("Lubrificação",C2200)),"Lubrificação",
IF(ISNUMBER(FIND("Estoque - Carregadeiras",C2200)),"Carregadeiras",IF(ISNUMBER(FIND("Estoque - Veic. Leves",C2200)),"Veic. Leves",
IF(ISNUMBER(FIND("Estoque - Caminhões",C2200)),"Caminhões",IF(ISNUMBER(FIND("Estoque - Transbordos",C2200)),"Transbordos",
IF(ISNUMBER(FIND("Estoque - Tratores",C2200)),"Tratores",
IF(ISNUMBER(FIND("Estoque - Máquinas pesadas",C2200)),"Máquinas pesadas",
IF(ISNUMBER(FIND("Estoque - Reboques",C2200)),"Reboques",
IF(C2200="Estoque","Estoque",
IF(AND(ISNUMBER(C2200),C2200&gt;1000,C2200&lt;2000),"Caminhões",
IF(AND(ISNUMBER(C2200),C2200&gt;2000,C2200&lt;3000),"Tratores",
IF(AND(ISNUMBER(C2200),C2200&gt;3000,C2200&lt;4000),"Carregadeiras",
IF(AND(ISNUMBER(C2200),C2200&gt;4000,C2200&lt;5000),"Máquinas pesadas",
IF(AND(ISNUMBER(C2200),C2200&gt;5000,C2200&lt;6000),"Colhedoras",
IF(AND(ISNUMBER(C2200),C2200&gt;7000,C2200&lt;8000),"Irrigação",
IF(AND(ISNUMBER(C2200),C2200&gt;8000,C2200&lt;9000),"Reboques",IF(AND(ISNUMBER(C2200),C2200&gt;0,C2200&lt;1000),"Veic. Leves","")))))))))))))))))))))</f>
        <v>Colhedoras</v>
      </c>
      <c r="B2200" s="72"/>
      <c r="C2200" s="2">
        <v>5003</v>
      </c>
      <c r="D2200" s="2">
        <v>89279</v>
      </c>
      <c r="E2200" s="10" t="s">
        <v>491</v>
      </c>
      <c r="F2200" s="14" t="str">
        <f>IF(ISBLANK(K2200), "Apenas Solicitação", "Tem OC")</f>
        <v>Tem OC</v>
      </c>
      <c r="G2200" s="2">
        <v>10</v>
      </c>
      <c r="H2200" s="37">
        <f>G2200-I2200</f>
        <v>0</v>
      </c>
      <c r="I2200" s="38">
        <v>10</v>
      </c>
      <c r="J2200" s="4">
        <v>45707</v>
      </c>
      <c r="K2200" s="180">
        <v>45726</v>
      </c>
      <c r="L2200" s="4"/>
      <c r="M2200" s="44"/>
      <c r="N2200" s="44" t="str">
        <f>IFERROR(K2200 + VALUE(LEFT(L2200, FIND(" ", L2200) - 1)), "")</f>
        <v/>
      </c>
      <c r="O2200" s="3">
        <f>IF(_xlfn.DAYS(K2200,J2200)&lt;0, "Aguardando OC", _xlfn.DAYS(K2200,J2200))</f>
        <v>19</v>
      </c>
      <c r="P2200" s="14">
        <v>393407</v>
      </c>
      <c r="Q2200" s="169">
        <v>1130169</v>
      </c>
      <c r="R2200" s="14">
        <v>165030</v>
      </c>
      <c r="S2200" s="2">
        <v>119</v>
      </c>
      <c r="T2200" s="135" t="s">
        <v>557</v>
      </c>
      <c r="U2200" s="21">
        <v>47.7</v>
      </c>
      <c r="V2200" s="2">
        <v>12397</v>
      </c>
      <c r="W2200" s="43" t="str">
        <f>IFERROR(VLOOKUP(V2200, Fornecedores!A:C, 3, FALSE), "")</f>
        <v xml:space="preserve">UNIMIL INDÚSTRIA </v>
      </c>
      <c r="X2200" s="43" t="str">
        <f>IFERROR(VLOOKUP(V2200, Fornecedores!A:E, 5, FALSE), "")</f>
        <v>Piracicaba</v>
      </c>
      <c r="Y2200" s="43" t="str">
        <f>IFERROR(VLOOKUP(V2200, Fornecedores!A:F, 6, FALSE), "")</f>
        <v>SP</v>
      </c>
      <c r="Z2200" s="14" t="str">
        <f>IF(H2200=0, "Pedido entregue!", "Pendente")</f>
        <v>Pedido entregue!</v>
      </c>
      <c r="AA2200" s="74"/>
      <c r="AB2200" s="58" t="str">
        <f>IF(Z2200="Pedido Entregue!", IF(AA2200=1, "Retirado do Almoxarifado", IF(AA2200=2, "Material devolvido", "Aguardando retirada")), IF(Z2200="Pendente", "Entrega pendente", ""))</f>
        <v>Aguardando retirada</v>
      </c>
      <c r="AC2200" s="18">
        <v>1</v>
      </c>
      <c r="AD2200" s="18">
        <f>AC2200/SUMIF($P:$P,P2200,$AC:$AC)</f>
        <v>1</v>
      </c>
      <c r="AE2200" s="18">
        <f>IF(R2200=0,0,AC2200/SUMIF($R:$R,R2200,$AC:$AC))</f>
        <v>7.6923076923076927E-2</v>
      </c>
      <c r="AF2200" s="18">
        <f>IF(R2200=0,1,0)</f>
        <v>0</v>
      </c>
      <c r="AG2200" s="18">
        <f>IF(R2200=0,#REF!-J2200,0)</f>
        <v>0</v>
      </c>
      <c r="AH2200" t="str">
        <f>TEXT(J2200,"MMMM")</f>
        <v>fevereiro</v>
      </c>
    </row>
    <row r="2201" spans="1:34" ht="12.75" hidden="1" customHeight="1" x14ac:dyDescent="0.25">
      <c r="A2201" s="90" t="str">
        <f>IF(C2201="Oficina Diversos","Oficina Geral",
IF(ISNUMBER(FIND("Estoque - Colhedoras",C2201)),"Colhedoras",IF(ISNUMBER(FIND("Caldeiraria",C2201)),"Caldeiraria",IF(ISNUMBER(FIND("Borracharia",C2201)),"Borracharia",IF(ISNUMBER(FIND("Lubrificação",C2201)),"Lubrificação",
IF(ISNUMBER(FIND("Estoque - Carregadeiras",C2201)),"Carregadeiras",IF(ISNUMBER(FIND("Estoque - Veic. Leves",C2201)),"Veic. Leves",
IF(ISNUMBER(FIND("Estoque - Caminhões",C2201)),"Caminhões",IF(ISNUMBER(FIND("Estoque - Transbordos",C2201)),"Transbordos",
IF(ISNUMBER(FIND("Estoque - Tratores",C2201)),"Tratores",
IF(ISNUMBER(FIND("Estoque - Máquinas pesadas",C2201)),"Máquinas pesadas",
IF(ISNUMBER(FIND("Estoque - Reboques",C2201)),"Reboques",
IF(C2201="Estoque","Estoque",
IF(AND(ISNUMBER(C2201),C2201&gt;1000,C2201&lt;2000),"Caminhões",
IF(AND(ISNUMBER(C2201),C2201&gt;2000,C2201&lt;3000),"Tratores",
IF(AND(ISNUMBER(C2201),C2201&gt;3000,C2201&lt;4000),"Carregadeiras",
IF(AND(ISNUMBER(C2201),C2201&gt;4000,C2201&lt;5000),"Máquinas pesadas",
IF(AND(ISNUMBER(C2201),C2201&gt;5000,C2201&lt;6000),"Colhedoras",
IF(AND(ISNUMBER(C2201),C2201&gt;7000,C2201&lt;8000),"Irrigação",
IF(AND(ISNUMBER(C2201),C2201&gt;8000,C2201&lt;9000),"Reboques",IF(AND(ISNUMBER(C2201),C2201&gt;0,C2201&lt;1000),"Veic. Leves","")))))))))))))))))))))</f>
        <v>Colhedoras</v>
      </c>
      <c r="B2201" s="72"/>
      <c r="C2201" s="2">
        <v>5001</v>
      </c>
      <c r="D2201" s="2">
        <v>89280</v>
      </c>
      <c r="E2201" s="10" t="s">
        <v>492</v>
      </c>
      <c r="F2201" s="14" t="str">
        <f>IF(ISBLANK(K2201), "Apenas Solicitação", "Tem OC")</f>
        <v>Tem OC</v>
      </c>
      <c r="G2201" s="2">
        <v>1</v>
      </c>
      <c r="H2201" s="37">
        <f>G2201-I2201</f>
        <v>0</v>
      </c>
      <c r="I2201" s="38">
        <v>1</v>
      </c>
      <c r="J2201" s="4">
        <v>45706</v>
      </c>
      <c r="K2201" s="180">
        <v>45716</v>
      </c>
      <c r="L2201" s="4"/>
      <c r="M2201" s="44"/>
      <c r="N2201" s="44" t="str">
        <f>IFERROR(K2201 + VALUE(LEFT(L2201, FIND(" ", L2201) - 1)), "")</f>
        <v/>
      </c>
      <c r="O2201" s="3">
        <f>IF(_xlfn.DAYS(K2201,J2201)&lt;0, "Aguardando OC", _xlfn.DAYS(K2201,J2201))</f>
        <v>10</v>
      </c>
      <c r="P2201" s="14">
        <v>393006</v>
      </c>
      <c r="Q2201" s="169">
        <v>1129631</v>
      </c>
      <c r="R2201" s="14">
        <v>164821</v>
      </c>
      <c r="S2201" s="2">
        <v>119</v>
      </c>
      <c r="T2201" s="135" t="s">
        <v>557</v>
      </c>
      <c r="U2201" s="21">
        <v>111.09</v>
      </c>
      <c r="V2201" s="2">
        <v>12397</v>
      </c>
      <c r="W2201" s="43" t="str">
        <f>IFERROR(VLOOKUP(V2201, Fornecedores!A:C, 3, FALSE), "")</f>
        <v xml:space="preserve">UNIMIL INDÚSTRIA </v>
      </c>
      <c r="X2201" s="43" t="str">
        <f>IFERROR(VLOOKUP(V2201, Fornecedores!A:E, 5, FALSE), "")</f>
        <v>Piracicaba</v>
      </c>
      <c r="Y2201" s="43" t="str">
        <f>IFERROR(VLOOKUP(V2201, Fornecedores!A:F, 6, FALSE), "")</f>
        <v>SP</v>
      </c>
      <c r="Z2201" s="14" t="str">
        <f>IF(H2201=0, "Pedido entregue!", "Pendente")</f>
        <v>Pedido entregue!</v>
      </c>
      <c r="AA2201" s="74">
        <v>1</v>
      </c>
      <c r="AB2201" s="58" t="str">
        <f>IF(Z2201="Pedido Entregue!", IF(AA2201=1, "Retirado do Almoxarifado", IF(AA2201=2, "Material devolvido", "Aguardando retirada")), IF(Z2201="Pendente", "Entrega pendente", ""))</f>
        <v>Retirado do Almoxarifado</v>
      </c>
      <c r="AC2201" s="18">
        <v>1</v>
      </c>
      <c r="AD2201" s="18">
        <f>AC2201/SUMIF($P:$P,P2201,$AC:$AC)</f>
        <v>1</v>
      </c>
      <c r="AE2201" s="18">
        <f>IF(R2201=0,0,AC2201/SUMIF($R:$R,R2201,$AC:$AC))</f>
        <v>0.04</v>
      </c>
      <c r="AF2201" s="18">
        <f>IF(R2201=0,1,0)</f>
        <v>0</v>
      </c>
      <c r="AG2201" s="18">
        <f>IF(R2201=0,#REF!-J2201,0)</f>
        <v>0</v>
      </c>
      <c r="AH2201" t="str">
        <f>TEXT(J2201,"MMMM")</f>
        <v>fevereiro</v>
      </c>
    </row>
    <row r="2202" spans="1:34" ht="12.75" hidden="1" customHeight="1" x14ac:dyDescent="0.25">
      <c r="A2202" s="90" t="str">
        <f>IF(C2202="Oficina Diversos","Oficina Geral",
IF(ISNUMBER(FIND("Estoque - Colhedoras",C2202)),"Colhedoras",IF(ISNUMBER(FIND("Caldeiraria",C2202)),"Caldeiraria",IF(ISNUMBER(FIND("Borracharia",C2202)),"Borracharia",IF(ISNUMBER(FIND("Lubrificação",C2202)),"Lubrificação",
IF(ISNUMBER(FIND("Estoque - Carregadeiras",C2202)),"Carregadeiras",IF(ISNUMBER(FIND("Estoque - Veic. Leves",C2202)),"Veic. Leves",
IF(ISNUMBER(FIND("Estoque - Caminhões",C2202)),"Caminhões",IF(ISNUMBER(FIND("Estoque - Transbordos",C2202)),"Transbordos",
IF(ISNUMBER(FIND("Estoque - Tratores",C2202)),"Tratores",
IF(ISNUMBER(FIND("Estoque - Máquinas pesadas",C2202)),"Máquinas pesadas",
IF(ISNUMBER(FIND("Estoque - Reboques",C2202)),"Reboques",
IF(C2202="Estoque","Estoque",
IF(AND(ISNUMBER(C2202),C2202&gt;1000,C2202&lt;2000),"Caminhões",
IF(AND(ISNUMBER(C2202),C2202&gt;2000,C2202&lt;3000),"Tratores",
IF(AND(ISNUMBER(C2202),C2202&gt;3000,C2202&lt;4000),"Carregadeiras",
IF(AND(ISNUMBER(C2202),C2202&gt;4000,C2202&lt;5000),"Máquinas pesadas",
IF(AND(ISNUMBER(C2202),C2202&gt;5000,C2202&lt;6000),"Colhedoras",
IF(AND(ISNUMBER(C2202),C2202&gt;7000,C2202&lt;8000),"Irrigação",
IF(AND(ISNUMBER(C2202),C2202&gt;8000,C2202&lt;9000),"Reboques",IF(AND(ISNUMBER(C2202),C2202&gt;0,C2202&lt;1000),"Veic. Leves","")))))))))))))))))))))</f>
        <v>Colhedoras</v>
      </c>
      <c r="B2202" s="72"/>
      <c r="C2202" s="2">
        <v>5002</v>
      </c>
      <c r="D2202" s="2">
        <v>89280</v>
      </c>
      <c r="E2202" s="10" t="s">
        <v>492</v>
      </c>
      <c r="F2202" s="14" t="str">
        <f>IF(ISBLANK(K2202), "Apenas Solicitação", "Tem OC")</f>
        <v>Tem OC</v>
      </c>
      <c r="G2202" s="2">
        <v>1</v>
      </c>
      <c r="H2202" s="37">
        <f>G2202-I2202</f>
        <v>0</v>
      </c>
      <c r="I2202" s="38">
        <v>1</v>
      </c>
      <c r="J2202" s="4">
        <v>45706</v>
      </c>
      <c r="K2202" s="180">
        <v>45716</v>
      </c>
      <c r="L2202" s="4"/>
      <c r="M2202" s="44"/>
      <c r="N2202" s="44" t="str">
        <f>IFERROR(K2202 + VALUE(LEFT(L2202, FIND(" ", L2202) - 1)), "")</f>
        <v/>
      </c>
      <c r="O2202" s="3">
        <f>IF(_xlfn.DAYS(K2202,J2202)&lt;0, "Aguardando OC", _xlfn.DAYS(K2202,J2202))</f>
        <v>10</v>
      </c>
      <c r="P2202" s="14">
        <v>393146</v>
      </c>
      <c r="Q2202" s="169">
        <v>1129753</v>
      </c>
      <c r="R2202" s="14">
        <v>164821</v>
      </c>
      <c r="S2202" s="2">
        <v>119</v>
      </c>
      <c r="T2202" s="135" t="s">
        <v>557</v>
      </c>
      <c r="U2202" s="21">
        <v>111.09</v>
      </c>
      <c r="V2202" s="2">
        <v>12397</v>
      </c>
      <c r="W2202" s="43" t="str">
        <f>IFERROR(VLOOKUP(V2202, Fornecedores!A:C, 3, FALSE), "")</f>
        <v xml:space="preserve">UNIMIL INDÚSTRIA </v>
      </c>
      <c r="X2202" s="43" t="str">
        <f>IFERROR(VLOOKUP(V2202, Fornecedores!A:E, 5, FALSE), "")</f>
        <v>Piracicaba</v>
      </c>
      <c r="Y2202" s="43" t="str">
        <f>IFERROR(VLOOKUP(V2202, Fornecedores!A:F, 6, FALSE), "")</f>
        <v>SP</v>
      </c>
      <c r="Z2202" s="14" t="str">
        <f>IF(H2202=0, "Pedido entregue!", "Pendente")</f>
        <v>Pedido entregue!</v>
      </c>
      <c r="AA2202" s="74">
        <v>1</v>
      </c>
      <c r="AB2202" s="58" t="str">
        <f>IF(Z2202="Pedido Entregue!", IF(AA2202=1, "Retirado do Almoxarifado", IF(AA2202=2, "Material devolvido", "Aguardando retirada")), IF(Z2202="Pendente", "Entrega pendente", ""))</f>
        <v>Retirado do Almoxarifado</v>
      </c>
      <c r="AC2202" s="18">
        <v>1</v>
      </c>
      <c r="AD2202" s="18">
        <f>AC2202/SUMIF($P:$P,P2202,$AC:$AC)</f>
        <v>1</v>
      </c>
      <c r="AE2202" s="18">
        <f>IF(R2202=0,0,AC2202/SUMIF($R:$R,R2202,$AC:$AC))</f>
        <v>0.04</v>
      </c>
      <c r="AF2202" s="18">
        <f>IF(R2202=0,1,0)</f>
        <v>0</v>
      </c>
      <c r="AG2202" s="18">
        <f>IF(R2202=0,#REF!-J2202,0)</f>
        <v>0</v>
      </c>
      <c r="AH2202" t="str">
        <f>TEXT(J2202,"MMMM")</f>
        <v>fevereiro</v>
      </c>
    </row>
    <row r="2203" spans="1:34" ht="12.75" hidden="1" customHeight="1" x14ac:dyDescent="0.25">
      <c r="A2203" s="90" t="str">
        <f>IF(C2203="Oficina Diversos","Oficina Geral",
IF(ISNUMBER(FIND("Estoque - Colhedoras",C2203)),"Colhedoras",IF(ISNUMBER(FIND("Caldeiraria",C2203)),"Caldeiraria",IF(ISNUMBER(FIND("Borracharia",C2203)),"Borracharia",IF(ISNUMBER(FIND("Lubrificação",C2203)),"Lubrificação",
IF(ISNUMBER(FIND("Estoque - Carregadeiras",C2203)),"Carregadeiras",IF(ISNUMBER(FIND("Estoque - Veic. Leves",C2203)),"Veic. Leves",
IF(ISNUMBER(FIND("Estoque - Caminhões",C2203)),"Caminhões",IF(ISNUMBER(FIND("Estoque - Transbordos",C2203)),"Transbordos",
IF(ISNUMBER(FIND("Estoque - Tratores",C2203)),"Tratores",
IF(ISNUMBER(FIND("Estoque - Máquinas pesadas",C2203)),"Máquinas pesadas",
IF(ISNUMBER(FIND("Estoque - Reboques",C2203)),"Reboques",
IF(C2203="Estoque","Estoque",
IF(AND(ISNUMBER(C2203),C2203&gt;1000,C2203&lt;2000),"Caminhões",
IF(AND(ISNUMBER(C2203),C2203&gt;2000,C2203&lt;3000),"Tratores",
IF(AND(ISNUMBER(C2203),C2203&gt;3000,C2203&lt;4000),"Carregadeiras",
IF(AND(ISNUMBER(C2203),C2203&gt;4000,C2203&lt;5000),"Máquinas pesadas",
IF(AND(ISNUMBER(C2203),C2203&gt;5000,C2203&lt;6000),"Colhedoras",
IF(AND(ISNUMBER(C2203),C2203&gt;7000,C2203&lt;8000),"Irrigação",
IF(AND(ISNUMBER(C2203),C2203&gt;8000,C2203&lt;9000),"Reboques",IF(AND(ISNUMBER(C2203),C2203&gt;0,C2203&lt;1000),"Veic. Leves","")))))))))))))))))))))</f>
        <v>Colhedoras</v>
      </c>
      <c r="B2203" s="72"/>
      <c r="C2203" s="2">
        <v>5003</v>
      </c>
      <c r="D2203" s="2">
        <v>89280</v>
      </c>
      <c r="E2203" s="10" t="s">
        <v>492</v>
      </c>
      <c r="F2203" s="14" t="str">
        <f>IF(ISBLANK(K2203), "Apenas Solicitação", "Tem OC")</f>
        <v>Tem OC</v>
      </c>
      <c r="G2203" s="2">
        <v>1</v>
      </c>
      <c r="H2203" s="37">
        <f>G2203-I2203</f>
        <v>0</v>
      </c>
      <c r="I2203" s="38">
        <v>1</v>
      </c>
      <c r="J2203" s="4">
        <v>45707</v>
      </c>
      <c r="K2203" s="180">
        <v>45721</v>
      </c>
      <c r="L2203" s="4"/>
      <c r="M2203" s="44"/>
      <c r="N2203" s="44" t="str">
        <f>IFERROR(K2203 + VALUE(LEFT(L2203, FIND(" ", L2203) - 1)), "")</f>
        <v/>
      </c>
      <c r="O2203" s="3">
        <f>IF(_xlfn.DAYS(K2203,J2203)&lt;0, "Aguardando OC", _xlfn.DAYS(K2203,J2203))</f>
        <v>14</v>
      </c>
      <c r="P2203" s="14">
        <v>393411</v>
      </c>
      <c r="Q2203" s="169">
        <v>1130169</v>
      </c>
      <c r="R2203" s="14">
        <v>164898</v>
      </c>
      <c r="S2203" s="2">
        <v>119</v>
      </c>
      <c r="T2203" s="135" t="s">
        <v>557</v>
      </c>
      <c r="U2203" s="21">
        <v>62.16</v>
      </c>
      <c r="V2203" s="2">
        <v>14644</v>
      </c>
      <c r="W2203" s="43" t="str">
        <f>IFERROR(VLOOKUP(V2203, Fornecedores!A:C, 3, FALSE), "")</f>
        <v xml:space="preserve">GEOMAQ </v>
      </c>
      <c r="X2203" s="43" t="str">
        <f>IFERROR(VLOOKUP(V2203, Fornecedores!A:E, 5, FALSE), "")</f>
        <v>São José do Rio Preto</v>
      </c>
      <c r="Y2203" s="43" t="str">
        <f>IFERROR(VLOOKUP(V2203, Fornecedores!A:F, 6, FALSE), "")</f>
        <v>SP</v>
      </c>
      <c r="Z2203" s="14" t="str">
        <f>IF(H2203=0, "Pedido entregue!", "Pendente")</f>
        <v>Pedido entregue!</v>
      </c>
      <c r="AA2203" s="74"/>
      <c r="AB2203" s="58" t="str">
        <f>IF(Z2203="Pedido Entregue!", IF(AA2203=1, "Retirado do Almoxarifado", IF(AA2203=2, "Material devolvido", "Aguardando retirada")), IF(Z2203="Pendente", "Entrega pendente", ""))</f>
        <v>Aguardando retirada</v>
      </c>
      <c r="AC2203" s="18">
        <v>1</v>
      </c>
      <c r="AD2203" s="18">
        <f>AC2203/SUMIF($P:$P,P2203,$AC:$AC)</f>
        <v>1</v>
      </c>
      <c r="AE2203" s="18">
        <f>IF(R2203=0,0,AC2203/SUMIF($R:$R,R2203,$AC:$AC))</f>
        <v>7.1428571428571425E-2</v>
      </c>
      <c r="AF2203" s="18">
        <f>IF(R2203=0,1,0)</f>
        <v>0</v>
      </c>
      <c r="AG2203" s="18">
        <f>IF(R2203=0,#REF!-J2203,0)</f>
        <v>0</v>
      </c>
      <c r="AH2203" t="str">
        <f>TEXT(J2203,"MMMM")</f>
        <v>fevereiro</v>
      </c>
    </row>
    <row r="2204" spans="1:34" ht="12.75" hidden="1" customHeight="1" x14ac:dyDescent="0.25">
      <c r="A2204" s="90" t="str">
        <f>IF(C2204="Oficina Diversos","Oficina Geral",
IF(ISNUMBER(FIND("Estoque - Colhedoras",C2204)),"Colhedoras",IF(ISNUMBER(FIND("Caldeiraria",C2204)),"Caldeiraria",IF(ISNUMBER(FIND("Borracharia",C2204)),"Borracharia",IF(ISNUMBER(FIND("Lubrificação",C2204)),"Lubrificação",
IF(ISNUMBER(FIND("Estoque - Carregadeiras",C2204)),"Carregadeiras",IF(ISNUMBER(FIND("Estoque - Veic. Leves",C2204)),"Veic. Leves",
IF(ISNUMBER(FIND("Estoque - Caminhões",C2204)),"Caminhões",IF(ISNUMBER(FIND("Estoque - Transbordos",C2204)),"Transbordos",
IF(ISNUMBER(FIND("Estoque - Tratores",C2204)),"Tratores",
IF(ISNUMBER(FIND("Estoque - Máquinas pesadas",C2204)),"Máquinas pesadas",
IF(ISNUMBER(FIND("Estoque - Reboques",C2204)),"Reboques",
IF(C2204="Estoque","Estoque",
IF(AND(ISNUMBER(C2204),C2204&gt;1000,C2204&lt;2000),"Caminhões",
IF(AND(ISNUMBER(C2204),C2204&gt;2000,C2204&lt;3000),"Tratores",
IF(AND(ISNUMBER(C2204),C2204&gt;3000,C2204&lt;4000),"Carregadeiras",
IF(AND(ISNUMBER(C2204),C2204&gt;4000,C2204&lt;5000),"Máquinas pesadas",
IF(AND(ISNUMBER(C2204),C2204&gt;5000,C2204&lt;6000),"Colhedoras",
IF(AND(ISNUMBER(C2204),C2204&gt;7000,C2204&lt;8000),"Irrigação",
IF(AND(ISNUMBER(C2204),C2204&gt;8000,C2204&lt;9000),"Reboques",IF(AND(ISNUMBER(C2204),C2204&gt;0,C2204&lt;1000),"Veic. Leves","")))))))))))))))))))))</f>
        <v>Colhedoras</v>
      </c>
      <c r="B2204" s="72"/>
      <c r="C2204" s="2">
        <v>5003</v>
      </c>
      <c r="D2204" s="2">
        <v>89282</v>
      </c>
      <c r="E2204" s="10" t="s">
        <v>534</v>
      </c>
      <c r="F2204" s="14" t="str">
        <f>IF(ISBLANK(K2204), "Apenas Solicitação", "Tem OC")</f>
        <v>Tem OC</v>
      </c>
      <c r="G2204" s="2">
        <v>3</v>
      </c>
      <c r="H2204" s="37">
        <f>G2204-I2204</f>
        <v>0</v>
      </c>
      <c r="I2204" s="38">
        <v>3</v>
      </c>
      <c r="J2204" s="4">
        <v>45707</v>
      </c>
      <c r="K2204" s="180">
        <v>45721</v>
      </c>
      <c r="L2204" s="4"/>
      <c r="M2204" s="44"/>
      <c r="N2204" s="44" t="str">
        <f>IFERROR(K2204 + VALUE(LEFT(L2204, FIND(" ", L2204) - 1)), "")</f>
        <v/>
      </c>
      <c r="O2204" s="3">
        <f>IF(_xlfn.DAYS(K2204,J2204)&lt;0, "Aguardando OC", _xlfn.DAYS(K2204,J2204))</f>
        <v>14</v>
      </c>
      <c r="P2204" s="14">
        <v>393414</v>
      </c>
      <c r="Q2204" s="169">
        <v>1130169</v>
      </c>
      <c r="R2204" s="14">
        <v>164898</v>
      </c>
      <c r="S2204" s="2">
        <v>119</v>
      </c>
      <c r="T2204" s="135" t="s">
        <v>557</v>
      </c>
      <c r="U2204" s="21">
        <v>50.01</v>
      </c>
      <c r="V2204" s="2">
        <v>14644</v>
      </c>
      <c r="W2204" s="43" t="str">
        <f>IFERROR(VLOOKUP(V2204, Fornecedores!A:C, 3, FALSE), "")</f>
        <v xml:space="preserve">GEOMAQ </v>
      </c>
      <c r="X2204" s="43" t="str">
        <f>IFERROR(VLOOKUP(V2204, Fornecedores!A:E, 5, FALSE), "")</f>
        <v>São José do Rio Preto</v>
      </c>
      <c r="Y2204" s="43" t="str">
        <f>IFERROR(VLOOKUP(V2204, Fornecedores!A:F, 6, FALSE), "")</f>
        <v>SP</v>
      </c>
      <c r="Z2204" s="14" t="str">
        <f>IF(H2204=0, "Pedido entregue!", "Pendente")</f>
        <v>Pedido entregue!</v>
      </c>
      <c r="AA2204" s="74"/>
      <c r="AB2204" s="58" t="str">
        <f>IF(Z2204="Pedido Entregue!", IF(AA2204=1, "Retirado do Almoxarifado", IF(AA2204=2, "Material devolvido", "Aguardando retirada")), IF(Z2204="Pendente", "Entrega pendente", ""))</f>
        <v>Aguardando retirada</v>
      </c>
      <c r="AC2204" s="18">
        <v>1</v>
      </c>
      <c r="AD2204" s="18">
        <f>AC2204/SUMIF($P:$P,P2204,$AC:$AC)</f>
        <v>1</v>
      </c>
      <c r="AE2204" s="18">
        <f>IF(R2204=0,0,AC2204/SUMIF($R:$R,R2204,$AC:$AC))</f>
        <v>7.1428571428571425E-2</v>
      </c>
      <c r="AF2204" s="18">
        <f>IF(R2204=0,1,0)</f>
        <v>0</v>
      </c>
      <c r="AG2204" s="18">
        <f>IF(R2204=0,#REF!-J2204,0)</f>
        <v>0</v>
      </c>
      <c r="AH2204" t="str">
        <f>TEXT(J2204,"MMMM")</f>
        <v>fevereiro</v>
      </c>
    </row>
    <row r="2205" spans="1:34" ht="12.75" hidden="1" customHeight="1" x14ac:dyDescent="0.25">
      <c r="A2205" s="90" t="str">
        <f>IF(C2205="Oficina Diversos","Oficina Geral",
IF(ISNUMBER(FIND("Estoque - Colhedoras",C2205)),"Colhedoras",IF(ISNUMBER(FIND("Caldeiraria",C2205)),"Caldeiraria",IF(ISNUMBER(FIND("Borracharia",C2205)),"Borracharia",IF(ISNUMBER(FIND("Lubrificação",C2205)),"Lubrificação",
IF(ISNUMBER(FIND("Estoque - Carregadeiras",C2205)),"Carregadeiras",IF(ISNUMBER(FIND("Estoque - Veic. Leves",C2205)),"Veic. Leves",
IF(ISNUMBER(FIND("Estoque - Caminhões",C2205)),"Caminhões",IF(ISNUMBER(FIND("Estoque - Transbordos",C2205)),"Transbordos",
IF(ISNUMBER(FIND("Estoque - Tratores",C2205)),"Tratores",
IF(ISNUMBER(FIND("Estoque - Máquinas pesadas",C2205)),"Máquinas pesadas",
IF(ISNUMBER(FIND("Estoque - Reboques",C2205)),"Reboques",
IF(C2205="Estoque","Estoque",
IF(AND(ISNUMBER(C2205),C2205&gt;1000,C2205&lt;2000),"Caminhões",
IF(AND(ISNUMBER(C2205),C2205&gt;2000,C2205&lt;3000),"Tratores",
IF(AND(ISNUMBER(C2205),C2205&gt;3000,C2205&lt;4000),"Carregadeiras",
IF(AND(ISNUMBER(C2205),C2205&gt;4000,C2205&lt;5000),"Máquinas pesadas",
IF(AND(ISNUMBER(C2205),C2205&gt;5000,C2205&lt;6000),"Colhedoras",
IF(AND(ISNUMBER(C2205),C2205&gt;7000,C2205&lt;8000),"Irrigação",
IF(AND(ISNUMBER(C2205),C2205&gt;8000,C2205&lt;9000),"Reboques",IF(AND(ISNUMBER(C2205),C2205&gt;0,C2205&lt;1000),"Veic. Leves","")))))))))))))))))))))</f>
        <v>Colhedoras</v>
      </c>
      <c r="B2205" s="72"/>
      <c r="C2205" s="2">
        <v>5001</v>
      </c>
      <c r="D2205" s="2">
        <v>89283</v>
      </c>
      <c r="E2205" s="10" t="s">
        <v>493</v>
      </c>
      <c r="F2205" s="14" t="str">
        <f>IF(ISBLANK(K2205), "Apenas Solicitação", "Tem OC")</f>
        <v>Tem OC</v>
      </c>
      <c r="G2205" s="2">
        <v>2</v>
      </c>
      <c r="H2205" s="37">
        <f>G2205-I2205</f>
        <v>0</v>
      </c>
      <c r="I2205" s="38">
        <v>2</v>
      </c>
      <c r="J2205" s="4">
        <v>45706</v>
      </c>
      <c r="K2205" s="180">
        <v>45716</v>
      </c>
      <c r="L2205" s="4"/>
      <c r="M2205" s="44"/>
      <c r="N2205" s="44" t="str">
        <f>IFERROR(K2205 + VALUE(LEFT(L2205, FIND(" ", L2205) - 1)), "")</f>
        <v/>
      </c>
      <c r="O2205" s="3">
        <f>IF(_xlfn.DAYS(K2205,J2205)&lt;0, "Aguardando OC", _xlfn.DAYS(K2205,J2205))</f>
        <v>10</v>
      </c>
      <c r="P2205" s="14">
        <v>393010</v>
      </c>
      <c r="Q2205" s="169">
        <v>1129631</v>
      </c>
      <c r="R2205" s="14">
        <v>164823</v>
      </c>
      <c r="S2205" s="2">
        <v>119</v>
      </c>
      <c r="T2205" s="135" t="s">
        <v>557</v>
      </c>
      <c r="U2205" s="21">
        <v>381.94</v>
      </c>
      <c r="V2205" s="2">
        <v>12397</v>
      </c>
      <c r="W2205" s="43" t="str">
        <f>IFERROR(VLOOKUP(V2205, Fornecedores!A:C, 3, FALSE), "")</f>
        <v xml:space="preserve">UNIMIL INDÚSTRIA </v>
      </c>
      <c r="X2205" s="43" t="str">
        <f>IFERROR(VLOOKUP(V2205, Fornecedores!A:E, 5, FALSE), "")</f>
        <v>Piracicaba</v>
      </c>
      <c r="Y2205" s="43" t="str">
        <f>IFERROR(VLOOKUP(V2205, Fornecedores!A:F, 6, FALSE), "")</f>
        <v>SP</v>
      </c>
      <c r="Z2205" s="14" t="str">
        <f>IF(H2205=0, "Pedido entregue!", "Pendente")</f>
        <v>Pedido entregue!</v>
      </c>
      <c r="AA2205" s="74"/>
      <c r="AB2205" s="58" t="str">
        <f>IF(Z2205="Pedido Entregue!", IF(AA2205=1, "Retirado do Almoxarifado", IF(AA2205=2, "Material devolvido", "Aguardando retirada")), IF(Z2205="Pendente", "Entrega pendente", ""))</f>
        <v>Aguardando retirada</v>
      </c>
      <c r="AC2205" s="18">
        <v>1</v>
      </c>
      <c r="AD2205" s="18">
        <f>AC2205/SUMIF($P:$P,P2205,$AC:$AC)</f>
        <v>1</v>
      </c>
      <c r="AE2205" s="18">
        <f>IF(R2205=0,0,AC2205/SUMIF($R:$R,R2205,$AC:$AC))</f>
        <v>6.25E-2</v>
      </c>
      <c r="AF2205" s="18">
        <f>IF(R2205=0,1,0)</f>
        <v>0</v>
      </c>
      <c r="AG2205" s="18">
        <f>IF(R2205=0,#REF!-J2205,0)</f>
        <v>0</v>
      </c>
      <c r="AH2205" t="str">
        <f>TEXT(J2205,"MMMM")</f>
        <v>fevereiro</v>
      </c>
    </row>
    <row r="2206" spans="1:34" ht="12.75" hidden="1" customHeight="1" x14ac:dyDescent="0.25">
      <c r="A2206" s="90" t="str">
        <f>IF(C2206="Oficina Diversos","Oficina Geral",
IF(ISNUMBER(FIND("Estoque - Colhedoras",C2206)),"Colhedoras",IF(ISNUMBER(FIND("Caldeiraria",C2206)),"Caldeiraria",IF(ISNUMBER(FIND("Borracharia",C2206)),"Borracharia",IF(ISNUMBER(FIND("Lubrificação",C2206)),"Lubrificação",
IF(ISNUMBER(FIND("Estoque - Carregadeiras",C2206)),"Carregadeiras",IF(ISNUMBER(FIND("Estoque - Veic. Leves",C2206)),"Veic. Leves",
IF(ISNUMBER(FIND("Estoque - Caminhões",C2206)),"Caminhões",IF(ISNUMBER(FIND("Estoque - Transbordos",C2206)),"Transbordos",
IF(ISNUMBER(FIND("Estoque - Tratores",C2206)),"Tratores",
IF(ISNUMBER(FIND("Estoque - Máquinas pesadas",C2206)),"Máquinas pesadas",
IF(ISNUMBER(FIND("Estoque - Reboques",C2206)),"Reboques",
IF(C2206="Estoque","Estoque",
IF(AND(ISNUMBER(C2206),C2206&gt;1000,C2206&lt;2000),"Caminhões",
IF(AND(ISNUMBER(C2206),C2206&gt;2000,C2206&lt;3000),"Tratores",
IF(AND(ISNUMBER(C2206),C2206&gt;3000,C2206&lt;4000),"Carregadeiras",
IF(AND(ISNUMBER(C2206),C2206&gt;4000,C2206&lt;5000),"Máquinas pesadas",
IF(AND(ISNUMBER(C2206),C2206&gt;5000,C2206&lt;6000),"Colhedoras",
IF(AND(ISNUMBER(C2206),C2206&gt;7000,C2206&lt;8000),"Irrigação",
IF(AND(ISNUMBER(C2206),C2206&gt;8000,C2206&lt;9000),"Reboques",IF(AND(ISNUMBER(C2206),C2206&gt;0,C2206&lt;1000),"Veic. Leves","")))))))))))))))))))))</f>
        <v>Colhedoras</v>
      </c>
      <c r="B2206" s="72"/>
      <c r="C2206" s="2">
        <v>5002</v>
      </c>
      <c r="D2206" s="2">
        <v>89283</v>
      </c>
      <c r="E2206" s="10" t="s">
        <v>493</v>
      </c>
      <c r="F2206" s="14" t="str">
        <f>IF(ISBLANK(K2206), "Apenas Solicitação", "Tem OC")</f>
        <v>Tem OC</v>
      </c>
      <c r="G2206" s="2">
        <v>2</v>
      </c>
      <c r="H2206" s="37">
        <f>G2206-I2206</f>
        <v>0</v>
      </c>
      <c r="I2206" s="38">
        <v>2</v>
      </c>
      <c r="J2206" s="4">
        <v>45706</v>
      </c>
      <c r="K2206" s="180">
        <v>45716</v>
      </c>
      <c r="L2206" s="241"/>
      <c r="M2206" s="44"/>
      <c r="N2206" s="44" t="str">
        <f>IFERROR(K2206 + VALUE(LEFT(L2206, FIND(" ", L2206) - 1)), "")</f>
        <v/>
      </c>
      <c r="O2206" s="3">
        <f>IF(_xlfn.DAYS(K2206,J2206)&lt;0, "Aguardando OC", _xlfn.DAYS(K2206,J2206))</f>
        <v>10</v>
      </c>
      <c r="P2206" s="14">
        <v>393150</v>
      </c>
      <c r="Q2206" s="169">
        <v>1129753</v>
      </c>
      <c r="R2206" s="14">
        <v>164823</v>
      </c>
      <c r="S2206" s="2">
        <v>119</v>
      </c>
      <c r="T2206" s="135" t="s">
        <v>557</v>
      </c>
      <c r="U2206" s="21">
        <v>381.94</v>
      </c>
      <c r="V2206" s="2">
        <v>12397</v>
      </c>
      <c r="W2206" s="43" t="str">
        <f>IFERROR(VLOOKUP(V2206, Fornecedores!A:C, 3, FALSE), "")</f>
        <v xml:space="preserve">UNIMIL INDÚSTRIA </v>
      </c>
      <c r="X2206" s="43" t="str">
        <f>IFERROR(VLOOKUP(V2206, Fornecedores!A:E, 5, FALSE), "")</f>
        <v>Piracicaba</v>
      </c>
      <c r="Y2206" s="43" t="str">
        <f>IFERROR(VLOOKUP(V2206, Fornecedores!A:F, 6, FALSE), "")</f>
        <v>SP</v>
      </c>
      <c r="Z2206" s="14" t="str">
        <f>IF(H2206=0, "Pedido entregue!", "Pendente")</f>
        <v>Pedido entregue!</v>
      </c>
      <c r="AA2206" s="74"/>
      <c r="AB2206" s="58" t="str">
        <f>IF(Z2206="Pedido Entregue!", IF(AA2206=1, "Retirado do Almoxarifado", IF(AA2206=2, "Material devolvido", "Aguardando retirada")), IF(Z2206="Pendente", "Entrega pendente", ""))</f>
        <v>Aguardando retirada</v>
      </c>
      <c r="AC2206" s="18">
        <v>1</v>
      </c>
      <c r="AD2206" s="18">
        <f>AC2206/SUMIF($P:$P,P2206,$AC:$AC)</f>
        <v>1</v>
      </c>
      <c r="AE2206" s="18">
        <f>IF(R2206=0,0,AC2206/SUMIF($R:$R,R2206,$AC:$AC))</f>
        <v>6.25E-2</v>
      </c>
      <c r="AF2206" s="18">
        <f>IF(R2206=0,1,0)</f>
        <v>0</v>
      </c>
      <c r="AG2206" s="18">
        <f>IF(R2206=0,#REF!-J2206,0)</f>
        <v>0</v>
      </c>
      <c r="AH2206" t="str">
        <f>TEXT(J2206,"MMMM")</f>
        <v>fevereiro</v>
      </c>
    </row>
    <row r="2207" spans="1:34" ht="12.75" hidden="1" customHeight="1" x14ac:dyDescent="0.25">
      <c r="A2207" s="90" t="str">
        <f>IF(C2207="Oficina Diversos","Oficina Geral",
IF(ISNUMBER(FIND("Estoque - Colhedoras",C2207)),"Colhedoras",IF(ISNUMBER(FIND("Caldeiraria",C2207)),"Caldeiraria",IF(ISNUMBER(FIND("Borracharia",C2207)),"Borracharia",IF(ISNUMBER(FIND("Lubrificação",C2207)),"Lubrificação",
IF(ISNUMBER(FIND("Estoque - Carregadeiras",C2207)),"Carregadeiras",IF(ISNUMBER(FIND("Estoque - Veic. Leves",C2207)),"Veic. Leves",
IF(ISNUMBER(FIND("Estoque - Caminhões",C2207)),"Caminhões",IF(ISNUMBER(FIND("Estoque - Transbordos",C2207)),"Transbordos",
IF(ISNUMBER(FIND("Estoque - Tratores",C2207)),"Tratores",
IF(ISNUMBER(FIND("Estoque - Máquinas pesadas",C2207)),"Máquinas pesadas",
IF(ISNUMBER(FIND("Estoque - Reboques",C2207)),"Reboques",
IF(C2207="Estoque","Estoque",
IF(AND(ISNUMBER(C2207),C2207&gt;1000,C2207&lt;2000),"Caminhões",
IF(AND(ISNUMBER(C2207),C2207&gt;2000,C2207&lt;3000),"Tratores",
IF(AND(ISNUMBER(C2207),C2207&gt;3000,C2207&lt;4000),"Carregadeiras",
IF(AND(ISNUMBER(C2207),C2207&gt;4000,C2207&lt;5000),"Máquinas pesadas",
IF(AND(ISNUMBER(C2207),C2207&gt;5000,C2207&lt;6000),"Colhedoras",
IF(AND(ISNUMBER(C2207),C2207&gt;7000,C2207&lt;8000),"Irrigação",
IF(AND(ISNUMBER(C2207),C2207&gt;8000,C2207&lt;9000),"Reboques",IF(AND(ISNUMBER(C2207),C2207&gt;0,C2207&lt;1000),"Veic. Leves","")))))))))))))))))))))</f>
        <v>Colhedoras</v>
      </c>
      <c r="B2207" s="72"/>
      <c r="C2207" s="2">
        <v>5003</v>
      </c>
      <c r="D2207" s="2">
        <v>89283</v>
      </c>
      <c r="E2207" s="10" t="s">
        <v>493</v>
      </c>
      <c r="F2207" s="14" t="str">
        <f>IF(ISBLANK(K2207), "Apenas Solicitação", "Tem OC")</f>
        <v>Tem OC</v>
      </c>
      <c r="G2207" s="2">
        <v>2</v>
      </c>
      <c r="H2207" s="37">
        <f>G2207-I2207</f>
        <v>0</v>
      </c>
      <c r="I2207" s="38">
        <v>2</v>
      </c>
      <c r="J2207" s="4">
        <v>45707</v>
      </c>
      <c r="K2207" s="180">
        <v>45726</v>
      </c>
      <c r="L2207" s="241"/>
      <c r="M2207" s="44"/>
      <c r="N2207" s="44" t="str">
        <f>IFERROR(K2207 + VALUE(LEFT(L2207, FIND(" ", L2207) - 1)), "")</f>
        <v/>
      </c>
      <c r="O2207" s="3">
        <f>IF(_xlfn.DAYS(K2207,J2207)&lt;0, "Aguardando OC", _xlfn.DAYS(K2207,J2207))</f>
        <v>19</v>
      </c>
      <c r="P2207" s="14">
        <v>393415</v>
      </c>
      <c r="Q2207" s="169">
        <v>1130169</v>
      </c>
      <c r="R2207" s="14">
        <v>165030</v>
      </c>
      <c r="S2207" s="2">
        <v>119</v>
      </c>
      <c r="T2207" s="135" t="s">
        <v>557</v>
      </c>
      <c r="U2207" s="21">
        <v>381.94</v>
      </c>
      <c r="V2207" s="2">
        <v>12397</v>
      </c>
      <c r="W2207" s="43" t="str">
        <f>IFERROR(VLOOKUP(V2207, Fornecedores!A:C, 3, FALSE), "")</f>
        <v xml:space="preserve">UNIMIL INDÚSTRIA </v>
      </c>
      <c r="X2207" s="43" t="str">
        <f>IFERROR(VLOOKUP(V2207, Fornecedores!A:E, 5, FALSE), "")</f>
        <v>Piracicaba</v>
      </c>
      <c r="Y2207" s="43" t="str">
        <f>IFERROR(VLOOKUP(V2207, Fornecedores!A:F, 6, FALSE), "")</f>
        <v>SP</v>
      </c>
      <c r="Z2207" s="14" t="str">
        <f>IF(H2207=0, "Pedido entregue!", "Pendente")</f>
        <v>Pedido entregue!</v>
      </c>
      <c r="AA2207" s="74"/>
      <c r="AB2207" s="58" t="str">
        <f>IF(Z2207="Pedido Entregue!", IF(AA2207=1, "Retirado do Almoxarifado", IF(AA2207=2, "Material devolvido", "Aguardando retirada")), IF(Z2207="Pendente", "Entrega pendente", ""))</f>
        <v>Aguardando retirada</v>
      </c>
      <c r="AC2207" s="18">
        <v>1</v>
      </c>
      <c r="AD2207" s="18">
        <f>AC2207/SUMIF($P:$P,P2207,$AC:$AC)</f>
        <v>1</v>
      </c>
      <c r="AE2207" s="18">
        <f>IF(R2207=0,0,AC2207/SUMIF($R:$R,R2207,$AC:$AC))</f>
        <v>7.6923076923076927E-2</v>
      </c>
      <c r="AF2207" s="18">
        <f>IF(R2207=0,1,0)</f>
        <v>0</v>
      </c>
      <c r="AG2207" s="18">
        <f>IF(R2207=0,#REF!-J2207,0)</f>
        <v>0</v>
      </c>
      <c r="AH2207" t="str">
        <f>TEXT(J2207,"MMMM")</f>
        <v>fevereiro</v>
      </c>
    </row>
    <row r="2208" spans="1:34" ht="12.75" hidden="1" customHeight="1" x14ac:dyDescent="0.25">
      <c r="A2208" s="90" t="str">
        <f>IF(C2208="Oficina Diversos","Oficina Geral",
IF(ISNUMBER(FIND("Estoque - Colhedoras",C2208)),"Colhedoras",IF(ISNUMBER(FIND("Caldeiraria",C2208)),"Caldeiraria",IF(ISNUMBER(FIND("Borracharia",C2208)),"Borracharia",IF(ISNUMBER(FIND("Lubrificação",C2208)),"Lubrificação",
IF(ISNUMBER(FIND("Estoque - Carregadeiras",C2208)),"Carregadeiras",IF(ISNUMBER(FIND("Estoque - Veic. Leves",C2208)),"Veic. Leves",
IF(ISNUMBER(FIND("Estoque - Caminhões",C2208)),"Caminhões",IF(ISNUMBER(FIND("Estoque - Transbordos",C2208)),"Transbordos",
IF(ISNUMBER(FIND("Estoque - Tratores",C2208)),"Tratores",
IF(ISNUMBER(FIND("Estoque - Máquinas pesadas",C2208)),"Máquinas pesadas",
IF(ISNUMBER(FIND("Estoque - Reboques",C2208)),"Reboques",
IF(C2208="Estoque","Estoque",
IF(AND(ISNUMBER(C2208),C2208&gt;1000,C2208&lt;2000),"Caminhões",
IF(AND(ISNUMBER(C2208),C2208&gt;2000,C2208&lt;3000),"Tratores",
IF(AND(ISNUMBER(C2208),C2208&gt;3000,C2208&lt;4000),"Carregadeiras",
IF(AND(ISNUMBER(C2208),C2208&gt;4000,C2208&lt;5000),"Máquinas pesadas",
IF(AND(ISNUMBER(C2208),C2208&gt;5000,C2208&lt;6000),"Colhedoras",
IF(AND(ISNUMBER(C2208),C2208&gt;7000,C2208&lt;8000),"Irrigação",
IF(AND(ISNUMBER(C2208),C2208&gt;8000,C2208&lt;9000),"Reboques",IF(AND(ISNUMBER(C2208),C2208&gt;0,C2208&lt;1000),"Veic. Leves","")))))))))))))))))))))</f>
        <v>Colhedoras</v>
      </c>
      <c r="B2208" s="72"/>
      <c r="C2208" s="2">
        <v>5001</v>
      </c>
      <c r="D2208" s="2">
        <v>89284</v>
      </c>
      <c r="E2208" s="10" t="s">
        <v>494</v>
      </c>
      <c r="F2208" s="14" t="str">
        <f>IF(ISBLANK(K2208), "Apenas Solicitação", "Tem OC")</f>
        <v>Tem OC</v>
      </c>
      <c r="G2208" s="2">
        <v>2</v>
      </c>
      <c r="H2208" s="37">
        <f>G2208-I2208</f>
        <v>0</v>
      </c>
      <c r="I2208" s="38">
        <v>2</v>
      </c>
      <c r="J2208" s="4">
        <v>45706</v>
      </c>
      <c r="K2208" s="180">
        <v>45716</v>
      </c>
      <c r="L2208" s="241"/>
      <c r="M2208" s="44"/>
      <c r="N2208" s="44" t="str">
        <f>IFERROR(K2208 + VALUE(LEFT(L2208, FIND(" ", L2208) - 1)), "")</f>
        <v/>
      </c>
      <c r="O2208" s="3">
        <f>IF(_xlfn.DAYS(K2208,J2208)&lt;0, "Aguardando OC", _xlfn.DAYS(K2208,J2208))</f>
        <v>10</v>
      </c>
      <c r="P2208" s="14">
        <v>393011</v>
      </c>
      <c r="Q2208" s="169">
        <v>1129631</v>
      </c>
      <c r="R2208" s="14">
        <v>164823</v>
      </c>
      <c r="S2208" s="2">
        <v>119</v>
      </c>
      <c r="T2208" s="135" t="s">
        <v>557</v>
      </c>
      <c r="U2208" s="21">
        <v>389.94</v>
      </c>
      <c r="V2208" s="2">
        <v>12397</v>
      </c>
      <c r="W2208" s="43" t="str">
        <f>IFERROR(VLOOKUP(V2208, Fornecedores!A:C, 3, FALSE), "")</f>
        <v xml:space="preserve">UNIMIL INDÚSTRIA </v>
      </c>
      <c r="X2208" s="43" t="str">
        <f>IFERROR(VLOOKUP(V2208, Fornecedores!A:E, 5, FALSE), "")</f>
        <v>Piracicaba</v>
      </c>
      <c r="Y2208" s="43" t="str">
        <f>IFERROR(VLOOKUP(V2208, Fornecedores!A:F, 6, FALSE), "")</f>
        <v>SP</v>
      </c>
      <c r="Z2208" s="14" t="str">
        <f>IF(H2208=0, "Pedido entregue!", "Pendente")</f>
        <v>Pedido entregue!</v>
      </c>
      <c r="AA2208" s="74"/>
      <c r="AB2208" s="58" t="str">
        <f>IF(Z2208="Pedido Entregue!", IF(AA2208=1, "Retirado do Almoxarifado", IF(AA2208=2, "Material devolvido", "Aguardando retirada")), IF(Z2208="Pendente", "Entrega pendente", ""))</f>
        <v>Aguardando retirada</v>
      </c>
      <c r="AC2208" s="18">
        <v>1</v>
      </c>
      <c r="AD2208" s="18">
        <f>AC2208/SUMIF($P:$P,P2208,$AC:$AC)</f>
        <v>1</v>
      </c>
      <c r="AE2208" s="18">
        <f>IF(R2208=0,0,AC2208/SUMIF($R:$R,R2208,$AC:$AC))</f>
        <v>6.25E-2</v>
      </c>
      <c r="AF2208" s="18">
        <f>IF(R2208=0,1,0)</f>
        <v>0</v>
      </c>
      <c r="AG2208" s="18">
        <f>IF(R2208=0,#REF!-J2208,0)</f>
        <v>0</v>
      </c>
      <c r="AH2208" t="str">
        <f>TEXT(J2208,"MMMM")</f>
        <v>fevereiro</v>
      </c>
    </row>
    <row r="2209" spans="1:34" ht="12.75" hidden="1" customHeight="1" x14ac:dyDescent="0.25">
      <c r="A2209" s="90" t="str">
        <f>IF(C2209="Oficina Diversos","Oficina Geral",
IF(ISNUMBER(FIND("Estoque - Colhedoras",C2209)),"Colhedoras",IF(ISNUMBER(FIND("Caldeiraria",C2209)),"Caldeiraria",IF(ISNUMBER(FIND("Borracharia",C2209)),"Borracharia",IF(ISNUMBER(FIND("Lubrificação",C2209)),"Lubrificação",
IF(ISNUMBER(FIND("Estoque - Carregadeiras",C2209)),"Carregadeiras",IF(ISNUMBER(FIND("Estoque - Veic. Leves",C2209)),"Veic. Leves",
IF(ISNUMBER(FIND("Estoque - Caminhões",C2209)),"Caminhões",IF(ISNUMBER(FIND("Estoque - Transbordos",C2209)),"Transbordos",
IF(ISNUMBER(FIND("Estoque - Tratores",C2209)),"Tratores",
IF(ISNUMBER(FIND("Estoque - Máquinas pesadas",C2209)),"Máquinas pesadas",
IF(ISNUMBER(FIND("Estoque - Reboques",C2209)),"Reboques",
IF(C2209="Estoque","Estoque",
IF(AND(ISNUMBER(C2209),C2209&gt;1000,C2209&lt;2000),"Caminhões",
IF(AND(ISNUMBER(C2209),C2209&gt;2000,C2209&lt;3000),"Tratores",
IF(AND(ISNUMBER(C2209),C2209&gt;3000,C2209&lt;4000),"Carregadeiras",
IF(AND(ISNUMBER(C2209),C2209&gt;4000,C2209&lt;5000),"Máquinas pesadas",
IF(AND(ISNUMBER(C2209),C2209&gt;5000,C2209&lt;6000),"Colhedoras",
IF(AND(ISNUMBER(C2209),C2209&gt;7000,C2209&lt;8000),"Irrigação",
IF(AND(ISNUMBER(C2209),C2209&gt;8000,C2209&lt;9000),"Reboques",IF(AND(ISNUMBER(C2209),C2209&gt;0,C2209&lt;1000),"Veic. Leves","")))))))))))))))))))))</f>
        <v>Colhedoras</v>
      </c>
      <c r="B2209" s="72"/>
      <c r="C2209" s="2">
        <v>5002</v>
      </c>
      <c r="D2209" s="2">
        <v>89284</v>
      </c>
      <c r="E2209" s="10" t="s">
        <v>494</v>
      </c>
      <c r="F2209" s="14" t="str">
        <f>IF(ISBLANK(K2209), "Apenas Solicitação", "Tem OC")</f>
        <v>Tem OC</v>
      </c>
      <c r="G2209" s="2">
        <v>2</v>
      </c>
      <c r="H2209" s="37">
        <f>G2209-I2209</f>
        <v>0</v>
      </c>
      <c r="I2209" s="38">
        <v>2</v>
      </c>
      <c r="J2209" s="4">
        <v>45706</v>
      </c>
      <c r="K2209" s="180">
        <v>45716</v>
      </c>
      <c r="L2209" s="241"/>
      <c r="M2209" s="44"/>
      <c r="N2209" s="44" t="str">
        <f>IFERROR(K2209 + VALUE(LEFT(L2209, FIND(" ", L2209) - 1)), "")</f>
        <v/>
      </c>
      <c r="O2209" s="3">
        <f>IF(_xlfn.DAYS(K2209,J2209)&lt;0, "Aguardando OC", _xlfn.DAYS(K2209,J2209))</f>
        <v>10</v>
      </c>
      <c r="P2209" s="14">
        <v>393151</v>
      </c>
      <c r="Q2209" s="169">
        <v>1129753</v>
      </c>
      <c r="R2209" s="14">
        <v>164823</v>
      </c>
      <c r="S2209" s="2">
        <v>119</v>
      </c>
      <c r="T2209" s="135" t="s">
        <v>557</v>
      </c>
      <c r="U2209" s="21">
        <v>389.94</v>
      </c>
      <c r="V2209" s="2">
        <v>12397</v>
      </c>
      <c r="W2209" s="43" t="str">
        <f>IFERROR(VLOOKUP(V2209, Fornecedores!A:C, 3, FALSE), "")</f>
        <v xml:space="preserve">UNIMIL INDÚSTRIA </v>
      </c>
      <c r="X2209" s="43" t="str">
        <f>IFERROR(VLOOKUP(V2209, Fornecedores!A:E, 5, FALSE), "")</f>
        <v>Piracicaba</v>
      </c>
      <c r="Y2209" s="43" t="str">
        <f>IFERROR(VLOOKUP(V2209, Fornecedores!A:F, 6, FALSE), "")</f>
        <v>SP</v>
      </c>
      <c r="Z2209" s="14" t="str">
        <f>IF(H2209=0, "Pedido entregue!", "Pendente")</f>
        <v>Pedido entregue!</v>
      </c>
      <c r="AA2209" s="74"/>
      <c r="AB2209" s="58" t="str">
        <f>IF(Z2209="Pedido Entregue!", IF(AA2209=1, "Retirado do Almoxarifado", IF(AA2209=2, "Material devolvido", "Aguardando retirada")), IF(Z2209="Pendente", "Entrega pendente", ""))</f>
        <v>Aguardando retirada</v>
      </c>
      <c r="AC2209" s="18">
        <v>1</v>
      </c>
      <c r="AD2209" s="18">
        <f>AC2209/SUMIF($P:$P,P2209,$AC:$AC)</f>
        <v>1</v>
      </c>
      <c r="AE2209" s="18">
        <f>IF(R2209=0,0,AC2209/SUMIF($R:$R,R2209,$AC:$AC))</f>
        <v>6.25E-2</v>
      </c>
      <c r="AF2209" s="18">
        <f>IF(R2209=0,1,0)</f>
        <v>0</v>
      </c>
      <c r="AG2209" s="18">
        <f>IF(R2209=0,#REF!-J2209,0)</f>
        <v>0</v>
      </c>
      <c r="AH2209" t="str">
        <f>TEXT(J2209,"MMMM")</f>
        <v>fevereiro</v>
      </c>
    </row>
    <row r="2210" spans="1:34" ht="12.75" hidden="1" customHeight="1" x14ac:dyDescent="0.25">
      <c r="A2210" s="90" t="str">
        <f>IF(C2210="Oficina Diversos","Oficina Geral",
IF(ISNUMBER(FIND("Estoque - Colhedoras",C2210)),"Colhedoras",IF(ISNUMBER(FIND("Caldeiraria",C2210)),"Caldeiraria",IF(ISNUMBER(FIND("Borracharia",C2210)),"Borracharia",IF(ISNUMBER(FIND("Lubrificação",C2210)),"Lubrificação",
IF(ISNUMBER(FIND("Estoque - Carregadeiras",C2210)),"Carregadeiras",IF(ISNUMBER(FIND("Estoque - Veic. Leves",C2210)),"Veic. Leves",
IF(ISNUMBER(FIND("Estoque - Caminhões",C2210)),"Caminhões",IF(ISNUMBER(FIND("Estoque - Transbordos",C2210)),"Transbordos",
IF(ISNUMBER(FIND("Estoque - Tratores",C2210)),"Tratores",
IF(ISNUMBER(FIND("Estoque - Máquinas pesadas",C2210)),"Máquinas pesadas",
IF(ISNUMBER(FIND("Estoque - Reboques",C2210)),"Reboques",
IF(C2210="Estoque","Estoque",
IF(AND(ISNUMBER(C2210),C2210&gt;1000,C2210&lt;2000),"Caminhões",
IF(AND(ISNUMBER(C2210),C2210&gt;2000,C2210&lt;3000),"Tratores",
IF(AND(ISNUMBER(C2210),C2210&gt;3000,C2210&lt;4000),"Carregadeiras",
IF(AND(ISNUMBER(C2210),C2210&gt;4000,C2210&lt;5000),"Máquinas pesadas",
IF(AND(ISNUMBER(C2210),C2210&gt;5000,C2210&lt;6000),"Colhedoras",
IF(AND(ISNUMBER(C2210),C2210&gt;7000,C2210&lt;8000),"Irrigação",
IF(AND(ISNUMBER(C2210),C2210&gt;8000,C2210&lt;9000),"Reboques",IF(AND(ISNUMBER(C2210),C2210&gt;0,C2210&lt;1000),"Veic. Leves","")))))))))))))))))))))</f>
        <v>Colhedoras</v>
      </c>
      <c r="B2210" s="72"/>
      <c r="C2210" s="2">
        <v>5003</v>
      </c>
      <c r="D2210" s="2">
        <v>89284</v>
      </c>
      <c r="E2210" s="10" t="s">
        <v>494</v>
      </c>
      <c r="F2210" s="14" t="str">
        <f>IF(ISBLANK(K2210), "Apenas Solicitação", "Tem OC")</f>
        <v>Tem OC</v>
      </c>
      <c r="G2210" s="2">
        <v>2</v>
      </c>
      <c r="H2210" s="37">
        <f>G2210-I2210</f>
        <v>0</v>
      </c>
      <c r="I2210" s="38">
        <v>2</v>
      </c>
      <c r="J2210" s="4">
        <v>45707</v>
      </c>
      <c r="K2210" s="180">
        <v>45726</v>
      </c>
      <c r="L2210" s="241"/>
      <c r="M2210" s="44"/>
      <c r="N2210" s="44" t="str">
        <f>IFERROR(K2210 + VALUE(LEFT(L2210, FIND(" ", L2210) - 1)), "")</f>
        <v/>
      </c>
      <c r="O2210" s="3">
        <f>IF(_xlfn.DAYS(K2210,J2210)&lt;0, "Aguardando OC", _xlfn.DAYS(K2210,J2210))</f>
        <v>19</v>
      </c>
      <c r="P2210" s="14">
        <v>393416</v>
      </c>
      <c r="Q2210" s="169">
        <v>1130169</v>
      </c>
      <c r="R2210" s="14">
        <v>165030</v>
      </c>
      <c r="S2210" s="2">
        <v>119</v>
      </c>
      <c r="T2210" s="135" t="s">
        <v>557</v>
      </c>
      <c r="U2210" s="21">
        <v>389.94</v>
      </c>
      <c r="V2210" s="2">
        <v>12397</v>
      </c>
      <c r="W2210" s="43" t="str">
        <f>IFERROR(VLOOKUP(V2210, Fornecedores!A:C, 3, FALSE), "")</f>
        <v xml:space="preserve">UNIMIL INDÚSTRIA </v>
      </c>
      <c r="X2210" s="43" t="str">
        <f>IFERROR(VLOOKUP(V2210, Fornecedores!A:E, 5, FALSE), "")</f>
        <v>Piracicaba</v>
      </c>
      <c r="Y2210" s="43" t="str">
        <f>IFERROR(VLOOKUP(V2210, Fornecedores!A:F, 6, FALSE), "")</f>
        <v>SP</v>
      </c>
      <c r="Z2210" s="14" t="str">
        <f>IF(H2210=0, "Pedido entregue!", "Pendente")</f>
        <v>Pedido entregue!</v>
      </c>
      <c r="AA2210" s="74"/>
      <c r="AB2210" s="58" t="str">
        <f>IF(Z2210="Pedido Entregue!", IF(AA2210=1, "Retirado do Almoxarifado", IF(AA2210=2, "Material devolvido", "Aguardando retirada")), IF(Z2210="Pendente", "Entrega pendente", ""))</f>
        <v>Aguardando retirada</v>
      </c>
      <c r="AC2210" s="18">
        <v>1</v>
      </c>
      <c r="AD2210" s="18">
        <f>AC2210/SUMIF($P:$P,P2210,$AC:$AC)</f>
        <v>1</v>
      </c>
      <c r="AE2210" s="18">
        <f>IF(R2210=0,0,AC2210/SUMIF($R:$R,R2210,$AC:$AC))</f>
        <v>7.6923076923076927E-2</v>
      </c>
      <c r="AF2210" s="18">
        <f>IF(R2210=0,1,0)</f>
        <v>0</v>
      </c>
      <c r="AG2210" s="18">
        <f>IF(R2210=0,#REF!-J2210,0)</f>
        <v>0</v>
      </c>
      <c r="AH2210" t="str">
        <f>TEXT(J2210,"MMMM")</f>
        <v>fevereiro</v>
      </c>
    </row>
    <row r="2211" spans="1:34" ht="12.75" hidden="1" customHeight="1" x14ac:dyDescent="0.25">
      <c r="A2211" s="90" t="str">
        <f>IF(C2211="Oficina Diversos","Oficina Geral",
IF(ISNUMBER(FIND("Estoque - Colhedoras",C2211)),"Colhedoras",IF(ISNUMBER(FIND("Caldeiraria",C2211)),"Caldeiraria",IF(ISNUMBER(FIND("Borracharia",C2211)),"Borracharia",IF(ISNUMBER(FIND("Lubrificação",C2211)),"Lubrificação",
IF(ISNUMBER(FIND("Estoque - Carregadeiras",C2211)),"Carregadeiras",IF(ISNUMBER(FIND("Estoque - Veic. Leves",C2211)),"Veic. Leves",
IF(ISNUMBER(FIND("Estoque - Caminhões",C2211)),"Caminhões",IF(ISNUMBER(FIND("Estoque - Transbordos",C2211)),"Transbordos",
IF(ISNUMBER(FIND("Estoque - Tratores",C2211)),"Tratores",
IF(ISNUMBER(FIND("Estoque - Máquinas pesadas",C2211)),"Máquinas pesadas",
IF(ISNUMBER(FIND("Estoque - Reboques",C2211)),"Reboques",
IF(C2211="Estoque","Estoque",
IF(AND(ISNUMBER(C2211),C2211&gt;1000,C2211&lt;2000),"Caminhões",
IF(AND(ISNUMBER(C2211),C2211&gt;2000,C2211&lt;3000),"Tratores",
IF(AND(ISNUMBER(C2211),C2211&gt;3000,C2211&lt;4000),"Carregadeiras",
IF(AND(ISNUMBER(C2211),C2211&gt;4000,C2211&lt;5000),"Máquinas pesadas",
IF(AND(ISNUMBER(C2211),C2211&gt;5000,C2211&lt;6000),"Colhedoras",
IF(AND(ISNUMBER(C2211),C2211&gt;7000,C2211&lt;8000),"Irrigação",
IF(AND(ISNUMBER(C2211),C2211&gt;8000,C2211&lt;9000),"Reboques",IF(AND(ISNUMBER(C2211),C2211&gt;0,C2211&lt;1000),"Veic. Leves","")))))))))))))))))))))</f>
        <v>Colhedoras</v>
      </c>
      <c r="B2211" s="72"/>
      <c r="C2211" s="2">
        <v>5001</v>
      </c>
      <c r="D2211" s="2">
        <v>89285</v>
      </c>
      <c r="E2211" s="10" t="s">
        <v>495</v>
      </c>
      <c r="F2211" s="14" t="str">
        <f>IF(ISBLANK(K2211), "Apenas Solicitação", "Tem OC")</f>
        <v>Tem OC</v>
      </c>
      <c r="G2211" s="2">
        <v>2</v>
      </c>
      <c r="H2211" s="37">
        <f>G2211-I2211</f>
        <v>0</v>
      </c>
      <c r="I2211" s="38">
        <v>2</v>
      </c>
      <c r="J2211" s="4">
        <v>45706</v>
      </c>
      <c r="K2211" s="180">
        <v>45716</v>
      </c>
      <c r="L2211" s="241"/>
      <c r="M2211" s="44"/>
      <c r="N2211" s="44" t="str">
        <f>IFERROR(K2211 + VALUE(LEFT(L2211, FIND(" ", L2211) - 1)), "")</f>
        <v/>
      </c>
      <c r="O2211" s="3">
        <f>IF(_xlfn.DAYS(K2211,J2211)&lt;0, "Aguardando OC", _xlfn.DAYS(K2211,J2211))</f>
        <v>10</v>
      </c>
      <c r="P2211" s="14">
        <v>393012</v>
      </c>
      <c r="Q2211" s="169">
        <v>1129631</v>
      </c>
      <c r="R2211" s="14">
        <v>164823</v>
      </c>
      <c r="S2211" s="2">
        <v>119</v>
      </c>
      <c r="T2211" s="135" t="s">
        <v>557</v>
      </c>
      <c r="U2211" s="21">
        <v>224.26</v>
      </c>
      <c r="V2211" s="2">
        <v>12397</v>
      </c>
      <c r="W2211" s="43" t="str">
        <f>IFERROR(VLOOKUP(V2211, Fornecedores!A:C, 3, FALSE), "")</f>
        <v xml:space="preserve">UNIMIL INDÚSTRIA </v>
      </c>
      <c r="X2211" s="43" t="str">
        <f>IFERROR(VLOOKUP(V2211, Fornecedores!A:E, 5, FALSE), "")</f>
        <v>Piracicaba</v>
      </c>
      <c r="Y2211" s="43" t="str">
        <f>IFERROR(VLOOKUP(V2211, Fornecedores!A:F, 6, FALSE), "")</f>
        <v>SP</v>
      </c>
      <c r="Z2211" s="14" t="str">
        <f>IF(H2211=0, "Pedido entregue!", "Pendente")</f>
        <v>Pedido entregue!</v>
      </c>
      <c r="AA2211" s="74"/>
      <c r="AB2211" s="58" t="str">
        <f>IF(Z2211="Pedido Entregue!", IF(AA2211=1, "Retirado do Almoxarifado", IF(AA2211=2, "Material devolvido", "Aguardando retirada")), IF(Z2211="Pendente", "Entrega pendente", ""))</f>
        <v>Aguardando retirada</v>
      </c>
      <c r="AC2211" s="18">
        <v>1</v>
      </c>
      <c r="AD2211" s="18">
        <f>AC2211/SUMIF($P:$P,P2211,$AC:$AC)</f>
        <v>1</v>
      </c>
      <c r="AE2211" s="18">
        <f>IF(R2211=0,0,AC2211/SUMIF($R:$R,R2211,$AC:$AC))</f>
        <v>6.25E-2</v>
      </c>
      <c r="AF2211" s="18">
        <f>IF(R2211=0,1,0)</f>
        <v>0</v>
      </c>
      <c r="AG2211" s="18">
        <f>IF(R2211=0,#REF!-J2211,0)</f>
        <v>0</v>
      </c>
      <c r="AH2211" t="str">
        <f>TEXT(J2211,"MMMM")</f>
        <v>fevereiro</v>
      </c>
    </row>
    <row r="2212" spans="1:34" ht="12.75" hidden="1" customHeight="1" x14ac:dyDescent="0.25">
      <c r="A2212" s="90" t="str">
        <f>IF(C2212="Oficina Diversos","Oficina Geral",
IF(ISNUMBER(FIND("Estoque - Colhedoras",C2212)),"Colhedoras",IF(ISNUMBER(FIND("Caldeiraria",C2212)),"Caldeiraria",IF(ISNUMBER(FIND("Borracharia",C2212)),"Borracharia",IF(ISNUMBER(FIND("Lubrificação",C2212)),"Lubrificação",
IF(ISNUMBER(FIND("Estoque - Carregadeiras",C2212)),"Carregadeiras",IF(ISNUMBER(FIND("Estoque - Veic. Leves",C2212)),"Veic. Leves",
IF(ISNUMBER(FIND("Estoque - Caminhões",C2212)),"Caminhões",IF(ISNUMBER(FIND("Estoque - Transbordos",C2212)),"Transbordos",
IF(ISNUMBER(FIND("Estoque - Tratores",C2212)),"Tratores",
IF(ISNUMBER(FIND("Estoque - Máquinas pesadas",C2212)),"Máquinas pesadas",
IF(ISNUMBER(FIND("Estoque - Reboques",C2212)),"Reboques",
IF(C2212="Estoque","Estoque",
IF(AND(ISNUMBER(C2212),C2212&gt;1000,C2212&lt;2000),"Caminhões",
IF(AND(ISNUMBER(C2212),C2212&gt;2000,C2212&lt;3000),"Tratores",
IF(AND(ISNUMBER(C2212),C2212&gt;3000,C2212&lt;4000),"Carregadeiras",
IF(AND(ISNUMBER(C2212),C2212&gt;4000,C2212&lt;5000),"Máquinas pesadas",
IF(AND(ISNUMBER(C2212),C2212&gt;5000,C2212&lt;6000),"Colhedoras",
IF(AND(ISNUMBER(C2212),C2212&gt;7000,C2212&lt;8000),"Irrigação",
IF(AND(ISNUMBER(C2212),C2212&gt;8000,C2212&lt;9000),"Reboques",IF(AND(ISNUMBER(C2212),C2212&gt;0,C2212&lt;1000),"Veic. Leves","")))))))))))))))))))))</f>
        <v>Colhedoras</v>
      </c>
      <c r="B2212" s="72"/>
      <c r="C2212" s="2">
        <v>5002</v>
      </c>
      <c r="D2212" s="2">
        <v>89285</v>
      </c>
      <c r="E2212" s="10" t="s">
        <v>495</v>
      </c>
      <c r="F2212" s="14" t="str">
        <f>IF(ISBLANK(K2212), "Apenas Solicitação", "Tem OC")</f>
        <v>Tem OC</v>
      </c>
      <c r="G2212" s="2">
        <v>2</v>
      </c>
      <c r="H2212" s="37">
        <f>G2212-I2212</f>
        <v>0</v>
      </c>
      <c r="I2212" s="38">
        <v>2</v>
      </c>
      <c r="J2212" s="4">
        <v>45706</v>
      </c>
      <c r="K2212" s="180">
        <v>45716</v>
      </c>
      <c r="L2212" s="241"/>
      <c r="M2212" s="44"/>
      <c r="N2212" s="44" t="str">
        <f>IFERROR(K2212 + VALUE(LEFT(L2212, FIND(" ", L2212) - 1)), "")</f>
        <v/>
      </c>
      <c r="O2212" s="3">
        <f>IF(_xlfn.DAYS(K2212,J2212)&lt;0, "Aguardando OC", _xlfn.DAYS(K2212,J2212))</f>
        <v>10</v>
      </c>
      <c r="P2212" s="14">
        <v>393152</v>
      </c>
      <c r="Q2212" s="169">
        <v>1129753</v>
      </c>
      <c r="R2212" s="14">
        <v>164823</v>
      </c>
      <c r="S2212" s="2">
        <v>119</v>
      </c>
      <c r="T2212" s="135" t="s">
        <v>557</v>
      </c>
      <c r="U2212" s="21">
        <v>224.26</v>
      </c>
      <c r="V2212" s="2">
        <v>12397</v>
      </c>
      <c r="W2212" s="43" t="str">
        <f>IFERROR(VLOOKUP(V2212, Fornecedores!A:C, 3, FALSE), "")</f>
        <v xml:space="preserve">UNIMIL INDÚSTRIA </v>
      </c>
      <c r="X2212" s="43" t="str">
        <f>IFERROR(VLOOKUP(V2212, Fornecedores!A:E, 5, FALSE), "")</f>
        <v>Piracicaba</v>
      </c>
      <c r="Y2212" s="43" t="str">
        <f>IFERROR(VLOOKUP(V2212, Fornecedores!A:F, 6, FALSE), "")</f>
        <v>SP</v>
      </c>
      <c r="Z2212" s="14" t="str">
        <f>IF(H2212=0, "Pedido entregue!", "Pendente")</f>
        <v>Pedido entregue!</v>
      </c>
      <c r="AA2212" s="74"/>
      <c r="AB2212" s="58" t="str">
        <f>IF(Z2212="Pedido Entregue!", IF(AA2212=1, "Retirado do Almoxarifado", IF(AA2212=2, "Material devolvido", "Aguardando retirada")), IF(Z2212="Pendente", "Entrega pendente", ""))</f>
        <v>Aguardando retirada</v>
      </c>
      <c r="AC2212" s="18">
        <v>1</v>
      </c>
      <c r="AD2212" s="18">
        <f>AC2212/SUMIF($P:$P,P2212,$AC:$AC)</f>
        <v>1</v>
      </c>
      <c r="AE2212" s="18">
        <f>IF(R2212=0,0,AC2212/SUMIF($R:$R,R2212,$AC:$AC))</f>
        <v>6.25E-2</v>
      </c>
      <c r="AF2212" s="18">
        <f>IF(R2212=0,1,0)</f>
        <v>0</v>
      </c>
      <c r="AG2212" s="18">
        <f>IF(R2212=0,#REF!-J2212,0)</f>
        <v>0</v>
      </c>
      <c r="AH2212" t="str">
        <f>TEXT(J2212,"MMMM")</f>
        <v>fevereiro</v>
      </c>
    </row>
    <row r="2213" spans="1:34" ht="12.75" hidden="1" customHeight="1" x14ac:dyDescent="0.25">
      <c r="A2213" s="90" t="str">
        <f>IF(C2213="Oficina Diversos","Oficina Geral",
IF(ISNUMBER(FIND("Estoque - Colhedoras",C2213)),"Colhedoras",IF(ISNUMBER(FIND("Caldeiraria",C2213)),"Caldeiraria",IF(ISNUMBER(FIND("Borracharia",C2213)),"Borracharia",IF(ISNUMBER(FIND("Lubrificação",C2213)),"Lubrificação",
IF(ISNUMBER(FIND("Estoque - Carregadeiras",C2213)),"Carregadeiras",IF(ISNUMBER(FIND("Estoque - Veic. Leves",C2213)),"Veic. Leves",
IF(ISNUMBER(FIND("Estoque - Caminhões",C2213)),"Caminhões",IF(ISNUMBER(FIND("Estoque - Transbordos",C2213)),"Transbordos",
IF(ISNUMBER(FIND("Estoque - Tratores",C2213)),"Tratores",
IF(ISNUMBER(FIND("Estoque - Máquinas pesadas",C2213)),"Máquinas pesadas",
IF(ISNUMBER(FIND("Estoque - Reboques",C2213)),"Reboques",
IF(C2213="Estoque","Estoque",
IF(AND(ISNUMBER(C2213),C2213&gt;1000,C2213&lt;2000),"Caminhões",
IF(AND(ISNUMBER(C2213),C2213&gt;2000,C2213&lt;3000),"Tratores",
IF(AND(ISNUMBER(C2213),C2213&gt;3000,C2213&lt;4000),"Carregadeiras",
IF(AND(ISNUMBER(C2213),C2213&gt;4000,C2213&lt;5000),"Máquinas pesadas",
IF(AND(ISNUMBER(C2213),C2213&gt;5000,C2213&lt;6000),"Colhedoras",
IF(AND(ISNUMBER(C2213),C2213&gt;7000,C2213&lt;8000),"Irrigação",
IF(AND(ISNUMBER(C2213),C2213&gt;8000,C2213&lt;9000),"Reboques",IF(AND(ISNUMBER(C2213),C2213&gt;0,C2213&lt;1000),"Veic. Leves","")))))))))))))))))))))</f>
        <v>Colhedoras</v>
      </c>
      <c r="B2213" s="72"/>
      <c r="C2213" s="2">
        <v>5003</v>
      </c>
      <c r="D2213" s="2">
        <v>89285</v>
      </c>
      <c r="E2213" s="10" t="s">
        <v>495</v>
      </c>
      <c r="F2213" s="14" t="str">
        <f>IF(ISBLANK(K2213), "Apenas Solicitação", "Tem OC")</f>
        <v>Tem OC</v>
      </c>
      <c r="G2213" s="2">
        <v>2</v>
      </c>
      <c r="H2213" s="37">
        <f>G2213-I2213</f>
        <v>0</v>
      </c>
      <c r="I2213" s="38">
        <v>2</v>
      </c>
      <c r="J2213" s="4">
        <v>45707</v>
      </c>
      <c r="K2213" s="180">
        <v>45726</v>
      </c>
      <c r="L2213" s="241"/>
      <c r="M2213" s="44"/>
      <c r="N2213" s="44" t="str">
        <f>IFERROR(K2213 + VALUE(LEFT(L2213, FIND(" ", L2213) - 1)), "")</f>
        <v/>
      </c>
      <c r="O2213" s="3">
        <f>IF(_xlfn.DAYS(K2213,J2213)&lt;0, "Aguardando OC", _xlfn.DAYS(K2213,J2213))</f>
        <v>19</v>
      </c>
      <c r="P2213" s="14">
        <v>393417</v>
      </c>
      <c r="Q2213" s="169">
        <v>1130169</v>
      </c>
      <c r="R2213" s="14">
        <v>165031</v>
      </c>
      <c r="S2213" s="42">
        <v>119</v>
      </c>
      <c r="T2213" s="150" t="s">
        <v>557</v>
      </c>
      <c r="U2213" s="21">
        <v>127.18</v>
      </c>
      <c r="V2213" s="2">
        <v>14644</v>
      </c>
      <c r="W2213" s="43" t="str">
        <f>IFERROR(VLOOKUP(V2213, Fornecedores!A:C, 3, FALSE), "")</f>
        <v xml:space="preserve">GEOMAQ </v>
      </c>
      <c r="X2213" s="43" t="str">
        <f>IFERROR(VLOOKUP(V2213, Fornecedores!A:E, 5, FALSE), "")</f>
        <v>São José do Rio Preto</v>
      </c>
      <c r="Y2213" s="43" t="str">
        <f>IFERROR(VLOOKUP(V2213, Fornecedores!A:F, 6, FALSE), "")</f>
        <v>SP</v>
      </c>
      <c r="Z2213" s="14" t="str">
        <f>IF(H2213=0, "Pedido entregue!", "Pendente")</f>
        <v>Pedido entregue!</v>
      </c>
      <c r="AA2213" s="74"/>
      <c r="AB2213" s="58" t="str">
        <f>IF(Z2213="Pedido Entregue!", IF(AA2213=1, "Retirado do Almoxarifado", IF(AA2213=2, "Material devolvido", "Aguardando retirada")), IF(Z2213="Pendente", "Entrega pendente", ""))</f>
        <v>Aguardando retirada</v>
      </c>
      <c r="AC2213" s="18">
        <v>1</v>
      </c>
      <c r="AD2213" s="18">
        <f>AC2213/SUMIF($P:$P,P2213,$AC:$AC)</f>
        <v>1</v>
      </c>
      <c r="AE2213" s="18">
        <f>IF(R2213=0,0,AC2213/SUMIF($R:$R,R2213,$AC:$AC))</f>
        <v>0.1</v>
      </c>
      <c r="AF2213" s="18">
        <f>IF(R2213=0,1,0)</f>
        <v>0</v>
      </c>
      <c r="AG2213" s="18">
        <f>IF(R2213=0,#REF!-J2213,0)</f>
        <v>0</v>
      </c>
      <c r="AH2213" t="str">
        <f>TEXT(J2213,"MMMM")</f>
        <v>fevereiro</v>
      </c>
    </row>
    <row r="2214" spans="1:34" ht="12.75" hidden="1" customHeight="1" x14ac:dyDescent="0.25">
      <c r="A2214" s="90" t="str">
        <f>IF(C2214="Oficina Diversos","Oficina Geral",
IF(ISNUMBER(FIND("Estoque - Colhedoras",C2214)),"Colhedoras",IF(ISNUMBER(FIND("Caldeiraria",C2214)),"Caldeiraria",IF(ISNUMBER(FIND("Borracharia",C2214)),"Borracharia",IF(ISNUMBER(FIND("Lubrificação",C2214)),"Lubrificação",
IF(ISNUMBER(FIND("Estoque - Carregadeiras",C2214)),"Carregadeiras",IF(ISNUMBER(FIND("Estoque - Veic. Leves",C2214)),"Veic. Leves",
IF(ISNUMBER(FIND("Estoque - Caminhões",C2214)),"Caminhões",IF(ISNUMBER(FIND("Estoque - Transbordos",C2214)),"Transbordos",
IF(ISNUMBER(FIND("Estoque - Tratores",C2214)),"Tratores",
IF(ISNUMBER(FIND("Estoque - Máquinas pesadas",C2214)),"Máquinas pesadas",
IF(ISNUMBER(FIND("Estoque - Reboques",C2214)),"Reboques",
IF(C2214="Estoque","Estoque",
IF(AND(ISNUMBER(C2214),C2214&gt;1000,C2214&lt;2000),"Caminhões",
IF(AND(ISNUMBER(C2214),C2214&gt;2000,C2214&lt;3000),"Tratores",
IF(AND(ISNUMBER(C2214),C2214&gt;3000,C2214&lt;4000),"Carregadeiras",
IF(AND(ISNUMBER(C2214),C2214&gt;4000,C2214&lt;5000),"Máquinas pesadas",
IF(AND(ISNUMBER(C2214),C2214&gt;5000,C2214&lt;6000),"Colhedoras",
IF(AND(ISNUMBER(C2214),C2214&gt;7000,C2214&lt;8000),"Irrigação",
IF(AND(ISNUMBER(C2214),C2214&gt;8000,C2214&lt;9000),"Reboques",IF(AND(ISNUMBER(C2214),C2214&gt;0,C2214&lt;1000),"Veic. Leves","")))))))))))))))))))))</f>
        <v>Colhedoras</v>
      </c>
      <c r="B2214" s="72"/>
      <c r="C2214" s="2">
        <v>5001</v>
      </c>
      <c r="D2214" s="2">
        <v>89286</v>
      </c>
      <c r="E2214" s="10" t="s">
        <v>496</v>
      </c>
      <c r="F2214" s="14" t="str">
        <f>IF(ISBLANK(K2214), "Apenas Solicitação", "Tem OC")</f>
        <v>Tem OC</v>
      </c>
      <c r="G2214" s="2">
        <v>2</v>
      </c>
      <c r="H2214" s="37">
        <f>G2214-I2214</f>
        <v>0</v>
      </c>
      <c r="I2214" s="38">
        <v>2</v>
      </c>
      <c r="J2214" s="4">
        <v>45706</v>
      </c>
      <c r="K2214" s="180">
        <v>45716</v>
      </c>
      <c r="L2214" s="241"/>
      <c r="M2214" s="44"/>
      <c r="N2214" s="44" t="str">
        <f>IFERROR(K2214 + VALUE(LEFT(L2214, FIND(" ", L2214) - 1)), "")</f>
        <v/>
      </c>
      <c r="O2214" s="3">
        <f>IF(_xlfn.DAYS(K2214,J2214)&lt;0, "Aguardando OC", _xlfn.DAYS(K2214,J2214))</f>
        <v>10</v>
      </c>
      <c r="P2214" s="14">
        <v>393013</v>
      </c>
      <c r="Q2214" s="169">
        <v>1129631</v>
      </c>
      <c r="R2214" s="14">
        <v>164823</v>
      </c>
      <c r="S2214" s="2">
        <v>119</v>
      </c>
      <c r="T2214" s="135" t="s">
        <v>557</v>
      </c>
      <c r="U2214" s="21">
        <v>293.33999999999997</v>
      </c>
      <c r="V2214" s="2">
        <v>12397</v>
      </c>
      <c r="W2214" s="43" t="str">
        <f>IFERROR(VLOOKUP(V2214, Fornecedores!A:C, 3, FALSE), "")</f>
        <v xml:space="preserve">UNIMIL INDÚSTRIA </v>
      </c>
      <c r="X2214" s="43" t="str">
        <f>IFERROR(VLOOKUP(V2214, Fornecedores!A:E, 5, FALSE), "")</f>
        <v>Piracicaba</v>
      </c>
      <c r="Y2214" s="43" t="str">
        <f>IFERROR(VLOOKUP(V2214, Fornecedores!A:F, 6, FALSE), "")</f>
        <v>SP</v>
      </c>
      <c r="Z2214" s="14" t="str">
        <f>IF(H2214=0, "Pedido entregue!", "Pendente")</f>
        <v>Pedido entregue!</v>
      </c>
      <c r="AA2214" s="74"/>
      <c r="AB2214" s="58" t="str">
        <f>IF(Z2214="Pedido Entregue!", IF(AA2214=1, "Retirado do Almoxarifado", IF(AA2214=2, "Material devolvido", "Aguardando retirada")), IF(Z2214="Pendente", "Entrega pendente", ""))</f>
        <v>Aguardando retirada</v>
      </c>
      <c r="AC2214" s="18">
        <v>1</v>
      </c>
      <c r="AD2214" s="18">
        <f>AC2214/SUMIF($P:$P,P2214,$AC:$AC)</f>
        <v>1</v>
      </c>
      <c r="AE2214" s="18">
        <f>IF(R2214=0,0,AC2214/SUMIF($R:$R,R2214,$AC:$AC))</f>
        <v>6.25E-2</v>
      </c>
      <c r="AF2214" s="18">
        <f>IF(R2214=0,1,0)</f>
        <v>0</v>
      </c>
      <c r="AG2214" s="18">
        <f>IF(R2214=0,#REF!-J2214,0)</f>
        <v>0</v>
      </c>
      <c r="AH2214" t="str">
        <f>TEXT(J2214,"MMMM")</f>
        <v>fevereiro</v>
      </c>
    </row>
    <row r="2215" spans="1:34" ht="12.75" hidden="1" customHeight="1" x14ac:dyDescent="0.25">
      <c r="A2215" s="90" t="str">
        <f>IF(C2215="Oficina Diversos","Oficina Geral",
IF(ISNUMBER(FIND("Estoque - Colhedoras",C2215)),"Colhedoras",IF(ISNUMBER(FIND("Caldeiraria",C2215)),"Caldeiraria",IF(ISNUMBER(FIND("Borracharia",C2215)),"Borracharia",IF(ISNUMBER(FIND("Lubrificação",C2215)),"Lubrificação",
IF(ISNUMBER(FIND("Estoque - Carregadeiras",C2215)),"Carregadeiras",IF(ISNUMBER(FIND("Estoque - Veic. Leves",C2215)),"Veic. Leves",
IF(ISNUMBER(FIND("Estoque - Caminhões",C2215)),"Caminhões",IF(ISNUMBER(FIND("Estoque - Transbordos",C2215)),"Transbordos",
IF(ISNUMBER(FIND("Estoque - Tratores",C2215)),"Tratores",
IF(ISNUMBER(FIND("Estoque - Máquinas pesadas",C2215)),"Máquinas pesadas",
IF(ISNUMBER(FIND("Estoque - Reboques",C2215)),"Reboques",
IF(C2215="Estoque","Estoque",
IF(AND(ISNUMBER(C2215),C2215&gt;1000,C2215&lt;2000),"Caminhões",
IF(AND(ISNUMBER(C2215),C2215&gt;2000,C2215&lt;3000),"Tratores",
IF(AND(ISNUMBER(C2215),C2215&gt;3000,C2215&lt;4000),"Carregadeiras",
IF(AND(ISNUMBER(C2215),C2215&gt;4000,C2215&lt;5000),"Máquinas pesadas",
IF(AND(ISNUMBER(C2215),C2215&gt;5000,C2215&lt;6000),"Colhedoras",
IF(AND(ISNUMBER(C2215),C2215&gt;7000,C2215&lt;8000),"Irrigação",
IF(AND(ISNUMBER(C2215),C2215&gt;8000,C2215&lt;9000),"Reboques",IF(AND(ISNUMBER(C2215),C2215&gt;0,C2215&lt;1000),"Veic. Leves","")))))))))))))))))))))</f>
        <v>Colhedoras</v>
      </c>
      <c r="B2215" s="72"/>
      <c r="C2215" s="2">
        <v>5002</v>
      </c>
      <c r="D2215" s="2">
        <v>89286</v>
      </c>
      <c r="E2215" s="10" t="s">
        <v>496</v>
      </c>
      <c r="F2215" s="14" t="str">
        <f>IF(ISBLANK(K2215), "Apenas Solicitação", "Tem OC")</f>
        <v>Tem OC</v>
      </c>
      <c r="G2215" s="2">
        <v>2</v>
      </c>
      <c r="H2215" s="37">
        <f>G2215-I2215</f>
        <v>0</v>
      </c>
      <c r="I2215" s="38">
        <v>2</v>
      </c>
      <c r="J2215" s="4">
        <v>45706</v>
      </c>
      <c r="K2215" s="180">
        <v>45716</v>
      </c>
      <c r="L2215" s="241"/>
      <c r="M2215" s="44"/>
      <c r="N2215" s="44" t="str">
        <f>IFERROR(K2215 + VALUE(LEFT(L2215, FIND(" ", L2215) - 1)), "")</f>
        <v/>
      </c>
      <c r="O2215" s="3">
        <f>IF(_xlfn.DAYS(K2215,J2215)&lt;0, "Aguardando OC", _xlfn.DAYS(K2215,J2215))</f>
        <v>10</v>
      </c>
      <c r="P2215" s="14">
        <v>393153</v>
      </c>
      <c r="Q2215" s="169">
        <v>1129753</v>
      </c>
      <c r="R2215" s="14">
        <v>164823</v>
      </c>
      <c r="S2215" s="2">
        <v>119</v>
      </c>
      <c r="T2215" s="135" t="s">
        <v>557</v>
      </c>
      <c r="U2215" s="21">
        <v>293.33999999999997</v>
      </c>
      <c r="V2215" s="2">
        <v>12397</v>
      </c>
      <c r="W2215" s="43" t="str">
        <f>IFERROR(VLOOKUP(V2215, Fornecedores!A:C, 3, FALSE), "")</f>
        <v xml:space="preserve">UNIMIL INDÚSTRIA </v>
      </c>
      <c r="X2215" s="43" t="str">
        <f>IFERROR(VLOOKUP(V2215, Fornecedores!A:E, 5, FALSE), "")</f>
        <v>Piracicaba</v>
      </c>
      <c r="Y2215" s="43" t="str">
        <f>IFERROR(VLOOKUP(V2215, Fornecedores!A:F, 6, FALSE), "")</f>
        <v>SP</v>
      </c>
      <c r="Z2215" s="14" t="str">
        <f>IF(H2215=0, "Pedido entregue!", "Pendente")</f>
        <v>Pedido entregue!</v>
      </c>
      <c r="AA2215" s="74"/>
      <c r="AB2215" s="58" t="str">
        <f>IF(Z2215="Pedido Entregue!", IF(AA2215=1, "Retirado do Almoxarifado", IF(AA2215=2, "Material devolvido", "Aguardando retirada")), IF(Z2215="Pendente", "Entrega pendente", ""))</f>
        <v>Aguardando retirada</v>
      </c>
      <c r="AC2215" s="18">
        <v>1</v>
      </c>
      <c r="AD2215" s="18">
        <f>AC2215/SUMIF($P:$P,P2215,$AC:$AC)</f>
        <v>1</v>
      </c>
      <c r="AE2215" s="18">
        <f>IF(R2215=0,0,AC2215/SUMIF($R:$R,R2215,$AC:$AC))</f>
        <v>6.25E-2</v>
      </c>
      <c r="AF2215" s="18">
        <f>IF(R2215=0,1,0)</f>
        <v>0</v>
      </c>
      <c r="AG2215" s="18">
        <f>IF(R2215=0,#REF!-J2215,0)</f>
        <v>0</v>
      </c>
      <c r="AH2215" t="str">
        <f>TEXT(J2215,"MMMM")</f>
        <v>fevereiro</v>
      </c>
    </row>
    <row r="2216" spans="1:34" ht="12.75" hidden="1" customHeight="1" x14ac:dyDescent="0.25">
      <c r="A2216" s="90" t="str">
        <f>IF(C2216="Oficina Diversos","Oficina Geral",
IF(ISNUMBER(FIND("Estoque - Colhedoras",C2216)),"Colhedoras",IF(ISNUMBER(FIND("Caldeiraria",C2216)),"Caldeiraria",IF(ISNUMBER(FIND("Borracharia",C2216)),"Borracharia",IF(ISNUMBER(FIND("Lubrificação",C2216)),"Lubrificação",
IF(ISNUMBER(FIND("Estoque - Carregadeiras",C2216)),"Carregadeiras",IF(ISNUMBER(FIND("Estoque - Veic. Leves",C2216)),"Veic. Leves",
IF(ISNUMBER(FIND("Estoque - Caminhões",C2216)),"Caminhões",IF(ISNUMBER(FIND("Estoque - Transbordos",C2216)),"Transbordos",
IF(ISNUMBER(FIND("Estoque - Tratores",C2216)),"Tratores",
IF(ISNUMBER(FIND("Estoque - Máquinas pesadas",C2216)),"Máquinas pesadas",
IF(ISNUMBER(FIND("Estoque - Reboques",C2216)),"Reboques",
IF(C2216="Estoque","Estoque",
IF(AND(ISNUMBER(C2216),C2216&gt;1000,C2216&lt;2000),"Caminhões",
IF(AND(ISNUMBER(C2216),C2216&gt;2000,C2216&lt;3000),"Tratores",
IF(AND(ISNUMBER(C2216),C2216&gt;3000,C2216&lt;4000),"Carregadeiras",
IF(AND(ISNUMBER(C2216),C2216&gt;4000,C2216&lt;5000),"Máquinas pesadas",
IF(AND(ISNUMBER(C2216),C2216&gt;5000,C2216&lt;6000),"Colhedoras",
IF(AND(ISNUMBER(C2216),C2216&gt;7000,C2216&lt;8000),"Irrigação",
IF(AND(ISNUMBER(C2216),C2216&gt;8000,C2216&lt;9000),"Reboques",IF(AND(ISNUMBER(C2216),C2216&gt;0,C2216&lt;1000),"Veic. Leves","")))))))))))))))))))))</f>
        <v>Colhedoras</v>
      </c>
      <c r="B2216" s="72"/>
      <c r="C2216" s="2">
        <v>5003</v>
      </c>
      <c r="D2216" s="2">
        <v>89286</v>
      </c>
      <c r="E2216" s="10" t="s">
        <v>496</v>
      </c>
      <c r="F2216" s="14" t="str">
        <f>IF(ISBLANK(K2216), "Apenas Solicitação", "Tem OC")</f>
        <v>Tem OC</v>
      </c>
      <c r="G2216" s="2">
        <v>2</v>
      </c>
      <c r="H2216" s="37">
        <f>G2216-I2216</f>
        <v>0</v>
      </c>
      <c r="I2216" s="38">
        <v>2</v>
      </c>
      <c r="J2216" s="4">
        <v>45707</v>
      </c>
      <c r="K2216" s="180">
        <v>45726</v>
      </c>
      <c r="L2216" s="241"/>
      <c r="M2216" s="44"/>
      <c r="N2216" s="44" t="str">
        <f>IFERROR(K2216 + VALUE(LEFT(L2216, FIND(" ", L2216) - 1)), "")</f>
        <v/>
      </c>
      <c r="O2216" s="3">
        <f>IF(_xlfn.DAYS(K2216,J2216)&lt;0, "Aguardando OC", _xlfn.DAYS(K2216,J2216))</f>
        <v>19</v>
      </c>
      <c r="P2216" s="14">
        <v>393418</v>
      </c>
      <c r="Q2216" s="169">
        <v>1130169</v>
      </c>
      <c r="R2216" s="14">
        <v>165031</v>
      </c>
      <c r="S2216" s="42">
        <v>119</v>
      </c>
      <c r="T2216" s="150" t="s">
        <v>557</v>
      </c>
      <c r="U2216" s="21">
        <v>100.82</v>
      </c>
      <c r="V2216" s="2">
        <v>14644</v>
      </c>
      <c r="W2216" s="43" t="str">
        <f>IFERROR(VLOOKUP(V2216, Fornecedores!A:C, 3, FALSE), "")</f>
        <v xml:space="preserve">GEOMAQ </v>
      </c>
      <c r="X2216" s="43" t="str">
        <f>IFERROR(VLOOKUP(V2216, Fornecedores!A:E, 5, FALSE), "")</f>
        <v>São José do Rio Preto</v>
      </c>
      <c r="Y2216" s="43" t="str">
        <f>IFERROR(VLOOKUP(V2216, Fornecedores!A:F, 6, FALSE), "")</f>
        <v>SP</v>
      </c>
      <c r="Z2216" s="14" t="str">
        <f>IF(H2216=0, "Pedido entregue!", "Pendente")</f>
        <v>Pedido entregue!</v>
      </c>
      <c r="AA2216" s="74"/>
      <c r="AB2216" s="58" t="str">
        <f>IF(Z2216="Pedido Entregue!", IF(AA2216=1, "Retirado do Almoxarifado", IF(AA2216=2, "Material devolvido", "Aguardando retirada")), IF(Z2216="Pendente", "Entrega pendente", ""))</f>
        <v>Aguardando retirada</v>
      </c>
      <c r="AC2216" s="18">
        <v>1</v>
      </c>
      <c r="AD2216" s="18">
        <f>AC2216/SUMIF($P:$P,P2216,$AC:$AC)</f>
        <v>1</v>
      </c>
      <c r="AE2216" s="18">
        <f>IF(R2216=0,0,AC2216/SUMIF($R:$R,R2216,$AC:$AC))</f>
        <v>0.1</v>
      </c>
      <c r="AF2216" s="18">
        <f>IF(R2216=0,1,0)</f>
        <v>0</v>
      </c>
      <c r="AG2216" s="18">
        <f>IF(R2216=0,#REF!-J2216,0)</f>
        <v>0</v>
      </c>
      <c r="AH2216" t="str">
        <f>TEXT(J2216,"MMMM")</f>
        <v>fevereiro</v>
      </c>
    </row>
    <row r="2217" spans="1:34" ht="12.75" hidden="1" customHeight="1" x14ac:dyDescent="0.25">
      <c r="A2217" s="90" t="str">
        <f>IF(C2217="Oficina Diversos","Oficina Geral",
IF(ISNUMBER(FIND("Estoque - Colhedoras",C2217)),"Colhedoras",IF(ISNUMBER(FIND("Caldeiraria",C2217)),"Caldeiraria",IF(ISNUMBER(FIND("Borracharia",C2217)),"Borracharia",IF(ISNUMBER(FIND("Lubrificação",C2217)),"Lubrificação",
IF(ISNUMBER(FIND("Estoque - Carregadeiras",C2217)),"Carregadeiras",IF(ISNUMBER(FIND("Estoque - Veic. Leves",C2217)),"Veic. Leves",
IF(ISNUMBER(FIND("Estoque - Caminhões",C2217)),"Caminhões",IF(ISNUMBER(FIND("Estoque - Transbordos",C2217)),"Transbordos",
IF(ISNUMBER(FIND("Estoque - Tratores",C2217)),"Tratores",
IF(ISNUMBER(FIND("Estoque - Máquinas pesadas",C2217)),"Máquinas pesadas",
IF(ISNUMBER(FIND("Estoque - Reboques",C2217)),"Reboques",
IF(C2217="Estoque","Estoque",
IF(AND(ISNUMBER(C2217),C2217&gt;1000,C2217&lt;2000),"Caminhões",
IF(AND(ISNUMBER(C2217),C2217&gt;2000,C2217&lt;3000),"Tratores",
IF(AND(ISNUMBER(C2217),C2217&gt;3000,C2217&lt;4000),"Carregadeiras",
IF(AND(ISNUMBER(C2217),C2217&gt;4000,C2217&lt;5000),"Máquinas pesadas",
IF(AND(ISNUMBER(C2217),C2217&gt;5000,C2217&lt;6000),"Colhedoras",
IF(AND(ISNUMBER(C2217),C2217&gt;7000,C2217&lt;8000),"Irrigação",
IF(AND(ISNUMBER(C2217),C2217&gt;8000,C2217&lt;9000),"Reboques",IF(AND(ISNUMBER(C2217),C2217&gt;0,C2217&lt;1000),"Veic. Leves","")))))))))))))))))))))</f>
        <v>Colhedoras</v>
      </c>
      <c r="B2217" s="72"/>
      <c r="C2217" s="2">
        <v>5001</v>
      </c>
      <c r="D2217" s="2">
        <v>89287</v>
      </c>
      <c r="E2217" s="10" t="s">
        <v>497</v>
      </c>
      <c r="F2217" s="14" t="str">
        <f>IF(ISBLANK(K2217), "Apenas Solicitação", "Tem OC")</f>
        <v>Tem OC</v>
      </c>
      <c r="G2217" s="2">
        <v>2</v>
      </c>
      <c r="H2217" s="37">
        <f>G2217-I2217</f>
        <v>0</v>
      </c>
      <c r="I2217" s="38">
        <v>2</v>
      </c>
      <c r="J2217" s="4">
        <v>45706</v>
      </c>
      <c r="K2217" s="180">
        <v>45716</v>
      </c>
      <c r="L2217" s="241"/>
      <c r="M2217" s="44"/>
      <c r="N2217" s="44" t="str">
        <f>IFERROR(K2217 + VALUE(LEFT(L2217, FIND(" ", L2217) - 1)), "")</f>
        <v/>
      </c>
      <c r="O2217" s="3">
        <f>IF(_xlfn.DAYS(K2217,J2217)&lt;0, "Aguardando OC", _xlfn.DAYS(K2217,J2217))</f>
        <v>10</v>
      </c>
      <c r="P2217" s="14">
        <v>393014</v>
      </c>
      <c r="Q2217" s="169">
        <v>1129631</v>
      </c>
      <c r="R2217" s="14">
        <v>164823</v>
      </c>
      <c r="S2217" s="2">
        <v>119</v>
      </c>
      <c r="T2217" s="135" t="s">
        <v>557</v>
      </c>
      <c r="U2217" s="21">
        <v>135.82</v>
      </c>
      <c r="V2217" s="2">
        <v>12397</v>
      </c>
      <c r="W2217" s="43" t="str">
        <f>IFERROR(VLOOKUP(V2217, Fornecedores!A:C, 3, FALSE), "")</f>
        <v xml:space="preserve">UNIMIL INDÚSTRIA </v>
      </c>
      <c r="X2217" s="43" t="str">
        <f>IFERROR(VLOOKUP(V2217, Fornecedores!A:E, 5, FALSE), "")</f>
        <v>Piracicaba</v>
      </c>
      <c r="Y2217" s="43" t="str">
        <f>IFERROR(VLOOKUP(V2217, Fornecedores!A:F, 6, FALSE), "")</f>
        <v>SP</v>
      </c>
      <c r="Z2217" s="14" t="str">
        <f>IF(H2217=0, "Pedido entregue!", "Pendente")</f>
        <v>Pedido entregue!</v>
      </c>
      <c r="AA2217" s="74"/>
      <c r="AB2217" s="58" t="str">
        <f>IF(Z2217="Pedido Entregue!", IF(AA2217=1, "Retirado do Almoxarifado", IF(AA2217=2, "Material devolvido", "Aguardando retirada")), IF(Z2217="Pendente", "Entrega pendente", ""))</f>
        <v>Aguardando retirada</v>
      </c>
      <c r="AC2217" s="18">
        <v>1</v>
      </c>
      <c r="AD2217" s="18">
        <f>AC2217/SUMIF($P:$P,P2217,$AC:$AC)</f>
        <v>1</v>
      </c>
      <c r="AE2217" s="18">
        <f>IF(R2217=0,0,AC2217/SUMIF($R:$R,R2217,$AC:$AC))</f>
        <v>6.25E-2</v>
      </c>
      <c r="AF2217" s="18">
        <f>IF(R2217=0,1,0)</f>
        <v>0</v>
      </c>
      <c r="AG2217" s="18">
        <f>IF(R2217=0,#REF!-J2217,0)</f>
        <v>0</v>
      </c>
      <c r="AH2217" t="str">
        <f>TEXT(J2217,"MMMM")</f>
        <v>fevereiro</v>
      </c>
    </row>
    <row r="2218" spans="1:34" ht="12.75" hidden="1" customHeight="1" x14ac:dyDescent="0.25">
      <c r="A2218" s="90" t="str">
        <f>IF(C2218="Oficina Diversos","Oficina Geral",
IF(ISNUMBER(FIND("Estoque - Colhedoras",C2218)),"Colhedoras",IF(ISNUMBER(FIND("Caldeiraria",C2218)),"Caldeiraria",IF(ISNUMBER(FIND("Borracharia",C2218)),"Borracharia",IF(ISNUMBER(FIND("Lubrificação",C2218)),"Lubrificação",
IF(ISNUMBER(FIND("Estoque - Carregadeiras",C2218)),"Carregadeiras",IF(ISNUMBER(FIND("Estoque - Veic. Leves",C2218)),"Veic. Leves",
IF(ISNUMBER(FIND("Estoque - Caminhões",C2218)),"Caminhões",IF(ISNUMBER(FIND("Estoque - Transbordos",C2218)),"Transbordos",
IF(ISNUMBER(FIND("Estoque - Tratores",C2218)),"Tratores",
IF(ISNUMBER(FIND("Estoque - Máquinas pesadas",C2218)),"Máquinas pesadas",
IF(ISNUMBER(FIND("Estoque - Reboques",C2218)),"Reboques",
IF(C2218="Estoque","Estoque",
IF(AND(ISNUMBER(C2218),C2218&gt;1000,C2218&lt;2000),"Caminhões",
IF(AND(ISNUMBER(C2218),C2218&gt;2000,C2218&lt;3000),"Tratores",
IF(AND(ISNUMBER(C2218),C2218&gt;3000,C2218&lt;4000),"Carregadeiras",
IF(AND(ISNUMBER(C2218),C2218&gt;4000,C2218&lt;5000),"Máquinas pesadas",
IF(AND(ISNUMBER(C2218),C2218&gt;5000,C2218&lt;6000),"Colhedoras",
IF(AND(ISNUMBER(C2218),C2218&gt;7000,C2218&lt;8000),"Irrigação",
IF(AND(ISNUMBER(C2218),C2218&gt;8000,C2218&lt;9000),"Reboques",IF(AND(ISNUMBER(C2218),C2218&gt;0,C2218&lt;1000),"Veic. Leves","")))))))))))))))))))))</f>
        <v>Colhedoras</v>
      </c>
      <c r="B2218" s="72"/>
      <c r="C2218" s="2">
        <v>5003</v>
      </c>
      <c r="D2218" s="2">
        <v>89287</v>
      </c>
      <c r="E2218" s="10" t="s">
        <v>497</v>
      </c>
      <c r="F2218" s="14" t="str">
        <f>IF(ISBLANK(K2218), "Apenas Solicitação", "Tem OC")</f>
        <v>Tem OC</v>
      </c>
      <c r="G2218" s="2">
        <v>2</v>
      </c>
      <c r="H2218" s="37">
        <f>G2218-I2218</f>
        <v>0</v>
      </c>
      <c r="I2218" s="38">
        <v>2</v>
      </c>
      <c r="J2218" s="4">
        <v>45707</v>
      </c>
      <c r="K2218" s="180">
        <v>45726</v>
      </c>
      <c r="L2218" s="241"/>
      <c r="M2218" s="44"/>
      <c r="N2218" s="44" t="str">
        <f>IFERROR(K2218 + VALUE(LEFT(L2218, FIND(" ", L2218) - 1)), "")</f>
        <v/>
      </c>
      <c r="O2218" s="3">
        <f>IF(_xlfn.DAYS(K2218,J2218)&lt;0, "Aguardando OC", _xlfn.DAYS(K2218,J2218))</f>
        <v>19</v>
      </c>
      <c r="P2218" s="14">
        <v>393419</v>
      </c>
      <c r="Q2218" s="169">
        <v>1130169</v>
      </c>
      <c r="R2218" s="14">
        <v>165029</v>
      </c>
      <c r="S2218" s="42">
        <v>119</v>
      </c>
      <c r="T2218" s="150" t="s">
        <v>557</v>
      </c>
      <c r="U2218" s="21">
        <v>90</v>
      </c>
      <c r="V2218" s="2">
        <v>13891</v>
      </c>
      <c r="W2218" s="43" t="str">
        <f>IFERROR(VLOOKUP(V2218, Fornecedores!A:C, 3, FALSE), "")</f>
        <v xml:space="preserve">TORCANE PEÇAS </v>
      </c>
      <c r="X2218" s="43" t="str">
        <f>IFERROR(VLOOKUP(V2218, Fornecedores!A:E, 5, FALSE), "")</f>
        <v>Piracicaba</v>
      </c>
      <c r="Y2218" s="43" t="str">
        <f>IFERROR(VLOOKUP(V2218, Fornecedores!A:F, 6, FALSE), "")</f>
        <v>SP</v>
      </c>
      <c r="Z2218" s="14" t="str">
        <f>IF(H2218=0, "Pedido entregue!", "Pendente")</f>
        <v>Pedido entregue!</v>
      </c>
      <c r="AA2218" s="74"/>
      <c r="AB2218" s="58" t="str">
        <f>IF(Z2218="Pedido Entregue!", IF(AA2218=1, "Retirado do Almoxarifado", IF(AA2218=2, "Material devolvido", "Aguardando retirada")), IF(Z2218="Pendente", "Entrega pendente", ""))</f>
        <v>Aguardando retirada</v>
      </c>
      <c r="AC2218" s="18">
        <v>1</v>
      </c>
      <c r="AD2218" s="18">
        <f>AC2218/SUMIF($P:$P,P2218,$AC:$AC)</f>
        <v>1</v>
      </c>
      <c r="AE2218" s="18">
        <f>IF(R2218=0,0,AC2218/SUMIF($R:$R,R2218,$AC:$AC))</f>
        <v>0.14285714285714285</v>
      </c>
      <c r="AF2218" s="18">
        <f>IF(R2218=0,1,0)</f>
        <v>0</v>
      </c>
      <c r="AG2218" s="18">
        <f>IF(R2218=0,#REF!-J2218,0)</f>
        <v>0</v>
      </c>
      <c r="AH2218" t="str">
        <f>TEXT(J2218,"MMMM")</f>
        <v>fevereiro</v>
      </c>
    </row>
    <row r="2219" spans="1:34" ht="12.75" hidden="1" customHeight="1" x14ac:dyDescent="0.25">
      <c r="A2219" s="90" t="str">
        <f>IF(C2219="Oficina Diversos","Oficina Geral",
IF(ISNUMBER(FIND("Estoque - Colhedoras",C2219)),"Colhedoras",IF(ISNUMBER(FIND("Caldeiraria",C2219)),"Caldeiraria",IF(ISNUMBER(FIND("Borracharia",C2219)),"Borracharia",IF(ISNUMBER(FIND("Lubrificação",C2219)),"Lubrificação",
IF(ISNUMBER(FIND("Estoque - Carregadeiras",C2219)),"Carregadeiras",IF(ISNUMBER(FIND("Estoque - Veic. Leves",C2219)),"Veic. Leves",
IF(ISNUMBER(FIND("Estoque - Caminhões",C2219)),"Caminhões",IF(ISNUMBER(FIND("Estoque - Transbordos",C2219)),"Transbordos",
IF(ISNUMBER(FIND("Estoque - Tratores",C2219)),"Tratores",
IF(ISNUMBER(FIND("Estoque - Máquinas pesadas",C2219)),"Máquinas pesadas",
IF(ISNUMBER(FIND("Estoque - Reboques",C2219)),"Reboques",
IF(C2219="Estoque","Estoque",
IF(AND(ISNUMBER(C2219),C2219&gt;1000,C2219&lt;2000),"Caminhões",
IF(AND(ISNUMBER(C2219),C2219&gt;2000,C2219&lt;3000),"Tratores",
IF(AND(ISNUMBER(C2219),C2219&gt;3000,C2219&lt;4000),"Carregadeiras",
IF(AND(ISNUMBER(C2219),C2219&gt;4000,C2219&lt;5000),"Máquinas pesadas",
IF(AND(ISNUMBER(C2219),C2219&gt;5000,C2219&lt;6000),"Colhedoras",
IF(AND(ISNUMBER(C2219),C2219&gt;7000,C2219&lt;8000),"Irrigação",
IF(AND(ISNUMBER(C2219),C2219&gt;8000,C2219&lt;9000),"Reboques",IF(AND(ISNUMBER(C2219),C2219&gt;0,C2219&lt;1000),"Veic. Leves","")))))))))))))))))))))</f>
        <v>Colhedoras</v>
      </c>
      <c r="B2219" s="72"/>
      <c r="C2219" s="2">
        <v>5001</v>
      </c>
      <c r="D2219" s="2">
        <v>89288</v>
      </c>
      <c r="E2219" s="10" t="s">
        <v>498</v>
      </c>
      <c r="F2219" s="14" t="str">
        <f>IF(ISBLANK(K2219), "Apenas Solicitação", "Tem OC")</f>
        <v>Tem OC</v>
      </c>
      <c r="G2219" s="2">
        <v>1</v>
      </c>
      <c r="H2219" s="37">
        <f>G2219-I2219</f>
        <v>0</v>
      </c>
      <c r="I2219" s="38">
        <v>1</v>
      </c>
      <c r="J2219" s="4">
        <v>45706</v>
      </c>
      <c r="K2219" s="180">
        <v>45716</v>
      </c>
      <c r="L2219" s="241"/>
      <c r="M2219" s="44"/>
      <c r="N2219" s="44" t="str">
        <f>IFERROR(K2219 + VALUE(LEFT(L2219, FIND(" ", L2219) - 1)), "")</f>
        <v/>
      </c>
      <c r="O2219" s="3">
        <f>IF(_xlfn.DAYS(K2219,J2219)&lt;0, "Aguardando OC", _xlfn.DAYS(K2219,J2219))</f>
        <v>10</v>
      </c>
      <c r="P2219" s="14">
        <v>393017</v>
      </c>
      <c r="Q2219" s="169">
        <v>1129631</v>
      </c>
      <c r="R2219" s="14">
        <v>164823</v>
      </c>
      <c r="S2219" s="2">
        <v>119</v>
      </c>
      <c r="T2219" s="135" t="s">
        <v>557</v>
      </c>
      <c r="U2219" s="21">
        <v>1288.24</v>
      </c>
      <c r="V2219" s="2">
        <v>12397</v>
      </c>
      <c r="W2219" s="43" t="str">
        <f>IFERROR(VLOOKUP(V2219, Fornecedores!A:C, 3, FALSE), "")</f>
        <v xml:space="preserve">UNIMIL INDÚSTRIA </v>
      </c>
      <c r="X2219" s="43" t="str">
        <f>IFERROR(VLOOKUP(V2219, Fornecedores!A:E, 5, FALSE), "")</f>
        <v>Piracicaba</v>
      </c>
      <c r="Y2219" s="43" t="str">
        <f>IFERROR(VLOOKUP(V2219, Fornecedores!A:F, 6, FALSE), "")</f>
        <v>SP</v>
      </c>
      <c r="Z2219" s="14" t="str">
        <f>IF(H2219=0, "Pedido entregue!", "Pendente")</f>
        <v>Pedido entregue!</v>
      </c>
      <c r="AA2219" s="74">
        <v>1</v>
      </c>
      <c r="AB2219" s="58" t="str">
        <f>IF(Z2219="Pedido Entregue!", IF(AA2219=1, "Retirado do Almoxarifado", IF(AA2219=2, "Material devolvido", "Aguardando retirada")), IF(Z2219="Pendente", "Entrega pendente", ""))</f>
        <v>Retirado do Almoxarifado</v>
      </c>
      <c r="AC2219" s="18">
        <v>1</v>
      </c>
      <c r="AD2219" s="18">
        <f>AC2219/SUMIF($P:$P,P2219,$AC:$AC)</f>
        <v>1</v>
      </c>
      <c r="AE2219" s="18">
        <f>IF(R2219=0,0,AC2219/SUMIF($R:$R,R2219,$AC:$AC))</f>
        <v>6.25E-2</v>
      </c>
      <c r="AF2219" s="18">
        <f>IF(R2219=0,1,0)</f>
        <v>0</v>
      </c>
      <c r="AG2219" s="18">
        <f>IF(R2219=0,#REF!-J2219,0)</f>
        <v>0</v>
      </c>
      <c r="AH2219" t="str">
        <f>TEXT(J2219,"MMMM")</f>
        <v>fevereiro</v>
      </c>
    </row>
    <row r="2220" spans="1:34" ht="12.75" hidden="1" customHeight="1" x14ac:dyDescent="0.25">
      <c r="A2220" s="90" t="str">
        <f>IF(C2220="Oficina Diversos","Oficina Geral",
IF(ISNUMBER(FIND("Estoque - Colhedoras",C2220)),"Colhedoras",IF(ISNUMBER(FIND("Caldeiraria",C2220)),"Caldeiraria",IF(ISNUMBER(FIND("Borracharia",C2220)),"Borracharia",IF(ISNUMBER(FIND("Lubrificação",C2220)),"Lubrificação",
IF(ISNUMBER(FIND("Estoque - Carregadeiras",C2220)),"Carregadeiras",IF(ISNUMBER(FIND("Estoque - Veic. Leves",C2220)),"Veic. Leves",
IF(ISNUMBER(FIND("Estoque - Caminhões",C2220)),"Caminhões",IF(ISNUMBER(FIND("Estoque - Transbordos",C2220)),"Transbordos",
IF(ISNUMBER(FIND("Estoque - Tratores",C2220)),"Tratores",
IF(ISNUMBER(FIND("Estoque - Máquinas pesadas",C2220)),"Máquinas pesadas",
IF(ISNUMBER(FIND("Estoque - Reboques",C2220)),"Reboques",
IF(C2220="Estoque","Estoque",
IF(AND(ISNUMBER(C2220),C2220&gt;1000,C2220&lt;2000),"Caminhões",
IF(AND(ISNUMBER(C2220),C2220&gt;2000,C2220&lt;3000),"Tratores",
IF(AND(ISNUMBER(C2220),C2220&gt;3000,C2220&lt;4000),"Carregadeiras",
IF(AND(ISNUMBER(C2220),C2220&gt;4000,C2220&lt;5000),"Máquinas pesadas",
IF(AND(ISNUMBER(C2220),C2220&gt;5000,C2220&lt;6000),"Colhedoras",
IF(AND(ISNUMBER(C2220),C2220&gt;7000,C2220&lt;8000),"Irrigação",
IF(AND(ISNUMBER(C2220),C2220&gt;8000,C2220&lt;9000),"Reboques",IF(AND(ISNUMBER(C2220),C2220&gt;0,C2220&lt;1000),"Veic. Leves","")))))))))))))))))))))</f>
        <v>Colhedoras</v>
      </c>
      <c r="B2220" s="72"/>
      <c r="C2220" s="2">
        <v>5002</v>
      </c>
      <c r="D2220" s="2">
        <v>89288</v>
      </c>
      <c r="E2220" s="10" t="s">
        <v>498</v>
      </c>
      <c r="F2220" s="14" t="str">
        <f>IF(ISBLANK(K2220), "Apenas Solicitação", "Tem OC")</f>
        <v>Tem OC</v>
      </c>
      <c r="G2220" s="2">
        <v>1</v>
      </c>
      <c r="H2220" s="37">
        <f>G2220-I2220</f>
        <v>0</v>
      </c>
      <c r="I2220" s="38">
        <v>1</v>
      </c>
      <c r="J2220" s="4">
        <v>45706</v>
      </c>
      <c r="K2220" s="180">
        <v>45716</v>
      </c>
      <c r="L2220" s="241"/>
      <c r="M2220" s="44"/>
      <c r="N2220" s="44" t="str">
        <f>IFERROR(K2220 + VALUE(LEFT(L2220, FIND(" ", L2220) - 1)), "")</f>
        <v/>
      </c>
      <c r="O2220" s="3">
        <f>IF(_xlfn.DAYS(K2220,J2220)&lt;0, "Aguardando OC", _xlfn.DAYS(K2220,J2220))</f>
        <v>10</v>
      </c>
      <c r="P2220" s="14">
        <v>393156</v>
      </c>
      <c r="Q2220" s="169">
        <v>1129753</v>
      </c>
      <c r="R2220" s="14">
        <v>164823</v>
      </c>
      <c r="S2220" s="2">
        <v>119</v>
      </c>
      <c r="T2220" s="135" t="s">
        <v>557</v>
      </c>
      <c r="U2220" s="21">
        <v>1288.24</v>
      </c>
      <c r="V2220" s="2">
        <v>12397</v>
      </c>
      <c r="W2220" s="43" t="str">
        <f>IFERROR(VLOOKUP(V2220, Fornecedores!A:C, 3, FALSE), "")</f>
        <v xml:space="preserve">UNIMIL INDÚSTRIA </v>
      </c>
      <c r="X2220" s="43" t="str">
        <f>IFERROR(VLOOKUP(V2220, Fornecedores!A:E, 5, FALSE), "")</f>
        <v>Piracicaba</v>
      </c>
      <c r="Y2220" s="43" t="str">
        <f>IFERROR(VLOOKUP(V2220, Fornecedores!A:F, 6, FALSE), "")</f>
        <v>SP</v>
      </c>
      <c r="Z2220" s="14" t="str">
        <f>IF(H2220=0, "Pedido entregue!", "Pendente")</f>
        <v>Pedido entregue!</v>
      </c>
      <c r="AA2220" s="74"/>
      <c r="AB2220" s="58" t="str">
        <f>IF(Z2220="Pedido Entregue!", IF(AA2220=1, "Retirado do Almoxarifado", IF(AA2220=2, "Material devolvido", "Aguardando retirada")), IF(Z2220="Pendente", "Entrega pendente", ""))</f>
        <v>Aguardando retirada</v>
      </c>
      <c r="AC2220" s="18">
        <v>1</v>
      </c>
      <c r="AD2220" s="18">
        <f>AC2220/SUMIF($P:$P,P2220,$AC:$AC)</f>
        <v>1</v>
      </c>
      <c r="AE2220" s="18">
        <f>IF(R2220=0,0,AC2220/SUMIF($R:$R,R2220,$AC:$AC))</f>
        <v>6.25E-2</v>
      </c>
      <c r="AF2220" s="18">
        <f>IF(R2220=0,1,0)</f>
        <v>0</v>
      </c>
      <c r="AG2220" s="18">
        <f>IF(R2220=0,#REF!-J2220,0)</f>
        <v>0</v>
      </c>
      <c r="AH2220" t="str">
        <f>TEXT(J2220,"MMMM")</f>
        <v>fevereiro</v>
      </c>
    </row>
    <row r="2221" spans="1:34" ht="12.75" hidden="1" customHeight="1" x14ac:dyDescent="0.25">
      <c r="A2221" s="90" t="str">
        <f>IF(C2221="Oficina Diversos","Oficina Geral",
IF(ISNUMBER(FIND("Estoque - Colhedoras",C2221)),"Colhedoras",IF(ISNUMBER(FIND("Caldeiraria",C2221)),"Caldeiraria",IF(ISNUMBER(FIND("Borracharia",C2221)),"Borracharia",IF(ISNUMBER(FIND("Lubrificação",C2221)),"Lubrificação",
IF(ISNUMBER(FIND("Estoque - Carregadeiras",C2221)),"Carregadeiras",IF(ISNUMBER(FIND("Estoque - Veic. Leves",C2221)),"Veic. Leves",
IF(ISNUMBER(FIND("Estoque - Caminhões",C2221)),"Caminhões",IF(ISNUMBER(FIND("Estoque - Transbordos",C2221)),"Transbordos",
IF(ISNUMBER(FIND("Estoque - Tratores",C2221)),"Tratores",
IF(ISNUMBER(FIND("Estoque - Máquinas pesadas",C2221)),"Máquinas pesadas",
IF(ISNUMBER(FIND("Estoque - Reboques",C2221)),"Reboques",
IF(C2221="Estoque","Estoque",
IF(AND(ISNUMBER(C2221),C2221&gt;1000,C2221&lt;2000),"Caminhões",
IF(AND(ISNUMBER(C2221),C2221&gt;2000,C2221&lt;3000),"Tratores",
IF(AND(ISNUMBER(C2221),C2221&gt;3000,C2221&lt;4000),"Carregadeiras",
IF(AND(ISNUMBER(C2221),C2221&gt;4000,C2221&lt;5000),"Máquinas pesadas",
IF(AND(ISNUMBER(C2221),C2221&gt;5000,C2221&lt;6000),"Colhedoras",
IF(AND(ISNUMBER(C2221),C2221&gt;7000,C2221&lt;8000),"Irrigação",
IF(AND(ISNUMBER(C2221),C2221&gt;8000,C2221&lt;9000),"Reboques",IF(AND(ISNUMBER(C2221),C2221&gt;0,C2221&lt;1000),"Veic. Leves","")))))))))))))))))))))</f>
        <v>Colhedoras</v>
      </c>
      <c r="B2221" s="72"/>
      <c r="C2221" s="2">
        <v>5003</v>
      </c>
      <c r="D2221" s="2">
        <v>89288</v>
      </c>
      <c r="E2221" s="10" t="s">
        <v>498</v>
      </c>
      <c r="F2221" s="14" t="str">
        <f>IF(ISBLANK(K2221), "Apenas Solicitação", "Tem OC")</f>
        <v>Tem OC</v>
      </c>
      <c r="G2221" s="2">
        <v>1</v>
      </c>
      <c r="H2221" s="37">
        <f>G2221-I2221</f>
        <v>0</v>
      </c>
      <c r="I2221" s="38">
        <v>1</v>
      </c>
      <c r="J2221" s="4">
        <v>45707</v>
      </c>
      <c r="K2221" s="180">
        <v>45726</v>
      </c>
      <c r="L2221" s="241"/>
      <c r="M2221" s="44"/>
      <c r="N2221" s="44" t="str">
        <f>IFERROR(K2221 + VALUE(LEFT(L2221, FIND(" ", L2221) - 1)), "")</f>
        <v/>
      </c>
      <c r="O2221" s="3">
        <f>IF(_xlfn.DAYS(K2221,J2221)&lt;0, "Aguardando OC", _xlfn.DAYS(K2221,J2221))</f>
        <v>19</v>
      </c>
      <c r="P2221" s="14">
        <v>393421</v>
      </c>
      <c r="Q2221" s="169">
        <v>1130169</v>
      </c>
      <c r="R2221" s="14">
        <v>165030</v>
      </c>
      <c r="S2221" s="42">
        <v>119</v>
      </c>
      <c r="T2221" s="150" t="s">
        <v>557</v>
      </c>
      <c r="U2221" s="21">
        <v>1288.24</v>
      </c>
      <c r="V2221" s="2">
        <v>12397</v>
      </c>
      <c r="W2221" s="43" t="str">
        <f>IFERROR(VLOOKUP(V2221, Fornecedores!A:C, 3, FALSE), "")</f>
        <v xml:space="preserve">UNIMIL INDÚSTRIA </v>
      </c>
      <c r="X2221" s="43" t="str">
        <f>IFERROR(VLOOKUP(V2221, Fornecedores!A:E, 5, FALSE), "")</f>
        <v>Piracicaba</v>
      </c>
      <c r="Y2221" s="43" t="str">
        <f>IFERROR(VLOOKUP(V2221, Fornecedores!A:F, 6, FALSE), "")</f>
        <v>SP</v>
      </c>
      <c r="Z2221" s="14" t="str">
        <f>IF(H2221=0, "Pedido entregue!", "Pendente")</f>
        <v>Pedido entregue!</v>
      </c>
      <c r="AA2221" s="74"/>
      <c r="AB2221" s="58" t="str">
        <f>IF(Z2221="Pedido Entregue!", IF(AA2221=1, "Retirado do Almoxarifado", IF(AA2221=2, "Material devolvido", "Aguardando retirada")), IF(Z2221="Pendente", "Entrega pendente", ""))</f>
        <v>Aguardando retirada</v>
      </c>
      <c r="AC2221" s="18">
        <v>1</v>
      </c>
      <c r="AD2221" s="18">
        <f>AC2221/SUMIF($P:$P,P2221,$AC:$AC)</f>
        <v>1</v>
      </c>
      <c r="AE2221" s="18">
        <f>IF(R2221=0,0,AC2221/SUMIF($R:$R,R2221,$AC:$AC))</f>
        <v>7.6923076923076927E-2</v>
      </c>
      <c r="AF2221" s="18">
        <f>IF(R2221=0,1,0)</f>
        <v>0</v>
      </c>
      <c r="AG2221" s="18">
        <f>IF(R2221=0,#REF!-J2221,0)</f>
        <v>0</v>
      </c>
      <c r="AH2221" t="str">
        <f>TEXT(J2221,"MMMM")</f>
        <v>fevereiro</v>
      </c>
    </row>
    <row r="2222" spans="1:34" ht="12.75" hidden="1" customHeight="1" x14ac:dyDescent="0.25">
      <c r="A2222" s="90" t="str">
        <f>IF(C2222="Oficina Diversos","Oficina Geral",
IF(ISNUMBER(FIND("Estoque - Colhedoras",C2222)),"Colhedoras",IF(ISNUMBER(FIND("Caldeiraria",C2222)),"Caldeiraria",IF(ISNUMBER(FIND("Borracharia",C2222)),"Borracharia",IF(ISNUMBER(FIND("Lubrificação",C2222)),"Lubrificação",
IF(ISNUMBER(FIND("Estoque - Carregadeiras",C2222)),"Carregadeiras",IF(ISNUMBER(FIND("Estoque - Veic. Leves",C2222)),"Veic. Leves",
IF(ISNUMBER(FIND("Estoque - Caminhões",C2222)),"Caminhões",IF(ISNUMBER(FIND("Estoque - Transbordos",C2222)),"Transbordos",
IF(ISNUMBER(FIND("Estoque - Tratores",C2222)),"Tratores",
IF(ISNUMBER(FIND("Estoque - Máquinas pesadas",C2222)),"Máquinas pesadas",
IF(ISNUMBER(FIND("Estoque - Reboques",C2222)),"Reboques",
IF(C2222="Estoque","Estoque",
IF(AND(ISNUMBER(C2222),C2222&gt;1000,C2222&lt;2000),"Caminhões",
IF(AND(ISNUMBER(C2222),C2222&gt;2000,C2222&lt;3000),"Tratores",
IF(AND(ISNUMBER(C2222),C2222&gt;3000,C2222&lt;4000),"Carregadeiras",
IF(AND(ISNUMBER(C2222),C2222&gt;4000,C2222&lt;5000),"Máquinas pesadas",
IF(AND(ISNUMBER(C2222),C2222&gt;5000,C2222&lt;6000),"Colhedoras",
IF(AND(ISNUMBER(C2222),C2222&gt;7000,C2222&lt;8000),"Irrigação",
IF(AND(ISNUMBER(C2222),C2222&gt;8000,C2222&lt;9000),"Reboques",IF(AND(ISNUMBER(C2222),C2222&gt;0,C2222&lt;1000),"Veic. Leves","")))))))))))))))))))))</f>
        <v>Colhedoras</v>
      </c>
      <c r="B2222" s="72"/>
      <c r="C2222" s="2">
        <v>5003</v>
      </c>
      <c r="D2222" s="2">
        <v>89302</v>
      </c>
      <c r="E2222" s="10" t="s">
        <v>535</v>
      </c>
      <c r="F2222" s="14" t="str">
        <f>IF(ISBLANK(K2222), "Apenas Solicitação", "Tem OC")</f>
        <v>Tem OC</v>
      </c>
      <c r="G2222" s="2">
        <v>1</v>
      </c>
      <c r="H2222" s="37">
        <f>G2222-I2222</f>
        <v>0</v>
      </c>
      <c r="I2222" s="38">
        <v>1</v>
      </c>
      <c r="J2222" s="4">
        <v>45707</v>
      </c>
      <c r="K2222" s="180">
        <v>45721</v>
      </c>
      <c r="L2222" s="241"/>
      <c r="M2222" s="44" t="str">
        <f ca="1">IF(OR(N2222="", N2222=0), "", IF(N2222&gt;TODAY(), "No prazo", "Atrasado"))</f>
        <v/>
      </c>
      <c r="N2222" s="44" t="str">
        <f>IFERROR(K2222 + VALUE(LEFT(L2222, FIND(" ", L2222) - 1)), "")</f>
        <v/>
      </c>
      <c r="O2222" s="3">
        <f>IF(_xlfn.DAYS(K2222,J2222)&lt;0, "Aguardando OC", _xlfn.DAYS(K2222,J2222))</f>
        <v>14</v>
      </c>
      <c r="P2222" s="14">
        <v>393423</v>
      </c>
      <c r="Q2222" s="169">
        <v>1130169</v>
      </c>
      <c r="R2222" s="14">
        <v>164898</v>
      </c>
      <c r="S2222" s="2">
        <v>119</v>
      </c>
      <c r="T2222" s="135" t="s">
        <v>557</v>
      </c>
      <c r="U2222" s="21">
        <v>84.78</v>
      </c>
      <c r="V2222" s="2">
        <v>14644</v>
      </c>
      <c r="W2222" s="43" t="str">
        <f>IFERROR(VLOOKUP(V2222, Fornecedores!A:C, 3, FALSE), "")</f>
        <v xml:space="preserve">GEOMAQ </v>
      </c>
      <c r="X2222" s="43" t="str">
        <f>IFERROR(VLOOKUP(V2222, Fornecedores!A:E, 5, FALSE), "")</f>
        <v>São José do Rio Preto</v>
      </c>
      <c r="Y2222" s="43" t="str">
        <f>IFERROR(VLOOKUP(V2222, Fornecedores!A:F, 6, FALSE), "")</f>
        <v>SP</v>
      </c>
      <c r="Z2222" s="14" t="str">
        <f>IF(H2222=0, "Pedido entregue!", "Pendente")</f>
        <v>Pedido entregue!</v>
      </c>
      <c r="AA2222" s="74"/>
      <c r="AB2222" s="58" t="str">
        <f>IF(Z2222="Pedido Entregue!", IF(AA2222=1, "Retirado do Almoxarifado", IF(AA2222=2, "Material devolvido", "Aguardando retirada")), IF(Z2222="Pendente", "Entrega pendente", ""))</f>
        <v>Aguardando retirada</v>
      </c>
      <c r="AC2222" s="18">
        <v>1</v>
      </c>
      <c r="AD2222" s="18">
        <f>AC2222/SUMIF($P:$P,P2222,$AC:$AC)</f>
        <v>1</v>
      </c>
      <c r="AE2222" s="18">
        <f>IF(R2222=0,0,AC2222/SUMIF($R:$R,R2222,$AC:$AC))</f>
        <v>7.1428571428571425E-2</v>
      </c>
      <c r="AF2222" s="18">
        <f>IF(R2222=0,1,0)</f>
        <v>0</v>
      </c>
      <c r="AG2222" s="18">
        <f>IF(R2222=0,#REF!-J2222,0)</f>
        <v>0</v>
      </c>
      <c r="AH2222" t="str">
        <f>TEXT(J2222,"MMMM")</f>
        <v>fevereiro</v>
      </c>
    </row>
    <row r="2223" spans="1:34" ht="12.75" hidden="1" customHeight="1" x14ac:dyDescent="0.25">
      <c r="A2223" s="90" t="str">
        <f>IF(C2223="Oficina Diversos","Oficina Geral",
IF(ISNUMBER(FIND("Estoque - Colhedoras",C2223)),"Colhedoras",IF(ISNUMBER(FIND("Caldeiraria",C2223)),"Caldeiraria",IF(ISNUMBER(FIND("Borracharia",C2223)),"Borracharia",IF(ISNUMBER(FIND("Lubrificação",C2223)),"Lubrificação",
IF(ISNUMBER(FIND("Estoque - Carregadeiras",C2223)),"Carregadeiras",IF(ISNUMBER(FIND("Estoque - Veic. Leves",C2223)),"Veic. Leves",
IF(ISNUMBER(FIND("Estoque - Caminhões",C2223)),"Caminhões",IF(ISNUMBER(FIND("Estoque - Transbordos",C2223)),"Transbordos",
IF(ISNUMBER(FIND("Estoque - Tratores",C2223)),"Tratores",
IF(ISNUMBER(FIND("Estoque - Máquinas pesadas",C2223)),"Máquinas pesadas",
IF(ISNUMBER(FIND("Estoque - Reboques",C2223)),"Reboques",
IF(C2223="Estoque","Estoque",
IF(AND(ISNUMBER(C2223),C2223&gt;1000,C2223&lt;2000),"Caminhões",
IF(AND(ISNUMBER(C2223),C2223&gt;2000,C2223&lt;3000),"Tratores",
IF(AND(ISNUMBER(C2223),C2223&gt;3000,C2223&lt;4000),"Carregadeiras",
IF(AND(ISNUMBER(C2223),C2223&gt;4000,C2223&lt;5000),"Máquinas pesadas",
IF(AND(ISNUMBER(C2223),C2223&gt;5000,C2223&lt;6000),"Colhedoras",
IF(AND(ISNUMBER(C2223),C2223&gt;7000,C2223&lt;8000),"Irrigação",
IF(AND(ISNUMBER(C2223),C2223&gt;8000,C2223&lt;9000),"Reboques",IF(AND(ISNUMBER(C2223),C2223&gt;0,C2223&lt;1000),"Veic. Leves","")))))))))))))))))))))</f>
        <v>Colhedoras</v>
      </c>
      <c r="B2223" s="72"/>
      <c r="C2223" s="2">
        <v>5003</v>
      </c>
      <c r="D2223" s="2">
        <v>89303</v>
      </c>
      <c r="E2223" s="10" t="s">
        <v>536</v>
      </c>
      <c r="F2223" s="14" t="str">
        <f>IF(ISBLANK(K2223), "Apenas Solicitação", "Tem OC")</f>
        <v>Tem OC</v>
      </c>
      <c r="G2223" s="2">
        <v>2</v>
      </c>
      <c r="H2223" s="37">
        <f>G2223-I2223</f>
        <v>0</v>
      </c>
      <c r="I2223" s="38">
        <v>2</v>
      </c>
      <c r="J2223" s="4">
        <v>45707</v>
      </c>
      <c r="K2223" s="180">
        <v>45726</v>
      </c>
      <c r="L2223" s="241"/>
      <c r="M2223" s="44"/>
      <c r="N2223" s="44" t="str">
        <f>IFERROR(K2223 + VALUE(LEFT(L2223, FIND(" ", L2223) - 1)), "")</f>
        <v/>
      </c>
      <c r="O2223" s="3">
        <f>IF(_xlfn.DAYS(K2223,J2223)&lt;0, "Aguardando OC", _xlfn.DAYS(K2223,J2223))</f>
        <v>19</v>
      </c>
      <c r="P2223" s="14">
        <v>393426</v>
      </c>
      <c r="Q2223" s="169">
        <v>1130169</v>
      </c>
      <c r="R2223" s="14">
        <v>165030</v>
      </c>
      <c r="S2223" s="42">
        <v>119</v>
      </c>
      <c r="T2223" s="150" t="s">
        <v>557</v>
      </c>
      <c r="U2223" s="21">
        <v>61.92</v>
      </c>
      <c r="V2223" s="2">
        <v>12397</v>
      </c>
      <c r="W2223" s="43" t="str">
        <f>IFERROR(VLOOKUP(V2223, Fornecedores!A:C, 3, FALSE), "")</f>
        <v xml:space="preserve">UNIMIL INDÚSTRIA </v>
      </c>
      <c r="X2223" s="43" t="str">
        <f>IFERROR(VLOOKUP(V2223, Fornecedores!A:E, 5, FALSE), "")</f>
        <v>Piracicaba</v>
      </c>
      <c r="Y2223" s="43" t="str">
        <f>IFERROR(VLOOKUP(V2223, Fornecedores!A:F, 6, FALSE), "")</f>
        <v>SP</v>
      </c>
      <c r="Z2223" s="14" t="str">
        <f>IF(H2223=0, "Pedido entregue!", "Pendente")</f>
        <v>Pedido entregue!</v>
      </c>
      <c r="AA2223" s="74">
        <v>1</v>
      </c>
      <c r="AB2223" s="58" t="str">
        <f>IF(Z2223="Pedido Entregue!", IF(AA2223=1, "Retirado do Almoxarifado", IF(AA2223=2, "Material devolvido", "Aguardando retirada")), IF(Z2223="Pendente", "Entrega pendente", ""))</f>
        <v>Retirado do Almoxarifado</v>
      </c>
      <c r="AC2223" s="18">
        <v>1</v>
      </c>
      <c r="AD2223" s="18">
        <f>AC2223/SUMIF($P:$P,P2223,$AC:$AC)</f>
        <v>1</v>
      </c>
      <c r="AE2223" s="18">
        <f>IF(R2223=0,0,AC2223/SUMIF($R:$R,R2223,$AC:$AC))</f>
        <v>7.6923076923076927E-2</v>
      </c>
      <c r="AF2223" s="18">
        <f>IF(R2223=0,1,0)</f>
        <v>0</v>
      </c>
      <c r="AG2223" s="18">
        <f>IF(R2223=0,#REF!-J2223,0)</f>
        <v>0</v>
      </c>
      <c r="AH2223" t="str">
        <f>TEXT(J2223,"MMMM")</f>
        <v>fevereiro</v>
      </c>
    </row>
    <row r="2224" spans="1:34" ht="12.75" hidden="1" customHeight="1" x14ac:dyDescent="0.25">
      <c r="A2224" s="90" t="str">
        <f>IF(C2224="Oficina Diversos","Oficina Geral",
IF(ISNUMBER(FIND("Estoque - Colhedoras",C2224)),"Colhedoras",IF(ISNUMBER(FIND("Caldeiraria",C2224)),"Caldeiraria",IF(ISNUMBER(FIND("Borracharia",C2224)),"Borracharia",IF(ISNUMBER(FIND("Lubrificação",C2224)),"Lubrificação",
IF(ISNUMBER(FIND("Estoque - Carregadeiras",C2224)),"Carregadeiras",IF(ISNUMBER(FIND("Estoque - Veic. Leves",C2224)),"Veic. Leves",
IF(ISNUMBER(FIND("Estoque - Caminhões",C2224)),"Caminhões",IF(ISNUMBER(FIND("Estoque - Transbordos",C2224)),"Transbordos",
IF(ISNUMBER(FIND("Estoque - Tratores",C2224)),"Tratores",
IF(ISNUMBER(FIND("Estoque - Máquinas pesadas",C2224)),"Máquinas pesadas",
IF(ISNUMBER(FIND("Estoque - Reboques",C2224)),"Reboques",
IF(C2224="Estoque","Estoque",
IF(AND(ISNUMBER(C2224),C2224&gt;1000,C2224&lt;2000),"Caminhões",
IF(AND(ISNUMBER(C2224),C2224&gt;2000,C2224&lt;3000),"Tratores",
IF(AND(ISNUMBER(C2224),C2224&gt;3000,C2224&lt;4000),"Carregadeiras",
IF(AND(ISNUMBER(C2224),C2224&gt;4000,C2224&lt;5000),"Máquinas pesadas",
IF(AND(ISNUMBER(C2224),C2224&gt;5000,C2224&lt;6000),"Colhedoras",
IF(AND(ISNUMBER(C2224),C2224&gt;7000,C2224&lt;8000),"Irrigação",
IF(AND(ISNUMBER(C2224),C2224&gt;8000,C2224&lt;9000),"Reboques",IF(AND(ISNUMBER(C2224),C2224&gt;0,C2224&lt;1000),"Veic. Leves","")))))))))))))))))))))</f>
        <v>Colhedoras</v>
      </c>
      <c r="B2224" s="72"/>
      <c r="C2224" s="2">
        <v>5001</v>
      </c>
      <c r="D2224" s="2">
        <v>89304</v>
      </c>
      <c r="E2224" s="10" t="s">
        <v>499</v>
      </c>
      <c r="F2224" s="14" t="str">
        <f>IF(ISBLANK(K2224), "Apenas Solicitação", "Tem OC")</f>
        <v>Tem OC</v>
      </c>
      <c r="G2224" s="2">
        <v>1</v>
      </c>
      <c r="H2224" s="37">
        <f>G2224-I2224</f>
        <v>0</v>
      </c>
      <c r="I2224" s="38">
        <v>1</v>
      </c>
      <c r="J2224" s="4">
        <v>45706</v>
      </c>
      <c r="K2224" s="180">
        <v>45716</v>
      </c>
      <c r="L2224" s="241"/>
      <c r="M2224" s="44" t="str">
        <f ca="1">IF(OR(N2224="", N2224=0), "", IF(N2224&gt;TODAY(), "No prazo", "Atrasado"))</f>
        <v/>
      </c>
      <c r="N2224" s="44" t="str">
        <f>IFERROR(K2224 + VALUE(LEFT(L2224, FIND(" ", L2224) - 1)), "")</f>
        <v/>
      </c>
      <c r="O2224" s="3">
        <f>IF(_xlfn.DAYS(K2224,J2224)&lt;0, "Aguardando OC", _xlfn.DAYS(K2224,J2224))</f>
        <v>10</v>
      </c>
      <c r="P2224" s="14">
        <v>393023</v>
      </c>
      <c r="Q2224" s="169">
        <v>1129631</v>
      </c>
      <c r="R2224" s="14">
        <v>164823</v>
      </c>
      <c r="S2224" s="2">
        <v>119</v>
      </c>
      <c r="T2224" s="135" t="s">
        <v>557</v>
      </c>
      <c r="U2224" s="21">
        <v>211.8</v>
      </c>
      <c r="V2224" s="2">
        <v>12397</v>
      </c>
      <c r="W2224" s="43" t="str">
        <f>IFERROR(VLOOKUP(V2224, Fornecedores!A:C, 3, FALSE), "")</f>
        <v xml:space="preserve">UNIMIL INDÚSTRIA </v>
      </c>
      <c r="X2224" s="43" t="str">
        <f>IFERROR(VLOOKUP(V2224, Fornecedores!A:E, 5, FALSE), "")</f>
        <v>Piracicaba</v>
      </c>
      <c r="Y2224" s="43" t="str">
        <f>IFERROR(VLOOKUP(V2224, Fornecedores!A:F, 6, FALSE), "")</f>
        <v>SP</v>
      </c>
      <c r="Z2224" s="14" t="str">
        <f>IF(H2224=0, "Pedido entregue!", "Pendente")</f>
        <v>Pedido entregue!</v>
      </c>
      <c r="AA2224" s="74"/>
      <c r="AB2224" s="58" t="str">
        <f>IF(Z2224="Pedido Entregue!", IF(AA2224=1, "Retirado do Almoxarifado", IF(AA2224=2, "Material devolvido", "Aguardando retirada")), IF(Z2224="Pendente", "Entrega pendente", ""))</f>
        <v>Aguardando retirada</v>
      </c>
      <c r="AC2224" s="18">
        <v>1</v>
      </c>
      <c r="AD2224" s="18">
        <f>AC2224/SUMIF($P:$P,P2224,$AC:$AC)</f>
        <v>1</v>
      </c>
      <c r="AE2224" s="18">
        <f>IF(R2224=0,0,AC2224/SUMIF($R:$R,R2224,$AC:$AC))</f>
        <v>6.25E-2</v>
      </c>
      <c r="AF2224" s="18">
        <f>IF(R2224=0,1,0)</f>
        <v>0</v>
      </c>
      <c r="AG2224" s="18">
        <f>IF(R2224=0,#REF!-J2224,0)</f>
        <v>0</v>
      </c>
      <c r="AH2224" t="str">
        <f>TEXT(J2224,"MMMM")</f>
        <v>fevereiro</v>
      </c>
    </row>
    <row r="2225" spans="1:34" ht="12.75" hidden="1" customHeight="1" x14ac:dyDescent="0.25">
      <c r="A2225" s="90" t="str">
        <f>IF(C2225="Oficina Diversos","Oficina Geral",
IF(ISNUMBER(FIND("Estoque - Colhedoras",C2225)),"Colhedoras",IF(ISNUMBER(FIND("Caldeiraria",C2225)),"Caldeiraria",IF(ISNUMBER(FIND("Borracharia",C2225)),"Borracharia",IF(ISNUMBER(FIND("Lubrificação",C2225)),"Lubrificação",
IF(ISNUMBER(FIND("Estoque - Carregadeiras",C2225)),"Carregadeiras",IF(ISNUMBER(FIND("Estoque - Veic. Leves",C2225)),"Veic. Leves",
IF(ISNUMBER(FIND("Estoque - Caminhões",C2225)),"Caminhões",IF(ISNUMBER(FIND("Estoque - Transbordos",C2225)),"Transbordos",
IF(ISNUMBER(FIND("Estoque - Tratores",C2225)),"Tratores",
IF(ISNUMBER(FIND("Estoque - Máquinas pesadas",C2225)),"Máquinas pesadas",
IF(ISNUMBER(FIND("Estoque - Reboques",C2225)),"Reboques",
IF(C2225="Estoque","Estoque",
IF(AND(ISNUMBER(C2225),C2225&gt;1000,C2225&lt;2000),"Caminhões",
IF(AND(ISNUMBER(C2225),C2225&gt;2000,C2225&lt;3000),"Tratores",
IF(AND(ISNUMBER(C2225),C2225&gt;3000,C2225&lt;4000),"Carregadeiras",
IF(AND(ISNUMBER(C2225),C2225&gt;4000,C2225&lt;5000),"Máquinas pesadas",
IF(AND(ISNUMBER(C2225),C2225&gt;5000,C2225&lt;6000),"Colhedoras",
IF(AND(ISNUMBER(C2225),C2225&gt;7000,C2225&lt;8000),"Irrigação",
IF(AND(ISNUMBER(C2225),C2225&gt;8000,C2225&lt;9000),"Reboques",IF(AND(ISNUMBER(C2225),C2225&gt;0,C2225&lt;1000),"Veic. Leves","")))))))))))))))))))))</f>
        <v>Colhedoras</v>
      </c>
      <c r="B2225" s="72"/>
      <c r="C2225" s="2">
        <v>5002</v>
      </c>
      <c r="D2225" s="2">
        <v>89304</v>
      </c>
      <c r="E2225" s="10" t="s">
        <v>499</v>
      </c>
      <c r="F2225" s="14" t="str">
        <f>IF(ISBLANK(K2225), "Apenas Solicitação", "Tem OC")</f>
        <v>Tem OC</v>
      </c>
      <c r="G2225" s="2">
        <v>1</v>
      </c>
      <c r="H2225" s="37">
        <f>G2225-I2225</f>
        <v>0</v>
      </c>
      <c r="I2225" s="38">
        <v>1</v>
      </c>
      <c r="J2225" s="4">
        <v>45706</v>
      </c>
      <c r="K2225" s="180">
        <v>45716</v>
      </c>
      <c r="L2225" s="241"/>
      <c r="M2225" s="44"/>
      <c r="N2225" s="44" t="str">
        <f>IFERROR(K2225 + VALUE(LEFT(L2225, FIND(" ", L2225) - 1)), "")</f>
        <v/>
      </c>
      <c r="O2225" s="3">
        <f>IF(_xlfn.DAYS(K2225,J2225)&lt;0, "Aguardando OC", _xlfn.DAYS(K2225,J2225))</f>
        <v>10</v>
      </c>
      <c r="P2225" s="14">
        <v>393162</v>
      </c>
      <c r="Q2225" s="169">
        <v>1129753</v>
      </c>
      <c r="R2225" s="14">
        <v>164823</v>
      </c>
      <c r="S2225" s="2">
        <v>119</v>
      </c>
      <c r="T2225" s="135" t="s">
        <v>557</v>
      </c>
      <c r="U2225" s="21">
        <v>211.8</v>
      </c>
      <c r="V2225" s="2">
        <v>12397</v>
      </c>
      <c r="W2225" s="43" t="str">
        <f>IFERROR(VLOOKUP(V2225, Fornecedores!A:C, 3, FALSE), "")</f>
        <v xml:space="preserve">UNIMIL INDÚSTRIA </v>
      </c>
      <c r="X2225" s="43" t="str">
        <f>IFERROR(VLOOKUP(V2225, Fornecedores!A:E, 5, FALSE), "")</f>
        <v>Piracicaba</v>
      </c>
      <c r="Y2225" s="43" t="str">
        <f>IFERROR(VLOOKUP(V2225, Fornecedores!A:F, 6, FALSE), "")</f>
        <v>SP</v>
      </c>
      <c r="Z2225" s="14" t="str">
        <f>IF(H2225=0, "Pedido entregue!", "Pendente")</f>
        <v>Pedido entregue!</v>
      </c>
      <c r="AA2225" s="74">
        <v>1</v>
      </c>
      <c r="AB2225" s="58" t="str">
        <f>IF(Z2225="Pedido Entregue!", IF(AA2225=1, "Retirado do Almoxarifado", IF(AA2225=2, "Material devolvido", "Aguardando retirada")), IF(Z2225="Pendente", "Entrega pendente", ""))</f>
        <v>Retirado do Almoxarifado</v>
      </c>
      <c r="AC2225" s="18">
        <v>1</v>
      </c>
      <c r="AD2225" s="18">
        <f>AC2225/SUMIF($P:$P,P2225,$AC:$AC)</f>
        <v>1</v>
      </c>
      <c r="AE2225" s="18">
        <f>IF(R2225=0,0,AC2225/SUMIF($R:$R,R2225,$AC:$AC))</f>
        <v>6.25E-2</v>
      </c>
      <c r="AF2225" s="18">
        <f>IF(R2225=0,1,0)</f>
        <v>0</v>
      </c>
      <c r="AG2225" s="18">
        <f>IF(R2225=0,#REF!-J2225,0)</f>
        <v>0</v>
      </c>
      <c r="AH2225" t="str">
        <f>TEXT(J2225,"MMMM")</f>
        <v>fevereiro</v>
      </c>
    </row>
    <row r="2226" spans="1:34" ht="12.75" hidden="1" customHeight="1" x14ac:dyDescent="0.25">
      <c r="A2226" s="90" t="str">
        <f>IF(C2226="Oficina Diversos","Oficina Geral",
IF(ISNUMBER(FIND("Estoque - Colhedoras",C2226)),"Colhedoras",IF(ISNUMBER(FIND("Caldeiraria",C2226)),"Caldeiraria",IF(ISNUMBER(FIND("Borracharia",C2226)),"Borracharia",IF(ISNUMBER(FIND("Lubrificação",C2226)),"Lubrificação",
IF(ISNUMBER(FIND("Estoque - Carregadeiras",C2226)),"Carregadeiras",IF(ISNUMBER(FIND("Estoque - Veic. Leves",C2226)),"Veic. Leves",
IF(ISNUMBER(FIND("Estoque - Caminhões",C2226)),"Caminhões",IF(ISNUMBER(FIND("Estoque - Transbordos",C2226)),"Transbordos",
IF(ISNUMBER(FIND("Estoque - Tratores",C2226)),"Tratores",
IF(ISNUMBER(FIND("Estoque - Máquinas pesadas",C2226)),"Máquinas pesadas",
IF(ISNUMBER(FIND("Estoque - Reboques",C2226)),"Reboques",
IF(C2226="Estoque","Estoque",
IF(AND(ISNUMBER(C2226),C2226&gt;1000,C2226&lt;2000),"Caminhões",
IF(AND(ISNUMBER(C2226),C2226&gt;2000,C2226&lt;3000),"Tratores",
IF(AND(ISNUMBER(C2226),C2226&gt;3000,C2226&lt;4000),"Carregadeiras",
IF(AND(ISNUMBER(C2226),C2226&gt;4000,C2226&lt;5000),"Máquinas pesadas",
IF(AND(ISNUMBER(C2226),C2226&gt;5000,C2226&lt;6000),"Colhedoras",
IF(AND(ISNUMBER(C2226),C2226&gt;7000,C2226&lt;8000),"Irrigação",
IF(AND(ISNUMBER(C2226),C2226&gt;8000,C2226&lt;9000),"Reboques",IF(AND(ISNUMBER(C2226),C2226&gt;0,C2226&lt;1000),"Veic. Leves","")))))))))))))))))))))</f>
        <v>Colhedoras</v>
      </c>
      <c r="B2226" s="72"/>
      <c r="C2226" s="2">
        <v>5002</v>
      </c>
      <c r="D2226" s="2">
        <v>89305</v>
      </c>
      <c r="E2226" s="10" t="s">
        <v>500</v>
      </c>
      <c r="F2226" s="14" t="str">
        <f>IF(ISBLANK(K2226), "Apenas Solicitação", "Tem OC")</f>
        <v>Tem OC</v>
      </c>
      <c r="G2226" s="2">
        <v>1</v>
      </c>
      <c r="H2226" s="37">
        <f>G2226-I2226</f>
        <v>0</v>
      </c>
      <c r="I2226" s="38">
        <v>1</v>
      </c>
      <c r="J2226" s="4">
        <v>45706</v>
      </c>
      <c r="K2226" s="180">
        <v>45716</v>
      </c>
      <c r="L2226" s="241"/>
      <c r="M2226" s="44" t="str">
        <f ca="1">IF(OR(N2226="", N2226=0), "", IF(N2226&gt;TODAY(), "No prazo", "Atrasado"))</f>
        <v/>
      </c>
      <c r="N2226" s="44" t="str">
        <f>IFERROR(K2226 + VALUE(LEFT(L2226, FIND(" ", L2226) - 1)), "")</f>
        <v/>
      </c>
      <c r="O2226" s="3">
        <f>IF(_xlfn.DAYS(K2226,J2226)&lt;0, "Aguardando OC", _xlfn.DAYS(K2226,J2226))</f>
        <v>10</v>
      </c>
      <c r="P2226" s="14">
        <v>393163</v>
      </c>
      <c r="Q2226" s="169">
        <v>1129753</v>
      </c>
      <c r="R2226" s="14">
        <v>164823</v>
      </c>
      <c r="S2226" s="2">
        <v>119</v>
      </c>
      <c r="T2226" s="135" t="s">
        <v>557</v>
      </c>
      <c r="U2226" s="21">
        <v>999.54</v>
      </c>
      <c r="V2226" s="2">
        <v>12397</v>
      </c>
      <c r="W2226" s="43" t="str">
        <f>IFERROR(VLOOKUP(V2226, Fornecedores!A:C, 3, FALSE), "")</f>
        <v xml:space="preserve">UNIMIL INDÚSTRIA </v>
      </c>
      <c r="X2226" s="43" t="str">
        <f>IFERROR(VLOOKUP(V2226, Fornecedores!A:E, 5, FALSE), "")</f>
        <v>Piracicaba</v>
      </c>
      <c r="Y2226" s="43" t="str">
        <f>IFERROR(VLOOKUP(V2226, Fornecedores!A:F, 6, FALSE), "")</f>
        <v>SP</v>
      </c>
      <c r="Z2226" s="14" t="str">
        <f>IF(H2226=0, "Pedido entregue!", "Pendente")</f>
        <v>Pedido entregue!</v>
      </c>
      <c r="AA2226" s="74"/>
      <c r="AB2226" s="58" t="str">
        <f>IF(Z2226="Pedido Entregue!", IF(AA2226=1, "Retirado do Almoxarifado", IF(AA2226=2, "Material devolvido", "Aguardando retirada")), IF(Z2226="Pendente", "Entrega pendente", ""))</f>
        <v>Aguardando retirada</v>
      </c>
      <c r="AC2226" s="18">
        <v>1</v>
      </c>
      <c r="AD2226" s="18">
        <f>AC2226/SUMIF($P:$P,P2226,$AC:$AC)</f>
        <v>1</v>
      </c>
      <c r="AE2226" s="18">
        <f>IF(R2226=0,0,AC2226/SUMIF($R:$R,R2226,$AC:$AC))</f>
        <v>6.25E-2</v>
      </c>
      <c r="AF2226" s="18">
        <f>IF(R2226=0,1,0)</f>
        <v>0</v>
      </c>
      <c r="AG2226" s="18">
        <f>IF(R2226=0,#REF!-J2226,0)</f>
        <v>0</v>
      </c>
      <c r="AH2226" t="str">
        <f>TEXT(J2226,"MMMM")</f>
        <v>fevereiro</v>
      </c>
    </row>
    <row r="2227" spans="1:34" ht="12.75" hidden="1" customHeight="1" x14ac:dyDescent="0.25">
      <c r="A2227" s="90" t="str">
        <f>IF(C2227="Oficina Diversos","Oficina Geral",
IF(ISNUMBER(FIND("Estoque - Colhedoras",C2227)),"Colhedoras",IF(ISNUMBER(FIND("Caldeiraria",C2227)),"Caldeiraria",IF(ISNUMBER(FIND("Borracharia",C2227)),"Borracharia",IF(ISNUMBER(FIND("Lubrificação",C2227)),"Lubrificação",
IF(ISNUMBER(FIND("Estoque - Carregadeiras",C2227)),"Carregadeiras",IF(ISNUMBER(FIND("Estoque - Veic. Leves",C2227)),"Veic. Leves",
IF(ISNUMBER(FIND("Estoque - Caminhões",C2227)),"Caminhões",IF(ISNUMBER(FIND("Estoque - Transbordos",C2227)),"Transbordos",
IF(ISNUMBER(FIND("Estoque - Tratores",C2227)),"Tratores",
IF(ISNUMBER(FIND("Estoque - Máquinas pesadas",C2227)),"Máquinas pesadas",
IF(ISNUMBER(FIND("Estoque - Reboques",C2227)),"Reboques",
IF(C2227="Estoque","Estoque",
IF(AND(ISNUMBER(C2227),C2227&gt;1000,C2227&lt;2000),"Caminhões",
IF(AND(ISNUMBER(C2227),C2227&gt;2000,C2227&lt;3000),"Tratores",
IF(AND(ISNUMBER(C2227),C2227&gt;3000,C2227&lt;4000),"Carregadeiras",
IF(AND(ISNUMBER(C2227),C2227&gt;4000,C2227&lt;5000),"Máquinas pesadas",
IF(AND(ISNUMBER(C2227),C2227&gt;5000,C2227&lt;6000),"Colhedoras",
IF(AND(ISNUMBER(C2227),C2227&gt;7000,C2227&lt;8000),"Irrigação",
IF(AND(ISNUMBER(C2227),C2227&gt;8000,C2227&lt;9000),"Reboques",IF(AND(ISNUMBER(C2227),C2227&gt;0,C2227&lt;1000),"Veic. Leves","")))))))))))))))))))))</f>
        <v>Colhedoras</v>
      </c>
      <c r="B2227" s="72"/>
      <c r="C2227" s="2">
        <v>5001</v>
      </c>
      <c r="D2227" s="2">
        <v>89306</v>
      </c>
      <c r="E2227" s="10" t="s">
        <v>501</v>
      </c>
      <c r="F2227" s="14" t="str">
        <f>IF(ISBLANK(K2227), "Apenas Solicitação", "Tem OC")</f>
        <v>Tem OC</v>
      </c>
      <c r="G2227" s="2">
        <v>6</v>
      </c>
      <c r="H2227" s="37">
        <f>G2227-I2227</f>
        <v>0</v>
      </c>
      <c r="I2227" s="38">
        <v>6</v>
      </c>
      <c r="J2227" s="4">
        <v>45706</v>
      </c>
      <c r="K2227" s="180">
        <v>45716</v>
      </c>
      <c r="L2227" s="241"/>
      <c r="M2227" s="44"/>
      <c r="N2227" s="44" t="str">
        <f>IFERROR(K2227 + VALUE(LEFT(L2227, FIND(" ", L2227) - 1)), "")</f>
        <v/>
      </c>
      <c r="O2227" s="3">
        <f>IF(_xlfn.DAYS(K2227,J2227)&lt;0, "Aguardando OC", _xlfn.DAYS(K2227,J2227))</f>
        <v>10</v>
      </c>
      <c r="P2227" s="14">
        <v>393032</v>
      </c>
      <c r="Q2227" s="169">
        <v>1129631</v>
      </c>
      <c r="R2227" s="14">
        <v>164821</v>
      </c>
      <c r="S2227" s="2">
        <v>119</v>
      </c>
      <c r="T2227" s="135" t="s">
        <v>557</v>
      </c>
      <c r="U2227" s="21">
        <v>2301.06</v>
      </c>
      <c r="V2227" s="2">
        <v>12397</v>
      </c>
      <c r="W2227" s="43" t="str">
        <f>IFERROR(VLOOKUP(V2227, Fornecedores!A:C, 3, FALSE), "")</f>
        <v xml:space="preserve">UNIMIL INDÚSTRIA </v>
      </c>
      <c r="X2227" s="43" t="str">
        <f>IFERROR(VLOOKUP(V2227, Fornecedores!A:E, 5, FALSE), "")</f>
        <v>Piracicaba</v>
      </c>
      <c r="Y2227" s="43" t="str">
        <f>IFERROR(VLOOKUP(V2227, Fornecedores!A:F, 6, FALSE), "")</f>
        <v>SP</v>
      </c>
      <c r="Z2227" s="14" t="str">
        <f>IF(H2227=0, "Pedido entregue!", "Pendente")</f>
        <v>Pedido entregue!</v>
      </c>
      <c r="AA2227" s="74">
        <v>1</v>
      </c>
      <c r="AB2227" s="58" t="str">
        <f>IF(Z2227="Pedido Entregue!", IF(AA2227=1, "Retirado do Almoxarifado", IF(AA2227=2, "Material devolvido", "Aguardando retirada")), IF(Z2227="Pendente", "Entrega pendente", ""))</f>
        <v>Retirado do Almoxarifado</v>
      </c>
      <c r="AC2227" s="18">
        <v>1</v>
      </c>
      <c r="AD2227" s="18">
        <f>AC2227/SUMIF($P:$P,P2227,$AC:$AC)</f>
        <v>1</v>
      </c>
      <c r="AE2227" s="18">
        <f>IF(R2227=0,0,AC2227/SUMIF($R:$R,R2227,$AC:$AC))</f>
        <v>0.04</v>
      </c>
      <c r="AF2227" s="18">
        <f>IF(R2227=0,1,0)</f>
        <v>0</v>
      </c>
      <c r="AG2227" s="18">
        <f>IF(R2227=0,#REF!-J2227,0)</f>
        <v>0</v>
      </c>
      <c r="AH2227" t="str">
        <f>TEXT(J2227,"MMMM")</f>
        <v>fevereiro</v>
      </c>
    </row>
    <row r="2228" spans="1:34" ht="12.75" hidden="1" customHeight="1" x14ac:dyDescent="0.25">
      <c r="A2228" s="90" t="str">
        <f>IF(C2228="Oficina Diversos","Oficina Geral",
IF(ISNUMBER(FIND("Estoque - Colhedoras",C2228)),"Colhedoras",IF(ISNUMBER(FIND("Caldeiraria",C2228)),"Caldeiraria",IF(ISNUMBER(FIND("Borracharia",C2228)),"Borracharia",IF(ISNUMBER(FIND("Lubrificação",C2228)),"Lubrificação",
IF(ISNUMBER(FIND("Estoque - Carregadeiras",C2228)),"Carregadeiras",IF(ISNUMBER(FIND("Estoque - Veic. Leves",C2228)),"Veic. Leves",
IF(ISNUMBER(FIND("Estoque - Caminhões",C2228)),"Caminhões",IF(ISNUMBER(FIND("Estoque - Transbordos",C2228)),"Transbordos",
IF(ISNUMBER(FIND("Estoque - Tratores",C2228)),"Tratores",
IF(ISNUMBER(FIND("Estoque - Máquinas pesadas",C2228)),"Máquinas pesadas",
IF(ISNUMBER(FIND("Estoque - Reboques",C2228)),"Reboques",
IF(C2228="Estoque","Estoque",
IF(AND(ISNUMBER(C2228),C2228&gt;1000,C2228&lt;2000),"Caminhões",
IF(AND(ISNUMBER(C2228),C2228&gt;2000,C2228&lt;3000),"Tratores",
IF(AND(ISNUMBER(C2228),C2228&gt;3000,C2228&lt;4000),"Carregadeiras",
IF(AND(ISNUMBER(C2228),C2228&gt;4000,C2228&lt;5000),"Máquinas pesadas",
IF(AND(ISNUMBER(C2228),C2228&gt;5000,C2228&lt;6000),"Colhedoras",
IF(AND(ISNUMBER(C2228),C2228&gt;7000,C2228&lt;8000),"Irrigação",
IF(AND(ISNUMBER(C2228),C2228&gt;8000,C2228&lt;9000),"Reboques",IF(AND(ISNUMBER(C2228),C2228&gt;0,C2228&lt;1000),"Veic. Leves","")))))))))))))))))))))</f>
        <v>Colhedoras</v>
      </c>
      <c r="B2228" s="72"/>
      <c r="C2228" s="2">
        <v>5002</v>
      </c>
      <c r="D2228" s="2">
        <v>89306</v>
      </c>
      <c r="E2228" s="10" t="s">
        <v>501</v>
      </c>
      <c r="F2228" s="14" t="str">
        <f>IF(ISBLANK(K2228), "Apenas Solicitação", "Tem OC")</f>
        <v>Tem OC</v>
      </c>
      <c r="G2228" s="2">
        <v>6</v>
      </c>
      <c r="H2228" s="37">
        <f>G2228-I2228</f>
        <v>0</v>
      </c>
      <c r="I2228" s="38">
        <v>6</v>
      </c>
      <c r="J2228" s="4">
        <v>45706</v>
      </c>
      <c r="K2228" s="180">
        <v>45716</v>
      </c>
      <c r="L2228" s="241"/>
      <c r="M2228" s="44"/>
      <c r="N2228" s="44" t="str">
        <f>IFERROR(K2228 + VALUE(LEFT(L2228, FIND(" ", L2228) - 1)), "")</f>
        <v/>
      </c>
      <c r="O2228" s="3">
        <f>IF(_xlfn.DAYS(K2228,J2228)&lt;0, "Aguardando OC", _xlfn.DAYS(K2228,J2228))</f>
        <v>10</v>
      </c>
      <c r="P2228" s="14">
        <v>393172</v>
      </c>
      <c r="Q2228" s="169">
        <v>1129753</v>
      </c>
      <c r="R2228" s="14">
        <v>164821</v>
      </c>
      <c r="S2228" s="2">
        <v>119</v>
      </c>
      <c r="T2228" s="135" t="s">
        <v>557</v>
      </c>
      <c r="U2228" s="21">
        <v>1461.48</v>
      </c>
      <c r="V2228" s="2">
        <v>12397</v>
      </c>
      <c r="W2228" s="43" t="str">
        <f>IFERROR(VLOOKUP(V2228, Fornecedores!A:C, 3, FALSE), "")</f>
        <v xml:space="preserve">UNIMIL INDÚSTRIA </v>
      </c>
      <c r="X2228" s="43" t="str">
        <f>IFERROR(VLOOKUP(V2228, Fornecedores!A:E, 5, FALSE), "")</f>
        <v>Piracicaba</v>
      </c>
      <c r="Y2228" s="43" t="str">
        <f>IFERROR(VLOOKUP(V2228, Fornecedores!A:F, 6, FALSE), "")</f>
        <v>SP</v>
      </c>
      <c r="Z2228" s="14" t="str">
        <f>IF(H2228=0, "Pedido entregue!", "Pendente")</f>
        <v>Pedido entregue!</v>
      </c>
      <c r="AA2228" s="74">
        <v>1</v>
      </c>
      <c r="AB2228" s="58" t="str">
        <f>IF(Z2228="Pedido Entregue!", IF(AA2228=1, "Retirado do Almoxarifado", IF(AA2228=2, "Material devolvido", "Aguardando retirada")), IF(Z2228="Pendente", "Entrega pendente", ""))</f>
        <v>Retirado do Almoxarifado</v>
      </c>
      <c r="AC2228" s="18">
        <v>1</v>
      </c>
      <c r="AD2228" s="18">
        <f>AC2228/SUMIF($P:$P,P2228,$AC:$AC)</f>
        <v>1</v>
      </c>
      <c r="AE2228" s="18">
        <f>IF(R2228=0,0,AC2228/SUMIF($R:$R,R2228,$AC:$AC))</f>
        <v>0.04</v>
      </c>
      <c r="AF2228" s="18">
        <f>IF(R2228=0,1,0)</f>
        <v>0</v>
      </c>
      <c r="AG2228" s="18">
        <f>IF(R2228=0,#REF!-J2228,0)</f>
        <v>0</v>
      </c>
      <c r="AH2228" t="str">
        <f>TEXT(J2228,"MMMM")</f>
        <v>fevereiro</v>
      </c>
    </row>
    <row r="2229" spans="1:34" ht="12.75" hidden="1" customHeight="1" x14ac:dyDescent="0.25">
      <c r="A2229" s="90" t="str">
        <f>IF(C2229="Oficina Diversos","Oficina Geral",
IF(ISNUMBER(FIND("Estoque - Colhedoras",C2229)),"Colhedoras",IF(ISNUMBER(FIND("Caldeiraria",C2229)),"Caldeiraria",IF(ISNUMBER(FIND("Borracharia",C2229)),"Borracharia",IF(ISNUMBER(FIND("Lubrificação",C2229)),"Lubrificação",
IF(ISNUMBER(FIND("Estoque - Carregadeiras",C2229)),"Carregadeiras",IF(ISNUMBER(FIND("Estoque - Veic. Leves",C2229)),"Veic. Leves",
IF(ISNUMBER(FIND("Estoque - Caminhões",C2229)),"Caminhões",IF(ISNUMBER(FIND("Estoque - Transbordos",C2229)),"Transbordos",
IF(ISNUMBER(FIND("Estoque - Tratores",C2229)),"Tratores",
IF(ISNUMBER(FIND("Estoque - Máquinas pesadas",C2229)),"Máquinas pesadas",
IF(ISNUMBER(FIND("Estoque - Reboques",C2229)),"Reboques",
IF(C2229="Estoque","Estoque",
IF(AND(ISNUMBER(C2229),C2229&gt;1000,C2229&lt;2000),"Caminhões",
IF(AND(ISNUMBER(C2229),C2229&gt;2000,C2229&lt;3000),"Tratores",
IF(AND(ISNUMBER(C2229),C2229&gt;3000,C2229&lt;4000),"Carregadeiras",
IF(AND(ISNUMBER(C2229),C2229&gt;4000,C2229&lt;5000),"Máquinas pesadas",
IF(AND(ISNUMBER(C2229),C2229&gt;5000,C2229&lt;6000),"Colhedoras",
IF(AND(ISNUMBER(C2229),C2229&gt;7000,C2229&lt;8000),"Irrigação",
IF(AND(ISNUMBER(C2229),C2229&gt;8000,C2229&lt;9000),"Reboques",IF(AND(ISNUMBER(C2229),C2229&gt;0,C2229&lt;1000),"Veic. Leves","")))))))))))))))))))))</f>
        <v>Colhedoras</v>
      </c>
      <c r="B2229" s="72"/>
      <c r="C2229" s="2">
        <v>5003</v>
      </c>
      <c r="D2229" s="2">
        <v>89306</v>
      </c>
      <c r="E2229" s="10" t="s">
        <v>501</v>
      </c>
      <c r="F2229" s="14" t="str">
        <f>IF(ISBLANK(K2229), "Apenas Solicitação", "Tem OC")</f>
        <v>Tem OC</v>
      </c>
      <c r="G2229" s="2">
        <v>6</v>
      </c>
      <c r="H2229" s="37">
        <f>G2229-I2229</f>
        <v>0</v>
      </c>
      <c r="I2229" s="38">
        <v>6</v>
      </c>
      <c r="J2229" s="4">
        <v>45707</v>
      </c>
      <c r="K2229" s="180">
        <v>45726</v>
      </c>
      <c r="L2229" s="241"/>
      <c r="M2229" s="44"/>
      <c r="N2229" s="44" t="str">
        <f>IFERROR(K2229 + VALUE(LEFT(L2229, FIND(" ", L2229) - 1)), "")</f>
        <v/>
      </c>
      <c r="O2229" s="3">
        <f>IF(_xlfn.DAYS(K2229,J2229)&lt;0, "Aguardando OC", _xlfn.DAYS(K2229,J2229))</f>
        <v>19</v>
      </c>
      <c r="P2229" s="14">
        <v>393431</v>
      </c>
      <c r="Q2229" s="169">
        <v>1130169</v>
      </c>
      <c r="R2229" s="14">
        <v>165030</v>
      </c>
      <c r="S2229" s="42">
        <v>119</v>
      </c>
      <c r="T2229" s="150" t="s">
        <v>557</v>
      </c>
      <c r="U2229" s="21">
        <v>2301.06</v>
      </c>
      <c r="V2229" s="2">
        <v>12397</v>
      </c>
      <c r="W2229" s="43" t="str">
        <f>IFERROR(VLOOKUP(V2229, Fornecedores!A:C, 3, FALSE), "")</f>
        <v xml:space="preserve">UNIMIL INDÚSTRIA </v>
      </c>
      <c r="X2229" s="43" t="str">
        <f>IFERROR(VLOOKUP(V2229, Fornecedores!A:E, 5, FALSE), "")</f>
        <v>Piracicaba</v>
      </c>
      <c r="Y2229" s="43" t="str">
        <f>IFERROR(VLOOKUP(V2229, Fornecedores!A:F, 6, FALSE), "")</f>
        <v>SP</v>
      </c>
      <c r="Z2229" s="14" t="str">
        <f>IF(H2229=0, "Pedido entregue!", "Pendente")</f>
        <v>Pedido entregue!</v>
      </c>
      <c r="AA2229" s="74">
        <v>1</v>
      </c>
      <c r="AB2229" s="58" t="str">
        <f>IF(Z2229="Pedido Entregue!", IF(AA2229=1, "Retirado do Almoxarifado", IF(AA2229=2, "Material devolvido", "Aguardando retirada")), IF(Z2229="Pendente", "Entrega pendente", ""))</f>
        <v>Retirado do Almoxarifado</v>
      </c>
      <c r="AC2229" s="18">
        <v>1</v>
      </c>
      <c r="AD2229" s="18">
        <f>AC2229/SUMIF($P:$P,P2229,$AC:$AC)</f>
        <v>1</v>
      </c>
      <c r="AE2229" s="18">
        <f>IF(R2229=0,0,AC2229/SUMIF($R:$R,R2229,$AC:$AC))</f>
        <v>7.6923076923076927E-2</v>
      </c>
      <c r="AF2229" s="18">
        <f>IF(R2229=0,1,0)</f>
        <v>0</v>
      </c>
      <c r="AG2229" s="18">
        <f>IF(R2229=0,#REF!-J2229,0)</f>
        <v>0</v>
      </c>
      <c r="AH2229" t="str">
        <f>TEXT(J2229,"MMMM")</f>
        <v>fevereiro</v>
      </c>
    </row>
    <row r="2230" spans="1:34" ht="12.75" hidden="1" customHeight="1" x14ac:dyDescent="0.25">
      <c r="A2230" s="90" t="str">
        <f>IF(C2230="Oficina Diversos","Oficina Geral",
IF(ISNUMBER(FIND("Estoque - Colhedoras",C2230)),"Colhedoras",IF(ISNUMBER(FIND("Caldeiraria",C2230)),"Caldeiraria",IF(ISNUMBER(FIND("Borracharia",C2230)),"Borracharia",IF(ISNUMBER(FIND("Lubrificação",C2230)),"Lubrificação",
IF(ISNUMBER(FIND("Estoque - Carregadeiras",C2230)),"Carregadeiras",IF(ISNUMBER(FIND("Estoque - Veic. Leves",C2230)),"Veic. Leves",
IF(ISNUMBER(FIND("Estoque - Caminhões",C2230)),"Caminhões",IF(ISNUMBER(FIND("Estoque - Transbordos",C2230)),"Transbordos",
IF(ISNUMBER(FIND("Estoque - Tratores",C2230)),"Tratores",
IF(ISNUMBER(FIND("Estoque - Máquinas pesadas",C2230)),"Máquinas pesadas",
IF(ISNUMBER(FIND("Estoque - Reboques",C2230)),"Reboques",
IF(C2230="Estoque","Estoque",
IF(AND(ISNUMBER(C2230),C2230&gt;1000,C2230&lt;2000),"Caminhões",
IF(AND(ISNUMBER(C2230),C2230&gt;2000,C2230&lt;3000),"Tratores",
IF(AND(ISNUMBER(C2230),C2230&gt;3000,C2230&lt;4000),"Carregadeiras",
IF(AND(ISNUMBER(C2230),C2230&gt;4000,C2230&lt;5000),"Máquinas pesadas",
IF(AND(ISNUMBER(C2230),C2230&gt;5000,C2230&lt;6000),"Colhedoras",
IF(AND(ISNUMBER(C2230),C2230&gt;7000,C2230&lt;8000),"Irrigação",
IF(AND(ISNUMBER(C2230),C2230&gt;8000,C2230&lt;9000),"Reboques",IF(AND(ISNUMBER(C2230),C2230&gt;0,C2230&lt;1000),"Veic. Leves","")))))))))))))))))))))</f>
        <v>Colhedoras</v>
      </c>
      <c r="B2230" s="72"/>
      <c r="C2230" s="133">
        <v>5001</v>
      </c>
      <c r="D2230" s="133">
        <v>89307</v>
      </c>
      <c r="E2230" s="236" t="s">
        <v>502</v>
      </c>
      <c r="F2230" s="112" t="str">
        <f>IF(ISBLANK(K2230), "Apenas Solicitação", "Tem OC")</f>
        <v>Tem OC</v>
      </c>
      <c r="G2230" s="2">
        <v>2</v>
      </c>
      <c r="H2230" s="148">
        <f>G2230-I2230</f>
        <v>0</v>
      </c>
      <c r="I2230" s="114">
        <v>2</v>
      </c>
      <c r="J2230" s="4">
        <v>45706</v>
      </c>
      <c r="K2230" s="180">
        <v>45716</v>
      </c>
      <c r="L2230" s="241"/>
      <c r="M2230" s="115"/>
      <c r="N2230" s="115" t="str">
        <f>IFERROR(K2230 + VALUE(LEFT(L2230, FIND(" ", L2230) - 1)), "")</f>
        <v/>
      </c>
      <c r="O2230" s="116">
        <f>IF(_xlfn.DAYS(K2230,J2230)&lt;0, "Aguardando OC", _xlfn.DAYS(K2230,J2230))</f>
        <v>10</v>
      </c>
      <c r="P2230" s="14">
        <v>393033</v>
      </c>
      <c r="Q2230" s="169">
        <v>1129631</v>
      </c>
      <c r="R2230" s="14">
        <v>164821</v>
      </c>
      <c r="S2230" s="2">
        <v>119</v>
      </c>
      <c r="T2230" s="135" t="s">
        <v>557</v>
      </c>
      <c r="U2230" s="21">
        <v>790.41</v>
      </c>
      <c r="V2230" s="2">
        <v>12397</v>
      </c>
      <c r="W2230" s="118" t="str">
        <f>IFERROR(VLOOKUP(V2230, Fornecedores!A:C, 3, FALSE), "")</f>
        <v xml:space="preserve">UNIMIL INDÚSTRIA </v>
      </c>
      <c r="X2230" s="118" t="str">
        <f>IFERROR(VLOOKUP(V2230, Fornecedores!A:E, 5, FALSE), "")</f>
        <v>Piracicaba</v>
      </c>
      <c r="Y2230" s="118" t="str">
        <f>IFERROR(VLOOKUP(V2230, Fornecedores!A:F, 6, FALSE), "")</f>
        <v>SP</v>
      </c>
      <c r="Z2230" s="112" t="str">
        <f>IF(H2230=0, "Pedido entregue!", "Pendente")</f>
        <v>Pedido entregue!</v>
      </c>
      <c r="AA2230" s="74"/>
      <c r="AB2230" s="58" t="str">
        <f>IF(Z2230="Pedido Entregue!", IF(AA2230=1, "Retirado do Almoxarifado", IF(AA2230=2, "Material devolvido", "Aguardando retirada")), IF(Z2230="Pendente", "Entrega pendente", ""))</f>
        <v>Aguardando retirada</v>
      </c>
      <c r="AC2230" s="18">
        <v>1</v>
      </c>
      <c r="AD2230" s="18">
        <f>AC2230/SUMIF($P:$P,P2230,$AC:$AC)</f>
        <v>1</v>
      </c>
      <c r="AE2230" s="18">
        <f>IF(R2230=0,0,AC2230/SUMIF($R:$R,R2230,$AC:$AC))</f>
        <v>0.04</v>
      </c>
      <c r="AF2230" s="18">
        <f>IF(R2230=0,1,0)</f>
        <v>0</v>
      </c>
      <c r="AG2230" s="18">
        <f>IF(R2230=0,#REF!-J2230,0)</f>
        <v>0</v>
      </c>
      <c r="AH2230" t="str">
        <f>TEXT(J2230,"MMMM")</f>
        <v>fevereiro</v>
      </c>
    </row>
    <row r="2231" spans="1:34" ht="12.75" hidden="1" customHeight="1" x14ac:dyDescent="0.25">
      <c r="A2231" s="90" t="str">
        <f>IF(C2231="Oficina Diversos","Oficina Geral",
IF(ISNUMBER(FIND("Estoque - Colhedoras",C2231)),"Colhedoras",IF(ISNUMBER(FIND("Caldeiraria",C2231)),"Caldeiraria",IF(ISNUMBER(FIND("Borracharia",C2231)),"Borracharia",IF(ISNUMBER(FIND("Lubrificação",C2231)),"Lubrificação",
IF(ISNUMBER(FIND("Estoque - Carregadeiras",C2231)),"Carregadeiras",IF(ISNUMBER(FIND("Estoque - Veic. Leves",C2231)),"Veic. Leves",
IF(ISNUMBER(FIND("Estoque - Caminhões",C2231)),"Caminhões",IF(ISNUMBER(FIND("Estoque - Transbordos",C2231)),"Transbordos",
IF(ISNUMBER(FIND("Estoque - Tratores",C2231)),"Tratores",
IF(ISNUMBER(FIND("Estoque - Máquinas pesadas",C2231)),"Máquinas pesadas",
IF(ISNUMBER(FIND("Estoque - Reboques",C2231)),"Reboques",
IF(C2231="Estoque","Estoque",
IF(AND(ISNUMBER(C2231),C2231&gt;1000,C2231&lt;2000),"Caminhões",
IF(AND(ISNUMBER(C2231),C2231&gt;2000,C2231&lt;3000),"Tratores",
IF(AND(ISNUMBER(C2231),C2231&gt;3000,C2231&lt;4000),"Carregadeiras",
IF(AND(ISNUMBER(C2231),C2231&gt;4000,C2231&lt;5000),"Máquinas pesadas",
IF(AND(ISNUMBER(C2231),C2231&gt;5000,C2231&lt;6000),"Colhedoras",
IF(AND(ISNUMBER(C2231),C2231&gt;7000,C2231&lt;8000),"Irrigação",
IF(AND(ISNUMBER(C2231),C2231&gt;8000,C2231&lt;9000),"Reboques",IF(AND(ISNUMBER(C2231),C2231&gt;0,C2231&lt;1000),"Veic. Leves","")))))))))))))))))))))</f>
        <v>Colhedoras</v>
      </c>
      <c r="B2231" s="72"/>
      <c r="C2231" s="2">
        <v>5002</v>
      </c>
      <c r="D2231" s="2">
        <v>89307</v>
      </c>
      <c r="E2231" s="10" t="s">
        <v>502</v>
      </c>
      <c r="F2231" s="14" t="str">
        <f>IF(ISBLANK(K2231), "Apenas Solicitação", "Tem OC")</f>
        <v>Tem OC</v>
      </c>
      <c r="G2231" s="2">
        <v>2</v>
      </c>
      <c r="H2231" s="37">
        <f>G2231-I2231</f>
        <v>0</v>
      </c>
      <c r="I2231" s="38">
        <v>2</v>
      </c>
      <c r="J2231" s="4">
        <v>45706</v>
      </c>
      <c r="K2231" s="180">
        <v>45716</v>
      </c>
      <c r="L2231" s="241"/>
      <c r="M2231" s="44"/>
      <c r="N2231" s="44" t="str">
        <f>IFERROR(K2231 + VALUE(LEFT(L2231, FIND(" ", L2231) - 1)), "")</f>
        <v/>
      </c>
      <c r="O2231" s="3">
        <f>IF(_xlfn.DAYS(K2231,J2231)&lt;0, "Aguardando OC", _xlfn.DAYS(K2231,J2231))</f>
        <v>10</v>
      </c>
      <c r="P2231" s="14">
        <v>393173</v>
      </c>
      <c r="Q2231" s="169">
        <v>1129753</v>
      </c>
      <c r="R2231" s="14">
        <v>164821</v>
      </c>
      <c r="S2231" s="2">
        <v>119</v>
      </c>
      <c r="T2231" s="135" t="s">
        <v>557</v>
      </c>
      <c r="U2231" s="21">
        <v>790.41</v>
      </c>
      <c r="V2231" s="2">
        <v>12397</v>
      </c>
      <c r="W2231" s="43" t="str">
        <f>IFERROR(VLOOKUP(V2231, Fornecedores!A:C, 3, FALSE), "")</f>
        <v xml:space="preserve">UNIMIL INDÚSTRIA </v>
      </c>
      <c r="X2231" s="43" t="str">
        <f>IFERROR(VLOOKUP(V2231, Fornecedores!A:E, 5, FALSE), "")</f>
        <v>Piracicaba</v>
      </c>
      <c r="Y2231" s="43" t="str">
        <f>IFERROR(VLOOKUP(V2231, Fornecedores!A:F, 6, FALSE), "")</f>
        <v>SP</v>
      </c>
      <c r="Z2231" s="14" t="str">
        <f>IF(H2231=0, "Pedido entregue!", "Pendente")</f>
        <v>Pedido entregue!</v>
      </c>
      <c r="AA2231" s="74"/>
      <c r="AB2231" s="58" t="str">
        <f>IF(Z2231="Pedido Entregue!", IF(AA2231=1, "Retirado do Almoxarifado", IF(AA2231=2, "Material devolvido", "Aguardando retirada")), IF(Z2231="Pendente", "Entrega pendente", ""))</f>
        <v>Aguardando retirada</v>
      </c>
      <c r="AC2231" s="18">
        <v>1</v>
      </c>
      <c r="AD2231" s="18">
        <f>AC2231/SUMIF($P:$P,P2231,$AC:$AC)</f>
        <v>1</v>
      </c>
      <c r="AE2231" s="18">
        <f>IF(R2231=0,0,AC2231/SUMIF($R:$R,R2231,$AC:$AC))</f>
        <v>0.04</v>
      </c>
      <c r="AF2231" s="18">
        <f>IF(R2231=0,1,0)</f>
        <v>0</v>
      </c>
      <c r="AG2231" s="18">
        <f>IF(R2231=0,#REF!-J2231,0)</f>
        <v>0</v>
      </c>
      <c r="AH2231" t="str">
        <f>TEXT(J2231,"MMMM")</f>
        <v>fevereiro</v>
      </c>
    </row>
    <row r="2232" spans="1:34" ht="12.75" hidden="1" customHeight="1" x14ac:dyDescent="0.25">
      <c r="A2232" s="90" t="str">
        <f>IF(C2232="Oficina Diversos","Oficina Geral",
IF(ISNUMBER(FIND("Estoque - Colhedoras",C2232)),"Colhedoras",IF(ISNUMBER(FIND("Caldeiraria",C2232)),"Caldeiraria",IF(ISNUMBER(FIND("Borracharia",C2232)),"Borracharia",IF(ISNUMBER(FIND("Lubrificação",C2232)),"Lubrificação",
IF(ISNUMBER(FIND("Estoque - Carregadeiras",C2232)),"Carregadeiras",IF(ISNUMBER(FIND("Estoque - Veic. Leves",C2232)),"Veic. Leves",
IF(ISNUMBER(FIND("Estoque - Caminhões",C2232)),"Caminhões",IF(ISNUMBER(FIND("Estoque - Transbordos",C2232)),"Transbordos",
IF(ISNUMBER(FIND("Estoque - Tratores",C2232)),"Tratores",
IF(ISNUMBER(FIND("Estoque - Máquinas pesadas",C2232)),"Máquinas pesadas",
IF(ISNUMBER(FIND("Estoque - Reboques",C2232)),"Reboques",
IF(C2232="Estoque","Estoque",
IF(AND(ISNUMBER(C2232),C2232&gt;1000,C2232&lt;2000),"Caminhões",
IF(AND(ISNUMBER(C2232),C2232&gt;2000,C2232&lt;3000),"Tratores",
IF(AND(ISNUMBER(C2232),C2232&gt;3000,C2232&lt;4000),"Carregadeiras",
IF(AND(ISNUMBER(C2232),C2232&gt;4000,C2232&lt;5000),"Máquinas pesadas",
IF(AND(ISNUMBER(C2232),C2232&gt;5000,C2232&lt;6000),"Colhedoras",
IF(AND(ISNUMBER(C2232),C2232&gt;7000,C2232&lt;8000),"Irrigação",
IF(AND(ISNUMBER(C2232),C2232&gt;8000,C2232&lt;9000),"Reboques",IF(AND(ISNUMBER(C2232),C2232&gt;0,C2232&lt;1000),"Veic. Leves","")))))))))))))))))))))</f>
        <v>Colhedoras</v>
      </c>
      <c r="B2232" s="72"/>
      <c r="C2232" s="2">
        <v>5003</v>
      </c>
      <c r="D2232" s="2">
        <v>89307</v>
      </c>
      <c r="E2232" s="10" t="s">
        <v>502</v>
      </c>
      <c r="F2232" s="14" t="str">
        <f>IF(ISBLANK(K2232), "Apenas Solicitação", "Tem OC")</f>
        <v>Tem OC</v>
      </c>
      <c r="G2232" s="2">
        <v>2</v>
      </c>
      <c r="H2232" s="37">
        <f>G2232-I2232</f>
        <v>0</v>
      </c>
      <c r="I2232" s="38">
        <v>2</v>
      </c>
      <c r="J2232" s="4">
        <v>45707</v>
      </c>
      <c r="K2232" s="180">
        <v>45726</v>
      </c>
      <c r="L2232" s="241"/>
      <c r="M2232" s="44"/>
      <c r="N2232" s="44" t="str">
        <f>IFERROR(K2232 + VALUE(LEFT(L2232, FIND(" ", L2232) - 1)), "")</f>
        <v/>
      </c>
      <c r="O2232" s="3">
        <f>IF(_xlfn.DAYS(K2232,J2232)&lt;0, "Aguardando OC", _xlfn.DAYS(K2232,J2232))</f>
        <v>19</v>
      </c>
      <c r="P2232" s="14">
        <v>393432</v>
      </c>
      <c r="Q2232" s="169">
        <v>1130169</v>
      </c>
      <c r="R2232" s="14">
        <v>165030</v>
      </c>
      <c r="S2232" s="42">
        <v>119</v>
      </c>
      <c r="T2232" s="150" t="s">
        <v>557</v>
      </c>
      <c r="U2232" s="21">
        <v>790.4</v>
      </c>
      <c r="V2232" s="2">
        <v>12397</v>
      </c>
      <c r="W2232" s="43" t="str">
        <f>IFERROR(VLOOKUP(V2232, Fornecedores!A:C, 3, FALSE), "")</f>
        <v xml:space="preserve">UNIMIL INDÚSTRIA </v>
      </c>
      <c r="X2232" s="43" t="str">
        <f>IFERROR(VLOOKUP(V2232, Fornecedores!A:E, 5, FALSE), "")</f>
        <v>Piracicaba</v>
      </c>
      <c r="Y2232" s="43" t="str">
        <f>IFERROR(VLOOKUP(V2232, Fornecedores!A:F, 6, FALSE), "")</f>
        <v>SP</v>
      </c>
      <c r="Z2232" s="14" t="str">
        <f>IF(H2232=0, "Pedido entregue!", "Pendente")</f>
        <v>Pedido entregue!</v>
      </c>
      <c r="AA2232" s="74">
        <v>1</v>
      </c>
      <c r="AB2232" s="58" t="str">
        <f>IF(Z2232="Pedido Entregue!", IF(AA2232=1, "Retirado do Almoxarifado", IF(AA2232=2, "Material devolvido", "Aguardando retirada")), IF(Z2232="Pendente", "Entrega pendente", ""))</f>
        <v>Retirado do Almoxarifado</v>
      </c>
      <c r="AC2232" s="18">
        <v>1</v>
      </c>
      <c r="AD2232" s="18">
        <f>AC2232/SUMIF($P:$P,P2232,$AC:$AC)</f>
        <v>1</v>
      </c>
      <c r="AE2232" s="18">
        <f>IF(R2232=0,0,AC2232/SUMIF($R:$R,R2232,$AC:$AC))</f>
        <v>7.6923076923076927E-2</v>
      </c>
      <c r="AF2232" s="18">
        <f>IF(R2232=0,1,0)</f>
        <v>0</v>
      </c>
      <c r="AG2232" s="18">
        <f>IF(R2232=0,#REF!-J2232,0)</f>
        <v>0</v>
      </c>
      <c r="AH2232" t="str">
        <f>TEXT(J2232,"MMMM")</f>
        <v>fevereiro</v>
      </c>
    </row>
    <row r="2233" spans="1:34" ht="12.75" hidden="1" customHeight="1" x14ac:dyDescent="0.25">
      <c r="A2233" s="90" t="str">
        <f>IF(C2233="Oficina Diversos","Oficina Geral",
IF(ISNUMBER(FIND("Estoque - Colhedoras",C2233)),"Colhedoras",IF(ISNUMBER(FIND("Caldeiraria",C2233)),"Caldeiraria",IF(ISNUMBER(FIND("Borracharia",C2233)),"Borracharia",IF(ISNUMBER(FIND("Lubrificação",C2233)),"Lubrificação",
IF(ISNUMBER(FIND("Estoque - Carregadeiras",C2233)),"Carregadeiras",IF(ISNUMBER(FIND("Estoque - Veic. Leves",C2233)),"Veic. Leves",
IF(ISNUMBER(FIND("Estoque - Caminhões",C2233)),"Caminhões",IF(ISNUMBER(FIND("Estoque - Transbordos",C2233)),"Transbordos",
IF(ISNUMBER(FIND("Estoque - Tratores",C2233)),"Tratores",
IF(ISNUMBER(FIND("Estoque - Máquinas pesadas",C2233)),"Máquinas pesadas",
IF(ISNUMBER(FIND("Estoque - Reboques",C2233)),"Reboques",
IF(C2233="Estoque","Estoque",
IF(AND(ISNUMBER(C2233),C2233&gt;1000,C2233&lt;2000),"Caminhões",
IF(AND(ISNUMBER(C2233),C2233&gt;2000,C2233&lt;3000),"Tratores",
IF(AND(ISNUMBER(C2233),C2233&gt;3000,C2233&lt;4000),"Carregadeiras",
IF(AND(ISNUMBER(C2233),C2233&gt;4000,C2233&lt;5000),"Máquinas pesadas",
IF(AND(ISNUMBER(C2233),C2233&gt;5000,C2233&lt;6000),"Colhedoras",
IF(AND(ISNUMBER(C2233),C2233&gt;7000,C2233&lt;8000),"Irrigação",
IF(AND(ISNUMBER(C2233),C2233&gt;8000,C2233&lt;9000),"Reboques",IF(AND(ISNUMBER(C2233),C2233&gt;0,C2233&lt;1000),"Veic. Leves","")))))))))))))))))))))</f>
        <v>Colhedoras</v>
      </c>
      <c r="B2233" s="72"/>
      <c r="C2233" s="2">
        <v>5001</v>
      </c>
      <c r="D2233" s="2">
        <v>89308</v>
      </c>
      <c r="E2233" s="10" t="s">
        <v>503</v>
      </c>
      <c r="F2233" s="14" t="str">
        <f>IF(ISBLANK(K2233), "Apenas Solicitação", "Tem OC")</f>
        <v>Tem OC</v>
      </c>
      <c r="G2233" s="2">
        <v>1</v>
      </c>
      <c r="H2233" s="37">
        <f>G2233-I2233</f>
        <v>0</v>
      </c>
      <c r="I2233" s="38">
        <v>1</v>
      </c>
      <c r="J2233" s="4">
        <v>45706</v>
      </c>
      <c r="K2233" s="180">
        <v>45716</v>
      </c>
      <c r="L2233" s="241"/>
      <c r="M2233" s="44"/>
      <c r="N2233" s="44" t="str">
        <f>IFERROR(K2233 + VALUE(LEFT(L2233, FIND(" ", L2233) - 1)), "")</f>
        <v/>
      </c>
      <c r="O2233" s="3">
        <f>IF(_xlfn.DAYS(K2233,J2233)&lt;0, "Aguardando OC", _xlfn.DAYS(K2233,J2233))</f>
        <v>10</v>
      </c>
      <c r="P2233" s="14">
        <v>393026</v>
      </c>
      <c r="Q2233" s="169">
        <v>1129631</v>
      </c>
      <c r="R2233" s="14">
        <v>164821</v>
      </c>
      <c r="S2233" s="2">
        <v>119</v>
      </c>
      <c r="T2233" s="135" t="s">
        <v>557</v>
      </c>
      <c r="U2233" s="21">
        <v>370</v>
      </c>
      <c r="V2233" s="2">
        <v>12397</v>
      </c>
      <c r="W2233" s="43" t="str">
        <f>IFERROR(VLOOKUP(V2233, Fornecedores!A:C, 3, FALSE), "")</f>
        <v xml:space="preserve">UNIMIL INDÚSTRIA </v>
      </c>
      <c r="X2233" s="43" t="str">
        <f>IFERROR(VLOOKUP(V2233, Fornecedores!A:E, 5, FALSE), "")</f>
        <v>Piracicaba</v>
      </c>
      <c r="Y2233" s="43" t="str">
        <f>IFERROR(VLOOKUP(V2233, Fornecedores!A:F, 6, FALSE), "")</f>
        <v>SP</v>
      </c>
      <c r="Z2233" s="14" t="str">
        <f>IF(H2233=0, "Pedido entregue!", "Pendente")</f>
        <v>Pedido entregue!</v>
      </c>
      <c r="AA2233" s="74"/>
      <c r="AB2233" s="58" t="str">
        <f>IF(Z2233="Pedido Entregue!", IF(AA2233=1, "Retirado do Almoxarifado", IF(AA2233=2, "Material devolvido", "Aguardando retirada")), IF(Z2233="Pendente", "Entrega pendente", ""))</f>
        <v>Aguardando retirada</v>
      </c>
      <c r="AC2233" s="18">
        <v>1</v>
      </c>
      <c r="AD2233" s="18">
        <f>AC2233/SUMIF($P:$P,P2233,$AC:$AC)</f>
        <v>1</v>
      </c>
      <c r="AE2233" s="18">
        <f>IF(R2233=0,0,AC2233/SUMIF($R:$R,R2233,$AC:$AC))</f>
        <v>0.04</v>
      </c>
      <c r="AF2233" s="18">
        <f>IF(R2233=0,1,0)</f>
        <v>0</v>
      </c>
      <c r="AG2233" s="18">
        <f>IF(R2233=0,#REF!-J2233,0)</f>
        <v>0</v>
      </c>
      <c r="AH2233" t="str">
        <f>TEXT(J2233,"MMMM")</f>
        <v>fevereiro</v>
      </c>
    </row>
    <row r="2234" spans="1:34" ht="12.75" hidden="1" customHeight="1" x14ac:dyDescent="0.25">
      <c r="A2234" s="90" t="str">
        <f>IF(C2234="Oficina Diversos","Oficina Geral",
IF(ISNUMBER(FIND("Estoque - Colhedoras",C2234)),"Colhedoras",IF(ISNUMBER(FIND("Caldeiraria",C2234)),"Caldeiraria",IF(ISNUMBER(FIND("Borracharia",C2234)),"Borracharia",IF(ISNUMBER(FIND("Lubrificação",C2234)),"Lubrificação",
IF(ISNUMBER(FIND("Estoque - Carregadeiras",C2234)),"Carregadeiras",IF(ISNUMBER(FIND("Estoque - Veic. Leves",C2234)),"Veic. Leves",
IF(ISNUMBER(FIND("Estoque - Caminhões",C2234)),"Caminhões",IF(ISNUMBER(FIND("Estoque - Transbordos",C2234)),"Transbordos",
IF(ISNUMBER(FIND("Estoque - Tratores",C2234)),"Tratores",
IF(ISNUMBER(FIND("Estoque - Máquinas pesadas",C2234)),"Máquinas pesadas",
IF(ISNUMBER(FIND("Estoque - Reboques",C2234)),"Reboques",
IF(C2234="Estoque","Estoque",
IF(AND(ISNUMBER(C2234),C2234&gt;1000,C2234&lt;2000),"Caminhões",
IF(AND(ISNUMBER(C2234),C2234&gt;2000,C2234&lt;3000),"Tratores",
IF(AND(ISNUMBER(C2234),C2234&gt;3000,C2234&lt;4000),"Carregadeiras",
IF(AND(ISNUMBER(C2234),C2234&gt;4000,C2234&lt;5000),"Máquinas pesadas",
IF(AND(ISNUMBER(C2234),C2234&gt;5000,C2234&lt;6000),"Colhedoras",
IF(AND(ISNUMBER(C2234),C2234&gt;7000,C2234&lt;8000),"Irrigação",
IF(AND(ISNUMBER(C2234),C2234&gt;8000,C2234&lt;9000),"Reboques",IF(AND(ISNUMBER(C2234),C2234&gt;0,C2234&lt;1000),"Veic. Leves","")))))))))))))))))))))</f>
        <v>Colhedoras</v>
      </c>
      <c r="B2234" s="72"/>
      <c r="C2234" s="2">
        <v>5002</v>
      </c>
      <c r="D2234" s="2">
        <v>89308</v>
      </c>
      <c r="E2234" s="10" t="s">
        <v>503</v>
      </c>
      <c r="F2234" s="14" t="str">
        <f>IF(ISBLANK(K2234), "Apenas Solicitação", "Tem OC")</f>
        <v>Tem OC</v>
      </c>
      <c r="G2234" s="2">
        <v>1</v>
      </c>
      <c r="H2234" s="37">
        <f>G2234-I2234</f>
        <v>0</v>
      </c>
      <c r="I2234" s="38">
        <v>1</v>
      </c>
      <c r="J2234" s="4">
        <v>45706</v>
      </c>
      <c r="K2234" s="180">
        <v>45716</v>
      </c>
      <c r="L2234" s="241"/>
      <c r="M2234" s="44"/>
      <c r="N2234" s="44" t="str">
        <f>IFERROR(K2234 + VALUE(LEFT(L2234, FIND(" ", L2234) - 1)), "")</f>
        <v/>
      </c>
      <c r="O2234" s="3">
        <f>IF(_xlfn.DAYS(K2234,J2234)&lt;0, "Aguardando OC", _xlfn.DAYS(K2234,J2234))</f>
        <v>10</v>
      </c>
      <c r="P2234" s="14">
        <v>393165</v>
      </c>
      <c r="Q2234" s="169">
        <v>1129753</v>
      </c>
      <c r="R2234" s="14">
        <v>164821</v>
      </c>
      <c r="S2234" s="2">
        <v>119</v>
      </c>
      <c r="T2234" s="135" t="s">
        <v>557</v>
      </c>
      <c r="U2234" s="21">
        <v>370</v>
      </c>
      <c r="V2234" s="2">
        <v>12397</v>
      </c>
      <c r="W2234" s="43" t="str">
        <f>IFERROR(VLOOKUP(V2234, Fornecedores!A:C, 3, FALSE), "")</f>
        <v xml:space="preserve">UNIMIL INDÚSTRIA </v>
      </c>
      <c r="X2234" s="43" t="str">
        <f>IFERROR(VLOOKUP(V2234, Fornecedores!A:E, 5, FALSE), "")</f>
        <v>Piracicaba</v>
      </c>
      <c r="Y2234" s="43" t="str">
        <f>IFERROR(VLOOKUP(V2234, Fornecedores!A:F, 6, FALSE), "")</f>
        <v>SP</v>
      </c>
      <c r="Z2234" s="14" t="str">
        <f>IF(H2234=0, "Pedido entregue!", "Pendente")</f>
        <v>Pedido entregue!</v>
      </c>
      <c r="AA2234" s="74"/>
      <c r="AB2234" s="58" t="str">
        <f>IF(Z2234="Pedido Entregue!", IF(AA2234=1, "Retirado do Almoxarifado", IF(AA2234=2, "Material devolvido", "Aguardando retirada")), IF(Z2234="Pendente", "Entrega pendente", ""))</f>
        <v>Aguardando retirada</v>
      </c>
      <c r="AC2234" s="18">
        <v>1</v>
      </c>
      <c r="AD2234" s="18">
        <f>AC2234/SUMIF($P:$P,P2234,$AC:$AC)</f>
        <v>1</v>
      </c>
      <c r="AE2234" s="18">
        <f>IF(R2234=0,0,AC2234/SUMIF($R:$R,R2234,$AC:$AC))</f>
        <v>0.04</v>
      </c>
      <c r="AF2234" s="18">
        <f>IF(R2234=0,1,0)</f>
        <v>0</v>
      </c>
      <c r="AG2234" s="18">
        <f>IF(R2234=0,#REF!-J2234,0)</f>
        <v>0</v>
      </c>
      <c r="AH2234" t="str">
        <f>TEXT(J2234,"MMMM")</f>
        <v>fevereiro</v>
      </c>
    </row>
    <row r="2235" spans="1:34" ht="12.75" hidden="1" customHeight="1" x14ac:dyDescent="0.25">
      <c r="A2235" s="90" t="str">
        <f>IF(C2235="Oficina Diversos","Oficina Geral",
IF(ISNUMBER(FIND("Estoque - Colhedoras",C2235)),"Colhedoras",IF(ISNUMBER(FIND("Caldeiraria",C2235)),"Caldeiraria",IF(ISNUMBER(FIND("Borracharia",C2235)),"Borracharia",IF(ISNUMBER(FIND("Lubrificação",C2235)),"Lubrificação",
IF(ISNUMBER(FIND("Estoque - Carregadeiras",C2235)),"Carregadeiras",IF(ISNUMBER(FIND("Estoque - Veic. Leves",C2235)),"Veic. Leves",
IF(ISNUMBER(FIND("Estoque - Caminhões",C2235)),"Caminhões",IF(ISNUMBER(FIND("Estoque - Transbordos",C2235)),"Transbordos",
IF(ISNUMBER(FIND("Estoque - Tratores",C2235)),"Tratores",
IF(ISNUMBER(FIND("Estoque - Máquinas pesadas",C2235)),"Máquinas pesadas",
IF(ISNUMBER(FIND("Estoque - Reboques",C2235)),"Reboques",
IF(C2235="Estoque","Estoque",
IF(AND(ISNUMBER(C2235),C2235&gt;1000,C2235&lt;2000),"Caminhões",
IF(AND(ISNUMBER(C2235),C2235&gt;2000,C2235&lt;3000),"Tratores",
IF(AND(ISNUMBER(C2235),C2235&gt;3000,C2235&lt;4000),"Carregadeiras",
IF(AND(ISNUMBER(C2235),C2235&gt;4000,C2235&lt;5000),"Máquinas pesadas",
IF(AND(ISNUMBER(C2235),C2235&gt;5000,C2235&lt;6000),"Colhedoras",
IF(AND(ISNUMBER(C2235),C2235&gt;7000,C2235&lt;8000),"Irrigação",
IF(AND(ISNUMBER(C2235),C2235&gt;8000,C2235&lt;9000),"Reboques",IF(AND(ISNUMBER(C2235),C2235&gt;0,C2235&lt;1000),"Veic. Leves","")))))))))))))))))))))</f>
        <v>Colhedoras</v>
      </c>
      <c r="B2235" s="72"/>
      <c r="C2235" s="2">
        <v>5001</v>
      </c>
      <c r="D2235" s="2">
        <v>89309</v>
      </c>
      <c r="E2235" s="10" t="s">
        <v>504</v>
      </c>
      <c r="F2235" s="14" t="str">
        <f>IF(ISBLANK(K2235), "Apenas Solicitação", "Tem OC")</f>
        <v>Tem OC</v>
      </c>
      <c r="G2235" s="2">
        <v>2</v>
      </c>
      <c r="H2235" s="37">
        <f>G2235-I2235</f>
        <v>0</v>
      </c>
      <c r="I2235" s="38">
        <v>2</v>
      </c>
      <c r="J2235" s="4">
        <v>45706</v>
      </c>
      <c r="K2235" s="180">
        <v>45716</v>
      </c>
      <c r="L2235" s="241"/>
      <c r="M2235" s="44"/>
      <c r="N2235" s="44" t="str">
        <f>IFERROR(K2235 + VALUE(LEFT(L2235, FIND(" ", L2235) - 1)), "")</f>
        <v/>
      </c>
      <c r="O2235" s="3">
        <f>IF(_xlfn.DAYS(K2235,J2235)&lt;0, "Aguardando OC", _xlfn.DAYS(K2235,J2235))</f>
        <v>10</v>
      </c>
      <c r="P2235" s="14">
        <v>393027</v>
      </c>
      <c r="Q2235" s="169">
        <v>1129631</v>
      </c>
      <c r="R2235" s="14">
        <v>164821</v>
      </c>
      <c r="S2235" s="2">
        <v>119</v>
      </c>
      <c r="T2235" s="135" t="s">
        <v>557</v>
      </c>
      <c r="U2235" s="21">
        <v>649.61</v>
      </c>
      <c r="V2235" s="2">
        <v>12397</v>
      </c>
      <c r="W2235" s="43" t="str">
        <f>IFERROR(VLOOKUP(V2235, Fornecedores!A:C, 3, FALSE), "")</f>
        <v xml:space="preserve">UNIMIL INDÚSTRIA </v>
      </c>
      <c r="X2235" s="43" t="str">
        <f>IFERROR(VLOOKUP(V2235, Fornecedores!A:E, 5, FALSE), "")</f>
        <v>Piracicaba</v>
      </c>
      <c r="Y2235" s="43" t="str">
        <f>IFERROR(VLOOKUP(V2235, Fornecedores!A:F, 6, FALSE), "")</f>
        <v>SP</v>
      </c>
      <c r="Z2235" s="14" t="str">
        <f>IF(H2235=0, "Pedido entregue!", "Pendente")</f>
        <v>Pedido entregue!</v>
      </c>
      <c r="AA2235" s="74"/>
      <c r="AB2235" s="58" t="str">
        <f>IF(Z2235="Pedido Entregue!", IF(AA2235=1, "Retirado do Almoxarifado", IF(AA2235=2, "Material devolvido", "Aguardando retirada")), IF(Z2235="Pendente", "Entrega pendente", ""))</f>
        <v>Aguardando retirada</v>
      </c>
      <c r="AC2235" s="18">
        <v>1</v>
      </c>
      <c r="AD2235" s="18">
        <f>AC2235/SUMIF($P:$P,P2235,$AC:$AC)</f>
        <v>1</v>
      </c>
      <c r="AE2235" s="18">
        <f>IF(R2235=0,0,AC2235/SUMIF($R:$R,R2235,$AC:$AC))</f>
        <v>0.04</v>
      </c>
      <c r="AF2235" s="18">
        <f>IF(R2235=0,1,0)</f>
        <v>0</v>
      </c>
      <c r="AG2235" s="18">
        <f>IF(R2235=0,#REF!-J2235,0)</f>
        <v>0</v>
      </c>
      <c r="AH2235" t="str">
        <f>TEXT(J2235,"MMMM")</f>
        <v>fevereiro</v>
      </c>
    </row>
    <row r="2236" spans="1:34" ht="12.75" hidden="1" customHeight="1" x14ac:dyDescent="0.25">
      <c r="A2236" s="90" t="str">
        <f>IF(C2236="Oficina Diversos","Oficina Geral",
IF(ISNUMBER(FIND("Estoque - Colhedoras",C2236)),"Colhedoras",IF(ISNUMBER(FIND("Caldeiraria",C2236)),"Caldeiraria",IF(ISNUMBER(FIND("Borracharia",C2236)),"Borracharia",IF(ISNUMBER(FIND("Lubrificação",C2236)),"Lubrificação",
IF(ISNUMBER(FIND("Estoque - Carregadeiras",C2236)),"Carregadeiras",IF(ISNUMBER(FIND("Estoque - Veic. Leves",C2236)),"Veic. Leves",
IF(ISNUMBER(FIND("Estoque - Caminhões",C2236)),"Caminhões",IF(ISNUMBER(FIND("Estoque - Transbordos",C2236)),"Transbordos",
IF(ISNUMBER(FIND("Estoque - Tratores",C2236)),"Tratores",
IF(ISNUMBER(FIND("Estoque - Máquinas pesadas",C2236)),"Máquinas pesadas",
IF(ISNUMBER(FIND("Estoque - Reboques",C2236)),"Reboques",
IF(C2236="Estoque","Estoque",
IF(AND(ISNUMBER(C2236),C2236&gt;1000,C2236&lt;2000),"Caminhões",
IF(AND(ISNUMBER(C2236),C2236&gt;2000,C2236&lt;3000),"Tratores",
IF(AND(ISNUMBER(C2236),C2236&gt;3000,C2236&lt;4000),"Carregadeiras",
IF(AND(ISNUMBER(C2236),C2236&gt;4000,C2236&lt;5000),"Máquinas pesadas",
IF(AND(ISNUMBER(C2236),C2236&gt;5000,C2236&lt;6000),"Colhedoras",
IF(AND(ISNUMBER(C2236),C2236&gt;7000,C2236&lt;8000),"Irrigação",
IF(AND(ISNUMBER(C2236),C2236&gt;8000,C2236&lt;9000),"Reboques",IF(AND(ISNUMBER(C2236),C2236&gt;0,C2236&lt;1000),"Veic. Leves","")))))))))))))))))))))</f>
        <v>Colhedoras</v>
      </c>
      <c r="B2236" s="72"/>
      <c r="C2236" s="2">
        <v>5002</v>
      </c>
      <c r="D2236" s="2">
        <v>89309</v>
      </c>
      <c r="E2236" s="10" t="s">
        <v>504</v>
      </c>
      <c r="F2236" s="14" t="str">
        <f>IF(ISBLANK(K2236), "Apenas Solicitação", "Tem OC")</f>
        <v>Tem OC</v>
      </c>
      <c r="G2236" s="2">
        <v>2</v>
      </c>
      <c r="H2236" s="37">
        <f>G2236-I2236</f>
        <v>0</v>
      </c>
      <c r="I2236" s="38">
        <v>2</v>
      </c>
      <c r="J2236" s="4">
        <v>45706</v>
      </c>
      <c r="K2236" s="180">
        <v>45716</v>
      </c>
      <c r="L2236" s="241"/>
      <c r="M2236" s="44"/>
      <c r="N2236" s="44" t="str">
        <f>IFERROR(K2236 + VALUE(LEFT(L2236, FIND(" ", L2236) - 1)), "")</f>
        <v/>
      </c>
      <c r="O2236" s="3">
        <f>IF(_xlfn.DAYS(K2236,J2236)&lt;0, "Aguardando OC", _xlfn.DAYS(K2236,J2236))</f>
        <v>10</v>
      </c>
      <c r="P2236" s="14">
        <v>393167</v>
      </c>
      <c r="Q2236" s="169">
        <v>1129753</v>
      </c>
      <c r="R2236" s="14">
        <v>164821</v>
      </c>
      <c r="S2236" s="2">
        <v>119</v>
      </c>
      <c r="T2236" s="135" t="s">
        <v>557</v>
      </c>
      <c r="U2236" s="21">
        <v>649.61</v>
      </c>
      <c r="V2236" s="2">
        <v>12397</v>
      </c>
      <c r="W2236" s="43" t="str">
        <f>IFERROR(VLOOKUP(V2236, Fornecedores!A:C, 3, FALSE), "")</f>
        <v xml:space="preserve">UNIMIL INDÚSTRIA </v>
      </c>
      <c r="X2236" s="43" t="str">
        <f>IFERROR(VLOOKUP(V2236, Fornecedores!A:E, 5, FALSE), "")</f>
        <v>Piracicaba</v>
      </c>
      <c r="Y2236" s="43" t="str">
        <f>IFERROR(VLOOKUP(V2236, Fornecedores!A:F, 6, FALSE), "")</f>
        <v>SP</v>
      </c>
      <c r="Z2236" s="14" t="str">
        <f>IF(H2236=0, "Pedido entregue!", "Pendente")</f>
        <v>Pedido entregue!</v>
      </c>
      <c r="AA2236" s="74"/>
      <c r="AB2236" s="58" t="str">
        <f>IF(Z2236="Pedido Entregue!", IF(AA2236=1, "Retirado do Almoxarifado", IF(AA2236=2, "Material devolvido", "Aguardando retirada")), IF(Z2236="Pendente", "Entrega pendente", ""))</f>
        <v>Aguardando retirada</v>
      </c>
      <c r="AC2236" s="18">
        <v>1</v>
      </c>
      <c r="AD2236" s="18">
        <f>AC2236/SUMIF($P:$P,P2236,$AC:$AC)</f>
        <v>1</v>
      </c>
      <c r="AE2236" s="18">
        <f>IF(R2236=0,0,AC2236/SUMIF($R:$R,R2236,$AC:$AC))</f>
        <v>0.04</v>
      </c>
      <c r="AF2236" s="18">
        <f>IF(R2236=0,1,0)</f>
        <v>0</v>
      </c>
      <c r="AG2236" s="18">
        <f>IF(R2236=0,#REF!-J2236,0)</f>
        <v>0</v>
      </c>
      <c r="AH2236" t="str">
        <f>TEXT(J2236,"MMMM")</f>
        <v>fevereiro</v>
      </c>
    </row>
    <row r="2237" spans="1:34" ht="12.75" hidden="1" customHeight="1" x14ac:dyDescent="0.25">
      <c r="A2237" s="90" t="str">
        <f>IF(C2237="Oficina Diversos","Oficina Geral",
IF(ISNUMBER(FIND("Estoque - Colhedoras",C2237)),"Colhedoras",IF(ISNUMBER(FIND("Caldeiraria",C2237)),"Caldeiraria",IF(ISNUMBER(FIND("Borracharia",C2237)),"Borracharia",IF(ISNUMBER(FIND("Lubrificação",C2237)),"Lubrificação",
IF(ISNUMBER(FIND("Estoque - Carregadeiras",C2237)),"Carregadeiras",IF(ISNUMBER(FIND("Estoque - Veic. Leves",C2237)),"Veic. Leves",
IF(ISNUMBER(FIND("Estoque - Caminhões",C2237)),"Caminhões",IF(ISNUMBER(FIND("Estoque - Transbordos",C2237)),"Transbordos",
IF(ISNUMBER(FIND("Estoque - Tratores",C2237)),"Tratores",
IF(ISNUMBER(FIND("Estoque - Máquinas pesadas",C2237)),"Máquinas pesadas",
IF(ISNUMBER(FIND("Estoque - Reboques",C2237)),"Reboques",
IF(C2237="Estoque","Estoque",
IF(AND(ISNUMBER(C2237),C2237&gt;1000,C2237&lt;2000),"Caminhões",
IF(AND(ISNUMBER(C2237),C2237&gt;2000,C2237&lt;3000),"Tratores",
IF(AND(ISNUMBER(C2237),C2237&gt;3000,C2237&lt;4000),"Carregadeiras",
IF(AND(ISNUMBER(C2237),C2237&gt;4000,C2237&lt;5000),"Máquinas pesadas",
IF(AND(ISNUMBER(C2237),C2237&gt;5000,C2237&lt;6000),"Colhedoras",
IF(AND(ISNUMBER(C2237),C2237&gt;7000,C2237&lt;8000),"Irrigação",
IF(AND(ISNUMBER(C2237),C2237&gt;8000,C2237&lt;9000),"Reboques",IF(AND(ISNUMBER(C2237),C2237&gt;0,C2237&lt;1000),"Veic. Leves","")))))))))))))))))))))</f>
        <v>Colhedoras</v>
      </c>
      <c r="B2237" s="72"/>
      <c r="C2237" s="2">
        <v>5003</v>
      </c>
      <c r="D2237" s="2">
        <v>89314</v>
      </c>
      <c r="E2237" s="10" t="s">
        <v>537</v>
      </c>
      <c r="F2237" s="14" t="str">
        <f>IF(ISBLANK(K2237), "Apenas Solicitação", "Tem OC")</f>
        <v>Tem OC</v>
      </c>
      <c r="G2237" s="2">
        <v>2</v>
      </c>
      <c r="H2237" s="37">
        <f>G2237-I2237</f>
        <v>0</v>
      </c>
      <c r="I2237" s="38">
        <v>2</v>
      </c>
      <c r="J2237" s="4">
        <v>45707</v>
      </c>
      <c r="K2237" s="180">
        <v>45726</v>
      </c>
      <c r="L2237" s="241"/>
      <c r="M2237" s="44"/>
      <c r="N2237" s="44" t="str">
        <f>IFERROR(K2237 + VALUE(LEFT(L2237, FIND(" ", L2237) - 1)), "")</f>
        <v/>
      </c>
      <c r="O2237" s="3">
        <f>IF(_xlfn.DAYS(K2237,J2237)&lt;0, "Aguardando OC", _xlfn.DAYS(K2237,J2237))</f>
        <v>19</v>
      </c>
      <c r="P2237" s="14">
        <v>393428</v>
      </c>
      <c r="Q2237" s="169">
        <v>1130169</v>
      </c>
      <c r="R2237" s="14">
        <v>165029</v>
      </c>
      <c r="S2237" s="42">
        <v>119</v>
      </c>
      <c r="T2237" s="150" t="s">
        <v>557</v>
      </c>
      <c r="U2237" s="21">
        <v>200</v>
      </c>
      <c r="V2237" s="2">
        <v>13891</v>
      </c>
      <c r="W2237" s="43" t="str">
        <f>IFERROR(VLOOKUP(V2237, Fornecedores!A:C, 3, FALSE), "")</f>
        <v xml:space="preserve">TORCANE PEÇAS </v>
      </c>
      <c r="X2237" s="43" t="str">
        <f>IFERROR(VLOOKUP(V2237, Fornecedores!A:E, 5, FALSE), "")</f>
        <v>Piracicaba</v>
      </c>
      <c r="Y2237" s="43" t="str">
        <f>IFERROR(VLOOKUP(V2237, Fornecedores!A:F, 6, FALSE), "")</f>
        <v>SP</v>
      </c>
      <c r="Z2237" s="14" t="str">
        <f>IF(H2237=0, "Pedido entregue!", "Pendente")</f>
        <v>Pedido entregue!</v>
      </c>
      <c r="AA2237" s="74"/>
      <c r="AB2237" s="58" t="str">
        <f>IF(Z2237="Pedido Entregue!", IF(AA2237=1, "Retirado do Almoxarifado", IF(AA2237=2, "Material devolvido", "Aguardando retirada")), IF(Z2237="Pendente", "Entrega pendente", ""))</f>
        <v>Aguardando retirada</v>
      </c>
      <c r="AC2237" s="18">
        <v>1</v>
      </c>
      <c r="AD2237" s="18">
        <f>AC2237/SUMIF($P:$P,P2237,$AC:$AC)</f>
        <v>1</v>
      </c>
      <c r="AE2237" s="18">
        <f>IF(R2237=0,0,AC2237/SUMIF($R:$R,R2237,$AC:$AC))</f>
        <v>0.14285714285714285</v>
      </c>
      <c r="AF2237" s="18">
        <f>IF(R2237=0,1,0)</f>
        <v>0</v>
      </c>
      <c r="AG2237" s="18">
        <f>IF(R2237=0,#REF!-J2237,0)</f>
        <v>0</v>
      </c>
      <c r="AH2237" t="str">
        <f>TEXT(J2237,"MMMM")</f>
        <v>fevereiro</v>
      </c>
    </row>
    <row r="2238" spans="1:34" ht="12.75" hidden="1" customHeight="1" x14ac:dyDescent="0.25">
      <c r="A2238" s="90" t="str">
        <f>IF(C2238="Oficina Diversos","Oficina Geral",
IF(ISNUMBER(FIND("Estoque - Colhedoras",C2238)),"Colhedoras",IF(ISNUMBER(FIND("Caldeiraria",C2238)),"Caldeiraria",IF(ISNUMBER(FIND("Borracharia",C2238)),"Borracharia",IF(ISNUMBER(FIND("Lubrificação",C2238)),"Lubrificação",
IF(ISNUMBER(FIND("Estoque - Carregadeiras",C2238)),"Carregadeiras",IF(ISNUMBER(FIND("Estoque - Veic. Leves",C2238)),"Veic. Leves",
IF(ISNUMBER(FIND("Estoque - Caminhões",C2238)),"Caminhões",IF(ISNUMBER(FIND("Estoque - Transbordos",C2238)),"Transbordos",
IF(ISNUMBER(FIND("Estoque - Tratores",C2238)),"Tratores",
IF(ISNUMBER(FIND("Estoque - Máquinas pesadas",C2238)),"Máquinas pesadas",
IF(ISNUMBER(FIND("Estoque - Reboques",C2238)),"Reboques",
IF(C2238="Estoque","Estoque",
IF(AND(ISNUMBER(C2238),C2238&gt;1000,C2238&lt;2000),"Caminhões",
IF(AND(ISNUMBER(C2238),C2238&gt;2000,C2238&lt;3000),"Tratores",
IF(AND(ISNUMBER(C2238),C2238&gt;3000,C2238&lt;4000),"Carregadeiras",
IF(AND(ISNUMBER(C2238),C2238&gt;4000,C2238&lt;5000),"Máquinas pesadas",
IF(AND(ISNUMBER(C2238),C2238&gt;5000,C2238&lt;6000),"Colhedoras",
IF(AND(ISNUMBER(C2238),C2238&gt;7000,C2238&lt;8000),"Irrigação",
IF(AND(ISNUMBER(C2238),C2238&gt;8000,C2238&lt;9000),"Reboques",IF(AND(ISNUMBER(C2238),C2238&gt;0,C2238&lt;1000),"Veic. Leves","")))))))))))))))))))))</f>
        <v>Colhedoras</v>
      </c>
      <c r="B2238" s="72"/>
      <c r="C2238" s="2">
        <v>5003</v>
      </c>
      <c r="D2238" s="2">
        <v>89315</v>
      </c>
      <c r="E2238" s="10" t="s">
        <v>538</v>
      </c>
      <c r="F2238" s="14" t="str">
        <f>IF(ISBLANK(K2238), "Apenas Solicitação", "Tem OC")</f>
        <v>Tem OC</v>
      </c>
      <c r="G2238" s="2">
        <v>2</v>
      </c>
      <c r="H2238" s="37">
        <f>G2238-I2238</f>
        <v>0</v>
      </c>
      <c r="I2238" s="38">
        <v>2</v>
      </c>
      <c r="J2238" s="4">
        <v>45707</v>
      </c>
      <c r="K2238" s="180">
        <v>45726</v>
      </c>
      <c r="L2238" s="241"/>
      <c r="M2238" s="44"/>
      <c r="N2238" s="44" t="str">
        <f>IFERROR(K2238 + VALUE(LEFT(L2238, FIND(" ", L2238) - 1)), "")</f>
        <v/>
      </c>
      <c r="O2238" s="3">
        <f>IF(_xlfn.DAYS(K2238,J2238)&lt;0, "Aguardando OC", _xlfn.DAYS(K2238,J2238))</f>
        <v>19</v>
      </c>
      <c r="P2238" s="14">
        <v>393429</v>
      </c>
      <c r="Q2238" s="169">
        <v>1130169</v>
      </c>
      <c r="R2238" s="14">
        <v>165029</v>
      </c>
      <c r="S2238" s="42">
        <v>119</v>
      </c>
      <c r="T2238" s="150" t="s">
        <v>557</v>
      </c>
      <c r="U2238" s="21">
        <v>200</v>
      </c>
      <c r="V2238" s="2">
        <v>13891</v>
      </c>
      <c r="W2238" s="43" t="str">
        <f>IFERROR(VLOOKUP(V2238, Fornecedores!A:C, 3, FALSE), "")</f>
        <v xml:space="preserve">TORCANE PEÇAS </v>
      </c>
      <c r="X2238" s="43" t="str">
        <f>IFERROR(VLOOKUP(V2238, Fornecedores!A:E, 5, FALSE), "")</f>
        <v>Piracicaba</v>
      </c>
      <c r="Y2238" s="43" t="str">
        <f>IFERROR(VLOOKUP(V2238, Fornecedores!A:F, 6, FALSE), "")</f>
        <v>SP</v>
      </c>
      <c r="Z2238" s="14" t="str">
        <f>IF(H2238=0, "Pedido entregue!", "Pendente")</f>
        <v>Pedido entregue!</v>
      </c>
      <c r="AA2238" s="74"/>
      <c r="AB2238" s="58" t="str">
        <f>IF(Z2238="Pedido Entregue!", IF(AA2238=1, "Retirado do Almoxarifado", IF(AA2238=2, "Material devolvido", "Aguardando retirada")), IF(Z2238="Pendente", "Entrega pendente", ""))</f>
        <v>Aguardando retirada</v>
      </c>
      <c r="AC2238" s="18">
        <v>1</v>
      </c>
      <c r="AD2238" s="18">
        <f>AC2238/SUMIF($P:$P,P2238,$AC:$AC)</f>
        <v>1</v>
      </c>
      <c r="AE2238" s="18">
        <f>IF(R2238=0,0,AC2238/SUMIF($R:$R,R2238,$AC:$AC))</f>
        <v>0.14285714285714285</v>
      </c>
      <c r="AF2238" s="18">
        <f>IF(R2238=0,1,0)</f>
        <v>0</v>
      </c>
      <c r="AG2238" s="18">
        <f>IF(R2238=0,#REF!-J2238,0)</f>
        <v>0</v>
      </c>
      <c r="AH2238" t="str">
        <f>TEXT(J2238,"MMMM")</f>
        <v>fevereiro</v>
      </c>
    </row>
    <row r="2239" spans="1:34" ht="12.75" hidden="1" customHeight="1" x14ac:dyDescent="0.25">
      <c r="A2239" s="90" t="str">
        <f>IF(C2239="Oficina Diversos","Oficina Geral",
IF(ISNUMBER(FIND("Estoque - Colhedoras",C2239)),"Colhedoras",IF(ISNUMBER(FIND("Caldeiraria",C2239)),"Caldeiraria",IF(ISNUMBER(FIND("Borracharia",C2239)),"Borracharia",IF(ISNUMBER(FIND("Lubrificação",C2239)),"Lubrificação",
IF(ISNUMBER(FIND("Estoque - Carregadeiras",C2239)),"Carregadeiras",IF(ISNUMBER(FIND("Estoque - Veic. Leves",C2239)),"Veic. Leves",
IF(ISNUMBER(FIND("Estoque - Caminhões",C2239)),"Caminhões",IF(ISNUMBER(FIND("Estoque - Transbordos",C2239)),"Transbordos",
IF(ISNUMBER(FIND("Estoque - Tratores",C2239)),"Tratores",
IF(ISNUMBER(FIND("Estoque - Máquinas pesadas",C2239)),"Máquinas pesadas",
IF(ISNUMBER(FIND("Estoque - Reboques",C2239)),"Reboques",
IF(C2239="Estoque","Estoque",
IF(AND(ISNUMBER(C2239),C2239&gt;1000,C2239&lt;2000),"Caminhões",
IF(AND(ISNUMBER(C2239),C2239&gt;2000,C2239&lt;3000),"Tratores",
IF(AND(ISNUMBER(C2239),C2239&gt;3000,C2239&lt;4000),"Carregadeiras",
IF(AND(ISNUMBER(C2239),C2239&gt;4000,C2239&lt;5000),"Máquinas pesadas",
IF(AND(ISNUMBER(C2239),C2239&gt;5000,C2239&lt;6000),"Colhedoras",
IF(AND(ISNUMBER(C2239),C2239&gt;7000,C2239&lt;8000),"Irrigação",
IF(AND(ISNUMBER(C2239),C2239&gt;8000,C2239&lt;9000),"Reboques",IF(AND(ISNUMBER(C2239),C2239&gt;0,C2239&lt;1000),"Veic. Leves","")))))))))))))))))))))</f>
        <v>Colhedoras</v>
      </c>
      <c r="C2239" s="113">
        <v>5004</v>
      </c>
      <c r="D2239" s="113">
        <v>89315</v>
      </c>
      <c r="E2239" s="105" t="s">
        <v>538</v>
      </c>
      <c r="F2239" s="101" t="str">
        <f>IF(ISBLANK(K2239), "Apenas Solicitação", "Tem OC")</f>
        <v>Tem OC</v>
      </c>
      <c r="G2239" s="2">
        <v>4</v>
      </c>
      <c r="H2239" s="102">
        <f>G2239-I2239</f>
        <v>0</v>
      </c>
      <c r="I2239" s="103">
        <v>4</v>
      </c>
      <c r="J2239" s="4">
        <v>45819</v>
      </c>
      <c r="K2239" s="180">
        <v>45824</v>
      </c>
      <c r="M2239" s="104" t="str">
        <f ca="1">IF(OR(N2239="", N2239=0), "", IF(N2239&gt;TODAY(), "No prazo", "Atrasado"))</f>
        <v/>
      </c>
      <c r="N2239" s="104" t="str">
        <f>IFERROR(K2239 + VALUE(LEFT(L2239, FIND(" ", L2239) - 1)), "")</f>
        <v/>
      </c>
      <c r="O2239" s="105">
        <f>IF(_xlfn.DAYS(K2239,J2239)&lt;0, "Aguardando OC", _xlfn.DAYS(K2239,J2239))</f>
        <v>5</v>
      </c>
      <c r="P2239" s="14">
        <v>406891</v>
      </c>
      <c r="Q2239" s="12"/>
      <c r="R2239" s="14">
        <v>169123</v>
      </c>
      <c r="S2239" s="2">
        <v>221</v>
      </c>
      <c r="T2239" s="135" t="s">
        <v>1029</v>
      </c>
      <c r="U2239" s="21">
        <v>100</v>
      </c>
      <c r="V2239" s="2">
        <v>13891</v>
      </c>
      <c r="W2239" s="105" t="str">
        <f>IFERROR(VLOOKUP(V2239, Fornecedores!A:C, 3, FALSE), "")</f>
        <v xml:space="preserve">TORCANE PEÇAS </v>
      </c>
      <c r="X2239" s="105" t="str">
        <f>IFERROR(VLOOKUP(V2239, Fornecedores!A:E, 5, FALSE), "")</f>
        <v>Piracicaba</v>
      </c>
      <c r="Y2239" s="105" t="str">
        <f>IFERROR(VLOOKUP(V2239, Fornecedores!A:F, 6, FALSE), "")</f>
        <v>SP</v>
      </c>
      <c r="Z2239" s="101" t="str">
        <f>IF(H2239=0, "Pedido entregue!", "Pendente")</f>
        <v>Pedido entregue!</v>
      </c>
      <c r="AB2239" s="132" t="str">
        <f>IF(Z2239="Pedido Entregue!", IF(AA2239=1, "Retirado do Almoxarifado", IF(AA2239=2, "Material devolvido", "Aguardando retirada")), IF(Z2239="Pendente", "Entrega pendente", ""))</f>
        <v>Aguardando retirada</v>
      </c>
      <c r="AC2239" s="18">
        <v>1</v>
      </c>
      <c r="AD2239" s="18">
        <f>AC2239/SUMIF($P:$P,P2239,$AC:$AC)</f>
        <v>1</v>
      </c>
      <c r="AE2239" s="18">
        <f>IF(R2239=0,0,AC2239/SUMIF($R:$R,R2239,$AC:$AC))</f>
        <v>1</v>
      </c>
      <c r="AF2239" s="18">
        <f>IF(R2239=0,1,0)</f>
        <v>0</v>
      </c>
      <c r="AH2239" t="str">
        <f>TEXT(J2239,"MMMM")</f>
        <v>junho</v>
      </c>
    </row>
    <row r="2240" spans="1:34" ht="12.75" hidden="1" customHeight="1" x14ac:dyDescent="0.25">
      <c r="A2240" s="90" t="str">
        <f>IF(C2240="Oficina Diversos","Oficina Geral",
IF(ISNUMBER(FIND("Estoque - Colhedoras",C2240)),"Colhedoras",IF(ISNUMBER(FIND("Caldeiraria",C2240)),"Caldeiraria",IF(ISNUMBER(FIND("Borracharia",C2240)),"Borracharia",IF(ISNUMBER(FIND("Lubrificação",C2240)),"Lubrificação",
IF(ISNUMBER(FIND("Estoque - Carregadeiras",C2240)),"Carregadeiras",IF(ISNUMBER(FIND("Estoque - Veic. Leves",C2240)),"Veic. Leves",
IF(ISNUMBER(FIND("Estoque - Caminhões",C2240)),"Caminhões",IF(ISNUMBER(FIND("Estoque - Transbordos",C2240)),"Transbordos",
IF(ISNUMBER(FIND("Estoque - Tratores",C2240)),"Tratores",
IF(ISNUMBER(FIND("Estoque - Máquinas pesadas",C2240)),"Máquinas pesadas",
IF(ISNUMBER(FIND("Estoque - Reboques",C2240)),"Reboques",
IF(C2240="Estoque","Estoque",
IF(AND(ISNUMBER(C2240),C2240&gt;1000,C2240&lt;2000),"Caminhões",
IF(AND(ISNUMBER(C2240),C2240&gt;2000,C2240&lt;3000),"Tratores",
IF(AND(ISNUMBER(C2240),C2240&gt;3000,C2240&lt;4000),"Carregadeiras",
IF(AND(ISNUMBER(C2240),C2240&gt;4000,C2240&lt;5000),"Máquinas pesadas",
IF(AND(ISNUMBER(C2240),C2240&gt;5000,C2240&lt;6000),"Colhedoras",
IF(AND(ISNUMBER(C2240),C2240&gt;7000,C2240&lt;8000),"Irrigação",
IF(AND(ISNUMBER(C2240),C2240&gt;8000,C2240&lt;9000),"Reboques",IF(AND(ISNUMBER(C2240),C2240&gt;0,C2240&lt;1000),"Veic. Leves","")))))))))))))))))))))</f>
        <v>Máquinas pesadas</v>
      </c>
      <c r="B2240" s="72"/>
      <c r="C2240" s="2">
        <v>4022</v>
      </c>
      <c r="D2240" s="2">
        <v>89362</v>
      </c>
      <c r="E2240" s="3" t="s">
        <v>899</v>
      </c>
      <c r="F2240" s="14" t="str">
        <f>IF(ISBLANK(K2240), "Apenas Solicitação", "Tem OC")</f>
        <v>Tem OC</v>
      </c>
      <c r="G2240" s="2">
        <v>1</v>
      </c>
      <c r="H2240" s="37">
        <f>G2240-I2240</f>
        <v>0</v>
      </c>
      <c r="I2240" s="38">
        <v>1</v>
      </c>
      <c r="J2240" s="4">
        <v>45707</v>
      </c>
      <c r="K2240" s="180">
        <v>45714</v>
      </c>
      <c r="L2240" s="241"/>
      <c r="M2240" s="44" t="str">
        <f ca="1">IF(OR(N2240="", N2240=0), "", IF(N2240&gt;TODAY(), "No prazo", "Atrasado"))</f>
        <v/>
      </c>
      <c r="N2240" s="44" t="str">
        <f>IFERROR(K2240 + VALUE(LEFT(L2240, FIND(" ", L2240) - 1)), "")</f>
        <v/>
      </c>
      <c r="O2240" s="3">
        <f>IF(_xlfn.DAYS(K2240,J2240)&lt;0, "Aguardando OC", _xlfn.DAYS(K2240,J2240))</f>
        <v>7</v>
      </c>
      <c r="P2240" s="14">
        <v>393299</v>
      </c>
      <c r="Q2240" s="169">
        <v>1130070</v>
      </c>
      <c r="R2240" s="14">
        <v>164711</v>
      </c>
      <c r="S2240" s="2">
        <v>721</v>
      </c>
      <c r="T2240" s="135" t="s">
        <v>417</v>
      </c>
      <c r="U2240" s="21">
        <v>948.5</v>
      </c>
      <c r="V2240" s="2">
        <v>3238</v>
      </c>
      <c r="W2240" s="43" t="str">
        <f>IFERROR(VLOOKUP(V2240, Fornecedores!A:C, 3, FALSE), "")</f>
        <v xml:space="preserve">VENEZA              </v>
      </c>
      <c r="X2240" s="43" t="str">
        <f>IFERROR(VLOOKUP(V2240, Fornecedores!A:E, 5, FALSE), "")</f>
        <v>Bayeux</v>
      </c>
      <c r="Y2240" s="43" t="str">
        <f>IFERROR(VLOOKUP(V2240, Fornecedores!A:F, 6, FALSE), "")</f>
        <v>PB</v>
      </c>
      <c r="Z2240" s="14" t="str">
        <f>IF(H2240=0, "Pedido entregue!", "Pendente")</f>
        <v>Pedido entregue!</v>
      </c>
      <c r="AA2240" s="74"/>
      <c r="AB2240" s="58" t="str">
        <f>IF(Z2240="Pedido Entregue!", IF(AA2240=1, "Retirado do Almoxarifado", IF(AA2240=2, "Material devolvido", "Aguardando retirada")), IF(Z2240="Pendente", "Entrega pendente", ""))</f>
        <v>Aguardando retirada</v>
      </c>
      <c r="AC2240" s="18">
        <v>1</v>
      </c>
      <c r="AD2240" s="18">
        <f>AC2240/SUMIF($P:$P,P2240,$AC:$AC)</f>
        <v>1</v>
      </c>
      <c r="AE2240" s="18">
        <f>IF(R2240=0,0,AC2240/SUMIF($R:$R,R2240,$AC:$AC))</f>
        <v>1</v>
      </c>
      <c r="AF2240" s="18">
        <f>IF(R2240=0,1,0)</f>
        <v>0</v>
      </c>
      <c r="AG2240" s="18">
        <f>IF(R2240=0,#REF!-J2240,0)</f>
        <v>0</v>
      </c>
      <c r="AH2240" t="str">
        <f>TEXT(J2240,"MMMM")</f>
        <v>fevereiro</v>
      </c>
    </row>
    <row r="2241" spans="1:34" ht="12.75" hidden="1" customHeight="1" x14ac:dyDescent="0.25">
      <c r="A2241" s="90" t="str">
        <f>IF(C2241="Oficina Diversos","Oficina Geral",
IF(ISNUMBER(FIND("Estoque - Colhedoras",C2241)),"Colhedoras",IF(ISNUMBER(FIND("Caldeiraria",C2241)),"Caldeiraria",IF(ISNUMBER(FIND("Borracharia",C2241)),"Borracharia",IF(ISNUMBER(FIND("Lubrificação",C2241)),"Lubrificação",
IF(ISNUMBER(FIND("Estoque - Carregadeiras",C2241)),"Carregadeiras",IF(ISNUMBER(FIND("Estoque - Veic. Leves",C2241)),"Veic. Leves",
IF(ISNUMBER(FIND("Estoque - Caminhões",C2241)),"Caminhões",IF(ISNUMBER(FIND("Estoque - Transbordos",C2241)),"Transbordos",
IF(ISNUMBER(FIND("Estoque - Tratores",C2241)),"Tratores",
IF(ISNUMBER(FIND("Estoque - Máquinas pesadas",C2241)),"Máquinas pesadas",
IF(ISNUMBER(FIND("Estoque - Reboques",C2241)),"Reboques",
IF(C2241="Estoque","Estoque",
IF(AND(ISNUMBER(C2241),C2241&gt;1000,C2241&lt;2000),"Caminhões",
IF(AND(ISNUMBER(C2241),C2241&gt;2000,C2241&lt;3000),"Tratores",
IF(AND(ISNUMBER(C2241),C2241&gt;3000,C2241&lt;4000),"Carregadeiras",
IF(AND(ISNUMBER(C2241),C2241&gt;4000,C2241&lt;5000),"Máquinas pesadas",
IF(AND(ISNUMBER(C2241),C2241&gt;5000,C2241&lt;6000),"Colhedoras",
IF(AND(ISNUMBER(C2241),C2241&gt;7000,C2241&lt;8000),"Irrigação",
IF(AND(ISNUMBER(C2241),C2241&gt;8000,C2241&lt;9000),"Reboques",IF(AND(ISNUMBER(C2241),C2241&gt;0,C2241&lt;1000),"Veic. Leves","")))))))))))))))))))))</f>
        <v>Colhedoras</v>
      </c>
      <c r="B2241" s="72"/>
      <c r="C2241" s="2">
        <v>5003</v>
      </c>
      <c r="D2241" s="2">
        <v>89368</v>
      </c>
      <c r="E2241" s="10" t="s">
        <v>539</v>
      </c>
      <c r="F2241" s="14" t="str">
        <f>IF(ISBLANK(K2241), "Apenas Solicitação", "Tem OC")</f>
        <v>Tem OC</v>
      </c>
      <c r="G2241" s="2">
        <v>1</v>
      </c>
      <c r="H2241" s="37">
        <f>G2241-I2241</f>
        <v>0</v>
      </c>
      <c r="I2241" s="38">
        <v>1</v>
      </c>
      <c r="J2241" s="4">
        <v>45707</v>
      </c>
      <c r="K2241" s="180">
        <v>45726</v>
      </c>
      <c r="L2241" s="241"/>
      <c r="M2241" s="44"/>
      <c r="N2241" s="44" t="str">
        <f>IFERROR(K2241 + VALUE(LEFT(L2241, FIND(" ", L2241) - 1)), "")</f>
        <v/>
      </c>
      <c r="O2241" s="3">
        <f>IF(_xlfn.DAYS(K2241,J2241)&lt;0, "Aguardando OC", _xlfn.DAYS(K2241,J2241))</f>
        <v>19</v>
      </c>
      <c r="P2241" s="14">
        <v>393323</v>
      </c>
      <c r="Q2241" s="169">
        <v>1130169</v>
      </c>
      <c r="R2241" s="14">
        <v>165030</v>
      </c>
      <c r="S2241" s="42">
        <v>119</v>
      </c>
      <c r="T2241" s="150" t="s">
        <v>557</v>
      </c>
      <c r="U2241" s="21">
        <v>28.64</v>
      </c>
      <c r="V2241" s="2">
        <v>12397</v>
      </c>
      <c r="W2241" s="43" t="str">
        <f>IFERROR(VLOOKUP(V2241, Fornecedores!A:C, 3, FALSE), "")</f>
        <v xml:space="preserve">UNIMIL INDÚSTRIA </v>
      </c>
      <c r="X2241" s="43" t="str">
        <f>IFERROR(VLOOKUP(V2241, Fornecedores!A:E, 5, FALSE), "")</f>
        <v>Piracicaba</v>
      </c>
      <c r="Y2241" s="43" t="str">
        <f>IFERROR(VLOOKUP(V2241, Fornecedores!A:F, 6, FALSE), "")</f>
        <v>SP</v>
      </c>
      <c r="Z2241" s="14" t="str">
        <f>IF(H2241=0, "Pedido entregue!", "Pendente")</f>
        <v>Pedido entregue!</v>
      </c>
      <c r="AA2241" s="74"/>
      <c r="AB2241" s="58" t="str">
        <f>IF(Z2241="Pedido Entregue!", IF(AA2241=1, "Retirado do Almoxarifado", IF(AA2241=2, "Material devolvido", "Aguardando retirada")), IF(Z2241="Pendente", "Entrega pendente", ""))</f>
        <v>Aguardando retirada</v>
      </c>
      <c r="AC2241" s="18">
        <v>1</v>
      </c>
      <c r="AD2241" s="18">
        <f>AC2241/SUMIF($P:$P,P2241,$AC:$AC)</f>
        <v>1</v>
      </c>
      <c r="AE2241" s="18">
        <f>IF(R2241=0,0,AC2241/SUMIF($R:$R,R2241,$AC:$AC))</f>
        <v>7.6923076923076927E-2</v>
      </c>
      <c r="AF2241" s="18">
        <f>IF(R2241=0,1,0)</f>
        <v>0</v>
      </c>
      <c r="AG2241" s="18">
        <f>IF(R2241=0,#REF!-J2241,0)</f>
        <v>0</v>
      </c>
      <c r="AH2241" t="str">
        <f>TEXT(J2241,"MMMM")</f>
        <v>fevereiro</v>
      </c>
    </row>
    <row r="2242" spans="1:34" ht="12.75" hidden="1" customHeight="1" x14ac:dyDescent="0.25">
      <c r="A2242" s="90" t="str">
        <f>IF(C2242="Oficina Diversos","Oficina Geral",
IF(ISNUMBER(FIND("Estoque - Colhedoras",C2242)),"Colhedoras",IF(ISNUMBER(FIND("Caldeiraria",C2242)),"Caldeiraria",IF(ISNUMBER(FIND("Borracharia",C2242)),"Borracharia",IF(ISNUMBER(FIND("Lubrificação",C2242)),"Lubrificação",
IF(ISNUMBER(FIND("Estoque - Carregadeiras",C2242)),"Carregadeiras",IF(ISNUMBER(FIND("Estoque - Veic. Leves",C2242)),"Veic. Leves",
IF(ISNUMBER(FIND("Estoque - Caminhões",C2242)),"Caminhões",IF(ISNUMBER(FIND("Estoque - Transbordos",C2242)),"Transbordos",
IF(ISNUMBER(FIND("Estoque - Tratores",C2242)),"Tratores",
IF(ISNUMBER(FIND("Estoque - Máquinas pesadas",C2242)),"Máquinas pesadas",
IF(ISNUMBER(FIND("Estoque - Reboques",C2242)),"Reboques",
IF(C2242="Estoque","Estoque",
IF(AND(ISNUMBER(C2242),C2242&gt;1000,C2242&lt;2000),"Caminhões",
IF(AND(ISNUMBER(C2242),C2242&gt;2000,C2242&lt;3000),"Tratores",
IF(AND(ISNUMBER(C2242),C2242&gt;3000,C2242&lt;4000),"Carregadeiras",
IF(AND(ISNUMBER(C2242),C2242&gt;4000,C2242&lt;5000),"Máquinas pesadas",
IF(AND(ISNUMBER(C2242),C2242&gt;5000,C2242&lt;6000),"Colhedoras",
IF(AND(ISNUMBER(C2242),C2242&gt;7000,C2242&lt;8000),"Irrigação",
IF(AND(ISNUMBER(C2242),C2242&gt;8000,C2242&lt;9000),"Reboques",IF(AND(ISNUMBER(C2242),C2242&gt;0,C2242&lt;1000),"Veic. Leves","")))))))))))))))))))))</f>
        <v>Colhedoras</v>
      </c>
      <c r="B2242" s="72"/>
      <c r="C2242" s="2">
        <v>5003</v>
      </c>
      <c r="D2242" s="2">
        <v>89369</v>
      </c>
      <c r="E2242" s="10" t="s">
        <v>540</v>
      </c>
      <c r="F2242" s="14" t="str">
        <f>IF(ISBLANK(K2242), "Apenas Solicitação", "Tem OC")</f>
        <v>Tem OC</v>
      </c>
      <c r="G2242" s="2">
        <v>20</v>
      </c>
      <c r="H2242" s="37">
        <f>G2242-I2242</f>
        <v>0</v>
      </c>
      <c r="I2242" s="38">
        <v>20</v>
      </c>
      <c r="J2242" s="4">
        <v>45707</v>
      </c>
      <c r="K2242" s="180">
        <v>45721</v>
      </c>
      <c r="L2242" s="241"/>
      <c r="M2242" s="44"/>
      <c r="N2242" s="44" t="str">
        <f>IFERROR(K2242 + VALUE(LEFT(L2242, FIND(" ", L2242) - 1)), "")</f>
        <v/>
      </c>
      <c r="O2242" s="3">
        <f>IF(_xlfn.DAYS(K2242,J2242)&lt;0, "Aguardando OC", _xlfn.DAYS(K2242,J2242))</f>
        <v>14</v>
      </c>
      <c r="P2242" s="14">
        <v>393324</v>
      </c>
      <c r="Q2242" s="169">
        <v>1130169</v>
      </c>
      <c r="R2242" s="14">
        <v>164896</v>
      </c>
      <c r="S2242" s="42">
        <v>119</v>
      </c>
      <c r="T2242" s="150" t="s">
        <v>557</v>
      </c>
      <c r="U2242" s="21">
        <v>351.7</v>
      </c>
      <c r="V2242" s="2">
        <v>12397</v>
      </c>
      <c r="W2242" s="43" t="str">
        <f>IFERROR(VLOOKUP(V2242, Fornecedores!A:C, 3, FALSE), "")</f>
        <v xml:space="preserve">UNIMIL INDÚSTRIA </v>
      </c>
      <c r="X2242" s="43" t="str">
        <f>IFERROR(VLOOKUP(V2242, Fornecedores!A:E, 5, FALSE), "")</f>
        <v>Piracicaba</v>
      </c>
      <c r="Y2242" s="43" t="str">
        <f>IFERROR(VLOOKUP(V2242, Fornecedores!A:F, 6, FALSE), "")</f>
        <v>SP</v>
      </c>
      <c r="Z2242" s="14" t="str">
        <f>IF(H2242=0, "Pedido entregue!", "Pendente")</f>
        <v>Pedido entregue!</v>
      </c>
      <c r="AA2242" s="74"/>
      <c r="AB2242" s="58" t="str">
        <f>IF(Z2242="Pedido Entregue!", IF(AA2242=1, "Retirado do Almoxarifado", IF(AA2242=2, "Material devolvido", "Aguardando retirada")), IF(Z2242="Pendente", "Entrega pendente", ""))</f>
        <v>Aguardando retirada</v>
      </c>
      <c r="AC2242" s="18">
        <v>1</v>
      </c>
      <c r="AD2242" s="18">
        <f>AC2242/SUMIF($P:$P,P2242,$AC:$AC)</f>
        <v>1</v>
      </c>
      <c r="AE2242" s="18">
        <f>IF(R2242=0,0,AC2242/SUMIF($R:$R,R2242,$AC:$AC))</f>
        <v>6.6666666666666666E-2</v>
      </c>
      <c r="AF2242" s="18">
        <f>IF(R2242=0,1,0)</f>
        <v>0</v>
      </c>
      <c r="AG2242" s="18">
        <f>IF(R2242=0,#REF!-J2242,0)</f>
        <v>0</v>
      </c>
      <c r="AH2242" t="str">
        <f>TEXT(J2242,"MMMM")</f>
        <v>fevereiro</v>
      </c>
    </row>
    <row r="2243" spans="1:34" ht="12.75" hidden="1" customHeight="1" x14ac:dyDescent="0.25">
      <c r="A2243" s="155" t="str">
        <f>IF(C2243="Oficina Diversos","Oficina Geral",
IF(ISNUMBER(FIND("Estoque - Colhedoras",C2243)),"Colhedoras",IF(ISNUMBER(FIND("Caldeiraria",C2243)),"Caldeiraria",IF(ISNUMBER(FIND("Borracharia",C2243)),"Borracharia",IF(ISNUMBER(FIND("Lubrificação",C2243)),"Lubrificação",
IF(ISNUMBER(FIND("Estoque - Carregadeiras",C2243)),"Carregadeiras",IF(ISNUMBER(FIND("Estoque - Veic. Leves",C2243)),"Veic. Leves",
IF(ISNUMBER(FIND("Estoque - Caminhões",C2243)),"Caminhões",IF(ISNUMBER(FIND("Estoque - Transbordos",C2243)),"Transbordos",
IF(ISNUMBER(FIND("Estoque - Tratores",C2243)),"Tratores",
IF(ISNUMBER(FIND("Estoque - Máquinas pesadas",C2243)),"Máquinas pesadas",
IF(ISNUMBER(FIND("Estoque - Reboques",C2243)),"Reboques",
IF(C2243="Estoque","Estoque",
IF(AND(ISNUMBER(C2243),C2243&gt;1000,C2243&lt;2000),"Caminhões",
IF(AND(ISNUMBER(C2243),C2243&gt;2000,C2243&lt;3000),"Tratores",
IF(AND(ISNUMBER(C2243),C2243&gt;3000,C2243&lt;4000),"Carregadeiras",
IF(AND(ISNUMBER(C2243),C2243&gt;4000,C2243&lt;5000),"Máquinas pesadas",
IF(AND(ISNUMBER(C2243),C2243&gt;5000,C2243&lt;6000),"Colhedoras",
IF(AND(ISNUMBER(C2243),C2243&gt;7000,C2243&lt;8000),"Irrigação",
IF(AND(ISNUMBER(C2243),C2243&gt;8000,C2243&lt;9000),"Reboques",IF(AND(ISNUMBER(C2243),C2243&gt;0,C2243&lt;1000),"Veic. Leves","")))))))))))))))))))))</f>
        <v>Colhedoras</v>
      </c>
      <c r="B2243" s="72"/>
      <c r="C2243" s="133">
        <v>5003</v>
      </c>
      <c r="D2243" s="2">
        <v>89371</v>
      </c>
      <c r="E2243" s="10" t="s">
        <v>541</v>
      </c>
      <c r="F2243" s="112" t="str">
        <f>IF(ISBLANK(K2243), "Apenas Solicitação", "Tem OC")</f>
        <v>Tem OC</v>
      </c>
      <c r="G2243" s="2">
        <v>1</v>
      </c>
      <c r="H2243" s="148">
        <f>G2243-I2243</f>
        <v>0</v>
      </c>
      <c r="I2243" s="114">
        <v>1</v>
      </c>
      <c r="J2243" s="4">
        <v>45707</v>
      </c>
      <c r="K2243" s="194">
        <v>45726</v>
      </c>
      <c r="L2243" s="241"/>
      <c r="M2243" s="115"/>
      <c r="N2243" s="115" t="str">
        <f>IFERROR(K2243 + VALUE(LEFT(L2243, FIND(" ", L2243) - 1)), "")</f>
        <v/>
      </c>
      <c r="O2243" s="116">
        <f>IF(_xlfn.DAYS(K2243,J2243)&lt;0, "Aguardando OC", _xlfn.DAYS(K2243,J2243))</f>
        <v>19</v>
      </c>
      <c r="P2243" s="14">
        <v>393326</v>
      </c>
      <c r="Q2243" s="169">
        <v>1130169</v>
      </c>
      <c r="R2243" s="14">
        <v>165054</v>
      </c>
      <c r="S2243" s="42">
        <v>119</v>
      </c>
      <c r="T2243" s="150" t="s">
        <v>557</v>
      </c>
      <c r="U2243" s="21">
        <v>244.08</v>
      </c>
      <c r="V2243" s="133">
        <v>14644</v>
      </c>
      <c r="W2243" s="118" t="str">
        <f>IFERROR(VLOOKUP(V2243, Fornecedores!A:C, 3, FALSE), "")</f>
        <v xml:space="preserve">GEOMAQ </v>
      </c>
      <c r="X2243" s="118" t="str">
        <f>IFERROR(VLOOKUP(V2243, Fornecedores!A:E, 5, FALSE), "")</f>
        <v>São José do Rio Preto</v>
      </c>
      <c r="Y2243" s="118" t="str">
        <f>IFERROR(VLOOKUP(V2243, Fornecedores!A:F, 6, FALSE), "")</f>
        <v>SP</v>
      </c>
      <c r="Z2243" s="112" t="str">
        <f>IF(H2243=0, "Pedido entregue!", "Pendente")</f>
        <v>Pedido entregue!</v>
      </c>
      <c r="AA2243" s="74">
        <v>1</v>
      </c>
      <c r="AB2243" s="58" t="str">
        <f>IF(Z2243="Pedido Entregue!", IF(AA2243=1, "Retirado do Almoxarifado", IF(AA2243=2, "Material devolvido", "Aguardando retirada")), IF(Z2243="Pendente", "Entrega pendente", ""))</f>
        <v>Retirado do Almoxarifado</v>
      </c>
      <c r="AC2243" s="18">
        <v>1</v>
      </c>
      <c r="AD2243" s="18">
        <f>AC2243/SUMIF($P:$P,P2243,$AC:$AC)</f>
        <v>1</v>
      </c>
      <c r="AE2243" s="18">
        <f>IF(R2243=0,0,AC2243/SUMIF($R:$R,R2243,$AC:$AC))</f>
        <v>0.5</v>
      </c>
      <c r="AF2243" s="18">
        <f>IF(R2243=0,1,0)</f>
        <v>0</v>
      </c>
      <c r="AG2243" s="18">
        <f>IF(R2243=0,#REF!-J2243,0)</f>
        <v>0</v>
      </c>
      <c r="AH2243" t="str">
        <f>TEXT(J2243,"MMMM")</f>
        <v>fevereiro</v>
      </c>
    </row>
    <row r="2244" spans="1:34" ht="12.75" hidden="1" customHeight="1" x14ac:dyDescent="0.25">
      <c r="A2244" s="90" t="str">
        <f>IF(C2244="Oficina Diversos","Oficina Geral",
IF(ISNUMBER(FIND("Estoque - Colhedoras",C2244)),"Colhedoras",IF(ISNUMBER(FIND("Caldeiraria",C2244)),"Caldeiraria",IF(ISNUMBER(FIND("Borracharia",C2244)),"Borracharia",IF(ISNUMBER(FIND("Lubrificação",C2244)),"Lubrificação",
IF(ISNUMBER(FIND("Estoque - Carregadeiras",C2244)),"Carregadeiras",IF(ISNUMBER(FIND("Estoque - Veic. Leves",C2244)),"Veic. Leves",
IF(ISNUMBER(FIND("Estoque - Caminhões",C2244)),"Caminhões",IF(ISNUMBER(FIND("Estoque - Transbordos",C2244)),"Transbordos",
IF(ISNUMBER(FIND("Estoque - Tratores",C2244)),"Tratores",
IF(ISNUMBER(FIND("Estoque - Máquinas pesadas",C2244)),"Máquinas pesadas",
IF(ISNUMBER(FIND("Estoque - Reboques",C2244)),"Reboques",
IF(C2244="Estoque","Estoque",
IF(AND(ISNUMBER(C2244),C2244&gt;1000,C2244&lt;2000),"Caminhões",
IF(AND(ISNUMBER(C2244),C2244&gt;2000,C2244&lt;3000),"Tratores",
IF(AND(ISNUMBER(C2244),C2244&gt;3000,C2244&lt;4000),"Carregadeiras",
IF(AND(ISNUMBER(C2244),C2244&gt;4000,C2244&lt;5000),"Máquinas pesadas",
IF(AND(ISNUMBER(C2244),C2244&gt;5000,C2244&lt;6000),"Colhedoras",
IF(AND(ISNUMBER(C2244),C2244&gt;7000,C2244&lt;8000),"Irrigação",
IF(AND(ISNUMBER(C2244),C2244&gt;8000,C2244&lt;9000),"Reboques",IF(AND(ISNUMBER(C2244),C2244&gt;0,C2244&lt;1000),"Veic. Leves","")))))))))))))))))))))</f>
        <v>Colhedoras</v>
      </c>
      <c r="B2244" s="72"/>
      <c r="C2244" s="2">
        <v>5003</v>
      </c>
      <c r="D2244" s="2">
        <v>89372</v>
      </c>
      <c r="E2244" s="10" t="s">
        <v>542</v>
      </c>
      <c r="F2244" s="14" t="str">
        <f>IF(ISBLANK(K2244), "Apenas Solicitação", "Tem OC")</f>
        <v>Tem OC</v>
      </c>
      <c r="G2244" s="2">
        <v>6</v>
      </c>
      <c r="H2244" s="37">
        <f>G2244-I2244</f>
        <v>0</v>
      </c>
      <c r="I2244" s="38">
        <v>6</v>
      </c>
      <c r="J2244" s="4">
        <v>45707</v>
      </c>
      <c r="K2244" s="180">
        <v>45726</v>
      </c>
      <c r="L2244" s="4"/>
      <c r="M2244" s="44"/>
      <c r="N2244" s="44" t="str">
        <f>IFERROR(K2244 + VALUE(LEFT(L2244, FIND(" ", L2244) - 1)), "")</f>
        <v/>
      </c>
      <c r="O2244" s="3">
        <f>IF(_xlfn.DAYS(K2244,J2244)&lt;0, "Aguardando OC", _xlfn.DAYS(K2244,J2244))</f>
        <v>19</v>
      </c>
      <c r="P2244" s="14">
        <v>393348</v>
      </c>
      <c r="Q2244" s="169">
        <v>1130169</v>
      </c>
      <c r="R2244" s="14">
        <v>165054</v>
      </c>
      <c r="S2244" s="42">
        <v>119</v>
      </c>
      <c r="T2244" s="150" t="s">
        <v>557</v>
      </c>
      <c r="U2244" s="21">
        <v>336.96</v>
      </c>
      <c r="V2244" s="2">
        <v>14644</v>
      </c>
      <c r="W2244" s="43" t="str">
        <f>IFERROR(VLOOKUP(V2244, Fornecedores!A:C, 3, FALSE), "")</f>
        <v xml:space="preserve">GEOMAQ </v>
      </c>
      <c r="X2244" s="43" t="str">
        <f>IFERROR(VLOOKUP(V2244, Fornecedores!A:E, 5, FALSE), "")</f>
        <v>São José do Rio Preto</v>
      </c>
      <c r="Y2244" s="43" t="str">
        <f>IFERROR(VLOOKUP(V2244, Fornecedores!A:F, 6, FALSE), "")</f>
        <v>SP</v>
      </c>
      <c r="Z2244" s="14" t="str">
        <f>IF(H2244=0, "Pedido entregue!", "Pendente")</f>
        <v>Pedido entregue!</v>
      </c>
      <c r="AA2244" s="74">
        <v>1</v>
      </c>
      <c r="AB2244" s="58" t="str">
        <f>IF(Z2244="Pedido Entregue!", IF(AA2244=1, "Retirado do Almoxarifado", IF(AA2244=2, "Material devolvido", "Aguardando retirada")), IF(Z2244="Pendente", "Entrega pendente", ""))</f>
        <v>Retirado do Almoxarifado</v>
      </c>
      <c r="AC2244" s="18">
        <v>1</v>
      </c>
      <c r="AD2244" s="18">
        <f>AC2244/SUMIF($P:$P,P2244,$AC:$AC)</f>
        <v>1</v>
      </c>
      <c r="AE2244" s="18">
        <f>IF(R2244=0,0,AC2244/SUMIF($R:$R,R2244,$AC:$AC))</f>
        <v>0.5</v>
      </c>
      <c r="AF2244" s="18">
        <f>IF(R2244=0,1,0)</f>
        <v>0</v>
      </c>
      <c r="AG2244" s="18">
        <f>IF(R2244=0,#REF!-J2244,0)</f>
        <v>0</v>
      </c>
      <c r="AH2244" t="str">
        <f>TEXT(J2244,"MMMM")</f>
        <v>fevereiro</v>
      </c>
    </row>
    <row r="2245" spans="1:34" ht="12.75" hidden="1" customHeight="1" x14ac:dyDescent="0.25">
      <c r="A2245" s="90" t="str">
        <f>IF(C2245="Oficina Diversos","Oficina Geral",
IF(ISNUMBER(FIND("Estoque - Colhedoras",C2245)),"Colhedoras",IF(ISNUMBER(FIND("Caldeiraria",C2245)),"Caldeiraria",IF(ISNUMBER(FIND("Borracharia",C2245)),"Borracharia",IF(ISNUMBER(FIND("Lubrificação",C2245)),"Lubrificação",
IF(ISNUMBER(FIND("Estoque - Carregadeiras",C2245)),"Carregadeiras",IF(ISNUMBER(FIND("Estoque - Veic. Leves",C2245)),"Veic. Leves",
IF(ISNUMBER(FIND("Estoque - Caminhões",C2245)),"Caminhões",IF(ISNUMBER(FIND("Estoque - Transbordos",C2245)),"Transbordos",
IF(ISNUMBER(FIND("Estoque - Tratores",C2245)),"Tratores",
IF(ISNUMBER(FIND("Estoque - Máquinas pesadas",C2245)),"Máquinas pesadas",
IF(ISNUMBER(FIND("Estoque - Reboques",C2245)),"Reboques",
IF(C2245="Estoque","Estoque",
IF(AND(ISNUMBER(C2245),C2245&gt;1000,C2245&lt;2000),"Caminhões",
IF(AND(ISNUMBER(C2245),C2245&gt;2000,C2245&lt;3000),"Tratores",
IF(AND(ISNUMBER(C2245),C2245&gt;3000,C2245&lt;4000),"Carregadeiras",
IF(AND(ISNUMBER(C2245),C2245&gt;4000,C2245&lt;5000),"Máquinas pesadas",
IF(AND(ISNUMBER(C2245),C2245&gt;5000,C2245&lt;6000),"Colhedoras",
IF(AND(ISNUMBER(C2245),C2245&gt;7000,C2245&lt;8000),"Irrigação",
IF(AND(ISNUMBER(C2245),C2245&gt;8000,C2245&lt;9000),"Reboques",IF(AND(ISNUMBER(C2245),C2245&gt;0,C2245&lt;1000),"Veic. Leves","")))))))))))))))))))))</f>
        <v>Colhedoras</v>
      </c>
      <c r="B2245" s="72"/>
      <c r="C2245" s="2">
        <v>5003</v>
      </c>
      <c r="D2245" s="2">
        <v>89379</v>
      </c>
      <c r="E2245" s="10" t="s">
        <v>543</v>
      </c>
      <c r="F2245" s="14" t="str">
        <f>IF(ISBLANK(K2245), "Apenas Solicitação", "Tem OC")</f>
        <v>Tem OC</v>
      </c>
      <c r="G2245" s="2">
        <v>2</v>
      </c>
      <c r="H2245" s="37">
        <f>G2245-I2245</f>
        <v>0</v>
      </c>
      <c r="I2245" s="38">
        <v>2</v>
      </c>
      <c r="J2245" s="4">
        <v>45707</v>
      </c>
      <c r="K2245" s="180">
        <v>45726</v>
      </c>
      <c r="L2245" s="4"/>
      <c r="M2245" s="44"/>
      <c r="N2245" s="44" t="str">
        <f>IFERROR(K2245 + VALUE(LEFT(L2245, FIND(" ", L2245) - 1)), "")</f>
        <v/>
      </c>
      <c r="O2245" s="3">
        <f>IF(_xlfn.DAYS(K2245,J2245)&lt;0, "Aguardando OC", _xlfn.DAYS(K2245,J2245))</f>
        <v>19</v>
      </c>
      <c r="P2245" s="14">
        <v>393336</v>
      </c>
      <c r="Q2245" s="169">
        <v>1130169</v>
      </c>
      <c r="R2245" s="14">
        <v>165029</v>
      </c>
      <c r="S2245" s="42">
        <v>119</v>
      </c>
      <c r="T2245" s="150" t="s">
        <v>557</v>
      </c>
      <c r="U2245" s="21">
        <v>500</v>
      </c>
      <c r="V2245" s="2">
        <v>13891</v>
      </c>
      <c r="W2245" s="43" t="str">
        <f>IFERROR(VLOOKUP(V2245, Fornecedores!A:C, 3, FALSE), "")</f>
        <v xml:space="preserve">TORCANE PEÇAS </v>
      </c>
      <c r="X2245" s="43" t="str">
        <f>IFERROR(VLOOKUP(V2245, Fornecedores!A:E, 5, FALSE), "")</f>
        <v>Piracicaba</v>
      </c>
      <c r="Y2245" s="43" t="str">
        <f>IFERROR(VLOOKUP(V2245, Fornecedores!A:F, 6, FALSE), "")</f>
        <v>SP</v>
      </c>
      <c r="Z2245" s="14" t="str">
        <f>IF(H2245=0, "Pedido entregue!", "Pendente")</f>
        <v>Pedido entregue!</v>
      </c>
      <c r="AA2245" s="74">
        <v>1</v>
      </c>
      <c r="AB2245" s="58" t="str">
        <f>IF(Z2245="Pedido Entregue!", IF(AA2245=1, "Retirado do Almoxarifado", IF(AA2245=2, "Material devolvido", "Aguardando retirada")), IF(Z2245="Pendente", "Entrega pendente", ""))</f>
        <v>Retirado do Almoxarifado</v>
      </c>
      <c r="AC2245" s="18">
        <v>1</v>
      </c>
      <c r="AD2245" s="18">
        <f>AC2245/SUMIF($P:$P,P2245,$AC:$AC)</f>
        <v>1</v>
      </c>
      <c r="AE2245" s="18">
        <f>IF(R2245=0,0,AC2245/SUMIF($R:$R,R2245,$AC:$AC))</f>
        <v>0.14285714285714285</v>
      </c>
      <c r="AF2245" s="18">
        <f>IF(R2245=0,1,0)</f>
        <v>0</v>
      </c>
      <c r="AG2245" s="18">
        <f>IF(R2245=0,#REF!-J2245,0)</f>
        <v>0</v>
      </c>
      <c r="AH2245" t="str">
        <f>TEXT(J2245,"MMMM")</f>
        <v>fevereiro</v>
      </c>
    </row>
    <row r="2246" spans="1:34" ht="12.75" hidden="1" customHeight="1" x14ac:dyDescent="0.25">
      <c r="A2246" s="90" t="str">
        <f>IF(C2246="Oficina Diversos","Oficina Geral",
IF(ISNUMBER(FIND("Estoque - Colhedoras",C2246)),"Colhedoras",IF(ISNUMBER(FIND("Caldeiraria",C2246)),"Caldeiraria",IF(ISNUMBER(FIND("Borracharia",C2246)),"Borracharia",IF(ISNUMBER(FIND("Lubrificação",C2246)),"Lubrificação",
IF(ISNUMBER(FIND("Estoque - Carregadeiras",C2246)),"Carregadeiras",IF(ISNUMBER(FIND("Estoque - Veic. Leves",C2246)),"Veic. Leves",
IF(ISNUMBER(FIND("Estoque - Caminhões",C2246)),"Caminhões",IF(ISNUMBER(FIND("Estoque - Transbordos",C2246)),"Transbordos",
IF(ISNUMBER(FIND("Estoque - Tratores",C2246)),"Tratores",
IF(ISNUMBER(FIND("Estoque - Máquinas pesadas",C2246)),"Máquinas pesadas",
IF(ISNUMBER(FIND("Estoque - Reboques",C2246)),"Reboques",
IF(C2246="Estoque","Estoque",
IF(AND(ISNUMBER(C2246),C2246&gt;1000,C2246&lt;2000),"Caminhões",
IF(AND(ISNUMBER(C2246),C2246&gt;2000,C2246&lt;3000),"Tratores",
IF(AND(ISNUMBER(C2246),C2246&gt;3000,C2246&lt;4000),"Carregadeiras",
IF(AND(ISNUMBER(C2246),C2246&gt;4000,C2246&lt;5000),"Máquinas pesadas",
IF(AND(ISNUMBER(C2246),C2246&gt;5000,C2246&lt;6000),"Colhedoras",
IF(AND(ISNUMBER(C2246),C2246&gt;7000,C2246&lt;8000),"Irrigação",
IF(AND(ISNUMBER(C2246),C2246&gt;8000,C2246&lt;9000),"Reboques",IF(AND(ISNUMBER(C2246),C2246&gt;0,C2246&lt;1000),"Veic. Leves","")))))))))))))))))))))</f>
        <v>Colhedoras</v>
      </c>
      <c r="B2246" s="72"/>
      <c r="C2246" s="2">
        <v>5003</v>
      </c>
      <c r="D2246" s="2">
        <v>89380</v>
      </c>
      <c r="E2246" s="10" t="s">
        <v>544</v>
      </c>
      <c r="F2246" s="14" t="str">
        <f>IF(ISBLANK(K2246), "Apenas Solicitação", "Tem OC")</f>
        <v>Tem OC</v>
      </c>
      <c r="G2246" s="2">
        <v>1</v>
      </c>
      <c r="H2246" s="37">
        <f>G2246-I2246</f>
        <v>0</v>
      </c>
      <c r="I2246" s="38">
        <v>1</v>
      </c>
      <c r="J2246" s="4">
        <v>45707</v>
      </c>
      <c r="K2246" s="180">
        <v>45728</v>
      </c>
      <c r="L2246" s="4"/>
      <c r="M2246" s="44"/>
      <c r="N2246" s="44" t="str">
        <f>IFERROR(K2246 + VALUE(LEFT(L2246, FIND(" ", L2246) - 1)), "")</f>
        <v/>
      </c>
      <c r="O2246" s="3">
        <f>IF(_xlfn.DAYS(K2246,J2246)&lt;0, "Aguardando OC", _xlfn.DAYS(K2246,J2246))</f>
        <v>21</v>
      </c>
      <c r="P2246" s="14">
        <v>393345</v>
      </c>
      <c r="Q2246" s="169">
        <v>1130169</v>
      </c>
      <c r="R2246" s="14">
        <v>165171</v>
      </c>
      <c r="S2246" s="42">
        <v>119</v>
      </c>
      <c r="T2246" s="150" t="s">
        <v>557</v>
      </c>
      <c r="U2246" s="21">
        <v>3432.97</v>
      </c>
      <c r="V2246" s="2">
        <v>3238</v>
      </c>
      <c r="W2246" s="43" t="str">
        <f>IFERROR(VLOOKUP(V2246, Fornecedores!A:C, 3, FALSE), "")</f>
        <v xml:space="preserve">VENEZA              </v>
      </c>
      <c r="X2246" s="43" t="str">
        <f>IFERROR(VLOOKUP(V2246, Fornecedores!A:E, 5, FALSE), "")</f>
        <v>Bayeux</v>
      </c>
      <c r="Y2246" s="43" t="str">
        <f>IFERROR(VLOOKUP(V2246, Fornecedores!A:F, 6, FALSE), "")</f>
        <v>PB</v>
      </c>
      <c r="Z2246" s="14" t="str">
        <f>IF(H2246=0, "Pedido entregue!", "Pendente")</f>
        <v>Pedido entregue!</v>
      </c>
      <c r="AA2246" s="74"/>
      <c r="AB2246" s="58" t="str">
        <f>IF(Z2246="Pedido Entregue!", IF(AA2246=1, "Retirado do Almoxarifado", IF(AA2246=2, "Material devolvido", "Aguardando retirada")), IF(Z2246="Pendente", "Entrega pendente", ""))</f>
        <v>Aguardando retirada</v>
      </c>
      <c r="AC2246" s="18">
        <v>1</v>
      </c>
      <c r="AD2246" s="18">
        <f>AC2246/SUMIF($P:$P,P2246,$AC:$AC)</f>
        <v>1</v>
      </c>
      <c r="AE2246" s="18">
        <f>IF(R2246=0,0,AC2246/SUMIF($R:$R,R2246,$AC:$AC))</f>
        <v>0.5</v>
      </c>
      <c r="AF2246" s="18">
        <f>IF(R2246=0,1,0)</f>
        <v>0</v>
      </c>
      <c r="AG2246" s="18">
        <f>IF(R2246=0,#REF!-J2246,0)</f>
        <v>0</v>
      </c>
      <c r="AH2246" t="str">
        <f>TEXT(J2246,"MMMM")</f>
        <v>fevereiro</v>
      </c>
    </row>
    <row r="2247" spans="1:34" ht="13.5" hidden="1" customHeight="1" x14ac:dyDescent="0.25">
      <c r="A2247" s="90" t="str">
        <f>IF(C2247="Oficina Diversos","Oficina Geral",
IF(ISNUMBER(FIND("Estoque - Colhedoras",C2247)),"Colhedoras",IF(ISNUMBER(FIND("Caldeiraria",C2247)),"Caldeiraria",IF(ISNUMBER(FIND("Borracharia",C2247)),"Borracharia",IF(ISNUMBER(FIND("Lubrificação",C2247)),"Lubrificação",
IF(ISNUMBER(FIND("Estoque - Carregadeiras",C2247)),"Carregadeiras",IF(ISNUMBER(FIND("Estoque - Veic. Leves",C2247)),"Veic. Leves",
IF(ISNUMBER(FIND("Estoque - Caminhões",C2247)),"Caminhões",IF(ISNUMBER(FIND("Estoque - Transbordos",C2247)),"Transbordos",
IF(ISNUMBER(FIND("Estoque - Tratores",C2247)),"Tratores",
IF(ISNUMBER(FIND("Estoque - Máquinas pesadas",C2247)),"Máquinas pesadas",
IF(ISNUMBER(FIND("Estoque - Reboques",C2247)),"Reboques",
IF(C2247="Estoque","Estoque",
IF(AND(ISNUMBER(C2247),C2247&gt;1000,C2247&lt;2000),"Caminhões",
IF(AND(ISNUMBER(C2247),C2247&gt;2000,C2247&lt;3000),"Tratores",
IF(AND(ISNUMBER(C2247),C2247&gt;3000,C2247&lt;4000),"Carregadeiras",
IF(AND(ISNUMBER(C2247),C2247&gt;4000,C2247&lt;5000),"Máquinas pesadas",
IF(AND(ISNUMBER(C2247),C2247&gt;5000,C2247&lt;6000),"Colhedoras",
IF(AND(ISNUMBER(C2247),C2247&gt;7000,C2247&lt;8000),"Irrigação",
IF(AND(ISNUMBER(C2247),C2247&gt;8000,C2247&lt;9000),"Reboques",IF(AND(ISNUMBER(C2247),C2247&gt;0,C2247&lt;1000),"Veic. Leves","")))))))))))))))))))))</f>
        <v>Colhedoras</v>
      </c>
      <c r="B2247" s="72"/>
      <c r="C2247" s="2">
        <v>5003</v>
      </c>
      <c r="D2247" s="2">
        <v>89381</v>
      </c>
      <c r="E2247" s="10" t="s">
        <v>545</v>
      </c>
      <c r="F2247" s="14" t="str">
        <f>IF(ISBLANK(K2247), "Apenas Solicitação", "Tem OC")</f>
        <v>Tem OC</v>
      </c>
      <c r="G2247" s="2">
        <v>1</v>
      </c>
      <c r="H2247" s="37">
        <f>G2247-I2247</f>
        <v>0</v>
      </c>
      <c r="I2247" s="38">
        <v>1</v>
      </c>
      <c r="J2247" s="4">
        <v>45707</v>
      </c>
      <c r="K2247" s="180">
        <v>45728</v>
      </c>
      <c r="L2247" s="4"/>
      <c r="M2247" s="44"/>
      <c r="N2247" s="44" t="str">
        <f>IFERROR(K2247 + VALUE(LEFT(L2247, FIND(" ", L2247) - 1)), "")</f>
        <v/>
      </c>
      <c r="O2247" s="3">
        <f>IF(_xlfn.DAYS(K2247,J2247)&lt;0, "Aguardando OC", _xlfn.DAYS(K2247,J2247))</f>
        <v>21</v>
      </c>
      <c r="P2247" s="14">
        <v>393346</v>
      </c>
      <c r="Q2247" s="169">
        <v>1130169</v>
      </c>
      <c r="R2247" s="14">
        <v>165171</v>
      </c>
      <c r="S2247" s="42">
        <v>119</v>
      </c>
      <c r="T2247" s="150" t="s">
        <v>557</v>
      </c>
      <c r="U2247" s="21">
        <v>14112.26</v>
      </c>
      <c r="V2247" s="2">
        <v>3238</v>
      </c>
      <c r="W2247" s="43" t="str">
        <f>IFERROR(VLOOKUP(V2247, Fornecedores!A:C, 3, FALSE), "")</f>
        <v xml:space="preserve">VENEZA              </v>
      </c>
      <c r="X2247" s="43" t="str">
        <f>IFERROR(VLOOKUP(V2247, Fornecedores!A:E, 5, FALSE), "")</f>
        <v>Bayeux</v>
      </c>
      <c r="Y2247" s="43" t="str">
        <f>IFERROR(VLOOKUP(V2247, Fornecedores!A:F, 6, FALSE), "")</f>
        <v>PB</v>
      </c>
      <c r="Z2247" s="14" t="str">
        <f>IF(H2247=0, "Pedido entregue!", "Pendente")</f>
        <v>Pedido entregue!</v>
      </c>
      <c r="AA2247" s="74"/>
      <c r="AB2247" s="58" t="str">
        <f>IF(Z2247="Pedido Entregue!", IF(AA2247=1, "Retirado do Almoxarifado", IF(AA2247=2, "Material devolvido", "Aguardando retirada")), IF(Z2247="Pendente", "Entrega pendente", ""))</f>
        <v>Aguardando retirada</v>
      </c>
      <c r="AC2247" s="18">
        <v>1</v>
      </c>
      <c r="AD2247" s="18">
        <f>AC2247/SUMIF($P:$P,P2247,$AC:$AC)</f>
        <v>1</v>
      </c>
      <c r="AE2247" s="18">
        <f>IF(R2247=0,0,AC2247/SUMIF($R:$R,R2247,$AC:$AC))</f>
        <v>0.5</v>
      </c>
      <c r="AF2247" s="18">
        <f>IF(R2247=0,1,0)</f>
        <v>0</v>
      </c>
      <c r="AG2247" s="18">
        <f>IF(R2247=0,#REF!-J2247,0)</f>
        <v>0</v>
      </c>
      <c r="AH2247" t="str">
        <f>TEXT(J2247,"MMMM")</f>
        <v>fevereiro</v>
      </c>
    </row>
    <row r="2248" spans="1:34" ht="12.75" hidden="1" customHeight="1" x14ac:dyDescent="0.25">
      <c r="A2248" s="90" t="str">
        <f>IF(C2248="Oficina Diversos","Oficina Geral",
IF(ISNUMBER(FIND("Estoque - Colhedoras",C2248)),"Colhedoras",IF(ISNUMBER(FIND("Caldeiraria",C2248)),"Caldeiraria",IF(ISNUMBER(FIND("Borracharia",C2248)),"Borracharia",IF(ISNUMBER(FIND("Lubrificação",C2248)),"Lubrificação",
IF(ISNUMBER(FIND("Estoque - Carregadeiras",C2248)),"Carregadeiras",IF(ISNUMBER(FIND("Estoque - Veic. Leves",C2248)),"Veic. Leves",
IF(ISNUMBER(FIND("Estoque - Caminhões",C2248)),"Caminhões",IF(ISNUMBER(FIND("Estoque - Transbordos",C2248)),"Transbordos",
IF(ISNUMBER(FIND("Estoque - Tratores",C2248)),"Tratores",
IF(ISNUMBER(FIND("Estoque - Máquinas pesadas",C2248)),"Máquinas pesadas",
IF(ISNUMBER(FIND("Estoque - Reboques",C2248)),"Reboques",
IF(C2248="Estoque","Estoque",
IF(AND(ISNUMBER(C2248),C2248&gt;1000,C2248&lt;2000),"Caminhões",
IF(AND(ISNUMBER(C2248),C2248&gt;2000,C2248&lt;3000),"Tratores",
IF(AND(ISNUMBER(C2248),C2248&gt;3000,C2248&lt;4000),"Carregadeiras",
IF(AND(ISNUMBER(C2248),C2248&gt;4000,C2248&lt;5000),"Máquinas pesadas",
IF(AND(ISNUMBER(C2248),C2248&gt;5000,C2248&lt;6000),"Colhedoras",
IF(AND(ISNUMBER(C2248),C2248&gt;7000,C2248&lt;8000),"Irrigação",
IF(AND(ISNUMBER(C2248),C2248&gt;8000,C2248&lt;9000),"Reboques",IF(AND(ISNUMBER(C2248),C2248&gt;0,C2248&lt;1000),"Veic. Leves","")))))))))))))))))))))</f>
        <v>Caminhões</v>
      </c>
      <c r="B2248" s="72"/>
      <c r="C2248" s="2">
        <v>1021</v>
      </c>
      <c r="D2248" s="2">
        <v>89505</v>
      </c>
      <c r="E2248" s="3" t="s">
        <v>585</v>
      </c>
      <c r="F2248" s="14" t="str">
        <f>IF(ISBLANK(K2248), "Apenas Solicitação", "Tem OC")</f>
        <v>Tem OC</v>
      </c>
      <c r="G2248" s="2">
        <v>5</v>
      </c>
      <c r="H2248" s="37">
        <f>G2248-I2248</f>
        <v>0</v>
      </c>
      <c r="I2248" s="38">
        <v>5</v>
      </c>
      <c r="J2248" s="4">
        <v>45712</v>
      </c>
      <c r="K2248" s="180">
        <v>45721</v>
      </c>
      <c r="L2248" s="3"/>
      <c r="M2248" s="44" t="str">
        <f ca="1">IF(OR(N2248="", N2248=0), "", IF(N2248&gt;TODAY(), "No prazo", "Atrasado"))</f>
        <v/>
      </c>
      <c r="N2248" s="44" t="str">
        <f>IFERROR(K2248 + VALUE(LEFT(L2248, FIND(" ", L2248) - 1)), "")</f>
        <v/>
      </c>
      <c r="O2248" s="3">
        <f>IF(_xlfn.DAYS(K2248,J2248)&lt;0, "Aguardando OC", _xlfn.DAYS(K2248,J2248))</f>
        <v>9</v>
      </c>
      <c r="P2248" s="14">
        <v>393911</v>
      </c>
      <c r="Q2248" s="169">
        <v>1131727</v>
      </c>
      <c r="R2248" s="14">
        <v>164903</v>
      </c>
      <c r="S2248" s="2">
        <v>734</v>
      </c>
      <c r="T2248" s="135" t="s">
        <v>60</v>
      </c>
      <c r="U2248" s="21">
        <v>1425</v>
      </c>
      <c r="V2248" s="2">
        <v>12878</v>
      </c>
      <c r="W2248" s="43" t="str">
        <f>IFERROR(VLOOKUP(V2248, Fornecedores!A:C, 3, FALSE), "")</f>
        <v>DINATEC</v>
      </c>
      <c r="X2248" s="43" t="str">
        <f>IFERROR(VLOOKUP(V2248, Fornecedores!A:E, 5, FALSE), "")</f>
        <v>Ribeirão Preto</v>
      </c>
      <c r="Y2248" s="43" t="str">
        <f>IFERROR(VLOOKUP(V2248, Fornecedores!A:F, 6, FALSE), "")</f>
        <v>SP</v>
      </c>
      <c r="Z2248" s="14" t="str">
        <f>IF(H2248=0, "Pedido entregue!", "Pendente")</f>
        <v>Pedido entregue!</v>
      </c>
      <c r="AA2248" s="74"/>
      <c r="AB2248" s="58" t="str">
        <f>IF(Z2248="Pedido Entregue!", IF(AA2248=1, "Retirado do Almoxarifado", IF(AA2248=2, "Material devolvido", "Aguardando retirada")), IF(Z2248="Pendente", "Entrega pendente", ""))</f>
        <v>Aguardando retirada</v>
      </c>
      <c r="AC2248" s="18">
        <v>1</v>
      </c>
      <c r="AD2248" s="18">
        <f>AC2248/SUMIF($P:$P,P2248,$AC:$AC)</f>
        <v>1</v>
      </c>
      <c r="AE2248" s="18">
        <f>IF(R2248=0,0,AC2248/SUMIF($R:$R,R2248,$AC:$AC))</f>
        <v>1</v>
      </c>
      <c r="AF2248" s="18">
        <f>IF(R2248=0,1,0)</f>
        <v>0</v>
      </c>
      <c r="AG2248" s="18">
        <f>IF(R2248=0,#REF!-J2248,0)</f>
        <v>0</v>
      </c>
      <c r="AH2248" t="str">
        <f>TEXT(J2248,"MMMM")</f>
        <v>fevereiro</v>
      </c>
    </row>
    <row r="2249" spans="1:34" ht="12.75" hidden="1" customHeight="1" x14ac:dyDescent="0.25">
      <c r="A2249" s="90" t="str">
        <f>IF(C2249="Oficina Diversos","Oficina Geral",
IF(ISNUMBER(FIND("Estoque - Colhedoras",C2249)),"Colhedoras",IF(ISNUMBER(FIND("Caldeiraria",C2249)),"Caldeiraria",IF(ISNUMBER(FIND("Borracharia",C2249)),"Borracharia",IF(ISNUMBER(FIND("Lubrificação",C2249)),"Lubrificação",
IF(ISNUMBER(FIND("Estoque - Carregadeiras",C2249)),"Carregadeiras",IF(ISNUMBER(FIND("Estoque - Veic. Leves",C2249)),"Veic. Leves",
IF(ISNUMBER(FIND("Estoque - Caminhões",C2249)),"Caminhões",IF(ISNUMBER(FIND("Estoque - Transbordos",C2249)),"Transbordos",
IF(ISNUMBER(FIND("Estoque - Tratores",C2249)),"Tratores",
IF(ISNUMBER(FIND("Estoque - Máquinas pesadas",C2249)),"Máquinas pesadas",
IF(ISNUMBER(FIND("Estoque - Reboques",C2249)),"Reboques",
IF(C2249="Estoque","Estoque",
IF(AND(ISNUMBER(C2249),C2249&gt;1000,C2249&lt;2000),"Caminhões",
IF(AND(ISNUMBER(C2249),C2249&gt;2000,C2249&lt;3000),"Tratores",
IF(AND(ISNUMBER(C2249),C2249&gt;3000,C2249&lt;4000),"Carregadeiras",
IF(AND(ISNUMBER(C2249),C2249&gt;4000,C2249&lt;5000),"Máquinas pesadas",
IF(AND(ISNUMBER(C2249),C2249&gt;5000,C2249&lt;6000),"Colhedoras",
IF(AND(ISNUMBER(C2249),C2249&gt;7000,C2249&lt;8000),"Irrigação",
IF(AND(ISNUMBER(C2249),C2249&gt;8000,C2249&lt;9000),"Reboques",IF(AND(ISNUMBER(C2249),C2249&gt;0,C2249&lt;1000),"Veic. Leves","")))))))))))))))))))))</f>
        <v>Veic. Leves</v>
      </c>
      <c r="B2249" s="72"/>
      <c r="C2249" s="2">
        <v>45</v>
      </c>
      <c r="D2249" s="2">
        <v>89656</v>
      </c>
      <c r="E2249" s="3" t="s">
        <v>563</v>
      </c>
      <c r="F2249" s="14" t="str">
        <f>IF(ISBLANK(K2249), "Apenas Solicitação", "Tem OC")</f>
        <v>Tem OC</v>
      </c>
      <c r="G2249" s="2">
        <v>1</v>
      </c>
      <c r="H2249" s="37">
        <f>G2249-I2249</f>
        <v>0</v>
      </c>
      <c r="I2249" s="38">
        <v>1</v>
      </c>
      <c r="J2249" s="4">
        <v>45716</v>
      </c>
      <c r="K2249" s="180">
        <v>45758</v>
      </c>
      <c r="L2249" s="3"/>
      <c r="M2249" s="44"/>
      <c r="N2249" s="44" t="str">
        <f>IFERROR(K2249 + VALUE(LEFT(L2249, FIND(" ", L2249) - 1)), "")</f>
        <v/>
      </c>
      <c r="O2249" s="3">
        <f>IF(_xlfn.DAYS(K2249,J2249)&lt;0, "Aguardando OC", _xlfn.DAYS(K2249,J2249))</f>
        <v>42</v>
      </c>
      <c r="P2249" s="14">
        <v>394659</v>
      </c>
      <c r="Q2249" s="169">
        <v>1132979</v>
      </c>
      <c r="R2249" s="14">
        <v>166171</v>
      </c>
      <c r="S2249" s="2">
        <v>719</v>
      </c>
      <c r="T2249" s="135" t="s">
        <v>11</v>
      </c>
      <c r="U2249" s="21">
        <v>279</v>
      </c>
      <c r="V2249" s="2">
        <v>3544</v>
      </c>
      <c r="W2249" s="43" t="str">
        <f>IFERROR(VLOOKUP(V2249, Fornecedores!A:C, 3, FALSE), "")</f>
        <v xml:space="preserve">MAIS CARROS         </v>
      </c>
      <c r="X2249" s="43" t="str">
        <f>IFERROR(VLOOKUP(V2249, Fornecedores!A:E, 5, FALSE), "")</f>
        <v>Cabedelo</v>
      </c>
      <c r="Y2249" s="43" t="str">
        <f>IFERROR(VLOOKUP(V2249, Fornecedores!A:F, 6, FALSE), "")</f>
        <v>PB</v>
      </c>
      <c r="Z2249" s="14" t="str">
        <f>IF(H2249=0, "Pedido entregue!", "Pendente")</f>
        <v>Pedido entregue!</v>
      </c>
      <c r="AA2249" s="74"/>
      <c r="AB2249" s="58" t="str">
        <f>IF(Z2249="Pedido Entregue!", IF(AA2249=1, "Retirado do Almoxarifado", IF(AA2249=2, "Material devolvido", "Aguardando retirada")), IF(Z2249="Pendente", "Entrega pendente", ""))</f>
        <v>Aguardando retirada</v>
      </c>
      <c r="AC2249" s="18">
        <v>1</v>
      </c>
      <c r="AD2249" s="18">
        <f>AC2249/SUMIF($P:$P,P2249,$AC:$AC)</f>
        <v>1</v>
      </c>
      <c r="AE2249" s="18">
        <f>IF(R2249=0,0,AC2249/SUMIF($R:$R,R2249,$AC:$AC))</f>
        <v>0.5</v>
      </c>
      <c r="AF2249" s="18">
        <f>IF(R2249=0,1,0)</f>
        <v>0</v>
      </c>
      <c r="AG2249" s="18">
        <f>IF(R2249=0,#REF!-J2249,0)</f>
        <v>0</v>
      </c>
      <c r="AH2249" t="str">
        <f>TEXT(J2249,"MMMM")</f>
        <v>fevereiro</v>
      </c>
    </row>
    <row r="2250" spans="1:34" ht="12.75" hidden="1" customHeight="1" x14ac:dyDescent="0.25">
      <c r="A2250" s="90" t="str">
        <f>IF(C2250="Oficina Diversos","Oficina Geral",
IF(ISNUMBER(FIND("Estoque - Colhedoras",C2250)),"Colhedoras",IF(ISNUMBER(FIND("Caldeiraria",C2250)),"Caldeiraria",IF(ISNUMBER(FIND("Borracharia",C2250)),"Borracharia",IF(ISNUMBER(FIND("Lubrificação",C2250)),"Lubrificação",
IF(ISNUMBER(FIND("Estoque - Carregadeiras",C2250)),"Carregadeiras",IF(ISNUMBER(FIND("Estoque - Veic. Leves",C2250)),"Veic. Leves",
IF(ISNUMBER(FIND("Estoque - Caminhões",C2250)),"Caminhões",IF(ISNUMBER(FIND("Estoque - Transbordos",C2250)),"Transbordos",
IF(ISNUMBER(FIND("Estoque - Tratores",C2250)),"Tratores",
IF(ISNUMBER(FIND("Estoque - Máquinas pesadas",C2250)),"Máquinas pesadas",
IF(ISNUMBER(FIND("Estoque - Reboques",C2250)),"Reboques",
IF(C2250="Estoque","Estoque",
IF(AND(ISNUMBER(C2250),C2250&gt;1000,C2250&lt;2000),"Caminhões",
IF(AND(ISNUMBER(C2250),C2250&gt;2000,C2250&lt;3000),"Tratores",
IF(AND(ISNUMBER(C2250),C2250&gt;3000,C2250&lt;4000),"Carregadeiras",
IF(AND(ISNUMBER(C2250),C2250&gt;4000,C2250&lt;5000),"Máquinas pesadas",
IF(AND(ISNUMBER(C2250),C2250&gt;5000,C2250&lt;6000),"Colhedoras",
IF(AND(ISNUMBER(C2250),C2250&gt;7000,C2250&lt;8000),"Irrigação",
IF(AND(ISNUMBER(C2250),C2250&gt;8000,C2250&lt;9000),"Reboques",IF(AND(ISNUMBER(C2250),C2250&gt;0,C2250&lt;1000),"Veic. Leves","")))))))))))))))))))))</f>
        <v>Veic. Leves</v>
      </c>
      <c r="B2250" s="72"/>
      <c r="C2250" s="2">
        <v>45</v>
      </c>
      <c r="D2250" s="2">
        <v>89657</v>
      </c>
      <c r="E2250" s="3" t="s">
        <v>564</v>
      </c>
      <c r="F2250" s="14" t="str">
        <f>IF(ISBLANK(K2250), "Apenas Solicitação", "Tem OC")</f>
        <v>Tem OC</v>
      </c>
      <c r="G2250" s="2">
        <v>1</v>
      </c>
      <c r="H2250" s="37">
        <f>G2250-I2250</f>
        <v>0</v>
      </c>
      <c r="I2250" s="38">
        <v>1</v>
      </c>
      <c r="J2250" s="4">
        <v>45716</v>
      </c>
      <c r="K2250" s="180">
        <v>45756</v>
      </c>
      <c r="L2250" s="3"/>
      <c r="M2250" s="44"/>
      <c r="N2250" s="44" t="str">
        <f>IFERROR(K2250 + VALUE(LEFT(L2250, FIND(" ", L2250) - 1)), "")</f>
        <v/>
      </c>
      <c r="O2250" s="3">
        <f>IF(_xlfn.DAYS(K2250,J2250)&lt;0, "Aguardando OC", _xlfn.DAYS(K2250,J2250))</f>
        <v>40</v>
      </c>
      <c r="P2250" s="14">
        <v>394660</v>
      </c>
      <c r="Q2250" s="169">
        <v>1132979</v>
      </c>
      <c r="R2250" s="14">
        <v>165972</v>
      </c>
      <c r="S2250" s="2">
        <v>719</v>
      </c>
      <c r="T2250" s="135" t="s">
        <v>11</v>
      </c>
      <c r="U2250" s="21">
        <v>67</v>
      </c>
      <c r="V2250" s="2">
        <v>12468</v>
      </c>
      <c r="W2250" s="43" t="str">
        <f>IFERROR(VLOOKUP(V2250, Fornecedores!A:C, 3, FALSE), "")</f>
        <v>AUTO PECAS BARBOSA</v>
      </c>
      <c r="X2250" s="43" t="str">
        <f>IFERROR(VLOOKUP(V2250, Fornecedores!A:E, 5, FALSE), "")</f>
        <v>João Pessoa</v>
      </c>
      <c r="Y2250" s="43" t="str">
        <f>IFERROR(VLOOKUP(V2250, Fornecedores!A:F, 6, FALSE), "")</f>
        <v>PB</v>
      </c>
      <c r="Z2250" s="14" t="str">
        <f>IF(H2250=0, "Pedido entregue!", "Pendente")</f>
        <v>Pedido entregue!</v>
      </c>
      <c r="AA2250" s="74"/>
      <c r="AB2250" s="58" t="str">
        <f>IF(Z2250="Pedido Entregue!", IF(AA2250=1, "Retirado do Almoxarifado", IF(AA2250=2, "Material devolvido", "Aguardando retirada")), IF(Z2250="Pendente", "Entrega pendente", ""))</f>
        <v>Aguardando retirada</v>
      </c>
      <c r="AC2250" s="18">
        <v>1</v>
      </c>
      <c r="AD2250" s="18">
        <f>AC2250/SUMIF($P:$P,P2250,$AC:$AC)</f>
        <v>1</v>
      </c>
      <c r="AE2250" s="18">
        <f>IF(R2250=0,0,AC2250/SUMIF($R:$R,R2250,$AC:$AC))</f>
        <v>0.25</v>
      </c>
      <c r="AF2250" s="18">
        <f>IF(R2250=0,1,0)</f>
        <v>0</v>
      </c>
      <c r="AG2250" s="18">
        <f>IF(R2250=0,#REF!-J2250,0)</f>
        <v>0</v>
      </c>
      <c r="AH2250" t="str">
        <f>TEXT(J2250,"MMMM")</f>
        <v>fevereiro</v>
      </c>
    </row>
    <row r="2251" spans="1:34" ht="12.75" hidden="1" customHeight="1" x14ac:dyDescent="0.25">
      <c r="A2251" s="90" t="str">
        <f>IF(C2251="Oficina Diversos","Oficina Geral",
IF(ISNUMBER(FIND("Estoque - Colhedoras",C2251)),"Colhedoras",IF(ISNUMBER(FIND("Caldeiraria",C2251)),"Caldeiraria",IF(ISNUMBER(FIND("Borracharia",C2251)),"Borracharia",IF(ISNUMBER(FIND("Lubrificação",C2251)),"Lubrificação",
IF(ISNUMBER(FIND("Estoque - Carregadeiras",C2251)),"Carregadeiras",IF(ISNUMBER(FIND("Estoque - Veic. Leves",C2251)),"Veic. Leves",
IF(ISNUMBER(FIND("Estoque - Caminhões",C2251)),"Caminhões",IF(ISNUMBER(FIND("Estoque - Transbordos",C2251)),"Transbordos",
IF(ISNUMBER(FIND("Estoque - Tratores",C2251)),"Tratores",
IF(ISNUMBER(FIND("Estoque - Máquinas pesadas",C2251)),"Máquinas pesadas",
IF(ISNUMBER(FIND("Estoque - Reboques",C2251)),"Reboques",
IF(C2251="Estoque","Estoque",
IF(AND(ISNUMBER(C2251),C2251&gt;1000,C2251&lt;2000),"Caminhões",
IF(AND(ISNUMBER(C2251),C2251&gt;2000,C2251&lt;3000),"Tratores",
IF(AND(ISNUMBER(C2251),C2251&gt;3000,C2251&lt;4000),"Carregadeiras",
IF(AND(ISNUMBER(C2251),C2251&gt;4000,C2251&lt;5000),"Máquinas pesadas",
IF(AND(ISNUMBER(C2251),C2251&gt;5000,C2251&lt;6000),"Colhedoras",
IF(AND(ISNUMBER(C2251),C2251&gt;7000,C2251&lt;8000),"Irrigação",
IF(AND(ISNUMBER(C2251),C2251&gt;8000,C2251&lt;9000),"Reboques",IF(AND(ISNUMBER(C2251),C2251&gt;0,C2251&lt;1000),"Veic. Leves","")))))))))))))))))))))</f>
        <v>Veic. Leves</v>
      </c>
      <c r="B2251" s="72"/>
      <c r="C2251" s="2">
        <v>45</v>
      </c>
      <c r="D2251" s="2">
        <v>89658</v>
      </c>
      <c r="E2251" s="3" t="s">
        <v>565</v>
      </c>
      <c r="F2251" s="14" t="str">
        <f>IF(ISBLANK(K2251), "Apenas Solicitação", "Tem OC")</f>
        <v>Tem OC</v>
      </c>
      <c r="G2251" s="2">
        <v>1</v>
      </c>
      <c r="H2251" s="37">
        <f>G2251-I2251</f>
        <v>0</v>
      </c>
      <c r="I2251" s="38">
        <v>1</v>
      </c>
      <c r="J2251" s="4">
        <v>45716</v>
      </c>
      <c r="K2251" s="180">
        <v>45756</v>
      </c>
      <c r="L2251" s="3"/>
      <c r="M2251" s="44"/>
      <c r="N2251" s="44" t="str">
        <f>IFERROR(K2251 + VALUE(LEFT(L2251, FIND(" ", L2251) - 1)), "")</f>
        <v/>
      </c>
      <c r="O2251" s="3">
        <f>IF(_xlfn.DAYS(K2251,J2251)&lt;0, "Aguardando OC", _xlfn.DAYS(K2251,J2251))</f>
        <v>40</v>
      </c>
      <c r="P2251" s="14">
        <v>394661</v>
      </c>
      <c r="Q2251" s="169">
        <v>1132979</v>
      </c>
      <c r="R2251" s="14">
        <v>165972</v>
      </c>
      <c r="S2251" s="2">
        <v>719</v>
      </c>
      <c r="T2251" s="135" t="s">
        <v>11</v>
      </c>
      <c r="U2251" s="21">
        <v>67</v>
      </c>
      <c r="V2251" s="2">
        <v>12468</v>
      </c>
      <c r="W2251" s="43" t="str">
        <f>IFERROR(VLOOKUP(V2251, Fornecedores!A:C, 3, FALSE), "")</f>
        <v>AUTO PECAS BARBOSA</v>
      </c>
      <c r="X2251" s="43" t="str">
        <f>IFERROR(VLOOKUP(V2251, Fornecedores!A:E, 5, FALSE), "")</f>
        <v>João Pessoa</v>
      </c>
      <c r="Y2251" s="43" t="str">
        <f>IFERROR(VLOOKUP(V2251, Fornecedores!A:F, 6, FALSE), "")</f>
        <v>PB</v>
      </c>
      <c r="Z2251" s="14" t="str">
        <f>IF(H2251=0, "Pedido entregue!", "Pendente")</f>
        <v>Pedido entregue!</v>
      </c>
      <c r="AA2251" s="74"/>
      <c r="AB2251" s="58" t="str">
        <f>IF(Z2251="Pedido Entregue!", IF(AA2251=1, "Retirado do Almoxarifado", IF(AA2251=2, "Material devolvido", "Aguardando retirada")), IF(Z2251="Pendente", "Entrega pendente", ""))</f>
        <v>Aguardando retirada</v>
      </c>
      <c r="AC2251" s="18">
        <v>1</v>
      </c>
      <c r="AD2251" s="18">
        <f>AC2251/SUMIF($P:$P,P2251,$AC:$AC)</f>
        <v>1</v>
      </c>
      <c r="AE2251" s="18">
        <f>IF(R2251=0,0,AC2251/SUMIF($R:$R,R2251,$AC:$AC))</f>
        <v>0.25</v>
      </c>
      <c r="AF2251" s="18">
        <f>IF(R2251=0,1,0)</f>
        <v>0</v>
      </c>
      <c r="AG2251" s="18">
        <f>IF(R2251=0,#REF!-J2251,0)</f>
        <v>0</v>
      </c>
      <c r="AH2251" t="str">
        <f>TEXT(J2251,"MMMM")</f>
        <v>fevereiro</v>
      </c>
    </row>
    <row r="2252" spans="1:34" ht="12.75" hidden="1" customHeight="1" x14ac:dyDescent="0.25">
      <c r="A2252" s="90" t="str">
        <f>IF(C2252="Oficina Diversos","Oficina Geral",
IF(ISNUMBER(FIND("Estoque - Colhedoras",C2252)),"Colhedoras",IF(ISNUMBER(FIND("Caldeiraria",C2252)),"Caldeiraria",IF(ISNUMBER(FIND("Borracharia",C2252)),"Borracharia",IF(ISNUMBER(FIND("Lubrificação",C2252)),"Lubrificação",
IF(ISNUMBER(FIND("Estoque - Carregadeiras",C2252)),"Carregadeiras",IF(ISNUMBER(FIND("Estoque - Veic. Leves",C2252)),"Veic. Leves",
IF(ISNUMBER(FIND("Estoque - Caminhões",C2252)),"Caminhões",IF(ISNUMBER(FIND("Estoque - Transbordos",C2252)),"Transbordos",
IF(ISNUMBER(FIND("Estoque - Tratores",C2252)),"Tratores",
IF(ISNUMBER(FIND("Estoque - Máquinas pesadas",C2252)),"Máquinas pesadas",
IF(ISNUMBER(FIND("Estoque - Reboques",C2252)),"Reboques",
IF(C2252="Estoque","Estoque",
IF(AND(ISNUMBER(C2252),C2252&gt;1000,C2252&lt;2000),"Caminhões",
IF(AND(ISNUMBER(C2252),C2252&gt;2000,C2252&lt;3000),"Tratores",
IF(AND(ISNUMBER(C2252),C2252&gt;3000,C2252&lt;4000),"Carregadeiras",
IF(AND(ISNUMBER(C2252),C2252&gt;4000,C2252&lt;5000),"Máquinas pesadas",
IF(AND(ISNUMBER(C2252),C2252&gt;5000,C2252&lt;6000),"Colhedoras",
IF(AND(ISNUMBER(C2252),C2252&gt;7000,C2252&lt;8000),"Irrigação",
IF(AND(ISNUMBER(C2252),C2252&gt;8000,C2252&lt;9000),"Reboques",IF(AND(ISNUMBER(C2252),C2252&gt;0,C2252&lt;1000),"Veic. Leves","")))))))))))))))))))))</f>
        <v>Veic. Leves</v>
      </c>
      <c r="B2252" s="72"/>
      <c r="C2252" s="2">
        <v>45</v>
      </c>
      <c r="D2252" s="2">
        <v>89659</v>
      </c>
      <c r="E2252" s="3" t="s">
        <v>566</v>
      </c>
      <c r="F2252" s="14" t="str">
        <f>IF(ISBLANK(K2252), "Apenas Solicitação", "Tem OC")</f>
        <v>Tem OC</v>
      </c>
      <c r="G2252" s="2">
        <v>1</v>
      </c>
      <c r="H2252" s="37">
        <f>G2252-I2252</f>
        <v>0</v>
      </c>
      <c r="I2252" s="38">
        <v>1</v>
      </c>
      <c r="J2252" s="4">
        <v>45716</v>
      </c>
      <c r="K2252" s="180">
        <v>45758</v>
      </c>
      <c r="L2252" s="3"/>
      <c r="M2252" s="44"/>
      <c r="N2252" s="44" t="str">
        <f>IFERROR(K2252 + VALUE(LEFT(L2252, FIND(" ", L2252) - 1)), "")</f>
        <v/>
      </c>
      <c r="O2252" s="3">
        <f>IF(_xlfn.DAYS(K2252,J2252)&lt;0, "Aguardando OC", _xlfn.DAYS(K2252,J2252))</f>
        <v>42</v>
      </c>
      <c r="P2252" s="14">
        <v>394662</v>
      </c>
      <c r="Q2252" s="169">
        <v>1132979</v>
      </c>
      <c r="R2252" s="14">
        <v>166171</v>
      </c>
      <c r="S2252" s="2">
        <v>719</v>
      </c>
      <c r="T2252" s="135" t="s">
        <v>11</v>
      </c>
      <c r="U2252" s="21">
        <v>105.25</v>
      </c>
      <c r="V2252" s="2">
        <v>3544</v>
      </c>
      <c r="W2252" s="43" t="str">
        <f>IFERROR(VLOOKUP(V2252, Fornecedores!A:C, 3, FALSE), "")</f>
        <v xml:space="preserve">MAIS CARROS         </v>
      </c>
      <c r="X2252" s="43" t="str">
        <f>IFERROR(VLOOKUP(V2252, Fornecedores!A:E, 5, FALSE), "")</f>
        <v>Cabedelo</v>
      </c>
      <c r="Y2252" s="43" t="str">
        <f>IFERROR(VLOOKUP(V2252, Fornecedores!A:F, 6, FALSE), "")</f>
        <v>PB</v>
      </c>
      <c r="Z2252" s="14" t="str">
        <f>IF(H2252=0, "Pedido entregue!", "Pendente")</f>
        <v>Pedido entregue!</v>
      </c>
      <c r="AA2252" s="74"/>
      <c r="AB2252" s="58" t="str">
        <f>IF(Z2252="Pedido Entregue!", IF(AA2252=1, "Retirado do Almoxarifado", IF(AA2252=2, "Material devolvido", "Aguardando retirada")), IF(Z2252="Pendente", "Entrega pendente", ""))</f>
        <v>Aguardando retirada</v>
      </c>
      <c r="AC2252" s="18">
        <v>1</v>
      </c>
      <c r="AD2252" s="18">
        <f>AC2252/SUMIF($P:$P,P2252,$AC:$AC)</f>
        <v>1</v>
      </c>
      <c r="AE2252" s="18">
        <f>IF(R2252=0,0,AC2252/SUMIF($R:$R,R2252,$AC:$AC))</f>
        <v>0.5</v>
      </c>
      <c r="AF2252" s="18">
        <f>IF(R2252=0,1,0)</f>
        <v>0</v>
      </c>
      <c r="AG2252" s="18">
        <f>IF(R2252=0,#REF!-J2252,0)</f>
        <v>0</v>
      </c>
      <c r="AH2252" t="str">
        <f>TEXT(J2252,"MMMM")</f>
        <v>fevereiro</v>
      </c>
    </row>
    <row r="2253" spans="1:34" ht="12.75" hidden="1" customHeight="1" x14ac:dyDescent="0.25">
      <c r="A2253" s="90" t="str">
        <f>IF(C2253="Oficina Diversos","Oficina Geral",
IF(ISNUMBER(FIND("Estoque - Colhedoras",C2253)),"Colhedoras",IF(ISNUMBER(FIND("Caldeiraria",C2253)),"Caldeiraria",IF(ISNUMBER(FIND("Borracharia",C2253)),"Borracharia",IF(ISNUMBER(FIND("Lubrificação",C2253)),"Lubrificação",
IF(ISNUMBER(FIND("Estoque - Carregadeiras",C2253)),"Carregadeiras",IF(ISNUMBER(FIND("Estoque - Veic. Leves",C2253)),"Veic. Leves",
IF(ISNUMBER(FIND("Estoque - Caminhões",C2253)),"Caminhões",IF(ISNUMBER(FIND("Estoque - Transbordos",C2253)),"Transbordos",
IF(ISNUMBER(FIND("Estoque - Tratores",C2253)),"Tratores",
IF(ISNUMBER(FIND("Estoque - Máquinas pesadas",C2253)),"Máquinas pesadas",
IF(ISNUMBER(FIND("Estoque - Reboques",C2253)),"Reboques",
IF(C2253="Estoque","Estoque",
IF(AND(ISNUMBER(C2253),C2253&gt;1000,C2253&lt;2000),"Caminhões",
IF(AND(ISNUMBER(C2253),C2253&gt;2000,C2253&lt;3000),"Tratores",
IF(AND(ISNUMBER(C2253),C2253&gt;3000,C2253&lt;4000),"Carregadeiras",
IF(AND(ISNUMBER(C2253),C2253&gt;4000,C2253&lt;5000),"Máquinas pesadas",
IF(AND(ISNUMBER(C2253),C2253&gt;5000,C2253&lt;6000),"Colhedoras",
IF(AND(ISNUMBER(C2253),C2253&gt;7000,C2253&lt;8000),"Irrigação",
IF(AND(ISNUMBER(C2253),C2253&gt;8000,C2253&lt;9000),"Reboques",IF(AND(ISNUMBER(C2253),C2253&gt;0,C2253&lt;1000),"Veic. Leves","")))))))))))))))))))))</f>
        <v>Veic. Leves</v>
      </c>
      <c r="B2253" s="72"/>
      <c r="C2253" s="2">
        <v>45</v>
      </c>
      <c r="D2253" s="2">
        <v>89660</v>
      </c>
      <c r="E2253" s="3" t="s">
        <v>567</v>
      </c>
      <c r="F2253" s="14" t="str">
        <f>IF(ISBLANK(K2253), "Apenas Solicitação", "Tem OC")</f>
        <v>Tem OC</v>
      </c>
      <c r="G2253" s="2">
        <v>1</v>
      </c>
      <c r="H2253" s="37">
        <f>G2253-I2253</f>
        <v>0</v>
      </c>
      <c r="I2253" s="38">
        <v>1</v>
      </c>
      <c r="J2253" s="4">
        <v>45716</v>
      </c>
      <c r="K2253" s="180">
        <v>45756</v>
      </c>
      <c r="L2253" s="3"/>
      <c r="M2253" s="44"/>
      <c r="N2253" s="44" t="str">
        <f>IFERROR(K2253 + VALUE(LEFT(L2253, FIND(" ", L2253) - 1)), "")</f>
        <v/>
      </c>
      <c r="O2253" s="3">
        <f>IF(_xlfn.DAYS(K2253,J2253)&lt;0, "Aguardando OC", _xlfn.DAYS(K2253,J2253))</f>
        <v>40</v>
      </c>
      <c r="P2253" s="14">
        <v>394663</v>
      </c>
      <c r="Q2253" s="169">
        <v>1132979</v>
      </c>
      <c r="R2253" s="14">
        <v>165972</v>
      </c>
      <c r="S2253" s="2">
        <v>719</v>
      </c>
      <c r="T2253" s="135" t="s">
        <v>11</v>
      </c>
      <c r="U2253" s="21">
        <v>134</v>
      </c>
      <c r="V2253" s="2">
        <v>12468</v>
      </c>
      <c r="W2253" s="43" t="str">
        <f>IFERROR(VLOOKUP(V2253, Fornecedores!A:C, 3, FALSE), "")</f>
        <v>AUTO PECAS BARBOSA</v>
      </c>
      <c r="X2253" s="43" t="str">
        <f>IFERROR(VLOOKUP(V2253, Fornecedores!A:E, 5, FALSE), "")</f>
        <v>João Pessoa</v>
      </c>
      <c r="Y2253" s="43" t="str">
        <f>IFERROR(VLOOKUP(V2253, Fornecedores!A:F, 6, FALSE), "")</f>
        <v>PB</v>
      </c>
      <c r="Z2253" s="14" t="str">
        <f>IF(H2253=0, "Pedido entregue!", "Pendente")</f>
        <v>Pedido entregue!</v>
      </c>
      <c r="AA2253" s="74"/>
      <c r="AB2253" s="58" t="str">
        <f>IF(Z2253="Pedido Entregue!", IF(AA2253=1, "Retirado do Almoxarifado", IF(AA2253=2, "Material devolvido", "Aguardando retirada")), IF(Z2253="Pendente", "Entrega pendente", ""))</f>
        <v>Aguardando retirada</v>
      </c>
      <c r="AC2253" s="18">
        <v>1</v>
      </c>
      <c r="AD2253" s="18">
        <f>AC2253/SUMIF($P:$P,P2253,$AC:$AC)</f>
        <v>1</v>
      </c>
      <c r="AE2253" s="18">
        <f>IF(R2253=0,0,AC2253/SUMIF($R:$R,R2253,$AC:$AC))</f>
        <v>0.25</v>
      </c>
      <c r="AF2253" s="18">
        <f>IF(R2253=0,1,0)</f>
        <v>0</v>
      </c>
      <c r="AG2253" s="18">
        <f>IF(R2253=0,#REF!-J2253,0)</f>
        <v>0</v>
      </c>
      <c r="AH2253" t="str">
        <f>TEXT(J2253,"MMMM")</f>
        <v>fevereiro</v>
      </c>
    </row>
    <row r="2254" spans="1:34" ht="12.75" hidden="1" customHeight="1" x14ac:dyDescent="0.25">
      <c r="A2254" s="90" t="str">
        <f>IF(C2254="Oficina Diversos","Oficina Geral",
IF(ISNUMBER(FIND("Estoque - Colhedoras",C2254)),"Colhedoras",IF(ISNUMBER(FIND("Caldeiraria",C2254)),"Caldeiraria",IF(ISNUMBER(FIND("Borracharia",C2254)),"Borracharia",IF(ISNUMBER(FIND("Lubrificação",C2254)),"Lubrificação",
IF(ISNUMBER(FIND("Estoque - Carregadeiras",C2254)),"Carregadeiras",IF(ISNUMBER(FIND("Estoque - Veic. Leves",C2254)),"Veic. Leves",
IF(ISNUMBER(FIND("Estoque - Caminhões",C2254)),"Caminhões",IF(ISNUMBER(FIND("Estoque - Transbordos",C2254)),"Transbordos",
IF(ISNUMBER(FIND("Estoque - Tratores",C2254)),"Tratores",
IF(ISNUMBER(FIND("Estoque - Máquinas pesadas",C2254)),"Máquinas pesadas",
IF(ISNUMBER(FIND("Estoque - Reboques",C2254)),"Reboques",
IF(C2254="Estoque","Estoque",
IF(AND(ISNUMBER(C2254),C2254&gt;1000,C2254&lt;2000),"Caminhões",
IF(AND(ISNUMBER(C2254),C2254&gt;2000,C2254&lt;3000),"Tratores",
IF(AND(ISNUMBER(C2254),C2254&gt;3000,C2254&lt;4000),"Carregadeiras",
IF(AND(ISNUMBER(C2254),C2254&gt;4000,C2254&lt;5000),"Máquinas pesadas",
IF(AND(ISNUMBER(C2254),C2254&gt;5000,C2254&lt;6000),"Colhedoras",
IF(AND(ISNUMBER(C2254),C2254&gt;7000,C2254&lt;8000),"Irrigação",
IF(AND(ISNUMBER(C2254),C2254&gt;8000,C2254&lt;9000),"Reboques",IF(AND(ISNUMBER(C2254),C2254&gt;0,C2254&lt;1000),"Veic. Leves","")))))))))))))))))))))</f>
        <v>Irrigação</v>
      </c>
      <c r="B2254" s="72"/>
      <c r="C2254" s="2">
        <v>7051</v>
      </c>
      <c r="D2254" s="2">
        <v>89668</v>
      </c>
      <c r="E2254" s="10" t="s">
        <v>632</v>
      </c>
      <c r="F2254" s="14" t="str">
        <f>IF(ISBLANK(K2254), "Apenas Solicitação", "Tem OC")</f>
        <v>Tem OC</v>
      </c>
      <c r="G2254" s="2">
        <v>1</v>
      </c>
      <c r="H2254" s="37">
        <f>G2254-I2254</f>
        <v>0</v>
      </c>
      <c r="I2254" s="38">
        <v>1</v>
      </c>
      <c r="J2254" s="4">
        <v>45716</v>
      </c>
      <c r="K2254" s="180">
        <v>45756</v>
      </c>
      <c r="L2254" s="4"/>
      <c r="M2254" s="44"/>
      <c r="N2254" s="44" t="str">
        <f>IFERROR(K2254 + VALUE(LEFT(L2254, FIND(" ", L2254) - 1)), "")</f>
        <v/>
      </c>
      <c r="O2254" s="3">
        <f>IF(_xlfn.DAYS(K2254,J2254)&lt;0, "Aguardando OC", _xlfn.DAYS(K2254,J2254))</f>
        <v>40</v>
      </c>
      <c r="P2254" s="14">
        <v>394780</v>
      </c>
      <c r="Q2254" s="169">
        <v>1133130</v>
      </c>
      <c r="R2254" s="14">
        <v>166058</v>
      </c>
      <c r="S2254" s="42">
        <v>728</v>
      </c>
      <c r="T2254" s="150" t="s">
        <v>638</v>
      </c>
      <c r="U2254" s="21">
        <v>610</v>
      </c>
      <c r="V2254" s="2"/>
      <c r="W2254" s="43" t="str">
        <f>IFERROR(VLOOKUP(V2254, Fornecedores!A:C, 3, FALSE), "")</f>
        <v/>
      </c>
      <c r="X2254" s="43" t="str">
        <f>IFERROR(VLOOKUP(V2254, Fornecedores!A:E, 5, FALSE), "")</f>
        <v/>
      </c>
      <c r="Y2254" s="43" t="str">
        <f>IFERROR(VLOOKUP(V2254, Fornecedores!A:F, 6, FALSE), "")</f>
        <v/>
      </c>
      <c r="Z2254" s="14" t="str">
        <f>IF(H2254=0, "Pedido entregue!", "Pendente")</f>
        <v>Pedido entregue!</v>
      </c>
      <c r="AA2254" s="74">
        <v>1</v>
      </c>
      <c r="AB2254" s="58" t="str">
        <f>IF(Z2254="Pedido Entregue!", IF(AA2254=1, "Retirado do Almoxarifado", IF(AA2254=2, "Material devolvido", "Aguardando retirada")), IF(Z2254="Pendente", "Entrega pendente", ""))</f>
        <v>Retirado do Almoxarifado</v>
      </c>
      <c r="AC2254" s="18">
        <v>1</v>
      </c>
      <c r="AD2254" s="18">
        <f>AC2254/SUMIF($P:$P,P2254,$AC:$AC)</f>
        <v>1</v>
      </c>
      <c r="AE2254" s="18">
        <f>IF(R2254=0,0,AC2254/SUMIF($R:$R,R2254,$AC:$AC))</f>
        <v>0.14285714285714285</v>
      </c>
      <c r="AF2254" s="18">
        <f>IF(R2254=0,1,0)</f>
        <v>0</v>
      </c>
      <c r="AG2254" s="18">
        <f>IF(R2254=0,#REF!-J2254,0)</f>
        <v>0</v>
      </c>
      <c r="AH2254" t="str">
        <f>TEXT(J2254,"MMMM")</f>
        <v>fevereiro</v>
      </c>
    </row>
    <row r="2255" spans="1:34" ht="12.75" hidden="1" customHeight="1" x14ac:dyDescent="0.25">
      <c r="A2255" s="90" t="str">
        <f>IF(C2255="Oficina Diversos","Oficina Geral",
IF(ISNUMBER(FIND("Estoque - Colhedoras",C2255)),"Colhedoras",IF(ISNUMBER(FIND("Caldeiraria",C2255)),"Caldeiraria",IF(ISNUMBER(FIND("Borracharia",C2255)),"Borracharia",IF(ISNUMBER(FIND("Lubrificação",C2255)),"Lubrificação",
IF(ISNUMBER(FIND("Estoque - Carregadeiras",C2255)),"Carregadeiras",IF(ISNUMBER(FIND("Estoque - Veic. Leves",C2255)),"Veic. Leves",
IF(ISNUMBER(FIND("Estoque - Caminhões",C2255)),"Caminhões",IF(ISNUMBER(FIND("Estoque - Transbordos",C2255)),"Transbordos",
IF(ISNUMBER(FIND("Estoque - Tratores",C2255)),"Tratores",
IF(ISNUMBER(FIND("Estoque - Máquinas pesadas",C2255)),"Máquinas pesadas",
IF(ISNUMBER(FIND("Estoque - Reboques",C2255)),"Reboques",
IF(C2255="Estoque","Estoque",
IF(AND(ISNUMBER(C2255),C2255&gt;1000,C2255&lt;2000),"Caminhões",
IF(AND(ISNUMBER(C2255),C2255&gt;2000,C2255&lt;3000),"Tratores",
IF(AND(ISNUMBER(C2255),C2255&gt;3000,C2255&lt;4000),"Carregadeiras",
IF(AND(ISNUMBER(C2255),C2255&gt;4000,C2255&lt;5000),"Máquinas pesadas",
IF(AND(ISNUMBER(C2255),C2255&gt;5000,C2255&lt;6000),"Colhedoras",
IF(AND(ISNUMBER(C2255),C2255&gt;7000,C2255&lt;8000),"Irrigação",
IF(AND(ISNUMBER(C2255),C2255&gt;8000,C2255&lt;9000),"Reboques",IF(AND(ISNUMBER(C2255),C2255&gt;0,C2255&lt;1000),"Veic. Leves","")))))))))))))))))))))</f>
        <v>Tratores</v>
      </c>
      <c r="B2255" s="72"/>
      <c r="C2255" s="2">
        <v>2036</v>
      </c>
      <c r="D2255" s="2">
        <v>89670</v>
      </c>
      <c r="E2255" s="10" t="s">
        <v>456</v>
      </c>
      <c r="F2255" s="14" t="str">
        <f>IF(ISBLANK(K2255), "Apenas Solicitação", "Tem OC")</f>
        <v>Tem OC</v>
      </c>
      <c r="G2255" s="2">
        <v>1</v>
      </c>
      <c r="H2255" s="37">
        <f>G2255-I2255</f>
        <v>0</v>
      </c>
      <c r="I2255" s="38">
        <v>1</v>
      </c>
      <c r="J2255" s="4">
        <v>45716</v>
      </c>
      <c r="K2255" s="183">
        <v>45736</v>
      </c>
      <c r="L2255" s="7"/>
      <c r="M2255" s="44"/>
      <c r="N2255" s="44" t="str">
        <f>IFERROR(K2255 + VALUE(LEFT(L2255, FIND(" ", L2255) - 1)), "")</f>
        <v/>
      </c>
      <c r="O2255" s="3">
        <f>IF(_xlfn.DAYS(K2255,J2255)&lt;0, "Aguardando OC", _xlfn.DAYS(K2255,J2255))</f>
        <v>20</v>
      </c>
      <c r="P2255" s="14">
        <v>394712</v>
      </c>
      <c r="Q2255" s="169">
        <v>1133066</v>
      </c>
      <c r="R2255" s="14">
        <v>165173</v>
      </c>
      <c r="S2255" s="2">
        <v>692</v>
      </c>
      <c r="T2255" s="135" t="s">
        <v>106</v>
      </c>
      <c r="U2255" s="21">
        <v>147</v>
      </c>
      <c r="V2255" s="2">
        <v>1237</v>
      </c>
      <c r="W2255" s="43" t="str">
        <f>IFERROR(VLOOKUP(V2255, Fornecedores!A:C, 3, FALSE), "")</f>
        <v>MERCADAO DE TRATORES</v>
      </c>
      <c r="X2255" s="43" t="str">
        <f>IFERROR(VLOOKUP(V2255, Fornecedores!A:E, 5, FALSE), "")</f>
        <v>Ourinhos</v>
      </c>
      <c r="Y2255" s="43" t="str">
        <f>IFERROR(VLOOKUP(V2255, Fornecedores!A:F, 6, FALSE), "")</f>
        <v>SP</v>
      </c>
      <c r="Z2255" s="14" t="str">
        <f>IF(H2255=0, "Pedido entregue!", "Pendente")</f>
        <v>Pedido entregue!</v>
      </c>
      <c r="AA2255" s="74">
        <v>1</v>
      </c>
      <c r="AB2255" s="58" t="str">
        <f>IF(Z2255="Pedido Entregue!", IF(AA2255=1, "Retirado do Almoxarifado", IF(AA2255=2, "Material devolvido", "Aguardando retirada")), IF(Z2255="Pendente", "Entrega pendente", ""))</f>
        <v>Retirado do Almoxarifado</v>
      </c>
      <c r="AC2255" s="18">
        <v>1</v>
      </c>
      <c r="AD2255" s="18">
        <f>AC2255/SUMIF($P:$P,P2255,$AC:$AC)</f>
        <v>1</v>
      </c>
      <c r="AE2255" s="18">
        <f>IF(R2255=0,0,AC2255/SUMIF($R:$R,R2255,$AC:$AC))</f>
        <v>0.1</v>
      </c>
      <c r="AF2255" s="18">
        <f>IF(R2255=0,1,0)</f>
        <v>0</v>
      </c>
      <c r="AG2255" s="18">
        <f>IF(R2255=0,#REF!-J2255,0)</f>
        <v>0</v>
      </c>
      <c r="AH2255" t="str">
        <f>TEXT(J2255,"MMMM")</f>
        <v>fevereiro</v>
      </c>
    </row>
    <row r="2256" spans="1:34" ht="12.75" hidden="1" customHeight="1" x14ac:dyDescent="0.25">
      <c r="A2256" s="90" t="str">
        <f>IF(C2256="Oficina Diversos","Oficina Geral",
IF(ISNUMBER(FIND("Estoque - Colhedoras",C2256)),"Colhedoras",IF(ISNUMBER(FIND("Caldeiraria",C2256)),"Caldeiraria",IF(ISNUMBER(FIND("Borracharia",C2256)),"Borracharia",IF(ISNUMBER(FIND("Lubrificação",C2256)),"Lubrificação",
IF(ISNUMBER(FIND("Estoque - Carregadeiras",C2256)),"Carregadeiras",IF(ISNUMBER(FIND("Estoque - Veic. Leves",C2256)),"Veic. Leves",
IF(ISNUMBER(FIND("Estoque - Caminhões",C2256)),"Caminhões",IF(ISNUMBER(FIND("Estoque - Transbordos",C2256)),"Transbordos",
IF(ISNUMBER(FIND("Estoque - Tratores",C2256)),"Tratores",
IF(ISNUMBER(FIND("Estoque - Máquinas pesadas",C2256)),"Máquinas pesadas",
IF(ISNUMBER(FIND("Estoque - Reboques",C2256)),"Reboques",
IF(C2256="Estoque","Estoque",
IF(AND(ISNUMBER(C2256),C2256&gt;1000,C2256&lt;2000),"Caminhões",
IF(AND(ISNUMBER(C2256),C2256&gt;2000,C2256&lt;3000),"Tratores",
IF(AND(ISNUMBER(C2256),C2256&gt;3000,C2256&lt;4000),"Carregadeiras",
IF(AND(ISNUMBER(C2256),C2256&gt;4000,C2256&lt;5000),"Máquinas pesadas",
IF(AND(ISNUMBER(C2256),C2256&gt;5000,C2256&lt;6000),"Colhedoras",
IF(AND(ISNUMBER(C2256),C2256&gt;7000,C2256&lt;8000),"Irrigação",
IF(AND(ISNUMBER(C2256),C2256&gt;8000,C2256&lt;9000),"Reboques",IF(AND(ISNUMBER(C2256),C2256&gt;0,C2256&lt;1000),"Veic. Leves","")))))))))))))))))))))</f>
        <v>Tratores</v>
      </c>
      <c r="B2256" s="72"/>
      <c r="C2256" s="2">
        <v>2036</v>
      </c>
      <c r="D2256" s="2">
        <v>89671</v>
      </c>
      <c r="E2256" s="10" t="s">
        <v>457</v>
      </c>
      <c r="F2256" s="14" t="str">
        <f>IF(ISBLANK(K2256), "Apenas Solicitação", "Tem OC")</f>
        <v>Tem OC</v>
      </c>
      <c r="G2256" s="2">
        <v>1</v>
      </c>
      <c r="H2256" s="37">
        <f>G2256-I2256</f>
        <v>0</v>
      </c>
      <c r="I2256" s="38">
        <v>1</v>
      </c>
      <c r="J2256" s="4">
        <v>45716</v>
      </c>
      <c r="K2256" s="183">
        <v>45736</v>
      </c>
      <c r="L2256" s="7"/>
      <c r="M2256" s="44"/>
      <c r="N2256" s="44" t="str">
        <f>IFERROR(K2256 + VALUE(LEFT(L2256, FIND(" ", L2256) - 1)), "")</f>
        <v/>
      </c>
      <c r="O2256" s="3">
        <f>IF(_xlfn.DAYS(K2256,J2256)&lt;0, "Aguardando OC", _xlfn.DAYS(K2256,J2256))</f>
        <v>20</v>
      </c>
      <c r="P2256" s="14">
        <v>394683</v>
      </c>
      <c r="Q2256" s="169">
        <v>1133066</v>
      </c>
      <c r="R2256" s="14">
        <v>165173</v>
      </c>
      <c r="S2256" s="2">
        <v>692</v>
      </c>
      <c r="T2256" s="135" t="s">
        <v>106</v>
      </c>
      <c r="U2256" s="21">
        <v>43</v>
      </c>
      <c r="V2256" s="2">
        <v>1237</v>
      </c>
      <c r="W2256" s="43" t="str">
        <f>IFERROR(VLOOKUP(V2256, Fornecedores!A:C, 3, FALSE), "")</f>
        <v>MERCADAO DE TRATORES</v>
      </c>
      <c r="X2256" s="43" t="str">
        <f>IFERROR(VLOOKUP(V2256, Fornecedores!A:E, 5, FALSE), "")</f>
        <v>Ourinhos</v>
      </c>
      <c r="Y2256" s="43" t="str">
        <f>IFERROR(VLOOKUP(V2256, Fornecedores!A:F, 6, FALSE), "")</f>
        <v>SP</v>
      </c>
      <c r="Z2256" s="14" t="str">
        <f>IF(H2256=0, "Pedido entregue!", "Pendente")</f>
        <v>Pedido entregue!</v>
      </c>
      <c r="AA2256" s="74">
        <v>1</v>
      </c>
      <c r="AB2256" s="58" t="str">
        <f>IF(Z2256="Pedido Entregue!", IF(AA2256=1, "Retirado do Almoxarifado", IF(AA2256=2, "Material devolvido", "Aguardando retirada")), IF(Z2256="Pendente", "Entrega pendente", ""))</f>
        <v>Retirado do Almoxarifado</v>
      </c>
      <c r="AC2256" s="18">
        <v>1</v>
      </c>
      <c r="AD2256" s="18">
        <f>AC2256/SUMIF($P:$P,P2256,$AC:$AC)</f>
        <v>1</v>
      </c>
      <c r="AE2256" s="18">
        <f>IF(R2256=0,0,AC2256/SUMIF($R:$R,R2256,$AC:$AC))</f>
        <v>0.1</v>
      </c>
      <c r="AF2256" s="18">
        <f>IF(R2256=0,1,0)</f>
        <v>0</v>
      </c>
      <c r="AG2256" s="18">
        <f>IF(R2256=0,#REF!-J2256,0)</f>
        <v>0</v>
      </c>
      <c r="AH2256" t="str">
        <f>TEXT(J2256,"MMMM")</f>
        <v>fevereiro</v>
      </c>
    </row>
    <row r="2257" spans="1:34" ht="12.75" hidden="1" customHeight="1" x14ac:dyDescent="0.25">
      <c r="A2257" s="90" t="str">
        <f>IF(C2257="Oficina Diversos","Oficina Geral",
IF(ISNUMBER(FIND("Estoque - Colhedoras",C2257)),"Colhedoras",IF(ISNUMBER(FIND("Caldeiraria",C2257)),"Caldeiraria",IF(ISNUMBER(FIND("Borracharia",C2257)),"Borracharia",IF(ISNUMBER(FIND("Lubrificação",C2257)),"Lubrificação",
IF(ISNUMBER(FIND("Estoque - Carregadeiras",C2257)),"Carregadeiras",IF(ISNUMBER(FIND("Estoque - Veic. Leves",C2257)),"Veic. Leves",
IF(ISNUMBER(FIND("Estoque - Caminhões",C2257)),"Caminhões",IF(ISNUMBER(FIND("Estoque - Transbordos",C2257)),"Transbordos",
IF(ISNUMBER(FIND("Estoque - Tratores",C2257)),"Tratores",
IF(ISNUMBER(FIND("Estoque - Máquinas pesadas",C2257)),"Máquinas pesadas",
IF(ISNUMBER(FIND("Estoque - Reboques",C2257)),"Reboques",
IF(C2257="Estoque","Estoque",
IF(AND(ISNUMBER(C2257),C2257&gt;1000,C2257&lt;2000),"Caminhões",
IF(AND(ISNUMBER(C2257),C2257&gt;2000,C2257&lt;3000),"Tratores",
IF(AND(ISNUMBER(C2257),C2257&gt;3000,C2257&lt;4000),"Carregadeiras",
IF(AND(ISNUMBER(C2257),C2257&gt;4000,C2257&lt;5000),"Máquinas pesadas",
IF(AND(ISNUMBER(C2257),C2257&gt;5000,C2257&lt;6000),"Colhedoras",
IF(AND(ISNUMBER(C2257),C2257&gt;7000,C2257&lt;8000),"Irrigação",
IF(AND(ISNUMBER(C2257),C2257&gt;8000,C2257&lt;9000),"Reboques",IF(AND(ISNUMBER(C2257),C2257&gt;0,C2257&lt;1000),"Veic. Leves","")))))))))))))))))))))</f>
        <v>Irrigação</v>
      </c>
      <c r="B2257" s="72"/>
      <c r="C2257" s="2">
        <v>7051</v>
      </c>
      <c r="D2257" s="2">
        <v>89672</v>
      </c>
      <c r="E2257" s="10" t="s">
        <v>633</v>
      </c>
      <c r="F2257" s="14" t="str">
        <f>IF(ISBLANK(K2257), "Apenas Solicitação", "Tem OC")</f>
        <v>Tem OC</v>
      </c>
      <c r="G2257" s="2">
        <v>1</v>
      </c>
      <c r="H2257" s="37">
        <f>G2257-I2257</f>
        <v>0</v>
      </c>
      <c r="I2257" s="38">
        <v>1</v>
      </c>
      <c r="J2257" s="4">
        <v>45716</v>
      </c>
      <c r="K2257" s="180">
        <v>45756</v>
      </c>
      <c r="L2257" s="4"/>
      <c r="M2257" s="44"/>
      <c r="N2257" s="44" t="str">
        <f>IFERROR(K2257 + VALUE(LEFT(L2257, FIND(" ", L2257) - 1)), "")</f>
        <v/>
      </c>
      <c r="O2257" s="3">
        <f>IF(_xlfn.DAYS(K2257,J2257)&lt;0, "Aguardando OC", _xlfn.DAYS(K2257,J2257))</f>
        <v>40</v>
      </c>
      <c r="P2257" s="14">
        <v>394782</v>
      </c>
      <c r="Q2257" s="169">
        <v>1133130</v>
      </c>
      <c r="R2257" s="14">
        <v>166058</v>
      </c>
      <c r="S2257" s="42">
        <v>728</v>
      </c>
      <c r="T2257" s="150" t="s">
        <v>638</v>
      </c>
      <c r="U2257" s="21">
        <v>1817.29</v>
      </c>
      <c r="V2257" s="2"/>
      <c r="W2257" s="43" t="str">
        <f>IFERROR(VLOOKUP(V2257, Fornecedores!A:C, 3, FALSE), "")</f>
        <v/>
      </c>
      <c r="X2257" s="43" t="str">
        <f>IFERROR(VLOOKUP(V2257, Fornecedores!A:E, 5, FALSE), "")</f>
        <v/>
      </c>
      <c r="Y2257" s="43" t="str">
        <f>IFERROR(VLOOKUP(V2257, Fornecedores!A:F, 6, FALSE), "")</f>
        <v/>
      </c>
      <c r="Z2257" s="14" t="str">
        <f>IF(H2257=0, "Pedido entregue!", "Pendente")</f>
        <v>Pedido entregue!</v>
      </c>
      <c r="AA2257" s="74">
        <v>1</v>
      </c>
      <c r="AB2257" s="58" t="str">
        <f>IF(Z2257="Pedido Entregue!", IF(AA2257=1, "Retirado do Almoxarifado", IF(AA2257=2, "Material devolvido", "Aguardando retirada")), IF(Z2257="Pendente", "Entrega pendente", ""))</f>
        <v>Retirado do Almoxarifado</v>
      </c>
      <c r="AC2257" s="18">
        <v>1</v>
      </c>
      <c r="AD2257" s="18">
        <f>AC2257/SUMIF($P:$P,P2257,$AC:$AC)</f>
        <v>1</v>
      </c>
      <c r="AE2257" s="18">
        <f>IF(R2257=0,0,AC2257/SUMIF($R:$R,R2257,$AC:$AC))</f>
        <v>0.14285714285714285</v>
      </c>
      <c r="AF2257" s="18">
        <f>IF(R2257=0,1,0)</f>
        <v>0</v>
      </c>
      <c r="AG2257" s="18">
        <f>IF(R2257=0,#REF!-J2257,0)</f>
        <v>0</v>
      </c>
      <c r="AH2257" t="str">
        <f>TEXT(J2257,"MMMM")</f>
        <v>fevereiro</v>
      </c>
    </row>
    <row r="2258" spans="1:34" ht="12.75" hidden="1" customHeight="1" x14ac:dyDescent="0.25">
      <c r="A2258" s="90" t="str">
        <f>IF(C2258="Oficina Diversos","Oficina Geral",
IF(ISNUMBER(FIND("Estoque - Colhedoras",C2258)),"Colhedoras",IF(ISNUMBER(FIND("Caldeiraria",C2258)),"Caldeiraria",IF(ISNUMBER(FIND("Borracharia",C2258)),"Borracharia",IF(ISNUMBER(FIND("Lubrificação",C2258)),"Lubrificação",
IF(ISNUMBER(FIND("Estoque - Carregadeiras",C2258)),"Carregadeiras",IF(ISNUMBER(FIND("Estoque - Veic. Leves",C2258)),"Veic. Leves",
IF(ISNUMBER(FIND("Estoque - Caminhões",C2258)),"Caminhões",IF(ISNUMBER(FIND("Estoque - Transbordos",C2258)),"Transbordos",
IF(ISNUMBER(FIND("Estoque - Tratores",C2258)),"Tratores",
IF(ISNUMBER(FIND("Estoque - Máquinas pesadas",C2258)),"Máquinas pesadas",
IF(ISNUMBER(FIND("Estoque - Reboques",C2258)),"Reboques",
IF(C2258="Estoque","Estoque",
IF(AND(ISNUMBER(C2258),C2258&gt;1000,C2258&lt;2000),"Caminhões",
IF(AND(ISNUMBER(C2258),C2258&gt;2000,C2258&lt;3000),"Tratores",
IF(AND(ISNUMBER(C2258),C2258&gt;3000,C2258&lt;4000),"Carregadeiras",
IF(AND(ISNUMBER(C2258),C2258&gt;4000,C2258&lt;5000),"Máquinas pesadas",
IF(AND(ISNUMBER(C2258),C2258&gt;5000,C2258&lt;6000),"Colhedoras",
IF(AND(ISNUMBER(C2258),C2258&gt;7000,C2258&lt;8000),"Irrigação",
IF(AND(ISNUMBER(C2258),C2258&gt;8000,C2258&lt;9000),"Reboques",IF(AND(ISNUMBER(C2258),C2258&gt;0,C2258&lt;1000),"Veic. Leves","")))))))))))))))))))))</f>
        <v>Tratores</v>
      </c>
      <c r="B2258" s="72"/>
      <c r="C2258" s="28">
        <v>2053</v>
      </c>
      <c r="D2258" s="28">
        <v>89719</v>
      </c>
      <c r="E2258" s="29" t="s">
        <v>139</v>
      </c>
      <c r="F2258" s="14" t="str">
        <f>IF(ISBLANK(K2258), "Apenas Solicitação", "Tem OC")</f>
        <v>Tem OC</v>
      </c>
      <c r="G2258" s="28">
        <v>2</v>
      </c>
      <c r="H2258" s="37">
        <f>G2258-I2258</f>
        <v>0</v>
      </c>
      <c r="I2258" s="38">
        <v>2</v>
      </c>
      <c r="J2258" s="64">
        <v>45721</v>
      </c>
      <c r="K2258" s="183">
        <v>45736</v>
      </c>
      <c r="L2258" s="7"/>
      <c r="M2258" s="44"/>
      <c r="N2258" s="44" t="str">
        <f>IFERROR(K2258 + VALUE(LEFT(L2258, FIND(" ", L2258) - 1)), "")</f>
        <v/>
      </c>
      <c r="O2258" s="3">
        <f>IF(_xlfn.DAYS(K2258,J2258)&lt;0, "Aguardando OC", _xlfn.DAYS(K2258,J2258))</f>
        <v>15</v>
      </c>
      <c r="P2258" s="206">
        <v>394986</v>
      </c>
      <c r="Q2258" s="214">
        <v>1133932</v>
      </c>
      <c r="R2258" s="206">
        <v>165334</v>
      </c>
      <c r="S2258" s="28">
        <v>692</v>
      </c>
      <c r="T2258" s="265" t="s">
        <v>140</v>
      </c>
      <c r="U2258" s="32">
        <v>532.78</v>
      </c>
      <c r="V2258" s="28">
        <v>13341</v>
      </c>
      <c r="W2258" s="43" t="str">
        <f>IFERROR(VLOOKUP(V2258, Fornecedores!A:C, 3, FALSE), "")</f>
        <v>DISMA DISTRIBUIDORA</v>
      </c>
      <c r="X2258" s="43" t="str">
        <f>IFERROR(VLOOKUP(V2258, Fornecedores!A:E, 5, FALSE), "")</f>
        <v>Araçatuba</v>
      </c>
      <c r="Y2258" s="43" t="str">
        <f>IFERROR(VLOOKUP(V2258, Fornecedores!A:F, 6, FALSE), "")</f>
        <v>SP</v>
      </c>
      <c r="Z2258" s="14" t="str">
        <f>IF(H2258=0, "Pedido entregue!", "Pendente")</f>
        <v>Pedido entregue!</v>
      </c>
      <c r="AA2258" s="74"/>
      <c r="AB2258" s="58" t="str">
        <f>IF(Z2258="Pedido Entregue!", IF(AA2258=1, "Retirado do Almoxarifado", IF(AA2258=2, "Material devolvido", "Aguardando retirada")), IF(Z2258="Pendente", "Entrega pendente", ""))</f>
        <v>Aguardando retirada</v>
      </c>
      <c r="AC2258" s="18">
        <v>1</v>
      </c>
      <c r="AD2258" s="18">
        <f>AC2258/SUMIF($P:$P,P2258,$AC:$AC)</f>
        <v>1</v>
      </c>
      <c r="AE2258" s="18">
        <f>IF(R2258=0,0,AC2258/SUMIF($R:$R,R2258,$AC:$AC))</f>
        <v>4.7619047619047616E-2</v>
      </c>
      <c r="AF2258" s="18">
        <f>IF(R2258=0,1,0)</f>
        <v>0</v>
      </c>
      <c r="AG2258" s="18">
        <f>IF(R2258=0,#REF!-J2258,0)</f>
        <v>0</v>
      </c>
      <c r="AH2258" t="str">
        <f>TEXT(J2258,"MMMM")</f>
        <v>março</v>
      </c>
    </row>
    <row r="2259" spans="1:34" ht="12.75" hidden="1" customHeight="1" x14ac:dyDescent="0.25">
      <c r="A2259" s="90" t="str">
        <f>IF(C2259="Oficina Diversos","Oficina Geral",
IF(ISNUMBER(FIND("Estoque - Colhedoras",C2259)),"Colhedoras",IF(ISNUMBER(FIND("Caldeiraria",C2259)),"Caldeiraria",IF(ISNUMBER(FIND("Borracharia",C2259)),"Borracharia",IF(ISNUMBER(FIND("Lubrificação",C2259)),"Lubrificação",
IF(ISNUMBER(FIND("Estoque - Carregadeiras",C2259)),"Carregadeiras",IF(ISNUMBER(FIND("Estoque - Veic. Leves",C2259)),"Veic. Leves",
IF(ISNUMBER(FIND("Estoque - Caminhões",C2259)),"Caminhões",IF(ISNUMBER(FIND("Estoque - Transbordos",C2259)),"Transbordos",
IF(ISNUMBER(FIND("Estoque - Tratores",C2259)),"Tratores",
IF(ISNUMBER(FIND("Estoque - Máquinas pesadas",C2259)),"Máquinas pesadas",
IF(ISNUMBER(FIND("Estoque - Reboques",C2259)),"Reboques",
IF(C2259="Estoque","Estoque",
IF(AND(ISNUMBER(C2259),C2259&gt;1000,C2259&lt;2000),"Caminhões",
IF(AND(ISNUMBER(C2259),C2259&gt;2000,C2259&lt;3000),"Tratores",
IF(AND(ISNUMBER(C2259),C2259&gt;3000,C2259&lt;4000),"Carregadeiras",
IF(AND(ISNUMBER(C2259),C2259&gt;4000,C2259&lt;5000),"Máquinas pesadas",
IF(AND(ISNUMBER(C2259),C2259&gt;5000,C2259&lt;6000),"Colhedoras",
IF(AND(ISNUMBER(C2259),C2259&gt;7000,C2259&lt;8000),"Irrigação",
IF(AND(ISNUMBER(C2259),C2259&gt;8000,C2259&lt;9000),"Reboques",IF(AND(ISNUMBER(C2259),C2259&gt;0,C2259&lt;1000),"Veic. Leves","")))))))))))))))))))))</f>
        <v>Tratores</v>
      </c>
      <c r="B2259" s="72"/>
      <c r="C2259" s="28">
        <v>2053</v>
      </c>
      <c r="D2259" s="28">
        <v>89720</v>
      </c>
      <c r="E2259" s="29" t="s">
        <v>141</v>
      </c>
      <c r="F2259" s="14" t="str">
        <f>IF(ISBLANK(K2259), "Apenas Solicitação", "Tem OC")</f>
        <v>Tem OC</v>
      </c>
      <c r="G2259" s="28">
        <v>1</v>
      </c>
      <c r="H2259" s="37">
        <f>G2259-I2259</f>
        <v>0</v>
      </c>
      <c r="I2259" s="38">
        <v>1</v>
      </c>
      <c r="J2259" s="64">
        <v>45721</v>
      </c>
      <c r="K2259" s="183">
        <v>45736</v>
      </c>
      <c r="L2259" s="7"/>
      <c r="M2259" s="44" t="str">
        <f ca="1">IF(OR(N2259="", N2259=0), "", IF(N2259&gt;TODAY(), "No prazo", "Atrasado"))</f>
        <v/>
      </c>
      <c r="N2259" s="44" t="str">
        <f>IFERROR(K2259 + VALUE(LEFT(L2259, FIND(" ", L2259) - 1)), "")</f>
        <v/>
      </c>
      <c r="O2259" s="3">
        <f>IF(_xlfn.DAYS(K2259,J2259)&lt;0, "Aguardando OC", _xlfn.DAYS(K2259,J2259))</f>
        <v>15</v>
      </c>
      <c r="P2259" s="206">
        <v>394987</v>
      </c>
      <c r="Q2259" s="214">
        <v>1133932</v>
      </c>
      <c r="R2259" s="206">
        <v>165335</v>
      </c>
      <c r="S2259" s="28">
        <v>692</v>
      </c>
      <c r="T2259" s="265" t="s">
        <v>142</v>
      </c>
      <c r="U2259" s="32">
        <v>248</v>
      </c>
      <c r="V2259" s="28">
        <v>1237</v>
      </c>
      <c r="W2259" s="43" t="str">
        <f>IFERROR(VLOOKUP(V2259, Fornecedores!A:C, 3, FALSE), "")</f>
        <v>MERCADAO DE TRATORES</v>
      </c>
      <c r="X2259" s="43" t="str">
        <f>IFERROR(VLOOKUP(V2259, Fornecedores!A:E, 5, FALSE), "")</f>
        <v>Ourinhos</v>
      </c>
      <c r="Y2259" s="43" t="str">
        <f>IFERROR(VLOOKUP(V2259, Fornecedores!A:F, 6, FALSE), "")</f>
        <v>SP</v>
      </c>
      <c r="Z2259" s="14" t="str">
        <f>IF(H2259=0, "Pedido entregue!", "Pendente")</f>
        <v>Pedido entregue!</v>
      </c>
      <c r="AA2259" s="74"/>
      <c r="AB2259" s="58" t="str">
        <f>IF(Z2259="Pedido Entregue!", IF(AA2259=1, "Retirado do Almoxarifado", IF(AA2259=2, "Material devolvido", "Aguardando retirada")), IF(Z2259="Pendente", "Entrega pendente", ""))</f>
        <v>Aguardando retirada</v>
      </c>
      <c r="AC2259" s="18">
        <v>1</v>
      </c>
      <c r="AD2259" s="18">
        <f>AC2259/SUMIF($P:$P,P2259,$AC:$AC)</f>
        <v>1</v>
      </c>
      <c r="AE2259" s="18">
        <f>IF(R2259=0,0,AC2259/SUMIF($R:$R,R2259,$AC:$AC))</f>
        <v>0.16666666666666666</v>
      </c>
      <c r="AF2259" s="18">
        <f>IF(R2259=0,1,0)</f>
        <v>0</v>
      </c>
      <c r="AG2259" s="18">
        <f>IF(R2259=0,#REF!-J2259,0)</f>
        <v>0</v>
      </c>
      <c r="AH2259" t="str">
        <f>TEXT(J2259,"MMMM")</f>
        <v>março</v>
      </c>
    </row>
    <row r="2260" spans="1:34" ht="12.75" hidden="1" customHeight="1" x14ac:dyDescent="0.25">
      <c r="A2260" s="90" t="str">
        <f>IF(C2260="Oficina Diversos","Oficina Geral",
IF(ISNUMBER(FIND("Estoque - Colhedoras",C2260)),"Colhedoras",IF(ISNUMBER(FIND("Caldeiraria",C2260)),"Caldeiraria",IF(ISNUMBER(FIND("Borracharia",C2260)),"Borracharia",IF(ISNUMBER(FIND("Lubrificação",C2260)),"Lubrificação",
IF(ISNUMBER(FIND("Estoque - Carregadeiras",C2260)),"Carregadeiras",IF(ISNUMBER(FIND("Estoque - Veic. Leves",C2260)),"Veic. Leves",
IF(ISNUMBER(FIND("Estoque - Caminhões",C2260)),"Caminhões",IF(ISNUMBER(FIND("Estoque - Transbordos",C2260)),"Transbordos",
IF(ISNUMBER(FIND("Estoque - Tratores",C2260)),"Tratores",
IF(ISNUMBER(FIND("Estoque - Máquinas pesadas",C2260)),"Máquinas pesadas",
IF(ISNUMBER(FIND("Estoque - Reboques",C2260)),"Reboques",
IF(C2260="Estoque","Estoque",
IF(AND(ISNUMBER(C2260),C2260&gt;1000,C2260&lt;2000),"Caminhões",
IF(AND(ISNUMBER(C2260),C2260&gt;2000,C2260&lt;3000),"Tratores",
IF(AND(ISNUMBER(C2260),C2260&gt;3000,C2260&lt;4000),"Carregadeiras",
IF(AND(ISNUMBER(C2260),C2260&gt;4000,C2260&lt;5000),"Máquinas pesadas",
IF(AND(ISNUMBER(C2260),C2260&gt;5000,C2260&lt;6000),"Colhedoras",
IF(AND(ISNUMBER(C2260),C2260&gt;7000,C2260&lt;8000),"Irrigação",
IF(AND(ISNUMBER(C2260),C2260&gt;8000,C2260&lt;9000),"Reboques",IF(AND(ISNUMBER(C2260),C2260&gt;0,C2260&lt;1000),"Veic. Leves","")))))))))))))))))))))</f>
        <v>Tratores</v>
      </c>
      <c r="B2260" s="72"/>
      <c r="C2260" s="28">
        <v>2053</v>
      </c>
      <c r="D2260" s="28">
        <v>89721</v>
      </c>
      <c r="E2260" s="29" t="s">
        <v>143</v>
      </c>
      <c r="F2260" s="14" t="str">
        <f>IF(ISBLANK(K2260), "Apenas Solicitação", "Tem OC")</f>
        <v>Tem OC</v>
      </c>
      <c r="G2260" s="28">
        <v>1</v>
      </c>
      <c r="H2260" s="37">
        <f>G2260-I2260</f>
        <v>0</v>
      </c>
      <c r="I2260" s="38">
        <v>1</v>
      </c>
      <c r="J2260" s="64">
        <v>45721</v>
      </c>
      <c r="K2260" s="183">
        <v>45736</v>
      </c>
      <c r="L2260" s="7"/>
      <c r="M2260" s="44"/>
      <c r="N2260" s="44" t="str">
        <f>IFERROR(K2260 + VALUE(LEFT(L2260, FIND(" ", L2260) - 1)), "")</f>
        <v/>
      </c>
      <c r="O2260" s="3">
        <f>IF(_xlfn.DAYS(K2260,J2260)&lt;0, "Aguardando OC", _xlfn.DAYS(K2260,J2260))</f>
        <v>15</v>
      </c>
      <c r="P2260" s="206">
        <v>394988</v>
      </c>
      <c r="Q2260" s="214">
        <v>1133932</v>
      </c>
      <c r="R2260" s="206">
        <v>165334</v>
      </c>
      <c r="S2260" s="28">
        <v>692</v>
      </c>
      <c r="T2260" s="265" t="s">
        <v>144</v>
      </c>
      <c r="U2260" s="32">
        <v>257.25</v>
      </c>
      <c r="V2260" s="28">
        <v>13341</v>
      </c>
      <c r="W2260" s="43" t="str">
        <f>IFERROR(VLOOKUP(V2260, Fornecedores!A:C, 3, FALSE), "")</f>
        <v>DISMA DISTRIBUIDORA</v>
      </c>
      <c r="X2260" s="43" t="str">
        <f>IFERROR(VLOOKUP(V2260, Fornecedores!A:E, 5, FALSE), "")</f>
        <v>Araçatuba</v>
      </c>
      <c r="Y2260" s="43" t="str">
        <f>IFERROR(VLOOKUP(V2260, Fornecedores!A:F, 6, FALSE), "")</f>
        <v>SP</v>
      </c>
      <c r="Z2260" s="14" t="str">
        <f>IF(H2260=0, "Pedido entregue!", "Pendente")</f>
        <v>Pedido entregue!</v>
      </c>
      <c r="AA2260" s="74"/>
      <c r="AB2260" s="58" t="str">
        <f>IF(Z2260="Pedido Entregue!", IF(AA2260=1, "Retirado do Almoxarifado", IF(AA2260=2, "Material devolvido", "Aguardando retirada")), IF(Z2260="Pendente", "Entrega pendente", ""))</f>
        <v>Aguardando retirada</v>
      </c>
      <c r="AC2260" s="18">
        <v>1</v>
      </c>
      <c r="AD2260" s="18">
        <f>AC2260/SUMIF($P:$P,P2260,$AC:$AC)</f>
        <v>1</v>
      </c>
      <c r="AE2260" s="18">
        <f>IF(R2260=0,0,AC2260/SUMIF($R:$R,R2260,$AC:$AC))</f>
        <v>4.7619047619047616E-2</v>
      </c>
      <c r="AF2260" s="18">
        <f>IF(R2260=0,1,0)</f>
        <v>0</v>
      </c>
      <c r="AG2260" s="18">
        <f>IF(R2260=0,#REF!-J2260,0)</f>
        <v>0</v>
      </c>
      <c r="AH2260" t="str">
        <f>TEXT(J2260,"MMMM")</f>
        <v>março</v>
      </c>
    </row>
    <row r="2261" spans="1:34" ht="12.75" hidden="1" customHeight="1" x14ac:dyDescent="0.25">
      <c r="A2261" s="90" t="str">
        <f>IF(C2261="Oficina Diversos","Oficina Geral",
IF(ISNUMBER(FIND("Estoque - Colhedoras",C2261)),"Colhedoras",IF(ISNUMBER(FIND("Caldeiraria",C2261)),"Caldeiraria",IF(ISNUMBER(FIND("Borracharia",C2261)),"Borracharia",IF(ISNUMBER(FIND("Lubrificação",C2261)),"Lubrificação",
IF(ISNUMBER(FIND("Estoque - Carregadeiras",C2261)),"Carregadeiras",IF(ISNUMBER(FIND("Estoque - Veic. Leves",C2261)),"Veic. Leves",
IF(ISNUMBER(FIND("Estoque - Caminhões",C2261)),"Caminhões",IF(ISNUMBER(FIND("Estoque - Transbordos",C2261)),"Transbordos",
IF(ISNUMBER(FIND("Estoque - Tratores",C2261)),"Tratores",
IF(ISNUMBER(FIND("Estoque - Máquinas pesadas",C2261)),"Máquinas pesadas",
IF(ISNUMBER(FIND("Estoque - Reboques",C2261)),"Reboques",
IF(C2261="Estoque","Estoque",
IF(AND(ISNUMBER(C2261),C2261&gt;1000,C2261&lt;2000),"Caminhões",
IF(AND(ISNUMBER(C2261),C2261&gt;2000,C2261&lt;3000),"Tratores",
IF(AND(ISNUMBER(C2261),C2261&gt;3000,C2261&lt;4000),"Carregadeiras",
IF(AND(ISNUMBER(C2261),C2261&gt;4000,C2261&lt;5000),"Máquinas pesadas",
IF(AND(ISNUMBER(C2261),C2261&gt;5000,C2261&lt;6000),"Colhedoras",
IF(AND(ISNUMBER(C2261),C2261&gt;7000,C2261&lt;8000),"Irrigação",
IF(AND(ISNUMBER(C2261),C2261&gt;8000,C2261&lt;9000),"Reboques",IF(AND(ISNUMBER(C2261),C2261&gt;0,C2261&lt;1000),"Veic. Leves","")))))))))))))))))))))</f>
        <v>Tratores</v>
      </c>
      <c r="B2261" s="72"/>
      <c r="C2261" s="28">
        <v>2053</v>
      </c>
      <c r="D2261" s="28">
        <v>89722</v>
      </c>
      <c r="E2261" s="29" t="s">
        <v>145</v>
      </c>
      <c r="F2261" s="14" t="str">
        <f>IF(ISBLANK(K2261), "Apenas Solicitação", "Tem OC")</f>
        <v>Tem OC</v>
      </c>
      <c r="G2261" s="28">
        <v>1</v>
      </c>
      <c r="H2261" s="37">
        <f>G2261-I2261</f>
        <v>0</v>
      </c>
      <c r="I2261" s="38">
        <v>1</v>
      </c>
      <c r="J2261" s="64">
        <v>45721</v>
      </c>
      <c r="K2261" s="183">
        <v>45736</v>
      </c>
      <c r="L2261" s="7"/>
      <c r="M2261" s="44"/>
      <c r="N2261" s="44" t="str">
        <f>IFERROR(K2261 + VALUE(LEFT(L2261, FIND(" ", L2261) - 1)), "")</f>
        <v/>
      </c>
      <c r="O2261" s="3">
        <f>IF(_xlfn.DAYS(K2261,J2261)&lt;0, "Aguardando OC", _xlfn.DAYS(K2261,J2261))</f>
        <v>15</v>
      </c>
      <c r="P2261" s="206">
        <v>394989</v>
      </c>
      <c r="Q2261" s="214">
        <v>1133932</v>
      </c>
      <c r="R2261" s="206">
        <v>165334</v>
      </c>
      <c r="S2261" s="28">
        <v>692</v>
      </c>
      <c r="T2261" s="265" t="s">
        <v>146</v>
      </c>
      <c r="U2261" s="32">
        <v>86.83</v>
      </c>
      <c r="V2261" s="28">
        <v>13341</v>
      </c>
      <c r="W2261" s="43" t="str">
        <f>IFERROR(VLOOKUP(V2261, Fornecedores!A:C, 3, FALSE), "")</f>
        <v>DISMA DISTRIBUIDORA</v>
      </c>
      <c r="X2261" s="43" t="str">
        <f>IFERROR(VLOOKUP(V2261, Fornecedores!A:E, 5, FALSE), "")</f>
        <v>Araçatuba</v>
      </c>
      <c r="Y2261" s="43" t="str">
        <f>IFERROR(VLOOKUP(V2261, Fornecedores!A:F, 6, FALSE), "")</f>
        <v>SP</v>
      </c>
      <c r="Z2261" s="14" t="str">
        <f>IF(H2261=0, "Pedido entregue!", "Pendente")</f>
        <v>Pedido entregue!</v>
      </c>
      <c r="AA2261" s="74"/>
      <c r="AB2261" s="58" t="str">
        <f>IF(Z2261="Pedido Entregue!", IF(AA2261=1, "Retirado do Almoxarifado", IF(AA2261=2, "Material devolvido", "Aguardando retirada")), IF(Z2261="Pendente", "Entrega pendente", ""))</f>
        <v>Aguardando retirada</v>
      </c>
      <c r="AC2261" s="18">
        <v>1</v>
      </c>
      <c r="AD2261" s="18">
        <f>AC2261/SUMIF($P:$P,P2261,$AC:$AC)</f>
        <v>1</v>
      </c>
      <c r="AE2261" s="18">
        <f>IF(R2261=0,0,AC2261/SUMIF($R:$R,R2261,$AC:$AC))</f>
        <v>4.7619047619047616E-2</v>
      </c>
      <c r="AF2261" s="18">
        <f>IF(R2261=0,1,0)</f>
        <v>0</v>
      </c>
      <c r="AG2261" s="18">
        <f>IF(R2261=0,#REF!-J2261,0)</f>
        <v>0</v>
      </c>
      <c r="AH2261" t="str">
        <f>TEXT(J2261,"MMMM")</f>
        <v>março</v>
      </c>
    </row>
    <row r="2262" spans="1:34" ht="12.75" hidden="1" customHeight="1" x14ac:dyDescent="0.25">
      <c r="A2262" s="90" t="str">
        <f>IF(C2262="Oficina Diversos","Oficina Geral",
IF(ISNUMBER(FIND("Estoque - Colhedoras",C2262)),"Colhedoras",IF(ISNUMBER(FIND("Caldeiraria",C2262)),"Caldeiraria",IF(ISNUMBER(FIND("Borracharia",C2262)),"Borracharia",IF(ISNUMBER(FIND("Lubrificação",C2262)),"Lubrificação",
IF(ISNUMBER(FIND("Estoque - Carregadeiras",C2262)),"Carregadeiras",IF(ISNUMBER(FIND("Estoque - Veic. Leves",C2262)),"Veic. Leves",
IF(ISNUMBER(FIND("Estoque - Caminhões",C2262)),"Caminhões",IF(ISNUMBER(FIND("Estoque - Transbordos",C2262)),"Transbordos",
IF(ISNUMBER(FIND("Estoque - Tratores",C2262)),"Tratores",
IF(ISNUMBER(FIND("Estoque - Máquinas pesadas",C2262)),"Máquinas pesadas",
IF(ISNUMBER(FIND("Estoque - Reboques",C2262)),"Reboques",
IF(C2262="Estoque","Estoque",
IF(AND(ISNUMBER(C2262),C2262&gt;1000,C2262&lt;2000),"Caminhões",
IF(AND(ISNUMBER(C2262),C2262&gt;2000,C2262&lt;3000),"Tratores",
IF(AND(ISNUMBER(C2262),C2262&gt;3000,C2262&lt;4000),"Carregadeiras",
IF(AND(ISNUMBER(C2262),C2262&gt;4000,C2262&lt;5000),"Máquinas pesadas",
IF(AND(ISNUMBER(C2262),C2262&gt;5000,C2262&lt;6000),"Colhedoras",
IF(AND(ISNUMBER(C2262),C2262&gt;7000,C2262&lt;8000),"Irrigação",
IF(AND(ISNUMBER(C2262),C2262&gt;8000,C2262&lt;9000),"Reboques",IF(AND(ISNUMBER(C2262),C2262&gt;0,C2262&lt;1000),"Veic. Leves","")))))))))))))))))))))</f>
        <v>Veic. Leves</v>
      </c>
      <c r="B2262" s="18"/>
      <c r="C2262" s="2">
        <v>55</v>
      </c>
      <c r="D2262" s="2">
        <v>89730</v>
      </c>
      <c r="E2262" s="3" t="s">
        <v>290</v>
      </c>
      <c r="F2262" s="14" t="str">
        <f>IF(ISBLANK(K2262), "Apenas Solicitação", "Tem OC")</f>
        <v>Tem OC</v>
      </c>
      <c r="G2262" s="2">
        <v>1</v>
      </c>
      <c r="H2262" s="37">
        <f>G2262-I2262</f>
        <v>0</v>
      </c>
      <c r="I2262" s="38">
        <v>1</v>
      </c>
      <c r="J2262" s="4">
        <v>45743</v>
      </c>
      <c r="K2262" s="180">
        <v>45756</v>
      </c>
      <c r="L2262" s="3"/>
      <c r="M2262" s="44"/>
      <c r="N2262" s="44" t="str">
        <f>IFERROR(K2262 + VALUE(LEFT(L2262, FIND(" ", L2262) - 1)), "")</f>
        <v/>
      </c>
      <c r="O2262" s="3">
        <f>IF(_xlfn.DAYS(K2262,J2262)&lt;0, "Aguardando OC", _xlfn.DAYS(K2262,J2262))</f>
        <v>13</v>
      </c>
      <c r="P2262" s="14">
        <v>397266</v>
      </c>
      <c r="Q2262" s="169">
        <v>1139774</v>
      </c>
      <c r="R2262" s="14">
        <v>165965</v>
      </c>
      <c r="S2262" s="2">
        <v>717</v>
      </c>
      <c r="T2262" s="135" t="s">
        <v>286</v>
      </c>
      <c r="U2262" s="21">
        <v>103.29</v>
      </c>
      <c r="V2262" s="2">
        <v>13549</v>
      </c>
      <c r="W2262" s="43">
        <f>IFERROR(VLOOKUP(V2262, Fornecedores!A:C, 3, FALSE), "")</f>
        <v>0</v>
      </c>
      <c r="X2262" s="43" t="str">
        <f>IFERROR(VLOOKUP(V2262, Fornecedores!A:E, 5, FALSE), "")</f>
        <v>João Pessoa</v>
      </c>
      <c r="Y2262" s="43" t="str">
        <f>IFERROR(VLOOKUP(V2262, Fornecedores!A:F, 6, FALSE), "")</f>
        <v>PB</v>
      </c>
      <c r="Z2262" s="14" t="str">
        <f>IF(H2262=0, "Pedido entregue!", "Pendente")</f>
        <v>Pedido entregue!</v>
      </c>
      <c r="AA2262" s="74"/>
      <c r="AB2262" s="58" t="str">
        <f>IF(Z2262="Pedido Entregue!", IF(AA2262=1, "Retirado do Almoxarifado", IF(AA2262=2, "Material devolvido", "Aguardando retirada")), IF(Z2262="Pendente", "Entrega pendente", ""))</f>
        <v>Aguardando retirada</v>
      </c>
      <c r="AC2262" s="18">
        <v>1</v>
      </c>
      <c r="AD2262" s="18">
        <f>AC2262/SUMIF($P:$P,P2262,$AC:$AC)</f>
        <v>1</v>
      </c>
      <c r="AE2262" s="18">
        <f>IF(R2262=0,0,AC2262/SUMIF($R:$R,R2262,$AC:$AC))</f>
        <v>0.25</v>
      </c>
      <c r="AF2262" s="18">
        <f>IF(R2262=0,1,0)</f>
        <v>0</v>
      </c>
      <c r="AG2262" s="18">
        <f>IF(R2262=0,#REF!-J2262,0)</f>
        <v>0</v>
      </c>
      <c r="AH2262" t="str">
        <f>TEXT(J2262,"MMMM")</f>
        <v>março</v>
      </c>
    </row>
    <row r="2263" spans="1:34" ht="12.75" customHeight="1" x14ac:dyDescent="0.25">
      <c r="A2263" s="90" t="str">
        <f>IF(C2263="Oficina Diversos","Oficina Geral",
IF(ISNUMBER(FIND("Estoque - Colhedoras",C2263)),"Colhedoras",IF(ISNUMBER(FIND("Caldeiraria",C2263)),"Caldeiraria",IF(ISNUMBER(FIND("Borracharia",C2263)),"Borracharia",IF(ISNUMBER(FIND("Lubrificação",C2263)),"Lubrificação",
IF(ISNUMBER(FIND("Estoque - Carregadeiras",C2263)),"Carregadeiras",IF(ISNUMBER(FIND("Estoque - Veic. Leves",C2263)),"Veic. Leves",
IF(ISNUMBER(FIND("Estoque - Caminhões",C2263)),"Caminhões",IF(ISNUMBER(FIND("Estoque - Transbordos",C2263)),"Transbordos",
IF(ISNUMBER(FIND("Estoque - Tratores",C2263)),"Tratores",
IF(ISNUMBER(FIND("Estoque - Máquinas pesadas",C2263)),"Máquinas pesadas",
IF(ISNUMBER(FIND("Estoque - Reboques",C2263)),"Reboques",
IF(C2263="Estoque","Estoque",
IF(AND(ISNUMBER(C2263),C2263&gt;1000,C2263&lt;2000),"Caminhões",
IF(AND(ISNUMBER(C2263),C2263&gt;2000,C2263&lt;3000),"Tratores",
IF(AND(ISNUMBER(C2263),C2263&gt;3000,C2263&lt;4000),"Carregadeiras",
IF(AND(ISNUMBER(C2263),C2263&gt;4000,C2263&lt;5000),"Máquinas pesadas",
IF(AND(ISNUMBER(C2263),C2263&gt;5000,C2263&lt;6000),"Colhedoras",
IF(AND(ISNUMBER(C2263),C2263&gt;7000,C2263&lt;8000),"Irrigação",
IF(AND(ISNUMBER(C2263),C2263&gt;8000,C2263&lt;9000),"Reboques",IF(AND(ISNUMBER(C2263),C2263&gt;0,C2263&lt;1000),"Veic. Leves","")))))))))))))))))))))</f>
        <v>Veic. Leves</v>
      </c>
      <c r="C2263" s="113">
        <v>62</v>
      </c>
      <c r="D2263" s="2">
        <v>89730</v>
      </c>
      <c r="E2263" s="3" t="s">
        <v>290</v>
      </c>
      <c r="F2263" s="101" t="str">
        <f>IF(ISBLANK(K2263), "Apenas Solicitação", "Tem OC")</f>
        <v>Apenas Solicitação</v>
      </c>
      <c r="G2263" s="2">
        <v>1</v>
      </c>
      <c r="H2263" s="102">
        <f>G2263-I2263</f>
        <v>1</v>
      </c>
      <c r="I2263" s="103"/>
      <c r="J2263" s="4">
        <v>45847</v>
      </c>
      <c r="K2263" s="14"/>
      <c r="L2263" s="3"/>
      <c r="M2263" s="104" t="str">
        <f ca="1">IF(OR(N2263="", N2263=0), "", IF(N2263&gt;TODAY(), "No prazo", "Atrasado"))</f>
        <v/>
      </c>
      <c r="N2263" s="104" t="str">
        <f>IFERROR(K2263 + VALUE(LEFT(L2263, FIND(" ", L2263) - 1)), "")</f>
        <v/>
      </c>
      <c r="O2263" s="105" t="str">
        <f>IF(_xlfn.DAYS(K2263,J2263)&lt;0, "Aguardando OC", _xlfn.DAYS(K2263,J2263))</f>
        <v>Aguardando OC</v>
      </c>
      <c r="P2263" s="14">
        <v>410907</v>
      </c>
      <c r="Q2263" s="12"/>
      <c r="R2263" s="14">
        <v>0</v>
      </c>
      <c r="S2263" s="2">
        <v>221</v>
      </c>
      <c r="T2263" s="135" t="s">
        <v>1029</v>
      </c>
      <c r="U2263" s="2">
        <v>103.29</v>
      </c>
      <c r="V2263" s="2"/>
      <c r="W2263" s="105" t="str">
        <f>IFERROR(VLOOKUP(V2263, Fornecedores!A:C, 3, FALSE), "")</f>
        <v/>
      </c>
      <c r="X2263" s="105" t="str">
        <f>IFERROR(VLOOKUP(V2263, Fornecedores!A:E, 5, FALSE), "")</f>
        <v/>
      </c>
      <c r="Y2263" s="105" t="str">
        <f>IFERROR(VLOOKUP(V2263, Fornecedores!A:F, 6, FALSE), "")</f>
        <v/>
      </c>
      <c r="Z2263" s="101" t="str">
        <f>IF(H2263=0, "Pedido entregue!", "Pendente")</f>
        <v>Pendente</v>
      </c>
      <c r="AB2263" s="132" t="str">
        <f>IF(Z2263="Pedido Entregue!", IF(AA2263=1, "Retirado do Almoxarifado", IF(AA2263=2, "Material devolvido", "Aguardando retirada")), IF(Z2263="Pendente", "Entrega pendente", ""))</f>
        <v>Entrega pendente</v>
      </c>
      <c r="AC2263" s="18">
        <v>1</v>
      </c>
      <c r="AD2263" s="18">
        <f>AC2263/SUMIF($P:$P,P2263,$AC:$AC)</f>
        <v>1</v>
      </c>
      <c r="AE2263" s="18">
        <f>IF(R2263=0,0,AC2263/SUMIF($R:$R,R2263,$AC:$AC))</f>
        <v>0</v>
      </c>
      <c r="AF2263" s="18">
        <f>IF(R2263=0,1,0)</f>
        <v>1</v>
      </c>
      <c r="AH2263" t="str">
        <f>TEXT(J2263,"MMMM")</f>
        <v>julho</v>
      </c>
    </row>
    <row r="2264" spans="1:34" ht="12.75" hidden="1" customHeight="1" x14ac:dyDescent="0.25">
      <c r="A2264" s="90" t="str">
        <f>IF(C2264="Oficina Diversos","Oficina Geral",
IF(ISNUMBER(FIND("Estoque - Colhedoras",C2264)),"Colhedoras",IF(ISNUMBER(FIND("Caldeiraria",C2264)),"Caldeiraria",IF(ISNUMBER(FIND("Borracharia",C2264)),"Borracharia",IF(ISNUMBER(FIND("Lubrificação",C2264)),"Lubrificação",
IF(ISNUMBER(FIND("Estoque - Carregadeiras",C2264)),"Carregadeiras",IF(ISNUMBER(FIND("Estoque - Veic. Leves",C2264)),"Veic. Leves",
IF(ISNUMBER(FIND("Estoque - Caminhões",C2264)),"Caminhões",IF(ISNUMBER(FIND("Estoque - Transbordos",C2264)),"Transbordos",
IF(ISNUMBER(FIND("Estoque - Tratores",C2264)),"Tratores",
IF(ISNUMBER(FIND("Estoque - Máquinas pesadas",C2264)),"Máquinas pesadas",
IF(ISNUMBER(FIND("Estoque - Reboques",C2264)),"Reboques",
IF(C2264="Estoque","Estoque",
IF(AND(ISNUMBER(C2264),C2264&gt;1000,C2264&lt;2000),"Caminhões",
IF(AND(ISNUMBER(C2264),C2264&gt;2000,C2264&lt;3000),"Tratores",
IF(AND(ISNUMBER(C2264),C2264&gt;3000,C2264&lt;4000),"Carregadeiras",
IF(AND(ISNUMBER(C2264),C2264&gt;4000,C2264&lt;5000),"Máquinas pesadas",
IF(AND(ISNUMBER(C2264),C2264&gt;5000,C2264&lt;6000),"Colhedoras",
IF(AND(ISNUMBER(C2264),C2264&gt;7000,C2264&lt;8000),"Irrigação",
IF(AND(ISNUMBER(C2264),C2264&gt;8000,C2264&lt;9000),"Reboques",IF(AND(ISNUMBER(C2264),C2264&gt;0,C2264&lt;1000),"Veic. Leves","")))))))))))))))))))))</f>
        <v>Tratores</v>
      </c>
      <c r="B2264" s="72"/>
      <c r="C2264" s="28">
        <v>2036</v>
      </c>
      <c r="D2264" s="28">
        <v>89764</v>
      </c>
      <c r="E2264" s="29" t="s">
        <v>120</v>
      </c>
      <c r="F2264" s="14" t="str">
        <f>IF(ISBLANK(K2264), "Apenas Solicitação", "Tem OC")</f>
        <v>Tem OC</v>
      </c>
      <c r="G2264" s="28">
        <v>1</v>
      </c>
      <c r="H2264" s="37">
        <f>G2264-I2264</f>
        <v>0</v>
      </c>
      <c r="I2264" s="38">
        <v>1</v>
      </c>
      <c r="J2264" s="4">
        <v>45716</v>
      </c>
      <c r="K2264" s="183">
        <v>45736</v>
      </c>
      <c r="L2264" s="7"/>
      <c r="M2264" s="44"/>
      <c r="N2264" s="44" t="str">
        <f>IFERROR(K2264 + VALUE(LEFT(L2264, FIND(" ", L2264) - 1)), "")</f>
        <v/>
      </c>
      <c r="O2264" s="3">
        <f>IF(_xlfn.DAYS(K2264,J2264)&lt;0, "Aguardando OC", _xlfn.DAYS(K2264,J2264))</f>
        <v>20</v>
      </c>
      <c r="P2264" s="206">
        <v>395898</v>
      </c>
      <c r="Q2264" s="214">
        <v>1136371</v>
      </c>
      <c r="R2264" s="206">
        <v>165334</v>
      </c>
      <c r="S2264" s="28">
        <v>692</v>
      </c>
      <c r="T2264" s="265" t="s">
        <v>121</v>
      </c>
      <c r="U2264" s="32">
        <v>581.41</v>
      </c>
      <c r="V2264" s="28">
        <v>13341</v>
      </c>
      <c r="W2264" s="43" t="str">
        <f>IFERROR(VLOOKUP(V2264, Fornecedores!A:C, 3, FALSE), "")</f>
        <v>DISMA DISTRIBUIDORA</v>
      </c>
      <c r="X2264" s="43" t="str">
        <f>IFERROR(VLOOKUP(V2264, Fornecedores!A:E, 5, FALSE), "")</f>
        <v>Araçatuba</v>
      </c>
      <c r="Y2264" s="43" t="str">
        <f>IFERROR(VLOOKUP(V2264, Fornecedores!A:F, 6, FALSE), "")</f>
        <v>SP</v>
      </c>
      <c r="Z2264" s="14" t="str">
        <f>IF(H2264=0, "Pedido entregue!", "Pendente")</f>
        <v>Pedido entregue!</v>
      </c>
      <c r="AA2264" s="74">
        <v>1</v>
      </c>
      <c r="AB2264" s="58" t="str">
        <f>IF(Z2264="Pedido Entregue!", IF(AA2264=1, "Retirado do Almoxarifado", IF(AA2264=2, "Material devolvido", "Aguardando retirada")), IF(Z2264="Pendente", "Entrega pendente", ""))</f>
        <v>Retirado do Almoxarifado</v>
      </c>
      <c r="AC2264" s="18">
        <v>1</v>
      </c>
      <c r="AD2264" s="18">
        <f>AC2264/SUMIF($P:$P,P2264,$AC:$AC)</f>
        <v>1</v>
      </c>
      <c r="AE2264" s="18">
        <f>IF(R2264=0,0,AC2264/SUMIF($R:$R,R2264,$AC:$AC))</f>
        <v>4.7619047619047616E-2</v>
      </c>
      <c r="AF2264" s="18">
        <f>IF(R2264=0,1,0)</f>
        <v>0</v>
      </c>
      <c r="AG2264" s="18">
        <f>IF(R2264=0,#REF!-J2264,0)</f>
        <v>0</v>
      </c>
      <c r="AH2264" t="str">
        <f>TEXT(J2264,"MMMM")</f>
        <v>fevereiro</v>
      </c>
    </row>
    <row r="2265" spans="1:34" ht="12.75" hidden="1" customHeight="1" x14ac:dyDescent="0.25">
      <c r="A2265" s="90" t="str">
        <f>IF(C2265="Oficina Diversos","Oficina Geral",
IF(ISNUMBER(FIND("Estoque - Colhedoras",C2265)),"Colhedoras",IF(ISNUMBER(FIND("Caldeiraria",C2265)),"Caldeiraria",IF(ISNUMBER(FIND("Borracharia",C2265)),"Borracharia",IF(ISNUMBER(FIND("Lubrificação",C2265)),"Lubrificação",
IF(ISNUMBER(FIND("Estoque - Carregadeiras",C2265)),"Carregadeiras",IF(ISNUMBER(FIND("Estoque - Veic. Leves",C2265)),"Veic. Leves",
IF(ISNUMBER(FIND("Estoque - Caminhões",C2265)),"Caminhões",IF(ISNUMBER(FIND("Estoque - Transbordos",C2265)),"Transbordos",
IF(ISNUMBER(FIND("Estoque - Tratores",C2265)),"Tratores",
IF(ISNUMBER(FIND("Estoque - Máquinas pesadas",C2265)),"Máquinas pesadas",
IF(ISNUMBER(FIND("Estoque - Reboques",C2265)),"Reboques",
IF(C2265="Estoque","Estoque",
IF(AND(ISNUMBER(C2265),C2265&gt;1000,C2265&lt;2000),"Caminhões",
IF(AND(ISNUMBER(C2265),C2265&gt;2000,C2265&lt;3000),"Tratores",
IF(AND(ISNUMBER(C2265),C2265&gt;3000,C2265&lt;4000),"Carregadeiras",
IF(AND(ISNUMBER(C2265),C2265&gt;4000,C2265&lt;5000),"Máquinas pesadas",
IF(AND(ISNUMBER(C2265),C2265&gt;5000,C2265&lt;6000),"Colhedoras",
IF(AND(ISNUMBER(C2265),C2265&gt;7000,C2265&lt;8000),"Irrigação",
IF(AND(ISNUMBER(C2265),C2265&gt;8000,C2265&lt;9000),"Reboques",IF(AND(ISNUMBER(C2265),C2265&gt;0,C2265&lt;1000),"Veic. Leves","")))))))))))))))))))))</f>
        <v>Tratores</v>
      </c>
      <c r="C2265" s="107">
        <v>2045</v>
      </c>
      <c r="D2265" s="107">
        <v>89764</v>
      </c>
      <c r="E2265" s="108" t="s">
        <v>120</v>
      </c>
      <c r="F2265" s="101" t="str">
        <f>IF(ISBLANK(K2265), "Apenas Solicitação", "Tem OC")</f>
        <v>Tem OC</v>
      </c>
      <c r="G2265" s="107">
        <v>1</v>
      </c>
      <c r="H2265" s="102">
        <f>G2265-I2265</f>
        <v>0</v>
      </c>
      <c r="I2265" s="103">
        <v>1</v>
      </c>
      <c r="J2265" s="109">
        <v>45799</v>
      </c>
      <c r="K2265" s="190">
        <v>45806</v>
      </c>
      <c r="L2265" s="108" t="s">
        <v>20152</v>
      </c>
      <c r="M2265" s="104" t="str">
        <f ca="1">IF(OR(N2265="", N2265=0), "", IF(N2265&gt;TODAY(), "No prazo", "Atrasado"))</f>
        <v>Atrasado</v>
      </c>
      <c r="N2265" s="104">
        <f>IFERROR(K2265 + VALUE(LEFT(L2265, FIND(" ", L2265) - 1)), "")</f>
        <v>45807</v>
      </c>
      <c r="O2265" s="105">
        <f>IF(_xlfn.DAYS(K2265,J2265)&lt;0, "Aguardando OC", _xlfn.DAYS(K2265,J2265))</f>
        <v>7</v>
      </c>
      <c r="P2265" s="196">
        <v>403991</v>
      </c>
      <c r="Q2265" s="12"/>
      <c r="R2265" s="196">
        <v>168372</v>
      </c>
      <c r="S2265" s="107">
        <v>221</v>
      </c>
      <c r="T2265" s="135" t="s">
        <v>1029</v>
      </c>
      <c r="U2265" s="110">
        <v>507.56</v>
      </c>
      <c r="V2265" s="107">
        <v>13341</v>
      </c>
      <c r="W2265" s="105" t="str">
        <f>IFERROR(VLOOKUP(V2265, Fornecedores!A:C, 3, FALSE), "")</f>
        <v>DISMA DISTRIBUIDORA</v>
      </c>
      <c r="X2265" s="105" t="str">
        <f>IFERROR(VLOOKUP(V2265, Fornecedores!A:E, 5, FALSE), "")</f>
        <v>Araçatuba</v>
      </c>
      <c r="Y2265" s="105" t="str">
        <f>IFERROR(VLOOKUP(V2265, Fornecedores!A:F, 6, FALSE), "")</f>
        <v>SP</v>
      </c>
      <c r="Z2265" s="101" t="str">
        <f>IF(H2265=0, "Pedido entregue!", "Pendente")</f>
        <v>Pedido entregue!</v>
      </c>
      <c r="AB2265" s="58" t="str">
        <f>IF(Z2265="Pedido Entregue!", IF(AA2265=1, "Retirado do Almoxarifado", IF(AA2265=2, "Material devolvido", "Aguardando retirada")), IF(Z2265="Pendente", "Entrega pendente", ""))</f>
        <v>Aguardando retirada</v>
      </c>
      <c r="AC2265" s="18">
        <v>1</v>
      </c>
      <c r="AD2265" s="18">
        <f>AC2265/SUMIF($P:$P,P2265,$AC:$AC)</f>
        <v>1</v>
      </c>
      <c r="AE2265" s="18">
        <f>IF(R2265=0,0,AC2265/SUMIF($R:$R,R2265,$AC:$AC))</f>
        <v>0.16666666666666666</v>
      </c>
      <c r="AF2265" s="18">
        <f>IF(R2265=0,1,0)</f>
        <v>0</v>
      </c>
      <c r="AH2265" t="str">
        <f>TEXT(J2265,"MMMM")</f>
        <v>maio</v>
      </c>
    </row>
    <row r="2266" spans="1:34" ht="12.75" hidden="1" customHeight="1" x14ac:dyDescent="0.25">
      <c r="A2266" s="90" t="str">
        <f>IF(C2266="Oficina Diversos","Oficina Geral",
IF(ISNUMBER(FIND("Estoque - Colhedoras",C2266)),"Colhedoras",IF(ISNUMBER(FIND("Caldeiraria",C2266)),"Caldeiraria",IF(ISNUMBER(FIND("Borracharia",C2266)),"Borracharia",IF(ISNUMBER(FIND("Lubrificação",C2266)),"Lubrificação",
IF(ISNUMBER(FIND("Estoque - Carregadeiras",C2266)),"Carregadeiras",IF(ISNUMBER(FIND("Estoque - Veic. Leves",C2266)),"Veic. Leves",
IF(ISNUMBER(FIND("Estoque - Caminhões",C2266)),"Caminhões",IF(ISNUMBER(FIND("Estoque - Transbordos",C2266)),"Transbordos",
IF(ISNUMBER(FIND("Estoque - Tratores",C2266)),"Tratores",
IF(ISNUMBER(FIND("Estoque - Máquinas pesadas",C2266)),"Máquinas pesadas",
IF(ISNUMBER(FIND("Estoque - Reboques",C2266)),"Reboques",
IF(C2266="Estoque","Estoque",
IF(AND(ISNUMBER(C2266),C2266&gt;1000,C2266&lt;2000),"Caminhões",
IF(AND(ISNUMBER(C2266),C2266&gt;2000,C2266&lt;3000),"Tratores",
IF(AND(ISNUMBER(C2266),C2266&gt;3000,C2266&lt;4000),"Carregadeiras",
IF(AND(ISNUMBER(C2266),C2266&gt;4000,C2266&lt;5000),"Máquinas pesadas",
IF(AND(ISNUMBER(C2266),C2266&gt;5000,C2266&lt;6000),"Colhedoras",
IF(AND(ISNUMBER(C2266),C2266&gt;7000,C2266&lt;8000),"Irrigação",
IF(AND(ISNUMBER(C2266),C2266&gt;8000,C2266&lt;9000),"Reboques",IF(AND(ISNUMBER(C2266),C2266&gt;0,C2266&lt;1000),"Veic. Leves","")))))))))))))))))))))</f>
        <v>Tratores</v>
      </c>
      <c r="C2266" s="107">
        <v>2049</v>
      </c>
      <c r="D2266" s="107">
        <v>89764</v>
      </c>
      <c r="E2266" s="108" t="s">
        <v>120</v>
      </c>
      <c r="F2266" s="101" t="str">
        <f>IF(ISBLANK(K2266), "Apenas Solicitação", "Tem OC")</f>
        <v>Tem OC</v>
      </c>
      <c r="G2266" s="107">
        <v>1</v>
      </c>
      <c r="H2266" s="102">
        <f>G2266-I2266</f>
        <v>0</v>
      </c>
      <c r="I2266" s="103">
        <v>1</v>
      </c>
      <c r="J2266" s="109">
        <v>45799</v>
      </c>
      <c r="K2266" s="190">
        <v>45806</v>
      </c>
      <c r="L2266" s="108" t="s">
        <v>20152</v>
      </c>
      <c r="M2266" s="104" t="str">
        <f ca="1">IF(OR(N2266="", N2266=0), "", IF(N2266&gt;TODAY(), "No prazo", "Atrasado"))</f>
        <v>Atrasado</v>
      </c>
      <c r="N2266" s="104">
        <f>IFERROR(K2266 + VALUE(LEFT(L2266, FIND(" ", L2266) - 1)), "")</f>
        <v>45807</v>
      </c>
      <c r="O2266" s="105">
        <f>IF(_xlfn.DAYS(K2266,J2266)&lt;0, "Aguardando OC", _xlfn.DAYS(K2266,J2266))</f>
        <v>7</v>
      </c>
      <c r="P2266" s="196">
        <v>403994</v>
      </c>
      <c r="Q2266" s="12"/>
      <c r="R2266" s="196">
        <v>168372</v>
      </c>
      <c r="S2266" s="107">
        <v>221</v>
      </c>
      <c r="T2266" s="135" t="s">
        <v>1029</v>
      </c>
      <c r="U2266" s="110">
        <v>507.56</v>
      </c>
      <c r="V2266" s="107">
        <v>13341</v>
      </c>
      <c r="W2266" s="105" t="str">
        <f>IFERROR(VLOOKUP(V2266, Fornecedores!A:C, 3, FALSE), "")</f>
        <v>DISMA DISTRIBUIDORA</v>
      </c>
      <c r="X2266" s="105" t="str">
        <f>IFERROR(VLOOKUP(V2266, Fornecedores!A:E, 5, FALSE), "")</f>
        <v>Araçatuba</v>
      </c>
      <c r="Y2266" s="105" t="str">
        <f>IFERROR(VLOOKUP(V2266, Fornecedores!A:F, 6, FALSE), "")</f>
        <v>SP</v>
      </c>
      <c r="Z2266" s="101" t="str">
        <f>IF(H2266=0, "Pedido entregue!", "Pendente")</f>
        <v>Pedido entregue!</v>
      </c>
      <c r="AB2266" s="58" t="str">
        <f>IF(Z2266="Pedido Entregue!", IF(AA2266=1, "Retirado do Almoxarifado", IF(AA2266=2, "Material devolvido", "Aguardando retirada")), IF(Z2266="Pendente", "Entrega pendente", ""))</f>
        <v>Aguardando retirada</v>
      </c>
      <c r="AC2266" s="18">
        <v>1</v>
      </c>
      <c r="AD2266" s="18">
        <f>AC2266/SUMIF($P:$P,P2266,$AC:$AC)</f>
        <v>1</v>
      </c>
      <c r="AE2266" s="18">
        <f>IF(R2266=0,0,AC2266/SUMIF($R:$R,R2266,$AC:$AC))</f>
        <v>0.16666666666666666</v>
      </c>
      <c r="AF2266" s="18">
        <f>IF(R2266=0,1,0)</f>
        <v>0</v>
      </c>
      <c r="AH2266" t="str">
        <f>TEXT(J2266,"MMMM")</f>
        <v>maio</v>
      </c>
    </row>
    <row r="2267" spans="1:34" ht="12.75" hidden="1" customHeight="1" x14ac:dyDescent="0.25">
      <c r="A2267" s="90" t="str">
        <f>IF(C2267="Oficina Diversos","Oficina Geral",
IF(ISNUMBER(FIND("Estoque - Colhedoras",C2267)),"Colhedoras",IF(ISNUMBER(FIND("Caldeiraria",C2267)),"Caldeiraria",IF(ISNUMBER(FIND("Borracharia",C2267)),"Borracharia",IF(ISNUMBER(FIND("Lubrificação",C2267)),"Lubrificação",
IF(ISNUMBER(FIND("Estoque - Carregadeiras",C2267)),"Carregadeiras",IF(ISNUMBER(FIND("Estoque - Veic. Leves",C2267)),"Veic. Leves",
IF(ISNUMBER(FIND("Estoque - Caminhões",C2267)),"Caminhões",IF(ISNUMBER(FIND("Estoque - Transbordos",C2267)),"Transbordos",
IF(ISNUMBER(FIND("Estoque - Tratores",C2267)),"Tratores",
IF(ISNUMBER(FIND("Estoque - Máquinas pesadas",C2267)),"Máquinas pesadas",
IF(ISNUMBER(FIND("Estoque - Reboques",C2267)),"Reboques",
IF(C2267="Estoque","Estoque",
IF(AND(ISNUMBER(C2267),C2267&gt;1000,C2267&lt;2000),"Caminhões",
IF(AND(ISNUMBER(C2267),C2267&gt;2000,C2267&lt;3000),"Tratores",
IF(AND(ISNUMBER(C2267),C2267&gt;3000,C2267&lt;4000),"Carregadeiras",
IF(AND(ISNUMBER(C2267),C2267&gt;4000,C2267&lt;5000),"Máquinas pesadas",
IF(AND(ISNUMBER(C2267),C2267&gt;5000,C2267&lt;6000),"Colhedoras",
IF(AND(ISNUMBER(C2267),C2267&gt;7000,C2267&lt;8000),"Irrigação",
IF(AND(ISNUMBER(C2267),C2267&gt;8000,C2267&lt;9000),"Reboques",IF(AND(ISNUMBER(C2267),C2267&gt;0,C2267&lt;1000),"Veic. Leves","")))))))))))))))))))))</f>
        <v>Tratores</v>
      </c>
      <c r="B2267" s="72"/>
      <c r="C2267" s="28">
        <v>2036</v>
      </c>
      <c r="D2267" s="28">
        <v>89765</v>
      </c>
      <c r="E2267" s="29" t="s">
        <v>122</v>
      </c>
      <c r="F2267" s="14" t="str">
        <f>IF(ISBLANK(K2267), "Apenas Solicitação", "Tem OC")</f>
        <v>Tem OC</v>
      </c>
      <c r="G2267" s="28">
        <v>4</v>
      </c>
      <c r="H2267" s="37">
        <f>G2267-I2267</f>
        <v>0</v>
      </c>
      <c r="I2267" s="38">
        <v>4</v>
      </c>
      <c r="J2267" s="4">
        <v>45716</v>
      </c>
      <c r="K2267" s="183">
        <v>45736</v>
      </c>
      <c r="L2267" s="7"/>
      <c r="M2267" s="44"/>
      <c r="N2267" s="44" t="str">
        <f>IFERROR(K2267 + VALUE(LEFT(L2267, FIND(" ", L2267) - 1)), "")</f>
        <v/>
      </c>
      <c r="O2267" s="3">
        <f>IF(_xlfn.DAYS(K2267,J2267)&lt;0, "Aguardando OC", _xlfn.DAYS(K2267,J2267))</f>
        <v>20</v>
      </c>
      <c r="P2267" s="206">
        <v>395900</v>
      </c>
      <c r="Q2267" s="214">
        <v>1136371</v>
      </c>
      <c r="R2267" s="206">
        <v>165334</v>
      </c>
      <c r="S2267" s="28">
        <v>692</v>
      </c>
      <c r="T2267" s="265" t="s">
        <v>123</v>
      </c>
      <c r="U2267" s="32">
        <v>59.44</v>
      </c>
      <c r="V2267" s="28">
        <v>13341</v>
      </c>
      <c r="W2267" s="43" t="str">
        <f>IFERROR(VLOOKUP(V2267, Fornecedores!A:C, 3, FALSE), "")</f>
        <v>DISMA DISTRIBUIDORA</v>
      </c>
      <c r="X2267" s="43" t="str">
        <f>IFERROR(VLOOKUP(V2267, Fornecedores!A:E, 5, FALSE), "")</f>
        <v>Araçatuba</v>
      </c>
      <c r="Y2267" s="43" t="str">
        <f>IFERROR(VLOOKUP(V2267, Fornecedores!A:F, 6, FALSE), "")</f>
        <v>SP</v>
      </c>
      <c r="Z2267" s="14" t="str">
        <f>IF(H2267=0, "Pedido entregue!", "Pendente")</f>
        <v>Pedido entregue!</v>
      </c>
      <c r="AA2267" s="74">
        <v>1</v>
      </c>
      <c r="AB2267" s="58" t="str">
        <f>IF(Z2267="Pedido Entregue!", IF(AA2267=1, "Retirado do Almoxarifado", IF(AA2267=2, "Material devolvido", "Aguardando retirada")), IF(Z2267="Pendente", "Entrega pendente", ""))</f>
        <v>Retirado do Almoxarifado</v>
      </c>
      <c r="AC2267" s="18">
        <v>1</v>
      </c>
      <c r="AD2267" s="18">
        <f>AC2267/SUMIF($P:$P,P2267,$AC:$AC)</f>
        <v>1</v>
      </c>
      <c r="AE2267" s="18">
        <f>IF(R2267=0,0,AC2267/SUMIF($R:$R,R2267,$AC:$AC))</f>
        <v>4.7619047619047616E-2</v>
      </c>
      <c r="AF2267" s="18">
        <f>IF(R2267=0,1,0)</f>
        <v>0</v>
      </c>
      <c r="AG2267" s="18">
        <f>IF(R2267=0,#REF!-J2267,0)</f>
        <v>0</v>
      </c>
      <c r="AH2267" t="str">
        <f>TEXT(J2267,"MMMM")</f>
        <v>fevereiro</v>
      </c>
    </row>
    <row r="2268" spans="1:34" ht="12.75" hidden="1" customHeight="1" x14ac:dyDescent="0.25">
      <c r="A2268" s="90" t="str">
        <f>IF(C2268="Oficina Diversos","Oficina Geral",
IF(ISNUMBER(FIND("Estoque - Colhedoras",C2268)),"Colhedoras",IF(ISNUMBER(FIND("Caldeiraria",C2268)),"Caldeiraria",IF(ISNUMBER(FIND("Borracharia",C2268)),"Borracharia",IF(ISNUMBER(FIND("Lubrificação",C2268)),"Lubrificação",
IF(ISNUMBER(FIND("Estoque - Carregadeiras",C2268)),"Carregadeiras",IF(ISNUMBER(FIND("Estoque - Veic. Leves",C2268)),"Veic. Leves",
IF(ISNUMBER(FIND("Estoque - Caminhões",C2268)),"Caminhões",IF(ISNUMBER(FIND("Estoque - Transbordos",C2268)),"Transbordos",
IF(ISNUMBER(FIND("Estoque - Tratores",C2268)),"Tratores",
IF(ISNUMBER(FIND("Estoque - Máquinas pesadas",C2268)),"Máquinas pesadas",
IF(ISNUMBER(FIND("Estoque - Reboques",C2268)),"Reboques",
IF(C2268="Estoque","Estoque",
IF(AND(ISNUMBER(C2268),C2268&gt;1000,C2268&lt;2000),"Caminhões",
IF(AND(ISNUMBER(C2268),C2268&gt;2000,C2268&lt;3000),"Tratores",
IF(AND(ISNUMBER(C2268),C2268&gt;3000,C2268&lt;4000),"Carregadeiras",
IF(AND(ISNUMBER(C2268),C2268&gt;4000,C2268&lt;5000),"Máquinas pesadas",
IF(AND(ISNUMBER(C2268),C2268&gt;5000,C2268&lt;6000),"Colhedoras",
IF(AND(ISNUMBER(C2268),C2268&gt;7000,C2268&lt;8000),"Irrigação",
IF(AND(ISNUMBER(C2268),C2268&gt;8000,C2268&lt;9000),"Reboques",IF(AND(ISNUMBER(C2268),C2268&gt;0,C2268&lt;1000),"Veic. Leves","")))))))))))))))))))))</f>
        <v>Veic. Leves</v>
      </c>
      <c r="B2268" s="18"/>
      <c r="C2268" s="2">
        <v>55</v>
      </c>
      <c r="D2268" s="2">
        <v>89771</v>
      </c>
      <c r="E2268" s="3" t="s">
        <v>289</v>
      </c>
      <c r="F2268" s="14" t="str">
        <f>IF(ISBLANK(K2268), "Apenas Solicitação", "Tem OC")</f>
        <v>Tem OC</v>
      </c>
      <c r="G2268" s="2">
        <v>1</v>
      </c>
      <c r="H2268" s="37">
        <f>G2268-I2268</f>
        <v>0</v>
      </c>
      <c r="I2268" s="38">
        <v>1</v>
      </c>
      <c r="J2268" s="4">
        <v>45734</v>
      </c>
      <c r="K2268" s="180">
        <v>45756</v>
      </c>
      <c r="L2268" s="3"/>
      <c r="M2268" s="44"/>
      <c r="N2268" s="44" t="str">
        <f>IFERROR(K2268 + VALUE(LEFT(L2268, FIND(" ", L2268) - 1)), "")</f>
        <v/>
      </c>
      <c r="O2268" s="3">
        <f>IF(_xlfn.DAYS(K2268,J2268)&lt;0, "Aguardando OC", _xlfn.DAYS(K2268,J2268))</f>
        <v>22</v>
      </c>
      <c r="P2268" s="14">
        <v>396464</v>
      </c>
      <c r="Q2268" s="169">
        <v>1137477</v>
      </c>
      <c r="R2268" s="14">
        <v>166050</v>
      </c>
      <c r="S2268" s="2">
        <v>717</v>
      </c>
      <c r="T2268" s="135" t="s">
        <v>286</v>
      </c>
      <c r="U2268" s="21">
        <v>59</v>
      </c>
      <c r="V2268" s="2">
        <v>6039</v>
      </c>
      <c r="W2268" s="43" t="str">
        <f>IFERROR(VLOOKUP(V2268, Fornecedores!A:C, 3, FALSE), "")</f>
        <v>IDEAL DISTRIBUIDORA DE PEÇAS</v>
      </c>
      <c r="X2268" s="43" t="str">
        <f>IFERROR(VLOOKUP(V2268, Fornecedores!A:E, 5, FALSE), "")</f>
        <v>Campina Grande</v>
      </c>
      <c r="Y2268" s="43" t="str">
        <f>IFERROR(VLOOKUP(V2268, Fornecedores!A:F, 6, FALSE), "")</f>
        <v>PB</v>
      </c>
      <c r="Z2268" s="14" t="str">
        <f>IF(H2268=0, "Pedido entregue!", "Pendente")</f>
        <v>Pedido entregue!</v>
      </c>
      <c r="AA2268" s="74"/>
      <c r="AB2268" s="58" t="str">
        <f>IF(Z2268="Pedido Entregue!", IF(AA2268=1, "Retirado do Almoxarifado", IF(AA2268=2, "Material devolvido", "Aguardando retirada")), IF(Z2268="Pendente", "Entrega pendente", ""))</f>
        <v>Aguardando retirada</v>
      </c>
      <c r="AC2268" s="18">
        <v>1</v>
      </c>
      <c r="AD2268" s="18">
        <f>AC2268/SUMIF($P:$P,P2268,$AC:$AC)</f>
        <v>1</v>
      </c>
      <c r="AE2268" s="18">
        <f>IF(R2268=0,0,AC2268/SUMIF($R:$R,R2268,$AC:$AC))</f>
        <v>0.14285714285714285</v>
      </c>
      <c r="AF2268" s="18">
        <f>IF(R2268=0,1,0)</f>
        <v>0</v>
      </c>
      <c r="AG2268" s="18">
        <f>IF(R2268=0,#REF!-J2268,0)</f>
        <v>0</v>
      </c>
      <c r="AH2268" t="str">
        <f>TEXT(J2268,"MMMM")</f>
        <v>março</v>
      </c>
    </row>
    <row r="2269" spans="1:34" ht="12.75" customHeight="1" x14ac:dyDescent="0.25">
      <c r="A2269" s="90" t="str">
        <f>IF(C2269="Oficina Diversos","Oficina Geral",
IF(ISNUMBER(FIND("Estoque - Colhedoras",C2269)),"Colhedoras",IF(ISNUMBER(FIND("Caldeiraria",C2269)),"Caldeiraria",IF(ISNUMBER(FIND("Borracharia",C2269)),"Borracharia",IF(ISNUMBER(FIND("Lubrificação",C2269)),"Lubrificação",
IF(ISNUMBER(FIND("Estoque - Carregadeiras",C2269)),"Carregadeiras",IF(ISNUMBER(FIND("Estoque - Veic. Leves",C2269)),"Veic. Leves",
IF(ISNUMBER(FIND("Estoque - Caminhões",C2269)),"Caminhões",IF(ISNUMBER(FIND("Estoque - Transbordos",C2269)),"Transbordos",
IF(ISNUMBER(FIND("Estoque - Tratores",C2269)),"Tratores",
IF(ISNUMBER(FIND("Estoque - Máquinas pesadas",C2269)),"Máquinas pesadas",
IF(ISNUMBER(FIND("Estoque - Reboques",C2269)),"Reboques",
IF(C2269="Estoque","Estoque",
IF(AND(ISNUMBER(C2269),C2269&gt;1000,C2269&lt;2000),"Caminhões",
IF(AND(ISNUMBER(C2269),C2269&gt;2000,C2269&lt;3000),"Tratores",
IF(AND(ISNUMBER(C2269),C2269&gt;3000,C2269&lt;4000),"Carregadeiras",
IF(AND(ISNUMBER(C2269),C2269&gt;4000,C2269&lt;5000),"Máquinas pesadas",
IF(AND(ISNUMBER(C2269),C2269&gt;5000,C2269&lt;6000),"Colhedoras",
IF(AND(ISNUMBER(C2269),C2269&gt;7000,C2269&lt;8000),"Irrigação",
IF(AND(ISNUMBER(C2269),C2269&gt;8000,C2269&lt;9000),"Reboques",IF(AND(ISNUMBER(C2269),C2269&gt;0,C2269&lt;1000),"Veic. Leves","")))))))))))))))))))))</f>
        <v>Veic. Leves</v>
      </c>
      <c r="C2269" s="171">
        <v>62</v>
      </c>
      <c r="D2269" s="170">
        <v>89771</v>
      </c>
      <c r="E2269" s="173" t="s">
        <v>25969</v>
      </c>
      <c r="F2269" s="101" t="str">
        <f>IF(ISBLANK(K2269), "Apenas Solicitação", "Tem OC")</f>
        <v>Apenas Solicitação</v>
      </c>
      <c r="G2269" s="170">
        <v>1</v>
      </c>
      <c r="H2269" s="102">
        <f>G2269-I2269</f>
        <v>1</v>
      </c>
      <c r="I2269" s="103"/>
      <c r="J2269" s="174">
        <v>45847</v>
      </c>
      <c r="K2269" s="201"/>
      <c r="L2269" s="173"/>
      <c r="M2269" s="104" t="str">
        <f ca="1">IF(OR(N2269="", N2269=0), "", IF(N2269&gt;TODAY(), "No prazo", "Atrasado"))</f>
        <v/>
      </c>
      <c r="N2269" s="104" t="str">
        <f>IFERROR(K2269 + VALUE(LEFT(L2269, FIND(" ", L2269) - 1)), "")</f>
        <v/>
      </c>
      <c r="O2269" s="105" t="str">
        <f>IF(_xlfn.DAYS(K2269,J2269)&lt;0, "Aguardando OC", _xlfn.DAYS(K2269,J2269))</f>
        <v>Aguardando OC</v>
      </c>
      <c r="P2269" s="201">
        <v>410904</v>
      </c>
      <c r="Q2269" s="12"/>
      <c r="R2269" s="201">
        <v>0</v>
      </c>
      <c r="S2269" s="2">
        <v>221</v>
      </c>
      <c r="T2269" s="135" t="s">
        <v>1029</v>
      </c>
      <c r="U2269" s="170">
        <v>55.05</v>
      </c>
      <c r="V2269" s="170"/>
      <c r="W2269" s="105" t="str">
        <f>IFERROR(VLOOKUP(V2269, Fornecedores!A:C, 3, FALSE), "")</f>
        <v/>
      </c>
      <c r="X2269" s="105" t="str">
        <f>IFERROR(VLOOKUP(V2269, Fornecedores!A:E, 5, FALSE), "")</f>
        <v/>
      </c>
      <c r="Y2269" s="105" t="str">
        <f>IFERROR(VLOOKUP(V2269, Fornecedores!A:F, 6, FALSE), "")</f>
        <v/>
      </c>
      <c r="Z2269" s="101" t="str">
        <f>IF(H2269=0, "Pedido entregue!", "Pendente")</f>
        <v>Pendente</v>
      </c>
      <c r="AB2269" s="132" t="str">
        <f>IF(Z2269="Pedido Entregue!", IF(AA2269=1, "Retirado do Almoxarifado", IF(AA2269=2, "Material devolvido", "Aguardando retirada")), IF(Z2269="Pendente", "Entrega pendente", ""))</f>
        <v>Entrega pendente</v>
      </c>
      <c r="AC2269" s="18">
        <v>1</v>
      </c>
      <c r="AD2269" s="18">
        <f>AC2269/SUMIF($P:$P,P2269,$AC:$AC)</f>
        <v>1</v>
      </c>
      <c r="AE2269" s="18">
        <f>IF(R2269=0,0,AC2269/SUMIF($R:$R,R2269,$AC:$AC))</f>
        <v>0</v>
      </c>
      <c r="AF2269" s="18">
        <f>IF(R2269=0,1,0)</f>
        <v>1</v>
      </c>
      <c r="AH2269" t="str">
        <f>TEXT(J2269,"MMMM")</f>
        <v>julho</v>
      </c>
    </row>
    <row r="2270" spans="1:34" ht="12.75" hidden="1" customHeight="1" x14ac:dyDescent="0.25">
      <c r="A2270" s="90" t="str">
        <f>IF(C2270="Oficina Diversos","Oficina Geral",
IF(ISNUMBER(FIND("Estoque - Colhedoras",C2270)),"Colhedoras",IF(ISNUMBER(FIND("Caldeiraria",C2270)),"Caldeiraria",IF(ISNUMBER(FIND("Borracharia",C2270)),"Borracharia",IF(ISNUMBER(FIND("Lubrificação",C2270)),"Lubrificação",
IF(ISNUMBER(FIND("Estoque - Carregadeiras",C2270)),"Carregadeiras",IF(ISNUMBER(FIND("Estoque - Veic. Leves",C2270)),"Veic. Leves",
IF(ISNUMBER(FIND("Estoque - Caminhões",C2270)),"Caminhões",IF(ISNUMBER(FIND("Estoque - Transbordos",C2270)),"Transbordos",
IF(ISNUMBER(FIND("Estoque - Tratores",C2270)),"Tratores",
IF(ISNUMBER(FIND("Estoque - Máquinas pesadas",C2270)),"Máquinas pesadas",
IF(ISNUMBER(FIND("Estoque - Reboques",C2270)),"Reboques",
IF(C2270="Estoque","Estoque",
IF(AND(ISNUMBER(C2270),C2270&gt;1000,C2270&lt;2000),"Caminhões",
IF(AND(ISNUMBER(C2270),C2270&gt;2000,C2270&lt;3000),"Tratores",
IF(AND(ISNUMBER(C2270),C2270&gt;3000,C2270&lt;4000),"Carregadeiras",
IF(AND(ISNUMBER(C2270),C2270&gt;4000,C2270&lt;5000),"Máquinas pesadas",
IF(AND(ISNUMBER(C2270),C2270&gt;5000,C2270&lt;6000),"Colhedoras",
IF(AND(ISNUMBER(C2270),C2270&gt;7000,C2270&lt;8000),"Irrigação",
IF(AND(ISNUMBER(C2270),C2270&gt;8000,C2270&lt;9000),"Reboques",IF(AND(ISNUMBER(C2270),C2270&gt;0,C2270&lt;1000),"Veic. Leves","")))))))))))))))))))))</f>
        <v>Tratores</v>
      </c>
      <c r="B2270" s="72"/>
      <c r="C2270" s="2">
        <v>2036</v>
      </c>
      <c r="D2270" s="2">
        <v>89774</v>
      </c>
      <c r="E2270" s="10" t="s">
        <v>124</v>
      </c>
      <c r="F2270" s="14" t="str">
        <f>IF(ISBLANK(K2270), "Apenas Solicitação", "Tem OC")</f>
        <v>Tem OC</v>
      </c>
      <c r="G2270" s="2">
        <v>2</v>
      </c>
      <c r="H2270" s="37">
        <f>G2270-I2270</f>
        <v>0</v>
      </c>
      <c r="I2270" s="38">
        <v>2</v>
      </c>
      <c r="J2270" s="4">
        <v>45716</v>
      </c>
      <c r="K2270" s="183">
        <v>45736</v>
      </c>
      <c r="L2270" s="7"/>
      <c r="M2270" s="44"/>
      <c r="N2270" s="44" t="str">
        <f>IFERROR(K2270 + VALUE(LEFT(L2270, FIND(" ", L2270) - 1)), "")</f>
        <v/>
      </c>
      <c r="O2270" s="3">
        <f>IF(_xlfn.DAYS(K2270,J2270)&lt;0, "Aguardando OC", _xlfn.DAYS(K2270,J2270))</f>
        <v>20</v>
      </c>
      <c r="P2270" s="14">
        <v>395901</v>
      </c>
      <c r="Q2270" s="169">
        <v>1136371</v>
      </c>
      <c r="R2270" s="14">
        <v>165335</v>
      </c>
      <c r="S2270" s="2">
        <v>692</v>
      </c>
      <c r="T2270" s="135" t="s">
        <v>106</v>
      </c>
      <c r="U2270" s="21">
        <v>2.2000000000000002</v>
      </c>
      <c r="V2270" s="2">
        <v>1237</v>
      </c>
      <c r="W2270" s="43" t="str">
        <f>IFERROR(VLOOKUP(V2270, Fornecedores!A:C, 3, FALSE), "")</f>
        <v>MERCADAO DE TRATORES</v>
      </c>
      <c r="X2270" s="43" t="str">
        <f>IFERROR(VLOOKUP(V2270, Fornecedores!A:E, 5, FALSE), "")</f>
        <v>Ourinhos</v>
      </c>
      <c r="Y2270" s="43" t="str">
        <f>IFERROR(VLOOKUP(V2270, Fornecedores!A:F, 6, FALSE), "")</f>
        <v>SP</v>
      </c>
      <c r="Z2270" s="14" t="str">
        <f>IF(H2270=0, "Pedido entregue!", "Pendente")</f>
        <v>Pedido entregue!</v>
      </c>
      <c r="AA2270" s="74">
        <v>1</v>
      </c>
      <c r="AB2270" s="58" t="str">
        <f>IF(Z2270="Pedido Entregue!", IF(AA2270=1, "Retirado do Almoxarifado", IF(AA2270=2, "Material devolvido", "Aguardando retirada")), IF(Z2270="Pendente", "Entrega pendente", ""))</f>
        <v>Retirado do Almoxarifado</v>
      </c>
      <c r="AC2270" s="18">
        <v>1</v>
      </c>
      <c r="AD2270" s="18">
        <f>AC2270/SUMIF($P:$P,P2270,$AC:$AC)</f>
        <v>1</v>
      </c>
      <c r="AE2270" s="18">
        <f>IF(R2270=0,0,AC2270/SUMIF($R:$R,R2270,$AC:$AC))</f>
        <v>0.16666666666666666</v>
      </c>
      <c r="AF2270" s="18">
        <f>IF(R2270=0,1,0)</f>
        <v>0</v>
      </c>
      <c r="AG2270" s="18">
        <f>IF(R2270=0,#REF!-J2270,0)</f>
        <v>0</v>
      </c>
      <c r="AH2270" t="str">
        <f>TEXT(J2270,"MMMM")</f>
        <v>fevereiro</v>
      </c>
    </row>
    <row r="2271" spans="1:34" ht="12.75" hidden="1" customHeight="1" x14ac:dyDescent="0.25">
      <c r="A2271" s="90" t="str">
        <f>IF(C2271="Oficina Diversos","Oficina Geral",
IF(ISNUMBER(FIND("Estoque - Colhedoras",C2271)),"Colhedoras",IF(ISNUMBER(FIND("Caldeiraria",C2271)),"Caldeiraria",IF(ISNUMBER(FIND("Borracharia",C2271)),"Borracharia",IF(ISNUMBER(FIND("Lubrificação",C2271)),"Lubrificação",
IF(ISNUMBER(FIND("Estoque - Carregadeiras",C2271)),"Carregadeiras",IF(ISNUMBER(FIND("Estoque - Veic. Leves",C2271)),"Veic. Leves",
IF(ISNUMBER(FIND("Estoque - Caminhões",C2271)),"Caminhões",IF(ISNUMBER(FIND("Estoque - Transbordos",C2271)),"Transbordos",
IF(ISNUMBER(FIND("Estoque - Tratores",C2271)),"Tratores",
IF(ISNUMBER(FIND("Estoque - Máquinas pesadas",C2271)),"Máquinas pesadas",
IF(ISNUMBER(FIND("Estoque - Reboques",C2271)),"Reboques",
IF(C2271="Estoque","Estoque",
IF(AND(ISNUMBER(C2271),C2271&gt;1000,C2271&lt;2000),"Caminhões",
IF(AND(ISNUMBER(C2271),C2271&gt;2000,C2271&lt;3000),"Tratores",
IF(AND(ISNUMBER(C2271),C2271&gt;3000,C2271&lt;4000),"Carregadeiras",
IF(AND(ISNUMBER(C2271),C2271&gt;4000,C2271&lt;5000),"Máquinas pesadas",
IF(AND(ISNUMBER(C2271),C2271&gt;5000,C2271&lt;6000),"Colhedoras",
IF(AND(ISNUMBER(C2271),C2271&gt;7000,C2271&lt;8000),"Irrigação",
IF(AND(ISNUMBER(C2271),C2271&gt;8000,C2271&lt;9000),"Reboques",IF(AND(ISNUMBER(C2271),C2271&gt;0,C2271&lt;1000),"Veic. Leves","")))))))))))))))))))))</f>
        <v>Tratores</v>
      </c>
      <c r="B2271" s="72"/>
      <c r="C2271" s="2">
        <v>2036</v>
      </c>
      <c r="D2271" s="2">
        <v>89775</v>
      </c>
      <c r="E2271" s="10" t="s">
        <v>126</v>
      </c>
      <c r="F2271" s="14" t="str">
        <f>IF(ISBLANK(K2271), "Apenas Solicitação", "Tem OC")</f>
        <v>Tem OC</v>
      </c>
      <c r="G2271" s="2">
        <v>2</v>
      </c>
      <c r="H2271" s="37">
        <f>G2271-I2271</f>
        <v>0</v>
      </c>
      <c r="I2271" s="38">
        <v>2</v>
      </c>
      <c r="J2271" s="4">
        <v>45716</v>
      </c>
      <c r="K2271" s="183">
        <v>45736</v>
      </c>
      <c r="L2271" s="7"/>
      <c r="M2271" s="44"/>
      <c r="N2271" s="44" t="str">
        <f>IFERROR(K2271 + VALUE(LEFT(L2271, FIND(" ", L2271) - 1)), "")</f>
        <v/>
      </c>
      <c r="O2271" s="3">
        <f>IF(_xlfn.DAYS(K2271,J2271)&lt;0, "Aguardando OC", _xlfn.DAYS(K2271,J2271))</f>
        <v>20</v>
      </c>
      <c r="P2271" s="14">
        <v>395903</v>
      </c>
      <c r="Q2271" s="169">
        <v>1136371</v>
      </c>
      <c r="R2271" s="14">
        <v>165334</v>
      </c>
      <c r="S2271" s="2">
        <v>692</v>
      </c>
      <c r="T2271" s="135" t="s">
        <v>106</v>
      </c>
      <c r="U2271" s="21">
        <v>29.88</v>
      </c>
      <c r="V2271" s="2">
        <v>13341</v>
      </c>
      <c r="W2271" s="43" t="str">
        <f>IFERROR(VLOOKUP(V2271, Fornecedores!A:C, 3, FALSE), "")</f>
        <v>DISMA DISTRIBUIDORA</v>
      </c>
      <c r="X2271" s="43" t="str">
        <f>IFERROR(VLOOKUP(V2271, Fornecedores!A:E, 5, FALSE), "")</f>
        <v>Araçatuba</v>
      </c>
      <c r="Y2271" s="43" t="str">
        <f>IFERROR(VLOOKUP(V2271, Fornecedores!A:F, 6, FALSE), "")</f>
        <v>SP</v>
      </c>
      <c r="Z2271" s="14" t="str">
        <f>IF(H2271=0, "Pedido entregue!", "Pendente")</f>
        <v>Pedido entregue!</v>
      </c>
      <c r="AA2271" s="74">
        <v>1</v>
      </c>
      <c r="AB2271" s="58" t="str">
        <f>IF(Z2271="Pedido Entregue!", IF(AA2271=1, "Retirado do Almoxarifado", IF(AA2271=2, "Material devolvido", "Aguardando retirada")), IF(Z2271="Pendente", "Entrega pendente", ""))</f>
        <v>Retirado do Almoxarifado</v>
      </c>
      <c r="AC2271" s="18">
        <v>1</v>
      </c>
      <c r="AD2271" s="18">
        <f>AC2271/SUMIF($P:$P,P2271,$AC:$AC)</f>
        <v>1</v>
      </c>
      <c r="AE2271" s="18">
        <f>IF(R2271=0,0,AC2271/SUMIF($R:$R,R2271,$AC:$AC))</f>
        <v>4.7619047619047616E-2</v>
      </c>
      <c r="AF2271" s="18">
        <f>IF(R2271=0,1,0)</f>
        <v>0</v>
      </c>
      <c r="AG2271" s="18">
        <f>IF(R2271=0,#REF!-J2271,0)</f>
        <v>0</v>
      </c>
      <c r="AH2271" t="str">
        <f>TEXT(J2271,"MMMM")</f>
        <v>fevereiro</v>
      </c>
    </row>
    <row r="2272" spans="1:34" ht="12.75" hidden="1" customHeight="1" x14ac:dyDescent="0.25">
      <c r="A2272" s="90" t="str">
        <f>IF(C2272="Oficina Diversos","Oficina Geral",
IF(ISNUMBER(FIND("Estoque - Colhedoras",C2272)),"Colhedoras",IF(ISNUMBER(FIND("Caldeiraria",C2272)),"Caldeiraria",IF(ISNUMBER(FIND("Borracharia",C2272)),"Borracharia",IF(ISNUMBER(FIND("Lubrificação",C2272)),"Lubrificação",
IF(ISNUMBER(FIND("Estoque - Carregadeiras",C2272)),"Carregadeiras",IF(ISNUMBER(FIND("Estoque - Veic. Leves",C2272)),"Veic. Leves",
IF(ISNUMBER(FIND("Estoque - Caminhões",C2272)),"Caminhões",IF(ISNUMBER(FIND("Estoque - Transbordos",C2272)),"Transbordos",
IF(ISNUMBER(FIND("Estoque - Tratores",C2272)),"Tratores",
IF(ISNUMBER(FIND("Estoque - Máquinas pesadas",C2272)),"Máquinas pesadas",
IF(ISNUMBER(FIND("Estoque - Reboques",C2272)),"Reboques",
IF(C2272="Estoque","Estoque",
IF(AND(ISNUMBER(C2272),C2272&gt;1000,C2272&lt;2000),"Caminhões",
IF(AND(ISNUMBER(C2272),C2272&gt;2000,C2272&lt;3000),"Tratores",
IF(AND(ISNUMBER(C2272),C2272&gt;3000,C2272&lt;4000),"Carregadeiras",
IF(AND(ISNUMBER(C2272),C2272&gt;4000,C2272&lt;5000),"Máquinas pesadas",
IF(AND(ISNUMBER(C2272),C2272&gt;5000,C2272&lt;6000),"Colhedoras",
IF(AND(ISNUMBER(C2272),C2272&gt;7000,C2272&lt;8000),"Irrigação",
IF(AND(ISNUMBER(C2272),C2272&gt;8000,C2272&lt;9000),"Reboques",IF(AND(ISNUMBER(C2272),C2272&gt;0,C2272&lt;1000),"Veic. Leves","")))))))))))))))))))))</f>
        <v>Tratores</v>
      </c>
      <c r="C2272" s="144">
        <v>2037</v>
      </c>
      <c r="D2272" s="144">
        <v>89775</v>
      </c>
      <c r="E2272" s="145" t="s">
        <v>126</v>
      </c>
      <c r="F2272" s="101" t="str">
        <f>IF(ISBLANK(K2272), "Apenas Solicitação", "Tem OC")</f>
        <v>Tem OC</v>
      </c>
      <c r="G2272" s="143">
        <v>2</v>
      </c>
      <c r="H2272" s="102">
        <f>G2272-I2272</f>
        <v>0</v>
      </c>
      <c r="I2272" s="103">
        <v>2</v>
      </c>
      <c r="J2272" s="147">
        <v>45814</v>
      </c>
      <c r="K2272" s="187">
        <v>45826</v>
      </c>
      <c r="L2272" s="146" t="s">
        <v>20152</v>
      </c>
      <c r="M2272" s="104" t="str">
        <f ca="1">IF(OR(N2272="", N2272=0), "", IF(N2272&gt;TODAY(), "No prazo", "Atrasado"))</f>
        <v>Atrasado</v>
      </c>
      <c r="N2272" s="104">
        <f>IFERROR(K2272 + VALUE(LEFT(L2272, FIND(" ", L2272) - 1)), "")</f>
        <v>45827</v>
      </c>
      <c r="O2272" s="105">
        <f>IF(_xlfn.DAYS(K2272,J2272)&lt;0, "Aguardando OC", _xlfn.DAYS(K2272,J2272))</f>
        <v>12</v>
      </c>
      <c r="P2272" s="200">
        <v>406350</v>
      </c>
      <c r="Q2272" s="12"/>
      <c r="R2272" s="200">
        <v>169372</v>
      </c>
      <c r="S2272" s="143">
        <v>221</v>
      </c>
      <c r="T2272" s="135" t="s">
        <v>1029</v>
      </c>
      <c r="U2272" s="164">
        <v>14.94</v>
      </c>
      <c r="V2272" s="143">
        <v>13341</v>
      </c>
      <c r="W2272" s="105" t="str">
        <f>IFERROR(VLOOKUP(V2272, Fornecedores!A:C, 3, FALSE), "")</f>
        <v>DISMA DISTRIBUIDORA</v>
      </c>
      <c r="X2272" s="105" t="str">
        <f>IFERROR(VLOOKUP(V2272, Fornecedores!A:E, 5, FALSE), "")</f>
        <v>Araçatuba</v>
      </c>
      <c r="Y2272" s="105" t="str">
        <f>IFERROR(VLOOKUP(V2272, Fornecedores!A:F, 6, FALSE), "")</f>
        <v>SP</v>
      </c>
      <c r="Z2272" s="101" t="str">
        <f>IF(H2272=0, "Pedido entregue!", "Pendente")</f>
        <v>Pedido entregue!</v>
      </c>
      <c r="AB2272" s="132" t="str">
        <f>IF(Z2272="Pedido Entregue!", IF(AA2272=1, "Retirado do Almoxarifado", IF(AA2272=2, "Material devolvido", "Aguardando retirada")), IF(Z2272="Pendente", "Entrega pendente", ""))</f>
        <v>Aguardando retirada</v>
      </c>
      <c r="AC2272" s="18">
        <v>1</v>
      </c>
      <c r="AD2272" s="18">
        <f>AC2272/SUMIF($P:$P,P2272,$AC:$AC)</f>
        <v>1</v>
      </c>
      <c r="AE2272" s="18">
        <f>IF(R2272=0,0,AC2272/SUMIF($R:$R,R2272,$AC:$AC))</f>
        <v>3.8461538461538464E-2</v>
      </c>
      <c r="AF2272" s="18">
        <f>IF(R2272=0,1,0)</f>
        <v>0</v>
      </c>
      <c r="AH2272" t="str">
        <f>TEXT(J2272,"MMMM")</f>
        <v>junho</v>
      </c>
    </row>
    <row r="2273" spans="1:34" ht="12.75" hidden="1" customHeight="1" x14ac:dyDescent="0.25">
      <c r="A2273" s="90" t="str">
        <f>IF(C2273="Oficina Diversos","Oficina Geral",
IF(ISNUMBER(FIND("Estoque - Colhedoras",C2273)),"Colhedoras",IF(ISNUMBER(FIND("Caldeiraria",C2273)),"Caldeiraria",IF(ISNUMBER(FIND("Borracharia",C2273)),"Borracharia",IF(ISNUMBER(FIND("Lubrificação",C2273)),"Lubrificação",
IF(ISNUMBER(FIND("Estoque - Carregadeiras",C2273)),"Carregadeiras",IF(ISNUMBER(FIND("Estoque - Veic. Leves",C2273)),"Veic. Leves",
IF(ISNUMBER(FIND("Estoque - Caminhões",C2273)),"Caminhões",IF(ISNUMBER(FIND("Estoque - Transbordos",C2273)),"Transbordos",
IF(ISNUMBER(FIND("Estoque - Tratores",C2273)),"Tratores",
IF(ISNUMBER(FIND("Estoque - Máquinas pesadas",C2273)),"Máquinas pesadas",
IF(ISNUMBER(FIND("Estoque - Reboques",C2273)),"Reboques",
IF(C2273="Estoque","Estoque",
IF(AND(ISNUMBER(C2273),C2273&gt;1000,C2273&lt;2000),"Caminhões",
IF(AND(ISNUMBER(C2273),C2273&gt;2000,C2273&lt;3000),"Tratores",
IF(AND(ISNUMBER(C2273),C2273&gt;3000,C2273&lt;4000),"Carregadeiras",
IF(AND(ISNUMBER(C2273),C2273&gt;4000,C2273&lt;5000),"Máquinas pesadas",
IF(AND(ISNUMBER(C2273),C2273&gt;5000,C2273&lt;6000),"Colhedoras",
IF(AND(ISNUMBER(C2273),C2273&gt;7000,C2273&lt;8000),"Irrigação",
IF(AND(ISNUMBER(C2273),C2273&gt;8000,C2273&lt;9000),"Reboques",IF(AND(ISNUMBER(C2273),C2273&gt;0,C2273&lt;1000),"Veic. Leves","")))))))))))))))))))))</f>
        <v>Tratores</v>
      </c>
      <c r="B2273" s="72"/>
      <c r="C2273" s="2">
        <v>2036</v>
      </c>
      <c r="D2273" s="2">
        <v>89776</v>
      </c>
      <c r="E2273" s="10" t="s">
        <v>127</v>
      </c>
      <c r="F2273" s="14" t="str">
        <f>IF(ISBLANK(K2273), "Apenas Solicitação", "Tem OC")</f>
        <v>Tem OC</v>
      </c>
      <c r="G2273" s="2">
        <v>2</v>
      </c>
      <c r="H2273" s="37">
        <f>G2273-I2273</f>
        <v>0</v>
      </c>
      <c r="I2273" s="38">
        <v>2</v>
      </c>
      <c r="J2273" s="4">
        <v>45716</v>
      </c>
      <c r="K2273" s="183">
        <v>45736</v>
      </c>
      <c r="L2273" s="7"/>
      <c r="M2273" s="44"/>
      <c r="N2273" s="44" t="str">
        <f>IFERROR(K2273 + VALUE(LEFT(L2273, FIND(" ", L2273) - 1)), "")</f>
        <v/>
      </c>
      <c r="O2273" s="3">
        <f>IF(_xlfn.DAYS(K2273,J2273)&lt;0, "Aguardando OC", _xlfn.DAYS(K2273,J2273))</f>
        <v>20</v>
      </c>
      <c r="P2273" s="14">
        <v>395904</v>
      </c>
      <c r="Q2273" s="169">
        <v>1136371</v>
      </c>
      <c r="R2273" s="14">
        <v>165335</v>
      </c>
      <c r="S2273" s="2">
        <v>692</v>
      </c>
      <c r="T2273" s="135" t="s">
        <v>106</v>
      </c>
      <c r="U2273" s="21">
        <v>28</v>
      </c>
      <c r="V2273" s="2">
        <v>1237</v>
      </c>
      <c r="W2273" s="43" t="str">
        <f>IFERROR(VLOOKUP(V2273, Fornecedores!A:C, 3, FALSE), "")</f>
        <v>MERCADAO DE TRATORES</v>
      </c>
      <c r="X2273" s="43" t="str">
        <f>IFERROR(VLOOKUP(V2273, Fornecedores!A:E, 5, FALSE), "")</f>
        <v>Ourinhos</v>
      </c>
      <c r="Y2273" s="43" t="str">
        <f>IFERROR(VLOOKUP(V2273, Fornecedores!A:F, 6, FALSE), "")</f>
        <v>SP</v>
      </c>
      <c r="Z2273" s="14" t="str">
        <f>IF(H2273=0, "Pedido entregue!", "Pendente")</f>
        <v>Pedido entregue!</v>
      </c>
      <c r="AA2273" s="74">
        <v>1</v>
      </c>
      <c r="AB2273" s="58" t="str">
        <f>IF(Z2273="Pedido Entregue!", IF(AA2273=1, "Retirado do Almoxarifado", IF(AA2273=2, "Material devolvido", "Aguardando retirada")), IF(Z2273="Pendente", "Entrega pendente", ""))</f>
        <v>Retirado do Almoxarifado</v>
      </c>
      <c r="AC2273" s="18">
        <v>1</v>
      </c>
      <c r="AD2273" s="18">
        <f>AC2273/SUMIF($P:$P,P2273,$AC:$AC)</f>
        <v>1</v>
      </c>
      <c r="AE2273" s="18">
        <f>IF(R2273=0,0,AC2273/SUMIF($R:$R,R2273,$AC:$AC))</f>
        <v>0.16666666666666666</v>
      </c>
      <c r="AF2273" s="18">
        <f>IF(R2273=0,1,0)</f>
        <v>0</v>
      </c>
      <c r="AG2273" s="18">
        <f>IF(R2273=0,#REF!-J2273,0)</f>
        <v>0</v>
      </c>
      <c r="AH2273" t="str">
        <f>TEXT(J2273,"MMMM")</f>
        <v>fevereiro</v>
      </c>
    </row>
    <row r="2274" spans="1:34" ht="12.75" hidden="1" customHeight="1" x14ac:dyDescent="0.25">
      <c r="A2274" s="90" t="str">
        <f>IF(C2274="Oficina Diversos","Oficina Geral",
IF(ISNUMBER(FIND("Estoque - Colhedoras",C2274)),"Colhedoras",IF(ISNUMBER(FIND("Caldeiraria",C2274)),"Caldeiraria",IF(ISNUMBER(FIND("Borracharia",C2274)),"Borracharia",IF(ISNUMBER(FIND("Lubrificação",C2274)),"Lubrificação",
IF(ISNUMBER(FIND("Estoque - Carregadeiras",C2274)),"Carregadeiras",IF(ISNUMBER(FIND("Estoque - Veic. Leves",C2274)),"Veic. Leves",
IF(ISNUMBER(FIND("Estoque - Caminhões",C2274)),"Caminhões",IF(ISNUMBER(FIND("Estoque - Transbordos",C2274)),"Transbordos",
IF(ISNUMBER(FIND("Estoque - Tratores",C2274)),"Tratores",
IF(ISNUMBER(FIND("Estoque - Máquinas pesadas",C2274)),"Máquinas pesadas",
IF(ISNUMBER(FIND("Estoque - Reboques",C2274)),"Reboques",
IF(C2274="Estoque","Estoque",
IF(AND(ISNUMBER(C2274),C2274&gt;1000,C2274&lt;2000),"Caminhões",
IF(AND(ISNUMBER(C2274),C2274&gt;2000,C2274&lt;3000),"Tratores",
IF(AND(ISNUMBER(C2274),C2274&gt;3000,C2274&lt;4000),"Carregadeiras",
IF(AND(ISNUMBER(C2274),C2274&gt;4000,C2274&lt;5000),"Máquinas pesadas",
IF(AND(ISNUMBER(C2274),C2274&gt;5000,C2274&lt;6000),"Colhedoras",
IF(AND(ISNUMBER(C2274),C2274&gt;7000,C2274&lt;8000),"Irrigação",
IF(AND(ISNUMBER(C2274),C2274&gt;8000,C2274&lt;9000),"Reboques",IF(AND(ISNUMBER(C2274),C2274&gt;0,C2274&lt;1000),"Veic. Leves","")))))))))))))))))))))</f>
        <v>Tratores</v>
      </c>
      <c r="B2274" s="72"/>
      <c r="C2274" s="28">
        <v>2036</v>
      </c>
      <c r="D2274" s="28">
        <v>89777</v>
      </c>
      <c r="E2274" s="29" t="s">
        <v>128</v>
      </c>
      <c r="F2274" s="14" t="str">
        <f>IF(ISBLANK(K2274), "Apenas Solicitação", "Tem OC")</f>
        <v>Tem OC</v>
      </c>
      <c r="G2274" s="28">
        <v>1</v>
      </c>
      <c r="H2274" s="37">
        <f>G2274-I2274</f>
        <v>0</v>
      </c>
      <c r="I2274" s="38">
        <v>1</v>
      </c>
      <c r="J2274" s="4">
        <v>45716</v>
      </c>
      <c r="K2274" s="183">
        <v>45736</v>
      </c>
      <c r="L2274" s="7"/>
      <c r="M2274" s="44"/>
      <c r="N2274" s="44" t="str">
        <f>IFERROR(K2274 + VALUE(LEFT(L2274, FIND(" ", L2274) - 1)), "")</f>
        <v/>
      </c>
      <c r="O2274" s="3">
        <f>IF(_xlfn.DAYS(K2274,J2274)&lt;0, "Aguardando OC", _xlfn.DAYS(K2274,J2274))</f>
        <v>20</v>
      </c>
      <c r="P2274" s="206">
        <v>395905</v>
      </c>
      <c r="Q2274" s="214">
        <v>1136371</v>
      </c>
      <c r="R2274" s="206">
        <v>165335</v>
      </c>
      <c r="S2274" s="28">
        <v>692</v>
      </c>
      <c r="T2274" s="265" t="s">
        <v>129</v>
      </c>
      <c r="U2274" s="32">
        <v>0.4</v>
      </c>
      <c r="V2274" s="28">
        <v>1237</v>
      </c>
      <c r="W2274" s="43" t="str">
        <f>IFERROR(VLOOKUP(V2274, Fornecedores!A:C, 3, FALSE), "")</f>
        <v>MERCADAO DE TRATORES</v>
      </c>
      <c r="X2274" s="43" t="str">
        <f>IFERROR(VLOOKUP(V2274, Fornecedores!A:E, 5, FALSE), "")</f>
        <v>Ourinhos</v>
      </c>
      <c r="Y2274" s="43" t="str">
        <f>IFERROR(VLOOKUP(V2274, Fornecedores!A:F, 6, FALSE), "")</f>
        <v>SP</v>
      </c>
      <c r="Z2274" s="14" t="str">
        <f>IF(H2274=0, "Pedido entregue!", "Pendente")</f>
        <v>Pedido entregue!</v>
      </c>
      <c r="AA2274" s="74">
        <v>1</v>
      </c>
      <c r="AB2274" s="58" t="str">
        <f>IF(Z2274="Pedido Entregue!", IF(AA2274=1, "Retirado do Almoxarifado", IF(AA2274=2, "Material devolvido", "Aguardando retirada")), IF(Z2274="Pendente", "Entrega pendente", ""))</f>
        <v>Retirado do Almoxarifado</v>
      </c>
      <c r="AC2274" s="18">
        <v>1</v>
      </c>
      <c r="AD2274" s="18">
        <f>AC2274/SUMIF($P:$P,P2274,$AC:$AC)</f>
        <v>1</v>
      </c>
      <c r="AE2274" s="18">
        <f>IF(R2274=0,0,AC2274/SUMIF($R:$R,R2274,$AC:$AC))</f>
        <v>0.16666666666666666</v>
      </c>
      <c r="AF2274" s="18">
        <f>IF(R2274=0,1,0)</f>
        <v>0</v>
      </c>
      <c r="AG2274" s="18">
        <f>IF(R2274=0,#REF!-J2274,0)</f>
        <v>0</v>
      </c>
      <c r="AH2274" t="str">
        <f>TEXT(J2274,"MMMM")</f>
        <v>fevereiro</v>
      </c>
    </row>
    <row r="2275" spans="1:34" ht="12.75" hidden="1" customHeight="1" x14ac:dyDescent="0.25">
      <c r="A2275" s="90" t="str">
        <f>IF(C2275="Oficina Diversos","Oficina Geral",
IF(ISNUMBER(FIND("Estoque - Colhedoras",C2275)),"Colhedoras",IF(ISNUMBER(FIND("Caldeiraria",C2275)),"Caldeiraria",IF(ISNUMBER(FIND("Borracharia",C2275)),"Borracharia",IF(ISNUMBER(FIND("Lubrificação",C2275)),"Lubrificação",
IF(ISNUMBER(FIND("Estoque - Carregadeiras",C2275)),"Carregadeiras",IF(ISNUMBER(FIND("Estoque - Veic. Leves",C2275)),"Veic. Leves",
IF(ISNUMBER(FIND("Estoque - Caminhões",C2275)),"Caminhões",IF(ISNUMBER(FIND("Estoque - Transbordos",C2275)),"Transbordos",
IF(ISNUMBER(FIND("Estoque - Tratores",C2275)),"Tratores",
IF(ISNUMBER(FIND("Estoque - Máquinas pesadas",C2275)),"Máquinas pesadas",
IF(ISNUMBER(FIND("Estoque - Reboques",C2275)),"Reboques",
IF(C2275="Estoque","Estoque",
IF(AND(ISNUMBER(C2275),C2275&gt;1000,C2275&lt;2000),"Caminhões",
IF(AND(ISNUMBER(C2275),C2275&gt;2000,C2275&lt;3000),"Tratores",
IF(AND(ISNUMBER(C2275),C2275&gt;3000,C2275&lt;4000),"Carregadeiras",
IF(AND(ISNUMBER(C2275),C2275&gt;4000,C2275&lt;5000),"Máquinas pesadas",
IF(AND(ISNUMBER(C2275),C2275&gt;5000,C2275&lt;6000),"Colhedoras",
IF(AND(ISNUMBER(C2275),C2275&gt;7000,C2275&lt;8000),"Irrigação",
IF(AND(ISNUMBER(C2275),C2275&gt;8000,C2275&lt;9000),"Reboques",IF(AND(ISNUMBER(C2275),C2275&gt;0,C2275&lt;1000),"Veic. Leves","")))))))))))))))))))))</f>
        <v>Tratores</v>
      </c>
      <c r="B2275" s="72"/>
      <c r="C2275" s="28">
        <v>2036</v>
      </c>
      <c r="D2275" s="28">
        <v>89778</v>
      </c>
      <c r="E2275" s="29" t="s">
        <v>130</v>
      </c>
      <c r="F2275" s="14" t="str">
        <f>IF(ISBLANK(K2275), "Apenas Solicitação", "Tem OC")</f>
        <v>Tem OC</v>
      </c>
      <c r="G2275" s="28">
        <v>1</v>
      </c>
      <c r="H2275" s="37">
        <f>G2275-I2275</f>
        <v>0</v>
      </c>
      <c r="I2275" s="38">
        <v>1</v>
      </c>
      <c r="J2275" s="4">
        <v>45716</v>
      </c>
      <c r="K2275" s="183">
        <v>45736</v>
      </c>
      <c r="L2275" s="7"/>
      <c r="M2275" s="44"/>
      <c r="N2275" s="44" t="str">
        <f>IFERROR(K2275 + VALUE(LEFT(L2275, FIND(" ", L2275) - 1)), "")</f>
        <v/>
      </c>
      <c r="O2275" s="3">
        <f>IF(_xlfn.DAYS(K2275,J2275)&lt;0, "Aguardando OC", _xlfn.DAYS(K2275,J2275))</f>
        <v>20</v>
      </c>
      <c r="P2275" s="206">
        <v>395917</v>
      </c>
      <c r="Q2275" s="214">
        <v>1136371</v>
      </c>
      <c r="R2275" s="206">
        <v>165335</v>
      </c>
      <c r="S2275" s="28">
        <v>692</v>
      </c>
      <c r="T2275" s="265" t="s">
        <v>131</v>
      </c>
      <c r="U2275" s="32">
        <v>320</v>
      </c>
      <c r="V2275" s="28">
        <v>1237</v>
      </c>
      <c r="W2275" s="43" t="str">
        <f>IFERROR(VLOOKUP(V2275, Fornecedores!A:C, 3, FALSE), "")</f>
        <v>MERCADAO DE TRATORES</v>
      </c>
      <c r="X2275" s="43" t="str">
        <f>IFERROR(VLOOKUP(V2275, Fornecedores!A:E, 5, FALSE), "")</f>
        <v>Ourinhos</v>
      </c>
      <c r="Y2275" s="43" t="str">
        <f>IFERROR(VLOOKUP(V2275, Fornecedores!A:F, 6, FALSE), "")</f>
        <v>SP</v>
      </c>
      <c r="Z2275" s="14" t="str">
        <f>IF(H2275=0, "Pedido entregue!", "Pendente")</f>
        <v>Pedido entregue!</v>
      </c>
      <c r="AA2275" s="74">
        <v>1</v>
      </c>
      <c r="AB2275" s="58" t="str">
        <f>IF(Z2275="Pedido Entregue!", IF(AA2275=1, "Retirado do Almoxarifado", IF(AA2275=2, "Material devolvido", "Aguardando retirada")), IF(Z2275="Pendente", "Entrega pendente", ""))</f>
        <v>Retirado do Almoxarifado</v>
      </c>
      <c r="AC2275" s="18">
        <v>1</v>
      </c>
      <c r="AD2275" s="18">
        <f>AC2275/SUMIF($P:$P,P2275,$AC:$AC)</f>
        <v>1</v>
      </c>
      <c r="AE2275" s="18">
        <f>IF(R2275=0,0,AC2275/SUMIF($R:$R,R2275,$AC:$AC))</f>
        <v>0.16666666666666666</v>
      </c>
      <c r="AF2275" s="18">
        <f>IF(R2275=0,1,0)</f>
        <v>0</v>
      </c>
      <c r="AG2275" s="18">
        <f>IF(R2275=0,#REF!-J2275,0)</f>
        <v>0</v>
      </c>
      <c r="AH2275" t="str">
        <f>TEXT(J2275,"MMMM")</f>
        <v>fevereiro</v>
      </c>
    </row>
    <row r="2276" spans="1:34" ht="12.75" hidden="1" customHeight="1" x14ac:dyDescent="0.25">
      <c r="A2276" s="90" t="str">
        <f>IF(C2276="Oficina Diversos","Oficina Geral",
IF(ISNUMBER(FIND("Estoque - Colhedoras",C2276)),"Colhedoras",IF(ISNUMBER(FIND("Caldeiraria",C2276)),"Caldeiraria",IF(ISNUMBER(FIND("Borracharia",C2276)),"Borracharia",IF(ISNUMBER(FIND("Lubrificação",C2276)),"Lubrificação",
IF(ISNUMBER(FIND("Estoque - Carregadeiras",C2276)),"Carregadeiras",IF(ISNUMBER(FIND("Estoque - Veic. Leves",C2276)),"Veic. Leves",
IF(ISNUMBER(FIND("Estoque - Caminhões",C2276)),"Caminhões",IF(ISNUMBER(FIND("Estoque - Transbordos",C2276)),"Transbordos",
IF(ISNUMBER(FIND("Estoque - Tratores",C2276)),"Tratores",
IF(ISNUMBER(FIND("Estoque - Máquinas pesadas",C2276)),"Máquinas pesadas",
IF(ISNUMBER(FIND("Estoque - Reboques",C2276)),"Reboques",
IF(C2276="Estoque","Estoque",
IF(AND(ISNUMBER(C2276),C2276&gt;1000,C2276&lt;2000),"Caminhões",
IF(AND(ISNUMBER(C2276),C2276&gt;2000,C2276&lt;3000),"Tratores",
IF(AND(ISNUMBER(C2276),C2276&gt;3000,C2276&lt;4000),"Carregadeiras",
IF(AND(ISNUMBER(C2276),C2276&gt;4000,C2276&lt;5000),"Máquinas pesadas",
IF(AND(ISNUMBER(C2276),C2276&gt;5000,C2276&lt;6000),"Colhedoras",
IF(AND(ISNUMBER(C2276),C2276&gt;7000,C2276&lt;8000),"Irrigação",
IF(AND(ISNUMBER(C2276),C2276&gt;8000,C2276&lt;9000),"Reboques",IF(AND(ISNUMBER(C2276),C2276&gt;0,C2276&lt;1000),"Veic. Leves","")))))))))))))))))))))</f>
        <v>Tratores</v>
      </c>
      <c r="B2276" s="72"/>
      <c r="C2276" s="28">
        <v>2036</v>
      </c>
      <c r="D2276" s="28">
        <v>89779</v>
      </c>
      <c r="E2276" s="29" t="s">
        <v>132</v>
      </c>
      <c r="F2276" s="14" t="str">
        <f>IF(ISBLANK(K2276), "Apenas Solicitação", "Tem OC")</f>
        <v>Tem OC</v>
      </c>
      <c r="G2276" s="28">
        <v>1</v>
      </c>
      <c r="H2276" s="37">
        <f>G2276-I2276</f>
        <v>0</v>
      </c>
      <c r="I2276" s="38">
        <v>1</v>
      </c>
      <c r="J2276" s="4">
        <v>45716</v>
      </c>
      <c r="K2276" s="183">
        <v>45736</v>
      </c>
      <c r="L2276" s="7"/>
      <c r="M2276" s="44"/>
      <c r="N2276" s="44" t="str">
        <f>IFERROR(K2276 + VALUE(LEFT(L2276, FIND(" ", L2276) - 1)), "")</f>
        <v/>
      </c>
      <c r="O2276" s="3">
        <f>IF(_xlfn.DAYS(K2276,J2276)&lt;0, "Aguardando OC", _xlfn.DAYS(K2276,J2276))</f>
        <v>20</v>
      </c>
      <c r="P2276" s="206">
        <v>395908</v>
      </c>
      <c r="Q2276" s="214">
        <v>1136371</v>
      </c>
      <c r="R2276" s="206">
        <v>165334</v>
      </c>
      <c r="S2276" s="28">
        <v>692</v>
      </c>
      <c r="T2276" s="265" t="s">
        <v>133</v>
      </c>
      <c r="U2276" s="32">
        <v>791.97</v>
      </c>
      <c r="V2276" s="28">
        <v>13341</v>
      </c>
      <c r="W2276" s="43" t="str">
        <f>IFERROR(VLOOKUP(V2276, Fornecedores!A:C, 3, FALSE), "")</f>
        <v>DISMA DISTRIBUIDORA</v>
      </c>
      <c r="X2276" s="43" t="str">
        <f>IFERROR(VLOOKUP(V2276, Fornecedores!A:E, 5, FALSE), "")</f>
        <v>Araçatuba</v>
      </c>
      <c r="Y2276" s="43" t="str">
        <f>IFERROR(VLOOKUP(V2276, Fornecedores!A:F, 6, FALSE), "")</f>
        <v>SP</v>
      </c>
      <c r="Z2276" s="14" t="str">
        <f>IF(H2276=0, "Pedido entregue!", "Pendente")</f>
        <v>Pedido entregue!</v>
      </c>
      <c r="AA2276" s="74"/>
      <c r="AB2276" s="58" t="str">
        <f>IF(Z2276="Pedido Entregue!", IF(AA2276=1, "Retirado do Almoxarifado", IF(AA2276=2, "Material devolvido", "Aguardando retirada")), IF(Z2276="Pendente", "Entrega pendente", ""))</f>
        <v>Aguardando retirada</v>
      </c>
      <c r="AC2276" s="18">
        <v>1</v>
      </c>
      <c r="AD2276" s="18">
        <f>AC2276/SUMIF($P:$P,P2276,$AC:$AC)</f>
        <v>1</v>
      </c>
      <c r="AE2276" s="18">
        <f>IF(R2276=0,0,AC2276/SUMIF($R:$R,R2276,$AC:$AC))</f>
        <v>4.7619047619047616E-2</v>
      </c>
      <c r="AF2276" s="18">
        <f>IF(R2276=0,1,0)</f>
        <v>0</v>
      </c>
      <c r="AG2276" s="18">
        <f>IF(R2276=0,#REF!-J2276,0)</f>
        <v>0</v>
      </c>
      <c r="AH2276" t="str">
        <f>TEXT(J2276,"MMMM")</f>
        <v>fevereiro</v>
      </c>
    </row>
    <row r="2277" spans="1:34" ht="12.75" hidden="1" customHeight="1" x14ac:dyDescent="0.25">
      <c r="A2277" s="90" t="str">
        <f>IF(C2277="Oficina Diversos","Oficina Geral",
IF(ISNUMBER(FIND("Estoque - Colhedoras",C2277)),"Colhedoras",IF(ISNUMBER(FIND("Caldeiraria",C2277)),"Caldeiraria",IF(ISNUMBER(FIND("Borracharia",C2277)),"Borracharia",IF(ISNUMBER(FIND("Lubrificação",C2277)),"Lubrificação",
IF(ISNUMBER(FIND("Estoque - Carregadeiras",C2277)),"Carregadeiras",IF(ISNUMBER(FIND("Estoque - Veic. Leves",C2277)),"Veic. Leves",
IF(ISNUMBER(FIND("Estoque - Caminhões",C2277)),"Caminhões",IF(ISNUMBER(FIND("Estoque - Transbordos",C2277)),"Transbordos",
IF(ISNUMBER(FIND("Estoque - Tratores",C2277)),"Tratores",
IF(ISNUMBER(FIND("Estoque - Máquinas pesadas",C2277)),"Máquinas pesadas",
IF(ISNUMBER(FIND("Estoque - Reboques",C2277)),"Reboques",
IF(C2277="Estoque","Estoque",
IF(AND(ISNUMBER(C2277),C2277&gt;1000,C2277&lt;2000),"Caminhões",
IF(AND(ISNUMBER(C2277),C2277&gt;2000,C2277&lt;3000),"Tratores",
IF(AND(ISNUMBER(C2277),C2277&gt;3000,C2277&lt;4000),"Carregadeiras",
IF(AND(ISNUMBER(C2277),C2277&gt;4000,C2277&lt;5000),"Máquinas pesadas",
IF(AND(ISNUMBER(C2277),C2277&gt;5000,C2277&lt;6000),"Colhedoras",
IF(AND(ISNUMBER(C2277),C2277&gt;7000,C2277&lt;8000),"Irrigação",
IF(AND(ISNUMBER(C2277),C2277&gt;8000,C2277&lt;9000),"Reboques",IF(AND(ISNUMBER(C2277),C2277&gt;0,C2277&lt;1000),"Veic. Leves","")))))))))))))))))))))</f>
        <v>Tratores</v>
      </c>
      <c r="B2277" s="72"/>
      <c r="C2277" s="2">
        <v>2036</v>
      </c>
      <c r="D2277" s="2">
        <v>89781</v>
      </c>
      <c r="E2277" s="10" t="s">
        <v>134</v>
      </c>
      <c r="F2277" s="14" t="str">
        <f>IF(ISBLANK(K2277), "Apenas Solicitação", "Tem OC")</f>
        <v>Tem OC</v>
      </c>
      <c r="G2277" s="2">
        <v>4</v>
      </c>
      <c r="H2277" s="37">
        <f>G2277-I2277</f>
        <v>0</v>
      </c>
      <c r="I2277" s="38">
        <v>4</v>
      </c>
      <c r="J2277" s="4">
        <v>45716</v>
      </c>
      <c r="K2277" s="183">
        <v>45736</v>
      </c>
      <c r="L2277" s="7"/>
      <c r="M2277" s="44"/>
      <c r="N2277" s="44" t="str">
        <f>IFERROR(K2277 + VALUE(LEFT(L2277, FIND(" ", L2277) - 1)), "")</f>
        <v/>
      </c>
      <c r="O2277" s="3">
        <f>IF(_xlfn.DAYS(K2277,J2277)&lt;0, "Aguardando OC", _xlfn.DAYS(K2277,J2277))</f>
        <v>20</v>
      </c>
      <c r="P2277" s="14">
        <v>395915</v>
      </c>
      <c r="Q2277" s="169">
        <v>1136371</v>
      </c>
      <c r="R2277" s="14">
        <v>165335</v>
      </c>
      <c r="S2277" s="2">
        <v>692</v>
      </c>
      <c r="T2277" s="135" t="s">
        <v>106</v>
      </c>
      <c r="U2277" s="21">
        <v>252</v>
      </c>
      <c r="V2277" s="2">
        <v>1237</v>
      </c>
      <c r="W2277" s="43" t="str">
        <f>IFERROR(VLOOKUP(V2277, Fornecedores!A:C, 3, FALSE), "")</f>
        <v>MERCADAO DE TRATORES</v>
      </c>
      <c r="X2277" s="43" t="str">
        <f>IFERROR(VLOOKUP(V2277, Fornecedores!A:E, 5, FALSE), "")</f>
        <v>Ourinhos</v>
      </c>
      <c r="Y2277" s="43" t="str">
        <f>IFERROR(VLOOKUP(V2277, Fornecedores!A:F, 6, FALSE), "")</f>
        <v>SP</v>
      </c>
      <c r="Z2277" s="14" t="str">
        <f>IF(H2277=0, "Pedido entregue!", "Pendente")</f>
        <v>Pedido entregue!</v>
      </c>
      <c r="AA2277" s="74">
        <v>0</v>
      </c>
      <c r="AB2277" s="58" t="str">
        <f>IF(Z2277="Pedido Entregue!", IF(AA2277=1, "Retirado do Almoxarifado", IF(AA2277=2, "Material devolvido", "Aguardando retirada")), IF(Z2277="Pendente", "Entrega pendente", ""))</f>
        <v>Aguardando retirada</v>
      </c>
      <c r="AC2277" s="18">
        <v>1</v>
      </c>
      <c r="AD2277" s="18">
        <f>AC2277/SUMIF($P:$P,P2277,$AC:$AC)</f>
        <v>1</v>
      </c>
      <c r="AE2277" s="18">
        <f>IF(R2277=0,0,AC2277/SUMIF($R:$R,R2277,$AC:$AC))</f>
        <v>0.16666666666666666</v>
      </c>
      <c r="AF2277" s="18">
        <f>IF(R2277=0,1,0)</f>
        <v>0</v>
      </c>
      <c r="AG2277" s="18">
        <f>IF(R2277=0,#REF!-J2277,0)</f>
        <v>0</v>
      </c>
      <c r="AH2277" t="str">
        <f>TEXT(J2277,"MMMM")</f>
        <v>fevereiro</v>
      </c>
    </row>
    <row r="2278" spans="1:34" ht="12.75" hidden="1" customHeight="1" x14ac:dyDescent="0.25">
      <c r="A2278" s="155" t="str">
        <f>IF(C2278="Oficina Diversos","Oficina Geral",
IF(ISNUMBER(FIND("Estoque - Colhedoras",C2278)),"Colhedoras",IF(ISNUMBER(FIND("Caldeiraria",C2278)),"Caldeiraria",IF(ISNUMBER(FIND("Borracharia",C2278)),"Borracharia",IF(ISNUMBER(FIND("Lubrificação",C2278)),"Lubrificação",
IF(ISNUMBER(FIND("Estoque - Carregadeiras",C2278)),"Carregadeiras",IF(ISNUMBER(FIND("Estoque - Veic. Leves",C2278)),"Veic. Leves",
IF(ISNUMBER(FIND("Estoque - Caminhões",C2278)),"Caminhões",IF(ISNUMBER(FIND("Estoque - Transbordos",C2278)),"Transbordos",
IF(ISNUMBER(FIND("Estoque - Tratores",C2278)),"Tratores",
IF(ISNUMBER(FIND("Estoque - Máquinas pesadas",C2278)),"Máquinas pesadas",
IF(ISNUMBER(FIND("Estoque - Reboques",C2278)),"Reboques",
IF(C2278="Estoque","Estoque",
IF(AND(ISNUMBER(C2278),C2278&gt;1000,C2278&lt;2000),"Caminhões",
IF(AND(ISNUMBER(C2278),C2278&gt;2000,C2278&lt;3000),"Tratores",
IF(AND(ISNUMBER(C2278),C2278&gt;3000,C2278&lt;4000),"Carregadeiras",
IF(AND(ISNUMBER(C2278),C2278&gt;4000,C2278&lt;5000),"Máquinas pesadas",
IF(AND(ISNUMBER(C2278),C2278&gt;5000,C2278&lt;6000),"Colhedoras",
IF(AND(ISNUMBER(C2278),C2278&gt;7000,C2278&lt;8000),"Irrigação",
IF(AND(ISNUMBER(C2278),C2278&gt;8000,C2278&lt;9000),"Reboques",IF(AND(ISNUMBER(C2278),C2278&gt;0,C2278&lt;1000),"Veic. Leves","")))))))))))))))))))))</f>
        <v>Tratores</v>
      </c>
      <c r="B2278" s="72"/>
      <c r="C2278" s="231">
        <v>2025</v>
      </c>
      <c r="D2278" s="28">
        <v>89801</v>
      </c>
      <c r="E2278" s="29" t="s">
        <v>91</v>
      </c>
      <c r="F2278" s="112" t="str">
        <f>IF(ISBLANK(K2278), "Apenas Solicitação", "Tem OC")</f>
        <v>Tem OC</v>
      </c>
      <c r="G2278" s="28">
        <v>1</v>
      </c>
      <c r="H2278" s="148">
        <f>G2278-I2278</f>
        <v>0</v>
      </c>
      <c r="I2278" s="114">
        <v>1</v>
      </c>
      <c r="J2278" s="64">
        <v>45728</v>
      </c>
      <c r="K2278" s="183">
        <v>45740</v>
      </c>
      <c r="L2278" s="3"/>
      <c r="M2278" s="115" t="str">
        <f ca="1">IF(OR(N2278="", N2278=0), "", IF(N2278&gt;TODAY(), "No prazo", "Atrasado"))</f>
        <v/>
      </c>
      <c r="N2278" s="115" t="str">
        <f>IFERROR(K2278 + VALUE(LEFT(L2278, FIND(" ", L2278) - 1)), "")</f>
        <v/>
      </c>
      <c r="O2278" s="116">
        <f>IF(_xlfn.DAYS(K2278,J2278)&lt;0, "Aguardando OC", _xlfn.DAYS(K2278,J2278))</f>
        <v>12</v>
      </c>
      <c r="P2278" s="206">
        <v>395767</v>
      </c>
      <c r="Q2278" s="214">
        <v>1136056</v>
      </c>
      <c r="R2278" s="206">
        <v>165467</v>
      </c>
      <c r="S2278" s="28">
        <v>696</v>
      </c>
      <c r="T2278" s="265" t="s">
        <v>92</v>
      </c>
      <c r="U2278" s="32">
        <v>1515.47</v>
      </c>
      <c r="V2278" s="28">
        <v>3238</v>
      </c>
      <c r="W2278" s="118" t="str">
        <f>IFERROR(VLOOKUP(V2278, Fornecedores!A:C, 3, FALSE), "")</f>
        <v xml:space="preserve">VENEZA              </v>
      </c>
      <c r="X2278" s="118" t="str">
        <f>IFERROR(VLOOKUP(V2278, Fornecedores!A:E, 5, FALSE), "")</f>
        <v>Bayeux</v>
      </c>
      <c r="Y2278" s="118" t="str">
        <f>IFERROR(VLOOKUP(V2278, Fornecedores!A:F, 6, FALSE), "")</f>
        <v>PB</v>
      </c>
      <c r="Z2278" s="112" t="str">
        <f>IF(H2278=0, "Pedido entregue!", "Pendente")</f>
        <v>Pedido entregue!</v>
      </c>
      <c r="AA2278" s="74"/>
      <c r="AB2278" s="58" t="str">
        <f>IF(Z2278="Pedido Entregue!", IF(AA2278=1, "Retirado do Almoxarifado", IF(AA2278=2, "Material devolvido", "Aguardando retirada")), IF(Z2278="Pendente", "Entrega pendente", ""))</f>
        <v>Aguardando retirada</v>
      </c>
      <c r="AC2278" s="18">
        <v>1</v>
      </c>
      <c r="AD2278" s="18">
        <f>AC2278/SUMIF($P:$P,P2278,$AC:$AC)</f>
        <v>1</v>
      </c>
      <c r="AE2278" s="18">
        <f>IF(R2278=0,0,AC2278/SUMIF($R:$R,R2278,$AC:$AC))</f>
        <v>0.2</v>
      </c>
      <c r="AF2278" s="18">
        <f>IF(R2278=0,1,0)</f>
        <v>0</v>
      </c>
      <c r="AG2278" s="18">
        <f>IF(R2278=0,#REF!-J2278,0)</f>
        <v>0</v>
      </c>
      <c r="AH2278" t="str">
        <f>TEXT(J2278,"MMMM")</f>
        <v>março</v>
      </c>
    </row>
    <row r="2279" spans="1:34" ht="12.75" customHeight="1" x14ac:dyDescent="0.25">
      <c r="A2279" s="90" t="str">
        <f>IF(C2279="Oficina Diversos","Oficina Geral",
IF(ISNUMBER(FIND("Estoque - Colhedoras",C2279)),"Colhedoras",IF(ISNUMBER(FIND("Caldeiraria",C2279)),"Caldeiraria",IF(ISNUMBER(FIND("Borracharia",C2279)),"Borracharia",IF(ISNUMBER(FIND("Lubrificação",C2279)),"Lubrificação",
IF(ISNUMBER(FIND("Estoque - Carregadeiras",C2279)),"Carregadeiras",IF(ISNUMBER(FIND("Estoque - Veic. Leves",C2279)),"Veic. Leves",
IF(ISNUMBER(FIND("Estoque - Caminhões",C2279)),"Caminhões",IF(ISNUMBER(FIND("Estoque - Transbordos",C2279)),"Transbordos",
IF(ISNUMBER(FIND("Estoque - Tratores",C2279)),"Tratores",
IF(ISNUMBER(FIND("Estoque - Máquinas pesadas",C2279)),"Máquinas pesadas",
IF(ISNUMBER(FIND("Estoque - Reboques",C2279)),"Reboques",
IF(C2279="Estoque","Estoque",
IF(AND(ISNUMBER(C2279),C2279&gt;1000,C2279&lt;2000),"Caminhões",
IF(AND(ISNUMBER(C2279),C2279&gt;2000,C2279&lt;3000),"Tratores",
IF(AND(ISNUMBER(C2279),C2279&gt;3000,C2279&lt;4000),"Carregadeiras",
IF(AND(ISNUMBER(C2279),C2279&gt;4000,C2279&lt;5000),"Máquinas pesadas",
IF(AND(ISNUMBER(C2279),C2279&gt;5000,C2279&lt;6000),"Colhedoras",
IF(AND(ISNUMBER(C2279),C2279&gt;7000,C2279&lt;8000),"Irrigação",
IF(AND(ISNUMBER(C2279),C2279&gt;8000,C2279&lt;9000),"Reboques",IF(AND(ISNUMBER(C2279),C2279&gt;0,C2279&lt;1000),"Veic. Leves","")))))))))))))))))))))</f>
        <v>Tratores</v>
      </c>
      <c r="B2279" s="72"/>
      <c r="C2279" s="28">
        <v>2025</v>
      </c>
      <c r="D2279" s="28">
        <v>89802</v>
      </c>
      <c r="E2279" s="29" t="s">
        <v>93</v>
      </c>
      <c r="F2279" s="14" t="str">
        <f>IF(ISBLANK(K2279), "Apenas Solicitação", "Tem OC")</f>
        <v>Apenas Solicitação</v>
      </c>
      <c r="G2279" s="28">
        <v>1</v>
      </c>
      <c r="H2279" s="37">
        <f>G2279-I2279</f>
        <v>1</v>
      </c>
      <c r="I2279" s="38">
        <v>0</v>
      </c>
      <c r="J2279" s="64">
        <v>45728</v>
      </c>
      <c r="K2279" s="183"/>
      <c r="L2279" s="3"/>
      <c r="M2279" s="44" t="str">
        <f ca="1">IF(OR(N2279="", N2279=0), "", IF(N2279&gt;TODAY(), "No prazo", "Atrasado"))</f>
        <v/>
      </c>
      <c r="N2279" s="44" t="str">
        <f>IFERROR(K2279 + VALUE(LEFT(L2279, FIND(" ", L2279) - 1)), "")</f>
        <v/>
      </c>
      <c r="O2279" s="3" t="str">
        <f>IF(_xlfn.DAYS(K2279,J2279)&lt;0, "Aguardando OC", _xlfn.DAYS(K2279,J2279))</f>
        <v>Aguardando OC</v>
      </c>
      <c r="P2279" s="206">
        <v>395768</v>
      </c>
      <c r="Q2279" s="214">
        <v>1136056</v>
      </c>
      <c r="R2279" s="206">
        <v>165579</v>
      </c>
      <c r="S2279" s="28">
        <v>696</v>
      </c>
      <c r="T2279" s="265" t="s">
        <v>94</v>
      </c>
      <c r="U2279" s="32">
        <v>3851.52</v>
      </c>
      <c r="V2279" s="28">
        <v>3465</v>
      </c>
      <c r="W2279" s="43" t="str">
        <f>IFERROR(VLOOKUP(V2279, Fornecedores!A:C, 3, FALSE), "")</f>
        <v>MAQNELSON AGRICOLA L</v>
      </c>
      <c r="X2279" s="43" t="str">
        <f>IFERROR(VLOOKUP(V2279, Fornecedores!A:E, 5, FALSE), "")</f>
        <v>Itumbiara</v>
      </c>
      <c r="Y2279" s="43" t="str">
        <f>IFERROR(VLOOKUP(V2279, Fornecedores!A:F, 6, FALSE), "")</f>
        <v>GO</v>
      </c>
      <c r="Z2279" s="14" t="str">
        <f>IF(H2279=0, "Pedido entregue!", "Pendente")</f>
        <v>Pendente</v>
      </c>
      <c r="AA2279" s="74"/>
      <c r="AB2279" s="58" t="str">
        <f>IF(Z2279="Pedido Entregue!", IF(AA2279=1, "Retirado do Almoxarifado", IF(AA2279=2, "Material devolvido", "Aguardando retirada")), IF(Z2279="Pendente", "Entrega pendente", ""))</f>
        <v>Entrega pendente</v>
      </c>
      <c r="AC2279" s="18">
        <v>1</v>
      </c>
      <c r="AD2279" s="18">
        <f>AC2279/SUMIF($P:$P,P2279,$AC:$AC)</f>
        <v>1</v>
      </c>
      <c r="AE2279" s="18">
        <f>IF(R2279=0,0,AC2279/SUMIF($R:$R,R2279,$AC:$AC))</f>
        <v>0.1</v>
      </c>
      <c r="AF2279" s="18">
        <f>IF(R2279=0,1,0)</f>
        <v>0</v>
      </c>
      <c r="AG2279" s="18">
        <f>IF(R2279=0,#REF!-J2279,0)</f>
        <v>0</v>
      </c>
      <c r="AH2279" t="str">
        <f>TEXT(J2279,"MMMM")</f>
        <v>março</v>
      </c>
    </row>
    <row r="2280" spans="1:34" ht="12.75" hidden="1" customHeight="1" x14ac:dyDescent="0.25">
      <c r="A2280" s="90" t="str">
        <f>IF(C2280="Oficina Diversos","Oficina Geral",
IF(ISNUMBER(FIND("Estoque - Colhedoras",C2280)),"Colhedoras",IF(ISNUMBER(FIND("Caldeiraria",C2280)),"Caldeiraria",IF(ISNUMBER(FIND("Borracharia",C2280)),"Borracharia",IF(ISNUMBER(FIND("Lubrificação",C2280)),"Lubrificação",
IF(ISNUMBER(FIND("Estoque - Carregadeiras",C2280)),"Carregadeiras",IF(ISNUMBER(FIND("Estoque - Veic. Leves",C2280)),"Veic. Leves",
IF(ISNUMBER(FIND("Estoque - Caminhões",C2280)),"Caminhões",IF(ISNUMBER(FIND("Estoque - Transbordos",C2280)),"Transbordos",
IF(ISNUMBER(FIND("Estoque - Tratores",C2280)),"Tratores",
IF(ISNUMBER(FIND("Estoque - Máquinas pesadas",C2280)),"Máquinas pesadas",
IF(ISNUMBER(FIND("Estoque - Reboques",C2280)),"Reboques",
IF(C2280="Estoque","Estoque",
IF(AND(ISNUMBER(C2280),C2280&gt;1000,C2280&lt;2000),"Caminhões",
IF(AND(ISNUMBER(C2280),C2280&gt;2000,C2280&lt;3000),"Tratores",
IF(AND(ISNUMBER(C2280),C2280&gt;3000,C2280&lt;4000),"Carregadeiras",
IF(AND(ISNUMBER(C2280),C2280&gt;4000,C2280&lt;5000),"Máquinas pesadas",
IF(AND(ISNUMBER(C2280),C2280&gt;5000,C2280&lt;6000),"Colhedoras",
IF(AND(ISNUMBER(C2280),C2280&gt;7000,C2280&lt;8000),"Irrigação",
IF(AND(ISNUMBER(C2280),C2280&gt;8000,C2280&lt;9000),"Reboques",IF(AND(ISNUMBER(C2280),C2280&gt;0,C2280&lt;1000),"Veic. Leves","")))))))))))))))))))))</f>
        <v>Tratores</v>
      </c>
      <c r="B2280" s="72"/>
      <c r="C2280" s="28">
        <v>2025</v>
      </c>
      <c r="D2280" s="28">
        <v>89810</v>
      </c>
      <c r="E2280" s="29" t="s">
        <v>95</v>
      </c>
      <c r="F2280" s="14" t="str">
        <f>IF(ISBLANK(K2280), "Apenas Solicitação", "Tem OC")</f>
        <v>Tem OC</v>
      </c>
      <c r="G2280" s="28">
        <v>5</v>
      </c>
      <c r="H2280" s="37">
        <f>G2280-I2280</f>
        <v>0</v>
      </c>
      <c r="I2280" s="38">
        <v>5</v>
      </c>
      <c r="J2280" s="64">
        <v>45728</v>
      </c>
      <c r="K2280" s="183">
        <v>45747</v>
      </c>
      <c r="L2280" s="3"/>
      <c r="M2280" s="44"/>
      <c r="N2280" s="44" t="str">
        <f>IFERROR(K2280 + VALUE(LEFT(L2280, FIND(" ", L2280) - 1)), "")</f>
        <v/>
      </c>
      <c r="O2280" s="3">
        <f>IF(_xlfn.DAYS(K2280,J2280)&lt;0, "Aguardando OC", _xlfn.DAYS(K2280,J2280))</f>
        <v>19</v>
      </c>
      <c r="P2280" s="206">
        <v>395771</v>
      </c>
      <c r="Q2280" s="214">
        <v>1136056</v>
      </c>
      <c r="R2280" s="206">
        <v>165579</v>
      </c>
      <c r="S2280" s="28">
        <v>696</v>
      </c>
      <c r="T2280" s="265" t="s">
        <v>96</v>
      </c>
      <c r="U2280" s="32">
        <v>2.9</v>
      </c>
      <c r="V2280" s="28">
        <v>3465</v>
      </c>
      <c r="W2280" s="43" t="str">
        <f>IFERROR(VLOOKUP(V2280, Fornecedores!A:C, 3, FALSE), "")</f>
        <v>MAQNELSON AGRICOLA L</v>
      </c>
      <c r="X2280" s="43" t="str">
        <f>IFERROR(VLOOKUP(V2280, Fornecedores!A:E, 5, FALSE), "")</f>
        <v>Itumbiara</v>
      </c>
      <c r="Y2280" s="43" t="str">
        <f>IFERROR(VLOOKUP(V2280, Fornecedores!A:F, 6, FALSE), "")</f>
        <v>GO</v>
      </c>
      <c r="Z2280" s="14" t="str">
        <f>IF(H2280=0, "Pedido entregue!", "Pendente")</f>
        <v>Pedido entregue!</v>
      </c>
      <c r="AA2280" s="74"/>
      <c r="AB2280" s="58" t="str">
        <f>IF(Z2280="Pedido Entregue!", IF(AA2280=1, "Retirado do Almoxarifado", IF(AA2280=2, "Material devolvido", "Aguardando retirada")), IF(Z2280="Pendente", "Entrega pendente", ""))</f>
        <v>Aguardando retirada</v>
      </c>
      <c r="AC2280" s="18">
        <v>1</v>
      </c>
      <c r="AD2280" s="18">
        <f>AC2280/SUMIF($P:$P,P2280,$AC:$AC)</f>
        <v>1</v>
      </c>
      <c r="AE2280" s="18">
        <f>IF(R2280=0,0,AC2280/SUMIF($R:$R,R2280,$AC:$AC))</f>
        <v>0.1</v>
      </c>
      <c r="AF2280" s="18">
        <f>IF(R2280=0,1,0)</f>
        <v>0</v>
      </c>
      <c r="AG2280" s="18">
        <f>IF(R2280=0,#REF!-J2280,0)</f>
        <v>0</v>
      </c>
      <c r="AH2280" t="str">
        <f>TEXT(J2280,"MMMM")</f>
        <v>março</v>
      </c>
    </row>
    <row r="2281" spans="1:34" ht="12.75" hidden="1" customHeight="1" x14ac:dyDescent="0.25">
      <c r="A2281" s="90" t="str">
        <f>IF(C2281="Oficina Diversos","Oficina Geral",
IF(ISNUMBER(FIND("Estoque - Colhedoras",C2281)),"Colhedoras",IF(ISNUMBER(FIND("Caldeiraria",C2281)),"Caldeiraria",IF(ISNUMBER(FIND("Borracharia",C2281)),"Borracharia",IF(ISNUMBER(FIND("Lubrificação",C2281)),"Lubrificação",
IF(ISNUMBER(FIND("Estoque - Carregadeiras",C2281)),"Carregadeiras",IF(ISNUMBER(FIND("Estoque - Veic. Leves",C2281)),"Veic. Leves",
IF(ISNUMBER(FIND("Estoque - Caminhões",C2281)),"Caminhões",IF(ISNUMBER(FIND("Estoque - Transbordos",C2281)),"Transbordos",
IF(ISNUMBER(FIND("Estoque - Tratores",C2281)),"Tratores",
IF(ISNUMBER(FIND("Estoque - Máquinas pesadas",C2281)),"Máquinas pesadas",
IF(ISNUMBER(FIND("Estoque - Reboques",C2281)),"Reboques",
IF(C2281="Estoque","Estoque",
IF(AND(ISNUMBER(C2281),C2281&gt;1000,C2281&lt;2000),"Caminhões",
IF(AND(ISNUMBER(C2281),C2281&gt;2000,C2281&lt;3000),"Tratores",
IF(AND(ISNUMBER(C2281),C2281&gt;3000,C2281&lt;4000),"Carregadeiras",
IF(AND(ISNUMBER(C2281),C2281&gt;4000,C2281&lt;5000),"Máquinas pesadas",
IF(AND(ISNUMBER(C2281),C2281&gt;5000,C2281&lt;6000),"Colhedoras",
IF(AND(ISNUMBER(C2281),C2281&gt;7000,C2281&lt;8000),"Irrigação",
IF(AND(ISNUMBER(C2281),C2281&gt;8000,C2281&lt;9000),"Reboques",IF(AND(ISNUMBER(C2281),C2281&gt;0,C2281&lt;1000),"Veic. Leves","")))))))))))))))))))))</f>
        <v>Tratores</v>
      </c>
      <c r="B2281" s="72"/>
      <c r="C2281" s="28">
        <v>2025</v>
      </c>
      <c r="D2281" s="28">
        <v>89811</v>
      </c>
      <c r="E2281" s="29" t="s">
        <v>97</v>
      </c>
      <c r="F2281" s="14" t="str">
        <f>IF(ISBLANK(K2281), "Apenas Solicitação", "Tem OC")</f>
        <v>Tem OC</v>
      </c>
      <c r="G2281" s="28">
        <v>5</v>
      </c>
      <c r="H2281" s="37">
        <f>G2281-I2281</f>
        <v>0</v>
      </c>
      <c r="I2281" s="38">
        <v>5</v>
      </c>
      <c r="J2281" s="64">
        <v>45728</v>
      </c>
      <c r="K2281" s="183">
        <v>45747</v>
      </c>
      <c r="L2281" s="3"/>
      <c r="M2281" s="44"/>
      <c r="N2281" s="44" t="str">
        <f>IFERROR(K2281 + VALUE(LEFT(L2281, FIND(" ", L2281) - 1)), "")</f>
        <v/>
      </c>
      <c r="O2281" s="3">
        <f>IF(_xlfn.DAYS(K2281,J2281)&lt;0, "Aguardando OC", _xlfn.DAYS(K2281,J2281))</f>
        <v>19</v>
      </c>
      <c r="P2281" s="206">
        <v>395855</v>
      </c>
      <c r="Q2281" s="214">
        <v>1136056</v>
      </c>
      <c r="R2281" s="206">
        <v>165579</v>
      </c>
      <c r="S2281" s="28">
        <v>696</v>
      </c>
      <c r="T2281" s="265" t="s">
        <v>98</v>
      </c>
      <c r="U2281" s="32">
        <v>40.5</v>
      </c>
      <c r="V2281" s="28">
        <v>3465</v>
      </c>
      <c r="W2281" s="43" t="str">
        <f>IFERROR(VLOOKUP(V2281, Fornecedores!A:C, 3, FALSE), "")</f>
        <v>MAQNELSON AGRICOLA L</v>
      </c>
      <c r="X2281" s="43" t="str">
        <f>IFERROR(VLOOKUP(V2281, Fornecedores!A:E, 5, FALSE), "")</f>
        <v>Itumbiara</v>
      </c>
      <c r="Y2281" s="43" t="str">
        <f>IFERROR(VLOOKUP(V2281, Fornecedores!A:F, 6, FALSE), "")</f>
        <v>GO</v>
      </c>
      <c r="Z2281" s="14" t="str">
        <f>IF(H2281=0, "Pedido entregue!", "Pendente")</f>
        <v>Pedido entregue!</v>
      </c>
      <c r="AA2281" s="74"/>
      <c r="AB2281" s="58" t="str">
        <f>IF(Z2281="Pedido Entregue!", IF(AA2281=1, "Retirado do Almoxarifado", IF(AA2281=2, "Material devolvido", "Aguardando retirada")), IF(Z2281="Pendente", "Entrega pendente", ""))</f>
        <v>Aguardando retirada</v>
      </c>
      <c r="AC2281" s="18">
        <v>1</v>
      </c>
      <c r="AD2281" s="18">
        <f>AC2281/SUMIF($P:$P,P2281,$AC:$AC)</f>
        <v>1</v>
      </c>
      <c r="AE2281" s="18">
        <f>IF(R2281=0,0,AC2281/SUMIF($R:$R,R2281,$AC:$AC))</f>
        <v>0.1</v>
      </c>
      <c r="AF2281" s="18">
        <f>IF(R2281=0,1,0)</f>
        <v>0</v>
      </c>
      <c r="AG2281" s="18">
        <f>IF(R2281=0,#REF!-J2281,0)</f>
        <v>0</v>
      </c>
      <c r="AH2281" t="str">
        <f>TEXT(J2281,"MMMM")</f>
        <v>março</v>
      </c>
    </row>
    <row r="2282" spans="1:34" ht="12.75" hidden="1" customHeight="1" x14ac:dyDescent="0.25">
      <c r="A2282" s="90" t="str">
        <f>IF(C2282="Oficina Diversos","Oficina Geral",
IF(ISNUMBER(FIND("Estoque - Colhedoras",C2282)),"Colhedoras",IF(ISNUMBER(FIND("Caldeiraria",C2282)),"Caldeiraria",IF(ISNUMBER(FIND("Borracharia",C2282)),"Borracharia",IF(ISNUMBER(FIND("Lubrificação",C2282)),"Lubrificação",
IF(ISNUMBER(FIND("Estoque - Carregadeiras",C2282)),"Carregadeiras",IF(ISNUMBER(FIND("Estoque - Veic. Leves",C2282)),"Veic. Leves",
IF(ISNUMBER(FIND("Estoque - Caminhões",C2282)),"Caminhões",IF(ISNUMBER(FIND("Estoque - Transbordos",C2282)),"Transbordos",
IF(ISNUMBER(FIND("Estoque - Tratores",C2282)),"Tratores",
IF(ISNUMBER(FIND("Estoque - Máquinas pesadas",C2282)),"Máquinas pesadas",
IF(ISNUMBER(FIND("Estoque - Reboques",C2282)),"Reboques",
IF(C2282="Estoque","Estoque",
IF(AND(ISNUMBER(C2282),C2282&gt;1000,C2282&lt;2000),"Caminhões",
IF(AND(ISNUMBER(C2282),C2282&gt;2000,C2282&lt;3000),"Tratores",
IF(AND(ISNUMBER(C2282),C2282&gt;3000,C2282&lt;4000),"Carregadeiras",
IF(AND(ISNUMBER(C2282),C2282&gt;4000,C2282&lt;5000),"Máquinas pesadas",
IF(AND(ISNUMBER(C2282),C2282&gt;5000,C2282&lt;6000),"Colhedoras",
IF(AND(ISNUMBER(C2282),C2282&gt;7000,C2282&lt;8000),"Irrigação",
IF(AND(ISNUMBER(C2282),C2282&gt;8000,C2282&lt;9000),"Reboques",IF(AND(ISNUMBER(C2282),C2282&gt;0,C2282&lt;1000),"Veic. Leves","")))))))))))))))))))))</f>
        <v>Tratores</v>
      </c>
      <c r="B2282" s="72"/>
      <c r="C2282" s="28">
        <v>2025</v>
      </c>
      <c r="D2282" s="28">
        <v>89812</v>
      </c>
      <c r="E2282" s="29" t="s">
        <v>99</v>
      </c>
      <c r="F2282" s="14" t="str">
        <f>IF(ISBLANK(K2282), "Apenas Solicitação", "Tem OC")</f>
        <v>Tem OC</v>
      </c>
      <c r="G2282" s="28">
        <v>2</v>
      </c>
      <c r="H2282" s="37">
        <f>G2282-I2282</f>
        <v>0</v>
      </c>
      <c r="I2282" s="38">
        <v>2</v>
      </c>
      <c r="J2282" s="64">
        <v>45728</v>
      </c>
      <c r="K2282" s="183">
        <v>45747</v>
      </c>
      <c r="L2282" s="3"/>
      <c r="M2282" s="44"/>
      <c r="N2282" s="44" t="str">
        <f>IFERROR(K2282 + VALUE(LEFT(L2282, FIND(" ", L2282) - 1)), "")</f>
        <v/>
      </c>
      <c r="O2282" s="3">
        <f>IF(_xlfn.DAYS(K2282,J2282)&lt;0, "Aguardando OC", _xlfn.DAYS(K2282,J2282))</f>
        <v>19</v>
      </c>
      <c r="P2282" s="206">
        <v>395856</v>
      </c>
      <c r="Q2282" s="214">
        <v>1136056</v>
      </c>
      <c r="R2282" s="206">
        <v>165579</v>
      </c>
      <c r="S2282" s="28">
        <v>696</v>
      </c>
      <c r="T2282" s="265" t="s">
        <v>100</v>
      </c>
      <c r="U2282" s="32">
        <v>1050.9100000000001</v>
      </c>
      <c r="V2282" s="28">
        <v>3465</v>
      </c>
      <c r="W2282" s="43" t="str">
        <f>IFERROR(VLOOKUP(V2282, Fornecedores!A:C, 3, FALSE), "")</f>
        <v>MAQNELSON AGRICOLA L</v>
      </c>
      <c r="X2282" s="43" t="str">
        <f>IFERROR(VLOOKUP(V2282, Fornecedores!A:E, 5, FALSE), "")</f>
        <v>Itumbiara</v>
      </c>
      <c r="Y2282" s="43" t="str">
        <f>IFERROR(VLOOKUP(V2282, Fornecedores!A:F, 6, FALSE), "")</f>
        <v>GO</v>
      </c>
      <c r="Z2282" s="14" t="str">
        <f>IF(H2282=0, "Pedido entregue!", "Pendente")</f>
        <v>Pedido entregue!</v>
      </c>
      <c r="AA2282" s="74"/>
      <c r="AB2282" s="58" t="str">
        <f>IF(Z2282="Pedido Entregue!", IF(AA2282=1, "Retirado do Almoxarifado", IF(AA2282=2, "Material devolvido", "Aguardando retirada")), IF(Z2282="Pendente", "Entrega pendente", ""))</f>
        <v>Aguardando retirada</v>
      </c>
      <c r="AC2282" s="18">
        <v>1</v>
      </c>
      <c r="AD2282" s="18">
        <f>AC2282/SUMIF($P:$P,P2282,$AC:$AC)</f>
        <v>1</v>
      </c>
      <c r="AE2282" s="18">
        <f>IF(R2282=0,0,AC2282/SUMIF($R:$R,R2282,$AC:$AC))</f>
        <v>0.1</v>
      </c>
      <c r="AF2282" s="18">
        <f>IF(R2282=0,1,0)</f>
        <v>0</v>
      </c>
      <c r="AG2282" s="18">
        <f>IF(R2282=0,#REF!-J2282,0)</f>
        <v>0</v>
      </c>
      <c r="AH2282" t="str">
        <f>TEXT(J2282,"MMMM")</f>
        <v>março</v>
      </c>
    </row>
    <row r="2283" spans="1:34" ht="12.75" hidden="1" customHeight="1" x14ac:dyDescent="0.25">
      <c r="A2283" s="90" t="str">
        <f>IF(C2283="Oficina Diversos","Oficina Geral",
IF(ISNUMBER(FIND("Estoque - Colhedoras",C2283)),"Colhedoras",IF(ISNUMBER(FIND("Caldeiraria",C2283)),"Caldeiraria",IF(ISNUMBER(FIND("Borracharia",C2283)),"Borracharia",IF(ISNUMBER(FIND("Lubrificação",C2283)),"Lubrificação",
IF(ISNUMBER(FIND("Estoque - Carregadeiras",C2283)),"Carregadeiras",IF(ISNUMBER(FIND("Estoque - Veic. Leves",C2283)),"Veic. Leves",
IF(ISNUMBER(FIND("Estoque - Caminhões",C2283)),"Caminhões",IF(ISNUMBER(FIND("Estoque - Transbordos",C2283)),"Transbordos",
IF(ISNUMBER(FIND("Estoque - Tratores",C2283)),"Tratores",
IF(ISNUMBER(FIND("Estoque - Máquinas pesadas",C2283)),"Máquinas pesadas",
IF(ISNUMBER(FIND("Estoque - Reboques",C2283)),"Reboques",
IF(C2283="Estoque","Estoque",
IF(AND(ISNUMBER(C2283),C2283&gt;1000,C2283&lt;2000),"Caminhões",
IF(AND(ISNUMBER(C2283),C2283&gt;2000,C2283&lt;3000),"Tratores",
IF(AND(ISNUMBER(C2283),C2283&gt;3000,C2283&lt;4000),"Carregadeiras",
IF(AND(ISNUMBER(C2283),C2283&gt;4000,C2283&lt;5000),"Máquinas pesadas",
IF(AND(ISNUMBER(C2283),C2283&gt;5000,C2283&lt;6000),"Colhedoras",
IF(AND(ISNUMBER(C2283),C2283&gt;7000,C2283&lt;8000),"Irrigação",
IF(AND(ISNUMBER(C2283),C2283&gt;8000,C2283&lt;9000),"Reboques",IF(AND(ISNUMBER(C2283),C2283&gt;0,C2283&lt;1000),"Veic. Leves","")))))))))))))))))))))</f>
        <v>Tratores</v>
      </c>
      <c r="B2283" s="72"/>
      <c r="C2283" s="28">
        <v>2025</v>
      </c>
      <c r="D2283" s="28">
        <v>89813</v>
      </c>
      <c r="E2283" s="29" t="s">
        <v>225</v>
      </c>
      <c r="F2283" s="14" t="str">
        <f>IF(ISBLANK(K2283), "Apenas Solicitação", "Tem OC")</f>
        <v>Tem OC</v>
      </c>
      <c r="G2283" s="28">
        <v>2</v>
      </c>
      <c r="H2283" s="37">
        <f>G2283-I2283</f>
        <v>0</v>
      </c>
      <c r="I2283" s="38">
        <v>2</v>
      </c>
      <c r="J2283" s="64">
        <v>45728</v>
      </c>
      <c r="K2283" s="183">
        <v>45747</v>
      </c>
      <c r="L2283" s="3"/>
      <c r="M2283" s="44"/>
      <c r="N2283" s="44" t="str">
        <f>IFERROR(K2283 + VALUE(LEFT(L2283, FIND(" ", L2283) - 1)), "")</f>
        <v/>
      </c>
      <c r="O2283" s="3">
        <f>IF(_xlfn.DAYS(K2283,J2283)&lt;0, "Aguardando OC", _xlfn.DAYS(K2283,J2283))</f>
        <v>19</v>
      </c>
      <c r="P2283" s="206">
        <v>395857</v>
      </c>
      <c r="Q2283" s="214">
        <v>1136056</v>
      </c>
      <c r="R2283" s="206">
        <v>165579</v>
      </c>
      <c r="S2283" s="28">
        <v>112</v>
      </c>
      <c r="T2283" s="265" t="s">
        <v>226</v>
      </c>
      <c r="U2283" s="32">
        <v>911.96</v>
      </c>
      <c r="V2283" s="28">
        <v>3465</v>
      </c>
      <c r="W2283" s="43" t="str">
        <f>IFERROR(VLOOKUP(V2283, Fornecedores!A:C, 3, FALSE), "")</f>
        <v>MAQNELSON AGRICOLA L</v>
      </c>
      <c r="X2283" s="43" t="str">
        <f>IFERROR(VLOOKUP(V2283, Fornecedores!A:E, 5, FALSE), "")</f>
        <v>Itumbiara</v>
      </c>
      <c r="Y2283" s="43" t="str">
        <f>IFERROR(VLOOKUP(V2283, Fornecedores!A:F, 6, FALSE), "")</f>
        <v>GO</v>
      </c>
      <c r="Z2283" s="14" t="str">
        <f>IF(H2283=0, "Pedido entregue!", "Pendente")</f>
        <v>Pedido entregue!</v>
      </c>
      <c r="AA2283" s="74"/>
      <c r="AB2283" s="58" t="str">
        <f>IF(Z2283="Pedido Entregue!", IF(AA2283=1, "Retirado do Almoxarifado", IF(AA2283=2, "Material devolvido", "Aguardando retirada")), IF(Z2283="Pendente", "Entrega pendente", ""))</f>
        <v>Aguardando retirada</v>
      </c>
      <c r="AC2283" s="18">
        <v>1</v>
      </c>
      <c r="AD2283" s="18">
        <f>AC2283/SUMIF($P:$P,P2283,$AC:$AC)</f>
        <v>1</v>
      </c>
      <c r="AE2283" s="18">
        <f>IF(R2283=0,0,AC2283/SUMIF($R:$R,R2283,$AC:$AC))</f>
        <v>0.1</v>
      </c>
      <c r="AF2283" s="18">
        <f>IF(R2283=0,1,0)</f>
        <v>0</v>
      </c>
      <c r="AG2283" s="18">
        <f>IF(R2283=0,#REF!-J2283,0)</f>
        <v>0</v>
      </c>
      <c r="AH2283" t="str">
        <f>TEXT(J2283,"MMMM")</f>
        <v>março</v>
      </c>
    </row>
    <row r="2284" spans="1:34" ht="12.75" hidden="1" customHeight="1" x14ac:dyDescent="0.25">
      <c r="A2284" s="90" t="str">
        <f>IF(C2284="Oficina Diversos","Oficina Geral",
IF(ISNUMBER(FIND("Estoque - Colhedoras",C2284)),"Colhedoras",IF(ISNUMBER(FIND("Caldeiraria",C2284)),"Caldeiraria",IF(ISNUMBER(FIND("Borracharia",C2284)),"Borracharia",IF(ISNUMBER(FIND("Lubrificação",C2284)),"Lubrificação",
IF(ISNUMBER(FIND("Estoque - Carregadeiras",C2284)),"Carregadeiras",IF(ISNUMBER(FIND("Estoque - Veic. Leves",C2284)),"Veic. Leves",
IF(ISNUMBER(FIND("Estoque - Caminhões",C2284)),"Caminhões",IF(ISNUMBER(FIND("Estoque - Transbordos",C2284)),"Transbordos",
IF(ISNUMBER(FIND("Estoque - Tratores",C2284)),"Tratores",
IF(ISNUMBER(FIND("Estoque - Máquinas pesadas",C2284)),"Máquinas pesadas",
IF(ISNUMBER(FIND("Estoque - Reboques",C2284)),"Reboques",
IF(C2284="Estoque","Estoque",
IF(AND(ISNUMBER(C2284),C2284&gt;1000,C2284&lt;2000),"Caminhões",
IF(AND(ISNUMBER(C2284),C2284&gt;2000,C2284&lt;3000),"Tratores",
IF(AND(ISNUMBER(C2284),C2284&gt;3000,C2284&lt;4000),"Carregadeiras",
IF(AND(ISNUMBER(C2284),C2284&gt;4000,C2284&lt;5000),"Máquinas pesadas",
IF(AND(ISNUMBER(C2284),C2284&gt;5000,C2284&lt;6000),"Colhedoras",
IF(AND(ISNUMBER(C2284),C2284&gt;7000,C2284&lt;8000),"Irrigação",
IF(AND(ISNUMBER(C2284),C2284&gt;8000,C2284&lt;9000),"Reboques",IF(AND(ISNUMBER(C2284),C2284&gt;0,C2284&lt;1000),"Veic. Leves","")))))))))))))))))))))</f>
        <v>Tratores</v>
      </c>
      <c r="B2284" s="72"/>
      <c r="C2284" s="28">
        <v>2025</v>
      </c>
      <c r="D2284" s="28">
        <v>89814</v>
      </c>
      <c r="E2284" s="29" t="s">
        <v>101</v>
      </c>
      <c r="F2284" s="14" t="str">
        <f>IF(ISBLANK(K2284), "Apenas Solicitação", "Tem OC")</f>
        <v>Tem OC</v>
      </c>
      <c r="G2284" s="28">
        <v>1</v>
      </c>
      <c r="H2284" s="37">
        <f>G2284-I2284</f>
        <v>0</v>
      </c>
      <c r="I2284" s="38">
        <v>1</v>
      </c>
      <c r="J2284" s="64">
        <v>45728</v>
      </c>
      <c r="K2284" s="183">
        <v>45747</v>
      </c>
      <c r="L2284" s="3"/>
      <c r="M2284" s="44"/>
      <c r="N2284" s="44" t="str">
        <f>IFERROR(K2284 + VALUE(LEFT(L2284, FIND(" ", L2284) - 1)), "")</f>
        <v/>
      </c>
      <c r="O2284" s="3">
        <f>IF(_xlfn.DAYS(K2284,J2284)&lt;0, "Aguardando OC", _xlfn.DAYS(K2284,J2284))</f>
        <v>19</v>
      </c>
      <c r="P2284" s="206">
        <v>395860</v>
      </c>
      <c r="Q2284" s="214">
        <v>1136056</v>
      </c>
      <c r="R2284" s="206">
        <v>165579</v>
      </c>
      <c r="S2284" s="28">
        <v>696</v>
      </c>
      <c r="T2284" s="265" t="s">
        <v>102</v>
      </c>
      <c r="U2284" s="32">
        <v>1065.8399999999999</v>
      </c>
      <c r="V2284" s="28">
        <v>3465</v>
      </c>
      <c r="W2284" s="43" t="str">
        <f>IFERROR(VLOOKUP(V2284, Fornecedores!A:C, 3, FALSE), "")</f>
        <v>MAQNELSON AGRICOLA L</v>
      </c>
      <c r="X2284" s="43" t="str">
        <f>IFERROR(VLOOKUP(V2284, Fornecedores!A:E, 5, FALSE), "")</f>
        <v>Itumbiara</v>
      </c>
      <c r="Y2284" s="43" t="str">
        <f>IFERROR(VLOOKUP(V2284, Fornecedores!A:F, 6, FALSE), "")</f>
        <v>GO</v>
      </c>
      <c r="Z2284" s="14" t="str">
        <f>IF(H2284=0, "Pedido entregue!", "Pendente")</f>
        <v>Pedido entregue!</v>
      </c>
      <c r="AA2284" s="74"/>
      <c r="AB2284" s="58" t="str">
        <f>IF(Z2284="Pedido Entregue!", IF(AA2284=1, "Retirado do Almoxarifado", IF(AA2284=2, "Material devolvido", "Aguardando retirada")), IF(Z2284="Pendente", "Entrega pendente", ""))</f>
        <v>Aguardando retirada</v>
      </c>
      <c r="AC2284" s="18">
        <v>1</v>
      </c>
      <c r="AD2284" s="18">
        <f>AC2284/SUMIF($P:$P,P2284,$AC:$AC)</f>
        <v>1</v>
      </c>
      <c r="AE2284" s="18">
        <f>IF(R2284=0,0,AC2284/SUMIF($R:$R,R2284,$AC:$AC))</f>
        <v>0.1</v>
      </c>
      <c r="AF2284" s="18">
        <f>IF(R2284=0,1,0)</f>
        <v>0</v>
      </c>
      <c r="AG2284" s="18">
        <f>IF(R2284=0,#REF!-J2284,0)</f>
        <v>0</v>
      </c>
      <c r="AH2284" t="str">
        <f>TEXT(J2284,"MMMM")</f>
        <v>março</v>
      </c>
    </row>
    <row r="2285" spans="1:34" ht="12.75" customHeight="1" x14ac:dyDescent="0.25">
      <c r="A2285" s="90" t="str">
        <f>IF(C2285="Oficina Diversos","Oficina Geral",
IF(ISNUMBER(FIND("Estoque - Colhedoras",C2285)),"Colhedoras",IF(ISNUMBER(FIND("Caldeiraria",C2285)),"Caldeiraria",IF(ISNUMBER(FIND("Borracharia",C2285)),"Borracharia",IF(ISNUMBER(FIND("Lubrificação",C2285)),"Lubrificação",
IF(ISNUMBER(FIND("Estoque - Carregadeiras",C2285)),"Carregadeiras",IF(ISNUMBER(FIND("Estoque - Veic. Leves",C2285)),"Veic. Leves",
IF(ISNUMBER(FIND("Estoque - Caminhões",C2285)),"Caminhões",IF(ISNUMBER(FIND("Estoque - Transbordos",C2285)),"Transbordos",
IF(ISNUMBER(FIND("Estoque - Tratores",C2285)),"Tratores",
IF(ISNUMBER(FIND("Estoque - Máquinas pesadas",C2285)),"Máquinas pesadas",
IF(ISNUMBER(FIND("Estoque - Reboques",C2285)),"Reboques",
IF(C2285="Estoque","Estoque",
IF(AND(ISNUMBER(C2285),C2285&gt;1000,C2285&lt;2000),"Caminhões",
IF(AND(ISNUMBER(C2285),C2285&gt;2000,C2285&lt;3000),"Tratores",
IF(AND(ISNUMBER(C2285),C2285&gt;3000,C2285&lt;4000),"Carregadeiras",
IF(AND(ISNUMBER(C2285),C2285&gt;4000,C2285&lt;5000),"Máquinas pesadas",
IF(AND(ISNUMBER(C2285),C2285&gt;5000,C2285&lt;6000),"Colhedoras",
IF(AND(ISNUMBER(C2285),C2285&gt;7000,C2285&lt;8000),"Irrigação",
IF(AND(ISNUMBER(C2285),C2285&gt;8000,C2285&lt;9000),"Reboques",IF(AND(ISNUMBER(C2285),C2285&gt;0,C2285&lt;1000),"Veic. Leves","")))))))))))))))))))))</f>
        <v>Tratores</v>
      </c>
      <c r="B2285" s="72"/>
      <c r="C2285" s="2">
        <v>2027</v>
      </c>
      <c r="D2285" s="2">
        <v>89814</v>
      </c>
      <c r="E2285" s="3" t="s">
        <v>101</v>
      </c>
      <c r="F2285" s="14" t="str">
        <f>IF(ISBLANK(K2285), "Apenas Solicitação", "Tem OC")</f>
        <v>Apenas Solicitação</v>
      </c>
      <c r="G2285" s="2">
        <v>1</v>
      </c>
      <c r="H2285" s="37">
        <f>G2285-I2285</f>
        <v>1</v>
      </c>
      <c r="I2285" s="38">
        <v>0</v>
      </c>
      <c r="J2285" s="4">
        <v>45786</v>
      </c>
      <c r="K2285" s="14"/>
      <c r="L2285" s="3"/>
      <c r="M2285" s="44" t="str">
        <f ca="1">IF(OR(N2285="", N2285=0), "", IF(N2285&gt;TODAY(), "No prazo", "Atrasado"))</f>
        <v/>
      </c>
      <c r="N2285" s="44" t="str">
        <f>IFERROR(K2285 + VALUE(LEFT(L2285, FIND(" ", L2285) - 1)), "")</f>
        <v/>
      </c>
      <c r="O2285" s="3" t="str">
        <f>IF(_xlfn.DAYS(K2285,J2285)&lt;0, "Aguardando OC", _xlfn.DAYS(K2285,J2285))</f>
        <v>Aguardando OC</v>
      </c>
      <c r="P2285" s="14">
        <v>402111</v>
      </c>
      <c r="Q2285" s="12"/>
      <c r="R2285" s="14">
        <v>0</v>
      </c>
      <c r="S2285" s="2">
        <v>221</v>
      </c>
      <c r="T2285" s="135" t="s">
        <v>1029</v>
      </c>
      <c r="U2285" s="21">
        <v>0</v>
      </c>
      <c r="V2285" s="2"/>
      <c r="W2285" s="43" t="str">
        <f>IFERROR(VLOOKUP(V2285, Fornecedores!A:C, 3, FALSE), "")</f>
        <v/>
      </c>
      <c r="X2285" s="43" t="str">
        <f>IFERROR(VLOOKUP(V2285, Fornecedores!A:E, 5, FALSE), "")</f>
        <v/>
      </c>
      <c r="Y2285" s="43" t="str">
        <f>IFERROR(VLOOKUP(V2285, Fornecedores!A:F, 6, FALSE), "")</f>
        <v/>
      </c>
      <c r="Z2285" s="14" t="str">
        <f>IF(H2285=0, "Pedido entregue!", "Pendente")</f>
        <v>Pendente</v>
      </c>
      <c r="AA2285" s="74"/>
      <c r="AB2285" s="58" t="str">
        <f>IF(Z2285="Pedido Entregue!", IF(AA2285=1, "Retirado do Almoxarifado", IF(AA2285=2, "Material devolvido", "Aguardando retirada")), IF(Z2285="Pendente", "Entrega pendente", ""))</f>
        <v>Entrega pendente</v>
      </c>
      <c r="AC2285" s="18">
        <v>1</v>
      </c>
      <c r="AD2285" s="18">
        <f>AC2285/SUMIF($P:$P,P2285,$AC:$AC)</f>
        <v>1</v>
      </c>
      <c r="AE2285" s="18">
        <f>IF(R2285=0,0,AC2285/SUMIF($R:$R,R2285,$AC:$AC))</f>
        <v>0</v>
      </c>
      <c r="AF2285" s="18">
        <f>IF(R2285=0,1,0)</f>
        <v>1</v>
      </c>
      <c r="AH2285" t="str">
        <f>TEXT(J2285,"MMMM")</f>
        <v>maio</v>
      </c>
    </row>
    <row r="2286" spans="1:34" ht="12.75" customHeight="1" x14ac:dyDescent="0.25">
      <c r="A2286" s="90" t="str">
        <f>IF(C2286="Oficina Diversos","Oficina Geral",
IF(ISNUMBER(FIND("Estoque - Colhedoras",C2286)),"Colhedoras",IF(ISNUMBER(FIND("Caldeiraria",C2286)),"Caldeiraria",IF(ISNUMBER(FIND("Borracharia",C2286)),"Borracharia",IF(ISNUMBER(FIND("Lubrificação",C2286)),"Lubrificação",
IF(ISNUMBER(FIND("Estoque - Carregadeiras",C2286)),"Carregadeiras",IF(ISNUMBER(FIND("Estoque - Veic. Leves",C2286)),"Veic. Leves",
IF(ISNUMBER(FIND("Estoque - Caminhões",C2286)),"Caminhões",IF(ISNUMBER(FIND("Estoque - Transbordos",C2286)),"Transbordos",
IF(ISNUMBER(FIND("Estoque - Tratores",C2286)),"Tratores",
IF(ISNUMBER(FIND("Estoque - Máquinas pesadas",C2286)),"Máquinas pesadas",
IF(ISNUMBER(FIND("Estoque - Reboques",C2286)),"Reboques",
IF(C2286="Estoque","Estoque",
IF(AND(ISNUMBER(C2286),C2286&gt;1000,C2286&lt;2000),"Caminhões",
IF(AND(ISNUMBER(C2286),C2286&gt;2000,C2286&lt;3000),"Tratores",
IF(AND(ISNUMBER(C2286),C2286&gt;3000,C2286&lt;4000),"Carregadeiras",
IF(AND(ISNUMBER(C2286),C2286&gt;4000,C2286&lt;5000),"Máquinas pesadas",
IF(AND(ISNUMBER(C2286),C2286&gt;5000,C2286&lt;6000),"Colhedoras",
IF(AND(ISNUMBER(C2286),C2286&gt;7000,C2286&lt;8000),"Irrigação",
IF(AND(ISNUMBER(C2286),C2286&gt;8000,C2286&lt;9000),"Reboques",IF(AND(ISNUMBER(C2286),C2286&gt;0,C2286&lt;1000),"Veic. Leves","")))))))))))))))))))))</f>
        <v>Tratores</v>
      </c>
      <c r="B2286" s="72"/>
      <c r="C2286" s="2">
        <v>2030</v>
      </c>
      <c r="D2286" s="2">
        <v>89814</v>
      </c>
      <c r="E2286" s="3" t="s">
        <v>101</v>
      </c>
      <c r="F2286" s="14" t="str">
        <f>IF(ISBLANK(K2286), "Apenas Solicitação", "Tem OC")</f>
        <v>Apenas Solicitação</v>
      </c>
      <c r="G2286" s="2">
        <v>1</v>
      </c>
      <c r="H2286" s="37">
        <f>G2286-I2286</f>
        <v>1</v>
      </c>
      <c r="I2286" s="38">
        <v>0</v>
      </c>
      <c r="J2286" s="4">
        <v>45786</v>
      </c>
      <c r="K2286" s="14"/>
      <c r="L2286" s="3"/>
      <c r="M2286" s="44" t="str">
        <f ca="1">IF(OR(N2286="", N2286=0), "", IF(N2286&gt;TODAY(), "No prazo", "Atrasado"))</f>
        <v/>
      </c>
      <c r="N2286" s="44" t="str">
        <f>IFERROR(K2286 + VALUE(LEFT(L2286, FIND(" ", L2286) - 1)), "")</f>
        <v/>
      </c>
      <c r="O2286" s="3" t="str">
        <f>IF(_xlfn.DAYS(K2286,J2286)&lt;0, "Aguardando OC", _xlfn.DAYS(K2286,J2286))</f>
        <v>Aguardando OC</v>
      </c>
      <c r="P2286" s="14">
        <v>402170</v>
      </c>
      <c r="Q2286" s="12"/>
      <c r="R2286" s="14">
        <v>0</v>
      </c>
      <c r="S2286" s="2">
        <v>221</v>
      </c>
      <c r="T2286" s="135" t="s">
        <v>1029</v>
      </c>
      <c r="U2286" s="21">
        <v>0</v>
      </c>
      <c r="V2286" s="2"/>
      <c r="W2286" s="43" t="str">
        <f>IFERROR(VLOOKUP(V2286, Fornecedores!A:C, 3, FALSE), "")</f>
        <v/>
      </c>
      <c r="X2286" s="43" t="str">
        <f>IFERROR(VLOOKUP(V2286, Fornecedores!A:E, 5, FALSE), "")</f>
        <v/>
      </c>
      <c r="Y2286" s="43" t="str">
        <f>IFERROR(VLOOKUP(V2286, Fornecedores!A:F, 6, FALSE), "")</f>
        <v/>
      </c>
      <c r="Z2286" s="14" t="str">
        <f>IF(H2286=0, "Pedido entregue!", "Pendente")</f>
        <v>Pendente</v>
      </c>
      <c r="AA2286" s="74"/>
      <c r="AB2286" s="58" t="str">
        <f>IF(Z2286="Pedido Entregue!", IF(AA2286=1, "Retirado do Almoxarifado", IF(AA2286=2, "Material devolvido", "Aguardando retirada")), IF(Z2286="Pendente", "Entrega pendente", ""))</f>
        <v>Entrega pendente</v>
      </c>
      <c r="AC2286" s="18">
        <v>1</v>
      </c>
      <c r="AD2286" s="18">
        <f>AC2286/SUMIF($P:$P,P2286,$AC:$AC)</f>
        <v>1</v>
      </c>
      <c r="AE2286" s="18">
        <f>IF(R2286=0,0,AC2286/SUMIF($R:$R,R2286,$AC:$AC))</f>
        <v>0</v>
      </c>
      <c r="AF2286" s="18">
        <f>IF(R2286=0,1,0)</f>
        <v>1</v>
      </c>
      <c r="AH2286" t="str">
        <f>TEXT(J2286,"MMMM")</f>
        <v>maio</v>
      </c>
    </row>
    <row r="2287" spans="1:34" ht="12.75" hidden="1" customHeight="1" x14ac:dyDescent="0.25">
      <c r="A2287" s="90" t="str">
        <f>IF(C2287="Oficina Diversos","Oficina Geral",
IF(ISNUMBER(FIND("Estoque - Colhedoras",C2287)),"Colhedoras",IF(ISNUMBER(FIND("Caldeiraria",C2287)),"Caldeiraria",IF(ISNUMBER(FIND("Borracharia",C2287)),"Borracharia",IF(ISNUMBER(FIND("Lubrificação",C2287)),"Lubrificação",
IF(ISNUMBER(FIND("Estoque - Carregadeiras",C2287)),"Carregadeiras",IF(ISNUMBER(FIND("Estoque - Veic. Leves",C2287)),"Veic. Leves",
IF(ISNUMBER(FIND("Estoque - Caminhões",C2287)),"Caminhões",IF(ISNUMBER(FIND("Estoque - Transbordos",C2287)),"Transbordos",
IF(ISNUMBER(FIND("Estoque - Tratores",C2287)),"Tratores",
IF(ISNUMBER(FIND("Estoque - Máquinas pesadas",C2287)),"Máquinas pesadas",
IF(ISNUMBER(FIND("Estoque - Reboques",C2287)),"Reboques",
IF(C2287="Estoque","Estoque",
IF(AND(ISNUMBER(C2287),C2287&gt;1000,C2287&lt;2000),"Caminhões",
IF(AND(ISNUMBER(C2287),C2287&gt;2000,C2287&lt;3000),"Tratores",
IF(AND(ISNUMBER(C2287),C2287&gt;3000,C2287&lt;4000),"Carregadeiras",
IF(AND(ISNUMBER(C2287),C2287&gt;4000,C2287&lt;5000),"Máquinas pesadas",
IF(AND(ISNUMBER(C2287),C2287&gt;5000,C2287&lt;6000),"Colhedoras",
IF(AND(ISNUMBER(C2287),C2287&gt;7000,C2287&lt;8000),"Irrigação",
IF(AND(ISNUMBER(C2287),C2287&gt;8000,C2287&lt;9000),"Reboques",IF(AND(ISNUMBER(C2287),C2287&gt;0,C2287&lt;1000),"Veic. Leves","")))))))))))))))))))))</f>
        <v>Tratores</v>
      </c>
      <c r="C2287" s="126">
        <v>2024</v>
      </c>
      <c r="D2287" s="2">
        <v>89814</v>
      </c>
      <c r="E2287" s="3" t="s">
        <v>101</v>
      </c>
      <c r="F2287" s="101" t="str">
        <f>IF(ISBLANK(K2287), "Apenas Solicitação", "Tem OC")</f>
        <v>Tem OC</v>
      </c>
      <c r="G2287" s="2">
        <v>1</v>
      </c>
      <c r="H2287" s="102">
        <f>G2287-I2287</f>
        <v>0</v>
      </c>
      <c r="I2287" s="103">
        <v>1</v>
      </c>
      <c r="J2287" s="4">
        <v>45812</v>
      </c>
      <c r="K2287" s="180">
        <v>45819</v>
      </c>
      <c r="L2287" s="3" t="s">
        <v>20166</v>
      </c>
      <c r="M2287" s="104" t="str">
        <f ca="1">IF(OR(N2287="", N2287=0), "", IF(N2287&gt;TODAY(), "No prazo", "Atrasado"))</f>
        <v>Atrasado</v>
      </c>
      <c r="N2287" s="104">
        <f>IFERROR(K2287 + VALUE(LEFT(L2287, FIND(" ", L2287) - 1)), "")</f>
        <v>45823</v>
      </c>
      <c r="O2287" s="105">
        <f>IF(_xlfn.DAYS(K2287,J2287)&lt;0, "Aguardando OC", _xlfn.DAYS(K2287,J2287))</f>
        <v>7</v>
      </c>
      <c r="P2287" s="14">
        <v>405820</v>
      </c>
      <c r="Q2287" s="12"/>
      <c r="R2287" s="14">
        <v>168951</v>
      </c>
      <c r="S2287" s="2">
        <v>221</v>
      </c>
      <c r="T2287" s="135" t="s">
        <v>1029</v>
      </c>
      <c r="U2287" s="21">
        <v>1065.81</v>
      </c>
      <c r="V2287" s="2">
        <v>3465</v>
      </c>
      <c r="W2287" s="105" t="str">
        <f>IFERROR(VLOOKUP(V2287, Fornecedores!A:C, 3, FALSE), "")</f>
        <v>MAQNELSON AGRICOLA L</v>
      </c>
      <c r="X2287" s="105" t="str">
        <f>IFERROR(VLOOKUP(V2287, Fornecedores!A:E, 5, FALSE), "")</f>
        <v>Itumbiara</v>
      </c>
      <c r="Y2287" s="105" t="str">
        <f>IFERROR(VLOOKUP(V2287, Fornecedores!A:F, 6, FALSE), "")</f>
        <v>GO</v>
      </c>
      <c r="Z2287" s="101" t="str">
        <f>IF(H2287=0, "Pedido entregue!", "Pendente")</f>
        <v>Pedido entregue!</v>
      </c>
      <c r="AB2287" s="132" t="str">
        <f>IF(Z2287="Pedido Entregue!", IF(AA2287=1, "Retirado do Almoxarifado", IF(AA2287=2, "Material devolvido", "Aguardando retirada")), IF(Z2287="Pendente", "Entrega pendente", ""))</f>
        <v>Aguardando retirada</v>
      </c>
      <c r="AC2287" s="18">
        <v>1</v>
      </c>
      <c r="AD2287" s="18">
        <f>AC2287/SUMIF($P:$P,P2287,$AC:$AC)</f>
        <v>1</v>
      </c>
      <c r="AE2287" s="18">
        <f>IF(R2287=0,0,AC2287/SUMIF($R:$R,R2287,$AC:$AC))</f>
        <v>4.1666666666666664E-2</v>
      </c>
      <c r="AF2287" s="18">
        <f>IF(R2287=0,1,0)</f>
        <v>0</v>
      </c>
      <c r="AH2287" t="str">
        <f>TEXT(J2287,"MMMM")</f>
        <v>junho</v>
      </c>
    </row>
    <row r="2288" spans="1:34" ht="12.75" hidden="1" customHeight="1" x14ac:dyDescent="0.25">
      <c r="A2288" s="90" t="str">
        <f>IF(C2288="Oficina Diversos","Oficina Geral",
IF(ISNUMBER(FIND("Estoque - Colhedoras",C2288)),"Colhedoras",IF(ISNUMBER(FIND("Caldeiraria",C2288)),"Caldeiraria",IF(ISNUMBER(FIND("Borracharia",C2288)),"Borracharia",IF(ISNUMBER(FIND("Lubrificação",C2288)),"Lubrificação",
IF(ISNUMBER(FIND("Estoque - Carregadeiras",C2288)),"Carregadeiras",IF(ISNUMBER(FIND("Estoque - Veic. Leves",C2288)),"Veic. Leves",
IF(ISNUMBER(FIND("Estoque - Caminhões",C2288)),"Caminhões",IF(ISNUMBER(FIND("Estoque - Transbordos",C2288)),"Transbordos",
IF(ISNUMBER(FIND("Estoque - Tratores",C2288)),"Tratores",
IF(ISNUMBER(FIND("Estoque - Máquinas pesadas",C2288)),"Máquinas pesadas",
IF(ISNUMBER(FIND("Estoque - Reboques",C2288)),"Reboques",
IF(C2288="Estoque","Estoque",
IF(AND(ISNUMBER(C2288),C2288&gt;1000,C2288&lt;2000),"Caminhões",
IF(AND(ISNUMBER(C2288),C2288&gt;2000,C2288&lt;3000),"Tratores",
IF(AND(ISNUMBER(C2288),C2288&gt;3000,C2288&lt;4000),"Carregadeiras",
IF(AND(ISNUMBER(C2288),C2288&gt;4000,C2288&lt;5000),"Máquinas pesadas",
IF(AND(ISNUMBER(C2288),C2288&gt;5000,C2288&lt;6000),"Colhedoras",
IF(AND(ISNUMBER(C2288),C2288&gt;7000,C2288&lt;8000),"Irrigação",
IF(AND(ISNUMBER(C2288),C2288&gt;8000,C2288&lt;9000),"Reboques",IF(AND(ISNUMBER(C2288),C2288&gt;0,C2288&lt;1000),"Veic. Leves","")))))))))))))))))))))</f>
        <v>Tratores</v>
      </c>
      <c r="B2288" s="72"/>
      <c r="C2288" s="28">
        <v>2025</v>
      </c>
      <c r="D2288" s="28">
        <v>89815</v>
      </c>
      <c r="E2288" s="29" t="s">
        <v>103</v>
      </c>
      <c r="F2288" s="14" t="str">
        <f>IF(ISBLANK(K2288), "Apenas Solicitação", "Tem OC")</f>
        <v>Tem OC</v>
      </c>
      <c r="G2288" s="28">
        <v>2</v>
      </c>
      <c r="H2288" s="37">
        <f>G2288-I2288</f>
        <v>0</v>
      </c>
      <c r="I2288" s="38">
        <v>2</v>
      </c>
      <c r="J2288" s="64">
        <v>45728</v>
      </c>
      <c r="K2288" s="183">
        <v>45747</v>
      </c>
      <c r="L2288" s="234"/>
      <c r="M2288" s="44" t="str">
        <f ca="1">IF(OR(N2288="", N2288=0), "", IF(N2288&gt;TODAY(), "No prazo", "Atrasado"))</f>
        <v/>
      </c>
      <c r="N2288" s="44" t="str">
        <f>IFERROR(K2288 + VALUE(LEFT(L2288, FIND(" ", L2288) - 1)), "")</f>
        <v/>
      </c>
      <c r="O2288" s="3">
        <f>IF(_xlfn.DAYS(K2288,J2288)&lt;0, "Aguardando OC", _xlfn.DAYS(K2288,J2288))</f>
        <v>19</v>
      </c>
      <c r="P2288" s="206">
        <v>395866</v>
      </c>
      <c r="Q2288" s="214">
        <v>1136056</v>
      </c>
      <c r="R2288" s="206">
        <v>165579</v>
      </c>
      <c r="S2288" s="28">
        <v>696</v>
      </c>
      <c r="T2288" s="66" t="s">
        <v>104</v>
      </c>
      <c r="U2288" s="32">
        <v>878.86</v>
      </c>
      <c r="V2288" s="28">
        <v>3465</v>
      </c>
      <c r="W2288" s="43" t="str">
        <f>IFERROR(VLOOKUP(V2288, Fornecedores!A:C, 3, FALSE), "")</f>
        <v>MAQNELSON AGRICOLA L</v>
      </c>
      <c r="X2288" s="43" t="str">
        <f>IFERROR(VLOOKUP(V2288, Fornecedores!A:E, 5, FALSE), "")</f>
        <v>Itumbiara</v>
      </c>
      <c r="Y2288" s="43" t="str">
        <f>IFERROR(VLOOKUP(V2288, Fornecedores!A:F, 6, FALSE), "")</f>
        <v>GO</v>
      </c>
      <c r="Z2288" s="14" t="str">
        <f>IF(H2288=0, "Pedido entregue!", "Pendente")</f>
        <v>Pedido entregue!</v>
      </c>
      <c r="AA2288" s="74"/>
      <c r="AB2288" s="58" t="str">
        <f>IF(Z2288="Pedido Entregue!", IF(AA2288=1, "Retirado do Almoxarifado", IF(AA2288=2, "Material devolvido", "Aguardando retirada")), IF(Z2288="Pendente", "Entrega pendente", ""))</f>
        <v>Aguardando retirada</v>
      </c>
      <c r="AC2288" s="18">
        <v>1</v>
      </c>
      <c r="AD2288" s="18">
        <f>AC2288/SUMIF($P:$P,P2288,$AC:$AC)</f>
        <v>1</v>
      </c>
      <c r="AE2288" s="18">
        <f>IF(R2288=0,0,AC2288/SUMIF($R:$R,R2288,$AC:$AC))</f>
        <v>0.1</v>
      </c>
      <c r="AF2288" s="18">
        <f>IF(R2288=0,1,0)</f>
        <v>0</v>
      </c>
      <c r="AG2288" s="18">
        <f>IF(R2288=0,#REF!-J2288,0)</f>
        <v>0</v>
      </c>
      <c r="AH2288" t="str">
        <f>TEXT(J2288,"MMMM")</f>
        <v>março</v>
      </c>
    </row>
    <row r="2289" spans="1:34" ht="12.75" hidden="1" customHeight="1" x14ac:dyDescent="0.25">
      <c r="A2289" s="90" t="str">
        <f>IF(C2289="Oficina Diversos","Oficina Geral",
IF(ISNUMBER(FIND("Estoque - Colhedoras",C2289)),"Colhedoras",IF(ISNUMBER(FIND("Caldeiraria",C2289)),"Caldeiraria",IF(ISNUMBER(FIND("Borracharia",C2289)),"Borracharia",IF(ISNUMBER(FIND("Lubrificação",C2289)),"Lubrificação",
IF(ISNUMBER(FIND("Estoque - Carregadeiras",C2289)),"Carregadeiras",IF(ISNUMBER(FIND("Estoque - Veic. Leves",C2289)),"Veic. Leves",
IF(ISNUMBER(FIND("Estoque - Caminhões",C2289)),"Caminhões",IF(ISNUMBER(FIND("Estoque - Transbordos",C2289)),"Transbordos",
IF(ISNUMBER(FIND("Estoque - Tratores",C2289)),"Tratores",
IF(ISNUMBER(FIND("Estoque - Máquinas pesadas",C2289)),"Máquinas pesadas",
IF(ISNUMBER(FIND("Estoque - Reboques",C2289)),"Reboques",
IF(C2289="Estoque","Estoque",
IF(AND(ISNUMBER(C2289),C2289&gt;1000,C2289&lt;2000),"Caminhões",
IF(AND(ISNUMBER(C2289),C2289&gt;2000,C2289&lt;3000),"Tratores",
IF(AND(ISNUMBER(C2289),C2289&gt;3000,C2289&lt;4000),"Carregadeiras",
IF(AND(ISNUMBER(C2289),C2289&gt;4000,C2289&lt;5000),"Máquinas pesadas",
IF(AND(ISNUMBER(C2289),C2289&gt;5000,C2289&lt;6000),"Colhedoras",
IF(AND(ISNUMBER(C2289),C2289&gt;7000,C2289&lt;8000),"Irrigação",
IF(AND(ISNUMBER(C2289),C2289&gt;8000,C2289&lt;9000),"Reboques",IF(AND(ISNUMBER(C2289),C2289&gt;0,C2289&lt;1000),"Veic. Leves","")))))))))))))))))))))</f>
        <v>Máquinas pesadas</v>
      </c>
      <c r="B2289" s="72"/>
      <c r="C2289" s="28">
        <v>4003</v>
      </c>
      <c r="D2289" s="28">
        <v>89885</v>
      </c>
      <c r="E2289" s="29" t="s">
        <v>264</v>
      </c>
      <c r="F2289" s="14" t="str">
        <f>IF(ISBLANK(K2289), "Apenas Solicitação", "Tem OC")</f>
        <v>Tem OC</v>
      </c>
      <c r="G2289" s="28">
        <v>1</v>
      </c>
      <c r="H2289" s="37">
        <f>G2289-I2289</f>
        <v>0</v>
      </c>
      <c r="I2289" s="38">
        <v>1</v>
      </c>
      <c r="J2289" s="64">
        <v>45728</v>
      </c>
      <c r="K2289" s="188">
        <v>45758</v>
      </c>
      <c r="L2289" s="31"/>
      <c r="M2289" s="44"/>
      <c r="N2289" s="44" t="str">
        <f>IFERROR(K2289 + VALUE(LEFT(L2289, FIND(" ", L2289) - 1)), "")</f>
        <v/>
      </c>
      <c r="O2289" s="3">
        <f>IF(_xlfn.DAYS(K2289,J2289)&lt;0, "Aguardando OC", _xlfn.DAYS(K2289,J2289))</f>
        <v>30</v>
      </c>
      <c r="P2289" s="206">
        <v>395696</v>
      </c>
      <c r="Q2289" s="214">
        <v>1135816</v>
      </c>
      <c r="R2289" s="206">
        <v>166157</v>
      </c>
      <c r="S2289" s="28">
        <v>722</v>
      </c>
      <c r="T2289" s="66" t="s">
        <v>265</v>
      </c>
      <c r="U2289" s="32">
        <v>2580</v>
      </c>
      <c r="V2289" s="28"/>
      <c r="W2289" s="43" t="str">
        <f>IFERROR(VLOOKUP(V2289, Fornecedores!A:C, 3, FALSE), "")</f>
        <v/>
      </c>
      <c r="X2289" s="43" t="str">
        <f>IFERROR(VLOOKUP(V2289, Fornecedores!A:E, 5, FALSE), "")</f>
        <v/>
      </c>
      <c r="Y2289" s="43" t="str">
        <f>IFERROR(VLOOKUP(V2289, Fornecedores!A:F, 6, FALSE), "")</f>
        <v/>
      </c>
      <c r="Z2289" s="14" t="str">
        <f>IF(H2289=0, "Pedido entregue!", "Pendente")</f>
        <v>Pedido entregue!</v>
      </c>
      <c r="AA2289" s="74">
        <v>1</v>
      </c>
      <c r="AB2289" s="58" t="str">
        <f>IF(Z2289="Pedido Entregue!", IF(AA2289=1, "Retirado do Almoxarifado", IF(AA2289=2, "Material devolvido", "Aguardando retirada")), IF(Z2289="Pendente", "Entrega pendente", ""))</f>
        <v>Retirado do Almoxarifado</v>
      </c>
      <c r="AC2289" s="18">
        <v>1</v>
      </c>
      <c r="AD2289" s="18">
        <f>AC2289/SUMIF($P:$P,P2289,$AC:$AC)</f>
        <v>1</v>
      </c>
      <c r="AE2289" s="18">
        <f>IF(R2289=0,0,AC2289/SUMIF($R:$R,R2289,$AC:$AC))</f>
        <v>1</v>
      </c>
      <c r="AF2289" s="18">
        <f>IF(R2289=0,1,0)</f>
        <v>0</v>
      </c>
      <c r="AG2289" s="18">
        <f>IF(R2289=0,#REF!-J2289,0)</f>
        <v>0</v>
      </c>
      <c r="AH2289" t="str">
        <f>TEXT(J2289,"MMMM")</f>
        <v>março</v>
      </c>
    </row>
    <row r="2290" spans="1:34" ht="12.75" customHeight="1" x14ac:dyDescent="0.25">
      <c r="A2290" s="90" t="str">
        <f>IF(C2290="Oficina Diversos","Oficina Geral",
IF(ISNUMBER(FIND("Estoque - Colhedoras",C2290)),"Colhedoras",IF(ISNUMBER(FIND("Caldeiraria",C2290)),"Caldeiraria",IF(ISNUMBER(FIND("Borracharia",C2290)),"Borracharia",IF(ISNUMBER(FIND("Lubrificação",C2290)),"Lubrificação",
IF(ISNUMBER(FIND("Estoque - Carregadeiras",C2290)),"Carregadeiras",IF(ISNUMBER(FIND("Estoque - Veic. Leves",C2290)),"Veic. Leves",
IF(ISNUMBER(FIND("Estoque - Caminhões",C2290)),"Caminhões",IF(ISNUMBER(FIND("Estoque - Transbordos",C2290)),"Transbordos",
IF(ISNUMBER(FIND("Estoque - Tratores",C2290)),"Tratores",
IF(ISNUMBER(FIND("Estoque - Máquinas pesadas",C2290)),"Máquinas pesadas",
IF(ISNUMBER(FIND("Estoque - Reboques",C2290)),"Reboques",
IF(C2290="Estoque","Estoque",
IF(AND(ISNUMBER(C2290),C2290&gt;1000,C2290&lt;2000),"Caminhões",
IF(AND(ISNUMBER(C2290),C2290&gt;2000,C2290&lt;3000),"Tratores",
IF(AND(ISNUMBER(C2290),C2290&gt;3000,C2290&lt;4000),"Carregadeiras",
IF(AND(ISNUMBER(C2290),C2290&gt;4000,C2290&lt;5000),"Máquinas pesadas",
IF(AND(ISNUMBER(C2290),C2290&gt;5000,C2290&lt;6000),"Colhedoras",
IF(AND(ISNUMBER(C2290),C2290&gt;7000,C2290&lt;8000),"Irrigação",
IF(AND(ISNUMBER(C2290),C2290&gt;8000,C2290&lt;9000),"Reboques",IF(AND(ISNUMBER(C2290),C2290&gt;0,C2290&lt;1000),"Veic. Leves","")))))))))))))))))))))</f>
        <v>Carregadeiras</v>
      </c>
      <c r="B2290" s="72"/>
      <c r="C2290" s="28">
        <v>3016</v>
      </c>
      <c r="D2290" s="28">
        <v>89912</v>
      </c>
      <c r="E2290" s="29" t="s">
        <v>193</v>
      </c>
      <c r="F2290" s="14" t="str">
        <f>IF(ISBLANK(K2290), "Apenas Solicitação", "Tem OC")</f>
        <v>Apenas Solicitação</v>
      </c>
      <c r="G2290" s="28">
        <v>1</v>
      </c>
      <c r="H2290" s="37">
        <f>G2290-I2290</f>
        <v>1</v>
      </c>
      <c r="I2290" s="38">
        <v>0</v>
      </c>
      <c r="J2290" s="4">
        <v>45730</v>
      </c>
      <c r="K2290" s="189"/>
      <c r="L2290" s="30"/>
      <c r="M2290" s="44" t="str">
        <f ca="1">IF(OR(N2290="", N2290=0), "", IF(N2290&gt;TODAY(), "No prazo", "Atrasado"))</f>
        <v/>
      </c>
      <c r="N2290" s="44" t="str">
        <f>IFERROR(K2290 + VALUE(LEFT(L2290, FIND(" ", L2290) - 1)), "")</f>
        <v/>
      </c>
      <c r="O2290" s="3" t="str">
        <f>IF(_xlfn.DAYS(K2290,J2290)&lt;0, "Aguardando OC", _xlfn.DAYS(K2290,J2290))</f>
        <v>Aguardando OC</v>
      </c>
      <c r="P2290" s="206">
        <v>395876</v>
      </c>
      <c r="Q2290" s="214">
        <v>1136301</v>
      </c>
      <c r="R2290" s="206">
        <v>0</v>
      </c>
      <c r="S2290" s="28">
        <v>113</v>
      </c>
      <c r="T2290" s="66" t="s">
        <v>194</v>
      </c>
      <c r="U2290" s="32">
        <v>0</v>
      </c>
      <c r="V2290" s="28"/>
      <c r="W2290" s="43" t="str">
        <f>IFERROR(VLOOKUP(V2290, Fornecedores!A:C, 3, FALSE), "")</f>
        <v/>
      </c>
      <c r="X2290" s="43" t="str">
        <f>IFERROR(VLOOKUP(V2290, Fornecedores!A:E, 5, FALSE), "")</f>
        <v/>
      </c>
      <c r="Y2290" s="43" t="str">
        <f>IFERROR(VLOOKUP(V2290, Fornecedores!A:F, 6, FALSE), "")</f>
        <v/>
      </c>
      <c r="Z2290" s="14" t="str">
        <f>IF(H2290=0, "Pedido entregue!", "Pendente")</f>
        <v>Pendente</v>
      </c>
      <c r="AA2290" s="74"/>
      <c r="AB2290" s="58" t="str">
        <f>IF(Z2290="Pedido Entregue!", IF(AA2290=1, "Retirado do Almoxarifado", IF(AA2290=2, "Material devolvido", "Aguardando retirada")), IF(Z2290="Pendente", "Entrega pendente", ""))</f>
        <v>Entrega pendente</v>
      </c>
      <c r="AC2290" s="18">
        <v>1</v>
      </c>
      <c r="AD2290" s="18">
        <f>AC2290/SUMIF($P:$P,P2290,$AC:$AC)</f>
        <v>1</v>
      </c>
      <c r="AE2290" s="18">
        <f>IF(R2290=0,0,AC2290/SUMIF($R:$R,R2290,$AC:$AC))</f>
        <v>0</v>
      </c>
      <c r="AF2290" s="18">
        <f>IF(R2290=0,1,0)</f>
        <v>1</v>
      </c>
      <c r="AG2290" s="18" t="e">
        <f>IF(R2290=0,#REF!-J2290,0)</f>
        <v>#REF!</v>
      </c>
      <c r="AH2290" t="str">
        <f>TEXT(J2290,"MMMM")</f>
        <v>março</v>
      </c>
    </row>
    <row r="2291" spans="1:34" ht="12.75" customHeight="1" x14ac:dyDescent="0.25">
      <c r="A2291" s="90" t="str">
        <f>IF(C2291="Oficina Diversos","Oficina Geral",
IF(ISNUMBER(FIND("Estoque - Colhedoras",C2291)),"Colhedoras",IF(ISNUMBER(FIND("Caldeiraria",C2291)),"Caldeiraria",IF(ISNUMBER(FIND("Borracharia",C2291)),"Borracharia",IF(ISNUMBER(FIND("Lubrificação",C2291)),"Lubrificação",
IF(ISNUMBER(FIND("Estoque - Carregadeiras",C2291)),"Carregadeiras",IF(ISNUMBER(FIND("Estoque - Veic. Leves",C2291)),"Veic. Leves",
IF(ISNUMBER(FIND("Estoque - Caminhões",C2291)),"Caminhões",IF(ISNUMBER(FIND("Estoque - Transbordos",C2291)),"Transbordos",
IF(ISNUMBER(FIND("Estoque - Tratores",C2291)),"Tratores",
IF(ISNUMBER(FIND("Estoque - Máquinas pesadas",C2291)),"Máquinas pesadas",
IF(ISNUMBER(FIND("Estoque - Reboques",C2291)),"Reboques",
IF(C2291="Estoque","Estoque",
IF(AND(ISNUMBER(C2291),C2291&gt;1000,C2291&lt;2000),"Caminhões",
IF(AND(ISNUMBER(C2291),C2291&gt;2000,C2291&lt;3000),"Tratores",
IF(AND(ISNUMBER(C2291),C2291&gt;3000,C2291&lt;4000),"Carregadeiras",
IF(AND(ISNUMBER(C2291),C2291&gt;4000,C2291&lt;5000),"Máquinas pesadas",
IF(AND(ISNUMBER(C2291),C2291&gt;5000,C2291&lt;6000),"Colhedoras",
IF(AND(ISNUMBER(C2291),C2291&gt;7000,C2291&lt;8000),"Irrigação",
IF(AND(ISNUMBER(C2291),C2291&gt;8000,C2291&lt;9000),"Reboques",IF(AND(ISNUMBER(C2291),C2291&gt;0,C2291&lt;1000),"Veic. Leves","")))))))))))))))))))))</f>
        <v>Carregadeiras</v>
      </c>
      <c r="B2291" s="72"/>
      <c r="C2291" s="28">
        <v>3029</v>
      </c>
      <c r="D2291" s="28">
        <v>89912</v>
      </c>
      <c r="E2291" s="29" t="s">
        <v>248</v>
      </c>
      <c r="F2291" s="14" t="str">
        <f>IF(ISBLANK(K2291), "Apenas Solicitação", "Tem OC")</f>
        <v>Apenas Solicitação</v>
      </c>
      <c r="G2291" s="28">
        <v>1</v>
      </c>
      <c r="H2291" s="37">
        <f>G2291-I2291</f>
        <v>1</v>
      </c>
      <c r="I2291" s="38">
        <v>0</v>
      </c>
      <c r="J2291" s="4">
        <v>45758</v>
      </c>
      <c r="K2291" s="189"/>
      <c r="L2291" s="30"/>
      <c r="M2291" s="44" t="str">
        <f ca="1">IF(OR(N2291="", N2291=0), "", IF(N2291&gt;TODAY(), "No prazo", "Atrasado"))</f>
        <v/>
      </c>
      <c r="N2291" s="44" t="str">
        <f>IFERROR(K2291 + VALUE(LEFT(L2291, FIND(" ", L2291) - 1)), "")</f>
        <v/>
      </c>
      <c r="O2291" s="3" t="str">
        <f>IF(_xlfn.DAYS(K2291,J2291)&lt;0, "Aguardando OC", _xlfn.DAYS(K2291,J2291))</f>
        <v>Aguardando OC</v>
      </c>
      <c r="P2291" s="206">
        <v>395877</v>
      </c>
      <c r="Q2291" s="214">
        <v>1136302</v>
      </c>
      <c r="R2291" s="206">
        <v>0</v>
      </c>
      <c r="S2291" s="28">
        <v>112</v>
      </c>
      <c r="T2291" s="66" t="s">
        <v>249</v>
      </c>
      <c r="U2291" s="32">
        <v>0</v>
      </c>
      <c r="V2291" s="28"/>
      <c r="W2291" s="43" t="str">
        <f>IFERROR(VLOOKUP(V2291, Fornecedores!A:C, 3, FALSE), "")</f>
        <v/>
      </c>
      <c r="X2291" s="43" t="str">
        <f>IFERROR(VLOOKUP(V2291, Fornecedores!A:E, 5, FALSE), "")</f>
        <v/>
      </c>
      <c r="Y2291" s="43" t="str">
        <f>IFERROR(VLOOKUP(V2291, Fornecedores!A:F, 6, FALSE), "")</f>
        <v/>
      </c>
      <c r="Z2291" s="14" t="str">
        <f>IF(H2291=0, "Pedido entregue!", "Pendente")</f>
        <v>Pendente</v>
      </c>
      <c r="AA2291" s="74"/>
      <c r="AB2291" s="58" t="str">
        <f>IF(Z2291="Pedido Entregue!", IF(AA2291=1, "Retirado do Almoxarifado", IF(AA2291=2, "Material devolvido", "Aguardando retirada")), IF(Z2291="Pendente", "Entrega pendente", ""))</f>
        <v>Entrega pendente</v>
      </c>
      <c r="AC2291" s="18">
        <v>1</v>
      </c>
      <c r="AD2291" s="18">
        <f>AC2291/SUMIF($P:$P,P2291,$AC:$AC)</f>
        <v>1</v>
      </c>
      <c r="AE2291" s="18">
        <f>IF(R2291=0,0,AC2291/SUMIF($R:$R,R2291,$AC:$AC))</f>
        <v>0</v>
      </c>
      <c r="AF2291" s="18">
        <f>IF(R2291=0,1,0)</f>
        <v>1</v>
      </c>
      <c r="AG2291" s="18" t="e">
        <f>IF(R2291=0,#REF!-J2291,0)</f>
        <v>#REF!</v>
      </c>
      <c r="AH2291" t="str">
        <f>TEXT(J2291,"MMMM")</f>
        <v>abril</v>
      </c>
    </row>
    <row r="2292" spans="1:34" ht="12.75" customHeight="1" x14ac:dyDescent="0.25">
      <c r="A2292" s="90" t="str">
        <f>IF(C2292="Oficina Diversos","Oficina Geral",
IF(ISNUMBER(FIND("Estoque - Colhedoras",C2292)),"Colhedoras",IF(ISNUMBER(FIND("Caldeiraria",C2292)),"Caldeiraria",IF(ISNUMBER(FIND("Borracharia",C2292)),"Borracharia",IF(ISNUMBER(FIND("Lubrificação",C2292)),"Lubrificação",
IF(ISNUMBER(FIND("Estoque - Carregadeiras",C2292)),"Carregadeiras",IF(ISNUMBER(FIND("Estoque - Veic. Leves",C2292)),"Veic. Leves",
IF(ISNUMBER(FIND("Estoque - Caminhões",C2292)),"Caminhões",IF(ISNUMBER(FIND("Estoque - Transbordos",C2292)),"Transbordos",
IF(ISNUMBER(FIND("Estoque - Tratores",C2292)),"Tratores",
IF(ISNUMBER(FIND("Estoque - Máquinas pesadas",C2292)),"Máquinas pesadas",
IF(ISNUMBER(FIND("Estoque - Reboques",C2292)),"Reboques",
IF(C2292="Estoque","Estoque",
IF(AND(ISNUMBER(C2292),C2292&gt;1000,C2292&lt;2000),"Caminhões",
IF(AND(ISNUMBER(C2292),C2292&gt;2000,C2292&lt;3000),"Tratores",
IF(AND(ISNUMBER(C2292),C2292&gt;3000,C2292&lt;4000),"Carregadeiras",
IF(AND(ISNUMBER(C2292),C2292&gt;4000,C2292&lt;5000),"Máquinas pesadas",
IF(AND(ISNUMBER(C2292),C2292&gt;5000,C2292&lt;6000),"Colhedoras",
IF(AND(ISNUMBER(C2292),C2292&gt;7000,C2292&lt;8000),"Irrigação",
IF(AND(ISNUMBER(C2292),C2292&gt;8000,C2292&lt;9000),"Reboques",IF(AND(ISNUMBER(C2292),C2292&gt;0,C2292&lt;1000),"Veic. Leves","")))))))))))))))))))))</f>
        <v>Carregadeiras</v>
      </c>
      <c r="B2292" s="72"/>
      <c r="C2292" s="28">
        <v>3022</v>
      </c>
      <c r="D2292" s="28">
        <v>89912</v>
      </c>
      <c r="E2292" s="29" t="s">
        <v>209</v>
      </c>
      <c r="F2292" s="14" t="str">
        <f>IF(ISBLANK(K2292), "Apenas Solicitação", "Tem OC")</f>
        <v>Apenas Solicitação</v>
      </c>
      <c r="G2292" s="28">
        <v>1</v>
      </c>
      <c r="H2292" s="37">
        <f>G2292-I2292</f>
        <v>1</v>
      </c>
      <c r="I2292" s="38">
        <v>0</v>
      </c>
      <c r="J2292" s="4">
        <v>45730</v>
      </c>
      <c r="K2292" s="189"/>
      <c r="L2292" s="30"/>
      <c r="M2292" s="44" t="str">
        <f ca="1">IF(OR(N2292="", N2292=0), "", IF(N2292&gt;TODAY(), "No prazo", "Atrasado"))</f>
        <v/>
      </c>
      <c r="N2292" s="44" t="str">
        <f>IFERROR(K2292 + VALUE(LEFT(L2292, FIND(" ", L2292) - 1)), "")</f>
        <v/>
      </c>
      <c r="O2292" s="3" t="str">
        <f>IF(_xlfn.DAYS(K2292,J2292)&lt;0, "Aguardando OC", _xlfn.DAYS(K2292,J2292))</f>
        <v>Aguardando OC</v>
      </c>
      <c r="P2292" s="206">
        <v>395878</v>
      </c>
      <c r="Q2292" s="214">
        <v>1136303</v>
      </c>
      <c r="R2292" s="206">
        <v>0</v>
      </c>
      <c r="S2292" s="28">
        <v>112</v>
      </c>
      <c r="T2292" s="66" t="s">
        <v>210</v>
      </c>
      <c r="U2292" s="32">
        <v>0</v>
      </c>
      <c r="V2292" s="28"/>
      <c r="W2292" s="43" t="str">
        <f>IFERROR(VLOOKUP(V2292, Fornecedores!A:C, 3, FALSE), "")</f>
        <v/>
      </c>
      <c r="X2292" s="43" t="str">
        <f>IFERROR(VLOOKUP(V2292, Fornecedores!A:E, 5, FALSE), "")</f>
        <v/>
      </c>
      <c r="Y2292" s="43" t="str">
        <f>IFERROR(VLOOKUP(V2292, Fornecedores!A:F, 6, FALSE), "")</f>
        <v/>
      </c>
      <c r="Z2292" s="14" t="str">
        <f>IF(H2292=0, "Pedido entregue!", "Pendente")</f>
        <v>Pendente</v>
      </c>
      <c r="AA2292" s="74"/>
      <c r="AB2292" s="58" t="str">
        <f>IF(Z2292="Pedido Entregue!", IF(AA2292=1, "Retirado do Almoxarifado", IF(AA2292=2, "Material devolvido", "Aguardando retirada")), IF(Z2292="Pendente", "Entrega pendente", ""))</f>
        <v>Entrega pendente</v>
      </c>
      <c r="AC2292" s="18">
        <v>1</v>
      </c>
      <c r="AD2292" s="18">
        <f>AC2292/SUMIF($P:$P,P2292,$AC:$AC)</f>
        <v>1</v>
      </c>
      <c r="AE2292" s="18">
        <f>IF(R2292=0,0,AC2292/SUMIF($R:$R,R2292,$AC:$AC))</f>
        <v>0</v>
      </c>
      <c r="AF2292" s="18">
        <f>IF(R2292=0,1,0)</f>
        <v>1</v>
      </c>
      <c r="AG2292" s="18" t="e">
        <f>IF(R2292=0,#REF!-J2292,0)</f>
        <v>#REF!</v>
      </c>
      <c r="AH2292" t="str">
        <f>TEXT(J2292,"MMMM")</f>
        <v>março</v>
      </c>
    </row>
    <row r="2293" spans="1:34" ht="12.75" customHeight="1" x14ac:dyDescent="0.25">
      <c r="A2293" s="90" t="str">
        <f>IF(C2293="Oficina Diversos","Oficina Geral",
IF(ISNUMBER(FIND("Estoque - Colhedoras",C2293)),"Colhedoras",IF(ISNUMBER(FIND("Caldeiraria",C2293)),"Caldeiraria",IF(ISNUMBER(FIND("Borracharia",C2293)),"Borracharia",IF(ISNUMBER(FIND("Lubrificação",C2293)),"Lubrificação",
IF(ISNUMBER(FIND("Estoque - Carregadeiras",C2293)),"Carregadeiras",IF(ISNUMBER(FIND("Estoque - Veic. Leves",C2293)),"Veic. Leves",
IF(ISNUMBER(FIND("Estoque - Caminhões",C2293)),"Caminhões",IF(ISNUMBER(FIND("Estoque - Transbordos",C2293)),"Transbordos",
IF(ISNUMBER(FIND("Estoque - Tratores",C2293)),"Tratores",
IF(ISNUMBER(FIND("Estoque - Máquinas pesadas",C2293)),"Máquinas pesadas",
IF(ISNUMBER(FIND("Estoque - Reboques",C2293)),"Reboques",
IF(C2293="Estoque","Estoque",
IF(AND(ISNUMBER(C2293),C2293&gt;1000,C2293&lt;2000),"Caminhões",
IF(AND(ISNUMBER(C2293),C2293&gt;2000,C2293&lt;3000),"Tratores",
IF(AND(ISNUMBER(C2293),C2293&gt;3000,C2293&lt;4000),"Carregadeiras",
IF(AND(ISNUMBER(C2293),C2293&gt;4000,C2293&lt;5000),"Máquinas pesadas",
IF(AND(ISNUMBER(C2293),C2293&gt;5000,C2293&lt;6000),"Colhedoras",
IF(AND(ISNUMBER(C2293),C2293&gt;7000,C2293&lt;8000),"Irrigação",
IF(AND(ISNUMBER(C2293),C2293&gt;8000,C2293&lt;9000),"Reboques",IF(AND(ISNUMBER(C2293),C2293&gt;0,C2293&lt;1000),"Veic. Leves","")))))))))))))))))))))</f>
        <v>Carregadeiras</v>
      </c>
      <c r="B2293" s="72"/>
      <c r="C2293" s="28">
        <v>3027</v>
      </c>
      <c r="D2293" s="28">
        <v>89912</v>
      </c>
      <c r="E2293" s="29" t="s">
        <v>238</v>
      </c>
      <c r="F2293" s="14" t="str">
        <f>IF(ISBLANK(K2293), "Apenas Solicitação", "Tem OC")</f>
        <v>Apenas Solicitação</v>
      </c>
      <c r="G2293" s="28">
        <v>1</v>
      </c>
      <c r="H2293" s="37">
        <f>G2293-I2293</f>
        <v>1</v>
      </c>
      <c r="I2293" s="38">
        <v>0</v>
      </c>
      <c r="J2293" s="4">
        <v>45730</v>
      </c>
      <c r="K2293" s="189"/>
      <c r="L2293" s="30"/>
      <c r="M2293" s="44" t="str">
        <f ca="1">IF(OR(N2293="", N2293=0), "", IF(N2293&gt;TODAY(), "No prazo", "Atrasado"))</f>
        <v/>
      </c>
      <c r="N2293" s="44" t="str">
        <f>IFERROR(K2293 + VALUE(LEFT(L2293, FIND(" ", L2293) - 1)), "")</f>
        <v/>
      </c>
      <c r="O2293" s="3" t="str">
        <f>IF(_xlfn.DAYS(K2293,J2293)&lt;0, "Aguardando OC", _xlfn.DAYS(K2293,J2293))</f>
        <v>Aguardando OC</v>
      </c>
      <c r="P2293" s="206">
        <v>395879</v>
      </c>
      <c r="Q2293" s="214">
        <v>1136304</v>
      </c>
      <c r="R2293" s="206">
        <v>0</v>
      </c>
      <c r="S2293" s="28">
        <v>701</v>
      </c>
      <c r="T2293" s="66" t="s">
        <v>239</v>
      </c>
      <c r="U2293" s="32">
        <v>0</v>
      </c>
      <c r="V2293" s="28"/>
      <c r="W2293" s="43" t="str">
        <f>IFERROR(VLOOKUP(V2293, Fornecedores!A:C, 3, FALSE), "")</f>
        <v/>
      </c>
      <c r="X2293" s="43" t="str">
        <f>IFERROR(VLOOKUP(V2293, Fornecedores!A:E, 5, FALSE), "")</f>
        <v/>
      </c>
      <c r="Y2293" s="43" t="str">
        <f>IFERROR(VLOOKUP(V2293, Fornecedores!A:F, 6, FALSE), "")</f>
        <v/>
      </c>
      <c r="Z2293" s="14" t="str">
        <f>IF(H2293=0, "Pedido entregue!", "Pendente")</f>
        <v>Pendente</v>
      </c>
      <c r="AA2293" s="74"/>
      <c r="AB2293" s="58" t="str">
        <f>IF(Z2293="Pedido Entregue!", IF(AA2293=1, "Retirado do Almoxarifado", IF(AA2293=2, "Material devolvido", "Aguardando retirada")), IF(Z2293="Pendente", "Entrega pendente", ""))</f>
        <v>Entrega pendente</v>
      </c>
      <c r="AC2293" s="18">
        <v>1</v>
      </c>
      <c r="AD2293" s="18">
        <f>AC2293/SUMIF($P:$P,P2293,$AC:$AC)</f>
        <v>1</v>
      </c>
      <c r="AE2293" s="18">
        <f>IF(R2293=0,0,AC2293/SUMIF($R:$R,R2293,$AC:$AC))</f>
        <v>0</v>
      </c>
      <c r="AF2293" s="18">
        <f>IF(R2293=0,1,0)</f>
        <v>1</v>
      </c>
      <c r="AG2293" s="18" t="e">
        <f>IF(R2293=0,#REF!-J2293,0)</f>
        <v>#REF!</v>
      </c>
      <c r="AH2293" t="str">
        <f>TEXT(J2293,"MMMM")</f>
        <v>março</v>
      </c>
    </row>
    <row r="2294" spans="1:34" ht="12.75" hidden="1" customHeight="1" x14ac:dyDescent="0.25">
      <c r="A2294" s="90" t="str">
        <f>IF(C2294="Oficina Diversos","Oficina Geral",
IF(ISNUMBER(FIND("Estoque - Colhedoras",C2294)),"Colhedoras",IF(ISNUMBER(FIND("Caldeiraria",C2294)),"Caldeiraria",IF(ISNUMBER(FIND("Borracharia",C2294)),"Borracharia",IF(ISNUMBER(FIND("Lubrificação",C2294)),"Lubrificação",
IF(ISNUMBER(FIND("Estoque - Carregadeiras",C2294)),"Carregadeiras",IF(ISNUMBER(FIND("Estoque - Veic. Leves",C2294)),"Veic. Leves",
IF(ISNUMBER(FIND("Estoque - Caminhões",C2294)),"Caminhões",IF(ISNUMBER(FIND("Estoque - Transbordos",C2294)),"Transbordos",
IF(ISNUMBER(FIND("Estoque - Tratores",C2294)),"Tratores",
IF(ISNUMBER(FIND("Estoque - Máquinas pesadas",C2294)),"Máquinas pesadas",
IF(ISNUMBER(FIND("Estoque - Reboques",C2294)),"Reboques",
IF(C2294="Estoque","Estoque",
IF(AND(ISNUMBER(C2294),C2294&gt;1000,C2294&lt;2000),"Caminhões",
IF(AND(ISNUMBER(C2294),C2294&gt;2000,C2294&lt;3000),"Tratores",
IF(AND(ISNUMBER(C2294),C2294&gt;3000,C2294&lt;4000),"Carregadeiras",
IF(AND(ISNUMBER(C2294),C2294&gt;4000,C2294&lt;5000),"Máquinas pesadas",
IF(AND(ISNUMBER(C2294),C2294&gt;5000,C2294&lt;6000),"Colhedoras",
IF(AND(ISNUMBER(C2294),C2294&gt;7000,C2294&lt;8000),"Irrigação",
IF(AND(ISNUMBER(C2294),C2294&gt;8000,C2294&lt;9000),"Reboques",IF(AND(ISNUMBER(C2294),C2294&gt;0,C2294&lt;1000),"Veic. Leves","")))))))))))))))))))))</f>
        <v>Caminhões</v>
      </c>
      <c r="B2294" s="72"/>
      <c r="C2294" s="2">
        <v>1002</v>
      </c>
      <c r="D2294" s="2">
        <v>89931</v>
      </c>
      <c r="E2294" s="3" t="s">
        <v>1015</v>
      </c>
      <c r="F2294" s="14" t="str">
        <f>IF(ISBLANK(K2294), "Apenas Solicitação", "Tem OC")</f>
        <v>Tem OC</v>
      </c>
      <c r="G2294" s="2">
        <v>3</v>
      </c>
      <c r="H2294" s="37">
        <f>G2294-I2294</f>
        <v>0</v>
      </c>
      <c r="I2294" s="38">
        <v>3</v>
      </c>
      <c r="J2294" s="4">
        <v>45730</v>
      </c>
      <c r="K2294" s="180">
        <v>45759</v>
      </c>
      <c r="L2294" s="3"/>
      <c r="M2294" s="44"/>
      <c r="N2294" s="44" t="str">
        <f>IFERROR(K2294 + VALUE(LEFT(L2294, FIND(" ", L2294) - 1)), "")</f>
        <v/>
      </c>
      <c r="O2294" s="3">
        <f>IF(_xlfn.DAYS(K2294,J2294)&lt;0, "Aguardando OC", _xlfn.DAYS(K2294,J2294))</f>
        <v>29</v>
      </c>
      <c r="P2294" s="14">
        <v>396110</v>
      </c>
      <c r="Q2294" s="169">
        <v>1136698</v>
      </c>
      <c r="R2294" s="14">
        <v>166197</v>
      </c>
      <c r="S2294" s="2">
        <v>683</v>
      </c>
      <c r="T2294" s="65" t="s">
        <v>301</v>
      </c>
      <c r="U2294" s="21">
        <v>53.1</v>
      </c>
      <c r="V2294" s="2">
        <v>10057</v>
      </c>
      <c r="W2294" s="43" t="str">
        <f>IFERROR(VLOOKUP(V2294, Fornecedores!A:C, 3, FALSE), "")</f>
        <v>ARMAZEM MIX</v>
      </c>
      <c r="X2294" s="43" t="str">
        <f>IFERROR(VLOOKUP(V2294, Fornecedores!A:E, 5, FALSE), "")</f>
        <v>Recife</v>
      </c>
      <c r="Y2294" s="43" t="str">
        <f>IFERROR(VLOOKUP(V2294, Fornecedores!A:F, 6, FALSE), "")</f>
        <v>PE</v>
      </c>
      <c r="Z2294" s="14" t="str">
        <f>IF(H2294=0, "Pedido entregue!", "Pendente")</f>
        <v>Pedido entregue!</v>
      </c>
      <c r="AA2294" s="74"/>
      <c r="AB2294" s="58" t="str">
        <f>IF(Z2294="Pedido Entregue!", IF(AA2294=1, "Retirado do Almoxarifado", IF(AA2294=2, "Material devolvido", "Aguardando retirada")), IF(Z2294="Pendente", "Entrega pendente", ""))</f>
        <v>Aguardando retirada</v>
      </c>
      <c r="AC2294" s="18">
        <v>1</v>
      </c>
      <c r="AD2294" s="18">
        <f>AC2294/SUMIF($P:$P,P2294,$AC:$AC)</f>
        <v>1</v>
      </c>
      <c r="AE2294" s="18">
        <f>IF(R2294=0,0,AC2294/SUMIF($R:$R,R2294,$AC:$AC))</f>
        <v>0.1</v>
      </c>
      <c r="AF2294" s="18">
        <f>IF(R2294=0,1,0)</f>
        <v>0</v>
      </c>
      <c r="AG2294" s="18">
        <f>IF(R2294=0,#REF!-J2294,0)</f>
        <v>0</v>
      </c>
      <c r="AH2294" t="str">
        <f>TEXT(J2294,"MMMM")</f>
        <v>março</v>
      </c>
    </row>
    <row r="2295" spans="1:34" ht="12.75" hidden="1" customHeight="1" x14ac:dyDescent="0.25">
      <c r="A2295" s="90" t="str">
        <f>IF(C2295="Oficina Diversos","Oficina Geral",
IF(ISNUMBER(FIND("Estoque - Colhedoras",C2295)),"Colhedoras",IF(ISNUMBER(FIND("Caldeiraria",C2295)),"Caldeiraria",IF(ISNUMBER(FIND("Borracharia",C2295)),"Borracharia",IF(ISNUMBER(FIND("Lubrificação",C2295)),"Lubrificação",
IF(ISNUMBER(FIND("Estoque - Carregadeiras",C2295)),"Carregadeiras",IF(ISNUMBER(FIND("Estoque - Veic. Leves",C2295)),"Veic. Leves",
IF(ISNUMBER(FIND("Estoque - Caminhões",C2295)),"Caminhões",IF(ISNUMBER(FIND("Estoque - Transbordos",C2295)),"Transbordos",
IF(ISNUMBER(FIND("Estoque - Tratores",C2295)),"Tratores",
IF(ISNUMBER(FIND("Estoque - Máquinas pesadas",C2295)),"Máquinas pesadas",
IF(ISNUMBER(FIND("Estoque - Reboques",C2295)),"Reboques",
IF(C2295="Estoque","Estoque",
IF(AND(ISNUMBER(C2295),C2295&gt;1000,C2295&lt;2000),"Caminhões",
IF(AND(ISNUMBER(C2295),C2295&gt;2000,C2295&lt;3000),"Tratores",
IF(AND(ISNUMBER(C2295),C2295&gt;3000,C2295&lt;4000),"Carregadeiras",
IF(AND(ISNUMBER(C2295),C2295&gt;4000,C2295&lt;5000),"Máquinas pesadas",
IF(AND(ISNUMBER(C2295),C2295&gt;5000,C2295&lt;6000),"Colhedoras",
IF(AND(ISNUMBER(C2295),C2295&gt;7000,C2295&lt;8000),"Irrigação",
IF(AND(ISNUMBER(C2295),C2295&gt;8000,C2295&lt;9000),"Reboques",IF(AND(ISNUMBER(C2295),C2295&gt;0,C2295&lt;1000),"Veic. Leves","")))))))))))))))))))))</f>
        <v>Carregadeiras</v>
      </c>
      <c r="B2295" s="72"/>
      <c r="C2295" s="28">
        <v>3014</v>
      </c>
      <c r="D2295" s="28">
        <v>89932</v>
      </c>
      <c r="E2295" s="29" t="s">
        <v>151</v>
      </c>
      <c r="F2295" s="14" t="str">
        <f>IF(ISBLANK(K2295), "Apenas Solicitação", "Tem OC")</f>
        <v>Tem OC</v>
      </c>
      <c r="G2295" s="28">
        <v>1</v>
      </c>
      <c r="H2295" s="37">
        <f>G2295-I2295</f>
        <v>0</v>
      </c>
      <c r="I2295" s="38">
        <v>1</v>
      </c>
      <c r="J2295" s="64">
        <v>45730</v>
      </c>
      <c r="K2295" s="188">
        <v>45758</v>
      </c>
      <c r="L2295" s="31"/>
      <c r="M2295" s="44"/>
      <c r="N2295" s="44" t="str">
        <f>IFERROR(K2295 + VALUE(LEFT(L2295, FIND(" ", L2295) - 1)), "")</f>
        <v/>
      </c>
      <c r="O2295" s="3">
        <f>IF(_xlfn.DAYS(K2295,J2295)&lt;0, "Aguardando OC", _xlfn.DAYS(K2295,J2295))</f>
        <v>28</v>
      </c>
      <c r="P2295" s="206">
        <v>396145</v>
      </c>
      <c r="Q2295" s="214">
        <v>1136708</v>
      </c>
      <c r="R2295" s="206">
        <v>166164</v>
      </c>
      <c r="S2295" s="28">
        <v>112</v>
      </c>
      <c r="T2295" s="66" t="s">
        <v>152</v>
      </c>
      <c r="U2295" s="32">
        <v>53.95</v>
      </c>
      <c r="V2295" s="28"/>
      <c r="W2295" s="43" t="str">
        <f>IFERROR(VLOOKUP(V2295, Fornecedores!A:C, 3, FALSE), "")</f>
        <v/>
      </c>
      <c r="X2295" s="43" t="str">
        <f>IFERROR(VLOOKUP(V2295, Fornecedores!A:E, 5, FALSE), "")</f>
        <v/>
      </c>
      <c r="Y2295" s="43" t="str">
        <f>IFERROR(VLOOKUP(V2295, Fornecedores!A:F, 6, FALSE), "")</f>
        <v/>
      </c>
      <c r="Z2295" s="14" t="str">
        <f>IF(H2295=0, "Pedido entregue!", "Pendente")</f>
        <v>Pedido entregue!</v>
      </c>
      <c r="AA2295" s="74">
        <v>1</v>
      </c>
      <c r="AB2295" s="58" t="str">
        <f>IF(Z2295="Pedido Entregue!", IF(AA2295=1, "Retirado do Almoxarifado", IF(AA2295=2, "Material devolvido", "Aguardando retirada")), IF(Z2295="Pendente", "Entrega pendente", ""))</f>
        <v>Retirado do Almoxarifado</v>
      </c>
      <c r="AC2295" s="18">
        <v>1</v>
      </c>
      <c r="AD2295" s="18">
        <f>AC2295/SUMIF($P:$P,P2295,$AC:$AC)</f>
        <v>1</v>
      </c>
      <c r="AE2295" s="18">
        <f>IF(R2295=0,0,AC2295/SUMIF($R:$R,R2295,$AC:$AC))</f>
        <v>7.6923076923076927E-2</v>
      </c>
      <c r="AF2295" s="18">
        <f>IF(R2295=0,1,0)</f>
        <v>0</v>
      </c>
      <c r="AG2295" s="18">
        <f>IF(R2295=0,#REF!-J2295,0)</f>
        <v>0</v>
      </c>
      <c r="AH2295" t="str">
        <f>TEXT(J2295,"MMMM")</f>
        <v>março</v>
      </c>
    </row>
    <row r="2296" spans="1:34" ht="12.75" hidden="1" customHeight="1" x14ac:dyDescent="0.25">
      <c r="A2296" s="90" t="str">
        <f>IF(C2296="Oficina Diversos","Oficina Geral",
IF(ISNUMBER(FIND("Estoque - Colhedoras",C2296)),"Colhedoras",IF(ISNUMBER(FIND("Caldeiraria",C2296)),"Caldeiraria",IF(ISNUMBER(FIND("Borracharia",C2296)),"Borracharia",IF(ISNUMBER(FIND("Lubrificação",C2296)),"Lubrificação",
IF(ISNUMBER(FIND("Estoque - Carregadeiras",C2296)),"Carregadeiras",IF(ISNUMBER(FIND("Estoque - Veic. Leves",C2296)),"Veic. Leves",
IF(ISNUMBER(FIND("Estoque - Caminhões",C2296)),"Caminhões",IF(ISNUMBER(FIND("Estoque - Transbordos",C2296)),"Transbordos",
IF(ISNUMBER(FIND("Estoque - Tratores",C2296)),"Tratores",
IF(ISNUMBER(FIND("Estoque - Máquinas pesadas",C2296)),"Máquinas pesadas",
IF(ISNUMBER(FIND("Estoque - Reboques",C2296)),"Reboques",
IF(C2296="Estoque","Estoque",
IF(AND(ISNUMBER(C2296),C2296&gt;1000,C2296&lt;2000),"Caminhões",
IF(AND(ISNUMBER(C2296),C2296&gt;2000,C2296&lt;3000),"Tratores",
IF(AND(ISNUMBER(C2296),C2296&gt;3000,C2296&lt;4000),"Carregadeiras",
IF(AND(ISNUMBER(C2296),C2296&gt;4000,C2296&lt;5000),"Máquinas pesadas",
IF(AND(ISNUMBER(C2296),C2296&gt;5000,C2296&lt;6000),"Colhedoras",
IF(AND(ISNUMBER(C2296),C2296&gt;7000,C2296&lt;8000),"Irrigação",
IF(AND(ISNUMBER(C2296),C2296&gt;8000,C2296&lt;9000),"Reboques",IF(AND(ISNUMBER(C2296),C2296&gt;0,C2296&lt;1000),"Veic. Leves","")))))))))))))))))))))</f>
        <v>Carregadeiras</v>
      </c>
      <c r="B2296" s="72"/>
      <c r="C2296" s="28">
        <v>3015</v>
      </c>
      <c r="D2296" s="28">
        <v>89932</v>
      </c>
      <c r="E2296" s="29" t="s">
        <v>162</v>
      </c>
      <c r="F2296" s="14" t="str">
        <f>IF(ISBLANK(K2296), "Apenas Solicitação", "Tem OC")</f>
        <v>Tem OC</v>
      </c>
      <c r="G2296" s="28">
        <v>1</v>
      </c>
      <c r="H2296" s="37">
        <f>G2296-I2296</f>
        <v>0</v>
      </c>
      <c r="I2296" s="38">
        <v>1</v>
      </c>
      <c r="J2296" s="64">
        <v>45730</v>
      </c>
      <c r="K2296" s="188">
        <v>45758</v>
      </c>
      <c r="L2296" s="31"/>
      <c r="M2296" s="44"/>
      <c r="N2296" s="44" t="str">
        <f>IFERROR(K2296 + VALUE(LEFT(L2296, FIND(" ", L2296) - 1)), "")</f>
        <v/>
      </c>
      <c r="O2296" s="3">
        <f>IF(_xlfn.DAYS(K2296,J2296)&lt;0, "Aguardando OC", _xlfn.DAYS(K2296,J2296))</f>
        <v>28</v>
      </c>
      <c r="P2296" s="206">
        <v>396146</v>
      </c>
      <c r="Q2296" s="214">
        <v>1136709</v>
      </c>
      <c r="R2296" s="206">
        <v>166164</v>
      </c>
      <c r="S2296" s="28">
        <v>112</v>
      </c>
      <c r="T2296" s="66" t="s">
        <v>163</v>
      </c>
      <c r="U2296" s="32">
        <v>53.95</v>
      </c>
      <c r="V2296" s="28"/>
      <c r="W2296" s="43" t="str">
        <f>IFERROR(VLOOKUP(V2296, Fornecedores!A:C, 3, FALSE), "")</f>
        <v/>
      </c>
      <c r="X2296" s="43" t="str">
        <f>IFERROR(VLOOKUP(V2296, Fornecedores!A:E, 5, FALSE), "")</f>
        <v/>
      </c>
      <c r="Y2296" s="43" t="str">
        <f>IFERROR(VLOOKUP(V2296, Fornecedores!A:F, 6, FALSE), "")</f>
        <v/>
      </c>
      <c r="Z2296" s="14" t="str">
        <f>IF(H2296=0, "Pedido entregue!", "Pendente")</f>
        <v>Pedido entregue!</v>
      </c>
      <c r="AA2296" s="74">
        <v>1</v>
      </c>
      <c r="AB2296" s="58" t="str">
        <f>IF(Z2296="Pedido Entregue!", IF(AA2296=1, "Retirado do Almoxarifado", IF(AA2296=2, "Material devolvido", "Aguardando retirada")), IF(Z2296="Pendente", "Entrega pendente", ""))</f>
        <v>Retirado do Almoxarifado</v>
      </c>
      <c r="AC2296" s="18">
        <v>1</v>
      </c>
      <c r="AD2296" s="18">
        <f>AC2296/SUMIF($P:$P,P2296,$AC:$AC)</f>
        <v>1</v>
      </c>
      <c r="AE2296" s="18">
        <f>IF(R2296=0,0,AC2296/SUMIF($R:$R,R2296,$AC:$AC))</f>
        <v>7.6923076923076927E-2</v>
      </c>
      <c r="AF2296" s="18">
        <f>IF(R2296=0,1,0)</f>
        <v>0</v>
      </c>
      <c r="AG2296" s="18">
        <f>IF(R2296=0,#REF!-J2296,0)</f>
        <v>0</v>
      </c>
      <c r="AH2296" t="str">
        <f>TEXT(J2296,"MMMM")</f>
        <v>março</v>
      </c>
    </row>
    <row r="2297" spans="1:34" ht="12.75" hidden="1" customHeight="1" x14ac:dyDescent="0.25">
      <c r="A2297" s="90" t="str">
        <f>IF(C2297="Oficina Diversos","Oficina Geral",
IF(ISNUMBER(FIND("Estoque - Colhedoras",C2297)),"Colhedoras",IF(ISNUMBER(FIND("Caldeiraria",C2297)),"Caldeiraria",IF(ISNUMBER(FIND("Borracharia",C2297)),"Borracharia",IF(ISNUMBER(FIND("Lubrificação",C2297)),"Lubrificação",
IF(ISNUMBER(FIND("Estoque - Carregadeiras",C2297)),"Carregadeiras",IF(ISNUMBER(FIND("Estoque - Veic. Leves",C2297)),"Veic. Leves",
IF(ISNUMBER(FIND("Estoque - Caminhões",C2297)),"Caminhões",IF(ISNUMBER(FIND("Estoque - Transbordos",C2297)),"Transbordos",
IF(ISNUMBER(FIND("Estoque - Tratores",C2297)),"Tratores",
IF(ISNUMBER(FIND("Estoque - Máquinas pesadas",C2297)),"Máquinas pesadas",
IF(ISNUMBER(FIND("Estoque - Reboques",C2297)),"Reboques",
IF(C2297="Estoque","Estoque",
IF(AND(ISNUMBER(C2297),C2297&gt;1000,C2297&lt;2000),"Caminhões",
IF(AND(ISNUMBER(C2297),C2297&gt;2000,C2297&lt;3000),"Tratores",
IF(AND(ISNUMBER(C2297),C2297&gt;3000,C2297&lt;4000),"Carregadeiras",
IF(AND(ISNUMBER(C2297),C2297&gt;4000,C2297&lt;5000),"Máquinas pesadas",
IF(AND(ISNUMBER(C2297),C2297&gt;5000,C2297&lt;6000),"Colhedoras",
IF(AND(ISNUMBER(C2297),C2297&gt;7000,C2297&lt;8000),"Irrigação",
IF(AND(ISNUMBER(C2297),C2297&gt;8000,C2297&lt;9000),"Reboques",IF(AND(ISNUMBER(C2297),C2297&gt;0,C2297&lt;1000),"Veic. Leves","")))))))))))))))))))))</f>
        <v>Carregadeiras</v>
      </c>
      <c r="B2297" s="72"/>
      <c r="C2297" s="28">
        <v>3019</v>
      </c>
      <c r="D2297" s="28">
        <v>89932</v>
      </c>
      <c r="E2297" s="29" t="s">
        <v>197</v>
      </c>
      <c r="F2297" s="14" t="str">
        <f>IF(ISBLANK(K2297), "Apenas Solicitação", "Tem OC")</f>
        <v>Tem OC</v>
      </c>
      <c r="G2297" s="28">
        <v>1</v>
      </c>
      <c r="H2297" s="37">
        <f>G2297-I2297</f>
        <v>0</v>
      </c>
      <c r="I2297" s="38">
        <v>1</v>
      </c>
      <c r="J2297" s="64">
        <v>45730</v>
      </c>
      <c r="K2297" s="188">
        <v>45758</v>
      </c>
      <c r="L2297" s="31"/>
      <c r="M2297" s="44"/>
      <c r="N2297" s="44" t="str">
        <f>IFERROR(K2297 + VALUE(LEFT(L2297, FIND(" ", L2297) - 1)), "")</f>
        <v/>
      </c>
      <c r="O2297" s="3">
        <f>IF(_xlfn.DAYS(K2297,J2297)&lt;0, "Aguardando OC", _xlfn.DAYS(K2297,J2297))</f>
        <v>28</v>
      </c>
      <c r="P2297" s="206">
        <v>396147</v>
      </c>
      <c r="Q2297" s="214">
        <v>1136710</v>
      </c>
      <c r="R2297" s="206">
        <v>166164</v>
      </c>
      <c r="S2297" s="28">
        <v>112</v>
      </c>
      <c r="T2297" s="66" t="s">
        <v>198</v>
      </c>
      <c r="U2297" s="32">
        <v>53.95</v>
      </c>
      <c r="V2297" s="28"/>
      <c r="W2297" s="43" t="str">
        <f>IFERROR(VLOOKUP(V2297, Fornecedores!A:C, 3, FALSE), "")</f>
        <v/>
      </c>
      <c r="X2297" s="43" t="str">
        <f>IFERROR(VLOOKUP(V2297, Fornecedores!A:E, 5, FALSE), "")</f>
        <v/>
      </c>
      <c r="Y2297" s="43" t="str">
        <f>IFERROR(VLOOKUP(V2297, Fornecedores!A:F, 6, FALSE), "")</f>
        <v/>
      </c>
      <c r="Z2297" s="14" t="str">
        <f>IF(H2297=0, "Pedido entregue!", "Pendente")</f>
        <v>Pedido entregue!</v>
      </c>
      <c r="AA2297" s="74">
        <v>1</v>
      </c>
      <c r="AB2297" s="58" t="str">
        <f>IF(Z2297="Pedido Entregue!", IF(AA2297=1, "Retirado do Almoxarifado", IF(AA2297=2, "Material devolvido", "Aguardando retirada")), IF(Z2297="Pendente", "Entrega pendente", ""))</f>
        <v>Retirado do Almoxarifado</v>
      </c>
      <c r="AC2297" s="18">
        <v>1</v>
      </c>
      <c r="AD2297" s="18">
        <f>AC2297/SUMIF($P:$P,P2297,$AC:$AC)</f>
        <v>1</v>
      </c>
      <c r="AE2297" s="18">
        <f>IF(R2297=0,0,AC2297/SUMIF($R:$R,R2297,$AC:$AC))</f>
        <v>7.6923076923076927E-2</v>
      </c>
      <c r="AF2297" s="18">
        <f>IF(R2297=0,1,0)</f>
        <v>0</v>
      </c>
      <c r="AG2297" s="18">
        <f>IF(R2297=0,#REF!-J2297,0)</f>
        <v>0</v>
      </c>
      <c r="AH2297" t="str">
        <f>TEXT(J2297,"MMMM")</f>
        <v>março</v>
      </c>
    </row>
    <row r="2298" spans="1:34" ht="12.75" hidden="1" customHeight="1" x14ac:dyDescent="0.25">
      <c r="A2298" s="90" t="str">
        <f>IF(C2298="Oficina Diversos","Oficina Geral",
IF(ISNUMBER(FIND("Estoque - Colhedoras",C2298)),"Colhedoras",IF(ISNUMBER(FIND("Caldeiraria",C2298)),"Caldeiraria",IF(ISNUMBER(FIND("Borracharia",C2298)),"Borracharia",IF(ISNUMBER(FIND("Lubrificação",C2298)),"Lubrificação",
IF(ISNUMBER(FIND("Estoque - Carregadeiras",C2298)),"Carregadeiras",IF(ISNUMBER(FIND("Estoque - Veic. Leves",C2298)),"Veic. Leves",
IF(ISNUMBER(FIND("Estoque - Caminhões",C2298)),"Caminhões",IF(ISNUMBER(FIND("Estoque - Transbordos",C2298)),"Transbordos",
IF(ISNUMBER(FIND("Estoque - Tratores",C2298)),"Tratores",
IF(ISNUMBER(FIND("Estoque - Máquinas pesadas",C2298)),"Máquinas pesadas",
IF(ISNUMBER(FIND("Estoque - Reboques",C2298)),"Reboques",
IF(C2298="Estoque","Estoque",
IF(AND(ISNUMBER(C2298),C2298&gt;1000,C2298&lt;2000),"Caminhões",
IF(AND(ISNUMBER(C2298),C2298&gt;2000,C2298&lt;3000),"Tratores",
IF(AND(ISNUMBER(C2298),C2298&gt;3000,C2298&lt;4000),"Carregadeiras",
IF(AND(ISNUMBER(C2298),C2298&gt;4000,C2298&lt;5000),"Máquinas pesadas",
IF(AND(ISNUMBER(C2298),C2298&gt;5000,C2298&lt;6000),"Colhedoras",
IF(AND(ISNUMBER(C2298),C2298&gt;7000,C2298&lt;8000),"Irrigação",
IF(AND(ISNUMBER(C2298),C2298&gt;8000,C2298&lt;9000),"Reboques",IF(AND(ISNUMBER(C2298),C2298&gt;0,C2298&lt;1000),"Veic. Leves","")))))))))))))))))))))</f>
        <v>Carregadeiras</v>
      </c>
      <c r="B2298" s="72"/>
      <c r="C2298" s="28">
        <v>3020</v>
      </c>
      <c r="D2298" s="28">
        <v>89932</v>
      </c>
      <c r="E2298" s="29" t="s">
        <v>201</v>
      </c>
      <c r="F2298" s="14" t="str">
        <f>IF(ISBLANK(K2298), "Apenas Solicitação", "Tem OC")</f>
        <v>Tem OC</v>
      </c>
      <c r="G2298" s="28">
        <v>1</v>
      </c>
      <c r="H2298" s="37">
        <f>G2298-I2298</f>
        <v>0</v>
      </c>
      <c r="I2298" s="38">
        <v>1</v>
      </c>
      <c r="J2298" s="64">
        <v>45730</v>
      </c>
      <c r="K2298" s="188">
        <v>45758</v>
      </c>
      <c r="L2298" s="31"/>
      <c r="M2298" s="44"/>
      <c r="N2298" s="44" t="str">
        <f>IFERROR(K2298 + VALUE(LEFT(L2298, FIND(" ", L2298) - 1)), "")</f>
        <v/>
      </c>
      <c r="O2298" s="3">
        <f>IF(_xlfn.DAYS(K2298,J2298)&lt;0, "Aguardando OC", _xlfn.DAYS(K2298,J2298))</f>
        <v>28</v>
      </c>
      <c r="P2298" s="206">
        <v>396148</v>
      </c>
      <c r="Q2298" s="214">
        <v>1136711</v>
      </c>
      <c r="R2298" s="206">
        <v>166164</v>
      </c>
      <c r="S2298" s="28">
        <v>113</v>
      </c>
      <c r="T2298" s="66" t="s">
        <v>202</v>
      </c>
      <c r="U2298" s="32">
        <v>53.85</v>
      </c>
      <c r="V2298" s="28"/>
      <c r="W2298" s="43" t="str">
        <f>IFERROR(VLOOKUP(V2298, Fornecedores!A:C, 3, FALSE), "")</f>
        <v/>
      </c>
      <c r="X2298" s="43" t="str">
        <f>IFERROR(VLOOKUP(V2298, Fornecedores!A:E, 5, FALSE), "")</f>
        <v/>
      </c>
      <c r="Y2298" s="43" t="str">
        <f>IFERROR(VLOOKUP(V2298, Fornecedores!A:F, 6, FALSE), "")</f>
        <v/>
      </c>
      <c r="Z2298" s="14" t="str">
        <f>IF(H2298=0, "Pedido entregue!", "Pendente")</f>
        <v>Pedido entregue!</v>
      </c>
      <c r="AA2298" s="74">
        <v>1</v>
      </c>
      <c r="AB2298" s="58" t="str">
        <f>IF(Z2298="Pedido Entregue!", IF(AA2298=1, "Retirado do Almoxarifado", IF(AA2298=2, "Material devolvido", "Aguardando retirada")), IF(Z2298="Pendente", "Entrega pendente", ""))</f>
        <v>Retirado do Almoxarifado</v>
      </c>
      <c r="AC2298" s="18">
        <v>1</v>
      </c>
      <c r="AD2298" s="18">
        <f>AC2298/SUMIF($P:$P,P2298,$AC:$AC)</f>
        <v>1</v>
      </c>
      <c r="AE2298" s="18">
        <f>IF(R2298=0,0,AC2298/SUMIF($R:$R,R2298,$AC:$AC))</f>
        <v>7.6923076923076927E-2</v>
      </c>
      <c r="AF2298" s="18">
        <f>IF(R2298=0,1,0)</f>
        <v>0</v>
      </c>
      <c r="AG2298" s="18">
        <f>IF(R2298=0,#REF!-J2298,0)</f>
        <v>0</v>
      </c>
      <c r="AH2298" t="str">
        <f>TEXT(J2298,"MMMM")</f>
        <v>março</v>
      </c>
    </row>
    <row r="2299" spans="1:34" ht="12.75" hidden="1" customHeight="1" x14ac:dyDescent="0.25">
      <c r="A2299" s="90" t="str">
        <f>IF(C2299="Oficina Diversos","Oficina Geral",
IF(ISNUMBER(FIND("Estoque - Colhedoras",C2299)),"Colhedoras",IF(ISNUMBER(FIND("Caldeiraria",C2299)),"Caldeiraria",IF(ISNUMBER(FIND("Borracharia",C2299)),"Borracharia",IF(ISNUMBER(FIND("Lubrificação",C2299)),"Lubrificação",
IF(ISNUMBER(FIND("Estoque - Carregadeiras",C2299)),"Carregadeiras",IF(ISNUMBER(FIND("Estoque - Veic. Leves",C2299)),"Veic. Leves",
IF(ISNUMBER(FIND("Estoque - Caminhões",C2299)),"Caminhões",IF(ISNUMBER(FIND("Estoque - Transbordos",C2299)),"Transbordos",
IF(ISNUMBER(FIND("Estoque - Tratores",C2299)),"Tratores",
IF(ISNUMBER(FIND("Estoque - Máquinas pesadas",C2299)),"Máquinas pesadas",
IF(ISNUMBER(FIND("Estoque - Reboques",C2299)),"Reboques",
IF(C2299="Estoque","Estoque",
IF(AND(ISNUMBER(C2299),C2299&gt;1000,C2299&lt;2000),"Caminhões",
IF(AND(ISNUMBER(C2299),C2299&gt;2000,C2299&lt;3000),"Tratores",
IF(AND(ISNUMBER(C2299),C2299&gt;3000,C2299&lt;4000),"Carregadeiras",
IF(AND(ISNUMBER(C2299),C2299&gt;4000,C2299&lt;5000),"Máquinas pesadas",
IF(AND(ISNUMBER(C2299),C2299&gt;5000,C2299&lt;6000),"Colhedoras",
IF(AND(ISNUMBER(C2299),C2299&gt;7000,C2299&lt;8000),"Irrigação",
IF(AND(ISNUMBER(C2299),C2299&gt;8000,C2299&lt;9000),"Reboques",IF(AND(ISNUMBER(C2299),C2299&gt;0,C2299&lt;1000),"Veic. Leves","")))))))))))))))))))))</f>
        <v>Carregadeiras</v>
      </c>
      <c r="B2299" s="72"/>
      <c r="C2299" s="28">
        <v>3021</v>
      </c>
      <c r="D2299" s="28">
        <v>89932</v>
      </c>
      <c r="E2299" s="29" t="s">
        <v>205</v>
      </c>
      <c r="F2299" s="14" t="str">
        <f>IF(ISBLANK(K2299), "Apenas Solicitação", "Tem OC")</f>
        <v>Tem OC</v>
      </c>
      <c r="G2299" s="28">
        <v>1</v>
      </c>
      <c r="H2299" s="37">
        <f>G2299-I2299</f>
        <v>0</v>
      </c>
      <c r="I2299" s="38">
        <v>1</v>
      </c>
      <c r="J2299" s="64">
        <v>45730</v>
      </c>
      <c r="K2299" s="188">
        <v>45758</v>
      </c>
      <c r="L2299" s="31"/>
      <c r="M2299" s="44"/>
      <c r="N2299" s="44" t="str">
        <f>IFERROR(K2299 + VALUE(LEFT(L2299, FIND(" ", L2299) - 1)), "")</f>
        <v/>
      </c>
      <c r="O2299" s="3">
        <f>IF(_xlfn.DAYS(K2299,J2299)&lt;0, "Aguardando OC", _xlfn.DAYS(K2299,J2299))</f>
        <v>28</v>
      </c>
      <c r="P2299" s="206">
        <v>396149</v>
      </c>
      <c r="Q2299" s="214">
        <v>1136712</v>
      </c>
      <c r="R2299" s="206">
        <v>166164</v>
      </c>
      <c r="S2299" s="28">
        <v>112</v>
      </c>
      <c r="T2299" s="66" t="s">
        <v>206</v>
      </c>
      <c r="U2299" s="32">
        <v>53.85</v>
      </c>
      <c r="V2299" s="28"/>
      <c r="W2299" s="43" t="str">
        <f>IFERROR(VLOOKUP(V2299, Fornecedores!A:C, 3, FALSE), "")</f>
        <v/>
      </c>
      <c r="X2299" s="43" t="str">
        <f>IFERROR(VLOOKUP(V2299, Fornecedores!A:E, 5, FALSE), "")</f>
        <v/>
      </c>
      <c r="Y2299" s="43" t="str">
        <f>IFERROR(VLOOKUP(V2299, Fornecedores!A:F, 6, FALSE), "")</f>
        <v/>
      </c>
      <c r="Z2299" s="14" t="str">
        <f>IF(H2299=0, "Pedido entregue!", "Pendente")</f>
        <v>Pedido entregue!</v>
      </c>
      <c r="AA2299" s="74">
        <v>1</v>
      </c>
      <c r="AB2299" s="58" t="str">
        <f>IF(Z2299="Pedido Entregue!", IF(AA2299=1, "Retirado do Almoxarifado", IF(AA2299=2, "Material devolvido", "Aguardando retirada")), IF(Z2299="Pendente", "Entrega pendente", ""))</f>
        <v>Retirado do Almoxarifado</v>
      </c>
      <c r="AC2299" s="18">
        <v>1</v>
      </c>
      <c r="AD2299" s="18">
        <f>AC2299/SUMIF($P:$P,P2299,$AC:$AC)</f>
        <v>1</v>
      </c>
      <c r="AE2299" s="18">
        <f>IF(R2299=0,0,AC2299/SUMIF($R:$R,R2299,$AC:$AC))</f>
        <v>7.6923076923076927E-2</v>
      </c>
      <c r="AF2299" s="18">
        <f>IF(R2299=0,1,0)</f>
        <v>0</v>
      </c>
      <c r="AG2299" s="18">
        <f>IF(R2299=0,#REF!-J2299,0)</f>
        <v>0</v>
      </c>
      <c r="AH2299" t="str">
        <f>TEXT(J2299,"MMMM")</f>
        <v>março</v>
      </c>
    </row>
    <row r="2300" spans="1:34" ht="12.75" hidden="1" customHeight="1" x14ac:dyDescent="0.25">
      <c r="A2300" s="90" t="str">
        <f>IF(C2300="Oficina Diversos","Oficina Geral",
IF(ISNUMBER(FIND("Estoque - Colhedoras",C2300)),"Colhedoras",IF(ISNUMBER(FIND("Caldeiraria",C2300)),"Caldeiraria",IF(ISNUMBER(FIND("Borracharia",C2300)),"Borracharia",IF(ISNUMBER(FIND("Lubrificação",C2300)),"Lubrificação",
IF(ISNUMBER(FIND("Estoque - Carregadeiras",C2300)),"Carregadeiras",IF(ISNUMBER(FIND("Estoque - Veic. Leves",C2300)),"Veic. Leves",
IF(ISNUMBER(FIND("Estoque - Caminhões",C2300)),"Caminhões",IF(ISNUMBER(FIND("Estoque - Transbordos",C2300)),"Transbordos",
IF(ISNUMBER(FIND("Estoque - Tratores",C2300)),"Tratores",
IF(ISNUMBER(FIND("Estoque - Máquinas pesadas",C2300)),"Máquinas pesadas",
IF(ISNUMBER(FIND("Estoque - Reboques",C2300)),"Reboques",
IF(C2300="Estoque","Estoque",
IF(AND(ISNUMBER(C2300),C2300&gt;1000,C2300&lt;2000),"Caminhões",
IF(AND(ISNUMBER(C2300),C2300&gt;2000,C2300&lt;3000),"Tratores",
IF(AND(ISNUMBER(C2300),C2300&gt;3000,C2300&lt;4000),"Carregadeiras",
IF(AND(ISNUMBER(C2300),C2300&gt;4000,C2300&lt;5000),"Máquinas pesadas",
IF(AND(ISNUMBER(C2300),C2300&gt;5000,C2300&lt;6000),"Colhedoras",
IF(AND(ISNUMBER(C2300),C2300&gt;7000,C2300&lt;8000),"Irrigação",
IF(AND(ISNUMBER(C2300),C2300&gt;8000,C2300&lt;9000),"Reboques",IF(AND(ISNUMBER(C2300),C2300&gt;0,C2300&lt;1000),"Veic. Leves","")))))))))))))))))))))</f>
        <v>Carregadeiras</v>
      </c>
      <c r="B2300" s="72"/>
      <c r="C2300" s="28">
        <v>3022</v>
      </c>
      <c r="D2300" s="28">
        <v>89932</v>
      </c>
      <c r="E2300" s="29" t="s">
        <v>211</v>
      </c>
      <c r="F2300" s="14" t="str">
        <f>IF(ISBLANK(K2300), "Apenas Solicitação", "Tem OC")</f>
        <v>Tem OC</v>
      </c>
      <c r="G2300" s="28">
        <v>1</v>
      </c>
      <c r="H2300" s="37">
        <f>G2300-I2300</f>
        <v>0</v>
      </c>
      <c r="I2300" s="38">
        <v>1</v>
      </c>
      <c r="J2300" s="64">
        <v>45730</v>
      </c>
      <c r="K2300" s="188">
        <v>45758</v>
      </c>
      <c r="L2300" s="31"/>
      <c r="M2300" s="44"/>
      <c r="N2300" s="44" t="str">
        <f>IFERROR(K2300 + VALUE(LEFT(L2300, FIND(" ", L2300) - 1)), "")</f>
        <v/>
      </c>
      <c r="O2300" s="3">
        <f>IF(_xlfn.DAYS(K2300,J2300)&lt;0, "Aguardando OC", _xlfn.DAYS(K2300,J2300))</f>
        <v>28</v>
      </c>
      <c r="P2300" s="206">
        <v>396150</v>
      </c>
      <c r="Q2300" s="214">
        <v>1136713</v>
      </c>
      <c r="R2300" s="206">
        <v>0</v>
      </c>
      <c r="S2300" s="28">
        <v>112</v>
      </c>
      <c r="T2300" s="66" t="s">
        <v>212</v>
      </c>
      <c r="U2300" s="32">
        <v>53.85</v>
      </c>
      <c r="V2300" s="28"/>
      <c r="W2300" s="43" t="str">
        <f>IFERROR(VLOOKUP(V2300, Fornecedores!A:C, 3, FALSE), "")</f>
        <v/>
      </c>
      <c r="X2300" s="43" t="str">
        <f>IFERROR(VLOOKUP(V2300, Fornecedores!A:E, 5, FALSE), "")</f>
        <v/>
      </c>
      <c r="Y2300" s="43" t="str">
        <f>IFERROR(VLOOKUP(V2300, Fornecedores!A:F, 6, FALSE), "")</f>
        <v/>
      </c>
      <c r="Z2300" s="14" t="str">
        <f>IF(H2300=0, "Pedido entregue!", "Pendente")</f>
        <v>Pedido entregue!</v>
      </c>
      <c r="AA2300" s="74">
        <v>1</v>
      </c>
      <c r="AB2300" s="58" t="str">
        <f>IF(Z2300="Pedido Entregue!", IF(AA2300=1, "Retirado do Almoxarifado", IF(AA2300=2, "Material devolvido", "Aguardando retirada")), IF(Z2300="Pendente", "Entrega pendente", ""))</f>
        <v>Retirado do Almoxarifado</v>
      </c>
      <c r="AC2300" s="18">
        <v>1</v>
      </c>
      <c r="AD2300" s="18">
        <f>AC2300/SUMIF($P:$P,P2300,$AC:$AC)</f>
        <v>1</v>
      </c>
      <c r="AE2300" s="18">
        <f>IF(R2300=0,0,AC2300/SUMIF($R:$R,R2300,$AC:$AC))</f>
        <v>0</v>
      </c>
      <c r="AF2300" s="18">
        <f>IF(R2300=0,1,0)</f>
        <v>1</v>
      </c>
      <c r="AG2300" s="18" t="e">
        <f>IF(R2300=0,#REF!-J2300,0)</f>
        <v>#REF!</v>
      </c>
      <c r="AH2300" t="str">
        <f>TEXT(J2300,"MMMM")</f>
        <v>março</v>
      </c>
    </row>
    <row r="2301" spans="1:34" ht="12.75" hidden="1" customHeight="1" x14ac:dyDescent="0.25">
      <c r="A2301" s="90" t="str">
        <f>IF(C2301="Oficina Diversos","Oficina Geral",
IF(ISNUMBER(FIND("Estoque - Colhedoras",C2301)),"Colhedoras",IF(ISNUMBER(FIND("Caldeiraria",C2301)),"Caldeiraria",IF(ISNUMBER(FIND("Borracharia",C2301)),"Borracharia",IF(ISNUMBER(FIND("Lubrificação",C2301)),"Lubrificação",
IF(ISNUMBER(FIND("Estoque - Carregadeiras",C2301)),"Carregadeiras",IF(ISNUMBER(FIND("Estoque - Veic. Leves",C2301)),"Veic. Leves",
IF(ISNUMBER(FIND("Estoque - Caminhões",C2301)),"Caminhões",IF(ISNUMBER(FIND("Estoque - Transbordos",C2301)),"Transbordos",
IF(ISNUMBER(FIND("Estoque - Tratores",C2301)),"Tratores",
IF(ISNUMBER(FIND("Estoque - Máquinas pesadas",C2301)),"Máquinas pesadas",
IF(ISNUMBER(FIND("Estoque - Reboques",C2301)),"Reboques",
IF(C2301="Estoque","Estoque",
IF(AND(ISNUMBER(C2301),C2301&gt;1000,C2301&lt;2000),"Caminhões",
IF(AND(ISNUMBER(C2301),C2301&gt;2000,C2301&lt;3000),"Tratores",
IF(AND(ISNUMBER(C2301),C2301&gt;3000,C2301&lt;4000),"Carregadeiras",
IF(AND(ISNUMBER(C2301),C2301&gt;4000,C2301&lt;5000),"Máquinas pesadas",
IF(AND(ISNUMBER(C2301),C2301&gt;5000,C2301&lt;6000),"Colhedoras",
IF(AND(ISNUMBER(C2301),C2301&gt;7000,C2301&lt;8000),"Irrigação",
IF(AND(ISNUMBER(C2301),C2301&gt;8000,C2301&lt;9000),"Reboques",IF(AND(ISNUMBER(C2301),C2301&gt;0,C2301&lt;1000),"Veic. Leves","")))))))))))))))))))))</f>
        <v>Carregadeiras</v>
      </c>
      <c r="B2301" s="72"/>
      <c r="C2301" s="28">
        <v>3023</v>
      </c>
      <c r="D2301" s="28">
        <v>89932</v>
      </c>
      <c r="E2301" s="29" t="s">
        <v>215</v>
      </c>
      <c r="F2301" s="14" t="str">
        <f>IF(ISBLANK(K2301), "Apenas Solicitação", "Tem OC")</f>
        <v>Tem OC</v>
      </c>
      <c r="G2301" s="28">
        <v>1</v>
      </c>
      <c r="H2301" s="37">
        <f>G2301-I2301</f>
        <v>0</v>
      </c>
      <c r="I2301" s="38">
        <v>1</v>
      </c>
      <c r="J2301" s="64">
        <v>45730</v>
      </c>
      <c r="K2301" s="188">
        <v>45758</v>
      </c>
      <c r="L2301" s="31"/>
      <c r="M2301" s="44"/>
      <c r="N2301" s="44" t="str">
        <f>IFERROR(K2301 + VALUE(LEFT(L2301, FIND(" ", L2301) - 1)), "")</f>
        <v/>
      </c>
      <c r="O2301" s="3">
        <f>IF(_xlfn.DAYS(K2301,J2301)&lt;0, "Aguardando OC", _xlfn.DAYS(K2301,J2301))</f>
        <v>28</v>
      </c>
      <c r="P2301" s="206">
        <v>396151</v>
      </c>
      <c r="Q2301" s="214">
        <v>1136714</v>
      </c>
      <c r="R2301" s="206">
        <v>166164</v>
      </c>
      <c r="S2301" s="28">
        <v>701</v>
      </c>
      <c r="T2301" s="66" t="s">
        <v>216</v>
      </c>
      <c r="U2301" s="32">
        <v>53.95</v>
      </c>
      <c r="V2301" s="28"/>
      <c r="W2301" s="43" t="str">
        <f>IFERROR(VLOOKUP(V2301, Fornecedores!A:C, 3, FALSE), "")</f>
        <v/>
      </c>
      <c r="X2301" s="43" t="str">
        <f>IFERROR(VLOOKUP(V2301, Fornecedores!A:E, 5, FALSE), "")</f>
        <v/>
      </c>
      <c r="Y2301" s="43" t="str">
        <f>IFERROR(VLOOKUP(V2301, Fornecedores!A:F, 6, FALSE), "")</f>
        <v/>
      </c>
      <c r="Z2301" s="14" t="str">
        <f>IF(H2301=0, "Pedido entregue!", "Pendente")</f>
        <v>Pedido entregue!</v>
      </c>
      <c r="AA2301" s="74">
        <v>1</v>
      </c>
      <c r="AB2301" s="58" t="str">
        <f>IF(Z2301="Pedido Entregue!", IF(AA2301=1, "Retirado do Almoxarifado", IF(AA2301=2, "Material devolvido", "Aguardando retirada")), IF(Z2301="Pendente", "Entrega pendente", ""))</f>
        <v>Retirado do Almoxarifado</v>
      </c>
      <c r="AC2301" s="18">
        <v>1</v>
      </c>
      <c r="AD2301" s="18">
        <f>AC2301/SUMIF($P:$P,P2301,$AC:$AC)</f>
        <v>1</v>
      </c>
      <c r="AE2301" s="18">
        <f>IF(R2301=0,0,AC2301/SUMIF($R:$R,R2301,$AC:$AC))</f>
        <v>7.6923076923076927E-2</v>
      </c>
      <c r="AF2301" s="18">
        <f>IF(R2301=0,1,0)</f>
        <v>0</v>
      </c>
      <c r="AG2301" s="18">
        <f>IF(R2301=0,#REF!-J2301,0)</f>
        <v>0</v>
      </c>
      <c r="AH2301" t="str">
        <f>TEXT(J2301,"MMMM")</f>
        <v>março</v>
      </c>
    </row>
    <row r="2302" spans="1:34" ht="12.75" hidden="1" customHeight="1" x14ac:dyDescent="0.25">
      <c r="A2302" s="90" t="str">
        <f>IF(C2302="Oficina Diversos","Oficina Geral",
IF(ISNUMBER(FIND("Estoque - Colhedoras",C2302)),"Colhedoras",IF(ISNUMBER(FIND("Caldeiraria",C2302)),"Caldeiraria",IF(ISNUMBER(FIND("Borracharia",C2302)),"Borracharia",IF(ISNUMBER(FIND("Lubrificação",C2302)),"Lubrificação",
IF(ISNUMBER(FIND("Estoque - Carregadeiras",C2302)),"Carregadeiras",IF(ISNUMBER(FIND("Estoque - Veic. Leves",C2302)),"Veic. Leves",
IF(ISNUMBER(FIND("Estoque - Caminhões",C2302)),"Caminhões",IF(ISNUMBER(FIND("Estoque - Transbordos",C2302)),"Transbordos",
IF(ISNUMBER(FIND("Estoque - Tratores",C2302)),"Tratores",
IF(ISNUMBER(FIND("Estoque - Máquinas pesadas",C2302)),"Máquinas pesadas",
IF(ISNUMBER(FIND("Estoque - Reboques",C2302)),"Reboques",
IF(C2302="Estoque","Estoque",
IF(AND(ISNUMBER(C2302),C2302&gt;1000,C2302&lt;2000),"Caminhões",
IF(AND(ISNUMBER(C2302),C2302&gt;2000,C2302&lt;3000),"Tratores",
IF(AND(ISNUMBER(C2302),C2302&gt;3000,C2302&lt;4000),"Carregadeiras",
IF(AND(ISNUMBER(C2302),C2302&gt;4000,C2302&lt;5000),"Máquinas pesadas",
IF(AND(ISNUMBER(C2302),C2302&gt;5000,C2302&lt;6000),"Colhedoras",
IF(AND(ISNUMBER(C2302),C2302&gt;7000,C2302&lt;8000),"Irrigação",
IF(AND(ISNUMBER(C2302),C2302&gt;8000,C2302&lt;9000),"Reboques",IF(AND(ISNUMBER(C2302),C2302&gt;0,C2302&lt;1000),"Veic. Leves","")))))))))))))))))))))</f>
        <v>Carregadeiras</v>
      </c>
      <c r="B2302" s="72"/>
      <c r="C2302" s="28">
        <v>3024</v>
      </c>
      <c r="D2302" s="28">
        <v>89932</v>
      </c>
      <c r="E2302" s="29" t="s">
        <v>221</v>
      </c>
      <c r="F2302" s="14" t="str">
        <f>IF(ISBLANK(K2302), "Apenas Solicitação", "Tem OC")</f>
        <v>Tem OC</v>
      </c>
      <c r="G2302" s="28">
        <v>1</v>
      </c>
      <c r="H2302" s="37">
        <f>G2302-I2302</f>
        <v>0</v>
      </c>
      <c r="I2302" s="38">
        <v>1</v>
      </c>
      <c r="J2302" s="64">
        <v>45730</v>
      </c>
      <c r="K2302" s="188">
        <v>45758</v>
      </c>
      <c r="L2302" s="31"/>
      <c r="M2302" s="44"/>
      <c r="N2302" s="44" t="str">
        <f>IFERROR(K2302 + VALUE(LEFT(L2302, FIND(" ", L2302) - 1)), "")</f>
        <v/>
      </c>
      <c r="O2302" s="3">
        <f>IF(_xlfn.DAYS(K2302,J2302)&lt;0, "Aguardando OC", _xlfn.DAYS(K2302,J2302))</f>
        <v>28</v>
      </c>
      <c r="P2302" s="206">
        <v>396152</v>
      </c>
      <c r="Q2302" s="214">
        <v>1136715</v>
      </c>
      <c r="R2302" s="206">
        <v>166164</v>
      </c>
      <c r="S2302" s="28">
        <v>112</v>
      </c>
      <c r="T2302" s="66" t="s">
        <v>222</v>
      </c>
      <c r="U2302" s="32">
        <v>53.85</v>
      </c>
      <c r="V2302" s="28"/>
      <c r="W2302" s="43" t="str">
        <f>IFERROR(VLOOKUP(V2302, Fornecedores!A:C, 3, FALSE), "")</f>
        <v/>
      </c>
      <c r="X2302" s="43" t="str">
        <f>IFERROR(VLOOKUP(V2302, Fornecedores!A:E, 5, FALSE), "")</f>
        <v/>
      </c>
      <c r="Y2302" s="43" t="str">
        <f>IFERROR(VLOOKUP(V2302, Fornecedores!A:F, 6, FALSE), "")</f>
        <v/>
      </c>
      <c r="Z2302" s="14" t="str">
        <f>IF(H2302=0, "Pedido entregue!", "Pendente")</f>
        <v>Pedido entregue!</v>
      </c>
      <c r="AA2302" s="74"/>
      <c r="AB2302" s="58" t="str">
        <f>IF(Z2302="Pedido Entregue!", IF(AA2302=1, "Retirado do Almoxarifado", IF(AA2302=2, "Material devolvido", "Aguardando retirada")), IF(Z2302="Pendente", "Entrega pendente", ""))</f>
        <v>Aguardando retirada</v>
      </c>
      <c r="AC2302" s="18">
        <v>1</v>
      </c>
      <c r="AD2302" s="18">
        <f>AC2302/SUMIF($P:$P,P2302,$AC:$AC)</f>
        <v>1</v>
      </c>
      <c r="AE2302" s="18">
        <f>IF(R2302=0,0,AC2302/SUMIF($R:$R,R2302,$AC:$AC))</f>
        <v>7.6923076923076927E-2</v>
      </c>
      <c r="AF2302" s="18">
        <f>IF(R2302=0,1,0)</f>
        <v>0</v>
      </c>
      <c r="AG2302" s="18">
        <f>IF(R2302=0,#REF!-J2302,0)</f>
        <v>0</v>
      </c>
      <c r="AH2302" t="str">
        <f>TEXT(J2302,"MMMM")</f>
        <v>março</v>
      </c>
    </row>
    <row r="2303" spans="1:34" ht="12.75" hidden="1" customHeight="1" x14ac:dyDescent="0.25">
      <c r="A2303" s="90" t="str">
        <f>IF(C2303="Oficina Diversos","Oficina Geral",
IF(ISNUMBER(FIND("Estoque - Colhedoras",C2303)),"Colhedoras",IF(ISNUMBER(FIND("Caldeiraria",C2303)),"Caldeiraria",IF(ISNUMBER(FIND("Borracharia",C2303)),"Borracharia",IF(ISNUMBER(FIND("Lubrificação",C2303)),"Lubrificação",
IF(ISNUMBER(FIND("Estoque - Carregadeiras",C2303)),"Carregadeiras",IF(ISNUMBER(FIND("Estoque - Veic. Leves",C2303)),"Veic. Leves",
IF(ISNUMBER(FIND("Estoque - Caminhões",C2303)),"Caminhões",IF(ISNUMBER(FIND("Estoque - Transbordos",C2303)),"Transbordos",
IF(ISNUMBER(FIND("Estoque - Tratores",C2303)),"Tratores",
IF(ISNUMBER(FIND("Estoque - Máquinas pesadas",C2303)),"Máquinas pesadas",
IF(ISNUMBER(FIND("Estoque - Reboques",C2303)),"Reboques",
IF(C2303="Estoque","Estoque",
IF(AND(ISNUMBER(C2303),C2303&gt;1000,C2303&lt;2000),"Caminhões",
IF(AND(ISNUMBER(C2303),C2303&gt;2000,C2303&lt;3000),"Tratores",
IF(AND(ISNUMBER(C2303),C2303&gt;3000,C2303&lt;4000),"Carregadeiras",
IF(AND(ISNUMBER(C2303),C2303&gt;4000,C2303&lt;5000),"Máquinas pesadas",
IF(AND(ISNUMBER(C2303),C2303&gt;5000,C2303&lt;6000),"Colhedoras",
IF(AND(ISNUMBER(C2303),C2303&gt;7000,C2303&lt;8000),"Irrigação",
IF(AND(ISNUMBER(C2303),C2303&gt;8000,C2303&lt;9000),"Reboques",IF(AND(ISNUMBER(C2303),C2303&gt;0,C2303&lt;1000),"Veic. Leves","")))))))))))))))))))))</f>
        <v>Carregadeiras</v>
      </c>
      <c r="B2303" s="72"/>
      <c r="C2303" s="28">
        <v>3025</v>
      </c>
      <c r="D2303" s="28">
        <v>89932</v>
      </c>
      <c r="E2303" s="29" t="s">
        <v>227</v>
      </c>
      <c r="F2303" s="14" t="str">
        <f>IF(ISBLANK(K2303), "Apenas Solicitação", "Tem OC")</f>
        <v>Tem OC</v>
      </c>
      <c r="G2303" s="28">
        <v>1</v>
      </c>
      <c r="H2303" s="37">
        <f>G2303-I2303</f>
        <v>0</v>
      </c>
      <c r="I2303" s="38">
        <v>1</v>
      </c>
      <c r="J2303" s="64">
        <v>45730</v>
      </c>
      <c r="K2303" s="188">
        <v>45758</v>
      </c>
      <c r="L2303" s="31"/>
      <c r="M2303" s="44"/>
      <c r="N2303" s="44" t="str">
        <f>IFERROR(K2303 + VALUE(LEFT(L2303, FIND(" ", L2303) - 1)), "")</f>
        <v/>
      </c>
      <c r="O2303" s="3">
        <f>IF(_xlfn.DAYS(K2303,J2303)&lt;0, "Aguardando OC", _xlfn.DAYS(K2303,J2303))</f>
        <v>28</v>
      </c>
      <c r="P2303" s="206">
        <v>396153</v>
      </c>
      <c r="Q2303" s="214">
        <v>1136716</v>
      </c>
      <c r="R2303" s="206">
        <v>166164</v>
      </c>
      <c r="S2303" s="28">
        <v>112</v>
      </c>
      <c r="T2303" s="66" t="s">
        <v>228</v>
      </c>
      <c r="U2303" s="32">
        <v>53.85</v>
      </c>
      <c r="V2303" s="28"/>
      <c r="W2303" s="43" t="str">
        <f>IFERROR(VLOOKUP(V2303, Fornecedores!A:C, 3, FALSE), "")</f>
        <v/>
      </c>
      <c r="X2303" s="43" t="str">
        <f>IFERROR(VLOOKUP(V2303, Fornecedores!A:E, 5, FALSE), "")</f>
        <v/>
      </c>
      <c r="Y2303" s="43" t="str">
        <f>IFERROR(VLOOKUP(V2303, Fornecedores!A:F, 6, FALSE), "")</f>
        <v/>
      </c>
      <c r="Z2303" s="14" t="str">
        <f>IF(H2303=0, "Pedido entregue!", "Pendente")</f>
        <v>Pedido entregue!</v>
      </c>
      <c r="AA2303" s="74"/>
      <c r="AB2303" s="58" t="str">
        <f>IF(Z2303="Pedido Entregue!", IF(AA2303=1, "Retirado do Almoxarifado", IF(AA2303=2, "Material devolvido", "Aguardando retirada")), IF(Z2303="Pendente", "Entrega pendente", ""))</f>
        <v>Aguardando retirada</v>
      </c>
      <c r="AC2303" s="18">
        <v>1</v>
      </c>
      <c r="AD2303" s="18">
        <f>AC2303/SUMIF($P:$P,P2303,$AC:$AC)</f>
        <v>1</v>
      </c>
      <c r="AE2303" s="18">
        <f>IF(R2303=0,0,AC2303/SUMIF($R:$R,R2303,$AC:$AC))</f>
        <v>7.6923076923076927E-2</v>
      </c>
      <c r="AF2303" s="18">
        <f>IF(R2303=0,1,0)</f>
        <v>0</v>
      </c>
      <c r="AG2303" s="18">
        <f>IF(R2303=0,#REF!-J2303,0)</f>
        <v>0</v>
      </c>
      <c r="AH2303" t="str">
        <f>TEXT(J2303,"MMMM")</f>
        <v>março</v>
      </c>
    </row>
    <row r="2304" spans="1:34" ht="12.75" hidden="1" customHeight="1" x14ac:dyDescent="0.25">
      <c r="A2304" s="90" t="str">
        <f>IF(C2304="Oficina Diversos","Oficina Geral",
IF(ISNUMBER(FIND("Estoque - Colhedoras",C2304)),"Colhedoras",IF(ISNUMBER(FIND("Caldeiraria",C2304)),"Caldeiraria",IF(ISNUMBER(FIND("Borracharia",C2304)),"Borracharia",IF(ISNUMBER(FIND("Lubrificação",C2304)),"Lubrificação",
IF(ISNUMBER(FIND("Estoque - Carregadeiras",C2304)),"Carregadeiras",IF(ISNUMBER(FIND("Estoque - Veic. Leves",C2304)),"Veic. Leves",
IF(ISNUMBER(FIND("Estoque - Caminhões",C2304)),"Caminhões",IF(ISNUMBER(FIND("Estoque - Transbordos",C2304)),"Transbordos",
IF(ISNUMBER(FIND("Estoque - Tratores",C2304)),"Tratores",
IF(ISNUMBER(FIND("Estoque - Máquinas pesadas",C2304)),"Máquinas pesadas",
IF(ISNUMBER(FIND("Estoque - Reboques",C2304)),"Reboques",
IF(C2304="Estoque","Estoque",
IF(AND(ISNUMBER(C2304),C2304&gt;1000,C2304&lt;2000),"Caminhões",
IF(AND(ISNUMBER(C2304),C2304&gt;2000,C2304&lt;3000),"Tratores",
IF(AND(ISNUMBER(C2304),C2304&gt;3000,C2304&lt;4000),"Carregadeiras",
IF(AND(ISNUMBER(C2304),C2304&gt;4000,C2304&lt;5000),"Máquinas pesadas",
IF(AND(ISNUMBER(C2304),C2304&gt;5000,C2304&lt;6000),"Colhedoras",
IF(AND(ISNUMBER(C2304),C2304&gt;7000,C2304&lt;8000),"Irrigação",
IF(AND(ISNUMBER(C2304),C2304&gt;8000,C2304&lt;9000),"Reboques",IF(AND(ISNUMBER(C2304),C2304&gt;0,C2304&lt;1000),"Veic. Leves","")))))))))))))))))))))</f>
        <v>Carregadeiras</v>
      </c>
      <c r="B2304" s="72"/>
      <c r="C2304" s="28">
        <v>3026</v>
      </c>
      <c r="D2304" s="28">
        <v>89932</v>
      </c>
      <c r="E2304" s="29" t="s">
        <v>234</v>
      </c>
      <c r="F2304" s="14" t="str">
        <f>IF(ISBLANK(K2304), "Apenas Solicitação", "Tem OC")</f>
        <v>Tem OC</v>
      </c>
      <c r="G2304" s="28">
        <v>1</v>
      </c>
      <c r="H2304" s="37">
        <f>G2304-I2304</f>
        <v>0</v>
      </c>
      <c r="I2304" s="38">
        <v>1</v>
      </c>
      <c r="J2304" s="64">
        <v>45730</v>
      </c>
      <c r="K2304" s="188">
        <v>45758</v>
      </c>
      <c r="L2304" s="31"/>
      <c r="M2304" s="44"/>
      <c r="N2304" s="44" t="str">
        <f>IFERROR(K2304 + VALUE(LEFT(L2304, FIND(" ", L2304) - 1)), "")</f>
        <v/>
      </c>
      <c r="O2304" s="3">
        <f>IF(_xlfn.DAYS(K2304,J2304)&lt;0, "Aguardando OC", _xlfn.DAYS(K2304,J2304))</f>
        <v>28</v>
      </c>
      <c r="P2304" s="206">
        <v>396154</v>
      </c>
      <c r="Q2304" s="214">
        <v>1136717</v>
      </c>
      <c r="R2304" s="206">
        <v>166164</v>
      </c>
      <c r="S2304" s="28">
        <v>112</v>
      </c>
      <c r="T2304" s="66" t="s">
        <v>235</v>
      </c>
      <c r="U2304" s="32">
        <v>53.95</v>
      </c>
      <c r="V2304" s="28"/>
      <c r="W2304" s="43" t="str">
        <f>IFERROR(VLOOKUP(V2304, Fornecedores!A:C, 3, FALSE), "")</f>
        <v/>
      </c>
      <c r="X2304" s="43" t="str">
        <f>IFERROR(VLOOKUP(V2304, Fornecedores!A:E, 5, FALSE), "")</f>
        <v/>
      </c>
      <c r="Y2304" s="43" t="str">
        <f>IFERROR(VLOOKUP(V2304, Fornecedores!A:F, 6, FALSE), "")</f>
        <v/>
      </c>
      <c r="Z2304" s="14" t="str">
        <f>IF(H2304=0, "Pedido entregue!", "Pendente")</f>
        <v>Pedido entregue!</v>
      </c>
      <c r="AA2304" s="74"/>
      <c r="AB2304" s="58" t="str">
        <f>IF(Z2304="Pedido Entregue!", IF(AA2304=1, "Retirado do Almoxarifado", IF(AA2304=2, "Material devolvido", "Aguardando retirada")), IF(Z2304="Pendente", "Entrega pendente", ""))</f>
        <v>Aguardando retirada</v>
      </c>
      <c r="AC2304" s="18">
        <v>1</v>
      </c>
      <c r="AD2304" s="18">
        <f>AC2304/SUMIF($P:$P,P2304,$AC:$AC)</f>
        <v>1</v>
      </c>
      <c r="AE2304" s="18">
        <f>IF(R2304=0,0,AC2304/SUMIF($R:$R,R2304,$AC:$AC))</f>
        <v>7.6923076923076927E-2</v>
      </c>
      <c r="AF2304" s="18">
        <f>IF(R2304=0,1,0)</f>
        <v>0</v>
      </c>
      <c r="AG2304" s="18">
        <f>IF(R2304=0,#REF!-J2304,0)</f>
        <v>0</v>
      </c>
      <c r="AH2304" t="str">
        <f>TEXT(J2304,"MMMM")</f>
        <v>março</v>
      </c>
    </row>
    <row r="2305" spans="1:34" ht="12.75" hidden="1" customHeight="1" x14ac:dyDescent="0.25">
      <c r="A2305" s="90" t="str">
        <f>IF(C2305="Oficina Diversos","Oficina Geral",
IF(ISNUMBER(FIND("Estoque - Colhedoras",C2305)),"Colhedoras",IF(ISNUMBER(FIND("Caldeiraria",C2305)),"Caldeiraria",IF(ISNUMBER(FIND("Borracharia",C2305)),"Borracharia",IF(ISNUMBER(FIND("Lubrificação",C2305)),"Lubrificação",
IF(ISNUMBER(FIND("Estoque - Carregadeiras",C2305)),"Carregadeiras",IF(ISNUMBER(FIND("Estoque - Veic. Leves",C2305)),"Veic. Leves",
IF(ISNUMBER(FIND("Estoque - Caminhões",C2305)),"Caminhões",IF(ISNUMBER(FIND("Estoque - Transbordos",C2305)),"Transbordos",
IF(ISNUMBER(FIND("Estoque - Tratores",C2305)),"Tratores",
IF(ISNUMBER(FIND("Estoque - Máquinas pesadas",C2305)),"Máquinas pesadas",
IF(ISNUMBER(FIND("Estoque - Reboques",C2305)),"Reboques",
IF(C2305="Estoque","Estoque",
IF(AND(ISNUMBER(C2305),C2305&gt;1000,C2305&lt;2000),"Caminhões",
IF(AND(ISNUMBER(C2305),C2305&gt;2000,C2305&lt;3000),"Tratores",
IF(AND(ISNUMBER(C2305),C2305&gt;3000,C2305&lt;4000),"Carregadeiras",
IF(AND(ISNUMBER(C2305),C2305&gt;4000,C2305&lt;5000),"Máquinas pesadas",
IF(AND(ISNUMBER(C2305),C2305&gt;5000,C2305&lt;6000),"Colhedoras",
IF(AND(ISNUMBER(C2305),C2305&gt;7000,C2305&lt;8000),"Irrigação",
IF(AND(ISNUMBER(C2305),C2305&gt;8000,C2305&lt;9000),"Reboques",IF(AND(ISNUMBER(C2305),C2305&gt;0,C2305&lt;1000),"Veic. Leves","")))))))))))))))))))))</f>
        <v>Carregadeiras</v>
      </c>
      <c r="B2305" s="72"/>
      <c r="C2305" s="28">
        <v>3027</v>
      </c>
      <c r="D2305" s="28">
        <v>89932</v>
      </c>
      <c r="E2305" s="29" t="s">
        <v>240</v>
      </c>
      <c r="F2305" s="14" t="str">
        <f>IF(ISBLANK(K2305), "Apenas Solicitação", "Tem OC")</f>
        <v>Tem OC</v>
      </c>
      <c r="G2305" s="28">
        <v>1</v>
      </c>
      <c r="H2305" s="37">
        <f>G2305-I2305</f>
        <v>0</v>
      </c>
      <c r="I2305" s="38">
        <v>1</v>
      </c>
      <c r="J2305" s="64">
        <v>45730</v>
      </c>
      <c r="K2305" s="188">
        <v>45758</v>
      </c>
      <c r="L2305" s="31"/>
      <c r="M2305" s="44"/>
      <c r="N2305" s="44" t="str">
        <f>IFERROR(K2305 + VALUE(LEFT(L2305, FIND(" ", L2305) - 1)), "")</f>
        <v/>
      </c>
      <c r="O2305" s="3">
        <f>IF(_xlfn.DAYS(K2305,J2305)&lt;0, "Aguardando OC", _xlfn.DAYS(K2305,J2305))</f>
        <v>28</v>
      </c>
      <c r="P2305" s="206">
        <v>396155</v>
      </c>
      <c r="Q2305" s="214">
        <v>1136718</v>
      </c>
      <c r="R2305" s="206">
        <v>166164</v>
      </c>
      <c r="S2305" s="28">
        <v>701</v>
      </c>
      <c r="T2305" s="66" t="s">
        <v>241</v>
      </c>
      <c r="U2305" s="32">
        <v>53.95</v>
      </c>
      <c r="V2305" s="28"/>
      <c r="W2305" s="43" t="str">
        <f>IFERROR(VLOOKUP(V2305, Fornecedores!A:C, 3, FALSE), "")</f>
        <v/>
      </c>
      <c r="X2305" s="43" t="str">
        <f>IFERROR(VLOOKUP(V2305, Fornecedores!A:E, 5, FALSE), "")</f>
        <v/>
      </c>
      <c r="Y2305" s="43" t="str">
        <f>IFERROR(VLOOKUP(V2305, Fornecedores!A:F, 6, FALSE), "")</f>
        <v/>
      </c>
      <c r="Z2305" s="14" t="str">
        <f>IF(H2305=0, "Pedido entregue!", "Pendente")</f>
        <v>Pedido entregue!</v>
      </c>
      <c r="AA2305" s="74">
        <v>1</v>
      </c>
      <c r="AB2305" s="58" t="str">
        <f>IF(Z2305="Pedido Entregue!", IF(AA2305=1, "Retirado do Almoxarifado", IF(AA2305=2, "Material devolvido", "Aguardando retirada")), IF(Z2305="Pendente", "Entrega pendente", ""))</f>
        <v>Retirado do Almoxarifado</v>
      </c>
      <c r="AC2305" s="18">
        <v>1</v>
      </c>
      <c r="AD2305" s="18">
        <f>AC2305/SUMIF($P:$P,P2305,$AC:$AC)</f>
        <v>1</v>
      </c>
      <c r="AE2305" s="18">
        <f>IF(R2305=0,0,AC2305/SUMIF($R:$R,R2305,$AC:$AC))</f>
        <v>7.6923076923076927E-2</v>
      </c>
      <c r="AF2305" s="18">
        <f>IF(R2305=0,1,0)</f>
        <v>0</v>
      </c>
      <c r="AG2305" s="18">
        <f>IF(R2305=0,#REF!-J2305,0)</f>
        <v>0</v>
      </c>
      <c r="AH2305" t="str">
        <f>TEXT(J2305,"MMMM")</f>
        <v>março</v>
      </c>
    </row>
    <row r="2306" spans="1:34" ht="12.75" hidden="1" customHeight="1" x14ac:dyDescent="0.25">
      <c r="A2306" s="90" t="str">
        <f>IF(C2306="Oficina Diversos","Oficina Geral",
IF(ISNUMBER(FIND("Estoque - Colhedoras",C2306)),"Colhedoras",IF(ISNUMBER(FIND("Caldeiraria",C2306)),"Caldeiraria",IF(ISNUMBER(FIND("Borracharia",C2306)),"Borracharia",IF(ISNUMBER(FIND("Lubrificação",C2306)),"Lubrificação",
IF(ISNUMBER(FIND("Estoque - Carregadeiras",C2306)),"Carregadeiras",IF(ISNUMBER(FIND("Estoque - Veic. Leves",C2306)),"Veic. Leves",
IF(ISNUMBER(FIND("Estoque - Caminhões",C2306)),"Caminhões",IF(ISNUMBER(FIND("Estoque - Transbordos",C2306)),"Transbordos",
IF(ISNUMBER(FIND("Estoque - Tratores",C2306)),"Tratores",
IF(ISNUMBER(FIND("Estoque - Máquinas pesadas",C2306)),"Máquinas pesadas",
IF(ISNUMBER(FIND("Estoque - Reboques",C2306)),"Reboques",
IF(C2306="Estoque","Estoque",
IF(AND(ISNUMBER(C2306),C2306&gt;1000,C2306&lt;2000),"Caminhões",
IF(AND(ISNUMBER(C2306),C2306&gt;2000,C2306&lt;3000),"Tratores",
IF(AND(ISNUMBER(C2306),C2306&gt;3000,C2306&lt;4000),"Carregadeiras",
IF(AND(ISNUMBER(C2306),C2306&gt;4000,C2306&lt;5000),"Máquinas pesadas",
IF(AND(ISNUMBER(C2306),C2306&gt;5000,C2306&lt;6000),"Colhedoras",
IF(AND(ISNUMBER(C2306),C2306&gt;7000,C2306&lt;8000),"Irrigação",
IF(AND(ISNUMBER(C2306),C2306&gt;8000,C2306&lt;9000),"Reboques",IF(AND(ISNUMBER(C2306),C2306&gt;0,C2306&lt;1000),"Veic. Leves","")))))))))))))))))))))</f>
        <v>Carregadeiras</v>
      </c>
      <c r="B2306" s="72"/>
      <c r="C2306" s="28">
        <v>3028</v>
      </c>
      <c r="D2306" s="28">
        <v>89932</v>
      </c>
      <c r="E2306" s="29" t="s">
        <v>244</v>
      </c>
      <c r="F2306" s="14" t="str">
        <f>IF(ISBLANK(K2306), "Apenas Solicitação", "Tem OC")</f>
        <v>Tem OC</v>
      </c>
      <c r="G2306" s="28">
        <v>1</v>
      </c>
      <c r="H2306" s="37">
        <f>G2306-I2306</f>
        <v>0</v>
      </c>
      <c r="I2306" s="38">
        <v>1</v>
      </c>
      <c r="J2306" s="64">
        <v>45730</v>
      </c>
      <c r="K2306" s="188">
        <v>45758</v>
      </c>
      <c r="L2306" s="31"/>
      <c r="M2306" s="44"/>
      <c r="N2306" s="44" t="str">
        <f>IFERROR(K2306 + VALUE(LEFT(L2306, FIND(" ", L2306) - 1)), "")</f>
        <v/>
      </c>
      <c r="O2306" s="3">
        <f>IF(_xlfn.DAYS(K2306,J2306)&lt;0, "Aguardando OC", _xlfn.DAYS(K2306,J2306))</f>
        <v>28</v>
      </c>
      <c r="P2306" s="206">
        <v>396156</v>
      </c>
      <c r="Q2306" s="214">
        <v>1136719</v>
      </c>
      <c r="R2306" s="206">
        <v>0</v>
      </c>
      <c r="S2306" s="28">
        <v>701</v>
      </c>
      <c r="T2306" s="66" t="s">
        <v>245</v>
      </c>
      <c r="U2306" s="32">
        <v>53.95</v>
      </c>
      <c r="V2306" s="28"/>
      <c r="W2306" s="43" t="str">
        <f>IFERROR(VLOOKUP(V2306, Fornecedores!A:C, 3, FALSE), "")</f>
        <v/>
      </c>
      <c r="X2306" s="43" t="str">
        <f>IFERROR(VLOOKUP(V2306, Fornecedores!A:E, 5, FALSE), "")</f>
        <v/>
      </c>
      <c r="Y2306" s="43" t="str">
        <f>IFERROR(VLOOKUP(V2306, Fornecedores!A:F, 6, FALSE), "")</f>
        <v/>
      </c>
      <c r="Z2306" s="14" t="str">
        <f>IF(H2306=0, "Pedido entregue!", "Pendente")</f>
        <v>Pedido entregue!</v>
      </c>
      <c r="AA2306" s="74"/>
      <c r="AB2306" s="58" t="str">
        <f>IF(Z2306="Pedido Entregue!", IF(AA2306=1, "Retirado do Almoxarifado", IF(AA2306=2, "Material devolvido", "Aguardando retirada")), IF(Z2306="Pendente", "Entrega pendente", ""))</f>
        <v>Aguardando retirada</v>
      </c>
      <c r="AC2306" s="18">
        <v>1</v>
      </c>
      <c r="AD2306" s="18">
        <f>AC2306/SUMIF($P:$P,P2306,$AC:$AC)</f>
        <v>1</v>
      </c>
      <c r="AE2306" s="18">
        <f>IF(R2306=0,0,AC2306/SUMIF($R:$R,R2306,$AC:$AC))</f>
        <v>0</v>
      </c>
      <c r="AF2306" s="18">
        <f>IF(R2306=0,1,0)</f>
        <v>1</v>
      </c>
      <c r="AG2306" s="18" t="e">
        <f>IF(R2306=0,#REF!-J2306,0)</f>
        <v>#REF!</v>
      </c>
      <c r="AH2306" t="str">
        <f>TEXT(J2306,"MMMM")</f>
        <v>março</v>
      </c>
    </row>
    <row r="2307" spans="1:34" ht="12.75" hidden="1" customHeight="1" x14ac:dyDescent="0.25">
      <c r="A2307" s="90" t="str">
        <f>IF(C2307="Oficina Diversos","Oficina Geral",
IF(ISNUMBER(FIND("Estoque - Colhedoras",C2307)),"Colhedoras",IF(ISNUMBER(FIND("Caldeiraria",C2307)),"Caldeiraria",IF(ISNUMBER(FIND("Borracharia",C2307)),"Borracharia",IF(ISNUMBER(FIND("Lubrificação",C2307)),"Lubrificação",
IF(ISNUMBER(FIND("Estoque - Carregadeiras",C2307)),"Carregadeiras",IF(ISNUMBER(FIND("Estoque - Veic. Leves",C2307)),"Veic. Leves",
IF(ISNUMBER(FIND("Estoque - Caminhões",C2307)),"Caminhões",IF(ISNUMBER(FIND("Estoque - Transbordos",C2307)),"Transbordos",
IF(ISNUMBER(FIND("Estoque - Tratores",C2307)),"Tratores",
IF(ISNUMBER(FIND("Estoque - Máquinas pesadas",C2307)),"Máquinas pesadas",
IF(ISNUMBER(FIND("Estoque - Reboques",C2307)),"Reboques",
IF(C2307="Estoque","Estoque",
IF(AND(ISNUMBER(C2307),C2307&gt;1000,C2307&lt;2000),"Caminhões",
IF(AND(ISNUMBER(C2307),C2307&gt;2000,C2307&lt;3000),"Tratores",
IF(AND(ISNUMBER(C2307),C2307&gt;3000,C2307&lt;4000),"Carregadeiras",
IF(AND(ISNUMBER(C2307),C2307&gt;4000,C2307&lt;5000),"Máquinas pesadas",
IF(AND(ISNUMBER(C2307),C2307&gt;5000,C2307&lt;6000),"Colhedoras",
IF(AND(ISNUMBER(C2307),C2307&gt;7000,C2307&lt;8000),"Irrigação",
IF(AND(ISNUMBER(C2307),C2307&gt;8000,C2307&lt;9000),"Reboques",IF(AND(ISNUMBER(C2307),C2307&gt;0,C2307&lt;1000),"Veic. Leves","")))))))))))))))))))))</f>
        <v>Carregadeiras</v>
      </c>
      <c r="B2307" s="72"/>
      <c r="C2307" s="28">
        <v>3029</v>
      </c>
      <c r="D2307" s="28">
        <v>89932</v>
      </c>
      <c r="E2307" s="29" t="s">
        <v>250</v>
      </c>
      <c r="F2307" s="14" t="str">
        <f>IF(ISBLANK(K2307), "Apenas Solicitação", "Tem OC")</f>
        <v>Tem OC</v>
      </c>
      <c r="G2307" s="28">
        <v>1</v>
      </c>
      <c r="H2307" s="37">
        <f>G2307-I2307</f>
        <v>0</v>
      </c>
      <c r="I2307" s="38">
        <v>1</v>
      </c>
      <c r="J2307" s="64">
        <v>45730</v>
      </c>
      <c r="K2307" s="188">
        <v>45758</v>
      </c>
      <c r="L2307" s="31"/>
      <c r="M2307" s="44"/>
      <c r="N2307" s="44" t="str">
        <f>IFERROR(K2307 + VALUE(LEFT(L2307, FIND(" ", L2307) - 1)), "")</f>
        <v/>
      </c>
      <c r="O2307" s="3">
        <f>IF(_xlfn.DAYS(K2307,J2307)&lt;0, "Aguardando OC", _xlfn.DAYS(K2307,J2307))</f>
        <v>28</v>
      </c>
      <c r="P2307" s="206">
        <v>396157</v>
      </c>
      <c r="Q2307" s="214">
        <v>1136720</v>
      </c>
      <c r="R2307" s="206">
        <v>166164</v>
      </c>
      <c r="S2307" s="28">
        <v>112</v>
      </c>
      <c r="T2307" s="66" t="s">
        <v>251</v>
      </c>
      <c r="U2307" s="32">
        <v>53.95</v>
      </c>
      <c r="V2307" s="28"/>
      <c r="W2307" s="43" t="str">
        <f>IFERROR(VLOOKUP(V2307, Fornecedores!A:C, 3, FALSE), "")</f>
        <v/>
      </c>
      <c r="X2307" s="43" t="str">
        <f>IFERROR(VLOOKUP(V2307, Fornecedores!A:E, 5, FALSE), "")</f>
        <v/>
      </c>
      <c r="Y2307" s="43" t="str">
        <f>IFERROR(VLOOKUP(V2307, Fornecedores!A:F, 6, FALSE), "")</f>
        <v/>
      </c>
      <c r="Z2307" s="14" t="str">
        <f>IF(H2307=0, "Pedido entregue!", "Pendente")</f>
        <v>Pedido entregue!</v>
      </c>
      <c r="AA2307" s="74"/>
      <c r="AB2307" s="58" t="str">
        <f>IF(Z2307="Pedido Entregue!", IF(AA2307=1, "Retirado do Almoxarifado", IF(AA2307=2, "Material devolvido", "Aguardando retirada")), IF(Z2307="Pendente", "Entrega pendente", ""))</f>
        <v>Aguardando retirada</v>
      </c>
      <c r="AC2307" s="18">
        <v>1</v>
      </c>
      <c r="AD2307" s="18">
        <f>AC2307/SUMIF($P:$P,P2307,$AC:$AC)</f>
        <v>1</v>
      </c>
      <c r="AE2307" s="18">
        <f>IF(R2307=0,0,AC2307/SUMIF($R:$R,R2307,$AC:$AC))</f>
        <v>7.6923076923076927E-2</v>
      </c>
      <c r="AF2307" s="18">
        <f>IF(R2307=0,1,0)</f>
        <v>0</v>
      </c>
      <c r="AG2307" s="18">
        <f>IF(R2307=0,#REF!-J2307,0)</f>
        <v>0</v>
      </c>
      <c r="AH2307" t="str">
        <f>TEXT(J2307,"MMMM")</f>
        <v>março</v>
      </c>
    </row>
    <row r="2308" spans="1:34" ht="12.75" hidden="1" customHeight="1" x14ac:dyDescent="0.25">
      <c r="A2308" s="90" t="str">
        <f>IF(C2308="Oficina Diversos","Oficina Geral",
IF(ISNUMBER(FIND("Estoque - Colhedoras",C2308)),"Colhedoras",IF(ISNUMBER(FIND("Caldeiraria",C2308)),"Caldeiraria",IF(ISNUMBER(FIND("Borracharia",C2308)),"Borracharia",IF(ISNUMBER(FIND("Lubrificação",C2308)),"Lubrificação",
IF(ISNUMBER(FIND("Estoque - Carregadeiras",C2308)),"Carregadeiras",IF(ISNUMBER(FIND("Estoque - Veic. Leves",C2308)),"Veic. Leves",
IF(ISNUMBER(FIND("Estoque - Caminhões",C2308)),"Caminhões",IF(ISNUMBER(FIND("Estoque - Transbordos",C2308)),"Transbordos",
IF(ISNUMBER(FIND("Estoque - Tratores",C2308)),"Tratores",
IF(ISNUMBER(FIND("Estoque - Máquinas pesadas",C2308)),"Máquinas pesadas",
IF(ISNUMBER(FIND("Estoque - Reboques",C2308)),"Reboques",
IF(C2308="Estoque","Estoque",
IF(AND(ISNUMBER(C2308),C2308&gt;1000,C2308&lt;2000),"Caminhões",
IF(AND(ISNUMBER(C2308),C2308&gt;2000,C2308&lt;3000),"Tratores",
IF(AND(ISNUMBER(C2308),C2308&gt;3000,C2308&lt;4000),"Carregadeiras",
IF(AND(ISNUMBER(C2308),C2308&gt;4000,C2308&lt;5000),"Máquinas pesadas",
IF(AND(ISNUMBER(C2308),C2308&gt;5000,C2308&lt;6000),"Colhedoras",
IF(AND(ISNUMBER(C2308),C2308&gt;7000,C2308&lt;8000),"Irrigação",
IF(AND(ISNUMBER(C2308),C2308&gt;8000,C2308&lt;9000),"Reboques",IF(AND(ISNUMBER(C2308),C2308&gt;0,C2308&lt;1000),"Veic. Leves","")))))))))))))))))))))</f>
        <v>Carregadeiras</v>
      </c>
      <c r="B2308" s="72"/>
      <c r="C2308" s="28">
        <v>3030</v>
      </c>
      <c r="D2308" s="28">
        <v>89932</v>
      </c>
      <c r="E2308" s="29" t="s">
        <v>254</v>
      </c>
      <c r="F2308" s="14" t="str">
        <f>IF(ISBLANK(K2308), "Apenas Solicitação", "Tem OC")</f>
        <v>Tem OC</v>
      </c>
      <c r="G2308" s="28">
        <v>1</v>
      </c>
      <c r="H2308" s="37">
        <f>G2308-I2308</f>
        <v>0</v>
      </c>
      <c r="I2308" s="38">
        <v>1</v>
      </c>
      <c r="J2308" s="64">
        <v>45730</v>
      </c>
      <c r="K2308" s="188">
        <v>45758</v>
      </c>
      <c r="L2308" s="31"/>
      <c r="M2308" s="44"/>
      <c r="N2308" s="44" t="str">
        <f>IFERROR(K2308 + VALUE(LEFT(L2308, FIND(" ", L2308) - 1)), "")</f>
        <v/>
      </c>
      <c r="O2308" s="3">
        <f>IF(_xlfn.DAYS(K2308,J2308)&lt;0, "Aguardando OC", _xlfn.DAYS(K2308,J2308))</f>
        <v>28</v>
      </c>
      <c r="P2308" s="206">
        <v>396158</v>
      </c>
      <c r="Q2308" s="214">
        <v>1136721</v>
      </c>
      <c r="R2308" s="206">
        <v>166164</v>
      </c>
      <c r="S2308" s="28">
        <v>701</v>
      </c>
      <c r="T2308" s="66" t="s">
        <v>255</v>
      </c>
      <c r="U2308" s="32">
        <v>53.95</v>
      </c>
      <c r="V2308" s="28"/>
      <c r="W2308" s="43" t="str">
        <f>IFERROR(VLOOKUP(V2308, Fornecedores!A:C, 3, FALSE), "")</f>
        <v/>
      </c>
      <c r="X2308" s="43" t="str">
        <f>IFERROR(VLOOKUP(V2308, Fornecedores!A:E, 5, FALSE), "")</f>
        <v/>
      </c>
      <c r="Y2308" s="43" t="str">
        <f>IFERROR(VLOOKUP(V2308, Fornecedores!A:F, 6, FALSE), "")</f>
        <v/>
      </c>
      <c r="Z2308" s="14" t="str">
        <f>IF(H2308=0, "Pedido entregue!", "Pendente")</f>
        <v>Pedido entregue!</v>
      </c>
      <c r="AA2308" s="74"/>
      <c r="AB2308" s="58" t="str">
        <f>IF(Z2308="Pedido Entregue!", IF(AA2308=1, "Retirado do Almoxarifado", IF(AA2308=2, "Material devolvido", "Aguardando retirada")), IF(Z2308="Pendente", "Entrega pendente", ""))</f>
        <v>Aguardando retirada</v>
      </c>
      <c r="AC2308" s="18">
        <v>1</v>
      </c>
      <c r="AD2308" s="18">
        <f>AC2308/SUMIF($P:$P,P2308,$AC:$AC)</f>
        <v>1</v>
      </c>
      <c r="AE2308" s="18">
        <f>IF(R2308=0,0,AC2308/SUMIF($R:$R,R2308,$AC:$AC))</f>
        <v>7.6923076923076927E-2</v>
      </c>
      <c r="AF2308" s="18">
        <f>IF(R2308=0,1,0)</f>
        <v>0</v>
      </c>
      <c r="AG2308" s="18">
        <f>IF(R2308=0,#REF!-J2308,0)</f>
        <v>0</v>
      </c>
      <c r="AH2308" t="str">
        <f>TEXT(J2308,"MMMM")</f>
        <v>março</v>
      </c>
    </row>
    <row r="2309" spans="1:34" ht="12.75" hidden="1" customHeight="1" x14ac:dyDescent="0.25">
      <c r="A2309" s="90" t="str">
        <f>IF(C2309="Oficina Diversos","Oficina Geral",
IF(ISNUMBER(FIND("Estoque - Colhedoras",C2309)),"Colhedoras",IF(ISNUMBER(FIND("Caldeiraria",C2309)),"Caldeiraria",IF(ISNUMBER(FIND("Borracharia",C2309)),"Borracharia",IF(ISNUMBER(FIND("Lubrificação",C2309)),"Lubrificação",
IF(ISNUMBER(FIND("Estoque - Carregadeiras",C2309)),"Carregadeiras",IF(ISNUMBER(FIND("Estoque - Veic. Leves",C2309)),"Veic. Leves",
IF(ISNUMBER(FIND("Estoque - Caminhões",C2309)),"Caminhões",IF(ISNUMBER(FIND("Estoque - Transbordos",C2309)),"Transbordos",
IF(ISNUMBER(FIND("Estoque - Tratores",C2309)),"Tratores",
IF(ISNUMBER(FIND("Estoque - Máquinas pesadas",C2309)),"Máquinas pesadas",
IF(ISNUMBER(FIND("Estoque - Reboques",C2309)),"Reboques",
IF(C2309="Estoque","Estoque",
IF(AND(ISNUMBER(C2309),C2309&gt;1000,C2309&lt;2000),"Caminhões",
IF(AND(ISNUMBER(C2309),C2309&gt;2000,C2309&lt;3000),"Tratores",
IF(AND(ISNUMBER(C2309),C2309&gt;3000,C2309&lt;4000),"Carregadeiras",
IF(AND(ISNUMBER(C2309),C2309&gt;4000,C2309&lt;5000),"Máquinas pesadas",
IF(AND(ISNUMBER(C2309),C2309&gt;5000,C2309&lt;6000),"Colhedoras",
IF(AND(ISNUMBER(C2309),C2309&gt;7000,C2309&lt;8000),"Irrigação",
IF(AND(ISNUMBER(C2309),C2309&gt;8000,C2309&lt;9000),"Reboques",IF(AND(ISNUMBER(C2309),C2309&gt;0,C2309&lt;1000),"Veic. Leves","")))))))))))))))))))))</f>
        <v>Carregadeiras</v>
      </c>
      <c r="B2309" s="72"/>
      <c r="C2309" s="28">
        <v>3031</v>
      </c>
      <c r="D2309" s="28">
        <v>89932</v>
      </c>
      <c r="E2309" s="29" t="s">
        <v>258</v>
      </c>
      <c r="F2309" s="14" t="str">
        <f>IF(ISBLANK(K2309), "Apenas Solicitação", "Tem OC")</f>
        <v>Tem OC</v>
      </c>
      <c r="G2309" s="28">
        <v>1</v>
      </c>
      <c r="H2309" s="37">
        <f>G2309-I2309</f>
        <v>0</v>
      </c>
      <c r="I2309" s="38">
        <v>1</v>
      </c>
      <c r="J2309" s="64">
        <v>45730</v>
      </c>
      <c r="K2309" s="188">
        <v>45758</v>
      </c>
      <c r="L2309" s="31"/>
      <c r="M2309" s="44"/>
      <c r="N2309" s="44" t="str">
        <f>IFERROR(K2309 + VALUE(LEFT(L2309, FIND(" ", L2309) - 1)), "")</f>
        <v/>
      </c>
      <c r="O2309" s="3">
        <f>IF(_xlfn.DAYS(K2309,J2309)&lt;0, "Aguardando OC", _xlfn.DAYS(K2309,J2309))</f>
        <v>28</v>
      </c>
      <c r="P2309" s="206">
        <v>396159</v>
      </c>
      <c r="Q2309" s="214">
        <v>1136722</v>
      </c>
      <c r="R2309" s="206">
        <v>166164</v>
      </c>
      <c r="S2309" s="28">
        <v>112</v>
      </c>
      <c r="T2309" s="66" t="s">
        <v>259</v>
      </c>
      <c r="U2309" s="32">
        <v>53.95</v>
      </c>
      <c r="V2309" s="28"/>
      <c r="W2309" s="43" t="str">
        <f>IFERROR(VLOOKUP(V2309, Fornecedores!A:C, 3, FALSE), "")</f>
        <v/>
      </c>
      <c r="X2309" s="43" t="str">
        <f>IFERROR(VLOOKUP(V2309, Fornecedores!A:E, 5, FALSE), "")</f>
        <v/>
      </c>
      <c r="Y2309" s="43" t="str">
        <f>IFERROR(VLOOKUP(V2309, Fornecedores!A:F, 6, FALSE), "")</f>
        <v/>
      </c>
      <c r="Z2309" s="14" t="str">
        <f>IF(H2309=0, "Pedido entregue!", "Pendente")</f>
        <v>Pedido entregue!</v>
      </c>
      <c r="AA2309" s="74"/>
      <c r="AB2309" s="58" t="str">
        <f>IF(Z2309="Pedido Entregue!", IF(AA2309=1, "Retirado do Almoxarifado", IF(AA2309=2, "Material devolvido", "Aguardando retirada")), IF(Z2309="Pendente", "Entrega pendente", ""))</f>
        <v>Aguardando retirada</v>
      </c>
      <c r="AC2309" s="18">
        <v>1</v>
      </c>
      <c r="AD2309" s="18">
        <f>AC2309/SUMIF($P:$P,P2309,$AC:$AC)</f>
        <v>1</v>
      </c>
      <c r="AE2309" s="18">
        <f>IF(R2309=0,0,AC2309/SUMIF($R:$R,R2309,$AC:$AC))</f>
        <v>7.6923076923076927E-2</v>
      </c>
      <c r="AF2309" s="18">
        <f>IF(R2309=0,1,0)</f>
        <v>0</v>
      </c>
      <c r="AG2309" s="18">
        <f>IF(R2309=0,#REF!-J2309,0)</f>
        <v>0</v>
      </c>
      <c r="AH2309" t="str">
        <f>TEXT(J2309,"MMMM")</f>
        <v>março</v>
      </c>
    </row>
    <row r="2310" spans="1:34" ht="12.75" hidden="1" customHeight="1" x14ac:dyDescent="0.25">
      <c r="A2310" s="90" t="str">
        <f>IF(C2310="Oficina Diversos","Oficina Geral",
IF(ISNUMBER(FIND("Estoque - Colhedoras",C2310)),"Colhedoras",IF(ISNUMBER(FIND("Caldeiraria",C2310)),"Caldeiraria",IF(ISNUMBER(FIND("Borracharia",C2310)),"Borracharia",IF(ISNUMBER(FIND("Lubrificação",C2310)),"Lubrificação",
IF(ISNUMBER(FIND("Estoque - Carregadeiras",C2310)),"Carregadeiras",IF(ISNUMBER(FIND("Estoque - Veic. Leves",C2310)),"Veic. Leves",
IF(ISNUMBER(FIND("Estoque - Caminhões",C2310)),"Caminhões",IF(ISNUMBER(FIND("Estoque - Transbordos",C2310)),"Transbordos",
IF(ISNUMBER(FIND("Estoque - Tratores",C2310)),"Tratores",
IF(ISNUMBER(FIND("Estoque - Máquinas pesadas",C2310)),"Máquinas pesadas",
IF(ISNUMBER(FIND("Estoque - Reboques",C2310)),"Reboques",
IF(C2310="Estoque","Estoque",
IF(AND(ISNUMBER(C2310),C2310&gt;1000,C2310&lt;2000),"Caminhões",
IF(AND(ISNUMBER(C2310),C2310&gt;2000,C2310&lt;3000),"Tratores",
IF(AND(ISNUMBER(C2310),C2310&gt;3000,C2310&lt;4000),"Carregadeiras",
IF(AND(ISNUMBER(C2310),C2310&gt;4000,C2310&lt;5000),"Máquinas pesadas",
IF(AND(ISNUMBER(C2310),C2310&gt;5000,C2310&lt;6000),"Colhedoras",
IF(AND(ISNUMBER(C2310),C2310&gt;7000,C2310&lt;8000),"Irrigação",
IF(AND(ISNUMBER(C2310),C2310&gt;8000,C2310&lt;9000),"Reboques",IF(AND(ISNUMBER(C2310),C2310&gt;0,C2310&lt;1000),"Veic. Leves","")))))))))))))))))))))</f>
        <v>Carregadeiras</v>
      </c>
      <c r="B2310" s="72"/>
      <c r="C2310" s="28">
        <v>3014</v>
      </c>
      <c r="D2310" s="28">
        <v>89933</v>
      </c>
      <c r="E2310" s="29" t="s">
        <v>153</v>
      </c>
      <c r="F2310" s="14" t="str">
        <f>IF(ISBLANK(K2310), "Apenas Solicitação", "Tem OC")</f>
        <v>Tem OC</v>
      </c>
      <c r="G2310" s="28">
        <v>1</v>
      </c>
      <c r="H2310" s="37">
        <f>G2310-I2310</f>
        <v>0</v>
      </c>
      <c r="I2310" s="38">
        <v>1</v>
      </c>
      <c r="J2310" s="64">
        <v>45730</v>
      </c>
      <c r="K2310" s="183">
        <v>45747</v>
      </c>
      <c r="L2310" s="7"/>
      <c r="M2310" s="44" t="str">
        <f ca="1">IF(OR(N2310="", N2310=0), "", IF(N2310&gt;TODAY(), "No prazo", "Atrasado"))</f>
        <v/>
      </c>
      <c r="N2310" s="44" t="str">
        <f>IFERROR(K2310 + VALUE(LEFT(L2310, FIND(" ", L2310) - 1)), "")</f>
        <v/>
      </c>
      <c r="O2310" s="3">
        <f>IF(_xlfn.DAYS(K2310,J2310)&lt;0, "Aguardando OC", _xlfn.DAYS(K2310,J2310))</f>
        <v>17</v>
      </c>
      <c r="P2310" s="206">
        <v>396166</v>
      </c>
      <c r="Q2310" s="214">
        <v>1136708</v>
      </c>
      <c r="R2310" s="206">
        <v>165591</v>
      </c>
      <c r="S2310" s="28">
        <v>112</v>
      </c>
      <c r="T2310" s="66" t="s">
        <v>154</v>
      </c>
      <c r="U2310" s="32">
        <v>70</v>
      </c>
      <c r="V2310" s="28">
        <v>3163</v>
      </c>
      <c r="W2310" s="43" t="str">
        <f>IFERROR(VLOOKUP(V2310, Fornecedores!A:C, 3, FALSE), "")</f>
        <v xml:space="preserve">PACAEMBU            </v>
      </c>
      <c r="X2310" s="43" t="str">
        <f>IFERROR(VLOOKUP(V2310, Fornecedores!A:E, 5, FALSE), "")</f>
        <v>Jaboatão dos Guararapes</v>
      </c>
      <c r="Y2310" s="43" t="str">
        <f>IFERROR(VLOOKUP(V2310, Fornecedores!A:F, 6, FALSE), "")</f>
        <v>PE</v>
      </c>
      <c r="Z2310" s="14" t="str">
        <f>IF(H2310=0, "Pedido entregue!", "Pendente")</f>
        <v>Pedido entregue!</v>
      </c>
      <c r="AA2310" s="74"/>
      <c r="AB2310" s="58" t="str">
        <f>IF(Z2310="Pedido Entregue!", IF(AA2310=1, "Retirado do Almoxarifado", IF(AA2310=2, "Material devolvido", "Aguardando retirada")), IF(Z2310="Pendente", "Entrega pendente", ""))</f>
        <v>Aguardando retirada</v>
      </c>
      <c r="AC2310" s="18">
        <v>1</v>
      </c>
      <c r="AD2310" s="18">
        <f>AC2310/SUMIF($P:$P,P2310,$AC:$AC)</f>
        <v>1</v>
      </c>
      <c r="AE2310" s="18">
        <f>IF(R2310=0,0,AC2310/SUMIF($R:$R,R2310,$AC:$AC))</f>
        <v>6.25E-2</v>
      </c>
      <c r="AF2310" s="18">
        <f>IF(R2310=0,1,0)</f>
        <v>0</v>
      </c>
      <c r="AG2310" s="18">
        <f>IF(R2310=0,#REF!-J2310,0)</f>
        <v>0</v>
      </c>
      <c r="AH2310" t="str">
        <f>TEXT(J2310,"MMMM")</f>
        <v>março</v>
      </c>
    </row>
    <row r="2311" spans="1:34" ht="12.75" hidden="1" customHeight="1" x14ac:dyDescent="0.25">
      <c r="A2311" s="90" t="str">
        <f>IF(C2311="Oficina Diversos","Oficina Geral",
IF(ISNUMBER(FIND("Estoque - Colhedoras",C2311)),"Colhedoras",IF(ISNUMBER(FIND("Caldeiraria",C2311)),"Caldeiraria",IF(ISNUMBER(FIND("Borracharia",C2311)),"Borracharia",IF(ISNUMBER(FIND("Lubrificação",C2311)),"Lubrificação",
IF(ISNUMBER(FIND("Estoque - Carregadeiras",C2311)),"Carregadeiras",IF(ISNUMBER(FIND("Estoque - Veic. Leves",C2311)),"Veic. Leves",
IF(ISNUMBER(FIND("Estoque - Caminhões",C2311)),"Caminhões",IF(ISNUMBER(FIND("Estoque - Transbordos",C2311)),"Transbordos",
IF(ISNUMBER(FIND("Estoque - Tratores",C2311)),"Tratores",
IF(ISNUMBER(FIND("Estoque - Máquinas pesadas",C2311)),"Máquinas pesadas",
IF(ISNUMBER(FIND("Estoque - Reboques",C2311)),"Reboques",
IF(C2311="Estoque","Estoque",
IF(AND(ISNUMBER(C2311),C2311&gt;1000,C2311&lt;2000),"Caminhões",
IF(AND(ISNUMBER(C2311),C2311&gt;2000,C2311&lt;3000),"Tratores",
IF(AND(ISNUMBER(C2311),C2311&gt;3000,C2311&lt;4000),"Carregadeiras",
IF(AND(ISNUMBER(C2311),C2311&gt;4000,C2311&lt;5000),"Máquinas pesadas",
IF(AND(ISNUMBER(C2311),C2311&gt;5000,C2311&lt;6000),"Colhedoras",
IF(AND(ISNUMBER(C2311),C2311&gt;7000,C2311&lt;8000),"Irrigação",
IF(AND(ISNUMBER(C2311),C2311&gt;8000,C2311&lt;9000),"Reboques",IF(AND(ISNUMBER(C2311),C2311&gt;0,C2311&lt;1000),"Veic. Leves","")))))))))))))))))))))</f>
        <v>Carregadeiras</v>
      </c>
      <c r="B2311" s="72"/>
      <c r="C2311" s="28">
        <v>3015</v>
      </c>
      <c r="D2311" s="28">
        <v>89933</v>
      </c>
      <c r="E2311" s="29" t="s">
        <v>164</v>
      </c>
      <c r="F2311" s="14" t="str">
        <f>IF(ISBLANK(K2311), "Apenas Solicitação", "Tem OC")</f>
        <v>Tem OC</v>
      </c>
      <c r="G2311" s="28">
        <v>1</v>
      </c>
      <c r="H2311" s="37">
        <f>G2311-I2311</f>
        <v>0</v>
      </c>
      <c r="I2311" s="38">
        <v>1</v>
      </c>
      <c r="J2311" s="64">
        <v>45730</v>
      </c>
      <c r="K2311" s="183">
        <v>45747</v>
      </c>
      <c r="L2311" s="7"/>
      <c r="M2311" s="44" t="str">
        <f ca="1">IF(OR(N2311="", N2311=0), "", IF(N2311&gt;TODAY(), "No prazo", "Atrasado"))</f>
        <v/>
      </c>
      <c r="N2311" s="44" t="str">
        <f>IFERROR(K2311 + VALUE(LEFT(L2311, FIND(" ", L2311) - 1)), "")</f>
        <v/>
      </c>
      <c r="O2311" s="3">
        <f>IF(_xlfn.DAYS(K2311,J2311)&lt;0, "Aguardando OC", _xlfn.DAYS(K2311,J2311))</f>
        <v>17</v>
      </c>
      <c r="P2311" s="206">
        <v>396168</v>
      </c>
      <c r="Q2311" s="214">
        <v>1136709</v>
      </c>
      <c r="R2311" s="206">
        <v>165591</v>
      </c>
      <c r="S2311" s="28">
        <v>112</v>
      </c>
      <c r="T2311" s="66" t="s">
        <v>165</v>
      </c>
      <c r="U2311" s="32">
        <v>70</v>
      </c>
      <c r="V2311" s="28">
        <v>3163</v>
      </c>
      <c r="W2311" s="43" t="str">
        <f>IFERROR(VLOOKUP(V2311, Fornecedores!A:C, 3, FALSE), "")</f>
        <v xml:space="preserve">PACAEMBU            </v>
      </c>
      <c r="X2311" s="43" t="str">
        <f>IFERROR(VLOOKUP(V2311, Fornecedores!A:E, 5, FALSE), "")</f>
        <v>Jaboatão dos Guararapes</v>
      </c>
      <c r="Y2311" s="43" t="str">
        <f>IFERROR(VLOOKUP(V2311, Fornecedores!A:F, 6, FALSE), "")</f>
        <v>PE</v>
      </c>
      <c r="Z2311" s="14" t="str">
        <f>IF(H2311=0, "Pedido entregue!", "Pendente")</f>
        <v>Pedido entregue!</v>
      </c>
      <c r="AA2311" s="74"/>
      <c r="AB2311" s="58" t="str">
        <f>IF(Z2311="Pedido Entregue!", IF(AA2311=1, "Retirado do Almoxarifado", IF(AA2311=2, "Material devolvido", "Aguardando retirada")), IF(Z2311="Pendente", "Entrega pendente", ""))</f>
        <v>Aguardando retirada</v>
      </c>
      <c r="AC2311" s="18">
        <v>1</v>
      </c>
      <c r="AD2311" s="18">
        <f>AC2311/SUMIF($P:$P,P2311,$AC:$AC)</f>
        <v>1</v>
      </c>
      <c r="AE2311" s="18">
        <f>IF(R2311=0,0,AC2311/SUMIF($R:$R,R2311,$AC:$AC))</f>
        <v>6.25E-2</v>
      </c>
      <c r="AF2311" s="18">
        <f>IF(R2311=0,1,0)</f>
        <v>0</v>
      </c>
      <c r="AG2311" s="18">
        <f>IF(R2311=0,#REF!-J2311,0)</f>
        <v>0</v>
      </c>
      <c r="AH2311" t="str">
        <f>TEXT(J2311,"MMMM")</f>
        <v>março</v>
      </c>
    </row>
    <row r="2312" spans="1:34" ht="12.75" hidden="1" customHeight="1" x14ac:dyDescent="0.25">
      <c r="A2312" s="90" t="str">
        <f>IF(C2312="Oficina Diversos","Oficina Geral",
IF(ISNUMBER(FIND("Estoque - Colhedoras",C2312)),"Colhedoras",IF(ISNUMBER(FIND("Caldeiraria",C2312)),"Caldeiraria",IF(ISNUMBER(FIND("Borracharia",C2312)),"Borracharia",IF(ISNUMBER(FIND("Lubrificação",C2312)),"Lubrificação",
IF(ISNUMBER(FIND("Estoque - Carregadeiras",C2312)),"Carregadeiras",IF(ISNUMBER(FIND("Estoque - Veic. Leves",C2312)),"Veic. Leves",
IF(ISNUMBER(FIND("Estoque - Caminhões",C2312)),"Caminhões",IF(ISNUMBER(FIND("Estoque - Transbordos",C2312)),"Transbordos",
IF(ISNUMBER(FIND("Estoque - Tratores",C2312)),"Tratores",
IF(ISNUMBER(FIND("Estoque - Máquinas pesadas",C2312)),"Máquinas pesadas",
IF(ISNUMBER(FIND("Estoque - Reboques",C2312)),"Reboques",
IF(C2312="Estoque","Estoque",
IF(AND(ISNUMBER(C2312),C2312&gt;1000,C2312&lt;2000),"Caminhões",
IF(AND(ISNUMBER(C2312),C2312&gt;2000,C2312&lt;3000),"Tratores",
IF(AND(ISNUMBER(C2312),C2312&gt;3000,C2312&lt;4000),"Carregadeiras",
IF(AND(ISNUMBER(C2312),C2312&gt;4000,C2312&lt;5000),"Máquinas pesadas",
IF(AND(ISNUMBER(C2312),C2312&gt;5000,C2312&lt;6000),"Colhedoras",
IF(AND(ISNUMBER(C2312),C2312&gt;7000,C2312&lt;8000),"Irrigação",
IF(AND(ISNUMBER(C2312),C2312&gt;8000,C2312&lt;9000),"Reboques",IF(AND(ISNUMBER(C2312),C2312&gt;0,C2312&lt;1000),"Veic. Leves","")))))))))))))))))))))</f>
        <v>Carregadeiras</v>
      </c>
      <c r="B2312" s="72"/>
      <c r="C2312" s="28">
        <v>3019</v>
      </c>
      <c r="D2312" s="28">
        <v>89933</v>
      </c>
      <c r="E2312" s="29" t="s">
        <v>199</v>
      </c>
      <c r="F2312" s="14" t="str">
        <f>IF(ISBLANK(K2312), "Apenas Solicitação", "Tem OC")</f>
        <v>Tem OC</v>
      </c>
      <c r="G2312" s="28">
        <v>1</v>
      </c>
      <c r="H2312" s="37">
        <f>G2312-I2312</f>
        <v>0</v>
      </c>
      <c r="I2312" s="38">
        <v>1</v>
      </c>
      <c r="J2312" s="64">
        <v>45730</v>
      </c>
      <c r="K2312" s="183">
        <v>45747</v>
      </c>
      <c r="L2312" s="7"/>
      <c r="M2312" s="44" t="str">
        <f ca="1">IF(OR(N2312="", N2312=0), "", IF(N2312&gt;TODAY(), "No prazo", "Atrasado"))</f>
        <v/>
      </c>
      <c r="N2312" s="44" t="str">
        <f>IFERROR(K2312 + VALUE(LEFT(L2312, FIND(" ", L2312) - 1)), "")</f>
        <v/>
      </c>
      <c r="O2312" s="3">
        <f>IF(_xlfn.DAYS(K2312,J2312)&lt;0, "Aguardando OC", _xlfn.DAYS(K2312,J2312))</f>
        <v>17</v>
      </c>
      <c r="P2312" s="206">
        <v>396169</v>
      </c>
      <c r="Q2312" s="214">
        <v>1136710</v>
      </c>
      <c r="R2312" s="206">
        <v>165591</v>
      </c>
      <c r="S2312" s="28">
        <v>112</v>
      </c>
      <c r="T2312" s="66" t="s">
        <v>200</v>
      </c>
      <c r="U2312" s="32">
        <v>70</v>
      </c>
      <c r="V2312" s="28">
        <v>3163</v>
      </c>
      <c r="W2312" s="43" t="str">
        <f>IFERROR(VLOOKUP(V2312, Fornecedores!A:C, 3, FALSE), "")</f>
        <v xml:space="preserve">PACAEMBU            </v>
      </c>
      <c r="X2312" s="43" t="str">
        <f>IFERROR(VLOOKUP(V2312, Fornecedores!A:E, 5, FALSE), "")</f>
        <v>Jaboatão dos Guararapes</v>
      </c>
      <c r="Y2312" s="43" t="str">
        <f>IFERROR(VLOOKUP(V2312, Fornecedores!A:F, 6, FALSE), "")</f>
        <v>PE</v>
      </c>
      <c r="Z2312" s="14" t="str">
        <f>IF(H2312=0, "Pedido entregue!", "Pendente")</f>
        <v>Pedido entregue!</v>
      </c>
      <c r="AA2312" s="74"/>
      <c r="AB2312" s="58" t="str">
        <f>IF(Z2312="Pedido Entregue!", IF(AA2312=1, "Retirado do Almoxarifado", IF(AA2312=2, "Material devolvido", "Aguardando retirada")), IF(Z2312="Pendente", "Entrega pendente", ""))</f>
        <v>Aguardando retirada</v>
      </c>
      <c r="AC2312" s="18">
        <v>1</v>
      </c>
      <c r="AD2312" s="18">
        <f>AC2312/SUMIF($P:$P,P2312,$AC:$AC)</f>
        <v>1</v>
      </c>
      <c r="AE2312" s="18">
        <f>IF(R2312=0,0,AC2312/SUMIF($R:$R,R2312,$AC:$AC))</f>
        <v>6.25E-2</v>
      </c>
      <c r="AF2312" s="18">
        <f>IF(R2312=0,1,0)</f>
        <v>0</v>
      </c>
      <c r="AG2312" s="18">
        <f>IF(R2312=0,#REF!-J2312,0)</f>
        <v>0</v>
      </c>
      <c r="AH2312" t="str">
        <f>TEXT(J2312,"MMMM")</f>
        <v>março</v>
      </c>
    </row>
    <row r="2313" spans="1:34" ht="12.75" hidden="1" customHeight="1" x14ac:dyDescent="0.25">
      <c r="A2313" s="90" t="str">
        <f>IF(C2313="Oficina Diversos","Oficina Geral",
IF(ISNUMBER(FIND("Estoque - Colhedoras",C2313)),"Colhedoras",IF(ISNUMBER(FIND("Caldeiraria",C2313)),"Caldeiraria",IF(ISNUMBER(FIND("Borracharia",C2313)),"Borracharia",IF(ISNUMBER(FIND("Lubrificação",C2313)),"Lubrificação",
IF(ISNUMBER(FIND("Estoque - Carregadeiras",C2313)),"Carregadeiras",IF(ISNUMBER(FIND("Estoque - Veic. Leves",C2313)),"Veic. Leves",
IF(ISNUMBER(FIND("Estoque - Caminhões",C2313)),"Caminhões",IF(ISNUMBER(FIND("Estoque - Transbordos",C2313)),"Transbordos",
IF(ISNUMBER(FIND("Estoque - Tratores",C2313)),"Tratores",
IF(ISNUMBER(FIND("Estoque - Máquinas pesadas",C2313)),"Máquinas pesadas",
IF(ISNUMBER(FIND("Estoque - Reboques",C2313)),"Reboques",
IF(C2313="Estoque","Estoque",
IF(AND(ISNUMBER(C2313),C2313&gt;1000,C2313&lt;2000),"Caminhões",
IF(AND(ISNUMBER(C2313),C2313&gt;2000,C2313&lt;3000),"Tratores",
IF(AND(ISNUMBER(C2313),C2313&gt;3000,C2313&lt;4000),"Carregadeiras",
IF(AND(ISNUMBER(C2313),C2313&gt;4000,C2313&lt;5000),"Máquinas pesadas",
IF(AND(ISNUMBER(C2313),C2313&gt;5000,C2313&lt;6000),"Colhedoras",
IF(AND(ISNUMBER(C2313),C2313&gt;7000,C2313&lt;8000),"Irrigação",
IF(AND(ISNUMBER(C2313),C2313&gt;8000,C2313&lt;9000),"Reboques",IF(AND(ISNUMBER(C2313),C2313&gt;0,C2313&lt;1000),"Veic. Leves","")))))))))))))))))))))</f>
        <v>Carregadeiras</v>
      </c>
      <c r="B2313" s="72"/>
      <c r="C2313" s="28">
        <v>3021</v>
      </c>
      <c r="D2313" s="28">
        <v>89933</v>
      </c>
      <c r="E2313" s="29" t="s">
        <v>207</v>
      </c>
      <c r="F2313" s="14" t="str">
        <f>IF(ISBLANK(K2313), "Apenas Solicitação", "Tem OC")</f>
        <v>Tem OC</v>
      </c>
      <c r="G2313" s="28">
        <v>1</v>
      </c>
      <c r="H2313" s="37">
        <f>G2313-I2313</f>
        <v>0</v>
      </c>
      <c r="I2313" s="38">
        <v>1</v>
      </c>
      <c r="J2313" s="64">
        <v>45730</v>
      </c>
      <c r="K2313" s="183">
        <v>45747</v>
      </c>
      <c r="L2313" s="7"/>
      <c r="M2313" s="44" t="str">
        <f ca="1">IF(OR(N2313="", N2313=0), "", IF(N2313&gt;TODAY(), "No prazo", "Atrasado"))</f>
        <v/>
      </c>
      <c r="N2313" s="44" t="str">
        <f>IFERROR(K2313 + VALUE(LEFT(L2313, FIND(" ", L2313) - 1)), "")</f>
        <v/>
      </c>
      <c r="O2313" s="3">
        <f>IF(_xlfn.DAYS(K2313,J2313)&lt;0, "Aguardando OC", _xlfn.DAYS(K2313,J2313))</f>
        <v>17</v>
      </c>
      <c r="P2313" s="206">
        <v>396171</v>
      </c>
      <c r="Q2313" s="214">
        <v>1136712</v>
      </c>
      <c r="R2313" s="206">
        <v>165591</v>
      </c>
      <c r="S2313" s="28">
        <v>112</v>
      </c>
      <c r="T2313" s="66" t="s">
        <v>208</v>
      </c>
      <c r="U2313" s="32">
        <v>70</v>
      </c>
      <c r="V2313" s="28">
        <v>3163</v>
      </c>
      <c r="W2313" s="43" t="str">
        <f>IFERROR(VLOOKUP(V2313, Fornecedores!A:C, 3, FALSE), "")</f>
        <v xml:space="preserve">PACAEMBU            </v>
      </c>
      <c r="X2313" s="43" t="str">
        <f>IFERROR(VLOOKUP(V2313, Fornecedores!A:E, 5, FALSE), "")</f>
        <v>Jaboatão dos Guararapes</v>
      </c>
      <c r="Y2313" s="43" t="str">
        <f>IFERROR(VLOOKUP(V2313, Fornecedores!A:F, 6, FALSE), "")</f>
        <v>PE</v>
      </c>
      <c r="Z2313" s="14" t="str">
        <f>IF(H2313=0, "Pedido entregue!", "Pendente")</f>
        <v>Pedido entregue!</v>
      </c>
      <c r="AA2313" s="74"/>
      <c r="AB2313" s="58" t="str">
        <f>IF(Z2313="Pedido Entregue!", IF(AA2313=1, "Retirado do Almoxarifado", IF(AA2313=2, "Material devolvido", "Aguardando retirada")), IF(Z2313="Pendente", "Entrega pendente", ""))</f>
        <v>Aguardando retirada</v>
      </c>
      <c r="AC2313" s="18">
        <v>1</v>
      </c>
      <c r="AD2313" s="18">
        <f>AC2313/SUMIF($P:$P,P2313,$AC:$AC)</f>
        <v>1</v>
      </c>
      <c r="AE2313" s="18">
        <f>IF(R2313=0,0,AC2313/SUMIF($R:$R,R2313,$AC:$AC))</f>
        <v>6.25E-2</v>
      </c>
      <c r="AF2313" s="18">
        <f>IF(R2313=0,1,0)</f>
        <v>0</v>
      </c>
      <c r="AG2313" s="18">
        <f>IF(R2313=0,#REF!-J2313,0)</f>
        <v>0</v>
      </c>
      <c r="AH2313" t="str">
        <f>TEXT(J2313,"MMMM")</f>
        <v>março</v>
      </c>
    </row>
    <row r="2314" spans="1:34" ht="12.75" hidden="1" customHeight="1" x14ac:dyDescent="0.25">
      <c r="A2314" s="90" t="str">
        <f>IF(C2314="Oficina Diversos","Oficina Geral",
IF(ISNUMBER(FIND("Estoque - Colhedoras",C2314)),"Colhedoras",IF(ISNUMBER(FIND("Caldeiraria",C2314)),"Caldeiraria",IF(ISNUMBER(FIND("Borracharia",C2314)),"Borracharia",IF(ISNUMBER(FIND("Lubrificação",C2314)),"Lubrificação",
IF(ISNUMBER(FIND("Estoque - Carregadeiras",C2314)),"Carregadeiras",IF(ISNUMBER(FIND("Estoque - Veic. Leves",C2314)),"Veic. Leves",
IF(ISNUMBER(FIND("Estoque - Caminhões",C2314)),"Caminhões",IF(ISNUMBER(FIND("Estoque - Transbordos",C2314)),"Transbordos",
IF(ISNUMBER(FIND("Estoque - Tratores",C2314)),"Tratores",
IF(ISNUMBER(FIND("Estoque - Máquinas pesadas",C2314)),"Máquinas pesadas",
IF(ISNUMBER(FIND("Estoque - Reboques",C2314)),"Reboques",
IF(C2314="Estoque","Estoque",
IF(AND(ISNUMBER(C2314),C2314&gt;1000,C2314&lt;2000),"Caminhões",
IF(AND(ISNUMBER(C2314),C2314&gt;2000,C2314&lt;3000),"Tratores",
IF(AND(ISNUMBER(C2314),C2314&gt;3000,C2314&lt;4000),"Carregadeiras",
IF(AND(ISNUMBER(C2314),C2314&gt;4000,C2314&lt;5000),"Máquinas pesadas",
IF(AND(ISNUMBER(C2314),C2314&gt;5000,C2314&lt;6000),"Colhedoras",
IF(AND(ISNUMBER(C2314),C2314&gt;7000,C2314&lt;8000),"Irrigação",
IF(AND(ISNUMBER(C2314),C2314&gt;8000,C2314&lt;9000),"Reboques",IF(AND(ISNUMBER(C2314),C2314&gt;0,C2314&lt;1000),"Veic. Leves","")))))))))))))))))))))</f>
        <v>Carregadeiras</v>
      </c>
      <c r="B2314" s="72"/>
      <c r="C2314" s="28">
        <v>3022</v>
      </c>
      <c r="D2314" s="28">
        <v>89933</v>
      </c>
      <c r="E2314" s="29" t="s">
        <v>213</v>
      </c>
      <c r="F2314" s="14" t="str">
        <f>IF(ISBLANK(K2314), "Apenas Solicitação", "Tem OC")</f>
        <v>Tem OC</v>
      </c>
      <c r="G2314" s="28">
        <v>1</v>
      </c>
      <c r="H2314" s="37">
        <f>G2314-I2314</f>
        <v>0</v>
      </c>
      <c r="I2314" s="38">
        <v>1</v>
      </c>
      <c r="J2314" s="64">
        <v>45730</v>
      </c>
      <c r="K2314" s="183">
        <v>45747</v>
      </c>
      <c r="L2314" s="7"/>
      <c r="M2314" s="44" t="str">
        <f ca="1">IF(OR(N2314="", N2314=0), "", IF(N2314&gt;TODAY(), "No prazo", "Atrasado"))</f>
        <v/>
      </c>
      <c r="N2314" s="44" t="str">
        <f>IFERROR(K2314 + VALUE(LEFT(L2314, FIND(" ", L2314) - 1)), "")</f>
        <v/>
      </c>
      <c r="O2314" s="3">
        <f>IF(_xlfn.DAYS(K2314,J2314)&lt;0, "Aguardando OC", _xlfn.DAYS(K2314,J2314))</f>
        <v>17</v>
      </c>
      <c r="P2314" s="206">
        <v>396172</v>
      </c>
      <c r="Q2314" s="214">
        <v>1136713</v>
      </c>
      <c r="R2314" s="206">
        <v>165591</v>
      </c>
      <c r="S2314" s="28">
        <v>112</v>
      </c>
      <c r="T2314" s="66" t="s">
        <v>214</v>
      </c>
      <c r="U2314" s="32">
        <v>70</v>
      </c>
      <c r="V2314" s="28">
        <v>3163</v>
      </c>
      <c r="W2314" s="43" t="str">
        <f>IFERROR(VLOOKUP(V2314, Fornecedores!A:C, 3, FALSE), "")</f>
        <v xml:space="preserve">PACAEMBU            </v>
      </c>
      <c r="X2314" s="43" t="str">
        <f>IFERROR(VLOOKUP(V2314, Fornecedores!A:E, 5, FALSE), "")</f>
        <v>Jaboatão dos Guararapes</v>
      </c>
      <c r="Y2314" s="43" t="str">
        <f>IFERROR(VLOOKUP(V2314, Fornecedores!A:F, 6, FALSE), "")</f>
        <v>PE</v>
      </c>
      <c r="Z2314" s="14" t="str">
        <f>IF(H2314=0, "Pedido entregue!", "Pendente")</f>
        <v>Pedido entregue!</v>
      </c>
      <c r="AA2314" s="74"/>
      <c r="AB2314" s="58" t="str">
        <f>IF(Z2314="Pedido Entregue!", IF(AA2314=1, "Retirado do Almoxarifado", IF(AA2314=2, "Material devolvido", "Aguardando retirada")), IF(Z2314="Pendente", "Entrega pendente", ""))</f>
        <v>Aguardando retirada</v>
      </c>
      <c r="AC2314" s="18">
        <v>1</v>
      </c>
      <c r="AD2314" s="18">
        <f>AC2314/SUMIF($P:$P,P2314,$AC:$AC)</f>
        <v>1</v>
      </c>
      <c r="AE2314" s="18">
        <f>IF(R2314=0,0,AC2314/SUMIF($R:$R,R2314,$AC:$AC))</f>
        <v>6.25E-2</v>
      </c>
      <c r="AF2314" s="18">
        <f>IF(R2314=0,1,0)</f>
        <v>0</v>
      </c>
      <c r="AG2314" s="18">
        <f>IF(R2314=0,#REF!-J2314,0)</f>
        <v>0</v>
      </c>
      <c r="AH2314" t="str">
        <f>TEXT(J2314,"MMMM")</f>
        <v>março</v>
      </c>
    </row>
    <row r="2315" spans="1:34" ht="12.75" hidden="1" customHeight="1" x14ac:dyDescent="0.25">
      <c r="A2315" s="90" t="str">
        <f>IF(C2315="Oficina Diversos","Oficina Geral",
IF(ISNUMBER(FIND("Estoque - Colhedoras",C2315)),"Colhedoras",IF(ISNUMBER(FIND("Caldeiraria",C2315)),"Caldeiraria",IF(ISNUMBER(FIND("Borracharia",C2315)),"Borracharia",IF(ISNUMBER(FIND("Lubrificação",C2315)),"Lubrificação",
IF(ISNUMBER(FIND("Estoque - Carregadeiras",C2315)),"Carregadeiras",IF(ISNUMBER(FIND("Estoque - Veic. Leves",C2315)),"Veic. Leves",
IF(ISNUMBER(FIND("Estoque - Caminhões",C2315)),"Caminhões",IF(ISNUMBER(FIND("Estoque - Transbordos",C2315)),"Transbordos",
IF(ISNUMBER(FIND("Estoque - Tratores",C2315)),"Tratores",
IF(ISNUMBER(FIND("Estoque - Máquinas pesadas",C2315)),"Máquinas pesadas",
IF(ISNUMBER(FIND("Estoque - Reboques",C2315)),"Reboques",
IF(C2315="Estoque","Estoque",
IF(AND(ISNUMBER(C2315),C2315&gt;1000,C2315&lt;2000),"Caminhões",
IF(AND(ISNUMBER(C2315),C2315&gt;2000,C2315&lt;3000),"Tratores",
IF(AND(ISNUMBER(C2315),C2315&gt;3000,C2315&lt;4000),"Carregadeiras",
IF(AND(ISNUMBER(C2315),C2315&gt;4000,C2315&lt;5000),"Máquinas pesadas",
IF(AND(ISNUMBER(C2315),C2315&gt;5000,C2315&lt;6000),"Colhedoras",
IF(AND(ISNUMBER(C2315),C2315&gt;7000,C2315&lt;8000),"Irrigação",
IF(AND(ISNUMBER(C2315),C2315&gt;8000,C2315&lt;9000),"Reboques",IF(AND(ISNUMBER(C2315),C2315&gt;0,C2315&lt;1000),"Veic. Leves","")))))))))))))))))))))</f>
        <v>Carregadeiras</v>
      </c>
      <c r="B2315" s="72"/>
      <c r="C2315" s="28">
        <v>3023</v>
      </c>
      <c r="D2315" s="28">
        <v>89933</v>
      </c>
      <c r="E2315" s="29" t="s">
        <v>217</v>
      </c>
      <c r="F2315" s="14" t="str">
        <f>IF(ISBLANK(K2315), "Apenas Solicitação", "Tem OC")</f>
        <v>Tem OC</v>
      </c>
      <c r="G2315" s="28">
        <v>1</v>
      </c>
      <c r="H2315" s="37">
        <f>G2315-I2315</f>
        <v>0</v>
      </c>
      <c r="I2315" s="38">
        <v>1</v>
      </c>
      <c r="J2315" s="64">
        <v>45730</v>
      </c>
      <c r="K2315" s="183">
        <v>45747</v>
      </c>
      <c r="L2315" s="7"/>
      <c r="M2315" s="44" t="str">
        <f ca="1">IF(OR(N2315="", N2315=0), "", IF(N2315&gt;TODAY(), "No prazo", "Atrasado"))</f>
        <v/>
      </c>
      <c r="N2315" s="44" t="str">
        <f>IFERROR(K2315 + VALUE(LEFT(L2315, FIND(" ", L2315) - 1)), "")</f>
        <v/>
      </c>
      <c r="O2315" s="3">
        <f>IF(_xlfn.DAYS(K2315,J2315)&lt;0, "Aguardando OC", _xlfn.DAYS(K2315,J2315))</f>
        <v>17</v>
      </c>
      <c r="P2315" s="206">
        <v>396174</v>
      </c>
      <c r="Q2315" s="214">
        <v>1136714</v>
      </c>
      <c r="R2315" s="206">
        <v>165591</v>
      </c>
      <c r="S2315" s="28">
        <v>701</v>
      </c>
      <c r="T2315" s="66" t="s">
        <v>218</v>
      </c>
      <c r="U2315" s="32">
        <v>70</v>
      </c>
      <c r="V2315" s="28">
        <v>3163</v>
      </c>
      <c r="W2315" s="43" t="str">
        <f>IFERROR(VLOOKUP(V2315, Fornecedores!A:C, 3, FALSE), "")</f>
        <v xml:space="preserve">PACAEMBU            </v>
      </c>
      <c r="X2315" s="43" t="str">
        <f>IFERROR(VLOOKUP(V2315, Fornecedores!A:E, 5, FALSE), "")</f>
        <v>Jaboatão dos Guararapes</v>
      </c>
      <c r="Y2315" s="43" t="str">
        <f>IFERROR(VLOOKUP(V2315, Fornecedores!A:F, 6, FALSE), "")</f>
        <v>PE</v>
      </c>
      <c r="Z2315" s="14" t="str">
        <f>IF(H2315=0, "Pedido entregue!", "Pendente")</f>
        <v>Pedido entregue!</v>
      </c>
      <c r="AA2315" s="74">
        <v>1</v>
      </c>
      <c r="AB2315" s="58" t="str">
        <f>IF(Z2315="Pedido Entregue!", IF(AA2315=1, "Retirado do Almoxarifado", IF(AA2315=2, "Material devolvido", "Aguardando retirada")), IF(Z2315="Pendente", "Entrega pendente", ""))</f>
        <v>Retirado do Almoxarifado</v>
      </c>
      <c r="AC2315" s="18">
        <v>1</v>
      </c>
      <c r="AD2315" s="18">
        <f>AC2315/SUMIF($P:$P,P2315,$AC:$AC)</f>
        <v>1</v>
      </c>
      <c r="AE2315" s="18">
        <f>IF(R2315=0,0,AC2315/SUMIF($R:$R,R2315,$AC:$AC))</f>
        <v>6.25E-2</v>
      </c>
      <c r="AF2315" s="18">
        <f>IF(R2315=0,1,0)</f>
        <v>0</v>
      </c>
      <c r="AG2315" s="18">
        <f>IF(R2315=0,#REF!-J2315,0)</f>
        <v>0</v>
      </c>
      <c r="AH2315" t="str">
        <f>TEXT(J2315,"MMMM")</f>
        <v>março</v>
      </c>
    </row>
    <row r="2316" spans="1:34" ht="12.75" hidden="1" customHeight="1" x14ac:dyDescent="0.25">
      <c r="A2316" s="90" t="str">
        <f>IF(C2316="Oficina Diversos","Oficina Geral",
IF(ISNUMBER(FIND("Estoque - Colhedoras",C2316)),"Colhedoras",IF(ISNUMBER(FIND("Caldeiraria",C2316)),"Caldeiraria",IF(ISNUMBER(FIND("Borracharia",C2316)),"Borracharia",IF(ISNUMBER(FIND("Lubrificação",C2316)),"Lubrificação",
IF(ISNUMBER(FIND("Estoque - Carregadeiras",C2316)),"Carregadeiras",IF(ISNUMBER(FIND("Estoque - Veic. Leves",C2316)),"Veic. Leves",
IF(ISNUMBER(FIND("Estoque - Caminhões",C2316)),"Caminhões",IF(ISNUMBER(FIND("Estoque - Transbordos",C2316)),"Transbordos",
IF(ISNUMBER(FIND("Estoque - Tratores",C2316)),"Tratores",
IF(ISNUMBER(FIND("Estoque - Máquinas pesadas",C2316)),"Máquinas pesadas",
IF(ISNUMBER(FIND("Estoque - Reboques",C2316)),"Reboques",
IF(C2316="Estoque","Estoque",
IF(AND(ISNUMBER(C2316),C2316&gt;1000,C2316&lt;2000),"Caminhões",
IF(AND(ISNUMBER(C2316),C2316&gt;2000,C2316&lt;3000),"Tratores",
IF(AND(ISNUMBER(C2316),C2316&gt;3000,C2316&lt;4000),"Carregadeiras",
IF(AND(ISNUMBER(C2316),C2316&gt;4000,C2316&lt;5000),"Máquinas pesadas",
IF(AND(ISNUMBER(C2316),C2316&gt;5000,C2316&lt;6000),"Colhedoras",
IF(AND(ISNUMBER(C2316),C2316&gt;7000,C2316&lt;8000),"Irrigação",
IF(AND(ISNUMBER(C2316),C2316&gt;8000,C2316&lt;9000),"Reboques",IF(AND(ISNUMBER(C2316),C2316&gt;0,C2316&lt;1000),"Veic. Leves","")))))))))))))))))))))</f>
        <v>Carregadeiras</v>
      </c>
      <c r="B2316" s="72"/>
      <c r="C2316" s="28">
        <v>3024</v>
      </c>
      <c r="D2316" s="28">
        <v>89933</v>
      </c>
      <c r="E2316" s="29" t="s">
        <v>223</v>
      </c>
      <c r="F2316" s="14" t="str">
        <f>IF(ISBLANK(K2316), "Apenas Solicitação", "Tem OC")</f>
        <v>Tem OC</v>
      </c>
      <c r="G2316" s="28">
        <v>1</v>
      </c>
      <c r="H2316" s="37">
        <f>G2316-I2316</f>
        <v>0</v>
      </c>
      <c r="I2316" s="38">
        <v>1</v>
      </c>
      <c r="J2316" s="64">
        <v>45730</v>
      </c>
      <c r="K2316" s="183">
        <v>45747</v>
      </c>
      <c r="L2316" s="7"/>
      <c r="M2316" s="44" t="str">
        <f ca="1">IF(OR(N2316="", N2316=0), "", IF(N2316&gt;TODAY(), "No prazo", "Atrasado"))</f>
        <v/>
      </c>
      <c r="N2316" s="44" t="str">
        <f>IFERROR(K2316 + VALUE(LEFT(L2316, FIND(" ", L2316) - 1)), "")</f>
        <v/>
      </c>
      <c r="O2316" s="3">
        <f>IF(_xlfn.DAYS(K2316,J2316)&lt;0, "Aguardando OC", _xlfn.DAYS(K2316,J2316))</f>
        <v>17</v>
      </c>
      <c r="P2316" s="206">
        <v>396175</v>
      </c>
      <c r="Q2316" s="214">
        <v>1136715</v>
      </c>
      <c r="R2316" s="206">
        <v>165591</v>
      </c>
      <c r="S2316" s="28">
        <v>112</v>
      </c>
      <c r="T2316" s="66" t="s">
        <v>224</v>
      </c>
      <c r="U2316" s="32">
        <v>70</v>
      </c>
      <c r="V2316" s="28">
        <v>3163</v>
      </c>
      <c r="W2316" s="43" t="str">
        <f>IFERROR(VLOOKUP(V2316, Fornecedores!A:C, 3, FALSE), "")</f>
        <v xml:space="preserve">PACAEMBU            </v>
      </c>
      <c r="X2316" s="43" t="str">
        <f>IFERROR(VLOOKUP(V2316, Fornecedores!A:E, 5, FALSE), "")</f>
        <v>Jaboatão dos Guararapes</v>
      </c>
      <c r="Y2316" s="43" t="str">
        <f>IFERROR(VLOOKUP(V2316, Fornecedores!A:F, 6, FALSE), "")</f>
        <v>PE</v>
      </c>
      <c r="Z2316" s="14" t="str">
        <f>IF(H2316=0, "Pedido entregue!", "Pendente")</f>
        <v>Pedido entregue!</v>
      </c>
      <c r="AA2316" s="74"/>
      <c r="AB2316" s="58" t="str">
        <f>IF(Z2316="Pedido Entregue!", IF(AA2316=1, "Retirado do Almoxarifado", IF(AA2316=2, "Material devolvido", "Aguardando retirada")), IF(Z2316="Pendente", "Entrega pendente", ""))</f>
        <v>Aguardando retirada</v>
      </c>
      <c r="AC2316" s="18">
        <v>1</v>
      </c>
      <c r="AD2316" s="18">
        <f>AC2316/SUMIF($P:$P,P2316,$AC:$AC)</f>
        <v>1</v>
      </c>
      <c r="AE2316" s="18">
        <f>IF(R2316=0,0,AC2316/SUMIF($R:$R,R2316,$AC:$AC))</f>
        <v>6.25E-2</v>
      </c>
      <c r="AF2316" s="18">
        <f>IF(R2316=0,1,0)</f>
        <v>0</v>
      </c>
      <c r="AG2316" s="18">
        <f>IF(R2316=0,#REF!-J2316,0)</f>
        <v>0</v>
      </c>
      <c r="AH2316" t="str">
        <f>TEXT(J2316,"MMMM")</f>
        <v>março</v>
      </c>
    </row>
    <row r="2317" spans="1:34" ht="12.75" hidden="1" customHeight="1" x14ac:dyDescent="0.25">
      <c r="A2317" s="90" t="str">
        <f>IF(C2317="Oficina Diversos","Oficina Geral",
IF(ISNUMBER(FIND("Estoque - Colhedoras",C2317)),"Colhedoras",IF(ISNUMBER(FIND("Caldeiraria",C2317)),"Caldeiraria",IF(ISNUMBER(FIND("Borracharia",C2317)),"Borracharia",IF(ISNUMBER(FIND("Lubrificação",C2317)),"Lubrificação",
IF(ISNUMBER(FIND("Estoque - Carregadeiras",C2317)),"Carregadeiras",IF(ISNUMBER(FIND("Estoque - Veic. Leves",C2317)),"Veic. Leves",
IF(ISNUMBER(FIND("Estoque - Caminhões",C2317)),"Caminhões",IF(ISNUMBER(FIND("Estoque - Transbordos",C2317)),"Transbordos",
IF(ISNUMBER(FIND("Estoque - Tratores",C2317)),"Tratores",
IF(ISNUMBER(FIND("Estoque - Máquinas pesadas",C2317)),"Máquinas pesadas",
IF(ISNUMBER(FIND("Estoque - Reboques",C2317)),"Reboques",
IF(C2317="Estoque","Estoque",
IF(AND(ISNUMBER(C2317),C2317&gt;1000,C2317&lt;2000),"Caminhões",
IF(AND(ISNUMBER(C2317),C2317&gt;2000,C2317&lt;3000),"Tratores",
IF(AND(ISNUMBER(C2317),C2317&gt;3000,C2317&lt;4000),"Carregadeiras",
IF(AND(ISNUMBER(C2317),C2317&gt;4000,C2317&lt;5000),"Máquinas pesadas",
IF(AND(ISNUMBER(C2317),C2317&gt;5000,C2317&lt;6000),"Colhedoras",
IF(AND(ISNUMBER(C2317),C2317&gt;7000,C2317&lt;8000),"Irrigação",
IF(AND(ISNUMBER(C2317),C2317&gt;8000,C2317&lt;9000),"Reboques",IF(AND(ISNUMBER(C2317),C2317&gt;0,C2317&lt;1000),"Veic. Leves","")))))))))))))))))))))</f>
        <v>Carregadeiras</v>
      </c>
      <c r="B2317" s="72"/>
      <c r="C2317" s="28">
        <v>3026</v>
      </c>
      <c r="D2317" s="28">
        <v>89933</v>
      </c>
      <c r="E2317" s="29" t="s">
        <v>236</v>
      </c>
      <c r="F2317" s="14" t="str">
        <f>IF(ISBLANK(K2317), "Apenas Solicitação", "Tem OC")</f>
        <v>Tem OC</v>
      </c>
      <c r="G2317" s="28">
        <v>1</v>
      </c>
      <c r="H2317" s="37">
        <f>G2317-I2317</f>
        <v>0</v>
      </c>
      <c r="I2317" s="38">
        <v>1</v>
      </c>
      <c r="J2317" s="64">
        <v>45730</v>
      </c>
      <c r="K2317" s="183">
        <v>45747</v>
      </c>
      <c r="L2317" s="7"/>
      <c r="M2317" s="44" t="str">
        <f ca="1">IF(OR(N2317="", N2317=0), "", IF(N2317&gt;TODAY(), "No prazo", "Atrasado"))</f>
        <v/>
      </c>
      <c r="N2317" s="44" t="str">
        <f>IFERROR(K2317 + VALUE(LEFT(L2317, FIND(" ", L2317) - 1)), "")</f>
        <v/>
      </c>
      <c r="O2317" s="3">
        <f>IF(_xlfn.DAYS(K2317,J2317)&lt;0, "Aguardando OC", _xlfn.DAYS(K2317,J2317))</f>
        <v>17</v>
      </c>
      <c r="P2317" s="206">
        <v>396178</v>
      </c>
      <c r="Q2317" s="214">
        <v>1136717</v>
      </c>
      <c r="R2317" s="206">
        <v>165591</v>
      </c>
      <c r="S2317" s="28">
        <v>112</v>
      </c>
      <c r="T2317" s="66" t="s">
        <v>237</v>
      </c>
      <c r="U2317" s="32">
        <v>70</v>
      </c>
      <c r="V2317" s="28">
        <v>3163</v>
      </c>
      <c r="W2317" s="43" t="str">
        <f>IFERROR(VLOOKUP(V2317, Fornecedores!A:C, 3, FALSE), "")</f>
        <v xml:space="preserve">PACAEMBU            </v>
      </c>
      <c r="X2317" s="43" t="str">
        <f>IFERROR(VLOOKUP(V2317, Fornecedores!A:E, 5, FALSE), "")</f>
        <v>Jaboatão dos Guararapes</v>
      </c>
      <c r="Y2317" s="43" t="str">
        <f>IFERROR(VLOOKUP(V2317, Fornecedores!A:F, 6, FALSE), "")</f>
        <v>PE</v>
      </c>
      <c r="Z2317" s="14" t="str">
        <f>IF(H2317=0, "Pedido entregue!", "Pendente")</f>
        <v>Pedido entregue!</v>
      </c>
      <c r="AA2317" s="74"/>
      <c r="AB2317" s="58" t="str">
        <f>IF(Z2317="Pedido Entregue!", IF(AA2317=1, "Retirado do Almoxarifado", IF(AA2317=2, "Material devolvido", "Aguardando retirada")), IF(Z2317="Pendente", "Entrega pendente", ""))</f>
        <v>Aguardando retirada</v>
      </c>
      <c r="AC2317" s="18">
        <v>1</v>
      </c>
      <c r="AD2317" s="18">
        <f>AC2317/SUMIF($P:$P,P2317,$AC:$AC)</f>
        <v>1</v>
      </c>
      <c r="AE2317" s="18">
        <f>IF(R2317=0,0,AC2317/SUMIF($R:$R,R2317,$AC:$AC))</f>
        <v>6.25E-2</v>
      </c>
      <c r="AF2317" s="18">
        <f>IF(R2317=0,1,0)</f>
        <v>0</v>
      </c>
      <c r="AG2317" s="18">
        <f>IF(R2317=0,#REF!-J2317,0)</f>
        <v>0</v>
      </c>
      <c r="AH2317" t="str">
        <f>TEXT(J2317,"MMMM")</f>
        <v>março</v>
      </c>
    </row>
    <row r="2318" spans="1:34" ht="12.75" hidden="1" customHeight="1" x14ac:dyDescent="0.25">
      <c r="A2318" s="90" t="str">
        <f>IF(C2318="Oficina Diversos","Oficina Geral",
IF(ISNUMBER(FIND("Estoque - Colhedoras",C2318)),"Colhedoras",IF(ISNUMBER(FIND("Caldeiraria",C2318)),"Caldeiraria",IF(ISNUMBER(FIND("Borracharia",C2318)),"Borracharia",IF(ISNUMBER(FIND("Lubrificação",C2318)),"Lubrificação",
IF(ISNUMBER(FIND("Estoque - Carregadeiras",C2318)),"Carregadeiras",IF(ISNUMBER(FIND("Estoque - Veic. Leves",C2318)),"Veic. Leves",
IF(ISNUMBER(FIND("Estoque - Caminhões",C2318)),"Caminhões",IF(ISNUMBER(FIND("Estoque - Transbordos",C2318)),"Transbordos",
IF(ISNUMBER(FIND("Estoque - Tratores",C2318)),"Tratores",
IF(ISNUMBER(FIND("Estoque - Máquinas pesadas",C2318)),"Máquinas pesadas",
IF(ISNUMBER(FIND("Estoque - Reboques",C2318)),"Reboques",
IF(C2318="Estoque","Estoque",
IF(AND(ISNUMBER(C2318),C2318&gt;1000,C2318&lt;2000),"Caminhões",
IF(AND(ISNUMBER(C2318),C2318&gt;2000,C2318&lt;3000),"Tratores",
IF(AND(ISNUMBER(C2318),C2318&gt;3000,C2318&lt;4000),"Carregadeiras",
IF(AND(ISNUMBER(C2318),C2318&gt;4000,C2318&lt;5000),"Máquinas pesadas",
IF(AND(ISNUMBER(C2318),C2318&gt;5000,C2318&lt;6000),"Colhedoras",
IF(AND(ISNUMBER(C2318),C2318&gt;7000,C2318&lt;8000),"Irrigação",
IF(AND(ISNUMBER(C2318),C2318&gt;8000,C2318&lt;9000),"Reboques",IF(AND(ISNUMBER(C2318),C2318&gt;0,C2318&lt;1000),"Veic. Leves","")))))))))))))))))))))</f>
        <v>Carregadeiras</v>
      </c>
      <c r="B2318" s="72"/>
      <c r="C2318" s="28">
        <v>3027</v>
      </c>
      <c r="D2318" s="28">
        <v>89933</v>
      </c>
      <c r="E2318" s="29" t="s">
        <v>242</v>
      </c>
      <c r="F2318" s="14" t="str">
        <f>IF(ISBLANK(K2318), "Apenas Solicitação", "Tem OC")</f>
        <v>Tem OC</v>
      </c>
      <c r="G2318" s="28">
        <v>1</v>
      </c>
      <c r="H2318" s="37">
        <f>G2318-I2318</f>
        <v>0</v>
      </c>
      <c r="I2318" s="38">
        <v>1</v>
      </c>
      <c r="J2318" s="64">
        <v>45730</v>
      </c>
      <c r="K2318" s="183">
        <v>45747</v>
      </c>
      <c r="L2318" s="7"/>
      <c r="M2318" s="44" t="str">
        <f ca="1">IF(OR(N2318="", N2318=0), "", IF(N2318&gt;TODAY(), "No prazo", "Atrasado"))</f>
        <v/>
      </c>
      <c r="N2318" s="44" t="str">
        <f>IFERROR(K2318 + VALUE(LEFT(L2318, FIND(" ", L2318) - 1)), "")</f>
        <v/>
      </c>
      <c r="O2318" s="3">
        <f>IF(_xlfn.DAYS(K2318,J2318)&lt;0, "Aguardando OC", _xlfn.DAYS(K2318,J2318))</f>
        <v>17</v>
      </c>
      <c r="P2318" s="206">
        <v>396179</v>
      </c>
      <c r="Q2318" s="214">
        <v>1136718</v>
      </c>
      <c r="R2318" s="206">
        <v>165591</v>
      </c>
      <c r="S2318" s="28">
        <v>701</v>
      </c>
      <c r="T2318" s="66" t="s">
        <v>243</v>
      </c>
      <c r="U2318" s="32">
        <v>70</v>
      </c>
      <c r="V2318" s="28">
        <v>3163</v>
      </c>
      <c r="W2318" s="43" t="str">
        <f>IFERROR(VLOOKUP(V2318, Fornecedores!A:C, 3, FALSE), "")</f>
        <v xml:space="preserve">PACAEMBU            </v>
      </c>
      <c r="X2318" s="43" t="str">
        <f>IFERROR(VLOOKUP(V2318, Fornecedores!A:E, 5, FALSE), "")</f>
        <v>Jaboatão dos Guararapes</v>
      </c>
      <c r="Y2318" s="43" t="str">
        <f>IFERROR(VLOOKUP(V2318, Fornecedores!A:F, 6, FALSE), "")</f>
        <v>PE</v>
      </c>
      <c r="Z2318" s="14" t="str">
        <f>IF(H2318=0, "Pedido entregue!", "Pendente")</f>
        <v>Pedido entregue!</v>
      </c>
      <c r="AA2318" s="74"/>
      <c r="AB2318" s="58" t="str">
        <f>IF(Z2318="Pedido Entregue!", IF(AA2318=1, "Retirado do Almoxarifado", IF(AA2318=2, "Material devolvido", "Aguardando retirada")), IF(Z2318="Pendente", "Entrega pendente", ""))</f>
        <v>Aguardando retirada</v>
      </c>
      <c r="AC2318" s="18">
        <v>1</v>
      </c>
      <c r="AD2318" s="18">
        <f>AC2318/SUMIF($P:$P,P2318,$AC:$AC)</f>
        <v>1</v>
      </c>
      <c r="AE2318" s="18">
        <f>IF(R2318=0,0,AC2318/SUMIF($R:$R,R2318,$AC:$AC))</f>
        <v>6.25E-2</v>
      </c>
      <c r="AF2318" s="18">
        <f>IF(R2318=0,1,0)</f>
        <v>0</v>
      </c>
      <c r="AG2318" s="18">
        <f>IF(R2318=0,#REF!-J2318,0)</f>
        <v>0</v>
      </c>
      <c r="AH2318" t="str">
        <f>TEXT(J2318,"MMMM")</f>
        <v>março</v>
      </c>
    </row>
    <row r="2319" spans="1:34" ht="12.75" hidden="1" customHeight="1" x14ac:dyDescent="0.25">
      <c r="A2319" s="90" t="str">
        <f>IF(C2319="Oficina Diversos","Oficina Geral",
IF(ISNUMBER(FIND("Estoque - Colhedoras",C2319)),"Colhedoras",IF(ISNUMBER(FIND("Caldeiraria",C2319)),"Caldeiraria",IF(ISNUMBER(FIND("Borracharia",C2319)),"Borracharia",IF(ISNUMBER(FIND("Lubrificação",C2319)),"Lubrificação",
IF(ISNUMBER(FIND("Estoque - Carregadeiras",C2319)),"Carregadeiras",IF(ISNUMBER(FIND("Estoque - Veic. Leves",C2319)),"Veic. Leves",
IF(ISNUMBER(FIND("Estoque - Caminhões",C2319)),"Caminhões",IF(ISNUMBER(FIND("Estoque - Transbordos",C2319)),"Transbordos",
IF(ISNUMBER(FIND("Estoque - Tratores",C2319)),"Tratores",
IF(ISNUMBER(FIND("Estoque - Máquinas pesadas",C2319)),"Máquinas pesadas",
IF(ISNUMBER(FIND("Estoque - Reboques",C2319)),"Reboques",
IF(C2319="Estoque","Estoque",
IF(AND(ISNUMBER(C2319),C2319&gt;1000,C2319&lt;2000),"Caminhões",
IF(AND(ISNUMBER(C2319),C2319&gt;2000,C2319&lt;3000),"Tratores",
IF(AND(ISNUMBER(C2319),C2319&gt;3000,C2319&lt;4000),"Carregadeiras",
IF(AND(ISNUMBER(C2319),C2319&gt;4000,C2319&lt;5000),"Máquinas pesadas",
IF(AND(ISNUMBER(C2319),C2319&gt;5000,C2319&lt;6000),"Colhedoras",
IF(AND(ISNUMBER(C2319),C2319&gt;7000,C2319&lt;8000),"Irrigação",
IF(AND(ISNUMBER(C2319),C2319&gt;8000,C2319&lt;9000),"Reboques",IF(AND(ISNUMBER(C2319),C2319&gt;0,C2319&lt;1000),"Veic. Leves","")))))))))))))))))))))</f>
        <v>Carregadeiras</v>
      </c>
      <c r="B2319" s="72"/>
      <c r="C2319" s="28">
        <v>3028</v>
      </c>
      <c r="D2319" s="28">
        <v>89933</v>
      </c>
      <c r="E2319" s="29" t="s">
        <v>246</v>
      </c>
      <c r="F2319" s="14" t="str">
        <f>IF(ISBLANK(K2319), "Apenas Solicitação", "Tem OC")</f>
        <v>Tem OC</v>
      </c>
      <c r="G2319" s="28">
        <v>1</v>
      </c>
      <c r="H2319" s="37">
        <f>G2319-I2319</f>
        <v>0</v>
      </c>
      <c r="I2319" s="38">
        <v>1</v>
      </c>
      <c r="J2319" s="64">
        <v>45730</v>
      </c>
      <c r="K2319" s="183">
        <v>45747</v>
      </c>
      <c r="L2319" s="7"/>
      <c r="M2319" s="44" t="str">
        <f ca="1">IF(OR(N2319="", N2319=0), "", IF(N2319&gt;TODAY(), "No prazo", "Atrasado"))</f>
        <v/>
      </c>
      <c r="N2319" s="44" t="str">
        <f>IFERROR(K2319 + VALUE(LEFT(L2319, FIND(" ", L2319) - 1)), "")</f>
        <v/>
      </c>
      <c r="O2319" s="3">
        <f>IF(_xlfn.DAYS(K2319,J2319)&lt;0, "Aguardando OC", _xlfn.DAYS(K2319,J2319))</f>
        <v>17</v>
      </c>
      <c r="P2319" s="206">
        <v>396180</v>
      </c>
      <c r="Q2319" s="214">
        <v>1136719</v>
      </c>
      <c r="R2319" s="206">
        <v>165591</v>
      </c>
      <c r="S2319" s="28">
        <v>701</v>
      </c>
      <c r="T2319" s="66" t="s">
        <v>247</v>
      </c>
      <c r="U2319" s="32">
        <v>70</v>
      </c>
      <c r="V2319" s="28">
        <v>3163</v>
      </c>
      <c r="W2319" s="43" t="str">
        <f>IFERROR(VLOOKUP(V2319, Fornecedores!A:C, 3, FALSE), "")</f>
        <v xml:space="preserve">PACAEMBU            </v>
      </c>
      <c r="X2319" s="43" t="str">
        <f>IFERROR(VLOOKUP(V2319, Fornecedores!A:E, 5, FALSE), "")</f>
        <v>Jaboatão dos Guararapes</v>
      </c>
      <c r="Y2319" s="43" t="str">
        <f>IFERROR(VLOOKUP(V2319, Fornecedores!A:F, 6, FALSE), "")</f>
        <v>PE</v>
      </c>
      <c r="Z2319" s="14" t="str">
        <f>IF(H2319=0, "Pedido entregue!", "Pendente")</f>
        <v>Pedido entregue!</v>
      </c>
      <c r="AA2319" s="74"/>
      <c r="AB2319" s="58" t="str">
        <f>IF(Z2319="Pedido Entregue!", IF(AA2319=1, "Retirado do Almoxarifado", IF(AA2319=2, "Material devolvido", "Aguardando retirada")), IF(Z2319="Pendente", "Entrega pendente", ""))</f>
        <v>Aguardando retirada</v>
      </c>
      <c r="AC2319" s="18">
        <v>1</v>
      </c>
      <c r="AD2319" s="18">
        <f>AC2319/SUMIF($P:$P,P2319,$AC:$AC)</f>
        <v>1</v>
      </c>
      <c r="AE2319" s="18">
        <f>IF(R2319=0,0,AC2319/SUMIF($R:$R,R2319,$AC:$AC))</f>
        <v>6.25E-2</v>
      </c>
      <c r="AF2319" s="18">
        <f>IF(R2319=0,1,0)</f>
        <v>0</v>
      </c>
      <c r="AG2319" s="18">
        <f>IF(R2319=0,#REF!-J2319,0)</f>
        <v>0</v>
      </c>
      <c r="AH2319" t="str">
        <f>TEXT(J2319,"MMMM")</f>
        <v>março</v>
      </c>
    </row>
    <row r="2320" spans="1:34" ht="12.75" hidden="1" customHeight="1" x14ac:dyDescent="0.25">
      <c r="A2320" s="90" t="str">
        <f>IF(C2320="Oficina Diversos","Oficina Geral",
IF(ISNUMBER(FIND("Estoque - Colhedoras",C2320)),"Colhedoras",IF(ISNUMBER(FIND("Caldeiraria",C2320)),"Caldeiraria",IF(ISNUMBER(FIND("Borracharia",C2320)),"Borracharia",IF(ISNUMBER(FIND("Lubrificação",C2320)),"Lubrificação",
IF(ISNUMBER(FIND("Estoque - Carregadeiras",C2320)),"Carregadeiras",IF(ISNUMBER(FIND("Estoque - Veic. Leves",C2320)),"Veic. Leves",
IF(ISNUMBER(FIND("Estoque - Caminhões",C2320)),"Caminhões",IF(ISNUMBER(FIND("Estoque - Transbordos",C2320)),"Transbordos",
IF(ISNUMBER(FIND("Estoque - Tratores",C2320)),"Tratores",
IF(ISNUMBER(FIND("Estoque - Máquinas pesadas",C2320)),"Máquinas pesadas",
IF(ISNUMBER(FIND("Estoque - Reboques",C2320)),"Reboques",
IF(C2320="Estoque","Estoque",
IF(AND(ISNUMBER(C2320),C2320&gt;1000,C2320&lt;2000),"Caminhões",
IF(AND(ISNUMBER(C2320),C2320&gt;2000,C2320&lt;3000),"Tratores",
IF(AND(ISNUMBER(C2320),C2320&gt;3000,C2320&lt;4000),"Carregadeiras",
IF(AND(ISNUMBER(C2320),C2320&gt;4000,C2320&lt;5000),"Máquinas pesadas",
IF(AND(ISNUMBER(C2320),C2320&gt;5000,C2320&lt;6000),"Colhedoras",
IF(AND(ISNUMBER(C2320),C2320&gt;7000,C2320&lt;8000),"Irrigação",
IF(AND(ISNUMBER(C2320),C2320&gt;8000,C2320&lt;9000),"Reboques",IF(AND(ISNUMBER(C2320),C2320&gt;0,C2320&lt;1000),"Veic. Leves","")))))))))))))))))))))</f>
        <v>Carregadeiras</v>
      </c>
      <c r="B2320" s="72"/>
      <c r="C2320" s="28">
        <v>3029</v>
      </c>
      <c r="D2320" s="28">
        <v>89933</v>
      </c>
      <c r="E2320" s="29" t="s">
        <v>252</v>
      </c>
      <c r="F2320" s="14" t="str">
        <f>IF(ISBLANK(K2320), "Apenas Solicitação", "Tem OC")</f>
        <v>Tem OC</v>
      </c>
      <c r="G2320" s="28">
        <v>1</v>
      </c>
      <c r="H2320" s="37">
        <f>G2320-I2320</f>
        <v>0</v>
      </c>
      <c r="I2320" s="38">
        <v>1</v>
      </c>
      <c r="J2320" s="64">
        <v>45730</v>
      </c>
      <c r="K2320" s="183">
        <v>45747</v>
      </c>
      <c r="L2320" s="7"/>
      <c r="M2320" s="44" t="str">
        <f ca="1">IF(OR(N2320="", N2320=0), "", IF(N2320&gt;TODAY(), "No prazo", "Atrasado"))</f>
        <v/>
      </c>
      <c r="N2320" s="44" t="str">
        <f>IFERROR(K2320 + VALUE(LEFT(L2320, FIND(" ", L2320) - 1)), "")</f>
        <v/>
      </c>
      <c r="O2320" s="3">
        <f>IF(_xlfn.DAYS(K2320,J2320)&lt;0, "Aguardando OC", _xlfn.DAYS(K2320,J2320))</f>
        <v>17</v>
      </c>
      <c r="P2320" s="206">
        <v>396181</v>
      </c>
      <c r="Q2320" s="214">
        <v>1136720</v>
      </c>
      <c r="R2320" s="206">
        <v>165591</v>
      </c>
      <c r="S2320" s="28">
        <v>112</v>
      </c>
      <c r="T2320" s="66" t="s">
        <v>253</v>
      </c>
      <c r="U2320" s="32">
        <v>70</v>
      </c>
      <c r="V2320" s="28">
        <v>3163</v>
      </c>
      <c r="W2320" s="43" t="str">
        <f>IFERROR(VLOOKUP(V2320, Fornecedores!A:C, 3, FALSE), "")</f>
        <v xml:space="preserve">PACAEMBU            </v>
      </c>
      <c r="X2320" s="43" t="str">
        <f>IFERROR(VLOOKUP(V2320, Fornecedores!A:E, 5, FALSE), "")</f>
        <v>Jaboatão dos Guararapes</v>
      </c>
      <c r="Y2320" s="43" t="str">
        <f>IFERROR(VLOOKUP(V2320, Fornecedores!A:F, 6, FALSE), "")</f>
        <v>PE</v>
      </c>
      <c r="Z2320" s="14" t="str">
        <f>IF(H2320=0, "Pedido entregue!", "Pendente")</f>
        <v>Pedido entregue!</v>
      </c>
      <c r="AA2320" s="74"/>
      <c r="AB2320" s="58" t="str">
        <f>IF(Z2320="Pedido Entregue!", IF(AA2320=1, "Retirado do Almoxarifado", IF(AA2320=2, "Material devolvido", "Aguardando retirada")), IF(Z2320="Pendente", "Entrega pendente", ""))</f>
        <v>Aguardando retirada</v>
      </c>
      <c r="AC2320" s="18">
        <v>1</v>
      </c>
      <c r="AD2320" s="18">
        <f>AC2320/SUMIF($P:$P,P2320,$AC:$AC)</f>
        <v>1</v>
      </c>
      <c r="AE2320" s="18">
        <f>IF(R2320=0,0,AC2320/SUMIF($R:$R,R2320,$AC:$AC))</f>
        <v>6.25E-2</v>
      </c>
      <c r="AF2320" s="18">
        <f>IF(R2320=0,1,0)</f>
        <v>0</v>
      </c>
      <c r="AG2320" s="18">
        <f>IF(R2320=0,#REF!-J2320,0)</f>
        <v>0</v>
      </c>
      <c r="AH2320" t="str">
        <f>TEXT(J2320,"MMMM")</f>
        <v>março</v>
      </c>
    </row>
    <row r="2321" spans="1:34" ht="12.75" hidden="1" customHeight="1" x14ac:dyDescent="0.25">
      <c r="A2321" s="90" t="str">
        <f>IF(C2321="Oficina Diversos","Oficina Geral",
IF(ISNUMBER(FIND("Estoque - Colhedoras",C2321)),"Colhedoras",IF(ISNUMBER(FIND("Caldeiraria",C2321)),"Caldeiraria",IF(ISNUMBER(FIND("Borracharia",C2321)),"Borracharia",IF(ISNUMBER(FIND("Lubrificação",C2321)),"Lubrificação",
IF(ISNUMBER(FIND("Estoque - Carregadeiras",C2321)),"Carregadeiras",IF(ISNUMBER(FIND("Estoque - Veic. Leves",C2321)),"Veic. Leves",
IF(ISNUMBER(FIND("Estoque - Caminhões",C2321)),"Caminhões",IF(ISNUMBER(FIND("Estoque - Transbordos",C2321)),"Transbordos",
IF(ISNUMBER(FIND("Estoque - Tratores",C2321)),"Tratores",
IF(ISNUMBER(FIND("Estoque - Máquinas pesadas",C2321)),"Máquinas pesadas",
IF(ISNUMBER(FIND("Estoque - Reboques",C2321)),"Reboques",
IF(C2321="Estoque","Estoque",
IF(AND(ISNUMBER(C2321),C2321&gt;1000,C2321&lt;2000),"Caminhões",
IF(AND(ISNUMBER(C2321),C2321&gt;2000,C2321&lt;3000),"Tratores",
IF(AND(ISNUMBER(C2321),C2321&gt;3000,C2321&lt;4000),"Carregadeiras",
IF(AND(ISNUMBER(C2321),C2321&gt;4000,C2321&lt;5000),"Máquinas pesadas",
IF(AND(ISNUMBER(C2321),C2321&gt;5000,C2321&lt;6000),"Colhedoras",
IF(AND(ISNUMBER(C2321),C2321&gt;7000,C2321&lt;8000),"Irrigação",
IF(AND(ISNUMBER(C2321),C2321&gt;8000,C2321&lt;9000),"Reboques",IF(AND(ISNUMBER(C2321),C2321&gt;0,C2321&lt;1000),"Veic. Leves","")))))))))))))))))))))</f>
        <v>Carregadeiras</v>
      </c>
      <c r="B2321" s="72"/>
      <c r="C2321" s="28">
        <v>3030</v>
      </c>
      <c r="D2321" s="28">
        <v>89933</v>
      </c>
      <c r="E2321" s="29" t="s">
        <v>256</v>
      </c>
      <c r="F2321" s="14" t="str">
        <f>IF(ISBLANK(K2321), "Apenas Solicitação", "Tem OC")</f>
        <v>Tem OC</v>
      </c>
      <c r="G2321" s="28">
        <v>1</v>
      </c>
      <c r="H2321" s="37">
        <f>G2321-I2321</f>
        <v>0</v>
      </c>
      <c r="I2321" s="38">
        <v>1</v>
      </c>
      <c r="J2321" s="64">
        <v>45730</v>
      </c>
      <c r="K2321" s="183">
        <v>45747</v>
      </c>
      <c r="L2321" s="7"/>
      <c r="M2321" s="44" t="str">
        <f ca="1">IF(OR(N2321="", N2321=0), "", IF(N2321&gt;TODAY(), "No prazo", "Atrasado"))</f>
        <v/>
      </c>
      <c r="N2321" s="44" t="str">
        <f>IFERROR(K2321 + VALUE(LEFT(L2321, FIND(" ", L2321) - 1)), "")</f>
        <v/>
      </c>
      <c r="O2321" s="3">
        <f>IF(_xlfn.DAYS(K2321,J2321)&lt;0, "Aguardando OC", _xlfn.DAYS(K2321,J2321))</f>
        <v>17</v>
      </c>
      <c r="P2321" s="206">
        <v>396182</v>
      </c>
      <c r="Q2321" s="214">
        <v>1136721</v>
      </c>
      <c r="R2321" s="206">
        <v>165591</v>
      </c>
      <c r="S2321" s="28">
        <v>701</v>
      </c>
      <c r="T2321" s="66" t="s">
        <v>257</v>
      </c>
      <c r="U2321" s="32">
        <v>70</v>
      </c>
      <c r="V2321" s="28">
        <v>3163</v>
      </c>
      <c r="W2321" s="43" t="str">
        <f>IFERROR(VLOOKUP(V2321, Fornecedores!A:C, 3, FALSE), "")</f>
        <v xml:space="preserve">PACAEMBU            </v>
      </c>
      <c r="X2321" s="43" t="str">
        <f>IFERROR(VLOOKUP(V2321, Fornecedores!A:E, 5, FALSE), "")</f>
        <v>Jaboatão dos Guararapes</v>
      </c>
      <c r="Y2321" s="43" t="str">
        <f>IFERROR(VLOOKUP(V2321, Fornecedores!A:F, 6, FALSE), "")</f>
        <v>PE</v>
      </c>
      <c r="Z2321" s="14" t="str">
        <f>IF(H2321=0, "Pedido entregue!", "Pendente")</f>
        <v>Pedido entregue!</v>
      </c>
      <c r="AA2321" s="74"/>
      <c r="AB2321" s="58" t="str">
        <f>IF(Z2321="Pedido Entregue!", IF(AA2321=1, "Retirado do Almoxarifado", IF(AA2321=2, "Material devolvido", "Aguardando retirada")), IF(Z2321="Pendente", "Entrega pendente", ""))</f>
        <v>Aguardando retirada</v>
      </c>
      <c r="AC2321" s="18">
        <v>1</v>
      </c>
      <c r="AD2321" s="18">
        <f>AC2321/SUMIF($P:$P,P2321,$AC:$AC)</f>
        <v>1</v>
      </c>
      <c r="AE2321" s="18">
        <f>IF(R2321=0,0,AC2321/SUMIF($R:$R,R2321,$AC:$AC))</f>
        <v>6.25E-2</v>
      </c>
      <c r="AF2321" s="18">
        <f>IF(R2321=0,1,0)</f>
        <v>0</v>
      </c>
      <c r="AG2321" s="18">
        <f>IF(R2321=0,#REF!-J2321,0)</f>
        <v>0</v>
      </c>
      <c r="AH2321" t="str">
        <f>TEXT(J2321,"MMMM")</f>
        <v>março</v>
      </c>
    </row>
    <row r="2322" spans="1:34" ht="12.75" hidden="1" customHeight="1" x14ac:dyDescent="0.25">
      <c r="A2322" s="90" t="str">
        <f>IF(C2322="Oficina Diversos","Oficina Geral",
IF(ISNUMBER(FIND("Estoque - Colhedoras",C2322)),"Colhedoras",IF(ISNUMBER(FIND("Caldeiraria",C2322)),"Caldeiraria",IF(ISNUMBER(FIND("Borracharia",C2322)),"Borracharia",IF(ISNUMBER(FIND("Lubrificação",C2322)),"Lubrificação",
IF(ISNUMBER(FIND("Estoque - Carregadeiras",C2322)),"Carregadeiras",IF(ISNUMBER(FIND("Estoque - Veic. Leves",C2322)),"Veic. Leves",
IF(ISNUMBER(FIND("Estoque - Caminhões",C2322)),"Caminhões",IF(ISNUMBER(FIND("Estoque - Transbordos",C2322)),"Transbordos",
IF(ISNUMBER(FIND("Estoque - Tratores",C2322)),"Tratores",
IF(ISNUMBER(FIND("Estoque - Máquinas pesadas",C2322)),"Máquinas pesadas",
IF(ISNUMBER(FIND("Estoque - Reboques",C2322)),"Reboques",
IF(C2322="Estoque","Estoque",
IF(AND(ISNUMBER(C2322),C2322&gt;1000,C2322&lt;2000),"Caminhões",
IF(AND(ISNUMBER(C2322),C2322&gt;2000,C2322&lt;3000),"Tratores",
IF(AND(ISNUMBER(C2322),C2322&gt;3000,C2322&lt;4000),"Carregadeiras",
IF(AND(ISNUMBER(C2322),C2322&gt;4000,C2322&lt;5000),"Máquinas pesadas",
IF(AND(ISNUMBER(C2322),C2322&gt;5000,C2322&lt;6000),"Colhedoras",
IF(AND(ISNUMBER(C2322),C2322&gt;7000,C2322&lt;8000),"Irrigação",
IF(AND(ISNUMBER(C2322),C2322&gt;8000,C2322&lt;9000),"Reboques",IF(AND(ISNUMBER(C2322),C2322&gt;0,C2322&lt;1000),"Veic. Leves","")))))))))))))))))))))</f>
        <v>Carregadeiras</v>
      </c>
      <c r="B2322" s="72"/>
      <c r="C2322" s="28">
        <v>3031</v>
      </c>
      <c r="D2322" s="28">
        <v>89933</v>
      </c>
      <c r="E2322" s="29" t="s">
        <v>260</v>
      </c>
      <c r="F2322" s="14" t="str">
        <f>IF(ISBLANK(K2322), "Apenas Solicitação", "Tem OC")</f>
        <v>Tem OC</v>
      </c>
      <c r="G2322" s="28">
        <v>1</v>
      </c>
      <c r="H2322" s="37">
        <f>G2322-I2322</f>
        <v>0</v>
      </c>
      <c r="I2322" s="38">
        <v>1</v>
      </c>
      <c r="J2322" s="64">
        <v>45730</v>
      </c>
      <c r="K2322" s="183">
        <v>45747</v>
      </c>
      <c r="L2322" s="7"/>
      <c r="M2322" s="44" t="str">
        <f ca="1">IF(OR(N2322="", N2322=0), "", IF(N2322&gt;TODAY(), "No prazo", "Atrasado"))</f>
        <v/>
      </c>
      <c r="N2322" s="44" t="str">
        <f>IFERROR(K2322 + VALUE(LEFT(L2322, FIND(" ", L2322) - 1)), "")</f>
        <v/>
      </c>
      <c r="O2322" s="3">
        <f>IF(_xlfn.DAYS(K2322,J2322)&lt;0, "Aguardando OC", _xlfn.DAYS(K2322,J2322))</f>
        <v>17</v>
      </c>
      <c r="P2322" s="206">
        <v>396183</v>
      </c>
      <c r="Q2322" s="214">
        <v>1136722</v>
      </c>
      <c r="R2322" s="206">
        <v>165591</v>
      </c>
      <c r="S2322" s="28">
        <v>112</v>
      </c>
      <c r="T2322" s="66" t="s">
        <v>261</v>
      </c>
      <c r="U2322" s="32">
        <v>70</v>
      </c>
      <c r="V2322" s="28">
        <v>3163</v>
      </c>
      <c r="W2322" s="43" t="str">
        <f>IFERROR(VLOOKUP(V2322, Fornecedores!A:C, 3, FALSE), "")</f>
        <v xml:space="preserve">PACAEMBU            </v>
      </c>
      <c r="X2322" s="43" t="str">
        <f>IFERROR(VLOOKUP(V2322, Fornecedores!A:E, 5, FALSE), "")</f>
        <v>Jaboatão dos Guararapes</v>
      </c>
      <c r="Y2322" s="43" t="str">
        <f>IFERROR(VLOOKUP(V2322, Fornecedores!A:F, 6, FALSE), "")</f>
        <v>PE</v>
      </c>
      <c r="Z2322" s="14" t="str">
        <f>IF(H2322=0, "Pedido entregue!", "Pendente")</f>
        <v>Pedido entregue!</v>
      </c>
      <c r="AA2322" s="74"/>
      <c r="AB2322" s="58" t="str">
        <f>IF(Z2322="Pedido Entregue!", IF(AA2322=1, "Retirado do Almoxarifado", IF(AA2322=2, "Material devolvido", "Aguardando retirada")), IF(Z2322="Pendente", "Entrega pendente", ""))</f>
        <v>Aguardando retirada</v>
      </c>
      <c r="AC2322" s="18">
        <v>1</v>
      </c>
      <c r="AD2322" s="18">
        <f>AC2322/SUMIF($P:$P,P2322,$AC:$AC)</f>
        <v>1</v>
      </c>
      <c r="AE2322" s="18">
        <f>IF(R2322=0,0,AC2322/SUMIF($R:$R,R2322,$AC:$AC))</f>
        <v>6.25E-2</v>
      </c>
      <c r="AF2322" s="18">
        <f>IF(R2322=0,1,0)</f>
        <v>0</v>
      </c>
      <c r="AG2322" s="18">
        <f>IF(R2322=0,#REF!-J2322,0)</f>
        <v>0</v>
      </c>
      <c r="AH2322" t="str">
        <f>TEXT(J2322,"MMMM")</f>
        <v>março</v>
      </c>
    </row>
    <row r="2323" spans="1:34" ht="12.75" hidden="1" customHeight="1" x14ac:dyDescent="0.25">
      <c r="A2323" s="90" t="str">
        <f>IF(C2323="Oficina Diversos","Oficina Geral",
IF(ISNUMBER(FIND("Estoque - Colhedoras",C2323)),"Colhedoras",IF(ISNUMBER(FIND("Caldeiraria",C2323)),"Caldeiraria",IF(ISNUMBER(FIND("Borracharia",C2323)),"Borracharia",IF(ISNUMBER(FIND("Lubrificação",C2323)),"Lubrificação",
IF(ISNUMBER(FIND("Estoque - Carregadeiras",C2323)),"Carregadeiras",IF(ISNUMBER(FIND("Estoque - Veic. Leves",C2323)),"Veic. Leves",
IF(ISNUMBER(FIND("Estoque - Caminhões",C2323)),"Caminhões",IF(ISNUMBER(FIND("Estoque - Transbordos",C2323)),"Transbordos",
IF(ISNUMBER(FIND("Estoque - Tratores",C2323)),"Tratores",
IF(ISNUMBER(FIND("Estoque - Máquinas pesadas",C2323)),"Máquinas pesadas",
IF(ISNUMBER(FIND("Estoque - Reboques",C2323)),"Reboques",
IF(C2323="Estoque","Estoque",
IF(AND(ISNUMBER(C2323),C2323&gt;1000,C2323&lt;2000),"Caminhões",
IF(AND(ISNUMBER(C2323),C2323&gt;2000,C2323&lt;3000),"Tratores",
IF(AND(ISNUMBER(C2323),C2323&gt;3000,C2323&lt;4000),"Carregadeiras",
IF(AND(ISNUMBER(C2323),C2323&gt;4000,C2323&lt;5000),"Máquinas pesadas",
IF(AND(ISNUMBER(C2323),C2323&gt;5000,C2323&lt;6000),"Colhedoras",
IF(AND(ISNUMBER(C2323),C2323&gt;7000,C2323&lt;8000),"Irrigação",
IF(AND(ISNUMBER(C2323),C2323&gt;8000,C2323&lt;9000),"Reboques",IF(AND(ISNUMBER(C2323),C2323&gt;0,C2323&lt;1000),"Veic. Leves","")))))))))))))))))))))</f>
        <v>Carregadeiras</v>
      </c>
      <c r="B2323" s="72"/>
      <c r="C2323" s="28">
        <v>3025</v>
      </c>
      <c r="D2323" s="28">
        <v>89933</v>
      </c>
      <c r="E2323" s="29" t="s">
        <v>229</v>
      </c>
      <c r="F2323" s="14" t="str">
        <f>IF(ISBLANK(K2323), "Apenas Solicitação", "Tem OC")</f>
        <v>Tem OC</v>
      </c>
      <c r="G2323" s="28">
        <v>1</v>
      </c>
      <c r="H2323" s="37">
        <f>G2323-I2323</f>
        <v>0</v>
      </c>
      <c r="I2323" s="38">
        <v>1</v>
      </c>
      <c r="J2323" s="64">
        <v>45730</v>
      </c>
      <c r="K2323" s="183">
        <v>45747</v>
      </c>
      <c r="L2323" s="7"/>
      <c r="M2323" s="44" t="str">
        <f ca="1">IF(OR(N2323="", N2323=0), "", IF(N2323&gt;TODAY(), "No prazo", "Atrasado"))</f>
        <v/>
      </c>
      <c r="N2323" s="44" t="str">
        <f>IFERROR(K2323 + VALUE(LEFT(L2323, FIND(" ", L2323) - 1)), "")</f>
        <v/>
      </c>
      <c r="O2323" s="3">
        <f>IF(_xlfn.DAYS(K2323,J2323)&lt;0, "Aguardando OC", _xlfn.DAYS(K2323,J2323))</f>
        <v>17</v>
      </c>
      <c r="P2323" s="206">
        <v>396184</v>
      </c>
      <c r="Q2323" s="214">
        <v>1136716</v>
      </c>
      <c r="R2323" s="206">
        <v>165591</v>
      </c>
      <c r="S2323" s="28">
        <v>112</v>
      </c>
      <c r="T2323" s="66" t="s">
        <v>230</v>
      </c>
      <c r="U2323" s="32">
        <v>70</v>
      </c>
      <c r="V2323" s="28">
        <v>3163</v>
      </c>
      <c r="W2323" s="43" t="str">
        <f>IFERROR(VLOOKUP(V2323, Fornecedores!A:C, 3, FALSE), "")</f>
        <v xml:space="preserve">PACAEMBU            </v>
      </c>
      <c r="X2323" s="43" t="str">
        <f>IFERROR(VLOOKUP(V2323, Fornecedores!A:E, 5, FALSE), "")</f>
        <v>Jaboatão dos Guararapes</v>
      </c>
      <c r="Y2323" s="43" t="str">
        <f>IFERROR(VLOOKUP(V2323, Fornecedores!A:F, 6, FALSE), "")</f>
        <v>PE</v>
      </c>
      <c r="Z2323" s="14" t="str">
        <f>IF(H2323=0, "Pedido entregue!", "Pendente")</f>
        <v>Pedido entregue!</v>
      </c>
      <c r="AA2323" s="74"/>
      <c r="AB2323" s="58" t="str">
        <f>IF(Z2323="Pedido Entregue!", IF(AA2323=1, "Retirado do Almoxarifado", IF(AA2323=2, "Material devolvido", "Aguardando retirada")), IF(Z2323="Pendente", "Entrega pendente", ""))</f>
        <v>Aguardando retirada</v>
      </c>
      <c r="AC2323" s="18">
        <v>1</v>
      </c>
      <c r="AD2323" s="18">
        <f>AC2323/SUMIF($P:$P,P2323,$AC:$AC)</f>
        <v>1</v>
      </c>
      <c r="AE2323" s="18">
        <f>IF(R2323=0,0,AC2323/SUMIF($R:$R,R2323,$AC:$AC))</f>
        <v>6.25E-2</v>
      </c>
      <c r="AF2323" s="18">
        <f>IF(R2323=0,1,0)</f>
        <v>0</v>
      </c>
      <c r="AG2323" s="18">
        <f>IF(R2323=0,#REF!-J2323,0)</f>
        <v>0</v>
      </c>
      <c r="AH2323" t="str">
        <f>TEXT(J2323,"MMMM")</f>
        <v>março</v>
      </c>
    </row>
    <row r="2324" spans="1:34" ht="12.75" hidden="1" customHeight="1" x14ac:dyDescent="0.25">
      <c r="A2324" s="90" t="str">
        <f>IF(C2324="Oficina Diversos","Oficina Geral",
IF(ISNUMBER(FIND("Estoque - Colhedoras",C2324)),"Colhedoras",IF(ISNUMBER(FIND("Caldeiraria",C2324)),"Caldeiraria",IF(ISNUMBER(FIND("Borracharia",C2324)),"Borracharia",IF(ISNUMBER(FIND("Lubrificação",C2324)),"Lubrificação",
IF(ISNUMBER(FIND("Estoque - Carregadeiras",C2324)),"Carregadeiras",IF(ISNUMBER(FIND("Estoque - Veic. Leves",C2324)),"Veic. Leves",
IF(ISNUMBER(FIND("Estoque - Caminhões",C2324)),"Caminhões",IF(ISNUMBER(FIND("Estoque - Transbordos",C2324)),"Transbordos",
IF(ISNUMBER(FIND("Estoque - Tratores",C2324)),"Tratores",
IF(ISNUMBER(FIND("Estoque - Máquinas pesadas",C2324)),"Máquinas pesadas",
IF(ISNUMBER(FIND("Estoque - Reboques",C2324)),"Reboques",
IF(C2324="Estoque","Estoque",
IF(AND(ISNUMBER(C2324),C2324&gt;1000,C2324&lt;2000),"Caminhões",
IF(AND(ISNUMBER(C2324),C2324&gt;2000,C2324&lt;3000),"Tratores",
IF(AND(ISNUMBER(C2324),C2324&gt;3000,C2324&lt;4000),"Carregadeiras",
IF(AND(ISNUMBER(C2324),C2324&gt;4000,C2324&lt;5000),"Máquinas pesadas",
IF(AND(ISNUMBER(C2324),C2324&gt;5000,C2324&lt;6000),"Colhedoras",
IF(AND(ISNUMBER(C2324),C2324&gt;7000,C2324&lt;8000),"Irrigação",
IF(AND(ISNUMBER(C2324),C2324&gt;8000,C2324&lt;9000),"Reboques",IF(AND(ISNUMBER(C2324),C2324&gt;0,C2324&lt;1000),"Veic. Leves","")))))))))))))))))))))</f>
        <v>Carregadeiras</v>
      </c>
      <c r="B2324" s="72"/>
      <c r="C2324" s="28">
        <v>3016</v>
      </c>
      <c r="D2324" s="28">
        <v>89933</v>
      </c>
      <c r="E2324" s="29" t="s">
        <v>195</v>
      </c>
      <c r="F2324" s="14" t="str">
        <f>IF(ISBLANK(K2324), "Apenas Solicitação", "Tem OC")</f>
        <v>Tem OC</v>
      </c>
      <c r="G2324" s="28">
        <v>1</v>
      </c>
      <c r="H2324" s="37">
        <f>G2324-I2324</f>
        <v>0</v>
      </c>
      <c r="I2324" s="38">
        <v>1</v>
      </c>
      <c r="J2324" s="64">
        <v>45730</v>
      </c>
      <c r="K2324" s="183">
        <v>45747</v>
      </c>
      <c r="L2324" s="7"/>
      <c r="M2324" s="44" t="str">
        <f ca="1">IF(OR(N2324="", N2324=0), "", IF(N2324&gt;TODAY(), "No prazo", "Atrasado"))</f>
        <v/>
      </c>
      <c r="N2324" s="44" t="str">
        <f>IFERROR(K2324 + VALUE(LEFT(L2324, FIND(" ", L2324) - 1)), "")</f>
        <v/>
      </c>
      <c r="O2324" s="3">
        <f>IF(_xlfn.DAYS(K2324,J2324)&lt;0, "Aguardando OC", _xlfn.DAYS(K2324,J2324))</f>
        <v>17</v>
      </c>
      <c r="P2324" s="206">
        <v>396186</v>
      </c>
      <c r="Q2324" s="214">
        <v>1136724</v>
      </c>
      <c r="R2324" s="206">
        <v>165591</v>
      </c>
      <c r="S2324" s="28">
        <v>113</v>
      </c>
      <c r="T2324" s="66" t="s">
        <v>196</v>
      </c>
      <c r="U2324" s="32">
        <v>70</v>
      </c>
      <c r="V2324" s="28">
        <v>3163</v>
      </c>
      <c r="W2324" s="43" t="str">
        <f>IFERROR(VLOOKUP(V2324, Fornecedores!A:C, 3, FALSE), "")</f>
        <v xml:space="preserve">PACAEMBU            </v>
      </c>
      <c r="X2324" s="43" t="str">
        <f>IFERROR(VLOOKUP(V2324, Fornecedores!A:E, 5, FALSE), "")</f>
        <v>Jaboatão dos Guararapes</v>
      </c>
      <c r="Y2324" s="43" t="str">
        <f>IFERROR(VLOOKUP(V2324, Fornecedores!A:F, 6, FALSE), "")</f>
        <v>PE</v>
      </c>
      <c r="Z2324" s="14" t="str">
        <f>IF(H2324=0, "Pedido entregue!", "Pendente")</f>
        <v>Pedido entregue!</v>
      </c>
      <c r="AA2324" s="74"/>
      <c r="AB2324" s="58" t="str">
        <f>IF(Z2324="Pedido Entregue!", IF(AA2324=1, "Retirado do Almoxarifado", IF(AA2324=2, "Material devolvido", "Aguardando retirada")), IF(Z2324="Pendente", "Entrega pendente", ""))</f>
        <v>Aguardando retirada</v>
      </c>
      <c r="AC2324" s="18">
        <v>1</v>
      </c>
      <c r="AD2324" s="18">
        <f>AC2324/SUMIF($P:$P,P2324,$AC:$AC)</f>
        <v>1</v>
      </c>
      <c r="AE2324" s="18">
        <f>IF(R2324=0,0,AC2324/SUMIF($R:$R,R2324,$AC:$AC))</f>
        <v>6.25E-2</v>
      </c>
      <c r="AF2324" s="18">
        <f>IF(R2324=0,1,0)</f>
        <v>0</v>
      </c>
      <c r="AG2324" s="18">
        <f>IF(R2324=0,#REF!-J2324,0)</f>
        <v>0</v>
      </c>
      <c r="AH2324" t="str">
        <f>TEXT(J2324,"MMMM")</f>
        <v>março</v>
      </c>
    </row>
    <row r="2325" spans="1:34" ht="12.75" customHeight="1" x14ac:dyDescent="0.25">
      <c r="A2325" s="90" t="str">
        <f>IF(C2325="Oficina Diversos","Oficina Geral",
IF(ISNUMBER(FIND("Estoque - Colhedoras",C2325)),"Colhedoras",IF(ISNUMBER(FIND("Caldeiraria",C2325)),"Caldeiraria",IF(ISNUMBER(FIND("Borracharia",C2325)),"Borracharia",IF(ISNUMBER(FIND("Lubrificação",C2325)),"Lubrificação",
IF(ISNUMBER(FIND("Estoque - Carregadeiras",C2325)),"Carregadeiras",IF(ISNUMBER(FIND("Estoque - Veic. Leves",C2325)),"Veic. Leves",
IF(ISNUMBER(FIND("Estoque - Caminhões",C2325)),"Caminhões",IF(ISNUMBER(FIND("Estoque - Transbordos",C2325)),"Transbordos",
IF(ISNUMBER(FIND("Estoque - Tratores",C2325)),"Tratores",
IF(ISNUMBER(FIND("Estoque - Máquinas pesadas",C2325)),"Máquinas pesadas",
IF(ISNUMBER(FIND("Estoque - Reboques",C2325)),"Reboques",
IF(C2325="Estoque","Estoque",
IF(AND(ISNUMBER(C2325),C2325&gt;1000,C2325&lt;2000),"Caminhões",
IF(AND(ISNUMBER(C2325),C2325&gt;2000,C2325&lt;3000),"Tratores",
IF(AND(ISNUMBER(C2325),C2325&gt;3000,C2325&lt;4000),"Carregadeiras",
IF(AND(ISNUMBER(C2325),C2325&gt;4000,C2325&lt;5000),"Máquinas pesadas",
IF(AND(ISNUMBER(C2325),C2325&gt;5000,C2325&lt;6000),"Colhedoras",
IF(AND(ISNUMBER(C2325),C2325&gt;7000,C2325&lt;8000),"Irrigação",
IF(AND(ISNUMBER(C2325),C2325&gt;8000,C2325&lt;9000),"Reboques",IF(AND(ISNUMBER(C2325),C2325&gt;0,C2325&lt;1000),"Veic. Leves","")))))))))))))))))))))</f>
        <v>Carregadeiras</v>
      </c>
      <c r="B2325" s="72"/>
      <c r="C2325" s="28">
        <v>3020</v>
      </c>
      <c r="D2325" s="28">
        <v>89933</v>
      </c>
      <c r="E2325" s="29" t="s">
        <v>203</v>
      </c>
      <c r="F2325" s="14" t="str">
        <f>IF(ISBLANK(K2325), "Apenas Solicitação", "Tem OC")</f>
        <v>Tem OC</v>
      </c>
      <c r="G2325" s="28">
        <v>1</v>
      </c>
      <c r="H2325" s="37">
        <f>G2325-I2325</f>
        <v>1</v>
      </c>
      <c r="I2325" s="38">
        <v>0</v>
      </c>
      <c r="J2325" s="64">
        <v>45730</v>
      </c>
      <c r="K2325" s="183">
        <v>45747</v>
      </c>
      <c r="L2325" s="7"/>
      <c r="M2325" s="44" t="str">
        <f ca="1">IF(OR(N2325="", N2325=0), "", IF(N2325&gt;TODAY(), "No prazo", "Atrasado"))</f>
        <v/>
      </c>
      <c r="N2325" s="44" t="str">
        <f>IFERROR(K2325 + VALUE(LEFT(L2325, FIND(" ", L2325) - 1)), "")</f>
        <v/>
      </c>
      <c r="O2325" s="3">
        <f>IF(_xlfn.DAYS(K2325,J2325)&lt;0, "Aguardando OC", _xlfn.DAYS(K2325,J2325))</f>
        <v>17</v>
      </c>
      <c r="P2325" s="206">
        <v>396170</v>
      </c>
      <c r="Q2325" s="214">
        <v>1136711</v>
      </c>
      <c r="R2325" s="206">
        <v>165591</v>
      </c>
      <c r="S2325" s="28">
        <v>113</v>
      </c>
      <c r="T2325" s="66" t="s">
        <v>204</v>
      </c>
      <c r="U2325" s="32">
        <v>70</v>
      </c>
      <c r="V2325" s="28">
        <v>3163</v>
      </c>
      <c r="W2325" s="43" t="str">
        <f>IFERROR(VLOOKUP(V2325, Fornecedores!A:C, 3, FALSE), "")</f>
        <v xml:space="preserve">PACAEMBU            </v>
      </c>
      <c r="X2325" s="43" t="str">
        <f>IFERROR(VLOOKUP(V2325, Fornecedores!A:E, 5, FALSE), "")</f>
        <v>Jaboatão dos Guararapes</v>
      </c>
      <c r="Y2325" s="43" t="str">
        <f>IFERROR(VLOOKUP(V2325, Fornecedores!A:F, 6, FALSE), "")</f>
        <v>PE</v>
      </c>
      <c r="Z2325" s="14" t="str">
        <f>IF(H2325=0, "Pedido entregue!", "Pendente")</f>
        <v>Pendente</v>
      </c>
      <c r="AA2325" s="74"/>
      <c r="AB2325" s="58" t="str">
        <f>IF(Z2325="Pedido Entregue!", IF(AA2325=1, "Retirado do Almoxarifado", IF(AA2325=2, "Material devolvido", "Aguardando retirada")), IF(Z2325="Pendente", "Entrega pendente", ""))</f>
        <v>Entrega pendente</v>
      </c>
      <c r="AC2325" s="18">
        <v>1</v>
      </c>
      <c r="AD2325" s="18">
        <f>AC2325/SUMIF($P:$P,P2325,$AC:$AC)</f>
        <v>1</v>
      </c>
      <c r="AE2325" s="18">
        <f>IF(R2325=0,0,AC2325/SUMIF($R:$R,R2325,$AC:$AC))</f>
        <v>6.25E-2</v>
      </c>
      <c r="AF2325" s="18">
        <f>IF(R2325=0,1,0)</f>
        <v>0</v>
      </c>
      <c r="AG2325" s="18">
        <f>IF(R2325=0,#REF!-J2325,0)</f>
        <v>0</v>
      </c>
      <c r="AH2325" t="str">
        <f>TEXT(J2325,"MMMM")</f>
        <v>março</v>
      </c>
    </row>
    <row r="2326" spans="1:34" ht="12.75" hidden="1" customHeight="1" x14ac:dyDescent="0.25">
      <c r="A2326" s="90" t="str">
        <f>IF(C2326="Oficina Diversos","Oficina Geral",
IF(ISNUMBER(FIND("Estoque - Colhedoras",C2326)),"Colhedoras",IF(ISNUMBER(FIND("Caldeiraria",C2326)),"Caldeiraria",IF(ISNUMBER(FIND("Borracharia",C2326)),"Borracharia",IF(ISNUMBER(FIND("Lubrificação",C2326)),"Lubrificação",
IF(ISNUMBER(FIND("Estoque - Carregadeiras",C2326)),"Carregadeiras",IF(ISNUMBER(FIND("Estoque - Veic. Leves",C2326)),"Veic. Leves",
IF(ISNUMBER(FIND("Estoque - Caminhões",C2326)),"Caminhões",IF(ISNUMBER(FIND("Estoque - Transbordos",C2326)),"Transbordos",
IF(ISNUMBER(FIND("Estoque - Tratores",C2326)),"Tratores",
IF(ISNUMBER(FIND("Estoque - Máquinas pesadas",C2326)),"Máquinas pesadas",
IF(ISNUMBER(FIND("Estoque - Reboques",C2326)),"Reboques",
IF(C2326="Estoque","Estoque",
IF(AND(ISNUMBER(C2326),C2326&gt;1000,C2326&lt;2000),"Caminhões",
IF(AND(ISNUMBER(C2326),C2326&gt;2000,C2326&lt;3000),"Tratores",
IF(AND(ISNUMBER(C2326),C2326&gt;3000,C2326&lt;4000),"Carregadeiras",
IF(AND(ISNUMBER(C2326),C2326&gt;4000,C2326&lt;5000),"Máquinas pesadas",
IF(AND(ISNUMBER(C2326),C2326&gt;5000,C2326&lt;6000),"Colhedoras",
IF(AND(ISNUMBER(C2326),C2326&gt;7000,C2326&lt;8000),"Irrigação",
IF(AND(ISNUMBER(C2326),C2326&gt;8000,C2326&lt;9000),"Reboques",IF(AND(ISNUMBER(C2326),C2326&gt;0,C2326&lt;1000),"Veic. Leves","")))))))))))))))))))))</f>
        <v>Caldeiraria</v>
      </c>
      <c r="B2326" s="72"/>
      <c r="C2326" s="2" t="s">
        <v>1093</v>
      </c>
      <c r="D2326" s="2">
        <v>89976</v>
      </c>
      <c r="E2326" s="3" t="s">
        <v>1138</v>
      </c>
      <c r="F2326" s="14" t="str">
        <f>IF(ISBLANK(K2326), "Apenas Solicitação", "Tem OC")</f>
        <v>Tem OC</v>
      </c>
      <c r="G2326" s="2">
        <v>534</v>
      </c>
      <c r="H2326" s="37">
        <f>G2326-I2326</f>
        <v>0</v>
      </c>
      <c r="I2326" s="38">
        <v>534</v>
      </c>
      <c r="J2326" s="4">
        <v>45785</v>
      </c>
      <c r="K2326" s="180">
        <v>45793</v>
      </c>
      <c r="L2326" s="4"/>
      <c r="M2326" s="44" t="str">
        <f ca="1">IF(OR(N2326="", N2326=0), "", IF(N2326&gt;TODAY(), "No prazo", "Atrasado"))</f>
        <v/>
      </c>
      <c r="N2326" s="44" t="str">
        <f>IFERROR(K2326 + VALUE(LEFT(L2326, FIND(" ", L2326) - 1)), "")</f>
        <v/>
      </c>
      <c r="O2326" s="3">
        <f>IF(_xlfn.DAYS(K2326,J2326)&lt;0, "Aguardando OC", _xlfn.DAYS(K2326,J2326))</f>
        <v>8</v>
      </c>
      <c r="P2326" s="14">
        <v>401749</v>
      </c>
      <c r="Q2326" s="54"/>
      <c r="R2326" s="14">
        <v>167834</v>
      </c>
      <c r="S2326" s="42">
        <v>221</v>
      </c>
      <c r="T2326" s="67" t="s">
        <v>1029</v>
      </c>
      <c r="U2326" s="45">
        <v>5553.6</v>
      </c>
      <c r="V2326" s="2">
        <v>1264</v>
      </c>
      <c r="W2326" s="43" t="str">
        <f>IFERROR(VLOOKUP(V2326, Fornecedores!A:C, 3, FALSE), "")</f>
        <v xml:space="preserve">INCOMTUBOS          </v>
      </c>
      <c r="X2326" s="43" t="str">
        <f>IFERROR(VLOOKUP(V2326, Fornecedores!A:E, 5, FALSE), "")</f>
        <v>Recife</v>
      </c>
      <c r="Y2326" s="43" t="str">
        <f>IFERROR(VLOOKUP(V2326, Fornecedores!A:F, 6, FALSE), "")</f>
        <v>PE</v>
      </c>
      <c r="Z2326" s="14" t="str">
        <f>IF(H2326=0, "Pedido entregue!", "Pendente")</f>
        <v>Pedido entregue!</v>
      </c>
      <c r="AA2326" s="74"/>
      <c r="AB2326" s="58" t="str">
        <f>IF(Z2326="Pedido Entregue!", IF(AA2326=1, "Retirado do Almoxarifado", IF(AA2326=2, "Material devolvido", "Aguardando retirada")), IF(Z2326="Pendente", "Entrega pendente", ""))</f>
        <v>Aguardando retirada</v>
      </c>
      <c r="AC2326" s="18">
        <v>1</v>
      </c>
      <c r="AD2326" s="18">
        <f>AC2326/SUMIF($P:$P,P2326,$AC:$AC)</f>
        <v>1</v>
      </c>
      <c r="AE2326" s="18">
        <f>IF(R2326=0,0,AC2326/SUMIF($R:$R,R2326,$AC:$AC))</f>
        <v>0.125</v>
      </c>
      <c r="AF2326" s="18">
        <f>IF(R2326=0,1,0)</f>
        <v>0</v>
      </c>
      <c r="AH2326" t="str">
        <f>TEXT(J2326,"MMMM")</f>
        <v>maio</v>
      </c>
    </row>
    <row r="2327" spans="1:34" ht="12.75" customHeight="1" x14ac:dyDescent="0.25">
      <c r="A2327" s="90" t="str">
        <f>IF(C2327="Oficina Diversos","Oficina Geral",
IF(ISNUMBER(FIND("Estoque - Colhedoras",C2327)),"Colhedoras",IF(ISNUMBER(FIND("Caldeiraria",C2327)),"Caldeiraria",IF(ISNUMBER(FIND("Borracharia",C2327)),"Borracharia",IF(ISNUMBER(FIND("Lubrificação",C2327)),"Lubrificação",
IF(ISNUMBER(FIND("Estoque - Carregadeiras",C2327)),"Carregadeiras",IF(ISNUMBER(FIND("Estoque - Veic. Leves",C2327)),"Veic. Leves",
IF(ISNUMBER(FIND("Estoque - Caminhões",C2327)),"Caminhões",IF(ISNUMBER(FIND("Estoque - Transbordos",C2327)),"Transbordos",
IF(ISNUMBER(FIND("Estoque - Tratores",C2327)),"Tratores",
IF(ISNUMBER(FIND("Estoque - Máquinas pesadas",C2327)),"Máquinas pesadas",
IF(ISNUMBER(FIND("Estoque - Reboques",C2327)),"Reboques",
IF(C2327="Estoque","Estoque",
IF(AND(ISNUMBER(C2327),C2327&gt;1000,C2327&lt;2000),"Caminhões",
IF(AND(ISNUMBER(C2327),C2327&gt;2000,C2327&lt;3000),"Tratores",
IF(AND(ISNUMBER(C2327),C2327&gt;3000,C2327&lt;4000),"Carregadeiras",
IF(AND(ISNUMBER(C2327),C2327&gt;4000,C2327&lt;5000),"Máquinas pesadas",
IF(AND(ISNUMBER(C2327),C2327&gt;5000,C2327&lt;6000),"Colhedoras",
IF(AND(ISNUMBER(C2327),C2327&gt;7000,C2327&lt;8000),"Irrigação",
IF(AND(ISNUMBER(C2327),C2327&gt;8000,C2327&lt;9000),"Reboques",IF(AND(ISNUMBER(C2327),C2327&gt;0,C2327&lt;1000),"Veic. Leves","")))))))))))))))))))))</f>
        <v>Caldeiraria</v>
      </c>
      <c r="C2327" s="140" t="s">
        <v>1093</v>
      </c>
      <c r="D2327" s="139">
        <v>89976</v>
      </c>
      <c r="E2327" s="141" t="s">
        <v>1138</v>
      </c>
      <c r="F2327" s="101" t="str">
        <f>IF(ISBLANK(K2327), "Apenas Solicitação", "Tem OC")</f>
        <v>Apenas Solicitação</v>
      </c>
      <c r="G2327" s="139">
        <v>445</v>
      </c>
      <c r="H2327" s="102">
        <f>G2327-I2327</f>
        <v>445</v>
      </c>
      <c r="I2327" s="103"/>
      <c r="J2327" s="142">
        <v>45813</v>
      </c>
      <c r="K2327" s="199"/>
      <c r="L2327" s="141"/>
      <c r="M2327" s="104" t="str">
        <f ca="1">IF(OR(N2327="", N2327=0), "", IF(N2327&gt;TODAY(), "No prazo", "Atrasado"))</f>
        <v/>
      </c>
      <c r="N2327" s="104" t="str">
        <f>IFERROR(K2327 + VALUE(LEFT(L2327, FIND(" ", L2327) - 1)), "")</f>
        <v/>
      </c>
      <c r="O2327" s="105" t="str">
        <f>IF(_xlfn.DAYS(K2327,J2327)&lt;0, "Aguardando OC", _xlfn.DAYS(K2327,J2327))</f>
        <v>Aguardando OC</v>
      </c>
      <c r="P2327" s="199">
        <v>406029</v>
      </c>
      <c r="Q2327" s="12"/>
      <c r="R2327" s="199">
        <v>0</v>
      </c>
      <c r="S2327" s="139">
        <v>221</v>
      </c>
      <c r="T2327" s="65" t="s">
        <v>1029</v>
      </c>
      <c r="U2327" s="165">
        <v>4628</v>
      </c>
      <c r="V2327" s="139"/>
      <c r="W2327" s="105" t="str">
        <f>IFERROR(VLOOKUP(V2327, Fornecedores!A:C, 3, FALSE), "")</f>
        <v/>
      </c>
      <c r="X2327" s="105" t="str">
        <f>IFERROR(VLOOKUP(V2327, Fornecedores!A:E, 5, FALSE), "")</f>
        <v/>
      </c>
      <c r="Y2327" s="105" t="str">
        <f>IFERROR(VLOOKUP(V2327, Fornecedores!A:F, 6, FALSE), "")</f>
        <v/>
      </c>
      <c r="Z2327" s="101" t="str">
        <f>IF(H2327=0, "Pedido entregue!", "Pendente")</f>
        <v>Pendente</v>
      </c>
      <c r="AB2327" s="132" t="str">
        <f>IF(Z2327="Pedido Entregue!", IF(AA2327=1, "Retirado do Almoxarifado", IF(AA2327=2, "Material devolvido", "Aguardando retirada")), IF(Z2327="Pendente", "Entrega pendente", ""))</f>
        <v>Entrega pendente</v>
      </c>
      <c r="AC2327" s="18">
        <v>1</v>
      </c>
      <c r="AD2327" s="18">
        <f>AC2327/SUMIF($P:$P,P2327,$AC:$AC)</f>
        <v>1</v>
      </c>
      <c r="AE2327" s="18">
        <f>IF(R2327=0,0,AC2327/SUMIF($R:$R,R2327,$AC:$AC))</f>
        <v>0</v>
      </c>
      <c r="AF2327" s="18">
        <f>IF(R2327=0,1,0)</f>
        <v>1</v>
      </c>
      <c r="AH2327" t="str">
        <f>TEXT(J2327,"MMMM")</f>
        <v>junho</v>
      </c>
    </row>
    <row r="2328" spans="1:34" ht="12.75" customHeight="1" x14ac:dyDescent="0.25">
      <c r="A2328" s="90" t="str">
        <f>IF(C2328="Oficina Diversos","Oficina Geral",
IF(ISNUMBER(FIND("Estoque - Colhedoras",C2328)),"Colhedoras",IF(ISNUMBER(FIND("Caldeiraria",C2328)),"Caldeiraria",IF(ISNUMBER(FIND("Borracharia",C2328)),"Borracharia",IF(ISNUMBER(FIND("Lubrificação",C2328)),"Lubrificação",
IF(ISNUMBER(FIND("Estoque - Carregadeiras",C2328)),"Carregadeiras",IF(ISNUMBER(FIND("Estoque - Veic. Leves",C2328)),"Veic. Leves",
IF(ISNUMBER(FIND("Estoque - Caminhões",C2328)),"Caminhões",IF(ISNUMBER(FIND("Estoque - Transbordos",C2328)),"Transbordos",
IF(ISNUMBER(FIND("Estoque - Tratores",C2328)),"Tratores",
IF(ISNUMBER(FIND("Estoque - Máquinas pesadas",C2328)),"Máquinas pesadas",
IF(ISNUMBER(FIND("Estoque - Reboques",C2328)),"Reboques",
IF(C2328="Estoque","Estoque",
IF(AND(ISNUMBER(C2328),C2328&gt;1000,C2328&lt;2000),"Caminhões",
IF(AND(ISNUMBER(C2328),C2328&gt;2000,C2328&lt;3000),"Tratores",
IF(AND(ISNUMBER(C2328),C2328&gt;3000,C2328&lt;4000),"Carregadeiras",
IF(AND(ISNUMBER(C2328),C2328&gt;4000,C2328&lt;5000),"Máquinas pesadas",
IF(AND(ISNUMBER(C2328),C2328&gt;5000,C2328&lt;6000),"Colhedoras",
IF(AND(ISNUMBER(C2328),C2328&gt;7000,C2328&lt;8000),"Irrigação",
IF(AND(ISNUMBER(C2328),C2328&gt;8000,C2328&lt;9000),"Reboques",IF(AND(ISNUMBER(C2328),C2328&gt;0,C2328&lt;1000),"Veic. Leves","")))))))))))))))))))))</f>
        <v>Caldeiraria</v>
      </c>
      <c r="C2328" s="113" t="s">
        <v>1093</v>
      </c>
      <c r="D2328" s="2">
        <v>89976</v>
      </c>
      <c r="E2328" s="3" t="s">
        <v>1138</v>
      </c>
      <c r="F2328" s="101" t="str">
        <f>IF(ISBLANK(K2328), "Apenas Solicitação", "Tem OC")</f>
        <v>Apenas Solicitação</v>
      </c>
      <c r="G2328" s="2">
        <v>890</v>
      </c>
      <c r="H2328" s="102">
        <f>G2328-I2328</f>
        <v>890</v>
      </c>
      <c r="I2328" s="103"/>
      <c r="J2328" s="4">
        <v>45846</v>
      </c>
      <c r="K2328" s="14"/>
      <c r="L2328" s="3"/>
      <c r="M2328" s="104" t="str">
        <f ca="1">IF(OR(N2328="", N2328=0), "", IF(N2328&gt;TODAY(), "No prazo", "Atrasado"))</f>
        <v/>
      </c>
      <c r="N2328" s="104" t="str">
        <f>IFERROR(K2328 + VALUE(LEFT(L2328, FIND(" ", L2328) - 1)), "")</f>
        <v/>
      </c>
      <c r="O2328" s="105" t="str">
        <f>IF(_xlfn.DAYS(K2328,J2328)&lt;0, "Aguardando OC", _xlfn.DAYS(K2328,J2328))</f>
        <v>Aguardando OC</v>
      </c>
      <c r="P2328" s="14">
        <v>410718</v>
      </c>
      <c r="Q2328" s="12"/>
      <c r="R2328" s="14">
        <v>0</v>
      </c>
      <c r="S2328" s="2">
        <v>221</v>
      </c>
      <c r="T2328" s="65" t="s">
        <v>1029</v>
      </c>
      <c r="U2328" s="2">
        <v>10.4</v>
      </c>
      <c r="V2328" s="2"/>
      <c r="W2328" s="105" t="str">
        <f>IFERROR(VLOOKUP(V2328, Fornecedores!A:C, 3, FALSE), "")</f>
        <v/>
      </c>
      <c r="X2328" s="105" t="str">
        <f>IFERROR(VLOOKUP(V2328, Fornecedores!A:E, 5, FALSE), "")</f>
        <v/>
      </c>
      <c r="Y2328" s="105" t="str">
        <f>IFERROR(VLOOKUP(V2328, Fornecedores!A:F, 6, FALSE), "")</f>
        <v/>
      </c>
      <c r="Z2328" s="101" t="str">
        <f>IF(H2328=0, "Pedido entregue!", "Pendente")</f>
        <v>Pendente</v>
      </c>
      <c r="AB2328" s="132" t="str">
        <f>IF(Z2328="Pedido Entregue!", IF(AA2328=1, "Retirado do Almoxarifado", IF(AA2328=2, "Material devolvido", "Aguardando retirada")), IF(Z2328="Pendente", "Entrega pendente", ""))</f>
        <v>Entrega pendente</v>
      </c>
      <c r="AC2328" s="18">
        <v>1</v>
      </c>
      <c r="AD2328" s="18">
        <f>AC2328/SUMIF($P:$P,P2328,$AC:$AC)</f>
        <v>1</v>
      </c>
      <c r="AE2328" s="18">
        <f>IF(R2328=0,0,AC2328/SUMIF($R:$R,R2328,$AC:$AC))</f>
        <v>0</v>
      </c>
      <c r="AF2328" s="18">
        <f>IF(R2328=0,1,0)</f>
        <v>1</v>
      </c>
      <c r="AH2328" t="str">
        <f>TEXT(J2328,"MMMM")</f>
        <v>julho</v>
      </c>
    </row>
    <row r="2329" spans="1:34" ht="12.75" hidden="1" customHeight="1" x14ac:dyDescent="0.25">
      <c r="A2329" s="90" t="str">
        <f>IF(C2329="Oficina Diversos","Oficina Geral",
IF(ISNUMBER(FIND("Estoque - Colhedoras",C2329)),"Colhedoras",IF(ISNUMBER(FIND("Caldeiraria",C2329)),"Caldeiraria",IF(ISNUMBER(FIND("Borracharia",C2329)),"Borracharia",IF(ISNUMBER(FIND("Lubrificação",C2329)),"Lubrificação",
IF(ISNUMBER(FIND("Estoque - Carregadeiras",C2329)),"Carregadeiras",IF(ISNUMBER(FIND("Estoque - Veic. Leves",C2329)),"Veic. Leves",
IF(ISNUMBER(FIND("Estoque - Caminhões",C2329)),"Caminhões",IF(ISNUMBER(FIND("Estoque - Transbordos",C2329)),"Transbordos",
IF(ISNUMBER(FIND("Estoque - Tratores",C2329)),"Tratores",
IF(ISNUMBER(FIND("Estoque - Máquinas pesadas",C2329)),"Máquinas pesadas",
IF(ISNUMBER(FIND("Estoque - Reboques",C2329)),"Reboques",
IF(C2329="Estoque","Estoque",
IF(AND(ISNUMBER(C2329),C2329&gt;1000,C2329&lt;2000),"Caminhões",
IF(AND(ISNUMBER(C2329),C2329&gt;2000,C2329&lt;3000),"Tratores",
IF(AND(ISNUMBER(C2329),C2329&gt;3000,C2329&lt;4000),"Carregadeiras",
IF(AND(ISNUMBER(C2329),C2329&gt;4000,C2329&lt;5000),"Máquinas pesadas",
IF(AND(ISNUMBER(C2329),C2329&gt;5000,C2329&lt;6000),"Colhedoras",
IF(AND(ISNUMBER(C2329),C2329&gt;7000,C2329&lt;8000),"Irrigação",
IF(AND(ISNUMBER(C2329),C2329&gt;8000,C2329&lt;9000),"Reboques",IF(AND(ISNUMBER(C2329),C2329&gt;0,C2329&lt;1000),"Veic. Leves","")))))))))))))))))))))</f>
        <v>Caldeiraria</v>
      </c>
      <c r="B2329" s="72"/>
      <c r="C2329" s="2" t="s">
        <v>1093</v>
      </c>
      <c r="D2329" s="2">
        <v>89981</v>
      </c>
      <c r="E2329" s="3" t="s">
        <v>1139</v>
      </c>
      <c r="F2329" s="14" t="str">
        <f>IF(ISBLANK(K2329), "Apenas Solicitação", "Tem OC")</f>
        <v>Tem OC</v>
      </c>
      <c r="G2329" s="2">
        <v>134</v>
      </c>
      <c r="H2329" s="37">
        <f>G2329-I2329</f>
        <v>0</v>
      </c>
      <c r="I2329" s="38">
        <v>134</v>
      </c>
      <c r="J2329" s="4">
        <v>45785</v>
      </c>
      <c r="K2329" s="180">
        <v>45793</v>
      </c>
      <c r="L2329" s="4"/>
      <c r="M2329" s="44" t="str">
        <f ca="1">IF(OR(N2329="", N2329=0), "", IF(N2329&gt;TODAY(), "No prazo", "Atrasado"))</f>
        <v/>
      </c>
      <c r="N2329" s="44" t="str">
        <f>IFERROR(K2329 + VALUE(LEFT(L2329, FIND(" ", L2329) - 1)), "")</f>
        <v/>
      </c>
      <c r="O2329" s="3">
        <f>IF(_xlfn.DAYS(K2329,J2329)&lt;0, "Aguardando OC", _xlfn.DAYS(K2329,J2329))</f>
        <v>8</v>
      </c>
      <c r="P2329" s="14">
        <v>401753</v>
      </c>
      <c r="Q2329" s="54"/>
      <c r="R2329" s="14">
        <v>167834</v>
      </c>
      <c r="S2329" s="42">
        <v>221</v>
      </c>
      <c r="T2329" s="67" t="s">
        <v>1029</v>
      </c>
      <c r="U2329" s="45">
        <v>1721.9</v>
      </c>
      <c r="V2329" s="2">
        <v>1264</v>
      </c>
      <c r="W2329" s="43" t="str">
        <f>IFERROR(VLOOKUP(V2329, Fornecedores!A:C, 3, FALSE), "")</f>
        <v xml:space="preserve">INCOMTUBOS          </v>
      </c>
      <c r="X2329" s="43" t="str">
        <f>IFERROR(VLOOKUP(V2329, Fornecedores!A:E, 5, FALSE), "")</f>
        <v>Recife</v>
      </c>
      <c r="Y2329" s="43" t="str">
        <f>IFERROR(VLOOKUP(V2329, Fornecedores!A:F, 6, FALSE), "")</f>
        <v>PE</v>
      </c>
      <c r="Z2329" s="14" t="str">
        <f>IF(H2329=0, "Pedido entregue!", "Pendente")</f>
        <v>Pedido entregue!</v>
      </c>
      <c r="AA2329" s="74"/>
      <c r="AB2329" s="58" t="str">
        <f>IF(Z2329="Pedido Entregue!", IF(AA2329=1, "Retirado do Almoxarifado", IF(AA2329=2, "Material devolvido", "Aguardando retirada")), IF(Z2329="Pendente", "Entrega pendente", ""))</f>
        <v>Aguardando retirada</v>
      </c>
      <c r="AC2329" s="18">
        <v>1</v>
      </c>
      <c r="AD2329" s="18">
        <f>AC2329/SUMIF($P:$P,P2329,$AC:$AC)</f>
        <v>1</v>
      </c>
      <c r="AE2329" s="18">
        <f>IF(R2329=0,0,AC2329/SUMIF($R:$R,R2329,$AC:$AC))</f>
        <v>0.125</v>
      </c>
      <c r="AF2329" s="18">
        <f>IF(R2329=0,1,0)</f>
        <v>0</v>
      </c>
      <c r="AH2329" t="str">
        <f>TEXT(J2329,"MMMM")</f>
        <v>maio</v>
      </c>
    </row>
    <row r="2330" spans="1:34" ht="12.75" hidden="1" customHeight="1" x14ac:dyDescent="0.25">
      <c r="A2330" s="90" t="str">
        <f>IF(C2330="Oficina Diversos","Oficina Geral",
IF(ISNUMBER(FIND("Estoque - Colhedoras",C2330)),"Colhedoras",IF(ISNUMBER(FIND("Caldeiraria",C2330)),"Caldeiraria",IF(ISNUMBER(FIND("Borracharia",C2330)),"Borracharia",IF(ISNUMBER(FIND("Lubrificação",C2330)),"Lubrificação",
IF(ISNUMBER(FIND("Estoque - Carregadeiras",C2330)),"Carregadeiras",IF(ISNUMBER(FIND("Estoque - Veic. Leves",C2330)),"Veic. Leves",
IF(ISNUMBER(FIND("Estoque - Caminhões",C2330)),"Caminhões",IF(ISNUMBER(FIND("Estoque - Transbordos",C2330)),"Transbordos",
IF(ISNUMBER(FIND("Estoque - Tratores",C2330)),"Tratores",
IF(ISNUMBER(FIND("Estoque - Máquinas pesadas",C2330)),"Máquinas pesadas",
IF(ISNUMBER(FIND("Estoque - Reboques",C2330)),"Reboques",
IF(C2330="Estoque","Estoque",
IF(AND(ISNUMBER(C2330),C2330&gt;1000,C2330&lt;2000),"Caminhões",
IF(AND(ISNUMBER(C2330),C2330&gt;2000,C2330&lt;3000),"Tratores",
IF(AND(ISNUMBER(C2330),C2330&gt;3000,C2330&lt;4000),"Carregadeiras",
IF(AND(ISNUMBER(C2330),C2330&gt;4000,C2330&lt;5000),"Máquinas pesadas",
IF(AND(ISNUMBER(C2330),C2330&gt;5000,C2330&lt;6000),"Colhedoras",
IF(AND(ISNUMBER(C2330),C2330&gt;7000,C2330&lt;8000),"Irrigação",
IF(AND(ISNUMBER(C2330),C2330&gt;8000,C2330&lt;9000),"Reboques",IF(AND(ISNUMBER(C2330),C2330&gt;0,C2330&lt;1000),"Veic. Leves","")))))))))))))))))))))</f>
        <v>Caminhões</v>
      </c>
      <c r="B2330" s="72"/>
      <c r="C2330" s="2">
        <v>1026</v>
      </c>
      <c r="D2330" s="2">
        <v>89985</v>
      </c>
      <c r="E2330" s="10" t="s">
        <v>589</v>
      </c>
      <c r="F2330" s="14" t="str">
        <f>IF(ISBLANK(K2330), "Apenas Solicitação", "Tem OC")</f>
        <v>Tem OC</v>
      </c>
      <c r="G2330" s="2">
        <v>1</v>
      </c>
      <c r="H2330" s="37">
        <f>G2330-I2330</f>
        <v>0</v>
      </c>
      <c r="I2330" s="38">
        <v>1</v>
      </c>
      <c r="J2330" s="4">
        <v>45733</v>
      </c>
      <c r="K2330" s="180">
        <v>45751</v>
      </c>
      <c r="L2330" s="3"/>
      <c r="M2330" s="44" t="str">
        <f ca="1">IF(OR(N2330="", N2330=0), "", IF(N2330&gt;TODAY(), "No prazo", "Atrasado"))</f>
        <v/>
      </c>
      <c r="N2330" s="44" t="str">
        <f>IFERROR(K2330 + VALUE(LEFT(L2330, FIND(" ", L2330) - 1)), "")</f>
        <v/>
      </c>
      <c r="O2330" s="3">
        <f>IF(_xlfn.DAYS(K2330,J2330)&lt;0, "Aguardando OC", _xlfn.DAYS(K2330,J2330))</f>
        <v>18</v>
      </c>
      <c r="P2330" s="14">
        <v>396389</v>
      </c>
      <c r="Q2330" s="169">
        <v>1137253</v>
      </c>
      <c r="R2330" s="14">
        <v>165802</v>
      </c>
      <c r="S2330" s="2">
        <v>689</v>
      </c>
      <c r="T2330" s="65" t="s">
        <v>65</v>
      </c>
      <c r="U2330" s="21">
        <v>10.91</v>
      </c>
      <c r="V2330" s="2">
        <v>2528</v>
      </c>
      <c r="W2330" s="43" t="str">
        <f>IFERROR(VLOOKUP(V2330, Fornecedores!A:C, 3, FALSE), "")</f>
        <v xml:space="preserve">REDIESEL            </v>
      </c>
      <c r="X2330" s="43" t="str">
        <f>IFERROR(VLOOKUP(V2330, Fornecedores!A:E, 5, FALSE), "")</f>
        <v>Jaboatão dos Guararapes</v>
      </c>
      <c r="Y2330" s="43" t="str">
        <f>IFERROR(VLOOKUP(V2330, Fornecedores!A:F, 6, FALSE), "")</f>
        <v>PE</v>
      </c>
      <c r="Z2330" s="14" t="str">
        <f>IF(H2330=0, "Pedido entregue!", "Pendente")</f>
        <v>Pedido entregue!</v>
      </c>
      <c r="AA2330" s="74"/>
      <c r="AB2330" s="58" t="str">
        <f>IF(Z2330="Pedido Entregue!", IF(AA2330=1, "Retirado do Almoxarifado", IF(AA2330=2, "Material devolvido", "Aguardando retirada")), IF(Z2330="Pendente", "Entrega pendente", ""))</f>
        <v>Aguardando retirada</v>
      </c>
      <c r="AC2330" s="18">
        <v>1</v>
      </c>
      <c r="AD2330" s="18">
        <f>AC2330/SUMIF($P:$P,P2330,$AC:$AC)</f>
        <v>1</v>
      </c>
      <c r="AE2330" s="18">
        <f>IF(R2330=0,0,AC2330/SUMIF($R:$R,R2330,$AC:$AC))</f>
        <v>0.5</v>
      </c>
      <c r="AF2330" s="18">
        <f>IF(R2330=0,1,0)</f>
        <v>0</v>
      </c>
      <c r="AG2330" s="18">
        <f>IF(R2330=0,#REF!-J2330,0)</f>
        <v>0</v>
      </c>
      <c r="AH2330" t="str">
        <f>TEXT(J2330,"MMMM")</f>
        <v>março</v>
      </c>
    </row>
    <row r="2331" spans="1:34" ht="12.75" hidden="1" customHeight="1" x14ac:dyDescent="0.25">
      <c r="A2331" s="90" t="str">
        <f>IF(C2331="Oficina Diversos","Oficina Geral",
IF(ISNUMBER(FIND("Estoque - Colhedoras",C2331)),"Colhedoras",IF(ISNUMBER(FIND("Caldeiraria",C2331)),"Caldeiraria",IF(ISNUMBER(FIND("Borracharia",C2331)),"Borracharia",IF(ISNUMBER(FIND("Lubrificação",C2331)),"Lubrificação",
IF(ISNUMBER(FIND("Estoque - Carregadeiras",C2331)),"Carregadeiras",IF(ISNUMBER(FIND("Estoque - Veic. Leves",C2331)),"Veic. Leves",
IF(ISNUMBER(FIND("Estoque - Caminhões",C2331)),"Caminhões",IF(ISNUMBER(FIND("Estoque - Transbordos",C2331)),"Transbordos",
IF(ISNUMBER(FIND("Estoque - Tratores",C2331)),"Tratores",
IF(ISNUMBER(FIND("Estoque - Máquinas pesadas",C2331)),"Máquinas pesadas",
IF(ISNUMBER(FIND("Estoque - Reboques",C2331)),"Reboques",
IF(C2331="Estoque","Estoque",
IF(AND(ISNUMBER(C2331),C2331&gt;1000,C2331&lt;2000),"Caminhões",
IF(AND(ISNUMBER(C2331),C2331&gt;2000,C2331&lt;3000),"Tratores",
IF(AND(ISNUMBER(C2331),C2331&gt;3000,C2331&lt;4000),"Carregadeiras",
IF(AND(ISNUMBER(C2331),C2331&gt;4000,C2331&lt;5000),"Máquinas pesadas",
IF(AND(ISNUMBER(C2331),C2331&gt;5000,C2331&lt;6000),"Colhedoras",
IF(AND(ISNUMBER(C2331),C2331&gt;7000,C2331&lt;8000),"Irrigação",
IF(AND(ISNUMBER(C2331),C2331&gt;8000,C2331&lt;9000),"Reboques",IF(AND(ISNUMBER(C2331),C2331&gt;0,C2331&lt;1000),"Veic. Leves","")))))))))))))))))))))</f>
        <v>Caminhões</v>
      </c>
      <c r="B2331" s="72"/>
      <c r="C2331" s="2">
        <v>1026</v>
      </c>
      <c r="D2331" s="2">
        <v>89986</v>
      </c>
      <c r="E2331" s="10" t="s">
        <v>590</v>
      </c>
      <c r="F2331" s="14" t="str">
        <f>IF(ISBLANK(K2331), "Apenas Solicitação", "Tem OC")</f>
        <v>Tem OC</v>
      </c>
      <c r="G2331" s="2">
        <v>1</v>
      </c>
      <c r="H2331" s="37">
        <f>G2331-I2331</f>
        <v>0</v>
      </c>
      <c r="I2331" s="38">
        <v>1</v>
      </c>
      <c r="J2331" s="4">
        <v>45733</v>
      </c>
      <c r="K2331" s="180">
        <v>45751</v>
      </c>
      <c r="L2331" s="3"/>
      <c r="M2331" s="44"/>
      <c r="N2331" s="44" t="str">
        <f>IFERROR(K2331 + VALUE(LEFT(L2331, FIND(" ", L2331) - 1)), "")</f>
        <v/>
      </c>
      <c r="O2331" s="3">
        <f>IF(_xlfn.DAYS(K2331,J2331)&lt;0, "Aguardando OC", _xlfn.DAYS(K2331,J2331))</f>
        <v>18</v>
      </c>
      <c r="P2331" s="14">
        <v>396390</v>
      </c>
      <c r="Q2331" s="169">
        <v>1137253</v>
      </c>
      <c r="R2331" s="14">
        <v>166076</v>
      </c>
      <c r="S2331" s="2">
        <v>689</v>
      </c>
      <c r="T2331" s="65" t="s">
        <v>65</v>
      </c>
      <c r="U2331" s="21">
        <v>92.44</v>
      </c>
      <c r="V2331" s="2"/>
      <c r="W2331" s="43" t="str">
        <f>IFERROR(VLOOKUP(V2331, Fornecedores!A:C, 3, FALSE), "")</f>
        <v/>
      </c>
      <c r="X2331" s="43" t="str">
        <f>IFERROR(VLOOKUP(V2331, Fornecedores!A:E, 5, FALSE), "")</f>
        <v/>
      </c>
      <c r="Y2331" s="43" t="str">
        <f>IFERROR(VLOOKUP(V2331, Fornecedores!A:F, 6, FALSE), "")</f>
        <v/>
      </c>
      <c r="Z2331" s="14" t="str">
        <f>IF(H2331=0, "Pedido entregue!", "Pendente")</f>
        <v>Pedido entregue!</v>
      </c>
      <c r="AA2331" s="74">
        <v>1</v>
      </c>
      <c r="AB2331" s="58" t="str">
        <f>IF(Z2331="Pedido Entregue!", IF(AA2331=1, "Retirado do Almoxarifado", IF(AA2331=2, "Material devolvido", "Aguardando retirada")), IF(Z2331="Pendente", "Entrega pendente", ""))</f>
        <v>Retirado do Almoxarifado</v>
      </c>
      <c r="AC2331" s="18">
        <v>1</v>
      </c>
      <c r="AD2331" s="18">
        <f>AC2331/SUMIF($P:$P,P2331,$AC:$AC)</f>
        <v>1</v>
      </c>
      <c r="AE2331" s="18">
        <f>IF(R2331=0,0,AC2331/SUMIF($R:$R,R2331,$AC:$AC))</f>
        <v>1</v>
      </c>
      <c r="AF2331" s="18">
        <f>IF(R2331=0,1,0)</f>
        <v>0</v>
      </c>
      <c r="AG2331" s="18">
        <f>IF(R2331=0,#REF!-J2331,0)</f>
        <v>0</v>
      </c>
      <c r="AH2331" t="str">
        <f>TEXT(J2331,"MMMM")</f>
        <v>março</v>
      </c>
    </row>
    <row r="2332" spans="1:34" ht="12.75" customHeight="1" x14ac:dyDescent="0.25">
      <c r="A2332" s="90" t="str">
        <f>IF(C2332="Oficina Diversos","Oficina Geral",
IF(ISNUMBER(FIND("Estoque - Colhedoras",C2332)),"Colhedoras",IF(ISNUMBER(FIND("Caldeiraria",C2332)),"Caldeiraria",IF(ISNUMBER(FIND("Borracharia",C2332)),"Borracharia",IF(ISNUMBER(FIND("Lubrificação",C2332)),"Lubrificação",
IF(ISNUMBER(FIND("Estoque - Carregadeiras",C2332)),"Carregadeiras",IF(ISNUMBER(FIND("Estoque - Veic. Leves",C2332)),"Veic. Leves",
IF(ISNUMBER(FIND("Estoque - Caminhões",C2332)),"Caminhões",IF(ISNUMBER(FIND("Estoque - Transbordos",C2332)),"Transbordos",
IF(ISNUMBER(FIND("Estoque - Tratores",C2332)),"Tratores",
IF(ISNUMBER(FIND("Estoque - Máquinas pesadas",C2332)),"Máquinas pesadas",
IF(ISNUMBER(FIND("Estoque - Reboques",C2332)),"Reboques",
IF(C2332="Estoque","Estoque",
IF(AND(ISNUMBER(C2332),C2332&gt;1000,C2332&lt;2000),"Caminhões",
IF(AND(ISNUMBER(C2332),C2332&gt;2000,C2332&lt;3000),"Tratores",
IF(AND(ISNUMBER(C2332),C2332&gt;3000,C2332&lt;4000),"Carregadeiras",
IF(AND(ISNUMBER(C2332),C2332&gt;4000,C2332&lt;5000),"Máquinas pesadas",
IF(AND(ISNUMBER(C2332),C2332&gt;5000,C2332&lt;6000),"Colhedoras",
IF(AND(ISNUMBER(C2332),C2332&gt;7000,C2332&lt;8000),"Irrigação",
IF(AND(ISNUMBER(C2332),C2332&gt;8000,C2332&lt;9000),"Reboques",IF(AND(ISNUMBER(C2332),C2332&gt;0,C2332&lt;1000),"Veic. Leves","")))))))))))))))))))))</f>
        <v>Caminhões</v>
      </c>
      <c r="C2332" s="144">
        <v>1036</v>
      </c>
      <c r="D2332" s="143">
        <v>89988</v>
      </c>
      <c r="E2332" s="146" t="s">
        <v>20719</v>
      </c>
      <c r="F2332" s="101" t="str">
        <f>IF(ISBLANK(K2332), "Apenas Solicitação", "Tem OC")</f>
        <v>Apenas Solicitação</v>
      </c>
      <c r="G2332" s="143">
        <v>1</v>
      </c>
      <c r="H2332" s="102">
        <f>G2332-I2332</f>
        <v>1</v>
      </c>
      <c r="I2332" s="103"/>
      <c r="J2332" s="147">
        <v>45826</v>
      </c>
      <c r="K2332" s="200"/>
      <c r="L2332" s="146"/>
      <c r="M2332" s="104" t="str">
        <f ca="1">IF(OR(N2332="", N2332=0), "", IF(N2332&gt;TODAY(), "No prazo", "Atrasado"))</f>
        <v/>
      </c>
      <c r="N2332" s="104" t="str">
        <f>IFERROR(K2332 + VALUE(LEFT(L2332, FIND(" ", L2332) - 1)), "")</f>
        <v/>
      </c>
      <c r="O2332" s="105" t="str">
        <f>IF(_xlfn.DAYS(K2332,J2332)&lt;0, "Aguardando OC", _xlfn.DAYS(K2332,J2332))</f>
        <v>Aguardando OC</v>
      </c>
      <c r="P2332" s="200">
        <v>408335</v>
      </c>
      <c r="Q2332" s="12"/>
      <c r="R2332" s="200">
        <v>0</v>
      </c>
      <c r="S2332" s="143">
        <v>221</v>
      </c>
      <c r="T2332" s="65" t="s">
        <v>1029</v>
      </c>
      <c r="U2332" s="164">
        <v>17.28</v>
      </c>
      <c r="V2332" s="143"/>
      <c r="W2332" s="105" t="str">
        <f>IFERROR(VLOOKUP(V2332, Fornecedores!A:C, 3, FALSE), "")</f>
        <v/>
      </c>
      <c r="X2332" s="105" t="str">
        <f>IFERROR(VLOOKUP(V2332, Fornecedores!A:E, 5, FALSE), "")</f>
        <v/>
      </c>
      <c r="Y2332" s="105" t="str">
        <f>IFERROR(VLOOKUP(V2332, Fornecedores!A:F, 6, FALSE), "")</f>
        <v/>
      </c>
      <c r="Z2332" s="101" t="str">
        <f>IF(H2332=0, "Pedido entregue!", "Pendente")</f>
        <v>Pendente</v>
      </c>
      <c r="AB2332" s="132" t="str">
        <f>IF(Z2332="Pedido Entregue!", IF(AA2332=1, "Retirado do Almoxarifado", IF(AA2332=2, "Material devolvido", "Aguardando retirada")), IF(Z2332="Pendente", "Entrega pendente", ""))</f>
        <v>Entrega pendente</v>
      </c>
      <c r="AC2332" s="18">
        <v>1</v>
      </c>
      <c r="AD2332" s="18">
        <f>AC2332/SUMIF($P:$P,P2332,$AC:$AC)</f>
        <v>1</v>
      </c>
      <c r="AE2332" s="18">
        <f>IF(R2332=0,0,AC2332/SUMIF($R:$R,R2332,$AC:$AC))</f>
        <v>0</v>
      </c>
      <c r="AF2332" s="18">
        <f>IF(R2332=0,1,0)</f>
        <v>1</v>
      </c>
      <c r="AH2332" t="str">
        <f>TEXT(J2332,"MMMM")</f>
        <v>junho</v>
      </c>
    </row>
    <row r="2333" spans="1:34" ht="12.75" customHeight="1" x14ac:dyDescent="0.25">
      <c r="A2333" s="90" t="str">
        <f>IF(C2333="Oficina Diversos","Oficina Geral",
IF(ISNUMBER(FIND("Estoque - Colhedoras",C2333)),"Colhedoras",IF(ISNUMBER(FIND("Caldeiraria",C2333)),"Caldeiraria",IF(ISNUMBER(FIND("Borracharia",C2333)),"Borracharia",IF(ISNUMBER(FIND("Lubrificação",C2333)),"Lubrificação",
IF(ISNUMBER(FIND("Estoque - Carregadeiras",C2333)),"Carregadeiras",IF(ISNUMBER(FIND("Estoque - Veic. Leves",C2333)),"Veic. Leves",
IF(ISNUMBER(FIND("Estoque - Caminhões",C2333)),"Caminhões",IF(ISNUMBER(FIND("Estoque - Transbordos",C2333)),"Transbordos",
IF(ISNUMBER(FIND("Estoque - Tratores",C2333)),"Tratores",
IF(ISNUMBER(FIND("Estoque - Máquinas pesadas",C2333)),"Máquinas pesadas",
IF(ISNUMBER(FIND("Estoque - Reboques",C2333)),"Reboques",
IF(C2333="Estoque","Estoque",
IF(AND(ISNUMBER(C2333),C2333&gt;1000,C2333&lt;2000),"Caminhões",
IF(AND(ISNUMBER(C2333),C2333&gt;2000,C2333&lt;3000),"Tratores",
IF(AND(ISNUMBER(C2333),C2333&gt;3000,C2333&lt;4000),"Carregadeiras",
IF(AND(ISNUMBER(C2333),C2333&gt;4000,C2333&lt;5000),"Máquinas pesadas",
IF(AND(ISNUMBER(C2333),C2333&gt;5000,C2333&lt;6000),"Colhedoras",
IF(AND(ISNUMBER(C2333),C2333&gt;7000,C2333&lt;8000),"Irrigação",
IF(AND(ISNUMBER(C2333),C2333&gt;8000,C2333&lt;9000),"Reboques",IF(AND(ISNUMBER(C2333),C2333&gt;0,C2333&lt;1000),"Veic. Leves","")))))))))))))))))))))</f>
        <v>Caminhões</v>
      </c>
      <c r="C2333" s="113" t="s">
        <v>20247</v>
      </c>
      <c r="D2333" s="2">
        <v>89989</v>
      </c>
      <c r="E2333" s="3" t="s">
        <v>20980</v>
      </c>
      <c r="F2333" s="101" t="str">
        <f>IF(ISBLANK(K2333), "Apenas Solicitação", "Tem OC")</f>
        <v>Apenas Solicitação</v>
      </c>
      <c r="G2333" s="2">
        <v>6</v>
      </c>
      <c r="H2333" s="102">
        <f>G2333-I2333</f>
        <v>6</v>
      </c>
      <c r="I2333" s="103"/>
      <c r="J2333" s="4">
        <v>45836</v>
      </c>
      <c r="K2333" s="14"/>
      <c r="L2333" s="3"/>
      <c r="M2333" s="104" t="str">
        <f ca="1">IF(OR(N2333="", N2333=0), "", IF(N2333&gt;TODAY(), "No prazo", "Atrasado"))</f>
        <v/>
      </c>
      <c r="N2333" s="104" t="str">
        <f>IFERROR(K2333 + VALUE(LEFT(L2333, FIND(" ", L2333) - 1)), "")</f>
        <v/>
      </c>
      <c r="O2333" s="105" t="str">
        <f>IF(_xlfn.DAYS(K2333,J2333)&lt;0, "Aguardando OC", _xlfn.DAYS(K2333,J2333))</f>
        <v>Aguardando OC</v>
      </c>
      <c r="P2333" s="14">
        <v>409311</v>
      </c>
      <c r="Q2333" s="12"/>
      <c r="R2333" s="14">
        <v>0</v>
      </c>
      <c r="S2333" s="2">
        <v>221</v>
      </c>
      <c r="T2333" s="65" t="s">
        <v>1029</v>
      </c>
      <c r="U2333" s="21">
        <v>0</v>
      </c>
      <c r="V2333" s="2"/>
      <c r="W2333" s="105" t="str">
        <f>IFERROR(VLOOKUP(V2333, Fornecedores!A:C, 3, FALSE), "")</f>
        <v/>
      </c>
      <c r="X2333" s="105" t="str">
        <f>IFERROR(VLOOKUP(V2333, Fornecedores!A:E, 5, FALSE), "")</f>
        <v/>
      </c>
      <c r="Y2333" s="105" t="str">
        <f>IFERROR(VLOOKUP(V2333, Fornecedores!A:F, 6, FALSE), "")</f>
        <v/>
      </c>
      <c r="Z2333" s="101" t="str">
        <f>IF(H2333=0, "Pedido entregue!", "Pendente")</f>
        <v>Pendente</v>
      </c>
      <c r="AB2333" s="132" t="str">
        <f>IF(Z2333="Pedido Entregue!", IF(AA2333=1, "Retirado do Almoxarifado", IF(AA2333=2, "Material devolvido", "Aguardando retirada")), IF(Z2333="Pendente", "Entrega pendente", ""))</f>
        <v>Entrega pendente</v>
      </c>
      <c r="AC2333" s="18">
        <v>1</v>
      </c>
      <c r="AD2333" s="18">
        <f>AC2333/SUMIF($P:$P,P2333,$AC:$AC)</f>
        <v>1</v>
      </c>
      <c r="AE2333" s="18">
        <f>IF(R2333=0,0,AC2333/SUMIF($R:$R,R2333,$AC:$AC))</f>
        <v>0</v>
      </c>
      <c r="AF2333" s="18">
        <f>IF(R2333=0,1,0)</f>
        <v>1</v>
      </c>
      <c r="AH2333" t="str">
        <f>TEXT(J2333,"MMMM")</f>
        <v>junho</v>
      </c>
    </row>
    <row r="2334" spans="1:34" ht="12.75" customHeight="1" x14ac:dyDescent="0.25">
      <c r="A2334" s="90" t="str">
        <f>IF(C2334="Oficina Diversos","Oficina Geral",
IF(ISNUMBER(FIND("Estoque - Colhedoras",C2334)),"Colhedoras",IF(ISNUMBER(FIND("Caldeiraria",C2334)),"Caldeiraria",IF(ISNUMBER(FIND("Borracharia",C2334)),"Borracharia",IF(ISNUMBER(FIND("Lubrificação",C2334)),"Lubrificação",
IF(ISNUMBER(FIND("Estoque - Carregadeiras",C2334)),"Carregadeiras",IF(ISNUMBER(FIND("Estoque - Veic. Leves",C2334)),"Veic. Leves",
IF(ISNUMBER(FIND("Estoque - Caminhões",C2334)),"Caminhões",IF(ISNUMBER(FIND("Estoque - Transbordos",C2334)),"Transbordos",
IF(ISNUMBER(FIND("Estoque - Tratores",C2334)),"Tratores",
IF(ISNUMBER(FIND("Estoque - Máquinas pesadas",C2334)),"Máquinas pesadas",
IF(ISNUMBER(FIND("Estoque - Reboques",C2334)),"Reboques",
IF(C2334="Estoque","Estoque",
IF(AND(ISNUMBER(C2334),C2334&gt;1000,C2334&lt;2000),"Caminhões",
IF(AND(ISNUMBER(C2334),C2334&gt;2000,C2334&lt;3000),"Tratores",
IF(AND(ISNUMBER(C2334),C2334&gt;3000,C2334&lt;4000),"Carregadeiras",
IF(AND(ISNUMBER(C2334),C2334&gt;4000,C2334&lt;5000),"Máquinas pesadas",
IF(AND(ISNUMBER(C2334),C2334&gt;5000,C2334&lt;6000),"Colhedoras",
IF(AND(ISNUMBER(C2334),C2334&gt;7000,C2334&lt;8000),"Irrigação",
IF(AND(ISNUMBER(C2334),C2334&gt;8000,C2334&lt;9000),"Reboques",IF(AND(ISNUMBER(C2334),C2334&gt;0,C2334&lt;1000),"Veic. Leves","")))))))))))))))))))))</f>
        <v>Caldeiraria</v>
      </c>
      <c r="C2334" s="113" t="s">
        <v>1093</v>
      </c>
      <c r="D2334" s="2">
        <v>89996</v>
      </c>
      <c r="E2334" s="3" t="s">
        <v>25944</v>
      </c>
      <c r="F2334" s="101" t="str">
        <f>IF(ISBLANK(K2334), "Apenas Solicitação", "Tem OC")</f>
        <v>Apenas Solicitação</v>
      </c>
      <c r="G2334" s="2">
        <v>1008</v>
      </c>
      <c r="H2334" s="102">
        <f>G2334-I2334</f>
        <v>1008</v>
      </c>
      <c r="I2334" s="103"/>
      <c r="J2334" s="4">
        <v>45846</v>
      </c>
      <c r="K2334" s="14"/>
      <c r="L2334" s="3"/>
      <c r="M2334" s="104" t="str">
        <f ca="1">IF(OR(N2334="", N2334=0), "", IF(N2334&gt;TODAY(), "No prazo", "Atrasado"))</f>
        <v/>
      </c>
      <c r="N2334" s="104" t="str">
        <f>IFERROR(K2334 + VALUE(LEFT(L2334, FIND(" ", L2334) - 1)), "")</f>
        <v/>
      </c>
      <c r="O2334" s="105" t="str">
        <f>IF(_xlfn.DAYS(K2334,J2334)&lt;0, "Aguardando OC", _xlfn.DAYS(K2334,J2334))</f>
        <v>Aguardando OC</v>
      </c>
      <c r="P2334" s="14">
        <v>410719</v>
      </c>
      <c r="Q2334" s="12"/>
      <c r="R2334" s="14">
        <v>0</v>
      </c>
      <c r="S2334" s="2">
        <v>221</v>
      </c>
      <c r="T2334" s="65" t="s">
        <v>1029</v>
      </c>
      <c r="U2334" s="2">
        <v>8.8000000000000007</v>
      </c>
      <c r="V2334" s="2"/>
      <c r="W2334" s="105" t="str">
        <f>IFERROR(VLOOKUP(V2334, Fornecedores!A:C, 3, FALSE), "")</f>
        <v/>
      </c>
      <c r="X2334" s="105" t="str">
        <f>IFERROR(VLOOKUP(V2334, Fornecedores!A:E, 5, FALSE), "")</f>
        <v/>
      </c>
      <c r="Y2334" s="105" t="str">
        <f>IFERROR(VLOOKUP(V2334, Fornecedores!A:F, 6, FALSE), "")</f>
        <v/>
      </c>
      <c r="Z2334" s="101" t="str">
        <f>IF(H2334=0, "Pedido entregue!", "Pendente")</f>
        <v>Pendente</v>
      </c>
      <c r="AB2334" s="132" t="str">
        <f>IF(Z2334="Pedido Entregue!", IF(AA2334=1, "Retirado do Almoxarifado", IF(AA2334=2, "Material devolvido", "Aguardando retirada")), IF(Z2334="Pendente", "Entrega pendente", ""))</f>
        <v>Entrega pendente</v>
      </c>
      <c r="AC2334" s="18">
        <v>1</v>
      </c>
      <c r="AD2334" s="18">
        <f>AC2334/SUMIF($P:$P,P2334,$AC:$AC)</f>
        <v>1</v>
      </c>
      <c r="AE2334" s="18">
        <f>IF(R2334=0,0,AC2334/SUMIF($R:$R,R2334,$AC:$AC))</f>
        <v>0</v>
      </c>
      <c r="AF2334" s="18">
        <f>IF(R2334=0,1,0)</f>
        <v>1</v>
      </c>
      <c r="AH2334" t="str">
        <f>TEXT(J2334,"MMMM")</f>
        <v>julho</v>
      </c>
    </row>
    <row r="2335" spans="1:34" ht="12.75" hidden="1" customHeight="1" x14ac:dyDescent="0.25">
      <c r="A2335" s="90" t="str">
        <f>IF(C2335="Oficina Diversos","Oficina Geral",
IF(ISNUMBER(FIND("Estoque - Colhedoras",C2335)),"Colhedoras",IF(ISNUMBER(FIND("Caldeiraria",C2335)),"Caldeiraria",IF(ISNUMBER(FIND("Borracharia",C2335)),"Borracharia",IF(ISNUMBER(FIND("Lubrificação",C2335)),"Lubrificação",
IF(ISNUMBER(FIND("Estoque - Carregadeiras",C2335)),"Carregadeiras",IF(ISNUMBER(FIND("Estoque - Veic. Leves",C2335)),"Veic. Leves",
IF(ISNUMBER(FIND("Estoque - Caminhões",C2335)),"Caminhões",IF(ISNUMBER(FIND("Estoque - Transbordos",C2335)),"Transbordos",
IF(ISNUMBER(FIND("Estoque - Tratores",C2335)),"Tratores",
IF(ISNUMBER(FIND("Estoque - Máquinas pesadas",C2335)),"Máquinas pesadas",
IF(ISNUMBER(FIND("Estoque - Reboques",C2335)),"Reboques",
IF(C2335="Estoque","Estoque",
IF(AND(ISNUMBER(C2335),C2335&gt;1000,C2335&lt;2000),"Caminhões",
IF(AND(ISNUMBER(C2335),C2335&gt;2000,C2335&lt;3000),"Tratores",
IF(AND(ISNUMBER(C2335),C2335&gt;3000,C2335&lt;4000),"Carregadeiras",
IF(AND(ISNUMBER(C2335),C2335&gt;4000,C2335&lt;5000),"Máquinas pesadas",
IF(AND(ISNUMBER(C2335),C2335&gt;5000,C2335&lt;6000),"Colhedoras",
IF(AND(ISNUMBER(C2335),C2335&gt;7000,C2335&lt;8000),"Irrigação",
IF(AND(ISNUMBER(C2335),C2335&gt;8000,C2335&lt;9000),"Reboques",IF(AND(ISNUMBER(C2335),C2335&gt;0,C2335&lt;1000),"Veic. Leves","")))))))))))))))))))))</f>
        <v>Veic. Leves</v>
      </c>
      <c r="B2335" s="18"/>
      <c r="C2335" s="2">
        <v>63</v>
      </c>
      <c r="D2335" s="2">
        <v>90002</v>
      </c>
      <c r="E2335" s="3" t="s">
        <v>297</v>
      </c>
      <c r="F2335" s="14" t="str">
        <f>IF(ISBLANK(K2335), "Apenas Solicitação", "Tem OC")</f>
        <v>Tem OC</v>
      </c>
      <c r="G2335" s="2">
        <v>1</v>
      </c>
      <c r="H2335" s="37">
        <f>G2335-I2335</f>
        <v>0</v>
      </c>
      <c r="I2335" s="38">
        <v>1</v>
      </c>
      <c r="J2335" s="4">
        <v>45734</v>
      </c>
      <c r="K2335" s="180">
        <v>45756</v>
      </c>
      <c r="L2335" s="3"/>
      <c r="M2335" s="44"/>
      <c r="N2335" s="44" t="str">
        <f>IFERROR(K2335 + VALUE(LEFT(L2335, FIND(" ", L2335) - 1)), "")</f>
        <v/>
      </c>
      <c r="O2335" s="3">
        <f>IF(_xlfn.DAYS(K2335,J2335)&lt;0, "Aguardando OC", _xlfn.DAYS(K2335,J2335))</f>
        <v>22</v>
      </c>
      <c r="P2335" s="14">
        <v>396466</v>
      </c>
      <c r="Q2335" s="169">
        <v>1137488</v>
      </c>
      <c r="R2335" s="14">
        <v>166069</v>
      </c>
      <c r="S2335" s="2">
        <v>718</v>
      </c>
      <c r="T2335" s="65" t="s">
        <v>294</v>
      </c>
      <c r="U2335" s="21">
        <v>55</v>
      </c>
      <c r="V2335" s="2">
        <v>6039</v>
      </c>
      <c r="W2335" s="43" t="str">
        <f>IFERROR(VLOOKUP(V2335, Fornecedores!A:C, 3, FALSE), "")</f>
        <v>IDEAL DISTRIBUIDORA DE PEÇAS</v>
      </c>
      <c r="X2335" s="43" t="str">
        <f>IFERROR(VLOOKUP(V2335, Fornecedores!A:E, 5, FALSE), "")</f>
        <v>Campina Grande</v>
      </c>
      <c r="Y2335" s="43" t="str">
        <f>IFERROR(VLOOKUP(V2335, Fornecedores!A:F, 6, FALSE), "")</f>
        <v>PB</v>
      </c>
      <c r="Z2335" s="14" t="str">
        <f>IF(H2335=0, "Pedido entregue!", "Pendente")</f>
        <v>Pedido entregue!</v>
      </c>
      <c r="AA2335" s="74"/>
      <c r="AB2335" s="58" t="str">
        <f>IF(Z2335="Pedido Entregue!", IF(AA2335=1, "Retirado do Almoxarifado", IF(AA2335=2, "Material devolvido", "Aguardando retirada")), IF(Z2335="Pendente", "Entrega pendente", ""))</f>
        <v>Aguardando retirada</v>
      </c>
      <c r="AC2335" s="18">
        <v>1</v>
      </c>
      <c r="AD2335" s="18">
        <f>AC2335/SUMIF($P:$P,P2335,$AC:$AC)</f>
        <v>1</v>
      </c>
      <c r="AE2335" s="18">
        <f>IF(R2335=0,0,AC2335/SUMIF($R:$R,R2335,$AC:$AC))</f>
        <v>1</v>
      </c>
      <c r="AF2335" s="18">
        <f>IF(R2335=0,1,0)</f>
        <v>0</v>
      </c>
      <c r="AG2335" s="18">
        <f>IF(R2335=0,#REF!-J2335,0)</f>
        <v>0</v>
      </c>
      <c r="AH2335" t="str">
        <f>TEXT(J2335,"MMMM")</f>
        <v>março</v>
      </c>
    </row>
    <row r="2336" spans="1:34" ht="12.75" hidden="1" customHeight="1" x14ac:dyDescent="0.25">
      <c r="A2336" s="90" t="str">
        <f>IF(C2336="Oficina Diversos","Oficina Geral",
IF(ISNUMBER(FIND("Estoque - Colhedoras",C2336)),"Colhedoras",IF(ISNUMBER(FIND("Caldeiraria",C2336)),"Caldeiraria",IF(ISNUMBER(FIND("Borracharia",C2336)),"Borracharia",IF(ISNUMBER(FIND("Lubrificação",C2336)),"Lubrificação",
IF(ISNUMBER(FIND("Estoque - Carregadeiras",C2336)),"Carregadeiras",IF(ISNUMBER(FIND("Estoque - Veic. Leves",C2336)),"Veic. Leves",
IF(ISNUMBER(FIND("Estoque - Caminhões",C2336)),"Caminhões",IF(ISNUMBER(FIND("Estoque - Transbordos",C2336)),"Transbordos",
IF(ISNUMBER(FIND("Estoque - Tratores",C2336)),"Tratores",
IF(ISNUMBER(FIND("Estoque - Máquinas pesadas",C2336)),"Máquinas pesadas",
IF(ISNUMBER(FIND("Estoque - Reboques",C2336)),"Reboques",
IF(C2336="Estoque","Estoque",
IF(AND(ISNUMBER(C2336),C2336&gt;1000,C2336&lt;2000),"Caminhões",
IF(AND(ISNUMBER(C2336),C2336&gt;2000,C2336&lt;3000),"Tratores",
IF(AND(ISNUMBER(C2336),C2336&gt;3000,C2336&lt;4000),"Carregadeiras",
IF(AND(ISNUMBER(C2336),C2336&gt;4000,C2336&lt;5000),"Máquinas pesadas",
IF(AND(ISNUMBER(C2336),C2336&gt;5000,C2336&lt;6000),"Colhedoras",
IF(AND(ISNUMBER(C2336),C2336&gt;7000,C2336&lt;8000),"Irrigação",
IF(AND(ISNUMBER(C2336),C2336&gt;8000,C2336&lt;9000),"Reboques",IF(AND(ISNUMBER(C2336),C2336&gt;0,C2336&lt;1000),"Veic. Leves","")))))))))))))))))))))</f>
        <v>Caminhões</v>
      </c>
      <c r="B2336" s="18"/>
      <c r="C2336" s="2">
        <v>1098</v>
      </c>
      <c r="D2336" s="2">
        <v>90003</v>
      </c>
      <c r="E2336" s="3" t="s">
        <v>351</v>
      </c>
      <c r="F2336" s="14" t="str">
        <f>IF(ISBLANK(K2336), "Apenas Solicitação", "Tem OC")</f>
        <v>Tem OC</v>
      </c>
      <c r="G2336" s="2">
        <v>1</v>
      </c>
      <c r="H2336" s="37">
        <f>G2336-I2336</f>
        <v>0</v>
      </c>
      <c r="I2336" s="38">
        <v>1</v>
      </c>
      <c r="J2336" s="4">
        <v>45735</v>
      </c>
      <c r="K2336" s="180">
        <v>45758</v>
      </c>
      <c r="L2336" s="3"/>
      <c r="M2336" s="44"/>
      <c r="N2336" s="44" t="str">
        <f>IFERROR(K2336 + VALUE(LEFT(L2336, FIND(" ", L2336) - 1)), "")</f>
        <v/>
      </c>
      <c r="O2336" s="3">
        <f>IF(_xlfn.DAYS(K2336,J2336)&lt;0, "Aguardando OC", _xlfn.DAYS(K2336,J2336))</f>
        <v>23</v>
      </c>
      <c r="P2336" s="14">
        <v>398025</v>
      </c>
      <c r="Q2336" s="169">
        <v>1137782</v>
      </c>
      <c r="R2336" s="14">
        <v>166175</v>
      </c>
      <c r="S2336" s="2">
        <v>683</v>
      </c>
      <c r="T2336" s="65" t="s">
        <v>301</v>
      </c>
      <c r="U2336" s="21">
        <v>599.48</v>
      </c>
      <c r="V2336" s="2">
        <v>2528</v>
      </c>
      <c r="W2336" s="43" t="str">
        <f>IFERROR(VLOOKUP(V2336, Fornecedores!A:C, 3, FALSE), "")</f>
        <v xml:space="preserve">REDIESEL            </v>
      </c>
      <c r="X2336" s="43" t="str">
        <f>IFERROR(VLOOKUP(V2336, Fornecedores!A:E, 5, FALSE), "")</f>
        <v>Jaboatão dos Guararapes</v>
      </c>
      <c r="Y2336" s="43" t="str">
        <f>IFERROR(VLOOKUP(V2336, Fornecedores!A:F, 6, FALSE), "")</f>
        <v>PE</v>
      </c>
      <c r="Z2336" s="14" t="str">
        <f>IF(H2336=0, "Pedido entregue!", "Pendente")</f>
        <v>Pedido entregue!</v>
      </c>
      <c r="AA2336" s="74">
        <v>1</v>
      </c>
      <c r="AB2336" s="58" t="str">
        <f>IF(Z2336="Pedido Entregue!", IF(AA2336=1, "Retirado do Almoxarifado", IF(AA2336=2, "Material devolvido", "Aguardando retirada")), IF(Z2336="Pendente", "Entrega pendente", ""))</f>
        <v>Retirado do Almoxarifado</v>
      </c>
      <c r="AC2336" s="18">
        <v>1</v>
      </c>
      <c r="AD2336" s="18">
        <f>AC2336/SUMIF($P:$P,P2336,$AC:$AC)</f>
        <v>1</v>
      </c>
      <c r="AE2336" s="18">
        <f>IF(R2336=0,0,AC2336/SUMIF($R:$R,R2336,$AC:$AC))</f>
        <v>0.5</v>
      </c>
      <c r="AF2336" s="18">
        <f>IF(R2336=0,1,0)</f>
        <v>0</v>
      </c>
      <c r="AG2336" s="18">
        <f>IF(R2336=0,#REF!-J2336,0)</f>
        <v>0</v>
      </c>
      <c r="AH2336" t="str">
        <f>TEXT(J2336,"MMMM")</f>
        <v>março</v>
      </c>
    </row>
    <row r="2337" spans="1:34" ht="12.75" hidden="1" customHeight="1" x14ac:dyDescent="0.25">
      <c r="A2337" s="90" t="str">
        <f>IF(C2337="Oficina Diversos","Oficina Geral",
IF(ISNUMBER(FIND("Estoque - Colhedoras",C2337)),"Colhedoras",IF(ISNUMBER(FIND("Caldeiraria",C2337)),"Caldeiraria",IF(ISNUMBER(FIND("Borracharia",C2337)),"Borracharia",IF(ISNUMBER(FIND("Lubrificação",C2337)),"Lubrificação",
IF(ISNUMBER(FIND("Estoque - Carregadeiras",C2337)),"Carregadeiras",IF(ISNUMBER(FIND("Estoque - Veic. Leves",C2337)),"Veic. Leves",
IF(ISNUMBER(FIND("Estoque - Caminhões",C2337)),"Caminhões",IF(ISNUMBER(FIND("Estoque - Transbordos",C2337)),"Transbordos",
IF(ISNUMBER(FIND("Estoque - Tratores",C2337)),"Tratores",
IF(ISNUMBER(FIND("Estoque - Máquinas pesadas",C2337)),"Máquinas pesadas",
IF(ISNUMBER(FIND("Estoque - Reboques",C2337)),"Reboques",
IF(C2337="Estoque","Estoque",
IF(AND(ISNUMBER(C2337),C2337&gt;1000,C2337&lt;2000),"Caminhões",
IF(AND(ISNUMBER(C2337),C2337&gt;2000,C2337&lt;3000),"Tratores",
IF(AND(ISNUMBER(C2337),C2337&gt;3000,C2337&lt;4000),"Carregadeiras",
IF(AND(ISNUMBER(C2337),C2337&gt;4000,C2337&lt;5000),"Máquinas pesadas",
IF(AND(ISNUMBER(C2337),C2337&gt;5000,C2337&lt;6000),"Colhedoras",
IF(AND(ISNUMBER(C2337),C2337&gt;7000,C2337&lt;8000),"Irrigação",
IF(AND(ISNUMBER(C2337),C2337&gt;8000,C2337&lt;9000),"Reboques",IF(AND(ISNUMBER(C2337),C2337&gt;0,C2337&lt;1000),"Veic. Leves","")))))))))))))))))))))</f>
        <v>Caminhões</v>
      </c>
      <c r="B2337" s="18"/>
      <c r="C2337" s="2">
        <v>1098</v>
      </c>
      <c r="D2337" s="2">
        <v>90004</v>
      </c>
      <c r="E2337" s="3" t="s">
        <v>352</v>
      </c>
      <c r="F2337" s="14" t="str">
        <f>IF(ISBLANK(K2337), "Apenas Solicitação", "Tem OC")</f>
        <v>Tem OC</v>
      </c>
      <c r="G2337" s="2">
        <v>1</v>
      </c>
      <c r="H2337" s="37">
        <f>G2337-I2337</f>
        <v>0</v>
      </c>
      <c r="I2337" s="38">
        <v>1</v>
      </c>
      <c r="J2337" s="4">
        <v>45735</v>
      </c>
      <c r="K2337" s="180">
        <v>45758</v>
      </c>
      <c r="L2337" s="3"/>
      <c r="M2337" s="44"/>
      <c r="N2337" s="44" t="str">
        <f>IFERROR(K2337 + VALUE(LEFT(L2337, FIND(" ", L2337) - 1)), "")</f>
        <v/>
      </c>
      <c r="O2337" s="3">
        <f>IF(_xlfn.DAYS(K2337,J2337)&lt;0, "Aguardando OC", _xlfn.DAYS(K2337,J2337))</f>
        <v>23</v>
      </c>
      <c r="P2337" s="14">
        <v>398026</v>
      </c>
      <c r="Q2337" s="169">
        <v>1137782</v>
      </c>
      <c r="R2337" s="14">
        <v>166175</v>
      </c>
      <c r="S2337" s="2">
        <v>683</v>
      </c>
      <c r="T2337" s="65" t="s">
        <v>301</v>
      </c>
      <c r="U2337" s="21">
        <v>585.27</v>
      </c>
      <c r="V2337" s="2">
        <v>2528</v>
      </c>
      <c r="W2337" s="43" t="str">
        <f>IFERROR(VLOOKUP(V2337, Fornecedores!A:C, 3, FALSE), "")</f>
        <v xml:space="preserve">REDIESEL            </v>
      </c>
      <c r="X2337" s="43" t="str">
        <f>IFERROR(VLOOKUP(V2337, Fornecedores!A:E, 5, FALSE), "")</f>
        <v>Jaboatão dos Guararapes</v>
      </c>
      <c r="Y2337" s="43" t="str">
        <f>IFERROR(VLOOKUP(V2337, Fornecedores!A:F, 6, FALSE), "")</f>
        <v>PE</v>
      </c>
      <c r="Z2337" s="14" t="str">
        <f>IF(H2337=0, "Pedido entregue!", "Pendente")</f>
        <v>Pedido entregue!</v>
      </c>
      <c r="AA2337" s="74">
        <v>1</v>
      </c>
      <c r="AB2337" s="58" t="str">
        <f>IF(Z2337="Pedido Entregue!", IF(AA2337=1, "Retirado do Almoxarifado", IF(AA2337=2, "Material devolvido", "Aguardando retirada")), IF(Z2337="Pendente", "Entrega pendente", ""))</f>
        <v>Retirado do Almoxarifado</v>
      </c>
      <c r="AC2337" s="18">
        <v>1</v>
      </c>
      <c r="AD2337" s="18">
        <f>AC2337/SUMIF($P:$P,P2337,$AC:$AC)</f>
        <v>1</v>
      </c>
      <c r="AE2337" s="18">
        <f>IF(R2337=0,0,AC2337/SUMIF($R:$R,R2337,$AC:$AC))</f>
        <v>0.5</v>
      </c>
      <c r="AF2337" s="18">
        <f>IF(R2337=0,1,0)</f>
        <v>0</v>
      </c>
      <c r="AG2337" s="18">
        <f>IF(R2337=0,#REF!-J2337,0)</f>
        <v>0</v>
      </c>
      <c r="AH2337" t="str">
        <f>TEXT(J2337,"MMMM")</f>
        <v>março</v>
      </c>
    </row>
    <row r="2338" spans="1:34" ht="12.75" customHeight="1" x14ac:dyDescent="0.25">
      <c r="A2338" s="90" t="str">
        <f>IF(C2338="Oficina Diversos","Oficina Geral",
IF(ISNUMBER(FIND("Estoque - Colhedoras",C2338)),"Colhedoras",IF(ISNUMBER(FIND("Caldeiraria",C2338)),"Caldeiraria",IF(ISNUMBER(FIND("Borracharia",C2338)),"Borracharia",IF(ISNUMBER(FIND("Lubrificação",C2338)),"Lubrificação",
IF(ISNUMBER(FIND("Estoque - Carregadeiras",C2338)),"Carregadeiras",IF(ISNUMBER(FIND("Estoque - Veic. Leves",C2338)),"Veic. Leves",
IF(ISNUMBER(FIND("Estoque - Caminhões",C2338)),"Caminhões",IF(ISNUMBER(FIND("Estoque - Transbordos",C2338)),"Transbordos",
IF(ISNUMBER(FIND("Estoque - Tratores",C2338)),"Tratores",
IF(ISNUMBER(FIND("Estoque - Máquinas pesadas",C2338)),"Máquinas pesadas",
IF(ISNUMBER(FIND("Estoque - Reboques",C2338)),"Reboques",
IF(C2338="Estoque","Estoque",
IF(AND(ISNUMBER(C2338),C2338&gt;1000,C2338&lt;2000),"Caminhões",
IF(AND(ISNUMBER(C2338),C2338&gt;2000,C2338&lt;3000),"Tratores",
IF(AND(ISNUMBER(C2338),C2338&gt;3000,C2338&lt;4000),"Carregadeiras",
IF(AND(ISNUMBER(C2338),C2338&gt;4000,C2338&lt;5000),"Máquinas pesadas",
IF(AND(ISNUMBER(C2338),C2338&gt;5000,C2338&lt;6000),"Colhedoras",
IF(AND(ISNUMBER(C2338),C2338&gt;7000,C2338&lt;8000),"Irrigação",
IF(AND(ISNUMBER(C2338),C2338&gt;8000,C2338&lt;9000),"Reboques",IF(AND(ISNUMBER(C2338),C2338&gt;0,C2338&lt;1000),"Veic. Leves","")))))))))))))))))))))</f>
        <v>Tratores</v>
      </c>
      <c r="B2338" s="72"/>
      <c r="C2338" s="2">
        <v>2039</v>
      </c>
      <c r="D2338" s="2">
        <v>90005</v>
      </c>
      <c r="E2338" s="3" t="s">
        <v>363</v>
      </c>
      <c r="F2338" s="14" t="str">
        <f>IF(ISBLANK(K2338), "Apenas Solicitação", "Tem OC")</f>
        <v>Apenas Solicitação</v>
      </c>
      <c r="G2338" s="2">
        <v>2</v>
      </c>
      <c r="H2338" s="37">
        <f>G2338-I2338</f>
        <v>2</v>
      </c>
      <c r="I2338" s="38">
        <v>0</v>
      </c>
      <c r="J2338" s="4">
        <v>45735</v>
      </c>
      <c r="K2338" s="14"/>
      <c r="L2338" s="3"/>
      <c r="M2338" s="44" t="str">
        <f ca="1">IF(OR(N2338="", N2338=0), "", IF(N2338&gt;TODAY(), "No prazo", "Atrasado"))</f>
        <v/>
      </c>
      <c r="N2338" s="44" t="str">
        <f>IFERROR(K2338 + VALUE(LEFT(L2338, FIND(" ", L2338) - 1)), "")</f>
        <v/>
      </c>
      <c r="O2338" s="3" t="str">
        <f>IF(_xlfn.DAYS(K2338,J2338)&lt;0, "Aguardando OC", _xlfn.DAYS(K2338,J2338))</f>
        <v>Aguardando OC</v>
      </c>
      <c r="P2338" s="14">
        <v>396581</v>
      </c>
      <c r="Q2338" s="169">
        <v>1137731</v>
      </c>
      <c r="R2338" s="14">
        <v>0</v>
      </c>
      <c r="S2338" s="2">
        <v>694</v>
      </c>
      <c r="T2338" s="65" t="s">
        <v>375</v>
      </c>
      <c r="U2338" s="21">
        <v>0</v>
      </c>
      <c r="V2338" s="2"/>
      <c r="W2338" s="43" t="str">
        <f>IFERROR(VLOOKUP(V2338, Fornecedores!A:C, 3, FALSE), "")</f>
        <v/>
      </c>
      <c r="X2338" s="43" t="str">
        <f>IFERROR(VLOOKUP(V2338, Fornecedores!A:E, 5, FALSE), "")</f>
        <v/>
      </c>
      <c r="Y2338" s="43" t="str">
        <f>IFERROR(VLOOKUP(V2338, Fornecedores!A:F, 6, FALSE), "")</f>
        <v/>
      </c>
      <c r="Z2338" s="14" t="str">
        <f>IF(H2338=0, "Pedido entregue!", "Pendente")</f>
        <v>Pendente</v>
      </c>
      <c r="AA2338" s="74"/>
      <c r="AB2338" s="58" t="str">
        <f>IF(Z2338="Pedido Entregue!", IF(AA2338=1, "Retirado do Almoxarifado", IF(AA2338=2, "Material devolvido", "Aguardando retirada")), IF(Z2338="Pendente", "Entrega pendente", ""))</f>
        <v>Entrega pendente</v>
      </c>
      <c r="AC2338" s="18">
        <v>1</v>
      </c>
      <c r="AD2338" s="18">
        <f>AC2338/SUMIF($P:$P,P2338,$AC:$AC)</f>
        <v>1</v>
      </c>
      <c r="AE2338" s="18">
        <f>IF(R2338=0,0,AC2338/SUMIF($R:$R,R2338,$AC:$AC))</f>
        <v>0</v>
      </c>
      <c r="AF2338" s="18">
        <f>IF(R2338=0,1,0)</f>
        <v>1</v>
      </c>
      <c r="AG2338" s="18" t="e">
        <f>IF(R2338=0,#REF!-J2338,0)</f>
        <v>#REF!</v>
      </c>
      <c r="AH2338" t="str">
        <f>TEXT(J2338,"MMMM")</f>
        <v>março</v>
      </c>
    </row>
    <row r="2339" spans="1:34" ht="12.75" customHeight="1" x14ac:dyDescent="0.25">
      <c r="A2339" s="90" t="str">
        <f>IF(C2339="Oficina Diversos","Oficina Geral",
IF(ISNUMBER(FIND("Estoque - Colhedoras",C2339)),"Colhedoras",IF(ISNUMBER(FIND("Caldeiraria",C2339)),"Caldeiraria",IF(ISNUMBER(FIND("Borracharia",C2339)),"Borracharia",IF(ISNUMBER(FIND("Lubrificação",C2339)),"Lubrificação",
IF(ISNUMBER(FIND("Estoque - Carregadeiras",C2339)),"Carregadeiras",IF(ISNUMBER(FIND("Estoque - Veic. Leves",C2339)),"Veic. Leves",
IF(ISNUMBER(FIND("Estoque - Caminhões",C2339)),"Caminhões",IF(ISNUMBER(FIND("Estoque - Transbordos",C2339)),"Transbordos",
IF(ISNUMBER(FIND("Estoque - Tratores",C2339)),"Tratores",
IF(ISNUMBER(FIND("Estoque - Máquinas pesadas",C2339)),"Máquinas pesadas",
IF(ISNUMBER(FIND("Estoque - Reboques",C2339)),"Reboques",
IF(C2339="Estoque","Estoque",
IF(AND(ISNUMBER(C2339),C2339&gt;1000,C2339&lt;2000),"Caminhões",
IF(AND(ISNUMBER(C2339),C2339&gt;2000,C2339&lt;3000),"Tratores",
IF(AND(ISNUMBER(C2339),C2339&gt;3000,C2339&lt;4000),"Carregadeiras",
IF(AND(ISNUMBER(C2339),C2339&gt;4000,C2339&lt;5000),"Máquinas pesadas",
IF(AND(ISNUMBER(C2339),C2339&gt;5000,C2339&lt;6000),"Colhedoras",
IF(AND(ISNUMBER(C2339),C2339&gt;7000,C2339&lt;8000),"Irrigação",
IF(AND(ISNUMBER(C2339),C2339&gt;8000,C2339&lt;9000),"Reboques",IF(AND(ISNUMBER(C2339),C2339&gt;0,C2339&lt;1000),"Veic. Leves","")))))))))))))))))))))</f>
        <v>Tratores</v>
      </c>
      <c r="B2339" s="72"/>
      <c r="C2339" s="2">
        <v>2045</v>
      </c>
      <c r="D2339" s="2">
        <v>90005</v>
      </c>
      <c r="E2339" s="3" t="s">
        <v>363</v>
      </c>
      <c r="F2339" s="14" t="str">
        <f>IF(ISBLANK(K2339), "Apenas Solicitação", "Tem OC")</f>
        <v>Apenas Solicitação</v>
      </c>
      <c r="G2339" s="2">
        <v>2</v>
      </c>
      <c r="H2339" s="37">
        <f>G2339-I2339</f>
        <v>2</v>
      </c>
      <c r="I2339" s="38">
        <v>0</v>
      </c>
      <c r="J2339" s="4">
        <v>45735</v>
      </c>
      <c r="K2339" s="14"/>
      <c r="L2339" s="3"/>
      <c r="M2339" s="44" t="str">
        <f ca="1">IF(OR(N2339="", N2339=0), "", IF(N2339&gt;TODAY(), "No prazo", "Atrasado"))</f>
        <v/>
      </c>
      <c r="N2339" s="44" t="str">
        <f>IFERROR(K2339 + VALUE(LEFT(L2339, FIND(" ", L2339) - 1)), "")</f>
        <v/>
      </c>
      <c r="O2339" s="3" t="str">
        <f>IF(_xlfn.DAYS(K2339,J2339)&lt;0, "Aguardando OC", _xlfn.DAYS(K2339,J2339))</f>
        <v>Aguardando OC</v>
      </c>
      <c r="P2339" s="14">
        <v>396584</v>
      </c>
      <c r="Q2339" s="169">
        <v>1137734</v>
      </c>
      <c r="R2339" s="14">
        <v>0</v>
      </c>
      <c r="S2339" s="2">
        <v>696</v>
      </c>
      <c r="T2339" s="65" t="s">
        <v>77</v>
      </c>
      <c r="U2339" s="21">
        <v>0</v>
      </c>
      <c r="V2339" s="2"/>
      <c r="W2339" s="43" t="str">
        <f>IFERROR(VLOOKUP(V2339, Fornecedores!A:C, 3, FALSE), "")</f>
        <v/>
      </c>
      <c r="X2339" s="43" t="str">
        <f>IFERROR(VLOOKUP(V2339, Fornecedores!A:E, 5, FALSE), "")</f>
        <v/>
      </c>
      <c r="Y2339" s="43" t="str">
        <f>IFERROR(VLOOKUP(V2339, Fornecedores!A:F, 6, FALSE), "")</f>
        <v/>
      </c>
      <c r="Z2339" s="14" t="str">
        <f>IF(H2339=0, "Pedido entregue!", "Pendente")</f>
        <v>Pendente</v>
      </c>
      <c r="AA2339" s="74"/>
      <c r="AB2339" s="58" t="str">
        <f>IF(Z2339="Pedido Entregue!", IF(AA2339=1, "Retirado do Almoxarifado", IF(AA2339=2, "Material devolvido", "Aguardando retirada")), IF(Z2339="Pendente", "Entrega pendente", ""))</f>
        <v>Entrega pendente</v>
      </c>
      <c r="AC2339" s="18">
        <v>1</v>
      </c>
      <c r="AD2339" s="18">
        <f>AC2339/SUMIF($P:$P,P2339,$AC:$AC)</f>
        <v>1</v>
      </c>
      <c r="AE2339" s="18">
        <f>IF(R2339=0,0,AC2339/SUMIF($R:$R,R2339,$AC:$AC))</f>
        <v>0</v>
      </c>
      <c r="AF2339" s="18">
        <f>IF(R2339=0,1,0)</f>
        <v>1</v>
      </c>
      <c r="AG2339" s="18" t="e">
        <f>IF(R2339=0,#REF!-J2339,0)</f>
        <v>#REF!</v>
      </c>
      <c r="AH2339" t="str">
        <f>TEXT(J2339,"MMMM")</f>
        <v>março</v>
      </c>
    </row>
    <row r="2340" spans="1:34" ht="12.75" customHeight="1" x14ac:dyDescent="0.25">
      <c r="A2340" s="90" t="str">
        <f>IF(C2340="Oficina Diversos","Oficina Geral",
IF(ISNUMBER(FIND("Estoque - Colhedoras",C2340)),"Colhedoras",IF(ISNUMBER(FIND("Caldeiraria",C2340)),"Caldeiraria",IF(ISNUMBER(FIND("Borracharia",C2340)),"Borracharia",IF(ISNUMBER(FIND("Lubrificação",C2340)),"Lubrificação",
IF(ISNUMBER(FIND("Estoque - Carregadeiras",C2340)),"Carregadeiras",IF(ISNUMBER(FIND("Estoque - Veic. Leves",C2340)),"Veic. Leves",
IF(ISNUMBER(FIND("Estoque - Caminhões",C2340)),"Caminhões",IF(ISNUMBER(FIND("Estoque - Transbordos",C2340)),"Transbordos",
IF(ISNUMBER(FIND("Estoque - Tratores",C2340)),"Tratores",
IF(ISNUMBER(FIND("Estoque - Máquinas pesadas",C2340)),"Máquinas pesadas",
IF(ISNUMBER(FIND("Estoque - Reboques",C2340)),"Reboques",
IF(C2340="Estoque","Estoque",
IF(AND(ISNUMBER(C2340),C2340&gt;1000,C2340&lt;2000),"Caminhões",
IF(AND(ISNUMBER(C2340),C2340&gt;2000,C2340&lt;3000),"Tratores",
IF(AND(ISNUMBER(C2340),C2340&gt;3000,C2340&lt;4000),"Carregadeiras",
IF(AND(ISNUMBER(C2340),C2340&gt;4000,C2340&lt;5000),"Máquinas pesadas",
IF(AND(ISNUMBER(C2340),C2340&gt;5000,C2340&lt;6000),"Colhedoras",
IF(AND(ISNUMBER(C2340),C2340&gt;7000,C2340&lt;8000),"Irrigação",
IF(AND(ISNUMBER(C2340),C2340&gt;8000,C2340&lt;9000),"Reboques",IF(AND(ISNUMBER(C2340),C2340&gt;0,C2340&lt;1000),"Veic. Leves","")))))))))))))))))))))</f>
        <v>Tratores</v>
      </c>
      <c r="B2340" s="72"/>
      <c r="C2340" s="2">
        <v>2049</v>
      </c>
      <c r="D2340" s="2">
        <v>90005</v>
      </c>
      <c r="E2340" s="10" t="s">
        <v>363</v>
      </c>
      <c r="F2340" s="14" t="str">
        <f>IF(ISBLANK(K2340), "Apenas Solicitação", "Tem OC")</f>
        <v>Apenas Solicitação</v>
      </c>
      <c r="G2340" s="2">
        <v>2</v>
      </c>
      <c r="H2340" s="37">
        <f>G2340-I2340</f>
        <v>2</v>
      </c>
      <c r="I2340" s="38">
        <v>0</v>
      </c>
      <c r="J2340" s="4">
        <v>45735</v>
      </c>
      <c r="K2340" s="14"/>
      <c r="L2340" s="3"/>
      <c r="M2340" s="44" t="str">
        <f ca="1">IF(OR(N2340="", N2340=0), "", IF(N2340&gt;TODAY(), "No prazo", "Atrasado"))</f>
        <v/>
      </c>
      <c r="N2340" s="44" t="str">
        <f>IFERROR(K2340 + VALUE(LEFT(L2340, FIND(" ", L2340) - 1)), "")</f>
        <v/>
      </c>
      <c r="O2340" s="3" t="str">
        <f>IF(_xlfn.DAYS(K2340,J2340)&lt;0, "Aguardando OC", _xlfn.DAYS(K2340,J2340))</f>
        <v>Aguardando OC</v>
      </c>
      <c r="P2340" s="14">
        <v>396587</v>
      </c>
      <c r="Q2340" s="169">
        <v>1137737</v>
      </c>
      <c r="R2340" s="14">
        <v>0</v>
      </c>
      <c r="S2340" s="2">
        <v>696</v>
      </c>
      <c r="T2340" s="65" t="s">
        <v>77</v>
      </c>
      <c r="U2340" s="21">
        <v>0</v>
      </c>
      <c r="V2340" s="2"/>
      <c r="W2340" s="43" t="str">
        <f>IFERROR(VLOOKUP(V2340, Fornecedores!A:C, 3, FALSE), "")</f>
        <v/>
      </c>
      <c r="X2340" s="43" t="str">
        <f>IFERROR(VLOOKUP(V2340, Fornecedores!A:E, 5, FALSE), "")</f>
        <v/>
      </c>
      <c r="Y2340" s="43" t="str">
        <f>IFERROR(VLOOKUP(V2340, Fornecedores!A:F, 6, FALSE), "")</f>
        <v/>
      </c>
      <c r="Z2340" s="14" t="str">
        <f>IF(H2340=0, "Pedido entregue!", "Pendente")</f>
        <v>Pendente</v>
      </c>
      <c r="AA2340" s="74"/>
      <c r="AB2340" s="58" t="str">
        <f>IF(Z2340="Pedido Entregue!", IF(AA2340=1, "Retirado do Almoxarifado", IF(AA2340=2, "Material devolvido", "Aguardando retirada")), IF(Z2340="Pendente", "Entrega pendente", ""))</f>
        <v>Entrega pendente</v>
      </c>
      <c r="AC2340" s="18">
        <v>1</v>
      </c>
      <c r="AD2340" s="18">
        <f>AC2340/SUMIF($P:$P,P2340,$AC:$AC)</f>
        <v>1</v>
      </c>
      <c r="AE2340" s="18">
        <f>IF(R2340=0,0,AC2340/SUMIF($R:$R,R2340,$AC:$AC))</f>
        <v>0</v>
      </c>
      <c r="AF2340" s="18">
        <f>IF(R2340=0,1,0)</f>
        <v>1</v>
      </c>
      <c r="AG2340" s="18" t="e">
        <f>IF(R2340=0,#REF!-J2340,0)</f>
        <v>#REF!</v>
      </c>
      <c r="AH2340" t="str">
        <f>TEXT(J2340,"MMMM")</f>
        <v>março</v>
      </c>
    </row>
    <row r="2341" spans="1:34" ht="12.75" customHeight="1" x14ac:dyDescent="0.25">
      <c r="A2341" s="90" t="str">
        <f>IF(C2341="Oficina Diversos","Oficina Geral",
IF(ISNUMBER(FIND("Estoque - Colhedoras",C2341)),"Colhedoras",IF(ISNUMBER(FIND("Caldeiraria",C2341)),"Caldeiraria",IF(ISNUMBER(FIND("Borracharia",C2341)),"Borracharia",IF(ISNUMBER(FIND("Lubrificação",C2341)),"Lubrificação",
IF(ISNUMBER(FIND("Estoque - Carregadeiras",C2341)),"Carregadeiras",IF(ISNUMBER(FIND("Estoque - Veic. Leves",C2341)),"Veic. Leves",
IF(ISNUMBER(FIND("Estoque - Caminhões",C2341)),"Caminhões",IF(ISNUMBER(FIND("Estoque - Transbordos",C2341)),"Transbordos",
IF(ISNUMBER(FIND("Estoque - Tratores",C2341)),"Tratores",
IF(ISNUMBER(FIND("Estoque - Máquinas pesadas",C2341)),"Máquinas pesadas",
IF(ISNUMBER(FIND("Estoque - Reboques",C2341)),"Reboques",
IF(C2341="Estoque","Estoque",
IF(AND(ISNUMBER(C2341),C2341&gt;1000,C2341&lt;2000),"Caminhões",
IF(AND(ISNUMBER(C2341),C2341&gt;2000,C2341&lt;3000),"Tratores",
IF(AND(ISNUMBER(C2341),C2341&gt;3000,C2341&lt;4000),"Carregadeiras",
IF(AND(ISNUMBER(C2341),C2341&gt;4000,C2341&lt;5000),"Máquinas pesadas",
IF(AND(ISNUMBER(C2341),C2341&gt;5000,C2341&lt;6000),"Colhedoras",
IF(AND(ISNUMBER(C2341),C2341&gt;7000,C2341&lt;8000),"Irrigação",
IF(AND(ISNUMBER(C2341),C2341&gt;8000,C2341&lt;9000),"Reboques",IF(AND(ISNUMBER(C2341),C2341&gt;0,C2341&lt;1000),"Veic. Leves","")))))))))))))))))))))</f>
        <v>Tratores</v>
      </c>
      <c r="B2341" s="72"/>
      <c r="C2341" s="2">
        <v>2036</v>
      </c>
      <c r="D2341" s="2">
        <v>90005</v>
      </c>
      <c r="E2341" s="3" t="s">
        <v>363</v>
      </c>
      <c r="F2341" s="14" t="str">
        <f>IF(ISBLANK(K2341), "Apenas Solicitação", "Tem OC")</f>
        <v>Apenas Solicitação</v>
      </c>
      <c r="G2341" s="2">
        <v>2</v>
      </c>
      <c r="H2341" s="37">
        <f>G2341-I2341</f>
        <v>2</v>
      </c>
      <c r="I2341" s="38">
        <v>0</v>
      </c>
      <c r="J2341" s="4">
        <v>45735</v>
      </c>
      <c r="K2341" s="14"/>
      <c r="L2341" s="3"/>
      <c r="M2341" s="44" t="str">
        <f ca="1">IF(OR(N2341="", N2341=0), "", IF(N2341&gt;TODAY(), "No prazo", "Atrasado"))</f>
        <v/>
      </c>
      <c r="N2341" s="44" t="str">
        <f>IFERROR(K2341 + VALUE(LEFT(L2341, FIND(" ", L2341) - 1)), "")</f>
        <v/>
      </c>
      <c r="O2341" s="3" t="str">
        <f>IF(_xlfn.DAYS(K2341,J2341)&lt;0, "Aguardando OC", _xlfn.DAYS(K2341,J2341))</f>
        <v>Aguardando OC</v>
      </c>
      <c r="P2341" s="14">
        <v>396590</v>
      </c>
      <c r="Q2341" s="169">
        <v>1137739</v>
      </c>
      <c r="R2341" s="14">
        <v>0</v>
      </c>
      <c r="S2341" s="2">
        <v>692</v>
      </c>
      <c r="T2341" s="65" t="s">
        <v>106</v>
      </c>
      <c r="U2341" s="21">
        <v>0</v>
      </c>
      <c r="V2341" s="2"/>
      <c r="W2341" s="43" t="str">
        <f>IFERROR(VLOOKUP(V2341, Fornecedores!A:C, 3, FALSE), "")</f>
        <v/>
      </c>
      <c r="X2341" s="43" t="str">
        <f>IFERROR(VLOOKUP(V2341, Fornecedores!A:E, 5, FALSE), "")</f>
        <v/>
      </c>
      <c r="Y2341" s="43" t="str">
        <f>IFERROR(VLOOKUP(V2341, Fornecedores!A:F, 6, FALSE), "")</f>
        <v/>
      </c>
      <c r="Z2341" s="14" t="str">
        <f>IF(H2341=0, "Pedido entregue!", "Pendente")</f>
        <v>Pendente</v>
      </c>
      <c r="AA2341" s="74"/>
      <c r="AB2341" s="58" t="str">
        <f>IF(Z2341="Pedido Entregue!", IF(AA2341=1, "Retirado do Almoxarifado", IF(AA2341=2, "Material devolvido", "Aguardando retirada")), IF(Z2341="Pendente", "Entrega pendente", ""))</f>
        <v>Entrega pendente</v>
      </c>
      <c r="AC2341" s="18">
        <v>1</v>
      </c>
      <c r="AD2341" s="18">
        <f>AC2341/SUMIF($P:$P,P2341,$AC:$AC)</f>
        <v>1</v>
      </c>
      <c r="AE2341" s="18">
        <f>IF(R2341=0,0,AC2341/SUMIF($R:$R,R2341,$AC:$AC))</f>
        <v>0</v>
      </c>
      <c r="AF2341" s="18">
        <f>IF(R2341=0,1,0)</f>
        <v>1</v>
      </c>
      <c r="AG2341" s="18" t="e">
        <f>IF(R2341=0,#REF!-J2341,0)</f>
        <v>#REF!</v>
      </c>
      <c r="AH2341" t="str">
        <f>TEXT(J2341,"MMMM")</f>
        <v>março</v>
      </c>
    </row>
    <row r="2342" spans="1:34" ht="12.75" customHeight="1" x14ac:dyDescent="0.25">
      <c r="A2342" s="90" t="str">
        <f>IF(C2342="Oficina Diversos","Oficina Geral",
IF(ISNUMBER(FIND("Estoque - Colhedoras",C2342)),"Colhedoras",IF(ISNUMBER(FIND("Caldeiraria",C2342)),"Caldeiraria",IF(ISNUMBER(FIND("Borracharia",C2342)),"Borracharia",IF(ISNUMBER(FIND("Lubrificação",C2342)),"Lubrificação",
IF(ISNUMBER(FIND("Estoque - Carregadeiras",C2342)),"Carregadeiras",IF(ISNUMBER(FIND("Estoque - Veic. Leves",C2342)),"Veic. Leves",
IF(ISNUMBER(FIND("Estoque - Caminhões",C2342)),"Caminhões",IF(ISNUMBER(FIND("Estoque - Transbordos",C2342)),"Transbordos",
IF(ISNUMBER(FIND("Estoque - Tratores",C2342)),"Tratores",
IF(ISNUMBER(FIND("Estoque - Máquinas pesadas",C2342)),"Máquinas pesadas",
IF(ISNUMBER(FIND("Estoque - Reboques",C2342)),"Reboques",
IF(C2342="Estoque","Estoque",
IF(AND(ISNUMBER(C2342),C2342&gt;1000,C2342&lt;2000),"Caminhões",
IF(AND(ISNUMBER(C2342),C2342&gt;2000,C2342&lt;3000),"Tratores",
IF(AND(ISNUMBER(C2342),C2342&gt;3000,C2342&lt;4000),"Carregadeiras",
IF(AND(ISNUMBER(C2342),C2342&gt;4000,C2342&lt;5000),"Máquinas pesadas",
IF(AND(ISNUMBER(C2342),C2342&gt;5000,C2342&lt;6000),"Colhedoras",
IF(AND(ISNUMBER(C2342),C2342&gt;7000,C2342&lt;8000),"Irrigação",
IF(AND(ISNUMBER(C2342),C2342&gt;8000,C2342&lt;9000),"Reboques",IF(AND(ISNUMBER(C2342),C2342&gt;0,C2342&lt;1000),"Veic. Leves","")))))))))))))))))))))</f>
        <v>Tratores</v>
      </c>
      <c r="B2342" s="72"/>
      <c r="C2342" s="2">
        <v>2037</v>
      </c>
      <c r="D2342" s="2">
        <v>90005</v>
      </c>
      <c r="E2342" s="10" t="s">
        <v>363</v>
      </c>
      <c r="F2342" s="14" t="str">
        <f>IF(ISBLANK(K2342), "Apenas Solicitação", "Tem OC")</f>
        <v>Apenas Solicitação</v>
      </c>
      <c r="G2342" s="2">
        <v>2</v>
      </c>
      <c r="H2342" s="37">
        <f>G2342-I2342</f>
        <v>2</v>
      </c>
      <c r="I2342" s="38">
        <v>0</v>
      </c>
      <c r="J2342" s="4">
        <v>45735</v>
      </c>
      <c r="K2342" s="14"/>
      <c r="L2342" s="3"/>
      <c r="M2342" s="44" t="str">
        <f ca="1">IF(OR(N2342="", N2342=0), "", IF(N2342&gt;TODAY(), "No prazo", "Atrasado"))</f>
        <v/>
      </c>
      <c r="N2342" s="44" t="str">
        <f>IFERROR(K2342 + VALUE(LEFT(L2342, FIND(" ", L2342) - 1)), "")</f>
        <v/>
      </c>
      <c r="O2342" s="3" t="str">
        <f>IF(_xlfn.DAYS(K2342,J2342)&lt;0, "Aguardando OC", _xlfn.DAYS(K2342,J2342))</f>
        <v>Aguardando OC</v>
      </c>
      <c r="P2342" s="14">
        <v>396593</v>
      </c>
      <c r="Q2342" s="169">
        <v>1137772</v>
      </c>
      <c r="R2342" s="14">
        <v>0</v>
      </c>
      <c r="S2342" s="2">
        <v>695</v>
      </c>
      <c r="T2342" s="65" t="s">
        <v>136</v>
      </c>
      <c r="U2342" s="21">
        <v>0</v>
      </c>
      <c r="V2342" s="2"/>
      <c r="W2342" s="43" t="str">
        <f>IFERROR(VLOOKUP(V2342, Fornecedores!A:C, 3, FALSE), "")</f>
        <v/>
      </c>
      <c r="X2342" s="43" t="str">
        <f>IFERROR(VLOOKUP(V2342, Fornecedores!A:E, 5, FALSE), "")</f>
        <v/>
      </c>
      <c r="Y2342" s="43" t="str">
        <f>IFERROR(VLOOKUP(V2342, Fornecedores!A:F, 6, FALSE), "")</f>
        <v/>
      </c>
      <c r="Z2342" s="14" t="str">
        <f>IF(H2342=0, "Pedido entregue!", "Pendente")</f>
        <v>Pendente</v>
      </c>
      <c r="AA2342" s="74"/>
      <c r="AB2342" s="58" t="str">
        <f>IF(Z2342="Pedido Entregue!", IF(AA2342=1, "Retirado do Almoxarifado", IF(AA2342=2, "Material devolvido", "Aguardando retirada")), IF(Z2342="Pendente", "Entrega pendente", ""))</f>
        <v>Entrega pendente</v>
      </c>
      <c r="AC2342" s="18">
        <v>1</v>
      </c>
      <c r="AD2342" s="18">
        <f>AC2342/SUMIF($P:$P,P2342,$AC:$AC)</f>
        <v>1</v>
      </c>
      <c r="AE2342" s="18">
        <f>IF(R2342=0,0,AC2342/SUMIF($R:$R,R2342,$AC:$AC))</f>
        <v>0</v>
      </c>
      <c r="AF2342" s="18">
        <f>IF(R2342=0,1,0)</f>
        <v>1</v>
      </c>
      <c r="AG2342" s="18" t="e">
        <f>IF(R2342=0,#REF!-J2342,0)</f>
        <v>#REF!</v>
      </c>
      <c r="AH2342" t="str">
        <f>TEXT(J2342,"MMMM")</f>
        <v>março</v>
      </c>
    </row>
    <row r="2343" spans="1:34" ht="12.75" customHeight="1" x14ac:dyDescent="0.25">
      <c r="A2343" s="90" t="str">
        <f>IF(C2343="Oficina Diversos","Oficina Geral",
IF(ISNUMBER(FIND("Estoque - Colhedoras",C2343)),"Colhedoras",IF(ISNUMBER(FIND("Caldeiraria",C2343)),"Caldeiraria",IF(ISNUMBER(FIND("Borracharia",C2343)),"Borracharia",IF(ISNUMBER(FIND("Lubrificação",C2343)),"Lubrificação",
IF(ISNUMBER(FIND("Estoque - Carregadeiras",C2343)),"Carregadeiras",IF(ISNUMBER(FIND("Estoque - Veic. Leves",C2343)),"Veic. Leves",
IF(ISNUMBER(FIND("Estoque - Caminhões",C2343)),"Caminhões",IF(ISNUMBER(FIND("Estoque - Transbordos",C2343)),"Transbordos",
IF(ISNUMBER(FIND("Estoque - Tratores",C2343)),"Tratores",
IF(ISNUMBER(FIND("Estoque - Máquinas pesadas",C2343)),"Máquinas pesadas",
IF(ISNUMBER(FIND("Estoque - Reboques",C2343)),"Reboques",
IF(C2343="Estoque","Estoque",
IF(AND(ISNUMBER(C2343),C2343&gt;1000,C2343&lt;2000),"Caminhões",
IF(AND(ISNUMBER(C2343),C2343&gt;2000,C2343&lt;3000),"Tratores",
IF(AND(ISNUMBER(C2343),C2343&gt;3000,C2343&lt;4000),"Carregadeiras",
IF(AND(ISNUMBER(C2343),C2343&gt;4000,C2343&lt;5000),"Máquinas pesadas",
IF(AND(ISNUMBER(C2343),C2343&gt;5000,C2343&lt;6000),"Colhedoras",
IF(AND(ISNUMBER(C2343),C2343&gt;7000,C2343&lt;8000),"Irrigação",
IF(AND(ISNUMBER(C2343),C2343&gt;8000,C2343&lt;9000),"Reboques",IF(AND(ISNUMBER(C2343),C2343&gt;0,C2343&lt;1000),"Veic. Leves","")))))))))))))))))))))</f>
        <v>Tratores</v>
      </c>
      <c r="B2343" s="72"/>
      <c r="C2343" s="2">
        <v>2038</v>
      </c>
      <c r="D2343" s="2">
        <v>90005</v>
      </c>
      <c r="E2343" s="3" t="s">
        <v>363</v>
      </c>
      <c r="F2343" s="14" t="str">
        <f>IF(ISBLANK(K2343), "Apenas Solicitação", "Tem OC")</f>
        <v>Apenas Solicitação</v>
      </c>
      <c r="G2343" s="2">
        <v>2</v>
      </c>
      <c r="H2343" s="37">
        <f>G2343-I2343</f>
        <v>2</v>
      </c>
      <c r="I2343" s="38">
        <v>0</v>
      </c>
      <c r="J2343" s="4">
        <v>45735</v>
      </c>
      <c r="K2343" s="14"/>
      <c r="L2343" s="3"/>
      <c r="M2343" s="44" t="str">
        <f ca="1">IF(OR(N2343="", N2343=0), "", IF(N2343&gt;TODAY(), "No prazo", "Atrasado"))</f>
        <v/>
      </c>
      <c r="N2343" s="44" t="str">
        <f>IFERROR(K2343 + VALUE(LEFT(L2343, FIND(" ", L2343) - 1)), "")</f>
        <v/>
      </c>
      <c r="O2343" s="3" t="str">
        <f>IF(_xlfn.DAYS(K2343,J2343)&lt;0, "Aguardando OC", _xlfn.DAYS(K2343,J2343))</f>
        <v>Aguardando OC</v>
      </c>
      <c r="P2343" s="14">
        <v>396596</v>
      </c>
      <c r="Q2343" s="169">
        <v>1137773</v>
      </c>
      <c r="R2343" s="14">
        <v>0</v>
      </c>
      <c r="S2343" s="2">
        <v>695</v>
      </c>
      <c r="T2343" s="65" t="s">
        <v>136</v>
      </c>
      <c r="U2343" s="21">
        <v>0</v>
      </c>
      <c r="V2343" s="2"/>
      <c r="W2343" s="43" t="str">
        <f>IFERROR(VLOOKUP(V2343, Fornecedores!A:C, 3, FALSE), "")</f>
        <v/>
      </c>
      <c r="X2343" s="43" t="str">
        <f>IFERROR(VLOOKUP(V2343, Fornecedores!A:E, 5, FALSE), "")</f>
        <v/>
      </c>
      <c r="Y2343" s="43" t="str">
        <f>IFERROR(VLOOKUP(V2343, Fornecedores!A:F, 6, FALSE), "")</f>
        <v/>
      </c>
      <c r="Z2343" s="14" t="str">
        <f>IF(H2343=0, "Pedido entregue!", "Pendente")</f>
        <v>Pendente</v>
      </c>
      <c r="AA2343" s="74"/>
      <c r="AB2343" s="58" t="str">
        <f>IF(Z2343="Pedido Entregue!", IF(AA2343=1, "Retirado do Almoxarifado", IF(AA2343=2, "Material devolvido", "Aguardando retirada")), IF(Z2343="Pendente", "Entrega pendente", ""))</f>
        <v>Entrega pendente</v>
      </c>
      <c r="AC2343" s="18">
        <v>1</v>
      </c>
      <c r="AD2343" s="18">
        <f>AC2343/SUMIF($P:$P,P2343,$AC:$AC)</f>
        <v>1</v>
      </c>
      <c r="AE2343" s="18">
        <f>IF(R2343=0,0,AC2343/SUMIF($R:$R,R2343,$AC:$AC))</f>
        <v>0</v>
      </c>
      <c r="AF2343" s="18">
        <f>IF(R2343=0,1,0)</f>
        <v>1</v>
      </c>
      <c r="AG2343" s="18" t="e">
        <f>IF(R2343=0,#REF!-J2343,0)</f>
        <v>#REF!</v>
      </c>
      <c r="AH2343" t="str">
        <f>TEXT(J2343,"MMMM")</f>
        <v>março</v>
      </c>
    </row>
    <row r="2344" spans="1:34" ht="12.75" customHeight="1" x14ac:dyDescent="0.25">
      <c r="A2344" s="90" t="str">
        <f>IF(C2344="Oficina Diversos","Oficina Geral",
IF(ISNUMBER(FIND("Estoque - Colhedoras",C2344)),"Colhedoras",IF(ISNUMBER(FIND("Caldeiraria",C2344)),"Caldeiraria",IF(ISNUMBER(FIND("Borracharia",C2344)),"Borracharia",IF(ISNUMBER(FIND("Lubrificação",C2344)),"Lubrificação",
IF(ISNUMBER(FIND("Estoque - Carregadeiras",C2344)),"Carregadeiras",IF(ISNUMBER(FIND("Estoque - Veic. Leves",C2344)),"Veic. Leves",
IF(ISNUMBER(FIND("Estoque - Caminhões",C2344)),"Caminhões",IF(ISNUMBER(FIND("Estoque - Transbordos",C2344)),"Transbordos",
IF(ISNUMBER(FIND("Estoque - Tratores",C2344)),"Tratores",
IF(ISNUMBER(FIND("Estoque - Máquinas pesadas",C2344)),"Máquinas pesadas",
IF(ISNUMBER(FIND("Estoque - Reboques",C2344)),"Reboques",
IF(C2344="Estoque","Estoque",
IF(AND(ISNUMBER(C2344),C2344&gt;1000,C2344&lt;2000),"Caminhões",
IF(AND(ISNUMBER(C2344),C2344&gt;2000,C2344&lt;3000),"Tratores",
IF(AND(ISNUMBER(C2344),C2344&gt;3000,C2344&lt;4000),"Carregadeiras",
IF(AND(ISNUMBER(C2344),C2344&gt;4000,C2344&lt;5000),"Máquinas pesadas",
IF(AND(ISNUMBER(C2344),C2344&gt;5000,C2344&lt;6000),"Colhedoras",
IF(AND(ISNUMBER(C2344),C2344&gt;7000,C2344&lt;8000),"Irrigação",
IF(AND(ISNUMBER(C2344),C2344&gt;8000,C2344&lt;9000),"Reboques",IF(AND(ISNUMBER(C2344),C2344&gt;0,C2344&lt;1000),"Veic. Leves","")))))))))))))))))))))</f>
        <v>Tratores</v>
      </c>
      <c r="B2344" s="72"/>
      <c r="C2344" s="2">
        <v>2039</v>
      </c>
      <c r="D2344" s="2">
        <v>90006</v>
      </c>
      <c r="E2344" s="3" t="s">
        <v>364</v>
      </c>
      <c r="F2344" s="14" t="str">
        <f>IF(ISBLANK(K2344), "Apenas Solicitação", "Tem OC")</f>
        <v>Apenas Solicitação</v>
      </c>
      <c r="G2344" s="2">
        <v>2</v>
      </c>
      <c r="H2344" s="37">
        <f>G2344-I2344</f>
        <v>2</v>
      </c>
      <c r="I2344" s="38">
        <v>0</v>
      </c>
      <c r="J2344" s="4">
        <v>45735</v>
      </c>
      <c r="K2344" s="14"/>
      <c r="L2344" s="3"/>
      <c r="M2344" s="44" t="str">
        <f ca="1">IF(OR(N2344="", N2344=0), "", IF(N2344&gt;TODAY(), "No prazo", "Atrasado"))</f>
        <v/>
      </c>
      <c r="N2344" s="44" t="str">
        <f>IFERROR(K2344 + VALUE(LEFT(L2344, FIND(" ", L2344) - 1)), "")</f>
        <v/>
      </c>
      <c r="O2344" s="3" t="str">
        <f>IF(_xlfn.DAYS(K2344,J2344)&lt;0, "Aguardando OC", _xlfn.DAYS(K2344,J2344))</f>
        <v>Aguardando OC</v>
      </c>
      <c r="P2344" s="14">
        <v>396582</v>
      </c>
      <c r="Q2344" s="169">
        <v>1137731</v>
      </c>
      <c r="R2344" s="14">
        <v>0</v>
      </c>
      <c r="S2344" s="2">
        <v>694</v>
      </c>
      <c r="T2344" s="65" t="s">
        <v>375</v>
      </c>
      <c r="U2344" s="21">
        <v>0</v>
      </c>
      <c r="V2344" s="2"/>
      <c r="W2344" s="43" t="str">
        <f>IFERROR(VLOOKUP(V2344, Fornecedores!A:C, 3, FALSE), "")</f>
        <v/>
      </c>
      <c r="X2344" s="43" t="str">
        <f>IFERROR(VLOOKUP(V2344, Fornecedores!A:E, 5, FALSE), "")</f>
        <v/>
      </c>
      <c r="Y2344" s="43" t="str">
        <f>IFERROR(VLOOKUP(V2344, Fornecedores!A:F, 6, FALSE), "")</f>
        <v/>
      </c>
      <c r="Z2344" s="14" t="str">
        <f>IF(H2344=0, "Pedido entregue!", "Pendente")</f>
        <v>Pendente</v>
      </c>
      <c r="AA2344" s="74"/>
      <c r="AB2344" s="58" t="str">
        <f>IF(Z2344="Pedido Entregue!", IF(AA2344=1, "Retirado do Almoxarifado", IF(AA2344=2, "Material devolvido", "Aguardando retirada")), IF(Z2344="Pendente", "Entrega pendente", ""))</f>
        <v>Entrega pendente</v>
      </c>
      <c r="AC2344" s="18">
        <v>1</v>
      </c>
      <c r="AD2344" s="18">
        <f>AC2344/SUMIF($P:$P,P2344,$AC:$AC)</f>
        <v>1</v>
      </c>
      <c r="AE2344" s="18">
        <f>IF(R2344=0,0,AC2344/SUMIF($R:$R,R2344,$AC:$AC))</f>
        <v>0</v>
      </c>
      <c r="AF2344" s="18">
        <f>IF(R2344=0,1,0)</f>
        <v>1</v>
      </c>
      <c r="AG2344" s="18" t="e">
        <f>IF(R2344=0,#REF!-J2344,0)</f>
        <v>#REF!</v>
      </c>
      <c r="AH2344" t="str">
        <f>TEXT(J2344,"MMMM")</f>
        <v>março</v>
      </c>
    </row>
    <row r="2345" spans="1:34" ht="12.75" customHeight="1" x14ac:dyDescent="0.25">
      <c r="A2345" s="90" t="str">
        <f>IF(C2345="Oficina Diversos","Oficina Geral",
IF(ISNUMBER(FIND("Estoque - Colhedoras",C2345)),"Colhedoras",IF(ISNUMBER(FIND("Caldeiraria",C2345)),"Caldeiraria",IF(ISNUMBER(FIND("Borracharia",C2345)),"Borracharia",IF(ISNUMBER(FIND("Lubrificação",C2345)),"Lubrificação",
IF(ISNUMBER(FIND("Estoque - Carregadeiras",C2345)),"Carregadeiras",IF(ISNUMBER(FIND("Estoque - Veic. Leves",C2345)),"Veic. Leves",
IF(ISNUMBER(FIND("Estoque - Caminhões",C2345)),"Caminhões",IF(ISNUMBER(FIND("Estoque - Transbordos",C2345)),"Transbordos",
IF(ISNUMBER(FIND("Estoque - Tratores",C2345)),"Tratores",
IF(ISNUMBER(FIND("Estoque - Máquinas pesadas",C2345)),"Máquinas pesadas",
IF(ISNUMBER(FIND("Estoque - Reboques",C2345)),"Reboques",
IF(C2345="Estoque","Estoque",
IF(AND(ISNUMBER(C2345),C2345&gt;1000,C2345&lt;2000),"Caminhões",
IF(AND(ISNUMBER(C2345),C2345&gt;2000,C2345&lt;3000),"Tratores",
IF(AND(ISNUMBER(C2345),C2345&gt;3000,C2345&lt;4000),"Carregadeiras",
IF(AND(ISNUMBER(C2345),C2345&gt;4000,C2345&lt;5000),"Máquinas pesadas",
IF(AND(ISNUMBER(C2345),C2345&gt;5000,C2345&lt;6000),"Colhedoras",
IF(AND(ISNUMBER(C2345),C2345&gt;7000,C2345&lt;8000),"Irrigação",
IF(AND(ISNUMBER(C2345),C2345&gt;8000,C2345&lt;9000),"Reboques",IF(AND(ISNUMBER(C2345),C2345&gt;0,C2345&lt;1000),"Veic. Leves","")))))))))))))))))))))</f>
        <v>Tratores</v>
      </c>
      <c r="B2345" s="72"/>
      <c r="C2345" s="2">
        <v>2045</v>
      </c>
      <c r="D2345" s="2">
        <v>90006</v>
      </c>
      <c r="E2345" s="3" t="s">
        <v>364</v>
      </c>
      <c r="F2345" s="14" t="str">
        <f>IF(ISBLANK(K2345), "Apenas Solicitação", "Tem OC")</f>
        <v>Apenas Solicitação</v>
      </c>
      <c r="G2345" s="2">
        <v>2</v>
      </c>
      <c r="H2345" s="37">
        <f>G2345-I2345</f>
        <v>2</v>
      </c>
      <c r="I2345" s="38">
        <v>0</v>
      </c>
      <c r="J2345" s="4">
        <v>45735</v>
      </c>
      <c r="K2345" s="14"/>
      <c r="L2345" s="3"/>
      <c r="M2345" s="44" t="str">
        <f ca="1">IF(OR(N2345="", N2345=0), "", IF(N2345&gt;TODAY(), "No prazo", "Atrasado"))</f>
        <v/>
      </c>
      <c r="N2345" s="44" t="str">
        <f>IFERROR(K2345 + VALUE(LEFT(L2345, FIND(" ", L2345) - 1)), "")</f>
        <v/>
      </c>
      <c r="O2345" s="3" t="str">
        <f>IF(_xlfn.DAYS(K2345,J2345)&lt;0, "Aguardando OC", _xlfn.DAYS(K2345,J2345))</f>
        <v>Aguardando OC</v>
      </c>
      <c r="P2345" s="14">
        <v>396585</v>
      </c>
      <c r="Q2345" s="169">
        <v>1137734</v>
      </c>
      <c r="R2345" s="14">
        <v>0</v>
      </c>
      <c r="S2345" s="2">
        <v>696</v>
      </c>
      <c r="T2345" s="65" t="s">
        <v>77</v>
      </c>
      <c r="U2345" s="21">
        <v>0</v>
      </c>
      <c r="V2345" s="2"/>
      <c r="W2345" s="43" t="str">
        <f>IFERROR(VLOOKUP(V2345, Fornecedores!A:C, 3, FALSE), "")</f>
        <v/>
      </c>
      <c r="X2345" s="43" t="str">
        <f>IFERROR(VLOOKUP(V2345, Fornecedores!A:E, 5, FALSE), "")</f>
        <v/>
      </c>
      <c r="Y2345" s="43" t="str">
        <f>IFERROR(VLOOKUP(V2345, Fornecedores!A:F, 6, FALSE), "")</f>
        <v/>
      </c>
      <c r="Z2345" s="14" t="str">
        <f>IF(H2345=0, "Pedido entregue!", "Pendente")</f>
        <v>Pendente</v>
      </c>
      <c r="AA2345" s="74"/>
      <c r="AB2345" s="58" t="str">
        <f>IF(Z2345="Pedido Entregue!", IF(AA2345=1, "Retirado do Almoxarifado", IF(AA2345=2, "Material devolvido", "Aguardando retirada")), IF(Z2345="Pendente", "Entrega pendente", ""))</f>
        <v>Entrega pendente</v>
      </c>
      <c r="AC2345" s="18">
        <v>1</v>
      </c>
      <c r="AD2345" s="18">
        <f>AC2345/SUMIF($P:$P,P2345,$AC:$AC)</f>
        <v>1</v>
      </c>
      <c r="AE2345" s="18">
        <f>IF(R2345=0,0,AC2345/SUMIF($R:$R,R2345,$AC:$AC))</f>
        <v>0</v>
      </c>
      <c r="AF2345" s="18">
        <f>IF(R2345=0,1,0)</f>
        <v>1</v>
      </c>
      <c r="AG2345" s="18" t="e">
        <f>IF(R2345=0,#REF!-J2345,0)</f>
        <v>#REF!</v>
      </c>
      <c r="AH2345" t="str">
        <f>TEXT(J2345,"MMMM")</f>
        <v>março</v>
      </c>
    </row>
    <row r="2346" spans="1:34" ht="12.75" customHeight="1" x14ac:dyDescent="0.25">
      <c r="A2346" s="90" t="str">
        <f>IF(C2346="Oficina Diversos","Oficina Geral",
IF(ISNUMBER(FIND("Estoque - Colhedoras",C2346)),"Colhedoras",IF(ISNUMBER(FIND("Caldeiraria",C2346)),"Caldeiraria",IF(ISNUMBER(FIND("Borracharia",C2346)),"Borracharia",IF(ISNUMBER(FIND("Lubrificação",C2346)),"Lubrificação",
IF(ISNUMBER(FIND("Estoque - Carregadeiras",C2346)),"Carregadeiras",IF(ISNUMBER(FIND("Estoque - Veic. Leves",C2346)),"Veic. Leves",
IF(ISNUMBER(FIND("Estoque - Caminhões",C2346)),"Caminhões",IF(ISNUMBER(FIND("Estoque - Transbordos",C2346)),"Transbordos",
IF(ISNUMBER(FIND("Estoque - Tratores",C2346)),"Tratores",
IF(ISNUMBER(FIND("Estoque - Máquinas pesadas",C2346)),"Máquinas pesadas",
IF(ISNUMBER(FIND("Estoque - Reboques",C2346)),"Reboques",
IF(C2346="Estoque","Estoque",
IF(AND(ISNUMBER(C2346),C2346&gt;1000,C2346&lt;2000),"Caminhões",
IF(AND(ISNUMBER(C2346),C2346&gt;2000,C2346&lt;3000),"Tratores",
IF(AND(ISNUMBER(C2346),C2346&gt;3000,C2346&lt;4000),"Carregadeiras",
IF(AND(ISNUMBER(C2346),C2346&gt;4000,C2346&lt;5000),"Máquinas pesadas",
IF(AND(ISNUMBER(C2346),C2346&gt;5000,C2346&lt;6000),"Colhedoras",
IF(AND(ISNUMBER(C2346),C2346&gt;7000,C2346&lt;8000),"Irrigação",
IF(AND(ISNUMBER(C2346),C2346&gt;8000,C2346&lt;9000),"Reboques",IF(AND(ISNUMBER(C2346),C2346&gt;0,C2346&lt;1000),"Veic. Leves","")))))))))))))))))))))</f>
        <v>Tratores</v>
      </c>
      <c r="B2346" s="72"/>
      <c r="C2346" s="2">
        <v>2049</v>
      </c>
      <c r="D2346" s="2">
        <v>90006</v>
      </c>
      <c r="E2346" s="10" t="s">
        <v>364</v>
      </c>
      <c r="F2346" s="14" t="str">
        <f>IF(ISBLANK(K2346), "Apenas Solicitação", "Tem OC")</f>
        <v>Apenas Solicitação</v>
      </c>
      <c r="G2346" s="2">
        <v>2</v>
      </c>
      <c r="H2346" s="37">
        <f>G2346-I2346</f>
        <v>2</v>
      </c>
      <c r="I2346" s="38">
        <v>0</v>
      </c>
      <c r="J2346" s="4">
        <v>45735</v>
      </c>
      <c r="K2346" s="14"/>
      <c r="L2346" s="3"/>
      <c r="M2346" s="44" t="str">
        <f ca="1">IF(OR(N2346="", N2346=0), "", IF(N2346&gt;TODAY(), "No prazo", "Atrasado"))</f>
        <v/>
      </c>
      <c r="N2346" s="44" t="str">
        <f>IFERROR(K2346 + VALUE(LEFT(L2346, FIND(" ", L2346) - 1)), "")</f>
        <v/>
      </c>
      <c r="O2346" s="3" t="str">
        <f>IF(_xlfn.DAYS(K2346,J2346)&lt;0, "Aguardando OC", _xlfn.DAYS(K2346,J2346))</f>
        <v>Aguardando OC</v>
      </c>
      <c r="P2346" s="14">
        <v>396588</v>
      </c>
      <c r="Q2346" s="169">
        <v>1137737</v>
      </c>
      <c r="R2346" s="14">
        <v>0</v>
      </c>
      <c r="S2346" s="2">
        <v>696</v>
      </c>
      <c r="T2346" s="65" t="s">
        <v>77</v>
      </c>
      <c r="U2346" s="21">
        <v>0</v>
      </c>
      <c r="V2346" s="2"/>
      <c r="W2346" s="43" t="str">
        <f>IFERROR(VLOOKUP(V2346, Fornecedores!A:C, 3, FALSE), "")</f>
        <v/>
      </c>
      <c r="X2346" s="43" t="str">
        <f>IFERROR(VLOOKUP(V2346, Fornecedores!A:E, 5, FALSE), "")</f>
        <v/>
      </c>
      <c r="Y2346" s="43" t="str">
        <f>IFERROR(VLOOKUP(V2346, Fornecedores!A:F, 6, FALSE), "")</f>
        <v/>
      </c>
      <c r="Z2346" s="14" t="str">
        <f>IF(H2346=0, "Pedido entregue!", "Pendente")</f>
        <v>Pendente</v>
      </c>
      <c r="AA2346" s="74"/>
      <c r="AB2346" s="58" t="str">
        <f>IF(Z2346="Pedido Entregue!", IF(AA2346=1, "Retirado do Almoxarifado", IF(AA2346=2, "Material devolvido", "Aguardando retirada")), IF(Z2346="Pendente", "Entrega pendente", ""))</f>
        <v>Entrega pendente</v>
      </c>
      <c r="AC2346" s="18">
        <v>1</v>
      </c>
      <c r="AD2346" s="18">
        <f>AC2346/SUMIF($P:$P,P2346,$AC:$AC)</f>
        <v>1</v>
      </c>
      <c r="AE2346" s="18">
        <f>IF(R2346=0,0,AC2346/SUMIF($R:$R,R2346,$AC:$AC))</f>
        <v>0</v>
      </c>
      <c r="AF2346" s="18">
        <f>IF(R2346=0,1,0)</f>
        <v>1</v>
      </c>
      <c r="AG2346" s="18" t="e">
        <f>IF(R2346=0,#REF!-J2346,0)</f>
        <v>#REF!</v>
      </c>
      <c r="AH2346" t="str">
        <f>TEXT(J2346,"MMMM")</f>
        <v>março</v>
      </c>
    </row>
    <row r="2347" spans="1:34" ht="12.75" customHeight="1" x14ac:dyDescent="0.25">
      <c r="A2347" s="90" t="str">
        <f>IF(C2347="Oficina Diversos","Oficina Geral",
IF(ISNUMBER(FIND("Estoque - Colhedoras",C2347)),"Colhedoras",IF(ISNUMBER(FIND("Caldeiraria",C2347)),"Caldeiraria",IF(ISNUMBER(FIND("Borracharia",C2347)),"Borracharia",IF(ISNUMBER(FIND("Lubrificação",C2347)),"Lubrificação",
IF(ISNUMBER(FIND("Estoque - Carregadeiras",C2347)),"Carregadeiras",IF(ISNUMBER(FIND("Estoque - Veic. Leves",C2347)),"Veic. Leves",
IF(ISNUMBER(FIND("Estoque - Caminhões",C2347)),"Caminhões",IF(ISNUMBER(FIND("Estoque - Transbordos",C2347)),"Transbordos",
IF(ISNUMBER(FIND("Estoque - Tratores",C2347)),"Tratores",
IF(ISNUMBER(FIND("Estoque - Máquinas pesadas",C2347)),"Máquinas pesadas",
IF(ISNUMBER(FIND("Estoque - Reboques",C2347)),"Reboques",
IF(C2347="Estoque","Estoque",
IF(AND(ISNUMBER(C2347),C2347&gt;1000,C2347&lt;2000),"Caminhões",
IF(AND(ISNUMBER(C2347),C2347&gt;2000,C2347&lt;3000),"Tratores",
IF(AND(ISNUMBER(C2347),C2347&gt;3000,C2347&lt;4000),"Carregadeiras",
IF(AND(ISNUMBER(C2347),C2347&gt;4000,C2347&lt;5000),"Máquinas pesadas",
IF(AND(ISNUMBER(C2347),C2347&gt;5000,C2347&lt;6000),"Colhedoras",
IF(AND(ISNUMBER(C2347),C2347&gt;7000,C2347&lt;8000),"Irrigação",
IF(AND(ISNUMBER(C2347),C2347&gt;8000,C2347&lt;9000),"Reboques",IF(AND(ISNUMBER(C2347),C2347&gt;0,C2347&lt;1000),"Veic. Leves","")))))))))))))))))))))</f>
        <v>Tratores</v>
      </c>
      <c r="B2347" s="72"/>
      <c r="C2347" s="2">
        <v>2036</v>
      </c>
      <c r="D2347" s="2">
        <v>90006</v>
      </c>
      <c r="E2347" s="10" t="s">
        <v>364</v>
      </c>
      <c r="F2347" s="14" t="str">
        <f>IF(ISBLANK(K2347), "Apenas Solicitação", "Tem OC")</f>
        <v>Apenas Solicitação</v>
      </c>
      <c r="G2347" s="2">
        <v>2</v>
      </c>
      <c r="H2347" s="37">
        <f>G2347-I2347</f>
        <v>2</v>
      </c>
      <c r="I2347" s="38">
        <v>0</v>
      </c>
      <c r="J2347" s="4">
        <v>45735</v>
      </c>
      <c r="K2347" s="14"/>
      <c r="L2347" s="3"/>
      <c r="M2347" s="44" t="str">
        <f ca="1">IF(OR(N2347="", N2347=0), "", IF(N2347&gt;TODAY(), "No prazo", "Atrasado"))</f>
        <v/>
      </c>
      <c r="N2347" s="44" t="str">
        <f>IFERROR(K2347 + VALUE(LEFT(L2347, FIND(" ", L2347) - 1)), "")</f>
        <v/>
      </c>
      <c r="O2347" s="3" t="str">
        <f>IF(_xlfn.DAYS(K2347,J2347)&lt;0, "Aguardando OC", _xlfn.DAYS(K2347,J2347))</f>
        <v>Aguardando OC</v>
      </c>
      <c r="P2347" s="14">
        <v>396591</v>
      </c>
      <c r="Q2347" s="169">
        <v>1137739</v>
      </c>
      <c r="R2347" s="14">
        <v>0</v>
      </c>
      <c r="S2347" s="2">
        <v>692</v>
      </c>
      <c r="T2347" s="65" t="s">
        <v>106</v>
      </c>
      <c r="U2347" s="21">
        <v>0</v>
      </c>
      <c r="V2347" s="2"/>
      <c r="W2347" s="43" t="str">
        <f>IFERROR(VLOOKUP(V2347, Fornecedores!A:C, 3, FALSE), "")</f>
        <v/>
      </c>
      <c r="X2347" s="43" t="str">
        <f>IFERROR(VLOOKUP(V2347, Fornecedores!A:E, 5, FALSE), "")</f>
        <v/>
      </c>
      <c r="Y2347" s="43" t="str">
        <f>IFERROR(VLOOKUP(V2347, Fornecedores!A:F, 6, FALSE), "")</f>
        <v/>
      </c>
      <c r="Z2347" s="14" t="str">
        <f>IF(H2347=0, "Pedido entregue!", "Pendente")</f>
        <v>Pendente</v>
      </c>
      <c r="AA2347" s="74"/>
      <c r="AB2347" s="58" t="str">
        <f>IF(Z2347="Pedido Entregue!", IF(AA2347=1, "Retirado do Almoxarifado", IF(AA2347=2, "Material devolvido", "Aguardando retirada")), IF(Z2347="Pendente", "Entrega pendente", ""))</f>
        <v>Entrega pendente</v>
      </c>
      <c r="AC2347" s="18">
        <v>1</v>
      </c>
      <c r="AD2347" s="18">
        <f>AC2347/SUMIF($P:$P,P2347,$AC:$AC)</f>
        <v>1</v>
      </c>
      <c r="AE2347" s="18">
        <f>IF(R2347=0,0,AC2347/SUMIF($R:$R,R2347,$AC:$AC))</f>
        <v>0</v>
      </c>
      <c r="AF2347" s="18">
        <f>IF(R2347=0,1,0)</f>
        <v>1</v>
      </c>
      <c r="AG2347" s="18" t="e">
        <f>IF(R2347=0,#REF!-J2347,0)</f>
        <v>#REF!</v>
      </c>
      <c r="AH2347" t="str">
        <f>TEXT(J2347,"MMMM")</f>
        <v>março</v>
      </c>
    </row>
    <row r="2348" spans="1:34" ht="12.75" customHeight="1" x14ac:dyDescent="0.25">
      <c r="A2348" s="90" t="str">
        <f>IF(C2348="Oficina Diversos","Oficina Geral",
IF(ISNUMBER(FIND("Estoque - Colhedoras",C2348)),"Colhedoras",IF(ISNUMBER(FIND("Caldeiraria",C2348)),"Caldeiraria",IF(ISNUMBER(FIND("Borracharia",C2348)),"Borracharia",IF(ISNUMBER(FIND("Lubrificação",C2348)),"Lubrificação",
IF(ISNUMBER(FIND("Estoque - Carregadeiras",C2348)),"Carregadeiras",IF(ISNUMBER(FIND("Estoque - Veic. Leves",C2348)),"Veic. Leves",
IF(ISNUMBER(FIND("Estoque - Caminhões",C2348)),"Caminhões",IF(ISNUMBER(FIND("Estoque - Transbordos",C2348)),"Transbordos",
IF(ISNUMBER(FIND("Estoque - Tratores",C2348)),"Tratores",
IF(ISNUMBER(FIND("Estoque - Máquinas pesadas",C2348)),"Máquinas pesadas",
IF(ISNUMBER(FIND("Estoque - Reboques",C2348)),"Reboques",
IF(C2348="Estoque","Estoque",
IF(AND(ISNUMBER(C2348),C2348&gt;1000,C2348&lt;2000),"Caminhões",
IF(AND(ISNUMBER(C2348),C2348&gt;2000,C2348&lt;3000),"Tratores",
IF(AND(ISNUMBER(C2348),C2348&gt;3000,C2348&lt;4000),"Carregadeiras",
IF(AND(ISNUMBER(C2348),C2348&gt;4000,C2348&lt;5000),"Máquinas pesadas",
IF(AND(ISNUMBER(C2348),C2348&gt;5000,C2348&lt;6000),"Colhedoras",
IF(AND(ISNUMBER(C2348),C2348&gt;7000,C2348&lt;8000),"Irrigação",
IF(AND(ISNUMBER(C2348),C2348&gt;8000,C2348&lt;9000),"Reboques",IF(AND(ISNUMBER(C2348),C2348&gt;0,C2348&lt;1000),"Veic. Leves","")))))))))))))))))))))</f>
        <v>Tratores</v>
      </c>
      <c r="B2348" s="72"/>
      <c r="C2348" s="2">
        <v>2037</v>
      </c>
      <c r="D2348" s="2">
        <v>90006</v>
      </c>
      <c r="E2348" s="3" t="s">
        <v>364</v>
      </c>
      <c r="F2348" s="14" t="str">
        <f>IF(ISBLANK(K2348), "Apenas Solicitação", "Tem OC")</f>
        <v>Apenas Solicitação</v>
      </c>
      <c r="G2348" s="2">
        <v>2</v>
      </c>
      <c r="H2348" s="37">
        <f>G2348-I2348</f>
        <v>2</v>
      </c>
      <c r="I2348" s="38">
        <v>0</v>
      </c>
      <c r="J2348" s="4">
        <v>45735</v>
      </c>
      <c r="K2348" s="14"/>
      <c r="L2348" s="3"/>
      <c r="M2348" s="44" t="str">
        <f ca="1">IF(OR(N2348="", N2348=0), "", IF(N2348&gt;TODAY(), "No prazo", "Atrasado"))</f>
        <v/>
      </c>
      <c r="N2348" s="44" t="str">
        <f>IFERROR(K2348 + VALUE(LEFT(L2348, FIND(" ", L2348) - 1)), "")</f>
        <v/>
      </c>
      <c r="O2348" s="3" t="str">
        <f>IF(_xlfn.DAYS(K2348,J2348)&lt;0, "Aguardando OC", _xlfn.DAYS(K2348,J2348))</f>
        <v>Aguardando OC</v>
      </c>
      <c r="P2348" s="14">
        <v>396594</v>
      </c>
      <c r="Q2348" s="169">
        <v>1137772</v>
      </c>
      <c r="R2348" s="14">
        <v>0</v>
      </c>
      <c r="S2348" s="2">
        <v>695</v>
      </c>
      <c r="T2348" s="65" t="s">
        <v>136</v>
      </c>
      <c r="U2348" s="21">
        <v>0</v>
      </c>
      <c r="V2348" s="2"/>
      <c r="W2348" s="43" t="str">
        <f>IFERROR(VLOOKUP(V2348, Fornecedores!A:C, 3, FALSE), "")</f>
        <v/>
      </c>
      <c r="X2348" s="43" t="str">
        <f>IFERROR(VLOOKUP(V2348, Fornecedores!A:E, 5, FALSE), "")</f>
        <v/>
      </c>
      <c r="Y2348" s="43" t="str">
        <f>IFERROR(VLOOKUP(V2348, Fornecedores!A:F, 6, FALSE), "")</f>
        <v/>
      </c>
      <c r="Z2348" s="14" t="str">
        <f>IF(H2348=0, "Pedido entregue!", "Pendente")</f>
        <v>Pendente</v>
      </c>
      <c r="AA2348" s="74"/>
      <c r="AB2348" s="58" t="str">
        <f>IF(Z2348="Pedido Entregue!", IF(AA2348=1, "Retirado do Almoxarifado", IF(AA2348=2, "Material devolvido", "Aguardando retirada")), IF(Z2348="Pendente", "Entrega pendente", ""))</f>
        <v>Entrega pendente</v>
      </c>
      <c r="AC2348" s="18">
        <v>1</v>
      </c>
      <c r="AD2348" s="18">
        <f>AC2348/SUMIF($P:$P,P2348,$AC:$AC)</f>
        <v>1</v>
      </c>
      <c r="AE2348" s="18">
        <f>IF(R2348=0,0,AC2348/SUMIF($R:$R,R2348,$AC:$AC))</f>
        <v>0</v>
      </c>
      <c r="AF2348" s="18">
        <f>IF(R2348=0,1,0)</f>
        <v>1</v>
      </c>
      <c r="AG2348" s="18" t="e">
        <f>IF(R2348=0,#REF!-J2348,0)</f>
        <v>#REF!</v>
      </c>
      <c r="AH2348" t="str">
        <f>TEXT(J2348,"MMMM")</f>
        <v>março</v>
      </c>
    </row>
    <row r="2349" spans="1:34" ht="12.75" customHeight="1" x14ac:dyDescent="0.25">
      <c r="A2349" s="90" t="str">
        <f>IF(C2349="Oficina Diversos","Oficina Geral",
IF(ISNUMBER(FIND("Estoque - Colhedoras",C2349)),"Colhedoras",IF(ISNUMBER(FIND("Caldeiraria",C2349)),"Caldeiraria",IF(ISNUMBER(FIND("Borracharia",C2349)),"Borracharia",IF(ISNUMBER(FIND("Lubrificação",C2349)),"Lubrificação",
IF(ISNUMBER(FIND("Estoque - Carregadeiras",C2349)),"Carregadeiras",IF(ISNUMBER(FIND("Estoque - Veic. Leves",C2349)),"Veic. Leves",
IF(ISNUMBER(FIND("Estoque - Caminhões",C2349)),"Caminhões",IF(ISNUMBER(FIND("Estoque - Transbordos",C2349)),"Transbordos",
IF(ISNUMBER(FIND("Estoque - Tratores",C2349)),"Tratores",
IF(ISNUMBER(FIND("Estoque - Máquinas pesadas",C2349)),"Máquinas pesadas",
IF(ISNUMBER(FIND("Estoque - Reboques",C2349)),"Reboques",
IF(C2349="Estoque","Estoque",
IF(AND(ISNUMBER(C2349),C2349&gt;1000,C2349&lt;2000),"Caminhões",
IF(AND(ISNUMBER(C2349),C2349&gt;2000,C2349&lt;3000),"Tratores",
IF(AND(ISNUMBER(C2349),C2349&gt;3000,C2349&lt;4000),"Carregadeiras",
IF(AND(ISNUMBER(C2349),C2349&gt;4000,C2349&lt;5000),"Máquinas pesadas",
IF(AND(ISNUMBER(C2349),C2349&gt;5000,C2349&lt;6000),"Colhedoras",
IF(AND(ISNUMBER(C2349),C2349&gt;7000,C2349&lt;8000),"Irrigação",
IF(AND(ISNUMBER(C2349),C2349&gt;8000,C2349&lt;9000),"Reboques",IF(AND(ISNUMBER(C2349),C2349&gt;0,C2349&lt;1000),"Veic. Leves","")))))))))))))))))))))</f>
        <v>Tratores</v>
      </c>
      <c r="B2349" s="72"/>
      <c r="C2349" s="2">
        <v>2038</v>
      </c>
      <c r="D2349" s="2">
        <v>90006</v>
      </c>
      <c r="E2349" s="3" t="s">
        <v>364</v>
      </c>
      <c r="F2349" s="14" t="str">
        <f>IF(ISBLANK(K2349), "Apenas Solicitação", "Tem OC")</f>
        <v>Apenas Solicitação</v>
      </c>
      <c r="G2349" s="2">
        <v>2</v>
      </c>
      <c r="H2349" s="37">
        <f>G2349-I2349</f>
        <v>2</v>
      </c>
      <c r="I2349" s="38">
        <v>0</v>
      </c>
      <c r="J2349" s="4">
        <v>45735</v>
      </c>
      <c r="K2349" s="14"/>
      <c r="L2349" s="3"/>
      <c r="M2349" s="44" t="str">
        <f ca="1">IF(OR(N2349="", N2349=0), "", IF(N2349&gt;TODAY(), "No prazo", "Atrasado"))</f>
        <v/>
      </c>
      <c r="N2349" s="44" t="str">
        <f>IFERROR(K2349 + VALUE(LEFT(L2349, FIND(" ", L2349) - 1)), "")</f>
        <v/>
      </c>
      <c r="O2349" s="3" t="str">
        <f>IF(_xlfn.DAYS(K2349,J2349)&lt;0, "Aguardando OC", _xlfn.DAYS(K2349,J2349))</f>
        <v>Aguardando OC</v>
      </c>
      <c r="P2349" s="14">
        <v>396597</v>
      </c>
      <c r="Q2349" s="169">
        <v>1137773</v>
      </c>
      <c r="R2349" s="14">
        <v>0</v>
      </c>
      <c r="S2349" s="2">
        <v>695</v>
      </c>
      <c r="T2349" s="65" t="s">
        <v>136</v>
      </c>
      <c r="U2349" s="21">
        <v>0</v>
      </c>
      <c r="V2349" s="2"/>
      <c r="W2349" s="43" t="str">
        <f>IFERROR(VLOOKUP(V2349, Fornecedores!A:C, 3, FALSE), "")</f>
        <v/>
      </c>
      <c r="X2349" s="43" t="str">
        <f>IFERROR(VLOOKUP(V2349, Fornecedores!A:E, 5, FALSE), "")</f>
        <v/>
      </c>
      <c r="Y2349" s="43" t="str">
        <f>IFERROR(VLOOKUP(V2349, Fornecedores!A:F, 6, FALSE), "")</f>
        <v/>
      </c>
      <c r="Z2349" s="14" t="str">
        <f>IF(H2349=0, "Pedido entregue!", "Pendente")</f>
        <v>Pendente</v>
      </c>
      <c r="AA2349" s="74"/>
      <c r="AB2349" s="58" t="str">
        <f>IF(Z2349="Pedido Entregue!", IF(AA2349=1, "Retirado do Almoxarifado", IF(AA2349=2, "Material devolvido", "Aguardando retirada")), IF(Z2349="Pendente", "Entrega pendente", ""))</f>
        <v>Entrega pendente</v>
      </c>
      <c r="AC2349" s="18">
        <v>1</v>
      </c>
      <c r="AD2349" s="18">
        <f>AC2349/SUMIF($P:$P,P2349,$AC:$AC)</f>
        <v>1</v>
      </c>
      <c r="AE2349" s="18">
        <f>IF(R2349=0,0,AC2349/SUMIF($R:$R,R2349,$AC:$AC))</f>
        <v>0</v>
      </c>
      <c r="AF2349" s="18">
        <f>IF(R2349=0,1,0)</f>
        <v>1</v>
      </c>
      <c r="AG2349" s="18" t="e">
        <f>IF(R2349=0,#REF!-J2349,0)</f>
        <v>#REF!</v>
      </c>
      <c r="AH2349" t="str">
        <f>TEXT(J2349,"MMMM")</f>
        <v>março</v>
      </c>
    </row>
    <row r="2350" spans="1:34" ht="12.75" hidden="1" customHeight="1" x14ac:dyDescent="0.25">
      <c r="A2350" s="90" t="str">
        <f>IF(C2350="Oficina Diversos","Oficina Geral",
IF(ISNUMBER(FIND("Estoque - Colhedoras",C2350)),"Colhedoras",IF(ISNUMBER(FIND("Caldeiraria",C2350)),"Caldeiraria",IF(ISNUMBER(FIND("Borracharia",C2350)),"Borracharia",IF(ISNUMBER(FIND("Lubrificação",C2350)),"Lubrificação",
IF(ISNUMBER(FIND("Estoque - Carregadeiras",C2350)),"Carregadeiras",IF(ISNUMBER(FIND("Estoque - Veic. Leves",C2350)),"Veic. Leves",
IF(ISNUMBER(FIND("Estoque - Caminhões",C2350)),"Caminhões",IF(ISNUMBER(FIND("Estoque - Transbordos",C2350)),"Transbordos",
IF(ISNUMBER(FIND("Estoque - Tratores",C2350)),"Tratores",
IF(ISNUMBER(FIND("Estoque - Máquinas pesadas",C2350)),"Máquinas pesadas",
IF(ISNUMBER(FIND("Estoque - Reboques",C2350)),"Reboques",
IF(C2350="Estoque","Estoque",
IF(AND(ISNUMBER(C2350),C2350&gt;1000,C2350&lt;2000),"Caminhões",
IF(AND(ISNUMBER(C2350),C2350&gt;2000,C2350&lt;3000),"Tratores",
IF(AND(ISNUMBER(C2350),C2350&gt;3000,C2350&lt;4000),"Carregadeiras",
IF(AND(ISNUMBER(C2350),C2350&gt;4000,C2350&lt;5000),"Máquinas pesadas",
IF(AND(ISNUMBER(C2350),C2350&gt;5000,C2350&lt;6000),"Colhedoras",
IF(AND(ISNUMBER(C2350),C2350&gt;7000,C2350&lt;8000),"Irrigação",
IF(AND(ISNUMBER(C2350),C2350&gt;8000,C2350&lt;9000),"Reboques",IF(AND(ISNUMBER(C2350),C2350&gt;0,C2350&lt;1000),"Veic. Leves","")))))))))))))))))))))</f>
        <v>Caminhões</v>
      </c>
      <c r="C2350" s="113">
        <v>1005</v>
      </c>
      <c r="D2350" s="2">
        <v>90028</v>
      </c>
      <c r="E2350" s="3" t="s">
        <v>20883</v>
      </c>
      <c r="F2350" s="101" t="str">
        <f>IF(ISBLANK(K2350), "Apenas Solicitação", "Tem OC")</f>
        <v>Tem OC</v>
      </c>
      <c r="G2350" s="2">
        <v>1</v>
      </c>
      <c r="H2350" s="102">
        <f>G2350-I2350</f>
        <v>0</v>
      </c>
      <c r="I2350" s="103">
        <v>1</v>
      </c>
      <c r="J2350" s="4">
        <v>45838</v>
      </c>
      <c r="K2350" s="180">
        <v>45841</v>
      </c>
      <c r="L2350" s="3" t="s">
        <v>20151</v>
      </c>
      <c r="M2350" s="104" t="str">
        <f ca="1">IF(OR(N2350="", N2350=0), "", IF(N2350&gt;TODAY(), "No prazo", "Atrasado"))</f>
        <v>Atrasado</v>
      </c>
      <c r="N2350" s="104">
        <f>IFERROR(K2350 + VALUE(LEFT(L2350, FIND(" ", L2350) - 1)), "")</f>
        <v>45841</v>
      </c>
      <c r="O2350" s="105">
        <f>IF(_xlfn.DAYS(K2350,J2350)&lt;0, "Aguardando OC", _xlfn.DAYS(K2350,J2350))</f>
        <v>3</v>
      </c>
      <c r="P2350" s="14">
        <v>409519</v>
      </c>
      <c r="Q2350" s="12"/>
      <c r="R2350" s="14">
        <v>170316</v>
      </c>
      <c r="S2350" s="2">
        <v>221</v>
      </c>
      <c r="T2350" s="65" t="s">
        <v>1029</v>
      </c>
      <c r="U2350" s="21">
        <v>483.07</v>
      </c>
      <c r="V2350" s="2">
        <v>2528</v>
      </c>
      <c r="W2350" s="105" t="str">
        <f>IFERROR(VLOOKUP(V2350, Fornecedores!A:C, 3, FALSE), "")</f>
        <v xml:space="preserve">REDIESEL            </v>
      </c>
      <c r="X2350" s="105" t="str">
        <f>IFERROR(VLOOKUP(V2350, Fornecedores!A:E, 5, FALSE), "")</f>
        <v>Jaboatão dos Guararapes</v>
      </c>
      <c r="Y2350" s="105" t="str">
        <f>IFERROR(VLOOKUP(V2350, Fornecedores!A:F, 6, FALSE), "")</f>
        <v>PE</v>
      </c>
      <c r="Z2350" s="101" t="str">
        <f>IF(H2350=0, "Pedido entregue!", "Pendente")</f>
        <v>Pedido entregue!</v>
      </c>
      <c r="AB2350" s="132" t="str">
        <f>IF(Z2350="Pedido Entregue!", IF(AA2350=1, "Retirado do Almoxarifado", IF(AA2350=2, "Material devolvido", "Aguardando retirada")), IF(Z2350="Pendente", "Entrega pendente", ""))</f>
        <v>Aguardando retirada</v>
      </c>
      <c r="AC2350" s="18">
        <v>1</v>
      </c>
      <c r="AD2350" s="18">
        <f>AC2350/SUMIF($P:$P,P2350,$AC:$AC)</f>
        <v>1</v>
      </c>
      <c r="AE2350" s="18">
        <f>IF(R2350=0,0,AC2350/SUMIF($R:$R,R2350,$AC:$AC))</f>
        <v>1</v>
      </c>
      <c r="AF2350" s="18">
        <f>IF(R2350=0,1,0)</f>
        <v>0</v>
      </c>
      <c r="AH2350" t="str">
        <f>TEXT(J2350,"MMMM")</f>
        <v>junho</v>
      </c>
    </row>
    <row r="2351" spans="1:34" ht="12.75" hidden="1" customHeight="1" x14ac:dyDescent="0.25">
      <c r="A2351" s="90" t="str">
        <f>IF(C2351="Oficina Diversos","Oficina Geral",
IF(ISNUMBER(FIND("Estoque - Colhedoras",C2351)),"Colhedoras",IF(ISNUMBER(FIND("Caldeiraria",C2351)),"Caldeiraria",IF(ISNUMBER(FIND("Borracharia",C2351)),"Borracharia",IF(ISNUMBER(FIND("Lubrificação",C2351)),"Lubrificação",
IF(ISNUMBER(FIND("Estoque - Carregadeiras",C2351)),"Carregadeiras",IF(ISNUMBER(FIND("Estoque - Veic. Leves",C2351)),"Veic. Leves",
IF(ISNUMBER(FIND("Estoque - Caminhões",C2351)),"Caminhões",IF(ISNUMBER(FIND("Estoque - Transbordos",C2351)),"Transbordos",
IF(ISNUMBER(FIND("Estoque - Tratores",C2351)),"Tratores",
IF(ISNUMBER(FIND("Estoque - Máquinas pesadas",C2351)),"Máquinas pesadas",
IF(ISNUMBER(FIND("Estoque - Reboques",C2351)),"Reboques",
IF(C2351="Estoque","Estoque",
IF(AND(ISNUMBER(C2351),C2351&gt;1000,C2351&lt;2000),"Caminhões",
IF(AND(ISNUMBER(C2351),C2351&gt;2000,C2351&lt;3000),"Tratores",
IF(AND(ISNUMBER(C2351),C2351&gt;3000,C2351&lt;4000),"Carregadeiras",
IF(AND(ISNUMBER(C2351),C2351&gt;4000,C2351&lt;5000),"Máquinas pesadas",
IF(AND(ISNUMBER(C2351),C2351&gt;5000,C2351&lt;6000),"Colhedoras",
IF(AND(ISNUMBER(C2351),C2351&gt;7000,C2351&lt;8000),"Irrigação",
IF(AND(ISNUMBER(C2351),C2351&gt;8000,C2351&lt;9000),"Reboques",IF(AND(ISNUMBER(C2351),C2351&gt;0,C2351&lt;1000),"Veic. Leves","")))))))))))))))))))))</f>
        <v>Caminhões</v>
      </c>
      <c r="C2351" s="113">
        <v>1004</v>
      </c>
      <c r="D2351" s="2">
        <v>90028</v>
      </c>
      <c r="E2351" s="3" t="s">
        <v>20883</v>
      </c>
      <c r="F2351" s="101" t="str">
        <f>IF(ISBLANK(K2351), "Apenas Solicitação", "Tem OC")</f>
        <v>Tem OC</v>
      </c>
      <c r="G2351" s="2">
        <v>1</v>
      </c>
      <c r="H2351" s="102">
        <f>G2351-I2351</f>
        <v>0</v>
      </c>
      <c r="I2351" s="103">
        <v>1</v>
      </c>
      <c r="J2351" s="4">
        <v>45839</v>
      </c>
      <c r="K2351" s="180">
        <v>45843</v>
      </c>
      <c r="L2351" s="3" t="s">
        <v>20151</v>
      </c>
      <c r="M2351" s="104" t="str">
        <f ca="1">IF(OR(N2351="", N2351=0), "", IF(N2351&gt;TODAY(), "No prazo", "Atrasado"))</f>
        <v>Atrasado</v>
      </c>
      <c r="N2351" s="104">
        <f>IFERROR(K2351 + VALUE(LEFT(L2351, FIND(" ", L2351) - 1)), "")</f>
        <v>45843</v>
      </c>
      <c r="O2351" s="105">
        <f>IF(_xlfn.DAYS(K2351,J2351)&lt;0, "Aguardando OC", _xlfn.DAYS(K2351,J2351))</f>
        <v>4</v>
      </c>
      <c r="P2351" s="14">
        <v>409651</v>
      </c>
      <c r="Q2351" s="12"/>
      <c r="R2351" s="14">
        <v>170475</v>
      </c>
      <c r="S2351" s="2">
        <v>221</v>
      </c>
      <c r="T2351" s="65" t="s">
        <v>1029</v>
      </c>
      <c r="U2351" s="21">
        <v>483.07</v>
      </c>
      <c r="V2351" s="2">
        <v>2528</v>
      </c>
      <c r="W2351" s="105" t="str">
        <f>IFERROR(VLOOKUP(V2351, Fornecedores!A:C, 3, FALSE), "")</f>
        <v xml:space="preserve">REDIESEL            </v>
      </c>
      <c r="X2351" s="105" t="str">
        <f>IFERROR(VLOOKUP(V2351, Fornecedores!A:E, 5, FALSE), "")</f>
        <v>Jaboatão dos Guararapes</v>
      </c>
      <c r="Y2351" s="105" t="str">
        <f>IFERROR(VLOOKUP(V2351, Fornecedores!A:F, 6, FALSE), "")</f>
        <v>PE</v>
      </c>
      <c r="Z2351" s="101" t="str">
        <f>IF(H2351=0, "Pedido entregue!", "Pendente")</f>
        <v>Pedido entregue!</v>
      </c>
      <c r="AB2351" s="132" t="str">
        <f>IF(Z2351="Pedido Entregue!", IF(AA2351=1, "Retirado do Almoxarifado", IF(AA2351=2, "Material devolvido", "Aguardando retirada")), IF(Z2351="Pendente", "Entrega pendente", ""))</f>
        <v>Aguardando retirada</v>
      </c>
      <c r="AC2351" s="18">
        <v>1</v>
      </c>
      <c r="AD2351" s="18">
        <f>AC2351/SUMIF($P:$P,P2351,$AC:$AC)</f>
        <v>1</v>
      </c>
      <c r="AE2351" s="18">
        <f>IF(R2351=0,0,AC2351/SUMIF($R:$R,R2351,$AC:$AC))</f>
        <v>1</v>
      </c>
      <c r="AF2351" s="18">
        <f>IF(R2351=0,1,0)</f>
        <v>0</v>
      </c>
      <c r="AH2351" t="str">
        <f>TEXT(J2351,"MMMM")</f>
        <v>julho</v>
      </c>
    </row>
    <row r="2352" spans="1:34" ht="12.75" customHeight="1" x14ac:dyDescent="0.25">
      <c r="A2352" s="90" t="str">
        <f>IF(C2352="Oficina Diversos","Oficina Geral",
IF(ISNUMBER(FIND("Estoque - Colhedoras",C2352)),"Colhedoras",IF(ISNUMBER(FIND("Caldeiraria",C2352)),"Caldeiraria",IF(ISNUMBER(FIND("Borracharia",C2352)),"Borracharia",IF(ISNUMBER(FIND("Lubrificação",C2352)),"Lubrificação",
IF(ISNUMBER(FIND("Estoque - Carregadeiras",C2352)),"Carregadeiras",IF(ISNUMBER(FIND("Estoque - Veic. Leves",C2352)),"Veic. Leves",
IF(ISNUMBER(FIND("Estoque - Caminhões",C2352)),"Caminhões",IF(ISNUMBER(FIND("Estoque - Transbordos",C2352)),"Transbordos",
IF(ISNUMBER(FIND("Estoque - Tratores",C2352)),"Tratores",
IF(ISNUMBER(FIND("Estoque - Máquinas pesadas",C2352)),"Máquinas pesadas",
IF(ISNUMBER(FIND("Estoque - Reboques",C2352)),"Reboques",
IF(C2352="Estoque","Estoque",
IF(AND(ISNUMBER(C2352),C2352&gt;1000,C2352&lt;2000),"Caminhões",
IF(AND(ISNUMBER(C2352),C2352&gt;2000,C2352&lt;3000),"Tratores",
IF(AND(ISNUMBER(C2352),C2352&gt;3000,C2352&lt;4000),"Carregadeiras",
IF(AND(ISNUMBER(C2352),C2352&gt;4000,C2352&lt;5000),"Máquinas pesadas",
IF(AND(ISNUMBER(C2352),C2352&gt;5000,C2352&lt;6000),"Colhedoras",
IF(AND(ISNUMBER(C2352),C2352&gt;7000,C2352&lt;8000),"Irrigação",
IF(AND(ISNUMBER(C2352),C2352&gt;8000,C2352&lt;9000),"Reboques",IF(AND(ISNUMBER(C2352),C2352&gt;0,C2352&lt;1000),"Veic. Leves","")))))))))))))))))))))</f>
        <v>Tratores</v>
      </c>
      <c r="B2352" s="72"/>
      <c r="C2352" s="2">
        <v>2020</v>
      </c>
      <c r="D2352" s="2">
        <v>90031</v>
      </c>
      <c r="E2352" s="3" t="s">
        <v>353</v>
      </c>
      <c r="F2352" s="14" t="str">
        <f>IF(ISBLANK(K2352), "Apenas Solicitação", "Tem OC")</f>
        <v>Apenas Solicitação</v>
      </c>
      <c r="G2352" s="2">
        <v>2</v>
      </c>
      <c r="H2352" s="37">
        <f>G2352-I2352</f>
        <v>2</v>
      </c>
      <c r="I2352" s="38">
        <v>0</v>
      </c>
      <c r="J2352" s="4">
        <v>45735</v>
      </c>
      <c r="K2352" s="14"/>
      <c r="L2352" s="3"/>
      <c r="M2352" s="44" t="str">
        <f ca="1">IF(OR(N2352="", N2352=0), "", IF(N2352&gt;TODAY(), "No prazo", "Atrasado"))</f>
        <v/>
      </c>
      <c r="N2352" s="44" t="str">
        <f>IFERROR(K2352 + VALUE(LEFT(L2352, FIND(" ", L2352) - 1)), "")</f>
        <v/>
      </c>
      <c r="O2352" s="3" t="str">
        <f>IF(_xlfn.DAYS(K2352,J2352)&lt;0, "Aguardando OC", _xlfn.DAYS(K2352,J2352))</f>
        <v>Aguardando OC</v>
      </c>
      <c r="P2352" s="14">
        <v>396649</v>
      </c>
      <c r="Q2352" s="169">
        <v>1137900</v>
      </c>
      <c r="R2352" s="14">
        <v>0</v>
      </c>
      <c r="S2352" s="2">
        <v>695</v>
      </c>
      <c r="T2352" s="65" t="s">
        <v>136</v>
      </c>
      <c r="U2352" s="21">
        <v>0</v>
      </c>
      <c r="V2352" s="2"/>
      <c r="W2352" s="43" t="str">
        <f>IFERROR(VLOOKUP(V2352, Fornecedores!A:C, 3, FALSE), "")</f>
        <v/>
      </c>
      <c r="X2352" s="43" t="str">
        <f>IFERROR(VLOOKUP(V2352, Fornecedores!A:E, 5, FALSE), "")</f>
        <v/>
      </c>
      <c r="Y2352" s="43" t="str">
        <f>IFERROR(VLOOKUP(V2352, Fornecedores!A:F, 6, FALSE), "")</f>
        <v/>
      </c>
      <c r="Z2352" s="14" t="str">
        <f>IF(H2352=0, "Pedido entregue!", "Pendente")</f>
        <v>Pendente</v>
      </c>
      <c r="AA2352" s="74"/>
      <c r="AB2352" s="58" t="str">
        <f>IF(Z2352="Pedido Entregue!", IF(AA2352=1, "Retirado do Almoxarifado", IF(AA2352=2, "Material devolvido", "Aguardando retirada")), IF(Z2352="Pendente", "Entrega pendente", ""))</f>
        <v>Entrega pendente</v>
      </c>
      <c r="AC2352" s="18">
        <v>1</v>
      </c>
      <c r="AD2352" s="18">
        <f>AC2352/SUMIF($P:$P,P2352,$AC:$AC)</f>
        <v>1</v>
      </c>
      <c r="AE2352" s="18">
        <f>IF(R2352=0,0,AC2352/SUMIF($R:$R,R2352,$AC:$AC))</f>
        <v>0</v>
      </c>
      <c r="AF2352" s="18">
        <f>IF(R2352=0,1,0)</f>
        <v>1</v>
      </c>
      <c r="AG2352" s="18" t="e">
        <f>IF(R2352=0,#REF!-J2352,0)</f>
        <v>#REF!</v>
      </c>
      <c r="AH2352" t="str">
        <f>TEXT(J2352,"MMMM")</f>
        <v>março</v>
      </c>
    </row>
    <row r="2353" spans="1:34" ht="12.75" customHeight="1" x14ac:dyDescent="0.25">
      <c r="A2353" s="90" t="str">
        <f>IF(C2353="Oficina Diversos","Oficina Geral",
IF(ISNUMBER(FIND("Estoque - Colhedoras",C2353)),"Colhedoras",IF(ISNUMBER(FIND("Caldeiraria",C2353)),"Caldeiraria",IF(ISNUMBER(FIND("Borracharia",C2353)),"Borracharia",IF(ISNUMBER(FIND("Lubrificação",C2353)),"Lubrificação",
IF(ISNUMBER(FIND("Estoque - Carregadeiras",C2353)),"Carregadeiras",IF(ISNUMBER(FIND("Estoque - Veic. Leves",C2353)),"Veic. Leves",
IF(ISNUMBER(FIND("Estoque - Caminhões",C2353)),"Caminhões",IF(ISNUMBER(FIND("Estoque - Transbordos",C2353)),"Transbordos",
IF(ISNUMBER(FIND("Estoque - Tratores",C2353)),"Tratores",
IF(ISNUMBER(FIND("Estoque - Máquinas pesadas",C2353)),"Máquinas pesadas",
IF(ISNUMBER(FIND("Estoque - Reboques",C2353)),"Reboques",
IF(C2353="Estoque","Estoque",
IF(AND(ISNUMBER(C2353),C2353&gt;1000,C2353&lt;2000),"Caminhões",
IF(AND(ISNUMBER(C2353),C2353&gt;2000,C2353&lt;3000),"Tratores",
IF(AND(ISNUMBER(C2353),C2353&gt;3000,C2353&lt;4000),"Carregadeiras",
IF(AND(ISNUMBER(C2353),C2353&gt;4000,C2353&lt;5000),"Máquinas pesadas",
IF(AND(ISNUMBER(C2353),C2353&gt;5000,C2353&lt;6000),"Colhedoras",
IF(AND(ISNUMBER(C2353),C2353&gt;7000,C2353&lt;8000),"Irrigação",
IF(AND(ISNUMBER(C2353),C2353&gt;8000,C2353&lt;9000),"Reboques",IF(AND(ISNUMBER(C2353),C2353&gt;0,C2353&lt;1000),"Veic. Leves","")))))))))))))))))))))</f>
        <v>Carregadeiras</v>
      </c>
      <c r="B2353" s="72"/>
      <c r="C2353" s="2">
        <v>3016</v>
      </c>
      <c r="D2353" s="2">
        <v>90031</v>
      </c>
      <c r="E2353" s="3" t="s">
        <v>353</v>
      </c>
      <c r="F2353" s="14" t="str">
        <f>IF(ISBLANK(K2353), "Apenas Solicitação", "Tem OC")</f>
        <v>Apenas Solicitação</v>
      </c>
      <c r="G2353" s="2">
        <v>2</v>
      </c>
      <c r="H2353" s="37">
        <f>G2353-I2353</f>
        <v>2</v>
      </c>
      <c r="I2353" s="38">
        <v>0</v>
      </c>
      <c r="J2353" s="4">
        <v>45735</v>
      </c>
      <c r="K2353" s="14"/>
      <c r="L2353" s="3"/>
      <c r="M2353" s="44" t="str">
        <f ca="1">IF(OR(N2353="", N2353=0), "", IF(N2353&gt;TODAY(), "No prazo", "Atrasado"))</f>
        <v/>
      </c>
      <c r="N2353" s="44" t="str">
        <f>IFERROR(K2353 + VALUE(LEFT(L2353, FIND(" ", L2353) - 1)), "")</f>
        <v/>
      </c>
      <c r="O2353" s="3" t="str">
        <f>IF(_xlfn.DAYS(K2353,J2353)&lt;0, "Aguardando OC", _xlfn.DAYS(K2353,J2353))</f>
        <v>Aguardando OC</v>
      </c>
      <c r="P2353" s="14">
        <v>396650</v>
      </c>
      <c r="Q2353" s="169">
        <v>1137902</v>
      </c>
      <c r="R2353" s="14">
        <v>0</v>
      </c>
      <c r="S2353" s="2">
        <v>113</v>
      </c>
      <c r="T2353" s="65" t="s">
        <v>178</v>
      </c>
      <c r="U2353" s="21">
        <v>0</v>
      </c>
      <c r="V2353" s="2"/>
      <c r="W2353" s="43" t="str">
        <f>IFERROR(VLOOKUP(V2353, Fornecedores!A:C, 3, FALSE), "")</f>
        <v/>
      </c>
      <c r="X2353" s="43" t="str">
        <f>IFERROR(VLOOKUP(V2353, Fornecedores!A:E, 5, FALSE), "")</f>
        <v/>
      </c>
      <c r="Y2353" s="43" t="str">
        <f>IFERROR(VLOOKUP(V2353, Fornecedores!A:F, 6, FALSE), "")</f>
        <v/>
      </c>
      <c r="Z2353" s="14" t="str">
        <f>IF(H2353=0, "Pedido entregue!", "Pendente")</f>
        <v>Pendente</v>
      </c>
      <c r="AA2353" s="74"/>
      <c r="AB2353" s="58" t="str">
        <f>IF(Z2353="Pedido Entregue!", IF(AA2353=1, "Retirado do Almoxarifado", IF(AA2353=2, "Material devolvido", "Aguardando retirada")), IF(Z2353="Pendente", "Entrega pendente", ""))</f>
        <v>Entrega pendente</v>
      </c>
      <c r="AC2353" s="18">
        <v>1</v>
      </c>
      <c r="AD2353" s="18">
        <f>AC2353/SUMIF($P:$P,P2353,$AC:$AC)</f>
        <v>1</v>
      </c>
      <c r="AE2353" s="18">
        <f>IF(R2353=0,0,AC2353/SUMIF($R:$R,R2353,$AC:$AC))</f>
        <v>0</v>
      </c>
      <c r="AF2353" s="18">
        <f>IF(R2353=0,1,0)</f>
        <v>1</v>
      </c>
      <c r="AG2353" s="18" t="e">
        <f>IF(R2353=0,#REF!-J2353,0)</f>
        <v>#REF!</v>
      </c>
      <c r="AH2353" t="str">
        <f>TEXT(J2353,"MMMM")</f>
        <v>março</v>
      </c>
    </row>
    <row r="2354" spans="1:34" ht="12.75" customHeight="1" x14ac:dyDescent="0.25">
      <c r="A2354" s="90" t="str">
        <f>IF(C2354="Oficina Diversos","Oficina Geral",
IF(ISNUMBER(FIND("Estoque - Colhedoras",C2354)),"Colhedoras",IF(ISNUMBER(FIND("Caldeiraria",C2354)),"Caldeiraria",IF(ISNUMBER(FIND("Borracharia",C2354)),"Borracharia",IF(ISNUMBER(FIND("Lubrificação",C2354)),"Lubrificação",
IF(ISNUMBER(FIND("Estoque - Carregadeiras",C2354)),"Carregadeiras",IF(ISNUMBER(FIND("Estoque - Veic. Leves",C2354)),"Veic. Leves",
IF(ISNUMBER(FIND("Estoque - Caminhões",C2354)),"Caminhões",IF(ISNUMBER(FIND("Estoque - Transbordos",C2354)),"Transbordos",
IF(ISNUMBER(FIND("Estoque - Tratores",C2354)),"Tratores",
IF(ISNUMBER(FIND("Estoque - Máquinas pesadas",C2354)),"Máquinas pesadas",
IF(ISNUMBER(FIND("Estoque - Reboques",C2354)),"Reboques",
IF(C2354="Estoque","Estoque",
IF(AND(ISNUMBER(C2354),C2354&gt;1000,C2354&lt;2000),"Caminhões",
IF(AND(ISNUMBER(C2354),C2354&gt;2000,C2354&lt;3000),"Tratores",
IF(AND(ISNUMBER(C2354),C2354&gt;3000,C2354&lt;4000),"Carregadeiras",
IF(AND(ISNUMBER(C2354),C2354&gt;4000,C2354&lt;5000),"Máquinas pesadas",
IF(AND(ISNUMBER(C2354),C2354&gt;5000,C2354&lt;6000),"Colhedoras",
IF(AND(ISNUMBER(C2354),C2354&gt;7000,C2354&lt;8000),"Irrigação",
IF(AND(ISNUMBER(C2354),C2354&gt;8000,C2354&lt;9000),"Reboques",IF(AND(ISNUMBER(C2354),C2354&gt;0,C2354&lt;1000),"Veic. Leves","")))))))))))))))))))))</f>
        <v>Carregadeiras</v>
      </c>
      <c r="B2354" s="72"/>
      <c r="C2354" s="2">
        <v>3027</v>
      </c>
      <c r="D2354" s="2">
        <v>90031</v>
      </c>
      <c r="E2354" s="3" t="s">
        <v>353</v>
      </c>
      <c r="F2354" s="14" t="str">
        <f>IF(ISBLANK(K2354), "Apenas Solicitação", "Tem OC")</f>
        <v>Apenas Solicitação</v>
      </c>
      <c r="G2354" s="2">
        <v>2</v>
      </c>
      <c r="H2354" s="37">
        <f>G2354-I2354</f>
        <v>2</v>
      </c>
      <c r="I2354" s="38">
        <v>0</v>
      </c>
      <c r="J2354" s="4">
        <v>45735</v>
      </c>
      <c r="K2354" s="14"/>
      <c r="L2354" s="3"/>
      <c r="M2354" s="44" t="str">
        <f ca="1">IF(OR(N2354="", N2354=0), "", IF(N2354&gt;TODAY(), "No prazo", "Atrasado"))</f>
        <v/>
      </c>
      <c r="N2354" s="44" t="str">
        <f>IFERROR(K2354 + VALUE(LEFT(L2354, FIND(" ", L2354) - 1)), "")</f>
        <v/>
      </c>
      <c r="O2354" s="3" t="str">
        <f>IF(_xlfn.DAYS(K2354,J2354)&lt;0, "Aguardando OC", _xlfn.DAYS(K2354,J2354))</f>
        <v>Aguardando OC</v>
      </c>
      <c r="P2354" s="14">
        <v>396651</v>
      </c>
      <c r="Q2354" s="169">
        <v>1137903</v>
      </c>
      <c r="R2354" s="14">
        <v>0</v>
      </c>
      <c r="S2354" s="2">
        <v>701</v>
      </c>
      <c r="T2354" s="65" t="s">
        <v>150</v>
      </c>
      <c r="U2354" s="21">
        <v>0</v>
      </c>
      <c r="V2354" s="2"/>
      <c r="W2354" s="43" t="str">
        <f>IFERROR(VLOOKUP(V2354, Fornecedores!A:C, 3, FALSE), "")</f>
        <v/>
      </c>
      <c r="X2354" s="43" t="str">
        <f>IFERROR(VLOOKUP(V2354, Fornecedores!A:E, 5, FALSE), "")</f>
        <v/>
      </c>
      <c r="Y2354" s="43" t="str">
        <f>IFERROR(VLOOKUP(V2354, Fornecedores!A:F, 6, FALSE), "")</f>
        <v/>
      </c>
      <c r="Z2354" s="14" t="str">
        <f>IF(H2354=0, "Pedido entregue!", "Pendente")</f>
        <v>Pendente</v>
      </c>
      <c r="AA2354" s="74"/>
      <c r="AB2354" s="58" t="str">
        <f>IF(Z2354="Pedido Entregue!", IF(AA2354=1, "Retirado do Almoxarifado", IF(AA2354=2, "Material devolvido", "Aguardando retirada")), IF(Z2354="Pendente", "Entrega pendente", ""))</f>
        <v>Entrega pendente</v>
      </c>
      <c r="AC2354" s="18">
        <v>1</v>
      </c>
      <c r="AD2354" s="18">
        <f>AC2354/SUMIF($P:$P,P2354,$AC:$AC)</f>
        <v>1</v>
      </c>
      <c r="AE2354" s="18">
        <f>IF(R2354=0,0,AC2354/SUMIF($R:$R,R2354,$AC:$AC))</f>
        <v>0</v>
      </c>
      <c r="AF2354" s="18">
        <f>IF(R2354=0,1,0)</f>
        <v>1</v>
      </c>
      <c r="AG2354" s="18" t="e">
        <f>IF(R2354=0,#REF!-J2354,0)</f>
        <v>#REF!</v>
      </c>
      <c r="AH2354" t="str">
        <f>TEXT(J2354,"MMMM")</f>
        <v>março</v>
      </c>
    </row>
    <row r="2355" spans="1:34" ht="12.75" customHeight="1" x14ac:dyDescent="0.25">
      <c r="A2355" s="90" t="str">
        <f>IF(C2355="Oficina Diversos","Oficina Geral",
IF(ISNUMBER(FIND("Estoque - Colhedoras",C2355)),"Colhedoras",IF(ISNUMBER(FIND("Caldeiraria",C2355)),"Caldeiraria",IF(ISNUMBER(FIND("Borracharia",C2355)),"Borracharia",IF(ISNUMBER(FIND("Lubrificação",C2355)),"Lubrificação",
IF(ISNUMBER(FIND("Estoque - Carregadeiras",C2355)),"Carregadeiras",IF(ISNUMBER(FIND("Estoque - Veic. Leves",C2355)),"Veic. Leves",
IF(ISNUMBER(FIND("Estoque - Caminhões",C2355)),"Caminhões",IF(ISNUMBER(FIND("Estoque - Transbordos",C2355)),"Transbordos",
IF(ISNUMBER(FIND("Estoque - Tratores",C2355)),"Tratores",
IF(ISNUMBER(FIND("Estoque - Máquinas pesadas",C2355)),"Máquinas pesadas",
IF(ISNUMBER(FIND("Estoque - Reboques",C2355)),"Reboques",
IF(C2355="Estoque","Estoque",
IF(AND(ISNUMBER(C2355),C2355&gt;1000,C2355&lt;2000),"Caminhões",
IF(AND(ISNUMBER(C2355),C2355&gt;2000,C2355&lt;3000),"Tratores",
IF(AND(ISNUMBER(C2355),C2355&gt;3000,C2355&lt;4000),"Carregadeiras",
IF(AND(ISNUMBER(C2355),C2355&gt;4000,C2355&lt;5000),"Máquinas pesadas",
IF(AND(ISNUMBER(C2355),C2355&gt;5000,C2355&lt;6000),"Colhedoras",
IF(AND(ISNUMBER(C2355),C2355&gt;7000,C2355&lt;8000),"Irrigação",
IF(AND(ISNUMBER(C2355),C2355&gt;8000,C2355&lt;9000),"Reboques",IF(AND(ISNUMBER(C2355),C2355&gt;0,C2355&lt;1000),"Veic. Leves","")))))))))))))))))))))</f>
        <v>Carregadeiras</v>
      </c>
      <c r="B2355" s="72"/>
      <c r="C2355" s="2">
        <v>3008</v>
      </c>
      <c r="D2355" s="2">
        <v>90031</v>
      </c>
      <c r="E2355" s="3" t="s">
        <v>353</v>
      </c>
      <c r="F2355" s="14" t="str">
        <f>IF(ISBLANK(K2355), "Apenas Solicitação", "Tem OC")</f>
        <v>Apenas Solicitação</v>
      </c>
      <c r="G2355" s="2">
        <v>2</v>
      </c>
      <c r="H2355" s="37">
        <f>G2355-I2355</f>
        <v>2</v>
      </c>
      <c r="I2355" s="38">
        <v>0</v>
      </c>
      <c r="J2355" s="4">
        <v>45735</v>
      </c>
      <c r="K2355" s="14"/>
      <c r="L2355" s="3"/>
      <c r="M2355" s="44" t="str">
        <f ca="1">IF(OR(N2355="", N2355=0), "", IF(N2355&gt;TODAY(), "No prazo", "Atrasado"))</f>
        <v/>
      </c>
      <c r="N2355" s="44" t="str">
        <f>IFERROR(K2355 + VALUE(LEFT(L2355, FIND(" ", L2355) - 1)), "")</f>
        <v/>
      </c>
      <c r="O2355" s="3" t="str">
        <f>IF(_xlfn.DAYS(K2355,J2355)&lt;0, "Aguardando OC", _xlfn.DAYS(K2355,J2355))</f>
        <v>Aguardando OC</v>
      </c>
      <c r="P2355" s="14">
        <v>396652</v>
      </c>
      <c r="Q2355" s="169">
        <v>1137904</v>
      </c>
      <c r="R2355" s="14">
        <v>0</v>
      </c>
      <c r="S2355" s="2">
        <v>702</v>
      </c>
      <c r="T2355" s="65" t="s">
        <v>149</v>
      </c>
      <c r="U2355" s="21">
        <v>0</v>
      </c>
      <c r="V2355" s="2"/>
      <c r="W2355" s="43" t="str">
        <f>IFERROR(VLOOKUP(V2355, Fornecedores!A:C, 3, FALSE), "")</f>
        <v/>
      </c>
      <c r="X2355" s="43" t="str">
        <f>IFERROR(VLOOKUP(V2355, Fornecedores!A:E, 5, FALSE), "")</f>
        <v/>
      </c>
      <c r="Y2355" s="43" t="str">
        <f>IFERROR(VLOOKUP(V2355, Fornecedores!A:F, 6, FALSE), "")</f>
        <v/>
      </c>
      <c r="Z2355" s="14" t="str">
        <f>IF(H2355=0, "Pedido entregue!", "Pendente")</f>
        <v>Pendente</v>
      </c>
      <c r="AA2355" s="74"/>
      <c r="AB2355" s="58" t="str">
        <f>IF(Z2355="Pedido Entregue!", IF(AA2355=1, "Retirado do Almoxarifado", IF(AA2355=2, "Material devolvido", "Aguardando retirada")), IF(Z2355="Pendente", "Entrega pendente", ""))</f>
        <v>Entrega pendente</v>
      </c>
      <c r="AC2355" s="18">
        <v>1</v>
      </c>
      <c r="AD2355" s="18">
        <f>AC2355/SUMIF($P:$P,P2355,$AC:$AC)</f>
        <v>1</v>
      </c>
      <c r="AE2355" s="18">
        <f>IF(R2355=0,0,AC2355/SUMIF($R:$R,R2355,$AC:$AC))</f>
        <v>0</v>
      </c>
      <c r="AF2355" s="18">
        <f>IF(R2355=0,1,0)</f>
        <v>1</v>
      </c>
      <c r="AG2355" s="18" t="e">
        <f>IF(R2355=0,#REF!-J2355,0)</f>
        <v>#REF!</v>
      </c>
      <c r="AH2355" t="str">
        <f>TEXT(J2355,"MMMM")</f>
        <v>março</v>
      </c>
    </row>
    <row r="2356" spans="1:34" ht="12.75" hidden="1" customHeight="1" x14ac:dyDescent="0.25">
      <c r="A2356" s="90" t="str">
        <f>IF(C2356="Oficina Diversos","Oficina Geral",
IF(ISNUMBER(FIND("Estoque - Colhedoras",C2356)),"Colhedoras",IF(ISNUMBER(FIND("Caldeiraria",C2356)),"Caldeiraria",IF(ISNUMBER(FIND("Borracharia",C2356)),"Borracharia",IF(ISNUMBER(FIND("Lubrificação",C2356)),"Lubrificação",
IF(ISNUMBER(FIND("Estoque - Carregadeiras",C2356)),"Carregadeiras",IF(ISNUMBER(FIND("Estoque - Veic. Leves",C2356)),"Veic. Leves",
IF(ISNUMBER(FIND("Estoque - Caminhões",C2356)),"Caminhões",IF(ISNUMBER(FIND("Estoque - Transbordos",C2356)),"Transbordos",
IF(ISNUMBER(FIND("Estoque - Tratores",C2356)),"Tratores",
IF(ISNUMBER(FIND("Estoque - Máquinas pesadas",C2356)),"Máquinas pesadas",
IF(ISNUMBER(FIND("Estoque - Reboques",C2356)),"Reboques",
IF(C2356="Estoque","Estoque",
IF(AND(ISNUMBER(C2356),C2356&gt;1000,C2356&lt;2000),"Caminhões",
IF(AND(ISNUMBER(C2356),C2356&gt;2000,C2356&lt;3000),"Tratores",
IF(AND(ISNUMBER(C2356),C2356&gt;3000,C2356&lt;4000),"Carregadeiras",
IF(AND(ISNUMBER(C2356),C2356&gt;4000,C2356&lt;5000),"Máquinas pesadas",
IF(AND(ISNUMBER(C2356),C2356&gt;5000,C2356&lt;6000),"Colhedoras",
IF(AND(ISNUMBER(C2356),C2356&gt;7000,C2356&lt;8000),"Irrigação",
IF(AND(ISNUMBER(C2356),C2356&gt;8000,C2356&lt;9000),"Reboques",IF(AND(ISNUMBER(C2356),C2356&gt;0,C2356&lt;1000),"Veic. Leves","")))))))))))))))))))))</f>
        <v>Tratores</v>
      </c>
      <c r="B2356" s="72"/>
      <c r="C2356" s="2">
        <v>2039</v>
      </c>
      <c r="D2356" s="2">
        <v>90032</v>
      </c>
      <c r="E2356" s="3" t="s">
        <v>379</v>
      </c>
      <c r="F2356" s="14" t="str">
        <f>IF(ISBLANK(K2356), "Apenas Solicitação", "Tem OC")</f>
        <v>Tem OC</v>
      </c>
      <c r="G2356" s="2">
        <v>1</v>
      </c>
      <c r="H2356" s="37">
        <f>G2356-I2356</f>
        <v>0</v>
      </c>
      <c r="I2356" s="38">
        <v>1</v>
      </c>
      <c r="J2356" s="4">
        <v>45735</v>
      </c>
      <c r="K2356" s="180">
        <v>45756</v>
      </c>
      <c r="L2356" s="4"/>
      <c r="M2356" s="44"/>
      <c r="N2356" s="44" t="str">
        <f>IFERROR(K2356 + VALUE(LEFT(L2356, FIND(" ", L2356) - 1)), "")</f>
        <v/>
      </c>
      <c r="O2356" s="3">
        <f>IF(_xlfn.DAYS(K2356,J2356)&lt;0, "Aguardando OC", _xlfn.DAYS(K2356,J2356))</f>
        <v>21</v>
      </c>
      <c r="P2356" s="14">
        <v>396642</v>
      </c>
      <c r="Q2356" s="169">
        <v>1137894</v>
      </c>
      <c r="R2356" s="14">
        <v>166042</v>
      </c>
      <c r="S2356" s="2">
        <v>694</v>
      </c>
      <c r="T2356" s="65" t="s">
        <v>375</v>
      </c>
      <c r="U2356" s="21">
        <v>986.35</v>
      </c>
      <c r="V2356" s="2">
        <v>13341</v>
      </c>
      <c r="W2356" s="43" t="str">
        <f>IFERROR(VLOOKUP(V2356, Fornecedores!A:C, 3, FALSE), "")</f>
        <v>DISMA DISTRIBUIDORA</v>
      </c>
      <c r="X2356" s="43" t="str">
        <f>IFERROR(VLOOKUP(V2356, Fornecedores!A:E, 5, FALSE), "")</f>
        <v>Araçatuba</v>
      </c>
      <c r="Y2356" s="43" t="str">
        <f>IFERROR(VLOOKUP(V2356, Fornecedores!A:F, 6, FALSE), "")</f>
        <v>SP</v>
      </c>
      <c r="Z2356" s="14" t="str">
        <f>IF(H2356=0, "Pedido entregue!", "Pendente")</f>
        <v>Pedido entregue!</v>
      </c>
      <c r="AA2356" s="74"/>
      <c r="AB2356" s="58" t="str">
        <f>IF(Z2356="Pedido Entregue!", IF(AA2356=1, "Retirado do Almoxarifado", IF(AA2356=2, "Material devolvido", "Aguardando retirada")), IF(Z2356="Pendente", "Entrega pendente", ""))</f>
        <v>Aguardando retirada</v>
      </c>
      <c r="AC2356" s="18">
        <v>1</v>
      </c>
      <c r="AD2356" s="18">
        <f>AC2356/SUMIF($P:$P,P2356,$AC:$AC)</f>
        <v>1</v>
      </c>
      <c r="AE2356" s="18">
        <f>IF(R2356=0,0,AC2356/SUMIF($R:$R,R2356,$AC:$AC))</f>
        <v>0.1</v>
      </c>
      <c r="AF2356" s="18">
        <f>IF(R2356=0,1,0)</f>
        <v>0</v>
      </c>
      <c r="AG2356" s="18">
        <f>IF(R2356=0,#REF!-J2356,0)</f>
        <v>0</v>
      </c>
      <c r="AH2356" t="str">
        <f>TEXT(J2356,"MMMM")</f>
        <v>março</v>
      </c>
    </row>
    <row r="2357" spans="1:34" ht="12.75" customHeight="1" x14ac:dyDescent="0.25">
      <c r="A2357" s="90" t="str">
        <f>IF(C2357="Oficina Diversos","Oficina Geral",
IF(ISNUMBER(FIND("Estoque - Colhedoras",C2357)),"Colhedoras",IF(ISNUMBER(FIND("Caldeiraria",C2357)),"Caldeiraria",IF(ISNUMBER(FIND("Borracharia",C2357)),"Borracharia",IF(ISNUMBER(FIND("Lubrificação",C2357)),"Lubrificação",
IF(ISNUMBER(FIND("Estoque - Carregadeiras",C2357)),"Carregadeiras",IF(ISNUMBER(FIND("Estoque - Veic. Leves",C2357)),"Veic. Leves",
IF(ISNUMBER(FIND("Estoque - Caminhões",C2357)),"Caminhões",IF(ISNUMBER(FIND("Estoque - Transbordos",C2357)),"Transbordos",
IF(ISNUMBER(FIND("Estoque - Tratores",C2357)),"Tratores",
IF(ISNUMBER(FIND("Estoque - Máquinas pesadas",C2357)),"Máquinas pesadas",
IF(ISNUMBER(FIND("Estoque - Reboques",C2357)),"Reboques",
IF(C2357="Estoque","Estoque",
IF(AND(ISNUMBER(C2357),C2357&gt;1000,C2357&lt;2000),"Caminhões",
IF(AND(ISNUMBER(C2357),C2357&gt;2000,C2357&lt;3000),"Tratores",
IF(AND(ISNUMBER(C2357),C2357&gt;3000,C2357&lt;4000),"Carregadeiras",
IF(AND(ISNUMBER(C2357),C2357&gt;4000,C2357&lt;5000),"Máquinas pesadas",
IF(AND(ISNUMBER(C2357),C2357&gt;5000,C2357&lt;6000),"Colhedoras",
IF(AND(ISNUMBER(C2357),C2357&gt;7000,C2357&lt;8000),"Irrigação",
IF(AND(ISNUMBER(C2357),C2357&gt;8000,C2357&lt;9000),"Reboques",IF(AND(ISNUMBER(C2357),C2357&gt;0,C2357&lt;1000),"Veic. Leves","")))))))))))))))))))))</f>
        <v>Veic. Leves</v>
      </c>
      <c r="B2357" s="72"/>
      <c r="C2357" s="28">
        <v>61</v>
      </c>
      <c r="D2357" s="28">
        <v>90036</v>
      </c>
      <c r="E2357" s="29" t="s">
        <v>12</v>
      </c>
      <c r="F2357" s="14" t="str">
        <f>IF(ISBLANK(K2357), "Apenas Solicitação", "Tem OC")</f>
        <v>Apenas Solicitação</v>
      </c>
      <c r="G2357" s="28">
        <v>1</v>
      </c>
      <c r="H2357" s="37">
        <f>G2357-I2357</f>
        <v>1</v>
      </c>
      <c r="I2357" s="38">
        <v>0</v>
      </c>
      <c r="J2357" s="64">
        <v>45736</v>
      </c>
      <c r="K2357" s="189"/>
      <c r="L2357" s="3"/>
      <c r="M2357" s="44" t="str">
        <f ca="1">IF(OR(N2357="", N2357=0), "", IF(N2357&gt;TODAY(), "No prazo", "Atrasado"))</f>
        <v/>
      </c>
      <c r="N2357" s="44" t="str">
        <f>IFERROR(K2357 + VALUE(LEFT(L2357, FIND(" ", L2357) - 1)), "")</f>
        <v/>
      </c>
      <c r="O2357" s="3" t="str">
        <f>IF(_xlfn.DAYS(K2357,J2357)&lt;0, "Aguardando OC", _xlfn.DAYS(K2357,J2357))</f>
        <v>Aguardando OC</v>
      </c>
      <c r="P2357" s="206">
        <v>396676</v>
      </c>
      <c r="Q2357" s="214">
        <v>1137932</v>
      </c>
      <c r="R2357" s="206">
        <v>0</v>
      </c>
      <c r="S2357" s="28">
        <v>733</v>
      </c>
      <c r="T2357" s="66" t="s">
        <v>13</v>
      </c>
      <c r="U2357" s="32">
        <v>0</v>
      </c>
      <c r="V2357" s="28"/>
      <c r="W2357" s="43" t="str">
        <f>IFERROR(VLOOKUP(V2357, Fornecedores!A:C, 3, FALSE), "")</f>
        <v/>
      </c>
      <c r="X2357" s="43" t="str">
        <f>IFERROR(VLOOKUP(V2357, Fornecedores!A:E, 5, FALSE), "")</f>
        <v/>
      </c>
      <c r="Y2357" s="43" t="str">
        <f>IFERROR(VLOOKUP(V2357, Fornecedores!A:F, 6, FALSE), "")</f>
        <v/>
      </c>
      <c r="Z2357" s="14" t="str">
        <f>IF(H2357=0, "Pedido entregue!", "Pendente")</f>
        <v>Pendente</v>
      </c>
      <c r="AA2357" s="74"/>
      <c r="AB2357" s="58" t="str">
        <f>IF(Z2357="Pedido Entregue!", IF(AA2357=1, "Retirado do Almoxarifado", IF(AA2357=2, "Material devolvido", "Aguardando retirada")), IF(Z2357="Pendente", "Entrega pendente", ""))</f>
        <v>Entrega pendente</v>
      </c>
      <c r="AC2357" s="18">
        <v>1</v>
      </c>
      <c r="AD2357" s="18">
        <f>AC2357/SUMIF($P:$P,P2357,$AC:$AC)</f>
        <v>1</v>
      </c>
      <c r="AE2357" s="18">
        <f>IF(R2357=0,0,AC2357/SUMIF($R:$R,R2357,$AC:$AC))</f>
        <v>0</v>
      </c>
      <c r="AF2357" s="18">
        <f>IF(R2357=0,1,0)</f>
        <v>1</v>
      </c>
      <c r="AG2357" s="18" t="e">
        <f>IF(R2357=0,#REF!-J2357,0)</f>
        <v>#REF!</v>
      </c>
      <c r="AH2357" t="str">
        <f>TEXT(J2357,"MMMM")</f>
        <v>março</v>
      </c>
    </row>
    <row r="2358" spans="1:34" ht="12.75" hidden="1" customHeight="1" x14ac:dyDescent="0.25">
      <c r="A2358" s="90" t="str">
        <f>IF(C2358="Oficina Diversos","Oficina Geral",
IF(ISNUMBER(FIND("Estoque - Colhedoras",C2358)),"Colhedoras",IF(ISNUMBER(FIND("Caldeiraria",C2358)),"Caldeiraria",IF(ISNUMBER(FIND("Borracharia",C2358)),"Borracharia",IF(ISNUMBER(FIND("Lubrificação",C2358)),"Lubrificação",
IF(ISNUMBER(FIND("Estoque - Carregadeiras",C2358)),"Carregadeiras",IF(ISNUMBER(FIND("Estoque - Veic. Leves",C2358)),"Veic. Leves",
IF(ISNUMBER(FIND("Estoque - Caminhões",C2358)),"Caminhões",IF(ISNUMBER(FIND("Estoque - Transbordos",C2358)),"Transbordos",
IF(ISNUMBER(FIND("Estoque - Tratores",C2358)),"Tratores",
IF(ISNUMBER(FIND("Estoque - Máquinas pesadas",C2358)),"Máquinas pesadas",
IF(ISNUMBER(FIND("Estoque - Reboques",C2358)),"Reboques",
IF(C2358="Estoque","Estoque",
IF(AND(ISNUMBER(C2358),C2358&gt;1000,C2358&lt;2000),"Caminhões",
IF(AND(ISNUMBER(C2358),C2358&gt;2000,C2358&lt;3000),"Tratores",
IF(AND(ISNUMBER(C2358),C2358&gt;3000,C2358&lt;4000),"Carregadeiras",
IF(AND(ISNUMBER(C2358),C2358&gt;4000,C2358&lt;5000),"Máquinas pesadas",
IF(AND(ISNUMBER(C2358),C2358&gt;5000,C2358&lt;6000),"Colhedoras",
IF(AND(ISNUMBER(C2358),C2358&gt;7000,C2358&lt;8000),"Irrigação",
IF(AND(ISNUMBER(C2358),C2358&gt;8000,C2358&lt;9000),"Reboques",IF(AND(ISNUMBER(C2358),C2358&gt;0,C2358&lt;1000),"Veic. Leves","")))))))))))))))))))))</f>
        <v>Caminhões</v>
      </c>
      <c r="B2358" s="72"/>
      <c r="C2358" s="28">
        <v>1004</v>
      </c>
      <c r="D2358" s="28">
        <v>90039</v>
      </c>
      <c r="E2358" s="29" t="s">
        <v>38</v>
      </c>
      <c r="F2358" s="14" t="str">
        <f>IF(ISBLANK(K2358), "Apenas Solicitação", "Tem OC")</f>
        <v>Tem OC</v>
      </c>
      <c r="G2358" s="28">
        <v>1</v>
      </c>
      <c r="H2358" s="37">
        <f>G2358-I2358</f>
        <v>0</v>
      </c>
      <c r="I2358" s="38">
        <v>1</v>
      </c>
      <c r="J2358" s="64">
        <v>45699</v>
      </c>
      <c r="K2358" s="188">
        <v>45750</v>
      </c>
      <c r="L2358" s="3"/>
      <c r="M2358" s="44"/>
      <c r="N2358" s="44" t="str">
        <f>IFERROR(K2358 + VALUE(LEFT(L2358, FIND(" ", L2358) - 1)), "")</f>
        <v/>
      </c>
      <c r="O2358" s="3">
        <f>IF(_xlfn.DAYS(K2358,J2358)&lt;0, "Aguardando OC", _xlfn.DAYS(K2358,J2358))</f>
        <v>51</v>
      </c>
      <c r="P2358" s="206">
        <v>396705</v>
      </c>
      <c r="Q2358" s="214">
        <v>1138052</v>
      </c>
      <c r="R2358" s="206">
        <v>0</v>
      </c>
      <c r="S2358" s="28">
        <v>685</v>
      </c>
      <c r="T2358" s="66" t="s">
        <v>39</v>
      </c>
      <c r="U2358" s="32">
        <v>763.66</v>
      </c>
      <c r="V2358" s="28"/>
      <c r="W2358" s="43" t="str">
        <f>IFERROR(VLOOKUP(V2358, Fornecedores!A:C, 3, FALSE), "")</f>
        <v/>
      </c>
      <c r="X2358" s="43" t="str">
        <f>IFERROR(VLOOKUP(V2358, Fornecedores!A:E, 5, FALSE), "")</f>
        <v/>
      </c>
      <c r="Y2358" s="43" t="str">
        <f>IFERROR(VLOOKUP(V2358, Fornecedores!A:F, 6, FALSE), "")</f>
        <v/>
      </c>
      <c r="Z2358" s="14" t="str">
        <f>IF(H2358=0, "Pedido entregue!", "Pendente")</f>
        <v>Pedido entregue!</v>
      </c>
      <c r="AA2358" s="74">
        <v>1</v>
      </c>
      <c r="AB2358" s="58" t="str">
        <f>IF(Z2358="Pedido Entregue!", IF(AA2358=1, "Retirado do Almoxarifado", IF(AA2358=2, "Material devolvido", "Aguardando retirada")), IF(Z2358="Pendente", "Entrega pendente", ""))</f>
        <v>Retirado do Almoxarifado</v>
      </c>
      <c r="AC2358" s="18">
        <v>1</v>
      </c>
      <c r="AD2358" s="18">
        <f>AC2358/SUMIF($P:$P,P2358,$AC:$AC)</f>
        <v>1</v>
      </c>
      <c r="AE2358" s="18">
        <f>IF(R2358=0,0,AC2358/SUMIF($R:$R,R2358,$AC:$AC))</f>
        <v>0</v>
      </c>
      <c r="AF2358" s="18">
        <f>IF(R2358=0,1,0)</f>
        <v>1</v>
      </c>
      <c r="AG2358" s="18" t="e">
        <f>IF(R2358=0,#REF!-J2358,0)</f>
        <v>#REF!</v>
      </c>
      <c r="AH2358" t="str">
        <f>TEXT(J2358,"MMMM")</f>
        <v>fevereiro</v>
      </c>
    </row>
    <row r="2359" spans="1:34" ht="12.75" hidden="1" customHeight="1" x14ac:dyDescent="0.25">
      <c r="A2359" s="90" t="str">
        <f>IF(C2359="Oficina Diversos","Oficina Geral",
IF(ISNUMBER(FIND("Estoque - Colhedoras",C2359)),"Colhedoras",IF(ISNUMBER(FIND("Caldeiraria",C2359)),"Caldeiraria",IF(ISNUMBER(FIND("Borracharia",C2359)),"Borracharia",IF(ISNUMBER(FIND("Lubrificação",C2359)),"Lubrificação",
IF(ISNUMBER(FIND("Estoque - Carregadeiras",C2359)),"Carregadeiras",IF(ISNUMBER(FIND("Estoque - Veic. Leves",C2359)),"Veic. Leves",
IF(ISNUMBER(FIND("Estoque - Caminhões",C2359)),"Caminhões",IF(ISNUMBER(FIND("Estoque - Transbordos",C2359)),"Transbordos",
IF(ISNUMBER(FIND("Estoque - Tratores",C2359)),"Tratores",
IF(ISNUMBER(FIND("Estoque - Máquinas pesadas",C2359)),"Máquinas pesadas",
IF(ISNUMBER(FIND("Estoque - Reboques",C2359)),"Reboques",
IF(C2359="Estoque","Estoque",
IF(AND(ISNUMBER(C2359),C2359&gt;1000,C2359&lt;2000),"Caminhões",
IF(AND(ISNUMBER(C2359),C2359&gt;2000,C2359&lt;3000),"Tratores",
IF(AND(ISNUMBER(C2359),C2359&gt;3000,C2359&lt;4000),"Carregadeiras",
IF(AND(ISNUMBER(C2359),C2359&gt;4000,C2359&lt;5000),"Máquinas pesadas",
IF(AND(ISNUMBER(C2359),C2359&gt;5000,C2359&lt;6000),"Colhedoras",
IF(AND(ISNUMBER(C2359),C2359&gt;7000,C2359&lt;8000),"Irrigação",
IF(AND(ISNUMBER(C2359),C2359&gt;8000,C2359&lt;9000),"Reboques",IF(AND(ISNUMBER(C2359),C2359&gt;0,C2359&lt;1000),"Veic. Leves","")))))))))))))))))))))</f>
        <v>Caminhões</v>
      </c>
      <c r="B2359" s="72"/>
      <c r="C2359" s="28">
        <v>1004</v>
      </c>
      <c r="D2359" s="28">
        <v>90040</v>
      </c>
      <c r="E2359" s="29" t="s">
        <v>40</v>
      </c>
      <c r="F2359" s="14" t="str">
        <f>IF(ISBLANK(K2359), "Apenas Solicitação", "Tem OC")</f>
        <v>Tem OC</v>
      </c>
      <c r="G2359" s="28">
        <v>1</v>
      </c>
      <c r="H2359" s="37">
        <f>G2359-I2359</f>
        <v>0</v>
      </c>
      <c r="I2359" s="38">
        <v>1</v>
      </c>
      <c r="J2359" s="64">
        <v>45699</v>
      </c>
      <c r="K2359" s="188">
        <v>45750</v>
      </c>
      <c r="L2359" s="3"/>
      <c r="M2359" s="44"/>
      <c r="N2359" s="44" t="str">
        <f>IFERROR(K2359 + VALUE(LEFT(L2359, FIND(" ", L2359) - 1)), "")</f>
        <v/>
      </c>
      <c r="O2359" s="3">
        <f>IF(_xlfn.DAYS(K2359,J2359)&lt;0, "Aguardando OC", _xlfn.DAYS(K2359,J2359))</f>
        <v>51</v>
      </c>
      <c r="P2359" s="206">
        <v>396706</v>
      </c>
      <c r="Q2359" s="214">
        <v>1138052</v>
      </c>
      <c r="R2359" s="206">
        <v>0</v>
      </c>
      <c r="S2359" s="28">
        <v>685</v>
      </c>
      <c r="T2359" s="66" t="s">
        <v>41</v>
      </c>
      <c r="U2359" s="32">
        <v>349.8</v>
      </c>
      <c r="V2359" s="28"/>
      <c r="W2359" s="43" t="str">
        <f>IFERROR(VLOOKUP(V2359, Fornecedores!A:C, 3, FALSE), "")</f>
        <v/>
      </c>
      <c r="X2359" s="43" t="str">
        <f>IFERROR(VLOOKUP(V2359, Fornecedores!A:E, 5, FALSE), "")</f>
        <v/>
      </c>
      <c r="Y2359" s="43" t="str">
        <f>IFERROR(VLOOKUP(V2359, Fornecedores!A:F, 6, FALSE), "")</f>
        <v/>
      </c>
      <c r="Z2359" s="14" t="str">
        <f>IF(H2359=0, "Pedido entregue!", "Pendente")</f>
        <v>Pedido entregue!</v>
      </c>
      <c r="AA2359" s="74">
        <v>1</v>
      </c>
      <c r="AB2359" s="58" t="str">
        <f>IF(Z2359="Pedido Entregue!", IF(AA2359=1, "Retirado do Almoxarifado", IF(AA2359=2, "Material devolvido", "Aguardando retirada")), IF(Z2359="Pendente", "Entrega pendente", ""))</f>
        <v>Retirado do Almoxarifado</v>
      </c>
      <c r="AC2359" s="18">
        <v>1</v>
      </c>
      <c r="AD2359" s="18">
        <f>AC2359/SUMIF($P:$P,P2359,$AC:$AC)</f>
        <v>1</v>
      </c>
      <c r="AE2359" s="18">
        <f>IF(R2359=0,0,AC2359/SUMIF($R:$R,R2359,$AC:$AC))</f>
        <v>0</v>
      </c>
      <c r="AF2359" s="18">
        <f>IF(R2359=0,1,0)</f>
        <v>1</v>
      </c>
      <c r="AG2359" s="18" t="e">
        <f>IF(R2359=0,#REF!-J2359,0)</f>
        <v>#REF!</v>
      </c>
      <c r="AH2359" t="str">
        <f>TEXT(J2359,"MMMM")</f>
        <v>fevereiro</v>
      </c>
    </row>
    <row r="2360" spans="1:34" ht="12.75" hidden="1" customHeight="1" x14ac:dyDescent="0.25">
      <c r="A2360" s="90" t="str">
        <f>IF(C2360="Oficina Diversos","Oficina Geral",
IF(ISNUMBER(FIND("Estoque - Colhedoras",C2360)),"Colhedoras",IF(ISNUMBER(FIND("Caldeiraria",C2360)),"Caldeiraria",IF(ISNUMBER(FIND("Borracharia",C2360)),"Borracharia",IF(ISNUMBER(FIND("Lubrificação",C2360)),"Lubrificação",
IF(ISNUMBER(FIND("Estoque - Carregadeiras",C2360)),"Carregadeiras",IF(ISNUMBER(FIND("Estoque - Veic. Leves",C2360)),"Veic. Leves",
IF(ISNUMBER(FIND("Estoque - Caminhões",C2360)),"Caminhões",IF(ISNUMBER(FIND("Estoque - Transbordos",C2360)),"Transbordos",
IF(ISNUMBER(FIND("Estoque - Tratores",C2360)),"Tratores",
IF(ISNUMBER(FIND("Estoque - Máquinas pesadas",C2360)),"Máquinas pesadas",
IF(ISNUMBER(FIND("Estoque - Reboques",C2360)),"Reboques",
IF(C2360="Estoque","Estoque",
IF(AND(ISNUMBER(C2360),C2360&gt;1000,C2360&lt;2000),"Caminhões",
IF(AND(ISNUMBER(C2360),C2360&gt;2000,C2360&lt;3000),"Tratores",
IF(AND(ISNUMBER(C2360),C2360&gt;3000,C2360&lt;4000),"Carregadeiras",
IF(AND(ISNUMBER(C2360),C2360&gt;4000,C2360&lt;5000),"Máquinas pesadas",
IF(AND(ISNUMBER(C2360),C2360&gt;5000,C2360&lt;6000),"Colhedoras",
IF(AND(ISNUMBER(C2360),C2360&gt;7000,C2360&lt;8000),"Irrigação",
IF(AND(ISNUMBER(C2360),C2360&gt;8000,C2360&lt;9000),"Reboques",IF(AND(ISNUMBER(C2360),C2360&gt;0,C2360&lt;1000),"Veic. Leves","")))))))))))))))))))))</f>
        <v>Caminhões</v>
      </c>
      <c r="B2360" s="72"/>
      <c r="C2360" s="28">
        <v>1004</v>
      </c>
      <c r="D2360" s="28">
        <v>90041</v>
      </c>
      <c r="E2360" s="29" t="s">
        <v>42</v>
      </c>
      <c r="F2360" s="14" t="str">
        <f>IF(ISBLANK(K2360), "Apenas Solicitação", "Tem OC")</f>
        <v>Tem OC</v>
      </c>
      <c r="G2360" s="28">
        <v>1</v>
      </c>
      <c r="H2360" s="37">
        <f>G2360-I2360</f>
        <v>0</v>
      </c>
      <c r="I2360" s="38">
        <v>1</v>
      </c>
      <c r="J2360" s="64">
        <v>45699</v>
      </c>
      <c r="K2360" s="188">
        <v>45750</v>
      </c>
      <c r="L2360" s="3"/>
      <c r="M2360" s="44"/>
      <c r="N2360" s="44" t="str">
        <f>IFERROR(K2360 + VALUE(LEFT(L2360, FIND(" ", L2360) - 1)), "")</f>
        <v/>
      </c>
      <c r="O2360" s="3">
        <f>IF(_xlfn.DAYS(K2360,J2360)&lt;0, "Aguardando OC", _xlfn.DAYS(K2360,J2360))</f>
        <v>51</v>
      </c>
      <c r="P2360" s="206">
        <v>396708</v>
      </c>
      <c r="Q2360" s="214">
        <v>1138052</v>
      </c>
      <c r="R2360" s="206">
        <v>0</v>
      </c>
      <c r="S2360" s="28">
        <v>685</v>
      </c>
      <c r="T2360" s="66" t="s">
        <v>43</v>
      </c>
      <c r="U2360" s="32">
        <v>725</v>
      </c>
      <c r="V2360" s="28"/>
      <c r="W2360" s="43" t="str">
        <f>IFERROR(VLOOKUP(V2360, Fornecedores!A:C, 3, FALSE), "")</f>
        <v/>
      </c>
      <c r="X2360" s="43" t="str">
        <f>IFERROR(VLOOKUP(V2360, Fornecedores!A:E, 5, FALSE), "")</f>
        <v/>
      </c>
      <c r="Y2360" s="43" t="str">
        <f>IFERROR(VLOOKUP(V2360, Fornecedores!A:F, 6, FALSE), "")</f>
        <v/>
      </c>
      <c r="Z2360" s="14" t="str">
        <f>IF(H2360=0, "Pedido entregue!", "Pendente")</f>
        <v>Pedido entregue!</v>
      </c>
      <c r="AA2360" s="74">
        <v>1</v>
      </c>
      <c r="AB2360" s="58" t="str">
        <f>IF(Z2360="Pedido Entregue!", IF(AA2360=1, "Retirado do Almoxarifado", IF(AA2360=2, "Material devolvido", "Aguardando retirada")), IF(Z2360="Pendente", "Entrega pendente", ""))</f>
        <v>Retirado do Almoxarifado</v>
      </c>
      <c r="AC2360" s="18">
        <v>1</v>
      </c>
      <c r="AD2360" s="18">
        <f>AC2360/SUMIF($P:$P,P2360,$AC:$AC)</f>
        <v>1</v>
      </c>
      <c r="AE2360" s="18">
        <f>IF(R2360=0,0,AC2360/SUMIF($R:$R,R2360,$AC:$AC))</f>
        <v>0</v>
      </c>
      <c r="AF2360" s="18">
        <f>IF(R2360=0,1,0)</f>
        <v>1</v>
      </c>
      <c r="AG2360" s="18" t="e">
        <f>IF(R2360=0,#REF!-J2360,0)</f>
        <v>#REF!</v>
      </c>
      <c r="AH2360" t="str">
        <f>TEXT(J2360,"MMMM")</f>
        <v>fevereiro</v>
      </c>
    </row>
    <row r="2361" spans="1:34" ht="12.75" hidden="1" customHeight="1" x14ac:dyDescent="0.25">
      <c r="A2361" s="90" t="str">
        <f>IF(C2361="Oficina Diversos","Oficina Geral",
IF(ISNUMBER(FIND("Estoque - Colhedoras",C2361)),"Colhedoras",IF(ISNUMBER(FIND("Caldeiraria",C2361)),"Caldeiraria",IF(ISNUMBER(FIND("Borracharia",C2361)),"Borracharia",IF(ISNUMBER(FIND("Lubrificação",C2361)),"Lubrificação",
IF(ISNUMBER(FIND("Estoque - Carregadeiras",C2361)),"Carregadeiras",IF(ISNUMBER(FIND("Estoque - Veic. Leves",C2361)),"Veic. Leves",
IF(ISNUMBER(FIND("Estoque - Caminhões",C2361)),"Caminhões",IF(ISNUMBER(FIND("Estoque - Transbordos",C2361)),"Transbordos",
IF(ISNUMBER(FIND("Estoque - Tratores",C2361)),"Tratores",
IF(ISNUMBER(FIND("Estoque - Máquinas pesadas",C2361)),"Máquinas pesadas",
IF(ISNUMBER(FIND("Estoque - Reboques",C2361)),"Reboques",
IF(C2361="Estoque","Estoque",
IF(AND(ISNUMBER(C2361),C2361&gt;1000,C2361&lt;2000),"Caminhões",
IF(AND(ISNUMBER(C2361),C2361&gt;2000,C2361&lt;3000),"Tratores",
IF(AND(ISNUMBER(C2361),C2361&gt;3000,C2361&lt;4000),"Carregadeiras",
IF(AND(ISNUMBER(C2361),C2361&gt;4000,C2361&lt;5000),"Máquinas pesadas",
IF(AND(ISNUMBER(C2361),C2361&gt;5000,C2361&lt;6000),"Colhedoras",
IF(AND(ISNUMBER(C2361),C2361&gt;7000,C2361&lt;8000),"Irrigação",
IF(AND(ISNUMBER(C2361),C2361&gt;8000,C2361&lt;9000),"Reboques",IF(AND(ISNUMBER(C2361),C2361&gt;0,C2361&lt;1000),"Veic. Leves","")))))))))))))))))))))</f>
        <v>Caminhões</v>
      </c>
      <c r="B2361" s="72"/>
      <c r="C2361" s="28">
        <v>1004</v>
      </c>
      <c r="D2361" s="28">
        <v>90042</v>
      </c>
      <c r="E2361" s="29" t="s">
        <v>44</v>
      </c>
      <c r="F2361" s="14" t="str">
        <f>IF(ISBLANK(K2361), "Apenas Solicitação", "Tem OC")</f>
        <v>Tem OC</v>
      </c>
      <c r="G2361" s="28">
        <v>2</v>
      </c>
      <c r="H2361" s="37">
        <f>G2361-I2361</f>
        <v>0</v>
      </c>
      <c r="I2361" s="38">
        <v>2</v>
      </c>
      <c r="J2361" s="64">
        <v>45699</v>
      </c>
      <c r="K2361" s="188">
        <v>45750</v>
      </c>
      <c r="L2361" s="3"/>
      <c r="M2361" s="44"/>
      <c r="N2361" s="44" t="str">
        <f>IFERROR(K2361 + VALUE(LEFT(L2361, FIND(" ", L2361) - 1)), "")</f>
        <v/>
      </c>
      <c r="O2361" s="3">
        <f>IF(_xlfn.DAYS(K2361,J2361)&lt;0, "Aguardando OC", _xlfn.DAYS(K2361,J2361))</f>
        <v>51</v>
      </c>
      <c r="P2361" s="206">
        <v>396719</v>
      </c>
      <c r="Q2361" s="214">
        <v>1138052</v>
      </c>
      <c r="R2361" s="206">
        <v>0</v>
      </c>
      <c r="S2361" s="28">
        <v>685</v>
      </c>
      <c r="T2361" s="66" t="s">
        <v>45</v>
      </c>
      <c r="U2361" s="32">
        <v>493.2</v>
      </c>
      <c r="V2361" s="28"/>
      <c r="W2361" s="43" t="str">
        <f>IFERROR(VLOOKUP(V2361, Fornecedores!A:C, 3, FALSE), "")</f>
        <v/>
      </c>
      <c r="X2361" s="43" t="str">
        <f>IFERROR(VLOOKUP(V2361, Fornecedores!A:E, 5, FALSE), "")</f>
        <v/>
      </c>
      <c r="Y2361" s="43" t="str">
        <f>IFERROR(VLOOKUP(V2361, Fornecedores!A:F, 6, FALSE), "")</f>
        <v/>
      </c>
      <c r="Z2361" s="14" t="str">
        <f>IF(H2361=0, "Pedido entregue!", "Pendente")</f>
        <v>Pedido entregue!</v>
      </c>
      <c r="AA2361" s="74">
        <v>1</v>
      </c>
      <c r="AB2361" s="58" t="str">
        <f>IF(Z2361="Pedido Entregue!", IF(AA2361=1, "Retirado do Almoxarifado", IF(AA2361=2, "Material devolvido", "Aguardando retirada")), IF(Z2361="Pendente", "Entrega pendente", ""))</f>
        <v>Retirado do Almoxarifado</v>
      </c>
      <c r="AC2361" s="18">
        <v>1</v>
      </c>
      <c r="AD2361" s="18">
        <f>AC2361/SUMIF($P:$P,P2361,$AC:$AC)</f>
        <v>1</v>
      </c>
      <c r="AE2361" s="18">
        <f>IF(R2361=0,0,AC2361/SUMIF($R:$R,R2361,$AC:$AC))</f>
        <v>0</v>
      </c>
      <c r="AF2361" s="18">
        <f>IF(R2361=0,1,0)</f>
        <v>1</v>
      </c>
      <c r="AG2361" s="18" t="e">
        <f>IF(R2361=0,#REF!-J2361,0)</f>
        <v>#REF!</v>
      </c>
      <c r="AH2361" t="str">
        <f>TEXT(J2361,"MMMM")</f>
        <v>fevereiro</v>
      </c>
    </row>
    <row r="2362" spans="1:34" ht="12.75" hidden="1" customHeight="1" x14ac:dyDescent="0.25">
      <c r="A2362" s="90" t="str">
        <f>IF(C2362="Oficina Diversos","Oficina Geral",
IF(ISNUMBER(FIND("Estoque - Colhedoras",C2362)),"Colhedoras",IF(ISNUMBER(FIND("Caldeiraria",C2362)),"Caldeiraria",IF(ISNUMBER(FIND("Borracharia",C2362)),"Borracharia",IF(ISNUMBER(FIND("Lubrificação",C2362)),"Lubrificação",
IF(ISNUMBER(FIND("Estoque - Carregadeiras",C2362)),"Carregadeiras",IF(ISNUMBER(FIND("Estoque - Veic. Leves",C2362)),"Veic. Leves",
IF(ISNUMBER(FIND("Estoque - Caminhões",C2362)),"Caminhões",IF(ISNUMBER(FIND("Estoque - Transbordos",C2362)),"Transbordos",
IF(ISNUMBER(FIND("Estoque - Tratores",C2362)),"Tratores",
IF(ISNUMBER(FIND("Estoque - Máquinas pesadas",C2362)),"Máquinas pesadas",
IF(ISNUMBER(FIND("Estoque - Reboques",C2362)),"Reboques",
IF(C2362="Estoque","Estoque",
IF(AND(ISNUMBER(C2362),C2362&gt;1000,C2362&lt;2000),"Caminhões",
IF(AND(ISNUMBER(C2362),C2362&gt;2000,C2362&lt;3000),"Tratores",
IF(AND(ISNUMBER(C2362),C2362&gt;3000,C2362&lt;4000),"Carregadeiras",
IF(AND(ISNUMBER(C2362),C2362&gt;4000,C2362&lt;5000),"Máquinas pesadas",
IF(AND(ISNUMBER(C2362),C2362&gt;5000,C2362&lt;6000),"Colhedoras",
IF(AND(ISNUMBER(C2362),C2362&gt;7000,C2362&lt;8000),"Irrigação",
IF(AND(ISNUMBER(C2362),C2362&gt;8000,C2362&lt;9000),"Reboques",IF(AND(ISNUMBER(C2362),C2362&gt;0,C2362&lt;1000),"Veic. Leves","")))))))))))))))))))))</f>
        <v>Caminhões</v>
      </c>
      <c r="B2362" s="72"/>
      <c r="C2362" s="28">
        <v>1004</v>
      </c>
      <c r="D2362" s="28">
        <v>90043</v>
      </c>
      <c r="E2362" s="29" t="s">
        <v>46</v>
      </c>
      <c r="F2362" s="14" t="str">
        <f>IF(ISBLANK(K2362), "Apenas Solicitação", "Tem OC")</f>
        <v>Tem OC</v>
      </c>
      <c r="G2362" s="28">
        <v>2</v>
      </c>
      <c r="H2362" s="37">
        <f>G2362-I2362</f>
        <v>0</v>
      </c>
      <c r="I2362" s="38">
        <v>2</v>
      </c>
      <c r="J2362" s="64">
        <v>45699</v>
      </c>
      <c r="K2362" s="188">
        <v>45750</v>
      </c>
      <c r="L2362" s="3"/>
      <c r="M2362" s="44"/>
      <c r="N2362" s="44" t="str">
        <f>IFERROR(K2362 + VALUE(LEFT(L2362, FIND(" ", L2362) - 1)), "")</f>
        <v/>
      </c>
      <c r="O2362" s="3">
        <f>IF(_xlfn.DAYS(K2362,J2362)&lt;0, "Aguardando OC", _xlfn.DAYS(K2362,J2362))</f>
        <v>51</v>
      </c>
      <c r="P2362" s="206">
        <v>396720</v>
      </c>
      <c r="Q2362" s="214">
        <v>1138052</v>
      </c>
      <c r="R2362" s="206">
        <v>0</v>
      </c>
      <c r="S2362" s="28">
        <v>685</v>
      </c>
      <c r="T2362" s="66" t="s">
        <v>47</v>
      </c>
      <c r="U2362" s="32">
        <v>3142.66</v>
      </c>
      <c r="V2362" s="28"/>
      <c r="W2362" s="43" t="str">
        <f>IFERROR(VLOOKUP(V2362, Fornecedores!A:C, 3, FALSE), "")</f>
        <v/>
      </c>
      <c r="X2362" s="43" t="str">
        <f>IFERROR(VLOOKUP(V2362, Fornecedores!A:E, 5, FALSE), "")</f>
        <v/>
      </c>
      <c r="Y2362" s="43" t="str">
        <f>IFERROR(VLOOKUP(V2362, Fornecedores!A:F, 6, FALSE), "")</f>
        <v/>
      </c>
      <c r="Z2362" s="14" t="str">
        <f>IF(H2362=0, "Pedido entregue!", "Pendente")</f>
        <v>Pedido entregue!</v>
      </c>
      <c r="AA2362" s="74">
        <v>1</v>
      </c>
      <c r="AB2362" s="58" t="str">
        <f>IF(Z2362="Pedido Entregue!", IF(AA2362=1, "Retirado do Almoxarifado", IF(AA2362=2, "Material devolvido", "Aguardando retirada")), IF(Z2362="Pendente", "Entrega pendente", ""))</f>
        <v>Retirado do Almoxarifado</v>
      </c>
      <c r="AC2362" s="18">
        <v>1</v>
      </c>
      <c r="AD2362" s="18">
        <f>AC2362/SUMIF($P:$P,P2362,$AC:$AC)</f>
        <v>1</v>
      </c>
      <c r="AE2362" s="18">
        <f>IF(R2362=0,0,AC2362/SUMIF($R:$R,R2362,$AC:$AC))</f>
        <v>0</v>
      </c>
      <c r="AF2362" s="18">
        <f>IF(R2362=0,1,0)</f>
        <v>1</v>
      </c>
      <c r="AG2362" s="18" t="e">
        <f>IF(R2362=0,#REF!-J2362,0)</f>
        <v>#REF!</v>
      </c>
      <c r="AH2362" t="str">
        <f>TEXT(J2362,"MMMM")</f>
        <v>fevereiro</v>
      </c>
    </row>
    <row r="2363" spans="1:34" ht="12.75" hidden="1" customHeight="1" x14ac:dyDescent="0.25">
      <c r="A2363" s="90" t="str">
        <f>IF(C2363="Oficina Diversos","Oficina Geral",
IF(ISNUMBER(FIND("Estoque - Colhedoras",C2363)),"Colhedoras",IF(ISNUMBER(FIND("Caldeiraria",C2363)),"Caldeiraria",IF(ISNUMBER(FIND("Borracharia",C2363)),"Borracharia",IF(ISNUMBER(FIND("Lubrificação",C2363)),"Lubrificação",
IF(ISNUMBER(FIND("Estoque - Carregadeiras",C2363)),"Carregadeiras",IF(ISNUMBER(FIND("Estoque - Veic. Leves",C2363)),"Veic. Leves",
IF(ISNUMBER(FIND("Estoque - Caminhões",C2363)),"Caminhões",IF(ISNUMBER(FIND("Estoque - Transbordos",C2363)),"Transbordos",
IF(ISNUMBER(FIND("Estoque - Tratores",C2363)),"Tratores",
IF(ISNUMBER(FIND("Estoque - Máquinas pesadas",C2363)),"Máquinas pesadas",
IF(ISNUMBER(FIND("Estoque - Reboques",C2363)),"Reboques",
IF(C2363="Estoque","Estoque",
IF(AND(ISNUMBER(C2363),C2363&gt;1000,C2363&lt;2000),"Caminhões",
IF(AND(ISNUMBER(C2363),C2363&gt;2000,C2363&lt;3000),"Tratores",
IF(AND(ISNUMBER(C2363),C2363&gt;3000,C2363&lt;4000),"Carregadeiras",
IF(AND(ISNUMBER(C2363),C2363&gt;4000,C2363&lt;5000),"Máquinas pesadas",
IF(AND(ISNUMBER(C2363),C2363&gt;5000,C2363&lt;6000),"Colhedoras",
IF(AND(ISNUMBER(C2363),C2363&gt;7000,C2363&lt;8000),"Irrigação",
IF(AND(ISNUMBER(C2363),C2363&gt;8000,C2363&lt;9000),"Reboques",IF(AND(ISNUMBER(C2363),C2363&gt;0,C2363&lt;1000),"Veic. Leves","")))))))))))))))))))))</f>
        <v>Caminhões</v>
      </c>
      <c r="B2363" s="72"/>
      <c r="C2363" s="28">
        <v>1004</v>
      </c>
      <c r="D2363" s="28">
        <v>90044</v>
      </c>
      <c r="E2363" s="29" t="s">
        <v>48</v>
      </c>
      <c r="F2363" s="14" t="str">
        <f>IF(ISBLANK(K2363), "Apenas Solicitação", "Tem OC")</f>
        <v>Tem OC</v>
      </c>
      <c r="G2363" s="28">
        <v>1</v>
      </c>
      <c r="H2363" s="37">
        <f>G2363-I2363</f>
        <v>0</v>
      </c>
      <c r="I2363" s="38">
        <v>1</v>
      </c>
      <c r="J2363" s="64">
        <v>45699</v>
      </c>
      <c r="K2363" s="188">
        <v>45750</v>
      </c>
      <c r="L2363" s="3"/>
      <c r="M2363" s="44"/>
      <c r="N2363" s="44" t="str">
        <f>IFERROR(K2363 + VALUE(LEFT(L2363, FIND(" ", L2363) - 1)), "")</f>
        <v/>
      </c>
      <c r="O2363" s="3">
        <f>IF(_xlfn.DAYS(K2363,J2363)&lt;0, "Aguardando OC", _xlfn.DAYS(K2363,J2363))</f>
        <v>51</v>
      </c>
      <c r="P2363" s="206">
        <v>396721</v>
      </c>
      <c r="Q2363" s="214">
        <v>1138052</v>
      </c>
      <c r="R2363" s="206">
        <v>0</v>
      </c>
      <c r="S2363" s="28">
        <v>685</v>
      </c>
      <c r="T2363" s="66" t="s">
        <v>49</v>
      </c>
      <c r="U2363" s="32">
        <v>1112.6500000000001</v>
      </c>
      <c r="V2363" s="28"/>
      <c r="W2363" s="43" t="str">
        <f>IFERROR(VLOOKUP(V2363, Fornecedores!A:C, 3, FALSE), "")</f>
        <v/>
      </c>
      <c r="X2363" s="43" t="str">
        <f>IFERROR(VLOOKUP(V2363, Fornecedores!A:E, 5, FALSE), "")</f>
        <v/>
      </c>
      <c r="Y2363" s="43" t="str">
        <f>IFERROR(VLOOKUP(V2363, Fornecedores!A:F, 6, FALSE), "")</f>
        <v/>
      </c>
      <c r="Z2363" s="14" t="str">
        <f>IF(H2363=0, "Pedido entregue!", "Pendente")</f>
        <v>Pedido entregue!</v>
      </c>
      <c r="AA2363" s="74">
        <v>1</v>
      </c>
      <c r="AB2363" s="58" t="str">
        <f>IF(Z2363="Pedido Entregue!", IF(AA2363=1, "Retirado do Almoxarifado", IF(AA2363=2, "Material devolvido", "Aguardando retirada")), IF(Z2363="Pendente", "Entrega pendente", ""))</f>
        <v>Retirado do Almoxarifado</v>
      </c>
      <c r="AC2363" s="18">
        <v>1</v>
      </c>
      <c r="AD2363" s="18">
        <f>AC2363/SUMIF($P:$P,P2363,$AC:$AC)</f>
        <v>1</v>
      </c>
      <c r="AE2363" s="18">
        <f>IF(R2363=0,0,AC2363/SUMIF($R:$R,R2363,$AC:$AC))</f>
        <v>0</v>
      </c>
      <c r="AF2363" s="18">
        <f>IF(R2363=0,1,0)</f>
        <v>1</v>
      </c>
      <c r="AG2363" s="18" t="e">
        <f>IF(R2363=0,#REF!-J2363,0)</f>
        <v>#REF!</v>
      </c>
      <c r="AH2363" t="str">
        <f>TEXT(J2363,"MMMM")</f>
        <v>fevereiro</v>
      </c>
    </row>
    <row r="2364" spans="1:34" ht="12.75" hidden="1" customHeight="1" x14ac:dyDescent="0.25">
      <c r="A2364" s="90" t="str">
        <f>IF(C2364="Oficina Diversos","Oficina Geral",
IF(ISNUMBER(FIND("Estoque - Colhedoras",C2364)),"Colhedoras",IF(ISNUMBER(FIND("Caldeiraria",C2364)),"Caldeiraria",IF(ISNUMBER(FIND("Borracharia",C2364)),"Borracharia",IF(ISNUMBER(FIND("Lubrificação",C2364)),"Lubrificação",
IF(ISNUMBER(FIND("Estoque - Carregadeiras",C2364)),"Carregadeiras",IF(ISNUMBER(FIND("Estoque - Veic. Leves",C2364)),"Veic. Leves",
IF(ISNUMBER(FIND("Estoque - Caminhões",C2364)),"Caminhões",IF(ISNUMBER(FIND("Estoque - Transbordos",C2364)),"Transbordos",
IF(ISNUMBER(FIND("Estoque - Tratores",C2364)),"Tratores",
IF(ISNUMBER(FIND("Estoque - Máquinas pesadas",C2364)),"Máquinas pesadas",
IF(ISNUMBER(FIND("Estoque - Reboques",C2364)),"Reboques",
IF(C2364="Estoque","Estoque",
IF(AND(ISNUMBER(C2364),C2364&gt;1000,C2364&lt;2000),"Caminhões",
IF(AND(ISNUMBER(C2364),C2364&gt;2000,C2364&lt;3000),"Tratores",
IF(AND(ISNUMBER(C2364),C2364&gt;3000,C2364&lt;4000),"Carregadeiras",
IF(AND(ISNUMBER(C2364),C2364&gt;4000,C2364&lt;5000),"Máquinas pesadas",
IF(AND(ISNUMBER(C2364),C2364&gt;5000,C2364&lt;6000),"Colhedoras",
IF(AND(ISNUMBER(C2364),C2364&gt;7000,C2364&lt;8000),"Irrigação",
IF(AND(ISNUMBER(C2364),C2364&gt;8000,C2364&lt;9000),"Reboques",IF(AND(ISNUMBER(C2364),C2364&gt;0,C2364&lt;1000),"Veic. Leves","")))))))))))))))))))))</f>
        <v>Caminhões</v>
      </c>
      <c r="B2364" s="72"/>
      <c r="C2364" s="28">
        <v>1004</v>
      </c>
      <c r="D2364" s="28">
        <v>90045</v>
      </c>
      <c r="E2364" s="29" t="s">
        <v>50</v>
      </c>
      <c r="F2364" s="14" t="str">
        <f>IF(ISBLANK(K2364), "Apenas Solicitação", "Tem OC")</f>
        <v>Tem OC</v>
      </c>
      <c r="G2364" s="28">
        <v>2</v>
      </c>
      <c r="H2364" s="37">
        <f>G2364-I2364</f>
        <v>0</v>
      </c>
      <c r="I2364" s="38">
        <v>2</v>
      </c>
      <c r="J2364" s="64">
        <v>45699</v>
      </c>
      <c r="K2364" s="188">
        <v>45750</v>
      </c>
      <c r="L2364" s="3"/>
      <c r="M2364" s="44"/>
      <c r="N2364" s="44" t="str">
        <f>IFERROR(K2364 + VALUE(LEFT(L2364, FIND(" ", L2364) - 1)), "")</f>
        <v/>
      </c>
      <c r="O2364" s="3">
        <f>IF(_xlfn.DAYS(K2364,J2364)&lt;0, "Aguardando OC", _xlfn.DAYS(K2364,J2364))</f>
        <v>51</v>
      </c>
      <c r="P2364" s="206">
        <v>396724</v>
      </c>
      <c r="Q2364" s="214">
        <v>1138052</v>
      </c>
      <c r="R2364" s="206">
        <v>0</v>
      </c>
      <c r="S2364" s="28">
        <v>685</v>
      </c>
      <c r="T2364" s="66" t="s">
        <v>51</v>
      </c>
      <c r="U2364" s="32">
        <v>931.38</v>
      </c>
      <c r="V2364" s="28"/>
      <c r="W2364" s="43" t="str">
        <f>IFERROR(VLOOKUP(V2364, Fornecedores!A:C, 3, FALSE), "")</f>
        <v/>
      </c>
      <c r="X2364" s="43" t="str">
        <f>IFERROR(VLOOKUP(V2364, Fornecedores!A:E, 5, FALSE), "")</f>
        <v/>
      </c>
      <c r="Y2364" s="43" t="str">
        <f>IFERROR(VLOOKUP(V2364, Fornecedores!A:F, 6, FALSE), "")</f>
        <v/>
      </c>
      <c r="Z2364" s="14" t="str">
        <f>IF(H2364=0, "Pedido entregue!", "Pendente")</f>
        <v>Pedido entregue!</v>
      </c>
      <c r="AA2364" s="74">
        <v>1</v>
      </c>
      <c r="AB2364" s="58" t="str">
        <f>IF(Z2364="Pedido Entregue!", IF(AA2364=1, "Retirado do Almoxarifado", IF(AA2364=2, "Material devolvido", "Aguardando retirada")), IF(Z2364="Pendente", "Entrega pendente", ""))</f>
        <v>Retirado do Almoxarifado</v>
      </c>
      <c r="AC2364" s="18">
        <v>1</v>
      </c>
      <c r="AD2364" s="18">
        <f>AC2364/SUMIF($P:$P,P2364,$AC:$AC)</f>
        <v>1</v>
      </c>
      <c r="AE2364" s="18">
        <f>IF(R2364=0,0,AC2364/SUMIF($R:$R,R2364,$AC:$AC))</f>
        <v>0</v>
      </c>
      <c r="AF2364" s="18">
        <f>IF(R2364=0,1,0)</f>
        <v>1</v>
      </c>
      <c r="AG2364" s="18" t="e">
        <f>IF(R2364=0,#REF!-J2364,0)</f>
        <v>#REF!</v>
      </c>
      <c r="AH2364" t="str">
        <f>TEXT(J2364,"MMMM")</f>
        <v>fevereiro</v>
      </c>
    </row>
    <row r="2365" spans="1:34" ht="12.75" hidden="1" customHeight="1" x14ac:dyDescent="0.25">
      <c r="A2365" s="90" t="str">
        <f>IF(C2365="Oficina Diversos","Oficina Geral",
IF(ISNUMBER(FIND("Estoque - Colhedoras",C2365)),"Colhedoras",IF(ISNUMBER(FIND("Caldeiraria",C2365)),"Caldeiraria",IF(ISNUMBER(FIND("Borracharia",C2365)),"Borracharia",IF(ISNUMBER(FIND("Lubrificação",C2365)),"Lubrificação",
IF(ISNUMBER(FIND("Estoque - Carregadeiras",C2365)),"Carregadeiras",IF(ISNUMBER(FIND("Estoque - Veic. Leves",C2365)),"Veic. Leves",
IF(ISNUMBER(FIND("Estoque - Caminhões",C2365)),"Caminhões",IF(ISNUMBER(FIND("Estoque - Transbordos",C2365)),"Transbordos",
IF(ISNUMBER(FIND("Estoque - Tratores",C2365)),"Tratores",
IF(ISNUMBER(FIND("Estoque - Máquinas pesadas",C2365)),"Máquinas pesadas",
IF(ISNUMBER(FIND("Estoque - Reboques",C2365)),"Reboques",
IF(C2365="Estoque","Estoque",
IF(AND(ISNUMBER(C2365),C2365&gt;1000,C2365&lt;2000),"Caminhões",
IF(AND(ISNUMBER(C2365),C2365&gt;2000,C2365&lt;3000),"Tratores",
IF(AND(ISNUMBER(C2365),C2365&gt;3000,C2365&lt;4000),"Carregadeiras",
IF(AND(ISNUMBER(C2365),C2365&gt;4000,C2365&lt;5000),"Máquinas pesadas",
IF(AND(ISNUMBER(C2365),C2365&gt;5000,C2365&lt;6000),"Colhedoras",
IF(AND(ISNUMBER(C2365),C2365&gt;7000,C2365&lt;8000),"Irrigação",
IF(AND(ISNUMBER(C2365),C2365&gt;8000,C2365&lt;9000),"Reboques",IF(AND(ISNUMBER(C2365),C2365&gt;0,C2365&lt;1000),"Veic. Leves","")))))))))))))))))))))</f>
        <v>Caminhões</v>
      </c>
      <c r="B2365" s="72"/>
      <c r="C2365" s="28">
        <v>1004</v>
      </c>
      <c r="D2365" s="28">
        <v>90047</v>
      </c>
      <c r="E2365" s="29" t="s">
        <v>52</v>
      </c>
      <c r="F2365" s="14" t="str">
        <f>IF(ISBLANK(K2365), "Apenas Solicitação", "Tem OC")</f>
        <v>Tem OC</v>
      </c>
      <c r="G2365" s="28">
        <v>1</v>
      </c>
      <c r="H2365" s="37">
        <f>G2365-I2365</f>
        <v>0</v>
      </c>
      <c r="I2365" s="38">
        <v>1</v>
      </c>
      <c r="J2365" s="64">
        <v>45699</v>
      </c>
      <c r="K2365" s="188">
        <v>45750</v>
      </c>
      <c r="L2365" s="3"/>
      <c r="M2365" s="44"/>
      <c r="N2365" s="44" t="str">
        <f>IFERROR(K2365 + VALUE(LEFT(L2365, FIND(" ", L2365) - 1)), "")</f>
        <v/>
      </c>
      <c r="O2365" s="3">
        <f>IF(_xlfn.DAYS(K2365,J2365)&lt;0, "Aguardando OC", _xlfn.DAYS(K2365,J2365))</f>
        <v>51</v>
      </c>
      <c r="P2365" s="206">
        <v>396728</v>
      </c>
      <c r="Q2365" s="214">
        <v>1138052</v>
      </c>
      <c r="R2365" s="206">
        <v>0</v>
      </c>
      <c r="S2365" s="28">
        <v>685</v>
      </c>
      <c r="T2365" s="66" t="s">
        <v>53</v>
      </c>
      <c r="U2365" s="32">
        <v>133</v>
      </c>
      <c r="V2365" s="28"/>
      <c r="W2365" s="43" t="str">
        <f>IFERROR(VLOOKUP(V2365, Fornecedores!A:C, 3, FALSE), "")</f>
        <v/>
      </c>
      <c r="X2365" s="43" t="str">
        <f>IFERROR(VLOOKUP(V2365, Fornecedores!A:E, 5, FALSE), "")</f>
        <v/>
      </c>
      <c r="Y2365" s="43" t="str">
        <f>IFERROR(VLOOKUP(V2365, Fornecedores!A:F, 6, FALSE), "")</f>
        <v/>
      </c>
      <c r="Z2365" s="14" t="str">
        <f>IF(H2365=0, "Pedido entregue!", "Pendente")</f>
        <v>Pedido entregue!</v>
      </c>
      <c r="AA2365" s="74">
        <v>1</v>
      </c>
      <c r="AB2365" s="58" t="str">
        <f>IF(Z2365="Pedido Entregue!", IF(AA2365=1, "Retirado do Almoxarifado", IF(AA2365=2, "Material devolvido", "Aguardando retirada")), IF(Z2365="Pendente", "Entrega pendente", ""))</f>
        <v>Retirado do Almoxarifado</v>
      </c>
      <c r="AC2365" s="18">
        <v>1</v>
      </c>
      <c r="AD2365" s="18">
        <f>AC2365/SUMIF($P:$P,P2365,$AC:$AC)</f>
        <v>1</v>
      </c>
      <c r="AE2365" s="18">
        <f>IF(R2365=0,0,AC2365/SUMIF($R:$R,R2365,$AC:$AC))</f>
        <v>0</v>
      </c>
      <c r="AF2365" s="18">
        <f>IF(R2365=0,1,0)</f>
        <v>1</v>
      </c>
      <c r="AG2365" s="18" t="e">
        <f>IF(R2365=0,#REF!-J2365,0)</f>
        <v>#REF!</v>
      </c>
      <c r="AH2365" t="str">
        <f>TEXT(J2365,"MMMM")</f>
        <v>fevereiro</v>
      </c>
    </row>
    <row r="2366" spans="1:34" ht="12.75" hidden="1" customHeight="1" x14ac:dyDescent="0.25">
      <c r="A2366" s="90" t="str">
        <f>IF(C2366="Oficina Diversos","Oficina Geral",
IF(ISNUMBER(FIND("Estoque - Colhedoras",C2366)),"Colhedoras",IF(ISNUMBER(FIND("Caldeiraria",C2366)),"Caldeiraria",IF(ISNUMBER(FIND("Borracharia",C2366)),"Borracharia",IF(ISNUMBER(FIND("Lubrificação",C2366)),"Lubrificação",
IF(ISNUMBER(FIND("Estoque - Carregadeiras",C2366)),"Carregadeiras",IF(ISNUMBER(FIND("Estoque - Veic. Leves",C2366)),"Veic. Leves",
IF(ISNUMBER(FIND("Estoque - Caminhões",C2366)),"Caminhões",IF(ISNUMBER(FIND("Estoque - Transbordos",C2366)),"Transbordos",
IF(ISNUMBER(FIND("Estoque - Tratores",C2366)),"Tratores",
IF(ISNUMBER(FIND("Estoque - Máquinas pesadas",C2366)),"Máquinas pesadas",
IF(ISNUMBER(FIND("Estoque - Reboques",C2366)),"Reboques",
IF(C2366="Estoque","Estoque",
IF(AND(ISNUMBER(C2366),C2366&gt;1000,C2366&lt;2000),"Caminhões",
IF(AND(ISNUMBER(C2366),C2366&gt;2000,C2366&lt;3000),"Tratores",
IF(AND(ISNUMBER(C2366),C2366&gt;3000,C2366&lt;4000),"Carregadeiras",
IF(AND(ISNUMBER(C2366),C2366&gt;4000,C2366&lt;5000),"Máquinas pesadas",
IF(AND(ISNUMBER(C2366),C2366&gt;5000,C2366&lt;6000),"Colhedoras",
IF(AND(ISNUMBER(C2366),C2366&gt;7000,C2366&lt;8000),"Irrigação",
IF(AND(ISNUMBER(C2366),C2366&gt;8000,C2366&lt;9000),"Reboques",IF(AND(ISNUMBER(C2366),C2366&gt;0,C2366&lt;1000),"Veic. Leves","")))))))))))))))))))))</f>
        <v>Caminhões</v>
      </c>
      <c r="B2366" s="72"/>
      <c r="C2366" s="28">
        <v>1004</v>
      </c>
      <c r="D2366" s="28">
        <v>90048</v>
      </c>
      <c r="E2366" s="29" t="s">
        <v>54</v>
      </c>
      <c r="F2366" s="14" t="str">
        <f>IF(ISBLANK(K2366), "Apenas Solicitação", "Tem OC")</f>
        <v>Tem OC</v>
      </c>
      <c r="G2366" s="28">
        <v>1</v>
      </c>
      <c r="H2366" s="37">
        <f>G2366-I2366</f>
        <v>0</v>
      </c>
      <c r="I2366" s="38">
        <v>1</v>
      </c>
      <c r="J2366" s="64">
        <v>45699</v>
      </c>
      <c r="K2366" s="188">
        <v>45750</v>
      </c>
      <c r="L2366" s="3"/>
      <c r="M2366" s="44"/>
      <c r="N2366" s="44" t="str">
        <f>IFERROR(K2366 + VALUE(LEFT(L2366, FIND(" ", L2366) - 1)), "")</f>
        <v/>
      </c>
      <c r="O2366" s="3">
        <f>IF(_xlfn.DAYS(K2366,J2366)&lt;0, "Aguardando OC", _xlfn.DAYS(K2366,J2366))</f>
        <v>51</v>
      </c>
      <c r="P2366" s="206">
        <v>396729</v>
      </c>
      <c r="Q2366" s="214">
        <v>1138052</v>
      </c>
      <c r="R2366" s="206">
        <v>0</v>
      </c>
      <c r="S2366" s="28">
        <v>685</v>
      </c>
      <c r="T2366" s="66" t="s">
        <v>55</v>
      </c>
      <c r="U2366" s="32">
        <v>470</v>
      </c>
      <c r="V2366" s="28"/>
      <c r="W2366" s="43" t="str">
        <f>IFERROR(VLOOKUP(V2366, Fornecedores!A:C, 3, FALSE), "")</f>
        <v/>
      </c>
      <c r="X2366" s="43" t="str">
        <f>IFERROR(VLOOKUP(V2366, Fornecedores!A:E, 5, FALSE), "")</f>
        <v/>
      </c>
      <c r="Y2366" s="43" t="str">
        <f>IFERROR(VLOOKUP(V2366, Fornecedores!A:F, 6, FALSE), "")</f>
        <v/>
      </c>
      <c r="Z2366" s="14" t="str">
        <f>IF(H2366=0, "Pedido entregue!", "Pendente")</f>
        <v>Pedido entregue!</v>
      </c>
      <c r="AA2366" s="74">
        <v>1</v>
      </c>
      <c r="AB2366" s="58" t="str">
        <f>IF(Z2366="Pedido Entregue!", IF(AA2366=1, "Retirado do Almoxarifado", IF(AA2366=2, "Material devolvido", "Aguardando retirada")), IF(Z2366="Pendente", "Entrega pendente", ""))</f>
        <v>Retirado do Almoxarifado</v>
      </c>
      <c r="AC2366" s="18">
        <v>1</v>
      </c>
      <c r="AD2366" s="18">
        <f>AC2366/SUMIF($P:$P,P2366,$AC:$AC)</f>
        <v>1</v>
      </c>
      <c r="AE2366" s="18">
        <f>IF(R2366=0,0,AC2366/SUMIF($R:$R,R2366,$AC:$AC))</f>
        <v>0</v>
      </c>
      <c r="AF2366" s="18">
        <f>IF(R2366=0,1,0)</f>
        <v>1</v>
      </c>
      <c r="AG2366" s="18" t="e">
        <f>IF(R2366=0,#REF!-J2366,0)</f>
        <v>#REF!</v>
      </c>
      <c r="AH2366" t="str">
        <f>TEXT(J2366,"MMMM")</f>
        <v>fevereiro</v>
      </c>
    </row>
    <row r="2367" spans="1:34" ht="12.75" hidden="1" customHeight="1" x14ac:dyDescent="0.25">
      <c r="A2367" s="90" t="str">
        <f>IF(C2367="Oficina Diversos","Oficina Geral",
IF(ISNUMBER(FIND("Estoque - Colhedoras",C2367)),"Colhedoras",IF(ISNUMBER(FIND("Caldeiraria",C2367)),"Caldeiraria",IF(ISNUMBER(FIND("Borracharia",C2367)),"Borracharia",IF(ISNUMBER(FIND("Lubrificação",C2367)),"Lubrificação",
IF(ISNUMBER(FIND("Estoque - Carregadeiras",C2367)),"Carregadeiras",IF(ISNUMBER(FIND("Estoque - Veic. Leves",C2367)),"Veic. Leves",
IF(ISNUMBER(FIND("Estoque - Caminhões",C2367)),"Caminhões",IF(ISNUMBER(FIND("Estoque - Transbordos",C2367)),"Transbordos",
IF(ISNUMBER(FIND("Estoque - Tratores",C2367)),"Tratores",
IF(ISNUMBER(FIND("Estoque - Máquinas pesadas",C2367)),"Máquinas pesadas",
IF(ISNUMBER(FIND("Estoque - Reboques",C2367)),"Reboques",
IF(C2367="Estoque","Estoque",
IF(AND(ISNUMBER(C2367),C2367&gt;1000,C2367&lt;2000),"Caminhões",
IF(AND(ISNUMBER(C2367),C2367&gt;2000,C2367&lt;3000),"Tratores",
IF(AND(ISNUMBER(C2367),C2367&gt;3000,C2367&lt;4000),"Carregadeiras",
IF(AND(ISNUMBER(C2367),C2367&gt;4000,C2367&lt;5000),"Máquinas pesadas",
IF(AND(ISNUMBER(C2367),C2367&gt;5000,C2367&lt;6000),"Colhedoras",
IF(AND(ISNUMBER(C2367),C2367&gt;7000,C2367&lt;8000),"Irrigação",
IF(AND(ISNUMBER(C2367),C2367&gt;8000,C2367&lt;9000),"Reboques",IF(AND(ISNUMBER(C2367),C2367&gt;0,C2367&lt;1000),"Veic. Leves","")))))))))))))))))))))</f>
        <v>Caminhões</v>
      </c>
      <c r="B2367" s="72"/>
      <c r="C2367" s="28">
        <v>1004</v>
      </c>
      <c r="D2367" s="28">
        <v>90049</v>
      </c>
      <c r="E2367" s="29" t="s">
        <v>56</v>
      </c>
      <c r="F2367" s="14" t="str">
        <f>IF(ISBLANK(K2367), "Apenas Solicitação", "Tem OC")</f>
        <v>Tem OC</v>
      </c>
      <c r="G2367" s="28">
        <v>1</v>
      </c>
      <c r="H2367" s="37">
        <f>G2367-I2367</f>
        <v>0</v>
      </c>
      <c r="I2367" s="38">
        <v>1</v>
      </c>
      <c r="J2367" s="64">
        <v>45699</v>
      </c>
      <c r="K2367" s="188">
        <v>45750</v>
      </c>
      <c r="L2367" s="3"/>
      <c r="M2367" s="44"/>
      <c r="N2367" s="44" t="str">
        <f>IFERROR(K2367 + VALUE(LEFT(L2367, FIND(" ", L2367) - 1)), "")</f>
        <v/>
      </c>
      <c r="O2367" s="3">
        <f>IF(_xlfn.DAYS(K2367,J2367)&lt;0, "Aguardando OC", _xlfn.DAYS(K2367,J2367))</f>
        <v>51</v>
      </c>
      <c r="P2367" s="206">
        <v>396710</v>
      </c>
      <c r="Q2367" s="214">
        <v>1138052</v>
      </c>
      <c r="R2367" s="206">
        <v>0</v>
      </c>
      <c r="S2367" s="28">
        <v>685</v>
      </c>
      <c r="T2367" s="66" t="s">
        <v>57</v>
      </c>
      <c r="U2367" s="32">
        <v>362.79</v>
      </c>
      <c r="V2367" s="28"/>
      <c r="W2367" s="43" t="str">
        <f>IFERROR(VLOOKUP(V2367, Fornecedores!A:C, 3, FALSE), "")</f>
        <v/>
      </c>
      <c r="X2367" s="43" t="str">
        <f>IFERROR(VLOOKUP(V2367, Fornecedores!A:E, 5, FALSE), "")</f>
        <v/>
      </c>
      <c r="Y2367" s="43" t="str">
        <f>IFERROR(VLOOKUP(V2367, Fornecedores!A:F, 6, FALSE), "")</f>
        <v/>
      </c>
      <c r="Z2367" s="14" t="str">
        <f>IF(H2367=0, "Pedido entregue!", "Pendente")</f>
        <v>Pedido entregue!</v>
      </c>
      <c r="AA2367" s="74">
        <v>1</v>
      </c>
      <c r="AB2367" s="58" t="str">
        <f>IF(Z2367="Pedido Entregue!", IF(AA2367=1, "Retirado do Almoxarifado", IF(AA2367=2, "Material devolvido", "Aguardando retirada")), IF(Z2367="Pendente", "Entrega pendente", ""))</f>
        <v>Retirado do Almoxarifado</v>
      </c>
      <c r="AC2367" s="18">
        <v>1</v>
      </c>
      <c r="AD2367" s="18">
        <f>AC2367/SUMIF($P:$P,P2367,$AC:$AC)</f>
        <v>1</v>
      </c>
      <c r="AE2367" s="18">
        <f>IF(R2367=0,0,AC2367/SUMIF($R:$R,R2367,$AC:$AC))</f>
        <v>0</v>
      </c>
      <c r="AF2367" s="18">
        <f>IF(R2367=0,1,0)</f>
        <v>1</v>
      </c>
      <c r="AG2367" s="18" t="e">
        <f>IF(R2367=0,#REF!-J2367,0)</f>
        <v>#REF!</v>
      </c>
      <c r="AH2367" t="str">
        <f>TEXT(J2367,"MMMM")</f>
        <v>fevereiro</v>
      </c>
    </row>
    <row r="2368" spans="1:34" ht="12.75" hidden="1" customHeight="1" x14ac:dyDescent="0.25">
      <c r="A2368" s="90" t="str">
        <f>IF(C2368="Oficina Diversos","Oficina Geral",
IF(ISNUMBER(FIND("Estoque - Colhedoras",C2368)),"Colhedoras",IF(ISNUMBER(FIND("Caldeiraria",C2368)),"Caldeiraria",IF(ISNUMBER(FIND("Borracharia",C2368)),"Borracharia",IF(ISNUMBER(FIND("Lubrificação",C2368)),"Lubrificação",
IF(ISNUMBER(FIND("Estoque - Carregadeiras",C2368)),"Carregadeiras",IF(ISNUMBER(FIND("Estoque - Veic. Leves",C2368)),"Veic. Leves",
IF(ISNUMBER(FIND("Estoque - Caminhões",C2368)),"Caminhões",IF(ISNUMBER(FIND("Estoque - Transbordos",C2368)),"Transbordos",
IF(ISNUMBER(FIND("Estoque - Tratores",C2368)),"Tratores",
IF(ISNUMBER(FIND("Estoque - Máquinas pesadas",C2368)),"Máquinas pesadas",
IF(ISNUMBER(FIND("Estoque - Reboques",C2368)),"Reboques",
IF(C2368="Estoque","Estoque",
IF(AND(ISNUMBER(C2368),C2368&gt;1000,C2368&lt;2000),"Caminhões",
IF(AND(ISNUMBER(C2368),C2368&gt;2000,C2368&lt;3000),"Tratores",
IF(AND(ISNUMBER(C2368),C2368&gt;3000,C2368&lt;4000),"Carregadeiras",
IF(AND(ISNUMBER(C2368),C2368&gt;4000,C2368&lt;5000),"Máquinas pesadas",
IF(AND(ISNUMBER(C2368),C2368&gt;5000,C2368&lt;6000),"Colhedoras",
IF(AND(ISNUMBER(C2368),C2368&gt;7000,C2368&lt;8000),"Irrigação",
IF(AND(ISNUMBER(C2368),C2368&gt;8000,C2368&lt;9000),"Reboques",IF(AND(ISNUMBER(C2368),C2368&gt;0,C2368&lt;1000),"Veic. Leves","")))))))))))))))))))))</f>
        <v>Caminhões</v>
      </c>
      <c r="B2368" s="72"/>
      <c r="C2368" s="28">
        <v>1004</v>
      </c>
      <c r="D2368" s="28">
        <v>90050</v>
      </c>
      <c r="E2368" s="29" t="s">
        <v>58</v>
      </c>
      <c r="F2368" s="14" t="str">
        <f>IF(ISBLANK(K2368), "Apenas Solicitação", "Tem OC")</f>
        <v>Tem OC</v>
      </c>
      <c r="G2368" s="28">
        <v>1</v>
      </c>
      <c r="H2368" s="37">
        <f>G2368-I2368</f>
        <v>0</v>
      </c>
      <c r="I2368" s="38">
        <v>1</v>
      </c>
      <c r="J2368" s="64">
        <v>45699</v>
      </c>
      <c r="K2368" s="188">
        <v>45750</v>
      </c>
      <c r="L2368" s="3"/>
      <c r="M2368" s="44"/>
      <c r="N2368" s="44" t="str">
        <f>IFERROR(K2368 + VALUE(LEFT(L2368, FIND(" ", L2368) - 1)), "")</f>
        <v/>
      </c>
      <c r="O2368" s="3">
        <f>IF(_xlfn.DAYS(K2368,J2368)&lt;0, "Aguardando OC", _xlfn.DAYS(K2368,J2368))</f>
        <v>51</v>
      </c>
      <c r="P2368" s="206">
        <v>396709</v>
      </c>
      <c r="Q2368" s="214">
        <v>1138052</v>
      </c>
      <c r="R2368" s="206">
        <v>0</v>
      </c>
      <c r="S2368" s="28">
        <v>685</v>
      </c>
      <c r="T2368" s="66" t="s">
        <v>59</v>
      </c>
      <c r="U2368" s="32">
        <v>341.07</v>
      </c>
      <c r="V2368" s="28"/>
      <c r="W2368" s="43" t="str">
        <f>IFERROR(VLOOKUP(V2368, Fornecedores!A:C, 3, FALSE), "")</f>
        <v/>
      </c>
      <c r="X2368" s="43" t="str">
        <f>IFERROR(VLOOKUP(V2368, Fornecedores!A:E, 5, FALSE), "")</f>
        <v/>
      </c>
      <c r="Y2368" s="43" t="str">
        <f>IFERROR(VLOOKUP(V2368, Fornecedores!A:F, 6, FALSE), "")</f>
        <v/>
      </c>
      <c r="Z2368" s="14" t="str">
        <f>IF(H2368=0, "Pedido entregue!", "Pendente")</f>
        <v>Pedido entregue!</v>
      </c>
      <c r="AA2368" s="74">
        <v>1</v>
      </c>
      <c r="AB2368" s="58" t="str">
        <f>IF(Z2368="Pedido Entregue!", IF(AA2368=1, "Retirado do Almoxarifado", IF(AA2368=2, "Material devolvido", "Aguardando retirada")), IF(Z2368="Pendente", "Entrega pendente", ""))</f>
        <v>Retirado do Almoxarifado</v>
      </c>
      <c r="AC2368" s="18">
        <v>1</v>
      </c>
      <c r="AD2368" s="18">
        <f>AC2368/SUMIF($P:$P,P2368,$AC:$AC)</f>
        <v>1</v>
      </c>
      <c r="AE2368" s="18">
        <f>IF(R2368=0,0,AC2368/SUMIF($R:$R,R2368,$AC:$AC))</f>
        <v>0</v>
      </c>
      <c r="AF2368" s="18">
        <f>IF(R2368=0,1,0)</f>
        <v>1</v>
      </c>
      <c r="AG2368" s="18" t="e">
        <f>IF(R2368=0,#REF!-J2368,0)</f>
        <v>#REF!</v>
      </c>
      <c r="AH2368" t="str">
        <f>TEXT(J2368,"MMMM")</f>
        <v>fevereiro</v>
      </c>
    </row>
    <row r="2369" spans="1:34" ht="12.75" hidden="1" customHeight="1" x14ac:dyDescent="0.25">
      <c r="A2369" s="90" t="str">
        <f>IF(C2369="Oficina Diversos","Oficina Geral",
IF(ISNUMBER(FIND("Estoque - Colhedoras",C2369)),"Colhedoras",IF(ISNUMBER(FIND("Caldeiraria",C2369)),"Caldeiraria",IF(ISNUMBER(FIND("Borracharia",C2369)),"Borracharia",IF(ISNUMBER(FIND("Lubrificação",C2369)),"Lubrificação",
IF(ISNUMBER(FIND("Estoque - Carregadeiras",C2369)),"Carregadeiras",IF(ISNUMBER(FIND("Estoque - Veic. Leves",C2369)),"Veic. Leves",
IF(ISNUMBER(FIND("Estoque - Caminhões",C2369)),"Caminhões",IF(ISNUMBER(FIND("Estoque - Transbordos",C2369)),"Transbordos",
IF(ISNUMBER(FIND("Estoque - Tratores",C2369)),"Tratores",
IF(ISNUMBER(FIND("Estoque - Máquinas pesadas",C2369)),"Máquinas pesadas",
IF(ISNUMBER(FIND("Estoque - Reboques",C2369)),"Reboques",
IF(C2369="Estoque","Estoque",
IF(AND(ISNUMBER(C2369),C2369&gt;1000,C2369&lt;2000),"Caminhões",
IF(AND(ISNUMBER(C2369),C2369&gt;2000,C2369&lt;3000),"Tratores",
IF(AND(ISNUMBER(C2369),C2369&gt;3000,C2369&lt;4000),"Carregadeiras",
IF(AND(ISNUMBER(C2369),C2369&gt;4000,C2369&lt;5000),"Máquinas pesadas",
IF(AND(ISNUMBER(C2369),C2369&gt;5000,C2369&lt;6000),"Colhedoras",
IF(AND(ISNUMBER(C2369),C2369&gt;7000,C2369&lt;8000),"Irrigação",
IF(AND(ISNUMBER(C2369),C2369&gt;8000,C2369&lt;9000),"Reboques",IF(AND(ISNUMBER(C2369),C2369&gt;0,C2369&lt;1000),"Veic. Leves","")))))))))))))))))))))</f>
        <v>Oficina Geral</v>
      </c>
      <c r="B2369" s="72"/>
      <c r="C2369" s="2" t="s">
        <v>661</v>
      </c>
      <c r="D2369" s="2">
        <v>90051</v>
      </c>
      <c r="E2369" s="3" t="s">
        <v>641</v>
      </c>
      <c r="F2369" s="14" t="str">
        <f>IF(ISBLANK(K2369), "Apenas Solicitação", "Tem OC")</f>
        <v>Tem OC</v>
      </c>
      <c r="G2369" s="2">
        <v>1</v>
      </c>
      <c r="H2369" s="37">
        <f>G2369-I2369</f>
        <v>0</v>
      </c>
      <c r="I2369" s="38">
        <v>1</v>
      </c>
      <c r="J2369" s="4">
        <v>45736</v>
      </c>
      <c r="K2369" s="180">
        <v>45757</v>
      </c>
      <c r="L2369" s="4"/>
      <c r="M2369" s="44"/>
      <c r="N2369" s="44" t="str">
        <f>IFERROR(K2369 + VALUE(LEFT(L2369, FIND(" ", L2369) - 1)), "")</f>
        <v/>
      </c>
      <c r="O2369" s="3">
        <f>IF(_xlfn.DAYS(K2369,J2369)&lt;0, "Aguardando OC", _xlfn.DAYS(K2369,J2369))</f>
        <v>21</v>
      </c>
      <c r="P2369" s="14">
        <v>396730</v>
      </c>
      <c r="Q2369" s="54">
        <v>1138066</v>
      </c>
      <c r="R2369" s="14">
        <v>166141</v>
      </c>
      <c r="S2369" s="42">
        <v>94</v>
      </c>
      <c r="T2369" s="67" t="s">
        <v>635</v>
      </c>
      <c r="U2369" s="21">
        <v>2200</v>
      </c>
      <c r="V2369" s="2">
        <v>11612</v>
      </c>
      <c r="W2369" s="43" t="str">
        <f>IFERROR(VLOOKUP(V2369, Fornecedores!A:C, 3, FALSE), "")</f>
        <v>ROSENDO MAQUINAS E FERRAMENTAS</v>
      </c>
      <c r="X2369" s="43" t="str">
        <f>IFERROR(VLOOKUP(V2369, Fornecedores!A:E, 5, FALSE), "")</f>
        <v>João Pessoa</v>
      </c>
      <c r="Y2369" s="43" t="str">
        <f>IFERROR(VLOOKUP(V2369, Fornecedores!A:F, 6, FALSE), "")</f>
        <v>PB</v>
      </c>
      <c r="Z2369" s="14" t="str">
        <f>IF(H2369=0, "Pedido entregue!", "Pendente")</f>
        <v>Pedido entregue!</v>
      </c>
      <c r="AA2369" s="74">
        <v>1</v>
      </c>
      <c r="AB2369" s="58" t="str">
        <f>IF(Z2369="Pedido Entregue!", IF(AA2369=1, "Retirado do Almoxarifado", IF(AA2369=2, "Material devolvido", "Aguardando retirada")), IF(Z2369="Pendente", "Entrega pendente", ""))</f>
        <v>Retirado do Almoxarifado</v>
      </c>
      <c r="AC2369" s="18">
        <v>1</v>
      </c>
      <c r="AD2369" s="18">
        <f>AC2369/SUMIF($P:$P,P2369,$AC:$AC)</f>
        <v>1</v>
      </c>
      <c r="AE2369" s="18">
        <f>IF(R2369=0,0,AC2369/SUMIF($R:$R,R2369,$AC:$AC))</f>
        <v>1</v>
      </c>
      <c r="AF2369" s="18">
        <f>IF(R2369=0,1,0)</f>
        <v>0</v>
      </c>
      <c r="AG2369" s="18">
        <f>IF(R2369=0,#REF!-J2369,0)</f>
        <v>0</v>
      </c>
      <c r="AH2369" t="str">
        <f>TEXT(J2369,"MMMM")</f>
        <v>março</v>
      </c>
    </row>
    <row r="2370" spans="1:34" ht="12.75" customHeight="1" x14ac:dyDescent="0.25">
      <c r="A2370" s="90" t="str">
        <f>IF(C2370="Oficina Diversos","Oficina Geral",
IF(ISNUMBER(FIND("Estoque - Colhedoras",C2370)),"Colhedoras",IF(ISNUMBER(FIND("Caldeiraria",C2370)),"Caldeiraria",IF(ISNUMBER(FIND("Borracharia",C2370)),"Borracharia",IF(ISNUMBER(FIND("Lubrificação",C2370)),"Lubrificação",
IF(ISNUMBER(FIND("Estoque - Carregadeiras",C2370)),"Carregadeiras",IF(ISNUMBER(FIND("Estoque - Veic. Leves",C2370)),"Veic. Leves",
IF(ISNUMBER(FIND("Estoque - Caminhões",C2370)),"Caminhões",IF(ISNUMBER(FIND("Estoque - Transbordos",C2370)),"Transbordos",
IF(ISNUMBER(FIND("Estoque - Tratores",C2370)),"Tratores",
IF(ISNUMBER(FIND("Estoque - Máquinas pesadas",C2370)),"Máquinas pesadas",
IF(ISNUMBER(FIND("Estoque - Reboques",C2370)),"Reboques",
IF(C2370="Estoque","Estoque",
IF(AND(ISNUMBER(C2370),C2370&gt;1000,C2370&lt;2000),"Caminhões",
IF(AND(ISNUMBER(C2370),C2370&gt;2000,C2370&lt;3000),"Tratores",
IF(AND(ISNUMBER(C2370),C2370&gt;3000,C2370&lt;4000),"Carregadeiras",
IF(AND(ISNUMBER(C2370),C2370&gt;4000,C2370&lt;5000),"Máquinas pesadas",
IF(AND(ISNUMBER(C2370),C2370&gt;5000,C2370&lt;6000),"Colhedoras",
IF(AND(ISNUMBER(C2370),C2370&gt;7000,C2370&lt;8000),"Irrigação",
IF(AND(ISNUMBER(C2370),C2370&gt;8000,C2370&lt;9000),"Reboques",IF(AND(ISNUMBER(C2370),C2370&gt;0,C2370&lt;1000),"Veic. Leves","")))))))))))))))))))))</f>
        <v>Máquinas pesadas</v>
      </c>
      <c r="B2370" s="72"/>
      <c r="C2370" s="2">
        <v>4019</v>
      </c>
      <c r="D2370" s="2">
        <v>90052</v>
      </c>
      <c r="E2370" s="3" t="s">
        <v>429</v>
      </c>
      <c r="F2370" s="14" t="str">
        <f>IF(ISBLANK(K2370), "Apenas Solicitação", "Tem OC")</f>
        <v>Apenas Solicitação</v>
      </c>
      <c r="G2370" s="2">
        <v>2</v>
      </c>
      <c r="H2370" s="37">
        <f>G2370-I2370</f>
        <v>2</v>
      </c>
      <c r="I2370" s="38">
        <v>0</v>
      </c>
      <c r="J2370" s="4">
        <v>45736</v>
      </c>
      <c r="K2370" s="14"/>
      <c r="L2370" s="3"/>
      <c r="M2370" s="44" t="str">
        <f ca="1">IF(OR(N2370="", N2370=0), "", IF(N2370&gt;TODAY(), "No prazo", "Atrasado"))</f>
        <v/>
      </c>
      <c r="N2370" s="44" t="str">
        <f>IFERROR(K2370 + VALUE(LEFT(L2370, FIND(" ", L2370) - 1)), "")</f>
        <v/>
      </c>
      <c r="O2370" s="3" t="str">
        <f>IF(_xlfn.DAYS(K2370,J2370)&lt;0, "Aguardando OC", _xlfn.DAYS(K2370,J2370))</f>
        <v>Aguardando OC</v>
      </c>
      <c r="P2370" s="14">
        <v>396731</v>
      </c>
      <c r="Q2370" s="169">
        <v>1138072</v>
      </c>
      <c r="R2370" s="14">
        <v>0</v>
      </c>
      <c r="S2370" s="2">
        <v>725</v>
      </c>
      <c r="T2370" s="65" t="s">
        <v>415</v>
      </c>
      <c r="U2370" s="21">
        <v>0</v>
      </c>
      <c r="V2370" s="2"/>
      <c r="W2370" s="43" t="str">
        <f>IFERROR(VLOOKUP(V2370, Fornecedores!A:C, 3, FALSE), "")</f>
        <v/>
      </c>
      <c r="X2370" s="43" t="str">
        <f>IFERROR(VLOOKUP(V2370, Fornecedores!A:E, 5, FALSE), "")</f>
        <v/>
      </c>
      <c r="Y2370" s="43" t="str">
        <f>IFERROR(VLOOKUP(V2370, Fornecedores!A:F, 6, FALSE), "")</f>
        <v/>
      </c>
      <c r="Z2370" s="14" t="str">
        <f>IF(H2370=0, "Pedido entregue!", "Pendente")</f>
        <v>Pendente</v>
      </c>
      <c r="AA2370" s="74"/>
      <c r="AB2370" s="58" t="str">
        <f>IF(Z2370="Pedido Entregue!", IF(AA2370=1, "Retirado do Almoxarifado", IF(AA2370=2, "Material devolvido", "Aguardando retirada")), IF(Z2370="Pendente", "Entrega pendente", ""))</f>
        <v>Entrega pendente</v>
      </c>
      <c r="AC2370" s="18">
        <v>1</v>
      </c>
      <c r="AD2370" s="18">
        <f>AC2370/SUMIF($P:$P,P2370,$AC:$AC)</f>
        <v>1</v>
      </c>
      <c r="AE2370" s="18">
        <f>IF(R2370=0,0,AC2370/SUMIF($R:$R,R2370,$AC:$AC))</f>
        <v>0</v>
      </c>
      <c r="AF2370" s="18">
        <f>IF(R2370=0,1,0)</f>
        <v>1</v>
      </c>
      <c r="AG2370" s="18" t="e">
        <f>IF(R2370=0,#REF!-J2370,0)</f>
        <v>#REF!</v>
      </c>
      <c r="AH2370" t="str">
        <f>TEXT(J2370,"MMMM")</f>
        <v>março</v>
      </c>
    </row>
    <row r="2371" spans="1:34" ht="12.75" customHeight="1" x14ac:dyDescent="0.25">
      <c r="A2371" s="90" t="str">
        <f>IF(C2371="Oficina Diversos","Oficina Geral",
IF(ISNUMBER(FIND("Estoque - Colhedoras",C2371)),"Colhedoras",IF(ISNUMBER(FIND("Caldeiraria",C2371)),"Caldeiraria",IF(ISNUMBER(FIND("Borracharia",C2371)),"Borracharia",IF(ISNUMBER(FIND("Lubrificação",C2371)),"Lubrificação",
IF(ISNUMBER(FIND("Estoque - Carregadeiras",C2371)),"Carregadeiras",IF(ISNUMBER(FIND("Estoque - Veic. Leves",C2371)),"Veic. Leves",
IF(ISNUMBER(FIND("Estoque - Caminhões",C2371)),"Caminhões",IF(ISNUMBER(FIND("Estoque - Transbordos",C2371)),"Transbordos",
IF(ISNUMBER(FIND("Estoque - Tratores",C2371)),"Tratores",
IF(ISNUMBER(FIND("Estoque - Máquinas pesadas",C2371)),"Máquinas pesadas",
IF(ISNUMBER(FIND("Estoque - Reboques",C2371)),"Reboques",
IF(C2371="Estoque","Estoque",
IF(AND(ISNUMBER(C2371),C2371&gt;1000,C2371&lt;2000),"Caminhões",
IF(AND(ISNUMBER(C2371),C2371&gt;2000,C2371&lt;3000),"Tratores",
IF(AND(ISNUMBER(C2371),C2371&gt;3000,C2371&lt;4000),"Carregadeiras",
IF(AND(ISNUMBER(C2371),C2371&gt;4000,C2371&lt;5000),"Máquinas pesadas",
IF(AND(ISNUMBER(C2371),C2371&gt;5000,C2371&lt;6000),"Colhedoras",
IF(AND(ISNUMBER(C2371),C2371&gt;7000,C2371&lt;8000),"Irrigação",
IF(AND(ISNUMBER(C2371),C2371&gt;8000,C2371&lt;9000),"Reboques",IF(AND(ISNUMBER(C2371),C2371&gt;0,C2371&lt;1000),"Veic. Leves","")))))))))))))))))))))</f>
        <v>Máquinas pesadas</v>
      </c>
      <c r="B2371" s="72"/>
      <c r="C2371" s="2">
        <v>4019</v>
      </c>
      <c r="D2371" s="2">
        <v>90053</v>
      </c>
      <c r="E2371" s="3" t="s">
        <v>430</v>
      </c>
      <c r="F2371" s="14" t="str">
        <f>IF(ISBLANK(K2371), "Apenas Solicitação", "Tem OC")</f>
        <v>Apenas Solicitação</v>
      </c>
      <c r="G2371" s="2">
        <v>2</v>
      </c>
      <c r="H2371" s="37">
        <f>G2371-I2371</f>
        <v>2</v>
      </c>
      <c r="I2371" s="38">
        <v>0</v>
      </c>
      <c r="J2371" s="4">
        <v>45736</v>
      </c>
      <c r="K2371" s="14"/>
      <c r="L2371" s="3"/>
      <c r="M2371" s="44" t="str">
        <f ca="1">IF(OR(N2371="", N2371=0), "", IF(N2371&gt;TODAY(), "No prazo", "Atrasado"))</f>
        <v/>
      </c>
      <c r="N2371" s="44" t="str">
        <f>IFERROR(K2371 + VALUE(LEFT(L2371, FIND(" ", L2371) - 1)), "")</f>
        <v/>
      </c>
      <c r="O2371" s="3" t="str">
        <f>IF(_xlfn.DAYS(K2371,J2371)&lt;0, "Aguardando OC", _xlfn.DAYS(K2371,J2371))</f>
        <v>Aguardando OC</v>
      </c>
      <c r="P2371" s="14">
        <v>396732</v>
      </c>
      <c r="Q2371" s="169">
        <v>1138072</v>
      </c>
      <c r="R2371" s="14">
        <v>0</v>
      </c>
      <c r="S2371" s="2">
        <v>725</v>
      </c>
      <c r="T2371" s="65" t="s">
        <v>415</v>
      </c>
      <c r="U2371" s="21">
        <v>0</v>
      </c>
      <c r="V2371" s="2"/>
      <c r="W2371" s="43" t="str">
        <f>IFERROR(VLOOKUP(V2371, Fornecedores!A:C, 3, FALSE), "")</f>
        <v/>
      </c>
      <c r="X2371" s="43" t="str">
        <f>IFERROR(VLOOKUP(V2371, Fornecedores!A:E, 5, FALSE), "")</f>
        <v/>
      </c>
      <c r="Y2371" s="43" t="str">
        <f>IFERROR(VLOOKUP(V2371, Fornecedores!A:F, 6, FALSE), "")</f>
        <v/>
      </c>
      <c r="Z2371" s="14" t="str">
        <f>IF(H2371=0, "Pedido entregue!", "Pendente")</f>
        <v>Pendente</v>
      </c>
      <c r="AA2371" s="74"/>
      <c r="AB2371" s="58" t="str">
        <f>IF(Z2371="Pedido Entregue!", IF(AA2371=1, "Retirado do Almoxarifado", IF(AA2371=2, "Material devolvido", "Aguardando retirada")), IF(Z2371="Pendente", "Entrega pendente", ""))</f>
        <v>Entrega pendente</v>
      </c>
      <c r="AC2371" s="18">
        <v>1</v>
      </c>
      <c r="AD2371" s="18">
        <f>AC2371/SUMIF($P:$P,P2371,$AC:$AC)</f>
        <v>1</v>
      </c>
      <c r="AE2371" s="18">
        <f>IF(R2371=0,0,AC2371/SUMIF($R:$R,R2371,$AC:$AC))</f>
        <v>0</v>
      </c>
      <c r="AF2371" s="18">
        <f>IF(R2371=0,1,0)</f>
        <v>1</v>
      </c>
      <c r="AG2371" s="18" t="e">
        <f>IF(R2371=0,#REF!-J2371,0)</f>
        <v>#REF!</v>
      </c>
      <c r="AH2371" t="str">
        <f>TEXT(J2371,"MMMM")</f>
        <v>março</v>
      </c>
    </row>
    <row r="2372" spans="1:34" ht="12.75" customHeight="1" x14ac:dyDescent="0.25">
      <c r="A2372" s="90" t="str">
        <f>IF(C2372="Oficina Diversos","Oficina Geral",
IF(ISNUMBER(FIND("Estoque - Colhedoras",C2372)),"Colhedoras",IF(ISNUMBER(FIND("Caldeiraria",C2372)),"Caldeiraria",IF(ISNUMBER(FIND("Borracharia",C2372)),"Borracharia",IF(ISNUMBER(FIND("Lubrificação",C2372)),"Lubrificação",
IF(ISNUMBER(FIND("Estoque - Carregadeiras",C2372)),"Carregadeiras",IF(ISNUMBER(FIND("Estoque - Veic. Leves",C2372)),"Veic. Leves",
IF(ISNUMBER(FIND("Estoque - Caminhões",C2372)),"Caminhões",IF(ISNUMBER(FIND("Estoque - Transbordos",C2372)),"Transbordos",
IF(ISNUMBER(FIND("Estoque - Tratores",C2372)),"Tratores",
IF(ISNUMBER(FIND("Estoque - Máquinas pesadas",C2372)),"Máquinas pesadas",
IF(ISNUMBER(FIND("Estoque - Reboques",C2372)),"Reboques",
IF(C2372="Estoque","Estoque",
IF(AND(ISNUMBER(C2372),C2372&gt;1000,C2372&lt;2000),"Caminhões",
IF(AND(ISNUMBER(C2372),C2372&gt;2000,C2372&lt;3000),"Tratores",
IF(AND(ISNUMBER(C2372),C2372&gt;3000,C2372&lt;4000),"Carregadeiras",
IF(AND(ISNUMBER(C2372),C2372&gt;4000,C2372&lt;5000),"Máquinas pesadas",
IF(AND(ISNUMBER(C2372),C2372&gt;5000,C2372&lt;6000),"Colhedoras",
IF(AND(ISNUMBER(C2372),C2372&gt;7000,C2372&lt;8000),"Irrigação",
IF(AND(ISNUMBER(C2372),C2372&gt;8000,C2372&lt;9000),"Reboques",IF(AND(ISNUMBER(C2372),C2372&gt;0,C2372&lt;1000),"Veic. Leves","")))))))))))))))))))))</f>
        <v>Máquinas pesadas</v>
      </c>
      <c r="B2372" s="72"/>
      <c r="C2372" s="2">
        <v>4019</v>
      </c>
      <c r="D2372" s="2">
        <v>90054</v>
      </c>
      <c r="E2372" s="3" t="s">
        <v>431</v>
      </c>
      <c r="F2372" s="14" t="str">
        <f>IF(ISBLANK(K2372), "Apenas Solicitação", "Tem OC")</f>
        <v>Apenas Solicitação</v>
      </c>
      <c r="G2372" s="2">
        <v>2</v>
      </c>
      <c r="H2372" s="37">
        <f>G2372-I2372</f>
        <v>2</v>
      </c>
      <c r="I2372" s="38">
        <v>0</v>
      </c>
      <c r="J2372" s="4">
        <v>45736</v>
      </c>
      <c r="K2372" s="14"/>
      <c r="L2372" s="3"/>
      <c r="M2372" s="44" t="str">
        <f ca="1">IF(OR(N2372="", N2372=0), "", IF(N2372&gt;TODAY(), "No prazo", "Atrasado"))</f>
        <v/>
      </c>
      <c r="N2372" s="44" t="str">
        <f>IFERROR(K2372 + VALUE(LEFT(L2372, FIND(" ", L2372) - 1)), "")</f>
        <v/>
      </c>
      <c r="O2372" s="3" t="str">
        <f>IF(_xlfn.DAYS(K2372,J2372)&lt;0, "Aguardando OC", _xlfn.DAYS(K2372,J2372))</f>
        <v>Aguardando OC</v>
      </c>
      <c r="P2372" s="14">
        <v>396733</v>
      </c>
      <c r="Q2372" s="169">
        <v>1138072</v>
      </c>
      <c r="R2372" s="14">
        <v>0</v>
      </c>
      <c r="S2372" s="2">
        <v>725</v>
      </c>
      <c r="T2372" s="65" t="s">
        <v>415</v>
      </c>
      <c r="U2372" s="21">
        <v>0</v>
      </c>
      <c r="V2372" s="2"/>
      <c r="W2372" s="43" t="str">
        <f>IFERROR(VLOOKUP(V2372, Fornecedores!A:C, 3, FALSE), "")</f>
        <v/>
      </c>
      <c r="X2372" s="43" t="str">
        <f>IFERROR(VLOOKUP(V2372, Fornecedores!A:E, 5, FALSE), "")</f>
        <v/>
      </c>
      <c r="Y2372" s="43" t="str">
        <f>IFERROR(VLOOKUP(V2372, Fornecedores!A:F, 6, FALSE), "")</f>
        <v/>
      </c>
      <c r="Z2372" s="14" t="str">
        <f>IF(H2372=0, "Pedido entregue!", "Pendente")</f>
        <v>Pendente</v>
      </c>
      <c r="AA2372" s="74"/>
      <c r="AB2372" s="58" t="str">
        <f>IF(Z2372="Pedido Entregue!", IF(AA2372=1, "Retirado do Almoxarifado", IF(AA2372=2, "Material devolvido", "Aguardando retirada")), IF(Z2372="Pendente", "Entrega pendente", ""))</f>
        <v>Entrega pendente</v>
      </c>
      <c r="AC2372" s="18">
        <v>1</v>
      </c>
      <c r="AD2372" s="18">
        <f>AC2372/SUMIF($P:$P,P2372,$AC:$AC)</f>
        <v>1</v>
      </c>
      <c r="AE2372" s="18">
        <f>IF(R2372=0,0,AC2372/SUMIF($R:$R,R2372,$AC:$AC))</f>
        <v>0</v>
      </c>
      <c r="AF2372" s="18">
        <f>IF(R2372=0,1,0)</f>
        <v>1</v>
      </c>
      <c r="AG2372" s="18" t="e">
        <f>IF(R2372=0,#REF!-J2372,0)</f>
        <v>#REF!</v>
      </c>
      <c r="AH2372" t="str">
        <f>TEXT(J2372,"MMMM")</f>
        <v>março</v>
      </c>
    </row>
    <row r="2373" spans="1:34" ht="12.75" customHeight="1" x14ac:dyDescent="0.25">
      <c r="A2373" s="90" t="str">
        <f>IF(C2373="Oficina Diversos","Oficina Geral",
IF(ISNUMBER(FIND("Estoque - Colhedoras",C2373)),"Colhedoras",IF(ISNUMBER(FIND("Caldeiraria",C2373)),"Caldeiraria",IF(ISNUMBER(FIND("Borracharia",C2373)),"Borracharia",IF(ISNUMBER(FIND("Lubrificação",C2373)),"Lubrificação",
IF(ISNUMBER(FIND("Estoque - Carregadeiras",C2373)),"Carregadeiras",IF(ISNUMBER(FIND("Estoque - Veic. Leves",C2373)),"Veic. Leves",
IF(ISNUMBER(FIND("Estoque - Caminhões",C2373)),"Caminhões",IF(ISNUMBER(FIND("Estoque - Transbordos",C2373)),"Transbordos",
IF(ISNUMBER(FIND("Estoque - Tratores",C2373)),"Tratores",
IF(ISNUMBER(FIND("Estoque - Máquinas pesadas",C2373)),"Máquinas pesadas",
IF(ISNUMBER(FIND("Estoque - Reboques",C2373)),"Reboques",
IF(C2373="Estoque","Estoque",
IF(AND(ISNUMBER(C2373),C2373&gt;1000,C2373&lt;2000),"Caminhões",
IF(AND(ISNUMBER(C2373),C2373&gt;2000,C2373&lt;3000),"Tratores",
IF(AND(ISNUMBER(C2373),C2373&gt;3000,C2373&lt;4000),"Carregadeiras",
IF(AND(ISNUMBER(C2373),C2373&gt;4000,C2373&lt;5000),"Máquinas pesadas",
IF(AND(ISNUMBER(C2373),C2373&gt;5000,C2373&lt;6000),"Colhedoras",
IF(AND(ISNUMBER(C2373),C2373&gt;7000,C2373&lt;8000),"Irrigação",
IF(AND(ISNUMBER(C2373),C2373&gt;8000,C2373&lt;9000),"Reboques",IF(AND(ISNUMBER(C2373),C2373&gt;0,C2373&lt;1000),"Veic. Leves","")))))))))))))))))))))</f>
        <v>Oficina Geral</v>
      </c>
      <c r="B2373" s="72"/>
      <c r="C2373" s="2" t="s">
        <v>661</v>
      </c>
      <c r="D2373" s="2">
        <v>90110</v>
      </c>
      <c r="E2373" s="3" t="s">
        <v>643</v>
      </c>
      <c r="F2373" s="14" t="str">
        <f>IF(ISBLANK(K2373), "Apenas Solicitação", "Tem OC")</f>
        <v>Apenas Solicitação</v>
      </c>
      <c r="G2373" s="2">
        <v>1</v>
      </c>
      <c r="H2373" s="37">
        <f>G2373-I2373</f>
        <v>1</v>
      </c>
      <c r="I2373" s="38">
        <v>0</v>
      </c>
      <c r="J2373" s="4">
        <v>45737</v>
      </c>
      <c r="K2373" s="14"/>
      <c r="L2373" s="3"/>
      <c r="M2373" s="44" t="str">
        <f ca="1">IF(OR(N2373="", N2373=0), "", IF(N2373&gt;TODAY(), "No prazo", "Atrasado"))</f>
        <v/>
      </c>
      <c r="N2373" s="44" t="str">
        <f>IFERROR(K2373 + VALUE(LEFT(L2373, FIND(" ", L2373) - 1)), "")</f>
        <v/>
      </c>
      <c r="O2373" s="3" t="str">
        <f>IF(_xlfn.DAYS(K2373,J2373)&lt;0, "Aguardando OC", _xlfn.DAYS(K2373,J2373))</f>
        <v>Aguardando OC</v>
      </c>
      <c r="P2373" s="14">
        <v>396883</v>
      </c>
      <c r="Q2373" s="54">
        <v>1138472</v>
      </c>
      <c r="R2373" s="14">
        <v>0</v>
      </c>
      <c r="S2373" s="42">
        <v>94</v>
      </c>
      <c r="T2373" s="67" t="s">
        <v>635</v>
      </c>
      <c r="U2373" s="21">
        <v>0</v>
      </c>
      <c r="V2373" s="2"/>
      <c r="W2373" s="43" t="str">
        <f>IFERROR(VLOOKUP(V2373, Fornecedores!A:C, 3, FALSE), "")</f>
        <v/>
      </c>
      <c r="X2373" s="43" t="str">
        <f>IFERROR(VLOOKUP(V2373, Fornecedores!A:E, 5, FALSE), "")</f>
        <v/>
      </c>
      <c r="Y2373" s="43" t="str">
        <f>IFERROR(VLOOKUP(V2373, Fornecedores!A:F, 6, FALSE), "")</f>
        <v/>
      </c>
      <c r="Z2373" s="14" t="str">
        <f>IF(H2373=0, "Pedido entregue!", "Pendente")</f>
        <v>Pendente</v>
      </c>
      <c r="AA2373" s="74"/>
      <c r="AB2373" s="58" t="str">
        <f>IF(Z2373="Pedido Entregue!", IF(AA2373=1, "Retirado do Almoxarifado", IF(AA2373=2, "Material devolvido", "Aguardando retirada")), IF(Z2373="Pendente", "Entrega pendente", ""))</f>
        <v>Entrega pendente</v>
      </c>
      <c r="AC2373" s="18">
        <v>1</v>
      </c>
      <c r="AD2373" s="18">
        <f>AC2373/SUMIF($P:$P,P2373,$AC:$AC)</f>
        <v>1</v>
      </c>
      <c r="AE2373" s="18">
        <f>IF(R2373=0,0,AC2373/SUMIF($R:$R,R2373,$AC:$AC))</f>
        <v>0</v>
      </c>
      <c r="AF2373" s="18">
        <f>IF(R2373=0,1,0)</f>
        <v>1</v>
      </c>
      <c r="AG2373" s="18" t="e">
        <f>IF(R2373=0,#REF!-J2373,0)</f>
        <v>#REF!</v>
      </c>
      <c r="AH2373" t="str">
        <f>TEXT(J2373,"MMMM")</f>
        <v>março</v>
      </c>
    </row>
    <row r="2374" spans="1:34" ht="12.75" hidden="1" customHeight="1" x14ac:dyDescent="0.25">
      <c r="A2374" s="90" t="str">
        <f>IF(C2374="Oficina Diversos","Oficina Geral",
IF(ISNUMBER(FIND("Estoque - Colhedoras",C2374)),"Colhedoras",IF(ISNUMBER(FIND("Caldeiraria",C2374)),"Caldeiraria",IF(ISNUMBER(FIND("Borracharia",C2374)),"Borracharia",IF(ISNUMBER(FIND("Lubrificação",C2374)),"Lubrificação",
IF(ISNUMBER(FIND("Estoque - Carregadeiras",C2374)),"Carregadeiras",IF(ISNUMBER(FIND("Estoque - Veic. Leves",C2374)),"Veic. Leves",
IF(ISNUMBER(FIND("Estoque - Caminhões",C2374)),"Caminhões",IF(ISNUMBER(FIND("Estoque - Transbordos",C2374)),"Transbordos",
IF(ISNUMBER(FIND("Estoque - Tratores",C2374)),"Tratores",
IF(ISNUMBER(FIND("Estoque - Máquinas pesadas",C2374)),"Máquinas pesadas",
IF(ISNUMBER(FIND("Estoque - Reboques",C2374)),"Reboques",
IF(C2374="Estoque","Estoque",
IF(AND(ISNUMBER(C2374),C2374&gt;1000,C2374&lt;2000),"Caminhões",
IF(AND(ISNUMBER(C2374),C2374&gt;2000,C2374&lt;3000),"Tratores",
IF(AND(ISNUMBER(C2374),C2374&gt;3000,C2374&lt;4000),"Carregadeiras",
IF(AND(ISNUMBER(C2374),C2374&gt;4000,C2374&lt;5000),"Máquinas pesadas",
IF(AND(ISNUMBER(C2374),C2374&gt;5000,C2374&lt;6000),"Colhedoras",
IF(AND(ISNUMBER(C2374),C2374&gt;7000,C2374&lt;8000),"Irrigação",
IF(AND(ISNUMBER(C2374),C2374&gt;8000,C2374&lt;9000),"Reboques",IF(AND(ISNUMBER(C2374),C2374&gt;0,C2374&lt;1000),"Veic. Leves","")))))))))))))))))))))</f>
        <v>Veic. Leves</v>
      </c>
      <c r="B2374" s="18"/>
      <c r="C2374" s="2">
        <v>63</v>
      </c>
      <c r="D2374" s="2">
        <v>90140</v>
      </c>
      <c r="E2374" s="3" t="s">
        <v>299</v>
      </c>
      <c r="F2374" s="14" t="str">
        <f>IF(ISBLANK(K2374), "Apenas Solicitação", "Tem OC")</f>
        <v>Tem OC</v>
      </c>
      <c r="G2374" s="2">
        <v>1</v>
      </c>
      <c r="H2374" s="37">
        <f>G2374-I2374</f>
        <v>0</v>
      </c>
      <c r="I2374" s="38">
        <v>1</v>
      </c>
      <c r="J2374" s="4">
        <v>45740</v>
      </c>
      <c r="K2374" s="180">
        <v>45756</v>
      </c>
      <c r="L2374" s="3"/>
      <c r="M2374" s="44"/>
      <c r="N2374" s="44" t="str">
        <f>IFERROR(K2374 + VALUE(LEFT(L2374, FIND(" ", L2374) - 1)), "")</f>
        <v/>
      </c>
      <c r="O2374" s="3">
        <f>IF(_xlfn.DAYS(K2374,J2374)&lt;0, "Aguardando OC", _xlfn.DAYS(K2374,J2374))</f>
        <v>16</v>
      </c>
      <c r="P2374" s="14">
        <v>397026</v>
      </c>
      <c r="Q2374" s="169">
        <v>1138832</v>
      </c>
      <c r="R2374" s="14">
        <v>166050</v>
      </c>
      <c r="S2374" s="2">
        <v>718</v>
      </c>
      <c r="T2374" s="65" t="s">
        <v>294</v>
      </c>
      <c r="U2374" s="21">
        <v>133</v>
      </c>
      <c r="V2374" s="2">
        <v>6039</v>
      </c>
      <c r="W2374" s="43" t="str">
        <f>IFERROR(VLOOKUP(V2374, Fornecedores!A:C, 3, FALSE), "")</f>
        <v>IDEAL DISTRIBUIDORA DE PEÇAS</v>
      </c>
      <c r="X2374" s="43" t="str">
        <f>IFERROR(VLOOKUP(V2374, Fornecedores!A:E, 5, FALSE), "")</f>
        <v>Campina Grande</v>
      </c>
      <c r="Y2374" s="43" t="str">
        <f>IFERROR(VLOOKUP(V2374, Fornecedores!A:F, 6, FALSE), "")</f>
        <v>PB</v>
      </c>
      <c r="Z2374" s="14" t="str">
        <f>IF(H2374=0, "Pedido entregue!", "Pendente")</f>
        <v>Pedido entregue!</v>
      </c>
      <c r="AA2374" s="74"/>
      <c r="AB2374" s="58" t="str">
        <f>IF(Z2374="Pedido Entregue!", IF(AA2374=1, "Retirado do Almoxarifado", IF(AA2374=2, "Material devolvido", "Aguardando retirada")), IF(Z2374="Pendente", "Entrega pendente", ""))</f>
        <v>Aguardando retirada</v>
      </c>
      <c r="AC2374" s="18">
        <v>1</v>
      </c>
      <c r="AD2374" s="18">
        <f>AC2374/SUMIF($P:$P,P2374,$AC:$AC)</f>
        <v>1</v>
      </c>
      <c r="AE2374" s="18">
        <f>IF(R2374=0,0,AC2374/SUMIF($R:$R,R2374,$AC:$AC))</f>
        <v>0.14285714285714285</v>
      </c>
      <c r="AF2374" s="18">
        <f>IF(R2374=0,1,0)</f>
        <v>0</v>
      </c>
      <c r="AG2374" s="18">
        <f>IF(R2374=0,#REF!-J2374,0)</f>
        <v>0</v>
      </c>
      <c r="AH2374" t="str">
        <f>TEXT(J2374,"MMMM")</f>
        <v>março</v>
      </c>
    </row>
    <row r="2375" spans="1:34" ht="12.75" hidden="1" customHeight="1" x14ac:dyDescent="0.25">
      <c r="A2375" s="90" t="str">
        <f>IF(C2375="Oficina Diversos","Oficina Geral",
IF(ISNUMBER(FIND("Estoque - Colhedoras",C2375)),"Colhedoras",IF(ISNUMBER(FIND("Caldeiraria",C2375)),"Caldeiraria",IF(ISNUMBER(FIND("Borracharia",C2375)),"Borracharia",IF(ISNUMBER(FIND("Lubrificação",C2375)),"Lubrificação",
IF(ISNUMBER(FIND("Estoque - Carregadeiras",C2375)),"Carregadeiras",IF(ISNUMBER(FIND("Estoque - Veic. Leves",C2375)),"Veic. Leves",
IF(ISNUMBER(FIND("Estoque - Caminhões",C2375)),"Caminhões",IF(ISNUMBER(FIND("Estoque - Transbordos",C2375)),"Transbordos",
IF(ISNUMBER(FIND("Estoque - Tratores",C2375)),"Tratores",
IF(ISNUMBER(FIND("Estoque - Máquinas pesadas",C2375)),"Máquinas pesadas",
IF(ISNUMBER(FIND("Estoque - Reboques",C2375)),"Reboques",
IF(C2375="Estoque","Estoque",
IF(AND(ISNUMBER(C2375),C2375&gt;1000,C2375&lt;2000),"Caminhões",
IF(AND(ISNUMBER(C2375),C2375&gt;2000,C2375&lt;3000),"Tratores",
IF(AND(ISNUMBER(C2375),C2375&gt;3000,C2375&lt;4000),"Carregadeiras",
IF(AND(ISNUMBER(C2375),C2375&gt;4000,C2375&lt;5000),"Máquinas pesadas",
IF(AND(ISNUMBER(C2375),C2375&gt;5000,C2375&lt;6000),"Colhedoras",
IF(AND(ISNUMBER(C2375),C2375&gt;7000,C2375&lt;8000),"Irrigação",
IF(AND(ISNUMBER(C2375),C2375&gt;8000,C2375&lt;9000),"Reboques",IF(AND(ISNUMBER(C2375),C2375&gt;0,C2375&lt;1000),"Veic. Leves","")))))))))))))))))))))</f>
        <v>Veic. Leves</v>
      </c>
      <c r="B2375" s="18"/>
      <c r="C2375" s="2">
        <v>63</v>
      </c>
      <c r="D2375" s="2">
        <v>90141</v>
      </c>
      <c r="E2375" s="3" t="s">
        <v>291</v>
      </c>
      <c r="F2375" s="14" t="str">
        <f>IF(ISBLANK(K2375), "Apenas Solicitação", "Tem OC")</f>
        <v>Tem OC</v>
      </c>
      <c r="G2375" s="2">
        <v>1</v>
      </c>
      <c r="H2375" s="37">
        <f>G2375-I2375</f>
        <v>0</v>
      </c>
      <c r="I2375" s="38">
        <v>1</v>
      </c>
      <c r="J2375" s="4">
        <v>45740</v>
      </c>
      <c r="K2375" s="180">
        <v>45756</v>
      </c>
      <c r="L2375" s="3"/>
      <c r="M2375" s="44"/>
      <c r="N2375" s="44" t="str">
        <f>IFERROR(K2375 + VALUE(LEFT(L2375, FIND(" ", L2375) - 1)), "")</f>
        <v/>
      </c>
      <c r="O2375" s="3">
        <f>IF(_xlfn.DAYS(K2375,J2375)&lt;0, "Aguardando OC", _xlfn.DAYS(K2375,J2375))</f>
        <v>16</v>
      </c>
      <c r="P2375" s="14">
        <v>397027</v>
      </c>
      <c r="Q2375" s="169">
        <v>1138832</v>
      </c>
      <c r="R2375" s="14">
        <v>165965</v>
      </c>
      <c r="S2375" s="2">
        <v>718</v>
      </c>
      <c r="T2375" s="65" t="s">
        <v>294</v>
      </c>
      <c r="U2375" s="21">
        <v>83.5</v>
      </c>
      <c r="V2375" s="2">
        <v>13549</v>
      </c>
      <c r="W2375" s="43">
        <f>IFERROR(VLOOKUP(V2375, Fornecedores!A:C, 3, FALSE), "")</f>
        <v>0</v>
      </c>
      <c r="X2375" s="43" t="str">
        <f>IFERROR(VLOOKUP(V2375, Fornecedores!A:E, 5, FALSE), "")</f>
        <v>João Pessoa</v>
      </c>
      <c r="Y2375" s="43" t="str">
        <f>IFERROR(VLOOKUP(V2375, Fornecedores!A:F, 6, FALSE), "")</f>
        <v>PB</v>
      </c>
      <c r="Z2375" s="14" t="str">
        <f>IF(H2375=0, "Pedido entregue!", "Pendente")</f>
        <v>Pedido entregue!</v>
      </c>
      <c r="AA2375" s="74"/>
      <c r="AB2375" s="58" t="str">
        <f>IF(Z2375="Pedido Entregue!", IF(AA2375=1, "Retirado do Almoxarifado", IF(AA2375=2, "Material devolvido", "Aguardando retirada")), IF(Z2375="Pendente", "Entrega pendente", ""))</f>
        <v>Aguardando retirada</v>
      </c>
      <c r="AC2375" s="18">
        <v>1</v>
      </c>
      <c r="AD2375" s="18">
        <f>AC2375/SUMIF($P:$P,P2375,$AC:$AC)</f>
        <v>1</v>
      </c>
      <c r="AE2375" s="18">
        <f>IF(R2375=0,0,AC2375/SUMIF($R:$R,R2375,$AC:$AC))</f>
        <v>0.25</v>
      </c>
      <c r="AF2375" s="18">
        <f>IF(R2375=0,1,0)</f>
        <v>0</v>
      </c>
      <c r="AG2375" s="18">
        <f>IF(R2375=0,#REF!-J2375,0)</f>
        <v>0</v>
      </c>
      <c r="AH2375" t="str">
        <f>TEXT(J2375,"MMMM")</f>
        <v>março</v>
      </c>
    </row>
    <row r="2376" spans="1:34" ht="12.75" hidden="1" customHeight="1" x14ac:dyDescent="0.25">
      <c r="A2376" s="90" t="str">
        <f>IF(C2376="Oficina Diversos","Oficina Geral",
IF(ISNUMBER(FIND("Estoque - Colhedoras",C2376)),"Colhedoras",IF(ISNUMBER(FIND("Caldeiraria",C2376)),"Caldeiraria",IF(ISNUMBER(FIND("Borracharia",C2376)),"Borracharia",IF(ISNUMBER(FIND("Lubrificação",C2376)),"Lubrificação",
IF(ISNUMBER(FIND("Estoque - Carregadeiras",C2376)),"Carregadeiras",IF(ISNUMBER(FIND("Estoque - Veic. Leves",C2376)),"Veic. Leves",
IF(ISNUMBER(FIND("Estoque - Caminhões",C2376)),"Caminhões",IF(ISNUMBER(FIND("Estoque - Transbordos",C2376)),"Transbordos",
IF(ISNUMBER(FIND("Estoque - Tratores",C2376)),"Tratores",
IF(ISNUMBER(FIND("Estoque - Máquinas pesadas",C2376)),"Máquinas pesadas",
IF(ISNUMBER(FIND("Estoque - Reboques",C2376)),"Reboques",
IF(C2376="Estoque","Estoque",
IF(AND(ISNUMBER(C2376),C2376&gt;1000,C2376&lt;2000),"Caminhões",
IF(AND(ISNUMBER(C2376),C2376&gt;2000,C2376&lt;3000),"Tratores",
IF(AND(ISNUMBER(C2376),C2376&gt;3000,C2376&lt;4000),"Carregadeiras",
IF(AND(ISNUMBER(C2376),C2376&gt;4000,C2376&lt;5000),"Máquinas pesadas",
IF(AND(ISNUMBER(C2376),C2376&gt;5000,C2376&lt;6000),"Colhedoras",
IF(AND(ISNUMBER(C2376),C2376&gt;7000,C2376&lt;8000),"Irrigação",
IF(AND(ISNUMBER(C2376),C2376&gt;8000,C2376&lt;9000),"Reboques",IF(AND(ISNUMBER(C2376),C2376&gt;0,C2376&lt;1000),"Veic. Leves","")))))))))))))))))))))</f>
        <v>Veic. Leves</v>
      </c>
      <c r="B2376" s="72"/>
      <c r="C2376" s="2">
        <v>55</v>
      </c>
      <c r="D2376" s="2">
        <v>90141</v>
      </c>
      <c r="E2376" s="3" t="s">
        <v>291</v>
      </c>
      <c r="F2376" s="14" t="str">
        <f>IF(ISBLANK(K2376), "Apenas Solicitação", "Tem OC")</f>
        <v>Tem OC</v>
      </c>
      <c r="G2376" s="2">
        <v>1</v>
      </c>
      <c r="H2376" s="37">
        <f>G2376-I2376</f>
        <v>0</v>
      </c>
      <c r="I2376" s="38">
        <v>1</v>
      </c>
      <c r="J2376" s="4">
        <v>45743</v>
      </c>
      <c r="K2376" s="180">
        <v>45756</v>
      </c>
      <c r="L2376" s="3"/>
      <c r="M2376" s="44"/>
      <c r="N2376" s="44" t="str">
        <f>IFERROR(K2376 + VALUE(LEFT(L2376, FIND(" ", L2376) - 1)), "")</f>
        <v/>
      </c>
      <c r="O2376" s="3">
        <f>IF(_xlfn.DAYS(K2376,J2376)&lt;0, "Aguardando OC", _xlfn.DAYS(K2376,J2376))</f>
        <v>13</v>
      </c>
      <c r="P2376" s="14">
        <v>397267</v>
      </c>
      <c r="Q2376" s="169">
        <v>1139774</v>
      </c>
      <c r="R2376" s="14">
        <v>166050</v>
      </c>
      <c r="S2376" s="2">
        <v>717</v>
      </c>
      <c r="T2376" s="65" t="s">
        <v>286</v>
      </c>
      <c r="U2376" s="21">
        <v>83.5</v>
      </c>
      <c r="V2376" s="2">
        <v>6039</v>
      </c>
      <c r="W2376" s="43" t="str">
        <f>IFERROR(VLOOKUP(V2376, Fornecedores!A:C, 3, FALSE), "")</f>
        <v>IDEAL DISTRIBUIDORA DE PEÇAS</v>
      </c>
      <c r="X2376" s="43" t="str">
        <f>IFERROR(VLOOKUP(V2376, Fornecedores!A:E, 5, FALSE), "")</f>
        <v>Campina Grande</v>
      </c>
      <c r="Y2376" s="43" t="str">
        <f>IFERROR(VLOOKUP(V2376, Fornecedores!A:F, 6, FALSE), "")</f>
        <v>PB</v>
      </c>
      <c r="Z2376" s="14" t="str">
        <f>IF(H2376=0, "Pedido entregue!", "Pendente")</f>
        <v>Pedido entregue!</v>
      </c>
      <c r="AA2376" s="74"/>
      <c r="AB2376" s="58" t="str">
        <f>IF(Z2376="Pedido Entregue!", IF(AA2376=1, "Retirado do Almoxarifado", IF(AA2376=2, "Material devolvido", "Aguardando retirada")), IF(Z2376="Pendente", "Entrega pendente", ""))</f>
        <v>Aguardando retirada</v>
      </c>
      <c r="AC2376" s="18">
        <v>1</v>
      </c>
      <c r="AD2376" s="18">
        <f>AC2376/SUMIF($P:$P,P2376,$AC:$AC)</f>
        <v>1</v>
      </c>
      <c r="AE2376" s="18">
        <f>IF(R2376=0,0,AC2376/SUMIF($R:$R,R2376,$AC:$AC))</f>
        <v>0.14285714285714285</v>
      </c>
      <c r="AF2376" s="18">
        <f>IF(R2376=0,1,0)</f>
        <v>0</v>
      </c>
      <c r="AG2376" s="18">
        <f>IF(R2376=0,#REF!-J2376,0)</f>
        <v>0</v>
      </c>
      <c r="AH2376" t="str">
        <f>TEXT(J2376,"MMMM")</f>
        <v>março</v>
      </c>
    </row>
    <row r="2377" spans="1:34" ht="12.75" customHeight="1" x14ac:dyDescent="0.25">
      <c r="A2377" s="90" t="str">
        <f>IF(C2377="Oficina Diversos","Oficina Geral",
IF(ISNUMBER(FIND("Estoque - Colhedoras",C2377)),"Colhedoras",IF(ISNUMBER(FIND("Caldeiraria",C2377)),"Caldeiraria",IF(ISNUMBER(FIND("Borracharia",C2377)),"Borracharia",IF(ISNUMBER(FIND("Lubrificação",C2377)),"Lubrificação",
IF(ISNUMBER(FIND("Estoque - Carregadeiras",C2377)),"Carregadeiras",IF(ISNUMBER(FIND("Estoque - Veic. Leves",C2377)),"Veic. Leves",
IF(ISNUMBER(FIND("Estoque - Caminhões",C2377)),"Caminhões",IF(ISNUMBER(FIND("Estoque - Transbordos",C2377)),"Transbordos",
IF(ISNUMBER(FIND("Estoque - Tratores",C2377)),"Tratores",
IF(ISNUMBER(FIND("Estoque - Máquinas pesadas",C2377)),"Máquinas pesadas",
IF(ISNUMBER(FIND("Estoque - Reboques",C2377)),"Reboques",
IF(C2377="Estoque","Estoque",
IF(AND(ISNUMBER(C2377),C2377&gt;1000,C2377&lt;2000),"Caminhões",
IF(AND(ISNUMBER(C2377),C2377&gt;2000,C2377&lt;3000),"Tratores",
IF(AND(ISNUMBER(C2377),C2377&gt;3000,C2377&lt;4000),"Carregadeiras",
IF(AND(ISNUMBER(C2377),C2377&gt;4000,C2377&lt;5000),"Máquinas pesadas",
IF(AND(ISNUMBER(C2377),C2377&gt;5000,C2377&lt;6000),"Colhedoras",
IF(AND(ISNUMBER(C2377),C2377&gt;7000,C2377&lt;8000),"Irrigação",
IF(AND(ISNUMBER(C2377),C2377&gt;8000,C2377&lt;9000),"Reboques",IF(AND(ISNUMBER(C2377),C2377&gt;0,C2377&lt;1000),"Veic. Leves","")))))))))))))))))))))</f>
        <v>Veic. Leves</v>
      </c>
      <c r="C2377" s="113">
        <v>62</v>
      </c>
      <c r="D2377" s="2">
        <v>90141</v>
      </c>
      <c r="E2377" s="3" t="s">
        <v>291</v>
      </c>
      <c r="F2377" s="101" t="str">
        <f>IF(ISBLANK(K2377), "Apenas Solicitação", "Tem OC")</f>
        <v>Apenas Solicitação</v>
      </c>
      <c r="G2377" s="2">
        <v>1</v>
      </c>
      <c r="H2377" s="102">
        <f>G2377-I2377</f>
        <v>1</v>
      </c>
      <c r="I2377" s="103"/>
      <c r="J2377" s="4">
        <v>45847</v>
      </c>
      <c r="K2377" s="14"/>
      <c r="L2377" s="3"/>
      <c r="M2377" s="104" t="str">
        <f ca="1">IF(OR(N2377="", N2377=0), "", IF(N2377&gt;TODAY(), "No prazo", "Atrasado"))</f>
        <v/>
      </c>
      <c r="N2377" s="104" t="str">
        <f>IFERROR(K2377 + VALUE(LEFT(L2377, FIND(" ", L2377) - 1)), "")</f>
        <v/>
      </c>
      <c r="O2377" s="105" t="str">
        <f>IF(_xlfn.DAYS(K2377,J2377)&lt;0, "Aguardando OC", _xlfn.DAYS(K2377,J2377))</f>
        <v>Aguardando OC</v>
      </c>
      <c r="P2377" s="14">
        <v>410909</v>
      </c>
      <c r="Q2377" s="12"/>
      <c r="R2377" s="14">
        <v>0</v>
      </c>
      <c r="S2377" s="2">
        <v>221</v>
      </c>
      <c r="T2377" s="65" t="s">
        <v>1029</v>
      </c>
      <c r="U2377" s="2">
        <v>125.22</v>
      </c>
      <c r="V2377" s="2"/>
      <c r="W2377" s="105" t="str">
        <f>IFERROR(VLOOKUP(V2377, Fornecedores!A:C, 3, FALSE), "")</f>
        <v/>
      </c>
      <c r="X2377" s="105" t="str">
        <f>IFERROR(VLOOKUP(V2377, Fornecedores!A:E, 5, FALSE), "")</f>
        <v/>
      </c>
      <c r="Y2377" s="105" t="str">
        <f>IFERROR(VLOOKUP(V2377, Fornecedores!A:F, 6, FALSE), "")</f>
        <v/>
      </c>
      <c r="Z2377" s="101" t="str">
        <f>IF(H2377=0, "Pedido entregue!", "Pendente")</f>
        <v>Pendente</v>
      </c>
      <c r="AB2377" s="132" t="str">
        <f>IF(Z2377="Pedido Entregue!", IF(AA2377=1, "Retirado do Almoxarifado", IF(AA2377=2, "Material devolvido", "Aguardando retirada")), IF(Z2377="Pendente", "Entrega pendente", ""))</f>
        <v>Entrega pendente</v>
      </c>
      <c r="AC2377" s="18">
        <v>1</v>
      </c>
      <c r="AD2377" s="18">
        <f>AC2377/SUMIF($P:$P,P2377,$AC:$AC)</f>
        <v>1</v>
      </c>
      <c r="AE2377" s="18">
        <f>IF(R2377=0,0,AC2377/SUMIF($R:$R,R2377,$AC:$AC))</f>
        <v>0</v>
      </c>
      <c r="AF2377" s="18">
        <f>IF(R2377=0,1,0)</f>
        <v>1</v>
      </c>
      <c r="AH2377" t="str">
        <f>TEXT(J2377,"MMMM")</f>
        <v>julho</v>
      </c>
    </row>
    <row r="2378" spans="1:34" ht="12.75" hidden="1" customHeight="1" x14ac:dyDescent="0.25">
      <c r="A2378" s="90" t="str">
        <f>IF(C2378="Oficina Diversos","Oficina Geral",
IF(ISNUMBER(FIND("Estoque - Colhedoras",C2378)),"Colhedoras",IF(ISNUMBER(FIND("Caldeiraria",C2378)),"Caldeiraria",IF(ISNUMBER(FIND("Borracharia",C2378)),"Borracharia",IF(ISNUMBER(FIND("Lubrificação",C2378)),"Lubrificação",
IF(ISNUMBER(FIND("Estoque - Carregadeiras",C2378)),"Carregadeiras",IF(ISNUMBER(FIND("Estoque - Veic. Leves",C2378)),"Veic. Leves",
IF(ISNUMBER(FIND("Estoque - Caminhões",C2378)),"Caminhões",IF(ISNUMBER(FIND("Estoque - Transbordos",C2378)),"Transbordos",
IF(ISNUMBER(FIND("Estoque - Tratores",C2378)),"Tratores",
IF(ISNUMBER(FIND("Estoque - Máquinas pesadas",C2378)),"Máquinas pesadas",
IF(ISNUMBER(FIND("Estoque - Reboques",C2378)),"Reboques",
IF(C2378="Estoque","Estoque",
IF(AND(ISNUMBER(C2378),C2378&gt;1000,C2378&lt;2000),"Caminhões",
IF(AND(ISNUMBER(C2378),C2378&gt;2000,C2378&lt;3000),"Tratores",
IF(AND(ISNUMBER(C2378),C2378&gt;3000,C2378&lt;4000),"Carregadeiras",
IF(AND(ISNUMBER(C2378),C2378&gt;4000,C2378&lt;5000),"Máquinas pesadas",
IF(AND(ISNUMBER(C2378),C2378&gt;5000,C2378&lt;6000),"Colhedoras",
IF(AND(ISNUMBER(C2378),C2378&gt;7000,C2378&lt;8000),"Irrigação",
IF(AND(ISNUMBER(C2378),C2378&gt;8000,C2378&lt;9000),"Reboques",IF(AND(ISNUMBER(C2378),C2378&gt;0,C2378&lt;1000),"Veic. Leves","")))))))))))))))))))))</f>
        <v>Oficina Geral</v>
      </c>
      <c r="B2378" s="72"/>
      <c r="C2378" s="2" t="s">
        <v>661</v>
      </c>
      <c r="D2378" s="2">
        <v>90153</v>
      </c>
      <c r="E2378" s="3" t="s">
        <v>644</v>
      </c>
      <c r="F2378" s="14" t="str">
        <f>IF(ISBLANK(K2378), "Apenas Solicitação", "Tem OC")</f>
        <v>Tem OC</v>
      </c>
      <c r="G2378" s="2">
        <v>1</v>
      </c>
      <c r="H2378" s="37">
        <f>G2378-I2378</f>
        <v>0</v>
      </c>
      <c r="I2378" s="38">
        <v>1</v>
      </c>
      <c r="J2378" s="4">
        <v>45741</v>
      </c>
      <c r="K2378" s="180">
        <v>45754</v>
      </c>
      <c r="L2378" s="4"/>
      <c r="M2378" s="44"/>
      <c r="N2378" s="44" t="str">
        <f>IFERROR(K2378 + VALUE(LEFT(L2378, FIND(" ", L2378) - 1)), "")</f>
        <v/>
      </c>
      <c r="O2378" s="3">
        <f>IF(_xlfn.DAYS(K2378,J2378)&lt;0, "Aguardando OC", _xlfn.DAYS(K2378,J2378))</f>
        <v>13</v>
      </c>
      <c r="P2378" s="14">
        <v>397082</v>
      </c>
      <c r="Q2378" s="54">
        <v>1139157</v>
      </c>
      <c r="R2378" s="14">
        <v>165829</v>
      </c>
      <c r="S2378" s="42">
        <v>94</v>
      </c>
      <c r="T2378" s="67" t="s">
        <v>635</v>
      </c>
      <c r="U2378" s="21">
        <v>6175.48</v>
      </c>
      <c r="V2378" s="2">
        <v>2813</v>
      </c>
      <c r="W2378" s="43" t="str">
        <f>IFERROR(VLOOKUP(V2378, Fornecedores!A:C, 3, FALSE), "")</f>
        <v xml:space="preserve">NORTEL              </v>
      </c>
      <c r="X2378" s="43" t="str">
        <f>IFERROR(VLOOKUP(V2378, Fornecedores!A:E, 5, FALSE), "")</f>
        <v>Jaboatão dos Guararapes</v>
      </c>
      <c r="Y2378" s="43" t="str">
        <f>IFERROR(VLOOKUP(V2378, Fornecedores!A:F, 6, FALSE), "")</f>
        <v>PE</v>
      </c>
      <c r="Z2378" s="14" t="str">
        <f>IF(H2378=0, "Pedido entregue!", "Pendente")</f>
        <v>Pedido entregue!</v>
      </c>
      <c r="AA2378" s="74">
        <v>1</v>
      </c>
      <c r="AB2378" s="58" t="str">
        <f>IF(Z2378="Pedido Entregue!", IF(AA2378=1, "Retirado do Almoxarifado", IF(AA2378=2, "Material devolvido", "Aguardando retirada")), IF(Z2378="Pendente", "Entrega pendente", ""))</f>
        <v>Retirado do Almoxarifado</v>
      </c>
      <c r="AC2378" s="18">
        <v>1</v>
      </c>
      <c r="AD2378" s="18">
        <f>AC2378/SUMIF($P:$P,P2378,$AC:$AC)</f>
        <v>1</v>
      </c>
      <c r="AE2378" s="18">
        <f>IF(R2378=0,0,AC2378/SUMIF($R:$R,R2378,$AC:$AC))</f>
        <v>1</v>
      </c>
      <c r="AF2378" s="18">
        <f>IF(R2378=0,1,0)</f>
        <v>0</v>
      </c>
      <c r="AG2378" s="18">
        <f>IF(R2378=0,#REF!-J2378,0)</f>
        <v>0</v>
      </c>
      <c r="AH2378" t="str">
        <f>TEXT(J2378,"MMMM")</f>
        <v>março</v>
      </c>
    </row>
    <row r="2379" spans="1:34" ht="12.75" hidden="1" customHeight="1" x14ac:dyDescent="0.25">
      <c r="A2379" s="90" t="str">
        <f>IF(C2379="Oficina Diversos","Oficina Geral",
IF(ISNUMBER(FIND("Estoque - Colhedoras",C2379)),"Colhedoras",IF(ISNUMBER(FIND("Caldeiraria",C2379)),"Caldeiraria",IF(ISNUMBER(FIND("Borracharia",C2379)),"Borracharia",IF(ISNUMBER(FIND("Lubrificação",C2379)),"Lubrificação",
IF(ISNUMBER(FIND("Estoque - Carregadeiras",C2379)),"Carregadeiras",IF(ISNUMBER(FIND("Estoque - Veic. Leves",C2379)),"Veic. Leves",
IF(ISNUMBER(FIND("Estoque - Caminhões",C2379)),"Caminhões",IF(ISNUMBER(FIND("Estoque - Transbordos",C2379)),"Transbordos",
IF(ISNUMBER(FIND("Estoque - Tratores",C2379)),"Tratores",
IF(ISNUMBER(FIND("Estoque - Máquinas pesadas",C2379)),"Máquinas pesadas",
IF(ISNUMBER(FIND("Estoque - Reboques",C2379)),"Reboques",
IF(C2379="Estoque","Estoque",
IF(AND(ISNUMBER(C2379),C2379&gt;1000,C2379&lt;2000),"Caminhões",
IF(AND(ISNUMBER(C2379),C2379&gt;2000,C2379&lt;3000),"Tratores",
IF(AND(ISNUMBER(C2379),C2379&gt;3000,C2379&lt;4000),"Carregadeiras",
IF(AND(ISNUMBER(C2379),C2379&gt;4000,C2379&lt;5000),"Máquinas pesadas",
IF(AND(ISNUMBER(C2379),C2379&gt;5000,C2379&lt;6000),"Colhedoras",
IF(AND(ISNUMBER(C2379),C2379&gt;7000,C2379&lt;8000),"Irrigação",
IF(AND(ISNUMBER(C2379),C2379&gt;8000,C2379&lt;9000),"Reboques",IF(AND(ISNUMBER(C2379),C2379&gt;0,C2379&lt;1000),"Veic. Leves","")))))))))))))))))))))</f>
        <v>Caminhões</v>
      </c>
      <c r="B2379" s="72"/>
      <c r="C2379" s="2">
        <v>1002</v>
      </c>
      <c r="D2379" s="2">
        <v>90159</v>
      </c>
      <c r="E2379" s="3" t="s">
        <v>302</v>
      </c>
      <c r="F2379" s="14" t="str">
        <f>IF(ISBLANK(K2379), "Apenas Solicitação", "Tem OC")</f>
        <v>Tem OC</v>
      </c>
      <c r="G2379" s="2">
        <v>10</v>
      </c>
      <c r="H2379" s="37">
        <f>G2379-I2379</f>
        <v>0</v>
      </c>
      <c r="I2379" s="38">
        <v>10</v>
      </c>
      <c r="J2379" s="4">
        <v>45741</v>
      </c>
      <c r="K2379" s="180">
        <v>45763</v>
      </c>
      <c r="L2379" s="3"/>
      <c r="M2379" s="44"/>
      <c r="N2379" s="44" t="str">
        <f>IFERROR(K2379 + VALUE(LEFT(L2379, FIND(" ", L2379) - 1)), "")</f>
        <v/>
      </c>
      <c r="O2379" s="3">
        <f>IF(_xlfn.DAYS(K2379,J2379)&lt;0, "Aguardando OC", _xlfn.DAYS(K2379,J2379))</f>
        <v>22</v>
      </c>
      <c r="P2379" s="14">
        <v>397106</v>
      </c>
      <c r="Q2379" s="169">
        <v>1139259</v>
      </c>
      <c r="R2379" s="14">
        <v>166431</v>
      </c>
      <c r="S2379" s="2">
        <v>683</v>
      </c>
      <c r="T2379" s="65" t="s">
        <v>301</v>
      </c>
      <c r="U2379" s="21">
        <v>650</v>
      </c>
      <c r="V2379" s="2">
        <v>6512</v>
      </c>
      <c r="W2379" s="43" t="str">
        <f>IFERROR(VLOOKUP(V2379, Fornecedores!A:C, 3, FALSE), "")</f>
        <v>SUSPEX AUTOMOTIVO</v>
      </c>
      <c r="X2379" s="43" t="str">
        <f>IFERROR(VLOOKUP(V2379, Fornecedores!A:E, 5, FALSE), "")</f>
        <v>Recife</v>
      </c>
      <c r="Y2379" s="43" t="str">
        <f>IFERROR(VLOOKUP(V2379, Fornecedores!A:F, 6, FALSE), "")</f>
        <v>PE</v>
      </c>
      <c r="Z2379" s="14" t="str">
        <f>IF(H2379=0, "Pedido entregue!", "Pendente")</f>
        <v>Pedido entregue!</v>
      </c>
      <c r="AA2379" s="74">
        <v>1</v>
      </c>
      <c r="AB2379" s="58" t="str">
        <f>IF(Z2379="Pedido Entregue!", IF(AA2379=1, "Retirado do Almoxarifado", IF(AA2379=2, "Material devolvido", "Aguardando retirada")), IF(Z2379="Pendente", "Entrega pendente", ""))</f>
        <v>Retirado do Almoxarifado</v>
      </c>
      <c r="AC2379" s="18">
        <v>1</v>
      </c>
      <c r="AD2379" s="18">
        <f>AC2379/SUMIF($P:$P,P2379,$AC:$AC)</f>
        <v>1</v>
      </c>
      <c r="AE2379" s="18">
        <f>IF(R2379=0,0,AC2379/SUMIF($R:$R,R2379,$AC:$AC))</f>
        <v>0.5</v>
      </c>
      <c r="AF2379" s="18">
        <f>IF(R2379=0,1,0)</f>
        <v>0</v>
      </c>
      <c r="AG2379" s="18">
        <f>IF(R2379=0,#REF!-J2379,0)</f>
        <v>0</v>
      </c>
      <c r="AH2379" t="str">
        <f>TEXT(J2379,"MMMM")</f>
        <v>março</v>
      </c>
    </row>
    <row r="2380" spans="1:34" ht="12.75" hidden="1" customHeight="1" x14ac:dyDescent="0.25">
      <c r="A2380" s="90" t="str">
        <f>IF(C2380="Oficina Diversos","Oficina Geral",
IF(ISNUMBER(FIND("Estoque - Colhedoras",C2380)),"Colhedoras",IF(ISNUMBER(FIND("Caldeiraria",C2380)),"Caldeiraria",IF(ISNUMBER(FIND("Borracharia",C2380)),"Borracharia",IF(ISNUMBER(FIND("Lubrificação",C2380)),"Lubrificação",
IF(ISNUMBER(FIND("Estoque - Carregadeiras",C2380)),"Carregadeiras",IF(ISNUMBER(FIND("Estoque - Veic. Leves",C2380)),"Veic. Leves",
IF(ISNUMBER(FIND("Estoque - Caminhões",C2380)),"Caminhões",IF(ISNUMBER(FIND("Estoque - Transbordos",C2380)),"Transbordos",
IF(ISNUMBER(FIND("Estoque - Tratores",C2380)),"Tratores",
IF(ISNUMBER(FIND("Estoque - Máquinas pesadas",C2380)),"Máquinas pesadas",
IF(ISNUMBER(FIND("Estoque - Reboques",C2380)),"Reboques",
IF(C2380="Estoque","Estoque",
IF(AND(ISNUMBER(C2380),C2380&gt;1000,C2380&lt;2000),"Caminhões",
IF(AND(ISNUMBER(C2380),C2380&gt;2000,C2380&lt;3000),"Tratores",
IF(AND(ISNUMBER(C2380),C2380&gt;3000,C2380&lt;4000),"Carregadeiras",
IF(AND(ISNUMBER(C2380),C2380&gt;4000,C2380&lt;5000),"Máquinas pesadas",
IF(AND(ISNUMBER(C2380),C2380&gt;5000,C2380&lt;6000),"Colhedoras",
IF(AND(ISNUMBER(C2380),C2380&gt;7000,C2380&lt;8000),"Irrigação",
IF(AND(ISNUMBER(C2380),C2380&gt;8000,C2380&lt;9000),"Reboques",IF(AND(ISNUMBER(C2380),C2380&gt;0,C2380&lt;1000),"Veic. Leves","")))))))))))))))))))))</f>
        <v>Caminhões</v>
      </c>
      <c r="B2380" s="72"/>
      <c r="C2380" s="2">
        <v>1106</v>
      </c>
      <c r="D2380" s="2">
        <v>90159</v>
      </c>
      <c r="E2380" s="3" t="s">
        <v>302</v>
      </c>
      <c r="F2380" s="14" t="str">
        <f>IF(ISBLANK(K2380), "Apenas Solicitação", "Tem OC")</f>
        <v>Tem OC</v>
      </c>
      <c r="G2380" s="2">
        <v>10</v>
      </c>
      <c r="H2380" s="37">
        <f>G2380-I2380</f>
        <v>0</v>
      </c>
      <c r="I2380" s="38">
        <v>10</v>
      </c>
      <c r="J2380" s="4">
        <v>45741</v>
      </c>
      <c r="K2380" s="180">
        <v>45763</v>
      </c>
      <c r="L2380" s="3"/>
      <c r="M2380" s="44"/>
      <c r="N2380" s="44" t="str">
        <f>IFERROR(K2380 + VALUE(LEFT(L2380, FIND(" ", L2380) - 1)), "")</f>
        <v/>
      </c>
      <c r="O2380" s="3">
        <f>IF(_xlfn.DAYS(K2380,J2380)&lt;0, "Aguardando OC", _xlfn.DAYS(K2380,J2380))</f>
        <v>22</v>
      </c>
      <c r="P2380" s="14">
        <v>397109</v>
      </c>
      <c r="Q2380" s="169">
        <v>1139262</v>
      </c>
      <c r="R2380" s="14">
        <v>166431</v>
      </c>
      <c r="S2380" s="2">
        <v>683</v>
      </c>
      <c r="T2380" s="65" t="s">
        <v>301</v>
      </c>
      <c r="U2380" s="21">
        <v>650</v>
      </c>
      <c r="V2380" s="2">
        <v>6512</v>
      </c>
      <c r="W2380" s="43" t="str">
        <f>IFERROR(VLOOKUP(V2380, Fornecedores!A:C, 3, FALSE), "")</f>
        <v>SUSPEX AUTOMOTIVO</v>
      </c>
      <c r="X2380" s="43" t="str">
        <f>IFERROR(VLOOKUP(V2380, Fornecedores!A:E, 5, FALSE), "")</f>
        <v>Recife</v>
      </c>
      <c r="Y2380" s="43" t="str">
        <f>IFERROR(VLOOKUP(V2380, Fornecedores!A:F, 6, FALSE), "")</f>
        <v>PE</v>
      </c>
      <c r="Z2380" s="14" t="str">
        <f>IF(H2380=0, "Pedido entregue!", "Pendente")</f>
        <v>Pedido entregue!</v>
      </c>
      <c r="AA2380" s="74"/>
      <c r="AB2380" s="58" t="str">
        <f>IF(Z2380="Pedido Entregue!", IF(AA2380=1, "Retirado do Almoxarifado", IF(AA2380=2, "Material devolvido", "Aguardando retirada")), IF(Z2380="Pendente", "Entrega pendente", ""))</f>
        <v>Aguardando retirada</v>
      </c>
      <c r="AC2380" s="18">
        <v>1</v>
      </c>
      <c r="AD2380" s="18">
        <f>AC2380/SUMIF($P:$P,P2380,$AC:$AC)</f>
        <v>1</v>
      </c>
      <c r="AE2380" s="18">
        <f>IF(R2380=0,0,AC2380/SUMIF($R:$R,R2380,$AC:$AC))</f>
        <v>0.5</v>
      </c>
      <c r="AF2380" s="18">
        <f>IF(R2380=0,1,0)</f>
        <v>0</v>
      </c>
      <c r="AG2380" s="18">
        <f>IF(R2380=0,#REF!-J2380,0)</f>
        <v>0</v>
      </c>
      <c r="AH2380" t="str">
        <f>TEXT(J2380,"MMMM")</f>
        <v>março</v>
      </c>
    </row>
    <row r="2381" spans="1:34" ht="12.75" hidden="1" customHeight="1" x14ac:dyDescent="0.25">
      <c r="A2381" s="90" t="str">
        <f>IF(C2381="Oficina Diversos","Oficina Geral",
IF(ISNUMBER(FIND("Estoque - Colhedoras",C2381)),"Colhedoras",IF(ISNUMBER(FIND("Caldeiraria",C2381)),"Caldeiraria",IF(ISNUMBER(FIND("Borracharia",C2381)),"Borracharia",IF(ISNUMBER(FIND("Lubrificação",C2381)),"Lubrificação",
IF(ISNUMBER(FIND("Estoque - Carregadeiras",C2381)),"Carregadeiras",IF(ISNUMBER(FIND("Estoque - Veic. Leves",C2381)),"Veic. Leves",
IF(ISNUMBER(FIND("Estoque - Caminhões",C2381)),"Caminhões",IF(ISNUMBER(FIND("Estoque - Transbordos",C2381)),"Transbordos",
IF(ISNUMBER(FIND("Estoque - Tratores",C2381)),"Tratores",
IF(ISNUMBER(FIND("Estoque - Máquinas pesadas",C2381)),"Máquinas pesadas",
IF(ISNUMBER(FIND("Estoque - Reboques",C2381)),"Reboques",
IF(C2381="Estoque","Estoque",
IF(AND(ISNUMBER(C2381),C2381&gt;1000,C2381&lt;2000),"Caminhões",
IF(AND(ISNUMBER(C2381),C2381&gt;2000,C2381&lt;3000),"Tratores",
IF(AND(ISNUMBER(C2381),C2381&gt;3000,C2381&lt;4000),"Carregadeiras",
IF(AND(ISNUMBER(C2381),C2381&gt;4000,C2381&lt;5000),"Máquinas pesadas",
IF(AND(ISNUMBER(C2381),C2381&gt;5000,C2381&lt;6000),"Colhedoras",
IF(AND(ISNUMBER(C2381),C2381&gt;7000,C2381&lt;8000),"Irrigação",
IF(AND(ISNUMBER(C2381),C2381&gt;8000,C2381&lt;9000),"Reboques",IF(AND(ISNUMBER(C2381),C2381&gt;0,C2381&lt;1000),"Veic. Leves","")))))))))))))))))))))</f>
        <v>Tratores</v>
      </c>
      <c r="B2381" s="72"/>
      <c r="C2381" s="2">
        <v>2024</v>
      </c>
      <c r="D2381" s="2">
        <v>90163</v>
      </c>
      <c r="E2381" s="10" t="s">
        <v>592</v>
      </c>
      <c r="F2381" s="14" t="str">
        <f>IF(ISBLANK(K2381), "Apenas Solicitação", "Tem OC")</f>
        <v>Tem OC</v>
      </c>
      <c r="G2381" s="2">
        <v>12</v>
      </c>
      <c r="H2381" s="37">
        <f>G2381-I2381</f>
        <v>0</v>
      </c>
      <c r="I2381" s="38">
        <v>12</v>
      </c>
      <c r="J2381" s="4">
        <v>45742</v>
      </c>
      <c r="K2381" s="180">
        <v>45751</v>
      </c>
      <c r="L2381" s="3"/>
      <c r="M2381" s="44"/>
      <c r="N2381" s="44" t="str">
        <f>IFERROR(K2381 + VALUE(LEFT(L2381, FIND(" ", L2381) - 1)), "")</f>
        <v/>
      </c>
      <c r="O2381" s="3">
        <f>IF(_xlfn.DAYS(K2381,J2381)&lt;0, "Aguardando OC", _xlfn.DAYS(K2381,J2381))</f>
        <v>9</v>
      </c>
      <c r="P2381" s="14">
        <v>397151</v>
      </c>
      <c r="Q2381" s="169">
        <v>1139354</v>
      </c>
      <c r="R2381" s="14">
        <v>165795</v>
      </c>
      <c r="S2381" s="2">
        <v>696</v>
      </c>
      <c r="T2381" s="65" t="s">
        <v>77</v>
      </c>
      <c r="U2381" s="21">
        <v>300.48</v>
      </c>
      <c r="V2381" s="2">
        <v>3238</v>
      </c>
      <c r="W2381" s="43" t="str">
        <f>IFERROR(VLOOKUP(V2381, Fornecedores!A:C, 3, FALSE), "")</f>
        <v xml:space="preserve">VENEZA              </v>
      </c>
      <c r="X2381" s="43" t="str">
        <f>IFERROR(VLOOKUP(V2381, Fornecedores!A:E, 5, FALSE), "")</f>
        <v>Bayeux</v>
      </c>
      <c r="Y2381" s="43" t="str">
        <f>IFERROR(VLOOKUP(V2381, Fornecedores!A:F, 6, FALSE), "")</f>
        <v>PB</v>
      </c>
      <c r="Z2381" s="14" t="str">
        <f>IF(H2381=0, "Pedido entregue!", "Pendente")</f>
        <v>Pedido entregue!</v>
      </c>
      <c r="AA2381" s="74">
        <v>1</v>
      </c>
      <c r="AB2381" s="58" t="str">
        <f>IF(Z2381="Pedido Entregue!", IF(AA2381=1, "Retirado do Almoxarifado", IF(AA2381=2, "Material devolvido", "Aguardando retirada")), IF(Z2381="Pendente", "Entrega pendente", ""))</f>
        <v>Retirado do Almoxarifado</v>
      </c>
      <c r="AC2381" s="18">
        <v>1</v>
      </c>
      <c r="AD2381" s="18">
        <f>AC2381/SUMIF($P:$P,P2381,$AC:$AC)</f>
        <v>1</v>
      </c>
      <c r="AE2381" s="18">
        <f>IF(R2381=0,0,AC2381/SUMIF($R:$R,R2381,$AC:$AC))</f>
        <v>0.125</v>
      </c>
      <c r="AF2381" s="18">
        <f>IF(R2381=0,1,0)</f>
        <v>0</v>
      </c>
      <c r="AG2381" s="18">
        <f>IF(R2381=0,#REF!-J2381,0)</f>
        <v>0</v>
      </c>
      <c r="AH2381" t="str">
        <f>TEXT(J2381,"MMMM")</f>
        <v>março</v>
      </c>
    </row>
    <row r="2382" spans="1:34" ht="12.75" customHeight="1" x14ac:dyDescent="0.25">
      <c r="A2382" s="90" t="str">
        <f>IF(C2382="Oficina Diversos","Oficina Geral",
IF(ISNUMBER(FIND("Estoque - Colhedoras",C2382)),"Colhedoras",IF(ISNUMBER(FIND("Caldeiraria",C2382)),"Caldeiraria",IF(ISNUMBER(FIND("Borracharia",C2382)),"Borracharia",IF(ISNUMBER(FIND("Lubrificação",C2382)),"Lubrificação",
IF(ISNUMBER(FIND("Estoque - Carregadeiras",C2382)),"Carregadeiras",IF(ISNUMBER(FIND("Estoque - Veic. Leves",C2382)),"Veic. Leves",
IF(ISNUMBER(FIND("Estoque - Caminhões",C2382)),"Caminhões",IF(ISNUMBER(FIND("Estoque - Transbordos",C2382)),"Transbordos",
IF(ISNUMBER(FIND("Estoque - Tratores",C2382)),"Tratores",
IF(ISNUMBER(FIND("Estoque - Máquinas pesadas",C2382)),"Máquinas pesadas",
IF(ISNUMBER(FIND("Estoque - Reboques",C2382)),"Reboques",
IF(C2382="Estoque","Estoque",
IF(AND(ISNUMBER(C2382),C2382&gt;1000,C2382&lt;2000),"Caminhões",
IF(AND(ISNUMBER(C2382),C2382&gt;2000,C2382&lt;3000),"Tratores",
IF(AND(ISNUMBER(C2382),C2382&gt;3000,C2382&lt;4000),"Carregadeiras",
IF(AND(ISNUMBER(C2382),C2382&gt;4000,C2382&lt;5000),"Máquinas pesadas",
IF(AND(ISNUMBER(C2382),C2382&gt;5000,C2382&lt;6000),"Colhedoras",
IF(AND(ISNUMBER(C2382),C2382&gt;7000,C2382&lt;8000),"Irrigação",
IF(AND(ISNUMBER(C2382),C2382&gt;8000,C2382&lt;9000),"Reboques",IF(AND(ISNUMBER(C2382),C2382&gt;0,C2382&lt;1000),"Veic. Leves","")))))))))))))))))))))</f>
        <v>Tratores</v>
      </c>
      <c r="C2382" s="126">
        <v>2025</v>
      </c>
      <c r="D2382" s="2">
        <v>90163</v>
      </c>
      <c r="E2382" s="3" t="s">
        <v>592</v>
      </c>
      <c r="F2382" s="101" t="str">
        <f>IF(ISBLANK(K2382), "Apenas Solicitação", "Tem OC")</f>
        <v>Apenas Solicitação</v>
      </c>
      <c r="G2382" s="2">
        <v>12</v>
      </c>
      <c r="H2382" s="102">
        <f>G2382-I2382</f>
        <v>12</v>
      </c>
      <c r="I2382" s="103"/>
      <c r="J2382" s="4">
        <v>45805</v>
      </c>
      <c r="K2382" s="14"/>
      <c r="L2382" s="3"/>
      <c r="M2382" s="104" t="str">
        <f ca="1">IF(OR(N2382="", N2382=0), "", IF(N2382&gt;TODAY(), "No prazo", "Atrasado"))</f>
        <v/>
      </c>
      <c r="N2382" s="104" t="str">
        <f>IFERROR(K2382 + VALUE(LEFT(L2382, FIND(" ", L2382) - 1)), "")</f>
        <v/>
      </c>
      <c r="O2382" s="105" t="str">
        <f>IF(_xlfn.DAYS(K2382,J2382)&lt;0, "Aguardando OC", _xlfn.DAYS(K2382,J2382))</f>
        <v>Aguardando OC</v>
      </c>
      <c r="P2382" s="14">
        <v>405042</v>
      </c>
      <c r="Q2382" s="12"/>
      <c r="R2382" s="14">
        <v>0</v>
      </c>
      <c r="S2382" s="2">
        <v>221</v>
      </c>
      <c r="T2382" s="65" t="s">
        <v>1029</v>
      </c>
      <c r="U2382" s="21">
        <v>25.04</v>
      </c>
      <c r="V2382" s="2"/>
      <c r="W2382" s="105" t="str">
        <f>IFERROR(VLOOKUP(V2382, Fornecedores!A:C, 3, FALSE), "")</f>
        <v/>
      </c>
      <c r="X2382" s="105" t="str">
        <f>IFERROR(VLOOKUP(V2382, Fornecedores!A:E, 5, FALSE), "")</f>
        <v/>
      </c>
      <c r="Y2382" s="105" t="str">
        <f>IFERROR(VLOOKUP(V2382, Fornecedores!A:F, 6, FALSE), "")</f>
        <v/>
      </c>
      <c r="Z2382" s="101" t="str">
        <f>IF(H2382=0, "Pedido entregue!", "Pendente")</f>
        <v>Pendente</v>
      </c>
      <c r="AB2382" s="132" t="str">
        <f>IF(Z2382="Pedido Entregue!", IF(AA2382=1, "Retirado do Almoxarifado", IF(AA2382=2, "Material devolvido", "Aguardando retirada")), IF(Z2382="Pendente", "Entrega pendente", ""))</f>
        <v>Entrega pendente</v>
      </c>
      <c r="AC2382" s="18">
        <v>1</v>
      </c>
      <c r="AD2382" s="18">
        <f>AC2382/SUMIF($P:$P,P2382,$AC:$AC)</f>
        <v>1</v>
      </c>
      <c r="AE2382" s="18">
        <f>IF(R2382=0,0,AC2382/SUMIF($R:$R,R2382,$AC:$AC))</f>
        <v>0</v>
      </c>
      <c r="AF2382" s="18">
        <f>IF(R2382=0,1,0)</f>
        <v>1</v>
      </c>
      <c r="AH2382" t="str">
        <f>TEXT(J2382,"MMMM")</f>
        <v>maio</v>
      </c>
    </row>
    <row r="2383" spans="1:34" ht="12.75" hidden="1" customHeight="1" x14ac:dyDescent="0.25">
      <c r="A2383" s="90" t="str">
        <f>IF(C2383="Oficina Diversos","Oficina Geral",
IF(ISNUMBER(FIND("Estoque - Colhedoras",C2383)),"Colhedoras",IF(ISNUMBER(FIND("Caldeiraria",C2383)),"Caldeiraria",IF(ISNUMBER(FIND("Borracharia",C2383)),"Borracharia",IF(ISNUMBER(FIND("Lubrificação",C2383)),"Lubrificação",
IF(ISNUMBER(FIND("Estoque - Carregadeiras",C2383)),"Carregadeiras",IF(ISNUMBER(FIND("Estoque - Veic. Leves",C2383)),"Veic. Leves",
IF(ISNUMBER(FIND("Estoque - Caminhões",C2383)),"Caminhões",IF(ISNUMBER(FIND("Estoque - Transbordos",C2383)),"Transbordos",
IF(ISNUMBER(FIND("Estoque - Tratores",C2383)),"Tratores",
IF(ISNUMBER(FIND("Estoque - Máquinas pesadas",C2383)),"Máquinas pesadas",
IF(ISNUMBER(FIND("Estoque - Reboques",C2383)),"Reboques",
IF(C2383="Estoque","Estoque",
IF(AND(ISNUMBER(C2383),C2383&gt;1000,C2383&lt;2000),"Caminhões",
IF(AND(ISNUMBER(C2383),C2383&gt;2000,C2383&lt;3000),"Tratores",
IF(AND(ISNUMBER(C2383),C2383&gt;3000,C2383&lt;4000),"Carregadeiras",
IF(AND(ISNUMBER(C2383),C2383&gt;4000,C2383&lt;5000),"Máquinas pesadas",
IF(AND(ISNUMBER(C2383),C2383&gt;5000,C2383&lt;6000),"Colhedoras",
IF(AND(ISNUMBER(C2383),C2383&gt;7000,C2383&lt;8000),"Irrigação",
IF(AND(ISNUMBER(C2383),C2383&gt;8000,C2383&lt;9000),"Reboques",IF(AND(ISNUMBER(C2383),C2383&gt;0,C2383&lt;1000),"Veic. Leves","")))))))))))))))))))))</f>
        <v>Tratores</v>
      </c>
      <c r="B2383" s="72"/>
      <c r="C2383" s="2">
        <v>2024</v>
      </c>
      <c r="D2383" s="2">
        <v>90164</v>
      </c>
      <c r="E2383" s="10" t="s">
        <v>360</v>
      </c>
      <c r="F2383" s="14" t="str">
        <f>IF(ISBLANK(K2383), "Apenas Solicitação", "Tem OC")</f>
        <v>Tem OC</v>
      </c>
      <c r="G2383" s="2">
        <v>26</v>
      </c>
      <c r="H2383" s="37">
        <f>G2383-I2383</f>
        <v>0</v>
      </c>
      <c r="I2383" s="38">
        <v>26</v>
      </c>
      <c r="J2383" s="4">
        <v>45742</v>
      </c>
      <c r="K2383" s="180">
        <v>45751</v>
      </c>
      <c r="L2383" s="3"/>
      <c r="M2383" s="44"/>
      <c r="N2383" s="44" t="str">
        <f>IFERROR(K2383 + VALUE(LEFT(L2383, FIND(" ", L2383) - 1)), "")</f>
        <v/>
      </c>
      <c r="O2383" s="3">
        <f>IF(_xlfn.DAYS(K2383,J2383)&lt;0, "Aguardando OC", _xlfn.DAYS(K2383,J2383))</f>
        <v>9</v>
      </c>
      <c r="P2383" s="14">
        <v>397150</v>
      </c>
      <c r="Q2383" s="169">
        <v>1139354</v>
      </c>
      <c r="R2383" s="14">
        <v>165795</v>
      </c>
      <c r="S2383" s="2">
        <v>696</v>
      </c>
      <c r="T2383" s="65" t="s">
        <v>77</v>
      </c>
      <c r="U2383" s="21">
        <v>702.78</v>
      </c>
      <c r="V2383" s="2">
        <v>3238</v>
      </c>
      <c r="W2383" s="43" t="str">
        <f>IFERROR(VLOOKUP(V2383, Fornecedores!A:C, 3, FALSE), "")</f>
        <v xml:space="preserve">VENEZA              </v>
      </c>
      <c r="X2383" s="43" t="str">
        <f>IFERROR(VLOOKUP(V2383, Fornecedores!A:E, 5, FALSE), "")</f>
        <v>Bayeux</v>
      </c>
      <c r="Y2383" s="43" t="str">
        <f>IFERROR(VLOOKUP(V2383, Fornecedores!A:F, 6, FALSE), "")</f>
        <v>PB</v>
      </c>
      <c r="Z2383" s="14" t="str">
        <f>IF(H2383=0, "Pedido entregue!", "Pendente")</f>
        <v>Pedido entregue!</v>
      </c>
      <c r="AA2383" s="74">
        <v>1</v>
      </c>
      <c r="AB2383" s="58" t="str">
        <f>IF(Z2383="Pedido Entregue!", IF(AA2383=1, "Retirado do Almoxarifado", IF(AA2383=2, "Material devolvido", "Aguardando retirada")), IF(Z2383="Pendente", "Entrega pendente", ""))</f>
        <v>Retirado do Almoxarifado</v>
      </c>
      <c r="AC2383" s="18">
        <v>1</v>
      </c>
      <c r="AD2383" s="18">
        <f>AC2383/SUMIF($P:$P,P2383,$AC:$AC)</f>
        <v>1</v>
      </c>
      <c r="AE2383" s="18">
        <f>IF(R2383=0,0,AC2383/SUMIF($R:$R,R2383,$AC:$AC))</f>
        <v>0.125</v>
      </c>
      <c r="AF2383" s="18">
        <f>IF(R2383=0,1,0)</f>
        <v>0</v>
      </c>
      <c r="AG2383" s="18">
        <f>IF(R2383=0,#REF!-J2383,0)</f>
        <v>0</v>
      </c>
      <c r="AH2383" t="str">
        <f>TEXT(J2383,"MMMM")</f>
        <v>março</v>
      </c>
    </row>
    <row r="2384" spans="1:34" ht="12.75" hidden="1" customHeight="1" x14ac:dyDescent="0.25">
      <c r="A2384" s="90" t="str">
        <f>IF(C2384="Oficina Diversos","Oficina Geral",
IF(ISNUMBER(FIND("Estoque - Colhedoras",C2384)),"Colhedoras",IF(ISNUMBER(FIND("Caldeiraria",C2384)),"Caldeiraria",IF(ISNUMBER(FIND("Borracharia",C2384)),"Borracharia",IF(ISNUMBER(FIND("Lubrificação",C2384)),"Lubrificação",
IF(ISNUMBER(FIND("Estoque - Carregadeiras",C2384)),"Carregadeiras",IF(ISNUMBER(FIND("Estoque - Veic. Leves",C2384)),"Veic. Leves",
IF(ISNUMBER(FIND("Estoque - Caminhões",C2384)),"Caminhões",IF(ISNUMBER(FIND("Estoque - Transbordos",C2384)),"Transbordos",
IF(ISNUMBER(FIND("Estoque - Tratores",C2384)),"Tratores",
IF(ISNUMBER(FIND("Estoque - Máquinas pesadas",C2384)),"Máquinas pesadas",
IF(ISNUMBER(FIND("Estoque - Reboques",C2384)),"Reboques",
IF(C2384="Estoque","Estoque",
IF(AND(ISNUMBER(C2384),C2384&gt;1000,C2384&lt;2000),"Caminhões",
IF(AND(ISNUMBER(C2384),C2384&gt;2000,C2384&lt;3000),"Tratores",
IF(AND(ISNUMBER(C2384),C2384&gt;3000,C2384&lt;4000),"Carregadeiras",
IF(AND(ISNUMBER(C2384),C2384&gt;4000,C2384&lt;5000),"Máquinas pesadas",
IF(AND(ISNUMBER(C2384),C2384&gt;5000,C2384&lt;6000),"Colhedoras",
IF(AND(ISNUMBER(C2384),C2384&gt;7000,C2384&lt;8000),"Irrigação",
IF(AND(ISNUMBER(C2384),C2384&gt;8000,C2384&lt;9000),"Reboques",IF(AND(ISNUMBER(C2384),C2384&gt;0,C2384&lt;1000),"Veic. Leves","")))))))))))))))))))))</f>
        <v>Tratores</v>
      </c>
      <c r="B2384" s="72"/>
      <c r="C2384" s="2">
        <v>2024</v>
      </c>
      <c r="D2384" s="2">
        <v>90165</v>
      </c>
      <c r="E2384" s="10" t="s">
        <v>361</v>
      </c>
      <c r="F2384" s="14" t="str">
        <f>IF(ISBLANK(K2384), "Apenas Solicitação", "Tem OC")</f>
        <v>Tem OC</v>
      </c>
      <c r="G2384" s="2">
        <v>1</v>
      </c>
      <c r="H2384" s="37">
        <f>G2384-I2384</f>
        <v>0</v>
      </c>
      <c r="I2384" s="38">
        <v>1</v>
      </c>
      <c r="J2384" s="4">
        <v>45742</v>
      </c>
      <c r="K2384" s="180">
        <v>45751</v>
      </c>
      <c r="L2384" s="3"/>
      <c r="M2384" s="44"/>
      <c r="N2384" s="44" t="str">
        <f>IFERROR(K2384 + VALUE(LEFT(L2384, FIND(" ", L2384) - 1)), "")</f>
        <v/>
      </c>
      <c r="O2384" s="3">
        <f>IF(_xlfn.DAYS(K2384,J2384)&lt;0, "Aguardando OC", _xlfn.DAYS(K2384,J2384))</f>
        <v>9</v>
      </c>
      <c r="P2384" s="14">
        <v>397152</v>
      </c>
      <c r="Q2384" s="169">
        <v>1139354</v>
      </c>
      <c r="R2384" s="14">
        <v>165795</v>
      </c>
      <c r="S2384" s="2">
        <v>696</v>
      </c>
      <c r="T2384" s="65" t="s">
        <v>77</v>
      </c>
      <c r="U2384" s="21">
        <v>3175.89</v>
      </c>
      <c r="V2384" s="2">
        <v>3238</v>
      </c>
      <c r="W2384" s="43" t="str">
        <f>IFERROR(VLOOKUP(V2384, Fornecedores!A:C, 3, FALSE), "")</f>
        <v xml:space="preserve">VENEZA              </v>
      </c>
      <c r="X2384" s="43" t="str">
        <f>IFERROR(VLOOKUP(V2384, Fornecedores!A:E, 5, FALSE), "")</f>
        <v>Bayeux</v>
      </c>
      <c r="Y2384" s="43" t="str">
        <f>IFERROR(VLOOKUP(V2384, Fornecedores!A:F, 6, FALSE), "")</f>
        <v>PB</v>
      </c>
      <c r="Z2384" s="14" t="str">
        <f>IF(H2384=0, "Pedido entregue!", "Pendente")</f>
        <v>Pedido entregue!</v>
      </c>
      <c r="AA2384" s="74">
        <v>1</v>
      </c>
      <c r="AB2384" s="58" t="str">
        <f>IF(Z2384="Pedido Entregue!", IF(AA2384=1, "Retirado do Almoxarifado", IF(AA2384=2, "Material devolvido", "Aguardando retirada")), IF(Z2384="Pendente", "Entrega pendente", ""))</f>
        <v>Retirado do Almoxarifado</v>
      </c>
      <c r="AC2384" s="18">
        <v>1</v>
      </c>
      <c r="AD2384" s="18">
        <f>AC2384/SUMIF($P:$P,P2384,$AC:$AC)</f>
        <v>1</v>
      </c>
      <c r="AE2384" s="18">
        <f>IF(R2384=0,0,AC2384/SUMIF($R:$R,R2384,$AC:$AC))</f>
        <v>0.125</v>
      </c>
      <c r="AF2384" s="18">
        <f>IF(R2384=0,1,0)</f>
        <v>0</v>
      </c>
      <c r="AG2384" s="18">
        <f>IF(R2384=0,#REF!-J2384,0)</f>
        <v>0</v>
      </c>
      <c r="AH2384" t="str">
        <f>TEXT(J2384,"MMMM")</f>
        <v>março</v>
      </c>
    </row>
    <row r="2385" spans="1:34" ht="12.75" hidden="1" customHeight="1" x14ac:dyDescent="0.25">
      <c r="A2385" s="90" t="str">
        <f>IF(C2385="Oficina Diversos","Oficina Geral",
IF(ISNUMBER(FIND("Estoque - Colhedoras",C2385)),"Colhedoras",IF(ISNUMBER(FIND("Caldeiraria",C2385)),"Caldeiraria",IF(ISNUMBER(FIND("Borracharia",C2385)),"Borracharia",IF(ISNUMBER(FIND("Lubrificação",C2385)),"Lubrificação",
IF(ISNUMBER(FIND("Estoque - Carregadeiras",C2385)),"Carregadeiras",IF(ISNUMBER(FIND("Estoque - Veic. Leves",C2385)),"Veic. Leves",
IF(ISNUMBER(FIND("Estoque - Caminhões",C2385)),"Caminhões",IF(ISNUMBER(FIND("Estoque - Transbordos",C2385)),"Transbordos",
IF(ISNUMBER(FIND("Estoque - Tratores",C2385)),"Tratores",
IF(ISNUMBER(FIND("Estoque - Máquinas pesadas",C2385)),"Máquinas pesadas",
IF(ISNUMBER(FIND("Estoque - Reboques",C2385)),"Reboques",
IF(C2385="Estoque","Estoque",
IF(AND(ISNUMBER(C2385),C2385&gt;1000,C2385&lt;2000),"Caminhões",
IF(AND(ISNUMBER(C2385),C2385&gt;2000,C2385&lt;3000),"Tratores",
IF(AND(ISNUMBER(C2385),C2385&gt;3000,C2385&lt;4000),"Carregadeiras",
IF(AND(ISNUMBER(C2385),C2385&gt;4000,C2385&lt;5000),"Máquinas pesadas",
IF(AND(ISNUMBER(C2385),C2385&gt;5000,C2385&lt;6000),"Colhedoras",
IF(AND(ISNUMBER(C2385),C2385&gt;7000,C2385&lt;8000),"Irrigação",
IF(AND(ISNUMBER(C2385),C2385&gt;8000,C2385&lt;9000),"Reboques",IF(AND(ISNUMBER(C2385),C2385&gt;0,C2385&lt;1000),"Veic. Leves","")))))))))))))))))))))</f>
        <v>Caminhões</v>
      </c>
      <c r="B2385" s="72"/>
      <c r="C2385" s="2">
        <v>1041</v>
      </c>
      <c r="D2385" s="2">
        <v>90166</v>
      </c>
      <c r="E2385" s="10" t="s">
        <v>330</v>
      </c>
      <c r="F2385" s="14" t="str">
        <f>IF(ISBLANK(K2385), "Apenas Solicitação", "Tem OC")</f>
        <v>Tem OC</v>
      </c>
      <c r="G2385" s="2">
        <v>2</v>
      </c>
      <c r="H2385" s="37">
        <f>G2385-I2385</f>
        <v>0</v>
      </c>
      <c r="I2385" s="38">
        <v>2</v>
      </c>
      <c r="J2385" s="4">
        <v>45743</v>
      </c>
      <c r="K2385" s="180">
        <v>45751</v>
      </c>
      <c r="L2385" s="3"/>
      <c r="M2385" s="44"/>
      <c r="N2385" s="44" t="str">
        <f>IFERROR(K2385 + VALUE(LEFT(L2385, FIND(" ", L2385) - 1)), "")</f>
        <v/>
      </c>
      <c r="O2385" s="3">
        <f>IF(_xlfn.DAYS(K2385,J2385)&lt;0, "Aguardando OC", _xlfn.DAYS(K2385,J2385))</f>
        <v>8</v>
      </c>
      <c r="P2385" s="14">
        <v>397346</v>
      </c>
      <c r="Q2385" s="169">
        <v>1139865</v>
      </c>
      <c r="R2385" s="14">
        <v>165802</v>
      </c>
      <c r="S2385" s="2">
        <v>1055</v>
      </c>
      <c r="T2385" s="65" t="s">
        <v>66</v>
      </c>
      <c r="U2385" s="21">
        <v>69.959999999999994</v>
      </c>
      <c r="V2385" s="2">
        <v>2528</v>
      </c>
      <c r="W2385" s="43" t="str">
        <f>IFERROR(VLOOKUP(V2385, Fornecedores!A:C, 3, FALSE), "")</f>
        <v xml:space="preserve">REDIESEL            </v>
      </c>
      <c r="X2385" s="43" t="str">
        <f>IFERROR(VLOOKUP(V2385, Fornecedores!A:E, 5, FALSE), "")</f>
        <v>Jaboatão dos Guararapes</v>
      </c>
      <c r="Y2385" s="43" t="str">
        <f>IFERROR(VLOOKUP(V2385, Fornecedores!A:F, 6, FALSE), "")</f>
        <v>PE</v>
      </c>
      <c r="Z2385" s="14" t="str">
        <f>IF(H2385=0, "Pedido entregue!", "Pendente")</f>
        <v>Pedido entregue!</v>
      </c>
      <c r="AA2385" s="74">
        <v>1</v>
      </c>
      <c r="AB2385" s="58" t="str">
        <f>IF(Z2385="Pedido Entregue!", IF(AA2385=1, "Retirado do Almoxarifado", IF(AA2385=2, "Material devolvido", "Aguardando retirada")), IF(Z2385="Pendente", "Entrega pendente", ""))</f>
        <v>Retirado do Almoxarifado</v>
      </c>
      <c r="AC2385" s="18">
        <v>1</v>
      </c>
      <c r="AD2385" s="18">
        <f>AC2385/SUMIF($P:$P,P2385,$AC:$AC)</f>
        <v>1</v>
      </c>
      <c r="AE2385" s="18">
        <f>IF(R2385=0,0,AC2385/SUMIF($R:$R,R2385,$AC:$AC))</f>
        <v>0.5</v>
      </c>
      <c r="AF2385" s="18">
        <f>IF(R2385=0,1,0)</f>
        <v>0</v>
      </c>
      <c r="AG2385" s="18">
        <f>IF(R2385=0,#REF!-J2385,0)</f>
        <v>0</v>
      </c>
      <c r="AH2385" t="str">
        <f>TEXT(J2385,"MMMM")</f>
        <v>março</v>
      </c>
    </row>
    <row r="2386" spans="1:34" ht="12.75" hidden="1" customHeight="1" x14ac:dyDescent="0.25">
      <c r="A2386" s="90" t="str">
        <f>IF(C2386="Oficina Diversos","Oficina Geral",
IF(ISNUMBER(FIND("Estoque - Colhedoras",C2386)),"Colhedoras",IF(ISNUMBER(FIND("Caldeiraria",C2386)),"Caldeiraria",IF(ISNUMBER(FIND("Borracharia",C2386)),"Borracharia",IF(ISNUMBER(FIND("Lubrificação",C2386)),"Lubrificação",
IF(ISNUMBER(FIND("Estoque - Carregadeiras",C2386)),"Carregadeiras",IF(ISNUMBER(FIND("Estoque - Veic. Leves",C2386)),"Veic. Leves",
IF(ISNUMBER(FIND("Estoque - Caminhões",C2386)),"Caminhões",IF(ISNUMBER(FIND("Estoque - Transbordos",C2386)),"Transbordos",
IF(ISNUMBER(FIND("Estoque - Tratores",C2386)),"Tratores",
IF(ISNUMBER(FIND("Estoque - Máquinas pesadas",C2386)),"Máquinas pesadas",
IF(ISNUMBER(FIND("Estoque - Reboques",C2386)),"Reboques",
IF(C2386="Estoque","Estoque",
IF(AND(ISNUMBER(C2386),C2386&gt;1000,C2386&lt;2000),"Caminhões",
IF(AND(ISNUMBER(C2386),C2386&gt;2000,C2386&lt;3000),"Tratores",
IF(AND(ISNUMBER(C2386),C2386&gt;3000,C2386&lt;4000),"Carregadeiras",
IF(AND(ISNUMBER(C2386),C2386&gt;4000,C2386&lt;5000),"Máquinas pesadas",
IF(AND(ISNUMBER(C2386),C2386&gt;5000,C2386&lt;6000),"Colhedoras",
IF(AND(ISNUMBER(C2386),C2386&gt;7000,C2386&lt;8000),"Irrigação",
IF(AND(ISNUMBER(C2386),C2386&gt;8000,C2386&lt;9000),"Reboques",IF(AND(ISNUMBER(C2386),C2386&gt;0,C2386&lt;1000),"Veic. Leves","")))))))))))))))))))))</f>
        <v>Carregadeiras</v>
      </c>
      <c r="B2386" s="72"/>
      <c r="C2386" s="28">
        <v>3023</v>
      </c>
      <c r="D2386" s="28">
        <v>90178</v>
      </c>
      <c r="E2386" s="29" t="s">
        <v>219</v>
      </c>
      <c r="F2386" s="14" t="str">
        <f>IF(ISBLANK(K2386), "Apenas Solicitação", "Tem OC")</f>
        <v>Tem OC</v>
      </c>
      <c r="G2386" s="28">
        <v>1</v>
      </c>
      <c r="H2386" s="37">
        <f>G2386-I2386</f>
        <v>0</v>
      </c>
      <c r="I2386" s="38">
        <v>1</v>
      </c>
      <c r="J2386" s="4">
        <v>45730</v>
      </c>
      <c r="K2386" s="183">
        <v>45748</v>
      </c>
      <c r="L2386" s="7"/>
      <c r="M2386" s="44"/>
      <c r="N2386" s="44" t="str">
        <f>IFERROR(K2386 + VALUE(LEFT(L2386, FIND(" ", L2386) - 1)), "")</f>
        <v/>
      </c>
      <c r="O2386" s="3">
        <f>IF(_xlfn.DAYS(K2386,J2386)&lt;0, "Aguardando OC", _xlfn.DAYS(K2386,J2386))</f>
        <v>18</v>
      </c>
      <c r="P2386" s="206">
        <v>397228</v>
      </c>
      <c r="Q2386" s="214">
        <v>1139661</v>
      </c>
      <c r="R2386" s="206">
        <v>165677</v>
      </c>
      <c r="S2386" s="28">
        <v>701</v>
      </c>
      <c r="T2386" s="66" t="s">
        <v>220</v>
      </c>
      <c r="U2386" s="32">
        <v>410</v>
      </c>
      <c r="V2386" s="28">
        <v>8075</v>
      </c>
      <c r="W2386" s="43" t="str">
        <f>IFERROR(VLOOKUP(V2386, Fornecedores!A:C, 3, FALSE), "")</f>
        <v>AGROS TRATORES</v>
      </c>
      <c r="X2386" s="43" t="str">
        <f>IFERROR(VLOOKUP(V2386, Fornecedores!A:E, 5, FALSE), "")</f>
        <v>Mamanguape</v>
      </c>
      <c r="Y2386" s="43" t="str">
        <f>IFERROR(VLOOKUP(V2386, Fornecedores!A:F, 6, FALSE), "")</f>
        <v>PB</v>
      </c>
      <c r="Z2386" s="14" t="str">
        <f>IF(H2386=0, "Pedido entregue!", "Pendente")</f>
        <v>Pedido entregue!</v>
      </c>
      <c r="AA2386" s="74">
        <v>1</v>
      </c>
      <c r="AB2386" s="58" t="str">
        <f>IF(Z2386="Pedido Entregue!", IF(AA2386=1, "Retirado do Almoxarifado", IF(AA2386=2, "Material devolvido", "Aguardando retirada")), IF(Z2386="Pendente", "Entrega pendente", ""))</f>
        <v>Retirado do Almoxarifado</v>
      </c>
      <c r="AC2386" s="18">
        <v>1</v>
      </c>
      <c r="AD2386" s="18">
        <f>AC2386/SUMIF($P:$P,P2386,$AC:$AC)</f>
        <v>1</v>
      </c>
      <c r="AE2386" s="18">
        <f>IF(R2386=0,0,AC2386/SUMIF($R:$R,R2386,$AC:$AC))</f>
        <v>0.16666666666666666</v>
      </c>
      <c r="AF2386" s="18">
        <f>IF(R2386=0,1,0)</f>
        <v>0</v>
      </c>
      <c r="AG2386" s="18">
        <f>IF(R2386=0,#REF!-J2386,0)</f>
        <v>0</v>
      </c>
      <c r="AH2386" t="str">
        <f>TEXT(J2386,"MMMM")</f>
        <v>março</v>
      </c>
    </row>
    <row r="2387" spans="1:34" ht="12.75" hidden="1" customHeight="1" x14ac:dyDescent="0.25">
      <c r="A2387" s="90" t="str">
        <f>IF(C2387="Oficina Diversos","Oficina Geral",
IF(ISNUMBER(FIND("Estoque - Colhedoras",C2387)),"Colhedoras",IF(ISNUMBER(FIND("Caldeiraria",C2387)),"Caldeiraria",IF(ISNUMBER(FIND("Borracharia",C2387)),"Borracharia",IF(ISNUMBER(FIND("Lubrificação",C2387)),"Lubrificação",
IF(ISNUMBER(FIND("Estoque - Carregadeiras",C2387)),"Carregadeiras",IF(ISNUMBER(FIND("Estoque - Veic. Leves",C2387)),"Veic. Leves",
IF(ISNUMBER(FIND("Estoque - Caminhões",C2387)),"Caminhões",IF(ISNUMBER(FIND("Estoque - Transbordos",C2387)),"Transbordos",
IF(ISNUMBER(FIND("Estoque - Tratores",C2387)),"Tratores",
IF(ISNUMBER(FIND("Estoque - Máquinas pesadas",C2387)),"Máquinas pesadas",
IF(ISNUMBER(FIND("Estoque - Reboques",C2387)),"Reboques",
IF(C2387="Estoque","Estoque",
IF(AND(ISNUMBER(C2387),C2387&gt;1000,C2387&lt;2000),"Caminhões",
IF(AND(ISNUMBER(C2387),C2387&gt;2000,C2387&lt;3000),"Tratores",
IF(AND(ISNUMBER(C2387),C2387&gt;3000,C2387&lt;4000),"Carregadeiras",
IF(AND(ISNUMBER(C2387),C2387&gt;4000,C2387&lt;5000),"Máquinas pesadas",
IF(AND(ISNUMBER(C2387),C2387&gt;5000,C2387&lt;6000),"Colhedoras",
IF(AND(ISNUMBER(C2387),C2387&gt;7000,C2387&lt;8000),"Irrigação",
IF(AND(ISNUMBER(C2387),C2387&gt;8000,C2387&lt;9000),"Reboques",IF(AND(ISNUMBER(C2387),C2387&gt;0,C2387&lt;1000),"Veic. Leves","")))))))))))))))))))))</f>
        <v>Carregadeiras</v>
      </c>
      <c r="B2387" s="72"/>
      <c r="C2387" s="28">
        <v>3015</v>
      </c>
      <c r="D2387" s="28">
        <v>90179</v>
      </c>
      <c r="E2387" s="29" t="s">
        <v>166</v>
      </c>
      <c r="F2387" s="14" t="str">
        <f>IF(ISBLANK(K2387), "Apenas Solicitação", "Tem OC")</f>
        <v>Tem OC</v>
      </c>
      <c r="G2387" s="28">
        <v>1</v>
      </c>
      <c r="H2387" s="37">
        <f>G2387-I2387</f>
        <v>0</v>
      </c>
      <c r="I2387" s="38">
        <v>1</v>
      </c>
      <c r="J2387" s="4">
        <v>45749</v>
      </c>
      <c r="K2387" s="183">
        <v>45748</v>
      </c>
      <c r="L2387" s="7"/>
      <c r="M2387" s="44"/>
      <c r="N2387" s="44" t="str">
        <f>IFERROR(K2387 + VALUE(LEFT(L2387, FIND(" ", L2387) - 1)), "")</f>
        <v/>
      </c>
      <c r="O2387" s="3" t="str">
        <f>IF(_xlfn.DAYS(K2387,J2387)&lt;0, "Aguardando OC", _xlfn.DAYS(K2387,J2387))</f>
        <v>Aguardando OC</v>
      </c>
      <c r="P2387" s="206">
        <v>397229</v>
      </c>
      <c r="Q2387" s="214">
        <v>1139661</v>
      </c>
      <c r="R2387" s="206">
        <v>165677</v>
      </c>
      <c r="S2387" s="28">
        <v>112</v>
      </c>
      <c r="T2387" s="66" t="s">
        <v>167</v>
      </c>
      <c r="U2387" s="32">
        <v>27</v>
      </c>
      <c r="V2387" s="28">
        <v>8075</v>
      </c>
      <c r="W2387" s="43" t="str">
        <f>IFERROR(VLOOKUP(V2387, Fornecedores!A:C, 3, FALSE), "")</f>
        <v>AGROS TRATORES</v>
      </c>
      <c r="X2387" s="43" t="str">
        <f>IFERROR(VLOOKUP(V2387, Fornecedores!A:E, 5, FALSE), "")</f>
        <v>Mamanguape</v>
      </c>
      <c r="Y2387" s="43" t="str">
        <f>IFERROR(VLOOKUP(V2387, Fornecedores!A:F, 6, FALSE), "")</f>
        <v>PB</v>
      </c>
      <c r="Z2387" s="14" t="str">
        <f>IF(H2387=0, "Pedido entregue!", "Pendente")</f>
        <v>Pedido entregue!</v>
      </c>
      <c r="AA2387" s="74">
        <v>1</v>
      </c>
      <c r="AB2387" s="58" t="str">
        <f>IF(Z2387="Pedido Entregue!", IF(AA2387=1, "Retirado do Almoxarifado", IF(AA2387=2, "Material devolvido", "Aguardando retirada")), IF(Z2387="Pendente", "Entrega pendente", ""))</f>
        <v>Retirado do Almoxarifado</v>
      </c>
      <c r="AC2387" s="18">
        <v>1</v>
      </c>
      <c r="AD2387" s="18">
        <f>AC2387/SUMIF($P:$P,P2387,$AC:$AC)</f>
        <v>1</v>
      </c>
      <c r="AE2387" s="18">
        <f>IF(R2387=0,0,AC2387/SUMIF($R:$R,R2387,$AC:$AC))</f>
        <v>0.16666666666666666</v>
      </c>
      <c r="AF2387" s="18">
        <f>IF(R2387=0,1,0)</f>
        <v>0</v>
      </c>
      <c r="AG2387" s="18">
        <f>IF(R2387=0,#REF!-J2387,0)</f>
        <v>0</v>
      </c>
      <c r="AH2387" t="str">
        <f>TEXT(J2387,"MMMM")</f>
        <v>abril</v>
      </c>
    </row>
    <row r="2388" spans="1:34" ht="12.75" hidden="1" customHeight="1" x14ac:dyDescent="0.25">
      <c r="A2388" s="90" t="str">
        <f>IF(C2388="Oficina Diversos","Oficina Geral",
IF(ISNUMBER(FIND("Estoque - Colhedoras",C2388)),"Colhedoras",IF(ISNUMBER(FIND("Caldeiraria",C2388)),"Caldeiraria",IF(ISNUMBER(FIND("Borracharia",C2388)),"Borracharia",IF(ISNUMBER(FIND("Lubrificação",C2388)),"Lubrificação",
IF(ISNUMBER(FIND("Estoque - Carregadeiras",C2388)),"Carregadeiras",IF(ISNUMBER(FIND("Estoque - Veic. Leves",C2388)),"Veic. Leves",
IF(ISNUMBER(FIND("Estoque - Caminhões",C2388)),"Caminhões",IF(ISNUMBER(FIND("Estoque - Transbordos",C2388)),"Transbordos",
IF(ISNUMBER(FIND("Estoque - Tratores",C2388)),"Tratores",
IF(ISNUMBER(FIND("Estoque - Máquinas pesadas",C2388)),"Máquinas pesadas",
IF(ISNUMBER(FIND("Estoque - Reboques",C2388)),"Reboques",
IF(C2388="Estoque","Estoque",
IF(AND(ISNUMBER(C2388),C2388&gt;1000,C2388&lt;2000),"Caminhões",
IF(AND(ISNUMBER(C2388),C2388&gt;2000,C2388&lt;3000),"Tratores",
IF(AND(ISNUMBER(C2388),C2388&gt;3000,C2388&lt;4000),"Carregadeiras",
IF(AND(ISNUMBER(C2388),C2388&gt;4000,C2388&lt;5000),"Máquinas pesadas",
IF(AND(ISNUMBER(C2388),C2388&gt;5000,C2388&lt;6000),"Colhedoras",
IF(AND(ISNUMBER(C2388),C2388&gt;7000,C2388&lt;8000),"Irrigação",
IF(AND(ISNUMBER(C2388),C2388&gt;8000,C2388&lt;9000),"Reboques",IF(AND(ISNUMBER(C2388),C2388&gt;0,C2388&lt;1000),"Veic. Leves","")))))))))))))))))))))</f>
        <v>Carregadeiras</v>
      </c>
      <c r="B2388" s="72"/>
      <c r="C2388" s="28">
        <v>3015</v>
      </c>
      <c r="D2388" s="28">
        <v>90180</v>
      </c>
      <c r="E2388" s="29" t="s">
        <v>169</v>
      </c>
      <c r="F2388" s="14" t="str">
        <f>IF(ISBLANK(K2388), "Apenas Solicitação", "Tem OC")</f>
        <v>Tem OC</v>
      </c>
      <c r="G2388" s="28">
        <v>1</v>
      </c>
      <c r="H2388" s="37">
        <f>G2388-I2388</f>
        <v>0</v>
      </c>
      <c r="I2388" s="38">
        <v>1</v>
      </c>
      <c r="J2388" s="4">
        <v>45749</v>
      </c>
      <c r="K2388" s="183">
        <v>45748</v>
      </c>
      <c r="L2388" s="7"/>
      <c r="M2388" s="44"/>
      <c r="N2388" s="44" t="str">
        <f>IFERROR(K2388 + VALUE(LEFT(L2388, FIND(" ", L2388) - 1)), "")</f>
        <v/>
      </c>
      <c r="O2388" s="3" t="str">
        <f>IF(_xlfn.DAYS(K2388,J2388)&lt;0, "Aguardando OC", _xlfn.DAYS(K2388,J2388))</f>
        <v>Aguardando OC</v>
      </c>
      <c r="P2388" s="206">
        <v>397224</v>
      </c>
      <c r="Q2388" s="214">
        <v>1139661</v>
      </c>
      <c r="R2388" s="206">
        <v>165677</v>
      </c>
      <c r="S2388" s="28">
        <v>112</v>
      </c>
      <c r="T2388" s="66" t="s">
        <v>170</v>
      </c>
      <c r="U2388" s="32">
        <v>8</v>
      </c>
      <c r="V2388" s="28">
        <v>8075</v>
      </c>
      <c r="W2388" s="43" t="str">
        <f>IFERROR(VLOOKUP(V2388, Fornecedores!A:C, 3, FALSE), "")</f>
        <v>AGROS TRATORES</v>
      </c>
      <c r="X2388" s="43" t="str">
        <f>IFERROR(VLOOKUP(V2388, Fornecedores!A:E, 5, FALSE), "")</f>
        <v>Mamanguape</v>
      </c>
      <c r="Y2388" s="43" t="str">
        <f>IFERROR(VLOOKUP(V2388, Fornecedores!A:F, 6, FALSE), "")</f>
        <v>PB</v>
      </c>
      <c r="Z2388" s="14" t="str">
        <f>IF(H2388=0, "Pedido entregue!", "Pendente")</f>
        <v>Pedido entregue!</v>
      </c>
      <c r="AA2388" s="74">
        <v>1</v>
      </c>
      <c r="AB2388" s="58" t="str">
        <f>IF(Z2388="Pedido Entregue!", IF(AA2388=1, "Retirado do Almoxarifado", IF(AA2388=2, "Material devolvido", "Aguardando retirada")), IF(Z2388="Pendente", "Entrega pendente", ""))</f>
        <v>Retirado do Almoxarifado</v>
      </c>
      <c r="AC2388" s="18">
        <v>1</v>
      </c>
      <c r="AD2388" s="18">
        <f>AC2388/SUMIF($P:$P,P2388,$AC:$AC)</f>
        <v>1</v>
      </c>
      <c r="AE2388" s="18">
        <f>IF(R2388=0,0,AC2388/SUMIF($R:$R,R2388,$AC:$AC))</f>
        <v>0.16666666666666666</v>
      </c>
      <c r="AF2388" s="18">
        <f>IF(R2388=0,1,0)</f>
        <v>0</v>
      </c>
      <c r="AG2388" s="18">
        <f>IF(R2388=0,#REF!-J2388,0)</f>
        <v>0</v>
      </c>
      <c r="AH2388" t="str">
        <f>TEXT(J2388,"MMMM")</f>
        <v>abril</v>
      </c>
    </row>
    <row r="2389" spans="1:34" ht="12.75" hidden="1" customHeight="1" x14ac:dyDescent="0.25">
      <c r="A2389" s="90" t="str">
        <f>IF(C2389="Oficina Diversos","Oficina Geral",
IF(ISNUMBER(FIND("Estoque - Colhedoras",C2389)),"Colhedoras",IF(ISNUMBER(FIND("Caldeiraria",C2389)),"Caldeiraria",IF(ISNUMBER(FIND("Borracharia",C2389)),"Borracharia",IF(ISNUMBER(FIND("Lubrificação",C2389)),"Lubrificação",
IF(ISNUMBER(FIND("Estoque - Carregadeiras",C2389)),"Carregadeiras",IF(ISNUMBER(FIND("Estoque - Veic. Leves",C2389)),"Veic. Leves",
IF(ISNUMBER(FIND("Estoque - Caminhões",C2389)),"Caminhões",IF(ISNUMBER(FIND("Estoque - Transbordos",C2389)),"Transbordos",
IF(ISNUMBER(FIND("Estoque - Tratores",C2389)),"Tratores",
IF(ISNUMBER(FIND("Estoque - Máquinas pesadas",C2389)),"Máquinas pesadas",
IF(ISNUMBER(FIND("Estoque - Reboques",C2389)),"Reboques",
IF(C2389="Estoque","Estoque",
IF(AND(ISNUMBER(C2389),C2389&gt;1000,C2389&lt;2000),"Caminhões",
IF(AND(ISNUMBER(C2389),C2389&gt;2000,C2389&lt;3000),"Tratores",
IF(AND(ISNUMBER(C2389),C2389&gt;3000,C2389&lt;4000),"Carregadeiras",
IF(AND(ISNUMBER(C2389),C2389&gt;4000,C2389&lt;5000),"Máquinas pesadas",
IF(AND(ISNUMBER(C2389),C2389&gt;5000,C2389&lt;6000),"Colhedoras",
IF(AND(ISNUMBER(C2389),C2389&gt;7000,C2389&lt;8000),"Irrigação",
IF(AND(ISNUMBER(C2389),C2389&gt;8000,C2389&lt;9000),"Reboques",IF(AND(ISNUMBER(C2389),C2389&gt;0,C2389&lt;1000),"Veic. Leves","")))))))))))))))))))))</f>
        <v>Carregadeiras</v>
      </c>
      <c r="B2389" s="72"/>
      <c r="C2389" s="28">
        <v>3015</v>
      </c>
      <c r="D2389" s="28">
        <v>90181</v>
      </c>
      <c r="E2389" s="29" t="s">
        <v>171</v>
      </c>
      <c r="F2389" s="14" t="str">
        <f>IF(ISBLANK(K2389), "Apenas Solicitação", "Tem OC")</f>
        <v>Tem OC</v>
      </c>
      <c r="G2389" s="28">
        <v>1</v>
      </c>
      <c r="H2389" s="37">
        <f>G2389-I2389</f>
        <v>0</v>
      </c>
      <c r="I2389" s="38">
        <v>1</v>
      </c>
      <c r="J2389" s="4">
        <v>45749</v>
      </c>
      <c r="K2389" s="183">
        <v>45748</v>
      </c>
      <c r="L2389" s="7"/>
      <c r="M2389" s="44"/>
      <c r="N2389" s="44" t="str">
        <f>IFERROR(K2389 + VALUE(LEFT(L2389, FIND(" ", L2389) - 1)), "")</f>
        <v/>
      </c>
      <c r="O2389" s="3" t="str">
        <f>IF(_xlfn.DAYS(K2389,J2389)&lt;0, "Aguardando OC", _xlfn.DAYS(K2389,J2389))</f>
        <v>Aguardando OC</v>
      </c>
      <c r="P2389" s="206">
        <v>397226</v>
      </c>
      <c r="Q2389" s="214">
        <v>1139661</v>
      </c>
      <c r="R2389" s="206">
        <v>165677</v>
      </c>
      <c r="S2389" s="28">
        <v>112</v>
      </c>
      <c r="T2389" s="66" t="s">
        <v>172</v>
      </c>
      <c r="U2389" s="32">
        <v>24</v>
      </c>
      <c r="V2389" s="28">
        <v>8075</v>
      </c>
      <c r="W2389" s="43" t="str">
        <f>IFERROR(VLOOKUP(V2389, Fornecedores!A:C, 3, FALSE), "")</f>
        <v>AGROS TRATORES</v>
      </c>
      <c r="X2389" s="43" t="str">
        <f>IFERROR(VLOOKUP(V2389, Fornecedores!A:E, 5, FALSE), "")</f>
        <v>Mamanguape</v>
      </c>
      <c r="Y2389" s="43" t="str">
        <f>IFERROR(VLOOKUP(V2389, Fornecedores!A:F, 6, FALSE), "")</f>
        <v>PB</v>
      </c>
      <c r="Z2389" s="14" t="str">
        <f>IF(H2389=0, "Pedido entregue!", "Pendente")</f>
        <v>Pedido entregue!</v>
      </c>
      <c r="AA2389" s="74">
        <v>1</v>
      </c>
      <c r="AB2389" s="58" t="str">
        <f>IF(Z2389="Pedido Entregue!", IF(AA2389=1, "Retirado do Almoxarifado", IF(AA2389=2, "Material devolvido", "Aguardando retirada")), IF(Z2389="Pendente", "Entrega pendente", ""))</f>
        <v>Retirado do Almoxarifado</v>
      </c>
      <c r="AC2389" s="18">
        <v>1</v>
      </c>
      <c r="AD2389" s="18">
        <f>AC2389/SUMIF($P:$P,P2389,$AC:$AC)</f>
        <v>1</v>
      </c>
      <c r="AE2389" s="18">
        <f>IF(R2389=0,0,AC2389/SUMIF($R:$R,R2389,$AC:$AC))</f>
        <v>0.16666666666666666</v>
      </c>
      <c r="AF2389" s="18">
        <f>IF(R2389=0,1,0)</f>
        <v>0</v>
      </c>
      <c r="AG2389" s="18">
        <f>IF(R2389=0,#REF!-J2389,0)</f>
        <v>0</v>
      </c>
      <c r="AH2389" t="str">
        <f>TEXT(J2389,"MMMM")</f>
        <v>abril</v>
      </c>
    </row>
    <row r="2390" spans="1:34" ht="12.75" hidden="1" customHeight="1" x14ac:dyDescent="0.25">
      <c r="A2390" s="90" t="str">
        <f>IF(C2390="Oficina Diversos","Oficina Geral",
IF(ISNUMBER(FIND("Estoque - Colhedoras",C2390)),"Colhedoras",IF(ISNUMBER(FIND("Caldeiraria",C2390)),"Caldeiraria",IF(ISNUMBER(FIND("Borracharia",C2390)),"Borracharia",IF(ISNUMBER(FIND("Lubrificação",C2390)),"Lubrificação",
IF(ISNUMBER(FIND("Estoque - Carregadeiras",C2390)),"Carregadeiras",IF(ISNUMBER(FIND("Estoque - Veic. Leves",C2390)),"Veic. Leves",
IF(ISNUMBER(FIND("Estoque - Caminhões",C2390)),"Caminhões",IF(ISNUMBER(FIND("Estoque - Transbordos",C2390)),"Transbordos",
IF(ISNUMBER(FIND("Estoque - Tratores",C2390)),"Tratores",
IF(ISNUMBER(FIND("Estoque - Máquinas pesadas",C2390)),"Máquinas pesadas",
IF(ISNUMBER(FIND("Estoque - Reboques",C2390)),"Reboques",
IF(C2390="Estoque","Estoque",
IF(AND(ISNUMBER(C2390),C2390&gt;1000,C2390&lt;2000),"Caminhões",
IF(AND(ISNUMBER(C2390),C2390&gt;2000,C2390&lt;3000),"Tratores",
IF(AND(ISNUMBER(C2390),C2390&gt;3000,C2390&lt;4000),"Carregadeiras",
IF(AND(ISNUMBER(C2390),C2390&gt;4000,C2390&lt;5000),"Máquinas pesadas",
IF(AND(ISNUMBER(C2390),C2390&gt;5000,C2390&lt;6000),"Colhedoras",
IF(AND(ISNUMBER(C2390),C2390&gt;7000,C2390&lt;8000),"Irrigação",
IF(AND(ISNUMBER(C2390),C2390&gt;8000,C2390&lt;9000),"Reboques",IF(AND(ISNUMBER(C2390),C2390&gt;0,C2390&lt;1000),"Veic. Leves","")))))))))))))))))))))</f>
        <v>Carregadeiras</v>
      </c>
      <c r="B2390" s="72"/>
      <c r="C2390" s="28">
        <v>3015</v>
      </c>
      <c r="D2390" s="28">
        <v>90182</v>
      </c>
      <c r="E2390" s="29" t="s">
        <v>173</v>
      </c>
      <c r="F2390" s="14" t="str">
        <f>IF(ISBLANK(K2390), "Apenas Solicitação", "Tem OC")</f>
        <v>Tem OC</v>
      </c>
      <c r="G2390" s="28">
        <v>1</v>
      </c>
      <c r="H2390" s="37">
        <f>G2390-I2390</f>
        <v>0</v>
      </c>
      <c r="I2390" s="38">
        <v>1</v>
      </c>
      <c r="J2390" s="4">
        <v>45749</v>
      </c>
      <c r="K2390" s="183">
        <v>45748</v>
      </c>
      <c r="L2390" s="7"/>
      <c r="M2390" s="44"/>
      <c r="N2390" s="44" t="str">
        <f>IFERROR(K2390 + VALUE(LEFT(L2390, FIND(" ", L2390) - 1)), "")</f>
        <v/>
      </c>
      <c r="O2390" s="3" t="str">
        <f>IF(_xlfn.DAYS(K2390,J2390)&lt;0, "Aguardando OC", _xlfn.DAYS(K2390,J2390))</f>
        <v>Aguardando OC</v>
      </c>
      <c r="P2390" s="206">
        <v>397227</v>
      </c>
      <c r="Q2390" s="214">
        <v>1139661</v>
      </c>
      <c r="R2390" s="206">
        <v>165677</v>
      </c>
      <c r="S2390" s="28">
        <v>112</v>
      </c>
      <c r="T2390" s="66" t="s">
        <v>174</v>
      </c>
      <c r="U2390" s="32">
        <v>29</v>
      </c>
      <c r="V2390" s="28">
        <v>8075</v>
      </c>
      <c r="W2390" s="43" t="str">
        <f>IFERROR(VLOOKUP(V2390, Fornecedores!A:C, 3, FALSE), "")</f>
        <v>AGROS TRATORES</v>
      </c>
      <c r="X2390" s="43" t="str">
        <f>IFERROR(VLOOKUP(V2390, Fornecedores!A:E, 5, FALSE), "")</f>
        <v>Mamanguape</v>
      </c>
      <c r="Y2390" s="43" t="str">
        <f>IFERROR(VLOOKUP(V2390, Fornecedores!A:F, 6, FALSE), "")</f>
        <v>PB</v>
      </c>
      <c r="Z2390" s="14" t="str">
        <f>IF(H2390=0, "Pedido entregue!", "Pendente")</f>
        <v>Pedido entregue!</v>
      </c>
      <c r="AA2390" s="74">
        <v>1</v>
      </c>
      <c r="AB2390" s="58" t="str">
        <f>IF(Z2390="Pedido Entregue!", IF(AA2390=1, "Retirado do Almoxarifado", IF(AA2390=2, "Material devolvido", "Aguardando retirada")), IF(Z2390="Pendente", "Entrega pendente", ""))</f>
        <v>Retirado do Almoxarifado</v>
      </c>
      <c r="AC2390" s="18">
        <v>1</v>
      </c>
      <c r="AD2390" s="18">
        <f>AC2390/SUMIF($P:$P,P2390,$AC:$AC)</f>
        <v>1</v>
      </c>
      <c r="AE2390" s="18">
        <f>IF(R2390=0,0,AC2390/SUMIF($R:$R,R2390,$AC:$AC))</f>
        <v>0.16666666666666666</v>
      </c>
      <c r="AF2390" s="18">
        <f>IF(R2390=0,1,0)</f>
        <v>0</v>
      </c>
      <c r="AG2390" s="18">
        <f>IF(R2390=0,#REF!-J2390,0)</f>
        <v>0</v>
      </c>
      <c r="AH2390" t="str">
        <f>TEXT(J2390,"MMMM")</f>
        <v>abril</v>
      </c>
    </row>
    <row r="2391" spans="1:34" ht="12.75" hidden="1" customHeight="1" x14ac:dyDescent="0.25">
      <c r="A2391" s="155" t="str">
        <f>IF(C2391="Oficina Diversos","Oficina Geral",
IF(ISNUMBER(FIND("Estoque - Colhedoras",C2391)),"Colhedoras",IF(ISNUMBER(FIND("Caldeiraria",C2391)),"Caldeiraria",IF(ISNUMBER(FIND("Borracharia",C2391)),"Borracharia",IF(ISNUMBER(FIND("Lubrificação",C2391)),"Lubrificação",
IF(ISNUMBER(FIND("Estoque - Carregadeiras",C2391)),"Carregadeiras",IF(ISNUMBER(FIND("Estoque - Veic. Leves",C2391)),"Veic. Leves",
IF(ISNUMBER(FIND("Estoque - Caminhões",C2391)),"Caminhões",IF(ISNUMBER(FIND("Estoque - Transbordos",C2391)),"Transbordos",
IF(ISNUMBER(FIND("Estoque - Tratores",C2391)),"Tratores",
IF(ISNUMBER(FIND("Estoque - Máquinas pesadas",C2391)),"Máquinas pesadas",
IF(ISNUMBER(FIND("Estoque - Reboques",C2391)),"Reboques",
IF(C2391="Estoque","Estoque",
IF(AND(ISNUMBER(C2391),C2391&gt;1000,C2391&lt;2000),"Caminhões",
IF(AND(ISNUMBER(C2391),C2391&gt;2000,C2391&lt;3000),"Tratores",
IF(AND(ISNUMBER(C2391),C2391&gt;3000,C2391&lt;4000),"Carregadeiras",
IF(AND(ISNUMBER(C2391),C2391&gt;4000,C2391&lt;5000),"Máquinas pesadas",
IF(AND(ISNUMBER(C2391),C2391&gt;5000,C2391&lt;6000),"Colhedoras",
IF(AND(ISNUMBER(C2391),C2391&gt;7000,C2391&lt;8000),"Irrigação",
IF(AND(ISNUMBER(C2391),C2391&gt;8000,C2391&lt;9000),"Reboques",IF(AND(ISNUMBER(C2391),C2391&gt;0,C2391&lt;1000),"Veic. Leves","")))))))))))))))))))))</f>
        <v>Carregadeiras</v>
      </c>
      <c r="B2391" s="72"/>
      <c r="C2391" s="133">
        <v>3023</v>
      </c>
      <c r="D2391" s="2">
        <v>90182</v>
      </c>
      <c r="E2391" s="3" t="s">
        <v>173</v>
      </c>
      <c r="F2391" s="112" t="str">
        <f>IF(ISBLANK(K2391), "Apenas Solicitação", "Tem OC")</f>
        <v>Tem OC</v>
      </c>
      <c r="G2391" s="2">
        <v>2</v>
      </c>
      <c r="H2391" s="148">
        <f>G2391-I2391</f>
        <v>0</v>
      </c>
      <c r="I2391" s="114">
        <v>2</v>
      </c>
      <c r="J2391" s="4">
        <v>45749</v>
      </c>
      <c r="K2391" s="180">
        <v>45756</v>
      </c>
      <c r="L2391" s="4"/>
      <c r="M2391" s="115"/>
      <c r="N2391" s="115" t="str">
        <f>IFERROR(K2391 + VALUE(LEFT(L2391, FIND(" ", L2391) - 1)), "")</f>
        <v/>
      </c>
      <c r="O2391" s="116">
        <f>IF(_xlfn.DAYS(K2391,J2391)&lt;0, "Aguardando OC", _xlfn.DAYS(K2391,J2391))</f>
        <v>7</v>
      </c>
      <c r="P2391" s="14">
        <v>397799</v>
      </c>
      <c r="Q2391" s="169">
        <v>1141101</v>
      </c>
      <c r="R2391" s="14">
        <v>166056</v>
      </c>
      <c r="S2391" s="2">
        <v>701</v>
      </c>
      <c r="T2391" s="65" t="s">
        <v>150</v>
      </c>
      <c r="U2391" s="21">
        <v>48</v>
      </c>
      <c r="V2391" s="2">
        <v>14487</v>
      </c>
      <c r="W2391" s="118" t="str">
        <f>IFERROR(VLOOKUP(V2391, Fornecedores!A:C, 3, FALSE), "")</f>
        <v xml:space="preserve">FL TRATORES </v>
      </c>
      <c r="X2391" s="118" t="str">
        <f>IFERROR(VLOOKUP(V2391, Fornecedores!A:E, 5, FALSE), "")</f>
        <v>Recife</v>
      </c>
      <c r="Y2391" s="118" t="str">
        <f>IFERROR(VLOOKUP(V2391, Fornecedores!A:F, 6, FALSE), "")</f>
        <v>PE</v>
      </c>
      <c r="Z2391" s="112" t="str">
        <f>IF(H2391=0, "Pedido entregue!", "Pendente")</f>
        <v>Pedido entregue!</v>
      </c>
      <c r="AA2391" s="74">
        <v>1</v>
      </c>
      <c r="AB2391" s="58" t="str">
        <f>IF(Z2391="Pedido Entregue!", IF(AA2391=1, "Retirado do Almoxarifado", IF(AA2391=2, "Material devolvido", "Aguardando retirada")), IF(Z2391="Pendente", "Entrega pendente", ""))</f>
        <v>Retirado do Almoxarifado</v>
      </c>
      <c r="AC2391" s="18">
        <v>1</v>
      </c>
      <c r="AD2391" s="18">
        <f>AC2391/SUMIF($P:$P,P2391,$AC:$AC)</f>
        <v>1</v>
      </c>
      <c r="AE2391" s="18">
        <f>IF(R2391=0,0,AC2391/SUMIF($R:$R,R2391,$AC:$AC))</f>
        <v>8.3333333333333329E-2</v>
      </c>
      <c r="AF2391" s="18">
        <f>IF(R2391=0,1,0)</f>
        <v>0</v>
      </c>
      <c r="AG2391" s="18">
        <f>IF(R2391=0,#REF!-J2391,0)</f>
        <v>0</v>
      </c>
      <c r="AH2391" t="str">
        <f>TEXT(J2391,"MMMM")</f>
        <v>abril</v>
      </c>
    </row>
    <row r="2392" spans="1:34" ht="12.75" hidden="1" customHeight="1" x14ac:dyDescent="0.25">
      <c r="A2392" s="90" t="str">
        <f>IF(C2392="Oficina Diversos","Oficina Geral",
IF(ISNUMBER(FIND("Estoque - Colhedoras",C2392)),"Colhedoras",IF(ISNUMBER(FIND("Caldeiraria",C2392)),"Caldeiraria",IF(ISNUMBER(FIND("Borracharia",C2392)),"Borracharia",IF(ISNUMBER(FIND("Lubrificação",C2392)),"Lubrificação",
IF(ISNUMBER(FIND("Estoque - Carregadeiras",C2392)),"Carregadeiras",IF(ISNUMBER(FIND("Estoque - Veic. Leves",C2392)),"Veic. Leves",
IF(ISNUMBER(FIND("Estoque - Caminhões",C2392)),"Caminhões",IF(ISNUMBER(FIND("Estoque - Transbordos",C2392)),"Transbordos",
IF(ISNUMBER(FIND("Estoque - Tratores",C2392)),"Tratores",
IF(ISNUMBER(FIND("Estoque - Máquinas pesadas",C2392)),"Máquinas pesadas",
IF(ISNUMBER(FIND("Estoque - Reboques",C2392)),"Reboques",
IF(C2392="Estoque","Estoque",
IF(AND(ISNUMBER(C2392),C2392&gt;1000,C2392&lt;2000),"Caminhões",
IF(AND(ISNUMBER(C2392),C2392&gt;2000,C2392&lt;3000),"Tratores",
IF(AND(ISNUMBER(C2392),C2392&gt;3000,C2392&lt;4000),"Carregadeiras",
IF(AND(ISNUMBER(C2392),C2392&gt;4000,C2392&lt;5000),"Máquinas pesadas",
IF(AND(ISNUMBER(C2392),C2392&gt;5000,C2392&lt;6000),"Colhedoras",
IF(AND(ISNUMBER(C2392),C2392&gt;7000,C2392&lt;8000),"Irrigação",
IF(AND(ISNUMBER(C2392),C2392&gt;8000,C2392&lt;9000),"Reboques",IF(AND(ISNUMBER(C2392),C2392&gt;0,C2392&lt;1000),"Veic. Leves","")))))))))))))))))))))</f>
        <v>Carregadeiras</v>
      </c>
      <c r="B2392" s="72"/>
      <c r="C2392" s="2">
        <v>3024</v>
      </c>
      <c r="D2392" s="2">
        <v>90182</v>
      </c>
      <c r="E2392" s="3" t="s">
        <v>173</v>
      </c>
      <c r="F2392" s="14" t="str">
        <f>IF(ISBLANK(K2392), "Apenas Solicitação", "Tem OC")</f>
        <v>Tem OC</v>
      </c>
      <c r="G2392" s="2">
        <v>2</v>
      </c>
      <c r="H2392" s="37">
        <f>G2392-I2392</f>
        <v>0</v>
      </c>
      <c r="I2392" s="38">
        <v>2</v>
      </c>
      <c r="J2392" s="4">
        <v>45749</v>
      </c>
      <c r="K2392" s="180">
        <v>45756</v>
      </c>
      <c r="L2392" s="4"/>
      <c r="M2392" s="44"/>
      <c r="N2392" s="44" t="str">
        <f>IFERROR(K2392 + VALUE(LEFT(L2392, FIND(" ", L2392) - 1)), "")</f>
        <v/>
      </c>
      <c r="O2392" s="3">
        <f>IF(_xlfn.DAYS(K2392,J2392)&lt;0, "Aguardando OC", _xlfn.DAYS(K2392,J2392))</f>
        <v>7</v>
      </c>
      <c r="P2392" s="14">
        <v>397802</v>
      </c>
      <c r="Q2392" s="169">
        <v>1141104</v>
      </c>
      <c r="R2392" s="14">
        <v>166056</v>
      </c>
      <c r="S2392" s="2">
        <v>112</v>
      </c>
      <c r="T2392" s="65" t="s">
        <v>152</v>
      </c>
      <c r="U2392" s="21">
        <v>48</v>
      </c>
      <c r="V2392" s="2">
        <v>14487</v>
      </c>
      <c r="W2392" s="43" t="str">
        <f>IFERROR(VLOOKUP(V2392, Fornecedores!A:C, 3, FALSE), "")</f>
        <v xml:space="preserve">FL TRATORES </v>
      </c>
      <c r="X2392" s="43" t="str">
        <f>IFERROR(VLOOKUP(V2392, Fornecedores!A:E, 5, FALSE), "")</f>
        <v>Recife</v>
      </c>
      <c r="Y2392" s="43" t="str">
        <f>IFERROR(VLOOKUP(V2392, Fornecedores!A:F, 6, FALSE), "")</f>
        <v>PE</v>
      </c>
      <c r="Z2392" s="14" t="str">
        <f>IF(H2392=0, "Pedido entregue!", "Pendente")</f>
        <v>Pedido entregue!</v>
      </c>
      <c r="AA2392" s="74"/>
      <c r="AB2392" s="58" t="str">
        <f>IF(Z2392="Pedido Entregue!", IF(AA2392=1, "Retirado do Almoxarifado", IF(AA2392=2, "Material devolvido", "Aguardando retirada")), IF(Z2392="Pendente", "Entrega pendente", ""))</f>
        <v>Aguardando retirada</v>
      </c>
      <c r="AC2392" s="18">
        <v>1</v>
      </c>
      <c r="AD2392" s="18">
        <f>AC2392/SUMIF($P:$P,P2392,$AC:$AC)</f>
        <v>1</v>
      </c>
      <c r="AE2392" s="18">
        <f>IF(R2392=0,0,AC2392/SUMIF($R:$R,R2392,$AC:$AC))</f>
        <v>8.3333333333333329E-2</v>
      </c>
      <c r="AF2392" s="18">
        <f>IF(R2392=0,1,0)</f>
        <v>0</v>
      </c>
      <c r="AG2392" s="18">
        <f>IF(R2392=0,#REF!-J2392,0)</f>
        <v>0</v>
      </c>
      <c r="AH2392" t="str">
        <f>TEXT(J2392,"MMMM")</f>
        <v>abril</v>
      </c>
    </row>
    <row r="2393" spans="1:34" ht="12.75" hidden="1" customHeight="1" x14ac:dyDescent="0.25">
      <c r="A2393" s="90" t="str">
        <f>IF(C2393="Oficina Diversos","Oficina Geral",
IF(ISNUMBER(FIND("Estoque - Colhedoras",C2393)),"Colhedoras",IF(ISNUMBER(FIND("Caldeiraria",C2393)),"Caldeiraria",IF(ISNUMBER(FIND("Borracharia",C2393)),"Borracharia",IF(ISNUMBER(FIND("Lubrificação",C2393)),"Lubrificação",
IF(ISNUMBER(FIND("Estoque - Carregadeiras",C2393)),"Carregadeiras",IF(ISNUMBER(FIND("Estoque - Veic. Leves",C2393)),"Veic. Leves",
IF(ISNUMBER(FIND("Estoque - Caminhões",C2393)),"Caminhões",IF(ISNUMBER(FIND("Estoque - Transbordos",C2393)),"Transbordos",
IF(ISNUMBER(FIND("Estoque - Tratores",C2393)),"Tratores",
IF(ISNUMBER(FIND("Estoque - Máquinas pesadas",C2393)),"Máquinas pesadas",
IF(ISNUMBER(FIND("Estoque - Reboques",C2393)),"Reboques",
IF(C2393="Estoque","Estoque",
IF(AND(ISNUMBER(C2393),C2393&gt;1000,C2393&lt;2000),"Caminhões",
IF(AND(ISNUMBER(C2393),C2393&gt;2000,C2393&lt;3000),"Tratores",
IF(AND(ISNUMBER(C2393),C2393&gt;3000,C2393&lt;4000),"Carregadeiras",
IF(AND(ISNUMBER(C2393),C2393&gt;4000,C2393&lt;5000),"Máquinas pesadas",
IF(AND(ISNUMBER(C2393),C2393&gt;5000,C2393&lt;6000),"Colhedoras",
IF(AND(ISNUMBER(C2393),C2393&gt;7000,C2393&lt;8000),"Irrigação",
IF(AND(ISNUMBER(C2393),C2393&gt;8000,C2393&lt;9000),"Reboques",IF(AND(ISNUMBER(C2393),C2393&gt;0,C2393&lt;1000),"Veic. Leves","")))))))))))))))))))))</f>
        <v>Carregadeiras</v>
      </c>
      <c r="B2393" s="72"/>
      <c r="C2393" s="2">
        <v>3027</v>
      </c>
      <c r="D2393" s="2">
        <v>90182</v>
      </c>
      <c r="E2393" s="3" t="s">
        <v>173</v>
      </c>
      <c r="F2393" s="14" t="str">
        <f>IF(ISBLANK(K2393), "Apenas Solicitação", "Tem OC")</f>
        <v>Tem OC</v>
      </c>
      <c r="G2393" s="2">
        <v>2</v>
      </c>
      <c r="H2393" s="37">
        <f>G2393-I2393</f>
        <v>0</v>
      </c>
      <c r="I2393" s="38">
        <v>2</v>
      </c>
      <c r="J2393" s="4">
        <v>45749</v>
      </c>
      <c r="K2393" s="180">
        <v>45756</v>
      </c>
      <c r="L2393" s="4"/>
      <c r="M2393" s="44"/>
      <c r="N2393" s="44" t="str">
        <f>IFERROR(K2393 + VALUE(LEFT(L2393, FIND(" ", L2393) - 1)), "")</f>
        <v/>
      </c>
      <c r="O2393" s="3">
        <f>IF(_xlfn.DAYS(K2393,J2393)&lt;0, "Aguardando OC", _xlfn.DAYS(K2393,J2393))</f>
        <v>7</v>
      </c>
      <c r="P2393" s="14">
        <v>397805</v>
      </c>
      <c r="Q2393" s="169">
        <v>1141108</v>
      </c>
      <c r="R2393" s="14">
        <v>166056</v>
      </c>
      <c r="S2393" s="2">
        <v>701</v>
      </c>
      <c r="T2393" s="65" t="s">
        <v>150</v>
      </c>
      <c r="U2393" s="21">
        <v>48</v>
      </c>
      <c r="V2393" s="2">
        <v>14487</v>
      </c>
      <c r="W2393" s="43" t="str">
        <f>IFERROR(VLOOKUP(V2393, Fornecedores!A:C, 3, FALSE), "")</f>
        <v xml:space="preserve">FL TRATORES </v>
      </c>
      <c r="X2393" s="43" t="str">
        <f>IFERROR(VLOOKUP(V2393, Fornecedores!A:E, 5, FALSE), "")</f>
        <v>Recife</v>
      </c>
      <c r="Y2393" s="43" t="str">
        <f>IFERROR(VLOOKUP(V2393, Fornecedores!A:F, 6, FALSE), "")</f>
        <v>PE</v>
      </c>
      <c r="Z2393" s="14" t="str">
        <f>IF(H2393=0, "Pedido entregue!", "Pendente")</f>
        <v>Pedido entregue!</v>
      </c>
      <c r="AA2393" s="74">
        <v>1</v>
      </c>
      <c r="AB2393" s="58" t="str">
        <f>IF(Z2393="Pedido Entregue!", IF(AA2393=1, "Retirado do Almoxarifado", IF(AA2393=2, "Material devolvido", "Aguardando retirada")), IF(Z2393="Pendente", "Entrega pendente", ""))</f>
        <v>Retirado do Almoxarifado</v>
      </c>
      <c r="AC2393" s="18">
        <v>1</v>
      </c>
      <c r="AD2393" s="18">
        <f>AC2393/SUMIF($P:$P,P2393,$AC:$AC)</f>
        <v>1</v>
      </c>
      <c r="AE2393" s="18">
        <f>IF(R2393=0,0,AC2393/SUMIF($R:$R,R2393,$AC:$AC))</f>
        <v>8.3333333333333329E-2</v>
      </c>
      <c r="AF2393" s="18">
        <f>IF(R2393=0,1,0)</f>
        <v>0</v>
      </c>
      <c r="AG2393" s="18">
        <f>IF(R2393=0,#REF!-J2393,0)</f>
        <v>0</v>
      </c>
      <c r="AH2393" t="str">
        <f>TEXT(J2393,"MMMM")</f>
        <v>abril</v>
      </c>
    </row>
    <row r="2394" spans="1:34" ht="12.75" hidden="1" customHeight="1" x14ac:dyDescent="0.25">
      <c r="A2394" s="90" t="str">
        <f>IF(C2394="Oficina Diversos","Oficina Geral",
IF(ISNUMBER(FIND("Estoque - Colhedoras",C2394)),"Colhedoras",IF(ISNUMBER(FIND("Caldeiraria",C2394)),"Caldeiraria",IF(ISNUMBER(FIND("Borracharia",C2394)),"Borracharia",IF(ISNUMBER(FIND("Lubrificação",C2394)),"Lubrificação",
IF(ISNUMBER(FIND("Estoque - Carregadeiras",C2394)),"Carregadeiras",IF(ISNUMBER(FIND("Estoque - Veic. Leves",C2394)),"Veic. Leves",
IF(ISNUMBER(FIND("Estoque - Caminhões",C2394)),"Caminhões",IF(ISNUMBER(FIND("Estoque - Transbordos",C2394)),"Transbordos",
IF(ISNUMBER(FIND("Estoque - Tratores",C2394)),"Tratores",
IF(ISNUMBER(FIND("Estoque - Máquinas pesadas",C2394)),"Máquinas pesadas",
IF(ISNUMBER(FIND("Estoque - Reboques",C2394)),"Reboques",
IF(C2394="Estoque","Estoque",
IF(AND(ISNUMBER(C2394),C2394&gt;1000,C2394&lt;2000),"Caminhões",
IF(AND(ISNUMBER(C2394),C2394&gt;2000,C2394&lt;3000),"Tratores",
IF(AND(ISNUMBER(C2394),C2394&gt;3000,C2394&lt;4000),"Carregadeiras",
IF(AND(ISNUMBER(C2394),C2394&gt;4000,C2394&lt;5000),"Máquinas pesadas",
IF(AND(ISNUMBER(C2394),C2394&gt;5000,C2394&lt;6000),"Colhedoras",
IF(AND(ISNUMBER(C2394),C2394&gt;7000,C2394&lt;8000),"Irrigação",
IF(AND(ISNUMBER(C2394),C2394&gt;8000,C2394&lt;9000),"Reboques",IF(AND(ISNUMBER(C2394),C2394&gt;0,C2394&lt;1000),"Veic. Leves","")))))))))))))))))))))</f>
        <v>Carregadeiras</v>
      </c>
      <c r="B2394" s="72"/>
      <c r="C2394" s="2">
        <v>3028</v>
      </c>
      <c r="D2394" s="2">
        <v>90182</v>
      </c>
      <c r="E2394" s="3" t="s">
        <v>173</v>
      </c>
      <c r="F2394" s="14" t="str">
        <f>IF(ISBLANK(K2394), "Apenas Solicitação", "Tem OC")</f>
        <v>Tem OC</v>
      </c>
      <c r="G2394" s="2">
        <v>2</v>
      </c>
      <c r="H2394" s="37">
        <f>G2394-I2394</f>
        <v>0</v>
      </c>
      <c r="I2394" s="38">
        <v>2</v>
      </c>
      <c r="J2394" s="4">
        <v>45749</v>
      </c>
      <c r="K2394" s="180">
        <v>45756</v>
      </c>
      <c r="L2394" s="4"/>
      <c r="M2394" s="44"/>
      <c r="N2394" s="44" t="str">
        <f>IFERROR(K2394 + VALUE(LEFT(L2394, FIND(" ", L2394) - 1)), "")</f>
        <v/>
      </c>
      <c r="O2394" s="3">
        <f>IF(_xlfn.DAYS(K2394,J2394)&lt;0, "Aguardando OC", _xlfn.DAYS(K2394,J2394))</f>
        <v>7</v>
      </c>
      <c r="P2394" s="14">
        <v>397808</v>
      </c>
      <c r="Q2394" s="169">
        <v>1141113</v>
      </c>
      <c r="R2394" s="14">
        <v>166056</v>
      </c>
      <c r="S2394" s="2">
        <v>701</v>
      </c>
      <c r="T2394" s="65" t="s">
        <v>150</v>
      </c>
      <c r="U2394" s="21">
        <v>48</v>
      </c>
      <c r="V2394" s="2">
        <v>14487</v>
      </c>
      <c r="W2394" s="43" t="str">
        <f>IFERROR(VLOOKUP(V2394, Fornecedores!A:C, 3, FALSE), "")</f>
        <v xml:space="preserve">FL TRATORES </v>
      </c>
      <c r="X2394" s="43" t="str">
        <f>IFERROR(VLOOKUP(V2394, Fornecedores!A:E, 5, FALSE), "")</f>
        <v>Recife</v>
      </c>
      <c r="Y2394" s="43" t="str">
        <f>IFERROR(VLOOKUP(V2394, Fornecedores!A:F, 6, FALSE), "")</f>
        <v>PE</v>
      </c>
      <c r="Z2394" s="14" t="str">
        <f>IF(H2394=0, "Pedido entregue!", "Pendente")</f>
        <v>Pedido entregue!</v>
      </c>
      <c r="AA2394" s="74"/>
      <c r="AB2394" s="58" t="str">
        <f>IF(Z2394="Pedido Entregue!", IF(AA2394=1, "Retirado do Almoxarifado", IF(AA2394=2, "Material devolvido", "Aguardando retirada")), IF(Z2394="Pendente", "Entrega pendente", ""))</f>
        <v>Aguardando retirada</v>
      </c>
      <c r="AC2394" s="18">
        <v>1</v>
      </c>
      <c r="AD2394" s="18">
        <f>AC2394/SUMIF($P:$P,P2394,$AC:$AC)</f>
        <v>1</v>
      </c>
      <c r="AE2394" s="18">
        <f>IF(R2394=0,0,AC2394/SUMIF($R:$R,R2394,$AC:$AC))</f>
        <v>8.3333333333333329E-2</v>
      </c>
      <c r="AF2394" s="18">
        <f>IF(R2394=0,1,0)</f>
        <v>0</v>
      </c>
      <c r="AG2394" s="18">
        <f>IF(R2394=0,#REF!-J2394,0)</f>
        <v>0</v>
      </c>
      <c r="AH2394" t="str">
        <f>TEXT(J2394,"MMMM")</f>
        <v>abril</v>
      </c>
    </row>
    <row r="2395" spans="1:34" ht="12.75" hidden="1" customHeight="1" x14ac:dyDescent="0.25">
      <c r="A2395" s="90" t="str">
        <f>IF(C2395="Oficina Diversos","Oficina Geral",
IF(ISNUMBER(FIND("Estoque - Colhedoras",C2395)),"Colhedoras",IF(ISNUMBER(FIND("Caldeiraria",C2395)),"Caldeiraria",IF(ISNUMBER(FIND("Borracharia",C2395)),"Borracharia",IF(ISNUMBER(FIND("Lubrificação",C2395)),"Lubrificação",
IF(ISNUMBER(FIND("Estoque - Carregadeiras",C2395)),"Carregadeiras",IF(ISNUMBER(FIND("Estoque - Veic. Leves",C2395)),"Veic. Leves",
IF(ISNUMBER(FIND("Estoque - Caminhões",C2395)),"Caminhões",IF(ISNUMBER(FIND("Estoque - Transbordos",C2395)),"Transbordos",
IF(ISNUMBER(FIND("Estoque - Tratores",C2395)),"Tratores",
IF(ISNUMBER(FIND("Estoque - Máquinas pesadas",C2395)),"Máquinas pesadas",
IF(ISNUMBER(FIND("Estoque - Reboques",C2395)),"Reboques",
IF(C2395="Estoque","Estoque",
IF(AND(ISNUMBER(C2395),C2395&gt;1000,C2395&lt;2000),"Caminhões",
IF(AND(ISNUMBER(C2395),C2395&gt;2000,C2395&lt;3000),"Tratores",
IF(AND(ISNUMBER(C2395),C2395&gt;3000,C2395&lt;4000),"Carregadeiras",
IF(AND(ISNUMBER(C2395),C2395&gt;4000,C2395&lt;5000),"Máquinas pesadas",
IF(AND(ISNUMBER(C2395),C2395&gt;5000,C2395&lt;6000),"Colhedoras",
IF(AND(ISNUMBER(C2395),C2395&gt;7000,C2395&lt;8000),"Irrigação",
IF(AND(ISNUMBER(C2395),C2395&gt;8000,C2395&lt;9000),"Reboques",IF(AND(ISNUMBER(C2395),C2395&gt;0,C2395&lt;1000),"Veic. Leves","")))))))))))))))))))))</f>
        <v>Carregadeiras</v>
      </c>
      <c r="B2395" s="72"/>
      <c r="C2395" s="2">
        <v>3029</v>
      </c>
      <c r="D2395" s="2">
        <v>90182</v>
      </c>
      <c r="E2395" s="3" t="s">
        <v>173</v>
      </c>
      <c r="F2395" s="14" t="str">
        <f>IF(ISBLANK(K2395), "Apenas Solicitação", "Tem OC")</f>
        <v>Tem OC</v>
      </c>
      <c r="G2395" s="2">
        <v>2</v>
      </c>
      <c r="H2395" s="37">
        <f>G2395-I2395</f>
        <v>0</v>
      </c>
      <c r="I2395" s="38">
        <v>2</v>
      </c>
      <c r="J2395" s="4">
        <v>45749</v>
      </c>
      <c r="K2395" s="180">
        <v>45756</v>
      </c>
      <c r="L2395" s="4"/>
      <c r="M2395" s="44"/>
      <c r="N2395" s="44" t="str">
        <f>IFERROR(K2395 + VALUE(LEFT(L2395, FIND(" ", L2395) - 1)), "")</f>
        <v/>
      </c>
      <c r="O2395" s="3">
        <f>IF(_xlfn.DAYS(K2395,J2395)&lt;0, "Aguardando OC", _xlfn.DAYS(K2395,J2395))</f>
        <v>7</v>
      </c>
      <c r="P2395" s="14">
        <v>397811</v>
      </c>
      <c r="Q2395" s="169">
        <v>1141117</v>
      </c>
      <c r="R2395" s="14">
        <v>166056</v>
      </c>
      <c r="S2395" s="2">
        <v>112</v>
      </c>
      <c r="T2395" s="65" t="s">
        <v>152</v>
      </c>
      <c r="U2395" s="21">
        <v>48</v>
      </c>
      <c r="V2395" s="2">
        <v>14487</v>
      </c>
      <c r="W2395" s="43" t="str">
        <f>IFERROR(VLOOKUP(V2395, Fornecedores!A:C, 3, FALSE), "")</f>
        <v xml:space="preserve">FL TRATORES </v>
      </c>
      <c r="X2395" s="43" t="str">
        <f>IFERROR(VLOOKUP(V2395, Fornecedores!A:E, 5, FALSE), "")</f>
        <v>Recife</v>
      </c>
      <c r="Y2395" s="43" t="str">
        <f>IFERROR(VLOOKUP(V2395, Fornecedores!A:F, 6, FALSE), "")</f>
        <v>PE</v>
      </c>
      <c r="Z2395" s="14" t="str">
        <f>IF(H2395=0, "Pedido entregue!", "Pendente")</f>
        <v>Pedido entregue!</v>
      </c>
      <c r="AA2395" s="74"/>
      <c r="AB2395" s="58" t="str">
        <f>IF(Z2395="Pedido Entregue!", IF(AA2395=1, "Retirado do Almoxarifado", IF(AA2395=2, "Material devolvido", "Aguardando retirada")), IF(Z2395="Pendente", "Entrega pendente", ""))</f>
        <v>Aguardando retirada</v>
      </c>
      <c r="AC2395" s="18">
        <v>1</v>
      </c>
      <c r="AD2395" s="18">
        <f>AC2395/SUMIF($P:$P,P2395,$AC:$AC)</f>
        <v>1</v>
      </c>
      <c r="AE2395" s="18">
        <f>IF(R2395=0,0,AC2395/SUMIF($R:$R,R2395,$AC:$AC))</f>
        <v>8.3333333333333329E-2</v>
      </c>
      <c r="AF2395" s="18">
        <f>IF(R2395=0,1,0)</f>
        <v>0</v>
      </c>
      <c r="AG2395" s="18">
        <f>IF(R2395=0,#REF!-J2395,0)</f>
        <v>0</v>
      </c>
      <c r="AH2395" t="str">
        <f>TEXT(J2395,"MMMM")</f>
        <v>abril</v>
      </c>
    </row>
    <row r="2396" spans="1:34" ht="12.75" hidden="1" customHeight="1" x14ac:dyDescent="0.25">
      <c r="A2396" s="90" t="str">
        <f>IF(C2396="Oficina Diversos","Oficina Geral",
IF(ISNUMBER(FIND("Estoque - Colhedoras",C2396)),"Colhedoras",IF(ISNUMBER(FIND("Caldeiraria",C2396)),"Caldeiraria",IF(ISNUMBER(FIND("Borracharia",C2396)),"Borracharia",IF(ISNUMBER(FIND("Lubrificação",C2396)),"Lubrificação",
IF(ISNUMBER(FIND("Estoque - Carregadeiras",C2396)),"Carregadeiras",IF(ISNUMBER(FIND("Estoque - Veic. Leves",C2396)),"Veic. Leves",
IF(ISNUMBER(FIND("Estoque - Caminhões",C2396)),"Caminhões",IF(ISNUMBER(FIND("Estoque - Transbordos",C2396)),"Transbordos",
IF(ISNUMBER(FIND("Estoque - Tratores",C2396)),"Tratores",
IF(ISNUMBER(FIND("Estoque - Máquinas pesadas",C2396)),"Máquinas pesadas",
IF(ISNUMBER(FIND("Estoque - Reboques",C2396)),"Reboques",
IF(C2396="Estoque","Estoque",
IF(AND(ISNUMBER(C2396),C2396&gt;1000,C2396&lt;2000),"Caminhões",
IF(AND(ISNUMBER(C2396),C2396&gt;2000,C2396&lt;3000),"Tratores",
IF(AND(ISNUMBER(C2396),C2396&gt;3000,C2396&lt;4000),"Carregadeiras",
IF(AND(ISNUMBER(C2396),C2396&gt;4000,C2396&lt;5000),"Máquinas pesadas",
IF(AND(ISNUMBER(C2396),C2396&gt;5000,C2396&lt;6000),"Colhedoras",
IF(AND(ISNUMBER(C2396),C2396&gt;7000,C2396&lt;8000),"Irrigação",
IF(AND(ISNUMBER(C2396),C2396&gt;8000,C2396&lt;9000),"Reboques",IF(AND(ISNUMBER(C2396),C2396&gt;0,C2396&lt;1000),"Veic. Leves","")))))))))))))))))))))</f>
        <v>Carregadeiras</v>
      </c>
      <c r="B2396" s="72"/>
      <c r="C2396" s="2">
        <v>3030</v>
      </c>
      <c r="D2396" s="2">
        <v>90182</v>
      </c>
      <c r="E2396" s="3" t="s">
        <v>173</v>
      </c>
      <c r="F2396" s="14" t="str">
        <f>IF(ISBLANK(K2396), "Apenas Solicitação", "Tem OC")</f>
        <v>Tem OC</v>
      </c>
      <c r="G2396" s="2">
        <v>2</v>
      </c>
      <c r="H2396" s="37">
        <f>G2396-I2396</f>
        <v>0</v>
      </c>
      <c r="I2396" s="38">
        <v>2</v>
      </c>
      <c r="J2396" s="4">
        <v>45749</v>
      </c>
      <c r="K2396" s="180">
        <v>45756</v>
      </c>
      <c r="L2396" s="4"/>
      <c r="M2396" s="44"/>
      <c r="N2396" s="44" t="str">
        <f>IFERROR(K2396 + VALUE(LEFT(L2396, FIND(" ", L2396) - 1)), "")</f>
        <v/>
      </c>
      <c r="O2396" s="3">
        <f>IF(_xlfn.DAYS(K2396,J2396)&lt;0, "Aguardando OC", _xlfn.DAYS(K2396,J2396))</f>
        <v>7</v>
      </c>
      <c r="P2396" s="14">
        <v>397814</v>
      </c>
      <c r="Q2396" s="169">
        <v>1141125</v>
      </c>
      <c r="R2396" s="14">
        <v>166056</v>
      </c>
      <c r="S2396" s="2">
        <v>701</v>
      </c>
      <c r="T2396" s="65" t="s">
        <v>150</v>
      </c>
      <c r="U2396" s="21">
        <v>48</v>
      </c>
      <c r="V2396" s="2">
        <v>14487</v>
      </c>
      <c r="W2396" s="43" t="str">
        <f>IFERROR(VLOOKUP(V2396, Fornecedores!A:C, 3, FALSE), "")</f>
        <v xml:space="preserve">FL TRATORES </v>
      </c>
      <c r="X2396" s="43" t="str">
        <f>IFERROR(VLOOKUP(V2396, Fornecedores!A:E, 5, FALSE), "")</f>
        <v>Recife</v>
      </c>
      <c r="Y2396" s="43" t="str">
        <f>IFERROR(VLOOKUP(V2396, Fornecedores!A:F, 6, FALSE), "")</f>
        <v>PE</v>
      </c>
      <c r="Z2396" s="14" t="str">
        <f>IF(H2396=0, "Pedido entregue!", "Pendente")</f>
        <v>Pedido entregue!</v>
      </c>
      <c r="AA2396" s="74"/>
      <c r="AB2396" s="58" t="str">
        <f>IF(Z2396="Pedido Entregue!", IF(AA2396=1, "Retirado do Almoxarifado", IF(AA2396=2, "Material devolvido", "Aguardando retirada")), IF(Z2396="Pendente", "Entrega pendente", ""))</f>
        <v>Aguardando retirada</v>
      </c>
      <c r="AC2396" s="18">
        <v>1</v>
      </c>
      <c r="AD2396" s="18">
        <f>AC2396/SUMIF($P:$P,P2396,$AC:$AC)</f>
        <v>1</v>
      </c>
      <c r="AE2396" s="18">
        <f>IF(R2396=0,0,AC2396/SUMIF($R:$R,R2396,$AC:$AC))</f>
        <v>8.3333333333333329E-2</v>
      </c>
      <c r="AF2396" s="18">
        <f>IF(R2396=0,1,0)</f>
        <v>0</v>
      </c>
      <c r="AG2396" s="18">
        <f>IF(R2396=0,#REF!-J2396,0)</f>
        <v>0</v>
      </c>
      <c r="AH2396" t="str">
        <f>TEXT(J2396,"MMMM")</f>
        <v>abril</v>
      </c>
    </row>
    <row r="2397" spans="1:34" ht="12.75" hidden="1" customHeight="1" x14ac:dyDescent="0.25">
      <c r="A2397" s="90" t="str">
        <f>IF(C2397="Oficina Diversos","Oficina Geral",
IF(ISNUMBER(FIND("Estoque - Colhedoras",C2397)),"Colhedoras",IF(ISNUMBER(FIND("Caldeiraria",C2397)),"Caldeiraria",IF(ISNUMBER(FIND("Borracharia",C2397)),"Borracharia",IF(ISNUMBER(FIND("Lubrificação",C2397)),"Lubrificação",
IF(ISNUMBER(FIND("Estoque - Carregadeiras",C2397)),"Carregadeiras",IF(ISNUMBER(FIND("Estoque - Veic. Leves",C2397)),"Veic. Leves",
IF(ISNUMBER(FIND("Estoque - Caminhões",C2397)),"Caminhões",IF(ISNUMBER(FIND("Estoque - Transbordos",C2397)),"Transbordos",
IF(ISNUMBER(FIND("Estoque - Tratores",C2397)),"Tratores",
IF(ISNUMBER(FIND("Estoque - Máquinas pesadas",C2397)),"Máquinas pesadas",
IF(ISNUMBER(FIND("Estoque - Reboques",C2397)),"Reboques",
IF(C2397="Estoque","Estoque",
IF(AND(ISNUMBER(C2397),C2397&gt;1000,C2397&lt;2000),"Caminhões",
IF(AND(ISNUMBER(C2397),C2397&gt;2000,C2397&lt;3000),"Tratores",
IF(AND(ISNUMBER(C2397),C2397&gt;3000,C2397&lt;4000),"Carregadeiras",
IF(AND(ISNUMBER(C2397),C2397&gt;4000,C2397&lt;5000),"Máquinas pesadas",
IF(AND(ISNUMBER(C2397),C2397&gt;5000,C2397&lt;6000),"Colhedoras",
IF(AND(ISNUMBER(C2397),C2397&gt;7000,C2397&lt;8000),"Irrigação",
IF(AND(ISNUMBER(C2397),C2397&gt;8000,C2397&lt;9000),"Reboques",IF(AND(ISNUMBER(C2397),C2397&gt;0,C2397&lt;1000),"Veic. Leves","")))))))))))))))))))))</f>
        <v>Carregadeiras</v>
      </c>
      <c r="B2397" s="72"/>
      <c r="C2397" s="28">
        <v>3015</v>
      </c>
      <c r="D2397" s="28">
        <v>90183</v>
      </c>
      <c r="E2397" s="29" t="s">
        <v>175</v>
      </c>
      <c r="F2397" s="14" t="str">
        <f>IF(ISBLANK(K2397), "Apenas Solicitação", "Tem OC")</f>
        <v>Tem OC</v>
      </c>
      <c r="G2397" s="28">
        <v>1</v>
      </c>
      <c r="H2397" s="37">
        <f>G2397-I2397</f>
        <v>0</v>
      </c>
      <c r="I2397" s="38">
        <v>1</v>
      </c>
      <c r="J2397" s="4">
        <v>45750</v>
      </c>
      <c r="K2397" s="183">
        <v>45748</v>
      </c>
      <c r="L2397" s="7"/>
      <c r="M2397" s="44"/>
      <c r="N2397" s="44" t="str">
        <f>IFERROR(K2397 + VALUE(LEFT(L2397, FIND(" ", L2397) - 1)), "")</f>
        <v/>
      </c>
      <c r="O2397" s="3" t="str">
        <f>IF(_xlfn.DAYS(K2397,J2397)&lt;0, "Aguardando OC", _xlfn.DAYS(K2397,J2397))</f>
        <v>Aguardando OC</v>
      </c>
      <c r="P2397" s="206">
        <v>397225</v>
      </c>
      <c r="Q2397" s="214">
        <v>1139661</v>
      </c>
      <c r="R2397" s="206">
        <v>165677</v>
      </c>
      <c r="S2397" s="28">
        <v>112</v>
      </c>
      <c r="T2397" s="66" t="s">
        <v>176</v>
      </c>
      <c r="U2397" s="32">
        <v>99</v>
      </c>
      <c r="V2397" s="28">
        <v>8075</v>
      </c>
      <c r="W2397" s="43" t="str">
        <f>IFERROR(VLOOKUP(V2397, Fornecedores!A:C, 3, FALSE), "")</f>
        <v>AGROS TRATORES</v>
      </c>
      <c r="X2397" s="43" t="str">
        <f>IFERROR(VLOOKUP(V2397, Fornecedores!A:E, 5, FALSE), "")</f>
        <v>Mamanguape</v>
      </c>
      <c r="Y2397" s="43" t="str">
        <f>IFERROR(VLOOKUP(V2397, Fornecedores!A:F, 6, FALSE), "")</f>
        <v>PB</v>
      </c>
      <c r="Z2397" s="14" t="str">
        <f>IF(H2397=0, "Pedido entregue!", "Pendente")</f>
        <v>Pedido entregue!</v>
      </c>
      <c r="AA2397" s="74">
        <v>1</v>
      </c>
      <c r="AB2397" s="58" t="str">
        <f>IF(Z2397="Pedido Entregue!", IF(AA2397=1, "Retirado do Almoxarifado", IF(AA2397=2, "Material devolvido", "Aguardando retirada")), IF(Z2397="Pendente", "Entrega pendente", ""))</f>
        <v>Retirado do Almoxarifado</v>
      </c>
      <c r="AC2397" s="18">
        <v>1</v>
      </c>
      <c r="AD2397" s="18">
        <f>AC2397/SUMIF($P:$P,P2397,$AC:$AC)</f>
        <v>1</v>
      </c>
      <c r="AE2397" s="18">
        <f>IF(R2397=0,0,AC2397/SUMIF($R:$R,R2397,$AC:$AC))</f>
        <v>0.16666666666666666</v>
      </c>
      <c r="AF2397" s="18">
        <f>IF(R2397=0,1,0)</f>
        <v>0</v>
      </c>
      <c r="AG2397" s="18">
        <f>IF(R2397=0,#REF!-J2397,0)</f>
        <v>0</v>
      </c>
      <c r="AH2397" t="str">
        <f>TEXT(J2397,"MMMM")</f>
        <v>abril</v>
      </c>
    </row>
    <row r="2398" spans="1:34" ht="12.75" hidden="1" customHeight="1" x14ac:dyDescent="0.25">
      <c r="A2398" s="90" t="str">
        <f>IF(C2398="Oficina Diversos","Oficina Geral",
IF(ISNUMBER(FIND("Estoque - Colhedoras",C2398)),"Colhedoras",IF(ISNUMBER(FIND("Caldeiraria",C2398)),"Caldeiraria",IF(ISNUMBER(FIND("Borracharia",C2398)),"Borracharia",IF(ISNUMBER(FIND("Lubrificação",C2398)),"Lubrificação",
IF(ISNUMBER(FIND("Estoque - Carregadeiras",C2398)),"Carregadeiras",IF(ISNUMBER(FIND("Estoque - Veic. Leves",C2398)),"Veic. Leves",
IF(ISNUMBER(FIND("Estoque - Caminhões",C2398)),"Caminhões",IF(ISNUMBER(FIND("Estoque - Transbordos",C2398)),"Transbordos",
IF(ISNUMBER(FIND("Estoque - Tratores",C2398)),"Tratores",
IF(ISNUMBER(FIND("Estoque - Máquinas pesadas",C2398)),"Máquinas pesadas",
IF(ISNUMBER(FIND("Estoque - Reboques",C2398)),"Reboques",
IF(C2398="Estoque","Estoque",
IF(AND(ISNUMBER(C2398),C2398&gt;1000,C2398&lt;2000),"Caminhões",
IF(AND(ISNUMBER(C2398),C2398&gt;2000,C2398&lt;3000),"Tratores",
IF(AND(ISNUMBER(C2398),C2398&gt;3000,C2398&lt;4000),"Carregadeiras",
IF(AND(ISNUMBER(C2398),C2398&gt;4000,C2398&lt;5000),"Máquinas pesadas",
IF(AND(ISNUMBER(C2398),C2398&gt;5000,C2398&lt;6000),"Colhedoras",
IF(AND(ISNUMBER(C2398),C2398&gt;7000,C2398&lt;8000),"Irrigação",
IF(AND(ISNUMBER(C2398),C2398&gt;8000,C2398&lt;9000),"Reboques",IF(AND(ISNUMBER(C2398),C2398&gt;0,C2398&lt;1000),"Veic. Leves","")))))))))))))))))))))</f>
        <v>Veic. Leves</v>
      </c>
      <c r="B2398" s="18"/>
      <c r="C2398" s="2">
        <v>55</v>
      </c>
      <c r="D2398" s="2">
        <v>90189</v>
      </c>
      <c r="E2398" s="3" t="s">
        <v>292</v>
      </c>
      <c r="F2398" s="14" t="str">
        <f>IF(ISBLANK(K2398), "Apenas Solicitação", "Tem OC")</f>
        <v>Tem OC</v>
      </c>
      <c r="G2398" s="2">
        <v>1</v>
      </c>
      <c r="H2398" s="37">
        <f>G2398-I2398</f>
        <v>0</v>
      </c>
      <c r="I2398" s="38">
        <v>1</v>
      </c>
      <c r="J2398" s="4">
        <v>45743</v>
      </c>
      <c r="K2398" s="180">
        <v>45756</v>
      </c>
      <c r="L2398" s="3"/>
      <c r="M2398" s="44"/>
      <c r="N2398" s="44" t="str">
        <f>IFERROR(K2398 + VALUE(LEFT(L2398, FIND(" ", L2398) - 1)), "")</f>
        <v/>
      </c>
      <c r="O2398" s="3">
        <f>IF(_xlfn.DAYS(K2398,J2398)&lt;0, "Aguardando OC", _xlfn.DAYS(K2398,J2398))</f>
        <v>13</v>
      </c>
      <c r="P2398" s="14">
        <v>397268</v>
      </c>
      <c r="Q2398" s="169">
        <v>1139774</v>
      </c>
      <c r="R2398" s="14">
        <v>165964</v>
      </c>
      <c r="S2398" s="2">
        <v>717</v>
      </c>
      <c r="T2398" s="65" t="s">
        <v>286</v>
      </c>
      <c r="U2398" s="21">
        <v>698.28</v>
      </c>
      <c r="V2398" s="2">
        <v>6880</v>
      </c>
      <c r="W2398" s="43" t="str">
        <f>IFERROR(VLOOKUP(V2398, Fornecedores!A:C, 3, FALSE), "")</f>
        <v>AUTO NORTE</v>
      </c>
      <c r="X2398" s="43" t="str">
        <f>IFERROR(VLOOKUP(V2398, Fornecedores!A:E, 5, FALSE), "")</f>
        <v>Bayeux</v>
      </c>
      <c r="Y2398" s="43" t="str">
        <f>IFERROR(VLOOKUP(V2398, Fornecedores!A:F, 6, FALSE), "")</f>
        <v>PB</v>
      </c>
      <c r="Z2398" s="14" t="str">
        <f>IF(H2398=0, "Pedido entregue!", "Pendente")</f>
        <v>Pedido entregue!</v>
      </c>
      <c r="AA2398" s="74"/>
      <c r="AB2398" s="58" t="str">
        <f>IF(Z2398="Pedido Entregue!", IF(AA2398=1, "Retirado do Almoxarifado", IF(AA2398=2, "Material devolvido", "Aguardando retirada")), IF(Z2398="Pendente", "Entrega pendente", ""))</f>
        <v>Aguardando retirada</v>
      </c>
      <c r="AC2398" s="18">
        <v>1</v>
      </c>
      <c r="AD2398" s="18">
        <f>AC2398/SUMIF($P:$P,P2398,$AC:$AC)</f>
        <v>1</v>
      </c>
      <c r="AE2398" s="18">
        <f>IF(R2398=0,0,AC2398/SUMIF($R:$R,R2398,$AC:$AC))</f>
        <v>1</v>
      </c>
      <c r="AF2398" s="18">
        <f>IF(R2398=0,1,0)</f>
        <v>0</v>
      </c>
      <c r="AG2398" s="18">
        <f>IF(R2398=0,#REF!-J2398,0)</f>
        <v>0</v>
      </c>
      <c r="AH2398" t="str">
        <f>TEXT(J2398,"MMMM")</f>
        <v>março</v>
      </c>
    </row>
    <row r="2399" spans="1:34" ht="12.75" hidden="1" customHeight="1" x14ac:dyDescent="0.25">
      <c r="A2399" s="90" t="str">
        <f>IF(C2399="Oficina Diversos","Oficina Geral",
IF(ISNUMBER(FIND("Estoque - Colhedoras",C2399)),"Colhedoras",IF(ISNUMBER(FIND("Caldeiraria",C2399)),"Caldeiraria",IF(ISNUMBER(FIND("Borracharia",C2399)),"Borracharia",IF(ISNUMBER(FIND("Lubrificação",C2399)),"Lubrificação",
IF(ISNUMBER(FIND("Estoque - Carregadeiras",C2399)),"Carregadeiras",IF(ISNUMBER(FIND("Estoque - Veic. Leves",C2399)),"Veic. Leves",
IF(ISNUMBER(FIND("Estoque - Caminhões",C2399)),"Caminhões",IF(ISNUMBER(FIND("Estoque - Transbordos",C2399)),"Transbordos",
IF(ISNUMBER(FIND("Estoque - Tratores",C2399)),"Tratores",
IF(ISNUMBER(FIND("Estoque - Máquinas pesadas",C2399)),"Máquinas pesadas",
IF(ISNUMBER(FIND("Estoque - Reboques",C2399)),"Reboques",
IF(C2399="Estoque","Estoque",
IF(AND(ISNUMBER(C2399),C2399&gt;1000,C2399&lt;2000),"Caminhões",
IF(AND(ISNUMBER(C2399),C2399&gt;2000,C2399&lt;3000),"Tratores",
IF(AND(ISNUMBER(C2399),C2399&gt;3000,C2399&lt;4000),"Carregadeiras",
IF(AND(ISNUMBER(C2399),C2399&gt;4000,C2399&lt;5000),"Máquinas pesadas",
IF(AND(ISNUMBER(C2399),C2399&gt;5000,C2399&lt;6000),"Colhedoras",
IF(AND(ISNUMBER(C2399),C2399&gt;7000,C2399&lt;8000),"Irrigação",
IF(AND(ISNUMBER(C2399),C2399&gt;8000,C2399&lt;9000),"Reboques",IF(AND(ISNUMBER(C2399),C2399&gt;0,C2399&lt;1000),"Veic. Leves","")))))))))))))))))))))</f>
        <v>Caminhões</v>
      </c>
      <c r="B2399" s="18"/>
      <c r="C2399" s="2">
        <v>1046</v>
      </c>
      <c r="D2399" s="2">
        <v>90190</v>
      </c>
      <c r="E2399" s="3" t="s">
        <v>338</v>
      </c>
      <c r="F2399" s="14" t="str">
        <f>IF(ISBLANK(K2399), "Apenas Solicitação", "Tem OC")</f>
        <v>Tem OC</v>
      </c>
      <c r="G2399" s="2">
        <v>1</v>
      </c>
      <c r="H2399" s="37">
        <f>G2399-I2399</f>
        <v>0</v>
      </c>
      <c r="I2399" s="38">
        <v>1</v>
      </c>
      <c r="J2399" s="4">
        <v>45743</v>
      </c>
      <c r="K2399" s="180">
        <v>45751</v>
      </c>
      <c r="L2399" s="3"/>
      <c r="M2399" s="44"/>
      <c r="N2399" s="44" t="str">
        <f>IFERROR(K2399 + VALUE(LEFT(L2399, FIND(" ", L2399) - 1)), "")</f>
        <v/>
      </c>
      <c r="O2399" s="3">
        <f>IF(_xlfn.DAYS(K2399,J2399)&lt;0, "Aguardando OC", _xlfn.DAYS(K2399,J2399))</f>
        <v>8</v>
      </c>
      <c r="P2399" s="14">
        <v>397293</v>
      </c>
      <c r="Q2399" s="169">
        <v>1139812</v>
      </c>
      <c r="R2399" s="14">
        <v>165797</v>
      </c>
      <c r="S2399" s="2">
        <v>689</v>
      </c>
      <c r="T2399" s="65" t="s">
        <v>65</v>
      </c>
      <c r="U2399" s="21">
        <v>171.91</v>
      </c>
      <c r="V2399" s="2">
        <v>5189</v>
      </c>
      <c r="W2399" s="43" t="str">
        <f>IFERROR(VLOOKUP(V2399, Fornecedores!A:C, 3, FALSE), "")</f>
        <v>REPENORTE</v>
      </c>
      <c r="X2399" s="43" t="str">
        <f>IFERROR(VLOOKUP(V2399, Fornecedores!A:E, 5, FALSE), "")</f>
        <v>Recife</v>
      </c>
      <c r="Y2399" s="43" t="str">
        <f>IFERROR(VLOOKUP(V2399, Fornecedores!A:F, 6, FALSE), "")</f>
        <v>PE</v>
      </c>
      <c r="Z2399" s="14" t="str">
        <f>IF(H2399=0, "Pedido entregue!", "Pendente")</f>
        <v>Pedido entregue!</v>
      </c>
      <c r="AA2399" s="74">
        <v>1</v>
      </c>
      <c r="AB2399" s="58" t="str">
        <f>IF(Z2399="Pedido Entregue!", IF(AA2399=1, "Retirado do Almoxarifado", IF(AA2399=2, "Material devolvido", "Aguardando retirada")), IF(Z2399="Pendente", "Entrega pendente", ""))</f>
        <v>Retirado do Almoxarifado</v>
      </c>
      <c r="AC2399" s="18">
        <v>1</v>
      </c>
      <c r="AD2399" s="18">
        <f>AC2399/SUMIF($P:$P,P2399,$AC:$AC)</f>
        <v>1</v>
      </c>
      <c r="AE2399" s="18">
        <f>IF(R2399=0,0,AC2399/SUMIF($R:$R,R2399,$AC:$AC))</f>
        <v>0.14285714285714285</v>
      </c>
      <c r="AF2399" s="18">
        <f>IF(R2399=0,1,0)</f>
        <v>0</v>
      </c>
      <c r="AG2399" s="18">
        <f>IF(R2399=0,#REF!-J2399,0)</f>
        <v>0</v>
      </c>
      <c r="AH2399" t="str">
        <f>TEXT(J2399,"MMMM")</f>
        <v>março</v>
      </c>
    </row>
    <row r="2400" spans="1:34" ht="12.75" hidden="1" customHeight="1" x14ac:dyDescent="0.25">
      <c r="A2400" s="90" t="str">
        <f>IF(C2400="Oficina Diversos","Oficina Geral",
IF(ISNUMBER(FIND("Estoque - Colhedoras",C2400)),"Colhedoras",IF(ISNUMBER(FIND("Caldeiraria",C2400)),"Caldeiraria",IF(ISNUMBER(FIND("Borracharia",C2400)),"Borracharia",IF(ISNUMBER(FIND("Lubrificação",C2400)),"Lubrificação",
IF(ISNUMBER(FIND("Estoque - Carregadeiras",C2400)),"Carregadeiras",IF(ISNUMBER(FIND("Estoque - Veic. Leves",C2400)),"Veic. Leves",
IF(ISNUMBER(FIND("Estoque - Caminhões",C2400)),"Caminhões",IF(ISNUMBER(FIND("Estoque - Transbordos",C2400)),"Transbordos",
IF(ISNUMBER(FIND("Estoque - Tratores",C2400)),"Tratores",
IF(ISNUMBER(FIND("Estoque - Máquinas pesadas",C2400)),"Máquinas pesadas",
IF(ISNUMBER(FIND("Estoque - Reboques",C2400)),"Reboques",
IF(C2400="Estoque","Estoque",
IF(AND(ISNUMBER(C2400),C2400&gt;1000,C2400&lt;2000),"Caminhões",
IF(AND(ISNUMBER(C2400),C2400&gt;2000,C2400&lt;3000),"Tratores",
IF(AND(ISNUMBER(C2400),C2400&gt;3000,C2400&lt;4000),"Carregadeiras",
IF(AND(ISNUMBER(C2400),C2400&gt;4000,C2400&lt;5000),"Máquinas pesadas",
IF(AND(ISNUMBER(C2400),C2400&gt;5000,C2400&lt;6000),"Colhedoras",
IF(AND(ISNUMBER(C2400),C2400&gt;7000,C2400&lt;8000),"Irrigação",
IF(AND(ISNUMBER(C2400),C2400&gt;8000,C2400&lt;9000),"Reboques",IF(AND(ISNUMBER(C2400),C2400&gt;0,C2400&lt;1000),"Veic. Leves","")))))))))))))))))))))</f>
        <v>Caminhões</v>
      </c>
      <c r="B2400" s="18"/>
      <c r="C2400" s="2">
        <v>1046</v>
      </c>
      <c r="D2400" s="2">
        <v>90191</v>
      </c>
      <c r="E2400" s="3" t="s">
        <v>339</v>
      </c>
      <c r="F2400" s="14" t="str">
        <f>IF(ISBLANK(K2400), "Apenas Solicitação", "Tem OC")</f>
        <v>Tem OC</v>
      </c>
      <c r="G2400" s="2">
        <v>1</v>
      </c>
      <c r="H2400" s="37">
        <f>G2400-I2400</f>
        <v>0</v>
      </c>
      <c r="I2400" s="38">
        <v>1</v>
      </c>
      <c r="J2400" s="4">
        <v>45743</v>
      </c>
      <c r="K2400" s="180">
        <v>45756</v>
      </c>
      <c r="L2400" s="3"/>
      <c r="M2400" s="44"/>
      <c r="N2400" s="44" t="str">
        <f>IFERROR(K2400 + VALUE(LEFT(L2400, FIND(" ", L2400) - 1)), "")</f>
        <v/>
      </c>
      <c r="O2400" s="3">
        <f>IF(_xlfn.DAYS(K2400,J2400)&lt;0, "Aguardando OC", _xlfn.DAYS(K2400,J2400))</f>
        <v>13</v>
      </c>
      <c r="P2400" s="14">
        <v>397294</v>
      </c>
      <c r="Q2400" s="169">
        <v>1139812</v>
      </c>
      <c r="R2400" s="14">
        <v>166047</v>
      </c>
      <c r="S2400" s="2">
        <v>689</v>
      </c>
      <c r="T2400" s="65" t="s">
        <v>65</v>
      </c>
      <c r="U2400" s="21">
        <v>135.80000000000001</v>
      </c>
      <c r="V2400" s="2">
        <v>1623</v>
      </c>
      <c r="W2400" s="43" t="str">
        <f>IFERROR(VLOOKUP(V2400, Fornecedores!A:C, 3, FALSE), "")</f>
        <v xml:space="preserve">ORLANDO PECAS       </v>
      </c>
      <c r="X2400" s="43" t="str">
        <f>IFERROR(VLOOKUP(V2400, Fornecedores!A:E, 5, FALSE), "")</f>
        <v>Recife</v>
      </c>
      <c r="Y2400" s="43" t="str">
        <f>IFERROR(VLOOKUP(V2400, Fornecedores!A:F, 6, FALSE), "")</f>
        <v>PE</v>
      </c>
      <c r="Z2400" s="14" t="str">
        <f>IF(H2400=0, "Pedido entregue!", "Pendente")</f>
        <v>Pedido entregue!</v>
      </c>
      <c r="AA2400" s="74">
        <v>1</v>
      </c>
      <c r="AB2400" s="58" t="str">
        <f>IF(Z2400="Pedido Entregue!", IF(AA2400=1, "Retirado do Almoxarifado", IF(AA2400=2, "Material devolvido", "Aguardando retirada")), IF(Z2400="Pendente", "Entrega pendente", ""))</f>
        <v>Retirado do Almoxarifado</v>
      </c>
      <c r="AC2400" s="18">
        <v>1</v>
      </c>
      <c r="AD2400" s="18">
        <f>AC2400/SUMIF($P:$P,P2400,$AC:$AC)</f>
        <v>1</v>
      </c>
      <c r="AE2400" s="18">
        <f>IF(R2400=0,0,AC2400/SUMIF($R:$R,R2400,$AC:$AC))</f>
        <v>0.33333333333333331</v>
      </c>
      <c r="AF2400" s="18">
        <f>IF(R2400=0,1,0)</f>
        <v>0</v>
      </c>
      <c r="AG2400" s="18">
        <f>IF(R2400=0,#REF!-J2400,0)</f>
        <v>0</v>
      </c>
      <c r="AH2400" t="str">
        <f>TEXT(J2400,"MMMM")</f>
        <v>março</v>
      </c>
    </row>
    <row r="2401" spans="1:34" ht="12.75" hidden="1" customHeight="1" x14ac:dyDescent="0.25">
      <c r="A2401" s="90" t="str">
        <f>IF(C2401="Oficina Diversos","Oficina Geral",
IF(ISNUMBER(FIND("Estoque - Colhedoras",C2401)),"Colhedoras",IF(ISNUMBER(FIND("Caldeiraria",C2401)),"Caldeiraria",IF(ISNUMBER(FIND("Borracharia",C2401)),"Borracharia",IF(ISNUMBER(FIND("Lubrificação",C2401)),"Lubrificação",
IF(ISNUMBER(FIND("Estoque - Carregadeiras",C2401)),"Carregadeiras",IF(ISNUMBER(FIND("Estoque - Veic. Leves",C2401)),"Veic. Leves",
IF(ISNUMBER(FIND("Estoque - Caminhões",C2401)),"Caminhões",IF(ISNUMBER(FIND("Estoque - Transbordos",C2401)),"Transbordos",
IF(ISNUMBER(FIND("Estoque - Tratores",C2401)),"Tratores",
IF(ISNUMBER(FIND("Estoque - Máquinas pesadas",C2401)),"Máquinas pesadas",
IF(ISNUMBER(FIND("Estoque - Reboques",C2401)),"Reboques",
IF(C2401="Estoque","Estoque",
IF(AND(ISNUMBER(C2401),C2401&gt;1000,C2401&lt;2000),"Caminhões",
IF(AND(ISNUMBER(C2401),C2401&gt;2000,C2401&lt;3000),"Tratores",
IF(AND(ISNUMBER(C2401),C2401&gt;3000,C2401&lt;4000),"Carregadeiras",
IF(AND(ISNUMBER(C2401),C2401&gt;4000,C2401&lt;5000),"Máquinas pesadas",
IF(AND(ISNUMBER(C2401),C2401&gt;5000,C2401&lt;6000),"Colhedoras",
IF(AND(ISNUMBER(C2401),C2401&gt;7000,C2401&lt;8000),"Irrigação",
IF(AND(ISNUMBER(C2401),C2401&gt;8000,C2401&lt;9000),"Reboques",IF(AND(ISNUMBER(C2401),C2401&gt;0,C2401&lt;1000),"Veic. Leves","")))))))))))))))))))))</f>
        <v>Caminhões</v>
      </c>
      <c r="B2401" s="72"/>
      <c r="C2401" s="2">
        <v>1025</v>
      </c>
      <c r="D2401" s="2">
        <v>90193</v>
      </c>
      <c r="E2401" s="10" t="s">
        <v>320</v>
      </c>
      <c r="F2401" s="14" t="str">
        <f>IF(ISBLANK(K2401), "Apenas Solicitação", "Tem OC")</f>
        <v>Tem OC</v>
      </c>
      <c r="G2401" s="2">
        <v>1</v>
      </c>
      <c r="H2401" s="37">
        <f>G2401-I2401</f>
        <v>0</v>
      </c>
      <c r="I2401" s="38">
        <v>1</v>
      </c>
      <c r="J2401" s="4">
        <v>45743</v>
      </c>
      <c r="K2401" s="180">
        <v>45751</v>
      </c>
      <c r="L2401" s="3"/>
      <c r="M2401" s="44"/>
      <c r="N2401" s="44" t="str">
        <f>IFERROR(K2401 + VALUE(LEFT(L2401, FIND(" ", L2401) - 1)), "")</f>
        <v/>
      </c>
      <c r="O2401" s="3">
        <f>IF(_xlfn.DAYS(K2401,J2401)&lt;0, "Aguardando OC", _xlfn.DAYS(K2401,J2401))</f>
        <v>8</v>
      </c>
      <c r="P2401" s="14">
        <v>397336</v>
      </c>
      <c r="Q2401" s="169">
        <v>1139848</v>
      </c>
      <c r="R2401" s="14">
        <v>165800</v>
      </c>
      <c r="S2401" s="2">
        <v>690</v>
      </c>
      <c r="T2401" s="65" t="s">
        <v>312</v>
      </c>
      <c r="U2401" s="21">
        <v>1450</v>
      </c>
      <c r="V2401" s="2">
        <v>3163</v>
      </c>
      <c r="W2401" s="43" t="str">
        <f>IFERROR(VLOOKUP(V2401, Fornecedores!A:C, 3, FALSE), "")</f>
        <v xml:space="preserve">PACAEMBU            </v>
      </c>
      <c r="X2401" s="43" t="str">
        <f>IFERROR(VLOOKUP(V2401, Fornecedores!A:E, 5, FALSE), "")</f>
        <v>Jaboatão dos Guararapes</v>
      </c>
      <c r="Y2401" s="43" t="str">
        <f>IFERROR(VLOOKUP(V2401, Fornecedores!A:F, 6, FALSE), "")</f>
        <v>PE</v>
      </c>
      <c r="Z2401" s="14" t="str">
        <f>IF(H2401=0, "Pedido entregue!", "Pendente")</f>
        <v>Pedido entregue!</v>
      </c>
      <c r="AA2401" s="74">
        <v>1</v>
      </c>
      <c r="AB2401" s="58" t="str">
        <f>IF(Z2401="Pedido Entregue!", IF(AA2401=1, "Retirado do Almoxarifado", IF(AA2401=2, "Material devolvido", "Aguardando retirada")), IF(Z2401="Pendente", "Entrega pendente", ""))</f>
        <v>Retirado do Almoxarifado</v>
      </c>
      <c r="AC2401" s="18">
        <v>1</v>
      </c>
      <c r="AD2401" s="18">
        <f>AC2401/SUMIF($P:$P,P2401,$AC:$AC)</f>
        <v>1</v>
      </c>
      <c r="AE2401" s="18">
        <f>IF(R2401=0,0,AC2401/SUMIF($R:$R,R2401,$AC:$AC))</f>
        <v>0.16666666666666666</v>
      </c>
      <c r="AF2401" s="18">
        <f>IF(R2401=0,1,0)</f>
        <v>0</v>
      </c>
      <c r="AG2401" s="18">
        <f>IF(R2401=0,#REF!-J2401,0)</f>
        <v>0</v>
      </c>
      <c r="AH2401" t="str">
        <f>TEXT(J2401,"MMMM")</f>
        <v>março</v>
      </c>
    </row>
    <row r="2402" spans="1:34" ht="12.75" hidden="1" customHeight="1" x14ac:dyDescent="0.25">
      <c r="A2402" s="90" t="str">
        <f>IF(C2402="Oficina Diversos","Oficina Geral",
IF(ISNUMBER(FIND("Estoque - Colhedoras",C2402)),"Colhedoras",IF(ISNUMBER(FIND("Caldeiraria",C2402)),"Caldeiraria",IF(ISNUMBER(FIND("Borracharia",C2402)),"Borracharia",IF(ISNUMBER(FIND("Lubrificação",C2402)),"Lubrificação",
IF(ISNUMBER(FIND("Estoque - Carregadeiras",C2402)),"Carregadeiras",IF(ISNUMBER(FIND("Estoque - Veic. Leves",C2402)),"Veic. Leves",
IF(ISNUMBER(FIND("Estoque - Caminhões",C2402)),"Caminhões",IF(ISNUMBER(FIND("Estoque - Transbordos",C2402)),"Transbordos",
IF(ISNUMBER(FIND("Estoque - Tratores",C2402)),"Tratores",
IF(ISNUMBER(FIND("Estoque - Máquinas pesadas",C2402)),"Máquinas pesadas",
IF(ISNUMBER(FIND("Estoque - Reboques",C2402)),"Reboques",
IF(C2402="Estoque","Estoque",
IF(AND(ISNUMBER(C2402),C2402&gt;1000,C2402&lt;2000),"Caminhões",
IF(AND(ISNUMBER(C2402),C2402&gt;2000,C2402&lt;3000),"Tratores",
IF(AND(ISNUMBER(C2402),C2402&gt;3000,C2402&lt;4000),"Carregadeiras",
IF(AND(ISNUMBER(C2402),C2402&gt;4000,C2402&lt;5000),"Máquinas pesadas",
IF(AND(ISNUMBER(C2402),C2402&gt;5000,C2402&lt;6000),"Colhedoras",
IF(AND(ISNUMBER(C2402),C2402&gt;7000,C2402&lt;8000),"Irrigação",
IF(AND(ISNUMBER(C2402),C2402&gt;8000,C2402&lt;9000),"Reboques",IF(AND(ISNUMBER(C2402),C2402&gt;0,C2402&lt;1000),"Veic. Leves","")))))))))))))))))))))</f>
        <v>Caminhões</v>
      </c>
      <c r="B2402" s="72"/>
      <c r="C2402" s="2">
        <v>1025</v>
      </c>
      <c r="D2402" s="2">
        <v>90194</v>
      </c>
      <c r="E2402" s="10" t="s">
        <v>321</v>
      </c>
      <c r="F2402" s="14" t="str">
        <f>IF(ISBLANK(K2402), "Apenas Solicitação", "Tem OC")</f>
        <v>Tem OC</v>
      </c>
      <c r="G2402" s="2">
        <v>1</v>
      </c>
      <c r="H2402" s="37">
        <f>G2402-I2402</f>
        <v>0</v>
      </c>
      <c r="I2402" s="38">
        <v>1</v>
      </c>
      <c r="J2402" s="4">
        <v>45743</v>
      </c>
      <c r="K2402" s="180">
        <v>45751</v>
      </c>
      <c r="L2402" s="3"/>
      <c r="M2402" s="44"/>
      <c r="N2402" s="44" t="str">
        <f>IFERROR(K2402 + VALUE(LEFT(L2402, FIND(" ", L2402) - 1)), "")</f>
        <v/>
      </c>
      <c r="O2402" s="3">
        <f>IF(_xlfn.DAYS(K2402,J2402)&lt;0, "Aguardando OC", _xlfn.DAYS(K2402,J2402))</f>
        <v>8</v>
      </c>
      <c r="P2402" s="14">
        <v>397339</v>
      </c>
      <c r="Q2402" s="169">
        <v>1139848</v>
      </c>
      <c r="R2402" s="14">
        <v>165801</v>
      </c>
      <c r="S2402" s="2">
        <v>690</v>
      </c>
      <c r="T2402" s="65" t="s">
        <v>312</v>
      </c>
      <c r="U2402" s="21">
        <v>6200</v>
      </c>
      <c r="V2402" s="2">
        <v>6039</v>
      </c>
      <c r="W2402" s="43" t="str">
        <f>IFERROR(VLOOKUP(V2402, Fornecedores!A:C, 3, FALSE), "")</f>
        <v>IDEAL DISTRIBUIDORA DE PEÇAS</v>
      </c>
      <c r="X2402" s="43" t="str">
        <f>IFERROR(VLOOKUP(V2402, Fornecedores!A:E, 5, FALSE), "")</f>
        <v>Campina Grande</v>
      </c>
      <c r="Y2402" s="43" t="str">
        <f>IFERROR(VLOOKUP(V2402, Fornecedores!A:F, 6, FALSE), "")</f>
        <v>PB</v>
      </c>
      <c r="Z2402" s="14" t="str">
        <f>IF(H2402=0, "Pedido entregue!", "Pendente")</f>
        <v>Pedido entregue!</v>
      </c>
      <c r="AA2402" s="74">
        <v>1</v>
      </c>
      <c r="AB2402" s="58" t="str">
        <f>IF(Z2402="Pedido Entregue!", IF(AA2402=1, "Retirado do Almoxarifado", IF(AA2402=2, "Material devolvido", "Aguardando retirada")), IF(Z2402="Pendente", "Entrega pendente", ""))</f>
        <v>Retirado do Almoxarifado</v>
      </c>
      <c r="AC2402" s="18">
        <v>1</v>
      </c>
      <c r="AD2402" s="18">
        <f>AC2402/SUMIF($P:$P,P2402,$AC:$AC)</f>
        <v>1</v>
      </c>
      <c r="AE2402" s="18">
        <f>IF(R2402=0,0,AC2402/SUMIF($R:$R,R2402,$AC:$AC))</f>
        <v>0.5</v>
      </c>
      <c r="AF2402" s="18">
        <f>IF(R2402=0,1,0)</f>
        <v>0</v>
      </c>
      <c r="AG2402" s="18">
        <f>IF(R2402=0,#REF!-J2402,0)</f>
        <v>0</v>
      </c>
      <c r="AH2402" t="str">
        <f>TEXT(J2402,"MMMM")</f>
        <v>março</v>
      </c>
    </row>
    <row r="2403" spans="1:34" ht="12.75" hidden="1" customHeight="1" x14ac:dyDescent="0.25">
      <c r="A2403" s="90" t="str">
        <f>IF(C2403="Oficina Diversos","Oficina Geral",
IF(ISNUMBER(FIND("Estoque - Colhedoras",C2403)),"Colhedoras",IF(ISNUMBER(FIND("Caldeiraria",C2403)),"Caldeiraria",IF(ISNUMBER(FIND("Borracharia",C2403)),"Borracharia",IF(ISNUMBER(FIND("Lubrificação",C2403)),"Lubrificação",
IF(ISNUMBER(FIND("Estoque - Carregadeiras",C2403)),"Carregadeiras",IF(ISNUMBER(FIND("Estoque - Veic. Leves",C2403)),"Veic. Leves",
IF(ISNUMBER(FIND("Estoque - Caminhões",C2403)),"Caminhões",IF(ISNUMBER(FIND("Estoque - Transbordos",C2403)),"Transbordos",
IF(ISNUMBER(FIND("Estoque - Tratores",C2403)),"Tratores",
IF(ISNUMBER(FIND("Estoque - Máquinas pesadas",C2403)),"Máquinas pesadas",
IF(ISNUMBER(FIND("Estoque - Reboques",C2403)),"Reboques",
IF(C2403="Estoque","Estoque",
IF(AND(ISNUMBER(C2403),C2403&gt;1000,C2403&lt;2000),"Caminhões",
IF(AND(ISNUMBER(C2403),C2403&gt;2000,C2403&lt;3000),"Tratores",
IF(AND(ISNUMBER(C2403),C2403&gt;3000,C2403&lt;4000),"Carregadeiras",
IF(AND(ISNUMBER(C2403),C2403&gt;4000,C2403&lt;5000),"Máquinas pesadas",
IF(AND(ISNUMBER(C2403),C2403&gt;5000,C2403&lt;6000),"Colhedoras",
IF(AND(ISNUMBER(C2403),C2403&gt;7000,C2403&lt;8000),"Irrigação",
IF(AND(ISNUMBER(C2403),C2403&gt;8000,C2403&lt;9000),"Reboques",IF(AND(ISNUMBER(C2403),C2403&gt;0,C2403&lt;1000),"Veic. Leves","")))))))))))))))))))))</f>
        <v>Caminhões</v>
      </c>
      <c r="B2403" s="72"/>
      <c r="C2403" s="2">
        <v>1025</v>
      </c>
      <c r="D2403" s="2">
        <v>90195</v>
      </c>
      <c r="E2403" s="10" t="s">
        <v>322</v>
      </c>
      <c r="F2403" s="14" t="str">
        <f>IF(ISBLANK(K2403), "Apenas Solicitação", "Tem OC")</f>
        <v>Tem OC</v>
      </c>
      <c r="G2403" s="2">
        <v>1</v>
      </c>
      <c r="H2403" s="37">
        <f>G2403-I2403</f>
        <v>0</v>
      </c>
      <c r="I2403" s="38">
        <v>1</v>
      </c>
      <c r="J2403" s="4">
        <v>45743</v>
      </c>
      <c r="K2403" s="180">
        <v>45751</v>
      </c>
      <c r="L2403" s="3"/>
      <c r="M2403" s="44"/>
      <c r="N2403" s="44" t="str">
        <f>IFERROR(K2403 + VALUE(LEFT(L2403, FIND(" ", L2403) - 1)), "")</f>
        <v/>
      </c>
      <c r="O2403" s="3">
        <f>IF(_xlfn.DAYS(K2403,J2403)&lt;0, "Aguardando OC", _xlfn.DAYS(K2403,J2403))</f>
        <v>8</v>
      </c>
      <c r="P2403" s="14">
        <v>397342</v>
      </c>
      <c r="Q2403" s="169">
        <v>1139848</v>
      </c>
      <c r="R2403" s="14">
        <v>165804</v>
      </c>
      <c r="S2403" s="2">
        <v>690</v>
      </c>
      <c r="T2403" s="65" t="s">
        <v>312</v>
      </c>
      <c r="U2403" s="21">
        <v>255.66</v>
      </c>
      <c r="V2403" s="2">
        <v>2106</v>
      </c>
      <c r="W2403" s="43" t="str">
        <f>IFERROR(VLOOKUP(V2403, Fornecedores!A:C, 3, FALSE), "")</f>
        <v xml:space="preserve">UNIDAS              </v>
      </c>
      <c r="X2403" s="43" t="str">
        <f>IFERROR(VLOOKUP(V2403, Fornecedores!A:E, 5, FALSE), "")</f>
        <v>João Pessoa</v>
      </c>
      <c r="Y2403" s="43" t="str">
        <f>IFERROR(VLOOKUP(V2403, Fornecedores!A:F, 6, FALSE), "")</f>
        <v>PB</v>
      </c>
      <c r="Z2403" s="14" t="str">
        <f>IF(H2403=0, "Pedido entregue!", "Pendente")</f>
        <v>Pedido entregue!</v>
      </c>
      <c r="AA2403" s="74">
        <v>1</v>
      </c>
      <c r="AB2403" s="58" t="str">
        <f>IF(Z2403="Pedido Entregue!", IF(AA2403=1, "Retirado do Almoxarifado", IF(AA2403=2, "Material devolvido", "Aguardando retirada")), IF(Z2403="Pendente", "Entrega pendente", ""))</f>
        <v>Retirado do Almoxarifado</v>
      </c>
      <c r="AC2403" s="18">
        <v>1</v>
      </c>
      <c r="AD2403" s="18">
        <f>AC2403/SUMIF($P:$P,P2403,$AC:$AC)</f>
        <v>1</v>
      </c>
      <c r="AE2403" s="18">
        <f>IF(R2403=0,0,AC2403/SUMIF($R:$R,R2403,$AC:$AC))</f>
        <v>0.33333333333333331</v>
      </c>
      <c r="AF2403" s="18">
        <f>IF(R2403=0,1,0)</f>
        <v>0</v>
      </c>
      <c r="AG2403" s="18">
        <f>IF(R2403=0,#REF!-J2403,0)</f>
        <v>0</v>
      </c>
      <c r="AH2403" t="str">
        <f>TEXT(J2403,"MMMM")</f>
        <v>março</v>
      </c>
    </row>
    <row r="2404" spans="1:34" ht="12.75" hidden="1" customHeight="1" x14ac:dyDescent="0.25">
      <c r="A2404" s="90" t="str">
        <f>IF(C2404="Oficina Diversos","Oficina Geral",
IF(ISNUMBER(FIND("Estoque - Colhedoras",C2404)),"Colhedoras",IF(ISNUMBER(FIND("Caldeiraria",C2404)),"Caldeiraria",IF(ISNUMBER(FIND("Borracharia",C2404)),"Borracharia",IF(ISNUMBER(FIND("Lubrificação",C2404)),"Lubrificação",
IF(ISNUMBER(FIND("Estoque - Carregadeiras",C2404)),"Carregadeiras",IF(ISNUMBER(FIND("Estoque - Veic. Leves",C2404)),"Veic. Leves",
IF(ISNUMBER(FIND("Estoque - Caminhões",C2404)),"Caminhões",IF(ISNUMBER(FIND("Estoque - Transbordos",C2404)),"Transbordos",
IF(ISNUMBER(FIND("Estoque - Tratores",C2404)),"Tratores",
IF(ISNUMBER(FIND("Estoque - Máquinas pesadas",C2404)),"Máquinas pesadas",
IF(ISNUMBER(FIND("Estoque - Reboques",C2404)),"Reboques",
IF(C2404="Estoque","Estoque",
IF(AND(ISNUMBER(C2404),C2404&gt;1000,C2404&lt;2000),"Caminhões",
IF(AND(ISNUMBER(C2404),C2404&gt;2000,C2404&lt;3000),"Tratores",
IF(AND(ISNUMBER(C2404),C2404&gt;3000,C2404&lt;4000),"Carregadeiras",
IF(AND(ISNUMBER(C2404),C2404&gt;4000,C2404&lt;5000),"Máquinas pesadas",
IF(AND(ISNUMBER(C2404),C2404&gt;5000,C2404&lt;6000),"Colhedoras",
IF(AND(ISNUMBER(C2404),C2404&gt;7000,C2404&lt;8000),"Irrigação",
IF(AND(ISNUMBER(C2404),C2404&gt;8000,C2404&lt;9000),"Reboques",IF(AND(ISNUMBER(C2404),C2404&gt;0,C2404&lt;1000),"Veic. Leves","")))))))))))))))))))))</f>
        <v>Caminhões</v>
      </c>
      <c r="B2404" s="72"/>
      <c r="C2404" s="2">
        <v>1041</v>
      </c>
      <c r="D2404" s="2">
        <v>90196</v>
      </c>
      <c r="E2404" s="10" t="s">
        <v>331</v>
      </c>
      <c r="F2404" s="14" t="str">
        <f>IF(ISBLANK(K2404), "Apenas Solicitação", "Tem OC")</f>
        <v>Tem OC</v>
      </c>
      <c r="G2404" s="2">
        <v>2</v>
      </c>
      <c r="H2404" s="37">
        <f>G2404-I2404</f>
        <v>0</v>
      </c>
      <c r="I2404" s="38">
        <v>2</v>
      </c>
      <c r="J2404" s="4">
        <v>45743</v>
      </c>
      <c r="K2404" s="180">
        <v>45751</v>
      </c>
      <c r="L2404" s="3"/>
      <c r="M2404" s="44"/>
      <c r="N2404" s="44" t="str">
        <f>IFERROR(K2404 + VALUE(LEFT(L2404, FIND(" ", L2404) - 1)), "")</f>
        <v/>
      </c>
      <c r="O2404" s="3">
        <f>IF(_xlfn.DAYS(K2404,J2404)&lt;0, "Aguardando OC", _xlfn.DAYS(K2404,J2404))</f>
        <v>8</v>
      </c>
      <c r="P2404" s="14">
        <v>397344</v>
      </c>
      <c r="Q2404" s="169">
        <v>1139865</v>
      </c>
      <c r="R2404" s="14">
        <v>165800</v>
      </c>
      <c r="S2404" s="2">
        <v>1055</v>
      </c>
      <c r="T2404" s="65" t="s">
        <v>66</v>
      </c>
      <c r="U2404" s="21">
        <v>37.44</v>
      </c>
      <c r="V2404" s="2">
        <v>3163</v>
      </c>
      <c r="W2404" s="43" t="str">
        <f>IFERROR(VLOOKUP(V2404, Fornecedores!A:C, 3, FALSE), "")</f>
        <v xml:space="preserve">PACAEMBU            </v>
      </c>
      <c r="X2404" s="43" t="str">
        <f>IFERROR(VLOOKUP(V2404, Fornecedores!A:E, 5, FALSE), "")</f>
        <v>Jaboatão dos Guararapes</v>
      </c>
      <c r="Y2404" s="43" t="str">
        <f>IFERROR(VLOOKUP(V2404, Fornecedores!A:F, 6, FALSE), "")</f>
        <v>PE</v>
      </c>
      <c r="Z2404" s="14" t="str">
        <f>IF(H2404=0, "Pedido entregue!", "Pendente")</f>
        <v>Pedido entregue!</v>
      </c>
      <c r="AA2404" s="74">
        <v>1</v>
      </c>
      <c r="AB2404" s="58" t="str">
        <f>IF(Z2404="Pedido Entregue!", IF(AA2404=1, "Retirado do Almoxarifado", IF(AA2404=2, "Material devolvido", "Aguardando retirada")), IF(Z2404="Pendente", "Entrega pendente", ""))</f>
        <v>Retirado do Almoxarifado</v>
      </c>
      <c r="AC2404" s="18">
        <v>1</v>
      </c>
      <c r="AD2404" s="18">
        <f>AC2404/SUMIF($P:$P,P2404,$AC:$AC)</f>
        <v>1</v>
      </c>
      <c r="AE2404" s="18">
        <f>IF(R2404=0,0,AC2404/SUMIF($R:$R,R2404,$AC:$AC))</f>
        <v>0.16666666666666666</v>
      </c>
      <c r="AF2404" s="18">
        <f>IF(R2404=0,1,0)</f>
        <v>0</v>
      </c>
      <c r="AG2404" s="18">
        <f>IF(R2404=0,#REF!-J2404,0)</f>
        <v>0</v>
      </c>
      <c r="AH2404" t="str">
        <f>TEXT(J2404,"MMMM")</f>
        <v>março</v>
      </c>
    </row>
    <row r="2405" spans="1:34" ht="12.75" hidden="1" customHeight="1" x14ac:dyDescent="0.25">
      <c r="A2405" s="90" t="str">
        <f>IF(C2405="Oficina Diversos","Oficina Geral",
IF(ISNUMBER(FIND("Estoque - Colhedoras",C2405)),"Colhedoras",IF(ISNUMBER(FIND("Caldeiraria",C2405)),"Caldeiraria",IF(ISNUMBER(FIND("Borracharia",C2405)),"Borracharia",IF(ISNUMBER(FIND("Lubrificação",C2405)),"Lubrificação",
IF(ISNUMBER(FIND("Estoque - Carregadeiras",C2405)),"Carregadeiras",IF(ISNUMBER(FIND("Estoque - Veic. Leves",C2405)),"Veic. Leves",
IF(ISNUMBER(FIND("Estoque - Caminhões",C2405)),"Caminhões",IF(ISNUMBER(FIND("Estoque - Transbordos",C2405)),"Transbordos",
IF(ISNUMBER(FIND("Estoque - Tratores",C2405)),"Tratores",
IF(ISNUMBER(FIND("Estoque - Máquinas pesadas",C2405)),"Máquinas pesadas",
IF(ISNUMBER(FIND("Estoque - Reboques",C2405)),"Reboques",
IF(C2405="Estoque","Estoque",
IF(AND(ISNUMBER(C2405),C2405&gt;1000,C2405&lt;2000),"Caminhões",
IF(AND(ISNUMBER(C2405),C2405&gt;2000,C2405&lt;3000),"Tratores",
IF(AND(ISNUMBER(C2405),C2405&gt;3000,C2405&lt;4000),"Carregadeiras",
IF(AND(ISNUMBER(C2405),C2405&gt;4000,C2405&lt;5000),"Máquinas pesadas",
IF(AND(ISNUMBER(C2405),C2405&gt;5000,C2405&lt;6000),"Colhedoras",
IF(AND(ISNUMBER(C2405),C2405&gt;7000,C2405&lt;8000),"Irrigação",
IF(AND(ISNUMBER(C2405),C2405&gt;8000,C2405&lt;9000),"Reboques",IF(AND(ISNUMBER(C2405),C2405&gt;0,C2405&lt;1000),"Veic. Leves","")))))))))))))))))))))</f>
        <v>Caminhões</v>
      </c>
      <c r="B2405" s="72"/>
      <c r="C2405" s="2">
        <v>1041</v>
      </c>
      <c r="D2405" s="2">
        <v>90197</v>
      </c>
      <c r="E2405" s="10" t="s">
        <v>332</v>
      </c>
      <c r="F2405" s="14" t="str">
        <f>IF(ISBLANK(K2405), "Apenas Solicitação", "Tem OC")</f>
        <v>Tem OC</v>
      </c>
      <c r="G2405" s="2">
        <v>2</v>
      </c>
      <c r="H2405" s="37">
        <f>G2405-I2405</f>
        <v>0</v>
      </c>
      <c r="I2405" s="38">
        <v>2</v>
      </c>
      <c r="J2405" s="4">
        <v>45743</v>
      </c>
      <c r="K2405" s="180">
        <v>45751</v>
      </c>
      <c r="L2405" s="3"/>
      <c r="M2405" s="44"/>
      <c r="N2405" s="44" t="str">
        <f>IFERROR(K2405 + VALUE(LEFT(L2405, FIND(" ", L2405) - 1)), "")</f>
        <v/>
      </c>
      <c r="O2405" s="3">
        <f>IF(_xlfn.DAYS(K2405,J2405)&lt;0, "Aguardando OC", _xlfn.DAYS(K2405,J2405))</f>
        <v>8</v>
      </c>
      <c r="P2405" s="14">
        <v>397345</v>
      </c>
      <c r="Q2405" s="169">
        <v>1139865</v>
      </c>
      <c r="R2405" s="14">
        <v>165800</v>
      </c>
      <c r="S2405" s="2">
        <v>1055</v>
      </c>
      <c r="T2405" s="65" t="s">
        <v>66</v>
      </c>
      <c r="U2405" s="21">
        <v>28.56</v>
      </c>
      <c r="V2405" s="2">
        <v>3163</v>
      </c>
      <c r="W2405" s="43" t="str">
        <f>IFERROR(VLOOKUP(V2405, Fornecedores!A:C, 3, FALSE), "")</f>
        <v xml:space="preserve">PACAEMBU            </v>
      </c>
      <c r="X2405" s="43" t="str">
        <f>IFERROR(VLOOKUP(V2405, Fornecedores!A:E, 5, FALSE), "")</f>
        <v>Jaboatão dos Guararapes</v>
      </c>
      <c r="Y2405" s="43" t="str">
        <f>IFERROR(VLOOKUP(V2405, Fornecedores!A:F, 6, FALSE), "")</f>
        <v>PE</v>
      </c>
      <c r="Z2405" s="14" t="str">
        <f>IF(H2405=0, "Pedido entregue!", "Pendente")</f>
        <v>Pedido entregue!</v>
      </c>
      <c r="AA2405" s="74">
        <v>1</v>
      </c>
      <c r="AB2405" s="58" t="str">
        <f>IF(Z2405="Pedido Entregue!", IF(AA2405=1, "Retirado do Almoxarifado", IF(AA2405=2, "Material devolvido", "Aguardando retirada")), IF(Z2405="Pendente", "Entrega pendente", ""))</f>
        <v>Retirado do Almoxarifado</v>
      </c>
      <c r="AC2405" s="18">
        <v>1</v>
      </c>
      <c r="AD2405" s="18">
        <f>AC2405/SUMIF($P:$P,P2405,$AC:$AC)</f>
        <v>1</v>
      </c>
      <c r="AE2405" s="18">
        <f>IF(R2405=0,0,AC2405/SUMIF($R:$R,R2405,$AC:$AC))</f>
        <v>0.16666666666666666</v>
      </c>
      <c r="AF2405" s="18">
        <f>IF(R2405=0,1,0)</f>
        <v>0</v>
      </c>
      <c r="AG2405" s="18">
        <f>IF(R2405=0,#REF!-J2405,0)</f>
        <v>0</v>
      </c>
      <c r="AH2405" t="str">
        <f>TEXT(J2405,"MMMM")</f>
        <v>março</v>
      </c>
    </row>
    <row r="2406" spans="1:34" ht="12.75" hidden="1" customHeight="1" x14ac:dyDescent="0.25">
      <c r="A2406" s="90" t="str">
        <f>IF(C2406="Oficina Diversos","Oficina Geral",
IF(ISNUMBER(FIND("Estoque - Colhedoras",C2406)),"Colhedoras",IF(ISNUMBER(FIND("Caldeiraria",C2406)),"Caldeiraria",IF(ISNUMBER(FIND("Borracharia",C2406)),"Borracharia",IF(ISNUMBER(FIND("Lubrificação",C2406)),"Lubrificação",
IF(ISNUMBER(FIND("Estoque - Carregadeiras",C2406)),"Carregadeiras",IF(ISNUMBER(FIND("Estoque - Veic. Leves",C2406)),"Veic. Leves",
IF(ISNUMBER(FIND("Estoque - Caminhões",C2406)),"Caminhões",IF(ISNUMBER(FIND("Estoque - Transbordos",C2406)),"Transbordos",
IF(ISNUMBER(FIND("Estoque - Tratores",C2406)),"Tratores",
IF(ISNUMBER(FIND("Estoque - Máquinas pesadas",C2406)),"Máquinas pesadas",
IF(ISNUMBER(FIND("Estoque - Reboques",C2406)),"Reboques",
IF(C2406="Estoque","Estoque",
IF(AND(ISNUMBER(C2406),C2406&gt;1000,C2406&lt;2000),"Caminhões",
IF(AND(ISNUMBER(C2406),C2406&gt;2000,C2406&lt;3000),"Tratores",
IF(AND(ISNUMBER(C2406),C2406&gt;3000,C2406&lt;4000),"Carregadeiras",
IF(AND(ISNUMBER(C2406),C2406&gt;4000,C2406&lt;5000),"Máquinas pesadas",
IF(AND(ISNUMBER(C2406),C2406&gt;5000,C2406&lt;6000),"Colhedoras",
IF(AND(ISNUMBER(C2406),C2406&gt;7000,C2406&lt;8000),"Irrigação",
IF(AND(ISNUMBER(C2406),C2406&gt;8000,C2406&lt;9000),"Reboques",IF(AND(ISNUMBER(C2406),C2406&gt;0,C2406&lt;1000),"Veic. Leves","")))))))))))))))))))))</f>
        <v>Carregadeiras</v>
      </c>
      <c r="B2406" s="72"/>
      <c r="C2406" s="2">
        <v>3027</v>
      </c>
      <c r="D2406" s="2">
        <v>90198</v>
      </c>
      <c r="E2406" s="3" t="s">
        <v>395</v>
      </c>
      <c r="F2406" s="14" t="str">
        <f>IF(ISBLANK(K2406), "Apenas Solicitação", "Tem OC")</f>
        <v>Tem OC</v>
      </c>
      <c r="G2406" s="2">
        <v>1</v>
      </c>
      <c r="H2406" s="37">
        <f>G2406-I2406</f>
        <v>0</v>
      </c>
      <c r="I2406" s="38">
        <v>1</v>
      </c>
      <c r="J2406" s="4">
        <v>45743</v>
      </c>
      <c r="K2406" s="180">
        <v>45756</v>
      </c>
      <c r="L2406" s="4"/>
      <c r="M2406" s="44"/>
      <c r="N2406" s="44" t="str">
        <f>IFERROR(K2406 + VALUE(LEFT(L2406, FIND(" ", L2406) - 1)), "")</f>
        <v/>
      </c>
      <c r="O2406" s="3">
        <f>IF(_xlfn.DAYS(K2406,J2406)&lt;0, "Aguardando OC", _xlfn.DAYS(K2406,J2406))</f>
        <v>13</v>
      </c>
      <c r="P2406" s="14">
        <v>397350</v>
      </c>
      <c r="Q2406" s="169">
        <v>1139880</v>
      </c>
      <c r="R2406" s="14">
        <v>166042</v>
      </c>
      <c r="S2406" s="2">
        <v>701</v>
      </c>
      <c r="T2406" s="65" t="s">
        <v>150</v>
      </c>
      <c r="U2406" s="21">
        <v>77.180000000000007</v>
      </c>
      <c r="V2406" s="2">
        <v>13341</v>
      </c>
      <c r="W2406" s="43" t="str">
        <f>IFERROR(VLOOKUP(V2406, Fornecedores!A:C, 3, FALSE), "")</f>
        <v>DISMA DISTRIBUIDORA</v>
      </c>
      <c r="X2406" s="43" t="str">
        <f>IFERROR(VLOOKUP(V2406, Fornecedores!A:E, 5, FALSE), "")</f>
        <v>Araçatuba</v>
      </c>
      <c r="Y2406" s="43" t="str">
        <f>IFERROR(VLOOKUP(V2406, Fornecedores!A:F, 6, FALSE), "")</f>
        <v>SP</v>
      </c>
      <c r="Z2406" s="14" t="str">
        <f>IF(H2406=0, "Pedido entregue!", "Pendente")</f>
        <v>Pedido entregue!</v>
      </c>
      <c r="AA2406" s="74">
        <v>1</v>
      </c>
      <c r="AB2406" s="58" t="str">
        <f>IF(Z2406="Pedido Entregue!", IF(AA2406=1, "Retirado do Almoxarifado", IF(AA2406=2, "Material devolvido", "Aguardando retirada")), IF(Z2406="Pendente", "Entrega pendente", ""))</f>
        <v>Retirado do Almoxarifado</v>
      </c>
      <c r="AC2406" s="18">
        <v>1</v>
      </c>
      <c r="AD2406" s="18">
        <f>AC2406/SUMIF($P:$P,P2406,$AC:$AC)</f>
        <v>1</v>
      </c>
      <c r="AE2406" s="18">
        <f>IF(R2406=0,0,AC2406/SUMIF($R:$R,R2406,$AC:$AC))</f>
        <v>0.1</v>
      </c>
      <c r="AF2406" s="18">
        <f>IF(R2406=0,1,0)</f>
        <v>0</v>
      </c>
      <c r="AG2406" s="18">
        <f>IF(R2406=0,#REF!-J2406,0)</f>
        <v>0</v>
      </c>
      <c r="AH2406" t="str">
        <f>TEXT(J2406,"MMMM")</f>
        <v>março</v>
      </c>
    </row>
    <row r="2407" spans="1:34" ht="12.75" hidden="1" customHeight="1" x14ac:dyDescent="0.25">
      <c r="A2407" s="90" t="str">
        <f>IF(C2407="Oficina Diversos","Oficina Geral",
IF(ISNUMBER(FIND("Estoque - Colhedoras",C2407)),"Colhedoras",IF(ISNUMBER(FIND("Caldeiraria",C2407)),"Caldeiraria",IF(ISNUMBER(FIND("Borracharia",C2407)),"Borracharia",IF(ISNUMBER(FIND("Lubrificação",C2407)),"Lubrificação",
IF(ISNUMBER(FIND("Estoque - Carregadeiras",C2407)),"Carregadeiras",IF(ISNUMBER(FIND("Estoque - Veic. Leves",C2407)),"Veic. Leves",
IF(ISNUMBER(FIND("Estoque - Caminhões",C2407)),"Caminhões",IF(ISNUMBER(FIND("Estoque - Transbordos",C2407)),"Transbordos",
IF(ISNUMBER(FIND("Estoque - Tratores",C2407)),"Tratores",
IF(ISNUMBER(FIND("Estoque - Máquinas pesadas",C2407)),"Máquinas pesadas",
IF(ISNUMBER(FIND("Estoque - Reboques",C2407)),"Reboques",
IF(C2407="Estoque","Estoque",
IF(AND(ISNUMBER(C2407),C2407&gt;1000,C2407&lt;2000),"Caminhões",
IF(AND(ISNUMBER(C2407),C2407&gt;2000,C2407&lt;3000),"Tratores",
IF(AND(ISNUMBER(C2407),C2407&gt;3000,C2407&lt;4000),"Carregadeiras",
IF(AND(ISNUMBER(C2407),C2407&gt;4000,C2407&lt;5000),"Máquinas pesadas",
IF(AND(ISNUMBER(C2407),C2407&gt;5000,C2407&lt;6000),"Colhedoras",
IF(AND(ISNUMBER(C2407),C2407&gt;7000,C2407&lt;8000),"Irrigação",
IF(AND(ISNUMBER(C2407),C2407&gt;8000,C2407&lt;9000),"Reboques",IF(AND(ISNUMBER(C2407),C2407&gt;0,C2407&lt;1000),"Veic. Leves","")))))))))))))))))))))</f>
        <v>Carregadeiras</v>
      </c>
      <c r="B2407" s="72"/>
      <c r="C2407" s="2">
        <v>3022</v>
      </c>
      <c r="D2407" s="2">
        <v>90198</v>
      </c>
      <c r="E2407" s="3" t="s">
        <v>395</v>
      </c>
      <c r="F2407" s="14" t="str">
        <f>IF(ISBLANK(K2407), "Apenas Solicitação", "Tem OC")</f>
        <v>Tem OC</v>
      </c>
      <c r="G2407" s="2">
        <v>1</v>
      </c>
      <c r="H2407" s="37">
        <f>G2407-I2407</f>
        <v>0</v>
      </c>
      <c r="I2407" s="38">
        <v>1</v>
      </c>
      <c r="J2407" s="4">
        <v>45743</v>
      </c>
      <c r="K2407" s="180">
        <v>45756</v>
      </c>
      <c r="L2407" s="4"/>
      <c r="M2407" s="44"/>
      <c r="N2407" s="44" t="str">
        <f>IFERROR(K2407 + VALUE(LEFT(L2407, FIND(" ", L2407) - 1)), "")</f>
        <v/>
      </c>
      <c r="O2407" s="3">
        <f>IF(_xlfn.DAYS(K2407,J2407)&lt;0, "Aguardando OC", _xlfn.DAYS(K2407,J2407))</f>
        <v>13</v>
      </c>
      <c r="P2407" s="14">
        <v>397359</v>
      </c>
      <c r="Q2407" s="169">
        <v>1139887</v>
      </c>
      <c r="R2407" s="14">
        <v>166042</v>
      </c>
      <c r="S2407" s="2">
        <v>112</v>
      </c>
      <c r="T2407" s="65" t="s">
        <v>152</v>
      </c>
      <c r="U2407" s="21">
        <v>77.180000000000007</v>
      </c>
      <c r="V2407" s="2">
        <v>13341</v>
      </c>
      <c r="W2407" s="43" t="str">
        <f>IFERROR(VLOOKUP(V2407, Fornecedores!A:C, 3, FALSE), "")</f>
        <v>DISMA DISTRIBUIDORA</v>
      </c>
      <c r="X2407" s="43" t="str">
        <f>IFERROR(VLOOKUP(V2407, Fornecedores!A:E, 5, FALSE), "")</f>
        <v>Araçatuba</v>
      </c>
      <c r="Y2407" s="43" t="str">
        <f>IFERROR(VLOOKUP(V2407, Fornecedores!A:F, 6, FALSE), "")</f>
        <v>SP</v>
      </c>
      <c r="Z2407" s="14" t="str">
        <f>IF(H2407=0, "Pedido entregue!", "Pendente")</f>
        <v>Pedido entregue!</v>
      </c>
      <c r="AA2407" s="74">
        <v>1</v>
      </c>
      <c r="AB2407" s="58" t="str">
        <f>IF(Z2407="Pedido Entregue!", IF(AA2407=1, "Retirado do Almoxarifado", IF(AA2407=2, "Material devolvido", "Aguardando retirada")), IF(Z2407="Pendente", "Entrega pendente", ""))</f>
        <v>Retirado do Almoxarifado</v>
      </c>
      <c r="AC2407" s="18">
        <v>1</v>
      </c>
      <c r="AD2407" s="18">
        <f>AC2407/SUMIF($P:$P,P2407,$AC:$AC)</f>
        <v>1</v>
      </c>
      <c r="AE2407" s="18">
        <f>IF(R2407=0,0,AC2407/SUMIF($R:$R,R2407,$AC:$AC))</f>
        <v>0.1</v>
      </c>
      <c r="AF2407" s="18">
        <f>IF(R2407=0,1,0)</f>
        <v>0</v>
      </c>
      <c r="AG2407" s="18">
        <f>IF(R2407=0,#REF!-J2407,0)</f>
        <v>0</v>
      </c>
      <c r="AH2407" t="str">
        <f>TEXT(J2407,"MMMM")</f>
        <v>março</v>
      </c>
    </row>
    <row r="2408" spans="1:34" ht="12.75" hidden="1" customHeight="1" x14ac:dyDescent="0.25">
      <c r="A2408" s="90" t="str">
        <f>IF(C2408="Oficina Diversos","Oficina Geral",
IF(ISNUMBER(FIND("Estoque - Colhedoras",C2408)),"Colhedoras",IF(ISNUMBER(FIND("Caldeiraria",C2408)),"Caldeiraria",IF(ISNUMBER(FIND("Borracharia",C2408)),"Borracharia",IF(ISNUMBER(FIND("Lubrificação",C2408)),"Lubrificação",
IF(ISNUMBER(FIND("Estoque - Carregadeiras",C2408)),"Carregadeiras",IF(ISNUMBER(FIND("Estoque - Veic. Leves",C2408)),"Veic. Leves",
IF(ISNUMBER(FIND("Estoque - Caminhões",C2408)),"Caminhões",IF(ISNUMBER(FIND("Estoque - Transbordos",C2408)),"Transbordos",
IF(ISNUMBER(FIND("Estoque - Tratores",C2408)),"Tratores",
IF(ISNUMBER(FIND("Estoque - Máquinas pesadas",C2408)),"Máquinas pesadas",
IF(ISNUMBER(FIND("Estoque - Reboques",C2408)),"Reboques",
IF(C2408="Estoque","Estoque",
IF(AND(ISNUMBER(C2408),C2408&gt;1000,C2408&lt;2000),"Caminhões",
IF(AND(ISNUMBER(C2408),C2408&gt;2000,C2408&lt;3000),"Tratores",
IF(AND(ISNUMBER(C2408),C2408&gt;3000,C2408&lt;4000),"Carregadeiras",
IF(AND(ISNUMBER(C2408),C2408&gt;4000,C2408&lt;5000),"Máquinas pesadas",
IF(AND(ISNUMBER(C2408),C2408&gt;5000,C2408&lt;6000),"Colhedoras",
IF(AND(ISNUMBER(C2408),C2408&gt;7000,C2408&lt;8000),"Irrigação",
IF(AND(ISNUMBER(C2408),C2408&gt;8000,C2408&lt;9000),"Reboques",IF(AND(ISNUMBER(C2408),C2408&gt;0,C2408&lt;1000),"Veic. Leves","")))))))))))))))))))))</f>
        <v>Carregadeiras</v>
      </c>
      <c r="B2408" s="18"/>
      <c r="C2408" s="2">
        <v>3016</v>
      </c>
      <c r="D2408" s="2">
        <v>90198</v>
      </c>
      <c r="E2408" s="3" t="s">
        <v>395</v>
      </c>
      <c r="F2408" s="14" t="str">
        <f>IF(ISBLANK(K2408), "Apenas Solicitação", "Tem OC")</f>
        <v>Tem OC</v>
      </c>
      <c r="G2408" s="2">
        <v>1</v>
      </c>
      <c r="H2408" s="37">
        <f>G2408-I2408</f>
        <v>0</v>
      </c>
      <c r="I2408" s="38">
        <v>1</v>
      </c>
      <c r="J2408" s="4">
        <v>45743</v>
      </c>
      <c r="K2408" s="180">
        <v>45756</v>
      </c>
      <c r="L2408" s="4"/>
      <c r="M2408" s="44"/>
      <c r="N2408" s="44" t="str">
        <f>IFERROR(K2408 + VALUE(LEFT(L2408, FIND(" ", L2408) - 1)), "")</f>
        <v/>
      </c>
      <c r="O2408" s="3">
        <f>IF(_xlfn.DAYS(K2408,J2408)&lt;0, "Aguardando OC", _xlfn.DAYS(K2408,J2408))</f>
        <v>13</v>
      </c>
      <c r="P2408" s="14">
        <v>397365</v>
      </c>
      <c r="Q2408" s="169">
        <v>1139888</v>
      </c>
      <c r="R2408" s="14">
        <v>166042</v>
      </c>
      <c r="S2408" s="2">
        <v>113</v>
      </c>
      <c r="T2408" s="65" t="s">
        <v>178</v>
      </c>
      <c r="U2408" s="21">
        <v>77.180000000000007</v>
      </c>
      <c r="V2408" s="2">
        <v>13341</v>
      </c>
      <c r="W2408" s="43" t="str">
        <f>IFERROR(VLOOKUP(V2408, Fornecedores!A:C, 3, FALSE), "")</f>
        <v>DISMA DISTRIBUIDORA</v>
      </c>
      <c r="X2408" s="43" t="str">
        <f>IFERROR(VLOOKUP(V2408, Fornecedores!A:E, 5, FALSE), "")</f>
        <v>Araçatuba</v>
      </c>
      <c r="Y2408" s="43" t="str">
        <f>IFERROR(VLOOKUP(V2408, Fornecedores!A:F, 6, FALSE), "")</f>
        <v>SP</v>
      </c>
      <c r="Z2408" s="14" t="str">
        <f>IF(H2408=0, "Pedido entregue!", "Pendente")</f>
        <v>Pedido entregue!</v>
      </c>
      <c r="AA2408" s="74">
        <v>1</v>
      </c>
      <c r="AB2408" s="58" t="str">
        <f>IF(Z2408="Pedido Entregue!", IF(AA2408=1, "Retirado do Almoxarifado", IF(AA2408=2, "Material devolvido", "Aguardando retirada")), IF(Z2408="Pendente", "Entrega pendente", ""))</f>
        <v>Retirado do Almoxarifado</v>
      </c>
      <c r="AC2408" s="18">
        <v>1</v>
      </c>
      <c r="AD2408" s="18">
        <f>AC2408/SUMIF($P:$P,P2408,$AC:$AC)</f>
        <v>1</v>
      </c>
      <c r="AE2408" s="18">
        <f>IF(R2408=0,0,AC2408/SUMIF($R:$R,R2408,$AC:$AC))</f>
        <v>0.1</v>
      </c>
      <c r="AF2408" s="18">
        <f>IF(R2408=0,1,0)</f>
        <v>0</v>
      </c>
      <c r="AG2408" s="18">
        <f>IF(R2408=0,#REF!-J2408,0)</f>
        <v>0</v>
      </c>
      <c r="AH2408" t="str">
        <f>TEXT(J2408,"MMMM")</f>
        <v>março</v>
      </c>
    </row>
    <row r="2409" spans="1:34" ht="12.75" hidden="1" customHeight="1" x14ac:dyDescent="0.25">
      <c r="A2409" s="90" t="str">
        <f>IF(C2409="Oficina Diversos","Oficina Geral",
IF(ISNUMBER(FIND("Estoque - Colhedoras",C2409)),"Colhedoras",IF(ISNUMBER(FIND("Caldeiraria",C2409)),"Caldeiraria",IF(ISNUMBER(FIND("Borracharia",C2409)),"Borracharia",IF(ISNUMBER(FIND("Lubrificação",C2409)),"Lubrificação",
IF(ISNUMBER(FIND("Estoque - Carregadeiras",C2409)),"Carregadeiras",IF(ISNUMBER(FIND("Estoque - Veic. Leves",C2409)),"Veic. Leves",
IF(ISNUMBER(FIND("Estoque - Caminhões",C2409)),"Caminhões",IF(ISNUMBER(FIND("Estoque - Transbordos",C2409)),"Transbordos",
IF(ISNUMBER(FIND("Estoque - Tratores",C2409)),"Tratores",
IF(ISNUMBER(FIND("Estoque - Máquinas pesadas",C2409)),"Máquinas pesadas",
IF(ISNUMBER(FIND("Estoque - Reboques",C2409)),"Reboques",
IF(C2409="Estoque","Estoque",
IF(AND(ISNUMBER(C2409),C2409&gt;1000,C2409&lt;2000),"Caminhões",
IF(AND(ISNUMBER(C2409),C2409&gt;2000,C2409&lt;3000),"Tratores",
IF(AND(ISNUMBER(C2409),C2409&gt;3000,C2409&lt;4000),"Carregadeiras",
IF(AND(ISNUMBER(C2409),C2409&gt;4000,C2409&lt;5000),"Máquinas pesadas",
IF(AND(ISNUMBER(C2409),C2409&gt;5000,C2409&lt;6000),"Colhedoras",
IF(AND(ISNUMBER(C2409),C2409&gt;7000,C2409&lt;8000),"Irrigação",
IF(AND(ISNUMBER(C2409),C2409&gt;8000,C2409&lt;9000),"Reboques",IF(AND(ISNUMBER(C2409),C2409&gt;0,C2409&lt;1000),"Veic. Leves","")))))))))))))))))))))</f>
        <v>Carregadeiras</v>
      </c>
      <c r="B2409" s="72"/>
      <c r="C2409" s="2">
        <v>3027</v>
      </c>
      <c r="D2409" s="2">
        <v>90199</v>
      </c>
      <c r="E2409" s="3" t="s">
        <v>396</v>
      </c>
      <c r="F2409" s="14" t="str">
        <f>IF(ISBLANK(K2409), "Apenas Solicitação", "Tem OC")</f>
        <v>Tem OC</v>
      </c>
      <c r="G2409" s="2">
        <v>1</v>
      </c>
      <c r="H2409" s="37">
        <f>G2409-I2409</f>
        <v>0</v>
      </c>
      <c r="I2409" s="38">
        <v>1</v>
      </c>
      <c r="J2409" s="4">
        <v>45743</v>
      </c>
      <c r="K2409" s="180">
        <v>45756</v>
      </c>
      <c r="L2409" s="4"/>
      <c r="M2409" s="44"/>
      <c r="N2409" s="44" t="str">
        <f>IFERROR(K2409 + VALUE(LEFT(L2409, FIND(" ", L2409) - 1)), "")</f>
        <v/>
      </c>
      <c r="O2409" s="3">
        <f>IF(_xlfn.DAYS(K2409,J2409)&lt;0, "Aguardando OC", _xlfn.DAYS(K2409,J2409))</f>
        <v>13</v>
      </c>
      <c r="P2409" s="14">
        <v>397351</v>
      </c>
      <c r="Q2409" s="169">
        <v>1139880</v>
      </c>
      <c r="R2409" s="14">
        <v>166042</v>
      </c>
      <c r="S2409" s="2">
        <v>701</v>
      </c>
      <c r="T2409" s="65" t="s">
        <v>150</v>
      </c>
      <c r="U2409" s="21">
        <v>52.43</v>
      </c>
      <c r="V2409" s="2">
        <v>13341</v>
      </c>
      <c r="W2409" s="43" t="str">
        <f>IFERROR(VLOOKUP(V2409, Fornecedores!A:C, 3, FALSE), "")</f>
        <v>DISMA DISTRIBUIDORA</v>
      </c>
      <c r="X2409" s="43" t="str">
        <f>IFERROR(VLOOKUP(V2409, Fornecedores!A:E, 5, FALSE), "")</f>
        <v>Araçatuba</v>
      </c>
      <c r="Y2409" s="43" t="str">
        <f>IFERROR(VLOOKUP(V2409, Fornecedores!A:F, 6, FALSE), "")</f>
        <v>SP</v>
      </c>
      <c r="Z2409" s="14" t="str">
        <f>IF(H2409=0, "Pedido entregue!", "Pendente")</f>
        <v>Pedido entregue!</v>
      </c>
      <c r="AA2409" s="74">
        <v>1</v>
      </c>
      <c r="AB2409" s="58" t="str">
        <f>IF(Z2409="Pedido Entregue!", IF(AA2409=1, "Retirado do Almoxarifado", IF(AA2409=2, "Material devolvido", "Aguardando retirada")), IF(Z2409="Pendente", "Entrega pendente", ""))</f>
        <v>Retirado do Almoxarifado</v>
      </c>
      <c r="AC2409" s="18">
        <v>1</v>
      </c>
      <c r="AD2409" s="18">
        <f>AC2409/SUMIF($P:$P,P2409,$AC:$AC)</f>
        <v>1</v>
      </c>
      <c r="AE2409" s="18">
        <f>IF(R2409=0,0,AC2409/SUMIF($R:$R,R2409,$AC:$AC))</f>
        <v>0.1</v>
      </c>
      <c r="AF2409" s="18">
        <f>IF(R2409=0,1,0)</f>
        <v>0</v>
      </c>
      <c r="AG2409" s="18">
        <f>IF(R2409=0,#REF!-J2409,0)</f>
        <v>0</v>
      </c>
      <c r="AH2409" t="str">
        <f>TEXT(J2409,"MMMM")</f>
        <v>março</v>
      </c>
    </row>
    <row r="2410" spans="1:34" ht="12.75" hidden="1" customHeight="1" x14ac:dyDescent="0.25">
      <c r="A2410" s="90" t="str">
        <f>IF(C2410="Oficina Diversos","Oficina Geral",
IF(ISNUMBER(FIND("Estoque - Colhedoras",C2410)),"Colhedoras",IF(ISNUMBER(FIND("Caldeiraria",C2410)),"Caldeiraria",IF(ISNUMBER(FIND("Borracharia",C2410)),"Borracharia",IF(ISNUMBER(FIND("Lubrificação",C2410)),"Lubrificação",
IF(ISNUMBER(FIND("Estoque - Carregadeiras",C2410)),"Carregadeiras",IF(ISNUMBER(FIND("Estoque - Veic. Leves",C2410)),"Veic. Leves",
IF(ISNUMBER(FIND("Estoque - Caminhões",C2410)),"Caminhões",IF(ISNUMBER(FIND("Estoque - Transbordos",C2410)),"Transbordos",
IF(ISNUMBER(FIND("Estoque - Tratores",C2410)),"Tratores",
IF(ISNUMBER(FIND("Estoque - Máquinas pesadas",C2410)),"Máquinas pesadas",
IF(ISNUMBER(FIND("Estoque - Reboques",C2410)),"Reboques",
IF(C2410="Estoque","Estoque",
IF(AND(ISNUMBER(C2410),C2410&gt;1000,C2410&lt;2000),"Caminhões",
IF(AND(ISNUMBER(C2410),C2410&gt;2000,C2410&lt;3000),"Tratores",
IF(AND(ISNUMBER(C2410),C2410&gt;3000,C2410&lt;4000),"Carregadeiras",
IF(AND(ISNUMBER(C2410),C2410&gt;4000,C2410&lt;5000),"Máquinas pesadas",
IF(AND(ISNUMBER(C2410),C2410&gt;5000,C2410&lt;6000),"Colhedoras",
IF(AND(ISNUMBER(C2410),C2410&gt;7000,C2410&lt;8000),"Irrigação",
IF(AND(ISNUMBER(C2410),C2410&gt;8000,C2410&lt;9000),"Reboques",IF(AND(ISNUMBER(C2410),C2410&gt;0,C2410&lt;1000),"Veic. Leves","")))))))))))))))))))))</f>
        <v>Carregadeiras</v>
      </c>
      <c r="B2410" s="72"/>
      <c r="C2410" s="2">
        <v>3022</v>
      </c>
      <c r="D2410" s="2">
        <v>90199</v>
      </c>
      <c r="E2410" s="3" t="s">
        <v>396</v>
      </c>
      <c r="F2410" s="14" t="str">
        <f>IF(ISBLANK(K2410), "Apenas Solicitação", "Tem OC")</f>
        <v>Tem OC</v>
      </c>
      <c r="G2410" s="2">
        <v>1</v>
      </c>
      <c r="H2410" s="37">
        <f>G2410-I2410</f>
        <v>0</v>
      </c>
      <c r="I2410" s="38">
        <v>1</v>
      </c>
      <c r="J2410" s="4">
        <v>45743</v>
      </c>
      <c r="K2410" s="180">
        <v>45756</v>
      </c>
      <c r="L2410" s="4"/>
      <c r="M2410" s="44"/>
      <c r="N2410" s="44" t="str">
        <f>IFERROR(K2410 + VALUE(LEFT(L2410, FIND(" ", L2410) - 1)), "")</f>
        <v/>
      </c>
      <c r="O2410" s="3">
        <f>IF(_xlfn.DAYS(K2410,J2410)&lt;0, "Aguardando OC", _xlfn.DAYS(K2410,J2410))</f>
        <v>13</v>
      </c>
      <c r="P2410" s="14">
        <v>397360</v>
      </c>
      <c r="Q2410" s="169">
        <v>1139887</v>
      </c>
      <c r="R2410" s="14">
        <v>166042</v>
      </c>
      <c r="S2410" s="2">
        <v>112</v>
      </c>
      <c r="T2410" s="65" t="s">
        <v>152</v>
      </c>
      <c r="U2410" s="21">
        <v>52.43</v>
      </c>
      <c r="V2410" s="2">
        <v>13341</v>
      </c>
      <c r="W2410" s="43" t="str">
        <f>IFERROR(VLOOKUP(V2410, Fornecedores!A:C, 3, FALSE), "")</f>
        <v>DISMA DISTRIBUIDORA</v>
      </c>
      <c r="X2410" s="43" t="str">
        <f>IFERROR(VLOOKUP(V2410, Fornecedores!A:E, 5, FALSE), "")</f>
        <v>Araçatuba</v>
      </c>
      <c r="Y2410" s="43" t="str">
        <f>IFERROR(VLOOKUP(V2410, Fornecedores!A:F, 6, FALSE), "")</f>
        <v>SP</v>
      </c>
      <c r="Z2410" s="14" t="str">
        <f>IF(H2410=0, "Pedido entregue!", "Pendente")</f>
        <v>Pedido entregue!</v>
      </c>
      <c r="AA2410" s="74">
        <v>1</v>
      </c>
      <c r="AB2410" s="58" t="str">
        <f>IF(Z2410="Pedido Entregue!", IF(AA2410=1, "Retirado do Almoxarifado", IF(AA2410=2, "Material devolvido", "Aguardando retirada")), IF(Z2410="Pendente", "Entrega pendente", ""))</f>
        <v>Retirado do Almoxarifado</v>
      </c>
      <c r="AC2410" s="18">
        <v>1</v>
      </c>
      <c r="AD2410" s="18">
        <f>AC2410/SUMIF($P:$P,P2410,$AC:$AC)</f>
        <v>1</v>
      </c>
      <c r="AE2410" s="18">
        <f>IF(R2410=0,0,AC2410/SUMIF($R:$R,R2410,$AC:$AC))</f>
        <v>0.1</v>
      </c>
      <c r="AF2410" s="18">
        <f>IF(R2410=0,1,0)</f>
        <v>0</v>
      </c>
      <c r="AG2410" s="18">
        <f>IF(R2410=0,#REF!-J2410,0)</f>
        <v>0</v>
      </c>
      <c r="AH2410" t="str">
        <f>TEXT(J2410,"MMMM")</f>
        <v>março</v>
      </c>
    </row>
    <row r="2411" spans="1:34" ht="12.75" hidden="1" customHeight="1" x14ac:dyDescent="0.25">
      <c r="A2411" s="90" t="str">
        <f>IF(C2411="Oficina Diversos","Oficina Geral",
IF(ISNUMBER(FIND("Estoque - Colhedoras",C2411)),"Colhedoras",IF(ISNUMBER(FIND("Caldeiraria",C2411)),"Caldeiraria",IF(ISNUMBER(FIND("Borracharia",C2411)),"Borracharia",IF(ISNUMBER(FIND("Lubrificação",C2411)),"Lubrificação",
IF(ISNUMBER(FIND("Estoque - Carregadeiras",C2411)),"Carregadeiras",IF(ISNUMBER(FIND("Estoque - Veic. Leves",C2411)),"Veic. Leves",
IF(ISNUMBER(FIND("Estoque - Caminhões",C2411)),"Caminhões",IF(ISNUMBER(FIND("Estoque - Transbordos",C2411)),"Transbordos",
IF(ISNUMBER(FIND("Estoque - Tratores",C2411)),"Tratores",
IF(ISNUMBER(FIND("Estoque - Máquinas pesadas",C2411)),"Máquinas pesadas",
IF(ISNUMBER(FIND("Estoque - Reboques",C2411)),"Reboques",
IF(C2411="Estoque","Estoque",
IF(AND(ISNUMBER(C2411),C2411&gt;1000,C2411&lt;2000),"Caminhões",
IF(AND(ISNUMBER(C2411),C2411&gt;2000,C2411&lt;3000),"Tratores",
IF(AND(ISNUMBER(C2411),C2411&gt;3000,C2411&lt;4000),"Carregadeiras",
IF(AND(ISNUMBER(C2411),C2411&gt;4000,C2411&lt;5000),"Máquinas pesadas",
IF(AND(ISNUMBER(C2411),C2411&gt;5000,C2411&lt;6000),"Colhedoras",
IF(AND(ISNUMBER(C2411),C2411&gt;7000,C2411&lt;8000),"Irrigação",
IF(AND(ISNUMBER(C2411),C2411&gt;8000,C2411&lt;9000),"Reboques",IF(AND(ISNUMBER(C2411),C2411&gt;0,C2411&lt;1000),"Veic. Leves","")))))))))))))))))))))</f>
        <v>Carregadeiras</v>
      </c>
      <c r="B2411" s="18"/>
      <c r="C2411" s="2">
        <v>3016</v>
      </c>
      <c r="D2411" s="2">
        <v>90199</v>
      </c>
      <c r="E2411" s="3" t="s">
        <v>396</v>
      </c>
      <c r="F2411" s="14" t="str">
        <f>IF(ISBLANK(K2411), "Apenas Solicitação", "Tem OC")</f>
        <v>Tem OC</v>
      </c>
      <c r="G2411" s="2">
        <v>1</v>
      </c>
      <c r="H2411" s="37">
        <f>G2411-I2411</f>
        <v>0</v>
      </c>
      <c r="I2411" s="38">
        <v>1</v>
      </c>
      <c r="J2411" s="4">
        <v>45743</v>
      </c>
      <c r="K2411" s="180">
        <v>45756</v>
      </c>
      <c r="L2411" s="4"/>
      <c r="M2411" s="44"/>
      <c r="N2411" s="44" t="str">
        <f>IFERROR(K2411 + VALUE(LEFT(L2411, FIND(" ", L2411) - 1)), "")</f>
        <v/>
      </c>
      <c r="O2411" s="3">
        <f>IF(_xlfn.DAYS(K2411,J2411)&lt;0, "Aguardando OC", _xlfn.DAYS(K2411,J2411))</f>
        <v>13</v>
      </c>
      <c r="P2411" s="14">
        <v>397366</v>
      </c>
      <c r="Q2411" s="169">
        <v>1139888</v>
      </c>
      <c r="R2411" s="14">
        <v>166042</v>
      </c>
      <c r="S2411" s="2">
        <v>113</v>
      </c>
      <c r="T2411" s="65" t="s">
        <v>178</v>
      </c>
      <c r="U2411" s="21">
        <v>52.43</v>
      </c>
      <c r="V2411" s="2">
        <v>13341</v>
      </c>
      <c r="W2411" s="43" t="str">
        <f>IFERROR(VLOOKUP(V2411, Fornecedores!A:C, 3, FALSE), "")</f>
        <v>DISMA DISTRIBUIDORA</v>
      </c>
      <c r="X2411" s="43" t="str">
        <f>IFERROR(VLOOKUP(V2411, Fornecedores!A:E, 5, FALSE), "")</f>
        <v>Araçatuba</v>
      </c>
      <c r="Y2411" s="43" t="str">
        <f>IFERROR(VLOOKUP(V2411, Fornecedores!A:F, 6, FALSE), "")</f>
        <v>SP</v>
      </c>
      <c r="Z2411" s="14" t="str">
        <f>IF(H2411=0, "Pedido entregue!", "Pendente")</f>
        <v>Pedido entregue!</v>
      </c>
      <c r="AA2411" s="74">
        <v>1</v>
      </c>
      <c r="AB2411" s="58" t="str">
        <f>IF(Z2411="Pedido Entregue!", IF(AA2411=1, "Retirado do Almoxarifado", IF(AA2411=2, "Material devolvido", "Aguardando retirada")), IF(Z2411="Pendente", "Entrega pendente", ""))</f>
        <v>Retirado do Almoxarifado</v>
      </c>
      <c r="AC2411" s="18">
        <v>1</v>
      </c>
      <c r="AD2411" s="18">
        <f>AC2411/SUMIF($P:$P,P2411,$AC:$AC)</f>
        <v>1</v>
      </c>
      <c r="AE2411" s="18">
        <f>IF(R2411=0,0,AC2411/SUMIF($R:$R,R2411,$AC:$AC))</f>
        <v>0.1</v>
      </c>
      <c r="AF2411" s="18">
        <f>IF(R2411=0,1,0)</f>
        <v>0</v>
      </c>
      <c r="AG2411" s="18">
        <f>IF(R2411=0,#REF!-J2411,0)</f>
        <v>0</v>
      </c>
      <c r="AH2411" t="str">
        <f>TEXT(J2411,"MMMM")</f>
        <v>março</v>
      </c>
    </row>
    <row r="2412" spans="1:34" ht="12.75" hidden="1" customHeight="1" x14ac:dyDescent="0.25">
      <c r="A2412" s="90" t="str">
        <f>IF(C2412="Oficina Diversos","Oficina Geral",
IF(ISNUMBER(FIND("Estoque - Colhedoras",C2412)),"Colhedoras",IF(ISNUMBER(FIND("Caldeiraria",C2412)),"Caldeiraria",IF(ISNUMBER(FIND("Borracharia",C2412)),"Borracharia",IF(ISNUMBER(FIND("Lubrificação",C2412)),"Lubrificação",
IF(ISNUMBER(FIND("Estoque - Carregadeiras",C2412)),"Carregadeiras",IF(ISNUMBER(FIND("Estoque - Veic. Leves",C2412)),"Veic. Leves",
IF(ISNUMBER(FIND("Estoque - Caminhões",C2412)),"Caminhões",IF(ISNUMBER(FIND("Estoque - Transbordos",C2412)),"Transbordos",
IF(ISNUMBER(FIND("Estoque - Tratores",C2412)),"Tratores",
IF(ISNUMBER(FIND("Estoque - Máquinas pesadas",C2412)),"Máquinas pesadas",
IF(ISNUMBER(FIND("Estoque - Reboques",C2412)),"Reboques",
IF(C2412="Estoque","Estoque",
IF(AND(ISNUMBER(C2412),C2412&gt;1000,C2412&lt;2000),"Caminhões",
IF(AND(ISNUMBER(C2412),C2412&gt;2000,C2412&lt;3000),"Tratores",
IF(AND(ISNUMBER(C2412),C2412&gt;3000,C2412&lt;4000),"Carregadeiras",
IF(AND(ISNUMBER(C2412),C2412&gt;4000,C2412&lt;5000),"Máquinas pesadas",
IF(AND(ISNUMBER(C2412),C2412&gt;5000,C2412&lt;6000),"Colhedoras",
IF(AND(ISNUMBER(C2412),C2412&gt;7000,C2412&lt;8000),"Irrigação",
IF(AND(ISNUMBER(C2412),C2412&gt;8000,C2412&lt;9000),"Reboques",IF(AND(ISNUMBER(C2412),C2412&gt;0,C2412&lt;1000),"Veic. Leves","")))))))))))))))))))))</f>
        <v>Caminhões</v>
      </c>
      <c r="B2412" s="72"/>
      <c r="C2412" s="28">
        <v>1021</v>
      </c>
      <c r="D2412" s="28">
        <v>90213</v>
      </c>
      <c r="E2412" s="29" t="s">
        <v>63</v>
      </c>
      <c r="F2412" s="14" t="str">
        <f>IF(ISBLANK(K2412), "Apenas Solicitação", "Tem OC")</f>
        <v>Tem OC</v>
      </c>
      <c r="G2412" s="28">
        <v>1</v>
      </c>
      <c r="H2412" s="37">
        <f>G2412-I2412</f>
        <v>0</v>
      </c>
      <c r="I2412" s="38">
        <v>1</v>
      </c>
      <c r="J2412" s="64">
        <v>45747</v>
      </c>
      <c r="K2412" s="188">
        <v>45750</v>
      </c>
      <c r="L2412" s="3"/>
      <c r="M2412" s="44"/>
      <c r="N2412" s="44" t="str">
        <f>IFERROR(K2412 + VALUE(LEFT(L2412, FIND(" ", L2412) - 1)), "")</f>
        <v/>
      </c>
      <c r="O2412" s="3">
        <f>IF(_xlfn.DAYS(K2412,J2412)&lt;0, "Aguardando OC", _xlfn.DAYS(K2412,J2412))</f>
        <v>3</v>
      </c>
      <c r="P2412" s="206">
        <v>397506</v>
      </c>
      <c r="Q2412" s="214">
        <v>1140407</v>
      </c>
      <c r="R2412" s="206">
        <v>0</v>
      </c>
      <c r="S2412" s="28">
        <v>734</v>
      </c>
      <c r="T2412" s="66" t="s">
        <v>64</v>
      </c>
      <c r="U2412" s="32">
        <v>3500</v>
      </c>
      <c r="V2412" s="28"/>
      <c r="W2412" s="43" t="str">
        <f>IFERROR(VLOOKUP(V2412, Fornecedores!A:C, 3, FALSE), "")</f>
        <v/>
      </c>
      <c r="X2412" s="43" t="str">
        <f>IFERROR(VLOOKUP(V2412, Fornecedores!A:E, 5, FALSE), "")</f>
        <v/>
      </c>
      <c r="Y2412" s="43" t="str">
        <f>IFERROR(VLOOKUP(V2412, Fornecedores!A:F, 6, FALSE), "")</f>
        <v/>
      </c>
      <c r="Z2412" s="14" t="str">
        <f>IF(H2412=0, "Pedido entregue!", "Pendente")</f>
        <v>Pedido entregue!</v>
      </c>
      <c r="AA2412" s="74">
        <v>1</v>
      </c>
      <c r="AB2412" s="58" t="str">
        <f>IF(Z2412="Pedido Entregue!", IF(AA2412=1, "Retirado do Almoxarifado", IF(AA2412=2, "Material devolvido", "Aguardando retirada")), IF(Z2412="Pendente", "Entrega pendente", ""))</f>
        <v>Retirado do Almoxarifado</v>
      </c>
      <c r="AC2412" s="18">
        <v>1</v>
      </c>
      <c r="AD2412" s="18">
        <f>AC2412/SUMIF($P:$P,P2412,$AC:$AC)</f>
        <v>1</v>
      </c>
      <c r="AE2412" s="18">
        <f>IF(R2412=0,0,AC2412/SUMIF($R:$R,R2412,$AC:$AC))</f>
        <v>0</v>
      </c>
      <c r="AF2412" s="18">
        <f>IF(R2412=0,1,0)</f>
        <v>1</v>
      </c>
      <c r="AG2412" s="18" t="e">
        <f>IF(R2412=0,#REF!-J2412,0)</f>
        <v>#REF!</v>
      </c>
      <c r="AH2412" t="str">
        <f>TEXT(J2412,"MMMM")</f>
        <v>março</v>
      </c>
    </row>
    <row r="2413" spans="1:34" ht="12.75" hidden="1" customHeight="1" x14ac:dyDescent="0.25">
      <c r="A2413" s="90" t="str">
        <f>IF(C2413="Oficina Diversos","Oficina Geral",
IF(ISNUMBER(FIND("Estoque - Colhedoras",C2413)),"Colhedoras",IF(ISNUMBER(FIND("Caldeiraria",C2413)),"Caldeiraria",IF(ISNUMBER(FIND("Borracharia",C2413)),"Borracharia",IF(ISNUMBER(FIND("Lubrificação",C2413)),"Lubrificação",
IF(ISNUMBER(FIND("Estoque - Carregadeiras",C2413)),"Carregadeiras",IF(ISNUMBER(FIND("Estoque - Veic. Leves",C2413)),"Veic. Leves",
IF(ISNUMBER(FIND("Estoque - Caminhões",C2413)),"Caminhões",IF(ISNUMBER(FIND("Estoque - Transbordos",C2413)),"Transbordos",
IF(ISNUMBER(FIND("Estoque - Tratores",C2413)),"Tratores",
IF(ISNUMBER(FIND("Estoque - Máquinas pesadas",C2413)),"Máquinas pesadas",
IF(ISNUMBER(FIND("Estoque - Reboques",C2413)),"Reboques",
IF(C2413="Estoque","Estoque",
IF(AND(ISNUMBER(C2413),C2413&gt;1000,C2413&lt;2000),"Caminhões",
IF(AND(ISNUMBER(C2413),C2413&gt;2000,C2413&lt;3000),"Tratores",
IF(AND(ISNUMBER(C2413),C2413&gt;3000,C2413&lt;4000),"Carregadeiras",
IF(AND(ISNUMBER(C2413),C2413&gt;4000,C2413&lt;5000),"Máquinas pesadas",
IF(AND(ISNUMBER(C2413),C2413&gt;5000,C2413&lt;6000),"Colhedoras",
IF(AND(ISNUMBER(C2413),C2413&gt;7000,C2413&lt;8000),"Irrigação",
IF(AND(ISNUMBER(C2413),C2413&gt;8000,C2413&lt;9000),"Reboques",IF(AND(ISNUMBER(C2413),C2413&gt;0,C2413&lt;1000),"Veic. Leves","")))))))))))))))))))))</f>
        <v>Tratores</v>
      </c>
      <c r="B2413" s="72"/>
      <c r="C2413" s="28">
        <v>2047</v>
      </c>
      <c r="D2413" s="28">
        <v>90216</v>
      </c>
      <c r="E2413" s="29" t="s">
        <v>137</v>
      </c>
      <c r="F2413" s="14" t="str">
        <f>IF(ISBLANK(K2413), "Apenas Solicitação", "Tem OC")</f>
        <v>Tem OC</v>
      </c>
      <c r="G2413" s="28">
        <v>2</v>
      </c>
      <c r="H2413" s="37">
        <f>G2413-I2413</f>
        <v>0</v>
      </c>
      <c r="I2413" s="38">
        <v>2</v>
      </c>
      <c r="J2413" s="64">
        <v>45744</v>
      </c>
      <c r="K2413" s="188">
        <v>45750</v>
      </c>
      <c r="L2413" s="31"/>
      <c r="M2413" s="44"/>
      <c r="N2413" s="44" t="str">
        <f>IFERROR(K2413 + VALUE(LEFT(L2413, FIND(" ", L2413) - 1)), "")</f>
        <v/>
      </c>
      <c r="O2413" s="3">
        <f>IF(_xlfn.DAYS(K2413,J2413)&lt;0, "Aguardando OC", _xlfn.DAYS(K2413,J2413))</f>
        <v>6</v>
      </c>
      <c r="P2413" s="206">
        <v>397450</v>
      </c>
      <c r="Q2413" s="214">
        <v>1140079</v>
      </c>
      <c r="R2413" s="206">
        <v>0</v>
      </c>
      <c r="S2413" s="28">
        <v>695</v>
      </c>
      <c r="T2413" s="66" t="s">
        <v>138</v>
      </c>
      <c r="U2413" s="32">
        <v>44</v>
      </c>
      <c r="V2413" s="28"/>
      <c r="W2413" s="43" t="str">
        <f>IFERROR(VLOOKUP(V2413, Fornecedores!A:C, 3, FALSE), "")</f>
        <v/>
      </c>
      <c r="X2413" s="43" t="str">
        <f>IFERROR(VLOOKUP(V2413, Fornecedores!A:E, 5, FALSE), "")</f>
        <v/>
      </c>
      <c r="Y2413" s="43" t="str">
        <f>IFERROR(VLOOKUP(V2413, Fornecedores!A:F, 6, FALSE), "")</f>
        <v/>
      </c>
      <c r="Z2413" s="14" t="str">
        <f>IF(H2413=0, "Pedido entregue!", "Pendente")</f>
        <v>Pedido entregue!</v>
      </c>
      <c r="AA2413" s="74">
        <v>1</v>
      </c>
      <c r="AB2413" s="58" t="str">
        <f>IF(Z2413="Pedido Entregue!", IF(AA2413=1, "Retirado do Almoxarifado", IF(AA2413=2, "Material devolvido", "Aguardando retirada")), IF(Z2413="Pendente", "Entrega pendente", ""))</f>
        <v>Retirado do Almoxarifado</v>
      </c>
      <c r="AC2413" s="18">
        <v>1</v>
      </c>
      <c r="AD2413" s="18">
        <f>AC2413/SUMIF($P:$P,P2413,$AC:$AC)</f>
        <v>1</v>
      </c>
      <c r="AE2413" s="18">
        <f>IF(R2413=0,0,AC2413/SUMIF($R:$R,R2413,$AC:$AC))</f>
        <v>0</v>
      </c>
      <c r="AF2413" s="18">
        <f>IF(R2413=0,1,0)</f>
        <v>1</v>
      </c>
      <c r="AG2413" s="18" t="e">
        <f>IF(R2413=0,#REF!-J2413,0)</f>
        <v>#REF!</v>
      </c>
      <c r="AH2413" t="str">
        <f>TEXT(J2413,"MMMM")</f>
        <v>março</v>
      </c>
    </row>
    <row r="2414" spans="1:34" ht="12.75" hidden="1" customHeight="1" x14ac:dyDescent="0.25">
      <c r="A2414" s="90" t="str">
        <f>IF(C2414="Oficina Diversos","Oficina Geral",
IF(ISNUMBER(FIND("Estoque - Colhedoras",C2414)),"Colhedoras",IF(ISNUMBER(FIND("Caldeiraria",C2414)),"Caldeiraria",IF(ISNUMBER(FIND("Borracharia",C2414)),"Borracharia",IF(ISNUMBER(FIND("Lubrificação",C2414)),"Lubrificação",
IF(ISNUMBER(FIND("Estoque - Carregadeiras",C2414)),"Carregadeiras",IF(ISNUMBER(FIND("Estoque - Veic. Leves",C2414)),"Veic. Leves",
IF(ISNUMBER(FIND("Estoque - Caminhões",C2414)),"Caminhões",IF(ISNUMBER(FIND("Estoque - Transbordos",C2414)),"Transbordos",
IF(ISNUMBER(FIND("Estoque - Tratores",C2414)),"Tratores",
IF(ISNUMBER(FIND("Estoque - Máquinas pesadas",C2414)),"Máquinas pesadas",
IF(ISNUMBER(FIND("Estoque - Reboques",C2414)),"Reboques",
IF(C2414="Estoque","Estoque",
IF(AND(ISNUMBER(C2414),C2414&gt;1000,C2414&lt;2000),"Caminhões",
IF(AND(ISNUMBER(C2414),C2414&gt;2000,C2414&lt;3000),"Tratores",
IF(AND(ISNUMBER(C2414),C2414&gt;3000,C2414&lt;4000),"Carregadeiras",
IF(AND(ISNUMBER(C2414),C2414&gt;4000,C2414&lt;5000),"Máquinas pesadas",
IF(AND(ISNUMBER(C2414),C2414&gt;5000,C2414&lt;6000),"Colhedoras",
IF(AND(ISNUMBER(C2414),C2414&gt;7000,C2414&lt;8000),"Irrigação",
IF(AND(ISNUMBER(C2414),C2414&gt;8000,C2414&lt;9000),"Reboques",IF(AND(ISNUMBER(C2414),C2414&gt;0,C2414&lt;1000),"Veic. Leves","")))))))))))))))))))))</f>
        <v>Veic. Leves</v>
      </c>
      <c r="B2414" s="72"/>
      <c r="C2414" s="2">
        <v>63</v>
      </c>
      <c r="D2414" s="2">
        <v>90259</v>
      </c>
      <c r="E2414" s="3" t="s">
        <v>300</v>
      </c>
      <c r="F2414" s="14" t="str">
        <f>IF(ISBLANK(K2414), "Apenas Solicitação", "Tem OC")</f>
        <v>Tem OC</v>
      </c>
      <c r="G2414" s="2">
        <v>1</v>
      </c>
      <c r="H2414" s="37">
        <f>G2414-I2414</f>
        <v>0</v>
      </c>
      <c r="I2414" s="38">
        <v>1</v>
      </c>
      <c r="J2414" s="4">
        <v>45749</v>
      </c>
      <c r="K2414" s="180">
        <v>45756</v>
      </c>
      <c r="L2414" s="3"/>
      <c r="M2414" s="44" t="str">
        <f ca="1">IF(OR(N2414="", N2414=0), "", IF(N2414&gt;TODAY(), "No prazo", "Atrasado"))</f>
        <v/>
      </c>
      <c r="N2414" s="44" t="str">
        <f>IFERROR(K2414 + VALUE(LEFT(L2414, FIND(" ", L2414) - 1)), "")</f>
        <v/>
      </c>
      <c r="O2414" s="3">
        <f>IF(_xlfn.DAYS(K2414,J2414)&lt;0, "Aguardando OC", _xlfn.DAYS(K2414,J2414))</f>
        <v>7</v>
      </c>
      <c r="P2414" s="14">
        <v>397795</v>
      </c>
      <c r="Q2414" s="169">
        <v>1141178</v>
      </c>
      <c r="R2414" s="14">
        <v>165967</v>
      </c>
      <c r="S2414" s="2">
        <v>718</v>
      </c>
      <c r="T2414" s="65" t="s">
        <v>294</v>
      </c>
      <c r="U2414" s="21">
        <v>8.27</v>
      </c>
      <c r="V2414" s="2">
        <v>7692</v>
      </c>
      <c r="W2414" s="43" t="str">
        <f>IFERROR(VLOOKUP(V2414, Fornecedores!A:C, 3, FALSE), "")</f>
        <v>BEZERRA OLIVEIRA</v>
      </c>
      <c r="X2414" s="43" t="str">
        <f>IFERROR(VLOOKUP(V2414, Fornecedores!A:E, 5, FALSE), "")</f>
        <v>Cabedelo</v>
      </c>
      <c r="Y2414" s="43" t="str">
        <f>IFERROR(VLOOKUP(V2414, Fornecedores!A:F, 6, FALSE), "")</f>
        <v>PB</v>
      </c>
      <c r="Z2414" s="14" t="str">
        <f>IF(H2414=0, "Pedido entregue!", "Pendente")</f>
        <v>Pedido entregue!</v>
      </c>
      <c r="AA2414" s="74"/>
      <c r="AB2414" s="58" t="str">
        <f>IF(Z2414="Pedido Entregue!", IF(AA2414=1, "Retirado do Almoxarifado", IF(AA2414=2, "Material devolvido", "Aguardando retirada")), IF(Z2414="Pendente", "Entrega pendente", ""))</f>
        <v>Aguardando retirada</v>
      </c>
      <c r="AC2414" s="18">
        <v>1</v>
      </c>
      <c r="AD2414" s="18">
        <f>AC2414/SUMIF($P:$P,P2414,$AC:$AC)</f>
        <v>1</v>
      </c>
      <c r="AE2414" s="18">
        <f>IF(R2414=0,0,AC2414/SUMIF($R:$R,R2414,$AC:$AC))</f>
        <v>1</v>
      </c>
      <c r="AF2414" s="18">
        <f>IF(R2414=0,1,0)</f>
        <v>0</v>
      </c>
      <c r="AG2414" s="18">
        <f>IF(R2414=0,#REF!-J2414,0)</f>
        <v>0</v>
      </c>
      <c r="AH2414" t="str">
        <f>TEXT(J2414,"MMMM")</f>
        <v>abril</v>
      </c>
    </row>
    <row r="2415" spans="1:34" ht="12.75" hidden="1" customHeight="1" x14ac:dyDescent="0.25">
      <c r="A2415" s="90" t="str">
        <f>IF(C2415="Oficina Diversos","Oficina Geral",
IF(ISNUMBER(FIND("Estoque - Colhedoras",C2415)),"Colhedoras",IF(ISNUMBER(FIND("Caldeiraria",C2415)),"Caldeiraria",IF(ISNUMBER(FIND("Borracharia",C2415)),"Borracharia",IF(ISNUMBER(FIND("Lubrificação",C2415)),"Lubrificação",
IF(ISNUMBER(FIND("Estoque - Carregadeiras",C2415)),"Carregadeiras",IF(ISNUMBER(FIND("Estoque - Veic. Leves",C2415)),"Veic. Leves",
IF(ISNUMBER(FIND("Estoque - Caminhões",C2415)),"Caminhões",IF(ISNUMBER(FIND("Estoque - Transbordos",C2415)),"Transbordos",
IF(ISNUMBER(FIND("Estoque - Tratores",C2415)),"Tratores",
IF(ISNUMBER(FIND("Estoque - Máquinas pesadas",C2415)),"Máquinas pesadas",
IF(ISNUMBER(FIND("Estoque - Reboques",C2415)),"Reboques",
IF(C2415="Estoque","Estoque",
IF(AND(ISNUMBER(C2415),C2415&gt;1000,C2415&lt;2000),"Caminhões",
IF(AND(ISNUMBER(C2415),C2415&gt;2000,C2415&lt;3000),"Tratores",
IF(AND(ISNUMBER(C2415),C2415&gt;3000,C2415&lt;4000),"Carregadeiras",
IF(AND(ISNUMBER(C2415),C2415&gt;4000,C2415&lt;5000),"Máquinas pesadas",
IF(AND(ISNUMBER(C2415),C2415&gt;5000,C2415&lt;6000),"Colhedoras",
IF(AND(ISNUMBER(C2415),C2415&gt;7000,C2415&lt;8000),"Irrigação",
IF(AND(ISNUMBER(C2415),C2415&gt;8000,C2415&lt;9000),"Reboques",IF(AND(ISNUMBER(C2415),C2415&gt;0,C2415&lt;1000),"Veic. Leves","")))))))))))))))))))))</f>
        <v>Oficina Geral</v>
      </c>
      <c r="B2415" s="72"/>
      <c r="C2415" s="2" t="s">
        <v>661</v>
      </c>
      <c r="D2415" s="2">
        <v>90263</v>
      </c>
      <c r="E2415" s="3" t="s">
        <v>650</v>
      </c>
      <c r="F2415" s="14" t="str">
        <f>IF(ISBLANK(K2415), "Apenas Solicitação", "Tem OC")</f>
        <v>Tem OC</v>
      </c>
      <c r="G2415" s="2">
        <v>1</v>
      </c>
      <c r="H2415" s="37">
        <f>G2415-I2415</f>
        <v>0</v>
      </c>
      <c r="I2415" s="38">
        <v>1</v>
      </c>
      <c r="J2415" s="4">
        <v>45749</v>
      </c>
      <c r="K2415" s="180">
        <v>45750</v>
      </c>
      <c r="L2415" s="4"/>
      <c r="M2415" s="44"/>
      <c r="N2415" s="44" t="str">
        <f>IFERROR(K2415 + VALUE(LEFT(L2415, FIND(" ", L2415) - 1)), "")</f>
        <v/>
      </c>
      <c r="O2415" s="3">
        <f>IF(_xlfn.DAYS(K2415,J2415)&lt;0, "Aguardando OC", _xlfn.DAYS(K2415,J2415))</f>
        <v>1</v>
      </c>
      <c r="P2415" s="14">
        <v>397819</v>
      </c>
      <c r="Q2415" s="54">
        <v>1141249</v>
      </c>
      <c r="R2415" s="14">
        <v>165780</v>
      </c>
      <c r="S2415" s="42">
        <v>1032</v>
      </c>
      <c r="T2415" s="67" t="s">
        <v>636</v>
      </c>
      <c r="U2415" s="21">
        <v>980</v>
      </c>
      <c r="V2415" s="2">
        <v>4807</v>
      </c>
      <c r="W2415" s="43" t="str">
        <f>IFERROR(VLOOKUP(V2415, Fornecedores!A:C, 3, FALSE), "")</f>
        <v>MAKEL</v>
      </c>
      <c r="X2415" s="43" t="str">
        <f>IFERROR(VLOOKUP(V2415, Fornecedores!A:E, 5, FALSE), "")</f>
        <v>João Pessoa</v>
      </c>
      <c r="Y2415" s="43" t="str">
        <f>IFERROR(VLOOKUP(V2415, Fornecedores!A:F, 6, FALSE), "")</f>
        <v>PB</v>
      </c>
      <c r="Z2415" s="14" t="str">
        <f>IF(H2415=0, "Pedido entregue!", "Pendente")</f>
        <v>Pedido entregue!</v>
      </c>
      <c r="AA2415" s="74">
        <v>1</v>
      </c>
      <c r="AB2415" s="58" t="str">
        <f>IF(Z2415="Pedido Entregue!", IF(AA2415=1, "Retirado do Almoxarifado", IF(AA2415=2, "Material devolvido", "Aguardando retirada")), IF(Z2415="Pendente", "Entrega pendente", ""))</f>
        <v>Retirado do Almoxarifado</v>
      </c>
      <c r="AC2415" s="18">
        <v>1</v>
      </c>
      <c r="AD2415" s="18">
        <f>AC2415/SUMIF($P:$P,P2415,$AC:$AC)</f>
        <v>1</v>
      </c>
      <c r="AE2415" s="18">
        <f>IF(R2415=0,0,AC2415/SUMIF($R:$R,R2415,$AC:$AC))</f>
        <v>1</v>
      </c>
      <c r="AF2415" s="18">
        <f>IF(R2415=0,1,0)</f>
        <v>0</v>
      </c>
      <c r="AG2415" s="18">
        <f>IF(R2415=0,#REF!-J2415,0)</f>
        <v>0</v>
      </c>
      <c r="AH2415" t="str">
        <f>TEXT(J2415,"MMMM")</f>
        <v>abril</v>
      </c>
    </row>
    <row r="2416" spans="1:34" ht="12.75" hidden="1" customHeight="1" x14ac:dyDescent="0.25">
      <c r="A2416" s="90" t="str">
        <f>IF(C2416="Oficina Diversos","Oficina Geral",
IF(ISNUMBER(FIND("Estoque - Colhedoras",C2416)),"Colhedoras",IF(ISNUMBER(FIND("Caldeiraria",C2416)),"Caldeiraria",IF(ISNUMBER(FIND("Borracharia",C2416)),"Borracharia",IF(ISNUMBER(FIND("Lubrificação",C2416)),"Lubrificação",
IF(ISNUMBER(FIND("Estoque - Carregadeiras",C2416)),"Carregadeiras",IF(ISNUMBER(FIND("Estoque - Veic. Leves",C2416)),"Veic. Leves",
IF(ISNUMBER(FIND("Estoque - Caminhões",C2416)),"Caminhões",IF(ISNUMBER(FIND("Estoque - Transbordos",C2416)),"Transbordos",
IF(ISNUMBER(FIND("Estoque - Tratores",C2416)),"Tratores",
IF(ISNUMBER(FIND("Estoque - Máquinas pesadas",C2416)),"Máquinas pesadas",
IF(ISNUMBER(FIND("Estoque - Reboques",C2416)),"Reboques",
IF(C2416="Estoque","Estoque",
IF(AND(ISNUMBER(C2416),C2416&gt;1000,C2416&lt;2000),"Caminhões",
IF(AND(ISNUMBER(C2416),C2416&gt;2000,C2416&lt;3000),"Tratores",
IF(AND(ISNUMBER(C2416),C2416&gt;3000,C2416&lt;4000),"Carregadeiras",
IF(AND(ISNUMBER(C2416),C2416&gt;4000,C2416&lt;5000),"Máquinas pesadas",
IF(AND(ISNUMBER(C2416),C2416&gt;5000,C2416&lt;6000),"Colhedoras",
IF(AND(ISNUMBER(C2416),C2416&gt;7000,C2416&lt;8000),"Irrigação",
IF(AND(ISNUMBER(C2416),C2416&gt;8000,C2416&lt;9000),"Reboques",IF(AND(ISNUMBER(C2416),C2416&gt;0,C2416&lt;1000),"Veic. Leves","")))))))))))))))))))))</f>
        <v>Lubrificação</v>
      </c>
      <c r="C2416" s="140" t="s">
        <v>20375</v>
      </c>
      <c r="D2416" s="139">
        <v>90284</v>
      </c>
      <c r="E2416" s="141" t="s">
        <v>20422</v>
      </c>
      <c r="F2416" s="101" t="str">
        <f>IF(ISBLANK(K2416), "Apenas Solicitação", "Tem OC")</f>
        <v>Tem OC</v>
      </c>
      <c r="G2416" s="139">
        <v>1045</v>
      </c>
      <c r="H2416" s="102">
        <f>G2416-I2416</f>
        <v>0</v>
      </c>
      <c r="I2416" s="103">
        <v>1045</v>
      </c>
      <c r="J2416" s="142">
        <v>45817</v>
      </c>
      <c r="K2416" s="182">
        <v>45824</v>
      </c>
      <c r="L2416" s="141" t="s">
        <v>20151</v>
      </c>
      <c r="M2416" s="104" t="str">
        <f ca="1">IF(OR(N2416="", N2416=0), "", IF(N2416&gt;TODAY(), "No prazo", "Atrasado"))</f>
        <v>Atrasado</v>
      </c>
      <c r="N2416" s="104">
        <f>IFERROR(K2416 + VALUE(LEFT(L2416, FIND(" ", L2416) - 1)), "")</f>
        <v>45824</v>
      </c>
      <c r="O2416" s="105">
        <f>IF(_xlfn.DAYS(K2416,J2416)&lt;0, "Aguardando OC", _xlfn.DAYS(K2416,J2416))</f>
        <v>7</v>
      </c>
      <c r="P2416" s="199">
        <v>406601</v>
      </c>
      <c r="Q2416" s="12"/>
      <c r="R2416" s="199">
        <v>169071</v>
      </c>
      <c r="S2416" s="139">
        <v>221</v>
      </c>
      <c r="T2416" s="65" t="s">
        <v>1029</v>
      </c>
      <c r="U2416" s="165">
        <v>16.458468899521499</v>
      </c>
      <c r="V2416" s="139">
        <v>15703</v>
      </c>
      <c r="W2416" s="105" t="str">
        <f>IFERROR(VLOOKUP(V2416, Fornecedores!A:C, 3, FALSE), "")</f>
        <v>RAIZEN LUBRIFICANTES</v>
      </c>
      <c r="X2416" s="105" t="str">
        <f>IFERROR(VLOOKUP(V2416, Fornecedores!A:E, 5, FALSE), "")</f>
        <v>Cabo de Santo Agostinho</v>
      </c>
      <c r="Y2416" s="105" t="str">
        <f>IFERROR(VLOOKUP(V2416, Fornecedores!A:F, 6, FALSE), "")</f>
        <v>PE</v>
      </c>
      <c r="Z2416" s="101" t="str">
        <f>IF(H2416=0, "Pedido entregue!", "Pendente")</f>
        <v>Pedido entregue!</v>
      </c>
      <c r="AB2416" s="132" t="str">
        <f>IF(Z2416="Pedido Entregue!", IF(AA2416=1, "Retirado do Almoxarifado", IF(AA2416=2, "Material devolvido", "Aguardando retirada")), IF(Z2416="Pendente", "Entrega pendente", ""))</f>
        <v>Aguardando retirada</v>
      </c>
      <c r="AC2416" s="18">
        <v>1</v>
      </c>
      <c r="AD2416" s="18">
        <f>AC2416/SUMIF($P:$P,P2416,$AC:$AC)</f>
        <v>1</v>
      </c>
      <c r="AE2416" s="18">
        <f>IF(R2416=0,0,AC2416/SUMIF($R:$R,R2416,$AC:$AC))</f>
        <v>0.25</v>
      </c>
      <c r="AF2416" s="18">
        <f>IF(R2416=0,1,0)</f>
        <v>0</v>
      </c>
      <c r="AH2416" t="str">
        <f>TEXT(J2416,"MMMM")</f>
        <v>junho</v>
      </c>
    </row>
    <row r="2417" spans="1:34" ht="12.75" customHeight="1" x14ac:dyDescent="0.25">
      <c r="A2417" s="90" t="str">
        <f>IF(C2417="Oficina Diversos","Oficina Geral",
IF(ISNUMBER(FIND("Estoque - Colhedoras",C2417)),"Colhedoras",IF(ISNUMBER(FIND("Caldeiraria",C2417)),"Caldeiraria",IF(ISNUMBER(FIND("Borracharia",C2417)),"Borracharia",IF(ISNUMBER(FIND("Lubrificação",C2417)),"Lubrificação",
IF(ISNUMBER(FIND("Estoque - Carregadeiras",C2417)),"Carregadeiras",IF(ISNUMBER(FIND("Estoque - Veic. Leves",C2417)),"Veic. Leves",
IF(ISNUMBER(FIND("Estoque - Caminhões",C2417)),"Caminhões",IF(ISNUMBER(FIND("Estoque - Transbordos",C2417)),"Transbordos",
IF(ISNUMBER(FIND("Estoque - Tratores",C2417)),"Tratores",
IF(ISNUMBER(FIND("Estoque - Máquinas pesadas",C2417)),"Máquinas pesadas",
IF(ISNUMBER(FIND("Estoque - Reboques",C2417)),"Reboques",
IF(C2417="Estoque","Estoque",
IF(AND(ISNUMBER(C2417),C2417&gt;1000,C2417&lt;2000),"Caminhões",
IF(AND(ISNUMBER(C2417),C2417&gt;2000,C2417&lt;3000),"Tratores",
IF(AND(ISNUMBER(C2417),C2417&gt;3000,C2417&lt;4000),"Carregadeiras",
IF(AND(ISNUMBER(C2417),C2417&gt;4000,C2417&lt;5000),"Máquinas pesadas",
IF(AND(ISNUMBER(C2417),C2417&gt;5000,C2417&lt;6000),"Colhedoras",
IF(AND(ISNUMBER(C2417),C2417&gt;7000,C2417&lt;8000),"Irrigação",
IF(AND(ISNUMBER(C2417),C2417&gt;8000,C2417&lt;9000),"Reboques",IF(AND(ISNUMBER(C2417),C2417&gt;0,C2417&lt;1000),"Veic. Leves","")))))))))))))))))))))</f>
        <v>Estoque</v>
      </c>
      <c r="C2417" s="171" t="s">
        <v>20692</v>
      </c>
      <c r="D2417" s="170">
        <v>90284</v>
      </c>
      <c r="E2417" s="173" t="s">
        <v>20422</v>
      </c>
      <c r="F2417" s="101" t="str">
        <f>IF(ISBLANK(K2417), "Apenas Solicitação", "Tem OC")</f>
        <v>Tem OC</v>
      </c>
      <c r="G2417" s="170">
        <v>836</v>
      </c>
      <c r="H2417" s="102">
        <f>G2417-I2417</f>
        <v>836</v>
      </c>
      <c r="I2417" s="103"/>
      <c r="J2417" s="174">
        <v>45847</v>
      </c>
      <c r="K2417" s="213">
        <v>45850</v>
      </c>
      <c r="L2417" s="173" t="s">
        <v>20151</v>
      </c>
      <c r="M2417" s="104" t="str">
        <f ca="1">IF(OR(N2417="", N2417=0), "", IF(N2417&gt;TODAY(), "No prazo", "Atrasado"))</f>
        <v>Atrasado</v>
      </c>
      <c r="N2417" s="104">
        <f>IFERROR(K2417 + VALUE(LEFT(L2417, FIND(" ", L2417) - 1)), "")</f>
        <v>45850</v>
      </c>
      <c r="O2417" s="105">
        <f>IF(_xlfn.DAYS(K2417,J2417)&lt;0, "Aguardando OC", _xlfn.DAYS(K2417,J2417))</f>
        <v>3</v>
      </c>
      <c r="P2417" s="201">
        <v>411008</v>
      </c>
      <c r="Q2417" s="12"/>
      <c r="R2417" s="212">
        <v>170870</v>
      </c>
      <c r="S2417" s="2">
        <v>221</v>
      </c>
      <c r="T2417" s="65" t="s">
        <v>1029</v>
      </c>
      <c r="U2417" s="175">
        <v>13760.56</v>
      </c>
      <c r="V2417" s="170">
        <v>15885</v>
      </c>
      <c r="W2417" s="105" t="str">
        <f>IFERROR(VLOOKUP(V2417, Fornecedores!A:C, 3, FALSE), "")</f>
        <v xml:space="preserve">RAIZEN LUBRIFICANTES </v>
      </c>
      <c r="X2417" s="105" t="str">
        <f>IFERROR(VLOOKUP(V2417, Fornecedores!A:E, 5, FALSE), "")</f>
        <v>Cabo de Santo Agostinho</v>
      </c>
      <c r="Y2417" s="105" t="str">
        <f>IFERROR(VLOOKUP(V2417, Fornecedores!A:F, 6, FALSE), "")</f>
        <v>PE</v>
      </c>
      <c r="Z2417" s="101" t="str">
        <f>IF(H2417=0, "Pedido entregue!", "Pendente")</f>
        <v>Pendente</v>
      </c>
      <c r="AB2417" s="132" t="str">
        <f>IF(Z2417="Pedido Entregue!", IF(AA2417=1, "Retirado do Almoxarifado", IF(AA2417=2, "Material devolvido", "Aguardando retirada")), IF(Z2417="Pendente", "Entrega pendente", ""))</f>
        <v>Entrega pendente</v>
      </c>
      <c r="AC2417" s="18">
        <v>1</v>
      </c>
      <c r="AD2417" s="18">
        <f>AC2417/SUMIF($P:$P,P2417,$AC:$AC)</f>
        <v>1</v>
      </c>
      <c r="AE2417" s="18">
        <f>IF(R2417=0,0,AC2417/SUMIF($R:$R,R2417,$AC:$AC))</f>
        <v>0.33333333333333331</v>
      </c>
      <c r="AF2417" s="18">
        <f>IF(R2417=0,1,0)</f>
        <v>0</v>
      </c>
      <c r="AH2417" t="str">
        <f>TEXT(J2417,"MMMM")</f>
        <v>julho</v>
      </c>
    </row>
    <row r="2418" spans="1:34" ht="12.75" hidden="1" customHeight="1" x14ac:dyDescent="0.25">
      <c r="A2418" s="90" t="str">
        <f>IF(C2418="Oficina Diversos","Oficina Geral",
IF(ISNUMBER(FIND("Estoque - Colhedoras",C2418)),"Colhedoras",IF(ISNUMBER(FIND("Caldeiraria",C2418)),"Caldeiraria",IF(ISNUMBER(FIND("Borracharia",C2418)),"Borracharia",IF(ISNUMBER(FIND("Lubrificação",C2418)),"Lubrificação",
IF(ISNUMBER(FIND("Estoque - Carregadeiras",C2418)),"Carregadeiras",IF(ISNUMBER(FIND("Estoque - Veic. Leves",C2418)),"Veic. Leves",
IF(ISNUMBER(FIND("Estoque - Caminhões",C2418)),"Caminhões",IF(ISNUMBER(FIND("Estoque - Transbordos",C2418)),"Transbordos",
IF(ISNUMBER(FIND("Estoque - Tratores",C2418)),"Tratores",
IF(ISNUMBER(FIND("Estoque - Máquinas pesadas",C2418)),"Máquinas pesadas",
IF(ISNUMBER(FIND("Estoque - Reboques",C2418)),"Reboques",
IF(C2418="Estoque","Estoque",
IF(AND(ISNUMBER(C2418),C2418&gt;1000,C2418&lt;2000),"Caminhões",
IF(AND(ISNUMBER(C2418),C2418&gt;2000,C2418&lt;3000),"Tratores",
IF(AND(ISNUMBER(C2418),C2418&gt;3000,C2418&lt;4000),"Carregadeiras",
IF(AND(ISNUMBER(C2418),C2418&gt;4000,C2418&lt;5000),"Máquinas pesadas",
IF(AND(ISNUMBER(C2418),C2418&gt;5000,C2418&lt;6000),"Colhedoras",
IF(AND(ISNUMBER(C2418),C2418&gt;7000,C2418&lt;8000),"Irrigação",
IF(AND(ISNUMBER(C2418),C2418&gt;8000,C2418&lt;9000),"Reboques",IF(AND(ISNUMBER(C2418),C2418&gt;0,C2418&lt;1000),"Veic. Leves","")))))))))))))))))))))</f>
        <v>Colhedoras</v>
      </c>
      <c r="C2418" s="140" t="s">
        <v>20246</v>
      </c>
      <c r="D2418" s="139">
        <v>90291</v>
      </c>
      <c r="E2418" s="141" t="s">
        <v>20343</v>
      </c>
      <c r="F2418" s="101" t="str">
        <f>IF(ISBLANK(K2418), "Apenas Solicitação", "Tem OC")</f>
        <v>Tem OC</v>
      </c>
      <c r="G2418" s="139">
        <v>1</v>
      </c>
      <c r="H2418" s="102">
        <f>G2418-I2418</f>
        <v>0</v>
      </c>
      <c r="I2418" s="103">
        <v>1</v>
      </c>
      <c r="J2418" s="142">
        <v>45814</v>
      </c>
      <c r="K2418" s="182">
        <v>45821</v>
      </c>
      <c r="L2418" s="141" t="s">
        <v>20151</v>
      </c>
      <c r="M2418" s="104" t="str">
        <f ca="1">IF(OR(N2418="", N2418=0), "", IF(N2418&gt;TODAY(), "No prazo", "Atrasado"))</f>
        <v>Atrasado</v>
      </c>
      <c r="N2418" s="104">
        <f>IFERROR(K2418 + VALUE(LEFT(L2418, FIND(" ", L2418) - 1)), "")</f>
        <v>45821</v>
      </c>
      <c r="O2418" s="105">
        <f>IF(_xlfn.DAYS(K2418,J2418)&lt;0, "Aguardando OC", _xlfn.DAYS(K2418,J2418))</f>
        <v>7</v>
      </c>
      <c r="P2418" s="199">
        <v>406270</v>
      </c>
      <c r="Q2418" s="12"/>
      <c r="R2418" s="199">
        <v>169059</v>
      </c>
      <c r="S2418" s="139">
        <v>221</v>
      </c>
      <c r="T2418" s="65" t="s">
        <v>1029</v>
      </c>
      <c r="U2418" s="165">
        <v>12</v>
      </c>
      <c r="V2418" s="139">
        <v>10057</v>
      </c>
      <c r="W2418" s="105" t="str">
        <f>IFERROR(VLOOKUP(V2418, Fornecedores!A:C, 3, FALSE), "")</f>
        <v>ARMAZEM MIX</v>
      </c>
      <c r="X2418" s="105" t="str">
        <f>IFERROR(VLOOKUP(V2418, Fornecedores!A:E, 5, FALSE), "")</f>
        <v>Recife</v>
      </c>
      <c r="Y2418" s="105" t="str">
        <f>IFERROR(VLOOKUP(V2418, Fornecedores!A:F, 6, FALSE), "")</f>
        <v>PE</v>
      </c>
      <c r="Z2418" s="101" t="str">
        <f>IF(H2418=0, "Pedido entregue!", "Pendente")</f>
        <v>Pedido entregue!</v>
      </c>
      <c r="AB2418" s="132" t="str">
        <f>IF(Z2418="Pedido Entregue!", IF(AA2418=1, "Retirado do Almoxarifado", IF(AA2418=2, "Material devolvido", "Aguardando retirada")), IF(Z2418="Pendente", "Entrega pendente", ""))</f>
        <v>Aguardando retirada</v>
      </c>
      <c r="AC2418" s="18">
        <v>1</v>
      </c>
      <c r="AD2418" s="18">
        <f>AC2418/SUMIF($P:$P,P2418,$AC:$AC)</f>
        <v>1</v>
      </c>
      <c r="AE2418" s="18">
        <f>IF(R2418=0,0,AC2418/SUMIF($R:$R,R2418,$AC:$AC))</f>
        <v>1</v>
      </c>
      <c r="AF2418" s="18">
        <f>IF(R2418=0,1,0)</f>
        <v>0</v>
      </c>
      <c r="AH2418" t="str">
        <f>TEXT(J2418,"MMMM")</f>
        <v>junho</v>
      </c>
    </row>
    <row r="2419" spans="1:34" ht="12.75" hidden="1" customHeight="1" x14ac:dyDescent="0.25">
      <c r="A2419" s="90" t="str">
        <f>IF(C2419="Oficina Diversos","Oficina Geral",
IF(ISNUMBER(FIND("Estoque - Colhedoras",C2419)),"Colhedoras",IF(ISNUMBER(FIND("Caldeiraria",C2419)),"Caldeiraria",IF(ISNUMBER(FIND("Borracharia",C2419)),"Borracharia",IF(ISNUMBER(FIND("Lubrificação",C2419)),"Lubrificação",
IF(ISNUMBER(FIND("Estoque - Carregadeiras",C2419)),"Carregadeiras",IF(ISNUMBER(FIND("Estoque - Veic. Leves",C2419)),"Veic. Leves",
IF(ISNUMBER(FIND("Estoque - Caminhões",C2419)),"Caminhões",IF(ISNUMBER(FIND("Estoque - Transbordos",C2419)),"Transbordos",
IF(ISNUMBER(FIND("Estoque - Tratores",C2419)),"Tratores",
IF(ISNUMBER(FIND("Estoque - Máquinas pesadas",C2419)),"Máquinas pesadas",
IF(ISNUMBER(FIND("Estoque - Reboques",C2419)),"Reboques",
IF(C2419="Estoque","Estoque",
IF(AND(ISNUMBER(C2419),C2419&gt;1000,C2419&lt;2000),"Caminhões",
IF(AND(ISNUMBER(C2419),C2419&gt;2000,C2419&lt;3000),"Tratores",
IF(AND(ISNUMBER(C2419),C2419&gt;3000,C2419&lt;4000),"Carregadeiras",
IF(AND(ISNUMBER(C2419),C2419&gt;4000,C2419&lt;5000),"Máquinas pesadas",
IF(AND(ISNUMBER(C2419),C2419&gt;5000,C2419&lt;6000),"Colhedoras",
IF(AND(ISNUMBER(C2419),C2419&gt;7000,C2419&lt;8000),"Irrigação",
IF(AND(ISNUMBER(C2419),C2419&gt;8000,C2419&lt;9000),"Reboques",IF(AND(ISNUMBER(C2419),C2419&gt;0,C2419&lt;1000),"Veic. Leves","")))))))))))))))))))))</f>
        <v>Colhedoras</v>
      </c>
      <c r="C2419" s="113">
        <v>5002</v>
      </c>
      <c r="D2419" s="113">
        <v>90291</v>
      </c>
      <c r="E2419" s="105" t="s">
        <v>20343</v>
      </c>
      <c r="F2419" s="101" t="str">
        <f>IF(ISBLANK(K2419), "Apenas Solicitação", "Tem OC")</f>
        <v>Tem OC</v>
      </c>
      <c r="G2419" s="2">
        <v>2</v>
      </c>
      <c r="H2419" s="102">
        <f>G2419-I2419</f>
        <v>0</v>
      </c>
      <c r="I2419" s="103">
        <v>2</v>
      </c>
      <c r="J2419" s="4">
        <v>45824</v>
      </c>
      <c r="K2419" s="180">
        <v>45831</v>
      </c>
      <c r="L2419" s="49"/>
      <c r="M2419" s="104" t="str">
        <f ca="1">IF(OR(N2419="", N2419=0), "", IF(N2419&gt;TODAY(), "No prazo", "Atrasado"))</f>
        <v/>
      </c>
      <c r="N2419" s="104" t="str">
        <f>IFERROR(K2419 + VALUE(LEFT(L2419, FIND(" ", L2419) - 1)), "")</f>
        <v/>
      </c>
      <c r="O2419" s="105">
        <f>IF(_xlfn.DAYS(K2419,J2419)&lt;0, "Aguardando OC", _xlfn.DAYS(K2419,J2419))</f>
        <v>7</v>
      </c>
      <c r="P2419" s="14">
        <v>407690</v>
      </c>
      <c r="Q2419" s="12"/>
      <c r="R2419" s="14">
        <v>169653</v>
      </c>
      <c r="S2419" s="2">
        <v>221</v>
      </c>
      <c r="T2419" s="65" t="s">
        <v>1029</v>
      </c>
      <c r="U2419" s="21">
        <v>6</v>
      </c>
      <c r="V2419" s="2">
        <v>2564</v>
      </c>
      <c r="W2419" s="105" t="str">
        <f>IFERROR(VLOOKUP(V2419, Fornecedores!A:C, 3, FALSE), "")</f>
        <v xml:space="preserve">ESPERANCA NORDESTE  </v>
      </c>
      <c r="X2419" s="105" t="str">
        <f>IFERROR(VLOOKUP(V2419, Fornecedores!A:E, 5, FALSE), "")</f>
        <v>Recife</v>
      </c>
      <c r="Y2419" s="105" t="str">
        <f>IFERROR(VLOOKUP(V2419, Fornecedores!A:F, 6, FALSE), "")</f>
        <v>PE</v>
      </c>
      <c r="Z2419" s="101" t="str">
        <f>IF(H2419=0, "Pedido entregue!", "Pendente")</f>
        <v>Pedido entregue!</v>
      </c>
      <c r="AB2419" s="132" t="str">
        <f>IF(Z2419="Pedido Entregue!", IF(AA2419=1, "Retirado do Almoxarifado", IF(AA2419=2, "Material devolvido", "Aguardando retirada")), IF(Z2419="Pendente", "Entrega pendente", ""))</f>
        <v>Aguardando retirada</v>
      </c>
      <c r="AC2419" s="18">
        <v>1</v>
      </c>
      <c r="AD2419" s="18">
        <f>AC2419/SUMIF($P:$P,P2419,$AC:$AC)</f>
        <v>1</v>
      </c>
      <c r="AE2419" s="18">
        <f>IF(R2419=0,0,AC2419/SUMIF($R:$R,R2419,$AC:$AC))</f>
        <v>0.5</v>
      </c>
      <c r="AF2419" s="18">
        <f>IF(R2419=0,1,0)</f>
        <v>0</v>
      </c>
      <c r="AH2419" t="str">
        <f>TEXT(J2419,"MMMM")</f>
        <v>junho</v>
      </c>
    </row>
    <row r="2420" spans="1:34" ht="12.75" customHeight="1" x14ac:dyDescent="0.25">
      <c r="A2420" s="90" t="str">
        <f>IF(C2420="Oficina Diversos","Oficina Geral",
IF(ISNUMBER(FIND("Estoque - Colhedoras",C2420)),"Colhedoras",IF(ISNUMBER(FIND("Caldeiraria",C2420)),"Caldeiraria",IF(ISNUMBER(FIND("Borracharia",C2420)),"Borracharia",IF(ISNUMBER(FIND("Lubrificação",C2420)),"Lubrificação",
IF(ISNUMBER(FIND("Estoque - Carregadeiras",C2420)),"Carregadeiras",IF(ISNUMBER(FIND("Estoque - Veic. Leves",C2420)),"Veic. Leves",
IF(ISNUMBER(FIND("Estoque - Caminhões",C2420)),"Caminhões",IF(ISNUMBER(FIND("Estoque - Transbordos",C2420)),"Transbordos",
IF(ISNUMBER(FIND("Estoque - Tratores",C2420)),"Tratores",
IF(ISNUMBER(FIND("Estoque - Máquinas pesadas",C2420)),"Máquinas pesadas",
IF(ISNUMBER(FIND("Estoque - Reboques",C2420)),"Reboques",
IF(C2420="Estoque","Estoque",
IF(AND(ISNUMBER(C2420),C2420&gt;1000,C2420&lt;2000),"Caminhões",
IF(AND(ISNUMBER(C2420),C2420&gt;2000,C2420&lt;3000),"Tratores",
IF(AND(ISNUMBER(C2420),C2420&gt;3000,C2420&lt;4000),"Carregadeiras",
IF(AND(ISNUMBER(C2420),C2420&gt;4000,C2420&lt;5000),"Máquinas pesadas",
IF(AND(ISNUMBER(C2420),C2420&gt;5000,C2420&lt;6000),"Colhedoras",
IF(AND(ISNUMBER(C2420),C2420&gt;7000,C2420&lt;8000),"Irrigação",
IF(AND(ISNUMBER(C2420),C2420&gt;8000,C2420&lt;9000),"Reboques",IF(AND(ISNUMBER(C2420),C2420&gt;0,C2420&lt;1000),"Veic. Leves","")))))))))))))))))))))</f>
        <v>Caminhões</v>
      </c>
      <c r="C2420" s="113">
        <v>1055</v>
      </c>
      <c r="D2420" s="113">
        <v>90291</v>
      </c>
      <c r="E2420" s="105" t="s">
        <v>20343</v>
      </c>
      <c r="F2420" s="101" t="str">
        <f>IF(ISBLANK(K2420), "Apenas Solicitação", "Tem OC")</f>
        <v>Apenas Solicitação</v>
      </c>
      <c r="G2420" s="2">
        <v>3</v>
      </c>
      <c r="H2420" s="102">
        <f>G2420-I2420</f>
        <v>3</v>
      </c>
      <c r="I2420" s="103"/>
      <c r="J2420" s="4">
        <v>45834</v>
      </c>
      <c r="K2420" s="101"/>
      <c r="L2420" s="49"/>
      <c r="M2420" s="104" t="str">
        <f ca="1">IF(OR(N2420="", N2420=0), "", IF(N2420&gt;TODAY(), "No prazo", "Atrasado"))</f>
        <v/>
      </c>
      <c r="N2420" s="104" t="str">
        <f>IFERROR(K2420 + VALUE(LEFT(L2420, FIND(" ", L2420) - 1)), "")</f>
        <v/>
      </c>
      <c r="O2420" s="105" t="str">
        <f>IF(_xlfn.DAYS(K2420,J2420)&lt;0, "Aguardando OC", _xlfn.DAYS(K2420,J2420))</f>
        <v>Aguardando OC</v>
      </c>
      <c r="P2420" s="14">
        <v>409103</v>
      </c>
      <c r="Q2420" s="12"/>
      <c r="R2420" s="14">
        <v>0</v>
      </c>
      <c r="S2420" s="143">
        <v>221</v>
      </c>
      <c r="T2420" s="65" t="s">
        <v>1029</v>
      </c>
      <c r="U2420" s="21">
        <v>6</v>
      </c>
      <c r="V2420" s="113"/>
      <c r="W2420" s="105" t="str">
        <f>IFERROR(VLOOKUP(V2420, Fornecedores!A:C, 3, FALSE), "")</f>
        <v/>
      </c>
      <c r="X2420" s="105" t="str">
        <f>IFERROR(VLOOKUP(V2420, Fornecedores!A:E, 5, FALSE), "")</f>
        <v/>
      </c>
      <c r="Y2420" s="105" t="str">
        <f>IFERROR(VLOOKUP(V2420, Fornecedores!A:F, 6, FALSE), "")</f>
        <v/>
      </c>
      <c r="Z2420" s="101" t="str">
        <f>IF(H2420=0, "Pedido entregue!", "Pendente")</f>
        <v>Pendente</v>
      </c>
      <c r="AB2420" s="132" t="str">
        <f>IF(Z2420="Pedido Entregue!", IF(AA2420=1, "Retirado do Almoxarifado", IF(AA2420=2, "Material devolvido", "Aguardando retirada")), IF(Z2420="Pendente", "Entrega pendente", ""))</f>
        <v>Entrega pendente</v>
      </c>
      <c r="AC2420" s="18">
        <v>1</v>
      </c>
      <c r="AD2420" s="18">
        <f>AC2420/SUMIF($P:$P,P2420,$AC:$AC)</f>
        <v>1</v>
      </c>
      <c r="AE2420" s="18">
        <f>IF(R2420=0,0,AC2420/SUMIF($R:$R,R2420,$AC:$AC))</f>
        <v>0</v>
      </c>
      <c r="AF2420" s="18">
        <f>IF(R2420=0,1,0)</f>
        <v>1</v>
      </c>
      <c r="AH2420" t="str">
        <f>TEXT(J2420,"MMMM")</f>
        <v>junho</v>
      </c>
    </row>
    <row r="2421" spans="1:34" ht="12.75" hidden="1" customHeight="1" x14ac:dyDescent="0.25">
      <c r="A2421" s="90" t="str">
        <f>IF(C2421="Oficina Diversos","Oficina Geral",
IF(ISNUMBER(FIND("Estoque - Colhedoras",C2421)),"Colhedoras",IF(ISNUMBER(FIND("Caldeiraria",C2421)),"Caldeiraria",IF(ISNUMBER(FIND("Borracharia",C2421)),"Borracharia",IF(ISNUMBER(FIND("Lubrificação",C2421)),"Lubrificação",
IF(ISNUMBER(FIND("Estoque - Carregadeiras",C2421)),"Carregadeiras",IF(ISNUMBER(FIND("Estoque - Veic. Leves",C2421)),"Veic. Leves",
IF(ISNUMBER(FIND("Estoque - Caminhões",C2421)),"Caminhões",IF(ISNUMBER(FIND("Estoque - Transbordos",C2421)),"Transbordos",
IF(ISNUMBER(FIND("Estoque - Tratores",C2421)),"Tratores",
IF(ISNUMBER(FIND("Estoque - Máquinas pesadas",C2421)),"Máquinas pesadas",
IF(ISNUMBER(FIND("Estoque - Reboques",C2421)),"Reboques",
IF(C2421="Estoque","Estoque",
IF(AND(ISNUMBER(C2421),C2421&gt;1000,C2421&lt;2000),"Caminhões",
IF(AND(ISNUMBER(C2421),C2421&gt;2000,C2421&lt;3000),"Tratores",
IF(AND(ISNUMBER(C2421),C2421&gt;3000,C2421&lt;4000),"Carregadeiras",
IF(AND(ISNUMBER(C2421),C2421&gt;4000,C2421&lt;5000),"Máquinas pesadas",
IF(AND(ISNUMBER(C2421),C2421&gt;5000,C2421&lt;6000),"Colhedoras",
IF(AND(ISNUMBER(C2421),C2421&gt;7000,C2421&lt;8000),"Irrigação",
IF(AND(ISNUMBER(C2421),C2421&gt;8000,C2421&lt;9000),"Reboques",IF(AND(ISNUMBER(C2421),C2421&gt;0,C2421&lt;1000),"Veic. Leves","")))))))))))))))))))))</f>
        <v>Caminhões</v>
      </c>
      <c r="B2421" s="72"/>
      <c r="C2421" s="2">
        <v>1005</v>
      </c>
      <c r="D2421" s="2">
        <v>90297</v>
      </c>
      <c r="E2421" s="3" t="s">
        <v>580</v>
      </c>
      <c r="F2421" s="14" t="str">
        <f>IF(ISBLANK(K2421), "Apenas Solicitação", "Tem OC")</f>
        <v>Tem OC</v>
      </c>
      <c r="G2421" s="2">
        <v>1</v>
      </c>
      <c r="H2421" s="37">
        <f>G2421-I2421</f>
        <v>0</v>
      </c>
      <c r="I2421" s="38">
        <v>1</v>
      </c>
      <c r="J2421" s="4">
        <v>45751</v>
      </c>
      <c r="K2421" s="180">
        <v>45757</v>
      </c>
      <c r="L2421" s="3"/>
      <c r="M2421" s="44"/>
      <c r="N2421" s="44" t="str">
        <f>IFERROR(K2421 + VALUE(LEFT(L2421, FIND(" ", L2421) - 1)), "")</f>
        <v/>
      </c>
      <c r="O2421" s="3">
        <f>IF(_xlfn.DAYS(K2421,J2421)&lt;0, "Aguardando OC", _xlfn.DAYS(K2421,J2421))</f>
        <v>6</v>
      </c>
      <c r="P2421" s="14">
        <v>398083</v>
      </c>
      <c r="Q2421" s="169">
        <v>1141958</v>
      </c>
      <c r="R2421" s="14">
        <v>166125</v>
      </c>
      <c r="S2421" s="2">
        <v>685</v>
      </c>
      <c r="T2421" s="65" t="s">
        <v>15</v>
      </c>
      <c r="U2421" s="21">
        <v>93</v>
      </c>
      <c r="V2421" s="2">
        <v>2097</v>
      </c>
      <c r="W2421" s="43" t="str">
        <f>IFERROR(VLOOKUP(V2421, Fornecedores!A:C, 3, FALSE), "")</f>
        <v xml:space="preserve">CAUPECAS            </v>
      </c>
      <c r="X2421" s="43" t="str">
        <f>IFERROR(VLOOKUP(V2421, Fornecedores!A:E, 5, FALSE), "")</f>
        <v>Recife</v>
      </c>
      <c r="Y2421" s="43" t="str">
        <f>IFERROR(VLOOKUP(V2421, Fornecedores!A:F, 6, FALSE), "")</f>
        <v>PE</v>
      </c>
      <c r="Z2421" s="14" t="str">
        <f>IF(H2421=0, "Pedido entregue!", "Pendente")</f>
        <v>Pedido entregue!</v>
      </c>
      <c r="AA2421" s="74">
        <v>1</v>
      </c>
      <c r="AB2421" s="58" t="str">
        <f>IF(Z2421="Pedido Entregue!", IF(AA2421=1, "Retirado do Almoxarifado", IF(AA2421=2, "Material devolvido", "Aguardando retirada")), IF(Z2421="Pendente", "Entrega pendente", ""))</f>
        <v>Retirado do Almoxarifado</v>
      </c>
      <c r="AC2421" s="18">
        <v>1</v>
      </c>
      <c r="AD2421" s="18">
        <f>AC2421/SUMIF($P:$P,P2421,$AC:$AC)</f>
        <v>1</v>
      </c>
      <c r="AE2421" s="18">
        <f>IF(R2421=0,0,AC2421/SUMIF($R:$R,R2421,$AC:$AC))</f>
        <v>0.2</v>
      </c>
      <c r="AF2421" s="18">
        <f>IF(R2421=0,1,0)</f>
        <v>0</v>
      </c>
      <c r="AG2421" s="18">
        <f>IF(R2421=0,#REF!-J2421,0)</f>
        <v>0</v>
      </c>
      <c r="AH2421" t="str">
        <f>TEXT(J2421,"MMMM")</f>
        <v>abril</v>
      </c>
    </row>
    <row r="2422" spans="1:34" ht="12.75" customHeight="1" x14ac:dyDescent="0.25">
      <c r="A2422" s="90" t="str">
        <f>IF(C2422="Oficina Diversos","Oficina Geral",
IF(ISNUMBER(FIND("Estoque - Colhedoras",C2422)),"Colhedoras",IF(ISNUMBER(FIND("Caldeiraria",C2422)),"Caldeiraria",IF(ISNUMBER(FIND("Borracharia",C2422)),"Borracharia",IF(ISNUMBER(FIND("Lubrificação",C2422)),"Lubrificação",
IF(ISNUMBER(FIND("Estoque - Carregadeiras",C2422)),"Carregadeiras",IF(ISNUMBER(FIND("Estoque - Veic. Leves",C2422)),"Veic. Leves",
IF(ISNUMBER(FIND("Estoque - Caminhões",C2422)),"Caminhões",IF(ISNUMBER(FIND("Estoque - Transbordos",C2422)),"Transbordos",
IF(ISNUMBER(FIND("Estoque - Tratores",C2422)),"Tratores",
IF(ISNUMBER(FIND("Estoque - Máquinas pesadas",C2422)),"Máquinas pesadas",
IF(ISNUMBER(FIND("Estoque - Reboques",C2422)),"Reboques",
IF(C2422="Estoque","Estoque",
IF(AND(ISNUMBER(C2422),C2422&gt;1000,C2422&lt;2000),"Caminhões",
IF(AND(ISNUMBER(C2422),C2422&gt;2000,C2422&lt;3000),"Tratores",
IF(AND(ISNUMBER(C2422),C2422&gt;3000,C2422&lt;4000),"Carregadeiras",
IF(AND(ISNUMBER(C2422),C2422&gt;4000,C2422&lt;5000),"Máquinas pesadas",
IF(AND(ISNUMBER(C2422),C2422&gt;5000,C2422&lt;6000),"Colhedoras",
IF(AND(ISNUMBER(C2422),C2422&gt;7000,C2422&lt;8000),"Irrigação",
IF(AND(ISNUMBER(C2422),C2422&gt;8000,C2422&lt;9000),"Reboques",IF(AND(ISNUMBER(C2422),C2422&gt;0,C2422&lt;1000),"Veic. Leves","")))))))))))))))))))))</f>
        <v>Caminhões</v>
      </c>
      <c r="B2422" s="72"/>
      <c r="C2422" s="42">
        <v>1005</v>
      </c>
      <c r="D2422" s="42">
        <v>90298</v>
      </c>
      <c r="E2422" s="43" t="s">
        <v>581</v>
      </c>
      <c r="F2422" s="14" t="str">
        <f>IF(ISBLANK(K2422), "Apenas Solicitação", "Tem OC")</f>
        <v>Apenas Solicitação</v>
      </c>
      <c r="G2422" s="42">
        <v>4</v>
      </c>
      <c r="H2422" s="37">
        <f>G2422-I2422</f>
        <v>4</v>
      </c>
      <c r="I2422" s="38">
        <v>0</v>
      </c>
      <c r="J2422" s="44">
        <v>45751</v>
      </c>
      <c r="K2422" s="191"/>
      <c r="L2422" s="3"/>
      <c r="M2422" s="44" t="str">
        <f ca="1">IF(OR(N2422="", N2422=0), "", IF(N2422&gt;TODAY(), "No prazo", "Atrasado"))</f>
        <v/>
      </c>
      <c r="N2422" s="44" t="str">
        <f>IFERROR(K2422 + VALUE(LEFT(L2422, FIND(" ", L2422) - 1)), "")</f>
        <v/>
      </c>
      <c r="O2422" s="3" t="str">
        <f>IF(_xlfn.DAYS(K2422,J2422)&lt;0, "Aguardando OC", _xlfn.DAYS(K2422,J2422))</f>
        <v>Aguardando OC</v>
      </c>
      <c r="P2422" s="191">
        <v>398079</v>
      </c>
      <c r="Q2422" s="56">
        <v>1141958</v>
      </c>
      <c r="R2422" s="191">
        <v>166125</v>
      </c>
      <c r="S2422" s="42">
        <v>685</v>
      </c>
      <c r="T2422" s="67" t="s">
        <v>15</v>
      </c>
      <c r="U2422" s="45">
        <v>0</v>
      </c>
      <c r="V2422" s="42"/>
      <c r="W2422" s="43" t="str">
        <f>IFERROR(VLOOKUP(V2422, Fornecedores!A:C, 3, FALSE), "")</f>
        <v/>
      </c>
      <c r="X2422" s="43" t="str">
        <f>IFERROR(VLOOKUP(V2422, Fornecedores!A:E, 5, FALSE), "")</f>
        <v/>
      </c>
      <c r="Y2422" s="43" t="str">
        <f>IFERROR(VLOOKUP(V2422, Fornecedores!A:F, 6, FALSE), "")</f>
        <v/>
      </c>
      <c r="Z2422" s="14" t="str">
        <f>IF(H2422=0, "Pedido entregue!", "Pendente")</f>
        <v>Pendente</v>
      </c>
      <c r="AA2422" s="74"/>
      <c r="AB2422" s="58" t="str">
        <f>IF(Z2422="Pedido Entregue!", IF(AA2422=1, "Retirado do Almoxarifado", IF(AA2422=2, "Material devolvido", "Aguardando retirada")), IF(Z2422="Pendente", "Entrega pendente", ""))</f>
        <v>Entrega pendente</v>
      </c>
      <c r="AC2422" s="18">
        <v>1</v>
      </c>
      <c r="AD2422" s="18">
        <f>AC2422/SUMIF($P:$P,P2422,$AC:$AC)</f>
        <v>1</v>
      </c>
      <c r="AE2422" s="18">
        <f>IF(R2422=0,0,AC2422/SUMIF($R:$R,R2422,$AC:$AC))</f>
        <v>0.2</v>
      </c>
      <c r="AF2422" s="18">
        <f>IF(R2422=0,1,0)</f>
        <v>0</v>
      </c>
      <c r="AG2422" s="18">
        <f>IF(R2422=0,#REF!-J2422,0)</f>
        <v>0</v>
      </c>
      <c r="AH2422" t="str">
        <f>TEXT(J2422,"MMMM")</f>
        <v>abril</v>
      </c>
    </row>
    <row r="2423" spans="1:34" ht="12.75" hidden="1" customHeight="1" x14ac:dyDescent="0.25">
      <c r="A2423" s="90" t="str">
        <f>IF(C2423="Oficina Diversos","Oficina Geral",
IF(ISNUMBER(FIND("Estoque - Colhedoras",C2423)),"Colhedoras",IF(ISNUMBER(FIND("Caldeiraria",C2423)),"Caldeiraria",IF(ISNUMBER(FIND("Borracharia",C2423)),"Borracharia",IF(ISNUMBER(FIND("Lubrificação",C2423)),"Lubrificação",
IF(ISNUMBER(FIND("Estoque - Carregadeiras",C2423)),"Carregadeiras",IF(ISNUMBER(FIND("Estoque - Veic. Leves",C2423)),"Veic. Leves",
IF(ISNUMBER(FIND("Estoque - Caminhões",C2423)),"Caminhões",IF(ISNUMBER(FIND("Estoque - Transbordos",C2423)),"Transbordos",
IF(ISNUMBER(FIND("Estoque - Tratores",C2423)),"Tratores",
IF(ISNUMBER(FIND("Estoque - Máquinas pesadas",C2423)),"Máquinas pesadas",
IF(ISNUMBER(FIND("Estoque - Reboques",C2423)),"Reboques",
IF(C2423="Estoque","Estoque",
IF(AND(ISNUMBER(C2423),C2423&gt;1000,C2423&lt;2000),"Caminhões",
IF(AND(ISNUMBER(C2423),C2423&gt;2000,C2423&lt;3000),"Tratores",
IF(AND(ISNUMBER(C2423),C2423&gt;3000,C2423&lt;4000),"Carregadeiras",
IF(AND(ISNUMBER(C2423),C2423&gt;4000,C2423&lt;5000),"Máquinas pesadas",
IF(AND(ISNUMBER(C2423),C2423&gt;5000,C2423&lt;6000),"Colhedoras",
IF(AND(ISNUMBER(C2423),C2423&gt;7000,C2423&lt;8000),"Irrigação",
IF(AND(ISNUMBER(C2423),C2423&gt;8000,C2423&lt;9000),"Reboques",IF(AND(ISNUMBER(C2423),C2423&gt;0,C2423&lt;1000),"Veic. Leves","")))))))))))))))))))))</f>
        <v>Caminhões</v>
      </c>
      <c r="B2423" s="72"/>
      <c r="C2423" s="2">
        <v>1005</v>
      </c>
      <c r="D2423" s="2">
        <v>90299</v>
      </c>
      <c r="E2423" s="3" t="s">
        <v>582</v>
      </c>
      <c r="F2423" s="14" t="str">
        <f>IF(ISBLANK(K2423), "Apenas Solicitação", "Tem OC")</f>
        <v>Tem OC</v>
      </c>
      <c r="G2423" s="2">
        <v>2</v>
      </c>
      <c r="H2423" s="37">
        <f>G2423-I2423</f>
        <v>0</v>
      </c>
      <c r="I2423" s="38">
        <v>2</v>
      </c>
      <c r="J2423" s="4">
        <v>45751</v>
      </c>
      <c r="K2423" s="180">
        <v>45756</v>
      </c>
      <c r="L2423" s="3"/>
      <c r="M2423" s="44"/>
      <c r="N2423" s="44" t="str">
        <f>IFERROR(K2423 + VALUE(LEFT(L2423, FIND(" ", L2423) - 1)), "")</f>
        <v/>
      </c>
      <c r="O2423" s="3">
        <f>IF(_xlfn.DAYS(K2423,J2423)&lt;0, "Aguardando OC", _xlfn.DAYS(K2423,J2423))</f>
        <v>5</v>
      </c>
      <c r="P2423" s="14">
        <v>398086</v>
      </c>
      <c r="Q2423" s="169">
        <v>1141958</v>
      </c>
      <c r="R2423" s="14">
        <v>165977</v>
      </c>
      <c r="S2423" s="2">
        <v>685</v>
      </c>
      <c r="T2423" s="65" t="s">
        <v>15</v>
      </c>
      <c r="U2423" s="21">
        <v>106.72</v>
      </c>
      <c r="V2423" s="2">
        <v>6880</v>
      </c>
      <c r="W2423" s="43" t="str">
        <f>IFERROR(VLOOKUP(V2423, Fornecedores!A:C, 3, FALSE), "")</f>
        <v>AUTO NORTE</v>
      </c>
      <c r="X2423" s="43" t="str">
        <f>IFERROR(VLOOKUP(V2423, Fornecedores!A:E, 5, FALSE), "")</f>
        <v>Bayeux</v>
      </c>
      <c r="Y2423" s="43" t="str">
        <f>IFERROR(VLOOKUP(V2423, Fornecedores!A:F, 6, FALSE), "")</f>
        <v>PB</v>
      </c>
      <c r="Z2423" s="14" t="str">
        <f>IF(H2423=0, "Pedido entregue!", "Pendente")</f>
        <v>Pedido entregue!</v>
      </c>
      <c r="AA2423" s="74">
        <v>1</v>
      </c>
      <c r="AB2423" s="58" t="str">
        <f>IF(Z2423="Pedido Entregue!", IF(AA2423=1, "Retirado do Almoxarifado", IF(AA2423=2, "Material devolvido", "Aguardando retirada")), IF(Z2423="Pendente", "Entrega pendente", ""))</f>
        <v>Retirado do Almoxarifado</v>
      </c>
      <c r="AC2423" s="18">
        <v>1</v>
      </c>
      <c r="AD2423" s="18">
        <f>AC2423/SUMIF($P:$P,P2423,$AC:$AC)</f>
        <v>1</v>
      </c>
      <c r="AE2423" s="18">
        <f>IF(R2423=0,0,AC2423/SUMIF($R:$R,R2423,$AC:$AC))</f>
        <v>1</v>
      </c>
      <c r="AF2423" s="18">
        <f>IF(R2423=0,1,0)</f>
        <v>0</v>
      </c>
      <c r="AG2423" s="18">
        <f>IF(R2423=0,#REF!-J2423,0)</f>
        <v>0</v>
      </c>
      <c r="AH2423" t="str">
        <f>TEXT(J2423,"MMMM")</f>
        <v>abril</v>
      </c>
    </row>
    <row r="2424" spans="1:34" ht="12.75" hidden="1" customHeight="1" x14ac:dyDescent="0.25">
      <c r="A2424" s="90" t="str">
        <f>IF(C2424="Oficina Diversos","Oficina Geral",
IF(ISNUMBER(FIND("Estoque - Colhedoras",C2424)),"Colhedoras",IF(ISNUMBER(FIND("Caldeiraria",C2424)),"Caldeiraria",IF(ISNUMBER(FIND("Borracharia",C2424)),"Borracharia",IF(ISNUMBER(FIND("Lubrificação",C2424)),"Lubrificação",
IF(ISNUMBER(FIND("Estoque - Carregadeiras",C2424)),"Carregadeiras",IF(ISNUMBER(FIND("Estoque - Veic. Leves",C2424)),"Veic. Leves",
IF(ISNUMBER(FIND("Estoque - Caminhões",C2424)),"Caminhões",IF(ISNUMBER(FIND("Estoque - Transbordos",C2424)),"Transbordos",
IF(ISNUMBER(FIND("Estoque - Tratores",C2424)),"Tratores",
IF(ISNUMBER(FIND("Estoque - Máquinas pesadas",C2424)),"Máquinas pesadas",
IF(ISNUMBER(FIND("Estoque - Reboques",C2424)),"Reboques",
IF(C2424="Estoque","Estoque",
IF(AND(ISNUMBER(C2424),C2424&gt;1000,C2424&lt;2000),"Caminhões",
IF(AND(ISNUMBER(C2424),C2424&gt;2000,C2424&lt;3000),"Tratores",
IF(AND(ISNUMBER(C2424),C2424&gt;3000,C2424&lt;4000),"Carregadeiras",
IF(AND(ISNUMBER(C2424),C2424&gt;4000,C2424&lt;5000),"Máquinas pesadas",
IF(AND(ISNUMBER(C2424),C2424&gt;5000,C2424&lt;6000),"Colhedoras",
IF(AND(ISNUMBER(C2424),C2424&gt;7000,C2424&lt;8000),"Irrigação",
IF(AND(ISNUMBER(C2424),C2424&gt;8000,C2424&lt;9000),"Reboques",IF(AND(ISNUMBER(C2424),C2424&gt;0,C2424&lt;1000),"Veic. Leves","")))))))))))))))))))))</f>
        <v>Caminhões</v>
      </c>
      <c r="B2424" s="72"/>
      <c r="C2424" s="2">
        <v>1005</v>
      </c>
      <c r="D2424" s="2">
        <v>90300</v>
      </c>
      <c r="E2424" s="3" t="s">
        <v>583</v>
      </c>
      <c r="F2424" s="14" t="str">
        <f>IF(ISBLANK(K2424), "Apenas Solicitação", "Tem OC")</f>
        <v>Tem OC</v>
      </c>
      <c r="G2424" s="2">
        <v>2</v>
      </c>
      <c r="H2424" s="37">
        <f>G2424-I2424</f>
        <v>0</v>
      </c>
      <c r="I2424" s="38">
        <v>2</v>
      </c>
      <c r="J2424" s="4">
        <v>45751</v>
      </c>
      <c r="K2424" s="180">
        <v>45757</v>
      </c>
      <c r="L2424" s="3"/>
      <c r="M2424" s="44" t="str">
        <f ca="1">IF(OR(N2424="", N2424=0), "", IF(N2424&gt;TODAY(), "No prazo", "Atrasado"))</f>
        <v/>
      </c>
      <c r="N2424" s="44" t="str">
        <f>IFERROR(K2424 + VALUE(LEFT(L2424, FIND(" ", L2424) - 1)), "")</f>
        <v/>
      </c>
      <c r="O2424" s="3">
        <f>IF(_xlfn.DAYS(K2424,J2424)&lt;0, "Aguardando OC", _xlfn.DAYS(K2424,J2424))</f>
        <v>6</v>
      </c>
      <c r="P2424" s="14">
        <v>398082</v>
      </c>
      <c r="Q2424" s="169">
        <v>1141958</v>
      </c>
      <c r="R2424" s="14">
        <v>166125</v>
      </c>
      <c r="S2424" s="2">
        <v>685</v>
      </c>
      <c r="T2424" s="65" t="s">
        <v>15</v>
      </c>
      <c r="U2424" s="21">
        <v>8.8000000000000007</v>
      </c>
      <c r="V2424" s="2">
        <v>2097</v>
      </c>
      <c r="W2424" s="43" t="str">
        <f>IFERROR(VLOOKUP(V2424, Fornecedores!A:C, 3, FALSE), "")</f>
        <v xml:space="preserve">CAUPECAS            </v>
      </c>
      <c r="X2424" s="43" t="str">
        <f>IFERROR(VLOOKUP(V2424, Fornecedores!A:E, 5, FALSE), "")</f>
        <v>Recife</v>
      </c>
      <c r="Y2424" s="43" t="str">
        <f>IFERROR(VLOOKUP(V2424, Fornecedores!A:F, 6, FALSE), "")</f>
        <v>PE</v>
      </c>
      <c r="Z2424" s="14" t="str">
        <f>IF(H2424=0, "Pedido entregue!", "Pendente")</f>
        <v>Pedido entregue!</v>
      </c>
      <c r="AA2424" s="74">
        <v>0</v>
      </c>
      <c r="AB2424" s="58" t="str">
        <f>IF(Z2424="Pedido Entregue!", IF(AA2424=1, "Retirado do Almoxarifado", IF(AA2424=2, "Material devolvido", "Aguardando retirada")), IF(Z2424="Pendente", "Entrega pendente", ""))</f>
        <v>Aguardando retirada</v>
      </c>
      <c r="AC2424" s="18">
        <v>1</v>
      </c>
      <c r="AD2424" s="18">
        <f>AC2424/SUMIF($P:$P,P2424,$AC:$AC)</f>
        <v>1</v>
      </c>
      <c r="AE2424" s="18">
        <f>IF(R2424=0,0,AC2424/SUMIF($R:$R,R2424,$AC:$AC))</f>
        <v>0.2</v>
      </c>
      <c r="AF2424" s="18">
        <f>IF(R2424=0,1,0)</f>
        <v>0</v>
      </c>
      <c r="AG2424" s="18">
        <f>IF(R2424=0,#REF!-J2424,0)</f>
        <v>0</v>
      </c>
      <c r="AH2424" t="str">
        <f>TEXT(J2424,"MMMM")</f>
        <v>abril</v>
      </c>
    </row>
    <row r="2425" spans="1:34" ht="12.75" customHeight="1" x14ac:dyDescent="0.25">
      <c r="A2425" s="90" t="str">
        <f>IF(C2425="Oficina Diversos","Oficina Geral",
IF(ISNUMBER(FIND("Estoque - Colhedoras",C2425)),"Colhedoras",IF(ISNUMBER(FIND("Caldeiraria",C2425)),"Caldeiraria",IF(ISNUMBER(FIND("Borracharia",C2425)),"Borracharia",IF(ISNUMBER(FIND("Lubrificação",C2425)),"Lubrificação",
IF(ISNUMBER(FIND("Estoque - Carregadeiras",C2425)),"Carregadeiras",IF(ISNUMBER(FIND("Estoque - Veic. Leves",C2425)),"Veic. Leves",
IF(ISNUMBER(FIND("Estoque - Caminhões",C2425)),"Caminhões",IF(ISNUMBER(FIND("Estoque - Transbordos",C2425)),"Transbordos",
IF(ISNUMBER(FIND("Estoque - Tratores",C2425)),"Tratores",
IF(ISNUMBER(FIND("Estoque - Máquinas pesadas",C2425)),"Máquinas pesadas",
IF(ISNUMBER(FIND("Estoque - Reboques",C2425)),"Reboques",
IF(C2425="Estoque","Estoque",
IF(AND(ISNUMBER(C2425),C2425&gt;1000,C2425&lt;2000),"Caminhões",
IF(AND(ISNUMBER(C2425),C2425&gt;2000,C2425&lt;3000),"Tratores",
IF(AND(ISNUMBER(C2425),C2425&gt;3000,C2425&lt;4000),"Carregadeiras",
IF(AND(ISNUMBER(C2425),C2425&gt;4000,C2425&lt;5000),"Máquinas pesadas",
IF(AND(ISNUMBER(C2425),C2425&gt;5000,C2425&lt;6000),"Colhedoras",
IF(AND(ISNUMBER(C2425),C2425&gt;7000,C2425&lt;8000),"Irrigação",
IF(AND(ISNUMBER(C2425),C2425&gt;8000,C2425&lt;9000),"Reboques",IF(AND(ISNUMBER(C2425),C2425&gt;0,C2425&lt;1000),"Veic. Leves","")))))))))))))))))))))</f>
        <v>Caminhões</v>
      </c>
      <c r="C2425" s="171">
        <v>1020</v>
      </c>
      <c r="D2425" s="170">
        <v>90300</v>
      </c>
      <c r="E2425" s="173" t="s">
        <v>583</v>
      </c>
      <c r="F2425" s="101" t="str">
        <f>IF(ISBLANK(K2425), "Apenas Solicitação", "Tem OC")</f>
        <v>Tem OC</v>
      </c>
      <c r="G2425" s="170">
        <v>4</v>
      </c>
      <c r="H2425" s="102">
        <f>G2425-I2425</f>
        <v>4</v>
      </c>
      <c r="I2425" s="103"/>
      <c r="J2425" s="174">
        <v>45852</v>
      </c>
      <c r="K2425" s="174">
        <v>45857</v>
      </c>
      <c r="L2425" s="173" t="s">
        <v>20152</v>
      </c>
      <c r="M2425" s="104" t="str">
        <f ca="1">IF(OR(N2425="", N2425=0), "", IF(N2425&gt;TODAY(), "No prazo", "Atrasado"))</f>
        <v>Atrasado</v>
      </c>
      <c r="N2425" s="104">
        <f>IFERROR(K2425 + VALUE(LEFT(L2425, FIND(" ", L2425) - 1)), "")</f>
        <v>45858</v>
      </c>
      <c r="O2425" s="105">
        <f>IF(_xlfn.DAYS(K2425,J2425)&lt;0, "Aguardando OC", _xlfn.DAYS(K2425,J2425))</f>
        <v>5</v>
      </c>
      <c r="P2425" s="212">
        <v>411610</v>
      </c>
      <c r="Q2425" s="12"/>
      <c r="R2425" s="212">
        <v>171164</v>
      </c>
      <c r="S2425" s="2">
        <v>221</v>
      </c>
      <c r="T2425" s="65" t="s">
        <v>1029</v>
      </c>
      <c r="U2425" s="170">
        <v>4.76</v>
      </c>
      <c r="V2425" s="170">
        <v>2097</v>
      </c>
      <c r="W2425" s="105" t="str">
        <f>IFERROR(VLOOKUP(V2425, Fornecedores!A:C, 3, FALSE), "")</f>
        <v xml:space="preserve">CAUPECAS            </v>
      </c>
      <c r="X2425" s="105" t="str">
        <f>IFERROR(VLOOKUP(V2425, Fornecedores!A:E, 5, FALSE), "")</f>
        <v>Recife</v>
      </c>
      <c r="Y2425" s="105" t="str">
        <f>IFERROR(VLOOKUP(V2425, Fornecedores!A:F, 6, FALSE), "")</f>
        <v>PE</v>
      </c>
      <c r="Z2425" s="101" t="str">
        <f>IF(H2425=0, "Pedido entregue!", "Pendente")</f>
        <v>Pendente</v>
      </c>
      <c r="AB2425" s="132" t="str">
        <f>IF(Z2425="Pedido Entregue!", IF(AA2425=1, "Retirado do Almoxarifado", IF(AA2425=2, "Material devolvido", "Aguardando retirada")), IF(Z2425="Pendente", "Entrega pendente", ""))</f>
        <v>Entrega pendente</v>
      </c>
      <c r="AC2425" s="18">
        <v>1</v>
      </c>
      <c r="AD2425" s="18">
        <f>AC2425/SUMIF($P:$P,P2425,$AC:$AC)</f>
        <v>1</v>
      </c>
      <c r="AE2425" s="18">
        <f>IF(R2425=0,0,AC2425/SUMIF($R:$R,R2425,$AC:$AC))</f>
        <v>0.5</v>
      </c>
      <c r="AF2425" s="18">
        <f>IF(R2425=0,1,0)</f>
        <v>0</v>
      </c>
      <c r="AH2425" t="str">
        <f>TEXT(J2425,"MMMM")</f>
        <v>julho</v>
      </c>
    </row>
    <row r="2426" spans="1:34" ht="12.75" customHeight="1" x14ac:dyDescent="0.25">
      <c r="A2426" s="90" t="str">
        <f>IF(C2426="Oficina Diversos","Oficina Geral",
IF(ISNUMBER(FIND("Estoque - Colhedoras",C2426)),"Colhedoras",IF(ISNUMBER(FIND("Caldeiraria",C2426)),"Caldeiraria",IF(ISNUMBER(FIND("Borracharia",C2426)),"Borracharia",IF(ISNUMBER(FIND("Lubrificação",C2426)),"Lubrificação",
IF(ISNUMBER(FIND("Estoque - Carregadeiras",C2426)),"Carregadeiras",IF(ISNUMBER(FIND("Estoque - Veic. Leves",C2426)),"Veic. Leves",
IF(ISNUMBER(FIND("Estoque - Caminhões",C2426)),"Caminhões",IF(ISNUMBER(FIND("Estoque - Transbordos",C2426)),"Transbordos",
IF(ISNUMBER(FIND("Estoque - Tratores",C2426)),"Tratores",
IF(ISNUMBER(FIND("Estoque - Máquinas pesadas",C2426)),"Máquinas pesadas",
IF(ISNUMBER(FIND("Estoque - Reboques",C2426)),"Reboques",
IF(C2426="Estoque","Estoque",
IF(AND(ISNUMBER(C2426),C2426&gt;1000,C2426&lt;2000),"Caminhões",
IF(AND(ISNUMBER(C2426),C2426&gt;2000,C2426&lt;3000),"Tratores",
IF(AND(ISNUMBER(C2426),C2426&gt;3000,C2426&lt;4000),"Carregadeiras",
IF(AND(ISNUMBER(C2426),C2426&gt;4000,C2426&lt;5000),"Máquinas pesadas",
IF(AND(ISNUMBER(C2426),C2426&gt;5000,C2426&lt;6000),"Colhedoras",
IF(AND(ISNUMBER(C2426),C2426&gt;7000,C2426&lt;8000),"Irrigação",
IF(AND(ISNUMBER(C2426),C2426&gt;8000,C2426&lt;9000),"Reboques",IF(AND(ISNUMBER(C2426),C2426&gt;0,C2426&lt;1000),"Veic. Leves","")))))))))))))))))))))</f>
        <v>Caminhões</v>
      </c>
      <c r="C2426" s="171">
        <v>1021</v>
      </c>
      <c r="D2426" s="170">
        <v>90300</v>
      </c>
      <c r="E2426" s="173" t="s">
        <v>583</v>
      </c>
      <c r="F2426" s="101" t="str">
        <f>IF(ISBLANK(K2426), "Apenas Solicitação", "Tem OC")</f>
        <v>Tem OC</v>
      </c>
      <c r="G2426" s="170">
        <v>4</v>
      </c>
      <c r="H2426" s="102">
        <f>G2426-I2426</f>
        <v>4</v>
      </c>
      <c r="I2426" s="103"/>
      <c r="J2426" s="174">
        <v>45852</v>
      </c>
      <c r="K2426" s="174">
        <v>45857</v>
      </c>
      <c r="L2426" s="173" t="s">
        <v>20152</v>
      </c>
      <c r="M2426" s="104" t="str">
        <f ca="1">IF(OR(N2426="", N2426=0), "", IF(N2426&gt;TODAY(), "No prazo", "Atrasado"))</f>
        <v>Atrasado</v>
      </c>
      <c r="N2426" s="104">
        <f>IFERROR(K2426 + VALUE(LEFT(L2426, FIND(" ", L2426) - 1)), "")</f>
        <v>45858</v>
      </c>
      <c r="O2426" s="105">
        <f>IF(_xlfn.DAYS(K2426,J2426)&lt;0, "Aguardando OC", _xlfn.DAYS(K2426,J2426))</f>
        <v>5</v>
      </c>
      <c r="P2426" s="212">
        <v>411633</v>
      </c>
      <c r="Q2426" s="12"/>
      <c r="R2426" s="212">
        <v>171164</v>
      </c>
      <c r="S2426" s="2">
        <v>221</v>
      </c>
      <c r="T2426" s="65" t="s">
        <v>1029</v>
      </c>
      <c r="U2426" s="170">
        <v>4.76</v>
      </c>
      <c r="V2426" s="170">
        <v>2097</v>
      </c>
      <c r="W2426" s="105" t="str">
        <f>IFERROR(VLOOKUP(V2426, Fornecedores!A:C, 3, FALSE), "")</f>
        <v xml:space="preserve">CAUPECAS            </v>
      </c>
      <c r="X2426" s="105" t="str">
        <f>IFERROR(VLOOKUP(V2426, Fornecedores!A:E, 5, FALSE), "")</f>
        <v>Recife</v>
      </c>
      <c r="Y2426" s="105" t="str">
        <f>IFERROR(VLOOKUP(V2426, Fornecedores!A:F, 6, FALSE), "")</f>
        <v>PE</v>
      </c>
      <c r="Z2426" s="101" t="str">
        <f>IF(H2426=0, "Pedido entregue!", "Pendente")</f>
        <v>Pendente</v>
      </c>
      <c r="AB2426" s="132" t="str">
        <f>IF(Z2426="Pedido Entregue!", IF(AA2426=1, "Retirado do Almoxarifado", IF(AA2426=2, "Material devolvido", "Aguardando retirada")), IF(Z2426="Pendente", "Entrega pendente", ""))</f>
        <v>Entrega pendente</v>
      </c>
      <c r="AC2426" s="18">
        <v>1</v>
      </c>
      <c r="AD2426" s="18">
        <f>AC2426/SUMIF($P:$P,P2426,$AC:$AC)</f>
        <v>1</v>
      </c>
      <c r="AE2426" s="18">
        <f>IF(R2426=0,0,AC2426/SUMIF($R:$R,R2426,$AC:$AC))</f>
        <v>0.5</v>
      </c>
      <c r="AF2426" s="18">
        <f>IF(R2426=0,1,0)</f>
        <v>0</v>
      </c>
      <c r="AH2426" t="str">
        <f>TEXT(J2426,"MMMM")</f>
        <v>julho</v>
      </c>
    </row>
    <row r="2427" spans="1:34" ht="12.75" customHeight="1" x14ac:dyDescent="0.25">
      <c r="A2427" s="90" t="str">
        <f>IF(C2427="Oficina Diversos","Oficina Geral",
IF(ISNUMBER(FIND("Estoque - Colhedoras",C2427)),"Colhedoras",IF(ISNUMBER(FIND("Caldeiraria",C2427)),"Caldeiraria",IF(ISNUMBER(FIND("Borracharia",C2427)),"Borracharia",IF(ISNUMBER(FIND("Lubrificação",C2427)),"Lubrificação",
IF(ISNUMBER(FIND("Estoque - Carregadeiras",C2427)),"Carregadeiras",IF(ISNUMBER(FIND("Estoque - Veic. Leves",C2427)),"Veic. Leves",
IF(ISNUMBER(FIND("Estoque - Caminhões",C2427)),"Caminhões",IF(ISNUMBER(FIND("Estoque - Transbordos",C2427)),"Transbordos",
IF(ISNUMBER(FIND("Estoque - Tratores",C2427)),"Tratores",
IF(ISNUMBER(FIND("Estoque - Máquinas pesadas",C2427)),"Máquinas pesadas",
IF(ISNUMBER(FIND("Estoque - Reboques",C2427)),"Reboques",
IF(C2427="Estoque","Estoque",
IF(AND(ISNUMBER(C2427),C2427&gt;1000,C2427&lt;2000),"Caminhões",
IF(AND(ISNUMBER(C2427),C2427&gt;2000,C2427&lt;3000),"Tratores",
IF(AND(ISNUMBER(C2427),C2427&gt;3000,C2427&lt;4000),"Carregadeiras",
IF(AND(ISNUMBER(C2427),C2427&gt;4000,C2427&lt;5000),"Máquinas pesadas",
IF(AND(ISNUMBER(C2427),C2427&gt;5000,C2427&lt;6000),"Colhedoras",
IF(AND(ISNUMBER(C2427),C2427&gt;7000,C2427&lt;8000),"Irrigação",
IF(AND(ISNUMBER(C2427),C2427&gt;8000,C2427&lt;9000),"Reboques",IF(AND(ISNUMBER(C2427),C2427&gt;0,C2427&lt;1000),"Veic. Leves","")))))))))))))))))))))</f>
        <v>Máquinas pesadas</v>
      </c>
      <c r="B2427" s="72"/>
      <c r="C2427" s="2">
        <v>4009</v>
      </c>
      <c r="D2427" s="2">
        <v>90335</v>
      </c>
      <c r="E2427" s="3" t="s">
        <v>901</v>
      </c>
      <c r="F2427" s="14" t="str">
        <f>IF(ISBLANK(K2427), "Apenas Solicitação", "Tem OC")</f>
        <v>Apenas Solicitação</v>
      </c>
      <c r="G2427" s="2">
        <v>1</v>
      </c>
      <c r="H2427" s="37">
        <f>G2427-I2427</f>
        <v>1</v>
      </c>
      <c r="I2427" s="38">
        <v>0</v>
      </c>
      <c r="J2427" s="4">
        <v>45749</v>
      </c>
      <c r="K2427" s="14"/>
      <c r="L2427" s="3"/>
      <c r="M2427" s="44" t="str">
        <f ca="1">IF(OR(N2427="", N2427=0), "", IF(N2427&gt;TODAY(), "No prazo", "Atrasado"))</f>
        <v/>
      </c>
      <c r="N2427" s="44" t="str">
        <f>IFERROR(K2427 + VALUE(LEFT(L2427, FIND(" ", L2427) - 1)), "")</f>
        <v/>
      </c>
      <c r="O2427" s="3" t="str">
        <f>IF(_xlfn.DAYS(K2427,J2427)&lt;0, "Aguardando OC", _xlfn.DAYS(K2427,J2427))</f>
        <v>Aguardando OC</v>
      </c>
      <c r="P2427" s="14">
        <v>398360</v>
      </c>
      <c r="Q2427" s="169">
        <v>1141170</v>
      </c>
      <c r="R2427" s="14">
        <v>0</v>
      </c>
      <c r="S2427" s="2">
        <v>725</v>
      </c>
      <c r="T2427" s="65" t="s">
        <v>415</v>
      </c>
      <c r="U2427" s="21">
        <v>0</v>
      </c>
      <c r="V2427" s="2"/>
      <c r="W2427" s="43" t="str">
        <f>IFERROR(VLOOKUP(V2427, Fornecedores!A:C, 3, FALSE), "")</f>
        <v/>
      </c>
      <c r="X2427" s="43" t="str">
        <f>IFERROR(VLOOKUP(V2427, Fornecedores!A:E, 5, FALSE), "")</f>
        <v/>
      </c>
      <c r="Y2427" s="43" t="str">
        <f>IFERROR(VLOOKUP(V2427, Fornecedores!A:F, 6, FALSE), "")</f>
        <v/>
      </c>
      <c r="Z2427" s="14" t="str">
        <f>IF(H2427=0, "Pedido entregue!", "Pendente")</f>
        <v>Pendente</v>
      </c>
      <c r="AA2427" s="74"/>
      <c r="AB2427" s="58" t="str">
        <f>IF(Z2427="Pedido Entregue!", IF(AA2427=1, "Retirado do Almoxarifado", IF(AA2427=2, "Material devolvido", "Aguardando retirada")), IF(Z2427="Pendente", "Entrega pendente", ""))</f>
        <v>Entrega pendente</v>
      </c>
      <c r="AC2427" s="18">
        <v>1</v>
      </c>
      <c r="AD2427" s="18">
        <f>AC2427/SUMIF($P:$P,P2427,$AC:$AC)</f>
        <v>1</v>
      </c>
      <c r="AE2427" s="18">
        <f>IF(R2427=0,0,AC2427/SUMIF($R:$R,R2427,$AC:$AC))</f>
        <v>0</v>
      </c>
      <c r="AF2427" s="18">
        <f>IF(R2427=0,1,0)</f>
        <v>1</v>
      </c>
      <c r="AG2427" s="18" t="e">
        <f>IF(R2427=0,#REF!-J2427,0)</f>
        <v>#REF!</v>
      </c>
      <c r="AH2427" t="str">
        <f>TEXT(J2427,"MMMM")</f>
        <v>abril</v>
      </c>
    </row>
    <row r="2428" spans="1:34" ht="12.75" hidden="1" customHeight="1" x14ac:dyDescent="0.25">
      <c r="A2428" s="90" t="str">
        <f>IF(C2428="Oficina Diversos","Oficina Geral",
IF(ISNUMBER(FIND("Estoque - Colhedoras",C2428)),"Colhedoras",IF(ISNUMBER(FIND("Caldeiraria",C2428)),"Caldeiraria",IF(ISNUMBER(FIND("Borracharia",C2428)),"Borracharia",IF(ISNUMBER(FIND("Lubrificação",C2428)),"Lubrificação",
IF(ISNUMBER(FIND("Estoque - Carregadeiras",C2428)),"Carregadeiras",IF(ISNUMBER(FIND("Estoque - Veic. Leves",C2428)),"Veic. Leves",
IF(ISNUMBER(FIND("Estoque - Caminhões",C2428)),"Caminhões",IF(ISNUMBER(FIND("Estoque - Transbordos",C2428)),"Transbordos",
IF(ISNUMBER(FIND("Estoque - Tratores",C2428)),"Tratores",
IF(ISNUMBER(FIND("Estoque - Máquinas pesadas",C2428)),"Máquinas pesadas",
IF(ISNUMBER(FIND("Estoque - Reboques",C2428)),"Reboques",
IF(C2428="Estoque","Estoque",
IF(AND(ISNUMBER(C2428),C2428&gt;1000,C2428&lt;2000),"Caminhões",
IF(AND(ISNUMBER(C2428),C2428&gt;2000,C2428&lt;3000),"Tratores",
IF(AND(ISNUMBER(C2428),C2428&gt;3000,C2428&lt;4000),"Carregadeiras",
IF(AND(ISNUMBER(C2428),C2428&gt;4000,C2428&lt;5000),"Máquinas pesadas",
IF(AND(ISNUMBER(C2428),C2428&gt;5000,C2428&lt;6000),"Colhedoras",
IF(AND(ISNUMBER(C2428),C2428&gt;7000,C2428&lt;8000),"Irrigação",
IF(AND(ISNUMBER(C2428),C2428&gt;8000,C2428&lt;9000),"Reboques",IF(AND(ISNUMBER(C2428),C2428&gt;0,C2428&lt;1000),"Veic. Leves","")))))))))))))))))))))</f>
        <v>Tratores</v>
      </c>
      <c r="B2428" s="72"/>
      <c r="C2428" s="2">
        <v>2048</v>
      </c>
      <c r="D2428" s="2">
        <v>90336</v>
      </c>
      <c r="E2428" s="3" t="s">
        <v>740</v>
      </c>
      <c r="F2428" s="14" t="str">
        <f>IF(ISBLANK(K2428), "Apenas Solicitação", "Tem OC")</f>
        <v>Tem OC</v>
      </c>
      <c r="G2428" s="2">
        <v>1</v>
      </c>
      <c r="H2428" s="37">
        <f>G2428-I2428</f>
        <v>0</v>
      </c>
      <c r="I2428" s="38">
        <v>1</v>
      </c>
      <c r="J2428" s="4">
        <v>45755</v>
      </c>
      <c r="K2428" s="180">
        <v>45763</v>
      </c>
      <c r="L2428" s="4"/>
      <c r="M2428" s="44"/>
      <c r="N2428" s="44" t="str">
        <f>IFERROR(K2428 + VALUE(LEFT(L2428, FIND(" ", L2428) - 1)), "")</f>
        <v/>
      </c>
      <c r="O2428" s="3">
        <f>IF(_xlfn.DAYS(K2428,J2428)&lt;0, "Aguardando OC", _xlfn.DAYS(K2428,J2428))</f>
        <v>8</v>
      </c>
      <c r="P2428" s="14">
        <v>398387</v>
      </c>
      <c r="Q2428" s="169">
        <v>1142680</v>
      </c>
      <c r="R2428" s="14">
        <v>166417</v>
      </c>
      <c r="S2428" s="2">
        <v>692</v>
      </c>
      <c r="T2428" s="65" t="s">
        <v>106</v>
      </c>
      <c r="U2428" s="21">
        <v>13.98</v>
      </c>
      <c r="V2428" s="2">
        <v>13341</v>
      </c>
      <c r="W2428" s="43" t="str">
        <f>IFERROR(VLOOKUP(V2428, Fornecedores!A:C, 3, FALSE), "")</f>
        <v>DISMA DISTRIBUIDORA</v>
      </c>
      <c r="X2428" s="43" t="str">
        <f>IFERROR(VLOOKUP(V2428, Fornecedores!A:E, 5, FALSE), "")</f>
        <v>Araçatuba</v>
      </c>
      <c r="Y2428" s="43" t="str">
        <f>IFERROR(VLOOKUP(V2428, Fornecedores!A:F, 6, FALSE), "")</f>
        <v>SP</v>
      </c>
      <c r="Z2428" s="14" t="str">
        <f>IF(H2428=0, "Pedido entregue!", "Pendente")</f>
        <v>Pedido entregue!</v>
      </c>
      <c r="AA2428" s="74">
        <v>1</v>
      </c>
      <c r="AB2428" s="58" t="str">
        <f>IF(Z2428="Pedido Entregue!", IF(AA2428=1, "Retirado do Almoxarifado", IF(AA2428=2, "Material devolvido", "Aguardando retirada")), IF(Z2428="Pendente", "Entrega pendente", ""))</f>
        <v>Retirado do Almoxarifado</v>
      </c>
      <c r="AC2428" s="18">
        <v>1</v>
      </c>
      <c r="AD2428" s="18">
        <f>AC2428/SUMIF($P:$P,P2428,$AC:$AC)</f>
        <v>1</v>
      </c>
      <c r="AE2428" s="18">
        <f>IF(R2428=0,0,AC2428/SUMIF($R:$R,R2428,$AC:$AC))</f>
        <v>6.25E-2</v>
      </c>
      <c r="AF2428" s="18">
        <f>IF(R2428=0,1,0)</f>
        <v>0</v>
      </c>
      <c r="AG2428" s="18">
        <f>IF(R2428=0,#REF!-J2428,0)</f>
        <v>0</v>
      </c>
      <c r="AH2428" t="str">
        <f>TEXT(J2428,"MMMM")</f>
        <v>abril</v>
      </c>
    </row>
    <row r="2429" spans="1:34" ht="12.75" hidden="1" customHeight="1" x14ac:dyDescent="0.25">
      <c r="A2429" s="90" t="str">
        <f>IF(C2429="Oficina Diversos","Oficina Geral",
IF(ISNUMBER(FIND("Estoque - Colhedoras",C2429)),"Colhedoras",IF(ISNUMBER(FIND("Caldeiraria",C2429)),"Caldeiraria",IF(ISNUMBER(FIND("Borracharia",C2429)),"Borracharia",IF(ISNUMBER(FIND("Lubrificação",C2429)),"Lubrificação",
IF(ISNUMBER(FIND("Estoque - Carregadeiras",C2429)),"Carregadeiras",IF(ISNUMBER(FIND("Estoque - Veic. Leves",C2429)),"Veic. Leves",
IF(ISNUMBER(FIND("Estoque - Caminhões",C2429)),"Caminhões",IF(ISNUMBER(FIND("Estoque - Transbordos",C2429)),"Transbordos",
IF(ISNUMBER(FIND("Estoque - Tratores",C2429)),"Tratores",
IF(ISNUMBER(FIND("Estoque - Máquinas pesadas",C2429)),"Máquinas pesadas",
IF(ISNUMBER(FIND("Estoque - Reboques",C2429)),"Reboques",
IF(C2429="Estoque","Estoque",
IF(AND(ISNUMBER(C2429),C2429&gt;1000,C2429&lt;2000),"Caminhões",
IF(AND(ISNUMBER(C2429),C2429&gt;2000,C2429&lt;3000),"Tratores",
IF(AND(ISNUMBER(C2429),C2429&gt;3000,C2429&lt;4000),"Carregadeiras",
IF(AND(ISNUMBER(C2429),C2429&gt;4000,C2429&lt;5000),"Máquinas pesadas",
IF(AND(ISNUMBER(C2429),C2429&gt;5000,C2429&lt;6000),"Colhedoras",
IF(AND(ISNUMBER(C2429),C2429&gt;7000,C2429&lt;8000),"Irrigação",
IF(AND(ISNUMBER(C2429),C2429&gt;8000,C2429&lt;9000),"Reboques",IF(AND(ISNUMBER(C2429),C2429&gt;0,C2429&lt;1000),"Veic. Leves","")))))))))))))))))))))</f>
        <v>Tratores</v>
      </c>
      <c r="B2429" s="72"/>
      <c r="C2429" s="2">
        <v>2048</v>
      </c>
      <c r="D2429" s="2">
        <v>90337</v>
      </c>
      <c r="E2429" s="3" t="s">
        <v>741</v>
      </c>
      <c r="F2429" s="14" t="str">
        <f>IF(ISBLANK(K2429), "Apenas Solicitação", "Tem OC")</f>
        <v>Tem OC</v>
      </c>
      <c r="G2429" s="2">
        <v>1</v>
      </c>
      <c r="H2429" s="37">
        <f>G2429-I2429</f>
        <v>0</v>
      </c>
      <c r="I2429" s="38">
        <v>1</v>
      </c>
      <c r="J2429" s="4">
        <v>45755</v>
      </c>
      <c r="K2429" s="180">
        <v>45763</v>
      </c>
      <c r="L2429" s="4"/>
      <c r="M2429" s="44"/>
      <c r="N2429" s="44" t="str">
        <f>IFERROR(K2429 + VALUE(LEFT(L2429, FIND(" ", L2429) - 1)), "")</f>
        <v/>
      </c>
      <c r="O2429" s="3">
        <f>IF(_xlfn.DAYS(K2429,J2429)&lt;0, "Aguardando OC", _xlfn.DAYS(K2429,J2429))</f>
        <v>8</v>
      </c>
      <c r="P2429" s="14">
        <v>398388</v>
      </c>
      <c r="Q2429" s="169">
        <v>1142680</v>
      </c>
      <c r="R2429" s="14">
        <v>166417</v>
      </c>
      <c r="S2429" s="2">
        <v>692</v>
      </c>
      <c r="T2429" s="65" t="s">
        <v>106</v>
      </c>
      <c r="U2429" s="21">
        <v>57.94</v>
      </c>
      <c r="V2429" s="2">
        <v>13341</v>
      </c>
      <c r="W2429" s="43" t="str">
        <f>IFERROR(VLOOKUP(V2429, Fornecedores!A:C, 3, FALSE), "")</f>
        <v>DISMA DISTRIBUIDORA</v>
      </c>
      <c r="X2429" s="43" t="str">
        <f>IFERROR(VLOOKUP(V2429, Fornecedores!A:E, 5, FALSE), "")</f>
        <v>Araçatuba</v>
      </c>
      <c r="Y2429" s="43" t="str">
        <f>IFERROR(VLOOKUP(V2429, Fornecedores!A:F, 6, FALSE), "")</f>
        <v>SP</v>
      </c>
      <c r="Z2429" s="14" t="str">
        <f>IF(H2429=0, "Pedido entregue!", "Pendente")</f>
        <v>Pedido entregue!</v>
      </c>
      <c r="AA2429" s="74">
        <v>1</v>
      </c>
      <c r="AB2429" s="58" t="str">
        <f>IF(Z2429="Pedido Entregue!", IF(AA2429=1, "Retirado do Almoxarifado", IF(AA2429=2, "Material devolvido", "Aguardando retirada")), IF(Z2429="Pendente", "Entrega pendente", ""))</f>
        <v>Retirado do Almoxarifado</v>
      </c>
      <c r="AC2429" s="18">
        <v>1</v>
      </c>
      <c r="AD2429" s="18">
        <f>AC2429/SUMIF($P:$P,P2429,$AC:$AC)</f>
        <v>1</v>
      </c>
      <c r="AE2429" s="18">
        <f>IF(R2429=0,0,AC2429/SUMIF($R:$R,R2429,$AC:$AC))</f>
        <v>6.25E-2</v>
      </c>
      <c r="AF2429" s="18">
        <f>IF(R2429=0,1,0)</f>
        <v>0</v>
      </c>
      <c r="AG2429" s="18">
        <f>IF(R2429=0,#REF!-J2429,0)</f>
        <v>0</v>
      </c>
      <c r="AH2429" t="str">
        <f>TEXT(J2429,"MMMM")</f>
        <v>abril</v>
      </c>
    </row>
    <row r="2430" spans="1:34" ht="12.75" hidden="1" customHeight="1" x14ac:dyDescent="0.25">
      <c r="A2430" s="90" t="str">
        <f>IF(C2430="Oficina Diversos","Oficina Geral",
IF(ISNUMBER(FIND("Estoque - Colhedoras",C2430)),"Colhedoras",IF(ISNUMBER(FIND("Caldeiraria",C2430)),"Caldeiraria",IF(ISNUMBER(FIND("Borracharia",C2430)),"Borracharia",IF(ISNUMBER(FIND("Lubrificação",C2430)),"Lubrificação",
IF(ISNUMBER(FIND("Estoque - Carregadeiras",C2430)),"Carregadeiras",IF(ISNUMBER(FIND("Estoque - Veic. Leves",C2430)),"Veic. Leves",
IF(ISNUMBER(FIND("Estoque - Caminhões",C2430)),"Caminhões",IF(ISNUMBER(FIND("Estoque - Transbordos",C2430)),"Transbordos",
IF(ISNUMBER(FIND("Estoque - Tratores",C2430)),"Tratores",
IF(ISNUMBER(FIND("Estoque - Máquinas pesadas",C2430)),"Máquinas pesadas",
IF(ISNUMBER(FIND("Estoque - Reboques",C2430)),"Reboques",
IF(C2430="Estoque","Estoque",
IF(AND(ISNUMBER(C2430),C2430&gt;1000,C2430&lt;2000),"Caminhões",
IF(AND(ISNUMBER(C2430),C2430&gt;2000,C2430&lt;3000),"Tratores",
IF(AND(ISNUMBER(C2430),C2430&gt;3000,C2430&lt;4000),"Carregadeiras",
IF(AND(ISNUMBER(C2430),C2430&gt;4000,C2430&lt;5000),"Máquinas pesadas",
IF(AND(ISNUMBER(C2430),C2430&gt;5000,C2430&lt;6000),"Colhedoras",
IF(AND(ISNUMBER(C2430),C2430&gt;7000,C2430&lt;8000),"Irrigação",
IF(AND(ISNUMBER(C2430),C2430&gt;8000,C2430&lt;9000),"Reboques",IF(AND(ISNUMBER(C2430),C2430&gt;0,C2430&lt;1000),"Veic. Leves","")))))))))))))))))))))</f>
        <v>Tratores</v>
      </c>
      <c r="B2430" s="72"/>
      <c r="C2430" s="2">
        <v>2048</v>
      </c>
      <c r="D2430" s="2">
        <v>90338</v>
      </c>
      <c r="E2430" s="3" t="s">
        <v>742</v>
      </c>
      <c r="F2430" s="14" t="str">
        <f>IF(ISBLANK(K2430), "Apenas Solicitação", "Tem OC")</f>
        <v>Tem OC</v>
      </c>
      <c r="G2430" s="2">
        <v>2</v>
      </c>
      <c r="H2430" s="37">
        <f>G2430-I2430</f>
        <v>0</v>
      </c>
      <c r="I2430" s="38">
        <v>2</v>
      </c>
      <c r="J2430" s="4">
        <v>45755</v>
      </c>
      <c r="K2430" s="180">
        <v>45763</v>
      </c>
      <c r="L2430" s="4"/>
      <c r="M2430" s="44"/>
      <c r="N2430" s="44" t="str">
        <f>IFERROR(K2430 + VALUE(LEFT(L2430, FIND(" ", L2430) - 1)), "")</f>
        <v/>
      </c>
      <c r="O2430" s="3">
        <f>IF(_xlfn.DAYS(K2430,J2430)&lt;0, "Aguardando OC", _xlfn.DAYS(K2430,J2430))</f>
        <v>8</v>
      </c>
      <c r="P2430" s="14">
        <v>398390</v>
      </c>
      <c r="Q2430" s="169">
        <v>1142680</v>
      </c>
      <c r="R2430" s="14">
        <v>166417</v>
      </c>
      <c r="S2430" s="2">
        <v>692</v>
      </c>
      <c r="T2430" s="65" t="s">
        <v>106</v>
      </c>
      <c r="U2430" s="21">
        <v>38</v>
      </c>
      <c r="V2430" s="2">
        <v>13341</v>
      </c>
      <c r="W2430" s="43" t="str">
        <f>IFERROR(VLOOKUP(V2430, Fornecedores!A:C, 3, FALSE), "")</f>
        <v>DISMA DISTRIBUIDORA</v>
      </c>
      <c r="X2430" s="43" t="str">
        <f>IFERROR(VLOOKUP(V2430, Fornecedores!A:E, 5, FALSE), "")</f>
        <v>Araçatuba</v>
      </c>
      <c r="Y2430" s="43" t="str">
        <f>IFERROR(VLOOKUP(V2430, Fornecedores!A:F, 6, FALSE), "")</f>
        <v>SP</v>
      </c>
      <c r="Z2430" s="14" t="str">
        <f>IF(H2430=0, "Pedido entregue!", "Pendente")</f>
        <v>Pedido entregue!</v>
      </c>
      <c r="AA2430" s="74">
        <v>1</v>
      </c>
      <c r="AB2430" s="58" t="str">
        <f>IF(Z2430="Pedido Entregue!", IF(AA2430=1, "Retirado do Almoxarifado", IF(AA2430=2, "Material devolvido", "Aguardando retirada")), IF(Z2430="Pendente", "Entrega pendente", ""))</f>
        <v>Retirado do Almoxarifado</v>
      </c>
      <c r="AC2430" s="18">
        <v>1</v>
      </c>
      <c r="AD2430" s="18">
        <f>AC2430/SUMIF($P:$P,P2430,$AC:$AC)</f>
        <v>1</v>
      </c>
      <c r="AE2430" s="18">
        <f>IF(R2430=0,0,AC2430/SUMIF($R:$R,R2430,$AC:$AC))</f>
        <v>6.25E-2</v>
      </c>
      <c r="AF2430" s="18">
        <f>IF(R2430=0,1,0)</f>
        <v>0</v>
      </c>
      <c r="AG2430" s="18">
        <f>IF(R2430=0,#REF!-J2430,0)</f>
        <v>0</v>
      </c>
      <c r="AH2430" t="str">
        <f>TEXT(J2430,"MMMM")</f>
        <v>abril</v>
      </c>
    </row>
    <row r="2431" spans="1:34" ht="12.75" hidden="1" customHeight="1" x14ac:dyDescent="0.25">
      <c r="A2431" s="90" t="str">
        <f>IF(C2431="Oficina Diversos","Oficina Geral",
IF(ISNUMBER(FIND("Estoque - Colhedoras",C2431)),"Colhedoras",IF(ISNUMBER(FIND("Caldeiraria",C2431)),"Caldeiraria",IF(ISNUMBER(FIND("Borracharia",C2431)),"Borracharia",IF(ISNUMBER(FIND("Lubrificação",C2431)),"Lubrificação",
IF(ISNUMBER(FIND("Estoque - Carregadeiras",C2431)),"Carregadeiras",IF(ISNUMBER(FIND("Estoque - Veic. Leves",C2431)),"Veic. Leves",
IF(ISNUMBER(FIND("Estoque - Caminhões",C2431)),"Caminhões",IF(ISNUMBER(FIND("Estoque - Transbordos",C2431)),"Transbordos",
IF(ISNUMBER(FIND("Estoque - Tratores",C2431)),"Tratores",
IF(ISNUMBER(FIND("Estoque - Máquinas pesadas",C2431)),"Máquinas pesadas",
IF(ISNUMBER(FIND("Estoque - Reboques",C2431)),"Reboques",
IF(C2431="Estoque","Estoque",
IF(AND(ISNUMBER(C2431),C2431&gt;1000,C2431&lt;2000),"Caminhões",
IF(AND(ISNUMBER(C2431),C2431&gt;2000,C2431&lt;3000),"Tratores",
IF(AND(ISNUMBER(C2431),C2431&gt;3000,C2431&lt;4000),"Carregadeiras",
IF(AND(ISNUMBER(C2431),C2431&gt;4000,C2431&lt;5000),"Máquinas pesadas",
IF(AND(ISNUMBER(C2431),C2431&gt;5000,C2431&lt;6000),"Colhedoras",
IF(AND(ISNUMBER(C2431),C2431&gt;7000,C2431&lt;8000),"Irrigação",
IF(AND(ISNUMBER(C2431),C2431&gt;8000,C2431&lt;9000),"Reboques",IF(AND(ISNUMBER(C2431),C2431&gt;0,C2431&lt;1000),"Veic. Leves","")))))))))))))))))))))</f>
        <v>Tratores</v>
      </c>
      <c r="B2431" s="72"/>
      <c r="C2431" s="2">
        <v>2048</v>
      </c>
      <c r="D2431" s="2">
        <v>90339</v>
      </c>
      <c r="E2431" s="3" t="s">
        <v>743</v>
      </c>
      <c r="F2431" s="14" t="str">
        <f>IF(ISBLANK(K2431), "Apenas Solicitação", "Tem OC")</f>
        <v>Tem OC</v>
      </c>
      <c r="G2431" s="2">
        <v>2</v>
      </c>
      <c r="H2431" s="37">
        <f>G2431-I2431</f>
        <v>0</v>
      </c>
      <c r="I2431" s="38">
        <v>2</v>
      </c>
      <c r="J2431" s="4">
        <v>45755</v>
      </c>
      <c r="K2431" s="180">
        <v>45763</v>
      </c>
      <c r="L2431" s="4"/>
      <c r="M2431" s="44"/>
      <c r="N2431" s="44" t="str">
        <f>IFERROR(K2431 + VALUE(LEFT(L2431, FIND(" ", L2431) - 1)), "")</f>
        <v/>
      </c>
      <c r="O2431" s="3">
        <f>IF(_xlfn.DAYS(K2431,J2431)&lt;0, "Aguardando OC", _xlfn.DAYS(K2431,J2431))</f>
        <v>8</v>
      </c>
      <c r="P2431" s="14">
        <v>398395</v>
      </c>
      <c r="Q2431" s="169">
        <v>1142680</v>
      </c>
      <c r="R2431" s="14">
        <v>166418</v>
      </c>
      <c r="S2431" s="2">
        <v>692</v>
      </c>
      <c r="T2431" s="65" t="s">
        <v>106</v>
      </c>
      <c r="U2431" s="21">
        <v>0.6</v>
      </c>
      <c r="V2431" s="2">
        <v>14487</v>
      </c>
      <c r="W2431" s="43" t="str">
        <f>IFERROR(VLOOKUP(V2431, Fornecedores!A:C, 3, FALSE), "")</f>
        <v xml:space="preserve">FL TRATORES </v>
      </c>
      <c r="X2431" s="43" t="str">
        <f>IFERROR(VLOOKUP(V2431, Fornecedores!A:E, 5, FALSE), "")</f>
        <v>Recife</v>
      </c>
      <c r="Y2431" s="43" t="str">
        <f>IFERROR(VLOOKUP(V2431, Fornecedores!A:F, 6, FALSE), "")</f>
        <v>PE</v>
      </c>
      <c r="Z2431" s="14" t="str">
        <f>IF(H2431=0, "Pedido entregue!", "Pendente")</f>
        <v>Pedido entregue!</v>
      </c>
      <c r="AA2431" s="74">
        <v>1</v>
      </c>
      <c r="AB2431" s="58" t="str">
        <f>IF(Z2431="Pedido Entregue!", IF(AA2431=1, "Retirado do Almoxarifado", IF(AA2431=2, "Material devolvido", "Aguardando retirada")), IF(Z2431="Pendente", "Entrega pendente", ""))</f>
        <v>Retirado do Almoxarifado</v>
      </c>
      <c r="AC2431" s="18">
        <v>1</v>
      </c>
      <c r="AD2431" s="18">
        <f>AC2431/SUMIF($P:$P,P2431,$AC:$AC)</f>
        <v>1</v>
      </c>
      <c r="AE2431" s="18">
        <f>IF(R2431=0,0,AC2431/SUMIF($R:$R,R2431,$AC:$AC))</f>
        <v>0.2</v>
      </c>
      <c r="AF2431" s="18">
        <f>IF(R2431=0,1,0)</f>
        <v>0</v>
      </c>
      <c r="AG2431" s="18">
        <f>IF(R2431=0,#REF!-J2431,0)</f>
        <v>0</v>
      </c>
      <c r="AH2431" t="str">
        <f>TEXT(J2431,"MMMM")</f>
        <v>abril</v>
      </c>
    </row>
    <row r="2432" spans="1:34" ht="12.75" hidden="1" customHeight="1" x14ac:dyDescent="0.25">
      <c r="A2432" s="90" t="str">
        <f>IF(C2432="Oficina Diversos","Oficina Geral",
IF(ISNUMBER(FIND("Estoque - Colhedoras",C2432)),"Colhedoras",IF(ISNUMBER(FIND("Caldeiraria",C2432)),"Caldeiraria",IF(ISNUMBER(FIND("Borracharia",C2432)),"Borracharia",IF(ISNUMBER(FIND("Lubrificação",C2432)),"Lubrificação",
IF(ISNUMBER(FIND("Estoque - Carregadeiras",C2432)),"Carregadeiras",IF(ISNUMBER(FIND("Estoque - Veic. Leves",C2432)),"Veic. Leves",
IF(ISNUMBER(FIND("Estoque - Caminhões",C2432)),"Caminhões",IF(ISNUMBER(FIND("Estoque - Transbordos",C2432)),"Transbordos",
IF(ISNUMBER(FIND("Estoque - Tratores",C2432)),"Tratores",
IF(ISNUMBER(FIND("Estoque - Máquinas pesadas",C2432)),"Máquinas pesadas",
IF(ISNUMBER(FIND("Estoque - Reboques",C2432)),"Reboques",
IF(C2432="Estoque","Estoque",
IF(AND(ISNUMBER(C2432),C2432&gt;1000,C2432&lt;2000),"Caminhões",
IF(AND(ISNUMBER(C2432),C2432&gt;2000,C2432&lt;3000),"Tratores",
IF(AND(ISNUMBER(C2432),C2432&gt;3000,C2432&lt;4000),"Carregadeiras",
IF(AND(ISNUMBER(C2432),C2432&gt;4000,C2432&lt;5000),"Máquinas pesadas",
IF(AND(ISNUMBER(C2432),C2432&gt;5000,C2432&lt;6000),"Colhedoras",
IF(AND(ISNUMBER(C2432),C2432&gt;7000,C2432&lt;8000),"Irrigação",
IF(AND(ISNUMBER(C2432),C2432&gt;8000,C2432&lt;9000),"Reboques",IF(AND(ISNUMBER(C2432),C2432&gt;0,C2432&lt;1000),"Veic. Leves","")))))))))))))))))))))</f>
        <v>Tratores</v>
      </c>
      <c r="B2432" s="18"/>
      <c r="C2432" s="2">
        <v>2048</v>
      </c>
      <c r="D2432" s="2">
        <v>90340</v>
      </c>
      <c r="E2432" s="3" t="s">
        <v>744</v>
      </c>
      <c r="F2432" s="14" t="str">
        <f>IF(ISBLANK(K2432), "Apenas Solicitação", "Tem OC")</f>
        <v>Tem OC</v>
      </c>
      <c r="G2432" s="2">
        <v>1</v>
      </c>
      <c r="H2432" s="37">
        <f>G2432-I2432</f>
        <v>0</v>
      </c>
      <c r="I2432" s="38">
        <v>1</v>
      </c>
      <c r="J2432" s="4">
        <v>45755</v>
      </c>
      <c r="K2432" s="180">
        <v>45763</v>
      </c>
      <c r="L2432" s="4"/>
      <c r="M2432" s="44"/>
      <c r="N2432" s="44" t="str">
        <f>IFERROR(K2432 + VALUE(LEFT(L2432, FIND(" ", L2432) - 1)), "")</f>
        <v/>
      </c>
      <c r="O2432" s="3">
        <f>IF(_xlfn.DAYS(K2432,J2432)&lt;0, "Aguardando OC", _xlfn.DAYS(K2432,J2432))</f>
        <v>8</v>
      </c>
      <c r="P2432" s="14">
        <v>398396</v>
      </c>
      <c r="Q2432" s="169">
        <v>1142680</v>
      </c>
      <c r="R2432" s="14">
        <v>166465</v>
      </c>
      <c r="S2432" s="2">
        <v>692</v>
      </c>
      <c r="T2432" s="65" t="s">
        <v>106</v>
      </c>
      <c r="U2432" s="21">
        <v>380</v>
      </c>
      <c r="V2432" s="2"/>
      <c r="W2432" s="43" t="str">
        <f>IFERROR(VLOOKUP(V2432, Fornecedores!A:C, 3, FALSE), "")</f>
        <v/>
      </c>
      <c r="X2432" s="43" t="str">
        <f>IFERROR(VLOOKUP(V2432, Fornecedores!A:E, 5, FALSE), "")</f>
        <v/>
      </c>
      <c r="Y2432" s="43" t="str">
        <f>IFERROR(VLOOKUP(V2432, Fornecedores!A:F, 6, FALSE), "")</f>
        <v/>
      </c>
      <c r="Z2432" s="14" t="str">
        <f>IF(H2432=0, "Pedido entregue!", "Pendente")</f>
        <v>Pedido entregue!</v>
      </c>
      <c r="AA2432" s="74">
        <v>1</v>
      </c>
      <c r="AB2432" s="58" t="str">
        <f>IF(Z2432="Pedido Entregue!", IF(AA2432=1, "Retirado do Almoxarifado", IF(AA2432=2, "Material devolvido", "Aguardando retirada")), IF(Z2432="Pendente", "Entrega pendente", ""))</f>
        <v>Retirado do Almoxarifado</v>
      </c>
      <c r="AC2432" s="18">
        <v>1</v>
      </c>
      <c r="AD2432" s="18">
        <f>AC2432/SUMIF($P:$P,P2432,$AC:$AC)</f>
        <v>1</v>
      </c>
      <c r="AE2432" s="18">
        <f>IF(R2432=0,0,AC2432/SUMIF($R:$R,R2432,$AC:$AC))</f>
        <v>1</v>
      </c>
      <c r="AF2432" s="18">
        <f>IF(R2432=0,1,0)</f>
        <v>0</v>
      </c>
      <c r="AG2432" s="18">
        <f>IF(R2432=0,#REF!-J2432,0)</f>
        <v>0</v>
      </c>
      <c r="AH2432" t="str">
        <f>TEXT(J2432,"MMMM")</f>
        <v>abril</v>
      </c>
    </row>
    <row r="2433" spans="1:34" ht="12.75" hidden="1" customHeight="1" x14ac:dyDescent="0.25">
      <c r="A2433" s="90" t="str">
        <f>IF(C2433="Oficina Diversos","Oficina Geral",
IF(ISNUMBER(FIND("Estoque - Colhedoras",C2433)),"Colhedoras",IF(ISNUMBER(FIND("Caldeiraria",C2433)),"Caldeiraria",IF(ISNUMBER(FIND("Borracharia",C2433)),"Borracharia",IF(ISNUMBER(FIND("Lubrificação",C2433)),"Lubrificação",
IF(ISNUMBER(FIND("Estoque - Carregadeiras",C2433)),"Carregadeiras",IF(ISNUMBER(FIND("Estoque - Veic. Leves",C2433)),"Veic. Leves",
IF(ISNUMBER(FIND("Estoque - Caminhões",C2433)),"Caminhões",IF(ISNUMBER(FIND("Estoque - Transbordos",C2433)),"Transbordos",
IF(ISNUMBER(FIND("Estoque - Tratores",C2433)),"Tratores",
IF(ISNUMBER(FIND("Estoque - Máquinas pesadas",C2433)),"Máquinas pesadas",
IF(ISNUMBER(FIND("Estoque - Reboques",C2433)),"Reboques",
IF(C2433="Estoque","Estoque",
IF(AND(ISNUMBER(C2433),C2433&gt;1000,C2433&lt;2000),"Caminhões",
IF(AND(ISNUMBER(C2433),C2433&gt;2000,C2433&lt;3000),"Tratores",
IF(AND(ISNUMBER(C2433),C2433&gt;3000,C2433&lt;4000),"Carregadeiras",
IF(AND(ISNUMBER(C2433),C2433&gt;4000,C2433&lt;5000),"Máquinas pesadas",
IF(AND(ISNUMBER(C2433),C2433&gt;5000,C2433&lt;6000),"Colhedoras",
IF(AND(ISNUMBER(C2433),C2433&gt;7000,C2433&lt;8000),"Irrigação",
IF(AND(ISNUMBER(C2433),C2433&gt;8000,C2433&lt;9000),"Reboques",IF(AND(ISNUMBER(C2433),C2433&gt;0,C2433&lt;1000),"Veic. Leves","")))))))))))))))))))))</f>
        <v>Tratores</v>
      </c>
      <c r="B2433" s="72"/>
      <c r="C2433" s="34">
        <v>2048</v>
      </c>
      <c r="D2433" s="34">
        <v>90341</v>
      </c>
      <c r="E2433" s="36" t="s">
        <v>1041</v>
      </c>
      <c r="F2433" s="14" t="str">
        <f>IF(ISBLANK(K2433), "Apenas Solicitação", "Tem OC")</f>
        <v>Tem OC</v>
      </c>
      <c r="G2433" s="34">
        <v>1</v>
      </c>
      <c r="H2433" s="37">
        <f>G2433-I2433</f>
        <v>0</v>
      </c>
      <c r="I2433" s="38">
        <v>1</v>
      </c>
      <c r="J2433" s="35">
        <v>45755</v>
      </c>
      <c r="K2433" s="184">
        <v>45776</v>
      </c>
      <c r="L2433" s="35"/>
      <c r="M2433" s="44"/>
      <c r="N2433" s="44" t="str">
        <f>IFERROR(K2433 + VALUE(LEFT(L2433, FIND(" ", L2433) - 1)), "")</f>
        <v/>
      </c>
      <c r="O2433" s="3">
        <f>IF(_xlfn.DAYS(K2433,J2433)&lt;0, "Aguardando OC", _xlfn.DAYS(K2433,J2433))</f>
        <v>21</v>
      </c>
      <c r="P2433" s="193">
        <v>398373</v>
      </c>
      <c r="Q2433" s="57">
        <v>1142680</v>
      </c>
      <c r="R2433" s="193">
        <v>166910</v>
      </c>
      <c r="S2433" s="34">
        <v>692</v>
      </c>
      <c r="T2433" s="68" t="s">
        <v>106</v>
      </c>
      <c r="U2433" s="40">
        <v>520</v>
      </c>
      <c r="V2433" s="34">
        <v>14487</v>
      </c>
      <c r="W2433" s="43" t="str">
        <f>IFERROR(VLOOKUP(V2433, Fornecedores!A:C, 3, FALSE), "")</f>
        <v xml:space="preserve">FL TRATORES </v>
      </c>
      <c r="X2433" s="43" t="str">
        <f>IFERROR(VLOOKUP(V2433, Fornecedores!A:E, 5, FALSE), "")</f>
        <v>Recife</v>
      </c>
      <c r="Y2433" s="43" t="str">
        <f>IFERROR(VLOOKUP(V2433, Fornecedores!A:F, 6, FALSE), "")</f>
        <v>PE</v>
      </c>
      <c r="Z2433" s="14" t="str">
        <f>IF(H2433=0, "Pedido entregue!", "Pendente")</f>
        <v>Pedido entregue!</v>
      </c>
      <c r="AA2433" s="74">
        <v>1</v>
      </c>
      <c r="AB2433" s="58" t="str">
        <f>IF(Z2433="Pedido Entregue!", IF(AA2433=1, "Retirado do Almoxarifado", IF(AA2433=2, "Material devolvido", "Aguardando retirada")), IF(Z2433="Pendente", "Entrega pendente", ""))</f>
        <v>Retirado do Almoxarifado</v>
      </c>
      <c r="AC2433" s="18">
        <v>1</v>
      </c>
      <c r="AD2433" s="18">
        <f>AC2433/SUMIF($P:$P,P2433,$AC:$AC)</f>
        <v>1</v>
      </c>
      <c r="AE2433" s="18">
        <f>IF(R2433=0,0,AC2433/SUMIF($R:$R,R2433,$AC:$AC))</f>
        <v>1</v>
      </c>
      <c r="AF2433" s="18">
        <f>IF(R2433=0,1,0)</f>
        <v>0</v>
      </c>
      <c r="AH2433" t="str">
        <f>TEXT(J2433,"MMMM")</f>
        <v>abril</v>
      </c>
    </row>
    <row r="2434" spans="1:34" ht="12.75" hidden="1" customHeight="1" x14ac:dyDescent="0.25">
      <c r="A2434" s="90" t="str">
        <f>IF(C2434="Oficina Diversos","Oficina Geral",
IF(ISNUMBER(FIND("Estoque - Colhedoras",C2434)),"Colhedoras",IF(ISNUMBER(FIND("Caldeiraria",C2434)),"Caldeiraria",IF(ISNUMBER(FIND("Borracharia",C2434)),"Borracharia",IF(ISNUMBER(FIND("Lubrificação",C2434)),"Lubrificação",
IF(ISNUMBER(FIND("Estoque - Carregadeiras",C2434)),"Carregadeiras",IF(ISNUMBER(FIND("Estoque - Veic. Leves",C2434)),"Veic. Leves",
IF(ISNUMBER(FIND("Estoque - Caminhões",C2434)),"Caminhões",IF(ISNUMBER(FIND("Estoque - Transbordos",C2434)),"Transbordos",
IF(ISNUMBER(FIND("Estoque - Tratores",C2434)),"Tratores",
IF(ISNUMBER(FIND("Estoque - Máquinas pesadas",C2434)),"Máquinas pesadas",
IF(ISNUMBER(FIND("Estoque - Reboques",C2434)),"Reboques",
IF(C2434="Estoque","Estoque",
IF(AND(ISNUMBER(C2434),C2434&gt;1000,C2434&lt;2000),"Caminhões",
IF(AND(ISNUMBER(C2434),C2434&gt;2000,C2434&lt;3000),"Tratores",
IF(AND(ISNUMBER(C2434),C2434&gt;3000,C2434&lt;4000),"Carregadeiras",
IF(AND(ISNUMBER(C2434),C2434&gt;4000,C2434&lt;5000),"Máquinas pesadas",
IF(AND(ISNUMBER(C2434),C2434&gt;5000,C2434&lt;6000),"Colhedoras",
IF(AND(ISNUMBER(C2434),C2434&gt;7000,C2434&lt;8000),"Irrigação",
IF(AND(ISNUMBER(C2434),C2434&gt;8000,C2434&lt;9000),"Reboques",IF(AND(ISNUMBER(C2434),C2434&gt;0,C2434&lt;1000),"Veic. Leves","")))))))))))))))))))))</f>
        <v>Tratores</v>
      </c>
      <c r="B2434" s="72"/>
      <c r="C2434" s="2">
        <v>2048</v>
      </c>
      <c r="D2434" s="2">
        <v>90342</v>
      </c>
      <c r="E2434" s="3" t="s">
        <v>745</v>
      </c>
      <c r="F2434" s="14" t="str">
        <f>IF(ISBLANK(K2434), "Apenas Solicitação", "Tem OC")</f>
        <v>Tem OC</v>
      </c>
      <c r="G2434" s="2">
        <v>1</v>
      </c>
      <c r="H2434" s="37">
        <f>G2434-I2434</f>
        <v>0</v>
      </c>
      <c r="I2434" s="38">
        <v>1</v>
      </c>
      <c r="J2434" s="4">
        <v>45755</v>
      </c>
      <c r="K2434" s="180">
        <v>45763</v>
      </c>
      <c r="L2434" s="4"/>
      <c r="M2434" s="44"/>
      <c r="N2434" s="44" t="str">
        <f>IFERROR(K2434 + VALUE(LEFT(L2434, FIND(" ", L2434) - 1)), "")</f>
        <v/>
      </c>
      <c r="O2434" s="3">
        <f>IF(_xlfn.DAYS(K2434,J2434)&lt;0, "Aguardando OC", _xlfn.DAYS(K2434,J2434))</f>
        <v>8</v>
      </c>
      <c r="P2434" s="14">
        <v>398377</v>
      </c>
      <c r="Q2434" s="169">
        <v>1142680</v>
      </c>
      <c r="R2434" s="14">
        <v>166417</v>
      </c>
      <c r="S2434" s="2">
        <v>692</v>
      </c>
      <c r="T2434" s="65" t="s">
        <v>106</v>
      </c>
      <c r="U2434" s="21">
        <v>186.75</v>
      </c>
      <c r="V2434" s="2">
        <v>13341</v>
      </c>
      <c r="W2434" s="43" t="str">
        <f>IFERROR(VLOOKUP(V2434, Fornecedores!A:C, 3, FALSE), "")</f>
        <v>DISMA DISTRIBUIDORA</v>
      </c>
      <c r="X2434" s="43" t="str">
        <f>IFERROR(VLOOKUP(V2434, Fornecedores!A:E, 5, FALSE), "")</f>
        <v>Araçatuba</v>
      </c>
      <c r="Y2434" s="43" t="str">
        <f>IFERROR(VLOOKUP(V2434, Fornecedores!A:F, 6, FALSE), "")</f>
        <v>SP</v>
      </c>
      <c r="Z2434" s="14" t="str">
        <f>IF(H2434=0, "Pedido entregue!", "Pendente")</f>
        <v>Pedido entregue!</v>
      </c>
      <c r="AA2434" s="74">
        <v>1</v>
      </c>
      <c r="AB2434" s="58" t="str">
        <f>IF(Z2434="Pedido Entregue!", IF(AA2434=1, "Retirado do Almoxarifado", IF(AA2434=2, "Material devolvido", "Aguardando retirada")), IF(Z2434="Pendente", "Entrega pendente", ""))</f>
        <v>Retirado do Almoxarifado</v>
      </c>
      <c r="AC2434" s="18">
        <v>1</v>
      </c>
      <c r="AD2434" s="18">
        <f>AC2434/SUMIF($P:$P,P2434,$AC:$AC)</f>
        <v>1</v>
      </c>
      <c r="AE2434" s="18">
        <f>IF(R2434=0,0,AC2434/SUMIF($R:$R,R2434,$AC:$AC))</f>
        <v>6.25E-2</v>
      </c>
      <c r="AF2434" s="18">
        <f>IF(R2434=0,1,0)</f>
        <v>0</v>
      </c>
      <c r="AG2434" s="18">
        <f>IF(R2434=0,#REF!-J2434,0)</f>
        <v>0</v>
      </c>
      <c r="AH2434" t="str">
        <f>TEXT(J2434,"MMMM")</f>
        <v>abril</v>
      </c>
    </row>
    <row r="2435" spans="1:34" ht="12.75" hidden="1" customHeight="1" x14ac:dyDescent="0.25">
      <c r="A2435" s="90" t="str">
        <f>IF(C2435="Oficina Diversos","Oficina Geral",
IF(ISNUMBER(FIND("Estoque - Colhedoras",C2435)),"Colhedoras",IF(ISNUMBER(FIND("Caldeiraria",C2435)),"Caldeiraria",IF(ISNUMBER(FIND("Borracharia",C2435)),"Borracharia",IF(ISNUMBER(FIND("Lubrificação",C2435)),"Lubrificação",
IF(ISNUMBER(FIND("Estoque - Carregadeiras",C2435)),"Carregadeiras",IF(ISNUMBER(FIND("Estoque - Veic. Leves",C2435)),"Veic. Leves",
IF(ISNUMBER(FIND("Estoque - Caminhões",C2435)),"Caminhões",IF(ISNUMBER(FIND("Estoque - Transbordos",C2435)),"Transbordos",
IF(ISNUMBER(FIND("Estoque - Tratores",C2435)),"Tratores",
IF(ISNUMBER(FIND("Estoque - Máquinas pesadas",C2435)),"Máquinas pesadas",
IF(ISNUMBER(FIND("Estoque - Reboques",C2435)),"Reboques",
IF(C2435="Estoque","Estoque",
IF(AND(ISNUMBER(C2435),C2435&gt;1000,C2435&lt;2000),"Caminhões",
IF(AND(ISNUMBER(C2435),C2435&gt;2000,C2435&lt;3000),"Tratores",
IF(AND(ISNUMBER(C2435),C2435&gt;3000,C2435&lt;4000),"Carregadeiras",
IF(AND(ISNUMBER(C2435),C2435&gt;4000,C2435&lt;5000),"Máquinas pesadas",
IF(AND(ISNUMBER(C2435),C2435&gt;5000,C2435&lt;6000),"Colhedoras",
IF(AND(ISNUMBER(C2435),C2435&gt;7000,C2435&lt;8000),"Irrigação",
IF(AND(ISNUMBER(C2435),C2435&gt;8000,C2435&lt;9000),"Reboques",IF(AND(ISNUMBER(C2435),C2435&gt;0,C2435&lt;1000),"Veic. Leves","")))))))))))))))))))))</f>
        <v>Tratores</v>
      </c>
      <c r="B2435" s="72"/>
      <c r="C2435" s="2">
        <v>2048</v>
      </c>
      <c r="D2435" s="2">
        <v>90343</v>
      </c>
      <c r="E2435" s="3" t="s">
        <v>746</v>
      </c>
      <c r="F2435" s="14" t="str">
        <f>IF(ISBLANK(K2435), "Apenas Solicitação", "Tem OC")</f>
        <v>Tem OC</v>
      </c>
      <c r="G2435" s="2">
        <v>1</v>
      </c>
      <c r="H2435" s="37">
        <f>G2435-I2435</f>
        <v>0</v>
      </c>
      <c r="I2435" s="38">
        <v>1</v>
      </c>
      <c r="J2435" s="4">
        <v>45755</v>
      </c>
      <c r="K2435" s="180">
        <v>45763</v>
      </c>
      <c r="L2435" s="4"/>
      <c r="M2435" s="44"/>
      <c r="N2435" s="44" t="str">
        <f>IFERROR(K2435 + VALUE(LEFT(L2435, FIND(" ", L2435) - 1)), "")</f>
        <v/>
      </c>
      <c r="O2435" s="3">
        <f>IF(_xlfn.DAYS(K2435,J2435)&lt;0, "Aguardando OC", _xlfn.DAYS(K2435,J2435))</f>
        <v>8</v>
      </c>
      <c r="P2435" s="14">
        <v>398381</v>
      </c>
      <c r="Q2435" s="169">
        <v>1142680</v>
      </c>
      <c r="R2435" s="14">
        <v>166417</v>
      </c>
      <c r="S2435" s="2">
        <v>692</v>
      </c>
      <c r="T2435" s="65" t="s">
        <v>106</v>
      </c>
      <c r="U2435" s="21">
        <v>42.6</v>
      </c>
      <c r="V2435" s="2">
        <v>13341</v>
      </c>
      <c r="W2435" s="43" t="str">
        <f>IFERROR(VLOOKUP(V2435, Fornecedores!A:C, 3, FALSE), "")</f>
        <v>DISMA DISTRIBUIDORA</v>
      </c>
      <c r="X2435" s="43" t="str">
        <f>IFERROR(VLOOKUP(V2435, Fornecedores!A:E, 5, FALSE), "")</f>
        <v>Araçatuba</v>
      </c>
      <c r="Y2435" s="43" t="str">
        <f>IFERROR(VLOOKUP(V2435, Fornecedores!A:F, 6, FALSE), "")</f>
        <v>SP</v>
      </c>
      <c r="Z2435" s="14" t="str">
        <f>IF(H2435=0, "Pedido entregue!", "Pendente")</f>
        <v>Pedido entregue!</v>
      </c>
      <c r="AA2435" s="74">
        <v>1</v>
      </c>
      <c r="AB2435" s="58" t="str">
        <f>IF(Z2435="Pedido Entregue!", IF(AA2435=1, "Retirado do Almoxarifado", IF(AA2435=2, "Material devolvido", "Aguardando retirada")), IF(Z2435="Pendente", "Entrega pendente", ""))</f>
        <v>Retirado do Almoxarifado</v>
      </c>
      <c r="AC2435" s="18">
        <v>1</v>
      </c>
      <c r="AD2435" s="18">
        <f>AC2435/SUMIF($P:$P,P2435,$AC:$AC)</f>
        <v>1</v>
      </c>
      <c r="AE2435" s="18">
        <f>IF(R2435=0,0,AC2435/SUMIF($R:$R,R2435,$AC:$AC))</f>
        <v>6.25E-2</v>
      </c>
      <c r="AF2435" s="18">
        <f>IF(R2435=0,1,0)</f>
        <v>0</v>
      </c>
      <c r="AG2435" s="18">
        <f>IF(R2435=0,#REF!-J2435,0)</f>
        <v>0</v>
      </c>
      <c r="AH2435" t="str">
        <f>TEXT(J2435,"MMMM")</f>
        <v>abril</v>
      </c>
    </row>
    <row r="2436" spans="1:34" ht="12.75" hidden="1" customHeight="1" x14ac:dyDescent="0.25">
      <c r="A2436" s="90" t="str">
        <f>IF(C2436="Oficina Diversos","Oficina Geral",
IF(ISNUMBER(FIND("Estoque - Colhedoras",C2436)),"Colhedoras",IF(ISNUMBER(FIND("Caldeiraria",C2436)),"Caldeiraria",IF(ISNUMBER(FIND("Borracharia",C2436)),"Borracharia",IF(ISNUMBER(FIND("Lubrificação",C2436)),"Lubrificação",
IF(ISNUMBER(FIND("Estoque - Carregadeiras",C2436)),"Carregadeiras",IF(ISNUMBER(FIND("Estoque - Veic. Leves",C2436)),"Veic. Leves",
IF(ISNUMBER(FIND("Estoque - Caminhões",C2436)),"Caminhões",IF(ISNUMBER(FIND("Estoque - Transbordos",C2436)),"Transbordos",
IF(ISNUMBER(FIND("Estoque - Tratores",C2436)),"Tratores",
IF(ISNUMBER(FIND("Estoque - Máquinas pesadas",C2436)),"Máquinas pesadas",
IF(ISNUMBER(FIND("Estoque - Reboques",C2436)),"Reboques",
IF(C2436="Estoque","Estoque",
IF(AND(ISNUMBER(C2436),C2436&gt;1000,C2436&lt;2000),"Caminhões",
IF(AND(ISNUMBER(C2436),C2436&gt;2000,C2436&lt;3000),"Tratores",
IF(AND(ISNUMBER(C2436),C2436&gt;3000,C2436&lt;4000),"Carregadeiras",
IF(AND(ISNUMBER(C2436),C2436&gt;4000,C2436&lt;5000),"Máquinas pesadas",
IF(AND(ISNUMBER(C2436),C2436&gt;5000,C2436&lt;6000),"Colhedoras",
IF(AND(ISNUMBER(C2436),C2436&gt;7000,C2436&lt;8000),"Irrigação",
IF(AND(ISNUMBER(C2436),C2436&gt;8000,C2436&lt;9000),"Reboques",IF(AND(ISNUMBER(C2436),C2436&gt;0,C2436&lt;1000),"Veic. Leves","")))))))))))))))))))))</f>
        <v>Tratores</v>
      </c>
      <c r="B2436" s="72"/>
      <c r="C2436" s="2">
        <v>2048</v>
      </c>
      <c r="D2436" s="2">
        <v>90344</v>
      </c>
      <c r="E2436" s="3" t="s">
        <v>747</v>
      </c>
      <c r="F2436" s="14" t="str">
        <f>IF(ISBLANK(K2436), "Apenas Solicitação", "Tem OC")</f>
        <v>Tem OC</v>
      </c>
      <c r="G2436" s="2">
        <v>1</v>
      </c>
      <c r="H2436" s="37">
        <f>G2436-I2436</f>
        <v>0</v>
      </c>
      <c r="I2436" s="38">
        <v>1</v>
      </c>
      <c r="J2436" s="4">
        <v>45755</v>
      </c>
      <c r="K2436" s="180">
        <v>45763</v>
      </c>
      <c r="L2436" s="4"/>
      <c r="M2436" s="44" t="str">
        <f ca="1">IF(OR(N2436="", N2436=0), "", IF(N2436&gt;TODAY(), "No prazo", "Atrasado"))</f>
        <v/>
      </c>
      <c r="N2436" s="44" t="str">
        <f>IFERROR(K2436 + VALUE(LEFT(L2436, FIND(" ", L2436) - 1)), "")</f>
        <v/>
      </c>
      <c r="O2436" s="3">
        <f>IF(_xlfn.DAYS(K2436,J2436)&lt;0, "Aguardando OC", _xlfn.DAYS(K2436,J2436))</f>
        <v>8</v>
      </c>
      <c r="P2436" s="14">
        <v>398382</v>
      </c>
      <c r="Q2436" s="169">
        <v>1142680</v>
      </c>
      <c r="R2436" s="14">
        <v>166464</v>
      </c>
      <c r="S2436" s="2">
        <v>692</v>
      </c>
      <c r="T2436" s="65" t="s">
        <v>106</v>
      </c>
      <c r="U2436" s="21">
        <v>1454</v>
      </c>
      <c r="V2436" s="2">
        <v>13341</v>
      </c>
      <c r="W2436" s="43" t="str">
        <f>IFERROR(VLOOKUP(V2436, Fornecedores!A:C, 3, FALSE), "")</f>
        <v>DISMA DISTRIBUIDORA</v>
      </c>
      <c r="X2436" s="43" t="str">
        <f>IFERROR(VLOOKUP(V2436, Fornecedores!A:E, 5, FALSE), "")</f>
        <v>Araçatuba</v>
      </c>
      <c r="Y2436" s="43" t="str">
        <f>IFERROR(VLOOKUP(V2436, Fornecedores!A:F, 6, FALSE), "")</f>
        <v>SP</v>
      </c>
      <c r="Z2436" s="14" t="str">
        <f>IF(H2436=0, "Pedido entregue!", "Pendente")</f>
        <v>Pedido entregue!</v>
      </c>
      <c r="AA2436" s="74">
        <v>1</v>
      </c>
      <c r="AB2436" s="58" t="str">
        <f>IF(Z2436="Pedido Entregue!", IF(AA2436=1, "Retirado do Almoxarifado", IF(AA2436=2, "Material devolvido", "Aguardando retirada")), IF(Z2436="Pendente", "Entrega pendente", ""))</f>
        <v>Retirado do Almoxarifado</v>
      </c>
      <c r="AC2436" s="18">
        <v>1</v>
      </c>
      <c r="AD2436" s="18">
        <f>AC2436/SUMIF($P:$P,P2436,$AC:$AC)</f>
        <v>1</v>
      </c>
      <c r="AE2436" s="18">
        <f>IF(R2436=0,0,AC2436/SUMIF($R:$R,R2436,$AC:$AC))</f>
        <v>0.5</v>
      </c>
      <c r="AF2436" s="18">
        <f>IF(R2436=0,1,0)</f>
        <v>0</v>
      </c>
      <c r="AG2436" s="18">
        <f>IF(R2436=0,#REF!-J2436,0)</f>
        <v>0</v>
      </c>
      <c r="AH2436" t="str">
        <f>TEXT(J2436,"MMMM")</f>
        <v>abril</v>
      </c>
    </row>
    <row r="2437" spans="1:34" ht="12.75" hidden="1" customHeight="1" x14ac:dyDescent="0.25">
      <c r="A2437" s="90" t="str">
        <f>IF(C2437="Oficina Diversos","Oficina Geral",
IF(ISNUMBER(FIND("Estoque - Colhedoras",C2437)),"Colhedoras",IF(ISNUMBER(FIND("Caldeiraria",C2437)),"Caldeiraria",IF(ISNUMBER(FIND("Borracharia",C2437)),"Borracharia",IF(ISNUMBER(FIND("Lubrificação",C2437)),"Lubrificação",
IF(ISNUMBER(FIND("Estoque - Carregadeiras",C2437)),"Carregadeiras",IF(ISNUMBER(FIND("Estoque - Veic. Leves",C2437)),"Veic. Leves",
IF(ISNUMBER(FIND("Estoque - Caminhões",C2437)),"Caminhões",IF(ISNUMBER(FIND("Estoque - Transbordos",C2437)),"Transbordos",
IF(ISNUMBER(FIND("Estoque - Tratores",C2437)),"Tratores",
IF(ISNUMBER(FIND("Estoque - Máquinas pesadas",C2437)),"Máquinas pesadas",
IF(ISNUMBER(FIND("Estoque - Reboques",C2437)),"Reboques",
IF(C2437="Estoque","Estoque",
IF(AND(ISNUMBER(C2437),C2437&gt;1000,C2437&lt;2000),"Caminhões",
IF(AND(ISNUMBER(C2437),C2437&gt;2000,C2437&lt;3000),"Tratores",
IF(AND(ISNUMBER(C2437),C2437&gt;3000,C2437&lt;4000),"Carregadeiras",
IF(AND(ISNUMBER(C2437),C2437&gt;4000,C2437&lt;5000),"Máquinas pesadas",
IF(AND(ISNUMBER(C2437),C2437&gt;5000,C2437&lt;6000),"Colhedoras",
IF(AND(ISNUMBER(C2437),C2437&gt;7000,C2437&lt;8000),"Irrigação",
IF(AND(ISNUMBER(C2437),C2437&gt;8000,C2437&lt;9000),"Reboques",IF(AND(ISNUMBER(C2437),C2437&gt;0,C2437&lt;1000),"Veic. Leves","")))))))))))))))))))))</f>
        <v>Tratores</v>
      </c>
      <c r="B2437" s="72"/>
      <c r="C2437" s="2">
        <v>2048</v>
      </c>
      <c r="D2437" s="2">
        <v>90345</v>
      </c>
      <c r="E2437" s="3" t="s">
        <v>748</v>
      </c>
      <c r="F2437" s="14" t="str">
        <f>IF(ISBLANK(K2437), "Apenas Solicitação", "Tem OC")</f>
        <v>Tem OC</v>
      </c>
      <c r="G2437" s="2">
        <v>1</v>
      </c>
      <c r="H2437" s="37">
        <f>G2437-I2437</f>
        <v>0</v>
      </c>
      <c r="I2437" s="38">
        <v>1</v>
      </c>
      <c r="J2437" s="4">
        <v>45755</v>
      </c>
      <c r="K2437" s="180">
        <v>45763</v>
      </c>
      <c r="L2437" s="4"/>
      <c r="M2437" s="44"/>
      <c r="N2437" s="44" t="str">
        <f>IFERROR(K2437 + VALUE(LEFT(L2437, FIND(" ", L2437) - 1)), "")</f>
        <v/>
      </c>
      <c r="O2437" s="3">
        <f>IF(_xlfn.DAYS(K2437,J2437)&lt;0, "Aguardando OC", _xlfn.DAYS(K2437,J2437))</f>
        <v>8</v>
      </c>
      <c r="P2437" s="14">
        <v>398383</v>
      </c>
      <c r="Q2437" s="169">
        <v>1142680</v>
      </c>
      <c r="R2437" s="14">
        <v>166417</v>
      </c>
      <c r="S2437" s="2">
        <v>692</v>
      </c>
      <c r="T2437" s="65" t="s">
        <v>106</v>
      </c>
      <c r="U2437" s="21">
        <v>186.75</v>
      </c>
      <c r="V2437" s="2">
        <v>13341</v>
      </c>
      <c r="W2437" s="43" t="str">
        <f>IFERROR(VLOOKUP(V2437, Fornecedores!A:C, 3, FALSE), "")</f>
        <v>DISMA DISTRIBUIDORA</v>
      </c>
      <c r="X2437" s="43" t="str">
        <f>IFERROR(VLOOKUP(V2437, Fornecedores!A:E, 5, FALSE), "")</f>
        <v>Araçatuba</v>
      </c>
      <c r="Y2437" s="43" t="str">
        <f>IFERROR(VLOOKUP(V2437, Fornecedores!A:F, 6, FALSE), "")</f>
        <v>SP</v>
      </c>
      <c r="Z2437" s="14" t="str">
        <f>IF(H2437=0, "Pedido entregue!", "Pendente")</f>
        <v>Pedido entregue!</v>
      </c>
      <c r="AA2437" s="74">
        <v>1</v>
      </c>
      <c r="AB2437" s="58" t="str">
        <f>IF(Z2437="Pedido Entregue!", IF(AA2437=1, "Retirado do Almoxarifado", IF(AA2437=2, "Material devolvido", "Aguardando retirada")), IF(Z2437="Pendente", "Entrega pendente", ""))</f>
        <v>Retirado do Almoxarifado</v>
      </c>
      <c r="AC2437" s="18">
        <v>1</v>
      </c>
      <c r="AD2437" s="18">
        <f>AC2437/SUMIF($P:$P,P2437,$AC:$AC)</f>
        <v>1</v>
      </c>
      <c r="AE2437" s="18">
        <f>IF(R2437=0,0,AC2437/SUMIF($R:$R,R2437,$AC:$AC))</f>
        <v>6.25E-2</v>
      </c>
      <c r="AF2437" s="18">
        <f>IF(R2437=0,1,0)</f>
        <v>0</v>
      </c>
      <c r="AG2437" s="18">
        <f>IF(R2437=0,#REF!-J2437,0)</f>
        <v>0</v>
      </c>
      <c r="AH2437" t="str">
        <f>TEXT(J2437,"MMMM")</f>
        <v>abril</v>
      </c>
    </row>
    <row r="2438" spans="1:34" ht="12.75" hidden="1" customHeight="1" x14ac:dyDescent="0.25">
      <c r="A2438" s="90" t="str">
        <f>IF(C2438="Oficina Diversos","Oficina Geral",
IF(ISNUMBER(FIND("Estoque - Colhedoras",C2438)),"Colhedoras",IF(ISNUMBER(FIND("Caldeiraria",C2438)),"Caldeiraria",IF(ISNUMBER(FIND("Borracharia",C2438)),"Borracharia",IF(ISNUMBER(FIND("Lubrificação",C2438)),"Lubrificação",
IF(ISNUMBER(FIND("Estoque - Carregadeiras",C2438)),"Carregadeiras",IF(ISNUMBER(FIND("Estoque - Veic. Leves",C2438)),"Veic. Leves",
IF(ISNUMBER(FIND("Estoque - Caminhões",C2438)),"Caminhões",IF(ISNUMBER(FIND("Estoque - Transbordos",C2438)),"Transbordos",
IF(ISNUMBER(FIND("Estoque - Tratores",C2438)),"Tratores",
IF(ISNUMBER(FIND("Estoque - Máquinas pesadas",C2438)),"Máquinas pesadas",
IF(ISNUMBER(FIND("Estoque - Reboques",C2438)),"Reboques",
IF(C2438="Estoque","Estoque",
IF(AND(ISNUMBER(C2438),C2438&gt;1000,C2438&lt;2000),"Caminhões",
IF(AND(ISNUMBER(C2438),C2438&gt;2000,C2438&lt;3000),"Tratores",
IF(AND(ISNUMBER(C2438),C2438&gt;3000,C2438&lt;4000),"Carregadeiras",
IF(AND(ISNUMBER(C2438),C2438&gt;4000,C2438&lt;5000),"Máquinas pesadas",
IF(AND(ISNUMBER(C2438),C2438&gt;5000,C2438&lt;6000),"Colhedoras",
IF(AND(ISNUMBER(C2438),C2438&gt;7000,C2438&lt;8000),"Irrigação",
IF(AND(ISNUMBER(C2438),C2438&gt;8000,C2438&lt;9000),"Reboques",IF(AND(ISNUMBER(C2438),C2438&gt;0,C2438&lt;1000),"Veic. Leves","")))))))))))))))))))))</f>
        <v>Tratores</v>
      </c>
      <c r="B2438" s="72"/>
      <c r="C2438" s="2">
        <v>2048</v>
      </c>
      <c r="D2438" s="2">
        <v>90346</v>
      </c>
      <c r="E2438" s="3" t="s">
        <v>749</v>
      </c>
      <c r="F2438" s="14" t="str">
        <f>IF(ISBLANK(K2438), "Apenas Solicitação", "Tem OC")</f>
        <v>Tem OC</v>
      </c>
      <c r="G2438" s="2">
        <v>1</v>
      </c>
      <c r="H2438" s="37">
        <f>G2438-I2438</f>
        <v>0</v>
      </c>
      <c r="I2438" s="38">
        <v>1</v>
      </c>
      <c r="J2438" s="4">
        <v>45755</v>
      </c>
      <c r="K2438" s="180">
        <v>45763</v>
      </c>
      <c r="L2438" s="4"/>
      <c r="M2438" s="44"/>
      <c r="N2438" s="44" t="str">
        <f>IFERROR(K2438 + VALUE(LEFT(L2438, FIND(" ", L2438) - 1)), "")</f>
        <v/>
      </c>
      <c r="O2438" s="3">
        <f>IF(_xlfn.DAYS(K2438,J2438)&lt;0, "Aguardando OC", _xlfn.DAYS(K2438,J2438))</f>
        <v>8</v>
      </c>
      <c r="P2438" s="14">
        <v>398385</v>
      </c>
      <c r="Q2438" s="169">
        <v>1142680</v>
      </c>
      <c r="R2438" s="14">
        <v>166418</v>
      </c>
      <c r="S2438" s="2">
        <v>692</v>
      </c>
      <c r="T2438" s="65" t="s">
        <v>106</v>
      </c>
      <c r="U2438" s="21">
        <v>260</v>
      </c>
      <c r="V2438" s="2">
        <v>14487</v>
      </c>
      <c r="W2438" s="43" t="str">
        <f>IFERROR(VLOOKUP(V2438, Fornecedores!A:C, 3, FALSE), "")</f>
        <v xml:space="preserve">FL TRATORES </v>
      </c>
      <c r="X2438" s="43" t="str">
        <f>IFERROR(VLOOKUP(V2438, Fornecedores!A:E, 5, FALSE), "")</f>
        <v>Recife</v>
      </c>
      <c r="Y2438" s="43" t="str">
        <f>IFERROR(VLOOKUP(V2438, Fornecedores!A:F, 6, FALSE), "")</f>
        <v>PE</v>
      </c>
      <c r="Z2438" s="14" t="str">
        <f>IF(H2438=0, "Pedido entregue!", "Pendente")</f>
        <v>Pedido entregue!</v>
      </c>
      <c r="AA2438" s="74">
        <v>1</v>
      </c>
      <c r="AB2438" s="58" t="str">
        <f>IF(Z2438="Pedido Entregue!", IF(AA2438=1, "Retirado do Almoxarifado", IF(AA2438=2, "Material devolvido", "Aguardando retirada")), IF(Z2438="Pendente", "Entrega pendente", ""))</f>
        <v>Retirado do Almoxarifado</v>
      </c>
      <c r="AC2438" s="18">
        <v>1</v>
      </c>
      <c r="AD2438" s="18">
        <f>AC2438/SUMIF($P:$P,P2438,$AC:$AC)</f>
        <v>1</v>
      </c>
      <c r="AE2438" s="18">
        <f>IF(R2438=0,0,AC2438/SUMIF($R:$R,R2438,$AC:$AC))</f>
        <v>0.2</v>
      </c>
      <c r="AF2438" s="18">
        <f>IF(R2438=0,1,0)</f>
        <v>0</v>
      </c>
      <c r="AG2438" s="18">
        <f>IF(R2438=0,#REF!-J2438,0)</f>
        <v>0</v>
      </c>
      <c r="AH2438" t="str">
        <f>TEXT(J2438,"MMMM")</f>
        <v>abril</v>
      </c>
    </row>
    <row r="2439" spans="1:34" ht="12.75" hidden="1" customHeight="1" x14ac:dyDescent="0.25">
      <c r="A2439" s="90" t="str">
        <f>IF(C2439="Oficina Diversos","Oficina Geral",
IF(ISNUMBER(FIND("Estoque - Colhedoras",C2439)),"Colhedoras",IF(ISNUMBER(FIND("Caldeiraria",C2439)),"Caldeiraria",IF(ISNUMBER(FIND("Borracharia",C2439)),"Borracharia",IF(ISNUMBER(FIND("Lubrificação",C2439)),"Lubrificação",
IF(ISNUMBER(FIND("Estoque - Carregadeiras",C2439)),"Carregadeiras",IF(ISNUMBER(FIND("Estoque - Veic. Leves",C2439)),"Veic. Leves",
IF(ISNUMBER(FIND("Estoque - Caminhões",C2439)),"Caminhões",IF(ISNUMBER(FIND("Estoque - Transbordos",C2439)),"Transbordos",
IF(ISNUMBER(FIND("Estoque - Tratores",C2439)),"Tratores",
IF(ISNUMBER(FIND("Estoque - Máquinas pesadas",C2439)),"Máquinas pesadas",
IF(ISNUMBER(FIND("Estoque - Reboques",C2439)),"Reboques",
IF(C2439="Estoque","Estoque",
IF(AND(ISNUMBER(C2439),C2439&gt;1000,C2439&lt;2000),"Caminhões",
IF(AND(ISNUMBER(C2439),C2439&gt;2000,C2439&lt;3000),"Tratores",
IF(AND(ISNUMBER(C2439),C2439&gt;3000,C2439&lt;4000),"Carregadeiras",
IF(AND(ISNUMBER(C2439),C2439&gt;4000,C2439&lt;5000),"Máquinas pesadas",
IF(AND(ISNUMBER(C2439),C2439&gt;5000,C2439&lt;6000),"Colhedoras",
IF(AND(ISNUMBER(C2439),C2439&gt;7000,C2439&lt;8000),"Irrigação",
IF(AND(ISNUMBER(C2439),C2439&gt;8000,C2439&lt;9000),"Reboques",IF(AND(ISNUMBER(C2439),C2439&gt;0,C2439&lt;1000),"Veic. Leves","")))))))))))))))))))))</f>
        <v>Caminhões</v>
      </c>
      <c r="B2439" s="72"/>
      <c r="C2439" s="2">
        <v>1037</v>
      </c>
      <c r="D2439" s="2">
        <v>90347</v>
      </c>
      <c r="E2439" s="3" t="s">
        <v>750</v>
      </c>
      <c r="F2439" s="14" t="str">
        <f>IF(ISBLANK(K2439), "Apenas Solicitação", "Tem OC")</f>
        <v>Tem OC</v>
      </c>
      <c r="G2439" s="2">
        <v>6</v>
      </c>
      <c r="H2439" s="37">
        <f>G2439-I2439</f>
        <v>0</v>
      </c>
      <c r="I2439" s="38">
        <v>6</v>
      </c>
      <c r="J2439" s="4">
        <v>45755</v>
      </c>
      <c r="K2439" s="180">
        <v>45763</v>
      </c>
      <c r="L2439" s="3"/>
      <c r="M2439" s="44"/>
      <c r="N2439" s="44" t="str">
        <f>IFERROR(K2439 + VALUE(LEFT(L2439, FIND(" ", L2439) - 1)), "")</f>
        <v/>
      </c>
      <c r="O2439" s="3">
        <f>IF(_xlfn.DAYS(K2439,J2439)&lt;0, "Aguardando OC", _xlfn.DAYS(K2439,J2439))</f>
        <v>8</v>
      </c>
      <c r="P2439" s="14">
        <v>398399</v>
      </c>
      <c r="Q2439" s="169">
        <v>1142692</v>
      </c>
      <c r="R2439" s="14">
        <v>166420</v>
      </c>
      <c r="S2439" s="2">
        <v>996</v>
      </c>
      <c r="T2439" s="65" t="s">
        <v>71</v>
      </c>
      <c r="U2439" s="21">
        <v>840</v>
      </c>
      <c r="V2439" s="2">
        <v>2528</v>
      </c>
      <c r="W2439" s="43" t="str">
        <f>IFERROR(VLOOKUP(V2439, Fornecedores!A:C, 3, FALSE), "")</f>
        <v xml:space="preserve">REDIESEL            </v>
      </c>
      <c r="X2439" s="43" t="str">
        <f>IFERROR(VLOOKUP(V2439, Fornecedores!A:E, 5, FALSE), "")</f>
        <v>Jaboatão dos Guararapes</v>
      </c>
      <c r="Y2439" s="43" t="str">
        <f>IFERROR(VLOOKUP(V2439, Fornecedores!A:F, 6, FALSE), "")</f>
        <v>PE</v>
      </c>
      <c r="Z2439" s="14" t="str">
        <f>IF(H2439=0, "Pedido entregue!", "Pendente")</f>
        <v>Pedido entregue!</v>
      </c>
      <c r="AA2439" s="74">
        <v>1</v>
      </c>
      <c r="AB2439" s="58" t="str">
        <f>IF(Z2439="Pedido Entregue!", IF(AA2439=1, "Retirado do Almoxarifado", IF(AA2439=2, "Material devolvido", "Aguardando retirada")), IF(Z2439="Pendente", "Entrega pendente", ""))</f>
        <v>Retirado do Almoxarifado</v>
      </c>
      <c r="AC2439" s="18">
        <v>1</v>
      </c>
      <c r="AD2439" s="18">
        <f>AC2439/SUMIF($P:$P,P2439,$AC:$AC)</f>
        <v>1</v>
      </c>
      <c r="AE2439" s="18">
        <f>IF(R2439=0,0,AC2439/SUMIF($R:$R,R2439,$AC:$AC))</f>
        <v>0.25</v>
      </c>
      <c r="AF2439" s="18">
        <f>IF(R2439=0,1,0)</f>
        <v>0</v>
      </c>
      <c r="AG2439" s="18">
        <f>IF(R2439=0,#REF!-J2439,0)</f>
        <v>0</v>
      </c>
      <c r="AH2439" t="str">
        <f>TEXT(J2439,"MMMM")</f>
        <v>abril</v>
      </c>
    </row>
    <row r="2440" spans="1:34" ht="12.75" hidden="1" customHeight="1" x14ac:dyDescent="0.25">
      <c r="A2440" s="90" t="str">
        <f>IF(C2440="Oficina Diversos","Oficina Geral",
IF(ISNUMBER(FIND("Estoque - Colhedoras",C2440)),"Colhedoras",IF(ISNUMBER(FIND("Caldeiraria",C2440)),"Caldeiraria",IF(ISNUMBER(FIND("Borracharia",C2440)),"Borracharia",IF(ISNUMBER(FIND("Lubrificação",C2440)),"Lubrificação",
IF(ISNUMBER(FIND("Estoque - Carregadeiras",C2440)),"Carregadeiras",IF(ISNUMBER(FIND("Estoque - Veic. Leves",C2440)),"Veic. Leves",
IF(ISNUMBER(FIND("Estoque - Caminhões",C2440)),"Caminhões",IF(ISNUMBER(FIND("Estoque - Transbordos",C2440)),"Transbordos",
IF(ISNUMBER(FIND("Estoque - Tratores",C2440)),"Tratores",
IF(ISNUMBER(FIND("Estoque - Máquinas pesadas",C2440)),"Máquinas pesadas",
IF(ISNUMBER(FIND("Estoque - Reboques",C2440)),"Reboques",
IF(C2440="Estoque","Estoque",
IF(AND(ISNUMBER(C2440),C2440&gt;1000,C2440&lt;2000),"Caminhões",
IF(AND(ISNUMBER(C2440),C2440&gt;2000,C2440&lt;3000),"Tratores",
IF(AND(ISNUMBER(C2440),C2440&gt;3000,C2440&lt;4000),"Carregadeiras",
IF(AND(ISNUMBER(C2440),C2440&gt;4000,C2440&lt;5000),"Máquinas pesadas",
IF(AND(ISNUMBER(C2440),C2440&gt;5000,C2440&lt;6000),"Colhedoras",
IF(AND(ISNUMBER(C2440),C2440&gt;7000,C2440&lt;8000),"Irrigação",
IF(AND(ISNUMBER(C2440),C2440&gt;8000,C2440&lt;9000),"Reboques",IF(AND(ISNUMBER(C2440),C2440&gt;0,C2440&lt;1000),"Veic. Leves","")))))))))))))))))))))</f>
        <v>Caminhões</v>
      </c>
      <c r="B2440" s="72"/>
      <c r="C2440" s="2">
        <v>1002</v>
      </c>
      <c r="D2440" s="2">
        <v>90348</v>
      </c>
      <c r="E2440" s="3" t="s">
        <v>777</v>
      </c>
      <c r="F2440" s="14" t="str">
        <f>IF(ISBLANK(K2440), "Apenas Solicitação", "Tem OC")</f>
        <v>Tem OC</v>
      </c>
      <c r="G2440" s="2">
        <v>1</v>
      </c>
      <c r="H2440" s="37">
        <f>G2440-I2440</f>
        <v>0</v>
      </c>
      <c r="I2440" s="38">
        <v>1</v>
      </c>
      <c r="J2440" s="4">
        <v>45756</v>
      </c>
      <c r="K2440" s="180">
        <v>45768</v>
      </c>
      <c r="L2440" s="3"/>
      <c r="M2440" s="44"/>
      <c r="N2440" s="44" t="str">
        <f>IFERROR(K2440 + VALUE(LEFT(L2440, FIND(" ", L2440) - 1)), "")</f>
        <v/>
      </c>
      <c r="O2440" s="3">
        <f>IF(_xlfn.DAYS(K2440,J2440)&lt;0, "Aguardando OC", _xlfn.DAYS(K2440,J2440))</f>
        <v>12</v>
      </c>
      <c r="P2440" s="14">
        <v>398623</v>
      </c>
      <c r="Q2440" s="169">
        <v>1143190</v>
      </c>
      <c r="R2440" s="14">
        <v>166528</v>
      </c>
      <c r="S2440" s="2">
        <v>683</v>
      </c>
      <c r="T2440" s="65" t="s">
        <v>301</v>
      </c>
      <c r="U2440" s="21">
        <v>619.1</v>
      </c>
      <c r="V2440" s="2">
        <v>11198</v>
      </c>
      <c r="W2440" s="43" t="str">
        <f>IFERROR(VLOOKUP(V2440, Fornecedores!A:C, 3, FALSE), "")</f>
        <v>4E EQUIPAMENTOS</v>
      </c>
      <c r="X2440" s="43" t="str">
        <f>IFERROR(VLOOKUP(V2440, Fornecedores!A:E, 5, FALSE), "")</f>
        <v>Goiânia</v>
      </c>
      <c r="Y2440" s="43" t="str">
        <f>IFERROR(VLOOKUP(V2440, Fornecedores!A:F, 6, FALSE), "")</f>
        <v>GO</v>
      </c>
      <c r="Z2440" s="14" t="str">
        <f>IF(H2440=0, "Pedido entregue!", "Pendente")</f>
        <v>Pedido entregue!</v>
      </c>
      <c r="AA2440" s="74"/>
      <c r="AB2440" s="58" t="str">
        <f>IF(Z2440="Pedido Entregue!", IF(AA2440=1, "Retirado do Almoxarifado", IF(AA2440=2, "Material devolvido", "Aguardando retirada")), IF(Z2440="Pendente", "Entrega pendente", ""))</f>
        <v>Aguardando retirada</v>
      </c>
      <c r="AC2440" s="18">
        <v>1</v>
      </c>
      <c r="AD2440" s="18">
        <f>AC2440/SUMIF($P:$P,P2440,$AC:$AC)</f>
        <v>1</v>
      </c>
      <c r="AE2440" s="18">
        <f>IF(R2440=0,0,AC2440/SUMIF($R:$R,R2440,$AC:$AC))</f>
        <v>8.3333333333333329E-2</v>
      </c>
      <c r="AF2440" s="18">
        <f>IF(R2440=0,1,0)</f>
        <v>0</v>
      </c>
      <c r="AG2440" s="18">
        <f>IF(R2440=0,#REF!-J2440,0)</f>
        <v>0</v>
      </c>
      <c r="AH2440" t="str">
        <f>TEXT(J2440,"MMMM")</f>
        <v>abril</v>
      </c>
    </row>
    <row r="2441" spans="1:34" ht="12.75" hidden="1" customHeight="1" x14ac:dyDescent="0.25">
      <c r="A2441" s="90" t="str">
        <f>IF(C2441="Oficina Diversos","Oficina Geral",
IF(ISNUMBER(FIND("Estoque - Colhedoras",C2441)),"Colhedoras",IF(ISNUMBER(FIND("Caldeiraria",C2441)),"Caldeiraria",IF(ISNUMBER(FIND("Borracharia",C2441)),"Borracharia",IF(ISNUMBER(FIND("Lubrificação",C2441)),"Lubrificação",
IF(ISNUMBER(FIND("Estoque - Carregadeiras",C2441)),"Carregadeiras",IF(ISNUMBER(FIND("Estoque - Veic. Leves",C2441)),"Veic. Leves",
IF(ISNUMBER(FIND("Estoque - Caminhões",C2441)),"Caminhões",IF(ISNUMBER(FIND("Estoque - Transbordos",C2441)),"Transbordos",
IF(ISNUMBER(FIND("Estoque - Tratores",C2441)),"Tratores",
IF(ISNUMBER(FIND("Estoque - Máquinas pesadas",C2441)),"Máquinas pesadas",
IF(ISNUMBER(FIND("Estoque - Reboques",C2441)),"Reboques",
IF(C2441="Estoque","Estoque",
IF(AND(ISNUMBER(C2441),C2441&gt;1000,C2441&lt;2000),"Caminhões",
IF(AND(ISNUMBER(C2441),C2441&gt;2000,C2441&lt;3000),"Tratores",
IF(AND(ISNUMBER(C2441),C2441&gt;3000,C2441&lt;4000),"Carregadeiras",
IF(AND(ISNUMBER(C2441),C2441&gt;4000,C2441&lt;5000),"Máquinas pesadas",
IF(AND(ISNUMBER(C2441),C2441&gt;5000,C2441&lt;6000),"Colhedoras",
IF(AND(ISNUMBER(C2441),C2441&gt;7000,C2441&lt;8000),"Irrigação",
IF(AND(ISNUMBER(C2441),C2441&gt;8000,C2441&lt;9000),"Reboques",IF(AND(ISNUMBER(C2441),C2441&gt;0,C2441&lt;1000),"Veic. Leves","")))))))))))))))))))))</f>
        <v>Caminhões</v>
      </c>
      <c r="B2441" s="72"/>
      <c r="C2441" s="2">
        <v>1002</v>
      </c>
      <c r="D2441" s="2">
        <v>90350</v>
      </c>
      <c r="E2441" s="3" t="s">
        <v>778</v>
      </c>
      <c r="F2441" s="14" t="str">
        <f>IF(ISBLANK(K2441), "Apenas Solicitação", "Tem OC")</f>
        <v>Tem OC</v>
      </c>
      <c r="G2441" s="2">
        <v>2</v>
      </c>
      <c r="H2441" s="37">
        <f>G2441-I2441</f>
        <v>0</v>
      </c>
      <c r="I2441" s="38">
        <v>2</v>
      </c>
      <c r="J2441" s="4">
        <v>45756</v>
      </c>
      <c r="K2441" s="180">
        <v>45768</v>
      </c>
      <c r="L2441" s="3"/>
      <c r="M2441" s="44"/>
      <c r="N2441" s="44" t="str">
        <f>IFERROR(K2441 + VALUE(LEFT(L2441, FIND(" ", L2441) - 1)), "")</f>
        <v/>
      </c>
      <c r="O2441" s="3">
        <f>IF(_xlfn.DAYS(K2441,J2441)&lt;0, "Aguardando OC", _xlfn.DAYS(K2441,J2441))</f>
        <v>12</v>
      </c>
      <c r="P2441" s="14">
        <v>398624</v>
      </c>
      <c r="Q2441" s="169">
        <v>1143190</v>
      </c>
      <c r="R2441" s="14">
        <v>166528</v>
      </c>
      <c r="S2441" s="2">
        <v>683</v>
      </c>
      <c r="T2441" s="65" t="s">
        <v>301</v>
      </c>
      <c r="U2441" s="21">
        <v>366.18</v>
      </c>
      <c r="V2441" s="2">
        <v>11198</v>
      </c>
      <c r="W2441" s="43" t="str">
        <f>IFERROR(VLOOKUP(V2441, Fornecedores!A:C, 3, FALSE), "")</f>
        <v>4E EQUIPAMENTOS</v>
      </c>
      <c r="X2441" s="43" t="str">
        <f>IFERROR(VLOOKUP(V2441, Fornecedores!A:E, 5, FALSE), "")</f>
        <v>Goiânia</v>
      </c>
      <c r="Y2441" s="43" t="str">
        <f>IFERROR(VLOOKUP(V2441, Fornecedores!A:F, 6, FALSE), "")</f>
        <v>GO</v>
      </c>
      <c r="Z2441" s="14" t="str">
        <f>IF(H2441=0, "Pedido entregue!", "Pendente")</f>
        <v>Pedido entregue!</v>
      </c>
      <c r="AA2441" s="74"/>
      <c r="AB2441" s="58" t="str">
        <f>IF(Z2441="Pedido Entregue!", IF(AA2441=1, "Retirado do Almoxarifado", IF(AA2441=2, "Material devolvido", "Aguardando retirada")), IF(Z2441="Pendente", "Entrega pendente", ""))</f>
        <v>Aguardando retirada</v>
      </c>
      <c r="AC2441" s="18">
        <v>1</v>
      </c>
      <c r="AD2441" s="18">
        <f>AC2441/SUMIF($P:$P,P2441,$AC:$AC)</f>
        <v>1</v>
      </c>
      <c r="AE2441" s="18">
        <f>IF(R2441=0,0,AC2441/SUMIF($R:$R,R2441,$AC:$AC))</f>
        <v>8.3333333333333329E-2</v>
      </c>
      <c r="AF2441" s="18">
        <f>IF(R2441=0,1,0)</f>
        <v>0</v>
      </c>
      <c r="AG2441" s="18">
        <f>IF(R2441=0,#REF!-J2441,0)</f>
        <v>0</v>
      </c>
      <c r="AH2441" t="str">
        <f>TEXT(J2441,"MMMM")</f>
        <v>abril</v>
      </c>
    </row>
    <row r="2442" spans="1:34" ht="12.75" hidden="1" customHeight="1" x14ac:dyDescent="0.25">
      <c r="A2442" s="90" t="str">
        <f>IF(C2442="Oficina Diversos","Oficina Geral",
IF(ISNUMBER(FIND("Estoque - Colhedoras",C2442)),"Colhedoras",IF(ISNUMBER(FIND("Caldeiraria",C2442)),"Caldeiraria",IF(ISNUMBER(FIND("Borracharia",C2442)),"Borracharia",IF(ISNUMBER(FIND("Lubrificação",C2442)),"Lubrificação",
IF(ISNUMBER(FIND("Estoque - Carregadeiras",C2442)),"Carregadeiras",IF(ISNUMBER(FIND("Estoque - Veic. Leves",C2442)),"Veic. Leves",
IF(ISNUMBER(FIND("Estoque - Caminhões",C2442)),"Caminhões",IF(ISNUMBER(FIND("Estoque - Transbordos",C2442)),"Transbordos",
IF(ISNUMBER(FIND("Estoque - Tratores",C2442)),"Tratores",
IF(ISNUMBER(FIND("Estoque - Máquinas pesadas",C2442)),"Máquinas pesadas",
IF(ISNUMBER(FIND("Estoque - Reboques",C2442)),"Reboques",
IF(C2442="Estoque","Estoque",
IF(AND(ISNUMBER(C2442),C2442&gt;1000,C2442&lt;2000),"Caminhões",
IF(AND(ISNUMBER(C2442),C2442&gt;2000,C2442&lt;3000),"Tratores",
IF(AND(ISNUMBER(C2442),C2442&gt;3000,C2442&lt;4000),"Carregadeiras",
IF(AND(ISNUMBER(C2442),C2442&gt;4000,C2442&lt;5000),"Máquinas pesadas",
IF(AND(ISNUMBER(C2442),C2442&gt;5000,C2442&lt;6000),"Colhedoras",
IF(AND(ISNUMBER(C2442),C2442&gt;7000,C2442&lt;8000),"Irrigação",
IF(AND(ISNUMBER(C2442),C2442&gt;8000,C2442&lt;9000),"Reboques",IF(AND(ISNUMBER(C2442),C2442&gt;0,C2442&lt;1000),"Veic. Leves","")))))))))))))))))))))</f>
        <v>Caminhões</v>
      </c>
      <c r="B2442" s="72"/>
      <c r="C2442" s="42">
        <v>1002</v>
      </c>
      <c r="D2442" s="42">
        <v>90351</v>
      </c>
      <c r="E2442" s="43" t="s">
        <v>779</v>
      </c>
      <c r="F2442" s="14" t="str">
        <f>IF(ISBLANK(K2442), "Apenas Solicitação", "Tem OC")</f>
        <v>Tem OC</v>
      </c>
      <c r="G2442" s="42">
        <v>1</v>
      </c>
      <c r="H2442" s="37">
        <f>G2442-I2442</f>
        <v>0</v>
      </c>
      <c r="I2442" s="38">
        <v>1</v>
      </c>
      <c r="J2442" s="44">
        <v>45756</v>
      </c>
      <c r="K2442" s="185">
        <v>45784</v>
      </c>
      <c r="L2442" s="3"/>
      <c r="M2442" s="44"/>
      <c r="N2442" s="44" t="str">
        <f>IFERROR(K2442 + VALUE(LEFT(L2442, FIND(" ", L2442) - 1)), "")</f>
        <v/>
      </c>
      <c r="O2442" s="3">
        <f>IF(_xlfn.DAYS(K2442,J2442)&lt;0, "Aguardando OC", _xlfn.DAYS(K2442,J2442))</f>
        <v>28</v>
      </c>
      <c r="P2442" s="191">
        <v>398626</v>
      </c>
      <c r="Q2442" s="56">
        <v>1143190</v>
      </c>
      <c r="R2442" s="191">
        <v>166528</v>
      </c>
      <c r="S2442" s="42">
        <v>683</v>
      </c>
      <c r="T2442" s="67" t="s">
        <v>301</v>
      </c>
      <c r="U2442" s="45">
        <v>605</v>
      </c>
      <c r="V2442" s="42">
        <v>2528</v>
      </c>
      <c r="W2442" s="43" t="str">
        <f>IFERROR(VLOOKUP(V2442, Fornecedores!A:C, 3, FALSE), "")</f>
        <v xml:space="preserve">REDIESEL            </v>
      </c>
      <c r="X2442" s="43" t="str">
        <f>IFERROR(VLOOKUP(V2442, Fornecedores!A:E, 5, FALSE), "")</f>
        <v>Jaboatão dos Guararapes</v>
      </c>
      <c r="Y2442" s="43" t="str">
        <f>IFERROR(VLOOKUP(V2442, Fornecedores!A:F, 6, FALSE), "")</f>
        <v>PE</v>
      </c>
      <c r="Z2442" s="14" t="str">
        <f>IF(H2442=0, "Pedido entregue!", "Pendente")</f>
        <v>Pedido entregue!</v>
      </c>
      <c r="AA2442" s="74"/>
      <c r="AB2442" s="58" t="str">
        <f>IF(Z2442="Pedido Entregue!", IF(AA2442=1, "Retirado do Almoxarifado", IF(AA2442=2, "Material devolvido", "Aguardando retirada")), IF(Z2442="Pendente", "Entrega pendente", ""))</f>
        <v>Aguardando retirada</v>
      </c>
      <c r="AC2442" s="18">
        <v>1</v>
      </c>
      <c r="AD2442" s="18">
        <f>AC2442/SUMIF($P:$P,P2442,$AC:$AC)</f>
        <v>1</v>
      </c>
      <c r="AE2442" s="18">
        <f>IF(R2442=0,0,AC2442/SUMIF($R:$R,R2442,$AC:$AC))</f>
        <v>8.3333333333333329E-2</v>
      </c>
      <c r="AF2442" s="18">
        <f>IF(R2442=0,1,0)</f>
        <v>0</v>
      </c>
      <c r="AG2442" s="18">
        <f>IF(R2442=0,#REF!-J2442,0)</f>
        <v>0</v>
      </c>
      <c r="AH2442" t="str">
        <f>TEXT(J2442,"MMMM")</f>
        <v>abril</v>
      </c>
    </row>
    <row r="2443" spans="1:34" ht="12.75" hidden="1" customHeight="1" x14ac:dyDescent="0.25">
      <c r="A2443" s="90" t="str">
        <f>IF(C2443="Oficina Diversos","Oficina Geral",
IF(ISNUMBER(FIND("Estoque - Colhedoras",C2443)),"Colhedoras",IF(ISNUMBER(FIND("Caldeiraria",C2443)),"Caldeiraria",IF(ISNUMBER(FIND("Borracharia",C2443)),"Borracharia",IF(ISNUMBER(FIND("Lubrificação",C2443)),"Lubrificação",
IF(ISNUMBER(FIND("Estoque - Carregadeiras",C2443)),"Carregadeiras",IF(ISNUMBER(FIND("Estoque - Veic. Leves",C2443)),"Veic. Leves",
IF(ISNUMBER(FIND("Estoque - Caminhões",C2443)),"Caminhões",IF(ISNUMBER(FIND("Estoque - Transbordos",C2443)),"Transbordos",
IF(ISNUMBER(FIND("Estoque - Tratores",C2443)),"Tratores",
IF(ISNUMBER(FIND("Estoque - Máquinas pesadas",C2443)),"Máquinas pesadas",
IF(ISNUMBER(FIND("Estoque - Reboques",C2443)),"Reboques",
IF(C2443="Estoque","Estoque",
IF(AND(ISNUMBER(C2443),C2443&gt;1000,C2443&lt;2000),"Caminhões",
IF(AND(ISNUMBER(C2443),C2443&gt;2000,C2443&lt;3000),"Tratores",
IF(AND(ISNUMBER(C2443),C2443&gt;3000,C2443&lt;4000),"Carregadeiras",
IF(AND(ISNUMBER(C2443),C2443&gt;4000,C2443&lt;5000),"Máquinas pesadas",
IF(AND(ISNUMBER(C2443),C2443&gt;5000,C2443&lt;6000),"Colhedoras",
IF(AND(ISNUMBER(C2443),C2443&gt;7000,C2443&lt;8000),"Irrigação",
IF(AND(ISNUMBER(C2443),C2443&gt;8000,C2443&lt;9000),"Reboques",IF(AND(ISNUMBER(C2443),C2443&gt;0,C2443&lt;1000),"Veic. Leves","")))))))))))))))))))))</f>
        <v>Caminhões</v>
      </c>
      <c r="B2443" s="72"/>
      <c r="C2443" s="34">
        <v>1002</v>
      </c>
      <c r="D2443" s="34">
        <v>90352</v>
      </c>
      <c r="E2443" s="36" t="s">
        <v>780</v>
      </c>
      <c r="F2443" s="14" t="str">
        <f>IF(ISBLANK(K2443), "Apenas Solicitação", "Tem OC")</f>
        <v>Tem OC</v>
      </c>
      <c r="G2443" s="34">
        <v>1</v>
      </c>
      <c r="H2443" s="37">
        <f>G2443-I2443</f>
        <v>0</v>
      </c>
      <c r="I2443" s="38">
        <v>1</v>
      </c>
      <c r="J2443" s="35">
        <v>45756</v>
      </c>
      <c r="K2443" s="184">
        <v>45776</v>
      </c>
      <c r="L2443" s="3"/>
      <c r="M2443" s="44"/>
      <c r="N2443" s="44" t="str">
        <f>IFERROR(K2443 + VALUE(LEFT(L2443, FIND(" ", L2443) - 1)), "")</f>
        <v/>
      </c>
      <c r="O2443" s="3">
        <f>IF(_xlfn.DAYS(K2443,J2443)&lt;0, "Aguardando OC", _xlfn.DAYS(K2443,J2443))</f>
        <v>20</v>
      </c>
      <c r="P2443" s="193">
        <v>398627</v>
      </c>
      <c r="Q2443" s="57">
        <v>1143190</v>
      </c>
      <c r="R2443" s="193">
        <v>166908</v>
      </c>
      <c r="S2443" s="34">
        <v>683</v>
      </c>
      <c r="T2443" s="68" t="s">
        <v>301</v>
      </c>
      <c r="U2443" s="40">
        <v>1078</v>
      </c>
      <c r="V2443" s="34">
        <v>15716</v>
      </c>
      <c r="W2443" s="43" t="str">
        <f>IFERROR(VLOOKUP(V2443, Fornecedores!A:C, 3, FALSE), "")</f>
        <v>BRADIPE</v>
      </c>
      <c r="X2443" s="43" t="str">
        <f>IFERROR(VLOOKUP(V2443, Fornecedores!A:E, 5, FALSE), "")</f>
        <v>Jaboatão dos Guararapes</v>
      </c>
      <c r="Y2443" s="43" t="str">
        <f>IFERROR(VLOOKUP(V2443, Fornecedores!A:F, 6, FALSE), "")</f>
        <v>PE</v>
      </c>
      <c r="Z2443" s="14" t="str">
        <f>IF(H2443=0, "Pedido entregue!", "Pendente")</f>
        <v>Pedido entregue!</v>
      </c>
      <c r="AA2443" s="74">
        <v>1</v>
      </c>
      <c r="AB2443" s="58" t="str">
        <f>IF(Z2443="Pedido Entregue!", IF(AA2443=1, "Retirado do Almoxarifado", IF(AA2443=2, "Material devolvido", "Aguardando retirada")), IF(Z2443="Pendente", "Entrega pendente", ""))</f>
        <v>Retirado do Almoxarifado</v>
      </c>
      <c r="AC2443" s="18">
        <v>1</v>
      </c>
      <c r="AD2443" s="18">
        <f>AC2443/SUMIF($P:$P,P2443,$AC:$AC)</f>
        <v>1</v>
      </c>
      <c r="AE2443" s="18">
        <f>IF(R2443=0,0,AC2443/SUMIF($R:$R,R2443,$AC:$AC))</f>
        <v>0.33333333333333331</v>
      </c>
      <c r="AF2443" s="18">
        <f>IF(R2443=0,1,0)</f>
        <v>0</v>
      </c>
      <c r="AH2443" t="str">
        <f>TEXT(J2443,"MMMM")</f>
        <v>abril</v>
      </c>
    </row>
    <row r="2444" spans="1:34" ht="12.75" hidden="1" customHeight="1" x14ac:dyDescent="0.25">
      <c r="A2444" s="90" t="str">
        <f>IF(C2444="Oficina Diversos","Oficina Geral",
IF(ISNUMBER(FIND("Estoque - Colhedoras",C2444)),"Colhedoras",IF(ISNUMBER(FIND("Caldeiraria",C2444)),"Caldeiraria",IF(ISNUMBER(FIND("Borracharia",C2444)),"Borracharia",IF(ISNUMBER(FIND("Lubrificação",C2444)),"Lubrificação",
IF(ISNUMBER(FIND("Estoque - Carregadeiras",C2444)),"Carregadeiras",IF(ISNUMBER(FIND("Estoque - Veic. Leves",C2444)),"Veic. Leves",
IF(ISNUMBER(FIND("Estoque - Caminhões",C2444)),"Caminhões",IF(ISNUMBER(FIND("Estoque - Transbordos",C2444)),"Transbordos",
IF(ISNUMBER(FIND("Estoque - Tratores",C2444)),"Tratores",
IF(ISNUMBER(FIND("Estoque - Máquinas pesadas",C2444)),"Máquinas pesadas",
IF(ISNUMBER(FIND("Estoque - Reboques",C2444)),"Reboques",
IF(C2444="Estoque","Estoque",
IF(AND(ISNUMBER(C2444),C2444&gt;1000,C2444&lt;2000),"Caminhões",
IF(AND(ISNUMBER(C2444),C2444&gt;2000,C2444&lt;3000),"Tratores",
IF(AND(ISNUMBER(C2444),C2444&gt;3000,C2444&lt;4000),"Carregadeiras",
IF(AND(ISNUMBER(C2444),C2444&gt;4000,C2444&lt;5000),"Máquinas pesadas",
IF(AND(ISNUMBER(C2444),C2444&gt;5000,C2444&lt;6000),"Colhedoras",
IF(AND(ISNUMBER(C2444),C2444&gt;7000,C2444&lt;8000),"Irrigação",
IF(AND(ISNUMBER(C2444),C2444&gt;8000,C2444&lt;9000),"Reboques",IF(AND(ISNUMBER(C2444),C2444&gt;0,C2444&lt;1000),"Veic. Leves","")))))))))))))))))))))</f>
        <v>Caminhões</v>
      </c>
      <c r="B2444" s="72"/>
      <c r="C2444" s="2">
        <v>1002</v>
      </c>
      <c r="D2444" s="2">
        <v>90353</v>
      </c>
      <c r="E2444" s="3" t="s">
        <v>781</v>
      </c>
      <c r="F2444" s="14" t="str">
        <f>IF(ISBLANK(K2444), "Apenas Solicitação", "Tem OC")</f>
        <v>Tem OC</v>
      </c>
      <c r="G2444" s="2">
        <v>1</v>
      </c>
      <c r="H2444" s="37">
        <f>G2444-I2444</f>
        <v>0</v>
      </c>
      <c r="I2444" s="38">
        <v>1</v>
      </c>
      <c r="J2444" s="4">
        <v>45756</v>
      </c>
      <c r="K2444" s="180">
        <v>45768</v>
      </c>
      <c r="L2444" s="3"/>
      <c r="M2444" s="44"/>
      <c r="N2444" s="44" t="str">
        <f>IFERROR(K2444 + VALUE(LEFT(L2444, FIND(" ", L2444) - 1)), "")</f>
        <v/>
      </c>
      <c r="O2444" s="3">
        <f>IF(_xlfn.DAYS(K2444,J2444)&lt;0, "Aguardando OC", _xlfn.DAYS(K2444,J2444))</f>
        <v>12</v>
      </c>
      <c r="P2444" s="14">
        <v>398628</v>
      </c>
      <c r="Q2444" s="169">
        <v>1143190</v>
      </c>
      <c r="R2444" s="14">
        <v>166528</v>
      </c>
      <c r="S2444" s="2">
        <v>683</v>
      </c>
      <c r="T2444" s="65" t="s">
        <v>301</v>
      </c>
      <c r="U2444" s="21">
        <v>319.33</v>
      </c>
      <c r="V2444" s="2">
        <v>11198</v>
      </c>
      <c r="W2444" s="43" t="str">
        <f>IFERROR(VLOOKUP(V2444, Fornecedores!A:C, 3, FALSE), "")</f>
        <v>4E EQUIPAMENTOS</v>
      </c>
      <c r="X2444" s="43" t="str">
        <f>IFERROR(VLOOKUP(V2444, Fornecedores!A:E, 5, FALSE), "")</f>
        <v>Goiânia</v>
      </c>
      <c r="Y2444" s="43" t="str">
        <f>IFERROR(VLOOKUP(V2444, Fornecedores!A:F, 6, FALSE), "")</f>
        <v>GO</v>
      </c>
      <c r="Z2444" s="14" t="str">
        <f>IF(H2444=0, "Pedido entregue!", "Pendente")</f>
        <v>Pedido entregue!</v>
      </c>
      <c r="AA2444" s="74"/>
      <c r="AB2444" s="58" t="str">
        <f>IF(Z2444="Pedido Entregue!", IF(AA2444=1, "Retirado do Almoxarifado", IF(AA2444=2, "Material devolvido", "Aguardando retirada")), IF(Z2444="Pendente", "Entrega pendente", ""))</f>
        <v>Aguardando retirada</v>
      </c>
      <c r="AC2444" s="18">
        <v>1</v>
      </c>
      <c r="AD2444" s="18">
        <f>AC2444/SUMIF($P:$P,P2444,$AC:$AC)</f>
        <v>1</v>
      </c>
      <c r="AE2444" s="18">
        <f>IF(R2444=0,0,AC2444/SUMIF($R:$R,R2444,$AC:$AC))</f>
        <v>8.3333333333333329E-2</v>
      </c>
      <c r="AF2444" s="18">
        <f>IF(R2444=0,1,0)</f>
        <v>0</v>
      </c>
      <c r="AG2444" s="18">
        <f>IF(R2444=0,#REF!-J2444,0)</f>
        <v>0</v>
      </c>
      <c r="AH2444" t="str">
        <f>TEXT(J2444,"MMMM")</f>
        <v>abril</v>
      </c>
    </row>
    <row r="2445" spans="1:34" ht="12.75" hidden="1" customHeight="1" x14ac:dyDescent="0.25">
      <c r="A2445" s="90" t="str">
        <f>IF(C2445="Oficina Diversos","Oficina Geral",
IF(ISNUMBER(FIND("Estoque - Colhedoras",C2445)),"Colhedoras",IF(ISNUMBER(FIND("Caldeiraria",C2445)),"Caldeiraria",IF(ISNUMBER(FIND("Borracharia",C2445)),"Borracharia",IF(ISNUMBER(FIND("Lubrificação",C2445)),"Lubrificação",
IF(ISNUMBER(FIND("Estoque - Carregadeiras",C2445)),"Carregadeiras",IF(ISNUMBER(FIND("Estoque - Veic. Leves",C2445)),"Veic. Leves",
IF(ISNUMBER(FIND("Estoque - Caminhões",C2445)),"Caminhões",IF(ISNUMBER(FIND("Estoque - Transbordos",C2445)),"Transbordos",
IF(ISNUMBER(FIND("Estoque - Tratores",C2445)),"Tratores",
IF(ISNUMBER(FIND("Estoque - Máquinas pesadas",C2445)),"Máquinas pesadas",
IF(ISNUMBER(FIND("Estoque - Reboques",C2445)),"Reboques",
IF(C2445="Estoque","Estoque",
IF(AND(ISNUMBER(C2445),C2445&gt;1000,C2445&lt;2000),"Caminhões",
IF(AND(ISNUMBER(C2445),C2445&gt;2000,C2445&lt;3000),"Tratores",
IF(AND(ISNUMBER(C2445),C2445&gt;3000,C2445&lt;4000),"Carregadeiras",
IF(AND(ISNUMBER(C2445),C2445&gt;4000,C2445&lt;5000),"Máquinas pesadas",
IF(AND(ISNUMBER(C2445),C2445&gt;5000,C2445&lt;6000),"Colhedoras",
IF(AND(ISNUMBER(C2445),C2445&gt;7000,C2445&lt;8000),"Irrigação",
IF(AND(ISNUMBER(C2445),C2445&gt;8000,C2445&lt;9000),"Reboques",IF(AND(ISNUMBER(C2445),C2445&gt;0,C2445&lt;1000),"Veic. Leves","")))))))))))))))))))))</f>
        <v>Caminhões</v>
      </c>
      <c r="B2445" s="72"/>
      <c r="C2445" s="2">
        <v>1002</v>
      </c>
      <c r="D2445" s="2">
        <v>90355</v>
      </c>
      <c r="E2445" s="3" t="s">
        <v>782</v>
      </c>
      <c r="F2445" s="14" t="str">
        <f>IF(ISBLANK(K2445), "Apenas Solicitação", "Tem OC")</f>
        <v>Tem OC</v>
      </c>
      <c r="G2445" s="2">
        <v>1</v>
      </c>
      <c r="H2445" s="37">
        <f>G2445-I2445</f>
        <v>0</v>
      </c>
      <c r="I2445" s="38">
        <v>1</v>
      </c>
      <c r="J2445" s="4">
        <v>45756</v>
      </c>
      <c r="K2445" s="180">
        <v>45768</v>
      </c>
      <c r="L2445" s="3"/>
      <c r="M2445" s="44"/>
      <c r="N2445" s="44" t="str">
        <f>IFERROR(K2445 + VALUE(LEFT(L2445, FIND(" ", L2445) - 1)), "")</f>
        <v/>
      </c>
      <c r="O2445" s="3">
        <f>IF(_xlfn.DAYS(K2445,J2445)&lt;0, "Aguardando OC", _xlfn.DAYS(K2445,J2445))</f>
        <v>12</v>
      </c>
      <c r="P2445" s="14">
        <v>398642</v>
      </c>
      <c r="Q2445" s="169">
        <v>1143190</v>
      </c>
      <c r="R2445" s="14">
        <v>166528</v>
      </c>
      <c r="S2445" s="2">
        <v>683</v>
      </c>
      <c r="T2445" s="65" t="s">
        <v>301</v>
      </c>
      <c r="U2445" s="21">
        <v>178.7</v>
      </c>
      <c r="V2445" s="2">
        <v>11198</v>
      </c>
      <c r="W2445" s="43" t="str">
        <f>IFERROR(VLOOKUP(V2445, Fornecedores!A:C, 3, FALSE), "")</f>
        <v>4E EQUIPAMENTOS</v>
      </c>
      <c r="X2445" s="43" t="str">
        <f>IFERROR(VLOOKUP(V2445, Fornecedores!A:E, 5, FALSE), "")</f>
        <v>Goiânia</v>
      </c>
      <c r="Y2445" s="43" t="str">
        <f>IFERROR(VLOOKUP(V2445, Fornecedores!A:F, 6, FALSE), "")</f>
        <v>GO</v>
      </c>
      <c r="Z2445" s="14" t="str">
        <f>IF(H2445=0, "Pedido entregue!", "Pendente")</f>
        <v>Pedido entregue!</v>
      </c>
      <c r="AA2445" s="74"/>
      <c r="AB2445" s="58" t="str">
        <f>IF(Z2445="Pedido Entregue!", IF(AA2445=1, "Retirado do Almoxarifado", IF(AA2445=2, "Material devolvido", "Aguardando retirada")), IF(Z2445="Pendente", "Entrega pendente", ""))</f>
        <v>Aguardando retirada</v>
      </c>
      <c r="AC2445" s="18">
        <v>1</v>
      </c>
      <c r="AD2445" s="18">
        <f>AC2445/SUMIF($P:$P,P2445,$AC:$AC)</f>
        <v>1</v>
      </c>
      <c r="AE2445" s="18">
        <f>IF(R2445=0,0,AC2445/SUMIF($R:$R,R2445,$AC:$AC))</f>
        <v>8.3333333333333329E-2</v>
      </c>
      <c r="AF2445" s="18">
        <f>IF(R2445=0,1,0)</f>
        <v>0</v>
      </c>
      <c r="AG2445" s="18">
        <f>IF(R2445=0,#REF!-J2445,0)</f>
        <v>0</v>
      </c>
      <c r="AH2445" t="str">
        <f>TEXT(J2445,"MMMM")</f>
        <v>abril</v>
      </c>
    </row>
    <row r="2446" spans="1:34" ht="12.75" hidden="1" customHeight="1" x14ac:dyDescent="0.25">
      <c r="A2446" s="90" t="str">
        <f>IF(C2446="Oficina Diversos","Oficina Geral",
IF(ISNUMBER(FIND("Estoque - Colhedoras",C2446)),"Colhedoras",IF(ISNUMBER(FIND("Caldeiraria",C2446)),"Caldeiraria",IF(ISNUMBER(FIND("Borracharia",C2446)),"Borracharia",IF(ISNUMBER(FIND("Lubrificação",C2446)),"Lubrificação",
IF(ISNUMBER(FIND("Estoque - Carregadeiras",C2446)),"Carregadeiras",IF(ISNUMBER(FIND("Estoque - Veic. Leves",C2446)),"Veic. Leves",
IF(ISNUMBER(FIND("Estoque - Caminhões",C2446)),"Caminhões",IF(ISNUMBER(FIND("Estoque - Transbordos",C2446)),"Transbordos",
IF(ISNUMBER(FIND("Estoque - Tratores",C2446)),"Tratores",
IF(ISNUMBER(FIND("Estoque - Máquinas pesadas",C2446)),"Máquinas pesadas",
IF(ISNUMBER(FIND("Estoque - Reboques",C2446)),"Reboques",
IF(C2446="Estoque","Estoque",
IF(AND(ISNUMBER(C2446),C2446&gt;1000,C2446&lt;2000),"Caminhões",
IF(AND(ISNUMBER(C2446),C2446&gt;2000,C2446&lt;3000),"Tratores",
IF(AND(ISNUMBER(C2446),C2446&gt;3000,C2446&lt;4000),"Carregadeiras",
IF(AND(ISNUMBER(C2446),C2446&gt;4000,C2446&lt;5000),"Máquinas pesadas",
IF(AND(ISNUMBER(C2446),C2446&gt;5000,C2446&lt;6000),"Colhedoras",
IF(AND(ISNUMBER(C2446),C2446&gt;7000,C2446&lt;8000),"Irrigação",
IF(AND(ISNUMBER(C2446),C2446&gt;8000,C2446&lt;9000),"Reboques",IF(AND(ISNUMBER(C2446),C2446&gt;0,C2446&lt;1000),"Veic. Leves","")))))))))))))))))))))</f>
        <v>Caminhões</v>
      </c>
      <c r="B2446" s="72"/>
      <c r="C2446" s="2">
        <v>1002</v>
      </c>
      <c r="D2446" s="2">
        <v>90356</v>
      </c>
      <c r="E2446" s="3" t="s">
        <v>783</v>
      </c>
      <c r="F2446" s="14" t="str">
        <f>IF(ISBLANK(K2446), "Apenas Solicitação", "Tem OC")</f>
        <v>Tem OC</v>
      </c>
      <c r="G2446" s="2">
        <v>2</v>
      </c>
      <c r="H2446" s="37">
        <f>G2446-I2446</f>
        <v>0</v>
      </c>
      <c r="I2446" s="38">
        <v>2</v>
      </c>
      <c r="J2446" s="4">
        <v>45756</v>
      </c>
      <c r="K2446" s="180">
        <v>45768</v>
      </c>
      <c r="L2446" s="3"/>
      <c r="M2446" s="44"/>
      <c r="N2446" s="44" t="str">
        <f>IFERROR(K2446 + VALUE(LEFT(L2446, FIND(" ", L2446) - 1)), "")</f>
        <v/>
      </c>
      <c r="O2446" s="3">
        <f>IF(_xlfn.DAYS(K2446,J2446)&lt;0, "Aguardando OC", _xlfn.DAYS(K2446,J2446))</f>
        <v>12</v>
      </c>
      <c r="P2446" s="14">
        <v>398646</v>
      </c>
      <c r="Q2446" s="169">
        <v>1143190</v>
      </c>
      <c r="R2446" s="14">
        <v>166528</v>
      </c>
      <c r="S2446" s="2">
        <v>683</v>
      </c>
      <c r="T2446" s="65" t="s">
        <v>301</v>
      </c>
      <c r="U2446" s="21">
        <v>83.84</v>
      </c>
      <c r="V2446" s="2">
        <v>11198</v>
      </c>
      <c r="W2446" s="43" t="str">
        <f>IFERROR(VLOOKUP(V2446, Fornecedores!A:C, 3, FALSE), "")</f>
        <v>4E EQUIPAMENTOS</v>
      </c>
      <c r="X2446" s="43" t="str">
        <f>IFERROR(VLOOKUP(V2446, Fornecedores!A:E, 5, FALSE), "")</f>
        <v>Goiânia</v>
      </c>
      <c r="Y2446" s="43" t="str">
        <f>IFERROR(VLOOKUP(V2446, Fornecedores!A:F, 6, FALSE), "")</f>
        <v>GO</v>
      </c>
      <c r="Z2446" s="14" t="str">
        <f>IF(H2446=0, "Pedido entregue!", "Pendente")</f>
        <v>Pedido entregue!</v>
      </c>
      <c r="AA2446" s="74"/>
      <c r="AB2446" s="58" t="str">
        <f>IF(Z2446="Pedido Entregue!", IF(AA2446=1, "Retirado do Almoxarifado", IF(AA2446=2, "Material devolvido", "Aguardando retirada")), IF(Z2446="Pendente", "Entrega pendente", ""))</f>
        <v>Aguardando retirada</v>
      </c>
      <c r="AC2446" s="18">
        <v>1</v>
      </c>
      <c r="AD2446" s="18">
        <f>AC2446/SUMIF($P:$P,P2446,$AC:$AC)</f>
        <v>1</v>
      </c>
      <c r="AE2446" s="18">
        <f>IF(R2446=0,0,AC2446/SUMIF($R:$R,R2446,$AC:$AC))</f>
        <v>8.3333333333333329E-2</v>
      </c>
      <c r="AF2446" s="18">
        <f>IF(R2446=0,1,0)</f>
        <v>0</v>
      </c>
      <c r="AG2446" s="18">
        <f>IF(R2446=0,#REF!-J2446,0)</f>
        <v>0</v>
      </c>
      <c r="AH2446" t="str">
        <f>TEXT(J2446,"MMMM")</f>
        <v>abril</v>
      </c>
    </row>
    <row r="2447" spans="1:34" ht="12.75" hidden="1" customHeight="1" x14ac:dyDescent="0.25">
      <c r="A2447" s="90" t="str">
        <f>IF(C2447="Oficina Diversos","Oficina Geral",
IF(ISNUMBER(FIND("Estoque - Colhedoras",C2447)),"Colhedoras",IF(ISNUMBER(FIND("Caldeiraria",C2447)),"Caldeiraria",IF(ISNUMBER(FIND("Borracharia",C2447)),"Borracharia",IF(ISNUMBER(FIND("Lubrificação",C2447)),"Lubrificação",
IF(ISNUMBER(FIND("Estoque - Carregadeiras",C2447)),"Carregadeiras",IF(ISNUMBER(FIND("Estoque - Veic. Leves",C2447)),"Veic. Leves",
IF(ISNUMBER(FIND("Estoque - Caminhões",C2447)),"Caminhões",IF(ISNUMBER(FIND("Estoque - Transbordos",C2447)),"Transbordos",
IF(ISNUMBER(FIND("Estoque - Tratores",C2447)),"Tratores",
IF(ISNUMBER(FIND("Estoque - Máquinas pesadas",C2447)),"Máquinas pesadas",
IF(ISNUMBER(FIND("Estoque - Reboques",C2447)),"Reboques",
IF(C2447="Estoque","Estoque",
IF(AND(ISNUMBER(C2447),C2447&gt;1000,C2447&lt;2000),"Caminhões",
IF(AND(ISNUMBER(C2447),C2447&gt;2000,C2447&lt;3000),"Tratores",
IF(AND(ISNUMBER(C2447),C2447&gt;3000,C2447&lt;4000),"Carregadeiras",
IF(AND(ISNUMBER(C2447),C2447&gt;4000,C2447&lt;5000),"Máquinas pesadas",
IF(AND(ISNUMBER(C2447),C2447&gt;5000,C2447&lt;6000),"Colhedoras",
IF(AND(ISNUMBER(C2447),C2447&gt;7000,C2447&lt;8000),"Irrigação",
IF(AND(ISNUMBER(C2447),C2447&gt;8000,C2447&lt;9000),"Reboques",IF(AND(ISNUMBER(C2447),C2447&gt;0,C2447&lt;1000),"Veic. Leves","")))))))))))))))))))))</f>
        <v>Caminhões</v>
      </c>
      <c r="B2447" s="72"/>
      <c r="C2447" s="34">
        <v>1002</v>
      </c>
      <c r="D2447" s="34">
        <v>90358</v>
      </c>
      <c r="E2447" s="36" t="s">
        <v>784</v>
      </c>
      <c r="F2447" s="14" t="str">
        <f>IF(ISBLANK(K2447), "Apenas Solicitação", "Tem OC")</f>
        <v>Tem OC</v>
      </c>
      <c r="G2447" s="34">
        <v>1</v>
      </c>
      <c r="H2447" s="37">
        <f>G2447-I2447</f>
        <v>0</v>
      </c>
      <c r="I2447" s="38">
        <v>1</v>
      </c>
      <c r="J2447" s="35">
        <v>45756</v>
      </c>
      <c r="K2447" s="184">
        <v>45776</v>
      </c>
      <c r="L2447" s="3"/>
      <c r="M2447" s="44"/>
      <c r="N2447" s="44" t="str">
        <f>IFERROR(K2447 + VALUE(LEFT(L2447, FIND(" ", L2447) - 1)), "")</f>
        <v/>
      </c>
      <c r="O2447" s="3">
        <f>IF(_xlfn.DAYS(K2447,J2447)&lt;0, "Aguardando OC", _xlfn.DAYS(K2447,J2447))</f>
        <v>20</v>
      </c>
      <c r="P2447" s="193">
        <v>398644</v>
      </c>
      <c r="Q2447" s="57">
        <v>1143190</v>
      </c>
      <c r="R2447" s="193">
        <v>166908</v>
      </c>
      <c r="S2447" s="34">
        <v>683</v>
      </c>
      <c r="T2447" s="68" t="s">
        <v>301</v>
      </c>
      <c r="U2447" s="40">
        <v>1045</v>
      </c>
      <c r="V2447" s="34">
        <v>15716</v>
      </c>
      <c r="W2447" s="43" t="str">
        <f>IFERROR(VLOOKUP(V2447, Fornecedores!A:C, 3, FALSE), "")</f>
        <v>BRADIPE</v>
      </c>
      <c r="X2447" s="43" t="str">
        <f>IFERROR(VLOOKUP(V2447, Fornecedores!A:E, 5, FALSE), "")</f>
        <v>Jaboatão dos Guararapes</v>
      </c>
      <c r="Y2447" s="43" t="str">
        <f>IFERROR(VLOOKUP(V2447, Fornecedores!A:F, 6, FALSE), "")</f>
        <v>PE</v>
      </c>
      <c r="Z2447" s="14" t="str">
        <f>IF(H2447=0, "Pedido entregue!", "Pendente")</f>
        <v>Pedido entregue!</v>
      </c>
      <c r="AA2447" s="74">
        <v>1</v>
      </c>
      <c r="AB2447" s="58" t="str">
        <f>IF(Z2447="Pedido Entregue!", IF(AA2447=1, "Retirado do Almoxarifado", IF(AA2447=2, "Material devolvido", "Aguardando retirada")), IF(Z2447="Pendente", "Entrega pendente", ""))</f>
        <v>Retirado do Almoxarifado</v>
      </c>
      <c r="AC2447" s="18">
        <v>1</v>
      </c>
      <c r="AD2447" s="18">
        <f>AC2447/SUMIF($P:$P,P2447,$AC:$AC)</f>
        <v>1</v>
      </c>
      <c r="AE2447" s="18">
        <f>IF(R2447=0,0,AC2447/SUMIF($R:$R,R2447,$AC:$AC))</f>
        <v>0.33333333333333331</v>
      </c>
      <c r="AF2447" s="18">
        <f>IF(R2447=0,1,0)</f>
        <v>0</v>
      </c>
      <c r="AH2447" t="str">
        <f>TEXT(J2447,"MMMM")</f>
        <v>abril</v>
      </c>
    </row>
    <row r="2448" spans="1:34" ht="12.75" hidden="1" customHeight="1" x14ac:dyDescent="0.25">
      <c r="A2448" s="90" t="str">
        <f>IF(C2448="Oficina Diversos","Oficina Geral",
IF(ISNUMBER(FIND("Estoque - Colhedoras",C2448)),"Colhedoras",IF(ISNUMBER(FIND("Caldeiraria",C2448)),"Caldeiraria",IF(ISNUMBER(FIND("Borracharia",C2448)),"Borracharia",IF(ISNUMBER(FIND("Lubrificação",C2448)),"Lubrificação",
IF(ISNUMBER(FIND("Estoque - Carregadeiras",C2448)),"Carregadeiras",IF(ISNUMBER(FIND("Estoque - Veic. Leves",C2448)),"Veic. Leves",
IF(ISNUMBER(FIND("Estoque - Caminhões",C2448)),"Caminhões",IF(ISNUMBER(FIND("Estoque - Transbordos",C2448)),"Transbordos",
IF(ISNUMBER(FIND("Estoque - Tratores",C2448)),"Tratores",
IF(ISNUMBER(FIND("Estoque - Máquinas pesadas",C2448)),"Máquinas pesadas",
IF(ISNUMBER(FIND("Estoque - Reboques",C2448)),"Reboques",
IF(C2448="Estoque","Estoque",
IF(AND(ISNUMBER(C2448),C2448&gt;1000,C2448&lt;2000),"Caminhões",
IF(AND(ISNUMBER(C2448),C2448&gt;2000,C2448&lt;3000),"Tratores",
IF(AND(ISNUMBER(C2448),C2448&gt;3000,C2448&lt;4000),"Carregadeiras",
IF(AND(ISNUMBER(C2448),C2448&gt;4000,C2448&lt;5000),"Máquinas pesadas",
IF(AND(ISNUMBER(C2448),C2448&gt;5000,C2448&lt;6000),"Colhedoras",
IF(AND(ISNUMBER(C2448),C2448&gt;7000,C2448&lt;8000),"Irrigação",
IF(AND(ISNUMBER(C2448),C2448&gt;8000,C2448&lt;9000),"Reboques",IF(AND(ISNUMBER(C2448),C2448&gt;0,C2448&lt;1000),"Veic. Leves","")))))))))))))))))))))</f>
        <v>Caminhões</v>
      </c>
      <c r="B2448" s="72"/>
      <c r="C2448" s="34">
        <v>1002</v>
      </c>
      <c r="D2448" s="34">
        <v>90359</v>
      </c>
      <c r="E2448" s="36" t="s">
        <v>785</v>
      </c>
      <c r="F2448" s="14" t="str">
        <f>IF(ISBLANK(K2448), "Apenas Solicitação", "Tem OC")</f>
        <v>Tem OC</v>
      </c>
      <c r="G2448" s="34">
        <v>1</v>
      </c>
      <c r="H2448" s="37">
        <f>G2448-I2448</f>
        <v>0</v>
      </c>
      <c r="I2448" s="38">
        <v>1</v>
      </c>
      <c r="J2448" s="35">
        <v>45756</v>
      </c>
      <c r="K2448" s="184">
        <v>45776</v>
      </c>
      <c r="L2448" s="3"/>
      <c r="M2448" s="44"/>
      <c r="N2448" s="44" t="str">
        <f>IFERROR(K2448 + VALUE(LEFT(L2448, FIND(" ", L2448) - 1)), "")</f>
        <v/>
      </c>
      <c r="O2448" s="3">
        <f>IF(_xlfn.DAYS(K2448,J2448)&lt;0, "Aguardando OC", _xlfn.DAYS(K2448,J2448))</f>
        <v>20</v>
      </c>
      <c r="P2448" s="193">
        <v>398645</v>
      </c>
      <c r="Q2448" s="57">
        <v>1143190</v>
      </c>
      <c r="R2448" s="193">
        <v>166908</v>
      </c>
      <c r="S2448" s="34">
        <v>683</v>
      </c>
      <c r="T2448" s="68" t="s">
        <v>301</v>
      </c>
      <c r="U2448" s="40">
        <v>1045</v>
      </c>
      <c r="V2448" s="34">
        <v>15716</v>
      </c>
      <c r="W2448" s="43" t="str">
        <f>IFERROR(VLOOKUP(V2448, Fornecedores!A:C, 3, FALSE), "")</f>
        <v>BRADIPE</v>
      </c>
      <c r="X2448" s="43" t="str">
        <f>IFERROR(VLOOKUP(V2448, Fornecedores!A:E, 5, FALSE), "")</f>
        <v>Jaboatão dos Guararapes</v>
      </c>
      <c r="Y2448" s="43" t="str">
        <f>IFERROR(VLOOKUP(V2448, Fornecedores!A:F, 6, FALSE), "")</f>
        <v>PE</v>
      </c>
      <c r="Z2448" s="14" t="str">
        <f>IF(H2448=0, "Pedido entregue!", "Pendente")</f>
        <v>Pedido entregue!</v>
      </c>
      <c r="AA2448" s="74">
        <v>1</v>
      </c>
      <c r="AB2448" s="58" t="str">
        <f>IF(Z2448="Pedido Entregue!", IF(AA2448=1, "Retirado do Almoxarifado", IF(AA2448=2, "Material devolvido", "Aguardando retirada")), IF(Z2448="Pendente", "Entrega pendente", ""))</f>
        <v>Retirado do Almoxarifado</v>
      </c>
      <c r="AC2448" s="18">
        <v>1</v>
      </c>
      <c r="AD2448" s="18">
        <f>AC2448/SUMIF($P:$P,P2448,$AC:$AC)</f>
        <v>1</v>
      </c>
      <c r="AE2448" s="18">
        <f>IF(R2448=0,0,AC2448/SUMIF($R:$R,R2448,$AC:$AC))</f>
        <v>0.33333333333333331</v>
      </c>
      <c r="AF2448" s="18">
        <f>IF(R2448=0,1,0)</f>
        <v>0</v>
      </c>
      <c r="AH2448" t="str">
        <f>TEXT(J2448,"MMMM")</f>
        <v>abril</v>
      </c>
    </row>
    <row r="2449" spans="1:34" ht="12.75" hidden="1" customHeight="1" x14ac:dyDescent="0.25">
      <c r="A2449" s="90" t="str">
        <f>IF(C2449="Oficina Diversos","Oficina Geral",
IF(ISNUMBER(FIND("Estoque - Colhedoras",C2449)),"Colhedoras",IF(ISNUMBER(FIND("Caldeiraria",C2449)),"Caldeiraria",IF(ISNUMBER(FIND("Borracharia",C2449)),"Borracharia",IF(ISNUMBER(FIND("Lubrificação",C2449)),"Lubrificação",
IF(ISNUMBER(FIND("Estoque - Carregadeiras",C2449)),"Carregadeiras",IF(ISNUMBER(FIND("Estoque - Veic. Leves",C2449)),"Veic. Leves",
IF(ISNUMBER(FIND("Estoque - Caminhões",C2449)),"Caminhões",IF(ISNUMBER(FIND("Estoque - Transbordos",C2449)),"Transbordos",
IF(ISNUMBER(FIND("Estoque - Tratores",C2449)),"Tratores",
IF(ISNUMBER(FIND("Estoque - Máquinas pesadas",C2449)),"Máquinas pesadas",
IF(ISNUMBER(FIND("Estoque - Reboques",C2449)),"Reboques",
IF(C2449="Estoque","Estoque",
IF(AND(ISNUMBER(C2449),C2449&gt;1000,C2449&lt;2000),"Caminhões",
IF(AND(ISNUMBER(C2449),C2449&gt;2000,C2449&lt;3000),"Tratores",
IF(AND(ISNUMBER(C2449),C2449&gt;3000,C2449&lt;4000),"Carregadeiras",
IF(AND(ISNUMBER(C2449),C2449&gt;4000,C2449&lt;5000),"Máquinas pesadas",
IF(AND(ISNUMBER(C2449),C2449&gt;5000,C2449&lt;6000),"Colhedoras",
IF(AND(ISNUMBER(C2449),C2449&gt;7000,C2449&lt;8000),"Irrigação",
IF(AND(ISNUMBER(C2449),C2449&gt;8000,C2449&lt;9000),"Reboques",IF(AND(ISNUMBER(C2449),C2449&gt;0,C2449&lt;1000),"Veic. Leves","")))))))))))))))))))))</f>
        <v>Caminhões</v>
      </c>
      <c r="B2449" s="72"/>
      <c r="C2449" s="2">
        <v>1002</v>
      </c>
      <c r="D2449" s="2">
        <v>90361</v>
      </c>
      <c r="E2449" s="3" t="s">
        <v>786</v>
      </c>
      <c r="F2449" s="14" t="str">
        <f>IF(ISBLANK(K2449), "Apenas Solicitação", "Tem OC")</f>
        <v>Tem OC</v>
      </c>
      <c r="G2449" s="2">
        <v>1</v>
      </c>
      <c r="H2449" s="37">
        <f>G2449-I2449</f>
        <v>0</v>
      </c>
      <c r="I2449" s="38">
        <v>1</v>
      </c>
      <c r="J2449" s="4">
        <v>45756</v>
      </c>
      <c r="K2449" s="180">
        <v>45768</v>
      </c>
      <c r="L2449" s="3"/>
      <c r="M2449" s="44"/>
      <c r="N2449" s="44" t="str">
        <f>IFERROR(K2449 + VALUE(LEFT(L2449, FIND(" ", L2449) - 1)), "")</f>
        <v/>
      </c>
      <c r="O2449" s="3">
        <f>IF(_xlfn.DAYS(K2449,J2449)&lt;0, "Aguardando OC", _xlfn.DAYS(K2449,J2449))</f>
        <v>12</v>
      </c>
      <c r="P2449" s="14">
        <v>398631</v>
      </c>
      <c r="Q2449" s="169">
        <v>1143190</v>
      </c>
      <c r="R2449" s="14">
        <v>166528</v>
      </c>
      <c r="S2449" s="42">
        <v>683</v>
      </c>
      <c r="T2449" s="67" t="s">
        <v>301</v>
      </c>
      <c r="U2449" s="21">
        <v>101.1</v>
      </c>
      <c r="V2449" s="2">
        <v>11198</v>
      </c>
      <c r="W2449" s="43" t="str">
        <f>IFERROR(VLOOKUP(V2449, Fornecedores!A:C, 3, FALSE), "")</f>
        <v>4E EQUIPAMENTOS</v>
      </c>
      <c r="X2449" s="43" t="str">
        <f>IFERROR(VLOOKUP(V2449, Fornecedores!A:E, 5, FALSE), "")</f>
        <v>Goiânia</v>
      </c>
      <c r="Y2449" s="43" t="str">
        <f>IFERROR(VLOOKUP(V2449, Fornecedores!A:F, 6, FALSE), "")</f>
        <v>GO</v>
      </c>
      <c r="Z2449" s="14" t="str">
        <f>IF(H2449=0, "Pedido entregue!", "Pendente")</f>
        <v>Pedido entregue!</v>
      </c>
      <c r="AA2449" s="74"/>
      <c r="AB2449" s="58" t="str">
        <f>IF(Z2449="Pedido Entregue!", IF(AA2449=1, "Retirado do Almoxarifado", IF(AA2449=2, "Material devolvido", "Aguardando retirada")), IF(Z2449="Pendente", "Entrega pendente", ""))</f>
        <v>Aguardando retirada</v>
      </c>
      <c r="AC2449" s="18">
        <v>1</v>
      </c>
      <c r="AD2449" s="18">
        <f>AC2449/SUMIF($P:$P,P2449,$AC:$AC)</f>
        <v>1</v>
      </c>
      <c r="AE2449" s="18">
        <f>IF(R2449=0,0,AC2449/SUMIF($R:$R,R2449,$AC:$AC))</f>
        <v>8.3333333333333329E-2</v>
      </c>
      <c r="AF2449" s="18">
        <f>IF(R2449=0,1,0)</f>
        <v>0</v>
      </c>
      <c r="AG2449" s="18">
        <f>IF(R2449=0,#REF!-J2449,0)</f>
        <v>0</v>
      </c>
      <c r="AH2449" t="str">
        <f>TEXT(J2449,"MMMM")</f>
        <v>abril</v>
      </c>
    </row>
    <row r="2450" spans="1:34" ht="12.75" hidden="1" customHeight="1" x14ac:dyDescent="0.25">
      <c r="A2450" s="90" t="str">
        <f>IF(C2450="Oficina Diversos","Oficina Geral",
IF(ISNUMBER(FIND("Estoque - Colhedoras",C2450)),"Colhedoras",IF(ISNUMBER(FIND("Caldeiraria",C2450)),"Caldeiraria",IF(ISNUMBER(FIND("Borracharia",C2450)),"Borracharia",IF(ISNUMBER(FIND("Lubrificação",C2450)),"Lubrificação",
IF(ISNUMBER(FIND("Estoque - Carregadeiras",C2450)),"Carregadeiras",IF(ISNUMBER(FIND("Estoque - Veic. Leves",C2450)),"Veic. Leves",
IF(ISNUMBER(FIND("Estoque - Caminhões",C2450)),"Caminhões",IF(ISNUMBER(FIND("Estoque - Transbordos",C2450)),"Transbordos",
IF(ISNUMBER(FIND("Estoque - Tratores",C2450)),"Tratores",
IF(ISNUMBER(FIND("Estoque - Máquinas pesadas",C2450)),"Máquinas pesadas",
IF(ISNUMBER(FIND("Estoque - Reboques",C2450)),"Reboques",
IF(C2450="Estoque","Estoque",
IF(AND(ISNUMBER(C2450),C2450&gt;1000,C2450&lt;2000),"Caminhões",
IF(AND(ISNUMBER(C2450),C2450&gt;2000,C2450&lt;3000),"Tratores",
IF(AND(ISNUMBER(C2450),C2450&gt;3000,C2450&lt;4000),"Carregadeiras",
IF(AND(ISNUMBER(C2450),C2450&gt;4000,C2450&lt;5000),"Máquinas pesadas",
IF(AND(ISNUMBER(C2450),C2450&gt;5000,C2450&lt;6000),"Colhedoras",
IF(AND(ISNUMBER(C2450),C2450&gt;7000,C2450&lt;8000),"Irrigação",
IF(AND(ISNUMBER(C2450),C2450&gt;8000,C2450&lt;9000),"Reboques",IF(AND(ISNUMBER(C2450),C2450&gt;0,C2450&lt;1000),"Veic. Leves","")))))))))))))))))))))</f>
        <v>Caminhões</v>
      </c>
      <c r="B2450" s="72"/>
      <c r="C2450" s="2">
        <v>1002</v>
      </c>
      <c r="D2450" s="2">
        <v>90362</v>
      </c>
      <c r="E2450" s="3" t="s">
        <v>787</v>
      </c>
      <c r="F2450" s="14" t="str">
        <f>IF(ISBLANK(K2450), "Apenas Solicitação", "Tem OC")</f>
        <v>Tem OC</v>
      </c>
      <c r="G2450" s="2">
        <v>1</v>
      </c>
      <c r="H2450" s="37">
        <f>G2450-I2450</f>
        <v>0</v>
      </c>
      <c r="I2450" s="38">
        <v>1</v>
      </c>
      <c r="J2450" s="4">
        <v>45756</v>
      </c>
      <c r="K2450" s="180">
        <v>45768</v>
      </c>
      <c r="L2450" s="3"/>
      <c r="M2450" s="44"/>
      <c r="N2450" s="44" t="str">
        <f>IFERROR(K2450 + VALUE(LEFT(L2450, FIND(" ", L2450) - 1)), "")</f>
        <v/>
      </c>
      <c r="O2450" s="3">
        <f>IF(_xlfn.DAYS(K2450,J2450)&lt;0, "Aguardando OC", _xlfn.DAYS(K2450,J2450))</f>
        <v>12</v>
      </c>
      <c r="P2450" s="14">
        <v>398632</v>
      </c>
      <c r="Q2450" s="169">
        <v>1143190</v>
      </c>
      <c r="R2450" s="14">
        <v>166528</v>
      </c>
      <c r="S2450" s="42">
        <v>683</v>
      </c>
      <c r="T2450" s="67" t="s">
        <v>301</v>
      </c>
      <c r="U2450" s="21">
        <v>101.1</v>
      </c>
      <c r="V2450" s="2">
        <v>11198</v>
      </c>
      <c r="W2450" s="43" t="str">
        <f>IFERROR(VLOOKUP(V2450, Fornecedores!A:C, 3, FALSE), "")</f>
        <v>4E EQUIPAMENTOS</v>
      </c>
      <c r="X2450" s="43" t="str">
        <f>IFERROR(VLOOKUP(V2450, Fornecedores!A:E, 5, FALSE), "")</f>
        <v>Goiânia</v>
      </c>
      <c r="Y2450" s="43" t="str">
        <f>IFERROR(VLOOKUP(V2450, Fornecedores!A:F, 6, FALSE), "")</f>
        <v>GO</v>
      </c>
      <c r="Z2450" s="14" t="str">
        <f>IF(H2450=0, "Pedido entregue!", "Pendente")</f>
        <v>Pedido entregue!</v>
      </c>
      <c r="AA2450" s="74"/>
      <c r="AB2450" s="58" t="str">
        <f>IF(Z2450="Pedido Entregue!", IF(AA2450=1, "Retirado do Almoxarifado", IF(AA2450=2, "Material devolvido", "Aguardando retirada")), IF(Z2450="Pendente", "Entrega pendente", ""))</f>
        <v>Aguardando retirada</v>
      </c>
      <c r="AC2450" s="18">
        <v>1</v>
      </c>
      <c r="AD2450" s="18">
        <f>AC2450/SUMIF($P:$P,P2450,$AC:$AC)</f>
        <v>1</v>
      </c>
      <c r="AE2450" s="18">
        <f>IF(R2450=0,0,AC2450/SUMIF($R:$R,R2450,$AC:$AC))</f>
        <v>8.3333333333333329E-2</v>
      </c>
      <c r="AF2450" s="18">
        <f>IF(R2450=0,1,0)</f>
        <v>0</v>
      </c>
      <c r="AG2450" s="18">
        <f>IF(R2450=0,#REF!-J2450,0)</f>
        <v>0</v>
      </c>
      <c r="AH2450" t="str">
        <f>TEXT(J2450,"MMMM")</f>
        <v>abril</v>
      </c>
    </row>
    <row r="2451" spans="1:34" ht="12.75" hidden="1" customHeight="1" x14ac:dyDescent="0.25">
      <c r="A2451" s="90" t="str">
        <f>IF(C2451="Oficina Diversos","Oficina Geral",
IF(ISNUMBER(FIND("Estoque - Colhedoras",C2451)),"Colhedoras",IF(ISNUMBER(FIND("Caldeiraria",C2451)),"Caldeiraria",IF(ISNUMBER(FIND("Borracharia",C2451)),"Borracharia",IF(ISNUMBER(FIND("Lubrificação",C2451)),"Lubrificação",
IF(ISNUMBER(FIND("Estoque - Carregadeiras",C2451)),"Carregadeiras",IF(ISNUMBER(FIND("Estoque - Veic. Leves",C2451)),"Veic. Leves",
IF(ISNUMBER(FIND("Estoque - Caminhões",C2451)),"Caminhões",IF(ISNUMBER(FIND("Estoque - Transbordos",C2451)),"Transbordos",
IF(ISNUMBER(FIND("Estoque - Tratores",C2451)),"Tratores",
IF(ISNUMBER(FIND("Estoque - Máquinas pesadas",C2451)),"Máquinas pesadas",
IF(ISNUMBER(FIND("Estoque - Reboques",C2451)),"Reboques",
IF(C2451="Estoque","Estoque",
IF(AND(ISNUMBER(C2451),C2451&gt;1000,C2451&lt;2000),"Caminhões",
IF(AND(ISNUMBER(C2451),C2451&gt;2000,C2451&lt;3000),"Tratores",
IF(AND(ISNUMBER(C2451),C2451&gt;3000,C2451&lt;4000),"Carregadeiras",
IF(AND(ISNUMBER(C2451),C2451&gt;4000,C2451&lt;5000),"Máquinas pesadas",
IF(AND(ISNUMBER(C2451),C2451&gt;5000,C2451&lt;6000),"Colhedoras",
IF(AND(ISNUMBER(C2451),C2451&gt;7000,C2451&lt;8000),"Irrigação",
IF(AND(ISNUMBER(C2451),C2451&gt;8000,C2451&lt;9000),"Reboques",IF(AND(ISNUMBER(C2451),C2451&gt;0,C2451&lt;1000),"Veic. Leves","")))))))))))))))))))))</f>
        <v>Caminhões</v>
      </c>
      <c r="B2451" s="72"/>
      <c r="C2451" s="2">
        <v>1002</v>
      </c>
      <c r="D2451" s="2">
        <v>90363</v>
      </c>
      <c r="E2451" s="3" t="s">
        <v>788</v>
      </c>
      <c r="F2451" s="14" t="str">
        <f>IF(ISBLANK(K2451), "Apenas Solicitação", "Tem OC")</f>
        <v>Tem OC</v>
      </c>
      <c r="G2451" s="2">
        <v>1</v>
      </c>
      <c r="H2451" s="37">
        <f>G2451-I2451</f>
        <v>0</v>
      </c>
      <c r="I2451" s="38">
        <v>1</v>
      </c>
      <c r="J2451" s="4">
        <v>45756</v>
      </c>
      <c r="K2451" s="180">
        <v>45768</v>
      </c>
      <c r="L2451" s="3"/>
      <c r="M2451" s="44"/>
      <c r="N2451" s="44" t="str">
        <f>IFERROR(K2451 + VALUE(LEFT(L2451, FIND(" ", L2451) - 1)), "")</f>
        <v/>
      </c>
      <c r="O2451" s="3">
        <f>IF(_xlfn.DAYS(K2451,J2451)&lt;0, "Aguardando OC", _xlfn.DAYS(K2451,J2451))</f>
        <v>12</v>
      </c>
      <c r="P2451" s="14">
        <v>398633</v>
      </c>
      <c r="Q2451" s="169">
        <v>1143190</v>
      </c>
      <c r="R2451" s="14">
        <v>166528</v>
      </c>
      <c r="S2451" s="42">
        <v>683</v>
      </c>
      <c r="T2451" s="67" t="s">
        <v>301</v>
      </c>
      <c r="U2451" s="21">
        <v>84.67</v>
      </c>
      <c r="V2451" s="2">
        <v>11198</v>
      </c>
      <c r="W2451" s="43" t="str">
        <f>IFERROR(VLOOKUP(V2451, Fornecedores!A:C, 3, FALSE), "")</f>
        <v>4E EQUIPAMENTOS</v>
      </c>
      <c r="X2451" s="43" t="str">
        <f>IFERROR(VLOOKUP(V2451, Fornecedores!A:E, 5, FALSE), "")</f>
        <v>Goiânia</v>
      </c>
      <c r="Y2451" s="43" t="str">
        <f>IFERROR(VLOOKUP(V2451, Fornecedores!A:F, 6, FALSE), "")</f>
        <v>GO</v>
      </c>
      <c r="Z2451" s="14" t="str">
        <f>IF(H2451=0, "Pedido entregue!", "Pendente")</f>
        <v>Pedido entregue!</v>
      </c>
      <c r="AA2451" s="74"/>
      <c r="AB2451" s="58" t="str">
        <f>IF(Z2451="Pedido Entregue!", IF(AA2451=1, "Retirado do Almoxarifado", IF(AA2451=2, "Material devolvido", "Aguardando retirada")), IF(Z2451="Pendente", "Entrega pendente", ""))</f>
        <v>Aguardando retirada</v>
      </c>
      <c r="AC2451" s="18">
        <v>1</v>
      </c>
      <c r="AD2451" s="18">
        <f>AC2451/SUMIF($P:$P,P2451,$AC:$AC)</f>
        <v>1</v>
      </c>
      <c r="AE2451" s="18">
        <f>IF(R2451=0,0,AC2451/SUMIF($R:$R,R2451,$AC:$AC))</f>
        <v>8.3333333333333329E-2</v>
      </c>
      <c r="AF2451" s="18">
        <f>IF(R2451=0,1,0)</f>
        <v>0</v>
      </c>
      <c r="AG2451" s="18">
        <f>IF(R2451=0,#REF!-J2451,0)</f>
        <v>0</v>
      </c>
      <c r="AH2451" t="str">
        <f>TEXT(J2451,"MMMM")</f>
        <v>abril</v>
      </c>
    </row>
    <row r="2452" spans="1:34" ht="12.75" hidden="1" customHeight="1" x14ac:dyDescent="0.25">
      <c r="A2452" s="90" t="str">
        <f>IF(C2452="Oficina Diversos","Oficina Geral",
IF(ISNUMBER(FIND("Estoque - Colhedoras",C2452)),"Colhedoras",IF(ISNUMBER(FIND("Caldeiraria",C2452)),"Caldeiraria",IF(ISNUMBER(FIND("Borracharia",C2452)),"Borracharia",IF(ISNUMBER(FIND("Lubrificação",C2452)),"Lubrificação",
IF(ISNUMBER(FIND("Estoque - Carregadeiras",C2452)),"Carregadeiras",IF(ISNUMBER(FIND("Estoque - Veic. Leves",C2452)),"Veic. Leves",
IF(ISNUMBER(FIND("Estoque - Caminhões",C2452)),"Caminhões",IF(ISNUMBER(FIND("Estoque - Transbordos",C2452)),"Transbordos",
IF(ISNUMBER(FIND("Estoque - Tratores",C2452)),"Tratores",
IF(ISNUMBER(FIND("Estoque - Máquinas pesadas",C2452)),"Máquinas pesadas",
IF(ISNUMBER(FIND("Estoque - Reboques",C2452)),"Reboques",
IF(C2452="Estoque","Estoque",
IF(AND(ISNUMBER(C2452),C2452&gt;1000,C2452&lt;2000),"Caminhões",
IF(AND(ISNUMBER(C2452),C2452&gt;2000,C2452&lt;3000),"Tratores",
IF(AND(ISNUMBER(C2452),C2452&gt;3000,C2452&lt;4000),"Carregadeiras",
IF(AND(ISNUMBER(C2452),C2452&gt;4000,C2452&lt;5000),"Máquinas pesadas",
IF(AND(ISNUMBER(C2452),C2452&gt;5000,C2452&lt;6000),"Colhedoras",
IF(AND(ISNUMBER(C2452),C2452&gt;7000,C2452&lt;8000),"Irrigação",
IF(AND(ISNUMBER(C2452),C2452&gt;8000,C2452&lt;9000),"Reboques",IF(AND(ISNUMBER(C2452),C2452&gt;0,C2452&lt;1000),"Veic. Leves","")))))))))))))))))))))</f>
        <v>Caminhões</v>
      </c>
      <c r="B2452" s="72"/>
      <c r="C2452" s="2">
        <v>1002</v>
      </c>
      <c r="D2452" s="2">
        <v>90364</v>
      </c>
      <c r="E2452" s="3" t="s">
        <v>789</v>
      </c>
      <c r="F2452" s="14" t="str">
        <f>IF(ISBLANK(K2452), "Apenas Solicitação", "Tem OC")</f>
        <v>Tem OC</v>
      </c>
      <c r="G2452" s="2">
        <v>1</v>
      </c>
      <c r="H2452" s="37">
        <f>G2452-I2452</f>
        <v>0</v>
      </c>
      <c r="I2452" s="38">
        <v>1</v>
      </c>
      <c r="J2452" s="4">
        <v>45756</v>
      </c>
      <c r="K2452" s="180">
        <v>45768</v>
      </c>
      <c r="L2452" s="3"/>
      <c r="M2452" s="44"/>
      <c r="N2452" s="44" t="str">
        <f>IFERROR(K2452 + VALUE(LEFT(L2452, FIND(" ", L2452) - 1)), "")</f>
        <v/>
      </c>
      <c r="O2452" s="3">
        <f>IF(_xlfn.DAYS(K2452,J2452)&lt;0, "Aguardando OC", _xlfn.DAYS(K2452,J2452))</f>
        <v>12</v>
      </c>
      <c r="P2452" s="14">
        <v>398634</v>
      </c>
      <c r="Q2452" s="169">
        <v>1143190</v>
      </c>
      <c r="R2452" s="14">
        <v>166528</v>
      </c>
      <c r="S2452" s="42">
        <v>683</v>
      </c>
      <c r="T2452" s="67" t="s">
        <v>301</v>
      </c>
      <c r="U2452" s="21">
        <v>84.67</v>
      </c>
      <c r="V2452" s="2">
        <v>11198</v>
      </c>
      <c r="W2452" s="43" t="str">
        <f>IFERROR(VLOOKUP(V2452, Fornecedores!A:C, 3, FALSE), "")</f>
        <v>4E EQUIPAMENTOS</v>
      </c>
      <c r="X2452" s="43" t="str">
        <f>IFERROR(VLOOKUP(V2452, Fornecedores!A:E, 5, FALSE), "")</f>
        <v>Goiânia</v>
      </c>
      <c r="Y2452" s="43" t="str">
        <f>IFERROR(VLOOKUP(V2452, Fornecedores!A:F, 6, FALSE), "")</f>
        <v>GO</v>
      </c>
      <c r="Z2452" s="14" t="str">
        <f>IF(H2452=0, "Pedido entregue!", "Pendente")</f>
        <v>Pedido entregue!</v>
      </c>
      <c r="AA2452" s="74"/>
      <c r="AB2452" s="58" t="str">
        <f>IF(Z2452="Pedido Entregue!", IF(AA2452=1, "Retirado do Almoxarifado", IF(AA2452=2, "Material devolvido", "Aguardando retirada")), IF(Z2452="Pendente", "Entrega pendente", ""))</f>
        <v>Aguardando retirada</v>
      </c>
      <c r="AC2452" s="18">
        <v>1</v>
      </c>
      <c r="AD2452" s="18">
        <f>AC2452/SUMIF($P:$P,P2452,$AC:$AC)</f>
        <v>1</v>
      </c>
      <c r="AE2452" s="18">
        <f>IF(R2452=0,0,AC2452/SUMIF($R:$R,R2452,$AC:$AC))</f>
        <v>8.3333333333333329E-2</v>
      </c>
      <c r="AF2452" s="18">
        <f>IF(R2452=0,1,0)</f>
        <v>0</v>
      </c>
      <c r="AG2452" s="18">
        <f>IF(R2452=0,#REF!-J2452,0)</f>
        <v>0</v>
      </c>
      <c r="AH2452" t="str">
        <f>TEXT(J2452,"MMMM")</f>
        <v>abril</v>
      </c>
    </row>
    <row r="2453" spans="1:34" ht="12.75" hidden="1" customHeight="1" x14ac:dyDescent="0.25">
      <c r="A2453" s="90" t="str">
        <f>IF(C2453="Oficina Diversos","Oficina Geral",
IF(ISNUMBER(FIND("Estoque - Colhedoras",C2453)),"Colhedoras",IF(ISNUMBER(FIND("Caldeiraria",C2453)),"Caldeiraria",IF(ISNUMBER(FIND("Borracharia",C2453)),"Borracharia",IF(ISNUMBER(FIND("Lubrificação",C2453)),"Lubrificação",
IF(ISNUMBER(FIND("Estoque - Carregadeiras",C2453)),"Carregadeiras",IF(ISNUMBER(FIND("Estoque - Veic. Leves",C2453)),"Veic. Leves",
IF(ISNUMBER(FIND("Estoque - Caminhões",C2453)),"Caminhões",IF(ISNUMBER(FIND("Estoque - Transbordos",C2453)),"Transbordos",
IF(ISNUMBER(FIND("Estoque - Tratores",C2453)),"Tratores",
IF(ISNUMBER(FIND("Estoque - Máquinas pesadas",C2453)),"Máquinas pesadas",
IF(ISNUMBER(FIND("Estoque - Reboques",C2453)),"Reboques",
IF(C2453="Estoque","Estoque",
IF(AND(ISNUMBER(C2453),C2453&gt;1000,C2453&lt;2000),"Caminhões",
IF(AND(ISNUMBER(C2453),C2453&gt;2000,C2453&lt;3000),"Tratores",
IF(AND(ISNUMBER(C2453),C2453&gt;3000,C2453&lt;4000),"Carregadeiras",
IF(AND(ISNUMBER(C2453),C2453&gt;4000,C2453&lt;5000),"Máquinas pesadas",
IF(AND(ISNUMBER(C2453),C2453&gt;5000,C2453&lt;6000),"Colhedoras",
IF(AND(ISNUMBER(C2453),C2453&gt;7000,C2453&lt;8000),"Irrigação",
IF(AND(ISNUMBER(C2453),C2453&gt;8000,C2453&lt;9000),"Reboques",IF(AND(ISNUMBER(C2453),C2453&gt;0,C2453&lt;1000),"Veic. Leves","")))))))))))))))))))))</f>
        <v>Máquinas pesadas</v>
      </c>
      <c r="B2453" s="72"/>
      <c r="C2453" s="34">
        <v>4008</v>
      </c>
      <c r="D2453" s="34">
        <v>90365</v>
      </c>
      <c r="E2453" s="36" t="s">
        <v>751</v>
      </c>
      <c r="F2453" s="14" t="str">
        <f>IF(ISBLANK(K2453), "Apenas Solicitação", "Tem OC")</f>
        <v>Tem OC</v>
      </c>
      <c r="G2453" s="34">
        <v>2</v>
      </c>
      <c r="H2453" s="37">
        <f>G2453-I2453</f>
        <v>0</v>
      </c>
      <c r="I2453" s="38">
        <v>2</v>
      </c>
      <c r="J2453" s="35">
        <v>45755</v>
      </c>
      <c r="K2453" s="184">
        <v>45776</v>
      </c>
      <c r="L2453" s="35"/>
      <c r="M2453" s="44"/>
      <c r="N2453" s="44" t="str">
        <f>IFERROR(K2453 + VALUE(LEFT(L2453, FIND(" ", L2453) - 1)), "")</f>
        <v/>
      </c>
      <c r="O2453" s="3">
        <f>IF(_xlfn.DAYS(K2453,J2453)&lt;0, "Aguardando OC", _xlfn.DAYS(K2453,J2453))</f>
        <v>21</v>
      </c>
      <c r="P2453" s="193">
        <v>398650</v>
      </c>
      <c r="Q2453" s="57">
        <v>1142740</v>
      </c>
      <c r="R2453" s="193">
        <v>166912</v>
      </c>
      <c r="S2453" s="34">
        <v>722</v>
      </c>
      <c r="T2453" s="68" t="s">
        <v>263</v>
      </c>
      <c r="U2453" s="40">
        <v>390</v>
      </c>
      <c r="V2453" s="34">
        <v>4654</v>
      </c>
      <c r="W2453" s="43" t="str">
        <f>IFERROR(VLOOKUP(V2453, Fornecedores!A:C, 3, FALSE), "")</f>
        <v>DISBEC</v>
      </c>
      <c r="X2453" s="43" t="str">
        <f>IFERROR(VLOOKUP(V2453, Fornecedores!A:E, 5, FALSE), "")</f>
        <v>Paulista</v>
      </c>
      <c r="Y2453" s="43" t="str">
        <f>IFERROR(VLOOKUP(V2453, Fornecedores!A:F, 6, FALSE), "")</f>
        <v>PE</v>
      </c>
      <c r="Z2453" s="14" t="str">
        <f>IF(H2453=0, "Pedido entregue!", "Pendente")</f>
        <v>Pedido entregue!</v>
      </c>
      <c r="AA2453" s="74">
        <v>1</v>
      </c>
      <c r="AB2453" s="58" t="str">
        <f>IF(Z2453="Pedido Entregue!", IF(AA2453=1, "Retirado do Almoxarifado", IF(AA2453=2, "Material devolvido", "Aguardando retirada")), IF(Z2453="Pendente", "Entrega pendente", ""))</f>
        <v>Retirado do Almoxarifado</v>
      </c>
      <c r="AC2453" s="18">
        <v>1</v>
      </c>
      <c r="AD2453" s="18">
        <f>AC2453/SUMIF($P:$P,P2453,$AC:$AC)</f>
        <v>1</v>
      </c>
      <c r="AE2453" s="18">
        <f>IF(R2453=0,0,AC2453/SUMIF($R:$R,R2453,$AC:$AC))</f>
        <v>1</v>
      </c>
      <c r="AF2453" s="18">
        <f>IF(R2453=0,1,0)</f>
        <v>0</v>
      </c>
      <c r="AH2453" t="str">
        <f>TEXT(J2453,"MMMM")</f>
        <v>abril</v>
      </c>
    </row>
    <row r="2454" spans="1:34" ht="12.75" customHeight="1" x14ac:dyDescent="0.25">
      <c r="A2454" s="90" t="str">
        <f>IF(C2454="Oficina Diversos","Oficina Geral",
IF(ISNUMBER(FIND("Estoque - Colhedoras",C2454)),"Colhedoras",IF(ISNUMBER(FIND("Caldeiraria",C2454)),"Caldeiraria",IF(ISNUMBER(FIND("Borracharia",C2454)),"Borracharia",IF(ISNUMBER(FIND("Lubrificação",C2454)),"Lubrificação",
IF(ISNUMBER(FIND("Estoque - Carregadeiras",C2454)),"Carregadeiras",IF(ISNUMBER(FIND("Estoque - Veic. Leves",C2454)),"Veic. Leves",
IF(ISNUMBER(FIND("Estoque - Caminhões",C2454)),"Caminhões",IF(ISNUMBER(FIND("Estoque - Transbordos",C2454)),"Transbordos",
IF(ISNUMBER(FIND("Estoque - Tratores",C2454)),"Tratores",
IF(ISNUMBER(FIND("Estoque - Máquinas pesadas",C2454)),"Máquinas pesadas",
IF(ISNUMBER(FIND("Estoque - Reboques",C2454)),"Reboques",
IF(C2454="Estoque","Estoque",
IF(AND(ISNUMBER(C2454),C2454&gt;1000,C2454&lt;2000),"Caminhões",
IF(AND(ISNUMBER(C2454),C2454&gt;2000,C2454&lt;3000),"Tratores",
IF(AND(ISNUMBER(C2454),C2454&gt;3000,C2454&lt;4000),"Carregadeiras",
IF(AND(ISNUMBER(C2454),C2454&gt;4000,C2454&lt;5000),"Máquinas pesadas",
IF(AND(ISNUMBER(C2454),C2454&gt;5000,C2454&lt;6000),"Colhedoras",
IF(AND(ISNUMBER(C2454),C2454&gt;7000,C2454&lt;8000),"Irrigação",
IF(AND(ISNUMBER(C2454),C2454&gt;8000,C2454&lt;9000),"Reboques",IF(AND(ISNUMBER(C2454),C2454&gt;0,C2454&lt;1000),"Veic. Leves","")))))))))))))))))))))</f>
        <v>Caminhões</v>
      </c>
      <c r="B2454" s="72"/>
      <c r="C2454" s="2">
        <v>1002</v>
      </c>
      <c r="D2454" s="2">
        <v>90398</v>
      </c>
      <c r="E2454" s="3" t="s">
        <v>790</v>
      </c>
      <c r="F2454" s="14" t="str">
        <f>IF(ISBLANK(K2454), "Apenas Solicitação", "Tem OC")</f>
        <v>Apenas Solicitação</v>
      </c>
      <c r="G2454" s="2">
        <v>2</v>
      </c>
      <c r="H2454" s="37">
        <f>G2454-I2454</f>
        <v>2</v>
      </c>
      <c r="I2454" s="38">
        <v>0</v>
      </c>
      <c r="J2454" s="4">
        <v>45756</v>
      </c>
      <c r="K2454" s="14"/>
      <c r="L2454" s="3"/>
      <c r="M2454" s="44" t="str">
        <f ca="1">IF(OR(N2454="", N2454=0), "", IF(N2454&gt;TODAY(), "No prazo", "Atrasado"))</f>
        <v/>
      </c>
      <c r="N2454" s="44" t="str">
        <f>IFERROR(K2454 + VALUE(LEFT(L2454, FIND(" ", L2454) - 1)), "")</f>
        <v/>
      </c>
      <c r="O2454" s="3" t="str">
        <f>IF(_xlfn.DAYS(K2454,J2454)&lt;0, "Aguardando OC", _xlfn.DAYS(K2454,J2454))</f>
        <v>Aguardando OC</v>
      </c>
      <c r="P2454" s="14">
        <v>398643</v>
      </c>
      <c r="Q2454" s="169">
        <v>1143190</v>
      </c>
      <c r="R2454" s="14">
        <v>0</v>
      </c>
      <c r="S2454" s="2">
        <v>683</v>
      </c>
      <c r="T2454" s="65" t="s">
        <v>301</v>
      </c>
      <c r="U2454" s="21">
        <v>0</v>
      </c>
      <c r="V2454" s="2"/>
      <c r="W2454" s="43" t="str">
        <f>IFERROR(VLOOKUP(V2454, Fornecedores!A:C, 3, FALSE), "")</f>
        <v/>
      </c>
      <c r="X2454" s="43" t="str">
        <f>IFERROR(VLOOKUP(V2454, Fornecedores!A:E, 5, FALSE), "")</f>
        <v/>
      </c>
      <c r="Y2454" s="43" t="str">
        <f>IFERROR(VLOOKUP(V2454, Fornecedores!A:F, 6, FALSE), "")</f>
        <v/>
      </c>
      <c r="Z2454" s="14" t="str">
        <f>IF(H2454=0, "Pedido entregue!", "Pendente")</f>
        <v>Pendente</v>
      </c>
      <c r="AA2454" s="74"/>
      <c r="AB2454" s="58" t="str">
        <f>IF(Z2454="Pedido Entregue!", IF(AA2454=1, "Retirado do Almoxarifado", IF(AA2454=2, "Material devolvido", "Aguardando retirada")), IF(Z2454="Pendente", "Entrega pendente", ""))</f>
        <v>Entrega pendente</v>
      </c>
      <c r="AC2454" s="18">
        <v>1</v>
      </c>
      <c r="AD2454" s="18">
        <f>AC2454/SUMIF($P:$P,P2454,$AC:$AC)</f>
        <v>1</v>
      </c>
      <c r="AE2454" s="18">
        <f>IF(R2454=0,0,AC2454/SUMIF($R:$R,R2454,$AC:$AC))</f>
        <v>0</v>
      </c>
      <c r="AF2454" s="18">
        <f>IF(R2454=0,1,0)</f>
        <v>1</v>
      </c>
      <c r="AG2454" s="18" t="e">
        <f>IF(R2454=0,#REF!-J2454,0)</f>
        <v>#REF!</v>
      </c>
      <c r="AH2454" t="str">
        <f>TEXT(J2454,"MMMM")</f>
        <v>abril</v>
      </c>
    </row>
    <row r="2455" spans="1:34" ht="12.75" customHeight="1" x14ac:dyDescent="0.25">
      <c r="A2455" s="90" t="str">
        <f>IF(C2455="Oficina Diversos","Oficina Geral",
IF(ISNUMBER(FIND("Estoque - Colhedoras",C2455)),"Colhedoras",IF(ISNUMBER(FIND("Caldeiraria",C2455)),"Caldeiraria",IF(ISNUMBER(FIND("Borracharia",C2455)),"Borracharia",IF(ISNUMBER(FIND("Lubrificação",C2455)),"Lubrificação",
IF(ISNUMBER(FIND("Estoque - Carregadeiras",C2455)),"Carregadeiras",IF(ISNUMBER(FIND("Estoque - Veic. Leves",C2455)),"Veic. Leves",
IF(ISNUMBER(FIND("Estoque - Caminhões",C2455)),"Caminhões",IF(ISNUMBER(FIND("Estoque - Transbordos",C2455)),"Transbordos",
IF(ISNUMBER(FIND("Estoque - Tratores",C2455)),"Tratores",
IF(ISNUMBER(FIND("Estoque - Máquinas pesadas",C2455)),"Máquinas pesadas",
IF(ISNUMBER(FIND("Estoque - Reboques",C2455)),"Reboques",
IF(C2455="Estoque","Estoque",
IF(AND(ISNUMBER(C2455),C2455&gt;1000,C2455&lt;2000),"Caminhões",
IF(AND(ISNUMBER(C2455),C2455&gt;2000,C2455&lt;3000),"Tratores",
IF(AND(ISNUMBER(C2455),C2455&gt;3000,C2455&lt;4000),"Carregadeiras",
IF(AND(ISNUMBER(C2455),C2455&gt;4000,C2455&lt;5000),"Máquinas pesadas",
IF(AND(ISNUMBER(C2455),C2455&gt;5000,C2455&lt;6000),"Colhedoras",
IF(AND(ISNUMBER(C2455),C2455&gt;7000,C2455&lt;8000),"Irrigação",
IF(AND(ISNUMBER(C2455),C2455&gt;8000,C2455&lt;9000),"Reboques",IF(AND(ISNUMBER(C2455),C2455&gt;0,C2455&lt;1000),"Veic. Leves","")))))))))))))))))))))</f>
        <v>Caminhões</v>
      </c>
      <c r="B2455" s="72"/>
      <c r="C2455" s="2">
        <v>1002</v>
      </c>
      <c r="D2455" s="2">
        <v>90399</v>
      </c>
      <c r="E2455" s="3" t="s">
        <v>791</v>
      </c>
      <c r="F2455" s="14" t="str">
        <f>IF(ISBLANK(K2455), "Apenas Solicitação", "Tem OC")</f>
        <v>Apenas Solicitação</v>
      </c>
      <c r="G2455" s="2">
        <v>1</v>
      </c>
      <c r="H2455" s="37">
        <f>G2455-I2455</f>
        <v>1</v>
      </c>
      <c r="I2455" s="38">
        <v>0</v>
      </c>
      <c r="J2455" s="4">
        <v>45756</v>
      </c>
      <c r="K2455" s="14"/>
      <c r="L2455" s="3"/>
      <c r="M2455" s="44" t="str">
        <f ca="1">IF(OR(N2455="", N2455=0), "", IF(N2455&gt;TODAY(), "No prazo", "Atrasado"))</f>
        <v/>
      </c>
      <c r="N2455" s="44" t="str">
        <f>IFERROR(K2455 + VALUE(LEFT(L2455, FIND(" ", L2455) - 1)), "")</f>
        <v/>
      </c>
      <c r="O2455" s="3" t="str">
        <f>IF(_xlfn.DAYS(K2455,J2455)&lt;0, "Aguardando OC", _xlfn.DAYS(K2455,J2455))</f>
        <v>Aguardando OC</v>
      </c>
      <c r="P2455" s="14">
        <v>398630</v>
      </c>
      <c r="Q2455" s="169">
        <v>1143190</v>
      </c>
      <c r="R2455" s="14">
        <v>0</v>
      </c>
      <c r="S2455" s="2">
        <v>683</v>
      </c>
      <c r="T2455" s="65" t="s">
        <v>301</v>
      </c>
      <c r="U2455" s="21">
        <v>0</v>
      </c>
      <c r="V2455" s="2"/>
      <c r="W2455" s="43" t="str">
        <f>IFERROR(VLOOKUP(V2455, Fornecedores!A:C, 3, FALSE), "")</f>
        <v/>
      </c>
      <c r="X2455" s="43" t="str">
        <f>IFERROR(VLOOKUP(V2455, Fornecedores!A:E, 5, FALSE), "")</f>
        <v/>
      </c>
      <c r="Y2455" s="43" t="str">
        <f>IFERROR(VLOOKUP(V2455, Fornecedores!A:F, 6, FALSE), "")</f>
        <v/>
      </c>
      <c r="Z2455" s="14" t="str">
        <f>IF(H2455=0, "Pedido entregue!", "Pendente")</f>
        <v>Pendente</v>
      </c>
      <c r="AA2455" s="74"/>
      <c r="AB2455" s="58" t="str">
        <f>IF(Z2455="Pedido Entregue!", IF(AA2455=1, "Retirado do Almoxarifado", IF(AA2455=2, "Material devolvido", "Aguardando retirada")), IF(Z2455="Pendente", "Entrega pendente", ""))</f>
        <v>Entrega pendente</v>
      </c>
      <c r="AC2455" s="18">
        <v>1</v>
      </c>
      <c r="AD2455" s="18">
        <f>AC2455/SUMIF($P:$P,P2455,$AC:$AC)</f>
        <v>1</v>
      </c>
      <c r="AE2455" s="18">
        <f>IF(R2455=0,0,AC2455/SUMIF($R:$R,R2455,$AC:$AC))</f>
        <v>0</v>
      </c>
      <c r="AF2455" s="18">
        <f>IF(R2455=0,1,0)</f>
        <v>1</v>
      </c>
      <c r="AG2455" s="18" t="e">
        <f>IF(R2455=0,#REF!-J2455,0)</f>
        <v>#REF!</v>
      </c>
      <c r="AH2455" t="str">
        <f>TEXT(J2455,"MMMM")</f>
        <v>abril</v>
      </c>
    </row>
    <row r="2456" spans="1:34" ht="12.75" hidden="1" customHeight="1" x14ac:dyDescent="0.25">
      <c r="A2456" s="90" t="str">
        <f>IF(C2456="Oficina Diversos","Oficina Geral",
IF(ISNUMBER(FIND("Estoque - Colhedoras",C2456)),"Colhedoras",IF(ISNUMBER(FIND("Caldeiraria",C2456)),"Caldeiraria",IF(ISNUMBER(FIND("Borracharia",C2456)),"Borracharia",IF(ISNUMBER(FIND("Lubrificação",C2456)),"Lubrificação",
IF(ISNUMBER(FIND("Estoque - Carregadeiras",C2456)),"Carregadeiras",IF(ISNUMBER(FIND("Estoque - Veic. Leves",C2456)),"Veic. Leves",
IF(ISNUMBER(FIND("Estoque - Caminhões",C2456)),"Caminhões",IF(ISNUMBER(FIND("Estoque - Transbordos",C2456)),"Transbordos",
IF(ISNUMBER(FIND("Estoque - Tratores",C2456)),"Tratores",
IF(ISNUMBER(FIND("Estoque - Máquinas pesadas",C2456)),"Máquinas pesadas",
IF(ISNUMBER(FIND("Estoque - Reboques",C2456)),"Reboques",
IF(C2456="Estoque","Estoque",
IF(AND(ISNUMBER(C2456),C2456&gt;1000,C2456&lt;2000),"Caminhões",
IF(AND(ISNUMBER(C2456),C2456&gt;2000,C2456&lt;3000),"Tratores",
IF(AND(ISNUMBER(C2456),C2456&gt;3000,C2456&lt;4000),"Carregadeiras",
IF(AND(ISNUMBER(C2456),C2456&gt;4000,C2456&lt;5000),"Máquinas pesadas",
IF(AND(ISNUMBER(C2456),C2456&gt;5000,C2456&lt;6000),"Colhedoras",
IF(AND(ISNUMBER(C2456),C2456&gt;7000,C2456&lt;8000),"Irrigação",
IF(AND(ISNUMBER(C2456),C2456&gt;8000,C2456&lt;9000),"Reboques",IF(AND(ISNUMBER(C2456),C2456&gt;0,C2456&lt;1000),"Veic. Leves","")))))))))))))))))))))</f>
        <v>Caminhões</v>
      </c>
      <c r="B2456" s="72"/>
      <c r="C2456" s="2">
        <v>1008</v>
      </c>
      <c r="D2456" s="2">
        <v>90403</v>
      </c>
      <c r="E2456" s="3" t="s">
        <v>792</v>
      </c>
      <c r="F2456" s="14" t="str">
        <f>IF(ISBLANK(K2456), "Apenas Solicitação", "Tem OC")</f>
        <v>Tem OC</v>
      </c>
      <c r="G2456" s="2">
        <v>1</v>
      </c>
      <c r="H2456" s="37">
        <f>G2456-I2456</f>
        <v>0</v>
      </c>
      <c r="I2456" s="38">
        <v>1</v>
      </c>
      <c r="J2456" s="4">
        <v>45756</v>
      </c>
      <c r="K2456" s="180">
        <v>45759</v>
      </c>
      <c r="L2456" s="3"/>
      <c r="M2456" s="44"/>
      <c r="N2456" s="44" t="str">
        <f>IFERROR(K2456 + VALUE(LEFT(L2456, FIND(" ", L2456) - 1)), "")</f>
        <v/>
      </c>
      <c r="O2456" s="3">
        <f>IF(_xlfn.DAYS(K2456,J2456)&lt;0, "Aguardando OC", _xlfn.DAYS(K2456,J2456))</f>
        <v>3</v>
      </c>
      <c r="P2456" s="14">
        <v>398683</v>
      </c>
      <c r="Q2456" s="169">
        <v>1143267</v>
      </c>
      <c r="R2456" s="14">
        <v>166217</v>
      </c>
      <c r="S2456" s="2">
        <v>684</v>
      </c>
      <c r="T2456" s="65" t="s">
        <v>637</v>
      </c>
      <c r="U2456" s="21">
        <v>28</v>
      </c>
      <c r="V2456" s="2"/>
      <c r="W2456" s="43" t="str">
        <f>IFERROR(VLOOKUP(V2456, Fornecedores!A:C, 3, FALSE), "")</f>
        <v/>
      </c>
      <c r="X2456" s="43" t="str">
        <f>IFERROR(VLOOKUP(V2456, Fornecedores!A:E, 5, FALSE), "")</f>
        <v/>
      </c>
      <c r="Y2456" s="43" t="str">
        <f>IFERROR(VLOOKUP(V2456, Fornecedores!A:F, 6, FALSE), "")</f>
        <v/>
      </c>
      <c r="Z2456" s="14" t="str">
        <f>IF(H2456=0, "Pedido entregue!", "Pendente")</f>
        <v>Pedido entregue!</v>
      </c>
      <c r="AA2456" s="74">
        <v>1</v>
      </c>
      <c r="AB2456" s="58" t="str">
        <f>IF(Z2456="Pedido Entregue!", IF(AA2456=1, "Retirado do Almoxarifado", IF(AA2456=2, "Material devolvido", "Aguardando retirada")), IF(Z2456="Pendente", "Entrega pendente", ""))</f>
        <v>Retirado do Almoxarifado</v>
      </c>
      <c r="AC2456" s="18">
        <v>1</v>
      </c>
      <c r="AD2456" s="18">
        <f>AC2456/SUMIF($P:$P,P2456,$AC:$AC)</f>
        <v>1</v>
      </c>
      <c r="AE2456" s="18">
        <f>IF(R2456=0,0,AC2456/SUMIF($R:$R,R2456,$AC:$AC))</f>
        <v>9.0909090909090912E-2</v>
      </c>
      <c r="AF2456" s="18">
        <f>IF(R2456=0,1,0)</f>
        <v>0</v>
      </c>
      <c r="AG2456" s="18">
        <f>IF(R2456=0,#REF!-J2456,0)</f>
        <v>0</v>
      </c>
      <c r="AH2456" t="str">
        <f>TEXT(J2456,"MMMM")</f>
        <v>abril</v>
      </c>
    </row>
    <row r="2457" spans="1:34" ht="12.75" hidden="1" customHeight="1" x14ac:dyDescent="0.25">
      <c r="A2457" s="90" t="str">
        <f>IF(C2457="Oficina Diversos","Oficina Geral",
IF(ISNUMBER(FIND("Estoque - Colhedoras",C2457)),"Colhedoras",IF(ISNUMBER(FIND("Caldeiraria",C2457)),"Caldeiraria",IF(ISNUMBER(FIND("Borracharia",C2457)),"Borracharia",IF(ISNUMBER(FIND("Lubrificação",C2457)),"Lubrificação",
IF(ISNUMBER(FIND("Estoque - Carregadeiras",C2457)),"Carregadeiras",IF(ISNUMBER(FIND("Estoque - Veic. Leves",C2457)),"Veic. Leves",
IF(ISNUMBER(FIND("Estoque - Caminhões",C2457)),"Caminhões",IF(ISNUMBER(FIND("Estoque - Transbordos",C2457)),"Transbordos",
IF(ISNUMBER(FIND("Estoque - Tratores",C2457)),"Tratores",
IF(ISNUMBER(FIND("Estoque - Máquinas pesadas",C2457)),"Máquinas pesadas",
IF(ISNUMBER(FIND("Estoque - Reboques",C2457)),"Reboques",
IF(C2457="Estoque","Estoque",
IF(AND(ISNUMBER(C2457),C2457&gt;1000,C2457&lt;2000),"Caminhões",
IF(AND(ISNUMBER(C2457),C2457&gt;2000,C2457&lt;3000),"Tratores",
IF(AND(ISNUMBER(C2457),C2457&gt;3000,C2457&lt;4000),"Carregadeiras",
IF(AND(ISNUMBER(C2457),C2457&gt;4000,C2457&lt;5000),"Máquinas pesadas",
IF(AND(ISNUMBER(C2457),C2457&gt;5000,C2457&lt;6000),"Colhedoras",
IF(AND(ISNUMBER(C2457),C2457&gt;7000,C2457&lt;8000),"Irrigação",
IF(AND(ISNUMBER(C2457),C2457&gt;8000,C2457&lt;9000),"Reboques",IF(AND(ISNUMBER(C2457),C2457&gt;0,C2457&lt;1000),"Veic. Leves","")))))))))))))))))))))</f>
        <v>Caminhões</v>
      </c>
      <c r="B2457" s="72"/>
      <c r="C2457" s="2">
        <v>1008</v>
      </c>
      <c r="D2457" s="2">
        <v>90404</v>
      </c>
      <c r="E2457" s="3" t="s">
        <v>793</v>
      </c>
      <c r="F2457" s="14" t="str">
        <f>IF(ISBLANK(K2457), "Apenas Solicitação", "Tem OC")</f>
        <v>Tem OC</v>
      </c>
      <c r="G2457" s="2">
        <v>1</v>
      </c>
      <c r="H2457" s="37">
        <f>G2457-I2457</f>
        <v>0</v>
      </c>
      <c r="I2457" s="38">
        <v>1</v>
      </c>
      <c r="J2457" s="4">
        <v>45756</v>
      </c>
      <c r="K2457" s="180">
        <v>45759</v>
      </c>
      <c r="L2457" s="3"/>
      <c r="M2457" s="44"/>
      <c r="N2457" s="44" t="str">
        <f>IFERROR(K2457 + VALUE(LEFT(L2457, FIND(" ", L2457) - 1)), "")</f>
        <v/>
      </c>
      <c r="O2457" s="3">
        <f>IF(_xlfn.DAYS(K2457,J2457)&lt;0, "Aguardando OC", _xlfn.DAYS(K2457,J2457))</f>
        <v>3</v>
      </c>
      <c r="P2457" s="14">
        <v>398681</v>
      </c>
      <c r="Q2457" s="169">
        <v>1143267</v>
      </c>
      <c r="R2457" s="14">
        <v>166234</v>
      </c>
      <c r="S2457" s="2">
        <v>684</v>
      </c>
      <c r="T2457" s="65" t="s">
        <v>637</v>
      </c>
      <c r="U2457" s="21">
        <v>319.12</v>
      </c>
      <c r="V2457" s="2"/>
      <c r="W2457" s="43" t="str">
        <f>IFERROR(VLOOKUP(V2457, Fornecedores!A:C, 3, FALSE), "")</f>
        <v/>
      </c>
      <c r="X2457" s="43" t="str">
        <f>IFERROR(VLOOKUP(V2457, Fornecedores!A:E, 5, FALSE), "")</f>
        <v/>
      </c>
      <c r="Y2457" s="43" t="str">
        <f>IFERROR(VLOOKUP(V2457, Fornecedores!A:F, 6, FALSE), "")</f>
        <v/>
      </c>
      <c r="Z2457" s="14" t="str">
        <f>IF(H2457=0, "Pedido entregue!", "Pendente")</f>
        <v>Pedido entregue!</v>
      </c>
      <c r="AA2457" s="74">
        <v>1</v>
      </c>
      <c r="AB2457" s="58" t="str">
        <f>IF(Z2457="Pedido Entregue!", IF(AA2457=1, "Retirado do Almoxarifado", IF(AA2457=2, "Material devolvido", "Aguardando retirada")), IF(Z2457="Pendente", "Entrega pendente", ""))</f>
        <v>Retirado do Almoxarifado</v>
      </c>
      <c r="AC2457" s="18">
        <v>1</v>
      </c>
      <c r="AD2457" s="18">
        <f>AC2457/SUMIF($P:$P,P2457,$AC:$AC)</f>
        <v>1</v>
      </c>
      <c r="AE2457" s="18">
        <f>IF(R2457=0,0,AC2457/SUMIF($R:$R,R2457,$AC:$AC))</f>
        <v>0.25</v>
      </c>
      <c r="AF2457" s="18">
        <f>IF(R2457=0,1,0)</f>
        <v>0</v>
      </c>
      <c r="AG2457" s="18">
        <f>IF(R2457=0,#REF!-J2457,0)</f>
        <v>0</v>
      </c>
      <c r="AH2457" t="str">
        <f>TEXT(J2457,"MMMM")</f>
        <v>abril</v>
      </c>
    </row>
    <row r="2458" spans="1:34" ht="12.75" hidden="1" customHeight="1" x14ac:dyDescent="0.25">
      <c r="A2458" s="90" t="str">
        <f>IF(C2458="Oficina Diversos","Oficina Geral",
IF(ISNUMBER(FIND("Estoque - Colhedoras",C2458)),"Colhedoras",IF(ISNUMBER(FIND("Caldeiraria",C2458)),"Caldeiraria",IF(ISNUMBER(FIND("Borracharia",C2458)),"Borracharia",IF(ISNUMBER(FIND("Lubrificação",C2458)),"Lubrificação",
IF(ISNUMBER(FIND("Estoque - Carregadeiras",C2458)),"Carregadeiras",IF(ISNUMBER(FIND("Estoque - Veic. Leves",C2458)),"Veic. Leves",
IF(ISNUMBER(FIND("Estoque - Caminhões",C2458)),"Caminhões",IF(ISNUMBER(FIND("Estoque - Transbordos",C2458)),"Transbordos",
IF(ISNUMBER(FIND("Estoque - Tratores",C2458)),"Tratores",
IF(ISNUMBER(FIND("Estoque - Máquinas pesadas",C2458)),"Máquinas pesadas",
IF(ISNUMBER(FIND("Estoque - Reboques",C2458)),"Reboques",
IF(C2458="Estoque","Estoque",
IF(AND(ISNUMBER(C2458),C2458&gt;1000,C2458&lt;2000),"Caminhões",
IF(AND(ISNUMBER(C2458),C2458&gt;2000,C2458&lt;3000),"Tratores",
IF(AND(ISNUMBER(C2458),C2458&gt;3000,C2458&lt;4000),"Carregadeiras",
IF(AND(ISNUMBER(C2458),C2458&gt;4000,C2458&lt;5000),"Máquinas pesadas",
IF(AND(ISNUMBER(C2458),C2458&gt;5000,C2458&lt;6000),"Colhedoras",
IF(AND(ISNUMBER(C2458),C2458&gt;7000,C2458&lt;8000),"Irrigação",
IF(AND(ISNUMBER(C2458),C2458&gt;8000,C2458&lt;9000),"Reboques",IF(AND(ISNUMBER(C2458),C2458&gt;0,C2458&lt;1000),"Veic. Leves","")))))))))))))))))))))</f>
        <v>Caminhões</v>
      </c>
      <c r="B2458" s="72"/>
      <c r="C2458" s="2">
        <v>1008</v>
      </c>
      <c r="D2458" s="2">
        <v>90405</v>
      </c>
      <c r="E2458" s="3" t="s">
        <v>794</v>
      </c>
      <c r="F2458" s="14" t="str">
        <f>IF(ISBLANK(K2458), "Apenas Solicitação", "Tem OC")</f>
        <v>Tem OC</v>
      </c>
      <c r="G2458" s="2">
        <v>1</v>
      </c>
      <c r="H2458" s="37">
        <f>G2458-I2458</f>
        <v>0</v>
      </c>
      <c r="I2458" s="38">
        <v>1</v>
      </c>
      <c r="J2458" s="4">
        <v>45756</v>
      </c>
      <c r="K2458" s="180">
        <v>45759</v>
      </c>
      <c r="L2458" s="3"/>
      <c r="M2458" s="44"/>
      <c r="N2458" s="44" t="str">
        <f>IFERROR(K2458 + VALUE(LEFT(L2458, FIND(" ", L2458) - 1)), "")</f>
        <v/>
      </c>
      <c r="O2458" s="3">
        <f>IF(_xlfn.DAYS(K2458,J2458)&lt;0, "Aguardando OC", _xlfn.DAYS(K2458,J2458))</f>
        <v>3</v>
      </c>
      <c r="P2458" s="14">
        <v>398675</v>
      </c>
      <c r="Q2458" s="169">
        <v>1143267</v>
      </c>
      <c r="R2458" s="14">
        <v>166217</v>
      </c>
      <c r="S2458" s="2">
        <v>684</v>
      </c>
      <c r="T2458" s="65" t="s">
        <v>637</v>
      </c>
      <c r="U2458" s="21">
        <v>20</v>
      </c>
      <c r="V2458" s="2"/>
      <c r="W2458" s="43" t="str">
        <f>IFERROR(VLOOKUP(V2458, Fornecedores!A:C, 3, FALSE), "")</f>
        <v/>
      </c>
      <c r="X2458" s="43" t="str">
        <f>IFERROR(VLOOKUP(V2458, Fornecedores!A:E, 5, FALSE), "")</f>
        <v/>
      </c>
      <c r="Y2458" s="43" t="str">
        <f>IFERROR(VLOOKUP(V2458, Fornecedores!A:F, 6, FALSE), "")</f>
        <v/>
      </c>
      <c r="Z2458" s="14" t="str">
        <f>IF(H2458=0, "Pedido entregue!", "Pendente")</f>
        <v>Pedido entregue!</v>
      </c>
      <c r="AA2458" s="74">
        <v>1</v>
      </c>
      <c r="AB2458" s="58" t="str">
        <f>IF(Z2458="Pedido Entregue!", IF(AA2458=1, "Retirado do Almoxarifado", IF(AA2458=2, "Material devolvido", "Aguardando retirada")), IF(Z2458="Pendente", "Entrega pendente", ""))</f>
        <v>Retirado do Almoxarifado</v>
      </c>
      <c r="AC2458" s="18">
        <v>1</v>
      </c>
      <c r="AD2458" s="18">
        <f>AC2458/SUMIF($P:$P,P2458,$AC:$AC)</f>
        <v>1</v>
      </c>
      <c r="AE2458" s="18">
        <f>IF(R2458=0,0,AC2458/SUMIF($R:$R,R2458,$AC:$AC))</f>
        <v>9.0909090909090912E-2</v>
      </c>
      <c r="AF2458" s="18">
        <f>IF(R2458=0,1,0)</f>
        <v>0</v>
      </c>
      <c r="AG2458" s="18">
        <f>IF(R2458=0,#REF!-J2458,0)</f>
        <v>0</v>
      </c>
      <c r="AH2458" t="str">
        <f>TEXT(J2458,"MMMM")</f>
        <v>abril</v>
      </c>
    </row>
    <row r="2459" spans="1:34" ht="12.75" hidden="1" customHeight="1" x14ac:dyDescent="0.25">
      <c r="A2459" s="90" t="str">
        <f>IF(C2459="Oficina Diversos","Oficina Geral",
IF(ISNUMBER(FIND("Estoque - Colhedoras",C2459)),"Colhedoras",IF(ISNUMBER(FIND("Caldeiraria",C2459)),"Caldeiraria",IF(ISNUMBER(FIND("Borracharia",C2459)),"Borracharia",IF(ISNUMBER(FIND("Lubrificação",C2459)),"Lubrificação",
IF(ISNUMBER(FIND("Estoque - Carregadeiras",C2459)),"Carregadeiras",IF(ISNUMBER(FIND("Estoque - Veic. Leves",C2459)),"Veic. Leves",
IF(ISNUMBER(FIND("Estoque - Caminhões",C2459)),"Caminhões",IF(ISNUMBER(FIND("Estoque - Transbordos",C2459)),"Transbordos",
IF(ISNUMBER(FIND("Estoque - Tratores",C2459)),"Tratores",
IF(ISNUMBER(FIND("Estoque - Máquinas pesadas",C2459)),"Máquinas pesadas",
IF(ISNUMBER(FIND("Estoque - Reboques",C2459)),"Reboques",
IF(C2459="Estoque","Estoque",
IF(AND(ISNUMBER(C2459),C2459&gt;1000,C2459&lt;2000),"Caminhões",
IF(AND(ISNUMBER(C2459),C2459&gt;2000,C2459&lt;3000),"Tratores",
IF(AND(ISNUMBER(C2459),C2459&gt;3000,C2459&lt;4000),"Carregadeiras",
IF(AND(ISNUMBER(C2459),C2459&gt;4000,C2459&lt;5000),"Máquinas pesadas",
IF(AND(ISNUMBER(C2459),C2459&gt;5000,C2459&lt;6000),"Colhedoras",
IF(AND(ISNUMBER(C2459),C2459&gt;7000,C2459&lt;8000),"Irrigação",
IF(AND(ISNUMBER(C2459),C2459&gt;8000,C2459&lt;9000),"Reboques",IF(AND(ISNUMBER(C2459),C2459&gt;0,C2459&lt;1000),"Veic. Leves","")))))))))))))))))))))</f>
        <v>Caminhões</v>
      </c>
      <c r="B2459" s="72"/>
      <c r="C2459" s="2">
        <v>1008</v>
      </c>
      <c r="D2459" s="2">
        <v>90406</v>
      </c>
      <c r="E2459" s="3" t="s">
        <v>795</v>
      </c>
      <c r="F2459" s="14" t="str">
        <f>IF(ISBLANK(K2459), "Apenas Solicitação", "Tem OC")</f>
        <v>Tem OC</v>
      </c>
      <c r="G2459" s="2">
        <v>1</v>
      </c>
      <c r="H2459" s="37">
        <f>G2459-I2459</f>
        <v>0</v>
      </c>
      <c r="I2459" s="38">
        <v>1</v>
      </c>
      <c r="J2459" s="4">
        <v>45756</v>
      </c>
      <c r="K2459" s="180">
        <v>45759</v>
      </c>
      <c r="L2459" s="3"/>
      <c r="M2459" s="44"/>
      <c r="N2459" s="44" t="str">
        <f>IFERROR(K2459 + VALUE(LEFT(L2459, FIND(" ", L2459) - 1)), "")</f>
        <v/>
      </c>
      <c r="O2459" s="3">
        <f>IF(_xlfn.DAYS(K2459,J2459)&lt;0, "Aguardando OC", _xlfn.DAYS(K2459,J2459))</f>
        <v>3</v>
      </c>
      <c r="P2459" s="14">
        <v>398690</v>
      </c>
      <c r="Q2459" s="169">
        <v>1143267</v>
      </c>
      <c r="R2459" s="14">
        <v>166234</v>
      </c>
      <c r="S2459" s="2">
        <v>684</v>
      </c>
      <c r="T2459" s="65" t="s">
        <v>637</v>
      </c>
      <c r="U2459" s="21">
        <v>844.35</v>
      </c>
      <c r="V2459" s="2"/>
      <c r="W2459" s="43" t="str">
        <f>IFERROR(VLOOKUP(V2459, Fornecedores!A:C, 3, FALSE), "")</f>
        <v/>
      </c>
      <c r="X2459" s="43" t="str">
        <f>IFERROR(VLOOKUP(V2459, Fornecedores!A:E, 5, FALSE), "")</f>
        <v/>
      </c>
      <c r="Y2459" s="43" t="str">
        <f>IFERROR(VLOOKUP(V2459, Fornecedores!A:F, 6, FALSE), "")</f>
        <v/>
      </c>
      <c r="Z2459" s="14" t="str">
        <f>IF(H2459=0, "Pedido entregue!", "Pendente")</f>
        <v>Pedido entregue!</v>
      </c>
      <c r="AA2459" s="74">
        <v>1</v>
      </c>
      <c r="AB2459" s="58" t="str">
        <f>IF(Z2459="Pedido Entregue!", IF(AA2459=1, "Retirado do Almoxarifado", IF(AA2459=2, "Material devolvido", "Aguardando retirada")), IF(Z2459="Pendente", "Entrega pendente", ""))</f>
        <v>Retirado do Almoxarifado</v>
      </c>
      <c r="AC2459" s="18">
        <v>1</v>
      </c>
      <c r="AD2459" s="18">
        <f>AC2459/SUMIF($P:$P,P2459,$AC:$AC)</f>
        <v>1</v>
      </c>
      <c r="AE2459" s="18">
        <f>IF(R2459=0,0,AC2459/SUMIF($R:$R,R2459,$AC:$AC))</f>
        <v>0.25</v>
      </c>
      <c r="AF2459" s="18">
        <f>IF(R2459=0,1,0)</f>
        <v>0</v>
      </c>
      <c r="AG2459" s="18">
        <f>IF(R2459=0,#REF!-J2459,0)</f>
        <v>0</v>
      </c>
      <c r="AH2459" t="str">
        <f>TEXT(J2459,"MMMM")</f>
        <v>abril</v>
      </c>
    </row>
    <row r="2460" spans="1:34" ht="12.75" hidden="1" customHeight="1" x14ac:dyDescent="0.25">
      <c r="A2460" s="90" t="str">
        <f>IF(C2460="Oficina Diversos","Oficina Geral",
IF(ISNUMBER(FIND("Estoque - Colhedoras",C2460)),"Colhedoras",IF(ISNUMBER(FIND("Caldeiraria",C2460)),"Caldeiraria",IF(ISNUMBER(FIND("Borracharia",C2460)),"Borracharia",IF(ISNUMBER(FIND("Lubrificação",C2460)),"Lubrificação",
IF(ISNUMBER(FIND("Estoque - Carregadeiras",C2460)),"Carregadeiras",IF(ISNUMBER(FIND("Estoque - Veic. Leves",C2460)),"Veic. Leves",
IF(ISNUMBER(FIND("Estoque - Caminhões",C2460)),"Caminhões",IF(ISNUMBER(FIND("Estoque - Transbordos",C2460)),"Transbordos",
IF(ISNUMBER(FIND("Estoque - Tratores",C2460)),"Tratores",
IF(ISNUMBER(FIND("Estoque - Máquinas pesadas",C2460)),"Máquinas pesadas",
IF(ISNUMBER(FIND("Estoque - Reboques",C2460)),"Reboques",
IF(C2460="Estoque","Estoque",
IF(AND(ISNUMBER(C2460),C2460&gt;1000,C2460&lt;2000),"Caminhões",
IF(AND(ISNUMBER(C2460),C2460&gt;2000,C2460&lt;3000),"Tratores",
IF(AND(ISNUMBER(C2460),C2460&gt;3000,C2460&lt;4000),"Carregadeiras",
IF(AND(ISNUMBER(C2460),C2460&gt;4000,C2460&lt;5000),"Máquinas pesadas",
IF(AND(ISNUMBER(C2460),C2460&gt;5000,C2460&lt;6000),"Colhedoras",
IF(AND(ISNUMBER(C2460),C2460&gt;7000,C2460&lt;8000),"Irrigação",
IF(AND(ISNUMBER(C2460),C2460&gt;8000,C2460&lt;9000),"Reboques",IF(AND(ISNUMBER(C2460),C2460&gt;0,C2460&lt;1000),"Veic. Leves","")))))))))))))))))))))</f>
        <v>Caminhões</v>
      </c>
      <c r="B2460" s="72"/>
      <c r="C2460" s="2">
        <v>1008</v>
      </c>
      <c r="D2460" s="2">
        <v>90407</v>
      </c>
      <c r="E2460" s="3" t="s">
        <v>796</v>
      </c>
      <c r="F2460" s="14" t="str">
        <f>IF(ISBLANK(K2460), "Apenas Solicitação", "Tem OC")</f>
        <v>Tem OC</v>
      </c>
      <c r="G2460" s="2">
        <v>1</v>
      </c>
      <c r="H2460" s="37">
        <f>G2460-I2460</f>
        <v>0</v>
      </c>
      <c r="I2460" s="38">
        <v>1</v>
      </c>
      <c r="J2460" s="4">
        <v>45756</v>
      </c>
      <c r="K2460" s="180">
        <v>45763</v>
      </c>
      <c r="L2460" s="3"/>
      <c r="M2460" s="44"/>
      <c r="N2460" s="44" t="str">
        <f>IFERROR(K2460 + VALUE(LEFT(L2460, FIND(" ", L2460) - 1)), "")</f>
        <v/>
      </c>
      <c r="O2460" s="3">
        <f>IF(_xlfn.DAYS(K2460,J2460)&lt;0, "Aguardando OC", _xlfn.DAYS(K2460,J2460))</f>
        <v>7</v>
      </c>
      <c r="P2460" s="14">
        <v>398673</v>
      </c>
      <c r="Q2460" s="169">
        <v>1143267</v>
      </c>
      <c r="R2460" s="14">
        <v>166441</v>
      </c>
      <c r="S2460" s="2">
        <v>684</v>
      </c>
      <c r="T2460" s="65" t="s">
        <v>637</v>
      </c>
      <c r="U2460" s="21">
        <v>188</v>
      </c>
      <c r="V2460" s="2">
        <v>15716</v>
      </c>
      <c r="W2460" s="43" t="str">
        <f>IFERROR(VLOOKUP(V2460, Fornecedores!A:C, 3, FALSE), "")</f>
        <v>BRADIPE</v>
      </c>
      <c r="X2460" s="43" t="str">
        <f>IFERROR(VLOOKUP(V2460, Fornecedores!A:E, 5, FALSE), "")</f>
        <v>Jaboatão dos Guararapes</v>
      </c>
      <c r="Y2460" s="43" t="str">
        <f>IFERROR(VLOOKUP(V2460, Fornecedores!A:F, 6, FALSE), "")</f>
        <v>PE</v>
      </c>
      <c r="Z2460" s="14" t="str">
        <f>IF(H2460=0, "Pedido entregue!", "Pendente")</f>
        <v>Pedido entregue!</v>
      </c>
      <c r="AA2460" s="74">
        <v>1</v>
      </c>
      <c r="AB2460" s="58" t="str">
        <f>IF(Z2460="Pedido Entregue!", IF(AA2460=1, "Retirado do Almoxarifado", IF(AA2460=2, "Material devolvido", "Aguardando retirada")), IF(Z2460="Pendente", "Entrega pendente", ""))</f>
        <v>Retirado do Almoxarifado</v>
      </c>
      <c r="AC2460" s="18">
        <v>1</v>
      </c>
      <c r="AD2460" s="18">
        <f>AC2460/SUMIF($P:$P,P2460,$AC:$AC)</f>
        <v>1</v>
      </c>
      <c r="AE2460" s="18">
        <f>IF(R2460=0,0,AC2460/SUMIF($R:$R,R2460,$AC:$AC))</f>
        <v>1</v>
      </c>
      <c r="AF2460" s="18">
        <f>IF(R2460=0,1,0)</f>
        <v>0</v>
      </c>
      <c r="AG2460" s="18">
        <f>IF(R2460=0,#REF!-J2460,0)</f>
        <v>0</v>
      </c>
      <c r="AH2460" t="str">
        <f>TEXT(J2460,"MMMM")</f>
        <v>abril</v>
      </c>
    </row>
    <row r="2461" spans="1:34" ht="12.75" hidden="1" customHeight="1" x14ac:dyDescent="0.25">
      <c r="A2461" s="90" t="str">
        <f>IF(C2461="Oficina Diversos","Oficina Geral",
IF(ISNUMBER(FIND("Estoque - Colhedoras",C2461)),"Colhedoras",IF(ISNUMBER(FIND("Caldeiraria",C2461)),"Caldeiraria",IF(ISNUMBER(FIND("Borracharia",C2461)),"Borracharia",IF(ISNUMBER(FIND("Lubrificação",C2461)),"Lubrificação",
IF(ISNUMBER(FIND("Estoque - Carregadeiras",C2461)),"Carregadeiras",IF(ISNUMBER(FIND("Estoque - Veic. Leves",C2461)),"Veic. Leves",
IF(ISNUMBER(FIND("Estoque - Caminhões",C2461)),"Caminhões",IF(ISNUMBER(FIND("Estoque - Transbordos",C2461)),"Transbordos",
IF(ISNUMBER(FIND("Estoque - Tratores",C2461)),"Tratores",
IF(ISNUMBER(FIND("Estoque - Máquinas pesadas",C2461)),"Máquinas pesadas",
IF(ISNUMBER(FIND("Estoque - Reboques",C2461)),"Reboques",
IF(C2461="Estoque","Estoque",
IF(AND(ISNUMBER(C2461),C2461&gt;1000,C2461&lt;2000),"Caminhões",
IF(AND(ISNUMBER(C2461),C2461&gt;2000,C2461&lt;3000),"Tratores",
IF(AND(ISNUMBER(C2461),C2461&gt;3000,C2461&lt;4000),"Carregadeiras",
IF(AND(ISNUMBER(C2461),C2461&gt;4000,C2461&lt;5000),"Máquinas pesadas",
IF(AND(ISNUMBER(C2461),C2461&gt;5000,C2461&lt;6000),"Colhedoras",
IF(AND(ISNUMBER(C2461),C2461&gt;7000,C2461&lt;8000),"Irrigação",
IF(AND(ISNUMBER(C2461),C2461&gt;8000,C2461&lt;9000),"Reboques",IF(AND(ISNUMBER(C2461),C2461&gt;0,C2461&lt;1000),"Veic. Leves","")))))))))))))))))))))</f>
        <v>Caminhões</v>
      </c>
      <c r="B2461" s="72"/>
      <c r="C2461" s="2">
        <v>1008</v>
      </c>
      <c r="D2461" s="2">
        <v>90409</v>
      </c>
      <c r="E2461" s="3" t="s">
        <v>797</v>
      </c>
      <c r="F2461" s="14" t="str">
        <f>IF(ISBLANK(K2461), "Apenas Solicitação", "Tem OC")</f>
        <v>Tem OC</v>
      </c>
      <c r="G2461" s="2">
        <v>1</v>
      </c>
      <c r="H2461" s="37">
        <f>G2461-I2461</f>
        <v>0</v>
      </c>
      <c r="I2461" s="38">
        <v>1</v>
      </c>
      <c r="J2461" s="4">
        <v>45756</v>
      </c>
      <c r="K2461" s="180">
        <v>45759</v>
      </c>
      <c r="L2461" s="3"/>
      <c r="M2461" s="44"/>
      <c r="N2461" s="44" t="str">
        <f>IFERROR(K2461 + VALUE(LEFT(L2461, FIND(" ", L2461) - 1)), "")</f>
        <v/>
      </c>
      <c r="O2461" s="3">
        <f>IF(_xlfn.DAYS(K2461,J2461)&lt;0, "Aguardando OC", _xlfn.DAYS(K2461,J2461))</f>
        <v>3</v>
      </c>
      <c r="P2461" s="14">
        <v>398678</v>
      </c>
      <c r="Q2461" s="169">
        <v>1143267</v>
      </c>
      <c r="R2461" s="14">
        <v>166233</v>
      </c>
      <c r="S2461" s="2">
        <v>684</v>
      </c>
      <c r="T2461" s="65" t="s">
        <v>637</v>
      </c>
      <c r="U2461" s="21">
        <v>900</v>
      </c>
      <c r="V2461" s="2"/>
      <c r="W2461" s="43" t="str">
        <f>IFERROR(VLOOKUP(V2461, Fornecedores!A:C, 3, FALSE), "")</f>
        <v/>
      </c>
      <c r="X2461" s="43" t="str">
        <f>IFERROR(VLOOKUP(V2461, Fornecedores!A:E, 5, FALSE), "")</f>
        <v/>
      </c>
      <c r="Y2461" s="43" t="str">
        <f>IFERROR(VLOOKUP(V2461, Fornecedores!A:F, 6, FALSE), "")</f>
        <v/>
      </c>
      <c r="Z2461" s="14" t="str">
        <f>IF(H2461=0, "Pedido entregue!", "Pendente")</f>
        <v>Pedido entregue!</v>
      </c>
      <c r="AA2461" s="74">
        <v>1</v>
      </c>
      <c r="AB2461" s="58" t="str">
        <f>IF(Z2461="Pedido Entregue!", IF(AA2461=1, "Retirado do Almoxarifado", IF(AA2461=2, "Material devolvido", "Aguardando retirada")), IF(Z2461="Pendente", "Entrega pendente", ""))</f>
        <v>Retirado do Almoxarifado</v>
      </c>
      <c r="AC2461" s="18">
        <v>1</v>
      </c>
      <c r="AD2461" s="18">
        <f>AC2461/SUMIF($P:$P,P2461,$AC:$AC)</f>
        <v>1</v>
      </c>
      <c r="AE2461" s="18">
        <f>IF(R2461=0,0,AC2461/SUMIF($R:$R,R2461,$AC:$AC))</f>
        <v>1</v>
      </c>
      <c r="AF2461" s="18">
        <f>IF(R2461=0,1,0)</f>
        <v>0</v>
      </c>
      <c r="AG2461" s="18">
        <f>IF(R2461=0,#REF!-J2461,0)</f>
        <v>0</v>
      </c>
      <c r="AH2461" t="str">
        <f>TEXT(J2461,"MMMM")</f>
        <v>abril</v>
      </c>
    </row>
    <row r="2462" spans="1:34" ht="12.75" hidden="1" customHeight="1" x14ac:dyDescent="0.25">
      <c r="A2462" s="90" t="str">
        <f>IF(C2462="Oficina Diversos","Oficina Geral",
IF(ISNUMBER(FIND("Estoque - Colhedoras",C2462)),"Colhedoras",IF(ISNUMBER(FIND("Caldeiraria",C2462)),"Caldeiraria",IF(ISNUMBER(FIND("Borracharia",C2462)),"Borracharia",IF(ISNUMBER(FIND("Lubrificação",C2462)),"Lubrificação",
IF(ISNUMBER(FIND("Estoque - Carregadeiras",C2462)),"Carregadeiras",IF(ISNUMBER(FIND("Estoque - Veic. Leves",C2462)),"Veic. Leves",
IF(ISNUMBER(FIND("Estoque - Caminhões",C2462)),"Caminhões",IF(ISNUMBER(FIND("Estoque - Transbordos",C2462)),"Transbordos",
IF(ISNUMBER(FIND("Estoque - Tratores",C2462)),"Tratores",
IF(ISNUMBER(FIND("Estoque - Máquinas pesadas",C2462)),"Máquinas pesadas",
IF(ISNUMBER(FIND("Estoque - Reboques",C2462)),"Reboques",
IF(C2462="Estoque","Estoque",
IF(AND(ISNUMBER(C2462),C2462&gt;1000,C2462&lt;2000),"Caminhões",
IF(AND(ISNUMBER(C2462),C2462&gt;2000,C2462&lt;3000),"Tratores",
IF(AND(ISNUMBER(C2462),C2462&gt;3000,C2462&lt;4000),"Carregadeiras",
IF(AND(ISNUMBER(C2462),C2462&gt;4000,C2462&lt;5000),"Máquinas pesadas",
IF(AND(ISNUMBER(C2462),C2462&gt;5000,C2462&lt;6000),"Colhedoras",
IF(AND(ISNUMBER(C2462),C2462&gt;7000,C2462&lt;8000),"Irrigação",
IF(AND(ISNUMBER(C2462),C2462&gt;8000,C2462&lt;9000),"Reboques",IF(AND(ISNUMBER(C2462),C2462&gt;0,C2462&lt;1000),"Veic. Leves","")))))))))))))))))))))</f>
        <v>Caminhões</v>
      </c>
      <c r="B2462" s="72"/>
      <c r="C2462" s="2">
        <v>1008</v>
      </c>
      <c r="D2462" s="2">
        <v>90411</v>
      </c>
      <c r="E2462" s="3" t="s">
        <v>798</v>
      </c>
      <c r="F2462" s="14" t="str">
        <f>IF(ISBLANK(K2462), "Apenas Solicitação", "Tem OC")</f>
        <v>Tem OC</v>
      </c>
      <c r="G2462" s="2">
        <v>1</v>
      </c>
      <c r="H2462" s="37">
        <f>G2462-I2462</f>
        <v>0</v>
      </c>
      <c r="I2462" s="38">
        <v>1</v>
      </c>
      <c r="J2462" s="4">
        <v>45756</v>
      </c>
      <c r="K2462" s="180">
        <v>45759</v>
      </c>
      <c r="L2462" s="3"/>
      <c r="M2462" s="44"/>
      <c r="N2462" s="44" t="str">
        <f>IFERROR(K2462 + VALUE(LEFT(L2462, FIND(" ", L2462) - 1)), "")</f>
        <v/>
      </c>
      <c r="O2462" s="3">
        <f>IF(_xlfn.DAYS(K2462,J2462)&lt;0, "Aguardando OC", _xlfn.DAYS(K2462,J2462))</f>
        <v>3</v>
      </c>
      <c r="P2462" s="14">
        <v>398677</v>
      </c>
      <c r="Q2462" s="169">
        <v>1143267</v>
      </c>
      <c r="R2462" s="14">
        <v>166217</v>
      </c>
      <c r="S2462" s="2">
        <v>684</v>
      </c>
      <c r="T2462" s="65" t="s">
        <v>637</v>
      </c>
      <c r="U2462" s="21">
        <v>38</v>
      </c>
      <c r="V2462" s="2"/>
      <c r="W2462" s="43" t="str">
        <f>IFERROR(VLOOKUP(V2462, Fornecedores!A:C, 3, FALSE), "")</f>
        <v/>
      </c>
      <c r="X2462" s="43" t="str">
        <f>IFERROR(VLOOKUP(V2462, Fornecedores!A:E, 5, FALSE), "")</f>
        <v/>
      </c>
      <c r="Y2462" s="43" t="str">
        <f>IFERROR(VLOOKUP(V2462, Fornecedores!A:F, 6, FALSE), "")</f>
        <v/>
      </c>
      <c r="Z2462" s="14" t="str">
        <f>IF(H2462=0, "Pedido entregue!", "Pendente")</f>
        <v>Pedido entregue!</v>
      </c>
      <c r="AA2462" s="74">
        <v>1</v>
      </c>
      <c r="AB2462" s="58" t="str">
        <f>IF(Z2462="Pedido Entregue!", IF(AA2462=1, "Retirado do Almoxarifado", IF(AA2462=2, "Material devolvido", "Aguardando retirada")), IF(Z2462="Pendente", "Entrega pendente", ""))</f>
        <v>Retirado do Almoxarifado</v>
      </c>
      <c r="AC2462" s="18">
        <v>1</v>
      </c>
      <c r="AD2462" s="18">
        <f>AC2462/SUMIF($P:$P,P2462,$AC:$AC)</f>
        <v>1</v>
      </c>
      <c r="AE2462" s="18">
        <f>IF(R2462=0,0,AC2462/SUMIF($R:$R,R2462,$AC:$AC))</f>
        <v>9.0909090909090912E-2</v>
      </c>
      <c r="AF2462" s="18">
        <f>IF(R2462=0,1,0)</f>
        <v>0</v>
      </c>
      <c r="AG2462" s="18">
        <f>IF(R2462=0,#REF!-J2462,0)</f>
        <v>0</v>
      </c>
      <c r="AH2462" t="str">
        <f>TEXT(J2462,"MMMM")</f>
        <v>abril</v>
      </c>
    </row>
    <row r="2463" spans="1:34" ht="12.75" hidden="1" customHeight="1" x14ac:dyDescent="0.25">
      <c r="A2463" s="90" t="str">
        <f>IF(C2463="Oficina Diversos","Oficina Geral",
IF(ISNUMBER(FIND("Estoque - Colhedoras",C2463)),"Colhedoras",IF(ISNUMBER(FIND("Caldeiraria",C2463)),"Caldeiraria",IF(ISNUMBER(FIND("Borracharia",C2463)),"Borracharia",IF(ISNUMBER(FIND("Lubrificação",C2463)),"Lubrificação",
IF(ISNUMBER(FIND("Estoque - Carregadeiras",C2463)),"Carregadeiras",IF(ISNUMBER(FIND("Estoque - Veic. Leves",C2463)),"Veic. Leves",
IF(ISNUMBER(FIND("Estoque - Caminhões",C2463)),"Caminhões",IF(ISNUMBER(FIND("Estoque - Transbordos",C2463)),"Transbordos",
IF(ISNUMBER(FIND("Estoque - Tratores",C2463)),"Tratores",
IF(ISNUMBER(FIND("Estoque - Máquinas pesadas",C2463)),"Máquinas pesadas",
IF(ISNUMBER(FIND("Estoque - Reboques",C2463)),"Reboques",
IF(C2463="Estoque","Estoque",
IF(AND(ISNUMBER(C2463),C2463&gt;1000,C2463&lt;2000),"Caminhões",
IF(AND(ISNUMBER(C2463),C2463&gt;2000,C2463&lt;3000),"Tratores",
IF(AND(ISNUMBER(C2463),C2463&gt;3000,C2463&lt;4000),"Carregadeiras",
IF(AND(ISNUMBER(C2463),C2463&gt;4000,C2463&lt;5000),"Máquinas pesadas",
IF(AND(ISNUMBER(C2463),C2463&gt;5000,C2463&lt;6000),"Colhedoras",
IF(AND(ISNUMBER(C2463),C2463&gt;7000,C2463&lt;8000),"Irrigação",
IF(AND(ISNUMBER(C2463),C2463&gt;8000,C2463&lt;9000),"Reboques",IF(AND(ISNUMBER(C2463),C2463&gt;0,C2463&lt;1000),"Veic. Leves","")))))))))))))))))))))</f>
        <v>Veic. Leves</v>
      </c>
      <c r="B2463" s="72"/>
      <c r="C2463" s="2">
        <v>54</v>
      </c>
      <c r="D2463" s="2">
        <v>90421</v>
      </c>
      <c r="E2463" s="3" t="s">
        <v>799</v>
      </c>
      <c r="F2463" s="14" t="str">
        <f>IF(ISBLANK(K2463), "Apenas Solicitação", "Tem OC")</f>
        <v>Tem OC</v>
      </c>
      <c r="G2463" s="2">
        <v>1</v>
      </c>
      <c r="H2463" s="37">
        <f>G2463-I2463</f>
        <v>0</v>
      </c>
      <c r="I2463" s="38">
        <v>1</v>
      </c>
      <c r="J2463" s="4">
        <v>45756</v>
      </c>
      <c r="K2463" s="180">
        <v>45763</v>
      </c>
      <c r="L2463" s="3"/>
      <c r="M2463" s="44"/>
      <c r="N2463" s="44" t="str">
        <f>IFERROR(K2463 + VALUE(LEFT(L2463, FIND(" ", L2463) - 1)), "")</f>
        <v/>
      </c>
      <c r="O2463" s="3">
        <f>IF(_xlfn.DAYS(K2463,J2463)&lt;0, "Aguardando OC", _xlfn.DAYS(K2463,J2463))</f>
        <v>7</v>
      </c>
      <c r="P2463" s="14">
        <v>398744</v>
      </c>
      <c r="Q2463" s="169">
        <v>1143417</v>
      </c>
      <c r="R2463" s="14">
        <v>166437</v>
      </c>
      <c r="S2463" s="2">
        <v>719</v>
      </c>
      <c r="T2463" s="65" t="s">
        <v>11</v>
      </c>
      <c r="U2463" s="21">
        <v>698.67</v>
      </c>
      <c r="V2463" s="2">
        <v>9855</v>
      </c>
      <c r="W2463" s="43" t="str">
        <f>IFERROR(VLOOKUP(V2463, Fornecedores!A:C, 3, FALSE), "")</f>
        <v>FIORI VEICOLO</v>
      </c>
      <c r="X2463" s="43" t="str">
        <f>IFERROR(VLOOKUP(V2463, Fornecedores!A:E, 5, FALSE), "")</f>
        <v>João Pessoa</v>
      </c>
      <c r="Y2463" s="43" t="str">
        <f>IFERROR(VLOOKUP(V2463, Fornecedores!A:F, 6, FALSE), "")</f>
        <v>PB</v>
      </c>
      <c r="Z2463" s="14" t="str">
        <f>IF(H2463=0, "Pedido entregue!", "Pendente")</f>
        <v>Pedido entregue!</v>
      </c>
      <c r="AA2463" s="74"/>
      <c r="AB2463" s="58" t="str">
        <f>IF(Z2463="Pedido Entregue!", IF(AA2463=1, "Retirado do Almoxarifado", IF(AA2463=2, "Material devolvido", "Aguardando retirada")), IF(Z2463="Pendente", "Entrega pendente", ""))</f>
        <v>Aguardando retirada</v>
      </c>
      <c r="AC2463" s="18">
        <v>1</v>
      </c>
      <c r="AD2463" s="18">
        <f>AC2463/SUMIF($P:$P,P2463,$AC:$AC)</f>
        <v>1</v>
      </c>
      <c r="AE2463" s="18">
        <f>IF(R2463=0,0,AC2463/SUMIF($R:$R,R2463,$AC:$AC))</f>
        <v>0.16666666666666666</v>
      </c>
      <c r="AF2463" s="18">
        <f>IF(R2463=0,1,0)</f>
        <v>0</v>
      </c>
      <c r="AG2463" s="18">
        <f>IF(R2463=0,#REF!-J2463,0)</f>
        <v>0</v>
      </c>
      <c r="AH2463" t="str">
        <f>TEXT(J2463,"MMMM")</f>
        <v>abril</v>
      </c>
    </row>
    <row r="2464" spans="1:34" ht="12.75" hidden="1" customHeight="1" x14ac:dyDescent="0.25">
      <c r="A2464" s="90" t="str">
        <f>IF(C2464="Oficina Diversos","Oficina Geral",
IF(ISNUMBER(FIND("Estoque - Colhedoras",C2464)),"Colhedoras",IF(ISNUMBER(FIND("Caldeiraria",C2464)),"Caldeiraria",IF(ISNUMBER(FIND("Borracharia",C2464)),"Borracharia",IF(ISNUMBER(FIND("Lubrificação",C2464)),"Lubrificação",
IF(ISNUMBER(FIND("Estoque - Carregadeiras",C2464)),"Carregadeiras",IF(ISNUMBER(FIND("Estoque - Veic. Leves",C2464)),"Veic. Leves",
IF(ISNUMBER(FIND("Estoque - Caminhões",C2464)),"Caminhões",IF(ISNUMBER(FIND("Estoque - Transbordos",C2464)),"Transbordos",
IF(ISNUMBER(FIND("Estoque - Tratores",C2464)),"Tratores",
IF(ISNUMBER(FIND("Estoque - Máquinas pesadas",C2464)),"Máquinas pesadas",
IF(ISNUMBER(FIND("Estoque - Reboques",C2464)),"Reboques",
IF(C2464="Estoque","Estoque",
IF(AND(ISNUMBER(C2464),C2464&gt;1000,C2464&lt;2000),"Caminhões",
IF(AND(ISNUMBER(C2464),C2464&gt;2000,C2464&lt;3000),"Tratores",
IF(AND(ISNUMBER(C2464),C2464&gt;3000,C2464&lt;4000),"Carregadeiras",
IF(AND(ISNUMBER(C2464),C2464&gt;4000,C2464&lt;5000),"Máquinas pesadas",
IF(AND(ISNUMBER(C2464),C2464&gt;5000,C2464&lt;6000),"Colhedoras",
IF(AND(ISNUMBER(C2464),C2464&gt;7000,C2464&lt;8000),"Irrigação",
IF(AND(ISNUMBER(C2464),C2464&gt;8000,C2464&lt;9000),"Reboques",IF(AND(ISNUMBER(C2464),C2464&gt;0,C2464&lt;1000),"Veic. Leves","")))))))))))))))))))))</f>
        <v>Tratores</v>
      </c>
      <c r="B2464" s="72"/>
      <c r="C2464" s="2">
        <v>2039</v>
      </c>
      <c r="D2464" s="2">
        <v>90423</v>
      </c>
      <c r="E2464" s="3" t="s">
        <v>829</v>
      </c>
      <c r="F2464" s="14" t="str">
        <f>IF(ISBLANK(K2464), "Apenas Solicitação", "Tem OC")</f>
        <v>Tem OC</v>
      </c>
      <c r="G2464" s="2">
        <v>1</v>
      </c>
      <c r="H2464" s="37">
        <f>G2464-I2464</f>
        <v>0</v>
      </c>
      <c r="I2464" s="38">
        <v>1</v>
      </c>
      <c r="J2464" s="4">
        <v>45757</v>
      </c>
      <c r="K2464" s="180">
        <v>45763</v>
      </c>
      <c r="L2464" s="4"/>
      <c r="M2464" s="44" t="str">
        <f ca="1">IF(OR(N2464="", N2464=0), "", IF(N2464&gt;TODAY(), "No prazo", "Atrasado"))</f>
        <v/>
      </c>
      <c r="N2464" s="44" t="str">
        <f>IFERROR(K2464 + VALUE(LEFT(L2464, FIND(" ", L2464) - 1)), "")</f>
        <v/>
      </c>
      <c r="O2464" s="3">
        <f>IF(_xlfn.DAYS(K2464,J2464)&lt;0, "Aguardando OC", _xlfn.DAYS(K2464,J2464))</f>
        <v>6</v>
      </c>
      <c r="P2464" s="14">
        <v>398780</v>
      </c>
      <c r="Q2464" s="169">
        <v>1143521</v>
      </c>
      <c r="R2464" s="14">
        <v>166434</v>
      </c>
      <c r="S2464" s="2">
        <v>694</v>
      </c>
      <c r="T2464" s="65" t="s">
        <v>375</v>
      </c>
      <c r="U2464" s="21">
        <v>88</v>
      </c>
      <c r="V2464" s="2">
        <v>15702</v>
      </c>
      <c r="W2464" s="43" t="str">
        <f>IFERROR(VLOOKUP(V2464, Fornecedores!A:C, 3, FALSE), "")</f>
        <v>MAQTRAL - PB</v>
      </c>
      <c r="X2464" s="43" t="str">
        <f>IFERROR(VLOOKUP(V2464, Fornecedores!A:E, 5, FALSE), "")</f>
        <v>Bayeux</v>
      </c>
      <c r="Y2464" s="43" t="str">
        <f>IFERROR(VLOOKUP(V2464, Fornecedores!A:F, 6, FALSE), "")</f>
        <v>PB</v>
      </c>
      <c r="Z2464" s="14" t="str">
        <f>IF(H2464=0, "Pedido entregue!", "Pendente")</f>
        <v>Pedido entregue!</v>
      </c>
      <c r="AA2464" s="74"/>
      <c r="AB2464" s="58" t="str">
        <f>IF(Z2464="Pedido Entregue!", IF(AA2464=1, "Retirado do Almoxarifado", IF(AA2464=2, "Material devolvido", "Aguardando retirada")), IF(Z2464="Pendente", "Entrega pendente", ""))</f>
        <v>Aguardando retirada</v>
      </c>
      <c r="AC2464" s="18">
        <v>1</v>
      </c>
      <c r="AD2464" s="18">
        <f>AC2464/SUMIF($P:$P,P2464,$AC:$AC)</f>
        <v>1</v>
      </c>
      <c r="AE2464" s="18">
        <f>IF(R2464=0,0,AC2464/SUMIF($R:$R,R2464,$AC:$AC))</f>
        <v>0.33333333333333331</v>
      </c>
      <c r="AF2464" s="18">
        <f>IF(R2464=0,1,0)</f>
        <v>0</v>
      </c>
      <c r="AG2464" s="18">
        <f>IF(R2464=0,#REF!-J2464,0)</f>
        <v>0</v>
      </c>
      <c r="AH2464" t="str">
        <f>TEXT(J2464,"MMMM")</f>
        <v>abril</v>
      </c>
    </row>
    <row r="2465" spans="1:34" ht="12.75" hidden="1" customHeight="1" x14ac:dyDescent="0.25">
      <c r="A2465" s="90" t="str">
        <f>IF(C2465="Oficina Diversos","Oficina Geral",
IF(ISNUMBER(FIND("Estoque - Colhedoras",C2465)),"Colhedoras",IF(ISNUMBER(FIND("Caldeiraria",C2465)),"Caldeiraria",IF(ISNUMBER(FIND("Borracharia",C2465)),"Borracharia",IF(ISNUMBER(FIND("Lubrificação",C2465)),"Lubrificação",
IF(ISNUMBER(FIND("Estoque - Carregadeiras",C2465)),"Carregadeiras",IF(ISNUMBER(FIND("Estoque - Veic. Leves",C2465)),"Veic. Leves",
IF(ISNUMBER(FIND("Estoque - Caminhões",C2465)),"Caminhões",IF(ISNUMBER(FIND("Estoque - Transbordos",C2465)),"Transbordos",
IF(ISNUMBER(FIND("Estoque - Tratores",C2465)),"Tratores",
IF(ISNUMBER(FIND("Estoque - Máquinas pesadas",C2465)),"Máquinas pesadas",
IF(ISNUMBER(FIND("Estoque - Reboques",C2465)),"Reboques",
IF(C2465="Estoque","Estoque",
IF(AND(ISNUMBER(C2465),C2465&gt;1000,C2465&lt;2000),"Caminhões",
IF(AND(ISNUMBER(C2465),C2465&gt;2000,C2465&lt;3000),"Tratores",
IF(AND(ISNUMBER(C2465),C2465&gt;3000,C2465&lt;4000),"Carregadeiras",
IF(AND(ISNUMBER(C2465),C2465&gt;4000,C2465&lt;5000),"Máquinas pesadas",
IF(AND(ISNUMBER(C2465),C2465&gt;5000,C2465&lt;6000),"Colhedoras",
IF(AND(ISNUMBER(C2465),C2465&gt;7000,C2465&lt;8000),"Irrigação",
IF(AND(ISNUMBER(C2465),C2465&gt;8000,C2465&lt;9000),"Reboques",IF(AND(ISNUMBER(C2465),C2465&gt;0,C2465&lt;1000),"Veic. Leves","")))))))))))))))))))))</f>
        <v>Tratores</v>
      </c>
      <c r="C2465" s="107">
        <v>2045</v>
      </c>
      <c r="D2465" s="107">
        <v>90423</v>
      </c>
      <c r="E2465" s="108" t="s">
        <v>829</v>
      </c>
      <c r="F2465" s="101" t="str">
        <f>IF(ISBLANK(K2465), "Apenas Solicitação", "Tem OC")</f>
        <v>Tem OC</v>
      </c>
      <c r="G2465" s="107">
        <v>1</v>
      </c>
      <c r="H2465" s="37">
        <f>G2465-I2465</f>
        <v>0</v>
      </c>
      <c r="I2465" s="103">
        <v>1</v>
      </c>
      <c r="J2465" s="109">
        <v>45757</v>
      </c>
      <c r="K2465" s="190">
        <v>45763</v>
      </c>
      <c r="L2465" s="108" t="s">
        <v>20151</v>
      </c>
      <c r="M2465" s="104" t="str">
        <f ca="1">IF(OR(N2465="", N2465=0), "", IF(N2465&gt;TODAY(), "No prazo", "Atrasado"))</f>
        <v>Atrasado</v>
      </c>
      <c r="N2465" s="104">
        <f>IFERROR(K2465 + VALUE(LEFT(L2465, FIND(" ", L2465) - 1)), "")</f>
        <v>45763</v>
      </c>
      <c r="O2465" s="105">
        <f>IF(_xlfn.DAYS(K2465,J2465)&lt;0, "Aguardando OC", _xlfn.DAYS(K2465,J2465))</f>
        <v>6</v>
      </c>
      <c r="P2465" s="196">
        <v>398787</v>
      </c>
      <c r="Q2465" s="12"/>
      <c r="R2465" s="196">
        <v>166434</v>
      </c>
      <c r="S2465" s="107">
        <v>221</v>
      </c>
      <c r="T2465" s="65" t="s">
        <v>1029</v>
      </c>
      <c r="U2465" s="110">
        <v>88</v>
      </c>
      <c r="V2465" s="107">
        <v>14487</v>
      </c>
      <c r="W2465" s="105" t="str">
        <f>IFERROR(VLOOKUP(V2465, Fornecedores!A:C, 3, FALSE), "")</f>
        <v xml:space="preserve">FL TRATORES </v>
      </c>
      <c r="X2465" s="105" t="str">
        <f>IFERROR(VLOOKUP(V2465, Fornecedores!A:E, 5, FALSE), "")</f>
        <v>Recife</v>
      </c>
      <c r="Y2465" s="105" t="str">
        <f>IFERROR(VLOOKUP(V2465, Fornecedores!A:F, 6, FALSE), "")</f>
        <v>PE</v>
      </c>
      <c r="Z2465" s="101" t="str">
        <f>IF(H2465=0, "Pedido entregue!", "Pendente")</f>
        <v>Pedido entregue!</v>
      </c>
      <c r="AB2465" s="58" t="str">
        <f>IF(Z2465="Pedido Entregue!", IF(AA2465=1, "Retirado do Almoxarifado", IF(AA2465=2, "Material devolvido", "Aguardando retirada")), IF(Z2465="Pendente", "Entrega pendente", ""))</f>
        <v>Aguardando retirada</v>
      </c>
      <c r="AC2465" s="18">
        <v>1</v>
      </c>
      <c r="AD2465" s="18">
        <f>AC2465/SUMIF($P:$P,P2465,$AC:$AC)</f>
        <v>1</v>
      </c>
      <c r="AE2465" s="18">
        <f>IF(R2465=0,0,AC2465/SUMIF($R:$R,R2465,$AC:$AC))</f>
        <v>0.33333333333333331</v>
      </c>
      <c r="AF2465" s="18">
        <f>IF(R2465=0,1,0)</f>
        <v>0</v>
      </c>
      <c r="AH2465" t="str">
        <f>TEXT(J2465,"MMMM")</f>
        <v>abril</v>
      </c>
    </row>
    <row r="2466" spans="1:34" ht="12.75" hidden="1" customHeight="1" x14ac:dyDescent="0.25">
      <c r="A2466" s="90" t="str">
        <f>IF(C2466="Oficina Diversos","Oficina Geral",
IF(ISNUMBER(FIND("Estoque - Colhedoras",C2466)),"Colhedoras",IF(ISNUMBER(FIND("Caldeiraria",C2466)),"Caldeiraria",IF(ISNUMBER(FIND("Borracharia",C2466)),"Borracharia",IF(ISNUMBER(FIND("Lubrificação",C2466)),"Lubrificação",
IF(ISNUMBER(FIND("Estoque - Carregadeiras",C2466)),"Carregadeiras",IF(ISNUMBER(FIND("Estoque - Veic. Leves",C2466)),"Veic. Leves",
IF(ISNUMBER(FIND("Estoque - Caminhões",C2466)),"Caminhões",IF(ISNUMBER(FIND("Estoque - Transbordos",C2466)),"Transbordos",
IF(ISNUMBER(FIND("Estoque - Tratores",C2466)),"Tratores",
IF(ISNUMBER(FIND("Estoque - Máquinas pesadas",C2466)),"Máquinas pesadas",
IF(ISNUMBER(FIND("Estoque - Reboques",C2466)),"Reboques",
IF(C2466="Estoque","Estoque",
IF(AND(ISNUMBER(C2466),C2466&gt;1000,C2466&lt;2000),"Caminhões",
IF(AND(ISNUMBER(C2466),C2466&gt;2000,C2466&lt;3000),"Tratores",
IF(AND(ISNUMBER(C2466),C2466&gt;3000,C2466&lt;4000),"Carregadeiras",
IF(AND(ISNUMBER(C2466),C2466&gt;4000,C2466&lt;5000),"Máquinas pesadas",
IF(AND(ISNUMBER(C2466),C2466&gt;5000,C2466&lt;6000),"Colhedoras",
IF(AND(ISNUMBER(C2466),C2466&gt;7000,C2466&lt;8000),"Irrigação",
IF(AND(ISNUMBER(C2466),C2466&gt;8000,C2466&lt;9000),"Reboques",IF(AND(ISNUMBER(C2466),C2466&gt;0,C2466&lt;1000),"Veic. Leves","")))))))))))))))))))))</f>
        <v>Tratores</v>
      </c>
      <c r="C2466" s="126">
        <v>2045</v>
      </c>
      <c r="D2466" s="126">
        <v>90423</v>
      </c>
      <c r="E2466" s="127" t="s">
        <v>829</v>
      </c>
      <c r="F2466" s="101" t="str">
        <f>IF(ISBLANK(K2466), "Apenas Solicitação", "Tem OC")</f>
        <v>Tem OC</v>
      </c>
      <c r="G2466" s="126">
        <v>2</v>
      </c>
      <c r="H2466" s="37">
        <f>G2466-I2466</f>
        <v>0</v>
      </c>
      <c r="I2466" s="103">
        <v>2</v>
      </c>
      <c r="J2466" s="128">
        <v>45808</v>
      </c>
      <c r="K2466" s="197">
        <v>45814</v>
      </c>
      <c r="L2466" s="108" t="s">
        <v>20151</v>
      </c>
      <c r="M2466" s="104" t="str">
        <f ca="1">IF(OR(N2466="", N2466=0), "", IF(N2466&gt;TODAY(), "No prazo", "Atrasado"))</f>
        <v>Atrasado</v>
      </c>
      <c r="N2466" s="104">
        <f>IFERROR(K2466 + VALUE(LEFT(L2466, FIND(" ", L2466) - 1)), "")</f>
        <v>45814</v>
      </c>
      <c r="O2466" s="105">
        <f>IF(_xlfn.DAYS(K2466,J2466)&lt;0, "Aguardando OC", _xlfn.DAYS(K2466,J2466))</f>
        <v>6</v>
      </c>
      <c r="P2466" s="207">
        <v>405453</v>
      </c>
      <c r="Q2466" s="12"/>
      <c r="R2466" s="207">
        <v>168686</v>
      </c>
      <c r="S2466" s="126">
        <v>221</v>
      </c>
      <c r="T2466" s="167" t="s">
        <v>1029</v>
      </c>
      <c r="U2466" s="129">
        <v>124</v>
      </c>
      <c r="V2466" s="126">
        <v>14487</v>
      </c>
      <c r="W2466" s="105" t="str">
        <f>IFERROR(VLOOKUP(V2466, Fornecedores!A:C, 3, FALSE), "")</f>
        <v xml:space="preserve">FL TRATORES </v>
      </c>
      <c r="X2466" s="105" t="str">
        <f>IFERROR(VLOOKUP(V2466, Fornecedores!A:E, 5, FALSE), "")</f>
        <v>Recife</v>
      </c>
      <c r="Y2466" s="105" t="str">
        <f>IFERROR(VLOOKUP(V2466, Fornecedores!A:F, 6, FALSE), "")</f>
        <v>PE</v>
      </c>
      <c r="Z2466" s="101" t="str">
        <f>IF(H2466=0, "Pedido entregue!", "Pendente")</f>
        <v>Pedido entregue!</v>
      </c>
      <c r="AB2466" s="58" t="str">
        <f>IF(Z2466="Pedido Entregue!", IF(AA2466=1, "Retirado do Almoxarifado", IF(AA2466=2, "Material devolvido", "Aguardando retirada")), IF(Z2466="Pendente", "Entrega pendente", ""))</f>
        <v>Aguardando retirada</v>
      </c>
      <c r="AC2466" s="18">
        <v>1</v>
      </c>
      <c r="AD2466" s="18">
        <f>AC2466/SUMIF($P:$P,P2466,$AC:$AC)</f>
        <v>1</v>
      </c>
      <c r="AE2466" s="18">
        <f>IF(R2466=0,0,AC2466/SUMIF($R:$R,R2466,$AC:$AC))</f>
        <v>0.2</v>
      </c>
      <c r="AF2466" s="18">
        <f>IF(R2466=0,1,0)</f>
        <v>0</v>
      </c>
      <c r="AH2466" t="str">
        <f>TEXT(J2466,"MMMM")</f>
        <v>maio</v>
      </c>
    </row>
    <row r="2467" spans="1:34" ht="12.75" hidden="1" customHeight="1" x14ac:dyDescent="0.25">
      <c r="A2467" s="90" t="str">
        <f>IF(C2467="Oficina Diversos","Oficina Geral",
IF(ISNUMBER(FIND("Estoque - Colhedoras",C2467)),"Colhedoras",IF(ISNUMBER(FIND("Caldeiraria",C2467)),"Caldeiraria",IF(ISNUMBER(FIND("Borracharia",C2467)),"Borracharia",IF(ISNUMBER(FIND("Lubrificação",C2467)),"Lubrificação",
IF(ISNUMBER(FIND("Estoque - Carregadeiras",C2467)),"Carregadeiras",IF(ISNUMBER(FIND("Estoque - Veic. Leves",C2467)),"Veic. Leves",
IF(ISNUMBER(FIND("Estoque - Caminhões",C2467)),"Caminhões",IF(ISNUMBER(FIND("Estoque - Transbordos",C2467)),"Transbordos",
IF(ISNUMBER(FIND("Estoque - Tratores",C2467)),"Tratores",
IF(ISNUMBER(FIND("Estoque - Máquinas pesadas",C2467)),"Máquinas pesadas",
IF(ISNUMBER(FIND("Estoque - Reboques",C2467)),"Reboques",
IF(C2467="Estoque","Estoque",
IF(AND(ISNUMBER(C2467),C2467&gt;1000,C2467&lt;2000),"Caminhões",
IF(AND(ISNUMBER(C2467),C2467&gt;2000,C2467&lt;3000),"Tratores",
IF(AND(ISNUMBER(C2467),C2467&gt;3000,C2467&lt;4000),"Carregadeiras",
IF(AND(ISNUMBER(C2467),C2467&gt;4000,C2467&lt;5000),"Máquinas pesadas",
IF(AND(ISNUMBER(C2467),C2467&gt;5000,C2467&lt;6000),"Colhedoras",
IF(AND(ISNUMBER(C2467),C2467&gt;7000,C2467&lt;8000),"Irrigação",
IF(AND(ISNUMBER(C2467),C2467&gt;8000,C2467&lt;9000),"Reboques",IF(AND(ISNUMBER(C2467),C2467&gt;0,C2467&lt;1000),"Veic. Leves","")))))))))))))))))))))</f>
        <v>Tratores</v>
      </c>
      <c r="C2467" s="126">
        <v>2045</v>
      </c>
      <c r="D2467" s="2">
        <v>90423</v>
      </c>
      <c r="E2467" s="3" t="s">
        <v>829</v>
      </c>
      <c r="F2467" s="101" t="str">
        <f>IF(ISBLANK(K2467), "Apenas Solicitação", "Tem OC")</f>
        <v>Tem OC</v>
      </c>
      <c r="G2467" s="2">
        <v>1</v>
      </c>
      <c r="H2467" s="102">
        <f>G2467-I2467</f>
        <v>0</v>
      </c>
      <c r="I2467" s="103">
        <v>1</v>
      </c>
      <c r="J2467" s="4">
        <v>45812</v>
      </c>
      <c r="K2467" s="180">
        <v>45819</v>
      </c>
      <c r="L2467" s="3" t="s">
        <v>20152</v>
      </c>
      <c r="M2467" s="104" t="str">
        <f ca="1">IF(OR(N2467="", N2467=0), "", IF(N2467&gt;TODAY(), "No prazo", "Atrasado"))</f>
        <v>Atrasado</v>
      </c>
      <c r="N2467" s="104">
        <f>IFERROR(K2467 + VALUE(LEFT(L2467, FIND(" ", L2467) - 1)), "")</f>
        <v>45820</v>
      </c>
      <c r="O2467" s="105">
        <f>IF(_xlfn.DAYS(K2467,J2467)&lt;0, "Aguardando OC", _xlfn.DAYS(K2467,J2467))</f>
        <v>7</v>
      </c>
      <c r="P2467" s="14">
        <v>405867</v>
      </c>
      <c r="Q2467" s="12"/>
      <c r="R2467" s="14">
        <v>168946</v>
      </c>
      <c r="S2467" s="2">
        <v>221</v>
      </c>
      <c r="T2467" s="65" t="s">
        <v>1029</v>
      </c>
      <c r="U2467" s="21">
        <v>114.3</v>
      </c>
      <c r="V2467" s="2">
        <v>13341</v>
      </c>
      <c r="W2467" s="105" t="str">
        <f>IFERROR(VLOOKUP(V2467, Fornecedores!A:C, 3, FALSE), "")</f>
        <v>DISMA DISTRIBUIDORA</v>
      </c>
      <c r="X2467" s="105" t="str">
        <f>IFERROR(VLOOKUP(V2467, Fornecedores!A:E, 5, FALSE), "")</f>
        <v>Araçatuba</v>
      </c>
      <c r="Y2467" s="105" t="str">
        <f>IFERROR(VLOOKUP(V2467, Fornecedores!A:F, 6, FALSE), "")</f>
        <v>SP</v>
      </c>
      <c r="Z2467" s="101" t="str">
        <f>IF(H2467=0, "Pedido entregue!", "Pendente")</f>
        <v>Pedido entregue!</v>
      </c>
      <c r="AB2467" s="132" t="str">
        <f>IF(Z2467="Pedido Entregue!", IF(AA2467=1, "Retirado do Almoxarifado", IF(AA2467=2, "Material devolvido", "Aguardando retirada")), IF(Z2467="Pendente", "Entrega pendente", ""))</f>
        <v>Aguardando retirada</v>
      </c>
      <c r="AC2467" s="18">
        <v>1</v>
      </c>
      <c r="AD2467" s="18">
        <f>AC2467/SUMIF($P:$P,P2467,$AC:$AC)</f>
        <v>1</v>
      </c>
      <c r="AE2467" s="18">
        <f>IF(R2467=0,0,AC2467/SUMIF($R:$R,R2467,$AC:$AC))</f>
        <v>8.3333333333333329E-2</v>
      </c>
      <c r="AF2467" s="18">
        <f>IF(R2467=0,1,0)</f>
        <v>0</v>
      </c>
      <c r="AH2467" t="str">
        <f>TEXT(J2467,"MMMM")</f>
        <v>junho</v>
      </c>
    </row>
    <row r="2468" spans="1:34" ht="12.75" customHeight="1" x14ac:dyDescent="0.25">
      <c r="A2468" s="90" t="str">
        <f>IF(C2468="Oficina Diversos","Oficina Geral",
IF(ISNUMBER(FIND("Estoque - Colhedoras",C2468)),"Colhedoras",IF(ISNUMBER(FIND("Caldeiraria",C2468)),"Caldeiraria",IF(ISNUMBER(FIND("Borracharia",C2468)),"Borracharia",IF(ISNUMBER(FIND("Lubrificação",C2468)),"Lubrificação",
IF(ISNUMBER(FIND("Estoque - Carregadeiras",C2468)),"Carregadeiras",IF(ISNUMBER(FIND("Estoque - Veic. Leves",C2468)),"Veic. Leves",
IF(ISNUMBER(FIND("Estoque - Caminhões",C2468)),"Caminhões",IF(ISNUMBER(FIND("Estoque - Transbordos",C2468)),"Transbordos",
IF(ISNUMBER(FIND("Estoque - Tratores",C2468)),"Tratores",
IF(ISNUMBER(FIND("Estoque - Máquinas pesadas",C2468)),"Máquinas pesadas",
IF(ISNUMBER(FIND("Estoque - Reboques",C2468)),"Reboques",
IF(C2468="Estoque","Estoque",
IF(AND(ISNUMBER(C2468),C2468&gt;1000,C2468&lt;2000),"Caminhões",
IF(AND(ISNUMBER(C2468),C2468&gt;2000,C2468&lt;3000),"Tratores",
IF(AND(ISNUMBER(C2468),C2468&gt;3000,C2468&lt;4000),"Carregadeiras",
IF(AND(ISNUMBER(C2468),C2468&gt;4000,C2468&lt;5000),"Máquinas pesadas",
IF(AND(ISNUMBER(C2468),C2468&gt;5000,C2468&lt;6000),"Colhedoras",
IF(AND(ISNUMBER(C2468),C2468&gt;7000,C2468&lt;8000),"Irrigação",
IF(AND(ISNUMBER(C2468),C2468&gt;8000,C2468&lt;9000),"Reboques",IF(AND(ISNUMBER(C2468),C2468&gt;0,C2468&lt;1000),"Veic. Leves","")))))))))))))))))))))</f>
        <v>Tratores</v>
      </c>
      <c r="C2468" s="171">
        <v>2037</v>
      </c>
      <c r="D2468" s="170">
        <v>90423</v>
      </c>
      <c r="E2468" s="173" t="s">
        <v>829</v>
      </c>
      <c r="F2468" s="101" t="str">
        <f>IF(ISBLANK(K2468), "Apenas Solicitação", "Tem OC")</f>
        <v>Tem OC</v>
      </c>
      <c r="G2468" s="170">
        <v>1</v>
      </c>
      <c r="H2468" s="102">
        <f>G2468-I2468</f>
        <v>1</v>
      </c>
      <c r="I2468" s="103"/>
      <c r="J2468" s="174">
        <v>45840</v>
      </c>
      <c r="K2468" s="181">
        <v>45846</v>
      </c>
      <c r="L2468" s="173" t="s">
        <v>20234</v>
      </c>
      <c r="M2468" s="104" t="str">
        <f ca="1">IF(OR(N2468="", N2468=0), "", IF(N2468&gt;TODAY(), "No prazo", "Atrasado"))</f>
        <v>Atrasado</v>
      </c>
      <c r="N2468" s="104">
        <f>IFERROR(K2468 + VALUE(LEFT(L2468, FIND(" ", L2468) - 1)), "")</f>
        <v>45856</v>
      </c>
      <c r="O2468" s="105">
        <f>IF(_xlfn.DAYS(K2468,J2468)&lt;0, "Aguardando OC", _xlfn.DAYS(K2468,J2468))</f>
        <v>6</v>
      </c>
      <c r="P2468" s="201">
        <v>409784</v>
      </c>
      <c r="Q2468" s="12"/>
      <c r="R2468" s="201">
        <v>170565</v>
      </c>
      <c r="S2468" s="2">
        <v>221</v>
      </c>
      <c r="T2468" s="65" t="s">
        <v>1029</v>
      </c>
      <c r="U2468" s="170">
        <v>114.3</v>
      </c>
      <c r="V2468" s="170">
        <v>15702</v>
      </c>
      <c r="W2468" s="105" t="str">
        <f>IFERROR(VLOOKUP(V2468, Fornecedores!A:C, 3, FALSE), "")</f>
        <v>MAQTRAL - PB</v>
      </c>
      <c r="X2468" s="105" t="str">
        <f>IFERROR(VLOOKUP(V2468, Fornecedores!A:E, 5, FALSE), "")</f>
        <v>Bayeux</v>
      </c>
      <c r="Y2468" s="105" t="str">
        <f>IFERROR(VLOOKUP(V2468, Fornecedores!A:F, 6, FALSE), "")</f>
        <v>PB</v>
      </c>
      <c r="Z2468" s="101" t="str">
        <f>IF(H2468=0, "Pedido entregue!", "Pendente")</f>
        <v>Pendente</v>
      </c>
      <c r="AB2468" s="132" t="str">
        <f>IF(Z2468="Pedido Entregue!", IF(AA2468=1, "Retirado do Almoxarifado", IF(AA2468=2, "Material devolvido", "Aguardando retirada")), IF(Z2468="Pendente", "Entrega pendente", ""))</f>
        <v>Entrega pendente</v>
      </c>
      <c r="AC2468" s="18">
        <v>1</v>
      </c>
      <c r="AD2468" s="18">
        <f>AC2468/SUMIF($P:$P,P2468,$AC:$AC)</f>
        <v>1</v>
      </c>
      <c r="AE2468" s="18">
        <f>IF(R2468=0,0,AC2468/SUMIF($R:$R,R2468,$AC:$AC))</f>
        <v>1</v>
      </c>
      <c r="AF2468" s="18">
        <f>IF(R2468=0,1,0)</f>
        <v>0</v>
      </c>
      <c r="AH2468" t="str">
        <f>TEXT(J2468,"MMMM")</f>
        <v>julho</v>
      </c>
    </row>
    <row r="2469" spans="1:34" ht="12.75" hidden="1" customHeight="1" x14ac:dyDescent="0.25">
      <c r="A2469" s="90" t="str">
        <f>IF(C2469="Oficina Diversos","Oficina Geral",
IF(ISNUMBER(FIND("Estoque - Colhedoras",C2469)),"Colhedoras",IF(ISNUMBER(FIND("Caldeiraria",C2469)),"Caldeiraria",IF(ISNUMBER(FIND("Borracharia",C2469)),"Borracharia",IF(ISNUMBER(FIND("Lubrificação",C2469)),"Lubrificação",
IF(ISNUMBER(FIND("Estoque - Carregadeiras",C2469)),"Carregadeiras",IF(ISNUMBER(FIND("Estoque - Veic. Leves",C2469)),"Veic. Leves",
IF(ISNUMBER(FIND("Estoque - Caminhões",C2469)),"Caminhões",IF(ISNUMBER(FIND("Estoque - Transbordos",C2469)),"Transbordos",
IF(ISNUMBER(FIND("Estoque - Tratores",C2469)),"Tratores",
IF(ISNUMBER(FIND("Estoque - Máquinas pesadas",C2469)),"Máquinas pesadas",
IF(ISNUMBER(FIND("Estoque - Reboques",C2469)),"Reboques",
IF(C2469="Estoque","Estoque",
IF(AND(ISNUMBER(C2469),C2469&gt;1000,C2469&lt;2000),"Caminhões",
IF(AND(ISNUMBER(C2469),C2469&gt;2000,C2469&lt;3000),"Tratores",
IF(AND(ISNUMBER(C2469),C2469&gt;3000,C2469&lt;4000),"Carregadeiras",
IF(AND(ISNUMBER(C2469),C2469&gt;4000,C2469&lt;5000),"Máquinas pesadas",
IF(AND(ISNUMBER(C2469),C2469&gt;5000,C2469&lt;6000),"Colhedoras",
IF(AND(ISNUMBER(C2469),C2469&gt;7000,C2469&lt;8000),"Irrigação",
IF(AND(ISNUMBER(C2469),C2469&gt;8000,C2469&lt;9000),"Reboques",IF(AND(ISNUMBER(C2469),C2469&gt;0,C2469&lt;1000),"Veic. Leves","")))))))))))))))))))))</f>
        <v>Tratores</v>
      </c>
      <c r="B2469" s="72"/>
      <c r="C2469" s="2">
        <v>2039</v>
      </c>
      <c r="D2469" s="2">
        <v>90424</v>
      </c>
      <c r="E2469" s="3" t="s">
        <v>830</v>
      </c>
      <c r="F2469" s="14" t="str">
        <f>IF(ISBLANK(K2469), "Apenas Solicitação", "Tem OC")</f>
        <v>Tem OC</v>
      </c>
      <c r="G2469" s="2">
        <v>1</v>
      </c>
      <c r="H2469" s="37">
        <f>G2469-I2469</f>
        <v>0</v>
      </c>
      <c r="I2469" s="38">
        <v>1</v>
      </c>
      <c r="J2469" s="4">
        <v>45757</v>
      </c>
      <c r="K2469" s="180">
        <v>45763</v>
      </c>
      <c r="L2469" s="4"/>
      <c r="M2469" s="44"/>
      <c r="N2469" s="44" t="str">
        <f>IFERROR(K2469 + VALUE(LEFT(L2469, FIND(" ", L2469) - 1)), "")</f>
        <v/>
      </c>
      <c r="O2469" s="3">
        <f>IF(_xlfn.DAYS(K2469,J2469)&lt;0, "Aguardando OC", _xlfn.DAYS(K2469,J2469))</f>
        <v>6</v>
      </c>
      <c r="P2469" s="14">
        <v>398781</v>
      </c>
      <c r="Q2469" s="169">
        <v>1143521</v>
      </c>
      <c r="R2469" s="14">
        <v>166433</v>
      </c>
      <c r="S2469" s="2">
        <v>694</v>
      </c>
      <c r="T2469" s="65" t="s">
        <v>375</v>
      </c>
      <c r="U2469" s="21">
        <v>117.88</v>
      </c>
      <c r="V2469" s="2">
        <v>13341</v>
      </c>
      <c r="W2469" s="43" t="str">
        <f>IFERROR(VLOOKUP(V2469, Fornecedores!A:C, 3, FALSE), "")</f>
        <v>DISMA DISTRIBUIDORA</v>
      </c>
      <c r="X2469" s="43" t="str">
        <f>IFERROR(VLOOKUP(V2469, Fornecedores!A:E, 5, FALSE), "")</f>
        <v>Araçatuba</v>
      </c>
      <c r="Y2469" s="43" t="str">
        <f>IFERROR(VLOOKUP(V2469, Fornecedores!A:F, 6, FALSE), "")</f>
        <v>SP</v>
      </c>
      <c r="Z2469" s="14" t="str">
        <f>IF(H2469=0, "Pedido entregue!", "Pendente")</f>
        <v>Pedido entregue!</v>
      </c>
      <c r="AA2469" s="74"/>
      <c r="AB2469" s="58" t="str">
        <f>IF(Z2469="Pedido Entregue!", IF(AA2469=1, "Retirado do Almoxarifado", IF(AA2469=2, "Material devolvido", "Aguardando retirada")), IF(Z2469="Pendente", "Entrega pendente", ""))</f>
        <v>Aguardando retirada</v>
      </c>
      <c r="AC2469" s="18">
        <v>1</v>
      </c>
      <c r="AD2469" s="18">
        <f>AC2469/SUMIF($P:$P,P2469,$AC:$AC)</f>
        <v>1</v>
      </c>
      <c r="AE2469" s="18">
        <f>IF(R2469=0,0,AC2469/SUMIF($R:$R,R2469,$AC:$AC))</f>
        <v>0.125</v>
      </c>
      <c r="AF2469" s="18">
        <f>IF(R2469=0,1,0)</f>
        <v>0</v>
      </c>
      <c r="AG2469" s="18">
        <f>IF(R2469=0,#REF!-J2469,0)</f>
        <v>0</v>
      </c>
      <c r="AH2469" t="str">
        <f>TEXT(J2469,"MMMM")</f>
        <v>abril</v>
      </c>
    </row>
    <row r="2470" spans="1:34" ht="12.75" hidden="1" customHeight="1" x14ac:dyDescent="0.25">
      <c r="A2470" s="90" t="str">
        <f>IF(C2470="Oficina Diversos","Oficina Geral",
IF(ISNUMBER(FIND("Estoque - Colhedoras",C2470)),"Colhedoras",IF(ISNUMBER(FIND("Caldeiraria",C2470)),"Caldeiraria",IF(ISNUMBER(FIND("Borracharia",C2470)),"Borracharia",IF(ISNUMBER(FIND("Lubrificação",C2470)),"Lubrificação",
IF(ISNUMBER(FIND("Estoque - Carregadeiras",C2470)),"Carregadeiras",IF(ISNUMBER(FIND("Estoque - Veic. Leves",C2470)),"Veic. Leves",
IF(ISNUMBER(FIND("Estoque - Caminhões",C2470)),"Caminhões",IF(ISNUMBER(FIND("Estoque - Transbordos",C2470)),"Transbordos",
IF(ISNUMBER(FIND("Estoque - Tratores",C2470)),"Tratores",
IF(ISNUMBER(FIND("Estoque - Máquinas pesadas",C2470)),"Máquinas pesadas",
IF(ISNUMBER(FIND("Estoque - Reboques",C2470)),"Reboques",
IF(C2470="Estoque","Estoque",
IF(AND(ISNUMBER(C2470),C2470&gt;1000,C2470&lt;2000),"Caminhões",
IF(AND(ISNUMBER(C2470),C2470&gt;2000,C2470&lt;3000),"Tratores",
IF(AND(ISNUMBER(C2470),C2470&gt;3000,C2470&lt;4000),"Carregadeiras",
IF(AND(ISNUMBER(C2470),C2470&gt;4000,C2470&lt;5000),"Máquinas pesadas",
IF(AND(ISNUMBER(C2470),C2470&gt;5000,C2470&lt;6000),"Colhedoras",
IF(AND(ISNUMBER(C2470),C2470&gt;7000,C2470&lt;8000),"Irrigação",
IF(AND(ISNUMBER(C2470),C2470&gt;8000,C2470&lt;9000),"Reboques",IF(AND(ISNUMBER(C2470),C2470&gt;0,C2470&lt;1000),"Veic. Leves","")))))))))))))))))))))</f>
        <v>Tratores</v>
      </c>
      <c r="B2470" s="72"/>
      <c r="C2470" s="2">
        <v>2036</v>
      </c>
      <c r="D2470" s="2">
        <v>90424</v>
      </c>
      <c r="E2470" s="3" t="s">
        <v>830</v>
      </c>
      <c r="F2470" s="14" t="str">
        <f>IF(ISBLANK(K2470), "Apenas Solicitação", "Tem OC")</f>
        <v>Tem OC</v>
      </c>
      <c r="G2470" s="2">
        <v>1</v>
      </c>
      <c r="H2470" s="37">
        <f>G2470-I2470</f>
        <v>0</v>
      </c>
      <c r="I2470" s="38">
        <v>1</v>
      </c>
      <c r="J2470" s="4">
        <v>45757</v>
      </c>
      <c r="K2470" s="180">
        <v>45763</v>
      </c>
      <c r="L2470" s="4"/>
      <c r="M2470" s="44"/>
      <c r="N2470" s="44" t="str">
        <f>IFERROR(K2470 + VALUE(LEFT(L2470, FIND(" ", L2470) - 1)), "")</f>
        <v/>
      </c>
      <c r="O2470" s="3">
        <f>IF(_xlfn.DAYS(K2470,J2470)&lt;0, "Aguardando OC", _xlfn.DAYS(K2470,J2470))</f>
        <v>6</v>
      </c>
      <c r="P2470" s="14">
        <v>398788</v>
      </c>
      <c r="Q2470" s="169">
        <v>1143537</v>
      </c>
      <c r="R2470" s="14">
        <v>166433</v>
      </c>
      <c r="S2470" s="2">
        <v>692</v>
      </c>
      <c r="T2470" s="65" t="s">
        <v>106</v>
      </c>
      <c r="U2470" s="21">
        <v>117.88</v>
      </c>
      <c r="V2470" s="2">
        <v>13341</v>
      </c>
      <c r="W2470" s="43" t="str">
        <f>IFERROR(VLOOKUP(V2470, Fornecedores!A:C, 3, FALSE), "")</f>
        <v>DISMA DISTRIBUIDORA</v>
      </c>
      <c r="X2470" s="43" t="str">
        <f>IFERROR(VLOOKUP(V2470, Fornecedores!A:E, 5, FALSE), "")</f>
        <v>Araçatuba</v>
      </c>
      <c r="Y2470" s="43" t="str">
        <f>IFERROR(VLOOKUP(V2470, Fornecedores!A:F, 6, FALSE), "")</f>
        <v>SP</v>
      </c>
      <c r="Z2470" s="14" t="str">
        <f>IF(H2470=0, "Pedido entregue!", "Pendente")</f>
        <v>Pedido entregue!</v>
      </c>
      <c r="AA2470" s="74"/>
      <c r="AB2470" s="58" t="str">
        <f>IF(Z2470="Pedido Entregue!", IF(AA2470=1, "Retirado do Almoxarifado", IF(AA2470=2, "Material devolvido", "Aguardando retirada")), IF(Z2470="Pendente", "Entrega pendente", ""))</f>
        <v>Aguardando retirada</v>
      </c>
      <c r="AC2470" s="18">
        <v>1</v>
      </c>
      <c r="AD2470" s="18">
        <f>AC2470/SUMIF($P:$P,P2470,$AC:$AC)</f>
        <v>1</v>
      </c>
      <c r="AE2470" s="18">
        <f>IF(R2470=0,0,AC2470/SUMIF($R:$R,R2470,$AC:$AC))</f>
        <v>0.125</v>
      </c>
      <c r="AF2470" s="18">
        <f>IF(R2470=0,1,0)</f>
        <v>0</v>
      </c>
      <c r="AG2470" s="18">
        <f>IF(R2470=0,#REF!-J2470,0)</f>
        <v>0</v>
      </c>
      <c r="AH2470" t="str">
        <f>TEXT(J2470,"MMMM")</f>
        <v>abril</v>
      </c>
    </row>
    <row r="2471" spans="1:34" ht="12.75" hidden="1" customHeight="1" x14ac:dyDescent="0.25">
      <c r="A2471" s="90" t="str">
        <f>IF(C2471="Oficina Diversos","Oficina Geral",
IF(ISNUMBER(FIND("Estoque - Colhedoras",C2471)),"Colhedoras",IF(ISNUMBER(FIND("Caldeiraria",C2471)),"Caldeiraria",IF(ISNUMBER(FIND("Borracharia",C2471)),"Borracharia",IF(ISNUMBER(FIND("Lubrificação",C2471)),"Lubrificação",
IF(ISNUMBER(FIND("Estoque - Carregadeiras",C2471)),"Carregadeiras",IF(ISNUMBER(FIND("Estoque - Veic. Leves",C2471)),"Veic. Leves",
IF(ISNUMBER(FIND("Estoque - Caminhões",C2471)),"Caminhões",IF(ISNUMBER(FIND("Estoque - Transbordos",C2471)),"Transbordos",
IF(ISNUMBER(FIND("Estoque - Tratores",C2471)),"Tratores",
IF(ISNUMBER(FIND("Estoque - Máquinas pesadas",C2471)),"Máquinas pesadas",
IF(ISNUMBER(FIND("Estoque - Reboques",C2471)),"Reboques",
IF(C2471="Estoque","Estoque",
IF(AND(ISNUMBER(C2471),C2471&gt;1000,C2471&lt;2000),"Caminhões",
IF(AND(ISNUMBER(C2471),C2471&gt;2000,C2471&lt;3000),"Tratores",
IF(AND(ISNUMBER(C2471),C2471&gt;3000,C2471&lt;4000),"Carregadeiras",
IF(AND(ISNUMBER(C2471),C2471&gt;4000,C2471&lt;5000),"Máquinas pesadas",
IF(AND(ISNUMBER(C2471),C2471&gt;5000,C2471&lt;6000),"Colhedoras",
IF(AND(ISNUMBER(C2471),C2471&gt;7000,C2471&lt;8000),"Irrigação",
IF(AND(ISNUMBER(C2471),C2471&gt;8000,C2471&lt;9000),"Reboques",IF(AND(ISNUMBER(C2471),C2471&gt;0,C2471&lt;1000),"Veic. Leves","")))))))))))))))))))))</f>
        <v>Tratores</v>
      </c>
      <c r="C2471" s="107">
        <v>2045</v>
      </c>
      <c r="D2471" s="107">
        <v>90424</v>
      </c>
      <c r="E2471" s="108" t="s">
        <v>830</v>
      </c>
      <c r="F2471" s="101" t="str">
        <f>IF(ISBLANK(K2471), "Apenas Solicitação", "Tem OC")</f>
        <v>Tem OC</v>
      </c>
      <c r="G2471" s="107">
        <v>2</v>
      </c>
      <c r="H2471" s="37">
        <f>G2471-I2471</f>
        <v>0</v>
      </c>
      <c r="I2471" s="103">
        <v>2</v>
      </c>
      <c r="J2471" s="109">
        <v>45808</v>
      </c>
      <c r="K2471" s="190">
        <v>45814</v>
      </c>
      <c r="L2471" s="108" t="s">
        <v>20151</v>
      </c>
      <c r="M2471" s="104" t="str">
        <f ca="1">IF(OR(N2471="", N2471=0), "", IF(N2471&gt;TODAY(), "No prazo", "Atrasado"))</f>
        <v>Atrasado</v>
      </c>
      <c r="N2471" s="104">
        <f>IFERROR(K2471 + VALUE(LEFT(L2471, FIND(" ", L2471) - 1)), "")</f>
        <v>45814</v>
      </c>
      <c r="O2471" s="105">
        <f>IF(_xlfn.DAYS(K2471,J2471)&lt;0, "Aguardando OC", _xlfn.DAYS(K2471,J2471))</f>
        <v>6</v>
      </c>
      <c r="P2471" s="196">
        <v>405454</v>
      </c>
      <c r="Q2471" s="12"/>
      <c r="R2471" s="196">
        <v>168686</v>
      </c>
      <c r="S2471" s="107">
        <v>221</v>
      </c>
      <c r="T2471" s="65" t="s">
        <v>1029</v>
      </c>
      <c r="U2471" s="110">
        <v>117.86</v>
      </c>
      <c r="V2471" s="107">
        <v>14487</v>
      </c>
      <c r="W2471" s="105" t="str">
        <f>IFERROR(VLOOKUP(V2471, Fornecedores!A:C, 3, FALSE), "")</f>
        <v xml:space="preserve">FL TRATORES </v>
      </c>
      <c r="X2471" s="105" t="str">
        <f>IFERROR(VLOOKUP(V2471, Fornecedores!A:E, 5, FALSE), "")</f>
        <v>Recife</v>
      </c>
      <c r="Y2471" s="105" t="str">
        <f>IFERROR(VLOOKUP(V2471, Fornecedores!A:F, 6, FALSE), "")</f>
        <v>PE</v>
      </c>
      <c r="Z2471" s="101" t="str">
        <f>IF(H2471=0, "Pedido entregue!", "Pendente")</f>
        <v>Pedido entregue!</v>
      </c>
      <c r="AB2471" s="58" t="str">
        <f>IF(Z2471="Pedido Entregue!", IF(AA2471=1, "Retirado do Almoxarifado", IF(AA2471=2, "Material devolvido", "Aguardando retirada")), IF(Z2471="Pendente", "Entrega pendente", ""))</f>
        <v>Aguardando retirada</v>
      </c>
      <c r="AC2471" s="18">
        <v>1</v>
      </c>
      <c r="AD2471" s="18">
        <f>AC2471/SUMIF($P:$P,P2471,$AC:$AC)</f>
        <v>1</v>
      </c>
      <c r="AE2471" s="18">
        <f>IF(R2471=0,0,AC2471/SUMIF($R:$R,R2471,$AC:$AC))</f>
        <v>0.2</v>
      </c>
      <c r="AF2471" s="18">
        <f>IF(R2471=0,1,0)</f>
        <v>0</v>
      </c>
      <c r="AH2471" t="str">
        <f>TEXT(J2471,"MMMM")</f>
        <v>maio</v>
      </c>
    </row>
    <row r="2472" spans="1:34" ht="12.75" hidden="1" customHeight="1" x14ac:dyDescent="0.25">
      <c r="A2472" s="90" t="str">
        <f>IF(C2472="Oficina Diversos","Oficina Geral",
IF(ISNUMBER(FIND("Estoque - Colhedoras",C2472)),"Colhedoras",IF(ISNUMBER(FIND("Caldeiraria",C2472)),"Caldeiraria",IF(ISNUMBER(FIND("Borracharia",C2472)),"Borracharia",IF(ISNUMBER(FIND("Lubrificação",C2472)),"Lubrificação",
IF(ISNUMBER(FIND("Estoque - Carregadeiras",C2472)),"Carregadeiras",IF(ISNUMBER(FIND("Estoque - Veic. Leves",C2472)),"Veic. Leves",
IF(ISNUMBER(FIND("Estoque - Caminhões",C2472)),"Caminhões",IF(ISNUMBER(FIND("Estoque - Transbordos",C2472)),"Transbordos",
IF(ISNUMBER(FIND("Estoque - Tratores",C2472)),"Tratores",
IF(ISNUMBER(FIND("Estoque - Máquinas pesadas",C2472)),"Máquinas pesadas",
IF(ISNUMBER(FIND("Estoque - Reboques",C2472)),"Reboques",
IF(C2472="Estoque","Estoque",
IF(AND(ISNUMBER(C2472),C2472&gt;1000,C2472&lt;2000),"Caminhões",
IF(AND(ISNUMBER(C2472),C2472&gt;2000,C2472&lt;3000),"Tratores",
IF(AND(ISNUMBER(C2472),C2472&gt;3000,C2472&lt;4000),"Carregadeiras",
IF(AND(ISNUMBER(C2472),C2472&gt;4000,C2472&lt;5000),"Máquinas pesadas",
IF(AND(ISNUMBER(C2472),C2472&gt;5000,C2472&lt;6000),"Colhedoras",
IF(AND(ISNUMBER(C2472),C2472&gt;7000,C2472&lt;8000),"Irrigação",
IF(AND(ISNUMBER(C2472),C2472&gt;8000,C2472&lt;9000),"Reboques",IF(AND(ISNUMBER(C2472),C2472&gt;0,C2472&lt;1000),"Veic. Leves","")))))))))))))))))))))</f>
        <v>Tratores</v>
      </c>
      <c r="C2472" s="126">
        <v>2045</v>
      </c>
      <c r="D2472" s="2">
        <v>90424</v>
      </c>
      <c r="E2472" s="3" t="s">
        <v>830</v>
      </c>
      <c r="F2472" s="101" t="str">
        <f>IF(ISBLANK(K2472), "Apenas Solicitação", "Tem OC")</f>
        <v>Tem OC</v>
      </c>
      <c r="G2472" s="2">
        <v>1</v>
      </c>
      <c r="H2472" s="102">
        <f>G2472-I2472</f>
        <v>0</v>
      </c>
      <c r="I2472" s="103">
        <v>1</v>
      </c>
      <c r="J2472" s="4">
        <v>45812</v>
      </c>
      <c r="K2472" s="180">
        <v>45819</v>
      </c>
      <c r="L2472" s="3" t="s">
        <v>20152</v>
      </c>
      <c r="M2472" s="104" t="str">
        <f ca="1">IF(OR(N2472="", N2472=0), "", IF(N2472&gt;TODAY(), "No prazo", "Atrasado"))</f>
        <v>Atrasado</v>
      </c>
      <c r="N2472" s="104">
        <f>IFERROR(K2472 + VALUE(LEFT(L2472, FIND(" ", L2472) - 1)), "")</f>
        <v>45820</v>
      </c>
      <c r="O2472" s="105">
        <f>IF(_xlfn.DAYS(K2472,J2472)&lt;0, "Aguardando OC", _xlfn.DAYS(K2472,J2472))</f>
        <v>7</v>
      </c>
      <c r="P2472" s="14">
        <v>405866</v>
      </c>
      <c r="Q2472" s="12"/>
      <c r="R2472" s="14">
        <v>168946</v>
      </c>
      <c r="S2472" s="2">
        <v>221</v>
      </c>
      <c r="T2472" s="65" t="s">
        <v>1029</v>
      </c>
      <c r="U2472" s="21">
        <v>117.86</v>
      </c>
      <c r="V2472" s="2">
        <v>13341</v>
      </c>
      <c r="W2472" s="105" t="str">
        <f>IFERROR(VLOOKUP(V2472, Fornecedores!A:C, 3, FALSE), "")</f>
        <v>DISMA DISTRIBUIDORA</v>
      </c>
      <c r="X2472" s="105" t="str">
        <f>IFERROR(VLOOKUP(V2472, Fornecedores!A:E, 5, FALSE), "")</f>
        <v>Araçatuba</v>
      </c>
      <c r="Y2472" s="105" t="str">
        <f>IFERROR(VLOOKUP(V2472, Fornecedores!A:F, 6, FALSE), "")</f>
        <v>SP</v>
      </c>
      <c r="Z2472" s="101" t="str">
        <f>IF(H2472=0, "Pedido entregue!", "Pendente")</f>
        <v>Pedido entregue!</v>
      </c>
      <c r="AB2472" s="132" t="str">
        <f>IF(Z2472="Pedido Entregue!", IF(AA2472=1, "Retirado do Almoxarifado", IF(AA2472=2, "Material devolvido", "Aguardando retirada")), IF(Z2472="Pendente", "Entrega pendente", ""))</f>
        <v>Aguardando retirada</v>
      </c>
      <c r="AC2472" s="18">
        <v>1</v>
      </c>
      <c r="AD2472" s="18">
        <f>AC2472/SUMIF($P:$P,P2472,$AC:$AC)</f>
        <v>1</v>
      </c>
      <c r="AE2472" s="18">
        <f>IF(R2472=0,0,AC2472/SUMIF($R:$R,R2472,$AC:$AC))</f>
        <v>8.3333333333333329E-2</v>
      </c>
      <c r="AF2472" s="18">
        <f>IF(R2472=0,1,0)</f>
        <v>0</v>
      </c>
      <c r="AH2472" t="str">
        <f>TEXT(J2472,"MMMM")</f>
        <v>junho</v>
      </c>
    </row>
    <row r="2473" spans="1:34" ht="12.75" hidden="1" customHeight="1" x14ac:dyDescent="0.25">
      <c r="A2473" s="90" t="str">
        <f>IF(C2473="Oficina Diversos","Oficina Geral",
IF(ISNUMBER(FIND("Estoque - Colhedoras",C2473)),"Colhedoras",IF(ISNUMBER(FIND("Caldeiraria",C2473)),"Caldeiraria",IF(ISNUMBER(FIND("Borracharia",C2473)),"Borracharia",IF(ISNUMBER(FIND("Lubrificação",C2473)),"Lubrificação",
IF(ISNUMBER(FIND("Estoque - Carregadeiras",C2473)),"Carregadeiras",IF(ISNUMBER(FIND("Estoque - Veic. Leves",C2473)),"Veic. Leves",
IF(ISNUMBER(FIND("Estoque - Caminhões",C2473)),"Caminhões",IF(ISNUMBER(FIND("Estoque - Transbordos",C2473)),"Transbordos",
IF(ISNUMBER(FIND("Estoque - Tratores",C2473)),"Tratores",
IF(ISNUMBER(FIND("Estoque - Máquinas pesadas",C2473)),"Máquinas pesadas",
IF(ISNUMBER(FIND("Estoque - Reboques",C2473)),"Reboques",
IF(C2473="Estoque","Estoque",
IF(AND(ISNUMBER(C2473),C2473&gt;1000,C2473&lt;2000),"Caminhões",
IF(AND(ISNUMBER(C2473),C2473&gt;2000,C2473&lt;3000),"Tratores",
IF(AND(ISNUMBER(C2473),C2473&gt;3000,C2473&lt;4000),"Carregadeiras",
IF(AND(ISNUMBER(C2473),C2473&gt;4000,C2473&lt;5000),"Máquinas pesadas",
IF(AND(ISNUMBER(C2473),C2473&gt;5000,C2473&lt;6000),"Colhedoras",
IF(AND(ISNUMBER(C2473),C2473&gt;7000,C2473&lt;8000),"Irrigação",
IF(AND(ISNUMBER(C2473),C2473&gt;8000,C2473&lt;9000),"Reboques",IF(AND(ISNUMBER(C2473),C2473&gt;0,C2473&lt;1000),"Veic. Leves","")))))))))))))))))))))</f>
        <v>Tratores</v>
      </c>
      <c r="C2473" s="113">
        <v>2037</v>
      </c>
      <c r="D2473" s="2">
        <v>90424</v>
      </c>
      <c r="E2473" s="3" t="s">
        <v>830</v>
      </c>
      <c r="F2473" s="101" t="str">
        <f>IF(ISBLANK(K2473), "Apenas Solicitação", "Tem OC")</f>
        <v>Tem OC</v>
      </c>
      <c r="G2473" s="2">
        <v>1</v>
      </c>
      <c r="H2473" s="102">
        <f>G2473-I2473</f>
        <v>0</v>
      </c>
      <c r="I2473" s="103">
        <v>1</v>
      </c>
      <c r="J2473" s="4">
        <v>45840</v>
      </c>
      <c r="K2473" s="180">
        <v>45846</v>
      </c>
      <c r="L2473" s="3" t="s">
        <v>20151</v>
      </c>
      <c r="M2473" s="104" t="str">
        <f ca="1">IF(OR(N2473="", N2473=0), "", IF(N2473&gt;TODAY(), "No prazo", "Atrasado"))</f>
        <v>Atrasado</v>
      </c>
      <c r="N2473" s="104">
        <f>IFERROR(K2473 + VALUE(LEFT(L2473, FIND(" ", L2473) - 1)), "")</f>
        <v>45846</v>
      </c>
      <c r="O2473" s="105">
        <f>IF(_xlfn.DAYS(K2473,J2473)&lt;0, "Aguardando OC", _xlfn.DAYS(K2473,J2473))</f>
        <v>6</v>
      </c>
      <c r="P2473" s="14">
        <v>409781</v>
      </c>
      <c r="Q2473" s="12"/>
      <c r="R2473" s="14">
        <v>170564</v>
      </c>
      <c r="S2473" s="2">
        <v>221</v>
      </c>
      <c r="T2473" s="65" t="s">
        <v>1029</v>
      </c>
      <c r="U2473" s="2">
        <v>113.85</v>
      </c>
      <c r="V2473" s="2">
        <v>14487</v>
      </c>
      <c r="W2473" s="105" t="str">
        <f>IFERROR(VLOOKUP(V2473, Fornecedores!A:C, 3, FALSE), "")</f>
        <v xml:space="preserve">FL TRATORES </v>
      </c>
      <c r="X2473" s="105" t="str">
        <f>IFERROR(VLOOKUP(V2473, Fornecedores!A:E, 5, FALSE), "")</f>
        <v>Recife</v>
      </c>
      <c r="Y2473" s="105" t="str">
        <f>IFERROR(VLOOKUP(V2473, Fornecedores!A:F, 6, FALSE), "")</f>
        <v>PE</v>
      </c>
      <c r="Z2473" s="101" t="str">
        <f>IF(H2473=0, "Pedido entregue!", "Pendente")</f>
        <v>Pedido entregue!</v>
      </c>
      <c r="AB2473" s="132" t="str">
        <f>IF(Z2473="Pedido Entregue!", IF(AA2473=1, "Retirado do Almoxarifado", IF(AA2473=2, "Material devolvido", "Aguardando retirada")), IF(Z2473="Pendente", "Entrega pendente", ""))</f>
        <v>Aguardando retirada</v>
      </c>
      <c r="AC2473" s="18">
        <v>1</v>
      </c>
      <c r="AD2473" s="18">
        <f>AC2473/SUMIF($P:$P,P2473,$AC:$AC)</f>
        <v>1</v>
      </c>
      <c r="AE2473" s="18">
        <f>IF(R2473=0,0,AC2473/SUMIF($R:$R,R2473,$AC:$AC))</f>
        <v>0.33333333333333331</v>
      </c>
      <c r="AF2473" s="18">
        <f>IF(R2473=0,1,0)</f>
        <v>0</v>
      </c>
      <c r="AH2473" t="str">
        <f>TEXT(J2473,"MMMM")</f>
        <v>julho</v>
      </c>
    </row>
    <row r="2474" spans="1:34" ht="12.75" hidden="1" customHeight="1" x14ac:dyDescent="0.25">
      <c r="A2474" s="90" t="str">
        <f>IF(C2474="Oficina Diversos","Oficina Geral",
IF(ISNUMBER(FIND("Estoque - Colhedoras",C2474)),"Colhedoras",IF(ISNUMBER(FIND("Caldeiraria",C2474)),"Caldeiraria",IF(ISNUMBER(FIND("Borracharia",C2474)),"Borracharia",IF(ISNUMBER(FIND("Lubrificação",C2474)),"Lubrificação",
IF(ISNUMBER(FIND("Estoque - Carregadeiras",C2474)),"Carregadeiras",IF(ISNUMBER(FIND("Estoque - Veic. Leves",C2474)),"Veic. Leves",
IF(ISNUMBER(FIND("Estoque - Caminhões",C2474)),"Caminhões",IF(ISNUMBER(FIND("Estoque - Transbordos",C2474)),"Transbordos",
IF(ISNUMBER(FIND("Estoque - Tratores",C2474)),"Tratores",
IF(ISNUMBER(FIND("Estoque - Máquinas pesadas",C2474)),"Máquinas pesadas",
IF(ISNUMBER(FIND("Estoque - Reboques",C2474)),"Reboques",
IF(C2474="Estoque","Estoque",
IF(AND(ISNUMBER(C2474),C2474&gt;1000,C2474&lt;2000),"Caminhões",
IF(AND(ISNUMBER(C2474),C2474&gt;2000,C2474&lt;3000),"Tratores",
IF(AND(ISNUMBER(C2474),C2474&gt;3000,C2474&lt;4000),"Carregadeiras",
IF(AND(ISNUMBER(C2474),C2474&gt;4000,C2474&lt;5000),"Máquinas pesadas",
IF(AND(ISNUMBER(C2474),C2474&gt;5000,C2474&lt;6000),"Colhedoras",
IF(AND(ISNUMBER(C2474),C2474&gt;7000,C2474&lt;8000),"Irrigação",
IF(AND(ISNUMBER(C2474),C2474&gt;8000,C2474&lt;9000),"Reboques",IF(AND(ISNUMBER(C2474),C2474&gt;0,C2474&lt;1000),"Veic. Leves","")))))))))))))))))))))</f>
        <v>Tratores</v>
      </c>
      <c r="B2474" s="72"/>
      <c r="C2474" s="2">
        <v>2039</v>
      </c>
      <c r="D2474" s="2">
        <v>90426</v>
      </c>
      <c r="E2474" s="3" t="s">
        <v>831</v>
      </c>
      <c r="F2474" s="14" t="str">
        <f>IF(ISBLANK(K2474), "Apenas Solicitação", "Tem OC")</f>
        <v>Tem OC</v>
      </c>
      <c r="G2474" s="2">
        <v>1</v>
      </c>
      <c r="H2474" s="37">
        <f>G2474-I2474</f>
        <v>0</v>
      </c>
      <c r="I2474" s="38">
        <v>1</v>
      </c>
      <c r="J2474" s="4">
        <v>45757</v>
      </c>
      <c r="K2474" s="180">
        <v>45763</v>
      </c>
      <c r="L2474" s="4"/>
      <c r="M2474" s="44"/>
      <c r="N2474" s="44" t="str">
        <f>IFERROR(K2474 + VALUE(LEFT(L2474, FIND(" ", L2474) - 1)), "")</f>
        <v/>
      </c>
      <c r="O2474" s="3">
        <f>IF(_xlfn.DAYS(K2474,J2474)&lt;0, "Aguardando OC", _xlfn.DAYS(K2474,J2474))</f>
        <v>6</v>
      </c>
      <c r="P2474" s="14">
        <v>398782</v>
      </c>
      <c r="Q2474" s="169">
        <v>1143521</v>
      </c>
      <c r="R2474" s="14">
        <v>166433</v>
      </c>
      <c r="S2474" s="2">
        <v>694</v>
      </c>
      <c r="T2474" s="65" t="s">
        <v>375</v>
      </c>
      <c r="U2474" s="21">
        <v>117.88</v>
      </c>
      <c r="V2474" s="2">
        <v>13341</v>
      </c>
      <c r="W2474" s="43" t="str">
        <f>IFERROR(VLOOKUP(V2474, Fornecedores!A:C, 3, FALSE), "")</f>
        <v>DISMA DISTRIBUIDORA</v>
      </c>
      <c r="X2474" s="43" t="str">
        <f>IFERROR(VLOOKUP(V2474, Fornecedores!A:E, 5, FALSE), "")</f>
        <v>Araçatuba</v>
      </c>
      <c r="Y2474" s="43" t="str">
        <f>IFERROR(VLOOKUP(V2474, Fornecedores!A:F, 6, FALSE), "")</f>
        <v>SP</v>
      </c>
      <c r="Z2474" s="14" t="str">
        <f>IF(H2474=0, "Pedido entregue!", "Pendente")</f>
        <v>Pedido entregue!</v>
      </c>
      <c r="AA2474" s="74"/>
      <c r="AB2474" s="58" t="str">
        <f>IF(Z2474="Pedido Entregue!", IF(AA2474=1, "Retirado do Almoxarifado", IF(AA2474=2, "Material devolvido", "Aguardando retirada")), IF(Z2474="Pendente", "Entrega pendente", ""))</f>
        <v>Aguardando retirada</v>
      </c>
      <c r="AC2474" s="18">
        <v>1</v>
      </c>
      <c r="AD2474" s="18">
        <f>AC2474/SUMIF($P:$P,P2474,$AC:$AC)</f>
        <v>1</v>
      </c>
      <c r="AE2474" s="18">
        <f>IF(R2474=0,0,AC2474/SUMIF($R:$R,R2474,$AC:$AC))</f>
        <v>0.125</v>
      </c>
      <c r="AF2474" s="18">
        <f>IF(R2474=0,1,0)</f>
        <v>0</v>
      </c>
      <c r="AG2474" s="18">
        <f>IF(R2474=0,#REF!-J2474,0)</f>
        <v>0</v>
      </c>
      <c r="AH2474" t="str">
        <f>TEXT(J2474,"MMMM")</f>
        <v>abril</v>
      </c>
    </row>
    <row r="2475" spans="1:34" ht="12.75" hidden="1" customHeight="1" x14ac:dyDescent="0.25">
      <c r="A2475" s="90" t="str">
        <f>IF(C2475="Oficina Diversos","Oficina Geral",
IF(ISNUMBER(FIND("Estoque - Colhedoras",C2475)),"Colhedoras",IF(ISNUMBER(FIND("Caldeiraria",C2475)),"Caldeiraria",IF(ISNUMBER(FIND("Borracharia",C2475)),"Borracharia",IF(ISNUMBER(FIND("Lubrificação",C2475)),"Lubrificação",
IF(ISNUMBER(FIND("Estoque - Carregadeiras",C2475)),"Carregadeiras",IF(ISNUMBER(FIND("Estoque - Veic. Leves",C2475)),"Veic. Leves",
IF(ISNUMBER(FIND("Estoque - Caminhões",C2475)),"Caminhões",IF(ISNUMBER(FIND("Estoque - Transbordos",C2475)),"Transbordos",
IF(ISNUMBER(FIND("Estoque - Tratores",C2475)),"Tratores",
IF(ISNUMBER(FIND("Estoque - Máquinas pesadas",C2475)),"Máquinas pesadas",
IF(ISNUMBER(FIND("Estoque - Reboques",C2475)),"Reboques",
IF(C2475="Estoque","Estoque",
IF(AND(ISNUMBER(C2475),C2475&gt;1000,C2475&lt;2000),"Caminhões",
IF(AND(ISNUMBER(C2475),C2475&gt;2000,C2475&lt;3000),"Tratores",
IF(AND(ISNUMBER(C2475),C2475&gt;3000,C2475&lt;4000),"Carregadeiras",
IF(AND(ISNUMBER(C2475),C2475&gt;4000,C2475&lt;5000),"Máquinas pesadas",
IF(AND(ISNUMBER(C2475),C2475&gt;5000,C2475&lt;6000),"Colhedoras",
IF(AND(ISNUMBER(C2475),C2475&gt;7000,C2475&lt;8000),"Irrigação",
IF(AND(ISNUMBER(C2475),C2475&gt;8000,C2475&lt;9000),"Reboques",IF(AND(ISNUMBER(C2475),C2475&gt;0,C2475&lt;1000),"Veic. Leves","")))))))))))))))))))))</f>
        <v>Tratores</v>
      </c>
      <c r="B2475" s="72"/>
      <c r="C2475" s="2">
        <v>2036</v>
      </c>
      <c r="D2475" s="2">
        <v>90426</v>
      </c>
      <c r="E2475" s="3" t="s">
        <v>831</v>
      </c>
      <c r="F2475" s="14" t="str">
        <f>IF(ISBLANK(K2475), "Apenas Solicitação", "Tem OC")</f>
        <v>Tem OC</v>
      </c>
      <c r="G2475" s="2">
        <v>1</v>
      </c>
      <c r="H2475" s="37">
        <f>G2475-I2475</f>
        <v>0</v>
      </c>
      <c r="I2475" s="38">
        <v>1</v>
      </c>
      <c r="J2475" s="4">
        <v>45757</v>
      </c>
      <c r="K2475" s="180">
        <v>45763</v>
      </c>
      <c r="L2475" s="4"/>
      <c r="M2475" s="44"/>
      <c r="N2475" s="44" t="str">
        <f>IFERROR(K2475 + VALUE(LEFT(L2475, FIND(" ", L2475) - 1)), "")</f>
        <v/>
      </c>
      <c r="O2475" s="3">
        <f>IF(_xlfn.DAYS(K2475,J2475)&lt;0, "Aguardando OC", _xlfn.DAYS(K2475,J2475))</f>
        <v>6</v>
      </c>
      <c r="P2475" s="14">
        <v>398789</v>
      </c>
      <c r="Q2475" s="169">
        <v>1143537</v>
      </c>
      <c r="R2475" s="14">
        <v>166433</v>
      </c>
      <c r="S2475" s="2">
        <v>692</v>
      </c>
      <c r="T2475" s="65" t="s">
        <v>106</v>
      </c>
      <c r="U2475" s="21">
        <v>117.88</v>
      </c>
      <c r="V2475" s="2">
        <v>13341</v>
      </c>
      <c r="W2475" s="43" t="str">
        <f>IFERROR(VLOOKUP(V2475, Fornecedores!A:C, 3, FALSE), "")</f>
        <v>DISMA DISTRIBUIDORA</v>
      </c>
      <c r="X2475" s="43" t="str">
        <f>IFERROR(VLOOKUP(V2475, Fornecedores!A:E, 5, FALSE), "")</f>
        <v>Araçatuba</v>
      </c>
      <c r="Y2475" s="43" t="str">
        <f>IFERROR(VLOOKUP(V2475, Fornecedores!A:F, 6, FALSE), "")</f>
        <v>SP</v>
      </c>
      <c r="Z2475" s="14" t="str">
        <f>IF(H2475=0, "Pedido entregue!", "Pendente")</f>
        <v>Pedido entregue!</v>
      </c>
      <c r="AA2475" s="74"/>
      <c r="AB2475" s="58" t="str">
        <f>IF(Z2475="Pedido Entregue!", IF(AA2475=1, "Retirado do Almoxarifado", IF(AA2475=2, "Material devolvido", "Aguardando retirada")), IF(Z2475="Pendente", "Entrega pendente", ""))</f>
        <v>Aguardando retirada</v>
      </c>
      <c r="AC2475" s="18">
        <v>1</v>
      </c>
      <c r="AD2475" s="18">
        <f>AC2475/SUMIF($P:$P,P2475,$AC:$AC)</f>
        <v>1</v>
      </c>
      <c r="AE2475" s="18">
        <f>IF(R2475=0,0,AC2475/SUMIF($R:$R,R2475,$AC:$AC))</f>
        <v>0.125</v>
      </c>
      <c r="AF2475" s="18">
        <f>IF(R2475=0,1,0)</f>
        <v>0</v>
      </c>
      <c r="AG2475" s="18">
        <f>IF(R2475=0,#REF!-J2475,0)</f>
        <v>0</v>
      </c>
      <c r="AH2475" t="str">
        <f>TEXT(J2475,"MMMM")</f>
        <v>abril</v>
      </c>
    </row>
    <row r="2476" spans="1:34" ht="12.75" hidden="1" customHeight="1" x14ac:dyDescent="0.25">
      <c r="A2476" s="90" t="str">
        <f>IF(C2476="Oficina Diversos","Oficina Geral",
IF(ISNUMBER(FIND("Estoque - Colhedoras",C2476)),"Colhedoras",IF(ISNUMBER(FIND("Caldeiraria",C2476)),"Caldeiraria",IF(ISNUMBER(FIND("Borracharia",C2476)),"Borracharia",IF(ISNUMBER(FIND("Lubrificação",C2476)),"Lubrificação",
IF(ISNUMBER(FIND("Estoque - Carregadeiras",C2476)),"Carregadeiras",IF(ISNUMBER(FIND("Estoque - Veic. Leves",C2476)),"Veic. Leves",
IF(ISNUMBER(FIND("Estoque - Caminhões",C2476)),"Caminhões",IF(ISNUMBER(FIND("Estoque - Transbordos",C2476)),"Transbordos",
IF(ISNUMBER(FIND("Estoque - Tratores",C2476)),"Tratores",
IF(ISNUMBER(FIND("Estoque - Máquinas pesadas",C2476)),"Máquinas pesadas",
IF(ISNUMBER(FIND("Estoque - Reboques",C2476)),"Reboques",
IF(C2476="Estoque","Estoque",
IF(AND(ISNUMBER(C2476),C2476&gt;1000,C2476&lt;2000),"Caminhões",
IF(AND(ISNUMBER(C2476),C2476&gt;2000,C2476&lt;3000),"Tratores",
IF(AND(ISNUMBER(C2476),C2476&gt;3000,C2476&lt;4000),"Carregadeiras",
IF(AND(ISNUMBER(C2476),C2476&gt;4000,C2476&lt;5000),"Máquinas pesadas",
IF(AND(ISNUMBER(C2476),C2476&gt;5000,C2476&lt;6000),"Colhedoras",
IF(AND(ISNUMBER(C2476),C2476&gt;7000,C2476&lt;8000),"Irrigação",
IF(AND(ISNUMBER(C2476),C2476&gt;8000,C2476&lt;9000),"Reboques",IF(AND(ISNUMBER(C2476),C2476&gt;0,C2476&lt;1000),"Veic. Leves","")))))))))))))))))))))</f>
        <v>Tratores</v>
      </c>
      <c r="C2476" s="107">
        <v>2045</v>
      </c>
      <c r="D2476" s="107">
        <v>90426</v>
      </c>
      <c r="E2476" s="108" t="s">
        <v>831</v>
      </c>
      <c r="F2476" s="101" t="str">
        <f>IF(ISBLANK(K2476), "Apenas Solicitação", "Tem OC")</f>
        <v>Tem OC</v>
      </c>
      <c r="G2476" s="107">
        <v>2</v>
      </c>
      <c r="H2476" s="37">
        <f>G2476-I2476</f>
        <v>0</v>
      </c>
      <c r="I2476" s="103">
        <v>2</v>
      </c>
      <c r="J2476" s="109">
        <v>45808</v>
      </c>
      <c r="K2476" s="190">
        <v>45814</v>
      </c>
      <c r="L2476" s="108" t="s">
        <v>20151</v>
      </c>
      <c r="M2476" s="104" t="str">
        <f ca="1">IF(OR(N2476="", N2476=0), "", IF(N2476&gt;TODAY(), "No prazo", "Atrasado"))</f>
        <v>Atrasado</v>
      </c>
      <c r="N2476" s="104">
        <f>IFERROR(K2476 + VALUE(LEFT(L2476, FIND(" ", L2476) - 1)), "")</f>
        <v>45814</v>
      </c>
      <c r="O2476" s="105">
        <f>IF(_xlfn.DAYS(K2476,J2476)&lt;0, "Aguardando OC", _xlfn.DAYS(K2476,J2476))</f>
        <v>6</v>
      </c>
      <c r="P2476" s="196">
        <v>405451</v>
      </c>
      <c r="Q2476" s="12"/>
      <c r="R2476" s="196">
        <v>168686</v>
      </c>
      <c r="S2476" s="107">
        <v>221</v>
      </c>
      <c r="T2476" s="65" t="s">
        <v>1029</v>
      </c>
      <c r="U2476" s="110">
        <v>117.86</v>
      </c>
      <c r="V2476" s="107">
        <v>14487</v>
      </c>
      <c r="W2476" s="105" t="str">
        <f>IFERROR(VLOOKUP(V2476, Fornecedores!A:C, 3, FALSE), "")</f>
        <v xml:space="preserve">FL TRATORES </v>
      </c>
      <c r="X2476" s="105" t="str">
        <f>IFERROR(VLOOKUP(V2476, Fornecedores!A:E, 5, FALSE), "")</f>
        <v>Recife</v>
      </c>
      <c r="Y2476" s="105" t="str">
        <f>IFERROR(VLOOKUP(V2476, Fornecedores!A:F, 6, FALSE), "")</f>
        <v>PE</v>
      </c>
      <c r="Z2476" s="101" t="str">
        <f>IF(H2476=0, "Pedido entregue!", "Pendente")</f>
        <v>Pedido entregue!</v>
      </c>
      <c r="AB2476" s="58" t="str">
        <f>IF(Z2476="Pedido Entregue!", IF(AA2476=1, "Retirado do Almoxarifado", IF(AA2476=2, "Material devolvido", "Aguardando retirada")), IF(Z2476="Pendente", "Entrega pendente", ""))</f>
        <v>Aguardando retirada</v>
      </c>
      <c r="AC2476" s="18">
        <v>1</v>
      </c>
      <c r="AD2476" s="18">
        <f>AC2476/SUMIF($P:$P,P2476,$AC:$AC)</f>
        <v>1</v>
      </c>
      <c r="AE2476" s="18">
        <f>IF(R2476=0,0,AC2476/SUMIF($R:$R,R2476,$AC:$AC))</f>
        <v>0.2</v>
      </c>
      <c r="AF2476" s="18">
        <f>IF(R2476=0,1,0)</f>
        <v>0</v>
      </c>
      <c r="AH2476" t="str">
        <f>TEXT(J2476,"MMMM")</f>
        <v>maio</v>
      </c>
    </row>
    <row r="2477" spans="1:34" ht="12.75" hidden="1" customHeight="1" x14ac:dyDescent="0.25">
      <c r="A2477" s="90" t="str">
        <f>IF(C2477="Oficina Diversos","Oficina Geral",
IF(ISNUMBER(FIND("Estoque - Colhedoras",C2477)),"Colhedoras",IF(ISNUMBER(FIND("Caldeiraria",C2477)),"Caldeiraria",IF(ISNUMBER(FIND("Borracharia",C2477)),"Borracharia",IF(ISNUMBER(FIND("Lubrificação",C2477)),"Lubrificação",
IF(ISNUMBER(FIND("Estoque - Carregadeiras",C2477)),"Carregadeiras",IF(ISNUMBER(FIND("Estoque - Veic. Leves",C2477)),"Veic. Leves",
IF(ISNUMBER(FIND("Estoque - Caminhões",C2477)),"Caminhões",IF(ISNUMBER(FIND("Estoque - Transbordos",C2477)),"Transbordos",
IF(ISNUMBER(FIND("Estoque - Tratores",C2477)),"Tratores",
IF(ISNUMBER(FIND("Estoque - Máquinas pesadas",C2477)),"Máquinas pesadas",
IF(ISNUMBER(FIND("Estoque - Reboques",C2477)),"Reboques",
IF(C2477="Estoque","Estoque",
IF(AND(ISNUMBER(C2477),C2477&gt;1000,C2477&lt;2000),"Caminhões",
IF(AND(ISNUMBER(C2477),C2477&gt;2000,C2477&lt;3000),"Tratores",
IF(AND(ISNUMBER(C2477),C2477&gt;3000,C2477&lt;4000),"Carregadeiras",
IF(AND(ISNUMBER(C2477),C2477&gt;4000,C2477&lt;5000),"Máquinas pesadas",
IF(AND(ISNUMBER(C2477),C2477&gt;5000,C2477&lt;6000),"Colhedoras",
IF(AND(ISNUMBER(C2477),C2477&gt;7000,C2477&lt;8000),"Irrigação",
IF(AND(ISNUMBER(C2477),C2477&gt;8000,C2477&lt;9000),"Reboques",IF(AND(ISNUMBER(C2477),C2477&gt;0,C2477&lt;1000),"Veic. Leves","")))))))))))))))))))))</f>
        <v>Tratores</v>
      </c>
      <c r="C2477" s="126">
        <v>2045</v>
      </c>
      <c r="D2477" s="2">
        <v>90426</v>
      </c>
      <c r="E2477" s="3" t="s">
        <v>831</v>
      </c>
      <c r="F2477" s="101" t="str">
        <f>IF(ISBLANK(K2477), "Apenas Solicitação", "Tem OC")</f>
        <v>Tem OC</v>
      </c>
      <c r="G2477" s="2">
        <v>1</v>
      </c>
      <c r="H2477" s="102">
        <f>G2477-I2477</f>
        <v>0</v>
      </c>
      <c r="I2477" s="103">
        <v>1</v>
      </c>
      <c r="J2477" s="4">
        <v>45812</v>
      </c>
      <c r="K2477" s="180">
        <v>45819</v>
      </c>
      <c r="L2477" s="3" t="s">
        <v>20152</v>
      </c>
      <c r="M2477" s="104" t="str">
        <f ca="1">IF(OR(N2477="", N2477=0), "", IF(N2477&gt;TODAY(), "No prazo", "Atrasado"))</f>
        <v>Atrasado</v>
      </c>
      <c r="N2477" s="104">
        <f>IFERROR(K2477 + VALUE(LEFT(L2477, FIND(" ", L2477) - 1)), "")</f>
        <v>45820</v>
      </c>
      <c r="O2477" s="105">
        <f>IF(_xlfn.DAYS(K2477,J2477)&lt;0, "Aguardando OC", _xlfn.DAYS(K2477,J2477))</f>
        <v>7</v>
      </c>
      <c r="P2477" s="14">
        <v>405864</v>
      </c>
      <c r="Q2477" s="12"/>
      <c r="R2477" s="14">
        <v>168946</v>
      </c>
      <c r="S2477" s="2">
        <v>221</v>
      </c>
      <c r="T2477" s="65" t="s">
        <v>1029</v>
      </c>
      <c r="U2477" s="21">
        <v>117.86</v>
      </c>
      <c r="V2477" s="2">
        <v>13341</v>
      </c>
      <c r="W2477" s="105" t="str">
        <f>IFERROR(VLOOKUP(V2477, Fornecedores!A:C, 3, FALSE), "")</f>
        <v>DISMA DISTRIBUIDORA</v>
      </c>
      <c r="X2477" s="105" t="str">
        <f>IFERROR(VLOOKUP(V2477, Fornecedores!A:E, 5, FALSE), "")</f>
        <v>Araçatuba</v>
      </c>
      <c r="Y2477" s="105" t="str">
        <f>IFERROR(VLOOKUP(V2477, Fornecedores!A:F, 6, FALSE), "")</f>
        <v>SP</v>
      </c>
      <c r="Z2477" s="101" t="str">
        <f>IF(H2477=0, "Pedido entregue!", "Pendente")</f>
        <v>Pedido entregue!</v>
      </c>
      <c r="AB2477" s="132" t="str">
        <f>IF(Z2477="Pedido Entregue!", IF(AA2477=1, "Retirado do Almoxarifado", IF(AA2477=2, "Material devolvido", "Aguardando retirada")), IF(Z2477="Pendente", "Entrega pendente", ""))</f>
        <v>Aguardando retirada</v>
      </c>
      <c r="AC2477" s="18">
        <v>1</v>
      </c>
      <c r="AD2477" s="18">
        <f>AC2477/SUMIF($P:$P,P2477,$AC:$AC)</f>
        <v>1</v>
      </c>
      <c r="AE2477" s="18">
        <f>IF(R2477=0,0,AC2477/SUMIF($R:$R,R2477,$AC:$AC))</f>
        <v>8.3333333333333329E-2</v>
      </c>
      <c r="AF2477" s="18">
        <f>IF(R2477=0,1,0)</f>
        <v>0</v>
      </c>
      <c r="AH2477" t="str">
        <f>TEXT(J2477,"MMMM")</f>
        <v>junho</v>
      </c>
    </row>
    <row r="2478" spans="1:34" ht="12.75" hidden="1" customHeight="1" x14ac:dyDescent="0.25">
      <c r="A2478" s="90" t="str">
        <f>IF(C2478="Oficina Diversos","Oficina Geral",
IF(ISNUMBER(FIND("Estoque - Colhedoras",C2478)),"Colhedoras",IF(ISNUMBER(FIND("Caldeiraria",C2478)),"Caldeiraria",IF(ISNUMBER(FIND("Borracharia",C2478)),"Borracharia",IF(ISNUMBER(FIND("Lubrificação",C2478)),"Lubrificação",
IF(ISNUMBER(FIND("Estoque - Carregadeiras",C2478)),"Carregadeiras",IF(ISNUMBER(FIND("Estoque - Veic. Leves",C2478)),"Veic. Leves",
IF(ISNUMBER(FIND("Estoque - Caminhões",C2478)),"Caminhões",IF(ISNUMBER(FIND("Estoque - Transbordos",C2478)),"Transbordos",
IF(ISNUMBER(FIND("Estoque - Tratores",C2478)),"Tratores",
IF(ISNUMBER(FIND("Estoque - Máquinas pesadas",C2478)),"Máquinas pesadas",
IF(ISNUMBER(FIND("Estoque - Reboques",C2478)),"Reboques",
IF(C2478="Estoque","Estoque",
IF(AND(ISNUMBER(C2478),C2478&gt;1000,C2478&lt;2000),"Caminhões",
IF(AND(ISNUMBER(C2478),C2478&gt;2000,C2478&lt;3000),"Tratores",
IF(AND(ISNUMBER(C2478),C2478&gt;3000,C2478&lt;4000),"Carregadeiras",
IF(AND(ISNUMBER(C2478),C2478&gt;4000,C2478&lt;5000),"Máquinas pesadas",
IF(AND(ISNUMBER(C2478),C2478&gt;5000,C2478&lt;6000),"Colhedoras",
IF(AND(ISNUMBER(C2478),C2478&gt;7000,C2478&lt;8000),"Irrigação",
IF(AND(ISNUMBER(C2478),C2478&gt;8000,C2478&lt;9000),"Reboques",IF(AND(ISNUMBER(C2478),C2478&gt;0,C2478&lt;1000),"Veic. Leves","")))))))))))))))))))))</f>
        <v>Tratores</v>
      </c>
      <c r="C2478" s="113">
        <v>2037</v>
      </c>
      <c r="D2478" s="2">
        <v>90426</v>
      </c>
      <c r="E2478" s="3" t="s">
        <v>831</v>
      </c>
      <c r="F2478" s="101" t="str">
        <f>IF(ISBLANK(K2478), "Apenas Solicitação", "Tem OC")</f>
        <v>Tem OC</v>
      </c>
      <c r="G2478" s="2">
        <v>1</v>
      </c>
      <c r="H2478" s="102">
        <f>G2478-I2478</f>
        <v>0</v>
      </c>
      <c r="I2478" s="103">
        <v>1</v>
      </c>
      <c r="J2478" s="4">
        <v>45840</v>
      </c>
      <c r="K2478" s="180">
        <v>45846</v>
      </c>
      <c r="L2478" s="3" t="s">
        <v>20151</v>
      </c>
      <c r="M2478" s="104" t="str">
        <f ca="1">IF(OR(N2478="", N2478=0), "", IF(N2478&gt;TODAY(), "No prazo", "Atrasado"))</f>
        <v>Atrasado</v>
      </c>
      <c r="N2478" s="104">
        <f>IFERROR(K2478 + VALUE(LEFT(L2478, FIND(" ", L2478) - 1)), "")</f>
        <v>45846</v>
      </c>
      <c r="O2478" s="105">
        <f>IF(_xlfn.DAYS(K2478,J2478)&lt;0, "Aguardando OC", _xlfn.DAYS(K2478,J2478))</f>
        <v>6</v>
      </c>
      <c r="P2478" s="14">
        <v>409779</v>
      </c>
      <c r="Q2478" s="12"/>
      <c r="R2478" s="14">
        <v>170564</v>
      </c>
      <c r="S2478" s="2">
        <v>221</v>
      </c>
      <c r="T2478" s="65" t="s">
        <v>1029</v>
      </c>
      <c r="U2478" s="2">
        <v>113.85</v>
      </c>
      <c r="V2478" s="2">
        <v>14487</v>
      </c>
      <c r="W2478" s="105" t="str">
        <f>IFERROR(VLOOKUP(V2478, Fornecedores!A:C, 3, FALSE), "")</f>
        <v xml:space="preserve">FL TRATORES </v>
      </c>
      <c r="X2478" s="105" t="str">
        <f>IFERROR(VLOOKUP(V2478, Fornecedores!A:E, 5, FALSE), "")</f>
        <v>Recife</v>
      </c>
      <c r="Y2478" s="105" t="str">
        <f>IFERROR(VLOOKUP(V2478, Fornecedores!A:F, 6, FALSE), "")</f>
        <v>PE</v>
      </c>
      <c r="Z2478" s="101" t="str">
        <f>IF(H2478=0, "Pedido entregue!", "Pendente")</f>
        <v>Pedido entregue!</v>
      </c>
      <c r="AB2478" s="132" t="str">
        <f>IF(Z2478="Pedido Entregue!", IF(AA2478=1, "Retirado do Almoxarifado", IF(AA2478=2, "Material devolvido", "Aguardando retirada")), IF(Z2478="Pendente", "Entrega pendente", ""))</f>
        <v>Aguardando retirada</v>
      </c>
      <c r="AC2478" s="18">
        <v>1</v>
      </c>
      <c r="AD2478" s="18">
        <f>AC2478/SUMIF($P:$P,P2478,$AC:$AC)</f>
        <v>1</v>
      </c>
      <c r="AE2478" s="18">
        <f>IF(R2478=0,0,AC2478/SUMIF($R:$R,R2478,$AC:$AC))</f>
        <v>0.33333333333333331</v>
      </c>
      <c r="AF2478" s="18">
        <f>IF(R2478=0,1,0)</f>
        <v>0</v>
      </c>
      <c r="AH2478" t="str">
        <f>TEXT(J2478,"MMMM")</f>
        <v>julho</v>
      </c>
    </row>
    <row r="2479" spans="1:34" ht="12.75" hidden="1" customHeight="1" x14ac:dyDescent="0.25">
      <c r="A2479" s="90" t="str">
        <f>IF(C2479="Oficina Diversos","Oficina Geral",
IF(ISNUMBER(FIND("Estoque - Colhedoras",C2479)),"Colhedoras",IF(ISNUMBER(FIND("Caldeiraria",C2479)),"Caldeiraria",IF(ISNUMBER(FIND("Borracharia",C2479)),"Borracharia",IF(ISNUMBER(FIND("Lubrificação",C2479)),"Lubrificação",
IF(ISNUMBER(FIND("Estoque - Carregadeiras",C2479)),"Carregadeiras",IF(ISNUMBER(FIND("Estoque - Veic. Leves",C2479)),"Veic. Leves",
IF(ISNUMBER(FIND("Estoque - Caminhões",C2479)),"Caminhões",IF(ISNUMBER(FIND("Estoque - Transbordos",C2479)),"Transbordos",
IF(ISNUMBER(FIND("Estoque - Tratores",C2479)),"Tratores",
IF(ISNUMBER(FIND("Estoque - Máquinas pesadas",C2479)),"Máquinas pesadas",
IF(ISNUMBER(FIND("Estoque - Reboques",C2479)),"Reboques",
IF(C2479="Estoque","Estoque",
IF(AND(ISNUMBER(C2479),C2479&gt;1000,C2479&lt;2000),"Caminhões",
IF(AND(ISNUMBER(C2479),C2479&gt;2000,C2479&lt;3000),"Tratores",
IF(AND(ISNUMBER(C2479),C2479&gt;3000,C2479&lt;4000),"Carregadeiras",
IF(AND(ISNUMBER(C2479),C2479&gt;4000,C2479&lt;5000),"Máquinas pesadas",
IF(AND(ISNUMBER(C2479),C2479&gt;5000,C2479&lt;6000),"Colhedoras",
IF(AND(ISNUMBER(C2479),C2479&gt;7000,C2479&lt;8000),"Irrigação",
IF(AND(ISNUMBER(C2479),C2479&gt;8000,C2479&lt;9000),"Reboques",IF(AND(ISNUMBER(C2479),C2479&gt;0,C2479&lt;1000),"Veic. Leves","")))))))))))))))))))))</f>
        <v>Tratores</v>
      </c>
      <c r="B2479" s="72"/>
      <c r="C2479" s="2">
        <v>2039</v>
      </c>
      <c r="D2479" s="2">
        <v>90427</v>
      </c>
      <c r="E2479" s="3" t="s">
        <v>832</v>
      </c>
      <c r="F2479" s="14" t="str">
        <f>IF(ISBLANK(K2479), "Apenas Solicitação", "Tem OC")</f>
        <v>Tem OC</v>
      </c>
      <c r="G2479" s="2">
        <v>1</v>
      </c>
      <c r="H2479" s="37">
        <f>G2479-I2479</f>
        <v>0</v>
      </c>
      <c r="I2479" s="38">
        <v>1</v>
      </c>
      <c r="J2479" s="4">
        <v>45757</v>
      </c>
      <c r="K2479" s="180">
        <v>45763</v>
      </c>
      <c r="L2479" s="4"/>
      <c r="M2479" s="44"/>
      <c r="N2479" s="44" t="str">
        <f>IFERROR(K2479 + VALUE(LEFT(L2479, FIND(" ", L2479) - 1)), "")</f>
        <v/>
      </c>
      <c r="O2479" s="3">
        <f>IF(_xlfn.DAYS(K2479,J2479)&lt;0, "Aguardando OC", _xlfn.DAYS(K2479,J2479))</f>
        <v>6</v>
      </c>
      <c r="P2479" s="14">
        <v>398783</v>
      </c>
      <c r="Q2479" s="169">
        <v>1143521</v>
      </c>
      <c r="R2479" s="14">
        <v>166433</v>
      </c>
      <c r="S2479" s="2">
        <v>694</v>
      </c>
      <c r="T2479" s="65" t="s">
        <v>375</v>
      </c>
      <c r="U2479" s="21">
        <v>117.88</v>
      </c>
      <c r="V2479" s="2">
        <v>13341</v>
      </c>
      <c r="W2479" s="43" t="str">
        <f>IFERROR(VLOOKUP(V2479, Fornecedores!A:C, 3, FALSE), "")</f>
        <v>DISMA DISTRIBUIDORA</v>
      </c>
      <c r="X2479" s="43" t="str">
        <f>IFERROR(VLOOKUP(V2479, Fornecedores!A:E, 5, FALSE), "")</f>
        <v>Araçatuba</v>
      </c>
      <c r="Y2479" s="43" t="str">
        <f>IFERROR(VLOOKUP(V2479, Fornecedores!A:F, 6, FALSE), "")</f>
        <v>SP</v>
      </c>
      <c r="Z2479" s="14" t="str">
        <f>IF(H2479=0, "Pedido entregue!", "Pendente")</f>
        <v>Pedido entregue!</v>
      </c>
      <c r="AA2479" s="74"/>
      <c r="AB2479" s="58" t="str">
        <f>IF(Z2479="Pedido Entregue!", IF(AA2479=1, "Retirado do Almoxarifado", IF(AA2479=2, "Material devolvido", "Aguardando retirada")), IF(Z2479="Pendente", "Entrega pendente", ""))</f>
        <v>Aguardando retirada</v>
      </c>
      <c r="AC2479" s="18">
        <v>1</v>
      </c>
      <c r="AD2479" s="18">
        <f>AC2479/SUMIF($P:$P,P2479,$AC:$AC)</f>
        <v>1</v>
      </c>
      <c r="AE2479" s="18">
        <f>IF(R2479=0,0,AC2479/SUMIF($R:$R,R2479,$AC:$AC))</f>
        <v>0.125</v>
      </c>
      <c r="AF2479" s="18">
        <f>IF(R2479=0,1,0)</f>
        <v>0</v>
      </c>
      <c r="AG2479" s="18">
        <f>IF(R2479=0,#REF!-J2479,0)</f>
        <v>0</v>
      </c>
      <c r="AH2479" t="str">
        <f>TEXT(J2479,"MMMM")</f>
        <v>abril</v>
      </c>
    </row>
    <row r="2480" spans="1:34" ht="12.75" hidden="1" customHeight="1" x14ac:dyDescent="0.25">
      <c r="A2480" s="90" t="str">
        <f>IF(C2480="Oficina Diversos","Oficina Geral",
IF(ISNUMBER(FIND("Estoque - Colhedoras",C2480)),"Colhedoras",IF(ISNUMBER(FIND("Caldeiraria",C2480)),"Caldeiraria",IF(ISNUMBER(FIND("Borracharia",C2480)),"Borracharia",IF(ISNUMBER(FIND("Lubrificação",C2480)),"Lubrificação",
IF(ISNUMBER(FIND("Estoque - Carregadeiras",C2480)),"Carregadeiras",IF(ISNUMBER(FIND("Estoque - Veic. Leves",C2480)),"Veic. Leves",
IF(ISNUMBER(FIND("Estoque - Caminhões",C2480)),"Caminhões",IF(ISNUMBER(FIND("Estoque - Transbordos",C2480)),"Transbordos",
IF(ISNUMBER(FIND("Estoque - Tratores",C2480)),"Tratores",
IF(ISNUMBER(FIND("Estoque - Máquinas pesadas",C2480)),"Máquinas pesadas",
IF(ISNUMBER(FIND("Estoque - Reboques",C2480)),"Reboques",
IF(C2480="Estoque","Estoque",
IF(AND(ISNUMBER(C2480),C2480&gt;1000,C2480&lt;2000),"Caminhões",
IF(AND(ISNUMBER(C2480),C2480&gt;2000,C2480&lt;3000),"Tratores",
IF(AND(ISNUMBER(C2480),C2480&gt;3000,C2480&lt;4000),"Carregadeiras",
IF(AND(ISNUMBER(C2480),C2480&gt;4000,C2480&lt;5000),"Máquinas pesadas",
IF(AND(ISNUMBER(C2480),C2480&gt;5000,C2480&lt;6000),"Colhedoras",
IF(AND(ISNUMBER(C2480),C2480&gt;7000,C2480&lt;8000),"Irrigação",
IF(AND(ISNUMBER(C2480),C2480&gt;8000,C2480&lt;9000),"Reboques",IF(AND(ISNUMBER(C2480),C2480&gt;0,C2480&lt;1000),"Veic. Leves","")))))))))))))))))))))</f>
        <v>Tratores</v>
      </c>
      <c r="B2480" s="72"/>
      <c r="C2480" s="2">
        <v>2036</v>
      </c>
      <c r="D2480" s="2">
        <v>90427</v>
      </c>
      <c r="E2480" s="3" t="s">
        <v>832</v>
      </c>
      <c r="F2480" s="14" t="str">
        <f>IF(ISBLANK(K2480), "Apenas Solicitação", "Tem OC")</f>
        <v>Tem OC</v>
      </c>
      <c r="G2480" s="2">
        <v>1</v>
      </c>
      <c r="H2480" s="37">
        <f>G2480-I2480</f>
        <v>0</v>
      </c>
      <c r="I2480" s="38">
        <v>1</v>
      </c>
      <c r="J2480" s="4">
        <v>45757</v>
      </c>
      <c r="K2480" s="180">
        <v>45763</v>
      </c>
      <c r="L2480" s="4"/>
      <c r="M2480" s="44"/>
      <c r="N2480" s="44" t="str">
        <f>IFERROR(K2480 + VALUE(LEFT(L2480, FIND(" ", L2480) - 1)), "")</f>
        <v/>
      </c>
      <c r="O2480" s="3">
        <f>IF(_xlfn.DAYS(K2480,J2480)&lt;0, "Aguardando OC", _xlfn.DAYS(K2480,J2480))</f>
        <v>6</v>
      </c>
      <c r="P2480" s="14">
        <v>398790</v>
      </c>
      <c r="Q2480" s="169">
        <v>1143537</v>
      </c>
      <c r="R2480" s="14">
        <v>166433</v>
      </c>
      <c r="S2480" s="2">
        <v>692</v>
      </c>
      <c r="T2480" s="65" t="s">
        <v>106</v>
      </c>
      <c r="U2480" s="21">
        <v>117.88</v>
      </c>
      <c r="V2480" s="2">
        <v>13341</v>
      </c>
      <c r="W2480" s="43" t="str">
        <f>IFERROR(VLOOKUP(V2480, Fornecedores!A:C, 3, FALSE), "")</f>
        <v>DISMA DISTRIBUIDORA</v>
      </c>
      <c r="X2480" s="43" t="str">
        <f>IFERROR(VLOOKUP(V2480, Fornecedores!A:E, 5, FALSE), "")</f>
        <v>Araçatuba</v>
      </c>
      <c r="Y2480" s="43" t="str">
        <f>IFERROR(VLOOKUP(V2480, Fornecedores!A:F, 6, FALSE), "")</f>
        <v>SP</v>
      </c>
      <c r="Z2480" s="14" t="str">
        <f>IF(H2480=0, "Pedido entregue!", "Pendente")</f>
        <v>Pedido entregue!</v>
      </c>
      <c r="AA2480" s="74"/>
      <c r="AB2480" s="58" t="str">
        <f>IF(Z2480="Pedido Entregue!", IF(AA2480=1, "Retirado do Almoxarifado", IF(AA2480=2, "Material devolvido", "Aguardando retirada")), IF(Z2480="Pendente", "Entrega pendente", ""))</f>
        <v>Aguardando retirada</v>
      </c>
      <c r="AC2480" s="18">
        <v>1</v>
      </c>
      <c r="AD2480" s="18">
        <f>AC2480/SUMIF($P:$P,P2480,$AC:$AC)</f>
        <v>1</v>
      </c>
      <c r="AE2480" s="18">
        <f>IF(R2480=0,0,AC2480/SUMIF($R:$R,R2480,$AC:$AC))</f>
        <v>0.125</v>
      </c>
      <c r="AF2480" s="18">
        <f>IF(R2480=0,1,0)</f>
        <v>0</v>
      </c>
      <c r="AG2480" s="18">
        <f>IF(R2480=0,#REF!-J2480,0)</f>
        <v>0</v>
      </c>
      <c r="AH2480" t="str">
        <f>TEXT(J2480,"MMMM")</f>
        <v>abril</v>
      </c>
    </row>
    <row r="2481" spans="1:34" ht="12.75" hidden="1" customHeight="1" x14ac:dyDescent="0.25">
      <c r="A2481" s="90" t="str">
        <f>IF(C2481="Oficina Diversos","Oficina Geral",
IF(ISNUMBER(FIND("Estoque - Colhedoras",C2481)),"Colhedoras",IF(ISNUMBER(FIND("Caldeiraria",C2481)),"Caldeiraria",IF(ISNUMBER(FIND("Borracharia",C2481)),"Borracharia",IF(ISNUMBER(FIND("Lubrificação",C2481)),"Lubrificação",
IF(ISNUMBER(FIND("Estoque - Carregadeiras",C2481)),"Carregadeiras",IF(ISNUMBER(FIND("Estoque - Veic. Leves",C2481)),"Veic. Leves",
IF(ISNUMBER(FIND("Estoque - Caminhões",C2481)),"Caminhões",IF(ISNUMBER(FIND("Estoque - Transbordos",C2481)),"Transbordos",
IF(ISNUMBER(FIND("Estoque - Tratores",C2481)),"Tratores",
IF(ISNUMBER(FIND("Estoque - Máquinas pesadas",C2481)),"Máquinas pesadas",
IF(ISNUMBER(FIND("Estoque - Reboques",C2481)),"Reboques",
IF(C2481="Estoque","Estoque",
IF(AND(ISNUMBER(C2481),C2481&gt;1000,C2481&lt;2000),"Caminhões",
IF(AND(ISNUMBER(C2481),C2481&gt;2000,C2481&lt;3000),"Tratores",
IF(AND(ISNUMBER(C2481),C2481&gt;3000,C2481&lt;4000),"Carregadeiras",
IF(AND(ISNUMBER(C2481),C2481&gt;4000,C2481&lt;5000),"Máquinas pesadas",
IF(AND(ISNUMBER(C2481),C2481&gt;5000,C2481&lt;6000),"Colhedoras",
IF(AND(ISNUMBER(C2481),C2481&gt;7000,C2481&lt;8000),"Irrigação",
IF(AND(ISNUMBER(C2481),C2481&gt;8000,C2481&lt;9000),"Reboques",IF(AND(ISNUMBER(C2481),C2481&gt;0,C2481&lt;1000),"Veic. Leves","")))))))))))))))))))))</f>
        <v>Tratores</v>
      </c>
      <c r="C2481" s="107">
        <v>2045</v>
      </c>
      <c r="D2481" s="107">
        <v>90427</v>
      </c>
      <c r="E2481" s="108" t="s">
        <v>832</v>
      </c>
      <c r="F2481" s="101" t="str">
        <f>IF(ISBLANK(K2481), "Apenas Solicitação", "Tem OC")</f>
        <v>Tem OC</v>
      </c>
      <c r="G2481" s="107">
        <v>2</v>
      </c>
      <c r="H2481" s="37">
        <f>G2481-I2481</f>
        <v>0</v>
      </c>
      <c r="I2481" s="103">
        <v>2</v>
      </c>
      <c r="J2481" s="109">
        <v>45808</v>
      </c>
      <c r="K2481" s="190">
        <v>45814</v>
      </c>
      <c r="L2481" s="108" t="s">
        <v>20151</v>
      </c>
      <c r="M2481" s="104" t="str">
        <f ca="1">IF(OR(N2481="", N2481=0), "", IF(N2481&gt;TODAY(), "No prazo", "Atrasado"))</f>
        <v>Atrasado</v>
      </c>
      <c r="N2481" s="104">
        <f>IFERROR(K2481 + VALUE(LEFT(L2481, FIND(" ", L2481) - 1)), "")</f>
        <v>45814</v>
      </c>
      <c r="O2481" s="105">
        <f>IF(_xlfn.DAYS(K2481,J2481)&lt;0, "Aguardando OC", _xlfn.DAYS(K2481,J2481))</f>
        <v>6</v>
      </c>
      <c r="P2481" s="196">
        <v>405452</v>
      </c>
      <c r="Q2481" s="12"/>
      <c r="R2481" s="196">
        <v>168686</v>
      </c>
      <c r="S2481" s="107">
        <v>221</v>
      </c>
      <c r="T2481" s="65" t="s">
        <v>1029</v>
      </c>
      <c r="U2481" s="110">
        <v>117.86</v>
      </c>
      <c r="V2481" s="107">
        <v>14487</v>
      </c>
      <c r="W2481" s="105" t="str">
        <f>IFERROR(VLOOKUP(V2481, Fornecedores!A:C, 3, FALSE), "")</f>
        <v xml:space="preserve">FL TRATORES </v>
      </c>
      <c r="X2481" s="105" t="str">
        <f>IFERROR(VLOOKUP(V2481, Fornecedores!A:E, 5, FALSE), "")</f>
        <v>Recife</v>
      </c>
      <c r="Y2481" s="105" t="str">
        <f>IFERROR(VLOOKUP(V2481, Fornecedores!A:F, 6, FALSE), "")</f>
        <v>PE</v>
      </c>
      <c r="Z2481" s="101" t="str">
        <f>IF(H2481=0, "Pedido entregue!", "Pendente")</f>
        <v>Pedido entregue!</v>
      </c>
      <c r="AB2481" s="58" t="str">
        <f>IF(Z2481="Pedido Entregue!", IF(AA2481=1, "Retirado do Almoxarifado", IF(AA2481=2, "Material devolvido", "Aguardando retirada")), IF(Z2481="Pendente", "Entrega pendente", ""))</f>
        <v>Aguardando retirada</v>
      </c>
      <c r="AC2481" s="18">
        <v>1</v>
      </c>
      <c r="AD2481" s="18">
        <f>AC2481/SUMIF($P:$P,P2481,$AC:$AC)</f>
        <v>1</v>
      </c>
      <c r="AE2481" s="18">
        <f>IF(R2481=0,0,AC2481/SUMIF($R:$R,R2481,$AC:$AC))</f>
        <v>0.2</v>
      </c>
      <c r="AF2481" s="18">
        <f>IF(R2481=0,1,0)</f>
        <v>0</v>
      </c>
      <c r="AH2481" t="str">
        <f>TEXT(J2481,"MMMM")</f>
        <v>maio</v>
      </c>
    </row>
    <row r="2482" spans="1:34" ht="12.75" hidden="1" customHeight="1" x14ac:dyDescent="0.25">
      <c r="A2482" s="90" t="str">
        <f>IF(C2482="Oficina Diversos","Oficina Geral",
IF(ISNUMBER(FIND("Estoque - Colhedoras",C2482)),"Colhedoras",IF(ISNUMBER(FIND("Caldeiraria",C2482)),"Caldeiraria",IF(ISNUMBER(FIND("Borracharia",C2482)),"Borracharia",IF(ISNUMBER(FIND("Lubrificação",C2482)),"Lubrificação",
IF(ISNUMBER(FIND("Estoque - Carregadeiras",C2482)),"Carregadeiras",IF(ISNUMBER(FIND("Estoque - Veic. Leves",C2482)),"Veic. Leves",
IF(ISNUMBER(FIND("Estoque - Caminhões",C2482)),"Caminhões",IF(ISNUMBER(FIND("Estoque - Transbordos",C2482)),"Transbordos",
IF(ISNUMBER(FIND("Estoque - Tratores",C2482)),"Tratores",
IF(ISNUMBER(FIND("Estoque - Máquinas pesadas",C2482)),"Máquinas pesadas",
IF(ISNUMBER(FIND("Estoque - Reboques",C2482)),"Reboques",
IF(C2482="Estoque","Estoque",
IF(AND(ISNUMBER(C2482),C2482&gt;1000,C2482&lt;2000),"Caminhões",
IF(AND(ISNUMBER(C2482),C2482&gt;2000,C2482&lt;3000),"Tratores",
IF(AND(ISNUMBER(C2482),C2482&gt;3000,C2482&lt;4000),"Carregadeiras",
IF(AND(ISNUMBER(C2482),C2482&gt;4000,C2482&lt;5000),"Máquinas pesadas",
IF(AND(ISNUMBER(C2482),C2482&gt;5000,C2482&lt;6000),"Colhedoras",
IF(AND(ISNUMBER(C2482),C2482&gt;7000,C2482&lt;8000),"Irrigação",
IF(AND(ISNUMBER(C2482),C2482&gt;8000,C2482&lt;9000),"Reboques",IF(AND(ISNUMBER(C2482),C2482&gt;0,C2482&lt;1000),"Veic. Leves","")))))))))))))))))))))</f>
        <v>Tratores</v>
      </c>
      <c r="C2482" s="126">
        <v>2045</v>
      </c>
      <c r="D2482" s="2">
        <v>90427</v>
      </c>
      <c r="E2482" s="3" t="s">
        <v>832</v>
      </c>
      <c r="F2482" s="101" t="str">
        <f>IF(ISBLANK(K2482), "Apenas Solicitação", "Tem OC")</f>
        <v>Tem OC</v>
      </c>
      <c r="G2482" s="2">
        <v>1</v>
      </c>
      <c r="H2482" s="102">
        <f>G2482-I2482</f>
        <v>0</v>
      </c>
      <c r="I2482" s="103">
        <v>1</v>
      </c>
      <c r="J2482" s="4">
        <v>45812</v>
      </c>
      <c r="K2482" s="180">
        <v>45819</v>
      </c>
      <c r="L2482" s="3" t="s">
        <v>20152</v>
      </c>
      <c r="M2482" s="104" t="str">
        <f ca="1">IF(OR(N2482="", N2482=0), "", IF(N2482&gt;TODAY(), "No prazo", "Atrasado"))</f>
        <v>Atrasado</v>
      </c>
      <c r="N2482" s="104">
        <f>IFERROR(K2482 + VALUE(LEFT(L2482, FIND(" ", L2482) - 1)), "")</f>
        <v>45820</v>
      </c>
      <c r="O2482" s="105">
        <f>IF(_xlfn.DAYS(K2482,J2482)&lt;0, "Aguardando OC", _xlfn.DAYS(K2482,J2482))</f>
        <v>7</v>
      </c>
      <c r="P2482" s="14">
        <v>405865</v>
      </c>
      <c r="Q2482" s="12"/>
      <c r="R2482" s="14">
        <v>168946</v>
      </c>
      <c r="S2482" s="2">
        <v>221</v>
      </c>
      <c r="T2482" s="65" t="s">
        <v>1029</v>
      </c>
      <c r="U2482" s="21">
        <v>117.86</v>
      </c>
      <c r="V2482" s="2">
        <v>13341</v>
      </c>
      <c r="W2482" s="105" t="str">
        <f>IFERROR(VLOOKUP(V2482, Fornecedores!A:C, 3, FALSE), "")</f>
        <v>DISMA DISTRIBUIDORA</v>
      </c>
      <c r="X2482" s="105" t="str">
        <f>IFERROR(VLOOKUP(V2482, Fornecedores!A:E, 5, FALSE), "")</f>
        <v>Araçatuba</v>
      </c>
      <c r="Y2482" s="105" t="str">
        <f>IFERROR(VLOOKUP(V2482, Fornecedores!A:F, 6, FALSE), "")</f>
        <v>SP</v>
      </c>
      <c r="Z2482" s="101" t="str">
        <f>IF(H2482=0, "Pedido entregue!", "Pendente")</f>
        <v>Pedido entregue!</v>
      </c>
      <c r="AB2482" s="132" t="str">
        <f>IF(Z2482="Pedido Entregue!", IF(AA2482=1, "Retirado do Almoxarifado", IF(AA2482=2, "Material devolvido", "Aguardando retirada")), IF(Z2482="Pendente", "Entrega pendente", ""))</f>
        <v>Aguardando retirada</v>
      </c>
      <c r="AC2482" s="18">
        <v>1</v>
      </c>
      <c r="AD2482" s="18">
        <f>AC2482/SUMIF($P:$P,P2482,$AC:$AC)</f>
        <v>1</v>
      </c>
      <c r="AE2482" s="18">
        <f>IF(R2482=0,0,AC2482/SUMIF($R:$R,R2482,$AC:$AC))</f>
        <v>8.3333333333333329E-2</v>
      </c>
      <c r="AF2482" s="18">
        <f>IF(R2482=0,1,0)</f>
        <v>0</v>
      </c>
      <c r="AH2482" t="str">
        <f>TEXT(J2482,"MMMM")</f>
        <v>junho</v>
      </c>
    </row>
    <row r="2483" spans="1:34" ht="12.75" hidden="1" customHeight="1" x14ac:dyDescent="0.25">
      <c r="A2483" s="90" t="str">
        <f>IF(C2483="Oficina Diversos","Oficina Geral",
IF(ISNUMBER(FIND("Estoque - Colhedoras",C2483)),"Colhedoras",IF(ISNUMBER(FIND("Caldeiraria",C2483)),"Caldeiraria",IF(ISNUMBER(FIND("Borracharia",C2483)),"Borracharia",IF(ISNUMBER(FIND("Lubrificação",C2483)),"Lubrificação",
IF(ISNUMBER(FIND("Estoque - Carregadeiras",C2483)),"Carregadeiras",IF(ISNUMBER(FIND("Estoque - Veic. Leves",C2483)),"Veic. Leves",
IF(ISNUMBER(FIND("Estoque - Caminhões",C2483)),"Caminhões",IF(ISNUMBER(FIND("Estoque - Transbordos",C2483)),"Transbordos",
IF(ISNUMBER(FIND("Estoque - Tratores",C2483)),"Tratores",
IF(ISNUMBER(FIND("Estoque - Máquinas pesadas",C2483)),"Máquinas pesadas",
IF(ISNUMBER(FIND("Estoque - Reboques",C2483)),"Reboques",
IF(C2483="Estoque","Estoque",
IF(AND(ISNUMBER(C2483),C2483&gt;1000,C2483&lt;2000),"Caminhões",
IF(AND(ISNUMBER(C2483),C2483&gt;2000,C2483&lt;3000),"Tratores",
IF(AND(ISNUMBER(C2483),C2483&gt;3000,C2483&lt;4000),"Carregadeiras",
IF(AND(ISNUMBER(C2483),C2483&gt;4000,C2483&lt;5000),"Máquinas pesadas",
IF(AND(ISNUMBER(C2483),C2483&gt;5000,C2483&lt;6000),"Colhedoras",
IF(AND(ISNUMBER(C2483),C2483&gt;7000,C2483&lt;8000),"Irrigação",
IF(AND(ISNUMBER(C2483),C2483&gt;8000,C2483&lt;9000),"Reboques",IF(AND(ISNUMBER(C2483),C2483&gt;0,C2483&lt;1000),"Veic. Leves","")))))))))))))))))))))</f>
        <v>Tratores</v>
      </c>
      <c r="C2483" s="171">
        <v>2037</v>
      </c>
      <c r="D2483" s="170">
        <v>90427</v>
      </c>
      <c r="E2483" s="173" t="s">
        <v>832</v>
      </c>
      <c r="F2483" s="101" t="str">
        <f>IF(ISBLANK(K2483), "Apenas Solicitação", "Tem OC")</f>
        <v>Tem OC</v>
      </c>
      <c r="G2483" s="170">
        <v>1</v>
      </c>
      <c r="H2483" s="102">
        <f>G2483-I2483</f>
        <v>0</v>
      </c>
      <c r="I2483" s="103">
        <v>1</v>
      </c>
      <c r="J2483" s="174">
        <v>45840</v>
      </c>
      <c r="K2483" s="181">
        <v>45846</v>
      </c>
      <c r="L2483" s="173" t="s">
        <v>20151</v>
      </c>
      <c r="M2483" s="104" t="str">
        <f ca="1">IF(OR(N2483="", N2483=0), "", IF(N2483&gt;TODAY(), "No prazo", "Atrasado"))</f>
        <v>Atrasado</v>
      </c>
      <c r="N2483" s="104">
        <f>IFERROR(K2483 + VALUE(LEFT(L2483, FIND(" ", L2483) - 1)), "")</f>
        <v>45846</v>
      </c>
      <c r="O2483" s="105">
        <f>IF(_xlfn.DAYS(K2483,J2483)&lt;0, "Aguardando OC", _xlfn.DAYS(K2483,J2483))</f>
        <v>6</v>
      </c>
      <c r="P2483" s="201">
        <v>409780</v>
      </c>
      <c r="Q2483" s="12"/>
      <c r="R2483" s="201">
        <v>170564</v>
      </c>
      <c r="S2483" s="2">
        <v>221</v>
      </c>
      <c r="T2483" s="65" t="s">
        <v>1029</v>
      </c>
      <c r="U2483" s="170">
        <v>114.3</v>
      </c>
      <c r="V2483" s="170">
        <v>14487</v>
      </c>
      <c r="W2483" s="105" t="str">
        <f>IFERROR(VLOOKUP(V2483, Fornecedores!A:C, 3, FALSE), "")</f>
        <v xml:space="preserve">FL TRATORES </v>
      </c>
      <c r="X2483" s="105" t="str">
        <f>IFERROR(VLOOKUP(V2483, Fornecedores!A:E, 5, FALSE), "")</f>
        <v>Recife</v>
      </c>
      <c r="Y2483" s="105" t="str">
        <f>IFERROR(VLOOKUP(V2483, Fornecedores!A:F, 6, FALSE), "")</f>
        <v>PE</v>
      </c>
      <c r="Z2483" s="101" t="str">
        <f>IF(H2483=0, "Pedido entregue!", "Pendente")</f>
        <v>Pedido entregue!</v>
      </c>
      <c r="AB2483" s="132" t="str">
        <f>IF(Z2483="Pedido Entregue!", IF(AA2483=1, "Retirado do Almoxarifado", IF(AA2483=2, "Material devolvido", "Aguardando retirada")), IF(Z2483="Pendente", "Entrega pendente", ""))</f>
        <v>Aguardando retirada</v>
      </c>
      <c r="AC2483" s="18">
        <v>1</v>
      </c>
      <c r="AD2483" s="18">
        <f>AC2483/SUMIF($P:$P,P2483,$AC:$AC)</f>
        <v>1</v>
      </c>
      <c r="AE2483" s="18">
        <f>IF(R2483=0,0,AC2483/SUMIF($R:$R,R2483,$AC:$AC))</f>
        <v>0.33333333333333331</v>
      </c>
      <c r="AF2483" s="18">
        <f>IF(R2483=0,1,0)</f>
        <v>0</v>
      </c>
      <c r="AH2483" t="str">
        <f>TEXT(J2483,"MMMM")</f>
        <v>julho</v>
      </c>
    </row>
    <row r="2484" spans="1:34" ht="12.75" hidden="1" customHeight="1" x14ac:dyDescent="0.25">
      <c r="A2484" s="90" t="str">
        <f>IF(C2484="Oficina Diversos","Oficina Geral",
IF(ISNUMBER(FIND("Estoque - Colhedoras",C2484)),"Colhedoras",IF(ISNUMBER(FIND("Caldeiraria",C2484)),"Caldeiraria",IF(ISNUMBER(FIND("Borracharia",C2484)),"Borracharia",IF(ISNUMBER(FIND("Lubrificação",C2484)),"Lubrificação",
IF(ISNUMBER(FIND("Estoque - Carregadeiras",C2484)),"Carregadeiras",IF(ISNUMBER(FIND("Estoque - Veic. Leves",C2484)),"Veic. Leves",
IF(ISNUMBER(FIND("Estoque - Caminhões",C2484)),"Caminhões",IF(ISNUMBER(FIND("Estoque - Transbordos",C2484)),"Transbordos",
IF(ISNUMBER(FIND("Estoque - Tratores",C2484)),"Tratores",
IF(ISNUMBER(FIND("Estoque - Máquinas pesadas",C2484)),"Máquinas pesadas",
IF(ISNUMBER(FIND("Estoque - Reboques",C2484)),"Reboques",
IF(C2484="Estoque","Estoque",
IF(AND(ISNUMBER(C2484),C2484&gt;1000,C2484&lt;2000),"Caminhões",
IF(AND(ISNUMBER(C2484),C2484&gt;2000,C2484&lt;3000),"Tratores",
IF(AND(ISNUMBER(C2484),C2484&gt;3000,C2484&lt;4000),"Carregadeiras",
IF(AND(ISNUMBER(C2484),C2484&gt;4000,C2484&lt;5000),"Máquinas pesadas",
IF(AND(ISNUMBER(C2484),C2484&gt;5000,C2484&lt;6000),"Colhedoras",
IF(AND(ISNUMBER(C2484),C2484&gt;7000,C2484&lt;8000),"Irrigação",
IF(AND(ISNUMBER(C2484),C2484&gt;8000,C2484&lt;9000),"Reboques",IF(AND(ISNUMBER(C2484),C2484&gt;0,C2484&lt;1000),"Veic. Leves","")))))))))))))))))))))</f>
        <v>Tratores</v>
      </c>
      <c r="B2484" s="72"/>
      <c r="C2484" s="2">
        <v>2039</v>
      </c>
      <c r="D2484" s="2">
        <v>90428</v>
      </c>
      <c r="E2484" s="3" t="s">
        <v>833</v>
      </c>
      <c r="F2484" s="14" t="str">
        <f>IF(ISBLANK(K2484), "Apenas Solicitação", "Tem OC")</f>
        <v>Tem OC</v>
      </c>
      <c r="G2484" s="2">
        <v>2</v>
      </c>
      <c r="H2484" s="37">
        <f>G2484-I2484</f>
        <v>0</v>
      </c>
      <c r="I2484" s="38">
        <v>2</v>
      </c>
      <c r="J2484" s="4">
        <v>45757</v>
      </c>
      <c r="K2484" s="180">
        <v>45763</v>
      </c>
      <c r="L2484" s="4"/>
      <c r="M2484" s="44"/>
      <c r="N2484" s="44" t="str">
        <f>IFERROR(K2484 + VALUE(LEFT(L2484, FIND(" ", L2484) - 1)), "")</f>
        <v/>
      </c>
      <c r="O2484" s="3">
        <f>IF(_xlfn.DAYS(K2484,J2484)&lt;0, "Aguardando OC", _xlfn.DAYS(K2484,J2484))</f>
        <v>6</v>
      </c>
      <c r="P2484" s="14">
        <v>398784</v>
      </c>
      <c r="Q2484" s="169">
        <v>1143521</v>
      </c>
      <c r="R2484" s="14">
        <v>166432</v>
      </c>
      <c r="S2484" s="2">
        <v>694</v>
      </c>
      <c r="T2484" s="65" t="s">
        <v>375</v>
      </c>
      <c r="U2484" s="21">
        <v>185.6</v>
      </c>
      <c r="V2484" s="2">
        <v>9824</v>
      </c>
      <c r="W2484" s="43" t="str">
        <f>IFERROR(VLOOKUP(V2484, Fornecedores!A:C, 3, FALSE), "")</f>
        <v>COMERCIAL AGRICOLA</v>
      </c>
      <c r="X2484" s="43" t="str">
        <f>IFERROR(VLOOKUP(V2484, Fornecedores!A:E, 5, FALSE), "")</f>
        <v>Recife</v>
      </c>
      <c r="Y2484" s="43" t="str">
        <f>IFERROR(VLOOKUP(V2484, Fornecedores!A:F, 6, FALSE), "")</f>
        <v>PE</v>
      </c>
      <c r="Z2484" s="14" t="str">
        <f>IF(H2484=0, "Pedido entregue!", "Pendente")</f>
        <v>Pedido entregue!</v>
      </c>
      <c r="AA2484" s="74"/>
      <c r="AB2484" s="58" t="str">
        <f>IF(Z2484="Pedido Entregue!", IF(AA2484=1, "Retirado do Almoxarifado", IF(AA2484=2, "Material devolvido", "Aguardando retirada")), IF(Z2484="Pendente", "Entrega pendente", ""))</f>
        <v>Aguardando retirada</v>
      </c>
      <c r="AC2484" s="18">
        <v>1</v>
      </c>
      <c r="AD2484" s="18">
        <f>AC2484/SUMIF($P:$P,P2484,$AC:$AC)</f>
        <v>1</v>
      </c>
      <c r="AE2484" s="18">
        <f>IF(R2484=0,0,AC2484/SUMIF($R:$R,R2484,$AC:$AC))</f>
        <v>0.5</v>
      </c>
      <c r="AF2484" s="18">
        <f>IF(R2484=0,1,0)</f>
        <v>0</v>
      </c>
      <c r="AG2484" s="18">
        <f>IF(R2484=0,#REF!-J2484,0)</f>
        <v>0</v>
      </c>
      <c r="AH2484" t="str">
        <f>TEXT(J2484,"MMMM")</f>
        <v>abril</v>
      </c>
    </row>
    <row r="2485" spans="1:34" ht="12.75" hidden="1" customHeight="1" x14ac:dyDescent="0.25">
      <c r="A2485" s="90" t="str">
        <f>IF(C2485="Oficina Diversos","Oficina Geral",
IF(ISNUMBER(FIND("Estoque - Colhedoras",C2485)),"Colhedoras",IF(ISNUMBER(FIND("Caldeiraria",C2485)),"Caldeiraria",IF(ISNUMBER(FIND("Borracharia",C2485)),"Borracharia",IF(ISNUMBER(FIND("Lubrificação",C2485)),"Lubrificação",
IF(ISNUMBER(FIND("Estoque - Carregadeiras",C2485)),"Carregadeiras",IF(ISNUMBER(FIND("Estoque - Veic. Leves",C2485)),"Veic. Leves",
IF(ISNUMBER(FIND("Estoque - Caminhões",C2485)),"Caminhões",IF(ISNUMBER(FIND("Estoque - Transbordos",C2485)),"Transbordos",
IF(ISNUMBER(FIND("Estoque - Tratores",C2485)),"Tratores",
IF(ISNUMBER(FIND("Estoque - Máquinas pesadas",C2485)),"Máquinas pesadas",
IF(ISNUMBER(FIND("Estoque - Reboques",C2485)),"Reboques",
IF(C2485="Estoque","Estoque",
IF(AND(ISNUMBER(C2485),C2485&gt;1000,C2485&lt;2000),"Caminhões",
IF(AND(ISNUMBER(C2485),C2485&gt;2000,C2485&lt;3000),"Tratores",
IF(AND(ISNUMBER(C2485),C2485&gt;3000,C2485&lt;4000),"Carregadeiras",
IF(AND(ISNUMBER(C2485),C2485&gt;4000,C2485&lt;5000),"Máquinas pesadas",
IF(AND(ISNUMBER(C2485),C2485&gt;5000,C2485&lt;6000),"Colhedoras",
IF(AND(ISNUMBER(C2485),C2485&gt;7000,C2485&lt;8000),"Irrigação",
IF(AND(ISNUMBER(C2485),C2485&gt;8000,C2485&lt;9000),"Reboques",IF(AND(ISNUMBER(C2485),C2485&gt;0,C2485&lt;1000),"Veic. Leves","")))))))))))))))))))))</f>
        <v>Tratores</v>
      </c>
      <c r="B2485" s="72"/>
      <c r="C2485" s="2">
        <v>2036</v>
      </c>
      <c r="D2485" s="2">
        <v>90428</v>
      </c>
      <c r="E2485" s="3" t="s">
        <v>833</v>
      </c>
      <c r="F2485" s="14" t="str">
        <f>IF(ISBLANK(K2485), "Apenas Solicitação", "Tem OC")</f>
        <v>Tem OC</v>
      </c>
      <c r="G2485" s="2">
        <v>2</v>
      </c>
      <c r="H2485" s="37">
        <f>G2485-I2485</f>
        <v>0</v>
      </c>
      <c r="I2485" s="38">
        <v>2</v>
      </c>
      <c r="J2485" s="4">
        <v>45757</v>
      </c>
      <c r="K2485" s="180">
        <v>45763</v>
      </c>
      <c r="L2485" s="4"/>
      <c r="M2485" s="44"/>
      <c r="N2485" s="44" t="str">
        <f>IFERROR(K2485 + VALUE(LEFT(L2485, FIND(" ", L2485) - 1)), "")</f>
        <v/>
      </c>
      <c r="O2485" s="3">
        <f>IF(_xlfn.DAYS(K2485,J2485)&lt;0, "Aguardando OC", _xlfn.DAYS(K2485,J2485))</f>
        <v>6</v>
      </c>
      <c r="P2485" s="14">
        <v>398791</v>
      </c>
      <c r="Q2485" s="169">
        <v>1143537</v>
      </c>
      <c r="R2485" s="14">
        <v>166432</v>
      </c>
      <c r="S2485" s="2">
        <v>692</v>
      </c>
      <c r="T2485" s="65" t="s">
        <v>106</v>
      </c>
      <c r="U2485" s="21">
        <v>185.6</v>
      </c>
      <c r="V2485" s="2">
        <v>9824</v>
      </c>
      <c r="W2485" s="43" t="str">
        <f>IFERROR(VLOOKUP(V2485, Fornecedores!A:C, 3, FALSE), "")</f>
        <v>COMERCIAL AGRICOLA</v>
      </c>
      <c r="X2485" s="43" t="str">
        <f>IFERROR(VLOOKUP(V2485, Fornecedores!A:E, 5, FALSE), "")</f>
        <v>Recife</v>
      </c>
      <c r="Y2485" s="43" t="str">
        <f>IFERROR(VLOOKUP(V2485, Fornecedores!A:F, 6, FALSE), "")</f>
        <v>PE</v>
      </c>
      <c r="Z2485" s="14" t="str">
        <f>IF(H2485=0, "Pedido entregue!", "Pendente")</f>
        <v>Pedido entregue!</v>
      </c>
      <c r="AA2485" s="74"/>
      <c r="AB2485" s="58" t="str">
        <f>IF(Z2485="Pedido Entregue!", IF(AA2485=1, "Retirado do Almoxarifado", IF(AA2485=2, "Material devolvido", "Aguardando retirada")), IF(Z2485="Pendente", "Entrega pendente", ""))</f>
        <v>Aguardando retirada</v>
      </c>
      <c r="AC2485" s="18">
        <v>1</v>
      </c>
      <c r="AD2485" s="18">
        <f>AC2485/SUMIF($P:$P,P2485,$AC:$AC)</f>
        <v>1</v>
      </c>
      <c r="AE2485" s="18">
        <f>IF(R2485=0,0,AC2485/SUMIF($R:$R,R2485,$AC:$AC))</f>
        <v>0.5</v>
      </c>
      <c r="AF2485" s="18">
        <f>IF(R2485=0,1,0)</f>
        <v>0</v>
      </c>
      <c r="AG2485" s="18">
        <f>IF(R2485=0,#REF!-J2485,0)</f>
        <v>0</v>
      </c>
      <c r="AH2485" t="str">
        <f>TEXT(J2485,"MMMM")</f>
        <v>abril</v>
      </c>
    </row>
    <row r="2486" spans="1:34" ht="12.75" hidden="1" customHeight="1" x14ac:dyDescent="0.25">
      <c r="A2486" s="90" t="str">
        <f>IF(C2486="Oficina Diversos","Oficina Geral",
IF(ISNUMBER(FIND("Estoque - Colhedoras",C2486)),"Colhedoras",IF(ISNUMBER(FIND("Caldeiraria",C2486)),"Caldeiraria",IF(ISNUMBER(FIND("Borracharia",C2486)),"Borracharia",IF(ISNUMBER(FIND("Lubrificação",C2486)),"Lubrificação",
IF(ISNUMBER(FIND("Estoque - Carregadeiras",C2486)),"Carregadeiras",IF(ISNUMBER(FIND("Estoque - Veic. Leves",C2486)),"Veic. Leves",
IF(ISNUMBER(FIND("Estoque - Caminhões",C2486)),"Caminhões",IF(ISNUMBER(FIND("Estoque - Transbordos",C2486)),"Transbordos",
IF(ISNUMBER(FIND("Estoque - Tratores",C2486)),"Tratores",
IF(ISNUMBER(FIND("Estoque - Máquinas pesadas",C2486)),"Máquinas pesadas",
IF(ISNUMBER(FIND("Estoque - Reboques",C2486)),"Reboques",
IF(C2486="Estoque","Estoque",
IF(AND(ISNUMBER(C2486),C2486&gt;1000,C2486&lt;2000),"Caminhões",
IF(AND(ISNUMBER(C2486),C2486&gt;2000,C2486&lt;3000),"Tratores",
IF(AND(ISNUMBER(C2486),C2486&gt;3000,C2486&lt;4000),"Carregadeiras",
IF(AND(ISNUMBER(C2486),C2486&gt;4000,C2486&lt;5000),"Máquinas pesadas",
IF(AND(ISNUMBER(C2486),C2486&gt;5000,C2486&lt;6000),"Colhedoras",
IF(AND(ISNUMBER(C2486),C2486&gt;7000,C2486&lt;8000),"Irrigação",
IF(AND(ISNUMBER(C2486),C2486&gt;8000,C2486&lt;9000),"Reboques",IF(AND(ISNUMBER(C2486),C2486&gt;0,C2486&lt;1000),"Veic. Leves","")))))))))))))))))))))</f>
        <v>Tratores</v>
      </c>
      <c r="B2486" s="72"/>
      <c r="C2486" s="2">
        <v>2039</v>
      </c>
      <c r="D2486" s="2">
        <v>90429</v>
      </c>
      <c r="E2486" s="3" t="s">
        <v>834</v>
      </c>
      <c r="F2486" s="14" t="str">
        <f>IF(ISBLANK(K2486), "Apenas Solicitação", "Tem OC")</f>
        <v>Tem OC</v>
      </c>
      <c r="G2486" s="2">
        <v>4</v>
      </c>
      <c r="H2486" s="37">
        <f>G2486-I2486</f>
        <v>0</v>
      </c>
      <c r="I2486" s="38">
        <v>4</v>
      </c>
      <c r="J2486" s="4">
        <v>45757</v>
      </c>
      <c r="K2486" s="180">
        <v>45763</v>
      </c>
      <c r="L2486" s="4"/>
      <c r="M2486" s="44"/>
      <c r="N2486" s="44" t="str">
        <f>IFERROR(K2486 + VALUE(LEFT(L2486, FIND(" ", L2486) - 1)), "")</f>
        <v/>
      </c>
      <c r="O2486" s="3">
        <f>IF(_xlfn.DAYS(K2486,J2486)&lt;0, "Aguardando OC", _xlfn.DAYS(K2486,J2486))</f>
        <v>6</v>
      </c>
      <c r="P2486" s="14">
        <v>398786</v>
      </c>
      <c r="Q2486" s="169">
        <v>1143521</v>
      </c>
      <c r="R2486" s="14">
        <v>166433</v>
      </c>
      <c r="S2486" s="2">
        <v>694</v>
      </c>
      <c r="T2486" s="65" t="s">
        <v>375</v>
      </c>
      <c r="U2486" s="21">
        <v>23.16</v>
      </c>
      <c r="V2486" s="2">
        <v>13341</v>
      </c>
      <c r="W2486" s="43" t="str">
        <f>IFERROR(VLOOKUP(V2486, Fornecedores!A:C, 3, FALSE), "")</f>
        <v>DISMA DISTRIBUIDORA</v>
      </c>
      <c r="X2486" s="43" t="str">
        <f>IFERROR(VLOOKUP(V2486, Fornecedores!A:E, 5, FALSE), "")</f>
        <v>Araçatuba</v>
      </c>
      <c r="Y2486" s="43" t="str">
        <f>IFERROR(VLOOKUP(V2486, Fornecedores!A:F, 6, FALSE), "")</f>
        <v>SP</v>
      </c>
      <c r="Z2486" s="14" t="str">
        <f>IF(H2486=0, "Pedido entregue!", "Pendente")</f>
        <v>Pedido entregue!</v>
      </c>
      <c r="AA2486" s="74"/>
      <c r="AB2486" s="58" t="str">
        <f>IF(Z2486="Pedido Entregue!", IF(AA2486=1, "Retirado do Almoxarifado", IF(AA2486=2, "Material devolvido", "Aguardando retirada")), IF(Z2486="Pendente", "Entrega pendente", ""))</f>
        <v>Aguardando retirada</v>
      </c>
      <c r="AC2486" s="18">
        <v>1</v>
      </c>
      <c r="AD2486" s="18">
        <f>AC2486/SUMIF($P:$P,P2486,$AC:$AC)</f>
        <v>1</v>
      </c>
      <c r="AE2486" s="18">
        <f>IF(R2486=0,0,AC2486/SUMIF($R:$R,R2486,$AC:$AC))</f>
        <v>0.125</v>
      </c>
      <c r="AF2486" s="18">
        <f>IF(R2486=0,1,0)</f>
        <v>0</v>
      </c>
      <c r="AG2486" s="18">
        <f>IF(R2486=0,#REF!-J2486,0)</f>
        <v>0</v>
      </c>
      <c r="AH2486" t="str">
        <f>TEXT(J2486,"MMMM")</f>
        <v>abril</v>
      </c>
    </row>
    <row r="2487" spans="1:34" ht="12.75" hidden="1" customHeight="1" x14ac:dyDescent="0.25">
      <c r="A2487" s="90" t="str">
        <f>IF(C2487="Oficina Diversos","Oficina Geral",
IF(ISNUMBER(FIND("Estoque - Colhedoras",C2487)),"Colhedoras",IF(ISNUMBER(FIND("Caldeiraria",C2487)),"Caldeiraria",IF(ISNUMBER(FIND("Borracharia",C2487)),"Borracharia",IF(ISNUMBER(FIND("Lubrificação",C2487)),"Lubrificação",
IF(ISNUMBER(FIND("Estoque - Carregadeiras",C2487)),"Carregadeiras",IF(ISNUMBER(FIND("Estoque - Veic. Leves",C2487)),"Veic. Leves",
IF(ISNUMBER(FIND("Estoque - Caminhões",C2487)),"Caminhões",IF(ISNUMBER(FIND("Estoque - Transbordos",C2487)),"Transbordos",
IF(ISNUMBER(FIND("Estoque - Tratores",C2487)),"Tratores",
IF(ISNUMBER(FIND("Estoque - Máquinas pesadas",C2487)),"Máquinas pesadas",
IF(ISNUMBER(FIND("Estoque - Reboques",C2487)),"Reboques",
IF(C2487="Estoque","Estoque",
IF(AND(ISNUMBER(C2487),C2487&gt;1000,C2487&lt;2000),"Caminhões",
IF(AND(ISNUMBER(C2487),C2487&gt;2000,C2487&lt;3000),"Tratores",
IF(AND(ISNUMBER(C2487),C2487&gt;3000,C2487&lt;4000),"Carregadeiras",
IF(AND(ISNUMBER(C2487),C2487&gt;4000,C2487&lt;5000),"Máquinas pesadas",
IF(AND(ISNUMBER(C2487),C2487&gt;5000,C2487&lt;6000),"Colhedoras",
IF(AND(ISNUMBER(C2487),C2487&gt;7000,C2487&lt;8000),"Irrigação",
IF(AND(ISNUMBER(C2487),C2487&gt;8000,C2487&lt;9000),"Reboques",IF(AND(ISNUMBER(C2487),C2487&gt;0,C2487&lt;1000),"Veic. Leves","")))))))))))))))))))))</f>
        <v>Tratores</v>
      </c>
      <c r="B2487" s="72"/>
      <c r="C2487" s="2">
        <v>2036</v>
      </c>
      <c r="D2487" s="2">
        <v>90429</v>
      </c>
      <c r="E2487" s="3" t="s">
        <v>834</v>
      </c>
      <c r="F2487" s="14" t="str">
        <f>IF(ISBLANK(K2487), "Apenas Solicitação", "Tem OC")</f>
        <v>Tem OC</v>
      </c>
      <c r="G2487" s="2">
        <v>4</v>
      </c>
      <c r="H2487" s="37">
        <f>G2487-I2487</f>
        <v>0</v>
      </c>
      <c r="I2487" s="38">
        <v>4</v>
      </c>
      <c r="J2487" s="4">
        <v>45757</v>
      </c>
      <c r="K2487" s="180">
        <v>45763</v>
      </c>
      <c r="L2487" s="4"/>
      <c r="M2487" s="44"/>
      <c r="N2487" s="44" t="str">
        <f>IFERROR(K2487 + VALUE(LEFT(L2487, FIND(" ", L2487) - 1)), "")</f>
        <v/>
      </c>
      <c r="O2487" s="3">
        <f>IF(_xlfn.DAYS(K2487,J2487)&lt;0, "Aguardando OC", _xlfn.DAYS(K2487,J2487))</f>
        <v>6</v>
      </c>
      <c r="P2487" s="14">
        <v>398792</v>
      </c>
      <c r="Q2487" s="169">
        <v>1143537</v>
      </c>
      <c r="R2487" s="14">
        <v>166433</v>
      </c>
      <c r="S2487" s="2">
        <v>692</v>
      </c>
      <c r="T2487" s="65" t="s">
        <v>106</v>
      </c>
      <c r="U2487" s="21">
        <v>23.16</v>
      </c>
      <c r="V2487" s="2">
        <v>13341</v>
      </c>
      <c r="W2487" s="43" t="str">
        <f>IFERROR(VLOOKUP(V2487, Fornecedores!A:C, 3, FALSE), "")</f>
        <v>DISMA DISTRIBUIDORA</v>
      </c>
      <c r="X2487" s="43" t="str">
        <f>IFERROR(VLOOKUP(V2487, Fornecedores!A:E, 5, FALSE), "")</f>
        <v>Araçatuba</v>
      </c>
      <c r="Y2487" s="43" t="str">
        <f>IFERROR(VLOOKUP(V2487, Fornecedores!A:F, 6, FALSE), "")</f>
        <v>SP</v>
      </c>
      <c r="Z2487" s="14" t="str">
        <f>IF(H2487=0, "Pedido entregue!", "Pendente")</f>
        <v>Pedido entregue!</v>
      </c>
      <c r="AA2487" s="74"/>
      <c r="AB2487" s="58" t="str">
        <f>IF(Z2487="Pedido Entregue!", IF(AA2487=1, "Retirado do Almoxarifado", IF(AA2487=2, "Material devolvido", "Aguardando retirada")), IF(Z2487="Pendente", "Entrega pendente", ""))</f>
        <v>Aguardando retirada</v>
      </c>
      <c r="AC2487" s="18">
        <v>1</v>
      </c>
      <c r="AD2487" s="18">
        <f>AC2487/SUMIF($P:$P,P2487,$AC:$AC)</f>
        <v>1</v>
      </c>
      <c r="AE2487" s="18">
        <f>IF(R2487=0,0,AC2487/SUMIF($R:$R,R2487,$AC:$AC))</f>
        <v>0.125</v>
      </c>
      <c r="AF2487" s="18">
        <f>IF(R2487=0,1,0)</f>
        <v>0</v>
      </c>
      <c r="AG2487" s="18">
        <f>IF(R2487=0,#REF!-J2487,0)</f>
        <v>0</v>
      </c>
      <c r="AH2487" t="str">
        <f>TEXT(J2487,"MMMM")</f>
        <v>abril</v>
      </c>
    </row>
    <row r="2488" spans="1:34" ht="12.75" hidden="1" customHeight="1" x14ac:dyDescent="0.25">
      <c r="A2488" s="90" t="str">
        <f>IF(C2488="Oficina Diversos","Oficina Geral",
IF(ISNUMBER(FIND("Estoque - Colhedoras",C2488)),"Colhedoras",IF(ISNUMBER(FIND("Caldeiraria",C2488)),"Caldeiraria",IF(ISNUMBER(FIND("Borracharia",C2488)),"Borracharia",IF(ISNUMBER(FIND("Lubrificação",C2488)),"Lubrificação",
IF(ISNUMBER(FIND("Estoque - Carregadeiras",C2488)),"Carregadeiras",IF(ISNUMBER(FIND("Estoque - Veic. Leves",C2488)),"Veic. Leves",
IF(ISNUMBER(FIND("Estoque - Caminhões",C2488)),"Caminhões",IF(ISNUMBER(FIND("Estoque - Transbordos",C2488)),"Transbordos",
IF(ISNUMBER(FIND("Estoque - Tratores",C2488)),"Tratores",
IF(ISNUMBER(FIND("Estoque - Máquinas pesadas",C2488)),"Máquinas pesadas",
IF(ISNUMBER(FIND("Estoque - Reboques",C2488)),"Reboques",
IF(C2488="Estoque","Estoque",
IF(AND(ISNUMBER(C2488),C2488&gt;1000,C2488&lt;2000),"Caminhões",
IF(AND(ISNUMBER(C2488),C2488&gt;2000,C2488&lt;3000),"Tratores",
IF(AND(ISNUMBER(C2488),C2488&gt;3000,C2488&lt;4000),"Carregadeiras",
IF(AND(ISNUMBER(C2488),C2488&gt;4000,C2488&lt;5000),"Máquinas pesadas",
IF(AND(ISNUMBER(C2488),C2488&gt;5000,C2488&lt;6000),"Colhedoras",
IF(AND(ISNUMBER(C2488),C2488&gt;7000,C2488&lt;8000),"Irrigação",
IF(AND(ISNUMBER(C2488),C2488&gt;8000,C2488&lt;9000),"Reboques",IF(AND(ISNUMBER(C2488),C2488&gt;0,C2488&lt;1000),"Veic. Leves","")))))))))))))))))))))</f>
        <v>Colhedoras</v>
      </c>
      <c r="B2488" s="72"/>
      <c r="C2488" s="113">
        <v>5002</v>
      </c>
      <c r="D2488" s="113">
        <v>90430</v>
      </c>
      <c r="E2488" s="105" t="s">
        <v>835</v>
      </c>
      <c r="F2488" s="101" t="str">
        <f>IF(ISBLANK(K2488), "Apenas Solicitação", "Tem OC")</f>
        <v>Tem OC</v>
      </c>
      <c r="G2488" s="113">
        <v>10</v>
      </c>
      <c r="H2488" s="37">
        <f>G2488-I2488</f>
        <v>0</v>
      </c>
      <c r="I2488" s="103">
        <v>10</v>
      </c>
      <c r="J2488" s="104">
        <v>45757</v>
      </c>
      <c r="K2488" s="198">
        <v>45776</v>
      </c>
      <c r="L2488" s="35"/>
      <c r="M2488" s="104" t="str">
        <f ca="1">IF(OR(N2488="", N2488=0), "", IF(N2488&gt;TODAY(), "No prazo", "Atrasado"))</f>
        <v/>
      </c>
      <c r="N2488" s="104" t="str">
        <f>IFERROR(K2488 + VALUE(LEFT(L2488, FIND(" ", L2488) - 1)), "")</f>
        <v/>
      </c>
      <c r="O2488" s="105">
        <f>IF(_xlfn.DAYS(K2488,J2488)&lt;0, "Aguardando OC", _xlfn.DAYS(K2488,J2488))</f>
        <v>19</v>
      </c>
      <c r="P2488" s="101">
        <v>398817</v>
      </c>
      <c r="Q2488" s="257">
        <v>1143620</v>
      </c>
      <c r="R2488" s="101">
        <v>166889</v>
      </c>
      <c r="S2488" s="113">
        <v>119</v>
      </c>
      <c r="T2488" s="167" t="s">
        <v>557</v>
      </c>
      <c r="U2488" s="125">
        <v>3167.6</v>
      </c>
      <c r="V2488" s="113">
        <v>14644</v>
      </c>
      <c r="W2488" s="105" t="str">
        <f>IFERROR(VLOOKUP(V2488, Fornecedores!A:C, 3, FALSE), "")</f>
        <v xml:space="preserve">GEOMAQ </v>
      </c>
      <c r="X2488" s="105" t="str">
        <f>IFERROR(VLOOKUP(V2488, Fornecedores!A:E, 5, FALSE), "")</f>
        <v>São José do Rio Preto</v>
      </c>
      <c r="Y2488" s="105" t="str">
        <f>IFERROR(VLOOKUP(V2488, Fornecedores!A:F, 6, FALSE), "")</f>
        <v>SP</v>
      </c>
      <c r="Z2488" s="101" t="str">
        <f>IF(H2488=0, "Pedido entregue!", "Pendente")</f>
        <v>Pedido entregue!</v>
      </c>
      <c r="AA2488" s="74"/>
      <c r="AB2488" s="58" t="str">
        <f>IF(Z2488="Pedido Entregue!", IF(AA2488=1, "Retirado do Almoxarifado", IF(AA2488=2, "Material devolvido", "Aguardando retirada")), IF(Z2488="Pendente", "Entrega pendente", ""))</f>
        <v>Aguardando retirada</v>
      </c>
      <c r="AC2488" s="18">
        <v>1</v>
      </c>
      <c r="AD2488" s="18">
        <f>AC2488/SUMIF($P:$P,P2488,$AC:$AC)</f>
        <v>1</v>
      </c>
      <c r="AE2488" s="18">
        <f>IF(R2488=0,0,AC2488/SUMIF($R:$R,R2488,$AC:$AC))</f>
        <v>0.125</v>
      </c>
      <c r="AF2488" s="18">
        <f>IF(R2488=0,1,0)</f>
        <v>0</v>
      </c>
      <c r="AH2488" t="str">
        <f>TEXT(J2488,"MMMM")</f>
        <v>abril</v>
      </c>
    </row>
    <row r="2489" spans="1:34" ht="12.75" hidden="1" customHeight="1" x14ac:dyDescent="0.25">
      <c r="A2489" s="90" t="str">
        <f>IF(C2489="Oficina Diversos","Oficina Geral",
IF(ISNUMBER(FIND("Estoque - Colhedoras",C2489)),"Colhedoras",IF(ISNUMBER(FIND("Caldeiraria",C2489)),"Caldeiraria",IF(ISNUMBER(FIND("Borracharia",C2489)),"Borracharia",IF(ISNUMBER(FIND("Lubrificação",C2489)),"Lubrificação",
IF(ISNUMBER(FIND("Estoque - Carregadeiras",C2489)),"Carregadeiras",IF(ISNUMBER(FIND("Estoque - Veic. Leves",C2489)),"Veic. Leves",
IF(ISNUMBER(FIND("Estoque - Caminhões",C2489)),"Caminhões",IF(ISNUMBER(FIND("Estoque - Transbordos",C2489)),"Transbordos",
IF(ISNUMBER(FIND("Estoque - Tratores",C2489)),"Tratores",
IF(ISNUMBER(FIND("Estoque - Máquinas pesadas",C2489)),"Máquinas pesadas",
IF(ISNUMBER(FIND("Estoque - Reboques",C2489)),"Reboques",
IF(C2489="Estoque","Estoque",
IF(AND(ISNUMBER(C2489),C2489&gt;1000,C2489&lt;2000),"Caminhões",
IF(AND(ISNUMBER(C2489),C2489&gt;2000,C2489&lt;3000),"Tratores",
IF(AND(ISNUMBER(C2489),C2489&gt;3000,C2489&lt;4000),"Carregadeiras",
IF(AND(ISNUMBER(C2489),C2489&gt;4000,C2489&lt;5000),"Máquinas pesadas",
IF(AND(ISNUMBER(C2489),C2489&gt;5000,C2489&lt;6000),"Colhedoras",
IF(AND(ISNUMBER(C2489),C2489&gt;7000,C2489&lt;8000),"Irrigação",
IF(AND(ISNUMBER(C2489),C2489&gt;8000,C2489&lt;9000),"Reboques",IF(AND(ISNUMBER(C2489),C2489&gt;0,C2489&lt;1000),"Veic. Leves","")))))))))))))))))))))</f>
        <v>Colhedoras</v>
      </c>
      <c r="B2489" s="72"/>
      <c r="C2489" s="34">
        <v>5003</v>
      </c>
      <c r="D2489" s="34">
        <v>90430</v>
      </c>
      <c r="E2489" s="36" t="s">
        <v>835</v>
      </c>
      <c r="F2489" s="14" t="str">
        <f>IF(ISBLANK(K2489), "Apenas Solicitação", "Tem OC")</f>
        <v>Tem OC</v>
      </c>
      <c r="G2489" s="34">
        <v>10</v>
      </c>
      <c r="H2489" s="37">
        <f>G2489-I2489</f>
        <v>0</v>
      </c>
      <c r="I2489" s="38">
        <v>10</v>
      </c>
      <c r="J2489" s="35">
        <v>45757</v>
      </c>
      <c r="K2489" s="184">
        <v>45776</v>
      </c>
      <c r="L2489" s="35"/>
      <c r="M2489" s="44" t="str">
        <f ca="1">IF(OR(N2489="", N2489=0), "", IF(N2489&gt;TODAY(), "No prazo", "Atrasado"))</f>
        <v/>
      </c>
      <c r="N2489" s="44" t="str">
        <f>IFERROR(K2489 + VALUE(LEFT(L2489, FIND(" ", L2489) - 1)), "")</f>
        <v/>
      </c>
      <c r="O2489" s="3">
        <f>IF(_xlfn.DAYS(K2489,J2489)&lt;0, "Aguardando OC", _xlfn.DAYS(K2489,J2489))</f>
        <v>19</v>
      </c>
      <c r="P2489" s="193">
        <v>398826</v>
      </c>
      <c r="Q2489" s="57">
        <v>1143620</v>
      </c>
      <c r="R2489" s="193">
        <v>166887</v>
      </c>
      <c r="S2489" s="34">
        <v>119</v>
      </c>
      <c r="T2489" s="68" t="s">
        <v>557</v>
      </c>
      <c r="U2489" s="40">
        <v>2435.8000000000002</v>
      </c>
      <c r="V2489" s="34">
        <v>12397</v>
      </c>
      <c r="W2489" s="43" t="str">
        <f>IFERROR(VLOOKUP(V2489, Fornecedores!A:C, 3, FALSE), "")</f>
        <v xml:space="preserve">UNIMIL INDÚSTRIA </v>
      </c>
      <c r="X2489" s="43" t="str">
        <f>IFERROR(VLOOKUP(V2489, Fornecedores!A:E, 5, FALSE), "")</f>
        <v>Piracicaba</v>
      </c>
      <c r="Y2489" s="43" t="str">
        <f>IFERROR(VLOOKUP(V2489, Fornecedores!A:F, 6, FALSE), "")</f>
        <v>SP</v>
      </c>
      <c r="Z2489" s="14" t="str">
        <f>IF(H2489=0, "Pedido entregue!", "Pendente")</f>
        <v>Pedido entregue!</v>
      </c>
      <c r="AA2489" s="74"/>
      <c r="AB2489" s="58" t="str">
        <f>IF(Z2489="Pedido Entregue!", IF(AA2489=1, "Retirado do Almoxarifado", IF(AA2489=2, "Material devolvido", "Aguardando retirada")), IF(Z2489="Pendente", "Entrega pendente", ""))</f>
        <v>Aguardando retirada</v>
      </c>
      <c r="AC2489" s="18">
        <v>1</v>
      </c>
      <c r="AD2489" s="18">
        <f>AC2489/SUMIF($P:$P,P2489,$AC:$AC)</f>
        <v>1</v>
      </c>
      <c r="AE2489" s="18">
        <f>IF(R2489=0,0,AC2489/SUMIF($R:$R,R2489,$AC:$AC))</f>
        <v>0.125</v>
      </c>
      <c r="AF2489" s="18">
        <f>IF(R2489=0,1,0)</f>
        <v>0</v>
      </c>
      <c r="AH2489" t="str">
        <f>TEXT(J2489,"MMMM")</f>
        <v>abril</v>
      </c>
    </row>
    <row r="2490" spans="1:34" ht="12.75" hidden="1" customHeight="1" x14ac:dyDescent="0.25">
      <c r="A2490" s="90" t="str">
        <f>IF(C2490="Oficina Diversos","Oficina Geral",
IF(ISNUMBER(FIND("Estoque - Colhedoras",C2490)),"Colhedoras",IF(ISNUMBER(FIND("Caldeiraria",C2490)),"Caldeiraria",IF(ISNUMBER(FIND("Borracharia",C2490)),"Borracharia",IF(ISNUMBER(FIND("Lubrificação",C2490)),"Lubrificação",
IF(ISNUMBER(FIND("Estoque - Carregadeiras",C2490)),"Carregadeiras",IF(ISNUMBER(FIND("Estoque - Veic. Leves",C2490)),"Veic. Leves",
IF(ISNUMBER(FIND("Estoque - Caminhões",C2490)),"Caminhões",IF(ISNUMBER(FIND("Estoque - Transbordos",C2490)),"Transbordos",
IF(ISNUMBER(FIND("Estoque - Tratores",C2490)),"Tratores",
IF(ISNUMBER(FIND("Estoque - Máquinas pesadas",C2490)),"Máquinas pesadas",
IF(ISNUMBER(FIND("Estoque - Reboques",C2490)),"Reboques",
IF(C2490="Estoque","Estoque",
IF(AND(ISNUMBER(C2490),C2490&gt;1000,C2490&lt;2000),"Caminhões",
IF(AND(ISNUMBER(C2490),C2490&gt;2000,C2490&lt;3000),"Tratores",
IF(AND(ISNUMBER(C2490),C2490&gt;3000,C2490&lt;4000),"Carregadeiras",
IF(AND(ISNUMBER(C2490),C2490&gt;4000,C2490&lt;5000),"Máquinas pesadas",
IF(AND(ISNUMBER(C2490),C2490&gt;5000,C2490&lt;6000),"Colhedoras",
IF(AND(ISNUMBER(C2490),C2490&gt;7000,C2490&lt;8000),"Irrigação",
IF(AND(ISNUMBER(C2490),C2490&gt;8000,C2490&lt;9000),"Reboques",IF(AND(ISNUMBER(C2490),C2490&gt;0,C2490&lt;1000),"Veic. Leves","")))))))))))))))))))))</f>
        <v>Colhedoras</v>
      </c>
      <c r="B2490" s="72"/>
      <c r="C2490" s="34">
        <v>5001</v>
      </c>
      <c r="D2490" s="34">
        <v>90431</v>
      </c>
      <c r="E2490" s="36" t="s">
        <v>836</v>
      </c>
      <c r="F2490" s="14" t="str">
        <f>IF(ISBLANK(K2490), "Apenas Solicitação", "Tem OC")</f>
        <v>Tem OC</v>
      </c>
      <c r="G2490" s="34">
        <v>1</v>
      </c>
      <c r="H2490" s="37">
        <f>G2490-I2490</f>
        <v>0</v>
      </c>
      <c r="I2490" s="38">
        <v>1</v>
      </c>
      <c r="J2490" s="35">
        <v>45757</v>
      </c>
      <c r="K2490" s="184">
        <v>45776</v>
      </c>
      <c r="L2490" s="35"/>
      <c r="M2490" s="44"/>
      <c r="N2490" s="44" t="str">
        <f>IFERROR(K2490 + VALUE(LEFT(L2490, FIND(" ", L2490) - 1)), "")</f>
        <v/>
      </c>
      <c r="O2490" s="3">
        <f>IF(_xlfn.DAYS(K2490,J2490)&lt;0, "Aguardando OC", _xlfn.DAYS(K2490,J2490))</f>
        <v>19</v>
      </c>
      <c r="P2490" s="193">
        <v>398804</v>
      </c>
      <c r="Q2490" s="57">
        <v>1143606</v>
      </c>
      <c r="R2490" s="193">
        <v>166886</v>
      </c>
      <c r="S2490" s="34">
        <v>119</v>
      </c>
      <c r="T2490" s="68" t="s">
        <v>557</v>
      </c>
      <c r="U2490" s="40">
        <v>294.8</v>
      </c>
      <c r="V2490" s="34">
        <v>3238</v>
      </c>
      <c r="W2490" s="43" t="str">
        <f>IFERROR(VLOOKUP(V2490, Fornecedores!A:C, 3, FALSE), "")</f>
        <v xml:space="preserve">VENEZA              </v>
      </c>
      <c r="X2490" s="43" t="str">
        <f>IFERROR(VLOOKUP(V2490, Fornecedores!A:E, 5, FALSE), "")</f>
        <v>Bayeux</v>
      </c>
      <c r="Y2490" s="43" t="str">
        <f>IFERROR(VLOOKUP(V2490, Fornecedores!A:F, 6, FALSE), "")</f>
        <v>PB</v>
      </c>
      <c r="Z2490" s="14" t="str">
        <f>IF(H2490=0, "Pedido entregue!", "Pendente")</f>
        <v>Pedido entregue!</v>
      </c>
      <c r="AA2490" s="74">
        <v>1</v>
      </c>
      <c r="AB2490" s="58" t="str">
        <f>IF(Z2490="Pedido Entregue!", IF(AA2490=1, "Retirado do Almoxarifado", IF(AA2490=2, "Material devolvido", "Aguardando retirada")), IF(Z2490="Pendente", "Entrega pendente", ""))</f>
        <v>Retirado do Almoxarifado</v>
      </c>
      <c r="AC2490" s="18">
        <v>1</v>
      </c>
      <c r="AD2490" s="18">
        <f>AC2490/SUMIF($P:$P,P2490,$AC:$AC)</f>
        <v>1</v>
      </c>
      <c r="AE2490" s="18">
        <f>IF(R2490=0,0,AC2490/SUMIF($R:$R,R2490,$AC:$AC))</f>
        <v>0.25</v>
      </c>
      <c r="AF2490" s="18">
        <f>IF(R2490=0,1,0)</f>
        <v>0</v>
      </c>
      <c r="AH2490" t="str">
        <f>TEXT(J2490,"MMMM")</f>
        <v>abril</v>
      </c>
    </row>
    <row r="2491" spans="1:34" ht="12.75" hidden="1" customHeight="1" x14ac:dyDescent="0.25">
      <c r="A2491" s="90" t="str">
        <f>IF(C2491="Oficina Diversos","Oficina Geral",
IF(ISNUMBER(FIND("Estoque - Colhedoras",C2491)),"Colhedoras",IF(ISNUMBER(FIND("Caldeiraria",C2491)),"Caldeiraria",IF(ISNUMBER(FIND("Borracharia",C2491)),"Borracharia",IF(ISNUMBER(FIND("Lubrificação",C2491)),"Lubrificação",
IF(ISNUMBER(FIND("Estoque - Carregadeiras",C2491)),"Carregadeiras",IF(ISNUMBER(FIND("Estoque - Veic. Leves",C2491)),"Veic. Leves",
IF(ISNUMBER(FIND("Estoque - Caminhões",C2491)),"Caminhões",IF(ISNUMBER(FIND("Estoque - Transbordos",C2491)),"Transbordos",
IF(ISNUMBER(FIND("Estoque - Tratores",C2491)),"Tratores",
IF(ISNUMBER(FIND("Estoque - Máquinas pesadas",C2491)),"Máquinas pesadas",
IF(ISNUMBER(FIND("Estoque - Reboques",C2491)),"Reboques",
IF(C2491="Estoque","Estoque",
IF(AND(ISNUMBER(C2491),C2491&gt;1000,C2491&lt;2000),"Caminhões",
IF(AND(ISNUMBER(C2491),C2491&gt;2000,C2491&lt;3000),"Tratores",
IF(AND(ISNUMBER(C2491),C2491&gt;3000,C2491&lt;4000),"Carregadeiras",
IF(AND(ISNUMBER(C2491),C2491&gt;4000,C2491&lt;5000),"Máquinas pesadas",
IF(AND(ISNUMBER(C2491),C2491&gt;5000,C2491&lt;6000),"Colhedoras",
IF(AND(ISNUMBER(C2491),C2491&gt;7000,C2491&lt;8000),"Irrigação",
IF(AND(ISNUMBER(C2491),C2491&gt;8000,C2491&lt;9000),"Reboques",IF(AND(ISNUMBER(C2491),C2491&gt;0,C2491&lt;1000),"Veic. Leves","")))))))))))))))))))))</f>
        <v>Colhedoras</v>
      </c>
      <c r="B2491" s="72"/>
      <c r="C2491" s="34">
        <v>5002</v>
      </c>
      <c r="D2491" s="34">
        <v>90431</v>
      </c>
      <c r="E2491" s="36" t="s">
        <v>836</v>
      </c>
      <c r="F2491" s="14" t="str">
        <f>IF(ISBLANK(K2491), "Apenas Solicitação", "Tem OC")</f>
        <v>Tem OC</v>
      </c>
      <c r="G2491" s="34">
        <v>1</v>
      </c>
      <c r="H2491" s="37">
        <f>G2491-I2491</f>
        <v>0</v>
      </c>
      <c r="I2491" s="38">
        <v>1</v>
      </c>
      <c r="J2491" s="35">
        <v>45757</v>
      </c>
      <c r="K2491" s="184">
        <v>45776</v>
      </c>
      <c r="L2491" s="35"/>
      <c r="M2491" s="44"/>
      <c r="N2491" s="44" t="str">
        <f>IFERROR(K2491 + VALUE(LEFT(L2491, FIND(" ", L2491) - 1)), "")</f>
        <v/>
      </c>
      <c r="O2491" s="3">
        <f>IF(_xlfn.DAYS(K2491,J2491)&lt;0, "Aguardando OC", _xlfn.DAYS(K2491,J2491))</f>
        <v>19</v>
      </c>
      <c r="P2491" s="193">
        <v>398818</v>
      </c>
      <c r="Q2491" s="57">
        <v>1143617</v>
      </c>
      <c r="R2491" s="193">
        <v>166886</v>
      </c>
      <c r="S2491" s="34">
        <v>119</v>
      </c>
      <c r="T2491" s="68" t="s">
        <v>557</v>
      </c>
      <c r="U2491" s="40">
        <v>294.8</v>
      </c>
      <c r="V2491" s="34">
        <v>3238</v>
      </c>
      <c r="W2491" s="43" t="str">
        <f>IFERROR(VLOOKUP(V2491, Fornecedores!A:C, 3, FALSE), "")</f>
        <v xml:space="preserve">VENEZA              </v>
      </c>
      <c r="X2491" s="43" t="str">
        <f>IFERROR(VLOOKUP(V2491, Fornecedores!A:E, 5, FALSE), "")</f>
        <v>Bayeux</v>
      </c>
      <c r="Y2491" s="43" t="str">
        <f>IFERROR(VLOOKUP(V2491, Fornecedores!A:F, 6, FALSE), "")</f>
        <v>PB</v>
      </c>
      <c r="Z2491" s="14" t="str">
        <f>IF(H2491=0, "Pedido entregue!", "Pendente")</f>
        <v>Pedido entregue!</v>
      </c>
      <c r="AA2491" s="74">
        <v>1</v>
      </c>
      <c r="AB2491" s="58" t="str">
        <f>IF(Z2491="Pedido Entregue!", IF(AA2491=1, "Retirado do Almoxarifado", IF(AA2491=2, "Material devolvido", "Aguardando retirada")), IF(Z2491="Pendente", "Entrega pendente", ""))</f>
        <v>Retirado do Almoxarifado</v>
      </c>
      <c r="AC2491" s="18">
        <v>1</v>
      </c>
      <c r="AD2491" s="18">
        <f>AC2491/SUMIF($P:$P,P2491,$AC:$AC)</f>
        <v>1</v>
      </c>
      <c r="AE2491" s="18">
        <f>IF(R2491=0,0,AC2491/SUMIF($R:$R,R2491,$AC:$AC))</f>
        <v>0.25</v>
      </c>
      <c r="AF2491" s="18">
        <f>IF(R2491=0,1,0)</f>
        <v>0</v>
      </c>
      <c r="AH2491" t="str">
        <f>TEXT(J2491,"MMMM")</f>
        <v>abril</v>
      </c>
    </row>
    <row r="2492" spans="1:34" ht="12.75" hidden="1" customHeight="1" x14ac:dyDescent="0.25">
      <c r="A2492" s="90" t="str">
        <f>IF(C2492="Oficina Diversos","Oficina Geral",
IF(ISNUMBER(FIND("Estoque - Colhedoras",C2492)),"Colhedoras",IF(ISNUMBER(FIND("Caldeiraria",C2492)),"Caldeiraria",IF(ISNUMBER(FIND("Borracharia",C2492)),"Borracharia",IF(ISNUMBER(FIND("Lubrificação",C2492)),"Lubrificação",
IF(ISNUMBER(FIND("Estoque - Carregadeiras",C2492)),"Carregadeiras",IF(ISNUMBER(FIND("Estoque - Veic. Leves",C2492)),"Veic. Leves",
IF(ISNUMBER(FIND("Estoque - Caminhões",C2492)),"Caminhões",IF(ISNUMBER(FIND("Estoque - Transbordos",C2492)),"Transbordos",
IF(ISNUMBER(FIND("Estoque - Tratores",C2492)),"Tratores",
IF(ISNUMBER(FIND("Estoque - Máquinas pesadas",C2492)),"Máquinas pesadas",
IF(ISNUMBER(FIND("Estoque - Reboques",C2492)),"Reboques",
IF(C2492="Estoque","Estoque",
IF(AND(ISNUMBER(C2492),C2492&gt;1000,C2492&lt;2000),"Caminhões",
IF(AND(ISNUMBER(C2492),C2492&gt;2000,C2492&lt;3000),"Tratores",
IF(AND(ISNUMBER(C2492),C2492&gt;3000,C2492&lt;4000),"Carregadeiras",
IF(AND(ISNUMBER(C2492),C2492&gt;4000,C2492&lt;5000),"Máquinas pesadas",
IF(AND(ISNUMBER(C2492),C2492&gt;5000,C2492&lt;6000),"Colhedoras",
IF(AND(ISNUMBER(C2492),C2492&gt;7000,C2492&lt;8000),"Irrigação",
IF(AND(ISNUMBER(C2492),C2492&gt;8000,C2492&lt;9000),"Reboques",IF(AND(ISNUMBER(C2492),C2492&gt;0,C2492&lt;1000),"Veic. Leves","")))))))))))))))))))))</f>
        <v>Colhedoras</v>
      </c>
      <c r="B2492" s="72"/>
      <c r="C2492" s="34">
        <v>5003</v>
      </c>
      <c r="D2492" s="34">
        <v>90431</v>
      </c>
      <c r="E2492" s="36" t="s">
        <v>836</v>
      </c>
      <c r="F2492" s="14" t="str">
        <f>IF(ISBLANK(K2492), "Apenas Solicitação", "Tem OC")</f>
        <v>Tem OC</v>
      </c>
      <c r="G2492" s="34">
        <v>1</v>
      </c>
      <c r="H2492" s="37">
        <f>G2492-I2492</f>
        <v>0</v>
      </c>
      <c r="I2492" s="38">
        <v>1</v>
      </c>
      <c r="J2492" s="35">
        <v>45757</v>
      </c>
      <c r="K2492" s="184">
        <v>45776</v>
      </c>
      <c r="L2492" s="35"/>
      <c r="M2492" s="44"/>
      <c r="N2492" s="44" t="str">
        <f>IFERROR(K2492 + VALUE(LEFT(L2492, FIND(" ", L2492) - 1)), "")</f>
        <v/>
      </c>
      <c r="O2492" s="3">
        <f>IF(_xlfn.DAYS(K2492,J2492)&lt;0, "Aguardando OC", _xlfn.DAYS(K2492,J2492))</f>
        <v>19</v>
      </c>
      <c r="P2492" s="193">
        <v>398827</v>
      </c>
      <c r="Q2492" s="57">
        <v>1143620</v>
      </c>
      <c r="R2492" s="193">
        <v>166886</v>
      </c>
      <c r="S2492" s="42">
        <v>119</v>
      </c>
      <c r="T2492" s="67" t="s">
        <v>557</v>
      </c>
      <c r="U2492" s="40">
        <v>294.8</v>
      </c>
      <c r="V2492" s="34">
        <v>3238</v>
      </c>
      <c r="W2492" s="43" t="str">
        <f>IFERROR(VLOOKUP(V2492, Fornecedores!A:C, 3, FALSE), "")</f>
        <v xml:space="preserve">VENEZA              </v>
      </c>
      <c r="X2492" s="43" t="str">
        <f>IFERROR(VLOOKUP(V2492, Fornecedores!A:E, 5, FALSE), "")</f>
        <v>Bayeux</v>
      </c>
      <c r="Y2492" s="43" t="str">
        <f>IFERROR(VLOOKUP(V2492, Fornecedores!A:F, 6, FALSE), "")</f>
        <v>PB</v>
      </c>
      <c r="Z2492" s="14" t="str">
        <f>IF(H2492=0, "Pedido entregue!", "Pendente")</f>
        <v>Pedido entregue!</v>
      </c>
      <c r="AA2492" s="74"/>
      <c r="AB2492" s="58" t="str">
        <f>IF(Z2492="Pedido Entregue!", IF(AA2492=1, "Retirado do Almoxarifado", IF(AA2492=2, "Material devolvido", "Aguardando retirada")), IF(Z2492="Pendente", "Entrega pendente", ""))</f>
        <v>Aguardando retirada</v>
      </c>
      <c r="AC2492" s="18">
        <v>1</v>
      </c>
      <c r="AD2492" s="18">
        <f>AC2492/SUMIF($P:$P,P2492,$AC:$AC)</f>
        <v>1</v>
      </c>
      <c r="AE2492" s="18">
        <f>IF(R2492=0,0,AC2492/SUMIF($R:$R,R2492,$AC:$AC))</f>
        <v>0.25</v>
      </c>
      <c r="AF2492" s="18">
        <f>IF(R2492=0,1,0)</f>
        <v>0</v>
      </c>
      <c r="AH2492" t="str">
        <f>TEXT(J2492,"MMMM")</f>
        <v>abril</v>
      </c>
    </row>
    <row r="2493" spans="1:34" ht="12.75" hidden="1" customHeight="1" x14ac:dyDescent="0.25">
      <c r="A2493" s="90" t="str">
        <f>IF(C2493="Oficina Diversos","Oficina Geral",
IF(ISNUMBER(FIND("Estoque - Colhedoras",C2493)),"Colhedoras",IF(ISNUMBER(FIND("Caldeiraria",C2493)),"Caldeiraria",IF(ISNUMBER(FIND("Borracharia",C2493)),"Borracharia",IF(ISNUMBER(FIND("Lubrificação",C2493)),"Lubrificação",
IF(ISNUMBER(FIND("Estoque - Carregadeiras",C2493)),"Carregadeiras",IF(ISNUMBER(FIND("Estoque - Veic. Leves",C2493)),"Veic. Leves",
IF(ISNUMBER(FIND("Estoque - Caminhões",C2493)),"Caminhões",IF(ISNUMBER(FIND("Estoque - Transbordos",C2493)),"Transbordos",
IF(ISNUMBER(FIND("Estoque - Tratores",C2493)),"Tratores",
IF(ISNUMBER(FIND("Estoque - Máquinas pesadas",C2493)),"Máquinas pesadas",
IF(ISNUMBER(FIND("Estoque - Reboques",C2493)),"Reboques",
IF(C2493="Estoque","Estoque",
IF(AND(ISNUMBER(C2493),C2493&gt;1000,C2493&lt;2000),"Caminhões",
IF(AND(ISNUMBER(C2493),C2493&gt;2000,C2493&lt;3000),"Tratores",
IF(AND(ISNUMBER(C2493),C2493&gt;3000,C2493&lt;4000),"Carregadeiras",
IF(AND(ISNUMBER(C2493),C2493&gt;4000,C2493&lt;5000),"Máquinas pesadas",
IF(AND(ISNUMBER(C2493),C2493&gt;5000,C2493&lt;6000),"Colhedoras",
IF(AND(ISNUMBER(C2493),C2493&gt;7000,C2493&lt;8000),"Irrigação",
IF(AND(ISNUMBER(C2493),C2493&gt;8000,C2493&lt;9000),"Reboques",IF(AND(ISNUMBER(C2493),C2493&gt;0,C2493&lt;1000),"Veic. Leves","")))))))))))))))))))))</f>
        <v>Colhedoras</v>
      </c>
      <c r="B2493" s="72"/>
      <c r="C2493" s="34">
        <v>5001</v>
      </c>
      <c r="D2493" s="34">
        <v>90432</v>
      </c>
      <c r="E2493" s="36" t="s">
        <v>837</v>
      </c>
      <c r="F2493" s="14" t="str">
        <f>IF(ISBLANK(K2493), "Apenas Solicitação", "Tem OC")</f>
        <v>Tem OC</v>
      </c>
      <c r="G2493" s="34">
        <v>1</v>
      </c>
      <c r="H2493" s="37">
        <f>G2493-I2493</f>
        <v>0</v>
      </c>
      <c r="I2493" s="38">
        <v>1</v>
      </c>
      <c r="J2493" s="35">
        <v>45757</v>
      </c>
      <c r="K2493" s="184">
        <v>45776</v>
      </c>
      <c r="L2493" s="35"/>
      <c r="M2493" s="44" t="str">
        <f ca="1">IF(OR(N2493="", N2493=0), "", IF(N2493&gt;TODAY(), "No prazo", "Atrasado"))</f>
        <v/>
      </c>
      <c r="N2493" s="44" t="str">
        <f>IFERROR(K2493 + VALUE(LEFT(L2493, FIND(" ", L2493) - 1)), "")</f>
        <v/>
      </c>
      <c r="O2493" s="3">
        <f>IF(_xlfn.DAYS(K2493,J2493)&lt;0, "Aguardando OC", _xlfn.DAYS(K2493,J2493))</f>
        <v>19</v>
      </c>
      <c r="P2493" s="193">
        <v>398805</v>
      </c>
      <c r="Q2493" s="57">
        <v>1143606</v>
      </c>
      <c r="R2493" s="193">
        <v>166886</v>
      </c>
      <c r="S2493" s="34">
        <v>119</v>
      </c>
      <c r="T2493" s="68" t="s">
        <v>557</v>
      </c>
      <c r="U2493" s="40">
        <v>84.13</v>
      </c>
      <c r="V2493" s="34">
        <v>3238</v>
      </c>
      <c r="W2493" s="43" t="str">
        <f>IFERROR(VLOOKUP(V2493, Fornecedores!A:C, 3, FALSE), "")</f>
        <v xml:space="preserve">VENEZA              </v>
      </c>
      <c r="X2493" s="43" t="str">
        <f>IFERROR(VLOOKUP(V2493, Fornecedores!A:E, 5, FALSE), "")</f>
        <v>Bayeux</v>
      </c>
      <c r="Y2493" s="43" t="str">
        <f>IFERROR(VLOOKUP(V2493, Fornecedores!A:F, 6, FALSE), "")</f>
        <v>PB</v>
      </c>
      <c r="Z2493" s="14" t="str">
        <f>IF(H2493=0, "Pedido entregue!", "Pendente")</f>
        <v>Pedido entregue!</v>
      </c>
      <c r="AA2493" s="74">
        <v>2</v>
      </c>
      <c r="AB2493" s="58" t="str">
        <f>IF(Z2493="Pedido Entregue!", IF(AA2493=1, "Retirado do Almoxarifado", IF(AA2493=2, "Material devolvido", "Aguardando retirada")), IF(Z2493="Pendente", "Entrega pendente", ""))</f>
        <v>Material devolvido</v>
      </c>
      <c r="AC2493" s="18">
        <v>1</v>
      </c>
      <c r="AD2493" s="18">
        <f>AC2493/SUMIF($P:$P,P2493,$AC:$AC)</f>
        <v>1</v>
      </c>
      <c r="AE2493" s="18">
        <f>IF(R2493=0,0,AC2493/SUMIF($R:$R,R2493,$AC:$AC))</f>
        <v>0.25</v>
      </c>
      <c r="AF2493" s="18">
        <f>IF(R2493=0,1,0)</f>
        <v>0</v>
      </c>
      <c r="AH2493" t="str">
        <f>TEXT(J2493,"MMMM")</f>
        <v>abril</v>
      </c>
    </row>
    <row r="2494" spans="1:34" ht="12.75" hidden="1" customHeight="1" x14ac:dyDescent="0.25">
      <c r="A2494" s="90" t="str">
        <f>IF(C2494="Oficina Diversos","Oficina Geral",
IF(ISNUMBER(FIND("Estoque - Colhedoras",C2494)),"Colhedoras",IF(ISNUMBER(FIND("Caldeiraria",C2494)),"Caldeiraria",IF(ISNUMBER(FIND("Borracharia",C2494)),"Borracharia",IF(ISNUMBER(FIND("Lubrificação",C2494)),"Lubrificação",
IF(ISNUMBER(FIND("Estoque - Carregadeiras",C2494)),"Carregadeiras",IF(ISNUMBER(FIND("Estoque - Veic. Leves",C2494)),"Veic. Leves",
IF(ISNUMBER(FIND("Estoque - Caminhões",C2494)),"Caminhões",IF(ISNUMBER(FIND("Estoque - Transbordos",C2494)),"Transbordos",
IF(ISNUMBER(FIND("Estoque - Tratores",C2494)),"Tratores",
IF(ISNUMBER(FIND("Estoque - Máquinas pesadas",C2494)),"Máquinas pesadas",
IF(ISNUMBER(FIND("Estoque - Reboques",C2494)),"Reboques",
IF(C2494="Estoque","Estoque",
IF(AND(ISNUMBER(C2494),C2494&gt;1000,C2494&lt;2000),"Caminhões",
IF(AND(ISNUMBER(C2494),C2494&gt;2000,C2494&lt;3000),"Tratores",
IF(AND(ISNUMBER(C2494),C2494&gt;3000,C2494&lt;4000),"Carregadeiras",
IF(AND(ISNUMBER(C2494),C2494&gt;4000,C2494&lt;5000),"Máquinas pesadas",
IF(AND(ISNUMBER(C2494),C2494&gt;5000,C2494&lt;6000),"Colhedoras",
IF(AND(ISNUMBER(C2494),C2494&gt;7000,C2494&lt;8000),"Irrigação",
IF(AND(ISNUMBER(C2494),C2494&gt;8000,C2494&lt;9000),"Reboques",IF(AND(ISNUMBER(C2494),C2494&gt;0,C2494&lt;1000),"Veic. Leves","")))))))))))))))))))))</f>
        <v>Colhedoras</v>
      </c>
      <c r="B2494" s="72"/>
      <c r="C2494" s="34">
        <v>5001</v>
      </c>
      <c r="D2494" s="34">
        <v>90433</v>
      </c>
      <c r="E2494" s="36" t="s">
        <v>838</v>
      </c>
      <c r="F2494" s="14" t="str">
        <f>IF(ISBLANK(K2494), "Apenas Solicitação", "Tem OC")</f>
        <v>Tem OC</v>
      </c>
      <c r="G2494" s="34">
        <v>6</v>
      </c>
      <c r="H2494" s="37">
        <f>G2494-I2494</f>
        <v>0</v>
      </c>
      <c r="I2494" s="38">
        <v>6</v>
      </c>
      <c r="J2494" s="35">
        <v>45757</v>
      </c>
      <c r="K2494" s="184">
        <v>45776</v>
      </c>
      <c r="L2494" s="35"/>
      <c r="M2494" s="44"/>
      <c r="N2494" s="44" t="str">
        <f>IFERROR(K2494 + VALUE(LEFT(L2494, FIND(" ", L2494) - 1)), "")</f>
        <v/>
      </c>
      <c r="O2494" s="3">
        <f>IF(_xlfn.DAYS(K2494,J2494)&lt;0, "Aguardando OC", _xlfn.DAYS(K2494,J2494))</f>
        <v>19</v>
      </c>
      <c r="P2494" s="193">
        <v>398806</v>
      </c>
      <c r="Q2494" s="57">
        <v>1143606</v>
      </c>
      <c r="R2494" s="193">
        <v>166889</v>
      </c>
      <c r="S2494" s="34">
        <v>119</v>
      </c>
      <c r="T2494" s="68" t="s">
        <v>557</v>
      </c>
      <c r="U2494" s="40">
        <v>143.22</v>
      </c>
      <c r="V2494" s="34">
        <v>14644</v>
      </c>
      <c r="W2494" s="43" t="str">
        <f>IFERROR(VLOOKUP(V2494, Fornecedores!A:C, 3, FALSE), "")</f>
        <v xml:space="preserve">GEOMAQ </v>
      </c>
      <c r="X2494" s="43" t="str">
        <f>IFERROR(VLOOKUP(V2494, Fornecedores!A:E, 5, FALSE), "")</f>
        <v>São José do Rio Preto</v>
      </c>
      <c r="Y2494" s="43" t="str">
        <f>IFERROR(VLOOKUP(V2494, Fornecedores!A:F, 6, FALSE), "")</f>
        <v>SP</v>
      </c>
      <c r="Z2494" s="14" t="str">
        <f>IF(H2494=0, "Pedido entregue!", "Pendente")</f>
        <v>Pedido entregue!</v>
      </c>
      <c r="AA2494" s="74"/>
      <c r="AB2494" s="58" t="str">
        <f>IF(Z2494="Pedido Entregue!", IF(AA2494=1, "Retirado do Almoxarifado", IF(AA2494=2, "Material devolvido", "Aguardando retirada")), IF(Z2494="Pendente", "Entrega pendente", ""))</f>
        <v>Aguardando retirada</v>
      </c>
      <c r="AC2494" s="18">
        <v>1</v>
      </c>
      <c r="AD2494" s="18">
        <f>AC2494/SUMIF($P:$P,P2494,$AC:$AC)</f>
        <v>1</v>
      </c>
      <c r="AE2494" s="18">
        <f>IF(R2494=0,0,AC2494/SUMIF($R:$R,R2494,$AC:$AC))</f>
        <v>0.125</v>
      </c>
      <c r="AF2494" s="18">
        <f>IF(R2494=0,1,0)</f>
        <v>0</v>
      </c>
      <c r="AH2494" t="str">
        <f>TEXT(J2494,"MMMM")</f>
        <v>abril</v>
      </c>
    </row>
    <row r="2495" spans="1:34" ht="12.75" hidden="1" customHeight="1" x14ac:dyDescent="0.25">
      <c r="A2495" s="90" t="str">
        <f>IF(C2495="Oficina Diversos","Oficina Geral",
IF(ISNUMBER(FIND("Estoque - Colhedoras",C2495)),"Colhedoras",IF(ISNUMBER(FIND("Caldeiraria",C2495)),"Caldeiraria",IF(ISNUMBER(FIND("Borracharia",C2495)),"Borracharia",IF(ISNUMBER(FIND("Lubrificação",C2495)),"Lubrificação",
IF(ISNUMBER(FIND("Estoque - Carregadeiras",C2495)),"Carregadeiras",IF(ISNUMBER(FIND("Estoque - Veic. Leves",C2495)),"Veic. Leves",
IF(ISNUMBER(FIND("Estoque - Caminhões",C2495)),"Caminhões",IF(ISNUMBER(FIND("Estoque - Transbordos",C2495)),"Transbordos",
IF(ISNUMBER(FIND("Estoque - Tratores",C2495)),"Tratores",
IF(ISNUMBER(FIND("Estoque - Máquinas pesadas",C2495)),"Máquinas pesadas",
IF(ISNUMBER(FIND("Estoque - Reboques",C2495)),"Reboques",
IF(C2495="Estoque","Estoque",
IF(AND(ISNUMBER(C2495),C2495&gt;1000,C2495&lt;2000),"Caminhões",
IF(AND(ISNUMBER(C2495),C2495&gt;2000,C2495&lt;3000),"Tratores",
IF(AND(ISNUMBER(C2495),C2495&gt;3000,C2495&lt;4000),"Carregadeiras",
IF(AND(ISNUMBER(C2495),C2495&gt;4000,C2495&lt;5000),"Máquinas pesadas",
IF(AND(ISNUMBER(C2495),C2495&gt;5000,C2495&lt;6000),"Colhedoras",
IF(AND(ISNUMBER(C2495),C2495&gt;7000,C2495&lt;8000),"Irrigação",
IF(AND(ISNUMBER(C2495),C2495&gt;8000,C2495&lt;9000),"Reboques",IF(AND(ISNUMBER(C2495),C2495&gt;0,C2495&lt;1000),"Veic. Leves","")))))))))))))))))))))</f>
        <v>Colhedoras</v>
      </c>
      <c r="B2495" s="72"/>
      <c r="C2495" s="34">
        <v>5001</v>
      </c>
      <c r="D2495" s="34">
        <v>90434</v>
      </c>
      <c r="E2495" s="36" t="s">
        <v>839</v>
      </c>
      <c r="F2495" s="14" t="str">
        <f>IF(ISBLANK(K2495), "Apenas Solicitação", "Tem OC")</f>
        <v>Tem OC</v>
      </c>
      <c r="G2495" s="34">
        <v>1</v>
      </c>
      <c r="H2495" s="37">
        <f>G2495-I2495</f>
        <v>0</v>
      </c>
      <c r="I2495" s="38">
        <v>1</v>
      </c>
      <c r="J2495" s="35">
        <v>45757</v>
      </c>
      <c r="K2495" s="184">
        <v>45776</v>
      </c>
      <c r="L2495" s="35"/>
      <c r="M2495" s="44"/>
      <c r="N2495" s="44" t="str">
        <f>IFERROR(K2495 + VALUE(LEFT(L2495, FIND(" ", L2495) - 1)), "")</f>
        <v/>
      </c>
      <c r="O2495" s="3">
        <f>IF(_xlfn.DAYS(K2495,J2495)&lt;0, "Aguardando OC", _xlfn.DAYS(K2495,J2495))</f>
        <v>19</v>
      </c>
      <c r="P2495" s="193">
        <v>398810</v>
      </c>
      <c r="Q2495" s="57">
        <v>1143606</v>
      </c>
      <c r="R2495" s="193">
        <v>166889</v>
      </c>
      <c r="S2495" s="34">
        <v>119</v>
      </c>
      <c r="T2495" s="68" t="s">
        <v>557</v>
      </c>
      <c r="U2495" s="40">
        <v>437.41</v>
      </c>
      <c r="V2495" s="34">
        <v>14644</v>
      </c>
      <c r="W2495" s="43" t="str">
        <f>IFERROR(VLOOKUP(V2495, Fornecedores!A:C, 3, FALSE), "")</f>
        <v xml:space="preserve">GEOMAQ </v>
      </c>
      <c r="X2495" s="43" t="str">
        <f>IFERROR(VLOOKUP(V2495, Fornecedores!A:E, 5, FALSE), "")</f>
        <v>São José do Rio Preto</v>
      </c>
      <c r="Y2495" s="43" t="str">
        <f>IFERROR(VLOOKUP(V2495, Fornecedores!A:F, 6, FALSE), "")</f>
        <v>SP</v>
      </c>
      <c r="Z2495" s="14" t="str">
        <f>IF(H2495=0, "Pedido entregue!", "Pendente")</f>
        <v>Pedido entregue!</v>
      </c>
      <c r="AA2495" s="74"/>
      <c r="AB2495" s="58" t="str">
        <f>IF(Z2495="Pedido Entregue!", IF(AA2495=1, "Retirado do Almoxarifado", IF(AA2495=2, "Material devolvido", "Aguardando retirada")), IF(Z2495="Pendente", "Entrega pendente", ""))</f>
        <v>Aguardando retirada</v>
      </c>
      <c r="AC2495" s="18">
        <v>1</v>
      </c>
      <c r="AD2495" s="18">
        <f>AC2495/SUMIF($P:$P,P2495,$AC:$AC)</f>
        <v>1</v>
      </c>
      <c r="AE2495" s="18">
        <f>IF(R2495=0,0,AC2495/SUMIF($R:$R,R2495,$AC:$AC))</f>
        <v>0.125</v>
      </c>
      <c r="AF2495" s="18">
        <f>IF(R2495=0,1,0)</f>
        <v>0</v>
      </c>
      <c r="AH2495" t="str">
        <f>TEXT(J2495,"MMMM")</f>
        <v>abril</v>
      </c>
    </row>
    <row r="2496" spans="1:34" ht="12.75" hidden="1" customHeight="1" x14ac:dyDescent="0.25">
      <c r="A2496" s="90" t="str">
        <f>IF(C2496="Oficina Diversos","Oficina Geral",
IF(ISNUMBER(FIND("Estoque - Colhedoras",C2496)),"Colhedoras",IF(ISNUMBER(FIND("Caldeiraria",C2496)),"Caldeiraria",IF(ISNUMBER(FIND("Borracharia",C2496)),"Borracharia",IF(ISNUMBER(FIND("Lubrificação",C2496)),"Lubrificação",
IF(ISNUMBER(FIND("Estoque - Carregadeiras",C2496)),"Carregadeiras",IF(ISNUMBER(FIND("Estoque - Veic. Leves",C2496)),"Veic. Leves",
IF(ISNUMBER(FIND("Estoque - Caminhões",C2496)),"Caminhões",IF(ISNUMBER(FIND("Estoque - Transbordos",C2496)),"Transbordos",
IF(ISNUMBER(FIND("Estoque - Tratores",C2496)),"Tratores",
IF(ISNUMBER(FIND("Estoque - Máquinas pesadas",C2496)),"Máquinas pesadas",
IF(ISNUMBER(FIND("Estoque - Reboques",C2496)),"Reboques",
IF(C2496="Estoque","Estoque",
IF(AND(ISNUMBER(C2496),C2496&gt;1000,C2496&lt;2000),"Caminhões",
IF(AND(ISNUMBER(C2496),C2496&gt;2000,C2496&lt;3000),"Tratores",
IF(AND(ISNUMBER(C2496),C2496&gt;3000,C2496&lt;4000),"Carregadeiras",
IF(AND(ISNUMBER(C2496),C2496&gt;4000,C2496&lt;5000),"Máquinas pesadas",
IF(AND(ISNUMBER(C2496),C2496&gt;5000,C2496&lt;6000),"Colhedoras",
IF(AND(ISNUMBER(C2496),C2496&gt;7000,C2496&lt;8000),"Irrigação",
IF(AND(ISNUMBER(C2496),C2496&gt;8000,C2496&lt;9000),"Reboques",IF(AND(ISNUMBER(C2496),C2496&gt;0,C2496&lt;1000),"Veic. Leves","")))))))))))))))))))))</f>
        <v>Colhedoras</v>
      </c>
      <c r="B2496" s="72"/>
      <c r="C2496" s="34">
        <v>5002</v>
      </c>
      <c r="D2496" s="34">
        <v>90434</v>
      </c>
      <c r="E2496" s="36" t="s">
        <v>839</v>
      </c>
      <c r="F2496" s="14" t="str">
        <f>IF(ISBLANK(K2496), "Apenas Solicitação", "Tem OC")</f>
        <v>Tem OC</v>
      </c>
      <c r="G2496" s="34">
        <v>1</v>
      </c>
      <c r="H2496" s="37">
        <f>G2496-I2496</f>
        <v>0</v>
      </c>
      <c r="I2496" s="38">
        <v>1</v>
      </c>
      <c r="J2496" s="35">
        <v>45757</v>
      </c>
      <c r="K2496" s="184">
        <v>45776</v>
      </c>
      <c r="L2496" s="35"/>
      <c r="M2496" s="44"/>
      <c r="N2496" s="44" t="str">
        <f>IFERROR(K2496 + VALUE(LEFT(L2496, FIND(" ", L2496) - 1)), "")</f>
        <v/>
      </c>
      <c r="O2496" s="3">
        <f>IF(_xlfn.DAYS(K2496,J2496)&lt;0, "Aguardando OC", _xlfn.DAYS(K2496,J2496))</f>
        <v>19</v>
      </c>
      <c r="P2496" s="193">
        <v>398821</v>
      </c>
      <c r="Q2496" s="57">
        <v>1143617</v>
      </c>
      <c r="R2496" s="193">
        <v>166889</v>
      </c>
      <c r="S2496" s="34">
        <v>119</v>
      </c>
      <c r="T2496" s="68" t="s">
        <v>557</v>
      </c>
      <c r="U2496" s="40">
        <v>437.41</v>
      </c>
      <c r="V2496" s="34">
        <v>14644</v>
      </c>
      <c r="W2496" s="43" t="str">
        <f>IFERROR(VLOOKUP(V2496, Fornecedores!A:C, 3, FALSE), "")</f>
        <v xml:space="preserve">GEOMAQ </v>
      </c>
      <c r="X2496" s="43" t="str">
        <f>IFERROR(VLOOKUP(V2496, Fornecedores!A:E, 5, FALSE), "")</f>
        <v>São José do Rio Preto</v>
      </c>
      <c r="Y2496" s="43" t="str">
        <f>IFERROR(VLOOKUP(V2496, Fornecedores!A:F, 6, FALSE), "")</f>
        <v>SP</v>
      </c>
      <c r="Z2496" s="14" t="str">
        <f>IF(H2496=0, "Pedido entregue!", "Pendente")</f>
        <v>Pedido entregue!</v>
      </c>
      <c r="AA2496" s="74"/>
      <c r="AB2496" s="58" t="str">
        <f>IF(Z2496="Pedido Entregue!", IF(AA2496=1, "Retirado do Almoxarifado", IF(AA2496=2, "Material devolvido", "Aguardando retirada")), IF(Z2496="Pendente", "Entrega pendente", ""))</f>
        <v>Aguardando retirada</v>
      </c>
      <c r="AC2496" s="18">
        <v>1</v>
      </c>
      <c r="AD2496" s="18">
        <f>AC2496/SUMIF($P:$P,P2496,$AC:$AC)</f>
        <v>1</v>
      </c>
      <c r="AE2496" s="18">
        <f>IF(R2496=0,0,AC2496/SUMIF($R:$R,R2496,$AC:$AC))</f>
        <v>0.125</v>
      </c>
      <c r="AF2496" s="18">
        <f>IF(R2496=0,1,0)</f>
        <v>0</v>
      </c>
      <c r="AH2496" t="str">
        <f>TEXT(J2496,"MMMM")</f>
        <v>abril</v>
      </c>
    </row>
    <row r="2497" spans="1:34" ht="12.75" hidden="1" customHeight="1" x14ac:dyDescent="0.25">
      <c r="A2497" s="90" t="str">
        <f>IF(C2497="Oficina Diversos","Oficina Geral",
IF(ISNUMBER(FIND("Estoque - Colhedoras",C2497)),"Colhedoras",IF(ISNUMBER(FIND("Caldeiraria",C2497)),"Caldeiraria",IF(ISNUMBER(FIND("Borracharia",C2497)),"Borracharia",IF(ISNUMBER(FIND("Lubrificação",C2497)),"Lubrificação",
IF(ISNUMBER(FIND("Estoque - Carregadeiras",C2497)),"Carregadeiras",IF(ISNUMBER(FIND("Estoque - Veic. Leves",C2497)),"Veic. Leves",
IF(ISNUMBER(FIND("Estoque - Caminhões",C2497)),"Caminhões",IF(ISNUMBER(FIND("Estoque - Transbordos",C2497)),"Transbordos",
IF(ISNUMBER(FIND("Estoque - Tratores",C2497)),"Tratores",
IF(ISNUMBER(FIND("Estoque - Máquinas pesadas",C2497)),"Máquinas pesadas",
IF(ISNUMBER(FIND("Estoque - Reboques",C2497)),"Reboques",
IF(C2497="Estoque","Estoque",
IF(AND(ISNUMBER(C2497),C2497&gt;1000,C2497&lt;2000),"Caminhões",
IF(AND(ISNUMBER(C2497),C2497&gt;2000,C2497&lt;3000),"Tratores",
IF(AND(ISNUMBER(C2497),C2497&gt;3000,C2497&lt;4000),"Carregadeiras",
IF(AND(ISNUMBER(C2497),C2497&gt;4000,C2497&lt;5000),"Máquinas pesadas",
IF(AND(ISNUMBER(C2497),C2497&gt;5000,C2497&lt;6000),"Colhedoras",
IF(AND(ISNUMBER(C2497),C2497&gt;7000,C2497&lt;8000),"Irrigação",
IF(AND(ISNUMBER(C2497),C2497&gt;8000,C2497&lt;9000),"Reboques",IF(AND(ISNUMBER(C2497),C2497&gt;0,C2497&lt;1000),"Veic. Leves","")))))))))))))))))))))</f>
        <v>Colhedoras</v>
      </c>
      <c r="B2497" s="72"/>
      <c r="C2497" s="34">
        <v>5003</v>
      </c>
      <c r="D2497" s="34">
        <v>90434</v>
      </c>
      <c r="E2497" s="36" t="s">
        <v>839</v>
      </c>
      <c r="F2497" s="14" t="str">
        <f>IF(ISBLANK(K2497), "Apenas Solicitação", "Tem OC")</f>
        <v>Tem OC</v>
      </c>
      <c r="G2497" s="34">
        <v>1</v>
      </c>
      <c r="H2497" s="37">
        <f>G2497-I2497</f>
        <v>0</v>
      </c>
      <c r="I2497" s="38">
        <v>1</v>
      </c>
      <c r="J2497" s="35">
        <v>45757</v>
      </c>
      <c r="K2497" s="184">
        <v>45776</v>
      </c>
      <c r="L2497" s="35"/>
      <c r="M2497" s="44"/>
      <c r="N2497" s="44" t="str">
        <f>IFERROR(K2497 + VALUE(LEFT(L2497, FIND(" ", L2497) - 1)), "")</f>
        <v/>
      </c>
      <c r="O2497" s="3">
        <f>IF(_xlfn.DAYS(K2497,J2497)&lt;0, "Aguardando OC", _xlfn.DAYS(K2497,J2497))</f>
        <v>19</v>
      </c>
      <c r="P2497" s="193">
        <v>398832</v>
      </c>
      <c r="Q2497" s="57">
        <v>1143620</v>
      </c>
      <c r="R2497" s="193">
        <v>166889</v>
      </c>
      <c r="S2497" s="42">
        <v>119</v>
      </c>
      <c r="T2497" s="67" t="s">
        <v>557</v>
      </c>
      <c r="U2497" s="40">
        <v>437.41</v>
      </c>
      <c r="V2497" s="34">
        <v>14644</v>
      </c>
      <c r="W2497" s="43" t="str">
        <f>IFERROR(VLOOKUP(V2497, Fornecedores!A:C, 3, FALSE), "")</f>
        <v xml:space="preserve">GEOMAQ </v>
      </c>
      <c r="X2497" s="43" t="str">
        <f>IFERROR(VLOOKUP(V2497, Fornecedores!A:E, 5, FALSE), "")</f>
        <v>São José do Rio Preto</v>
      </c>
      <c r="Y2497" s="43" t="str">
        <f>IFERROR(VLOOKUP(V2497, Fornecedores!A:F, 6, FALSE), "")</f>
        <v>SP</v>
      </c>
      <c r="Z2497" s="14" t="str">
        <f>IF(H2497=0, "Pedido entregue!", "Pendente")</f>
        <v>Pedido entregue!</v>
      </c>
      <c r="AA2497" s="74"/>
      <c r="AB2497" s="58" t="str">
        <f>IF(Z2497="Pedido Entregue!", IF(AA2497=1, "Retirado do Almoxarifado", IF(AA2497=2, "Material devolvido", "Aguardando retirada")), IF(Z2497="Pendente", "Entrega pendente", ""))</f>
        <v>Aguardando retirada</v>
      </c>
      <c r="AC2497" s="18">
        <v>1</v>
      </c>
      <c r="AD2497" s="18">
        <f>AC2497/SUMIF($P:$P,P2497,$AC:$AC)</f>
        <v>1</v>
      </c>
      <c r="AE2497" s="18">
        <f>IF(R2497=0,0,AC2497/SUMIF($R:$R,R2497,$AC:$AC))</f>
        <v>0.125</v>
      </c>
      <c r="AF2497" s="18">
        <f>IF(R2497=0,1,0)</f>
        <v>0</v>
      </c>
      <c r="AH2497" t="str">
        <f>TEXT(J2497,"MMMM")</f>
        <v>abril</v>
      </c>
    </row>
    <row r="2498" spans="1:34" ht="12.75" hidden="1" customHeight="1" x14ac:dyDescent="0.25">
      <c r="A2498" s="90" t="str">
        <f>IF(C2498="Oficina Diversos","Oficina Geral",
IF(ISNUMBER(FIND("Estoque - Colhedoras",C2498)),"Colhedoras",IF(ISNUMBER(FIND("Caldeiraria",C2498)),"Caldeiraria",IF(ISNUMBER(FIND("Borracharia",C2498)),"Borracharia",IF(ISNUMBER(FIND("Lubrificação",C2498)),"Lubrificação",
IF(ISNUMBER(FIND("Estoque - Carregadeiras",C2498)),"Carregadeiras",IF(ISNUMBER(FIND("Estoque - Veic. Leves",C2498)),"Veic. Leves",
IF(ISNUMBER(FIND("Estoque - Caminhões",C2498)),"Caminhões",IF(ISNUMBER(FIND("Estoque - Transbordos",C2498)),"Transbordos",
IF(ISNUMBER(FIND("Estoque - Tratores",C2498)),"Tratores",
IF(ISNUMBER(FIND("Estoque - Máquinas pesadas",C2498)),"Máquinas pesadas",
IF(ISNUMBER(FIND("Estoque - Reboques",C2498)),"Reboques",
IF(C2498="Estoque","Estoque",
IF(AND(ISNUMBER(C2498),C2498&gt;1000,C2498&lt;2000),"Caminhões",
IF(AND(ISNUMBER(C2498),C2498&gt;2000,C2498&lt;3000),"Tratores",
IF(AND(ISNUMBER(C2498),C2498&gt;3000,C2498&lt;4000),"Carregadeiras",
IF(AND(ISNUMBER(C2498),C2498&gt;4000,C2498&lt;5000),"Máquinas pesadas",
IF(AND(ISNUMBER(C2498),C2498&gt;5000,C2498&lt;6000),"Colhedoras",
IF(AND(ISNUMBER(C2498),C2498&gt;7000,C2498&lt;8000),"Irrigação",
IF(AND(ISNUMBER(C2498),C2498&gt;8000,C2498&lt;9000),"Reboques",IF(AND(ISNUMBER(C2498),C2498&gt;0,C2498&lt;1000),"Veic. Leves","")))))))))))))))))))))</f>
        <v>Colhedoras</v>
      </c>
      <c r="B2498" s="72"/>
      <c r="C2498" s="34">
        <v>5001</v>
      </c>
      <c r="D2498" s="34">
        <v>90435</v>
      </c>
      <c r="E2498" s="36" t="s">
        <v>840</v>
      </c>
      <c r="F2498" s="14" t="str">
        <f>IF(ISBLANK(K2498), "Apenas Solicitação", "Tem OC")</f>
        <v>Tem OC</v>
      </c>
      <c r="G2498" s="34">
        <v>1</v>
      </c>
      <c r="H2498" s="37">
        <f>G2498-I2498</f>
        <v>0</v>
      </c>
      <c r="I2498" s="38">
        <v>1</v>
      </c>
      <c r="J2498" s="35">
        <v>45757</v>
      </c>
      <c r="K2498" s="184">
        <v>45776</v>
      </c>
      <c r="L2498" s="35"/>
      <c r="M2498" s="44"/>
      <c r="N2498" s="44" t="str">
        <f>IFERROR(K2498 + VALUE(LEFT(L2498, FIND(" ", L2498) - 1)), "")</f>
        <v/>
      </c>
      <c r="O2498" s="3">
        <f>IF(_xlfn.DAYS(K2498,J2498)&lt;0, "Aguardando OC", _xlfn.DAYS(K2498,J2498))</f>
        <v>19</v>
      </c>
      <c r="P2498" s="193">
        <v>398811</v>
      </c>
      <c r="Q2498" s="57">
        <v>1143606</v>
      </c>
      <c r="R2498" s="193">
        <v>166887</v>
      </c>
      <c r="S2498" s="34">
        <v>119</v>
      </c>
      <c r="T2498" s="68" t="s">
        <v>557</v>
      </c>
      <c r="U2498" s="40">
        <v>662.52</v>
      </c>
      <c r="V2498" s="34">
        <v>12397</v>
      </c>
      <c r="W2498" s="43" t="str">
        <f>IFERROR(VLOOKUP(V2498, Fornecedores!A:C, 3, FALSE), "")</f>
        <v xml:space="preserve">UNIMIL INDÚSTRIA </v>
      </c>
      <c r="X2498" s="43" t="str">
        <f>IFERROR(VLOOKUP(V2498, Fornecedores!A:E, 5, FALSE), "")</f>
        <v>Piracicaba</v>
      </c>
      <c r="Y2498" s="43" t="str">
        <f>IFERROR(VLOOKUP(V2498, Fornecedores!A:F, 6, FALSE), "")</f>
        <v>SP</v>
      </c>
      <c r="Z2498" s="14" t="str">
        <f>IF(H2498=0, "Pedido entregue!", "Pendente")</f>
        <v>Pedido entregue!</v>
      </c>
      <c r="AA2498" s="74"/>
      <c r="AB2498" s="58" t="str">
        <f>IF(Z2498="Pedido Entregue!", IF(AA2498=1, "Retirado do Almoxarifado", IF(AA2498=2, "Material devolvido", "Aguardando retirada")), IF(Z2498="Pendente", "Entrega pendente", ""))</f>
        <v>Aguardando retirada</v>
      </c>
      <c r="AC2498" s="18">
        <v>1</v>
      </c>
      <c r="AD2498" s="18">
        <f>AC2498/SUMIF($P:$P,P2498,$AC:$AC)</f>
        <v>1</v>
      </c>
      <c r="AE2498" s="18">
        <f>IF(R2498=0,0,AC2498/SUMIF($R:$R,R2498,$AC:$AC))</f>
        <v>0.125</v>
      </c>
      <c r="AF2498" s="18">
        <f>IF(R2498=0,1,0)</f>
        <v>0</v>
      </c>
      <c r="AH2498" t="str">
        <f>TEXT(J2498,"MMMM")</f>
        <v>abril</v>
      </c>
    </row>
    <row r="2499" spans="1:34" ht="12.75" hidden="1" customHeight="1" x14ac:dyDescent="0.25">
      <c r="A2499" s="90" t="str">
        <f>IF(C2499="Oficina Diversos","Oficina Geral",
IF(ISNUMBER(FIND("Estoque - Colhedoras",C2499)),"Colhedoras",IF(ISNUMBER(FIND("Caldeiraria",C2499)),"Caldeiraria",IF(ISNUMBER(FIND("Borracharia",C2499)),"Borracharia",IF(ISNUMBER(FIND("Lubrificação",C2499)),"Lubrificação",
IF(ISNUMBER(FIND("Estoque - Carregadeiras",C2499)),"Carregadeiras",IF(ISNUMBER(FIND("Estoque - Veic. Leves",C2499)),"Veic. Leves",
IF(ISNUMBER(FIND("Estoque - Caminhões",C2499)),"Caminhões",IF(ISNUMBER(FIND("Estoque - Transbordos",C2499)),"Transbordos",
IF(ISNUMBER(FIND("Estoque - Tratores",C2499)),"Tratores",
IF(ISNUMBER(FIND("Estoque - Máquinas pesadas",C2499)),"Máquinas pesadas",
IF(ISNUMBER(FIND("Estoque - Reboques",C2499)),"Reboques",
IF(C2499="Estoque","Estoque",
IF(AND(ISNUMBER(C2499),C2499&gt;1000,C2499&lt;2000),"Caminhões",
IF(AND(ISNUMBER(C2499),C2499&gt;2000,C2499&lt;3000),"Tratores",
IF(AND(ISNUMBER(C2499),C2499&gt;3000,C2499&lt;4000),"Carregadeiras",
IF(AND(ISNUMBER(C2499),C2499&gt;4000,C2499&lt;5000),"Máquinas pesadas",
IF(AND(ISNUMBER(C2499),C2499&gt;5000,C2499&lt;6000),"Colhedoras",
IF(AND(ISNUMBER(C2499),C2499&gt;7000,C2499&lt;8000),"Irrigação",
IF(AND(ISNUMBER(C2499),C2499&gt;8000,C2499&lt;9000),"Reboques",IF(AND(ISNUMBER(C2499),C2499&gt;0,C2499&lt;1000),"Veic. Leves","")))))))))))))))))))))</f>
        <v>Colhedoras</v>
      </c>
      <c r="B2499" s="72"/>
      <c r="C2499" s="34">
        <v>5001</v>
      </c>
      <c r="D2499" s="34">
        <v>90436</v>
      </c>
      <c r="E2499" s="36" t="s">
        <v>841</v>
      </c>
      <c r="F2499" s="14" t="str">
        <f>IF(ISBLANK(K2499), "Apenas Solicitação", "Tem OC")</f>
        <v>Tem OC</v>
      </c>
      <c r="G2499" s="34">
        <v>1</v>
      </c>
      <c r="H2499" s="37">
        <f>G2499-I2499</f>
        <v>0</v>
      </c>
      <c r="I2499" s="38">
        <v>1</v>
      </c>
      <c r="J2499" s="35">
        <v>45757</v>
      </c>
      <c r="K2499" s="184">
        <v>45776</v>
      </c>
      <c r="L2499" s="35"/>
      <c r="M2499" s="44"/>
      <c r="N2499" s="44" t="str">
        <f>IFERROR(K2499 + VALUE(LEFT(L2499, FIND(" ", L2499) - 1)), "")</f>
        <v/>
      </c>
      <c r="O2499" s="3">
        <f>IF(_xlfn.DAYS(K2499,J2499)&lt;0, "Aguardando OC", _xlfn.DAYS(K2499,J2499))</f>
        <v>19</v>
      </c>
      <c r="P2499" s="193">
        <v>398812</v>
      </c>
      <c r="Q2499" s="57">
        <v>1143606</v>
      </c>
      <c r="R2499" s="193">
        <v>166887</v>
      </c>
      <c r="S2499" s="34">
        <v>119</v>
      </c>
      <c r="T2499" s="68" t="s">
        <v>557</v>
      </c>
      <c r="U2499" s="40">
        <v>1669.71</v>
      </c>
      <c r="V2499" s="34">
        <v>12397</v>
      </c>
      <c r="W2499" s="43" t="str">
        <f>IFERROR(VLOOKUP(V2499, Fornecedores!A:C, 3, FALSE), "")</f>
        <v xml:space="preserve">UNIMIL INDÚSTRIA </v>
      </c>
      <c r="X2499" s="43" t="str">
        <f>IFERROR(VLOOKUP(V2499, Fornecedores!A:E, 5, FALSE), "")</f>
        <v>Piracicaba</v>
      </c>
      <c r="Y2499" s="43" t="str">
        <f>IFERROR(VLOOKUP(V2499, Fornecedores!A:F, 6, FALSE), "")</f>
        <v>SP</v>
      </c>
      <c r="Z2499" s="14" t="str">
        <f>IF(H2499=0, "Pedido entregue!", "Pendente")</f>
        <v>Pedido entregue!</v>
      </c>
      <c r="AA2499" s="74"/>
      <c r="AB2499" s="58" t="str">
        <f>IF(Z2499="Pedido Entregue!", IF(AA2499=1, "Retirado do Almoxarifado", IF(AA2499=2, "Material devolvido", "Aguardando retirada")), IF(Z2499="Pendente", "Entrega pendente", ""))</f>
        <v>Aguardando retirada</v>
      </c>
      <c r="AC2499" s="18">
        <v>1</v>
      </c>
      <c r="AD2499" s="18">
        <f>AC2499/SUMIF($P:$P,P2499,$AC:$AC)</f>
        <v>1</v>
      </c>
      <c r="AE2499" s="18">
        <f>IF(R2499=0,0,AC2499/SUMIF($R:$R,R2499,$AC:$AC))</f>
        <v>0.125</v>
      </c>
      <c r="AF2499" s="18">
        <f>IF(R2499=0,1,0)</f>
        <v>0</v>
      </c>
      <c r="AH2499" t="str">
        <f>TEXT(J2499,"MMMM")</f>
        <v>abril</v>
      </c>
    </row>
    <row r="2500" spans="1:34" ht="12.75" hidden="1" customHeight="1" x14ac:dyDescent="0.25">
      <c r="A2500" s="90" t="str">
        <f>IF(C2500="Oficina Diversos","Oficina Geral",
IF(ISNUMBER(FIND("Estoque - Colhedoras",C2500)),"Colhedoras",IF(ISNUMBER(FIND("Caldeiraria",C2500)),"Caldeiraria",IF(ISNUMBER(FIND("Borracharia",C2500)),"Borracharia",IF(ISNUMBER(FIND("Lubrificação",C2500)),"Lubrificação",
IF(ISNUMBER(FIND("Estoque - Carregadeiras",C2500)),"Carregadeiras",IF(ISNUMBER(FIND("Estoque - Veic. Leves",C2500)),"Veic. Leves",
IF(ISNUMBER(FIND("Estoque - Caminhões",C2500)),"Caminhões",IF(ISNUMBER(FIND("Estoque - Transbordos",C2500)),"Transbordos",
IF(ISNUMBER(FIND("Estoque - Tratores",C2500)),"Tratores",
IF(ISNUMBER(FIND("Estoque - Máquinas pesadas",C2500)),"Máquinas pesadas",
IF(ISNUMBER(FIND("Estoque - Reboques",C2500)),"Reboques",
IF(C2500="Estoque","Estoque",
IF(AND(ISNUMBER(C2500),C2500&gt;1000,C2500&lt;2000),"Caminhões",
IF(AND(ISNUMBER(C2500),C2500&gt;2000,C2500&lt;3000),"Tratores",
IF(AND(ISNUMBER(C2500),C2500&gt;3000,C2500&lt;4000),"Carregadeiras",
IF(AND(ISNUMBER(C2500),C2500&gt;4000,C2500&lt;5000),"Máquinas pesadas",
IF(AND(ISNUMBER(C2500),C2500&gt;5000,C2500&lt;6000),"Colhedoras",
IF(AND(ISNUMBER(C2500),C2500&gt;7000,C2500&lt;8000),"Irrigação",
IF(AND(ISNUMBER(C2500),C2500&gt;8000,C2500&lt;9000),"Reboques",IF(AND(ISNUMBER(C2500),C2500&gt;0,C2500&lt;1000),"Veic. Leves","")))))))))))))))))))))</f>
        <v>Colhedoras</v>
      </c>
      <c r="B2500" s="72"/>
      <c r="C2500" s="34">
        <v>5002</v>
      </c>
      <c r="D2500" s="34">
        <v>90436</v>
      </c>
      <c r="E2500" s="36" t="s">
        <v>841</v>
      </c>
      <c r="F2500" s="14" t="str">
        <f>IF(ISBLANK(K2500), "Apenas Solicitação", "Tem OC")</f>
        <v>Tem OC</v>
      </c>
      <c r="G2500" s="34">
        <v>1</v>
      </c>
      <c r="H2500" s="37">
        <f>G2500-I2500</f>
        <v>0</v>
      </c>
      <c r="I2500" s="38">
        <v>1</v>
      </c>
      <c r="J2500" s="35">
        <v>45757</v>
      </c>
      <c r="K2500" s="184">
        <v>45776</v>
      </c>
      <c r="L2500" s="35"/>
      <c r="M2500" s="44"/>
      <c r="N2500" s="44" t="str">
        <f>IFERROR(K2500 + VALUE(LEFT(L2500, FIND(" ", L2500) - 1)), "")</f>
        <v/>
      </c>
      <c r="O2500" s="3">
        <f>IF(_xlfn.DAYS(K2500,J2500)&lt;0, "Aguardando OC", _xlfn.DAYS(K2500,J2500))</f>
        <v>19</v>
      </c>
      <c r="P2500" s="193">
        <v>398822</v>
      </c>
      <c r="Q2500" s="57">
        <v>1143617</v>
      </c>
      <c r="R2500" s="193">
        <v>166887</v>
      </c>
      <c r="S2500" s="34">
        <v>119</v>
      </c>
      <c r="T2500" s="68" t="s">
        <v>557</v>
      </c>
      <c r="U2500" s="40">
        <v>1669.71</v>
      </c>
      <c r="V2500" s="34">
        <v>12397</v>
      </c>
      <c r="W2500" s="43" t="str">
        <f>IFERROR(VLOOKUP(V2500, Fornecedores!A:C, 3, FALSE), "")</f>
        <v xml:space="preserve">UNIMIL INDÚSTRIA </v>
      </c>
      <c r="X2500" s="43" t="str">
        <f>IFERROR(VLOOKUP(V2500, Fornecedores!A:E, 5, FALSE), "")</f>
        <v>Piracicaba</v>
      </c>
      <c r="Y2500" s="43" t="str">
        <f>IFERROR(VLOOKUP(V2500, Fornecedores!A:F, 6, FALSE), "")</f>
        <v>SP</v>
      </c>
      <c r="Z2500" s="14" t="str">
        <f>IF(H2500=0, "Pedido entregue!", "Pendente")</f>
        <v>Pedido entregue!</v>
      </c>
      <c r="AA2500" s="74"/>
      <c r="AB2500" s="58" t="str">
        <f>IF(Z2500="Pedido Entregue!", IF(AA2500=1, "Retirado do Almoxarifado", IF(AA2500=2, "Material devolvido", "Aguardando retirada")), IF(Z2500="Pendente", "Entrega pendente", ""))</f>
        <v>Aguardando retirada</v>
      </c>
      <c r="AC2500" s="18">
        <v>1</v>
      </c>
      <c r="AD2500" s="18">
        <f>AC2500/SUMIF($P:$P,P2500,$AC:$AC)</f>
        <v>1</v>
      </c>
      <c r="AE2500" s="18">
        <f>IF(R2500=0,0,AC2500/SUMIF($R:$R,R2500,$AC:$AC))</f>
        <v>0.125</v>
      </c>
      <c r="AF2500" s="18">
        <f>IF(R2500=0,1,0)</f>
        <v>0</v>
      </c>
      <c r="AH2500" t="str">
        <f>TEXT(J2500,"MMMM")</f>
        <v>abril</v>
      </c>
    </row>
    <row r="2501" spans="1:34" ht="12.75" hidden="1" customHeight="1" x14ac:dyDescent="0.25">
      <c r="A2501" s="90" t="str">
        <f>IF(C2501="Oficina Diversos","Oficina Geral",
IF(ISNUMBER(FIND("Estoque - Colhedoras",C2501)),"Colhedoras",IF(ISNUMBER(FIND("Caldeiraria",C2501)),"Caldeiraria",IF(ISNUMBER(FIND("Borracharia",C2501)),"Borracharia",IF(ISNUMBER(FIND("Lubrificação",C2501)),"Lubrificação",
IF(ISNUMBER(FIND("Estoque - Carregadeiras",C2501)),"Carregadeiras",IF(ISNUMBER(FIND("Estoque - Veic. Leves",C2501)),"Veic. Leves",
IF(ISNUMBER(FIND("Estoque - Caminhões",C2501)),"Caminhões",IF(ISNUMBER(FIND("Estoque - Transbordos",C2501)),"Transbordos",
IF(ISNUMBER(FIND("Estoque - Tratores",C2501)),"Tratores",
IF(ISNUMBER(FIND("Estoque - Máquinas pesadas",C2501)),"Máquinas pesadas",
IF(ISNUMBER(FIND("Estoque - Reboques",C2501)),"Reboques",
IF(C2501="Estoque","Estoque",
IF(AND(ISNUMBER(C2501),C2501&gt;1000,C2501&lt;2000),"Caminhões",
IF(AND(ISNUMBER(C2501),C2501&gt;2000,C2501&lt;3000),"Tratores",
IF(AND(ISNUMBER(C2501),C2501&gt;3000,C2501&lt;4000),"Carregadeiras",
IF(AND(ISNUMBER(C2501),C2501&gt;4000,C2501&lt;5000),"Máquinas pesadas",
IF(AND(ISNUMBER(C2501),C2501&gt;5000,C2501&lt;6000),"Colhedoras",
IF(AND(ISNUMBER(C2501),C2501&gt;7000,C2501&lt;8000),"Irrigação",
IF(AND(ISNUMBER(C2501),C2501&gt;8000,C2501&lt;9000),"Reboques",IF(AND(ISNUMBER(C2501),C2501&gt;0,C2501&lt;1000),"Veic. Leves","")))))))))))))))))))))</f>
        <v>Colhedoras</v>
      </c>
      <c r="B2501" s="72"/>
      <c r="C2501" s="34">
        <v>5001</v>
      </c>
      <c r="D2501" s="34">
        <v>90437</v>
      </c>
      <c r="E2501" s="36" t="s">
        <v>842</v>
      </c>
      <c r="F2501" s="14" t="str">
        <f>IF(ISBLANK(K2501), "Apenas Solicitação", "Tem OC")</f>
        <v>Tem OC</v>
      </c>
      <c r="G2501" s="34">
        <v>1</v>
      </c>
      <c r="H2501" s="37">
        <f>G2501-I2501</f>
        <v>0</v>
      </c>
      <c r="I2501" s="38">
        <v>1</v>
      </c>
      <c r="J2501" s="35">
        <v>45757</v>
      </c>
      <c r="K2501" s="184">
        <v>45776</v>
      </c>
      <c r="L2501" s="35"/>
      <c r="M2501" s="44"/>
      <c r="N2501" s="44" t="str">
        <f>IFERROR(K2501 + VALUE(LEFT(L2501, FIND(" ", L2501) - 1)), "")</f>
        <v/>
      </c>
      <c r="O2501" s="3">
        <f>IF(_xlfn.DAYS(K2501,J2501)&lt;0, "Aguardando OC", _xlfn.DAYS(K2501,J2501))</f>
        <v>19</v>
      </c>
      <c r="P2501" s="193">
        <v>398815</v>
      </c>
      <c r="Q2501" s="57">
        <v>1143606</v>
      </c>
      <c r="R2501" s="193">
        <v>166888</v>
      </c>
      <c r="S2501" s="34">
        <v>119</v>
      </c>
      <c r="T2501" s="68" t="s">
        <v>557</v>
      </c>
      <c r="U2501" s="40">
        <v>15</v>
      </c>
      <c r="V2501" s="34">
        <v>13891</v>
      </c>
      <c r="W2501" s="43" t="str">
        <f>IFERROR(VLOOKUP(V2501, Fornecedores!A:C, 3, FALSE), "")</f>
        <v xml:space="preserve">TORCANE PEÇAS </v>
      </c>
      <c r="X2501" s="43" t="str">
        <f>IFERROR(VLOOKUP(V2501, Fornecedores!A:E, 5, FALSE), "")</f>
        <v>Piracicaba</v>
      </c>
      <c r="Y2501" s="43" t="str">
        <f>IFERROR(VLOOKUP(V2501, Fornecedores!A:F, 6, FALSE), "")</f>
        <v>SP</v>
      </c>
      <c r="Z2501" s="14" t="str">
        <f>IF(H2501=0, "Pedido entregue!", "Pendente")</f>
        <v>Pedido entregue!</v>
      </c>
      <c r="AA2501" s="74"/>
      <c r="AB2501" s="58" t="str">
        <f>IF(Z2501="Pedido Entregue!", IF(AA2501=1, "Retirado do Almoxarifado", IF(AA2501=2, "Material devolvido", "Aguardando retirada")), IF(Z2501="Pendente", "Entrega pendente", ""))</f>
        <v>Aguardando retirada</v>
      </c>
      <c r="AC2501" s="18">
        <v>1</v>
      </c>
      <c r="AD2501" s="18">
        <f>AC2501/SUMIF($P:$P,P2501,$AC:$AC)</f>
        <v>1</v>
      </c>
      <c r="AE2501" s="18">
        <f>IF(R2501=0,0,AC2501/SUMIF($R:$R,R2501,$AC:$AC))</f>
        <v>0.1111111111111111</v>
      </c>
      <c r="AF2501" s="18">
        <f>IF(R2501=0,1,0)</f>
        <v>0</v>
      </c>
      <c r="AH2501" t="str">
        <f>TEXT(J2501,"MMMM")</f>
        <v>abril</v>
      </c>
    </row>
    <row r="2502" spans="1:34" ht="12.75" hidden="1" customHeight="1" x14ac:dyDescent="0.25">
      <c r="A2502" s="90" t="str">
        <f>IF(C2502="Oficina Diversos","Oficina Geral",
IF(ISNUMBER(FIND("Estoque - Colhedoras",C2502)),"Colhedoras",IF(ISNUMBER(FIND("Caldeiraria",C2502)),"Caldeiraria",IF(ISNUMBER(FIND("Borracharia",C2502)),"Borracharia",IF(ISNUMBER(FIND("Lubrificação",C2502)),"Lubrificação",
IF(ISNUMBER(FIND("Estoque - Carregadeiras",C2502)),"Carregadeiras",IF(ISNUMBER(FIND("Estoque - Veic. Leves",C2502)),"Veic. Leves",
IF(ISNUMBER(FIND("Estoque - Caminhões",C2502)),"Caminhões",IF(ISNUMBER(FIND("Estoque - Transbordos",C2502)),"Transbordos",
IF(ISNUMBER(FIND("Estoque - Tratores",C2502)),"Tratores",
IF(ISNUMBER(FIND("Estoque - Máquinas pesadas",C2502)),"Máquinas pesadas",
IF(ISNUMBER(FIND("Estoque - Reboques",C2502)),"Reboques",
IF(C2502="Estoque","Estoque",
IF(AND(ISNUMBER(C2502),C2502&gt;1000,C2502&lt;2000),"Caminhões",
IF(AND(ISNUMBER(C2502),C2502&gt;2000,C2502&lt;3000),"Tratores",
IF(AND(ISNUMBER(C2502),C2502&gt;3000,C2502&lt;4000),"Carregadeiras",
IF(AND(ISNUMBER(C2502),C2502&gt;4000,C2502&lt;5000),"Máquinas pesadas",
IF(AND(ISNUMBER(C2502),C2502&gt;5000,C2502&lt;6000),"Colhedoras",
IF(AND(ISNUMBER(C2502),C2502&gt;7000,C2502&lt;8000),"Irrigação",
IF(AND(ISNUMBER(C2502),C2502&gt;8000,C2502&lt;9000),"Reboques",IF(AND(ISNUMBER(C2502),C2502&gt;0,C2502&lt;1000),"Veic. Leves","")))))))))))))))))))))</f>
        <v>Colhedoras</v>
      </c>
      <c r="B2502" s="72"/>
      <c r="C2502" s="34">
        <v>5002</v>
      </c>
      <c r="D2502" s="34">
        <v>90437</v>
      </c>
      <c r="E2502" s="36" t="s">
        <v>842</v>
      </c>
      <c r="F2502" s="14" t="str">
        <f>IF(ISBLANK(K2502), "Apenas Solicitação", "Tem OC")</f>
        <v>Tem OC</v>
      </c>
      <c r="G2502" s="34">
        <v>1</v>
      </c>
      <c r="H2502" s="37">
        <f>G2502-I2502</f>
        <v>0</v>
      </c>
      <c r="I2502" s="38">
        <v>1</v>
      </c>
      <c r="J2502" s="35">
        <v>45757</v>
      </c>
      <c r="K2502" s="184">
        <v>45776</v>
      </c>
      <c r="L2502" s="35"/>
      <c r="M2502" s="44"/>
      <c r="N2502" s="44" t="str">
        <f>IFERROR(K2502 + VALUE(LEFT(L2502, FIND(" ", L2502) - 1)), "")</f>
        <v/>
      </c>
      <c r="O2502" s="3">
        <f>IF(_xlfn.DAYS(K2502,J2502)&lt;0, "Aguardando OC", _xlfn.DAYS(K2502,J2502))</f>
        <v>19</v>
      </c>
      <c r="P2502" s="193">
        <v>398824</v>
      </c>
      <c r="Q2502" s="57">
        <v>1143617</v>
      </c>
      <c r="R2502" s="193">
        <v>166888</v>
      </c>
      <c r="S2502" s="34">
        <v>119</v>
      </c>
      <c r="T2502" s="68" t="s">
        <v>557</v>
      </c>
      <c r="U2502" s="40">
        <v>15</v>
      </c>
      <c r="V2502" s="34">
        <v>13891</v>
      </c>
      <c r="W2502" s="43" t="str">
        <f>IFERROR(VLOOKUP(V2502, Fornecedores!A:C, 3, FALSE), "")</f>
        <v xml:space="preserve">TORCANE PEÇAS </v>
      </c>
      <c r="X2502" s="43" t="str">
        <f>IFERROR(VLOOKUP(V2502, Fornecedores!A:E, 5, FALSE), "")</f>
        <v>Piracicaba</v>
      </c>
      <c r="Y2502" s="43" t="str">
        <f>IFERROR(VLOOKUP(V2502, Fornecedores!A:F, 6, FALSE), "")</f>
        <v>SP</v>
      </c>
      <c r="Z2502" s="14" t="str">
        <f>IF(H2502=0, "Pedido entregue!", "Pendente")</f>
        <v>Pedido entregue!</v>
      </c>
      <c r="AA2502" s="74">
        <v>1</v>
      </c>
      <c r="AB2502" s="58" t="str">
        <f>IF(Z2502="Pedido Entregue!", IF(AA2502=1, "Retirado do Almoxarifado", IF(AA2502=2, "Material devolvido", "Aguardando retirada")), IF(Z2502="Pendente", "Entrega pendente", ""))</f>
        <v>Retirado do Almoxarifado</v>
      </c>
      <c r="AC2502" s="18">
        <v>1</v>
      </c>
      <c r="AD2502" s="18">
        <f>AC2502/SUMIF($P:$P,P2502,$AC:$AC)</f>
        <v>1</v>
      </c>
      <c r="AE2502" s="18">
        <f>IF(R2502=0,0,AC2502/SUMIF($R:$R,R2502,$AC:$AC))</f>
        <v>0.1111111111111111</v>
      </c>
      <c r="AF2502" s="18">
        <f>IF(R2502=0,1,0)</f>
        <v>0</v>
      </c>
      <c r="AH2502" t="str">
        <f>TEXT(J2502,"MMMM")</f>
        <v>abril</v>
      </c>
    </row>
    <row r="2503" spans="1:34" ht="12.75" hidden="1" customHeight="1" x14ac:dyDescent="0.25">
      <c r="A2503" s="90" t="str">
        <f>IF(C2503="Oficina Diversos","Oficina Geral",
IF(ISNUMBER(FIND("Estoque - Colhedoras",C2503)),"Colhedoras",IF(ISNUMBER(FIND("Caldeiraria",C2503)),"Caldeiraria",IF(ISNUMBER(FIND("Borracharia",C2503)),"Borracharia",IF(ISNUMBER(FIND("Lubrificação",C2503)),"Lubrificação",
IF(ISNUMBER(FIND("Estoque - Carregadeiras",C2503)),"Carregadeiras",IF(ISNUMBER(FIND("Estoque - Veic. Leves",C2503)),"Veic. Leves",
IF(ISNUMBER(FIND("Estoque - Caminhões",C2503)),"Caminhões",IF(ISNUMBER(FIND("Estoque - Transbordos",C2503)),"Transbordos",
IF(ISNUMBER(FIND("Estoque - Tratores",C2503)),"Tratores",
IF(ISNUMBER(FIND("Estoque - Máquinas pesadas",C2503)),"Máquinas pesadas",
IF(ISNUMBER(FIND("Estoque - Reboques",C2503)),"Reboques",
IF(C2503="Estoque","Estoque",
IF(AND(ISNUMBER(C2503),C2503&gt;1000,C2503&lt;2000),"Caminhões",
IF(AND(ISNUMBER(C2503),C2503&gt;2000,C2503&lt;3000),"Tratores",
IF(AND(ISNUMBER(C2503),C2503&gt;3000,C2503&lt;4000),"Carregadeiras",
IF(AND(ISNUMBER(C2503),C2503&gt;4000,C2503&lt;5000),"Máquinas pesadas",
IF(AND(ISNUMBER(C2503),C2503&gt;5000,C2503&lt;6000),"Colhedoras",
IF(AND(ISNUMBER(C2503),C2503&gt;7000,C2503&lt;8000),"Irrigação",
IF(AND(ISNUMBER(C2503),C2503&gt;8000,C2503&lt;9000),"Reboques",IF(AND(ISNUMBER(C2503),C2503&gt;0,C2503&lt;1000),"Veic. Leves","")))))))))))))))))))))</f>
        <v>Colhedoras</v>
      </c>
      <c r="B2503" s="72"/>
      <c r="C2503" s="34">
        <v>5003</v>
      </c>
      <c r="D2503" s="34">
        <v>90437</v>
      </c>
      <c r="E2503" s="36" t="s">
        <v>842</v>
      </c>
      <c r="F2503" s="14" t="str">
        <f>IF(ISBLANK(K2503), "Apenas Solicitação", "Tem OC")</f>
        <v>Tem OC</v>
      </c>
      <c r="G2503" s="34">
        <v>1</v>
      </c>
      <c r="H2503" s="37">
        <f>G2503-I2503</f>
        <v>0</v>
      </c>
      <c r="I2503" s="38">
        <v>1</v>
      </c>
      <c r="J2503" s="35">
        <v>45757</v>
      </c>
      <c r="K2503" s="184">
        <v>45776</v>
      </c>
      <c r="L2503" s="35"/>
      <c r="M2503" s="44"/>
      <c r="N2503" s="44" t="str">
        <f>IFERROR(K2503 + VALUE(LEFT(L2503, FIND(" ", L2503) - 1)), "")</f>
        <v/>
      </c>
      <c r="O2503" s="3">
        <f>IF(_xlfn.DAYS(K2503,J2503)&lt;0, "Aguardando OC", _xlfn.DAYS(K2503,J2503))</f>
        <v>19</v>
      </c>
      <c r="P2503" s="193">
        <v>398836</v>
      </c>
      <c r="Q2503" s="57">
        <v>1143620</v>
      </c>
      <c r="R2503" s="193">
        <v>166888</v>
      </c>
      <c r="S2503" s="42">
        <v>119</v>
      </c>
      <c r="T2503" s="67" t="s">
        <v>557</v>
      </c>
      <c r="U2503" s="40">
        <v>15</v>
      </c>
      <c r="V2503" s="34">
        <v>13891</v>
      </c>
      <c r="W2503" s="43" t="str">
        <f>IFERROR(VLOOKUP(V2503, Fornecedores!A:C, 3, FALSE), "")</f>
        <v xml:space="preserve">TORCANE PEÇAS </v>
      </c>
      <c r="X2503" s="43" t="str">
        <f>IFERROR(VLOOKUP(V2503, Fornecedores!A:E, 5, FALSE), "")</f>
        <v>Piracicaba</v>
      </c>
      <c r="Y2503" s="43" t="str">
        <f>IFERROR(VLOOKUP(V2503, Fornecedores!A:F, 6, FALSE), "")</f>
        <v>SP</v>
      </c>
      <c r="Z2503" s="14" t="str">
        <f>IF(H2503=0, "Pedido entregue!", "Pendente")</f>
        <v>Pedido entregue!</v>
      </c>
      <c r="AA2503" s="74">
        <v>1</v>
      </c>
      <c r="AB2503" s="58" t="str">
        <f>IF(Z2503="Pedido Entregue!", IF(AA2503=1, "Retirado do Almoxarifado", IF(AA2503=2, "Material devolvido", "Aguardando retirada")), IF(Z2503="Pendente", "Entrega pendente", ""))</f>
        <v>Retirado do Almoxarifado</v>
      </c>
      <c r="AC2503" s="18">
        <v>1</v>
      </c>
      <c r="AD2503" s="18">
        <f>AC2503/SUMIF($P:$P,P2503,$AC:$AC)</f>
        <v>1</v>
      </c>
      <c r="AE2503" s="18">
        <f>IF(R2503=0,0,AC2503/SUMIF($R:$R,R2503,$AC:$AC))</f>
        <v>0.1111111111111111</v>
      </c>
      <c r="AF2503" s="18">
        <f>IF(R2503=0,1,0)</f>
        <v>0</v>
      </c>
      <c r="AH2503" t="str">
        <f>TEXT(J2503,"MMMM")</f>
        <v>abril</v>
      </c>
    </row>
    <row r="2504" spans="1:34" ht="12.75" hidden="1" customHeight="1" x14ac:dyDescent="0.25">
      <c r="A2504" s="90" t="str">
        <f>IF(C2504="Oficina Diversos","Oficina Geral",
IF(ISNUMBER(FIND("Estoque - Colhedoras",C2504)),"Colhedoras",IF(ISNUMBER(FIND("Caldeiraria",C2504)),"Caldeiraria",IF(ISNUMBER(FIND("Borracharia",C2504)),"Borracharia",IF(ISNUMBER(FIND("Lubrificação",C2504)),"Lubrificação",
IF(ISNUMBER(FIND("Estoque - Carregadeiras",C2504)),"Carregadeiras",IF(ISNUMBER(FIND("Estoque - Veic. Leves",C2504)),"Veic. Leves",
IF(ISNUMBER(FIND("Estoque - Caminhões",C2504)),"Caminhões",IF(ISNUMBER(FIND("Estoque - Transbordos",C2504)),"Transbordos",
IF(ISNUMBER(FIND("Estoque - Tratores",C2504)),"Tratores",
IF(ISNUMBER(FIND("Estoque - Máquinas pesadas",C2504)),"Máquinas pesadas",
IF(ISNUMBER(FIND("Estoque - Reboques",C2504)),"Reboques",
IF(C2504="Estoque","Estoque",
IF(AND(ISNUMBER(C2504),C2504&gt;1000,C2504&lt;2000),"Caminhões",
IF(AND(ISNUMBER(C2504),C2504&gt;2000,C2504&lt;3000),"Tratores",
IF(AND(ISNUMBER(C2504),C2504&gt;3000,C2504&lt;4000),"Carregadeiras",
IF(AND(ISNUMBER(C2504),C2504&gt;4000,C2504&lt;5000),"Máquinas pesadas",
IF(AND(ISNUMBER(C2504),C2504&gt;5000,C2504&lt;6000),"Colhedoras",
IF(AND(ISNUMBER(C2504),C2504&gt;7000,C2504&lt;8000),"Irrigação",
IF(AND(ISNUMBER(C2504),C2504&gt;8000,C2504&lt;9000),"Reboques",IF(AND(ISNUMBER(C2504),C2504&gt;0,C2504&lt;1000),"Veic. Leves","")))))))))))))))))))))</f>
        <v>Colhedoras</v>
      </c>
      <c r="B2504" s="72"/>
      <c r="C2504" s="41" t="s">
        <v>1090</v>
      </c>
      <c r="D2504" s="34">
        <v>90437</v>
      </c>
      <c r="E2504" s="36" t="s">
        <v>842</v>
      </c>
      <c r="F2504" s="14" t="str">
        <f>IF(ISBLANK(K2504), "Apenas Solicitação", "Tem OC")</f>
        <v>Tem OC</v>
      </c>
      <c r="G2504" s="34">
        <v>13</v>
      </c>
      <c r="H2504" s="37">
        <f>G2504-I2504</f>
        <v>0</v>
      </c>
      <c r="I2504" s="38">
        <v>13</v>
      </c>
      <c r="J2504" s="35">
        <v>45769</v>
      </c>
      <c r="K2504" s="184">
        <v>45776</v>
      </c>
      <c r="L2504" s="35"/>
      <c r="M2504" s="44"/>
      <c r="N2504" s="44" t="str">
        <f>IFERROR(K2504 + VALUE(LEFT(L2504, FIND(" ", L2504) - 1)), "")</f>
        <v/>
      </c>
      <c r="O2504" s="3">
        <f>IF(_xlfn.DAYS(K2504,J2504)&lt;0, "Aguardando OC", _xlfn.DAYS(K2504,J2504))</f>
        <v>7</v>
      </c>
      <c r="P2504" s="193">
        <v>400029</v>
      </c>
      <c r="Q2504" s="57"/>
      <c r="R2504" s="193">
        <v>166924</v>
      </c>
      <c r="S2504" s="42">
        <v>221</v>
      </c>
      <c r="T2504" s="67" t="s">
        <v>1029</v>
      </c>
      <c r="U2504" s="40">
        <v>217.83</v>
      </c>
      <c r="V2504" s="34">
        <v>12397</v>
      </c>
      <c r="W2504" s="43" t="str">
        <f>IFERROR(VLOOKUP(V2504, Fornecedores!A:C, 3, FALSE), "")</f>
        <v xml:space="preserve">UNIMIL INDÚSTRIA </v>
      </c>
      <c r="X2504" s="43" t="str">
        <f>IFERROR(VLOOKUP(V2504, Fornecedores!A:E, 5, FALSE), "")</f>
        <v>Piracicaba</v>
      </c>
      <c r="Y2504" s="43" t="str">
        <f>IFERROR(VLOOKUP(V2504, Fornecedores!A:F, 6, FALSE), "")</f>
        <v>SP</v>
      </c>
      <c r="Z2504" s="14" t="str">
        <f>IF(H2504=0, "Pedido entregue!", "Pendente")</f>
        <v>Pedido entregue!</v>
      </c>
      <c r="AA2504" s="74"/>
      <c r="AB2504" s="58" t="str">
        <f>IF(Z2504="Pedido Entregue!", IF(AA2504=1, "Retirado do Almoxarifado", IF(AA2504=2, "Material devolvido", "Aguardando retirada")), IF(Z2504="Pendente", "Entrega pendente", ""))</f>
        <v>Aguardando retirada</v>
      </c>
      <c r="AC2504" s="18">
        <v>1</v>
      </c>
      <c r="AD2504" s="18">
        <f>AC2504/SUMIF($P:$P,P2504,$AC:$AC)</f>
        <v>1</v>
      </c>
      <c r="AE2504" s="18">
        <f>IF(R2504=0,0,AC2504/SUMIF($R:$R,R2504,$AC:$AC))</f>
        <v>0.14285714285714285</v>
      </c>
      <c r="AF2504" s="18">
        <f>IF(R2504=0,1,0)</f>
        <v>0</v>
      </c>
      <c r="AH2504" t="str">
        <f>TEXT(J2504,"MMMM")</f>
        <v>abril</v>
      </c>
    </row>
    <row r="2505" spans="1:34" ht="12.75" hidden="1" customHeight="1" x14ac:dyDescent="0.25">
      <c r="A2505" s="90" t="str">
        <f>IF(C2505="Oficina Diversos","Oficina Geral",
IF(ISNUMBER(FIND("Estoque - Colhedoras",C2505)),"Colhedoras",IF(ISNUMBER(FIND("Caldeiraria",C2505)),"Caldeiraria",IF(ISNUMBER(FIND("Borracharia",C2505)),"Borracharia",IF(ISNUMBER(FIND("Lubrificação",C2505)),"Lubrificação",
IF(ISNUMBER(FIND("Estoque - Carregadeiras",C2505)),"Carregadeiras",IF(ISNUMBER(FIND("Estoque - Veic. Leves",C2505)),"Veic. Leves",
IF(ISNUMBER(FIND("Estoque - Caminhões",C2505)),"Caminhões",IF(ISNUMBER(FIND("Estoque - Transbordos",C2505)),"Transbordos",
IF(ISNUMBER(FIND("Estoque - Tratores",C2505)),"Tratores",
IF(ISNUMBER(FIND("Estoque - Máquinas pesadas",C2505)),"Máquinas pesadas",
IF(ISNUMBER(FIND("Estoque - Reboques",C2505)),"Reboques",
IF(C2505="Estoque","Estoque",
IF(AND(ISNUMBER(C2505),C2505&gt;1000,C2505&lt;2000),"Caminhões",
IF(AND(ISNUMBER(C2505),C2505&gt;2000,C2505&lt;3000),"Tratores",
IF(AND(ISNUMBER(C2505),C2505&gt;3000,C2505&lt;4000),"Carregadeiras",
IF(AND(ISNUMBER(C2505),C2505&gt;4000,C2505&lt;5000),"Máquinas pesadas",
IF(AND(ISNUMBER(C2505),C2505&gt;5000,C2505&lt;6000),"Colhedoras",
IF(AND(ISNUMBER(C2505),C2505&gt;7000,C2505&lt;8000),"Irrigação",
IF(AND(ISNUMBER(C2505),C2505&gt;8000,C2505&lt;9000),"Reboques",IF(AND(ISNUMBER(C2505),C2505&gt;0,C2505&lt;1000),"Veic. Leves","")))))))))))))))))))))</f>
        <v>Colhedoras</v>
      </c>
      <c r="B2505" s="72"/>
      <c r="C2505" s="34">
        <v>5001</v>
      </c>
      <c r="D2505" s="34">
        <v>90439</v>
      </c>
      <c r="E2505" s="36" t="s">
        <v>843</v>
      </c>
      <c r="F2505" s="14" t="str">
        <f>IF(ISBLANK(K2505), "Apenas Solicitação", "Tem OC")</f>
        <v>Tem OC</v>
      </c>
      <c r="G2505" s="34">
        <v>1</v>
      </c>
      <c r="H2505" s="37">
        <f>G2505-I2505</f>
        <v>0</v>
      </c>
      <c r="I2505" s="38">
        <v>1</v>
      </c>
      <c r="J2505" s="35">
        <v>45757</v>
      </c>
      <c r="K2505" s="184">
        <v>45776</v>
      </c>
      <c r="L2505" s="35"/>
      <c r="M2505" s="44"/>
      <c r="N2505" s="44" t="str">
        <f>IFERROR(K2505 + VALUE(LEFT(L2505, FIND(" ", L2505) - 1)), "")</f>
        <v/>
      </c>
      <c r="O2505" s="3">
        <f>IF(_xlfn.DAYS(K2505,J2505)&lt;0, "Aguardando OC", _xlfn.DAYS(K2505,J2505))</f>
        <v>19</v>
      </c>
      <c r="P2505" s="193">
        <v>398816</v>
      </c>
      <c r="Q2505" s="57">
        <v>1143606</v>
      </c>
      <c r="R2505" s="193">
        <v>166887</v>
      </c>
      <c r="S2505" s="34">
        <v>119</v>
      </c>
      <c r="T2505" s="68" t="s">
        <v>557</v>
      </c>
      <c r="U2505" s="40">
        <v>17.43</v>
      </c>
      <c r="V2505" s="34">
        <v>12397</v>
      </c>
      <c r="W2505" s="43" t="str">
        <f>IFERROR(VLOOKUP(V2505, Fornecedores!A:C, 3, FALSE), "")</f>
        <v xml:space="preserve">UNIMIL INDÚSTRIA </v>
      </c>
      <c r="X2505" s="43" t="str">
        <f>IFERROR(VLOOKUP(V2505, Fornecedores!A:E, 5, FALSE), "")</f>
        <v>Piracicaba</v>
      </c>
      <c r="Y2505" s="43" t="str">
        <f>IFERROR(VLOOKUP(V2505, Fornecedores!A:F, 6, FALSE), "")</f>
        <v>SP</v>
      </c>
      <c r="Z2505" s="14" t="str">
        <f>IF(H2505=0, "Pedido entregue!", "Pendente")</f>
        <v>Pedido entregue!</v>
      </c>
      <c r="AA2505" s="74"/>
      <c r="AB2505" s="58" t="str">
        <f>IF(Z2505="Pedido Entregue!", IF(AA2505=1, "Retirado do Almoxarifado", IF(AA2505=2, "Material devolvido", "Aguardando retirada")), IF(Z2505="Pendente", "Entrega pendente", ""))</f>
        <v>Aguardando retirada</v>
      </c>
      <c r="AC2505" s="18">
        <v>1</v>
      </c>
      <c r="AD2505" s="18">
        <f>AC2505/SUMIF($P:$P,P2505,$AC:$AC)</f>
        <v>1</v>
      </c>
      <c r="AE2505" s="18">
        <f>IF(R2505=0,0,AC2505/SUMIF($R:$R,R2505,$AC:$AC))</f>
        <v>0.125</v>
      </c>
      <c r="AF2505" s="18">
        <f>IF(R2505=0,1,0)</f>
        <v>0</v>
      </c>
      <c r="AH2505" t="str">
        <f>TEXT(J2505,"MMMM")</f>
        <v>abril</v>
      </c>
    </row>
    <row r="2506" spans="1:34" ht="12.75" hidden="1" customHeight="1" x14ac:dyDescent="0.25">
      <c r="A2506" s="90" t="str">
        <f>IF(C2506="Oficina Diversos","Oficina Geral",
IF(ISNUMBER(FIND("Estoque - Colhedoras",C2506)),"Colhedoras",IF(ISNUMBER(FIND("Caldeiraria",C2506)),"Caldeiraria",IF(ISNUMBER(FIND("Borracharia",C2506)),"Borracharia",IF(ISNUMBER(FIND("Lubrificação",C2506)),"Lubrificação",
IF(ISNUMBER(FIND("Estoque - Carregadeiras",C2506)),"Carregadeiras",IF(ISNUMBER(FIND("Estoque - Veic. Leves",C2506)),"Veic. Leves",
IF(ISNUMBER(FIND("Estoque - Caminhões",C2506)),"Caminhões",IF(ISNUMBER(FIND("Estoque - Transbordos",C2506)),"Transbordos",
IF(ISNUMBER(FIND("Estoque - Tratores",C2506)),"Tratores",
IF(ISNUMBER(FIND("Estoque - Máquinas pesadas",C2506)),"Máquinas pesadas",
IF(ISNUMBER(FIND("Estoque - Reboques",C2506)),"Reboques",
IF(C2506="Estoque","Estoque",
IF(AND(ISNUMBER(C2506),C2506&gt;1000,C2506&lt;2000),"Caminhões",
IF(AND(ISNUMBER(C2506),C2506&gt;2000,C2506&lt;3000),"Tratores",
IF(AND(ISNUMBER(C2506),C2506&gt;3000,C2506&lt;4000),"Carregadeiras",
IF(AND(ISNUMBER(C2506),C2506&gt;4000,C2506&lt;5000),"Máquinas pesadas",
IF(AND(ISNUMBER(C2506),C2506&gt;5000,C2506&lt;6000),"Colhedoras",
IF(AND(ISNUMBER(C2506),C2506&gt;7000,C2506&lt;8000),"Irrigação",
IF(AND(ISNUMBER(C2506),C2506&gt;8000,C2506&lt;9000),"Reboques",IF(AND(ISNUMBER(C2506),C2506&gt;0,C2506&lt;1000),"Veic. Leves","")))))))))))))))))))))</f>
        <v>Colhedoras</v>
      </c>
      <c r="B2506" s="72"/>
      <c r="C2506" s="34">
        <v>5002</v>
      </c>
      <c r="D2506" s="34">
        <v>90439</v>
      </c>
      <c r="E2506" s="36" t="s">
        <v>843</v>
      </c>
      <c r="F2506" s="14" t="str">
        <f>IF(ISBLANK(K2506), "Apenas Solicitação", "Tem OC")</f>
        <v>Tem OC</v>
      </c>
      <c r="G2506" s="34">
        <v>1</v>
      </c>
      <c r="H2506" s="37">
        <f>G2506-I2506</f>
        <v>0</v>
      </c>
      <c r="I2506" s="38">
        <v>1</v>
      </c>
      <c r="J2506" s="35">
        <v>45757</v>
      </c>
      <c r="K2506" s="184">
        <v>45776</v>
      </c>
      <c r="L2506" s="35"/>
      <c r="M2506" s="44"/>
      <c r="N2506" s="44" t="str">
        <f>IFERROR(K2506 + VALUE(LEFT(L2506, FIND(" ", L2506) - 1)), "")</f>
        <v/>
      </c>
      <c r="O2506" s="3">
        <f>IF(_xlfn.DAYS(K2506,J2506)&lt;0, "Aguardando OC", _xlfn.DAYS(K2506,J2506))</f>
        <v>19</v>
      </c>
      <c r="P2506" s="193">
        <v>398825</v>
      </c>
      <c r="Q2506" s="57">
        <v>1143617</v>
      </c>
      <c r="R2506" s="193">
        <v>166887</v>
      </c>
      <c r="S2506" s="34">
        <v>119</v>
      </c>
      <c r="T2506" s="68" t="s">
        <v>557</v>
      </c>
      <c r="U2506" s="40">
        <v>17.43</v>
      </c>
      <c r="V2506" s="34">
        <v>12397</v>
      </c>
      <c r="W2506" s="43" t="str">
        <f>IFERROR(VLOOKUP(V2506, Fornecedores!A:C, 3, FALSE), "")</f>
        <v xml:space="preserve">UNIMIL INDÚSTRIA </v>
      </c>
      <c r="X2506" s="43" t="str">
        <f>IFERROR(VLOOKUP(V2506, Fornecedores!A:E, 5, FALSE), "")</f>
        <v>Piracicaba</v>
      </c>
      <c r="Y2506" s="43" t="str">
        <f>IFERROR(VLOOKUP(V2506, Fornecedores!A:F, 6, FALSE), "")</f>
        <v>SP</v>
      </c>
      <c r="Z2506" s="14" t="str">
        <f>IF(H2506=0, "Pedido entregue!", "Pendente")</f>
        <v>Pedido entregue!</v>
      </c>
      <c r="AA2506" s="74">
        <v>1</v>
      </c>
      <c r="AB2506" s="58" t="str">
        <f>IF(Z2506="Pedido Entregue!", IF(AA2506=1, "Retirado do Almoxarifado", IF(AA2506=2, "Material devolvido", "Aguardando retirada")), IF(Z2506="Pendente", "Entrega pendente", ""))</f>
        <v>Retirado do Almoxarifado</v>
      </c>
      <c r="AC2506" s="18">
        <v>1</v>
      </c>
      <c r="AD2506" s="18">
        <f>AC2506/SUMIF($P:$P,P2506,$AC:$AC)</f>
        <v>1</v>
      </c>
      <c r="AE2506" s="18">
        <f>IF(R2506=0,0,AC2506/SUMIF($R:$R,R2506,$AC:$AC))</f>
        <v>0.125</v>
      </c>
      <c r="AF2506" s="18">
        <f>IF(R2506=0,1,0)</f>
        <v>0</v>
      </c>
      <c r="AH2506" t="str">
        <f>TEXT(J2506,"MMMM")</f>
        <v>abril</v>
      </c>
    </row>
    <row r="2507" spans="1:34" ht="12.75" hidden="1" customHeight="1" x14ac:dyDescent="0.25">
      <c r="A2507" s="90" t="str">
        <f>IF(C2507="Oficina Diversos","Oficina Geral",
IF(ISNUMBER(FIND("Estoque - Colhedoras",C2507)),"Colhedoras",IF(ISNUMBER(FIND("Caldeiraria",C2507)),"Caldeiraria",IF(ISNUMBER(FIND("Borracharia",C2507)),"Borracharia",IF(ISNUMBER(FIND("Lubrificação",C2507)),"Lubrificação",
IF(ISNUMBER(FIND("Estoque - Carregadeiras",C2507)),"Carregadeiras",IF(ISNUMBER(FIND("Estoque - Veic. Leves",C2507)),"Veic. Leves",
IF(ISNUMBER(FIND("Estoque - Caminhões",C2507)),"Caminhões",IF(ISNUMBER(FIND("Estoque - Transbordos",C2507)),"Transbordos",
IF(ISNUMBER(FIND("Estoque - Tratores",C2507)),"Tratores",
IF(ISNUMBER(FIND("Estoque - Máquinas pesadas",C2507)),"Máquinas pesadas",
IF(ISNUMBER(FIND("Estoque - Reboques",C2507)),"Reboques",
IF(C2507="Estoque","Estoque",
IF(AND(ISNUMBER(C2507),C2507&gt;1000,C2507&lt;2000),"Caminhões",
IF(AND(ISNUMBER(C2507),C2507&gt;2000,C2507&lt;3000),"Tratores",
IF(AND(ISNUMBER(C2507),C2507&gt;3000,C2507&lt;4000),"Carregadeiras",
IF(AND(ISNUMBER(C2507),C2507&gt;4000,C2507&lt;5000),"Máquinas pesadas",
IF(AND(ISNUMBER(C2507),C2507&gt;5000,C2507&lt;6000),"Colhedoras",
IF(AND(ISNUMBER(C2507),C2507&gt;7000,C2507&lt;8000),"Irrigação",
IF(AND(ISNUMBER(C2507),C2507&gt;8000,C2507&lt;9000),"Reboques",IF(AND(ISNUMBER(C2507),C2507&gt;0,C2507&lt;1000),"Veic. Leves","")))))))))))))))))))))</f>
        <v>Colhedoras</v>
      </c>
      <c r="B2507" s="72"/>
      <c r="C2507" s="34">
        <v>5003</v>
      </c>
      <c r="D2507" s="34">
        <v>90439</v>
      </c>
      <c r="E2507" s="36" t="s">
        <v>843</v>
      </c>
      <c r="F2507" s="14" t="str">
        <f>IF(ISBLANK(K2507), "Apenas Solicitação", "Tem OC")</f>
        <v>Tem OC</v>
      </c>
      <c r="G2507" s="34">
        <v>1</v>
      </c>
      <c r="H2507" s="37">
        <f>G2507-I2507</f>
        <v>0</v>
      </c>
      <c r="I2507" s="38">
        <v>1</v>
      </c>
      <c r="J2507" s="35">
        <v>45757</v>
      </c>
      <c r="K2507" s="184">
        <v>45776</v>
      </c>
      <c r="L2507" s="35"/>
      <c r="M2507" s="44"/>
      <c r="N2507" s="44" t="str">
        <f>IFERROR(K2507 + VALUE(LEFT(L2507, FIND(" ", L2507) - 1)), "")</f>
        <v/>
      </c>
      <c r="O2507" s="3">
        <f>IF(_xlfn.DAYS(K2507,J2507)&lt;0, "Aguardando OC", _xlfn.DAYS(K2507,J2507))</f>
        <v>19</v>
      </c>
      <c r="P2507" s="193">
        <v>398837</v>
      </c>
      <c r="Q2507" s="57">
        <v>1143620</v>
      </c>
      <c r="R2507" s="193">
        <v>166887</v>
      </c>
      <c r="S2507" s="42">
        <v>119</v>
      </c>
      <c r="T2507" s="67" t="s">
        <v>557</v>
      </c>
      <c r="U2507" s="40">
        <v>17.43</v>
      </c>
      <c r="V2507" s="34">
        <v>12397</v>
      </c>
      <c r="W2507" s="43" t="str">
        <f>IFERROR(VLOOKUP(V2507, Fornecedores!A:C, 3, FALSE), "")</f>
        <v xml:space="preserve">UNIMIL INDÚSTRIA </v>
      </c>
      <c r="X2507" s="43" t="str">
        <f>IFERROR(VLOOKUP(V2507, Fornecedores!A:E, 5, FALSE), "")</f>
        <v>Piracicaba</v>
      </c>
      <c r="Y2507" s="43" t="str">
        <f>IFERROR(VLOOKUP(V2507, Fornecedores!A:F, 6, FALSE), "")</f>
        <v>SP</v>
      </c>
      <c r="Z2507" s="14" t="str">
        <f>IF(H2507=0, "Pedido entregue!", "Pendente")</f>
        <v>Pedido entregue!</v>
      </c>
      <c r="AA2507" s="74">
        <v>1</v>
      </c>
      <c r="AB2507" s="58" t="str">
        <f>IF(Z2507="Pedido Entregue!", IF(AA2507=1, "Retirado do Almoxarifado", IF(AA2507=2, "Material devolvido", "Aguardando retirada")), IF(Z2507="Pendente", "Entrega pendente", ""))</f>
        <v>Retirado do Almoxarifado</v>
      </c>
      <c r="AC2507" s="18">
        <v>1</v>
      </c>
      <c r="AD2507" s="18">
        <f>AC2507/SUMIF($P:$P,P2507,$AC:$AC)</f>
        <v>1</v>
      </c>
      <c r="AE2507" s="18">
        <f>IF(R2507=0,0,AC2507/SUMIF($R:$R,R2507,$AC:$AC))</f>
        <v>0.125</v>
      </c>
      <c r="AF2507" s="18">
        <f>IF(R2507=0,1,0)</f>
        <v>0</v>
      </c>
      <c r="AH2507" t="str">
        <f>TEXT(J2507,"MMMM")</f>
        <v>abril</v>
      </c>
    </row>
    <row r="2508" spans="1:34" ht="12.75" hidden="1" customHeight="1" x14ac:dyDescent="0.25">
      <c r="A2508" s="90" t="str">
        <f>IF(C2508="Oficina Diversos","Oficina Geral",
IF(ISNUMBER(FIND("Estoque - Colhedoras",C2508)),"Colhedoras",IF(ISNUMBER(FIND("Caldeiraria",C2508)),"Caldeiraria",IF(ISNUMBER(FIND("Borracharia",C2508)),"Borracharia",IF(ISNUMBER(FIND("Lubrificação",C2508)),"Lubrificação",
IF(ISNUMBER(FIND("Estoque - Carregadeiras",C2508)),"Carregadeiras",IF(ISNUMBER(FIND("Estoque - Veic. Leves",C2508)),"Veic. Leves",
IF(ISNUMBER(FIND("Estoque - Caminhões",C2508)),"Caminhões",IF(ISNUMBER(FIND("Estoque - Transbordos",C2508)),"Transbordos",
IF(ISNUMBER(FIND("Estoque - Tratores",C2508)),"Tratores",
IF(ISNUMBER(FIND("Estoque - Máquinas pesadas",C2508)),"Máquinas pesadas",
IF(ISNUMBER(FIND("Estoque - Reboques",C2508)),"Reboques",
IF(C2508="Estoque","Estoque",
IF(AND(ISNUMBER(C2508),C2508&gt;1000,C2508&lt;2000),"Caminhões",
IF(AND(ISNUMBER(C2508),C2508&gt;2000,C2508&lt;3000),"Tratores",
IF(AND(ISNUMBER(C2508),C2508&gt;3000,C2508&lt;4000),"Carregadeiras",
IF(AND(ISNUMBER(C2508),C2508&gt;4000,C2508&lt;5000),"Máquinas pesadas",
IF(AND(ISNUMBER(C2508),C2508&gt;5000,C2508&lt;6000),"Colhedoras",
IF(AND(ISNUMBER(C2508),C2508&gt;7000,C2508&lt;8000),"Irrigação",
IF(AND(ISNUMBER(C2508),C2508&gt;8000,C2508&lt;9000),"Reboques",IF(AND(ISNUMBER(C2508),C2508&gt;0,C2508&lt;1000),"Veic. Leves","")))))))))))))))))))))</f>
        <v>Colhedoras</v>
      </c>
      <c r="B2508" s="72"/>
      <c r="C2508" s="41" t="s">
        <v>1090</v>
      </c>
      <c r="D2508" s="34">
        <v>90439</v>
      </c>
      <c r="E2508" s="36" t="s">
        <v>843</v>
      </c>
      <c r="F2508" s="14" t="str">
        <f>IF(ISBLANK(K2508), "Apenas Solicitação", "Tem OC")</f>
        <v>Tem OC</v>
      </c>
      <c r="G2508" s="34">
        <v>13</v>
      </c>
      <c r="H2508" s="37">
        <f>G2508-I2508</f>
        <v>0</v>
      </c>
      <c r="I2508" s="38">
        <v>13</v>
      </c>
      <c r="J2508" s="35">
        <v>45769</v>
      </c>
      <c r="K2508" s="184">
        <v>45776</v>
      </c>
      <c r="L2508" s="35"/>
      <c r="M2508" s="44"/>
      <c r="N2508" s="44" t="str">
        <f>IFERROR(K2508 + VALUE(LEFT(L2508, FIND(" ", L2508) - 1)), "")</f>
        <v/>
      </c>
      <c r="O2508" s="3">
        <f>IF(_xlfn.DAYS(K2508,J2508)&lt;0, "Aguardando OC", _xlfn.DAYS(K2508,J2508))</f>
        <v>7</v>
      </c>
      <c r="P2508" s="193">
        <v>400030</v>
      </c>
      <c r="Q2508" s="57"/>
      <c r="R2508" s="193">
        <v>166925</v>
      </c>
      <c r="S2508" s="42">
        <v>221</v>
      </c>
      <c r="T2508" s="67" t="s">
        <v>1029</v>
      </c>
      <c r="U2508" s="40">
        <v>195</v>
      </c>
      <c r="V2508" s="34">
        <v>13891</v>
      </c>
      <c r="W2508" s="43" t="str">
        <f>IFERROR(VLOOKUP(V2508, Fornecedores!A:C, 3, FALSE), "")</f>
        <v xml:space="preserve">TORCANE PEÇAS </v>
      </c>
      <c r="X2508" s="43" t="str">
        <f>IFERROR(VLOOKUP(V2508, Fornecedores!A:E, 5, FALSE), "")</f>
        <v>Piracicaba</v>
      </c>
      <c r="Y2508" s="43" t="str">
        <f>IFERROR(VLOOKUP(V2508, Fornecedores!A:F, 6, FALSE), "")</f>
        <v>SP</v>
      </c>
      <c r="Z2508" s="14" t="str">
        <f>IF(H2508=0, "Pedido entregue!", "Pendente")</f>
        <v>Pedido entregue!</v>
      </c>
      <c r="AA2508" s="74"/>
      <c r="AB2508" s="58" t="str">
        <f>IF(Z2508="Pedido Entregue!", IF(AA2508=1, "Retirado do Almoxarifado", IF(AA2508=2, "Material devolvido", "Aguardando retirada")), IF(Z2508="Pendente", "Entrega pendente", ""))</f>
        <v>Aguardando retirada</v>
      </c>
      <c r="AC2508" s="18">
        <v>1</v>
      </c>
      <c r="AD2508" s="18">
        <f>AC2508/SUMIF($P:$P,P2508,$AC:$AC)</f>
        <v>1</v>
      </c>
      <c r="AE2508" s="18">
        <f>IF(R2508=0,0,AC2508/SUMIF($R:$R,R2508,$AC:$AC))</f>
        <v>0.33333333333333331</v>
      </c>
      <c r="AF2508" s="18">
        <f>IF(R2508=0,1,0)</f>
        <v>0</v>
      </c>
      <c r="AH2508" t="str">
        <f>TEXT(J2508,"MMMM")</f>
        <v>abril</v>
      </c>
    </row>
    <row r="2509" spans="1:34" ht="12.75" hidden="1" customHeight="1" x14ac:dyDescent="0.25">
      <c r="A2509" s="90" t="str">
        <f>IF(C2509="Oficina Diversos","Oficina Geral",
IF(ISNUMBER(FIND("Estoque - Colhedoras",C2509)),"Colhedoras",IF(ISNUMBER(FIND("Caldeiraria",C2509)),"Caldeiraria",IF(ISNUMBER(FIND("Borracharia",C2509)),"Borracharia",IF(ISNUMBER(FIND("Lubrificação",C2509)),"Lubrificação",
IF(ISNUMBER(FIND("Estoque - Carregadeiras",C2509)),"Carregadeiras",IF(ISNUMBER(FIND("Estoque - Veic. Leves",C2509)),"Veic. Leves",
IF(ISNUMBER(FIND("Estoque - Caminhões",C2509)),"Caminhões",IF(ISNUMBER(FIND("Estoque - Transbordos",C2509)),"Transbordos",
IF(ISNUMBER(FIND("Estoque - Tratores",C2509)),"Tratores",
IF(ISNUMBER(FIND("Estoque - Máquinas pesadas",C2509)),"Máquinas pesadas",
IF(ISNUMBER(FIND("Estoque - Reboques",C2509)),"Reboques",
IF(C2509="Estoque","Estoque",
IF(AND(ISNUMBER(C2509),C2509&gt;1000,C2509&lt;2000),"Caminhões",
IF(AND(ISNUMBER(C2509),C2509&gt;2000,C2509&lt;3000),"Tratores",
IF(AND(ISNUMBER(C2509),C2509&gt;3000,C2509&lt;4000),"Carregadeiras",
IF(AND(ISNUMBER(C2509),C2509&gt;4000,C2509&lt;5000),"Máquinas pesadas",
IF(AND(ISNUMBER(C2509),C2509&gt;5000,C2509&lt;6000),"Colhedoras",
IF(AND(ISNUMBER(C2509),C2509&gt;7000,C2509&lt;8000),"Irrigação",
IF(AND(ISNUMBER(C2509),C2509&gt;8000,C2509&lt;9000),"Reboques",IF(AND(ISNUMBER(C2509),C2509&gt;0,C2509&lt;1000),"Veic. Leves","")))))))))))))))))))))</f>
        <v>Colhedoras</v>
      </c>
      <c r="B2509" s="72"/>
      <c r="C2509" s="34">
        <v>5001</v>
      </c>
      <c r="D2509" s="34">
        <v>90440</v>
      </c>
      <c r="E2509" s="36" t="s">
        <v>844</v>
      </c>
      <c r="F2509" s="14" t="str">
        <f>IF(ISBLANK(K2509), "Apenas Solicitação", "Tem OC")</f>
        <v>Tem OC</v>
      </c>
      <c r="G2509" s="34">
        <v>5</v>
      </c>
      <c r="H2509" s="37">
        <f>G2509-I2509</f>
        <v>0</v>
      </c>
      <c r="I2509" s="38">
        <v>5</v>
      </c>
      <c r="J2509" s="35">
        <v>45757</v>
      </c>
      <c r="K2509" s="184">
        <v>45776</v>
      </c>
      <c r="L2509" s="35"/>
      <c r="M2509" s="44"/>
      <c r="N2509" s="44" t="str">
        <f>IFERROR(K2509 + VALUE(LEFT(L2509, FIND(" ", L2509) - 1)), "")</f>
        <v/>
      </c>
      <c r="O2509" s="3">
        <f>IF(_xlfn.DAYS(K2509,J2509)&lt;0, "Aguardando OC", _xlfn.DAYS(K2509,J2509))</f>
        <v>19</v>
      </c>
      <c r="P2509" s="193">
        <v>398807</v>
      </c>
      <c r="Q2509" s="57">
        <v>1143606</v>
      </c>
      <c r="R2509" s="193">
        <v>166887</v>
      </c>
      <c r="S2509" s="34">
        <v>119</v>
      </c>
      <c r="T2509" s="68" t="s">
        <v>557</v>
      </c>
      <c r="U2509" s="40">
        <v>90.99</v>
      </c>
      <c r="V2509" s="34">
        <v>12397</v>
      </c>
      <c r="W2509" s="43" t="str">
        <f>IFERROR(VLOOKUP(V2509, Fornecedores!A:C, 3, FALSE), "")</f>
        <v xml:space="preserve">UNIMIL INDÚSTRIA </v>
      </c>
      <c r="X2509" s="43" t="str">
        <f>IFERROR(VLOOKUP(V2509, Fornecedores!A:E, 5, FALSE), "")</f>
        <v>Piracicaba</v>
      </c>
      <c r="Y2509" s="43" t="str">
        <f>IFERROR(VLOOKUP(V2509, Fornecedores!A:F, 6, FALSE), "")</f>
        <v>SP</v>
      </c>
      <c r="Z2509" s="14" t="str">
        <f>IF(H2509=0, "Pedido entregue!", "Pendente")</f>
        <v>Pedido entregue!</v>
      </c>
      <c r="AA2509" s="74"/>
      <c r="AB2509" s="58" t="str">
        <f>IF(Z2509="Pedido Entregue!", IF(AA2509=1, "Retirado do Almoxarifado", IF(AA2509=2, "Material devolvido", "Aguardando retirada")), IF(Z2509="Pendente", "Entrega pendente", ""))</f>
        <v>Aguardando retirada</v>
      </c>
      <c r="AC2509" s="18">
        <v>1</v>
      </c>
      <c r="AD2509" s="18">
        <f>AC2509/SUMIF($P:$P,P2509,$AC:$AC)</f>
        <v>1</v>
      </c>
      <c r="AE2509" s="18">
        <f>IF(R2509=0,0,AC2509/SUMIF($R:$R,R2509,$AC:$AC))</f>
        <v>0.125</v>
      </c>
      <c r="AF2509" s="18">
        <f>IF(R2509=0,1,0)</f>
        <v>0</v>
      </c>
      <c r="AH2509" t="str">
        <f>TEXT(J2509,"MMMM")</f>
        <v>abril</v>
      </c>
    </row>
    <row r="2510" spans="1:34" ht="12.75" hidden="1" customHeight="1" x14ac:dyDescent="0.25">
      <c r="A2510" s="90" t="str">
        <f>IF(C2510="Oficina Diversos","Oficina Geral",
IF(ISNUMBER(FIND("Estoque - Colhedoras",C2510)),"Colhedoras",IF(ISNUMBER(FIND("Caldeiraria",C2510)),"Caldeiraria",IF(ISNUMBER(FIND("Borracharia",C2510)),"Borracharia",IF(ISNUMBER(FIND("Lubrificação",C2510)),"Lubrificação",
IF(ISNUMBER(FIND("Estoque - Carregadeiras",C2510)),"Carregadeiras",IF(ISNUMBER(FIND("Estoque - Veic. Leves",C2510)),"Veic. Leves",
IF(ISNUMBER(FIND("Estoque - Caminhões",C2510)),"Caminhões",IF(ISNUMBER(FIND("Estoque - Transbordos",C2510)),"Transbordos",
IF(ISNUMBER(FIND("Estoque - Tratores",C2510)),"Tratores",
IF(ISNUMBER(FIND("Estoque - Máquinas pesadas",C2510)),"Máquinas pesadas",
IF(ISNUMBER(FIND("Estoque - Reboques",C2510)),"Reboques",
IF(C2510="Estoque","Estoque",
IF(AND(ISNUMBER(C2510),C2510&gt;1000,C2510&lt;2000),"Caminhões",
IF(AND(ISNUMBER(C2510),C2510&gt;2000,C2510&lt;3000),"Tratores",
IF(AND(ISNUMBER(C2510),C2510&gt;3000,C2510&lt;4000),"Carregadeiras",
IF(AND(ISNUMBER(C2510),C2510&gt;4000,C2510&lt;5000),"Máquinas pesadas",
IF(AND(ISNUMBER(C2510),C2510&gt;5000,C2510&lt;6000),"Colhedoras",
IF(AND(ISNUMBER(C2510),C2510&gt;7000,C2510&lt;8000),"Irrigação",
IF(AND(ISNUMBER(C2510),C2510&gt;8000,C2510&lt;9000),"Reboques",IF(AND(ISNUMBER(C2510),C2510&gt;0,C2510&lt;1000),"Veic. Leves","")))))))))))))))))))))</f>
        <v>Tratores</v>
      </c>
      <c r="B2510" s="72"/>
      <c r="C2510" s="2">
        <v>2048</v>
      </c>
      <c r="D2510" s="2">
        <v>90443</v>
      </c>
      <c r="E2510" s="3" t="s">
        <v>878</v>
      </c>
      <c r="F2510" s="14" t="str">
        <f>IF(ISBLANK(K2510), "Apenas Solicitação", "Tem OC")</f>
        <v>Tem OC</v>
      </c>
      <c r="G2510" s="2">
        <v>8</v>
      </c>
      <c r="H2510" s="37">
        <f>G2510-I2510</f>
        <v>0</v>
      </c>
      <c r="I2510" s="38">
        <v>8</v>
      </c>
      <c r="J2510" s="4">
        <v>45758</v>
      </c>
      <c r="K2510" s="180">
        <v>45768</v>
      </c>
      <c r="L2510" s="4"/>
      <c r="M2510" s="44"/>
      <c r="N2510" s="44" t="str">
        <f>IFERROR(K2510 + VALUE(LEFT(L2510, FIND(" ", L2510) - 1)), "")</f>
        <v/>
      </c>
      <c r="O2510" s="3">
        <f>IF(_xlfn.DAYS(K2510,J2510)&lt;0, "Aguardando OC", _xlfn.DAYS(K2510,J2510))</f>
        <v>10</v>
      </c>
      <c r="P2510" s="14">
        <v>399238</v>
      </c>
      <c r="Q2510" s="169">
        <v>1144079</v>
      </c>
      <c r="R2510" s="14">
        <v>166532</v>
      </c>
      <c r="S2510" s="2">
        <v>692</v>
      </c>
      <c r="T2510" s="65" t="s">
        <v>106</v>
      </c>
      <c r="U2510" s="21">
        <v>36</v>
      </c>
      <c r="V2510" s="2">
        <v>14487</v>
      </c>
      <c r="W2510" s="43" t="str">
        <f>IFERROR(VLOOKUP(V2510, Fornecedores!A:C, 3, FALSE), "")</f>
        <v xml:space="preserve">FL TRATORES </v>
      </c>
      <c r="X2510" s="43" t="str">
        <f>IFERROR(VLOOKUP(V2510, Fornecedores!A:E, 5, FALSE), "")</f>
        <v>Recife</v>
      </c>
      <c r="Y2510" s="43" t="str">
        <f>IFERROR(VLOOKUP(V2510, Fornecedores!A:F, 6, FALSE), "")</f>
        <v>PE</v>
      </c>
      <c r="Z2510" s="14" t="str">
        <f>IF(H2510=0, "Pedido entregue!", "Pendente")</f>
        <v>Pedido entregue!</v>
      </c>
      <c r="AA2510" s="74">
        <v>1</v>
      </c>
      <c r="AB2510" s="58" t="str">
        <f>IF(Z2510="Pedido Entregue!", IF(AA2510=1, "Retirado do Almoxarifado", IF(AA2510=2, "Material devolvido", "Aguardando retirada")), IF(Z2510="Pendente", "Entrega pendente", ""))</f>
        <v>Retirado do Almoxarifado</v>
      </c>
      <c r="AC2510" s="18">
        <v>1</v>
      </c>
      <c r="AD2510" s="18">
        <f>AC2510/SUMIF($P:$P,P2510,$AC:$AC)</f>
        <v>1</v>
      </c>
      <c r="AE2510" s="18">
        <f>IF(R2510=0,0,AC2510/SUMIF($R:$R,R2510,$AC:$AC))</f>
        <v>0.25</v>
      </c>
      <c r="AF2510" s="18">
        <f>IF(R2510=0,1,0)</f>
        <v>0</v>
      </c>
      <c r="AG2510" s="18">
        <f>IF(R2510=0,#REF!-J2510,0)</f>
        <v>0</v>
      </c>
      <c r="AH2510" t="str">
        <f>TEXT(J2510,"MMMM")</f>
        <v>abril</v>
      </c>
    </row>
    <row r="2511" spans="1:34" ht="12.75" hidden="1" customHeight="1" x14ac:dyDescent="0.25">
      <c r="A2511" s="90" t="str">
        <f>IF(C2511="Oficina Diversos","Oficina Geral",
IF(ISNUMBER(FIND("Estoque - Colhedoras",C2511)),"Colhedoras",IF(ISNUMBER(FIND("Caldeiraria",C2511)),"Caldeiraria",IF(ISNUMBER(FIND("Borracharia",C2511)),"Borracharia",IF(ISNUMBER(FIND("Lubrificação",C2511)),"Lubrificação",
IF(ISNUMBER(FIND("Estoque - Carregadeiras",C2511)),"Carregadeiras",IF(ISNUMBER(FIND("Estoque - Veic. Leves",C2511)),"Veic. Leves",
IF(ISNUMBER(FIND("Estoque - Caminhões",C2511)),"Caminhões",IF(ISNUMBER(FIND("Estoque - Transbordos",C2511)),"Transbordos",
IF(ISNUMBER(FIND("Estoque - Tratores",C2511)),"Tratores",
IF(ISNUMBER(FIND("Estoque - Máquinas pesadas",C2511)),"Máquinas pesadas",
IF(ISNUMBER(FIND("Estoque - Reboques",C2511)),"Reboques",
IF(C2511="Estoque","Estoque",
IF(AND(ISNUMBER(C2511),C2511&gt;1000,C2511&lt;2000),"Caminhões",
IF(AND(ISNUMBER(C2511),C2511&gt;2000,C2511&lt;3000),"Tratores",
IF(AND(ISNUMBER(C2511),C2511&gt;3000,C2511&lt;4000),"Carregadeiras",
IF(AND(ISNUMBER(C2511),C2511&gt;4000,C2511&lt;5000),"Máquinas pesadas",
IF(AND(ISNUMBER(C2511),C2511&gt;5000,C2511&lt;6000),"Colhedoras",
IF(AND(ISNUMBER(C2511),C2511&gt;7000,C2511&lt;8000),"Irrigação",
IF(AND(ISNUMBER(C2511),C2511&gt;8000,C2511&lt;9000),"Reboques",IF(AND(ISNUMBER(C2511),C2511&gt;0,C2511&lt;1000),"Veic. Leves","")))))))))))))))))))))</f>
        <v>Tratores</v>
      </c>
      <c r="B2511" s="72"/>
      <c r="C2511" s="2">
        <v>2048</v>
      </c>
      <c r="D2511" s="2">
        <v>90448</v>
      </c>
      <c r="E2511" s="3" t="s">
        <v>879</v>
      </c>
      <c r="F2511" s="14" t="str">
        <f>IF(ISBLANK(K2511), "Apenas Solicitação", "Tem OC")</f>
        <v>Tem OC</v>
      </c>
      <c r="G2511" s="2">
        <v>2</v>
      </c>
      <c r="H2511" s="37">
        <f>G2511-I2511</f>
        <v>0</v>
      </c>
      <c r="I2511" s="38">
        <v>2</v>
      </c>
      <c r="J2511" s="4">
        <v>45758</v>
      </c>
      <c r="K2511" s="180">
        <v>45768</v>
      </c>
      <c r="L2511" s="4"/>
      <c r="M2511" s="44"/>
      <c r="N2511" s="44" t="str">
        <f>IFERROR(K2511 + VALUE(LEFT(L2511, FIND(" ", L2511) - 1)), "")</f>
        <v/>
      </c>
      <c r="O2511" s="3">
        <f>IF(_xlfn.DAYS(K2511,J2511)&lt;0, "Aguardando OC", _xlfn.DAYS(K2511,J2511))</f>
        <v>10</v>
      </c>
      <c r="P2511" s="14">
        <v>399240</v>
      </c>
      <c r="Q2511" s="169">
        <v>1144079</v>
      </c>
      <c r="R2511" s="14">
        <v>166531</v>
      </c>
      <c r="S2511" s="2">
        <v>692</v>
      </c>
      <c r="T2511" s="65" t="s">
        <v>106</v>
      </c>
      <c r="U2511" s="21">
        <v>17.96</v>
      </c>
      <c r="V2511" s="2">
        <v>13341</v>
      </c>
      <c r="W2511" s="43" t="str">
        <f>IFERROR(VLOOKUP(V2511, Fornecedores!A:C, 3, FALSE), "")</f>
        <v>DISMA DISTRIBUIDORA</v>
      </c>
      <c r="X2511" s="43" t="str">
        <f>IFERROR(VLOOKUP(V2511, Fornecedores!A:E, 5, FALSE), "")</f>
        <v>Araçatuba</v>
      </c>
      <c r="Y2511" s="43" t="str">
        <f>IFERROR(VLOOKUP(V2511, Fornecedores!A:F, 6, FALSE), "")</f>
        <v>SP</v>
      </c>
      <c r="Z2511" s="14" t="str">
        <f>IF(H2511=0, "Pedido entregue!", "Pendente")</f>
        <v>Pedido entregue!</v>
      </c>
      <c r="AA2511" s="74">
        <v>1</v>
      </c>
      <c r="AB2511" s="58" t="str">
        <f>IF(Z2511="Pedido Entregue!", IF(AA2511=1, "Retirado do Almoxarifado", IF(AA2511=2, "Material devolvido", "Aguardando retirada")), IF(Z2511="Pendente", "Entrega pendente", ""))</f>
        <v>Retirado do Almoxarifado</v>
      </c>
      <c r="AC2511" s="18">
        <v>1</v>
      </c>
      <c r="AD2511" s="18">
        <f>AC2511/SUMIF($P:$P,P2511,$AC:$AC)</f>
        <v>1</v>
      </c>
      <c r="AE2511" s="18">
        <f>IF(R2511=0,0,AC2511/SUMIF($R:$R,R2511,$AC:$AC))</f>
        <v>0.16666666666666666</v>
      </c>
      <c r="AF2511" s="18">
        <f>IF(R2511=0,1,0)</f>
        <v>0</v>
      </c>
      <c r="AG2511" s="18">
        <f>IF(R2511=0,#REF!-J2511,0)</f>
        <v>0</v>
      </c>
      <c r="AH2511" t="str">
        <f>TEXT(J2511,"MMMM")</f>
        <v>abril</v>
      </c>
    </row>
    <row r="2512" spans="1:34" ht="12.75" hidden="1" customHeight="1" x14ac:dyDescent="0.25">
      <c r="A2512" s="90" t="str">
        <f>IF(C2512="Oficina Diversos","Oficina Geral",
IF(ISNUMBER(FIND("Estoque - Colhedoras",C2512)),"Colhedoras",IF(ISNUMBER(FIND("Caldeiraria",C2512)),"Caldeiraria",IF(ISNUMBER(FIND("Borracharia",C2512)),"Borracharia",IF(ISNUMBER(FIND("Lubrificação",C2512)),"Lubrificação",
IF(ISNUMBER(FIND("Estoque - Carregadeiras",C2512)),"Carregadeiras",IF(ISNUMBER(FIND("Estoque - Veic. Leves",C2512)),"Veic. Leves",
IF(ISNUMBER(FIND("Estoque - Caminhões",C2512)),"Caminhões",IF(ISNUMBER(FIND("Estoque - Transbordos",C2512)),"Transbordos",
IF(ISNUMBER(FIND("Estoque - Tratores",C2512)),"Tratores",
IF(ISNUMBER(FIND("Estoque - Máquinas pesadas",C2512)),"Máquinas pesadas",
IF(ISNUMBER(FIND("Estoque - Reboques",C2512)),"Reboques",
IF(C2512="Estoque","Estoque",
IF(AND(ISNUMBER(C2512),C2512&gt;1000,C2512&lt;2000),"Caminhões",
IF(AND(ISNUMBER(C2512),C2512&gt;2000,C2512&lt;3000),"Tratores",
IF(AND(ISNUMBER(C2512),C2512&gt;3000,C2512&lt;4000),"Carregadeiras",
IF(AND(ISNUMBER(C2512),C2512&gt;4000,C2512&lt;5000),"Máquinas pesadas",
IF(AND(ISNUMBER(C2512),C2512&gt;5000,C2512&lt;6000),"Colhedoras",
IF(AND(ISNUMBER(C2512),C2512&gt;7000,C2512&lt;8000),"Irrigação",
IF(AND(ISNUMBER(C2512),C2512&gt;8000,C2512&lt;9000),"Reboques",IF(AND(ISNUMBER(C2512),C2512&gt;0,C2512&lt;1000),"Veic. Leves","")))))))))))))))))))))</f>
        <v>Tratores</v>
      </c>
      <c r="B2512" s="72"/>
      <c r="C2512" s="2">
        <v>2048</v>
      </c>
      <c r="D2512" s="2">
        <v>90450</v>
      </c>
      <c r="E2512" s="3" t="s">
        <v>880</v>
      </c>
      <c r="F2512" s="14" t="str">
        <f>IF(ISBLANK(K2512), "Apenas Solicitação", "Tem OC")</f>
        <v>Tem OC</v>
      </c>
      <c r="G2512" s="2">
        <v>1</v>
      </c>
      <c r="H2512" s="37">
        <f>G2512-I2512</f>
        <v>0</v>
      </c>
      <c r="I2512" s="38">
        <v>1</v>
      </c>
      <c r="J2512" s="4">
        <v>45758</v>
      </c>
      <c r="K2512" s="180">
        <v>45768</v>
      </c>
      <c r="L2512" s="4"/>
      <c r="M2512" s="44"/>
      <c r="N2512" s="44" t="str">
        <f>IFERROR(K2512 + VALUE(LEFT(L2512, FIND(" ", L2512) - 1)), "")</f>
        <v/>
      </c>
      <c r="O2512" s="3">
        <f>IF(_xlfn.DAYS(K2512,J2512)&lt;0, "Aguardando OC", _xlfn.DAYS(K2512,J2512))</f>
        <v>10</v>
      </c>
      <c r="P2512" s="14">
        <v>399241</v>
      </c>
      <c r="Q2512" s="169">
        <v>1144079</v>
      </c>
      <c r="R2512" s="14">
        <v>166532</v>
      </c>
      <c r="S2512" s="2">
        <v>692</v>
      </c>
      <c r="T2512" s="65" t="s">
        <v>106</v>
      </c>
      <c r="U2512" s="21">
        <v>82</v>
      </c>
      <c r="V2512" s="2">
        <v>14487</v>
      </c>
      <c r="W2512" s="43" t="str">
        <f>IFERROR(VLOOKUP(V2512, Fornecedores!A:C, 3, FALSE), "")</f>
        <v xml:space="preserve">FL TRATORES </v>
      </c>
      <c r="X2512" s="43" t="str">
        <f>IFERROR(VLOOKUP(V2512, Fornecedores!A:E, 5, FALSE), "")</f>
        <v>Recife</v>
      </c>
      <c r="Y2512" s="43" t="str">
        <f>IFERROR(VLOOKUP(V2512, Fornecedores!A:F, 6, FALSE), "")</f>
        <v>PE</v>
      </c>
      <c r="Z2512" s="14" t="str">
        <f>IF(H2512=0, "Pedido entregue!", "Pendente")</f>
        <v>Pedido entregue!</v>
      </c>
      <c r="AA2512" s="74">
        <v>1</v>
      </c>
      <c r="AB2512" s="58" t="str">
        <f>IF(Z2512="Pedido Entregue!", IF(AA2512=1, "Retirado do Almoxarifado", IF(AA2512=2, "Material devolvido", "Aguardando retirada")), IF(Z2512="Pendente", "Entrega pendente", ""))</f>
        <v>Retirado do Almoxarifado</v>
      </c>
      <c r="AC2512" s="18">
        <v>1</v>
      </c>
      <c r="AD2512" s="18">
        <f>AC2512/SUMIF($P:$P,P2512,$AC:$AC)</f>
        <v>1</v>
      </c>
      <c r="AE2512" s="18">
        <f>IF(R2512=0,0,AC2512/SUMIF($R:$R,R2512,$AC:$AC))</f>
        <v>0.25</v>
      </c>
      <c r="AF2512" s="18">
        <f>IF(R2512=0,1,0)</f>
        <v>0</v>
      </c>
      <c r="AG2512" s="18">
        <f>IF(R2512=0,#REF!-J2512,0)</f>
        <v>0</v>
      </c>
      <c r="AH2512" t="str">
        <f>TEXT(J2512,"MMMM")</f>
        <v>abril</v>
      </c>
    </row>
    <row r="2513" spans="1:34" ht="12.75" hidden="1" customHeight="1" x14ac:dyDescent="0.25">
      <c r="A2513" s="90" t="str">
        <f>IF(C2513="Oficina Diversos","Oficina Geral",
IF(ISNUMBER(FIND("Estoque - Colhedoras",C2513)),"Colhedoras",IF(ISNUMBER(FIND("Caldeiraria",C2513)),"Caldeiraria",IF(ISNUMBER(FIND("Borracharia",C2513)),"Borracharia",IF(ISNUMBER(FIND("Lubrificação",C2513)),"Lubrificação",
IF(ISNUMBER(FIND("Estoque - Carregadeiras",C2513)),"Carregadeiras",IF(ISNUMBER(FIND("Estoque - Veic. Leves",C2513)),"Veic. Leves",
IF(ISNUMBER(FIND("Estoque - Caminhões",C2513)),"Caminhões",IF(ISNUMBER(FIND("Estoque - Transbordos",C2513)),"Transbordos",
IF(ISNUMBER(FIND("Estoque - Tratores",C2513)),"Tratores",
IF(ISNUMBER(FIND("Estoque - Máquinas pesadas",C2513)),"Máquinas pesadas",
IF(ISNUMBER(FIND("Estoque - Reboques",C2513)),"Reboques",
IF(C2513="Estoque","Estoque",
IF(AND(ISNUMBER(C2513),C2513&gt;1000,C2513&lt;2000),"Caminhões",
IF(AND(ISNUMBER(C2513),C2513&gt;2000,C2513&lt;3000),"Tratores",
IF(AND(ISNUMBER(C2513),C2513&gt;3000,C2513&lt;4000),"Carregadeiras",
IF(AND(ISNUMBER(C2513),C2513&gt;4000,C2513&lt;5000),"Máquinas pesadas",
IF(AND(ISNUMBER(C2513),C2513&gt;5000,C2513&lt;6000),"Colhedoras",
IF(AND(ISNUMBER(C2513),C2513&gt;7000,C2513&lt;8000),"Irrigação",
IF(AND(ISNUMBER(C2513),C2513&gt;8000,C2513&lt;9000),"Reboques",IF(AND(ISNUMBER(C2513),C2513&gt;0,C2513&lt;1000),"Veic. Leves","")))))))))))))))))))))</f>
        <v>Tratores</v>
      </c>
      <c r="B2513" s="72"/>
      <c r="C2513" s="2">
        <v>2048</v>
      </c>
      <c r="D2513" s="2">
        <v>90451</v>
      </c>
      <c r="E2513" s="3" t="s">
        <v>881</v>
      </c>
      <c r="F2513" s="14" t="str">
        <f>IF(ISBLANK(K2513), "Apenas Solicitação", "Tem OC")</f>
        <v>Tem OC</v>
      </c>
      <c r="G2513" s="2">
        <v>1</v>
      </c>
      <c r="H2513" s="37">
        <f>G2513-I2513</f>
        <v>0</v>
      </c>
      <c r="I2513" s="38">
        <v>1</v>
      </c>
      <c r="J2513" s="4">
        <v>45758</v>
      </c>
      <c r="K2513" s="180">
        <v>45768</v>
      </c>
      <c r="L2513" s="4"/>
      <c r="M2513" s="44"/>
      <c r="N2513" s="44" t="str">
        <f>IFERROR(K2513 + VALUE(LEFT(L2513, FIND(" ", L2513) - 1)), "")</f>
        <v/>
      </c>
      <c r="O2513" s="3">
        <f>IF(_xlfn.DAYS(K2513,J2513)&lt;0, "Aguardando OC", _xlfn.DAYS(K2513,J2513))</f>
        <v>10</v>
      </c>
      <c r="P2513" s="14">
        <v>399242</v>
      </c>
      <c r="Q2513" s="169">
        <v>1144079</v>
      </c>
      <c r="R2513" s="14">
        <v>166531</v>
      </c>
      <c r="S2513" s="2">
        <v>692</v>
      </c>
      <c r="T2513" s="65" t="s">
        <v>106</v>
      </c>
      <c r="U2513" s="21">
        <v>14</v>
      </c>
      <c r="V2513" s="2">
        <v>13341</v>
      </c>
      <c r="W2513" s="43" t="str">
        <f>IFERROR(VLOOKUP(V2513, Fornecedores!A:C, 3, FALSE), "")</f>
        <v>DISMA DISTRIBUIDORA</v>
      </c>
      <c r="X2513" s="43" t="str">
        <f>IFERROR(VLOOKUP(V2513, Fornecedores!A:E, 5, FALSE), "")</f>
        <v>Araçatuba</v>
      </c>
      <c r="Y2513" s="43" t="str">
        <f>IFERROR(VLOOKUP(V2513, Fornecedores!A:F, 6, FALSE), "")</f>
        <v>SP</v>
      </c>
      <c r="Z2513" s="14" t="str">
        <f>IF(H2513=0, "Pedido entregue!", "Pendente")</f>
        <v>Pedido entregue!</v>
      </c>
      <c r="AA2513" s="74">
        <v>1</v>
      </c>
      <c r="AB2513" s="58" t="str">
        <f>IF(Z2513="Pedido Entregue!", IF(AA2513=1, "Retirado do Almoxarifado", IF(AA2513=2, "Material devolvido", "Aguardando retirada")), IF(Z2513="Pendente", "Entrega pendente", ""))</f>
        <v>Retirado do Almoxarifado</v>
      </c>
      <c r="AC2513" s="18">
        <v>1</v>
      </c>
      <c r="AD2513" s="18">
        <f>AC2513/SUMIF($P:$P,P2513,$AC:$AC)</f>
        <v>1</v>
      </c>
      <c r="AE2513" s="18">
        <f>IF(R2513=0,0,AC2513/SUMIF($R:$R,R2513,$AC:$AC))</f>
        <v>0.16666666666666666</v>
      </c>
      <c r="AF2513" s="18">
        <f>IF(R2513=0,1,0)</f>
        <v>0</v>
      </c>
      <c r="AG2513" s="18">
        <f>IF(R2513=0,#REF!-J2513,0)</f>
        <v>0</v>
      </c>
      <c r="AH2513" t="str">
        <f>TEXT(J2513,"MMMM")</f>
        <v>abril</v>
      </c>
    </row>
    <row r="2514" spans="1:34" ht="12.75" hidden="1" customHeight="1" x14ac:dyDescent="0.25">
      <c r="A2514" s="90" t="str">
        <f>IF(C2514="Oficina Diversos","Oficina Geral",
IF(ISNUMBER(FIND("Estoque - Colhedoras",C2514)),"Colhedoras",IF(ISNUMBER(FIND("Caldeiraria",C2514)),"Caldeiraria",IF(ISNUMBER(FIND("Borracharia",C2514)),"Borracharia",IF(ISNUMBER(FIND("Lubrificação",C2514)),"Lubrificação",
IF(ISNUMBER(FIND("Estoque - Carregadeiras",C2514)),"Carregadeiras",IF(ISNUMBER(FIND("Estoque - Veic. Leves",C2514)),"Veic. Leves",
IF(ISNUMBER(FIND("Estoque - Caminhões",C2514)),"Caminhões",IF(ISNUMBER(FIND("Estoque - Transbordos",C2514)),"Transbordos",
IF(ISNUMBER(FIND("Estoque - Tratores",C2514)),"Tratores",
IF(ISNUMBER(FIND("Estoque - Máquinas pesadas",C2514)),"Máquinas pesadas",
IF(ISNUMBER(FIND("Estoque - Reboques",C2514)),"Reboques",
IF(C2514="Estoque","Estoque",
IF(AND(ISNUMBER(C2514),C2514&gt;1000,C2514&lt;2000),"Caminhões",
IF(AND(ISNUMBER(C2514),C2514&gt;2000,C2514&lt;3000),"Tratores",
IF(AND(ISNUMBER(C2514),C2514&gt;3000,C2514&lt;4000),"Carregadeiras",
IF(AND(ISNUMBER(C2514),C2514&gt;4000,C2514&lt;5000),"Máquinas pesadas",
IF(AND(ISNUMBER(C2514),C2514&gt;5000,C2514&lt;6000),"Colhedoras",
IF(AND(ISNUMBER(C2514),C2514&gt;7000,C2514&lt;8000),"Irrigação",
IF(AND(ISNUMBER(C2514),C2514&gt;8000,C2514&lt;9000),"Reboques",IF(AND(ISNUMBER(C2514),C2514&gt;0,C2514&lt;1000),"Veic. Leves","")))))))))))))))))))))</f>
        <v>Tratores</v>
      </c>
      <c r="B2514"/>
      <c r="C2514" s="69">
        <v>2048</v>
      </c>
      <c r="D2514" s="69">
        <v>90453</v>
      </c>
      <c r="E2514" s="70" t="s">
        <v>19841</v>
      </c>
      <c r="F2514" s="14" t="str">
        <f>IF(ISBLANK(K2514), "Apenas Solicitação", "Tem OC")</f>
        <v>Tem OC</v>
      </c>
      <c r="G2514" s="69">
        <v>1</v>
      </c>
      <c r="H2514" s="37">
        <f>G2514-I2514</f>
        <v>0</v>
      </c>
      <c r="I2514" s="38">
        <v>1</v>
      </c>
      <c r="J2514" s="71">
        <v>45792</v>
      </c>
      <c r="K2514" s="186">
        <v>45797</v>
      </c>
      <c r="L2514" s="70" t="s">
        <v>20151</v>
      </c>
      <c r="M2514" s="44" t="str">
        <f ca="1">IF(OR(N2514="", N2514=0), "", IF(N2514&gt;TODAY(), "No prazo", "Atrasado"))</f>
        <v>Atrasado</v>
      </c>
      <c r="N2514" s="44">
        <f>IFERROR(K2514 + VALUE(LEFT(L2514, FIND(" ", L2514) - 1)), "")</f>
        <v>45797</v>
      </c>
      <c r="O2514" s="3">
        <f>IF(_xlfn.DAYS(K2514,J2514)&lt;0, "Aguardando OC", _xlfn.DAYS(K2514,J2514))</f>
        <v>5</v>
      </c>
      <c r="P2514" s="195">
        <v>403005</v>
      </c>
      <c r="Q2514" s="12"/>
      <c r="R2514" s="195">
        <v>167917</v>
      </c>
      <c r="S2514" s="69">
        <v>221</v>
      </c>
      <c r="T2514" s="65" t="s">
        <v>1029</v>
      </c>
      <c r="U2514" s="120">
        <v>2680</v>
      </c>
      <c r="V2514" s="69">
        <v>1237</v>
      </c>
      <c r="W2514" s="43" t="str">
        <f>IFERROR(VLOOKUP(V2514, Fornecedores!A:C, 3, FALSE), "")</f>
        <v>MERCADAO DE TRATORES</v>
      </c>
      <c r="X2514" s="43" t="str">
        <f>IFERROR(VLOOKUP(V2514, Fornecedores!A:E, 5, FALSE), "")</f>
        <v>Ourinhos</v>
      </c>
      <c r="Y2514" s="43" t="str">
        <f>IFERROR(VLOOKUP(V2514, Fornecedores!A:F, 6, FALSE), "")</f>
        <v>SP</v>
      </c>
      <c r="Z2514" s="14" t="str">
        <f>IF(H2514=0, "Pedido entregue!", "Pendente")</f>
        <v>Pedido entregue!</v>
      </c>
      <c r="AA2514"/>
      <c r="AB2514" s="58" t="str">
        <f>IF(Z2514="Pedido Entregue!", IF(AA2514=1, "Retirado do Almoxarifado", IF(AA2514=2, "Material devolvido", "Aguardando retirada")), IF(Z2514="Pendente", "Entrega pendente", ""))</f>
        <v>Aguardando retirada</v>
      </c>
      <c r="AC2514" s="18">
        <v>1</v>
      </c>
      <c r="AD2514" s="18">
        <f>AC2514/SUMIF($P:$P,P2514,$AC:$AC)</f>
        <v>1</v>
      </c>
      <c r="AE2514" s="18">
        <f>IF(R2514=0,0,AC2514/SUMIF($R:$R,R2514,$AC:$AC))</f>
        <v>1</v>
      </c>
      <c r="AF2514" s="18">
        <f>IF(R2514=0,1,0)</f>
        <v>0</v>
      </c>
      <c r="AH2514" t="str">
        <f>TEXT(J2514,"MMMM")</f>
        <v>maio</v>
      </c>
    </row>
    <row r="2515" spans="1:34" ht="12.75" hidden="1" customHeight="1" x14ac:dyDescent="0.25">
      <c r="A2515" s="90" t="str">
        <f>IF(C2515="Oficina Diversos","Oficina Geral",
IF(ISNUMBER(FIND("Estoque - Colhedoras",C2515)),"Colhedoras",IF(ISNUMBER(FIND("Caldeiraria",C2515)),"Caldeiraria",IF(ISNUMBER(FIND("Borracharia",C2515)),"Borracharia",IF(ISNUMBER(FIND("Lubrificação",C2515)),"Lubrificação",
IF(ISNUMBER(FIND("Estoque - Carregadeiras",C2515)),"Carregadeiras",IF(ISNUMBER(FIND("Estoque - Veic. Leves",C2515)),"Veic. Leves",
IF(ISNUMBER(FIND("Estoque - Caminhões",C2515)),"Caminhões",IF(ISNUMBER(FIND("Estoque - Transbordos",C2515)),"Transbordos",
IF(ISNUMBER(FIND("Estoque - Tratores",C2515)),"Tratores",
IF(ISNUMBER(FIND("Estoque - Máquinas pesadas",C2515)),"Máquinas pesadas",
IF(ISNUMBER(FIND("Estoque - Reboques",C2515)),"Reboques",
IF(C2515="Estoque","Estoque",
IF(AND(ISNUMBER(C2515),C2515&gt;1000,C2515&lt;2000),"Caminhões",
IF(AND(ISNUMBER(C2515),C2515&gt;2000,C2515&lt;3000),"Tratores",
IF(AND(ISNUMBER(C2515),C2515&gt;3000,C2515&lt;4000),"Carregadeiras",
IF(AND(ISNUMBER(C2515),C2515&gt;4000,C2515&lt;5000),"Máquinas pesadas",
IF(AND(ISNUMBER(C2515),C2515&gt;5000,C2515&lt;6000),"Colhedoras",
IF(AND(ISNUMBER(C2515),C2515&gt;7000,C2515&lt;8000),"Irrigação",
IF(AND(ISNUMBER(C2515),C2515&gt;8000,C2515&lt;9000),"Reboques",IF(AND(ISNUMBER(C2515),C2515&gt;0,C2515&lt;1000),"Veic. Leves","")))))))))))))))))))))</f>
        <v>Tratores</v>
      </c>
      <c r="B2515" s="72"/>
      <c r="C2515" s="2">
        <v>2048</v>
      </c>
      <c r="D2515" s="2">
        <v>90454</v>
      </c>
      <c r="E2515" s="3" t="s">
        <v>882</v>
      </c>
      <c r="F2515" s="14" t="str">
        <f>IF(ISBLANK(K2515), "Apenas Solicitação", "Tem OC")</f>
        <v>Tem OC</v>
      </c>
      <c r="G2515" s="2">
        <v>3</v>
      </c>
      <c r="H2515" s="37">
        <f>G2515-I2515</f>
        <v>0</v>
      </c>
      <c r="I2515" s="38">
        <v>3</v>
      </c>
      <c r="J2515" s="4">
        <v>45758</v>
      </c>
      <c r="K2515" s="180">
        <v>45768</v>
      </c>
      <c r="L2515" s="4"/>
      <c r="M2515" s="44"/>
      <c r="N2515" s="44" t="str">
        <f>IFERROR(K2515 + VALUE(LEFT(L2515, FIND(" ", L2515) - 1)), "")</f>
        <v/>
      </c>
      <c r="O2515" s="3">
        <f>IF(_xlfn.DAYS(K2515,J2515)&lt;0, "Aguardando OC", _xlfn.DAYS(K2515,J2515))</f>
        <v>10</v>
      </c>
      <c r="P2515" s="14">
        <v>399243</v>
      </c>
      <c r="Q2515" s="169">
        <v>1144079</v>
      </c>
      <c r="R2515" s="14">
        <v>166531</v>
      </c>
      <c r="S2515" s="2">
        <v>692</v>
      </c>
      <c r="T2515" s="65" t="s">
        <v>106</v>
      </c>
      <c r="U2515" s="21">
        <v>560.25</v>
      </c>
      <c r="V2515" s="2">
        <v>13341</v>
      </c>
      <c r="W2515" s="43" t="str">
        <f>IFERROR(VLOOKUP(V2515, Fornecedores!A:C, 3, FALSE), "")</f>
        <v>DISMA DISTRIBUIDORA</v>
      </c>
      <c r="X2515" s="43" t="str">
        <f>IFERROR(VLOOKUP(V2515, Fornecedores!A:E, 5, FALSE), "")</f>
        <v>Araçatuba</v>
      </c>
      <c r="Y2515" s="43" t="str">
        <f>IFERROR(VLOOKUP(V2515, Fornecedores!A:F, 6, FALSE), "")</f>
        <v>SP</v>
      </c>
      <c r="Z2515" s="14" t="str">
        <f>IF(H2515=0, "Pedido entregue!", "Pendente")</f>
        <v>Pedido entregue!</v>
      </c>
      <c r="AA2515" s="74">
        <v>1</v>
      </c>
      <c r="AB2515" s="58" t="str">
        <f>IF(Z2515="Pedido Entregue!", IF(AA2515=1, "Retirado do Almoxarifado", IF(AA2515=2, "Material devolvido", "Aguardando retirada")), IF(Z2515="Pendente", "Entrega pendente", ""))</f>
        <v>Retirado do Almoxarifado</v>
      </c>
      <c r="AC2515" s="18">
        <v>1</v>
      </c>
      <c r="AD2515" s="18">
        <f>AC2515/SUMIF($P:$P,P2515,$AC:$AC)</f>
        <v>1</v>
      </c>
      <c r="AE2515" s="18">
        <f>IF(R2515=0,0,AC2515/SUMIF($R:$R,R2515,$AC:$AC))</f>
        <v>0.16666666666666666</v>
      </c>
      <c r="AF2515" s="18">
        <f>IF(R2515=0,1,0)</f>
        <v>0</v>
      </c>
      <c r="AG2515" s="18">
        <f>IF(R2515=0,#REF!-J2515,0)</f>
        <v>0</v>
      </c>
      <c r="AH2515" t="str">
        <f>TEXT(J2515,"MMMM")</f>
        <v>abril</v>
      </c>
    </row>
    <row r="2516" spans="1:34" ht="12.75" hidden="1" customHeight="1" x14ac:dyDescent="0.25">
      <c r="A2516" s="90" t="str">
        <f>IF(C2516="Oficina Diversos","Oficina Geral",
IF(ISNUMBER(FIND("Estoque - Colhedoras",C2516)),"Colhedoras",IF(ISNUMBER(FIND("Caldeiraria",C2516)),"Caldeiraria",IF(ISNUMBER(FIND("Borracharia",C2516)),"Borracharia",IF(ISNUMBER(FIND("Lubrificação",C2516)),"Lubrificação",
IF(ISNUMBER(FIND("Estoque - Carregadeiras",C2516)),"Carregadeiras",IF(ISNUMBER(FIND("Estoque - Veic. Leves",C2516)),"Veic. Leves",
IF(ISNUMBER(FIND("Estoque - Caminhões",C2516)),"Caminhões",IF(ISNUMBER(FIND("Estoque - Transbordos",C2516)),"Transbordos",
IF(ISNUMBER(FIND("Estoque - Tratores",C2516)),"Tratores",
IF(ISNUMBER(FIND("Estoque - Máquinas pesadas",C2516)),"Máquinas pesadas",
IF(ISNUMBER(FIND("Estoque - Reboques",C2516)),"Reboques",
IF(C2516="Estoque","Estoque",
IF(AND(ISNUMBER(C2516),C2516&gt;1000,C2516&lt;2000),"Caminhões",
IF(AND(ISNUMBER(C2516),C2516&gt;2000,C2516&lt;3000),"Tratores",
IF(AND(ISNUMBER(C2516),C2516&gt;3000,C2516&lt;4000),"Carregadeiras",
IF(AND(ISNUMBER(C2516),C2516&gt;4000,C2516&lt;5000),"Máquinas pesadas",
IF(AND(ISNUMBER(C2516),C2516&gt;5000,C2516&lt;6000),"Colhedoras",
IF(AND(ISNUMBER(C2516),C2516&gt;7000,C2516&lt;8000),"Irrigação",
IF(AND(ISNUMBER(C2516),C2516&gt;8000,C2516&lt;9000),"Reboques",IF(AND(ISNUMBER(C2516),C2516&gt;0,C2516&lt;1000),"Veic. Leves","")))))))))))))))))))))</f>
        <v>Tratores</v>
      </c>
      <c r="B2516" s="72"/>
      <c r="C2516" s="2">
        <v>2048</v>
      </c>
      <c r="D2516" s="2">
        <v>90455</v>
      </c>
      <c r="E2516" s="3" t="s">
        <v>883</v>
      </c>
      <c r="F2516" s="14" t="str">
        <f>IF(ISBLANK(K2516), "Apenas Solicitação", "Tem OC")</f>
        <v>Tem OC</v>
      </c>
      <c r="G2516" s="2">
        <v>1</v>
      </c>
      <c r="H2516" s="37">
        <f>G2516-I2516</f>
        <v>0</v>
      </c>
      <c r="I2516" s="38">
        <v>1</v>
      </c>
      <c r="J2516" s="4">
        <v>45758</v>
      </c>
      <c r="K2516" s="180">
        <v>45768</v>
      </c>
      <c r="L2516" s="4"/>
      <c r="M2516" s="44"/>
      <c r="N2516" s="44" t="str">
        <f>IFERROR(K2516 + VALUE(LEFT(L2516, FIND(" ", L2516) - 1)), "")</f>
        <v/>
      </c>
      <c r="O2516" s="3">
        <f>IF(_xlfn.DAYS(K2516,J2516)&lt;0, "Aguardando OC", _xlfn.DAYS(K2516,J2516))</f>
        <v>10</v>
      </c>
      <c r="P2516" s="14">
        <v>399245</v>
      </c>
      <c r="Q2516" s="169">
        <v>1144079</v>
      </c>
      <c r="R2516" s="14">
        <v>166531</v>
      </c>
      <c r="S2516" s="2">
        <v>692</v>
      </c>
      <c r="T2516" s="65" t="s">
        <v>106</v>
      </c>
      <c r="U2516" s="21">
        <v>52</v>
      </c>
      <c r="V2516" s="2">
        <v>13341</v>
      </c>
      <c r="W2516" s="43" t="str">
        <f>IFERROR(VLOOKUP(V2516, Fornecedores!A:C, 3, FALSE), "")</f>
        <v>DISMA DISTRIBUIDORA</v>
      </c>
      <c r="X2516" s="43" t="str">
        <f>IFERROR(VLOOKUP(V2516, Fornecedores!A:E, 5, FALSE), "")</f>
        <v>Araçatuba</v>
      </c>
      <c r="Y2516" s="43" t="str">
        <f>IFERROR(VLOOKUP(V2516, Fornecedores!A:F, 6, FALSE), "")</f>
        <v>SP</v>
      </c>
      <c r="Z2516" s="14" t="str">
        <f>IF(H2516=0, "Pedido entregue!", "Pendente")</f>
        <v>Pedido entregue!</v>
      </c>
      <c r="AA2516" s="74">
        <v>1</v>
      </c>
      <c r="AB2516" s="58" t="str">
        <f>IF(Z2516="Pedido Entregue!", IF(AA2516=1, "Retirado do Almoxarifado", IF(AA2516=2, "Material devolvido", "Aguardando retirada")), IF(Z2516="Pendente", "Entrega pendente", ""))</f>
        <v>Retirado do Almoxarifado</v>
      </c>
      <c r="AC2516" s="18">
        <v>1</v>
      </c>
      <c r="AD2516" s="18">
        <f>AC2516/SUMIF($P:$P,P2516,$AC:$AC)</f>
        <v>1</v>
      </c>
      <c r="AE2516" s="18">
        <f>IF(R2516=0,0,AC2516/SUMIF($R:$R,R2516,$AC:$AC))</f>
        <v>0.16666666666666666</v>
      </c>
      <c r="AF2516" s="18">
        <f>IF(R2516=0,1,0)</f>
        <v>0</v>
      </c>
      <c r="AG2516" s="18">
        <f>IF(R2516=0,#REF!-J2516,0)</f>
        <v>0</v>
      </c>
      <c r="AH2516" t="str">
        <f>TEXT(J2516,"MMMM")</f>
        <v>abril</v>
      </c>
    </row>
    <row r="2517" spans="1:34" ht="12.75" customHeight="1" x14ac:dyDescent="0.25">
      <c r="A2517" s="90" t="str">
        <f>IF(C2517="Oficina Diversos","Oficina Geral",
IF(ISNUMBER(FIND("Estoque - Colhedoras",C2517)),"Colhedoras",IF(ISNUMBER(FIND("Caldeiraria",C2517)),"Caldeiraria",IF(ISNUMBER(FIND("Borracharia",C2517)),"Borracharia",IF(ISNUMBER(FIND("Lubrificação",C2517)),"Lubrificação",
IF(ISNUMBER(FIND("Estoque - Carregadeiras",C2517)),"Carregadeiras",IF(ISNUMBER(FIND("Estoque - Veic. Leves",C2517)),"Veic. Leves",
IF(ISNUMBER(FIND("Estoque - Caminhões",C2517)),"Caminhões",IF(ISNUMBER(FIND("Estoque - Transbordos",C2517)),"Transbordos",
IF(ISNUMBER(FIND("Estoque - Tratores",C2517)),"Tratores",
IF(ISNUMBER(FIND("Estoque - Máquinas pesadas",C2517)),"Máquinas pesadas",
IF(ISNUMBER(FIND("Estoque - Reboques",C2517)),"Reboques",
IF(C2517="Estoque","Estoque",
IF(AND(ISNUMBER(C2517),C2517&gt;1000,C2517&lt;2000),"Caminhões",
IF(AND(ISNUMBER(C2517),C2517&gt;2000,C2517&lt;3000),"Tratores",
IF(AND(ISNUMBER(C2517),C2517&gt;3000,C2517&lt;4000),"Carregadeiras",
IF(AND(ISNUMBER(C2517),C2517&gt;4000,C2517&lt;5000),"Máquinas pesadas",
IF(AND(ISNUMBER(C2517),C2517&gt;5000,C2517&lt;6000),"Colhedoras",
IF(AND(ISNUMBER(C2517),C2517&gt;7000,C2517&lt;8000),"Irrigação",
IF(AND(ISNUMBER(C2517),C2517&gt;8000,C2517&lt;9000),"Reboques",IF(AND(ISNUMBER(C2517),C2517&gt;0,C2517&lt;1000),"Veic. Leves","")))))))))))))))))))))</f>
        <v>Tratores</v>
      </c>
      <c r="B2517" s="72"/>
      <c r="C2517" s="2">
        <v>2048</v>
      </c>
      <c r="D2517" s="2">
        <v>90456</v>
      </c>
      <c r="E2517" s="3" t="s">
        <v>884</v>
      </c>
      <c r="F2517" s="14" t="str">
        <f>IF(ISBLANK(K2517), "Apenas Solicitação", "Tem OC")</f>
        <v>Apenas Solicitação</v>
      </c>
      <c r="G2517" s="2">
        <v>1</v>
      </c>
      <c r="H2517" s="37">
        <f>G2517-I2517</f>
        <v>1</v>
      </c>
      <c r="I2517" s="38">
        <v>0</v>
      </c>
      <c r="J2517" s="4">
        <v>45758</v>
      </c>
      <c r="K2517" s="14"/>
      <c r="L2517" s="3"/>
      <c r="M2517" s="44" t="str">
        <f ca="1">IF(OR(N2517="", N2517=0), "", IF(N2517&gt;TODAY(), "No prazo", "Atrasado"))</f>
        <v/>
      </c>
      <c r="N2517" s="44" t="str">
        <f>IFERROR(K2517 + VALUE(LEFT(L2517, FIND(" ", L2517) - 1)), "")</f>
        <v/>
      </c>
      <c r="O2517" s="3" t="str">
        <f>IF(_xlfn.DAYS(K2517,J2517)&lt;0, "Aguardando OC", _xlfn.DAYS(K2517,J2517))</f>
        <v>Aguardando OC</v>
      </c>
      <c r="P2517" s="14">
        <v>399246</v>
      </c>
      <c r="Q2517" s="169">
        <v>1144079</v>
      </c>
      <c r="R2517" s="14">
        <v>0</v>
      </c>
      <c r="S2517" s="2">
        <v>692</v>
      </c>
      <c r="T2517" s="65" t="s">
        <v>106</v>
      </c>
      <c r="U2517" s="21">
        <v>0</v>
      </c>
      <c r="V2517" s="2"/>
      <c r="W2517" s="43" t="str">
        <f>IFERROR(VLOOKUP(V2517, Fornecedores!A:C, 3, FALSE), "")</f>
        <v/>
      </c>
      <c r="X2517" s="43" t="str">
        <f>IFERROR(VLOOKUP(V2517, Fornecedores!A:E, 5, FALSE), "")</f>
        <v/>
      </c>
      <c r="Y2517" s="43" t="str">
        <f>IFERROR(VLOOKUP(V2517, Fornecedores!A:F, 6, FALSE), "")</f>
        <v/>
      </c>
      <c r="Z2517" s="14" t="str">
        <f>IF(H2517=0, "Pedido entregue!", "Pendente")</f>
        <v>Pendente</v>
      </c>
      <c r="AA2517" s="74"/>
      <c r="AB2517" s="58" t="str">
        <f>IF(Z2517="Pedido Entregue!", IF(AA2517=1, "Retirado do Almoxarifado", IF(AA2517=2, "Material devolvido", "Aguardando retirada")), IF(Z2517="Pendente", "Entrega pendente", ""))</f>
        <v>Entrega pendente</v>
      </c>
      <c r="AC2517" s="18">
        <v>1</v>
      </c>
      <c r="AD2517" s="18">
        <f>AC2517/SUMIF($P:$P,P2517,$AC:$AC)</f>
        <v>1</v>
      </c>
      <c r="AE2517" s="18">
        <f>IF(R2517=0,0,AC2517/SUMIF($R:$R,R2517,$AC:$AC))</f>
        <v>0</v>
      </c>
      <c r="AF2517" s="18">
        <f>IF(R2517=0,1,0)</f>
        <v>1</v>
      </c>
      <c r="AG2517" s="18" t="e">
        <f>IF(R2517=0,#REF!-J2517,0)</f>
        <v>#REF!</v>
      </c>
      <c r="AH2517" t="str">
        <f>TEXT(J2517,"MMMM")</f>
        <v>abril</v>
      </c>
    </row>
    <row r="2518" spans="1:34" ht="12.75" hidden="1" customHeight="1" x14ac:dyDescent="0.25">
      <c r="A2518" s="90" t="str">
        <f>IF(C2518="Oficina Diversos","Oficina Geral",
IF(ISNUMBER(FIND("Estoque - Colhedoras",C2518)),"Colhedoras",IF(ISNUMBER(FIND("Caldeiraria",C2518)),"Caldeiraria",IF(ISNUMBER(FIND("Borracharia",C2518)),"Borracharia",IF(ISNUMBER(FIND("Lubrificação",C2518)),"Lubrificação",
IF(ISNUMBER(FIND("Estoque - Carregadeiras",C2518)),"Carregadeiras",IF(ISNUMBER(FIND("Estoque - Veic. Leves",C2518)),"Veic. Leves",
IF(ISNUMBER(FIND("Estoque - Caminhões",C2518)),"Caminhões",IF(ISNUMBER(FIND("Estoque - Transbordos",C2518)),"Transbordos",
IF(ISNUMBER(FIND("Estoque - Tratores",C2518)),"Tratores",
IF(ISNUMBER(FIND("Estoque - Máquinas pesadas",C2518)),"Máquinas pesadas",
IF(ISNUMBER(FIND("Estoque - Reboques",C2518)),"Reboques",
IF(C2518="Estoque","Estoque",
IF(AND(ISNUMBER(C2518),C2518&gt;1000,C2518&lt;2000),"Caminhões",
IF(AND(ISNUMBER(C2518),C2518&gt;2000,C2518&lt;3000),"Tratores",
IF(AND(ISNUMBER(C2518),C2518&gt;3000,C2518&lt;4000),"Carregadeiras",
IF(AND(ISNUMBER(C2518),C2518&gt;4000,C2518&lt;5000),"Máquinas pesadas",
IF(AND(ISNUMBER(C2518),C2518&gt;5000,C2518&lt;6000),"Colhedoras",
IF(AND(ISNUMBER(C2518),C2518&gt;7000,C2518&lt;8000),"Irrigação",
IF(AND(ISNUMBER(C2518),C2518&gt;8000,C2518&lt;9000),"Reboques",IF(AND(ISNUMBER(C2518),C2518&gt;0,C2518&lt;1000),"Veic. Leves","")))))))))))))))))))))</f>
        <v>Oficina Geral</v>
      </c>
      <c r="B2518" s="72"/>
      <c r="C2518" s="2" t="s">
        <v>661</v>
      </c>
      <c r="D2518" s="34">
        <v>90457</v>
      </c>
      <c r="E2518" s="36" t="s">
        <v>845</v>
      </c>
      <c r="F2518" s="14" t="str">
        <f>IF(ISBLANK(K2518), "Apenas Solicitação", "Tem OC")</f>
        <v>Tem OC</v>
      </c>
      <c r="G2518" s="34">
        <v>1</v>
      </c>
      <c r="H2518" s="37">
        <f>G2518-I2518</f>
        <v>0</v>
      </c>
      <c r="I2518" s="38">
        <v>1</v>
      </c>
      <c r="J2518" s="35">
        <v>45757</v>
      </c>
      <c r="K2518" s="184">
        <v>45779</v>
      </c>
      <c r="L2518" s="35"/>
      <c r="M2518" s="44"/>
      <c r="N2518" s="44" t="str">
        <f>IFERROR(K2518 + VALUE(LEFT(L2518, FIND(" ", L2518) - 1)), "")</f>
        <v/>
      </c>
      <c r="O2518" s="3">
        <f>IF(_xlfn.DAYS(K2518,J2518)&lt;0, "Aguardando OC", _xlfn.DAYS(K2518,J2518))</f>
        <v>22</v>
      </c>
      <c r="P2518" s="193">
        <v>398966</v>
      </c>
      <c r="Q2518" s="57">
        <v>1143655</v>
      </c>
      <c r="R2518" s="193">
        <v>166972</v>
      </c>
      <c r="S2518" s="42">
        <v>94</v>
      </c>
      <c r="T2518" s="67" t="s">
        <v>635</v>
      </c>
      <c r="U2518" s="40">
        <v>497.75</v>
      </c>
      <c r="V2518" s="34">
        <v>13058</v>
      </c>
      <c r="W2518" s="43" t="str">
        <f>IFERROR(VLOOKUP(V2518, Fornecedores!A:C, 3, FALSE), "")</f>
        <v>CASA DO BORRACHEIRO - PE</v>
      </c>
      <c r="X2518" s="43" t="str">
        <f>IFERROR(VLOOKUP(V2518, Fornecedores!A:E, 5, FALSE), "")</f>
        <v>Recife</v>
      </c>
      <c r="Y2518" s="43" t="str">
        <f>IFERROR(VLOOKUP(V2518, Fornecedores!A:F, 6, FALSE), "")</f>
        <v>PE</v>
      </c>
      <c r="Z2518" s="14" t="str">
        <f>IF(H2518=0, "Pedido entregue!", "Pendente")</f>
        <v>Pedido entregue!</v>
      </c>
      <c r="AA2518" s="74">
        <v>1</v>
      </c>
      <c r="AB2518" s="58" t="str">
        <f>IF(Z2518="Pedido Entregue!", IF(AA2518=1, "Retirado do Almoxarifado", IF(AA2518=2, "Material devolvido", "Aguardando retirada")), IF(Z2518="Pendente", "Entrega pendente", ""))</f>
        <v>Retirado do Almoxarifado</v>
      </c>
      <c r="AC2518" s="18">
        <v>1</v>
      </c>
      <c r="AD2518" s="18">
        <f>AC2518/SUMIF($P:$P,P2518,$AC:$AC)</f>
        <v>1</v>
      </c>
      <c r="AE2518" s="18">
        <f>IF(R2518=0,0,AC2518/SUMIF($R:$R,R2518,$AC:$AC))</f>
        <v>0.33333333333333331</v>
      </c>
      <c r="AF2518" s="18">
        <f>IF(R2518=0,1,0)</f>
        <v>0</v>
      </c>
      <c r="AH2518" t="str">
        <f>TEXT(J2518,"MMMM")</f>
        <v>abril</v>
      </c>
    </row>
    <row r="2519" spans="1:34" ht="12.75" hidden="1" customHeight="1" x14ac:dyDescent="0.25">
      <c r="A2519" s="90" t="str">
        <f>IF(C2519="Oficina Diversos","Oficina Geral",
IF(ISNUMBER(FIND("Estoque - Colhedoras",C2519)),"Colhedoras",IF(ISNUMBER(FIND("Caldeiraria",C2519)),"Caldeiraria",IF(ISNUMBER(FIND("Borracharia",C2519)),"Borracharia",IF(ISNUMBER(FIND("Lubrificação",C2519)),"Lubrificação",
IF(ISNUMBER(FIND("Estoque - Carregadeiras",C2519)),"Carregadeiras",IF(ISNUMBER(FIND("Estoque - Veic. Leves",C2519)),"Veic. Leves",
IF(ISNUMBER(FIND("Estoque - Caminhões",C2519)),"Caminhões",IF(ISNUMBER(FIND("Estoque - Transbordos",C2519)),"Transbordos",
IF(ISNUMBER(FIND("Estoque - Tratores",C2519)),"Tratores",
IF(ISNUMBER(FIND("Estoque - Máquinas pesadas",C2519)),"Máquinas pesadas",
IF(ISNUMBER(FIND("Estoque - Reboques",C2519)),"Reboques",
IF(C2519="Estoque","Estoque",
IF(AND(ISNUMBER(C2519),C2519&gt;1000,C2519&lt;2000),"Caminhões",
IF(AND(ISNUMBER(C2519),C2519&gt;2000,C2519&lt;3000),"Tratores",
IF(AND(ISNUMBER(C2519),C2519&gt;3000,C2519&lt;4000),"Carregadeiras",
IF(AND(ISNUMBER(C2519),C2519&gt;4000,C2519&lt;5000),"Máquinas pesadas",
IF(AND(ISNUMBER(C2519),C2519&gt;5000,C2519&lt;6000),"Colhedoras",
IF(AND(ISNUMBER(C2519),C2519&gt;7000,C2519&lt;8000),"Irrigação",
IF(AND(ISNUMBER(C2519),C2519&gt;8000,C2519&lt;9000),"Reboques",IF(AND(ISNUMBER(C2519),C2519&gt;0,C2519&lt;1000),"Veic. Leves","")))))))))))))))))))))</f>
        <v>Oficina Geral</v>
      </c>
      <c r="B2519" s="72"/>
      <c r="C2519" s="2" t="s">
        <v>661</v>
      </c>
      <c r="D2519" s="34">
        <v>90458</v>
      </c>
      <c r="E2519" s="36" t="s">
        <v>846</v>
      </c>
      <c r="F2519" s="14" t="str">
        <f>IF(ISBLANK(K2519), "Apenas Solicitação", "Tem OC")</f>
        <v>Tem OC</v>
      </c>
      <c r="G2519" s="34">
        <v>2</v>
      </c>
      <c r="H2519" s="37">
        <f>G2519-I2519</f>
        <v>0</v>
      </c>
      <c r="I2519" s="38">
        <v>2</v>
      </c>
      <c r="J2519" s="35">
        <v>45757</v>
      </c>
      <c r="K2519" s="184">
        <v>45779</v>
      </c>
      <c r="L2519" s="35"/>
      <c r="M2519" s="44"/>
      <c r="N2519" s="44" t="str">
        <f>IFERROR(K2519 + VALUE(LEFT(L2519, FIND(" ", L2519) - 1)), "")</f>
        <v/>
      </c>
      <c r="O2519" s="3">
        <f>IF(_xlfn.DAYS(K2519,J2519)&lt;0, "Aguardando OC", _xlfn.DAYS(K2519,J2519))</f>
        <v>22</v>
      </c>
      <c r="P2519" s="193">
        <v>398968</v>
      </c>
      <c r="Q2519" s="57">
        <v>1143655</v>
      </c>
      <c r="R2519" s="193">
        <v>166972</v>
      </c>
      <c r="S2519" s="42">
        <v>94</v>
      </c>
      <c r="T2519" s="67" t="s">
        <v>635</v>
      </c>
      <c r="U2519" s="40">
        <v>115</v>
      </c>
      <c r="V2519" s="34">
        <v>13058</v>
      </c>
      <c r="W2519" s="43" t="str">
        <f>IFERROR(VLOOKUP(V2519, Fornecedores!A:C, 3, FALSE), "")</f>
        <v>CASA DO BORRACHEIRO - PE</v>
      </c>
      <c r="X2519" s="43" t="str">
        <f>IFERROR(VLOOKUP(V2519, Fornecedores!A:E, 5, FALSE), "")</f>
        <v>Recife</v>
      </c>
      <c r="Y2519" s="43" t="str">
        <f>IFERROR(VLOOKUP(V2519, Fornecedores!A:F, 6, FALSE), "")</f>
        <v>PE</v>
      </c>
      <c r="Z2519" s="14" t="str">
        <f>IF(H2519=0, "Pedido entregue!", "Pendente")</f>
        <v>Pedido entregue!</v>
      </c>
      <c r="AA2519" s="74">
        <v>1</v>
      </c>
      <c r="AB2519" s="58" t="str">
        <f>IF(Z2519="Pedido Entregue!", IF(AA2519=1, "Retirado do Almoxarifado", IF(AA2519=2, "Material devolvido", "Aguardando retirada")), IF(Z2519="Pendente", "Entrega pendente", ""))</f>
        <v>Retirado do Almoxarifado</v>
      </c>
      <c r="AC2519" s="18">
        <v>1</v>
      </c>
      <c r="AD2519" s="18">
        <f>AC2519/SUMIF($P:$P,P2519,$AC:$AC)</f>
        <v>1</v>
      </c>
      <c r="AE2519" s="18">
        <f>IF(R2519=0,0,AC2519/SUMIF($R:$R,R2519,$AC:$AC))</f>
        <v>0.33333333333333331</v>
      </c>
      <c r="AF2519" s="18">
        <f>IF(R2519=0,1,0)</f>
        <v>0</v>
      </c>
      <c r="AH2519" t="str">
        <f>TEXT(J2519,"MMMM")</f>
        <v>abril</v>
      </c>
    </row>
    <row r="2520" spans="1:34" ht="12.75" hidden="1" customHeight="1" x14ac:dyDescent="0.25">
      <c r="A2520" s="90" t="str">
        <f>IF(C2520="Oficina Diversos","Oficina Geral",
IF(ISNUMBER(FIND("Estoque - Colhedoras",C2520)),"Colhedoras",IF(ISNUMBER(FIND("Caldeiraria",C2520)),"Caldeiraria",IF(ISNUMBER(FIND("Borracharia",C2520)),"Borracharia",IF(ISNUMBER(FIND("Lubrificação",C2520)),"Lubrificação",
IF(ISNUMBER(FIND("Estoque - Carregadeiras",C2520)),"Carregadeiras",IF(ISNUMBER(FIND("Estoque - Veic. Leves",C2520)),"Veic. Leves",
IF(ISNUMBER(FIND("Estoque - Caminhões",C2520)),"Caminhões",IF(ISNUMBER(FIND("Estoque - Transbordos",C2520)),"Transbordos",
IF(ISNUMBER(FIND("Estoque - Tratores",C2520)),"Tratores",
IF(ISNUMBER(FIND("Estoque - Máquinas pesadas",C2520)),"Máquinas pesadas",
IF(ISNUMBER(FIND("Estoque - Reboques",C2520)),"Reboques",
IF(C2520="Estoque","Estoque",
IF(AND(ISNUMBER(C2520),C2520&gt;1000,C2520&lt;2000),"Caminhões",
IF(AND(ISNUMBER(C2520),C2520&gt;2000,C2520&lt;3000),"Tratores",
IF(AND(ISNUMBER(C2520),C2520&gt;3000,C2520&lt;4000),"Carregadeiras",
IF(AND(ISNUMBER(C2520),C2520&gt;4000,C2520&lt;5000),"Máquinas pesadas",
IF(AND(ISNUMBER(C2520),C2520&gt;5000,C2520&lt;6000),"Colhedoras",
IF(AND(ISNUMBER(C2520),C2520&gt;7000,C2520&lt;8000),"Irrigação",
IF(AND(ISNUMBER(C2520),C2520&gt;8000,C2520&lt;9000),"Reboques",IF(AND(ISNUMBER(C2520),C2520&gt;0,C2520&lt;1000),"Veic. Leves","")))))))))))))))))))))</f>
        <v>Reboques</v>
      </c>
      <c r="B2520" s="72"/>
      <c r="C2520" s="34">
        <v>8051</v>
      </c>
      <c r="D2520" s="34">
        <v>90491</v>
      </c>
      <c r="E2520" s="36" t="s">
        <v>885</v>
      </c>
      <c r="F2520" s="14" t="str">
        <f>IF(ISBLANK(K2520), "Apenas Solicitação", "Tem OC")</f>
        <v>Tem OC</v>
      </c>
      <c r="G2520" s="34">
        <v>5</v>
      </c>
      <c r="H2520" s="37">
        <f>G2520-I2520</f>
        <v>0</v>
      </c>
      <c r="I2520" s="38">
        <v>5</v>
      </c>
      <c r="J2520" s="35">
        <v>45758</v>
      </c>
      <c r="K2520" s="184">
        <v>45776</v>
      </c>
      <c r="L2520" s="35"/>
      <c r="M2520" s="44" t="str">
        <f ca="1">IF(OR(N2520="", N2520=0), "", IF(N2520&gt;TODAY(), "No prazo", "Atrasado"))</f>
        <v/>
      </c>
      <c r="N2520" s="44" t="str">
        <f>IFERROR(K2520 + VALUE(LEFT(L2520, FIND(" ", L2520) - 1)), "")</f>
        <v/>
      </c>
      <c r="O2520" s="3">
        <f>IF(_xlfn.DAYS(K2520,J2520)&lt;0, "Aguardando OC", _xlfn.DAYS(K2520,J2520))</f>
        <v>18</v>
      </c>
      <c r="P2520" s="193">
        <v>399168</v>
      </c>
      <c r="Q2520" s="57">
        <v>1144018</v>
      </c>
      <c r="R2520" s="193">
        <v>166919</v>
      </c>
      <c r="S2520" s="42">
        <v>704</v>
      </c>
      <c r="T2520" s="67" t="s">
        <v>903</v>
      </c>
      <c r="U2520" s="40">
        <v>225</v>
      </c>
      <c r="V2520" s="34">
        <v>2528</v>
      </c>
      <c r="W2520" s="43" t="str">
        <f>IFERROR(VLOOKUP(V2520, Fornecedores!A:C, 3, FALSE), "")</f>
        <v xml:space="preserve">REDIESEL            </v>
      </c>
      <c r="X2520" s="43" t="str">
        <f>IFERROR(VLOOKUP(V2520, Fornecedores!A:E, 5, FALSE), "")</f>
        <v>Jaboatão dos Guararapes</v>
      </c>
      <c r="Y2520" s="43" t="str">
        <f>IFERROR(VLOOKUP(V2520, Fornecedores!A:F, 6, FALSE), "")</f>
        <v>PE</v>
      </c>
      <c r="Z2520" s="14" t="str">
        <f>IF(H2520=0, "Pedido entregue!", "Pendente")</f>
        <v>Pedido entregue!</v>
      </c>
      <c r="AA2520" s="74"/>
      <c r="AB2520" s="58" t="str">
        <f>IF(Z2520="Pedido Entregue!", IF(AA2520=1, "Retirado do Almoxarifado", IF(AA2520=2, "Material devolvido", "Aguardando retirada")), IF(Z2520="Pendente", "Entrega pendente", ""))</f>
        <v>Aguardando retirada</v>
      </c>
      <c r="AC2520" s="18">
        <v>1</v>
      </c>
      <c r="AD2520" s="18">
        <f>AC2520/SUMIF($P:$P,P2520,$AC:$AC)</f>
        <v>1</v>
      </c>
      <c r="AE2520" s="18">
        <f>IF(R2520=0,0,AC2520/SUMIF($R:$R,R2520,$AC:$AC))</f>
        <v>0.1111111111111111</v>
      </c>
      <c r="AF2520" s="18">
        <f>IF(R2520=0,1,0)</f>
        <v>0</v>
      </c>
      <c r="AH2520" t="str">
        <f>TEXT(J2520,"MMMM")</f>
        <v>abril</v>
      </c>
    </row>
    <row r="2521" spans="1:34" ht="12.75" hidden="1" customHeight="1" x14ac:dyDescent="0.25">
      <c r="A2521" s="90" t="str">
        <f>IF(C2521="Oficina Diversos","Oficina Geral",
IF(ISNUMBER(FIND("Estoque - Colhedoras",C2521)),"Colhedoras",IF(ISNUMBER(FIND("Caldeiraria",C2521)),"Caldeiraria",IF(ISNUMBER(FIND("Borracharia",C2521)),"Borracharia",IF(ISNUMBER(FIND("Lubrificação",C2521)),"Lubrificação",
IF(ISNUMBER(FIND("Estoque - Carregadeiras",C2521)),"Carregadeiras",IF(ISNUMBER(FIND("Estoque - Veic. Leves",C2521)),"Veic. Leves",
IF(ISNUMBER(FIND("Estoque - Caminhões",C2521)),"Caminhões",IF(ISNUMBER(FIND("Estoque - Transbordos",C2521)),"Transbordos",
IF(ISNUMBER(FIND("Estoque - Tratores",C2521)),"Tratores",
IF(ISNUMBER(FIND("Estoque - Máquinas pesadas",C2521)),"Máquinas pesadas",
IF(ISNUMBER(FIND("Estoque - Reboques",C2521)),"Reboques",
IF(C2521="Estoque","Estoque",
IF(AND(ISNUMBER(C2521),C2521&gt;1000,C2521&lt;2000),"Caminhões",
IF(AND(ISNUMBER(C2521),C2521&gt;2000,C2521&lt;3000),"Tratores",
IF(AND(ISNUMBER(C2521),C2521&gt;3000,C2521&lt;4000),"Carregadeiras",
IF(AND(ISNUMBER(C2521),C2521&gt;4000,C2521&lt;5000),"Máquinas pesadas",
IF(AND(ISNUMBER(C2521),C2521&gt;5000,C2521&lt;6000),"Colhedoras",
IF(AND(ISNUMBER(C2521),C2521&gt;7000,C2521&lt;8000),"Irrigação",
IF(AND(ISNUMBER(C2521),C2521&gt;8000,C2521&lt;9000),"Reboques",IF(AND(ISNUMBER(C2521),C2521&gt;0,C2521&lt;1000),"Veic. Leves","")))))))))))))))))))))</f>
        <v>Reboques</v>
      </c>
      <c r="B2521" s="72"/>
      <c r="C2521" s="34">
        <v>8052</v>
      </c>
      <c r="D2521" s="34">
        <v>90491</v>
      </c>
      <c r="E2521" s="36" t="s">
        <v>885</v>
      </c>
      <c r="F2521" s="14" t="str">
        <f>IF(ISBLANK(K2521), "Apenas Solicitação", "Tem OC")</f>
        <v>Tem OC</v>
      </c>
      <c r="G2521" s="34">
        <v>5</v>
      </c>
      <c r="H2521" s="37">
        <f>G2521-I2521</f>
        <v>0</v>
      </c>
      <c r="I2521" s="38">
        <v>5</v>
      </c>
      <c r="J2521" s="35">
        <v>45758</v>
      </c>
      <c r="K2521" s="184">
        <v>45776</v>
      </c>
      <c r="L2521" s="35"/>
      <c r="M2521" s="44" t="str">
        <f ca="1">IF(OR(N2521="", N2521=0), "", IF(N2521&gt;TODAY(), "No prazo", "Atrasado"))</f>
        <v/>
      </c>
      <c r="N2521" s="44" t="str">
        <f>IFERROR(K2521 + VALUE(LEFT(L2521, FIND(" ", L2521) - 1)), "")</f>
        <v/>
      </c>
      <c r="O2521" s="3">
        <f>IF(_xlfn.DAYS(K2521,J2521)&lt;0, "Aguardando OC", _xlfn.DAYS(K2521,J2521))</f>
        <v>18</v>
      </c>
      <c r="P2521" s="193">
        <v>399181</v>
      </c>
      <c r="Q2521" s="57">
        <v>1144021</v>
      </c>
      <c r="R2521" s="193">
        <v>166919</v>
      </c>
      <c r="S2521" s="42">
        <v>704</v>
      </c>
      <c r="T2521" s="67" t="s">
        <v>903</v>
      </c>
      <c r="U2521" s="40">
        <v>225</v>
      </c>
      <c r="V2521" s="34">
        <v>2528</v>
      </c>
      <c r="W2521" s="43" t="str">
        <f>IFERROR(VLOOKUP(V2521, Fornecedores!A:C, 3, FALSE), "")</f>
        <v xml:space="preserve">REDIESEL            </v>
      </c>
      <c r="X2521" s="43" t="str">
        <f>IFERROR(VLOOKUP(V2521, Fornecedores!A:E, 5, FALSE), "")</f>
        <v>Jaboatão dos Guararapes</v>
      </c>
      <c r="Y2521" s="43" t="str">
        <f>IFERROR(VLOOKUP(V2521, Fornecedores!A:F, 6, FALSE), "")</f>
        <v>PE</v>
      </c>
      <c r="Z2521" s="14" t="str">
        <f>IF(H2521=0, "Pedido entregue!", "Pendente")</f>
        <v>Pedido entregue!</v>
      </c>
      <c r="AA2521" s="74"/>
      <c r="AB2521" s="58" t="str">
        <f>IF(Z2521="Pedido Entregue!", IF(AA2521=1, "Retirado do Almoxarifado", IF(AA2521=2, "Material devolvido", "Aguardando retirada")), IF(Z2521="Pendente", "Entrega pendente", ""))</f>
        <v>Aguardando retirada</v>
      </c>
      <c r="AC2521" s="18">
        <v>1</v>
      </c>
      <c r="AD2521" s="18">
        <f>AC2521/SUMIF($P:$P,P2521,$AC:$AC)</f>
        <v>1</v>
      </c>
      <c r="AE2521" s="18">
        <f>IF(R2521=0,0,AC2521/SUMIF($R:$R,R2521,$AC:$AC))</f>
        <v>0.1111111111111111</v>
      </c>
      <c r="AF2521" s="18">
        <f>IF(R2521=0,1,0)</f>
        <v>0</v>
      </c>
      <c r="AH2521" t="str">
        <f>TEXT(J2521,"MMMM")</f>
        <v>abril</v>
      </c>
    </row>
    <row r="2522" spans="1:34" ht="12.75" hidden="1" customHeight="1" x14ac:dyDescent="0.25">
      <c r="A2522" s="90" t="str">
        <f>IF(C2522="Oficina Diversos","Oficina Geral",
IF(ISNUMBER(FIND("Estoque - Colhedoras",C2522)),"Colhedoras",IF(ISNUMBER(FIND("Caldeiraria",C2522)),"Caldeiraria",IF(ISNUMBER(FIND("Borracharia",C2522)),"Borracharia",IF(ISNUMBER(FIND("Lubrificação",C2522)),"Lubrificação",
IF(ISNUMBER(FIND("Estoque - Carregadeiras",C2522)),"Carregadeiras",IF(ISNUMBER(FIND("Estoque - Veic. Leves",C2522)),"Veic. Leves",
IF(ISNUMBER(FIND("Estoque - Caminhões",C2522)),"Caminhões",IF(ISNUMBER(FIND("Estoque - Transbordos",C2522)),"Transbordos",
IF(ISNUMBER(FIND("Estoque - Tratores",C2522)),"Tratores",
IF(ISNUMBER(FIND("Estoque - Máquinas pesadas",C2522)),"Máquinas pesadas",
IF(ISNUMBER(FIND("Estoque - Reboques",C2522)),"Reboques",
IF(C2522="Estoque","Estoque",
IF(AND(ISNUMBER(C2522),C2522&gt;1000,C2522&lt;2000),"Caminhões",
IF(AND(ISNUMBER(C2522),C2522&gt;2000,C2522&lt;3000),"Tratores",
IF(AND(ISNUMBER(C2522),C2522&gt;3000,C2522&lt;4000),"Carregadeiras",
IF(AND(ISNUMBER(C2522),C2522&gt;4000,C2522&lt;5000),"Máquinas pesadas",
IF(AND(ISNUMBER(C2522),C2522&gt;5000,C2522&lt;6000),"Colhedoras",
IF(AND(ISNUMBER(C2522),C2522&gt;7000,C2522&lt;8000),"Irrigação",
IF(AND(ISNUMBER(C2522),C2522&gt;8000,C2522&lt;9000),"Reboques",IF(AND(ISNUMBER(C2522),C2522&gt;0,C2522&lt;1000),"Veic. Leves","")))))))))))))))))))))</f>
        <v>Reboques</v>
      </c>
      <c r="B2522" s="72"/>
      <c r="C2522" s="34">
        <v>8053</v>
      </c>
      <c r="D2522" s="34">
        <v>90491</v>
      </c>
      <c r="E2522" s="36" t="s">
        <v>885</v>
      </c>
      <c r="F2522" s="14" t="str">
        <f>IF(ISBLANK(K2522), "Apenas Solicitação", "Tem OC")</f>
        <v>Tem OC</v>
      </c>
      <c r="G2522" s="34">
        <v>5</v>
      </c>
      <c r="H2522" s="37">
        <f>G2522-I2522</f>
        <v>0</v>
      </c>
      <c r="I2522" s="38">
        <v>5</v>
      </c>
      <c r="J2522" s="35">
        <v>45758</v>
      </c>
      <c r="K2522" s="184">
        <v>45776</v>
      </c>
      <c r="L2522" s="35"/>
      <c r="M2522" s="44" t="str">
        <f ca="1">IF(OR(N2522="", N2522=0), "", IF(N2522&gt;TODAY(), "No prazo", "Atrasado"))</f>
        <v/>
      </c>
      <c r="N2522" s="44" t="str">
        <f>IFERROR(K2522 + VALUE(LEFT(L2522, FIND(" ", L2522) - 1)), "")</f>
        <v/>
      </c>
      <c r="O2522" s="3">
        <f>IF(_xlfn.DAYS(K2522,J2522)&lt;0, "Aguardando OC", _xlfn.DAYS(K2522,J2522))</f>
        <v>18</v>
      </c>
      <c r="P2522" s="193">
        <v>399192</v>
      </c>
      <c r="Q2522" s="57">
        <v>1144022</v>
      </c>
      <c r="R2522" s="193">
        <v>166919</v>
      </c>
      <c r="S2522" s="42">
        <v>704</v>
      </c>
      <c r="T2522" s="67" t="s">
        <v>903</v>
      </c>
      <c r="U2522" s="40">
        <v>225</v>
      </c>
      <c r="V2522" s="34">
        <v>2528</v>
      </c>
      <c r="W2522" s="43" t="str">
        <f>IFERROR(VLOOKUP(V2522, Fornecedores!A:C, 3, FALSE), "")</f>
        <v xml:space="preserve">REDIESEL            </v>
      </c>
      <c r="X2522" s="43" t="str">
        <f>IFERROR(VLOOKUP(V2522, Fornecedores!A:E, 5, FALSE), "")</f>
        <v>Jaboatão dos Guararapes</v>
      </c>
      <c r="Y2522" s="43" t="str">
        <f>IFERROR(VLOOKUP(V2522, Fornecedores!A:F, 6, FALSE), "")</f>
        <v>PE</v>
      </c>
      <c r="Z2522" s="14" t="str">
        <f>IF(H2522=0, "Pedido entregue!", "Pendente")</f>
        <v>Pedido entregue!</v>
      </c>
      <c r="AA2522" s="74"/>
      <c r="AB2522" s="58" t="str">
        <f>IF(Z2522="Pedido Entregue!", IF(AA2522=1, "Retirado do Almoxarifado", IF(AA2522=2, "Material devolvido", "Aguardando retirada")), IF(Z2522="Pendente", "Entrega pendente", ""))</f>
        <v>Aguardando retirada</v>
      </c>
      <c r="AC2522" s="18">
        <v>1</v>
      </c>
      <c r="AD2522" s="18">
        <f>AC2522/SUMIF($P:$P,P2522,$AC:$AC)</f>
        <v>1</v>
      </c>
      <c r="AE2522" s="18">
        <f>IF(R2522=0,0,AC2522/SUMIF($R:$R,R2522,$AC:$AC))</f>
        <v>0.1111111111111111</v>
      </c>
      <c r="AF2522" s="18">
        <f>IF(R2522=0,1,0)</f>
        <v>0</v>
      </c>
      <c r="AH2522" t="str">
        <f>TEXT(J2522,"MMMM")</f>
        <v>abril</v>
      </c>
    </row>
    <row r="2523" spans="1:34" ht="12.75" hidden="1" customHeight="1" x14ac:dyDescent="0.25">
      <c r="A2523" s="90" t="str">
        <f>IF(C2523="Oficina Diversos","Oficina Geral",
IF(ISNUMBER(FIND("Estoque - Colhedoras",C2523)),"Colhedoras",IF(ISNUMBER(FIND("Caldeiraria",C2523)),"Caldeiraria",IF(ISNUMBER(FIND("Borracharia",C2523)),"Borracharia",IF(ISNUMBER(FIND("Lubrificação",C2523)),"Lubrificação",
IF(ISNUMBER(FIND("Estoque - Carregadeiras",C2523)),"Carregadeiras",IF(ISNUMBER(FIND("Estoque - Veic. Leves",C2523)),"Veic. Leves",
IF(ISNUMBER(FIND("Estoque - Caminhões",C2523)),"Caminhões",IF(ISNUMBER(FIND("Estoque - Transbordos",C2523)),"Transbordos",
IF(ISNUMBER(FIND("Estoque - Tratores",C2523)),"Tratores",
IF(ISNUMBER(FIND("Estoque - Máquinas pesadas",C2523)),"Máquinas pesadas",
IF(ISNUMBER(FIND("Estoque - Reboques",C2523)),"Reboques",
IF(C2523="Estoque","Estoque",
IF(AND(ISNUMBER(C2523),C2523&gt;1000,C2523&lt;2000),"Caminhões",
IF(AND(ISNUMBER(C2523),C2523&gt;2000,C2523&lt;3000),"Tratores",
IF(AND(ISNUMBER(C2523),C2523&gt;3000,C2523&lt;4000),"Carregadeiras",
IF(AND(ISNUMBER(C2523),C2523&gt;4000,C2523&lt;5000),"Máquinas pesadas",
IF(AND(ISNUMBER(C2523),C2523&gt;5000,C2523&lt;6000),"Colhedoras",
IF(AND(ISNUMBER(C2523),C2523&gt;7000,C2523&lt;8000),"Irrigação",
IF(AND(ISNUMBER(C2523),C2523&gt;8000,C2523&lt;9000),"Reboques",IF(AND(ISNUMBER(C2523),C2523&gt;0,C2523&lt;1000),"Veic. Leves","")))))))))))))))))))))</f>
        <v>Reboques</v>
      </c>
      <c r="B2523" s="72"/>
      <c r="C2523" s="34">
        <v>8054</v>
      </c>
      <c r="D2523" s="34">
        <v>90491</v>
      </c>
      <c r="E2523" s="36" t="s">
        <v>885</v>
      </c>
      <c r="F2523" s="14" t="str">
        <f>IF(ISBLANK(K2523), "Apenas Solicitação", "Tem OC")</f>
        <v>Tem OC</v>
      </c>
      <c r="G2523" s="34">
        <v>5</v>
      </c>
      <c r="H2523" s="37">
        <f>G2523-I2523</f>
        <v>0</v>
      </c>
      <c r="I2523" s="38">
        <v>5</v>
      </c>
      <c r="J2523" s="35">
        <v>45758</v>
      </c>
      <c r="K2523" s="184">
        <v>45776</v>
      </c>
      <c r="L2523" s="35"/>
      <c r="M2523" s="44" t="str">
        <f ca="1">IF(OR(N2523="", N2523=0), "", IF(N2523&gt;TODAY(), "No prazo", "Atrasado"))</f>
        <v/>
      </c>
      <c r="N2523" s="44" t="str">
        <f>IFERROR(K2523 + VALUE(LEFT(L2523, FIND(" ", L2523) - 1)), "")</f>
        <v/>
      </c>
      <c r="O2523" s="3">
        <f>IF(_xlfn.DAYS(K2523,J2523)&lt;0, "Aguardando OC", _xlfn.DAYS(K2523,J2523))</f>
        <v>18</v>
      </c>
      <c r="P2523" s="193">
        <v>399203</v>
      </c>
      <c r="Q2523" s="57">
        <v>1144024</v>
      </c>
      <c r="R2523" s="193">
        <v>166919</v>
      </c>
      <c r="S2523" s="42">
        <v>704</v>
      </c>
      <c r="T2523" s="67" t="s">
        <v>903</v>
      </c>
      <c r="U2523" s="40">
        <v>225</v>
      </c>
      <c r="V2523" s="34">
        <v>2528</v>
      </c>
      <c r="W2523" s="43" t="str">
        <f>IFERROR(VLOOKUP(V2523, Fornecedores!A:C, 3, FALSE), "")</f>
        <v xml:space="preserve">REDIESEL            </v>
      </c>
      <c r="X2523" s="43" t="str">
        <f>IFERROR(VLOOKUP(V2523, Fornecedores!A:E, 5, FALSE), "")</f>
        <v>Jaboatão dos Guararapes</v>
      </c>
      <c r="Y2523" s="43" t="str">
        <f>IFERROR(VLOOKUP(V2523, Fornecedores!A:F, 6, FALSE), "")</f>
        <v>PE</v>
      </c>
      <c r="Z2523" s="14" t="str">
        <f>IF(H2523=0, "Pedido entregue!", "Pendente")</f>
        <v>Pedido entregue!</v>
      </c>
      <c r="AA2523" s="74"/>
      <c r="AB2523" s="58" t="str">
        <f>IF(Z2523="Pedido Entregue!", IF(AA2523=1, "Retirado do Almoxarifado", IF(AA2523=2, "Material devolvido", "Aguardando retirada")), IF(Z2523="Pendente", "Entrega pendente", ""))</f>
        <v>Aguardando retirada</v>
      </c>
      <c r="AC2523" s="18">
        <v>1</v>
      </c>
      <c r="AD2523" s="18">
        <f>AC2523/SUMIF($P:$P,P2523,$AC:$AC)</f>
        <v>1</v>
      </c>
      <c r="AE2523" s="18">
        <f>IF(R2523=0,0,AC2523/SUMIF($R:$R,R2523,$AC:$AC))</f>
        <v>0.1111111111111111</v>
      </c>
      <c r="AF2523" s="18">
        <f>IF(R2523=0,1,0)</f>
        <v>0</v>
      </c>
      <c r="AH2523" t="str">
        <f>TEXT(J2523,"MMMM")</f>
        <v>abril</v>
      </c>
    </row>
    <row r="2524" spans="1:34" ht="12.75" hidden="1" customHeight="1" x14ac:dyDescent="0.25">
      <c r="A2524" s="90" t="str">
        <f>IF(C2524="Oficina Diversos","Oficina Geral",
IF(ISNUMBER(FIND("Estoque - Colhedoras",C2524)),"Colhedoras",IF(ISNUMBER(FIND("Caldeiraria",C2524)),"Caldeiraria",IF(ISNUMBER(FIND("Borracharia",C2524)),"Borracharia",IF(ISNUMBER(FIND("Lubrificação",C2524)),"Lubrificação",
IF(ISNUMBER(FIND("Estoque - Carregadeiras",C2524)),"Carregadeiras",IF(ISNUMBER(FIND("Estoque - Veic. Leves",C2524)),"Veic. Leves",
IF(ISNUMBER(FIND("Estoque - Caminhões",C2524)),"Caminhões",IF(ISNUMBER(FIND("Estoque - Transbordos",C2524)),"Transbordos",
IF(ISNUMBER(FIND("Estoque - Tratores",C2524)),"Tratores",
IF(ISNUMBER(FIND("Estoque - Máquinas pesadas",C2524)),"Máquinas pesadas",
IF(ISNUMBER(FIND("Estoque - Reboques",C2524)),"Reboques",
IF(C2524="Estoque","Estoque",
IF(AND(ISNUMBER(C2524),C2524&gt;1000,C2524&lt;2000),"Caminhões",
IF(AND(ISNUMBER(C2524),C2524&gt;2000,C2524&lt;3000),"Tratores",
IF(AND(ISNUMBER(C2524),C2524&gt;3000,C2524&lt;4000),"Carregadeiras",
IF(AND(ISNUMBER(C2524),C2524&gt;4000,C2524&lt;5000),"Máquinas pesadas",
IF(AND(ISNUMBER(C2524),C2524&gt;5000,C2524&lt;6000),"Colhedoras",
IF(AND(ISNUMBER(C2524),C2524&gt;7000,C2524&lt;8000),"Irrigação",
IF(AND(ISNUMBER(C2524),C2524&gt;8000,C2524&lt;9000),"Reboques",IF(AND(ISNUMBER(C2524),C2524&gt;0,C2524&lt;1000),"Veic. Leves","")))))))))))))))))))))</f>
        <v>Reboques</v>
      </c>
      <c r="B2524" s="72"/>
      <c r="C2524" s="34">
        <v>8051</v>
      </c>
      <c r="D2524" s="34">
        <v>90492</v>
      </c>
      <c r="E2524" s="36" t="s">
        <v>886</v>
      </c>
      <c r="F2524" s="14" t="str">
        <f>IF(ISBLANK(K2524), "Apenas Solicitação", "Tem OC")</f>
        <v>Tem OC</v>
      </c>
      <c r="G2524" s="34">
        <v>2</v>
      </c>
      <c r="H2524" s="37">
        <f>G2524-I2524</f>
        <v>0</v>
      </c>
      <c r="I2524" s="38">
        <v>2</v>
      </c>
      <c r="J2524" s="35">
        <v>45758</v>
      </c>
      <c r="K2524" s="184">
        <v>45776</v>
      </c>
      <c r="L2524" s="35"/>
      <c r="M2524" s="44"/>
      <c r="N2524" s="44" t="str">
        <f>IFERROR(K2524 + VALUE(LEFT(L2524, FIND(" ", L2524) - 1)), "")</f>
        <v/>
      </c>
      <c r="O2524" s="3">
        <f>IF(_xlfn.DAYS(K2524,J2524)&lt;0, "Aguardando OC", _xlfn.DAYS(K2524,J2524))</f>
        <v>18</v>
      </c>
      <c r="P2524" s="193">
        <v>399170</v>
      </c>
      <c r="Q2524" s="57">
        <v>1144018</v>
      </c>
      <c r="R2524" s="193">
        <v>166917</v>
      </c>
      <c r="S2524" s="42">
        <v>704</v>
      </c>
      <c r="T2524" s="67" t="s">
        <v>903</v>
      </c>
      <c r="U2524" s="40">
        <v>80</v>
      </c>
      <c r="V2524" s="34">
        <v>3027</v>
      </c>
      <c r="W2524" s="43" t="str">
        <f>IFERROR(VLOOKUP(V2524, Fornecedores!A:C, 3, FALSE), "")</f>
        <v xml:space="preserve">TRUCK DIESEL        </v>
      </c>
      <c r="X2524" s="43" t="str">
        <f>IFERROR(VLOOKUP(V2524, Fornecedores!A:E, 5, FALSE), "")</f>
        <v>Jaboatão dos Guararapes</v>
      </c>
      <c r="Y2524" s="43" t="str">
        <f>IFERROR(VLOOKUP(V2524, Fornecedores!A:F, 6, FALSE), "")</f>
        <v>PE</v>
      </c>
      <c r="Z2524" s="14" t="str">
        <f>IF(H2524=0, "Pedido entregue!", "Pendente")</f>
        <v>Pedido entregue!</v>
      </c>
      <c r="AA2524" s="74"/>
      <c r="AB2524" s="58" t="str">
        <f>IF(Z2524="Pedido Entregue!", IF(AA2524=1, "Retirado do Almoxarifado", IF(AA2524=2, "Material devolvido", "Aguardando retirada")), IF(Z2524="Pendente", "Entrega pendente", ""))</f>
        <v>Aguardando retirada</v>
      </c>
      <c r="AC2524" s="18">
        <v>1</v>
      </c>
      <c r="AD2524" s="18">
        <f>AC2524/SUMIF($P:$P,P2524,$AC:$AC)</f>
        <v>1</v>
      </c>
      <c r="AE2524" s="18">
        <f>IF(R2524=0,0,AC2524/SUMIF($R:$R,R2524,$AC:$AC))</f>
        <v>0.14285714285714285</v>
      </c>
      <c r="AF2524" s="18">
        <f>IF(R2524=0,1,0)</f>
        <v>0</v>
      </c>
      <c r="AH2524" t="str">
        <f>TEXT(J2524,"MMMM")</f>
        <v>abril</v>
      </c>
    </row>
    <row r="2525" spans="1:34" ht="12.75" hidden="1" customHeight="1" x14ac:dyDescent="0.25">
      <c r="A2525" s="90" t="str">
        <f>IF(C2525="Oficina Diversos","Oficina Geral",
IF(ISNUMBER(FIND("Estoque - Colhedoras",C2525)),"Colhedoras",IF(ISNUMBER(FIND("Caldeiraria",C2525)),"Caldeiraria",IF(ISNUMBER(FIND("Borracharia",C2525)),"Borracharia",IF(ISNUMBER(FIND("Lubrificação",C2525)),"Lubrificação",
IF(ISNUMBER(FIND("Estoque - Carregadeiras",C2525)),"Carregadeiras",IF(ISNUMBER(FIND("Estoque - Veic. Leves",C2525)),"Veic. Leves",
IF(ISNUMBER(FIND("Estoque - Caminhões",C2525)),"Caminhões",IF(ISNUMBER(FIND("Estoque - Transbordos",C2525)),"Transbordos",
IF(ISNUMBER(FIND("Estoque - Tratores",C2525)),"Tratores",
IF(ISNUMBER(FIND("Estoque - Máquinas pesadas",C2525)),"Máquinas pesadas",
IF(ISNUMBER(FIND("Estoque - Reboques",C2525)),"Reboques",
IF(C2525="Estoque","Estoque",
IF(AND(ISNUMBER(C2525),C2525&gt;1000,C2525&lt;2000),"Caminhões",
IF(AND(ISNUMBER(C2525),C2525&gt;2000,C2525&lt;3000),"Tratores",
IF(AND(ISNUMBER(C2525),C2525&gt;3000,C2525&lt;4000),"Carregadeiras",
IF(AND(ISNUMBER(C2525),C2525&gt;4000,C2525&lt;5000),"Máquinas pesadas",
IF(AND(ISNUMBER(C2525),C2525&gt;5000,C2525&lt;6000),"Colhedoras",
IF(AND(ISNUMBER(C2525),C2525&gt;7000,C2525&lt;8000),"Irrigação",
IF(AND(ISNUMBER(C2525),C2525&gt;8000,C2525&lt;9000),"Reboques",IF(AND(ISNUMBER(C2525),C2525&gt;0,C2525&lt;1000),"Veic. Leves","")))))))))))))))))))))</f>
        <v>Reboques</v>
      </c>
      <c r="B2525" s="72"/>
      <c r="C2525" s="34">
        <v>8052</v>
      </c>
      <c r="D2525" s="34">
        <v>90492</v>
      </c>
      <c r="E2525" s="36" t="s">
        <v>886</v>
      </c>
      <c r="F2525" s="14" t="str">
        <f>IF(ISBLANK(K2525), "Apenas Solicitação", "Tem OC")</f>
        <v>Tem OC</v>
      </c>
      <c r="G2525" s="34">
        <v>2</v>
      </c>
      <c r="H2525" s="37">
        <f>G2525-I2525</f>
        <v>0</v>
      </c>
      <c r="I2525" s="38">
        <v>2</v>
      </c>
      <c r="J2525" s="35">
        <v>45758</v>
      </c>
      <c r="K2525" s="184">
        <v>45776</v>
      </c>
      <c r="L2525" s="35"/>
      <c r="M2525" s="44"/>
      <c r="N2525" s="44" t="str">
        <f>IFERROR(K2525 + VALUE(LEFT(L2525, FIND(" ", L2525) - 1)), "")</f>
        <v/>
      </c>
      <c r="O2525" s="3">
        <f>IF(_xlfn.DAYS(K2525,J2525)&lt;0, "Aguardando OC", _xlfn.DAYS(K2525,J2525))</f>
        <v>18</v>
      </c>
      <c r="P2525" s="193">
        <v>399182</v>
      </c>
      <c r="Q2525" s="57">
        <v>1144021</v>
      </c>
      <c r="R2525" s="193">
        <v>166917</v>
      </c>
      <c r="S2525" s="42">
        <v>704</v>
      </c>
      <c r="T2525" s="67" t="s">
        <v>903</v>
      </c>
      <c r="U2525" s="40">
        <v>80</v>
      </c>
      <c r="V2525" s="34">
        <v>3027</v>
      </c>
      <c r="W2525" s="43" t="str">
        <f>IFERROR(VLOOKUP(V2525, Fornecedores!A:C, 3, FALSE), "")</f>
        <v xml:space="preserve">TRUCK DIESEL        </v>
      </c>
      <c r="X2525" s="43" t="str">
        <f>IFERROR(VLOOKUP(V2525, Fornecedores!A:E, 5, FALSE), "")</f>
        <v>Jaboatão dos Guararapes</v>
      </c>
      <c r="Y2525" s="43" t="str">
        <f>IFERROR(VLOOKUP(V2525, Fornecedores!A:F, 6, FALSE), "")</f>
        <v>PE</v>
      </c>
      <c r="Z2525" s="14" t="str">
        <f>IF(H2525=0, "Pedido entregue!", "Pendente")</f>
        <v>Pedido entregue!</v>
      </c>
      <c r="AA2525" s="74"/>
      <c r="AB2525" s="58" t="str">
        <f>IF(Z2525="Pedido Entregue!", IF(AA2525=1, "Retirado do Almoxarifado", IF(AA2525=2, "Material devolvido", "Aguardando retirada")), IF(Z2525="Pendente", "Entrega pendente", ""))</f>
        <v>Aguardando retirada</v>
      </c>
      <c r="AC2525" s="18">
        <v>1</v>
      </c>
      <c r="AD2525" s="18">
        <f>AC2525/SUMIF($P:$P,P2525,$AC:$AC)</f>
        <v>1</v>
      </c>
      <c r="AE2525" s="18">
        <f>IF(R2525=0,0,AC2525/SUMIF($R:$R,R2525,$AC:$AC))</f>
        <v>0.14285714285714285</v>
      </c>
      <c r="AF2525" s="18">
        <f>IF(R2525=0,1,0)</f>
        <v>0</v>
      </c>
      <c r="AH2525" t="str">
        <f>TEXT(J2525,"MMMM")</f>
        <v>abril</v>
      </c>
    </row>
    <row r="2526" spans="1:34" ht="12.75" hidden="1" customHeight="1" x14ac:dyDescent="0.25">
      <c r="A2526" s="90" t="str">
        <f>IF(C2526="Oficina Diversos","Oficina Geral",
IF(ISNUMBER(FIND("Estoque - Colhedoras",C2526)),"Colhedoras",IF(ISNUMBER(FIND("Caldeiraria",C2526)),"Caldeiraria",IF(ISNUMBER(FIND("Borracharia",C2526)),"Borracharia",IF(ISNUMBER(FIND("Lubrificação",C2526)),"Lubrificação",
IF(ISNUMBER(FIND("Estoque - Carregadeiras",C2526)),"Carregadeiras",IF(ISNUMBER(FIND("Estoque - Veic. Leves",C2526)),"Veic. Leves",
IF(ISNUMBER(FIND("Estoque - Caminhões",C2526)),"Caminhões",IF(ISNUMBER(FIND("Estoque - Transbordos",C2526)),"Transbordos",
IF(ISNUMBER(FIND("Estoque - Tratores",C2526)),"Tratores",
IF(ISNUMBER(FIND("Estoque - Máquinas pesadas",C2526)),"Máquinas pesadas",
IF(ISNUMBER(FIND("Estoque - Reboques",C2526)),"Reboques",
IF(C2526="Estoque","Estoque",
IF(AND(ISNUMBER(C2526),C2526&gt;1000,C2526&lt;2000),"Caminhões",
IF(AND(ISNUMBER(C2526),C2526&gt;2000,C2526&lt;3000),"Tratores",
IF(AND(ISNUMBER(C2526),C2526&gt;3000,C2526&lt;4000),"Carregadeiras",
IF(AND(ISNUMBER(C2526),C2526&gt;4000,C2526&lt;5000),"Máquinas pesadas",
IF(AND(ISNUMBER(C2526),C2526&gt;5000,C2526&lt;6000),"Colhedoras",
IF(AND(ISNUMBER(C2526),C2526&gt;7000,C2526&lt;8000),"Irrigação",
IF(AND(ISNUMBER(C2526),C2526&gt;8000,C2526&lt;9000),"Reboques",IF(AND(ISNUMBER(C2526),C2526&gt;0,C2526&lt;1000),"Veic. Leves","")))))))))))))))))))))</f>
        <v>Reboques</v>
      </c>
      <c r="B2526" s="72"/>
      <c r="C2526" s="34">
        <v>8053</v>
      </c>
      <c r="D2526" s="34">
        <v>90492</v>
      </c>
      <c r="E2526" s="36" t="s">
        <v>886</v>
      </c>
      <c r="F2526" s="14" t="str">
        <f>IF(ISBLANK(K2526), "Apenas Solicitação", "Tem OC")</f>
        <v>Tem OC</v>
      </c>
      <c r="G2526" s="34">
        <v>2</v>
      </c>
      <c r="H2526" s="37">
        <f>G2526-I2526</f>
        <v>0</v>
      </c>
      <c r="I2526" s="38">
        <v>2</v>
      </c>
      <c r="J2526" s="35">
        <v>45758</v>
      </c>
      <c r="K2526" s="184">
        <v>45776</v>
      </c>
      <c r="L2526" s="35"/>
      <c r="M2526" s="44"/>
      <c r="N2526" s="44" t="str">
        <f>IFERROR(K2526 + VALUE(LEFT(L2526, FIND(" ", L2526) - 1)), "")</f>
        <v/>
      </c>
      <c r="O2526" s="3">
        <f>IF(_xlfn.DAYS(K2526,J2526)&lt;0, "Aguardando OC", _xlfn.DAYS(K2526,J2526))</f>
        <v>18</v>
      </c>
      <c r="P2526" s="193">
        <v>399193</v>
      </c>
      <c r="Q2526" s="57">
        <v>1144022</v>
      </c>
      <c r="R2526" s="193">
        <v>166917</v>
      </c>
      <c r="S2526" s="42">
        <v>704</v>
      </c>
      <c r="T2526" s="67" t="s">
        <v>903</v>
      </c>
      <c r="U2526" s="40">
        <v>80</v>
      </c>
      <c r="V2526" s="34">
        <v>3027</v>
      </c>
      <c r="W2526" s="43" t="str">
        <f>IFERROR(VLOOKUP(V2526, Fornecedores!A:C, 3, FALSE), "")</f>
        <v xml:space="preserve">TRUCK DIESEL        </v>
      </c>
      <c r="X2526" s="43" t="str">
        <f>IFERROR(VLOOKUP(V2526, Fornecedores!A:E, 5, FALSE), "")</f>
        <v>Jaboatão dos Guararapes</v>
      </c>
      <c r="Y2526" s="43" t="str">
        <f>IFERROR(VLOOKUP(V2526, Fornecedores!A:F, 6, FALSE), "")</f>
        <v>PE</v>
      </c>
      <c r="Z2526" s="14" t="str">
        <f>IF(H2526=0, "Pedido entregue!", "Pendente")</f>
        <v>Pedido entregue!</v>
      </c>
      <c r="AA2526" s="74"/>
      <c r="AB2526" s="58" t="str">
        <f>IF(Z2526="Pedido Entregue!", IF(AA2526=1, "Retirado do Almoxarifado", IF(AA2526=2, "Material devolvido", "Aguardando retirada")), IF(Z2526="Pendente", "Entrega pendente", ""))</f>
        <v>Aguardando retirada</v>
      </c>
      <c r="AC2526" s="18">
        <v>1</v>
      </c>
      <c r="AD2526" s="18">
        <f>AC2526/SUMIF($P:$P,P2526,$AC:$AC)</f>
        <v>1</v>
      </c>
      <c r="AE2526" s="18">
        <f>IF(R2526=0,0,AC2526/SUMIF($R:$R,R2526,$AC:$AC))</f>
        <v>0.14285714285714285</v>
      </c>
      <c r="AF2526" s="18">
        <f>IF(R2526=0,1,0)</f>
        <v>0</v>
      </c>
      <c r="AH2526" t="str">
        <f>TEXT(J2526,"MMMM")</f>
        <v>abril</v>
      </c>
    </row>
    <row r="2527" spans="1:34" ht="12.75" hidden="1" customHeight="1" x14ac:dyDescent="0.25">
      <c r="A2527" s="90" t="str">
        <f>IF(C2527="Oficina Diversos","Oficina Geral",
IF(ISNUMBER(FIND("Estoque - Colhedoras",C2527)),"Colhedoras",IF(ISNUMBER(FIND("Caldeiraria",C2527)),"Caldeiraria",IF(ISNUMBER(FIND("Borracharia",C2527)),"Borracharia",IF(ISNUMBER(FIND("Lubrificação",C2527)),"Lubrificação",
IF(ISNUMBER(FIND("Estoque - Carregadeiras",C2527)),"Carregadeiras",IF(ISNUMBER(FIND("Estoque - Veic. Leves",C2527)),"Veic. Leves",
IF(ISNUMBER(FIND("Estoque - Caminhões",C2527)),"Caminhões",IF(ISNUMBER(FIND("Estoque - Transbordos",C2527)),"Transbordos",
IF(ISNUMBER(FIND("Estoque - Tratores",C2527)),"Tratores",
IF(ISNUMBER(FIND("Estoque - Máquinas pesadas",C2527)),"Máquinas pesadas",
IF(ISNUMBER(FIND("Estoque - Reboques",C2527)),"Reboques",
IF(C2527="Estoque","Estoque",
IF(AND(ISNUMBER(C2527),C2527&gt;1000,C2527&lt;2000),"Caminhões",
IF(AND(ISNUMBER(C2527),C2527&gt;2000,C2527&lt;3000),"Tratores",
IF(AND(ISNUMBER(C2527),C2527&gt;3000,C2527&lt;4000),"Carregadeiras",
IF(AND(ISNUMBER(C2527),C2527&gt;4000,C2527&lt;5000),"Máquinas pesadas",
IF(AND(ISNUMBER(C2527),C2527&gt;5000,C2527&lt;6000),"Colhedoras",
IF(AND(ISNUMBER(C2527),C2527&gt;7000,C2527&lt;8000),"Irrigação",
IF(AND(ISNUMBER(C2527),C2527&gt;8000,C2527&lt;9000),"Reboques",IF(AND(ISNUMBER(C2527),C2527&gt;0,C2527&lt;1000),"Veic. Leves","")))))))))))))))))))))</f>
        <v>Reboques</v>
      </c>
      <c r="B2527" s="72"/>
      <c r="C2527" s="34">
        <v>8054</v>
      </c>
      <c r="D2527" s="34">
        <v>90492</v>
      </c>
      <c r="E2527" s="36" t="s">
        <v>886</v>
      </c>
      <c r="F2527" s="14" t="str">
        <f>IF(ISBLANK(K2527), "Apenas Solicitação", "Tem OC")</f>
        <v>Tem OC</v>
      </c>
      <c r="G2527" s="34">
        <v>2</v>
      </c>
      <c r="H2527" s="37">
        <f>G2527-I2527</f>
        <v>0</v>
      </c>
      <c r="I2527" s="38">
        <v>2</v>
      </c>
      <c r="J2527" s="35">
        <v>45758</v>
      </c>
      <c r="K2527" s="184">
        <v>45776</v>
      </c>
      <c r="L2527" s="35"/>
      <c r="M2527" s="44"/>
      <c r="N2527" s="44" t="str">
        <f>IFERROR(K2527 + VALUE(LEFT(L2527, FIND(" ", L2527) - 1)), "")</f>
        <v/>
      </c>
      <c r="O2527" s="3">
        <f>IF(_xlfn.DAYS(K2527,J2527)&lt;0, "Aguardando OC", _xlfn.DAYS(K2527,J2527))</f>
        <v>18</v>
      </c>
      <c r="P2527" s="193">
        <v>399204</v>
      </c>
      <c r="Q2527" s="57">
        <v>1144024</v>
      </c>
      <c r="R2527" s="193">
        <v>166917</v>
      </c>
      <c r="S2527" s="42">
        <v>704</v>
      </c>
      <c r="T2527" s="67" t="s">
        <v>903</v>
      </c>
      <c r="U2527" s="40">
        <v>80</v>
      </c>
      <c r="V2527" s="34">
        <v>3027</v>
      </c>
      <c r="W2527" s="43" t="str">
        <f>IFERROR(VLOOKUP(V2527, Fornecedores!A:C, 3, FALSE), "")</f>
        <v xml:space="preserve">TRUCK DIESEL        </v>
      </c>
      <c r="X2527" s="43" t="str">
        <f>IFERROR(VLOOKUP(V2527, Fornecedores!A:E, 5, FALSE), "")</f>
        <v>Jaboatão dos Guararapes</v>
      </c>
      <c r="Y2527" s="43" t="str">
        <f>IFERROR(VLOOKUP(V2527, Fornecedores!A:F, 6, FALSE), "")</f>
        <v>PE</v>
      </c>
      <c r="Z2527" s="14" t="str">
        <f>IF(H2527=0, "Pedido entregue!", "Pendente")</f>
        <v>Pedido entregue!</v>
      </c>
      <c r="AA2527" s="74"/>
      <c r="AB2527" s="58" t="str">
        <f>IF(Z2527="Pedido Entregue!", IF(AA2527=1, "Retirado do Almoxarifado", IF(AA2527=2, "Material devolvido", "Aguardando retirada")), IF(Z2527="Pendente", "Entrega pendente", ""))</f>
        <v>Aguardando retirada</v>
      </c>
      <c r="AC2527" s="18">
        <v>1</v>
      </c>
      <c r="AD2527" s="18">
        <f>AC2527/SUMIF($P:$P,P2527,$AC:$AC)</f>
        <v>1</v>
      </c>
      <c r="AE2527" s="18">
        <f>IF(R2527=0,0,AC2527/SUMIF($R:$R,R2527,$AC:$AC))</f>
        <v>0.14285714285714285</v>
      </c>
      <c r="AF2527" s="18">
        <f>IF(R2527=0,1,0)</f>
        <v>0</v>
      </c>
      <c r="AH2527" t="str">
        <f>TEXT(J2527,"MMMM")</f>
        <v>abril</v>
      </c>
    </row>
    <row r="2528" spans="1:34" ht="12.75" hidden="1" customHeight="1" x14ac:dyDescent="0.25">
      <c r="A2528" s="90" t="str">
        <f>IF(C2528="Oficina Diversos","Oficina Geral",
IF(ISNUMBER(FIND("Estoque - Colhedoras",C2528)),"Colhedoras",IF(ISNUMBER(FIND("Caldeiraria",C2528)),"Caldeiraria",IF(ISNUMBER(FIND("Borracharia",C2528)),"Borracharia",IF(ISNUMBER(FIND("Lubrificação",C2528)),"Lubrificação",
IF(ISNUMBER(FIND("Estoque - Carregadeiras",C2528)),"Carregadeiras",IF(ISNUMBER(FIND("Estoque - Veic. Leves",C2528)),"Veic. Leves",
IF(ISNUMBER(FIND("Estoque - Caminhões",C2528)),"Caminhões",IF(ISNUMBER(FIND("Estoque - Transbordos",C2528)),"Transbordos",
IF(ISNUMBER(FIND("Estoque - Tratores",C2528)),"Tratores",
IF(ISNUMBER(FIND("Estoque - Máquinas pesadas",C2528)),"Máquinas pesadas",
IF(ISNUMBER(FIND("Estoque - Reboques",C2528)),"Reboques",
IF(C2528="Estoque","Estoque",
IF(AND(ISNUMBER(C2528),C2528&gt;1000,C2528&lt;2000),"Caminhões",
IF(AND(ISNUMBER(C2528),C2528&gt;2000,C2528&lt;3000),"Tratores",
IF(AND(ISNUMBER(C2528),C2528&gt;3000,C2528&lt;4000),"Carregadeiras",
IF(AND(ISNUMBER(C2528),C2528&gt;4000,C2528&lt;5000),"Máquinas pesadas",
IF(AND(ISNUMBER(C2528),C2528&gt;5000,C2528&lt;6000),"Colhedoras",
IF(AND(ISNUMBER(C2528),C2528&gt;7000,C2528&lt;8000),"Irrigação",
IF(AND(ISNUMBER(C2528),C2528&gt;8000,C2528&lt;9000),"Reboques",IF(AND(ISNUMBER(C2528),C2528&gt;0,C2528&lt;1000),"Veic. Leves","")))))))))))))))))))))</f>
        <v>Reboques</v>
      </c>
      <c r="B2528" s="72"/>
      <c r="C2528" s="34">
        <v>8051</v>
      </c>
      <c r="D2528" s="34">
        <v>90493</v>
      </c>
      <c r="E2528" s="36" t="s">
        <v>887</v>
      </c>
      <c r="F2528" s="14" t="str">
        <f>IF(ISBLANK(K2528), "Apenas Solicitação", "Tem OC")</f>
        <v>Tem OC</v>
      </c>
      <c r="G2528" s="34">
        <v>2</v>
      </c>
      <c r="H2528" s="37">
        <f>G2528-I2528</f>
        <v>0</v>
      </c>
      <c r="I2528" s="38">
        <v>2</v>
      </c>
      <c r="J2528" s="35">
        <v>45758</v>
      </c>
      <c r="K2528" s="184">
        <v>45776</v>
      </c>
      <c r="L2528" s="35"/>
      <c r="M2528" s="44"/>
      <c r="N2528" s="44" t="str">
        <f>IFERROR(K2528 + VALUE(LEFT(L2528, FIND(" ", L2528) - 1)), "")</f>
        <v/>
      </c>
      <c r="O2528" s="3">
        <f>IF(_xlfn.DAYS(K2528,J2528)&lt;0, "Aguardando OC", _xlfn.DAYS(K2528,J2528))</f>
        <v>18</v>
      </c>
      <c r="P2528" s="193">
        <v>399171</v>
      </c>
      <c r="Q2528" s="57">
        <v>1144018</v>
      </c>
      <c r="R2528" s="193">
        <v>166918</v>
      </c>
      <c r="S2528" s="42">
        <v>704</v>
      </c>
      <c r="T2528" s="67" t="s">
        <v>903</v>
      </c>
      <c r="U2528" s="40">
        <v>60</v>
      </c>
      <c r="V2528" s="34">
        <v>10783</v>
      </c>
      <c r="W2528" s="43" t="str">
        <f>IFERROR(VLOOKUP(V2528, Fornecedores!A:C, 3, FALSE), "")</f>
        <v xml:space="preserve">MARRA DISTRIBUIDORA </v>
      </c>
      <c r="X2528" s="43" t="str">
        <f>IFERROR(VLOOKUP(V2528, Fornecedores!A:E, 5, FALSE), "")</f>
        <v>Ribeirão Preto</v>
      </c>
      <c r="Y2528" s="43" t="str">
        <f>IFERROR(VLOOKUP(V2528, Fornecedores!A:F, 6, FALSE), "")</f>
        <v>SP</v>
      </c>
      <c r="Z2528" s="14" t="str">
        <f>IF(H2528=0, "Pedido entregue!", "Pendente")</f>
        <v>Pedido entregue!</v>
      </c>
      <c r="AA2528" s="74"/>
      <c r="AB2528" s="58" t="str">
        <f>IF(Z2528="Pedido Entregue!", IF(AA2528=1, "Retirado do Almoxarifado", IF(AA2528=2, "Material devolvido", "Aguardando retirada")), IF(Z2528="Pendente", "Entrega pendente", ""))</f>
        <v>Aguardando retirada</v>
      </c>
      <c r="AC2528" s="18">
        <v>1</v>
      </c>
      <c r="AD2528" s="18">
        <f>AC2528/SUMIF($P:$P,P2528,$AC:$AC)</f>
        <v>1</v>
      </c>
      <c r="AE2528" s="18">
        <f>IF(R2528=0,0,AC2528/SUMIF($R:$R,R2528,$AC:$AC))</f>
        <v>4.1666666666666664E-2</v>
      </c>
      <c r="AF2528" s="18">
        <f>IF(R2528=0,1,0)</f>
        <v>0</v>
      </c>
      <c r="AH2528" t="str">
        <f>TEXT(J2528,"MMMM")</f>
        <v>abril</v>
      </c>
    </row>
    <row r="2529" spans="1:34" ht="12.75" hidden="1" customHeight="1" x14ac:dyDescent="0.25">
      <c r="A2529" s="90" t="str">
        <f>IF(C2529="Oficina Diversos","Oficina Geral",
IF(ISNUMBER(FIND("Estoque - Colhedoras",C2529)),"Colhedoras",IF(ISNUMBER(FIND("Caldeiraria",C2529)),"Caldeiraria",IF(ISNUMBER(FIND("Borracharia",C2529)),"Borracharia",IF(ISNUMBER(FIND("Lubrificação",C2529)),"Lubrificação",
IF(ISNUMBER(FIND("Estoque - Carregadeiras",C2529)),"Carregadeiras",IF(ISNUMBER(FIND("Estoque - Veic. Leves",C2529)),"Veic. Leves",
IF(ISNUMBER(FIND("Estoque - Caminhões",C2529)),"Caminhões",IF(ISNUMBER(FIND("Estoque - Transbordos",C2529)),"Transbordos",
IF(ISNUMBER(FIND("Estoque - Tratores",C2529)),"Tratores",
IF(ISNUMBER(FIND("Estoque - Máquinas pesadas",C2529)),"Máquinas pesadas",
IF(ISNUMBER(FIND("Estoque - Reboques",C2529)),"Reboques",
IF(C2529="Estoque","Estoque",
IF(AND(ISNUMBER(C2529),C2529&gt;1000,C2529&lt;2000),"Caminhões",
IF(AND(ISNUMBER(C2529),C2529&gt;2000,C2529&lt;3000),"Tratores",
IF(AND(ISNUMBER(C2529),C2529&gt;3000,C2529&lt;4000),"Carregadeiras",
IF(AND(ISNUMBER(C2529),C2529&gt;4000,C2529&lt;5000),"Máquinas pesadas",
IF(AND(ISNUMBER(C2529),C2529&gt;5000,C2529&lt;6000),"Colhedoras",
IF(AND(ISNUMBER(C2529),C2529&gt;7000,C2529&lt;8000),"Irrigação",
IF(AND(ISNUMBER(C2529),C2529&gt;8000,C2529&lt;9000),"Reboques",IF(AND(ISNUMBER(C2529),C2529&gt;0,C2529&lt;1000),"Veic. Leves","")))))))))))))))))))))</f>
        <v>Reboques</v>
      </c>
      <c r="B2529" s="72"/>
      <c r="C2529" s="34">
        <v>8052</v>
      </c>
      <c r="D2529" s="34">
        <v>90493</v>
      </c>
      <c r="E2529" s="36" t="s">
        <v>887</v>
      </c>
      <c r="F2529" s="14" t="str">
        <f>IF(ISBLANK(K2529), "Apenas Solicitação", "Tem OC")</f>
        <v>Tem OC</v>
      </c>
      <c r="G2529" s="34">
        <v>2</v>
      </c>
      <c r="H2529" s="37">
        <f>G2529-I2529</f>
        <v>0</v>
      </c>
      <c r="I2529" s="38">
        <v>2</v>
      </c>
      <c r="J2529" s="35">
        <v>45758</v>
      </c>
      <c r="K2529" s="184">
        <v>45776</v>
      </c>
      <c r="L2529" s="35"/>
      <c r="M2529" s="44"/>
      <c r="N2529" s="44" t="str">
        <f>IFERROR(K2529 + VALUE(LEFT(L2529, FIND(" ", L2529) - 1)), "")</f>
        <v/>
      </c>
      <c r="O2529" s="3">
        <f>IF(_xlfn.DAYS(K2529,J2529)&lt;0, "Aguardando OC", _xlfn.DAYS(K2529,J2529))</f>
        <v>18</v>
      </c>
      <c r="P2529" s="193">
        <v>399183</v>
      </c>
      <c r="Q2529" s="57">
        <v>1144021</v>
      </c>
      <c r="R2529" s="193">
        <v>166918</v>
      </c>
      <c r="S2529" s="42">
        <v>704</v>
      </c>
      <c r="T2529" s="67" t="s">
        <v>903</v>
      </c>
      <c r="U2529" s="40">
        <v>60</v>
      </c>
      <c r="V2529" s="34">
        <v>10783</v>
      </c>
      <c r="W2529" s="43" t="str">
        <f>IFERROR(VLOOKUP(V2529, Fornecedores!A:C, 3, FALSE), "")</f>
        <v xml:space="preserve">MARRA DISTRIBUIDORA </v>
      </c>
      <c r="X2529" s="43" t="str">
        <f>IFERROR(VLOOKUP(V2529, Fornecedores!A:E, 5, FALSE), "")</f>
        <v>Ribeirão Preto</v>
      </c>
      <c r="Y2529" s="43" t="str">
        <f>IFERROR(VLOOKUP(V2529, Fornecedores!A:F, 6, FALSE), "")</f>
        <v>SP</v>
      </c>
      <c r="Z2529" s="14" t="str">
        <f>IF(H2529=0, "Pedido entregue!", "Pendente")</f>
        <v>Pedido entregue!</v>
      </c>
      <c r="AA2529" s="74"/>
      <c r="AB2529" s="58" t="str">
        <f>IF(Z2529="Pedido Entregue!", IF(AA2529=1, "Retirado do Almoxarifado", IF(AA2529=2, "Material devolvido", "Aguardando retirada")), IF(Z2529="Pendente", "Entrega pendente", ""))</f>
        <v>Aguardando retirada</v>
      </c>
      <c r="AC2529" s="18">
        <v>1</v>
      </c>
      <c r="AD2529" s="18">
        <f>AC2529/SUMIF($P:$P,P2529,$AC:$AC)</f>
        <v>1</v>
      </c>
      <c r="AE2529" s="18">
        <f>IF(R2529=0,0,AC2529/SUMIF($R:$R,R2529,$AC:$AC))</f>
        <v>4.1666666666666664E-2</v>
      </c>
      <c r="AF2529" s="18">
        <f>IF(R2529=0,1,0)</f>
        <v>0</v>
      </c>
      <c r="AH2529" t="str">
        <f>TEXT(J2529,"MMMM")</f>
        <v>abril</v>
      </c>
    </row>
    <row r="2530" spans="1:34" ht="12.75" hidden="1" customHeight="1" x14ac:dyDescent="0.25">
      <c r="A2530" s="90" t="str">
        <f>IF(C2530="Oficina Diversos","Oficina Geral",
IF(ISNUMBER(FIND("Estoque - Colhedoras",C2530)),"Colhedoras",IF(ISNUMBER(FIND("Caldeiraria",C2530)),"Caldeiraria",IF(ISNUMBER(FIND("Borracharia",C2530)),"Borracharia",IF(ISNUMBER(FIND("Lubrificação",C2530)),"Lubrificação",
IF(ISNUMBER(FIND("Estoque - Carregadeiras",C2530)),"Carregadeiras",IF(ISNUMBER(FIND("Estoque - Veic. Leves",C2530)),"Veic. Leves",
IF(ISNUMBER(FIND("Estoque - Caminhões",C2530)),"Caminhões",IF(ISNUMBER(FIND("Estoque - Transbordos",C2530)),"Transbordos",
IF(ISNUMBER(FIND("Estoque - Tratores",C2530)),"Tratores",
IF(ISNUMBER(FIND("Estoque - Máquinas pesadas",C2530)),"Máquinas pesadas",
IF(ISNUMBER(FIND("Estoque - Reboques",C2530)),"Reboques",
IF(C2530="Estoque","Estoque",
IF(AND(ISNUMBER(C2530),C2530&gt;1000,C2530&lt;2000),"Caminhões",
IF(AND(ISNUMBER(C2530),C2530&gt;2000,C2530&lt;3000),"Tratores",
IF(AND(ISNUMBER(C2530),C2530&gt;3000,C2530&lt;4000),"Carregadeiras",
IF(AND(ISNUMBER(C2530),C2530&gt;4000,C2530&lt;5000),"Máquinas pesadas",
IF(AND(ISNUMBER(C2530),C2530&gt;5000,C2530&lt;6000),"Colhedoras",
IF(AND(ISNUMBER(C2530),C2530&gt;7000,C2530&lt;8000),"Irrigação",
IF(AND(ISNUMBER(C2530),C2530&gt;8000,C2530&lt;9000),"Reboques",IF(AND(ISNUMBER(C2530),C2530&gt;0,C2530&lt;1000),"Veic. Leves","")))))))))))))))))))))</f>
        <v>Reboques</v>
      </c>
      <c r="B2530" s="72"/>
      <c r="C2530" s="34">
        <v>8053</v>
      </c>
      <c r="D2530" s="34">
        <v>90493</v>
      </c>
      <c r="E2530" s="36" t="s">
        <v>887</v>
      </c>
      <c r="F2530" s="14" t="str">
        <f>IF(ISBLANK(K2530), "Apenas Solicitação", "Tem OC")</f>
        <v>Tem OC</v>
      </c>
      <c r="G2530" s="34">
        <v>2</v>
      </c>
      <c r="H2530" s="37">
        <f>G2530-I2530</f>
        <v>0</v>
      </c>
      <c r="I2530" s="38">
        <v>2</v>
      </c>
      <c r="J2530" s="35">
        <v>45758</v>
      </c>
      <c r="K2530" s="184">
        <v>45776</v>
      </c>
      <c r="L2530" s="35"/>
      <c r="M2530" s="44"/>
      <c r="N2530" s="44" t="str">
        <f>IFERROR(K2530 + VALUE(LEFT(L2530, FIND(" ", L2530) - 1)), "")</f>
        <v/>
      </c>
      <c r="O2530" s="3">
        <f>IF(_xlfn.DAYS(K2530,J2530)&lt;0, "Aguardando OC", _xlfn.DAYS(K2530,J2530))</f>
        <v>18</v>
      </c>
      <c r="P2530" s="193">
        <v>399194</v>
      </c>
      <c r="Q2530" s="57">
        <v>1144022</v>
      </c>
      <c r="R2530" s="193">
        <v>166918</v>
      </c>
      <c r="S2530" s="42">
        <v>704</v>
      </c>
      <c r="T2530" s="67" t="s">
        <v>903</v>
      </c>
      <c r="U2530" s="40">
        <v>60</v>
      </c>
      <c r="V2530" s="34">
        <v>10783</v>
      </c>
      <c r="W2530" s="43" t="str">
        <f>IFERROR(VLOOKUP(V2530, Fornecedores!A:C, 3, FALSE), "")</f>
        <v xml:space="preserve">MARRA DISTRIBUIDORA </v>
      </c>
      <c r="X2530" s="43" t="str">
        <f>IFERROR(VLOOKUP(V2530, Fornecedores!A:E, 5, FALSE), "")</f>
        <v>Ribeirão Preto</v>
      </c>
      <c r="Y2530" s="43" t="str">
        <f>IFERROR(VLOOKUP(V2530, Fornecedores!A:F, 6, FALSE), "")</f>
        <v>SP</v>
      </c>
      <c r="Z2530" s="14" t="str">
        <f>IF(H2530=0, "Pedido entregue!", "Pendente")</f>
        <v>Pedido entregue!</v>
      </c>
      <c r="AA2530" s="74"/>
      <c r="AB2530" s="58" t="str">
        <f>IF(Z2530="Pedido Entregue!", IF(AA2530=1, "Retirado do Almoxarifado", IF(AA2530=2, "Material devolvido", "Aguardando retirada")), IF(Z2530="Pendente", "Entrega pendente", ""))</f>
        <v>Aguardando retirada</v>
      </c>
      <c r="AC2530" s="18">
        <v>1</v>
      </c>
      <c r="AD2530" s="18">
        <f>AC2530/SUMIF($P:$P,P2530,$AC:$AC)</f>
        <v>1</v>
      </c>
      <c r="AE2530" s="18">
        <f>IF(R2530=0,0,AC2530/SUMIF($R:$R,R2530,$AC:$AC))</f>
        <v>4.1666666666666664E-2</v>
      </c>
      <c r="AF2530" s="18">
        <f>IF(R2530=0,1,0)</f>
        <v>0</v>
      </c>
      <c r="AH2530" t="str">
        <f>TEXT(J2530,"MMMM")</f>
        <v>abril</v>
      </c>
    </row>
    <row r="2531" spans="1:34" ht="12.75" hidden="1" customHeight="1" x14ac:dyDescent="0.25">
      <c r="A2531" s="90" t="str">
        <f>IF(C2531="Oficina Diversos","Oficina Geral",
IF(ISNUMBER(FIND("Estoque - Colhedoras",C2531)),"Colhedoras",IF(ISNUMBER(FIND("Caldeiraria",C2531)),"Caldeiraria",IF(ISNUMBER(FIND("Borracharia",C2531)),"Borracharia",IF(ISNUMBER(FIND("Lubrificação",C2531)),"Lubrificação",
IF(ISNUMBER(FIND("Estoque - Carregadeiras",C2531)),"Carregadeiras",IF(ISNUMBER(FIND("Estoque - Veic. Leves",C2531)),"Veic. Leves",
IF(ISNUMBER(FIND("Estoque - Caminhões",C2531)),"Caminhões",IF(ISNUMBER(FIND("Estoque - Transbordos",C2531)),"Transbordos",
IF(ISNUMBER(FIND("Estoque - Tratores",C2531)),"Tratores",
IF(ISNUMBER(FIND("Estoque - Máquinas pesadas",C2531)),"Máquinas pesadas",
IF(ISNUMBER(FIND("Estoque - Reboques",C2531)),"Reboques",
IF(C2531="Estoque","Estoque",
IF(AND(ISNUMBER(C2531),C2531&gt;1000,C2531&lt;2000),"Caminhões",
IF(AND(ISNUMBER(C2531),C2531&gt;2000,C2531&lt;3000),"Tratores",
IF(AND(ISNUMBER(C2531),C2531&gt;3000,C2531&lt;4000),"Carregadeiras",
IF(AND(ISNUMBER(C2531),C2531&gt;4000,C2531&lt;5000),"Máquinas pesadas",
IF(AND(ISNUMBER(C2531),C2531&gt;5000,C2531&lt;6000),"Colhedoras",
IF(AND(ISNUMBER(C2531),C2531&gt;7000,C2531&lt;8000),"Irrigação",
IF(AND(ISNUMBER(C2531),C2531&gt;8000,C2531&lt;9000),"Reboques",IF(AND(ISNUMBER(C2531),C2531&gt;0,C2531&lt;1000),"Veic. Leves","")))))))))))))))))))))</f>
        <v>Reboques</v>
      </c>
      <c r="B2531" s="72"/>
      <c r="C2531" s="34">
        <v>8054</v>
      </c>
      <c r="D2531" s="34">
        <v>90493</v>
      </c>
      <c r="E2531" s="36" t="s">
        <v>887</v>
      </c>
      <c r="F2531" s="14" t="str">
        <f>IF(ISBLANK(K2531), "Apenas Solicitação", "Tem OC")</f>
        <v>Tem OC</v>
      </c>
      <c r="G2531" s="34">
        <v>2</v>
      </c>
      <c r="H2531" s="37">
        <f>G2531-I2531</f>
        <v>0</v>
      </c>
      <c r="I2531" s="38">
        <v>2</v>
      </c>
      <c r="J2531" s="35">
        <v>45758</v>
      </c>
      <c r="K2531" s="184">
        <v>45776</v>
      </c>
      <c r="L2531" s="35"/>
      <c r="M2531" s="44"/>
      <c r="N2531" s="44" t="str">
        <f>IFERROR(K2531 + VALUE(LEFT(L2531, FIND(" ", L2531) - 1)), "")</f>
        <v/>
      </c>
      <c r="O2531" s="3">
        <f>IF(_xlfn.DAYS(K2531,J2531)&lt;0, "Aguardando OC", _xlfn.DAYS(K2531,J2531))</f>
        <v>18</v>
      </c>
      <c r="P2531" s="193">
        <v>399205</v>
      </c>
      <c r="Q2531" s="57">
        <v>1144024</v>
      </c>
      <c r="R2531" s="193">
        <v>166918</v>
      </c>
      <c r="S2531" s="42">
        <v>704</v>
      </c>
      <c r="T2531" s="67" t="s">
        <v>903</v>
      </c>
      <c r="U2531" s="40">
        <v>60</v>
      </c>
      <c r="V2531" s="34">
        <v>10783</v>
      </c>
      <c r="W2531" s="43" t="str">
        <f>IFERROR(VLOOKUP(V2531, Fornecedores!A:C, 3, FALSE), "")</f>
        <v xml:space="preserve">MARRA DISTRIBUIDORA </v>
      </c>
      <c r="X2531" s="43" t="str">
        <f>IFERROR(VLOOKUP(V2531, Fornecedores!A:E, 5, FALSE), "")</f>
        <v>Ribeirão Preto</v>
      </c>
      <c r="Y2531" s="43" t="str">
        <f>IFERROR(VLOOKUP(V2531, Fornecedores!A:F, 6, FALSE), "")</f>
        <v>SP</v>
      </c>
      <c r="Z2531" s="14" t="str">
        <f>IF(H2531=0, "Pedido entregue!", "Pendente")</f>
        <v>Pedido entregue!</v>
      </c>
      <c r="AA2531" s="74"/>
      <c r="AB2531" s="58" t="str">
        <f>IF(Z2531="Pedido Entregue!", IF(AA2531=1, "Retirado do Almoxarifado", IF(AA2531=2, "Material devolvido", "Aguardando retirada")), IF(Z2531="Pendente", "Entrega pendente", ""))</f>
        <v>Aguardando retirada</v>
      </c>
      <c r="AC2531" s="18">
        <v>1</v>
      </c>
      <c r="AD2531" s="18">
        <f>AC2531/SUMIF($P:$P,P2531,$AC:$AC)</f>
        <v>1</v>
      </c>
      <c r="AE2531" s="18">
        <f>IF(R2531=0,0,AC2531/SUMIF($R:$R,R2531,$AC:$AC))</f>
        <v>4.1666666666666664E-2</v>
      </c>
      <c r="AF2531" s="18">
        <f>IF(R2531=0,1,0)</f>
        <v>0</v>
      </c>
      <c r="AH2531" t="str">
        <f>TEXT(J2531,"MMMM")</f>
        <v>abril</v>
      </c>
    </row>
    <row r="2532" spans="1:34" ht="12.75" hidden="1" customHeight="1" x14ac:dyDescent="0.25">
      <c r="A2532" s="90" t="str">
        <f>IF(C2532="Oficina Diversos","Oficina Geral",
IF(ISNUMBER(FIND("Estoque - Colhedoras",C2532)),"Colhedoras",IF(ISNUMBER(FIND("Caldeiraria",C2532)),"Caldeiraria",IF(ISNUMBER(FIND("Borracharia",C2532)),"Borracharia",IF(ISNUMBER(FIND("Lubrificação",C2532)),"Lubrificação",
IF(ISNUMBER(FIND("Estoque - Carregadeiras",C2532)),"Carregadeiras",IF(ISNUMBER(FIND("Estoque - Veic. Leves",C2532)),"Veic. Leves",
IF(ISNUMBER(FIND("Estoque - Caminhões",C2532)),"Caminhões",IF(ISNUMBER(FIND("Estoque - Transbordos",C2532)),"Transbordos",
IF(ISNUMBER(FIND("Estoque - Tratores",C2532)),"Tratores",
IF(ISNUMBER(FIND("Estoque - Máquinas pesadas",C2532)),"Máquinas pesadas",
IF(ISNUMBER(FIND("Estoque - Reboques",C2532)),"Reboques",
IF(C2532="Estoque","Estoque",
IF(AND(ISNUMBER(C2532),C2532&gt;1000,C2532&lt;2000),"Caminhões",
IF(AND(ISNUMBER(C2532),C2532&gt;2000,C2532&lt;3000),"Tratores",
IF(AND(ISNUMBER(C2532),C2532&gt;3000,C2532&lt;4000),"Carregadeiras",
IF(AND(ISNUMBER(C2532),C2532&gt;4000,C2532&lt;5000),"Máquinas pesadas",
IF(AND(ISNUMBER(C2532),C2532&gt;5000,C2532&lt;6000),"Colhedoras",
IF(AND(ISNUMBER(C2532),C2532&gt;7000,C2532&lt;8000),"Irrigação",
IF(AND(ISNUMBER(C2532),C2532&gt;8000,C2532&lt;9000),"Reboques",IF(AND(ISNUMBER(C2532),C2532&gt;0,C2532&lt;1000),"Veic. Leves","")))))))))))))))))))))</f>
        <v>Reboques</v>
      </c>
      <c r="B2532" s="72"/>
      <c r="C2532" s="34">
        <v>8051</v>
      </c>
      <c r="D2532" s="34">
        <v>90494</v>
      </c>
      <c r="E2532" s="36" t="s">
        <v>888</v>
      </c>
      <c r="F2532" s="14" t="str">
        <f>IF(ISBLANK(K2532), "Apenas Solicitação", "Tem OC")</f>
        <v>Tem OC</v>
      </c>
      <c r="G2532" s="34">
        <v>1</v>
      </c>
      <c r="H2532" s="37">
        <f>G2532-I2532</f>
        <v>0</v>
      </c>
      <c r="I2532" s="38">
        <v>1</v>
      </c>
      <c r="J2532" s="35">
        <v>45758</v>
      </c>
      <c r="K2532" s="184">
        <v>45776</v>
      </c>
      <c r="L2532" s="35"/>
      <c r="M2532" s="44" t="str">
        <f ca="1">IF(OR(N2532="", N2532=0), "", IF(N2532&gt;TODAY(), "No prazo", "Atrasado"))</f>
        <v/>
      </c>
      <c r="N2532" s="44" t="str">
        <f>IFERROR(K2532 + VALUE(LEFT(L2532, FIND(" ", L2532) - 1)), "")</f>
        <v/>
      </c>
      <c r="O2532" s="3">
        <f>IF(_xlfn.DAYS(K2532,J2532)&lt;0, "Aguardando OC", _xlfn.DAYS(K2532,J2532))</f>
        <v>18</v>
      </c>
      <c r="P2532" s="193">
        <v>399172</v>
      </c>
      <c r="Q2532" s="57">
        <v>1144018</v>
      </c>
      <c r="R2532" s="193">
        <v>166919</v>
      </c>
      <c r="S2532" s="42">
        <v>704</v>
      </c>
      <c r="T2532" s="67" t="s">
        <v>903</v>
      </c>
      <c r="U2532" s="40">
        <v>34</v>
      </c>
      <c r="V2532" s="34">
        <v>2528</v>
      </c>
      <c r="W2532" s="43" t="str">
        <f>IFERROR(VLOOKUP(V2532, Fornecedores!A:C, 3, FALSE), "")</f>
        <v xml:space="preserve">REDIESEL            </v>
      </c>
      <c r="X2532" s="43" t="str">
        <f>IFERROR(VLOOKUP(V2532, Fornecedores!A:E, 5, FALSE), "")</f>
        <v>Jaboatão dos Guararapes</v>
      </c>
      <c r="Y2532" s="43" t="str">
        <f>IFERROR(VLOOKUP(V2532, Fornecedores!A:F, 6, FALSE), "")</f>
        <v>PE</v>
      </c>
      <c r="Z2532" s="14" t="str">
        <f>IF(H2532=0, "Pedido entregue!", "Pendente")</f>
        <v>Pedido entregue!</v>
      </c>
      <c r="AA2532" s="74"/>
      <c r="AB2532" s="58" t="str">
        <f>IF(Z2532="Pedido Entregue!", IF(AA2532=1, "Retirado do Almoxarifado", IF(AA2532=2, "Material devolvido", "Aguardando retirada")), IF(Z2532="Pendente", "Entrega pendente", ""))</f>
        <v>Aguardando retirada</v>
      </c>
      <c r="AC2532" s="18">
        <v>1</v>
      </c>
      <c r="AD2532" s="18">
        <f>AC2532/SUMIF($P:$P,P2532,$AC:$AC)</f>
        <v>1</v>
      </c>
      <c r="AE2532" s="18">
        <f>IF(R2532=0,0,AC2532/SUMIF($R:$R,R2532,$AC:$AC))</f>
        <v>0.1111111111111111</v>
      </c>
      <c r="AF2532" s="18">
        <f>IF(R2532=0,1,0)</f>
        <v>0</v>
      </c>
      <c r="AH2532" t="str">
        <f>TEXT(J2532,"MMMM")</f>
        <v>abril</v>
      </c>
    </row>
    <row r="2533" spans="1:34" ht="12.75" hidden="1" customHeight="1" x14ac:dyDescent="0.25">
      <c r="A2533" s="155" t="str">
        <f>IF(C2533="Oficina Diversos","Oficina Geral",
IF(ISNUMBER(FIND("Estoque - Colhedoras",C2533)),"Colhedoras",IF(ISNUMBER(FIND("Caldeiraria",C2533)),"Caldeiraria",IF(ISNUMBER(FIND("Borracharia",C2533)),"Borracharia",IF(ISNUMBER(FIND("Lubrificação",C2533)),"Lubrificação",
IF(ISNUMBER(FIND("Estoque - Carregadeiras",C2533)),"Carregadeiras",IF(ISNUMBER(FIND("Estoque - Veic. Leves",C2533)),"Veic. Leves",
IF(ISNUMBER(FIND("Estoque - Caminhões",C2533)),"Caminhões",IF(ISNUMBER(FIND("Estoque - Transbordos",C2533)),"Transbordos",
IF(ISNUMBER(FIND("Estoque - Tratores",C2533)),"Tratores",
IF(ISNUMBER(FIND("Estoque - Máquinas pesadas",C2533)),"Máquinas pesadas",
IF(ISNUMBER(FIND("Estoque - Reboques",C2533)),"Reboques",
IF(C2533="Estoque","Estoque",
IF(AND(ISNUMBER(C2533),C2533&gt;1000,C2533&lt;2000),"Caminhões",
IF(AND(ISNUMBER(C2533),C2533&gt;2000,C2533&lt;3000),"Tratores",
IF(AND(ISNUMBER(C2533),C2533&gt;3000,C2533&lt;4000),"Carregadeiras",
IF(AND(ISNUMBER(C2533),C2533&gt;4000,C2533&lt;5000),"Máquinas pesadas",
IF(AND(ISNUMBER(C2533),C2533&gt;5000,C2533&lt;6000),"Colhedoras",
IF(AND(ISNUMBER(C2533),C2533&gt;7000,C2533&lt;8000),"Irrigação",
IF(AND(ISNUMBER(C2533),C2533&gt;8000,C2533&lt;9000),"Reboques",IF(AND(ISNUMBER(C2533),C2533&gt;0,C2533&lt;1000),"Veic. Leves","")))))))))))))))))))))</f>
        <v>Reboques</v>
      </c>
      <c r="B2533" s="72"/>
      <c r="C2533" s="228">
        <v>8052</v>
      </c>
      <c r="D2533" s="34">
        <v>90494</v>
      </c>
      <c r="E2533" s="36" t="s">
        <v>888</v>
      </c>
      <c r="F2533" s="112" t="str">
        <f>IF(ISBLANK(K2533), "Apenas Solicitação", "Tem OC")</f>
        <v>Tem OC</v>
      </c>
      <c r="G2533" s="34">
        <v>1</v>
      </c>
      <c r="H2533" s="148">
        <f>G2533-I2533</f>
        <v>0</v>
      </c>
      <c r="I2533" s="114">
        <v>1</v>
      </c>
      <c r="J2533" s="35">
        <v>45758</v>
      </c>
      <c r="K2533" s="184">
        <v>45776</v>
      </c>
      <c r="L2533" s="35"/>
      <c r="M2533" s="115" t="str">
        <f ca="1">IF(OR(N2533="", N2533=0), "", IF(N2533&gt;TODAY(), "No prazo", "Atrasado"))</f>
        <v/>
      </c>
      <c r="N2533" s="115" t="str">
        <f>IFERROR(K2533 + VALUE(LEFT(L2533, FIND(" ", L2533) - 1)), "")</f>
        <v/>
      </c>
      <c r="O2533" s="116">
        <f>IF(_xlfn.DAYS(K2533,J2533)&lt;0, "Aguardando OC", _xlfn.DAYS(K2533,J2533))</f>
        <v>18</v>
      </c>
      <c r="P2533" s="193">
        <v>399184</v>
      </c>
      <c r="Q2533" s="57">
        <v>1144021</v>
      </c>
      <c r="R2533" s="193">
        <v>166919</v>
      </c>
      <c r="S2533" s="42">
        <v>704</v>
      </c>
      <c r="T2533" s="67" t="s">
        <v>903</v>
      </c>
      <c r="U2533" s="40">
        <v>34</v>
      </c>
      <c r="V2533" s="34">
        <v>2528</v>
      </c>
      <c r="W2533" s="118" t="str">
        <f>IFERROR(VLOOKUP(V2533, Fornecedores!A:C, 3, FALSE), "")</f>
        <v xml:space="preserve">REDIESEL            </v>
      </c>
      <c r="X2533" s="118" t="str">
        <f>IFERROR(VLOOKUP(V2533, Fornecedores!A:E, 5, FALSE), "")</f>
        <v>Jaboatão dos Guararapes</v>
      </c>
      <c r="Y2533" s="118" t="str">
        <f>IFERROR(VLOOKUP(V2533, Fornecedores!A:F, 6, FALSE), "")</f>
        <v>PE</v>
      </c>
      <c r="Z2533" s="112" t="str">
        <f>IF(H2533=0, "Pedido entregue!", "Pendente")</f>
        <v>Pedido entregue!</v>
      </c>
      <c r="AA2533" s="74"/>
      <c r="AB2533" s="58" t="str">
        <f>IF(Z2533="Pedido Entregue!", IF(AA2533=1, "Retirado do Almoxarifado", IF(AA2533=2, "Material devolvido", "Aguardando retirada")), IF(Z2533="Pendente", "Entrega pendente", ""))</f>
        <v>Aguardando retirada</v>
      </c>
      <c r="AC2533" s="18">
        <v>1</v>
      </c>
      <c r="AD2533" s="18">
        <f>AC2533/SUMIF($P:$P,P2533,$AC:$AC)</f>
        <v>1</v>
      </c>
      <c r="AE2533" s="18">
        <f>IF(R2533=0,0,AC2533/SUMIF($R:$R,R2533,$AC:$AC))</f>
        <v>0.1111111111111111</v>
      </c>
      <c r="AF2533" s="18">
        <f>IF(R2533=0,1,0)</f>
        <v>0</v>
      </c>
      <c r="AH2533" t="str">
        <f>TEXT(J2533,"MMMM")</f>
        <v>abril</v>
      </c>
    </row>
    <row r="2534" spans="1:34" ht="12.75" hidden="1" customHeight="1" x14ac:dyDescent="0.25">
      <c r="A2534" s="90" t="str">
        <f>IF(C2534="Oficina Diversos","Oficina Geral",
IF(ISNUMBER(FIND("Estoque - Colhedoras",C2534)),"Colhedoras",IF(ISNUMBER(FIND("Caldeiraria",C2534)),"Caldeiraria",IF(ISNUMBER(FIND("Borracharia",C2534)),"Borracharia",IF(ISNUMBER(FIND("Lubrificação",C2534)),"Lubrificação",
IF(ISNUMBER(FIND("Estoque - Carregadeiras",C2534)),"Carregadeiras",IF(ISNUMBER(FIND("Estoque - Veic. Leves",C2534)),"Veic. Leves",
IF(ISNUMBER(FIND("Estoque - Caminhões",C2534)),"Caminhões",IF(ISNUMBER(FIND("Estoque - Transbordos",C2534)),"Transbordos",
IF(ISNUMBER(FIND("Estoque - Tratores",C2534)),"Tratores",
IF(ISNUMBER(FIND("Estoque - Máquinas pesadas",C2534)),"Máquinas pesadas",
IF(ISNUMBER(FIND("Estoque - Reboques",C2534)),"Reboques",
IF(C2534="Estoque","Estoque",
IF(AND(ISNUMBER(C2534),C2534&gt;1000,C2534&lt;2000),"Caminhões",
IF(AND(ISNUMBER(C2534),C2534&gt;2000,C2534&lt;3000),"Tratores",
IF(AND(ISNUMBER(C2534),C2534&gt;3000,C2534&lt;4000),"Carregadeiras",
IF(AND(ISNUMBER(C2534),C2534&gt;4000,C2534&lt;5000),"Máquinas pesadas",
IF(AND(ISNUMBER(C2534),C2534&gt;5000,C2534&lt;6000),"Colhedoras",
IF(AND(ISNUMBER(C2534),C2534&gt;7000,C2534&lt;8000),"Irrigação",
IF(AND(ISNUMBER(C2534),C2534&gt;8000,C2534&lt;9000),"Reboques",IF(AND(ISNUMBER(C2534),C2534&gt;0,C2534&lt;1000),"Veic. Leves","")))))))))))))))))))))</f>
        <v>Reboques</v>
      </c>
      <c r="B2534" s="72"/>
      <c r="C2534" s="34">
        <v>8053</v>
      </c>
      <c r="D2534" s="34">
        <v>90494</v>
      </c>
      <c r="E2534" s="36" t="s">
        <v>888</v>
      </c>
      <c r="F2534" s="14" t="str">
        <f>IF(ISBLANK(K2534), "Apenas Solicitação", "Tem OC")</f>
        <v>Tem OC</v>
      </c>
      <c r="G2534" s="34">
        <v>1</v>
      </c>
      <c r="H2534" s="37">
        <f>G2534-I2534</f>
        <v>0</v>
      </c>
      <c r="I2534" s="38">
        <v>1</v>
      </c>
      <c r="J2534" s="35">
        <v>45758</v>
      </c>
      <c r="K2534" s="184">
        <v>45776</v>
      </c>
      <c r="L2534" s="35"/>
      <c r="M2534" s="44" t="str">
        <f ca="1">IF(OR(N2534="", N2534=0), "", IF(N2534&gt;TODAY(), "No prazo", "Atrasado"))</f>
        <v/>
      </c>
      <c r="N2534" s="44" t="str">
        <f>IFERROR(K2534 + VALUE(LEFT(L2534, FIND(" ", L2534) - 1)), "")</f>
        <v/>
      </c>
      <c r="O2534" s="3">
        <f>IF(_xlfn.DAYS(K2534,J2534)&lt;0, "Aguardando OC", _xlfn.DAYS(K2534,J2534))</f>
        <v>18</v>
      </c>
      <c r="P2534" s="193">
        <v>399195</v>
      </c>
      <c r="Q2534" s="57">
        <v>1144022</v>
      </c>
      <c r="R2534" s="193">
        <v>166919</v>
      </c>
      <c r="S2534" s="42">
        <v>704</v>
      </c>
      <c r="T2534" s="67" t="s">
        <v>903</v>
      </c>
      <c r="U2534" s="40">
        <v>34</v>
      </c>
      <c r="V2534" s="34">
        <v>2528</v>
      </c>
      <c r="W2534" s="43" t="str">
        <f>IFERROR(VLOOKUP(V2534, Fornecedores!A:C, 3, FALSE), "")</f>
        <v xml:space="preserve">REDIESEL            </v>
      </c>
      <c r="X2534" s="43" t="str">
        <f>IFERROR(VLOOKUP(V2534, Fornecedores!A:E, 5, FALSE), "")</f>
        <v>Jaboatão dos Guararapes</v>
      </c>
      <c r="Y2534" s="43" t="str">
        <f>IFERROR(VLOOKUP(V2534, Fornecedores!A:F, 6, FALSE), "")</f>
        <v>PE</v>
      </c>
      <c r="Z2534" s="14" t="str">
        <f>IF(H2534=0, "Pedido entregue!", "Pendente")</f>
        <v>Pedido entregue!</v>
      </c>
      <c r="AA2534" s="74"/>
      <c r="AB2534" s="58" t="str">
        <f>IF(Z2534="Pedido Entregue!", IF(AA2534=1, "Retirado do Almoxarifado", IF(AA2534=2, "Material devolvido", "Aguardando retirada")), IF(Z2534="Pendente", "Entrega pendente", ""))</f>
        <v>Aguardando retirada</v>
      </c>
      <c r="AC2534" s="18">
        <v>1</v>
      </c>
      <c r="AD2534" s="18">
        <f>AC2534/SUMIF($P:$P,P2534,$AC:$AC)</f>
        <v>1</v>
      </c>
      <c r="AE2534" s="18">
        <f>IF(R2534=0,0,AC2534/SUMIF($R:$R,R2534,$AC:$AC))</f>
        <v>0.1111111111111111</v>
      </c>
      <c r="AF2534" s="18">
        <f>IF(R2534=0,1,0)</f>
        <v>0</v>
      </c>
      <c r="AH2534" t="str">
        <f>TEXT(J2534,"MMMM")</f>
        <v>abril</v>
      </c>
    </row>
    <row r="2535" spans="1:34" ht="12.75" hidden="1" customHeight="1" x14ac:dyDescent="0.25">
      <c r="A2535" s="90" t="str">
        <f>IF(C2535="Oficina Diversos","Oficina Geral",
IF(ISNUMBER(FIND("Estoque - Colhedoras",C2535)),"Colhedoras",IF(ISNUMBER(FIND("Caldeiraria",C2535)),"Caldeiraria",IF(ISNUMBER(FIND("Borracharia",C2535)),"Borracharia",IF(ISNUMBER(FIND("Lubrificação",C2535)),"Lubrificação",
IF(ISNUMBER(FIND("Estoque - Carregadeiras",C2535)),"Carregadeiras",IF(ISNUMBER(FIND("Estoque - Veic. Leves",C2535)),"Veic. Leves",
IF(ISNUMBER(FIND("Estoque - Caminhões",C2535)),"Caminhões",IF(ISNUMBER(FIND("Estoque - Transbordos",C2535)),"Transbordos",
IF(ISNUMBER(FIND("Estoque - Tratores",C2535)),"Tratores",
IF(ISNUMBER(FIND("Estoque - Máquinas pesadas",C2535)),"Máquinas pesadas",
IF(ISNUMBER(FIND("Estoque - Reboques",C2535)),"Reboques",
IF(C2535="Estoque","Estoque",
IF(AND(ISNUMBER(C2535),C2535&gt;1000,C2535&lt;2000),"Caminhões",
IF(AND(ISNUMBER(C2535),C2535&gt;2000,C2535&lt;3000),"Tratores",
IF(AND(ISNUMBER(C2535),C2535&gt;3000,C2535&lt;4000),"Carregadeiras",
IF(AND(ISNUMBER(C2535),C2535&gt;4000,C2535&lt;5000),"Máquinas pesadas",
IF(AND(ISNUMBER(C2535),C2535&gt;5000,C2535&lt;6000),"Colhedoras",
IF(AND(ISNUMBER(C2535),C2535&gt;7000,C2535&lt;8000),"Irrigação",
IF(AND(ISNUMBER(C2535),C2535&gt;8000,C2535&lt;9000),"Reboques",IF(AND(ISNUMBER(C2535),C2535&gt;0,C2535&lt;1000),"Veic. Leves","")))))))))))))))))))))</f>
        <v>Reboques</v>
      </c>
      <c r="B2535" s="72"/>
      <c r="C2535" s="34">
        <v>8054</v>
      </c>
      <c r="D2535" s="34">
        <v>90494</v>
      </c>
      <c r="E2535" s="36" t="s">
        <v>888</v>
      </c>
      <c r="F2535" s="14" t="str">
        <f>IF(ISBLANK(K2535), "Apenas Solicitação", "Tem OC")</f>
        <v>Tem OC</v>
      </c>
      <c r="G2535" s="34">
        <v>1</v>
      </c>
      <c r="H2535" s="37">
        <f>G2535-I2535</f>
        <v>0</v>
      </c>
      <c r="I2535" s="38">
        <v>1</v>
      </c>
      <c r="J2535" s="35">
        <v>45758</v>
      </c>
      <c r="K2535" s="184">
        <v>45776</v>
      </c>
      <c r="L2535" s="35"/>
      <c r="M2535" s="44" t="str">
        <f ca="1">IF(OR(N2535="", N2535=0), "", IF(N2535&gt;TODAY(), "No prazo", "Atrasado"))</f>
        <v/>
      </c>
      <c r="N2535" s="44" t="str">
        <f>IFERROR(K2535 + VALUE(LEFT(L2535, FIND(" ", L2535) - 1)), "")</f>
        <v/>
      </c>
      <c r="O2535" s="3">
        <f>IF(_xlfn.DAYS(K2535,J2535)&lt;0, "Aguardando OC", _xlfn.DAYS(K2535,J2535))</f>
        <v>18</v>
      </c>
      <c r="P2535" s="193">
        <v>399206</v>
      </c>
      <c r="Q2535" s="57">
        <v>1144024</v>
      </c>
      <c r="R2535" s="193">
        <v>166919</v>
      </c>
      <c r="S2535" s="42">
        <v>704</v>
      </c>
      <c r="T2535" s="67" t="s">
        <v>903</v>
      </c>
      <c r="U2535" s="40">
        <v>34</v>
      </c>
      <c r="V2535" s="34">
        <v>2528</v>
      </c>
      <c r="W2535" s="43" t="str">
        <f>IFERROR(VLOOKUP(V2535, Fornecedores!A:C, 3, FALSE), "")</f>
        <v xml:space="preserve">REDIESEL            </v>
      </c>
      <c r="X2535" s="43" t="str">
        <f>IFERROR(VLOOKUP(V2535, Fornecedores!A:E, 5, FALSE), "")</f>
        <v>Jaboatão dos Guararapes</v>
      </c>
      <c r="Y2535" s="43" t="str">
        <f>IFERROR(VLOOKUP(V2535, Fornecedores!A:F, 6, FALSE), "")</f>
        <v>PE</v>
      </c>
      <c r="Z2535" s="14" t="str">
        <f>IF(H2535=0, "Pedido entregue!", "Pendente")</f>
        <v>Pedido entregue!</v>
      </c>
      <c r="AA2535" s="74"/>
      <c r="AB2535" s="58" t="str">
        <f>IF(Z2535="Pedido Entregue!", IF(AA2535=1, "Retirado do Almoxarifado", IF(AA2535=2, "Material devolvido", "Aguardando retirada")), IF(Z2535="Pendente", "Entrega pendente", ""))</f>
        <v>Aguardando retirada</v>
      </c>
      <c r="AC2535" s="18">
        <v>1</v>
      </c>
      <c r="AD2535" s="18">
        <f>AC2535/SUMIF($P:$P,P2535,$AC:$AC)</f>
        <v>1</v>
      </c>
      <c r="AE2535" s="18">
        <f>IF(R2535=0,0,AC2535/SUMIF($R:$R,R2535,$AC:$AC))</f>
        <v>0.1111111111111111</v>
      </c>
      <c r="AF2535" s="18">
        <f>IF(R2535=0,1,0)</f>
        <v>0</v>
      </c>
      <c r="AH2535" t="str">
        <f>TEXT(J2535,"MMMM")</f>
        <v>abril</v>
      </c>
    </row>
    <row r="2536" spans="1:34" ht="12.75" hidden="1" customHeight="1" x14ac:dyDescent="0.25">
      <c r="A2536" s="90" t="str">
        <f>IF(C2536="Oficina Diversos","Oficina Geral",
IF(ISNUMBER(FIND("Estoque - Colhedoras",C2536)),"Colhedoras",IF(ISNUMBER(FIND("Caldeiraria",C2536)),"Caldeiraria",IF(ISNUMBER(FIND("Borracharia",C2536)),"Borracharia",IF(ISNUMBER(FIND("Lubrificação",C2536)),"Lubrificação",
IF(ISNUMBER(FIND("Estoque - Carregadeiras",C2536)),"Carregadeiras",IF(ISNUMBER(FIND("Estoque - Veic. Leves",C2536)),"Veic. Leves",
IF(ISNUMBER(FIND("Estoque - Caminhões",C2536)),"Caminhões",IF(ISNUMBER(FIND("Estoque - Transbordos",C2536)),"Transbordos",
IF(ISNUMBER(FIND("Estoque - Tratores",C2536)),"Tratores",
IF(ISNUMBER(FIND("Estoque - Máquinas pesadas",C2536)),"Máquinas pesadas",
IF(ISNUMBER(FIND("Estoque - Reboques",C2536)),"Reboques",
IF(C2536="Estoque","Estoque",
IF(AND(ISNUMBER(C2536),C2536&gt;1000,C2536&lt;2000),"Caminhões",
IF(AND(ISNUMBER(C2536),C2536&gt;2000,C2536&lt;3000),"Tratores",
IF(AND(ISNUMBER(C2536),C2536&gt;3000,C2536&lt;4000),"Carregadeiras",
IF(AND(ISNUMBER(C2536),C2536&gt;4000,C2536&lt;5000),"Máquinas pesadas",
IF(AND(ISNUMBER(C2536),C2536&gt;5000,C2536&lt;6000),"Colhedoras",
IF(AND(ISNUMBER(C2536),C2536&gt;7000,C2536&lt;8000),"Irrigação",
IF(AND(ISNUMBER(C2536),C2536&gt;8000,C2536&lt;9000),"Reboques",IF(AND(ISNUMBER(C2536),C2536&gt;0,C2536&lt;1000),"Veic. Leves","")))))))))))))))))))))</f>
        <v>Reboques</v>
      </c>
      <c r="B2536" s="72"/>
      <c r="C2536" s="34">
        <v>8051</v>
      </c>
      <c r="D2536" s="34">
        <v>90495</v>
      </c>
      <c r="E2536" s="36" t="s">
        <v>889</v>
      </c>
      <c r="F2536" s="14" t="str">
        <f>IF(ISBLANK(K2536), "Apenas Solicitação", "Tem OC")</f>
        <v>Tem OC</v>
      </c>
      <c r="G2536" s="34">
        <v>1</v>
      </c>
      <c r="H2536" s="37">
        <f>G2536-I2536</f>
        <v>0</v>
      </c>
      <c r="I2536" s="38">
        <v>1</v>
      </c>
      <c r="J2536" s="35">
        <v>45758</v>
      </c>
      <c r="K2536" s="184">
        <v>45776</v>
      </c>
      <c r="L2536" s="35"/>
      <c r="M2536" s="44"/>
      <c r="N2536" s="44" t="str">
        <f>IFERROR(K2536 + VALUE(LEFT(L2536, FIND(" ", L2536) - 1)), "")</f>
        <v/>
      </c>
      <c r="O2536" s="3">
        <f>IF(_xlfn.DAYS(K2536,J2536)&lt;0, "Aguardando OC", _xlfn.DAYS(K2536,J2536))</f>
        <v>18</v>
      </c>
      <c r="P2536" s="193">
        <v>399173</v>
      </c>
      <c r="Q2536" s="57">
        <v>1144018</v>
      </c>
      <c r="R2536" s="193">
        <v>166918</v>
      </c>
      <c r="S2536" s="42">
        <v>704</v>
      </c>
      <c r="T2536" s="67" t="s">
        <v>903</v>
      </c>
      <c r="U2536" s="40">
        <v>270</v>
      </c>
      <c r="V2536" s="34">
        <v>10783</v>
      </c>
      <c r="W2536" s="43" t="str">
        <f>IFERROR(VLOOKUP(V2536, Fornecedores!A:C, 3, FALSE), "")</f>
        <v xml:space="preserve">MARRA DISTRIBUIDORA </v>
      </c>
      <c r="X2536" s="43" t="str">
        <f>IFERROR(VLOOKUP(V2536, Fornecedores!A:E, 5, FALSE), "")</f>
        <v>Ribeirão Preto</v>
      </c>
      <c r="Y2536" s="43" t="str">
        <f>IFERROR(VLOOKUP(V2536, Fornecedores!A:F, 6, FALSE), "")</f>
        <v>SP</v>
      </c>
      <c r="Z2536" s="14" t="str">
        <f>IF(H2536=0, "Pedido entregue!", "Pendente")</f>
        <v>Pedido entregue!</v>
      </c>
      <c r="AA2536" s="74"/>
      <c r="AB2536" s="58" t="str">
        <f>IF(Z2536="Pedido Entregue!", IF(AA2536=1, "Retirado do Almoxarifado", IF(AA2536=2, "Material devolvido", "Aguardando retirada")), IF(Z2536="Pendente", "Entrega pendente", ""))</f>
        <v>Aguardando retirada</v>
      </c>
      <c r="AC2536" s="18">
        <v>1</v>
      </c>
      <c r="AD2536" s="18">
        <f>AC2536/SUMIF($P:$P,P2536,$AC:$AC)</f>
        <v>1</v>
      </c>
      <c r="AE2536" s="18">
        <f>IF(R2536=0,0,AC2536/SUMIF($R:$R,R2536,$AC:$AC))</f>
        <v>4.1666666666666664E-2</v>
      </c>
      <c r="AF2536" s="18">
        <f>IF(R2536=0,1,0)</f>
        <v>0</v>
      </c>
      <c r="AH2536" t="str">
        <f>TEXT(J2536,"MMMM")</f>
        <v>abril</v>
      </c>
    </row>
    <row r="2537" spans="1:34" ht="12.75" hidden="1" customHeight="1" x14ac:dyDescent="0.25">
      <c r="A2537" s="90" t="str">
        <f>IF(C2537="Oficina Diversos","Oficina Geral",
IF(ISNUMBER(FIND("Estoque - Colhedoras",C2537)),"Colhedoras",IF(ISNUMBER(FIND("Caldeiraria",C2537)),"Caldeiraria",IF(ISNUMBER(FIND("Borracharia",C2537)),"Borracharia",IF(ISNUMBER(FIND("Lubrificação",C2537)),"Lubrificação",
IF(ISNUMBER(FIND("Estoque - Carregadeiras",C2537)),"Carregadeiras",IF(ISNUMBER(FIND("Estoque - Veic. Leves",C2537)),"Veic. Leves",
IF(ISNUMBER(FIND("Estoque - Caminhões",C2537)),"Caminhões",IF(ISNUMBER(FIND("Estoque - Transbordos",C2537)),"Transbordos",
IF(ISNUMBER(FIND("Estoque - Tratores",C2537)),"Tratores",
IF(ISNUMBER(FIND("Estoque - Máquinas pesadas",C2537)),"Máquinas pesadas",
IF(ISNUMBER(FIND("Estoque - Reboques",C2537)),"Reboques",
IF(C2537="Estoque","Estoque",
IF(AND(ISNUMBER(C2537),C2537&gt;1000,C2537&lt;2000),"Caminhões",
IF(AND(ISNUMBER(C2537),C2537&gt;2000,C2537&lt;3000),"Tratores",
IF(AND(ISNUMBER(C2537),C2537&gt;3000,C2537&lt;4000),"Carregadeiras",
IF(AND(ISNUMBER(C2537),C2537&gt;4000,C2537&lt;5000),"Máquinas pesadas",
IF(AND(ISNUMBER(C2537),C2537&gt;5000,C2537&lt;6000),"Colhedoras",
IF(AND(ISNUMBER(C2537),C2537&gt;7000,C2537&lt;8000),"Irrigação",
IF(AND(ISNUMBER(C2537),C2537&gt;8000,C2537&lt;9000),"Reboques",IF(AND(ISNUMBER(C2537),C2537&gt;0,C2537&lt;1000),"Veic. Leves","")))))))))))))))))))))</f>
        <v>Reboques</v>
      </c>
      <c r="B2537" s="72"/>
      <c r="C2537" s="34">
        <v>8052</v>
      </c>
      <c r="D2537" s="34">
        <v>90495</v>
      </c>
      <c r="E2537" s="36" t="s">
        <v>889</v>
      </c>
      <c r="F2537" s="14" t="str">
        <f>IF(ISBLANK(K2537), "Apenas Solicitação", "Tem OC")</f>
        <v>Tem OC</v>
      </c>
      <c r="G2537" s="34">
        <v>1</v>
      </c>
      <c r="H2537" s="37">
        <f>G2537-I2537</f>
        <v>0</v>
      </c>
      <c r="I2537" s="38">
        <v>1</v>
      </c>
      <c r="J2537" s="35">
        <v>45758</v>
      </c>
      <c r="K2537" s="184">
        <v>45776</v>
      </c>
      <c r="L2537" s="35"/>
      <c r="M2537" s="44"/>
      <c r="N2537" s="44" t="str">
        <f>IFERROR(K2537 + VALUE(LEFT(L2537, FIND(" ", L2537) - 1)), "")</f>
        <v/>
      </c>
      <c r="O2537" s="3">
        <f>IF(_xlfn.DAYS(K2537,J2537)&lt;0, "Aguardando OC", _xlfn.DAYS(K2537,J2537))</f>
        <v>18</v>
      </c>
      <c r="P2537" s="193">
        <v>399185</v>
      </c>
      <c r="Q2537" s="57">
        <v>1144021</v>
      </c>
      <c r="R2537" s="193">
        <v>166918</v>
      </c>
      <c r="S2537" s="42">
        <v>704</v>
      </c>
      <c r="T2537" s="67" t="s">
        <v>903</v>
      </c>
      <c r="U2537" s="40">
        <v>270</v>
      </c>
      <c r="V2537" s="34">
        <v>10783</v>
      </c>
      <c r="W2537" s="43" t="str">
        <f>IFERROR(VLOOKUP(V2537, Fornecedores!A:C, 3, FALSE), "")</f>
        <v xml:space="preserve">MARRA DISTRIBUIDORA </v>
      </c>
      <c r="X2537" s="43" t="str">
        <f>IFERROR(VLOOKUP(V2537, Fornecedores!A:E, 5, FALSE), "")</f>
        <v>Ribeirão Preto</v>
      </c>
      <c r="Y2537" s="43" t="str">
        <f>IFERROR(VLOOKUP(V2537, Fornecedores!A:F, 6, FALSE), "")</f>
        <v>SP</v>
      </c>
      <c r="Z2537" s="14" t="str">
        <f>IF(H2537=0, "Pedido entregue!", "Pendente")</f>
        <v>Pedido entregue!</v>
      </c>
      <c r="AA2537" s="74"/>
      <c r="AB2537" s="58" t="str">
        <f>IF(Z2537="Pedido Entregue!", IF(AA2537=1, "Retirado do Almoxarifado", IF(AA2537=2, "Material devolvido", "Aguardando retirada")), IF(Z2537="Pendente", "Entrega pendente", ""))</f>
        <v>Aguardando retirada</v>
      </c>
      <c r="AC2537" s="18">
        <v>1</v>
      </c>
      <c r="AD2537" s="18">
        <f>AC2537/SUMIF($P:$P,P2537,$AC:$AC)</f>
        <v>1</v>
      </c>
      <c r="AE2537" s="18">
        <f>IF(R2537=0,0,AC2537/SUMIF($R:$R,R2537,$AC:$AC))</f>
        <v>4.1666666666666664E-2</v>
      </c>
      <c r="AF2537" s="18">
        <f>IF(R2537=0,1,0)</f>
        <v>0</v>
      </c>
      <c r="AH2537" t="str">
        <f>TEXT(J2537,"MMMM")</f>
        <v>abril</v>
      </c>
    </row>
    <row r="2538" spans="1:34" ht="12.75" hidden="1" customHeight="1" x14ac:dyDescent="0.25">
      <c r="A2538" s="90" t="str">
        <f>IF(C2538="Oficina Diversos","Oficina Geral",
IF(ISNUMBER(FIND("Estoque - Colhedoras",C2538)),"Colhedoras",IF(ISNUMBER(FIND("Caldeiraria",C2538)),"Caldeiraria",IF(ISNUMBER(FIND("Borracharia",C2538)),"Borracharia",IF(ISNUMBER(FIND("Lubrificação",C2538)),"Lubrificação",
IF(ISNUMBER(FIND("Estoque - Carregadeiras",C2538)),"Carregadeiras",IF(ISNUMBER(FIND("Estoque - Veic. Leves",C2538)),"Veic. Leves",
IF(ISNUMBER(FIND("Estoque - Caminhões",C2538)),"Caminhões",IF(ISNUMBER(FIND("Estoque - Transbordos",C2538)),"Transbordos",
IF(ISNUMBER(FIND("Estoque - Tratores",C2538)),"Tratores",
IF(ISNUMBER(FIND("Estoque - Máquinas pesadas",C2538)),"Máquinas pesadas",
IF(ISNUMBER(FIND("Estoque - Reboques",C2538)),"Reboques",
IF(C2538="Estoque","Estoque",
IF(AND(ISNUMBER(C2538),C2538&gt;1000,C2538&lt;2000),"Caminhões",
IF(AND(ISNUMBER(C2538),C2538&gt;2000,C2538&lt;3000),"Tratores",
IF(AND(ISNUMBER(C2538),C2538&gt;3000,C2538&lt;4000),"Carregadeiras",
IF(AND(ISNUMBER(C2538),C2538&gt;4000,C2538&lt;5000),"Máquinas pesadas",
IF(AND(ISNUMBER(C2538),C2538&gt;5000,C2538&lt;6000),"Colhedoras",
IF(AND(ISNUMBER(C2538),C2538&gt;7000,C2538&lt;8000),"Irrigação",
IF(AND(ISNUMBER(C2538),C2538&gt;8000,C2538&lt;9000),"Reboques",IF(AND(ISNUMBER(C2538),C2538&gt;0,C2538&lt;1000),"Veic. Leves","")))))))))))))))))))))</f>
        <v>Reboques</v>
      </c>
      <c r="B2538" s="72"/>
      <c r="C2538" s="34">
        <v>8053</v>
      </c>
      <c r="D2538" s="34">
        <v>90495</v>
      </c>
      <c r="E2538" s="36" t="s">
        <v>889</v>
      </c>
      <c r="F2538" s="14" t="str">
        <f>IF(ISBLANK(K2538), "Apenas Solicitação", "Tem OC")</f>
        <v>Tem OC</v>
      </c>
      <c r="G2538" s="34">
        <v>1</v>
      </c>
      <c r="H2538" s="37">
        <f>G2538-I2538</f>
        <v>0</v>
      </c>
      <c r="I2538" s="38">
        <v>1</v>
      </c>
      <c r="J2538" s="35">
        <v>45758</v>
      </c>
      <c r="K2538" s="184">
        <v>45776</v>
      </c>
      <c r="L2538" s="35"/>
      <c r="M2538" s="44"/>
      <c r="N2538" s="44" t="str">
        <f>IFERROR(K2538 + VALUE(LEFT(L2538, FIND(" ", L2538) - 1)), "")</f>
        <v/>
      </c>
      <c r="O2538" s="3">
        <f>IF(_xlfn.DAYS(K2538,J2538)&lt;0, "Aguardando OC", _xlfn.DAYS(K2538,J2538))</f>
        <v>18</v>
      </c>
      <c r="P2538" s="193">
        <v>399196</v>
      </c>
      <c r="Q2538" s="57">
        <v>1144022</v>
      </c>
      <c r="R2538" s="193">
        <v>166918</v>
      </c>
      <c r="S2538" s="42">
        <v>704</v>
      </c>
      <c r="T2538" s="67" t="s">
        <v>903</v>
      </c>
      <c r="U2538" s="40">
        <v>270</v>
      </c>
      <c r="V2538" s="34">
        <v>10783</v>
      </c>
      <c r="W2538" s="43" t="str">
        <f>IFERROR(VLOOKUP(V2538, Fornecedores!A:C, 3, FALSE), "")</f>
        <v xml:space="preserve">MARRA DISTRIBUIDORA </v>
      </c>
      <c r="X2538" s="43" t="str">
        <f>IFERROR(VLOOKUP(V2538, Fornecedores!A:E, 5, FALSE), "")</f>
        <v>Ribeirão Preto</v>
      </c>
      <c r="Y2538" s="43" t="str">
        <f>IFERROR(VLOOKUP(V2538, Fornecedores!A:F, 6, FALSE), "")</f>
        <v>SP</v>
      </c>
      <c r="Z2538" s="14" t="str">
        <f>IF(H2538=0, "Pedido entregue!", "Pendente")</f>
        <v>Pedido entregue!</v>
      </c>
      <c r="AA2538" s="74"/>
      <c r="AB2538" s="58" t="str">
        <f>IF(Z2538="Pedido Entregue!", IF(AA2538=1, "Retirado do Almoxarifado", IF(AA2538=2, "Material devolvido", "Aguardando retirada")), IF(Z2538="Pendente", "Entrega pendente", ""))</f>
        <v>Aguardando retirada</v>
      </c>
      <c r="AC2538" s="18">
        <v>1</v>
      </c>
      <c r="AD2538" s="18">
        <f>AC2538/SUMIF($P:$P,P2538,$AC:$AC)</f>
        <v>1</v>
      </c>
      <c r="AE2538" s="18">
        <f>IF(R2538=0,0,AC2538/SUMIF($R:$R,R2538,$AC:$AC))</f>
        <v>4.1666666666666664E-2</v>
      </c>
      <c r="AF2538" s="18">
        <f>IF(R2538=0,1,0)</f>
        <v>0</v>
      </c>
      <c r="AH2538" t="str">
        <f>TEXT(J2538,"MMMM")</f>
        <v>abril</v>
      </c>
    </row>
    <row r="2539" spans="1:34" ht="12.75" hidden="1" customHeight="1" x14ac:dyDescent="0.25">
      <c r="A2539" s="90" t="str">
        <f>IF(C2539="Oficina Diversos","Oficina Geral",
IF(ISNUMBER(FIND("Estoque - Colhedoras",C2539)),"Colhedoras",IF(ISNUMBER(FIND("Caldeiraria",C2539)),"Caldeiraria",IF(ISNUMBER(FIND("Borracharia",C2539)),"Borracharia",IF(ISNUMBER(FIND("Lubrificação",C2539)),"Lubrificação",
IF(ISNUMBER(FIND("Estoque - Carregadeiras",C2539)),"Carregadeiras",IF(ISNUMBER(FIND("Estoque - Veic. Leves",C2539)),"Veic. Leves",
IF(ISNUMBER(FIND("Estoque - Caminhões",C2539)),"Caminhões",IF(ISNUMBER(FIND("Estoque - Transbordos",C2539)),"Transbordos",
IF(ISNUMBER(FIND("Estoque - Tratores",C2539)),"Tratores",
IF(ISNUMBER(FIND("Estoque - Máquinas pesadas",C2539)),"Máquinas pesadas",
IF(ISNUMBER(FIND("Estoque - Reboques",C2539)),"Reboques",
IF(C2539="Estoque","Estoque",
IF(AND(ISNUMBER(C2539),C2539&gt;1000,C2539&lt;2000),"Caminhões",
IF(AND(ISNUMBER(C2539),C2539&gt;2000,C2539&lt;3000),"Tratores",
IF(AND(ISNUMBER(C2539),C2539&gt;3000,C2539&lt;4000),"Carregadeiras",
IF(AND(ISNUMBER(C2539),C2539&gt;4000,C2539&lt;5000),"Máquinas pesadas",
IF(AND(ISNUMBER(C2539),C2539&gt;5000,C2539&lt;6000),"Colhedoras",
IF(AND(ISNUMBER(C2539),C2539&gt;7000,C2539&lt;8000),"Irrigação",
IF(AND(ISNUMBER(C2539),C2539&gt;8000,C2539&lt;9000),"Reboques",IF(AND(ISNUMBER(C2539),C2539&gt;0,C2539&lt;1000),"Veic. Leves","")))))))))))))))))))))</f>
        <v>Reboques</v>
      </c>
      <c r="B2539" s="72"/>
      <c r="C2539" s="34">
        <v>8054</v>
      </c>
      <c r="D2539" s="34">
        <v>90495</v>
      </c>
      <c r="E2539" s="36" t="s">
        <v>889</v>
      </c>
      <c r="F2539" s="14" t="str">
        <f>IF(ISBLANK(K2539), "Apenas Solicitação", "Tem OC")</f>
        <v>Tem OC</v>
      </c>
      <c r="G2539" s="34">
        <v>1</v>
      </c>
      <c r="H2539" s="37">
        <f>G2539-I2539</f>
        <v>0</v>
      </c>
      <c r="I2539" s="38">
        <v>1</v>
      </c>
      <c r="J2539" s="35">
        <v>45758</v>
      </c>
      <c r="K2539" s="184">
        <v>45776</v>
      </c>
      <c r="L2539" s="35"/>
      <c r="M2539" s="44" t="str">
        <f ca="1">IF(OR(N2539="", N2539=0), "", IF(N2539&gt;TODAY(), "No prazo", "Atrasado"))</f>
        <v/>
      </c>
      <c r="N2539" s="44" t="str">
        <f>IFERROR(K2539 + VALUE(LEFT(L2539, FIND(" ", L2539) - 1)), "")</f>
        <v/>
      </c>
      <c r="O2539" s="3">
        <f>IF(_xlfn.DAYS(K2539,J2539)&lt;0, "Aguardando OC", _xlfn.DAYS(K2539,J2539))</f>
        <v>18</v>
      </c>
      <c r="P2539" s="193">
        <v>399207</v>
      </c>
      <c r="Q2539" s="57">
        <v>1144024</v>
      </c>
      <c r="R2539" s="193">
        <v>166918</v>
      </c>
      <c r="S2539" s="42">
        <v>704</v>
      </c>
      <c r="T2539" s="67" t="s">
        <v>903</v>
      </c>
      <c r="U2539" s="40">
        <v>270</v>
      </c>
      <c r="V2539" s="34">
        <v>10783</v>
      </c>
      <c r="W2539" s="43" t="str">
        <f>IFERROR(VLOOKUP(V2539, Fornecedores!A:C, 3, FALSE), "")</f>
        <v xml:space="preserve">MARRA DISTRIBUIDORA </v>
      </c>
      <c r="X2539" s="43" t="str">
        <f>IFERROR(VLOOKUP(V2539, Fornecedores!A:E, 5, FALSE), "")</f>
        <v>Ribeirão Preto</v>
      </c>
      <c r="Y2539" s="43" t="str">
        <f>IFERROR(VLOOKUP(V2539, Fornecedores!A:F, 6, FALSE), "")</f>
        <v>SP</v>
      </c>
      <c r="Z2539" s="14" t="str">
        <f>IF(H2539=0, "Pedido entregue!", "Pendente")</f>
        <v>Pedido entregue!</v>
      </c>
      <c r="AA2539" s="74"/>
      <c r="AB2539" s="58" t="str">
        <f>IF(Z2539="Pedido Entregue!", IF(AA2539=1, "Retirado do Almoxarifado", IF(AA2539=2, "Material devolvido", "Aguardando retirada")), IF(Z2539="Pendente", "Entrega pendente", ""))</f>
        <v>Aguardando retirada</v>
      </c>
      <c r="AC2539" s="18">
        <v>1</v>
      </c>
      <c r="AD2539" s="18">
        <f>AC2539/SUMIF($P:$P,P2539,$AC:$AC)</f>
        <v>1</v>
      </c>
      <c r="AE2539" s="18">
        <f>IF(R2539=0,0,AC2539/SUMIF($R:$R,R2539,$AC:$AC))</f>
        <v>4.1666666666666664E-2</v>
      </c>
      <c r="AF2539" s="18">
        <f>IF(R2539=0,1,0)</f>
        <v>0</v>
      </c>
      <c r="AH2539" t="str">
        <f>TEXT(J2539,"MMMM")</f>
        <v>abril</v>
      </c>
    </row>
    <row r="2540" spans="1:34" ht="12.75" hidden="1" customHeight="1" x14ac:dyDescent="0.25">
      <c r="A2540" s="90" t="str">
        <f>IF(C2540="Oficina Diversos","Oficina Geral",
IF(ISNUMBER(FIND("Estoque - Colhedoras",C2540)),"Colhedoras",IF(ISNUMBER(FIND("Caldeiraria",C2540)),"Caldeiraria",IF(ISNUMBER(FIND("Borracharia",C2540)),"Borracharia",IF(ISNUMBER(FIND("Lubrificação",C2540)),"Lubrificação",
IF(ISNUMBER(FIND("Estoque - Carregadeiras",C2540)),"Carregadeiras",IF(ISNUMBER(FIND("Estoque - Veic. Leves",C2540)),"Veic. Leves",
IF(ISNUMBER(FIND("Estoque - Caminhões",C2540)),"Caminhões",IF(ISNUMBER(FIND("Estoque - Transbordos",C2540)),"Transbordos",
IF(ISNUMBER(FIND("Estoque - Tratores",C2540)),"Tratores",
IF(ISNUMBER(FIND("Estoque - Máquinas pesadas",C2540)),"Máquinas pesadas",
IF(ISNUMBER(FIND("Estoque - Reboques",C2540)),"Reboques",
IF(C2540="Estoque","Estoque",
IF(AND(ISNUMBER(C2540),C2540&gt;1000,C2540&lt;2000),"Caminhões",
IF(AND(ISNUMBER(C2540),C2540&gt;2000,C2540&lt;3000),"Tratores",
IF(AND(ISNUMBER(C2540),C2540&gt;3000,C2540&lt;4000),"Carregadeiras",
IF(AND(ISNUMBER(C2540),C2540&gt;4000,C2540&lt;5000),"Máquinas pesadas",
IF(AND(ISNUMBER(C2540),C2540&gt;5000,C2540&lt;6000),"Colhedoras",
IF(AND(ISNUMBER(C2540),C2540&gt;7000,C2540&lt;8000),"Irrigação",
IF(AND(ISNUMBER(C2540),C2540&gt;8000,C2540&lt;9000),"Reboques",IF(AND(ISNUMBER(C2540),C2540&gt;0,C2540&lt;1000),"Veic. Leves","")))))))))))))))))))))</f>
        <v>Reboques</v>
      </c>
      <c r="B2540" s="72"/>
      <c r="C2540" s="34">
        <v>8051</v>
      </c>
      <c r="D2540" s="34">
        <v>90496</v>
      </c>
      <c r="E2540" s="36" t="s">
        <v>890</v>
      </c>
      <c r="F2540" s="14" t="str">
        <f>IF(ISBLANK(K2540), "Apenas Solicitação", "Tem OC")</f>
        <v>Tem OC</v>
      </c>
      <c r="G2540" s="34">
        <v>2</v>
      </c>
      <c r="H2540" s="37">
        <f>G2540-I2540</f>
        <v>0</v>
      </c>
      <c r="I2540" s="38">
        <v>2</v>
      </c>
      <c r="J2540" s="35">
        <v>45758</v>
      </c>
      <c r="K2540" s="184">
        <v>45776</v>
      </c>
      <c r="L2540" s="35"/>
      <c r="M2540" s="44" t="str">
        <f ca="1">IF(OR(N2540="", N2540=0), "", IF(N2540&gt;TODAY(), "No prazo", "Atrasado"))</f>
        <v/>
      </c>
      <c r="N2540" s="44" t="str">
        <f>IFERROR(K2540 + VALUE(LEFT(L2540, FIND(" ", L2540) - 1)), "")</f>
        <v/>
      </c>
      <c r="O2540" s="3">
        <f>IF(_xlfn.DAYS(K2540,J2540)&lt;0, "Aguardando OC", _xlfn.DAYS(K2540,J2540))</f>
        <v>18</v>
      </c>
      <c r="P2540" s="193">
        <v>399174</v>
      </c>
      <c r="Q2540" s="57">
        <v>1144018</v>
      </c>
      <c r="R2540" s="193">
        <v>166918</v>
      </c>
      <c r="S2540" s="42">
        <v>704</v>
      </c>
      <c r="T2540" s="67" t="s">
        <v>903</v>
      </c>
      <c r="U2540" s="40">
        <v>80</v>
      </c>
      <c r="V2540" s="34">
        <v>10783</v>
      </c>
      <c r="W2540" s="43" t="str">
        <f>IFERROR(VLOOKUP(V2540, Fornecedores!A:C, 3, FALSE), "")</f>
        <v xml:space="preserve">MARRA DISTRIBUIDORA </v>
      </c>
      <c r="X2540" s="43" t="str">
        <f>IFERROR(VLOOKUP(V2540, Fornecedores!A:E, 5, FALSE), "")</f>
        <v>Ribeirão Preto</v>
      </c>
      <c r="Y2540" s="43" t="str">
        <f>IFERROR(VLOOKUP(V2540, Fornecedores!A:F, 6, FALSE), "")</f>
        <v>SP</v>
      </c>
      <c r="Z2540" s="14" t="str">
        <f>IF(H2540=0, "Pedido entregue!", "Pendente")</f>
        <v>Pedido entregue!</v>
      </c>
      <c r="AA2540" s="74"/>
      <c r="AB2540" s="58" t="str">
        <f>IF(Z2540="Pedido Entregue!", IF(AA2540=1, "Retirado do Almoxarifado", IF(AA2540=2, "Material devolvido", "Aguardando retirada")), IF(Z2540="Pendente", "Entrega pendente", ""))</f>
        <v>Aguardando retirada</v>
      </c>
      <c r="AC2540" s="18">
        <v>1</v>
      </c>
      <c r="AD2540" s="18">
        <f>AC2540/SUMIF($P:$P,P2540,$AC:$AC)</f>
        <v>1</v>
      </c>
      <c r="AE2540" s="18">
        <f>IF(R2540=0,0,AC2540/SUMIF($R:$R,R2540,$AC:$AC))</f>
        <v>4.1666666666666664E-2</v>
      </c>
      <c r="AF2540" s="18">
        <f>IF(R2540=0,1,0)</f>
        <v>0</v>
      </c>
      <c r="AH2540" t="str">
        <f>TEXT(J2540,"MMMM")</f>
        <v>abril</v>
      </c>
    </row>
    <row r="2541" spans="1:34" ht="12.75" hidden="1" customHeight="1" x14ac:dyDescent="0.25">
      <c r="A2541" s="90" t="str">
        <f>IF(C2541="Oficina Diversos","Oficina Geral",
IF(ISNUMBER(FIND("Estoque - Colhedoras",C2541)),"Colhedoras",IF(ISNUMBER(FIND("Caldeiraria",C2541)),"Caldeiraria",IF(ISNUMBER(FIND("Borracharia",C2541)),"Borracharia",IF(ISNUMBER(FIND("Lubrificação",C2541)),"Lubrificação",
IF(ISNUMBER(FIND("Estoque - Carregadeiras",C2541)),"Carregadeiras",IF(ISNUMBER(FIND("Estoque - Veic. Leves",C2541)),"Veic. Leves",
IF(ISNUMBER(FIND("Estoque - Caminhões",C2541)),"Caminhões",IF(ISNUMBER(FIND("Estoque - Transbordos",C2541)),"Transbordos",
IF(ISNUMBER(FIND("Estoque - Tratores",C2541)),"Tratores",
IF(ISNUMBER(FIND("Estoque - Máquinas pesadas",C2541)),"Máquinas pesadas",
IF(ISNUMBER(FIND("Estoque - Reboques",C2541)),"Reboques",
IF(C2541="Estoque","Estoque",
IF(AND(ISNUMBER(C2541),C2541&gt;1000,C2541&lt;2000),"Caminhões",
IF(AND(ISNUMBER(C2541),C2541&gt;2000,C2541&lt;3000),"Tratores",
IF(AND(ISNUMBER(C2541),C2541&gt;3000,C2541&lt;4000),"Carregadeiras",
IF(AND(ISNUMBER(C2541),C2541&gt;4000,C2541&lt;5000),"Máquinas pesadas",
IF(AND(ISNUMBER(C2541),C2541&gt;5000,C2541&lt;6000),"Colhedoras",
IF(AND(ISNUMBER(C2541),C2541&gt;7000,C2541&lt;8000),"Irrigação",
IF(AND(ISNUMBER(C2541),C2541&gt;8000,C2541&lt;9000),"Reboques",IF(AND(ISNUMBER(C2541),C2541&gt;0,C2541&lt;1000),"Veic. Leves","")))))))))))))))))))))</f>
        <v>Reboques</v>
      </c>
      <c r="B2541" s="72"/>
      <c r="C2541" s="34">
        <v>8052</v>
      </c>
      <c r="D2541" s="34">
        <v>90496</v>
      </c>
      <c r="E2541" s="36" t="s">
        <v>890</v>
      </c>
      <c r="F2541" s="14" t="str">
        <f>IF(ISBLANK(K2541), "Apenas Solicitação", "Tem OC")</f>
        <v>Tem OC</v>
      </c>
      <c r="G2541" s="34">
        <v>2</v>
      </c>
      <c r="H2541" s="37">
        <f>G2541-I2541</f>
        <v>0</v>
      </c>
      <c r="I2541" s="38">
        <v>2</v>
      </c>
      <c r="J2541" s="35">
        <v>45758</v>
      </c>
      <c r="K2541" s="184">
        <v>45776</v>
      </c>
      <c r="L2541" s="35"/>
      <c r="M2541" s="44" t="str">
        <f ca="1">IF(OR(N2541="", N2541=0), "", IF(N2541&gt;TODAY(), "No prazo", "Atrasado"))</f>
        <v/>
      </c>
      <c r="N2541" s="44" t="str">
        <f>IFERROR(K2541 + VALUE(LEFT(L2541, FIND(" ", L2541) - 1)), "")</f>
        <v/>
      </c>
      <c r="O2541" s="3">
        <f>IF(_xlfn.DAYS(K2541,J2541)&lt;0, "Aguardando OC", _xlfn.DAYS(K2541,J2541))</f>
        <v>18</v>
      </c>
      <c r="P2541" s="193">
        <v>399186</v>
      </c>
      <c r="Q2541" s="57">
        <v>1144021</v>
      </c>
      <c r="R2541" s="193">
        <v>166918</v>
      </c>
      <c r="S2541" s="42">
        <v>704</v>
      </c>
      <c r="T2541" s="67" t="s">
        <v>903</v>
      </c>
      <c r="U2541" s="40">
        <v>80</v>
      </c>
      <c r="V2541" s="34">
        <v>10783</v>
      </c>
      <c r="W2541" s="43" t="str">
        <f>IFERROR(VLOOKUP(V2541, Fornecedores!A:C, 3, FALSE), "")</f>
        <v xml:space="preserve">MARRA DISTRIBUIDORA </v>
      </c>
      <c r="X2541" s="43" t="str">
        <f>IFERROR(VLOOKUP(V2541, Fornecedores!A:E, 5, FALSE), "")</f>
        <v>Ribeirão Preto</v>
      </c>
      <c r="Y2541" s="43" t="str">
        <f>IFERROR(VLOOKUP(V2541, Fornecedores!A:F, 6, FALSE), "")</f>
        <v>SP</v>
      </c>
      <c r="Z2541" s="14" t="str">
        <f>IF(H2541=0, "Pedido entregue!", "Pendente")</f>
        <v>Pedido entregue!</v>
      </c>
      <c r="AA2541" s="74"/>
      <c r="AB2541" s="58" t="str">
        <f>IF(Z2541="Pedido Entregue!", IF(AA2541=1, "Retirado do Almoxarifado", IF(AA2541=2, "Material devolvido", "Aguardando retirada")), IF(Z2541="Pendente", "Entrega pendente", ""))</f>
        <v>Aguardando retirada</v>
      </c>
      <c r="AC2541" s="18">
        <v>1</v>
      </c>
      <c r="AD2541" s="18">
        <f>AC2541/SUMIF($P:$P,P2541,$AC:$AC)</f>
        <v>1</v>
      </c>
      <c r="AE2541" s="18">
        <f>IF(R2541=0,0,AC2541/SUMIF($R:$R,R2541,$AC:$AC))</f>
        <v>4.1666666666666664E-2</v>
      </c>
      <c r="AF2541" s="18">
        <f>IF(R2541=0,1,0)</f>
        <v>0</v>
      </c>
      <c r="AH2541" t="str">
        <f>TEXT(J2541,"MMMM")</f>
        <v>abril</v>
      </c>
    </row>
    <row r="2542" spans="1:34" ht="12.75" hidden="1" customHeight="1" x14ac:dyDescent="0.25">
      <c r="A2542" s="90" t="str">
        <f>IF(C2542="Oficina Diversos","Oficina Geral",
IF(ISNUMBER(FIND("Estoque - Colhedoras",C2542)),"Colhedoras",IF(ISNUMBER(FIND("Caldeiraria",C2542)),"Caldeiraria",IF(ISNUMBER(FIND("Borracharia",C2542)),"Borracharia",IF(ISNUMBER(FIND("Lubrificação",C2542)),"Lubrificação",
IF(ISNUMBER(FIND("Estoque - Carregadeiras",C2542)),"Carregadeiras",IF(ISNUMBER(FIND("Estoque - Veic. Leves",C2542)),"Veic. Leves",
IF(ISNUMBER(FIND("Estoque - Caminhões",C2542)),"Caminhões",IF(ISNUMBER(FIND("Estoque - Transbordos",C2542)),"Transbordos",
IF(ISNUMBER(FIND("Estoque - Tratores",C2542)),"Tratores",
IF(ISNUMBER(FIND("Estoque - Máquinas pesadas",C2542)),"Máquinas pesadas",
IF(ISNUMBER(FIND("Estoque - Reboques",C2542)),"Reboques",
IF(C2542="Estoque","Estoque",
IF(AND(ISNUMBER(C2542),C2542&gt;1000,C2542&lt;2000),"Caminhões",
IF(AND(ISNUMBER(C2542),C2542&gt;2000,C2542&lt;3000),"Tratores",
IF(AND(ISNUMBER(C2542),C2542&gt;3000,C2542&lt;4000),"Carregadeiras",
IF(AND(ISNUMBER(C2542),C2542&gt;4000,C2542&lt;5000),"Máquinas pesadas",
IF(AND(ISNUMBER(C2542),C2542&gt;5000,C2542&lt;6000),"Colhedoras",
IF(AND(ISNUMBER(C2542),C2542&gt;7000,C2542&lt;8000),"Irrigação",
IF(AND(ISNUMBER(C2542),C2542&gt;8000,C2542&lt;9000),"Reboques",IF(AND(ISNUMBER(C2542),C2542&gt;0,C2542&lt;1000),"Veic. Leves","")))))))))))))))))))))</f>
        <v>Reboques</v>
      </c>
      <c r="B2542" s="72"/>
      <c r="C2542" s="34">
        <v>8053</v>
      </c>
      <c r="D2542" s="34">
        <v>90496</v>
      </c>
      <c r="E2542" s="36" t="s">
        <v>890</v>
      </c>
      <c r="F2542" s="14" t="str">
        <f>IF(ISBLANK(K2542), "Apenas Solicitação", "Tem OC")</f>
        <v>Tem OC</v>
      </c>
      <c r="G2542" s="34">
        <v>3</v>
      </c>
      <c r="H2542" s="37">
        <f>G2542-I2542</f>
        <v>0</v>
      </c>
      <c r="I2542" s="38">
        <v>3</v>
      </c>
      <c r="J2542" s="35">
        <v>45758</v>
      </c>
      <c r="K2542" s="184">
        <v>45776</v>
      </c>
      <c r="L2542" s="35"/>
      <c r="M2542" s="44" t="str">
        <f ca="1">IF(OR(N2542="", N2542=0), "", IF(N2542&gt;TODAY(), "No prazo", "Atrasado"))</f>
        <v/>
      </c>
      <c r="N2542" s="44" t="str">
        <f>IFERROR(K2542 + VALUE(LEFT(L2542, FIND(" ", L2542) - 1)), "")</f>
        <v/>
      </c>
      <c r="O2542" s="3">
        <f>IF(_xlfn.DAYS(K2542,J2542)&lt;0, "Aguardando OC", _xlfn.DAYS(K2542,J2542))</f>
        <v>18</v>
      </c>
      <c r="P2542" s="193">
        <v>399197</v>
      </c>
      <c r="Q2542" s="57">
        <v>1144022</v>
      </c>
      <c r="R2542" s="193">
        <v>166918</v>
      </c>
      <c r="S2542" s="42">
        <v>704</v>
      </c>
      <c r="T2542" s="67" t="s">
        <v>903</v>
      </c>
      <c r="U2542" s="40">
        <v>120</v>
      </c>
      <c r="V2542" s="34">
        <v>10783</v>
      </c>
      <c r="W2542" s="43" t="str">
        <f>IFERROR(VLOOKUP(V2542, Fornecedores!A:C, 3, FALSE), "")</f>
        <v xml:space="preserve">MARRA DISTRIBUIDORA </v>
      </c>
      <c r="X2542" s="43" t="str">
        <f>IFERROR(VLOOKUP(V2542, Fornecedores!A:E, 5, FALSE), "")</f>
        <v>Ribeirão Preto</v>
      </c>
      <c r="Y2542" s="43" t="str">
        <f>IFERROR(VLOOKUP(V2542, Fornecedores!A:F, 6, FALSE), "")</f>
        <v>SP</v>
      </c>
      <c r="Z2542" s="14" t="str">
        <f>IF(H2542=0, "Pedido entregue!", "Pendente")</f>
        <v>Pedido entregue!</v>
      </c>
      <c r="AA2542" s="74"/>
      <c r="AB2542" s="58" t="str">
        <f>IF(Z2542="Pedido Entregue!", IF(AA2542=1, "Retirado do Almoxarifado", IF(AA2542=2, "Material devolvido", "Aguardando retirada")), IF(Z2542="Pendente", "Entrega pendente", ""))</f>
        <v>Aguardando retirada</v>
      </c>
      <c r="AC2542" s="18">
        <v>1</v>
      </c>
      <c r="AD2542" s="18">
        <f>AC2542/SUMIF($P:$P,P2542,$AC:$AC)</f>
        <v>1</v>
      </c>
      <c r="AE2542" s="18">
        <f>IF(R2542=0,0,AC2542/SUMIF($R:$R,R2542,$AC:$AC))</f>
        <v>4.1666666666666664E-2</v>
      </c>
      <c r="AF2542" s="18">
        <f>IF(R2542=0,1,0)</f>
        <v>0</v>
      </c>
      <c r="AH2542" t="str">
        <f>TEXT(J2542,"MMMM")</f>
        <v>abril</v>
      </c>
    </row>
    <row r="2543" spans="1:34" ht="12.75" hidden="1" customHeight="1" x14ac:dyDescent="0.25">
      <c r="A2543" s="90" t="str">
        <f>IF(C2543="Oficina Diversos","Oficina Geral",
IF(ISNUMBER(FIND("Estoque - Colhedoras",C2543)),"Colhedoras",IF(ISNUMBER(FIND("Caldeiraria",C2543)),"Caldeiraria",IF(ISNUMBER(FIND("Borracharia",C2543)),"Borracharia",IF(ISNUMBER(FIND("Lubrificação",C2543)),"Lubrificação",
IF(ISNUMBER(FIND("Estoque - Carregadeiras",C2543)),"Carregadeiras",IF(ISNUMBER(FIND("Estoque - Veic. Leves",C2543)),"Veic. Leves",
IF(ISNUMBER(FIND("Estoque - Caminhões",C2543)),"Caminhões",IF(ISNUMBER(FIND("Estoque - Transbordos",C2543)),"Transbordos",
IF(ISNUMBER(FIND("Estoque - Tratores",C2543)),"Tratores",
IF(ISNUMBER(FIND("Estoque - Máquinas pesadas",C2543)),"Máquinas pesadas",
IF(ISNUMBER(FIND("Estoque - Reboques",C2543)),"Reboques",
IF(C2543="Estoque","Estoque",
IF(AND(ISNUMBER(C2543),C2543&gt;1000,C2543&lt;2000),"Caminhões",
IF(AND(ISNUMBER(C2543),C2543&gt;2000,C2543&lt;3000),"Tratores",
IF(AND(ISNUMBER(C2543),C2543&gt;3000,C2543&lt;4000),"Carregadeiras",
IF(AND(ISNUMBER(C2543),C2543&gt;4000,C2543&lt;5000),"Máquinas pesadas",
IF(AND(ISNUMBER(C2543),C2543&gt;5000,C2543&lt;6000),"Colhedoras",
IF(AND(ISNUMBER(C2543),C2543&gt;7000,C2543&lt;8000),"Irrigação",
IF(AND(ISNUMBER(C2543),C2543&gt;8000,C2543&lt;9000),"Reboques",IF(AND(ISNUMBER(C2543),C2543&gt;0,C2543&lt;1000),"Veic. Leves","")))))))))))))))))))))</f>
        <v>Reboques</v>
      </c>
      <c r="B2543" s="72"/>
      <c r="C2543" s="34">
        <v>8054</v>
      </c>
      <c r="D2543" s="34">
        <v>90496</v>
      </c>
      <c r="E2543" s="36" t="s">
        <v>890</v>
      </c>
      <c r="F2543" s="14" t="str">
        <f>IF(ISBLANK(K2543), "Apenas Solicitação", "Tem OC")</f>
        <v>Tem OC</v>
      </c>
      <c r="G2543" s="34">
        <v>3</v>
      </c>
      <c r="H2543" s="37">
        <f>G2543-I2543</f>
        <v>0</v>
      </c>
      <c r="I2543" s="38">
        <v>3</v>
      </c>
      <c r="J2543" s="35">
        <v>45758</v>
      </c>
      <c r="K2543" s="184">
        <v>45776</v>
      </c>
      <c r="L2543" s="35"/>
      <c r="M2543" s="44" t="str">
        <f ca="1">IF(OR(N2543="", N2543=0), "", IF(N2543&gt;TODAY(), "No prazo", "Atrasado"))</f>
        <v/>
      </c>
      <c r="N2543" s="44" t="str">
        <f>IFERROR(K2543 + VALUE(LEFT(L2543, FIND(" ", L2543) - 1)), "")</f>
        <v/>
      </c>
      <c r="O2543" s="3">
        <f>IF(_xlfn.DAYS(K2543,J2543)&lt;0, "Aguardando OC", _xlfn.DAYS(K2543,J2543))</f>
        <v>18</v>
      </c>
      <c r="P2543" s="193">
        <v>399208</v>
      </c>
      <c r="Q2543" s="57">
        <v>1144024</v>
      </c>
      <c r="R2543" s="193">
        <v>166918</v>
      </c>
      <c r="S2543" s="42">
        <v>704</v>
      </c>
      <c r="T2543" s="67" t="s">
        <v>903</v>
      </c>
      <c r="U2543" s="40">
        <v>120</v>
      </c>
      <c r="V2543" s="34">
        <v>10783</v>
      </c>
      <c r="W2543" s="43" t="str">
        <f>IFERROR(VLOOKUP(V2543, Fornecedores!A:C, 3, FALSE), "")</f>
        <v xml:space="preserve">MARRA DISTRIBUIDORA </v>
      </c>
      <c r="X2543" s="43" t="str">
        <f>IFERROR(VLOOKUP(V2543, Fornecedores!A:E, 5, FALSE), "")</f>
        <v>Ribeirão Preto</v>
      </c>
      <c r="Y2543" s="43" t="str">
        <f>IFERROR(VLOOKUP(V2543, Fornecedores!A:F, 6, FALSE), "")</f>
        <v>SP</v>
      </c>
      <c r="Z2543" s="14" t="str">
        <f>IF(H2543=0, "Pedido entregue!", "Pendente")</f>
        <v>Pedido entregue!</v>
      </c>
      <c r="AA2543" s="74"/>
      <c r="AB2543" s="58" t="str">
        <f>IF(Z2543="Pedido Entregue!", IF(AA2543=1, "Retirado do Almoxarifado", IF(AA2543=2, "Material devolvido", "Aguardando retirada")), IF(Z2543="Pendente", "Entrega pendente", ""))</f>
        <v>Aguardando retirada</v>
      </c>
      <c r="AC2543" s="18">
        <v>1</v>
      </c>
      <c r="AD2543" s="18">
        <f>AC2543/SUMIF($P:$P,P2543,$AC:$AC)</f>
        <v>1</v>
      </c>
      <c r="AE2543" s="18">
        <f>IF(R2543=0,0,AC2543/SUMIF($R:$R,R2543,$AC:$AC))</f>
        <v>4.1666666666666664E-2</v>
      </c>
      <c r="AF2543" s="18">
        <f>IF(R2543=0,1,0)</f>
        <v>0</v>
      </c>
      <c r="AH2543" t="str">
        <f>TEXT(J2543,"MMMM")</f>
        <v>abril</v>
      </c>
    </row>
    <row r="2544" spans="1:34" ht="12.75" hidden="1" customHeight="1" x14ac:dyDescent="0.25">
      <c r="A2544" s="90" t="str">
        <f>IF(C2544="Oficina Diversos","Oficina Geral",
IF(ISNUMBER(FIND("Estoque - Colhedoras",C2544)),"Colhedoras",IF(ISNUMBER(FIND("Caldeiraria",C2544)),"Caldeiraria",IF(ISNUMBER(FIND("Borracharia",C2544)),"Borracharia",IF(ISNUMBER(FIND("Lubrificação",C2544)),"Lubrificação",
IF(ISNUMBER(FIND("Estoque - Carregadeiras",C2544)),"Carregadeiras",IF(ISNUMBER(FIND("Estoque - Veic. Leves",C2544)),"Veic. Leves",
IF(ISNUMBER(FIND("Estoque - Caminhões",C2544)),"Caminhões",IF(ISNUMBER(FIND("Estoque - Transbordos",C2544)),"Transbordos",
IF(ISNUMBER(FIND("Estoque - Tratores",C2544)),"Tratores",
IF(ISNUMBER(FIND("Estoque - Máquinas pesadas",C2544)),"Máquinas pesadas",
IF(ISNUMBER(FIND("Estoque - Reboques",C2544)),"Reboques",
IF(C2544="Estoque","Estoque",
IF(AND(ISNUMBER(C2544),C2544&gt;1000,C2544&lt;2000),"Caminhões",
IF(AND(ISNUMBER(C2544),C2544&gt;2000,C2544&lt;3000),"Tratores",
IF(AND(ISNUMBER(C2544),C2544&gt;3000,C2544&lt;4000),"Carregadeiras",
IF(AND(ISNUMBER(C2544),C2544&gt;4000,C2544&lt;5000),"Máquinas pesadas",
IF(AND(ISNUMBER(C2544),C2544&gt;5000,C2544&lt;6000),"Colhedoras",
IF(AND(ISNUMBER(C2544),C2544&gt;7000,C2544&lt;8000),"Irrigação",
IF(AND(ISNUMBER(C2544),C2544&gt;8000,C2544&lt;9000),"Reboques",IF(AND(ISNUMBER(C2544),C2544&gt;0,C2544&lt;1000),"Veic. Leves","")))))))))))))))))))))</f>
        <v>Reboques</v>
      </c>
      <c r="B2544" s="72"/>
      <c r="C2544" s="34">
        <v>8051</v>
      </c>
      <c r="D2544" s="34">
        <v>90497</v>
      </c>
      <c r="E2544" s="36" t="s">
        <v>891</v>
      </c>
      <c r="F2544" s="14" t="str">
        <f>IF(ISBLANK(K2544), "Apenas Solicitação", "Tem OC")</f>
        <v>Tem OC</v>
      </c>
      <c r="G2544" s="34">
        <v>1</v>
      </c>
      <c r="H2544" s="37">
        <f>G2544-I2544</f>
        <v>0</v>
      </c>
      <c r="I2544" s="38">
        <v>1</v>
      </c>
      <c r="J2544" s="35">
        <v>45758</v>
      </c>
      <c r="K2544" s="184">
        <v>45776</v>
      </c>
      <c r="L2544" s="35"/>
      <c r="M2544" s="44"/>
      <c r="N2544" s="44" t="str">
        <f>IFERROR(K2544 + VALUE(LEFT(L2544, FIND(" ", L2544) - 1)), "")</f>
        <v/>
      </c>
      <c r="O2544" s="3">
        <f>IF(_xlfn.DAYS(K2544,J2544)&lt;0, "Aguardando OC", _xlfn.DAYS(K2544,J2544))</f>
        <v>18</v>
      </c>
      <c r="P2544" s="193">
        <v>399175</v>
      </c>
      <c r="Q2544" s="57">
        <v>1144018</v>
      </c>
      <c r="R2544" s="193">
        <v>166918</v>
      </c>
      <c r="S2544" s="42">
        <v>704</v>
      </c>
      <c r="T2544" s="67" t="s">
        <v>903</v>
      </c>
      <c r="U2544" s="40">
        <v>410</v>
      </c>
      <c r="V2544" s="34">
        <v>10783</v>
      </c>
      <c r="W2544" s="43" t="str">
        <f>IFERROR(VLOOKUP(V2544, Fornecedores!A:C, 3, FALSE), "")</f>
        <v xml:space="preserve">MARRA DISTRIBUIDORA </v>
      </c>
      <c r="X2544" s="43" t="str">
        <f>IFERROR(VLOOKUP(V2544, Fornecedores!A:E, 5, FALSE), "")</f>
        <v>Ribeirão Preto</v>
      </c>
      <c r="Y2544" s="43" t="str">
        <f>IFERROR(VLOOKUP(V2544, Fornecedores!A:F, 6, FALSE), "")</f>
        <v>SP</v>
      </c>
      <c r="Z2544" s="14" t="str">
        <f>IF(H2544=0, "Pedido entregue!", "Pendente")</f>
        <v>Pedido entregue!</v>
      </c>
      <c r="AA2544" s="74"/>
      <c r="AB2544" s="58" t="str">
        <f>IF(Z2544="Pedido Entregue!", IF(AA2544=1, "Retirado do Almoxarifado", IF(AA2544=2, "Material devolvido", "Aguardando retirada")), IF(Z2544="Pendente", "Entrega pendente", ""))</f>
        <v>Aguardando retirada</v>
      </c>
      <c r="AC2544" s="18">
        <v>1</v>
      </c>
      <c r="AD2544" s="18">
        <f>AC2544/SUMIF($P:$P,P2544,$AC:$AC)</f>
        <v>1</v>
      </c>
      <c r="AE2544" s="18">
        <f>IF(R2544=0,0,AC2544/SUMIF($R:$R,R2544,$AC:$AC))</f>
        <v>4.1666666666666664E-2</v>
      </c>
      <c r="AF2544" s="18">
        <f>IF(R2544=0,1,0)</f>
        <v>0</v>
      </c>
      <c r="AH2544" t="str">
        <f>TEXT(J2544,"MMMM")</f>
        <v>abril</v>
      </c>
    </row>
    <row r="2545" spans="1:34" ht="12.75" hidden="1" customHeight="1" x14ac:dyDescent="0.25">
      <c r="A2545" s="90" t="str">
        <f>IF(C2545="Oficina Diversos","Oficina Geral",
IF(ISNUMBER(FIND("Estoque - Colhedoras",C2545)),"Colhedoras",IF(ISNUMBER(FIND("Caldeiraria",C2545)),"Caldeiraria",IF(ISNUMBER(FIND("Borracharia",C2545)),"Borracharia",IF(ISNUMBER(FIND("Lubrificação",C2545)),"Lubrificação",
IF(ISNUMBER(FIND("Estoque - Carregadeiras",C2545)),"Carregadeiras",IF(ISNUMBER(FIND("Estoque - Veic. Leves",C2545)),"Veic. Leves",
IF(ISNUMBER(FIND("Estoque - Caminhões",C2545)),"Caminhões",IF(ISNUMBER(FIND("Estoque - Transbordos",C2545)),"Transbordos",
IF(ISNUMBER(FIND("Estoque - Tratores",C2545)),"Tratores",
IF(ISNUMBER(FIND("Estoque - Máquinas pesadas",C2545)),"Máquinas pesadas",
IF(ISNUMBER(FIND("Estoque - Reboques",C2545)),"Reboques",
IF(C2545="Estoque","Estoque",
IF(AND(ISNUMBER(C2545),C2545&gt;1000,C2545&lt;2000),"Caminhões",
IF(AND(ISNUMBER(C2545),C2545&gt;2000,C2545&lt;3000),"Tratores",
IF(AND(ISNUMBER(C2545),C2545&gt;3000,C2545&lt;4000),"Carregadeiras",
IF(AND(ISNUMBER(C2545),C2545&gt;4000,C2545&lt;5000),"Máquinas pesadas",
IF(AND(ISNUMBER(C2545),C2545&gt;5000,C2545&lt;6000),"Colhedoras",
IF(AND(ISNUMBER(C2545),C2545&gt;7000,C2545&lt;8000),"Irrigação",
IF(AND(ISNUMBER(C2545),C2545&gt;8000,C2545&lt;9000),"Reboques",IF(AND(ISNUMBER(C2545),C2545&gt;0,C2545&lt;1000),"Veic. Leves","")))))))))))))))))))))</f>
        <v>Reboques</v>
      </c>
      <c r="B2545" s="72"/>
      <c r="C2545" s="34">
        <v>8052</v>
      </c>
      <c r="D2545" s="34">
        <v>90497</v>
      </c>
      <c r="E2545" s="36" t="s">
        <v>891</v>
      </c>
      <c r="F2545" s="14" t="str">
        <f>IF(ISBLANK(K2545), "Apenas Solicitação", "Tem OC")</f>
        <v>Tem OC</v>
      </c>
      <c r="G2545" s="34">
        <v>1</v>
      </c>
      <c r="H2545" s="37">
        <f>G2545-I2545</f>
        <v>0</v>
      </c>
      <c r="I2545" s="38">
        <v>1</v>
      </c>
      <c r="J2545" s="35">
        <v>45758</v>
      </c>
      <c r="K2545" s="184">
        <v>45776</v>
      </c>
      <c r="L2545" s="35"/>
      <c r="M2545" s="44"/>
      <c r="N2545" s="44" t="str">
        <f>IFERROR(K2545 + VALUE(LEFT(L2545, FIND(" ", L2545) - 1)), "")</f>
        <v/>
      </c>
      <c r="O2545" s="3">
        <f>IF(_xlfn.DAYS(K2545,J2545)&lt;0, "Aguardando OC", _xlfn.DAYS(K2545,J2545))</f>
        <v>18</v>
      </c>
      <c r="P2545" s="193">
        <v>399187</v>
      </c>
      <c r="Q2545" s="57">
        <v>1144021</v>
      </c>
      <c r="R2545" s="193">
        <v>166918</v>
      </c>
      <c r="S2545" s="42">
        <v>704</v>
      </c>
      <c r="T2545" s="67" t="s">
        <v>903</v>
      </c>
      <c r="U2545" s="40">
        <v>410</v>
      </c>
      <c r="V2545" s="34">
        <v>10783</v>
      </c>
      <c r="W2545" s="43" t="str">
        <f>IFERROR(VLOOKUP(V2545, Fornecedores!A:C, 3, FALSE), "")</f>
        <v xml:space="preserve">MARRA DISTRIBUIDORA </v>
      </c>
      <c r="X2545" s="43" t="str">
        <f>IFERROR(VLOOKUP(V2545, Fornecedores!A:E, 5, FALSE), "")</f>
        <v>Ribeirão Preto</v>
      </c>
      <c r="Y2545" s="43" t="str">
        <f>IFERROR(VLOOKUP(V2545, Fornecedores!A:F, 6, FALSE), "")</f>
        <v>SP</v>
      </c>
      <c r="Z2545" s="14" t="str">
        <f>IF(H2545=0, "Pedido entregue!", "Pendente")</f>
        <v>Pedido entregue!</v>
      </c>
      <c r="AA2545" s="74"/>
      <c r="AB2545" s="58" t="str">
        <f>IF(Z2545="Pedido Entregue!", IF(AA2545=1, "Retirado do Almoxarifado", IF(AA2545=2, "Material devolvido", "Aguardando retirada")), IF(Z2545="Pendente", "Entrega pendente", ""))</f>
        <v>Aguardando retirada</v>
      </c>
      <c r="AC2545" s="18">
        <v>1</v>
      </c>
      <c r="AD2545" s="18">
        <f>AC2545/SUMIF($P:$P,P2545,$AC:$AC)</f>
        <v>1</v>
      </c>
      <c r="AE2545" s="18">
        <f>IF(R2545=0,0,AC2545/SUMIF($R:$R,R2545,$AC:$AC))</f>
        <v>4.1666666666666664E-2</v>
      </c>
      <c r="AF2545" s="18">
        <f>IF(R2545=0,1,0)</f>
        <v>0</v>
      </c>
      <c r="AH2545" t="str">
        <f>TEXT(J2545,"MMMM")</f>
        <v>abril</v>
      </c>
    </row>
    <row r="2546" spans="1:34" ht="12.75" hidden="1" customHeight="1" x14ac:dyDescent="0.25">
      <c r="A2546" s="90" t="str">
        <f>IF(C2546="Oficina Diversos","Oficina Geral",
IF(ISNUMBER(FIND("Estoque - Colhedoras",C2546)),"Colhedoras",IF(ISNUMBER(FIND("Caldeiraria",C2546)),"Caldeiraria",IF(ISNUMBER(FIND("Borracharia",C2546)),"Borracharia",IF(ISNUMBER(FIND("Lubrificação",C2546)),"Lubrificação",
IF(ISNUMBER(FIND("Estoque - Carregadeiras",C2546)),"Carregadeiras",IF(ISNUMBER(FIND("Estoque - Veic. Leves",C2546)),"Veic. Leves",
IF(ISNUMBER(FIND("Estoque - Caminhões",C2546)),"Caminhões",IF(ISNUMBER(FIND("Estoque - Transbordos",C2546)),"Transbordos",
IF(ISNUMBER(FIND("Estoque - Tratores",C2546)),"Tratores",
IF(ISNUMBER(FIND("Estoque - Máquinas pesadas",C2546)),"Máquinas pesadas",
IF(ISNUMBER(FIND("Estoque - Reboques",C2546)),"Reboques",
IF(C2546="Estoque","Estoque",
IF(AND(ISNUMBER(C2546),C2546&gt;1000,C2546&lt;2000),"Caminhões",
IF(AND(ISNUMBER(C2546),C2546&gt;2000,C2546&lt;3000),"Tratores",
IF(AND(ISNUMBER(C2546),C2546&gt;3000,C2546&lt;4000),"Carregadeiras",
IF(AND(ISNUMBER(C2546),C2546&gt;4000,C2546&lt;5000),"Máquinas pesadas",
IF(AND(ISNUMBER(C2546),C2546&gt;5000,C2546&lt;6000),"Colhedoras",
IF(AND(ISNUMBER(C2546),C2546&gt;7000,C2546&lt;8000),"Irrigação",
IF(AND(ISNUMBER(C2546),C2546&gt;8000,C2546&lt;9000),"Reboques",IF(AND(ISNUMBER(C2546),C2546&gt;0,C2546&lt;1000),"Veic. Leves","")))))))))))))))))))))</f>
        <v>Reboques</v>
      </c>
      <c r="B2546" s="72"/>
      <c r="C2546" s="34">
        <v>8053</v>
      </c>
      <c r="D2546" s="34">
        <v>90497</v>
      </c>
      <c r="E2546" s="36" t="s">
        <v>891</v>
      </c>
      <c r="F2546" s="14" t="str">
        <f>IF(ISBLANK(K2546), "Apenas Solicitação", "Tem OC")</f>
        <v>Tem OC</v>
      </c>
      <c r="G2546" s="34">
        <v>1</v>
      </c>
      <c r="H2546" s="37">
        <f>G2546-I2546</f>
        <v>0</v>
      </c>
      <c r="I2546" s="38">
        <v>1</v>
      </c>
      <c r="J2546" s="35">
        <v>45758</v>
      </c>
      <c r="K2546" s="184">
        <v>45776</v>
      </c>
      <c r="L2546" s="35"/>
      <c r="M2546" s="44"/>
      <c r="N2546" s="44" t="str">
        <f>IFERROR(K2546 + VALUE(LEFT(L2546, FIND(" ", L2546) - 1)), "")</f>
        <v/>
      </c>
      <c r="O2546" s="3">
        <f>IF(_xlfn.DAYS(K2546,J2546)&lt;0, "Aguardando OC", _xlfn.DAYS(K2546,J2546))</f>
        <v>18</v>
      </c>
      <c r="P2546" s="193">
        <v>399198</v>
      </c>
      <c r="Q2546" s="57">
        <v>1144022</v>
      </c>
      <c r="R2546" s="193">
        <v>166918</v>
      </c>
      <c r="S2546" s="42">
        <v>704</v>
      </c>
      <c r="T2546" s="67" t="s">
        <v>903</v>
      </c>
      <c r="U2546" s="40">
        <v>410</v>
      </c>
      <c r="V2546" s="34">
        <v>10783</v>
      </c>
      <c r="W2546" s="43" t="str">
        <f>IFERROR(VLOOKUP(V2546, Fornecedores!A:C, 3, FALSE), "")</f>
        <v xml:space="preserve">MARRA DISTRIBUIDORA </v>
      </c>
      <c r="X2546" s="43" t="str">
        <f>IFERROR(VLOOKUP(V2546, Fornecedores!A:E, 5, FALSE), "")</f>
        <v>Ribeirão Preto</v>
      </c>
      <c r="Y2546" s="43" t="str">
        <f>IFERROR(VLOOKUP(V2546, Fornecedores!A:F, 6, FALSE), "")</f>
        <v>SP</v>
      </c>
      <c r="Z2546" s="14" t="str">
        <f>IF(H2546=0, "Pedido entregue!", "Pendente")</f>
        <v>Pedido entregue!</v>
      </c>
      <c r="AA2546" s="74"/>
      <c r="AB2546" s="58" t="str">
        <f>IF(Z2546="Pedido Entregue!", IF(AA2546=1, "Retirado do Almoxarifado", IF(AA2546=2, "Material devolvido", "Aguardando retirada")), IF(Z2546="Pendente", "Entrega pendente", ""))</f>
        <v>Aguardando retirada</v>
      </c>
      <c r="AC2546" s="18">
        <v>1</v>
      </c>
      <c r="AD2546" s="18">
        <f>AC2546/SUMIF($P:$P,P2546,$AC:$AC)</f>
        <v>1</v>
      </c>
      <c r="AE2546" s="18">
        <f>IF(R2546=0,0,AC2546/SUMIF($R:$R,R2546,$AC:$AC))</f>
        <v>4.1666666666666664E-2</v>
      </c>
      <c r="AF2546" s="18">
        <f>IF(R2546=0,1,0)</f>
        <v>0</v>
      </c>
      <c r="AH2546" t="str">
        <f>TEXT(J2546,"MMMM")</f>
        <v>abril</v>
      </c>
    </row>
    <row r="2547" spans="1:34" ht="12.75" hidden="1" customHeight="1" x14ac:dyDescent="0.25">
      <c r="A2547" s="90" t="str">
        <f>IF(C2547="Oficina Diversos","Oficina Geral",
IF(ISNUMBER(FIND("Estoque - Colhedoras",C2547)),"Colhedoras",IF(ISNUMBER(FIND("Caldeiraria",C2547)),"Caldeiraria",IF(ISNUMBER(FIND("Borracharia",C2547)),"Borracharia",IF(ISNUMBER(FIND("Lubrificação",C2547)),"Lubrificação",
IF(ISNUMBER(FIND("Estoque - Carregadeiras",C2547)),"Carregadeiras",IF(ISNUMBER(FIND("Estoque - Veic. Leves",C2547)),"Veic. Leves",
IF(ISNUMBER(FIND("Estoque - Caminhões",C2547)),"Caminhões",IF(ISNUMBER(FIND("Estoque - Transbordos",C2547)),"Transbordos",
IF(ISNUMBER(FIND("Estoque - Tratores",C2547)),"Tratores",
IF(ISNUMBER(FIND("Estoque - Máquinas pesadas",C2547)),"Máquinas pesadas",
IF(ISNUMBER(FIND("Estoque - Reboques",C2547)),"Reboques",
IF(C2547="Estoque","Estoque",
IF(AND(ISNUMBER(C2547),C2547&gt;1000,C2547&lt;2000),"Caminhões",
IF(AND(ISNUMBER(C2547),C2547&gt;2000,C2547&lt;3000),"Tratores",
IF(AND(ISNUMBER(C2547),C2547&gt;3000,C2547&lt;4000),"Carregadeiras",
IF(AND(ISNUMBER(C2547),C2547&gt;4000,C2547&lt;5000),"Máquinas pesadas",
IF(AND(ISNUMBER(C2547),C2547&gt;5000,C2547&lt;6000),"Colhedoras",
IF(AND(ISNUMBER(C2547),C2547&gt;7000,C2547&lt;8000),"Irrigação",
IF(AND(ISNUMBER(C2547),C2547&gt;8000,C2547&lt;9000),"Reboques",IF(AND(ISNUMBER(C2547),C2547&gt;0,C2547&lt;1000),"Veic. Leves","")))))))))))))))))))))</f>
        <v>Reboques</v>
      </c>
      <c r="B2547" s="72"/>
      <c r="C2547" s="34">
        <v>8054</v>
      </c>
      <c r="D2547" s="34">
        <v>90497</v>
      </c>
      <c r="E2547" s="36" t="s">
        <v>891</v>
      </c>
      <c r="F2547" s="14" t="str">
        <f>IF(ISBLANK(K2547), "Apenas Solicitação", "Tem OC")</f>
        <v>Tem OC</v>
      </c>
      <c r="G2547" s="34">
        <v>1</v>
      </c>
      <c r="H2547" s="37">
        <f>G2547-I2547</f>
        <v>0</v>
      </c>
      <c r="I2547" s="38">
        <v>1</v>
      </c>
      <c r="J2547" s="35">
        <v>45758</v>
      </c>
      <c r="K2547" s="184">
        <v>45776</v>
      </c>
      <c r="L2547" s="35"/>
      <c r="M2547" s="44"/>
      <c r="N2547" s="44" t="str">
        <f>IFERROR(K2547 + VALUE(LEFT(L2547, FIND(" ", L2547) - 1)), "")</f>
        <v/>
      </c>
      <c r="O2547" s="3">
        <f>IF(_xlfn.DAYS(K2547,J2547)&lt;0, "Aguardando OC", _xlfn.DAYS(K2547,J2547))</f>
        <v>18</v>
      </c>
      <c r="P2547" s="193">
        <v>399209</v>
      </c>
      <c r="Q2547" s="57">
        <v>1144024</v>
      </c>
      <c r="R2547" s="193">
        <v>166918</v>
      </c>
      <c r="S2547" s="42">
        <v>704</v>
      </c>
      <c r="T2547" s="67" t="s">
        <v>903</v>
      </c>
      <c r="U2547" s="40">
        <v>410</v>
      </c>
      <c r="V2547" s="34">
        <v>10783</v>
      </c>
      <c r="W2547" s="43" t="str">
        <f>IFERROR(VLOOKUP(V2547, Fornecedores!A:C, 3, FALSE), "")</f>
        <v xml:space="preserve">MARRA DISTRIBUIDORA </v>
      </c>
      <c r="X2547" s="43" t="str">
        <f>IFERROR(VLOOKUP(V2547, Fornecedores!A:E, 5, FALSE), "")</f>
        <v>Ribeirão Preto</v>
      </c>
      <c r="Y2547" s="43" t="str">
        <f>IFERROR(VLOOKUP(V2547, Fornecedores!A:F, 6, FALSE), "")</f>
        <v>SP</v>
      </c>
      <c r="Z2547" s="14" t="str">
        <f>IF(H2547=0, "Pedido entregue!", "Pendente")</f>
        <v>Pedido entregue!</v>
      </c>
      <c r="AA2547" s="74"/>
      <c r="AB2547" s="58" t="str">
        <f>IF(Z2547="Pedido Entregue!", IF(AA2547=1, "Retirado do Almoxarifado", IF(AA2547=2, "Material devolvido", "Aguardando retirada")), IF(Z2547="Pendente", "Entrega pendente", ""))</f>
        <v>Aguardando retirada</v>
      </c>
      <c r="AC2547" s="18">
        <v>1</v>
      </c>
      <c r="AD2547" s="18">
        <f>AC2547/SUMIF($P:$P,P2547,$AC:$AC)</f>
        <v>1</v>
      </c>
      <c r="AE2547" s="18">
        <f>IF(R2547=0,0,AC2547/SUMIF($R:$R,R2547,$AC:$AC))</f>
        <v>4.1666666666666664E-2</v>
      </c>
      <c r="AF2547" s="18">
        <f>IF(R2547=0,1,0)</f>
        <v>0</v>
      </c>
      <c r="AH2547" t="str">
        <f>TEXT(J2547,"MMMM")</f>
        <v>abril</v>
      </c>
    </row>
    <row r="2548" spans="1:34" ht="12.75" hidden="1" customHeight="1" x14ac:dyDescent="0.25">
      <c r="A2548" s="90" t="str">
        <f>IF(C2548="Oficina Diversos","Oficina Geral",
IF(ISNUMBER(FIND("Estoque - Colhedoras",C2548)),"Colhedoras",IF(ISNUMBER(FIND("Caldeiraria",C2548)),"Caldeiraria",IF(ISNUMBER(FIND("Borracharia",C2548)),"Borracharia",IF(ISNUMBER(FIND("Lubrificação",C2548)),"Lubrificação",
IF(ISNUMBER(FIND("Estoque - Carregadeiras",C2548)),"Carregadeiras",IF(ISNUMBER(FIND("Estoque - Veic. Leves",C2548)),"Veic. Leves",
IF(ISNUMBER(FIND("Estoque - Caminhões",C2548)),"Caminhões",IF(ISNUMBER(FIND("Estoque - Transbordos",C2548)),"Transbordos",
IF(ISNUMBER(FIND("Estoque - Tratores",C2548)),"Tratores",
IF(ISNUMBER(FIND("Estoque - Máquinas pesadas",C2548)),"Máquinas pesadas",
IF(ISNUMBER(FIND("Estoque - Reboques",C2548)),"Reboques",
IF(C2548="Estoque","Estoque",
IF(AND(ISNUMBER(C2548),C2548&gt;1000,C2548&lt;2000),"Caminhões",
IF(AND(ISNUMBER(C2548),C2548&gt;2000,C2548&lt;3000),"Tratores",
IF(AND(ISNUMBER(C2548),C2548&gt;3000,C2548&lt;4000),"Carregadeiras",
IF(AND(ISNUMBER(C2548),C2548&gt;4000,C2548&lt;5000),"Máquinas pesadas",
IF(AND(ISNUMBER(C2548),C2548&gt;5000,C2548&lt;6000),"Colhedoras",
IF(AND(ISNUMBER(C2548),C2548&gt;7000,C2548&lt;8000),"Irrigação",
IF(AND(ISNUMBER(C2548),C2548&gt;8000,C2548&lt;9000),"Reboques",IF(AND(ISNUMBER(C2548),C2548&gt;0,C2548&lt;1000),"Veic. Leves","")))))))))))))))))))))</f>
        <v>Reboques</v>
      </c>
      <c r="C2548" s="126">
        <v>8111</v>
      </c>
      <c r="D2548" s="2">
        <v>90497</v>
      </c>
      <c r="E2548" s="3" t="s">
        <v>891</v>
      </c>
      <c r="F2548" s="101" t="str">
        <f>IF(ISBLANK(K2548), "Apenas Solicitação", "Tem OC")</f>
        <v>Tem OC</v>
      </c>
      <c r="G2548" s="2">
        <v>4</v>
      </c>
      <c r="H2548" s="102">
        <f>G2548-I2548</f>
        <v>0</v>
      </c>
      <c r="I2548" s="103">
        <v>4</v>
      </c>
      <c r="J2548" s="4">
        <v>45814</v>
      </c>
      <c r="K2548" s="180">
        <v>45819</v>
      </c>
      <c r="L2548" s="3" t="s">
        <v>20152</v>
      </c>
      <c r="M2548" s="104" t="str">
        <f ca="1">IF(OR(N2548="", N2548=0), "", IF(N2548&gt;TODAY(), "No prazo", "Atrasado"))</f>
        <v>Atrasado</v>
      </c>
      <c r="N2548" s="104">
        <f>IFERROR(K2548 + VALUE(LEFT(L2548, FIND(" ", L2548) - 1)), "")</f>
        <v>45820</v>
      </c>
      <c r="O2548" s="105">
        <f>IF(_xlfn.DAYS(K2548,J2548)&lt;0, "Aguardando OC", _xlfn.DAYS(K2548,J2548))</f>
        <v>5</v>
      </c>
      <c r="P2548" s="14">
        <v>406363</v>
      </c>
      <c r="Q2548" s="12"/>
      <c r="R2548" s="14">
        <v>168999</v>
      </c>
      <c r="S2548" s="2">
        <v>221</v>
      </c>
      <c r="T2548" s="65" t="s">
        <v>1029</v>
      </c>
      <c r="U2548" s="21">
        <v>410</v>
      </c>
      <c r="V2548" s="2">
        <v>10783</v>
      </c>
      <c r="W2548" s="105" t="str">
        <f>IFERROR(VLOOKUP(V2548, Fornecedores!A:C, 3, FALSE), "")</f>
        <v xml:space="preserve">MARRA DISTRIBUIDORA </v>
      </c>
      <c r="X2548" s="105" t="str">
        <f>IFERROR(VLOOKUP(V2548, Fornecedores!A:E, 5, FALSE), "")</f>
        <v>Ribeirão Preto</v>
      </c>
      <c r="Y2548" s="105" t="str">
        <f>IFERROR(VLOOKUP(V2548, Fornecedores!A:F, 6, FALSE), "")</f>
        <v>SP</v>
      </c>
      <c r="Z2548" s="101" t="str">
        <f>IF(H2548=0, "Pedido entregue!", "Pendente")</f>
        <v>Pedido entregue!</v>
      </c>
      <c r="AB2548" s="132" t="str">
        <f>IF(Z2548="Pedido Entregue!", IF(AA2548=1, "Retirado do Almoxarifado", IF(AA2548=2, "Material devolvido", "Aguardando retirada")), IF(Z2548="Pendente", "Entrega pendente", ""))</f>
        <v>Aguardando retirada</v>
      </c>
      <c r="AC2548" s="18">
        <v>1</v>
      </c>
      <c r="AD2548" s="18">
        <f>AC2548/SUMIF($P:$P,P2548,$AC:$AC)</f>
        <v>1</v>
      </c>
      <c r="AE2548" s="18">
        <f>IF(R2548=0,0,AC2548/SUMIF($R:$R,R2548,$AC:$AC))</f>
        <v>0.33333333333333331</v>
      </c>
      <c r="AF2548" s="18">
        <f>IF(R2548=0,1,0)</f>
        <v>0</v>
      </c>
      <c r="AH2548" t="str">
        <f>TEXT(J2548,"MMMM")</f>
        <v>junho</v>
      </c>
    </row>
    <row r="2549" spans="1:34" ht="12.75" hidden="1" customHeight="1" x14ac:dyDescent="0.25">
      <c r="A2549" s="90" t="str">
        <f>IF(C2549="Oficina Diversos","Oficina Geral",
IF(ISNUMBER(FIND("Estoque - Colhedoras",C2549)),"Colhedoras",IF(ISNUMBER(FIND("Caldeiraria",C2549)),"Caldeiraria",IF(ISNUMBER(FIND("Borracharia",C2549)),"Borracharia",IF(ISNUMBER(FIND("Lubrificação",C2549)),"Lubrificação",
IF(ISNUMBER(FIND("Estoque - Carregadeiras",C2549)),"Carregadeiras",IF(ISNUMBER(FIND("Estoque - Veic. Leves",C2549)),"Veic. Leves",
IF(ISNUMBER(FIND("Estoque - Caminhões",C2549)),"Caminhões",IF(ISNUMBER(FIND("Estoque - Transbordos",C2549)),"Transbordos",
IF(ISNUMBER(FIND("Estoque - Tratores",C2549)),"Tratores",
IF(ISNUMBER(FIND("Estoque - Máquinas pesadas",C2549)),"Máquinas pesadas",
IF(ISNUMBER(FIND("Estoque - Reboques",C2549)),"Reboques",
IF(C2549="Estoque","Estoque",
IF(AND(ISNUMBER(C2549),C2549&gt;1000,C2549&lt;2000),"Caminhões",
IF(AND(ISNUMBER(C2549),C2549&gt;2000,C2549&lt;3000),"Tratores",
IF(AND(ISNUMBER(C2549),C2549&gt;3000,C2549&lt;4000),"Carregadeiras",
IF(AND(ISNUMBER(C2549),C2549&gt;4000,C2549&lt;5000),"Máquinas pesadas",
IF(AND(ISNUMBER(C2549),C2549&gt;5000,C2549&lt;6000),"Colhedoras",
IF(AND(ISNUMBER(C2549),C2549&gt;7000,C2549&lt;8000),"Irrigação",
IF(AND(ISNUMBER(C2549),C2549&gt;8000,C2549&lt;9000),"Reboques",IF(AND(ISNUMBER(C2549),C2549&gt;0,C2549&lt;1000),"Veic. Leves","")))))))))))))))))))))</f>
        <v>Reboques</v>
      </c>
      <c r="B2549" s="72"/>
      <c r="C2549" s="34">
        <v>8051</v>
      </c>
      <c r="D2549" s="34">
        <v>90498</v>
      </c>
      <c r="E2549" s="36" t="s">
        <v>892</v>
      </c>
      <c r="F2549" s="14" t="str">
        <f>IF(ISBLANK(K2549), "Apenas Solicitação", "Tem OC")</f>
        <v>Tem OC</v>
      </c>
      <c r="G2549" s="34">
        <v>1</v>
      </c>
      <c r="H2549" s="37">
        <f>G2549-I2549</f>
        <v>0</v>
      </c>
      <c r="I2549" s="38">
        <v>1</v>
      </c>
      <c r="J2549" s="35">
        <v>45758</v>
      </c>
      <c r="K2549" s="184">
        <v>45776</v>
      </c>
      <c r="L2549" s="35"/>
      <c r="M2549" s="44"/>
      <c r="N2549" s="44" t="str">
        <f>IFERROR(K2549 + VALUE(LEFT(L2549, FIND(" ", L2549) - 1)), "")</f>
        <v/>
      </c>
      <c r="O2549" s="3">
        <f>IF(_xlfn.DAYS(K2549,J2549)&lt;0, "Aguardando OC", _xlfn.DAYS(K2549,J2549))</f>
        <v>18</v>
      </c>
      <c r="P2549" s="193">
        <v>399176</v>
      </c>
      <c r="Q2549" s="57">
        <v>1144018</v>
      </c>
      <c r="R2549" s="193">
        <v>166918</v>
      </c>
      <c r="S2549" s="42">
        <v>704</v>
      </c>
      <c r="T2549" s="67" t="s">
        <v>903</v>
      </c>
      <c r="U2549" s="40">
        <v>395</v>
      </c>
      <c r="V2549" s="34">
        <v>10783</v>
      </c>
      <c r="W2549" s="43" t="str">
        <f>IFERROR(VLOOKUP(V2549, Fornecedores!A:C, 3, FALSE), "")</f>
        <v xml:space="preserve">MARRA DISTRIBUIDORA </v>
      </c>
      <c r="X2549" s="43" t="str">
        <f>IFERROR(VLOOKUP(V2549, Fornecedores!A:E, 5, FALSE), "")</f>
        <v>Ribeirão Preto</v>
      </c>
      <c r="Y2549" s="43" t="str">
        <f>IFERROR(VLOOKUP(V2549, Fornecedores!A:F, 6, FALSE), "")</f>
        <v>SP</v>
      </c>
      <c r="Z2549" s="14" t="str">
        <f>IF(H2549=0, "Pedido entregue!", "Pendente")</f>
        <v>Pedido entregue!</v>
      </c>
      <c r="AA2549" s="74"/>
      <c r="AB2549" s="58" t="str">
        <f>IF(Z2549="Pedido Entregue!", IF(AA2549=1, "Retirado do Almoxarifado", IF(AA2549=2, "Material devolvido", "Aguardando retirada")), IF(Z2549="Pendente", "Entrega pendente", ""))</f>
        <v>Aguardando retirada</v>
      </c>
      <c r="AC2549" s="18">
        <v>1</v>
      </c>
      <c r="AD2549" s="18">
        <f>AC2549/SUMIF($P:$P,P2549,$AC:$AC)</f>
        <v>1</v>
      </c>
      <c r="AE2549" s="18">
        <f>IF(R2549=0,0,AC2549/SUMIF($R:$R,R2549,$AC:$AC))</f>
        <v>4.1666666666666664E-2</v>
      </c>
      <c r="AF2549" s="18">
        <f>IF(R2549=0,1,0)</f>
        <v>0</v>
      </c>
      <c r="AH2549" t="str">
        <f>TEXT(J2549,"MMMM")</f>
        <v>abril</v>
      </c>
    </row>
    <row r="2550" spans="1:34" ht="12.75" hidden="1" customHeight="1" x14ac:dyDescent="0.25">
      <c r="A2550" s="90" t="str">
        <f>IF(C2550="Oficina Diversos","Oficina Geral",
IF(ISNUMBER(FIND("Estoque - Colhedoras",C2550)),"Colhedoras",IF(ISNUMBER(FIND("Caldeiraria",C2550)),"Caldeiraria",IF(ISNUMBER(FIND("Borracharia",C2550)),"Borracharia",IF(ISNUMBER(FIND("Lubrificação",C2550)),"Lubrificação",
IF(ISNUMBER(FIND("Estoque - Carregadeiras",C2550)),"Carregadeiras",IF(ISNUMBER(FIND("Estoque - Veic. Leves",C2550)),"Veic. Leves",
IF(ISNUMBER(FIND("Estoque - Caminhões",C2550)),"Caminhões",IF(ISNUMBER(FIND("Estoque - Transbordos",C2550)),"Transbordos",
IF(ISNUMBER(FIND("Estoque - Tratores",C2550)),"Tratores",
IF(ISNUMBER(FIND("Estoque - Máquinas pesadas",C2550)),"Máquinas pesadas",
IF(ISNUMBER(FIND("Estoque - Reboques",C2550)),"Reboques",
IF(C2550="Estoque","Estoque",
IF(AND(ISNUMBER(C2550),C2550&gt;1000,C2550&lt;2000),"Caminhões",
IF(AND(ISNUMBER(C2550),C2550&gt;2000,C2550&lt;3000),"Tratores",
IF(AND(ISNUMBER(C2550),C2550&gt;3000,C2550&lt;4000),"Carregadeiras",
IF(AND(ISNUMBER(C2550),C2550&gt;4000,C2550&lt;5000),"Máquinas pesadas",
IF(AND(ISNUMBER(C2550),C2550&gt;5000,C2550&lt;6000),"Colhedoras",
IF(AND(ISNUMBER(C2550),C2550&gt;7000,C2550&lt;8000),"Irrigação",
IF(AND(ISNUMBER(C2550),C2550&gt;8000,C2550&lt;9000),"Reboques",IF(AND(ISNUMBER(C2550),C2550&gt;0,C2550&lt;1000),"Veic. Leves","")))))))))))))))))))))</f>
        <v>Reboques</v>
      </c>
      <c r="B2550" s="72"/>
      <c r="C2550" s="34">
        <v>8051</v>
      </c>
      <c r="D2550" s="34">
        <v>90499</v>
      </c>
      <c r="E2550" s="36" t="s">
        <v>893</v>
      </c>
      <c r="F2550" s="14" t="str">
        <f>IF(ISBLANK(K2550), "Apenas Solicitação", "Tem OC")</f>
        <v>Tem OC</v>
      </c>
      <c r="G2550" s="34">
        <v>5</v>
      </c>
      <c r="H2550" s="37">
        <f>G2550-I2550</f>
        <v>0</v>
      </c>
      <c r="I2550" s="38">
        <v>5</v>
      </c>
      <c r="J2550" s="35">
        <v>45758</v>
      </c>
      <c r="K2550" s="184">
        <v>45776</v>
      </c>
      <c r="L2550" s="35"/>
      <c r="M2550" s="44"/>
      <c r="N2550" s="44" t="str">
        <f>IFERROR(K2550 + VALUE(LEFT(L2550, FIND(" ", L2550) - 1)), "")</f>
        <v/>
      </c>
      <c r="O2550" s="3">
        <f>IF(_xlfn.DAYS(K2550,J2550)&lt;0, "Aguardando OC", _xlfn.DAYS(K2550,J2550))</f>
        <v>18</v>
      </c>
      <c r="P2550" s="193">
        <v>399177</v>
      </c>
      <c r="Q2550" s="57">
        <v>1144018</v>
      </c>
      <c r="R2550" s="193">
        <v>166918</v>
      </c>
      <c r="S2550" s="42">
        <v>704</v>
      </c>
      <c r="T2550" s="67" t="s">
        <v>903</v>
      </c>
      <c r="U2550" s="40">
        <v>23.5</v>
      </c>
      <c r="V2550" s="34">
        <v>10783</v>
      </c>
      <c r="W2550" s="43" t="str">
        <f>IFERROR(VLOOKUP(V2550, Fornecedores!A:C, 3, FALSE), "")</f>
        <v xml:space="preserve">MARRA DISTRIBUIDORA </v>
      </c>
      <c r="X2550" s="43" t="str">
        <f>IFERROR(VLOOKUP(V2550, Fornecedores!A:E, 5, FALSE), "")</f>
        <v>Ribeirão Preto</v>
      </c>
      <c r="Y2550" s="43" t="str">
        <f>IFERROR(VLOOKUP(V2550, Fornecedores!A:F, 6, FALSE), "")</f>
        <v>SP</v>
      </c>
      <c r="Z2550" s="14" t="str">
        <f>IF(H2550=0, "Pedido entregue!", "Pendente")</f>
        <v>Pedido entregue!</v>
      </c>
      <c r="AA2550" s="74"/>
      <c r="AB2550" s="58" t="str">
        <f>IF(Z2550="Pedido Entregue!", IF(AA2550=1, "Retirado do Almoxarifado", IF(AA2550=2, "Material devolvido", "Aguardando retirada")), IF(Z2550="Pendente", "Entrega pendente", ""))</f>
        <v>Aguardando retirada</v>
      </c>
      <c r="AC2550" s="18">
        <v>1</v>
      </c>
      <c r="AD2550" s="18">
        <f>AC2550/SUMIF($P:$P,P2550,$AC:$AC)</f>
        <v>1</v>
      </c>
      <c r="AE2550" s="18">
        <f>IF(R2550=0,0,AC2550/SUMIF($R:$R,R2550,$AC:$AC))</f>
        <v>4.1666666666666664E-2</v>
      </c>
      <c r="AF2550" s="18">
        <f>IF(R2550=0,1,0)</f>
        <v>0</v>
      </c>
      <c r="AH2550" t="str">
        <f>TEXT(J2550,"MMMM")</f>
        <v>abril</v>
      </c>
    </row>
    <row r="2551" spans="1:34" ht="12.75" hidden="1" customHeight="1" x14ac:dyDescent="0.25">
      <c r="A2551" s="90" t="str">
        <f>IF(C2551="Oficina Diversos","Oficina Geral",
IF(ISNUMBER(FIND("Estoque - Colhedoras",C2551)),"Colhedoras",IF(ISNUMBER(FIND("Caldeiraria",C2551)),"Caldeiraria",IF(ISNUMBER(FIND("Borracharia",C2551)),"Borracharia",IF(ISNUMBER(FIND("Lubrificação",C2551)),"Lubrificação",
IF(ISNUMBER(FIND("Estoque - Carregadeiras",C2551)),"Carregadeiras",IF(ISNUMBER(FIND("Estoque - Veic. Leves",C2551)),"Veic. Leves",
IF(ISNUMBER(FIND("Estoque - Caminhões",C2551)),"Caminhões",IF(ISNUMBER(FIND("Estoque - Transbordos",C2551)),"Transbordos",
IF(ISNUMBER(FIND("Estoque - Tratores",C2551)),"Tratores",
IF(ISNUMBER(FIND("Estoque - Máquinas pesadas",C2551)),"Máquinas pesadas",
IF(ISNUMBER(FIND("Estoque - Reboques",C2551)),"Reboques",
IF(C2551="Estoque","Estoque",
IF(AND(ISNUMBER(C2551),C2551&gt;1000,C2551&lt;2000),"Caminhões",
IF(AND(ISNUMBER(C2551),C2551&gt;2000,C2551&lt;3000),"Tratores",
IF(AND(ISNUMBER(C2551),C2551&gt;3000,C2551&lt;4000),"Carregadeiras",
IF(AND(ISNUMBER(C2551),C2551&gt;4000,C2551&lt;5000),"Máquinas pesadas",
IF(AND(ISNUMBER(C2551),C2551&gt;5000,C2551&lt;6000),"Colhedoras",
IF(AND(ISNUMBER(C2551),C2551&gt;7000,C2551&lt;8000),"Irrigação",
IF(AND(ISNUMBER(C2551),C2551&gt;8000,C2551&lt;9000),"Reboques",IF(AND(ISNUMBER(C2551),C2551&gt;0,C2551&lt;1000),"Veic. Leves","")))))))))))))))))))))</f>
        <v>Reboques</v>
      </c>
      <c r="B2551" s="72"/>
      <c r="C2551" s="34">
        <v>8052</v>
      </c>
      <c r="D2551" s="34">
        <v>90499</v>
      </c>
      <c r="E2551" s="36" t="s">
        <v>893</v>
      </c>
      <c r="F2551" s="14" t="str">
        <f>IF(ISBLANK(K2551), "Apenas Solicitação", "Tem OC")</f>
        <v>Tem OC</v>
      </c>
      <c r="G2551" s="34">
        <v>5</v>
      </c>
      <c r="H2551" s="37">
        <f>G2551-I2551</f>
        <v>0</v>
      </c>
      <c r="I2551" s="38">
        <v>5</v>
      </c>
      <c r="J2551" s="35">
        <v>45758</v>
      </c>
      <c r="K2551" s="184">
        <v>45776</v>
      </c>
      <c r="L2551" s="35"/>
      <c r="M2551" s="44"/>
      <c r="N2551" s="44" t="str">
        <f>IFERROR(K2551 + VALUE(LEFT(L2551, FIND(" ", L2551) - 1)), "")</f>
        <v/>
      </c>
      <c r="O2551" s="3">
        <f>IF(_xlfn.DAYS(K2551,J2551)&lt;0, "Aguardando OC", _xlfn.DAYS(K2551,J2551))</f>
        <v>18</v>
      </c>
      <c r="P2551" s="193">
        <v>399188</v>
      </c>
      <c r="Q2551" s="57">
        <v>1144021</v>
      </c>
      <c r="R2551" s="193">
        <v>166918</v>
      </c>
      <c r="S2551" s="42">
        <v>704</v>
      </c>
      <c r="T2551" s="67" t="s">
        <v>903</v>
      </c>
      <c r="U2551" s="40">
        <v>23.5</v>
      </c>
      <c r="V2551" s="34">
        <v>10783</v>
      </c>
      <c r="W2551" s="43" t="str">
        <f>IFERROR(VLOOKUP(V2551, Fornecedores!A:C, 3, FALSE), "")</f>
        <v xml:space="preserve">MARRA DISTRIBUIDORA </v>
      </c>
      <c r="X2551" s="43" t="str">
        <f>IFERROR(VLOOKUP(V2551, Fornecedores!A:E, 5, FALSE), "")</f>
        <v>Ribeirão Preto</v>
      </c>
      <c r="Y2551" s="43" t="str">
        <f>IFERROR(VLOOKUP(V2551, Fornecedores!A:F, 6, FALSE), "")</f>
        <v>SP</v>
      </c>
      <c r="Z2551" s="14" t="str">
        <f>IF(H2551=0, "Pedido entregue!", "Pendente")</f>
        <v>Pedido entregue!</v>
      </c>
      <c r="AA2551" s="74"/>
      <c r="AB2551" s="58" t="str">
        <f>IF(Z2551="Pedido Entregue!", IF(AA2551=1, "Retirado do Almoxarifado", IF(AA2551=2, "Material devolvido", "Aguardando retirada")), IF(Z2551="Pendente", "Entrega pendente", ""))</f>
        <v>Aguardando retirada</v>
      </c>
      <c r="AC2551" s="18">
        <v>1</v>
      </c>
      <c r="AD2551" s="18">
        <f>AC2551/SUMIF($P:$P,P2551,$AC:$AC)</f>
        <v>1</v>
      </c>
      <c r="AE2551" s="18">
        <f>IF(R2551=0,0,AC2551/SUMIF($R:$R,R2551,$AC:$AC))</f>
        <v>4.1666666666666664E-2</v>
      </c>
      <c r="AF2551" s="18">
        <f>IF(R2551=0,1,0)</f>
        <v>0</v>
      </c>
      <c r="AH2551" t="str">
        <f>TEXT(J2551,"MMMM")</f>
        <v>abril</v>
      </c>
    </row>
    <row r="2552" spans="1:34" ht="12.75" hidden="1" customHeight="1" x14ac:dyDescent="0.25">
      <c r="A2552" s="90" t="str">
        <f>IF(C2552="Oficina Diversos","Oficina Geral",
IF(ISNUMBER(FIND("Estoque - Colhedoras",C2552)),"Colhedoras",IF(ISNUMBER(FIND("Caldeiraria",C2552)),"Caldeiraria",IF(ISNUMBER(FIND("Borracharia",C2552)),"Borracharia",IF(ISNUMBER(FIND("Lubrificação",C2552)),"Lubrificação",
IF(ISNUMBER(FIND("Estoque - Carregadeiras",C2552)),"Carregadeiras",IF(ISNUMBER(FIND("Estoque - Veic. Leves",C2552)),"Veic. Leves",
IF(ISNUMBER(FIND("Estoque - Caminhões",C2552)),"Caminhões",IF(ISNUMBER(FIND("Estoque - Transbordos",C2552)),"Transbordos",
IF(ISNUMBER(FIND("Estoque - Tratores",C2552)),"Tratores",
IF(ISNUMBER(FIND("Estoque - Máquinas pesadas",C2552)),"Máquinas pesadas",
IF(ISNUMBER(FIND("Estoque - Reboques",C2552)),"Reboques",
IF(C2552="Estoque","Estoque",
IF(AND(ISNUMBER(C2552),C2552&gt;1000,C2552&lt;2000),"Caminhões",
IF(AND(ISNUMBER(C2552),C2552&gt;2000,C2552&lt;3000),"Tratores",
IF(AND(ISNUMBER(C2552),C2552&gt;3000,C2552&lt;4000),"Carregadeiras",
IF(AND(ISNUMBER(C2552),C2552&gt;4000,C2552&lt;5000),"Máquinas pesadas",
IF(AND(ISNUMBER(C2552),C2552&gt;5000,C2552&lt;6000),"Colhedoras",
IF(AND(ISNUMBER(C2552),C2552&gt;7000,C2552&lt;8000),"Irrigação",
IF(AND(ISNUMBER(C2552),C2552&gt;8000,C2552&lt;9000),"Reboques",IF(AND(ISNUMBER(C2552),C2552&gt;0,C2552&lt;1000),"Veic. Leves","")))))))))))))))))))))</f>
        <v>Reboques</v>
      </c>
      <c r="B2552" s="72"/>
      <c r="C2552" s="34">
        <v>8053</v>
      </c>
      <c r="D2552" s="34">
        <v>90499</v>
      </c>
      <c r="E2552" s="36" t="s">
        <v>893</v>
      </c>
      <c r="F2552" s="14" t="str">
        <f>IF(ISBLANK(K2552), "Apenas Solicitação", "Tem OC")</f>
        <v>Tem OC</v>
      </c>
      <c r="G2552" s="34">
        <v>5</v>
      </c>
      <c r="H2552" s="37">
        <f>G2552-I2552</f>
        <v>0</v>
      </c>
      <c r="I2552" s="38">
        <v>5</v>
      </c>
      <c r="J2552" s="35">
        <v>45758</v>
      </c>
      <c r="K2552" s="184">
        <v>45776</v>
      </c>
      <c r="L2552" s="35"/>
      <c r="M2552" s="44"/>
      <c r="N2552" s="44" t="str">
        <f>IFERROR(K2552 + VALUE(LEFT(L2552, FIND(" ", L2552) - 1)), "")</f>
        <v/>
      </c>
      <c r="O2552" s="3">
        <f>IF(_xlfn.DAYS(K2552,J2552)&lt;0, "Aguardando OC", _xlfn.DAYS(K2552,J2552))</f>
        <v>18</v>
      </c>
      <c r="P2552" s="193">
        <v>399199</v>
      </c>
      <c r="Q2552" s="57">
        <v>1144022</v>
      </c>
      <c r="R2552" s="193">
        <v>166918</v>
      </c>
      <c r="S2552" s="42">
        <v>704</v>
      </c>
      <c r="T2552" s="67" t="s">
        <v>903</v>
      </c>
      <c r="U2552" s="40">
        <v>23.5</v>
      </c>
      <c r="V2552" s="34">
        <v>10783</v>
      </c>
      <c r="W2552" s="43" t="str">
        <f>IFERROR(VLOOKUP(V2552, Fornecedores!A:C, 3, FALSE), "")</f>
        <v xml:space="preserve">MARRA DISTRIBUIDORA </v>
      </c>
      <c r="X2552" s="43" t="str">
        <f>IFERROR(VLOOKUP(V2552, Fornecedores!A:E, 5, FALSE), "")</f>
        <v>Ribeirão Preto</v>
      </c>
      <c r="Y2552" s="43" t="str">
        <f>IFERROR(VLOOKUP(V2552, Fornecedores!A:F, 6, FALSE), "")</f>
        <v>SP</v>
      </c>
      <c r="Z2552" s="14" t="str">
        <f>IF(H2552=0, "Pedido entregue!", "Pendente")</f>
        <v>Pedido entregue!</v>
      </c>
      <c r="AA2552" s="74"/>
      <c r="AB2552" s="58" t="str">
        <f>IF(Z2552="Pedido Entregue!", IF(AA2552=1, "Retirado do Almoxarifado", IF(AA2552=2, "Material devolvido", "Aguardando retirada")), IF(Z2552="Pendente", "Entrega pendente", ""))</f>
        <v>Aguardando retirada</v>
      </c>
      <c r="AC2552" s="18">
        <v>1</v>
      </c>
      <c r="AD2552" s="18">
        <f>AC2552/SUMIF($P:$P,P2552,$AC:$AC)</f>
        <v>1</v>
      </c>
      <c r="AE2552" s="18">
        <f>IF(R2552=0,0,AC2552/SUMIF($R:$R,R2552,$AC:$AC))</f>
        <v>4.1666666666666664E-2</v>
      </c>
      <c r="AF2552" s="18">
        <f>IF(R2552=0,1,0)</f>
        <v>0</v>
      </c>
      <c r="AH2552" t="str">
        <f>TEXT(J2552,"MMMM")</f>
        <v>abril</v>
      </c>
    </row>
    <row r="2553" spans="1:34" ht="12.75" hidden="1" customHeight="1" x14ac:dyDescent="0.25">
      <c r="A2553" s="90" t="str">
        <f>IF(C2553="Oficina Diversos","Oficina Geral",
IF(ISNUMBER(FIND("Estoque - Colhedoras",C2553)),"Colhedoras",IF(ISNUMBER(FIND("Caldeiraria",C2553)),"Caldeiraria",IF(ISNUMBER(FIND("Borracharia",C2553)),"Borracharia",IF(ISNUMBER(FIND("Lubrificação",C2553)),"Lubrificação",
IF(ISNUMBER(FIND("Estoque - Carregadeiras",C2553)),"Carregadeiras",IF(ISNUMBER(FIND("Estoque - Veic. Leves",C2553)),"Veic. Leves",
IF(ISNUMBER(FIND("Estoque - Caminhões",C2553)),"Caminhões",IF(ISNUMBER(FIND("Estoque - Transbordos",C2553)),"Transbordos",
IF(ISNUMBER(FIND("Estoque - Tratores",C2553)),"Tratores",
IF(ISNUMBER(FIND("Estoque - Máquinas pesadas",C2553)),"Máquinas pesadas",
IF(ISNUMBER(FIND("Estoque - Reboques",C2553)),"Reboques",
IF(C2553="Estoque","Estoque",
IF(AND(ISNUMBER(C2553),C2553&gt;1000,C2553&lt;2000),"Caminhões",
IF(AND(ISNUMBER(C2553),C2553&gt;2000,C2553&lt;3000),"Tratores",
IF(AND(ISNUMBER(C2553),C2553&gt;3000,C2553&lt;4000),"Carregadeiras",
IF(AND(ISNUMBER(C2553),C2553&gt;4000,C2553&lt;5000),"Máquinas pesadas",
IF(AND(ISNUMBER(C2553),C2553&gt;5000,C2553&lt;6000),"Colhedoras",
IF(AND(ISNUMBER(C2553),C2553&gt;7000,C2553&lt;8000),"Irrigação",
IF(AND(ISNUMBER(C2553),C2553&gt;8000,C2553&lt;9000),"Reboques",IF(AND(ISNUMBER(C2553),C2553&gt;0,C2553&lt;1000),"Veic. Leves","")))))))))))))))))))))</f>
        <v>Reboques</v>
      </c>
      <c r="B2553" s="72"/>
      <c r="C2553" s="34">
        <v>8054</v>
      </c>
      <c r="D2553" s="34">
        <v>90499</v>
      </c>
      <c r="E2553" s="36" t="s">
        <v>893</v>
      </c>
      <c r="F2553" s="14" t="str">
        <f>IF(ISBLANK(K2553), "Apenas Solicitação", "Tem OC")</f>
        <v>Tem OC</v>
      </c>
      <c r="G2553" s="34">
        <v>5</v>
      </c>
      <c r="H2553" s="37">
        <f>G2553-I2553</f>
        <v>0</v>
      </c>
      <c r="I2553" s="38">
        <v>5</v>
      </c>
      <c r="J2553" s="35">
        <v>45758</v>
      </c>
      <c r="K2553" s="184">
        <v>45776</v>
      </c>
      <c r="L2553" s="35"/>
      <c r="M2553" s="44"/>
      <c r="N2553" s="44" t="str">
        <f>IFERROR(K2553 + VALUE(LEFT(L2553, FIND(" ", L2553) - 1)), "")</f>
        <v/>
      </c>
      <c r="O2553" s="3">
        <f>IF(_xlfn.DAYS(K2553,J2553)&lt;0, "Aguardando OC", _xlfn.DAYS(K2553,J2553))</f>
        <v>18</v>
      </c>
      <c r="P2553" s="193">
        <v>399210</v>
      </c>
      <c r="Q2553" s="57">
        <v>1144024</v>
      </c>
      <c r="R2553" s="193">
        <v>166918</v>
      </c>
      <c r="S2553" s="42">
        <v>704</v>
      </c>
      <c r="T2553" s="67" t="s">
        <v>903</v>
      </c>
      <c r="U2553" s="40">
        <v>23.5</v>
      </c>
      <c r="V2553" s="34">
        <v>10783</v>
      </c>
      <c r="W2553" s="43" t="str">
        <f>IFERROR(VLOOKUP(V2553, Fornecedores!A:C, 3, FALSE), "")</f>
        <v xml:space="preserve">MARRA DISTRIBUIDORA </v>
      </c>
      <c r="X2553" s="43" t="str">
        <f>IFERROR(VLOOKUP(V2553, Fornecedores!A:E, 5, FALSE), "")</f>
        <v>Ribeirão Preto</v>
      </c>
      <c r="Y2553" s="43" t="str">
        <f>IFERROR(VLOOKUP(V2553, Fornecedores!A:F, 6, FALSE), "")</f>
        <v>SP</v>
      </c>
      <c r="Z2553" s="14" t="str">
        <f>IF(H2553=0, "Pedido entregue!", "Pendente")</f>
        <v>Pedido entregue!</v>
      </c>
      <c r="AA2553" s="74"/>
      <c r="AB2553" s="58" t="str">
        <f>IF(Z2553="Pedido Entregue!", IF(AA2553=1, "Retirado do Almoxarifado", IF(AA2553=2, "Material devolvido", "Aguardando retirada")), IF(Z2553="Pendente", "Entrega pendente", ""))</f>
        <v>Aguardando retirada</v>
      </c>
      <c r="AC2553" s="18">
        <v>1</v>
      </c>
      <c r="AD2553" s="18">
        <f>AC2553/SUMIF($P:$P,P2553,$AC:$AC)</f>
        <v>1</v>
      </c>
      <c r="AE2553" s="18">
        <f>IF(R2553=0,0,AC2553/SUMIF($R:$R,R2553,$AC:$AC))</f>
        <v>4.1666666666666664E-2</v>
      </c>
      <c r="AF2553" s="18">
        <f>IF(R2553=0,1,0)</f>
        <v>0</v>
      </c>
      <c r="AH2553" t="str">
        <f>TEXT(J2553,"MMMM")</f>
        <v>abril</v>
      </c>
    </row>
    <row r="2554" spans="1:34" ht="12.75" customHeight="1" x14ac:dyDescent="0.25">
      <c r="A2554" s="90" t="str">
        <f>IF(C2554="Oficina Diversos","Oficina Geral",
IF(ISNUMBER(FIND("Estoque - Colhedoras",C2554)),"Colhedoras",IF(ISNUMBER(FIND("Caldeiraria",C2554)),"Caldeiraria",IF(ISNUMBER(FIND("Borracharia",C2554)),"Borracharia",IF(ISNUMBER(FIND("Lubrificação",C2554)),"Lubrificação",
IF(ISNUMBER(FIND("Estoque - Carregadeiras",C2554)),"Carregadeiras",IF(ISNUMBER(FIND("Estoque - Veic. Leves",C2554)),"Veic. Leves",
IF(ISNUMBER(FIND("Estoque - Caminhões",C2554)),"Caminhões",IF(ISNUMBER(FIND("Estoque - Transbordos",C2554)),"Transbordos",
IF(ISNUMBER(FIND("Estoque - Tratores",C2554)),"Tratores",
IF(ISNUMBER(FIND("Estoque - Máquinas pesadas",C2554)),"Máquinas pesadas",
IF(ISNUMBER(FIND("Estoque - Reboques",C2554)),"Reboques",
IF(C2554="Estoque","Estoque",
IF(AND(ISNUMBER(C2554),C2554&gt;1000,C2554&lt;2000),"Caminhões",
IF(AND(ISNUMBER(C2554),C2554&gt;2000,C2554&lt;3000),"Tratores",
IF(AND(ISNUMBER(C2554),C2554&gt;3000,C2554&lt;4000),"Carregadeiras",
IF(AND(ISNUMBER(C2554),C2554&gt;4000,C2554&lt;5000),"Máquinas pesadas",
IF(AND(ISNUMBER(C2554),C2554&gt;5000,C2554&lt;6000),"Colhedoras",
IF(AND(ISNUMBER(C2554),C2554&gt;7000,C2554&lt;8000),"Irrigação",
IF(AND(ISNUMBER(C2554),C2554&gt;8000,C2554&lt;9000),"Reboques",IF(AND(ISNUMBER(C2554),C2554&gt;0,C2554&lt;1000),"Veic. Leves","")))))))))))))))))))))</f>
        <v>Reboques</v>
      </c>
      <c r="C2554" s="126">
        <v>8111</v>
      </c>
      <c r="D2554" s="2">
        <v>90499</v>
      </c>
      <c r="E2554" s="3" t="s">
        <v>893</v>
      </c>
      <c r="F2554" s="101" t="str">
        <f>IF(ISBLANK(K2554), "Apenas Solicitação", "Tem OC")</f>
        <v>Tem OC</v>
      </c>
      <c r="G2554" s="2">
        <v>40</v>
      </c>
      <c r="H2554" s="102">
        <f>G2554-I2554</f>
        <v>8</v>
      </c>
      <c r="I2554" s="103">
        <v>32</v>
      </c>
      <c r="J2554" s="4">
        <v>45814</v>
      </c>
      <c r="K2554" s="180">
        <v>45819</v>
      </c>
      <c r="L2554" s="3" t="s">
        <v>20152</v>
      </c>
      <c r="M2554" s="104" t="str">
        <f ca="1">IF(OR(N2554="", N2554=0), "", IF(N2554&gt;TODAY(), "No prazo", "Atrasado"))</f>
        <v>Atrasado</v>
      </c>
      <c r="N2554" s="104">
        <f>IFERROR(K2554 + VALUE(LEFT(L2554, FIND(" ", L2554) - 1)), "")</f>
        <v>45820</v>
      </c>
      <c r="O2554" s="105">
        <f>IF(_xlfn.DAYS(K2554,J2554)&lt;0, "Aguardando OC", _xlfn.DAYS(K2554,J2554))</f>
        <v>5</v>
      </c>
      <c r="P2554" s="14">
        <v>406366</v>
      </c>
      <c r="Q2554" s="12"/>
      <c r="R2554" s="14">
        <v>168999</v>
      </c>
      <c r="S2554" s="2">
        <v>221</v>
      </c>
      <c r="T2554" s="65" t="s">
        <v>1029</v>
      </c>
      <c r="U2554" s="21">
        <v>4.7</v>
      </c>
      <c r="V2554" s="2">
        <v>10783</v>
      </c>
      <c r="W2554" s="105" t="str">
        <f>IFERROR(VLOOKUP(V2554, Fornecedores!A:C, 3, FALSE), "")</f>
        <v xml:space="preserve">MARRA DISTRIBUIDORA </v>
      </c>
      <c r="X2554" s="105" t="str">
        <f>IFERROR(VLOOKUP(V2554, Fornecedores!A:E, 5, FALSE), "")</f>
        <v>Ribeirão Preto</v>
      </c>
      <c r="Y2554" s="105" t="str">
        <f>IFERROR(VLOOKUP(V2554, Fornecedores!A:F, 6, FALSE), "")</f>
        <v>SP</v>
      </c>
      <c r="Z2554" s="101" t="str">
        <f>IF(H2554=0, "Pedido entregue!", "Pendente")</f>
        <v>Pendente</v>
      </c>
      <c r="AB2554" s="132" t="str">
        <f>IF(Z2554="Pedido Entregue!", IF(AA2554=1, "Retirado do Almoxarifado", IF(AA2554=2, "Material devolvido", "Aguardando retirada")), IF(Z2554="Pendente", "Entrega pendente", ""))</f>
        <v>Entrega pendente</v>
      </c>
      <c r="AC2554" s="18">
        <v>1</v>
      </c>
      <c r="AD2554" s="18">
        <f>AC2554/SUMIF($P:$P,P2554,$AC:$AC)</f>
        <v>1</v>
      </c>
      <c r="AE2554" s="18">
        <f>IF(R2554=0,0,AC2554/SUMIF($R:$R,R2554,$AC:$AC))</f>
        <v>0.33333333333333331</v>
      </c>
      <c r="AF2554" s="18">
        <f>IF(R2554=0,1,0)</f>
        <v>0</v>
      </c>
      <c r="AH2554" t="str">
        <f>TEXT(J2554,"MMMM")</f>
        <v>junho</v>
      </c>
    </row>
    <row r="2555" spans="1:34" ht="12.75" hidden="1" customHeight="1" x14ac:dyDescent="0.25">
      <c r="A2555" s="90" t="str">
        <f>IF(C2555="Oficina Diversos","Oficina Geral",
IF(ISNUMBER(FIND("Estoque - Colhedoras",C2555)),"Colhedoras",IF(ISNUMBER(FIND("Caldeiraria",C2555)),"Caldeiraria",IF(ISNUMBER(FIND("Borracharia",C2555)),"Borracharia",IF(ISNUMBER(FIND("Lubrificação",C2555)),"Lubrificação",
IF(ISNUMBER(FIND("Estoque - Carregadeiras",C2555)),"Carregadeiras",IF(ISNUMBER(FIND("Estoque - Veic. Leves",C2555)),"Veic. Leves",
IF(ISNUMBER(FIND("Estoque - Caminhões",C2555)),"Caminhões",IF(ISNUMBER(FIND("Estoque - Transbordos",C2555)),"Transbordos",
IF(ISNUMBER(FIND("Estoque - Tratores",C2555)),"Tratores",
IF(ISNUMBER(FIND("Estoque - Máquinas pesadas",C2555)),"Máquinas pesadas",
IF(ISNUMBER(FIND("Estoque - Reboques",C2555)),"Reboques",
IF(C2555="Estoque","Estoque",
IF(AND(ISNUMBER(C2555),C2555&gt;1000,C2555&lt;2000),"Caminhões",
IF(AND(ISNUMBER(C2555),C2555&gt;2000,C2555&lt;3000),"Tratores",
IF(AND(ISNUMBER(C2555),C2555&gt;3000,C2555&lt;4000),"Carregadeiras",
IF(AND(ISNUMBER(C2555),C2555&gt;4000,C2555&lt;5000),"Máquinas pesadas",
IF(AND(ISNUMBER(C2555),C2555&gt;5000,C2555&lt;6000),"Colhedoras",
IF(AND(ISNUMBER(C2555),C2555&gt;7000,C2555&lt;8000),"Irrigação",
IF(AND(ISNUMBER(C2555),C2555&gt;8000,C2555&lt;9000),"Reboques",IF(AND(ISNUMBER(C2555),C2555&gt;0,C2555&lt;1000),"Veic. Leves","")))))))))))))))))))))</f>
        <v>Reboques</v>
      </c>
      <c r="B2555" s="72"/>
      <c r="C2555" s="34">
        <v>8051</v>
      </c>
      <c r="D2555" s="34">
        <v>90500</v>
      </c>
      <c r="E2555" s="36" t="s">
        <v>894</v>
      </c>
      <c r="F2555" s="14" t="str">
        <f>IF(ISBLANK(K2555), "Apenas Solicitação", "Tem OC")</f>
        <v>Tem OC</v>
      </c>
      <c r="G2555" s="34">
        <v>2</v>
      </c>
      <c r="H2555" s="37">
        <f>G2555-I2555</f>
        <v>0</v>
      </c>
      <c r="I2555" s="38">
        <v>2</v>
      </c>
      <c r="J2555" s="35">
        <v>45758</v>
      </c>
      <c r="K2555" s="184">
        <v>45776</v>
      </c>
      <c r="L2555" s="35"/>
      <c r="M2555" s="44"/>
      <c r="N2555" s="44" t="str">
        <f>IFERROR(K2555 + VALUE(LEFT(L2555, FIND(" ", L2555) - 1)), "")</f>
        <v/>
      </c>
      <c r="O2555" s="3">
        <f>IF(_xlfn.DAYS(K2555,J2555)&lt;0, "Aguardando OC", _xlfn.DAYS(K2555,J2555))</f>
        <v>18</v>
      </c>
      <c r="P2555" s="193">
        <v>399178</v>
      </c>
      <c r="Q2555" s="57">
        <v>1144018</v>
      </c>
      <c r="R2555" s="193">
        <v>166918</v>
      </c>
      <c r="S2555" s="42">
        <v>704</v>
      </c>
      <c r="T2555" s="67" t="s">
        <v>903</v>
      </c>
      <c r="U2555" s="40">
        <v>200</v>
      </c>
      <c r="V2555" s="34">
        <v>10783</v>
      </c>
      <c r="W2555" s="43" t="str">
        <f>IFERROR(VLOOKUP(V2555, Fornecedores!A:C, 3, FALSE), "")</f>
        <v xml:space="preserve">MARRA DISTRIBUIDORA </v>
      </c>
      <c r="X2555" s="43" t="str">
        <f>IFERROR(VLOOKUP(V2555, Fornecedores!A:E, 5, FALSE), "")</f>
        <v>Ribeirão Preto</v>
      </c>
      <c r="Y2555" s="43" t="str">
        <f>IFERROR(VLOOKUP(V2555, Fornecedores!A:F, 6, FALSE), "")</f>
        <v>SP</v>
      </c>
      <c r="Z2555" s="14" t="str">
        <f>IF(H2555=0, "Pedido entregue!", "Pendente")</f>
        <v>Pedido entregue!</v>
      </c>
      <c r="AA2555" s="74"/>
      <c r="AB2555" s="58" t="str">
        <f>IF(Z2555="Pedido Entregue!", IF(AA2555=1, "Retirado do Almoxarifado", IF(AA2555=2, "Material devolvido", "Aguardando retirada")), IF(Z2555="Pendente", "Entrega pendente", ""))</f>
        <v>Aguardando retirada</v>
      </c>
      <c r="AC2555" s="18">
        <v>1</v>
      </c>
      <c r="AD2555" s="18">
        <f>AC2555/SUMIF($P:$P,P2555,$AC:$AC)</f>
        <v>1</v>
      </c>
      <c r="AE2555" s="18">
        <f>IF(R2555=0,0,AC2555/SUMIF($R:$R,R2555,$AC:$AC))</f>
        <v>4.1666666666666664E-2</v>
      </c>
      <c r="AF2555" s="18">
        <f>IF(R2555=0,1,0)</f>
        <v>0</v>
      </c>
      <c r="AH2555" t="str">
        <f>TEXT(J2555,"MMMM")</f>
        <v>abril</v>
      </c>
    </row>
    <row r="2556" spans="1:34" ht="12.75" hidden="1" customHeight="1" x14ac:dyDescent="0.25">
      <c r="A2556" s="90" t="str">
        <f>IF(C2556="Oficina Diversos","Oficina Geral",
IF(ISNUMBER(FIND("Estoque - Colhedoras",C2556)),"Colhedoras",IF(ISNUMBER(FIND("Caldeiraria",C2556)),"Caldeiraria",IF(ISNUMBER(FIND("Borracharia",C2556)),"Borracharia",IF(ISNUMBER(FIND("Lubrificação",C2556)),"Lubrificação",
IF(ISNUMBER(FIND("Estoque - Carregadeiras",C2556)),"Carregadeiras",IF(ISNUMBER(FIND("Estoque - Veic. Leves",C2556)),"Veic. Leves",
IF(ISNUMBER(FIND("Estoque - Caminhões",C2556)),"Caminhões",IF(ISNUMBER(FIND("Estoque - Transbordos",C2556)),"Transbordos",
IF(ISNUMBER(FIND("Estoque - Tratores",C2556)),"Tratores",
IF(ISNUMBER(FIND("Estoque - Máquinas pesadas",C2556)),"Máquinas pesadas",
IF(ISNUMBER(FIND("Estoque - Reboques",C2556)),"Reboques",
IF(C2556="Estoque","Estoque",
IF(AND(ISNUMBER(C2556),C2556&gt;1000,C2556&lt;2000),"Caminhões",
IF(AND(ISNUMBER(C2556),C2556&gt;2000,C2556&lt;3000),"Tratores",
IF(AND(ISNUMBER(C2556),C2556&gt;3000,C2556&lt;4000),"Carregadeiras",
IF(AND(ISNUMBER(C2556),C2556&gt;4000,C2556&lt;5000),"Máquinas pesadas",
IF(AND(ISNUMBER(C2556),C2556&gt;5000,C2556&lt;6000),"Colhedoras",
IF(AND(ISNUMBER(C2556),C2556&gt;7000,C2556&lt;8000),"Irrigação",
IF(AND(ISNUMBER(C2556),C2556&gt;8000,C2556&lt;9000),"Reboques",IF(AND(ISNUMBER(C2556),C2556&gt;0,C2556&lt;1000),"Veic. Leves","")))))))))))))))))))))</f>
        <v>Reboques</v>
      </c>
      <c r="B2556" s="72"/>
      <c r="C2556" s="34">
        <v>8052</v>
      </c>
      <c r="D2556" s="34">
        <v>90500</v>
      </c>
      <c r="E2556" s="36" t="s">
        <v>894</v>
      </c>
      <c r="F2556" s="14" t="str">
        <f>IF(ISBLANK(K2556), "Apenas Solicitação", "Tem OC")</f>
        <v>Tem OC</v>
      </c>
      <c r="G2556" s="34">
        <v>2</v>
      </c>
      <c r="H2556" s="37">
        <f>G2556-I2556</f>
        <v>0</v>
      </c>
      <c r="I2556" s="38">
        <v>2</v>
      </c>
      <c r="J2556" s="35">
        <v>45758</v>
      </c>
      <c r="K2556" s="184">
        <v>45776</v>
      </c>
      <c r="L2556" s="35"/>
      <c r="M2556" s="44"/>
      <c r="N2556" s="44" t="str">
        <f>IFERROR(K2556 + VALUE(LEFT(L2556, FIND(" ", L2556) - 1)), "")</f>
        <v/>
      </c>
      <c r="O2556" s="3">
        <f>IF(_xlfn.DAYS(K2556,J2556)&lt;0, "Aguardando OC", _xlfn.DAYS(K2556,J2556))</f>
        <v>18</v>
      </c>
      <c r="P2556" s="193">
        <v>399189</v>
      </c>
      <c r="Q2556" s="57">
        <v>1144021</v>
      </c>
      <c r="R2556" s="193">
        <v>166918</v>
      </c>
      <c r="S2556" s="42">
        <v>704</v>
      </c>
      <c r="T2556" s="67" t="s">
        <v>903</v>
      </c>
      <c r="U2556" s="40">
        <v>200</v>
      </c>
      <c r="V2556" s="34">
        <v>10783</v>
      </c>
      <c r="W2556" s="43" t="str">
        <f>IFERROR(VLOOKUP(V2556, Fornecedores!A:C, 3, FALSE), "")</f>
        <v xml:space="preserve">MARRA DISTRIBUIDORA </v>
      </c>
      <c r="X2556" s="43" t="str">
        <f>IFERROR(VLOOKUP(V2556, Fornecedores!A:E, 5, FALSE), "")</f>
        <v>Ribeirão Preto</v>
      </c>
      <c r="Y2556" s="43" t="str">
        <f>IFERROR(VLOOKUP(V2556, Fornecedores!A:F, 6, FALSE), "")</f>
        <v>SP</v>
      </c>
      <c r="Z2556" s="14" t="str">
        <f>IF(H2556=0, "Pedido entregue!", "Pendente")</f>
        <v>Pedido entregue!</v>
      </c>
      <c r="AA2556" s="74"/>
      <c r="AB2556" s="58" t="str">
        <f>IF(Z2556="Pedido Entregue!", IF(AA2556=1, "Retirado do Almoxarifado", IF(AA2556=2, "Material devolvido", "Aguardando retirada")), IF(Z2556="Pendente", "Entrega pendente", ""))</f>
        <v>Aguardando retirada</v>
      </c>
      <c r="AC2556" s="18">
        <v>1</v>
      </c>
      <c r="AD2556" s="18">
        <f>AC2556/SUMIF($P:$P,P2556,$AC:$AC)</f>
        <v>1</v>
      </c>
      <c r="AE2556" s="18">
        <f>IF(R2556=0,0,AC2556/SUMIF($R:$R,R2556,$AC:$AC))</f>
        <v>4.1666666666666664E-2</v>
      </c>
      <c r="AF2556" s="18">
        <f>IF(R2556=0,1,0)</f>
        <v>0</v>
      </c>
      <c r="AH2556" t="str">
        <f>TEXT(J2556,"MMMM")</f>
        <v>abril</v>
      </c>
    </row>
    <row r="2557" spans="1:34" ht="12.75" hidden="1" customHeight="1" x14ac:dyDescent="0.25">
      <c r="A2557" s="90" t="str">
        <f>IF(C2557="Oficina Diversos","Oficina Geral",
IF(ISNUMBER(FIND("Estoque - Colhedoras",C2557)),"Colhedoras",IF(ISNUMBER(FIND("Caldeiraria",C2557)),"Caldeiraria",IF(ISNUMBER(FIND("Borracharia",C2557)),"Borracharia",IF(ISNUMBER(FIND("Lubrificação",C2557)),"Lubrificação",
IF(ISNUMBER(FIND("Estoque - Carregadeiras",C2557)),"Carregadeiras",IF(ISNUMBER(FIND("Estoque - Veic. Leves",C2557)),"Veic. Leves",
IF(ISNUMBER(FIND("Estoque - Caminhões",C2557)),"Caminhões",IF(ISNUMBER(FIND("Estoque - Transbordos",C2557)),"Transbordos",
IF(ISNUMBER(FIND("Estoque - Tratores",C2557)),"Tratores",
IF(ISNUMBER(FIND("Estoque - Máquinas pesadas",C2557)),"Máquinas pesadas",
IF(ISNUMBER(FIND("Estoque - Reboques",C2557)),"Reboques",
IF(C2557="Estoque","Estoque",
IF(AND(ISNUMBER(C2557),C2557&gt;1000,C2557&lt;2000),"Caminhões",
IF(AND(ISNUMBER(C2557),C2557&gt;2000,C2557&lt;3000),"Tratores",
IF(AND(ISNUMBER(C2557),C2557&gt;3000,C2557&lt;4000),"Carregadeiras",
IF(AND(ISNUMBER(C2557),C2557&gt;4000,C2557&lt;5000),"Máquinas pesadas",
IF(AND(ISNUMBER(C2557),C2557&gt;5000,C2557&lt;6000),"Colhedoras",
IF(AND(ISNUMBER(C2557),C2557&gt;7000,C2557&lt;8000),"Irrigação",
IF(AND(ISNUMBER(C2557),C2557&gt;8000,C2557&lt;9000),"Reboques",IF(AND(ISNUMBER(C2557),C2557&gt;0,C2557&lt;1000),"Veic. Leves","")))))))))))))))))))))</f>
        <v>Reboques</v>
      </c>
      <c r="B2557" s="72"/>
      <c r="C2557" s="34">
        <v>8053</v>
      </c>
      <c r="D2557" s="34">
        <v>90500</v>
      </c>
      <c r="E2557" s="36" t="s">
        <v>894</v>
      </c>
      <c r="F2557" s="14" t="str">
        <f>IF(ISBLANK(K2557), "Apenas Solicitação", "Tem OC")</f>
        <v>Tem OC</v>
      </c>
      <c r="G2557" s="34">
        <v>2</v>
      </c>
      <c r="H2557" s="37">
        <f>G2557-I2557</f>
        <v>0</v>
      </c>
      <c r="I2557" s="38">
        <v>2</v>
      </c>
      <c r="J2557" s="35">
        <v>45758</v>
      </c>
      <c r="K2557" s="184">
        <v>45776</v>
      </c>
      <c r="L2557" s="35"/>
      <c r="M2557" s="44"/>
      <c r="N2557" s="44" t="str">
        <f>IFERROR(K2557 + VALUE(LEFT(L2557, FIND(" ", L2557) - 1)), "")</f>
        <v/>
      </c>
      <c r="O2557" s="3">
        <f>IF(_xlfn.DAYS(K2557,J2557)&lt;0, "Aguardando OC", _xlfn.DAYS(K2557,J2557))</f>
        <v>18</v>
      </c>
      <c r="P2557" s="193">
        <v>399200</v>
      </c>
      <c r="Q2557" s="57">
        <v>1144022</v>
      </c>
      <c r="R2557" s="193">
        <v>166918</v>
      </c>
      <c r="S2557" s="42">
        <v>704</v>
      </c>
      <c r="T2557" s="67" t="s">
        <v>903</v>
      </c>
      <c r="U2557" s="40">
        <v>200</v>
      </c>
      <c r="V2557" s="34">
        <v>10783</v>
      </c>
      <c r="W2557" s="43" t="str">
        <f>IFERROR(VLOOKUP(V2557, Fornecedores!A:C, 3, FALSE), "")</f>
        <v xml:space="preserve">MARRA DISTRIBUIDORA </v>
      </c>
      <c r="X2557" s="43" t="str">
        <f>IFERROR(VLOOKUP(V2557, Fornecedores!A:E, 5, FALSE), "")</f>
        <v>Ribeirão Preto</v>
      </c>
      <c r="Y2557" s="43" t="str">
        <f>IFERROR(VLOOKUP(V2557, Fornecedores!A:F, 6, FALSE), "")</f>
        <v>SP</v>
      </c>
      <c r="Z2557" s="14" t="str">
        <f>IF(H2557=0, "Pedido entregue!", "Pendente")</f>
        <v>Pedido entregue!</v>
      </c>
      <c r="AA2557" s="74"/>
      <c r="AB2557" s="58" t="str">
        <f>IF(Z2557="Pedido Entregue!", IF(AA2557=1, "Retirado do Almoxarifado", IF(AA2557=2, "Material devolvido", "Aguardando retirada")), IF(Z2557="Pendente", "Entrega pendente", ""))</f>
        <v>Aguardando retirada</v>
      </c>
      <c r="AC2557" s="18">
        <v>1</v>
      </c>
      <c r="AD2557" s="18">
        <f>AC2557/SUMIF($P:$P,P2557,$AC:$AC)</f>
        <v>1</v>
      </c>
      <c r="AE2557" s="18">
        <f>IF(R2557=0,0,AC2557/SUMIF($R:$R,R2557,$AC:$AC))</f>
        <v>4.1666666666666664E-2</v>
      </c>
      <c r="AF2557" s="18">
        <f>IF(R2557=0,1,0)</f>
        <v>0</v>
      </c>
      <c r="AH2557" t="str">
        <f>TEXT(J2557,"MMMM")</f>
        <v>abril</v>
      </c>
    </row>
    <row r="2558" spans="1:34" ht="12.75" hidden="1" customHeight="1" x14ac:dyDescent="0.25">
      <c r="A2558" s="90" t="str">
        <f>IF(C2558="Oficina Diversos","Oficina Geral",
IF(ISNUMBER(FIND("Estoque - Colhedoras",C2558)),"Colhedoras",IF(ISNUMBER(FIND("Caldeiraria",C2558)),"Caldeiraria",IF(ISNUMBER(FIND("Borracharia",C2558)),"Borracharia",IF(ISNUMBER(FIND("Lubrificação",C2558)),"Lubrificação",
IF(ISNUMBER(FIND("Estoque - Carregadeiras",C2558)),"Carregadeiras",IF(ISNUMBER(FIND("Estoque - Veic. Leves",C2558)),"Veic. Leves",
IF(ISNUMBER(FIND("Estoque - Caminhões",C2558)),"Caminhões",IF(ISNUMBER(FIND("Estoque - Transbordos",C2558)),"Transbordos",
IF(ISNUMBER(FIND("Estoque - Tratores",C2558)),"Tratores",
IF(ISNUMBER(FIND("Estoque - Máquinas pesadas",C2558)),"Máquinas pesadas",
IF(ISNUMBER(FIND("Estoque - Reboques",C2558)),"Reboques",
IF(C2558="Estoque","Estoque",
IF(AND(ISNUMBER(C2558),C2558&gt;1000,C2558&lt;2000),"Caminhões",
IF(AND(ISNUMBER(C2558),C2558&gt;2000,C2558&lt;3000),"Tratores",
IF(AND(ISNUMBER(C2558),C2558&gt;3000,C2558&lt;4000),"Carregadeiras",
IF(AND(ISNUMBER(C2558),C2558&gt;4000,C2558&lt;5000),"Máquinas pesadas",
IF(AND(ISNUMBER(C2558),C2558&gt;5000,C2558&lt;6000),"Colhedoras",
IF(AND(ISNUMBER(C2558),C2558&gt;7000,C2558&lt;8000),"Irrigação",
IF(AND(ISNUMBER(C2558),C2558&gt;8000,C2558&lt;9000),"Reboques",IF(AND(ISNUMBER(C2558),C2558&gt;0,C2558&lt;1000),"Veic. Leves","")))))))))))))))))))))</f>
        <v>Caminhões</v>
      </c>
      <c r="B2558" s="72"/>
      <c r="C2558" s="2">
        <v>1005</v>
      </c>
      <c r="D2558" s="2">
        <v>90507</v>
      </c>
      <c r="E2558" s="3" t="s">
        <v>847</v>
      </c>
      <c r="F2558" s="14" t="str">
        <f>IF(ISBLANK(K2558), "Apenas Solicitação", "Tem OC")</f>
        <v>Tem OC</v>
      </c>
      <c r="G2558" s="2">
        <v>1</v>
      </c>
      <c r="H2558" s="37">
        <f>G2558-I2558</f>
        <v>0</v>
      </c>
      <c r="I2558" s="38">
        <v>1</v>
      </c>
      <c r="J2558" s="4">
        <v>45757</v>
      </c>
      <c r="K2558" s="180">
        <v>45763</v>
      </c>
      <c r="L2558" s="3"/>
      <c r="M2558" s="44"/>
      <c r="N2558" s="44" t="str">
        <f>IFERROR(K2558 + VALUE(LEFT(L2558, FIND(" ", L2558) - 1)), "")</f>
        <v/>
      </c>
      <c r="O2558" s="3">
        <f>IF(_xlfn.DAYS(K2558,J2558)&lt;0, "Aguardando OC", _xlfn.DAYS(K2558,J2558))</f>
        <v>6</v>
      </c>
      <c r="P2558" s="14">
        <v>399048</v>
      </c>
      <c r="Q2558" s="169">
        <v>1143900</v>
      </c>
      <c r="R2558" s="14">
        <v>166447</v>
      </c>
      <c r="S2558" s="2">
        <v>685</v>
      </c>
      <c r="T2558" s="65" t="s">
        <v>15</v>
      </c>
      <c r="U2558" s="21">
        <v>61.34</v>
      </c>
      <c r="V2558" s="2">
        <v>2528</v>
      </c>
      <c r="W2558" s="43" t="str">
        <f>IFERROR(VLOOKUP(V2558, Fornecedores!A:C, 3, FALSE), "")</f>
        <v xml:space="preserve">REDIESEL            </v>
      </c>
      <c r="X2558" s="43" t="str">
        <f>IFERROR(VLOOKUP(V2558, Fornecedores!A:E, 5, FALSE), "")</f>
        <v>Jaboatão dos Guararapes</v>
      </c>
      <c r="Y2558" s="43" t="str">
        <f>IFERROR(VLOOKUP(V2558, Fornecedores!A:F, 6, FALSE), "")</f>
        <v>PE</v>
      </c>
      <c r="Z2558" s="14" t="str">
        <f>IF(H2558=0, "Pedido entregue!", "Pendente")</f>
        <v>Pedido entregue!</v>
      </c>
      <c r="AA2558" s="74">
        <v>1</v>
      </c>
      <c r="AB2558" s="58" t="str">
        <f>IF(Z2558="Pedido Entregue!", IF(AA2558=1, "Retirado do Almoxarifado", IF(AA2558=2, "Material devolvido", "Aguardando retirada")), IF(Z2558="Pendente", "Entrega pendente", ""))</f>
        <v>Retirado do Almoxarifado</v>
      </c>
      <c r="AC2558" s="18">
        <v>1</v>
      </c>
      <c r="AD2558" s="18">
        <f>AC2558/SUMIF($P:$P,P2558,$AC:$AC)</f>
        <v>1</v>
      </c>
      <c r="AE2558" s="18">
        <f>IF(R2558=0,0,AC2558/SUMIF($R:$R,R2558,$AC:$AC))</f>
        <v>8.3333333333333329E-2</v>
      </c>
      <c r="AF2558" s="18">
        <f>IF(R2558=0,1,0)</f>
        <v>0</v>
      </c>
      <c r="AG2558" s="18">
        <f>IF(R2558=0,#REF!-J2558,0)</f>
        <v>0</v>
      </c>
      <c r="AH2558" t="str">
        <f>TEXT(J2558,"MMMM")</f>
        <v>abril</v>
      </c>
    </row>
    <row r="2559" spans="1:34" ht="12.75" hidden="1" customHeight="1" x14ac:dyDescent="0.25">
      <c r="A2559" s="90" t="str">
        <f>IF(C2559="Oficina Diversos","Oficina Geral",
IF(ISNUMBER(FIND("Estoque - Colhedoras",C2559)),"Colhedoras",IF(ISNUMBER(FIND("Caldeiraria",C2559)),"Caldeiraria",IF(ISNUMBER(FIND("Borracharia",C2559)),"Borracharia",IF(ISNUMBER(FIND("Lubrificação",C2559)),"Lubrificação",
IF(ISNUMBER(FIND("Estoque - Carregadeiras",C2559)),"Carregadeiras",IF(ISNUMBER(FIND("Estoque - Veic. Leves",C2559)),"Veic. Leves",
IF(ISNUMBER(FIND("Estoque - Caminhões",C2559)),"Caminhões",IF(ISNUMBER(FIND("Estoque - Transbordos",C2559)),"Transbordos",
IF(ISNUMBER(FIND("Estoque - Tratores",C2559)),"Tratores",
IF(ISNUMBER(FIND("Estoque - Máquinas pesadas",C2559)),"Máquinas pesadas",
IF(ISNUMBER(FIND("Estoque - Reboques",C2559)),"Reboques",
IF(C2559="Estoque","Estoque",
IF(AND(ISNUMBER(C2559),C2559&gt;1000,C2559&lt;2000),"Caminhões",
IF(AND(ISNUMBER(C2559),C2559&gt;2000,C2559&lt;3000),"Tratores",
IF(AND(ISNUMBER(C2559),C2559&gt;3000,C2559&lt;4000),"Carregadeiras",
IF(AND(ISNUMBER(C2559),C2559&gt;4000,C2559&lt;5000),"Máquinas pesadas",
IF(AND(ISNUMBER(C2559),C2559&gt;5000,C2559&lt;6000),"Colhedoras",
IF(AND(ISNUMBER(C2559),C2559&gt;7000,C2559&lt;8000),"Irrigação",
IF(AND(ISNUMBER(C2559),C2559&gt;8000,C2559&lt;9000),"Reboques",IF(AND(ISNUMBER(C2559),C2559&gt;0,C2559&lt;1000),"Veic. Leves","")))))))))))))))))))))</f>
        <v>Caminhões</v>
      </c>
      <c r="B2559" s="72"/>
      <c r="C2559" s="2">
        <v>1005</v>
      </c>
      <c r="D2559" s="2">
        <v>90508</v>
      </c>
      <c r="E2559" s="3" t="s">
        <v>848</v>
      </c>
      <c r="F2559" s="14" t="str">
        <f>IF(ISBLANK(K2559), "Apenas Solicitação", "Tem OC")</f>
        <v>Tem OC</v>
      </c>
      <c r="G2559" s="2">
        <v>1</v>
      </c>
      <c r="H2559" s="37">
        <f>G2559-I2559</f>
        <v>0</v>
      </c>
      <c r="I2559" s="38">
        <v>1</v>
      </c>
      <c r="J2559" s="4">
        <v>45757</v>
      </c>
      <c r="K2559" s="180">
        <v>45763</v>
      </c>
      <c r="L2559" s="3"/>
      <c r="M2559" s="44"/>
      <c r="N2559" s="44" t="str">
        <f>IFERROR(K2559 + VALUE(LEFT(L2559, FIND(" ", L2559) - 1)), "")</f>
        <v/>
      </c>
      <c r="O2559" s="3">
        <f>IF(_xlfn.DAYS(K2559,J2559)&lt;0, "Aguardando OC", _xlfn.DAYS(K2559,J2559))</f>
        <v>6</v>
      </c>
      <c r="P2559" s="14">
        <v>399039</v>
      </c>
      <c r="Q2559" s="169">
        <v>1143900</v>
      </c>
      <c r="R2559" s="14">
        <v>166451</v>
      </c>
      <c r="S2559" s="2">
        <v>685</v>
      </c>
      <c r="T2559" s="65" t="s">
        <v>15</v>
      </c>
      <c r="U2559" s="21">
        <v>2154.88</v>
      </c>
      <c r="V2559" s="2">
        <v>2106</v>
      </c>
      <c r="W2559" s="43" t="str">
        <f>IFERROR(VLOOKUP(V2559, Fornecedores!A:C, 3, FALSE), "")</f>
        <v xml:space="preserve">UNIDAS              </v>
      </c>
      <c r="X2559" s="43" t="str">
        <f>IFERROR(VLOOKUP(V2559, Fornecedores!A:E, 5, FALSE), "")</f>
        <v>João Pessoa</v>
      </c>
      <c r="Y2559" s="43" t="str">
        <f>IFERROR(VLOOKUP(V2559, Fornecedores!A:F, 6, FALSE), "")</f>
        <v>PB</v>
      </c>
      <c r="Z2559" s="14" t="str">
        <f>IF(H2559=0, "Pedido entregue!", "Pendente")</f>
        <v>Pedido entregue!</v>
      </c>
      <c r="AA2559" s="74">
        <v>1</v>
      </c>
      <c r="AB2559" s="58" t="str">
        <f>IF(Z2559="Pedido Entregue!", IF(AA2559=1, "Retirado do Almoxarifado", IF(AA2559=2, "Material devolvido", "Aguardando retirada")), IF(Z2559="Pendente", "Entrega pendente", ""))</f>
        <v>Retirado do Almoxarifado</v>
      </c>
      <c r="AC2559" s="18">
        <v>1</v>
      </c>
      <c r="AD2559" s="18">
        <f>AC2559/SUMIF($P:$P,P2559,$AC:$AC)</f>
        <v>1</v>
      </c>
      <c r="AE2559" s="18">
        <f>IF(R2559=0,0,AC2559/SUMIF($R:$R,R2559,$AC:$AC))</f>
        <v>5.8823529411764705E-2</v>
      </c>
      <c r="AF2559" s="18">
        <f>IF(R2559=0,1,0)</f>
        <v>0</v>
      </c>
      <c r="AG2559" s="18">
        <f>IF(R2559=0,#REF!-J2559,0)</f>
        <v>0</v>
      </c>
      <c r="AH2559" t="str">
        <f>TEXT(J2559,"MMMM")</f>
        <v>abril</v>
      </c>
    </row>
    <row r="2560" spans="1:34" ht="12.75" hidden="1" customHeight="1" x14ac:dyDescent="0.25">
      <c r="A2560" s="90" t="str">
        <f>IF(C2560="Oficina Diversos","Oficina Geral",
IF(ISNUMBER(FIND("Estoque - Colhedoras",C2560)),"Colhedoras",IF(ISNUMBER(FIND("Caldeiraria",C2560)),"Caldeiraria",IF(ISNUMBER(FIND("Borracharia",C2560)),"Borracharia",IF(ISNUMBER(FIND("Lubrificação",C2560)),"Lubrificação",
IF(ISNUMBER(FIND("Estoque - Carregadeiras",C2560)),"Carregadeiras",IF(ISNUMBER(FIND("Estoque - Veic. Leves",C2560)),"Veic. Leves",
IF(ISNUMBER(FIND("Estoque - Caminhões",C2560)),"Caminhões",IF(ISNUMBER(FIND("Estoque - Transbordos",C2560)),"Transbordos",
IF(ISNUMBER(FIND("Estoque - Tratores",C2560)),"Tratores",
IF(ISNUMBER(FIND("Estoque - Máquinas pesadas",C2560)),"Máquinas pesadas",
IF(ISNUMBER(FIND("Estoque - Reboques",C2560)),"Reboques",
IF(C2560="Estoque","Estoque",
IF(AND(ISNUMBER(C2560),C2560&gt;1000,C2560&lt;2000),"Caminhões",
IF(AND(ISNUMBER(C2560),C2560&gt;2000,C2560&lt;3000),"Tratores",
IF(AND(ISNUMBER(C2560),C2560&gt;3000,C2560&lt;4000),"Carregadeiras",
IF(AND(ISNUMBER(C2560),C2560&gt;4000,C2560&lt;5000),"Máquinas pesadas",
IF(AND(ISNUMBER(C2560),C2560&gt;5000,C2560&lt;6000),"Colhedoras",
IF(AND(ISNUMBER(C2560),C2560&gt;7000,C2560&lt;8000),"Irrigação",
IF(AND(ISNUMBER(C2560),C2560&gt;8000,C2560&lt;9000),"Reboques",IF(AND(ISNUMBER(C2560),C2560&gt;0,C2560&lt;1000),"Veic. Leves","")))))))))))))))))))))</f>
        <v>Caminhões</v>
      </c>
      <c r="B2560" s="72"/>
      <c r="C2560" s="2">
        <v>1005</v>
      </c>
      <c r="D2560" s="2">
        <v>90510</v>
      </c>
      <c r="E2560" s="3" t="s">
        <v>849</v>
      </c>
      <c r="F2560" s="14" t="str">
        <f>IF(ISBLANK(K2560), "Apenas Solicitação", "Tem OC")</f>
        <v>Tem OC</v>
      </c>
      <c r="G2560" s="2">
        <v>1</v>
      </c>
      <c r="H2560" s="37">
        <f>G2560-I2560</f>
        <v>0</v>
      </c>
      <c r="I2560" s="38">
        <v>1</v>
      </c>
      <c r="J2560" s="4">
        <v>45757</v>
      </c>
      <c r="K2560" s="180">
        <v>45763</v>
      </c>
      <c r="L2560" s="3"/>
      <c r="M2560" s="44"/>
      <c r="N2560" s="44" t="str">
        <f>IFERROR(K2560 + VALUE(LEFT(L2560, FIND(" ", L2560) - 1)), "")</f>
        <v/>
      </c>
      <c r="O2560" s="3">
        <f>IF(_xlfn.DAYS(K2560,J2560)&lt;0, "Aguardando OC", _xlfn.DAYS(K2560,J2560))</f>
        <v>6</v>
      </c>
      <c r="P2560" s="14">
        <v>399033</v>
      </c>
      <c r="Q2560" s="169">
        <v>1143900</v>
      </c>
      <c r="R2560" s="14">
        <v>166451</v>
      </c>
      <c r="S2560" s="2">
        <v>685</v>
      </c>
      <c r="T2560" s="65" t="s">
        <v>15</v>
      </c>
      <c r="U2560" s="21">
        <v>212.33</v>
      </c>
      <c r="V2560" s="2">
        <v>2106</v>
      </c>
      <c r="W2560" s="43" t="str">
        <f>IFERROR(VLOOKUP(V2560, Fornecedores!A:C, 3, FALSE), "")</f>
        <v xml:space="preserve">UNIDAS              </v>
      </c>
      <c r="X2560" s="43" t="str">
        <f>IFERROR(VLOOKUP(V2560, Fornecedores!A:E, 5, FALSE), "")</f>
        <v>João Pessoa</v>
      </c>
      <c r="Y2560" s="43" t="str">
        <f>IFERROR(VLOOKUP(V2560, Fornecedores!A:F, 6, FALSE), "")</f>
        <v>PB</v>
      </c>
      <c r="Z2560" s="14" t="str">
        <f>IF(H2560=0, "Pedido entregue!", "Pendente")</f>
        <v>Pedido entregue!</v>
      </c>
      <c r="AA2560" s="74">
        <v>1</v>
      </c>
      <c r="AB2560" s="58" t="str">
        <f>IF(Z2560="Pedido Entregue!", IF(AA2560=1, "Retirado do Almoxarifado", IF(AA2560=2, "Material devolvido", "Aguardando retirada")), IF(Z2560="Pendente", "Entrega pendente", ""))</f>
        <v>Retirado do Almoxarifado</v>
      </c>
      <c r="AC2560" s="18">
        <v>1</v>
      </c>
      <c r="AD2560" s="18">
        <f>AC2560/SUMIF($P:$P,P2560,$AC:$AC)</f>
        <v>1</v>
      </c>
      <c r="AE2560" s="18">
        <f>IF(R2560=0,0,AC2560/SUMIF($R:$R,R2560,$AC:$AC))</f>
        <v>5.8823529411764705E-2</v>
      </c>
      <c r="AF2560" s="18">
        <f>IF(R2560=0,1,0)</f>
        <v>0</v>
      </c>
      <c r="AG2560" s="18">
        <f>IF(R2560=0,#REF!-J2560,0)</f>
        <v>0</v>
      </c>
      <c r="AH2560" t="str">
        <f>TEXT(J2560,"MMMM")</f>
        <v>abril</v>
      </c>
    </row>
    <row r="2561" spans="1:34" ht="12.75" hidden="1" customHeight="1" x14ac:dyDescent="0.25">
      <c r="A2561" s="90" t="str">
        <f>IF(C2561="Oficina Diversos","Oficina Geral",
IF(ISNUMBER(FIND("Estoque - Colhedoras",C2561)),"Colhedoras",IF(ISNUMBER(FIND("Caldeiraria",C2561)),"Caldeiraria",IF(ISNUMBER(FIND("Borracharia",C2561)),"Borracharia",IF(ISNUMBER(FIND("Lubrificação",C2561)),"Lubrificação",
IF(ISNUMBER(FIND("Estoque - Carregadeiras",C2561)),"Carregadeiras",IF(ISNUMBER(FIND("Estoque - Veic. Leves",C2561)),"Veic. Leves",
IF(ISNUMBER(FIND("Estoque - Caminhões",C2561)),"Caminhões",IF(ISNUMBER(FIND("Estoque - Transbordos",C2561)),"Transbordos",
IF(ISNUMBER(FIND("Estoque - Tratores",C2561)),"Tratores",
IF(ISNUMBER(FIND("Estoque - Máquinas pesadas",C2561)),"Máquinas pesadas",
IF(ISNUMBER(FIND("Estoque - Reboques",C2561)),"Reboques",
IF(C2561="Estoque","Estoque",
IF(AND(ISNUMBER(C2561),C2561&gt;1000,C2561&lt;2000),"Caminhões",
IF(AND(ISNUMBER(C2561),C2561&gt;2000,C2561&lt;3000),"Tratores",
IF(AND(ISNUMBER(C2561),C2561&gt;3000,C2561&lt;4000),"Carregadeiras",
IF(AND(ISNUMBER(C2561),C2561&gt;4000,C2561&lt;5000),"Máquinas pesadas",
IF(AND(ISNUMBER(C2561),C2561&gt;5000,C2561&lt;6000),"Colhedoras",
IF(AND(ISNUMBER(C2561),C2561&gt;7000,C2561&lt;8000),"Irrigação",
IF(AND(ISNUMBER(C2561),C2561&gt;8000,C2561&lt;9000),"Reboques",IF(AND(ISNUMBER(C2561),C2561&gt;0,C2561&lt;1000),"Veic. Leves","")))))))))))))))))))))</f>
        <v>Caminhões</v>
      </c>
      <c r="B2561" s="72"/>
      <c r="C2561" s="2">
        <v>1005</v>
      </c>
      <c r="D2561" s="2">
        <v>90511</v>
      </c>
      <c r="E2561" s="3" t="s">
        <v>850</v>
      </c>
      <c r="F2561" s="14" t="str">
        <f>IF(ISBLANK(K2561), "Apenas Solicitação", "Tem OC")</f>
        <v>Tem OC</v>
      </c>
      <c r="G2561" s="2">
        <v>1</v>
      </c>
      <c r="H2561" s="37">
        <f>G2561-I2561</f>
        <v>0</v>
      </c>
      <c r="I2561" s="38">
        <v>1</v>
      </c>
      <c r="J2561" s="4">
        <v>45757</v>
      </c>
      <c r="K2561" s="180">
        <v>45763</v>
      </c>
      <c r="L2561" s="3"/>
      <c r="M2561" s="44"/>
      <c r="N2561" s="44" t="str">
        <f>IFERROR(K2561 + VALUE(LEFT(L2561, FIND(" ", L2561) - 1)), "")</f>
        <v/>
      </c>
      <c r="O2561" s="3">
        <f>IF(_xlfn.DAYS(K2561,J2561)&lt;0, "Aguardando OC", _xlfn.DAYS(K2561,J2561))</f>
        <v>6</v>
      </c>
      <c r="P2561" s="14">
        <v>399034</v>
      </c>
      <c r="Q2561" s="169">
        <v>1143900</v>
      </c>
      <c r="R2561" s="14">
        <v>166448</v>
      </c>
      <c r="S2561" s="2">
        <v>685</v>
      </c>
      <c r="T2561" s="65" t="s">
        <v>15</v>
      </c>
      <c r="U2561" s="21">
        <v>22</v>
      </c>
      <c r="V2561" s="2">
        <v>2097</v>
      </c>
      <c r="W2561" s="43" t="str">
        <f>IFERROR(VLOOKUP(V2561, Fornecedores!A:C, 3, FALSE), "")</f>
        <v xml:space="preserve">CAUPECAS            </v>
      </c>
      <c r="X2561" s="43" t="str">
        <f>IFERROR(VLOOKUP(V2561, Fornecedores!A:E, 5, FALSE), "")</f>
        <v>Recife</v>
      </c>
      <c r="Y2561" s="43" t="str">
        <f>IFERROR(VLOOKUP(V2561, Fornecedores!A:F, 6, FALSE), "")</f>
        <v>PE</v>
      </c>
      <c r="Z2561" s="14" t="str">
        <f>IF(H2561=0, "Pedido entregue!", "Pendente")</f>
        <v>Pedido entregue!</v>
      </c>
      <c r="AA2561" s="74">
        <v>1</v>
      </c>
      <c r="AB2561" s="58" t="str">
        <f>IF(Z2561="Pedido Entregue!", IF(AA2561=1, "Retirado do Almoxarifado", IF(AA2561=2, "Material devolvido", "Aguardando retirada")), IF(Z2561="Pendente", "Entrega pendente", ""))</f>
        <v>Retirado do Almoxarifado</v>
      </c>
      <c r="AC2561" s="18">
        <v>1</v>
      </c>
      <c r="AD2561" s="18">
        <f>AC2561/SUMIF($P:$P,P2561,$AC:$AC)</f>
        <v>1</v>
      </c>
      <c r="AE2561" s="18">
        <f>IF(R2561=0,0,AC2561/SUMIF($R:$R,R2561,$AC:$AC))</f>
        <v>0.5</v>
      </c>
      <c r="AF2561" s="18">
        <f>IF(R2561=0,1,0)</f>
        <v>0</v>
      </c>
      <c r="AG2561" s="18">
        <f>IF(R2561=0,#REF!-J2561,0)</f>
        <v>0</v>
      </c>
      <c r="AH2561" t="str">
        <f>TEXT(J2561,"MMMM")</f>
        <v>abril</v>
      </c>
    </row>
    <row r="2562" spans="1:34" ht="12.75" hidden="1" customHeight="1" x14ac:dyDescent="0.25">
      <c r="A2562" s="90" t="str">
        <f>IF(C2562="Oficina Diversos","Oficina Geral",
IF(ISNUMBER(FIND("Estoque - Colhedoras",C2562)),"Colhedoras",IF(ISNUMBER(FIND("Caldeiraria",C2562)),"Caldeiraria",IF(ISNUMBER(FIND("Borracharia",C2562)),"Borracharia",IF(ISNUMBER(FIND("Lubrificação",C2562)),"Lubrificação",
IF(ISNUMBER(FIND("Estoque - Carregadeiras",C2562)),"Carregadeiras",IF(ISNUMBER(FIND("Estoque - Veic. Leves",C2562)),"Veic. Leves",
IF(ISNUMBER(FIND("Estoque - Caminhões",C2562)),"Caminhões",IF(ISNUMBER(FIND("Estoque - Transbordos",C2562)),"Transbordos",
IF(ISNUMBER(FIND("Estoque - Tratores",C2562)),"Tratores",
IF(ISNUMBER(FIND("Estoque - Máquinas pesadas",C2562)),"Máquinas pesadas",
IF(ISNUMBER(FIND("Estoque - Reboques",C2562)),"Reboques",
IF(C2562="Estoque","Estoque",
IF(AND(ISNUMBER(C2562),C2562&gt;1000,C2562&lt;2000),"Caminhões",
IF(AND(ISNUMBER(C2562),C2562&gt;2000,C2562&lt;3000),"Tratores",
IF(AND(ISNUMBER(C2562),C2562&gt;3000,C2562&lt;4000),"Carregadeiras",
IF(AND(ISNUMBER(C2562),C2562&gt;4000,C2562&lt;5000),"Máquinas pesadas",
IF(AND(ISNUMBER(C2562),C2562&gt;5000,C2562&lt;6000),"Colhedoras",
IF(AND(ISNUMBER(C2562),C2562&gt;7000,C2562&lt;8000),"Irrigação",
IF(AND(ISNUMBER(C2562),C2562&gt;8000,C2562&lt;9000),"Reboques",IF(AND(ISNUMBER(C2562),C2562&gt;0,C2562&lt;1000),"Veic. Leves","")))))))))))))))))))))</f>
        <v>Caminhões</v>
      </c>
      <c r="B2562" s="72"/>
      <c r="C2562" s="2">
        <v>1005</v>
      </c>
      <c r="D2562" s="2">
        <v>90512</v>
      </c>
      <c r="E2562" s="3" t="s">
        <v>851</v>
      </c>
      <c r="F2562" s="14" t="str">
        <f>IF(ISBLANK(K2562), "Apenas Solicitação", "Tem OC")</f>
        <v>Tem OC</v>
      </c>
      <c r="G2562" s="2">
        <v>1</v>
      </c>
      <c r="H2562" s="37">
        <f>G2562-I2562</f>
        <v>0</v>
      </c>
      <c r="I2562" s="38">
        <v>1</v>
      </c>
      <c r="J2562" s="4">
        <v>45757</v>
      </c>
      <c r="K2562" s="180">
        <v>45763</v>
      </c>
      <c r="L2562" s="3"/>
      <c r="M2562" s="44"/>
      <c r="N2562" s="44" t="str">
        <f>IFERROR(K2562 + VALUE(LEFT(L2562, FIND(" ", L2562) - 1)), "")</f>
        <v/>
      </c>
      <c r="O2562" s="3">
        <f>IF(_xlfn.DAYS(K2562,J2562)&lt;0, "Aguardando OC", _xlfn.DAYS(K2562,J2562))</f>
        <v>6</v>
      </c>
      <c r="P2562" s="14">
        <v>399031</v>
      </c>
      <c r="Q2562" s="169">
        <v>1143900</v>
      </c>
      <c r="R2562" s="14">
        <v>166449</v>
      </c>
      <c r="S2562" s="2">
        <v>685</v>
      </c>
      <c r="T2562" s="65" t="s">
        <v>15</v>
      </c>
      <c r="U2562" s="21">
        <v>432</v>
      </c>
      <c r="V2562" s="2">
        <v>15716</v>
      </c>
      <c r="W2562" s="43" t="str">
        <f>IFERROR(VLOOKUP(V2562, Fornecedores!A:C, 3, FALSE), "")</f>
        <v>BRADIPE</v>
      </c>
      <c r="X2562" s="43" t="str">
        <f>IFERROR(VLOOKUP(V2562, Fornecedores!A:E, 5, FALSE), "")</f>
        <v>Jaboatão dos Guararapes</v>
      </c>
      <c r="Y2562" s="43" t="str">
        <f>IFERROR(VLOOKUP(V2562, Fornecedores!A:F, 6, FALSE), "")</f>
        <v>PE</v>
      </c>
      <c r="Z2562" s="14" t="str">
        <f>IF(H2562=0, "Pedido entregue!", "Pendente")</f>
        <v>Pedido entregue!</v>
      </c>
      <c r="AA2562" s="74">
        <v>1</v>
      </c>
      <c r="AB2562" s="58" t="str">
        <f>IF(Z2562="Pedido Entregue!", IF(AA2562=1, "Retirado do Almoxarifado", IF(AA2562=2, "Material devolvido", "Aguardando retirada")), IF(Z2562="Pendente", "Entrega pendente", ""))</f>
        <v>Retirado do Almoxarifado</v>
      </c>
      <c r="AC2562" s="18">
        <v>1</v>
      </c>
      <c r="AD2562" s="18">
        <f>AC2562/SUMIF($P:$P,P2562,$AC:$AC)</f>
        <v>1</v>
      </c>
      <c r="AE2562" s="18">
        <f>IF(R2562=0,0,AC2562/SUMIF($R:$R,R2562,$AC:$AC))</f>
        <v>0.1111111111111111</v>
      </c>
      <c r="AF2562" s="18">
        <f>IF(R2562=0,1,0)</f>
        <v>0</v>
      </c>
      <c r="AG2562" s="18">
        <f>IF(R2562=0,#REF!-J2562,0)</f>
        <v>0</v>
      </c>
      <c r="AH2562" t="str">
        <f>TEXT(J2562,"MMMM")</f>
        <v>abril</v>
      </c>
    </row>
    <row r="2563" spans="1:34" ht="12.75" hidden="1" customHeight="1" x14ac:dyDescent="0.25">
      <c r="A2563" s="90" t="str">
        <f>IF(C2563="Oficina Diversos","Oficina Geral",
IF(ISNUMBER(FIND("Estoque - Colhedoras",C2563)),"Colhedoras",IF(ISNUMBER(FIND("Caldeiraria",C2563)),"Caldeiraria",IF(ISNUMBER(FIND("Borracharia",C2563)),"Borracharia",IF(ISNUMBER(FIND("Lubrificação",C2563)),"Lubrificação",
IF(ISNUMBER(FIND("Estoque - Carregadeiras",C2563)),"Carregadeiras",IF(ISNUMBER(FIND("Estoque - Veic. Leves",C2563)),"Veic. Leves",
IF(ISNUMBER(FIND("Estoque - Caminhões",C2563)),"Caminhões",IF(ISNUMBER(FIND("Estoque - Transbordos",C2563)),"Transbordos",
IF(ISNUMBER(FIND("Estoque - Tratores",C2563)),"Tratores",
IF(ISNUMBER(FIND("Estoque - Máquinas pesadas",C2563)),"Máquinas pesadas",
IF(ISNUMBER(FIND("Estoque - Reboques",C2563)),"Reboques",
IF(C2563="Estoque","Estoque",
IF(AND(ISNUMBER(C2563),C2563&gt;1000,C2563&lt;2000),"Caminhões",
IF(AND(ISNUMBER(C2563),C2563&gt;2000,C2563&lt;3000),"Tratores",
IF(AND(ISNUMBER(C2563),C2563&gt;3000,C2563&lt;4000),"Carregadeiras",
IF(AND(ISNUMBER(C2563),C2563&gt;4000,C2563&lt;5000),"Máquinas pesadas",
IF(AND(ISNUMBER(C2563),C2563&gt;5000,C2563&lt;6000),"Colhedoras",
IF(AND(ISNUMBER(C2563),C2563&gt;7000,C2563&lt;8000),"Irrigação",
IF(AND(ISNUMBER(C2563),C2563&gt;8000,C2563&lt;9000),"Reboques",IF(AND(ISNUMBER(C2563),C2563&gt;0,C2563&lt;1000),"Veic. Leves","")))))))))))))))))))))</f>
        <v>Caminhões</v>
      </c>
      <c r="B2563" s="72"/>
      <c r="C2563" s="2">
        <v>1005</v>
      </c>
      <c r="D2563" s="2">
        <v>90513</v>
      </c>
      <c r="E2563" s="3" t="s">
        <v>852</v>
      </c>
      <c r="F2563" s="14" t="str">
        <f>IF(ISBLANK(K2563), "Apenas Solicitação", "Tem OC")</f>
        <v>Tem OC</v>
      </c>
      <c r="G2563" s="2">
        <v>1</v>
      </c>
      <c r="H2563" s="37">
        <f>G2563-I2563</f>
        <v>0</v>
      </c>
      <c r="I2563" s="38">
        <v>1</v>
      </c>
      <c r="J2563" s="4">
        <v>45757</v>
      </c>
      <c r="K2563" s="180">
        <v>45763</v>
      </c>
      <c r="L2563" s="3"/>
      <c r="M2563" s="44"/>
      <c r="N2563" s="44" t="str">
        <f>IFERROR(K2563 + VALUE(LEFT(L2563, FIND(" ", L2563) - 1)), "")</f>
        <v/>
      </c>
      <c r="O2563" s="3">
        <f>IF(_xlfn.DAYS(K2563,J2563)&lt;0, "Aguardando OC", _xlfn.DAYS(K2563,J2563))</f>
        <v>6</v>
      </c>
      <c r="P2563" s="14">
        <v>399041</v>
      </c>
      <c r="Q2563" s="169">
        <v>1143900</v>
      </c>
      <c r="R2563" s="14">
        <v>166451</v>
      </c>
      <c r="S2563" s="2">
        <v>685</v>
      </c>
      <c r="T2563" s="65" t="s">
        <v>15</v>
      </c>
      <c r="U2563" s="21">
        <v>1098.1099999999999</v>
      </c>
      <c r="V2563" s="2">
        <v>2106</v>
      </c>
      <c r="W2563" s="43" t="str">
        <f>IFERROR(VLOOKUP(V2563, Fornecedores!A:C, 3, FALSE), "")</f>
        <v xml:space="preserve">UNIDAS              </v>
      </c>
      <c r="X2563" s="43" t="str">
        <f>IFERROR(VLOOKUP(V2563, Fornecedores!A:E, 5, FALSE), "")</f>
        <v>João Pessoa</v>
      </c>
      <c r="Y2563" s="43" t="str">
        <f>IFERROR(VLOOKUP(V2563, Fornecedores!A:F, 6, FALSE), "")</f>
        <v>PB</v>
      </c>
      <c r="Z2563" s="14" t="str">
        <f>IF(H2563=0, "Pedido entregue!", "Pendente")</f>
        <v>Pedido entregue!</v>
      </c>
      <c r="AA2563" s="74">
        <v>1</v>
      </c>
      <c r="AB2563" s="58" t="str">
        <f>IF(Z2563="Pedido Entregue!", IF(AA2563=1, "Retirado do Almoxarifado", IF(AA2563=2, "Material devolvido", "Aguardando retirada")), IF(Z2563="Pendente", "Entrega pendente", ""))</f>
        <v>Retirado do Almoxarifado</v>
      </c>
      <c r="AC2563" s="18">
        <v>1</v>
      </c>
      <c r="AD2563" s="18">
        <f>AC2563/SUMIF($P:$P,P2563,$AC:$AC)</f>
        <v>1</v>
      </c>
      <c r="AE2563" s="18">
        <f>IF(R2563=0,0,AC2563/SUMIF($R:$R,R2563,$AC:$AC))</f>
        <v>5.8823529411764705E-2</v>
      </c>
      <c r="AF2563" s="18">
        <f>IF(R2563=0,1,0)</f>
        <v>0</v>
      </c>
      <c r="AG2563" s="18">
        <f>IF(R2563=0,#REF!-J2563,0)</f>
        <v>0</v>
      </c>
      <c r="AH2563" t="str">
        <f>TEXT(J2563,"MMMM")</f>
        <v>abril</v>
      </c>
    </row>
    <row r="2564" spans="1:34" ht="12.75" hidden="1" customHeight="1" x14ac:dyDescent="0.25">
      <c r="A2564" s="90" t="str">
        <f>IF(C2564="Oficina Diversos","Oficina Geral",
IF(ISNUMBER(FIND("Estoque - Colhedoras",C2564)),"Colhedoras",IF(ISNUMBER(FIND("Caldeiraria",C2564)),"Caldeiraria",IF(ISNUMBER(FIND("Borracharia",C2564)),"Borracharia",IF(ISNUMBER(FIND("Lubrificação",C2564)),"Lubrificação",
IF(ISNUMBER(FIND("Estoque - Carregadeiras",C2564)),"Carregadeiras",IF(ISNUMBER(FIND("Estoque - Veic. Leves",C2564)),"Veic. Leves",
IF(ISNUMBER(FIND("Estoque - Caminhões",C2564)),"Caminhões",IF(ISNUMBER(FIND("Estoque - Transbordos",C2564)),"Transbordos",
IF(ISNUMBER(FIND("Estoque - Tratores",C2564)),"Tratores",
IF(ISNUMBER(FIND("Estoque - Máquinas pesadas",C2564)),"Máquinas pesadas",
IF(ISNUMBER(FIND("Estoque - Reboques",C2564)),"Reboques",
IF(C2564="Estoque","Estoque",
IF(AND(ISNUMBER(C2564),C2564&gt;1000,C2564&lt;2000),"Caminhões",
IF(AND(ISNUMBER(C2564),C2564&gt;2000,C2564&lt;3000),"Tratores",
IF(AND(ISNUMBER(C2564),C2564&gt;3000,C2564&lt;4000),"Carregadeiras",
IF(AND(ISNUMBER(C2564),C2564&gt;4000,C2564&lt;5000),"Máquinas pesadas",
IF(AND(ISNUMBER(C2564),C2564&gt;5000,C2564&lt;6000),"Colhedoras",
IF(AND(ISNUMBER(C2564),C2564&gt;7000,C2564&lt;8000),"Irrigação",
IF(AND(ISNUMBER(C2564),C2564&gt;8000,C2564&lt;9000),"Reboques",IF(AND(ISNUMBER(C2564),C2564&gt;0,C2564&lt;1000),"Veic. Leves","")))))))))))))))))))))</f>
        <v>Caminhões</v>
      </c>
      <c r="B2564" s="72"/>
      <c r="C2564" s="2">
        <v>1005</v>
      </c>
      <c r="D2564" s="2">
        <v>90514</v>
      </c>
      <c r="E2564" s="3" t="s">
        <v>853</v>
      </c>
      <c r="F2564" s="14" t="str">
        <f>IF(ISBLANK(K2564), "Apenas Solicitação", "Tem OC")</f>
        <v>Tem OC</v>
      </c>
      <c r="G2564" s="2">
        <v>1</v>
      </c>
      <c r="H2564" s="37">
        <f>G2564-I2564</f>
        <v>0</v>
      </c>
      <c r="I2564" s="38">
        <v>1</v>
      </c>
      <c r="J2564" s="4">
        <v>45757</v>
      </c>
      <c r="K2564" s="180">
        <v>45763</v>
      </c>
      <c r="L2564" s="3"/>
      <c r="M2564" s="44"/>
      <c r="N2564" s="44" t="str">
        <f>IFERROR(K2564 + VALUE(LEFT(L2564, FIND(" ", L2564) - 1)), "")</f>
        <v/>
      </c>
      <c r="O2564" s="3">
        <f>IF(_xlfn.DAYS(K2564,J2564)&lt;0, "Aguardando OC", _xlfn.DAYS(K2564,J2564))</f>
        <v>6</v>
      </c>
      <c r="P2564" s="14">
        <v>399042</v>
      </c>
      <c r="Q2564" s="169">
        <v>1143900</v>
      </c>
      <c r="R2564" s="14">
        <v>166447</v>
      </c>
      <c r="S2564" s="2">
        <v>685</v>
      </c>
      <c r="T2564" s="65" t="s">
        <v>15</v>
      </c>
      <c r="U2564" s="21">
        <v>23.58</v>
      </c>
      <c r="V2564" s="2">
        <v>2528</v>
      </c>
      <c r="W2564" s="43" t="str">
        <f>IFERROR(VLOOKUP(V2564, Fornecedores!A:C, 3, FALSE), "")</f>
        <v xml:space="preserve">REDIESEL            </v>
      </c>
      <c r="X2564" s="43" t="str">
        <f>IFERROR(VLOOKUP(V2564, Fornecedores!A:E, 5, FALSE), "")</f>
        <v>Jaboatão dos Guararapes</v>
      </c>
      <c r="Y2564" s="43" t="str">
        <f>IFERROR(VLOOKUP(V2564, Fornecedores!A:F, 6, FALSE), "")</f>
        <v>PE</v>
      </c>
      <c r="Z2564" s="14" t="str">
        <f>IF(H2564=0, "Pedido entregue!", "Pendente")</f>
        <v>Pedido entregue!</v>
      </c>
      <c r="AA2564" s="74">
        <v>1</v>
      </c>
      <c r="AB2564" s="58" t="str">
        <f>IF(Z2564="Pedido Entregue!", IF(AA2564=1, "Retirado do Almoxarifado", IF(AA2564=2, "Material devolvido", "Aguardando retirada")), IF(Z2564="Pendente", "Entrega pendente", ""))</f>
        <v>Retirado do Almoxarifado</v>
      </c>
      <c r="AC2564" s="18">
        <v>1</v>
      </c>
      <c r="AD2564" s="18">
        <f>AC2564/SUMIF($P:$P,P2564,$AC:$AC)</f>
        <v>1</v>
      </c>
      <c r="AE2564" s="18">
        <f>IF(R2564=0,0,AC2564/SUMIF($R:$R,R2564,$AC:$AC))</f>
        <v>8.3333333333333329E-2</v>
      </c>
      <c r="AF2564" s="18">
        <f>IF(R2564=0,1,0)</f>
        <v>0</v>
      </c>
      <c r="AG2564" s="18">
        <f>IF(R2564=0,#REF!-J2564,0)</f>
        <v>0</v>
      </c>
      <c r="AH2564" t="str">
        <f>TEXT(J2564,"MMMM")</f>
        <v>abril</v>
      </c>
    </row>
    <row r="2565" spans="1:34" ht="12.75" hidden="1" customHeight="1" x14ac:dyDescent="0.25">
      <c r="A2565" s="90" t="str">
        <f>IF(C2565="Oficina Diversos","Oficina Geral",
IF(ISNUMBER(FIND("Estoque - Colhedoras",C2565)),"Colhedoras",IF(ISNUMBER(FIND("Caldeiraria",C2565)),"Caldeiraria",IF(ISNUMBER(FIND("Borracharia",C2565)),"Borracharia",IF(ISNUMBER(FIND("Lubrificação",C2565)),"Lubrificação",
IF(ISNUMBER(FIND("Estoque - Carregadeiras",C2565)),"Carregadeiras",IF(ISNUMBER(FIND("Estoque - Veic. Leves",C2565)),"Veic. Leves",
IF(ISNUMBER(FIND("Estoque - Caminhões",C2565)),"Caminhões",IF(ISNUMBER(FIND("Estoque - Transbordos",C2565)),"Transbordos",
IF(ISNUMBER(FIND("Estoque - Tratores",C2565)),"Tratores",
IF(ISNUMBER(FIND("Estoque - Máquinas pesadas",C2565)),"Máquinas pesadas",
IF(ISNUMBER(FIND("Estoque - Reboques",C2565)),"Reboques",
IF(C2565="Estoque","Estoque",
IF(AND(ISNUMBER(C2565),C2565&gt;1000,C2565&lt;2000),"Caminhões",
IF(AND(ISNUMBER(C2565),C2565&gt;2000,C2565&lt;3000),"Tratores",
IF(AND(ISNUMBER(C2565),C2565&gt;3000,C2565&lt;4000),"Carregadeiras",
IF(AND(ISNUMBER(C2565),C2565&gt;4000,C2565&lt;5000),"Máquinas pesadas",
IF(AND(ISNUMBER(C2565),C2565&gt;5000,C2565&lt;6000),"Colhedoras",
IF(AND(ISNUMBER(C2565),C2565&gt;7000,C2565&lt;8000),"Irrigação",
IF(AND(ISNUMBER(C2565),C2565&gt;8000,C2565&lt;9000),"Reboques",IF(AND(ISNUMBER(C2565),C2565&gt;0,C2565&lt;1000),"Veic. Leves","")))))))))))))))))))))</f>
        <v>Caminhões</v>
      </c>
      <c r="C2565" s="171">
        <v>1030</v>
      </c>
      <c r="D2565" s="170">
        <v>90514</v>
      </c>
      <c r="E2565" s="173" t="s">
        <v>853</v>
      </c>
      <c r="F2565" s="101" t="str">
        <f>IF(ISBLANK(K2565), "Apenas Solicitação", "Tem OC")</f>
        <v>Tem OC</v>
      </c>
      <c r="G2565" s="170">
        <v>1</v>
      </c>
      <c r="H2565" s="102">
        <f>G2565-I2565</f>
        <v>0</v>
      </c>
      <c r="I2565" s="103">
        <v>1</v>
      </c>
      <c r="J2565" s="174">
        <v>45847</v>
      </c>
      <c r="K2565" s="213">
        <v>45853</v>
      </c>
      <c r="L2565" s="173" t="s">
        <v>20151</v>
      </c>
      <c r="M2565" s="104" t="str">
        <f ca="1">IF(OR(N2565="", N2565=0), "", IF(N2565&gt;TODAY(), "No prazo", "Atrasado"))</f>
        <v>Atrasado</v>
      </c>
      <c r="N2565" s="104">
        <f>IFERROR(K2565 + VALUE(LEFT(L2565, FIND(" ", L2565) - 1)), "")</f>
        <v>45853</v>
      </c>
      <c r="O2565" s="105">
        <f>IF(_xlfn.DAYS(K2565,J2565)&lt;0, "Aguardando OC", _xlfn.DAYS(K2565,J2565))</f>
        <v>6</v>
      </c>
      <c r="P2565" s="201">
        <v>411028</v>
      </c>
      <c r="Q2565" s="12"/>
      <c r="R2565" s="212">
        <v>170975</v>
      </c>
      <c r="S2565" s="2">
        <v>221</v>
      </c>
      <c r="T2565" s="65" t="s">
        <v>1029</v>
      </c>
      <c r="U2565" s="170">
        <v>23.59</v>
      </c>
      <c r="V2565" s="170">
        <v>2097</v>
      </c>
      <c r="W2565" s="105" t="str">
        <f>IFERROR(VLOOKUP(V2565, Fornecedores!A:C, 3, FALSE), "")</f>
        <v xml:space="preserve">CAUPECAS            </v>
      </c>
      <c r="X2565" s="105" t="str">
        <f>IFERROR(VLOOKUP(V2565, Fornecedores!A:E, 5, FALSE), "")</f>
        <v>Recife</v>
      </c>
      <c r="Y2565" s="105" t="str">
        <f>IFERROR(VLOOKUP(V2565, Fornecedores!A:F, 6, FALSE), "")</f>
        <v>PE</v>
      </c>
      <c r="Z2565" s="101" t="str">
        <f>IF(H2565=0, "Pedido entregue!", "Pendente")</f>
        <v>Pedido entregue!</v>
      </c>
      <c r="AB2565" s="132" t="str">
        <f>IF(Z2565="Pedido Entregue!", IF(AA2565=1, "Retirado do Almoxarifado", IF(AA2565=2, "Material devolvido", "Aguardando retirada")), IF(Z2565="Pendente", "Entrega pendente", ""))</f>
        <v>Aguardando retirada</v>
      </c>
      <c r="AC2565" s="18">
        <v>1</v>
      </c>
      <c r="AD2565" s="18">
        <f>AC2565/SUMIF($P:$P,P2565,$AC:$AC)</f>
        <v>1</v>
      </c>
      <c r="AE2565" s="18">
        <f>IF(R2565=0,0,AC2565/SUMIF($R:$R,R2565,$AC:$AC))</f>
        <v>1</v>
      </c>
      <c r="AF2565" s="18">
        <f>IF(R2565=0,1,0)</f>
        <v>0</v>
      </c>
      <c r="AH2565" t="str">
        <f>TEXT(J2565,"MMMM")</f>
        <v>julho</v>
      </c>
    </row>
    <row r="2566" spans="1:34" ht="12.75" customHeight="1" x14ac:dyDescent="0.25">
      <c r="A2566" s="90" t="str">
        <f>IF(C2566="Oficina Diversos","Oficina Geral",
IF(ISNUMBER(FIND("Estoque - Colhedoras",C2566)),"Colhedoras",IF(ISNUMBER(FIND("Caldeiraria",C2566)),"Caldeiraria",IF(ISNUMBER(FIND("Borracharia",C2566)),"Borracharia",IF(ISNUMBER(FIND("Lubrificação",C2566)),"Lubrificação",
IF(ISNUMBER(FIND("Estoque - Carregadeiras",C2566)),"Carregadeiras",IF(ISNUMBER(FIND("Estoque - Veic. Leves",C2566)),"Veic. Leves",
IF(ISNUMBER(FIND("Estoque - Caminhões",C2566)),"Caminhões",IF(ISNUMBER(FIND("Estoque - Transbordos",C2566)),"Transbordos",
IF(ISNUMBER(FIND("Estoque - Tratores",C2566)),"Tratores",
IF(ISNUMBER(FIND("Estoque - Máquinas pesadas",C2566)),"Máquinas pesadas",
IF(ISNUMBER(FIND("Estoque - Reboques",C2566)),"Reboques",
IF(C2566="Estoque","Estoque",
IF(AND(ISNUMBER(C2566),C2566&gt;1000,C2566&lt;2000),"Caminhões",
IF(AND(ISNUMBER(C2566),C2566&gt;2000,C2566&lt;3000),"Tratores",
IF(AND(ISNUMBER(C2566),C2566&gt;3000,C2566&lt;4000),"Carregadeiras",
IF(AND(ISNUMBER(C2566),C2566&gt;4000,C2566&lt;5000),"Máquinas pesadas",
IF(AND(ISNUMBER(C2566),C2566&gt;5000,C2566&lt;6000),"Colhedoras",
IF(AND(ISNUMBER(C2566),C2566&gt;7000,C2566&lt;8000),"Irrigação",
IF(AND(ISNUMBER(C2566),C2566&gt;8000,C2566&lt;9000),"Reboques",IF(AND(ISNUMBER(C2566),C2566&gt;0,C2566&lt;1000),"Veic. Leves","")))))))))))))))))))))</f>
        <v>Caminhões</v>
      </c>
      <c r="C2566" s="171">
        <v>1021</v>
      </c>
      <c r="D2566" s="170">
        <v>90514</v>
      </c>
      <c r="E2566" s="173" t="s">
        <v>853</v>
      </c>
      <c r="F2566" s="101" t="str">
        <f>IF(ISBLANK(K2566), "Apenas Solicitação", "Tem OC")</f>
        <v>Tem OC</v>
      </c>
      <c r="G2566" s="170">
        <v>1</v>
      </c>
      <c r="H2566" s="102">
        <f>G2566-I2566</f>
        <v>1</v>
      </c>
      <c r="I2566" s="103"/>
      <c r="J2566" s="174">
        <v>45852</v>
      </c>
      <c r="K2566" s="174">
        <v>45857</v>
      </c>
      <c r="L2566" s="173" t="s">
        <v>20152</v>
      </c>
      <c r="M2566" s="104" t="str">
        <f ca="1">IF(OR(N2566="", N2566=0), "", IF(N2566&gt;TODAY(), "No prazo", "Atrasado"))</f>
        <v>Atrasado</v>
      </c>
      <c r="N2566" s="104">
        <f>IFERROR(K2566 + VALUE(LEFT(L2566, FIND(" ", L2566) - 1)), "")</f>
        <v>45858</v>
      </c>
      <c r="O2566" s="105">
        <f>IF(_xlfn.DAYS(K2566,J2566)&lt;0, "Aguardando OC", _xlfn.DAYS(K2566,J2566))</f>
        <v>5</v>
      </c>
      <c r="P2566" s="212">
        <v>411617</v>
      </c>
      <c r="Q2566" s="12"/>
      <c r="R2566" s="212">
        <v>171161</v>
      </c>
      <c r="S2566" s="2">
        <v>221</v>
      </c>
      <c r="T2566" s="65" t="s">
        <v>1029</v>
      </c>
      <c r="U2566" s="170">
        <v>32.4</v>
      </c>
      <c r="V2566" s="170">
        <v>2097</v>
      </c>
      <c r="W2566" s="105" t="str">
        <f>IFERROR(VLOOKUP(V2566, Fornecedores!A:C, 3, FALSE), "")</f>
        <v xml:space="preserve">CAUPECAS            </v>
      </c>
      <c r="X2566" s="105" t="str">
        <f>IFERROR(VLOOKUP(V2566, Fornecedores!A:E, 5, FALSE), "")</f>
        <v>Recife</v>
      </c>
      <c r="Y2566" s="105" t="str">
        <f>IFERROR(VLOOKUP(V2566, Fornecedores!A:F, 6, FALSE), "")</f>
        <v>PE</v>
      </c>
      <c r="Z2566" s="101" t="str">
        <f>IF(H2566=0, "Pedido entregue!", "Pendente")</f>
        <v>Pendente</v>
      </c>
      <c r="AB2566" s="132" t="str">
        <f>IF(Z2566="Pedido Entregue!", IF(AA2566=1, "Retirado do Almoxarifado", IF(AA2566=2, "Material devolvido", "Aguardando retirada")), IF(Z2566="Pendente", "Entrega pendente", ""))</f>
        <v>Entrega pendente</v>
      </c>
      <c r="AC2566" s="18">
        <v>1</v>
      </c>
      <c r="AD2566" s="18">
        <f>AC2566/SUMIF($P:$P,P2566,$AC:$AC)</f>
        <v>1</v>
      </c>
      <c r="AE2566" s="18">
        <f>IF(R2566=0,0,AC2566/SUMIF($R:$R,R2566,$AC:$AC))</f>
        <v>0.1111111111111111</v>
      </c>
      <c r="AF2566" s="18">
        <f>IF(R2566=0,1,0)</f>
        <v>0</v>
      </c>
      <c r="AH2566" t="str">
        <f>TEXT(J2566,"MMMM")</f>
        <v>julho</v>
      </c>
    </row>
    <row r="2567" spans="1:34" ht="12.75" customHeight="1" x14ac:dyDescent="0.25">
      <c r="A2567" s="90" t="str">
        <f>IF(C2567="Oficina Diversos","Oficina Geral",
IF(ISNUMBER(FIND("Estoque - Colhedoras",C2567)),"Colhedoras",IF(ISNUMBER(FIND("Caldeiraria",C2567)),"Caldeiraria",IF(ISNUMBER(FIND("Borracharia",C2567)),"Borracharia",IF(ISNUMBER(FIND("Lubrificação",C2567)),"Lubrificação",
IF(ISNUMBER(FIND("Estoque - Carregadeiras",C2567)),"Carregadeiras",IF(ISNUMBER(FIND("Estoque - Veic. Leves",C2567)),"Veic. Leves",
IF(ISNUMBER(FIND("Estoque - Caminhões",C2567)),"Caminhões",IF(ISNUMBER(FIND("Estoque - Transbordos",C2567)),"Transbordos",
IF(ISNUMBER(FIND("Estoque - Tratores",C2567)),"Tratores",
IF(ISNUMBER(FIND("Estoque - Máquinas pesadas",C2567)),"Máquinas pesadas",
IF(ISNUMBER(FIND("Estoque - Reboques",C2567)),"Reboques",
IF(C2567="Estoque","Estoque",
IF(AND(ISNUMBER(C2567),C2567&gt;1000,C2567&lt;2000),"Caminhões",
IF(AND(ISNUMBER(C2567),C2567&gt;2000,C2567&lt;3000),"Tratores",
IF(AND(ISNUMBER(C2567),C2567&gt;3000,C2567&lt;4000),"Carregadeiras",
IF(AND(ISNUMBER(C2567),C2567&gt;4000,C2567&lt;5000),"Máquinas pesadas",
IF(AND(ISNUMBER(C2567),C2567&gt;5000,C2567&lt;6000),"Colhedoras",
IF(AND(ISNUMBER(C2567),C2567&gt;7000,C2567&lt;8000),"Irrigação",
IF(AND(ISNUMBER(C2567),C2567&gt;8000,C2567&lt;9000),"Reboques",IF(AND(ISNUMBER(C2567),C2567&gt;0,C2567&lt;1000),"Veic. Leves","")))))))))))))))))))))</f>
        <v>Caminhões</v>
      </c>
      <c r="C2567" s="171">
        <v>1020</v>
      </c>
      <c r="D2567" s="170">
        <v>90514</v>
      </c>
      <c r="E2567" s="173" t="s">
        <v>853</v>
      </c>
      <c r="F2567" s="101" t="str">
        <f>IF(ISBLANK(K2567), "Apenas Solicitação", "Tem OC")</f>
        <v>Apenas Solicitação</v>
      </c>
      <c r="G2567" s="170">
        <v>1</v>
      </c>
      <c r="H2567" s="102">
        <f>G2567-I2567</f>
        <v>1</v>
      </c>
      <c r="I2567" s="103"/>
      <c r="J2567" s="174">
        <v>45852</v>
      </c>
      <c r="K2567" s="173"/>
      <c r="L2567" s="173"/>
      <c r="M2567" s="104" t="str">
        <f ca="1">IF(OR(N2567="", N2567=0), "", IF(N2567&gt;TODAY(), "No prazo", "Atrasado"))</f>
        <v/>
      </c>
      <c r="N2567" s="104" t="str">
        <f>IFERROR(K2567 + VALUE(LEFT(L2567, FIND(" ", L2567) - 1)), "")</f>
        <v/>
      </c>
      <c r="O2567" s="105" t="str">
        <f>IF(_xlfn.DAYS(K2567,J2567)&lt;0, "Aguardando OC", _xlfn.DAYS(K2567,J2567))</f>
        <v>Aguardando OC</v>
      </c>
      <c r="P2567" s="170">
        <v>411590</v>
      </c>
      <c r="Q2567" s="12"/>
      <c r="R2567" s="170">
        <v>0</v>
      </c>
      <c r="S2567" s="2">
        <v>221</v>
      </c>
      <c r="T2567" s="65" t="s">
        <v>1029</v>
      </c>
      <c r="U2567" s="170">
        <v>32.4</v>
      </c>
      <c r="V2567" s="170"/>
      <c r="W2567" s="105" t="str">
        <f>IFERROR(VLOOKUP(V2567, Fornecedores!A:C, 3, FALSE), "")</f>
        <v/>
      </c>
      <c r="X2567" s="105" t="str">
        <f>IFERROR(VLOOKUP(V2567, Fornecedores!A:E, 5, FALSE), "")</f>
        <v/>
      </c>
      <c r="Y2567" s="105" t="str">
        <f>IFERROR(VLOOKUP(V2567, Fornecedores!A:F, 6, FALSE), "")</f>
        <v/>
      </c>
      <c r="Z2567" s="101" t="str">
        <f>IF(H2567=0, "Pedido entregue!", "Pendente")</f>
        <v>Pendente</v>
      </c>
      <c r="AB2567" s="132" t="str">
        <f>IF(Z2567="Pedido Entregue!", IF(AA2567=1, "Retirado do Almoxarifado", IF(AA2567=2, "Material devolvido", "Aguardando retirada")), IF(Z2567="Pendente", "Entrega pendente", ""))</f>
        <v>Entrega pendente</v>
      </c>
      <c r="AC2567" s="18">
        <v>1</v>
      </c>
      <c r="AD2567" s="18">
        <f>AC2567/SUMIF($P:$P,P2567,$AC:$AC)</f>
        <v>1</v>
      </c>
      <c r="AE2567" s="18">
        <f>IF(R2567=0,0,AC2567/SUMIF($R:$R,R2567,$AC:$AC))</f>
        <v>0</v>
      </c>
      <c r="AF2567" s="18">
        <f>IF(R2567=0,1,0)</f>
        <v>1</v>
      </c>
      <c r="AH2567" t="str">
        <f>TEXT(J2567,"MMMM")</f>
        <v>julho</v>
      </c>
    </row>
    <row r="2568" spans="1:34" ht="12.75" customHeight="1" x14ac:dyDescent="0.25">
      <c r="A2568" s="90" t="str">
        <f>IF(C2568="Oficina Diversos","Oficina Geral",
IF(ISNUMBER(FIND("Estoque - Colhedoras",C2568)),"Colhedoras",IF(ISNUMBER(FIND("Caldeiraria",C2568)),"Caldeiraria",IF(ISNUMBER(FIND("Borracharia",C2568)),"Borracharia",IF(ISNUMBER(FIND("Lubrificação",C2568)),"Lubrificação",
IF(ISNUMBER(FIND("Estoque - Carregadeiras",C2568)),"Carregadeiras",IF(ISNUMBER(FIND("Estoque - Veic. Leves",C2568)),"Veic. Leves",
IF(ISNUMBER(FIND("Estoque - Caminhões",C2568)),"Caminhões",IF(ISNUMBER(FIND("Estoque - Transbordos",C2568)),"Transbordos",
IF(ISNUMBER(FIND("Estoque - Tratores",C2568)),"Tratores",
IF(ISNUMBER(FIND("Estoque - Máquinas pesadas",C2568)),"Máquinas pesadas",
IF(ISNUMBER(FIND("Estoque - Reboques",C2568)),"Reboques",
IF(C2568="Estoque","Estoque",
IF(AND(ISNUMBER(C2568),C2568&gt;1000,C2568&lt;2000),"Caminhões",
IF(AND(ISNUMBER(C2568),C2568&gt;2000,C2568&lt;3000),"Tratores",
IF(AND(ISNUMBER(C2568),C2568&gt;3000,C2568&lt;4000),"Carregadeiras",
IF(AND(ISNUMBER(C2568),C2568&gt;4000,C2568&lt;5000),"Máquinas pesadas",
IF(AND(ISNUMBER(C2568),C2568&gt;5000,C2568&lt;6000),"Colhedoras",
IF(AND(ISNUMBER(C2568),C2568&gt;7000,C2568&lt;8000),"Irrigação",
IF(AND(ISNUMBER(C2568),C2568&gt;8000,C2568&lt;9000),"Reboques",IF(AND(ISNUMBER(C2568),C2568&gt;0,C2568&lt;1000),"Veic. Leves","")))))))))))))))))))))</f>
        <v>Caminhões</v>
      </c>
      <c r="C2568" s="171">
        <v>1029</v>
      </c>
      <c r="D2568" s="170">
        <v>90514</v>
      </c>
      <c r="E2568" s="173" t="s">
        <v>853</v>
      </c>
      <c r="F2568" s="101" t="str">
        <f>IF(ISBLANK(K2568), "Apenas Solicitação", "Tem OC")</f>
        <v>Apenas Solicitação</v>
      </c>
      <c r="G2568" s="170">
        <v>1</v>
      </c>
      <c r="H2568" s="102">
        <f>G2568-I2568</f>
        <v>1</v>
      </c>
      <c r="I2568" s="103"/>
      <c r="J2568" s="174">
        <v>45856</v>
      </c>
      <c r="K2568" s="173"/>
      <c r="L2568" s="173"/>
      <c r="M2568" s="104" t="str">
        <f ca="1">IF(OR(N2568="", N2568=0), "", IF(N2568&gt;TODAY(), "No prazo", "Atrasado"))</f>
        <v/>
      </c>
      <c r="N2568" s="104" t="str">
        <f>IFERROR(K2568 + VALUE(LEFT(L2568, FIND(" ", L2568) - 1)), "")</f>
        <v/>
      </c>
      <c r="O2568" s="105" t="str">
        <f>IF(_xlfn.DAYS(K2568,J2568)&lt;0, "Aguardando OC", _xlfn.DAYS(K2568,J2568))</f>
        <v>Aguardando OC</v>
      </c>
      <c r="P2568" s="170">
        <v>412270</v>
      </c>
      <c r="Q2568" s="12"/>
      <c r="R2568" s="170">
        <v>0</v>
      </c>
      <c r="S2568" s="2">
        <v>221</v>
      </c>
      <c r="T2568" s="65" t="s">
        <v>1029</v>
      </c>
      <c r="U2568" s="170">
        <v>32.4</v>
      </c>
      <c r="V2568" s="170"/>
      <c r="W2568" s="105" t="str">
        <f>IFERROR(VLOOKUP(V2568, Fornecedores!A:C, 3, FALSE), "")</f>
        <v/>
      </c>
      <c r="X2568" s="105" t="str">
        <f>IFERROR(VLOOKUP(V2568, Fornecedores!A:E, 5, FALSE), "")</f>
        <v/>
      </c>
      <c r="Y2568" s="105" t="str">
        <f>IFERROR(VLOOKUP(V2568, Fornecedores!A:F, 6, FALSE), "")</f>
        <v/>
      </c>
      <c r="Z2568" s="101" t="str">
        <f>IF(H2568=0, "Pedido entregue!", "Pendente")</f>
        <v>Pendente</v>
      </c>
      <c r="AB2568" s="132" t="str">
        <f>IF(Z2568="Pedido Entregue!", IF(AA2568=1, "Retirado do Almoxarifado", IF(AA2568=2, "Material devolvido", "Aguardando retirada")), IF(Z2568="Pendente", "Entrega pendente", ""))</f>
        <v>Entrega pendente</v>
      </c>
      <c r="AC2568" s="18">
        <v>1</v>
      </c>
      <c r="AD2568" s="18">
        <f>AC2568/SUMIF($P:$P,P2568,$AC:$AC)</f>
        <v>1</v>
      </c>
      <c r="AE2568" s="18">
        <f>IF(R2568=0,0,AC2568/SUMIF($R:$R,R2568,$AC:$AC))</f>
        <v>0</v>
      </c>
      <c r="AF2568" s="18">
        <f>IF(R2568=0,1,0)</f>
        <v>1</v>
      </c>
      <c r="AH2568" t="str">
        <f>TEXT(J2568,"MMMM")</f>
        <v>julho</v>
      </c>
    </row>
    <row r="2569" spans="1:34" ht="12.75" customHeight="1" x14ac:dyDescent="0.25">
      <c r="A2569" s="90" t="str">
        <f>IF(C2569="Oficina Diversos","Oficina Geral",
IF(ISNUMBER(FIND("Estoque - Colhedoras",C2569)),"Colhedoras",IF(ISNUMBER(FIND("Caldeiraria",C2569)),"Caldeiraria",IF(ISNUMBER(FIND("Borracharia",C2569)),"Borracharia",IF(ISNUMBER(FIND("Lubrificação",C2569)),"Lubrificação",
IF(ISNUMBER(FIND("Estoque - Carregadeiras",C2569)),"Carregadeiras",IF(ISNUMBER(FIND("Estoque - Veic. Leves",C2569)),"Veic. Leves",
IF(ISNUMBER(FIND("Estoque - Caminhões",C2569)),"Caminhões",IF(ISNUMBER(FIND("Estoque - Transbordos",C2569)),"Transbordos",
IF(ISNUMBER(FIND("Estoque - Tratores",C2569)),"Tratores",
IF(ISNUMBER(FIND("Estoque - Máquinas pesadas",C2569)),"Máquinas pesadas",
IF(ISNUMBER(FIND("Estoque - Reboques",C2569)),"Reboques",
IF(C2569="Estoque","Estoque",
IF(AND(ISNUMBER(C2569),C2569&gt;1000,C2569&lt;2000),"Caminhões",
IF(AND(ISNUMBER(C2569),C2569&gt;2000,C2569&lt;3000),"Tratores",
IF(AND(ISNUMBER(C2569),C2569&gt;3000,C2569&lt;4000),"Carregadeiras",
IF(AND(ISNUMBER(C2569),C2569&gt;4000,C2569&lt;5000),"Máquinas pesadas",
IF(AND(ISNUMBER(C2569),C2569&gt;5000,C2569&lt;6000),"Colhedoras",
IF(AND(ISNUMBER(C2569),C2569&gt;7000,C2569&lt;8000),"Irrigação",
IF(AND(ISNUMBER(C2569),C2569&gt;8000,C2569&lt;9000),"Reboques",IF(AND(ISNUMBER(C2569),C2569&gt;0,C2569&lt;1000),"Veic. Leves","")))))))))))))))))))))</f>
        <v>Caminhões</v>
      </c>
      <c r="C2569" s="171">
        <v>1024</v>
      </c>
      <c r="D2569" s="170">
        <v>90514</v>
      </c>
      <c r="E2569" s="173" t="s">
        <v>853</v>
      </c>
      <c r="F2569" s="101" t="str">
        <f>IF(ISBLANK(K2569), "Apenas Solicitação", "Tem OC")</f>
        <v>Apenas Solicitação</v>
      </c>
      <c r="G2569" s="170">
        <v>1</v>
      </c>
      <c r="H2569" s="102">
        <f>G2569-I2569</f>
        <v>1</v>
      </c>
      <c r="I2569" s="103"/>
      <c r="J2569" s="174">
        <v>45857</v>
      </c>
      <c r="K2569" s="173"/>
      <c r="L2569" s="173"/>
      <c r="M2569" s="104" t="str">
        <f ca="1">IF(OR(N2569="", N2569=0), "", IF(N2569&gt;TODAY(), "No prazo", "Atrasado"))</f>
        <v/>
      </c>
      <c r="N2569" s="104" t="str">
        <f>IFERROR(K2569 + VALUE(LEFT(L2569, FIND(" ", L2569) - 1)), "")</f>
        <v/>
      </c>
      <c r="O2569" s="105" t="str">
        <f>IF(_xlfn.DAYS(K2569,J2569)&lt;0, "Aguardando OC", _xlfn.DAYS(K2569,J2569))</f>
        <v>Aguardando OC</v>
      </c>
      <c r="P2569" s="170">
        <v>412429</v>
      </c>
      <c r="Q2569" s="12"/>
      <c r="R2569" s="170">
        <v>0</v>
      </c>
      <c r="S2569" s="2">
        <v>221</v>
      </c>
      <c r="T2569" s="65" t="s">
        <v>1029</v>
      </c>
      <c r="U2569" s="170">
        <v>32.4</v>
      </c>
      <c r="V2569" s="170"/>
      <c r="W2569" s="105" t="str">
        <f>IFERROR(VLOOKUP(V2569, Fornecedores!A:C, 3, FALSE), "")</f>
        <v/>
      </c>
      <c r="X2569" s="105" t="str">
        <f>IFERROR(VLOOKUP(V2569, Fornecedores!A:E, 5, FALSE), "")</f>
        <v/>
      </c>
      <c r="Y2569" s="105" t="str">
        <f>IFERROR(VLOOKUP(V2569, Fornecedores!A:F, 6, FALSE), "")</f>
        <v/>
      </c>
      <c r="Z2569" s="101" t="str">
        <f>IF(H2569=0, "Pedido entregue!", "Pendente")</f>
        <v>Pendente</v>
      </c>
      <c r="AB2569" s="132" t="str">
        <f>IF(Z2569="Pedido Entregue!", IF(AA2569=1, "Retirado do Almoxarifado", IF(AA2569=2, "Material devolvido", "Aguardando retirada")), IF(Z2569="Pendente", "Entrega pendente", ""))</f>
        <v>Entrega pendente</v>
      </c>
      <c r="AC2569" s="18">
        <v>1</v>
      </c>
      <c r="AD2569" s="18">
        <f>AC2569/SUMIF($P:$P,P2569,$AC:$AC)</f>
        <v>1</v>
      </c>
      <c r="AE2569" s="18">
        <f>IF(R2569=0,0,AC2569/SUMIF($R:$R,R2569,$AC:$AC))</f>
        <v>0</v>
      </c>
      <c r="AF2569" s="18">
        <f>IF(R2569=0,1,0)</f>
        <v>1</v>
      </c>
      <c r="AH2569" t="str">
        <f>TEXT(J2569,"MMMM")</f>
        <v>julho</v>
      </c>
    </row>
    <row r="2570" spans="1:34" ht="12.75" hidden="1" customHeight="1" x14ac:dyDescent="0.25">
      <c r="A2570" s="90" t="str">
        <f>IF(C2570="Oficina Diversos","Oficina Geral",
IF(ISNUMBER(FIND("Estoque - Colhedoras",C2570)),"Colhedoras",IF(ISNUMBER(FIND("Caldeiraria",C2570)),"Caldeiraria",IF(ISNUMBER(FIND("Borracharia",C2570)),"Borracharia",IF(ISNUMBER(FIND("Lubrificação",C2570)),"Lubrificação",
IF(ISNUMBER(FIND("Estoque - Carregadeiras",C2570)),"Carregadeiras",IF(ISNUMBER(FIND("Estoque - Veic. Leves",C2570)),"Veic. Leves",
IF(ISNUMBER(FIND("Estoque - Caminhões",C2570)),"Caminhões",IF(ISNUMBER(FIND("Estoque - Transbordos",C2570)),"Transbordos",
IF(ISNUMBER(FIND("Estoque - Tratores",C2570)),"Tratores",
IF(ISNUMBER(FIND("Estoque - Máquinas pesadas",C2570)),"Máquinas pesadas",
IF(ISNUMBER(FIND("Estoque - Reboques",C2570)),"Reboques",
IF(C2570="Estoque","Estoque",
IF(AND(ISNUMBER(C2570),C2570&gt;1000,C2570&lt;2000),"Caminhões",
IF(AND(ISNUMBER(C2570),C2570&gt;2000,C2570&lt;3000),"Tratores",
IF(AND(ISNUMBER(C2570),C2570&gt;3000,C2570&lt;4000),"Carregadeiras",
IF(AND(ISNUMBER(C2570),C2570&gt;4000,C2570&lt;5000),"Máquinas pesadas",
IF(AND(ISNUMBER(C2570),C2570&gt;5000,C2570&lt;6000),"Colhedoras",
IF(AND(ISNUMBER(C2570),C2570&gt;7000,C2570&lt;8000),"Irrigação",
IF(AND(ISNUMBER(C2570),C2570&gt;8000,C2570&lt;9000),"Reboques",IF(AND(ISNUMBER(C2570),C2570&gt;0,C2570&lt;1000),"Veic. Leves","")))))))))))))))))))))</f>
        <v>Caminhões</v>
      </c>
      <c r="B2570" s="72"/>
      <c r="C2570" s="2">
        <v>1005</v>
      </c>
      <c r="D2570" s="2">
        <v>90515</v>
      </c>
      <c r="E2570" s="3" t="s">
        <v>854</v>
      </c>
      <c r="F2570" s="14" t="str">
        <f>IF(ISBLANK(K2570), "Apenas Solicitação", "Tem OC")</f>
        <v>Tem OC</v>
      </c>
      <c r="G2570" s="2">
        <v>1</v>
      </c>
      <c r="H2570" s="37">
        <f>G2570-I2570</f>
        <v>0</v>
      </c>
      <c r="I2570" s="38">
        <v>1</v>
      </c>
      <c r="J2570" s="4">
        <v>45757</v>
      </c>
      <c r="K2570" s="180">
        <v>45763</v>
      </c>
      <c r="L2570" s="3"/>
      <c r="M2570" s="44"/>
      <c r="N2570" s="44" t="str">
        <f>IFERROR(K2570 + VALUE(LEFT(L2570, FIND(" ", L2570) - 1)), "")</f>
        <v/>
      </c>
      <c r="O2570" s="3">
        <f>IF(_xlfn.DAYS(K2570,J2570)&lt;0, "Aguardando OC", _xlfn.DAYS(K2570,J2570))</f>
        <v>6</v>
      </c>
      <c r="P2570" s="14">
        <v>399043</v>
      </c>
      <c r="Q2570" s="169">
        <v>1143900</v>
      </c>
      <c r="R2570" s="14">
        <v>166447</v>
      </c>
      <c r="S2570" s="2">
        <v>685</v>
      </c>
      <c r="T2570" s="65" t="s">
        <v>15</v>
      </c>
      <c r="U2570" s="21">
        <v>127.46</v>
      </c>
      <c r="V2570" s="2">
        <v>2528</v>
      </c>
      <c r="W2570" s="43" t="str">
        <f>IFERROR(VLOOKUP(V2570, Fornecedores!A:C, 3, FALSE), "")</f>
        <v xml:space="preserve">REDIESEL            </v>
      </c>
      <c r="X2570" s="43" t="str">
        <f>IFERROR(VLOOKUP(V2570, Fornecedores!A:E, 5, FALSE), "")</f>
        <v>Jaboatão dos Guararapes</v>
      </c>
      <c r="Y2570" s="43" t="str">
        <f>IFERROR(VLOOKUP(V2570, Fornecedores!A:F, 6, FALSE), "")</f>
        <v>PE</v>
      </c>
      <c r="Z2570" s="14" t="str">
        <f>IF(H2570=0, "Pedido entregue!", "Pendente")</f>
        <v>Pedido entregue!</v>
      </c>
      <c r="AA2570" s="74">
        <v>1</v>
      </c>
      <c r="AB2570" s="58" t="str">
        <f>IF(Z2570="Pedido Entregue!", IF(AA2570=1, "Retirado do Almoxarifado", IF(AA2570=2, "Material devolvido", "Aguardando retirada")), IF(Z2570="Pendente", "Entrega pendente", ""))</f>
        <v>Retirado do Almoxarifado</v>
      </c>
      <c r="AC2570" s="18">
        <v>1</v>
      </c>
      <c r="AD2570" s="18">
        <f>AC2570/SUMIF($P:$P,P2570,$AC:$AC)</f>
        <v>1</v>
      </c>
      <c r="AE2570" s="18">
        <f>IF(R2570=0,0,AC2570/SUMIF($R:$R,R2570,$AC:$AC))</f>
        <v>8.3333333333333329E-2</v>
      </c>
      <c r="AF2570" s="18">
        <f>IF(R2570=0,1,0)</f>
        <v>0</v>
      </c>
      <c r="AG2570" s="18">
        <f>IF(R2570=0,#REF!-J2570,0)</f>
        <v>0</v>
      </c>
      <c r="AH2570" t="str">
        <f>TEXT(J2570,"MMMM")</f>
        <v>abril</v>
      </c>
    </row>
    <row r="2571" spans="1:34" ht="12.75" hidden="1" customHeight="1" x14ac:dyDescent="0.25">
      <c r="A2571" s="90" t="str">
        <f>IF(C2571="Oficina Diversos","Oficina Geral",
IF(ISNUMBER(FIND("Estoque - Colhedoras",C2571)),"Colhedoras",IF(ISNUMBER(FIND("Caldeiraria",C2571)),"Caldeiraria",IF(ISNUMBER(FIND("Borracharia",C2571)),"Borracharia",IF(ISNUMBER(FIND("Lubrificação",C2571)),"Lubrificação",
IF(ISNUMBER(FIND("Estoque - Carregadeiras",C2571)),"Carregadeiras",IF(ISNUMBER(FIND("Estoque - Veic. Leves",C2571)),"Veic. Leves",
IF(ISNUMBER(FIND("Estoque - Caminhões",C2571)),"Caminhões",IF(ISNUMBER(FIND("Estoque - Transbordos",C2571)),"Transbordos",
IF(ISNUMBER(FIND("Estoque - Tratores",C2571)),"Tratores",
IF(ISNUMBER(FIND("Estoque - Máquinas pesadas",C2571)),"Máquinas pesadas",
IF(ISNUMBER(FIND("Estoque - Reboques",C2571)),"Reboques",
IF(C2571="Estoque","Estoque",
IF(AND(ISNUMBER(C2571),C2571&gt;1000,C2571&lt;2000),"Caminhões",
IF(AND(ISNUMBER(C2571),C2571&gt;2000,C2571&lt;3000),"Tratores",
IF(AND(ISNUMBER(C2571),C2571&gt;3000,C2571&lt;4000),"Carregadeiras",
IF(AND(ISNUMBER(C2571),C2571&gt;4000,C2571&lt;5000),"Máquinas pesadas",
IF(AND(ISNUMBER(C2571),C2571&gt;5000,C2571&lt;6000),"Colhedoras",
IF(AND(ISNUMBER(C2571),C2571&gt;7000,C2571&lt;8000),"Irrigação",
IF(AND(ISNUMBER(C2571),C2571&gt;8000,C2571&lt;9000),"Reboques",IF(AND(ISNUMBER(C2571),C2571&gt;0,C2571&lt;1000),"Veic. Leves","")))))))))))))))))))))</f>
        <v>Caminhões</v>
      </c>
      <c r="B2571" s="72"/>
      <c r="C2571" s="2">
        <v>1005</v>
      </c>
      <c r="D2571" s="2">
        <v>90516</v>
      </c>
      <c r="E2571" s="3" t="s">
        <v>855</v>
      </c>
      <c r="F2571" s="14" t="str">
        <f>IF(ISBLANK(K2571), "Apenas Solicitação", "Tem OC")</f>
        <v>Tem OC</v>
      </c>
      <c r="G2571" s="2">
        <v>1</v>
      </c>
      <c r="H2571" s="37">
        <f>G2571-I2571</f>
        <v>0</v>
      </c>
      <c r="I2571" s="38">
        <v>1</v>
      </c>
      <c r="J2571" s="4">
        <v>45757</v>
      </c>
      <c r="K2571" s="180">
        <v>45763</v>
      </c>
      <c r="L2571" s="3"/>
      <c r="M2571" s="44"/>
      <c r="N2571" s="44" t="str">
        <f>IFERROR(K2571 + VALUE(LEFT(L2571, FIND(" ", L2571) - 1)), "")</f>
        <v/>
      </c>
      <c r="O2571" s="3">
        <f>IF(_xlfn.DAYS(K2571,J2571)&lt;0, "Aguardando OC", _xlfn.DAYS(K2571,J2571))</f>
        <v>6</v>
      </c>
      <c r="P2571" s="14">
        <v>399049</v>
      </c>
      <c r="Q2571" s="169">
        <v>1143900</v>
      </c>
      <c r="R2571" s="14">
        <v>166447</v>
      </c>
      <c r="S2571" s="2">
        <v>685</v>
      </c>
      <c r="T2571" s="65" t="s">
        <v>15</v>
      </c>
      <c r="U2571" s="21">
        <v>177</v>
      </c>
      <c r="V2571" s="2">
        <v>2528</v>
      </c>
      <c r="W2571" s="43" t="str">
        <f>IFERROR(VLOOKUP(V2571, Fornecedores!A:C, 3, FALSE), "")</f>
        <v xml:space="preserve">REDIESEL            </v>
      </c>
      <c r="X2571" s="43" t="str">
        <f>IFERROR(VLOOKUP(V2571, Fornecedores!A:E, 5, FALSE), "")</f>
        <v>Jaboatão dos Guararapes</v>
      </c>
      <c r="Y2571" s="43" t="str">
        <f>IFERROR(VLOOKUP(V2571, Fornecedores!A:F, 6, FALSE), "")</f>
        <v>PE</v>
      </c>
      <c r="Z2571" s="14" t="str">
        <f>IF(H2571=0, "Pedido entregue!", "Pendente")</f>
        <v>Pedido entregue!</v>
      </c>
      <c r="AA2571" s="74">
        <v>1</v>
      </c>
      <c r="AB2571" s="58" t="str">
        <f>IF(Z2571="Pedido Entregue!", IF(AA2571=1, "Retirado do Almoxarifado", IF(AA2571=2, "Material devolvido", "Aguardando retirada")), IF(Z2571="Pendente", "Entrega pendente", ""))</f>
        <v>Retirado do Almoxarifado</v>
      </c>
      <c r="AC2571" s="18">
        <v>1</v>
      </c>
      <c r="AD2571" s="18">
        <f>AC2571/SUMIF($P:$P,P2571,$AC:$AC)</f>
        <v>1</v>
      </c>
      <c r="AE2571" s="18">
        <f>IF(R2571=0,0,AC2571/SUMIF($R:$R,R2571,$AC:$AC))</f>
        <v>8.3333333333333329E-2</v>
      </c>
      <c r="AF2571" s="18">
        <f>IF(R2571=0,1,0)</f>
        <v>0</v>
      </c>
      <c r="AG2571" s="18">
        <f>IF(R2571=0,#REF!-J2571,0)</f>
        <v>0</v>
      </c>
      <c r="AH2571" t="str">
        <f>TEXT(J2571,"MMMM")</f>
        <v>abril</v>
      </c>
    </row>
    <row r="2572" spans="1:34" ht="12.75" hidden="1" customHeight="1" x14ac:dyDescent="0.25">
      <c r="A2572" s="90" t="str">
        <f>IF(C2572="Oficina Diversos","Oficina Geral",
IF(ISNUMBER(FIND("Estoque - Colhedoras",C2572)),"Colhedoras",IF(ISNUMBER(FIND("Caldeiraria",C2572)),"Caldeiraria",IF(ISNUMBER(FIND("Borracharia",C2572)),"Borracharia",IF(ISNUMBER(FIND("Lubrificação",C2572)),"Lubrificação",
IF(ISNUMBER(FIND("Estoque - Carregadeiras",C2572)),"Carregadeiras",IF(ISNUMBER(FIND("Estoque - Veic. Leves",C2572)),"Veic. Leves",
IF(ISNUMBER(FIND("Estoque - Caminhões",C2572)),"Caminhões",IF(ISNUMBER(FIND("Estoque - Transbordos",C2572)),"Transbordos",
IF(ISNUMBER(FIND("Estoque - Tratores",C2572)),"Tratores",
IF(ISNUMBER(FIND("Estoque - Máquinas pesadas",C2572)),"Máquinas pesadas",
IF(ISNUMBER(FIND("Estoque - Reboques",C2572)),"Reboques",
IF(C2572="Estoque","Estoque",
IF(AND(ISNUMBER(C2572),C2572&gt;1000,C2572&lt;2000),"Caminhões",
IF(AND(ISNUMBER(C2572),C2572&gt;2000,C2572&lt;3000),"Tratores",
IF(AND(ISNUMBER(C2572),C2572&gt;3000,C2572&lt;4000),"Carregadeiras",
IF(AND(ISNUMBER(C2572),C2572&gt;4000,C2572&lt;5000),"Máquinas pesadas",
IF(AND(ISNUMBER(C2572),C2572&gt;5000,C2572&lt;6000),"Colhedoras",
IF(AND(ISNUMBER(C2572),C2572&gt;7000,C2572&lt;8000),"Irrigação",
IF(AND(ISNUMBER(C2572),C2572&gt;8000,C2572&lt;9000),"Reboques",IF(AND(ISNUMBER(C2572),C2572&gt;0,C2572&lt;1000),"Veic. Leves","")))))))))))))))))))))</f>
        <v>Caminhões</v>
      </c>
      <c r="B2572" s="72"/>
      <c r="C2572" s="2">
        <v>1005</v>
      </c>
      <c r="D2572" s="2">
        <v>90516</v>
      </c>
      <c r="E2572" s="3" t="s">
        <v>855</v>
      </c>
      <c r="F2572" s="14" t="str">
        <f>IF(ISBLANK(K2572), "Apenas Solicitação", "Tem OC")</f>
        <v>Tem OC</v>
      </c>
      <c r="G2572" s="2">
        <v>1</v>
      </c>
      <c r="H2572" s="37">
        <f>G2572-I2572</f>
        <v>0</v>
      </c>
      <c r="I2572" s="38">
        <v>1</v>
      </c>
      <c r="J2572" s="4">
        <v>45757</v>
      </c>
      <c r="K2572" s="180">
        <v>45763</v>
      </c>
      <c r="L2572" s="3"/>
      <c r="M2572" s="44"/>
      <c r="N2572" s="44" t="str">
        <f>IFERROR(K2572 + VALUE(LEFT(L2572, FIND(" ", L2572) - 1)), "")</f>
        <v/>
      </c>
      <c r="O2572" s="3">
        <f>IF(_xlfn.DAYS(K2572,J2572)&lt;0, "Aguardando OC", _xlfn.DAYS(K2572,J2572))</f>
        <v>6</v>
      </c>
      <c r="P2572" s="14">
        <v>399051</v>
      </c>
      <c r="Q2572" s="169">
        <v>1143900</v>
      </c>
      <c r="R2572" s="14">
        <v>166447</v>
      </c>
      <c r="S2572" s="2">
        <v>685</v>
      </c>
      <c r="T2572" s="65" t="s">
        <v>15</v>
      </c>
      <c r="U2572" s="21">
        <v>177</v>
      </c>
      <c r="V2572" s="2">
        <v>2528</v>
      </c>
      <c r="W2572" s="43" t="str">
        <f>IFERROR(VLOOKUP(V2572, Fornecedores!A:C, 3, FALSE), "")</f>
        <v xml:space="preserve">REDIESEL            </v>
      </c>
      <c r="X2572" s="43" t="str">
        <f>IFERROR(VLOOKUP(V2572, Fornecedores!A:E, 5, FALSE), "")</f>
        <v>Jaboatão dos Guararapes</v>
      </c>
      <c r="Y2572" s="43" t="str">
        <f>IFERROR(VLOOKUP(V2572, Fornecedores!A:F, 6, FALSE), "")</f>
        <v>PE</v>
      </c>
      <c r="Z2572" s="14" t="str">
        <f>IF(H2572=0, "Pedido entregue!", "Pendente")</f>
        <v>Pedido entregue!</v>
      </c>
      <c r="AA2572" s="74">
        <v>1</v>
      </c>
      <c r="AB2572" s="58" t="str">
        <f>IF(Z2572="Pedido Entregue!", IF(AA2572=1, "Retirado do Almoxarifado", IF(AA2572=2, "Material devolvido", "Aguardando retirada")), IF(Z2572="Pendente", "Entrega pendente", ""))</f>
        <v>Retirado do Almoxarifado</v>
      </c>
      <c r="AC2572" s="18">
        <v>1</v>
      </c>
      <c r="AD2572" s="18">
        <f>AC2572/SUMIF($P:$P,P2572,$AC:$AC)</f>
        <v>1</v>
      </c>
      <c r="AE2572" s="18">
        <f>IF(R2572=0,0,AC2572/SUMIF($R:$R,R2572,$AC:$AC))</f>
        <v>8.3333333333333329E-2</v>
      </c>
      <c r="AF2572" s="18">
        <f>IF(R2572=0,1,0)</f>
        <v>0</v>
      </c>
      <c r="AG2572" s="18">
        <f>IF(R2572=0,#REF!-J2572,0)</f>
        <v>0</v>
      </c>
      <c r="AH2572" t="str">
        <f>TEXT(J2572,"MMMM")</f>
        <v>abril</v>
      </c>
    </row>
    <row r="2573" spans="1:34" ht="12.75" hidden="1" customHeight="1" x14ac:dyDescent="0.25">
      <c r="A2573" s="90" t="str">
        <f>IF(C2573="Oficina Diversos","Oficina Geral",
IF(ISNUMBER(FIND("Estoque - Colhedoras",C2573)),"Colhedoras",IF(ISNUMBER(FIND("Caldeiraria",C2573)),"Caldeiraria",IF(ISNUMBER(FIND("Borracharia",C2573)),"Borracharia",IF(ISNUMBER(FIND("Lubrificação",C2573)),"Lubrificação",
IF(ISNUMBER(FIND("Estoque - Carregadeiras",C2573)),"Carregadeiras",IF(ISNUMBER(FIND("Estoque - Veic. Leves",C2573)),"Veic. Leves",
IF(ISNUMBER(FIND("Estoque - Caminhões",C2573)),"Caminhões",IF(ISNUMBER(FIND("Estoque - Transbordos",C2573)),"Transbordos",
IF(ISNUMBER(FIND("Estoque - Tratores",C2573)),"Tratores",
IF(ISNUMBER(FIND("Estoque - Máquinas pesadas",C2573)),"Máquinas pesadas",
IF(ISNUMBER(FIND("Estoque - Reboques",C2573)),"Reboques",
IF(C2573="Estoque","Estoque",
IF(AND(ISNUMBER(C2573),C2573&gt;1000,C2573&lt;2000),"Caminhões",
IF(AND(ISNUMBER(C2573),C2573&gt;2000,C2573&lt;3000),"Tratores",
IF(AND(ISNUMBER(C2573),C2573&gt;3000,C2573&lt;4000),"Carregadeiras",
IF(AND(ISNUMBER(C2573),C2573&gt;4000,C2573&lt;5000),"Máquinas pesadas",
IF(AND(ISNUMBER(C2573),C2573&gt;5000,C2573&lt;6000),"Colhedoras",
IF(AND(ISNUMBER(C2573),C2573&gt;7000,C2573&lt;8000),"Irrigação",
IF(AND(ISNUMBER(C2573),C2573&gt;8000,C2573&lt;9000),"Reboques",IF(AND(ISNUMBER(C2573),C2573&gt;0,C2573&lt;1000),"Veic. Leves","")))))))))))))))))))))</f>
        <v>Caminhões</v>
      </c>
      <c r="B2573" s="72"/>
      <c r="C2573" s="2">
        <v>1005</v>
      </c>
      <c r="D2573" s="2">
        <v>90517</v>
      </c>
      <c r="E2573" s="3" t="s">
        <v>856</v>
      </c>
      <c r="F2573" s="14" t="str">
        <f>IF(ISBLANK(K2573), "Apenas Solicitação", "Tem OC")</f>
        <v>Tem OC</v>
      </c>
      <c r="G2573" s="2">
        <v>1</v>
      </c>
      <c r="H2573" s="37">
        <f>G2573-I2573</f>
        <v>0</v>
      </c>
      <c r="I2573" s="38">
        <v>1</v>
      </c>
      <c r="J2573" s="4">
        <v>45757</v>
      </c>
      <c r="K2573" s="180">
        <v>45763</v>
      </c>
      <c r="L2573" s="3"/>
      <c r="M2573" s="44"/>
      <c r="N2573" s="44" t="str">
        <f>IFERROR(K2573 + VALUE(LEFT(L2573, FIND(" ", L2573) - 1)), "")</f>
        <v/>
      </c>
      <c r="O2573" s="3">
        <f>IF(_xlfn.DAYS(K2573,J2573)&lt;0, "Aguardando OC", _xlfn.DAYS(K2573,J2573))</f>
        <v>6</v>
      </c>
      <c r="P2573" s="14">
        <v>399052</v>
      </c>
      <c r="Q2573" s="169">
        <v>1143900</v>
      </c>
      <c r="R2573" s="14">
        <v>166447</v>
      </c>
      <c r="S2573" s="2">
        <v>685</v>
      </c>
      <c r="T2573" s="65" t="s">
        <v>15</v>
      </c>
      <c r="U2573" s="21">
        <v>177</v>
      </c>
      <c r="V2573" s="2">
        <v>2528</v>
      </c>
      <c r="W2573" s="43" t="str">
        <f>IFERROR(VLOOKUP(V2573, Fornecedores!A:C, 3, FALSE), "")</f>
        <v xml:space="preserve">REDIESEL            </v>
      </c>
      <c r="X2573" s="43" t="str">
        <f>IFERROR(VLOOKUP(V2573, Fornecedores!A:E, 5, FALSE), "")</f>
        <v>Jaboatão dos Guararapes</v>
      </c>
      <c r="Y2573" s="43" t="str">
        <f>IFERROR(VLOOKUP(V2573, Fornecedores!A:F, 6, FALSE), "")</f>
        <v>PE</v>
      </c>
      <c r="Z2573" s="14" t="str">
        <f>IF(H2573=0, "Pedido entregue!", "Pendente")</f>
        <v>Pedido entregue!</v>
      </c>
      <c r="AA2573" s="74">
        <v>1</v>
      </c>
      <c r="AB2573" s="58" t="str">
        <f>IF(Z2573="Pedido Entregue!", IF(AA2573=1, "Retirado do Almoxarifado", IF(AA2573=2, "Material devolvido", "Aguardando retirada")), IF(Z2573="Pendente", "Entrega pendente", ""))</f>
        <v>Retirado do Almoxarifado</v>
      </c>
      <c r="AC2573" s="18">
        <v>1</v>
      </c>
      <c r="AD2573" s="18">
        <f>AC2573/SUMIF($P:$P,P2573,$AC:$AC)</f>
        <v>1</v>
      </c>
      <c r="AE2573" s="18">
        <f>IF(R2573=0,0,AC2573/SUMIF($R:$R,R2573,$AC:$AC))</f>
        <v>8.3333333333333329E-2</v>
      </c>
      <c r="AF2573" s="18">
        <f>IF(R2573=0,1,0)</f>
        <v>0</v>
      </c>
      <c r="AG2573" s="18">
        <f>IF(R2573=0,#REF!-J2573,0)</f>
        <v>0</v>
      </c>
      <c r="AH2573" t="str">
        <f>TEXT(J2573,"MMMM")</f>
        <v>abril</v>
      </c>
    </row>
    <row r="2574" spans="1:34" ht="12.75" hidden="1" customHeight="1" x14ac:dyDescent="0.25">
      <c r="A2574" s="90" t="str">
        <f>IF(C2574="Oficina Diversos","Oficina Geral",
IF(ISNUMBER(FIND("Estoque - Colhedoras",C2574)),"Colhedoras",IF(ISNUMBER(FIND("Caldeiraria",C2574)),"Caldeiraria",IF(ISNUMBER(FIND("Borracharia",C2574)),"Borracharia",IF(ISNUMBER(FIND("Lubrificação",C2574)),"Lubrificação",
IF(ISNUMBER(FIND("Estoque - Carregadeiras",C2574)),"Carregadeiras",IF(ISNUMBER(FIND("Estoque - Veic. Leves",C2574)),"Veic. Leves",
IF(ISNUMBER(FIND("Estoque - Caminhões",C2574)),"Caminhões",IF(ISNUMBER(FIND("Estoque - Transbordos",C2574)),"Transbordos",
IF(ISNUMBER(FIND("Estoque - Tratores",C2574)),"Tratores",
IF(ISNUMBER(FIND("Estoque - Máquinas pesadas",C2574)),"Máquinas pesadas",
IF(ISNUMBER(FIND("Estoque - Reboques",C2574)),"Reboques",
IF(C2574="Estoque","Estoque",
IF(AND(ISNUMBER(C2574),C2574&gt;1000,C2574&lt;2000),"Caminhões",
IF(AND(ISNUMBER(C2574),C2574&gt;2000,C2574&lt;3000),"Tratores",
IF(AND(ISNUMBER(C2574),C2574&gt;3000,C2574&lt;4000),"Carregadeiras",
IF(AND(ISNUMBER(C2574),C2574&gt;4000,C2574&lt;5000),"Máquinas pesadas",
IF(AND(ISNUMBER(C2574),C2574&gt;5000,C2574&lt;6000),"Colhedoras",
IF(AND(ISNUMBER(C2574),C2574&gt;7000,C2574&lt;8000),"Irrigação",
IF(AND(ISNUMBER(C2574),C2574&gt;8000,C2574&lt;9000),"Reboques",IF(AND(ISNUMBER(C2574),C2574&gt;0,C2574&lt;1000),"Veic. Leves","")))))))))))))))))))))</f>
        <v>Caminhões</v>
      </c>
      <c r="B2574" s="72"/>
      <c r="C2574" s="2">
        <v>1005</v>
      </c>
      <c r="D2574" s="2">
        <v>90518</v>
      </c>
      <c r="E2574" s="3" t="s">
        <v>857</v>
      </c>
      <c r="F2574" s="14" t="str">
        <f>IF(ISBLANK(K2574), "Apenas Solicitação", "Tem OC")</f>
        <v>Tem OC</v>
      </c>
      <c r="G2574" s="2">
        <v>1</v>
      </c>
      <c r="H2574" s="37">
        <f>G2574-I2574</f>
        <v>0</v>
      </c>
      <c r="I2574" s="38">
        <v>1</v>
      </c>
      <c r="J2574" s="4">
        <v>45757</v>
      </c>
      <c r="K2574" s="180">
        <v>45763</v>
      </c>
      <c r="L2574" s="3"/>
      <c r="M2574" s="44"/>
      <c r="N2574" s="44" t="str">
        <f>IFERROR(K2574 + VALUE(LEFT(L2574, FIND(" ", L2574) - 1)), "")</f>
        <v/>
      </c>
      <c r="O2574" s="3">
        <f>IF(_xlfn.DAYS(K2574,J2574)&lt;0, "Aguardando OC", _xlfn.DAYS(K2574,J2574))</f>
        <v>6</v>
      </c>
      <c r="P2574" s="14">
        <v>399055</v>
      </c>
      <c r="Q2574" s="169">
        <v>1143900</v>
      </c>
      <c r="R2574" s="14">
        <v>166451</v>
      </c>
      <c r="S2574" s="2">
        <v>685</v>
      </c>
      <c r="T2574" s="65" t="s">
        <v>15</v>
      </c>
      <c r="U2574" s="21">
        <v>2687.99</v>
      </c>
      <c r="V2574" s="2">
        <v>2106</v>
      </c>
      <c r="W2574" s="43" t="str">
        <f>IFERROR(VLOOKUP(V2574, Fornecedores!A:C, 3, FALSE), "")</f>
        <v xml:space="preserve">UNIDAS              </v>
      </c>
      <c r="X2574" s="43" t="str">
        <f>IFERROR(VLOOKUP(V2574, Fornecedores!A:E, 5, FALSE), "")</f>
        <v>João Pessoa</v>
      </c>
      <c r="Y2574" s="43" t="str">
        <f>IFERROR(VLOOKUP(V2574, Fornecedores!A:F, 6, FALSE), "")</f>
        <v>PB</v>
      </c>
      <c r="Z2574" s="14" t="str">
        <f>IF(H2574=0, "Pedido entregue!", "Pendente")</f>
        <v>Pedido entregue!</v>
      </c>
      <c r="AA2574" s="74">
        <v>1</v>
      </c>
      <c r="AB2574" s="58" t="str">
        <f>IF(Z2574="Pedido Entregue!", IF(AA2574=1, "Retirado do Almoxarifado", IF(AA2574=2, "Material devolvido", "Aguardando retirada")), IF(Z2574="Pendente", "Entrega pendente", ""))</f>
        <v>Retirado do Almoxarifado</v>
      </c>
      <c r="AC2574" s="18">
        <v>1</v>
      </c>
      <c r="AD2574" s="18">
        <f>AC2574/SUMIF($P:$P,P2574,$AC:$AC)</f>
        <v>1</v>
      </c>
      <c r="AE2574" s="18">
        <f>IF(R2574=0,0,AC2574/SUMIF($R:$R,R2574,$AC:$AC))</f>
        <v>5.8823529411764705E-2</v>
      </c>
      <c r="AF2574" s="18">
        <f>IF(R2574=0,1,0)</f>
        <v>0</v>
      </c>
      <c r="AG2574" s="18">
        <f>IF(R2574=0,#REF!-J2574,0)</f>
        <v>0</v>
      </c>
      <c r="AH2574" t="str">
        <f>TEXT(J2574,"MMMM")</f>
        <v>abril</v>
      </c>
    </row>
    <row r="2575" spans="1:34" ht="12.75" hidden="1" customHeight="1" x14ac:dyDescent="0.25">
      <c r="A2575" s="90" t="str">
        <f>IF(C2575="Oficina Diversos","Oficina Geral",
IF(ISNUMBER(FIND("Estoque - Colhedoras",C2575)),"Colhedoras",IF(ISNUMBER(FIND("Caldeiraria",C2575)),"Caldeiraria",IF(ISNUMBER(FIND("Borracharia",C2575)),"Borracharia",IF(ISNUMBER(FIND("Lubrificação",C2575)),"Lubrificação",
IF(ISNUMBER(FIND("Estoque - Carregadeiras",C2575)),"Carregadeiras",IF(ISNUMBER(FIND("Estoque - Veic. Leves",C2575)),"Veic. Leves",
IF(ISNUMBER(FIND("Estoque - Caminhões",C2575)),"Caminhões",IF(ISNUMBER(FIND("Estoque - Transbordos",C2575)),"Transbordos",
IF(ISNUMBER(FIND("Estoque - Tratores",C2575)),"Tratores",
IF(ISNUMBER(FIND("Estoque - Máquinas pesadas",C2575)),"Máquinas pesadas",
IF(ISNUMBER(FIND("Estoque - Reboques",C2575)),"Reboques",
IF(C2575="Estoque","Estoque",
IF(AND(ISNUMBER(C2575),C2575&gt;1000,C2575&lt;2000),"Caminhões",
IF(AND(ISNUMBER(C2575),C2575&gt;2000,C2575&lt;3000),"Tratores",
IF(AND(ISNUMBER(C2575),C2575&gt;3000,C2575&lt;4000),"Carregadeiras",
IF(AND(ISNUMBER(C2575),C2575&gt;4000,C2575&lt;5000),"Máquinas pesadas",
IF(AND(ISNUMBER(C2575),C2575&gt;5000,C2575&lt;6000),"Colhedoras",
IF(AND(ISNUMBER(C2575),C2575&gt;7000,C2575&lt;8000),"Irrigação",
IF(AND(ISNUMBER(C2575),C2575&gt;8000,C2575&lt;9000),"Reboques",IF(AND(ISNUMBER(C2575),C2575&gt;0,C2575&lt;1000),"Veic. Leves","")))))))))))))))))))))</f>
        <v>Caminhões</v>
      </c>
      <c r="B2575" s="72"/>
      <c r="C2575" s="2">
        <v>1005</v>
      </c>
      <c r="D2575" s="2">
        <v>90519</v>
      </c>
      <c r="E2575" s="3" t="s">
        <v>858</v>
      </c>
      <c r="F2575" s="14" t="str">
        <f>IF(ISBLANK(K2575), "Apenas Solicitação", "Tem OC")</f>
        <v>Tem OC</v>
      </c>
      <c r="G2575" s="2">
        <v>1</v>
      </c>
      <c r="H2575" s="37">
        <f>G2575-I2575</f>
        <v>0</v>
      </c>
      <c r="I2575" s="38">
        <v>1</v>
      </c>
      <c r="J2575" s="4">
        <v>45757</v>
      </c>
      <c r="K2575" s="180">
        <v>45763</v>
      </c>
      <c r="L2575" s="3"/>
      <c r="M2575" s="44"/>
      <c r="N2575" s="44" t="str">
        <f>IFERROR(K2575 + VALUE(LEFT(L2575, FIND(" ", L2575) - 1)), "")</f>
        <v/>
      </c>
      <c r="O2575" s="3">
        <f>IF(_xlfn.DAYS(K2575,J2575)&lt;0, "Aguardando OC", _xlfn.DAYS(K2575,J2575))</f>
        <v>6</v>
      </c>
      <c r="P2575" s="14">
        <v>399054</v>
      </c>
      <c r="Q2575" s="169">
        <v>1143900</v>
      </c>
      <c r="R2575" s="14">
        <v>166449</v>
      </c>
      <c r="S2575" s="2">
        <v>685</v>
      </c>
      <c r="T2575" s="65" t="s">
        <v>15</v>
      </c>
      <c r="U2575" s="21">
        <v>3120</v>
      </c>
      <c r="V2575" s="2">
        <v>15716</v>
      </c>
      <c r="W2575" s="43" t="str">
        <f>IFERROR(VLOOKUP(V2575, Fornecedores!A:C, 3, FALSE), "")</f>
        <v>BRADIPE</v>
      </c>
      <c r="X2575" s="43" t="str">
        <f>IFERROR(VLOOKUP(V2575, Fornecedores!A:E, 5, FALSE), "")</f>
        <v>Jaboatão dos Guararapes</v>
      </c>
      <c r="Y2575" s="43" t="str">
        <f>IFERROR(VLOOKUP(V2575, Fornecedores!A:F, 6, FALSE), "")</f>
        <v>PE</v>
      </c>
      <c r="Z2575" s="14" t="str">
        <f>IF(H2575=0, "Pedido entregue!", "Pendente")</f>
        <v>Pedido entregue!</v>
      </c>
      <c r="AA2575" s="74">
        <v>1</v>
      </c>
      <c r="AB2575" s="58" t="str">
        <f>IF(Z2575="Pedido Entregue!", IF(AA2575=1, "Retirado do Almoxarifado", IF(AA2575=2, "Material devolvido", "Aguardando retirada")), IF(Z2575="Pendente", "Entrega pendente", ""))</f>
        <v>Retirado do Almoxarifado</v>
      </c>
      <c r="AC2575" s="18">
        <v>1</v>
      </c>
      <c r="AD2575" s="18">
        <f>AC2575/SUMIF($P:$P,P2575,$AC:$AC)</f>
        <v>1</v>
      </c>
      <c r="AE2575" s="18">
        <f>IF(R2575=0,0,AC2575/SUMIF($R:$R,R2575,$AC:$AC))</f>
        <v>0.1111111111111111</v>
      </c>
      <c r="AF2575" s="18">
        <f>IF(R2575=0,1,0)</f>
        <v>0</v>
      </c>
      <c r="AG2575" s="18">
        <f>IF(R2575=0,#REF!-J2575,0)</f>
        <v>0</v>
      </c>
      <c r="AH2575" t="str">
        <f>TEXT(J2575,"MMMM")</f>
        <v>abril</v>
      </c>
    </row>
    <row r="2576" spans="1:34" ht="12.75" hidden="1" customHeight="1" x14ac:dyDescent="0.25">
      <c r="A2576" s="90" t="str">
        <f>IF(C2576="Oficina Diversos","Oficina Geral",
IF(ISNUMBER(FIND("Estoque - Colhedoras",C2576)),"Colhedoras",IF(ISNUMBER(FIND("Caldeiraria",C2576)),"Caldeiraria",IF(ISNUMBER(FIND("Borracharia",C2576)),"Borracharia",IF(ISNUMBER(FIND("Lubrificação",C2576)),"Lubrificação",
IF(ISNUMBER(FIND("Estoque - Carregadeiras",C2576)),"Carregadeiras",IF(ISNUMBER(FIND("Estoque - Veic. Leves",C2576)),"Veic. Leves",
IF(ISNUMBER(FIND("Estoque - Caminhões",C2576)),"Caminhões",IF(ISNUMBER(FIND("Estoque - Transbordos",C2576)),"Transbordos",
IF(ISNUMBER(FIND("Estoque - Tratores",C2576)),"Tratores",
IF(ISNUMBER(FIND("Estoque - Máquinas pesadas",C2576)),"Máquinas pesadas",
IF(ISNUMBER(FIND("Estoque - Reboques",C2576)),"Reboques",
IF(C2576="Estoque","Estoque",
IF(AND(ISNUMBER(C2576),C2576&gt;1000,C2576&lt;2000),"Caminhões",
IF(AND(ISNUMBER(C2576),C2576&gt;2000,C2576&lt;3000),"Tratores",
IF(AND(ISNUMBER(C2576),C2576&gt;3000,C2576&lt;4000),"Carregadeiras",
IF(AND(ISNUMBER(C2576),C2576&gt;4000,C2576&lt;5000),"Máquinas pesadas",
IF(AND(ISNUMBER(C2576),C2576&gt;5000,C2576&lt;6000),"Colhedoras",
IF(AND(ISNUMBER(C2576),C2576&gt;7000,C2576&lt;8000),"Irrigação",
IF(AND(ISNUMBER(C2576),C2576&gt;8000,C2576&lt;9000),"Reboques",IF(AND(ISNUMBER(C2576),C2576&gt;0,C2576&lt;1000),"Veic. Leves","")))))))))))))))))))))</f>
        <v>Caminhões</v>
      </c>
      <c r="B2576" s="72"/>
      <c r="C2576" s="2">
        <v>1005</v>
      </c>
      <c r="D2576" s="2">
        <v>90520</v>
      </c>
      <c r="E2576" s="3" t="s">
        <v>859</v>
      </c>
      <c r="F2576" s="14" t="str">
        <f>IF(ISBLANK(K2576), "Apenas Solicitação", "Tem OC")</f>
        <v>Tem OC</v>
      </c>
      <c r="G2576" s="2">
        <v>1</v>
      </c>
      <c r="H2576" s="37">
        <f>G2576-I2576</f>
        <v>0</v>
      </c>
      <c r="I2576" s="38">
        <v>1</v>
      </c>
      <c r="J2576" s="4">
        <v>45757</v>
      </c>
      <c r="K2576" s="180">
        <v>45763</v>
      </c>
      <c r="L2576" s="3"/>
      <c r="M2576" s="44"/>
      <c r="N2576" s="44" t="str">
        <f>IFERROR(K2576 + VALUE(LEFT(L2576, FIND(" ", L2576) - 1)), "")</f>
        <v/>
      </c>
      <c r="O2576" s="3">
        <f>IF(_xlfn.DAYS(K2576,J2576)&lt;0, "Aguardando OC", _xlfn.DAYS(K2576,J2576))</f>
        <v>6</v>
      </c>
      <c r="P2576" s="14">
        <v>399053</v>
      </c>
      <c r="Q2576" s="169">
        <v>1143900</v>
      </c>
      <c r="R2576" s="14">
        <v>166451</v>
      </c>
      <c r="S2576" s="2">
        <v>685</v>
      </c>
      <c r="T2576" s="65" t="s">
        <v>15</v>
      </c>
      <c r="U2576" s="21">
        <v>1730.44</v>
      </c>
      <c r="V2576" s="2">
        <v>2106</v>
      </c>
      <c r="W2576" s="43" t="str">
        <f>IFERROR(VLOOKUP(V2576, Fornecedores!A:C, 3, FALSE), "")</f>
        <v xml:space="preserve">UNIDAS              </v>
      </c>
      <c r="X2576" s="43" t="str">
        <f>IFERROR(VLOOKUP(V2576, Fornecedores!A:E, 5, FALSE), "")</f>
        <v>João Pessoa</v>
      </c>
      <c r="Y2576" s="43" t="str">
        <f>IFERROR(VLOOKUP(V2576, Fornecedores!A:F, 6, FALSE), "")</f>
        <v>PB</v>
      </c>
      <c r="Z2576" s="14" t="str">
        <f>IF(H2576=0, "Pedido entregue!", "Pendente")</f>
        <v>Pedido entregue!</v>
      </c>
      <c r="AA2576" s="74">
        <v>1</v>
      </c>
      <c r="AB2576" s="58" t="str">
        <f>IF(Z2576="Pedido Entregue!", IF(AA2576=1, "Retirado do Almoxarifado", IF(AA2576=2, "Material devolvido", "Aguardando retirada")), IF(Z2576="Pendente", "Entrega pendente", ""))</f>
        <v>Retirado do Almoxarifado</v>
      </c>
      <c r="AC2576" s="18">
        <v>1</v>
      </c>
      <c r="AD2576" s="18">
        <f>AC2576/SUMIF($P:$P,P2576,$AC:$AC)</f>
        <v>1</v>
      </c>
      <c r="AE2576" s="18">
        <f>IF(R2576=0,0,AC2576/SUMIF($R:$R,R2576,$AC:$AC))</f>
        <v>5.8823529411764705E-2</v>
      </c>
      <c r="AF2576" s="18">
        <f>IF(R2576=0,1,0)</f>
        <v>0</v>
      </c>
      <c r="AG2576" s="18">
        <f>IF(R2576=0,#REF!-J2576,0)</f>
        <v>0</v>
      </c>
      <c r="AH2576" t="str">
        <f>TEXT(J2576,"MMMM")</f>
        <v>abril</v>
      </c>
    </row>
    <row r="2577" spans="1:34" ht="12.75" hidden="1" customHeight="1" x14ac:dyDescent="0.25">
      <c r="A2577" s="90" t="str">
        <f>IF(C2577="Oficina Diversos","Oficina Geral",
IF(ISNUMBER(FIND("Estoque - Colhedoras",C2577)),"Colhedoras",IF(ISNUMBER(FIND("Caldeiraria",C2577)),"Caldeiraria",IF(ISNUMBER(FIND("Borracharia",C2577)),"Borracharia",IF(ISNUMBER(FIND("Lubrificação",C2577)),"Lubrificação",
IF(ISNUMBER(FIND("Estoque - Carregadeiras",C2577)),"Carregadeiras",IF(ISNUMBER(FIND("Estoque - Veic. Leves",C2577)),"Veic. Leves",
IF(ISNUMBER(FIND("Estoque - Caminhões",C2577)),"Caminhões",IF(ISNUMBER(FIND("Estoque - Transbordos",C2577)),"Transbordos",
IF(ISNUMBER(FIND("Estoque - Tratores",C2577)),"Tratores",
IF(ISNUMBER(FIND("Estoque - Máquinas pesadas",C2577)),"Máquinas pesadas",
IF(ISNUMBER(FIND("Estoque - Reboques",C2577)),"Reboques",
IF(C2577="Estoque","Estoque",
IF(AND(ISNUMBER(C2577),C2577&gt;1000,C2577&lt;2000),"Caminhões",
IF(AND(ISNUMBER(C2577),C2577&gt;2000,C2577&lt;3000),"Tratores",
IF(AND(ISNUMBER(C2577),C2577&gt;3000,C2577&lt;4000),"Carregadeiras",
IF(AND(ISNUMBER(C2577),C2577&gt;4000,C2577&lt;5000),"Máquinas pesadas",
IF(AND(ISNUMBER(C2577),C2577&gt;5000,C2577&lt;6000),"Colhedoras",
IF(AND(ISNUMBER(C2577),C2577&gt;7000,C2577&lt;8000),"Irrigação",
IF(AND(ISNUMBER(C2577),C2577&gt;8000,C2577&lt;9000),"Reboques",IF(AND(ISNUMBER(C2577),C2577&gt;0,C2577&lt;1000),"Veic. Leves","")))))))))))))))))))))</f>
        <v>Caminhões</v>
      </c>
      <c r="B2577" s="72"/>
      <c r="C2577" s="2">
        <v>1005</v>
      </c>
      <c r="D2577" s="2">
        <v>90521</v>
      </c>
      <c r="E2577" s="3" t="s">
        <v>860</v>
      </c>
      <c r="F2577" s="14" t="str">
        <f>IF(ISBLANK(K2577), "Apenas Solicitação", "Tem OC")</f>
        <v>Tem OC</v>
      </c>
      <c r="G2577" s="2">
        <v>1</v>
      </c>
      <c r="H2577" s="37">
        <f>G2577-I2577</f>
        <v>0</v>
      </c>
      <c r="I2577" s="38">
        <v>1</v>
      </c>
      <c r="J2577" s="4">
        <v>45757</v>
      </c>
      <c r="K2577" s="180">
        <v>45763</v>
      </c>
      <c r="L2577" s="3"/>
      <c r="M2577" s="44"/>
      <c r="N2577" s="44" t="str">
        <f>IFERROR(K2577 + VALUE(LEFT(L2577, FIND(" ", L2577) - 1)), "")</f>
        <v/>
      </c>
      <c r="O2577" s="3">
        <f>IF(_xlfn.DAYS(K2577,J2577)&lt;0, "Aguardando OC", _xlfn.DAYS(K2577,J2577))</f>
        <v>6</v>
      </c>
      <c r="P2577" s="14">
        <v>399068</v>
      </c>
      <c r="Q2577" s="169">
        <v>1143900</v>
      </c>
      <c r="R2577" s="14">
        <v>166449</v>
      </c>
      <c r="S2577" s="2">
        <v>685</v>
      </c>
      <c r="T2577" s="65" t="s">
        <v>15</v>
      </c>
      <c r="U2577" s="21">
        <v>463</v>
      </c>
      <c r="V2577" s="2">
        <v>15716</v>
      </c>
      <c r="W2577" s="43" t="str">
        <f>IFERROR(VLOOKUP(V2577, Fornecedores!A:C, 3, FALSE), "")</f>
        <v>BRADIPE</v>
      </c>
      <c r="X2577" s="43" t="str">
        <f>IFERROR(VLOOKUP(V2577, Fornecedores!A:E, 5, FALSE), "")</f>
        <v>Jaboatão dos Guararapes</v>
      </c>
      <c r="Y2577" s="43" t="str">
        <f>IFERROR(VLOOKUP(V2577, Fornecedores!A:F, 6, FALSE), "")</f>
        <v>PE</v>
      </c>
      <c r="Z2577" s="14" t="str">
        <f>IF(H2577=0, "Pedido entregue!", "Pendente")</f>
        <v>Pedido entregue!</v>
      </c>
      <c r="AA2577" s="74">
        <v>1</v>
      </c>
      <c r="AB2577" s="58" t="str">
        <f>IF(Z2577="Pedido Entregue!", IF(AA2577=1, "Retirado do Almoxarifado", IF(AA2577=2, "Material devolvido", "Aguardando retirada")), IF(Z2577="Pendente", "Entrega pendente", ""))</f>
        <v>Retirado do Almoxarifado</v>
      </c>
      <c r="AC2577" s="18">
        <v>1</v>
      </c>
      <c r="AD2577" s="18">
        <f>AC2577/SUMIF($P:$P,P2577,$AC:$AC)</f>
        <v>1</v>
      </c>
      <c r="AE2577" s="18">
        <f>IF(R2577=0,0,AC2577/SUMIF($R:$R,R2577,$AC:$AC))</f>
        <v>0.1111111111111111</v>
      </c>
      <c r="AF2577" s="18">
        <f>IF(R2577=0,1,0)</f>
        <v>0</v>
      </c>
      <c r="AG2577" s="18">
        <f>IF(R2577=0,#REF!-J2577,0)</f>
        <v>0</v>
      </c>
      <c r="AH2577" t="str">
        <f>TEXT(J2577,"MMMM")</f>
        <v>abril</v>
      </c>
    </row>
    <row r="2578" spans="1:34" ht="12.75" hidden="1" customHeight="1" x14ac:dyDescent="0.25">
      <c r="A2578" s="90" t="str">
        <f>IF(C2578="Oficina Diversos","Oficina Geral",
IF(ISNUMBER(FIND("Estoque - Colhedoras",C2578)),"Colhedoras",IF(ISNUMBER(FIND("Caldeiraria",C2578)),"Caldeiraria",IF(ISNUMBER(FIND("Borracharia",C2578)),"Borracharia",IF(ISNUMBER(FIND("Lubrificação",C2578)),"Lubrificação",
IF(ISNUMBER(FIND("Estoque - Carregadeiras",C2578)),"Carregadeiras",IF(ISNUMBER(FIND("Estoque - Veic. Leves",C2578)),"Veic. Leves",
IF(ISNUMBER(FIND("Estoque - Caminhões",C2578)),"Caminhões",IF(ISNUMBER(FIND("Estoque - Transbordos",C2578)),"Transbordos",
IF(ISNUMBER(FIND("Estoque - Tratores",C2578)),"Tratores",
IF(ISNUMBER(FIND("Estoque - Máquinas pesadas",C2578)),"Máquinas pesadas",
IF(ISNUMBER(FIND("Estoque - Reboques",C2578)),"Reboques",
IF(C2578="Estoque","Estoque",
IF(AND(ISNUMBER(C2578),C2578&gt;1000,C2578&lt;2000),"Caminhões",
IF(AND(ISNUMBER(C2578),C2578&gt;2000,C2578&lt;3000),"Tratores",
IF(AND(ISNUMBER(C2578),C2578&gt;3000,C2578&lt;4000),"Carregadeiras",
IF(AND(ISNUMBER(C2578),C2578&gt;4000,C2578&lt;5000),"Máquinas pesadas",
IF(AND(ISNUMBER(C2578),C2578&gt;5000,C2578&lt;6000),"Colhedoras",
IF(AND(ISNUMBER(C2578),C2578&gt;7000,C2578&lt;8000),"Irrigação",
IF(AND(ISNUMBER(C2578),C2578&gt;8000,C2578&lt;9000),"Reboques",IF(AND(ISNUMBER(C2578),C2578&gt;0,C2578&lt;1000),"Veic. Leves","")))))))))))))))))))))</f>
        <v>Caminhões</v>
      </c>
      <c r="B2578" s="72"/>
      <c r="C2578" s="2">
        <v>1005</v>
      </c>
      <c r="D2578" s="2">
        <v>90522</v>
      </c>
      <c r="E2578" s="3" t="s">
        <v>861</v>
      </c>
      <c r="F2578" s="14" t="str">
        <f>IF(ISBLANK(K2578), "Apenas Solicitação", "Tem OC")</f>
        <v>Tem OC</v>
      </c>
      <c r="G2578" s="2">
        <v>1</v>
      </c>
      <c r="H2578" s="37">
        <f>G2578-I2578</f>
        <v>0</v>
      </c>
      <c r="I2578" s="38">
        <v>1</v>
      </c>
      <c r="J2578" s="4">
        <v>45757</v>
      </c>
      <c r="K2578" s="180">
        <v>45763</v>
      </c>
      <c r="L2578" s="3"/>
      <c r="M2578" s="44"/>
      <c r="N2578" s="44" t="str">
        <f>IFERROR(K2578 + VALUE(LEFT(L2578, FIND(" ", L2578) - 1)), "")</f>
        <v/>
      </c>
      <c r="O2578" s="3">
        <f>IF(_xlfn.DAYS(K2578,J2578)&lt;0, "Aguardando OC", _xlfn.DAYS(K2578,J2578))</f>
        <v>6</v>
      </c>
      <c r="P2578" s="14">
        <v>399063</v>
      </c>
      <c r="Q2578" s="169">
        <v>1143900</v>
      </c>
      <c r="R2578" s="14">
        <v>166451</v>
      </c>
      <c r="S2578" s="2">
        <v>685</v>
      </c>
      <c r="T2578" s="65" t="s">
        <v>15</v>
      </c>
      <c r="U2578" s="21">
        <v>342.66</v>
      </c>
      <c r="V2578" s="2">
        <v>2106</v>
      </c>
      <c r="W2578" s="43" t="str">
        <f>IFERROR(VLOOKUP(V2578, Fornecedores!A:C, 3, FALSE), "")</f>
        <v xml:space="preserve">UNIDAS              </v>
      </c>
      <c r="X2578" s="43" t="str">
        <f>IFERROR(VLOOKUP(V2578, Fornecedores!A:E, 5, FALSE), "")</f>
        <v>João Pessoa</v>
      </c>
      <c r="Y2578" s="43" t="str">
        <f>IFERROR(VLOOKUP(V2578, Fornecedores!A:F, 6, FALSE), "")</f>
        <v>PB</v>
      </c>
      <c r="Z2578" s="14" t="str">
        <f>IF(H2578=0, "Pedido entregue!", "Pendente")</f>
        <v>Pedido entregue!</v>
      </c>
      <c r="AA2578" s="74">
        <v>1</v>
      </c>
      <c r="AB2578" s="58" t="str">
        <f>IF(Z2578="Pedido Entregue!", IF(AA2578=1, "Retirado do Almoxarifado", IF(AA2578=2, "Material devolvido", "Aguardando retirada")), IF(Z2578="Pendente", "Entrega pendente", ""))</f>
        <v>Retirado do Almoxarifado</v>
      </c>
      <c r="AC2578" s="18">
        <v>1</v>
      </c>
      <c r="AD2578" s="18">
        <f>AC2578/SUMIF($P:$P,P2578,$AC:$AC)</f>
        <v>1</v>
      </c>
      <c r="AE2578" s="18">
        <f>IF(R2578=0,0,AC2578/SUMIF($R:$R,R2578,$AC:$AC))</f>
        <v>5.8823529411764705E-2</v>
      </c>
      <c r="AF2578" s="18">
        <f>IF(R2578=0,1,0)</f>
        <v>0</v>
      </c>
      <c r="AG2578" s="18">
        <f>IF(R2578=0,#REF!-J2578,0)</f>
        <v>0</v>
      </c>
      <c r="AH2578" t="str">
        <f>TEXT(J2578,"MMMM")</f>
        <v>abril</v>
      </c>
    </row>
    <row r="2579" spans="1:34" ht="12.75" hidden="1" customHeight="1" x14ac:dyDescent="0.25">
      <c r="A2579" s="90" t="str">
        <f>IF(C2579="Oficina Diversos","Oficina Geral",
IF(ISNUMBER(FIND("Estoque - Colhedoras",C2579)),"Colhedoras",IF(ISNUMBER(FIND("Caldeiraria",C2579)),"Caldeiraria",IF(ISNUMBER(FIND("Borracharia",C2579)),"Borracharia",IF(ISNUMBER(FIND("Lubrificação",C2579)),"Lubrificação",
IF(ISNUMBER(FIND("Estoque - Carregadeiras",C2579)),"Carregadeiras",IF(ISNUMBER(FIND("Estoque - Veic. Leves",C2579)),"Veic. Leves",
IF(ISNUMBER(FIND("Estoque - Caminhões",C2579)),"Caminhões",IF(ISNUMBER(FIND("Estoque - Transbordos",C2579)),"Transbordos",
IF(ISNUMBER(FIND("Estoque - Tratores",C2579)),"Tratores",
IF(ISNUMBER(FIND("Estoque - Máquinas pesadas",C2579)),"Máquinas pesadas",
IF(ISNUMBER(FIND("Estoque - Reboques",C2579)),"Reboques",
IF(C2579="Estoque","Estoque",
IF(AND(ISNUMBER(C2579),C2579&gt;1000,C2579&lt;2000),"Caminhões",
IF(AND(ISNUMBER(C2579),C2579&gt;2000,C2579&lt;3000),"Tratores",
IF(AND(ISNUMBER(C2579),C2579&gt;3000,C2579&lt;4000),"Carregadeiras",
IF(AND(ISNUMBER(C2579),C2579&gt;4000,C2579&lt;5000),"Máquinas pesadas",
IF(AND(ISNUMBER(C2579),C2579&gt;5000,C2579&lt;6000),"Colhedoras",
IF(AND(ISNUMBER(C2579),C2579&gt;7000,C2579&lt;8000),"Irrigação",
IF(AND(ISNUMBER(C2579),C2579&gt;8000,C2579&lt;9000),"Reboques",IF(AND(ISNUMBER(C2579),C2579&gt;0,C2579&lt;1000),"Veic. Leves","")))))))))))))))))))))</f>
        <v>Caminhões</v>
      </c>
      <c r="B2579" s="72"/>
      <c r="C2579" s="2">
        <v>1005</v>
      </c>
      <c r="D2579" s="2">
        <v>90522</v>
      </c>
      <c r="E2579" s="3" t="s">
        <v>861</v>
      </c>
      <c r="F2579" s="14" t="str">
        <f>IF(ISBLANK(K2579), "Apenas Solicitação", "Tem OC")</f>
        <v>Tem OC</v>
      </c>
      <c r="G2579" s="2">
        <v>2</v>
      </c>
      <c r="H2579" s="37">
        <f>G2579-I2579</f>
        <v>0</v>
      </c>
      <c r="I2579" s="38">
        <v>2</v>
      </c>
      <c r="J2579" s="4">
        <v>45757</v>
      </c>
      <c r="K2579" s="180">
        <v>45763</v>
      </c>
      <c r="L2579" s="3"/>
      <c r="M2579" s="44"/>
      <c r="N2579" s="44" t="str">
        <f>IFERROR(K2579 + VALUE(LEFT(L2579, FIND(" ", L2579) - 1)), "")</f>
        <v/>
      </c>
      <c r="O2579" s="3">
        <f>IF(_xlfn.DAYS(K2579,J2579)&lt;0, "Aguardando OC", _xlfn.DAYS(K2579,J2579))</f>
        <v>6</v>
      </c>
      <c r="P2579" s="14">
        <v>399065</v>
      </c>
      <c r="Q2579" s="169">
        <v>1143900</v>
      </c>
      <c r="R2579" s="14">
        <v>166451</v>
      </c>
      <c r="S2579" s="2">
        <v>685</v>
      </c>
      <c r="T2579" s="65" t="s">
        <v>15</v>
      </c>
      <c r="U2579" s="21">
        <v>171.33</v>
      </c>
      <c r="V2579" s="2">
        <v>2106</v>
      </c>
      <c r="W2579" s="43" t="str">
        <f>IFERROR(VLOOKUP(V2579, Fornecedores!A:C, 3, FALSE), "")</f>
        <v xml:space="preserve">UNIDAS              </v>
      </c>
      <c r="X2579" s="43" t="str">
        <f>IFERROR(VLOOKUP(V2579, Fornecedores!A:E, 5, FALSE), "")</f>
        <v>João Pessoa</v>
      </c>
      <c r="Y2579" s="43" t="str">
        <f>IFERROR(VLOOKUP(V2579, Fornecedores!A:F, 6, FALSE), "")</f>
        <v>PB</v>
      </c>
      <c r="Z2579" s="14" t="str">
        <f>IF(H2579=0, "Pedido entregue!", "Pendente")</f>
        <v>Pedido entregue!</v>
      </c>
      <c r="AA2579" s="74">
        <v>1</v>
      </c>
      <c r="AB2579" s="58" t="str">
        <f>IF(Z2579="Pedido Entregue!", IF(AA2579=1, "Retirado do Almoxarifado", IF(AA2579=2, "Material devolvido", "Aguardando retirada")), IF(Z2579="Pendente", "Entrega pendente", ""))</f>
        <v>Retirado do Almoxarifado</v>
      </c>
      <c r="AC2579" s="18">
        <v>1</v>
      </c>
      <c r="AD2579" s="18">
        <f>AC2579/SUMIF($P:$P,P2579,$AC:$AC)</f>
        <v>1</v>
      </c>
      <c r="AE2579" s="18">
        <f>IF(R2579=0,0,AC2579/SUMIF($R:$R,R2579,$AC:$AC))</f>
        <v>5.8823529411764705E-2</v>
      </c>
      <c r="AF2579" s="18">
        <f>IF(R2579=0,1,0)</f>
        <v>0</v>
      </c>
      <c r="AG2579" s="18">
        <f>IF(R2579=0,#REF!-J2579,0)</f>
        <v>0</v>
      </c>
      <c r="AH2579" t="str">
        <f>TEXT(J2579,"MMMM")</f>
        <v>abril</v>
      </c>
    </row>
    <row r="2580" spans="1:34" ht="12.75" hidden="1" customHeight="1" x14ac:dyDescent="0.25">
      <c r="A2580" s="90" t="str">
        <f>IF(C2580="Oficina Diversos","Oficina Geral",
IF(ISNUMBER(FIND("Estoque - Colhedoras",C2580)),"Colhedoras",IF(ISNUMBER(FIND("Caldeiraria",C2580)),"Caldeiraria",IF(ISNUMBER(FIND("Borracharia",C2580)),"Borracharia",IF(ISNUMBER(FIND("Lubrificação",C2580)),"Lubrificação",
IF(ISNUMBER(FIND("Estoque - Carregadeiras",C2580)),"Carregadeiras",IF(ISNUMBER(FIND("Estoque - Veic. Leves",C2580)),"Veic. Leves",
IF(ISNUMBER(FIND("Estoque - Caminhões",C2580)),"Caminhões",IF(ISNUMBER(FIND("Estoque - Transbordos",C2580)),"Transbordos",
IF(ISNUMBER(FIND("Estoque - Tratores",C2580)),"Tratores",
IF(ISNUMBER(FIND("Estoque - Máquinas pesadas",C2580)),"Máquinas pesadas",
IF(ISNUMBER(FIND("Estoque - Reboques",C2580)),"Reboques",
IF(C2580="Estoque","Estoque",
IF(AND(ISNUMBER(C2580),C2580&gt;1000,C2580&lt;2000),"Caminhões",
IF(AND(ISNUMBER(C2580),C2580&gt;2000,C2580&lt;3000),"Tratores",
IF(AND(ISNUMBER(C2580),C2580&gt;3000,C2580&lt;4000),"Carregadeiras",
IF(AND(ISNUMBER(C2580),C2580&gt;4000,C2580&lt;5000),"Máquinas pesadas",
IF(AND(ISNUMBER(C2580),C2580&gt;5000,C2580&lt;6000),"Colhedoras",
IF(AND(ISNUMBER(C2580),C2580&gt;7000,C2580&lt;8000),"Irrigação",
IF(AND(ISNUMBER(C2580),C2580&gt;8000,C2580&lt;9000),"Reboques",IF(AND(ISNUMBER(C2580),C2580&gt;0,C2580&lt;1000),"Veic. Leves","")))))))))))))))))))))</f>
        <v>Caminhões</v>
      </c>
      <c r="B2580" s="72"/>
      <c r="C2580" s="2">
        <v>1005</v>
      </c>
      <c r="D2580" s="2">
        <v>90523</v>
      </c>
      <c r="E2580" s="3" t="s">
        <v>862</v>
      </c>
      <c r="F2580" s="14" t="str">
        <f>IF(ISBLANK(K2580), "Apenas Solicitação", "Tem OC")</f>
        <v>Tem OC</v>
      </c>
      <c r="G2580" s="2">
        <v>1</v>
      </c>
      <c r="H2580" s="37">
        <f>G2580-I2580</f>
        <v>0</v>
      </c>
      <c r="I2580" s="38">
        <v>1</v>
      </c>
      <c r="J2580" s="4">
        <v>45757</v>
      </c>
      <c r="K2580" s="180">
        <v>45763</v>
      </c>
      <c r="L2580" s="3"/>
      <c r="M2580" s="44"/>
      <c r="N2580" s="44" t="str">
        <f>IFERROR(K2580 + VALUE(LEFT(L2580, FIND(" ", L2580) - 1)), "")</f>
        <v/>
      </c>
      <c r="O2580" s="3">
        <f>IF(_xlfn.DAYS(K2580,J2580)&lt;0, "Aguardando OC", _xlfn.DAYS(K2580,J2580))</f>
        <v>6</v>
      </c>
      <c r="P2580" s="14">
        <v>399070</v>
      </c>
      <c r="Q2580" s="169">
        <v>1143900</v>
      </c>
      <c r="R2580" s="14">
        <v>166451</v>
      </c>
      <c r="S2580" s="2">
        <v>685</v>
      </c>
      <c r="T2580" s="65" t="s">
        <v>15</v>
      </c>
      <c r="U2580" s="21">
        <v>491.66</v>
      </c>
      <c r="V2580" s="2">
        <v>2106</v>
      </c>
      <c r="W2580" s="43" t="str">
        <f>IFERROR(VLOOKUP(V2580, Fornecedores!A:C, 3, FALSE), "")</f>
        <v xml:space="preserve">UNIDAS              </v>
      </c>
      <c r="X2580" s="43" t="str">
        <f>IFERROR(VLOOKUP(V2580, Fornecedores!A:E, 5, FALSE), "")</f>
        <v>João Pessoa</v>
      </c>
      <c r="Y2580" s="43" t="str">
        <f>IFERROR(VLOOKUP(V2580, Fornecedores!A:F, 6, FALSE), "")</f>
        <v>PB</v>
      </c>
      <c r="Z2580" s="14" t="str">
        <f>IF(H2580=0, "Pedido entregue!", "Pendente")</f>
        <v>Pedido entregue!</v>
      </c>
      <c r="AA2580" s="74">
        <v>1</v>
      </c>
      <c r="AB2580" s="58" t="str">
        <f>IF(Z2580="Pedido Entregue!", IF(AA2580=1, "Retirado do Almoxarifado", IF(AA2580=2, "Material devolvido", "Aguardando retirada")), IF(Z2580="Pendente", "Entrega pendente", ""))</f>
        <v>Retirado do Almoxarifado</v>
      </c>
      <c r="AC2580" s="18">
        <v>1</v>
      </c>
      <c r="AD2580" s="18">
        <f>AC2580/SUMIF($P:$P,P2580,$AC:$AC)</f>
        <v>1</v>
      </c>
      <c r="AE2580" s="18">
        <f>IF(R2580=0,0,AC2580/SUMIF($R:$R,R2580,$AC:$AC))</f>
        <v>5.8823529411764705E-2</v>
      </c>
      <c r="AF2580" s="18">
        <f>IF(R2580=0,1,0)</f>
        <v>0</v>
      </c>
      <c r="AG2580" s="18">
        <f>IF(R2580=0,#REF!-J2580,0)</f>
        <v>0</v>
      </c>
      <c r="AH2580" t="str">
        <f>TEXT(J2580,"MMMM")</f>
        <v>abril</v>
      </c>
    </row>
    <row r="2581" spans="1:34" ht="12.75" hidden="1" customHeight="1" x14ac:dyDescent="0.25">
      <c r="A2581" s="90" t="str">
        <f>IF(C2581="Oficina Diversos","Oficina Geral",
IF(ISNUMBER(FIND("Estoque - Colhedoras",C2581)),"Colhedoras",IF(ISNUMBER(FIND("Caldeiraria",C2581)),"Caldeiraria",IF(ISNUMBER(FIND("Borracharia",C2581)),"Borracharia",IF(ISNUMBER(FIND("Lubrificação",C2581)),"Lubrificação",
IF(ISNUMBER(FIND("Estoque - Carregadeiras",C2581)),"Carregadeiras",IF(ISNUMBER(FIND("Estoque - Veic. Leves",C2581)),"Veic. Leves",
IF(ISNUMBER(FIND("Estoque - Caminhões",C2581)),"Caminhões",IF(ISNUMBER(FIND("Estoque - Transbordos",C2581)),"Transbordos",
IF(ISNUMBER(FIND("Estoque - Tratores",C2581)),"Tratores",
IF(ISNUMBER(FIND("Estoque - Máquinas pesadas",C2581)),"Máquinas pesadas",
IF(ISNUMBER(FIND("Estoque - Reboques",C2581)),"Reboques",
IF(C2581="Estoque","Estoque",
IF(AND(ISNUMBER(C2581),C2581&gt;1000,C2581&lt;2000),"Caminhões",
IF(AND(ISNUMBER(C2581),C2581&gt;2000,C2581&lt;3000),"Tratores",
IF(AND(ISNUMBER(C2581),C2581&gt;3000,C2581&lt;4000),"Carregadeiras",
IF(AND(ISNUMBER(C2581),C2581&gt;4000,C2581&lt;5000),"Máquinas pesadas",
IF(AND(ISNUMBER(C2581),C2581&gt;5000,C2581&lt;6000),"Colhedoras",
IF(AND(ISNUMBER(C2581),C2581&gt;7000,C2581&lt;8000),"Irrigação",
IF(AND(ISNUMBER(C2581),C2581&gt;8000,C2581&lt;9000),"Reboques",IF(AND(ISNUMBER(C2581),C2581&gt;0,C2581&lt;1000),"Veic. Leves","")))))))))))))))))))))</f>
        <v>Caminhões</v>
      </c>
      <c r="B2581" s="72"/>
      <c r="C2581" s="2">
        <v>1005</v>
      </c>
      <c r="D2581" s="2">
        <v>90524</v>
      </c>
      <c r="E2581" s="3" t="s">
        <v>863</v>
      </c>
      <c r="F2581" s="14" t="str">
        <f>IF(ISBLANK(K2581), "Apenas Solicitação", "Tem OC")</f>
        <v>Tem OC</v>
      </c>
      <c r="G2581" s="2">
        <v>1</v>
      </c>
      <c r="H2581" s="37">
        <f>G2581-I2581</f>
        <v>0</v>
      </c>
      <c r="I2581" s="38">
        <v>1</v>
      </c>
      <c r="J2581" s="4">
        <v>45757</v>
      </c>
      <c r="K2581" s="180">
        <v>45763</v>
      </c>
      <c r="L2581" s="3"/>
      <c r="M2581" s="44" t="str">
        <f ca="1">IF(OR(N2581="", N2581=0), "", IF(N2581&gt;TODAY(), "No prazo", "Atrasado"))</f>
        <v/>
      </c>
      <c r="N2581" s="44" t="str">
        <f>IFERROR(K2581 + VALUE(LEFT(L2581, FIND(" ", L2581) - 1)), "")</f>
        <v/>
      </c>
      <c r="O2581" s="3">
        <f>IF(_xlfn.DAYS(K2581,J2581)&lt;0, "Aguardando OC", _xlfn.DAYS(K2581,J2581))</f>
        <v>6</v>
      </c>
      <c r="P2581" s="14">
        <v>399071</v>
      </c>
      <c r="Q2581" s="169">
        <v>1143900</v>
      </c>
      <c r="R2581" s="14">
        <v>166449</v>
      </c>
      <c r="S2581" s="2">
        <v>685</v>
      </c>
      <c r="T2581" s="65" t="s">
        <v>15</v>
      </c>
      <c r="U2581" s="21">
        <v>61.7</v>
      </c>
      <c r="V2581" s="2">
        <v>15716</v>
      </c>
      <c r="W2581" s="43" t="str">
        <f>IFERROR(VLOOKUP(V2581, Fornecedores!A:C, 3, FALSE), "")</f>
        <v>BRADIPE</v>
      </c>
      <c r="X2581" s="43" t="str">
        <f>IFERROR(VLOOKUP(V2581, Fornecedores!A:E, 5, FALSE), "")</f>
        <v>Jaboatão dos Guararapes</v>
      </c>
      <c r="Y2581" s="43" t="str">
        <f>IFERROR(VLOOKUP(V2581, Fornecedores!A:F, 6, FALSE), "")</f>
        <v>PE</v>
      </c>
      <c r="Z2581" s="14" t="str">
        <f>IF(H2581=0, "Pedido entregue!", "Pendente")</f>
        <v>Pedido entregue!</v>
      </c>
      <c r="AA2581" s="74">
        <v>0</v>
      </c>
      <c r="AB2581" s="58" t="str">
        <f>IF(Z2581="Pedido Entregue!", IF(AA2581=1, "Retirado do Almoxarifado", IF(AA2581=2, "Material devolvido", "Aguardando retirada")), IF(Z2581="Pendente", "Entrega pendente", ""))</f>
        <v>Aguardando retirada</v>
      </c>
      <c r="AC2581" s="18">
        <v>1</v>
      </c>
      <c r="AD2581" s="18">
        <f>AC2581/SUMIF($P:$P,P2581,$AC:$AC)</f>
        <v>1</v>
      </c>
      <c r="AE2581" s="18">
        <f>IF(R2581=0,0,AC2581/SUMIF($R:$R,R2581,$AC:$AC))</f>
        <v>0.1111111111111111</v>
      </c>
      <c r="AF2581" s="18">
        <f>IF(R2581=0,1,0)</f>
        <v>0</v>
      </c>
      <c r="AG2581" s="18">
        <f>IF(R2581=0,#REF!-J2581,0)</f>
        <v>0</v>
      </c>
      <c r="AH2581" t="str">
        <f>TEXT(J2581,"MMMM")</f>
        <v>abril</v>
      </c>
    </row>
    <row r="2582" spans="1:34" ht="12.75" hidden="1" customHeight="1" x14ac:dyDescent="0.25">
      <c r="A2582" s="90" t="str">
        <f>IF(C2582="Oficina Diversos","Oficina Geral",
IF(ISNUMBER(FIND("Estoque - Colhedoras",C2582)),"Colhedoras",IF(ISNUMBER(FIND("Caldeiraria",C2582)),"Caldeiraria",IF(ISNUMBER(FIND("Borracharia",C2582)),"Borracharia",IF(ISNUMBER(FIND("Lubrificação",C2582)),"Lubrificação",
IF(ISNUMBER(FIND("Estoque - Carregadeiras",C2582)),"Carregadeiras",IF(ISNUMBER(FIND("Estoque - Veic. Leves",C2582)),"Veic. Leves",
IF(ISNUMBER(FIND("Estoque - Caminhões",C2582)),"Caminhões",IF(ISNUMBER(FIND("Estoque - Transbordos",C2582)),"Transbordos",
IF(ISNUMBER(FIND("Estoque - Tratores",C2582)),"Tratores",
IF(ISNUMBER(FIND("Estoque - Máquinas pesadas",C2582)),"Máquinas pesadas",
IF(ISNUMBER(FIND("Estoque - Reboques",C2582)),"Reboques",
IF(C2582="Estoque","Estoque",
IF(AND(ISNUMBER(C2582),C2582&gt;1000,C2582&lt;2000),"Caminhões",
IF(AND(ISNUMBER(C2582),C2582&gt;2000,C2582&lt;3000),"Tratores",
IF(AND(ISNUMBER(C2582),C2582&gt;3000,C2582&lt;4000),"Carregadeiras",
IF(AND(ISNUMBER(C2582),C2582&gt;4000,C2582&lt;5000),"Máquinas pesadas",
IF(AND(ISNUMBER(C2582),C2582&gt;5000,C2582&lt;6000),"Colhedoras",
IF(AND(ISNUMBER(C2582),C2582&gt;7000,C2582&lt;8000),"Irrigação",
IF(AND(ISNUMBER(C2582),C2582&gt;8000,C2582&lt;9000),"Reboques",IF(AND(ISNUMBER(C2582),C2582&gt;0,C2582&lt;1000),"Veic. Leves","")))))))))))))))))))))</f>
        <v>Caminhões</v>
      </c>
      <c r="B2582" s="72"/>
      <c r="C2582" s="2">
        <v>1005</v>
      </c>
      <c r="D2582" s="2">
        <v>90525</v>
      </c>
      <c r="E2582" s="3" t="s">
        <v>864</v>
      </c>
      <c r="F2582" s="14" t="str">
        <f>IF(ISBLANK(K2582), "Apenas Solicitação", "Tem OC")</f>
        <v>Tem OC</v>
      </c>
      <c r="G2582" s="2">
        <v>1</v>
      </c>
      <c r="H2582" s="37">
        <f>G2582-I2582</f>
        <v>0</v>
      </c>
      <c r="I2582" s="38">
        <v>1</v>
      </c>
      <c r="J2582" s="4">
        <v>45757</v>
      </c>
      <c r="K2582" s="180">
        <v>45763</v>
      </c>
      <c r="L2582" s="3"/>
      <c r="M2582" s="44"/>
      <c r="N2582" s="44" t="str">
        <f>IFERROR(K2582 + VALUE(LEFT(L2582, FIND(" ", L2582) - 1)), "")</f>
        <v/>
      </c>
      <c r="O2582" s="3">
        <f>IF(_xlfn.DAYS(K2582,J2582)&lt;0, "Aguardando OC", _xlfn.DAYS(K2582,J2582))</f>
        <v>6</v>
      </c>
      <c r="P2582" s="14">
        <v>399072</v>
      </c>
      <c r="Q2582" s="169">
        <v>1143900</v>
      </c>
      <c r="R2582" s="14">
        <v>166451</v>
      </c>
      <c r="S2582" s="2">
        <v>685</v>
      </c>
      <c r="T2582" s="65" t="s">
        <v>15</v>
      </c>
      <c r="U2582" s="21">
        <v>1328.9</v>
      </c>
      <c r="V2582" s="2">
        <v>2106</v>
      </c>
      <c r="W2582" s="43" t="str">
        <f>IFERROR(VLOOKUP(V2582, Fornecedores!A:C, 3, FALSE), "")</f>
        <v xml:space="preserve">UNIDAS              </v>
      </c>
      <c r="X2582" s="43" t="str">
        <f>IFERROR(VLOOKUP(V2582, Fornecedores!A:E, 5, FALSE), "")</f>
        <v>João Pessoa</v>
      </c>
      <c r="Y2582" s="43" t="str">
        <f>IFERROR(VLOOKUP(V2582, Fornecedores!A:F, 6, FALSE), "")</f>
        <v>PB</v>
      </c>
      <c r="Z2582" s="14" t="str">
        <f>IF(H2582=0, "Pedido entregue!", "Pendente")</f>
        <v>Pedido entregue!</v>
      </c>
      <c r="AA2582" s="74">
        <v>1</v>
      </c>
      <c r="AB2582" s="58" t="str">
        <f>IF(Z2582="Pedido Entregue!", IF(AA2582=1, "Retirado do Almoxarifado", IF(AA2582=2, "Material devolvido", "Aguardando retirada")), IF(Z2582="Pendente", "Entrega pendente", ""))</f>
        <v>Retirado do Almoxarifado</v>
      </c>
      <c r="AC2582" s="18">
        <v>1</v>
      </c>
      <c r="AD2582" s="18">
        <f>AC2582/SUMIF($P:$P,P2582,$AC:$AC)</f>
        <v>1</v>
      </c>
      <c r="AE2582" s="18">
        <f>IF(R2582=0,0,AC2582/SUMIF($R:$R,R2582,$AC:$AC))</f>
        <v>5.8823529411764705E-2</v>
      </c>
      <c r="AF2582" s="18">
        <f>IF(R2582=0,1,0)</f>
        <v>0</v>
      </c>
      <c r="AG2582" s="18">
        <f>IF(R2582=0,#REF!-J2582,0)</f>
        <v>0</v>
      </c>
      <c r="AH2582" t="str">
        <f>TEXT(J2582,"MMMM")</f>
        <v>abril</v>
      </c>
    </row>
    <row r="2583" spans="1:34" ht="12.75" hidden="1" customHeight="1" x14ac:dyDescent="0.25">
      <c r="A2583" s="90" t="str">
        <f>IF(C2583="Oficina Diversos","Oficina Geral",
IF(ISNUMBER(FIND("Estoque - Colhedoras",C2583)),"Colhedoras",IF(ISNUMBER(FIND("Caldeiraria",C2583)),"Caldeiraria",IF(ISNUMBER(FIND("Borracharia",C2583)),"Borracharia",IF(ISNUMBER(FIND("Lubrificação",C2583)),"Lubrificação",
IF(ISNUMBER(FIND("Estoque - Carregadeiras",C2583)),"Carregadeiras",IF(ISNUMBER(FIND("Estoque - Veic. Leves",C2583)),"Veic. Leves",
IF(ISNUMBER(FIND("Estoque - Caminhões",C2583)),"Caminhões",IF(ISNUMBER(FIND("Estoque - Transbordos",C2583)),"Transbordos",
IF(ISNUMBER(FIND("Estoque - Tratores",C2583)),"Tratores",
IF(ISNUMBER(FIND("Estoque - Máquinas pesadas",C2583)),"Máquinas pesadas",
IF(ISNUMBER(FIND("Estoque - Reboques",C2583)),"Reboques",
IF(C2583="Estoque","Estoque",
IF(AND(ISNUMBER(C2583),C2583&gt;1000,C2583&lt;2000),"Caminhões",
IF(AND(ISNUMBER(C2583),C2583&gt;2000,C2583&lt;3000),"Tratores",
IF(AND(ISNUMBER(C2583),C2583&gt;3000,C2583&lt;4000),"Carregadeiras",
IF(AND(ISNUMBER(C2583),C2583&gt;4000,C2583&lt;5000),"Máquinas pesadas",
IF(AND(ISNUMBER(C2583),C2583&gt;5000,C2583&lt;6000),"Colhedoras",
IF(AND(ISNUMBER(C2583),C2583&gt;7000,C2583&lt;8000),"Irrigação",
IF(AND(ISNUMBER(C2583),C2583&gt;8000,C2583&lt;9000),"Reboques",IF(AND(ISNUMBER(C2583),C2583&gt;0,C2583&lt;1000),"Veic. Leves","")))))))))))))))))))))</f>
        <v>Caminhões</v>
      </c>
      <c r="B2583" s="72"/>
      <c r="C2583" s="2">
        <v>1005</v>
      </c>
      <c r="D2583" s="2">
        <v>90526</v>
      </c>
      <c r="E2583" s="3" t="s">
        <v>865</v>
      </c>
      <c r="F2583" s="14" t="str">
        <f>IF(ISBLANK(K2583), "Apenas Solicitação", "Tem OC")</f>
        <v>Tem OC</v>
      </c>
      <c r="G2583" s="2">
        <v>2</v>
      </c>
      <c r="H2583" s="37">
        <f>G2583-I2583</f>
        <v>0</v>
      </c>
      <c r="I2583" s="38">
        <v>2</v>
      </c>
      <c r="J2583" s="4">
        <v>45757</v>
      </c>
      <c r="K2583" s="180">
        <v>45763</v>
      </c>
      <c r="L2583" s="3"/>
      <c r="M2583" s="44"/>
      <c r="N2583" s="44" t="str">
        <f>IFERROR(K2583 + VALUE(LEFT(L2583, FIND(" ", L2583) - 1)), "")</f>
        <v/>
      </c>
      <c r="O2583" s="3">
        <f>IF(_xlfn.DAYS(K2583,J2583)&lt;0, "Aguardando OC", _xlfn.DAYS(K2583,J2583))</f>
        <v>6</v>
      </c>
      <c r="P2583" s="14">
        <v>399060</v>
      </c>
      <c r="Q2583" s="169">
        <v>1143900</v>
      </c>
      <c r="R2583" s="14">
        <v>166451</v>
      </c>
      <c r="S2583" s="2">
        <v>685</v>
      </c>
      <c r="T2583" s="65" t="s">
        <v>15</v>
      </c>
      <c r="U2583" s="21">
        <v>145.82</v>
      </c>
      <c r="V2583" s="2">
        <v>2106</v>
      </c>
      <c r="W2583" s="43" t="str">
        <f>IFERROR(VLOOKUP(V2583, Fornecedores!A:C, 3, FALSE), "")</f>
        <v xml:space="preserve">UNIDAS              </v>
      </c>
      <c r="X2583" s="43" t="str">
        <f>IFERROR(VLOOKUP(V2583, Fornecedores!A:E, 5, FALSE), "")</f>
        <v>João Pessoa</v>
      </c>
      <c r="Y2583" s="43" t="str">
        <f>IFERROR(VLOOKUP(V2583, Fornecedores!A:F, 6, FALSE), "")</f>
        <v>PB</v>
      </c>
      <c r="Z2583" s="14" t="str">
        <f>IF(H2583=0, "Pedido entregue!", "Pendente")</f>
        <v>Pedido entregue!</v>
      </c>
      <c r="AA2583" s="74">
        <v>1</v>
      </c>
      <c r="AB2583" s="58" t="str">
        <f>IF(Z2583="Pedido Entregue!", IF(AA2583=1, "Retirado do Almoxarifado", IF(AA2583=2, "Material devolvido", "Aguardando retirada")), IF(Z2583="Pendente", "Entrega pendente", ""))</f>
        <v>Retirado do Almoxarifado</v>
      </c>
      <c r="AC2583" s="18">
        <v>1</v>
      </c>
      <c r="AD2583" s="18">
        <f>AC2583/SUMIF($P:$P,P2583,$AC:$AC)</f>
        <v>1</v>
      </c>
      <c r="AE2583" s="18">
        <f>IF(R2583=0,0,AC2583/SUMIF($R:$R,R2583,$AC:$AC))</f>
        <v>5.8823529411764705E-2</v>
      </c>
      <c r="AF2583" s="18">
        <f>IF(R2583=0,1,0)</f>
        <v>0</v>
      </c>
      <c r="AG2583" s="18">
        <f>IF(R2583=0,#REF!-J2583,0)</f>
        <v>0</v>
      </c>
      <c r="AH2583" t="str">
        <f>TEXT(J2583,"MMMM")</f>
        <v>abril</v>
      </c>
    </row>
    <row r="2584" spans="1:34" ht="12.75" hidden="1" customHeight="1" x14ac:dyDescent="0.25">
      <c r="A2584" s="90" t="str">
        <f>IF(C2584="Oficina Diversos","Oficina Geral",
IF(ISNUMBER(FIND("Estoque - Colhedoras",C2584)),"Colhedoras",IF(ISNUMBER(FIND("Caldeiraria",C2584)),"Caldeiraria",IF(ISNUMBER(FIND("Borracharia",C2584)),"Borracharia",IF(ISNUMBER(FIND("Lubrificação",C2584)),"Lubrificação",
IF(ISNUMBER(FIND("Estoque - Carregadeiras",C2584)),"Carregadeiras",IF(ISNUMBER(FIND("Estoque - Veic. Leves",C2584)),"Veic. Leves",
IF(ISNUMBER(FIND("Estoque - Caminhões",C2584)),"Caminhões",IF(ISNUMBER(FIND("Estoque - Transbordos",C2584)),"Transbordos",
IF(ISNUMBER(FIND("Estoque - Tratores",C2584)),"Tratores",
IF(ISNUMBER(FIND("Estoque - Máquinas pesadas",C2584)),"Máquinas pesadas",
IF(ISNUMBER(FIND("Estoque - Reboques",C2584)),"Reboques",
IF(C2584="Estoque","Estoque",
IF(AND(ISNUMBER(C2584),C2584&gt;1000,C2584&lt;2000),"Caminhões",
IF(AND(ISNUMBER(C2584),C2584&gt;2000,C2584&lt;3000),"Tratores",
IF(AND(ISNUMBER(C2584),C2584&gt;3000,C2584&lt;4000),"Carregadeiras",
IF(AND(ISNUMBER(C2584),C2584&gt;4000,C2584&lt;5000),"Máquinas pesadas",
IF(AND(ISNUMBER(C2584),C2584&gt;5000,C2584&lt;6000),"Colhedoras",
IF(AND(ISNUMBER(C2584),C2584&gt;7000,C2584&lt;8000),"Irrigação",
IF(AND(ISNUMBER(C2584),C2584&gt;8000,C2584&lt;9000),"Reboques",IF(AND(ISNUMBER(C2584),C2584&gt;0,C2584&lt;1000),"Veic. Leves","")))))))))))))))))))))</f>
        <v>Caminhões</v>
      </c>
      <c r="B2584" s="72"/>
      <c r="C2584" s="2">
        <v>1005</v>
      </c>
      <c r="D2584" s="2">
        <v>90527</v>
      </c>
      <c r="E2584" s="3" t="s">
        <v>866</v>
      </c>
      <c r="F2584" s="14" t="str">
        <f>IF(ISBLANK(K2584), "Apenas Solicitação", "Tem OC")</f>
        <v>Tem OC</v>
      </c>
      <c r="G2584" s="2">
        <v>1</v>
      </c>
      <c r="H2584" s="37">
        <f>G2584-I2584</f>
        <v>0</v>
      </c>
      <c r="I2584" s="38">
        <v>1</v>
      </c>
      <c r="J2584" s="4">
        <v>45757</v>
      </c>
      <c r="K2584" s="180">
        <v>45763</v>
      </c>
      <c r="L2584" s="3"/>
      <c r="M2584" s="44"/>
      <c r="N2584" s="44" t="str">
        <f>IFERROR(K2584 + VALUE(LEFT(L2584, FIND(" ", L2584) - 1)), "")</f>
        <v/>
      </c>
      <c r="O2584" s="3">
        <f>IF(_xlfn.DAYS(K2584,J2584)&lt;0, "Aguardando OC", _xlfn.DAYS(K2584,J2584))</f>
        <v>6</v>
      </c>
      <c r="P2584" s="14">
        <v>399059</v>
      </c>
      <c r="Q2584" s="169">
        <v>1143900</v>
      </c>
      <c r="R2584" s="14">
        <v>166451</v>
      </c>
      <c r="S2584" s="42">
        <v>685</v>
      </c>
      <c r="T2584" s="67" t="s">
        <v>15</v>
      </c>
      <c r="U2584" s="21">
        <v>2143.11</v>
      </c>
      <c r="V2584" s="2">
        <v>2106</v>
      </c>
      <c r="W2584" s="43" t="str">
        <f>IFERROR(VLOOKUP(V2584, Fornecedores!A:C, 3, FALSE), "")</f>
        <v xml:space="preserve">UNIDAS              </v>
      </c>
      <c r="X2584" s="43" t="str">
        <f>IFERROR(VLOOKUP(V2584, Fornecedores!A:E, 5, FALSE), "")</f>
        <v>João Pessoa</v>
      </c>
      <c r="Y2584" s="43" t="str">
        <f>IFERROR(VLOOKUP(V2584, Fornecedores!A:F, 6, FALSE), "")</f>
        <v>PB</v>
      </c>
      <c r="Z2584" s="14" t="str">
        <f>IF(H2584=0, "Pedido entregue!", "Pendente")</f>
        <v>Pedido entregue!</v>
      </c>
      <c r="AA2584" s="74">
        <v>1</v>
      </c>
      <c r="AB2584" s="58" t="str">
        <f>IF(Z2584="Pedido Entregue!", IF(AA2584=1, "Retirado do Almoxarifado", IF(AA2584=2, "Material devolvido", "Aguardando retirada")), IF(Z2584="Pendente", "Entrega pendente", ""))</f>
        <v>Retirado do Almoxarifado</v>
      </c>
      <c r="AC2584" s="18">
        <v>1</v>
      </c>
      <c r="AD2584" s="18">
        <f>AC2584/SUMIF($P:$P,P2584,$AC:$AC)</f>
        <v>1</v>
      </c>
      <c r="AE2584" s="18">
        <f>IF(R2584=0,0,AC2584/SUMIF($R:$R,R2584,$AC:$AC))</f>
        <v>5.8823529411764705E-2</v>
      </c>
      <c r="AF2584" s="18">
        <f>IF(R2584=0,1,0)</f>
        <v>0</v>
      </c>
      <c r="AG2584" s="18">
        <f>IF(R2584=0,#REF!-J2584,0)</f>
        <v>0</v>
      </c>
      <c r="AH2584" t="str">
        <f>TEXT(J2584,"MMMM")</f>
        <v>abril</v>
      </c>
    </row>
    <row r="2585" spans="1:34" ht="12.75" hidden="1" customHeight="1" x14ac:dyDescent="0.25">
      <c r="A2585" s="90" t="str">
        <f>IF(C2585="Oficina Diversos","Oficina Geral",
IF(ISNUMBER(FIND("Estoque - Colhedoras",C2585)),"Colhedoras",IF(ISNUMBER(FIND("Caldeiraria",C2585)),"Caldeiraria",IF(ISNUMBER(FIND("Borracharia",C2585)),"Borracharia",IF(ISNUMBER(FIND("Lubrificação",C2585)),"Lubrificação",
IF(ISNUMBER(FIND("Estoque - Carregadeiras",C2585)),"Carregadeiras",IF(ISNUMBER(FIND("Estoque - Veic. Leves",C2585)),"Veic. Leves",
IF(ISNUMBER(FIND("Estoque - Caminhões",C2585)),"Caminhões",IF(ISNUMBER(FIND("Estoque - Transbordos",C2585)),"Transbordos",
IF(ISNUMBER(FIND("Estoque - Tratores",C2585)),"Tratores",
IF(ISNUMBER(FIND("Estoque - Máquinas pesadas",C2585)),"Máquinas pesadas",
IF(ISNUMBER(FIND("Estoque - Reboques",C2585)),"Reboques",
IF(C2585="Estoque","Estoque",
IF(AND(ISNUMBER(C2585),C2585&gt;1000,C2585&lt;2000),"Caminhões",
IF(AND(ISNUMBER(C2585),C2585&gt;2000,C2585&lt;3000),"Tratores",
IF(AND(ISNUMBER(C2585),C2585&gt;3000,C2585&lt;4000),"Carregadeiras",
IF(AND(ISNUMBER(C2585),C2585&gt;4000,C2585&lt;5000),"Máquinas pesadas",
IF(AND(ISNUMBER(C2585),C2585&gt;5000,C2585&lt;6000),"Colhedoras",
IF(AND(ISNUMBER(C2585),C2585&gt;7000,C2585&lt;8000),"Irrigação",
IF(AND(ISNUMBER(C2585),C2585&gt;8000,C2585&lt;9000),"Reboques",IF(AND(ISNUMBER(C2585),C2585&gt;0,C2585&lt;1000),"Veic. Leves","")))))))))))))))))))))</f>
        <v>Caminhões</v>
      </c>
      <c r="B2585" s="72"/>
      <c r="C2585" s="2">
        <v>1005</v>
      </c>
      <c r="D2585" s="2">
        <v>90528</v>
      </c>
      <c r="E2585" s="3" t="s">
        <v>867</v>
      </c>
      <c r="F2585" s="14" t="str">
        <f>IF(ISBLANK(K2585), "Apenas Solicitação", "Tem OC")</f>
        <v>Tem OC</v>
      </c>
      <c r="G2585" s="2">
        <v>1</v>
      </c>
      <c r="H2585" s="37">
        <f>G2585-I2585</f>
        <v>0</v>
      </c>
      <c r="I2585" s="38">
        <v>1</v>
      </c>
      <c r="J2585" s="4">
        <v>45757</v>
      </c>
      <c r="K2585" s="180">
        <v>45763</v>
      </c>
      <c r="L2585" s="3"/>
      <c r="M2585" s="44"/>
      <c r="N2585" s="44" t="str">
        <f>IFERROR(K2585 + VALUE(LEFT(L2585, FIND(" ", L2585) - 1)), "")</f>
        <v/>
      </c>
      <c r="O2585" s="3">
        <f>IF(_xlfn.DAYS(K2585,J2585)&lt;0, "Aguardando OC", _xlfn.DAYS(K2585,J2585))</f>
        <v>6</v>
      </c>
      <c r="P2585" s="14">
        <v>399056</v>
      </c>
      <c r="Q2585" s="169">
        <v>1143900</v>
      </c>
      <c r="R2585" s="14">
        <v>166450</v>
      </c>
      <c r="S2585" s="2">
        <v>685</v>
      </c>
      <c r="T2585" s="65" t="s">
        <v>15</v>
      </c>
      <c r="U2585" s="21">
        <v>1123</v>
      </c>
      <c r="V2585" s="2">
        <v>5189</v>
      </c>
      <c r="W2585" s="43" t="str">
        <f>IFERROR(VLOOKUP(V2585, Fornecedores!A:C, 3, FALSE), "")</f>
        <v>REPENORTE</v>
      </c>
      <c r="X2585" s="43" t="str">
        <f>IFERROR(VLOOKUP(V2585, Fornecedores!A:E, 5, FALSE), "")</f>
        <v>Recife</v>
      </c>
      <c r="Y2585" s="43" t="str">
        <f>IFERROR(VLOOKUP(V2585, Fornecedores!A:F, 6, FALSE), "")</f>
        <v>PE</v>
      </c>
      <c r="Z2585" s="14" t="str">
        <f>IF(H2585=0, "Pedido entregue!", "Pendente")</f>
        <v>Pedido entregue!</v>
      </c>
      <c r="AA2585" s="74">
        <v>1</v>
      </c>
      <c r="AB2585" s="58" t="str">
        <f>IF(Z2585="Pedido Entregue!", IF(AA2585=1, "Retirado do Almoxarifado", IF(AA2585=2, "Material devolvido", "Aguardando retirada")), IF(Z2585="Pendente", "Entrega pendente", ""))</f>
        <v>Retirado do Almoxarifado</v>
      </c>
      <c r="AC2585" s="18">
        <v>1</v>
      </c>
      <c r="AD2585" s="18">
        <f>AC2585/SUMIF($P:$P,P2585,$AC:$AC)</f>
        <v>1</v>
      </c>
      <c r="AE2585" s="18">
        <f>IF(R2585=0,0,AC2585/SUMIF($R:$R,R2585,$AC:$AC))</f>
        <v>0.25</v>
      </c>
      <c r="AF2585" s="18">
        <f>IF(R2585=0,1,0)</f>
        <v>0</v>
      </c>
      <c r="AG2585" s="18">
        <f>IF(R2585=0,#REF!-J2585,0)</f>
        <v>0</v>
      </c>
      <c r="AH2585" t="str">
        <f>TEXT(J2585,"MMMM")</f>
        <v>abril</v>
      </c>
    </row>
    <row r="2586" spans="1:34" ht="12.75" hidden="1" customHeight="1" x14ac:dyDescent="0.25">
      <c r="A2586" s="90" t="str">
        <f>IF(C2586="Oficina Diversos","Oficina Geral",
IF(ISNUMBER(FIND("Estoque - Colhedoras",C2586)),"Colhedoras",IF(ISNUMBER(FIND("Caldeiraria",C2586)),"Caldeiraria",IF(ISNUMBER(FIND("Borracharia",C2586)),"Borracharia",IF(ISNUMBER(FIND("Lubrificação",C2586)),"Lubrificação",
IF(ISNUMBER(FIND("Estoque - Carregadeiras",C2586)),"Carregadeiras",IF(ISNUMBER(FIND("Estoque - Veic. Leves",C2586)),"Veic. Leves",
IF(ISNUMBER(FIND("Estoque - Caminhões",C2586)),"Caminhões",IF(ISNUMBER(FIND("Estoque - Transbordos",C2586)),"Transbordos",
IF(ISNUMBER(FIND("Estoque - Tratores",C2586)),"Tratores",
IF(ISNUMBER(FIND("Estoque - Máquinas pesadas",C2586)),"Máquinas pesadas",
IF(ISNUMBER(FIND("Estoque - Reboques",C2586)),"Reboques",
IF(C2586="Estoque","Estoque",
IF(AND(ISNUMBER(C2586),C2586&gt;1000,C2586&lt;2000),"Caminhões",
IF(AND(ISNUMBER(C2586),C2586&gt;2000,C2586&lt;3000),"Tratores",
IF(AND(ISNUMBER(C2586),C2586&gt;3000,C2586&lt;4000),"Carregadeiras",
IF(AND(ISNUMBER(C2586),C2586&gt;4000,C2586&lt;5000),"Máquinas pesadas",
IF(AND(ISNUMBER(C2586),C2586&gt;5000,C2586&lt;6000),"Colhedoras",
IF(AND(ISNUMBER(C2586),C2586&gt;7000,C2586&lt;8000),"Irrigação",
IF(AND(ISNUMBER(C2586),C2586&gt;8000,C2586&lt;9000),"Reboques",IF(AND(ISNUMBER(C2586),C2586&gt;0,C2586&lt;1000),"Veic. Leves","")))))))))))))))))))))</f>
        <v>Reboques</v>
      </c>
      <c r="B2586" s="72"/>
      <c r="C2586" s="34">
        <v>8051</v>
      </c>
      <c r="D2586" s="34">
        <v>90537</v>
      </c>
      <c r="E2586" s="36" t="s">
        <v>895</v>
      </c>
      <c r="F2586" s="14" t="str">
        <f>IF(ISBLANK(K2586), "Apenas Solicitação", "Tem OC")</f>
        <v>Tem OC</v>
      </c>
      <c r="G2586" s="34">
        <v>2</v>
      </c>
      <c r="H2586" s="37">
        <f>G2586-I2586</f>
        <v>0</v>
      </c>
      <c r="I2586" s="38">
        <v>2</v>
      </c>
      <c r="J2586" s="35">
        <v>45758</v>
      </c>
      <c r="K2586" s="184">
        <v>45776</v>
      </c>
      <c r="L2586" s="35"/>
      <c r="M2586" s="44"/>
      <c r="N2586" s="44" t="str">
        <f>IFERROR(K2586 + VALUE(LEFT(L2586, FIND(" ", L2586) - 1)), "")</f>
        <v/>
      </c>
      <c r="O2586" s="3">
        <f>IF(_xlfn.DAYS(K2586,J2586)&lt;0, "Aguardando OC", _xlfn.DAYS(K2586,J2586))</f>
        <v>18</v>
      </c>
      <c r="P2586" s="193">
        <v>399179</v>
      </c>
      <c r="Q2586" s="57">
        <v>1144018</v>
      </c>
      <c r="R2586" s="193">
        <v>166917</v>
      </c>
      <c r="S2586" s="42">
        <v>704</v>
      </c>
      <c r="T2586" s="67" t="s">
        <v>903</v>
      </c>
      <c r="U2586" s="40">
        <v>14</v>
      </c>
      <c r="V2586" s="34">
        <v>3027</v>
      </c>
      <c r="W2586" s="43" t="str">
        <f>IFERROR(VLOOKUP(V2586, Fornecedores!A:C, 3, FALSE), "")</f>
        <v xml:space="preserve">TRUCK DIESEL        </v>
      </c>
      <c r="X2586" s="43" t="str">
        <f>IFERROR(VLOOKUP(V2586, Fornecedores!A:E, 5, FALSE), "")</f>
        <v>Jaboatão dos Guararapes</v>
      </c>
      <c r="Y2586" s="43" t="str">
        <f>IFERROR(VLOOKUP(V2586, Fornecedores!A:F, 6, FALSE), "")</f>
        <v>PE</v>
      </c>
      <c r="Z2586" s="14" t="str">
        <f>IF(H2586=0, "Pedido entregue!", "Pendente")</f>
        <v>Pedido entregue!</v>
      </c>
      <c r="AA2586" s="74"/>
      <c r="AB2586" s="58" t="str">
        <f>IF(Z2586="Pedido Entregue!", IF(AA2586=1, "Retirado do Almoxarifado", IF(AA2586=2, "Material devolvido", "Aguardando retirada")), IF(Z2586="Pendente", "Entrega pendente", ""))</f>
        <v>Aguardando retirada</v>
      </c>
      <c r="AC2586" s="18">
        <v>1</v>
      </c>
      <c r="AD2586" s="18">
        <f>AC2586/SUMIF($P:$P,P2586,$AC:$AC)</f>
        <v>1</v>
      </c>
      <c r="AE2586" s="18">
        <f>IF(R2586=0,0,AC2586/SUMIF($R:$R,R2586,$AC:$AC))</f>
        <v>0.14285714285714285</v>
      </c>
      <c r="AF2586" s="18">
        <f>IF(R2586=0,1,0)</f>
        <v>0</v>
      </c>
      <c r="AH2586" t="str">
        <f>TEXT(J2586,"MMMM")</f>
        <v>abril</v>
      </c>
    </row>
    <row r="2587" spans="1:34" ht="12.75" hidden="1" customHeight="1" x14ac:dyDescent="0.25">
      <c r="A2587" s="90" t="str">
        <f>IF(C2587="Oficina Diversos","Oficina Geral",
IF(ISNUMBER(FIND("Estoque - Colhedoras",C2587)),"Colhedoras",IF(ISNUMBER(FIND("Caldeiraria",C2587)),"Caldeiraria",IF(ISNUMBER(FIND("Borracharia",C2587)),"Borracharia",IF(ISNUMBER(FIND("Lubrificação",C2587)),"Lubrificação",
IF(ISNUMBER(FIND("Estoque - Carregadeiras",C2587)),"Carregadeiras",IF(ISNUMBER(FIND("Estoque - Veic. Leves",C2587)),"Veic. Leves",
IF(ISNUMBER(FIND("Estoque - Caminhões",C2587)),"Caminhões",IF(ISNUMBER(FIND("Estoque - Transbordos",C2587)),"Transbordos",
IF(ISNUMBER(FIND("Estoque - Tratores",C2587)),"Tratores",
IF(ISNUMBER(FIND("Estoque - Máquinas pesadas",C2587)),"Máquinas pesadas",
IF(ISNUMBER(FIND("Estoque - Reboques",C2587)),"Reboques",
IF(C2587="Estoque","Estoque",
IF(AND(ISNUMBER(C2587),C2587&gt;1000,C2587&lt;2000),"Caminhões",
IF(AND(ISNUMBER(C2587),C2587&gt;2000,C2587&lt;3000),"Tratores",
IF(AND(ISNUMBER(C2587),C2587&gt;3000,C2587&lt;4000),"Carregadeiras",
IF(AND(ISNUMBER(C2587),C2587&gt;4000,C2587&lt;5000),"Máquinas pesadas",
IF(AND(ISNUMBER(C2587),C2587&gt;5000,C2587&lt;6000),"Colhedoras",
IF(AND(ISNUMBER(C2587),C2587&gt;7000,C2587&lt;8000),"Irrigação",
IF(AND(ISNUMBER(C2587),C2587&gt;8000,C2587&lt;9000),"Reboques",IF(AND(ISNUMBER(C2587),C2587&gt;0,C2587&lt;1000),"Veic. Leves","")))))))))))))))))))))</f>
        <v>Reboques</v>
      </c>
      <c r="B2587" s="72"/>
      <c r="C2587" s="34">
        <v>8052</v>
      </c>
      <c r="D2587" s="34">
        <v>90537</v>
      </c>
      <c r="E2587" s="36" t="s">
        <v>895</v>
      </c>
      <c r="F2587" s="14" t="str">
        <f>IF(ISBLANK(K2587), "Apenas Solicitação", "Tem OC")</f>
        <v>Tem OC</v>
      </c>
      <c r="G2587" s="34">
        <v>2</v>
      </c>
      <c r="H2587" s="37">
        <f>G2587-I2587</f>
        <v>0</v>
      </c>
      <c r="I2587" s="38">
        <v>2</v>
      </c>
      <c r="J2587" s="35">
        <v>45758</v>
      </c>
      <c r="K2587" s="184">
        <v>45776</v>
      </c>
      <c r="L2587" s="35"/>
      <c r="M2587" s="44"/>
      <c r="N2587" s="44" t="str">
        <f>IFERROR(K2587 + VALUE(LEFT(L2587, FIND(" ", L2587) - 1)), "")</f>
        <v/>
      </c>
      <c r="O2587" s="3">
        <f>IF(_xlfn.DAYS(K2587,J2587)&lt;0, "Aguardando OC", _xlfn.DAYS(K2587,J2587))</f>
        <v>18</v>
      </c>
      <c r="P2587" s="193">
        <v>399190</v>
      </c>
      <c r="Q2587" s="57">
        <v>1144021</v>
      </c>
      <c r="R2587" s="193">
        <v>166917</v>
      </c>
      <c r="S2587" s="42">
        <v>704</v>
      </c>
      <c r="T2587" s="67" t="s">
        <v>903</v>
      </c>
      <c r="U2587" s="40">
        <v>14</v>
      </c>
      <c r="V2587" s="34">
        <v>3027</v>
      </c>
      <c r="W2587" s="43" t="str">
        <f>IFERROR(VLOOKUP(V2587, Fornecedores!A:C, 3, FALSE), "")</f>
        <v xml:space="preserve">TRUCK DIESEL        </v>
      </c>
      <c r="X2587" s="43" t="str">
        <f>IFERROR(VLOOKUP(V2587, Fornecedores!A:E, 5, FALSE), "")</f>
        <v>Jaboatão dos Guararapes</v>
      </c>
      <c r="Y2587" s="43" t="str">
        <f>IFERROR(VLOOKUP(V2587, Fornecedores!A:F, 6, FALSE), "")</f>
        <v>PE</v>
      </c>
      <c r="Z2587" s="14" t="str">
        <f>IF(H2587=0, "Pedido entregue!", "Pendente")</f>
        <v>Pedido entregue!</v>
      </c>
      <c r="AA2587" s="74"/>
      <c r="AB2587" s="58" t="str">
        <f>IF(Z2587="Pedido Entregue!", IF(AA2587=1, "Retirado do Almoxarifado", IF(AA2587=2, "Material devolvido", "Aguardando retirada")), IF(Z2587="Pendente", "Entrega pendente", ""))</f>
        <v>Aguardando retirada</v>
      </c>
      <c r="AC2587" s="18">
        <v>1</v>
      </c>
      <c r="AD2587" s="18">
        <f>AC2587/SUMIF($P:$P,P2587,$AC:$AC)</f>
        <v>1</v>
      </c>
      <c r="AE2587" s="18">
        <f>IF(R2587=0,0,AC2587/SUMIF($R:$R,R2587,$AC:$AC))</f>
        <v>0.14285714285714285</v>
      </c>
      <c r="AF2587" s="18">
        <f>IF(R2587=0,1,0)</f>
        <v>0</v>
      </c>
      <c r="AH2587" t="str">
        <f>TEXT(J2587,"MMMM")</f>
        <v>abril</v>
      </c>
    </row>
    <row r="2588" spans="1:34" ht="12.75" hidden="1" customHeight="1" x14ac:dyDescent="0.25">
      <c r="A2588" s="90" t="str">
        <f>IF(C2588="Oficina Diversos","Oficina Geral",
IF(ISNUMBER(FIND("Estoque - Colhedoras",C2588)),"Colhedoras",IF(ISNUMBER(FIND("Caldeiraria",C2588)),"Caldeiraria",IF(ISNUMBER(FIND("Borracharia",C2588)),"Borracharia",IF(ISNUMBER(FIND("Lubrificação",C2588)),"Lubrificação",
IF(ISNUMBER(FIND("Estoque - Carregadeiras",C2588)),"Carregadeiras",IF(ISNUMBER(FIND("Estoque - Veic. Leves",C2588)),"Veic. Leves",
IF(ISNUMBER(FIND("Estoque - Caminhões",C2588)),"Caminhões",IF(ISNUMBER(FIND("Estoque - Transbordos",C2588)),"Transbordos",
IF(ISNUMBER(FIND("Estoque - Tratores",C2588)),"Tratores",
IF(ISNUMBER(FIND("Estoque - Máquinas pesadas",C2588)),"Máquinas pesadas",
IF(ISNUMBER(FIND("Estoque - Reboques",C2588)),"Reboques",
IF(C2588="Estoque","Estoque",
IF(AND(ISNUMBER(C2588),C2588&gt;1000,C2588&lt;2000),"Caminhões",
IF(AND(ISNUMBER(C2588),C2588&gt;2000,C2588&lt;3000),"Tratores",
IF(AND(ISNUMBER(C2588),C2588&gt;3000,C2588&lt;4000),"Carregadeiras",
IF(AND(ISNUMBER(C2588),C2588&gt;4000,C2588&lt;5000),"Máquinas pesadas",
IF(AND(ISNUMBER(C2588),C2588&gt;5000,C2588&lt;6000),"Colhedoras",
IF(AND(ISNUMBER(C2588),C2588&gt;7000,C2588&lt;8000),"Irrigação",
IF(AND(ISNUMBER(C2588),C2588&gt;8000,C2588&lt;9000),"Reboques",IF(AND(ISNUMBER(C2588),C2588&gt;0,C2588&lt;1000),"Veic. Leves","")))))))))))))))))))))</f>
        <v>Reboques</v>
      </c>
      <c r="B2588" s="72"/>
      <c r="C2588" s="34">
        <v>8053</v>
      </c>
      <c r="D2588" s="34">
        <v>90537</v>
      </c>
      <c r="E2588" s="36" t="s">
        <v>895</v>
      </c>
      <c r="F2588" s="14" t="str">
        <f>IF(ISBLANK(K2588), "Apenas Solicitação", "Tem OC")</f>
        <v>Tem OC</v>
      </c>
      <c r="G2588" s="34">
        <v>2</v>
      </c>
      <c r="H2588" s="37">
        <f>G2588-I2588</f>
        <v>0</v>
      </c>
      <c r="I2588" s="38">
        <v>2</v>
      </c>
      <c r="J2588" s="35">
        <v>45758</v>
      </c>
      <c r="K2588" s="184">
        <v>45776</v>
      </c>
      <c r="L2588" s="35"/>
      <c r="M2588" s="44"/>
      <c r="N2588" s="44" t="str">
        <f>IFERROR(K2588 + VALUE(LEFT(L2588, FIND(" ", L2588) - 1)), "")</f>
        <v/>
      </c>
      <c r="O2588" s="3">
        <f>IF(_xlfn.DAYS(K2588,J2588)&lt;0, "Aguardando OC", _xlfn.DAYS(K2588,J2588))</f>
        <v>18</v>
      </c>
      <c r="P2588" s="193">
        <v>399201</v>
      </c>
      <c r="Q2588" s="57">
        <v>1144022</v>
      </c>
      <c r="R2588" s="193">
        <v>166917</v>
      </c>
      <c r="S2588" s="42">
        <v>704</v>
      </c>
      <c r="T2588" s="67" t="s">
        <v>903</v>
      </c>
      <c r="U2588" s="40">
        <v>14</v>
      </c>
      <c r="V2588" s="34">
        <v>3027</v>
      </c>
      <c r="W2588" s="43" t="str">
        <f>IFERROR(VLOOKUP(V2588, Fornecedores!A:C, 3, FALSE), "")</f>
        <v xml:space="preserve">TRUCK DIESEL        </v>
      </c>
      <c r="X2588" s="43" t="str">
        <f>IFERROR(VLOOKUP(V2588, Fornecedores!A:E, 5, FALSE), "")</f>
        <v>Jaboatão dos Guararapes</v>
      </c>
      <c r="Y2588" s="43" t="str">
        <f>IFERROR(VLOOKUP(V2588, Fornecedores!A:F, 6, FALSE), "")</f>
        <v>PE</v>
      </c>
      <c r="Z2588" s="14" t="str">
        <f>IF(H2588=0, "Pedido entregue!", "Pendente")</f>
        <v>Pedido entregue!</v>
      </c>
      <c r="AA2588" s="74"/>
      <c r="AB2588" s="58" t="str">
        <f>IF(Z2588="Pedido Entregue!", IF(AA2588=1, "Retirado do Almoxarifado", IF(AA2588=2, "Material devolvido", "Aguardando retirada")), IF(Z2588="Pendente", "Entrega pendente", ""))</f>
        <v>Aguardando retirada</v>
      </c>
      <c r="AC2588" s="18">
        <v>1</v>
      </c>
      <c r="AD2588" s="18">
        <f>AC2588/SUMIF($P:$P,P2588,$AC:$AC)</f>
        <v>1</v>
      </c>
      <c r="AE2588" s="18">
        <f>IF(R2588=0,0,AC2588/SUMIF($R:$R,R2588,$AC:$AC))</f>
        <v>0.14285714285714285</v>
      </c>
      <c r="AF2588" s="18">
        <f>IF(R2588=0,1,0)</f>
        <v>0</v>
      </c>
      <c r="AH2588" t="str">
        <f>TEXT(J2588,"MMMM")</f>
        <v>abril</v>
      </c>
    </row>
    <row r="2589" spans="1:34" ht="12.75" hidden="1" customHeight="1" x14ac:dyDescent="0.25">
      <c r="A2589" s="90" t="str">
        <f>IF(C2589="Oficina Diversos","Oficina Geral",
IF(ISNUMBER(FIND("Estoque - Colhedoras",C2589)),"Colhedoras",IF(ISNUMBER(FIND("Caldeiraria",C2589)),"Caldeiraria",IF(ISNUMBER(FIND("Borracharia",C2589)),"Borracharia",IF(ISNUMBER(FIND("Lubrificação",C2589)),"Lubrificação",
IF(ISNUMBER(FIND("Estoque - Carregadeiras",C2589)),"Carregadeiras",IF(ISNUMBER(FIND("Estoque - Veic. Leves",C2589)),"Veic. Leves",
IF(ISNUMBER(FIND("Estoque - Caminhões",C2589)),"Caminhões",IF(ISNUMBER(FIND("Estoque - Transbordos",C2589)),"Transbordos",
IF(ISNUMBER(FIND("Estoque - Tratores",C2589)),"Tratores",
IF(ISNUMBER(FIND("Estoque - Máquinas pesadas",C2589)),"Máquinas pesadas",
IF(ISNUMBER(FIND("Estoque - Reboques",C2589)),"Reboques",
IF(C2589="Estoque","Estoque",
IF(AND(ISNUMBER(C2589),C2589&gt;1000,C2589&lt;2000),"Caminhões",
IF(AND(ISNUMBER(C2589),C2589&gt;2000,C2589&lt;3000),"Tratores",
IF(AND(ISNUMBER(C2589),C2589&gt;3000,C2589&lt;4000),"Carregadeiras",
IF(AND(ISNUMBER(C2589),C2589&gt;4000,C2589&lt;5000),"Máquinas pesadas",
IF(AND(ISNUMBER(C2589),C2589&gt;5000,C2589&lt;6000),"Colhedoras",
IF(AND(ISNUMBER(C2589),C2589&gt;7000,C2589&lt;8000),"Irrigação",
IF(AND(ISNUMBER(C2589),C2589&gt;8000,C2589&lt;9000),"Reboques",IF(AND(ISNUMBER(C2589),C2589&gt;0,C2589&lt;1000),"Veic. Leves","")))))))))))))))))))))</f>
        <v>Reboques</v>
      </c>
      <c r="C2589" s="126">
        <v>8111</v>
      </c>
      <c r="D2589" s="2">
        <v>90537</v>
      </c>
      <c r="E2589" s="3" t="s">
        <v>895</v>
      </c>
      <c r="F2589" s="101" t="str">
        <f>IF(ISBLANK(K2589), "Apenas Solicitação", "Tem OC")</f>
        <v>Tem OC</v>
      </c>
      <c r="G2589" s="2">
        <v>6</v>
      </c>
      <c r="H2589" s="102">
        <f>G2589-I2589</f>
        <v>0</v>
      </c>
      <c r="I2589" s="103">
        <v>6</v>
      </c>
      <c r="J2589" s="4">
        <v>45814</v>
      </c>
      <c r="K2589" s="180">
        <v>45819</v>
      </c>
      <c r="L2589" s="3" t="s">
        <v>20152</v>
      </c>
      <c r="M2589" s="104" t="str">
        <f ca="1">IF(OR(N2589="", N2589=0), "", IF(N2589&gt;TODAY(), "No prazo", "Atrasado"))</f>
        <v>Atrasado</v>
      </c>
      <c r="N2589" s="104">
        <f>IFERROR(K2589 + VALUE(LEFT(L2589, FIND(" ", L2589) - 1)), "")</f>
        <v>45820</v>
      </c>
      <c r="O2589" s="105">
        <f>IF(_xlfn.DAYS(K2589,J2589)&lt;0, "Aguardando OC", _xlfn.DAYS(K2589,J2589))</f>
        <v>5</v>
      </c>
      <c r="P2589" s="14">
        <v>406365</v>
      </c>
      <c r="Q2589" s="12"/>
      <c r="R2589" s="14">
        <v>169000</v>
      </c>
      <c r="S2589" s="2">
        <v>221</v>
      </c>
      <c r="T2589" s="65" t="s">
        <v>1029</v>
      </c>
      <c r="U2589" s="21">
        <v>7.56</v>
      </c>
      <c r="V2589" s="2">
        <v>3027</v>
      </c>
      <c r="W2589" s="105" t="str">
        <f>IFERROR(VLOOKUP(V2589, Fornecedores!A:C, 3, FALSE), "")</f>
        <v xml:space="preserve">TRUCK DIESEL        </v>
      </c>
      <c r="X2589" s="105" t="str">
        <f>IFERROR(VLOOKUP(V2589, Fornecedores!A:E, 5, FALSE), "")</f>
        <v>Jaboatão dos Guararapes</v>
      </c>
      <c r="Y2589" s="105" t="str">
        <f>IFERROR(VLOOKUP(V2589, Fornecedores!A:F, 6, FALSE), "")</f>
        <v>PE</v>
      </c>
      <c r="Z2589" s="101" t="str">
        <f>IF(H2589=0, "Pedido entregue!", "Pendente")</f>
        <v>Pedido entregue!</v>
      </c>
      <c r="AB2589" s="132" t="str">
        <f>IF(Z2589="Pedido Entregue!", IF(AA2589=1, "Retirado do Almoxarifado", IF(AA2589=2, "Material devolvido", "Aguardando retirada")), IF(Z2589="Pendente", "Entrega pendente", ""))</f>
        <v>Aguardando retirada</v>
      </c>
      <c r="AC2589" s="18">
        <v>1</v>
      </c>
      <c r="AD2589" s="18">
        <f>AC2589/SUMIF($P:$P,P2589,$AC:$AC)</f>
        <v>1</v>
      </c>
      <c r="AE2589" s="18">
        <f>IF(R2589=0,0,AC2589/SUMIF($R:$R,R2589,$AC:$AC))</f>
        <v>0.5</v>
      </c>
      <c r="AF2589" s="18">
        <f>IF(R2589=0,1,0)</f>
        <v>0</v>
      </c>
      <c r="AH2589" t="str">
        <f>TEXT(J2589,"MMMM")</f>
        <v>junho</v>
      </c>
    </row>
    <row r="2590" spans="1:34" ht="12.75" hidden="1" customHeight="1" x14ac:dyDescent="0.25">
      <c r="A2590" s="90" t="str">
        <f>IF(C2590="Oficina Diversos","Oficina Geral",
IF(ISNUMBER(FIND("Estoque - Colhedoras",C2590)),"Colhedoras",IF(ISNUMBER(FIND("Caldeiraria",C2590)),"Caldeiraria",IF(ISNUMBER(FIND("Borracharia",C2590)),"Borracharia",IF(ISNUMBER(FIND("Lubrificação",C2590)),"Lubrificação",
IF(ISNUMBER(FIND("Estoque - Carregadeiras",C2590)),"Carregadeiras",IF(ISNUMBER(FIND("Estoque - Veic. Leves",C2590)),"Veic. Leves",
IF(ISNUMBER(FIND("Estoque - Caminhões",C2590)),"Caminhões",IF(ISNUMBER(FIND("Estoque - Transbordos",C2590)),"Transbordos",
IF(ISNUMBER(FIND("Estoque - Tratores",C2590)),"Tratores",
IF(ISNUMBER(FIND("Estoque - Máquinas pesadas",C2590)),"Máquinas pesadas",
IF(ISNUMBER(FIND("Estoque - Reboques",C2590)),"Reboques",
IF(C2590="Estoque","Estoque",
IF(AND(ISNUMBER(C2590),C2590&gt;1000,C2590&lt;2000),"Caminhões",
IF(AND(ISNUMBER(C2590),C2590&gt;2000,C2590&lt;3000),"Tratores",
IF(AND(ISNUMBER(C2590),C2590&gt;3000,C2590&lt;4000),"Carregadeiras",
IF(AND(ISNUMBER(C2590),C2590&gt;4000,C2590&lt;5000),"Máquinas pesadas",
IF(AND(ISNUMBER(C2590),C2590&gt;5000,C2590&lt;6000),"Colhedoras",
IF(AND(ISNUMBER(C2590),C2590&gt;7000,C2590&lt;8000),"Irrigação",
IF(AND(ISNUMBER(C2590),C2590&gt;8000,C2590&lt;9000),"Reboques",IF(AND(ISNUMBER(C2590),C2590&gt;0,C2590&lt;1000),"Veic. Leves","")))))))))))))))))))))</f>
        <v>Reboques</v>
      </c>
      <c r="B2590" s="72"/>
      <c r="C2590" s="2">
        <v>8051</v>
      </c>
      <c r="D2590" s="2">
        <v>90538</v>
      </c>
      <c r="E2590" s="3" t="s">
        <v>896</v>
      </c>
      <c r="F2590" s="14" t="str">
        <f>IF(ISBLANK(K2590), "Apenas Solicitação", "Tem OC")</f>
        <v>Tem OC</v>
      </c>
      <c r="G2590" s="2">
        <v>2</v>
      </c>
      <c r="H2590" s="37">
        <f>G2590-I2590</f>
        <v>0</v>
      </c>
      <c r="I2590" s="38">
        <v>2</v>
      </c>
      <c r="J2590" s="4">
        <v>45758</v>
      </c>
      <c r="K2590" s="180">
        <v>45768</v>
      </c>
      <c r="L2590" s="4"/>
      <c r="M2590" s="44"/>
      <c r="N2590" s="44" t="str">
        <f>IFERROR(K2590 + VALUE(LEFT(L2590, FIND(" ", L2590) - 1)), "")</f>
        <v/>
      </c>
      <c r="O2590" s="3">
        <f>IF(_xlfn.DAYS(K2590,J2590)&lt;0, "Aguardando OC", _xlfn.DAYS(K2590,J2590))</f>
        <v>10</v>
      </c>
      <c r="P2590" s="14">
        <v>399180</v>
      </c>
      <c r="Q2590" s="169">
        <v>1144018</v>
      </c>
      <c r="R2590" s="14">
        <v>166533</v>
      </c>
      <c r="S2590" s="42">
        <v>704</v>
      </c>
      <c r="T2590" s="67" t="s">
        <v>903</v>
      </c>
      <c r="U2590" s="21">
        <v>65</v>
      </c>
      <c r="V2590" s="2">
        <v>10783</v>
      </c>
      <c r="W2590" s="43" t="str">
        <f>IFERROR(VLOOKUP(V2590, Fornecedores!A:C, 3, FALSE), "")</f>
        <v xml:space="preserve">MARRA DISTRIBUIDORA </v>
      </c>
      <c r="X2590" s="43" t="str">
        <f>IFERROR(VLOOKUP(V2590, Fornecedores!A:E, 5, FALSE), "")</f>
        <v>Ribeirão Preto</v>
      </c>
      <c r="Y2590" s="43" t="str">
        <f>IFERROR(VLOOKUP(V2590, Fornecedores!A:F, 6, FALSE), "")</f>
        <v>SP</v>
      </c>
      <c r="Z2590" s="14" t="str">
        <f>IF(H2590=0, "Pedido entregue!", "Pendente")</f>
        <v>Pedido entregue!</v>
      </c>
      <c r="AA2590" s="74"/>
      <c r="AB2590" s="58" t="str">
        <f>IF(Z2590="Pedido Entregue!", IF(AA2590=1, "Retirado do Almoxarifado", IF(AA2590=2, "Material devolvido", "Aguardando retirada")), IF(Z2590="Pendente", "Entrega pendente", ""))</f>
        <v>Aguardando retirada</v>
      </c>
      <c r="AC2590" s="18">
        <v>1</v>
      </c>
      <c r="AD2590" s="18">
        <f>AC2590/SUMIF($P:$P,P2590,$AC:$AC)</f>
        <v>1</v>
      </c>
      <c r="AE2590" s="18">
        <f>IF(R2590=0,0,AC2590/SUMIF($R:$R,R2590,$AC:$AC))</f>
        <v>0.33333333333333331</v>
      </c>
      <c r="AF2590" s="18">
        <f>IF(R2590=0,1,0)</f>
        <v>0</v>
      </c>
      <c r="AG2590" s="18">
        <f>IF(R2590=0,#REF!-J2590,0)</f>
        <v>0</v>
      </c>
      <c r="AH2590" t="str">
        <f>TEXT(J2590,"MMMM")</f>
        <v>abril</v>
      </c>
    </row>
    <row r="2591" spans="1:34" ht="12.75" hidden="1" customHeight="1" x14ac:dyDescent="0.25">
      <c r="A2591" s="90" t="str">
        <f>IF(C2591="Oficina Diversos","Oficina Geral",
IF(ISNUMBER(FIND("Estoque - Colhedoras",C2591)),"Colhedoras",IF(ISNUMBER(FIND("Caldeiraria",C2591)),"Caldeiraria",IF(ISNUMBER(FIND("Borracharia",C2591)),"Borracharia",IF(ISNUMBER(FIND("Lubrificação",C2591)),"Lubrificação",
IF(ISNUMBER(FIND("Estoque - Carregadeiras",C2591)),"Carregadeiras",IF(ISNUMBER(FIND("Estoque - Veic. Leves",C2591)),"Veic. Leves",
IF(ISNUMBER(FIND("Estoque - Caminhões",C2591)),"Caminhões",IF(ISNUMBER(FIND("Estoque - Transbordos",C2591)),"Transbordos",
IF(ISNUMBER(FIND("Estoque - Tratores",C2591)),"Tratores",
IF(ISNUMBER(FIND("Estoque - Máquinas pesadas",C2591)),"Máquinas pesadas",
IF(ISNUMBER(FIND("Estoque - Reboques",C2591)),"Reboques",
IF(C2591="Estoque","Estoque",
IF(AND(ISNUMBER(C2591),C2591&gt;1000,C2591&lt;2000),"Caminhões",
IF(AND(ISNUMBER(C2591),C2591&gt;2000,C2591&lt;3000),"Tratores",
IF(AND(ISNUMBER(C2591),C2591&gt;3000,C2591&lt;4000),"Carregadeiras",
IF(AND(ISNUMBER(C2591),C2591&gt;4000,C2591&lt;5000),"Máquinas pesadas",
IF(AND(ISNUMBER(C2591),C2591&gt;5000,C2591&lt;6000),"Colhedoras",
IF(AND(ISNUMBER(C2591),C2591&gt;7000,C2591&lt;8000),"Irrigação",
IF(AND(ISNUMBER(C2591),C2591&gt;8000,C2591&lt;9000),"Reboques",IF(AND(ISNUMBER(C2591),C2591&gt;0,C2591&lt;1000),"Veic. Leves","")))))))))))))))))))))</f>
        <v>Reboques</v>
      </c>
      <c r="B2591" s="72"/>
      <c r="C2591" s="2">
        <v>8052</v>
      </c>
      <c r="D2591" s="2">
        <v>90538</v>
      </c>
      <c r="E2591" s="3" t="s">
        <v>896</v>
      </c>
      <c r="F2591" s="14" t="str">
        <f>IF(ISBLANK(K2591), "Apenas Solicitação", "Tem OC")</f>
        <v>Tem OC</v>
      </c>
      <c r="G2591" s="2">
        <v>2</v>
      </c>
      <c r="H2591" s="37">
        <f>G2591-I2591</f>
        <v>0</v>
      </c>
      <c r="I2591" s="38">
        <v>2</v>
      </c>
      <c r="J2591" s="4">
        <v>45758</v>
      </c>
      <c r="K2591" s="180">
        <v>45768</v>
      </c>
      <c r="L2591" s="4"/>
      <c r="M2591" s="44"/>
      <c r="N2591" s="44" t="str">
        <f>IFERROR(K2591 + VALUE(LEFT(L2591, FIND(" ", L2591) - 1)), "")</f>
        <v/>
      </c>
      <c r="O2591" s="3">
        <f>IF(_xlfn.DAYS(K2591,J2591)&lt;0, "Aguardando OC", _xlfn.DAYS(K2591,J2591))</f>
        <v>10</v>
      </c>
      <c r="P2591" s="14">
        <v>399191</v>
      </c>
      <c r="Q2591" s="169">
        <v>1144021</v>
      </c>
      <c r="R2591" s="14">
        <v>166533</v>
      </c>
      <c r="S2591" s="42">
        <v>704</v>
      </c>
      <c r="T2591" s="67" t="s">
        <v>903</v>
      </c>
      <c r="U2591" s="21">
        <v>65</v>
      </c>
      <c r="V2591" s="2">
        <v>10783</v>
      </c>
      <c r="W2591" s="43" t="str">
        <f>IFERROR(VLOOKUP(V2591, Fornecedores!A:C, 3, FALSE), "")</f>
        <v xml:space="preserve">MARRA DISTRIBUIDORA </v>
      </c>
      <c r="X2591" s="43" t="str">
        <f>IFERROR(VLOOKUP(V2591, Fornecedores!A:E, 5, FALSE), "")</f>
        <v>Ribeirão Preto</v>
      </c>
      <c r="Y2591" s="43" t="str">
        <f>IFERROR(VLOOKUP(V2591, Fornecedores!A:F, 6, FALSE), "")</f>
        <v>SP</v>
      </c>
      <c r="Z2591" s="14" t="str">
        <f>IF(H2591=0, "Pedido entregue!", "Pendente")</f>
        <v>Pedido entregue!</v>
      </c>
      <c r="AA2591" s="74"/>
      <c r="AB2591" s="58" t="str">
        <f>IF(Z2591="Pedido Entregue!", IF(AA2591=1, "Retirado do Almoxarifado", IF(AA2591=2, "Material devolvido", "Aguardando retirada")), IF(Z2591="Pendente", "Entrega pendente", ""))</f>
        <v>Aguardando retirada</v>
      </c>
      <c r="AC2591" s="18">
        <v>1</v>
      </c>
      <c r="AD2591" s="18">
        <f>AC2591/SUMIF($P:$P,P2591,$AC:$AC)</f>
        <v>1</v>
      </c>
      <c r="AE2591" s="18">
        <f>IF(R2591=0,0,AC2591/SUMIF($R:$R,R2591,$AC:$AC))</f>
        <v>0.33333333333333331</v>
      </c>
      <c r="AF2591" s="18">
        <f>IF(R2591=0,1,0)</f>
        <v>0</v>
      </c>
      <c r="AG2591" s="18">
        <f>IF(R2591=0,#REF!-J2591,0)</f>
        <v>0</v>
      </c>
      <c r="AH2591" t="str">
        <f>TEXT(J2591,"MMMM")</f>
        <v>abril</v>
      </c>
    </row>
    <row r="2592" spans="1:34" ht="12.75" hidden="1" customHeight="1" x14ac:dyDescent="0.25">
      <c r="A2592" s="90" t="str">
        <f>IF(C2592="Oficina Diversos","Oficina Geral",
IF(ISNUMBER(FIND("Estoque - Colhedoras",C2592)),"Colhedoras",IF(ISNUMBER(FIND("Caldeiraria",C2592)),"Caldeiraria",IF(ISNUMBER(FIND("Borracharia",C2592)),"Borracharia",IF(ISNUMBER(FIND("Lubrificação",C2592)),"Lubrificação",
IF(ISNUMBER(FIND("Estoque - Carregadeiras",C2592)),"Carregadeiras",IF(ISNUMBER(FIND("Estoque - Veic. Leves",C2592)),"Veic. Leves",
IF(ISNUMBER(FIND("Estoque - Caminhões",C2592)),"Caminhões",IF(ISNUMBER(FIND("Estoque - Transbordos",C2592)),"Transbordos",
IF(ISNUMBER(FIND("Estoque - Tratores",C2592)),"Tratores",
IF(ISNUMBER(FIND("Estoque - Máquinas pesadas",C2592)),"Máquinas pesadas",
IF(ISNUMBER(FIND("Estoque - Reboques",C2592)),"Reboques",
IF(C2592="Estoque","Estoque",
IF(AND(ISNUMBER(C2592),C2592&gt;1000,C2592&lt;2000),"Caminhões",
IF(AND(ISNUMBER(C2592),C2592&gt;2000,C2592&lt;3000),"Tratores",
IF(AND(ISNUMBER(C2592),C2592&gt;3000,C2592&lt;4000),"Carregadeiras",
IF(AND(ISNUMBER(C2592),C2592&gt;4000,C2592&lt;5000),"Máquinas pesadas",
IF(AND(ISNUMBER(C2592),C2592&gt;5000,C2592&lt;6000),"Colhedoras",
IF(AND(ISNUMBER(C2592),C2592&gt;7000,C2592&lt;8000),"Irrigação",
IF(AND(ISNUMBER(C2592),C2592&gt;8000,C2592&lt;9000),"Reboques",IF(AND(ISNUMBER(C2592),C2592&gt;0,C2592&lt;1000),"Veic. Leves","")))))))))))))))))))))</f>
        <v>Reboques</v>
      </c>
      <c r="B2592" s="72"/>
      <c r="C2592" s="2">
        <v>8053</v>
      </c>
      <c r="D2592" s="2">
        <v>90538</v>
      </c>
      <c r="E2592" s="3" t="s">
        <v>896</v>
      </c>
      <c r="F2592" s="14" t="str">
        <f>IF(ISBLANK(K2592), "Apenas Solicitação", "Tem OC")</f>
        <v>Tem OC</v>
      </c>
      <c r="G2592" s="2">
        <v>2</v>
      </c>
      <c r="H2592" s="37">
        <f>G2592-I2592</f>
        <v>0</v>
      </c>
      <c r="I2592" s="38">
        <v>2</v>
      </c>
      <c r="J2592" s="4">
        <v>45758</v>
      </c>
      <c r="K2592" s="180">
        <v>45768</v>
      </c>
      <c r="L2592" s="4"/>
      <c r="M2592" s="44"/>
      <c r="N2592" s="44" t="str">
        <f>IFERROR(K2592 + VALUE(LEFT(L2592, FIND(" ", L2592) - 1)), "")</f>
        <v/>
      </c>
      <c r="O2592" s="3">
        <f>IF(_xlfn.DAYS(K2592,J2592)&lt;0, "Aguardando OC", _xlfn.DAYS(K2592,J2592))</f>
        <v>10</v>
      </c>
      <c r="P2592" s="14">
        <v>399202</v>
      </c>
      <c r="Q2592" s="54">
        <v>1144022</v>
      </c>
      <c r="R2592" s="14">
        <v>166533</v>
      </c>
      <c r="S2592" s="42">
        <v>704</v>
      </c>
      <c r="T2592" s="67" t="s">
        <v>903</v>
      </c>
      <c r="U2592" s="21">
        <v>65</v>
      </c>
      <c r="V2592" s="2">
        <v>10783</v>
      </c>
      <c r="W2592" s="43" t="str">
        <f>IFERROR(VLOOKUP(V2592, Fornecedores!A:C, 3, FALSE), "")</f>
        <v xml:space="preserve">MARRA DISTRIBUIDORA </v>
      </c>
      <c r="X2592" s="43" t="str">
        <f>IFERROR(VLOOKUP(V2592, Fornecedores!A:E, 5, FALSE), "")</f>
        <v>Ribeirão Preto</v>
      </c>
      <c r="Y2592" s="43" t="str">
        <f>IFERROR(VLOOKUP(V2592, Fornecedores!A:F, 6, FALSE), "")</f>
        <v>SP</v>
      </c>
      <c r="Z2592" s="14" t="str">
        <f>IF(H2592=0, "Pedido entregue!", "Pendente")</f>
        <v>Pedido entregue!</v>
      </c>
      <c r="AA2592" s="74"/>
      <c r="AB2592" s="58" t="str">
        <f>IF(Z2592="Pedido Entregue!", IF(AA2592=1, "Retirado do Almoxarifado", IF(AA2592=2, "Material devolvido", "Aguardando retirada")), IF(Z2592="Pendente", "Entrega pendente", ""))</f>
        <v>Aguardando retirada</v>
      </c>
      <c r="AC2592" s="18">
        <v>1</v>
      </c>
      <c r="AD2592" s="18">
        <f>AC2592/SUMIF($P:$P,P2592,$AC:$AC)</f>
        <v>1</v>
      </c>
      <c r="AE2592" s="18">
        <f>IF(R2592=0,0,AC2592/SUMIF($R:$R,R2592,$AC:$AC))</f>
        <v>0.33333333333333331</v>
      </c>
      <c r="AF2592" s="18">
        <f>IF(R2592=0,1,0)</f>
        <v>0</v>
      </c>
      <c r="AG2592" s="18">
        <f>IF(R2592=0,#REF!-J2592,0)</f>
        <v>0</v>
      </c>
      <c r="AH2592" t="str">
        <f>TEXT(J2592,"MMMM")</f>
        <v>abril</v>
      </c>
    </row>
    <row r="2593" spans="1:34" ht="12.75" hidden="1" customHeight="1" x14ac:dyDescent="0.25">
      <c r="A2593" s="90" t="str">
        <f>IF(C2593="Oficina Diversos","Oficina Geral",
IF(ISNUMBER(FIND("Estoque - Colhedoras",C2593)),"Colhedoras",IF(ISNUMBER(FIND("Caldeiraria",C2593)),"Caldeiraria",IF(ISNUMBER(FIND("Borracharia",C2593)),"Borracharia",IF(ISNUMBER(FIND("Lubrificação",C2593)),"Lubrificação",
IF(ISNUMBER(FIND("Estoque - Carregadeiras",C2593)),"Carregadeiras",IF(ISNUMBER(FIND("Estoque - Veic. Leves",C2593)),"Veic. Leves",
IF(ISNUMBER(FIND("Estoque - Caminhões",C2593)),"Caminhões",IF(ISNUMBER(FIND("Estoque - Transbordos",C2593)),"Transbordos",
IF(ISNUMBER(FIND("Estoque - Tratores",C2593)),"Tratores",
IF(ISNUMBER(FIND("Estoque - Máquinas pesadas",C2593)),"Máquinas pesadas",
IF(ISNUMBER(FIND("Estoque - Reboques",C2593)),"Reboques",
IF(C2593="Estoque","Estoque",
IF(AND(ISNUMBER(C2593),C2593&gt;1000,C2593&lt;2000),"Caminhões",
IF(AND(ISNUMBER(C2593),C2593&gt;2000,C2593&lt;3000),"Tratores",
IF(AND(ISNUMBER(C2593),C2593&gt;3000,C2593&lt;4000),"Carregadeiras",
IF(AND(ISNUMBER(C2593),C2593&gt;4000,C2593&lt;5000),"Máquinas pesadas",
IF(AND(ISNUMBER(C2593),C2593&gt;5000,C2593&lt;6000),"Colhedoras",
IF(AND(ISNUMBER(C2593),C2593&gt;7000,C2593&lt;8000),"Irrigação",
IF(AND(ISNUMBER(C2593),C2593&gt;8000,C2593&lt;9000),"Reboques",IF(AND(ISNUMBER(C2593),C2593&gt;0,C2593&lt;1000),"Veic. Leves","")))))))))))))))))))))</f>
        <v>Tratores</v>
      </c>
      <c r="B2593" s="72"/>
      <c r="C2593" s="2">
        <v>2048</v>
      </c>
      <c r="D2593" s="2">
        <v>90556</v>
      </c>
      <c r="E2593" s="3" t="s">
        <v>897</v>
      </c>
      <c r="F2593" s="14" t="str">
        <f>IF(ISBLANK(K2593), "Apenas Solicitação", "Tem OC")</f>
        <v>Tem OC</v>
      </c>
      <c r="G2593" s="2">
        <v>1</v>
      </c>
      <c r="H2593" s="37">
        <f>G2593-I2593</f>
        <v>0</v>
      </c>
      <c r="I2593" s="38">
        <v>1</v>
      </c>
      <c r="J2593" s="4">
        <v>45758</v>
      </c>
      <c r="K2593" s="180">
        <v>45768</v>
      </c>
      <c r="L2593" s="4"/>
      <c r="M2593" s="44"/>
      <c r="N2593" s="44" t="str">
        <f>IFERROR(K2593 + VALUE(LEFT(L2593, FIND(" ", L2593) - 1)), "")</f>
        <v/>
      </c>
      <c r="O2593" s="3">
        <f>IF(_xlfn.DAYS(K2593,J2593)&lt;0, "Aguardando OC", _xlfn.DAYS(K2593,J2593))</f>
        <v>10</v>
      </c>
      <c r="P2593" s="14">
        <v>399247</v>
      </c>
      <c r="Q2593" s="169">
        <v>1144079</v>
      </c>
      <c r="R2593" s="14">
        <v>166532</v>
      </c>
      <c r="S2593" s="2">
        <v>692</v>
      </c>
      <c r="T2593" s="65" t="s">
        <v>106</v>
      </c>
      <c r="U2593" s="21">
        <v>350</v>
      </c>
      <c r="V2593" s="2">
        <v>14487</v>
      </c>
      <c r="W2593" s="43" t="str">
        <f>IFERROR(VLOOKUP(V2593, Fornecedores!A:C, 3, FALSE), "")</f>
        <v xml:space="preserve">FL TRATORES </v>
      </c>
      <c r="X2593" s="43" t="str">
        <f>IFERROR(VLOOKUP(V2593, Fornecedores!A:E, 5, FALSE), "")</f>
        <v>Recife</v>
      </c>
      <c r="Y2593" s="43" t="str">
        <f>IFERROR(VLOOKUP(V2593, Fornecedores!A:F, 6, FALSE), "")</f>
        <v>PE</v>
      </c>
      <c r="Z2593" s="14" t="str">
        <f>IF(H2593=0, "Pedido entregue!", "Pendente")</f>
        <v>Pedido entregue!</v>
      </c>
      <c r="AA2593" s="74">
        <v>1</v>
      </c>
      <c r="AB2593" s="58" t="str">
        <f>IF(Z2593="Pedido Entregue!", IF(AA2593=1, "Retirado do Almoxarifado", IF(AA2593=2, "Material devolvido", "Aguardando retirada")), IF(Z2593="Pendente", "Entrega pendente", ""))</f>
        <v>Retirado do Almoxarifado</v>
      </c>
      <c r="AC2593" s="18">
        <v>1</v>
      </c>
      <c r="AD2593" s="18">
        <f>AC2593/SUMIF($P:$P,P2593,$AC:$AC)</f>
        <v>1</v>
      </c>
      <c r="AE2593" s="18">
        <f>IF(R2593=0,0,AC2593/SUMIF($R:$R,R2593,$AC:$AC))</f>
        <v>0.25</v>
      </c>
      <c r="AF2593" s="18">
        <f>IF(R2593=0,1,0)</f>
        <v>0</v>
      </c>
      <c r="AG2593" s="18">
        <f>IF(R2593=0,#REF!-J2593,0)</f>
        <v>0</v>
      </c>
      <c r="AH2593" t="str">
        <f>TEXT(J2593,"MMMM")</f>
        <v>abril</v>
      </c>
    </row>
    <row r="2594" spans="1:34" ht="12.75" hidden="1" customHeight="1" x14ac:dyDescent="0.25">
      <c r="A2594" s="90" t="str">
        <f>IF(C2594="Oficina Diversos","Oficina Geral",
IF(ISNUMBER(FIND("Estoque - Colhedoras",C2594)),"Colhedoras",IF(ISNUMBER(FIND("Caldeiraria",C2594)),"Caldeiraria",IF(ISNUMBER(FIND("Borracharia",C2594)),"Borracharia",IF(ISNUMBER(FIND("Lubrificação",C2594)),"Lubrificação",
IF(ISNUMBER(FIND("Estoque - Carregadeiras",C2594)),"Carregadeiras",IF(ISNUMBER(FIND("Estoque - Veic. Leves",C2594)),"Veic. Leves",
IF(ISNUMBER(FIND("Estoque - Caminhões",C2594)),"Caminhões",IF(ISNUMBER(FIND("Estoque - Transbordos",C2594)),"Transbordos",
IF(ISNUMBER(FIND("Estoque - Tratores",C2594)),"Tratores",
IF(ISNUMBER(FIND("Estoque - Máquinas pesadas",C2594)),"Máquinas pesadas",
IF(ISNUMBER(FIND("Estoque - Reboques",C2594)),"Reboques",
IF(C2594="Estoque","Estoque",
IF(AND(ISNUMBER(C2594),C2594&gt;1000,C2594&lt;2000),"Caminhões",
IF(AND(ISNUMBER(C2594),C2594&gt;2000,C2594&lt;3000),"Tratores",
IF(AND(ISNUMBER(C2594),C2594&gt;3000,C2594&lt;4000),"Carregadeiras",
IF(AND(ISNUMBER(C2594),C2594&gt;4000,C2594&lt;5000),"Máquinas pesadas",
IF(AND(ISNUMBER(C2594),C2594&gt;5000,C2594&lt;6000),"Colhedoras",
IF(AND(ISNUMBER(C2594),C2594&gt;7000,C2594&lt;8000),"Irrigação",
IF(AND(ISNUMBER(C2594),C2594&gt;8000,C2594&lt;9000),"Reboques",IF(AND(ISNUMBER(C2594),C2594&gt;0,C2594&lt;1000),"Veic. Leves","")))))))))))))))))))))</f>
        <v>Tratores</v>
      </c>
      <c r="B2594" s="72"/>
      <c r="C2594" s="2">
        <v>2048</v>
      </c>
      <c r="D2594" s="2">
        <v>90557</v>
      </c>
      <c r="E2594" s="3" t="s">
        <v>898</v>
      </c>
      <c r="F2594" s="14" t="str">
        <f>IF(ISBLANK(K2594), "Apenas Solicitação", "Tem OC")</f>
        <v>Tem OC</v>
      </c>
      <c r="G2594" s="2">
        <v>1</v>
      </c>
      <c r="H2594" s="37">
        <f>G2594-I2594</f>
        <v>0</v>
      </c>
      <c r="I2594" s="38">
        <v>1</v>
      </c>
      <c r="J2594" s="4">
        <v>45758</v>
      </c>
      <c r="K2594" s="180">
        <v>45768</v>
      </c>
      <c r="L2594" s="4"/>
      <c r="M2594" s="44"/>
      <c r="N2594" s="44" t="str">
        <f>IFERROR(K2594 + VALUE(LEFT(L2594, FIND(" ", L2594) - 1)), "")</f>
        <v/>
      </c>
      <c r="O2594" s="3">
        <f>IF(_xlfn.DAYS(K2594,J2594)&lt;0, "Aguardando OC", _xlfn.DAYS(K2594,J2594))</f>
        <v>10</v>
      </c>
      <c r="P2594" s="14">
        <v>399248</v>
      </c>
      <c r="Q2594" s="169">
        <v>1144079</v>
      </c>
      <c r="R2594" s="14">
        <v>166531</v>
      </c>
      <c r="S2594" s="2">
        <v>692</v>
      </c>
      <c r="T2594" s="65" t="s">
        <v>106</v>
      </c>
      <c r="U2594" s="21">
        <v>440</v>
      </c>
      <c r="V2594" s="2">
        <v>13341</v>
      </c>
      <c r="W2594" s="43" t="str">
        <f>IFERROR(VLOOKUP(V2594, Fornecedores!A:C, 3, FALSE), "")</f>
        <v>DISMA DISTRIBUIDORA</v>
      </c>
      <c r="X2594" s="43" t="str">
        <f>IFERROR(VLOOKUP(V2594, Fornecedores!A:E, 5, FALSE), "")</f>
        <v>Araçatuba</v>
      </c>
      <c r="Y2594" s="43" t="str">
        <f>IFERROR(VLOOKUP(V2594, Fornecedores!A:F, 6, FALSE), "")</f>
        <v>SP</v>
      </c>
      <c r="Z2594" s="14" t="str">
        <f>IF(H2594=0, "Pedido entregue!", "Pendente")</f>
        <v>Pedido entregue!</v>
      </c>
      <c r="AA2594" s="74">
        <v>1</v>
      </c>
      <c r="AB2594" s="58" t="str">
        <f>IF(Z2594="Pedido Entregue!", IF(AA2594=1, "Retirado do Almoxarifado", IF(AA2594=2, "Material devolvido", "Aguardando retirada")), IF(Z2594="Pendente", "Entrega pendente", ""))</f>
        <v>Retirado do Almoxarifado</v>
      </c>
      <c r="AC2594" s="18">
        <v>1</v>
      </c>
      <c r="AD2594" s="18">
        <f>AC2594/SUMIF($P:$P,P2594,$AC:$AC)</f>
        <v>1</v>
      </c>
      <c r="AE2594" s="18">
        <f>IF(R2594=0,0,AC2594/SUMIF($R:$R,R2594,$AC:$AC))</f>
        <v>0.16666666666666666</v>
      </c>
      <c r="AF2594" s="18">
        <f>IF(R2594=0,1,0)</f>
        <v>0</v>
      </c>
      <c r="AG2594" s="18">
        <f>IF(R2594=0,#REF!-J2594,0)</f>
        <v>0</v>
      </c>
      <c r="AH2594" t="str">
        <f>TEXT(J2594,"MMMM")</f>
        <v>abril</v>
      </c>
    </row>
    <row r="2595" spans="1:34" ht="12.75" hidden="1" customHeight="1" x14ac:dyDescent="0.25">
      <c r="A2595" s="90" t="str">
        <f>IF(C2595="Oficina Diversos","Oficina Geral",
IF(ISNUMBER(FIND("Estoque - Colhedoras",C2595)),"Colhedoras",IF(ISNUMBER(FIND("Caldeiraria",C2595)),"Caldeiraria",IF(ISNUMBER(FIND("Borracharia",C2595)),"Borracharia",IF(ISNUMBER(FIND("Lubrificação",C2595)),"Lubrificação",
IF(ISNUMBER(FIND("Estoque - Carregadeiras",C2595)),"Carregadeiras",IF(ISNUMBER(FIND("Estoque - Veic. Leves",C2595)),"Veic. Leves",
IF(ISNUMBER(FIND("Estoque - Caminhões",C2595)),"Caminhões",IF(ISNUMBER(FIND("Estoque - Transbordos",C2595)),"Transbordos",
IF(ISNUMBER(FIND("Estoque - Tratores",C2595)),"Tratores",
IF(ISNUMBER(FIND("Estoque - Máquinas pesadas",C2595)),"Máquinas pesadas",
IF(ISNUMBER(FIND("Estoque - Reboques",C2595)),"Reboques",
IF(C2595="Estoque","Estoque",
IF(AND(ISNUMBER(C2595),C2595&gt;1000,C2595&lt;2000),"Caminhões",
IF(AND(ISNUMBER(C2595),C2595&gt;2000,C2595&lt;3000),"Tratores",
IF(AND(ISNUMBER(C2595),C2595&gt;3000,C2595&lt;4000),"Carregadeiras",
IF(AND(ISNUMBER(C2595),C2595&gt;4000,C2595&lt;5000),"Máquinas pesadas",
IF(AND(ISNUMBER(C2595),C2595&gt;5000,C2595&lt;6000),"Colhedoras",
IF(AND(ISNUMBER(C2595),C2595&gt;7000,C2595&lt;8000),"Irrigação",
IF(AND(ISNUMBER(C2595),C2595&gt;8000,C2595&lt;9000),"Reboques",IF(AND(ISNUMBER(C2595),C2595&gt;0,C2595&lt;1000),"Veic. Leves","")))))))))))))))))))))</f>
        <v>Carregadeiras</v>
      </c>
      <c r="B2595" s="72"/>
      <c r="C2595" s="2">
        <v>3014</v>
      </c>
      <c r="D2595" s="2">
        <v>90584</v>
      </c>
      <c r="E2595" s="3" t="s">
        <v>923</v>
      </c>
      <c r="F2595" s="14" t="str">
        <f>IF(ISBLANK(K2595), "Apenas Solicitação", "Tem OC")</f>
        <v>Tem OC</v>
      </c>
      <c r="G2595" s="2">
        <v>10</v>
      </c>
      <c r="H2595" s="37">
        <f>G2595-I2595</f>
        <v>0</v>
      </c>
      <c r="I2595" s="38">
        <v>10</v>
      </c>
      <c r="J2595" s="4">
        <v>45759</v>
      </c>
      <c r="K2595" s="180">
        <v>45768</v>
      </c>
      <c r="L2595" s="4"/>
      <c r="M2595" s="44"/>
      <c r="N2595" s="44" t="str">
        <f>IFERROR(K2595 + VALUE(LEFT(L2595, FIND(" ", L2595) - 1)), "")</f>
        <v/>
      </c>
      <c r="O2595" s="3">
        <f>IF(_xlfn.DAYS(K2595,J2595)&lt;0, "Aguardando OC", _xlfn.DAYS(K2595,J2595))</f>
        <v>9</v>
      </c>
      <c r="P2595" s="14">
        <v>399342</v>
      </c>
      <c r="Q2595" s="169">
        <v>1144323</v>
      </c>
      <c r="R2595" s="14">
        <v>166530</v>
      </c>
      <c r="S2595" s="2">
        <v>112</v>
      </c>
      <c r="T2595" s="65" t="s">
        <v>152</v>
      </c>
      <c r="U2595" s="21">
        <v>83.3</v>
      </c>
      <c r="V2595" s="2">
        <v>13341</v>
      </c>
      <c r="W2595" s="43" t="str">
        <f>IFERROR(VLOOKUP(V2595, Fornecedores!A:C, 3, FALSE), "")</f>
        <v>DISMA DISTRIBUIDORA</v>
      </c>
      <c r="X2595" s="43" t="str">
        <f>IFERROR(VLOOKUP(V2595, Fornecedores!A:E, 5, FALSE), "")</f>
        <v>Araçatuba</v>
      </c>
      <c r="Y2595" s="43" t="str">
        <f>IFERROR(VLOOKUP(V2595, Fornecedores!A:F, 6, FALSE), "")</f>
        <v>SP</v>
      </c>
      <c r="Z2595" s="14" t="str">
        <f>IF(H2595=0, "Pedido entregue!", "Pendente")</f>
        <v>Pedido entregue!</v>
      </c>
      <c r="AA2595" s="74">
        <v>1</v>
      </c>
      <c r="AB2595" s="58" t="str">
        <f>IF(Z2595="Pedido Entregue!", IF(AA2595=1, "Retirado do Almoxarifado", IF(AA2595=2, "Material devolvido", "Aguardando retirada")), IF(Z2595="Pendente", "Entrega pendente", ""))</f>
        <v>Retirado do Almoxarifado</v>
      </c>
      <c r="AC2595" s="18">
        <v>1</v>
      </c>
      <c r="AD2595" s="18">
        <f>AC2595/SUMIF($P:$P,P2595,$AC:$AC)</f>
        <v>1</v>
      </c>
      <c r="AE2595" s="18">
        <f>IF(R2595=0,0,AC2595/SUMIF($R:$R,R2595,$AC:$AC))</f>
        <v>0.5</v>
      </c>
      <c r="AF2595" s="18">
        <f>IF(R2595=0,1,0)</f>
        <v>0</v>
      </c>
      <c r="AG2595" s="18">
        <f>IF(R2595=0,#REF!-J2595,0)</f>
        <v>0</v>
      </c>
      <c r="AH2595" t="str">
        <f>TEXT(J2595,"MMMM")</f>
        <v>abril</v>
      </c>
    </row>
    <row r="2596" spans="1:34" ht="12.75" hidden="1" customHeight="1" x14ac:dyDescent="0.25">
      <c r="A2596" s="90" t="str">
        <f>IF(C2596="Oficina Diversos","Oficina Geral",
IF(ISNUMBER(FIND("Estoque - Colhedoras",C2596)),"Colhedoras",IF(ISNUMBER(FIND("Caldeiraria",C2596)),"Caldeiraria",IF(ISNUMBER(FIND("Borracharia",C2596)),"Borracharia",IF(ISNUMBER(FIND("Lubrificação",C2596)),"Lubrificação",
IF(ISNUMBER(FIND("Estoque - Carregadeiras",C2596)),"Carregadeiras",IF(ISNUMBER(FIND("Estoque - Veic. Leves",C2596)),"Veic. Leves",
IF(ISNUMBER(FIND("Estoque - Caminhões",C2596)),"Caminhões",IF(ISNUMBER(FIND("Estoque - Transbordos",C2596)),"Transbordos",
IF(ISNUMBER(FIND("Estoque - Tratores",C2596)),"Tratores",
IF(ISNUMBER(FIND("Estoque - Máquinas pesadas",C2596)),"Máquinas pesadas",
IF(ISNUMBER(FIND("Estoque - Reboques",C2596)),"Reboques",
IF(C2596="Estoque","Estoque",
IF(AND(ISNUMBER(C2596),C2596&gt;1000,C2596&lt;2000),"Caminhões",
IF(AND(ISNUMBER(C2596),C2596&gt;2000,C2596&lt;3000),"Tratores",
IF(AND(ISNUMBER(C2596),C2596&gt;3000,C2596&lt;4000),"Carregadeiras",
IF(AND(ISNUMBER(C2596),C2596&gt;4000,C2596&lt;5000),"Máquinas pesadas",
IF(AND(ISNUMBER(C2596),C2596&gt;5000,C2596&lt;6000),"Colhedoras",
IF(AND(ISNUMBER(C2596),C2596&gt;7000,C2596&lt;8000),"Irrigação",
IF(AND(ISNUMBER(C2596),C2596&gt;8000,C2596&lt;9000),"Reboques",IF(AND(ISNUMBER(C2596),C2596&gt;0,C2596&lt;1000),"Veic. Leves","")))))))))))))))))))))</f>
        <v>Carregadeiras</v>
      </c>
      <c r="B2596" s="72"/>
      <c r="C2596" s="2">
        <v>3016</v>
      </c>
      <c r="D2596" s="2">
        <v>90584</v>
      </c>
      <c r="E2596" s="3" t="s">
        <v>923</v>
      </c>
      <c r="F2596" s="14" t="str">
        <f>IF(ISBLANK(K2596), "Apenas Solicitação", "Tem OC")</f>
        <v>Tem OC</v>
      </c>
      <c r="G2596" s="2">
        <v>10</v>
      </c>
      <c r="H2596" s="37">
        <f>G2596-I2596</f>
        <v>0</v>
      </c>
      <c r="I2596" s="38">
        <v>10</v>
      </c>
      <c r="J2596" s="4">
        <v>45759</v>
      </c>
      <c r="K2596" s="180">
        <v>45768</v>
      </c>
      <c r="L2596" s="4"/>
      <c r="M2596" s="44"/>
      <c r="N2596" s="44" t="str">
        <f>IFERROR(K2596 + VALUE(LEFT(L2596, FIND(" ", L2596) - 1)), "")</f>
        <v/>
      </c>
      <c r="O2596" s="3">
        <f>IF(_xlfn.DAYS(K2596,J2596)&lt;0, "Aguardando OC", _xlfn.DAYS(K2596,J2596))</f>
        <v>9</v>
      </c>
      <c r="P2596" s="14">
        <v>399343</v>
      </c>
      <c r="Q2596" s="169">
        <v>1144324</v>
      </c>
      <c r="R2596" s="14">
        <v>166530</v>
      </c>
      <c r="S2596" s="2">
        <v>113</v>
      </c>
      <c r="T2596" s="65" t="s">
        <v>178</v>
      </c>
      <c r="U2596" s="21">
        <v>83.3</v>
      </c>
      <c r="V2596" s="2">
        <v>13341</v>
      </c>
      <c r="W2596" s="43" t="str">
        <f>IFERROR(VLOOKUP(V2596, Fornecedores!A:C, 3, FALSE), "")</f>
        <v>DISMA DISTRIBUIDORA</v>
      </c>
      <c r="X2596" s="43" t="str">
        <f>IFERROR(VLOOKUP(V2596, Fornecedores!A:E, 5, FALSE), "")</f>
        <v>Araçatuba</v>
      </c>
      <c r="Y2596" s="43" t="str">
        <f>IFERROR(VLOOKUP(V2596, Fornecedores!A:F, 6, FALSE), "")</f>
        <v>SP</v>
      </c>
      <c r="Z2596" s="14" t="str">
        <f>IF(H2596=0, "Pedido entregue!", "Pendente")</f>
        <v>Pedido entregue!</v>
      </c>
      <c r="AA2596" s="74">
        <v>1</v>
      </c>
      <c r="AB2596" s="58" t="str">
        <f>IF(Z2596="Pedido Entregue!", IF(AA2596=1, "Retirado do Almoxarifado", IF(AA2596=2, "Material devolvido", "Aguardando retirada")), IF(Z2596="Pendente", "Entrega pendente", ""))</f>
        <v>Retirado do Almoxarifado</v>
      </c>
      <c r="AC2596" s="18">
        <v>1</v>
      </c>
      <c r="AD2596" s="18">
        <f>AC2596/SUMIF($P:$P,P2596,$AC:$AC)</f>
        <v>1</v>
      </c>
      <c r="AE2596" s="18">
        <f>IF(R2596=0,0,AC2596/SUMIF($R:$R,R2596,$AC:$AC))</f>
        <v>0.5</v>
      </c>
      <c r="AF2596" s="18">
        <f>IF(R2596=0,1,0)</f>
        <v>0</v>
      </c>
      <c r="AG2596" s="18">
        <f>IF(R2596=0,#REF!-J2596,0)</f>
        <v>0</v>
      </c>
      <c r="AH2596" t="str">
        <f>TEXT(J2596,"MMMM")</f>
        <v>abril</v>
      </c>
    </row>
    <row r="2597" spans="1:34" ht="12.75" hidden="1" customHeight="1" x14ac:dyDescent="0.25">
      <c r="A2597" s="90" t="str">
        <f>IF(C2597="Oficina Diversos","Oficina Geral",
IF(ISNUMBER(FIND("Estoque - Colhedoras",C2597)),"Colhedoras",IF(ISNUMBER(FIND("Caldeiraria",C2597)),"Caldeiraria",IF(ISNUMBER(FIND("Borracharia",C2597)),"Borracharia",IF(ISNUMBER(FIND("Lubrificação",C2597)),"Lubrificação",
IF(ISNUMBER(FIND("Estoque - Carregadeiras",C2597)),"Carregadeiras",IF(ISNUMBER(FIND("Estoque - Veic. Leves",C2597)),"Veic. Leves",
IF(ISNUMBER(FIND("Estoque - Caminhões",C2597)),"Caminhões",IF(ISNUMBER(FIND("Estoque - Transbordos",C2597)),"Transbordos",
IF(ISNUMBER(FIND("Estoque - Tratores",C2597)),"Tratores",
IF(ISNUMBER(FIND("Estoque - Máquinas pesadas",C2597)),"Máquinas pesadas",
IF(ISNUMBER(FIND("Estoque - Reboques",C2597)),"Reboques",
IF(C2597="Estoque","Estoque",
IF(AND(ISNUMBER(C2597),C2597&gt;1000,C2597&lt;2000),"Caminhões",
IF(AND(ISNUMBER(C2597),C2597&gt;2000,C2597&lt;3000),"Tratores",
IF(AND(ISNUMBER(C2597),C2597&gt;3000,C2597&lt;4000),"Carregadeiras",
IF(AND(ISNUMBER(C2597),C2597&gt;4000,C2597&lt;5000),"Máquinas pesadas",
IF(AND(ISNUMBER(C2597),C2597&gt;5000,C2597&lt;6000),"Colhedoras",
IF(AND(ISNUMBER(C2597),C2597&gt;7000,C2597&lt;8000),"Irrigação",
IF(AND(ISNUMBER(C2597),C2597&gt;8000,C2597&lt;9000),"Reboques",IF(AND(ISNUMBER(C2597),C2597&gt;0,C2597&lt;1000),"Veic. Leves","")))))))))))))))))))))</f>
        <v>Tratores</v>
      </c>
      <c r="B2597" s="72"/>
      <c r="C2597" s="34">
        <v>2042</v>
      </c>
      <c r="D2597" s="34">
        <v>90597</v>
      </c>
      <c r="E2597" s="36" t="s">
        <v>924</v>
      </c>
      <c r="F2597" s="14" t="str">
        <f>IF(ISBLANK(K2597), "Apenas Solicitação", "Tem OC")</f>
        <v>Tem OC</v>
      </c>
      <c r="G2597" s="34">
        <v>18</v>
      </c>
      <c r="H2597" s="37">
        <f>G2597-I2597</f>
        <v>0</v>
      </c>
      <c r="I2597" s="38">
        <v>18</v>
      </c>
      <c r="J2597" s="35">
        <v>45761</v>
      </c>
      <c r="K2597" s="184">
        <v>45779</v>
      </c>
      <c r="L2597" s="35"/>
      <c r="M2597" s="44"/>
      <c r="N2597" s="44" t="str">
        <f>IFERROR(K2597 + VALUE(LEFT(L2597, FIND(" ", L2597) - 1)), "")</f>
        <v/>
      </c>
      <c r="O2597" s="3">
        <f>IF(_xlfn.DAYS(K2597,J2597)&lt;0, "Aguardando OC", _xlfn.DAYS(K2597,J2597))</f>
        <v>18</v>
      </c>
      <c r="P2597" s="193">
        <v>399378</v>
      </c>
      <c r="Q2597" s="57">
        <v>1144543</v>
      </c>
      <c r="R2597" s="193">
        <v>166976</v>
      </c>
      <c r="S2597" s="42">
        <v>692</v>
      </c>
      <c r="T2597" s="67" t="s">
        <v>106</v>
      </c>
      <c r="U2597" s="40">
        <v>3.6</v>
      </c>
      <c r="V2597" s="34">
        <v>13341</v>
      </c>
      <c r="W2597" s="43" t="str">
        <f>IFERROR(VLOOKUP(V2597, Fornecedores!A:C, 3, FALSE), "")</f>
        <v>DISMA DISTRIBUIDORA</v>
      </c>
      <c r="X2597" s="43" t="str">
        <f>IFERROR(VLOOKUP(V2597, Fornecedores!A:E, 5, FALSE), "")</f>
        <v>Araçatuba</v>
      </c>
      <c r="Y2597" s="43" t="str">
        <f>IFERROR(VLOOKUP(V2597, Fornecedores!A:F, 6, FALSE), "")</f>
        <v>SP</v>
      </c>
      <c r="Z2597" s="14" t="str">
        <f>IF(H2597=0, "Pedido entregue!", "Pendente")</f>
        <v>Pedido entregue!</v>
      </c>
      <c r="AA2597" s="74"/>
      <c r="AB2597" s="58" t="str">
        <f>IF(Z2597="Pedido Entregue!", IF(AA2597=1, "Retirado do Almoxarifado", IF(AA2597=2, "Material devolvido", "Aguardando retirada")), IF(Z2597="Pendente", "Entrega pendente", ""))</f>
        <v>Aguardando retirada</v>
      </c>
      <c r="AC2597" s="18">
        <v>1</v>
      </c>
      <c r="AD2597" s="18">
        <f>AC2597/SUMIF($P:$P,P2597,$AC:$AC)</f>
        <v>1</v>
      </c>
      <c r="AE2597" s="18">
        <f>IF(R2597=0,0,AC2597/SUMIF($R:$R,R2597,$AC:$AC))</f>
        <v>1</v>
      </c>
      <c r="AF2597" s="18">
        <f>IF(R2597=0,1,0)</f>
        <v>0</v>
      </c>
      <c r="AH2597" t="str">
        <f>TEXT(J2597,"MMMM")</f>
        <v>abril</v>
      </c>
    </row>
    <row r="2598" spans="1:34" ht="12.75" hidden="1" customHeight="1" x14ac:dyDescent="0.25">
      <c r="A2598" s="90" t="str">
        <f>IF(C2598="Oficina Diversos","Oficina Geral",
IF(ISNUMBER(FIND("Estoque - Colhedoras",C2598)),"Colhedoras",IF(ISNUMBER(FIND("Caldeiraria",C2598)),"Caldeiraria",IF(ISNUMBER(FIND("Borracharia",C2598)),"Borracharia",IF(ISNUMBER(FIND("Lubrificação",C2598)),"Lubrificação",
IF(ISNUMBER(FIND("Estoque - Carregadeiras",C2598)),"Carregadeiras",IF(ISNUMBER(FIND("Estoque - Veic. Leves",C2598)),"Veic. Leves",
IF(ISNUMBER(FIND("Estoque - Caminhões",C2598)),"Caminhões",IF(ISNUMBER(FIND("Estoque - Transbordos",C2598)),"Transbordos",
IF(ISNUMBER(FIND("Estoque - Tratores",C2598)),"Tratores",
IF(ISNUMBER(FIND("Estoque - Máquinas pesadas",C2598)),"Máquinas pesadas",
IF(ISNUMBER(FIND("Estoque - Reboques",C2598)),"Reboques",
IF(C2598="Estoque","Estoque",
IF(AND(ISNUMBER(C2598),C2598&gt;1000,C2598&lt;2000),"Caminhões",
IF(AND(ISNUMBER(C2598),C2598&gt;2000,C2598&lt;3000),"Tratores",
IF(AND(ISNUMBER(C2598),C2598&gt;3000,C2598&lt;4000),"Carregadeiras",
IF(AND(ISNUMBER(C2598),C2598&gt;4000,C2598&lt;5000),"Máquinas pesadas",
IF(AND(ISNUMBER(C2598),C2598&gt;5000,C2598&lt;6000),"Colhedoras",
IF(AND(ISNUMBER(C2598),C2598&gt;7000,C2598&lt;8000),"Irrigação",
IF(AND(ISNUMBER(C2598),C2598&gt;8000,C2598&lt;9000),"Reboques",IF(AND(ISNUMBER(C2598),C2598&gt;0,C2598&lt;1000),"Veic. Leves","")))))))))))))))))))))</f>
        <v>Tratores</v>
      </c>
      <c r="B2598" s="72"/>
      <c r="C2598" s="34">
        <v>2042</v>
      </c>
      <c r="D2598" s="34">
        <v>90598</v>
      </c>
      <c r="E2598" s="36" t="s">
        <v>925</v>
      </c>
      <c r="F2598" s="14" t="str">
        <f>IF(ISBLANK(K2598), "Apenas Solicitação", "Tem OC")</f>
        <v>Tem OC</v>
      </c>
      <c r="G2598" s="34">
        <v>1</v>
      </c>
      <c r="H2598" s="37">
        <f>G2598-I2598</f>
        <v>0</v>
      </c>
      <c r="I2598" s="38">
        <v>1</v>
      </c>
      <c r="J2598" s="35">
        <v>45761</v>
      </c>
      <c r="K2598" s="184">
        <v>45776</v>
      </c>
      <c r="L2598" s="35"/>
      <c r="M2598" s="44"/>
      <c r="N2598" s="44" t="str">
        <f>IFERROR(K2598 + VALUE(LEFT(L2598, FIND(" ", L2598) - 1)), "")</f>
        <v/>
      </c>
      <c r="O2598" s="3">
        <f>IF(_xlfn.DAYS(K2598,J2598)&lt;0, "Aguardando OC", _xlfn.DAYS(K2598,J2598))</f>
        <v>15</v>
      </c>
      <c r="P2598" s="193">
        <v>399379</v>
      </c>
      <c r="Q2598" s="57">
        <v>1144543</v>
      </c>
      <c r="R2598" s="193">
        <v>166890</v>
      </c>
      <c r="S2598" s="34">
        <v>692</v>
      </c>
      <c r="T2598" s="68" t="s">
        <v>106</v>
      </c>
      <c r="U2598" s="40">
        <v>915.06</v>
      </c>
      <c r="V2598" s="34">
        <v>13341</v>
      </c>
      <c r="W2598" s="43" t="str">
        <f>IFERROR(VLOOKUP(V2598, Fornecedores!A:C, 3, FALSE), "")</f>
        <v>DISMA DISTRIBUIDORA</v>
      </c>
      <c r="X2598" s="43" t="str">
        <f>IFERROR(VLOOKUP(V2598, Fornecedores!A:E, 5, FALSE), "")</f>
        <v>Araçatuba</v>
      </c>
      <c r="Y2598" s="43" t="str">
        <f>IFERROR(VLOOKUP(V2598, Fornecedores!A:F, 6, FALSE), "")</f>
        <v>SP</v>
      </c>
      <c r="Z2598" s="14" t="str">
        <f>IF(H2598=0, "Pedido entregue!", "Pendente")</f>
        <v>Pedido entregue!</v>
      </c>
      <c r="AA2598" s="74">
        <v>1</v>
      </c>
      <c r="AB2598" s="58" t="str">
        <f>IF(Z2598="Pedido Entregue!", IF(AA2598=1, "Retirado do Almoxarifado", IF(AA2598=2, "Material devolvido", "Aguardando retirada")), IF(Z2598="Pendente", "Entrega pendente", ""))</f>
        <v>Retirado do Almoxarifado</v>
      </c>
      <c r="AC2598" s="18">
        <v>1</v>
      </c>
      <c r="AD2598" s="18">
        <f>AC2598/SUMIF($P:$P,P2598,$AC:$AC)</f>
        <v>1</v>
      </c>
      <c r="AE2598" s="18">
        <f>IF(R2598=0,0,AC2598/SUMIF($R:$R,R2598,$AC:$AC))</f>
        <v>1</v>
      </c>
      <c r="AF2598" s="18">
        <f>IF(R2598=0,1,0)</f>
        <v>0</v>
      </c>
      <c r="AH2598" t="str">
        <f>TEXT(J2598,"MMMM")</f>
        <v>abril</v>
      </c>
    </row>
    <row r="2599" spans="1:34" ht="12.75" hidden="1" customHeight="1" x14ac:dyDescent="0.25">
      <c r="A2599" s="90" t="str">
        <f>IF(C2599="Oficina Diversos","Oficina Geral",
IF(ISNUMBER(FIND("Estoque - Colhedoras",C2599)),"Colhedoras",IF(ISNUMBER(FIND("Caldeiraria",C2599)),"Caldeiraria",IF(ISNUMBER(FIND("Borracharia",C2599)),"Borracharia",IF(ISNUMBER(FIND("Lubrificação",C2599)),"Lubrificação",
IF(ISNUMBER(FIND("Estoque - Carregadeiras",C2599)),"Carregadeiras",IF(ISNUMBER(FIND("Estoque - Veic. Leves",C2599)),"Veic. Leves",
IF(ISNUMBER(FIND("Estoque - Caminhões",C2599)),"Caminhões",IF(ISNUMBER(FIND("Estoque - Transbordos",C2599)),"Transbordos",
IF(ISNUMBER(FIND("Estoque - Tratores",C2599)),"Tratores",
IF(ISNUMBER(FIND("Estoque - Máquinas pesadas",C2599)),"Máquinas pesadas",
IF(ISNUMBER(FIND("Estoque - Reboques",C2599)),"Reboques",
IF(C2599="Estoque","Estoque",
IF(AND(ISNUMBER(C2599),C2599&gt;1000,C2599&lt;2000),"Caminhões",
IF(AND(ISNUMBER(C2599),C2599&gt;2000,C2599&lt;3000),"Tratores",
IF(AND(ISNUMBER(C2599),C2599&gt;3000,C2599&lt;4000),"Carregadeiras",
IF(AND(ISNUMBER(C2599),C2599&gt;4000,C2599&lt;5000),"Máquinas pesadas",
IF(AND(ISNUMBER(C2599),C2599&gt;5000,C2599&lt;6000),"Colhedoras",
IF(AND(ISNUMBER(C2599),C2599&gt;7000,C2599&lt;8000),"Irrigação",
IF(AND(ISNUMBER(C2599),C2599&gt;8000,C2599&lt;9000),"Reboques",IF(AND(ISNUMBER(C2599),C2599&gt;0,C2599&lt;1000),"Veic. Leves","")))))))))))))))))))))</f>
        <v>Carregadeiras</v>
      </c>
      <c r="B2599" s="72"/>
      <c r="C2599" s="42" t="s">
        <v>1091</v>
      </c>
      <c r="D2599" s="42">
        <v>90602</v>
      </c>
      <c r="E2599" s="43" t="s">
        <v>1056</v>
      </c>
      <c r="F2599" s="14" t="str">
        <f>IF(ISBLANK(K2599), "Apenas Solicitação", "Tem OC")</f>
        <v>Tem OC</v>
      </c>
      <c r="G2599" s="42">
        <v>10</v>
      </c>
      <c r="H2599" s="37">
        <f>G2599-I2599</f>
        <v>0</v>
      </c>
      <c r="I2599" s="38">
        <v>10</v>
      </c>
      <c r="J2599" s="44">
        <v>45777</v>
      </c>
      <c r="K2599" s="185">
        <v>45784</v>
      </c>
      <c r="L2599" s="44"/>
      <c r="M2599" s="44" t="str">
        <f ca="1">IF(OR(N2599="", N2599=0), "", IF(N2599&gt;TODAY(), "No prazo", "Atrasado"))</f>
        <v/>
      </c>
      <c r="N2599" s="44" t="str">
        <f>IFERROR(K2599 + VALUE(LEFT(L2599, FIND(" ", L2599) - 1)), "")</f>
        <v/>
      </c>
      <c r="O2599" s="3">
        <f>IF(_xlfn.DAYS(K2599,J2599)&lt;0, "Aguardando OC", _xlfn.DAYS(K2599,J2599))</f>
        <v>7</v>
      </c>
      <c r="P2599" s="191">
        <v>401009</v>
      </c>
      <c r="Q2599" s="56"/>
      <c r="R2599" s="191">
        <v>167277</v>
      </c>
      <c r="S2599" s="42">
        <v>221</v>
      </c>
      <c r="T2599" s="67" t="s">
        <v>1029</v>
      </c>
      <c r="U2599" s="45">
        <v>615</v>
      </c>
      <c r="V2599" s="42">
        <v>10015</v>
      </c>
      <c r="W2599" s="43" t="str">
        <f>IFERROR(VLOOKUP(V2599, Fornecedores!A:C, 3, FALSE), "")</f>
        <v>CARREMACPS</v>
      </c>
      <c r="X2599" s="43" t="str">
        <f>IFERROR(VLOOKUP(V2599, Fornecedores!A:E, 5, FALSE), "")</f>
        <v>Rio Largo</v>
      </c>
      <c r="Y2599" s="43" t="str">
        <f>IFERROR(VLOOKUP(V2599, Fornecedores!A:F, 6, FALSE), "")</f>
        <v>AL</v>
      </c>
      <c r="Z2599" s="14" t="str">
        <f>IF(H2599=0, "Pedido entregue!", "Pendente")</f>
        <v>Pedido entregue!</v>
      </c>
      <c r="AA2599" s="74"/>
      <c r="AB2599" s="58" t="str">
        <f>IF(Z2599="Pedido Entregue!", IF(AA2599=1, "Retirado do Almoxarifado", IF(AA2599=2, "Material devolvido", "Aguardando retirada")), IF(Z2599="Pendente", "Entrega pendente", ""))</f>
        <v>Aguardando retirada</v>
      </c>
      <c r="AC2599" s="18">
        <v>1</v>
      </c>
      <c r="AD2599" s="18">
        <f>AC2599/SUMIF($P:$P,P2599,$AC:$AC)</f>
        <v>1</v>
      </c>
      <c r="AE2599" s="18">
        <f>IF(R2599=0,0,AC2599/SUMIF($R:$R,R2599,$AC:$AC))</f>
        <v>0.25</v>
      </c>
      <c r="AF2599" s="18">
        <f>IF(R2599=0,1,0)</f>
        <v>0</v>
      </c>
      <c r="AG2599" s="18">
        <f>IF(R2599=0,#REF!-J2599,0)</f>
        <v>0</v>
      </c>
      <c r="AH2599" t="str">
        <f>TEXT(J2599,"MMMM")</f>
        <v>abril</v>
      </c>
    </row>
    <row r="2600" spans="1:34" ht="12.75" hidden="1" customHeight="1" x14ac:dyDescent="0.25">
      <c r="A2600" s="90" t="str">
        <f>IF(C2600="Oficina Diversos","Oficina Geral",
IF(ISNUMBER(FIND("Estoque - Colhedoras",C2600)),"Colhedoras",IF(ISNUMBER(FIND("Caldeiraria",C2600)),"Caldeiraria",IF(ISNUMBER(FIND("Borracharia",C2600)),"Borracharia",IF(ISNUMBER(FIND("Lubrificação",C2600)),"Lubrificação",
IF(ISNUMBER(FIND("Estoque - Carregadeiras",C2600)),"Carregadeiras",IF(ISNUMBER(FIND("Estoque - Veic. Leves",C2600)),"Veic. Leves",
IF(ISNUMBER(FIND("Estoque - Caminhões",C2600)),"Caminhões",IF(ISNUMBER(FIND("Estoque - Transbordos",C2600)),"Transbordos",
IF(ISNUMBER(FIND("Estoque - Tratores",C2600)),"Tratores",
IF(ISNUMBER(FIND("Estoque - Máquinas pesadas",C2600)),"Máquinas pesadas",
IF(ISNUMBER(FIND("Estoque - Reboques",C2600)),"Reboques",
IF(C2600="Estoque","Estoque",
IF(AND(ISNUMBER(C2600),C2600&gt;1000,C2600&lt;2000),"Caminhões",
IF(AND(ISNUMBER(C2600),C2600&gt;2000,C2600&lt;3000),"Tratores",
IF(AND(ISNUMBER(C2600),C2600&gt;3000,C2600&lt;4000),"Carregadeiras",
IF(AND(ISNUMBER(C2600),C2600&gt;4000,C2600&lt;5000),"Máquinas pesadas",
IF(AND(ISNUMBER(C2600),C2600&gt;5000,C2600&lt;6000),"Colhedoras",
IF(AND(ISNUMBER(C2600),C2600&gt;7000,C2600&lt;8000),"Irrigação",
IF(AND(ISNUMBER(C2600),C2600&gt;8000,C2600&lt;9000),"Reboques",IF(AND(ISNUMBER(C2600),C2600&gt;0,C2600&lt;1000),"Veic. Leves","")))))))))))))))))))))</f>
        <v>Carregadeiras</v>
      </c>
      <c r="B2600" s="72"/>
      <c r="C2600" s="2" t="s">
        <v>1091</v>
      </c>
      <c r="D2600" s="34">
        <v>90638</v>
      </c>
      <c r="E2600" s="36" t="s">
        <v>935</v>
      </c>
      <c r="F2600" s="14" t="str">
        <f>IF(ISBLANK(K2600), "Apenas Solicitação", "Tem OC")</f>
        <v>Tem OC</v>
      </c>
      <c r="G2600" s="34">
        <v>20</v>
      </c>
      <c r="H2600" s="37">
        <f>G2600-I2600</f>
        <v>0</v>
      </c>
      <c r="I2600" s="38">
        <v>20</v>
      </c>
      <c r="J2600" s="35">
        <v>45762</v>
      </c>
      <c r="K2600" s="184">
        <v>45776</v>
      </c>
      <c r="L2600" s="35"/>
      <c r="M2600" s="44"/>
      <c r="N2600" s="44" t="str">
        <f>IFERROR(K2600 + VALUE(LEFT(L2600, FIND(" ", L2600) - 1)), "")</f>
        <v/>
      </c>
      <c r="O2600" s="3">
        <f>IF(_xlfn.DAYS(K2600,J2600)&lt;0, "Aguardando OC", _xlfn.DAYS(K2600,J2600))</f>
        <v>14</v>
      </c>
      <c r="P2600" s="193">
        <v>399584</v>
      </c>
      <c r="Q2600" s="57"/>
      <c r="R2600" s="193">
        <v>166903</v>
      </c>
      <c r="S2600" s="42">
        <v>221</v>
      </c>
      <c r="T2600" s="67" t="s">
        <v>1029</v>
      </c>
      <c r="U2600" s="40">
        <v>97</v>
      </c>
      <c r="V2600" s="34">
        <v>13341</v>
      </c>
      <c r="W2600" s="43" t="str">
        <f>IFERROR(VLOOKUP(V2600, Fornecedores!A:C, 3, FALSE), "")</f>
        <v>DISMA DISTRIBUIDORA</v>
      </c>
      <c r="X2600" s="43" t="str">
        <f>IFERROR(VLOOKUP(V2600, Fornecedores!A:E, 5, FALSE), "")</f>
        <v>Araçatuba</v>
      </c>
      <c r="Y2600" s="43" t="str">
        <f>IFERROR(VLOOKUP(V2600, Fornecedores!A:F, 6, FALSE), "")</f>
        <v>SP</v>
      </c>
      <c r="Z2600" s="14" t="str">
        <f>IF(H2600=0, "Pedido entregue!", "Pendente")</f>
        <v>Pedido entregue!</v>
      </c>
      <c r="AA2600" s="74"/>
      <c r="AB2600" s="58" t="str">
        <f>IF(Z2600="Pedido Entregue!", IF(AA2600=1, "Retirado do Almoxarifado", IF(AA2600=2, "Material devolvido", "Aguardando retirada")), IF(Z2600="Pendente", "Entrega pendente", ""))</f>
        <v>Aguardando retirada</v>
      </c>
      <c r="AC2600" s="18">
        <v>1</v>
      </c>
      <c r="AD2600" s="18">
        <f>AC2600/SUMIF($P:$P,P2600,$AC:$AC)</f>
        <v>1</v>
      </c>
      <c r="AE2600" s="18">
        <f>IF(R2600=0,0,AC2600/SUMIF($R:$R,R2600,$AC:$AC))</f>
        <v>0.33333333333333331</v>
      </c>
      <c r="AF2600" s="18">
        <f>IF(R2600=0,1,0)</f>
        <v>0</v>
      </c>
      <c r="AH2600" t="str">
        <f>TEXT(J2600,"MMMM")</f>
        <v>abril</v>
      </c>
    </row>
    <row r="2601" spans="1:34" ht="12.75" hidden="1" customHeight="1" x14ac:dyDescent="0.25">
      <c r="A2601" s="90" t="str">
        <f>IF(C2601="Oficina Diversos","Oficina Geral",
IF(ISNUMBER(FIND("Estoque - Colhedoras",C2601)),"Colhedoras",IF(ISNUMBER(FIND("Caldeiraria",C2601)),"Caldeiraria",IF(ISNUMBER(FIND("Borracharia",C2601)),"Borracharia",IF(ISNUMBER(FIND("Lubrificação",C2601)),"Lubrificação",
IF(ISNUMBER(FIND("Estoque - Carregadeiras",C2601)),"Carregadeiras",IF(ISNUMBER(FIND("Estoque - Veic. Leves",C2601)),"Veic. Leves",
IF(ISNUMBER(FIND("Estoque - Caminhões",C2601)),"Caminhões",IF(ISNUMBER(FIND("Estoque - Transbordos",C2601)),"Transbordos",
IF(ISNUMBER(FIND("Estoque - Tratores",C2601)),"Tratores",
IF(ISNUMBER(FIND("Estoque - Máquinas pesadas",C2601)),"Máquinas pesadas",
IF(ISNUMBER(FIND("Estoque - Reboques",C2601)),"Reboques",
IF(C2601="Estoque","Estoque",
IF(AND(ISNUMBER(C2601),C2601&gt;1000,C2601&lt;2000),"Caminhões",
IF(AND(ISNUMBER(C2601),C2601&gt;2000,C2601&lt;3000),"Tratores",
IF(AND(ISNUMBER(C2601),C2601&gt;3000,C2601&lt;4000),"Carregadeiras",
IF(AND(ISNUMBER(C2601),C2601&gt;4000,C2601&lt;5000),"Máquinas pesadas",
IF(AND(ISNUMBER(C2601),C2601&gt;5000,C2601&lt;6000),"Colhedoras",
IF(AND(ISNUMBER(C2601),C2601&gt;7000,C2601&lt;8000),"Irrigação",
IF(AND(ISNUMBER(C2601),C2601&gt;8000,C2601&lt;9000),"Reboques",IF(AND(ISNUMBER(C2601),C2601&gt;0,C2601&lt;1000),"Veic. Leves","")))))))))))))))))))))</f>
        <v>Tratores</v>
      </c>
      <c r="B2601" s="72"/>
      <c r="C2601" s="34">
        <v>2042</v>
      </c>
      <c r="D2601" s="34">
        <v>90640</v>
      </c>
      <c r="E2601" s="36" t="s">
        <v>926</v>
      </c>
      <c r="F2601" s="14" t="str">
        <f>IF(ISBLANK(K2601), "Apenas Solicitação", "Tem OC")</f>
        <v>Tem OC</v>
      </c>
      <c r="G2601" s="34">
        <v>1</v>
      </c>
      <c r="H2601" s="37">
        <f>G2601-I2601</f>
        <v>0</v>
      </c>
      <c r="I2601" s="38">
        <v>1</v>
      </c>
      <c r="J2601" s="35">
        <v>45761</v>
      </c>
      <c r="K2601" s="184">
        <v>45776</v>
      </c>
      <c r="L2601" s="35"/>
      <c r="M2601" s="44"/>
      <c r="N2601" s="44" t="str">
        <f>IFERROR(K2601 + VALUE(LEFT(L2601, FIND(" ", L2601) - 1)), "")</f>
        <v/>
      </c>
      <c r="O2601" s="3">
        <f>IF(_xlfn.DAYS(K2601,J2601)&lt;0, "Aguardando OC", _xlfn.DAYS(K2601,J2601))</f>
        <v>15</v>
      </c>
      <c r="P2601" s="193">
        <v>399520</v>
      </c>
      <c r="Q2601" s="57">
        <v>1144543</v>
      </c>
      <c r="R2601" s="193">
        <v>166920</v>
      </c>
      <c r="S2601" s="34">
        <v>692</v>
      </c>
      <c r="T2601" s="68" t="s">
        <v>106</v>
      </c>
      <c r="U2601" s="40">
        <v>2816.92</v>
      </c>
      <c r="V2601" s="34">
        <v>13341</v>
      </c>
      <c r="W2601" s="43" t="str">
        <f>IFERROR(VLOOKUP(V2601, Fornecedores!A:C, 3, FALSE), "")</f>
        <v>DISMA DISTRIBUIDORA</v>
      </c>
      <c r="X2601" s="43" t="str">
        <f>IFERROR(VLOOKUP(V2601, Fornecedores!A:E, 5, FALSE), "")</f>
        <v>Araçatuba</v>
      </c>
      <c r="Y2601" s="43" t="str">
        <f>IFERROR(VLOOKUP(V2601, Fornecedores!A:F, 6, FALSE), "")</f>
        <v>SP</v>
      </c>
      <c r="Z2601" s="14" t="str">
        <f>IF(H2601=0, "Pedido entregue!", "Pendente")</f>
        <v>Pedido entregue!</v>
      </c>
      <c r="AA2601" s="74">
        <v>1</v>
      </c>
      <c r="AB2601" s="58" t="str">
        <f>IF(Z2601="Pedido Entregue!", IF(AA2601=1, "Retirado do Almoxarifado", IF(AA2601=2, "Material devolvido", "Aguardando retirada")), IF(Z2601="Pendente", "Entrega pendente", ""))</f>
        <v>Retirado do Almoxarifado</v>
      </c>
      <c r="AC2601" s="18">
        <v>1</v>
      </c>
      <c r="AD2601" s="18">
        <f>AC2601/SUMIF($P:$P,P2601,$AC:$AC)</f>
        <v>1</v>
      </c>
      <c r="AE2601" s="18">
        <f>IF(R2601=0,0,AC2601/SUMIF($R:$R,R2601,$AC:$AC))</f>
        <v>1</v>
      </c>
      <c r="AF2601" s="18">
        <f>IF(R2601=0,1,0)</f>
        <v>0</v>
      </c>
      <c r="AH2601" t="str">
        <f>TEXT(J2601,"MMMM")</f>
        <v>abril</v>
      </c>
    </row>
    <row r="2602" spans="1:34" ht="12.75" hidden="1" customHeight="1" x14ac:dyDescent="0.25">
      <c r="A2602" s="90" t="str">
        <f>IF(C2602="Oficina Diversos","Oficina Geral",
IF(ISNUMBER(FIND("Estoque - Colhedoras",C2602)),"Colhedoras",IF(ISNUMBER(FIND("Caldeiraria",C2602)),"Caldeiraria",IF(ISNUMBER(FIND("Borracharia",C2602)),"Borracharia",IF(ISNUMBER(FIND("Lubrificação",C2602)),"Lubrificação",
IF(ISNUMBER(FIND("Estoque - Carregadeiras",C2602)),"Carregadeiras",IF(ISNUMBER(FIND("Estoque - Veic. Leves",C2602)),"Veic. Leves",
IF(ISNUMBER(FIND("Estoque - Caminhões",C2602)),"Caminhões",IF(ISNUMBER(FIND("Estoque - Transbordos",C2602)),"Transbordos",
IF(ISNUMBER(FIND("Estoque - Tratores",C2602)),"Tratores",
IF(ISNUMBER(FIND("Estoque - Máquinas pesadas",C2602)),"Máquinas pesadas",
IF(ISNUMBER(FIND("Estoque - Reboques",C2602)),"Reboques",
IF(C2602="Estoque","Estoque",
IF(AND(ISNUMBER(C2602),C2602&gt;1000,C2602&lt;2000),"Caminhões",
IF(AND(ISNUMBER(C2602),C2602&gt;2000,C2602&lt;3000),"Tratores",
IF(AND(ISNUMBER(C2602),C2602&gt;3000,C2602&lt;4000),"Carregadeiras",
IF(AND(ISNUMBER(C2602),C2602&gt;4000,C2602&lt;5000),"Máquinas pesadas",
IF(AND(ISNUMBER(C2602),C2602&gt;5000,C2602&lt;6000),"Colhedoras",
IF(AND(ISNUMBER(C2602),C2602&gt;7000,C2602&lt;8000),"Irrigação",
IF(AND(ISNUMBER(C2602),C2602&gt;8000,C2602&lt;9000),"Reboques",IF(AND(ISNUMBER(C2602),C2602&gt;0,C2602&lt;1000),"Veic. Leves","")))))))))))))))))))))</f>
        <v>Tratores</v>
      </c>
      <c r="B2602" s="72"/>
      <c r="C2602" s="2">
        <v>2048</v>
      </c>
      <c r="D2602" s="2">
        <v>90640</v>
      </c>
      <c r="E2602" s="3" t="s">
        <v>926</v>
      </c>
      <c r="F2602" s="14" t="str">
        <f>IF(ISBLANK(K2602), "Apenas Solicitação", "Tem OC")</f>
        <v>Tem OC</v>
      </c>
      <c r="G2602" s="2">
        <v>1</v>
      </c>
      <c r="H2602" s="37">
        <f>G2602-I2602</f>
        <v>0</v>
      </c>
      <c r="I2602" s="38">
        <v>1</v>
      </c>
      <c r="J2602" s="4">
        <v>45792</v>
      </c>
      <c r="K2602" s="180">
        <v>45797</v>
      </c>
      <c r="L2602" s="3" t="s">
        <v>20152</v>
      </c>
      <c r="M2602" s="44" t="str">
        <f ca="1">IF(OR(N2602="", N2602=0), "", IF(N2602&gt;TODAY(), "No prazo", "Atrasado"))</f>
        <v>Atrasado</v>
      </c>
      <c r="N2602" s="44">
        <f>IFERROR(K2602 + VALUE(LEFT(L2602, FIND(" ", L2602) - 1)), "")</f>
        <v>45798</v>
      </c>
      <c r="O2602" s="3">
        <f>IF(_xlfn.DAYS(K2602,J2602)&lt;0, "Aguardando OC", _xlfn.DAYS(K2602,J2602))</f>
        <v>5</v>
      </c>
      <c r="P2602" s="14">
        <v>403007</v>
      </c>
      <c r="Q2602" s="12"/>
      <c r="R2602" s="14">
        <v>167918</v>
      </c>
      <c r="S2602" s="2">
        <v>221</v>
      </c>
      <c r="T2602" s="65" t="s">
        <v>1029</v>
      </c>
      <c r="U2602" s="21">
        <v>61.64</v>
      </c>
      <c r="V2602" s="2">
        <v>13341</v>
      </c>
      <c r="W2602" s="43" t="str">
        <f>IFERROR(VLOOKUP(V2602, Fornecedores!A:C, 3, FALSE), "")</f>
        <v>DISMA DISTRIBUIDORA</v>
      </c>
      <c r="X2602" s="43" t="str">
        <f>IFERROR(VLOOKUP(V2602, Fornecedores!A:E, 5, FALSE), "")</f>
        <v>Araçatuba</v>
      </c>
      <c r="Y2602" s="43" t="str">
        <f>IFERROR(VLOOKUP(V2602, Fornecedores!A:F, 6, FALSE), "")</f>
        <v>SP</v>
      </c>
      <c r="Z2602" s="14" t="str">
        <f>IF(H2602=0, "Pedido entregue!", "Pendente")</f>
        <v>Pedido entregue!</v>
      </c>
      <c r="AA2602" s="74">
        <v>1</v>
      </c>
      <c r="AB2602" s="58" t="str">
        <f>IF(Z2602="Pedido Entregue!", IF(AA2602=1, "Retirado do Almoxarifado", IF(AA2602=2, "Material devolvido", "Aguardando retirada")), IF(Z2602="Pendente", "Entrega pendente", ""))</f>
        <v>Retirado do Almoxarifado</v>
      </c>
      <c r="AC2602" s="18">
        <v>1</v>
      </c>
      <c r="AD2602" s="18">
        <f>AC2602/SUMIF($P:$P,P2602,$AC:$AC)</f>
        <v>1</v>
      </c>
      <c r="AE2602" s="18">
        <f>IF(R2602=0,0,AC2602/SUMIF($R:$R,R2602,$AC:$AC))</f>
        <v>1</v>
      </c>
      <c r="AF2602" s="18">
        <f>IF(R2602=0,1,0)</f>
        <v>0</v>
      </c>
      <c r="AH2602" t="str">
        <f>TEXT(J2602,"MMMM")</f>
        <v>maio</v>
      </c>
    </row>
    <row r="2603" spans="1:34" ht="12.75" hidden="1" customHeight="1" x14ac:dyDescent="0.25">
      <c r="A2603" s="90" t="str">
        <f>IF(C2603="Oficina Diversos","Oficina Geral",
IF(ISNUMBER(FIND("Estoque - Colhedoras",C2603)),"Colhedoras",IF(ISNUMBER(FIND("Caldeiraria",C2603)),"Caldeiraria",IF(ISNUMBER(FIND("Borracharia",C2603)),"Borracharia",IF(ISNUMBER(FIND("Lubrificação",C2603)),"Lubrificação",
IF(ISNUMBER(FIND("Estoque - Carregadeiras",C2603)),"Carregadeiras",IF(ISNUMBER(FIND("Estoque - Veic. Leves",C2603)),"Veic. Leves",
IF(ISNUMBER(FIND("Estoque - Caminhões",C2603)),"Caminhões",IF(ISNUMBER(FIND("Estoque - Transbordos",C2603)),"Transbordos",
IF(ISNUMBER(FIND("Estoque - Tratores",C2603)),"Tratores",
IF(ISNUMBER(FIND("Estoque - Máquinas pesadas",C2603)),"Máquinas pesadas",
IF(ISNUMBER(FIND("Estoque - Reboques",C2603)),"Reboques",
IF(C2603="Estoque","Estoque",
IF(AND(ISNUMBER(C2603),C2603&gt;1000,C2603&lt;2000),"Caminhões",
IF(AND(ISNUMBER(C2603),C2603&gt;2000,C2603&lt;3000),"Tratores",
IF(AND(ISNUMBER(C2603),C2603&gt;3000,C2603&lt;4000),"Carregadeiras",
IF(AND(ISNUMBER(C2603),C2603&gt;4000,C2603&lt;5000),"Máquinas pesadas",
IF(AND(ISNUMBER(C2603),C2603&gt;5000,C2603&lt;6000),"Colhedoras",
IF(AND(ISNUMBER(C2603),C2603&gt;7000,C2603&lt;8000),"Irrigação",
IF(AND(ISNUMBER(C2603),C2603&gt;8000,C2603&lt;9000),"Reboques",IF(AND(ISNUMBER(C2603),C2603&gt;0,C2603&lt;1000),"Veic. Leves","")))))))))))))))))))))</f>
        <v>Caminhões</v>
      </c>
      <c r="B2603" s="72"/>
      <c r="C2603" s="34">
        <v>1103</v>
      </c>
      <c r="D2603" s="34">
        <v>90653</v>
      </c>
      <c r="E2603" s="36" t="s">
        <v>936</v>
      </c>
      <c r="F2603" s="14" t="str">
        <f>IF(ISBLANK(K2603), "Apenas Solicitação", "Tem OC")</f>
        <v>Tem OC</v>
      </c>
      <c r="G2603" s="34">
        <v>1</v>
      </c>
      <c r="H2603" s="37">
        <f>G2603-I2603</f>
        <v>0</v>
      </c>
      <c r="I2603" s="38">
        <v>1</v>
      </c>
      <c r="J2603" s="35">
        <v>45762</v>
      </c>
      <c r="K2603" s="184">
        <v>45776</v>
      </c>
      <c r="L2603" s="3"/>
      <c r="M2603" s="44"/>
      <c r="N2603" s="44" t="str">
        <f>IFERROR(K2603 + VALUE(LEFT(L2603, FIND(" ", L2603) - 1)), "")</f>
        <v/>
      </c>
      <c r="O2603" s="3">
        <f>IF(_xlfn.DAYS(K2603,J2603)&lt;0, "Aguardando OC", _xlfn.DAYS(K2603,J2603))</f>
        <v>14</v>
      </c>
      <c r="P2603" s="193">
        <v>399601</v>
      </c>
      <c r="Q2603" s="57"/>
      <c r="R2603" s="193">
        <v>166899</v>
      </c>
      <c r="S2603" s="34">
        <v>221</v>
      </c>
      <c r="T2603" s="68" t="s">
        <v>1029</v>
      </c>
      <c r="U2603" s="40">
        <v>21</v>
      </c>
      <c r="V2603" s="34">
        <v>2097</v>
      </c>
      <c r="W2603" s="43" t="str">
        <f>IFERROR(VLOOKUP(V2603, Fornecedores!A:C, 3, FALSE), "")</f>
        <v xml:space="preserve">CAUPECAS            </v>
      </c>
      <c r="X2603" s="43" t="str">
        <f>IFERROR(VLOOKUP(V2603, Fornecedores!A:E, 5, FALSE), "")</f>
        <v>Recife</v>
      </c>
      <c r="Y2603" s="43" t="str">
        <f>IFERROR(VLOOKUP(V2603, Fornecedores!A:F, 6, FALSE), "")</f>
        <v>PE</v>
      </c>
      <c r="Z2603" s="14" t="str">
        <f>IF(H2603=0, "Pedido entregue!", "Pendente")</f>
        <v>Pedido entregue!</v>
      </c>
      <c r="AA2603" s="74">
        <v>1</v>
      </c>
      <c r="AB2603" s="58" t="str">
        <f>IF(Z2603="Pedido Entregue!", IF(AA2603=1, "Retirado do Almoxarifado", IF(AA2603=2, "Material devolvido", "Aguardando retirada")), IF(Z2603="Pendente", "Entrega pendente", ""))</f>
        <v>Retirado do Almoxarifado</v>
      </c>
      <c r="AC2603" s="18">
        <v>1</v>
      </c>
      <c r="AD2603" s="18">
        <f>AC2603/SUMIF($P:$P,P2603,$AC:$AC)</f>
        <v>1</v>
      </c>
      <c r="AE2603" s="18">
        <f>IF(R2603=0,0,AC2603/SUMIF($R:$R,R2603,$AC:$AC))</f>
        <v>0.16666666666666666</v>
      </c>
      <c r="AF2603" s="18">
        <f>IF(R2603=0,1,0)</f>
        <v>0</v>
      </c>
      <c r="AH2603" t="str">
        <f>TEXT(J2603,"MMMM")</f>
        <v>abril</v>
      </c>
    </row>
    <row r="2604" spans="1:34" ht="12.75" hidden="1" customHeight="1" x14ac:dyDescent="0.25">
      <c r="A2604" s="90" t="str">
        <f>IF(C2604="Oficina Diversos","Oficina Geral",
IF(ISNUMBER(FIND("Estoque - Colhedoras",C2604)),"Colhedoras",IF(ISNUMBER(FIND("Caldeiraria",C2604)),"Caldeiraria",IF(ISNUMBER(FIND("Borracharia",C2604)),"Borracharia",IF(ISNUMBER(FIND("Lubrificação",C2604)),"Lubrificação",
IF(ISNUMBER(FIND("Estoque - Carregadeiras",C2604)),"Carregadeiras",IF(ISNUMBER(FIND("Estoque - Veic. Leves",C2604)),"Veic. Leves",
IF(ISNUMBER(FIND("Estoque - Caminhões",C2604)),"Caminhões",IF(ISNUMBER(FIND("Estoque - Transbordos",C2604)),"Transbordos",
IF(ISNUMBER(FIND("Estoque - Tratores",C2604)),"Tratores",
IF(ISNUMBER(FIND("Estoque - Máquinas pesadas",C2604)),"Máquinas pesadas",
IF(ISNUMBER(FIND("Estoque - Reboques",C2604)),"Reboques",
IF(C2604="Estoque","Estoque",
IF(AND(ISNUMBER(C2604),C2604&gt;1000,C2604&lt;2000),"Caminhões",
IF(AND(ISNUMBER(C2604),C2604&gt;2000,C2604&lt;3000),"Tratores",
IF(AND(ISNUMBER(C2604),C2604&gt;3000,C2604&lt;4000),"Carregadeiras",
IF(AND(ISNUMBER(C2604),C2604&gt;4000,C2604&lt;5000),"Máquinas pesadas",
IF(AND(ISNUMBER(C2604),C2604&gt;5000,C2604&lt;6000),"Colhedoras",
IF(AND(ISNUMBER(C2604),C2604&gt;7000,C2604&lt;8000),"Irrigação",
IF(AND(ISNUMBER(C2604),C2604&gt;8000,C2604&lt;9000),"Reboques",IF(AND(ISNUMBER(C2604),C2604&gt;0,C2604&lt;1000),"Veic. Leves","")))))))))))))))))))))</f>
        <v>Colhedoras</v>
      </c>
      <c r="B2604" s="72"/>
      <c r="C2604" s="2" t="s">
        <v>1090</v>
      </c>
      <c r="D2604" s="34">
        <v>90675</v>
      </c>
      <c r="E2604" s="36" t="s">
        <v>978</v>
      </c>
      <c r="F2604" s="14" t="str">
        <f>IF(ISBLANK(K2604), "Apenas Solicitação", "Tem OC")</f>
        <v>Tem OC</v>
      </c>
      <c r="G2604" s="34">
        <v>4</v>
      </c>
      <c r="H2604" s="37">
        <f>G2604-I2604</f>
        <v>0</v>
      </c>
      <c r="I2604" s="38">
        <v>4</v>
      </c>
      <c r="J2604" s="35">
        <v>45769</v>
      </c>
      <c r="K2604" s="184">
        <v>45776</v>
      </c>
      <c r="L2604" s="35"/>
      <c r="M2604" s="44"/>
      <c r="N2604" s="44" t="str">
        <f>IFERROR(K2604 + VALUE(LEFT(L2604, FIND(" ", L2604) - 1)), "")</f>
        <v/>
      </c>
      <c r="O2604" s="3">
        <f>IF(_xlfn.DAYS(K2604,J2604)&lt;0, "Aguardando OC", _xlfn.DAYS(K2604,J2604))</f>
        <v>7</v>
      </c>
      <c r="P2604" s="193">
        <v>400038</v>
      </c>
      <c r="Q2604" s="57"/>
      <c r="R2604" s="193">
        <v>166924</v>
      </c>
      <c r="S2604" s="42">
        <v>221</v>
      </c>
      <c r="T2604" s="67" t="s">
        <v>1029</v>
      </c>
      <c r="U2604" s="40">
        <v>5011.57</v>
      </c>
      <c r="V2604" s="34">
        <v>12397</v>
      </c>
      <c r="W2604" s="43" t="str">
        <f>IFERROR(VLOOKUP(V2604, Fornecedores!A:C, 3, FALSE), "")</f>
        <v xml:space="preserve">UNIMIL INDÚSTRIA </v>
      </c>
      <c r="X2604" s="43" t="str">
        <f>IFERROR(VLOOKUP(V2604, Fornecedores!A:E, 5, FALSE), "")</f>
        <v>Piracicaba</v>
      </c>
      <c r="Y2604" s="43" t="str">
        <f>IFERROR(VLOOKUP(V2604, Fornecedores!A:F, 6, FALSE), "")</f>
        <v>SP</v>
      </c>
      <c r="Z2604" s="14" t="str">
        <f>IF(H2604=0, "Pedido entregue!", "Pendente")</f>
        <v>Pedido entregue!</v>
      </c>
      <c r="AA2604" s="74"/>
      <c r="AB2604" s="58" t="str">
        <f>IF(Z2604="Pedido Entregue!", IF(AA2604=1, "Retirado do Almoxarifado", IF(AA2604=2, "Material devolvido", "Aguardando retirada")), IF(Z2604="Pendente", "Entrega pendente", ""))</f>
        <v>Aguardando retirada</v>
      </c>
      <c r="AC2604" s="18">
        <v>1</v>
      </c>
      <c r="AD2604" s="18">
        <f>AC2604/SUMIF($P:$P,P2604,$AC:$AC)</f>
        <v>1</v>
      </c>
      <c r="AE2604" s="18">
        <f>IF(R2604=0,0,AC2604/SUMIF($R:$R,R2604,$AC:$AC))</f>
        <v>0.14285714285714285</v>
      </c>
      <c r="AF2604" s="18">
        <f>IF(R2604=0,1,0)</f>
        <v>0</v>
      </c>
      <c r="AH2604" t="str">
        <f>TEXT(J2604,"MMMM")</f>
        <v>abril</v>
      </c>
    </row>
    <row r="2605" spans="1:34" ht="12.75" hidden="1" customHeight="1" x14ac:dyDescent="0.25">
      <c r="A2605" s="90" t="str">
        <f>IF(C2605="Oficina Diversos","Oficina Geral",
IF(ISNUMBER(FIND("Estoque - Colhedoras",C2605)),"Colhedoras",IF(ISNUMBER(FIND("Caldeiraria",C2605)),"Caldeiraria",IF(ISNUMBER(FIND("Borracharia",C2605)),"Borracharia",IF(ISNUMBER(FIND("Lubrificação",C2605)),"Lubrificação",
IF(ISNUMBER(FIND("Estoque - Carregadeiras",C2605)),"Carregadeiras",IF(ISNUMBER(FIND("Estoque - Veic. Leves",C2605)),"Veic. Leves",
IF(ISNUMBER(FIND("Estoque - Caminhões",C2605)),"Caminhões",IF(ISNUMBER(FIND("Estoque - Transbordos",C2605)),"Transbordos",
IF(ISNUMBER(FIND("Estoque - Tratores",C2605)),"Tratores",
IF(ISNUMBER(FIND("Estoque - Máquinas pesadas",C2605)),"Máquinas pesadas",
IF(ISNUMBER(FIND("Estoque - Reboques",C2605)),"Reboques",
IF(C2605="Estoque","Estoque",
IF(AND(ISNUMBER(C2605),C2605&gt;1000,C2605&lt;2000),"Caminhões",
IF(AND(ISNUMBER(C2605),C2605&gt;2000,C2605&lt;3000),"Tratores",
IF(AND(ISNUMBER(C2605),C2605&gt;3000,C2605&lt;4000),"Carregadeiras",
IF(AND(ISNUMBER(C2605),C2605&gt;4000,C2605&lt;5000),"Máquinas pesadas",
IF(AND(ISNUMBER(C2605),C2605&gt;5000,C2605&lt;6000),"Colhedoras",
IF(AND(ISNUMBER(C2605),C2605&gt;7000,C2605&lt;8000),"Irrigação",
IF(AND(ISNUMBER(C2605),C2605&gt;8000,C2605&lt;9000),"Reboques",IF(AND(ISNUMBER(C2605),C2605&gt;0,C2605&lt;1000),"Veic. Leves","")))))))))))))))))))))</f>
        <v>Colhedoras</v>
      </c>
      <c r="B2605" s="72"/>
      <c r="C2605" s="2" t="s">
        <v>1090</v>
      </c>
      <c r="D2605" s="34">
        <v>90676</v>
      </c>
      <c r="E2605" s="36" t="s">
        <v>979</v>
      </c>
      <c r="F2605" s="14" t="str">
        <f>IF(ISBLANK(K2605), "Apenas Solicitação", "Tem OC")</f>
        <v>Tem OC</v>
      </c>
      <c r="G2605" s="34">
        <v>2</v>
      </c>
      <c r="H2605" s="37">
        <f>G2605-I2605</f>
        <v>0</v>
      </c>
      <c r="I2605" s="38">
        <v>2</v>
      </c>
      <c r="J2605" s="35">
        <v>45769</v>
      </c>
      <c r="K2605" s="184">
        <v>45776</v>
      </c>
      <c r="L2605" s="35"/>
      <c r="M2605" s="44"/>
      <c r="N2605" s="44" t="str">
        <f>IFERROR(K2605 + VALUE(LEFT(L2605, FIND(" ", L2605) - 1)), "")</f>
        <v/>
      </c>
      <c r="O2605" s="3">
        <f>IF(_xlfn.DAYS(K2605,J2605)&lt;0, "Aguardando OC", _xlfn.DAYS(K2605,J2605))</f>
        <v>7</v>
      </c>
      <c r="P2605" s="193">
        <v>400039</v>
      </c>
      <c r="Q2605" s="57"/>
      <c r="R2605" s="193">
        <v>166924</v>
      </c>
      <c r="S2605" s="42">
        <v>221</v>
      </c>
      <c r="T2605" s="67" t="s">
        <v>1029</v>
      </c>
      <c r="U2605" s="40">
        <v>998.75</v>
      </c>
      <c r="V2605" s="34">
        <v>12397</v>
      </c>
      <c r="W2605" s="43" t="str">
        <f>IFERROR(VLOOKUP(V2605, Fornecedores!A:C, 3, FALSE), "")</f>
        <v xml:space="preserve">UNIMIL INDÚSTRIA </v>
      </c>
      <c r="X2605" s="43" t="str">
        <f>IFERROR(VLOOKUP(V2605, Fornecedores!A:E, 5, FALSE), "")</f>
        <v>Piracicaba</v>
      </c>
      <c r="Y2605" s="43" t="str">
        <f>IFERROR(VLOOKUP(V2605, Fornecedores!A:F, 6, FALSE), "")</f>
        <v>SP</v>
      </c>
      <c r="Z2605" s="14" t="str">
        <f>IF(H2605=0, "Pedido entregue!", "Pendente")</f>
        <v>Pedido entregue!</v>
      </c>
      <c r="AA2605" s="74"/>
      <c r="AB2605" s="58" t="str">
        <f>IF(Z2605="Pedido Entregue!", IF(AA2605=1, "Retirado do Almoxarifado", IF(AA2605=2, "Material devolvido", "Aguardando retirada")), IF(Z2605="Pendente", "Entrega pendente", ""))</f>
        <v>Aguardando retirada</v>
      </c>
      <c r="AC2605" s="18">
        <v>1</v>
      </c>
      <c r="AD2605" s="18">
        <f>AC2605/SUMIF($P:$P,P2605,$AC:$AC)</f>
        <v>1</v>
      </c>
      <c r="AE2605" s="18">
        <f>IF(R2605=0,0,AC2605/SUMIF($R:$R,R2605,$AC:$AC))</f>
        <v>0.14285714285714285</v>
      </c>
      <c r="AF2605" s="18">
        <f>IF(R2605=0,1,0)</f>
        <v>0</v>
      </c>
      <c r="AH2605" t="str">
        <f>TEXT(J2605,"MMMM")</f>
        <v>abril</v>
      </c>
    </row>
    <row r="2606" spans="1:34" ht="12.75" hidden="1" customHeight="1" x14ac:dyDescent="0.25">
      <c r="A2606" s="90" t="str">
        <f>IF(C2606="Oficina Diversos","Oficina Geral",
IF(ISNUMBER(FIND("Estoque - Colhedoras",C2606)),"Colhedoras",IF(ISNUMBER(FIND("Caldeiraria",C2606)),"Caldeiraria",IF(ISNUMBER(FIND("Borracharia",C2606)),"Borracharia",IF(ISNUMBER(FIND("Lubrificação",C2606)),"Lubrificação",
IF(ISNUMBER(FIND("Estoque - Carregadeiras",C2606)),"Carregadeiras",IF(ISNUMBER(FIND("Estoque - Veic. Leves",C2606)),"Veic. Leves",
IF(ISNUMBER(FIND("Estoque - Caminhões",C2606)),"Caminhões",IF(ISNUMBER(FIND("Estoque - Transbordos",C2606)),"Transbordos",
IF(ISNUMBER(FIND("Estoque - Tratores",C2606)),"Tratores",
IF(ISNUMBER(FIND("Estoque - Máquinas pesadas",C2606)),"Máquinas pesadas",
IF(ISNUMBER(FIND("Estoque - Reboques",C2606)),"Reboques",
IF(C2606="Estoque","Estoque",
IF(AND(ISNUMBER(C2606),C2606&gt;1000,C2606&lt;2000),"Caminhões",
IF(AND(ISNUMBER(C2606),C2606&gt;2000,C2606&lt;3000),"Tratores",
IF(AND(ISNUMBER(C2606),C2606&gt;3000,C2606&lt;4000),"Carregadeiras",
IF(AND(ISNUMBER(C2606),C2606&gt;4000,C2606&lt;5000),"Máquinas pesadas",
IF(AND(ISNUMBER(C2606),C2606&gt;5000,C2606&lt;6000),"Colhedoras",
IF(AND(ISNUMBER(C2606),C2606&gt;7000,C2606&lt;8000),"Irrigação",
IF(AND(ISNUMBER(C2606),C2606&gt;8000,C2606&lt;9000),"Reboques",IF(AND(ISNUMBER(C2606),C2606&gt;0,C2606&lt;1000),"Veic. Leves","")))))))))))))))))))))</f>
        <v>Colhedoras</v>
      </c>
      <c r="B2606" s="72"/>
      <c r="C2606" s="42" t="s">
        <v>1090</v>
      </c>
      <c r="D2606" s="42">
        <v>90677</v>
      </c>
      <c r="E2606" s="43" t="s">
        <v>980</v>
      </c>
      <c r="F2606" s="14" t="str">
        <f>IF(ISBLANK(K2606), "Apenas Solicitação", "Tem OC")</f>
        <v>Tem OC</v>
      </c>
      <c r="G2606" s="42">
        <v>8</v>
      </c>
      <c r="H2606" s="37">
        <f>G2606-I2606</f>
        <v>0</v>
      </c>
      <c r="I2606" s="38">
        <v>8</v>
      </c>
      <c r="J2606" s="44">
        <v>45769</v>
      </c>
      <c r="K2606" s="185">
        <v>45784</v>
      </c>
      <c r="L2606" s="44"/>
      <c r="M2606" s="44"/>
      <c r="N2606" s="44" t="str">
        <f>IFERROR(K2606 + VALUE(LEFT(L2606, FIND(" ", L2606) - 1)), "")</f>
        <v/>
      </c>
      <c r="O2606" s="3">
        <f>IF(_xlfn.DAYS(K2606,J2606)&lt;0, "Aguardando OC", _xlfn.DAYS(K2606,J2606))</f>
        <v>15</v>
      </c>
      <c r="P2606" s="191">
        <v>400042</v>
      </c>
      <c r="Q2606" s="56"/>
      <c r="R2606" s="191">
        <v>167233</v>
      </c>
      <c r="S2606" s="42">
        <v>221</v>
      </c>
      <c r="T2606" s="67" t="s">
        <v>1029</v>
      </c>
      <c r="U2606" s="45">
        <v>11600</v>
      </c>
      <c r="V2606" s="42">
        <v>6049</v>
      </c>
      <c r="W2606" s="43" t="str">
        <f>IFERROR(VLOOKUP(V2606, Fornecedores!A:C, 3, FALSE), "")</f>
        <v>MINUSA TRATORES</v>
      </c>
      <c r="X2606" s="43" t="str">
        <f>IFERROR(VLOOKUP(V2606, Fornecedores!A:E, 5, FALSE), "")</f>
        <v>Recife</v>
      </c>
      <c r="Y2606" s="43" t="str">
        <f>IFERROR(VLOOKUP(V2606, Fornecedores!A:F, 6, FALSE), "")</f>
        <v>PE</v>
      </c>
      <c r="Z2606" s="14" t="str">
        <f>IF(H2606=0, "Pedido entregue!", "Pendente")</f>
        <v>Pedido entregue!</v>
      </c>
      <c r="AA2606" s="74"/>
      <c r="AB2606" s="58" t="str">
        <f>IF(Z2606="Pedido Entregue!", IF(AA2606=1, "Retirado do Almoxarifado", IF(AA2606=2, "Material devolvido", "Aguardando retirada")), IF(Z2606="Pendente", "Entrega pendente", ""))</f>
        <v>Aguardando retirada</v>
      </c>
      <c r="AC2606" s="18">
        <v>1</v>
      </c>
      <c r="AD2606" s="18">
        <f>AC2606/SUMIF($P:$P,P2606,$AC:$AC)</f>
        <v>1</v>
      </c>
      <c r="AE2606" s="18">
        <f>IF(R2606=0,0,AC2606/SUMIF($R:$R,R2606,$AC:$AC))</f>
        <v>0.5</v>
      </c>
      <c r="AF2606" s="18">
        <f>IF(R2606=0,1,0)</f>
        <v>0</v>
      </c>
      <c r="AG2606" s="18">
        <f>IF(R2606=0,#REF!-J2606,0)</f>
        <v>0</v>
      </c>
      <c r="AH2606" t="str">
        <f>TEXT(J2606,"MMMM")</f>
        <v>abril</v>
      </c>
    </row>
    <row r="2607" spans="1:34" ht="12.75" hidden="1" customHeight="1" x14ac:dyDescent="0.25">
      <c r="A2607" s="90" t="str">
        <f>IF(C2607="Oficina Diversos","Oficina Geral",
IF(ISNUMBER(FIND("Estoque - Colhedoras",C2607)),"Colhedoras",IF(ISNUMBER(FIND("Caldeiraria",C2607)),"Caldeiraria",IF(ISNUMBER(FIND("Borracharia",C2607)),"Borracharia",IF(ISNUMBER(FIND("Lubrificação",C2607)),"Lubrificação",
IF(ISNUMBER(FIND("Estoque - Carregadeiras",C2607)),"Carregadeiras",IF(ISNUMBER(FIND("Estoque - Veic. Leves",C2607)),"Veic. Leves",
IF(ISNUMBER(FIND("Estoque - Caminhões",C2607)),"Caminhões",IF(ISNUMBER(FIND("Estoque - Transbordos",C2607)),"Transbordos",
IF(ISNUMBER(FIND("Estoque - Tratores",C2607)),"Tratores",
IF(ISNUMBER(FIND("Estoque - Máquinas pesadas",C2607)),"Máquinas pesadas",
IF(ISNUMBER(FIND("Estoque - Reboques",C2607)),"Reboques",
IF(C2607="Estoque","Estoque",
IF(AND(ISNUMBER(C2607),C2607&gt;1000,C2607&lt;2000),"Caminhões",
IF(AND(ISNUMBER(C2607),C2607&gt;2000,C2607&lt;3000),"Tratores",
IF(AND(ISNUMBER(C2607),C2607&gt;3000,C2607&lt;4000),"Carregadeiras",
IF(AND(ISNUMBER(C2607),C2607&gt;4000,C2607&lt;5000),"Máquinas pesadas",
IF(AND(ISNUMBER(C2607),C2607&gt;5000,C2607&lt;6000),"Colhedoras",
IF(AND(ISNUMBER(C2607),C2607&gt;7000,C2607&lt;8000),"Irrigação",
IF(AND(ISNUMBER(C2607),C2607&gt;8000,C2607&lt;9000),"Reboques",IF(AND(ISNUMBER(C2607),C2607&gt;0,C2607&lt;1000),"Veic. Leves","")))))))))))))))))))))</f>
        <v>Colhedoras</v>
      </c>
      <c r="B2607" s="72"/>
      <c r="C2607" s="42" t="s">
        <v>1090</v>
      </c>
      <c r="D2607" s="42">
        <v>90677</v>
      </c>
      <c r="E2607" s="43" t="s">
        <v>980</v>
      </c>
      <c r="F2607" s="14" t="str">
        <f>IF(ISBLANK(K2607), "Apenas Solicitação", "Tem OC")</f>
        <v>Tem OC</v>
      </c>
      <c r="G2607" s="42">
        <v>16</v>
      </c>
      <c r="H2607" s="37">
        <f>G2607-I2607</f>
        <v>0</v>
      </c>
      <c r="I2607" s="38">
        <v>16</v>
      </c>
      <c r="J2607" s="44">
        <v>45769</v>
      </c>
      <c r="K2607" s="185">
        <v>45784</v>
      </c>
      <c r="L2607" s="44"/>
      <c r="M2607" s="44"/>
      <c r="N2607" s="44" t="str">
        <f>IFERROR(K2607 + VALUE(LEFT(L2607, FIND(" ", L2607) - 1)), "")</f>
        <v/>
      </c>
      <c r="O2607" s="3">
        <f>IF(_xlfn.DAYS(K2607,J2607)&lt;0, "Aguardando OC", _xlfn.DAYS(K2607,J2607))</f>
        <v>15</v>
      </c>
      <c r="P2607" s="191">
        <v>400043</v>
      </c>
      <c r="Q2607" s="56"/>
      <c r="R2607" s="191">
        <v>167233</v>
      </c>
      <c r="S2607" s="42">
        <v>221</v>
      </c>
      <c r="T2607" s="67" t="s">
        <v>1029</v>
      </c>
      <c r="U2607" s="45">
        <v>23200</v>
      </c>
      <c r="V2607" s="42">
        <v>6049</v>
      </c>
      <c r="W2607" s="43" t="str">
        <f>IFERROR(VLOOKUP(V2607, Fornecedores!A:C, 3, FALSE), "")</f>
        <v>MINUSA TRATORES</v>
      </c>
      <c r="X2607" s="43" t="str">
        <f>IFERROR(VLOOKUP(V2607, Fornecedores!A:E, 5, FALSE), "")</f>
        <v>Recife</v>
      </c>
      <c r="Y2607" s="43" t="str">
        <f>IFERROR(VLOOKUP(V2607, Fornecedores!A:F, 6, FALSE), "")</f>
        <v>PE</v>
      </c>
      <c r="Z2607" s="14" t="str">
        <f>IF(H2607=0, "Pedido entregue!", "Pendente")</f>
        <v>Pedido entregue!</v>
      </c>
      <c r="AA2607" s="74"/>
      <c r="AB2607" s="58" t="str">
        <f>IF(Z2607="Pedido Entregue!", IF(AA2607=1, "Retirado do Almoxarifado", IF(AA2607=2, "Material devolvido", "Aguardando retirada")), IF(Z2607="Pendente", "Entrega pendente", ""))</f>
        <v>Aguardando retirada</v>
      </c>
      <c r="AC2607" s="18">
        <v>1</v>
      </c>
      <c r="AD2607" s="18">
        <f>AC2607/SUMIF($P:$P,P2607,$AC:$AC)</f>
        <v>1</v>
      </c>
      <c r="AE2607" s="18">
        <f>IF(R2607=0,0,AC2607/SUMIF($R:$R,R2607,$AC:$AC))</f>
        <v>0.5</v>
      </c>
      <c r="AF2607" s="18">
        <f>IF(R2607=0,1,0)</f>
        <v>0</v>
      </c>
      <c r="AG2607" s="18">
        <f>IF(R2607=0,#REF!-J2607,0)</f>
        <v>0</v>
      </c>
      <c r="AH2607" t="str">
        <f>TEXT(J2607,"MMMM")</f>
        <v>abril</v>
      </c>
    </row>
    <row r="2608" spans="1:34" ht="12.75" hidden="1" customHeight="1" x14ac:dyDescent="0.25">
      <c r="A2608" s="90" t="str">
        <f>IF(C2608="Oficina Diversos","Oficina Geral",
IF(ISNUMBER(FIND("Estoque - Colhedoras",C2608)),"Colhedoras",IF(ISNUMBER(FIND("Caldeiraria",C2608)),"Caldeiraria",IF(ISNUMBER(FIND("Borracharia",C2608)),"Borracharia",IF(ISNUMBER(FIND("Lubrificação",C2608)),"Lubrificação",
IF(ISNUMBER(FIND("Estoque - Carregadeiras",C2608)),"Carregadeiras",IF(ISNUMBER(FIND("Estoque - Veic. Leves",C2608)),"Veic. Leves",
IF(ISNUMBER(FIND("Estoque - Caminhões",C2608)),"Caminhões",IF(ISNUMBER(FIND("Estoque - Transbordos",C2608)),"Transbordos",
IF(ISNUMBER(FIND("Estoque - Tratores",C2608)),"Tratores",
IF(ISNUMBER(FIND("Estoque - Máquinas pesadas",C2608)),"Máquinas pesadas",
IF(ISNUMBER(FIND("Estoque - Reboques",C2608)),"Reboques",
IF(C2608="Estoque","Estoque",
IF(AND(ISNUMBER(C2608),C2608&gt;1000,C2608&lt;2000),"Caminhões",
IF(AND(ISNUMBER(C2608),C2608&gt;2000,C2608&lt;3000),"Tratores",
IF(AND(ISNUMBER(C2608),C2608&gt;3000,C2608&lt;4000),"Carregadeiras",
IF(AND(ISNUMBER(C2608),C2608&gt;4000,C2608&lt;5000),"Máquinas pesadas",
IF(AND(ISNUMBER(C2608),C2608&gt;5000,C2608&lt;6000),"Colhedoras",
IF(AND(ISNUMBER(C2608),C2608&gt;7000,C2608&lt;8000),"Irrigação",
IF(AND(ISNUMBER(C2608),C2608&gt;8000,C2608&lt;9000),"Reboques",IF(AND(ISNUMBER(C2608),C2608&gt;0,C2608&lt;1000),"Veic. Leves","")))))))))))))))))))))</f>
        <v>Colhedoras</v>
      </c>
      <c r="B2608" s="72"/>
      <c r="C2608" s="42" t="s">
        <v>1090</v>
      </c>
      <c r="D2608" s="42">
        <v>90678</v>
      </c>
      <c r="E2608" s="43" t="s">
        <v>981</v>
      </c>
      <c r="F2608" s="14" t="str">
        <f>IF(ISBLANK(K2608), "Apenas Solicitação", "Tem OC")</f>
        <v>Tem OC</v>
      </c>
      <c r="G2608" s="42">
        <v>8</v>
      </c>
      <c r="H2608" s="37">
        <f>G2608-I2608</f>
        <v>0</v>
      </c>
      <c r="I2608" s="38">
        <v>8</v>
      </c>
      <c r="J2608" s="44">
        <v>45769</v>
      </c>
      <c r="K2608" s="185">
        <v>45784</v>
      </c>
      <c r="L2608" s="44"/>
      <c r="M2608" s="44"/>
      <c r="N2608" s="44" t="str">
        <f>IFERROR(K2608 + VALUE(LEFT(L2608, FIND(" ", L2608) - 1)), "")</f>
        <v/>
      </c>
      <c r="O2608" s="3">
        <f>IF(_xlfn.DAYS(K2608,J2608)&lt;0, "Aguardando OC", _xlfn.DAYS(K2608,J2608))</f>
        <v>15</v>
      </c>
      <c r="P2608" s="191">
        <v>400044</v>
      </c>
      <c r="Q2608" s="56"/>
      <c r="R2608" s="191">
        <v>166923</v>
      </c>
      <c r="S2608" s="42">
        <v>221</v>
      </c>
      <c r="T2608" s="67" t="s">
        <v>1029</v>
      </c>
      <c r="U2608" s="45">
        <v>11600</v>
      </c>
      <c r="V2608" s="42">
        <v>6049</v>
      </c>
      <c r="W2608" s="43" t="str">
        <f>IFERROR(VLOOKUP(V2608, Fornecedores!A:C, 3, FALSE), "")</f>
        <v>MINUSA TRATORES</v>
      </c>
      <c r="X2608" s="43" t="str">
        <f>IFERROR(VLOOKUP(V2608, Fornecedores!A:E, 5, FALSE), "")</f>
        <v>Recife</v>
      </c>
      <c r="Y2608" s="43" t="str">
        <f>IFERROR(VLOOKUP(V2608, Fornecedores!A:F, 6, FALSE), "")</f>
        <v>PE</v>
      </c>
      <c r="Z2608" s="14" t="str">
        <f>IF(H2608=0, "Pedido entregue!", "Pendente")</f>
        <v>Pedido entregue!</v>
      </c>
      <c r="AA2608" s="74"/>
      <c r="AB2608" s="58" t="str">
        <f>IF(Z2608="Pedido Entregue!", IF(AA2608=1, "Retirado do Almoxarifado", IF(AA2608=2, "Material devolvido", "Aguardando retirada")), IF(Z2608="Pendente", "Entrega pendente", ""))</f>
        <v>Aguardando retirada</v>
      </c>
      <c r="AC2608" s="18">
        <v>1</v>
      </c>
      <c r="AD2608" s="18">
        <f>AC2608/SUMIF($P:$P,P2608,$AC:$AC)</f>
        <v>1</v>
      </c>
      <c r="AE2608" s="18">
        <f>IF(R2608=0,0,AC2608/SUMIF($R:$R,R2608,$AC:$AC))</f>
        <v>0.33333333333333331</v>
      </c>
      <c r="AF2608" s="18">
        <f>IF(R2608=0,1,0)</f>
        <v>0</v>
      </c>
      <c r="AG2608" s="18">
        <f>IF(R2608=0,#REF!-J2608,0)</f>
        <v>0</v>
      </c>
      <c r="AH2608" t="str">
        <f>TEXT(J2608,"MMMM")</f>
        <v>abril</v>
      </c>
    </row>
    <row r="2609" spans="1:34" ht="12.75" hidden="1" customHeight="1" x14ac:dyDescent="0.25">
      <c r="A2609" s="90" t="str">
        <f>IF(C2609="Oficina Diversos","Oficina Geral",
IF(ISNUMBER(FIND("Estoque - Colhedoras",C2609)),"Colhedoras",IF(ISNUMBER(FIND("Caldeiraria",C2609)),"Caldeiraria",IF(ISNUMBER(FIND("Borracharia",C2609)),"Borracharia",IF(ISNUMBER(FIND("Lubrificação",C2609)),"Lubrificação",
IF(ISNUMBER(FIND("Estoque - Carregadeiras",C2609)),"Carregadeiras",IF(ISNUMBER(FIND("Estoque - Veic. Leves",C2609)),"Veic. Leves",
IF(ISNUMBER(FIND("Estoque - Caminhões",C2609)),"Caminhões",IF(ISNUMBER(FIND("Estoque - Transbordos",C2609)),"Transbordos",
IF(ISNUMBER(FIND("Estoque - Tratores",C2609)),"Tratores",
IF(ISNUMBER(FIND("Estoque - Máquinas pesadas",C2609)),"Máquinas pesadas",
IF(ISNUMBER(FIND("Estoque - Reboques",C2609)),"Reboques",
IF(C2609="Estoque","Estoque",
IF(AND(ISNUMBER(C2609),C2609&gt;1000,C2609&lt;2000),"Caminhões",
IF(AND(ISNUMBER(C2609),C2609&gt;2000,C2609&lt;3000),"Tratores",
IF(AND(ISNUMBER(C2609),C2609&gt;3000,C2609&lt;4000),"Carregadeiras",
IF(AND(ISNUMBER(C2609),C2609&gt;4000,C2609&lt;5000),"Máquinas pesadas",
IF(AND(ISNUMBER(C2609),C2609&gt;5000,C2609&lt;6000),"Colhedoras",
IF(AND(ISNUMBER(C2609),C2609&gt;7000,C2609&lt;8000),"Irrigação",
IF(AND(ISNUMBER(C2609),C2609&gt;8000,C2609&lt;9000),"Reboques",IF(AND(ISNUMBER(C2609),C2609&gt;0,C2609&lt;1000),"Veic. Leves","")))))))))))))))))))))</f>
        <v>Colhedoras</v>
      </c>
      <c r="B2609" s="72"/>
      <c r="C2609" s="2">
        <v>5004</v>
      </c>
      <c r="D2609" s="34">
        <v>90679</v>
      </c>
      <c r="E2609" s="3" t="s">
        <v>982</v>
      </c>
      <c r="F2609" s="14" t="str">
        <f>IF(ISBLANK(K2609), "Apenas Solicitação", "Tem OC")</f>
        <v>Tem OC</v>
      </c>
      <c r="G2609" s="34">
        <v>1</v>
      </c>
      <c r="H2609" s="37">
        <f>G2609-I2609</f>
        <v>0</v>
      </c>
      <c r="I2609" s="38">
        <v>1</v>
      </c>
      <c r="J2609" s="35">
        <v>45769</v>
      </c>
      <c r="K2609" s="184">
        <v>45776</v>
      </c>
      <c r="L2609" s="35"/>
      <c r="M2609" s="44" t="str">
        <f ca="1">IF(OR(N2609="", N2609=0), "", IF(N2609&gt;TODAY(), "No prazo", "Atrasado"))</f>
        <v/>
      </c>
      <c r="N2609" s="44" t="str">
        <f>IFERROR(K2609 + VALUE(LEFT(L2609, FIND(" ", L2609) - 1)), "")</f>
        <v/>
      </c>
      <c r="O2609" s="3">
        <f>IF(_xlfn.DAYS(K2609,J2609)&lt;0, "Aguardando OC", _xlfn.DAYS(K2609,J2609))</f>
        <v>7</v>
      </c>
      <c r="P2609" s="193">
        <v>400046</v>
      </c>
      <c r="Q2609" s="57"/>
      <c r="R2609" s="193">
        <v>166923</v>
      </c>
      <c r="S2609" s="34">
        <v>221</v>
      </c>
      <c r="T2609" s="68" t="s">
        <v>1029</v>
      </c>
      <c r="U2609" s="40">
        <v>26026.76</v>
      </c>
      <c r="V2609" s="34">
        <v>3465</v>
      </c>
      <c r="W2609" s="43" t="str">
        <f>IFERROR(VLOOKUP(V2609, Fornecedores!A:C, 3, FALSE), "")</f>
        <v>MAQNELSON AGRICOLA L</v>
      </c>
      <c r="X2609" s="43" t="str">
        <f>IFERROR(VLOOKUP(V2609, Fornecedores!A:E, 5, FALSE), "")</f>
        <v>Itumbiara</v>
      </c>
      <c r="Y2609" s="43" t="str">
        <f>IFERROR(VLOOKUP(V2609, Fornecedores!A:F, 6, FALSE), "")</f>
        <v>GO</v>
      </c>
      <c r="Z2609" s="14" t="str">
        <f>IF(H2609=0, "Pedido entregue!", "Pendente")</f>
        <v>Pedido entregue!</v>
      </c>
      <c r="AA2609" s="74"/>
      <c r="AB2609" s="58" t="str">
        <f>IF(Z2609="Pedido Entregue!", IF(AA2609=1, "Retirado do Almoxarifado", IF(AA2609=2, "Material devolvido", "Aguardando retirada")), IF(Z2609="Pendente", "Entrega pendente", ""))</f>
        <v>Aguardando retirada</v>
      </c>
      <c r="AC2609" s="18">
        <v>1</v>
      </c>
      <c r="AD2609" s="18">
        <f>AC2609/SUMIF($P:$P,P2609,$AC:$AC)</f>
        <v>1</v>
      </c>
      <c r="AE2609" s="18">
        <f>IF(R2609=0,0,AC2609/SUMIF($R:$R,R2609,$AC:$AC))</f>
        <v>0.33333333333333331</v>
      </c>
      <c r="AF2609" s="18">
        <f>IF(R2609=0,1,0)</f>
        <v>0</v>
      </c>
      <c r="AH2609" t="str">
        <f>TEXT(J2609,"MMMM")</f>
        <v>abril</v>
      </c>
    </row>
    <row r="2610" spans="1:34" ht="12.75" hidden="1" customHeight="1" x14ac:dyDescent="0.25">
      <c r="A2610" s="90" t="str">
        <f>IF(C2610="Oficina Diversos","Oficina Geral",
IF(ISNUMBER(FIND("Estoque - Colhedoras",C2610)),"Colhedoras",IF(ISNUMBER(FIND("Caldeiraria",C2610)),"Caldeiraria",IF(ISNUMBER(FIND("Borracharia",C2610)),"Borracharia",IF(ISNUMBER(FIND("Lubrificação",C2610)),"Lubrificação",
IF(ISNUMBER(FIND("Estoque - Carregadeiras",C2610)),"Carregadeiras",IF(ISNUMBER(FIND("Estoque - Veic. Leves",C2610)),"Veic. Leves",
IF(ISNUMBER(FIND("Estoque - Caminhões",C2610)),"Caminhões",IF(ISNUMBER(FIND("Estoque - Transbordos",C2610)),"Transbordos",
IF(ISNUMBER(FIND("Estoque - Tratores",C2610)),"Tratores",
IF(ISNUMBER(FIND("Estoque - Máquinas pesadas",C2610)),"Máquinas pesadas",
IF(ISNUMBER(FIND("Estoque - Reboques",C2610)),"Reboques",
IF(C2610="Estoque","Estoque",
IF(AND(ISNUMBER(C2610),C2610&gt;1000,C2610&lt;2000),"Caminhões",
IF(AND(ISNUMBER(C2610),C2610&gt;2000,C2610&lt;3000),"Tratores",
IF(AND(ISNUMBER(C2610),C2610&gt;3000,C2610&lt;4000),"Carregadeiras",
IF(AND(ISNUMBER(C2610),C2610&gt;4000,C2610&lt;5000),"Máquinas pesadas",
IF(AND(ISNUMBER(C2610),C2610&gt;5000,C2610&lt;6000),"Colhedoras",
IF(AND(ISNUMBER(C2610),C2610&gt;7000,C2610&lt;8000),"Irrigação",
IF(AND(ISNUMBER(C2610),C2610&gt;8000,C2610&lt;9000),"Reboques",IF(AND(ISNUMBER(C2610),C2610&gt;0,C2610&lt;1000),"Veic. Leves","")))))))))))))))))))))</f>
        <v>Colhedoras</v>
      </c>
      <c r="B2610" s="72"/>
      <c r="C2610" s="2" t="s">
        <v>1090</v>
      </c>
      <c r="D2610" s="34">
        <v>90681</v>
      </c>
      <c r="E2610" s="36" t="s">
        <v>983</v>
      </c>
      <c r="F2610" s="14" t="str">
        <f>IF(ISBLANK(K2610), "Apenas Solicitação", "Tem OC")</f>
        <v>Tem OC</v>
      </c>
      <c r="G2610" s="34">
        <v>2</v>
      </c>
      <c r="H2610" s="37">
        <f>G2610-I2610</f>
        <v>0</v>
      </c>
      <c r="I2610" s="38">
        <v>2</v>
      </c>
      <c r="J2610" s="35">
        <v>45769</v>
      </c>
      <c r="K2610" s="184">
        <v>45776</v>
      </c>
      <c r="L2610" s="35"/>
      <c r="M2610" s="44"/>
      <c r="N2610" s="44" t="str">
        <f>IFERROR(K2610 + VALUE(LEFT(L2610, FIND(" ", L2610) - 1)), "")</f>
        <v/>
      </c>
      <c r="O2610" s="3">
        <f>IF(_xlfn.DAYS(K2610,J2610)&lt;0, "Aguardando OC", _xlfn.DAYS(K2610,J2610))</f>
        <v>7</v>
      </c>
      <c r="P2610" s="193">
        <v>400041</v>
      </c>
      <c r="Q2610" s="57"/>
      <c r="R2610" s="193">
        <v>166924</v>
      </c>
      <c r="S2610" s="42">
        <v>221</v>
      </c>
      <c r="T2610" s="67" t="s">
        <v>1029</v>
      </c>
      <c r="U2610" s="40">
        <v>310.48</v>
      </c>
      <c r="V2610" s="34">
        <v>12397</v>
      </c>
      <c r="W2610" s="43" t="str">
        <f>IFERROR(VLOOKUP(V2610, Fornecedores!A:C, 3, FALSE), "")</f>
        <v xml:space="preserve">UNIMIL INDÚSTRIA </v>
      </c>
      <c r="X2610" s="43" t="str">
        <f>IFERROR(VLOOKUP(V2610, Fornecedores!A:E, 5, FALSE), "")</f>
        <v>Piracicaba</v>
      </c>
      <c r="Y2610" s="43" t="str">
        <f>IFERROR(VLOOKUP(V2610, Fornecedores!A:F, 6, FALSE), "")</f>
        <v>SP</v>
      </c>
      <c r="Z2610" s="14" t="str">
        <f>IF(H2610=0, "Pedido entregue!", "Pendente")</f>
        <v>Pedido entregue!</v>
      </c>
      <c r="AA2610" s="74"/>
      <c r="AB2610" s="58" t="str">
        <f>IF(Z2610="Pedido Entregue!", IF(AA2610=1, "Retirado do Almoxarifado", IF(AA2610=2, "Material devolvido", "Aguardando retirada")), IF(Z2610="Pendente", "Entrega pendente", ""))</f>
        <v>Aguardando retirada</v>
      </c>
      <c r="AC2610" s="18">
        <v>1</v>
      </c>
      <c r="AD2610" s="18">
        <f>AC2610/SUMIF($P:$P,P2610,$AC:$AC)</f>
        <v>1</v>
      </c>
      <c r="AE2610" s="18">
        <f>IF(R2610=0,0,AC2610/SUMIF($R:$R,R2610,$AC:$AC))</f>
        <v>0.14285714285714285</v>
      </c>
      <c r="AF2610" s="18">
        <f>IF(R2610=0,1,0)</f>
        <v>0</v>
      </c>
      <c r="AH2610" t="str">
        <f>TEXT(J2610,"MMMM")</f>
        <v>abril</v>
      </c>
    </row>
    <row r="2611" spans="1:34" ht="12.75" hidden="1" customHeight="1" x14ac:dyDescent="0.25">
      <c r="A2611" s="90" t="str">
        <f>IF(C2611="Oficina Diversos","Oficina Geral",
IF(ISNUMBER(FIND("Estoque - Colhedoras",C2611)),"Colhedoras",IF(ISNUMBER(FIND("Caldeiraria",C2611)),"Caldeiraria",IF(ISNUMBER(FIND("Borracharia",C2611)),"Borracharia",IF(ISNUMBER(FIND("Lubrificação",C2611)),"Lubrificação",
IF(ISNUMBER(FIND("Estoque - Carregadeiras",C2611)),"Carregadeiras",IF(ISNUMBER(FIND("Estoque - Veic. Leves",C2611)),"Veic. Leves",
IF(ISNUMBER(FIND("Estoque - Caminhões",C2611)),"Caminhões",IF(ISNUMBER(FIND("Estoque - Transbordos",C2611)),"Transbordos",
IF(ISNUMBER(FIND("Estoque - Tratores",C2611)),"Tratores",
IF(ISNUMBER(FIND("Estoque - Máquinas pesadas",C2611)),"Máquinas pesadas",
IF(ISNUMBER(FIND("Estoque - Reboques",C2611)),"Reboques",
IF(C2611="Estoque","Estoque",
IF(AND(ISNUMBER(C2611),C2611&gt;1000,C2611&lt;2000),"Caminhões",
IF(AND(ISNUMBER(C2611),C2611&gt;2000,C2611&lt;3000),"Tratores",
IF(AND(ISNUMBER(C2611),C2611&gt;3000,C2611&lt;4000),"Carregadeiras",
IF(AND(ISNUMBER(C2611),C2611&gt;4000,C2611&lt;5000),"Máquinas pesadas",
IF(AND(ISNUMBER(C2611),C2611&gt;5000,C2611&lt;6000),"Colhedoras",
IF(AND(ISNUMBER(C2611),C2611&gt;7000,C2611&lt;8000),"Irrigação",
IF(AND(ISNUMBER(C2611),C2611&gt;8000,C2611&lt;9000),"Reboques",IF(AND(ISNUMBER(C2611),C2611&gt;0,C2611&lt;1000),"Veic. Leves","")))))))))))))))))))))</f>
        <v>Tratores</v>
      </c>
      <c r="B2611" s="72"/>
      <c r="C2611" s="42">
        <v>2039</v>
      </c>
      <c r="D2611" s="42">
        <v>90765</v>
      </c>
      <c r="E2611" s="43" t="s">
        <v>948</v>
      </c>
      <c r="F2611" s="14" t="str">
        <f>IF(ISBLANK(K2611), "Apenas Solicitação", "Tem OC")</f>
        <v>Tem OC</v>
      </c>
      <c r="G2611" s="42">
        <v>6</v>
      </c>
      <c r="H2611" s="37">
        <f>G2611-I2611</f>
        <v>0</v>
      </c>
      <c r="I2611" s="38">
        <v>6</v>
      </c>
      <c r="J2611" s="44">
        <v>45768</v>
      </c>
      <c r="K2611" s="185">
        <v>45784</v>
      </c>
      <c r="L2611" s="44"/>
      <c r="M2611" s="44"/>
      <c r="N2611" s="44" t="str">
        <f>IFERROR(K2611 + VALUE(LEFT(L2611, FIND(" ", L2611) - 1)), "")</f>
        <v/>
      </c>
      <c r="O2611" s="3">
        <f>IF(_xlfn.DAYS(K2611,J2611)&lt;0, "Aguardando OC", _xlfn.DAYS(K2611,J2611))</f>
        <v>16</v>
      </c>
      <c r="P2611" s="191">
        <v>399979</v>
      </c>
      <c r="Q2611" s="56"/>
      <c r="R2611" s="191">
        <v>166979</v>
      </c>
      <c r="S2611" s="42">
        <v>221</v>
      </c>
      <c r="T2611" s="67" t="s">
        <v>1029</v>
      </c>
      <c r="U2611" s="45">
        <v>97.68</v>
      </c>
      <c r="V2611" s="42">
        <v>13341</v>
      </c>
      <c r="W2611" s="43" t="str">
        <f>IFERROR(VLOOKUP(V2611, Fornecedores!A:C, 3, FALSE), "")</f>
        <v>DISMA DISTRIBUIDORA</v>
      </c>
      <c r="X2611" s="43" t="str">
        <f>IFERROR(VLOOKUP(V2611, Fornecedores!A:E, 5, FALSE), "")</f>
        <v>Araçatuba</v>
      </c>
      <c r="Y2611" s="43" t="str">
        <f>IFERROR(VLOOKUP(V2611, Fornecedores!A:F, 6, FALSE), "")</f>
        <v>SP</v>
      </c>
      <c r="Z2611" s="14" t="str">
        <f>IF(H2611=0, "Pedido entregue!", "Pendente")</f>
        <v>Pedido entregue!</v>
      </c>
      <c r="AA2611" s="74"/>
      <c r="AB2611" s="58" t="str">
        <f>IF(Z2611="Pedido Entregue!", IF(AA2611=1, "Retirado do Almoxarifado", IF(AA2611=2, "Material devolvido", "Aguardando retirada")), IF(Z2611="Pendente", "Entrega pendente", ""))</f>
        <v>Aguardando retirada</v>
      </c>
      <c r="AC2611" s="18">
        <v>1</v>
      </c>
      <c r="AD2611" s="18">
        <f>AC2611/SUMIF($P:$P,P2611,$AC:$AC)</f>
        <v>1</v>
      </c>
      <c r="AE2611" s="18">
        <f>IF(R2611=0,0,AC2611/SUMIF($R:$R,R2611,$AC:$AC))</f>
        <v>4.7619047619047616E-2</v>
      </c>
      <c r="AF2611" s="18">
        <f>IF(R2611=0,1,0)</f>
        <v>0</v>
      </c>
      <c r="AG2611" s="18">
        <f>IF(R2611=0,#REF!-J2611,0)</f>
        <v>0</v>
      </c>
      <c r="AH2611" t="str">
        <f>TEXT(J2611,"MMMM")</f>
        <v>abril</v>
      </c>
    </row>
    <row r="2612" spans="1:34" ht="12.75" hidden="1" customHeight="1" x14ac:dyDescent="0.25">
      <c r="A2612" s="90" t="str">
        <f>IF(C2612="Oficina Diversos","Oficina Geral",
IF(ISNUMBER(FIND("Estoque - Colhedoras",C2612)),"Colhedoras",IF(ISNUMBER(FIND("Caldeiraria",C2612)),"Caldeiraria",IF(ISNUMBER(FIND("Borracharia",C2612)),"Borracharia",IF(ISNUMBER(FIND("Lubrificação",C2612)),"Lubrificação",
IF(ISNUMBER(FIND("Estoque - Carregadeiras",C2612)),"Carregadeiras",IF(ISNUMBER(FIND("Estoque - Veic. Leves",C2612)),"Veic. Leves",
IF(ISNUMBER(FIND("Estoque - Caminhões",C2612)),"Caminhões",IF(ISNUMBER(FIND("Estoque - Transbordos",C2612)),"Transbordos",
IF(ISNUMBER(FIND("Estoque - Tratores",C2612)),"Tratores",
IF(ISNUMBER(FIND("Estoque - Máquinas pesadas",C2612)),"Máquinas pesadas",
IF(ISNUMBER(FIND("Estoque - Reboques",C2612)),"Reboques",
IF(C2612="Estoque","Estoque",
IF(AND(ISNUMBER(C2612),C2612&gt;1000,C2612&lt;2000),"Caminhões",
IF(AND(ISNUMBER(C2612),C2612&gt;2000,C2612&lt;3000),"Tratores",
IF(AND(ISNUMBER(C2612),C2612&gt;3000,C2612&lt;4000),"Carregadeiras",
IF(AND(ISNUMBER(C2612),C2612&gt;4000,C2612&lt;5000),"Máquinas pesadas",
IF(AND(ISNUMBER(C2612),C2612&gt;5000,C2612&lt;6000),"Colhedoras",
IF(AND(ISNUMBER(C2612),C2612&gt;7000,C2612&lt;8000),"Irrigação",
IF(AND(ISNUMBER(C2612),C2612&gt;8000,C2612&lt;9000),"Reboques",IF(AND(ISNUMBER(C2612),C2612&gt;0,C2612&lt;1000),"Veic. Leves","")))))))))))))))))))))</f>
        <v>Oficina Geral</v>
      </c>
      <c r="B2612" s="72"/>
      <c r="C2612" s="2" t="s">
        <v>661</v>
      </c>
      <c r="D2612" s="34">
        <v>90768</v>
      </c>
      <c r="E2612" s="36" t="s">
        <v>1009</v>
      </c>
      <c r="F2612" s="14" t="str">
        <f>IF(ISBLANK(K2612), "Apenas Solicitação", "Tem OC")</f>
        <v>Tem OC</v>
      </c>
      <c r="G2612" s="34">
        <v>1</v>
      </c>
      <c r="H2612" s="37">
        <f>G2612-I2612</f>
        <v>0</v>
      </c>
      <c r="I2612" s="38">
        <v>1</v>
      </c>
      <c r="J2612" s="35">
        <v>45770</v>
      </c>
      <c r="K2612" s="184">
        <v>45779</v>
      </c>
      <c r="L2612" s="35"/>
      <c r="M2612" s="44"/>
      <c r="N2612" s="44" t="str">
        <f>IFERROR(K2612 + VALUE(LEFT(L2612, FIND(" ", L2612) - 1)), "")</f>
        <v/>
      </c>
      <c r="O2612" s="3">
        <f>IF(_xlfn.DAYS(K2612,J2612)&lt;0, "Aguardando OC", _xlfn.DAYS(K2612,J2612))</f>
        <v>9</v>
      </c>
      <c r="P2612" s="193">
        <v>400273</v>
      </c>
      <c r="Q2612" s="57"/>
      <c r="R2612" s="193">
        <v>166982</v>
      </c>
      <c r="S2612" s="42">
        <v>221</v>
      </c>
      <c r="T2612" s="67" t="s">
        <v>1029</v>
      </c>
      <c r="U2612" s="40">
        <v>2872</v>
      </c>
      <c r="V2612" s="34">
        <v>2564</v>
      </c>
      <c r="W2612" s="43" t="str">
        <f>IFERROR(VLOOKUP(V2612, Fornecedores!A:C, 3, FALSE), "")</f>
        <v xml:space="preserve">ESPERANCA NORDESTE  </v>
      </c>
      <c r="X2612" s="43" t="str">
        <f>IFERROR(VLOOKUP(V2612, Fornecedores!A:E, 5, FALSE), "")</f>
        <v>Recife</v>
      </c>
      <c r="Y2612" s="43" t="str">
        <f>IFERROR(VLOOKUP(V2612, Fornecedores!A:F, 6, FALSE), "")</f>
        <v>PE</v>
      </c>
      <c r="Z2612" s="14" t="str">
        <f>IF(H2612=0, "Pedido entregue!", "Pendente")</f>
        <v>Pedido entregue!</v>
      </c>
      <c r="AA2612" s="74">
        <v>1</v>
      </c>
      <c r="AB2612" s="58" t="str">
        <f>IF(Z2612="Pedido Entregue!", IF(AA2612=1, "Retirado do Almoxarifado", IF(AA2612=2, "Material devolvido", "Aguardando retirada")), IF(Z2612="Pendente", "Entrega pendente", ""))</f>
        <v>Retirado do Almoxarifado</v>
      </c>
      <c r="AC2612" s="18">
        <v>1</v>
      </c>
      <c r="AD2612" s="18">
        <f>AC2612/SUMIF($P:$P,P2612,$AC:$AC)</f>
        <v>1</v>
      </c>
      <c r="AE2612" s="18">
        <f>IF(R2612=0,0,AC2612/SUMIF($R:$R,R2612,$AC:$AC))</f>
        <v>1</v>
      </c>
      <c r="AF2612" s="18">
        <f>IF(R2612=0,1,0)</f>
        <v>0</v>
      </c>
      <c r="AH2612" t="str">
        <f>TEXT(J2612,"MMMM")</f>
        <v>abril</v>
      </c>
    </row>
    <row r="2613" spans="1:34" ht="12.75" hidden="1" customHeight="1" x14ac:dyDescent="0.25">
      <c r="A2613" s="90" t="str">
        <f>IF(C2613="Oficina Diversos","Oficina Geral",
IF(ISNUMBER(FIND("Estoque - Colhedoras",C2613)),"Colhedoras",IF(ISNUMBER(FIND("Caldeiraria",C2613)),"Caldeiraria",IF(ISNUMBER(FIND("Borracharia",C2613)),"Borracharia",IF(ISNUMBER(FIND("Lubrificação",C2613)),"Lubrificação",
IF(ISNUMBER(FIND("Estoque - Carregadeiras",C2613)),"Carregadeiras",IF(ISNUMBER(FIND("Estoque - Veic. Leves",C2613)),"Veic. Leves",
IF(ISNUMBER(FIND("Estoque - Caminhões",C2613)),"Caminhões",IF(ISNUMBER(FIND("Estoque - Transbordos",C2613)),"Transbordos",
IF(ISNUMBER(FIND("Estoque - Tratores",C2613)),"Tratores",
IF(ISNUMBER(FIND("Estoque - Máquinas pesadas",C2613)),"Máquinas pesadas",
IF(ISNUMBER(FIND("Estoque - Reboques",C2613)),"Reboques",
IF(C2613="Estoque","Estoque",
IF(AND(ISNUMBER(C2613),C2613&gt;1000,C2613&lt;2000),"Caminhões",
IF(AND(ISNUMBER(C2613),C2613&gt;2000,C2613&lt;3000),"Tratores",
IF(AND(ISNUMBER(C2613),C2613&gt;3000,C2613&lt;4000),"Carregadeiras",
IF(AND(ISNUMBER(C2613),C2613&gt;4000,C2613&lt;5000),"Máquinas pesadas",
IF(AND(ISNUMBER(C2613),C2613&gt;5000,C2613&lt;6000),"Colhedoras",
IF(AND(ISNUMBER(C2613),C2613&gt;7000,C2613&lt;8000),"Irrigação",
IF(AND(ISNUMBER(C2613),C2613&gt;8000,C2613&lt;9000),"Reboques",IF(AND(ISNUMBER(C2613),C2613&gt;0,C2613&lt;1000),"Veic. Leves","")))))))))))))))))))))</f>
        <v>Colhedoras</v>
      </c>
      <c r="B2613" s="72"/>
      <c r="C2613" s="2" t="s">
        <v>1090</v>
      </c>
      <c r="D2613" s="34">
        <v>90769</v>
      </c>
      <c r="E2613" s="36" t="s">
        <v>984</v>
      </c>
      <c r="F2613" s="14" t="str">
        <f>IF(ISBLANK(K2613), "Apenas Solicitação", "Tem OC")</f>
        <v>Tem OC</v>
      </c>
      <c r="G2613" s="34">
        <v>36</v>
      </c>
      <c r="H2613" s="37">
        <f>G2613-I2613</f>
        <v>0</v>
      </c>
      <c r="I2613" s="38">
        <v>36</v>
      </c>
      <c r="J2613" s="35">
        <v>45769</v>
      </c>
      <c r="K2613" s="184">
        <v>45776</v>
      </c>
      <c r="L2613" s="35"/>
      <c r="M2613" s="44"/>
      <c r="N2613" s="44" t="str">
        <f>IFERROR(K2613 + VALUE(LEFT(L2613, FIND(" ", L2613) - 1)), "")</f>
        <v/>
      </c>
      <c r="O2613" s="3">
        <f>IF(_xlfn.DAYS(K2613,J2613)&lt;0, "Aguardando OC", _xlfn.DAYS(K2613,J2613))</f>
        <v>7</v>
      </c>
      <c r="P2613" s="193">
        <v>400025</v>
      </c>
      <c r="Q2613" s="57"/>
      <c r="R2613" s="193">
        <v>166924</v>
      </c>
      <c r="S2613" s="42">
        <v>221</v>
      </c>
      <c r="T2613" s="67" t="s">
        <v>1029</v>
      </c>
      <c r="U2613" s="40">
        <v>743.4</v>
      </c>
      <c r="V2613" s="34">
        <v>12397</v>
      </c>
      <c r="W2613" s="43" t="str">
        <f>IFERROR(VLOOKUP(V2613, Fornecedores!A:C, 3, FALSE), "")</f>
        <v xml:space="preserve">UNIMIL INDÚSTRIA </v>
      </c>
      <c r="X2613" s="43" t="str">
        <f>IFERROR(VLOOKUP(V2613, Fornecedores!A:E, 5, FALSE), "")</f>
        <v>Piracicaba</v>
      </c>
      <c r="Y2613" s="43" t="str">
        <f>IFERROR(VLOOKUP(V2613, Fornecedores!A:F, 6, FALSE), "")</f>
        <v>SP</v>
      </c>
      <c r="Z2613" s="14" t="str">
        <f>IF(H2613=0, "Pedido entregue!", "Pendente")</f>
        <v>Pedido entregue!</v>
      </c>
      <c r="AA2613" s="74"/>
      <c r="AB2613" s="58" t="str">
        <f>IF(Z2613="Pedido Entregue!", IF(AA2613=1, "Retirado do Almoxarifado", IF(AA2613=2, "Material devolvido", "Aguardando retirada")), IF(Z2613="Pendente", "Entrega pendente", ""))</f>
        <v>Aguardando retirada</v>
      </c>
      <c r="AC2613" s="18">
        <v>1</v>
      </c>
      <c r="AD2613" s="18">
        <f>AC2613/SUMIF($P:$P,P2613,$AC:$AC)</f>
        <v>1</v>
      </c>
      <c r="AE2613" s="18">
        <f>IF(R2613=0,0,AC2613/SUMIF($R:$R,R2613,$AC:$AC))</f>
        <v>0.14285714285714285</v>
      </c>
      <c r="AF2613" s="18">
        <f>IF(R2613=0,1,0)</f>
        <v>0</v>
      </c>
      <c r="AH2613" t="str">
        <f>TEXT(J2613,"MMMM")</f>
        <v>abril</v>
      </c>
    </row>
    <row r="2614" spans="1:34" ht="12.75" hidden="1" customHeight="1" x14ac:dyDescent="0.25">
      <c r="A2614" s="90" t="str">
        <f>IF(C2614="Oficina Diversos","Oficina Geral",
IF(ISNUMBER(FIND("Estoque - Colhedoras",C2614)),"Colhedoras",IF(ISNUMBER(FIND("Caldeiraria",C2614)),"Caldeiraria",IF(ISNUMBER(FIND("Borracharia",C2614)),"Borracharia",IF(ISNUMBER(FIND("Lubrificação",C2614)),"Lubrificação",
IF(ISNUMBER(FIND("Estoque - Carregadeiras",C2614)),"Carregadeiras",IF(ISNUMBER(FIND("Estoque - Veic. Leves",C2614)),"Veic. Leves",
IF(ISNUMBER(FIND("Estoque - Caminhões",C2614)),"Caminhões",IF(ISNUMBER(FIND("Estoque - Transbordos",C2614)),"Transbordos",
IF(ISNUMBER(FIND("Estoque - Tratores",C2614)),"Tratores",
IF(ISNUMBER(FIND("Estoque - Máquinas pesadas",C2614)),"Máquinas pesadas",
IF(ISNUMBER(FIND("Estoque - Reboques",C2614)),"Reboques",
IF(C2614="Estoque","Estoque",
IF(AND(ISNUMBER(C2614),C2614&gt;1000,C2614&lt;2000),"Caminhões",
IF(AND(ISNUMBER(C2614),C2614&gt;2000,C2614&lt;3000),"Tratores",
IF(AND(ISNUMBER(C2614),C2614&gt;3000,C2614&lt;4000),"Carregadeiras",
IF(AND(ISNUMBER(C2614),C2614&gt;4000,C2614&lt;5000),"Máquinas pesadas",
IF(AND(ISNUMBER(C2614),C2614&gt;5000,C2614&lt;6000),"Colhedoras",
IF(AND(ISNUMBER(C2614),C2614&gt;7000,C2614&lt;8000),"Irrigação",
IF(AND(ISNUMBER(C2614),C2614&gt;8000,C2614&lt;9000),"Reboques",IF(AND(ISNUMBER(C2614),C2614&gt;0,C2614&lt;1000),"Veic. Leves","")))))))))))))))))))))</f>
        <v>Colhedoras</v>
      </c>
      <c r="B2614" s="72"/>
      <c r="C2614" s="2" t="s">
        <v>1090</v>
      </c>
      <c r="D2614" s="34">
        <v>90771</v>
      </c>
      <c r="E2614" s="36" t="s">
        <v>985</v>
      </c>
      <c r="F2614" s="14" t="str">
        <f>IF(ISBLANK(K2614), "Apenas Solicitação", "Tem OC")</f>
        <v>Tem OC</v>
      </c>
      <c r="G2614" s="34">
        <v>2</v>
      </c>
      <c r="H2614" s="37">
        <f>G2614-I2614</f>
        <v>0</v>
      </c>
      <c r="I2614" s="38">
        <v>2</v>
      </c>
      <c r="J2614" s="35">
        <v>45769</v>
      </c>
      <c r="K2614" s="184">
        <v>45776</v>
      </c>
      <c r="L2614" s="35"/>
      <c r="M2614" s="44"/>
      <c r="N2614" s="44" t="str">
        <f>IFERROR(K2614 + VALUE(LEFT(L2614, FIND(" ", L2614) - 1)), "")</f>
        <v/>
      </c>
      <c r="O2614" s="3">
        <f>IF(_xlfn.DAYS(K2614,J2614)&lt;0, "Aguardando OC", _xlfn.DAYS(K2614,J2614))</f>
        <v>7</v>
      </c>
      <c r="P2614" s="193">
        <v>400040</v>
      </c>
      <c r="Q2614" s="57"/>
      <c r="R2614" s="193">
        <v>166924</v>
      </c>
      <c r="S2614" s="42">
        <v>221</v>
      </c>
      <c r="T2614" s="67" t="s">
        <v>1029</v>
      </c>
      <c r="U2614" s="40">
        <v>773.15</v>
      </c>
      <c r="V2614" s="34">
        <v>12397</v>
      </c>
      <c r="W2614" s="43" t="str">
        <f>IFERROR(VLOOKUP(V2614, Fornecedores!A:C, 3, FALSE), "")</f>
        <v xml:space="preserve">UNIMIL INDÚSTRIA </v>
      </c>
      <c r="X2614" s="43" t="str">
        <f>IFERROR(VLOOKUP(V2614, Fornecedores!A:E, 5, FALSE), "")</f>
        <v>Piracicaba</v>
      </c>
      <c r="Y2614" s="43" t="str">
        <f>IFERROR(VLOOKUP(V2614, Fornecedores!A:F, 6, FALSE), "")</f>
        <v>SP</v>
      </c>
      <c r="Z2614" s="14" t="str">
        <f>IF(H2614=0, "Pedido entregue!", "Pendente")</f>
        <v>Pedido entregue!</v>
      </c>
      <c r="AA2614" s="74"/>
      <c r="AB2614" s="58" t="str">
        <f>IF(Z2614="Pedido Entregue!", IF(AA2614=1, "Retirado do Almoxarifado", IF(AA2614=2, "Material devolvido", "Aguardando retirada")), IF(Z2614="Pendente", "Entrega pendente", ""))</f>
        <v>Aguardando retirada</v>
      </c>
      <c r="AC2614" s="18">
        <v>1</v>
      </c>
      <c r="AD2614" s="18">
        <f>AC2614/SUMIF($P:$P,P2614,$AC:$AC)</f>
        <v>1</v>
      </c>
      <c r="AE2614" s="18">
        <f>IF(R2614=0,0,AC2614/SUMIF($R:$R,R2614,$AC:$AC))</f>
        <v>0.14285714285714285</v>
      </c>
      <c r="AF2614" s="18">
        <f>IF(R2614=0,1,0)</f>
        <v>0</v>
      </c>
      <c r="AH2614" t="str">
        <f>TEXT(J2614,"MMMM")</f>
        <v>abril</v>
      </c>
    </row>
    <row r="2615" spans="1:34" ht="12.75" hidden="1" customHeight="1" x14ac:dyDescent="0.25">
      <c r="A2615" s="90" t="str">
        <f>IF(C2615="Oficina Diversos","Oficina Geral",
IF(ISNUMBER(FIND("Estoque - Colhedoras",C2615)),"Colhedoras",IF(ISNUMBER(FIND("Caldeiraria",C2615)),"Caldeiraria",IF(ISNUMBER(FIND("Borracharia",C2615)),"Borracharia",IF(ISNUMBER(FIND("Lubrificação",C2615)),"Lubrificação",
IF(ISNUMBER(FIND("Estoque - Carregadeiras",C2615)),"Carregadeiras",IF(ISNUMBER(FIND("Estoque - Veic. Leves",C2615)),"Veic. Leves",
IF(ISNUMBER(FIND("Estoque - Caminhões",C2615)),"Caminhões",IF(ISNUMBER(FIND("Estoque - Transbordos",C2615)),"Transbordos",
IF(ISNUMBER(FIND("Estoque - Tratores",C2615)),"Tratores",
IF(ISNUMBER(FIND("Estoque - Máquinas pesadas",C2615)),"Máquinas pesadas",
IF(ISNUMBER(FIND("Estoque - Reboques",C2615)),"Reboques",
IF(C2615="Estoque","Estoque",
IF(AND(ISNUMBER(C2615),C2615&gt;1000,C2615&lt;2000),"Caminhões",
IF(AND(ISNUMBER(C2615),C2615&gt;2000,C2615&lt;3000),"Tratores",
IF(AND(ISNUMBER(C2615),C2615&gt;3000,C2615&lt;4000),"Carregadeiras",
IF(AND(ISNUMBER(C2615),C2615&gt;4000,C2615&lt;5000),"Máquinas pesadas",
IF(AND(ISNUMBER(C2615),C2615&gt;5000,C2615&lt;6000),"Colhedoras",
IF(AND(ISNUMBER(C2615),C2615&gt;7000,C2615&lt;8000),"Irrigação",
IF(AND(ISNUMBER(C2615),C2615&gt;8000,C2615&lt;9000),"Reboques",IF(AND(ISNUMBER(C2615),C2615&gt;0,C2615&lt;1000),"Veic. Leves","")))))))))))))))))))))</f>
        <v>Máquinas pesadas</v>
      </c>
      <c r="B2615" s="72"/>
      <c r="C2615" s="34">
        <v>4009</v>
      </c>
      <c r="D2615" s="34">
        <v>90782</v>
      </c>
      <c r="E2615" s="36" t="s">
        <v>986</v>
      </c>
      <c r="F2615" s="14" t="str">
        <f>IF(ISBLANK(K2615), "Apenas Solicitação", "Tem OC")</f>
        <v>Tem OC</v>
      </c>
      <c r="G2615" s="34">
        <v>2</v>
      </c>
      <c r="H2615" s="37">
        <f>G2615-I2615</f>
        <v>0</v>
      </c>
      <c r="I2615" s="38">
        <v>2</v>
      </c>
      <c r="J2615" s="35">
        <v>45769</v>
      </c>
      <c r="K2615" s="184">
        <v>45779</v>
      </c>
      <c r="L2615" s="35"/>
      <c r="M2615" s="44"/>
      <c r="N2615" s="44" t="str">
        <f>IFERROR(K2615 + VALUE(LEFT(L2615, FIND(" ", L2615) - 1)), "")</f>
        <v/>
      </c>
      <c r="O2615" s="3">
        <f>IF(_xlfn.DAYS(K2615,J2615)&lt;0, "Aguardando OC", _xlfn.DAYS(K2615,J2615))</f>
        <v>10</v>
      </c>
      <c r="P2615" s="193">
        <v>400064</v>
      </c>
      <c r="Q2615" s="57"/>
      <c r="R2615" s="193">
        <v>166979</v>
      </c>
      <c r="S2615" s="34">
        <v>221</v>
      </c>
      <c r="T2615" s="68" t="s">
        <v>1029</v>
      </c>
      <c r="U2615" s="40">
        <v>3.5</v>
      </c>
      <c r="V2615" s="34">
        <v>9863</v>
      </c>
      <c r="W2615" s="43" t="str">
        <f>IFERROR(VLOOKUP(V2615, Fornecedores!A:C, 3, FALSE), "")</f>
        <v>ITALPRATES</v>
      </c>
      <c r="X2615" s="43" t="str">
        <f>IFERROR(VLOOKUP(V2615, Fornecedores!A:E, 5, FALSE), "")</f>
        <v>São Paulo</v>
      </c>
      <c r="Y2615" s="43" t="str">
        <f>IFERROR(VLOOKUP(V2615, Fornecedores!A:F, 6, FALSE), "")</f>
        <v>SP</v>
      </c>
      <c r="Z2615" s="14" t="str">
        <f>IF(H2615=0, "Pedido entregue!", "Pendente")</f>
        <v>Pedido entregue!</v>
      </c>
      <c r="AA2615" s="74">
        <v>1</v>
      </c>
      <c r="AB2615" s="58" t="str">
        <f>IF(Z2615="Pedido Entregue!", IF(AA2615=1, "Retirado do Almoxarifado", IF(AA2615=2, "Material devolvido", "Aguardando retirada")), IF(Z2615="Pendente", "Entrega pendente", ""))</f>
        <v>Retirado do Almoxarifado</v>
      </c>
      <c r="AC2615" s="18">
        <v>1</v>
      </c>
      <c r="AD2615" s="18">
        <f>AC2615/SUMIF($P:$P,P2615,$AC:$AC)</f>
        <v>1</v>
      </c>
      <c r="AE2615" s="18">
        <f>IF(R2615=0,0,AC2615/SUMIF($R:$R,R2615,$AC:$AC))</f>
        <v>4.7619047619047616E-2</v>
      </c>
      <c r="AF2615" s="18">
        <f>IF(R2615=0,1,0)</f>
        <v>0</v>
      </c>
      <c r="AH2615" t="str">
        <f>TEXT(J2615,"MMMM")</f>
        <v>abril</v>
      </c>
    </row>
    <row r="2616" spans="1:34" ht="12.75" hidden="1" customHeight="1" x14ac:dyDescent="0.25">
      <c r="A2616" s="90" t="str">
        <f>IF(C2616="Oficina Diversos","Oficina Geral",
IF(ISNUMBER(FIND("Estoque - Colhedoras",C2616)),"Colhedoras",IF(ISNUMBER(FIND("Caldeiraria",C2616)),"Caldeiraria",IF(ISNUMBER(FIND("Borracharia",C2616)),"Borracharia",IF(ISNUMBER(FIND("Lubrificação",C2616)),"Lubrificação",
IF(ISNUMBER(FIND("Estoque - Carregadeiras",C2616)),"Carregadeiras",IF(ISNUMBER(FIND("Estoque - Veic. Leves",C2616)),"Veic. Leves",
IF(ISNUMBER(FIND("Estoque - Caminhões",C2616)),"Caminhões",IF(ISNUMBER(FIND("Estoque - Transbordos",C2616)),"Transbordos",
IF(ISNUMBER(FIND("Estoque - Tratores",C2616)),"Tratores",
IF(ISNUMBER(FIND("Estoque - Máquinas pesadas",C2616)),"Máquinas pesadas",
IF(ISNUMBER(FIND("Estoque - Reboques",C2616)),"Reboques",
IF(C2616="Estoque","Estoque",
IF(AND(ISNUMBER(C2616),C2616&gt;1000,C2616&lt;2000),"Caminhões",
IF(AND(ISNUMBER(C2616),C2616&gt;2000,C2616&lt;3000),"Tratores",
IF(AND(ISNUMBER(C2616),C2616&gt;3000,C2616&lt;4000),"Carregadeiras",
IF(AND(ISNUMBER(C2616),C2616&gt;4000,C2616&lt;5000),"Máquinas pesadas",
IF(AND(ISNUMBER(C2616),C2616&gt;5000,C2616&lt;6000),"Colhedoras",
IF(AND(ISNUMBER(C2616),C2616&gt;7000,C2616&lt;8000),"Irrigação",
IF(AND(ISNUMBER(C2616),C2616&gt;8000,C2616&lt;9000),"Reboques",IF(AND(ISNUMBER(C2616),C2616&gt;0,C2616&lt;1000),"Veic. Leves","")))))))))))))))))))))</f>
        <v>Máquinas pesadas</v>
      </c>
      <c r="B2616" s="72"/>
      <c r="C2616" s="34">
        <v>4009</v>
      </c>
      <c r="D2616" s="34">
        <v>90783</v>
      </c>
      <c r="E2616" s="36" t="s">
        <v>987</v>
      </c>
      <c r="F2616" s="14" t="str">
        <f>IF(ISBLANK(K2616), "Apenas Solicitação", "Tem OC")</f>
        <v>Tem OC</v>
      </c>
      <c r="G2616" s="34">
        <v>3</v>
      </c>
      <c r="H2616" s="37">
        <f>G2616-I2616</f>
        <v>0</v>
      </c>
      <c r="I2616" s="38">
        <v>3</v>
      </c>
      <c r="J2616" s="35">
        <v>45769</v>
      </c>
      <c r="K2616" s="184">
        <v>45779</v>
      </c>
      <c r="L2616" s="35"/>
      <c r="M2616" s="44"/>
      <c r="N2616" s="44" t="str">
        <f>IFERROR(K2616 + VALUE(LEFT(L2616, FIND(" ", L2616) - 1)), "")</f>
        <v/>
      </c>
      <c r="O2616" s="3">
        <f>IF(_xlfn.DAYS(K2616,J2616)&lt;0, "Aguardando OC", _xlfn.DAYS(K2616,J2616))</f>
        <v>10</v>
      </c>
      <c r="P2616" s="193">
        <v>400065</v>
      </c>
      <c r="Q2616" s="57"/>
      <c r="R2616" s="193">
        <v>166981</v>
      </c>
      <c r="S2616" s="34">
        <v>221</v>
      </c>
      <c r="T2616" s="68" t="s">
        <v>1029</v>
      </c>
      <c r="U2616" s="40">
        <v>240</v>
      </c>
      <c r="V2616" s="34">
        <v>1741</v>
      </c>
      <c r="W2616" s="43" t="str">
        <f>IFERROR(VLOOKUP(V2616, Fornecedores!A:C, 3, FALSE), "")</f>
        <v xml:space="preserve">ITR SOIUTH AMERICA  </v>
      </c>
      <c r="X2616" s="43" t="str">
        <f>IFERROR(VLOOKUP(V2616, Fornecedores!A:E, 5, FALSE), "")</f>
        <v>São Paulo</v>
      </c>
      <c r="Y2616" s="43" t="str">
        <f>IFERROR(VLOOKUP(V2616, Fornecedores!A:F, 6, FALSE), "")</f>
        <v>SP</v>
      </c>
      <c r="Z2616" s="14" t="str">
        <f>IF(H2616=0, "Pedido entregue!", "Pendente")</f>
        <v>Pedido entregue!</v>
      </c>
      <c r="AA2616" s="74">
        <v>1</v>
      </c>
      <c r="AB2616" s="58" t="str">
        <f>IF(Z2616="Pedido Entregue!", IF(AA2616=1, "Retirado do Almoxarifado", IF(AA2616=2, "Material devolvido", "Aguardando retirada")), IF(Z2616="Pendente", "Entrega pendente", ""))</f>
        <v>Retirado do Almoxarifado</v>
      </c>
      <c r="AC2616" s="18">
        <v>1</v>
      </c>
      <c r="AD2616" s="18">
        <f>AC2616/SUMIF($P:$P,P2616,$AC:$AC)</f>
        <v>1</v>
      </c>
      <c r="AE2616" s="18">
        <f>IF(R2616=0,0,AC2616/SUMIF($R:$R,R2616,$AC:$AC))</f>
        <v>0.125</v>
      </c>
      <c r="AF2616" s="18">
        <f>IF(R2616=0,1,0)</f>
        <v>0</v>
      </c>
      <c r="AH2616" t="str">
        <f>TEXT(J2616,"MMMM")</f>
        <v>abril</v>
      </c>
    </row>
    <row r="2617" spans="1:34" ht="12.75" hidden="1" customHeight="1" x14ac:dyDescent="0.25">
      <c r="A2617" s="90" t="str">
        <f>IF(C2617="Oficina Diversos","Oficina Geral",
IF(ISNUMBER(FIND("Estoque - Colhedoras",C2617)),"Colhedoras",IF(ISNUMBER(FIND("Caldeiraria",C2617)),"Caldeiraria",IF(ISNUMBER(FIND("Borracharia",C2617)),"Borracharia",IF(ISNUMBER(FIND("Lubrificação",C2617)),"Lubrificação",
IF(ISNUMBER(FIND("Estoque - Carregadeiras",C2617)),"Carregadeiras",IF(ISNUMBER(FIND("Estoque - Veic. Leves",C2617)),"Veic. Leves",
IF(ISNUMBER(FIND("Estoque - Caminhões",C2617)),"Caminhões",IF(ISNUMBER(FIND("Estoque - Transbordos",C2617)),"Transbordos",
IF(ISNUMBER(FIND("Estoque - Tratores",C2617)),"Tratores",
IF(ISNUMBER(FIND("Estoque - Máquinas pesadas",C2617)),"Máquinas pesadas",
IF(ISNUMBER(FIND("Estoque - Reboques",C2617)),"Reboques",
IF(C2617="Estoque","Estoque",
IF(AND(ISNUMBER(C2617),C2617&gt;1000,C2617&lt;2000),"Caminhões",
IF(AND(ISNUMBER(C2617),C2617&gt;2000,C2617&lt;3000),"Tratores",
IF(AND(ISNUMBER(C2617),C2617&gt;3000,C2617&lt;4000),"Carregadeiras",
IF(AND(ISNUMBER(C2617),C2617&gt;4000,C2617&lt;5000),"Máquinas pesadas",
IF(AND(ISNUMBER(C2617),C2617&gt;5000,C2617&lt;6000),"Colhedoras",
IF(AND(ISNUMBER(C2617),C2617&gt;7000,C2617&lt;8000),"Irrigação",
IF(AND(ISNUMBER(C2617),C2617&gt;8000,C2617&lt;9000),"Reboques",IF(AND(ISNUMBER(C2617),C2617&gt;0,C2617&lt;1000),"Veic. Leves","")))))))))))))))))))))</f>
        <v>Máquinas pesadas</v>
      </c>
      <c r="B2617" s="72"/>
      <c r="C2617" s="34">
        <v>4009</v>
      </c>
      <c r="D2617" s="34">
        <v>90784</v>
      </c>
      <c r="E2617" s="36" t="s">
        <v>988</v>
      </c>
      <c r="F2617" s="14" t="str">
        <f>IF(ISBLANK(K2617), "Apenas Solicitação", "Tem OC")</f>
        <v>Tem OC</v>
      </c>
      <c r="G2617" s="34">
        <v>1</v>
      </c>
      <c r="H2617" s="37">
        <f>G2617-I2617</f>
        <v>0</v>
      </c>
      <c r="I2617" s="38">
        <v>1</v>
      </c>
      <c r="J2617" s="35">
        <v>45769</v>
      </c>
      <c r="K2617" s="184">
        <v>45779</v>
      </c>
      <c r="L2617" s="35"/>
      <c r="M2617" s="44"/>
      <c r="N2617" s="44" t="str">
        <f>IFERROR(K2617 + VALUE(LEFT(L2617, FIND(" ", L2617) - 1)), "")</f>
        <v/>
      </c>
      <c r="O2617" s="3">
        <f>IF(_xlfn.DAYS(K2617,J2617)&lt;0, "Aguardando OC", _xlfn.DAYS(K2617,J2617))</f>
        <v>10</v>
      </c>
      <c r="P2617" s="193">
        <v>400066</v>
      </c>
      <c r="Q2617" s="57"/>
      <c r="R2617" s="193">
        <v>166978</v>
      </c>
      <c r="S2617" s="34">
        <v>221</v>
      </c>
      <c r="T2617" s="68" t="s">
        <v>1029</v>
      </c>
      <c r="U2617" s="40">
        <v>165</v>
      </c>
      <c r="V2617" s="34">
        <v>3337</v>
      </c>
      <c r="W2617" s="43" t="str">
        <f>IFERROR(VLOOKUP(V2617, Fornecedores!A:C, 3, FALSE), "")</f>
        <v xml:space="preserve">FORNECEDORA         </v>
      </c>
      <c r="X2617" s="43" t="str">
        <f>IFERROR(VLOOKUP(V2617, Fornecedores!A:E, 5, FALSE), "")</f>
        <v>Campina Grande</v>
      </c>
      <c r="Y2617" s="43" t="str">
        <f>IFERROR(VLOOKUP(V2617, Fornecedores!A:F, 6, FALSE), "")</f>
        <v>PB</v>
      </c>
      <c r="Z2617" s="14" t="str">
        <f>IF(H2617=0, "Pedido entregue!", "Pendente")</f>
        <v>Pedido entregue!</v>
      </c>
      <c r="AA2617" s="74">
        <v>1</v>
      </c>
      <c r="AB2617" s="58" t="str">
        <f>IF(Z2617="Pedido Entregue!", IF(AA2617=1, "Retirado do Almoxarifado", IF(AA2617=2, "Material devolvido", "Aguardando retirada")), IF(Z2617="Pendente", "Entrega pendente", ""))</f>
        <v>Retirado do Almoxarifado</v>
      </c>
      <c r="AC2617" s="18">
        <v>1</v>
      </c>
      <c r="AD2617" s="18">
        <f>AC2617/SUMIF($P:$P,P2617,$AC:$AC)</f>
        <v>1</v>
      </c>
      <c r="AE2617" s="18">
        <f>IF(R2617=0,0,AC2617/SUMIF($R:$R,R2617,$AC:$AC))</f>
        <v>0.25</v>
      </c>
      <c r="AF2617" s="18">
        <f>IF(R2617=0,1,0)</f>
        <v>0</v>
      </c>
      <c r="AH2617" t="str">
        <f>TEXT(J2617,"MMMM")</f>
        <v>abril</v>
      </c>
    </row>
    <row r="2618" spans="1:34" ht="12.75" hidden="1" customHeight="1" x14ac:dyDescent="0.25">
      <c r="A2618" s="90" t="str">
        <f>IF(C2618="Oficina Diversos","Oficina Geral",
IF(ISNUMBER(FIND("Estoque - Colhedoras",C2618)),"Colhedoras",IF(ISNUMBER(FIND("Caldeiraria",C2618)),"Caldeiraria",IF(ISNUMBER(FIND("Borracharia",C2618)),"Borracharia",IF(ISNUMBER(FIND("Lubrificação",C2618)),"Lubrificação",
IF(ISNUMBER(FIND("Estoque - Carregadeiras",C2618)),"Carregadeiras",IF(ISNUMBER(FIND("Estoque - Veic. Leves",C2618)),"Veic. Leves",
IF(ISNUMBER(FIND("Estoque - Caminhões",C2618)),"Caminhões",IF(ISNUMBER(FIND("Estoque - Transbordos",C2618)),"Transbordos",
IF(ISNUMBER(FIND("Estoque - Tratores",C2618)),"Tratores",
IF(ISNUMBER(FIND("Estoque - Máquinas pesadas",C2618)),"Máquinas pesadas",
IF(ISNUMBER(FIND("Estoque - Reboques",C2618)),"Reboques",
IF(C2618="Estoque","Estoque",
IF(AND(ISNUMBER(C2618),C2618&gt;1000,C2618&lt;2000),"Caminhões",
IF(AND(ISNUMBER(C2618),C2618&gt;2000,C2618&lt;3000),"Tratores",
IF(AND(ISNUMBER(C2618),C2618&gt;3000,C2618&lt;4000),"Carregadeiras",
IF(AND(ISNUMBER(C2618),C2618&gt;4000,C2618&lt;5000),"Máquinas pesadas",
IF(AND(ISNUMBER(C2618),C2618&gt;5000,C2618&lt;6000),"Colhedoras",
IF(AND(ISNUMBER(C2618),C2618&gt;7000,C2618&lt;8000),"Irrigação",
IF(AND(ISNUMBER(C2618),C2618&gt;8000,C2618&lt;9000),"Reboques",IF(AND(ISNUMBER(C2618),C2618&gt;0,C2618&lt;1000),"Veic. Leves","")))))))))))))))))))))</f>
        <v>Máquinas pesadas</v>
      </c>
      <c r="B2618" s="72"/>
      <c r="C2618" s="34">
        <v>4009</v>
      </c>
      <c r="D2618" s="34">
        <v>90785</v>
      </c>
      <c r="E2618" s="36" t="s">
        <v>989</v>
      </c>
      <c r="F2618" s="14" t="str">
        <f>IF(ISBLANK(K2618), "Apenas Solicitação", "Tem OC")</f>
        <v>Tem OC</v>
      </c>
      <c r="G2618" s="34">
        <v>1</v>
      </c>
      <c r="H2618" s="37">
        <f>G2618-I2618</f>
        <v>0</v>
      </c>
      <c r="I2618" s="38">
        <v>1</v>
      </c>
      <c r="J2618" s="35">
        <v>45769</v>
      </c>
      <c r="K2618" s="184">
        <v>45779</v>
      </c>
      <c r="L2618" s="35"/>
      <c r="M2618" s="44" t="str">
        <f ca="1">IF(OR(N2618="", N2618=0), "", IF(N2618&gt;TODAY(), "No prazo", "Atrasado"))</f>
        <v/>
      </c>
      <c r="N2618" s="44" t="str">
        <f>IFERROR(K2618 + VALUE(LEFT(L2618, FIND(" ", L2618) - 1)), "")</f>
        <v/>
      </c>
      <c r="O2618" s="3">
        <f>IF(_xlfn.DAYS(K2618,J2618)&lt;0, "Aguardando OC", _xlfn.DAYS(K2618,J2618))</f>
        <v>10</v>
      </c>
      <c r="P2618" s="193">
        <v>400067</v>
      </c>
      <c r="Q2618" s="57"/>
      <c r="R2618" s="193">
        <v>166978</v>
      </c>
      <c r="S2618" s="34">
        <v>221</v>
      </c>
      <c r="T2618" s="68" t="s">
        <v>1029</v>
      </c>
      <c r="U2618" s="40">
        <v>490</v>
      </c>
      <c r="V2618" s="34">
        <v>3337</v>
      </c>
      <c r="W2618" s="43" t="str">
        <f>IFERROR(VLOOKUP(V2618, Fornecedores!A:C, 3, FALSE), "")</f>
        <v xml:space="preserve">FORNECEDORA         </v>
      </c>
      <c r="X2618" s="43" t="str">
        <f>IFERROR(VLOOKUP(V2618, Fornecedores!A:E, 5, FALSE), "")</f>
        <v>Campina Grande</v>
      </c>
      <c r="Y2618" s="43" t="str">
        <f>IFERROR(VLOOKUP(V2618, Fornecedores!A:F, 6, FALSE), "")</f>
        <v>PB</v>
      </c>
      <c r="Z2618" s="14" t="str">
        <f>IF(H2618=0, "Pedido entregue!", "Pendente")</f>
        <v>Pedido entregue!</v>
      </c>
      <c r="AA2618" s="74"/>
      <c r="AB2618" s="58" t="str">
        <f>IF(Z2618="Pedido Entregue!", IF(AA2618=1, "Retirado do Almoxarifado", IF(AA2618=2, "Material devolvido", "Aguardando retirada")), IF(Z2618="Pendente", "Entrega pendente", ""))</f>
        <v>Aguardando retirada</v>
      </c>
      <c r="AC2618" s="18">
        <v>1</v>
      </c>
      <c r="AD2618" s="18">
        <f>AC2618/SUMIF($P:$P,P2618,$AC:$AC)</f>
        <v>1</v>
      </c>
      <c r="AE2618" s="18">
        <f>IF(R2618=0,0,AC2618/SUMIF($R:$R,R2618,$AC:$AC))</f>
        <v>0.25</v>
      </c>
      <c r="AF2618" s="18">
        <f>IF(R2618=0,1,0)</f>
        <v>0</v>
      </c>
      <c r="AH2618" t="str">
        <f>TEXT(J2618,"MMMM")</f>
        <v>abril</v>
      </c>
    </row>
    <row r="2619" spans="1:34" ht="12.75" hidden="1" customHeight="1" x14ac:dyDescent="0.25">
      <c r="A2619" s="90" t="str">
        <f>IF(C2619="Oficina Diversos","Oficina Geral",
IF(ISNUMBER(FIND("Estoque - Colhedoras",C2619)),"Colhedoras",IF(ISNUMBER(FIND("Caldeiraria",C2619)),"Caldeiraria",IF(ISNUMBER(FIND("Borracharia",C2619)),"Borracharia",IF(ISNUMBER(FIND("Lubrificação",C2619)),"Lubrificação",
IF(ISNUMBER(FIND("Estoque - Carregadeiras",C2619)),"Carregadeiras",IF(ISNUMBER(FIND("Estoque - Veic. Leves",C2619)),"Veic. Leves",
IF(ISNUMBER(FIND("Estoque - Caminhões",C2619)),"Caminhões",IF(ISNUMBER(FIND("Estoque - Transbordos",C2619)),"Transbordos",
IF(ISNUMBER(FIND("Estoque - Tratores",C2619)),"Tratores",
IF(ISNUMBER(FIND("Estoque - Máquinas pesadas",C2619)),"Máquinas pesadas",
IF(ISNUMBER(FIND("Estoque - Reboques",C2619)),"Reboques",
IF(C2619="Estoque","Estoque",
IF(AND(ISNUMBER(C2619),C2619&gt;1000,C2619&lt;2000),"Caminhões",
IF(AND(ISNUMBER(C2619),C2619&gt;2000,C2619&lt;3000),"Tratores",
IF(AND(ISNUMBER(C2619),C2619&gt;3000,C2619&lt;4000),"Carregadeiras",
IF(AND(ISNUMBER(C2619),C2619&gt;4000,C2619&lt;5000),"Máquinas pesadas",
IF(AND(ISNUMBER(C2619),C2619&gt;5000,C2619&lt;6000),"Colhedoras",
IF(AND(ISNUMBER(C2619),C2619&gt;7000,C2619&lt;8000),"Irrigação",
IF(AND(ISNUMBER(C2619),C2619&gt;8000,C2619&lt;9000),"Reboques",IF(AND(ISNUMBER(C2619),C2619&gt;0,C2619&lt;1000),"Veic. Leves","")))))))))))))))))))))</f>
        <v>Máquinas pesadas</v>
      </c>
      <c r="B2619" s="72"/>
      <c r="C2619" s="34">
        <v>4009</v>
      </c>
      <c r="D2619" s="34">
        <v>90786</v>
      </c>
      <c r="E2619" s="36" t="s">
        <v>990</v>
      </c>
      <c r="F2619" s="14" t="str">
        <f>IF(ISBLANK(K2619), "Apenas Solicitação", "Tem OC")</f>
        <v>Tem OC</v>
      </c>
      <c r="G2619" s="34">
        <v>10</v>
      </c>
      <c r="H2619" s="37">
        <f>G2619-I2619</f>
        <v>0</v>
      </c>
      <c r="I2619" s="38">
        <v>10</v>
      </c>
      <c r="J2619" s="35">
        <v>45769</v>
      </c>
      <c r="K2619" s="184">
        <v>45779</v>
      </c>
      <c r="L2619" s="35"/>
      <c r="M2619" s="44"/>
      <c r="N2619" s="44" t="str">
        <f>IFERROR(K2619 + VALUE(LEFT(L2619, FIND(" ", L2619) - 1)), "")</f>
        <v/>
      </c>
      <c r="O2619" s="3">
        <f>IF(_xlfn.DAYS(K2619,J2619)&lt;0, "Aguardando OC", _xlfn.DAYS(K2619,J2619))</f>
        <v>10</v>
      </c>
      <c r="P2619" s="193">
        <v>400069</v>
      </c>
      <c r="Q2619" s="57"/>
      <c r="R2619" s="193">
        <v>166981</v>
      </c>
      <c r="S2619" s="34">
        <v>221</v>
      </c>
      <c r="T2619" s="68" t="s">
        <v>1029</v>
      </c>
      <c r="U2619" s="40">
        <v>75</v>
      </c>
      <c r="V2619" s="34">
        <v>1741</v>
      </c>
      <c r="W2619" s="43" t="str">
        <f>IFERROR(VLOOKUP(V2619, Fornecedores!A:C, 3, FALSE), "")</f>
        <v xml:space="preserve">ITR SOIUTH AMERICA  </v>
      </c>
      <c r="X2619" s="43" t="str">
        <f>IFERROR(VLOOKUP(V2619, Fornecedores!A:E, 5, FALSE), "")</f>
        <v>São Paulo</v>
      </c>
      <c r="Y2619" s="43" t="str">
        <f>IFERROR(VLOOKUP(V2619, Fornecedores!A:F, 6, FALSE), "")</f>
        <v>SP</v>
      </c>
      <c r="Z2619" s="14" t="str">
        <f>IF(H2619=0, "Pedido entregue!", "Pendente")</f>
        <v>Pedido entregue!</v>
      </c>
      <c r="AA2619" s="74">
        <v>1</v>
      </c>
      <c r="AB2619" s="58" t="str">
        <f>IF(Z2619="Pedido Entregue!", IF(AA2619=1, "Retirado do Almoxarifado", IF(AA2619=2, "Material devolvido", "Aguardando retirada")), IF(Z2619="Pendente", "Entrega pendente", ""))</f>
        <v>Retirado do Almoxarifado</v>
      </c>
      <c r="AC2619" s="18">
        <v>1</v>
      </c>
      <c r="AD2619" s="18">
        <f>AC2619/SUMIF($P:$P,P2619,$AC:$AC)</f>
        <v>1</v>
      </c>
      <c r="AE2619" s="18">
        <f>IF(R2619=0,0,AC2619/SUMIF($R:$R,R2619,$AC:$AC))</f>
        <v>0.125</v>
      </c>
      <c r="AF2619" s="18">
        <f>IF(R2619=0,1,0)</f>
        <v>0</v>
      </c>
      <c r="AH2619" t="str">
        <f>TEXT(J2619,"MMMM")</f>
        <v>abril</v>
      </c>
    </row>
    <row r="2620" spans="1:34" ht="12.75" hidden="1" customHeight="1" x14ac:dyDescent="0.25">
      <c r="A2620" s="90" t="str">
        <f>IF(C2620="Oficina Diversos","Oficina Geral",
IF(ISNUMBER(FIND("Estoque - Colhedoras",C2620)),"Colhedoras",IF(ISNUMBER(FIND("Caldeiraria",C2620)),"Caldeiraria",IF(ISNUMBER(FIND("Borracharia",C2620)),"Borracharia",IF(ISNUMBER(FIND("Lubrificação",C2620)),"Lubrificação",
IF(ISNUMBER(FIND("Estoque - Carregadeiras",C2620)),"Carregadeiras",IF(ISNUMBER(FIND("Estoque - Veic. Leves",C2620)),"Veic. Leves",
IF(ISNUMBER(FIND("Estoque - Caminhões",C2620)),"Caminhões",IF(ISNUMBER(FIND("Estoque - Transbordos",C2620)),"Transbordos",
IF(ISNUMBER(FIND("Estoque - Tratores",C2620)),"Tratores",
IF(ISNUMBER(FIND("Estoque - Máquinas pesadas",C2620)),"Máquinas pesadas",
IF(ISNUMBER(FIND("Estoque - Reboques",C2620)),"Reboques",
IF(C2620="Estoque","Estoque",
IF(AND(ISNUMBER(C2620),C2620&gt;1000,C2620&lt;2000),"Caminhões",
IF(AND(ISNUMBER(C2620),C2620&gt;2000,C2620&lt;3000),"Tratores",
IF(AND(ISNUMBER(C2620),C2620&gt;3000,C2620&lt;4000),"Carregadeiras",
IF(AND(ISNUMBER(C2620),C2620&gt;4000,C2620&lt;5000),"Máquinas pesadas",
IF(AND(ISNUMBER(C2620),C2620&gt;5000,C2620&lt;6000),"Colhedoras",
IF(AND(ISNUMBER(C2620),C2620&gt;7000,C2620&lt;8000),"Irrigação",
IF(AND(ISNUMBER(C2620),C2620&gt;8000,C2620&lt;9000),"Reboques",IF(AND(ISNUMBER(C2620),C2620&gt;0,C2620&lt;1000),"Veic. Leves","")))))))))))))))))))))</f>
        <v>Máquinas pesadas</v>
      </c>
      <c r="B2620" s="72"/>
      <c r="C2620" s="34">
        <v>4009</v>
      </c>
      <c r="D2620" s="34">
        <v>90787</v>
      </c>
      <c r="E2620" s="36" t="s">
        <v>991</v>
      </c>
      <c r="F2620" s="14" t="str">
        <f>IF(ISBLANK(K2620), "Apenas Solicitação", "Tem OC")</f>
        <v>Tem OC</v>
      </c>
      <c r="G2620" s="34">
        <v>10</v>
      </c>
      <c r="H2620" s="37">
        <f>G2620-I2620</f>
        <v>0</v>
      </c>
      <c r="I2620" s="38">
        <v>10</v>
      </c>
      <c r="J2620" s="35">
        <v>45769</v>
      </c>
      <c r="K2620" s="184">
        <v>45779</v>
      </c>
      <c r="L2620" s="35"/>
      <c r="M2620" s="44"/>
      <c r="N2620" s="44" t="str">
        <f>IFERROR(K2620 + VALUE(LEFT(L2620, FIND(" ", L2620) - 1)), "")</f>
        <v/>
      </c>
      <c r="O2620" s="3">
        <f>IF(_xlfn.DAYS(K2620,J2620)&lt;0, "Aguardando OC", _xlfn.DAYS(K2620,J2620))</f>
        <v>10</v>
      </c>
      <c r="P2620" s="193">
        <v>400070</v>
      </c>
      <c r="Q2620" s="57"/>
      <c r="R2620" s="193">
        <v>166981</v>
      </c>
      <c r="S2620" s="34">
        <v>221</v>
      </c>
      <c r="T2620" s="68" t="s">
        <v>1029</v>
      </c>
      <c r="U2620" s="40">
        <v>140</v>
      </c>
      <c r="V2620" s="34">
        <v>1741</v>
      </c>
      <c r="W2620" s="43" t="str">
        <f>IFERROR(VLOOKUP(V2620, Fornecedores!A:C, 3, FALSE), "")</f>
        <v xml:space="preserve">ITR SOIUTH AMERICA  </v>
      </c>
      <c r="X2620" s="43" t="str">
        <f>IFERROR(VLOOKUP(V2620, Fornecedores!A:E, 5, FALSE), "")</f>
        <v>São Paulo</v>
      </c>
      <c r="Y2620" s="43" t="str">
        <f>IFERROR(VLOOKUP(V2620, Fornecedores!A:F, 6, FALSE), "")</f>
        <v>SP</v>
      </c>
      <c r="Z2620" s="14" t="str">
        <f>IF(H2620=0, "Pedido entregue!", "Pendente")</f>
        <v>Pedido entregue!</v>
      </c>
      <c r="AA2620" s="74">
        <v>1</v>
      </c>
      <c r="AB2620" s="58" t="str">
        <f>IF(Z2620="Pedido Entregue!", IF(AA2620=1, "Retirado do Almoxarifado", IF(AA2620=2, "Material devolvido", "Aguardando retirada")), IF(Z2620="Pendente", "Entrega pendente", ""))</f>
        <v>Retirado do Almoxarifado</v>
      </c>
      <c r="AC2620" s="18">
        <v>1</v>
      </c>
      <c r="AD2620" s="18">
        <f>AC2620/SUMIF($P:$P,P2620,$AC:$AC)</f>
        <v>1</v>
      </c>
      <c r="AE2620" s="18">
        <f>IF(R2620=0,0,AC2620/SUMIF($R:$R,R2620,$AC:$AC))</f>
        <v>0.125</v>
      </c>
      <c r="AF2620" s="18">
        <f>IF(R2620=0,1,0)</f>
        <v>0</v>
      </c>
      <c r="AH2620" t="str">
        <f>TEXT(J2620,"MMMM")</f>
        <v>abril</v>
      </c>
    </row>
    <row r="2621" spans="1:34" ht="12.75" hidden="1" customHeight="1" x14ac:dyDescent="0.25">
      <c r="A2621" s="90" t="str">
        <f>IF(C2621="Oficina Diversos","Oficina Geral",
IF(ISNUMBER(FIND("Estoque - Colhedoras",C2621)),"Colhedoras",IF(ISNUMBER(FIND("Caldeiraria",C2621)),"Caldeiraria",IF(ISNUMBER(FIND("Borracharia",C2621)),"Borracharia",IF(ISNUMBER(FIND("Lubrificação",C2621)),"Lubrificação",
IF(ISNUMBER(FIND("Estoque - Carregadeiras",C2621)),"Carregadeiras",IF(ISNUMBER(FIND("Estoque - Veic. Leves",C2621)),"Veic. Leves",
IF(ISNUMBER(FIND("Estoque - Caminhões",C2621)),"Caminhões",IF(ISNUMBER(FIND("Estoque - Transbordos",C2621)),"Transbordos",
IF(ISNUMBER(FIND("Estoque - Tratores",C2621)),"Tratores",
IF(ISNUMBER(FIND("Estoque - Máquinas pesadas",C2621)),"Máquinas pesadas",
IF(ISNUMBER(FIND("Estoque - Reboques",C2621)),"Reboques",
IF(C2621="Estoque","Estoque",
IF(AND(ISNUMBER(C2621),C2621&gt;1000,C2621&lt;2000),"Caminhões",
IF(AND(ISNUMBER(C2621),C2621&gt;2000,C2621&lt;3000),"Tratores",
IF(AND(ISNUMBER(C2621),C2621&gt;3000,C2621&lt;4000),"Carregadeiras",
IF(AND(ISNUMBER(C2621),C2621&gt;4000,C2621&lt;5000),"Máquinas pesadas",
IF(AND(ISNUMBER(C2621),C2621&gt;5000,C2621&lt;6000),"Colhedoras",
IF(AND(ISNUMBER(C2621),C2621&gt;7000,C2621&lt;8000),"Irrigação",
IF(AND(ISNUMBER(C2621),C2621&gt;8000,C2621&lt;9000),"Reboques",IF(AND(ISNUMBER(C2621),C2621&gt;0,C2621&lt;1000),"Veic. Leves","")))))))))))))))))))))</f>
        <v>Máquinas pesadas</v>
      </c>
      <c r="B2621" s="72"/>
      <c r="C2621" s="34">
        <v>4009</v>
      </c>
      <c r="D2621" s="34">
        <v>90788</v>
      </c>
      <c r="E2621" s="3" t="s">
        <v>992</v>
      </c>
      <c r="F2621" s="14" t="str">
        <f>IF(ISBLANK(K2621), "Apenas Solicitação", "Tem OC")</f>
        <v>Tem OC</v>
      </c>
      <c r="G2621" s="34">
        <v>10</v>
      </c>
      <c r="H2621" s="37">
        <f>G2621-I2621</f>
        <v>0</v>
      </c>
      <c r="I2621" s="38">
        <v>10</v>
      </c>
      <c r="J2621" s="35">
        <v>45769</v>
      </c>
      <c r="K2621" s="184">
        <v>45779</v>
      </c>
      <c r="L2621" s="35"/>
      <c r="M2621" s="44" t="str">
        <f ca="1">IF(OR(N2621="", N2621=0), "", IF(N2621&gt;TODAY(), "No prazo", "Atrasado"))</f>
        <v/>
      </c>
      <c r="N2621" s="44" t="str">
        <f>IFERROR(K2621 + VALUE(LEFT(L2621, FIND(" ", L2621) - 1)), "")</f>
        <v/>
      </c>
      <c r="O2621" s="3">
        <f>IF(_xlfn.DAYS(K2621,J2621)&lt;0, "Aguardando OC", _xlfn.DAYS(K2621,J2621))</f>
        <v>10</v>
      </c>
      <c r="P2621" s="193">
        <v>400071</v>
      </c>
      <c r="Q2621" s="57"/>
      <c r="R2621" s="193">
        <v>166979</v>
      </c>
      <c r="S2621" s="34">
        <v>221</v>
      </c>
      <c r="T2621" s="68" t="s">
        <v>1029</v>
      </c>
      <c r="U2621" s="40">
        <v>140</v>
      </c>
      <c r="V2621" s="34">
        <v>9863</v>
      </c>
      <c r="W2621" s="43" t="str">
        <f>IFERROR(VLOOKUP(V2621, Fornecedores!A:C, 3, FALSE), "")</f>
        <v>ITALPRATES</v>
      </c>
      <c r="X2621" s="43" t="str">
        <f>IFERROR(VLOOKUP(V2621, Fornecedores!A:E, 5, FALSE), "")</f>
        <v>São Paulo</v>
      </c>
      <c r="Y2621" s="43" t="str">
        <f>IFERROR(VLOOKUP(V2621, Fornecedores!A:F, 6, FALSE), "")</f>
        <v>SP</v>
      </c>
      <c r="Z2621" s="14" t="str">
        <f>IF(H2621=0, "Pedido entregue!", "Pendente")</f>
        <v>Pedido entregue!</v>
      </c>
      <c r="AA2621" s="74"/>
      <c r="AB2621" s="58" t="str">
        <f>IF(Z2621="Pedido Entregue!", IF(AA2621=1, "Retirado do Almoxarifado", IF(AA2621=2, "Material devolvido", "Aguardando retirada")), IF(Z2621="Pendente", "Entrega pendente", ""))</f>
        <v>Aguardando retirada</v>
      </c>
      <c r="AC2621" s="18">
        <v>1</v>
      </c>
      <c r="AD2621" s="18">
        <f>AC2621/SUMIF($P:$P,P2621,$AC:$AC)</f>
        <v>1</v>
      </c>
      <c r="AE2621" s="18">
        <f>IF(R2621=0,0,AC2621/SUMIF($R:$R,R2621,$AC:$AC))</f>
        <v>4.7619047619047616E-2</v>
      </c>
      <c r="AF2621" s="18">
        <f>IF(R2621=0,1,0)</f>
        <v>0</v>
      </c>
      <c r="AH2621" t="str">
        <f>TEXT(J2621,"MMMM")</f>
        <v>abril</v>
      </c>
    </row>
    <row r="2622" spans="1:34" ht="12.75" hidden="1" customHeight="1" x14ac:dyDescent="0.25">
      <c r="A2622" s="90" t="str">
        <f>IF(C2622="Oficina Diversos","Oficina Geral",
IF(ISNUMBER(FIND("Estoque - Colhedoras",C2622)),"Colhedoras",IF(ISNUMBER(FIND("Caldeiraria",C2622)),"Caldeiraria",IF(ISNUMBER(FIND("Borracharia",C2622)),"Borracharia",IF(ISNUMBER(FIND("Lubrificação",C2622)),"Lubrificação",
IF(ISNUMBER(FIND("Estoque - Carregadeiras",C2622)),"Carregadeiras",IF(ISNUMBER(FIND("Estoque - Veic. Leves",C2622)),"Veic. Leves",
IF(ISNUMBER(FIND("Estoque - Caminhões",C2622)),"Caminhões",IF(ISNUMBER(FIND("Estoque - Transbordos",C2622)),"Transbordos",
IF(ISNUMBER(FIND("Estoque - Tratores",C2622)),"Tratores",
IF(ISNUMBER(FIND("Estoque - Máquinas pesadas",C2622)),"Máquinas pesadas",
IF(ISNUMBER(FIND("Estoque - Reboques",C2622)),"Reboques",
IF(C2622="Estoque","Estoque",
IF(AND(ISNUMBER(C2622),C2622&gt;1000,C2622&lt;2000),"Caminhões",
IF(AND(ISNUMBER(C2622),C2622&gt;2000,C2622&lt;3000),"Tratores",
IF(AND(ISNUMBER(C2622),C2622&gt;3000,C2622&lt;4000),"Carregadeiras",
IF(AND(ISNUMBER(C2622),C2622&gt;4000,C2622&lt;5000),"Máquinas pesadas",
IF(AND(ISNUMBER(C2622),C2622&gt;5000,C2622&lt;6000),"Colhedoras",
IF(AND(ISNUMBER(C2622),C2622&gt;7000,C2622&lt;8000),"Irrigação",
IF(AND(ISNUMBER(C2622),C2622&gt;8000,C2622&lt;9000),"Reboques",IF(AND(ISNUMBER(C2622),C2622&gt;0,C2622&lt;1000),"Veic. Leves","")))))))))))))))))))))</f>
        <v>Máquinas pesadas</v>
      </c>
      <c r="B2622" s="72"/>
      <c r="C2622" s="34">
        <v>4009</v>
      </c>
      <c r="D2622" s="34">
        <v>90789</v>
      </c>
      <c r="E2622" s="36" t="s">
        <v>993</v>
      </c>
      <c r="F2622" s="14" t="str">
        <f>IF(ISBLANK(K2622), "Apenas Solicitação", "Tem OC")</f>
        <v>Tem OC</v>
      </c>
      <c r="G2622" s="34">
        <v>10</v>
      </c>
      <c r="H2622" s="37">
        <f>G2622-I2622</f>
        <v>0</v>
      </c>
      <c r="I2622" s="38">
        <v>10</v>
      </c>
      <c r="J2622" s="35">
        <v>45769</v>
      </c>
      <c r="K2622" s="184">
        <v>45779</v>
      </c>
      <c r="L2622" s="35"/>
      <c r="M2622" s="44"/>
      <c r="N2622" s="44" t="str">
        <f>IFERROR(K2622 + VALUE(LEFT(L2622, FIND(" ", L2622) - 1)), "")</f>
        <v/>
      </c>
      <c r="O2622" s="3">
        <f>IF(_xlfn.DAYS(K2622,J2622)&lt;0, "Aguardando OC", _xlfn.DAYS(K2622,J2622))</f>
        <v>10</v>
      </c>
      <c r="P2622" s="193">
        <v>400072</v>
      </c>
      <c r="Q2622" s="57"/>
      <c r="R2622" s="193">
        <v>166979</v>
      </c>
      <c r="S2622" s="34">
        <v>221</v>
      </c>
      <c r="T2622" s="68" t="s">
        <v>1029</v>
      </c>
      <c r="U2622" s="40">
        <v>100</v>
      </c>
      <c r="V2622" s="34">
        <v>9863</v>
      </c>
      <c r="W2622" s="43" t="str">
        <f>IFERROR(VLOOKUP(V2622, Fornecedores!A:C, 3, FALSE), "")</f>
        <v>ITALPRATES</v>
      </c>
      <c r="X2622" s="43" t="str">
        <f>IFERROR(VLOOKUP(V2622, Fornecedores!A:E, 5, FALSE), "")</f>
        <v>São Paulo</v>
      </c>
      <c r="Y2622" s="43" t="str">
        <f>IFERROR(VLOOKUP(V2622, Fornecedores!A:F, 6, FALSE), "")</f>
        <v>SP</v>
      </c>
      <c r="Z2622" s="14" t="str">
        <f>IF(H2622=0, "Pedido entregue!", "Pendente")</f>
        <v>Pedido entregue!</v>
      </c>
      <c r="AA2622" s="74">
        <v>1</v>
      </c>
      <c r="AB2622" s="58" t="str">
        <f>IF(Z2622="Pedido Entregue!", IF(AA2622=1, "Retirado do Almoxarifado", IF(AA2622=2, "Material devolvido", "Aguardando retirada")), IF(Z2622="Pendente", "Entrega pendente", ""))</f>
        <v>Retirado do Almoxarifado</v>
      </c>
      <c r="AC2622" s="18">
        <v>1</v>
      </c>
      <c r="AD2622" s="18">
        <f>AC2622/SUMIF($P:$P,P2622,$AC:$AC)</f>
        <v>1</v>
      </c>
      <c r="AE2622" s="18">
        <f>IF(R2622=0,0,AC2622/SUMIF($R:$R,R2622,$AC:$AC))</f>
        <v>4.7619047619047616E-2</v>
      </c>
      <c r="AF2622" s="18">
        <f>IF(R2622=0,1,0)</f>
        <v>0</v>
      </c>
      <c r="AH2622" t="str">
        <f>TEXT(J2622,"MMMM")</f>
        <v>abril</v>
      </c>
    </row>
    <row r="2623" spans="1:34" ht="12.75" hidden="1" customHeight="1" x14ac:dyDescent="0.25">
      <c r="A2623" s="90" t="str">
        <f>IF(C2623="Oficina Diversos","Oficina Geral",
IF(ISNUMBER(FIND("Estoque - Colhedoras",C2623)),"Colhedoras",IF(ISNUMBER(FIND("Caldeiraria",C2623)),"Caldeiraria",IF(ISNUMBER(FIND("Borracharia",C2623)),"Borracharia",IF(ISNUMBER(FIND("Lubrificação",C2623)),"Lubrificação",
IF(ISNUMBER(FIND("Estoque - Carregadeiras",C2623)),"Carregadeiras",IF(ISNUMBER(FIND("Estoque - Veic. Leves",C2623)),"Veic. Leves",
IF(ISNUMBER(FIND("Estoque - Caminhões",C2623)),"Caminhões",IF(ISNUMBER(FIND("Estoque - Transbordos",C2623)),"Transbordos",
IF(ISNUMBER(FIND("Estoque - Tratores",C2623)),"Tratores",
IF(ISNUMBER(FIND("Estoque - Máquinas pesadas",C2623)),"Máquinas pesadas",
IF(ISNUMBER(FIND("Estoque - Reboques",C2623)),"Reboques",
IF(C2623="Estoque","Estoque",
IF(AND(ISNUMBER(C2623),C2623&gt;1000,C2623&lt;2000),"Caminhões",
IF(AND(ISNUMBER(C2623),C2623&gt;2000,C2623&lt;3000),"Tratores",
IF(AND(ISNUMBER(C2623),C2623&gt;3000,C2623&lt;4000),"Carregadeiras",
IF(AND(ISNUMBER(C2623),C2623&gt;4000,C2623&lt;5000),"Máquinas pesadas",
IF(AND(ISNUMBER(C2623),C2623&gt;5000,C2623&lt;6000),"Colhedoras",
IF(AND(ISNUMBER(C2623),C2623&gt;7000,C2623&lt;8000),"Irrigação",
IF(AND(ISNUMBER(C2623),C2623&gt;8000,C2623&lt;9000),"Reboques",IF(AND(ISNUMBER(C2623),C2623&gt;0,C2623&lt;1000),"Veic. Leves","")))))))))))))))))))))</f>
        <v>Máquinas pesadas</v>
      </c>
      <c r="B2623" s="72"/>
      <c r="C2623" s="34">
        <v>4009</v>
      </c>
      <c r="D2623" s="34">
        <v>90790</v>
      </c>
      <c r="E2623" s="36" t="s">
        <v>994</v>
      </c>
      <c r="F2623" s="14" t="str">
        <f>IF(ISBLANK(K2623), "Apenas Solicitação", "Tem OC")</f>
        <v>Tem OC</v>
      </c>
      <c r="G2623" s="34">
        <v>10</v>
      </c>
      <c r="H2623" s="37">
        <f>G2623-I2623</f>
        <v>0</v>
      </c>
      <c r="I2623" s="38">
        <v>10</v>
      </c>
      <c r="J2623" s="35">
        <v>45769</v>
      </c>
      <c r="K2623" s="184">
        <v>45779</v>
      </c>
      <c r="L2623" s="35"/>
      <c r="M2623" s="44"/>
      <c r="N2623" s="44" t="str">
        <f>IFERROR(K2623 + VALUE(LEFT(L2623, FIND(" ", L2623) - 1)), "")</f>
        <v/>
      </c>
      <c r="O2623" s="3">
        <f>IF(_xlfn.DAYS(K2623,J2623)&lt;0, "Aguardando OC", _xlfn.DAYS(K2623,J2623))</f>
        <v>10</v>
      </c>
      <c r="P2623" s="193">
        <v>400073</v>
      </c>
      <c r="Q2623" s="57"/>
      <c r="R2623" s="193">
        <v>166979</v>
      </c>
      <c r="S2623" s="34">
        <v>221</v>
      </c>
      <c r="T2623" s="68" t="s">
        <v>1029</v>
      </c>
      <c r="U2623" s="40">
        <v>99</v>
      </c>
      <c r="V2623" s="34">
        <v>9863</v>
      </c>
      <c r="W2623" s="43" t="str">
        <f>IFERROR(VLOOKUP(V2623, Fornecedores!A:C, 3, FALSE), "")</f>
        <v>ITALPRATES</v>
      </c>
      <c r="X2623" s="43" t="str">
        <f>IFERROR(VLOOKUP(V2623, Fornecedores!A:E, 5, FALSE), "")</f>
        <v>São Paulo</v>
      </c>
      <c r="Y2623" s="43" t="str">
        <f>IFERROR(VLOOKUP(V2623, Fornecedores!A:F, 6, FALSE), "")</f>
        <v>SP</v>
      </c>
      <c r="Z2623" s="14" t="str">
        <f>IF(H2623=0, "Pedido entregue!", "Pendente")</f>
        <v>Pedido entregue!</v>
      </c>
      <c r="AA2623" s="74">
        <v>1</v>
      </c>
      <c r="AB2623" s="58" t="str">
        <f>IF(Z2623="Pedido Entregue!", IF(AA2623=1, "Retirado do Almoxarifado", IF(AA2623=2, "Material devolvido", "Aguardando retirada")), IF(Z2623="Pendente", "Entrega pendente", ""))</f>
        <v>Retirado do Almoxarifado</v>
      </c>
      <c r="AC2623" s="18">
        <v>1</v>
      </c>
      <c r="AD2623" s="18">
        <f>AC2623/SUMIF($P:$P,P2623,$AC:$AC)</f>
        <v>1</v>
      </c>
      <c r="AE2623" s="18">
        <f>IF(R2623=0,0,AC2623/SUMIF($R:$R,R2623,$AC:$AC))</f>
        <v>4.7619047619047616E-2</v>
      </c>
      <c r="AF2623" s="18">
        <f>IF(R2623=0,1,0)</f>
        <v>0</v>
      </c>
      <c r="AH2623" t="str">
        <f>TEXT(J2623,"MMMM")</f>
        <v>abril</v>
      </c>
    </row>
    <row r="2624" spans="1:34" ht="12.75" hidden="1" customHeight="1" x14ac:dyDescent="0.25">
      <c r="A2624" s="90" t="str">
        <f>IF(C2624="Oficina Diversos","Oficina Geral",
IF(ISNUMBER(FIND("Estoque - Colhedoras",C2624)),"Colhedoras",IF(ISNUMBER(FIND("Caldeiraria",C2624)),"Caldeiraria",IF(ISNUMBER(FIND("Borracharia",C2624)),"Borracharia",IF(ISNUMBER(FIND("Lubrificação",C2624)),"Lubrificação",
IF(ISNUMBER(FIND("Estoque - Carregadeiras",C2624)),"Carregadeiras",IF(ISNUMBER(FIND("Estoque - Veic. Leves",C2624)),"Veic. Leves",
IF(ISNUMBER(FIND("Estoque - Caminhões",C2624)),"Caminhões",IF(ISNUMBER(FIND("Estoque - Transbordos",C2624)),"Transbordos",
IF(ISNUMBER(FIND("Estoque - Tratores",C2624)),"Tratores",
IF(ISNUMBER(FIND("Estoque - Máquinas pesadas",C2624)),"Máquinas pesadas",
IF(ISNUMBER(FIND("Estoque - Reboques",C2624)),"Reboques",
IF(C2624="Estoque","Estoque",
IF(AND(ISNUMBER(C2624),C2624&gt;1000,C2624&lt;2000),"Caminhões",
IF(AND(ISNUMBER(C2624),C2624&gt;2000,C2624&lt;3000),"Tratores",
IF(AND(ISNUMBER(C2624),C2624&gt;3000,C2624&lt;4000),"Carregadeiras",
IF(AND(ISNUMBER(C2624),C2624&gt;4000,C2624&lt;5000),"Máquinas pesadas",
IF(AND(ISNUMBER(C2624),C2624&gt;5000,C2624&lt;6000),"Colhedoras",
IF(AND(ISNUMBER(C2624),C2624&gt;7000,C2624&lt;8000),"Irrigação",
IF(AND(ISNUMBER(C2624),C2624&gt;8000,C2624&lt;9000),"Reboques",IF(AND(ISNUMBER(C2624),C2624&gt;0,C2624&lt;1000),"Veic. Leves","")))))))))))))))))))))</f>
        <v>Máquinas pesadas</v>
      </c>
      <c r="B2624" s="72"/>
      <c r="C2624" s="34">
        <v>4009</v>
      </c>
      <c r="D2624" s="34">
        <v>90791</v>
      </c>
      <c r="E2624" s="36" t="s">
        <v>995</v>
      </c>
      <c r="F2624" s="14" t="str">
        <f>IF(ISBLANK(K2624), "Apenas Solicitação", "Tem OC")</f>
        <v>Tem OC</v>
      </c>
      <c r="G2624" s="34">
        <v>10</v>
      </c>
      <c r="H2624" s="37">
        <f>G2624-I2624</f>
        <v>0</v>
      </c>
      <c r="I2624" s="38">
        <v>10</v>
      </c>
      <c r="J2624" s="35">
        <v>45769</v>
      </c>
      <c r="K2624" s="184">
        <v>45779</v>
      </c>
      <c r="L2624" s="35"/>
      <c r="M2624" s="44"/>
      <c r="N2624" s="44" t="str">
        <f>IFERROR(K2624 + VALUE(LEFT(L2624, FIND(" ", L2624) - 1)), "")</f>
        <v/>
      </c>
      <c r="O2624" s="3">
        <f>IF(_xlfn.DAYS(K2624,J2624)&lt;0, "Aguardando OC", _xlfn.DAYS(K2624,J2624))</f>
        <v>10</v>
      </c>
      <c r="P2624" s="193">
        <v>400074</v>
      </c>
      <c r="Q2624" s="57"/>
      <c r="R2624" s="193">
        <v>166979</v>
      </c>
      <c r="S2624" s="34">
        <v>221</v>
      </c>
      <c r="T2624" s="68" t="s">
        <v>1029</v>
      </c>
      <c r="U2624" s="40">
        <v>126</v>
      </c>
      <c r="V2624" s="34">
        <v>9863</v>
      </c>
      <c r="W2624" s="43" t="str">
        <f>IFERROR(VLOOKUP(V2624, Fornecedores!A:C, 3, FALSE), "")</f>
        <v>ITALPRATES</v>
      </c>
      <c r="X2624" s="43" t="str">
        <f>IFERROR(VLOOKUP(V2624, Fornecedores!A:E, 5, FALSE), "")</f>
        <v>São Paulo</v>
      </c>
      <c r="Y2624" s="43" t="str">
        <f>IFERROR(VLOOKUP(V2624, Fornecedores!A:F, 6, FALSE), "")</f>
        <v>SP</v>
      </c>
      <c r="Z2624" s="14" t="str">
        <f>IF(H2624=0, "Pedido entregue!", "Pendente")</f>
        <v>Pedido entregue!</v>
      </c>
      <c r="AA2624" s="74">
        <v>1</v>
      </c>
      <c r="AB2624" s="58" t="str">
        <f>IF(Z2624="Pedido Entregue!", IF(AA2624=1, "Retirado do Almoxarifado", IF(AA2624=2, "Material devolvido", "Aguardando retirada")), IF(Z2624="Pendente", "Entrega pendente", ""))</f>
        <v>Retirado do Almoxarifado</v>
      </c>
      <c r="AC2624" s="18">
        <v>1</v>
      </c>
      <c r="AD2624" s="18">
        <f>AC2624/SUMIF($P:$P,P2624,$AC:$AC)</f>
        <v>1</v>
      </c>
      <c r="AE2624" s="18">
        <f>IF(R2624=0,0,AC2624/SUMIF($R:$R,R2624,$AC:$AC))</f>
        <v>4.7619047619047616E-2</v>
      </c>
      <c r="AF2624" s="18">
        <f>IF(R2624=0,1,0)</f>
        <v>0</v>
      </c>
      <c r="AH2624" t="str">
        <f>TEXT(J2624,"MMMM")</f>
        <v>abril</v>
      </c>
    </row>
    <row r="2625" spans="1:34" ht="12.75" hidden="1" customHeight="1" x14ac:dyDescent="0.25">
      <c r="A2625" s="90" t="str">
        <f>IF(C2625="Oficina Diversos","Oficina Geral",
IF(ISNUMBER(FIND("Estoque - Colhedoras",C2625)),"Colhedoras",IF(ISNUMBER(FIND("Caldeiraria",C2625)),"Caldeiraria",IF(ISNUMBER(FIND("Borracharia",C2625)),"Borracharia",IF(ISNUMBER(FIND("Lubrificação",C2625)),"Lubrificação",
IF(ISNUMBER(FIND("Estoque - Carregadeiras",C2625)),"Carregadeiras",IF(ISNUMBER(FIND("Estoque - Veic. Leves",C2625)),"Veic. Leves",
IF(ISNUMBER(FIND("Estoque - Caminhões",C2625)),"Caminhões",IF(ISNUMBER(FIND("Estoque - Transbordos",C2625)),"Transbordos",
IF(ISNUMBER(FIND("Estoque - Tratores",C2625)),"Tratores",
IF(ISNUMBER(FIND("Estoque - Máquinas pesadas",C2625)),"Máquinas pesadas",
IF(ISNUMBER(FIND("Estoque - Reboques",C2625)),"Reboques",
IF(C2625="Estoque","Estoque",
IF(AND(ISNUMBER(C2625),C2625&gt;1000,C2625&lt;2000),"Caminhões",
IF(AND(ISNUMBER(C2625),C2625&gt;2000,C2625&lt;3000),"Tratores",
IF(AND(ISNUMBER(C2625),C2625&gt;3000,C2625&lt;4000),"Carregadeiras",
IF(AND(ISNUMBER(C2625),C2625&gt;4000,C2625&lt;5000),"Máquinas pesadas",
IF(AND(ISNUMBER(C2625),C2625&gt;5000,C2625&lt;6000),"Colhedoras",
IF(AND(ISNUMBER(C2625),C2625&gt;7000,C2625&lt;8000),"Irrigação",
IF(AND(ISNUMBER(C2625),C2625&gt;8000,C2625&lt;9000),"Reboques",IF(AND(ISNUMBER(C2625),C2625&gt;0,C2625&lt;1000),"Veic. Leves","")))))))))))))))))))))</f>
        <v>Máquinas pesadas</v>
      </c>
      <c r="B2625" s="72"/>
      <c r="C2625" s="34">
        <v>4009</v>
      </c>
      <c r="D2625" s="34">
        <v>90792</v>
      </c>
      <c r="E2625" s="36" t="s">
        <v>996</v>
      </c>
      <c r="F2625" s="14" t="str">
        <f>IF(ISBLANK(K2625), "Apenas Solicitação", "Tem OC")</f>
        <v>Tem OC</v>
      </c>
      <c r="G2625" s="34">
        <v>4</v>
      </c>
      <c r="H2625" s="37">
        <f>G2625-I2625</f>
        <v>0</v>
      </c>
      <c r="I2625" s="38">
        <v>4</v>
      </c>
      <c r="J2625" s="35">
        <v>45769</v>
      </c>
      <c r="K2625" s="184">
        <v>45779</v>
      </c>
      <c r="L2625" s="35"/>
      <c r="M2625" s="44"/>
      <c r="N2625" s="44" t="str">
        <f>IFERROR(K2625 + VALUE(LEFT(L2625, FIND(" ", L2625) - 1)), "")</f>
        <v/>
      </c>
      <c r="O2625" s="3">
        <f>IF(_xlfn.DAYS(K2625,J2625)&lt;0, "Aguardando OC", _xlfn.DAYS(K2625,J2625))</f>
        <v>10</v>
      </c>
      <c r="P2625" s="193">
        <v>400075</v>
      </c>
      <c r="Q2625" s="57"/>
      <c r="R2625" s="193">
        <v>166980</v>
      </c>
      <c r="S2625" s="42">
        <v>221</v>
      </c>
      <c r="T2625" s="67" t="s">
        <v>1029</v>
      </c>
      <c r="U2625" s="40">
        <v>58</v>
      </c>
      <c r="V2625" s="34">
        <v>9438</v>
      </c>
      <c r="W2625" s="43" t="str">
        <f>IFERROR(VLOOKUP(V2625, Fornecedores!A:C, 3, FALSE), "")</f>
        <v>TASTRACTOR</v>
      </c>
      <c r="X2625" s="43" t="str">
        <f>IFERROR(VLOOKUP(V2625, Fornecedores!A:E, 5, FALSE), "")</f>
        <v>São Paulo</v>
      </c>
      <c r="Y2625" s="43" t="str">
        <f>IFERROR(VLOOKUP(V2625, Fornecedores!A:F, 6, FALSE), "")</f>
        <v>SP</v>
      </c>
      <c r="Z2625" s="14" t="str">
        <f>IF(H2625=0, "Pedido entregue!", "Pendente")</f>
        <v>Pedido entregue!</v>
      </c>
      <c r="AA2625" s="74">
        <v>1</v>
      </c>
      <c r="AB2625" s="58" t="str">
        <f>IF(Z2625="Pedido Entregue!", IF(AA2625=1, "Retirado do Almoxarifado", IF(AA2625=2, "Material devolvido", "Aguardando retirada")), IF(Z2625="Pendente", "Entrega pendente", ""))</f>
        <v>Retirado do Almoxarifado</v>
      </c>
      <c r="AC2625" s="18">
        <v>1</v>
      </c>
      <c r="AD2625" s="18">
        <f>AC2625/SUMIF($P:$P,P2625,$AC:$AC)</f>
        <v>1</v>
      </c>
      <c r="AE2625" s="18">
        <f>IF(R2625=0,0,AC2625/SUMIF($R:$R,R2625,$AC:$AC))</f>
        <v>6.6666666666666666E-2</v>
      </c>
      <c r="AF2625" s="18">
        <f>IF(R2625=0,1,0)</f>
        <v>0</v>
      </c>
      <c r="AH2625" t="str">
        <f>TEXT(J2625,"MMMM")</f>
        <v>abril</v>
      </c>
    </row>
    <row r="2626" spans="1:34" ht="12.75" hidden="1" customHeight="1" x14ac:dyDescent="0.25">
      <c r="A2626" s="90" t="str">
        <f>IF(C2626="Oficina Diversos","Oficina Geral",
IF(ISNUMBER(FIND("Estoque - Colhedoras",C2626)),"Colhedoras",IF(ISNUMBER(FIND("Caldeiraria",C2626)),"Caldeiraria",IF(ISNUMBER(FIND("Borracharia",C2626)),"Borracharia",IF(ISNUMBER(FIND("Lubrificação",C2626)),"Lubrificação",
IF(ISNUMBER(FIND("Estoque - Carregadeiras",C2626)),"Carregadeiras",IF(ISNUMBER(FIND("Estoque - Veic. Leves",C2626)),"Veic. Leves",
IF(ISNUMBER(FIND("Estoque - Caminhões",C2626)),"Caminhões",IF(ISNUMBER(FIND("Estoque - Transbordos",C2626)),"Transbordos",
IF(ISNUMBER(FIND("Estoque - Tratores",C2626)),"Tratores",
IF(ISNUMBER(FIND("Estoque - Máquinas pesadas",C2626)),"Máquinas pesadas",
IF(ISNUMBER(FIND("Estoque - Reboques",C2626)),"Reboques",
IF(C2626="Estoque","Estoque",
IF(AND(ISNUMBER(C2626),C2626&gt;1000,C2626&lt;2000),"Caminhões",
IF(AND(ISNUMBER(C2626),C2626&gt;2000,C2626&lt;3000),"Tratores",
IF(AND(ISNUMBER(C2626),C2626&gt;3000,C2626&lt;4000),"Carregadeiras",
IF(AND(ISNUMBER(C2626),C2626&gt;4000,C2626&lt;5000),"Máquinas pesadas",
IF(AND(ISNUMBER(C2626),C2626&gt;5000,C2626&lt;6000),"Colhedoras",
IF(AND(ISNUMBER(C2626),C2626&gt;7000,C2626&lt;8000),"Irrigação",
IF(AND(ISNUMBER(C2626),C2626&gt;8000,C2626&lt;9000),"Reboques",IF(AND(ISNUMBER(C2626),C2626&gt;0,C2626&lt;1000),"Veic. Leves","")))))))))))))))))))))</f>
        <v>Máquinas pesadas</v>
      </c>
      <c r="B2626" s="72"/>
      <c r="C2626" s="34">
        <v>4009</v>
      </c>
      <c r="D2626" s="34">
        <v>90793</v>
      </c>
      <c r="E2626" s="36" t="s">
        <v>997</v>
      </c>
      <c r="F2626" s="14" t="str">
        <f>IF(ISBLANK(K2626), "Apenas Solicitação", "Tem OC")</f>
        <v>Tem OC</v>
      </c>
      <c r="G2626" s="34">
        <v>1</v>
      </c>
      <c r="H2626" s="37">
        <f>G2626-I2626</f>
        <v>0</v>
      </c>
      <c r="I2626" s="38">
        <v>1</v>
      </c>
      <c r="J2626" s="35">
        <v>45769</v>
      </c>
      <c r="K2626" s="184">
        <v>45779</v>
      </c>
      <c r="L2626" s="35"/>
      <c r="M2626" s="44"/>
      <c r="N2626" s="44" t="str">
        <f>IFERROR(K2626 + VALUE(LEFT(L2626, FIND(" ", L2626) - 1)), "")</f>
        <v/>
      </c>
      <c r="O2626" s="3">
        <f>IF(_xlfn.DAYS(K2626,J2626)&lt;0, "Aguardando OC", _xlfn.DAYS(K2626,J2626))</f>
        <v>10</v>
      </c>
      <c r="P2626" s="193">
        <v>400080</v>
      </c>
      <c r="Q2626" s="57"/>
      <c r="R2626" s="193">
        <v>166980</v>
      </c>
      <c r="S2626" s="42">
        <v>221</v>
      </c>
      <c r="T2626" s="67" t="s">
        <v>1029</v>
      </c>
      <c r="U2626" s="40">
        <v>140.6</v>
      </c>
      <c r="V2626" s="34">
        <v>9438</v>
      </c>
      <c r="W2626" s="43" t="str">
        <f>IFERROR(VLOOKUP(V2626, Fornecedores!A:C, 3, FALSE), "")</f>
        <v>TASTRACTOR</v>
      </c>
      <c r="X2626" s="43" t="str">
        <f>IFERROR(VLOOKUP(V2626, Fornecedores!A:E, 5, FALSE), "")</f>
        <v>São Paulo</v>
      </c>
      <c r="Y2626" s="43" t="str">
        <f>IFERROR(VLOOKUP(V2626, Fornecedores!A:F, 6, FALSE), "")</f>
        <v>SP</v>
      </c>
      <c r="Z2626" s="14" t="str">
        <f>IF(H2626=0, "Pedido entregue!", "Pendente")</f>
        <v>Pedido entregue!</v>
      </c>
      <c r="AA2626" s="74">
        <v>1</v>
      </c>
      <c r="AB2626" s="58" t="str">
        <f>IF(Z2626="Pedido Entregue!", IF(AA2626=1, "Retirado do Almoxarifado", IF(AA2626=2, "Material devolvido", "Aguardando retirada")), IF(Z2626="Pendente", "Entrega pendente", ""))</f>
        <v>Retirado do Almoxarifado</v>
      </c>
      <c r="AC2626" s="18">
        <v>1</v>
      </c>
      <c r="AD2626" s="18">
        <f>AC2626/SUMIF($P:$P,P2626,$AC:$AC)</f>
        <v>1</v>
      </c>
      <c r="AE2626" s="18">
        <f>IF(R2626=0,0,AC2626/SUMIF($R:$R,R2626,$AC:$AC))</f>
        <v>6.6666666666666666E-2</v>
      </c>
      <c r="AF2626" s="18">
        <f>IF(R2626=0,1,0)</f>
        <v>0</v>
      </c>
      <c r="AH2626" t="str">
        <f>TEXT(J2626,"MMMM")</f>
        <v>abril</v>
      </c>
    </row>
    <row r="2627" spans="1:34" ht="12.75" hidden="1" customHeight="1" x14ac:dyDescent="0.25">
      <c r="A2627" s="90" t="str">
        <f>IF(C2627="Oficina Diversos","Oficina Geral",
IF(ISNUMBER(FIND("Estoque - Colhedoras",C2627)),"Colhedoras",IF(ISNUMBER(FIND("Caldeiraria",C2627)),"Caldeiraria",IF(ISNUMBER(FIND("Borracharia",C2627)),"Borracharia",IF(ISNUMBER(FIND("Lubrificação",C2627)),"Lubrificação",
IF(ISNUMBER(FIND("Estoque - Carregadeiras",C2627)),"Carregadeiras",IF(ISNUMBER(FIND("Estoque - Veic. Leves",C2627)),"Veic. Leves",
IF(ISNUMBER(FIND("Estoque - Caminhões",C2627)),"Caminhões",IF(ISNUMBER(FIND("Estoque - Transbordos",C2627)),"Transbordos",
IF(ISNUMBER(FIND("Estoque - Tratores",C2627)),"Tratores",
IF(ISNUMBER(FIND("Estoque - Máquinas pesadas",C2627)),"Máquinas pesadas",
IF(ISNUMBER(FIND("Estoque - Reboques",C2627)),"Reboques",
IF(C2627="Estoque","Estoque",
IF(AND(ISNUMBER(C2627),C2627&gt;1000,C2627&lt;2000),"Caminhões",
IF(AND(ISNUMBER(C2627),C2627&gt;2000,C2627&lt;3000),"Tratores",
IF(AND(ISNUMBER(C2627),C2627&gt;3000,C2627&lt;4000),"Carregadeiras",
IF(AND(ISNUMBER(C2627),C2627&gt;4000,C2627&lt;5000),"Máquinas pesadas",
IF(AND(ISNUMBER(C2627),C2627&gt;5000,C2627&lt;6000),"Colhedoras",
IF(AND(ISNUMBER(C2627),C2627&gt;7000,C2627&lt;8000),"Irrigação",
IF(AND(ISNUMBER(C2627),C2627&gt;8000,C2627&lt;9000),"Reboques",IF(AND(ISNUMBER(C2627),C2627&gt;0,C2627&lt;1000),"Veic. Leves","")))))))))))))))))))))</f>
        <v>Máquinas pesadas</v>
      </c>
      <c r="B2627" s="72"/>
      <c r="C2627" s="34">
        <v>4009</v>
      </c>
      <c r="D2627" s="34">
        <v>90794</v>
      </c>
      <c r="E2627" s="36" t="s">
        <v>998</v>
      </c>
      <c r="F2627" s="14" t="str">
        <f>IF(ISBLANK(K2627), "Apenas Solicitação", "Tem OC")</f>
        <v>Tem OC</v>
      </c>
      <c r="G2627" s="34">
        <v>2</v>
      </c>
      <c r="H2627" s="37">
        <f>G2627-I2627</f>
        <v>0</v>
      </c>
      <c r="I2627" s="38">
        <v>2</v>
      </c>
      <c r="J2627" s="35">
        <v>45769</v>
      </c>
      <c r="K2627" s="184">
        <v>45779</v>
      </c>
      <c r="L2627" s="35"/>
      <c r="M2627" s="44"/>
      <c r="N2627" s="44" t="str">
        <f>IFERROR(K2627 + VALUE(LEFT(L2627, FIND(" ", L2627) - 1)), "")</f>
        <v/>
      </c>
      <c r="O2627" s="3">
        <f>IF(_xlfn.DAYS(K2627,J2627)&lt;0, "Aguardando OC", _xlfn.DAYS(K2627,J2627))</f>
        <v>10</v>
      </c>
      <c r="P2627" s="193">
        <v>400082</v>
      </c>
      <c r="Q2627" s="57"/>
      <c r="R2627" s="193">
        <v>166980</v>
      </c>
      <c r="S2627" s="42">
        <v>221</v>
      </c>
      <c r="T2627" s="67" t="s">
        <v>1029</v>
      </c>
      <c r="U2627" s="40">
        <v>58</v>
      </c>
      <c r="V2627" s="34">
        <v>9438</v>
      </c>
      <c r="W2627" s="43" t="str">
        <f>IFERROR(VLOOKUP(V2627, Fornecedores!A:C, 3, FALSE), "")</f>
        <v>TASTRACTOR</v>
      </c>
      <c r="X2627" s="43" t="str">
        <f>IFERROR(VLOOKUP(V2627, Fornecedores!A:E, 5, FALSE), "")</f>
        <v>São Paulo</v>
      </c>
      <c r="Y2627" s="43" t="str">
        <f>IFERROR(VLOOKUP(V2627, Fornecedores!A:F, 6, FALSE), "")</f>
        <v>SP</v>
      </c>
      <c r="Z2627" s="14" t="str">
        <f>IF(H2627=0, "Pedido entregue!", "Pendente")</f>
        <v>Pedido entregue!</v>
      </c>
      <c r="AA2627" s="74">
        <v>1</v>
      </c>
      <c r="AB2627" s="58" t="str">
        <f>IF(Z2627="Pedido Entregue!", IF(AA2627=1, "Retirado do Almoxarifado", IF(AA2627=2, "Material devolvido", "Aguardando retirada")), IF(Z2627="Pendente", "Entrega pendente", ""))</f>
        <v>Retirado do Almoxarifado</v>
      </c>
      <c r="AC2627" s="18">
        <v>1</v>
      </c>
      <c r="AD2627" s="18">
        <f>AC2627/SUMIF($P:$P,P2627,$AC:$AC)</f>
        <v>1</v>
      </c>
      <c r="AE2627" s="18">
        <f>IF(R2627=0,0,AC2627/SUMIF($R:$R,R2627,$AC:$AC))</f>
        <v>6.6666666666666666E-2</v>
      </c>
      <c r="AF2627" s="18">
        <f>IF(R2627=0,1,0)</f>
        <v>0</v>
      </c>
      <c r="AH2627" t="str">
        <f>TEXT(J2627,"MMMM")</f>
        <v>abril</v>
      </c>
    </row>
    <row r="2628" spans="1:34" ht="12.75" hidden="1" customHeight="1" x14ac:dyDescent="0.25">
      <c r="A2628" s="90" t="str">
        <f>IF(C2628="Oficina Diversos","Oficina Geral",
IF(ISNUMBER(FIND("Estoque - Colhedoras",C2628)),"Colhedoras",IF(ISNUMBER(FIND("Caldeiraria",C2628)),"Caldeiraria",IF(ISNUMBER(FIND("Borracharia",C2628)),"Borracharia",IF(ISNUMBER(FIND("Lubrificação",C2628)),"Lubrificação",
IF(ISNUMBER(FIND("Estoque - Carregadeiras",C2628)),"Carregadeiras",IF(ISNUMBER(FIND("Estoque - Veic. Leves",C2628)),"Veic. Leves",
IF(ISNUMBER(FIND("Estoque - Caminhões",C2628)),"Caminhões",IF(ISNUMBER(FIND("Estoque - Transbordos",C2628)),"Transbordos",
IF(ISNUMBER(FIND("Estoque - Tratores",C2628)),"Tratores",
IF(ISNUMBER(FIND("Estoque - Máquinas pesadas",C2628)),"Máquinas pesadas",
IF(ISNUMBER(FIND("Estoque - Reboques",C2628)),"Reboques",
IF(C2628="Estoque","Estoque",
IF(AND(ISNUMBER(C2628),C2628&gt;1000,C2628&lt;2000),"Caminhões",
IF(AND(ISNUMBER(C2628),C2628&gt;2000,C2628&lt;3000),"Tratores",
IF(AND(ISNUMBER(C2628),C2628&gt;3000,C2628&lt;4000),"Carregadeiras",
IF(AND(ISNUMBER(C2628),C2628&gt;4000,C2628&lt;5000),"Máquinas pesadas",
IF(AND(ISNUMBER(C2628),C2628&gt;5000,C2628&lt;6000),"Colhedoras",
IF(AND(ISNUMBER(C2628),C2628&gt;7000,C2628&lt;8000),"Irrigação",
IF(AND(ISNUMBER(C2628),C2628&gt;8000,C2628&lt;9000),"Reboques",IF(AND(ISNUMBER(C2628),C2628&gt;0,C2628&lt;1000),"Veic. Leves","")))))))))))))))))))))</f>
        <v>Máquinas pesadas</v>
      </c>
      <c r="B2628" s="72"/>
      <c r="C2628" s="34">
        <v>4009</v>
      </c>
      <c r="D2628" s="34">
        <v>90795</v>
      </c>
      <c r="E2628" s="36" t="s">
        <v>999</v>
      </c>
      <c r="F2628" s="14" t="str">
        <f>IF(ISBLANK(K2628), "Apenas Solicitação", "Tem OC")</f>
        <v>Tem OC</v>
      </c>
      <c r="G2628" s="34">
        <v>10</v>
      </c>
      <c r="H2628" s="37">
        <f>G2628-I2628</f>
        <v>0</v>
      </c>
      <c r="I2628" s="38">
        <v>10</v>
      </c>
      <c r="J2628" s="35">
        <v>45769</v>
      </c>
      <c r="K2628" s="184">
        <v>45779</v>
      </c>
      <c r="L2628" s="35"/>
      <c r="M2628" s="44"/>
      <c r="N2628" s="44" t="str">
        <f>IFERROR(K2628 + VALUE(LEFT(L2628, FIND(" ", L2628) - 1)), "")</f>
        <v/>
      </c>
      <c r="O2628" s="3">
        <f>IF(_xlfn.DAYS(K2628,J2628)&lt;0, "Aguardando OC", _xlfn.DAYS(K2628,J2628))</f>
        <v>10</v>
      </c>
      <c r="P2628" s="193">
        <v>400099</v>
      </c>
      <c r="Q2628" s="57"/>
      <c r="R2628" s="193">
        <v>166979</v>
      </c>
      <c r="S2628" s="34">
        <v>221</v>
      </c>
      <c r="T2628" s="68" t="s">
        <v>1029</v>
      </c>
      <c r="U2628" s="40">
        <v>61.1</v>
      </c>
      <c r="V2628" s="34">
        <v>9863</v>
      </c>
      <c r="W2628" s="43" t="str">
        <f>IFERROR(VLOOKUP(V2628, Fornecedores!A:C, 3, FALSE), "")</f>
        <v>ITALPRATES</v>
      </c>
      <c r="X2628" s="43" t="str">
        <f>IFERROR(VLOOKUP(V2628, Fornecedores!A:E, 5, FALSE), "")</f>
        <v>São Paulo</v>
      </c>
      <c r="Y2628" s="43" t="str">
        <f>IFERROR(VLOOKUP(V2628, Fornecedores!A:F, 6, FALSE), "")</f>
        <v>SP</v>
      </c>
      <c r="Z2628" s="14" t="str">
        <f>IF(H2628=0, "Pedido entregue!", "Pendente")</f>
        <v>Pedido entregue!</v>
      </c>
      <c r="AA2628" s="74">
        <v>1</v>
      </c>
      <c r="AB2628" s="58" t="str">
        <f>IF(Z2628="Pedido Entregue!", IF(AA2628=1, "Retirado do Almoxarifado", IF(AA2628=2, "Material devolvido", "Aguardando retirada")), IF(Z2628="Pendente", "Entrega pendente", ""))</f>
        <v>Retirado do Almoxarifado</v>
      </c>
      <c r="AC2628" s="18">
        <v>1</v>
      </c>
      <c r="AD2628" s="18">
        <f>AC2628/SUMIF($P:$P,P2628,$AC:$AC)</f>
        <v>1</v>
      </c>
      <c r="AE2628" s="18">
        <f>IF(R2628=0,0,AC2628/SUMIF($R:$R,R2628,$AC:$AC))</f>
        <v>4.7619047619047616E-2</v>
      </c>
      <c r="AF2628" s="18">
        <f>IF(R2628=0,1,0)</f>
        <v>0</v>
      </c>
      <c r="AH2628" t="str">
        <f>TEXT(J2628,"MMMM")</f>
        <v>abril</v>
      </c>
    </row>
    <row r="2629" spans="1:34" ht="12.75" hidden="1" customHeight="1" x14ac:dyDescent="0.25">
      <c r="A2629" s="90" t="str">
        <f>IF(C2629="Oficina Diversos","Oficina Geral",
IF(ISNUMBER(FIND("Estoque - Colhedoras",C2629)),"Colhedoras",IF(ISNUMBER(FIND("Caldeiraria",C2629)),"Caldeiraria",IF(ISNUMBER(FIND("Borracharia",C2629)),"Borracharia",IF(ISNUMBER(FIND("Lubrificação",C2629)),"Lubrificação",
IF(ISNUMBER(FIND("Estoque - Carregadeiras",C2629)),"Carregadeiras",IF(ISNUMBER(FIND("Estoque - Veic. Leves",C2629)),"Veic. Leves",
IF(ISNUMBER(FIND("Estoque - Caminhões",C2629)),"Caminhões",IF(ISNUMBER(FIND("Estoque - Transbordos",C2629)),"Transbordos",
IF(ISNUMBER(FIND("Estoque - Tratores",C2629)),"Tratores",
IF(ISNUMBER(FIND("Estoque - Máquinas pesadas",C2629)),"Máquinas pesadas",
IF(ISNUMBER(FIND("Estoque - Reboques",C2629)),"Reboques",
IF(C2629="Estoque","Estoque",
IF(AND(ISNUMBER(C2629),C2629&gt;1000,C2629&lt;2000),"Caminhões",
IF(AND(ISNUMBER(C2629),C2629&gt;2000,C2629&lt;3000),"Tratores",
IF(AND(ISNUMBER(C2629),C2629&gt;3000,C2629&lt;4000),"Carregadeiras",
IF(AND(ISNUMBER(C2629),C2629&gt;4000,C2629&lt;5000),"Máquinas pesadas",
IF(AND(ISNUMBER(C2629),C2629&gt;5000,C2629&lt;6000),"Colhedoras",
IF(AND(ISNUMBER(C2629),C2629&gt;7000,C2629&lt;8000),"Irrigação",
IF(AND(ISNUMBER(C2629),C2629&gt;8000,C2629&lt;9000),"Reboques",IF(AND(ISNUMBER(C2629),C2629&gt;0,C2629&lt;1000),"Veic. Leves","")))))))))))))))))))))</f>
        <v>Máquinas pesadas</v>
      </c>
      <c r="B2629" s="72"/>
      <c r="C2629" s="34">
        <v>4009</v>
      </c>
      <c r="D2629" s="34">
        <v>90796</v>
      </c>
      <c r="E2629" s="36" t="s">
        <v>1000</v>
      </c>
      <c r="F2629" s="14" t="str">
        <f>IF(ISBLANK(K2629), "Apenas Solicitação", "Tem OC")</f>
        <v>Tem OC</v>
      </c>
      <c r="G2629" s="34">
        <v>10</v>
      </c>
      <c r="H2629" s="37">
        <f>G2629-I2629</f>
        <v>0</v>
      </c>
      <c r="I2629" s="38">
        <v>10</v>
      </c>
      <c r="J2629" s="35">
        <v>45769</v>
      </c>
      <c r="K2629" s="184">
        <v>45779</v>
      </c>
      <c r="L2629" s="35"/>
      <c r="M2629" s="44"/>
      <c r="N2629" s="44" t="str">
        <f>IFERROR(K2629 + VALUE(LEFT(L2629, FIND(" ", L2629) - 1)), "")</f>
        <v/>
      </c>
      <c r="O2629" s="3">
        <f>IF(_xlfn.DAYS(K2629,J2629)&lt;0, "Aguardando OC", _xlfn.DAYS(K2629,J2629))</f>
        <v>10</v>
      </c>
      <c r="P2629" s="193">
        <v>400100</v>
      </c>
      <c r="Q2629" s="57"/>
      <c r="R2629" s="193">
        <v>166981</v>
      </c>
      <c r="S2629" s="34">
        <v>221</v>
      </c>
      <c r="T2629" s="68" t="s">
        <v>1029</v>
      </c>
      <c r="U2629" s="40">
        <v>90</v>
      </c>
      <c r="V2629" s="34">
        <v>1741</v>
      </c>
      <c r="W2629" s="43" t="str">
        <f>IFERROR(VLOOKUP(V2629, Fornecedores!A:C, 3, FALSE), "")</f>
        <v xml:space="preserve">ITR SOIUTH AMERICA  </v>
      </c>
      <c r="X2629" s="43" t="str">
        <f>IFERROR(VLOOKUP(V2629, Fornecedores!A:E, 5, FALSE), "")</f>
        <v>São Paulo</v>
      </c>
      <c r="Y2629" s="43" t="str">
        <f>IFERROR(VLOOKUP(V2629, Fornecedores!A:F, 6, FALSE), "")</f>
        <v>SP</v>
      </c>
      <c r="Z2629" s="14" t="str">
        <f>IF(H2629=0, "Pedido entregue!", "Pendente")</f>
        <v>Pedido entregue!</v>
      </c>
      <c r="AA2629" s="74">
        <v>1</v>
      </c>
      <c r="AB2629" s="58" t="str">
        <f>IF(Z2629="Pedido Entregue!", IF(AA2629=1, "Retirado do Almoxarifado", IF(AA2629=2, "Material devolvido", "Aguardando retirada")), IF(Z2629="Pendente", "Entrega pendente", ""))</f>
        <v>Retirado do Almoxarifado</v>
      </c>
      <c r="AC2629" s="18">
        <v>1</v>
      </c>
      <c r="AD2629" s="18">
        <f>AC2629/SUMIF($P:$P,P2629,$AC:$AC)</f>
        <v>1</v>
      </c>
      <c r="AE2629" s="18">
        <f>IF(R2629=0,0,AC2629/SUMIF($R:$R,R2629,$AC:$AC))</f>
        <v>0.125</v>
      </c>
      <c r="AF2629" s="18">
        <f>IF(R2629=0,1,0)</f>
        <v>0</v>
      </c>
      <c r="AH2629" t="str">
        <f>TEXT(J2629,"MMMM")</f>
        <v>abril</v>
      </c>
    </row>
    <row r="2630" spans="1:34" ht="12.75" hidden="1" customHeight="1" x14ac:dyDescent="0.25">
      <c r="A2630" s="90" t="str">
        <f>IF(C2630="Oficina Diversos","Oficina Geral",
IF(ISNUMBER(FIND("Estoque - Colhedoras",C2630)),"Colhedoras",IF(ISNUMBER(FIND("Caldeiraria",C2630)),"Caldeiraria",IF(ISNUMBER(FIND("Borracharia",C2630)),"Borracharia",IF(ISNUMBER(FIND("Lubrificação",C2630)),"Lubrificação",
IF(ISNUMBER(FIND("Estoque - Carregadeiras",C2630)),"Carregadeiras",IF(ISNUMBER(FIND("Estoque - Veic. Leves",C2630)),"Veic. Leves",
IF(ISNUMBER(FIND("Estoque - Caminhões",C2630)),"Caminhões",IF(ISNUMBER(FIND("Estoque - Transbordos",C2630)),"Transbordos",
IF(ISNUMBER(FIND("Estoque - Tratores",C2630)),"Tratores",
IF(ISNUMBER(FIND("Estoque - Máquinas pesadas",C2630)),"Máquinas pesadas",
IF(ISNUMBER(FIND("Estoque - Reboques",C2630)),"Reboques",
IF(C2630="Estoque","Estoque",
IF(AND(ISNUMBER(C2630),C2630&gt;1000,C2630&lt;2000),"Caminhões",
IF(AND(ISNUMBER(C2630),C2630&gt;2000,C2630&lt;3000),"Tratores",
IF(AND(ISNUMBER(C2630),C2630&gt;3000,C2630&lt;4000),"Carregadeiras",
IF(AND(ISNUMBER(C2630),C2630&gt;4000,C2630&lt;5000),"Máquinas pesadas",
IF(AND(ISNUMBER(C2630),C2630&gt;5000,C2630&lt;6000),"Colhedoras",
IF(AND(ISNUMBER(C2630),C2630&gt;7000,C2630&lt;8000),"Irrigação",
IF(AND(ISNUMBER(C2630),C2630&gt;8000,C2630&lt;9000),"Reboques",IF(AND(ISNUMBER(C2630),C2630&gt;0,C2630&lt;1000),"Veic. Leves","")))))))))))))))))))))</f>
        <v>Máquinas pesadas</v>
      </c>
      <c r="B2630" s="72"/>
      <c r="C2630" s="34">
        <v>4009</v>
      </c>
      <c r="D2630" s="34">
        <v>90797</v>
      </c>
      <c r="E2630" s="36" t="s">
        <v>1001</v>
      </c>
      <c r="F2630" s="14" t="str">
        <f>IF(ISBLANK(K2630), "Apenas Solicitação", "Tem OC")</f>
        <v>Tem OC</v>
      </c>
      <c r="G2630" s="34">
        <v>10</v>
      </c>
      <c r="H2630" s="37">
        <f>G2630-I2630</f>
        <v>0</v>
      </c>
      <c r="I2630" s="38">
        <v>10</v>
      </c>
      <c r="J2630" s="35">
        <v>45769</v>
      </c>
      <c r="K2630" s="184">
        <v>45779</v>
      </c>
      <c r="L2630" s="35"/>
      <c r="M2630" s="44"/>
      <c r="N2630" s="44" t="str">
        <f>IFERROR(K2630 + VALUE(LEFT(L2630, FIND(" ", L2630) - 1)), "")</f>
        <v/>
      </c>
      <c r="O2630" s="3">
        <f>IF(_xlfn.DAYS(K2630,J2630)&lt;0, "Aguardando OC", _xlfn.DAYS(K2630,J2630))</f>
        <v>10</v>
      </c>
      <c r="P2630" s="193">
        <v>400102</v>
      </c>
      <c r="Q2630" s="57"/>
      <c r="R2630" s="193">
        <v>166981</v>
      </c>
      <c r="S2630" s="34">
        <v>221</v>
      </c>
      <c r="T2630" s="68" t="s">
        <v>1029</v>
      </c>
      <c r="U2630" s="40">
        <v>70</v>
      </c>
      <c r="V2630" s="34">
        <v>1741</v>
      </c>
      <c r="W2630" s="43" t="str">
        <f>IFERROR(VLOOKUP(V2630, Fornecedores!A:C, 3, FALSE), "")</f>
        <v xml:space="preserve">ITR SOIUTH AMERICA  </v>
      </c>
      <c r="X2630" s="43" t="str">
        <f>IFERROR(VLOOKUP(V2630, Fornecedores!A:E, 5, FALSE), "")</f>
        <v>São Paulo</v>
      </c>
      <c r="Y2630" s="43" t="str">
        <f>IFERROR(VLOOKUP(V2630, Fornecedores!A:F, 6, FALSE), "")</f>
        <v>SP</v>
      </c>
      <c r="Z2630" s="14" t="str">
        <f>IF(H2630=0, "Pedido entregue!", "Pendente")</f>
        <v>Pedido entregue!</v>
      </c>
      <c r="AA2630" s="74">
        <v>1</v>
      </c>
      <c r="AB2630" s="58" t="str">
        <f>IF(Z2630="Pedido Entregue!", IF(AA2630=1, "Retirado do Almoxarifado", IF(AA2630=2, "Material devolvido", "Aguardando retirada")), IF(Z2630="Pendente", "Entrega pendente", ""))</f>
        <v>Retirado do Almoxarifado</v>
      </c>
      <c r="AC2630" s="18">
        <v>1</v>
      </c>
      <c r="AD2630" s="18">
        <f>AC2630/SUMIF($P:$P,P2630,$AC:$AC)</f>
        <v>1</v>
      </c>
      <c r="AE2630" s="18">
        <f>IF(R2630=0,0,AC2630/SUMIF($R:$R,R2630,$AC:$AC))</f>
        <v>0.125</v>
      </c>
      <c r="AF2630" s="18">
        <f>IF(R2630=0,1,0)</f>
        <v>0</v>
      </c>
      <c r="AH2630" t="str">
        <f>TEXT(J2630,"MMMM")</f>
        <v>abril</v>
      </c>
    </row>
    <row r="2631" spans="1:34" ht="12.75" hidden="1" customHeight="1" x14ac:dyDescent="0.25">
      <c r="A2631" s="90" t="str">
        <f>IF(C2631="Oficina Diversos","Oficina Geral",
IF(ISNUMBER(FIND("Estoque - Colhedoras",C2631)),"Colhedoras",IF(ISNUMBER(FIND("Caldeiraria",C2631)),"Caldeiraria",IF(ISNUMBER(FIND("Borracharia",C2631)),"Borracharia",IF(ISNUMBER(FIND("Lubrificação",C2631)),"Lubrificação",
IF(ISNUMBER(FIND("Estoque - Carregadeiras",C2631)),"Carregadeiras",IF(ISNUMBER(FIND("Estoque - Veic. Leves",C2631)),"Veic. Leves",
IF(ISNUMBER(FIND("Estoque - Caminhões",C2631)),"Caminhões",IF(ISNUMBER(FIND("Estoque - Transbordos",C2631)),"Transbordos",
IF(ISNUMBER(FIND("Estoque - Tratores",C2631)),"Tratores",
IF(ISNUMBER(FIND("Estoque - Máquinas pesadas",C2631)),"Máquinas pesadas",
IF(ISNUMBER(FIND("Estoque - Reboques",C2631)),"Reboques",
IF(C2631="Estoque","Estoque",
IF(AND(ISNUMBER(C2631),C2631&gt;1000,C2631&lt;2000),"Caminhões",
IF(AND(ISNUMBER(C2631),C2631&gt;2000,C2631&lt;3000),"Tratores",
IF(AND(ISNUMBER(C2631),C2631&gt;3000,C2631&lt;4000),"Carregadeiras",
IF(AND(ISNUMBER(C2631),C2631&gt;4000,C2631&lt;5000),"Máquinas pesadas",
IF(AND(ISNUMBER(C2631),C2631&gt;5000,C2631&lt;6000),"Colhedoras",
IF(AND(ISNUMBER(C2631),C2631&gt;7000,C2631&lt;8000),"Irrigação",
IF(AND(ISNUMBER(C2631),C2631&gt;8000,C2631&lt;9000),"Reboques",IF(AND(ISNUMBER(C2631),C2631&gt;0,C2631&lt;1000),"Veic. Leves","")))))))))))))))))))))</f>
        <v>Máquinas pesadas</v>
      </c>
      <c r="B2631" s="72"/>
      <c r="C2631" s="34">
        <v>4009</v>
      </c>
      <c r="D2631" s="34">
        <v>90798</v>
      </c>
      <c r="E2631" s="36" t="s">
        <v>1002</v>
      </c>
      <c r="F2631" s="14" t="str">
        <f>IF(ISBLANK(K2631), "Apenas Solicitação", "Tem OC")</f>
        <v>Tem OC</v>
      </c>
      <c r="G2631" s="34">
        <v>10</v>
      </c>
      <c r="H2631" s="37">
        <f>G2631-I2631</f>
        <v>0</v>
      </c>
      <c r="I2631" s="38">
        <v>10</v>
      </c>
      <c r="J2631" s="35">
        <v>45769</v>
      </c>
      <c r="K2631" s="184">
        <v>45779</v>
      </c>
      <c r="L2631" s="35"/>
      <c r="M2631" s="44"/>
      <c r="N2631" s="44" t="str">
        <f>IFERROR(K2631 + VALUE(LEFT(L2631, FIND(" ", L2631) - 1)), "")</f>
        <v/>
      </c>
      <c r="O2631" s="3">
        <f>IF(_xlfn.DAYS(K2631,J2631)&lt;0, "Aguardando OC", _xlfn.DAYS(K2631,J2631))</f>
        <v>10</v>
      </c>
      <c r="P2631" s="193">
        <v>400103</v>
      </c>
      <c r="Q2631" s="57"/>
      <c r="R2631" s="193">
        <v>166979</v>
      </c>
      <c r="S2631" s="34">
        <v>221</v>
      </c>
      <c r="T2631" s="68" t="s">
        <v>1029</v>
      </c>
      <c r="U2631" s="40">
        <v>90</v>
      </c>
      <c r="V2631" s="34">
        <v>9863</v>
      </c>
      <c r="W2631" s="43" t="str">
        <f>IFERROR(VLOOKUP(V2631, Fornecedores!A:C, 3, FALSE), "")</f>
        <v>ITALPRATES</v>
      </c>
      <c r="X2631" s="43" t="str">
        <f>IFERROR(VLOOKUP(V2631, Fornecedores!A:E, 5, FALSE), "")</f>
        <v>São Paulo</v>
      </c>
      <c r="Y2631" s="43" t="str">
        <f>IFERROR(VLOOKUP(V2631, Fornecedores!A:F, 6, FALSE), "")</f>
        <v>SP</v>
      </c>
      <c r="Z2631" s="14" t="str">
        <f>IF(H2631=0, "Pedido entregue!", "Pendente")</f>
        <v>Pedido entregue!</v>
      </c>
      <c r="AA2631" s="74">
        <v>1</v>
      </c>
      <c r="AB2631" s="58" t="str">
        <f>IF(Z2631="Pedido Entregue!", IF(AA2631=1, "Retirado do Almoxarifado", IF(AA2631=2, "Material devolvido", "Aguardando retirada")), IF(Z2631="Pendente", "Entrega pendente", ""))</f>
        <v>Retirado do Almoxarifado</v>
      </c>
      <c r="AC2631" s="18">
        <v>1</v>
      </c>
      <c r="AD2631" s="18">
        <f>AC2631/SUMIF($P:$P,P2631,$AC:$AC)</f>
        <v>1</v>
      </c>
      <c r="AE2631" s="18">
        <f>IF(R2631=0,0,AC2631/SUMIF($R:$R,R2631,$AC:$AC))</f>
        <v>4.7619047619047616E-2</v>
      </c>
      <c r="AF2631" s="18">
        <f>IF(R2631=0,1,0)</f>
        <v>0</v>
      </c>
      <c r="AH2631" t="str">
        <f>TEXT(J2631,"MMMM")</f>
        <v>abril</v>
      </c>
    </row>
    <row r="2632" spans="1:34" ht="12.75" hidden="1" customHeight="1" x14ac:dyDescent="0.25">
      <c r="A2632" s="90" t="str">
        <f>IF(C2632="Oficina Diversos","Oficina Geral",
IF(ISNUMBER(FIND("Estoque - Colhedoras",C2632)),"Colhedoras",IF(ISNUMBER(FIND("Caldeiraria",C2632)),"Caldeiraria",IF(ISNUMBER(FIND("Borracharia",C2632)),"Borracharia",IF(ISNUMBER(FIND("Lubrificação",C2632)),"Lubrificação",
IF(ISNUMBER(FIND("Estoque - Carregadeiras",C2632)),"Carregadeiras",IF(ISNUMBER(FIND("Estoque - Veic. Leves",C2632)),"Veic. Leves",
IF(ISNUMBER(FIND("Estoque - Caminhões",C2632)),"Caminhões",IF(ISNUMBER(FIND("Estoque - Transbordos",C2632)),"Transbordos",
IF(ISNUMBER(FIND("Estoque - Tratores",C2632)),"Tratores",
IF(ISNUMBER(FIND("Estoque - Máquinas pesadas",C2632)),"Máquinas pesadas",
IF(ISNUMBER(FIND("Estoque - Reboques",C2632)),"Reboques",
IF(C2632="Estoque","Estoque",
IF(AND(ISNUMBER(C2632),C2632&gt;1000,C2632&lt;2000),"Caminhões",
IF(AND(ISNUMBER(C2632),C2632&gt;2000,C2632&lt;3000),"Tratores",
IF(AND(ISNUMBER(C2632),C2632&gt;3000,C2632&lt;4000),"Carregadeiras",
IF(AND(ISNUMBER(C2632),C2632&gt;4000,C2632&lt;5000),"Máquinas pesadas",
IF(AND(ISNUMBER(C2632),C2632&gt;5000,C2632&lt;6000),"Colhedoras",
IF(AND(ISNUMBER(C2632),C2632&gt;7000,C2632&lt;8000),"Irrigação",
IF(AND(ISNUMBER(C2632),C2632&gt;8000,C2632&lt;9000),"Reboques",IF(AND(ISNUMBER(C2632),C2632&gt;0,C2632&lt;1000),"Veic. Leves","")))))))))))))))))))))</f>
        <v>Máquinas pesadas</v>
      </c>
      <c r="B2632" s="72"/>
      <c r="C2632" s="34">
        <v>4009</v>
      </c>
      <c r="D2632" s="34">
        <v>90799</v>
      </c>
      <c r="E2632" s="36" t="s">
        <v>1003</v>
      </c>
      <c r="F2632" s="14" t="str">
        <f>IF(ISBLANK(K2632), "Apenas Solicitação", "Tem OC")</f>
        <v>Tem OC</v>
      </c>
      <c r="G2632" s="34">
        <v>10</v>
      </c>
      <c r="H2632" s="37">
        <f>G2632-I2632</f>
        <v>0</v>
      </c>
      <c r="I2632" s="38">
        <v>10</v>
      </c>
      <c r="J2632" s="35">
        <v>45769</v>
      </c>
      <c r="K2632" s="184">
        <v>45779</v>
      </c>
      <c r="L2632" s="35"/>
      <c r="M2632" s="44"/>
      <c r="N2632" s="44" t="str">
        <f>IFERROR(K2632 + VALUE(LEFT(L2632, FIND(" ", L2632) - 1)), "")</f>
        <v/>
      </c>
      <c r="O2632" s="3">
        <f>IF(_xlfn.DAYS(K2632,J2632)&lt;0, "Aguardando OC", _xlfn.DAYS(K2632,J2632))</f>
        <v>10</v>
      </c>
      <c r="P2632" s="193">
        <v>400105</v>
      </c>
      <c r="Q2632" s="57"/>
      <c r="R2632" s="193">
        <v>166981</v>
      </c>
      <c r="S2632" s="34">
        <v>221</v>
      </c>
      <c r="T2632" s="68" t="s">
        <v>1029</v>
      </c>
      <c r="U2632" s="40">
        <v>150</v>
      </c>
      <c r="V2632" s="34">
        <v>1741</v>
      </c>
      <c r="W2632" s="43" t="str">
        <f>IFERROR(VLOOKUP(V2632, Fornecedores!A:C, 3, FALSE), "")</f>
        <v xml:space="preserve">ITR SOIUTH AMERICA  </v>
      </c>
      <c r="X2632" s="43" t="str">
        <f>IFERROR(VLOOKUP(V2632, Fornecedores!A:E, 5, FALSE), "")</f>
        <v>São Paulo</v>
      </c>
      <c r="Y2632" s="43" t="str">
        <f>IFERROR(VLOOKUP(V2632, Fornecedores!A:F, 6, FALSE), "")</f>
        <v>SP</v>
      </c>
      <c r="Z2632" s="14" t="str">
        <f>IF(H2632=0, "Pedido entregue!", "Pendente")</f>
        <v>Pedido entregue!</v>
      </c>
      <c r="AA2632" s="74">
        <v>1</v>
      </c>
      <c r="AB2632" s="58" t="str">
        <f>IF(Z2632="Pedido Entregue!", IF(AA2632=1, "Retirado do Almoxarifado", IF(AA2632=2, "Material devolvido", "Aguardando retirada")), IF(Z2632="Pendente", "Entrega pendente", ""))</f>
        <v>Retirado do Almoxarifado</v>
      </c>
      <c r="AC2632" s="18">
        <v>1</v>
      </c>
      <c r="AD2632" s="18">
        <f>AC2632/SUMIF($P:$P,P2632,$AC:$AC)</f>
        <v>1</v>
      </c>
      <c r="AE2632" s="18">
        <f>IF(R2632=0,0,AC2632/SUMIF($R:$R,R2632,$AC:$AC))</f>
        <v>0.125</v>
      </c>
      <c r="AF2632" s="18">
        <f>IF(R2632=0,1,0)</f>
        <v>0</v>
      </c>
      <c r="AH2632" t="str">
        <f>TEXT(J2632,"MMMM")</f>
        <v>abril</v>
      </c>
    </row>
    <row r="2633" spans="1:34" ht="12.75" hidden="1" customHeight="1" x14ac:dyDescent="0.25">
      <c r="A2633" s="90" t="str">
        <f>IF(C2633="Oficina Diversos","Oficina Geral",
IF(ISNUMBER(FIND("Estoque - Colhedoras",C2633)),"Colhedoras",IF(ISNUMBER(FIND("Caldeiraria",C2633)),"Caldeiraria",IF(ISNUMBER(FIND("Borracharia",C2633)),"Borracharia",IF(ISNUMBER(FIND("Lubrificação",C2633)),"Lubrificação",
IF(ISNUMBER(FIND("Estoque - Carregadeiras",C2633)),"Carregadeiras",IF(ISNUMBER(FIND("Estoque - Veic. Leves",C2633)),"Veic. Leves",
IF(ISNUMBER(FIND("Estoque - Caminhões",C2633)),"Caminhões",IF(ISNUMBER(FIND("Estoque - Transbordos",C2633)),"Transbordos",
IF(ISNUMBER(FIND("Estoque - Tratores",C2633)),"Tratores",
IF(ISNUMBER(FIND("Estoque - Máquinas pesadas",C2633)),"Máquinas pesadas",
IF(ISNUMBER(FIND("Estoque - Reboques",C2633)),"Reboques",
IF(C2633="Estoque","Estoque",
IF(AND(ISNUMBER(C2633),C2633&gt;1000,C2633&lt;2000),"Caminhões",
IF(AND(ISNUMBER(C2633),C2633&gt;2000,C2633&lt;3000),"Tratores",
IF(AND(ISNUMBER(C2633),C2633&gt;3000,C2633&lt;4000),"Carregadeiras",
IF(AND(ISNUMBER(C2633),C2633&gt;4000,C2633&lt;5000),"Máquinas pesadas",
IF(AND(ISNUMBER(C2633),C2633&gt;5000,C2633&lt;6000),"Colhedoras",
IF(AND(ISNUMBER(C2633),C2633&gt;7000,C2633&lt;8000),"Irrigação",
IF(AND(ISNUMBER(C2633),C2633&gt;8000,C2633&lt;9000),"Reboques",IF(AND(ISNUMBER(C2633),C2633&gt;0,C2633&lt;1000),"Veic. Leves","")))))))))))))))))))))</f>
        <v>Máquinas pesadas</v>
      </c>
      <c r="B2633" s="72"/>
      <c r="C2633" s="34">
        <v>4009</v>
      </c>
      <c r="D2633" s="34">
        <v>90800</v>
      </c>
      <c r="E2633" s="36" t="s">
        <v>1004</v>
      </c>
      <c r="F2633" s="14" t="str">
        <f>IF(ISBLANK(K2633), "Apenas Solicitação", "Tem OC")</f>
        <v>Tem OC</v>
      </c>
      <c r="G2633" s="34">
        <v>6</v>
      </c>
      <c r="H2633" s="37">
        <f>G2633-I2633</f>
        <v>0</v>
      </c>
      <c r="I2633" s="38">
        <v>6</v>
      </c>
      <c r="J2633" s="35">
        <v>45769</v>
      </c>
      <c r="K2633" s="184">
        <v>45779</v>
      </c>
      <c r="L2633" s="35"/>
      <c r="M2633" s="44"/>
      <c r="N2633" s="44" t="str">
        <f>IFERROR(K2633 + VALUE(LEFT(L2633, FIND(" ", L2633) - 1)), "")</f>
        <v/>
      </c>
      <c r="O2633" s="3">
        <f>IF(_xlfn.DAYS(K2633,J2633)&lt;0, "Aguardando OC", _xlfn.DAYS(K2633,J2633))</f>
        <v>10</v>
      </c>
      <c r="P2633" s="193">
        <v>400089</v>
      </c>
      <c r="Q2633" s="57"/>
      <c r="R2633" s="193">
        <v>166979</v>
      </c>
      <c r="S2633" s="34">
        <v>221</v>
      </c>
      <c r="T2633" s="68" t="s">
        <v>1029</v>
      </c>
      <c r="U2633" s="40">
        <v>99</v>
      </c>
      <c r="V2633" s="34">
        <v>9863</v>
      </c>
      <c r="W2633" s="43" t="str">
        <f>IFERROR(VLOOKUP(V2633, Fornecedores!A:C, 3, FALSE), "")</f>
        <v>ITALPRATES</v>
      </c>
      <c r="X2633" s="43" t="str">
        <f>IFERROR(VLOOKUP(V2633, Fornecedores!A:E, 5, FALSE), "")</f>
        <v>São Paulo</v>
      </c>
      <c r="Y2633" s="43" t="str">
        <f>IFERROR(VLOOKUP(V2633, Fornecedores!A:F, 6, FALSE), "")</f>
        <v>SP</v>
      </c>
      <c r="Z2633" s="14" t="str">
        <f>IF(H2633=0, "Pedido entregue!", "Pendente")</f>
        <v>Pedido entregue!</v>
      </c>
      <c r="AA2633" s="74">
        <v>1</v>
      </c>
      <c r="AB2633" s="58" t="str">
        <f>IF(Z2633="Pedido Entregue!", IF(AA2633=1, "Retirado do Almoxarifado", IF(AA2633=2, "Material devolvido", "Aguardando retirada")), IF(Z2633="Pendente", "Entrega pendente", ""))</f>
        <v>Retirado do Almoxarifado</v>
      </c>
      <c r="AC2633" s="18">
        <v>1</v>
      </c>
      <c r="AD2633" s="18">
        <f>AC2633/SUMIF($P:$P,P2633,$AC:$AC)</f>
        <v>1</v>
      </c>
      <c r="AE2633" s="18">
        <f>IF(R2633=0,0,AC2633/SUMIF($R:$R,R2633,$AC:$AC))</f>
        <v>4.7619047619047616E-2</v>
      </c>
      <c r="AF2633" s="18">
        <f>IF(R2633=0,1,0)</f>
        <v>0</v>
      </c>
      <c r="AH2633" t="str">
        <f>TEXT(J2633,"MMMM")</f>
        <v>abril</v>
      </c>
    </row>
    <row r="2634" spans="1:34" ht="12.75" hidden="1" customHeight="1" x14ac:dyDescent="0.25">
      <c r="A2634" s="90" t="str">
        <f>IF(C2634="Oficina Diversos","Oficina Geral",
IF(ISNUMBER(FIND("Estoque - Colhedoras",C2634)),"Colhedoras",IF(ISNUMBER(FIND("Caldeiraria",C2634)),"Caldeiraria",IF(ISNUMBER(FIND("Borracharia",C2634)),"Borracharia",IF(ISNUMBER(FIND("Lubrificação",C2634)),"Lubrificação",
IF(ISNUMBER(FIND("Estoque - Carregadeiras",C2634)),"Carregadeiras",IF(ISNUMBER(FIND("Estoque - Veic. Leves",C2634)),"Veic. Leves",
IF(ISNUMBER(FIND("Estoque - Caminhões",C2634)),"Caminhões",IF(ISNUMBER(FIND("Estoque - Transbordos",C2634)),"Transbordos",
IF(ISNUMBER(FIND("Estoque - Tratores",C2634)),"Tratores",
IF(ISNUMBER(FIND("Estoque - Máquinas pesadas",C2634)),"Máquinas pesadas",
IF(ISNUMBER(FIND("Estoque - Reboques",C2634)),"Reboques",
IF(C2634="Estoque","Estoque",
IF(AND(ISNUMBER(C2634),C2634&gt;1000,C2634&lt;2000),"Caminhões",
IF(AND(ISNUMBER(C2634),C2634&gt;2000,C2634&lt;3000),"Tratores",
IF(AND(ISNUMBER(C2634),C2634&gt;3000,C2634&lt;4000),"Carregadeiras",
IF(AND(ISNUMBER(C2634),C2634&gt;4000,C2634&lt;5000),"Máquinas pesadas",
IF(AND(ISNUMBER(C2634),C2634&gt;5000,C2634&lt;6000),"Colhedoras",
IF(AND(ISNUMBER(C2634),C2634&gt;7000,C2634&lt;8000),"Irrigação",
IF(AND(ISNUMBER(C2634),C2634&gt;8000,C2634&lt;9000),"Reboques",IF(AND(ISNUMBER(C2634),C2634&gt;0,C2634&lt;1000),"Veic. Leves","")))))))))))))))))))))</f>
        <v>Máquinas pesadas</v>
      </c>
      <c r="B2634" s="72"/>
      <c r="C2634" s="34">
        <v>4009</v>
      </c>
      <c r="D2634" s="34">
        <v>90801</v>
      </c>
      <c r="E2634" s="36" t="s">
        <v>1005</v>
      </c>
      <c r="F2634" s="14" t="str">
        <f>IF(ISBLANK(K2634), "Apenas Solicitação", "Tem OC")</f>
        <v>Tem OC</v>
      </c>
      <c r="G2634" s="34">
        <v>3</v>
      </c>
      <c r="H2634" s="37">
        <f>G2634-I2634</f>
        <v>0</v>
      </c>
      <c r="I2634" s="38">
        <v>3</v>
      </c>
      <c r="J2634" s="35">
        <v>45769</v>
      </c>
      <c r="K2634" s="184">
        <v>45779</v>
      </c>
      <c r="L2634" s="35"/>
      <c r="M2634" s="44"/>
      <c r="N2634" s="44" t="str">
        <f>IFERROR(K2634 + VALUE(LEFT(L2634, FIND(" ", L2634) - 1)), "")</f>
        <v/>
      </c>
      <c r="O2634" s="3">
        <f>IF(_xlfn.DAYS(K2634,J2634)&lt;0, "Aguardando OC", _xlfn.DAYS(K2634,J2634))</f>
        <v>10</v>
      </c>
      <c r="P2634" s="193">
        <v>400090</v>
      </c>
      <c r="Q2634" s="57"/>
      <c r="R2634" s="193">
        <v>166979</v>
      </c>
      <c r="S2634" s="34">
        <v>221</v>
      </c>
      <c r="T2634" s="68" t="s">
        <v>1029</v>
      </c>
      <c r="U2634" s="40">
        <v>2.7</v>
      </c>
      <c r="V2634" s="34">
        <v>9863</v>
      </c>
      <c r="W2634" s="43" t="str">
        <f>IFERROR(VLOOKUP(V2634, Fornecedores!A:C, 3, FALSE), "")</f>
        <v>ITALPRATES</v>
      </c>
      <c r="X2634" s="43" t="str">
        <f>IFERROR(VLOOKUP(V2634, Fornecedores!A:E, 5, FALSE), "")</f>
        <v>São Paulo</v>
      </c>
      <c r="Y2634" s="43" t="str">
        <f>IFERROR(VLOOKUP(V2634, Fornecedores!A:F, 6, FALSE), "")</f>
        <v>SP</v>
      </c>
      <c r="Z2634" s="14" t="str">
        <f>IF(H2634=0, "Pedido entregue!", "Pendente")</f>
        <v>Pedido entregue!</v>
      </c>
      <c r="AA2634" s="74">
        <v>1</v>
      </c>
      <c r="AB2634" s="58" t="str">
        <f>IF(Z2634="Pedido Entregue!", IF(AA2634=1, "Retirado do Almoxarifado", IF(AA2634=2, "Material devolvido", "Aguardando retirada")), IF(Z2634="Pendente", "Entrega pendente", ""))</f>
        <v>Retirado do Almoxarifado</v>
      </c>
      <c r="AC2634" s="18">
        <v>1</v>
      </c>
      <c r="AD2634" s="18">
        <f>AC2634/SUMIF($P:$P,P2634,$AC:$AC)</f>
        <v>1</v>
      </c>
      <c r="AE2634" s="18">
        <f>IF(R2634=0,0,AC2634/SUMIF($R:$R,R2634,$AC:$AC))</f>
        <v>4.7619047619047616E-2</v>
      </c>
      <c r="AF2634" s="18">
        <f>IF(R2634=0,1,0)</f>
        <v>0</v>
      </c>
      <c r="AH2634" t="str">
        <f>TEXT(J2634,"MMMM")</f>
        <v>abril</v>
      </c>
    </row>
    <row r="2635" spans="1:34" ht="12.75" hidden="1" customHeight="1" x14ac:dyDescent="0.25">
      <c r="A2635" s="90" t="str">
        <f>IF(C2635="Oficina Diversos","Oficina Geral",
IF(ISNUMBER(FIND("Estoque - Colhedoras",C2635)),"Colhedoras",IF(ISNUMBER(FIND("Caldeiraria",C2635)),"Caldeiraria",IF(ISNUMBER(FIND("Borracharia",C2635)),"Borracharia",IF(ISNUMBER(FIND("Lubrificação",C2635)),"Lubrificação",
IF(ISNUMBER(FIND("Estoque - Carregadeiras",C2635)),"Carregadeiras",IF(ISNUMBER(FIND("Estoque - Veic. Leves",C2635)),"Veic. Leves",
IF(ISNUMBER(FIND("Estoque - Caminhões",C2635)),"Caminhões",IF(ISNUMBER(FIND("Estoque - Transbordos",C2635)),"Transbordos",
IF(ISNUMBER(FIND("Estoque - Tratores",C2635)),"Tratores",
IF(ISNUMBER(FIND("Estoque - Máquinas pesadas",C2635)),"Máquinas pesadas",
IF(ISNUMBER(FIND("Estoque - Reboques",C2635)),"Reboques",
IF(C2635="Estoque","Estoque",
IF(AND(ISNUMBER(C2635),C2635&gt;1000,C2635&lt;2000),"Caminhões",
IF(AND(ISNUMBER(C2635),C2635&gt;2000,C2635&lt;3000),"Tratores",
IF(AND(ISNUMBER(C2635),C2635&gt;3000,C2635&lt;4000),"Carregadeiras",
IF(AND(ISNUMBER(C2635),C2635&gt;4000,C2635&lt;5000),"Máquinas pesadas",
IF(AND(ISNUMBER(C2635),C2635&gt;5000,C2635&lt;6000),"Colhedoras",
IF(AND(ISNUMBER(C2635),C2635&gt;7000,C2635&lt;8000),"Irrigação",
IF(AND(ISNUMBER(C2635),C2635&gt;8000,C2635&lt;9000),"Reboques",IF(AND(ISNUMBER(C2635),C2635&gt;0,C2635&lt;1000),"Veic. Leves","")))))))))))))))))))))</f>
        <v>Máquinas pesadas</v>
      </c>
      <c r="B2635" s="72"/>
      <c r="C2635" s="34">
        <v>4009</v>
      </c>
      <c r="D2635" s="34">
        <v>90802</v>
      </c>
      <c r="E2635" s="36" t="s">
        <v>1006</v>
      </c>
      <c r="F2635" s="14" t="str">
        <f>IF(ISBLANK(K2635), "Apenas Solicitação", "Tem OC")</f>
        <v>Tem OC</v>
      </c>
      <c r="G2635" s="34">
        <v>1</v>
      </c>
      <c r="H2635" s="37">
        <f>G2635-I2635</f>
        <v>0</v>
      </c>
      <c r="I2635" s="38">
        <v>1</v>
      </c>
      <c r="J2635" s="35">
        <v>45769</v>
      </c>
      <c r="K2635" s="184">
        <v>45779</v>
      </c>
      <c r="L2635" s="35"/>
      <c r="M2635" s="44"/>
      <c r="N2635" s="44" t="str">
        <f>IFERROR(K2635 + VALUE(LEFT(L2635, FIND(" ", L2635) - 1)), "")</f>
        <v/>
      </c>
      <c r="O2635" s="3">
        <f>IF(_xlfn.DAYS(K2635,J2635)&lt;0, "Aguardando OC", _xlfn.DAYS(K2635,J2635))</f>
        <v>10</v>
      </c>
      <c r="P2635" s="193">
        <v>400097</v>
      </c>
      <c r="Q2635" s="57"/>
      <c r="R2635" s="193">
        <v>166979</v>
      </c>
      <c r="S2635" s="34">
        <v>221</v>
      </c>
      <c r="T2635" s="68" t="s">
        <v>1029</v>
      </c>
      <c r="U2635" s="40">
        <v>8.7200000000000006</v>
      </c>
      <c r="V2635" s="34">
        <v>9863</v>
      </c>
      <c r="W2635" s="43" t="str">
        <f>IFERROR(VLOOKUP(V2635, Fornecedores!A:C, 3, FALSE), "")</f>
        <v>ITALPRATES</v>
      </c>
      <c r="X2635" s="43" t="str">
        <f>IFERROR(VLOOKUP(V2635, Fornecedores!A:E, 5, FALSE), "")</f>
        <v>São Paulo</v>
      </c>
      <c r="Y2635" s="43" t="str">
        <f>IFERROR(VLOOKUP(V2635, Fornecedores!A:F, 6, FALSE), "")</f>
        <v>SP</v>
      </c>
      <c r="Z2635" s="14" t="str">
        <f>IF(H2635=0, "Pedido entregue!", "Pendente")</f>
        <v>Pedido entregue!</v>
      </c>
      <c r="AA2635" s="74">
        <v>1</v>
      </c>
      <c r="AB2635" s="58" t="str">
        <f>IF(Z2635="Pedido Entregue!", IF(AA2635=1, "Retirado do Almoxarifado", IF(AA2635=2, "Material devolvido", "Aguardando retirada")), IF(Z2635="Pendente", "Entrega pendente", ""))</f>
        <v>Retirado do Almoxarifado</v>
      </c>
      <c r="AC2635" s="18">
        <v>1</v>
      </c>
      <c r="AD2635" s="18">
        <f>AC2635/SUMIF($P:$P,P2635,$AC:$AC)</f>
        <v>1</v>
      </c>
      <c r="AE2635" s="18">
        <f>IF(R2635=0,0,AC2635/SUMIF($R:$R,R2635,$AC:$AC))</f>
        <v>4.7619047619047616E-2</v>
      </c>
      <c r="AF2635" s="18">
        <f>IF(R2635=0,1,0)</f>
        <v>0</v>
      </c>
      <c r="AH2635" t="str">
        <f>TEXT(J2635,"MMMM")</f>
        <v>abril</v>
      </c>
    </row>
    <row r="2636" spans="1:34" ht="12.75" hidden="1" customHeight="1" x14ac:dyDescent="0.25">
      <c r="A2636" s="90" t="str">
        <f>IF(C2636="Oficina Diversos","Oficina Geral",
IF(ISNUMBER(FIND("Estoque - Colhedoras",C2636)),"Colhedoras",IF(ISNUMBER(FIND("Caldeiraria",C2636)),"Caldeiraria",IF(ISNUMBER(FIND("Borracharia",C2636)),"Borracharia",IF(ISNUMBER(FIND("Lubrificação",C2636)),"Lubrificação",
IF(ISNUMBER(FIND("Estoque - Carregadeiras",C2636)),"Carregadeiras",IF(ISNUMBER(FIND("Estoque - Veic. Leves",C2636)),"Veic. Leves",
IF(ISNUMBER(FIND("Estoque - Caminhões",C2636)),"Caminhões",IF(ISNUMBER(FIND("Estoque - Transbordos",C2636)),"Transbordos",
IF(ISNUMBER(FIND("Estoque - Tratores",C2636)),"Tratores",
IF(ISNUMBER(FIND("Estoque - Máquinas pesadas",C2636)),"Máquinas pesadas",
IF(ISNUMBER(FIND("Estoque - Reboques",C2636)),"Reboques",
IF(C2636="Estoque","Estoque",
IF(AND(ISNUMBER(C2636),C2636&gt;1000,C2636&lt;2000),"Caminhões",
IF(AND(ISNUMBER(C2636),C2636&gt;2000,C2636&lt;3000),"Tratores",
IF(AND(ISNUMBER(C2636),C2636&gt;3000,C2636&lt;4000),"Carregadeiras",
IF(AND(ISNUMBER(C2636),C2636&gt;4000,C2636&lt;5000),"Máquinas pesadas",
IF(AND(ISNUMBER(C2636),C2636&gt;5000,C2636&lt;6000),"Colhedoras",
IF(AND(ISNUMBER(C2636),C2636&gt;7000,C2636&lt;8000),"Irrigação",
IF(AND(ISNUMBER(C2636),C2636&gt;8000,C2636&lt;9000),"Reboques",IF(AND(ISNUMBER(C2636),C2636&gt;0,C2636&lt;1000),"Veic. Leves","")))))))))))))))))))))</f>
        <v>Máquinas pesadas</v>
      </c>
      <c r="B2636" s="72"/>
      <c r="C2636" s="34">
        <v>4009</v>
      </c>
      <c r="D2636" s="34">
        <v>90803</v>
      </c>
      <c r="E2636" s="36" t="s">
        <v>1007</v>
      </c>
      <c r="F2636" s="14" t="str">
        <f>IF(ISBLANK(K2636), "Apenas Solicitação", "Tem OC")</f>
        <v>Tem OC</v>
      </c>
      <c r="G2636" s="34">
        <v>2</v>
      </c>
      <c r="H2636" s="37">
        <f>G2636-I2636</f>
        <v>0</v>
      </c>
      <c r="I2636" s="38">
        <v>2</v>
      </c>
      <c r="J2636" s="35">
        <v>45769</v>
      </c>
      <c r="K2636" s="184">
        <v>45779</v>
      </c>
      <c r="L2636" s="35"/>
      <c r="M2636" s="44"/>
      <c r="N2636" s="44" t="str">
        <f>IFERROR(K2636 + VALUE(LEFT(L2636, FIND(" ", L2636) - 1)), "")</f>
        <v/>
      </c>
      <c r="O2636" s="3">
        <f>IF(_xlfn.DAYS(K2636,J2636)&lt;0, "Aguardando OC", _xlfn.DAYS(K2636,J2636))</f>
        <v>10</v>
      </c>
      <c r="P2636" s="193">
        <v>400098</v>
      </c>
      <c r="Q2636" s="57"/>
      <c r="R2636" s="193">
        <v>166980</v>
      </c>
      <c r="S2636" s="42">
        <v>221</v>
      </c>
      <c r="T2636" s="67" t="s">
        <v>1029</v>
      </c>
      <c r="U2636" s="40">
        <v>776</v>
      </c>
      <c r="V2636" s="34">
        <v>9438</v>
      </c>
      <c r="W2636" s="43" t="str">
        <f>IFERROR(VLOOKUP(V2636, Fornecedores!A:C, 3, FALSE), "")</f>
        <v>TASTRACTOR</v>
      </c>
      <c r="X2636" s="43" t="str">
        <f>IFERROR(VLOOKUP(V2636, Fornecedores!A:E, 5, FALSE), "")</f>
        <v>São Paulo</v>
      </c>
      <c r="Y2636" s="43" t="str">
        <f>IFERROR(VLOOKUP(V2636, Fornecedores!A:F, 6, FALSE), "")</f>
        <v>SP</v>
      </c>
      <c r="Z2636" s="14" t="str">
        <f>IF(H2636=0, "Pedido entregue!", "Pendente")</f>
        <v>Pedido entregue!</v>
      </c>
      <c r="AA2636" s="74">
        <v>1</v>
      </c>
      <c r="AB2636" s="58" t="str">
        <f>IF(Z2636="Pedido Entregue!", IF(AA2636=1, "Retirado do Almoxarifado", IF(AA2636=2, "Material devolvido", "Aguardando retirada")), IF(Z2636="Pendente", "Entrega pendente", ""))</f>
        <v>Retirado do Almoxarifado</v>
      </c>
      <c r="AC2636" s="18">
        <v>1</v>
      </c>
      <c r="AD2636" s="18">
        <f>AC2636/SUMIF($P:$P,P2636,$AC:$AC)</f>
        <v>1</v>
      </c>
      <c r="AE2636" s="18">
        <f>IF(R2636=0,0,AC2636/SUMIF($R:$R,R2636,$AC:$AC))</f>
        <v>6.6666666666666666E-2</v>
      </c>
      <c r="AF2636" s="18">
        <f>IF(R2636=0,1,0)</f>
        <v>0</v>
      </c>
      <c r="AH2636" t="str">
        <f>TEXT(J2636,"MMMM")</f>
        <v>abril</v>
      </c>
    </row>
    <row r="2637" spans="1:34" ht="12.75" hidden="1" customHeight="1" x14ac:dyDescent="0.25">
      <c r="A2637" s="90" t="str">
        <f>IF(C2637="Oficina Diversos","Oficina Geral",
IF(ISNUMBER(FIND("Estoque - Colhedoras",C2637)),"Colhedoras",IF(ISNUMBER(FIND("Caldeiraria",C2637)),"Caldeiraria",IF(ISNUMBER(FIND("Borracharia",C2637)),"Borracharia",IF(ISNUMBER(FIND("Lubrificação",C2637)),"Lubrificação",
IF(ISNUMBER(FIND("Estoque - Carregadeiras",C2637)),"Carregadeiras",IF(ISNUMBER(FIND("Estoque - Veic. Leves",C2637)),"Veic. Leves",
IF(ISNUMBER(FIND("Estoque - Caminhões",C2637)),"Caminhões",IF(ISNUMBER(FIND("Estoque - Transbordos",C2637)),"Transbordos",
IF(ISNUMBER(FIND("Estoque - Tratores",C2637)),"Tratores",
IF(ISNUMBER(FIND("Estoque - Máquinas pesadas",C2637)),"Máquinas pesadas",
IF(ISNUMBER(FIND("Estoque - Reboques",C2637)),"Reboques",
IF(C2637="Estoque","Estoque",
IF(AND(ISNUMBER(C2637),C2637&gt;1000,C2637&lt;2000),"Caminhões",
IF(AND(ISNUMBER(C2637),C2637&gt;2000,C2637&lt;3000),"Tratores",
IF(AND(ISNUMBER(C2637),C2637&gt;3000,C2637&lt;4000),"Carregadeiras",
IF(AND(ISNUMBER(C2637),C2637&gt;4000,C2637&lt;5000),"Máquinas pesadas",
IF(AND(ISNUMBER(C2637),C2637&gt;5000,C2637&lt;6000),"Colhedoras",
IF(AND(ISNUMBER(C2637),C2637&gt;7000,C2637&lt;8000),"Irrigação",
IF(AND(ISNUMBER(C2637),C2637&gt;8000,C2637&lt;9000),"Reboques",IF(AND(ISNUMBER(C2637),C2637&gt;0,C2637&lt;1000),"Veic. Leves","")))))))))))))))))))))</f>
        <v>Oficina Geral</v>
      </c>
      <c r="B2637" s="72"/>
      <c r="C2637" s="42" t="s">
        <v>661</v>
      </c>
      <c r="D2637" s="42">
        <v>90827</v>
      </c>
      <c r="E2637" s="43" t="s">
        <v>1010</v>
      </c>
      <c r="F2637" s="14" t="str">
        <f>IF(ISBLANK(K2637), "Apenas Solicitação", "Tem OC")</f>
        <v>Tem OC</v>
      </c>
      <c r="G2637" s="42">
        <v>1</v>
      </c>
      <c r="H2637" s="37">
        <f>G2637-I2637</f>
        <v>0</v>
      </c>
      <c r="I2637" s="38">
        <v>1</v>
      </c>
      <c r="J2637" s="44">
        <v>45770</v>
      </c>
      <c r="K2637" s="185">
        <v>45784</v>
      </c>
      <c r="L2637" s="44"/>
      <c r="M2637" s="44" t="str">
        <f ca="1">IF(OR(N2637="", N2637=0), "", IF(N2637&gt;TODAY(), "No prazo", "Atrasado"))</f>
        <v/>
      </c>
      <c r="N2637" s="44" t="str">
        <f>IFERROR(K2637 + VALUE(LEFT(L2637, FIND(" ", L2637) - 1)), "")</f>
        <v/>
      </c>
      <c r="O2637" s="3">
        <f>IF(_xlfn.DAYS(K2637,J2637)&lt;0, "Aguardando OC", _xlfn.DAYS(K2637,J2637))</f>
        <v>14</v>
      </c>
      <c r="P2637" s="191">
        <v>400350</v>
      </c>
      <c r="Q2637" s="56"/>
      <c r="R2637" s="191">
        <v>0</v>
      </c>
      <c r="S2637" s="42">
        <v>221</v>
      </c>
      <c r="T2637" s="67" t="s">
        <v>1029</v>
      </c>
      <c r="U2637" s="45">
        <v>720</v>
      </c>
      <c r="V2637" s="42">
        <v>4829</v>
      </c>
      <c r="W2637" s="43" t="str">
        <f>IFERROR(VLOOKUP(V2637, Fornecedores!A:C, 3, FALSE), "")</f>
        <v>FERRAMENTEC</v>
      </c>
      <c r="X2637" s="43" t="str">
        <f>IFERROR(VLOOKUP(V2637, Fornecedores!A:E, 5, FALSE), "")</f>
        <v>João Pessoa</v>
      </c>
      <c r="Y2637" s="43" t="str">
        <f>IFERROR(VLOOKUP(V2637, Fornecedores!A:F, 6, FALSE), "")</f>
        <v>PB</v>
      </c>
      <c r="Z2637" s="14" t="str">
        <f>IF(H2637=0, "Pedido entregue!", "Pendente")</f>
        <v>Pedido entregue!</v>
      </c>
      <c r="AA2637" s="74">
        <v>1</v>
      </c>
      <c r="AB2637" s="58" t="str">
        <f>IF(Z2637="Pedido Entregue!", IF(AA2637=1, "Retirado do Almoxarifado", IF(AA2637=2, "Material devolvido", "Aguardando retirada")), IF(Z2637="Pendente", "Entrega pendente", ""))</f>
        <v>Retirado do Almoxarifado</v>
      </c>
      <c r="AC2637" s="18">
        <v>1</v>
      </c>
      <c r="AD2637" s="18">
        <f>AC2637/SUMIF($P:$P,P2637,$AC:$AC)</f>
        <v>1</v>
      </c>
      <c r="AE2637" s="18">
        <f>IF(R2637=0,0,AC2637/SUMIF($R:$R,R2637,$AC:$AC))</f>
        <v>0</v>
      </c>
      <c r="AF2637" s="18">
        <f>IF(R2637=0,1,0)</f>
        <v>1</v>
      </c>
      <c r="AG2637" s="18" t="e">
        <f>IF(R2637=0,#REF!-J2637,0)</f>
        <v>#REF!</v>
      </c>
      <c r="AH2637" t="str">
        <f>TEXT(J2637,"MMMM")</f>
        <v>abril</v>
      </c>
    </row>
    <row r="2638" spans="1:34" ht="12.75" customHeight="1" x14ac:dyDescent="0.25">
      <c r="A2638" s="90" t="str">
        <f>IF(C2638="Oficina Diversos","Oficina Geral",
IF(ISNUMBER(FIND("Estoque - Colhedoras",C2638)),"Colhedoras",IF(ISNUMBER(FIND("Caldeiraria",C2638)),"Caldeiraria",IF(ISNUMBER(FIND("Borracharia",C2638)),"Borracharia",IF(ISNUMBER(FIND("Lubrificação",C2638)),"Lubrificação",
IF(ISNUMBER(FIND("Estoque - Carregadeiras",C2638)),"Carregadeiras",IF(ISNUMBER(FIND("Estoque - Veic. Leves",C2638)),"Veic. Leves",
IF(ISNUMBER(FIND("Estoque - Caminhões",C2638)),"Caminhões",IF(ISNUMBER(FIND("Estoque - Transbordos",C2638)),"Transbordos",
IF(ISNUMBER(FIND("Estoque - Tratores",C2638)),"Tratores",
IF(ISNUMBER(FIND("Estoque - Máquinas pesadas",C2638)),"Máquinas pesadas",
IF(ISNUMBER(FIND("Estoque - Reboques",C2638)),"Reboques",
IF(C2638="Estoque","Estoque",
IF(AND(ISNUMBER(C2638),C2638&gt;1000,C2638&lt;2000),"Caminhões",
IF(AND(ISNUMBER(C2638),C2638&gt;2000,C2638&lt;3000),"Tratores",
IF(AND(ISNUMBER(C2638),C2638&gt;3000,C2638&lt;4000),"Carregadeiras",
IF(AND(ISNUMBER(C2638),C2638&gt;4000,C2638&lt;5000),"Máquinas pesadas",
IF(AND(ISNUMBER(C2638),C2638&gt;5000,C2638&lt;6000),"Colhedoras",
IF(AND(ISNUMBER(C2638),C2638&gt;7000,C2638&lt;8000),"Irrigação",
IF(AND(ISNUMBER(C2638),C2638&gt;8000,C2638&lt;9000),"Reboques",IF(AND(ISNUMBER(C2638),C2638&gt;0,C2638&lt;1000),"Veic. Leves","")))))))))))))))))))))</f>
        <v>Oficina Geral</v>
      </c>
      <c r="B2638" s="72"/>
      <c r="C2638" s="42" t="s">
        <v>661</v>
      </c>
      <c r="D2638" s="42">
        <v>90828</v>
      </c>
      <c r="E2638" s="43" t="s">
        <v>1011</v>
      </c>
      <c r="F2638" s="14" t="str">
        <f>IF(ISBLANK(K2638), "Apenas Solicitação", "Tem OC")</f>
        <v>Apenas Solicitação</v>
      </c>
      <c r="G2638" s="42">
        <v>1</v>
      </c>
      <c r="H2638" s="37">
        <f>G2638-I2638</f>
        <v>1</v>
      </c>
      <c r="I2638" s="38">
        <v>0</v>
      </c>
      <c r="J2638" s="44">
        <v>45770</v>
      </c>
      <c r="K2638" s="191"/>
      <c r="L2638" s="43"/>
      <c r="M2638" s="44" t="str">
        <f ca="1">IF(OR(N2638="", N2638=0), "", IF(N2638&gt;TODAY(), "No prazo", "Atrasado"))</f>
        <v/>
      </c>
      <c r="N2638" s="44" t="str">
        <f>IFERROR(K2638 + VALUE(LEFT(L2638, FIND(" ", L2638) - 1)), "")</f>
        <v/>
      </c>
      <c r="O2638" s="3" t="str">
        <f>IF(_xlfn.DAYS(K2638,J2638)&lt;0, "Aguardando OC", _xlfn.DAYS(K2638,J2638))</f>
        <v>Aguardando OC</v>
      </c>
      <c r="P2638" s="191">
        <v>400352</v>
      </c>
      <c r="Q2638" s="56"/>
      <c r="R2638" s="191">
        <v>167238</v>
      </c>
      <c r="S2638" s="42">
        <v>221</v>
      </c>
      <c r="T2638" s="67" t="s">
        <v>1029</v>
      </c>
      <c r="U2638" s="45">
        <v>0</v>
      </c>
      <c r="V2638" s="42"/>
      <c r="W2638" s="43" t="str">
        <f>IFERROR(VLOOKUP(V2638, Fornecedores!A:C, 3, FALSE), "")</f>
        <v/>
      </c>
      <c r="X2638" s="43" t="str">
        <f>IFERROR(VLOOKUP(V2638, Fornecedores!A:E, 5, FALSE), "")</f>
        <v/>
      </c>
      <c r="Y2638" s="43" t="str">
        <f>IFERROR(VLOOKUP(V2638, Fornecedores!A:F, 6, FALSE), "")</f>
        <v/>
      </c>
      <c r="Z2638" s="14" t="str">
        <f>IF(H2638=0, "Pedido entregue!", "Pendente")</f>
        <v>Pendente</v>
      </c>
      <c r="AA2638" s="74"/>
      <c r="AB2638" s="58" t="str">
        <f>IF(Z2638="Pedido Entregue!", IF(AA2638=1, "Retirado do Almoxarifado", IF(AA2638=2, "Material devolvido", "Aguardando retirada")), IF(Z2638="Pendente", "Entrega pendente", ""))</f>
        <v>Entrega pendente</v>
      </c>
      <c r="AC2638" s="18">
        <v>1</v>
      </c>
      <c r="AD2638" s="18">
        <f>AC2638/SUMIF($P:$P,P2638,$AC:$AC)</f>
        <v>1</v>
      </c>
      <c r="AE2638" s="18">
        <f>IF(R2638=0,0,AC2638/SUMIF($R:$R,R2638,$AC:$AC))</f>
        <v>1</v>
      </c>
      <c r="AF2638" s="18">
        <f>IF(R2638=0,1,0)</f>
        <v>0</v>
      </c>
      <c r="AG2638" s="18">
        <f>IF(R2638=0,#REF!-J2638,0)</f>
        <v>0</v>
      </c>
      <c r="AH2638" t="str">
        <f>TEXT(J2638,"MMMM")</f>
        <v>abril</v>
      </c>
    </row>
    <row r="2639" spans="1:34" ht="12.75" customHeight="1" x14ac:dyDescent="0.25">
      <c r="A2639" s="90" t="str">
        <f>IF(C2639="Oficina Diversos","Oficina Geral",
IF(ISNUMBER(FIND("Estoque - Colhedoras",C2639)),"Colhedoras",IF(ISNUMBER(FIND("Caldeiraria",C2639)),"Caldeiraria",IF(ISNUMBER(FIND("Borracharia",C2639)),"Borracharia",IF(ISNUMBER(FIND("Lubrificação",C2639)),"Lubrificação",
IF(ISNUMBER(FIND("Estoque - Carregadeiras",C2639)),"Carregadeiras",IF(ISNUMBER(FIND("Estoque - Veic. Leves",C2639)),"Veic. Leves",
IF(ISNUMBER(FIND("Estoque - Caminhões",C2639)),"Caminhões",IF(ISNUMBER(FIND("Estoque - Transbordos",C2639)),"Transbordos",
IF(ISNUMBER(FIND("Estoque - Tratores",C2639)),"Tratores",
IF(ISNUMBER(FIND("Estoque - Máquinas pesadas",C2639)),"Máquinas pesadas",
IF(ISNUMBER(FIND("Estoque - Reboques",C2639)),"Reboques",
IF(C2639="Estoque","Estoque",
IF(AND(ISNUMBER(C2639),C2639&gt;1000,C2639&lt;2000),"Caminhões",
IF(AND(ISNUMBER(C2639),C2639&gt;2000,C2639&lt;3000),"Tratores",
IF(AND(ISNUMBER(C2639),C2639&gt;3000,C2639&lt;4000),"Carregadeiras",
IF(AND(ISNUMBER(C2639),C2639&gt;4000,C2639&lt;5000),"Máquinas pesadas",
IF(AND(ISNUMBER(C2639),C2639&gt;5000,C2639&lt;6000),"Colhedoras",
IF(AND(ISNUMBER(C2639),C2639&gt;7000,C2639&lt;8000),"Irrigação",
IF(AND(ISNUMBER(C2639),C2639&gt;8000,C2639&lt;9000),"Reboques",IF(AND(ISNUMBER(C2639),C2639&gt;0,C2639&lt;1000),"Veic. Leves","")))))))))))))))))))))</f>
        <v>Oficina Geral</v>
      </c>
      <c r="B2639" s="72"/>
      <c r="C2639" s="42" t="s">
        <v>661</v>
      </c>
      <c r="D2639" s="42">
        <v>90829</v>
      </c>
      <c r="E2639" s="43" t="s">
        <v>1012</v>
      </c>
      <c r="F2639" s="14" t="str">
        <f>IF(ISBLANK(K2639), "Apenas Solicitação", "Tem OC")</f>
        <v>Tem OC</v>
      </c>
      <c r="G2639" s="42">
        <v>1</v>
      </c>
      <c r="H2639" s="37">
        <f>G2639-I2639</f>
        <v>1</v>
      </c>
      <c r="I2639" s="38">
        <v>0</v>
      </c>
      <c r="J2639" s="44">
        <v>45770</v>
      </c>
      <c r="K2639" s="185">
        <v>45784</v>
      </c>
      <c r="L2639" s="44"/>
      <c r="M2639" s="44" t="str">
        <f ca="1">IF(OR(N2639="", N2639=0), "", IF(N2639&gt;TODAY(), "No prazo", "Atrasado"))</f>
        <v/>
      </c>
      <c r="N2639" s="44" t="str">
        <f>IFERROR(K2639 + VALUE(LEFT(L2639, FIND(" ", L2639) - 1)), "")</f>
        <v/>
      </c>
      <c r="O2639" s="3">
        <f>IF(_xlfn.DAYS(K2639,J2639)&lt;0, "Aguardando OC", _xlfn.DAYS(K2639,J2639))</f>
        <v>14</v>
      </c>
      <c r="P2639" s="191">
        <v>400353</v>
      </c>
      <c r="Q2639" s="56"/>
      <c r="R2639" s="191">
        <v>167369</v>
      </c>
      <c r="S2639" s="42">
        <v>221</v>
      </c>
      <c r="T2639" s="67" t="s">
        <v>1029</v>
      </c>
      <c r="U2639" s="45">
        <v>446</v>
      </c>
      <c r="V2639" s="42">
        <v>4020</v>
      </c>
      <c r="W2639" s="43" t="str">
        <f>IFERROR(VLOOKUP(V2639, Fornecedores!A:C, 3, FALSE), "")</f>
        <v xml:space="preserve">CARFEL              </v>
      </c>
      <c r="X2639" s="43" t="str">
        <f>IFERROR(VLOOKUP(V2639, Fornecedores!A:E, 5, FALSE), "")</f>
        <v>João Pessoa</v>
      </c>
      <c r="Y2639" s="43" t="str">
        <f>IFERROR(VLOOKUP(V2639, Fornecedores!A:F, 6, FALSE), "")</f>
        <v>PB</v>
      </c>
      <c r="Z2639" s="14" t="str">
        <f>IF(H2639=0, "Pedido entregue!", "Pendente")</f>
        <v>Pendente</v>
      </c>
      <c r="AA2639" s="74"/>
      <c r="AB2639" s="58" t="str">
        <f>IF(Z2639="Pedido Entregue!", IF(AA2639=1, "Retirado do Almoxarifado", IF(AA2639=2, "Material devolvido", "Aguardando retirada")), IF(Z2639="Pendente", "Entrega pendente", ""))</f>
        <v>Entrega pendente</v>
      </c>
      <c r="AC2639" s="18">
        <v>1</v>
      </c>
      <c r="AD2639" s="18">
        <f>AC2639/SUMIF($P:$P,P2639,$AC:$AC)</f>
        <v>1</v>
      </c>
      <c r="AE2639" s="18">
        <f>IF(R2639=0,0,AC2639/SUMIF($R:$R,R2639,$AC:$AC))</f>
        <v>1</v>
      </c>
      <c r="AF2639" s="18">
        <f>IF(R2639=0,1,0)</f>
        <v>0</v>
      </c>
      <c r="AG2639" s="18">
        <f>IF(R2639=0,#REF!-J2639,0)</f>
        <v>0</v>
      </c>
      <c r="AH2639" t="str">
        <f>TEXT(J2639,"MMMM")</f>
        <v>abril</v>
      </c>
    </row>
    <row r="2640" spans="1:34" ht="12.75" hidden="1" customHeight="1" x14ac:dyDescent="0.25">
      <c r="A2640" s="90" t="str">
        <f>IF(C2640="Oficina Diversos","Oficina Geral",
IF(ISNUMBER(FIND("Estoque - Colhedoras",C2640)),"Colhedoras",IF(ISNUMBER(FIND("Caldeiraria",C2640)),"Caldeiraria",IF(ISNUMBER(FIND("Borracharia",C2640)),"Borracharia",IF(ISNUMBER(FIND("Lubrificação",C2640)),"Lubrificação",
IF(ISNUMBER(FIND("Estoque - Carregadeiras",C2640)),"Carregadeiras",IF(ISNUMBER(FIND("Estoque - Veic. Leves",C2640)),"Veic. Leves",
IF(ISNUMBER(FIND("Estoque - Caminhões",C2640)),"Caminhões",IF(ISNUMBER(FIND("Estoque - Transbordos",C2640)),"Transbordos",
IF(ISNUMBER(FIND("Estoque - Tratores",C2640)),"Tratores",
IF(ISNUMBER(FIND("Estoque - Máquinas pesadas",C2640)),"Máquinas pesadas",
IF(ISNUMBER(FIND("Estoque - Reboques",C2640)),"Reboques",
IF(C2640="Estoque","Estoque",
IF(AND(ISNUMBER(C2640),C2640&gt;1000,C2640&lt;2000),"Caminhões",
IF(AND(ISNUMBER(C2640),C2640&gt;2000,C2640&lt;3000),"Tratores",
IF(AND(ISNUMBER(C2640),C2640&gt;3000,C2640&lt;4000),"Carregadeiras",
IF(AND(ISNUMBER(C2640),C2640&gt;4000,C2640&lt;5000),"Máquinas pesadas",
IF(AND(ISNUMBER(C2640),C2640&gt;5000,C2640&lt;6000),"Colhedoras",
IF(AND(ISNUMBER(C2640),C2640&gt;7000,C2640&lt;8000),"Irrigação",
IF(AND(ISNUMBER(C2640),C2640&gt;8000,C2640&lt;9000),"Reboques",IF(AND(ISNUMBER(C2640),C2640&gt;0,C2640&lt;1000),"Veic. Leves","")))))))))))))))))))))</f>
        <v>Oficina Geral</v>
      </c>
      <c r="B2640" s="72"/>
      <c r="C2640" s="42" t="s">
        <v>661</v>
      </c>
      <c r="D2640" s="42">
        <v>90830</v>
      </c>
      <c r="E2640" s="43" t="s">
        <v>1013</v>
      </c>
      <c r="F2640" s="14" t="str">
        <f>IF(ISBLANK(K2640), "Apenas Solicitação", "Tem OC")</f>
        <v>Tem OC</v>
      </c>
      <c r="G2640" s="42">
        <v>1</v>
      </c>
      <c r="H2640" s="37">
        <f>G2640-I2640</f>
        <v>0</v>
      </c>
      <c r="I2640" s="38">
        <v>1</v>
      </c>
      <c r="J2640" s="44">
        <v>45770</v>
      </c>
      <c r="K2640" s="185">
        <v>45787</v>
      </c>
      <c r="L2640" s="44"/>
      <c r="M2640" s="44" t="str">
        <f ca="1">IF(OR(N2640="", N2640=0), "", IF(N2640&gt;TODAY(), "No prazo", "Atrasado"))</f>
        <v/>
      </c>
      <c r="N2640" s="44" t="str">
        <f>IFERROR(K2640 + VALUE(LEFT(L2640, FIND(" ", L2640) - 1)), "")</f>
        <v/>
      </c>
      <c r="O2640" s="3">
        <f>IF(_xlfn.DAYS(K2640,J2640)&lt;0, "Aguardando OC", _xlfn.DAYS(K2640,J2640))</f>
        <v>17</v>
      </c>
      <c r="P2640" s="191">
        <v>400354</v>
      </c>
      <c r="Q2640" s="56"/>
      <c r="R2640" s="191">
        <v>167307</v>
      </c>
      <c r="S2640" s="42">
        <v>221</v>
      </c>
      <c r="T2640" s="67" t="s">
        <v>1029</v>
      </c>
      <c r="U2640" s="45">
        <v>3500</v>
      </c>
      <c r="V2640" s="42">
        <v>4829</v>
      </c>
      <c r="W2640" s="43" t="str">
        <f>IFERROR(VLOOKUP(V2640, Fornecedores!A:C, 3, FALSE), "")</f>
        <v>FERRAMENTEC</v>
      </c>
      <c r="X2640" s="43" t="str">
        <f>IFERROR(VLOOKUP(V2640, Fornecedores!A:E, 5, FALSE), "")</f>
        <v>João Pessoa</v>
      </c>
      <c r="Y2640" s="43" t="str">
        <f>IFERROR(VLOOKUP(V2640, Fornecedores!A:F, 6, FALSE), "")</f>
        <v>PB</v>
      </c>
      <c r="Z2640" s="14" t="str">
        <f>IF(H2640=0, "Pedido entregue!", "Pendente")</f>
        <v>Pedido entregue!</v>
      </c>
      <c r="AA2640" s="74">
        <v>1</v>
      </c>
      <c r="AB2640" s="58" t="str">
        <f>IF(Z2640="Pedido Entregue!", IF(AA2640=1, "Retirado do Almoxarifado", IF(AA2640=2, "Material devolvido", "Aguardando retirada")), IF(Z2640="Pendente", "Entrega pendente", ""))</f>
        <v>Retirado do Almoxarifado</v>
      </c>
      <c r="AC2640" s="18">
        <v>1</v>
      </c>
      <c r="AD2640" s="18">
        <f>AC2640/SUMIF($P:$P,P2640,$AC:$AC)</f>
        <v>1</v>
      </c>
      <c r="AE2640" s="18">
        <f>IF(R2640=0,0,AC2640/SUMIF($R:$R,R2640,$AC:$AC))</f>
        <v>1</v>
      </c>
      <c r="AF2640" s="18">
        <f>IF(R2640=0,1,0)</f>
        <v>0</v>
      </c>
      <c r="AG2640" s="18">
        <f>IF(R2640=0,#REF!-J2640,0)</f>
        <v>0</v>
      </c>
      <c r="AH2640" t="str">
        <f>TEXT(J2640,"MMMM")</f>
        <v>abril</v>
      </c>
    </row>
    <row r="2641" spans="1:34" ht="12.75" hidden="1" customHeight="1" x14ac:dyDescent="0.25">
      <c r="A2641" s="90" t="str">
        <f>IF(C2641="Oficina Diversos","Oficina Geral",
IF(ISNUMBER(FIND("Estoque - Colhedoras",C2641)),"Colhedoras",IF(ISNUMBER(FIND("Caldeiraria",C2641)),"Caldeiraria",IF(ISNUMBER(FIND("Borracharia",C2641)),"Borracharia",IF(ISNUMBER(FIND("Lubrificação",C2641)),"Lubrificação",
IF(ISNUMBER(FIND("Estoque - Carregadeiras",C2641)),"Carregadeiras",IF(ISNUMBER(FIND("Estoque - Veic. Leves",C2641)),"Veic. Leves",
IF(ISNUMBER(FIND("Estoque - Caminhões",C2641)),"Caminhões",IF(ISNUMBER(FIND("Estoque - Transbordos",C2641)),"Transbordos",
IF(ISNUMBER(FIND("Estoque - Tratores",C2641)),"Tratores",
IF(ISNUMBER(FIND("Estoque - Máquinas pesadas",C2641)),"Máquinas pesadas",
IF(ISNUMBER(FIND("Estoque - Reboques",C2641)),"Reboques",
IF(C2641="Estoque","Estoque",
IF(AND(ISNUMBER(C2641),C2641&gt;1000,C2641&lt;2000),"Caminhões",
IF(AND(ISNUMBER(C2641),C2641&gt;2000,C2641&lt;3000),"Tratores",
IF(AND(ISNUMBER(C2641),C2641&gt;3000,C2641&lt;4000),"Carregadeiras",
IF(AND(ISNUMBER(C2641),C2641&gt;4000,C2641&lt;5000),"Máquinas pesadas",
IF(AND(ISNUMBER(C2641),C2641&gt;5000,C2641&lt;6000),"Colhedoras",
IF(AND(ISNUMBER(C2641),C2641&gt;7000,C2641&lt;8000),"Irrigação",
IF(AND(ISNUMBER(C2641),C2641&gt;8000,C2641&lt;9000),"Reboques",IF(AND(ISNUMBER(C2641),C2641&gt;0,C2641&lt;1000),"Veic. Leves","")))))))))))))))))))))</f>
        <v>Caminhões</v>
      </c>
      <c r="B2641" s="72"/>
      <c r="C2641" s="42">
        <v>1098</v>
      </c>
      <c r="D2641" s="42">
        <v>90882</v>
      </c>
      <c r="E2641" s="43" t="s">
        <v>1018</v>
      </c>
      <c r="F2641" s="14" t="str">
        <f>IF(ISBLANK(K2641), "Apenas Solicitação", "Tem OC")</f>
        <v>Tem OC</v>
      </c>
      <c r="G2641" s="42">
        <v>1</v>
      </c>
      <c r="H2641" s="37">
        <f>G2641-I2641</f>
        <v>0</v>
      </c>
      <c r="I2641" s="38">
        <v>1</v>
      </c>
      <c r="J2641" s="44">
        <v>45771</v>
      </c>
      <c r="K2641" s="185">
        <v>45784</v>
      </c>
      <c r="L2641" s="3"/>
      <c r="M2641" s="44" t="str">
        <f ca="1">IF(OR(N2641="", N2641=0), "", IF(N2641&gt;TODAY(), "No prazo", "Atrasado"))</f>
        <v/>
      </c>
      <c r="N2641" s="44" t="str">
        <f>IFERROR(K2641 + VALUE(LEFT(L2641, FIND(" ", L2641) - 1)), "")</f>
        <v/>
      </c>
      <c r="O2641" s="3">
        <f>IF(_xlfn.DAYS(K2641,J2641)&lt;0, "Aguardando OC", _xlfn.DAYS(K2641,J2641))</f>
        <v>13</v>
      </c>
      <c r="P2641" s="191">
        <v>400566</v>
      </c>
      <c r="Q2641" s="56"/>
      <c r="R2641" s="191">
        <v>167248</v>
      </c>
      <c r="S2641" s="42">
        <v>221</v>
      </c>
      <c r="T2641" s="67" t="s">
        <v>1029</v>
      </c>
      <c r="U2641" s="45">
        <v>2067</v>
      </c>
      <c r="V2641" s="42">
        <v>2528</v>
      </c>
      <c r="W2641" s="43" t="str">
        <f>IFERROR(VLOOKUP(V2641, Fornecedores!A:C, 3, FALSE), "")</f>
        <v xml:space="preserve">REDIESEL            </v>
      </c>
      <c r="X2641" s="43" t="str">
        <f>IFERROR(VLOOKUP(V2641, Fornecedores!A:E, 5, FALSE), "")</f>
        <v>Jaboatão dos Guararapes</v>
      </c>
      <c r="Y2641" s="43" t="str">
        <f>IFERROR(VLOOKUP(V2641, Fornecedores!A:F, 6, FALSE), "")</f>
        <v>PE</v>
      </c>
      <c r="Z2641" s="14" t="str">
        <f>IF(H2641=0, "Pedido entregue!", "Pendente")</f>
        <v>Pedido entregue!</v>
      </c>
      <c r="AA2641" s="74">
        <v>0</v>
      </c>
      <c r="AB2641" s="58" t="str">
        <f>IF(Z2641="Pedido Entregue!", IF(AA2641=1, "Retirado do Almoxarifado", IF(AA2641=2, "Material devolvido", "Aguardando retirada")), IF(Z2641="Pendente", "Entrega pendente", ""))</f>
        <v>Aguardando retirada</v>
      </c>
      <c r="AC2641" s="18">
        <v>1</v>
      </c>
      <c r="AD2641" s="18">
        <f>AC2641/SUMIF($P:$P,P2641,$AC:$AC)</f>
        <v>1</v>
      </c>
      <c r="AE2641" s="18">
        <f>IF(R2641=0,0,AC2641/SUMIF($R:$R,R2641,$AC:$AC))</f>
        <v>1</v>
      </c>
      <c r="AF2641" s="18">
        <f>IF(R2641=0,1,0)</f>
        <v>0</v>
      </c>
      <c r="AG2641" s="18">
        <f>IF(R2641=0,#REF!-J2641,0)</f>
        <v>0</v>
      </c>
      <c r="AH2641" t="str">
        <f>TEXT(J2641,"MMMM")</f>
        <v>abril</v>
      </c>
    </row>
    <row r="2642" spans="1:34" ht="12.75" hidden="1" customHeight="1" x14ac:dyDescent="0.25">
      <c r="A2642" s="90" t="str">
        <f>IF(C2642="Oficina Diversos","Oficina Geral",
IF(ISNUMBER(FIND("Estoque - Colhedoras",C2642)),"Colhedoras",IF(ISNUMBER(FIND("Caldeiraria",C2642)),"Caldeiraria",IF(ISNUMBER(FIND("Borracharia",C2642)),"Borracharia",IF(ISNUMBER(FIND("Lubrificação",C2642)),"Lubrificação",
IF(ISNUMBER(FIND("Estoque - Carregadeiras",C2642)),"Carregadeiras",IF(ISNUMBER(FIND("Estoque - Veic. Leves",C2642)),"Veic. Leves",
IF(ISNUMBER(FIND("Estoque - Caminhões",C2642)),"Caminhões",IF(ISNUMBER(FIND("Estoque - Transbordos",C2642)),"Transbordos",
IF(ISNUMBER(FIND("Estoque - Tratores",C2642)),"Tratores",
IF(ISNUMBER(FIND("Estoque - Máquinas pesadas",C2642)),"Máquinas pesadas",
IF(ISNUMBER(FIND("Estoque - Reboques",C2642)),"Reboques",
IF(C2642="Estoque","Estoque",
IF(AND(ISNUMBER(C2642),C2642&gt;1000,C2642&lt;2000),"Caminhões",
IF(AND(ISNUMBER(C2642),C2642&gt;2000,C2642&lt;3000),"Tratores",
IF(AND(ISNUMBER(C2642),C2642&gt;3000,C2642&lt;4000),"Carregadeiras",
IF(AND(ISNUMBER(C2642),C2642&gt;4000,C2642&lt;5000),"Máquinas pesadas",
IF(AND(ISNUMBER(C2642),C2642&gt;5000,C2642&lt;6000),"Colhedoras",
IF(AND(ISNUMBER(C2642),C2642&gt;7000,C2642&lt;8000),"Irrigação",
IF(AND(ISNUMBER(C2642),C2642&gt;8000,C2642&lt;9000),"Reboques",IF(AND(ISNUMBER(C2642),C2642&gt;0,C2642&lt;1000),"Veic. Leves","")))))))))))))))))))))</f>
        <v>Caminhões</v>
      </c>
      <c r="B2642" s="72"/>
      <c r="C2642" s="42">
        <v>1098</v>
      </c>
      <c r="D2642" s="42">
        <v>90883</v>
      </c>
      <c r="E2642" s="43" t="s">
        <v>1019</v>
      </c>
      <c r="F2642" s="14" t="str">
        <f>IF(ISBLANK(K2642), "Apenas Solicitação", "Tem OC")</f>
        <v>Tem OC</v>
      </c>
      <c r="G2642" s="42">
        <v>1</v>
      </c>
      <c r="H2642" s="37">
        <f>G2642-I2642</f>
        <v>0</v>
      </c>
      <c r="I2642" s="38">
        <v>1</v>
      </c>
      <c r="J2642" s="44">
        <v>45771</v>
      </c>
      <c r="K2642" s="185">
        <v>45784</v>
      </c>
      <c r="L2642" s="3"/>
      <c r="M2642" s="44" t="str">
        <f ca="1">IF(OR(N2642="", N2642=0), "", IF(N2642&gt;TODAY(), "No prazo", "Atrasado"))</f>
        <v/>
      </c>
      <c r="N2642" s="44" t="str">
        <f>IFERROR(K2642 + VALUE(LEFT(L2642, FIND(" ", L2642) - 1)), "")</f>
        <v/>
      </c>
      <c r="O2642" s="3">
        <f>IF(_xlfn.DAYS(K2642,J2642)&lt;0, "Aguardando OC", _xlfn.DAYS(K2642,J2642))</f>
        <v>13</v>
      </c>
      <c r="P2642" s="191">
        <v>400565</v>
      </c>
      <c r="Q2642" s="56"/>
      <c r="R2642" s="191">
        <v>167370</v>
      </c>
      <c r="S2642" s="42">
        <v>221</v>
      </c>
      <c r="T2642" s="67" t="s">
        <v>1029</v>
      </c>
      <c r="U2642" s="45">
        <v>368</v>
      </c>
      <c r="V2642" s="42">
        <v>15716</v>
      </c>
      <c r="W2642" s="43"/>
      <c r="X2642" s="43" t="str">
        <f>IFERROR(VLOOKUP(V2642, Fornecedores!A:E, 5, FALSE), "")</f>
        <v>Jaboatão dos Guararapes</v>
      </c>
      <c r="Y2642" s="43" t="str">
        <f>IFERROR(VLOOKUP(V2642, Fornecedores!A:F, 6, FALSE), "")</f>
        <v>PE</v>
      </c>
      <c r="Z2642" s="14" t="str">
        <f>IF(H2642=0, "Pedido entregue!", "Pendente")</f>
        <v>Pedido entregue!</v>
      </c>
      <c r="AA2642" s="74">
        <v>0</v>
      </c>
      <c r="AB2642" s="58" t="str">
        <f>IF(Z2642="Pedido Entregue!", IF(AA2642=1, "Retirado do Almoxarifado", IF(AA2642=2, "Material devolvido", "Aguardando retirada")), IF(Z2642="Pendente", "Entrega pendente", ""))</f>
        <v>Aguardando retirada</v>
      </c>
      <c r="AC2642" s="18">
        <v>1</v>
      </c>
      <c r="AD2642" s="18">
        <f>AC2642/SUMIF($P:$P,P2642,$AC:$AC)</f>
        <v>1</v>
      </c>
      <c r="AE2642" s="18">
        <f>IF(R2642=0,0,AC2642/SUMIF($R:$R,R2642,$AC:$AC))</f>
        <v>0.25</v>
      </c>
      <c r="AF2642" s="18">
        <f>IF(R2642=0,1,0)</f>
        <v>0</v>
      </c>
      <c r="AG2642" s="18">
        <f>IF(R2642=0,#REF!-J2642,0)</f>
        <v>0</v>
      </c>
      <c r="AH2642" t="str">
        <f>TEXT(J2642,"MMMM")</f>
        <v>abril</v>
      </c>
    </row>
    <row r="2643" spans="1:34" ht="12.75" hidden="1" customHeight="1" x14ac:dyDescent="0.25">
      <c r="A2643" s="90" t="str">
        <f>IF(C2643="Oficina Diversos","Oficina Geral",
IF(ISNUMBER(FIND("Estoque - Colhedoras",C2643)),"Colhedoras",IF(ISNUMBER(FIND("Caldeiraria",C2643)),"Caldeiraria",IF(ISNUMBER(FIND("Borracharia",C2643)),"Borracharia",IF(ISNUMBER(FIND("Lubrificação",C2643)),"Lubrificação",
IF(ISNUMBER(FIND("Estoque - Carregadeiras",C2643)),"Carregadeiras",IF(ISNUMBER(FIND("Estoque - Veic. Leves",C2643)),"Veic. Leves",
IF(ISNUMBER(FIND("Estoque - Caminhões",C2643)),"Caminhões",IF(ISNUMBER(FIND("Estoque - Transbordos",C2643)),"Transbordos",
IF(ISNUMBER(FIND("Estoque - Tratores",C2643)),"Tratores",
IF(ISNUMBER(FIND("Estoque - Máquinas pesadas",C2643)),"Máquinas pesadas",
IF(ISNUMBER(FIND("Estoque - Reboques",C2643)),"Reboques",
IF(C2643="Estoque","Estoque",
IF(AND(ISNUMBER(C2643),C2643&gt;1000,C2643&lt;2000),"Caminhões",
IF(AND(ISNUMBER(C2643),C2643&gt;2000,C2643&lt;3000),"Tratores",
IF(AND(ISNUMBER(C2643),C2643&gt;3000,C2643&lt;4000),"Carregadeiras",
IF(AND(ISNUMBER(C2643),C2643&gt;4000,C2643&lt;5000),"Máquinas pesadas",
IF(AND(ISNUMBER(C2643),C2643&gt;5000,C2643&lt;6000),"Colhedoras",
IF(AND(ISNUMBER(C2643),C2643&gt;7000,C2643&lt;8000),"Irrigação",
IF(AND(ISNUMBER(C2643),C2643&gt;8000,C2643&lt;9000),"Reboques",IF(AND(ISNUMBER(C2643),C2643&gt;0,C2643&lt;1000),"Veic. Leves","")))))))))))))))))))))</f>
        <v>Caminhões</v>
      </c>
      <c r="B2643" s="72"/>
      <c r="C2643" s="42">
        <v>1106</v>
      </c>
      <c r="D2643" s="42">
        <v>90885</v>
      </c>
      <c r="E2643" s="43" t="s">
        <v>1020</v>
      </c>
      <c r="F2643" s="14" t="str">
        <f>IF(ISBLANK(K2643), "Apenas Solicitação", "Tem OC")</f>
        <v>Tem OC</v>
      </c>
      <c r="G2643" s="42">
        <v>1</v>
      </c>
      <c r="H2643" s="37">
        <f>G2643-I2643</f>
        <v>0</v>
      </c>
      <c r="I2643" s="38">
        <v>1</v>
      </c>
      <c r="J2643" s="44">
        <v>45771</v>
      </c>
      <c r="K2643" s="185">
        <v>45787</v>
      </c>
      <c r="L2643" s="3"/>
      <c r="M2643" s="44"/>
      <c r="N2643" s="44" t="str">
        <f>IFERROR(K2643 + VALUE(LEFT(L2643, FIND(" ", L2643) - 1)), "")</f>
        <v/>
      </c>
      <c r="O2643" s="3">
        <f>IF(_xlfn.DAYS(K2643,J2643)&lt;0, "Aguardando OC", _xlfn.DAYS(K2643,J2643))</f>
        <v>16</v>
      </c>
      <c r="P2643" s="191">
        <v>400572</v>
      </c>
      <c r="Q2643" s="56"/>
      <c r="R2643" s="191">
        <v>0</v>
      </c>
      <c r="S2643" s="42">
        <v>221</v>
      </c>
      <c r="T2643" s="67" t="s">
        <v>1029</v>
      </c>
      <c r="U2643" s="45">
        <v>482.9</v>
      </c>
      <c r="V2643" s="42">
        <v>2106</v>
      </c>
      <c r="W2643" s="43" t="str">
        <f>IFERROR(VLOOKUP(V2643, Fornecedores!A:C, 3, FALSE), "")</f>
        <v xml:space="preserve">UNIDAS              </v>
      </c>
      <c r="X2643" s="43" t="str">
        <f>IFERROR(VLOOKUP(V2643, Fornecedores!A:E, 5, FALSE), "")</f>
        <v>João Pessoa</v>
      </c>
      <c r="Y2643" s="43" t="str">
        <f>IFERROR(VLOOKUP(V2643, Fornecedores!A:F, 6, FALSE), "")</f>
        <v>PB</v>
      </c>
      <c r="Z2643" s="14" t="str">
        <f>IF(H2643=0, "Pedido entregue!", "Pendente")</f>
        <v>Pedido entregue!</v>
      </c>
      <c r="AA2643" s="74">
        <v>1</v>
      </c>
      <c r="AB2643" s="58" t="str">
        <f>IF(Z2643="Pedido Entregue!", IF(AA2643=1, "Retirado do Almoxarifado", IF(AA2643=2, "Material devolvido", "Aguardando retirada")), IF(Z2643="Pendente", "Entrega pendente", ""))</f>
        <v>Retirado do Almoxarifado</v>
      </c>
      <c r="AC2643" s="18">
        <v>1</v>
      </c>
      <c r="AD2643" s="18">
        <f>AC2643/SUMIF($P:$P,P2643,$AC:$AC)</f>
        <v>1</v>
      </c>
      <c r="AE2643" s="18">
        <f>IF(R2643=0,0,AC2643/SUMIF($R:$R,R2643,$AC:$AC))</f>
        <v>0</v>
      </c>
      <c r="AF2643" s="18">
        <f>IF(R2643=0,1,0)</f>
        <v>1</v>
      </c>
      <c r="AG2643" s="18" t="e">
        <f>IF(R2643=0,#REF!-J2643,0)</f>
        <v>#REF!</v>
      </c>
      <c r="AH2643" t="str">
        <f>TEXT(J2643,"MMMM")</f>
        <v>abril</v>
      </c>
    </row>
    <row r="2644" spans="1:34" ht="12.75" customHeight="1" x14ac:dyDescent="0.25">
      <c r="A2644" s="90" t="str">
        <f>IF(C2644="Oficina Diversos","Oficina Geral",
IF(ISNUMBER(FIND("Estoque - Colhedoras",C2644)),"Colhedoras",IF(ISNUMBER(FIND("Caldeiraria",C2644)),"Caldeiraria",IF(ISNUMBER(FIND("Borracharia",C2644)),"Borracharia",IF(ISNUMBER(FIND("Lubrificação",C2644)),"Lubrificação",
IF(ISNUMBER(FIND("Estoque - Carregadeiras",C2644)),"Carregadeiras",IF(ISNUMBER(FIND("Estoque - Veic. Leves",C2644)),"Veic. Leves",
IF(ISNUMBER(FIND("Estoque - Caminhões",C2644)),"Caminhões",IF(ISNUMBER(FIND("Estoque - Transbordos",C2644)),"Transbordos",
IF(ISNUMBER(FIND("Estoque - Tratores",C2644)),"Tratores",
IF(ISNUMBER(FIND("Estoque - Máquinas pesadas",C2644)),"Máquinas pesadas",
IF(ISNUMBER(FIND("Estoque - Reboques",C2644)),"Reboques",
IF(C2644="Estoque","Estoque",
IF(AND(ISNUMBER(C2644),C2644&gt;1000,C2644&lt;2000),"Caminhões",
IF(AND(ISNUMBER(C2644),C2644&gt;2000,C2644&lt;3000),"Tratores",
IF(AND(ISNUMBER(C2644),C2644&gt;3000,C2644&lt;4000),"Carregadeiras",
IF(AND(ISNUMBER(C2644),C2644&gt;4000,C2644&lt;5000),"Máquinas pesadas",
IF(AND(ISNUMBER(C2644),C2644&gt;5000,C2644&lt;6000),"Colhedoras",
IF(AND(ISNUMBER(C2644),C2644&gt;7000,C2644&lt;8000),"Irrigação",
IF(AND(ISNUMBER(C2644),C2644&gt;8000,C2644&lt;9000),"Reboques",IF(AND(ISNUMBER(C2644),C2644&gt;0,C2644&lt;1000),"Veic. Leves","")))))))))))))))))))))</f>
        <v>Caminhões</v>
      </c>
      <c r="B2644" s="72"/>
      <c r="C2644" s="42">
        <v>1106</v>
      </c>
      <c r="D2644" s="42">
        <v>90886</v>
      </c>
      <c r="E2644" s="43" t="s">
        <v>1021</v>
      </c>
      <c r="F2644" s="14" t="str">
        <f>IF(ISBLANK(K2644), "Apenas Solicitação", "Tem OC")</f>
        <v>Apenas Solicitação</v>
      </c>
      <c r="G2644" s="42">
        <v>1</v>
      </c>
      <c r="H2644" s="37">
        <f>G2644-I2644</f>
        <v>1</v>
      </c>
      <c r="I2644" s="38">
        <v>0</v>
      </c>
      <c r="J2644" s="44">
        <v>45771</v>
      </c>
      <c r="K2644" s="191"/>
      <c r="L2644" s="3"/>
      <c r="M2644" s="44" t="str">
        <f ca="1">IF(OR(N2644="", N2644=0), "", IF(N2644&gt;TODAY(), "No prazo", "Atrasado"))</f>
        <v/>
      </c>
      <c r="N2644" s="44" t="str">
        <f>IFERROR(K2644 + VALUE(LEFT(L2644, FIND(" ", L2644) - 1)), "")</f>
        <v/>
      </c>
      <c r="O2644" s="3" t="str">
        <f>IF(_xlfn.DAYS(K2644,J2644)&lt;0, "Aguardando OC", _xlfn.DAYS(K2644,J2644))</f>
        <v>Aguardando OC</v>
      </c>
      <c r="P2644" s="191">
        <v>400571</v>
      </c>
      <c r="Q2644" s="56"/>
      <c r="R2644" s="191">
        <v>167370</v>
      </c>
      <c r="S2644" s="42">
        <v>221</v>
      </c>
      <c r="T2644" s="67" t="s">
        <v>1029</v>
      </c>
      <c r="U2644" s="45">
        <v>0</v>
      </c>
      <c r="V2644" s="42"/>
      <c r="W2644" s="43" t="str">
        <f>IFERROR(VLOOKUP(V2644, Fornecedores!A:C, 3, FALSE), "")</f>
        <v/>
      </c>
      <c r="X2644" s="43" t="str">
        <f>IFERROR(VLOOKUP(V2644, Fornecedores!A:E, 5, FALSE), "")</f>
        <v/>
      </c>
      <c r="Y2644" s="43" t="str">
        <f>IFERROR(VLOOKUP(V2644, Fornecedores!A:F, 6, FALSE), "")</f>
        <v/>
      </c>
      <c r="Z2644" s="14" t="str">
        <f>IF(H2644=0, "Pedido entregue!", "Pendente")</f>
        <v>Pendente</v>
      </c>
      <c r="AA2644" s="74"/>
      <c r="AB2644" s="58" t="str">
        <f>IF(Z2644="Pedido Entregue!", IF(AA2644=1, "Retirado do Almoxarifado", IF(AA2644=2, "Material devolvido", "Aguardando retirada")), IF(Z2644="Pendente", "Entrega pendente", ""))</f>
        <v>Entrega pendente</v>
      </c>
      <c r="AC2644" s="18">
        <v>1</v>
      </c>
      <c r="AD2644" s="18">
        <f>AC2644/SUMIF($P:$P,P2644,$AC:$AC)</f>
        <v>1</v>
      </c>
      <c r="AE2644" s="18">
        <f>IF(R2644=0,0,AC2644/SUMIF($R:$R,R2644,$AC:$AC))</f>
        <v>0.25</v>
      </c>
      <c r="AF2644" s="18">
        <f>IF(R2644=0,1,0)</f>
        <v>0</v>
      </c>
      <c r="AG2644" s="18">
        <f>IF(R2644=0,#REF!-J2644,0)</f>
        <v>0</v>
      </c>
      <c r="AH2644" t="str">
        <f>TEXT(J2644,"MMMM")</f>
        <v>abril</v>
      </c>
    </row>
    <row r="2645" spans="1:34" ht="12.75" hidden="1" customHeight="1" x14ac:dyDescent="0.25">
      <c r="A2645" s="90" t="str">
        <f>IF(C2645="Oficina Diversos","Oficina Geral",
IF(ISNUMBER(FIND("Estoque - Colhedoras",C2645)),"Colhedoras",IF(ISNUMBER(FIND("Caldeiraria",C2645)),"Caldeiraria",IF(ISNUMBER(FIND("Borracharia",C2645)),"Borracharia",IF(ISNUMBER(FIND("Lubrificação",C2645)),"Lubrificação",
IF(ISNUMBER(FIND("Estoque - Carregadeiras",C2645)),"Carregadeiras",IF(ISNUMBER(FIND("Estoque - Veic. Leves",C2645)),"Veic. Leves",
IF(ISNUMBER(FIND("Estoque - Caminhões",C2645)),"Caminhões",IF(ISNUMBER(FIND("Estoque - Transbordos",C2645)),"Transbordos",
IF(ISNUMBER(FIND("Estoque - Tratores",C2645)),"Tratores",
IF(ISNUMBER(FIND("Estoque - Máquinas pesadas",C2645)),"Máquinas pesadas",
IF(ISNUMBER(FIND("Estoque - Reboques",C2645)),"Reboques",
IF(C2645="Estoque","Estoque",
IF(AND(ISNUMBER(C2645),C2645&gt;1000,C2645&lt;2000),"Caminhões",
IF(AND(ISNUMBER(C2645),C2645&gt;2000,C2645&lt;3000),"Tratores",
IF(AND(ISNUMBER(C2645),C2645&gt;3000,C2645&lt;4000),"Carregadeiras",
IF(AND(ISNUMBER(C2645),C2645&gt;4000,C2645&lt;5000),"Máquinas pesadas",
IF(AND(ISNUMBER(C2645),C2645&gt;5000,C2645&lt;6000),"Colhedoras",
IF(AND(ISNUMBER(C2645),C2645&gt;7000,C2645&lt;8000),"Irrigação",
IF(AND(ISNUMBER(C2645),C2645&gt;8000,C2645&lt;9000),"Reboques",IF(AND(ISNUMBER(C2645),C2645&gt;0,C2645&lt;1000),"Veic. Leves","")))))))))))))))))))))</f>
        <v>Caminhões</v>
      </c>
      <c r="B2645" s="72"/>
      <c r="C2645" s="42">
        <v>1106</v>
      </c>
      <c r="D2645" s="42">
        <v>90887</v>
      </c>
      <c r="E2645" s="3" t="s">
        <v>1022</v>
      </c>
      <c r="F2645" s="14" t="str">
        <f>IF(ISBLANK(K2645), "Apenas Solicitação", "Tem OC")</f>
        <v>Tem OC</v>
      </c>
      <c r="G2645" s="42">
        <v>1</v>
      </c>
      <c r="H2645" s="37">
        <f>G2645-I2645</f>
        <v>0</v>
      </c>
      <c r="I2645" s="38">
        <v>1</v>
      </c>
      <c r="J2645" s="44">
        <v>45771</v>
      </c>
      <c r="K2645" s="185">
        <v>45787</v>
      </c>
      <c r="L2645" s="3"/>
      <c r="M2645" s="44" t="str">
        <f ca="1">IF(OR(N2645="", N2645=0), "", IF(N2645&gt;TODAY(), "No prazo", "Atrasado"))</f>
        <v/>
      </c>
      <c r="N2645" s="44" t="str">
        <f>IFERROR(K2645 + VALUE(LEFT(L2645, FIND(" ", L2645) - 1)), "")</f>
        <v/>
      </c>
      <c r="O2645" s="3">
        <f>IF(_xlfn.DAYS(K2645,J2645)&lt;0, "Aguardando OC", _xlfn.DAYS(K2645,J2645))</f>
        <v>16</v>
      </c>
      <c r="P2645" s="191">
        <v>400573</v>
      </c>
      <c r="Q2645" s="56"/>
      <c r="R2645" s="191">
        <v>167370</v>
      </c>
      <c r="S2645" s="42">
        <v>221</v>
      </c>
      <c r="T2645" s="67" t="s">
        <v>1029</v>
      </c>
      <c r="U2645" s="45">
        <v>338.45</v>
      </c>
      <c r="V2645" s="42">
        <v>2106</v>
      </c>
      <c r="W2645" s="43" t="str">
        <f>IFERROR(VLOOKUP(V2645, Fornecedores!A:C, 3, FALSE), "")</f>
        <v xml:space="preserve">UNIDAS              </v>
      </c>
      <c r="X2645" s="43" t="str">
        <f>IFERROR(VLOOKUP(V2645, Fornecedores!A:E, 5, FALSE), "")</f>
        <v>João Pessoa</v>
      </c>
      <c r="Y2645" s="43" t="str">
        <f>IFERROR(VLOOKUP(V2645, Fornecedores!A:F, 6, FALSE), "")</f>
        <v>PB</v>
      </c>
      <c r="Z2645" s="14" t="str">
        <f>IF(H2645=0, "Pedido entregue!", "Pendente")</f>
        <v>Pedido entregue!</v>
      </c>
      <c r="AA2645" s="74">
        <v>0</v>
      </c>
      <c r="AB2645" s="58" t="str">
        <f>IF(Z2645="Pedido Entregue!", IF(AA2645=1, "Retirado do Almoxarifado", IF(AA2645=2, "Material devolvido", "Aguardando retirada")), IF(Z2645="Pendente", "Entrega pendente", ""))</f>
        <v>Aguardando retirada</v>
      </c>
      <c r="AC2645" s="18">
        <v>1</v>
      </c>
      <c r="AD2645" s="18">
        <f>AC2645/SUMIF($P:$P,P2645,$AC:$AC)</f>
        <v>1</v>
      </c>
      <c r="AE2645" s="18">
        <f>IF(R2645=0,0,AC2645/SUMIF($R:$R,R2645,$AC:$AC))</f>
        <v>0.25</v>
      </c>
      <c r="AF2645" s="18">
        <f>IF(R2645=0,1,0)</f>
        <v>0</v>
      </c>
      <c r="AG2645" s="18">
        <f>IF(R2645=0,#REF!-J2645,0)</f>
        <v>0</v>
      </c>
      <c r="AH2645" t="str">
        <f>TEXT(J2645,"MMMM")</f>
        <v>abril</v>
      </c>
    </row>
    <row r="2646" spans="1:34" ht="12.75" hidden="1" customHeight="1" x14ac:dyDescent="0.25">
      <c r="A2646" s="90" t="str">
        <f>IF(C2646="Oficina Diversos","Oficina Geral",
IF(ISNUMBER(FIND("Estoque - Colhedoras",C2646)),"Colhedoras",IF(ISNUMBER(FIND("Caldeiraria",C2646)),"Caldeiraria",IF(ISNUMBER(FIND("Borracharia",C2646)),"Borracharia",IF(ISNUMBER(FIND("Lubrificação",C2646)),"Lubrificação",
IF(ISNUMBER(FIND("Estoque - Carregadeiras",C2646)),"Carregadeiras",IF(ISNUMBER(FIND("Estoque - Veic. Leves",C2646)),"Veic. Leves",
IF(ISNUMBER(FIND("Estoque - Caminhões",C2646)),"Caminhões",IF(ISNUMBER(FIND("Estoque - Transbordos",C2646)),"Transbordos",
IF(ISNUMBER(FIND("Estoque - Tratores",C2646)),"Tratores",
IF(ISNUMBER(FIND("Estoque - Máquinas pesadas",C2646)),"Máquinas pesadas",
IF(ISNUMBER(FIND("Estoque - Reboques",C2646)),"Reboques",
IF(C2646="Estoque","Estoque",
IF(AND(ISNUMBER(C2646),C2646&gt;1000,C2646&lt;2000),"Caminhões",
IF(AND(ISNUMBER(C2646),C2646&gt;2000,C2646&lt;3000),"Tratores",
IF(AND(ISNUMBER(C2646),C2646&gt;3000,C2646&lt;4000),"Carregadeiras",
IF(AND(ISNUMBER(C2646),C2646&gt;4000,C2646&lt;5000),"Máquinas pesadas",
IF(AND(ISNUMBER(C2646),C2646&gt;5000,C2646&lt;6000),"Colhedoras",
IF(AND(ISNUMBER(C2646),C2646&gt;7000,C2646&lt;8000),"Irrigação",
IF(AND(ISNUMBER(C2646),C2646&gt;8000,C2646&lt;9000),"Reboques",IF(AND(ISNUMBER(C2646),C2646&gt;0,C2646&lt;1000),"Veic. Leves","")))))))))))))))))))))</f>
        <v>Caminhões</v>
      </c>
      <c r="B2646" s="72"/>
      <c r="C2646" s="42">
        <v>1106</v>
      </c>
      <c r="D2646" s="42">
        <v>90888</v>
      </c>
      <c r="E2646" s="43" t="s">
        <v>1023</v>
      </c>
      <c r="F2646" s="14" t="str">
        <f>IF(ISBLANK(K2646), "Apenas Solicitação", "Tem OC")</f>
        <v>Tem OC</v>
      </c>
      <c r="G2646" s="42">
        <v>1</v>
      </c>
      <c r="H2646" s="37">
        <f>G2646-I2646</f>
        <v>0</v>
      </c>
      <c r="I2646" s="38">
        <v>1</v>
      </c>
      <c r="J2646" s="44">
        <v>45771</v>
      </c>
      <c r="K2646" s="185">
        <v>45787</v>
      </c>
      <c r="L2646" s="3"/>
      <c r="M2646" s="44" t="str">
        <f ca="1">IF(OR(N2646="", N2646=0), "", IF(N2646&gt;TODAY(), "No prazo", "Atrasado"))</f>
        <v/>
      </c>
      <c r="N2646" s="44" t="str">
        <f>IFERROR(K2646 + VALUE(LEFT(L2646, FIND(" ", L2646) - 1)), "")</f>
        <v/>
      </c>
      <c r="O2646" s="3">
        <f>IF(_xlfn.DAYS(K2646,J2646)&lt;0, "Aguardando OC", _xlfn.DAYS(K2646,J2646))</f>
        <v>16</v>
      </c>
      <c r="P2646" s="191">
        <v>400574</v>
      </c>
      <c r="Q2646" s="56"/>
      <c r="R2646" s="191">
        <v>167370</v>
      </c>
      <c r="S2646" s="42">
        <v>221</v>
      </c>
      <c r="T2646" s="67" t="s">
        <v>1029</v>
      </c>
      <c r="U2646" s="45">
        <v>384.54</v>
      </c>
      <c r="V2646" s="42">
        <v>2106</v>
      </c>
      <c r="W2646" s="43" t="str">
        <f>IFERROR(VLOOKUP(V2646, Fornecedores!A:C, 3, FALSE), "")</f>
        <v xml:space="preserve">UNIDAS              </v>
      </c>
      <c r="X2646" s="43" t="str">
        <f>IFERROR(VLOOKUP(V2646, Fornecedores!A:E, 5, FALSE), "")</f>
        <v>João Pessoa</v>
      </c>
      <c r="Y2646" s="43" t="str">
        <f>IFERROR(VLOOKUP(V2646, Fornecedores!A:F, 6, FALSE), "")</f>
        <v>PB</v>
      </c>
      <c r="Z2646" s="14" t="str">
        <f>IF(H2646=0, "Pedido entregue!", "Pendente")</f>
        <v>Pedido entregue!</v>
      </c>
      <c r="AA2646" s="74">
        <v>0</v>
      </c>
      <c r="AB2646" s="58" t="str">
        <f>IF(Z2646="Pedido Entregue!", IF(AA2646=1, "Retirado do Almoxarifado", IF(AA2646=2, "Material devolvido", "Aguardando retirada")), IF(Z2646="Pendente", "Entrega pendente", ""))</f>
        <v>Aguardando retirada</v>
      </c>
      <c r="AC2646" s="18">
        <v>1</v>
      </c>
      <c r="AD2646" s="18">
        <f>AC2646/SUMIF($P:$P,P2646,$AC:$AC)</f>
        <v>1</v>
      </c>
      <c r="AE2646" s="18">
        <f>IF(R2646=0,0,AC2646/SUMIF($R:$R,R2646,$AC:$AC))</f>
        <v>0.25</v>
      </c>
      <c r="AF2646" s="18">
        <f>IF(R2646=0,1,0)</f>
        <v>0</v>
      </c>
      <c r="AG2646" s="18">
        <f>IF(R2646=0,#REF!-J2646,0)</f>
        <v>0</v>
      </c>
      <c r="AH2646" t="str">
        <f>TEXT(J2646,"MMMM")</f>
        <v>abril</v>
      </c>
    </row>
    <row r="2647" spans="1:34" ht="12.75" hidden="1" customHeight="1" x14ac:dyDescent="0.25">
      <c r="A2647" s="90" t="str">
        <f>IF(C2647="Oficina Diversos","Oficina Geral",
IF(ISNUMBER(FIND("Estoque - Colhedoras",C2647)),"Colhedoras",IF(ISNUMBER(FIND("Caldeiraria",C2647)),"Caldeiraria",IF(ISNUMBER(FIND("Borracharia",C2647)),"Borracharia",IF(ISNUMBER(FIND("Lubrificação",C2647)),"Lubrificação",
IF(ISNUMBER(FIND("Estoque - Carregadeiras",C2647)),"Carregadeiras",IF(ISNUMBER(FIND("Estoque - Veic. Leves",C2647)),"Veic. Leves",
IF(ISNUMBER(FIND("Estoque - Caminhões",C2647)),"Caminhões",IF(ISNUMBER(FIND("Estoque - Transbordos",C2647)),"Transbordos",
IF(ISNUMBER(FIND("Estoque - Tratores",C2647)),"Tratores",
IF(ISNUMBER(FIND("Estoque - Máquinas pesadas",C2647)),"Máquinas pesadas",
IF(ISNUMBER(FIND("Estoque - Reboques",C2647)),"Reboques",
IF(C2647="Estoque","Estoque",
IF(AND(ISNUMBER(C2647),C2647&gt;1000,C2647&lt;2000),"Caminhões",
IF(AND(ISNUMBER(C2647),C2647&gt;2000,C2647&lt;3000),"Tratores",
IF(AND(ISNUMBER(C2647),C2647&gt;3000,C2647&lt;4000),"Carregadeiras",
IF(AND(ISNUMBER(C2647),C2647&gt;4000,C2647&lt;5000),"Máquinas pesadas",
IF(AND(ISNUMBER(C2647),C2647&gt;5000,C2647&lt;6000),"Colhedoras",
IF(AND(ISNUMBER(C2647),C2647&gt;7000,C2647&lt;8000),"Irrigação",
IF(AND(ISNUMBER(C2647),C2647&gt;8000,C2647&lt;9000),"Reboques",IF(AND(ISNUMBER(C2647),C2647&gt;0,C2647&lt;1000),"Veic. Leves","")))))))))))))))))))))</f>
        <v>Caminhões</v>
      </c>
      <c r="B2647" s="72"/>
      <c r="C2647" s="42">
        <v>1106</v>
      </c>
      <c r="D2647" s="42">
        <v>90889</v>
      </c>
      <c r="E2647" s="43" t="s">
        <v>1024</v>
      </c>
      <c r="F2647" s="14" t="str">
        <f>IF(ISBLANK(K2647), "Apenas Solicitação", "Tem OC")</f>
        <v>Tem OC</v>
      </c>
      <c r="G2647" s="42">
        <v>1</v>
      </c>
      <c r="H2647" s="37">
        <f>G2647-I2647</f>
        <v>0</v>
      </c>
      <c r="I2647" s="38">
        <v>1</v>
      </c>
      <c r="J2647" s="44">
        <v>45771</v>
      </c>
      <c r="K2647" s="185">
        <v>45787</v>
      </c>
      <c r="L2647" s="3"/>
      <c r="M2647" s="44" t="str">
        <f ca="1">IF(OR(N2647="", N2647=0), "", IF(N2647&gt;TODAY(), "No prazo", "Atrasado"))</f>
        <v/>
      </c>
      <c r="N2647" s="44" t="str">
        <f>IFERROR(K2647 + VALUE(LEFT(L2647, FIND(" ", L2647) - 1)), "")</f>
        <v/>
      </c>
      <c r="O2647" s="3">
        <f>IF(_xlfn.DAYS(K2647,J2647)&lt;0, "Aguardando OC", _xlfn.DAYS(K2647,J2647))</f>
        <v>16</v>
      </c>
      <c r="P2647" s="191">
        <v>400575</v>
      </c>
      <c r="Q2647" s="56"/>
      <c r="R2647" s="191">
        <v>167278</v>
      </c>
      <c r="S2647" s="42">
        <v>221</v>
      </c>
      <c r="T2647" s="67" t="s">
        <v>1029</v>
      </c>
      <c r="U2647" s="45">
        <v>184.55</v>
      </c>
      <c r="V2647" s="42">
        <v>2106</v>
      </c>
      <c r="W2647" s="43" t="str">
        <f>IFERROR(VLOOKUP(V2647, Fornecedores!A:C, 3, FALSE), "")</f>
        <v xml:space="preserve">UNIDAS              </v>
      </c>
      <c r="X2647" s="43" t="str">
        <f>IFERROR(VLOOKUP(V2647, Fornecedores!A:E, 5, FALSE), "")</f>
        <v>João Pessoa</v>
      </c>
      <c r="Y2647" s="43" t="str">
        <f>IFERROR(VLOOKUP(V2647, Fornecedores!A:F, 6, FALSE), "")</f>
        <v>PB</v>
      </c>
      <c r="Z2647" s="14" t="str">
        <f>IF(H2647=0, "Pedido entregue!", "Pendente")</f>
        <v>Pedido entregue!</v>
      </c>
      <c r="AA2647" s="74">
        <v>0</v>
      </c>
      <c r="AB2647" s="58" t="str">
        <f>IF(Z2647="Pedido Entregue!", IF(AA2647=1, "Retirado do Almoxarifado", IF(AA2647=2, "Material devolvido", "Aguardando retirada")), IF(Z2647="Pendente", "Entrega pendente", ""))</f>
        <v>Aguardando retirada</v>
      </c>
      <c r="AC2647" s="18">
        <v>1</v>
      </c>
      <c r="AD2647" s="18">
        <f>AC2647/SUMIF($P:$P,P2647,$AC:$AC)</f>
        <v>1</v>
      </c>
      <c r="AE2647" s="18">
        <f>IF(R2647=0,0,AC2647/SUMIF($R:$R,R2647,$AC:$AC))</f>
        <v>1</v>
      </c>
      <c r="AF2647" s="18">
        <f>IF(R2647=0,1,0)</f>
        <v>0</v>
      </c>
      <c r="AG2647" s="18">
        <f>IF(R2647=0,#REF!-J2647,0)</f>
        <v>0</v>
      </c>
      <c r="AH2647" t="str">
        <f>TEXT(J2647,"MMMM")</f>
        <v>abril</v>
      </c>
    </row>
    <row r="2648" spans="1:34" ht="12.75" customHeight="1" x14ac:dyDescent="0.25">
      <c r="A2648" s="90" t="str">
        <f>IF(C2648="Oficina Diversos","Oficina Geral",
IF(ISNUMBER(FIND("Estoque - Colhedoras",C2648)),"Colhedoras",IF(ISNUMBER(FIND("Caldeiraria",C2648)),"Caldeiraria",IF(ISNUMBER(FIND("Borracharia",C2648)),"Borracharia",IF(ISNUMBER(FIND("Lubrificação",C2648)),"Lubrificação",
IF(ISNUMBER(FIND("Estoque - Carregadeiras",C2648)),"Carregadeiras",IF(ISNUMBER(FIND("Estoque - Veic. Leves",C2648)),"Veic. Leves",
IF(ISNUMBER(FIND("Estoque - Caminhões",C2648)),"Caminhões",IF(ISNUMBER(FIND("Estoque - Transbordos",C2648)),"Transbordos",
IF(ISNUMBER(FIND("Estoque - Tratores",C2648)),"Tratores",
IF(ISNUMBER(FIND("Estoque - Máquinas pesadas",C2648)),"Máquinas pesadas",
IF(ISNUMBER(FIND("Estoque - Reboques",C2648)),"Reboques",
IF(C2648="Estoque","Estoque",
IF(AND(ISNUMBER(C2648),C2648&gt;1000,C2648&lt;2000),"Caminhões",
IF(AND(ISNUMBER(C2648),C2648&gt;2000,C2648&lt;3000),"Tratores",
IF(AND(ISNUMBER(C2648),C2648&gt;3000,C2648&lt;4000),"Carregadeiras",
IF(AND(ISNUMBER(C2648),C2648&gt;4000,C2648&lt;5000),"Máquinas pesadas",
IF(AND(ISNUMBER(C2648),C2648&gt;5000,C2648&lt;6000),"Colhedoras",
IF(AND(ISNUMBER(C2648),C2648&gt;7000,C2648&lt;8000),"Irrigação",
IF(AND(ISNUMBER(C2648),C2648&gt;8000,C2648&lt;9000),"Reboques",IF(AND(ISNUMBER(C2648),C2648&gt;0,C2648&lt;1000),"Veic. Leves","")))))))))))))))))))))</f>
        <v>Tratores</v>
      </c>
      <c r="C2648" s="144">
        <v>2064</v>
      </c>
      <c r="D2648" s="143">
        <v>90919</v>
      </c>
      <c r="E2648" s="146" t="s">
        <v>20617</v>
      </c>
      <c r="F2648" s="101" t="str">
        <f>IF(ISBLANK(K2648), "Apenas Solicitação", "Tem OC")</f>
        <v>Apenas Solicitação</v>
      </c>
      <c r="G2648" s="143">
        <v>1</v>
      </c>
      <c r="H2648" s="102">
        <f>G2648-I2648</f>
        <v>1</v>
      </c>
      <c r="I2648" s="103"/>
      <c r="J2648" s="147">
        <v>45821</v>
      </c>
      <c r="K2648" s="200"/>
      <c r="L2648" s="146"/>
      <c r="M2648" s="104" t="str">
        <f ca="1">IF(OR(N2648="", N2648=0), "", IF(N2648&gt;TODAY(), "No prazo", "Atrasado"))</f>
        <v/>
      </c>
      <c r="N2648" s="104" t="str">
        <f>IFERROR(K2648 + VALUE(LEFT(L2648, FIND(" ", L2648) - 1)), "")</f>
        <v/>
      </c>
      <c r="O2648" s="105" t="str">
        <f>IF(_xlfn.DAYS(K2648,J2648)&lt;0, "Aguardando OC", _xlfn.DAYS(K2648,J2648))</f>
        <v>Aguardando OC</v>
      </c>
      <c r="P2648" s="200">
        <v>407248</v>
      </c>
      <c r="Q2648" s="12"/>
      <c r="R2648" s="200">
        <v>0</v>
      </c>
      <c r="S2648" s="143">
        <v>221</v>
      </c>
      <c r="T2648" s="65" t="s">
        <v>1029</v>
      </c>
      <c r="U2648" s="164">
        <v>268.62</v>
      </c>
      <c r="V2648" s="143"/>
      <c r="W2648" s="105" t="str">
        <f>IFERROR(VLOOKUP(V2648, Fornecedores!A:C, 3, FALSE), "")</f>
        <v/>
      </c>
      <c r="X2648" s="105" t="str">
        <f>IFERROR(VLOOKUP(V2648, Fornecedores!A:E, 5, FALSE), "")</f>
        <v/>
      </c>
      <c r="Y2648" s="105" t="str">
        <f>IFERROR(VLOOKUP(V2648, Fornecedores!A:F, 6, FALSE), "")</f>
        <v/>
      </c>
      <c r="Z2648" s="101" t="str">
        <f>IF(H2648=0, "Pedido entregue!", "Pendente")</f>
        <v>Pendente</v>
      </c>
      <c r="AB2648" s="132" t="str">
        <f>IF(Z2648="Pedido Entregue!", IF(AA2648=1, "Retirado do Almoxarifado", IF(AA2648=2, "Material devolvido", "Aguardando retirada")), IF(Z2648="Pendente", "Entrega pendente", ""))</f>
        <v>Entrega pendente</v>
      </c>
      <c r="AC2648" s="18">
        <v>1</v>
      </c>
      <c r="AD2648" s="18">
        <f>AC2648/SUMIF($P:$P,P2648,$AC:$AC)</f>
        <v>1</v>
      </c>
      <c r="AE2648" s="18">
        <f>IF(R2648=0,0,AC2648/SUMIF($R:$R,R2648,$AC:$AC))</f>
        <v>0</v>
      </c>
      <c r="AF2648" s="18">
        <f>IF(R2648=0,1,0)</f>
        <v>1</v>
      </c>
      <c r="AH2648" t="str">
        <f>TEXT(J2648,"MMMM")</f>
        <v>junho</v>
      </c>
    </row>
    <row r="2649" spans="1:34" ht="12.75" hidden="1" customHeight="1" x14ac:dyDescent="0.25">
      <c r="A2649" s="90" t="str">
        <f>IF(C2649="Oficina Diversos","Oficina Geral",
IF(ISNUMBER(FIND("Estoque - Colhedoras",C2649)),"Colhedoras",IF(ISNUMBER(FIND("Caldeiraria",C2649)),"Caldeiraria",IF(ISNUMBER(FIND("Borracharia",C2649)),"Borracharia",IF(ISNUMBER(FIND("Lubrificação",C2649)),"Lubrificação",
IF(ISNUMBER(FIND("Estoque - Carregadeiras",C2649)),"Carregadeiras",IF(ISNUMBER(FIND("Estoque - Veic. Leves",C2649)),"Veic. Leves",
IF(ISNUMBER(FIND("Estoque - Caminhões",C2649)),"Caminhões",IF(ISNUMBER(FIND("Estoque - Transbordos",C2649)),"Transbordos",
IF(ISNUMBER(FIND("Estoque - Tratores",C2649)),"Tratores",
IF(ISNUMBER(FIND("Estoque - Máquinas pesadas",C2649)),"Máquinas pesadas",
IF(ISNUMBER(FIND("Estoque - Reboques",C2649)),"Reboques",
IF(C2649="Estoque","Estoque",
IF(AND(ISNUMBER(C2649),C2649&gt;1000,C2649&lt;2000),"Caminhões",
IF(AND(ISNUMBER(C2649),C2649&gt;2000,C2649&lt;3000),"Tratores",
IF(AND(ISNUMBER(C2649),C2649&gt;3000,C2649&lt;4000),"Carregadeiras",
IF(AND(ISNUMBER(C2649),C2649&gt;4000,C2649&lt;5000),"Máquinas pesadas",
IF(AND(ISNUMBER(C2649),C2649&gt;5000,C2649&lt;6000),"Colhedoras",
IF(AND(ISNUMBER(C2649),C2649&gt;7000,C2649&lt;8000),"Irrigação",
IF(AND(ISNUMBER(C2649),C2649&gt;8000,C2649&lt;9000),"Reboques",IF(AND(ISNUMBER(C2649),C2649&gt;0,C2649&lt;1000),"Veic. Leves","")))))))))))))))))))))</f>
        <v>Carregadeiras</v>
      </c>
      <c r="B2649" s="72"/>
      <c r="C2649" s="42" t="s">
        <v>1091</v>
      </c>
      <c r="D2649" s="42">
        <v>90992</v>
      </c>
      <c r="E2649" s="43" t="s">
        <v>1057</v>
      </c>
      <c r="F2649" s="14" t="str">
        <f>IF(ISBLANK(K2649), "Apenas Solicitação", "Tem OC")</f>
        <v>Tem OC</v>
      </c>
      <c r="G2649" s="42">
        <v>10</v>
      </c>
      <c r="H2649" s="37">
        <f>G2649-I2649</f>
        <v>0</v>
      </c>
      <c r="I2649" s="38">
        <v>10</v>
      </c>
      <c r="J2649" s="44">
        <v>45777</v>
      </c>
      <c r="K2649" s="185">
        <v>45784</v>
      </c>
      <c r="L2649" s="44"/>
      <c r="M2649" s="44" t="str">
        <f ca="1">IF(OR(N2649="", N2649=0), "", IF(N2649&gt;TODAY(), "No prazo", "Atrasado"))</f>
        <v/>
      </c>
      <c r="N2649" s="44" t="str">
        <f>IFERROR(K2649 + VALUE(LEFT(L2649, FIND(" ", L2649) - 1)), "")</f>
        <v/>
      </c>
      <c r="O2649" s="3">
        <f>IF(_xlfn.DAYS(K2649,J2649)&lt;0, "Aguardando OC", _xlfn.DAYS(K2649,J2649))</f>
        <v>7</v>
      </c>
      <c r="P2649" s="191">
        <v>401008</v>
      </c>
      <c r="Q2649" s="56"/>
      <c r="R2649" s="191">
        <v>167319</v>
      </c>
      <c r="S2649" s="42">
        <v>221</v>
      </c>
      <c r="T2649" s="67" t="s">
        <v>1029</v>
      </c>
      <c r="U2649" s="45">
        <v>380</v>
      </c>
      <c r="V2649" s="42">
        <v>10015</v>
      </c>
      <c r="W2649" s="43" t="str">
        <f>IFERROR(VLOOKUP(V2649, Fornecedores!A:C, 3, FALSE), "")</f>
        <v>CARREMACPS</v>
      </c>
      <c r="X2649" s="43" t="str">
        <f>IFERROR(VLOOKUP(V2649, Fornecedores!A:E, 5, FALSE), "")</f>
        <v>Rio Largo</v>
      </c>
      <c r="Y2649" s="43" t="str">
        <f>IFERROR(VLOOKUP(V2649, Fornecedores!A:F, 6, FALSE), "")</f>
        <v>AL</v>
      </c>
      <c r="Z2649" s="14" t="str">
        <f>IF(H2649=0, "Pedido entregue!", "Pendente")</f>
        <v>Pedido entregue!</v>
      </c>
      <c r="AA2649" s="74"/>
      <c r="AB2649" s="58" t="str">
        <f>IF(Z2649="Pedido Entregue!", IF(AA2649=1, "Retirado do Almoxarifado", IF(AA2649=2, "Material devolvido", "Aguardando retirada")), IF(Z2649="Pendente", "Entrega pendente", ""))</f>
        <v>Aguardando retirada</v>
      </c>
      <c r="AC2649" s="18">
        <v>1</v>
      </c>
      <c r="AD2649" s="18">
        <f>AC2649/SUMIF($P:$P,P2649,$AC:$AC)</f>
        <v>1</v>
      </c>
      <c r="AE2649" s="18">
        <f>IF(R2649=0,0,AC2649/SUMIF($R:$R,R2649,$AC:$AC))</f>
        <v>1</v>
      </c>
      <c r="AF2649" s="18">
        <f>IF(R2649=0,1,0)</f>
        <v>0</v>
      </c>
      <c r="AG2649" s="18">
        <f>IF(R2649=0,#REF!-J2649,0)</f>
        <v>0</v>
      </c>
      <c r="AH2649" t="str">
        <f>TEXT(J2649,"MMMM")</f>
        <v>abril</v>
      </c>
    </row>
    <row r="2650" spans="1:34" ht="12.75" hidden="1" customHeight="1" x14ac:dyDescent="0.25">
      <c r="A2650" s="90" t="str">
        <f>IF(C2650="Oficina Diversos","Oficina Geral",
IF(ISNUMBER(FIND("Estoque - Colhedoras",C2650)),"Colhedoras",IF(ISNUMBER(FIND("Caldeiraria",C2650)),"Caldeiraria",IF(ISNUMBER(FIND("Borracharia",C2650)),"Borracharia",IF(ISNUMBER(FIND("Lubrificação",C2650)),"Lubrificação",
IF(ISNUMBER(FIND("Estoque - Carregadeiras",C2650)),"Carregadeiras",IF(ISNUMBER(FIND("Estoque - Veic. Leves",C2650)),"Veic. Leves",
IF(ISNUMBER(FIND("Estoque - Caminhões",C2650)),"Caminhões",IF(ISNUMBER(FIND("Estoque - Transbordos",C2650)),"Transbordos",
IF(ISNUMBER(FIND("Estoque - Tratores",C2650)),"Tratores",
IF(ISNUMBER(FIND("Estoque - Máquinas pesadas",C2650)),"Máquinas pesadas",
IF(ISNUMBER(FIND("Estoque - Reboques",C2650)),"Reboques",
IF(C2650="Estoque","Estoque",
IF(AND(ISNUMBER(C2650),C2650&gt;1000,C2650&lt;2000),"Caminhões",
IF(AND(ISNUMBER(C2650),C2650&gt;2000,C2650&lt;3000),"Tratores",
IF(AND(ISNUMBER(C2650),C2650&gt;3000,C2650&lt;4000),"Carregadeiras",
IF(AND(ISNUMBER(C2650),C2650&gt;4000,C2650&lt;5000),"Máquinas pesadas",
IF(AND(ISNUMBER(C2650),C2650&gt;5000,C2650&lt;6000),"Colhedoras",
IF(AND(ISNUMBER(C2650),C2650&gt;7000,C2650&lt;8000),"Irrigação",
IF(AND(ISNUMBER(C2650),C2650&gt;8000,C2650&lt;9000),"Reboques",IF(AND(ISNUMBER(C2650),C2650&gt;0,C2650&lt;1000),"Veic. Leves","")))))))))))))))))))))</f>
        <v>Carregadeiras</v>
      </c>
      <c r="B2650" s="72"/>
      <c r="C2650" s="42" t="s">
        <v>1091</v>
      </c>
      <c r="D2650" s="42">
        <v>90993</v>
      </c>
      <c r="E2650" s="43" t="s">
        <v>1058</v>
      </c>
      <c r="F2650" s="14" t="str">
        <f>IF(ISBLANK(K2650), "Apenas Solicitação", "Tem OC")</f>
        <v>Tem OC</v>
      </c>
      <c r="G2650" s="42">
        <v>10</v>
      </c>
      <c r="H2650" s="37">
        <f>G2650-I2650</f>
        <v>0</v>
      </c>
      <c r="I2650" s="38">
        <v>10</v>
      </c>
      <c r="J2650" s="44">
        <v>45777</v>
      </c>
      <c r="K2650" s="185">
        <v>45786</v>
      </c>
      <c r="L2650" s="44"/>
      <c r="M2650" s="44"/>
      <c r="N2650" s="44" t="str">
        <f>IFERROR(K2650 + VALUE(LEFT(L2650, FIND(" ", L2650) - 1)), "")</f>
        <v/>
      </c>
      <c r="O2650" s="3">
        <f>IF(_xlfn.DAYS(K2650,J2650)&lt;0, "Aguardando OC", _xlfn.DAYS(K2650,J2650))</f>
        <v>9</v>
      </c>
      <c r="P2650" s="191">
        <v>401011</v>
      </c>
      <c r="Q2650" s="56"/>
      <c r="R2650" s="191">
        <v>0</v>
      </c>
      <c r="S2650" s="42">
        <v>221</v>
      </c>
      <c r="T2650" s="67" t="s">
        <v>1029</v>
      </c>
      <c r="U2650" s="45">
        <v>600</v>
      </c>
      <c r="V2650" s="42">
        <v>2924</v>
      </c>
      <c r="W2650" s="43" t="str">
        <f>IFERROR(VLOOKUP(V2650, Fornecedores!A:C, 3, FALSE), "")</f>
        <v xml:space="preserve">SO HIDRAULICA       </v>
      </c>
      <c r="X2650" s="43" t="str">
        <f>IFERROR(VLOOKUP(V2650, Fornecedores!A:E, 5, FALSE), "")</f>
        <v>Bayeux</v>
      </c>
      <c r="Y2650" s="43" t="str">
        <f>IFERROR(VLOOKUP(V2650, Fornecedores!A:F, 6, FALSE), "")</f>
        <v>PB</v>
      </c>
      <c r="Z2650" s="14" t="str">
        <f>IF(H2650=0, "Pedido entregue!", "Pendente")</f>
        <v>Pedido entregue!</v>
      </c>
      <c r="AA2650" s="74"/>
      <c r="AB2650" s="58" t="str">
        <f>IF(Z2650="Pedido Entregue!", IF(AA2650=1, "Retirado do Almoxarifado", IF(AA2650=2, "Material devolvido", "Aguardando retirada")), IF(Z2650="Pendente", "Entrega pendente", ""))</f>
        <v>Aguardando retirada</v>
      </c>
      <c r="AC2650" s="18">
        <v>1</v>
      </c>
      <c r="AD2650" s="18">
        <f>AC2650/SUMIF($P:$P,P2650,$AC:$AC)</f>
        <v>1</v>
      </c>
      <c r="AE2650" s="18">
        <f>IF(R2650=0,0,AC2650/SUMIF($R:$R,R2650,$AC:$AC))</f>
        <v>0</v>
      </c>
      <c r="AF2650" s="18">
        <f>IF(R2650=0,1,0)</f>
        <v>1</v>
      </c>
      <c r="AG2650" s="18" t="e">
        <f>IF(R2650=0,#REF!-J2650,0)</f>
        <v>#REF!</v>
      </c>
      <c r="AH2650" t="str">
        <f>TEXT(J2650,"MMMM")</f>
        <v>abril</v>
      </c>
    </row>
    <row r="2651" spans="1:34" ht="12.75" customHeight="1" x14ac:dyDescent="0.25">
      <c r="A2651" s="90" t="str">
        <f>IF(C2651="Oficina Diversos","Oficina Geral",
IF(ISNUMBER(FIND("Estoque - Colhedoras",C2651)),"Colhedoras",IF(ISNUMBER(FIND("Caldeiraria",C2651)),"Caldeiraria",IF(ISNUMBER(FIND("Borracharia",C2651)),"Borracharia",IF(ISNUMBER(FIND("Lubrificação",C2651)),"Lubrificação",
IF(ISNUMBER(FIND("Estoque - Carregadeiras",C2651)),"Carregadeiras",IF(ISNUMBER(FIND("Estoque - Veic. Leves",C2651)),"Veic. Leves",
IF(ISNUMBER(FIND("Estoque - Caminhões",C2651)),"Caminhões",IF(ISNUMBER(FIND("Estoque - Transbordos",C2651)),"Transbordos",
IF(ISNUMBER(FIND("Estoque - Tratores",C2651)),"Tratores",
IF(ISNUMBER(FIND("Estoque - Máquinas pesadas",C2651)),"Máquinas pesadas",
IF(ISNUMBER(FIND("Estoque - Reboques",C2651)),"Reboques",
IF(C2651="Estoque","Estoque",
IF(AND(ISNUMBER(C2651),C2651&gt;1000,C2651&lt;2000),"Caminhões",
IF(AND(ISNUMBER(C2651),C2651&gt;2000,C2651&lt;3000),"Tratores",
IF(AND(ISNUMBER(C2651),C2651&gt;3000,C2651&lt;4000),"Carregadeiras",
IF(AND(ISNUMBER(C2651),C2651&gt;4000,C2651&lt;5000),"Máquinas pesadas",
IF(AND(ISNUMBER(C2651),C2651&gt;5000,C2651&lt;6000),"Colhedoras",
IF(AND(ISNUMBER(C2651),C2651&gt;7000,C2651&lt;8000),"Irrigação",
IF(AND(ISNUMBER(C2651),C2651&gt;8000,C2651&lt;9000),"Reboques",IF(AND(ISNUMBER(C2651),C2651&gt;0,C2651&lt;1000),"Veic. Leves","")))))))))))))))))))))</f>
        <v>Carregadeiras</v>
      </c>
      <c r="B2651" s="72"/>
      <c r="C2651" s="42" t="s">
        <v>1091</v>
      </c>
      <c r="D2651" s="42">
        <v>90994</v>
      </c>
      <c r="E2651" s="43" t="s">
        <v>1059</v>
      </c>
      <c r="F2651" s="14" t="str">
        <f>IF(ISBLANK(K2651), "Apenas Solicitação", "Tem OC")</f>
        <v>Apenas Solicitação</v>
      </c>
      <c r="G2651" s="42">
        <v>6</v>
      </c>
      <c r="H2651" s="37">
        <f>G2651-I2651</f>
        <v>6</v>
      </c>
      <c r="I2651" s="38">
        <v>0</v>
      </c>
      <c r="J2651" s="44">
        <v>45777</v>
      </c>
      <c r="K2651" s="191"/>
      <c r="L2651" s="43"/>
      <c r="M2651" s="44" t="str">
        <f ca="1">IF(OR(N2651="", N2651=0), "", IF(N2651&gt;TODAY(), "No prazo", "Atrasado"))</f>
        <v/>
      </c>
      <c r="N2651" s="44" t="str">
        <f>IFERROR(K2651 + VALUE(LEFT(L2651, FIND(" ", L2651) - 1)), "")</f>
        <v/>
      </c>
      <c r="O2651" s="3" t="str">
        <f>IF(_xlfn.DAYS(K2651,J2651)&lt;0, "Aguardando OC", _xlfn.DAYS(K2651,J2651))</f>
        <v>Aguardando OC</v>
      </c>
      <c r="P2651" s="191">
        <v>400996</v>
      </c>
      <c r="Q2651" s="56"/>
      <c r="R2651" s="191">
        <v>0</v>
      </c>
      <c r="S2651" s="42">
        <v>221</v>
      </c>
      <c r="T2651" s="67" t="s">
        <v>1029</v>
      </c>
      <c r="U2651" s="45">
        <v>0</v>
      </c>
      <c r="V2651" s="42"/>
      <c r="W2651" s="43" t="str">
        <f>IFERROR(VLOOKUP(V2651, Fornecedores!A:C, 3, FALSE), "")</f>
        <v/>
      </c>
      <c r="X2651" s="43" t="str">
        <f>IFERROR(VLOOKUP(V2651, Fornecedores!A:E, 5, FALSE), "")</f>
        <v/>
      </c>
      <c r="Y2651" s="43" t="str">
        <f>IFERROR(VLOOKUP(V2651, Fornecedores!A:F, 6, FALSE), "")</f>
        <v/>
      </c>
      <c r="Z2651" s="14" t="str">
        <f>IF(H2651=0, "Pedido entregue!", "Pendente")</f>
        <v>Pendente</v>
      </c>
      <c r="AA2651" s="74"/>
      <c r="AB2651" s="58" t="str">
        <f>IF(Z2651="Pedido Entregue!", IF(AA2651=1, "Retirado do Almoxarifado", IF(AA2651=2, "Material devolvido", "Aguardando retirada")), IF(Z2651="Pendente", "Entrega pendente", ""))</f>
        <v>Entrega pendente</v>
      </c>
      <c r="AC2651" s="18">
        <v>1</v>
      </c>
      <c r="AD2651" s="18">
        <f>AC2651/SUMIF($P:$P,P2651,$AC:$AC)</f>
        <v>1</v>
      </c>
      <c r="AE2651" s="18">
        <f>IF(R2651=0,0,AC2651/SUMIF($R:$R,R2651,$AC:$AC))</f>
        <v>0</v>
      </c>
      <c r="AF2651" s="18">
        <f>IF(R2651=0,1,0)</f>
        <v>1</v>
      </c>
      <c r="AG2651" s="18" t="e">
        <f>IF(R2651=0,#REF!-J2651,0)</f>
        <v>#REF!</v>
      </c>
      <c r="AH2651" t="str">
        <f>TEXT(J2651,"MMMM")</f>
        <v>abril</v>
      </c>
    </row>
    <row r="2652" spans="1:34" ht="12.75" customHeight="1" x14ac:dyDescent="0.25">
      <c r="A2652" s="90" t="str">
        <f>IF(C2652="Oficina Diversos","Oficina Geral",
IF(ISNUMBER(FIND("Estoque - Colhedoras",C2652)),"Colhedoras",IF(ISNUMBER(FIND("Caldeiraria",C2652)),"Caldeiraria",IF(ISNUMBER(FIND("Borracharia",C2652)),"Borracharia",IF(ISNUMBER(FIND("Lubrificação",C2652)),"Lubrificação",
IF(ISNUMBER(FIND("Estoque - Carregadeiras",C2652)),"Carregadeiras",IF(ISNUMBER(FIND("Estoque - Veic. Leves",C2652)),"Veic. Leves",
IF(ISNUMBER(FIND("Estoque - Caminhões",C2652)),"Caminhões",IF(ISNUMBER(FIND("Estoque - Transbordos",C2652)),"Transbordos",
IF(ISNUMBER(FIND("Estoque - Tratores",C2652)),"Tratores",
IF(ISNUMBER(FIND("Estoque - Máquinas pesadas",C2652)),"Máquinas pesadas",
IF(ISNUMBER(FIND("Estoque - Reboques",C2652)),"Reboques",
IF(C2652="Estoque","Estoque",
IF(AND(ISNUMBER(C2652),C2652&gt;1000,C2652&lt;2000),"Caminhões",
IF(AND(ISNUMBER(C2652),C2652&gt;2000,C2652&lt;3000),"Tratores",
IF(AND(ISNUMBER(C2652),C2652&gt;3000,C2652&lt;4000),"Carregadeiras",
IF(AND(ISNUMBER(C2652),C2652&gt;4000,C2652&lt;5000),"Máquinas pesadas",
IF(AND(ISNUMBER(C2652),C2652&gt;5000,C2652&lt;6000),"Colhedoras",
IF(AND(ISNUMBER(C2652),C2652&gt;7000,C2652&lt;8000),"Irrigação",
IF(AND(ISNUMBER(C2652),C2652&gt;8000,C2652&lt;9000),"Reboques",IF(AND(ISNUMBER(C2652),C2652&gt;0,C2652&lt;1000),"Veic. Leves","")))))))))))))))))))))</f>
        <v>Carregadeiras</v>
      </c>
      <c r="B2652" s="72"/>
      <c r="C2652" s="42" t="s">
        <v>1091</v>
      </c>
      <c r="D2652" s="42">
        <v>90997</v>
      </c>
      <c r="E2652" s="43" t="s">
        <v>1060</v>
      </c>
      <c r="F2652" s="14" t="str">
        <f>IF(ISBLANK(K2652), "Apenas Solicitação", "Tem OC")</f>
        <v>Apenas Solicitação</v>
      </c>
      <c r="G2652" s="42">
        <v>50</v>
      </c>
      <c r="H2652" s="37">
        <f>G2652-I2652</f>
        <v>50</v>
      </c>
      <c r="I2652" s="38">
        <v>0</v>
      </c>
      <c r="J2652" s="44">
        <v>45777</v>
      </c>
      <c r="K2652" s="191"/>
      <c r="L2652" s="43"/>
      <c r="M2652" s="44" t="str">
        <f ca="1">IF(OR(N2652="", N2652=0), "", IF(N2652&gt;TODAY(), "No prazo", "Atrasado"))</f>
        <v/>
      </c>
      <c r="N2652" s="44" t="str">
        <f>IFERROR(K2652 + VALUE(LEFT(L2652, FIND(" ", L2652) - 1)), "")</f>
        <v/>
      </c>
      <c r="O2652" s="3" t="str">
        <f>IF(_xlfn.DAYS(K2652,J2652)&lt;0, "Aguardando OC", _xlfn.DAYS(K2652,J2652))</f>
        <v>Aguardando OC</v>
      </c>
      <c r="P2652" s="191">
        <v>400997</v>
      </c>
      <c r="Q2652" s="56"/>
      <c r="R2652" s="191">
        <v>0</v>
      </c>
      <c r="S2652" s="42">
        <v>221</v>
      </c>
      <c r="T2652" s="67" t="s">
        <v>1029</v>
      </c>
      <c r="U2652" s="45">
        <v>0</v>
      </c>
      <c r="V2652" s="42"/>
      <c r="W2652" s="43" t="str">
        <f>IFERROR(VLOOKUP(V2652, Fornecedores!A:C, 3, FALSE), "")</f>
        <v/>
      </c>
      <c r="X2652" s="43" t="str">
        <f>IFERROR(VLOOKUP(V2652, Fornecedores!A:E, 5, FALSE), "")</f>
        <v/>
      </c>
      <c r="Y2652" s="43" t="str">
        <f>IFERROR(VLOOKUP(V2652, Fornecedores!A:F, 6, FALSE), "")</f>
        <v/>
      </c>
      <c r="Z2652" s="14" t="str">
        <f>IF(H2652=0, "Pedido entregue!", "Pendente")</f>
        <v>Pendente</v>
      </c>
      <c r="AA2652" s="74"/>
      <c r="AB2652" s="58" t="str">
        <f>IF(Z2652="Pedido Entregue!", IF(AA2652=1, "Retirado do Almoxarifado", IF(AA2652=2, "Material devolvido", "Aguardando retirada")), IF(Z2652="Pendente", "Entrega pendente", ""))</f>
        <v>Entrega pendente</v>
      </c>
      <c r="AC2652" s="18">
        <v>1</v>
      </c>
      <c r="AD2652" s="18">
        <f>AC2652/SUMIF($P:$P,P2652,$AC:$AC)</f>
        <v>1</v>
      </c>
      <c r="AE2652" s="18">
        <f>IF(R2652=0,0,AC2652/SUMIF($R:$R,R2652,$AC:$AC))</f>
        <v>0</v>
      </c>
      <c r="AF2652" s="18">
        <f>IF(R2652=0,1,0)</f>
        <v>1</v>
      </c>
      <c r="AG2652" s="18" t="e">
        <f>IF(R2652=0,#REF!-J2652,0)</f>
        <v>#REF!</v>
      </c>
      <c r="AH2652" t="str">
        <f>TEXT(J2652,"MMMM")</f>
        <v>abril</v>
      </c>
    </row>
    <row r="2653" spans="1:34" ht="12.75" customHeight="1" x14ac:dyDescent="0.25">
      <c r="A2653" s="90" t="str">
        <f>IF(C2653="Oficina Diversos","Oficina Geral",
IF(ISNUMBER(FIND("Estoque - Colhedoras",C2653)),"Colhedoras",IF(ISNUMBER(FIND("Caldeiraria",C2653)),"Caldeiraria",IF(ISNUMBER(FIND("Borracharia",C2653)),"Borracharia",IF(ISNUMBER(FIND("Lubrificação",C2653)),"Lubrificação",
IF(ISNUMBER(FIND("Estoque - Carregadeiras",C2653)),"Carregadeiras",IF(ISNUMBER(FIND("Estoque - Veic. Leves",C2653)),"Veic. Leves",
IF(ISNUMBER(FIND("Estoque - Caminhões",C2653)),"Caminhões",IF(ISNUMBER(FIND("Estoque - Transbordos",C2653)),"Transbordos",
IF(ISNUMBER(FIND("Estoque - Tratores",C2653)),"Tratores",
IF(ISNUMBER(FIND("Estoque - Máquinas pesadas",C2653)),"Máquinas pesadas",
IF(ISNUMBER(FIND("Estoque - Reboques",C2653)),"Reboques",
IF(C2653="Estoque","Estoque",
IF(AND(ISNUMBER(C2653),C2653&gt;1000,C2653&lt;2000),"Caminhões",
IF(AND(ISNUMBER(C2653),C2653&gt;2000,C2653&lt;3000),"Tratores",
IF(AND(ISNUMBER(C2653),C2653&gt;3000,C2653&lt;4000),"Carregadeiras",
IF(AND(ISNUMBER(C2653),C2653&gt;4000,C2653&lt;5000),"Máquinas pesadas",
IF(AND(ISNUMBER(C2653),C2653&gt;5000,C2653&lt;6000),"Colhedoras",
IF(AND(ISNUMBER(C2653),C2653&gt;7000,C2653&lt;8000),"Irrigação",
IF(AND(ISNUMBER(C2653),C2653&gt;8000,C2653&lt;9000),"Reboques",IF(AND(ISNUMBER(C2653),C2653&gt;0,C2653&lt;1000),"Veic. Leves","")))))))))))))))))))))</f>
        <v>Carregadeiras</v>
      </c>
      <c r="B2653" s="72"/>
      <c r="C2653" s="42" t="s">
        <v>1091</v>
      </c>
      <c r="D2653" s="42">
        <v>90998</v>
      </c>
      <c r="E2653" s="43" t="s">
        <v>1061</v>
      </c>
      <c r="F2653" s="14" t="str">
        <f>IF(ISBLANK(K2653), "Apenas Solicitação", "Tem OC")</f>
        <v>Apenas Solicitação</v>
      </c>
      <c r="G2653" s="42">
        <v>30</v>
      </c>
      <c r="H2653" s="37">
        <f>G2653-I2653</f>
        <v>30</v>
      </c>
      <c r="I2653" s="38">
        <v>0</v>
      </c>
      <c r="J2653" s="44">
        <v>45777</v>
      </c>
      <c r="K2653" s="191"/>
      <c r="L2653" s="43"/>
      <c r="M2653" s="44" t="str">
        <f ca="1">IF(OR(N2653="", N2653=0), "", IF(N2653&gt;TODAY(), "No prazo", "Atrasado"))</f>
        <v/>
      </c>
      <c r="N2653" s="44" t="str">
        <f>IFERROR(K2653 + VALUE(LEFT(L2653, FIND(" ", L2653) - 1)), "")</f>
        <v/>
      </c>
      <c r="O2653" s="3" t="str">
        <f>IF(_xlfn.DAYS(K2653,J2653)&lt;0, "Aguardando OC", _xlfn.DAYS(K2653,J2653))</f>
        <v>Aguardando OC</v>
      </c>
      <c r="P2653" s="191">
        <v>400998</v>
      </c>
      <c r="Q2653" s="56"/>
      <c r="R2653" s="191">
        <v>0</v>
      </c>
      <c r="S2653" s="42">
        <v>221</v>
      </c>
      <c r="T2653" s="67" t="s">
        <v>1029</v>
      </c>
      <c r="U2653" s="45">
        <v>0</v>
      </c>
      <c r="V2653" s="42"/>
      <c r="W2653" s="43" t="str">
        <f>IFERROR(VLOOKUP(V2653, Fornecedores!A:C, 3, FALSE), "")</f>
        <v/>
      </c>
      <c r="X2653" s="43" t="str">
        <f>IFERROR(VLOOKUP(V2653, Fornecedores!A:E, 5, FALSE), "")</f>
        <v/>
      </c>
      <c r="Y2653" s="43" t="str">
        <f>IFERROR(VLOOKUP(V2653, Fornecedores!A:F, 6, FALSE), "")</f>
        <v/>
      </c>
      <c r="Z2653" s="14" t="str">
        <f>IF(H2653=0, "Pedido entregue!", "Pendente")</f>
        <v>Pendente</v>
      </c>
      <c r="AA2653" s="74"/>
      <c r="AB2653" s="58" t="str">
        <f>IF(Z2653="Pedido Entregue!", IF(AA2653=1, "Retirado do Almoxarifado", IF(AA2653=2, "Material devolvido", "Aguardando retirada")), IF(Z2653="Pendente", "Entrega pendente", ""))</f>
        <v>Entrega pendente</v>
      </c>
      <c r="AC2653" s="18">
        <v>1</v>
      </c>
      <c r="AD2653" s="18">
        <f>AC2653/SUMIF($P:$P,P2653,$AC:$AC)</f>
        <v>1</v>
      </c>
      <c r="AE2653" s="18">
        <f>IF(R2653=0,0,AC2653/SUMIF($R:$R,R2653,$AC:$AC))</f>
        <v>0</v>
      </c>
      <c r="AF2653" s="18">
        <f>IF(R2653=0,1,0)</f>
        <v>1</v>
      </c>
      <c r="AG2653" s="18" t="e">
        <f>IF(R2653=0,#REF!-J2653,0)</f>
        <v>#REF!</v>
      </c>
      <c r="AH2653" t="str">
        <f>TEXT(J2653,"MMMM")</f>
        <v>abril</v>
      </c>
    </row>
    <row r="2654" spans="1:34" ht="12.75" customHeight="1" x14ac:dyDescent="0.25">
      <c r="A2654" s="90" t="str">
        <f>IF(C2654="Oficina Diversos","Oficina Geral",
IF(ISNUMBER(FIND("Estoque - Colhedoras",C2654)),"Colhedoras",IF(ISNUMBER(FIND("Caldeiraria",C2654)),"Caldeiraria",IF(ISNUMBER(FIND("Borracharia",C2654)),"Borracharia",IF(ISNUMBER(FIND("Lubrificação",C2654)),"Lubrificação",
IF(ISNUMBER(FIND("Estoque - Carregadeiras",C2654)),"Carregadeiras",IF(ISNUMBER(FIND("Estoque - Veic. Leves",C2654)),"Veic. Leves",
IF(ISNUMBER(FIND("Estoque - Caminhões",C2654)),"Caminhões",IF(ISNUMBER(FIND("Estoque - Transbordos",C2654)),"Transbordos",
IF(ISNUMBER(FIND("Estoque - Tratores",C2654)),"Tratores",
IF(ISNUMBER(FIND("Estoque - Máquinas pesadas",C2654)),"Máquinas pesadas",
IF(ISNUMBER(FIND("Estoque - Reboques",C2654)),"Reboques",
IF(C2654="Estoque","Estoque",
IF(AND(ISNUMBER(C2654),C2654&gt;1000,C2654&lt;2000),"Caminhões",
IF(AND(ISNUMBER(C2654),C2654&gt;2000,C2654&lt;3000),"Tratores",
IF(AND(ISNUMBER(C2654),C2654&gt;3000,C2654&lt;4000),"Carregadeiras",
IF(AND(ISNUMBER(C2654),C2654&gt;4000,C2654&lt;5000),"Máquinas pesadas",
IF(AND(ISNUMBER(C2654),C2654&gt;5000,C2654&lt;6000),"Colhedoras",
IF(AND(ISNUMBER(C2654),C2654&gt;7000,C2654&lt;8000),"Irrigação",
IF(AND(ISNUMBER(C2654),C2654&gt;8000,C2654&lt;9000),"Reboques",IF(AND(ISNUMBER(C2654),C2654&gt;0,C2654&lt;1000),"Veic. Leves","")))))))))))))))))))))</f>
        <v>Carregadeiras</v>
      </c>
      <c r="B2654" s="72"/>
      <c r="C2654" s="42" t="s">
        <v>1091</v>
      </c>
      <c r="D2654" s="42">
        <v>90999</v>
      </c>
      <c r="E2654" s="43" t="s">
        <v>1062</v>
      </c>
      <c r="F2654" s="14" t="str">
        <f>IF(ISBLANK(K2654), "Apenas Solicitação", "Tem OC")</f>
        <v>Apenas Solicitação</v>
      </c>
      <c r="G2654" s="42">
        <v>1</v>
      </c>
      <c r="H2654" s="37">
        <f>G2654-I2654</f>
        <v>1</v>
      </c>
      <c r="I2654" s="38">
        <v>0</v>
      </c>
      <c r="J2654" s="44">
        <v>45777</v>
      </c>
      <c r="K2654" s="191"/>
      <c r="L2654" s="43"/>
      <c r="M2654" s="44" t="str">
        <f ca="1">IF(OR(N2654="", N2654=0), "", IF(N2654&gt;TODAY(), "No prazo", "Atrasado"))</f>
        <v/>
      </c>
      <c r="N2654" s="44" t="str">
        <f>IFERROR(K2654 + VALUE(LEFT(L2654, FIND(" ", L2654) - 1)), "")</f>
        <v/>
      </c>
      <c r="O2654" s="3" t="str">
        <f>IF(_xlfn.DAYS(K2654,J2654)&lt;0, "Aguardando OC", _xlfn.DAYS(K2654,J2654))</f>
        <v>Aguardando OC</v>
      </c>
      <c r="P2654" s="191">
        <v>400999</v>
      </c>
      <c r="Q2654" s="56"/>
      <c r="R2654" s="191">
        <v>0</v>
      </c>
      <c r="S2654" s="42">
        <v>221</v>
      </c>
      <c r="T2654" s="67" t="s">
        <v>1029</v>
      </c>
      <c r="U2654" s="45">
        <v>0</v>
      </c>
      <c r="V2654" s="42"/>
      <c r="W2654" s="43" t="str">
        <f>IFERROR(VLOOKUP(V2654, Fornecedores!A:C, 3, FALSE), "")</f>
        <v/>
      </c>
      <c r="X2654" s="43" t="str">
        <f>IFERROR(VLOOKUP(V2654, Fornecedores!A:E, 5, FALSE), "")</f>
        <v/>
      </c>
      <c r="Y2654" s="43" t="str">
        <f>IFERROR(VLOOKUP(V2654, Fornecedores!A:F, 6, FALSE), "")</f>
        <v/>
      </c>
      <c r="Z2654" s="14" t="str">
        <f>IF(H2654=0, "Pedido entregue!", "Pendente")</f>
        <v>Pendente</v>
      </c>
      <c r="AA2654" s="74"/>
      <c r="AB2654" s="58" t="str">
        <f>IF(Z2654="Pedido Entregue!", IF(AA2654=1, "Retirado do Almoxarifado", IF(AA2654=2, "Material devolvido", "Aguardando retirada")), IF(Z2654="Pendente", "Entrega pendente", ""))</f>
        <v>Entrega pendente</v>
      </c>
      <c r="AC2654" s="18">
        <v>1</v>
      </c>
      <c r="AD2654" s="18">
        <f>AC2654/SUMIF($P:$P,P2654,$AC:$AC)</f>
        <v>1</v>
      </c>
      <c r="AE2654" s="18">
        <f>IF(R2654=0,0,AC2654/SUMIF($R:$R,R2654,$AC:$AC))</f>
        <v>0</v>
      </c>
      <c r="AF2654" s="18">
        <f>IF(R2654=0,1,0)</f>
        <v>1</v>
      </c>
      <c r="AG2654" s="18" t="e">
        <f>IF(R2654=0,#REF!-J2654,0)</f>
        <v>#REF!</v>
      </c>
      <c r="AH2654" t="str">
        <f>TEXT(J2654,"MMMM")</f>
        <v>abril</v>
      </c>
    </row>
    <row r="2655" spans="1:34" ht="12.75" customHeight="1" x14ac:dyDescent="0.25">
      <c r="A2655" s="90" t="str">
        <f>IF(C2655="Oficina Diversos","Oficina Geral",
IF(ISNUMBER(FIND("Estoque - Colhedoras",C2655)),"Colhedoras",IF(ISNUMBER(FIND("Caldeiraria",C2655)),"Caldeiraria",IF(ISNUMBER(FIND("Borracharia",C2655)),"Borracharia",IF(ISNUMBER(FIND("Lubrificação",C2655)),"Lubrificação",
IF(ISNUMBER(FIND("Estoque - Carregadeiras",C2655)),"Carregadeiras",IF(ISNUMBER(FIND("Estoque - Veic. Leves",C2655)),"Veic. Leves",
IF(ISNUMBER(FIND("Estoque - Caminhões",C2655)),"Caminhões",IF(ISNUMBER(FIND("Estoque - Transbordos",C2655)),"Transbordos",
IF(ISNUMBER(FIND("Estoque - Tratores",C2655)),"Tratores",
IF(ISNUMBER(FIND("Estoque - Máquinas pesadas",C2655)),"Máquinas pesadas",
IF(ISNUMBER(FIND("Estoque - Reboques",C2655)),"Reboques",
IF(C2655="Estoque","Estoque",
IF(AND(ISNUMBER(C2655),C2655&gt;1000,C2655&lt;2000),"Caminhões",
IF(AND(ISNUMBER(C2655),C2655&gt;2000,C2655&lt;3000),"Tratores",
IF(AND(ISNUMBER(C2655),C2655&gt;3000,C2655&lt;4000),"Carregadeiras",
IF(AND(ISNUMBER(C2655),C2655&gt;4000,C2655&lt;5000),"Máquinas pesadas",
IF(AND(ISNUMBER(C2655),C2655&gt;5000,C2655&lt;6000),"Colhedoras",
IF(AND(ISNUMBER(C2655),C2655&gt;7000,C2655&lt;8000),"Irrigação",
IF(AND(ISNUMBER(C2655),C2655&gt;8000,C2655&lt;9000),"Reboques",IF(AND(ISNUMBER(C2655),C2655&gt;0,C2655&lt;1000),"Veic. Leves","")))))))))))))))))))))</f>
        <v>Carregadeiras</v>
      </c>
      <c r="B2655" s="72"/>
      <c r="C2655" s="42" t="s">
        <v>1091</v>
      </c>
      <c r="D2655" s="42">
        <v>91000</v>
      </c>
      <c r="E2655" s="43" t="s">
        <v>1095</v>
      </c>
      <c r="F2655" s="14" t="str">
        <f>IF(ISBLANK(K2655), "Apenas Solicitação", "Tem OC")</f>
        <v>Apenas Solicitação</v>
      </c>
      <c r="G2655" s="42">
        <v>1</v>
      </c>
      <c r="H2655" s="37">
        <f>G2655-I2655</f>
        <v>1</v>
      </c>
      <c r="I2655" s="38">
        <v>0</v>
      </c>
      <c r="J2655" s="44">
        <v>45777</v>
      </c>
      <c r="K2655" s="191"/>
      <c r="L2655" s="43"/>
      <c r="M2655" s="44" t="str">
        <f ca="1">IF(OR(N2655="", N2655=0), "", IF(N2655&gt;TODAY(), "No prazo", "Atrasado"))</f>
        <v/>
      </c>
      <c r="N2655" s="44" t="str">
        <f>IFERROR(K2655 + VALUE(LEFT(L2655, FIND(" ", L2655) - 1)), "")</f>
        <v/>
      </c>
      <c r="O2655" s="3" t="str">
        <f>IF(_xlfn.DAYS(K2655,J2655)&lt;0, "Aguardando OC", _xlfn.DAYS(K2655,J2655))</f>
        <v>Aguardando OC</v>
      </c>
      <c r="P2655" s="191">
        <v>400986</v>
      </c>
      <c r="Q2655" s="56"/>
      <c r="R2655" s="191">
        <v>0</v>
      </c>
      <c r="S2655" s="42">
        <v>221</v>
      </c>
      <c r="T2655" s="67" t="s">
        <v>1029</v>
      </c>
      <c r="U2655" s="45">
        <v>0</v>
      </c>
      <c r="V2655" s="42"/>
      <c r="W2655" s="43" t="str">
        <f>IFERROR(VLOOKUP(V2655, Fornecedores!A:C, 3, FALSE), "")</f>
        <v/>
      </c>
      <c r="X2655" s="43" t="str">
        <f>IFERROR(VLOOKUP(V2655, Fornecedores!A:E, 5, FALSE), "")</f>
        <v/>
      </c>
      <c r="Y2655" s="43" t="str">
        <f>IFERROR(VLOOKUP(V2655, Fornecedores!A:F, 6, FALSE), "")</f>
        <v/>
      </c>
      <c r="Z2655" s="14" t="str">
        <f>IF(H2655=0, "Pedido entregue!", "Pendente")</f>
        <v>Pendente</v>
      </c>
      <c r="AA2655" s="74"/>
      <c r="AB2655" s="58" t="str">
        <f>IF(Z2655="Pedido Entregue!", IF(AA2655=1, "Retirado do Almoxarifado", IF(AA2655=2, "Material devolvido", "Aguardando retirada")), IF(Z2655="Pendente", "Entrega pendente", ""))</f>
        <v>Entrega pendente</v>
      </c>
      <c r="AC2655" s="18">
        <v>1</v>
      </c>
      <c r="AD2655" s="18">
        <f>AC2655/SUMIF($P:$P,P2655,$AC:$AC)</f>
        <v>1</v>
      </c>
      <c r="AE2655" s="18">
        <f>IF(R2655=0,0,AC2655/SUMIF($R:$R,R2655,$AC:$AC))</f>
        <v>0</v>
      </c>
      <c r="AF2655" s="18">
        <f>IF(R2655=0,1,0)</f>
        <v>1</v>
      </c>
      <c r="AG2655" s="18" t="e">
        <f>IF(R2655=0,#REF!-J2655,0)</f>
        <v>#REF!</v>
      </c>
      <c r="AH2655" t="str">
        <f>TEXT(J2655,"MMMM")</f>
        <v>abril</v>
      </c>
    </row>
    <row r="2656" spans="1:34" ht="12.75" customHeight="1" x14ac:dyDescent="0.25">
      <c r="A2656" s="90" t="str">
        <f>IF(C2656="Oficina Diversos","Oficina Geral",
IF(ISNUMBER(FIND("Estoque - Colhedoras",C2656)),"Colhedoras",IF(ISNUMBER(FIND("Caldeiraria",C2656)),"Caldeiraria",IF(ISNUMBER(FIND("Borracharia",C2656)),"Borracharia",IF(ISNUMBER(FIND("Lubrificação",C2656)),"Lubrificação",
IF(ISNUMBER(FIND("Estoque - Carregadeiras",C2656)),"Carregadeiras",IF(ISNUMBER(FIND("Estoque - Veic. Leves",C2656)),"Veic. Leves",
IF(ISNUMBER(FIND("Estoque - Caminhões",C2656)),"Caminhões",IF(ISNUMBER(FIND("Estoque - Transbordos",C2656)),"Transbordos",
IF(ISNUMBER(FIND("Estoque - Tratores",C2656)),"Tratores",
IF(ISNUMBER(FIND("Estoque - Máquinas pesadas",C2656)),"Máquinas pesadas",
IF(ISNUMBER(FIND("Estoque - Reboques",C2656)),"Reboques",
IF(C2656="Estoque","Estoque",
IF(AND(ISNUMBER(C2656),C2656&gt;1000,C2656&lt;2000),"Caminhões",
IF(AND(ISNUMBER(C2656),C2656&gt;2000,C2656&lt;3000),"Tratores",
IF(AND(ISNUMBER(C2656),C2656&gt;3000,C2656&lt;4000),"Carregadeiras",
IF(AND(ISNUMBER(C2656),C2656&gt;4000,C2656&lt;5000),"Máquinas pesadas",
IF(AND(ISNUMBER(C2656),C2656&gt;5000,C2656&lt;6000),"Colhedoras",
IF(AND(ISNUMBER(C2656),C2656&gt;7000,C2656&lt;8000),"Irrigação",
IF(AND(ISNUMBER(C2656),C2656&gt;8000,C2656&lt;9000),"Reboques",IF(AND(ISNUMBER(C2656),C2656&gt;0,C2656&lt;1000),"Veic. Leves","")))))))))))))))))))))</f>
        <v>Carregadeiras</v>
      </c>
      <c r="B2656" s="72"/>
      <c r="C2656" s="42" t="s">
        <v>1091</v>
      </c>
      <c r="D2656" s="42">
        <v>91001</v>
      </c>
      <c r="E2656" s="43" t="s">
        <v>1063</v>
      </c>
      <c r="F2656" s="14" t="str">
        <f>IF(ISBLANK(K2656), "Apenas Solicitação", "Tem OC")</f>
        <v>Apenas Solicitação</v>
      </c>
      <c r="G2656" s="42">
        <v>1</v>
      </c>
      <c r="H2656" s="37">
        <f>G2656-I2656</f>
        <v>1</v>
      </c>
      <c r="I2656" s="38">
        <v>0</v>
      </c>
      <c r="J2656" s="44">
        <v>45777</v>
      </c>
      <c r="K2656" s="191"/>
      <c r="L2656" s="43"/>
      <c r="M2656" s="44" t="str">
        <f ca="1">IF(OR(N2656="", N2656=0), "", IF(N2656&gt;TODAY(), "No prazo", "Atrasado"))</f>
        <v/>
      </c>
      <c r="N2656" s="44" t="str">
        <f>IFERROR(K2656 + VALUE(LEFT(L2656, FIND(" ", L2656) - 1)), "")</f>
        <v/>
      </c>
      <c r="O2656" s="3" t="str">
        <f>IF(_xlfn.DAYS(K2656,J2656)&lt;0, "Aguardando OC", _xlfn.DAYS(K2656,J2656))</f>
        <v>Aguardando OC</v>
      </c>
      <c r="P2656" s="191">
        <v>400988</v>
      </c>
      <c r="Q2656" s="56"/>
      <c r="R2656" s="191">
        <v>0</v>
      </c>
      <c r="S2656" s="42">
        <v>221</v>
      </c>
      <c r="T2656" s="67" t="s">
        <v>1029</v>
      </c>
      <c r="U2656" s="45">
        <v>0</v>
      </c>
      <c r="V2656" s="42"/>
      <c r="W2656" s="43" t="str">
        <f>IFERROR(VLOOKUP(V2656, Fornecedores!A:C, 3, FALSE), "")</f>
        <v/>
      </c>
      <c r="X2656" s="43" t="str">
        <f>IFERROR(VLOOKUP(V2656, Fornecedores!A:E, 5, FALSE), "")</f>
        <v/>
      </c>
      <c r="Y2656" s="43" t="str">
        <f>IFERROR(VLOOKUP(V2656, Fornecedores!A:F, 6, FALSE), "")</f>
        <v/>
      </c>
      <c r="Z2656" s="14" t="str">
        <f>IF(H2656=0, "Pedido entregue!", "Pendente")</f>
        <v>Pendente</v>
      </c>
      <c r="AA2656" s="74"/>
      <c r="AB2656" s="58" t="str">
        <f>IF(Z2656="Pedido Entregue!", IF(AA2656=1, "Retirado do Almoxarifado", IF(AA2656=2, "Material devolvido", "Aguardando retirada")), IF(Z2656="Pendente", "Entrega pendente", ""))</f>
        <v>Entrega pendente</v>
      </c>
      <c r="AC2656" s="18">
        <v>1</v>
      </c>
      <c r="AD2656" s="18">
        <f>AC2656/SUMIF($P:$P,P2656,$AC:$AC)</f>
        <v>1</v>
      </c>
      <c r="AE2656" s="18">
        <f>IF(R2656=0,0,AC2656/SUMIF($R:$R,R2656,$AC:$AC))</f>
        <v>0</v>
      </c>
      <c r="AF2656" s="18">
        <f>IF(R2656=0,1,0)</f>
        <v>1</v>
      </c>
      <c r="AG2656" s="18" t="e">
        <f>IF(R2656=0,#REF!-J2656,0)</f>
        <v>#REF!</v>
      </c>
      <c r="AH2656" t="str">
        <f>TEXT(J2656,"MMMM")</f>
        <v>abril</v>
      </c>
    </row>
    <row r="2657" spans="1:34" ht="12.75" customHeight="1" x14ac:dyDescent="0.25">
      <c r="A2657" s="90" t="str">
        <f>IF(C2657="Oficina Diversos","Oficina Geral",
IF(ISNUMBER(FIND("Estoque - Colhedoras",C2657)),"Colhedoras",IF(ISNUMBER(FIND("Caldeiraria",C2657)),"Caldeiraria",IF(ISNUMBER(FIND("Borracharia",C2657)),"Borracharia",IF(ISNUMBER(FIND("Lubrificação",C2657)),"Lubrificação",
IF(ISNUMBER(FIND("Estoque - Carregadeiras",C2657)),"Carregadeiras",IF(ISNUMBER(FIND("Estoque - Veic. Leves",C2657)),"Veic. Leves",
IF(ISNUMBER(FIND("Estoque - Caminhões",C2657)),"Caminhões",IF(ISNUMBER(FIND("Estoque - Transbordos",C2657)),"Transbordos",
IF(ISNUMBER(FIND("Estoque - Tratores",C2657)),"Tratores",
IF(ISNUMBER(FIND("Estoque - Máquinas pesadas",C2657)),"Máquinas pesadas",
IF(ISNUMBER(FIND("Estoque - Reboques",C2657)),"Reboques",
IF(C2657="Estoque","Estoque",
IF(AND(ISNUMBER(C2657),C2657&gt;1000,C2657&lt;2000),"Caminhões",
IF(AND(ISNUMBER(C2657),C2657&gt;2000,C2657&lt;3000),"Tratores",
IF(AND(ISNUMBER(C2657),C2657&gt;3000,C2657&lt;4000),"Carregadeiras",
IF(AND(ISNUMBER(C2657),C2657&gt;4000,C2657&lt;5000),"Máquinas pesadas",
IF(AND(ISNUMBER(C2657),C2657&gt;5000,C2657&lt;6000),"Colhedoras",
IF(AND(ISNUMBER(C2657),C2657&gt;7000,C2657&lt;8000),"Irrigação",
IF(AND(ISNUMBER(C2657),C2657&gt;8000,C2657&lt;9000),"Reboques",IF(AND(ISNUMBER(C2657),C2657&gt;0,C2657&lt;1000),"Veic. Leves","")))))))))))))))))))))</f>
        <v>Carregadeiras</v>
      </c>
      <c r="B2657" s="72"/>
      <c r="C2657" s="42" t="s">
        <v>1091</v>
      </c>
      <c r="D2657" s="42">
        <v>91002</v>
      </c>
      <c r="E2657" s="43" t="s">
        <v>1064</v>
      </c>
      <c r="F2657" s="14" t="str">
        <f>IF(ISBLANK(K2657), "Apenas Solicitação", "Tem OC")</f>
        <v>Apenas Solicitação</v>
      </c>
      <c r="G2657" s="42">
        <v>5</v>
      </c>
      <c r="H2657" s="37">
        <f>G2657-I2657</f>
        <v>5</v>
      </c>
      <c r="I2657" s="38">
        <v>0</v>
      </c>
      <c r="J2657" s="44">
        <v>45777</v>
      </c>
      <c r="K2657" s="191"/>
      <c r="L2657" s="43"/>
      <c r="M2657" s="44" t="str">
        <f ca="1">IF(OR(N2657="", N2657=0), "", IF(N2657&gt;TODAY(), "No prazo", "Atrasado"))</f>
        <v/>
      </c>
      <c r="N2657" s="44" t="str">
        <f>IFERROR(K2657 + VALUE(LEFT(L2657, FIND(" ", L2657) - 1)), "")</f>
        <v/>
      </c>
      <c r="O2657" s="3" t="str">
        <f>IF(_xlfn.DAYS(K2657,J2657)&lt;0, "Aguardando OC", _xlfn.DAYS(K2657,J2657))</f>
        <v>Aguardando OC</v>
      </c>
      <c r="P2657" s="191">
        <v>400989</v>
      </c>
      <c r="Q2657" s="56"/>
      <c r="R2657" s="191">
        <v>0</v>
      </c>
      <c r="S2657" s="42">
        <v>221</v>
      </c>
      <c r="T2657" s="67" t="s">
        <v>1029</v>
      </c>
      <c r="U2657" s="45">
        <v>0</v>
      </c>
      <c r="V2657" s="42"/>
      <c r="W2657" s="43" t="str">
        <f>IFERROR(VLOOKUP(V2657, Fornecedores!A:C, 3, FALSE), "")</f>
        <v/>
      </c>
      <c r="X2657" s="43" t="str">
        <f>IFERROR(VLOOKUP(V2657, Fornecedores!A:E, 5, FALSE), "")</f>
        <v/>
      </c>
      <c r="Y2657" s="43" t="str">
        <f>IFERROR(VLOOKUP(V2657, Fornecedores!A:F, 6, FALSE), "")</f>
        <v/>
      </c>
      <c r="Z2657" s="14" t="str">
        <f>IF(H2657=0, "Pedido entregue!", "Pendente")</f>
        <v>Pendente</v>
      </c>
      <c r="AA2657" s="74"/>
      <c r="AB2657" s="58" t="str">
        <f>IF(Z2657="Pedido Entregue!", IF(AA2657=1, "Retirado do Almoxarifado", IF(AA2657=2, "Material devolvido", "Aguardando retirada")), IF(Z2657="Pendente", "Entrega pendente", ""))</f>
        <v>Entrega pendente</v>
      </c>
      <c r="AC2657" s="18">
        <v>1</v>
      </c>
      <c r="AD2657" s="18">
        <f>AC2657/SUMIF($P:$P,P2657,$AC:$AC)</f>
        <v>1</v>
      </c>
      <c r="AE2657" s="18">
        <f>IF(R2657=0,0,AC2657/SUMIF($R:$R,R2657,$AC:$AC))</f>
        <v>0</v>
      </c>
      <c r="AF2657" s="18">
        <f>IF(R2657=0,1,0)</f>
        <v>1</v>
      </c>
      <c r="AG2657" s="18" t="e">
        <f>IF(R2657=0,#REF!-J2657,0)</f>
        <v>#REF!</v>
      </c>
      <c r="AH2657" t="str">
        <f>TEXT(J2657,"MMMM")</f>
        <v>abril</v>
      </c>
    </row>
    <row r="2658" spans="1:34" ht="12.75" customHeight="1" x14ac:dyDescent="0.25">
      <c r="A2658" s="90" t="str">
        <f>IF(C2658="Oficina Diversos","Oficina Geral",
IF(ISNUMBER(FIND("Estoque - Colhedoras",C2658)),"Colhedoras",IF(ISNUMBER(FIND("Caldeiraria",C2658)),"Caldeiraria",IF(ISNUMBER(FIND("Borracharia",C2658)),"Borracharia",IF(ISNUMBER(FIND("Lubrificação",C2658)),"Lubrificação",
IF(ISNUMBER(FIND("Estoque - Carregadeiras",C2658)),"Carregadeiras",IF(ISNUMBER(FIND("Estoque - Veic. Leves",C2658)),"Veic. Leves",
IF(ISNUMBER(FIND("Estoque - Caminhões",C2658)),"Caminhões",IF(ISNUMBER(FIND("Estoque - Transbordos",C2658)),"Transbordos",
IF(ISNUMBER(FIND("Estoque - Tratores",C2658)),"Tratores",
IF(ISNUMBER(FIND("Estoque - Máquinas pesadas",C2658)),"Máquinas pesadas",
IF(ISNUMBER(FIND("Estoque - Reboques",C2658)),"Reboques",
IF(C2658="Estoque","Estoque",
IF(AND(ISNUMBER(C2658),C2658&gt;1000,C2658&lt;2000),"Caminhões",
IF(AND(ISNUMBER(C2658),C2658&gt;2000,C2658&lt;3000),"Tratores",
IF(AND(ISNUMBER(C2658),C2658&gt;3000,C2658&lt;4000),"Carregadeiras",
IF(AND(ISNUMBER(C2658),C2658&gt;4000,C2658&lt;5000),"Máquinas pesadas",
IF(AND(ISNUMBER(C2658),C2658&gt;5000,C2658&lt;6000),"Colhedoras",
IF(AND(ISNUMBER(C2658),C2658&gt;7000,C2658&lt;8000),"Irrigação",
IF(AND(ISNUMBER(C2658),C2658&gt;8000,C2658&lt;9000),"Reboques",IF(AND(ISNUMBER(C2658),C2658&gt;0,C2658&lt;1000),"Veic. Leves","")))))))))))))))))))))</f>
        <v>Carregadeiras</v>
      </c>
      <c r="B2658" s="72"/>
      <c r="C2658" s="42" t="s">
        <v>1091</v>
      </c>
      <c r="D2658" s="42">
        <v>91003</v>
      </c>
      <c r="E2658" s="43" t="s">
        <v>1065</v>
      </c>
      <c r="F2658" s="14" t="str">
        <f>IF(ISBLANK(K2658), "Apenas Solicitação", "Tem OC")</f>
        <v>Apenas Solicitação</v>
      </c>
      <c r="G2658" s="42">
        <v>10</v>
      </c>
      <c r="H2658" s="37">
        <f>G2658-I2658</f>
        <v>10</v>
      </c>
      <c r="I2658" s="38">
        <v>0</v>
      </c>
      <c r="J2658" s="44">
        <v>45777</v>
      </c>
      <c r="K2658" s="191"/>
      <c r="L2658" s="43"/>
      <c r="M2658" s="44" t="str">
        <f ca="1">IF(OR(N2658="", N2658=0), "", IF(N2658&gt;TODAY(), "No prazo", "Atrasado"))</f>
        <v/>
      </c>
      <c r="N2658" s="44" t="str">
        <f>IFERROR(K2658 + VALUE(LEFT(L2658, FIND(" ", L2658) - 1)), "")</f>
        <v/>
      </c>
      <c r="O2658" s="3" t="str">
        <f>IF(_xlfn.DAYS(K2658,J2658)&lt;0, "Aguardando OC", _xlfn.DAYS(K2658,J2658))</f>
        <v>Aguardando OC</v>
      </c>
      <c r="P2658" s="191">
        <v>400991</v>
      </c>
      <c r="Q2658" s="56"/>
      <c r="R2658" s="191">
        <v>167317</v>
      </c>
      <c r="S2658" s="42">
        <v>221</v>
      </c>
      <c r="T2658" s="67" t="s">
        <v>1029</v>
      </c>
      <c r="U2658" s="45">
        <v>0</v>
      </c>
      <c r="V2658" s="42"/>
      <c r="W2658" s="43" t="str">
        <f>IFERROR(VLOOKUP(V2658, Fornecedores!A:C, 3, FALSE), "")</f>
        <v/>
      </c>
      <c r="X2658" s="43" t="str">
        <f>IFERROR(VLOOKUP(V2658, Fornecedores!A:E, 5, FALSE), "")</f>
        <v/>
      </c>
      <c r="Y2658" s="43" t="str">
        <f>IFERROR(VLOOKUP(V2658, Fornecedores!A:F, 6, FALSE), "")</f>
        <v/>
      </c>
      <c r="Z2658" s="14" t="str">
        <f>IF(H2658=0, "Pedido entregue!", "Pendente")</f>
        <v>Pendente</v>
      </c>
      <c r="AA2658" s="74"/>
      <c r="AB2658" s="58" t="str">
        <f>IF(Z2658="Pedido Entregue!", IF(AA2658=1, "Retirado do Almoxarifado", IF(AA2658=2, "Material devolvido", "Aguardando retirada")), IF(Z2658="Pendente", "Entrega pendente", ""))</f>
        <v>Entrega pendente</v>
      </c>
      <c r="AC2658" s="18">
        <v>1</v>
      </c>
      <c r="AD2658" s="18">
        <f>AC2658/SUMIF($P:$P,P2658,$AC:$AC)</f>
        <v>1</v>
      </c>
      <c r="AE2658" s="18">
        <f>IF(R2658=0,0,AC2658/SUMIF($R:$R,R2658,$AC:$AC))</f>
        <v>0.33333333333333331</v>
      </c>
      <c r="AF2658" s="18">
        <f>IF(R2658=0,1,0)</f>
        <v>0</v>
      </c>
      <c r="AG2658" s="18">
        <f>IF(R2658=0,#REF!-J2658,0)</f>
        <v>0</v>
      </c>
      <c r="AH2658" t="str">
        <f>TEXT(J2658,"MMMM")</f>
        <v>abril</v>
      </c>
    </row>
    <row r="2659" spans="1:34" ht="12.75" hidden="1" customHeight="1" x14ac:dyDescent="0.25">
      <c r="A2659" s="90" t="str">
        <f>IF(C2659="Oficina Diversos","Oficina Geral",
IF(ISNUMBER(FIND("Estoque - Colhedoras",C2659)),"Colhedoras",IF(ISNUMBER(FIND("Caldeiraria",C2659)),"Caldeiraria",IF(ISNUMBER(FIND("Borracharia",C2659)),"Borracharia",IF(ISNUMBER(FIND("Lubrificação",C2659)),"Lubrificação",
IF(ISNUMBER(FIND("Estoque - Carregadeiras",C2659)),"Carregadeiras",IF(ISNUMBER(FIND("Estoque - Veic. Leves",C2659)),"Veic. Leves",
IF(ISNUMBER(FIND("Estoque - Caminhões",C2659)),"Caminhões",IF(ISNUMBER(FIND("Estoque - Transbordos",C2659)),"Transbordos",
IF(ISNUMBER(FIND("Estoque - Tratores",C2659)),"Tratores",
IF(ISNUMBER(FIND("Estoque - Máquinas pesadas",C2659)),"Máquinas pesadas",
IF(ISNUMBER(FIND("Estoque - Reboques",C2659)),"Reboques",
IF(C2659="Estoque","Estoque",
IF(AND(ISNUMBER(C2659),C2659&gt;1000,C2659&lt;2000),"Caminhões",
IF(AND(ISNUMBER(C2659),C2659&gt;2000,C2659&lt;3000),"Tratores",
IF(AND(ISNUMBER(C2659),C2659&gt;3000,C2659&lt;4000),"Carregadeiras",
IF(AND(ISNUMBER(C2659),C2659&gt;4000,C2659&lt;5000),"Máquinas pesadas",
IF(AND(ISNUMBER(C2659),C2659&gt;5000,C2659&lt;6000),"Colhedoras",
IF(AND(ISNUMBER(C2659),C2659&gt;7000,C2659&lt;8000),"Irrigação",
IF(AND(ISNUMBER(C2659),C2659&gt;8000,C2659&lt;9000),"Reboques",IF(AND(ISNUMBER(C2659),C2659&gt;0,C2659&lt;1000),"Veic. Leves","")))))))))))))))))))))</f>
        <v>Carregadeiras</v>
      </c>
      <c r="B2659" s="72"/>
      <c r="C2659" s="42">
        <v>3027</v>
      </c>
      <c r="D2659" s="42">
        <v>91043</v>
      </c>
      <c r="E2659" s="43" t="s">
        <v>1076</v>
      </c>
      <c r="F2659" s="14" t="str">
        <f>IF(ISBLANK(K2659), "Apenas Solicitação", "Tem OC")</f>
        <v>Tem OC</v>
      </c>
      <c r="G2659" s="42">
        <v>8</v>
      </c>
      <c r="H2659" s="37">
        <f>G2659-I2659</f>
        <v>0</v>
      </c>
      <c r="I2659" s="38">
        <v>8</v>
      </c>
      <c r="J2659" s="44">
        <v>45779</v>
      </c>
      <c r="K2659" s="185">
        <v>45786</v>
      </c>
      <c r="L2659" s="44"/>
      <c r="M2659" s="44"/>
      <c r="N2659" s="44" t="str">
        <f>IFERROR(K2659 + VALUE(LEFT(L2659, FIND(" ", L2659) - 1)), "")</f>
        <v/>
      </c>
      <c r="O2659" s="3">
        <f>IF(_xlfn.DAYS(K2659,J2659)&lt;0, "Aguardando OC", _xlfn.DAYS(K2659,J2659))</f>
        <v>7</v>
      </c>
      <c r="P2659" s="191">
        <v>401112</v>
      </c>
      <c r="Q2659" s="56"/>
      <c r="R2659" s="191">
        <v>167329</v>
      </c>
      <c r="S2659" s="42">
        <v>221</v>
      </c>
      <c r="T2659" s="67" t="s">
        <v>1029</v>
      </c>
      <c r="U2659" s="45">
        <v>152.80000000000001</v>
      </c>
      <c r="V2659" s="42">
        <v>13341</v>
      </c>
      <c r="W2659" s="43" t="str">
        <f>IFERROR(VLOOKUP(V2659, Fornecedores!A:C, 3, FALSE), "")</f>
        <v>DISMA DISTRIBUIDORA</v>
      </c>
      <c r="X2659" s="43" t="str">
        <f>IFERROR(VLOOKUP(V2659, Fornecedores!A:E, 5, FALSE), "")</f>
        <v>Araçatuba</v>
      </c>
      <c r="Y2659" s="43" t="str">
        <f>IFERROR(VLOOKUP(V2659, Fornecedores!A:F, 6, FALSE), "")</f>
        <v>SP</v>
      </c>
      <c r="Z2659" s="14" t="str">
        <f>IF(H2659=0, "Pedido entregue!", "Pendente")</f>
        <v>Pedido entregue!</v>
      </c>
      <c r="AA2659" s="74">
        <v>1</v>
      </c>
      <c r="AB2659" s="58" t="str">
        <f>IF(Z2659="Pedido Entregue!", IF(AA2659=1, "Retirado do Almoxarifado", IF(AA2659=2, "Material devolvido", "Aguardando retirada")), IF(Z2659="Pendente", "Entrega pendente", ""))</f>
        <v>Retirado do Almoxarifado</v>
      </c>
      <c r="AC2659" s="18">
        <v>1</v>
      </c>
      <c r="AD2659" s="18">
        <f>AC2659/SUMIF($P:$P,P2659,$AC:$AC)</f>
        <v>1</v>
      </c>
      <c r="AE2659" s="18">
        <f>IF(R2659=0,0,AC2659/SUMIF($R:$R,R2659,$AC:$AC))</f>
        <v>1</v>
      </c>
      <c r="AF2659" s="18">
        <f>IF(R2659=0,1,0)</f>
        <v>0</v>
      </c>
      <c r="AG2659" s="18">
        <f>IF(R2659=0,#REF!-J2659,0)</f>
        <v>0</v>
      </c>
      <c r="AH2659" t="str">
        <f>TEXT(J2659,"MMMM")</f>
        <v>maio</v>
      </c>
    </row>
    <row r="2660" spans="1:34" ht="12.75" customHeight="1" x14ac:dyDescent="0.25">
      <c r="A2660" s="90" t="str">
        <f>IF(C2660="Oficina Diversos","Oficina Geral",
IF(ISNUMBER(FIND("Estoque - Colhedoras",C2660)),"Colhedoras",IF(ISNUMBER(FIND("Caldeiraria",C2660)),"Caldeiraria",IF(ISNUMBER(FIND("Borracharia",C2660)),"Borracharia",IF(ISNUMBER(FIND("Lubrificação",C2660)),"Lubrificação",
IF(ISNUMBER(FIND("Estoque - Carregadeiras",C2660)),"Carregadeiras",IF(ISNUMBER(FIND("Estoque - Veic. Leves",C2660)),"Veic. Leves",
IF(ISNUMBER(FIND("Estoque - Caminhões",C2660)),"Caminhões",IF(ISNUMBER(FIND("Estoque - Transbordos",C2660)),"Transbordos",
IF(ISNUMBER(FIND("Estoque - Tratores",C2660)),"Tratores",
IF(ISNUMBER(FIND("Estoque - Máquinas pesadas",C2660)),"Máquinas pesadas",
IF(ISNUMBER(FIND("Estoque - Reboques",C2660)),"Reboques",
IF(C2660="Estoque","Estoque",
IF(AND(ISNUMBER(C2660),C2660&gt;1000,C2660&lt;2000),"Caminhões",
IF(AND(ISNUMBER(C2660),C2660&gt;2000,C2660&lt;3000),"Tratores",
IF(AND(ISNUMBER(C2660),C2660&gt;3000,C2660&lt;4000),"Carregadeiras",
IF(AND(ISNUMBER(C2660),C2660&gt;4000,C2660&lt;5000),"Máquinas pesadas",
IF(AND(ISNUMBER(C2660),C2660&gt;5000,C2660&lt;6000),"Colhedoras",
IF(AND(ISNUMBER(C2660),C2660&gt;7000,C2660&lt;8000),"Irrigação",
IF(AND(ISNUMBER(C2660),C2660&gt;8000,C2660&lt;9000),"Reboques",IF(AND(ISNUMBER(C2660),C2660&gt;0,C2660&lt;1000),"Veic. Leves","")))))))))))))))))))))</f>
        <v>Carregadeiras</v>
      </c>
      <c r="C2660" s="113">
        <v>3030</v>
      </c>
      <c r="D2660" s="2">
        <v>91043</v>
      </c>
      <c r="E2660" s="3" t="s">
        <v>1076</v>
      </c>
      <c r="F2660" s="101" t="str">
        <f>IF(ISBLANK(K2660), "Apenas Solicitação", "Tem OC")</f>
        <v>Tem OC</v>
      </c>
      <c r="G2660" s="2">
        <v>8</v>
      </c>
      <c r="H2660" s="102">
        <f>G2660-I2660</f>
        <v>8</v>
      </c>
      <c r="I2660" s="103"/>
      <c r="J2660" s="4">
        <v>45838</v>
      </c>
      <c r="K2660" s="180">
        <v>45842</v>
      </c>
      <c r="L2660" s="3" t="s">
        <v>20158</v>
      </c>
      <c r="M2660" s="104" t="str">
        <f ca="1">IF(OR(N2660="", N2660=0), "", IF(N2660&gt;TODAY(), "No prazo", "Atrasado"))</f>
        <v>Atrasado</v>
      </c>
      <c r="N2660" s="104">
        <f>IFERROR(K2660 + VALUE(LEFT(L2660, FIND(" ", L2660) - 1)), "")</f>
        <v>45854</v>
      </c>
      <c r="O2660" s="105">
        <f>IF(_xlfn.DAYS(K2660,J2660)&lt;0, "Aguardando OC", _xlfn.DAYS(K2660,J2660))</f>
        <v>4</v>
      </c>
      <c r="P2660" s="14">
        <v>409500</v>
      </c>
      <c r="Q2660" s="12"/>
      <c r="R2660" s="14">
        <v>170434</v>
      </c>
      <c r="S2660" s="2">
        <v>221</v>
      </c>
      <c r="T2660" s="65" t="s">
        <v>1029</v>
      </c>
      <c r="U2660" s="21">
        <v>19.100000000000001</v>
      </c>
      <c r="V2660" s="2">
        <v>11614</v>
      </c>
      <c r="W2660" s="105" t="str">
        <f>IFERROR(VLOOKUP(V2660, Fornecedores!A:C, 3, FALSE), "")</f>
        <v>DF MAQUINAS</v>
      </c>
      <c r="X2660" s="105" t="str">
        <f>IFERROR(VLOOKUP(V2660, Fornecedores!A:E, 5, FALSE), "")</f>
        <v>Bayeux</v>
      </c>
      <c r="Y2660" s="105" t="str">
        <f>IFERROR(VLOOKUP(V2660, Fornecedores!A:F, 6, FALSE), "")</f>
        <v>PB</v>
      </c>
      <c r="Z2660" s="101" t="str">
        <f>IF(H2660=0, "Pedido entregue!", "Pendente")</f>
        <v>Pendente</v>
      </c>
      <c r="AB2660" s="132" t="str">
        <f>IF(Z2660="Pedido Entregue!", IF(AA2660=1, "Retirado do Almoxarifado", IF(AA2660=2, "Material devolvido", "Aguardando retirada")), IF(Z2660="Pendente", "Entrega pendente", ""))</f>
        <v>Entrega pendente</v>
      </c>
      <c r="AC2660" s="18">
        <v>1</v>
      </c>
      <c r="AD2660" s="18">
        <f>AC2660/SUMIF($P:$P,P2660,$AC:$AC)</f>
        <v>1</v>
      </c>
      <c r="AE2660" s="18">
        <f>IF(R2660=0,0,AC2660/SUMIF($R:$R,R2660,$AC:$AC))</f>
        <v>0.33333333333333331</v>
      </c>
      <c r="AF2660" s="18">
        <f>IF(R2660=0,1,0)</f>
        <v>0</v>
      </c>
      <c r="AH2660" t="str">
        <f>TEXT(J2660,"MMMM")</f>
        <v>junho</v>
      </c>
    </row>
    <row r="2661" spans="1:34" ht="12.75" hidden="1" customHeight="1" x14ac:dyDescent="0.25">
      <c r="A2661" s="90" t="str">
        <f>IF(C2661="Oficina Diversos","Oficina Geral",
IF(ISNUMBER(FIND("Estoque - Colhedoras",C2661)),"Colhedoras",IF(ISNUMBER(FIND("Caldeiraria",C2661)),"Caldeiraria",IF(ISNUMBER(FIND("Borracharia",C2661)),"Borracharia",IF(ISNUMBER(FIND("Lubrificação",C2661)),"Lubrificação",
IF(ISNUMBER(FIND("Estoque - Carregadeiras",C2661)),"Carregadeiras",IF(ISNUMBER(FIND("Estoque - Veic. Leves",C2661)),"Veic. Leves",
IF(ISNUMBER(FIND("Estoque - Caminhões",C2661)),"Caminhões",IF(ISNUMBER(FIND("Estoque - Transbordos",C2661)),"Transbordos",
IF(ISNUMBER(FIND("Estoque - Tratores",C2661)),"Tratores",
IF(ISNUMBER(FIND("Estoque - Máquinas pesadas",C2661)),"Máquinas pesadas",
IF(ISNUMBER(FIND("Estoque - Reboques",C2661)),"Reboques",
IF(C2661="Estoque","Estoque",
IF(AND(ISNUMBER(C2661),C2661&gt;1000,C2661&lt;2000),"Caminhões",
IF(AND(ISNUMBER(C2661),C2661&gt;2000,C2661&lt;3000),"Tratores",
IF(AND(ISNUMBER(C2661),C2661&gt;3000,C2661&lt;4000),"Carregadeiras",
IF(AND(ISNUMBER(C2661),C2661&gt;4000,C2661&lt;5000),"Máquinas pesadas",
IF(AND(ISNUMBER(C2661),C2661&gt;5000,C2661&lt;6000),"Colhedoras",
IF(AND(ISNUMBER(C2661),C2661&gt;7000,C2661&lt;8000),"Irrigação",
IF(AND(ISNUMBER(C2661),C2661&gt;8000,C2661&lt;9000),"Reboques",IF(AND(ISNUMBER(C2661),C2661&gt;0,C2661&lt;1000),"Veic. Leves","")))))))))))))))))))))</f>
        <v>Máquinas pesadas</v>
      </c>
      <c r="B2661" s="72"/>
      <c r="C2661" s="42">
        <v>4009</v>
      </c>
      <c r="D2661" s="42">
        <v>91046</v>
      </c>
      <c r="E2661" s="43" t="s">
        <v>1077</v>
      </c>
      <c r="F2661" s="14" t="str">
        <f>IF(ISBLANK(K2661), "Apenas Solicitação", "Tem OC")</f>
        <v>Tem OC</v>
      </c>
      <c r="G2661" s="42">
        <v>1</v>
      </c>
      <c r="H2661" s="37">
        <f>G2661-I2661</f>
        <v>0</v>
      </c>
      <c r="I2661" s="38">
        <v>1</v>
      </c>
      <c r="J2661" s="44">
        <v>45779</v>
      </c>
      <c r="K2661" s="185">
        <v>45786</v>
      </c>
      <c r="L2661" s="44"/>
      <c r="M2661" s="44"/>
      <c r="N2661" s="44" t="str">
        <f>IFERROR(K2661 + VALUE(LEFT(L2661, FIND(" ", L2661) - 1)), "")</f>
        <v/>
      </c>
      <c r="O2661" s="3">
        <f>IF(_xlfn.DAYS(K2661,J2661)&lt;0, "Aguardando OC", _xlfn.DAYS(K2661,J2661))</f>
        <v>7</v>
      </c>
      <c r="P2661" s="191">
        <v>401129</v>
      </c>
      <c r="Q2661" s="56"/>
      <c r="R2661" s="191">
        <v>167318</v>
      </c>
      <c r="S2661" s="42">
        <v>221</v>
      </c>
      <c r="T2661" s="67" t="s">
        <v>1029</v>
      </c>
      <c r="U2661" s="45">
        <v>24200</v>
      </c>
      <c r="V2661" s="42">
        <v>15781</v>
      </c>
      <c r="W2661" s="43" t="str">
        <f>IFERROR(VLOOKUP(V2661, Fornecedores!A:C, 3, FALSE), "")</f>
        <v>KTR BRASIL</v>
      </c>
      <c r="X2661" s="43" t="str">
        <f>IFERROR(VLOOKUP(V2661, Fornecedores!A:E, 5, FALSE), "")</f>
        <v>Osasco</v>
      </c>
      <c r="Y2661" s="43" t="str">
        <f>IFERROR(VLOOKUP(V2661, Fornecedores!A:F, 6, FALSE), "")</f>
        <v>SP</v>
      </c>
      <c r="Z2661" s="14" t="str">
        <f>IF(H2661=0, "Pedido entregue!", "Pendente")</f>
        <v>Pedido entregue!</v>
      </c>
      <c r="AA2661" s="74">
        <v>1</v>
      </c>
      <c r="AB2661" s="58" t="str">
        <f>IF(Z2661="Pedido Entregue!", IF(AA2661=1, "Retirado do Almoxarifado", IF(AA2661=2, "Material devolvido", "Aguardando retirada")), IF(Z2661="Pendente", "Entrega pendente", ""))</f>
        <v>Retirado do Almoxarifado</v>
      </c>
      <c r="AC2661" s="18">
        <v>1</v>
      </c>
      <c r="AD2661" s="18">
        <f>AC2661/SUMIF($P:$P,P2661,$AC:$AC)</f>
        <v>1</v>
      </c>
      <c r="AE2661" s="18">
        <f>IF(R2661=0,0,AC2661/SUMIF($R:$R,R2661,$AC:$AC))</f>
        <v>0.5</v>
      </c>
      <c r="AF2661" s="18">
        <f>IF(R2661=0,1,0)</f>
        <v>0</v>
      </c>
      <c r="AG2661" s="18">
        <f>IF(R2661=0,#REF!-J2661,0)</f>
        <v>0</v>
      </c>
      <c r="AH2661" t="str">
        <f>TEXT(J2661,"MMMM")</f>
        <v>maio</v>
      </c>
    </row>
    <row r="2662" spans="1:34" ht="12.75" hidden="1" customHeight="1" x14ac:dyDescent="0.25">
      <c r="A2662" s="90" t="str">
        <f>IF(C2662="Oficina Diversos","Oficina Geral",
IF(ISNUMBER(FIND("Estoque - Colhedoras",C2662)),"Colhedoras",IF(ISNUMBER(FIND("Caldeiraria",C2662)),"Caldeiraria",IF(ISNUMBER(FIND("Borracharia",C2662)),"Borracharia",IF(ISNUMBER(FIND("Lubrificação",C2662)),"Lubrificação",
IF(ISNUMBER(FIND("Estoque - Carregadeiras",C2662)),"Carregadeiras",IF(ISNUMBER(FIND("Estoque - Veic. Leves",C2662)),"Veic. Leves",
IF(ISNUMBER(FIND("Estoque - Caminhões",C2662)),"Caminhões",IF(ISNUMBER(FIND("Estoque - Transbordos",C2662)),"Transbordos",
IF(ISNUMBER(FIND("Estoque - Tratores",C2662)),"Tratores",
IF(ISNUMBER(FIND("Estoque - Máquinas pesadas",C2662)),"Máquinas pesadas",
IF(ISNUMBER(FIND("Estoque - Reboques",C2662)),"Reboques",
IF(C2662="Estoque","Estoque",
IF(AND(ISNUMBER(C2662),C2662&gt;1000,C2662&lt;2000),"Caminhões",
IF(AND(ISNUMBER(C2662),C2662&gt;2000,C2662&lt;3000),"Tratores",
IF(AND(ISNUMBER(C2662),C2662&gt;3000,C2662&lt;4000),"Carregadeiras",
IF(AND(ISNUMBER(C2662),C2662&gt;4000,C2662&lt;5000),"Máquinas pesadas",
IF(AND(ISNUMBER(C2662),C2662&gt;5000,C2662&lt;6000),"Colhedoras",
IF(AND(ISNUMBER(C2662),C2662&gt;7000,C2662&lt;8000),"Irrigação",
IF(AND(ISNUMBER(C2662),C2662&gt;8000,C2662&lt;9000),"Reboques",IF(AND(ISNUMBER(C2662),C2662&gt;0,C2662&lt;1000),"Veic. Leves","")))))))))))))))))))))</f>
        <v>Caminhões</v>
      </c>
      <c r="B2662" s="72"/>
      <c r="C2662" s="42">
        <v>1049</v>
      </c>
      <c r="D2662" s="42">
        <v>91048</v>
      </c>
      <c r="E2662" s="43" t="s">
        <v>1078</v>
      </c>
      <c r="F2662" s="14" t="str">
        <f>IF(ISBLANK(K2662), "Apenas Solicitação", "Tem OC")</f>
        <v>Tem OC</v>
      </c>
      <c r="G2662" s="42">
        <v>1</v>
      </c>
      <c r="H2662" s="37">
        <f>G2662-I2662</f>
        <v>0</v>
      </c>
      <c r="I2662" s="38">
        <v>1</v>
      </c>
      <c r="J2662" s="44">
        <v>45779</v>
      </c>
      <c r="K2662" s="185">
        <v>45786</v>
      </c>
      <c r="L2662" s="3"/>
      <c r="M2662" s="44"/>
      <c r="N2662" s="44" t="str">
        <f>IFERROR(K2662 + VALUE(LEFT(L2662, FIND(" ", L2662) - 1)), "")</f>
        <v/>
      </c>
      <c r="O2662" s="3">
        <f>IF(_xlfn.DAYS(K2662,J2662)&lt;0, "Aguardando OC", _xlfn.DAYS(K2662,J2662))</f>
        <v>7</v>
      </c>
      <c r="P2662" s="191">
        <v>401164</v>
      </c>
      <c r="Q2662" s="56"/>
      <c r="R2662" s="191">
        <v>167321</v>
      </c>
      <c r="S2662" s="42">
        <v>221</v>
      </c>
      <c r="T2662" s="67" t="s">
        <v>1029</v>
      </c>
      <c r="U2662" s="45">
        <v>1834.66</v>
      </c>
      <c r="V2662" s="42">
        <v>2106</v>
      </c>
      <c r="W2662" s="43" t="str">
        <f>IFERROR(VLOOKUP(V2662, Fornecedores!A:C, 3, FALSE), "")</f>
        <v xml:space="preserve">UNIDAS              </v>
      </c>
      <c r="X2662" s="43" t="str">
        <f>IFERROR(VLOOKUP(V2662, Fornecedores!A:E, 5, FALSE), "")</f>
        <v>João Pessoa</v>
      </c>
      <c r="Y2662" s="43" t="str">
        <f>IFERROR(VLOOKUP(V2662, Fornecedores!A:F, 6, FALSE), "")</f>
        <v>PB</v>
      </c>
      <c r="Z2662" s="14" t="str">
        <f>IF(H2662=0, "Pedido entregue!", "Pendente")</f>
        <v>Pedido entregue!</v>
      </c>
      <c r="AA2662" s="74">
        <v>1</v>
      </c>
      <c r="AB2662" s="58" t="str">
        <f>IF(Z2662="Pedido Entregue!", IF(AA2662=1, "Retirado do Almoxarifado", IF(AA2662=2, "Material devolvido", "Aguardando retirada")), IF(Z2662="Pendente", "Entrega pendente", ""))</f>
        <v>Retirado do Almoxarifado</v>
      </c>
      <c r="AC2662" s="18">
        <v>1</v>
      </c>
      <c r="AD2662" s="18">
        <f>AC2662/SUMIF($P:$P,P2662,$AC:$AC)</f>
        <v>1</v>
      </c>
      <c r="AE2662" s="18">
        <f>IF(R2662=0,0,AC2662/SUMIF($R:$R,R2662,$AC:$AC))</f>
        <v>0.16666666666666666</v>
      </c>
      <c r="AF2662" s="18">
        <f>IF(R2662=0,1,0)</f>
        <v>0</v>
      </c>
      <c r="AG2662" s="18">
        <f>IF(R2662=0,#REF!-J2662,0)</f>
        <v>0</v>
      </c>
      <c r="AH2662" t="str">
        <f>TEXT(J2662,"MMMM")</f>
        <v>maio</v>
      </c>
    </row>
    <row r="2663" spans="1:34" ht="12.75" customHeight="1" x14ac:dyDescent="0.25">
      <c r="A2663" s="90" t="str">
        <f>IF(C2663="Oficina Diversos","Oficina Geral",
IF(ISNUMBER(FIND("Estoque - Colhedoras",C2663)),"Colhedoras",IF(ISNUMBER(FIND("Caldeiraria",C2663)),"Caldeiraria",IF(ISNUMBER(FIND("Borracharia",C2663)),"Borracharia",IF(ISNUMBER(FIND("Lubrificação",C2663)),"Lubrificação",
IF(ISNUMBER(FIND("Estoque - Carregadeiras",C2663)),"Carregadeiras",IF(ISNUMBER(FIND("Estoque - Veic. Leves",C2663)),"Veic. Leves",
IF(ISNUMBER(FIND("Estoque - Caminhões",C2663)),"Caminhões",IF(ISNUMBER(FIND("Estoque - Transbordos",C2663)),"Transbordos",
IF(ISNUMBER(FIND("Estoque - Tratores",C2663)),"Tratores",
IF(ISNUMBER(FIND("Estoque - Máquinas pesadas",C2663)),"Máquinas pesadas",
IF(ISNUMBER(FIND("Estoque - Reboques",C2663)),"Reboques",
IF(C2663="Estoque","Estoque",
IF(AND(ISNUMBER(C2663),C2663&gt;1000,C2663&lt;2000),"Caminhões",
IF(AND(ISNUMBER(C2663),C2663&gt;2000,C2663&lt;3000),"Tratores",
IF(AND(ISNUMBER(C2663),C2663&gt;3000,C2663&lt;4000),"Carregadeiras",
IF(AND(ISNUMBER(C2663),C2663&gt;4000,C2663&lt;5000),"Máquinas pesadas",
IF(AND(ISNUMBER(C2663),C2663&gt;5000,C2663&lt;6000),"Colhedoras",
IF(AND(ISNUMBER(C2663),C2663&gt;7000,C2663&lt;8000),"Irrigação",
IF(AND(ISNUMBER(C2663),C2663&gt;8000,C2663&lt;9000),"Reboques",IF(AND(ISNUMBER(C2663),C2663&gt;0,C2663&lt;1000),"Veic. Leves","")))))))))))))))))))))</f>
        <v>Caminhões</v>
      </c>
      <c r="C2663" s="171">
        <v>1035</v>
      </c>
      <c r="D2663" s="170">
        <v>91048</v>
      </c>
      <c r="E2663" s="173" t="s">
        <v>1078</v>
      </c>
      <c r="F2663" s="101" t="str">
        <f>IF(ISBLANK(K2663), "Apenas Solicitação", "Tem OC")</f>
        <v>Tem OC</v>
      </c>
      <c r="G2663" s="170">
        <v>1</v>
      </c>
      <c r="H2663" s="102">
        <f>G2663-I2663</f>
        <v>1</v>
      </c>
      <c r="I2663" s="103"/>
      <c r="J2663" s="174">
        <v>45845</v>
      </c>
      <c r="K2663" s="174">
        <v>45857</v>
      </c>
      <c r="L2663" s="173" t="s">
        <v>20160</v>
      </c>
      <c r="M2663" s="104" t="str">
        <f ca="1">IF(OR(N2663="", N2663=0), "", IF(N2663&gt;TODAY(), "No prazo", "Atrasado"))</f>
        <v>No prazo</v>
      </c>
      <c r="N2663" s="104">
        <f>IFERROR(K2663 + VALUE(LEFT(L2663, FIND(" ", L2663) - 1)), "")</f>
        <v>45867</v>
      </c>
      <c r="O2663" s="105">
        <f>IF(_xlfn.DAYS(K2663,J2663)&lt;0, "Aguardando OC", _xlfn.DAYS(K2663,J2663))</f>
        <v>12</v>
      </c>
      <c r="P2663" s="212">
        <v>410512</v>
      </c>
      <c r="Q2663" s="12"/>
      <c r="R2663" s="212">
        <v>171138</v>
      </c>
      <c r="S2663" s="2">
        <v>221</v>
      </c>
      <c r="T2663" s="65" t="s">
        <v>1029</v>
      </c>
      <c r="U2663" s="170">
        <v>1834.66</v>
      </c>
      <c r="V2663" s="170">
        <v>2106</v>
      </c>
      <c r="W2663" s="105" t="str">
        <f>IFERROR(VLOOKUP(V2663, Fornecedores!A:C, 3, FALSE), "")</f>
        <v xml:space="preserve">UNIDAS              </v>
      </c>
      <c r="X2663" s="105" t="str">
        <f>IFERROR(VLOOKUP(V2663, Fornecedores!A:E, 5, FALSE), "")</f>
        <v>João Pessoa</v>
      </c>
      <c r="Y2663" s="105" t="str">
        <f>IFERROR(VLOOKUP(V2663, Fornecedores!A:F, 6, FALSE), "")</f>
        <v>PB</v>
      </c>
      <c r="Z2663" s="101" t="str">
        <f>IF(H2663=0, "Pedido entregue!", "Pendente")</f>
        <v>Pendente</v>
      </c>
      <c r="AB2663" s="132" t="str">
        <f>IF(Z2663="Pedido Entregue!", IF(AA2663=1, "Retirado do Almoxarifado", IF(AA2663=2, "Material devolvido", "Aguardando retirada")), IF(Z2663="Pendente", "Entrega pendente", ""))</f>
        <v>Entrega pendente</v>
      </c>
      <c r="AC2663" s="18">
        <v>1</v>
      </c>
      <c r="AD2663" s="18">
        <f>AC2663/SUMIF($P:$P,P2663,$AC:$AC)</f>
        <v>1</v>
      </c>
      <c r="AE2663" s="18">
        <f>IF(R2663=0,0,AC2663/SUMIF($R:$R,R2663,$AC:$AC))</f>
        <v>1</v>
      </c>
      <c r="AF2663" s="18">
        <f>IF(R2663=0,1,0)</f>
        <v>0</v>
      </c>
      <c r="AH2663" t="str">
        <f>TEXT(J2663,"MMMM")</f>
        <v>julho</v>
      </c>
    </row>
    <row r="2664" spans="1:34" ht="12.75" hidden="1" customHeight="1" x14ac:dyDescent="0.25">
      <c r="A2664" s="90" t="str">
        <f>IF(C2664="Oficina Diversos","Oficina Geral",
IF(ISNUMBER(FIND("Estoque - Colhedoras",C2664)),"Colhedoras",IF(ISNUMBER(FIND("Caldeiraria",C2664)),"Caldeiraria",IF(ISNUMBER(FIND("Borracharia",C2664)),"Borracharia",IF(ISNUMBER(FIND("Lubrificação",C2664)),"Lubrificação",
IF(ISNUMBER(FIND("Estoque - Carregadeiras",C2664)),"Carregadeiras",IF(ISNUMBER(FIND("Estoque - Veic. Leves",C2664)),"Veic. Leves",
IF(ISNUMBER(FIND("Estoque - Caminhões",C2664)),"Caminhões",IF(ISNUMBER(FIND("Estoque - Transbordos",C2664)),"Transbordos",
IF(ISNUMBER(FIND("Estoque - Tratores",C2664)),"Tratores",
IF(ISNUMBER(FIND("Estoque - Máquinas pesadas",C2664)),"Máquinas pesadas",
IF(ISNUMBER(FIND("Estoque - Reboques",C2664)),"Reboques",
IF(C2664="Estoque","Estoque",
IF(AND(ISNUMBER(C2664),C2664&gt;1000,C2664&lt;2000),"Caminhões",
IF(AND(ISNUMBER(C2664),C2664&gt;2000,C2664&lt;3000),"Tratores",
IF(AND(ISNUMBER(C2664),C2664&gt;3000,C2664&lt;4000),"Carregadeiras",
IF(AND(ISNUMBER(C2664),C2664&gt;4000,C2664&lt;5000),"Máquinas pesadas",
IF(AND(ISNUMBER(C2664),C2664&gt;5000,C2664&lt;6000),"Colhedoras",
IF(AND(ISNUMBER(C2664),C2664&gt;7000,C2664&lt;8000),"Irrigação",
IF(AND(ISNUMBER(C2664),C2664&gt;8000,C2664&lt;9000),"Reboques",IF(AND(ISNUMBER(C2664),C2664&gt;0,C2664&lt;1000),"Veic. Leves","")))))))))))))))))))))</f>
        <v>Carregadeiras</v>
      </c>
      <c r="B2664" s="72"/>
      <c r="C2664" s="42">
        <v>3023</v>
      </c>
      <c r="D2664" s="42">
        <v>91052</v>
      </c>
      <c r="E2664" s="43" t="s">
        <v>1079</v>
      </c>
      <c r="F2664" s="14" t="str">
        <f>IF(ISBLANK(K2664), "Apenas Solicitação", "Tem OC")</f>
        <v>Tem OC</v>
      </c>
      <c r="G2664" s="42">
        <v>1</v>
      </c>
      <c r="H2664" s="37">
        <f>G2664-I2664</f>
        <v>0</v>
      </c>
      <c r="I2664" s="38">
        <v>1</v>
      </c>
      <c r="J2664" s="44">
        <v>45779</v>
      </c>
      <c r="K2664" s="185">
        <v>45786</v>
      </c>
      <c r="L2664" s="44"/>
      <c r="M2664" s="44"/>
      <c r="N2664" s="44" t="str">
        <f>IFERROR(K2664 + VALUE(LEFT(L2664, FIND(" ", L2664) - 1)), "")</f>
        <v/>
      </c>
      <c r="O2664" s="3">
        <f>IF(_xlfn.DAYS(K2664,J2664)&lt;0, "Aguardando OC", _xlfn.DAYS(K2664,J2664))</f>
        <v>7</v>
      </c>
      <c r="P2664" s="191">
        <v>401140</v>
      </c>
      <c r="Q2664" s="54"/>
      <c r="R2664" s="191">
        <v>167321</v>
      </c>
      <c r="S2664" s="42"/>
      <c r="T2664" s="67"/>
      <c r="U2664" s="45">
        <v>2586.62</v>
      </c>
      <c r="V2664" s="42">
        <v>13341</v>
      </c>
      <c r="W2664" s="43" t="str">
        <f>IFERROR(VLOOKUP(V2664, Fornecedores!A:C, 3, FALSE), "")</f>
        <v>DISMA DISTRIBUIDORA</v>
      </c>
      <c r="X2664" s="43" t="str">
        <f>IFERROR(VLOOKUP(V2664, Fornecedores!A:E, 5, FALSE), "")</f>
        <v>Araçatuba</v>
      </c>
      <c r="Y2664" s="43" t="str">
        <f>IFERROR(VLOOKUP(V2664, Fornecedores!A:F, 6, FALSE), "")</f>
        <v>SP</v>
      </c>
      <c r="Z2664" s="14" t="str">
        <f>IF(H2664=0, "Pedido entregue!", "Pendente")</f>
        <v>Pedido entregue!</v>
      </c>
      <c r="AA2664" s="74">
        <v>1</v>
      </c>
      <c r="AB2664" s="58" t="str">
        <f>IF(Z2664="Pedido Entregue!", IF(AA2664=1, "Retirado do Almoxarifado", IF(AA2664=2, "Material devolvido", "Aguardando retirada")), IF(Z2664="Pendente", "Entrega pendente", ""))</f>
        <v>Retirado do Almoxarifado</v>
      </c>
      <c r="AC2664" s="18">
        <v>1</v>
      </c>
      <c r="AD2664" s="18">
        <f>AC2664/SUMIF($P:$P,P2664,$AC:$AC)</f>
        <v>1</v>
      </c>
      <c r="AE2664" s="18">
        <f>IF(R2664=0,0,AC2664/SUMIF($R:$R,R2664,$AC:$AC))</f>
        <v>0.16666666666666666</v>
      </c>
      <c r="AF2664" s="18">
        <f>IF(R2664=0,1,0)</f>
        <v>0</v>
      </c>
      <c r="AG2664" s="18">
        <f>IF(R2664=0,#REF!-J2664,0)</f>
        <v>0</v>
      </c>
      <c r="AH2664" t="str">
        <f>TEXT(J2664,"MMMM")</f>
        <v>maio</v>
      </c>
    </row>
    <row r="2665" spans="1:34" ht="12.75" hidden="1" customHeight="1" x14ac:dyDescent="0.25">
      <c r="A2665" s="90" t="str">
        <f>IF(C2665="Oficina Diversos","Oficina Geral",
IF(ISNUMBER(FIND("Estoque - Colhedoras",C2665)),"Colhedoras",IF(ISNUMBER(FIND("Caldeiraria",C2665)),"Caldeiraria",IF(ISNUMBER(FIND("Borracharia",C2665)),"Borracharia",IF(ISNUMBER(FIND("Lubrificação",C2665)),"Lubrificação",
IF(ISNUMBER(FIND("Estoque - Carregadeiras",C2665)),"Carregadeiras",IF(ISNUMBER(FIND("Estoque - Veic. Leves",C2665)),"Veic. Leves",
IF(ISNUMBER(FIND("Estoque - Caminhões",C2665)),"Caminhões",IF(ISNUMBER(FIND("Estoque - Transbordos",C2665)),"Transbordos",
IF(ISNUMBER(FIND("Estoque - Tratores",C2665)),"Tratores",
IF(ISNUMBER(FIND("Estoque - Máquinas pesadas",C2665)),"Máquinas pesadas",
IF(ISNUMBER(FIND("Estoque - Reboques",C2665)),"Reboques",
IF(C2665="Estoque","Estoque",
IF(AND(ISNUMBER(C2665),C2665&gt;1000,C2665&lt;2000),"Caminhões",
IF(AND(ISNUMBER(C2665),C2665&gt;2000,C2665&lt;3000),"Tratores",
IF(AND(ISNUMBER(C2665),C2665&gt;3000,C2665&lt;4000),"Carregadeiras",
IF(AND(ISNUMBER(C2665),C2665&gt;4000,C2665&lt;5000),"Máquinas pesadas",
IF(AND(ISNUMBER(C2665),C2665&gt;5000,C2665&lt;6000),"Colhedoras",
IF(AND(ISNUMBER(C2665),C2665&gt;7000,C2665&lt;8000),"Irrigação",
IF(AND(ISNUMBER(C2665),C2665&gt;8000,C2665&lt;9000),"Reboques",IF(AND(ISNUMBER(C2665),C2665&gt;0,C2665&lt;1000),"Veic. Leves","")))))))))))))))))))))</f>
        <v>Carregadeiras</v>
      </c>
      <c r="B2665" s="72"/>
      <c r="C2665" s="42">
        <v>3027</v>
      </c>
      <c r="D2665" s="42">
        <v>91056</v>
      </c>
      <c r="E2665" s="43" t="s">
        <v>1080</v>
      </c>
      <c r="F2665" s="14" t="str">
        <f>IF(ISBLANK(K2665), "Apenas Solicitação", "Tem OC")</f>
        <v>Tem OC</v>
      </c>
      <c r="G2665" s="42">
        <v>2</v>
      </c>
      <c r="H2665" s="37">
        <f>G2665-I2665</f>
        <v>0</v>
      </c>
      <c r="I2665" s="38">
        <v>2</v>
      </c>
      <c r="J2665" s="44">
        <v>45779</v>
      </c>
      <c r="K2665" s="185">
        <v>45786</v>
      </c>
      <c r="L2665" s="44"/>
      <c r="M2665" s="44"/>
      <c r="N2665" s="44" t="str">
        <f>IFERROR(K2665 + VALUE(LEFT(L2665, FIND(" ", L2665) - 1)), "")</f>
        <v/>
      </c>
      <c r="O2665" s="3">
        <f>IF(_xlfn.DAYS(K2665,J2665)&lt;0, "Aguardando OC", _xlfn.DAYS(K2665,J2665))</f>
        <v>7</v>
      </c>
      <c r="P2665" s="191">
        <v>401180</v>
      </c>
      <c r="Q2665" s="54"/>
      <c r="R2665" s="191">
        <v>167321</v>
      </c>
      <c r="S2665" s="42"/>
      <c r="T2665" s="67"/>
      <c r="U2665" s="45">
        <v>6.06</v>
      </c>
      <c r="V2665" s="42">
        <v>13341</v>
      </c>
      <c r="W2665" s="43" t="str">
        <f>IFERROR(VLOOKUP(V2665, Fornecedores!A:C, 3, FALSE), "")</f>
        <v>DISMA DISTRIBUIDORA</v>
      </c>
      <c r="X2665" s="43" t="str">
        <f>IFERROR(VLOOKUP(V2665, Fornecedores!A:E, 5, FALSE), "")</f>
        <v>Araçatuba</v>
      </c>
      <c r="Y2665" s="43" t="str">
        <f>IFERROR(VLOOKUP(V2665, Fornecedores!A:F, 6, FALSE), "")</f>
        <v>SP</v>
      </c>
      <c r="Z2665" s="14" t="str">
        <f>IF(H2665=0, "Pedido entregue!", "Pendente")</f>
        <v>Pedido entregue!</v>
      </c>
      <c r="AA2665" s="74">
        <v>1</v>
      </c>
      <c r="AB2665" s="58" t="str">
        <f>IF(Z2665="Pedido Entregue!", IF(AA2665=1, "Retirado do Almoxarifado", IF(AA2665=2, "Material devolvido", "Aguardando retirada")), IF(Z2665="Pendente", "Entrega pendente", ""))</f>
        <v>Retirado do Almoxarifado</v>
      </c>
      <c r="AC2665" s="18">
        <v>1</v>
      </c>
      <c r="AD2665" s="18">
        <f>AC2665/SUMIF($P:$P,P2665,$AC:$AC)</f>
        <v>1</v>
      </c>
      <c r="AE2665" s="18">
        <f>IF(R2665=0,0,AC2665/SUMIF($R:$R,R2665,$AC:$AC))</f>
        <v>0.16666666666666666</v>
      </c>
      <c r="AF2665" s="18">
        <f>IF(R2665=0,1,0)</f>
        <v>0</v>
      </c>
      <c r="AG2665" s="18">
        <f>IF(R2665=0,#REF!-J2665,0)</f>
        <v>0</v>
      </c>
      <c r="AH2665" t="str">
        <f>TEXT(J2665,"MMMM")</f>
        <v>maio</v>
      </c>
    </row>
    <row r="2666" spans="1:34" ht="12.75" hidden="1" customHeight="1" x14ac:dyDescent="0.25">
      <c r="A2666" s="90" t="str">
        <f>IF(C2666="Oficina Diversos","Oficina Geral",
IF(ISNUMBER(FIND("Estoque - Colhedoras",C2666)),"Colhedoras",IF(ISNUMBER(FIND("Caldeiraria",C2666)),"Caldeiraria",IF(ISNUMBER(FIND("Borracharia",C2666)),"Borracharia",IF(ISNUMBER(FIND("Lubrificação",C2666)),"Lubrificação",
IF(ISNUMBER(FIND("Estoque - Carregadeiras",C2666)),"Carregadeiras",IF(ISNUMBER(FIND("Estoque - Veic. Leves",C2666)),"Veic. Leves",
IF(ISNUMBER(FIND("Estoque - Caminhões",C2666)),"Caminhões",IF(ISNUMBER(FIND("Estoque - Transbordos",C2666)),"Transbordos",
IF(ISNUMBER(FIND("Estoque - Tratores",C2666)),"Tratores",
IF(ISNUMBER(FIND("Estoque - Máquinas pesadas",C2666)),"Máquinas pesadas",
IF(ISNUMBER(FIND("Estoque - Reboques",C2666)),"Reboques",
IF(C2666="Estoque","Estoque",
IF(AND(ISNUMBER(C2666),C2666&gt;1000,C2666&lt;2000),"Caminhões",
IF(AND(ISNUMBER(C2666),C2666&gt;2000,C2666&lt;3000),"Tratores",
IF(AND(ISNUMBER(C2666),C2666&gt;3000,C2666&lt;4000),"Carregadeiras",
IF(AND(ISNUMBER(C2666),C2666&gt;4000,C2666&lt;5000),"Máquinas pesadas",
IF(AND(ISNUMBER(C2666),C2666&gt;5000,C2666&lt;6000),"Colhedoras",
IF(AND(ISNUMBER(C2666),C2666&gt;7000,C2666&lt;8000),"Irrigação",
IF(AND(ISNUMBER(C2666),C2666&gt;8000,C2666&lt;9000),"Reboques",IF(AND(ISNUMBER(C2666),C2666&gt;0,C2666&lt;1000),"Veic. Leves","")))))))))))))))))))))</f>
        <v>Caminhões</v>
      </c>
      <c r="B2666" s="72"/>
      <c r="C2666" s="42">
        <v>1002</v>
      </c>
      <c r="D2666" s="42">
        <v>91065</v>
      </c>
      <c r="E2666" s="43" t="s">
        <v>1081</v>
      </c>
      <c r="F2666" s="14" t="str">
        <f>IF(ISBLANK(K2666), "Apenas Solicitação", "Tem OC")</f>
        <v>Tem OC</v>
      </c>
      <c r="G2666" s="42">
        <v>2</v>
      </c>
      <c r="H2666" s="37">
        <f>G2666-I2666</f>
        <v>0</v>
      </c>
      <c r="I2666" s="38">
        <v>2</v>
      </c>
      <c r="J2666" s="44">
        <v>45780</v>
      </c>
      <c r="K2666" s="185">
        <v>45786</v>
      </c>
      <c r="L2666" s="3"/>
      <c r="M2666" s="44"/>
      <c r="N2666" s="44" t="str">
        <f>IFERROR(K2666 + VALUE(LEFT(L2666, FIND(" ", L2666) - 1)), "")</f>
        <v/>
      </c>
      <c r="O2666" s="3">
        <f>IF(_xlfn.DAYS(K2666,J2666)&lt;0, "Aguardando OC", _xlfn.DAYS(K2666,J2666))</f>
        <v>6</v>
      </c>
      <c r="P2666" s="191">
        <v>401225</v>
      </c>
      <c r="Q2666" s="56"/>
      <c r="R2666" s="191">
        <v>0</v>
      </c>
      <c r="S2666" s="42">
        <v>221</v>
      </c>
      <c r="T2666" s="67" t="s">
        <v>1029</v>
      </c>
      <c r="U2666" s="45">
        <v>242</v>
      </c>
      <c r="V2666" s="42">
        <v>4604</v>
      </c>
      <c r="W2666" s="43" t="str">
        <f>IFERROR(VLOOKUP(V2666, Fornecedores!A:C, 3, FALSE), "")</f>
        <v>CABINE</v>
      </c>
      <c r="X2666" s="43" t="str">
        <f>IFERROR(VLOOKUP(V2666, Fornecedores!A:E, 5, FALSE), "")</f>
        <v>Recife</v>
      </c>
      <c r="Y2666" s="43" t="str">
        <f>IFERROR(VLOOKUP(V2666, Fornecedores!A:F, 6, FALSE), "")</f>
        <v>PE</v>
      </c>
      <c r="Z2666" s="14" t="str">
        <f>IF(H2666=0, "Pedido entregue!", "Pendente")</f>
        <v>Pedido entregue!</v>
      </c>
      <c r="AA2666" s="74"/>
      <c r="AB2666" s="58" t="str">
        <f>IF(Z2666="Pedido Entregue!", IF(AA2666=1, "Retirado do Almoxarifado", IF(AA2666=2, "Material devolvido", "Aguardando retirada")), IF(Z2666="Pendente", "Entrega pendente", ""))</f>
        <v>Aguardando retirada</v>
      </c>
      <c r="AC2666" s="18">
        <v>1</v>
      </c>
      <c r="AD2666" s="18">
        <f>AC2666/SUMIF($P:$P,P2666,$AC:$AC)</f>
        <v>1</v>
      </c>
      <c r="AE2666" s="18">
        <f>IF(R2666=0,0,AC2666/SUMIF($R:$R,R2666,$AC:$AC))</f>
        <v>0</v>
      </c>
      <c r="AF2666" s="18">
        <f>IF(R2666=0,1,0)</f>
        <v>1</v>
      </c>
      <c r="AG2666" s="18" t="e">
        <f>IF(R2666=0,#REF!-J2666,0)</f>
        <v>#REF!</v>
      </c>
      <c r="AH2666" t="str">
        <f>TEXT(J2666,"MMMM")</f>
        <v>maio</v>
      </c>
    </row>
    <row r="2667" spans="1:34" ht="12.75" customHeight="1" x14ac:dyDescent="0.25">
      <c r="A2667" s="90" t="str">
        <f>IF(C2667="Oficina Diversos","Oficina Geral",
IF(ISNUMBER(FIND("Estoque - Colhedoras",C2667)),"Colhedoras",IF(ISNUMBER(FIND("Caldeiraria",C2667)),"Caldeiraria",IF(ISNUMBER(FIND("Borracharia",C2667)),"Borracharia",IF(ISNUMBER(FIND("Lubrificação",C2667)),"Lubrificação",
IF(ISNUMBER(FIND("Estoque - Carregadeiras",C2667)),"Carregadeiras",IF(ISNUMBER(FIND("Estoque - Veic. Leves",C2667)),"Veic. Leves",
IF(ISNUMBER(FIND("Estoque - Caminhões",C2667)),"Caminhões",IF(ISNUMBER(FIND("Estoque - Transbordos",C2667)),"Transbordos",
IF(ISNUMBER(FIND("Estoque - Tratores",C2667)),"Tratores",
IF(ISNUMBER(FIND("Estoque - Máquinas pesadas",C2667)),"Máquinas pesadas",
IF(ISNUMBER(FIND("Estoque - Reboques",C2667)),"Reboques",
IF(C2667="Estoque","Estoque",
IF(AND(ISNUMBER(C2667),C2667&gt;1000,C2667&lt;2000),"Caminhões",
IF(AND(ISNUMBER(C2667),C2667&gt;2000,C2667&lt;3000),"Tratores",
IF(AND(ISNUMBER(C2667),C2667&gt;3000,C2667&lt;4000),"Carregadeiras",
IF(AND(ISNUMBER(C2667),C2667&gt;4000,C2667&lt;5000),"Máquinas pesadas",
IF(AND(ISNUMBER(C2667),C2667&gt;5000,C2667&lt;6000),"Colhedoras",
IF(AND(ISNUMBER(C2667),C2667&gt;7000,C2667&lt;8000),"Irrigação",
IF(AND(ISNUMBER(C2667),C2667&gt;8000,C2667&lt;9000),"Reboques",IF(AND(ISNUMBER(C2667),C2667&gt;0,C2667&lt;1000),"Veic. Leves","")))))))))))))))))))))</f>
        <v>Veic. Leves</v>
      </c>
      <c r="B2667" s="72"/>
      <c r="C2667" s="34">
        <v>55</v>
      </c>
      <c r="D2667" s="34">
        <v>91069</v>
      </c>
      <c r="E2667" s="36" t="s">
        <v>1082</v>
      </c>
      <c r="F2667" s="14" t="str">
        <f>IF(ISBLANK(K2667), "Apenas Solicitação", "Tem OC")</f>
        <v>Apenas Solicitação</v>
      </c>
      <c r="G2667" s="34">
        <v>1</v>
      </c>
      <c r="H2667" s="37">
        <f>G2667-I2667</f>
        <v>1</v>
      </c>
      <c r="I2667" s="38">
        <v>0</v>
      </c>
      <c r="J2667" s="35">
        <v>45780</v>
      </c>
      <c r="K2667" s="193"/>
      <c r="L2667" s="3"/>
      <c r="M2667" s="44" t="str">
        <f ca="1">IF(OR(N2667="", N2667=0), "", IF(N2667&gt;TODAY(), "No prazo", "Atrasado"))</f>
        <v/>
      </c>
      <c r="N2667" s="44" t="str">
        <f>IFERROR(K2667 + VALUE(LEFT(L2667, FIND(" ", L2667) - 1)), "")</f>
        <v/>
      </c>
      <c r="O2667" s="3" t="str">
        <f>IF(_xlfn.DAYS(K2667,J2667)&lt;0, "Aguardando OC", _xlfn.DAYS(K2667,J2667))</f>
        <v>Aguardando OC</v>
      </c>
      <c r="P2667" s="193">
        <v>401251</v>
      </c>
      <c r="Q2667" s="57"/>
      <c r="R2667" s="193">
        <v>0</v>
      </c>
      <c r="S2667" s="34">
        <v>221</v>
      </c>
      <c r="T2667" s="68" t="s">
        <v>1029</v>
      </c>
      <c r="U2667" s="40">
        <v>0</v>
      </c>
      <c r="V2667" s="34"/>
      <c r="W2667" s="43" t="str">
        <f>IFERROR(VLOOKUP(V2667, Fornecedores!A:C, 3, FALSE), "")</f>
        <v/>
      </c>
      <c r="X2667" s="43" t="str">
        <f>IFERROR(VLOOKUP(V2667, Fornecedores!A:E, 5, FALSE), "")</f>
        <v/>
      </c>
      <c r="Y2667" s="43" t="str">
        <f>IFERROR(VLOOKUP(V2667, Fornecedores!A:F, 6, FALSE), "")</f>
        <v/>
      </c>
      <c r="Z2667" s="14" t="str">
        <f>IF(H2667=0, "Pedido entregue!", "Pendente")</f>
        <v>Pendente</v>
      </c>
      <c r="AA2667" s="74"/>
      <c r="AB2667" s="58" t="str">
        <f>IF(Z2667="Pedido Entregue!", IF(AA2667=1, "Retirado do Almoxarifado", IF(AA2667=2, "Material devolvido", "Aguardando retirada")), IF(Z2667="Pendente", "Entrega pendente", ""))</f>
        <v>Entrega pendente</v>
      </c>
      <c r="AC2667" s="18">
        <v>1</v>
      </c>
      <c r="AD2667" s="18">
        <f>AC2667/SUMIF($P:$P,P2667,$AC:$AC)</f>
        <v>1</v>
      </c>
      <c r="AE2667" s="18">
        <f>IF(R2667=0,0,AC2667/SUMIF($R:$R,R2667,$AC:$AC))</f>
        <v>0</v>
      </c>
      <c r="AF2667" s="18">
        <f>IF(R2667=0,1,0)</f>
        <v>1</v>
      </c>
      <c r="AH2667" t="str">
        <f>TEXT(J2667,"MMMM")</f>
        <v>maio</v>
      </c>
    </row>
    <row r="2668" spans="1:34" ht="12.75" customHeight="1" x14ac:dyDescent="0.25">
      <c r="A2668" s="90" t="str">
        <f>IF(C2668="Oficina Diversos","Oficina Geral",
IF(ISNUMBER(FIND("Estoque - Colhedoras",C2668)),"Colhedoras",IF(ISNUMBER(FIND("Caldeiraria",C2668)),"Caldeiraria",IF(ISNUMBER(FIND("Borracharia",C2668)),"Borracharia",IF(ISNUMBER(FIND("Lubrificação",C2668)),"Lubrificação",
IF(ISNUMBER(FIND("Estoque - Carregadeiras",C2668)),"Carregadeiras",IF(ISNUMBER(FIND("Estoque - Veic. Leves",C2668)),"Veic. Leves",
IF(ISNUMBER(FIND("Estoque - Caminhões",C2668)),"Caminhões",IF(ISNUMBER(FIND("Estoque - Transbordos",C2668)),"Transbordos",
IF(ISNUMBER(FIND("Estoque - Tratores",C2668)),"Tratores",
IF(ISNUMBER(FIND("Estoque - Máquinas pesadas",C2668)),"Máquinas pesadas",
IF(ISNUMBER(FIND("Estoque - Reboques",C2668)),"Reboques",
IF(C2668="Estoque","Estoque",
IF(AND(ISNUMBER(C2668),C2668&gt;1000,C2668&lt;2000),"Caminhões",
IF(AND(ISNUMBER(C2668),C2668&gt;2000,C2668&lt;3000),"Tratores",
IF(AND(ISNUMBER(C2668),C2668&gt;3000,C2668&lt;4000),"Carregadeiras",
IF(AND(ISNUMBER(C2668),C2668&gt;4000,C2668&lt;5000),"Máquinas pesadas",
IF(AND(ISNUMBER(C2668),C2668&gt;5000,C2668&lt;6000),"Colhedoras",
IF(AND(ISNUMBER(C2668),C2668&gt;7000,C2668&lt;8000),"Irrigação",
IF(AND(ISNUMBER(C2668),C2668&gt;8000,C2668&lt;9000),"Reboques",IF(AND(ISNUMBER(C2668),C2668&gt;0,C2668&lt;1000),"Veic. Leves","")))))))))))))))))))))</f>
        <v>Veic. Leves</v>
      </c>
      <c r="B2668" s="72"/>
      <c r="C2668" s="34">
        <v>63</v>
      </c>
      <c r="D2668" s="34">
        <v>91070</v>
      </c>
      <c r="E2668" s="36" t="s">
        <v>1083</v>
      </c>
      <c r="F2668" s="14" t="str">
        <f>IF(ISBLANK(K2668), "Apenas Solicitação", "Tem OC")</f>
        <v>Apenas Solicitação</v>
      </c>
      <c r="G2668" s="34">
        <v>1</v>
      </c>
      <c r="H2668" s="37">
        <f>G2668-I2668</f>
        <v>1</v>
      </c>
      <c r="I2668" s="38">
        <v>0</v>
      </c>
      <c r="J2668" s="35">
        <v>45780</v>
      </c>
      <c r="K2668" s="193"/>
      <c r="L2668" s="3"/>
      <c r="M2668" s="44" t="str">
        <f ca="1">IF(OR(N2668="", N2668=0), "", IF(N2668&gt;TODAY(), "No prazo", "Atrasado"))</f>
        <v/>
      </c>
      <c r="N2668" s="44" t="str">
        <f>IFERROR(K2668 + VALUE(LEFT(L2668, FIND(" ", L2668) - 1)), "")</f>
        <v/>
      </c>
      <c r="O2668" s="3" t="str">
        <f>IF(_xlfn.DAYS(K2668,J2668)&lt;0, "Aguardando OC", _xlfn.DAYS(K2668,J2668))</f>
        <v>Aguardando OC</v>
      </c>
      <c r="P2668" s="193">
        <v>401249</v>
      </c>
      <c r="Q2668" s="57"/>
      <c r="R2668" s="193">
        <v>0</v>
      </c>
      <c r="S2668" s="34">
        <v>221</v>
      </c>
      <c r="T2668" s="68" t="s">
        <v>1029</v>
      </c>
      <c r="U2668" s="40">
        <v>0</v>
      </c>
      <c r="V2668" s="34"/>
      <c r="W2668" s="43" t="str">
        <f>IFERROR(VLOOKUP(V2668, Fornecedores!A:C, 3, FALSE), "")</f>
        <v/>
      </c>
      <c r="X2668" s="43" t="str">
        <f>IFERROR(VLOOKUP(V2668, Fornecedores!A:E, 5, FALSE), "")</f>
        <v/>
      </c>
      <c r="Y2668" s="43" t="str">
        <f>IFERROR(VLOOKUP(V2668, Fornecedores!A:F, 6, FALSE), "")</f>
        <v/>
      </c>
      <c r="Z2668" s="14" t="str">
        <f>IF(H2668=0, "Pedido entregue!", "Pendente")</f>
        <v>Pendente</v>
      </c>
      <c r="AA2668" s="74"/>
      <c r="AB2668" s="58" t="str">
        <f>IF(Z2668="Pedido Entregue!", IF(AA2668=1, "Retirado do Almoxarifado", IF(AA2668=2, "Material devolvido", "Aguardando retirada")), IF(Z2668="Pendente", "Entrega pendente", ""))</f>
        <v>Entrega pendente</v>
      </c>
      <c r="AC2668" s="18">
        <v>1</v>
      </c>
      <c r="AD2668" s="18">
        <f>AC2668/SUMIF($P:$P,P2668,$AC:$AC)</f>
        <v>1</v>
      </c>
      <c r="AE2668" s="18">
        <f>IF(R2668=0,0,AC2668/SUMIF($R:$R,R2668,$AC:$AC))</f>
        <v>0</v>
      </c>
      <c r="AF2668" s="18">
        <f>IF(R2668=0,1,0)</f>
        <v>1</v>
      </c>
      <c r="AH2668" t="str">
        <f>TEXT(J2668,"MMMM")</f>
        <v>maio</v>
      </c>
    </row>
    <row r="2669" spans="1:34" ht="12.75" hidden="1" customHeight="1" x14ac:dyDescent="0.25">
      <c r="A2669" s="90" t="str">
        <f>IF(C2669="Oficina Diversos","Oficina Geral",
IF(ISNUMBER(FIND("Estoque - Colhedoras",C2669)),"Colhedoras",IF(ISNUMBER(FIND("Caldeiraria",C2669)),"Caldeiraria",IF(ISNUMBER(FIND("Borracharia",C2669)),"Borracharia",IF(ISNUMBER(FIND("Lubrificação",C2669)),"Lubrificação",
IF(ISNUMBER(FIND("Estoque - Carregadeiras",C2669)),"Carregadeiras",IF(ISNUMBER(FIND("Estoque - Veic. Leves",C2669)),"Veic. Leves",
IF(ISNUMBER(FIND("Estoque - Caminhões",C2669)),"Caminhões",IF(ISNUMBER(FIND("Estoque - Transbordos",C2669)),"Transbordos",
IF(ISNUMBER(FIND("Estoque - Tratores",C2669)),"Tratores",
IF(ISNUMBER(FIND("Estoque - Máquinas pesadas",C2669)),"Máquinas pesadas",
IF(ISNUMBER(FIND("Estoque - Reboques",C2669)),"Reboques",
IF(C2669="Estoque","Estoque",
IF(AND(ISNUMBER(C2669),C2669&gt;1000,C2669&lt;2000),"Caminhões",
IF(AND(ISNUMBER(C2669),C2669&gt;2000,C2669&lt;3000),"Tratores",
IF(AND(ISNUMBER(C2669),C2669&gt;3000,C2669&lt;4000),"Carregadeiras",
IF(AND(ISNUMBER(C2669),C2669&gt;4000,C2669&lt;5000),"Máquinas pesadas",
IF(AND(ISNUMBER(C2669),C2669&gt;5000,C2669&lt;6000),"Colhedoras",
IF(AND(ISNUMBER(C2669),C2669&gt;7000,C2669&lt;8000),"Irrigação",
IF(AND(ISNUMBER(C2669),C2669&gt;8000,C2669&lt;9000),"Reboques",IF(AND(ISNUMBER(C2669),C2669&gt;0,C2669&lt;1000),"Veic. Leves","")))))))))))))))))))))</f>
        <v>Caminhões</v>
      </c>
      <c r="B2669" s="72"/>
      <c r="C2669" s="42">
        <v>1045</v>
      </c>
      <c r="D2669" s="42">
        <v>91071</v>
      </c>
      <c r="E2669" s="43" t="s">
        <v>1084</v>
      </c>
      <c r="F2669" s="14" t="str">
        <f>IF(ISBLANK(K2669), "Apenas Solicitação", "Tem OC")</f>
        <v>Tem OC</v>
      </c>
      <c r="G2669" s="42">
        <v>2</v>
      </c>
      <c r="H2669" s="37">
        <f>G2669-I2669</f>
        <v>0</v>
      </c>
      <c r="I2669" s="38">
        <v>2</v>
      </c>
      <c r="J2669" s="44">
        <v>45780</v>
      </c>
      <c r="K2669" s="185">
        <v>45786</v>
      </c>
      <c r="L2669" s="3"/>
      <c r="M2669" s="44"/>
      <c r="N2669" s="44" t="str">
        <f>IFERROR(K2669 + VALUE(LEFT(L2669, FIND(" ", L2669) - 1)), "")</f>
        <v/>
      </c>
      <c r="O2669" s="3">
        <f>IF(_xlfn.DAYS(K2669,J2669)&lt;0, "Aguardando OC", _xlfn.DAYS(K2669,J2669))</f>
        <v>6</v>
      </c>
      <c r="P2669" s="191">
        <v>401264</v>
      </c>
      <c r="Q2669" s="56"/>
      <c r="R2669" s="191">
        <v>0</v>
      </c>
      <c r="S2669" s="42">
        <v>221</v>
      </c>
      <c r="T2669" s="67" t="s">
        <v>1029</v>
      </c>
      <c r="U2669" s="45">
        <v>324.18</v>
      </c>
      <c r="V2669" s="42">
        <v>2528</v>
      </c>
      <c r="W2669" s="43" t="str">
        <f>IFERROR(VLOOKUP(V2669, Fornecedores!A:C, 3, FALSE), "")</f>
        <v xml:space="preserve">REDIESEL            </v>
      </c>
      <c r="X2669" s="43" t="str">
        <f>IFERROR(VLOOKUP(V2669, Fornecedores!A:E, 5, FALSE), "")</f>
        <v>Jaboatão dos Guararapes</v>
      </c>
      <c r="Y2669" s="43" t="str">
        <f>IFERROR(VLOOKUP(V2669, Fornecedores!A:F, 6, FALSE), "")</f>
        <v>PE</v>
      </c>
      <c r="Z2669" s="14" t="str">
        <f>IF(H2669=0, "Pedido entregue!", "Pendente")</f>
        <v>Pedido entregue!</v>
      </c>
      <c r="AA2669" s="74">
        <v>1</v>
      </c>
      <c r="AB2669" s="58" t="str">
        <f>IF(Z2669="Pedido Entregue!", IF(AA2669=1, "Retirado do Almoxarifado", IF(AA2669=2, "Material devolvido", "Aguardando retirada")), IF(Z2669="Pendente", "Entrega pendente", ""))</f>
        <v>Retirado do Almoxarifado</v>
      </c>
      <c r="AC2669" s="18">
        <v>1</v>
      </c>
      <c r="AD2669" s="18">
        <f>AC2669/SUMIF($P:$P,P2669,$AC:$AC)</f>
        <v>1</v>
      </c>
      <c r="AE2669" s="18">
        <f>IF(R2669=0,0,AC2669/SUMIF($R:$R,R2669,$AC:$AC))</f>
        <v>0</v>
      </c>
      <c r="AF2669" s="18">
        <f>IF(R2669=0,1,0)</f>
        <v>1</v>
      </c>
      <c r="AG2669" s="18" t="e">
        <f>IF(R2669=0,#REF!-J2669,0)</f>
        <v>#REF!</v>
      </c>
      <c r="AH2669" t="str">
        <f>TEXT(J2669,"MMMM")</f>
        <v>maio</v>
      </c>
    </row>
    <row r="2670" spans="1:34" ht="12.75" hidden="1" customHeight="1" x14ac:dyDescent="0.25">
      <c r="A2670" s="90" t="str">
        <f>IF(C2670="Oficina Diversos","Oficina Geral",
IF(ISNUMBER(FIND("Estoque - Colhedoras",C2670)),"Colhedoras",IF(ISNUMBER(FIND("Caldeiraria",C2670)),"Caldeiraria",IF(ISNUMBER(FIND("Borracharia",C2670)),"Borracharia",IF(ISNUMBER(FIND("Lubrificação",C2670)),"Lubrificação",
IF(ISNUMBER(FIND("Estoque - Carregadeiras",C2670)),"Carregadeiras",IF(ISNUMBER(FIND("Estoque - Veic. Leves",C2670)),"Veic. Leves",
IF(ISNUMBER(FIND("Estoque - Caminhões",C2670)),"Caminhões",IF(ISNUMBER(FIND("Estoque - Transbordos",C2670)),"Transbordos",
IF(ISNUMBER(FIND("Estoque - Tratores",C2670)),"Tratores",
IF(ISNUMBER(FIND("Estoque - Máquinas pesadas",C2670)),"Máquinas pesadas",
IF(ISNUMBER(FIND("Estoque - Reboques",C2670)),"Reboques",
IF(C2670="Estoque","Estoque",
IF(AND(ISNUMBER(C2670),C2670&gt;1000,C2670&lt;2000),"Caminhões",
IF(AND(ISNUMBER(C2670),C2670&gt;2000,C2670&lt;3000),"Tratores",
IF(AND(ISNUMBER(C2670),C2670&gt;3000,C2670&lt;4000),"Carregadeiras",
IF(AND(ISNUMBER(C2670),C2670&gt;4000,C2670&lt;5000),"Máquinas pesadas",
IF(AND(ISNUMBER(C2670),C2670&gt;5000,C2670&lt;6000),"Colhedoras",
IF(AND(ISNUMBER(C2670),C2670&gt;7000,C2670&lt;8000),"Irrigação",
IF(AND(ISNUMBER(C2670),C2670&gt;8000,C2670&lt;9000),"Reboques",IF(AND(ISNUMBER(C2670),C2670&gt;0,C2670&lt;1000),"Veic. Leves","")))))))))))))))))))))</f>
        <v>Caminhões</v>
      </c>
      <c r="B2670" s="72"/>
      <c r="C2670" s="42">
        <v>1037</v>
      </c>
      <c r="D2670" s="42">
        <v>91087</v>
      </c>
      <c r="E2670" s="43" t="s">
        <v>1098</v>
      </c>
      <c r="F2670" s="14" t="str">
        <f>IF(ISBLANK(K2670), "Apenas Solicitação", "Tem OC")</f>
        <v>Tem OC</v>
      </c>
      <c r="G2670" s="42">
        <v>1</v>
      </c>
      <c r="H2670" s="37">
        <f>G2670-I2670</f>
        <v>0</v>
      </c>
      <c r="I2670" s="38">
        <v>1</v>
      </c>
      <c r="J2670" s="44">
        <v>45782</v>
      </c>
      <c r="K2670" s="185">
        <v>45787</v>
      </c>
      <c r="L2670" s="3"/>
      <c r="M2670" s="44"/>
      <c r="N2670" s="44" t="str">
        <f>IFERROR(K2670 + VALUE(LEFT(L2670, FIND(" ", L2670) - 1)), "")</f>
        <v/>
      </c>
      <c r="O2670" s="3">
        <f>IF(_xlfn.DAYS(K2670,J2670)&lt;0, "Aguardando OC", _xlfn.DAYS(K2670,J2670))</f>
        <v>5</v>
      </c>
      <c r="P2670" s="191">
        <v>401319</v>
      </c>
      <c r="Q2670" s="56"/>
      <c r="R2670" s="191">
        <v>0</v>
      </c>
      <c r="S2670" s="42">
        <v>221</v>
      </c>
      <c r="T2670" s="67" t="s">
        <v>1029</v>
      </c>
      <c r="U2670" s="45">
        <v>386</v>
      </c>
      <c r="V2670" s="42">
        <v>5189</v>
      </c>
      <c r="W2670" s="43" t="str">
        <f>IFERROR(VLOOKUP(V2670, Fornecedores!A:C, 3, FALSE), "")</f>
        <v>REPENORTE</v>
      </c>
      <c r="X2670" s="43" t="str">
        <f>IFERROR(VLOOKUP(V2670, Fornecedores!A:E, 5, FALSE), "")</f>
        <v>Recife</v>
      </c>
      <c r="Y2670" s="43" t="str">
        <f>IFERROR(VLOOKUP(V2670, Fornecedores!A:F, 6, FALSE), "")</f>
        <v>PE</v>
      </c>
      <c r="Z2670" s="14" t="str">
        <f>IF(H2670=0, "Pedido entregue!", "Pendente")</f>
        <v>Pedido entregue!</v>
      </c>
      <c r="AA2670" s="74">
        <v>1</v>
      </c>
      <c r="AB2670" s="58" t="str">
        <f>IF(Z2670="Pedido Entregue!", IF(AA2670=1, "Retirado do Almoxarifado", IF(AA2670=2, "Material devolvido", "Aguardando retirada")), IF(Z2670="Pendente", "Entrega pendente", ""))</f>
        <v>Retirado do Almoxarifado</v>
      </c>
      <c r="AC2670" s="18">
        <v>1</v>
      </c>
      <c r="AD2670" s="18">
        <f>AC2670/SUMIF($P:$P,P2670,$AC:$AC)</f>
        <v>1</v>
      </c>
      <c r="AE2670" s="18">
        <f>IF(R2670=0,0,AC2670/SUMIF($R:$R,R2670,$AC:$AC))</f>
        <v>0</v>
      </c>
      <c r="AF2670" s="18">
        <f>IF(R2670=0,1,0)</f>
        <v>1</v>
      </c>
      <c r="AG2670" s="18" t="e">
        <f>IF(R2670=0,#REF!-J2670,0)</f>
        <v>#REF!</v>
      </c>
      <c r="AH2670" t="str">
        <f>TEXT(J2670,"MMMM")</f>
        <v>maio</v>
      </c>
    </row>
    <row r="2671" spans="1:34" ht="12.75" hidden="1" customHeight="1" x14ac:dyDescent="0.25">
      <c r="A2671" s="90" t="str">
        <f>IF(C2671="Oficina Diversos","Oficina Geral",
IF(ISNUMBER(FIND("Estoque - Colhedoras",C2671)),"Colhedoras",IF(ISNUMBER(FIND("Caldeiraria",C2671)),"Caldeiraria",IF(ISNUMBER(FIND("Borracharia",C2671)),"Borracharia",IF(ISNUMBER(FIND("Lubrificação",C2671)),"Lubrificação",
IF(ISNUMBER(FIND("Estoque - Carregadeiras",C2671)),"Carregadeiras",IF(ISNUMBER(FIND("Estoque - Veic. Leves",C2671)),"Veic. Leves",
IF(ISNUMBER(FIND("Estoque - Caminhões",C2671)),"Caminhões",IF(ISNUMBER(FIND("Estoque - Transbordos",C2671)),"Transbordos",
IF(ISNUMBER(FIND("Estoque - Tratores",C2671)),"Tratores",
IF(ISNUMBER(FIND("Estoque - Máquinas pesadas",C2671)),"Máquinas pesadas",
IF(ISNUMBER(FIND("Estoque - Reboques",C2671)),"Reboques",
IF(C2671="Estoque","Estoque",
IF(AND(ISNUMBER(C2671),C2671&gt;1000,C2671&lt;2000),"Caminhões",
IF(AND(ISNUMBER(C2671),C2671&gt;2000,C2671&lt;3000),"Tratores",
IF(AND(ISNUMBER(C2671),C2671&gt;3000,C2671&lt;4000),"Carregadeiras",
IF(AND(ISNUMBER(C2671),C2671&gt;4000,C2671&lt;5000),"Máquinas pesadas",
IF(AND(ISNUMBER(C2671),C2671&gt;5000,C2671&lt;6000),"Colhedoras",
IF(AND(ISNUMBER(C2671),C2671&gt;7000,C2671&lt;8000),"Irrigação",
IF(AND(ISNUMBER(C2671),C2671&gt;8000,C2671&lt;9000),"Reboques",IF(AND(ISNUMBER(C2671),C2671&gt;0,C2671&lt;1000),"Veic. Leves","")))))))))))))))))))))</f>
        <v>Carregadeiras</v>
      </c>
      <c r="B2671" s="72"/>
      <c r="C2671" s="42" t="s">
        <v>1091</v>
      </c>
      <c r="D2671" s="42">
        <v>91099</v>
      </c>
      <c r="E2671" s="43" t="s">
        <v>1099</v>
      </c>
      <c r="F2671" s="14" t="str">
        <f>IF(ISBLANK(K2671), "Apenas Solicitação", "Tem OC")</f>
        <v>Tem OC</v>
      </c>
      <c r="G2671" s="42">
        <v>10</v>
      </c>
      <c r="H2671" s="37">
        <f>G2671-I2671</f>
        <v>0</v>
      </c>
      <c r="I2671" s="38">
        <v>10</v>
      </c>
      <c r="J2671" s="44">
        <v>45782</v>
      </c>
      <c r="K2671" s="185">
        <v>45789</v>
      </c>
      <c r="L2671" s="44"/>
      <c r="M2671" s="44"/>
      <c r="N2671" s="44" t="str">
        <f>IFERROR(K2671 + VALUE(LEFT(L2671, FIND(" ", L2671) - 1)), "")</f>
        <v/>
      </c>
      <c r="O2671" s="3">
        <f>IF(_xlfn.DAYS(K2671,J2671)&lt;0, "Aguardando OC", _xlfn.DAYS(K2671,J2671))</f>
        <v>7</v>
      </c>
      <c r="P2671" s="191">
        <v>401380</v>
      </c>
      <c r="Q2671" s="54"/>
      <c r="R2671" s="191">
        <v>167473</v>
      </c>
      <c r="S2671" s="42"/>
      <c r="T2671" s="67"/>
      <c r="U2671" s="45">
        <v>175.2</v>
      </c>
      <c r="V2671" s="42">
        <v>13341</v>
      </c>
      <c r="W2671" s="43" t="str">
        <f>IFERROR(VLOOKUP(V2671, Fornecedores!A:C, 3, FALSE), "")</f>
        <v>DISMA DISTRIBUIDORA</v>
      </c>
      <c r="X2671" s="43" t="str">
        <f>IFERROR(VLOOKUP(V2671, Fornecedores!A:E, 5, FALSE), "")</f>
        <v>Araçatuba</v>
      </c>
      <c r="Y2671" s="43" t="str">
        <f>IFERROR(VLOOKUP(V2671, Fornecedores!A:F, 6, FALSE), "")</f>
        <v>SP</v>
      </c>
      <c r="Z2671" s="14" t="str">
        <f>IF(H2671=0, "Pedido entregue!", "Pendente")</f>
        <v>Pedido entregue!</v>
      </c>
      <c r="AA2671" s="74"/>
      <c r="AB2671" s="58" t="str">
        <f>IF(Z2671="Pedido Entregue!", IF(AA2671=1, "Retirado do Almoxarifado", IF(AA2671=2, "Material devolvido", "Aguardando retirada")), IF(Z2671="Pendente", "Entrega pendente", ""))</f>
        <v>Aguardando retirada</v>
      </c>
      <c r="AC2671" s="18">
        <v>1</v>
      </c>
      <c r="AD2671" s="18">
        <f>AC2671/SUMIF($P:$P,P2671,$AC:$AC)</f>
        <v>1</v>
      </c>
      <c r="AE2671" s="18">
        <f>IF(R2671=0,0,AC2671/SUMIF($R:$R,R2671,$AC:$AC))</f>
        <v>0.5</v>
      </c>
      <c r="AF2671" s="18">
        <f>IF(R2671=0,1,0)</f>
        <v>0</v>
      </c>
      <c r="AG2671" s="18">
        <f>IF(R2671=0,#REF!-J2671,0)</f>
        <v>0</v>
      </c>
      <c r="AH2671" t="str">
        <f>TEXT(J2671,"MMMM")</f>
        <v>maio</v>
      </c>
    </row>
    <row r="2672" spans="1:34" ht="12.75" hidden="1" customHeight="1" x14ac:dyDescent="0.25">
      <c r="A2672" s="90" t="str">
        <f>IF(C2672="Oficina Diversos","Oficina Geral",
IF(ISNUMBER(FIND("Estoque - Colhedoras",C2672)),"Colhedoras",IF(ISNUMBER(FIND("Caldeiraria",C2672)),"Caldeiraria",IF(ISNUMBER(FIND("Borracharia",C2672)),"Borracharia",IF(ISNUMBER(FIND("Lubrificação",C2672)),"Lubrificação",
IF(ISNUMBER(FIND("Estoque - Carregadeiras",C2672)),"Carregadeiras",IF(ISNUMBER(FIND("Estoque - Veic. Leves",C2672)),"Veic. Leves",
IF(ISNUMBER(FIND("Estoque - Caminhões",C2672)),"Caminhões",IF(ISNUMBER(FIND("Estoque - Transbordos",C2672)),"Transbordos",
IF(ISNUMBER(FIND("Estoque - Tratores",C2672)),"Tratores",
IF(ISNUMBER(FIND("Estoque - Máquinas pesadas",C2672)),"Máquinas pesadas",
IF(ISNUMBER(FIND("Estoque - Reboques",C2672)),"Reboques",
IF(C2672="Estoque","Estoque",
IF(AND(ISNUMBER(C2672),C2672&gt;1000,C2672&lt;2000),"Caminhões",
IF(AND(ISNUMBER(C2672),C2672&gt;2000,C2672&lt;3000),"Tratores",
IF(AND(ISNUMBER(C2672),C2672&gt;3000,C2672&lt;4000),"Carregadeiras",
IF(AND(ISNUMBER(C2672),C2672&gt;4000,C2672&lt;5000),"Máquinas pesadas",
IF(AND(ISNUMBER(C2672),C2672&gt;5000,C2672&lt;6000),"Colhedoras",
IF(AND(ISNUMBER(C2672),C2672&gt;7000,C2672&lt;8000),"Irrigação",
IF(AND(ISNUMBER(C2672),C2672&gt;8000,C2672&lt;9000),"Reboques",IF(AND(ISNUMBER(C2672),C2672&gt;0,C2672&lt;1000),"Veic. Leves","")))))))))))))))))))))</f>
        <v>Caldeiraria</v>
      </c>
      <c r="B2672" s="72"/>
      <c r="C2672" s="2" t="s">
        <v>1093</v>
      </c>
      <c r="D2672" s="2">
        <v>91142</v>
      </c>
      <c r="E2672" s="3" t="s">
        <v>1140</v>
      </c>
      <c r="F2672" s="14" t="str">
        <f>IF(ISBLANK(K2672), "Apenas Solicitação", "Tem OC")</f>
        <v>Tem OC</v>
      </c>
      <c r="G2672" s="2">
        <v>75</v>
      </c>
      <c r="H2672" s="37">
        <f>G2672-I2672</f>
        <v>0</v>
      </c>
      <c r="I2672" s="38">
        <v>75</v>
      </c>
      <c r="J2672" s="4">
        <v>45785</v>
      </c>
      <c r="K2672" s="180">
        <v>45793</v>
      </c>
      <c r="L2672" s="4"/>
      <c r="M2672" s="44"/>
      <c r="N2672" s="44" t="str">
        <f>IFERROR(K2672 + VALUE(LEFT(L2672, FIND(" ", L2672) - 1)), "")</f>
        <v/>
      </c>
      <c r="O2672" s="3">
        <f>IF(_xlfn.DAYS(K2672,J2672)&lt;0, "Aguardando OC", _xlfn.DAYS(K2672,J2672))</f>
        <v>8</v>
      </c>
      <c r="P2672" s="14">
        <v>401757</v>
      </c>
      <c r="Q2672" s="54"/>
      <c r="R2672" s="14">
        <v>167831</v>
      </c>
      <c r="S2672" s="42">
        <v>221</v>
      </c>
      <c r="T2672" s="67" t="s">
        <v>1029</v>
      </c>
      <c r="U2672" s="45">
        <v>576</v>
      </c>
      <c r="V2672" s="2">
        <v>5779</v>
      </c>
      <c r="W2672" s="43" t="str">
        <f>IFERROR(VLOOKUP(V2672, Fornecedores!A:C, 3, FALSE), "")</f>
        <v>ARCELOR MITTAL DISTRIBUIÇÃO</v>
      </c>
      <c r="X2672" s="43" t="str">
        <f>IFERROR(VLOOKUP(V2672, Fornecedores!A:E, 5, FALSE), "")</f>
        <v>Jaboatão dos Guararapes</v>
      </c>
      <c r="Y2672" s="43" t="str">
        <f>IFERROR(VLOOKUP(V2672, Fornecedores!A:F, 6, FALSE), "")</f>
        <v>PE</v>
      </c>
      <c r="Z2672" s="14" t="str">
        <f>IF(H2672=0, "Pedido entregue!", "Pendente")</f>
        <v>Pedido entregue!</v>
      </c>
      <c r="AA2672" s="74"/>
      <c r="AB2672" s="58" t="str">
        <f>IF(Z2672="Pedido Entregue!", IF(AA2672=1, "Retirado do Almoxarifado", IF(AA2672=2, "Material devolvido", "Aguardando retirada")), IF(Z2672="Pendente", "Entrega pendente", ""))</f>
        <v>Aguardando retirada</v>
      </c>
      <c r="AC2672" s="18">
        <v>1</v>
      </c>
      <c r="AD2672" s="18">
        <f>AC2672/SUMIF($P:$P,P2672,$AC:$AC)</f>
        <v>1</v>
      </c>
      <c r="AE2672" s="18">
        <f>IF(R2672=0,0,AC2672/SUMIF($R:$R,R2672,$AC:$AC))</f>
        <v>8.3333333333333329E-2</v>
      </c>
      <c r="AF2672" s="18">
        <f>IF(R2672=0,1,0)</f>
        <v>0</v>
      </c>
      <c r="AH2672" t="str">
        <f>TEXT(J2672,"MMMM")</f>
        <v>maio</v>
      </c>
    </row>
    <row r="2673" spans="1:34" ht="12.75" customHeight="1" x14ac:dyDescent="0.25">
      <c r="A2673" s="90" t="str">
        <f>IF(C2673="Oficina Diversos","Oficina Geral",
IF(ISNUMBER(FIND("Estoque - Colhedoras",C2673)),"Colhedoras",IF(ISNUMBER(FIND("Caldeiraria",C2673)),"Caldeiraria",IF(ISNUMBER(FIND("Borracharia",C2673)),"Borracharia",IF(ISNUMBER(FIND("Lubrificação",C2673)),"Lubrificação",
IF(ISNUMBER(FIND("Estoque - Carregadeiras",C2673)),"Carregadeiras",IF(ISNUMBER(FIND("Estoque - Veic. Leves",C2673)),"Veic. Leves",
IF(ISNUMBER(FIND("Estoque - Caminhões",C2673)),"Caminhões",IF(ISNUMBER(FIND("Estoque - Transbordos",C2673)),"Transbordos",
IF(ISNUMBER(FIND("Estoque - Tratores",C2673)),"Tratores",
IF(ISNUMBER(FIND("Estoque - Máquinas pesadas",C2673)),"Máquinas pesadas",
IF(ISNUMBER(FIND("Estoque - Reboques",C2673)),"Reboques",
IF(C2673="Estoque","Estoque",
IF(AND(ISNUMBER(C2673),C2673&gt;1000,C2673&lt;2000),"Caminhões",
IF(AND(ISNUMBER(C2673),C2673&gt;2000,C2673&lt;3000),"Tratores",
IF(AND(ISNUMBER(C2673),C2673&gt;3000,C2673&lt;4000),"Carregadeiras",
IF(AND(ISNUMBER(C2673),C2673&gt;4000,C2673&lt;5000),"Máquinas pesadas",
IF(AND(ISNUMBER(C2673),C2673&gt;5000,C2673&lt;6000),"Colhedoras",
IF(AND(ISNUMBER(C2673),C2673&gt;7000,C2673&lt;8000),"Irrigação",
IF(AND(ISNUMBER(C2673),C2673&gt;8000,C2673&lt;9000),"Reboques",IF(AND(ISNUMBER(C2673),C2673&gt;0,C2673&lt;1000),"Veic. Leves","")))))))))))))))))))))</f>
        <v>Caldeiraria</v>
      </c>
      <c r="B2673" s="72"/>
      <c r="C2673" s="2" t="s">
        <v>1093</v>
      </c>
      <c r="D2673" s="2">
        <v>91143</v>
      </c>
      <c r="E2673" s="3" t="s">
        <v>1141</v>
      </c>
      <c r="F2673" s="14" t="str">
        <f>IF(ISBLANK(K2673), "Apenas Solicitação", "Tem OC")</f>
        <v>Apenas Solicitação</v>
      </c>
      <c r="G2673" s="2">
        <v>4</v>
      </c>
      <c r="H2673" s="37">
        <f>G2673-I2673</f>
        <v>4</v>
      </c>
      <c r="I2673" s="38">
        <v>0</v>
      </c>
      <c r="J2673" s="4">
        <v>45785</v>
      </c>
      <c r="K2673" s="14"/>
      <c r="L2673" s="3"/>
      <c r="M2673" s="44" t="str">
        <f ca="1">IF(OR(N2673="", N2673=0), "", IF(N2673&gt;TODAY(), "No prazo", "Atrasado"))</f>
        <v/>
      </c>
      <c r="N2673" s="44" t="str">
        <f>IFERROR(K2673 + VALUE(LEFT(L2673, FIND(" ", L2673) - 1)), "")</f>
        <v/>
      </c>
      <c r="O2673" s="3" t="str">
        <f>IF(_xlfn.DAYS(K2673,J2673)&lt;0, "Aguardando OC", _xlfn.DAYS(K2673,J2673))</f>
        <v>Aguardando OC</v>
      </c>
      <c r="P2673" s="14">
        <v>401764</v>
      </c>
      <c r="Q2673" s="12"/>
      <c r="R2673" s="14">
        <v>0</v>
      </c>
      <c r="S2673" s="2">
        <v>221</v>
      </c>
      <c r="T2673" s="65" t="s">
        <v>1029</v>
      </c>
      <c r="U2673" s="21">
        <v>0</v>
      </c>
      <c r="V2673" s="2"/>
      <c r="W2673" s="43" t="str">
        <f>IFERROR(VLOOKUP(V2673, Fornecedores!A:C, 3, FALSE), "")</f>
        <v/>
      </c>
      <c r="X2673" s="43" t="str">
        <f>IFERROR(VLOOKUP(V2673, Fornecedores!A:E, 5, FALSE), "")</f>
        <v/>
      </c>
      <c r="Y2673" s="43" t="str">
        <f>IFERROR(VLOOKUP(V2673, Fornecedores!A:F, 6, FALSE), "")</f>
        <v/>
      </c>
      <c r="Z2673" s="14" t="str">
        <f>IF(H2673=0, "Pedido entregue!", "Pendente")</f>
        <v>Pendente</v>
      </c>
      <c r="AA2673" s="74"/>
      <c r="AB2673" s="58" t="str">
        <f>IF(Z2673="Pedido Entregue!", IF(AA2673=1, "Retirado do Almoxarifado", IF(AA2673=2, "Material devolvido", "Aguardando retirada")), IF(Z2673="Pendente", "Entrega pendente", ""))</f>
        <v>Entrega pendente</v>
      </c>
      <c r="AC2673" s="18">
        <v>1</v>
      </c>
      <c r="AD2673" s="18">
        <f>AC2673/SUMIF($P:$P,P2673,$AC:$AC)</f>
        <v>1</v>
      </c>
      <c r="AE2673" s="18">
        <f>IF(R2673=0,0,AC2673/SUMIF($R:$R,R2673,$AC:$AC))</f>
        <v>0</v>
      </c>
      <c r="AF2673" s="18">
        <f>IF(R2673=0,1,0)</f>
        <v>1</v>
      </c>
      <c r="AH2673" t="str">
        <f>TEXT(J2673,"MMMM")</f>
        <v>maio</v>
      </c>
    </row>
    <row r="2674" spans="1:34" ht="12.75" hidden="1" customHeight="1" x14ac:dyDescent="0.25">
      <c r="A2674" s="90" t="str">
        <f>IF(C2674="Oficina Diversos","Oficina Geral",
IF(ISNUMBER(FIND("Estoque - Colhedoras",C2674)),"Colhedoras",IF(ISNUMBER(FIND("Caldeiraria",C2674)),"Caldeiraria",IF(ISNUMBER(FIND("Borracharia",C2674)),"Borracharia",IF(ISNUMBER(FIND("Lubrificação",C2674)),"Lubrificação",
IF(ISNUMBER(FIND("Estoque - Carregadeiras",C2674)),"Carregadeiras",IF(ISNUMBER(FIND("Estoque - Veic. Leves",C2674)),"Veic. Leves",
IF(ISNUMBER(FIND("Estoque - Caminhões",C2674)),"Caminhões",IF(ISNUMBER(FIND("Estoque - Transbordos",C2674)),"Transbordos",
IF(ISNUMBER(FIND("Estoque - Tratores",C2674)),"Tratores",
IF(ISNUMBER(FIND("Estoque - Máquinas pesadas",C2674)),"Máquinas pesadas",
IF(ISNUMBER(FIND("Estoque - Reboques",C2674)),"Reboques",
IF(C2674="Estoque","Estoque",
IF(AND(ISNUMBER(C2674),C2674&gt;1000,C2674&lt;2000),"Caminhões",
IF(AND(ISNUMBER(C2674),C2674&gt;2000,C2674&lt;3000),"Tratores",
IF(AND(ISNUMBER(C2674),C2674&gt;3000,C2674&lt;4000),"Carregadeiras",
IF(AND(ISNUMBER(C2674),C2674&gt;4000,C2674&lt;5000),"Máquinas pesadas",
IF(AND(ISNUMBER(C2674),C2674&gt;5000,C2674&lt;6000),"Colhedoras",
IF(AND(ISNUMBER(C2674),C2674&gt;7000,C2674&lt;8000),"Irrigação",
IF(AND(ISNUMBER(C2674),C2674&gt;8000,C2674&lt;9000),"Reboques",IF(AND(ISNUMBER(C2674),C2674&gt;0,C2674&lt;1000),"Veic. Leves","")))))))))))))))))))))</f>
        <v>Caldeiraria</v>
      </c>
      <c r="B2674" s="72"/>
      <c r="C2674" s="2" t="s">
        <v>1093</v>
      </c>
      <c r="D2674" s="2">
        <v>91144</v>
      </c>
      <c r="E2674" s="3" t="s">
        <v>1142</v>
      </c>
      <c r="F2674" s="14" t="str">
        <f>IF(ISBLANK(K2674), "Apenas Solicitação", "Tem OC")</f>
        <v>Tem OC</v>
      </c>
      <c r="G2674" s="2">
        <v>7</v>
      </c>
      <c r="H2674" s="37">
        <f>G2674-I2674</f>
        <v>0</v>
      </c>
      <c r="I2674" s="38">
        <v>7</v>
      </c>
      <c r="J2674" s="4">
        <v>45785</v>
      </c>
      <c r="K2674" s="180">
        <v>45793</v>
      </c>
      <c r="L2674" s="3" t="s">
        <v>20155</v>
      </c>
      <c r="M2674" s="44" t="str">
        <f ca="1">IF(OR(N2674="", N2674=0), "", IF(N2674&gt;TODAY(), "No prazo", "Atrasado"))</f>
        <v>Atrasado</v>
      </c>
      <c r="N2674" s="44">
        <f>IFERROR(K2674 + VALUE(LEFT(L2674, FIND(" ", L2674) - 1)), "")</f>
        <v>45794</v>
      </c>
      <c r="O2674" s="3">
        <f>IF(_xlfn.DAYS(K2674,J2674)&lt;0, "Aguardando OC", _xlfn.DAYS(K2674,J2674))</f>
        <v>8</v>
      </c>
      <c r="P2674" s="14">
        <v>401765</v>
      </c>
      <c r="Q2674" s="12"/>
      <c r="R2674" s="14">
        <v>167834</v>
      </c>
      <c r="S2674" s="2">
        <v>221</v>
      </c>
      <c r="T2674" s="65" t="s">
        <v>1029</v>
      </c>
      <c r="U2674" s="21">
        <v>115.5</v>
      </c>
      <c r="V2674" s="2">
        <v>1264</v>
      </c>
      <c r="W2674" s="43" t="str">
        <f>IFERROR(VLOOKUP(V2674, Fornecedores!A:C, 3, FALSE), "")</f>
        <v xml:space="preserve">INCOMTUBOS          </v>
      </c>
      <c r="X2674" s="43" t="str">
        <f>IFERROR(VLOOKUP(V2674, Fornecedores!A:E, 5, FALSE), "")</f>
        <v>Recife</v>
      </c>
      <c r="Y2674" s="43" t="str">
        <f>IFERROR(VLOOKUP(V2674, Fornecedores!A:F, 6, FALSE), "")</f>
        <v>PE</v>
      </c>
      <c r="Z2674" s="14" t="str">
        <f>IF(H2674=0, "Pedido entregue!", "Pendente")</f>
        <v>Pedido entregue!</v>
      </c>
      <c r="AA2674" s="74"/>
      <c r="AB2674" s="58" t="str">
        <f>IF(Z2674="Pedido Entregue!", IF(AA2674=1, "Retirado do Almoxarifado", IF(AA2674=2, "Material devolvido", "Aguardando retirada")), IF(Z2674="Pendente", "Entrega pendente", ""))</f>
        <v>Aguardando retirada</v>
      </c>
      <c r="AC2674" s="18">
        <v>1</v>
      </c>
      <c r="AD2674" s="18">
        <f>AC2674/SUMIF($P:$P,P2674,$AC:$AC)</f>
        <v>1</v>
      </c>
      <c r="AE2674" s="18">
        <f>IF(R2674=0,0,AC2674/SUMIF($R:$R,R2674,$AC:$AC))</f>
        <v>0.125</v>
      </c>
      <c r="AF2674" s="18">
        <f>IF(R2674=0,1,0)</f>
        <v>0</v>
      </c>
      <c r="AH2674" t="str">
        <f>TEXT(J2674,"MMMM")</f>
        <v>maio</v>
      </c>
    </row>
    <row r="2675" spans="1:34" ht="14.25" hidden="1" customHeight="1" x14ac:dyDescent="0.25">
      <c r="A2675" s="90" t="str">
        <f>IF(C2675="Oficina Diversos","Oficina Geral",
IF(ISNUMBER(FIND("Estoque - Colhedoras",C2675)),"Colhedoras",IF(ISNUMBER(FIND("Caldeiraria",C2675)),"Caldeiraria",IF(ISNUMBER(FIND("Borracharia",C2675)),"Borracharia",IF(ISNUMBER(FIND("Lubrificação",C2675)),"Lubrificação",
IF(ISNUMBER(FIND("Estoque - Carregadeiras",C2675)),"Carregadeiras",IF(ISNUMBER(FIND("Estoque - Veic. Leves",C2675)),"Veic. Leves",
IF(ISNUMBER(FIND("Estoque - Caminhões",C2675)),"Caminhões",IF(ISNUMBER(FIND("Estoque - Transbordos",C2675)),"Transbordos",
IF(ISNUMBER(FIND("Estoque - Tratores",C2675)),"Tratores",
IF(ISNUMBER(FIND("Estoque - Máquinas pesadas",C2675)),"Máquinas pesadas",
IF(ISNUMBER(FIND("Estoque - Reboques",C2675)),"Reboques",
IF(C2675="Estoque","Estoque",
IF(AND(ISNUMBER(C2675),C2675&gt;1000,C2675&lt;2000),"Caminhões",
IF(AND(ISNUMBER(C2675),C2675&gt;2000,C2675&lt;3000),"Tratores",
IF(AND(ISNUMBER(C2675),C2675&gt;3000,C2675&lt;4000),"Carregadeiras",
IF(AND(ISNUMBER(C2675),C2675&gt;4000,C2675&lt;5000),"Máquinas pesadas",
IF(AND(ISNUMBER(C2675),C2675&gt;5000,C2675&lt;6000),"Colhedoras",
IF(AND(ISNUMBER(C2675),C2675&gt;7000,C2675&lt;8000),"Irrigação",
IF(AND(ISNUMBER(C2675),C2675&gt;8000,C2675&lt;9000),"Reboques",IF(AND(ISNUMBER(C2675),C2675&gt;0,C2675&lt;1000),"Veic. Leves","")))))))))))))))))))))</f>
        <v>Caldeiraria</v>
      </c>
      <c r="B2675" s="72"/>
      <c r="C2675" s="2" t="s">
        <v>1093</v>
      </c>
      <c r="D2675" s="2">
        <v>91145</v>
      </c>
      <c r="E2675" s="3" t="s">
        <v>1143</v>
      </c>
      <c r="F2675" s="14" t="str">
        <f>IF(ISBLANK(K2675), "Apenas Solicitação", "Tem OC")</f>
        <v>Tem OC</v>
      </c>
      <c r="G2675" s="2">
        <v>15</v>
      </c>
      <c r="H2675" s="37">
        <f>G2675-I2675</f>
        <v>0</v>
      </c>
      <c r="I2675" s="38">
        <v>15</v>
      </c>
      <c r="J2675" s="4">
        <v>45785</v>
      </c>
      <c r="K2675" s="180">
        <v>45793</v>
      </c>
      <c r="L2675" s="3" t="s">
        <v>20155</v>
      </c>
      <c r="M2675" s="44" t="str">
        <f ca="1">IF(OR(N2675="", N2675=0), "", IF(N2675&gt;TODAY(), "No prazo", "Atrasado"))</f>
        <v>Atrasado</v>
      </c>
      <c r="N2675" s="44">
        <f>IFERROR(K2675 + VALUE(LEFT(L2675, FIND(" ", L2675) - 1)), "")</f>
        <v>45794</v>
      </c>
      <c r="O2675" s="3">
        <f>IF(_xlfn.DAYS(K2675,J2675)&lt;0, "Aguardando OC", _xlfn.DAYS(K2675,J2675))</f>
        <v>8</v>
      </c>
      <c r="P2675" s="14">
        <v>401767</v>
      </c>
      <c r="Q2675" s="12"/>
      <c r="R2675" s="14">
        <v>167834</v>
      </c>
      <c r="S2675" s="2">
        <v>221</v>
      </c>
      <c r="T2675" s="65" t="s">
        <v>1029</v>
      </c>
      <c r="U2675" s="21">
        <v>247.5</v>
      </c>
      <c r="V2675" s="2">
        <v>1264</v>
      </c>
      <c r="W2675" s="43" t="str">
        <f>IFERROR(VLOOKUP(V2675, Fornecedores!A:C, 3, FALSE), "")</f>
        <v xml:space="preserve">INCOMTUBOS          </v>
      </c>
      <c r="X2675" s="43" t="str">
        <f>IFERROR(VLOOKUP(V2675, Fornecedores!A:E, 5, FALSE), "")</f>
        <v>Recife</v>
      </c>
      <c r="Y2675" s="43" t="str">
        <f>IFERROR(VLOOKUP(V2675, Fornecedores!A:F, 6, FALSE), "")</f>
        <v>PE</v>
      </c>
      <c r="Z2675" s="14" t="str">
        <f>IF(H2675=0, "Pedido entregue!", "Pendente")</f>
        <v>Pedido entregue!</v>
      </c>
      <c r="AA2675" s="74"/>
      <c r="AB2675" s="58" t="str">
        <f>IF(Z2675="Pedido Entregue!", IF(AA2675=1, "Retirado do Almoxarifado", IF(AA2675=2, "Material devolvido", "Aguardando retirada")), IF(Z2675="Pendente", "Entrega pendente", ""))</f>
        <v>Aguardando retirada</v>
      </c>
      <c r="AC2675" s="18">
        <v>1</v>
      </c>
      <c r="AD2675" s="18">
        <f>AC2675/SUMIF($P:$P,P2675,$AC:$AC)</f>
        <v>1</v>
      </c>
      <c r="AE2675" s="18">
        <f>IF(R2675=0,0,AC2675/SUMIF($R:$R,R2675,$AC:$AC))</f>
        <v>0.125</v>
      </c>
      <c r="AF2675" s="18">
        <f>IF(R2675=0,1,0)</f>
        <v>0</v>
      </c>
      <c r="AH2675" t="str">
        <f>TEXT(J2675,"MMMM")</f>
        <v>maio</v>
      </c>
    </row>
    <row r="2676" spans="1:34" ht="12.75" customHeight="1" x14ac:dyDescent="0.25">
      <c r="A2676" s="90" t="str">
        <f>IF(C2676="Oficina Diversos","Oficina Geral",
IF(ISNUMBER(FIND("Estoque - Colhedoras",C2676)),"Colhedoras",IF(ISNUMBER(FIND("Caldeiraria",C2676)),"Caldeiraria",IF(ISNUMBER(FIND("Borracharia",C2676)),"Borracharia",IF(ISNUMBER(FIND("Lubrificação",C2676)),"Lubrificação",
IF(ISNUMBER(FIND("Estoque - Carregadeiras",C2676)),"Carregadeiras",IF(ISNUMBER(FIND("Estoque - Veic. Leves",C2676)),"Veic. Leves",
IF(ISNUMBER(FIND("Estoque - Caminhões",C2676)),"Caminhões",IF(ISNUMBER(FIND("Estoque - Transbordos",C2676)),"Transbordos",
IF(ISNUMBER(FIND("Estoque - Tratores",C2676)),"Tratores",
IF(ISNUMBER(FIND("Estoque - Máquinas pesadas",C2676)),"Máquinas pesadas",
IF(ISNUMBER(FIND("Estoque - Reboques",C2676)),"Reboques",
IF(C2676="Estoque","Estoque",
IF(AND(ISNUMBER(C2676),C2676&gt;1000,C2676&lt;2000),"Caminhões",
IF(AND(ISNUMBER(C2676),C2676&gt;2000,C2676&lt;3000),"Tratores",
IF(AND(ISNUMBER(C2676),C2676&gt;3000,C2676&lt;4000),"Carregadeiras",
IF(AND(ISNUMBER(C2676),C2676&gt;4000,C2676&lt;5000),"Máquinas pesadas",
IF(AND(ISNUMBER(C2676),C2676&gt;5000,C2676&lt;6000),"Colhedoras",
IF(AND(ISNUMBER(C2676),C2676&gt;7000,C2676&lt;8000),"Irrigação",
IF(AND(ISNUMBER(C2676),C2676&gt;8000,C2676&lt;9000),"Reboques",IF(AND(ISNUMBER(C2676),C2676&gt;0,C2676&lt;1000),"Veic. Leves","")))))))))))))))))))))</f>
        <v>Caldeiraria</v>
      </c>
      <c r="B2676" s="72"/>
      <c r="C2676" s="2" t="s">
        <v>1093</v>
      </c>
      <c r="D2676" s="2">
        <v>91146</v>
      </c>
      <c r="E2676" s="3" t="s">
        <v>1144</v>
      </c>
      <c r="F2676" s="14" t="str">
        <f>IF(ISBLANK(K2676), "Apenas Solicitação", "Tem OC")</f>
        <v>Apenas Solicitação</v>
      </c>
      <c r="G2676" s="2">
        <v>27</v>
      </c>
      <c r="H2676" s="37">
        <f>G2676-I2676</f>
        <v>27</v>
      </c>
      <c r="I2676" s="38">
        <v>0</v>
      </c>
      <c r="J2676" s="4">
        <v>45785</v>
      </c>
      <c r="K2676" s="14"/>
      <c r="L2676" s="3"/>
      <c r="M2676" s="44" t="str">
        <f ca="1">IF(OR(N2676="", N2676=0), "", IF(N2676&gt;TODAY(), "No prazo", "Atrasado"))</f>
        <v/>
      </c>
      <c r="N2676" s="44" t="str">
        <f>IFERROR(K2676 + VALUE(LEFT(L2676, FIND(" ", L2676) - 1)), "")</f>
        <v/>
      </c>
      <c r="O2676" s="3" t="str">
        <f>IF(_xlfn.DAYS(K2676,J2676)&lt;0, "Aguardando OC", _xlfn.DAYS(K2676,J2676))</f>
        <v>Aguardando OC</v>
      </c>
      <c r="P2676" s="14">
        <v>401768</v>
      </c>
      <c r="Q2676" s="12"/>
      <c r="R2676" s="14">
        <v>0</v>
      </c>
      <c r="S2676" s="2">
        <v>221</v>
      </c>
      <c r="T2676" s="65" t="s">
        <v>1029</v>
      </c>
      <c r="U2676" s="21">
        <v>0</v>
      </c>
      <c r="V2676" s="2"/>
      <c r="W2676" s="43" t="str">
        <f>IFERROR(VLOOKUP(V2676, Fornecedores!A:C, 3, FALSE), "")</f>
        <v/>
      </c>
      <c r="X2676" s="43" t="str">
        <f>IFERROR(VLOOKUP(V2676, Fornecedores!A:E, 5, FALSE), "")</f>
        <v/>
      </c>
      <c r="Y2676" s="43" t="str">
        <f>IFERROR(VLOOKUP(V2676, Fornecedores!A:F, 6, FALSE), "")</f>
        <v/>
      </c>
      <c r="Z2676" s="14" t="str">
        <f>IF(H2676=0, "Pedido entregue!", "Pendente")</f>
        <v>Pendente</v>
      </c>
      <c r="AA2676" s="74"/>
      <c r="AB2676" s="58" t="str">
        <f>IF(Z2676="Pedido Entregue!", IF(AA2676=1, "Retirado do Almoxarifado", IF(AA2676=2, "Material devolvido", "Aguardando retirada")), IF(Z2676="Pendente", "Entrega pendente", ""))</f>
        <v>Entrega pendente</v>
      </c>
      <c r="AC2676" s="18">
        <v>1</v>
      </c>
      <c r="AD2676" s="18">
        <f>AC2676/SUMIF($P:$P,P2676,$AC:$AC)</f>
        <v>1</v>
      </c>
      <c r="AE2676" s="18">
        <f>IF(R2676=0,0,AC2676/SUMIF($R:$R,R2676,$AC:$AC))</f>
        <v>0</v>
      </c>
      <c r="AF2676" s="18">
        <f>IF(R2676=0,1,0)</f>
        <v>1</v>
      </c>
      <c r="AH2676" t="str">
        <f>TEXT(J2676,"MMMM")</f>
        <v>maio</v>
      </c>
    </row>
    <row r="2677" spans="1:34" ht="12.75" customHeight="1" x14ac:dyDescent="0.25">
      <c r="A2677" s="90" t="str">
        <f>IF(C2677="Oficina Diversos","Oficina Geral",
IF(ISNUMBER(FIND("Estoque - Colhedoras",C2677)),"Colhedoras",IF(ISNUMBER(FIND("Caldeiraria",C2677)),"Caldeiraria",IF(ISNUMBER(FIND("Borracharia",C2677)),"Borracharia",IF(ISNUMBER(FIND("Lubrificação",C2677)),"Lubrificação",
IF(ISNUMBER(FIND("Estoque - Carregadeiras",C2677)),"Carregadeiras",IF(ISNUMBER(FIND("Estoque - Veic. Leves",C2677)),"Veic. Leves",
IF(ISNUMBER(FIND("Estoque - Caminhões",C2677)),"Caminhões",IF(ISNUMBER(FIND("Estoque - Transbordos",C2677)),"Transbordos",
IF(ISNUMBER(FIND("Estoque - Tratores",C2677)),"Tratores",
IF(ISNUMBER(FIND("Estoque - Máquinas pesadas",C2677)),"Máquinas pesadas",
IF(ISNUMBER(FIND("Estoque - Reboques",C2677)),"Reboques",
IF(C2677="Estoque","Estoque",
IF(AND(ISNUMBER(C2677),C2677&gt;1000,C2677&lt;2000),"Caminhões",
IF(AND(ISNUMBER(C2677),C2677&gt;2000,C2677&lt;3000),"Tratores",
IF(AND(ISNUMBER(C2677),C2677&gt;3000,C2677&lt;4000),"Carregadeiras",
IF(AND(ISNUMBER(C2677),C2677&gt;4000,C2677&lt;5000),"Máquinas pesadas",
IF(AND(ISNUMBER(C2677),C2677&gt;5000,C2677&lt;6000),"Colhedoras",
IF(AND(ISNUMBER(C2677),C2677&gt;7000,C2677&lt;8000),"Irrigação",
IF(AND(ISNUMBER(C2677),C2677&gt;8000,C2677&lt;9000),"Reboques",IF(AND(ISNUMBER(C2677),C2677&gt;0,C2677&lt;1000),"Veic. Leves","")))))))))))))))))))))</f>
        <v>Caldeiraria</v>
      </c>
      <c r="B2677" s="72"/>
      <c r="C2677" s="2" t="s">
        <v>1093</v>
      </c>
      <c r="D2677" s="2">
        <v>91147</v>
      </c>
      <c r="E2677" s="3" t="s">
        <v>1145</v>
      </c>
      <c r="F2677" s="14" t="str">
        <f>IF(ISBLANK(K2677), "Apenas Solicitação", "Tem OC")</f>
        <v>Apenas Solicitação</v>
      </c>
      <c r="G2677" s="2">
        <v>27</v>
      </c>
      <c r="H2677" s="37">
        <f>G2677-I2677</f>
        <v>27</v>
      </c>
      <c r="I2677" s="38">
        <v>0</v>
      </c>
      <c r="J2677" s="4">
        <v>45785</v>
      </c>
      <c r="K2677" s="14"/>
      <c r="L2677" s="3"/>
      <c r="M2677" s="44" t="str">
        <f ca="1">IF(OR(N2677="", N2677=0), "", IF(N2677&gt;TODAY(), "No prazo", "Atrasado"))</f>
        <v/>
      </c>
      <c r="N2677" s="44" t="str">
        <f>IFERROR(K2677 + VALUE(LEFT(L2677, FIND(" ", L2677) - 1)), "")</f>
        <v/>
      </c>
      <c r="O2677" s="3" t="str">
        <f>IF(_xlfn.DAYS(K2677,J2677)&lt;0, "Aguardando OC", _xlfn.DAYS(K2677,J2677))</f>
        <v>Aguardando OC</v>
      </c>
      <c r="P2677" s="14">
        <v>401769</v>
      </c>
      <c r="Q2677" s="12"/>
      <c r="R2677" s="14">
        <v>0</v>
      </c>
      <c r="S2677" s="2">
        <v>221</v>
      </c>
      <c r="T2677" s="65" t="s">
        <v>1029</v>
      </c>
      <c r="U2677" s="21">
        <v>0</v>
      </c>
      <c r="V2677" s="2"/>
      <c r="W2677" s="43" t="str">
        <f>IFERROR(VLOOKUP(V2677, Fornecedores!A:C, 3, FALSE), "")</f>
        <v/>
      </c>
      <c r="X2677" s="43" t="str">
        <f>IFERROR(VLOOKUP(V2677, Fornecedores!A:E, 5, FALSE), "")</f>
        <v/>
      </c>
      <c r="Y2677" s="43" t="str">
        <f>IFERROR(VLOOKUP(V2677, Fornecedores!A:F, 6, FALSE), "")</f>
        <v/>
      </c>
      <c r="Z2677" s="14" t="str">
        <f>IF(H2677=0, "Pedido entregue!", "Pendente")</f>
        <v>Pendente</v>
      </c>
      <c r="AA2677" s="74"/>
      <c r="AB2677" s="58" t="str">
        <f>IF(Z2677="Pedido Entregue!", IF(AA2677=1, "Retirado do Almoxarifado", IF(AA2677=2, "Material devolvido", "Aguardando retirada")), IF(Z2677="Pendente", "Entrega pendente", ""))</f>
        <v>Entrega pendente</v>
      </c>
      <c r="AC2677" s="18">
        <v>1</v>
      </c>
      <c r="AD2677" s="18">
        <f>AC2677/SUMIF($P:$P,P2677,$AC:$AC)</f>
        <v>1</v>
      </c>
      <c r="AE2677" s="18">
        <f>IF(R2677=0,0,AC2677/SUMIF($R:$R,R2677,$AC:$AC))</f>
        <v>0</v>
      </c>
      <c r="AF2677" s="18">
        <f>IF(R2677=0,1,0)</f>
        <v>1</v>
      </c>
      <c r="AH2677" t="str">
        <f>TEXT(J2677,"MMMM")</f>
        <v>maio</v>
      </c>
    </row>
    <row r="2678" spans="1:34" ht="12.75" hidden="1" customHeight="1" x14ac:dyDescent="0.25">
      <c r="A2678" s="90" t="str">
        <f>IF(C2678="Oficina Diversos","Oficina Geral",
IF(ISNUMBER(FIND("Estoque - Colhedoras",C2678)),"Colhedoras",IF(ISNUMBER(FIND("Caldeiraria",C2678)),"Caldeiraria",IF(ISNUMBER(FIND("Borracharia",C2678)),"Borracharia",IF(ISNUMBER(FIND("Lubrificação",C2678)),"Lubrificação",
IF(ISNUMBER(FIND("Estoque - Carregadeiras",C2678)),"Carregadeiras",IF(ISNUMBER(FIND("Estoque - Veic. Leves",C2678)),"Veic. Leves",
IF(ISNUMBER(FIND("Estoque - Caminhões",C2678)),"Caminhões",IF(ISNUMBER(FIND("Estoque - Transbordos",C2678)),"Transbordos",
IF(ISNUMBER(FIND("Estoque - Tratores",C2678)),"Tratores",
IF(ISNUMBER(FIND("Estoque - Máquinas pesadas",C2678)),"Máquinas pesadas",
IF(ISNUMBER(FIND("Estoque - Reboques",C2678)),"Reboques",
IF(C2678="Estoque","Estoque",
IF(AND(ISNUMBER(C2678),C2678&gt;1000,C2678&lt;2000),"Caminhões",
IF(AND(ISNUMBER(C2678),C2678&gt;2000,C2678&lt;3000),"Tratores",
IF(AND(ISNUMBER(C2678),C2678&gt;3000,C2678&lt;4000),"Carregadeiras",
IF(AND(ISNUMBER(C2678),C2678&gt;4000,C2678&lt;5000),"Máquinas pesadas",
IF(AND(ISNUMBER(C2678),C2678&gt;5000,C2678&lt;6000),"Colhedoras",
IF(AND(ISNUMBER(C2678),C2678&gt;7000,C2678&lt;8000),"Irrigação",
IF(AND(ISNUMBER(C2678),C2678&gt;8000,C2678&lt;9000),"Reboques",IF(AND(ISNUMBER(C2678),C2678&gt;0,C2678&lt;1000),"Veic. Leves","")))))))))))))))))))))</f>
        <v>Caldeiraria</v>
      </c>
      <c r="B2678" s="72"/>
      <c r="C2678" s="2" t="s">
        <v>1093</v>
      </c>
      <c r="D2678" s="2">
        <v>91148</v>
      </c>
      <c r="E2678" s="3" t="s">
        <v>1146</v>
      </c>
      <c r="F2678" s="14" t="str">
        <f>IF(ISBLANK(K2678), "Apenas Solicitação", "Tem OC")</f>
        <v>Tem OC</v>
      </c>
      <c r="G2678" s="2">
        <v>438</v>
      </c>
      <c r="H2678" s="37">
        <f>G2678-I2678</f>
        <v>0</v>
      </c>
      <c r="I2678" s="38">
        <v>438</v>
      </c>
      <c r="J2678" s="4">
        <v>45785</v>
      </c>
      <c r="K2678" s="180">
        <v>45793</v>
      </c>
      <c r="L2678" s="3" t="s">
        <v>20151</v>
      </c>
      <c r="M2678" s="44" t="str">
        <f ca="1">IF(OR(N2678="", N2678=0), "", IF(N2678&gt;TODAY(), "No prazo", "Atrasado"))</f>
        <v>Atrasado</v>
      </c>
      <c r="N2678" s="44">
        <f>IFERROR(K2678 + VALUE(LEFT(L2678, FIND(" ", L2678) - 1)), "")</f>
        <v>45793</v>
      </c>
      <c r="O2678" s="3">
        <f>IF(_xlfn.DAYS(K2678,J2678)&lt;0, "Aguardando OC", _xlfn.DAYS(K2678,J2678))</f>
        <v>8</v>
      </c>
      <c r="P2678" s="14">
        <v>401740</v>
      </c>
      <c r="Q2678" s="12"/>
      <c r="R2678" s="14">
        <v>167831</v>
      </c>
      <c r="S2678" s="2">
        <v>221</v>
      </c>
      <c r="T2678" s="65" t="s">
        <v>1029</v>
      </c>
      <c r="U2678" s="21">
        <v>3017.82</v>
      </c>
      <c r="V2678" s="2">
        <v>5779</v>
      </c>
      <c r="W2678" s="43" t="str">
        <f>IFERROR(VLOOKUP(V2678, Fornecedores!A:C, 3, FALSE), "")</f>
        <v>ARCELOR MITTAL DISTRIBUIÇÃO</v>
      </c>
      <c r="X2678" s="43" t="str">
        <f>IFERROR(VLOOKUP(V2678, Fornecedores!A:E, 5, FALSE), "")</f>
        <v>Jaboatão dos Guararapes</v>
      </c>
      <c r="Y2678" s="43" t="str">
        <f>IFERROR(VLOOKUP(V2678, Fornecedores!A:F, 6, FALSE), "")</f>
        <v>PE</v>
      </c>
      <c r="Z2678" s="14" t="str">
        <f>IF(H2678=0, "Pedido entregue!", "Pendente")</f>
        <v>Pedido entregue!</v>
      </c>
      <c r="AA2678" s="74"/>
      <c r="AB2678" s="58" t="str">
        <f>IF(Z2678="Pedido Entregue!", IF(AA2678=1, "Retirado do Almoxarifado", IF(AA2678=2, "Material devolvido", "Aguardando retirada")), IF(Z2678="Pendente", "Entrega pendente", ""))</f>
        <v>Aguardando retirada</v>
      </c>
      <c r="AC2678" s="18">
        <v>1</v>
      </c>
      <c r="AD2678" s="18">
        <f>AC2678/SUMIF($P:$P,P2678,$AC:$AC)</f>
        <v>1</v>
      </c>
      <c r="AE2678" s="18">
        <f>IF(R2678=0,0,AC2678/SUMIF($R:$R,R2678,$AC:$AC))</f>
        <v>8.3333333333333329E-2</v>
      </c>
      <c r="AF2678" s="18">
        <f>IF(R2678=0,1,0)</f>
        <v>0</v>
      </c>
      <c r="AH2678" t="str">
        <f>TEXT(J2678,"MMMM")</f>
        <v>maio</v>
      </c>
    </row>
    <row r="2679" spans="1:34" ht="12.75" hidden="1" customHeight="1" x14ac:dyDescent="0.25">
      <c r="A2679" s="90" t="str">
        <f>IF(C2679="Oficina Diversos","Oficina Geral",
IF(ISNUMBER(FIND("Estoque - Colhedoras",C2679)),"Colhedoras",IF(ISNUMBER(FIND("Caldeiraria",C2679)),"Caldeiraria",IF(ISNUMBER(FIND("Borracharia",C2679)),"Borracharia",IF(ISNUMBER(FIND("Lubrificação",C2679)),"Lubrificação",
IF(ISNUMBER(FIND("Estoque - Carregadeiras",C2679)),"Carregadeiras",IF(ISNUMBER(FIND("Estoque - Veic. Leves",C2679)),"Veic. Leves",
IF(ISNUMBER(FIND("Estoque - Caminhões",C2679)),"Caminhões",IF(ISNUMBER(FIND("Estoque - Transbordos",C2679)),"Transbordos",
IF(ISNUMBER(FIND("Estoque - Tratores",C2679)),"Tratores",
IF(ISNUMBER(FIND("Estoque - Máquinas pesadas",C2679)),"Máquinas pesadas",
IF(ISNUMBER(FIND("Estoque - Reboques",C2679)),"Reboques",
IF(C2679="Estoque","Estoque",
IF(AND(ISNUMBER(C2679),C2679&gt;1000,C2679&lt;2000),"Caminhões",
IF(AND(ISNUMBER(C2679),C2679&gt;2000,C2679&lt;3000),"Tratores",
IF(AND(ISNUMBER(C2679),C2679&gt;3000,C2679&lt;4000),"Carregadeiras",
IF(AND(ISNUMBER(C2679),C2679&gt;4000,C2679&lt;5000),"Máquinas pesadas",
IF(AND(ISNUMBER(C2679),C2679&gt;5000,C2679&lt;6000),"Colhedoras",
IF(AND(ISNUMBER(C2679),C2679&gt;7000,C2679&lt;8000),"Irrigação",
IF(AND(ISNUMBER(C2679),C2679&gt;8000,C2679&lt;9000),"Reboques",IF(AND(ISNUMBER(C2679),C2679&gt;0,C2679&lt;1000),"Veic. Leves","")))))))))))))))))))))</f>
        <v>Caldeiraria</v>
      </c>
      <c r="B2679" s="72"/>
      <c r="C2679" s="2" t="s">
        <v>1093</v>
      </c>
      <c r="D2679" s="2">
        <v>91148</v>
      </c>
      <c r="E2679" s="3" t="s">
        <v>1146</v>
      </c>
      <c r="F2679" s="14" t="str">
        <f>IF(ISBLANK(K2679), "Apenas Solicitação", "Tem OC")</f>
        <v>Tem OC</v>
      </c>
      <c r="G2679" s="2">
        <v>438</v>
      </c>
      <c r="H2679" s="37">
        <f>G2679-I2679</f>
        <v>0</v>
      </c>
      <c r="I2679" s="38">
        <v>438</v>
      </c>
      <c r="J2679" s="4">
        <v>45813</v>
      </c>
      <c r="K2679" s="180">
        <v>45824</v>
      </c>
      <c r="L2679" s="3" t="s">
        <v>20151</v>
      </c>
      <c r="M2679" s="44" t="str">
        <f ca="1">IF(OR(N2679="", N2679=0), "", IF(N2679&gt;TODAY(), "No prazo", "Atrasado"))</f>
        <v>Atrasado</v>
      </c>
      <c r="N2679" s="44">
        <f>IFERROR(K2679 + VALUE(LEFT(L2679, FIND(" ", L2679) - 1)), "")</f>
        <v>45824</v>
      </c>
      <c r="O2679" s="3">
        <f>IF(_xlfn.DAYS(K2679,J2679)&lt;0, "Aguardando OC", _xlfn.DAYS(K2679,J2679))</f>
        <v>11</v>
      </c>
      <c r="P2679" s="14">
        <v>406019</v>
      </c>
      <c r="Q2679" s="12"/>
      <c r="R2679" s="14">
        <v>169111</v>
      </c>
      <c r="S2679" s="2">
        <v>221</v>
      </c>
      <c r="T2679" s="65" t="s">
        <v>1029</v>
      </c>
      <c r="U2679" s="21">
        <v>3398.88</v>
      </c>
      <c r="V2679" s="2">
        <v>5779</v>
      </c>
      <c r="W2679" s="43" t="str">
        <f>IFERROR(VLOOKUP(V2679, Fornecedores!A:C, 3, FALSE), "")</f>
        <v>ARCELOR MITTAL DISTRIBUIÇÃO</v>
      </c>
      <c r="X2679" s="43" t="str">
        <f>IFERROR(VLOOKUP(V2679, Fornecedores!A:E, 5, FALSE), "")</f>
        <v>Jaboatão dos Guararapes</v>
      </c>
      <c r="Y2679" s="43" t="str">
        <f>IFERROR(VLOOKUP(V2679, Fornecedores!A:F, 6, FALSE), "")</f>
        <v>PE</v>
      </c>
      <c r="Z2679" s="14" t="str">
        <f>IF(H2679=0, "Pedido entregue!", "Pendente")</f>
        <v>Pedido entregue!</v>
      </c>
      <c r="AA2679" s="74"/>
      <c r="AB2679" s="58" t="str">
        <f>IF(Z2679="Pedido Entregue!", IF(AA2679=1, "Retirado do Almoxarifado", IF(AA2679=2, "Material devolvido", "Aguardando retirada")), IF(Z2679="Pendente", "Entrega pendente", ""))</f>
        <v>Aguardando retirada</v>
      </c>
      <c r="AC2679" s="18">
        <v>1</v>
      </c>
      <c r="AD2679" s="18">
        <f>AC2679/SUMIF($P:$P,P2679,$AC:$AC)</f>
        <v>1</v>
      </c>
      <c r="AE2679" s="18">
        <f>IF(R2679=0,0,AC2679/SUMIF($R:$R,R2679,$AC:$AC))</f>
        <v>0.16666666666666666</v>
      </c>
      <c r="AF2679" s="18">
        <f>IF(R2679=0,1,0)</f>
        <v>0</v>
      </c>
      <c r="AH2679" t="str">
        <f>TEXT(J2679,"MMMM")</f>
        <v>junho</v>
      </c>
    </row>
    <row r="2680" spans="1:34" ht="12.75" hidden="1" customHeight="1" x14ac:dyDescent="0.25">
      <c r="A2680" s="90" t="str">
        <f>IF(C2680="Oficina Diversos","Oficina Geral",
IF(ISNUMBER(FIND("Estoque - Colhedoras",C2680)),"Colhedoras",IF(ISNUMBER(FIND("Caldeiraria",C2680)),"Caldeiraria",IF(ISNUMBER(FIND("Borracharia",C2680)),"Borracharia",IF(ISNUMBER(FIND("Lubrificação",C2680)),"Lubrificação",
IF(ISNUMBER(FIND("Estoque - Carregadeiras",C2680)),"Carregadeiras",IF(ISNUMBER(FIND("Estoque - Veic. Leves",C2680)),"Veic. Leves",
IF(ISNUMBER(FIND("Estoque - Caminhões",C2680)),"Caminhões",IF(ISNUMBER(FIND("Estoque - Transbordos",C2680)),"Transbordos",
IF(ISNUMBER(FIND("Estoque - Tratores",C2680)),"Tratores",
IF(ISNUMBER(FIND("Estoque - Máquinas pesadas",C2680)),"Máquinas pesadas",
IF(ISNUMBER(FIND("Estoque - Reboques",C2680)),"Reboques",
IF(C2680="Estoque","Estoque",
IF(AND(ISNUMBER(C2680),C2680&gt;1000,C2680&lt;2000),"Caminhões",
IF(AND(ISNUMBER(C2680),C2680&gt;2000,C2680&lt;3000),"Tratores",
IF(AND(ISNUMBER(C2680),C2680&gt;3000,C2680&lt;4000),"Carregadeiras",
IF(AND(ISNUMBER(C2680),C2680&gt;4000,C2680&lt;5000),"Máquinas pesadas",
IF(AND(ISNUMBER(C2680),C2680&gt;5000,C2680&lt;6000),"Colhedoras",
IF(AND(ISNUMBER(C2680),C2680&gt;7000,C2680&lt;8000),"Irrigação",
IF(AND(ISNUMBER(C2680),C2680&gt;8000,C2680&lt;9000),"Reboques",IF(AND(ISNUMBER(C2680),C2680&gt;0,C2680&lt;1000),"Veic. Leves","")))))))))))))))))))))</f>
        <v>Caldeiraria</v>
      </c>
      <c r="B2680" s="72"/>
      <c r="C2680" s="2" t="s">
        <v>1093</v>
      </c>
      <c r="D2680" s="2">
        <v>91149</v>
      </c>
      <c r="E2680" s="3" t="s">
        <v>1147</v>
      </c>
      <c r="F2680" s="14" t="str">
        <f>IF(ISBLANK(K2680), "Apenas Solicitação", "Tem OC")</f>
        <v>Tem OC</v>
      </c>
      <c r="G2680" s="2">
        <v>154</v>
      </c>
      <c r="H2680" s="37">
        <f>G2680-I2680</f>
        <v>0</v>
      </c>
      <c r="I2680" s="38">
        <v>154</v>
      </c>
      <c r="J2680" s="4">
        <v>45785</v>
      </c>
      <c r="K2680" s="180">
        <v>45793</v>
      </c>
      <c r="L2680" s="3" t="s">
        <v>20155</v>
      </c>
      <c r="M2680" s="44" t="str">
        <f ca="1">IF(OR(N2680="", N2680=0), "", IF(N2680&gt;TODAY(), "No prazo", "Atrasado"))</f>
        <v>Atrasado</v>
      </c>
      <c r="N2680" s="44">
        <f>IFERROR(K2680 + VALUE(LEFT(L2680, FIND(" ", L2680) - 1)), "")</f>
        <v>45794</v>
      </c>
      <c r="O2680" s="3">
        <f>IF(_xlfn.DAYS(K2680,J2680)&lt;0, "Aguardando OC", _xlfn.DAYS(K2680,J2680))</f>
        <v>8</v>
      </c>
      <c r="P2680" s="14">
        <v>401754</v>
      </c>
      <c r="Q2680" s="12"/>
      <c r="R2680" s="14">
        <v>167834</v>
      </c>
      <c r="S2680" s="2">
        <v>221</v>
      </c>
      <c r="T2680" s="65" t="s">
        <v>1029</v>
      </c>
      <c r="U2680" s="21">
        <v>2263.8000000000002</v>
      </c>
      <c r="V2680" s="2">
        <v>1264</v>
      </c>
      <c r="W2680" s="43" t="str">
        <f>IFERROR(VLOOKUP(V2680, Fornecedores!A:C, 3, FALSE), "")</f>
        <v xml:space="preserve">INCOMTUBOS          </v>
      </c>
      <c r="X2680" s="43" t="str">
        <f>IFERROR(VLOOKUP(V2680, Fornecedores!A:E, 5, FALSE), "")</f>
        <v>Recife</v>
      </c>
      <c r="Y2680" s="43" t="str">
        <f>IFERROR(VLOOKUP(V2680, Fornecedores!A:F, 6, FALSE), "")</f>
        <v>PE</v>
      </c>
      <c r="Z2680" s="14" t="str">
        <f>IF(H2680=0, "Pedido entregue!", "Pendente")</f>
        <v>Pedido entregue!</v>
      </c>
      <c r="AA2680" s="74"/>
      <c r="AB2680" s="58" t="str">
        <f>IF(Z2680="Pedido Entregue!", IF(AA2680=1, "Retirado do Almoxarifado", IF(AA2680=2, "Material devolvido", "Aguardando retirada")), IF(Z2680="Pendente", "Entrega pendente", ""))</f>
        <v>Aguardando retirada</v>
      </c>
      <c r="AC2680" s="18">
        <v>1</v>
      </c>
      <c r="AD2680" s="18">
        <f>AC2680/SUMIF($P:$P,P2680,$AC:$AC)</f>
        <v>1</v>
      </c>
      <c r="AE2680" s="18">
        <f>IF(R2680=0,0,AC2680/SUMIF($R:$R,R2680,$AC:$AC))</f>
        <v>0.125</v>
      </c>
      <c r="AF2680" s="18">
        <f>IF(R2680=0,1,0)</f>
        <v>0</v>
      </c>
      <c r="AH2680" t="str">
        <f>TEXT(J2680,"MMMM")</f>
        <v>maio</v>
      </c>
    </row>
    <row r="2681" spans="1:34" ht="12.75" hidden="1" customHeight="1" x14ac:dyDescent="0.25">
      <c r="A2681" s="90" t="str">
        <f>IF(C2681="Oficina Diversos","Oficina Geral",
IF(ISNUMBER(FIND("Estoque - Colhedoras",C2681)),"Colhedoras",IF(ISNUMBER(FIND("Caldeiraria",C2681)),"Caldeiraria",IF(ISNUMBER(FIND("Borracharia",C2681)),"Borracharia",IF(ISNUMBER(FIND("Lubrificação",C2681)),"Lubrificação",
IF(ISNUMBER(FIND("Estoque - Carregadeiras",C2681)),"Carregadeiras",IF(ISNUMBER(FIND("Estoque - Veic. Leves",C2681)),"Veic. Leves",
IF(ISNUMBER(FIND("Estoque - Caminhões",C2681)),"Caminhões",IF(ISNUMBER(FIND("Estoque - Transbordos",C2681)),"Transbordos",
IF(ISNUMBER(FIND("Estoque - Tratores",C2681)),"Tratores",
IF(ISNUMBER(FIND("Estoque - Máquinas pesadas",C2681)),"Máquinas pesadas",
IF(ISNUMBER(FIND("Estoque - Reboques",C2681)),"Reboques",
IF(C2681="Estoque","Estoque",
IF(AND(ISNUMBER(C2681),C2681&gt;1000,C2681&lt;2000),"Caminhões",
IF(AND(ISNUMBER(C2681),C2681&gt;2000,C2681&lt;3000),"Tratores",
IF(AND(ISNUMBER(C2681),C2681&gt;3000,C2681&lt;4000),"Carregadeiras",
IF(AND(ISNUMBER(C2681),C2681&gt;4000,C2681&lt;5000),"Máquinas pesadas",
IF(AND(ISNUMBER(C2681),C2681&gt;5000,C2681&lt;6000),"Colhedoras",
IF(AND(ISNUMBER(C2681),C2681&gt;7000,C2681&lt;8000),"Irrigação",
IF(AND(ISNUMBER(C2681),C2681&gt;8000,C2681&lt;9000),"Reboques",IF(AND(ISNUMBER(C2681),C2681&gt;0,C2681&lt;1000),"Veic. Leves","")))))))))))))))))))))</f>
        <v>Máquinas pesadas</v>
      </c>
      <c r="B2681" s="72"/>
      <c r="C2681" s="2">
        <v>4017</v>
      </c>
      <c r="D2681" s="2">
        <v>91166</v>
      </c>
      <c r="E2681" s="3" t="s">
        <v>1148</v>
      </c>
      <c r="F2681" s="14" t="str">
        <f>IF(ISBLANK(K2681), "Apenas Solicitação", "Tem OC")</f>
        <v>Tem OC</v>
      </c>
      <c r="G2681" s="2">
        <v>4</v>
      </c>
      <c r="H2681" s="37">
        <f>G2681-I2681</f>
        <v>0</v>
      </c>
      <c r="I2681" s="38">
        <v>4</v>
      </c>
      <c r="J2681" s="4">
        <v>45785</v>
      </c>
      <c r="K2681" s="180">
        <v>45794</v>
      </c>
      <c r="L2681" s="3" t="s">
        <v>20153</v>
      </c>
      <c r="M2681" s="44" t="str">
        <f ca="1">IF(OR(N2681="", N2681=0), "", IF(N2681&gt;TODAY(), "No prazo", "Atrasado"))</f>
        <v>Atrasado</v>
      </c>
      <c r="N2681" s="44">
        <f>IFERROR(K2681 + VALUE(LEFT(L2681, FIND(" ", L2681) - 1)), "")</f>
        <v>45796</v>
      </c>
      <c r="O2681" s="3">
        <f>IF(_xlfn.DAYS(K2681,J2681)&lt;0, "Aguardando OC", _xlfn.DAYS(K2681,J2681))</f>
        <v>9</v>
      </c>
      <c r="P2681" s="14">
        <v>401809</v>
      </c>
      <c r="Q2681" s="12"/>
      <c r="R2681" s="14">
        <v>167854</v>
      </c>
      <c r="S2681" s="2">
        <v>221</v>
      </c>
      <c r="T2681" s="65" t="s">
        <v>1029</v>
      </c>
      <c r="U2681" s="21">
        <v>108.12</v>
      </c>
      <c r="V2681" s="2">
        <v>9863</v>
      </c>
      <c r="W2681" s="43" t="str">
        <f>IFERROR(VLOOKUP(V2681, Fornecedores!A:C, 3, FALSE), "")</f>
        <v>ITALPRATES</v>
      </c>
      <c r="X2681" s="43" t="str">
        <f>IFERROR(VLOOKUP(V2681, Fornecedores!A:E, 5, FALSE), "")</f>
        <v>São Paulo</v>
      </c>
      <c r="Y2681" s="43" t="str">
        <f>IFERROR(VLOOKUP(V2681, Fornecedores!A:F, 6, FALSE), "")</f>
        <v>SP</v>
      </c>
      <c r="Z2681" s="14" t="str">
        <f>IF(H2681=0, "Pedido entregue!", "Pendente")</f>
        <v>Pedido entregue!</v>
      </c>
      <c r="AA2681" s="74"/>
      <c r="AB2681" s="58" t="str">
        <f>IF(Z2681="Pedido Entregue!", IF(AA2681=1, "Retirado do Almoxarifado", IF(AA2681=2, "Material devolvido", "Aguardando retirada")), IF(Z2681="Pendente", "Entrega pendente", ""))</f>
        <v>Aguardando retirada</v>
      </c>
      <c r="AC2681" s="18">
        <v>1</v>
      </c>
      <c r="AD2681" s="18">
        <f>AC2681/SUMIF($P:$P,P2681,$AC:$AC)</f>
        <v>1</v>
      </c>
      <c r="AE2681" s="18">
        <f>IF(R2681=0,0,AC2681/SUMIF($R:$R,R2681,$AC:$AC))</f>
        <v>0.2</v>
      </c>
      <c r="AF2681" s="18">
        <f>IF(R2681=0,1,0)</f>
        <v>0</v>
      </c>
      <c r="AH2681" t="str">
        <f>TEXT(J2681,"MMMM")</f>
        <v>maio</v>
      </c>
    </row>
    <row r="2682" spans="1:34" ht="12.75" hidden="1" customHeight="1" x14ac:dyDescent="0.25">
      <c r="A2682" s="90" t="str">
        <f>IF(C2682="Oficina Diversos","Oficina Geral",
IF(ISNUMBER(FIND("Estoque - Colhedoras",C2682)),"Colhedoras",IF(ISNUMBER(FIND("Caldeiraria",C2682)),"Caldeiraria",IF(ISNUMBER(FIND("Borracharia",C2682)),"Borracharia",IF(ISNUMBER(FIND("Lubrificação",C2682)),"Lubrificação",
IF(ISNUMBER(FIND("Estoque - Carregadeiras",C2682)),"Carregadeiras",IF(ISNUMBER(FIND("Estoque - Veic. Leves",C2682)),"Veic. Leves",
IF(ISNUMBER(FIND("Estoque - Caminhões",C2682)),"Caminhões",IF(ISNUMBER(FIND("Estoque - Transbordos",C2682)),"Transbordos",
IF(ISNUMBER(FIND("Estoque - Tratores",C2682)),"Tratores",
IF(ISNUMBER(FIND("Estoque - Máquinas pesadas",C2682)),"Máquinas pesadas",
IF(ISNUMBER(FIND("Estoque - Reboques",C2682)),"Reboques",
IF(C2682="Estoque","Estoque",
IF(AND(ISNUMBER(C2682),C2682&gt;1000,C2682&lt;2000),"Caminhões",
IF(AND(ISNUMBER(C2682),C2682&gt;2000,C2682&lt;3000),"Tratores",
IF(AND(ISNUMBER(C2682),C2682&gt;3000,C2682&lt;4000),"Carregadeiras",
IF(AND(ISNUMBER(C2682),C2682&gt;4000,C2682&lt;5000),"Máquinas pesadas",
IF(AND(ISNUMBER(C2682),C2682&gt;5000,C2682&lt;6000),"Colhedoras",
IF(AND(ISNUMBER(C2682),C2682&gt;7000,C2682&lt;8000),"Irrigação",
IF(AND(ISNUMBER(C2682),C2682&gt;8000,C2682&lt;9000),"Reboques",IF(AND(ISNUMBER(C2682),C2682&gt;0,C2682&lt;1000),"Veic. Leves","")))))))))))))))))))))</f>
        <v>Caminhões</v>
      </c>
      <c r="B2682" s="72"/>
      <c r="C2682" s="42">
        <v>1104</v>
      </c>
      <c r="D2682" s="42">
        <v>91182</v>
      </c>
      <c r="E2682" s="43" t="s">
        <v>1094</v>
      </c>
      <c r="F2682" s="14" t="str">
        <f>IF(ISBLANK(K2682), "Apenas Solicitação", "Tem OC")</f>
        <v>Tem OC</v>
      </c>
      <c r="G2682" s="42">
        <v>1</v>
      </c>
      <c r="H2682" s="37">
        <f>G2682-I2682</f>
        <v>0</v>
      </c>
      <c r="I2682" s="38">
        <v>1</v>
      </c>
      <c r="J2682" s="44">
        <v>45785</v>
      </c>
      <c r="K2682" s="185">
        <v>45787</v>
      </c>
      <c r="L2682" s="3"/>
      <c r="M2682" s="44"/>
      <c r="N2682" s="44" t="str">
        <f>IFERROR(K2682 + VALUE(LEFT(L2682, FIND(" ", L2682) - 1)), "")</f>
        <v/>
      </c>
      <c r="O2682" s="3">
        <f>IF(_xlfn.DAYS(K2682,J2682)&lt;0, "Aguardando OC", _xlfn.DAYS(K2682,J2682))</f>
        <v>2</v>
      </c>
      <c r="P2682" s="191">
        <v>401947</v>
      </c>
      <c r="Q2682" s="56">
        <v>1151604</v>
      </c>
      <c r="R2682" s="191">
        <v>166434</v>
      </c>
      <c r="S2682" s="42">
        <v>692</v>
      </c>
      <c r="T2682" s="67" t="s">
        <v>106</v>
      </c>
      <c r="U2682" s="45">
        <v>448.13</v>
      </c>
      <c r="V2682" s="42">
        <v>5096</v>
      </c>
      <c r="W2682" s="43" t="str">
        <f>IFERROR(VLOOKUP(V2682, Fornecedores!A:C, 3, FALSE), "")</f>
        <v>GAMA DIESEL</v>
      </c>
      <c r="X2682" s="43" t="str">
        <f>IFERROR(VLOOKUP(V2682, Fornecedores!A:E, 5, FALSE), "")</f>
        <v>João Pessoa</v>
      </c>
      <c r="Y2682" s="43" t="str">
        <f>IFERROR(VLOOKUP(V2682, Fornecedores!A:F, 6, FALSE), "")</f>
        <v>PB</v>
      </c>
      <c r="Z2682" s="14" t="str">
        <f>IF(H2682=0, "Pedido entregue!", "Pendente")</f>
        <v>Pedido entregue!</v>
      </c>
      <c r="AA2682" s="74">
        <v>1</v>
      </c>
      <c r="AB2682" s="58" t="str">
        <f>IF(Z2682="Pedido Entregue!", IF(AA2682=1, "Retirado do Almoxarifado", IF(AA2682=2, "Material devolvido", "Aguardando retirada")), IF(Z2682="Pendente", "Entrega pendente", ""))</f>
        <v>Retirado do Almoxarifado</v>
      </c>
      <c r="AC2682" s="18">
        <v>1</v>
      </c>
      <c r="AD2682" s="18">
        <f>AC2682/SUMIF($P:$P,P2682,$AC:$AC)</f>
        <v>1</v>
      </c>
      <c r="AE2682" s="18">
        <f>IF(R2682=0,0,AC2682/SUMIF($R:$R,R2682,$AC:$AC))</f>
        <v>0.33333333333333331</v>
      </c>
      <c r="AF2682" s="18">
        <f>IF(R2682=0,1,0)</f>
        <v>0</v>
      </c>
      <c r="AG2682" s="18">
        <f>IF(R2682=0,#REF!-J2682,0)</f>
        <v>0</v>
      </c>
      <c r="AH2682" t="str">
        <f>TEXT(J2682,"MMMM")</f>
        <v>maio</v>
      </c>
    </row>
    <row r="2683" spans="1:34" ht="12.75" hidden="1" customHeight="1" x14ac:dyDescent="0.25">
      <c r="A2683" s="90" t="str">
        <f>IF(C2683="Oficina Diversos","Oficina Geral",
IF(ISNUMBER(FIND("Estoque - Colhedoras",C2683)),"Colhedoras",IF(ISNUMBER(FIND("Caldeiraria",C2683)),"Caldeiraria",IF(ISNUMBER(FIND("Borracharia",C2683)),"Borracharia",IF(ISNUMBER(FIND("Lubrificação",C2683)),"Lubrificação",
IF(ISNUMBER(FIND("Estoque - Carregadeiras",C2683)),"Carregadeiras",IF(ISNUMBER(FIND("Estoque - Veic. Leves",C2683)),"Veic. Leves",
IF(ISNUMBER(FIND("Estoque - Caminhões",C2683)),"Caminhões",IF(ISNUMBER(FIND("Estoque - Transbordos",C2683)),"Transbordos",
IF(ISNUMBER(FIND("Estoque - Tratores",C2683)),"Tratores",
IF(ISNUMBER(FIND("Estoque - Máquinas pesadas",C2683)),"Máquinas pesadas",
IF(ISNUMBER(FIND("Estoque - Reboques",C2683)),"Reboques",
IF(C2683="Estoque","Estoque",
IF(AND(ISNUMBER(C2683),C2683&gt;1000,C2683&lt;2000),"Caminhões",
IF(AND(ISNUMBER(C2683),C2683&gt;2000,C2683&lt;3000),"Tratores",
IF(AND(ISNUMBER(C2683),C2683&gt;3000,C2683&lt;4000),"Carregadeiras",
IF(AND(ISNUMBER(C2683),C2683&gt;4000,C2683&lt;5000),"Máquinas pesadas",
IF(AND(ISNUMBER(C2683),C2683&gt;5000,C2683&lt;6000),"Colhedoras",
IF(AND(ISNUMBER(C2683),C2683&gt;7000,C2683&lt;8000),"Irrigação",
IF(AND(ISNUMBER(C2683),C2683&gt;8000,C2683&lt;9000),"Reboques",IF(AND(ISNUMBER(C2683),C2683&gt;0,C2683&lt;1000),"Veic. Leves","")))))))))))))))))))))</f>
        <v>Caminhões</v>
      </c>
      <c r="B2683" s="72"/>
      <c r="C2683" s="42">
        <v>1008</v>
      </c>
      <c r="D2683" s="42">
        <v>91183</v>
      </c>
      <c r="E2683" s="43" t="s">
        <v>1309</v>
      </c>
      <c r="F2683" s="14" t="str">
        <f>IF(ISBLANK(K2683), "Apenas Solicitação", "Tem OC")</f>
        <v>Tem OC</v>
      </c>
      <c r="G2683" s="42">
        <v>1</v>
      </c>
      <c r="H2683" s="37">
        <f>G2683-I2683</f>
        <v>0</v>
      </c>
      <c r="I2683" s="38">
        <v>1</v>
      </c>
      <c r="J2683" s="44">
        <v>45786</v>
      </c>
      <c r="K2683" s="185">
        <v>45792</v>
      </c>
      <c r="L2683" s="3"/>
      <c r="M2683" s="44"/>
      <c r="N2683" s="44" t="str">
        <f>IFERROR(K2683 + VALUE(LEFT(L2683, FIND(" ", L2683) - 1)), "")</f>
        <v/>
      </c>
      <c r="O2683" s="3">
        <f>IF(_xlfn.DAYS(K2683,J2683)&lt;0, "Aguardando OC", _xlfn.DAYS(K2683,J2683))</f>
        <v>6</v>
      </c>
      <c r="P2683" s="191">
        <v>402049</v>
      </c>
      <c r="Q2683" s="54"/>
      <c r="R2683" s="191">
        <v>167744</v>
      </c>
      <c r="S2683" s="49"/>
      <c r="T2683" s="153"/>
      <c r="U2683" s="45">
        <v>2248.98</v>
      </c>
      <c r="V2683" s="42">
        <v>2528</v>
      </c>
      <c r="W2683" s="43" t="str">
        <f>IFERROR(VLOOKUP(V2683, Fornecedores!A:C, 3, FALSE), "")</f>
        <v xml:space="preserve">REDIESEL            </v>
      </c>
      <c r="X2683" s="43" t="str">
        <f>IFERROR(VLOOKUP(V2683, Fornecedores!A:E, 5, FALSE), "")</f>
        <v>Jaboatão dos Guararapes</v>
      </c>
      <c r="Y2683" s="43" t="str">
        <f>IFERROR(VLOOKUP(V2683, Fornecedores!A:F, 6, FALSE), "")</f>
        <v>PE</v>
      </c>
      <c r="Z2683" s="14" t="str">
        <f>IF(H2683=0, "Pedido entregue!", "Pendente")</f>
        <v>Pedido entregue!</v>
      </c>
      <c r="AA2683" s="74">
        <v>1</v>
      </c>
      <c r="AB2683" s="58" t="str">
        <f>IF(Z2683="Pedido Entregue!", IF(AA2683=1, "Retirado do Almoxarifado", IF(AA2683=2, "Material devolvido", "Aguardando retirada")), IF(Z2683="Pendente", "Entrega pendente", ""))</f>
        <v>Retirado do Almoxarifado</v>
      </c>
      <c r="AC2683" s="18">
        <v>1</v>
      </c>
      <c r="AD2683" s="18">
        <f>AC2683/SUMIF($P:$P,P2683,$AC:$AC)</f>
        <v>1</v>
      </c>
      <c r="AE2683" s="18">
        <f>IF(R2683=0,0,AC2683/SUMIF($R:$R,R2683,$AC:$AC))</f>
        <v>0.5</v>
      </c>
      <c r="AF2683" s="18">
        <f>IF(R2683=0,1,0)</f>
        <v>0</v>
      </c>
      <c r="AG2683" s="18">
        <f>IF(R2683=0,#REF!-J2683,0)</f>
        <v>0</v>
      </c>
      <c r="AH2683" t="str">
        <f>TEXT(J2683,"MMMM")</f>
        <v>maio</v>
      </c>
    </row>
    <row r="2684" spans="1:34" ht="12.75" hidden="1" customHeight="1" x14ac:dyDescent="0.25">
      <c r="A2684" s="90" t="str">
        <f>IF(C2684="Oficina Diversos","Oficina Geral",
IF(ISNUMBER(FIND("Estoque - Colhedoras",C2684)),"Colhedoras",IF(ISNUMBER(FIND("Caldeiraria",C2684)),"Caldeiraria",IF(ISNUMBER(FIND("Borracharia",C2684)),"Borracharia",IF(ISNUMBER(FIND("Lubrificação",C2684)),"Lubrificação",
IF(ISNUMBER(FIND("Estoque - Carregadeiras",C2684)),"Carregadeiras",IF(ISNUMBER(FIND("Estoque - Veic. Leves",C2684)),"Veic. Leves",
IF(ISNUMBER(FIND("Estoque - Caminhões",C2684)),"Caminhões",IF(ISNUMBER(FIND("Estoque - Transbordos",C2684)),"Transbordos",
IF(ISNUMBER(FIND("Estoque - Tratores",C2684)),"Tratores",
IF(ISNUMBER(FIND("Estoque - Máquinas pesadas",C2684)),"Máquinas pesadas",
IF(ISNUMBER(FIND("Estoque - Reboques",C2684)),"Reboques",
IF(C2684="Estoque","Estoque",
IF(AND(ISNUMBER(C2684),C2684&gt;1000,C2684&lt;2000),"Caminhões",
IF(AND(ISNUMBER(C2684),C2684&gt;2000,C2684&lt;3000),"Tratores",
IF(AND(ISNUMBER(C2684),C2684&gt;3000,C2684&lt;4000),"Carregadeiras",
IF(AND(ISNUMBER(C2684),C2684&gt;4000,C2684&lt;5000),"Máquinas pesadas",
IF(AND(ISNUMBER(C2684),C2684&gt;5000,C2684&lt;6000),"Colhedoras",
IF(AND(ISNUMBER(C2684),C2684&gt;7000,C2684&lt;8000),"Irrigação",
IF(AND(ISNUMBER(C2684),C2684&gt;8000,C2684&lt;9000),"Reboques",IF(AND(ISNUMBER(C2684),C2684&gt;0,C2684&lt;1000),"Veic. Leves","")))))))))))))))))))))</f>
        <v>Caminhões</v>
      </c>
      <c r="B2684" s="72"/>
      <c r="C2684" s="2">
        <v>1008</v>
      </c>
      <c r="D2684" s="2">
        <v>91184</v>
      </c>
      <c r="E2684" s="3" t="s">
        <v>1310</v>
      </c>
      <c r="F2684" s="14" t="str">
        <f>IF(ISBLANK(K2684), "Apenas Solicitação", "Tem OC")</f>
        <v>Tem OC</v>
      </c>
      <c r="G2684" s="2">
        <v>3</v>
      </c>
      <c r="H2684" s="37">
        <f>G2684-I2684</f>
        <v>0</v>
      </c>
      <c r="I2684" s="38">
        <v>3</v>
      </c>
      <c r="J2684" s="4">
        <v>45786</v>
      </c>
      <c r="K2684" s="180">
        <v>45800</v>
      </c>
      <c r="L2684" s="3" t="s">
        <v>20151</v>
      </c>
      <c r="M2684" s="44" t="str">
        <f ca="1">IF(OR(N2684="", N2684=0), "", IF(N2684&gt;TODAY(), "No prazo", "Atrasado"))</f>
        <v>Atrasado</v>
      </c>
      <c r="N2684" s="44">
        <f>IFERROR(K2684 + VALUE(LEFT(L2684, FIND(" ", L2684) - 1)), "")</f>
        <v>45800</v>
      </c>
      <c r="O2684" s="3">
        <f>IF(_xlfn.DAYS(K2684,J2684)&lt;0, "Aguardando OC", _xlfn.DAYS(K2684,J2684))</f>
        <v>14</v>
      </c>
      <c r="P2684" s="14">
        <v>402047</v>
      </c>
      <c r="Q2684" s="12"/>
      <c r="R2684" s="14">
        <v>168036</v>
      </c>
      <c r="S2684" s="2">
        <v>221</v>
      </c>
      <c r="T2684" s="65" t="s">
        <v>1029</v>
      </c>
      <c r="U2684" s="21">
        <v>4547.43</v>
      </c>
      <c r="V2684" s="2">
        <v>2528</v>
      </c>
      <c r="W2684" s="43" t="str">
        <f>IFERROR(VLOOKUP(V2684, Fornecedores!A:C, 3, FALSE), "")</f>
        <v xml:space="preserve">REDIESEL            </v>
      </c>
      <c r="X2684" s="43" t="str">
        <f>IFERROR(VLOOKUP(V2684, Fornecedores!A:E, 5, FALSE), "")</f>
        <v>Jaboatão dos Guararapes</v>
      </c>
      <c r="Y2684" s="43" t="str">
        <f>IFERROR(VLOOKUP(V2684, Fornecedores!A:F, 6, FALSE), "")</f>
        <v>PE</v>
      </c>
      <c r="Z2684" s="14" t="str">
        <f>IF(H2684=0, "Pedido entregue!", "Pendente")</f>
        <v>Pedido entregue!</v>
      </c>
      <c r="AA2684" s="74">
        <v>1</v>
      </c>
      <c r="AB2684" s="58" t="str">
        <f>IF(Z2684="Pedido Entregue!", IF(AA2684=1, "Retirado do Almoxarifado", IF(AA2684=2, "Material devolvido", "Aguardando retirada")), IF(Z2684="Pendente", "Entrega pendente", ""))</f>
        <v>Retirado do Almoxarifado</v>
      </c>
      <c r="AC2684" s="18">
        <v>1</v>
      </c>
      <c r="AD2684" s="18">
        <f>AC2684/SUMIF($P:$P,P2684,$AC:$AC)</f>
        <v>1</v>
      </c>
      <c r="AE2684" s="18">
        <f>IF(R2684=0,0,AC2684/SUMIF($R:$R,R2684,$AC:$AC))</f>
        <v>1</v>
      </c>
      <c r="AF2684" s="18">
        <f>IF(R2684=0,1,0)</f>
        <v>0</v>
      </c>
      <c r="AH2684" t="str">
        <f>TEXT(J2684,"MMMM")</f>
        <v>maio</v>
      </c>
    </row>
    <row r="2685" spans="1:34" ht="12.75" hidden="1" customHeight="1" x14ac:dyDescent="0.25">
      <c r="A2685" s="90" t="str">
        <f>IF(C2685="Oficina Diversos","Oficina Geral",
IF(ISNUMBER(FIND("Estoque - Colhedoras",C2685)),"Colhedoras",IF(ISNUMBER(FIND("Caldeiraria",C2685)),"Caldeiraria",IF(ISNUMBER(FIND("Borracharia",C2685)),"Borracharia",IF(ISNUMBER(FIND("Lubrificação",C2685)),"Lubrificação",
IF(ISNUMBER(FIND("Estoque - Carregadeiras",C2685)),"Carregadeiras",IF(ISNUMBER(FIND("Estoque - Veic. Leves",C2685)),"Veic. Leves",
IF(ISNUMBER(FIND("Estoque - Caminhões",C2685)),"Caminhões",IF(ISNUMBER(FIND("Estoque - Transbordos",C2685)),"Transbordos",
IF(ISNUMBER(FIND("Estoque - Tratores",C2685)),"Tratores",
IF(ISNUMBER(FIND("Estoque - Máquinas pesadas",C2685)),"Máquinas pesadas",
IF(ISNUMBER(FIND("Estoque - Reboques",C2685)),"Reboques",
IF(C2685="Estoque","Estoque",
IF(AND(ISNUMBER(C2685),C2685&gt;1000,C2685&lt;2000),"Caminhões",
IF(AND(ISNUMBER(C2685),C2685&gt;2000,C2685&lt;3000),"Tratores",
IF(AND(ISNUMBER(C2685),C2685&gt;3000,C2685&lt;4000),"Carregadeiras",
IF(AND(ISNUMBER(C2685),C2685&gt;4000,C2685&lt;5000),"Máquinas pesadas",
IF(AND(ISNUMBER(C2685),C2685&gt;5000,C2685&lt;6000),"Colhedoras",
IF(AND(ISNUMBER(C2685),C2685&gt;7000,C2685&lt;8000),"Irrigação",
IF(AND(ISNUMBER(C2685),C2685&gt;8000,C2685&lt;9000),"Reboques",IF(AND(ISNUMBER(C2685),C2685&gt;0,C2685&lt;1000),"Veic. Leves","")))))))))))))))))))))</f>
        <v>Caminhões</v>
      </c>
      <c r="B2685" s="72"/>
      <c r="C2685" s="42">
        <v>1008</v>
      </c>
      <c r="D2685" s="42">
        <v>91185</v>
      </c>
      <c r="E2685" s="43" t="s">
        <v>1311</v>
      </c>
      <c r="F2685" s="14" t="str">
        <f>IF(ISBLANK(K2685), "Apenas Solicitação", "Tem OC")</f>
        <v>Tem OC</v>
      </c>
      <c r="G2685" s="42">
        <v>1</v>
      </c>
      <c r="H2685" s="37">
        <f>G2685-I2685</f>
        <v>0</v>
      </c>
      <c r="I2685" s="38">
        <v>1</v>
      </c>
      <c r="J2685" s="44">
        <v>45786</v>
      </c>
      <c r="K2685" s="185">
        <v>45792</v>
      </c>
      <c r="L2685" s="3"/>
      <c r="M2685" s="44"/>
      <c r="N2685" s="44" t="str">
        <f>IFERROR(K2685 + VALUE(LEFT(L2685, FIND(" ", L2685) - 1)), "")</f>
        <v/>
      </c>
      <c r="O2685" s="3">
        <f>IF(_xlfn.DAYS(K2685,J2685)&lt;0, "Aguardando OC", _xlfn.DAYS(K2685,J2685))</f>
        <v>6</v>
      </c>
      <c r="P2685" s="191">
        <v>402045</v>
      </c>
      <c r="Q2685" s="54"/>
      <c r="R2685" s="191">
        <v>167742</v>
      </c>
      <c r="S2685" s="49"/>
      <c r="T2685" s="153"/>
      <c r="U2685" s="45">
        <v>4.5</v>
      </c>
      <c r="V2685" s="42">
        <v>2097</v>
      </c>
      <c r="W2685" s="43" t="str">
        <f>IFERROR(VLOOKUP(V2685, Fornecedores!A:C, 3, FALSE), "")</f>
        <v xml:space="preserve">CAUPECAS            </v>
      </c>
      <c r="X2685" s="43" t="str">
        <f>IFERROR(VLOOKUP(V2685, Fornecedores!A:E, 5, FALSE), "")</f>
        <v>Recife</v>
      </c>
      <c r="Y2685" s="43" t="str">
        <f>IFERROR(VLOOKUP(V2685, Fornecedores!A:F, 6, FALSE), "")</f>
        <v>PE</v>
      </c>
      <c r="Z2685" s="14" t="str">
        <f>IF(H2685=0, "Pedido entregue!", "Pendente")</f>
        <v>Pedido entregue!</v>
      </c>
      <c r="AA2685" s="74">
        <v>1</v>
      </c>
      <c r="AB2685" s="58" t="str">
        <f>IF(Z2685="Pedido Entregue!", IF(AA2685=1, "Retirado do Almoxarifado", IF(AA2685=2, "Material devolvido", "Aguardando retirada")), IF(Z2685="Pendente", "Entrega pendente", ""))</f>
        <v>Retirado do Almoxarifado</v>
      </c>
      <c r="AC2685" s="18">
        <v>1</v>
      </c>
      <c r="AD2685" s="18">
        <f>AC2685/SUMIF($P:$P,P2685,$AC:$AC)</f>
        <v>1</v>
      </c>
      <c r="AE2685" s="18">
        <f>IF(R2685=0,0,AC2685/SUMIF($R:$R,R2685,$AC:$AC))</f>
        <v>0.5</v>
      </c>
      <c r="AF2685" s="18">
        <f>IF(R2685=0,1,0)</f>
        <v>0</v>
      </c>
      <c r="AG2685" s="18">
        <f>IF(R2685=0,#REF!-J2685,0)</f>
        <v>0</v>
      </c>
      <c r="AH2685" t="str">
        <f>TEXT(J2685,"MMMM")</f>
        <v>maio</v>
      </c>
    </row>
    <row r="2686" spans="1:34" ht="12.75" customHeight="1" x14ac:dyDescent="0.25">
      <c r="A2686" s="90" t="str">
        <f>IF(C2686="Oficina Diversos","Oficina Geral",
IF(ISNUMBER(FIND("Estoque - Colhedoras",C2686)),"Colhedoras",IF(ISNUMBER(FIND("Caldeiraria",C2686)),"Caldeiraria",IF(ISNUMBER(FIND("Borracharia",C2686)),"Borracharia",IF(ISNUMBER(FIND("Lubrificação",C2686)),"Lubrificação",
IF(ISNUMBER(FIND("Estoque - Carregadeiras",C2686)),"Carregadeiras",IF(ISNUMBER(FIND("Estoque - Veic. Leves",C2686)),"Veic. Leves",
IF(ISNUMBER(FIND("Estoque - Caminhões",C2686)),"Caminhões",IF(ISNUMBER(FIND("Estoque - Transbordos",C2686)),"Transbordos",
IF(ISNUMBER(FIND("Estoque - Tratores",C2686)),"Tratores",
IF(ISNUMBER(FIND("Estoque - Máquinas pesadas",C2686)),"Máquinas pesadas",
IF(ISNUMBER(FIND("Estoque - Reboques",C2686)),"Reboques",
IF(C2686="Estoque","Estoque",
IF(AND(ISNUMBER(C2686),C2686&gt;1000,C2686&lt;2000),"Caminhões",
IF(AND(ISNUMBER(C2686),C2686&gt;2000,C2686&lt;3000),"Tratores",
IF(AND(ISNUMBER(C2686),C2686&gt;3000,C2686&lt;4000),"Carregadeiras",
IF(AND(ISNUMBER(C2686),C2686&gt;4000,C2686&lt;5000),"Máquinas pesadas",
IF(AND(ISNUMBER(C2686),C2686&gt;5000,C2686&lt;6000),"Colhedoras",
IF(AND(ISNUMBER(C2686),C2686&gt;7000,C2686&lt;8000),"Irrigação",
IF(AND(ISNUMBER(C2686),C2686&gt;8000,C2686&lt;9000),"Reboques",IF(AND(ISNUMBER(C2686),C2686&gt;0,C2686&lt;1000),"Veic. Leves","")))))))))))))))))))))</f>
        <v>Máquinas pesadas</v>
      </c>
      <c r="B2686" s="72"/>
      <c r="C2686" s="42">
        <v>4017</v>
      </c>
      <c r="D2686" s="42">
        <v>91186</v>
      </c>
      <c r="E2686" s="43" t="s">
        <v>1149</v>
      </c>
      <c r="F2686" s="14" t="str">
        <f>IF(ISBLANK(K2686), "Apenas Solicitação", "Tem OC")</f>
        <v>Apenas Solicitação</v>
      </c>
      <c r="G2686" s="42">
        <v>1</v>
      </c>
      <c r="H2686" s="37">
        <f>G2686-I2686</f>
        <v>1</v>
      </c>
      <c r="I2686" s="38">
        <v>0</v>
      </c>
      <c r="J2686" s="44">
        <v>45785</v>
      </c>
      <c r="K2686" s="191"/>
      <c r="L2686" s="43"/>
      <c r="M2686" s="44" t="str">
        <f ca="1">IF(OR(N2686="", N2686=0), "", IF(N2686&gt;TODAY(), "No prazo", "Atrasado"))</f>
        <v/>
      </c>
      <c r="N2686" s="44" t="str">
        <f>IFERROR(K2686 + VALUE(LEFT(L2686, FIND(" ", L2686) - 1)), "")</f>
        <v/>
      </c>
      <c r="O2686" s="3" t="str">
        <f>IF(_xlfn.DAYS(K2686,J2686)&lt;0, "Aguardando OC", _xlfn.DAYS(K2686,J2686))</f>
        <v>Aguardando OC</v>
      </c>
      <c r="P2686" s="191">
        <v>401860</v>
      </c>
      <c r="Q2686" s="56"/>
      <c r="R2686" s="191">
        <v>0</v>
      </c>
      <c r="S2686" s="42">
        <v>221</v>
      </c>
      <c r="T2686" s="67" t="s">
        <v>1029</v>
      </c>
      <c r="U2686" s="45">
        <v>0</v>
      </c>
      <c r="V2686" s="42"/>
      <c r="W2686" s="43" t="str">
        <f>IFERROR(VLOOKUP(V2686, Fornecedores!A:C, 3, FALSE), "")</f>
        <v/>
      </c>
      <c r="X2686" s="43" t="str">
        <f>IFERROR(VLOOKUP(V2686, Fornecedores!A:E, 5, FALSE), "")</f>
        <v/>
      </c>
      <c r="Y2686" s="43" t="str">
        <f>IFERROR(VLOOKUP(V2686, Fornecedores!A:F, 6, FALSE), "")</f>
        <v/>
      </c>
      <c r="Z2686" s="14" t="str">
        <f>IF(H2686=0, "Pedido entregue!", "Pendente")</f>
        <v>Pendente</v>
      </c>
      <c r="AA2686" s="74"/>
      <c r="AB2686" s="58" t="str">
        <f>IF(Z2686="Pedido Entregue!", IF(AA2686=1, "Retirado do Almoxarifado", IF(AA2686=2, "Material devolvido", "Aguardando retirada")), IF(Z2686="Pendente", "Entrega pendente", ""))</f>
        <v>Entrega pendente</v>
      </c>
      <c r="AC2686" s="18">
        <v>1</v>
      </c>
      <c r="AD2686" s="18">
        <f>AC2686/SUMIF($P:$P,P2686,$AC:$AC)</f>
        <v>1</v>
      </c>
      <c r="AE2686" s="18">
        <f>IF(R2686=0,0,AC2686/SUMIF($R:$R,R2686,$AC:$AC))</f>
        <v>0</v>
      </c>
      <c r="AF2686" s="18">
        <f>IF(R2686=0,1,0)</f>
        <v>1</v>
      </c>
      <c r="AG2686" s="18" t="e">
        <f>IF(R2686=0,#REF!-J2686,0)</f>
        <v>#REF!</v>
      </c>
      <c r="AH2686" t="str">
        <f>TEXT(J2686,"MMMM")</f>
        <v>maio</v>
      </c>
    </row>
    <row r="2687" spans="1:34" ht="12.75" customHeight="1" x14ac:dyDescent="0.25">
      <c r="A2687" s="90" t="str">
        <f>IF(C2687="Oficina Diversos","Oficina Geral",
IF(ISNUMBER(FIND("Estoque - Colhedoras",C2687)),"Colhedoras",IF(ISNUMBER(FIND("Caldeiraria",C2687)),"Caldeiraria",IF(ISNUMBER(FIND("Borracharia",C2687)),"Borracharia",IF(ISNUMBER(FIND("Lubrificação",C2687)),"Lubrificação",
IF(ISNUMBER(FIND("Estoque - Carregadeiras",C2687)),"Carregadeiras",IF(ISNUMBER(FIND("Estoque - Veic. Leves",C2687)),"Veic. Leves",
IF(ISNUMBER(FIND("Estoque - Caminhões",C2687)),"Caminhões",IF(ISNUMBER(FIND("Estoque - Transbordos",C2687)),"Transbordos",
IF(ISNUMBER(FIND("Estoque - Tratores",C2687)),"Tratores",
IF(ISNUMBER(FIND("Estoque - Máquinas pesadas",C2687)),"Máquinas pesadas",
IF(ISNUMBER(FIND("Estoque - Reboques",C2687)),"Reboques",
IF(C2687="Estoque","Estoque",
IF(AND(ISNUMBER(C2687),C2687&gt;1000,C2687&lt;2000),"Caminhões",
IF(AND(ISNUMBER(C2687),C2687&gt;2000,C2687&lt;3000),"Tratores",
IF(AND(ISNUMBER(C2687),C2687&gt;3000,C2687&lt;4000),"Carregadeiras",
IF(AND(ISNUMBER(C2687),C2687&gt;4000,C2687&lt;5000),"Máquinas pesadas",
IF(AND(ISNUMBER(C2687),C2687&gt;5000,C2687&lt;6000),"Colhedoras",
IF(AND(ISNUMBER(C2687),C2687&gt;7000,C2687&lt;8000),"Irrigação",
IF(AND(ISNUMBER(C2687),C2687&gt;8000,C2687&lt;9000),"Reboques",IF(AND(ISNUMBER(C2687),C2687&gt;0,C2687&lt;1000),"Veic. Leves","")))))))))))))))))))))</f>
        <v>Máquinas pesadas</v>
      </c>
      <c r="B2687" s="72"/>
      <c r="C2687" s="42">
        <v>4017</v>
      </c>
      <c r="D2687" s="42">
        <v>91187</v>
      </c>
      <c r="E2687" s="43" t="s">
        <v>1150</v>
      </c>
      <c r="F2687" s="14" t="str">
        <f>IF(ISBLANK(K2687), "Apenas Solicitação", "Tem OC")</f>
        <v>Apenas Solicitação</v>
      </c>
      <c r="G2687" s="42">
        <v>1</v>
      </c>
      <c r="H2687" s="37">
        <f>G2687-I2687</f>
        <v>1</v>
      </c>
      <c r="I2687" s="38">
        <v>0</v>
      </c>
      <c r="J2687" s="44">
        <v>45785</v>
      </c>
      <c r="K2687" s="191"/>
      <c r="L2687" s="43"/>
      <c r="M2687" s="44" t="str">
        <f ca="1">IF(OR(N2687="", N2687=0), "", IF(N2687&gt;TODAY(), "No prazo", "Atrasado"))</f>
        <v/>
      </c>
      <c r="N2687" s="44" t="str">
        <f>IFERROR(K2687 + VALUE(LEFT(L2687, FIND(" ", L2687) - 1)), "")</f>
        <v/>
      </c>
      <c r="O2687" s="3" t="str">
        <f>IF(_xlfn.DAYS(K2687,J2687)&lt;0, "Aguardando OC", _xlfn.DAYS(K2687,J2687))</f>
        <v>Aguardando OC</v>
      </c>
      <c r="P2687" s="191">
        <v>401955</v>
      </c>
      <c r="Q2687" s="54"/>
      <c r="R2687" s="191">
        <v>0</v>
      </c>
      <c r="S2687" s="49"/>
      <c r="T2687" s="153"/>
      <c r="U2687" s="45">
        <v>0</v>
      </c>
      <c r="V2687" s="42"/>
      <c r="W2687" s="43" t="str">
        <f>IFERROR(VLOOKUP(V2687, Fornecedores!A:C, 3, FALSE), "")</f>
        <v/>
      </c>
      <c r="X2687" s="43" t="str">
        <f>IFERROR(VLOOKUP(V2687, Fornecedores!A:E, 5, FALSE), "")</f>
        <v/>
      </c>
      <c r="Y2687" s="43" t="str">
        <f>IFERROR(VLOOKUP(V2687, Fornecedores!A:F, 6, FALSE), "")</f>
        <v/>
      </c>
      <c r="Z2687" s="14" t="str">
        <f>IF(H2687=0, "Pedido entregue!", "Pendente")</f>
        <v>Pendente</v>
      </c>
      <c r="AA2687" s="74"/>
      <c r="AB2687" s="58" t="str">
        <f>IF(Z2687="Pedido Entregue!", IF(AA2687=1, "Retirado do Almoxarifado", IF(AA2687=2, "Material devolvido", "Aguardando retirada")), IF(Z2687="Pendente", "Entrega pendente", ""))</f>
        <v>Entrega pendente</v>
      </c>
      <c r="AC2687" s="18">
        <v>1</v>
      </c>
      <c r="AD2687" s="18">
        <f>AC2687/SUMIF($P:$P,P2687,$AC:$AC)</f>
        <v>1</v>
      </c>
      <c r="AE2687" s="18">
        <f>IF(R2687=0,0,AC2687/SUMIF($R:$R,R2687,$AC:$AC))</f>
        <v>0</v>
      </c>
      <c r="AF2687" s="18">
        <f>IF(R2687=0,1,0)</f>
        <v>1</v>
      </c>
      <c r="AG2687" s="18" t="e">
        <f>IF(R2687=0,#REF!-J2687,0)</f>
        <v>#REF!</v>
      </c>
      <c r="AH2687" t="str">
        <f>TEXT(J2687,"MMMM")</f>
        <v>maio</v>
      </c>
    </row>
    <row r="2688" spans="1:34" ht="12.75" hidden="1" customHeight="1" x14ac:dyDescent="0.25">
      <c r="A2688" s="90" t="str">
        <f>IF(C2688="Oficina Diversos","Oficina Geral",
IF(ISNUMBER(FIND("Estoque - Colhedoras",C2688)),"Colhedoras",IF(ISNUMBER(FIND("Caldeiraria",C2688)),"Caldeiraria",IF(ISNUMBER(FIND("Borracharia",C2688)),"Borracharia",IF(ISNUMBER(FIND("Lubrificação",C2688)),"Lubrificação",
IF(ISNUMBER(FIND("Estoque - Carregadeiras",C2688)),"Carregadeiras",IF(ISNUMBER(FIND("Estoque - Veic. Leves",C2688)),"Veic. Leves",
IF(ISNUMBER(FIND("Estoque - Caminhões",C2688)),"Caminhões",IF(ISNUMBER(FIND("Estoque - Transbordos",C2688)),"Transbordos",
IF(ISNUMBER(FIND("Estoque - Tratores",C2688)),"Tratores",
IF(ISNUMBER(FIND("Estoque - Máquinas pesadas",C2688)),"Máquinas pesadas",
IF(ISNUMBER(FIND("Estoque - Reboques",C2688)),"Reboques",
IF(C2688="Estoque","Estoque",
IF(AND(ISNUMBER(C2688),C2688&gt;1000,C2688&lt;2000),"Caminhões",
IF(AND(ISNUMBER(C2688),C2688&gt;2000,C2688&lt;3000),"Tratores",
IF(AND(ISNUMBER(C2688),C2688&gt;3000,C2688&lt;4000),"Carregadeiras",
IF(AND(ISNUMBER(C2688),C2688&gt;4000,C2688&lt;5000),"Máquinas pesadas",
IF(AND(ISNUMBER(C2688),C2688&gt;5000,C2688&lt;6000),"Colhedoras",
IF(AND(ISNUMBER(C2688),C2688&gt;7000,C2688&lt;8000),"Irrigação",
IF(AND(ISNUMBER(C2688),C2688&gt;8000,C2688&lt;9000),"Reboques",IF(AND(ISNUMBER(C2688),C2688&gt;0,C2688&lt;1000),"Veic. Leves","")))))))))))))))))))))</f>
        <v>Máquinas pesadas</v>
      </c>
      <c r="B2688" s="72"/>
      <c r="C2688" s="2">
        <v>4003</v>
      </c>
      <c r="D2688" s="2">
        <v>91188</v>
      </c>
      <c r="E2688" s="3" t="s">
        <v>1151</v>
      </c>
      <c r="F2688" s="14" t="str">
        <f>IF(ISBLANK(K2688), "Apenas Solicitação", "Tem OC")</f>
        <v>Tem OC</v>
      </c>
      <c r="G2688" s="2">
        <v>1</v>
      </c>
      <c r="H2688" s="37">
        <f>G2688-I2688</f>
        <v>0</v>
      </c>
      <c r="I2688" s="38">
        <v>1</v>
      </c>
      <c r="J2688" s="4">
        <v>45785</v>
      </c>
      <c r="K2688" s="180">
        <v>45794</v>
      </c>
      <c r="L2688" s="3" t="s">
        <v>20153</v>
      </c>
      <c r="M2688" s="44" t="str">
        <f ca="1">IF(OR(N2688="", N2688=0), "", IF(N2688&gt;TODAY(), "No prazo", "Atrasado"))</f>
        <v>Atrasado</v>
      </c>
      <c r="N2688" s="44">
        <f>IFERROR(K2688 + VALUE(LEFT(L2688, FIND(" ", L2688) - 1)), "")</f>
        <v>45796</v>
      </c>
      <c r="O2688" s="3">
        <f>IF(_xlfn.DAYS(K2688,J2688)&lt;0, "Aguardando OC", _xlfn.DAYS(K2688,J2688))</f>
        <v>9</v>
      </c>
      <c r="P2688" s="14">
        <v>401958</v>
      </c>
      <c r="Q2688" s="12"/>
      <c r="R2688" s="14">
        <v>167854</v>
      </c>
      <c r="S2688" s="2">
        <v>221</v>
      </c>
      <c r="T2688" s="65" t="s">
        <v>1029</v>
      </c>
      <c r="U2688" s="21">
        <v>134.94999999999999</v>
      </c>
      <c r="V2688" s="2">
        <v>9863</v>
      </c>
      <c r="W2688" s="43" t="str">
        <f>IFERROR(VLOOKUP(V2688, Fornecedores!A:C, 3, FALSE), "")</f>
        <v>ITALPRATES</v>
      </c>
      <c r="X2688" s="43" t="str">
        <f>IFERROR(VLOOKUP(V2688, Fornecedores!A:E, 5, FALSE), "")</f>
        <v>São Paulo</v>
      </c>
      <c r="Y2688" s="43" t="str">
        <f>IFERROR(VLOOKUP(V2688, Fornecedores!A:F, 6, FALSE), "")</f>
        <v>SP</v>
      </c>
      <c r="Z2688" s="14" t="str">
        <f>IF(H2688=0, "Pedido entregue!", "Pendente")</f>
        <v>Pedido entregue!</v>
      </c>
      <c r="AA2688" s="74"/>
      <c r="AB2688" s="58" t="str">
        <f>IF(Z2688="Pedido Entregue!", IF(AA2688=1, "Retirado do Almoxarifado", IF(AA2688=2, "Material devolvido", "Aguardando retirada")), IF(Z2688="Pendente", "Entrega pendente", ""))</f>
        <v>Aguardando retirada</v>
      </c>
      <c r="AC2688" s="18">
        <v>1</v>
      </c>
      <c r="AD2688" s="18">
        <f>AC2688/SUMIF($P:$P,P2688,$AC:$AC)</f>
        <v>1</v>
      </c>
      <c r="AE2688" s="18">
        <f>IF(R2688=0,0,AC2688/SUMIF($R:$R,R2688,$AC:$AC))</f>
        <v>0.2</v>
      </c>
      <c r="AF2688" s="18">
        <f>IF(R2688=0,1,0)</f>
        <v>0</v>
      </c>
      <c r="AH2688" t="str">
        <f>TEXT(J2688,"MMMM")</f>
        <v>maio</v>
      </c>
    </row>
    <row r="2689" spans="1:34" ht="12.75" customHeight="1" x14ac:dyDescent="0.25">
      <c r="A2689" s="90" t="str">
        <f>IF(C2689="Oficina Diversos","Oficina Geral",
IF(ISNUMBER(FIND("Estoque - Colhedoras",C2689)),"Colhedoras",IF(ISNUMBER(FIND("Caldeiraria",C2689)),"Caldeiraria",IF(ISNUMBER(FIND("Borracharia",C2689)),"Borracharia",IF(ISNUMBER(FIND("Lubrificação",C2689)),"Lubrificação",
IF(ISNUMBER(FIND("Estoque - Carregadeiras",C2689)),"Carregadeiras",IF(ISNUMBER(FIND("Estoque - Veic. Leves",C2689)),"Veic. Leves",
IF(ISNUMBER(FIND("Estoque - Caminhões",C2689)),"Caminhões",IF(ISNUMBER(FIND("Estoque - Transbordos",C2689)),"Transbordos",
IF(ISNUMBER(FIND("Estoque - Tratores",C2689)),"Tratores",
IF(ISNUMBER(FIND("Estoque - Máquinas pesadas",C2689)),"Máquinas pesadas",
IF(ISNUMBER(FIND("Estoque - Reboques",C2689)),"Reboques",
IF(C2689="Estoque","Estoque",
IF(AND(ISNUMBER(C2689),C2689&gt;1000,C2689&lt;2000),"Caminhões",
IF(AND(ISNUMBER(C2689),C2689&gt;2000,C2689&lt;3000),"Tratores",
IF(AND(ISNUMBER(C2689),C2689&gt;3000,C2689&lt;4000),"Carregadeiras",
IF(AND(ISNUMBER(C2689),C2689&gt;4000,C2689&lt;5000),"Máquinas pesadas",
IF(AND(ISNUMBER(C2689),C2689&gt;5000,C2689&lt;6000),"Colhedoras",
IF(AND(ISNUMBER(C2689),C2689&gt;7000,C2689&lt;8000),"Irrigação",
IF(AND(ISNUMBER(C2689),C2689&gt;8000,C2689&lt;9000),"Reboques",IF(AND(ISNUMBER(C2689),C2689&gt;0,C2689&lt;1000),"Veic. Leves","")))))))))))))))))))))</f>
        <v>Reboques</v>
      </c>
      <c r="C2689" s="113">
        <v>8034</v>
      </c>
      <c r="D2689" s="2">
        <v>91190</v>
      </c>
      <c r="E2689" s="3" t="s">
        <v>20949</v>
      </c>
      <c r="F2689" s="101" t="str">
        <f>IF(ISBLANK(K2689), "Apenas Solicitação", "Tem OC")</f>
        <v>Apenas Solicitação</v>
      </c>
      <c r="G2689" s="2">
        <v>1</v>
      </c>
      <c r="H2689" s="102">
        <f>G2689-I2689</f>
        <v>1</v>
      </c>
      <c r="I2689" s="103"/>
      <c r="J2689" s="4">
        <v>45845</v>
      </c>
      <c r="K2689" s="101"/>
      <c r="L2689" s="49"/>
      <c r="M2689" s="104" t="str">
        <f ca="1">IF(OR(N2689="", N2689=0), "", IF(N2689&gt;TODAY(), "No prazo", "Atrasado"))</f>
        <v/>
      </c>
      <c r="N2689" s="104" t="str">
        <f>IFERROR(K2689 + VALUE(LEFT(L2689, FIND(" ", L2689) - 1)), "")</f>
        <v/>
      </c>
      <c r="O2689" s="105" t="str">
        <f>IF(_xlfn.DAYS(K2689,J2689)&lt;0, "Aguardando OC", _xlfn.DAYS(K2689,J2689))</f>
        <v>Aguardando OC</v>
      </c>
      <c r="P2689" s="14">
        <v>410376</v>
      </c>
      <c r="Q2689" s="12"/>
      <c r="R2689" s="101"/>
      <c r="S2689" s="2">
        <v>236</v>
      </c>
      <c r="T2689" s="167"/>
      <c r="U2689" s="21">
        <v>0</v>
      </c>
      <c r="V2689" s="113"/>
      <c r="W2689" s="105" t="str">
        <f>IFERROR(VLOOKUP(V2689, Fornecedores!A:C, 3, FALSE), "")</f>
        <v/>
      </c>
      <c r="X2689" s="105" t="str">
        <f>IFERROR(VLOOKUP(V2689, Fornecedores!A:E, 5, FALSE), "")</f>
        <v/>
      </c>
      <c r="Y2689" s="105" t="str">
        <f>IFERROR(VLOOKUP(V2689, Fornecedores!A:F, 6, FALSE), "")</f>
        <v/>
      </c>
      <c r="Z2689" s="101" t="str">
        <f>IF(H2689=0, "Pedido entregue!", "Pendente")</f>
        <v>Pendente</v>
      </c>
      <c r="AB2689" s="132" t="str">
        <f>IF(Z2689="Pedido Entregue!", IF(AA2689=1, "Retirado do Almoxarifado", IF(AA2689=2, "Material devolvido", "Aguardando retirada")), IF(Z2689="Pendente", "Entrega pendente", ""))</f>
        <v>Entrega pendente</v>
      </c>
      <c r="AC2689" s="18"/>
      <c r="AD2689" s="18" t="e">
        <f>AC2689/SUMIF($P:$P,P2689,$AC:$AC)</f>
        <v>#DIV/0!</v>
      </c>
      <c r="AE2689" s="18">
        <f>IF(R2689=0,0,AC2689/SUMIF($R:$R,R2689,$AC:$AC))</f>
        <v>0</v>
      </c>
      <c r="AF2689" s="18">
        <f>IF(R2689=0,1,0)</f>
        <v>1</v>
      </c>
      <c r="AH2689" t="str">
        <f>TEXT(J2689,"MMMM")</f>
        <v>julho</v>
      </c>
    </row>
    <row r="2690" spans="1:34" ht="12.75" customHeight="1" x14ac:dyDescent="0.25">
      <c r="A2690" s="90" t="str">
        <f>IF(C2690="Oficina Diversos","Oficina Geral",
IF(ISNUMBER(FIND("Estoque - Colhedoras",C2690)),"Colhedoras",IF(ISNUMBER(FIND("Caldeiraria",C2690)),"Caldeiraria",IF(ISNUMBER(FIND("Borracharia",C2690)),"Borracharia",IF(ISNUMBER(FIND("Lubrificação",C2690)),"Lubrificação",
IF(ISNUMBER(FIND("Estoque - Carregadeiras",C2690)),"Carregadeiras",IF(ISNUMBER(FIND("Estoque - Veic. Leves",C2690)),"Veic. Leves",
IF(ISNUMBER(FIND("Estoque - Caminhões",C2690)),"Caminhões",IF(ISNUMBER(FIND("Estoque - Transbordos",C2690)),"Transbordos",
IF(ISNUMBER(FIND("Estoque - Tratores",C2690)),"Tratores",
IF(ISNUMBER(FIND("Estoque - Máquinas pesadas",C2690)),"Máquinas pesadas",
IF(ISNUMBER(FIND("Estoque - Reboques",C2690)),"Reboques",
IF(C2690="Estoque","Estoque",
IF(AND(ISNUMBER(C2690),C2690&gt;1000,C2690&lt;2000),"Caminhões",
IF(AND(ISNUMBER(C2690),C2690&gt;2000,C2690&lt;3000),"Tratores",
IF(AND(ISNUMBER(C2690),C2690&gt;3000,C2690&lt;4000),"Carregadeiras",
IF(AND(ISNUMBER(C2690),C2690&gt;4000,C2690&lt;5000),"Máquinas pesadas",
IF(AND(ISNUMBER(C2690),C2690&gt;5000,C2690&lt;6000),"Colhedoras",
IF(AND(ISNUMBER(C2690),C2690&gt;7000,C2690&lt;8000),"Irrigação",
IF(AND(ISNUMBER(C2690),C2690&gt;8000,C2690&lt;9000),"Reboques",IF(AND(ISNUMBER(C2690),C2690&gt;0,C2690&lt;1000),"Veic. Leves","")))))))))))))))))))))</f>
        <v>Reboques</v>
      </c>
      <c r="C2690" s="171">
        <v>8034</v>
      </c>
      <c r="D2690" s="170">
        <v>91190</v>
      </c>
      <c r="E2690" s="173" t="s">
        <v>20949</v>
      </c>
      <c r="F2690" s="101" t="str">
        <f>IF(ISBLANK(K2690), "Apenas Solicitação", "Tem OC")</f>
        <v>Apenas Solicitação</v>
      </c>
      <c r="G2690" s="170">
        <v>1</v>
      </c>
      <c r="H2690" s="102">
        <f>G2690-I2690</f>
        <v>1</v>
      </c>
      <c r="I2690" s="103"/>
      <c r="J2690" s="174">
        <v>45847</v>
      </c>
      <c r="K2690" s="201"/>
      <c r="L2690" s="173"/>
      <c r="M2690" s="104" t="str">
        <f ca="1">IF(OR(N2690="", N2690=0), "", IF(N2690&gt;TODAY(), "No prazo", "Atrasado"))</f>
        <v/>
      </c>
      <c r="N2690" s="104" t="str">
        <f>IFERROR(K2690 + VALUE(LEFT(L2690, FIND(" ", L2690) - 1)), "")</f>
        <v/>
      </c>
      <c r="O2690" s="105" t="str">
        <f>IF(_xlfn.DAYS(K2690,J2690)&lt;0, "Aguardando OC", _xlfn.DAYS(K2690,J2690))</f>
        <v>Aguardando OC</v>
      </c>
      <c r="P2690" s="201">
        <v>410941</v>
      </c>
      <c r="Q2690" s="12"/>
      <c r="R2690" s="201">
        <v>0</v>
      </c>
      <c r="S2690" s="2">
        <v>221</v>
      </c>
      <c r="T2690" s="65" t="s">
        <v>1029</v>
      </c>
      <c r="U2690" s="170">
        <v>0</v>
      </c>
      <c r="V2690" s="170"/>
      <c r="W2690" s="105" t="str">
        <f>IFERROR(VLOOKUP(V2690, Fornecedores!A:C, 3, FALSE), "")</f>
        <v/>
      </c>
      <c r="X2690" s="105" t="str">
        <f>IFERROR(VLOOKUP(V2690, Fornecedores!A:E, 5, FALSE), "")</f>
        <v/>
      </c>
      <c r="Y2690" s="105" t="str">
        <f>IFERROR(VLOOKUP(V2690, Fornecedores!A:F, 6, FALSE), "")</f>
        <v/>
      </c>
      <c r="Z2690" s="101" t="str">
        <f>IF(H2690=0, "Pedido entregue!", "Pendente")</f>
        <v>Pendente</v>
      </c>
      <c r="AB2690" s="132" t="str">
        <f>IF(Z2690="Pedido Entregue!", IF(AA2690=1, "Retirado do Almoxarifado", IF(AA2690=2, "Material devolvido", "Aguardando retirada")), IF(Z2690="Pendente", "Entrega pendente", ""))</f>
        <v>Entrega pendente</v>
      </c>
      <c r="AC2690" s="18">
        <v>1</v>
      </c>
      <c r="AD2690" s="18">
        <f>AC2690/SUMIF($P:$P,P2690,$AC:$AC)</f>
        <v>1</v>
      </c>
      <c r="AE2690" s="18">
        <f>IF(R2690=0,0,AC2690/SUMIF($R:$R,R2690,$AC:$AC))</f>
        <v>0</v>
      </c>
      <c r="AF2690" s="18">
        <f>IF(R2690=0,1,0)</f>
        <v>1</v>
      </c>
      <c r="AH2690" t="str">
        <f>TEXT(J2690,"MMMM")</f>
        <v>julho</v>
      </c>
    </row>
    <row r="2691" spans="1:34" ht="12.75" customHeight="1" x14ac:dyDescent="0.25">
      <c r="A2691" s="90" t="str">
        <f>IF(C2691="Oficina Diversos","Oficina Geral",
IF(ISNUMBER(FIND("Estoque - Colhedoras",C2691)),"Colhedoras",IF(ISNUMBER(FIND("Caldeiraria",C2691)),"Caldeiraria",IF(ISNUMBER(FIND("Borracharia",C2691)),"Borracharia",IF(ISNUMBER(FIND("Lubrificação",C2691)),"Lubrificação",
IF(ISNUMBER(FIND("Estoque - Carregadeiras",C2691)),"Carregadeiras",IF(ISNUMBER(FIND("Estoque - Veic. Leves",C2691)),"Veic. Leves",
IF(ISNUMBER(FIND("Estoque - Caminhões",C2691)),"Caminhões",IF(ISNUMBER(FIND("Estoque - Transbordos",C2691)),"Transbordos",
IF(ISNUMBER(FIND("Estoque - Tratores",C2691)),"Tratores",
IF(ISNUMBER(FIND("Estoque - Máquinas pesadas",C2691)),"Máquinas pesadas",
IF(ISNUMBER(FIND("Estoque - Reboques",C2691)),"Reboques",
IF(C2691="Estoque","Estoque",
IF(AND(ISNUMBER(C2691),C2691&gt;1000,C2691&lt;2000),"Caminhões",
IF(AND(ISNUMBER(C2691),C2691&gt;2000,C2691&lt;3000),"Tratores",
IF(AND(ISNUMBER(C2691),C2691&gt;3000,C2691&lt;4000),"Carregadeiras",
IF(AND(ISNUMBER(C2691),C2691&gt;4000,C2691&lt;5000),"Máquinas pesadas",
IF(AND(ISNUMBER(C2691),C2691&gt;5000,C2691&lt;6000),"Colhedoras",
IF(AND(ISNUMBER(C2691),C2691&gt;7000,C2691&lt;8000),"Irrigação",
IF(AND(ISNUMBER(C2691),C2691&gt;8000,C2691&lt;9000),"Reboques",IF(AND(ISNUMBER(C2691),C2691&gt;0,C2691&lt;1000),"Veic. Leves","")))))))))))))))))))))</f>
        <v>Reboques</v>
      </c>
      <c r="C2691" s="113">
        <v>8034</v>
      </c>
      <c r="D2691" s="2">
        <v>91191</v>
      </c>
      <c r="E2691" s="3" t="s">
        <v>20950</v>
      </c>
      <c r="F2691" s="101" t="str">
        <f>IF(ISBLANK(K2691), "Apenas Solicitação", "Tem OC")</f>
        <v>Apenas Solicitação</v>
      </c>
      <c r="G2691" s="2">
        <v>1</v>
      </c>
      <c r="H2691" s="102">
        <f>G2691-I2691</f>
        <v>1</v>
      </c>
      <c r="I2691" s="103"/>
      <c r="J2691" s="4">
        <v>45845</v>
      </c>
      <c r="K2691" s="101"/>
      <c r="L2691" s="49"/>
      <c r="M2691" s="104" t="str">
        <f ca="1">IF(OR(N2691="", N2691=0), "", IF(N2691&gt;TODAY(), "No prazo", "Atrasado"))</f>
        <v/>
      </c>
      <c r="N2691" s="104" t="str">
        <f>IFERROR(K2691 + VALUE(LEFT(L2691, FIND(" ", L2691) - 1)), "")</f>
        <v/>
      </c>
      <c r="O2691" s="105" t="str">
        <f>IF(_xlfn.DAYS(K2691,J2691)&lt;0, "Aguardando OC", _xlfn.DAYS(K2691,J2691))</f>
        <v>Aguardando OC</v>
      </c>
      <c r="P2691" s="14">
        <v>410380</v>
      </c>
      <c r="Q2691" s="12"/>
      <c r="R2691" s="101"/>
      <c r="S2691" s="2">
        <v>236</v>
      </c>
      <c r="T2691" s="167"/>
      <c r="U2691" s="21">
        <v>0</v>
      </c>
      <c r="V2691" s="113"/>
      <c r="W2691" s="105" t="str">
        <f>IFERROR(VLOOKUP(V2691, Fornecedores!A:C, 3, FALSE), "")</f>
        <v/>
      </c>
      <c r="X2691" s="105" t="str">
        <f>IFERROR(VLOOKUP(V2691, Fornecedores!A:E, 5, FALSE), "")</f>
        <v/>
      </c>
      <c r="Y2691" s="105" t="str">
        <f>IFERROR(VLOOKUP(V2691, Fornecedores!A:F, 6, FALSE), "")</f>
        <v/>
      </c>
      <c r="Z2691" s="101" t="str">
        <f>IF(H2691=0, "Pedido entregue!", "Pendente")</f>
        <v>Pendente</v>
      </c>
      <c r="AB2691" s="132" t="str">
        <f>IF(Z2691="Pedido Entregue!", IF(AA2691=1, "Retirado do Almoxarifado", IF(AA2691=2, "Material devolvido", "Aguardando retirada")), IF(Z2691="Pendente", "Entrega pendente", ""))</f>
        <v>Entrega pendente</v>
      </c>
      <c r="AC2691" s="18"/>
      <c r="AD2691" s="18" t="e">
        <f>AC2691/SUMIF($P:$P,P2691,$AC:$AC)</f>
        <v>#DIV/0!</v>
      </c>
      <c r="AE2691" s="18">
        <f>IF(R2691=0,0,AC2691/SUMIF($R:$R,R2691,$AC:$AC))</f>
        <v>0</v>
      </c>
      <c r="AF2691" s="18">
        <f>IF(R2691=0,1,0)</f>
        <v>1</v>
      </c>
      <c r="AH2691" t="str">
        <f>TEXT(J2691,"MMMM")</f>
        <v>julho</v>
      </c>
    </row>
    <row r="2692" spans="1:34" ht="12.75" customHeight="1" x14ac:dyDescent="0.25">
      <c r="A2692" s="90" t="str">
        <f>IF(C2692="Oficina Diversos","Oficina Geral",
IF(ISNUMBER(FIND("Estoque - Colhedoras",C2692)),"Colhedoras",IF(ISNUMBER(FIND("Caldeiraria",C2692)),"Caldeiraria",IF(ISNUMBER(FIND("Borracharia",C2692)),"Borracharia",IF(ISNUMBER(FIND("Lubrificação",C2692)),"Lubrificação",
IF(ISNUMBER(FIND("Estoque - Carregadeiras",C2692)),"Carregadeiras",IF(ISNUMBER(FIND("Estoque - Veic. Leves",C2692)),"Veic. Leves",
IF(ISNUMBER(FIND("Estoque - Caminhões",C2692)),"Caminhões",IF(ISNUMBER(FIND("Estoque - Transbordos",C2692)),"Transbordos",
IF(ISNUMBER(FIND("Estoque - Tratores",C2692)),"Tratores",
IF(ISNUMBER(FIND("Estoque - Máquinas pesadas",C2692)),"Máquinas pesadas",
IF(ISNUMBER(FIND("Estoque - Reboques",C2692)),"Reboques",
IF(C2692="Estoque","Estoque",
IF(AND(ISNUMBER(C2692),C2692&gt;1000,C2692&lt;2000),"Caminhões",
IF(AND(ISNUMBER(C2692),C2692&gt;2000,C2692&lt;3000),"Tratores",
IF(AND(ISNUMBER(C2692),C2692&gt;3000,C2692&lt;4000),"Carregadeiras",
IF(AND(ISNUMBER(C2692),C2692&gt;4000,C2692&lt;5000),"Máquinas pesadas",
IF(AND(ISNUMBER(C2692),C2692&gt;5000,C2692&lt;6000),"Colhedoras",
IF(AND(ISNUMBER(C2692),C2692&gt;7000,C2692&lt;8000),"Irrigação",
IF(AND(ISNUMBER(C2692),C2692&gt;8000,C2692&lt;9000),"Reboques",IF(AND(ISNUMBER(C2692),C2692&gt;0,C2692&lt;1000),"Veic. Leves","")))))))))))))))))))))</f>
        <v>Reboques</v>
      </c>
      <c r="C2692" s="171">
        <v>8034</v>
      </c>
      <c r="D2692" s="170">
        <v>91191</v>
      </c>
      <c r="E2692" s="173" t="s">
        <v>20950</v>
      </c>
      <c r="F2692" s="101" t="str">
        <f>IF(ISBLANK(K2692), "Apenas Solicitação", "Tem OC")</f>
        <v>Tem OC</v>
      </c>
      <c r="G2692" s="170">
        <v>1</v>
      </c>
      <c r="H2692" s="102">
        <f>G2692-I2692</f>
        <v>1</v>
      </c>
      <c r="I2692" s="103"/>
      <c r="J2692" s="174">
        <v>45847</v>
      </c>
      <c r="K2692" s="174">
        <v>45854</v>
      </c>
      <c r="L2692" s="173" t="s">
        <v>20159</v>
      </c>
      <c r="M2692" s="104" t="str">
        <f ca="1">IF(OR(N2692="", N2692=0), "", IF(N2692&gt;TODAY(), "No prazo", "Atrasado"))</f>
        <v>No prazo</v>
      </c>
      <c r="N2692" s="104">
        <f>IFERROR(K2692 + VALUE(LEFT(L2692, FIND(" ", L2692) - 1)), "")</f>
        <v>45869</v>
      </c>
      <c r="O2692" s="105">
        <f>IF(_xlfn.DAYS(K2692,J2692)&lt;0, "Aguardando OC", _xlfn.DAYS(K2692,J2692))</f>
        <v>7</v>
      </c>
      <c r="P2692" s="212">
        <v>410943</v>
      </c>
      <c r="Q2692" s="12"/>
      <c r="R2692" s="212">
        <v>171060</v>
      </c>
      <c r="S2692" s="2">
        <v>221</v>
      </c>
      <c r="T2692" s="65" t="s">
        <v>1029</v>
      </c>
      <c r="U2692" s="170">
        <v>0</v>
      </c>
      <c r="V2692" s="170">
        <v>4829</v>
      </c>
      <c r="W2692" s="105" t="str">
        <f>IFERROR(VLOOKUP(V2692, Fornecedores!A:C, 3, FALSE), "")</f>
        <v>FERRAMENTEC</v>
      </c>
      <c r="X2692" s="105" t="str">
        <f>IFERROR(VLOOKUP(V2692, Fornecedores!A:E, 5, FALSE), "")</f>
        <v>João Pessoa</v>
      </c>
      <c r="Y2692" s="105" t="str">
        <f>IFERROR(VLOOKUP(V2692, Fornecedores!A:F, 6, FALSE), "")</f>
        <v>PB</v>
      </c>
      <c r="Z2692" s="101" t="str">
        <f>IF(H2692=0, "Pedido entregue!", "Pendente")</f>
        <v>Pendente</v>
      </c>
      <c r="AB2692" s="132" t="str">
        <f>IF(Z2692="Pedido Entregue!", IF(AA2692=1, "Retirado do Almoxarifado", IF(AA2692=2, "Material devolvido", "Aguardando retirada")), IF(Z2692="Pendente", "Entrega pendente", ""))</f>
        <v>Entrega pendente</v>
      </c>
      <c r="AC2692" s="18">
        <v>1</v>
      </c>
      <c r="AD2692" s="18">
        <f>AC2692/SUMIF($P:$P,P2692,$AC:$AC)</f>
        <v>1</v>
      </c>
      <c r="AE2692" s="18">
        <f>IF(R2692=0,0,AC2692/SUMIF($R:$R,R2692,$AC:$AC))</f>
        <v>1</v>
      </c>
      <c r="AF2692" s="18">
        <f>IF(R2692=0,1,0)</f>
        <v>0</v>
      </c>
      <c r="AH2692" t="str">
        <f>TEXT(J2692,"MMMM")</f>
        <v>julho</v>
      </c>
    </row>
    <row r="2693" spans="1:34" ht="12.75" customHeight="1" x14ac:dyDescent="0.25">
      <c r="A2693" s="90" t="str">
        <f>IF(C2693="Oficina Diversos","Oficina Geral",
IF(ISNUMBER(FIND("Estoque - Colhedoras",C2693)),"Colhedoras",IF(ISNUMBER(FIND("Caldeiraria",C2693)),"Caldeiraria",IF(ISNUMBER(FIND("Borracharia",C2693)),"Borracharia",IF(ISNUMBER(FIND("Lubrificação",C2693)),"Lubrificação",
IF(ISNUMBER(FIND("Estoque - Carregadeiras",C2693)),"Carregadeiras",IF(ISNUMBER(FIND("Estoque - Veic. Leves",C2693)),"Veic. Leves",
IF(ISNUMBER(FIND("Estoque - Caminhões",C2693)),"Caminhões",IF(ISNUMBER(FIND("Estoque - Transbordos",C2693)),"Transbordos",
IF(ISNUMBER(FIND("Estoque - Tratores",C2693)),"Tratores",
IF(ISNUMBER(FIND("Estoque - Máquinas pesadas",C2693)),"Máquinas pesadas",
IF(ISNUMBER(FIND("Estoque - Reboques",C2693)),"Reboques",
IF(C2693="Estoque","Estoque",
IF(AND(ISNUMBER(C2693),C2693&gt;1000,C2693&lt;2000),"Caminhões",
IF(AND(ISNUMBER(C2693),C2693&gt;2000,C2693&lt;3000),"Tratores",
IF(AND(ISNUMBER(C2693),C2693&gt;3000,C2693&lt;4000),"Carregadeiras",
IF(AND(ISNUMBER(C2693),C2693&gt;4000,C2693&lt;5000),"Máquinas pesadas",
IF(AND(ISNUMBER(C2693),C2693&gt;5000,C2693&lt;6000),"Colhedoras",
IF(AND(ISNUMBER(C2693),C2693&gt;7000,C2693&lt;8000),"Irrigação",
IF(AND(ISNUMBER(C2693),C2693&gt;8000,C2693&lt;9000),"Reboques",IF(AND(ISNUMBER(C2693),C2693&gt;0,C2693&lt;1000),"Veic. Leves","")))))))))))))))))))))</f>
        <v>Reboques</v>
      </c>
      <c r="C2693" s="113">
        <v>8034</v>
      </c>
      <c r="D2693" s="2">
        <v>91192</v>
      </c>
      <c r="E2693" s="3" t="s">
        <v>20951</v>
      </c>
      <c r="F2693" s="101" t="str">
        <f>IF(ISBLANK(K2693), "Apenas Solicitação", "Tem OC")</f>
        <v>Apenas Solicitação</v>
      </c>
      <c r="G2693" s="2">
        <v>1</v>
      </c>
      <c r="H2693" s="102">
        <f>G2693-I2693</f>
        <v>1</v>
      </c>
      <c r="I2693" s="103"/>
      <c r="J2693" s="4">
        <v>45845</v>
      </c>
      <c r="K2693" s="101"/>
      <c r="L2693" s="49"/>
      <c r="M2693" s="104" t="str">
        <f ca="1">IF(OR(N2693="", N2693=0), "", IF(N2693&gt;TODAY(), "No prazo", "Atrasado"))</f>
        <v/>
      </c>
      <c r="N2693" s="104" t="str">
        <f>IFERROR(K2693 + VALUE(LEFT(L2693, FIND(" ", L2693) - 1)), "")</f>
        <v/>
      </c>
      <c r="O2693" s="105" t="str">
        <f>IF(_xlfn.DAYS(K2693,J2693)&lt;0, "Aguardando OC", _xlfn.DAYS(K2693,J2693))</f>
        <v>Aguardando OC</v>
      </c>
      <c r="P2693" s="14">
        <v>410379</v>
      </c>
      <c r="Q2693" s="12"/>
      <c r="R2693" s="101"/>
      <c r="S2693" s="2">
        <v>815</v>
      </c>
      <c r="T2693" s="167"/>
      <c r="U2693" s="21">
        <v>0</v>
      </c>
      <c r="V2693" s="113"/>
      <c r="W2693" s="105" t="str">
        <f>IFERROR(VLOOKUP(V2693, Fornecedores!A:C, 3, FALSE), "")</f>
        <v/>
      </c>
      <c r="X2693" s="105" t="str">
        <f>IFERROR(VLOOKUP(V2693, Fornecedores!A:E, 5, FALSE), "")</f>
        <v/>
      </c>
      <c r="Y2693" s="105" t="str">
        <f>IFERROR(VLOOKUP(V2693, Fornecedores!A:F, 6, FALSE), "")</f>
        <v/>
      </c>
      <c r="Z2693" s="101" t="str">
        <f>IF(H2693=0, "Pedido entregue!", "Pendente")</f>
        <v>Pendente</v>
      </c>
      <c r="AB2693" s="132" t="str">
        <f>IF(Z2693="Pedido Entregue!", IF(AA2693=1, "Retirado do Almoxarifado", IF(AA2693=2, "Material devolvido", "Aguardando retirada")), IF(Z2693="Pendente", "Entrega pendente", ""))</f>
        <v>Entrega pendente</v>
      </c>
      <c r="AC2693" s="18"/>
      <c r="AD2693" s="18" t="e">
        <f>AC2693/SUMIF($P:$P,P2693,$AC:$AC)</f>
        <v>#DIV/0!</v>
      </c>
      <c r="AE2693" s="18">
        <f>IF(R2693=0,0,AC2693/SUMIF($R:$R,R2693,$AC:$AC))</f>
        <v>0</v>
      </c>
      <c r="AF2693" s="18">
        <f>IF(R2693=0,1,0)</f>
        <v>1</v>
      </c>
      <c r="AH2693" t="str">
        <f>TEXT(J2693,"MMMM")</f>
        <v>julho</v>
      </c>
    </row>
    <row r="2694" spans="1:34" ht="12.75" customHeight="1" x14ac:dyDescent="0.25">
      <c r="A2694" s="90" t="str">
        <f>IF(C2694="Oficina Diversos","Oficina Geral",
IF(ISNUMBER(FIND("Estoque - Colhedoras",C2694)),"Colhedoras",IF(ISNUMBER(FIND("Caldeiraria",C2694)),"Caldeiraria",IF(ISNUMBER(FIND("Borracharia",C2694)),"Borracharia",IF(ISNUMBER(FIND("Lubrificação",C2694)),"Lubrificação",
IF(ISNUMBER(FIND("Estoque - Carregadeiras",C2694)),"Carregadeiras",IF(ISNUMBER(FIND("Estoque - Veic. Leves",C2694)),"Veic. Leves",
IF(ISNUMBER(FIND("Estoque - Caminhões",C2694)),"Caminhões",IF(ISNUMBER(FIND("Estoque - Transbordos",C2694)),"Transbordos",
IF(ISNUMBER(FIND("Estoque - Tratores",C2694)),"Tratores",
IF(ISNUMBER(FIND("Estoque - Máquinas pesadas",C2694)),"Máquinas pesadas",
IF(ISNUMBER(FIND("Estoque - Reboques",C2694)),"Reboques",
IF(C2694="Estoque","Estoque",
IF(AND(ISNUMBER(C2694),C2694&gt;1000,C2694&lt;2000),"Caminhões",
IF(AND(ISNUMBER(C2694),C2694&gt;2000,C2694&lt;3000),"Tratores",
IF(AND(ISNUMBER(C2694),C2694&gt;3000,C2694&lt;4000),"Carregadeiras",
IF(AND(ISNUMBER(C2694),C2694&gt;4000,C2694&lt;5000),"Máquinas pesadas",
IF(AND(ISNUMBER(C2694),C2694&gt;5000,C2694&lt;6000),"Colhedoras",
IF(AND(ISNUMBER(C2694),C2694&gt;7000,C2694&lt;8000),"Irrigação",
IF(AND(ISNUMBER(C2694),C2694&gt;8000,C2694&lt;9000),"Reboques",IF(AND(ISNUMBER(C2694),C2694&gt;0,C2694&lt;1000),"Veic. Leves","")))))))))))))))))))))</f>
        <v>Reboques</v>
      </c>
      <c r="C2694" s="171">
        <v>8034</v>
      </c>
      <c r="D2694" s="170">
        <v>91192</v>
      </c>
      <c r="E2694" s="173" t="s">
        <v>26080</v>
      </c>
      <c r="F2694" s="101" t="str">
        <f>IF(ISBLANK(K2694), "Apenas Solicitação", "Tem OC")</f>
        <v>Tem OC</v>
      </c>
      <c r="G2694" s="170">
        <v>1</v>
      </c>
      <c r="H2694" s="102">
        <f>G2694-I2694</f>
        <v>1</v>
      </c>
      <c r="I2694" s="103"/>
      <c r="J2694" s="174">
        <v>45847</v>
      </c>
      <c r="K2694" s="174">
        <v>45857</v>
      </c>
      <c r="L2694" s="173" t="s">
        <v>20153</v>
      </c>
      <c r="M2694" s="104" t="str">
        <f ca="1">IF(OR(N2694="", N2694=0), "", IF(N2694&gt;TODAY(), "No prazo", "Atrasado"))</f>
        <v>Atrasado</v>
      </c>
      <c r="N2694" s="104">
        <f>IFERROR(K2694 + VALUE(LEFT(L2694, FIND(" ", L2694) - 1)), "")</f>
        <v>45859</v>
      </c>
      <c r="O2694" s="105">
        <f>IF(_xlfn.DAYS(K2694,J2694)&lt;0, "Aguardando OC", _xlfn.DAYS(K2694,J2694))</f>
        <v>10</v>
      </c>
      <c r="P2694" s="212">
        <v>410942</v>
      </c>
      <c r="Q2694" s="12"/>
      <c r="R2694" s="212">
        <v>171156</v>
      </c>
      <c r="S2694" s="2">
        <v>221</v>
      </c>
      <c r="T2694" s="65" t="s">
        <v>1029</v>
      </c>
      <c r="U2694" s="170">
        <v>0</v>
      </c>
      <c r="V2694" s="170">
        <v>4829</v>
      </c>
      <c r="W2694" s="105" t="str">
        <f>IFERROR(VLOOKUP(V2694, Fornecedores!A:C, 3, FALSE), "")</f>
        <v>FERRAMENTEC</v>
      </c>
      <c r="X2694" s="105" t="str">
        <f>IFERROR(VLOOKUP(V2694, Fornecedores!A:E, 5, FALSE), "")</f>
        <v>João Pessoa</v>
      </c>
      <c r="Y2694" s="105" t="str">
        <f>IFERROR(VLOOKUP(V2694, Fornecedores!A:F, 6, FALSE), "")</f>
        <v>PB</v>
      </c>
      <c r="Z2694" s="101" t="str">
        <f>IF(H2694=0, "Pedido entregue!", "Pendente")</f>
        <v>Pendente</v>
      </c>
      <c r="AB2694" s="132" t="str">
        <f>IF(Z2694="Pedido Entregue!", IF(AA2694=1, "Retirado do Almoxarifado", IF(AA2694=2, "Material devolvido", "Aguardando retirada")), IF(Z2694="Pendente", "Entrega pendente", ""))</f>
        <v>Entrega pendente</v>
      </c>
      <c r="AC2694" s="18">
        <v>1</v>
      </c>
      <c r="AD2694" s="18">
        <f>AC2694/SUMIF($P:$P,P2694,$AC:$AC)</f>
        <v>1</v>
      </c>
      <c r="AE2694" s="18">
        <f>IF(R2694=0,0,AC2694/SUMIF($R:$R,R2694,$AC:$AC))</f>
        <v>1</v>
      </c>
      <c r="AF2694" s="18">
        <f>IF(R2694=0,1,0)</f>
        <v>0</v>
      </c>
      <c r="AH2694" t="str">
        <f>TEXT(J2694,"MMMM")</f>
        <v>julho</v>
      </c>
    </row>
    <row r="2695" spans="1:34" ht="12.75" hidden="1" customHeight="1" x14ac:dyDescent="0.25">
      <c r="A2695" s="90" t="str">
        <f>IF(C2695="Oficina Diversos","Oficina Geral",
IF(ISNUMBER(FIND("Estoque - Colhedoras",C2695)),"Colhedoras",IF(ISNUMBER(FIND("Caldeiraria",C2695)),"Caldeiraria",IF(ISNUMBER(FIND("Borracharia",C2695)),"Borracharia",IF(ISNUMBER(FIND("Lubrificação",C2695)),"Lubrificação",
IF(ISNUMBER(FIND("Estoque - Carregadeiras",C2695)),"Carregadeiras",IF(ISNUMBER(FIND("Estoque - Veic. Leves",C2695)),"Veic. Leves",
IF(ISNUMBER(FIND("Estoque - Caminhões",C2695)),"Caminhões",IF(ISNUMBER(FIND("Estoque - Transbordos",C2695)),"Transbordos",
IF(ISNUMBER(FIND("Estoque - Tratores",C2695)),"Tratores",
IF(ISNUMBER(FIND("Estoque - Máquinas pesadas",C2695)),"Máquinas pesadas",
IF(ISNUMBER(FIND("Estoque - Reboques",C2695)),"Reboques",
IF(C2695="Estoque","Estoque",
IF(AND(ISNUMBER(C2695),C2695&gt;1000,C2695&lt;2000),"Caminhões",
IF(AND(ISNUMBER(C2695),C2695&gt;2000,C2695&lt;3000),"Tratores",
IF(AND(ISNUMBER(C2695),C2695&gt;3000,C2695&lt;4000),"Carregadeiras",
IF(AND(ISNUMBER(C2695),C2695&gt;4000,C2695&lt;5000),"Máquinas pesadas",
IF(AND(ISNUMBER(C2695),C2695&gt;5000,C2695&lt;6000),"Colhedoras",
IF(AND(ISNUMBER(C2695),C2695&gt;7000,C2695&lt;8000),"Irrigação",
IF(AND(ISNUMBER(C2695),C2695&gt;8000,C2695&lt;9000),"Reboques",IF(AND(ISNUMBER(C2695),C2695&gt;0,C2695&lt;1000),"Veic. Leves","")))))))))))))))))))))</f>
        <v>Colhedoras</v>
      </c>
      <c r="B2695" s="72"/>
      <c r="C2695" s="2" t="s">
        <v>1090</v>
      </c>
      <c r="D2695" s="2">
        <v>91193</v>
      </c>
      <c r="E2695" s="3" t="s">
        <v>1312</v>
      </c>
      <c r="F2695" s="14" t="str">
        <f>IF(ISBLANK(K2695), "Apenas Solicitação", "Tem OC")</f>
        <v>Tem OC</v>
      </c>
      <c r="G2695" s="2">
        <v>4</v>
      </c>
      <c r="H2695" s="37">
        <f>G2695-I2695</f>
        <v>0</v>
      </c>
      <c r="I2695" s="38">
        <v>4</v>
      </c>
      <c r="J2695" s="4">
        <v>45786</v>
      </c>
      <c r="K2695" s="180">
        <v>45793</v>
      </c>
      <c r="L2695" s="3" t="s">
        <v>20152</v>
      </c>
      <c r="M2695" s="44" t="str">
        <f ca="1">IF(OR(N2695="", N2695=0), "", IF(N2695&gt;TODAY(), "No prazo", "Atrasado"))</f>
        <v>Atrasado</v>
      </c>
      <c r="N2695" s="44">
        <f>IFERROR(K2695 + VALUE(LEFT(L2695, FIND(" ", L2695) - 1)), "")</f>
        <v>45794</v>
      </c>
      <c r="O2695" s="3">
        <f>IF(_xlfn.DAYS(K2695,J2695)&lt;0, "Aguardando OC", _xlfn.DAYS(K2695,J2695))</f>
        <v>7</v>
      </c>
      <c r="P2695" s="14">
        <v>401999</v>
      </c>
      <c r="Q2695" s="12"/>
      <c r="R2695" s="14">
        <v>167837</v>
      </c>
      <c r="S2695" s="2">
        <v>221</v>
      </c>
      <c r="T2695" s="65" t="s">
        <v>1029</v>
      </c>
      <c r="U2695" s="21">
        <v>168.48</v>
      </c>
      <c r="V2695" s="2">
        <v>14644</v>
      </c>
      <c r="W2695" s="43" t="str">
        <f>IFERROR(VLOOKUP(V2695, Fornecedores!A:C, 3, FALSE), "")</f>
        <v xml:space="preserve">GEOMAQ </v>
      </c>
      <c r="X2695" s="43" t="str">
        <f>IFERROR(VLOOKUP(V2695, Fornecedores!A:E, 5, FALSE), "")</f>
        <v>São José do Rio Preto</v>
      </c>
      <c r="Y2695" s="43" t="str">
        <f>IFERROR(VLOOKUP(V2695, Fornecedores!A:F, 6, FALSE), "")</f>
        <v>SP</v>
      </c>
      <c r="Z2695" s="14" t="str">
        <f>IF(H2695=0, "Pedido entregue!", "Pendente")</f>
        <v>Pedido entregue!</v>
      </c>
      <c r="AA2695" s="74"/>
      <c r="AB2695" s="58" t="str">
        <f>IF(Z2695="Pedido Entregue!", IF(AA2695=1, "Retirado do Almoxarifado", IF(AA2695=2, "Material devolvido", "Aguardando retirada")), IF(Z2695="Pendente", "Entrega pendente", ""))</f>
        <v>Aguardando retirada</v>
      </c>
      <c r="AC2695" s="18">
        <v>1</v>
      </c>
      <c r="AD2695" s="18">
        <f>AC2695/SUMIF($P:$P,P2695,$AC:$AC)</f>
        <v>1</v>
      </c>
      <c r="AE2695" s="18">
        <f>IF(R2695=0,0,AC2695/SUMIF($R:$R,R2695,$AC:$AC))</f>
        <v>8.3333333333333329E-2</v>
      </c>
      <c r="AF2695" s="18">
        <f>IF(R2695=0,1,0)</f>
        <v>0</v>
      </c>
      <c r="AH2695" t="str">
        <f>TEXT(J2695,"MMMM")</f>
        <v>maio</v>
      </c>
    </row>
    <row r="2696" spans="1:34" ht="12.75" hidden="1" customHeight="1" x14ac:dyDescent="0.25">
      <c r="A2696" s="90" t="str">
        <f>IF(C2696="Oficina Diversos","Oficina Geral",
IF(ISNUMBER(FIND("Estoque - Colhedoras",C2696)),"Colhedoras",IF(ISNUMBER(FIND("Caldeiraria",C2696)),"Caldeiraria",IF(ISNUMBER(FIND("Borracharia",C2696)),"Borracharia",IF(ISNUMBER(FIND("Lubrificação",C2696)),"Lubrificação",
IF(ISNUMBER(FIND("Estoque - Carregadeiras",C2696)),"Carregadeiras",IF(ISNUMBER(FIND("Estoque - Veic. Leves",C2696)),"Veic. Leves",
IF(ISNUMBER(FIND("Estoque - Caminhões",C2696)),"Caminhões",IF(ISNUMBER(FIND("Estoque - Transbordos",C2696)),"Transbordos",
IF(ISNUMBER(FIND("Estoque - Tratores",C2696)),"Tratores",
IF(ISNUMBER(FIND("Estoque - Máquinas pesadas",C2696)),"Máquinas pesadas",
IF(ISNUMBER(FIND("Estoque - Reboques",C2696)),"Reboques",
IF(C2696="Estoque","Estoque",
IF(AND(ISNUMBER(C2696),C2696&gt;1000,C2696&lt;2000),"Caminhões",
IF(AND(ISNUMBER(C2696),C2696&gt;2000,C2696&lt;3000),"Tratores",
IF(AND(ISNUMBER(C2696),C2696&gt;3000,C2696&lt;4000),"Carregadeiras",
IF(AND(ISNUMBER(C2696),C2696&gt;4000,C2696&lt;5000),"Máquinas pesadas",
IF(AND(ISNUMBER(C2696),C2696&gt;5000,C2696&lt;6000),"Colhedoras",
IF(AND(ISNUMBER(C2696),C2696&gt;7000,C2696&lt;8000),"Irrigação",
IF(AND(ISNUMBER(C2696),C2696&gt;8000,C2696&lt;9000),"Reboques",IF(AND(ISNUMBER(C2696),C2696&gt;0,C2696&lt;1000),"Veic. Leves","")))))))))))))))))))))</f>
        <v>Colhedoras</v>
      </c>
      <c r="B2696" s="72"/>
      <c r="C2696" s="2" t="s">
        <v>1090</v>
      </c>
      <c r="D2696" s="2">
        <v>91194</v>
      </c>
      <c r="E2696" s="3" t="s">
        <v>1313</v>
      </c>
      <c r="F2696" s="14" t="str">
        <f>IF(ISBLANK(K2696), "Apenas Solicitação", "Tem OC")</f>
        <v>Tem OC</v>
      </c>
      <c r="G2696" s="2">
        <v>4</v>
      </c>
      <c r="H2696" s="37">
        <f>G2696-I2696</f>
        <v>0</v>
      </c>
      <c r="I2696" s="38">
        <v>4</v>
      </c>
      <c r="J2696" s="4">
        <v>45786</v>
      </c>
      <c r="K2696" s="180">
        <v>45793</v>
      </c>
      <c r="L2696" s="3" t="s">
        <v>20152</v>
      </c>
      <c r="M2696" s="44" t="str">
        <f ca="1">IF(OR(N2696="", N2696=0), "", IF(N2696&gt;TODAY(), "No prazo", "Atrasado"))</f>
        <v>Atrasado</v>
      </c>
      <c r="N2696" s="44">
        <f>IFERROR(K2696 + VALUE(LEFT(L2696, FIND(" ", L2696) - 1)), "")</f>
        <v>45794</v>
      </c>
      <c r="O2696" s="3">
        <f>IF(_xlfn.DAYS(K2696,J2696)&lt;0, "Aguardando OC", _xlfn.DAYS(K2696,J2696))</f>
        <v>7</v>
      </c>
      <c r="P2696" s="14">
        <v>402002</v>
      </c>
      <c r="Q2696" s="12"/>
      <c r="R2696" s="14">
        <v>167837</v>
      </c>
      <c r="S2696" s="2">
        <v>221</v>
      </c>
      <c r="T2696" s="65" t="s">
        <v>1029</v>
      </c>
      <c r="U2696" s="21">
        <v>48.4</v>
      </c>
      <c r="V2696" s="2">
        <v>14644</v>
      </c>
      <c r="W2696" s="43" t="str">
        <f>IFERROR(VLOOKUP(V2696, Fornecedores!A:C, 3, FALSE), "")</f>
        <v xml:space="preserve">GEOMAQ </v>
      </c>
      <c r="X2696" s="43" t="str">
        <f>IFERROR(VLOOKUP(V2696, Fornecedores!A:E, 5, FALSE), "")</f>
        <v>São José do Rio Preto</v>
      </c>
      <c r="Y2696" s="43" t="str">
        <f>IFERROR(VLOOKUP(V2696, Fornecedores!A:F, 6, FALSE), "")</f>
        <v>SP</v>
      </c>
      <c r="Z2696" s="14" t="str">
        <f>IF(H2696=0, "Pedido entregue!", "Pendente")</f>
        <v>Pedido entregue!</v>
      </c>
      <c r="AA2696" s="74"/>
      <c r="AB2696" s="58" t="str">
        <f>IF(Z2696="Pedido Entregue!", IF(AA2696=1, "Retirado do Almoxarifado", IF(AA2696=2, "Material devolvido", "Aguardando retirada")), IF(Z2696="Pendente", "Entrega pendente", ""))</f>
        <v>Aguardando retirada</v>
      </c>
      <c r="AC2696" s="18">
        <v>1</v>
      </c>
      <c r="AD2696" s="18">
        <f>AC2696/SUMIF($P:$P,P2696,$AC:$AC)</f>
        <v>1</v>
      </c>
      <c r="AE2696" s="18">
        <f>IF(R2696=0,0,AC2696/SUMIF($R:$R,R2696,$AC:$AC))</f>
        <v>8.3333333333333329E-2</v>
      </c>
      <c r="AF2696" s="18">
        <f>IF(R2696=0,1,0)</f>
        <v>0</v>
      </c>
      <c r="AH2696" t="str">
        <f>TEXT(J2696,"MMMM")</f>
        <v>maio</v>
      </c>
    </row>
    <row r="2697" spans="1:34" ht="12.75" hidden="1" customHeight="1" x14ac:dyDescent="0.25">
      <c r="A2697" s="90" t="str">
        <f>IF(C2697="Oficina Diversos","Oficina Geral",
IF(ISNUMBER(FIND("Estoque - Colhedoras",C2697)),"Colhedoras",IF(ISNUMBER(FIND("Caldeiraria",C2697)),"Caldeiraria",IF(ISNUMBER(FIND("Borracharia",C2697)),"Borracharia",IF(ISNUMBER(FIND("Lubrificação",C2697)),"Lubrificação",
IF(ISNUMBER(FIND("Estoque - Carregadeiras",C2697)),"Carregadeiras",IF(ISNUMBER(FIND("Estoque - Veic. Leves",C2697)),"Veic. Leves",
IF(ISNUMBER(FIND("Estoque - Caminhões",C2697)),"Caminhões",IF(ISNUMBER(FIND("Estoque - Transbordos",C2697)),"Transbordos",
IF(ISNUMBER(FIND("Estoque - Tratores",C2697)),"Tratores",
IF(ISNUMBER(FIND("Estoque - Máquinas pesadas",C2697)),"Máquinas pesadas",
IF(ISNUMBER(FIND("Estoque - Reboques",C2697)),"Reboques",
IF(C2697="Estoque","Estoque",
IF(AND(ISNUMBER(C2697),C2697&gt;1000,C2697&lt;2000),"Caminhões",
IF(AND(ISNUMBER(C2697),C2697&gt;2000,C2697&lt;3000),"Tratores",
IF(AND(ISNUMBER(C2697),C2697&gt;3000,C2697&lt;4000),"Carregadeiras",
IF(AND(ISNUMBER(C2697),C2697&gt;4000,C2697&lt;5000),"Máquinas pesadas",
IF(AND(ISNUMBER(C2697),C2697&gt;5000,C2697&lt;6000),"Colhedoras",
IF(AND(ISNUMBER(C2697),C2697&gt;7000,C2697&lt;8000),"Irrigação",
IF(AND(ISNUMBER(C2697),C2697&gt;8000,C2697&lt;9000),"Reboques",IF(AND(ISNUMBER(C2697),C2697&gt;0,C2697&lt;1000),"Veic. Leves","")))))))))))))))))))))</f>
        <v>Colhedoras</v>
      </c>
      <c r="B2697" s="72"/>
      <c r="C2697" s="2" t="s">
        <v>1090</v>
      </c>
      <c r="D2697" s="2">
        <v>91195</v>
      </c>
      <c r="E2697" s="3" t="s">
        <v>1314</v>
      </c>
      <c r="F2697" s="14" t="str">
        <f>IF(ISBLANK(K2697), "Apenas Solicitação", "Tem OC")</f>
        <v>Tem OC</v>
      </c>
      <c r="G2697" s="2">
        <v>4</v>
      </c>
      <c r="H2697" s="37">
        <f>G2697-I2697</f>
        <v>0</v>
      </c>
      <c r="I2697" s="38">
        <v>4</v>
      </c>
      <c r="J2697" s="4">
        <v>45786</v>
      </c>
      <c r="K2697" s="180">
        <v>45793</v>
      </c>
      <c r="L2697" s="3" t="s">
        <v>20152</v>
      </c>
      <c r="M2697" s="44" t="str">
        <f ca="1">IF(OR(N2697="", N2697=0), "", IF(N2697&gt;TODAY(), "No prazo", "Atrasado"))</f>
        <v>Atrasado</v>
      </c>
      <c r="N2697" s="44">
        <f>IFERROR(K2697 + VALUE(LEFT(L2697, FIND(" ", L2697) - 1)), "")</f>
        <v>45794</v>
      </c>
      <c r="O2697" s="3">
        <f>IF(_xlfn.DAYS(K2697,J2697)&lt;0, "Aguardando OC", _xlfn.DAYS(K2697,J2697))</f>
        <v>7</v>
      </c>
      <c r="P2697" s="14">
        <v>402003</v>
      </c>
      <c r="Q2697" s="12"/>
      <c r="R2697" s="14">
        <v>167837</v>
      </c>
      <c r="S2697" s="2">
        <v>221</v>
      </c>
      <c r="T2697" s="65" t="s">
        <v>1029</v>
      </c>
      <c r="U2697" s="21">
        <v>99.2</v>
      </c>
      <c r="V2697" s="2">
        <v>14644</v>
      </c>
      <c r="W2697" s="43" t="str">
        <f>IFERROR(VLOOKUP(V2697, Fornecedores!A:C, 3, FALSE), "")</f>
        <v xml:space="preserve">GEOMAQ </v>
      </c>
      <c r="X2697" s="43" t="str">
        <f>IFERROR(VLOOKUP(V2697, Fornecedores!A:E, 5, FALSE), "")</f>
        <v>São José do Rio Preto</v>
      </c>
      <c r="Y2697" s="43" t="str">
        <f>IFERROR(VLOOKUP(V2697, Fornecedores!A:F, 6, FALSE), "")</f>
        <v>SP</v>
      </c>
      <c r="Z2697" s="14" t="str">
        <f>IF(H2697=0, "Pedido entregue!", "Pendente")</f>
        <v>Pedido entregue!</v>
      </c>
      <c r="AA2697" s="74"/>
      <c r="AB2697" s="58" t="str">
        <f>IF(Z2697="Pedido Entregue!", IF(AA2697=1, "Retirado do Almoxarifado", IF(AA2697=2, "Material devolvido", "Aguardando retirada")), IF(Z2697="Pendente", "Entrega pendente", ""))</f>
        <v>Aguardando retirada</v>
      </c>
      <c r="AC2697" s="18">
        <v>1</v>
      </c>
      <c r="AD2697" s="18">
        <f>AC2697/SUMIF($P:$P,P2697,$AC:$AC)</f>
        <v>1</v>
      </c>
      <c r="AE2697" s="18">
        <f>IF(R2697=0,0,AC2697/SUMIF($R:$R,R2697,$AC:$AC))</f>
        <v>8.3333333333333329E-2</v>
      </c>
      <c r="AF2697" s="18">
        <f>IF(R2697=0,1,0)</f>
        <v>0</v>
      </c>
      <c r="AH2697" t="str">
        <f>TEXT(J2697,"MMMM")</f>
        <v>maio</v>
      </c>
    </row>
    <row r="2698" spans="1:34" ht="12.75" hidden="1" customHeight="1" x14ac:dyDescent="0.25">
      <c r="A2698" s="90" t="str">
        <f>IF(C2698="Oficina Diversos","Oficina Geral",
IF(ISNUMBER(FIND("Estoque - Colhedoras",C2698)),"Colhedoras",IF(ISNUMBER(FIND("Caldeiraria",C2698)),"Caldeiraria",IF(ISNUMBER(FIND("Borracharia",C2698)),"Borracharia",IF(ISNUMBER(FIND("Lubrificação",C2698)),"Lubrificação",
IF(ISNUMBER(FIND("Estoque - Carregadeiras",C2698)),"Carregadeiras",IF(ISNUMBER(FIND("Estoque - Veic. Leves",C2698)),"Veic. Leves",
IF(ISNUMBER(FIND("Estoque - Caminhões",C2698)),"Caminhões",IF(ISNUMBER(FIND("Estoque - Transbordos",C2698)),"Transbordos",
IF(ISNUMBER(FIND("Estoque - Tratores",C2698)),"Tratores",
IF(ISNUMBER(FIND("Estoque - Máquinas pesadas",C2698)),"Máquinas pesadas",
IF(ISNUMBER(FIND("Estoque - Reboques",C2698)),"Reboques",
IF(C2698="Estoque","Estoque",
IF(AND(ISNUMBER(C2698),C2698&gt;1000,C2698&lt;2000),"Caminhões",
IF(AND(ISNUMBER(C2698),C2698&gt;2000,C2698&lt;3000),"Tratores",
IF(AND(ISNUMBER(C2698),C2698&gt;3000,C2698&lt;4000),"Carregadeiras",
IF(AND(ISNUMBER(C2698),C2698&gt;4000,C2698&lt;5000),"Máquinas pesadas",
IF(AND(ISNUMBER(C2698),C2698&gt;5000,C2698&lt;6000),"Colhedoras",
IF(AND(ISNUMBER(C2698),C2698&gt;7000,C2698&lt;8000),"Irrigação",
IF(AND(ISNUMBER(C2698),C2698&gt;8000,C2698&lt;9000),"Reboques",IF(AND(ISNUMBER(C2698),C2698&gt;0,C2698&lt;1000),"Veic. Leves","")))))))))))))))))))))</f>
        <v>Colhedoras</v>
      </c>
      <c r="B2698" s="72"/>
      <c r="C2698" s="2" t="s">
        <v>1090</v>
      </c>
      <c r="D2698" s="2">
        <v>91196</v>
      </c>
      <c r="E2698" s="3" t="s">
        <v>1315</v>
      </c>
      <c r="F2698" s="14" t="str">
        <f>IF(ISBLANK(K2698), "Apenas Solicitação", "Tem OC")</f>
        <v>Tem OC</v>
      </c>
      <c r="G2698" s="2">
        <v>4</v>
      </c>
      <c r="H2698" s="37">
        <f>G2698-I2698</f>
        <v>0</v>
      </c>
      <c r="I2698" s="38">
        <v>4</v>
      </c>
      <c r="J2698" s="4">
        <v>45786</v>
      </c>
      <c r="K2698" s="180">
        <v>45793</v>
      </c>
      <c r="L2698" s="3" t="s">
        <v>20152</v>
      </c>
      <c r="M2698" s="44" t="str">
        <f ca="1">IF(OR(N2698="", N2698=0), "", IF(N2698&gt;TODAY(), "No prazo", "Atrasado"))</f>
        <v>Atrasado</v>
      </c>
      <c r="N2698" s="44">
        <f>IFERROR(K2698 + VALUE(LEFT(L2698, FIND(" ", L2698) - 1)), "")</f>
        <v>45794</v>
      </c>
      <c r="O2698" s="3">
        <f>IF(_xlfn.DAYS(K2698,J2698)&lt;0, "Aguardando OC", _xlfn.DAYS(K2698,J2698))</f>
        <v>7</v>
      </c>
      <c r="P2698" s="14">
        <v>402004</v>
      </c>
      <c r="Q2698" s="12"/>
      <c r="R2698" s="14">
        <v>167837</v>
      </c>
      <c r="S2698" s="2">
        <v>221</v>
      </c>
      <c r="T2698" s="65" t="s">
        <v>1029</v>
      </c>
      <c r="U2698" s="21">
        <v>113.64</v>
      </c>
      <c r="V2698" s="2">
        <v>14644</v>
      </c>
      <c r="W2698" s="43" t="str">
        <f>IFERROR(VLOOKUP(V2698, Fornecedores!A:C, 3, FALSE), "")</f>
        <v xml:space="preserve">GEOMAQ </v>
      </c>
      <c r="X2698" s="43" t="str">
        <f>IFERROR(VLOOKUP(V2698, Fornecedores!A:E, 5, FALSE), "")</f>
        <v>São José do Rio Preto</v>
      </c>
      <c r="Y2698" s="43" t="str">
        <f>IFERROR(VLOOKUP(V2698, Fornecedores!A:F, 6, FALSE), "")</f>
        <v>SP</v>
      </c>
      <c r="Z2698" s="14" t="str">
        <f>IF(H2698=0, "Pedido entregue!", "Pendente")</f>
        <v>Pedido entregue!</v>
      </c>
      <c r="AA2698" s="74"/>
      <c r="AB2698" s="58" t="str">
        <f>IF(Z2698="Pedido Entregue!", IF(AA2698=1, "Retirado do Almoxarifado", IF(AA2698=2, "Material devolvido", "Aguardando retirada")), IF(Z2698="Pendente", "Entrega pendente", ""))</f>
        <v>Aguardando retirada</v>
      </c>
      <c r="AC2698" s="18">
        <v>1</v>
      </c>
      <c r="AD2698" s="18">
        <f>AC2698/SUMIF($P:$P,P2698,$AC:$AC)</f>
        <v>1</v>
      </c>
      <c r="AE2698" s="18">
        <f>IF(R2698=0,0,AC2698/SUMIF($R:$R,R2698,$AC:$AC))</f>
        <v>8.3333333333333329E-2</v>
      </c>
      <c r="AF2698" s="18">
        <f>IF(R2698=0,1,0)</f>
        <v>0</v>
      </c>
      <c r="AH2698" t="str">
        <f>TEXT(J2698,"MMMM")</f>
        <v>maio</v>
      </c>
    </row>
    <row r="2699" spans="1:34" ht="12.75" hidden="1" customHeight="1" x14ac:dyDescent="0.25">
      <c r="A2699" s="90" t="str">
        <f>IF(C2699="Oficina Diversos","Oficina Geral",
IF(ISNUMBER(FIND("Estoque - Colhedoras",C2699)),"Colhedoras",IF(ISNUMBER(FIND("Caldeiraria",C2699)),"Caldeiraria",IF(ISNUMBER(FIND("Borracharia",C2699)),"Borracharia",IF(ISNUMBER(FIND("Lubrificação",C2699)),"Lubrificação",
IF(ISNUMBER(FIND("Estoque - Carregadeiras",C2699)),"Carregadeiras",IF(ISNUMBER(FIND("Estoque - Veic. Leves",C2699)),"Veic. Leves",
IF(ISNUMBER(FIND("Estoque - Caminhões",C2699)),"Caminhões",IF(ISNUMBER(FIND("Estoque - Transbordos",C2699)),"Transbordos",
IF(ISNUMBER(FIND("Estoque - Tratores",C2699)),"Tratores",
IF(ISNUMBER(FIND("Estoque - Máquinas pesadas",C2699)),"Máquinas pesadas",
IF(ISNUMBER(FIND("Estoque - Reboques",C2699)),"Reboques",
IF(C2699="Estoque","Estoque",
IF(AND(ISNUMBER(C2699),C2699&gt;1000,C2699&lt;2000),"Caminhões",
IF(AND(ISNUMBER(C2699),C2699&gt;2000,C2699&lt;3000),"Tratores",
IF(AND(ISNUMBER(C2699),C2699&gt;3000,C2699&lt;4000),"Carregadeiras",
IF(AND(ISNUMBER(C2699),C2699&gt;4000,C2699&lt;5000),"Máquinas pesadas",
IF(AND(ISNUMBER(C2699),C2699&gt;5000,C2699&lt;6000),"Colhedoras",
IF(AND(ISNUMBER(C2699),C2699&gt;7000,C2699&lt;8000),"Irrigação",
IF(AND(ISNUMBER(C2699),C2699&gt;8000,C2699&lt;9000),"Reboques",IF(AND(ISNUMBER(C2699),C2699&gt;0,C2699&lt;1000),"Veic. Leves","")))))))))))))))))))))</f>
        <v>Colhedoras</v>
      </c>
      <c r="B2699" s="72"/>
      <c r="C2699" s="2" t="s">
        <v>1090</v>
      </c>
      <c r="D2699" s="2">
        <v>91197</v>
      </c>
      <c r="E2699" s="3" t="s">
        <v>20088</v>
      </c>
      <c r="F2699" s="14" t="str">
        <f>IF(ISBLANK(K2699), "Apenas Solicitação", "Tem OC")</f>
        <v>Tem OC</v>
      </c>
      <c r="G2699" s="2">
        <v>4</v>
      </c>
      <c r="H2699" s="37">
        <f>G2699-I2699</f>
        <v>0</v>
      </c>
      <c r="I2699" s="38">
        <v>4</v>
      </c>
      <c r="J2699" s="4">
        <v>45786</v>
      </c>
      <c r="K2699" s="180">
        <v>45803</v>
      </c>
      <c r="L2699" s="3" t="s">
        <v>20152</v>
      </c>
      <c r="M2699" s="44" t="str">
        <f ca="1">IF(OR(N2699="", N2699=0), "", IF(N2699&gt;TODAY(), "No prazo", "Atrasado"))</f>
        <v>Atrasado</v>
      </c>
      <c r="N2699" s="44">
        <f>IFERROR(K2699 + VALUE(LEFT(L2699, FIND(" ", L2699) - 1)), "")</f>
        <v>45804</v>
      </c>
      <c r="O2699" s="3">
        <f>IF(_xlfn.DAYS(K2699,J2699)&lt;0, "Aguardando OC", _xlfn.DAYS(K2699,J2699))</f>
        <v>17</v>
      </c>
      <c r="P2699" s="14">
        <v>402005</v>
      </c>
      <c r="Q2699" s="12"/>
      <c r="R2699" s="14">
        <v>168137</v>
      </c>
      <c r="S2699" s="2">
        <v>221</v>
      </c>
      <c r="T2699" s="65" t="s">
        <v>1029</v>
      </c>
      <c r="U2699" s="21">
        <v>69.64</v>
      </c>
      <c r="V2699" s="2">
        <v>14644</v>
      </c>
      <c r="W2699" s="43" t="str">
        <f>IFERROR(VLOOKUP(V2699, Fornecedores!A:C, 3, FALSE), "")</f>
        <v xml:space="preserve">GEOMAQ </v>
      </c>
      <c r="X2699" s="43" t="str">
        <f>IFERROR(VLOOKUP(V2699, Fornecedores!A:E, 5, FALSE), "")</f>
        <v>São José do Rio Preto</v>
      </c>
      <c r="Y2699" s="43" t="str">
        <f>IFERROR(VLOOKUP(V2699, Fornecedores!A:F, 6, FALSE), "")</f>
        <v>SP</v>
      </c>
      <c r="Z2699" s="14" t="str">
        <f>IF(H2699=0, "Pedido entregue!", "Pendente")</f>
        <v>Pedido entregue!</v>
      </c>
      <c r="AA2699" s="74"/>
      <c r="AB2699" s="58" t="str">
        <f>IF(Z2699="Pedido Entregue!", IF(AA2699=1, "Retirado do Almoxarifado", IF(AA2699=2, "Material devolvido", "Aguardando retirada")), IF(Z2699="Pendente", "Entrega pendente", ""))</f>
        <v>Aguardando retirada</v>
      </c>
      <c r="AC2699" s="18">
        <v>1</v>
      </c>
      <c r="AD2699" s="18">
        <f>AC2699/SUMIF($P:$P,P2699,$AC:$AC)</f>
        <v>1</v>
      </c>
      <c r="AE2699" s="18">
        <f>IF(R2699=0,0,AC2699/SUMIF($R:$R,R2699,$AC:$AC))</f>
        <v>1</v>
      </c>
      <c r="AF2699" s="18">
        <f>IF(R2699=0,1,0)</f>
        <v>0</v>
      </c>
      <c r="AH2699" t="str">
        <f>TEXT(J2699,"MMMM")</f>
        <v>maio</v>
      </c>
    </row>
    <row r="2700" spans="1:34" ht="12.75" hidden="1" customHeight="1" x14ac:dyDescent="0.25">
      <c r="A2700" s="90" t="str">
        <f>IF(C2700="Oficina Diversos","Oficina Geral",
IF(ISNUMBER(FIND("Estoque - Colhedoras",C2700)),"Colhedoras",IF(ISNUMBER(FIND("Caldeiraria",C2700)),"Caldeiraria",IF(ISNUMBER(FIND("Borracharia",C2700)),"Borracharia",IF(ISNUMBER(FIND("Lubrificação",C2700)),"Lubrificação",
IF(ISNUMBER(FIND("Estoque - Carregadeiras",C2700)),"Carregadeiras",IF(ISNUMBER(FIND("Estoque - Veic. Leves",C2700)),"Veic. Leves",
IF(ISNUMBER(FIND("Estoque - Caminhões",C2700)),"Caminhões",IF(ISNUMBER(FIND("Estoque - Transbordos",C2700)),"Transbordos",
IF(ISNUMBER(FIND("Estoque - Tratores",C2700)),"Tratores",
IF(ISNUMBER(FIND("Estoque - Máquinas pesadas",C2700)),"Máquinas pesadas",
IF(ISNUMBER(FIND("Estoque - Reboques",C2700)),"Reboques",
IF(C2700="Estoque","Estoque",
IF(AND(ISNUMBER(C2700),C2700&gt;1000,C2700&lt;2000),"Caminhões",
IF(AND(ISNUMBER(C2700),C2700&gt;2000,C2700&lt;3000),"Tratores",
IF(AND(ISNUMBER(C2700),C2700&gt;3000,C2700&lt;4000),"Carregadeiras",
IF(AND(ISNUMBER(C2700),C2700&gt;4000,C2700&lt;5000),"Máquinas pesadas",
IF(AND(ISNUMBER(C2700),C2700&gt;5000,C2700&lt;6000),"Colhedoras",
IF(AND(ISNUMBER(C2700),C2700&gt;7000,C2700&lt;8000),"Irrigação",
IF(AND(ISNUMBER(C2700),C2700&gt;8000,C2700&lt;9000),"Reboques",IF(AND(ISNUMBER(C2700),C2700&gt;0,C2700&lt;1000),"Veic. Leves","")))))))))))))))))))))</f>
        <v>Colhedoras</v>
      </c>
      <c r="B2700" s="72"/>
      <c r="C2700" s="2" t="s">
        <v>1090</v>
      </c>
      <c r="D2700" s="2">
        <v>91198</v>
      </c>
      <c r="E2700" s="3" t="s">
        <v>1316</v>
      </c>
      <c r="F2700" s="14" t="str">
        <f>IF(ISBLANK(K2700), "Apenas Solicitação", "Tem OC")</f>
        <v>Tem OC</v>
      </c>
      <c r="G2700" s="2">
        <v>4</v>
      </c>
      <c r="H2700" s="37">
        <f>G2700-I2700</f>
        <v>0</v>
      </c>
      <c r="I2700" s="38">
        <v>4</v>
      </c>
      <c r="J2700" s="4">
        <v>45786</v>
      </c>
      <c r="K2700" s="180">
        <v>45793</v>
      </c>
      <c r="L2700" s="3" t="s">
        <v>20152</v>
      </c>
      <c r="M2700" s="44" t="str">
        <f ca="1">IF(OR(N2700="", N2700=0), "", IF(N2700&gt;TODAY(), "No prazo", "Atrasado"))</f>
        <v>Atrasado</v>
      </c>
      <c r="N2700" s="44">
        <f>IFERROR(K2700 + VALUE(LEFT(L2700, FIND(" ", L2700) - 1)), "")</f>
        <v>45794</v>
      </c>
      <c r="O2700" s="3">
        <f>IF(_xlfn.DAYS(K2700,J2700)&lt;0, "Aguardando OC", _xlfn.DAYS(K2700,J2700))</f>
        <v>7</v>
      </c>
      <c r="P2700" s="14">
        <v>402006</v>
      </c>
      <c r="Q2700" s="12"/>
      <c r="R2700" s="14">
        <v>167837</v>
      </c>
      <c r="S2700" s="2">
        <v>221</v>
      </c>
      <c r="T2700" s="65" t="s">
        <v>1029</v>
      </c>
      <c r="U2700" s="21">
        <v>92.28</v>
      </c>
      <c r="V2700" s="2">
        <v>14644</v>
      </c>
      <c r="W2700" s="43" t="str">
        <f>IFERROR(VLOOKUP(V2700, Fornecedores!A:C, 3, FALSE), "")</f>
        <v xml:space="preserve">GEOMAQ </v>
      </c>
      <c r="X2700" s="43" t="str">
        <f>IFERROR(VLOOKUP(V2700, Fornecedores!A:E, 5, FALSE), "")</f>
        <v>São José do Rio Preto</v>
      </c>
      <c r="Y2700" s="43" t="str">
        <f>IFERROR(VLOOKUP(V2700, Fornecedores!A:F, 6, FALSE), "")</f>
        <v>SP</v>
      </c>
      <c r="Z2700" s="14" t="str">
        <f>IF(H2700=0, "Pedido entregue!", "Pendente")</f>
        <v>Pedido entregue!</v>
      </c>
      <c r="AA2700" s="74"/>
      <c r="AB2700" s="58" t="str">
        <f>IF(Z2700="Pedido Entregue!", IF(AA2700=1, "Retirado do Almoxarifado", IF(AA2700=2, "Material devolvido", "Aguardando retirada")), IF(Z2700="Pendente", "Entrega pendente", ""))</f>
        <v>Aguardando retirada</v>
      </c>
      <c r="AC2700" s="18">
        <v>1</v>
      </c>
      <c r="AD2700" s="18">
        <f>AC2700/SUMIF($P:$P,P2700,$AC:$AC)</f>
        <v>1</v>
      </c>
      <c r="AE2700" s="18">
        <f>IF(R2700=0,0,AC2700/SUMIF($R:$R,R2700,$AC:$AC))</f>
        <v>8.3333333333333329E-2</v>
      </c>
      <c r="AF2700" s="18">
        <f>IF(R2700=0,1,0)</f>
        <v>0</v>
      </c>
      <c r="AH2700" t="str">
        <f>TEXT(J2700,"MMMM")</f>
        <v>maio</v>
      </c>
    </row>
    <row r="2701" spans="1:34" ht="12.75" hidden="1" customHeight="1" x14ac:dyDescent="0.25">
      <c r="A2701" s="90" t="str">
        <f>IF(C2701="Oficina Diversos","Oficina Geral",
IF(ISNUMBER(FIND("Estoque - Colhedoras",C2701)),"Colhedoras",IF(ISNUMBER(FIND("Caldeiraria",C2701)),"Caldeiraria",IF(ISNUMBER(FIND("Borracharia",C2701)),"Borracharia",IF(ISNUMBER(FIND("Lubrificação",C2701)),"Lubrificação",
IF(ISNUMBER(FIND("Estoque - Carregadeiras",C2701)),"Carregadeiras",IF(ISNUMBER(FIND("Estoque - Veic. Leves",C2701)),"Veic. Leves",
IF(ISNUMBER(FIND("Estoque - Caminhões",C2701)),"Caminhões",IF(ISNUMBER(FIND("Estoque - Transbordos",C2701)),"Transbordos",
IF(ISNUMBER(FIND("Estoque - Tratores",C2701)),"Tratores",
IF(ISNUMBER(FIND("Estoque - Máquinas pesadas",C2701)),"Máquinas pesadas",
IF(ISNUMBER(FIND("Estoque - Reboques",C2701)),"Reboques",
IF(C2701="Estoque","Estoque",
IF(AND(ISNUMBER(C2701),C2701&gt;1000,C2701&lt;2000),"Caminhões",
IF(AND(ISNUMBER(C2701),C2701&gt;2000,C2701&lt;3000),"Tratores",
IF(AND(ISNUMBER(C2701),C2701&gt;3000,C2701&lt;4000),"Carregadeiras",
IF(AND(ISNUMBER(C2701),C2701&gt;4000,C2701&lt;5000),"Máquinas pesadas",
IF(AND(ISNUMBER(C2701),C2701&gt;5000,C2701&lt;6000),"Colhedoras",
IF(AND(ISNUMBER(C2701),C2701&gt;7000,C2701&lt;8000),"Irrigação",
IF(AND(ISNUMBER(C2701),C2701&gt;8000,C2701&lt;9000),"Reboques",IF(AND(ISNUMBER(C2701),C2701&gt;0,C2701&lt;1000),"Veic. Leves","")))))))))))))))))))))</f>
        <v>Colhedoras</v>
      </c>
      <c r="B2701" s="72"/>
      <c r="C2701" s="2" t="s">
        <v>1090</v>
      </c>
      <c r="D2701" s="2">
        <v>91199</v>
      </c>
      <c r="E2701" s="3" t="s">
        <v>1317</v>
      </c>
      <c r="F2701" s="14" t="str">
        <f>IF(ISBLANK(K2701), "Apenas Solicitação", "Tem OC")</f>
        <v>Tem OC</v>
      </c>
      <c r="G2701" s="2">
        <v>4</v>
      </c>
      <c r="H2701" s="37">
        <f>G2701-I2701</f>
        <v>0</v>
      </c>
      <c r="I2701" s="38">
        <v>4</v>
      </c>
      <c r="J2701" s="4">
        <v>45786</v>
      </c>
      <c r="K2701" s="180">
        <v>45793</v>
      </c>
      <c r="L2701" s="3" t="s">
        <v>20152</v>
      </c>
      <c r="M2701" s="44" t="str">
        <f ca="1">IF(OR(N2701="", N2701=0), "", IF(N2701&gt;TODAY(), "No prazo", "Atrasado"))</f>
        <v>Atrasado</v>
      </c>
      <c r="N2701" s="44">
        <f>IFERROR(K2701 + VALUE(LEFT(L2701, FIND(" ", L2701) - 1)), "")</f>
        <v>45794</v>
      </c>
      <c r="O2701" s="3">
        <f>IF(_xlfn.DAYS(K2701,J2701)&lt;0, "Aguardando OC", _xlfn.DAYS(K2701,J2701))</f>
        <v>7</v>
      </c>
      <c r="P2701" s="14">
        <v>402008</v>
      </c>
      <c r="Q2701" s="12"/>
      <c r="R2701" s="14">
        <v>167837</v>
      </c>
      <c r="S2701" s="2">
        <v>221</v>
      </c>
      <c r="T2701" s="65" t="s">
        <v>1029</v>
      </c>
      <c r="U2701" s="21">
        <v>143.47999999999999</v>
      </c>
      <c r="V2701" s="2">
        <v>14644</v>
      </c>
      <c r="W2701" s="43" t="str">
        <f>IFERROR(VLOOKUP(V2701, Fornecedores!A:C, 3, FALSE), "")</f>
        <v xml:space="preserve">GEOMAQ </v>
      </c>
      <c r="X2701" s="43" t="str">
        <f>IFERROR(VLOOKUP(V2701, Fornecedores!A:E, 5, FALSE), "")</f>
        <v>São José do Rio Preto</v>
      </c>
      <c r="Y2701" s="43" t="str">
        <f>IFERROR(VLOOKUP(V2701, Fornecedores!A:F, 6, FALSE), "")</f>
        <v>SP</v>
      </c>
      <c r="Z2701" s="14" t="str">
        <f>IF(H2701=0, "Pedido entregue!", "Pendente")</f>
        <v>Pedido entregue!</v>
      </c>
      <c r="AA2701" s="74"/>
      <c r="AB2701" s="58" t="str">
        <f>IF(Z2701="Pedido Entregue!", IF(AA2701=1, "Retirado do Almoxarifado", IF(AA2701=2, "Material devolvido", "Aguardando retirada")), IF(Z2701="Pendente", "Entrega pendente", ""))</f>
        <v>Aguardando retirada</v>
      </c>
      <c r="AC2701" s="18">
        <v>1</v>
      </c>
      <c r="AD2701" s="18">
        <f>AC2701/SUMIF($P:$P,P2701,$AC:$AC)</f>
        <v>1</v>
      </c>
      <c r="AE2701" s="18">
        <f>IF(R2701=0,0,AC2701/SUMIF($R:$R,R2701,$AC:$AC))</f>
        <v>8.3333333333333329E-2</v>
      </c>
      <c r="AF2701" s="18">
        <f>IF(R2701=0,1,0)</f>
        <v>0</v>
      </c>
      <c r="AH2701" t="str">
        <f>TEXT(J2701,"MMMM")</f>
        <v>maio</v>
      </c>
    </row>
    <row r="2702" spans="1:34" ht="12.75" hidden="1" customHeight="1" x14ac:dyDescent="0.25">
      <c r="A2702" s="90" t="str">
        <f>IF(C2702="Oficina Diversos","Oficina Geral",
IF(ISNUMBER(FIND("Estoque - Colhedoras",C2702)),"Colhedoras",IF(ISNUMBER(FIND("Caldeiraria",C2702)),"Caldeiraria",IF(ISNUMBER(FIND("Borracharia",C2702)),"Borracharia",IF(ISNUMBER(FIND("Lubrificação",C2702)),"Lubrificação",
IF(ISNUMBER(FIND("Estoque - Carregadeiras",C2702)),"Carregadeiras",IF(ISNUMBER(FIND("Estoque - Veic. Leves",C2702)),"Veic. Leves",
IF(ISNUMBER(FIND("Estoque - Caminhões",C2702)),"Caminhões",IF(ISNUMBER(FIND("Estoque - Transbordos",C2702)),"Transbordos",
IF(ISNUMBER(FIND("Estoque - Tratores",C2702)),"Tratores",
IF(ISNUMBER(FIND("Estoque - Máquinas pesadas",C2702)),"Máquinas pesadas",
IF(ISNUMBER(FIND("Estoque - Reboques",C2702)),"Reboques",
IF(C2702="Estoque","Estoque",
IF(AND(ISNUMBER(C2702),C2702&gt;1000,C2702&lt;2000),"Caminhões",
IF(AND(ISNUMBER(C2702),C2702&gt;2000,C2702&lt;3000),"Tratores",
IF(AND(ISNUMBER(C2702),C2702&gt;3000,C2702&lt;4000),"Carregadeiras",
IF(AND(ISNUMBER(C2702),C2702&gt;4000,C2702&lt;5000),"Máquinas pesadas",
IF(AND(ISNUMBER(C2702),C2702&gt;5000,C2702&lt;6000),"Colhedoras",
IF(AND(ISNUMBER(C2702),C2702&gt;7000,C2702&lt;8000),"Irrigação",
IF(AND(ISNUMBER(C2702),C2702&gt;8000,C2702&lt;9000),"Reboques",IF(AND(ISNUMBER(C2702),C2702&gt;0,C2702&lt;1000),"Veic. Leves","")))))))))))))))))))))</f>
        <v>Colhedoras</v>
      </c>
      <c r="B2702" s="72"/>
      <c r="C2702" s="2" t="s">
        <v>1090</v>
      </c>
      <c r="D2702" s="2">
        <v>91200</v>
      </c>
      <c r="E2702" s="3" t="s">
        <v>1318</v>
      </c>
      <c r="F2702" s="14" t="str">
        <f>IF(ISBLANK(K2702), "Apenas Solicitação", "Tem OC")</f>
        <v>Tem OC</v>
      </c>
      <c r="G2702" s="2">
        <v>1</v>
      </c>
      <c r="H2702" s="37">
        <f>G2702-I2702</f>
        <v>0</v>
      </c>
      <c r="I2702" s="38">
        <v>1</v>
      </c>
      <c r="J2702" s="4">
        <v>45786</v>
      </c>
      <c r="K2702" s="180">
        <v>45793</v>
      </c>
      <c r="L2702" s="3" t="s">
        <v>20152</v>
      </c>
      <c r="M2702" s="44" t="str">
        <f ca="1">IF(OR(N2702="", N2702=0), "", IF(N2702&gt;TODAY(), "No prazo", "Atrasado"))</f>
        <v>Atrasado</v>
      </c>
      <c r="N2702" s="44">
        <f>IFERROR(K2702 + VALUE(LEFT(L2702, FIND(" ", L2702) - 1)), "")</f>
        <v>45794</v>
      </c>
      <c r="O2702" s="3">
        <f>IF(_xlfn.DAYS(K2702,J2702)&lt;0, "Aguardando OC", _xlfn.DAYS(K2702,J2702))</f>
        <v>7</v>
      </c>
      <c r="P2702" s="14">
        <v>402015</v>
      </c>
      <c r="Q2702" s="12"/>
      <c r="R2702" s="14">
        <v>167836</v>
      </c>
      <c r="S2702" s="2">
        <v>221</v>
      </c>
      <c r="T2702" s="65" t="s">
        <v>1029</v>
      </c>
      <c r="U2702" s="21">
        <v>256.81</v>
      </c>
      <c r="V2702" s="2">
        <v>12397</v>
      </c>
      <c r="W2702" s="43" t="str">
        <f>IFERROR(VLOOKUP(V2702, Fornecedores!A:C, 3, FALSE), "")</f>
        <v xml:space="preserve">UNIMIL INDÚSTRIA </v>
      </c>
      <c r="X2702" s="43" t="str">
        <f>IFERROR(VLOOKUP(V2702, Fornecedores!A:E, 5, FALSE), "")</f>
        <v>Piracicaba</v>
      </c>
      <c r="Y2702" s="43" t="str">
        <f>IFERROR(VLOOKUP(V2702, Fornecedores!A:F, 6, FALSE), "")</f>
        <v>SP</v>
      </c>
      <c r="Z2702" s="14" t="str">
        <f>IF(H2702=0, "Pedido entregue!", "Pendente")</f>
        <v>Pedido entregue!</v>
      </c>
      <c r="AA2702" s="74"/>
      <c r="AB2702" s="58" t="str">
        <f>IF(Z2702="Pedido Entregue!", IF(AA2702=1, "Retirado do Almoxarifado", IF(AA2702=2, "Material devolvido", "Aguardando retirada")), IF(Z2702="Pendente", "Entrega pendente", ""))</f>
        <v>Aguardando retirada</v>
      </c>
      <c r="AC2702" s="18">
        <v>1</v>
      </c>
      <c r="AD2702" s="18">
        <f>AC2702/SUMIF($P:$P,P2702,$AC:$AC)</f>
        <v>1</v>
      </c>
      <c r="AE2702" s="18">
        <f>IF(R2702=0,0,AC2702/SUMIF($R:$R,R2702,$AC:$AC))</f>
        <v>8.3333333333333329E-2</v>
      </c>
      <c r="AF2702" s="18">
        <f>IF(R2702=0,1,0)</f>
        <v>0</v>
      </c>
      <c r="AH2702" t="str">
        <f>TEXT(J2702,"MMMM")</f>
        <v>maio</v>
      </c>
    </row>
    <row r="2703" spans="1:34" ht="12.75" hidden="1" customHeight="1" x14ac:dyDescent="0.25">
      <c r="A2703" s="90" t="str">
        <f>IF(C2703="Oficina Diversos","Oficina Geral",
IF(ISNUMBER(FIND("Estoque - Colhedoras",C2703)),"Colhedoras",IF(ISNUMBER(FIND("Caldeiraria",C2703)),"Caldeiraria",IF(ISNUMBER(FIND("Borracharia",C2703)),"Borracharia",IF(ISNUMBER(FIND("Lubrificação",C2703)),"Lubrificação",
IF(ISNUMBER(FIND("Estoque - Carregadeiras",C2703)),"Carregadeiras",IF(ISNUMBER(FIND("Estoque - Veic. Leves",C2703)),"Veic. Leves",
IF(ISNUMBER(FIND("Estoque - Caminhões",C2703)),"Caminhões",IF(ISNUMBER(FIND("Estoque - Transbordos",C2703)),"Transbordos",
IF(ISNUMBER(FIND("Estoque - Tratores",C2703)),"Tratores",
IF(ISNUMBER(FIND("Estoque - Máquinas pesadas",C2703)),"Máquinas pesadas",
IF(ISNUMBER(FIND("Estoque - Reboques",C2703)),"Reboques",
IF(C2703="Estoque","Estoque",
IF(AND(ISNUMBER(C2703),C2703&gt;1000,C2703&lt;2000),"Caminhões",
IF(AND(ISNUMBER(C2703),C2703&gt;2000,C2703&lt;3000),"Tratores",
IF(AND(ISNUMBER(C2703),C2703&gt;3000,C2703&lt;4000),"Carregadeiras",
IF(AND(ISNUMBER(C2703),C2703&gt;4000,C2703&lt;5000),"Máquinas pesadas",
IF(AND(ISNUMBER(C2703),C2703&gt;5000,C2703&lt;6000),"Colhedoras",
IF(AND(ISNUMBER(C2703),C2703&gt;7000,C2703&lt;8000),"Irrigação",
IF(AND(ISNUMBER(C2703),C2703&gt;8000,C2703&lt;9000),"Reboques",IF(AND(ISNUMBER(C2703),C2703&gt;0,C2703&lt;1000),"Veic. Leves","")))))))))))))))))))))</f>
        <v>Colhedoras</v>
      </c>
      <c r="B2703" s="72"/>
      <c r="C2703" s="2" t="s">
        <v>1090</v>
      </c>
      <c r="D2703" s="2">
        <v>91201</v>
      </c>
      <c r="E2703" s="3" t="s">
        <v>1319</v>
      </c>
      <c r="F2703" s="14" t="str">
        <f>IF(ISBLANK(K2703), "Apenas Solicitação", "Tem OC")</f>
        <v>Tem OC</v>
      </c>
      <c r="G2703" s="2">
        <v>1</v>
      </c>
      <c r="H2703" s="37">
        <f>G2703-I2703</f>
        <v>0</v>
      </c>
      <c r="I2703" s="38">
        <v>1</v>
      </c>
      <c r="J2703" s="4">
        <v>45786</v>
      </c>
      <c r="K2703" s="180">
        <v>45793</v>
      </c>
      <c r="L2703" s="3" t="s">
        <v>20152</v>
      </c>
      <c r="M2703" s="44" t="str">
        <f ca="1">IF(OR(N2703="", N2703=0), "", IF(N2703&gt;TODAY(), "No prazo", "Atrasado"))</f>
        <v>Atrasado</v>
      </c>
      <c r="N2703" s="44">
        <f>IFERROR(K2703 + VALUE(LEFT(L2703, FIND(" ", L2703) - 1)), "")</f>
        <v>45794</v>
      </c>
      <c r="O2703" s="3">
        <f>IF(_xlfn.DAYS(K2703,J2703)&lt;0, "Aguardando OC", _xlfn.DAYS(K2703,J2703))</f>
        <v>7</v>
      </c>
      <c r="P2703" s="14">
        <v>402017</v>
      </c>
      <c r="Q2703" s="12"/>
      <c r="R2703" s="14">
        <v>167836</v>
      </c>
      <c r="S2703" s="2">
        <v>221</v>
      </c>
      <c r="T2703" s="65" t="s">
        <v>1029</v>
      </c>
      <c r="U2703" s="21">
        <v>716.96</v>
      </c>
      <c r="V2703" s="2">
        <v>12397</v>
      </c>
      <c r="W2703" s="43" t="str">
        <f>IFERROR(VLOOKUP(V2703, Fornecedores!A:C, 3, FALSE), "")</f>
        <v xml:space="preserve">UNIMIL INDÚSTRIA </v>
      </c>
      <c r="X2703" s="43" t="str">
        <f>IFERROR(VLOOKUP(V2703, Fornecedores!A:E, 5, FALSE), "")</f>
        <v>Piracicaba</v>
      </c>
      <c r="Y2703" s="43" t="str">
        <f>IFERROR(VLOOKUP(V2703, Fornecedores!A:F, 6, FALSE), "")</f>
        <v>SP</v>
      </c>
      <c r="Z2703" s="14" t="str">
        <f>IF(H2703=0, "Pedido entregue!", "Pendente")</f>
        <v>Pedido entregue!</v>
      </c>
      <c r="AA2703" s="74"/>
      <c r="AB2703" s="58" t="str">
        <f>IF(Z2703="Pedido Entregue!", IF(AA2703=1, "Retirado do Almoxarifado", IF(AA2703=2, "Material devolvido", "Aguardando retirada")), IF(Z2703="Pendente", "Entrega pendente", ""))</f>
        <v>Aguardando retirada</v>
      </c>
      <c r="AC2703" s="18">
        <v>1</v>
      </c>
      <c r="AD2703" s="18">
        <f>AC2703/SUMIF($P:$P,P2703,$AC:$AC)</f>
        <v>1</v>
      </c>
      <c r="AE2703" s="18">
        <f>IF(R2703=0,0,AC2703/SUMIF($R:$R,R2703,$AC:$AC))</f>
        <v>8.3333333333333329E-2</v>
      </c>
      <c r="AF2703" s="18">
        <f>IF(R2703=0,1,0)</f>
        <v>0</v>
      </c>
      <c r="AH2703" t="str">
        <f>TEXT(J2703,"MMMM")</f>
        <v>maio</v>
      </c>
    </row>
    <row r="2704" spans="1:34" ht="12.75" hidden="1" customHeight="1" x14ac:dyDescent="0.25">
      <c r="A2704" s="90" t="str">
        <f>IF(C2704="Oficina Diversos","Oficina Geral",
IF(ISNUMBER(FIND("Estoque - Colhedoras",C2704)),"Colhedoras",IF(ISNUMBER(FIND("Caldeiraria",C2704)),"Caldeiraria",IF(ISNUMBER(FIND("Borracharia",C2704)),"Borracharia",IF(ISNUMBER(FIND("Lubrificação",C2704)),"Lubrificação",
IF(ISNUMBER(FIND("Estoque - Carregadeiras",C2704)),"Carregadeiras",IF(ISNUMBER(FIND("Estoque - Veic. Leves",C2704)),"Veic. Leves",
IF(ISNUMBER(FIND("Estoque - Caminhões",C2704)),"Caminhões",IF(ISNUMBER(FIND("Estoque - Transbordos",C2704)),"Transbordos",
IF(ISNUMBER(FIND("Estoque - Tratores",C2704)),"Tratores",
IF(ISNUMBER(FIND("Estoque - Máquinas pesadas",C2704)),"Máquinas pesadas",
IF(ISNUMBER(FIND("Estoque - Reboques",C2704)),"Reboques",
IF(C2704="Estoque","Estoque",
IF(AND(ISNUMBER(C2704),C2704&gt;1000,C2704&lt;2000),"Caminhões",
IF(AND(ISNUMBER(C2704),C2704&gt;2000,C2704&lt;3000),"Tratores",
IF(AND(ISNUMBER(C2704),C2704&gt;3000,C2704&lt;4000),"Carregadeiras",
IF(AND(ISNUMBER(C2704),C2704&gt;4000,C2704&lt;5000),"Máquinas pesadas",
IF(AND(ISNUMBER(C2704),C2704&gt;5000,C2704&lt;6000),"Colhedoras",
IF(AND(ISNUMBER(C2704),C2704&gt;7000,C2704&lt;8000),"Irrigação",
IF(AND(ISNUMBER(C2704),C2704&gt;8000,C2704&lt;9000),"Reboques",IF(AND(ISNUMBER(C2704),C2704&gt;0,C2704&lt;1000),"Veic. Leves","")))))))))))))))))))))</f>
        <v>Colhedoras</v>
      </c>
      <c r="B2704" s="72"/>
      <c r="C2704" s="2" t="s">
        <v>1090</v>
      </c>
      <c r="D2704" s="2">
        <v>91202</v>
      </c>
      <c r="E2704" s="3" t="s">
        <v>1320</v>
      </c>
      <c r="F2704" s="14" t="str">
        <f>IF(ISBLANK(K2704), "Apenas Solicitação", "Tem OC")</f>
        <v>Tem OC</v>
      </c>
      <c r="G2704" s="2">
        <v>2</v>
      </c>
      <c r="H2704" s="37">
        <f>G2704-I2704</f>
        <v>0</v>
      </c>
      <c r="I2704" s="38">
        <v>2</v>
      </c>
      <c r="J2704" s="4">
        <v>45786</v>
      </c>
      <c r="K2704" s="180">
        <v>45792</v>
      </c>
      <c r="L2704" s="3" t="s">
        <v>20157</v>
      </c>
      <c r="M2704" s="44" t="str">
        <f ca="1">IF(OR(N2704="", N2704=0), "", IF(N2704&gt;TODAY(), "No prazo", "Atrasado"))</f>
        <v>Atrasado</v>
      </c>
      <c r="N2704" s="44">
        <f>IFERROR(K2704 + VALUE(LEFT(L2704, FIND(" ", L2704) - 1)), "")</f>
        <v>45804</v>
      </c>
      <c r="O2704" s="3">
        <f>IF(_xlfn.DAYS(K2704,J2704)&lt;0, "Aguardando OC", _xlfn.DAYS(K2704,J2704))</f>
        <v>6</v>
      </c>
      <c r="P2704" s="14">
        <v>402019</v>
      </c>
      <c r="Q2704" s="12"/>
      <c r="R2704" s="14">
        <v>167740</v>
      </c>
      <c r="S2704" s="2">
        <v>221</v>
      </c>
      <c r="T2704" s="65" t="s">
        <v>1029</v>
      </c>
      <c r="U2704" s="21">
        <v>1236.52</v>
      </c>
      <c r="V2704" s="2">
        <v>3238</v>
      </c>
      <c r="W2704" s="43" t="str">
        <f>IFERROR(VLOOKUP(V2704, Fornecedores!A:C, 3, FALSE), "")</f>
        <v xml:space="preserve">VENEZA              </v>
      </c>
      <c r="X2704" s="43" t="str">
        <f>IFERROR(VLOOKUP(V2704, Fornecedores!A:E, 5, FALSE), "")</f>
        <v>Bayeux</v>
      </c>
      <c r="Y2704" s="43" t="str">
        <f>IFERROR(VLOOKUP(V2704, Fornecedores!A:F, 6, FALSE), "")</f>
        <v>PB</v>
      </c>
      <c r="Z2704" s="14" t="str">
        <f>IF(H2704=0, "Pedido entregue!", "Pendente")</f>
        <v>Pedido entregue!</v>
      </c>
      <c r="AA2704" s="74"/>
      <c r="AB2704" s="58" t="str">
        <f>IF(Z2704="Pedido Entregue!", IF(AA2704=1, "Retirado do Almoxarifado", IF(AA2704=2, "Material devolvido", "Aguardando retirada")), IF(Z2704="Pendente", "Entrega pendente", ""))</f>
        <v>Aguardando retirada</v>
      </c>
      <c r="AC2704" s="18">
        <v>1</v>
      </c>
      <c r="AD2704" s="18">
        <f>AC2704/SUMIF($P:$P,P2704,$AC:$AC)</f>
        <v>1</v>
      </c>
      <c r="AE2704" s="18">
        <f>IF(R2704=0,0,AC2704/SUMIF($R:$R,R2704,$AC:$AC))</f>
        <v>1</v>
      </c>
      <c r="AF2704" s="18">
        <f>IF(R2704=0,1,0)</f>
        <v>0</v>
      </c>
      <c r="AH2704" t="str">
        <f>TEXT(J2704,"MMMM")</f>
        <v>maio</v>
      </c>
    </row>
    <row r="2705" spans="1:34" ht="12.75" hidden="1" customHeight="1" x14ac:dyDescent="0.25">
      <c r="A2705" s="90" t="str">
        <f>IF(C2705="Oficina Diversos","Oficina Geral",
IF(ISNUMBER(FIND("Estoque - Colhedoras",C2705)),"Colhedoras",IF(ISNUMBER(FIND("Caldeiraria",C2705)),"Caldeiraria",IF(ISNUMBER(FIND("Borracharia",C2705)),"Borracharia",IF(ISNUMBER(FIND("Lubrificação",C2705)),"Lubrificação",
IF(ISNUMBER(FIND("Estoque - Carregadeiras",C2705)),"Carregadeiras",IF(ISNUMBER(FIND("Estoque - Veic. Leves",C2705)),"Veic. Leves",
IF(ISNUMBER(FIND("Estoque - Caminhões",C2705)),"Caminhões",IF(ISNUMBER(FIND("Estoque - Transbordos",C2705)),"Transbordos",
IF(ISNUMBER(FIND("Estoque - Tratores",C2705)),"Tratores",
IF(ISNUMBER(FIND("Estoque - Máquinas pesadas",C2705)),"Máquinas pesadas",
IF(ISNUMBER(FIND("Estoque - Reboques",C2705)),"Reboques",
IF(C2705="Estoque","Estoque",
IF(AND(ISNUMBER(C2705),C2705&gt;1000,C2705&lt;2000),"Caminhões",
IF(AND(ISNUMBER(C2705),C2705&gt;2000,C2705&lt;3000),"Tratores",
IF(AND(ISNUMBER(C2705),C2705&gt;3000,C2705&lt;4000),"Carregadeiras",
IF(AND(ISNUMBER(C2705),C2705&gt;4000,C2705&lt;5000),"Máquinas pesadas",
IF(AND(ISNUMBER(C2705),C2705&gt;5000,C2705&lt;6000),"Colhedoras",
IF(AND(ISNUMBER(C2705),C2705&gt;7000,C2705&lt;8000),"Irrigação",
IF(AND(ISNUMBER(C2705),C2705&gt;8000,C2705&lt;9000),"Reboques",IF(AND(ISNUMBER(C2705),C2705&gt;0,C2705&lt;1000),"Veic. Leves","")))))))))))))))))))))</f>
        <v>Colhedoras</v>
      </c>
      <c r="B2705" s="72"/>
      <c r="C2705" s="2" t="s">
        <v>1090</v>
      </c>
      <c r="D2705" s="2">
        <v>91203</v>
      </c>
      <c r="E2705" s="3" t="s">
        <v>1321</v>
      </c>
      <c r="F2705" s="14" t="str">
        <f>IF(ISBLANK(K2705), "Apenas Solicitação", "Tem OC")</f>
        <v>Tem OC</v>
      </c>
      <c r="G2705" s="2">
        <v>3</v>
      </c>
      <c r="H2705" s="37">
        <f>G2705-I2705</f>
        <v>0</v>
      </c>
      <c r="I2705" s="38">
        <v>3</v>
      </c>
      <c r="J2705" s="4">
        <v>45786</v>
      </c>
      <c r="K2705" s="180">
        <v>45793</v>
      </c>
      <c r="L2705" s="3" t="s">
        <v>20152</v>
      </c>
      <c r="M2705" s="44" t="str">
        <f ca="1">IF(OR(N2705="", N2705=0), "", IF(N2705&gt;TODAY(), "No prazo", "Atrasado"))</f>
        <v>Atrasado</v>
      </c>
      <c r="N2705" s="44">
        <f>IFERROR(K2705 + VALUE(LEFT(L2705, FIND(" ", L2705) - 1)), "")</f>
        <v>45794</v>
      </c>
      <c r="O2705" s="3">
        <f>IF(_xlfn.DAYS(K2705,J2705)&lt;0, "Aguardando OC", _xlfn.DAYS(K2705,J2705))</f>
        <v>7</v>
      </c>
      <c r="P2705" s="14">
        <v>401996</v>
      </c>
      <c r="Q2705" s="12"/>
      <c r="R2705" s="14">
        <v>167836</v>
      </c>
      <c r="S2705" s="2">
        <v>221</v>
      </c>
      <c r="T2705" s="65" t="s">
        <v>1029</v>
      </c>
      <c r="U2705" s="21">
        <v>4676.41</v>
      </c>
      <c r="V2705" s="2">
        <v>12397</v>
      </c>
      <c r="W2705" s="43" t="str">
        <f>IFERROR(VLOOKUP(V2705, Fornecedores!A:C, 3, FALSE), "")</f>
        <v xml:space="preserve">UNIMIL INDÚSTRIA </v>
      </c>
      <c r="X2705" s="43" t="str">
        <f>IFERROR(VLOOKUP(V2705, Fornecedores!A:E, 5, FALSE), "")</f>
        <v>Piracicaba</v>
      </c>
      <c r="Y2705" s="43" t="str">
        <f>IFERROR(VLOOKUP(V2705, Fornecedores!A:F, 6, FALSE), "")</f>
        <v>SP</v>
      </c>
      <c r="Z2705" s="14" t="str">
        <f>IF(H2705=0, "Pedido entregue!", "Pendente")</f>
        <v>Pedido entregue!</v>
      </c>
      <c r="AA2705" s="74"/>
      <c r="AB2705" s="58" t="str">
        <f>IF(Z2705="Pedido Entregue!", IF(AA2705=1, "Retirado do Almoxarifado", IF(AA2705=2, "Material devolvido", "Aguardando retirada")), IF(Z2705="Pendente", "Entrega pendente", ""))</f>
        <v>Aguardando retirada</v>
      </c>
      <c r="AC2705" s="18">
        <v>1</v>
      </c>
      <c r="AD2705" s="18">
        <f>AC2705/SUMIF($P:$P,P2705,$AC:$AC)</f>
        <v>1</v>
      </c>
      <c r="AE2705" s="18">
        <f>IF(R2705=0,0,AC2705/SUMIF($R:$R,R2705,$AC:$AC))</f>
        <v>8.3333333333333329E-2</v>
      </c>
      <c r="AF2705" s="18">
        <f>IF(R2705=0,1,0)</f>
        <v>0</v>
      </c>
      <c r="AH2705" t="str">
        <f>TEXT(J2705,"MMMM")</f>
        <v>maio</v>
      </c>
    </row>
    <row r="2706" spans="1:34" ht="12.75" hidden="1" customHeight="1" x14ac:dyDescent="0.25">
      <c r="A2706" s="90" t="str">
        <f>IF(C2706="Oficina Diversos","Oficina Geral",
IF(ISNUMBER(FIND("Estoque - Colhedoras",C2706)),"Colhedoras",IF(ISNUMBER(FIND("Caldeiraria",C2706)),"Caldeiraria",IF(ISNUMBER(FIND("Borracharia",C2706)),"Borracharia",IF(ISNUMBER(FIND("Lubrificação",C2706)),"Lubrificação",
IF(ISNUMBER(FIND("Estoque - Carregadeiras",C2706)),"Carregadeiras",IF(ISNUMBER(FIND("Estoque - Veic. Leves",C2706)),"Veic. Leves",
IF(ISNUMBER(FIND("Estoque - Caminhões",C2706)),"Caminhões",IF(ISNUMBER(FIND("Estoque - Transbordos",C2706)),"Transbordos",
IF(ISNUMBER(FIND("Estoque - Tratores",C2706)),"Tratores",
IF(ISNUMBER(FIND("Estoque - Máquinas pesadas",C2706)),"Máquinas pesadas",
IF(ISNUMBER(FIND("Estoque - Reboques",C2706)),"Reboques",
IF(C2706="Estoque","Estoque",
IF(AND(ISNUMBER(C2706),C2706&gt;1000,C2706&lt;2000),"Caminhões",
IF(AND(ISNUMBER(C2706),C2706&gt;2000,C2706&lt;3000),"Tratores",
IF(AND(ISNUMBER(C2706),C2706&gt;3000,C2706&lt;4000),"Carregadeiras",
IF(AND(ISNUMBER(C2706),C2706&gt;4000,C2706&lt;5000),"Máquinas pesadas",
IF(AND(ISNUMBER(C2706),C2706&gt;5000,C2706&lt;6000),"Colhedoras",
IF(AND(ISNUMBER(C2706),C2706&gt;7000,C2706&lt;8000),"Irrigação",
IF(AND(ISNUMBER(C2706),C2706&gt;8000,C2706&lt;9000),"Reboques",IF(AND(ISNUMBER(C2706),C2706&gt;0,C2706&lt;1000),"Veic. Leves","")))))))))))))))))))))</f>
        <v>Colhedoras</v>
      </c>
      <c r="B2706" s="72"/>
      <c r="C2706" s="2" t="s">
        <v>1090</v>
      </c>
      <c r="D2706" s="2">
        <v>91204</v>
      </c>
      <c r="E2706" s="3" t="s">
        <v>1322</v>
      </c>
      <c r="F2706" s="14" t="str">
        <f>IF(ISBLANK(K2706), "Apenas Solicitação", "Tem OC")</f>
        <v>Tem OC</v>
      </c>
      <c r="G2706" s="2">
        <v>4</v>
      </c>
      <c r="H2706" s="37">
        <f>G2706-I2706</f>
        <v>0</v>
      </c>
      <c r="I2706" s="38">
        <v>4</v>
      </c>
      <c r="J2706" s="4">
        <v>45786</v>
      </c>
      <c r="K2706" s="180">
        <v>45793</v>
      </c>
      <c r="L2706" s="3" t="s">
        <v>20152</v>
      </c>
      <c r="M2706" s="44" t="str">
        <f ca="1">IF(OR(N2706="", N2706=0), "", IF(N2706&gt;TODAY(), "No prazo", "Atrasado"))</f>
        <v>Atrasado</v>
      </c>
      <c r="N2706" s="44">
        <f>IFERROR(K2706 + VALUE(LEFT(L2706, FIND(" ", L2706) - 1)), "")</f>
        <v>45794</v>
      </c>
      <c r="O2706" s="3">
        <f>IF(_xlfn.DAYS(K2706,J2706)&lt;0, "Aguardando OC", _xlfn.DAYS(K2706,J2706))</f>
        <v>7</v>
      </c>
      <c r="P2706" s="14">
        <v>401998</v>
      </c>
      <c r="Q2706" s="12"/>
      <c r="R2706" s="14">
        <v>167837</v>
      </c>
      <c r="S2706" s="2">
        <v>221</v>
      </c>
      <c r="T2706" s="65" t="s">
        <v>1029</v>
      </c>
      <c r="U2706" s="21">
        <v>189</v>
      </c>
      <c r="V2706" s="2">
        <v>14644</v>
      </c>
      <c r="W2706" s="43" t="str">
        <f>IFERROR(VLOOKUP(V2706, Fornecedores!A:C, 3, FALSE), "")</f>
        <v xml:space="preserve">GEOMAQ </v>
      </c>
      <c r="X2706" s="43" t="str">
        <f>IFERROR(VLOOKUP(V2706, Fornecedores!A:E, 5, FALSE), "")</f>
        <v>São José do Rio Preto</v>
      </c>
      <c r="Y2706" s="43" t="str">
        <f>IFERROR(VLOOKUP(V2706, Fornecedores!A:F, 6, FALSE), "")</f>
        <v>SP</v>
      </c>
      <c r="Z2706" s="14" t="str">
        <f>IF(H2706=0, "Pedido entregue!", "Pendente")</f>
        <v>Pedido entregue!</v>
      </c>
      <c r="AA2706" s="74"/>
      <c r="AB2706" s="58" t="str">
        <f>IF(Z2706="Pedido Entregue!", IF(AA2706=1, "Retirado do Almoxarifado", IF(AA2706=2, "Material devolvido", "Aguardando retirada")), IF(Z2706="Pendente", "Entrega pendente", ""))</f>
        <v>Aguardando retirada</v>
      </c>
      <c r="AC2706" s="18">
        <v>1</v>
      </c>
      <c r="AD2706" s="18">
        <f>AC2706/SUMIF($P:$P,P2706,$AC:$AC)</f>
        <v>1</v>
      </c>
      <c r="AE2706" s="18">
        <f>IF(R2706=0,0,AC2706/SUMIF($R:$R,R2706,$AC:$AC))</f>
        <v>8.3333333333333329E-2</v>
      </c>
      <c r="AF2706" s="18">
        <f>IF(R2706=0,1,0)</f>
        <v>0</v>
      </c>
      <c r="AH2706" t="str">
        <f>TEXT(J2706,"MMMM")</f>
        <v>maio</v>
      </c>
    </row>
    <row r="2707" spans="1:34" ht="12.75" hidden="1" customHeight="1" x14ac:dyDescent="0.25">
      <c r="A2707" s="90" t="str">
        <f>IF(C2707="Oficina Diversos","Oficina Geral",
IF(ISNUMBER(FIND("Estoque - Colhedoras",C2707)),"Colhedoras",IF(ISNUMBER(FIND("Caldeiraria",C2707)),"Caldeiraria",IF(ISNUMBER(FIND("Borracharia",C2707)),"Borracharia",IF(ISNUMBER(FIND("Lubrificação",C2707)),"Lubrificação",
IF(ISNUMBER(FIND("Estoque - Carregadeiras",C2707)),"Carregadeiras",IF(ISNUMBER(FIND("Estoque - Veic. Leves",C2707)),"Veic. Leves",
IF(ISNUMBER(FIND("Estoque - Caminhões",C2707)),"Caminhões",IF(ISNUMBER(FIND("Estoque - Transbordos",C2707)),"Transbordos",
IF(ISNUMBER(FIND("Estoque - Tratores",C2707)),"Tratores",
IF(ISNUMBER(FIND("Estoque - Máquinas pesadas",C2707)),"Máquinas pesadas",
IF(ISNUMBER(FIND("Estoque - Reboques",C2707)),"Reboques",
IF(C2707="Estoque","Estoque",
IF(AND(ISNUMBER(C2707),C2707&gt;1000,C2707&lt;2000),"Caminhões",
IF(AND(ISNUMBER(C2707),C2707&gt;2000,C2707&lt;3000),"Tratores",
IF(AND(ISNUMBER(C2707),C2707&gt;3000,C2707&lt;4000),"Carregadeiras",
IF(AND(ISNUMBER(C2707),C2707&gt;4000,C2707&lt;5000),"Máquinas pesadas",
IF(AND(ISNUMBER(C2707),C2707&gt;5000,C2707&lt;6000),"Colhedoras",
IF(AND(ISNUMBER(C2707),C2707&gt;7000,C2707&lt;8000),"Irrigação",
IF(AND(ISNUMBER(C2707),C2707&gt;8000,C2707&lt;9000),"Reboques",IF(AND(ISNUMBER(C2707),C2707&gt;0,C2707&lt;1000),"Veic. Leves","")))))))))))))))))))))</f>
        <v>Colhedoras</v>
      </c>
      <c r="B2707" s="72"/>
      <c r="C2707" s="2" t="s">
        <v>1090</v>
      </c>
      <c r="D2707" s="2">
        <v>91205</v>
      </c>
      <c r="E2707" s="3" t="s">
        <v>1323</v>
      </c>
      <c r="F2707" s="14" t="str">
        <f>IF(ISBLANK(K2707), "Apenas Solicitação", "Tem OC")</f>
        <v>Tem OC</v>
      </c>
      <c r="G2707" s="2">
        <v>4</v>
      </c>
      <c r="H2707" s="37">
        <f>G2707-I2707</f>
        <v>0</v>
      </c>
      <c r="I2707" s="38">
        <v>4</v>
      </c>
      <c r="J2707" s="4">
        <v>45786</v>
      </c>
      <c r="K2707" s="180">
        <v>45793</v>
      </c>
      <c r="L2707" s="3" t="s">
        <v>20152</v>
      </c>
      <c r="M2707" s="44" t="str">
        <f ca="1">IF(OR(N2707="", N2707=0), "", IF(N2707&gt;TODAY(), "No prazo", "Atrasado"))</f>
        <v>Atrasado</v>
      </c>
      <c r="N2707" s="44">
        <f>IFERROR(K2707 + VALUE(LEFT(L2707, FIND(" ", L2707) - 1)), "")</f>
        <v>45794</v>
      </c>
      <c r="O2707" s="3">
        <f>IF(_xlfn.DAYS(K2707,J2707)&lt;0, "Aguardando OC", _xlfn.DAYS(K2707,J2707))</f>
        <v>7</v>
      </c>
      <c r="P2707" s="14">
        <v>402007</v>
      </c>
      <c r="Q2707" s="12"/>
      <c r="R2707" s="14">
        <v>167837</v>
      </c>
      <c r="S2707" s="2">
        <v>221</v>
      </c>
      <c r="T2707" s="65" t="s">
        <v>1029</v>
      </c>
      <c r="U2707" s="21">
        <v>236.56</v>
      </c>
      <c r="V2707" s="2">
        <v>14644</v>
      </c>
      <c r="W2707" s="43" t="str">
        <f>IFERROR(VLOOKUP(V2707, Fornecedores!A:C, 3, FALSE), "")</f>
        <v xml:space="preserve">GEOMAQ </v>
      </c>
      <c r="X2707" s="43" t="str">
        <f>IFERROR(VLOOKUP(V2707, Fornecedores!A:E, 5, FALSE), "")</f>
        <v>São José do Rio Preto</v>
      </c>
      <c r="Y2707" s="43" t="str">
        <f>IFERROR(VLOOKUP(V2707, Fornecedores!A:F, 6, FALSE), "")</f>
        <v>SP</v>
      </c>
      <c r="Z2707" s="14" t="str">
        <f>IF(H2707=0, "Pedido entregue!", "Pendente")</f>
        <v>Pedido entregue!</v>
      </c>
      <c r="AA2707" s="74"/>
      <c r="AB2707" s="58" t="str">
        <f>IF(Z2707="Pedido Entregue!", IF(AA2707=1, "Retirado do Almoxarifado", IF(AA2707=2, "Material devolvido", "Aguardando retirada")), IF(Z2707="Pendente", "Entrega pendente", ""))</f>
        <v>Aguardando retirada</v>
      </c>
      <c r="AC2707" s="18">
        <v>1</v>
      </c>
      <c r="AD2707" s="18">
        <f>AC2707/SUMIF($P:$P,P2707,$AC:$AC)</f>
        <v>1</v>
      </c>
      <c r="AE2707" s="18">
        <f>IF(R2707=0,0,AC2707/SUMIF($R:$R,R2707,$AC:$AC))</f>
        <v>8.3333333333333329E-2</v>
      </c>
      <c r="AF2707" s="18">
        <f>IF(R2707=0,1,0)</f>
        <v>0</v>
      </c>
      <c r="AH2707" t="str">
        <f>TEXT(J2707,"MMMM")</f>
        <v>maio</v>
      </c>
    </row>
    <row r="2708" spans="1:34" ht="12.75" hidden="1" customHeight="1" x14ac:dyDescent="0.25">
      <c r="A2708" s="90" t="str">
        <f>IF(C2708="Oficina Diversos","Oficina Geral",
IF(ISNUMBER(FIND("Estoque - Colhedoras",C2708)),"Colhedoras",IF(ISNUMBER(FIND("Caldeiraria",C2708)),"Caldeiraria",IF(ISNUMBER(FIND("Borracharia",C2708)),"Borracharia",IF(ISNUMBER(FIND("Lubrificação",C2708)),"Lubrificação",
IF(ISNUMBER(FIND("Estoque - Carregadeiras",C2708)),"Carregadeiras",IF(ISNUMBER(FIND("Estoque - Veic. Leves",C2708)),"Veic. Leves",
IF(ISNUMBER(FIND("Estoque - Caminhões",C2708)),"Caminhões",IF(ISNUMBER(FIND("Estoque - Transbordos",C2708)),"Transbordos",
IF(ISNUMBER(FIND("Estoque - Tratores",C2708)),"Tratores",
IF(ISNUMBER(FIND("Estoque - Máquinas pesadas",C2708)),"Máquinas pesadas",
IF(ISNUMBER(FIND("Estoque - Reboques",C2708)),"Reboques",
IF(C2708="Estoque","Estoque",
IF(AND(ISNUMBER(C2708),C2708&gt;1000,C2708&lt;2000),"Caminhões",
IF(AND(ISNUMBER(C2708),C2708&gt;2000,C2708&lt;3000),"Tratores",
IF(AND(ISNUMBER(C2708),C2708&gt;3000,C2708&lt;4000),"Carregadeiras",
IF(AND(ISNUMBER(C2708),C2708&gt;4000,C2708&lt;5000),"Máquinas pesadas",
IF(AND(ISNUMBER(C2708),C2708&gt;5000,C2708&lt;6000),"Colhedoras",
IF(AND(ISNUMBER(C2708),C2708&gt;7000,C2708&lt;8000),"Irrigação",
IF(AND(ISNUMBER(C2708),C2708&gt;8000,C2708&lt;9000),"Reboques",IF(AND(ISNUMBER(C2708),C2708&gt;0,C2708&lt;1000),"Veic. Leves","")))))))))))))))))))))</f>
        <v>Caminhões</v>
      </c>
      <c r="B2708" s="72"/>
      <c r="C2708" s="42">
        <v>1008</v>
      </c>
      <c r="D2708" s="42">
        <v>91206</v>
      </c>
      <c r="E2708" s="43" t="s">
        <v>1324</v>
      </c>
      <c r="F2708" s="14" t="str">
        <f>IF(ISBLANK(K2708), "Apenas Solicitação", "Tem OC")</f>
        <v>Tem OC</v>
      </c>
      <c r="G2708" s="42">
        <v>1</v>
      </c>
      <c r="H2708" s="37">
        <f>G2708-I2708</f>
        <v>0</v>
      </c>
      <c r="I2708" s="38">
        <v>1</v>
      </c>
      <c r="J2708" s="44">
        <v>45786</v>
      </c>
      <c r="K2708" s="185">
        <v>45789</v>
      </c>
      <c r="L2708" s="3"/>
      <c r="M2708" s="44"/>
      <c r="N2708" s="44" t="str">
        <f>IFERROR(K2708 + VALUE(LEFT(L2708, FIND(" ", L2708) - 1)), "")</f>
        <v/>
      </c>
      <c r="O2708" s="3">
        <f>IF(_xlfn.DAYS(K2708,J2708)&lt;0, "Aguardando OC", _xlfn.DAYS(K2708,J2708))</f>
        <v>3</v>
      </c>
      <c r="P2708" s="191">
        <v>402037</v>
      </c>
      <c r="Q2708" s="54"/>
      <c r="R2708" s="191">
        <v>167487</v>
      </c>
      <c r="S2708" s="42"/>
      <c r="T2708" s="67"/>
      <c r="U2708" s="45">
        <v>38</v>
      </c>
      <c r="V2708" s="42">
        <v>2097</v>
      </c>
      <c r="W2708" s="43" t="str">
        <f>IFERROR(VLOOKUP(V2708, Fornecedores!A:C, 3, FALSE), "")</f>
        <v xml:space="preserve">CAUPECAS            </v>
      </c>
      <c r="X2708" s="43" t="str">
        <f>IFERROR(VLOOKUP(V2708, Fornecedores!A:E, 5, FALSE), "")</f>
        <v>Recife</v>
      </c>
      <c r="Y2708" s="43" t="str">
        <f>IFERROR(VLOOKUP(V2708, Fornecedores!A:F, 6, FALSE), "")</f>
        <v>PE</v>
      </c>
      <c r="Z2708" s="14" t="str">
        <f>IF(H2708=0, "Pedido entregue!", "Pendente")</f>
        <v>Pedido entregue!</v>
      </c>
      <c r="AA2708" s="74">
        <v>1</v>
      </c>
      <c r="AB2708" s="58" t="str">
        <f>IF(Z2708="Pedido Entregue!", IF(AA2708=1, "Retirado do Almoxarifado", IF(AA2708=2, "Material devolvido", "Aguardando retirada")), IF(Z2708="Pendente", "Entrega pendente", ""))</f>
        <v>Retirado do Almoxarifado</v>
      </c>
      <c r="AC2708" s="18">
        <v>1</v>
      </c>
      <c r="AD2708" s="18">
        <f>AC2708/SUMIF($P:$P,P2708,$AC:$AC)</f>
        <v>1</v>
      </c>
      <c r="AE2708" s="18">
        <f>IF(R2708=0,0,AC2708/SUMIF($R:$R,R2708,$AC:$AC))</f>
        <v>0.1</v>
      </c>
      <c r="AF2708" s="18">
        <f>IF(R2708=0,1,0)</f>
        <v>0</v>
      </c>
      <c r="AG2708" s="18">
        <f>IF(R2708=0,#REF!-J2708,0)</f>
        <v>0</v>
      </c>
      <c r="AH2708" t="str">
        <f>TEXT(J2708,"MMMM")</f>
        <v>maio</v>
      </c>
    </row>
    <row r="2709" spans="1:34" ht="12.75" customHeight="1" x14ac:dyDescent="0.25">
      <c r="A2709" s="90" t="str">
        <f>IF(C2709="Oficina Diversos","Oficina Geral",
IF(ISNUMBER(FIND("Estoque - Colhedoras",C2709)),"Colhedoras",IF(ISNUMBER(FIND("Caldeiraria",C2709)),"Caldeiraria",IF(ISNUMBER(FIND("Borracharia",C2709)),"Borracharia",IF(ISNUMBER(FIND("Lubrificação",C2709)),"Lubrificação",
IF(ISNUMBER(FIND("Estoque - Carregadeiras",C2709)),"Carregadeiras",IF(ISNUMBER(FIND("Estoque - Veic. Leves",C2709)),"Veic. Leves",
IF(ISNUMBER(FIND("Estoque - Caminhões",C2709)),"Caminhões",IF(ISNUMBER(FIND("Estoque - Transbordos",C2709)),"Transbordos",
IF(ISNUMBER(FIND("Estoque - Tratores",C2709)),"Tratores",
IF(ISNUMBER(FIND("Estoque - Máquinas pesadas",C2709)),"Máquinas pesadas",
IF(ISNUMBER(FIND("Estoque - Reboques",C2709)),"Reboques",
IF(C2709="Estoque","Estoque",
IF(AND(ISNUMBER(C2709),C2709&gt;1000,C2709&lt;2000),"Caminhões",
IF(AND(ISNUMBER(C2709),C2709&gt;2000,C2709&lt;3000),"Tratores",
IF(AND(ISNUMBER(C2709),C2709&gt;3000,C2709&lt;4000),"Carregadeiras",
IF(AND(ISNUMBER(C2709),C2709&gt;4000,C2709&lt;5000),"Máquinas pesadas",
IF(AND(ISNUMBER(C2709),C2709&gt;5000,C2709&lt;6000),"Colhedoras",
IF(AND(ISNUMBER(C2709),C2709&gt;7000,C2709&lt;8000),"Irrigação",
IF(AND(ISNUMBER(C2709),C2709&gt;8000,C2709&lt;9000),"Reboques",IF(AND(ISNUMBER(C2709),C2709&gt;0,C2709&lt;1000),"Veic. Leves","")))))))))))))))))))))</f>
        <v>Tratores</v>
      </c>
      <c r="B2709" s="72"/>
      <c r="C2709" s="2">
        <v>2027</v>
      </c>
      <c r="D2709" s="2">
        <v>91209</v>
      </c>
      <c r="E2709" s="3" t="s">
        <v>1325</v>
      </c>
      <c r="F2709" s="14" t="str">
        <f>IF(ISBLANK(K2709), "Apenas Solicitação", "Tem OC")</f>
        <v>Apenas Solicitação</v>
      </c>
      <c r="G2709" s="2">
        <v>2</v>
      </c>
      <c r="H2709" s="37">
        <f>G2709-I2709</f>
        <v>2</v>
      </c>
      <c r="I2709" s="38">
        <v>0</v>
      </c>
      <c r="J2709" s="4">
        <v>45786</v>
      </c>
      <c r="K2709" s="14"/>
      <c r="L2709" s="3"/>
      <c r="M2709" s="44" t="str">
        <f ca="1">IF(OR(N2709="", N2709=0), "", IF(N2709&gt;TODAY(), "No prazo", "Atrasado"))</f>
        <v/>
      </c>
      <c r="N2709" s="44" t="str">
        <f>IFERROR(K2709 + VALUE(LEFT(L2709, FIND(" ", L2709) - 1)), "")</f>
        <v/>
      </c>
      <c r="O2709" s="3" t="str">
        <f>IF(_xlfn.DAYS(K2709,J2709)&lt;0, "Aguardando OC", _xlfn.DAYS(K2709,J2709))</f>
        <v>Aguardando OC</v>
      </c>
      <c r="P2709" s="14">
        <v>402097</v>
      </c>
      <c r="Q2709" s="12"/>
      <c r="R2709" s="14">
        <v>0</v>
      </c>
      <c r="S2709" s="2">
        <v>221</v>
      </c>
      <c r="T2709" s="65" t="s">
        <v>1029</v>
      </c>
      <c r="U2709" s="21">
        <v>0</v>
      </c>
      <c r="V2709" s="2"/>
      <c r="W2709" s="43" t="str">
        <f>IFERROR(VLOOKUP(V2709, Fornecedores!A:C, 3, FALSE), "")</f>
        <v/>
      </c>
      <c r="X2709" s="43" t="str">
        <f>IFERROR(VLOOKUP(V2709, Fornecedores!A:E, 5, FALSE), "")</f>
        <v/>
      </c>
      <c r="Y2709" s="43" t="str">
        <f>IFERROR(VLOOKUP(V2709, Fornecedores!A:F, 6, FALSE), "")</f>
        <v/>
      </c>
      <c r="Z2709" s="14" t="str">
        <f>IF(H2709=0, "Pedido entregue!", "Pendente")</f>
        <v>Pendente</v>
      </c>
      <c r="AA2709" s="74"/>
      <c r="AB2709" s="58" t="str">
        <f>IF(Z2709="Pedido Entregue!", IF(AA2709=1, "Retirado do Almoxarifado", IF(AA2709=2, "Material devolvido", "Aguardando retirada")), IF(Z2709="Pendente", "Entrega pendente", ""))</f>
        <v>Entrega pendente</v>
      </c>
      <c r="AC2709" s="18">
        <v>1</v>
      </c>
      <c r="AD2709" s="18">
        <f>AC2709/SUMIF($P:$P,P2709,$AC:$AC)</f>
        <v>1</v>
      </c>
      <c r="AE2709" s="18">
        <f>IF(R2709=0,0,AC2709/SUMIF($R:$R,R2709,$AC:$AC))</f>
        <v>0</v>
      </c>
      <c r="AF2709" s="18">
        <f>IF(R2709=0,1,0)</f>
        <v>1</v>
      </c>
      <c r="AH2709" t="str">
        <f>TEXT(J2709,"MMMM")</f>
        <v>maio</v>
      </c>
    </row>
    <row r="2710" spans="1:34" ht="12.75" customHeight="1" x14ac:dyDescent="0.25">
      <c r="A2710" s="90" t="str">
        <f>IF(C2710="Oficina Diversos","Oficina Geral",
IF(ISNUMBER(FIND("Estoque - Colhedoras",C2710)),"Colhedoras",IF(ISNUMBER(FIND("Caldeiraria",C2710)),"Caldeiraria",IF(ISNUMBER(FIND("Borracharia",C2710)),"Borracharia",IF(ISNUMBER(FIND("Lubrificação",C2710)),"Lubrificação",
IF(ISNUMBER(FIND("Estoque - Carregadeiras",C2710)),"Carregadeiras",IF(ISNUMBER(FIND("Estoque - Veic. Leves",C2710)),"Veic. Leves",
IF(ISNUMBER(FIND("Estoque - Caminhões",C2710)),"Caminhões",IF(ISNUMBER(FIND("Estoque - Transbordos",C2710)),"Transbordos",
IF(ISNUMBER(FIND("Estoque - Tratores",C2710)),"Tratores",
IF(ISNUMBER(FIND("Estoque - Máquinas pesadas",C2710)),"Máquinas pesadas",
IF(ISNUMBER(FIND("Estoque - Reboques",C2710)),"Reboques",
IF(C2710="Estoque","Estoque",
IF(AND(ISNUMBER(C2710),C2710&gt;1000,C2710&lt;2000),"Caminhões",
IF(AND(ISNUMBER(C2710),C2710&gt;2000,C2710&lt;3000),"Tratores",
IF(AND(ISNUMBER(C2710),C2710&gt;3000,C2710&lt;4000),"Carregadeiras",
IF(AND(ISNUMBER(C2710),C2710&gt;4000,C2710&lt;5000),"Máquinas pesadas",
IF(AND(ISNUMBER(C2710),C2710&gt;5000,C2710&lt;6000),"Colhedoras",
IF(AND(ISNUMBER(C2710),C2710&gt;7000,C2710&lt;8000),"Irrigação",
IF(AND(ISNUMBER(C2710),C2710&gt;8000,C2710&lt;9000),"Reboques",IF(AND(ISNUMBER(C2710),C2710&gt;0,C2710&lt;1000),"Veic. Leves","")))))))))))))))))))))</f>
        <v>Tratores</v>
      </c>
      <c r="B2710" s="72"/>
      <c r="C2710" s="2">
        <v>2027</v>
      </c>
      <c r="D2710" s="2">
        <v>91210</v>
      </c>
      <c r="E2710" s="3" t="s">
        <v>1326</v>
      </c>
      <c r="F2710" s="14" t="str">
        <f>IF(ISBLANK(K2710), "Apenas Solicitação", "Tem OC")</f>
        <v>Apenas Solicitação</v>
      </c>
      <c r="G2710" s="2">
        <v>1</v>
      </c>
      <c r="H2710" s="37">
        <f>G2710-I2710</f>
        <v>1</v>
      </c>
      <c r="I2710" s="38">
        <v>0</v>
      </c>
      <c r="J2710" s="4">
        <v>45786</v>
      </c>
      <c r="K2710" s="14"/>
      <c r="L2710" s="3"/>
      <c r="M2710" s="44" t="str">
        <f ca="1">IF(OR(N2710="", N2710=0), "", IF(N2710&gt;TODAY(), "No prazo", "Atrasado"))</f>
        <v/>
      </c>
      <c r="N2710" s="44" t="str">
        <f>IFERROR(K2710 + VALUE(LEFT(L2710, FIND(" ", L2710) - 1)), "")</f>
        <v/>
      </c>
      <c r="O2710" s="3" t="str">
        <f>IF(_xlfn.DAYS(K2710,J2710)&lt;0, "Aguardando OC", _xlfn.DAYS(K2710,J2710))</f>
        <v>Aguardando OC</v>
      </c>
      <c r="P2710" s="14">
        <v>402144</v>
      </c>
      <c r="Q2710" s="12"/>
      <c r="R2710" s="14">
        <v>0</v>
      </c>
      <c r="S2710" s="2">
        <v>221</v>
      </c>
      <c r="T2710" s="65" t="s">
        <v>1029</v>
      </c>
      <c r="U2710" s="21">
        <v>0</v>
      </c>
      <c r="V2710" s="2"/>
      <c r="W2710" s="43" t="str">
        <f>IFERROR(VLOOKUP(V2710, Fornecedores!A:C, 3, FALSE), "")</f>
        <v/>
      </c>
      <c r="X2710" s="43" t="str">
        <f>IFERROR(VLOOKUP(V2710, Fornecedores!A:E, 5, FALSE), "")</f>
        <v/>
      </c>
      <c r="Y2710" s="43" t="str">
        <f>IFERROR(VLOOKUP(V2710, Fornecedores!A:F, 6, FALSE), "")</f>
        <v/>
      </c>
      <c r="Z2710" s="14" t="str">
        <f>IF(H2710=0, "Pedido entregue!", "Pendente")</f>
        <v>Pendente</v>
      </c>
      <c r="AA2710" s="74"/>
      <c r="AB2710" s="58" t="str">
        <f>IF(Z2710="Pedido Entregue!", IF(AA2710=1, "Retirado do Almoxarifado", IF(AA2710=2, "Material devolvido", "Aguardando retirada")), IF(Z2710="Pendente", "Entrega pendente", ""))</f>
        <v>Entrega pendente</v>
      </c>
      <c r="AC2710" s="18">
        <v>1</v>
      </c>
      <c r="AD2710" s="18">
        <f>AC2710/SUMIF($P:$P,P2710,$AC:$AC)</f>
        <v>1</v>
      </c>
      <c r="AE2710" s="18">
        <f>IF(R2710=0,0,AC2710/SUMIF($R:$R,R2710,$AC:$AC))</f>
        <v>0</v>
      </c>
      <c r="AF2710" s="18">
        <f>IF(R2710=0,1,0)</f>
        <v>1</v>
      </c>
      <c r="AH2710" t="str">
        <f>TEXT(J2710,"MMMM")</f>
        <v>maio</v>
      </c>
    </row>
    <row r="2711" spans="1:34" ht="12.75" customHeight="1" x14ac:dyDescent="0.25">
      <c r="A2711" s="90" t="str">
        <f>IF(C2711="Oficina Diversos","Oficina Geral",
IF(ISNUMBER(FIND("Estoque - Colhedoras",C2711)),"Colhedoras",IF(ISNUMBER(FIND("Caldeiraria",C2711)),"Caldeiraria",IF(ISNUMBER(FIND("Borracharia",C2711)),"Borracharia",IF(ISNUMBER(FIND("Lubrificação",C2711)),"Lubrificação",
IF(ISNUMBER(FIND("Estoque - Carregadeiras",C2711)),"Carregadeiras",IF(ISNUMBER(FIND("Estoque - Veic. Leves",C2711)),"Veic. Leves",
IF(ISNUMBER(FIND("Estoque - Caminhões",C2711)),"Caminhões",IF(ISNUMBER(FIND("Estoque - Transbordos",C2711)),"Transbordos",
IF(ISNUMBER(FIND("Estoque - Tratores",C2711)),"Tratores",
IF(ISNUMBER(FIND("Estoque - Máquinas pesadas",C2711)),"Máquinas pesadas",
IF(ISNUMBER(FIND("Estoque - Reboques",C2711)),"Reboques",
IF(C2711="Estoque","Estoque",
IF(AND(ISNUMBER(C2711),C2711&gt;1000,C2711&lt;2000),"Caminhões",
IF(AND(ISNUMBER(C2711),C2711&gt;2000,C2711&lt;3000),"Tratores",
IF(AND(ISNUMBER(C2711),C2711&gt;3000,C2711&lt;4000),"Carregadeiras",
IF(AND(ISNUMBER(C2711),C2711&gt;4000,C2711&lt;5000),"Máquinas pesadas",
IF(AND(ISNUMBER(C2711),C2711&gt;5000,C2711&lt;6000),"Colhedoras",
IF(AND(ISNUMBER(C2711),C2711&gt;7000,C2711&lt;8000),"Irrigação",
IF(AND(ISNUMBER(C2711),C2711&gt;8000,C2711&lt;9000),"Reboques",IF(AND(ISNUMBER(C2711),C2711&gt;0,C2711&lt;1000),"Veic. Leves","")))))))))))))))))))))</f>
        <v>Tratores</v>
      </c>
      <c r="B2711" s="72"/>
      <c r="C2711" s="2">
        <v>2027</v>
      </c>
      <c r="D2711" s="2">
        <v>91211</v>
      </c>
      <c r="E2711" s="3" t="s">
        <v>1327</v>
      </c>
      <c r="F2711" s="14" t="str">
        <f>IF(ISBLANK(K2711), "Apenas Solicitação", "Tem OC")</f>
        <v>Apenas Solicitação</v>
      </c>
      <c r="G2711" s="2">
        <v>5</v>
      </c>
      <c r="H2711" s="37">
        <f>G2711-I2711</f>
        <v>5</v>
      </c>
      <c r="I2711" s="38">
        <v>0</v>
      </c>
      <c r="J2711" s="4">
        <v>45786</v>
      </c>
      <c r="K2711" s="14"/>
      <c r="L2711" s="3"/>
      <c r="M2711" s="44" t="str">
        <f ca="1">IF(OR(N2711="", N2711=0), "", IF(N2711&gt;TODAY(), "No prazo", "Atrasado"))</f>
        <v/>
      </c>
      <c r="N2711" s="44" t="str">
        <f>IFERROR(K2711 + VALUE(LEFT(L2711, FIND(" ", L2711) - 1)), "")</f>
        <v/>
      </c>
      <c r="O2711" s="3" t="str">
        <f>IF(_xlfn.DAYS(K2711,J2711)&lt;0, "Aguardando OC", _xlfn.DAYS(K2711,J2711))</f>
        <v>Aguardando OC</v>
      </c>
      <c r="P2711" s="14">
        <v>402150</v>
      </c>
      <c r="Q2711" s="12"/>
      <c r="R2711" s="14">
        <v>0</v>
      </c>
      <c r="S2711" s="2">
        <v>221</v>
      </c>
      <c r="T2711" s="65" t="s">
        <v>1029</v>
      </c>
      <c r="U2711" s="21">
        <v>0</v>
      </c>
      <c r="V2711" s="2"/>
      <c r="W2711" s="43" t="str">
        <f>IFERROR(VLOOKUP(V2711, Fornecedores!A:C, 3, FALSE), "")</f>
        <v/>
      </c>
      <c r="X2711" s="43" t="str">
        <f>IFERROR(VLOOKUP(V2711, Fornecedores!A:E, 5, FALSE), "")</f>
        <v/>
      </c>
      <c r="Y2711" s="43" t="str">
        <f>IFERROR(VLOOKUP(V2711, Fornecedores!A:F, 6, FALSE), "")</f>
        <v/>
      </c>
      <c r="Z2711" s="14" t="str">
        <f>IF(H2711=0, "Pedido entregue!", "Pendente")</f>
        <v>Pendente</v>
      </c>
      <c r="AA2711" s="74"/>
      <c r="AB2711" s="58" t="str">
        <f>IF(Z2711="Pedido Entregue!", IF(AA2711=1, "Retirado do Almoxarifado", IF(AA2711=2, "Material devolvido", "Aguardando retirada")), IF(Z2711="Pendente", "Entrega pendente", ""))</f>
        <v>Entrega pendente</v>
      </c>
      <c r="AC2711" s="18">
        <v>1</v>
      </c>
      <c r="AD2711" s="18">
        <f>AC2711/SUMIF($P:$P,P2711,$AC:$AC)</f>
        <v>1</v>
      </c>
      <c r="AE2711" s="18">
        <f>IF(R2711=0,0,AC2711/SUMIF($R:$R,R2711,$AC:$AC))</f>
        <v>0</v>
      </c>
      <c r="AF2711" s="18">
        <f>IF(R2711=0,1,0)</f>
        <v>1</v>
      </c>
      <c r="AH2711" t="str">
        <f>TEXT(J2711,"MMMM")</f>
        <v>maio</v>
      </c>
    </row>
    <row r="2712" spans="1:34" ht="12.75" customHeight="1" x14ac:dyDescent="0.25">
      <c r="A2712" s="90" t="str">
        <f>IF(C2712="Oficina Diversos","Oficina Geral",
IF(ISNUMBER(FIND("Estoque - Colhedoras",C2712)),"Colhedoras",IF(ISNUMBER(FIND("Caldeiraria",C2712)),"Caldeiraria",IF(ISNUMBER(FIND("Borracharia",C2712)),"Borracharia",IF(ISNUMBER(FIND("Lubrificação",C2712)),"Lubrificação",
IF(ISNUMBER(FIND("Estoque - Carregadeiras",C2712)),"Carregadeiras",IF(ISNUMBER(FIND("Estoque - Veic. Leves",C2712)),"Veic. Leves",
IF(ISNUMBER(FIND("Estoque - Caminhões",C2712)),"Caminhões",IF(ISNUMBER(FIND("Estoque - Transbordos",C2712)),"Transbordos",
IF(ISNUMBER(FIND("Estoque - Tratores",C2712)),"Tratores",
IF(ISNUMBER(FIND("Estoque - Máquinas pesadas",C2712)),"Máquinas pesadas",
IF(ISNUMBER(FIND("Estoque - Reboques",C2712)),"Reboques",
IF(C2712="Estoque","Estoque",
IF(AND(ISNUMBER(C2712),C2712&gt;1000,C2712&lt;2000),"Caminhões",
IF(AND(ISNUMBER(C2712),C2712&gt;2000,C2712&lt;3000),"Tratores",
IF(AND(ISNUMBER(C2712),C2712&gt;3000,C2712&lt;4000),"Carregadeiras",
IF(AND(ISNUMBER(C2712),C2712&gt;4000,C2712&lt;5000),"Máquinas pesadas",
IF(AND(ISNUMBER(C2712),C2712&gt;5000,C2712&lt;6000),"Colhedoras",
IF(AND(ISNUMBER(C2712),C2712&gt;7000,C2712&lt;8000),"Irrigação",
IF(AND(ISNUMBER(C2712),C2712&gt;8000,C2712&lt;9000),"Reboques",IF(AND(ISNUMBER(C2712),C2712&gt;0,C2712&lt;1000),"Veic. Leves","")))))))))))))))))))))</f>
        <v>Tratores</v>
      </c>
      <c r="B2712" s="72"/>
      <c r="C2712" s="2">
        <v>2027</v>
      </c>
      <c r="D2712" s="2">
        <v>91212</v>
      </c>
      <c r="E2712" s="3" t="s">
        <v>1328</v>
      </c>
      <c r="F2712" s="14" t="str">
        <f>IF(ISBLANK(K2712), "Apenas Solicitação", "Tem OC")</f>
        <v>Apenas Solicitação</v>
      </c>
      <c r="G2712" s="2">
        <v>4</v>
      </c>
      <c r="H2712" s="37">
        <f>G2712-I2712</f>
        <v>4</v>
      </c>
      <c r="I2712" s="38">
        <v>0</v>
      </c>
      <c r="J2712" s="4">
        <v>45786</v>
      </c>
      <c r="K2712" s="14"/>
      <c r="L2712" s="3"/>
      <c r="M2712" s="44" t="str">
        <f ca="1">IF(OR(N2712="", N2712=0), "", IF(N2712&gt;TODAY(), "No prazo", "Atrasado"))</f>
        <v/>
      </c>
      <c r="N2712" s="44" t="str">
        <f>IFERROR(K2712 + VALUE(LEFT(L2712, FIND(" ", L2712) - 1)), "")</f>
        <v/>
      </c>
      <c r="O2712" s="3" t="str">
        <f>IF(_xlfn.DAYS(K2712,J2712)&lt;0, "Aguardando OC", _xlfn.DAYS(K2712,J2712))</f>
        <v>Aguardando OC</v>
      </c>
      <c r="P2712" s="14">
        <v>402155</v>
      </c>
      <c r="Q2712" s="12"/>
      <c r="R2712" s="14">
        <v>0</v>
      </c>
      <c r="S2712" s="2">
        <v>221</v>
      </c>
      <c r="T2712" s="65" t="s">
        <v>1029</v>
      </c>
      <c r="U2712" s="21">
        <v>0</v>
      </c>
      <c r="V2712" s="2"/>
      <c r="W2712" s="43" t="str">
        <f>IFERROR(VLOOKUP(V2712, Fornecedores!A:C, 3, FALSE), "")</f>
        <v/>
      </c>
      <c r="X2712" s="43" t="str">
        <f>IFERROR(VLOOKUP(V2712, Fornecedores!A:E, 5, FALSE), "")</f>
        <v/>
      </c>
      <c r="Y2712" s="43" t="str">
        <f>IFERROR(VLOOKUP(V2712, Fornecedores!A:F, 6, FALSE), "")</f>
        <v/>
      </c>
      <c r="Z2712" s="14" t="str">
        <f>IF(H2712=0, "Pedido entregue!", "Pendente")</f>
        <v>Pendente</v>
      </c>
      <c r="AA2712" s="74"/>
      <c r="AB2712" s="58" t="str">
        <f>IF(Z2712="Pedido Entregue!", IF(AA2712=1, "Retirado do Almoxarifado", IF(AA2712=2, "Material devolvido", "Aguardando retirada")), IF(Z2712="Pendente", "Entrega pendente", ""))</f>
        <v>Entrega pendente</v>
      </c>
      <c r="AC2712" s="18">
        <v>1</v>
      </c>
      <c r="AD2712" s="18">
        <f>AC2712/SUMIF($P:$P,P2712,$AC:$AC)</f>
        <v>1</v>
      </c>
      <c r="AE2712" s="18">
        <f>IF(R2712=0,0,AC2712/SUMIF($R:$R,R2712,$AC:$AC))</f>
        <v>0</v>
      </c>
      <c r="AF2712" s="18">
        <f>IF(R2712=0,1,0)</f>
        <v>1</v>
      </c>
      <c r="AH2712" t="str">
        <f>TEXT(J2712,"MMMM")</f>
        <v>maio</v>
      </c>
    </row>
    <row r="2713" spans="1:34" ht="12.75" customHeight="1" x14ac:dyDescent="0.25">
      <c r="A2713" s="90" t="str">
        <f>IF(C2713="Oficina Diversos","Oficina Geral",
IF(ISNUMBER(FIND("Estoque - Colhedoras",C2713)),"Colhedoras",IF(ISNUMBER(FIND("Caldeiraria",C2713)),"Caldeiraria",IF(ISNUMBER(FIND("Borracharia",C2713)),"Borracharia",IF(ISNUMBER(FIND("Lubrificação",C2713)),"Lubrificação",
IF(ISNUMBER(FIND("Estoque - Carregadeiras",C2713)),"Carregadeiras",IF(ISNUMBER(FIND("Estoque - Veic. Leves",C2713)),"Veic. Leves",
IF(ISNUMBER(FIND("Estoque - Caminhões",C2713)),"Caminhões",IF(ISNUMBER(FIND("Estoque - Transbordos",C2713)),"Transbordos",
IF(ISNUMBER(FIND("Estoque - Tratores",C2713)),"Tratores",
IF(ISNUMBER(FIND("Estoque - Máquinas pesadas",C2713)),"Máquinas pesadas",
IF(ISNUMBER(FIND("Estoque - Reboques",C2713)),"Reboques",
IF(C2713="Estoque","Estoque",
IF(AND(ISNUMBER(C2713),C2713&gt;1000,C2713&lt;2000),"Caminhões",
IF(AND(ISNUMBER(C2713),C2713&gt;2000,C2713&lt;3000),"Tratores",
IF(AND(ISNUMBER(C2713),C2713&gt;3000,C2713&lt;4000),"Carregadeiras",
IF(AND(ISNUMBER(C2713),C2713&gt;4000,C2713&lt;5000),"Máquinas pesadas",
IF(AND(ISNUMBER(C2713),C2713&gt;5000,C2713&lt;6000),"Colhedoras",
IF(AND(ISNUMBER(C2713),C2713&gt;7000,C2713&lt;8000),"Irrigação",
IF(AND(ISNUMBER(C2713),C2713&gt;8000,C2713&lt;9000),"Reboques",IF(AND(ISNUMBER(C2713),C2713&gt;0,C2713&lt;1000),"Veic. Leves","")))))))))))))))))))))</f>
        <v>Tratores</v>
      </c>
      <c r="B2713" s="72"/>
      <c r="C2713" s="2">
        <v>2027</v>
      </c>
      <c r="D2713" s="2">
        <v>91213</v>
      </c>
      <c r="E2713" s="3" t="s">
        <v>1329</v>
      </c>
      <c r="F2713" s="14" t="str">
        <f>IF(ISBLANK(K2713), "Apenas Solicitação", "Tem OC")</f>
        <v>Apenas Solicitação</v>
      </c>
      <c r="G2713" s="2">
        <v>1</v>
      </c>
      <c r="H2713" s="37">
        <f>G2713-I2713</f>
        <v>1</v>
      </c>
      <c r="I2713" s="38">
        <v>0</v>
      </c>
      <c r="J2713" s="4">
        <v>45786</v>
      </c>
      <c r="K2713" s="14"/>
      <c r="L2713" s="3"/>
      <c r="M2713" s="44" t="str">
        <f ca="1">IF(OR(N2713="", N2713=0), "", IF(N2713&gt;TODAY(), "No prazo", "Atrasado"))</f>
        <v/>
      </c>
      <c r="N2713" s="44" t="str">
        <f>IFERROR(K2713 + VALUE(LEFT(L2713, FIND(" ", L2713) - 1)), "")</f>
        <v/>
      </c>
      <c r="O2713" s="3" t="str">
        <f>IF(_xlfn.DAYS(K2713,J2713)&lt;0, "Aguardando OC", _xlfn.DAYS(K2713,J2713))</f>
        <v>Aguardando OC</v>
      </c>
      <c r="P2713" s="14">
        <v>402156</v>
      </c>
      <c r="Q2713" s="12"/>
      <c r="R2713" s="14">
        <v>0</v>
      </c>
      <c r="S2713" s="2">
        <v>221</v>
      </c>
      <c r="T2713" s="65" t="s">
        <v>1029</v>
      </c>
      <c r="U2713" s="21">
        <v>0</v>
      </c>
      <c r="V2713" s="2"/>
      <c r="W2713" s="43" t="str">
        <f>IFERROR(VLOOKUP(V2713, Fornecedores!A:C, 3, FALSE), "")</f>
        <v/>
      </c>
      <c r="X2713" s="43" t="str">
        <f>IFERROR(VLOOKUP(V2713, Fornecedores!A:E, 5, FALSE), "")</f>
        <v/>
      </c>
      <c r="Y2713" s="43" t="str">
        <f>IFERROR(VLOOKUP(V2713, Fornecedores!A:F, 6, FALSE), "")</f>
        <v/>
      </c>
      <c r="Z2713" s="14" t="str">
        <f>IF(H2713=0, "Pedido entregue!", "Pendente")</f>
        <v>Pendente</v>
      </c>
      <c r="AA2713" s="74"/>
      <c r="AB2713" s="58" t="str">
        <f>IF(Z2713="Pedido Entregue!", IF(AA2713=1, "Retirado do Almoxarifado", IF(AA2713=2, "Material devolvido", "Aguardando retirada")), IF(Z2713="Pendente", "Entrega pendente", ""))</f>
        <v>Entrega pendente</v>
      </c>
      <c r="AC2713" s="18">
        <v>1</v>
      </c>
      <c r="AD2713" s="18">
        <f>AC2713/SUMIF($P:$P,P2713,$AC:$AC)</f>
        <v>1</v>
      </c>
      <c r="AE2713" s="18">
        <f>IF(R2713=0,0,AC2713/SUMIF($R:$R,R2713,$AC:$AC))</f>
        <v>0</v>
      </c>
      <c r="AF2713" s="18">
        <f>IF(R2713=0,1,0)</f>
        <v>1</v>
      </c>
      <c r="AH2713" t="str">
        <f>TEXT(J2713,"MMMM")</f>
        <v>maio</v>
      </c>
    </row>
    <row r="2714" spans="1:34" ht="12.75" customHeight="1" x14ac:dyDescent="0.25">
      <c r="A2714" s="90" t="str">
        <f>IF(C2714="Oficina Diversos","Oficina Geral",
IF(ISNUMBER(FIND("Estoque - Colhedoras",C2714)),"Colhedoras",IF(ISNUMBER(FIND("Caldeiraria",C2714)),"Caldeiraria",IF(ISNUMBER(FIND("Borracharia",C2714)),"Borracharia",IF(ISNUMBER(FIND("Lubrificação",C2714)),"Lubrificação",
IF(ISNUMBER(FIND("Estoque - Carregadeiras",C2714)),"Carregadeiras",IF(ISNUMBER(FIND("Estoque - Veic. Leves",C2714)),"Veic. Leves",
IF(ISNUMBER(FIND("Estoque - Caminhões",C2714)),"Caminhões",IF(ISNUMBER(FIND("Estoque - Transbordos",C2714)),"Transbordos",
IF(ISNUMBER(FIND("Estoque - Tratores",C2714)),"Tratores",
IF(ISNUMBER(FIND("Estoque - Máquinas pesadas",C2714)),"Máquinas pesadas",
IF(ISNUMBER(FIND("Estoque - Reboques",C2714)),"Reboques",
IF(C2714="Estoque","Estoque",
IF(AND(ISNUMBER(C2714),C2714&gt;1000,C2714&lt;2000),"Caminhões",
IF(AND(ISNUMBER(C2714),C2714&gt;2000,C2714&lt;3000),"Tratores",
IF(AND(ISNUMBER(C2714),C2714&gt;3000,C2714&lt;4000),"Carregadeiras",
IF(AND(ISNUMBER(C2714),C2714&gt;4000,C2714&lt;5000),"Máquinas pesadas",
IF(AND(ISNUMBER(C2714),C2714&gt;5000,C2714&lt;6000),"Colhedoras",
IF(AND(ISNUMBER(C2714),C2714&gt;7000,C2714&lt;8000),"Irrigação",
IF(AND(ISNUMBER(C2714),C2714&gt;8000,C2714&lt;9000),"Reboques",IF(AND(ISNUMBER(C2714),C2714&gt;0,C2714&lt;1000),"Veic. Leves","")))))))))))))))))))))</f>
        <v>Tratores</v>
      </c>
      <c r="B2714" s="72"/>
      <c r="C2714" s="2">
        <v>2027</v>
      </c>
      <c r="D2714" s="2">
        <v>91214</v>
      </c>
      <c r="E2714" s="3" t="s">
        <v>1330</v>
      </c>
      <c r="F2714" s="14" t="str">
        <f>IF(ISBLANK(K2714), "Apenas Solicitação", "Tem OC")</f>
        <v>Apenas Solicitação</v>
      </c>
      <c r="G2714" s="2">
        <v>1</v>
      </c>
      <c r="H2714" s="37">
        <f>G2714-I2714</f>
        <v>1</v>
      </c>
      <c r="I2714" s="38">
        <v>0</v>
      </c>
      <c r="J2714" s="4">
        <v>45786</v>
      </c>
      <c r="K2714" s="14"/>
      <c r="L2714" s="3"/>
      <c r="M2714" s="44" t="str">
        <f ca="1">IF(OR(N2714="", N2714=0), "", IF(N2714&gt;TODAY(), "No prazo", "Atrasado"))</f>
        <v/>
      </c>
      <c r="N2714" s="44" t="str">
        <f>IFERROR(K2714 + VALUE(LEFT(L2714, FIND(" ", L2714) - 1)), "")</f>
        <v/>
      </c>
      <c r="O2714" s="3" t="str">
        <f>IF(_xlfn.DAYS(K2714,J2714)&lt;0, "Aguardando OC", _xlfn.DAYS(K2714,J2714))</f>
        <v>Aguardando OC</v>
      </c>
      <c r="P2714" s="14">
        <v>402161</v>
      </c>
      <c r="Q2714" s="12"/>
      <c r="R2714" s="14">
        <v>0</v>
      </c>
      <c r="S2714" s="2">
        <v>221</v>
      </c>
      <c r="T2714" s="65" t="s">
        <v>1029</v>
      </c>
      <c r="U2714" s="21">
        <v>0</v>
      </c>
      <c r="V2714" s="2"/>
      <c r="W2714" s="43" t="str">
        <f>IFERROR(VLOOKUP(V2714, Fornecedores!A:C, 3, FALSE), "")</f>
        <v/>
      </c>
      <c r="X2714" s="43" t="str">
        <f>IFERROR(VLOOKUP(V2714, Fornecedores!A:E, 5, FALSE), "")</f>
        <v/>
      </c>
      <c r="Y2714" s="43" t="str">
        <f>IFERROR(VLOOKUP(V2714, Fornecedores!A:F, 6, FALSE), "")</f>
        <v/>
      </c>
      <c r="Z2714" s="14" t="str">
        <f>IF(H2714=0, "Pedido entregue!", "Pendente")</f>
        <v>Pendente</v>
      </c>
      <c r="AA2714" s="74"/>
      <c r="AB2714" s="58" t="str">
        <f>IF(Z2714="Pedido Entregue!", IF(AA2714=1, "Retirado do Almoxarifado", IF(AA2714=2, "Material devolvido", "Aguardando retirada")), IF(Z2714="Pendente", "Entrega pendente", ""))</f>
        <v>Entrega pendente</v>
      </c>
      <c r="AC2714" s="18">
        <v>1</v>
      </c>
      <c r="AD2714" s="18">
        <f>AC2714/SUMIF($P:$P,P2714,$AC:$AC)</f>
        <v>1</v>
      </c>
      <c r="AE2714" s="18">
        <f>IF(R2714=0,0,AC2714/SUMIF($R:$R,R2714,$AC:$AC))</f>
        <v>0</v>
      </c>
      <c r="AF2714" s="18">
        <f>IF(R2714=0,1,0)</f>
        <v>1</v>
      </c>
      <c r="AH2714" t="str">
        <f>TEXT(J2714,"MMMM")</f>
        <v>maio</v>
      </c>
    </row>
    <row r="2715" spans="1:34" ht="12.75" customHeight="1" x14ac:dyDescent="0.25">
      <c r="A2715" s="90" t="str">
        <f>IF(C2715="Oficina Diversos","Oficina Geral",
IF(ISNUMBER(FIND("Estoque - Colhedoras",C2715)),"Colhedoras",IF(ISNUMBER(FIND("Caldeiraria",C2715)),"Caldeiraria",IF(ISNUMBER(FIND("Borracharia",C2715)),"Borracharia",IF(ISNUMBER(FIND("Lubrificação",C2715)),"Lubrificação",
IF(ISNUMBER(FIND("Estoque - Carregadeiras",C2715)),"Carregadeiras",IF(ISNUMBER(FIND("Estoque - Veic. Leves",C2715)),"Veic. Leves",
IF(ISNUMBER(FIND("Estoque - Caminhões",C2715)),"Caminhões",IF(ISNUMBER(FIND("Estoque - Transbordos",C2715)),"Transbordos",
IF(ISNUMBER(FIND("Estoque - Tratores",C2715)),"Tratores",
IF(ISNUMBER(FIND("Estoque - Máquinas pesadas",C2715)),"Máquinas pesadas",
IF(ISNUMBER(FIND("Estoque - Reboques",C2715)),"Reboques",
IF(C2715="Estoque","Estoque",
IF(AND(ISNUMBER(C2715),C2715&gt;1000,C2715&lt;2000),"Caminhões",
IF(AND(ISNUMBER(C2715),C2715&gt;2000,C2715&lt;3000),"Tratores",
IF(AND(ISNUMBER(C2715),C2715&gt;3000,C2715&lt;4000),"Carregadeiras",
IF(AND(ISNUMBER(C2715),C2715&gt;4000,C2715&lt;5000),"Máquinas pesadas",
IF(AND(ISNUMBER(C2715),C2715&gt;5000,C2715&lt;6000),"Colhedoras",
IF(AND(ISNUMBER(C2715),C2715&gt;7000,C2715&lt;8000),"Irrigação",
IF(AND(ISNUMBER(C2715),C2715&gt;8000,C2715&lt;9000),"Reboques",IF(AND(ISNUMBER(C2715),C2715&gt;0,C2715&lt;1000),"Veic. Leves","")))))))))))))))))))))</f>
        <v>Tratores</v>
      </c>
      <c r="B2715" s="72"/>
      <c r="C2715" s="2">
        <v>2027</v>
      </c>
      <c r="D2715" s="2">
        <v>91215</v>
      </c>
      <c r="E2715" s="3" t="s">
        <v>1331</v>
      </c>
      <c r="F2715" s="14" t="str">
        <f>IF(ISBLANK(K2715), "Apenas Solicitação", "Tem OC")</f>
        <v>Apenas Solicitação</v>
      </c>
      <c r="G2715" s="2">
        <v>3</v>
      </c>
      <c r="H2715" s="37">
        <f>G2715-I2715</f>
        <v>3</v>
      </c>
      <c r="I2715" s="38">
        <v>0</v>
      </c>
      <c r="J2715" s="4">
        <v>45786</v>
      </c>
      <c r="K2715" s="14"/>
      <c r="L2715" s="3"/>
      <c r="M2715" s="44" t="str">
        <f ca="1">IF(OR(N2715="", N2715=0), "", IF(N2715&gt;TODAY(), "No prazo", "Atrasado"))</f>
        <v/>
      </c>
      <c r="N2715" s="44" t="str">
        <f>IFERROR(K2715 + VALUE(LEFT(L2715, FIND(" ", L2715) - 1)), "")</f>
        <v/>
      </c>
      <c r="O2715" s="3" t="str">
        <f>IF(_xlfn.DAYS(K2715,J2715)&lt;0, "Aguardando OC", _xlfn.DAYS(K2715,J2715))</f>
        <v>Aguardando OC</v>
      </c>
      <c r="P2715" s="14">
        <v>402162</v>
      </c>
      <c r="Q2715" s="12"/>
      <c r="R2715" s="14">
        <v>0</v>
      </c>
      <c r="S2715" s="2">
        <v>221</v>
      </c>
      <c r="T2715" s="65" t="s">
        <v>1029</v>
      </c>
      <c r="U2715" s="21">
        <v>0</v>
      </c>
      <c r="V2715" s="2"/>
      <c r="W2715" s="43" t="str">
        <f>IFERROR(VLOOKUP(V2715, Fornecedores!A:C, 3, FALSE), "")</f>
        <v/>
      </c>
      <c r="X2715" s="43" t="str">
        <f>IFERROR(VLOOKUP(V2715, Fornecedores!A:E, 5, FALSE), "")</f>
        <v/>
      </c>
      <c r="Y2715" s="43" t="str">
        <f>IFERROR(VLOOKUP(V2715, Fornecedores!A:F, 6, FALSE), "")</f>
        <v/>
      </c>
      <c r="Z2715" s="14" t="str">
        <f>IF(H2715=0, "Pedido entregue!", "Pendente")</f>
        <v>Pendente</v>
      </c>
      <c r="AA2715" s="74"/>
      <c r="AB2715" s="58" t="str">
        <f>IF(Z2715="Pedido Entregue!", IF(AA2715=1, "Retirado do Almoxarifado", IF(AA2715=2, "Material devolvido", "Aguardando retirada")), IF(Z2715="Pendente", "Entrega pendente", ""))</f>
        <v>Entrega pendente</v>
      </c>
      <c r="AC2715" s="18">
        <v>1</v>
      </c>
      <c r="AD2715" s="18">
        <f>AC2715/SUMIF($P:$P,P2715,$AC:$AC)</f>
        <v>1</v>
      </c>
      <c r="AE2715" s="18">
        <f>IF(R2715=0,0,AC2715/SUMIF($R:$R,R2715,$AC:$AC))</f>
        <v>0</v>
      </c>
      <c r="AF2715" s="18">
        <f>IF(R2715=0,1,0)</f>
        <v>1</v>
      </c>
      <c r="AH2715" t="str">
        <f>TEXT(J2715,"MMMM")</f>
        <v>maio</v>
      </c>
    </row>
    <row r="2716" spans="1:34" ht="12.75" customHeight="1" x14ac:dyDescent="0.25">
      <c r="A2716" s="90" t="str">
        <f>IF(C2716="Oficina Diversos","Oficina Geral",
IF(ISNUMBER(FIND("Estoque - Colhedoras",C2716)),"Colhedoras",IF(ISNUMBER(FIND("Caldeiraria",C2716)),"Caldeiraria",IF(ISNUMBER(FIND("Borracharia",C2716)),"Borracharia",IF(ISNUMBER(FIND("Lubrificação",C2716)),"Lubrificação",
IF(ISNUMBER(FIND("Estoque - Carregadeiras",C2716)),"Carregadeiras",IF(ISNUMBER(FIND("Estoque - Veic. Leves",C2716)),"Veic. Leves",
IF(ISNUMBER(FIND("Estoque - Caminhões",C2716)),"Caminhões",IF(ISNUMBER(FIND("Estoque - Transbordos",C2716)),"Transbordos",
IF(ISNUMBER(FIND("Estoque - Tratores",C2716)),"Tratores",
IF(ISNUMBER(FIND("Estoque - Máquinas pesadas",C2716)),"Máquinas pesadas",
IF(ISNUMBER(FIND("Estoque - Reboques",C2716)),"Reboques",
IF(C2716="Estoque","Estoque",
IF(AND(ISNUMBER(C2716),C2716&gt;1000,C2716&lt;2000),"Caminhões",
IF(AND(ISNUMBER(C2716),C2716&gt;2000,C2716&lt;3000),"Tratores",
IF(AND(ISNUMBER(C2716),C2716&gt;3000,C2716&lt;4000),"Carregadeiras",
IF(AND(ISNUMBER(C2716),C2716&gt;4000,C2716&lt;5000),"Máquinas pesadas",
IF(AND(ISNUMBER(C2716),C2716&gt;5000,C2716&lt;6000),"Colhedoras",
IF(AND(ISNUMBER(C2716),C2716&gt;7000,C2716&lt;8000),"Irrigação",
IF(AND(ISNUMBER(C2716),C2716&gt;8000,C2716&lt;9000),"Reboques",IF(AND(ISNUMBER(C2716),C2716&gt;0,C2716&lt;1000),"Veic. Leves","")))))))))))))))))))))</f>
        <v>Tratores</v>
      </c>
      <c r="B2716" s="72"/>
      <c r="C2716" s="2">
        <v>2027</v>
      </c>
      <c r="D2716" s="2">
        <v>91216</v>
      </c>
      <c r="E2716" s="3" t="s">
        <v>1332</v>
      </c>
      <c r="F2716" s="14" t="str">
        <f>IF(ISBLANK(K2716), "Apenas Solicitação", "Tem OC")</f>
        <v>Apenas Solicitação</v>
      </c>
      <c r="G2716" s="2">
        <v>1</v>
      </c>
      <c r="H2716" s="37">
        <f>G2716-I2716</f>
        <v>1</v>
      </c>
      <c r="I2716" s="38">
        <v>0</v>
      </c>
      <c r="J2716" s="4">
        <v>45786</v>
      </c>
      <c r="K2716" s="14"/>
      <c r="L2716" s="3"/>
      <c r="M2716" s="44" t="str">
        <f ca="1">IF(OR(N2716="", N2716=0), "", IF(N2716&gt;TODAY(), "No prazo", "Atrasado"))</f>
        <v/>
      </c>
      <c r="N2716" s="44" t="str">
        <f>IFERROR(K2716 + VALUE(LEFT(L2716, FIND(" ", L2716) - 1)), "")</f>
        <v/>
      </c>
      <c r="O2716" s="3" t="str">
        <f>IF(_xlfn.DAYS(K2716,J2716)&lt;0, "Aguardando OC", _xlfn.DAYS(K2716,J2716))</f>
        <v>Aguardando OC</v>
      </c>
      <c r="P2716" s="14">
        <v>402165</v>
      </c>
      <c r="Q2716" s="12"/>
      <c r="R2716" s="14">
        <v>0</v>
      </c>
      <c r="S2716" s="2">
        <v>221</v>
      </c>
      <c r="T2716" s="65" t="s">
        <v>1029</v>
      </c>
      <c r="U2716" s="21">
        <v>0</v>
      </c>
      <c r="V2716" s="2"/>
      <c r="W2716" s="43" t="str">
        <f>IFERROR(VLOOKUP(V2716, Fornecedores!A:C, 3, FALSE), "")</f>
        <v/>
      </c>
      <c r="X2716" s="43" t="str">
        <f>IFERROR(VLOOKUP(V2716, Fornecedores!A:E, 5, FALSE), "")</f>
        <v/>
      </c>
      <c r="Y2716" s="43" t="str">
        <f>IFERROR(VLOOKUP(V2716, Fornecedores!A:F, 6, FALSE), "")</f>
        <v/>
      </c>
      <c r="Z2716" s="14" t="str">
        <f>IF(H2716=0, "Pedido entregue!", "Pendente")</f>
        <v>Pendente</v>
      </c>
      <c r="AA2716" s="74"/>
      <c r="AB2716" s="58" t="str">
        <f>IF(Z2716="Pedido Entregue!", IF(AA2716=1, "Retirado do Almoxarifado", IF(AA2716=2, "Material devolvido", "Aguardando retirada")), IF(Z2716="Pendente", "Entrega pendente", ""))</f>
        <v>Entrega pendente</v>
      </c>
      <c r="AC2716" s="18">
        <v>1</v>
      </c>
      <c r="AD2716" s="18">
        <f>AC2716/SUMIF($P:$P,P2716,$AC:$AC)</f>
        <v>1</v>
      </c>
      <c r="AE2716" s="18">
        <f>IF(R2716=0,0,AC2716/SUMIF($R:$R,R2716,$AC:$AC))</f>
        <v>0</v>
      </c>
      <c r="AF2716" s="18">
        <f>IF(R2716=0,1,0)</f>
        <v>1</v>
      </c>
      <c r="AH2716" t="str">
        <f>TEXT(J2716,"MMMM")</f>
        <v>maio</v>
      </c>
    </row>
    <row r="2717" spans="1:34" ht="12.75" hidden="1" customHeight="1" x14ac:dyDescent="0.25">
      <c r="A2717" s="90" t="str">
        <f>IF(C2717="Oficina Diversos","Oficina Geral",
IF(ISNUMBER(FIND("Estoque - Colhedoras",C2717)),"Colhedoras",IF(ISNUMBER(FIND("Caldeiraria",C2717)),"Caldeiraria",IF(ISNUMBER(FIND("Borracharia",C2717)),"Borracharia",IF(ISNUMBER(FIND("Lubrificação",C2717)),"Lubrificação",
IF(ISNUMBER(FIND("Estoque - Carregadeiras",C2717)),"Carregadeiras",IF(ISNUMBER(FIND("Estoque - Veic. Leves",C2717)),"Veic. Leves",
IF(ISNUMBER(FIND("Estoque - Caminhões",C2717)),"Caminhões",IF(ISNUMBER(FIND("Estoque - Transbordos",C2717)),"Transbordos",
IF(ISNUMBER(FIND("Estoque - Tratores",C2717)),"Tratores",
IF(ISNUMBER(FIND("Estoque - Máquinas pesadas",C2717)),"Máquinas pesadas",
IF(ISNUMBER(FIND("Estoque - Reboques",C2717)),"Reboques",
IF(C2717="Estoque","Estoque",
IF(AND(ISNUMBER(C2717),C2717&gt;1000,C2717&lt;2000),"Caminhões",
IF(AND(ISNUMBER(C2717),C2717&gt;2000,C2717&lt;3000),"Tratores",
IF(AND(ISNUMBER(C2717),C2717&gt;3000,C2717&lt;4000),"Carregadeiras",
IF(AND(ISNUMBER(C2717),C2717&gt;4000,C2717&lt;5000),"Máquinas pesadas",
IF(AND(ISNUMBER(C2717),C2717&gt;5000,C2717&lt;6000),"Colhedoras",
IF(AND(ISNUMBER(C2717),C2717&gt;7000,C2717&lt;8000),"Irrigação",
IF(AND(ISNUMBER(C2717),C2717&gt;8000,C2717&lt;9000),"Reboques",IF(AND(ISNUMBER(C2717),C2717&gt;0,C2717&lt;1000),"Veic. Leves","")))))))))))))))))))))</f>
        <v>Tratores</v>
      </c>
      <c r="B2717" s="72"/>
      <c r="C2717" s="2">
        <v>2020</v>
      </c>
      <c r="D2717" s="2">
        <v>91217</v>
      </c>
      <c r="E2717" s="3" t="s">
        <v>1333</v>
      </c>
      <c r="F2717" s="14" t="str">
        <f>IF(ISBLANK(K2717), "Apenas Solicitação", "Tem OC")</f>
        <v>Tem OC</v>
      </c>
      <c r="G2717" s="2">
        <v>1</v>
      </c>
      <c r="H2717" s="37">
        <f>G2717-I2717</f>
        <v>0</v>
      </c>
      <c r="I2717" s="38">
        <v>1</v>
      </c>
      <c r="J2717" s="4">
        <v>45786</v>
      </c>
      <c r="K2717" s="180">
        <v>45804</v>
      </c>
      <c r="L2717" s="3" t="s">
        <v>20151</v>
      </c>
      <c r="M2717" s="44" t="str">
        <f ca="1">IF(OR(N2717="", N2717=0), "", IF(N2717&gt;TODAY(), "No prazo", "Atrasado"))</f>
        <v>Atrasado</v>
      </c>
      <c r="N2717" s="44">
        <f>IFERROR(K2717 + VALUE(LEFT(L2717, FIND(" ", L2717) - 1)), "")</f>
        <v>45804</v>
      </c>
      <c r="O2717" s="3">
        <f>IF(_xlfn.DAYS(K2717,J2717)&lt;0, "Aguardando OC", _xlfn.DAYS(K2717,J2717))</f>
        <v>18</v>
      </c>
      <c r="P2717" s="14">
        <v>402076</v>
      </c>
      <c r="Q2717" s="12"/>
      <c r="R2717" s="14">
        <v>168228</v>
      </c>
      <c r="S2717" s="2">
        <v>221</v>
      </c>
      <c r="T2717" s="65" t="s">
        <v>1029</v>
      </c>
      <c r="U2717" s="21">
        <v>600</v>
      </c>
      <c r="V2717" s="2">
        <v>14487</v>
      </c>
      <c r="W2717" s="43" t="str">
        <f>IFERROR(VLOOKUP(V2717, Fornecedores!A:C, 3, FALSE), "")</f>
        <v xml:space="preserve">FL TRATORES </v>
      </c>
      <c r="X2717" s="43" t="str">
        <f>IFERROR(VLOOKUP(V2717, Fornecedores!A:E, 5, FALSE), "")</f>
        <v>Recife</v>
      </c>
      <c r="Y2717" s="43" t="str">
        <f>IFERROR(VLOOKUP(V2717, Fornecedores!A:F, 6, FALSE), "")</f>
        <v>PE</v>
      </c>
      <c r="Z2717" s="14" t="str">
        <f>IF(H2717=0, "Pedido entregue!", "Pendente")</f>
        <v>Pedido entregue!</v>
      </c>
      <c r="AA2717" s="74"/>
      <c r="AB2717" s="58" t="str">
        <f>IF(Z2717="Pedido Entregue!", IF(AA2717=1, "Retirado do Almoxarifado", IF(AA2717=2, "Material devolvido", "Aguardando retirada")), IF(Z2717="Pendente", "Entrega pendente", ""))</f>
        <v>Aguardando retirada</v>
      </c>
      <c r="AC2717" s="18">
        <v>1</v>
      </c>
      <c r="AD2717" s="18">
        <f>AC2717/SUMIF($P:$P,P2717,$AC:$AC)</f>
        <v>1</v>
      </c>
      <c r="AE2717" s="18">
        <f>IF(R2717=0,0,AC2717/SUMIF($R:$R,R2717,$AC:$AC))</f>
        <v>1</v>
      </c>
      <c r="AF2717" s="18">
        <f>IF(R2717=0,1,0)</f>
        <v>0</v>
      </c>
      <c r="AH2717" t="str">
        <f>TEXT(J2717,"MMMM")</f>
        <v>maio</v>
      </c>
    </row>
    <row r="2718" spans="1:34" ht="12.75" hidden="1" customHeight="1" x14ac:dyDescent="0.25">
      <c r="A2718" s="90" t="str">
        <f>IF(C2718="Oficina Diversos","Oficina Geral",
IF(ISNUMBER(FIND("Estoque - Colhedoras",C2718)),"Colhedoras",IF(ISNUMBER(FIND("Caldeiraria",C2718)),"Caldeiraria",IF(ISNUMBER(FIND("Borracharia",C2718)),"Borracharia",IF(ISNUMBER(FIND("Lubrificação",C2718)),"Lubrificação",
IF(ISNUMBER(FIND("Estoque - Carregadeiras",C2718)),"Carregadeiras",IF(ISNUMBER(FIND("Estoque - Veic. Leves",C2718)),"Veic. Leves",
IF(ISNUMBER(FIND("Estoque - Caminhões",C2718)),"Caminhões",IF(ISNUMBER(FIND("Estoque - Transbordos",C2718)),"Transbordos",
IF(ISNUMBER(FIND("Estoque - Tratores",C2718)),"Tratores",
IF(ISNUMBER(FIND("Estoque - Máquinas pesadas",C2718)),"Máquinas pesadas",
IF(ISNUMBER(FIND("Estoque - Reboques",C2718)),"Reboques",
IF(C2718="Estoque","Estoque",
IF(AND(ISNUMBER(C2718),C2718&gt;1000,C2718&lt;2000),"Caminhões",
IF(AND(ISNUMBER(C2718),C2718&gt;2000,C2718&lt;3000),"Tratores",
IF(AND(ISNUMBER(C2718),C2718&gt;3000,C2718&lt;4000),"Carregadeiras",
IF(AND(ISNUMBER(C2718),C2718&gt;4000,C2718&lt;5000),"Máquinas pesadas",
IF(AND(ISNUMBER(C2718),C2718&gt;5000,C2718&lt;6000),"Colhedoras",
IF(AND(ISNUMBER(C2718),C2718&gt;7000,C2718&lt;8000),"Irrigação",
IF(AND(ISNUMBER(C2718),C2718&gt;8000,C2718&lt;9000),"Reboques",IF(AND(ISNUMBER(C2718),C2718&gt;0,C2718&lt;1000),"Veic. Leves","")))))))))))))))))))))</f>
        <v>Carregadeiras</v>
      </c>
      <c r="B2718" s="72"/>
      <c r="C2718" s="42">
        <v>3014</v>
      </c>
      <c r="D2718" s="42">
        <v>91218</v>
      </c>
      <c r="E2718" s="43" t="s">
        <v>1334</v>
      </c>
      <c r="F2718" s="14" t="str">
        <f>IF(ISBLANK(K2718), "Apenas Solicitação", "Tem OC")</f>
        <v>Tem OC</v>
      </c>
      <c r="G2718" s="42">
        <v>1</v>
      </c>
      <c r="H2718" s="37">
        <f>G2718-I2718</f>
        <v>0</v>
      </c>
      <c r="I2718" s="38">
        <v>1</v>
      </c>
      <c r="J2718" s="44">
        <v>45786</v>
      </c>
      <c r="K2718" s="185">
        <v>45791</v>
      </c>
      <c r="L2718" s="44"/>
      <c r="M2718" s="44"/>
      <c r="N2718" s="44" t="str">
        <f>IFERROR(K2718 + VALUE(LEFT(L2718, FIND(" ", L2718) - 1)), "")</f>
        <v/>
      </c>
      <c r="O2718" s="3">
        <f>IF(_xlfn.DAYS(K2718,J2718)&lt;0, "Aguardando OC", _xlfn.DAYS(K2718,J2718))</f>
        <v>5</v>
      </c>
      <c r="P2718" s="191">
        <v>402227</v>
      </c>
      <c r="Q2718" s="54"/>
      <c r="R2718" s="191">
        <v>167578</v>
      </c>
      <c r="S2718" s="42"/>
      <c r="T2718" s="67"/>
      <c r="U2718" s="45">
        <v>1907.87</v>
      </c>
      <c r="V2718" s="42">
        <v>13341</v>
      </c>
      <c r="W2718" s="43" t="str">
        <f>IFERROR(VLOOKUP(V2718, Fornecedores!A:C, 3, FALSE), "")</f>
        <v>DISMA DISTRIBUIDORA</v>
      </c>
      <c r="X2718" s="43" t="str">
        <f>IFERROR(VLOOKUP(V2718, Fornecedores!A:E, 5, FALSE), "")</f>
        <v>Araçatuba</v>
      </c>
      <c r="Y2718" s="43" t="str">
        <f>IFERROR(VLOOKUP(V2718, Fornecedores!A:F, 6, FALSE), "")</f>
        <v>SP</v>
      </c>
      <c r="Z2718" s="14" t="str">
        <f>IF(H2718=0, "Pedido entregue!", "Pendente")</f>
        <v>Pedido entregue!</v>
      </c>
      <c r="AA2718" s="74">
        <v>1</v>
      </c>
      <c r="AB2718" s="58" t="str">
        <f>IF(Z2718="Pedido Entregue!", IF(AA2718=1, "Retirado do Almoxarifado", IF(AA2718=2, "Material devolvido", "Aguardando retirada")), IF(Z2718="Pendente", "Entrega pendente", ""))</f>
        <v>Retirado do Almoxarifado</v>
      </c>
      <c r="AC2718" s="18">
        <v>1</v>
      </c>
      <c r="AD2718" s="18">
        <f>AC2718/SUMIF($P:$P,P2718,$AC:$AC)</f>
        <v>1</v>
      </c>
      <c r="AE2718" s="18">
        <f>IF(R2718=0,0,AC2718/SUMIF($R:$R,R2718,$AC:$AC))</f>
        <v>8.3333333333333329E-2</v>
      </c>
      <c r="AF2718" s="18">
        <f>IF(R2718=0,1,0)</f>
        <v>0</v>
      </c>
      <c r="AG2718" s="18">
        <f>IF(R2718=0,#REF!-J2718,0)</f>
        <v>0</v>
      </c>
      <c r="AH2718" t="str">
        <f>TEXT(J2718,"MMMM")</f>
        <v>maio</v>
      </c>
    </row>
    <row r="2719" spans="1:34" ht="12.75" customHeight="1" x14ac:dyDescent="0.25">
      <c r="A2719" s="90" t="str">
        <f>IF(C2719="Oficina Diversos","Oficina Geral",
IF(ISNUMBER(FIND("Estoque - Colhedoras",C2719)),"Colhedoras",IF(ISNUMBER(FIND("Caldeiraria",C2719)),"Caldeiraria",IF(ISNUMBER(FIND("Borracharia",C2719)),"Borracharia",IF(ISNUMBER(FIND("Lubrificação",C2719)),"Lubrificação",
IF(ISNUMBER(FIND("Estoque - Carregadeiras",C2719)),"Carregadeiras",IF(ISNUMBER(FIND("Estoque - Veic. Leves",C2719)),"Veic. Leves",
IF(ISNUMBER(FIND("Estoque - Caminhões",C2719)),"Caminhões",IF(ISNUMBER(FIND("Estoque - Transbordos",C2719)),"Transbordos",
IF(ISNUMBER(FIND("Estoque - Tratores",C2719)),"Tratores",
IF(ISNUMBER(FIND("Estoque - Máquinas pesadas",C2719)),"Máquinas pesadas",
IF(ISNUMBER(FIND("Estoque - Reboques",C2719)),"Reboques",
IF(C2719="Estoque","Estoque",
IF(AND(ISNUMBER(C2719),C2719&gt;1000,C2719&lt;2000),"Caminhões",
IF(AND(ISNUMBER(C2719),C2719&gt;2000,C2719&lt;3000),"Tratores",
IF(AND(ISNUMBER(C2719),C2719&gt;3000,C2719&lt;4000),"Carregadeiras",
IF(AND(ISNUMBER(C2719),C2719&gt;4000,C2719&lt;5000),"Máquinas pesadas",
IF(AND(ISNUMBER(C2719),C2719&gt;5000,C2719&lt;6000),"Colhedoras",
IF(AND(ISNUMBER(C2719),C2719&gt;7000,C2719&lt;8000),"Irrigação",
IF(AND(ISNUMBER(C2719),C2719&gt;8000,C2719&lt;9000),"Reboques",IF(AND(ISNUMBER(C2719),C2719&gt;0,C2719&lt;1000),"Veic. Leves","")))))))))))))))))))))</f>
        <v>Carregadeiras</v>
      </c>
      <c r="B2719" s="72"/>
      <c r="C2719" s="42">
        <v>3014</v>
      </c>
      <c r="D2719" s="42">
        <v>91219</v>
      </c>
      <c r="E2719" s="43" t="s">
        <v>1335</v>
      </c>
      <c r="F2719" s="14" t="str">
        <f>IF(ISBLANK(K2719), "Apenas Solicitação", "Tem OC")</f>
        <v>Apenas Solicitação</v>
      </c>
      <c r="G2719" s="42">
        <v>1</v>
      </c>
      <c r="H2719" s="37">
        <f>G2719-I2719</f>
        <v>1</v>
      </c>
      <c r="I2719" s="38">
        <v>0</v>
      </c>
      <c r="J2719" s="44">
        <v>45786</v>
      </c>
      <c r="K2719" s="191"/>
      <c r="L2719" s="43"/>
      <c r="M2719" s="44" t="str">
        <f ca="1">IF(OR(N2719="", N2719=0), "", IF(N2719&gt;TODAY(), "No prazo", "Atrasado"))</f>
        <v/>
      </c>
      <c r="N2719" s="44" t="str">
        <f>IFERROR(K2719 + VALUE(LEFT(L2719, FIND(" ", L2719) - 1)), "")</f>
        <v/>
      </c>
      <c r="O2719" s="3" t="str">
        <f>IF(_xlfn.DAYS(K2719,J2719)&lt;0, "Aguardando OC", _xlfn.DAYS(K2719,J2719))</f>
        <v>Aguardando OC</v>
      </c>
      <c r="P2719" s="191">
        <v>402230</v>
      </c>
      <c r="Q2719" s="54"/>
      <c r="R2719" s="191">
        <v>0</v>
      </c>
      <c r="S2719" s="49"/>
      <c r="T2719" s="153"/>
      <c r="U2719" s="45">
        <v>0</v>
      </c>
      <c r="V2719" s="42"/>
      <c r="W2719" s="43" t="str">
        <f>IFERROR(VLOOKUP(V2719, Fornecedores!A:C, 3, FALSE), "")</f>
        <v/>
      </c>
      <c r="X2719" s="43" t="str">
        <f>IFERROR(VLOOKUP(V2719, Fornecedores!A:E, 5, FALSE), "")</f>
        <v/>
      </c>
      <c r="Y2719" s="43" t="str">
        <f>IFERROR(VLOOKUP(V2719, Fornecedores!A:F, 6, FALSE), "")</f>
        <v/>
      </c>
      <c r="Z2719" s="14" t="str">
        <f>IF(H2719=0, "Pedido entregue!", "Pendente")</f>
        <v>Pendente</v>
      </c>
      <c r="AA2719" s="74"/>
      <c r="AB2719" s="58" t="str">
        <f>IF(Z2719="Pedido Entregue!", IF(AA2719=1, "Retirado do Almoxarifado", IF(AA2719=2, "Material devolvido", "Aguardando retirada")), IF(Z2719="Pendente", "Entrega pendente", ""))</f>
        <v>Entrega pendente</v>
      </c>
      <c r="AC2719" s="18">
        <v>1</v>
      </c>
      <c r="AD2719" s="18">
        <f>AC2719/SUMIF($P:$P,P2719,$AC:$AC)</f>
        <v>1</v>
      </c>
      <c r="AE2719" s="18">
        <f>IF(R2719=0,0,AC2719/SUMIF($R:$R,R2719,$AC:$AC))</f>
        <v>0</v>
      </c>
      <c r="AF2719" s="18">
        <f>IF(R2719=0,1,0)</f>
        <v>1</v>
      </c>
      <c r="AG2719" s="18" t="e">
        <f>IF(R2719=0,#REF!-J2719,0)</f>
        <v>#REF!</v>
      </c>
      <c r="AH2719" t="str">
        <f>TEXT(J2719,"MMMM")</f>
        <v>maio</v>
      </c>
    </row>
    <row r="2720" spans="1:34" ht="12.75" hidden="1" customHeight="1" x14ac:dyDescent="0.25">
      <c r="A2720" s="90" t="str">
        <f>IF(C2720="Oficina Diversos","Oficina Geral",
IF(ISNUMBER(FIND("Estoque - Colhedoras",C2720)),"Colhedoras",IF(ISNUMBER(FIND("Caldeiraria",C2720)),"Caldeiraria",IF(ISNUMBER(FIND("Borracharia",C2720)),"Borracharia",IF(ISNUMBER(FIND("Lubrificação",C2720)),"Lubrificação",
IF(ISNUMBER(FIND("Estoque - Carregadeiras",C2720)),"Carregadeiras",IF(ISNUMBER(FIND("Estoque - Veic. Leves",C2720)),"Veic. Leves",
IF(ISNUMBER(FIND("Estoque - Caminhões",C2720)),"Caminhões",IF(ISNUMBER(FIND("Estoque - Transbordos",C2720)),"Transbordos",
IF(ISNUMBER(FIND("Estoque - Tratores",C2720)),"Tratores",
IF(ISNUMBER(FIND("Estoque - Máquinas pesadas",C2720)),"Máquinas pesadas",
IF(ISNUMBER(FIND("Estoque - Reboques",C2720)),"Reboques",
IF(C2720="Estoque","Estoque",
IF(AND(ISNUMBER(C2720),C2720&gt;1000,C2720&lt;2000),"Caminhões",
IF(AND(ISNUMBER(C2720),C2720&gt;2000,C2720&lt;3000),"Tratores",
IF(AND(ISNUMBER(C2720),C2720&gt;3000,C2720&lt;4000),"Carregadeiras",
IF(AND(ISNUMBER(C2720),C2720&gt;4000,C2720&lt;5000),"Máquinas pesadas",
IF(AND(ISNUMBER(C2720),C2720&gt;5000,C2720&lt;6000),"Colhedoras",
IF(AND(ISNUMBER(C2720),C2720&gt;7000,C2720&lt;8000),"Irrigação",
IF(AND(ISNUMBER(C2720),C2720&gt;8000,C2720&lt;9000),"Reboques",IF(AND(ISNUMBER(C2720),C2720&gt;0,C2720&lt;1000),"Veic. Leves","")))))))))))))))))))))</f>
        <v>Carregadeiras</v>
      </c>
      <c r="B2720" s="72"/>
      <c r="C2720" s="42">
        <v>3014</v>
      </c>
      <c r="D2720" s="42">
        <v>91220</v>
      </c>
      <c r="E2720" s="43" t="s">
        <v>1336</v>
      </c>
      <c r="F2720" s="14" t="str">
        <f>IF(ISBLANK(K2720), "Apenas Solicitação", "Tem OC")</f>
        <v>Tem OC</v>
      </c>
      <c r="G2720" s="42">
        <v>1</v>
      </c>
      <c r="H2720" s="37">
        <f>G2720-I2720</f>
        <v>0</v>
      </c>
      <c r="I2720" s="38">
        <v>1</v>
      </c>
      <c r="J2720" s="44">
        <v>45786</v>
      </c>
      <c r="K2720" s="185">
        <v>45791</v>
      </c>
      <c r="L2720" s="44"/>
      <c r="M2720" s="44"/>
      <c r="N2720" s="44" t="str">
        <f>IFERROR(K2720 + VALUE(LEFT(L2720, FIND(" ", L2720) - 1)), "")</f>
        <v/>
      </c>
      <c r="O2720" s="3">
        <f>IF(_xlfn.DAYS(K2720,J2720)&lt;0, "Aguardando OC", _xlfn.DAYS(K2720,J2720))</f>
        <v>5</v>
      </c>
      <c r="P2720" s="191">
        <v>402231</v>
      </c>
      <c r="Q2720" s="54"/>
      <c r="R2720" s="191">
        <v>167578</v>
      </c>
      <c r="S2720" s="42"/>
      <c r="T2720" s="67"/>
      <c r="U2720" s="45">
        <v>174.39</v>
      </c>
      <c r="V2720" s="42">
        <v>13341</v>
      </c>
      <c r="W2720" s="43" t="str">
        <f>IFERROR(VLOOKUP(V2720, Fornecedores!A:C, 3, FALSE), "")</f>
        <v>DISMA DISTRIBUIDORA</v>
      </c>
      <c r="X2720" s="43" t="str">
        <f>IFERROR(VLOOKUP(V2720, Fornecedores!A:E, 5, FALSE), "")</f>
        <v>Araçatuba</v>
      </c>
      <c r="Y2720" s="43" t="str">
        <f>IFERROR(VLOOKUP(V2720, Fornecedores!A:F, 6, FALSE), "")</f>
        <v>SP</v>
      </c>
      <c r="Z2720" s="14" t="str">
        <f>IF(H2720=0, "Pedido entregue!", "Pendente")</f>
        <v>Pedido entregue!</v>
      </c>
      <c r="AA2720" s="74">
        <v>1</v>
      </c>
      <c r="AB2720" s="58" t="str">
        <f>IF(Z2720="Pedido Entregue!", IF(AA2720=1, "Retirado do Almoxarifado", IF(AA2720=2, "Material devolvido", "Aguardando retirada")), IF(Z2720="Pendente", "Entrega pendente", ""))</f>
        <v>Retirado do Almoxarifado</v>
      </c>
      <c r="AC2720" s="18">
        <v>1</v>
      </c>
      <c r="AD2720" s="18">
        <f>AC2720/SUMIF($P:$P,P2720,$AC:$AC)</f>
        <v>1</v>
      </c>
      <c r="AE2720" s="18">
        <f>IF(R2720=0,0,AC2720/SUMIF($R:$R,R2720,$AC:$AC))</f>
        <v>8.3333333333333329E-2</v>
      </c>
      <c r="AF2720" s="18">
        <f>IF(R2720=0,1,0)</f>
        <v>0</v>
      </c>
      <c r="AG2720" s="18">
        <f>IF(R2720=0,#REF!-J2720,0)</f>
        <v>0</v>
      </c>
      <c r="AH2720" t="str">
        <f>TEXT(J2720,"MMMM")</f>
        <v>maio</v>
      </c>
    </row>
    <row r="2721" spans="1:34" ht="12.75" hidden="1" customHeight="1" x14ac:dyDescent="0.25">
      <c r="A2721" s="90" t="str">
        <f>IF(C2721="Oficina Diversos","Oficina Geral",
IF(ISNUMBER(FIND("Estoque - Colhedoras",C2721)),"Colhedoras",IF(ISNUMBER(FIND("Caldeiraria",C2721)),"Caldeiraria",IF(ISNUMBER(FIND("Borracharia",C2721)),"Borracharia",IF(ISNUMBER(FIND("Lubrificação",C2721)),"Lubrificação",
IF(ISNUMBER(FIND("Estoque - Carregadeiras",C2721)),"Carregadeiras",IF(ISNUMBER(FIND("Estoque - Veic. Leves",C2721)),"Veic. Leves",
IF(ISNUMBER(FIND("Estoque - Caminhões",C2721)),"Caminhões",IF(ISNUMBER(FIND("Estoque - Transbordos",C2721)),"Transbordos",
IF(ISNUMBER(FIND("Estoque - Tratores",C2721)),"Tratores",
IF(ISNUMBER(FIND("Estoque - Máquinas pesadas",C2721)),"Máquinas pesadas",
IF(ISNUMBER(FIND("Estoque - Reboques",C2721)),"Reboques",
IF(C2721="Estoque","Estoque",
IF(AND(ISNUMBER(C2721),C2721&gt;1000,C2721&lt;2000),"Caminhões",
IF(AND(ISNUMBER(C2721),C2721&gt;2000,C2721&lt;3000),"Tratores",
IF(AND(ISNUMBER(C2721),C2721&gt;3000,C2721&lt;4000),"Carregadeiras",
IF(AND(ISNUMBER(C2721),C2721&gt;4000,C2721&lt;5000),"Máquinas pesadas",
IF(AND(ISNUMBER(C2721),C2721&gt;5000,C2721&lt;6000),"Colhedoras",
IF(AND(ISNUMBER(C2721),C2721&gt;7000,C2721&lt;8000),"Irrigação",
IF(AND(ISNUMBER(C2721),C2721&gt;8000,C2721&lt;9000),"Reboques",IF(AND(ISNUMBER(C2721),C2721&gt;0,C2721&lt;1000),"Veic. Leves","")))))))))))))))))))))</f>
        <v>Carregadeiras</v>
      </c>
      <c r="B2721" s="72"/>
      <c r="C2721" s="2">
        <v>3014</v>
      </c>
      <c r="D2721" s="2">
        <v>91221</v>
      </c>
      <c r="E2721" s="3" t="s">
        <v>1337</v>
      </c>
      <c r="F2721" s="14" t="str">
        <f>IF(ISBLANK(K2721), "Apenas Solicitação", "Tem OC")</f>
        <v>Tem OC</v>
      </c>
      <c r="G2721" s="2">
        <v>1</v>
      </c>
      <c r="H2721" s="37">
        <f>G2721-I2721</f>
        <v>0</v>
      </c>
      <c r="I2721" s="38">
        <v>1</v>
      </c>
      <c r="J2721" s="4">
        <v>45786</v>
      </c>
      <c r="K2721" s="180">
        <v>45794</v>
      </c>
      <c r="L2721" s="3" t="s">
        <v>20152</v>
      </c>
      <c r="M2721" s="44" t="str">
        <f ca="1">IF(OR(N2721="", N2721=0), "", IF(N2721&gt;TODAY(), "No prazo", "Atrasado"))</f>
        <v>Atrasado</v>
      </c>
      <c r="N2721" s="44">
        <f>IFERROR(K2721 + VALUE(LEFT(L2721, FIND(" ", L2721) - 1)), "")</f>
        <v>45795</v>
      </c>
      <c r="O2721" s="3">
        <f>IF(_xlfn.DAYS(K2721,J2721)&lt;0, "Aguardando OC", _xlfn.DAYS(K2721,J2721))</f>
        <v>8</v>
      </c>
      <c r="P2721" s="14">
        <v>402236</v>
      </c>
      <c r="Q2721" s="12"/>
      <c r="R2721" s="14">
        <v>167858</v>
      </c>
      <c r="S2721" s="2">
        <v>221</v>
      </c>
      <c r="T2721" s="65" t="s">
        <v>1029</v>
      </c>
      <c r="U2721" s="21">
        <v>1531</v>
      </c>
      <c r="V2721" s="2">
        <v>13341</v>
      </c>
      <c r="W2721" s="43" t="str">
        <f>IFERROR(VLOOKUP(V2721, Fornecedores!A:C, 3, FALSE), "")</f>
        <v>DISMA DISTRIBUIDORA</v>
      </c>
      <c r="X2721" s="43" t="str">
        <f>IFERROR(VLOOKUP(V2721, Fornecedores!A:E, 5, FALSE), "")</f>
        <v>Araçatuba</v>
      </c>
      <c r="Y2721" s="43" t="str">
        <f>IFERROR(VLOOKUP(V2721, Fornecedores!A:F, 6, FALSE), "")</f>
        <v>SP</v>
      </c>
      <c r="Z2721" s="14" t="str">
        <f>IF(H2721=0, "Pedido entregue!", "Pendente")</f>
        <v>Pedido entregue!</v>
      </c>
      <c r="AA2721" s="74">
        <v>1</v>
      </c>
      <c r="AB2721" s="58" t="str">
        <f>IF(Z2721="Pedido Entregue!", IF(AA2721=1, "Retirado do Almoxarifado", IF(AA2721=2, "Material devolvido", "Aguardando retirada")), IF(Z2721="Pendente", "Entrega pendente", ""))</f>
        <v>Retirado do Almoxarifado</v>
      </c>
      <c r="AC2721" s="18">
        <v>1</v>
      </c>
      <c r="AD2721" s="18">
        <f>AC2721/SUMIF($P:$P,P2721,$AC:$AC)</f>
        <v>1</v>
      </c>
      <c r="AE2721" s="18">
        <f>IF(R2721=0,0,AC2721/SUMIF($R:$R,R2721,$AC:$AC))</f>
        <v>1</v>
      </c>
      <c r="AF2721" s="18">
        <f>IF(R2721=0,1,0)</f>
        <v>0</v>
      </c>
      <c r="AH2721" t="str">
        <f>TEXT(J2721,"MMMM")</f>
        <v>maio</v>
      </c>
    </row>
    <row r="2722" spans="1:34" ht="12.75" hidden="1" customHeight="1" x14ac:dyDescent="0.25">
      <c r="A2722" s="90" t="str">
        <f>IF(C2722="Oficina Diversos","Oficina Geral",
IF(ISNUMBER(FIND("Estoque - Colhedoras",C2722)),"Colhedoras",IF(ISNUMBER(FIND("Caldeiraria",C2722)),"Caldeiraria",IF(ISNUMBER(FIND("Borracharia",C2722)),"Borracharia",IF(ISNUMBER(FIND("Lubrificação",C2722)),"Lubrificação",
IF(ISNUMBER(FIND("Estoque - Carregadeiras",C2722)),"Carregadeiras",IF(ISNUMBER(FIND("Estoque - Veic. Leves",C2722)),"Veic. Leves",
IF(ISNUMBER(FIND("Estoque - Caminhões",C2722)),"Caminhões",IF(ISNUMBER(FIND("Estoque - Transbordos",C2722)),"Transbordos",
IF(ISNUMBER(FIND("Estoque - Tratores",C2722)),"Tratores",
IF(ISNUMBER(FIND("Estoque - Máquinas pesadas",C2722)),"Máquinas pesadas",
IF(ISNUMBER(FIND("Estoque - Reboques",C2722)),"Reboques",
IF(C2722="Estoque","Estoque",
IF(AND(ISNUMBER(C2722),C2722&gt;1000,C2722&lt;2000),"Caminhões",
IF(AND(ISNUMBER(C2722),C2722&gt;2000,C2722&lt;3000),"Tratores",
IF(AND(ISNUMBER(C2722),C2722&gt;3000,C2722&lt;4000),"Carregadeiras",
IF(AND(ISNUMBER(C2722),C2722&gt;4000,C2722&lt;5000),"Máquinas pesadas",
IF(AND(ISNUMBER(C2722),C2722&gt;5000,C2722&lt;6000),"Colhedoras",
IF(AND(ISNUMBER(C2722),C2722&gt;7000,C2722&lt;8000),"Irrigação",
IF(AND(ISNUMBER(C2722),C2722&gt;8000,C2722&lt;9000),"Reboques",IF(AND(ISNUMBER(C2722),C2722&gt;0,C2722&lt;1000),"Veic. Leves","")))))))))))))))))))))</f>
        <v>Carregadeiras</v>
      </c>
      <c r="B2722" s="72"/>
      <c r="C2722" s="42">
        <v>3027</v>
      </c>
      <c r="D2722" s="42">
        <v>91222</v>
      </c>
      <c r="E2722" s="43" t="s">
        <v>1338</v>
      </c>
      <c r="F2722" s="14" t="str">
        <f>IF(ISBLANK(K2722), "Apenas Solicitação", "Tem OC")</f>
        <v>Tem OC</v>
      </c>
      <c r="G2722" s="42">
        <v>14</v>
      </c>
      <c r="H2722" s="37">
        <f>G2722-I2722</f>
        <v>0</v>
      </c>
      <c r="I2722" s="38">
        <v>14</v>
      </c>
      <c r="J2722" s="44">
        <v>45786</v>
      </c>
      <c r="K2722" s="185">
        <v>45792</v>
      </c>
      <c r="L2722" s="44"/>
      <c r="M2722" s="44"/>
      <c r="N2722" s="44" t="str">
        <f>IFERROR(K2722 + VALUE(LEFT(L2722, FIND(" ", L2722) - 1)), "")</f>
        <v/>
      </c>
      <c r="O2722" s="3">
        <f>IF(_xlfn.DAYS(K2722,J2722)&lt;0, "Aguardando OC", _xlfn.DAYS(K2722,J2722))</f>
        <v>6</v>
      </c>
      <c r="P2722" s="191">
        <v>402242</v>
      </c>
      <c r="Q2722" s="54"/>
      <c r="R2722" s="191">
        <v>167749</v>
      </c>
      <c r="S2722" s="49"/>
      <c r="T2722" s="153"/>
      <c r="U2722" s="45">
        <v>21</v>
      </c>
      <c r="V2722" s="42">
        <v>14487</v>
      </c>
      <c r="W2722" s="43" t="str">
        <f>IFERROR(VLOOKUP(V2722, Fornecedores!A:C, 3, FALSE), "")</f>
        <v xml:space="preserve">FL TRATORES </v>
      </c>
      <c r="X2722" s="43" t="str">
        <f>IFERROR(VLOOKUP(V2722, Fornecedores!A:E, 5, FALSE), "")</f>
        <v>Recife</v>
      </c>
      <c r="Y2722" s="43" t="str">
        <f>IFERROR(VLOOKUP(V2722, Fornecedores!A:F, 6, FALSE), "")</f>
        <v>PE</v>
      </c>
      <c r="Z2722" s="14" t="str">
        <f>IF(H2722=0, "Pedido entregue!", "Pendente")</f>
        <v>Pedido entregue!</v>
      </c>
      <c r="AA2722" s="74">
        <v>1</v>
      </c>
      <c r="AB2722" s="58" t="str">
        <f>IF(Z2722="Pedido Entregue!", IF(AA2722=1, "Retirado do Almoxarifado", IF(AA2722=2, "Material devolvido", "Aguardando retirada")), IF(Z2722="Pendente", "Entrega pendente", ""))</f>
        <v>Retirado do Almoxarifado</v>
      </c>
      <c r="AC2722" s="18">
        <v>1</v>
      </c>
      <c r="AD2722" s="18">
        <f>AC2722/SUMIF($P:$P,P2722,$AC:$AC)</f>
        <v>1</v>
      </c>
      <c r="AE2722" s="18">
        <f>IF(R2722=0,0,AC2722/SUMIF($R:$R,R2722,$AC:$AC))</f>
        <v>6.6666666666666666E-2</v>
      </c>
      <c r="AF2722" s="18">
        <f>IF(R2722=0,1,0)</f>
        <v>0</v>
      </c>
      <c r="AG2722" s="18">
        <f>IF(R2722=0,#REF!-J2722,0)</f>
        <v>0</v>
      </c>
      <c r="AH2722" t="str">
        <f>TEXT(J2722,"MMMM")</f>
        <v>maio</v>
      </c>
    </row>
    <row r="2723" spans="1:34" ht="12.75" hidden="1" customHeight="1" x14ac:dyDescent="0.25">
      <c r="A2723" s="90" t="str">
        <f>IF(C2723="Oficina Diversos","Oficina Geral",
IF(ISNUMBER(FIND("Estoque - Colhedoras",C2723)),"Colhedoras",IF(ISNUMBER(FIND("Caldeiraria",C2723)),"Caldeiraria",IF(ISNUMBER(FIND("Borracharia",C2723)),"Borracharia",IF(ISNUMBER(FIND("Lubrificação",C2723)),"Lubrificação",
IF(ISNUMBER(FIND("Estoque - Carregadeiras",C2723)),"Carregadeiras",IF(ISNUMBER(FIND("Estoque - Veic. Leves",C2723)),"Veic. Leves",
IF(ISNUMBER(FIND("Estoque - Caminhões",C2723)),"Caminhões",IF(ISNUMBER(FIND("Estoque - Transbordos",C2723)),"Transbordos",
IF(ISNUMBER(FIND("Estoque - Tratores",C2723)),"Tratores",
IF(ISNUMBER(FIND("Estoque - Máquinas pesadas",C2723)),"Máquinas pesadas",
IF(ISNUMBER(FIND("Estoque - Reboques",C2723)),"Reboques",
IF(C2723="Estoque","Estoque",
IF(AND(ISNUMBER(C2723),C2723&gt;1000,C2723&lt;2000),"Caminhões",
IF(AND(ISNUMBER(C2723),C2723&gt;2000,C2723&lt;3000),"Tratores",
IF(AND(ISNUMBER(C2723),C2723&gt;3000,C2723&lt;4000),"Carregadeiras",
IF(AND(ISNUMBER(C2723),C2723&gt;4000,C2723&lt;5000),"Máquinas pesadas",
IF(AND(ISNUMBER(C2723),C2723&gt;5000,C2723&lt;6000),"Colhedoras",
IF(AND(ISNUMBER(C2723),C2723&gt;7000,C2723&lt;8000),"Irrigação",
IF(AND(ISNUMBER(C2723),C2723&gt;8000,C2723&lt;9000),"Reboques",IF(AND(ISNUMBER(C2723),C2723&gt;0,C2723&lt;1000),"Veic. Leves","")))))))))))))))))))))</f>
        <v>Carregadeiras</v>
      </c>
      <c r="B2723" s="72"/>
      <c r="C2723" s="2">
        <v>3023</v>
      </c>
      <c r="D2723" s="2">
        <v>91223</v>
      </c>
      <c r="E2723" s="3" t="s">
        <v>1339</v>
      </c>
      <c r="F2723" s="14" t="str">
        <f>IF(ISBLANK(K2723), "Apenas Solicitação", "Tem OC")</f>
        <v>Tem OC</v>
      </c>
      <c r="G2723" s="2">
        <v>1</v>
      </c>
      <c r="H2723" s="37">
        <f>G2723-I2723</f>
        <v>0</v>
      </c>
      <c r="I2723" s="38">
        <v>1</v>
      </c>
      <c r="J2723" s="4">
        <v>45786</v>
      </c>
      <c r="K2723" s="180">
        <v>45800</v>
      </c>
      <c r="L2723" s="3" t="s">
        <v>20158</v>
      </c>
      <c r="M2723" s="44" t="str">
        <f ca="1">IF(OR(N2723="", N2723=0), "", IF(N2723&gt;TODAY(), "No prazo", "Atrasado"))</f>
        <v>Atrasado</v>
      </c>
      <c r="N2723" s="44">
        <f>IFERROR(K2723 + VALUE(LEFT(L2723, FIND(" ", L2723) - 1)), "")</f>
        <v>45812</v>
      </c>
      <c r="O2723" s="3">
        <f>IF(_xlfn.DAYS(K2723,J2723)&lt;0, "Aguardando OC", _xlfn.DAYS(K2723,J2723))</f>
        <v>14</v>
      </c>
      <c r="P2723" s="14">
        <v>402250</v>
      </c>
      <c r="Q2723" s="12"/>
      <c r="R2723" s="14">
        <v>168025</v>
      </c>
      <c r="S2723" s="2">
        <v>221</v>
      </c>
      <c r="T2723" s="65" t="s">
        <v>1029</v>
      </c>
      <c r="U2723" s="21">
        <v>2.89</v>
      </c>
      <c r="V2723" s="2">
        <v>11614</v>
      </c>
      <c r="W2723" s="43" t="str">
        <f>IFERROR(VLOOKUP(V2723, Fornecedores!A:C, 3, FALSE), "")</f>
        <v>DF MAQUINAS</v>
      </c>
      <c r="X2723" s="43" t="str">
        <f>IFERROR(VLOOKUP(V2723, Fornecedores!A:E, 5, FALSE), "")</f>
        <v>Bayeux</v>
      </c>
      <c r="Y2723" s="43" t="str">
        <f>IFERROR(VLOOKUP(V2723, Fornecedores!A:F, 6, FALSE), "")</f>
        <v>PB</v>
      </c>
      <c r="Z2723" s="14" t="str">
        <f>IF(H2723=0, "Pedido entregue!", "Pendente")</f>
        <v>Pedido entregue!</v>
      </c>
      <c r="AA2723" s="74"/>
      <c r="AB2723" s="58" t="str">
        <f>IF(Z2723="Pedido Entregue!", IF(AA2723=1, "Retirado do Almoxarifado", IF(AA2723=2, "Material devolvido", "Aguardando retirada")), IF(Z2723="Pendente", "Entrega pendente", ""))</f>
        <v>Aguardando retirada</v>
      </c>
      <c r="AC2723" s="18">
        <v>1</v>
      </c>
      <c r="AD2723" s="18">
        <f>AC2723/SUMIF($P:$P,P2723,$AC:$AC)</f>
        <v>1</v>
      </c>
      <c r="AE2723" s="18">
        <f>IF(R2723=0,0,AC2723/SUMIF($R:$R,R2723,$AC:$AC))</f>
        <v>0.33333333333333331</v>
      </c>
      <c r="AF2723" s="18">
        <f>IF(R2723=0,1,0)</f>
        <v>0</v>
      </c>
      <c r="AH2723" t="str">
        <f>TEXT(J2723,"MMMM")</f>
        <v>maio</v>
      </c>
    </row>
    <row r="2724" spans="1:34" ht="12.75" hidden="1" customHeight="1" x14ac:dyDescent="0.25">
      <c r="A2724" s="90" t="str">
        <f>IF(C2724="Oficina Diversos","Oficina Geral",
IF(ISNUMBER(FIND("Estoque - Colhedoras",C2724)),"Colhedoras",IF(ISNUMBER(FIND("Caldeiraria",C2724)),"Caldeiraria",IF(ISNUMBER(FIND("Borracharia",C2724)),"Borracharia",IF(ISNUMBER(FIND("Lubrificação",C2724)),"Lubrificação",
IF(ISNUMBER(FIND("Estoque - Carregadeiras",C2724)),"Carregadeiras",IF(ISNUMBER(FIND("Estoque - Veic. Leves",C2724)),"Veic. Leves",
IF(ISNUMBER(FIND("Estoque - Caminhões",C2724)),"Caminhões",IF(ISNUMBER(FIND("Estoque - Transbordos",C2724)),"Transbordos",
IF(ISNUMBER(FIND("Estoque - Tratores",C2724)),"Tratores",
IF(ISNUMBER(FIND("Estoque - Máquinas pesadas",C2724)),"Máquinas pesadas",
IF(ISNUMBER(FIND("Estoque - Reboques",C2724)),"Reboques",
IF(C2724="Estoque","Estoque",
IF(AND(ISNUMBER(C2724),C2724&gt;1000,C2724&lt;2000),"Caminhões",
IF(AND(ISNUMBER(C2724),C2724&gt;2000,C2724&lt;3000),"Tratores",
IF(AND(ISNUMBER(C2724),C2724&gt;3000,C2724&lt;4000),"Carregadeiras",
IF(AND(ISNUMBER(C2724),C2724&gt;4000,C2724&lt;5000),"Máquinas pesadas",
IF(AND(ISNUMBER(C2724),C2724&gt;5000,C2724&lt;6000),"Colhedoras",
IF(AND(ISNUMBER(C2724),C2724&gt;7000,C2724&lt;8000),"Irrigação",
IF(AND(ISNUMBER(C2724),C2724&gt;8000,C2724&lt;9000),"Reboques",IF(AND(ISNUMBER(C2724),C2724&gt;0,C2724&lt;1000),"Veic. Leves","")))))))))))))))))))))</f>
        <v>Carregadeiras</v>
      </c>
      <c r="B2724" s="72"/>
      <c r="C2724" s="42">
        <v>3023</v>
      </c>
      <c r="D2724" s="42">
        <v>91224</v>
      </c>
      <c r="E2724" s="43" t="s">
        <v>1340</v>
      </c>
      <c r="F2724" s="14" t="str">
        <f>IF(ISBLANK(K2724), "Apenas Solicitação", "Tem OC")</f>
        <v>Tem OC</v>
      </c>
      <c r="G2724" s="42">
        <v>1</v>
      </c>
      <c r="H2724" s="37">
        <f>G2724-I2724</f>
        <v>0</v>
      </c>
      <c r="I2724" s="38">
        <v>1</v>
      </c>
      <c r="J2724" s="44">
        <v>45786</v>
      </c>
      <c r="K2724" s="185">
        <v>45792</v>
      </c>
      <c r="L2724" s="44"/>
      <c r="M2724" s="44"/>
      <c r="N2724" s="44" t="str">
        <f>IFERROR(K2724 + VALUE(LEFT(L2724, FIND(" ", L2724) - 1)), "")</f>
        <v/>
      </c>
      <c r="O2724" s="3">
        <f>IF(_xlfn.DAYS(K2724,J2724)&lt;0, "Aguardando OC", _xlfn.DAYS(K2724,J2724))</f>
        <v>6</v>
      </c>
      <c r="P2724" s="191">
        <v>402309</v>
      </c>
      <c r="Q2724" s="54"/>
      <c r="R2724" s="191">
        <v>167747</v>
      </c>
      <c r="S2724" s="49"/>
      <c r="T2724" s="153"/>
      <c r="U2724" s="45">
        <v>6</v>
      </c>
      <c r="V2724" s="42">
        <v>10083</v>
      </c>
      <c r="W2724" s="43" t="str">
        <f>IFERROR(VLOOKUP(V2724, Fornecedores!A:C, 3, FALSE), "")</f>
        <v xml:space="preserve">AGROMAQUINA COMERCIO VAREJISTA DE PEÇAS </v>
      </c>
      <c r="X2724" s="43" t="str">
        <f>IFERROR(VLOOKUP(V2724, Fornecedores!A:E, 5, FALSE), "")</f>
        <v>Bayeux</v>
      </c>
      <c r="Y2724" s="43" t="str">
        <f>IFERROR(VLOOKUP(V2724, Fornecedores!A:F, 6, FALSE), "")</f>
        <v>PB</v>
      </c>
      <c r="Z2724" s="14" t="str">
        <f>IF(H2724=0, "Pedido entregue!", "Pendente")</f>
        <v>Pedido entregue!</v>
      </c>
      <c r="AA2724" s="74"/>
      <c r="AB2724" s="58" t="str">
        <f>IF(Z2724="Pedido Entregue!", IF(AA2724=1, "Retirado do Almoxarifado", IF(AA2724=2, "Material devolvido", "Aguardando retirada")), IF(Z2724="Pendente", "Entrega pendente", ""))</f>
        <v>Aguardando retirada</v>
      </c>
      <c r="AC2724" s="18">
        <v>1</v>
      </c>
      <c r="AD2724" s="18">
        <f>AC2724/SUMIF($P:$P,P2724,$AC:$AC)</f>
        <v>1</v>
      </c>
      <c r="AE2724" s="18">
        <f>IF(R2724=0,0,AC2724/SUMIF($R:$R,R2724,$AC:$AC))</f>
        <v>0.2</v>
      </c>
      <c r="AF2724" s="18">
        <f>IF(R2724=0,1,0)</f>
        <v>0</v>
      </c>
      <c r="AG2724" s="18">
        <f>IF(R2724=0,#REF!-J2724,0)</f>
        <v>0</v>
      </c>
      <c r="AH2724" t="str">
        <f>TEXT(J2724,"MMMM")</f>
        <v>maio</v>
      </c>
    </row>
    <row r="2725" spans="1:34" ht="12.75" hidden="1" customHeight="1" x14ac:dyDescent="0.25">
      <c r="A2725" s="90" t="str">
        <f>IF(C2725="Oficina Diversos","Oficina Geral",
IF(ISNUMBER(FIND("Estoque - Colhedoras",C2725)),"Colhedoras",IF(ISNUMBER(FIND("Caldeiraria",C2725)),"Caldeiraria",IF(ISNUMBER(FIND("Borracharia",C2725)),"Borracharia",IF(ISNUMBER(FIND("Lubrificação",C2725)),"Lubrificação",
IF(ISNUMBER(FIND("Estoque - Carregadeiras",C2725)),"Carregadeiras",IF(ISNUMBER(FIND("Estoque - Veic. Leves",C2725)),"Veic. Leves",
IF(ISNUMBER(FIND("Estoque - Caminhões",C2725)),"Caminhões",IF(ISNUMBER(FIND("Estoque - Transbordos",C2725)),"Transbordos",
IF(ISNUMBER(FIND("Estoque - Tratores",C2725)),"Tratores",
IF(ISNUMBER(FIND("Estoque - Máquinas pesadas",C2725)),"Máquinas pesadas",
IF(ISNUMBER(FIND("Estoque - Reboques",C2725)),"Reboques",
IF(C2725="Estoque","Estoque",
IF(AND(ISNUMBER(C2725),C2725&gt;1000,C2725&lt;2000),"Caminhões",
IF(AND(ISNUMBER(C2725),C2725&gt;2000,C2725&lt;3000),"Tratores",
IF(AND(ISNUMBER(C2725),C2725&gt;3000,C2725&lt;4000),"Carregadeiras",
IF(AND(ISNUMBER(C2725),C2725&gt;4000,C2725&lt;5000),"Máquinas pesadas",
IF(AND(ISNUMBER(C2725),C2725&gt;5000,C2725&lt;6000),"Colhedoras",
IF(AND(ISNUMBER(C2725),C2725&gt;7000,C2725&lt;8000),"Irrigação",
IF(AND(ISNUMBER(C2725),C2725&gt;8000,C2725&lt;9000),"Reboques",IF(AND(ISNUMBER(C2725),C2725&gt;0,C2725&lt;1000),"Veic. Leves","")))))))))))))))))))))</f>
        <v>Carregadeiras</v>
      </c>
      <c r="C2725" s="113">
        <v>3024</v>
      </c>
      <c r="D2725" s="2">
        <v>91224</v>
      </c>
      <c r="E2725" s="3" t="s">
        <v>1340</v>
      </c>
      <c r="F2725" s="101" t="str">
        <f>IF(ISBLANK(K2725), "Apenas Solicitação", "Tem OC")</f>
        <v>Tem OC</v>
      </c>
      <c r="G2725" s="2">
        <v>1</v>
      </c>
      <c r="H2725" s="102">
        <f>G2725-I2725</f>
        <v>0</v>
      </c>
      <c r="I2725" s="103">
        <v>1</v>
      </c>
      <c r="J2725" s="4">
        <v>45828</v>
      </c>
      <c r="K2725" s="180">
        <v>45839</v>
      </c>
      <c r="L2725" s="3" t="s">
        <v>20152</v>
      </c>
      <c r="M2725" s="104" t="str">
        <f ca="1">IF(OR(N2725="", N2725=0), "", IF(N2725&gt;TODAY(), "No prazo", "Atrasado"))</f>
        <v>Atrasado</v>
      </c>
      <c r="N2725" s="104">
        <f>IFERROR(K2725 + VALUE(LEFT(L2725, FIND(" ", L2725) - 1)), "")</f>
        <v>45840</v>
      </c>
      <c r="O2725" s="105">
        <f>IF(_xlfn.DAYS(K2725,J2725)&lt;0, "Aguardando OC", _xlfn.DAYS(K2725,J2725))</f>
        <v>11</v>
      </c>
      <c r="P2725" s="14">
        <v>408585</v>
      </c>
      <c r="Q2725" s="12"/>
      <c r="R2725" s="14">
        <v>170151</v>
      </c>
      <c r="S2725" s="2">
        <v>221</v>
      </c>
      <c r="T2725" s="65" t="s">
        <v>1029</v>
      </c>
      <c r="U2725" s="21">
        <v>6</v>
      </c>
      <c r="V2725" s="2">
        <v>9824</v>
      </c>
      <c r="W2725" s="105" t="str">
        <f>IFERROR(VLOOKUP(V2725, Fornecedores!A:C, 3, FALSE), "")</f>
        <v>COMERCIAL AGRICOLA</v>
      </c>
      <c r="X2725" s="105" t="str">
        <f>IFERROR(VLOOKUP(V2725, Fornecedores!A:E, 5, FALSE), "")</f>
        <v>Recife</v>
      </c>
      <c r="Y2725" s="105" t="str">
        <f>IFERROR(VLOOKUP(V2725, Fornecedores!A:F, 6, FALSE), "")</f>
        <v>PE</v>
      </c>
      <c r="Z2725" s="101" t="str">
        <f>IF(H2725=0, "Pedido entregue!", "Pendente")</f>
        <v>Pedido entregue!</v>
      </c>
      <c r="AB2725" s="132" t="str">
        <f>IF(Z2725="Pedido Entregue!", IF(AA2725=1, "Retirado do Almoxarifado", IF(AA2725=2, "Material devolvido", "Aguardando retirada")), IF(Z2725="Pendente", "Entrega pendente", ""))</f>
        <v>Aguardando retirada</v>
      </c>
      <c r="AC2725" s="18">
        <v>1</v>
      </c>
      <c r="AD2725" s="18">
        <f>AC2725/SUMIF($P:$P,P2725,$AC:$AC)</f>
        <v>1</v>
      </c>
      <c r="AE2725" s="18">
        <f>IF(R2725=0,0,AC2725/SUMIF($R:$R,R2725,$AC:$AC))</f>
        <v>0.2</v>
      </c>
      <c r="AF2725" s="18">
        <f>IF(R2725=0,1,0)</f>
        <v>0</v>
      </c>
      <c r="AH2725" t="str">
        <f>TEXT(J2725,"MMMM")</f>
        <v>junho</v>
      </c>
    </row>
    <row r="2726" spans="1:34" ht="12.75" hidden="1" customHeight="1" x14ac:dyDescent="0.25">
      <c r="A2726" s="90" t="str">
        <f>IF(C2726="Oficina Diversos","Oficina Geral",
IF(ISNUMBER(FIND("Estoque - Colhedoras",C2726)),"Colhedoras",IF(ISNUMBER(FIND("Caldeiraria",C2726)),"Caldeiraria",IF(ISNUMBER(FIND("Borracharia",C2726)),"Borracharia",IF(ISNUMBER(FIND("Lubrificação",C2726)),"Lubrificação",
IF(ISNUMBER(FIND("Estoque - Carregadeiras",C2726)),"Carregadeiras",IF(ISNUMBER(FIND("Estoque - Veic. Leves",C2726)),"Veic. Leves",
IF(ISNUMBER(FIND("Estoque - Caminhões",C2726)),"Caminhões",IF(ISNUMBER(FIND("Estoque - Transbordos",C2726)),"Transbordos",
IF(ISNUMBER(FIND("Estoque - Tratores",C2726)),"Tratores",
IF(ISNUMBER(FIND("Estoque - Máquinas pesadas",C2726)),"Máquinas pesadas",
IF(ISNUMBER(FIND("Estoque - Reboques",C2726)),"Reboques",
IF(C2726="Estoque","Estoque",
IF(AND(ISNUMBER(C2726),C2726&gt;1000,C2726&lt;2000),"Caminhões",
IF(AND(ISNUMBER(C2726),C2726&gt;2000,C2726&lt;3000),"Tratores",
IF(AND(ISNUMBER(C2726),C2726&gt;3000,C2726&lt;4000),"Carregadeiras",
IF(AND(ISNUMBER(C2726),C2726&gt;4000,C2726&lt;5000),"Máquinas pesadas",
IF(AND(ISNUMBER(C2726),C2726&gt;5000,C2726&lt;6000),"Colhedoras",
IF(AND(ISNUMBER(C2726),C2726&gt;7000,C2726&lt;8000),"Irrigação",
IF(AND(ISNUMBER(C2726),C2726&gt;8000,C2726&lt;9000),"Reboques",IF(AND(ISNUMBER(C2726),C2726&gt;0,C2726&lt;1000),"Veic. Leves","")))))))))))))))))))))</f>
        <v>Carregadeiras</v>
      </c>
      <c r="B2726" s="72"/>
      <c r="C2726" s="42">
        <v>3023</v>
      </c>
      <c r="D2726" s="42">
        <v>91225</v>
      </c>
      <c r="E2726" s="43" t="s">
        <v>1341</v>
      </c>
      <c r="F2726" s="14" t="str">
        <f>IF(ISBLANK(K2726), "Apenas Solicitação", "Tem OC")</f>
        <v>Tem OC</v>
      </c>
      <c r="G2726" s="42">
        <v>2</v>
      </c>
      <c r="H2726" s="37">
        <f>G2726-I2726</f>
        <v>0</v>
      </c>
      <c r="I2726" s="38">
        <v>2</v>
      </c>
      <c r="J2726" s="44">
        <v>45786</v>
      </c>
      <c r="K2726" s="185">
        <v>45792</v>
      </c>
      <c r="L2726" s="44"/>
      <c r="M2726" s="44"/>
      <c r="N2726" s="44" t="str">
        <f>IFERROR(K2726 + VALUE(LEFT(L2726, FIND(" ", L2726) - 1)), "")</f>
        <v/>
      </c>
      <c r="O2726" s="3">
        <f>IF(_xlfn.DAYS(K2726,J2726)&lt;0, "Aguardando OC", _xlfn.DAYS(K2726,J2726))</f>
        <v>6</v>
      </c>
      <c r="P2726" s="191">
        <v>402310</v>
      </c>
      <c r="Q2726" s="54"/>
      <c r="R2726" s="191">
        <v>167749</v>
      </c>
      <c r="S2726" s="49"/>
      <c r="T2726" s="153"/>
      <c r="U2726" s="45">
        <v>14</v>
      </c>
      <c r="V2726" s="42">
        <v>14487</v>
      </c>
      <c r="W2726" s="43" t="str">
        <f>IFERROR(VLOOKUP(V2726, Fornecedores!A:C, 3, FALSE), "")</f>
        <v xml:space="preserve">FL TRATORES </v>
      </c>
      <c r="X2726" s="43" t="str">
        <f>IFERROR(VLOOKUP(V2726, Fornecedores!A:E, 5, FALSE), "")</f>
        <v>Recife</v>
      </c>
      <c r="Y2726" s="43" t="str">
        <f>IFERROR(VLOOKUP(V2726, Fornecedores!A:F, 6, FALSE), "")</f>
        <v>PE</v>
      </c>
      <c r="Z2726" s="14" t="str">
        <f>IF(H2726=0, "Pedido entregue!", "Pendente")</f>
        <v>Pedido entregue!</v>
      </c>
      <c r="AA2726" s="74"/>
      <c r="AB2726" s="58" t="str">
        <f>IF(Z2726="Pedido Entregue!", IF(AA2726=1, "Retirado do Almoxarifado", IF(AA2726=2, "Material devolvido", "Aguardando retirada")), IF(Z2726="Pendente", "Entrega pendente", ""))</f>
        <v>Aguardando retirada</v>
      </c>
      <c r="AC2726" s="18">
        <v>1</v>
      </c>
      <c r="AD2726" s="18">
        <f>AC2726/SUMIF($P:$P,P2726,$AC:$AC)</f>
        <v>1</v>
      </c>
      <c r="AE2726" s="18">
        <f>IF(R2726=0,0,AC2726/SUMIF($R:$R,R2726,$AC:$AC))</f>
        <v>6.6666666666666666E-2</v>
      </c>
      <c r="AF2726" s="18">
        <f>IF(R2726=0,1,0)</f>
        <v>0</v>
      </c>
      <c r="AG2726" s="18">
        <f>IF(R2726=0,#REF!-J2726,0)</f>
        <v>0</v>
      </c>
      <c r="AH2726" t="str">
        <f>TEXT(J2726,"MMMM")</f>
        <v>maio</v>
      </c>
    </row>
    <row r="2727" spans="1:34" ht="12.75" hidden="1" customHeight="1" x14ac:dyDescent="0.25">
      <c r="A2727" s="90" t="str">
        <f>IF(C2727="Oficina Diversos","Oficina Geral",
IF(ISNUMBER(FIND("Estoque - Colhedoras",C2727)),"Colhedoras",IF(ISNUMBER(FIND("Caldeiraria",C2727)),"Caldeiraria",IF(ISNUMBER(FIND("Borracharia",C2727)),"Borracharia",IF(ISNUMBER(FIND("Lubrificação",C2727)),"Lubrificação",
IF(ISNUMBER(FIND("Estoque - Carregadeiras",C2727)),"Carregadeiras",IF(ISNUMBER(FIND("Estoque - Veic. Leves",C2727)),"Veic. Leves",
IF(ISNUMBER(FIND("Estoque - Caminhões",C2727)),"Caminhões",IF(ISNUMBER(FIND("Estoque - Transbordos",C2727)),"Transbordos",
IF(ISNUMBER(FIND("Estoque - Tratores",C2727)),"Tratores",
IF(ISNUMBER(FIND("Estoque - Máquinas pesadas",C2727)),"Máquinas pesadas",
IF(ISNUMBER(FIND("Estoque - Reboques",C2727)),"Reboques",
IF(C2727="Estoque","Estoque",
IF(AND(ISNUMBER(C2727),C2727&gt;1000,C2727&lt;2000),"Caminhões",
IF(AND(ISNUMBER(C2727),C2727&gt;2000,C2727&lt;3000),"Tratores",
IF(AND(ISNUMBER(C2727),C2727&gt;3000,C2727&lt;4000),"Carregadeiras",
IF(AND(ISNUMBER(C2727),C2727&gt;4000,C2727&lt;5000),"Máquinas pesadas",
IF(AND(ISNUMBER(C2727),C2727&gt;5000,C2727&lt;6000),"Colhedoras",
IF(AND(ISNUMBER(C2727),C2727&gt;7000,C2727&lt;8000),"Irrigação",
IF(AND(ISNUMBER(C2727),C2727&gt;8000,C2727&lt;9000),"Reboques",IF(AND(ISNUMBER(C2727),C2727&gt;0,C2727&lt;1000),"Veic. Leves","")))))))))))))))))))))</f>
        <v>Carregadeiras</v>
      </c>
      <c r="C2727" s="113">
        <v>3024</v>
      </c>
      <c r="D2727" s="2">
        <v>91225</v>
      </c>
      <c r="E2727" s="3" t="s">
        <v>1341</v>
      </c>
      <c r="F2727" s="101" t="str">
        <f>IF(ISBLANK(K2727), "Apenas Solicitação", "Tem OC")</f>
        <v>Tem OC</v>
      </c>
      <c r="G2727" s="2">
        <v>2</v>
      </c>
      <c r="H2727" s="102">
        <f>G2727-I2727</f>
        <v>0</v>
      </c>
      <c r="I2727" s="103">
        <v>2</v>
      </c>
      <c r="J2727" s="4">
        <v>45828</v>
      </c>
      <c r="K2727" s="180">
        <v>45839</v>
      </c>
      <c r="L2727" s="3" t="s">
        <v>20152</v>
      </c>
      <c r="M2727" s="104" t="str">
        <f ca="1">IF(OR(N2727="", N2727=0), "", IF(N2727&gt;TODAY(), "No prazo", "Atrasado"))</f>
        <v>Atrasado</v>
      </c>
      <c r="N2727" s="104">
        <f>IFERROR(K2727 + VALUE(LEFT(L2727, FIND(" ", L2727) - 1)), "")</f>
        <v>45840</v>
      </c>
      <c r="O2727" s="105">
        <f>IF(_xlfn.DAYS(K2727,J2727)&lt;0, "Aguardando OC", _xlfn.DAYS(K2727,J2727))</f>
        <v>11</v>
      </c>
      <c r="P2727" s="14">
        <v>408587</v>
      </c>
      <c r="Q2727" s="12"/>
      <c r="R2727" s="14">
        <v>170152</v>
      </c>
      <c r="S2727" s="2">
        <v>221</v>
      </c>
      <c r="T2727" s="65" t="s">
        <v>1029</v>
      </c>
      <c r="U2727" s="21">
        <v>7</v>
      </c>
      <c r="V2727" s="2">
        <v>13341</v>
      </c>
      <c r="W2727" s="105" t="str">
        <f>IFERROR(VLOOKUP(V2727, Fornecedores!A:C, 3, FALSE), "")</f>
        <v>DISMA DISTRIBUIDORA</v>
      </c>
      <c r="X2727" s="105" t="str">
        <f>IFERROR(VLOOKUP(V2727, Fornecedores!A:E, 5, FALSE), "")</f>
        <v>Araçatuba</v>
      </c>
      <c r="Y2727" s="105" t="str">
        <f>IFERROR(VLOOKUP(V2727, Fornecedores!A:F, 6, FALSE), "")</f>
        <v>SP</v>
      </c>
      <c r="Z2727" s="101" t="str">
        <f>IF(H2727=0, "Pedido entregue!", "Pendente")</f>
        <v>Pedido entregue!</v>
      </c>
      <c r="AB2727" s="132" t="str">
        <f>IF(Z2727="Pedido Entregue!", IF(AA2727=1, "Retirado do Almoxarifado", IF(AA2727=2, "Material devolvido", "Aguardando retirada")), IF(Z2727="Pendente", "Entrega pendente", ""))</f>
        <v>Aguardando retirada</v>
      </c>
      <c r="AC2727" s="18">
        <v>1</v>
      </c>
      <c r="AD2727" s="18">
        <f>AC2727/SUMIF($P:$P,P2727,$AC:$AC)</f>
        <v>1</v>
      </c>
      <c r="AE2727" s="18">
        <f>IF(R2727=0,0,AC2727/SUMIF($R:$R,R2727,$AC:$AC))</f>
        <v>5.5555555555555552E-2</v>
      </c>
      <c r="AF2727" s="18">
        <f>IF(R2727=0,1,0)</f>
        <v>0</v>
      </c>
      <c r="AH2727" t="str">
        <f>TEXT(J2727,"MMMM")</f>
        <v>junho</v>
      </c>
    </row>
    <row r="2728" spans="1:34" ht="12.75" customHeight="1" x14ac:dyDescent="0.25">
      <c r="A2728" s="90" t="str">
        <f>IF(C2728="Oficina Diversos","Oficina Geral",
IF(ISNUMBER(FIND("Estoque - Colhedoras",C2728)),"Colhedoras",IF(ISNUMBER(FIND("Caldeiraria",C2728)),"Caldeiraria",IF(ISNUMBER(FIND("Borracharia",C2728)),"Borracharia",IF(ISNUMBER(FIND("Lubrificação",C2728)),"Lubrificação",
IF(ISNUMBER(FIND("Estoque - Carregadeiras",C2728)),"Carregadeiras",IF(ISNUMBER(FIND("Estoque - Veic. Leves",C2728)),"Veic. Leves",
IF(ISNUMBER(FIND("Estoque - Caminhões",C2728)),"Caminhões",IF(ISNUMBER(FIND("Estoque - Transbordos",C2728)),"Transbordos",
IF(ISNUMBER(FIND("Estoque - Tratores",C2728)),"Tratores",
IF(ISNUMBER(FIND("Estoque - Máquinas pesadas",C2728)),"Máquinas pesadas",
IF(ISNUMBER(FIND("Estoque - Reboques",C2728)),"Reboques",
IF(C2728="Estoque","Estoque",
IF(AND(ISNUMBER(C2728),C2728&gt;1000,C2728&lt;2000),"Caminhões",
IF(AND(ISNUMBER(C2728),C2728&gt;2000,C2728&lt;3000),"Tratores",
IF(AND(ISNUMBER(C2728),C2728&gt;3000,C2728&lt;4000),"Carregadeiras",
IF(AND(ISNUMBER(C2728),C2728&gt;4000,C2728&lt;5000),"Máquinas pesadas",
IF(AND(ISNUMBER(C2728),C2728&gt;5000,C2728&lt;6000),"Colhedoras",
IF(AND(ISNUMBER(C2728),C2728&gt;7000,C2728&lt;8000),"Irrigação",
IF(AND(ISNUMBER(C2728),C2728&gt;8000,C2728&lt;9000),"Reboques",IF(AND(ISNUMBER(C2728),C2728&gt;0,C2728&lt;1000),"Veic. Leves","")))))))))))))))))))))</f>
        <v>Tratores</v>
      </c>
      <c r="B2728" s="72"/>
      <c r="C2728" s="2">
        <v>2027</v>
      </c>
      <c r="D2728" s="2">
        <v>91226</v>
      </c>
      <c r="E2728" s="3" t="s">
        <v>1342</v>
      </c>
      <c r="F2728" s="14" t="str">
        <f>IF(ISBLANK(K2728), "Apenas Solicitação", "Tem OC")</f>
        <v>Apenas Solicitação</v>
      </c>
      <c r="G2728" s="2">
        <v>4</v>
      </c>
      <c r="H2728" s="37">
        <f>G2728-I2728</f>
        <v>4</v>
      </c>
      <c r="I2728" s="38">
        <v>0</v>
      </c>
      <c r="J2728" s="4">
        <v>45786</v>
      </c>
      <c r="K2728" s="14"/>
      <c r="L2728" s="3"/>
      <c r="M2728" s="44" t="str">
        <f ca="1">IF(OR(N2728="", N2728=0), "", IF(N2728&gt;TODAY(), "No prazo", "Atrasado"))</f>
        <v/>
      </c>
      <c r="N2728" s="44" t="str">
        <f>IFERROR(K2728 + VALUE(LEFT(L2728, FIND(" ", L2728) - 1)), "")</f>
        <v/>
      </c>
      <c r="O2728" s="3" t="str">
        <f>IF(_xlfn.DAYS(K2728,J2728)&lt;0, "Aguardando OC", _xlfn.DAYS(K2728,J2728))</f>
        <v>Aguardando OC</v>
      </c>
      <c r="P2728" s="14">
        <v>402127</v>
      </c>
      <c r="Q2728" s="12"/>
      <c r="R2728" s="14">
        <v>0</v>
      </c>
      <c r="S2728" s="2">
        <v>221</v>
      </c>
      <c r="T2728" s="65" t="s">
        <v>1029</v>
      </c>
      <c r="U2728" s="21">
        <v>0</v>
      </c>
      <c r="V2728" s="2"/>
      <c r="W2728" s="43" t="str">
        <f>IFERROR(VLOOKUP(V2728, Fornecedores!A:C, 3, FALSE), "")</f>
        <v/>
      </c>
      <c r="X2728" s="43" t="str">
        <f>IFERROR(VLOOKUP(V2728, Fornecedores!A:E, 5, FALSE), "")</f>
        <v/>
      </c>
      <c r="Y2728" s="43" t="str">
        <f>IFERROR(VLOOKUP(V2728, Fornecedores!A:F, 6, FALSE), "")</f>
        <v/>
      </c>
      <c r="Z2728" s="14" t="str">
        <f>IF(H2728=0, "Pedido entregue!", "Pendente")</f>
        <v>Pendente</v>
      </c>
      <c r="AA2728" s="74"/>
      <c r="AB2728" s="58" t="str">
        <f>IF(Z2728="Pedido Entregue!", IF(AA2728=1, "Retirado do Almoxarifado", IF(AA2728=2, "Material devolvido", "Aguardando retirada")), IF(Z2728="Pendente", "Entrega pendente", ""))</f>
        <v>Entrega pendente</v>
      </c>
      <c r="AC2728" s="18">
        <v>1</v>
      </c>
      <c r="AD2728" s="18">
        <f>AC2728/SUMIF($P:$P,P2728,$AC:$AC)</f>
        <v>1</v>
      </c>
      <c r="AE2728" s="18">
        <f>IF(R2728=0,0,AC2728/SUMIF($R:$R,R2728,$AC:$AC))</f>
        <v>0</v>
      </c>
      <c r="AF2728" s="18">
        <f>IF(R2728=0,1,0)</f>
        <v>1</v>
      </c>
      <c r="AH2728" t="str">
        <f>TEXT(J2728,"MMMM")</f>
        <v>maio</v>
      </c>
    </row>
    <row r="2729" spans="1:34" ht="12.75" customHeight="1" x14ac:dyDescent="0.25">
      <c r="A2729" s="90" t="str">
        <f>IF(C2729="Oficina Diversos","Oficina Geral",
IF(ISNUMBER(FIND("Estoque - Colhedoras",C2729)),"Colhedoras",IF(ISNUMBER(FIND("Caldeiraria",C2729)),"Caldeiraria",IF(ISNUMBER(FIND("Borracharia",C2729)),"Borracharia",IF(ISNUMBER(FIND("Lubrificação",C2729)),"Lubrificação",
IF(ISNUMBER(FIND("Estoque - Carregadeiras",C2729)),"Carregadeiras",IF(ISNUMBER(FIND("Estoque - Veic. Leves",C2729)),"Veic. Leves",
IF(ISNUMBER(FIND("Estoque - Caminhões",C2729)),"Caminhões",IF(ISNUMBER(FIND("Estoque - Transbordos",C2729)),"Transbordos",
IF(ISNUMBER(FIND("Estoque - Tratores",C2729)),"Tratores",
IF(ISNUMBER(FIND("Estoque - Máquinas pesadas",C2729)),"Máquinas pesadas",
IF(ISNUMBER(FIND("Estoque - Reboques",C2729)),"Reboques",
IF(C2729="Estoque","Estoque",
IF(AND(ISNUMBER(C2729),C2729&gt;1000,C2729&lt;2000),"Caminhões",
IF(AND(ISNUMBER(C2729),C2729&gt;2000,C2729&lt;3000),"Tratores",
IF(AND(ISNUMBER(C2729),C2729&gt;3000,C2729&lt;4000),"Carregadeiras",
IF(AND(ISNUMBER(C2729),C2729&gt;4000,C2729&lt;5000),"Máquinas pesadas",
IF(AND(ISNUMBER(C2729),C2729&gt;5000,C2729&lt;6000),"Colhedoras",
IF(AND(ISNUMBER(C2729),C2729&gt;7000,C2729&lt;8000),"Irrigação",
IF(AND(ISNUMBER(C2729),C2729&gt;8000,C2729&lt;9000),"Reboques",IF(AND(ISNUMBER(C2729),C2729&gt;0,C2729&lt;1000),"Veic. Leves","")))))))))))))))))))))</f>
        <v>Tratores</v>
      </c>
      <c r="B2729" s="72"/>
      <c r="C2729" s="2">
        <v>2030</v>
      </c>
      <c r="D2729" s="2">
        <v>91226</v>
      </c>
      <c r="E2729" s="3" t="s">
        <v>1342</v>
      </c>
      <c r="F2729" s="14" t="str">
        <f>IF(ISBLANK(K2729), "Apenas Solicitação", "Tem OC")</f>
        <v>Apenas Solicitação</v>
      </c>
      <c r="G2729" s="2">
        <v>6</v>
      </c>
      <c r="H2729" s="37">
        <f>G2729-I2729</f>
        <v>6</v>
      </c>
      <c r="I2729" s="38">
        <v>0</v>
      </c>
      <c r="J2729" s="4">
        <v>45786</v>
      </c>
      <c r="K2729" s="14"/>
      <c r="L2729" s="3"/>
      <c r="M2729" s="44" t="str">
        <f ca="1">IF(OR(N2729="", N2729=0), "", IF(N2729&gt;TODAY(), "No prazo", "Atrasado"))</f>
        <v/>
      </c>
      <c r="N2729" s="44" t="str">
        <f>IFERROR(K2729 + VALUE(LEFT(L2729, FIND(" ", L2729) - 1)), "")</f>
        <v/>
      </c>
      <c r="O2729" s="3" t="str">
        <f>IF(_xlfn.DAYS(K2729,J2729)&lt;0, "Aguardando OC", _xlfn.DAYS(K2729,J2729))</f>
        <v>Aguardando OC</v>
      </c>
      <c r="P2729" s="14">
        <v>402183</v>
      </c>
      <c r="Q2729" s="12"/>
      <c r="R2729" s="14">
        <v>0</v>
      </c>
      <c r="S2729" s="2">
        <v>221</v>
      </c>
      <c r="T2729" s="65" t="s">
        <v>1029</v>
      </c>
      <c r="U2729" s="21">
        <v>0</v>
      </c>
      <c r="V2729" s="2"/>
      <c r="W2729" s="43" t="str">
        <f>IFERROR(VLOOKUP(V2729, Fornecedores!A:C, 3, FALSE), "")</f>
        <v/>
      </c>
      <c r="X2729" s="43" t="str">
        <f>IFERROR(VLOOKUP(V2729, Fornecedores!A:E, 5, FALSE), "")</f>
        <v/>
      </c>
      <c r="Y2729" s="43" t="str">
        <f>IFERROR(VLOOKUP(V2729, Fornecedores!A:F, 6, FALSE), "")</f>
        <v/>
      </c>
      <c r="Z2729" s="14" t="str">
        <f>IF(H2729=0, "Pedido entregue!", "Pendente")</f>
        <v>Pendente</v>
      </c>
      <c r="AA2729" s="74"/>
      <c r="AB2729" s="58" t="str">
        <f>IF(Z2729="Pedido Entregue!", IF(AA2729=1, "Retirado do Almoxarifado", IF(AA2729=2, "Material devolvido", "Aguardando retirada")), IF(Z2729="Pendente", "Entrega pendente", ""))</f>
        <v>Entrega pendente</v>
      </c>
      <c r="AC2729" s="18">
        <v>1</v>
      </c>
      <c r="AD2729" s="18">
        <f>AC2729/SUMIF($P:$P,P2729,$AC:$AC)</f>
        <v>1</v>
      </c>
      <c r="AE2729" s="18">
        <f>IF(R2729=0,0,AC2729/SUMIF($R:$R,R2729,$AC:$AC))</f>
        <v>0</v>
      </c>
      <c r="AF2729" s="18">
        <f>IF(R2729=0,1,0)</f>
        <v>1</v>
      </c>
      <c r="AH2729" t="str">
        <f>TEXT(J2729,"MMMM")</f>
        <v>maio</v>
      </c>
    </row>
    <row r="2730" spans="1:34" ht="12.75" hidden="1" customHeight="1" x14ac:dyDescent="0.25">
      <c r="A2730" s="90" t="str">
        <f>IF(C2730="Oficina Diversos","Oficina Geral",
IF(ISNUMBER(FIND("Estoque - Colhedoras",C2730)),"Colhedoras",IF(ISNUMBER(FIND("Caldeiraria",C2730)),"Caldeiraria",IF(ISNUMBER(FIND("Borracharia",C2730)),"Borracharia",IF(ISNUMBER(FIND("Lubrificação",C2730)),"Lubrificação",
IF(ISNUMBER(FIND("Estoque - Carregadeiras",C2730)),"Carregadeiras",IF(ISNUMBER(FIND("Estoque - Veic. Leves",C2730)),"Veic. Leves",
IF(ISNUMBER(FIND("Estoque - Caminhões",C2730)),"Caminhões",IF(ISNUMBER(FIND("Estoque - Transbordos",C2730)),"Transbordos",
IF(ISNUMBER(FIND("Estoque - Tratores",C2730)),"Tratores",
IF(ISNUMBER(FIND("Estoque - Máquinas pesadas",C2730)),"Máquinas pesadas",
IF(ISNUMBER(FIND("Estoque - Reboques",C2730)),"Reboques",
IF(C2730="Estoque","Estoque",
IF(AND(ISNUMBER(C2730),C2730&gt;1000,C2730&lt;2000),"Caminhões",
IF(AND(ISNUMBER(C2730),C2730&gt;2000,C2730&lt;3000),"Tratores",
IF(AND(ISNUMBER(C2730),C2730&gt;3000,C2730&lt;4000),"Carregadeiras",
IF(AND(ISNUMBER(C2730),C2730&gt;4000,C2730&lt;5000),"Máquinas pesadas",
IF(AND(ISNUMBER(C2730),C2730&gt;5000,C2730&lt;6000),"Colhedoras",
IF(AND(ISNUMBER(C2730),C2730&gt;7000,C2730&lt;8000),"Irrigação",
IF(AND(ISNUMBER(C2730),C2730&gt;8000,C2730&lt;9000),"Reboques",IF(AND(ISNUMBER(C2730),C2730&gt;0,C2730&lt;1000),"Veic. Leves","")))))))))))))))))))))</f>
        <v>Tratores</v>
      </c>
      <c r="C2730" s="126">
        <v>2024</v>
      </c>
      <c r="D2730" s="2">
        <v>91226</v>
      </c>
      <c r="E2730" s="3" t="s">
        <v>1342</v>
      </c>
      <c r="F2730" s="101" t="str">
        <f>IF(ISBLANK(K2730), "Apenas Solicitação", "Tem OC")</f>
        <v>Tem OC</v>
      </c>
      <c r="G2730" s="2">
        <v>4</v>
      </c>
      <c r="H2730" s="102">
        <f>G2730-I2730</f>
        <v>0</v>
      </c>
      <c r="I2730" s="103">
        <v>4</v>
      </c>
      <c r="J2730" s="4">
        <v>45812</v>
      </c>
      <c r="K2730" s="180">
        <v>45819</v>
      </c>
      <c r="L2730" s="3" t="s">
        <v>20166</v>
      </c>
      <c r="M2730" s="104" t="str">
        <f ca="1">IF(OR(N2730="", N2730=0), "", IF(N2730&gt;TODAY(), "No prazo", "Atrasado"))</f>
        <v>Atrasado</v>
      </c>
      <c r="N2730" s="104">
        <f>IFERROR(K2730 + VALUE(LEFT(L2730, FIND(" ", L2730) - 1)), "")</f>
        <v>45823</v>
      </c>
      <c r="O2730" s="105">
        <f>IF(_xlfn.DAYS(K2730,J2730)&lt;0, "Aguardando OC", _xlfn.DAYS(K2730,J2730))</f>
        <v>7</v>
      </c>
      <c r="P2730" s="14">
        <v>405828</v>
      </c>
      <c r="Q2730" s="12"/>
      <c r="R2730" s="14">
        <v>168951</v>
      </c>
      <c r="S2730" s="2">
        <v>221</v>
      </c>
      <c r="T2730" s="65" t="s">
        <v>1029</v>
      </c>
      <c r="U2730" s="21">
        <v>2.2799999999999998</v>
      </c>
      <c r="V2730" s="2">
        <v>3465</v>
      </c>
      <c r="W2730" s="105" t="str">
        <f>IFERROR(VLOOKUP(V2730, Fornecedores!A:C, 3, FALSE), "")</f>
        <v>MAQNELSON AGRICOLA L</v>
      </c>
      <c r="X2730" s="105" t="str">
        <f>IFERROR(VLOOKUP(V2730, Fornecedores!A:E, 5, FALSE), "")</f>
        <v>Itumbiara</v>
      </c>
      <c r="Y2730" s="105" t="str">
        <f>IFERROR(VLOOKUP(V2730, Fornecedores!A:F, 6, FALSE), "")</f>
        <v>GO</v>
      </c>
      <c r="Z2730" s="101" t="str">
        <f>IF(H2730=0, "Pedido entregue!", "Pendente")</f>
        <v>Pedido entregue!</v>
      </c>
      <c r="AB2730" s="132" t="str">
        <f>IF(Z2730="Pedido Entregue!", IF(AA2730=1, "Retirado do Almoxarifado", IF(AA2730=2, "Material devolvido", "Aguardando retirada")), IF(Z2730="Pendente", "Entrega pendente", ""))</f>
        <v>Aguardando retirada</v>
      </c>
      <c r="AC2730" s="18">
        <v>1</v>
      </c>
      <c r="AD2730" s="18">
        <f>AC2730/SUMIF($P:$P,P2730,$AC:$AC)</f>
        <v>1</v>
      </c>
      <c r="AE2730" s="18">
        <f>IF(R2730=0,0,AC2730/SUMIF($R:$R,R2730,$AC:$AC))</f>
        <v>4.1666666666666664E-2</v>
      </c>
      <c r="AF2730" s="18">
        <f>IF(R2730=0,1,0)</f>
        <v>0</v>
      </c>
      <c r="AH2730" t="str">
        <f>TEXT(J2730,"MMMM")</f>
        <v>junho</v>
      </c>
    </row>
    <row r="2731" spans="1:34" ht="12.75" customHeight="1" x14ac:dyDescent="0.25">
      <c r="A2731" s="90" t="str">
        <f>IF(C2731="Oficina Diversos","Oficina Geral",
IF(ISNUMBER(FIND("Estoque - Colhedoras",C2731)),"Colhedoras",IF(ISNUMBER(FIND("Caldeiraria",C2731)),"Caldeiraria",IF(ISNUMBER(FIND("Borracharia",C2731)),"Borracharia",IF(ISNUMBER(FIND("Lubrificação",C2731)),"Lubrificação",
IF(ISNUMBER(FIND("Estoque - Carregadeiras",C2731)),"Carregadeiras",IF(ISNUMBER(FIND("Estoque - Veic. Leves",C2731)),"Veic. Leves",
IF(ISNUMBER(FIND("Estoque - Caminhões",C2731)),"Caminhões",IF(ISNUMBER(FIND("Estoque - Transbordos",C2731)),"Transbordos",
IF(ISNUMBER(FIND("Estoque - Tratores",C2731)),"Tratores",
IF(ISNUMBER(FIND("Estoque - Máquinas pesadas",C2731)),"Máquinas pesadas",
IF(ISNUMBER(FIND("Estoque - Reboques",C2731)),"Reboques",
IF(C2731="Estoque","Estoque",
IF(AND(ISNUMBER(C2731),C2731&gt;1000,C2731&lt;2000),"Caminhões",
IF(AND(ISNUMBER(C2731),C2731&gt;2000,C2731&lt;3000),"Tratores",
IF(AND(ISNUMBER(C2731),C2731&gt;3000,C2731&lt;4000),"Carregadeiras",
IF(AND(ISNUMBER(C2731),C2731&gt;4000,C2731&lt;5000),"Máquinas pesadas",
IF(AND(ISNUMBER(C2731),C2731&gt;5000,C2731&lt;6000),"Colhedoras",
IF(AND(ISNUMBER(C2731),C2731&gt;7000,C2731&lt;8000),"Irrigação",
IF(AND(ISNUMBER(C2731),C2731&gt;8000,C2731&lt;9000),"Reboques",IF(AND(ISNUMBER(C2731),C2731&gt;0,C2731&lt;1000),"Veic. Leves","")))))))))))))))))))))</f>
        <v>Tratores</v>
      </c>
      <c r="B2731"/>
      <c r="C2731" s="2">
        <v>2030</v>
      </c>
      <c r="D2731" s="2">
        <v>91227</v>
      </c>
      <c r="E2731" s="3" t="s">
        <v>1343</v>
      </c>
      <c r="F2731" s="14" t="str">
        <f>IF(ISBLANK(K2731), "Apenas Solicitação", "Tem OC")</f>
        <v>Apenas Solicitação</v>
      </c>
      <c r="G2731" s="2">
        <v>4</v>
      </c>
      <c r="H2731" s="37">
        <f>G2731-I2731</f>
        <v>4</v>
      </c>
      <c r="I2731" s="38">
        <v>0</v>
      </c>
      <c r="J2731" s="4">
        <v>45786</v>
      </c>
      <c r="K2731" s="14"/>
      <c r="L2731" s="3"/>
      <c r="M2731" s="44" t="str">
        <f ca="1">IF(OR(N2731="", N2731=0), "", IF(N2731&gt;TODAY(), "No prazo", "Atrasado"))</f>
        <v/>
      </c>
      <c r="N2731" s="44" t="str">
        <f>IFERROR(K2731 + VALUE(LEFT(L2731, FIND(" ", L2731) - 1)), "")</f>
        <v/>
      </c>
      <c r="O2731" s="3" t="str">
        <f>IF(_xlfn.DAYS(K2731,J2731)&lt;0, "Aguardando OC", _xlfn.DAYS(K2731,J2731))</f>
        <v>Aguardando OC</v>
      </c>
      <c r="P2731" s="14">
        <v>402129</v>
      </c>
      <c r="Q2731" s="54"/>
      <c r="R2731" s="14">
        <v>0</v>
      </c>
      <c r="S2731" s="42">
        <v>221</v>
      </c>
      <c r="T2731" s="67" t="s">
        <v>1029</v>
      </c>
      <c r="U2731" s="45">
        <v>0</v>
      </c>
      <c r="V2731" s="2"/>
      <c r="W2731" s="43" t="str">
        <f>IFERROR(VLOOKUP(V2731, Fornecedores!A:C, 3, FALSE), "")</f>
        <v/>
      </c>
      <c r="X2731" s="43" t="str">
        <f>IFERROR(VLOOKUP(V2731, Fornecedores!A:E, 5, FALSE), "")</f>
        <v/>
      </c>
      <c r="Y2731" s="43" t="str">
        <f>IFERROR(VLOOKUP(V2731, Fornecedores!A:F, 6, FALSE), "")</f>
        <v/>
      </c>
      <c r="Z2731" s="14" t="str">
        <f>IF(H2731=0, "Pedido entregue!", "Pendente")</f>
        <v>Pendente</v>
      </c>
      <c r="AA2731" s="74"/>
      <c r="AB2731" s="58" t="str">
        <f>IF(Z2731="Pedido Entregue!", IF(AA2731=1, "Retirado do Almoxarifado", IF(AA2731=2, "Material devolvido", "Aguardando retirada")), IF(Z2731="Pendente", "Entrega pendente", ""))</f>
        <v>Entrega pendente</v>
      </c>
      <c r="AC2731" s="18">
        <v>1</v>
      </c>
      <c r="AD2731" s="18">
        <f>AC2731/SUMIF($P:$P,P2731,$AC:$AC)</f>
        <v>1</v>
      </c>
      <c r="AE2731" s="18">
        <f>IF(R2731=0,0,AC2731/SUMIF($R:$R,R2731,$AC:$AC))</f>
        <v>0</v>
      </c>
      <c r="AF2731" s="18">
        <f>IF(R2731=0,1,0)</f>
        <v>1</v>
      </c>
      <c r="AH2731" t="str">
        <f>TEXT(J2731,"MMMM")</f>
        <v>maio</v>
      </c>
    </row>
    <row r="2732" spans="1:34" ht="12.75" customHeight="1" x14ac:dyDescent="0.25">
      <c r="A2732" s="90" t="str">
        <f>IF(C2732="Oficina Diversos","Oficina Geral",
IF(ISNUMBER(FIND("Estoque - Colhedoras",C2732)),"Colhedoras",IF(ISNUMBER(FIND("Caldeiraria",C2732)),"Caldeiraria",IF(ISNUMBER(FIND("Borracharia",C2732)),"Borracharia",IF(ISNUMBER(FIND("Lubrificação",C2732)),"Lubrificação",
IF(ISNUMBER(FIND("Estoque - Carregadeiras",C2732)),"Carregadeiras",IF(ISNUMBER(FIND("Estoque - Veic. Leves",C2732)),"Veic. Leves",
IF(ISNUMBER(FIND("Estoque - Caminhões",C2732)),"Caminhões",IF(ISNUMBER(FIND("Estoque - Transbordos",C2732)),"Transbordos",
IF(ISNUMBER(FIND("Estoque - Tratores",C2732)),"Tratores",
IF(ISNUMBER(FIND("Estoque - Máquinas pesadas",C2732)),"Máquinas pesadas",
IF(ISNUMBER(FIND("Estoque - Reboques",C2732)),"Reboques",
IF(C2732="Estoque","Estoque",
IF(AND(ISNUMBER(C2732),C2732&gt;1000,C2732&lt;2000),"Caminhões",
IF(AND(ISNUMBER(C2732),C2732&gt;2000,C2732&lt;3000),"Tratores",
IF(AND(ISNUMBER(C2732),C2732&gt;3000,C2732&lt;4000),"Carregadeiras",
IF(AND(ISNUMBER(C2732),C2732&gt;4000,C2732&lt;5000),"Máquinas pesadas",
IF(AND(ISNUMBER(C2732),C2732&gt;5000,C2732&lt;6000),"Colhedoras",
IF(AND(ISNUMBER(C2732),C2732&gt;7000,C2732&lt;8000),"Irrigação",
IF(AND(ISNUMBER(C2732),C2732&gt;8000,C2732&lt;9000),"Reboques",IF(AND(ISNUMBER(C2732),C2732&gt;0,C2732&lt;1000),"Veic. Leves","")))))))))))))))))))))</f>
        <v>Tratores</v>
      </c>
      <c r="B2732" s="72"/>
      <c r="C2732" s="2">
        <v>2027</v>
      </c>
      <c r="D2732" s="2">
        <v>91228</v>
      </c>
      <c r="E2732" s="3" t="s">
        <v>1344</v>
      </c>
      <c r="F2732" s="14" t="str">
        <f>IF(ISBLANK(K2732), "Apenas Solicitação", "Tem OC")</f>
        <v>Apenas Solicitação</v>
      </c>
      <c r="G2732" s="2">
        <v>4</v>
      </c>
      <c r="H2732" s="37">
        <f>G2732-I2732</f>
        <v>4</v>
      </c>
      <c r="I2732" s="38">
        <v>0</v>
      </c>
      <c r="J2732" s="4">
        <v>45786</v>
      </c>
      <c r="K2732" s="14"/>
      <c r="L2732" s="3"/>
      <c r="M2732" s="44" t="str">
        <f ca="1">IF(OR(N2732="", N2732=0), "", IF(N2732&gt;TODAY(), "No prazo", "Atrasado"))</f>
        <v/>
      </c>
      <c r="N2732" s="44" t="str">
        <f>IFERROR(K2732 + VALUE(LEFT(L2732, FIND(" ", L2732) - 1)), "")</f>
        <v/>
      </c>
      <c r="O2732" s="3" t="str">
        <f>IF(_xlfn.DAYS(K2732,J2732)&lt;0, "Aguardando OC", _xlfn.DAYS(K2732,J2732))</f>
        <v>Aguardando OC</v>
      </c>
      <c r="P2732" s="14">
        <v>402130</v>
      </c>
      <c r="Q2732" s="12"/>
      <c r="R2732" s="14">
        <v>0</v>
      </c>
      <c r="S2732" s="2">
        <v>221</v>
      </c>
      <c r="T2732" s="65" t="s">
        <v>1029</v>
      </c>
      <c r="U2732" s="21">
        <v>0</v>
      </c>
      <c r="V2732" s="2"/>
      <c r="W2732" s="43" t="str">
        <f>IFERROR(VLOOKUP(V2732, Fornecedores!A:C, 3, FALSE), "")</f>
        <v/>
      </c>
      <c r="X2732" s="43" t="str">
        <f>IFERROR(VLOOKUP(V2732, Fornecedores!A:E, 5, FALSE), "")</f>
        <v/>
      </c>
      <c r="Y2732" s="43" t="str">
        <f>IFERROR(VLOOKUP(V2732, Fornecedores!A:F, 6, FALSE), "")</f>
        <v/>
      </c>
      <c r="Z2732" s="14" t="str">
        <f>IF(H2732=0, "Pedido entregue!", "Pendente")</f>
        <v>Pendente</v>
      </c>
      <c r="AA2732" s="74"/>
      <c r="AB2732" s="58" t="str">
        <f>IF(Z2732="Pedido Entregue!", IF(AA2732=1, "Retirado do Almoxarifado", IF(AA2732=2, "Material devolvido", "Aguardando retirada")), IF(Z2732="Pendente", "Entrega pendente", ""))</f>
        <v>Entrega pendente</v>
      </c>
      <c r="AC2732" s="18">
        <v>1</v>
      </c>
      <c r="AD2732" s="18">
        <f>AC2732/SUMIF($P:$P,P2732,$AC:$AC)</f>
        <v>1</v>
      </c>
      <c r="AE2732" s="18">
        <f>IF(R2732=0,0,AC2732/SUMIF($R:$R,R2732,$AC:$AC))</f>
        <v>0</v>
      </c>
      <c r="AF2732" s="18">
        <f>IF(R2732=0,1,0)</f>
        <v>1</v>
      </c>
      <c r="AH2732" t="str">
        <f>TEXT(J2732,"MMMM")</f>
        <v>maio</v>
      </c>
    </row>
    <row r="2733" spans="1:34" ht="12.75" customHeight="1" x14ac:dyDescent="0.25">
      <c r="A2733" s="90" t="str">
        <f>IF(C2733="Oficina Diversos","Oficina Geral",
IF(ISNUMBER(FIND("Estoque - Colhedoras",C2733)),"Colhedoras",IF(ISNUMBER(FIND("Caldeiraria",C2733)),"Caldeiraria",IF(ISNUMBER(FIND("Borracharia",C2733)),"Borracharia",IF(ISNUMBER(FIND("Lubrificação",C2733)),"Lubrificação",
IF(ISNUMBER(FIND("Estoque - Carregadeiras",C2733)),"Carregadeiras",IF(ISNUMBER(FIND("Estoque - Veic. Leves",C2733)),"Veic. Leves",
IF(ISNUMBER(FIND("Estoque - Caminhões",C2733)),"Caminhões",IF(ISNUMBER(FIND("Estoque - Transbordos",C2733)),"Transbordos",
IF(ISNUMBER(FIND("Estoque - Tratores",C2733)),"Tratores",
IF(ISNUMBER(FIND("Estoque - Máquinas pesadas",C2733)),"Máquinas pesadas",
IF(ISNUMBER(FIND("Estoque - Reboques",C2733)),"Reboques",
IF(C2733="Estoque","Estoque",
IF(AND(ISNUMBER(C2733),C2733&gt;1000,C2733&lt;2000),"Caminhões",
IF(AND(ISNUMBER(C2733),C2733&gt;2000,C2733&lt;3000),"Tratores",
IF(AND(ISNUMBER(C2733),C2733&gt;3000,C2733&lt;4000),"Carregadeiras",
IF(AND(ISNUMBER(C2733),C2733&gt;4000,C2733&lt;5000),"Máquinas pesadas",
IF(AND(ISNUMBER(C2733),C2733&gt;5000,C2733&lt;6000),"Colhedoras",
IF(AND(ISNUMBER(C2733),C2733&gt;7000,C2733&lt;8000),"Irrigação",
IF(AND(ISNUMBER(C2733),C2733&gt;8000,C2733&lt;9000),"Reboques",IF(AND(ISNUMBER(C2733),C2733&gt;0,C2733&lt;1000),"Veic. Leves","")))))))))))))))))))))</f>
        <v>Tratores</v>
      </c>
      <c r="B2733" s="72"/>
      <c r="C2733" s="2">
        <v>2030</v>
      </c>
      <c r="D2733" s="2">
        <v>91228</v>
      </c>
      <c r="E2733" s="3" t="s">
        <v>1344</v>
      </c>
      <c r="F2733" s="14" t="str">
        <f>IF(ISBLANK(K2733), "Apenas Solicitação", "Tem OC")</f>
        <v>Apenas Solicitação</v>
      </c>
      <c r="G2733" s="2">
        <v>4</v>
      </c>
      <c r="H2733" s="37">
        <f>G2733-I2733</f>
        <v>4</v>
      </c>
      <c r="I2733" s="38">
        <v>0</v>
      </c>
      <c r="J2733" s="4">
        <v>45786</v>
      </c>
      <c r="K2733" s="14"/>
      <c r="L2733" s="3"/>
      <c r="M2733" s="44" t="str">
        <f ca="1">IF(OR(N2733="", N2733=0), "", IF(N2733&gt;TODAY(), "No prazo", "Atrasado"))</f>
        <v/>
      </c>
      <c r="N2733" s="44" t="str">
        <f>IFERROR(K2733 + VALUE(LEFT(L2733, FIND(" ", L2733) - 1)), "")</f>
        <v/>
      </c>
      <c r="O2733" s="3" t="str">
        <f>IF(_xlfn.DAYS(K2733,J2733)&lt;0, "Aguardando OC", _xlfn.DAYS(K2733,J2733))</f>
        <v>Aguardando OC</v>
      </c>
      <c r="P2733" s="14">
        <v>402181</v>
      </c>
      <c r="Q2733" s="12"/>
      <c r="R2733" s="14">
        <v>0</v>
      </c>
      <c r="S2733" s="2">
        <v>221</v>
      </c>
      <c r="T2733" s="65" t="s">
        <v>1029</v>
      </c>
      <c r="U2733" s="21">
        <v>0</v>
      </c>
      <c r="V2733" s="2"/>
      <c r="W2733" s="43" t="str">
        <f>IFERROR(VLOOKUP(V2733, Fornecedores!A:C, 3, FALSE), "")</f>
        <v/>
      </c>
      <c r="X2733" s="43" t="str">
        <f>IFERROR(VLOOKUP(V2733, Fornecedores!A:E, 5, FALSE), "")</f>
        <v/>
      </c>
      <c r="Y2733" s="43" t="str">
        <f>IFERROR(VLOOKUP(V2733, Fornecedores!A:F, 6, FALSE), "")</f>
        <v/>
      </c>
      <c r="Z2733" s="14" t="str">
        <f>IF(H2733=0, "Pedido entregue!", "Pendente")</f>
        <v>Pendente</v>
      </c>
      <c r="AA2733" s="74"/>
      <c r="AB2733" s="58" t="str">
        <f>IF(Z2733="Pedido Entregue!", IF(AA2733=1, "Retirado do Almoxarifado", IF(AA2733=2, "Material devolvido", "Aguardando retirada")), IF(Z2733="Pendente", "Entrega pendente", ""))</f>
        <v>Entrega pendente</v>
      </c>
      <c r="AC2733" s="18">
        <v>1</v>
      </c>
      <c r="AD2733" s="18">
        <f>AC2733/SUMIF($P:$P,P2733,$AC:$AC)</f>
        <v>1</v>
      </c>
      <c r="AE2733" s="18">
        <f>IF(R2733=0,0,AC2733/SUMIF($R:$R,R2733,$AC:$AC))</f>
        <v>0</v>
      </c>
      <c r="AF2733" s="18">
        <f>IF(R2733=0,1,0)</f>
        <v>1</v>
      </c>
      <c r="AH2733" t="str">
        <f>TEXT(J2733,"MMMM")</f>
        <v>maio</v>
      </c>
    </row>
    <row r="2734" spans="1:34" ht="12.75" customHeight="1" x14ac:dyDescent="0.25">
      <c r="A2734" s="90" t="str">
        <f>IF(C2734="Oficina Diversos","Oficina Geral",
IF(ISNUMBER(FIND("Estoque - Colhedoras",C2734)),"Colhedoras",IF(ISNUMBER(FIND("Caldeiraria",C2734)),"Caldeiraria",IF(ISNUMBER(FIND("Borracharia",C2734)),"Borracharia",IF(ISNUMBER(FIND("Lubrificação",C2734)),"Lubrificação",
IF(ISNUMBER(FIND("Estoque - Carregadeiras",C2734)),"Carregadeiras",IF(ISNUMBER(FIND("Estoque - Veic. Leves",C2734)),"Veic. Leves",
IF(ISNUMBER(FIND("Estoque - Caminhões",C2734)),"Caminhões",IF(ISNUMBER(FIND("Estoque - Transbordos",C2734)),"Transbordos",
IF(ISNUMBER(FIND("Estoque - Tratores",C2734)),"Tratores",
IF(ISNUMBER(FIND("Estoque - Máquinas pesadas",C2734)),"Máquinas pesadas",
IF(ISNUMBER(FIND("Estoque - Reboques",C2734)),"Reboques",
IF(C2734="Estoque","Estoque",
IF(AND(ISNUMBER(C2734),C2734&gt;1000,C2734&lt;2000),"Caminhões",
IF(AND(ISNUMBER(C2734),C2734&gt;2000,C2734&lt;3000),"Tratores",
IF(AND(ISNUMBER(C2734),C2734&gt;3000,C2734&lt;4000),"Carregadeiras",
IF(AND(ISNUMBER(C2734),C2734&gt;4000,C2734&lt;5000),"Máquinas pesadas",
IF(AND(ISNUMBER(C2734),C2734&gt;5000,C2734&lt;6000),"Colhedoras",
IF(AND(ISNUMBER(C2734),C2734&gt;7000,C2734&lt;8000),"Irrigação",
IF(AND(ISNUMBER(C2734),C2734&gt;8000,C2734&lt;9000),"Reboques",IF(AND(ISNUMBER(C2734),C2734&gt;0,C2734&lt;1000),"Veic. Leves","")))))))))))))))))))))</f>
        <v>Tratores</v>
      </c>
      <c r="B2734" s="72"/>
      <c r="C2734" s="2">
        <v>2027</v>
      </c>
      <c r="D2734" s="2">
        <v>91229</v>
      </c>
      <c r="E2734" s="3" t="s">
        <v>1345</v>
      </c>
      <c r="F2734" s="14" t="str">
        <f>IF(ISBLANK(K2734), "Apenas Solicitação", "Tem OC")</f>
        <v>Apenas Solicitação</v>
      </c>
      <c r="G2734" s="2">
        <v>4</v>
      </c>
      <c r="H2734" s="37">
        <f>G2734-I2734</f>
        <v>4</v>
      </c>
      <c r="I2734" s="38">
        <v>0</v>
      </c>
      <c r="J2734" s="4">
        <v>45786</v>
      </c>
      <c r="K2734" s="14"/>
      <c r="L2734" s="3"/>
      <c r="M2734" s="44" t="str">
        <f ca="1">IF(OR(N2734="", N2734=0), "", IF(N2734&gt;TODAY(), "No prazo", "Atrasado"))</f>
        <v/>
      </c>
      <c r="N2734" s="44" t="str">
        <f>IFERROR(K2734 + VALUE(LEFT(L2734, FIND(" ", L2734) - 1)), "")</f>
        <v/>
      </c>
      <c r="O2734" s="3" t="str">
        <f>IF(_xlfn.DAYS(K2734,J2734)&lt;0, "Aguardando OC", _xlfn.DAYS(K2734,J2734))</f>
        <v>Aguardando OC</v>
      </c>
      <c r="P2734" s="14">
        <v>402131</v>
      </c>
      <c r="Q2734" s="12"/>
      <c r="R2734" s="14">
        <v>0</v>
      </c>
      <c r="S2734" s="2">
        <v>221</v>
      </c>
      <c r="T2734" s="65" t="s">
        <v>1029</v>
      </c>
      <c r="U2734" s="21">
        <v>0</v>
      </c>
      <c r="V2734" s="2"/>
      <c r="W2734" s="43" t="str">
        <f>IFERROR(VLOOKUP(V2734, Fornecedores!A:C, 3, FALSE), "")</f>
        <v/>
      </c>
      <c r="X2734" s="43" t="str">
        <f>IFERROR(VLOOKUP(V2734, Fornecedores!A:E, 5, FALSE), "")</f>
        <v/>
      </c>
      <c r="Y2734" s="43" t="str">
        <f>IFERROR(VLOOKUP(V2734, Fornecedores!A:F, 6, FALSE), "")</f>
        <v/>
      </c>
      <c r="Z2734" s="14" t="str">
        <f>IF(H2734=0, "Pedido entregue!", "Pendente")</f>
        <v>Pendente</v>
      </c>
      <c r="AA2734" s="74"/>
      <c r="AB2734" s="58" t="str">
        <f>IF(Z2734="Pedido Entregue!", IF(AA2734=1, "Retirado do Almoxarifado", IF(AA2734=2, "Material devolvido", "Aguardando retirada")), IF(Z2734="Pendente", "Entrega pendente", ""))</f>
        <v>Entrega pendente</v>
      </c>
      <c r="AC2734" s="18">
        <v>1</v>
      </c>
      <c r="AD2734" s="18">
        <f>AC2734/SUMIF($P:$P,P2734,$AC:$AC)</f>
        <v>1</v>
      </c>
      <c r="AE2734" s="18">
        <f>IF(R2734=0,0,AC2734/SUMIF($R:$R,R2734,$AC:$AC))</f>
        <v>0</v>
      </c>
      <c r="AF2734" s="18">
        <f>IF(R2734=0,1,0)</f>
        <v>1</v>
      </c>
      <c r="AH2734" t="str">
        <f>TEXT(J2734,"MMMM")</f>
        <v>maio</v>
      </c>
    </row>
    <row r="2735" spans="1:34" ht="12.75" customHeight="1" x14ac:dyDescent="0.25">
      <c r="A2735" s="90" t="str">
        <f>IF(C2735="Oficina Diversos","Oficina Geral",
IF(ISNUMBER(FIND("Estoque - Colhedoras",C2735)),"Colhedoras",IF(ISNUMBER(FIND("Caldeiraria",C2735)),"Caldeiraria",IF(ISNUMBER(FIND("Borracharia",C2735)),"Borracharia",IF(ISNUMBER(FIND("Lubrificação",C2735)),"Lubrificação",
IF(ISNUMBER(FIND("Estoque - Carregadeiras",C2735)),"Carregadeiras",IF(ISNUMBER(FIND("Estoque - Veic. Leves",C2735)),"Veic. Leves",
IF(ISNUMBER(FIND("Estoque - Caminhões",C2735)),"Caminhões",IF(ISNUMBER(FIND("Estoque - Transbordos",C2735)),"Transbordos",
IF(ISNUMBER(FIND("Estoque - Tratores",C2735)),"Tratores",
IF(ISNUMBER(FIND("Estoque - Máquinas pesadas",C2735)),"Máquinas pesadas",
IF(ISNUMBER(FIND("Estoque - Reboques",C2735)),"Reboques",
IF(C2735="Estoque","Estoque",
IF(AND(ISNUMBER(C2735),C2735&gt;1000,C2735&lt;2000),"Caminhões",
IF(AND(ISNUMBER(C2735),C2735&gt;2000,C2735&lt;3000),"Tratores",
IF(AND(ISNUMBER(C2735),C2735&gt;3000,C2735&lt;4000),"Carregadeiras",
IF(AND(ISNUMBER(C2735),C2735&gt;4000,C2735&lt;5000),"Máquinas pesadas",
IF(AND(ISNUMBER(C2735),C2735&gt;5000,C2735&lt;6000),"Colhedoras",
IF(AND(ISNUMBER(C2735),C2735&gt;7000,C2735&lt;8000),"Irrigação",
IF(AND(ISNUMBER(C2735),C2735&gt;8000,C2735&lt;9000),"Reboques",IF(AND(ISNUMBER(C2735),C2735&gt;0,C2735&lt;1000),"Veic. Leves","")))))))))))))))))))))</f>
        <v>Tratores</v>
      </c>
      <c r="B2735" s="72"/>
      <c r="C2735" s="2">
        <v>2030</v>
      </c>
      <c r="D2735" s="2">
        <v>91229</v>
      </c>
      <c r="E2735" s="3" t="s">
        <v>1345</v>
      </c>
      <c r="F2735" s="14" t="str">
        <f>IF(ISBLANK(K2735), "Apenas Solicitação", "Tem OC")</f>
        <v>Apenas Solicitação</v>
      </c>
      <c r="G2735" s="2">
        <v>4</v>
      </c>
      <c r="H2735" s="37">
        <f>G2735-I2735</f>
        <v>4</v>
      </c>
      <c r="I2735" s="38">
        <v>0</v>
      </c>
      <c r="J2735" s="4">
        <v>45786</v>
      </c>
      <c r="K2735" s="14"/>
      <c r="L2735" s="3"/>
      <c r="M2735" s="44" t="str">
        <f ca="1">IF(OR(N2735="", N2735=0), "", IF(N2735&gt;TODAY(), "No prazo", "Atrasado"))</f>
        <v/>
      </c>
      <c r="N2735" s="44" t="str">
        <f>IFERROR(K2735 + VALUE(LEFT(L2735, FIND(" ", L2735) - 1)), "")</f>
        <v/>
      </c>
      <c r="O2735" s="3" t="str">
        <f>IF(_xlfn.DAYS(K2735,J2735)&lt;0, "Aguardando OC", _xlfn.DAYS(K2735,J2735))</f>
        <v>Aguardando OC</v>
      </c>
      <c r="P2735" s="14">
        <v>402186</v>
      </c>
      <c r="Q2735" s="12"/>
      <c r="R2735" s="14">
        <v>0</v>
      </c>
      <c r="S2735" s="2">
        <v>221</v>
      </c>
      <c r="T2735" s="65" t="s">
        <v>1029</v>
      </c>
      <c r="U2735" s="21">
        <v>0</v>
      </c>
      <c r="V2735" s="2"/>
      <c r="W2735" s="43" t="str">
        <f>IFERROR(VLOOKUP(V2735, Fornecedores!A:C, 3, FALSE), "")</f>
        <v/>
      </c>
      <c r="X2735" s="43" t="str">
        <f>IFERROR(VLOOKUP(V2735, Fornecedores!A:E, 5, FALSE), "")</f>
        <v/>
      </c>
      <c r="Y2735" s="43" t="str">
        <f>IFERROR(VLOOKUP(V2735, Fornecedores!A:F, 6, FALSE), "")</f>
        <v/>
      </c>
      <c r="Z2735" s="14" t="str">
        <f>IF(H2735=0, "Pedido entregue!", "Pendente")</f>
        <v>Pendente</v>
      </c>
      <c r="AA2735" s="74"/>
      <c r="AB2735" s="58" t="str">
        <f>IF(Z2735="Pedido Entregue!", IF(AA2735=1, "Retirado do Almoxarifado", IF(AA2735=2, "Material devolvido", "Aguardando retirada")), IF(Z2735="Pendente", "Entrega pendente", ""))</f>
        <v>Entrega pendente</v>
      </c>
      <c r="AC2735" s="18">
        <v>1</v>
      </c>
      <c r="AD2735" s="18">
        <f>AC2735/SUMIF($P:$P,P2735,$AC:$AC)</f>
        <v>1</v>
      </c>
      <c r="AE2735" s="18">
        <f>IF(R2735=0,0,AC2735/SUMIF($R:$R,R2735,$AC:$AC))</f>
        <v>0</v>
      </c>
      <c r="AF2735" s="18">
        <f>IF(R2735=0,1,0)</f>
        <v>1</v>
      </c>
      <c r="AH2735" t="str">
        <f>TEXT(J2735,"MMMM")</f>
        <v>maio</v>
      </c>
    </row>
    <row r="2736" spans="1:34" ht="12.75" hidden="1" customHeight="1" x14ac:dyDescent="0.25">
      <c r="A2736" s="90" t="str">
        <f>IF(C2736="Oficina Diversos","Oficina Geral",
IF(ISNUMBER(FIND("Estoque - Colhedoras",C2736)),"Colhedoras",IF(ISNUMBER(FIND("Caldeiraria",C2736)),"Caldeiraria",IF(ISNUMBER(FIND("Borracharia",C2736)),"Borracharia",IF(ISNUMBER(FIND("Lubrificação",C2736)),"Lubrificação",
IF(ISNUMBER(FIND("Estoque - Carregadeiras",C2736)),"Carregadeiras",IF(ISNUMBER(FIND("Estoque - Veic. Leves",C2736)),"Veic. Leves",
IF(ISNUMBER(FIND("Estoque - Caminhões",C2736)),"Caminhões",IF(ISNUMBER(FIND("Estoque - Transbordos",C2736)),"Transbordos",
IF(ISNUMBER(FIND("Estoque - Tratores",C2736)),"Tratores",
IF(ISNUMBER(FIND("Estoque - Máquinas pesadas",C2736)),"Máquinas pesadas",
IF(ISNUMBER(FIND("Estoque - Reboques",C2736)),"Reboques",
IF(C2736="Estoque","Estoque",
IF(AND(ISNUMBER(C2736),C2736&gt;1000,C2736&lt;2000),"Caminhões",
IF(AND(ISNUMBER(C2736),C2736&gt;2000,C2736&lt;3000),"Tratores",
IF(AND(ISNUMBER(C2736),C2736&gt;3000,C2736&lt;4000),"Carregadeiras",
IF(AND(ISNUMBER(C2736),C2736&gt;4000,C2736&lt;5000),"Máquinas pesadas",
IF(AND(ISNUMBER(C2736),C2736&gt;5000,C2736&lt;6000),"Colhedoras",
IF(AND(ISNUMBER(C2736),C2736&gt;7000,C2736&lt;8000),"Irrigação",
IF(AND(ISNUMBER(C2736),C2736&gt;8000,C2736&lt;9000),"Reboques",IF(AND(ISNUMBER(C2736),C2736&gt;0,C2736&lt;1000),"Veic. Leves","")))))))))))))))))))))</f>
        <v>Tratores</v>
      </c>
      <c r="C2736" s="126">
        <v>2024</v>
      </c>
      <c r="D2736" s="2">
        <v>91229</v>
      </c>
      <c r="E2736" s="3" t="s">
        <v>1345</v>
      </c>
      <c r="F2736" s="101" t="str">
        <f>IF(ISBLANK(K2736), "Apenas Solicitação", "Tem OC")</f>
        <v>Tem OC</v>
      </c>
      <c r="G2736" s="2">
        <v>4</v>
      </c>
      <c r="H2736" s="102">
        <f>G2736-I2736</f>
        <v>0</v>
      </c>
      <c r="I2736" s="103">
        <v>4</v>
      </c>
      <c r="J2736" s="4">
        <v>45812</v>
      </c>
      <c r="K2736" s="180">
        <v>45819</v>
      </c>
      <c r="L2736" s="3" t="s">
        <v>20166</v>
      </c>
      <c r="M2736" s="104" t="str">
        <f ca="1">IF(OR(N2736="", N2736=0), "", IF(N2736&gt;TODAY(), "No prazo", "Atrasado"))</f>
        <v>Atrasado</v>
      </c>
      <c r="N2736" s="104">
        <f>IFERROR(K2736 + VALUE(LEFT(L2736, FIND(" ", L2736) - 1)), "")</f>
        <v>45823</v>
      </c>
      <c r="O2736" s="105">
        <f>IF(_xlfn.DAYS(K2736,J2736)&lt;0, "Aguardando OC", _xlfn.DAYS(K2736,J2736))</f>
        <v>7</v>
      </c>
      <c r="P2736" s="14">
        <v>405824</v>
      </c>
      <c r="Q2736" s="12"/>
      <c r="R2736" s="14">
        <v>168951</v>
      </c>
      <c r="S2736" s="2">
        <v>221</v>
      </c>
      <c r="T2736" s="65" t="s">
        <v>1029</v>
      </c>
      <c r="U2736" s="21">
        <v>4.08</v>
      </c>
      <c r="V2736" s="2">
        <v>3465</v>
      </c>
      <c r="W2736" s="105" t="str">
        <f>IFERROR(VLOOKUP(V2736, Fornecedores!A:C, 3, FALSE), "")</f>
        <v>MAQNELSON AGRICOLA L</v>
      </c>
      <c r="X2736" s="105" t="str">
        <f>IFERROR(VLOOKUP(V2736, Fornecedores!A:E, 5, FALSE), "")</f>
        <v>Itumbiara</v>
      </c>
      <c r="Y2736" s="105" t="str">
        <f>IFERROR(VLOOKUP(V2736, Fornecedores!A:F, 6, FALSE), "")</f>
        <v>GO</v>
      </c>
      <c r="Z2736" s="101" t="str">
        <f>IF(H2736=0, "Pedido entregue!", "Pendente")</f>
        <v>Pedido entregue!</v>
      </c>
      <c r="AB2736" s="132" t="str">
        <f>IF(Z2736="Pedido Entregue!", IF(AA2736=1, "Retirado do Almoxarifado", IF(AA2736=2, "Material devolvido", "Aguardando retirada")), IF(Z2736="Pendente", "Entrega pendente", ""))</f>
        <v>Aguardando retirada</v>
      </c>
      <c r="AC2736" s="18">
        <v>1</v>
      </c>
      <c r="AD2736" s="18">
        <f>AC2736/SUMIF($P:$P,P2736,$AC:$AC)</f>
        <v>1</v>
      </c>
      <c r="AE2736" s="18">
        <f>IF(R2736=0,0,AC2736/SUMIF($R:$R,R2736,$AC:$AC))</f>
        <v>4.1666666666666664E-2</v>
      </c>
      <c r="AF2736" s="18">
        <f>IF(R2736=0,1,0)</f>
        <v>0</v>
      </c>
      <c r="AH2736" t="str">
        <f>TEXT(J2736,"MMMM")</f>
        <v>junho</v>
      </c>
    </row>
    <row r="2737" spans="1:34" ht="12.75" customHeight="1" x14ac:dyDescent="0.25">
      <c r="A2737" s="90" t="str">
        <f>IF(C2737="Oficina Diversos","Oficina Geral",
IF(ISNUMBER(FIND("Estoque - Colhedoras",C2737)),"Colhedoras",IF(ISNUMBER(FIND("Caldeiraria",C2737)),"Caldeiraria",IF(ISNUMBER(FIND("Borracharia",C2737)),"Borracharia",IF(ISNUMBER(FIND("Lubrificação",C2737)),"Lubrificação",
IF(ISNUMBER(FIND("Estoque - Carregadeiras",C2737)),"Carregadeiras",IF(ISNUMBER(FIND("Estoque - Veic. Leves",C2737)),"Veic. Leves",
IF(ISNUMBER(FIND("Estoque - Caminhões",C2737)),"Caminhões",IF(ISNUMBER(FIND("Estoque - Transbordos",C2737)),"Transbordos",
IF(ISNUMBER(FIND("Estoque - Tratores",C2737)),"Tratores",
IF(ISNUMBER(FIND("Estoque - Máquinas pesadas",C2737)),"Máquinas pesadas",
IF(ISNUMBER(FIND("Estoque - Reboques",C2737)),"Reboques",
IF(C2737="Estoque","Estoque",
IF(AND(ISNUMBER(C2737),C2737&gt;1000,C2737&lt;2000),"Caminhões",
IF(AND(ISNUMBER(C2737),C2737&gt;2000,C2737&lt;3000),"Tratores",
IF(AND(ISNUMBER(C2737),C2737&gt;3000,C2737&lt;4000),"Carregadeiras",
IF(AND(ISNUMBER(C2737),C2737&gt;4000,C2737&lt;5000),"Máquinas pesadas",
IF(AND(ISNUMBER(C2737),C2737&gt;5000,C2737&lt;6000),"Colhedoras",
IF(AND(ISNUMBER(C2737),C2737&gt;7000,C2737&lt;8000),"Irrigação",
IF(AND(ISNUMBER(C2737),C2737&gt;8000,C2737&lt;9000),"Reboques",IF(AND(ISNUMBER(C2737),C2737&gt;0,C2737&lt;1000),"Veic. Leves","")))))))))))))))))))))</f>
        <v>Tratores</v>
      </c>
      <c r="B2737" s="72"/>
      <c r="C2737" s="2">
        <v>2027</v>
      </c>
      <c r="D2737" s="2">
        <v>91230</v>
      </c>
      <c r="E2737" s="3" t="s">
        <v>1346</v>
      </c>
      <c r="F2737" s="14" t="str">
        <f>IF(ISBLANK(K2737), "Apenas Solicitação", "Tem OC")</f>
        <v>Apenas Solicitação</v>
      </c>
      <c r="G2737" s="2">
        <v>1</v>
      </c>
      <c r="H2737" s="37">
        <f>G2737-I2737</f>
        <v>1</v>
      </c>
      <c r="I2737" s="38">
        <v>0</v>
      </c>
      <c r="J2737" s="4">
        <v>45786</v>
      </c>
      <c r="K2737" s="14"/>
      <c r="L2737" s="3"/>
      <c r="M2737" s="44" t="str">
        <f ca="1">IF(OR(N2737="", N2737=0), "", IF(N2737&gt;TODAY(), "No prazo", "Atrasado"))</f>
        <v/>
      </c>
      <c r="N2737" s="44" t="str">
        <f>IFERROR(K2737 + VALUE(LEFT(L2737, FIND(" ", L2737) - 1)), "")</f>
        <v/>
      </c>
      <c r="O2737" s="3" t="str">
        <f>IF(_xlfn.DAYS(K2737,J2737)&lt;0, "Aguardando OC", _xlfn.DAYS(K2737,J2737))</f>
        <v>Aguardando OC</v>
      </c>
      <c r="P2737" s="14">
        <v>402134</v>
      </c>
      <c r="Q2737" s="12"/>
      <c r="R2737" s="14">
        <v>0</v>
      </c>
      <c r="S2737" s="2">
        <v>221</v>
      </c>
      <c r="T2737" s="65" t="s">
        <v>1029</v>
      </c>
      <c r="U2737" s="21">
        <v>0</v>
      </c>
      <c r="V2737" s="2"/>
      <c r="W2737" s="43" t="str">
        <f>IFERROR(VLOOKUP(V2737, Fornecedores!A:C, 3, FALSE), "")</f>
        <v/>
      </c>
      <c r="X2737" s="43" t="str">
        <f>IFERROR(VLOOKUP(V2737, Fornecedores!A:E, 5, FALSE), "")</f>
        <v/>
      </c>
      <c r="Y2737" s="43" t="str">
        <f>IFERROR(VLOOKUP(V2737, Fornecedores!A:F, 6, FALSE), "")</f>
        <v/>
      </c>
      <c r="Z2737" s="14" t="str">
        <f>IF(H2737=0, "Pedido entregue!", "Pendente")</f>
        <v>Pendente</v>
      </c>
      <c r="AA2737" s="74"/>
      <c r="AB2737" s="58" t="str">
        <f>IF(Z2737="Pedido Entregue!", IF(AA2737=1, "Retirado do Almoxarifado", IF(AA2737=2, "Material devolvido", "Aguardando retirada")), IF(Z2737="Pendente", "Entrega pendente", ""))</f>
        <v>Entrega pendente</v>
      </c>
      <c r="AC2737" s="18">
        <v>1</v>
      </c>
      <c r="AD2737" s="18">
        <f>AC2737/SUMIF($P:$P,P2737,$AC:$AC)</f>
        <v>1</v>
      </c>
      <c r="AE2737" s="18">
        <f>IF(R2737=0,0,AC2737/SUMIF($R:$R,R2737,$AC:$AC))</f>
        <v>0</v>
      </c>
      <c r="AF2737" s="18">
        <f>IF(R2737=0,1,0)</f>
        <v>1</v>
      </c>
      <c r="AH2737" t="str">
        <f>TEXT(J2737,"MMMM")</f>
        <v>maio</v>
      </c>
    </row>
    <row r="2738" spans="1:34" ht="12.75" customHeight="1" x14ac:dyDescent="0.25">
      <c r="A2738" s="90" t="str">
        <f>IF(C2738="Oficina Diversos","Oficina Geral",
IF(ISNUMBER(FIND("Estoque - Colhedoras",C2738)),"Colhedoras",IF(ISNUMBER(FIND("Caldeiraria",C2738)),"Caldeiraria",IF(ISNUMBER(FIND("Borracharia",C2738)),"Borracharia",IF(ISNUMBER(FIND("Lubrificação",C2738)),"Lubrificação",
IF(ISNUMBER(FIND("Estoque - Carregadeiras",C2738)),"Carregadeiras",IF(ISNUMBER(FIND("Estoque - Veic. Leves",C2738)),"Veic. Leves",
IF(ISNUMBER(FIND("Estoque - Caminhões",C2738)),"Caminhões",IF(ISNUMBER(FIND("Estoque - Transbordos",C2738)),"Transbordos",
IF(ISNUMBER(FIND("Estoque - Tratores",C2738)),"Tratores",
IF(ISNUMBER(FIND("Estoque - Máquinas pesadas",C2738)),"Máquinas pesadas",
IF(ISNUMBER(FIND("Estoque - Reboques",C2738)),"Reboques",
IF(C2738="Estoque","Estoque",
IF(AND(ISNUMBER(C2738),C2738&gt;1000,C2738&lt;2000),"Caminhões",
IF(AND(ISNUMBER(C2738),C2738&gt;2000,C2738&lt;3000),"Tratores",
IF(AND(ISNUMBER(C2738),C2738&gt;3000,C2738&lt;4000),"Carregadeiras",
IF(AND(ISNUMBER(C2738),C2738&gt;4000,C2738&lt;5000),"Máquinas pesadas",
IF(AND(ISNUMBER(C2738),C2738&gt;5000,C2738&lt;6000),"Colhedoras",
IF(AND(ISNUMBER(C2738),C2738&gt;7000,C2738&lt;8000),"Irrigação",
IF(AND(ISNUMBER(C2738),C2738&gt;8000,C2738&lt;9000),"Reboques",IF(AND(ISNUMBER(C2738),C2738&gt;0,C2738&lt;1000),"Veic. Leves","")))))))))))))))))))))</f>
        <v>Tratores</v>
      </c>
      <c r="B2738" s="72"/>
      <c r="C2738" s="2">
        <v>2027</v>
      </c>
      <c r="D2738" s="2">
        <v>91231</v>
      </c>
      <c r="E2738" s="3" t="s">
        <v>1347</v>
      </c>
      <c r="F2738" s="14" t="str">
        <f>IF(ISBLANK(K2738), "Apenas Solicitação", "Tem OC")</f>
        <v>Apenas Solicitação</v>
      </c>
      <c r="G2738" s="2">
        <v>1</v>
      </c>
      <c r="H2738" s="37">
        <f>G2738-I2738</f>
        <v>1</v>
      </c>
      <c r="I2738" s="38">
        <v>0</v>
      </c>
      <c r="J2738" s="4">
        <v>45786</v>
      </c>
      <c r="K2738" s="14"/>
      <c r="L2738" s="3"/>
      <c r="M2738" s="44" t="str">
        <f ca="1">IF(OR(N2738="", N2738=0), "", IF(N2738&gt;TODAY(), "No prazo", "Atrasado"))</f>
        <v/>
      </c>
      <c r="N2738" s="44" t="str">
        <f>IFERROR(K2738 + VALUE(LEFT(L2738, FIND(" ", L2738) - 1)), "")</f>
        <v/>
      </c>
      <c r="O2738" s="3" t="str">
        <f>IF(_xlfn.DAYS(K2738,J2738)&lt;0, "Aguardando OC", _xlfn.DAYS(K2738,J2738))</f>
        <v>Aguardando OC</v>
      </c>
      <c r="P2738" s="14">
        <v>402135</v>
      </c>
      <c r="Q2738" s="12"/>
      <c r="R2738" s="14">
        <v>0</v>
      </c>
      <c r="S2738" s="2">
        <v>221</v>
      </c>
      <c r="T2738" s="65" t="s">
        <v>1029</v>
      </c>
      <c r="U2738" s="21">
        <v>0</v>
      </c>
      <c r="V2738" s="2"/>
      <c r="W2738" s="43" t="str">
        <f>IFERROR(VLOOKUP(V2738, Fornecedores!A:C, 3, FALSE), "")</f>
        <v/>
      </c>
      <c r="X2738" s="43" t="str">
        <f>IFERROR(VLOOKUP(V2738, Fornecedores!A:E, 5, FALSE), "")</f>
        <v/>
      </c>
      <c r="Y2738" s="43" t="str">
        <f>IFERROR(VLOOKUP(V2738, Fornecedores!A:F, 6, FALSE), "")</f>
        <v/>
      </c>
      <c r="Z2738" s="14" t="str">
        <f>IF(H2738=0, "Pedido entregue!", "Pendente")</f>
        <v>Pendente</v>
      </c>
      <c r="AA2738" s="74"/>
      <c r="AB2738" s="58" t="str">
        <f>IF(Z2738="Pedido Entregue!", IF(AA2738=1, "Retirado do Almoxarifado", IF(AA2738=2, "Material devolvido", "Aguardando retirada")), IF(Z2738="Pendente", "Entrega pendente", ""))</f>
        <v>Entrega pendente</v>
      </c>
      <c r="AC2738" s="18">
        <v>1</v>
      </c>
      <c r="AD2738" s="18">
        <f>AC2738/SUMIF($P:$P,P2738,$AC:$AC)</f>
        <v>1</v>
      </c>
      <c r="AE2738" s="18">
        <f>IF(R2738=0,0,AC2738/SUMIF($R:$R,R2738,$AC:$AC))</f>
        <v>0</v>
      </c>
      <c r="AF2738" s="18">
        <f>IF(R2738=0,1,0)</f>
        <v>1</v>
      </c>
      <c r="AH2738" t="str">
        <f>TEXT(J2738,"MMMM")</f>
        <v>maio</v>
      </c>
    </row>
    <row r="2739" spans="1:34" ht="12.75" customHeight="1" x14ac:dyDescent="0.25">
      <c r="A2739" s="90" t="str">
        <f>IF(C2739="Oficina Diversos","Oficina Geral",
IF(ISNUMBER(FIND("Estoque - Colhedoras",C2739)),"Colhedoras",IF(ISNUMBER(FIND("Caldeiraria",C2739)),"Caldeiraria",IF(ISNUMBER(FIND("Borracharia",C2739)),"Borracharia",IF(ISNUMBER(FIND("Lubrificação",C2739)),"Lubrificação",
IF(ISNUMBER(FIND("Estoque - Carregadeiras",C2739)),"Carregadeiras",IF(ISNUMBER(FIND("Estoque - Veic. Leves",C2739)),"Veic. Leves",
IF(ISNUMBER(FIND("Estoque - Caminhões",C2739)),"Caminhões",IF(ISNUMBER(FIND("Estoque - Transbordos",C2739)),"Transbordos",
IF(ISNUMBER(FIND("Estoque - Tratores",C2739)),"Tratores",
IF(ISNUMBER(FIND("Estoque - Máquinas pesadas",C2739)),"Máquinas pesadas",
IF(ISNUMBER(FIND("Estoque - Reboques",C2739)),"Reboques",
IF(C2739="Estoque","Estoque",
IF(AND(ISNUMBER(C2739),C2739&gt;1000,C2739&lt;2000),"Caminhões",
IF(AND(ISNUMBER(C2739),C2739&gt;2000,C2739&lt;3000),"Tratores",
IF(AND(ISNUMBER(C2739),C2739&gt;3000,C2739&lt;4000),"Carregadeiras",
IF(AND(ISNUMBER(C2739),C2739&gt;4000,C2739&lt;5000),"Máquinas pesadas",
IF(AND(ISNUMBER(C2739),C2739&gt;5000,C2739&lt;6000),"Colhedoras",
IF(AND(ISNUMBER(C2739),C2739&gt;7000,C2739&lt;8000),"Irrigação",
IF(AND(ISNUMBER(C2739),C2739&gt;8000,C2739&lt;9000),"Reboques",IF(AND(ISNUMBER(C2739),C2739&gt;0,C2739&lt;1000),"Veic. Leves","")))))))))))))))))))))</f>
        <v>Tratores</v>
      </c>
      <c r="B2739" s="72"/>
      <c r="C2739" s="2">
        <v>2027</v>
      </c>
      <c r="D2739" s="2">
        <v>91232</v>
      </c>
      <c r="E2739" s="3" t="s">
        <v>1348</v>
      </c>
      <c r="F2739" s="14" t="str">
        <f>IF(ISBLANK(K2739), "Apenas Solicitação", "Tem OC")</f>
        <v>Apenas Solicitação</v>
      </c>
      <c r="G2739" s="2">
        <v>4</v>
      </c>
      <c r="H2739" s="37">
        <f>G2739-I2739</f>
        <v>4</v>
      </c>
      <c r="I2739" s="38">
        <v>0</v>
      </c>
      <c r="J2739" s="4">
        <v>45786</v>
      </c>
      <c r="K2739" s="14"/>
      <c r="L2739" s="3"/>
      <c r="M2739" s="44" t="str">
        <f ca="1">IF(OR(N2739="", N2739=0), "", IF(N2739&gt;TODAY(), "No prazo", "Atrasado"))</f>
        <v/>
      </c>
      <c r="N2739" s="44" t="str">
        <f>IFERROR(K2739 + VALUE(LEFT(L2739, FIND(" ", L2739) - 1)), "")</f>
        <v/>
      </c>
      <c r="O2739" s="3" t="str">
        <f>IF(_xlfn.DAYS(K2739,J2739)&lt;0, "Aguardando OC", _xlfn.DAYS(K2739,J2739))</f>
        <v>Aguardando OC</v>
      </c>
      <c r="P2739" s="14">
        <v>402139</v>
      </c>
      <c r="Q2739" s="12"/>
      <c r="R2739" s="14">
        <v>0</v>
      </c>
      <c r="S2739" s="2">
        <v>221</v>
      </c>
      <c r="T2739" s="65" t="s">
        <v>1029</v>
      </c>
      <c r="U2739" s="21">
        <v>0</v>
      </c>
      <c r="V2739" s="2"/>
      <c r="W2739" s="43" t="str">
        <f>IFERROR(VLOOKUP(V2739, Fornecedores!A:C, 3, FALSE), "")</f>
        <v/>
      </c>
      <c r="X2739" s="43" t="str">
        <f>IFERROR(VLOOKUP(V2739, Fornecedores!A:E, 5, FALSE), "")</f>
        <v/>
      </c>
      <c r="Y2739" s="43" t="str">
        <f>IFERROR(VLOOKUP(V2739, Fornecedores!A:F, 6, FALSE), "")</f>
        <v/>
      </c>
      <c r="Z2739" s="14" t="str">
        <f>IF(H2739=0, "Pedido entregue!", "Pendente")</f>
        <v>Pendente</v>
      </c>
      <c r="AA2739" s="74"/>
      <c r="AB2739" s="58" t="str">
        <f>IF(Z2739="Pedido Entregue!", IF(AA2739=1, "Retirado do Almoxarifado", IF(AA2739=2, "Material devolvido", "Aguardando retirada")), IF(Z2739="Pendente", "Entrega pendente", ""))</f>
        <v>Entrega pendente</v>
      </c>
      <c r="AC2739" s="18">
        <v>1</v>
      </c>
      <c r="AD2739" s="18">
        <f>AC2739/SUMIF($P:$P,P2739,$AC:$AC)</f>
        <v>1</v>
      </c>
      <c r="AE2739" s="18">
        <f>IF(R2739=0,0,AC2739/SUMIF($R:$R,R2739,$AC:$AC))</f>
        <v>0</v>
      </c>
      <c r="AF2739" s="18">
        <f>IF(R2739=0,1,0)</f>
        <v>1</v>
      </c>
      <c r="AH2739" t="str">
        <f>TEXT(J2739,"MMMM")</f>
        <v>maio</v>
      </c>
    </row>
    <row r="2740" spans="1:34" ht="12.75" customHeight="1" x14ac:dyDescent="0.25">
      <c r="A2740" s="90" t="str">
        <f>IF(C2740="Oficina Diversos","Oficina Geral",
IF(ISNUMBER(FIND("Estoque - Colhedoras",C2740)),"Colhedoras",IF(ISNUMBER(FIND("Caldeiraria",C2740)),"Caldeiraria",IF(ISNUMBER(FIND("Borracharia",C2740)),"Borracharia",IF(ISNUMBER(FIND("Lubrificação",C2740)),"Lubrificação",
IF(ISNUMBER(FIND("Estoque - Carregadeiras",C2740)),"Carregadeiras",IF(ISNUMBER(FIND("Estoque - Veic. Leves",C2740)),"Veic. Leves",
IF(ISNUMBER(FIND("Estoque - Caminhões",C2740)),"Caminhões",IF(ISNUMBER(FIND("Estoque - Transbordos",C2740)),"Transbordos",
IF(ISNUMBER(FIND("Estoque - Tratores",C2740)),"Tratores",
IF(ISNUMBER(FIND("Estoque - Máquinas pesadas",C2740)),"Máquinas pesadas",
IF(ISNUMBER(FIND("Estoque - Reboques",C2740)),"Reboques",
IF(C2740="Estoque","Estoque",
IF(AND(ISNUMBER(C2740),C2740&gt;1000,C2740&lt;2000),"Caminhões",
IF(AND(ISNUMBER(C2740),C2740&gt;2000,C2740&lt;3000),"Tratores",
IF(AND(ISNUMBER(C2740),C2740&gt;3000,C2740&lt;4000),"Carregadeiras",
IF(AND(ISNUMBER(C2740),C2740&gt;4000,C2740&lt;5000),"Máquinas pesadas",
IF(AND(ISNUMBER(C2740),C2740&gt;5000,C2740&lt;6000),"Colhedoras",
IF(AND(ISNUMBER(C2740),C2740&gt;7000,C2740&lt;8000),"Irrigação",
IF(AND(ISNUMBER(C2740),C2740&gt;8000,C2740&lt;9000),"Reboques",IF(AND(ISNUMBER(C2740),C2740&gt;0,C2740&lt;1000),"Veic. Leves","")))))))))))))))))))))</f>
        <v>Tratores</v>
      </c>
      <c r="B2740" s="72"/>
      <c r="C2740" s="2">
        <v>2027</v>
      </c>
      <c r="D2740" s="2">
        <v>91233</v>
      </c>
      <c r="E2740" s="3" t="s">
        <v>1349</v>
      </c>
      <c r="F2740" s="14" t="str">
        <f>IF(ISBLANK(K2740), "Apenas Solicitação", "Tem OC")</f>
        <v>Apenas Solicitação</v>
      </c>
      <c r="G2740" s="2">
        <v>1</v>
      </c>
      <c r="H2740" s="37">
        <f>G2740-I2740</f>
        <v>1</v>
      </c>
      <c r="I2740" s="38">
        <v>0</v>
      </c>
      <c r="J2740" s="4">
        <v>45786</v>
      </c>
      <c r="K2740" s="14"/>
      <c r="L2740" s="3"/>
      <c r="M2740" s="44" t="str">
        <f ca="1">IF(OR(N2740="", N2740=0), "", IF(N2740&gt;TODAY(), "No prazo", "Atrasado"))</f>
        <v/>
      </c>
      <c r="N2740" s="44" t="str">
        <f>IFERROR(K2740 + VALUE(LEFT(L2740, FIND(" ", L2740) - 1)), "")</f>
        <v/>
      </c>
      <c r="O2740" s="3" t="str">
        <f>IF(_xlfn.DAYS(K2740,J2740)&lt;0, "Aguardando OC", _xlfn.DAYS(K2740,J2740))</f>
        <v>Aguardando OC</v>
      </c>
      <c r="P2740" s="14">
        <v>402141</v>
      </c>
      <c r="Q2740" s="12"/>
      <c r="R2740" s="14">
        <v>0</v>
      </c>
      <c r="S2740" s="2">
        <v>221</v>
      </c>
      <c r="T2740" s="65" t="s">
        <v>1029</v>
      </c>
      <c r="U2740" s="21">
        <v>0</v>
      </c>
      <c r="V2740" s="2"/>
      <c r="W2740" s="43" t="str">
        <f>IFERROR(VLOOKUP(V2740, Fornecedores!A:C, 3, FALSE), "")</f>
        <v/>
      </c>
      <c r="X2740" s="43" t="str">
        <f>IFERROR(VLOOKUP(V2740, Fornecedores!A:E, 5, FALSE), "")</f>
        <v/>
      </c>
      <c r="Y2740" s="43" t="str">
        <f>IFERROR(VLOOKUP(V2740, Fornecedores!A:F, 6, FALSE), "")</f>
        <v/>
      </c>
      <c r="Z2740" s="14" t="str">
        <f>IF(H2740=0, "Pedido entregue!", "Pendente")</f>
        <v>Pendente</v>
      </c>
      <c r="AA2740" s="74"/>
      <c r="AB2740" s="58" t="str">
        <f>IF(Z2740="Pedido Entregue!", IF(AA2740=1, "Retirado do Almoxarifado", IF(AA2740=2, "Material devolvido", "Aguardando retirada")), IF(Z2740="Pendente", "Entrega pendente", ""))</f>
        <v>Entrega pendente</v>
      </c>
      <c r="AC2740" s="18">
        <v>1</v>
      </c>
      <c r="AD2740" s="18">
        <f>AC2740/SUMIF($P:$P,P2740,$AC:$AC)</f>
        <v>1</v>
      </c>
      <c r="AE2740" s="18">
        <f>IF(R2740=0,0,AC2740/SUMIF($R:$R,R2740,$AC:$AC))</f>
        <v>0</v>
      </c>
      <c r="AF2740" s="18">
        <f>IF(R2740=0,1,0)</f>
        <v>1</v>
      </c>
      <c r="AH2740" t="str">
        <f>TEXT(J2740,"MMMM")</f>
        <v>maio</v>
      </c>
    </row>
    <row r="2741" spans="1:34" ht="12.75" customHeight="1" x14ac:dyDescent="0.25">
      <c r="A2741" s="90" t="str">
        <f>IF(C2741="Oficina Diversos","Oficina Geral",
IF(ISNUMBER(FIND("Estoque - Colhedoras",C2741)),"Colhedoras",IF(ISNUMBER(FIND("Caldeiraria",C2741)),"Caldeiraria",IF(ISNUMBER(FIND("Borracharia",C2741)),"Borracharia",IF(ISNUMBER(FIND("Lubrificação",C2741)),"Lubrificação",
IF(ISNUMBER(FIND("Estoque - Carregadeiras",C2741)),"Carregadeiras",IF(ISNUMBER(FIND("Estoque - Veic. Leves",C2741)),"Veic. Leves",
IF(ISNUMBER(FIND("Estoque - Caminhões",C2741)),"Caminhões",IF(ISNUMBER(FIND("Estoque - Transbordos",C2741)),"Transbordos",
IF(ISNUMBER(FIND("Estoque - Tratores",C2741)),"Tratores",
IF(ISNUMBER(FIND("Estoque - Máquinas pesadas",C2741)),"Máquinas pesadas",
IF(ISNUMBER(FIND("Estoque - Reboques",C2741)),"Reboques",
IF(C2741="Estoque","Estoque",
IF(AND(ISNUMBER(C2741),C2741&gt;1000,C2741&lt;2000),"Caminhões",
IF(AND(ISNUMBER(C2741),C2741&gt;2000,C2741&lt;3000),"Tratores",
IF(AND(ISNUMBER(C2741),C2741&gt;3000,C2741&lt;4000),"Carregadeiras",
IF(AND(ISNUMBER(C2741),C2741&gt;4000,C2741&lt;5000),"Máquinas pesadas",
IF(AND(ISNUMBER(C2741),C2741&gt;5000,C2741&lt;6000),"Colhedoras",
IF(AND(ISNUMBER(C2741),C2741&gt;7000,C2741&lt;8000),"Irrigação",
IF(AND(ISNUMBER(C2741),C2741&gt;8000,C2741&lt;9000),"Reboques",IF(AND(ISNUMBER(C2741),C2741&gt;0,C2741&lt;1000),"Veic. Leves","")))))))))))))))))))))</f>
        <v>Tratores</v>
      </c>
      <c r="B2741" s="72"/>
      <c r="C2741" s="2">
        <v>2027</v>
      </c>
      <c r="D2741" s="2">
        <v>91234</v>
      </c>
      <c r="E2741" s="3" t="s">
        <v>1350</v>
      </c>
      <c r="F2741" s="14" t="str">
        <f>IF(ISBLANK(K2741), "Apenas Solicitação", "Tem OC")</f>
        <v>Apenas Solicitação</v>
      </c>
      <c r="G2741" s="2">
        <v>1</v>
      </c>
      <c r="H2741" s="37">
        <f>G2741-I2741</f>
        <v>1</v>
      </c>
      <c r="I2741" s="38">
        <v>0</v>
      </c>
      <c r="J2741" s="4">
        <v>45786</v>
      </c>
      <c r="K2741" s="14"/>
      <c r="L2741" s="3"/>
      <c r="M2741" s="44" t="str">
        <f ca="1">IF(OR(N2741="", N2741=0), "", IF(N2741&gt;TODAY(), "No prazo", "Atrasado"))</f>
        <v/>
      </c>
      <c r="N2741" s="44" t="str">
        <f>IFERROR(K2741 + VALUE(LEFT(L2741, FIND(" ", L2741) - 1)), "")</f>
        <v/>
      </c>
      <c r="O2741" s="3" t="str">
        <f>IF(_xlfn.DAYS(K2741,J2741)&lt;0, "Aguardando OC", _xlfn.DAYS(K2741,J2741))</f>
        <v>Aguardando OC</v>
      </c>
      <c r="P2741" s="14">
        <v>402142</v>
      </c>
      <c r="Q2741" s="12"/>
      <c r="R2741" s="14">
        <v>0</v>
      </c>
      <c r="S2741" s="2">
        <v>221</v>
      </c>
      <c r="T2741" s="65" t="s">
        <v>1029</v>
      </c>
      <c r="U2741" s="21">
        <v>0</v>
      </c>
      <c r="V2741" s="2"/>
      <c r="W2741" s="43" t="str">
        <f>IFERROR(VLOOKUP(V2741, Fornecedores!A:C, 3, FALSE), "")</f>
        <v/>
      </c>
      <c r="X2741" s="43" t="str">
        <f>IFERROR(VLOOKUP(V2741, Fornecedores!A:E, 5, FALSE), "")</f>
        <v/>
      </c>
      <c r="Y2741" s="43" t="str">
        <f>IFERROR(VLOOKUP(V2741, Fornecedores!A:F, 6, FALSE), "")</f>
        <v/>
      </c>
      <c r="Z2741" s="14" t="str">
        <f>IF(H2741=0, "Pedido entregue!", "Pendente")</f>
        <v>Pendente</v>
      </c>
      <c r="AA2741" s="74"/>
      <c r="AB2741" s="58" t="str">
        <f>IF(Z2741="Pedido Entregue!", IF(AA2741=1, "Retirado do Almoxarifado", IF(AA2741=2, "Material devolvido", "Aguardando retirada")), IF(Z2741="Pendente", "Entrega pendente", ""))</f>
        <v>Entrega pendente</v>
      </c>
      <c r="AC2741" s="18">
        <v>1</v>
      </c>
      <c r="AD2741" s="18">
        <f>AC2741/SUMIF($P:$P,P2741,$AC:$AC)</f>
        <v>1</v>
      </c>
      <c r="AE2741" s="18">
        <f>IF(R2741=0,0,AC2741/SUMIF($R:$R,R2741,$AC:$AC))</f>
        <v>0</v>
      </c>
      <c r="AF2741" s="18">
        <f>IF(R2741=0,1,0)</f>
        <v>1</v>
      </c>
      <c r="AH2741" t="str">
        <f>TEXT(J2741,"MMMM")</f>
        <v>maio</v>
      </c>
    </row>
    <row r="2742" spans="1:34" ht="12.75" customHeight="1" x14ac:dyDescent="0.25">
      <c r="A2742" s="90" t="str">
        <f>IF(C2742="Oficina Diversos","Oficina Geral",
IF(ISNUMBER(FIND("Estoque - Colhedoras",C2742)),"Colhedoras",IF(ISNUMBER(FIND("Caldeiraria",C2742)),"Caldeiraria",IF(ISNUMBER(FIND("Borracharia",C2742)),"Borracharia",IF(ISNUMBER(FIND("Lubrificação",C2742)),"Lubrificação",
IF(ISNUMBER(FIND("Estoque - Carregadeiras",C2742)),"Carregadeiras",IF(ISNUMBER(FIND("Estoque - Veic. Leves",C2742)),"Veic. Leves",
IF(ISNUMBER(FIND("Estoque - Caminhões",C2742)),"Caminhões",IF(ISNUMBER(FIND("Estoque - Transbordos",C2742)),"Transbordos",
IF(ISNUMBER(FIND("Estoque - Tratores",C2742)),"Tratores",
IF(ISNUMBER(FIND("Estoque - Máquinas pesadas",C2742)),"Máquinas pesadas",
IF(ISNUMBER(FIND("Estoque - Reboques",C2742)),"Reboques",
IF(C2742="Estoque","Estoque",
IF(AND(ISNUMBER(C2742),C2742&gt;1000,C2742&lt;2000),"Caminhões",
IF(AND(ISNUMBER(C2742),C2742&gt;2000,C2742&lt;3000),"Tratores",
IF(AND(ISNUMBER(C2742),C2742&gt;3000,C2742&lt;4000),"Carregadeiras",
IF(AND(ISNUMBER(C2742),C2742&gt;4000,C2742&lt;5000),"Máquinas pesadas",
IF(AND(ISNUMBER(C2742),C2742&gt;5000,C2742&lt;6000),"Colhedoras",
IF(AND(ISNUMBER(C2742),C2742&gt;7000,C2742&lt;8000),"Irrigação",
IF(AND(ISNUMBER(C2742),C2742&gt;8000,C2742&lt;9000),"Reboques",IF(AND(ISNUMBER(C2742),C2742&gt;0,C2742&lt;1000),"Veic. Leves","")))))))))))))))))))))</f>
        <v>Tratores</v>
      </c>
      <c r="B2742" s="72"/>
      <c r="C2742" s="2">
        <v>2030</v>
      </c>
      <c r="D2742" s="2">
        <v>91235</v>
      </c>
      <c r="E2742" s="3" t="s">
        <v>1351</v>
      </c>
      <c r="F2742" s="14" t="str">
        <f>IF(ISBLANK(K2742), "Apenas Solicitação", "Tem OC")</f>
        <v>Apenas Solicitação</v>
      </c>
      <c r="G2742" s="2">
        <v>2</v>
      </c>
      <c r="H2742" s="37">
        <f>G2742-I2742</f>
        <v>2</v>
      </c>
      <c r="I2742" s="38">
        <v>0</v>
      </c>
      <c r="J2742" s="4">
        <v>45786</v>
      </c>
      <c r="K2742" s="14"/>
      <c r="L2742" s="3"/>
      <c r="M2742" s="44" t="str">
        <f ca="1">IF(OR(N2742="", N2742=0), "", IF(N2742&gt;TODAY(), "No prazo", "Atrasado"))</f>
        <v/>
      </c>
      <c r="N2742" s="44" t="str">
        <f>IFERROR(K2742 + VALUE(LEFT(L2742, FIND(" ", L2742) - 1)), "")</f>
        <v/>
      </c>
      <c r="O2742" s="3" t="str">
        <f>IF(_xlfn.DAYS(K2742,J2742)&lt;0, "Aguardando OC", _xlfn.DAYS(K2742,J2742))</f>
        <v>Aguardando OC</v>
      </c>
      <c r="P2742" s="14">
        <v>402172</v>
      </c>
      <c r="Q2742" s="12"/>
      <c r="R2742" s="14">
        <v>0</v>
      </c>
      <c r="S2742" s="2">
        <v>221</v>
      </c>
      <c r="T2742" s="65" t="s">
        <v>1029</v>
      </c>
      <c r="U2742" s="21">
        <v>0</v>
      </c>
      <c r="V2742" s="2"/>
      <c r="W2742" s="43" t="str">
        <f>IFERROR(VLOOKUP(V2742, Fornecedores!A:C, 3, FALSE), "")</f>
        <v/>
      </c>
      <c r="X2742" s="43" t="str">
        <f>IFERROR(VLOOKUP(V2742, Fornecedores!A:E, 5, FALSE), "")</f>
        <v/>
      </c>
      <c r="Y2742" s="43" t="str">
        <f>IFERROR(VLOOKUP(V2742, Fornecedores!A:F, 6, FALSE), "")</f>
        <v/>
      </c>
      <c r="Z2742" s="14" t="str">
        <f>IF(H2742=0, "Pedido entregue!", "Pendente")</f>
        <v>Pendente</v>
      </c>
      <c r="AA2742" s="74"/>
      <c r="AB2742" s="58" t="str">
        <f>IF(Z2742="Pedido Entregue!", IF(AA2742=1, "Retirado do Almoxarifado", IF(AA2742=2, "Material devolvido", "Aguardando retirada")), IF(Z2742="Pendente", "Entrega pendente", ""))</f>
        <v>Entrega pendente</v>
      </c>
      <c r="AC2742" s="18">
        <v>1</v>
      </c>
      <c r="AD2742" s="18">
        <f>AC2742/SUMIF($P:$P,P2742,$AC:$AC)</f>
        <v>1</v>
      </c>
      <c r="AE2742" s="18">
        <f>IF(R2742=0,0,AC2742/SUMIF($R:$R,R2742,$AC:$AC))</f>
        <v>0</v>
      </c>
      <c r="AF2742" s="18">
        <f>IF(R2742=0,1,0)</f>
        <v>1</v>
      </c>
      <c r="AH2742" t="str">
        <f>TEXT(J2742,"MMMM")</f>
        <v>maio</v>
      </c>
    </row>
    <row r="2743" spans="1:34" ht="12.75" customHeight="1" x14ac:dyDescent="0.25">
      <c r="A2743" s="90" t="str">
        <f>IF(C2743="Oficina Diversos","Oficina Geral",
IF(ISNUMBER(FIND("Estoque - Colhedoras",C2743)),"Colhedoras",IF(ISNUMBER(FIND("Caldeiraria",C2743)),"Caldeiraria",IF(ISNUMBER(FIND("Borracharia",C2743)),"Borracharia",IF(ISNUMBER(FIND("Lubrificação",C2743)),"Lubrificação",
IF(ISNUMBER(FIND("Estoque - Carregadeiras",C2743)),"Carregadeiras",IF(ISNUMBER(FIND("Estoque - Veic. Leves",C2743)),"Veic. Leves",
IF(ISNUMBER(FIND("Estoque - Caminhões",C2743)),"Caminhões",IF(ISNUMBER(FIND("Estoque - Transbordos",C2743)),"Transbordos",
IF(ISNUMBER(FIND("Estoque - Tratores",C2743)),"Tratores",
IF(ISNUMBER(FIND("Estoque - Máquinas pesadas",C2743)),"Máquinas pesadas",
IF(ISNUMBER(FIND("Estoque - Reboques",C2743)),"Reboques",
IF(C2743="Estoque","Estoque",
IF(AND(ISNUMBER(C2743),C2743&gt;1000,C2743&lt;2000),"Caminhões",
IF(AND(ISNUMBER(C2743),C2743&gt;2000,C2743&lt;3000),"Tratores",
IF(AND(ISNUMBER(C2743),C2743&gt;3000,C2743&lt;4000),"Carregadeiras",
IF(AND(ISNUMBER(C2743),C2743&gt;4000,C2743&lt;5000),"Máquinas pesadas",
IF(AND(ISNUMBER(C2743),C2743&gt;5000,C2743&lt;6000),"Colhedoras",
IF(AND(ISNUMBER(C2743),C2743&gt;7000,C2743&lt;8000),"Irrigação",
IF(AND(ISNUMBER(C2743),C2743&gt;8000,C2743&lt;9000),"Reboques",IF(AND(ISNUMBER(C2743),C2743&gt;0,C2743&lt;1000),"Veic. Leves","")))))))))))))))))))))</f>
        <v>Tratores</v>
      </c>
      <c r="B2743" s="72"/>
      <c r="C2743" s="2">
        <v>2030</v>
      </c>
      <c r="D2743" s="2">
        <v>91236</v>
      </c>
      <c r="E2743" s="3" t="s">
        <v>1352</v>
      </c>
      <c r="F2743" s="14" t="str">
        <f>IF(ISBLANK(K2743), "Apenas Solicitação", "Tem OC")</f>
        <v>Apenas Solicitação</v>
      </c>
      <c r="G2743" s="2">
        <v>1</v>
      </c>
      <c r="H2743" s="37">
        <f>G2743-I2743</f>
        <v>1</v>
      </c>
      <c r="I2743" s="38">
        <v>0</v>
      </c>
      <c r="J2743" s="4">
        <v>45786</v>
      </c>
      <c r="K2743" s="14"/>
      <c r="L2743" s="3"/>
      <c r="M2743" s="44" t="str">
        <f ca="1">IF(OR(N2743="", N2743=0), "", IF(N2743&gt;TODAY(), "No prazo", "Atrasado"))</f>
        <v/>
      </c>
      <c r="N2743" s="44" t="str">
        <f>IFERROR(K2743 + VALUE(LEFT(L2743, FIND(" ", L2743) - 1)), "")</f>
        <v/>
      </c>
      <c r="O2743" s="3" t="str">
        <f>IF(_xlfn.DAYS(K2743,J2743)&lt;0, "Aguardando OC", _xlfn.DAYS(K2743,J2743))</f>
        <v>Aguardando OC</v>
      </c>
      <c r="P2743" s="14">
        <v>402176</v>
      </c>
      <c r="Q2743" s="12"/>
      <c r="R2743" s="14">
        <v>0</v>
      </c>
      <c r="S2743" s="2">
        <v>221</v>
      </c>
      <c r="T2743" s="65" t="s">
        <v>1029</v>
      </c>
      <c r="U2743" s="21">
        <v>0</v>
      </c>
      <c r="V2743" s="2"/>
      <c r="W2743" s="43" t="str">
        <f>IFERROR(VLOOKUP(V2743, Fornecedores!A:C, 3, FALSE), "")</f>
        <v/>
      </c>
      <c r="X2743" s="43" t="str">
        <f>IFERROR(VLOOKUP(V2743, Fornecedores!A:E, 5, FALSE), "")</f>
        <v/>
      </c>
      <c r="Y2743" s="43" t="str">
        <f>IFERROR(VLOOKUP(V2743, Fornecedores!A:F, 6, FALSE), "")</f>
        <v/>
      </c>
      <c r="Z2743" s="14" t="str">
        <f>IF(H2743=0, "Pedido entregue!", "Pendente")</f>
        <v>Pendente</v>
      </c>
      <c r="AA2743" s="74"/>
      <c r="AB2743" s="58" t="str">
        <f>IF(Z2743="Pedido Entregue!", IF(AA2743=1, "Retirado do Almoxarifado", IF(AA2743=2, "Material devolvido", "Aguardando retirada")), IF(Z2743="Pendente", "Entrega pendente", ""))</f>
        <v>Entrega pendente</v>
      </c>
      <c r="AC2743" s="18">
        <v>1</v>
      </c>
      <c r="AD2743" s="18">
        <f>AC2743/SUMIF($P:$P,P2743,$AC:$AC)</f>
        <v>1</v>
      </c>
      <c r="AE2743" s="18">
        <f>IF(R2743=0,0,AC2743/SUMIF($R:$R,R2743,$AC:$AC))</f>
        <v>0</v>
      </c>
      <c r="AF2743" s="18">
        <f>IF(R2743=0,1,0)</f>
        <v>1</v>
      </c>
      <c r="AH2743" t="str">
        <f>TEXT(J2743,"MMMM")</f>
        <v>maio</v>
      </c>
    </row>
    <row r="2744" spans="1:34" ht="12.75" customHeight="1" x14ac:dyDescent="0.25">
      <c r="A2744" s="90" t="str">
        <f>IF(C2744="Oficina Diversos","Oficina Geral",
IF(ISNUMBER(FIND("Estoque - Colhedoras",C2744)),"Colhedoras",IF(ISNUMBER(FIND("Caldeiraria",C2744)),"Caldeiraria",IF(ISNUMBER(FIND("Borracharia",C2744)),"Borracharia",IF(ISNUMBER(FIND("Lubrificação",C2744)),"Lubrificação",
IF(ISNUMBER(FIND("Estoque - Carregadeiras",C2744)),"Carregadeiras",IF(ISNUMBER(FIND("Estoque - Veic. Leves",C2744)),"Veic. Leves",
IF(ISNUMBER(FIND("Estoque - Caminhões",C2744)),"Caminhões",IF(ISNUMBER(FIND("Estoque - Transbordos",C2744)),"Transbordos",
IF(ISNUMBER(FIND("Estoque - Tratores",C2744)),"Tratores",
IF(ISNUMBER(FIND("Estoque - Máquinas pesadas",C2744)),"Máquinas pesadas",
IF(ISNUMBER(FIND("Estoque - Reboques",C2744)),"Reboques",
IF(C2744="Estoque","Estoque",
IF(AND(ISNUMBER(C2744),C2744&gt;1000,C2744&lt;2000),"Caminhões",
IF(AND(ISNUMBER(C2744),C2744&gt;2000,C2744&lt;3000),"Tratores",
IF(AND(ISNUMBER(C2744),C2744&gt;3000,C2744&lt;4000),"Carregadeiras",
IF(AND(ISNUMBER(C2744),C2744&gt;4000,C2744&lt;5000),"Máquinas pesadas",
IF(AND(ISNUMBER(C2744),C2744&gt;5000,C2744&lt;6000),"Colhedoras",
IF(AND(ISNUMBER(C2744),C2744&gt;7000,C2744&lt;8000),"Irrigação",
IF(AND(ISNUMBER(C2744),C2744&gt;8000,C2744&lt;9000),"Reboques",IF(AND(ISNUMBER(C2744),C2744&gt;0,C2744&lt;1000),"Veic. Leves","")))))))))))))))))))))</f>
        <v>Tratores</v>
      </c>
      <c r="B2744" s="72"/>
      <c r="C2744" s="2">
        <v>2030</v>
      </c>
      <c r="D2744" s="2">
        <v>91237</v>
      </c>
      <c r="E2744" s="3" t="s">
        <v>1353</v>
      </c>
      <c r="F2744" s="14" t="str">
        <f>IF(ISBLANK(K2744), "Apenas Solicitação", "Tem OC")</f>
        <v>Apenas Solicitação</v>
      </c>
      <c r="G2744" s="2">
        <v>4</v>
      </c>
      <c r="H2744" s="37">
        <f>G2744-I2744</f>
        <v>4</v>
      </c>
      <c r="I2744" s="38">
        <v>0</v>
      </c>
      <c r="J2744" s="4">
        <v>45786</v>
      </c>
      <c r="K2744" s="14"/>
      <c r="L2744" s="3"/>
      <c r="M2744" s="44" t="str">
        <f ca="1">IF(OR(N2744="", N2744=0), "", IF(N2744&gt;TODAY(), "No prazo", "Atrasado"))</f>
        <v/>
      </c>
      <c r="N2744" s="44" t="str">
        <f>IFERROR(K2744 + VALUE(LEFT(L2744, FIND(" ", L2744) - 1)), "")</f>
        <v/>
      </c>
      <c r="O2744" s="3" t="str">
        <f>IF(_xlfn.DAYS(K2744,J2744)&lt;0, "Aguardando OC", _xlfn.DAYS(K2744,J2744))</f>
        <v>Aguardando OC</v>
      </c>
      <c r="P2744" s="14">
        <v>402182</v>
      </c>
      <c r="Q2744" s="12"/>
      <c r="R2744" s="14">
        <v>0</v>
      </c>
      <c r="S2744" s="2">
        <v>221</v>
      </c>
      <c r="T2744" s="65" t="s">
        <v>1029</v>
      </c>
      <c r="U2744" s="21">
        <v>0</v>
      </c>
      <c r="V2744" s="2"/>
      <c r="W2744" s="43" t="str">
        <f>IFERROR(VLOOKUP(V2744, Fornecedores!A:C, 3, FALSE), "")</f>
        <v/>
      </c>
      <c r="X2744" s="43" t="str">
        <f>IFERROR(VLOOKUP(V2744, Fornecedores!A:E, 5, FALSE), "")</f>
        <v/>
      </c>
      <c r="Y2744" s="43" t="str">
        <f>IFERROR(VLOOKUP(V2744, Fornecedores!A:F, 6, FALSE), "")</f>
        <v/>
      </c>
      <c r="Z2744" s="14" t="str">
        <f>IF(H2744=0, "Pedido entregue!", "Pendente")</f>
        <v>Pendente</v>
      </c>
      <c r="AA2744" s="74"/>
      <c r="AB2744" s="58" t="str">
        <f>IF(Z2744="Pedido Entregue!", IF(AA2744=1, "Retirado do Almoxarifado", IF(AA2744=2, "Material devolvido", "Aguardando retirada")), IF(Z2744="Pendente", "Entrega pendente", ""))</f>
        <v>Entrega pendente</v>
      </c>
      <c r="AC2744" s="18">
        <v>1</v>
      </c>
      <c r="AD2744" s="18">
        <f>AC2744/SUMIF($P:$P,P2744,$AC:$AC)</f>
        <v>1</v>
      </c>
      <c r="AE2744" s="18">
        <f>IF(R2744=0,0,AC2744/SUMIF($R:$R,R2744,$AC:$AC))</f>
        <v>0</v>
      </c>
      <c r="AF2744" s="18">
        <f>IF(R2744=0,1,0)</f>
        <v>1</v>
      </c>
      <c r="AH2744" t="str">
        <f>TEXT(J2744,"MMMM")</f>
        <v>maio</v>
      </c>
    </row>
    <row r="2745" spans="1:34" ht="12.75" hidden="1" customHeight="1" x14ac:dyDescent="0.25">
      <c r="A2745" s="90" t="str">
        <f>IF(C2745="Oficina Diversos","Oficina Geral",
IF(ISNUMBER(FIND("Estoque - Colhedoras",C2745)),"Colhedoras",IF(ISNUMBER(FIND("Caldeiraria",C2745)),"Caldeiraria",IF(ISNUMBER(FIND("Borracharia",C2745)),"Borracharia",IF(ISNUMBER(FIND("Lubrificação",C2745)),"Lubrificação",
IF(ISNUMBER(FIND("Estoque - Carregadeiras",C2745)),"Carregadeiras",IF(ISNUMBER(FIND("Estoque - Veic. Leves",C2745)),"Veic. Leves",
IF(ISNUMBER(FIND("Estoque - Caminhões",C2745)),"Caminhões",IF(ISNUMBER(FIND("Estoque - Transbordos",C2745)),"Transbordos",
IF(ISNUMBER(FIND("Estoque - Tratores",C2745)),"Tratores",
IF(ISNUMBER(FIND("Estoque - Máquinas pesadas",C2745)),"Máquinas pesadas",
IF(ISNUMBER(FIND("Estoque - Reboques",C2745)),"Reboques",
IF(C2745="Estoque","Estoque",
IF(AND(ISNUMBER(C2745),C2745&gt;1000,C2745&lt;2000),"Caminhões",
IF(AND(ISNUMBER(C2745),C2745&gt;2000,C2745&lt;3000),"Tratores",
IF(AND(ISNUMBER(C2745),C2745&gt;3000,C2745&lt;4000),"Carregadeiras",
IF(AND(ISNUMBER(C2745),C2745&gt;4000,C2745&lt;5000),"Máquinas pesadas",
IF(AND(ISNUMBER(C2745),C2745&gt;5000,C2745&lt;6000),"Colhedoras",
IF(AND(ISNUMBER(C2745),C2745&gt;7000,C2745&lt;8000),"Irrigação",
IF(AND(ISNUMBER(C2745),C2745&gt;8000,C2745&lt;9000),"Reboques",IF(AND(ISNUMBER(C2745),C2745&gt;0,C2745&lt;1000),"Veic. Leves","")))))))))))))))))))))</f>
        <v>Tratores</v>
      </c>
      <c r="C2745" s="126">
        <v>2024</v>
      </c>
      <c r="D2745" s="2">
        <v>91237</v>
      </c>
      <c r="E2745" s="3" t="s">
        <v>1353</v>
      </c>
      <c r="F2745" s="101" t="str">
        <f>IF(ISBLANK(K2745), "Apenas Solicitação", "Tem OC")</f>
        <v>Tem OC</v>
      </c>
      <c r="G2745" s="2">
        <v>4</v>
      </c>
      <c r="H2745" s="102">
        <f>G2745-I2745</f>
        <v>0</v>
      </c>
      <c r="I2745" s="103">
        <v>4</v>
      </c>
      <c r="J2745" s="4">
        <v>45811</v>
      </c>
      <c r="K2745" s="180">
        <v>45819</v>
      </c>
      <c r="L2745" s="3" t="s">
        <v>20166</v>
      </c>
      <c r="M2745" s="104" t="str">
        <f ca="1">IF(OR(N2745="", N2745=0), "", IF(N2745&gt;TODAY(), "No prazo", "Atrasado"))</f>
        <v>Atrasado</v>
      </c>
      <c r="N2745" s="104">
        <f>IFERROR(K2745 + VALUE(LEFT(L2745, FIND(" ", L2745) - 1)), "")</f>
        <v>45823</v>
      </c>
      <c r="O2745" s="105">
        <f>IF(_xlfn.DAYS(K2745,J2745)&lt;0, "Aguardando OC", _xlfn.DAYS(K2745,J2745))</f>
        <v>8</v>
      </c>
      <c r="P2745" s="14">
        <v>405756</v>
      </c>
      <c r="Q2745" s="12"/>
      <c r="R2745" s="14">
        <v>168951</v>
      </c>
      <c r="S2745" s="2">
        <v>221</v>
      </c>
      <c r="T2745" s="65" t="s">
        <v>1029</v>
      </c>
      <c r="U2745" s="21">
        <v>107.6</v>
      </c>
      <c r="V2745" s="2">
        <v>3465</v>
      </c>
      <c r="W2745" s="105" t="str">
        <f>IFERROR(VLOOKUP(V2745, Fornecedores!A:C, 3, FALSE), "")</f>
        <v>MAQNELSON AGRICOLA L</v>
      </c>
      <c r="X2745" s="105" t="str">
        <f>IFERROR(VLOOKUP(V2745, Fornecedores!A:E, 5, FALSE), "")</f>
        <v>Itumbiara</v>
      </c>
      <c r="Y2745" s="105" t="str">
        <f>IFERROR(VLOOKUP(V2745, Fornecedores!A:F, 6, FALSE), "")</f>
        <v>GO</v>
      </c>
      <c r="Z2745" s="101" t="str">
        <f>IF(H2745=0, "Pedido entregue!", "Pendente")</f>
        <v>Pedido entregue!</v>
      </c>
      <c r="AB2745" s="132" t="str">
        <f>IF(Z2745="Pedido Entregue!", IF(AA2745=1, "Retirado do Almoxarifado", IF(AA2745=2, "Material devolvido", "Aguardando retirada")), IF(Z2745="Pendente", "Entrega pendente", ""))</f>
        <v>Aguardando retirada</v>
      </c>
      <c r="AC2745" s="18">
        <v>1</v>
      </c>
      <c r="AD2745" s="18">
        <f>AC2745/SUMIF($P:$P,P2745,$AC:$AC)</f>
        <v>1</v>
      </c>
      <c r="AE2745" s="18">
        <f>IF(R2745=0,0,AC2745/SUMIF($R:$R,R2745,$AC:$AC))</f>
        <v>4.1666666666666664E-2</v>
      </c>
      <c r="AF2745" s="18">
        <f>IF(R2745=0,1,0)</f>
        <v>0</v>
      </c>
      <c r="AH2745" t="str">
        <f>TEXT(J2745,"MMMM")</f>
        <v>junho</v>
      </c>
    </row>
    <row r="2746" spans="1:34" ht="12.75" hidden="1" customHeight="1" x14ac:dyDescent="0.25">
      <c r="A2746" s="90" t="str">
        <f>IF(C2746="Oficina Diversos","Oficina Geral",
IF(ISNUMBER(FIND("Estoque - Colhedoras",C2746)),"Colhedoras",IF(ISNUMBER(FIND("Caldeiraria",C2746)),"Caldeiraria",IF(ISNUMBER(FIND("Borracharia",C2746)),"Borracharia",IF(ISNUMBER(FIND("Lubrificação",C2746)),"Lubrificação",
IF(ISNUMBER(FIND("Estoque - Carregadeiras",C2746)),"Carregadeiras",IF(ISNUMBER(FIND("Estoque - Veic. Leves",C2746)),"Veic. Leves",
IF(ISNUMBER(FIND("Estoque - Caminhões",C2746)),"Caminhões",IF(ISNUMBER(FIND("Estoque - Transbordos",C2746)),"Transbordos",
IF(ISNUMBER(FIND("Estoque - Tratores",C2746)),"Tratores",
IF(ISNUMBER(FIND("Estoque - Máquinas pesadas",C2746)),"Máquinas pesadas",
IF(ISNUMBER(FIND("Estoque - Reboques",C2746)),"Reboques",
IF(C2746="Estoque","Estoque",
IF(AND(ISNUMBER(C2746),C2746&gt;1000,C2746&lt;2000),"Caminhões",
IF(AND(ISNUMBER(C2746),C2746&gt;2000,C2746&lt;3000),"Tratores",
IF(AND(ISNUMBER(C2746),C2746&gt;3000,C2746&lt;4000),"Carregadeiras",
IF(AND(ISNUMBER(C2746),C2746&gt;4000,C2746&lt;5000),"Máquinas pesadas",
IF(AND(ISNUMBER(C2746),C2746&gt;5000,C2746&lt;6000),"Colhedoras",
IF(AND(ISNUMBER(C2746),C2746&gt;7000,C2746&lt;8000),"Irrigação",
IF(AND(ISNUMBER(C2746),C2746&gt;8000,C2746&lt;9000),"Reboques",IF(AND(ISNUMBER(C2746),C2746&gt;0,C2746&lt;1000),"Veic. Leves","")))))))))))))))))))))</f>
        <v>Tratores</v>
      </c>
      <c r="C2746" s="126">
        <v>2024</v>
      </c>
      <c r="D2746" s="2">
        <v>91237</v>
      </c>
      <c r="E2746" s="3" t="s">
        <v>1353</v>
      </c>
      <c r="F2746" s="101" t="str">
        <f>IF(ISBLANK(K2746), "Apenas Solicitação", "Tem OC")</f>
        <v>Tem OC</v>
      </c>
      <c r="G2746" s="2">
        <v>4</v>
      </c>
      <c r="H2746" s="102">
        <f>G2746-I2746</f>
        <v>0</v>
      </c>
      <c r="I2746" s="103">
        <v>4</v>
      </c>
      <c r="J2746" s="4">
        <v>45812</v>
      </c>
      <c r="K2746" s="180">
        <v>45819</v>
      </c>
      <c r="L2746" s="3" t="s">
        <v>20166</v>
      </c>
      <c r="M2746" s="104" t="str">
        <f ca="1">IF(OR(N2746="", N2746=0), "", IF(N2746&gt;TODAY(), "No prazo", "Atrasado"))</f>
        <v>Atrasado</v>
      </c>
      <c r="N2746" s="104">
        <f>IFERROR(K2746 + VALUE(LEFT(L2746, FIND(" ", L2746) - 1)), "")</f>
        <v>45823</v>
      </c>
      <c r="O2746" s="105">
        <f>IF(_xlfn.DAYS(K2746,J2746)&lt;0, "Aguardando OC", _xlfn.DAYS(K2746,J2746))</f>
        <v>7</v>
      </c>
      <c r="P2746" s="14">
        <v>405821</v>
      </c>
      <c r="Q2746" s="12"/>
      <c r="R2746" s="14">
        <v>168951</v>
      </c>
      <c r="S2746" s="2">
        <v>221</v>
      </c>
      <c r="T2746" s="65" t="s">
        <v>1029</v>
      </c>
      <c r="U2746" s="21">
        <v>107.6</v>
      </c>
      <c r="V2746" s="2">
        <v>3465</v>
      </c>
      <c r="W2746" s="105" t="str">
        <f>IFERROR(VLOOKUP(V2746, Fornecedores!A:C, 3, FALSE), "")</f>
        <v>MAQNELSON AGRICOLA L</v>
      </c>
      <c r="X2746" s="105" t="str">
        <f>IFERROR(VLOOKUP(V2746, Fornecedores!A:E, 5, FALSE), "")</f>
        <v>Itumbiara</v>
      </c>
      <c r="Y2746" s="105" t="str">
        <f>IFERROR(VLOOKUP(V2746, Fornecedores!A:F, 6, FALSE), "")</f>
        <v>GO</v>
      </c>
      <c r="Z2746" s="101" t="str">
        <f>IF(H2746=0, "Pedido entregue!", "Pendente")</f>
        <v>Pedido entregue!</v>
      </c>
      <c r="AB2746" s="132" t="str">
        <f>IF(Z2746="Pedido Entregue!", IF(AA2746=1, "Retirado do Almoxarifado", IF(AA2746=2, "Material devolvido", "Aguardando retirada")), IF(Z2746="Pendente", "Entrega pendente", ""))</f>
        <v>Aguardando retirada</v>
      </c>
      <c r="AC2746" s="18">
        <v>1</v>
      </c>
      <c r="AD2746" s="18">
        <f>AC2746/SUMIF($P:$P,P2746,$AC:$AC)</f>
        <v>1</v>
      </c>
      <c r="AE2746" s="18">
        <f>IF(R2746=0,0,AC2746/SUMIF($R:$R,R2746,$AC:$AC))</f>
        <v>4.1666666666666664E-2</v>
      </c>
      <c r="AF2746" s="18">
        <f>IF(R2746=0,1,0)</f>
        <v>0</v>
      </c>
      <c r="AH2746" t="str">
        <f>TEXT(J2746,"MMMM")</f>
        <v>junho</v>
      </c>
    </row>
    <row r="2747" spans="1:34" ht="12.75" customHeight="1" x14ac:dyDescent="0.25">
      <c r="A2747" s="90" t="str">
        <f>IF(C2747="Oficina Diversos","Oficina Geral",
IF(ISNUMBER(FIND("Estoque - Colhedoras",C2747)),"Colhedoras",IF(ISNUMBER(FIND("Caldeiraria",C2747)),"Caldeiraria",IF(ISNUMBER(FIND("Borracharia",C2747)),"Borracharia",IF(ISNUMBER(FIND("Lubrificação",C2747)),"Lubrificação",
IF(ISNUMBER(FIND("Estoque - Carregadeiras",C2747)),"Carregadeiras",IF(ISNUMBER(FIND("Estoque - Veic. Leves",C2747)),"Veic. Leves",
IF(ISNUMBER(FIND("Estoque - Caminhões",C2747)),"Caminhões",IF(ISNUMBER(FIND("Estoque - Transbordos",C2747)),"Transbordos",
IF(ISNUMBER(FIND("Estoque - Tratores",C2747)),"Tratores",
IF(ISNUMBER(FIND("Estoque - Máquinas pesadas",C2747)),"Máquinas pesadas",
IF(ISNUMBER(FIND("Estoque - Reboques",C2747)),"Reboques",
IF(C2747="Estoque","Estoque",
IF(AND(ISNUMBER(C2747),C2747&gt;1000,C2747&lt;2000),"Caminhões",
IF(AND(ISNUMBER(C2747),C2747&gt;2000,C2747&lt;3000),"Tratores",
IF(AND(ISNUMBER(C2747),C2747&gt;3000,C2747&lt;4000),"Carregadeiras",
IF(AND(ISNUMBER(C2747),C2747&gt;4000,C2747&lt;5000),"Máquinas pesadas",
IF(AND(ISNUMBER(C2747),C2747&gt;5000,C2747&lt;6000),"Colhedoras",
IF(AND(ISNUMBER(C2747),C2747&gt;7000,C2747&lt;8000),"Irrigação",
IF(AND(ISNUMBER(C2747),C2747&gt;8000,C2747&lt;9000),"Reboques",IF(AND(ISNUMBER(C2747),C2747&gt;0,C2747&lt;1000),"Veic. Leves","")))))))))))))))))))))</f>
        <v>Tratores</v>
      </c>
      <c r="B2747" s="72"/>
      <c r="C2747" s="2">
        <v>2030</v>
      </c>
      <c r="D2747" s="2">
        <v>91238</v>
      </c>
      <c r="E2747" s="3" t="s">
        <v>1354</v>
      </c>
      <c r="F2747" s="14" t="str">
        <f>IF(ISBLANK(K2747), "Apenas Solicitação", "Tem OC")</f>
        <v>Apenas Solicitação</v>
      </c>
      <c r="G2747" s="2">
        <v>1</v>
      </c>
      <c r="H2747" s="37">
        <f>G2747-I2747</f>
        <v>1</v>
      </c>
      <c r="I2747" s="38">
        <v>0</v>
      </c>
      <c r="J2747" s="4">
        <v>45786</v>
      </c>
      <c r="K2747" s="14"/>
      <c r="L2747" s="3"/>
      <c r="M2747" s="44" t="str">
        <f ca="1">IF(OR(N2747="", N2747=0), "", IF(N2747&gt;TODAY(), "No prazo", "Atrasado"))</f>
        <v/>
      </c>
      <c r="N2747" s="44" t="str">
        <f>IFERROR(K2747 + VALUE(LEFT(L2747, FIND(" ", L2747) - 1)), "")</f>
        <v/>
      </c>
      <c r="O2747" s="3" t="str">
        <f>IF(_xlfn.DAYS(K2747,J2747)&lt;0, "Aguardando OC", _xlfn.DAYS(K2747,J2747))</f>
        <v>Aguardando OC</v>
      </c>
      <c r="P2747" s="14">
        <v>402189</v>
      </c>
      <c r="Q2747" s="12"/>
      <c r="R2747" s="14">
        <v>0</v>
      </c>
      <c r="S2747" s="2">
        <v>221</v>
      </c>
      <c r="T2747" s="65" t="s">
        <v>1029</v>
      </c>
      <c r="U2747" s="21">
        <v>0</v>
      </c>
      <c r="V2747" s="2"/>
      <c r="W2747" s="43" t="str">
        <f>IFERROR(VLOOKUP(V2747, Fornecedores!A:C, 3, FALSE), "")</f>
        <v/>
      </c>
      <c r="X2747" s="43" t="str">
        <f>IFERROR(VLOOKUP(V2747, Fornecedores!A:E, 5, FALSE), "")</f>
        <v/>
      </c>
      <c r="Y2747" s="43" t="str">
        <f>IFERROR(VLOOKUP(V2747, Fornecedores!A:F, 6, FALSE), "")</f>
        <v/>
      </c>
      <c r="Z2747" s="14" t="str">
        <f>IF(H2747=0, "Pedido entregue!", "Pendente")</f>
        <v>Pendente</v>
      </c>
      <c r="AA2747" s="74"/>
      <c r="AB2747" s="58" t="str">
        <f>IF(Z2747="Pedido Entregue!", IF(AA2747=1, "Retirado do Almoxarifado", IF(AA2747=2, "Material devolvido", "Aguardando retirada")), IF(Z2747="Pendente", "Entrega pendente", ""))</f>
        <v>Entrega pendente</v>
      </c>
      <c r="AC2747" s="18">
        <v>1</v>
      </c>
      <c r="AD2747" s="18">
        <f>AC2747/SUMIF($P:$P,P2747,$AC:$AC)</f>
        <v>1</v>
      </c>
      <c r="AE2747" s="18">
        <f>IF(R2747=0,0,AC2747/SUMIF($R:$R,R2747,$AC:$AC))</f>
        <v>0</v>
      </c>
      <c r="AF2747" s="18">
        <f>IF(R2747=0,1,0)</f>
        <v>1</v>
      </c>
      <c r="AH2747" t="str">
        <f>TEXT(J2747,"MMMM")</f>
        <v>maio</v>
      </c>
    </row>
    <row r="2748" spans="1:34" ht="12.75" hidden="1" customHeight="1" x14ac:dyDescent="0.25">
      <c r="A2748" s="90" t="str">
        <f>IF(C2748="Oficina Diversos","Oficina Geral",
IF(ISNUMBER(FIND("Estoque - Colhedoras",C2748)),"Colhedoras",IF(ISNUMBER(FIND("Caldeiraria",C2748)),"Caldeiraria",IF(ISNUMBER(FIND("Borracharia",C2748)),"Borracharia",IF(ISNUMBER(FIND("Lubrificação",C2748)),"Lubrificação",
IF(ISNUMBER(FIND("Estoque - Carregadeiras",C2748)),"Carregadeiras",IF(ISNUMBER(FIND("Estoque - Veic. Leves",C2748)),"Veic. Leves",
IF(ISNUMBER(FIND("Estoque - Caminhões",C2748)),"Caminhões",IF(ISNUMBER(FIND("Estoque - Transbordos",C2748)),"Transbordos",
IF(ISNUMBER(FIND("Estoque - Tratores",C2748)),"Tratores",
IF(ISNUMBER(FIND("Estoque - Máquinas pesadas",C2748)),"Máquinas pesadas",
IF(ISNUMBER(FIND("Estoque - Reboques",C2748)),"Reboques",
IF(C2748="Estoque","Estoque",
IF(AND(ISNUMBER(C2748),C2748&gt;1000,C2748&lt;2000),"Caminhões",
IF(AND(ISNUMBER(C2748),C2748&gt;2000,C2748&lt;3000),"Tratores",
IF(AND(ISNUMBER(C2748),C2748&gt;3000,C2748&lt;4000),"Carregadeiras",
IF(AND(ISNUMBER(C2748),C2748&gt;4000,C2748&lt;5000),"Máquinas pesadas",
IF(AND(ISNUMBER(C2748),C2748&gt;5000,C2748&lt;6000),"Colhedoras",
IF(AND(ISNUMBER(C2748),C2748&gt;7000,C2748&lt;8000),"Irrigação",
IF(AND(ISNUMBER(C2748),C2748&gt;8000,C2748&lt;9000),"Reboques",IF(AND(ISNUMBER(C2748),C2748&gt;0,C2748&lt;1000),"Veic. Leves","")))))))))))))))))))))</f>
        <v>Tratores</v>
      </c>
      <c r="C2748" s="126">
        <v>2024</v>
      </c>
      <c r="D2748" s="2">
        <v>91238</v>
      </c>
      <c r="E2748" s="3" t="s">
        <v>1354</v>
      </c>
      <c r="F2748" s="101" t="str">
        <f>IF(ISBLANK(K2748), "Apenas Solicitação", "Tem OC")</f>
        <v>Tem OC</v>
      </c>
      <c r="G2748" s="2">
        <v>1</v>
      </c>
      <c r="H2748" s="102">
        <f>G2748-I2748</f>
        <v>0</v>
      </c>
      <c r="I2748" s="103">
        <v>1</v>
      </c>
      <c r="J2748" s="4">
        <v>45812</v>
      </c>
      <c r="K2748" s="180">
        <v>45819</v>
      </c>
      <c r="L2748" s="3" t="s">
        <v>20166</v>
      </c>
      <c r="M2748" s="104" t="str">
        <f ca="1">IF(OR(N2748="", N2748=0), "", IF(N2748&gt;TODAY(), "No prazo", "Atrasado"))</f>
        <v>Atrasado</v>
      </c>
      <c r="N2748" s="104">
        <f>IFERROR(K2748 + VALUE(LEFT(L2748, FIND(" ", L2748) - 1)), "")</f>
        <v>45823</v>
      </c>
      <c r="O2748" s="105">
        <f>IF(_xlfn.DAYS(K2748,J2748)&lt;0, "Aguardando OC", _xlfn.DAYS(K2748,J2748))</f>
        <v>7</v>
      </c>
      <c r="P2748" s="14">
        <v>405816</v>
      </c>
      <c r="Q2748" s="12"/>
      <c r="R2748" s="14">
        <v>168951</v>
      </c>
      <c r="S2748" s="2">
        <v>221</v>
      </c>
      <c r="T2748" s="65" t="s">
        <v>1029</v>
      </c>
      <c r="U2748" s="21">
        <v>1883.71</v>
      </c>
      <c r="V2748" s="2">
        <v>3465</v>
      </c>
      <c r="W2748" s="105" t="str">
        <f>IFERROR(VLOOKUP(V2748, Fornecedores!A:C, 3, FALSE), "")</f>
        <v>MAQNELSON AGRICOLA L</v>
      </c>
      <c r="X2748" s="105" t="str">
        <f>IFERROR(VLOOKUP(V2748, Fornecedores!A:E, 5, FALSE), "")</f>
        <v>Itumbiara</v>
      </c>
      <c r="Y2748" s="105" t="str">
        <f>IFERROR(VLOOKUP(V2748, Fornecedores!A:F, 6, FALSE), "")</f>
        <v>GO</v>
      </c>
      <c r="Z2748" s="101" t="str">
        <f>IF(H2748=0, "Pedido entregue!", "Pendente")</f>
        <v>Pedido entregue!</v>
      </c>
      <c r="AB2748" s="132" t="str">
        <f>IF(Z2748="Pedido Entregue!", IF(AA2748=1, "Retirado do Almoxarifado", IF(AA2748=2, "Material devolvido", "Aguardando retirada")), IF(Z2748="Pendente", "Entrega pendente", ""))</f>
        <v>Aguardando retirada</v>
      </c>
      <c r="AC2748" s="18">
        <v>1</v>
      </c>
      <c r="AD2748" s="18">
        <f>AC2748/SUMIF($P:$P,P2748,$AC:$AC)</f>
        <v>1</v>
      </c>
      <c r="AE2748" s="18">
        <f>IF(R2748=0,0,AC2748/SUMIF($R:$R,R2748,$AC:$AC))</f>
        <v>4.1666666666666664E-2</v>
      </c>
      <c r="AF2748" s="18">
        <f>IF(R2748=0,1,0)</f>
        <v>0</v>
      </c>
      <c r="AH2748" t="str">
        <f>TEXT(J2748,"MMMM")</f>
        <v>junho</v>
      </c>
    </row>
    <row r="2749" spans="1:34" ht="12.75" customHeight="1" x14ac:dyDescent="0.25">
      <c r="A2749" s="90" t="str">
        <f>IF(C2749="Oficina Diversos","Oficina Geral",
IF(ISNUMBER(FIND("Estoque - Colhedoras",C2749)),"Colhedoras",IF(ISNUMBER(FIND("Caldeiraria",C2749)),"Caldeiraria",IF(ISNUMBER(FIND("Borracharia",C2749)),"Borracharia",IF(ISNUMBER(FIND("Lubrificação",C2749)),"Lubrificação",
IF(ISNUMBER(FIND("Estoque - Carregadeiras",C2749)),"Carregadeiras",IF(ISNUMBER(FIND("Estoque - Veic. Leves",C2749)),"Veic. Leves",
IF(ISNUMBER(FIND("Estoque - Caminhões",C2749)),"Caminhões",IF(ISNUMBER(FIND("Estoque - Transbordos",C2749)),"Transbordos",
IF(ISNUMBER(FIND("Estoque - Tratores",C2749)),"Tratores",
IF(ISNUMBER(FIND("Estoque - Máquinas pesadas",C2749)),"Máquinas pesadas",
IF(ISNUMBER(FIND("Estoque - Reboques",C2749)),"Reboques",
IF(C2749="Estoque","Estoque",
IF(AND(ISNUMBER(C2749),C2749&gt;1000,C2749&lt;2000),"Caminhões",
IF(AND(ISNUMBER(C2749),C2749&gt;2000,C2749&lt;3000),"Tratores",
IF(AND(ISNUMBER(C2749),C2749&gt;3000,C2749&lt;4000),"Carregadeiras",
IF(AND(ISNUMBER(C2749),C2749&gt;4000,C2749&lt;5000),"Máquinas pesadas",
IF(AND(ISNUMBER(C2749),C2749&gt;5000,C2749&lt;6000),"Colhedoras",
IF(AND(ISNUMBER(C2749),C2749&gt;7000,C2749&lt;8000),"Irrigação",
IF(AND(ISNUMBER(C2749),C2749&gt;8000,C2749&lt;9000),"Reboques",IF(AND(ISNUMBER(C2749),C2749&gt;0,C2749&lt;1000),"Veic. Leves","")))))))))))))))))))))</f>
        <v>Tratores</v>
      </c>
      <c r="B2749" s="72"/>
      <c r="C2749" s="2">
        <v>2030</v>
      </c>
      <c r="D2749" s="2">
        <v>91239</v>
      </c>
      <c r="E2749" s="3" t="s">
        <v>1355</v>
      </c>
      <c r="F2749" s="14" t="str">
        <f>IF(ISBLANK(K2749), "Apenas Solicitação", "Tem OC")</f>
        <v>Apenas Solicitação</v>
      </c>
      <c r="G2749" s="2">
        <v>1</v>
      </c>
      <c r="H2749" s="37">
        <f>G2749-I2749</f>
        <v>1</v>
      </c>
      <c r="I2749" s="38">
        <v>0</v>
      </c>
      <c r="J2749" s="4">
        <v>45786</v>
      </c>
      <c r="K2749" s="14"/>
      <c r="L2749" s="3"/>
      <c r="M2749" s="44" t="str">
        <f ca="1">IF(OR(N2749="", N2749=0), "", IF(N2749&gt;TODAY(), "No prazo", "Atrasado"))</f>
        <v/>
      </c>
      <c r="N2749" s="44" t="str">
        <f>IFERROR(K2749 + VALUE(LEFT(L2749, FIND(" ", L2749) - 1)), "")</f>
        <v/>
      </c>
      <c r="O2749" s="3" t="str">
        <f>IF(_xlfn.DAYS(K2749,J2749)&lt;0, "Aguardando OC", _xlfn.DAYS(K2749,J2749))</f>
        <v>Aguardando OC</v>
      </c>
      <c r="P2749" s="14">
        <v>402190</v>
      </c>
      <c r="Q2749" s="12"/>
      <c r="R2749" s="14">
        <v>0</v>
      </c>
      <c r="S2749" s="2">
        <v>221</v>
      </c>
      <c r="T2749" s="65" t="s">
        <v>1029</v>
      </c>
      <c r="U2749" s="21">
        <v>0</v>
      </c>
      <c r="V2749" s="2"/>
      <c r="W2749" s="43" t="str">
        <f>IFERROR(VLOOKUP(V2749, Fornecedores!A:C, 3, FALSE), "")</f>
        <v/>
      </c>
      <c r="X2749" s="43" t="str">
        <f>IFERROR(VLOOKUP(V2749, Fornecedores!A:E, 5, FALSE), "")</f>
        <v/>
      </c>
      <c r="Y2749" s="43" t="str">
        <f>IFERROR(VLOOKUP(V2749, Fornecedores!A:F, 6, FALSE), "")</f>
        <v/>
      </c>
      <c r="Z2749" s="14" t="str">
        <f>IF(H2749=0, "Pedido entregue!", "Pendente")</f>
        <v>Pendente</v>
      </c>
      <c r="AA2749" s="74"/>
      <c r="AB2749" s="58" t="str">
        <f>IF(Z2749="Pedido Entregue!", IF(AA2749=1, "Retirado do Almoxarifado", IF(AA2749=2, "Material devolvido", "Aguardando retirada")), IF(Z2749="Pendente", "Entrega pendente", ""))</f>
        <v>Entrega pendente</v>
      </c>
      <c r="AC2749" s="18">
        <v>1</v>
      </c>
      <c r="AD2749" s="18">
        <f>AC2749/SUMIF($P:$P,P2749,$AC:$AC)</f>
        <v>1</v>
      </c>
      <c r="AE2749" s="18">
        <f>IF(R2749=0,0,AC2749/SUMIF($R:$R,R2749,$AC:$AC))</f>
        <v>0</v>
      </c>
      <c r="AF2749" s="18">
        <f>IF(R2749=0,1,0)</f>
        <v>1</v>
      </c>
      <c r="AH2749" t="str">
        <f>TEXT(J2749,"MMMM")</f>
        <v>maio</v>
      </c>
    </row>
    <row r="2750" spans="1:34" ht="12.75" hidden="1" customHeight="1" x14ac:dyDescent="0.25">
      <c r="A2750" s="90" t="str">
        <f>IF(C2750="Oficina Diversos","Oficina Geral",
IF(ISNUMBER(FIND("Estoque - Colhedoras",C2750)),"Colhedoras",IF(ISNUMBER(FIND("Caldeiraria",C2750)),"Caldeiraria",IF(ISNUMBER(FIND("Borracharia",C2750)),"Borracharia",IF(ISNUMBER(FIND("Lubrificação",C2750)),"Lubrificação",
IF(ISNUMBER(FIND("Estoque - Carregadeiras",C2750)),"Carregadeiras",IF(ISNUMBER(FIND("Estoque - Veic. Leves",C2750)),"Veic. Leves",
IF(ISNUMBER(FIND("Estoque - Caminhões",C2750)),"Caminhões",IF(ISNUMBER(FIND("Estoque - Transbordos",C2750)),"Transbordos",
IF(ISNUMBER(FIND("Estoque - Tratores",C2750)),"Tratores",
IF(ISNUMBER(FIND("Estoque - Máquinas pesadas",C2750)),"Máquinas pesadas",
IF(ISNUMBER(FIND("Estoque - Reboques",C2750)),"Reboques",
IF(C2750="Estoque","Estoque",
IF(AND(ISNUMBER(C2750),C2750&gt;1000,C2750&lt;2000),"Caminhões",
IF(AND(ISNUMBER(C2750),C2750&gt;2000,C2750&lt;3000),"Tratores",
IF(AND(ISNUMBER(C2750),C2750&gt;3000,C2750&lt;4000),"Carregadeiras",
IF(AND(ISNUMBER(C2750),C2750&gt;4000,C2750&lt;5000),"Máquinas pesadas",
IF(AND(ISNUMBER(C2750),C2750&gt;5000,C2750&lt;6000),"Colhedoras",
IF(AND(ISNUMBER(C2750),C2750&gt;7000,C2750&lt;8000),"Irrigação",
IF(AND(ISNUMBER(C2750),C2750&gt;8000,C2750&lt;9000),"Reboques",IF(AND(ISNUMBER(C2750),C2750&gt;0,C2750&lt;1000),"Veic. Leves","")))))))))))))))))))))</f>
        <v>Tratores</v>
      </c>
      <c r="B2750"/>
      <c r="C2750" s="2">
        <v>2030</v>
      </c>
      <c r="D2750" s="2">
        <v>91241</v>
      </c>
      <c r="E2750" s="3" t="s">
        <v>1356</v>
      </c>
      <c r="F2750" s="14" t="str">
        <f>IF(ISBLANK(K2750), "Apenas Solicitação", "Tem OC")</f>
        <v>Tem OC</v>
      </c>
      <c r="G2750" s="2">
        <v>2</v>
      </c>
      <c r="H2750" s="37">
        <f>G2750-I2750</f>
        <v>0</v>
      </c>
      <c r="I2750" s="38">
        <v>2</v>
      </c>
      <c r="J2750" s="4">
        <v>45786</v>
      </c>
      <c r="K2750" s="180">
        <v>45793</v>
      </c>
      <c r="L2750" s="4"/>
      <c r="M2750" s="44"/>
      <c r="N2750" s="44" t="str">
        <f>IFERROR(K2750 + VALUE(LEFT(L2750, FIND(" ", L2750) - 1)), "")</f>
        <v/>
      </c>
      <c r="O2750" s="3">
        <f>IF(_xlfn.DAYS(K2750,J2750)&lt;0, "Aguardando OC", _xlfn.DAYS(K2750,J2750))</f>
        <v>7</v>
      </c>
      <c r="P2750" s="14">
        <v>402290</v>
      </c>
      <c r="Q2750" s="54"/>
      <c r="R2750" s="14">
        <v>167838</v>
      </c>
      <c r="S2750" s="42">
        <v>221</v>
      </c>
      <c r="T2750" s="67" t="s">
        <v>1029</v>
      </c>
      <c r="U2750" s="45">
        <v>216</v>
      </c>
      <c r="V2750" s="2">
        <v>15702</v>
      </c>
      <c r="W2750" s="43" t="str">
        <f>IFERROR(VLOOKUP(V2750, Fornecedores!A:C, 3, FALSE), "")</f>
        <v>MAQTRAL - PB</v>
      </c>
      <c r="X2750" s="43" t="str">
        <f>IFERROR(VLOOKUP(V2750, Fornecedores!A:E, 5, FALSE), "")</f>
        <v>Bayeux</v>
      </c>
      <c r="Y2750" s="43" t="str">
        <f>IFERROR(VLOOKUP(V2750, Fornecedores!A:F, 6, FALSE), "")</f>
        <v>PB</v>
      </c>
      <c r="Z2750" s="14" t="str">
        <f>IF(H2750=0, "Pedido entregue!", "Pendente")</f>
        <v>Pedido entregue!</v>
      </c>
      <c r="AA2750" s="74">
        <v>1</v>
      </c>
      <c r="AB2750" s="58" t="str">
        <f>IF(Z2750="Pedido Entregue!", IF(AA2750=1, "Retirado do Almoxarifado", IF(AA2750=2, "Material devolvido", "Aguardando retirada")), IF(Z2750="Pendente", "Entrega pendente", ""))</f>
        <v>Retirado do Almoxarifado</v>
      </c>
      <c r="AC2750" s="18">
        <v>1</v>
      </c>
      <c r="AD2750" s="18">
        <f>AC2750/SUMIF($P:$P,P2750,$AC:$AC)</f>
        <v>1</v>
      </c>
      <c r="AE2750" s="18">
        <f>IF(R2750=0,0,AC2750/SUMIF($R:$R,R2750,$AC:$AC))</f>
        <v>5.2631578947368418E-2</v>
      </c>
      <c r="AF2750" s="18">
        <f>IF(R2750=0,1,0)</f>
        <v>0</v>
      </c>
      <c r="AH2750" t="str">
        <f>TEXT(J2750,"MMMM")</f>
        <v>maio</v>
      </c>
    </row>
    <row r="2751" spans="1:34" ht="12.75" customHeight="1" x14ac:dyDescent="0.25">
      <c r="A2751" s="90" t="str">
        <f>IF(C2751="Oficina Diversos","Oficina Geral",
IF(ISNUMBER(FIND("Estoque - Colhedoras",C2751)),"Colhedoras",IF(ISNUMBER(FIND("Caldeiraria",C2751)),"Caldeiraria",IF(ISNUMBER(FIND("Borracharia",C2751)),"Borracharia",IF(ISNUMBER(FIND("Lubrificação",C2751)),"Lubrificação",
IF(ISNUMBER(FIND("Estoque - Carregadeiras",C2751)),"Carregadeiras",IF(ISNUMBER(FIND("Estoque - Veic. Leves",C2751)),"Veic. Leves",
IF(ISNUMBER(FIND("Estoque - Caminhões",C2751)),"Caminhões",IF(ISNUMBER(FIND("Estoque - Transbordos",C2751)),"Transbordos",
IF(ISNUMBER(FIND("Estoque - Tratores",C2751)),"Tratores",
IF(ISNUMBER(FIND("Estoque - Máquinas pesadas",C2751)),"Máquinas pesadas",
IF(ISNUMBER(FIND("Estoque - Reboques",C2751)),"Reboques",
IF(C2751="Estoque","Estoque",
IF(AND(ISNUMBER(C2751),C2751&gt;1000,C2751&lt;2000),"Caminhões",
IF(AND(ISNUMBER(C2751),C2751&gt;2000,C2751&lt;3000),"Tratores",
IF(AND(ISNUMBER(C2751),C2751&gt;3000,C2751&lt;4000),"Carregadeiras",
IF(AND(ISNUMBER(C2751),C2751&gt;4000,C2751&lt;5000),"Máquinas pesadas",
IF(AND(ISNUMBER(C2751),C2751&gt;5000,C2751&lt;6000),"Colhedoras",
IF(AND(ISNUMBER(C2751),C2751&gt;7000,C2751&lt;8000),"Irrigação",
IF(AND(ISNUMBER(C2751),C2751&gt;8000,C2751&lt;9000),"Reboques",IF(AND(ISNUMBER(C2751),C2751&gt;0,C2751&lt;1000),"Veic. Leves","")))))))))))))))))))))</f>
        <v>Carregadeiras</v>
      </c>
      <c r="C2751" s="171">
        <v>3029</v>
      </c>
      <c r="D2751" s="170">
        <v>91241</v>
      </c>
      <c r="E2751" s="173" t="s">
        <v>1356</v>
      </c>
      <c r="F2751" s="101" t="str">
        <f>IF(ISBLANK(K2751), "Apenas Solicitação", "Tem OC")</f>
        <v>Apenas Solicitação</v>
      </c>
      <c r="G2751" s="170">
        <v>2</v>
      </c>
      <c r="H2751" s="102">
        <f>G2751-I2751</f>
        <v>2</v>
      </c>
      <c r="I2751" s="103"/>
      <c r="J2751" s="174">
        <v>45856</v>
      </c>
      <c r="K2751" s="173"/>
      <c r="L2751" s="173"/>
      <c r="M2751" s="104" t="str">
        <f ca="1">IF(OR(N2751="", N2751=0), "", IF(N2751&gt;TODAY(), "No prazo", "Atrasado"))</f>
        <v/>
      </c>
      <c r="N2751" s="104" t="str">
        <f>IFERROR(K2751 + VALUE(LEFT(L2751, FIND(" ", L2751) - 1)), "")</f>
        <v/>
      </c>
      <c r="O2751" s="105" t="str">
        <f>IF(_xlfn.DAYS(K2751,J2751)&lt;0, "Aguardando OC", _xlfn.DAYS(K2751,J2751))</f>
        <v>Aguardando OC</v>
      </c>
      <c r="P2751" s="170">
        <v>412255</v>
      </c>
      <c r="Q2751" s="12"/>
      <c r="R2751" s="170">
        <v>0</v>
      </c>
      <c r="S2751" s="2">
        <v>221</v>
      </c>
      <c r="T2751" s="65" t="s">
        <v>1029</v>
      </c>
      <c r="U2751" s="170">
        <v>108</v>
      </c>
      <c r="V2751" s="170"/>
      <c r="W2751" s="105" t="str">
        <f>IFERROR(VLOOKUP(V2751, Fornecedores!A:C, 3, FALSE), "")</f>
        <v/>
      </c>
      <c r="X2751" s="105" t="str">
        <f>IFERROR(VLOOKUP(V2751, Fornecedores!A:E, 5, FALSE), "")</f>
        <v/>
      </c>
      <c r="Y2751" s="105" t="str">
        <f>IFERROR(VLOOKUP(V2751, Fornecedores!A:F, 6, FALSE), "")</f>
        <v/>
      </c>
      <c r="Z2751" s="101" t="str">
        <f>IF(H2751=0, "Pedido entregue!", "Pendente")</f>
        <v>Pendente</v>
      </c>
      <c r="AB2751" s="132" t="str">
        <f>IF(Z2751="Pedido Entregue!", IF(AA2751=1, "Retirado do Almoxarifado", IF(AA2751=2, "Material devolvido", "Aguardando retirada")), IF(Z2751="Pendente", "Entrega pendente", ""))</f>
        <v>Entrega pendente</v>
      </c>
      <c r="AC2751" s="18">
        <v>1</v>
      </c>
      <c r="AD2751" s="18">
        <f>AC2751/SUMIF($P:$P,P2751,$AC:$AC)</f>
        <v>1</v>
      </c>
      <c r="AE2751" s="18">
        <f>IF(R2751=0,0,AC2751/SUMIF($R:$R,R2751,$AC:$AC))</f>
        <v>0</v>
      </c>
      <c r="AF2751" s="18">
        <f>IF(R2751=0,1,0)</f>
        <v>1</v>
      </c>
      <c r="AH2751" t="str">
        <f>TEXT(J2751,"MMMM")</f>
        <v>julho</v>
      </c>
    </row>
    <row r="2752" spans="1:34" ht="12.75" hidden="1" customHeight="1" x14ac:dyDescent="0.25">
      <c r="A2752" s="90" t="str">
        <f>IF(C2752="Oficina Diversos","Oficina Geral",
IF(ISNUMBER(FIND("Estoque - Colhedoras",C2752)),"Colhedoras",IF(ISNUMBER(FIND("Caldeiraria",C2752)),"Caldeiraria",IF(ISNUMBER(FIND("Borracharia",C2752)),"Borracharia",IF(ISNUMBER(FIND("Lubrificação",C2752)),"Lubrificação",
IF(ISNUMBER(FIND("Estoque - Carregadeiras",C2752)),"Carregadeiras",IF(ISNUMBER(FIND("Estoque - Veic. Leves",C2752)),"Veic. Leves",
IF(ISNUMBER(FIND("Estoque - Caminhões",C2752)),"Caminhões",IF(ISNUMBER(FIND("Estoque - Transbordos",C2752)),"Transbordos",
IF(ISNUMBER(FIND("Estoque - Tratores",C2752)),"Tratores",
IF(ISNUMBER(FIND("Estoque - Máquinas pesadas",C2752)),"Máquinas pesadas",
IF(ISNUMBER(FIND("Estoque - Reboques",C2752)),"Reboques",
IF(C2752="Estoque","Estoque",
IF(AND(ISNUMBER(C2752),C2752&gt;1000,C2752&lt;2000),"Caminhões",
IF(AND(ISNUMBER(C2752),C2752&gt;2000,C2752&lt;3000),"Tratores",
IF(AND(ISNUMBER(C2752),C2752&gt;3000,C2752&lt;4000),"Carregadeiras",
IF(AND(ISNUMBER(C2752),C2752&gt;4000,C2752&lt;5000),"Máquinas pesadas",
IF(AND(ISNUMBER(C2752),C2752&gt;5000,C2752&lt;6000),"Colhedoras",
IF(AND(ISNUMBER(C2752),C2752&gt;7000,C2752&lt;8000),"Irrigação",
IF(AND(ISNUMBER(C2752),C2752&gt;8000,C2752&lt;9000),"Reboques",IF(AND(ISNUMBER(C2752),C2752&gt;0,C2752&lt;1000),"Veic. Leves","")))))))))))))))))))))</f>
        <v>Tratores</v>
      </c>
      <c r="B2752" s="72"/>
      <c r="C2752" s="2">
        <v>2052</v>
      </c>
      <c r="D2752" s="2">
        <v>91243</v>
      </c>
      <c r="E2752" s="3" t="s">
        <v>1357</v>
      </c>
      <c r="F2752" s="14" t="str">
        <f>IF(ISBLANK(K2752), "Apenas Solicitação", "Tem OC")</f>
        <v>Tem OC</v>
      </c>
      <c r="G2752" s="2">
        <v>2</v>
      </c>
      <c r="H2752" s="37">
        <f>G2752-I2752</f>
        <v>0</v>
      </c>
      <c r="I2752" s="38">
        <v>2</v>
      </c>
      <c r="J2752" s="4">
        <v>45786</v>
      </c>
      <c r="K2752" s="180">
        <v>45791</v>
      </c>
      <c r="L2752" s="3" t="s">
        <v>20152</v>
      </c>
      <c r="M2752" s="44" t="str">
        <f ca="1">IF(OR(N2752="", N2752=0), "", IF(N2752&gt;TODAY(), "No prazo", "Atrasado"))</f>
        <v>Atrasado</v>
      </c>
      <c r="N2752" s="44">
        <f>IFERROR(K2752 + VALUE(LEFT(L2752, FIND(" ", L2752) - 1)), "")</f>
        <v>45792</v>
      </c>
      <c r="O2752" s="3">
        <f>IF(_xlfn.DAYS(K2752,J2752)&lt;0, "Aguardando OC", _xlfn.DAYS(K2752,J2752))</f>
        <v>5</v>
      </c>
      <c r="P2752" s="14">
        <v>402335</v>
      </c>
      <c r="Q2752" s="12"/>
      <c r="R2752" s="14">
        <v>167576</v>
      </c>
      <c r="S2752" s="2">
        <v>221</v>
      </c>
      <c r="T2752" s="65" t="s">
        <v>1029</v>
      </c>
      <c r="U2752" s="21">
        <v>520</v>
      </c>
      <c r="V2752" s="2">
        <v>13341</v>
      </c>
      <c r="W2752" s="43" t="str">
        <f>IFERROR(VLOOKUP(V2752, Fornecedores!A:C, 3, FALSE), "")</f>
        <v>DISMA DISTRIBUIDORA</v>
      </c>
      <c r="X2752" s="43" t="str">
        <f>IFERROR(VLOOKUP(V2752, Fornecedores!A:E, 5, FALSE), "")</f>
        <v>Araçatuba</v>
      </c>
      <c r="Y2752" s="43" t="str">
        <f>IFERROR(VLOOKUP(V2752, Fornecedores!A:F, 6, FALSE), "")</f>
        <v>SP</v>
      </c>
      <c r="Z2752" s="14" t="str">
        <f>IF(H2752=0, "Pedido entregue!", "Pendente")</f>
        <v>Pedido entregue!</v>
      </c>
      <c r="AA2752" s="74"/>
      <c r="AB2752" s="58" t="str">
        <f>IF(Z2752="Pedido Entregue!", IF(AA2752=1, "Retirado do Almoxarifado", IF(AA2752=2, "Material devolvido", "Aguardando retirada")), IF(Z2752="Pendente", "Entrega pendente", ""))</f>
        <v>Aguardando retirada</v>
      </c>
      <c r="AC2752" s="18">
        <v>1</v>
      </c>
      <c r="AD2752" s="18">
        <f>AC2752/SUMIF($P:$P,P2752,$AC:$AC)</f>
        <v>1</v>
      </c>
      <c r="AE2752" s="18">
        <f>IF(R2752=0,0,AC2752/SUMIF($R:$R,R2752,$AC:$AC))</f>
        <v>0.25</v>
      </c>
      <c r="AF2752" s="18">
        <f>IF(R2752=0,1,0)</f>
        <v>0</v>
      </c>
      <c r="AH2752" t="str">
        <f>TEXT(J2752,"MMMM")</f>
        <v>maio</v>
      </c>
    </row>
    <row r="2753" spans="1:34" ht="12.75" hidden="1" customHeight="1" x14ac:dyDescent="0.25">
      <c r="A2753" s="90" t="str">
        <f>IF(C2753="Oficina Diversos","Oficina Geral",
IF(ISNUMBER(FIND("Estoque - Colhedoras",C2753)),"Colhedoras",IF(ISNUMBER(FIND("Caldeiraria",C2753)),"Caldeiraria",IF(ISNUMBER(FIND("Borracharia",C2753)),"Borracharia",IF(ISNUMBER(FIND("Lubrificação",C2753)),"Lubrificação",
IF(ISNUMBER(FIND("Estoque - Carregadeiras",C2753)),"Carregadeiras",IF(ISNUMBER(FIND("Estoque - Veic. Leves",C2753)),"Veic. Leves",
IF(ISNUMBER(FIND("Estoque - Caminhões",C2753)),"Caminhões",IF(ISNUMBER(FIND("Estoque - Transbordos",C2753)),"Transbordos",
IF(ISNUMBER(FIND("Estoque - Tratores",C2753)),"Tratores",
IF(ISNUMBER(FIND("Estoque - Máquinas pesadas",C2753)),"Máquinas pesadas",
IF(ISNUMBER(FIND("Estoque - Reboques",C2753)),"Reboques",
IF(C2753="Estoque","Estoque",
IF(AND(ISNUMBER(C2753),C2753&gt;1000,C2753&lt;2000),"Caminhões",
IF(AND(ISNUMBER(C2753),C2753&gt;2000,C2753&lt;3000),"Tratores",
IF(AND(ISNUMBER(C2753),C2753&gt;3000,C2753&lt;4000),"Carregadeiras",
IF(AND(ISNUMBER(C2753),C2753&gt;4000,C2753&lt;5000),"Máquinas pesadas",
IF(AND(ISNUMBER(C2753),C2753&gt;5000,C2753&lt;6000),"Colhedoras",
IF(AND(ISNUMBER(C2753),C2753&gt;7000,C2753&lt;8000),"Irrigação",
IF(AND(ISNUMBER(C2753),C2753&gt;8000,C2753&lt;9000),"Reboques",IF(AND(ISNUMBER(C2753),C2753&gt;0,C2753&lt;1000),"Veic. Leves","")))))))))))))))))))))</f>
        <v>Tratores</v>
      </c>
      <c r="B2753" s="72"/>
      <c r="C2753" s="42">
        <v>2052</v>
      </c>
      <c r="D2753" s="42">
        <v>91245</v>
      </c>
      <c r="E2753" s="43" t="s">
        <v>1358</v>
      </c>
      <c r="F2753" s="14" t="str">
        <f>IF(ISBLANK(K2753), "Apenas Solicitação", "Tem OC")</f>
        <v>Tem OC</v>
      </c>
      <c r="G2753" s="42">
        <v>12</v>
      </c>
      <c r="H2753" s="37">
        <f>G2753-I2753</f>
        <v>0</v>
      </c>
      <c r="I2753" s="38">
        <v>12</v>
      </c>
      <c r="J2753" s="44">
        <v>45786</v>
      </c>
      <c r="K2753" s="185">
        <v>45791</v>
      </c>
      <c r="L2753" s="44"/>
      <c r="M2753" s="44"/>
      <c r="N2753" s="44" t="str">
        <f>IFERROR(K2753 + VALUE(LEFT(L2753, FIND(" ", L2753) - 1)), "")</f>
        <v/>
      </c>
      <c r="O2753" s="3">
        <f>IF(_xlfn.DAYS(K2753,J2753)&lt;0, "Aguardando OC", _xlfn.DAYS(K2753,J2753))</f>
        <v>5</v>
      </c>
      <c r="P2753" s="191">
        <v>402337</v>
      </c>
      <c r="Q2753" s="54"/>
      <c r="R2753" s="191">
        <v>167577</v>
      </c>
      <c r="S2753" s="49"/>
      <c r="T2753" s="153"/>
      <c r="U2753" s="45">
        <v>864</v>
      </c>
      <c r="V2753" s="42">
        <v>14487</v>
      </c>
      <c r="W2753" s="43" t="str">
        <f>IFERROR(VLOOKUP(V2753, Fornecedores!A:C, 3, FALSE), "")</f>
        <v xml:space="preserve">FL TRATORES </v>
      </c>
      <c r="X2753" s="43" t="str">
        <f>IFERROR(VLOOKUP(V2753, Fornecedores!A:E, 5, FALSE), "")</f>
        <v>Recife</v>
      </c>
      <c r="Y2753" s="43" t="str">
        <f>IFERROR(VLOOKUP(V2753, Fornecedores!A:F, 6, FALSE), "")</f>
        <v>PE</v>
      </c>
      <c r="Z2753" s="14" t="str">
        <f>IF(H2753=0, "Pedido entregue!", "Pendente")</f>
        <v>Pedido entregue!</v>
      </c>
      <c r="AA2753" s="74"/>
      <c r="AB2753" s="58" t="str">
        <f>IF(Z2753="Pedido Entregue!", IF(AA2753=1, "Retirado do Almoxarifado", IF(AA2753=2, "Material devolvido", "Aguardando retirada")), IF(Z2753="Pendente", "Entrega pendente", ""))</f>
        <v>Aguardando retirada</v>
      </c>
      <c r="AC2753" s="18">
        <v>1</v>
      </c>
      <c r="AD2753" s="18">
        <f>AC2753/SUMIF($P:$P,P2753,$AC:$AC)</f>
        <v>1</v>
      </c>
      <c r="AE2753" s="18">
        <f>IF(R2753=0,0,AC2753/SUMIF($R:$R,R2753,$AC:$AC))</f>
        <v>0.33333333333333331</v>
      </c>
      <c r="AF2753" s="18">
        <f>IF(R2753=0,1,0)</f>
        <v>0</v>
      </c>
      <c r="AG2753" s="18">
        <f>IF(R2753=0,#REF!-J2753,0)</f>
        <v>0</v>
      </c>
      <c r="AH2753" t="str">
        <f>TEXT(J2753,"MMMM")</f>
        <v>maio</v>
      </c>
    </row>
    <row r="2754" spans="1:34" ht="12.75" hidden="1" customHeight="1" x14ac:dyDescent="0.25">
      <c r="A2754" s="90" t="str">
        <f>IF(C2754="Oficina Diversos","Oficina Geral",
IF(ISNUMBER(FIND("Estoque - Colhedoras",C2754)),"Colhedoras",IF(ISNUMBER(FIND("Caldeiraria",C2754)),"Caldeiraria",IF(ISNUMBER(FIND("Borracharia",C2754)),"Borracharia",IF(ISNUMBER(FIND("Lubrificação",C2754)),"Lubrificação",
IF(ISNUMBER(FIND("Estoque - Carregadeiras",C2754)),"Carregadeiras",IF(ISNUMBER(FIND("Estoque - Veic. Leves",C2754)),"Veic. Leves",
IF(ISNUMBER(FIND("Estoque - Caminhões",C2754)),"Caminhões",IF(ISNUMBER(FIND("Estoque - Transbordos",C2754)),"Transbordos",
IF(ISNUMBER(FIND("Estoque - Tratores",C2754)),"Tratores",
IF(ISNUMBER(FIND("Estoque - Máquinas pesadas",C2754)),"Máquinas pesadas",
IF(ISNUMBER(FIND("Estoque - Reboques",C2754)),"Reboques",
IF(C2754="Estoque","Estoque",
IF(AND(ISNUMBER(C2754),C2754&gt;1000,C2754&lt;2000),"Caminhões",
IF(AND(ISNUMBER(C2754),C2754&gt;2000,C2754&lt;3000),"Tratores",
IF(AND(ISNUMBER(C2754),C2754&gt;3000,C2754&lt;4000),"Carregadeiras",
IF(AND(ISNUMBER(C2754),C2754&gt;4000,C2754&lt;5000),"Máquinas pesadas",
IF(AND(ISNUMBER(C2754),C2754&gt;5000,C2754&lt;6000),"Colhedoras",
IF(AND(ISNUMBER(C2754),C2754&gt;7000,C2754&lt;8000),"Irrigação",
IF(AND(ISNUMBER(C2754),C2754&gt;8000,C2754&lt;9000),"Reboques",IF(AND(ISNUMBER(C2754),C2754&gt;0,C2754&lt;1000),"Veic. Leves","")))))))))))))))))))))</f>
        <v>Tratores</v>
      </c>
      <c r="B2754" s="72"/>
      <c r="C2754" s="42">
        <v>2052</v>
      </c>
      <c r="D2754" s="42">
        <v>91246</v>
      </c>
      <c r="E2754" s="43" t="s">
        <v>1359</v>
      </c>
      <c r="F2754" s="14" t="str">
        <f>IF(ISBLANK(K2754), "Apenas Solicitação", "Tem OC")</f>
        <v>Tem OC</v>
      </c>
      <c r="G2754" s="42">
        <v>8</v>
      </c>
      <c r="H2754" s="37">
        <f>G2754-I2754</f>
        <v>0</v>
      </c>
      <c r="I2754" s="38">
        <v>8</v>
      </c>
      <c r="J2754" s="44">
        <v>45786</v>
      </c>
      <c r="K2754" s="185">
        <v>45791</v>
      </c>
      <c r="L2754" s="44"/>
      <c r="M2754" s="44"/>
      <c r="N2754" s="44" t="str">
        <f>IFERROR(K2754 + VALUE(LEFT(L2754, FIND(" ", L2754) - 1)), "")</f>
        <v/>
      </c>
      <c r="O2754" s="3">
        <f>IF(_xlfn.DAYS(K2754,J2754)&lt;0, "Aguardando OC", _xlfn.DAYS(K2754,J2754))</f>
        <v>5</v>
      </c>
      <c r="P2754" s="191">
        <v>402338</v>
      </c>
      <c r="Q2754" s="54"/>
      <c r="R2754" s="191">
        <v>167577</v>
      </c>
      <c r="S2754" s="49"/>
      <c r="T2754" s="153"/>
      <c r="U2754" s="45">
        <v>320</v>
      </c>
      <c r="V2754" s="42">
        <v>14487</v>
      </c>
      <c r="W2754" s="43" t="str">
        <f>IFERROR(VLOOKUP(V2754, Fornecedores!A:C, 3, FALSE), "")</f>
        <v xml:space="preserve">FL TRATORES </v>
      </c>
      <c r="X2754" s="43" t="str">
        <f>IFERROR(VLOOKUP(V2754, Fornecedores!A:E, 5, FALSE), "")</f>
        <v>Recife</v>
      </c>
      <c r="Y2754" s="43" t="str">
        <f>IFERROR(VLOOKUP(V2754, Fornecedores!A:F, 6, FALSE), "")</f>
        <v>PE</v>
      </c>
      <c r="Z2754" s="14" t="str">
        <f>IF(H2754=0, "Pedido entregue!", "Pendente")</f>
        <v>Pedido entregue!</v>
      </c>
      <c r="AA2754" s="74"/>
      <c r="AB2754" s="58" t="str">
        <f>IF(Z2754="Pedido Entregue!", IF(AA2754=1, "Retirado do Almoxarifado", IF(AA2754=2, "Material devolvido", "Aguardando retirada")), IF(Z2754="Pendente", "Entrega pendente", ""))</f>
        <v>Aguardando retirada</v>
      </c>
      <c r="AC2754" s="18">
        <v>1</v>
      </c>
      <c r="AD2754" s="18">
        <f>AC2754/SUMIF($P:$P,P2754,$AC:$AC)</f>
        <v>1</v>
      </c>
      <c r="AE2754" s="18">
        <f>IF(R2754=0,0,AC2754/SUMIF($R:$R,R2754,$AC:$AC))</f>
        <v>0.33333333333333331</v>
      </c>
      <c r="AF2754" s="18">
        <f>IF(R2754=0,1,0)</f>
        <v>0</v>
      </c>
      <c r="AG2754" s="18">
        <f>IF(R2754=0,#REF!-J2754,0)</f>
        <v>0</v>
      </c>
      <c r="AH2754" t="str">
        <f>TEXT(J2754,"MMMM")</f>
        <v>maio</v>
      </c>
    </row>
    <row r="2755" spans="1:34" ht="12.75" hidden="1" customHeight="1" x14ac:dyDescent="0.25">
      <c r="A2755" s="90" t="str">
        <f>IF(C2755="Oficina Diversos","Oficina Geral",
IF(ISNUMBER(FIND("Estoque - Colhedoras",C2755)),"Colhedoras",IF(ISNUMBER(FIND("Caldeiraria",C2755)),"Caldeiraria",IF(ISNUMBER(FIND("Borracharia",C2755)),"Borracharia",IF(ISNUMBER(FIND("Lubrificação",C2755)),"Lubrificação",
IF(ISNUMBER(FIND("Estoque - Carregadeiras",C2755)),"Carregadeiras",IF(ISNUMBER(FIND("Estoque - Veic. Leves",C2755)),"Veic. Leves",
IF(ISNUMBER(FIND("Estoque - Caminhões",C2755)),"Caminhões",IF(ISNUMBER(FIND("Estoque - Transbordos",C2755)),"Transbordos",
IF(ISNUMBER(FIND("Estoque - Tratores",C2755)),"Tratores",
IF(ISNUMBER(FIND("Estoque - Máquinas pesadas",C2755)),"Máquinas pesadas",
IF(ISNUMBER(FIND("Estoque - Reboques",C2755)),"Reboques",
IF(C2755="Estoque","Estoque",
IF(AND(ISNUMBER(C2755),C2755&gt;1000,C2755&lt;2000),"Caminhões",
IF(AND(ISNUMBER(C2755),C2755&gt;2000,C2755&lt;3000),"Tratores",
IF(AND(ISNUMBER(C2755),C2755&gt;3000,C2755&lt;4000),"Carregadeiras",
IF(AND(ISNUMBER(C2755),C2755&gt;4000,C2755&lt;5000),"Máquinas pesadas",
IF(AND(ISNUMBER(C2755),C2755&gt;5000,C2755&lt;6000),"Colhedoras",
IF(AND(ISNUMBER(C2755),C2755&gt;7000,C2755&lt;8000),"Irrigação",
IF(AND(ISNUMBER(C2755),C2755&gt;8000,C2755&lt;9000),"Reboques",IF(AND(ISNUMBER(C2755),C2755&gt;0,C2755&lt;1000),"Veic. Leves","")))))))))))))))))))))</f>
        <v>Tratores</v>
      </c>
      <c r="B2755" s="72"/>
      <c r="C2755" s="42">
        <v>2052</v>
      </c>
      <c r="D2755" s="42">
        <v>91247</v>
      </c>
      <c r="E2755" s="43" t="s">
        <v>1360</v>
      </c>
      <c r="F2755" s="14" t="str">
        <f>IF(ISBLANK(K2755), "Apenas Solicitação", "Tem OC")</f>
        <v>Tem OC</v>
      </c>
      <c r="G2755" s="42">
        <v>2</v>
      </c>
      <c r="H2755" s="37">
        <f>G2755-I2755</f>
        <v>0</v>
      </c>
      <c r="I2755" s="38">
        <v>2</v>
      </c>
      <c r="J2755" s="44">
        <v>45786</v>
      </c>
      <c r="K2755" s="185">
        <v>45791</v>
      </c>
      <c r="L2755" s="44"/>
      <c r="M2755" s="44"/>
      <c r="N2755" s="44" t="str">
        <f>IFERROR(K2755 + VALUE(LEFT(L2755, FIND(" ", L2755) - 1)), "")</f>
        <v/>
      </c>
      <c r="O2755" s="3">
        <f>IF(_xlfn.DAYS(K2755,J2755)&lt;0, "Aguardando OC", _xlfn.DAYS(K2755,J2755))</f>
        <v>5</v>
      </c>
      <c r="P2755" s="191">
        <v>402341</v>
      </c>
      <c r="Q2755" s="54"/>
      <c r="R2755" s="191">
        <v>167575</v>
      </c>
      <c r="S2755" s="42"/>
      <c r="T2755" s="67"/>
      <c r="U2755" s="45">
        <v>196</v>
      </c>
      <c r="V2755" s="42">
        <v>9824</v>
      </c>
      <c r="W2755" s="43" t="str">
        <f>IFERROR(VLOOKUP(V2755, Fornecedores!A:C, 3, FALSE), "")</f>
        <v>COMERCIAL AGRICOLA</v>
      </c>
      <c r="X2755" s="43" t="str">
        <f>IFERROR(VLOOKUP(V2755, Fornecedores!A:E, 5, FALSE), "")</f>
        <v>Recife</v>
      </c>
      <c r="Y2755" s="43" t="str">
        <f>IFERROR(VLOOKUP(V2755, Fornecedores!A:F, 6, FALSE), "")</f>
        <v>PE</v>
      </c>
      <c r="Z2755" s="14" t="str">
        <f>IF(H2755=0, "Pedido entregue!", "Pendente")</f>
        <v>Pedido entregue!</v>
      </c>
      <c r="AA2755" s="74"/>
      <c r="AB2755" s="58" t="str">
        <f>IF(Z2755="Pedido Entregue!", IF(AA2755=1, "Retirado do Almoxarifado", IF(AA2755=2, "Material devolvido", "Aguardando retirada")), IF(Z2755="Pendente", "Entrega pendente", ""))</f>
        <v>Aguardando retirada</v>
      </c>
      <c r="AC2755" s="18">
        <v>1</v>
      </c>
      <c r="AD2755" s="18">
        <f>AC2755/SUMIF($P:$P,P2755,$AC:$AC)</f>
        <v>1</v>
      </c>
      <c r="AE2755" s="18">
        <f>IF(R2755=0,0,AC2755/SUMIF($R:$R,R2755,$AC:$AC))</f>
        <v>1</v>
      </c>
      <c r="AF2755" s="18">
        <f>IF(R2755=0,1,0)</f>
        <v>0</v>
      </c>
      <c r="AG2755" s="18">
        <f>IF(R2755=0,#REF!-J2755,0)</f>
        <v>0</v>
      </c>
      <c r="AH2755" t="str">
        <f>TEXT(J2755,"MMMM")</f>
        <v>maio</v>
      </c>
    </row>
    <row r="2756" spans="1:34" ht="12.75" hidden="1" customHeight="1" x14ac:dyDescent="0.25">
      <c r="A2756" s="90" t="str">
        <f>IF(C2756="Oficina Diversos","Oficina Geral",
IF(ISNUMBER(FIND("Estoque - Colhedoras",C2756)),"Colhedoras",IF(ISNUMBER(FIND("Caldeiraria",C2756)),"Caldeiraria",IF(ISNUMBER(FIND("Borracharia",C2756)),"Borracharia",IF(ISNUMBER(FIND("Lubrificação",C2756)),"Lubrificação",
IF(ISNUMBER(FIND("Estoque - Carregadeiras",C2756)),"Carregadeiras",IF(ISNUMBER(FIND("Estoque - Veic. Leves",C2756)),"Veic. Leves",
IF(ISNUMBER(FIND("Estoque - Caminhões",C2756)),"Caminhões",IF(ISNUMBER(FIND("Estoque - Transbordos",C2756)),"Transbordos",
IF(ISNUMBER(FIND("Estoque - Tratores",C2756)),"Tratores",
IF(ISNUMBER(FIND("Estoque - Máquinas pesadas",C2756)),"Máquinas pesadas",
IF(ISNUMBER(FIND("Estoque - Reboques",C2756)),"Reboques",
IF(C2756="Estoque","Estoque",
IF(AND(ISNUMBER(C2756),C2756&gt;1000,C2756&lt;2000),"Caminhões",
IF(AND(ISNUMBER(C2756),C2756&gt;2000,C2756&lt;3000),"Tratores",
IF(AND(ISNUMBER(C2756),C2756&gt;3000,C2756&lt;4000),"Carregadeiras",
IF(AND(ISNUMBER(C2756),C2756&gt;4000,C2756&lt;5000),"Máquinas pesadas",
IF(AND(ISNUMBER(C2756),C2756&gt;5000,C2756&lt;6000),"Colhedoras",
IF(AND(ISNUMBER(C2756),C2756&gt;7000,C2756&lt;8000),"Irrigação",
IF(AND(ISNUMBER(C2756),C2756&gt;8000,C2756&lt;9000),"Reboques",IF(AND(ISNUMBER(C2756),C2756&gt;0,C2756&lt;1000),"Veic. Leves","")))))))))))))))))))))</f>
        <v>Tratores</v>
      </c>
      <c r="B2756" s="72"/>
      <c r="C2756" s="2">
        <v>2042</v>
      </c>
      <c r="D2756" s="2">
        <v>91247</v>
      </c>
      <c r="E2756" s="3" t="s">
        <v>1360</v>
      </c>
      <c r="F2756" s="14" t="str">
        <f>IF(ISBLANK(K2756), "Apenas Solicitação", "Tem OC")</f>
        <v>Tem OC</v>
      </c>
      <c r="G2756" s="2">
        <v>2</v>
      </c>
      <c r="H2756" s="37">
        <f>G2756-I2756</f>
        <v>0</v>
      </c>
      <c r="I2756" s="38">
        <v>2</v>
      </c>
      <c r="J2756" s="4">
        <v>45799</v>
      </c>
      <c r="K2756" s="180">
        <v>45804</v>
      </c>
      <c r="L2756" s="3" t="s">
        <v>20152</v>
      </c>
      <c r="M2756" s="44" t="str">
        <f ca="1">IF(OR(N2756="", N2756=0), "", IF(N2756&gt;TODAY(), "No prazo", "Atrasado"))</f>
        <v>Atrasado</v>
      </c>
      <c r="N2756" s="44">
        <f>IFERROR(K2756 + VALUE(LEFT(L2756, FIND(" ", L2756) - 1)), "")</f>
        <v>45805</v>
      </c>
      <c r="O2756" s="3">
        <f>IF(_xlfn.DAYS(K2756,J2756)&lt;0, "Aguardando OC", _xlfn.DAYS(K2756,J2756))</f>
        <v>5</v>
      </c>
      <c r="P2756" s="14">
        <v>403978</v>
      </c>
      <c r="Q2756" s="12"/>
      <c r="R2756" s="14">
        <v>168239</v>
      </c>
      <c r="S2756" s="2">
        <v>221</v>
      </c>
      <c r="T2756" s="65" t="s">
        <v>1029</v>
      </c>
      <c r="U2756" s="21">
        <v>218.4</v>
      </c>
      <c r="V2756" s="2">
        <v>14424</v>
      </c>
      <c r="W2756" s="43" t="str">
        <f>IFERROR(VLOOKUP(V2756, Fornecedores!A:C, 3, FALSE), "")</f>
        <v>TRATORED</v>
      </c>
      <c r="X2756" s="43" t="str">
        <f>IFERROR(VLOOKUP(V2756, Fornecedores!A:E, 5, FALSE), "")</f>
        <v>Recife</v>
      </c>
      <c r="Y2756" s="43" t="str">
        <f>IFERROR(VLOOKUP(V2756, Fornecedores!A:F, 6, FALSE), "")</f>
        <v>PE</v>
      </c>
      <c r="Z2756" s="14" t="str">
        <f>IF(H2756=0, "Pedido entregue!", "Pendente")</f>
        <v>Pedido entregue!</v>
      </c>
      <c r="AA2756" s="74"/>
      <c r="AB2756" s="58" t="str">
        <f>IF(Z2756="Pedido Entregue!", IF(AA2756=1, "Retirado do Almoxarifado", IF(AA2756=2, "Material devolvido", "Aguardando retirada")), IF(Z2756="Pendente", "Entrega pendente", ""))</f>
        <v>Aguardando retirada</v>
      </c>
      <c r="AC2756" s="18">
        <v>1</v>
      </c>
      <c r="AD2756" s="18">
        <f>AC2756/SUMIF($P:$P,P2756,$AC:$AC)</f>
        <v>1</v>
      </c>
      <c r="AE2756" s="18">
        <f>IF(R2756=0,0,AC2756/SUMIF($R:$R,R2756,$AC:$AC))</f>
        <v>0.14285714285714285</v>
      </c>
      <c r="AF2756" s="18">
        <f>IF(R2756=0,1,0)</f>
        <v>0</v>
      </c>
      <c r="AH2756" t="str">
        <f>TEXT(J2756,"MMMM")</f>
        <v>maio</v>
      </c>
    </row>
    <row r="2757" spans="1:34" ht="12.75" hidden="1" customHeight="1" x14ac:dyDescent="0.25">
      <c r="A2757" s="90" t="str">
        <f>IF(C2757="Oficina Diversos","Oficina Geral",
IF(ISNUMBER(FIND("Estoque - Colhedoras",C2757)),"Colhedoras",IF(ISNUMBER(FIND("Caldeiraria",C2757)),"Caldeiraria",IF(ISNUMBER(FIND("Borracharia",C2757)),"Borracharia",IF(ISNUMBER(FIND("Lubrificação",C2757)),"Lubrificação",
IF(ISNUMBER(FIND("Estoque - Carregadeiras",C2757)),"Carregadeiras",IF(ISNUMBER(FIND("Estoque - Veic. Leves",C2757)),"Veic. Leves",
IF(ISNUMBER(FIND("Estoque - Caminhões",C2757)),"Caminhões",IF(ISNUMBER(FIND("Estoque - Transbordos",C2757)),"Transbordos",
IF(ISNUMBER(FIND("Estoque - Tratores",C2757)),"Tratores",
IF(ISNUMBER(FIND("Estoque - Máquinas pesadas",C2757)),"Máquinas pesadas",
IF(ISNUMBER(FIND("Estoque - Reboques",C2757)),"Reboques",
IF(C2757="Estoque","Estoque",
IF(AND(ISNUMBER(C2757),C2757&gt;1000,C2757&lt;2000),"Caminhões",
IF(AND(ISNUMBER(C2757),C2757&gt;2000,C2757&lt;3000),"Tratores",
IF(AND(ISNUMBER(C2757),C2757&gt;3000,C2757&lt;4000),"Carregadeiras",
IF(AND(ISNUMBER(C2757),C2757&gt;4000,C2757&lt;5000),"Máquinas pesadas",
IF(AND(ISNUMBER(C2757),C2757&gt;5000,C2757&lt;6000),"Colhedoras",
IF(AND(ISNUMBER(C2757),C2757&gt;7000,C2757&lt;8000),"Irrigação",
IF(AND(ISNUMBER(C2757),C2757&gt;8000,C2757&lt;9000),"Reboques",IF(AND(ISNUMBER(C2757),C2757&gt;0,C2757&lt;1000),"Veic. Leves","")))))))))))))))))))))</f>
        <v>Irrigação</v>
      </c>
      <c r="B2757" s="72"/>
      <c r="C2757" s="2">
        <v>7092</v>
      </c>
      <c r="D2757" s="2">
        <v>91249</v>
      </c>
      <c r="E2757" s="3" t="s">
        <v>1361</v>
      </c>
      <c r="F2757" s="14" t="str">
        <f>IF(ISBLANK(K2757), "Apenas Solicitação", "Tem OC")</f>
        <v>Tem OC</v>
      </c>
      <c r="G2757" s="2">
        <v>1</v>
      </c>
      <c r="H2757" s="37">
        <f>G2757-I2757</f>
        <v>0</v>
      </c>
      <c r="I2757" s="38">
        <v>1</v>
      </c>
      <c r="J2757" s="4">
        <v>45786</v>
      </c>
      <c r="K2757" s="180">
        <v>45804</v>
      </c>
      <c r="L2757" s="3" t="s">
        <v>20151</v>
      </c>
      <c r="M2757" s="44" t="str">
        <f ca="1">IF(OR(N2757="", N2757=0), "", IF(N2757&gt;TODAY(), "No prazo", "Atrasado"))</f>
        <v>Atrasado</v>
      </c>
      <c r="N2757" s="44">
        <f>IFERROR(K2757 + VALUE(LEFT(L2757, FIND(" ", L2757) - 1)), "")</f>
        <v>45804</v>
      </c>
      <c r="O2757" s="3">
        <f>IF(_xlfn.DAYS(K2757,J2757)&lt;0, "Aguardando OC", _xlfn.DAYS(K2757,J2757))</f>
        <v>18</v>
      </c>
      <c r="P2757" s="14">
        <v>402342</v>
      </c>
      <c r="Q2757" s="12"/>
      <c r="R2757" s="14">
        <v>168246</v>
      </c>
      <c r="S2757" s="2">
        <v>221</v>
      </c>
      <c r="T2757" s="65" t="s">
        <v>1029</v>
      </c>
      <c r="U2757" s="21">
        <v>1468.75</v>
      </c>
      <c r="V2757" s="2">
        <v>5910</v>
      </c>
      <c r="W2757" s="43" t="str">
        <f>IFERROR(VLOOKUP(V2757, Fornecedores!A:C, 3, FALSE), "")</f>
        <v>VANNUCCI</v>
      </c>
      <c r="X2757" s="43" t="str">
        <f>IFERROR(VLOOKUP(V2757, Fornecedores!A:E, 5, FALSE), "")</f>
        <v>Recife</v>
      </c>
      <c r="Y2757" s="43" t="str">
        <f>IFERROR(VLOOKUP(V2757, Fornecedores!A:F, 6, FALSE), "")</f>
        <v>PE</v>
      </c>
      <c r="Z2757" s="14" t="str">
        <f>IF(H2757=0, "Pedido entregue!", "Pendente")</f>
        <v>Pedido entregue!</v>
      </c>
      <c r="AA2757" s="74">
        <v>1</v>
      </c>
      <c r="AB2757" s="58" t="str">
        <f>IF(Z2757="Pedido Entregue!", IF(AA2757=1, "Retirado do Almoxarifado", IF(AA2757=2, "Material devolvido", "Aguardando retirada")), IF(Z2757="Pendente", "Entrega pendente", ""))</f>
        <v>Retirado do Almoxarifado</v>
      </c>
      <c r="AC2757" s="18">
        <v>1</v>
      </c>
      <c r="AD2757" s="18">
        <f>AC2757/SUMIF($P:$P,P2757,$AC:$AC)</f>
        <v>1</v>
      </c>
      <c r="AE2757" s="18">
        <f>IF(R2757=0,0,AC2757/SUMIF($R:$R,R2757,$AC:$AC))</f>
        <v>1</v>
      </c>
      <c r="AF2757" s="18">
        <f>IF(R2757=0,1,0)</f>
        <v>0</v>
      </c>
      <c r="AH2757" t="str">
        <f>TEXT(J2757,"MMMM")</f>
        <v>maio</v>
      </c>
    </row>
    <row r="2758" spans="1:34" ht="12.75" hidden="1" customHeight="1" x14ac:dyDescent="0.25">
      <c r="A2758" s="90" t="str">
        <f>IF(C2758="Oficina Diversos","Oficina Geral",
IF(ISNUMBER(FIND("Estoque - Colhedoras",C2758)),"Colhedoras",IF(ISNUMBER(FIND("Caldeiraria",C2758)),"Caldeiraria",IF(ISNUMBER(FIND("Borracharia",C2758)),"Borracharia",IF(ISNUMBER(FIND("Lubrificação",C2758)),"Lubrificação",
IF(ISNUMBER(FIND("Estoque - Carregadeiras",C2758)),"Carregadeiras",IF(ISNUMBER(FIND("Estoque - Veic. Leves",C2758)),"Veic. Leves",
IF(ISNUMBER(FIND("Estoque - Caminhões",C2758)),"Caminhões",IF(ISNUMBER(FIND("Estoque - Transbordos",C2758)),"Transbordos",
IF(ISNUMBER(FIND("Estoque - Tratores",C2758)),"Tratores",
IF(ISNUMBER(FIND("Estoque - Máquinas pesadas",C2758)),"Máquinas pesadas",
IF(ISNUMBER(FIND("Estoque - Reboques",C2758)),"Reboques",
IF(C2758="Estoque","Estoque",
IF(AND(ISNUMBER(C2758),C2758&gt;1000,C2758&lt;2000),"Caminhões",
IF(AND(ISNUMBER(C2758),C2758&gt;2000,C2758&lt;3000),"Tratores",
IF(AND(ISNUMBER(C2758),C2758&gt;3000,C2758&lt;4000),"Carregadeiras",
IF(AND(ISNUMBER(C2758),C2758&gt;4000,C2758&lt;5000),"Máquinas pesadas",
IF(AND(ISNUMBER(C2758),C2758&gt;5000,C2758&lt;6000),"Colhedoras",
IF(AND(ISNUMBER(C2758),C2758&gt;7000,C2758&lt;8000),"Irrigação",
IF(AND(ISNUMBER(C2758),C2758&gt;8000,C2758&lt;9000),"Reboques",IF(AND(ISNUMBER(C2758),C2758&gt;0,C2758&lt;1000),"Veic. Leves","")))))))))))))))))))))</f>
        <v>Caminhões</v>
      </c>
      <c r="B2758" s="72"/>
      <c r="C2758" s="2">
        <v>1012</v>
      </c>
      <c r="D2758" s="2">
        <v>91252</v>
      </c>
      <c r="E2758" s="3" t="s">
        <v>1362</v>
      </c>
      <c r="F2758" s="14" t="str">
        <f>IF(ISBLANK(K2758), "Apenas Solicitação", "Tem OC")</f>
        <v>Tem OC</v>
      </c>
      <c r="G2758" s="2">
        <v>1</v>
      </c>
      <c r="H2758" s="37">
        <f>G2758-I2758</f>
        <v>0</v>
      </c>
      <c r="I2758" s="38">
        <v>1</v>
      </c>
      <c r="J2758" s="4">
        <v>45786</v>
      </c>
      <c r="K2758" s="180">
        <v>45797</v>
      </c>
      <c r="L2758" s="3"/>
      <c r="M2758" s="44"/>
      <c r="N2758" s="44" t="str">
        <f>IFERROR(K2758 + VALUE(LEFT(L2758, FIND(" ", L2758) - 1)), "")</f>
        <v/>
      </c>
      <c r="O2758" s="3">
        <f>IF(_xlfn.DAYS(K2758,J2758)&lt;0, "Aguardando OC", _xlfn.DAYS(K2758,J2758))</f>
        <v>11</v>
      </c>
      <c r="P2758" s="14">
        <v>402355</v>
      </c>
      <c r="Q2758" s="54"/>
      <c r="R2758" s="14">
        <v>167914</v>
      </c>
      <c r="S2758" s="42">
        <v>221</v>
      </c>
      <c r="T2758" s="67" t="s">
        <v>1029</v>
      </c>
      <c r="U2758" s="45">
        <v>31</v>
      </c>
      <c r="V2758" s="2">
        <v>2097</v>
      </c>
      <c r="W2758" s="43" t="str">
        <f>IFERROR(VLOOKUP(V2758, Fornecedores!A:C, 3, FALSE), "")</f>
        <v xml:space="preserve">CAUPECAS            </v>
      </c>
      <c r="X2758" s="43" t="str">
        <f>IFERROR(VLOOKUP(V2758, Fornecedores!A:E, 5, FALSE), "")</f>
        <v>Recife</v>
      </c>
      <c r="Y2758" s="43" t="str">
        <f>IFERROR(VLOOKUP(V2758, Fornecedores!A:F, 6, FALSE), "")</f>
        <v>PE</v>
      </c>
      <c r="Z2758" s="14" t="str">
        <f>IF(H2758=0, "Pedido entregue!", "Pendente")</f>
        <v>Pedido entregue!</v>
      </c>
      <c r="AA2758" s="74">
        <v>1</v>
      </c>
      <c r="AB2758" s="58" t="str">
        <f>IF(Z2758="Pedido Entregue!", IF(AA2758=1, "Retirado do Almoxarifado", IF(AA2758=2, "Material devolvido", "Aguardando retirada")), IF(Z2758="Pendente", "Entrega pendente", ""))</f>
        <v>Retirado do Almoxarifado</v>
      </c>
      <c r="AC2758" s="18">
        <v>1</v>
      </c>
      <c r="AD2758" s="18">
        <f>AC2758/SUMIF($P:$P,P2758,$AC:$AC)</f>
        <v>1</v>
      </c>
      <c r="AE2758" s="18">
        <f>IF(R2758=0,0,AC2758/SUMIF($R:$R,R2758,$AC:$AC))</f>
        <v>0.16666666666666666</v>
      </c>
      <c r="AF2758" s="18">
        <f>IF(R2758=0,1,0)</f>
        <v>0</v>
      </c>
      <c r="AH2758" t="str">
        <f>TEXT(J2758,"MMMM")</f>
        <v>maio</v>
      </c>
    </row>
    <row r="2759" spans="1:34" ht="12.75" hidden="1" customHeight="1" x14ac:dyDescent="0.25">
      <c r="A2759" s="90" t="str">
        <f>IF(C2759="Oficina Diversos","Oficina Geral",
IF(ISNUMBER(FIND("Estoque - Colhedoras",C2759)),"Colhedoras",IF(ISNUMBER(FIND("Caldeiraria",C2759)),"Caldeiraria",IF(ISNUMBER(FIND("Borracharia",C2759)),"Borracharia",IF(ISNUMBER(FIND("Lubrificação",C2759)),"Lubrificação",
IF(ISNUMBER(FIND("Estoque - Carregadeiras",C2759)),"Carregadeiras",IF(ISNUMBER(FIND("Estoque - Veic. Leves",C2759)),"Veic. Leves",
IF(ISNUMBER(FIND("Estoque - Caminhões",C2759)),"Caminhões",IF(ISNUMBER(FIND("Estoque - Transbordos",C2759)),"Transbordos",
IF(ISNUMBER(FIND("Estoque - Tratores",C2759)),"Tratores",
IF(ISNUMBER(FIND("Estoque - Máquinas pesadas",C2759)),"Máquinas pesadas",
IF(ISNUMBER(FIND("Estoque - Reboques",C2759)),"Reboques",
IF(C2759="Estoque","Estoque",
IF(AND(ISNUMBER(C2759),C2759&gt;1000,C2759&lt;2000),"Caminhões",
IF(AND(ISNUMBER(C2759),C2759&gt;2000,C2759&lt;3000),"Tratores",
IF(AND(ISNUMBER(C2759),C2759&gt;3000,C2759&lt;4000),"Carregadeiras",
IF(AND(ISNUMBER(C2759),C2759&gt;4000,C2759&lt;5000),"Máquinas pesadas",
IF(AND(ISNUMBER(C2759),C2759&gt;5000,C2759&lt;6000),"Colhedoras",
IF(AND(ISNUMBER(C2759),C2759&gt;7000,C2759&lt;8000),"Irrigação",
IF(AND(ISNUMBER(C2759),C2759&gt;8000,C2759&lt;9000),"Reboques",IF(AND(ISNUMBER(C2759),C2759&gt;0,C2759&lt;1000),"Veic. Leves","")))))))))))))))))))))</f>
        <v>Caminhões</v>
      </c>
      <c r="B2759" s="72"/>
      <c r="C2759" s="2">
        <v>1012</v>
      </c>
      <c r="D2759" s="2">
        <v>91253</v>
      </c>
      <c r="E2759" s="3" t="s">
        <v>1363</v>
      </c>
      <c r="F2759" s="14" t="str">
        <f>IF(ISBLANK(K2759), "Apenas Solicitação", "Tem OC")</f>
        <v>Tem OC</v>
      </c>
      <c r="G2759" s="2">
        <v>1</v>
      </c>
      <c r="H2759" s="37">
        <f>G2759-I2759</f>
        <v>0</v>
      </c>
      <c r="I2759" s="38">
        <v>1</v>
      </c>
      <c r="J2759" s="4">
        <v>45786</v>
      </c>
      <c r="K2759" s="180">
        <v>45797</v>
      </c>
      <c r="L2759" s="3"/>
      <c r="M2759" s="44" t="str">
        <f ca="1">IF(OR(N2759="", N2759=0), "", IF(N2759&gt;TODAY(), "No prazo", "Atrasado"))</f>
        <v/>
      </c>
      <c r="N2759" s="44" t="str">
        <f>IFERROR(K2759 + VALUE(LEFT(L2759, FIND(" ", L2759) - 1)), "")</f>
        <v/>
      </c>
      <c r="O2759" s="3">
        <f>IF(_xlfn.DAYS(K2759,J2759)&lt;0, "Aguardando OC", _xlfn.DAYS(K2759,J2759))</f>
        <v>11</v>
      </c>
      <c r="P2759" s="14">
        <v>402358</v>
      </c>
      <c r="Q2759" s="54"/>
      <c r="R2759" s="14">
        <v>167914</v>
      </c>
      <c r="S2759" s="42">
        <v>221</v>
      </c>
      <c r="T2759" s="67" t="s">
        <v>1029</v>
      </c>
      <c r="U2759" s="45">
        <v>83</v>
      </c>
      <c r="V2759" s="2">
        <v>2097</v>
      </c>
      <c r="W2759" s="43" t="str">
        <f>IFERROR(VLOOKUP(V2759, Fornecedores!A:C, 3, FALSE), "")</f>
        <v xml:space="preserve">CAUPECAS            </v>
      </c>
      <c r="X2759" s="43" t="str">
        <f>IFERROR(VLOOKUP(V2759, Fornecedores!A:E, 5, FALSE), "")</f>
        <v>Recife</v>
      </c>
      <c r="Y2759" s="43" t="str">
        <f>IFERROR(VLOOKUP(V2759, Fornecedores!A:F, 6, FALSE), "")</f>
        <v>PE</v>
      </c>
      <c r="Z2759" s="14" t="str">
        <f>IF(H2759=0, "Pedido entregue!", "Pendente")</f>
        <v>Pedido entregue!</v>
      </c>
      <c r="AA2759" s="74">
        <v>0</v>
      </c>
      <c r="AB2759" s="58" t="str">
        <f>IF(Z2759="Pedido Entregue!", IF(AA2759=1, "Retirado do Almoxarifado", IF(AA2759=2, "Material devolvido", "Aguardando retirada")), IF(Z2759="Pendente", "Entrega pendente", ""))</f>
        <v>Aguardando retirada</v>
      </c>
      <c r="AC2759" s="18">
        <v>1</v>
      </c>
      <c r="AD2759" s="18">
        <f>AC2759/SUMIF($P:$P,P2759,$AC:$AC)</f>
        <v>1</v>
      </c>
      <c r="AE2759" s="18">
        <f>IF(R2759=0,0,AC2759/SUMIF($R:$R,R2759,$AC:$AC))</f>
        <v>0.16666666666666666</v>
      </c>
      <c r="AF2759" s="18">
        <f>IF(R2759=0,1,0)</f>
        <v>0</v>
      </c>
      <c r="AH2759" t="str">
        <f>TEXT(J2759,"MMMM")</f>
        <v>maio</v>
      </c>
    </row>
    <row r="2760" spans="1:34" ht="12.75" hidden="1" customHeight="1" x14ac:dyDescent="0.25">
      <c r="A2760" s="90" t="str">
        <f>IF(C2760="Oficina Diversos","Oficina Geral",
IF(ISNUMBER(FIND("Estoque - Colhedoras",C2760)),"Colhedoras",IF(ISNUMBER(FIND("Caldeiraria",C2760)),"Caldeiraria",IF(ISNUMBER(FIND("Borracharia",C2760)),"Borracharia",IF(ISNUMBER(FIND("Lubrificação",C2760)),"Lubrificação",
IF(ISNUMBER(FIND("Estoque - Carregadeiras",C2760)),"Carregadeiras",IF(ISNUMBER(FIND("Estoque - Veic. Leves",C2760)),"Veic. Leves",
IF(ISNUMBER(FIND("Estoque - Caminhões",C2760)),"Caminhões",IF(ISNUMBER(FIND("Estoque - Transbordos",C2760)),"Transbordos",
IF(ISNUMBER(FIND("Estoque - Tratores",C2760)),"Tratores",
IF(ISNUMBER(FIND("Estoque - Máquinas pesadas",C2760)),"Máquinas pesadas",
IF(ISNUMBER(FIND("Estoque - Reboques",C2760)),"Reboques",
IF(C2760="Estoque","Estoque",
IF(AND(ISNUMBER(C2760),C2760&gt;1000,C2760&lt;2000),"Caminhões",
IF(AND(ISNUMBER(C2760),C2760&gt;2000,C2760&lt;3000),"Tratores",
IF(AND(ISNUMBER(C2760),C2760&gt;3000,C2760&lt;4000),"Carregadeiras",
IF(AND(ISNUMBER(C2760),C2760&gt;4000,C2760&lt;5000),"Máquinas pesadas",
IF(AND(ISNUMBER(C2760),C2760&gt;5000,C2760&lt;6000),"Colhedoras",
IF(AND(ISNUMBER(C2760),C2760&gt;7000,C2760&lt;8000),"Irrigação",
IF(AND(ISNUMBER(C2760),C2760&gt;8000,C2760&lt;9000),"Reboques",IF(AND(ISNUMBER(C2760),C2760&gt;0,C2760&lt;1000),"Veic. Leves","")))))))))))))))))))))</f>
        <v>Caminhões</v>
      </c>
      <c r="B2760"/>
      <c r="C2760" s="69">
        <v>1011</v>
      </c>
      <c r="D2760" s="69">
        <v>91253</v>
      </c>
      <c r="E2760" s="70" t="s">
        <v>1363</v>
      </c>
      <c r="F2760" s="14" t="str">
        <f>IF(ISBLANK(K2760), "Apenas Solicitação", "Tem OC")</f>
        <v>Tem OC</v>
      </c>
      <c r="G2760" s="69">
        <v>1</v>
      </c>
      <c r="H2760" s="37">
        <f>G2760-I2760</f>
        <v>0</v>
      </c>
      <c r="I2760" s="38">
        <v>1</v>
      </c>
      <c r="J2760" s="71">
        <v>45798</v>
      </c>
      <c r="K2760" s="186">
        <v>45804</v>
      </c>
      <c r="L2760" s="70"/>
      <c r="M2760" s="44" t="str">
        <f ca="1">IF(OR(N2760="", N2760=0), "", IF(N2760&gt;TODAY(), "No prazo", "Atrasado"))</f>
        <v/>
      </c>
      <c r="N2760" s="44" t="str">
        <f>IFERROR(K2760 + VALUE(LEFT(L2760, FIND(" ", L2760) - 1)), "")</f>
        <v/>
      </c>
      <c r="O2760" s="3">
        <f>IF(_xlfn.DAYS(K2760,J2760)&lt;0, "Aguardando OC", _xlfn.DAYS(K2760,J2760))</f>
        <v>6</v>
      </c>
      <c r="P2760" s="195">
        <v>403827</v>
      </c>
      <c r="Q2760" s="12"/>
      <c r="R2760" s="195">
        <v>168245</v>
      </c>
      <c r="S2760" s="69">
        <v>221</v>
      </c>
      <c r="T2760" s="65" t="s">
        <v>1029</v>
      </c>
      <c r="U2760" s="120">
        <v>89.64</v>
      </c>
      <c r="V2760" s="69">
        <v>1623</v>
      </c>
      <c r="W2760" s="43" t="str">
        <f>IFERROR(VLOOKUP(V2760, Fornecedores!A:C, 3, FALSE), "")</f>
        <v xml:space="preserve">ORLANDO PECAS       </v>
      </c>
      <c r="X2760" s="43" t="str">
        <f>IFERROR(VLOOKUP(V2760, Fornecedores!A:E, 5, FALSE), "")</f>
        <v>Recife</v>
      </c>
      <c r="Y2760" s="43" t="str">
        <f>IFERROR(VLOOKUP(V2760, Fornecedores!A:F, 6, FALSE), "")</f>
        <v>PE</v>
      </c>
      <c r="Z2760" s="14" t="str">
        <f>IF(H2760=0, "Pedido entregue!", "Pendente")</f>
        <v>Pedido entregue!</v>
      </c>
      <c r="AA2760"/>
      <c r="AB2760" s="58" t="str">
        <f>IF(Z2760="Pedido Entregue!", IF(AA2760=1, "Retirado do Almoxarifado", IF(AA2760=2, "Material devolvido", "Aguardando retirada")), IF(Z2760="Pendente", "Entrega pendente", ""))</f>
        <v>Aguardando retirada</v>
      </c>
      <c r="AC2760" s="18">
        <v>1</v>
      </c>
      <c r="AD2760" s="18">
        <f>AC2760/SUMIF($P:$P,P2760,$AC:$AC)</f>
        <v>1</v>
      </c>
      <c r="AE2760" s="18">
        <f>IF(R2760=0,0,AC2760/SUMIF($R:$R,R2760,$AC:$AC))</f>
        <v>0.16666666666666666</v>
      </c>
      <c r="AF2760" s="18">
        <f>IF(R2760=0,1,0)</f>
        <v>0</v>
      </c>
      <c r="AH2760" t="str">
        <f>TEXT(J2760,"MMMM")</f>
        <v>maio</v>
      </c>
    </row>
    <row r="2761" spans="1:34" ht="12.75" customHeight="1" x14ac:dyDescent="0.25">
      <c r="A2761" s="90" t="str">
        <f>IF(C2761="Oficina Diversos","Oficina Geral",
IF(ISNUMBER(FIND("Estoque - Colhedoras",C2761)),"Colhedoras",IF(ISNUMBER(FIND("Caldeiraria",C2761)),"Caldeiraria",IF(ISNUMBER(FIND("Borracharia",C2761)),"Borracharia",IF(ISNUMBER(FIND("Lubrificação",C2761)),"Lubrificação",
IF(ISNUMBER(FIND("Estoque - Carregadeiras",C2761)),"Carregadeiras",IF(ISNUMBER(FIND("Estoque - Veic. Leves",C2761)),"Veic. Leves",
IF(ISNUMBER(FIND("Estoque - Caminhões",C2761)),"Caminhões",IF(ISNUMBER(FIND("Estoque - Transbordos",C2761)),"Transbordos",
IF(ISNUMBER(FIND("Estoque - Tratores",C2761)),"Tratores",
IF(ISNUMBER(FIND("Estoque - Máquinas pesadas",C2761)),"Máquinas pesadas",
IF(ISNUMBER(FIND("Estoque - Reboques",C2761)),"Reboques",
IF(C2761="Estoque","Estoque",
IF(AND(ISNUMBER(C2761),C2761&gt;1000,C2761&lt;2000),"Caminhões",
IF(AND(ISNUMBER(C2761),C2761&gt;2000,C2761&lt;3000),"Tratores",
IF(AND(ISNUMBER(C2761),C2761&gt;3000,C2761&lt;4000),"Carregadeiras",
IF(AND(ISNUMBER(C2761),C2761&gt;4000,C2761&lt;5000),"Máquinas pesadas",
IF(AND(ISNUMBER(C2761),C2761&gt;5000,C2761&lt;6000),"Colhedoras",
IF(AND(ISNUMBER(C2761),C2761&gt;7000,C2761&lt;8000),"Irrigação",
IF(AND(ISNUMBER(C2761),C2761&gt;8000,C2761&lt;9000),"Reboques",IF(AND(ISNUMBER(C2761),C2761&gt;0,C2761&lt;1000),"Veic. Leves","")))))))))))))))))))))</f>
        <v>Oficina Geral</v>
      </c>
      <c r="B2761" s="72"/>
      <c r="C2761" s="2" t="s">
        <v>20087</v>
      </c>
      <c r="D2761" s="2">
        <v>91254</v>
      </c>
      <c r="E2761" s="3" t="s">
        <v>20076</v>
      </c>
      <c r="F2761" s="14" t="str">
        <f>IF(ISBLANK(K2761), "Apenas Solicitação", "Tem OC")</f>
        <v>Apenas Solicitação</v>
      </c>
      <c r="G2761" s="2">
        <v>1</v>
      </c>
      <c r="H2761" s="37">
        <f>G2761-I2761</f>
        <v>1</v>
      </c>
      <c r="I2761" s="38">
        <v>0</v>
      </c>
      <c r="J2761" s="4">
        <v>45798</v>
      </c>
      <c r="K2761" s="14"/>
      <c r="L2761" s="3"/>
      <c r="M2761" s="44" t="str">
        <f ca="1">IF(OR(N2761="", N2761=0), "", IF(N2761&gt;TODAY(), "No prazo", "Atrasado"))</f>
        <v/>
      </c>
      <c r="N2761" s="44" t="str">
        <f>IFERROR(K2761 + VALUE(LEFT(L2761, FIND(" ", L2761) - 1)), "")</f>
        <v/>
      </c>
      <c r="O2761" s="3" t="str">
        <f>IF(_xlfn.DAYS(K2761,J2761)&lt;0, "Aguardando OC", _xlfn.DAYS(K2761,J2761))</f>
        <v>Aguardando OC</v>
      </c>
      <c r="P2761" s="14">
        <v>403855</v>
      </c>
      <c r="Q2761" s="12"/>
      <c r="R2761" s="14">
        <v>0</v>
      </c>
      <c r="S2761" s="2">
        <v>221</v>
      </c>
      <c r="T2761" s="65" t="s">
        <v>1029</v>
      </c>
      <c r="U2761" s="21">
        <v>0</v>
      </c>
      <c r="V2761" s="2"/>
      <c r="W2761" s="43" t="str">
        <f>IFERROR(VLOOKUP(V2761, Fornecedores!A:C, 3, FALSE), "")</f>
        <v/>
      </c>
      <c r="X2761" s="43" t="str">
        <f>IFERROR(VLOOKUP(V2761, Fornecedores!A:E, 5, FALSE), "")</f>
        <v/>
      </c>
      <c r="Y2761" s="43" t="str">
        <f>IFERROR(VLOOKUP(V2761, Fornecedores!A:F, 6, FALSE), "")</f>
        <v/>
      </c>
      <c r="Z2761" s="14" t="str">
        <f>IF(H2761=0, "Pedido entregue!", "Pendente")</f>
        <v>Pendente</v>
      </c>
      <c r="AA2761" s="74"/>
      <c r="AB2761" s="58" t="str">
        <f>IF(Z2761="Pedido Entregue!", IF(AA2761=1, "Retirado do Almoxarifado", IF(AA2761=2, "Material devolvido", "Aguardando retirada")), IF(Z2761="Pendente", "Entrega pendente", ""))</f>
        <v>Entrega pendente</v>
      </c>
      <c r="AC2761" s="18">
        <v>1</v>
      </c>
      <c r="AD2761" s="18">
        <f>AC2761/SUMIF($P:$P,P2761,$AC:$AC)</f>
        <v>1</v>
      </c>
      <c r="AE2761" s="18">
        <f>IF(R2761=0,0,AC2761/SUMIF($R:$R,R2761,$AC:$AC))</f>
        <v>0</v>
      </c>
      <c r="AF2761" s="18">
        <f>IF(R2761=0,1,0)</f>
        <v>1</v>
      </c>
      <c r="AH2761" t="str">
        <f>TEXT(J2761,"MMMM")</f>
        <v>maio</v>
      </c>
    </row>
    <row r="2762" spans="1:34" ht="12.75" customHeight="1" x14ac:dyDescent="0.25">
      <c r="A2762" s="90" t="str">
        <f>IF(C2762="Oficina Diversos","Oficina Geral",
IF(ISNUMBER(FIND("Estoque - Colhedoras",C2762)),"Colhedoras",IF(ISNUMBER(FIND("Caldeiraria",C2762)),"Caldeiraria",IF(ISNUMBER(FIND("Borracharia",C2762)),"Borracharia",IF(ISNUMBER(FIND("Lubrificação",C2762)),"Lubrificação",
IF(ISNUMBER(FIND("Estoque - Carregadeiras",C2762)),"Carregadeiras",IF(ISNUMBER(FIND("Estoque - Veic. Leves",C2762)),"Veic. Leves",
IF(ISNUMBER(FIND("Estoque - Caminhões",C2762)),"Caminhões",IF(ISNUMBER(FIND("Estoque - Transbordos",C2762)),"Transbordos",
IF(ISNUMBER(FIND("Estoque - Tratores",C2762)),"Tratores",
IF(ISNUMBER(FIND("Estoque - Máquinas pesadas",C2762)),"Máquinas pesadas",
IF(ISNUMBER(FIND("Estoque - Reboques",C2762)),"Reboques",
IF(C2762="Estoque","Estoque",
IF(AND(ISNUMBER(C2762),C2762&gt;1000,C2762&lt;2000),"Caminhões",
IF(AND(ISNUMBER(C2762),C2762&gt;2000,C2762&lt;3000),"Tratores",
IF(AND(ISNUMBER(C2762),C2762&gt;3000,C2762&lt;4000),"Carregadeiras",
IF(AND(ISNUMBER(C2762),C2762&gt;4000,C2762&lt;5000),"Máquinas pesadas",
IF(AND(ISNUMBER(C2762),C2762&gt;5000,C2762&lt;6000),"Colhedoras",
IF(AND(ISNUMBER(C2762),C2762&gt;7000,C2762&lt;8000),"Irrigação",
IF(AND(ISNUMBER(C2762),C2762&gt;8000,C2762&lt;9000),"Reboques",IF(AND(ISNUMBER(C2762),C2762&gt;0,C2762&lt;1000),"Veic. Leves","")))))))))))))))))))))</f>
        <v>Oficina Geral</v>
      </c>
      <c r="B2762" s="72"/>
      <c r="C2762" s="2" t="s">
        <v>20087</v>
      </c>
      <c r="D2762" s="2">
        <v>91298</v>
      </c>
      <c r="E2762" s="3" t="s">
        <v>20077</v>
      </c>
      <c r="F2762" s="14" t="str">
        <f>IF(ISBLANK(K2762), "Apenas Solicitação", "Tem OC")</f>
        <v>Apenas Solicitação</v>
      </c>
      <c r="G2762" s="2">
        <v>1</v>
      </c>
      <c r="H2762" s="37">
        <f>G2762-I2762</f>
        <v>1</v>
      </c>
      <c r="I2762" s="38">
        <v>0</v>
      </c>
      <c r="J2762" s="4">
        <v>45798</v>
      </c>
      <c r="K2762" s="14"/>
      <c r="L2762" s="3"/>
      <c r="M2762" s="44" t="str">
        <f ca="1">IF(OR(N2762="", N2762=0), "", IF(N2762&gt;TODAY(), "No prazo", "Atrasado"))</f>
        <v/>
      </c>
      <c r="N2762" s="44" t="str">
        <f>IFERROR(K2762 + VALUE(LEFT(L2762, FIND(" ", L2762) - 1)), "")</f>
        <v/>
      </c>
      <c r="O2762" s="3" t="str">
        <f>IF(_xlfn.DAYS(K2762,J2762)&lt;0, "Aguardando OC", _xlfn.DAYS(K2762,J2762))</f>
        <v>Aguardando OC</v>
      </c>
      <c r="P2762" s="14">
        <v>403843</v>
      </c>
      <c r="Q2762" s="12"/>
      <c r="R2762" s="14">
        <v>0</v>
      </c>
      <c r="S2762" s="2">
        <v>221</v>
      </c>
      <c r="T2762" s="65" t="s">
        <v>1029</v>
      </c>
      <c r="U2762" s="21">
        <v>0</v>
      </c>
      <c r="V2762" s="2"/>
      <c r="W2762" s="43" t="str">
        <f>IFERROR(VLOOKUP(V2762, Fornecedores!A:C, 3, FALSE), "")</f>
        <v/>
      </c>
      <c r="X2762" s="43" t="str">
        <f>IFERROR(VLOOKUP(V2762, Fornecedores!A:E, 5, FALSE), "")</f>
        <v/>
      </c>
      <c r="Y2762" s="43" t="str">
        <f>IFERROR(VLOOKUP(V2762, Fornecedores!A:F, 6, FALSE), "")</f>
        <v/>
      </c>
      <c r="Z2762" s="14" t="str">
        <f>IF(H2762=0, "Pedido entregue!", "Pendente")</f>
        <v>Pendente</v>
      </c>
      <c r="AA2762" s="74"/>
      <c r="AB2762" s="58" t="str">
        <f>IF(Z2762="Pedido Entregue!", IF(AA2762=1, "Retirado do Almoxarifado", IF(AA2762=2, "Material devolvido", "Aguardando retirada")), IF(Z2762="Pendente", "Entrega pendente", ""))</f>
        <v>Entrega pendente</v>
      </c>
      <c r="AC2762" s="18">
        <v>1</v>
      </c>
      <c r="AD2762" s="18">
        <f>AC2762/SUMIF($P:$P,P2762,$AC:$AC)</f>
        <v>1</v>
      </c>
      <c r="AE2762" s="18">
        <f>IF(R2762=0,0,AC2762/SUMIF($R:$R,R2762,$AC:$AC))</f>
        <v>0</v>
      </c>
      <c r="AF2762" s="18">
        <f>IF(R2762=0,1,0)</f>
        <v>1</v>
      </c>
      <c r="AH2762" t="str">
        <f>TEXT(J2762,"MMMM")</f>
        <v>maio</v>
      </c>
    </row>
    <row r="2763" spans="1:34" ht="12.75" customHeight="1" x14ac:dyDescent="0.25">
      <c r="A2763" s="90" t="str">
        <f>IF(C2763="Oficina Diversos","Oficina Geral",
IF(ISNUMBER(FIND("Estoque - Colhedoras",C2763)),"Colhedoras",IF(ISNUMBER(FIND("Caldeiraria",C2763)),"Caldeiraria",IF(ISNUMBER(FIND("Borracharia",C2763)),"Borracharia",IF(ISNUMBER(FIND("Lubrificação",C2763)),"Lubrificação",
IF(ISNUMBER(FIND("Estoque - Carregadeiras",C2763)),"Carregadeiras",IF(ISNUMBER(FIND("Estoque - Veic. Leves",C2763)),"Veic. Leves",
IF(ISNUMBER(FIND("Estoque - Caminhões",C2763)),"Caminhões",IF(ISNUMBER(FIND("Estoque - Transbordos",C2763)),"Transbordos",
IF(ISNUMBER(FIND("Estoque - Tratores",C2763)),"Tratores",
IF(ISNUMBER(FIND("Estoque - Máquinas pesadas",C2763)),"Máquinas pesadas",
IF(ISNUMBER(FIND("Estoque - Reboques",C2763)),"Reboques",
IF(C2763="Estoque","Estoque",
IF(AND(ISNUMBER(C2763),C2763&gt;1000,C2763&lt;2000),"Caminhões",
IF(AND(ISNUMBER(C2763),C2763&gt;2000,C2763&lt;3000),"Tratores",
IF(AND(ISNUMBER(C2763),C2763&gt;3000,C2763&lt;4000),"Carregadeiras",
IF(AND(ISNUMBER(C2763),C2763&gt;4000,C2763&lt;5000),"Máquinas pesadas",
IF(AND(ISNUMBER(C2763),C2763&gt;5000,C2763&lt;6000),"Colhedoras",
IF(AND(ISNUMBER(C2763),C2763&gt;7000,C2763&lt;8000),"Irrigação",
IF(AND(ISNUMBER(C2763),C2763&gt;8000,C2763&lt;9000),"Reboques",IF(AND(ISNUMBER(C2763),C2763&gt;0,C2763&lt;1000),"Veic. Leves","")))))))))))))))))))))</f>
        <v>Oficina Geral</v>
      </c>
      <c r="B2763" s="72"/>
      <c r="C2763" s="2" t="s">
        <v>20087</v>
      </c>
      <c r="D2763" s="2">
        <v>91299</v>
      </c>
      <c r="E2763" s="3" t="s">
        <v>20078</v>
      </c>
      <c r="F2763" s="14" t="str">
        <f>IF(ISBLANK(K2763), "Apenas Solicitação", "Tem OC")</f>
        <v>Apenas Solicitação</v>
      </c>
      <c r="G2763" s="2">
        <v>1</v>
      </c>
      <c r="H2763" s="37">
        <f>G2763-I2763</f>
        <v>1</v>
      </c>
      <c r="I2763" s="38">
        <v>0</v>
      </c>
      <c r="J2763" s="4">
        <v>45798</v>
      </c>
      <c r="K2763" s="14"/>
      <c r="L2763" s="3"/>
      <c r="M2763" s="44" t="str">
        <f ca="1">IF(OR(N2763="", N2763=0), "", IF(N2763&gt;TODAY(), "No prazo", "Atrasado"))</f>
        <v/>
      </c>
      <c r="N2763" s="44" t="str">
        <f>IFERROR(K2763 + VALUE(LEFT(L2763, FIND(" ", L2763) - 1)), "")</f>
        <v/>
      </c>
      <c r="O2763" s="3" t="str">
        <f>IF(_xlfn.DAYS(K2763,J2763)&lt;0, "Aguardando OC", _xlfn.DAYS(K2763,J2763))</f>
        <v>Aguardando OC</v>
      </c>
      <c r="P2763" s="14">
        <v>403860</v>
      </c>
      <c r="Q2763" s="12"/>
      <c r="R2763" s="14">
        <v>0</v>
      </c>
      <c r="S2763" s="2">
        <v>221</v>
      </c>
      <c r="T2763" s="65" t="s">
        <v>1029</v>
      </c>
      <c r="U2763" s="21">
        <v>0</v>
      </c>
      <c r="V2763" s="2"/>
      <c r="W2763" s="43" t="str">
        <f>IFERROR(VLOOKUP(V2763, Fornecedores!A:C, 3, FALSE), "")</f>
        <v/>
      </c>
      <c r="X2763" s="43" t="str">
        <f>IFERROR(VLOOKUP(V2763, Fornecedores!A:E, 5, FALSE), "")</f>
        <v/>
      </c>
      <c r="Y2763" s="43" t="str">
        <f>IFERROR(VLOOKUP(V2763, Fornecedores!A:F, 6, FALSE), "")</f>
        <v/>
      </c>
      <c r="Z2763" s="14" t="str">
        <f>IF(H2763=0, "Pedido entregue!", "Pendente")</f>
        <v>Pendente</v>
      </c>
      <c r="AA2763" s="74"/>
      <c r="AB2763" s="58" t="str">
        <f>IF(Z2763="Pedido Entregue!", IF(AA2763=1, "Retirado do Almoxarifado", IF(AA2763=2, "Material devolvido", "Aguardando retirada")), IF(Z2763="Pendente", "Entrega pendente", ""))</f>
        <v>Entrega pendente</v>
      </c>
      <c r="AC2763" s="18">
        <v>1</v>
      </c>
      <c r="AD2763" s="18">
        <f>AC2763/SUMIF($P:$P,P2763,$AC:$AC)</f>
        <v>1</v>
      </c>
      <c r="AE2763" s="18">
        <f>IF(R2763=0,0,AC2763/SUMIF($R:$R,R2763,$AC:$AC))</f>
        <v>0</v>
      </c>
      <c r="AF2763" s="18">
        <f>IF(R2763=0,1,0)</f>
        <v>1</v>
      </c>
      <c r="AH2763" t="str">
        <f>TEXT(J2763,"MMMM")</f>
        <v>maio</v>
      </c>
    </row>
    <row r="2764" spans="1:34" ht="12.75" customHeight="1" x14ac:dyDescent="0.25">
      <c r="A2764" s="90" t="str">
        <f>IF(C2764="Oficina Diversos","Oficina Geral",
IF(ISNUMBER(FIND("Estoque - Colhedoras",C2764)),"Colhedoras",IF(ISNUMBER(FIND("Caldeiraria",C2764)),"Caldeiraria",IF(ISNUMBER(FIND("Borracharia",C2764)),"Borracharia",IF(ISNUMBER(FIND("Lubrificação",C2764)),"Lubrificação",
IF(ISNUMBER(FIND("Estoque - Carregadeiras",C2764)),"Carregadeiras",IF(ISNUMBER(FIND("Estoque - Veic. Leves",C2764)),"Veic. Leves",
IF(ISNUMBER(FIND("Estoque - Caminhões",C2764)),"Caminhões",IF(ISNUMBER(FIND("Estoque - Transbordos",C2764)),"Transbordos",
IF(ISNUMBER(FIND("Estoque - Tratores",C2764)),"Tratores",
IF(ISNUMBER(FIND("Estoque - Máquinas pesadas",C2764)),"Máquinas pesadas",
IF(ISNUMBER(FIND("Estoque - Reboques",C2764)),"Reboques",
IF(C2764="Estoque","Estoque",
IF(AND(ISNUMBER(C2764),C2764&gt;1000,C2764&lt;2000),"Caminhões",
IF(AND(ISNUMBER(C2764),C2764&gt;2000,C2764&lt;3000),"Tratores",
IF(AND(ISNUMBER(C2764),C2764&gt;3000,C2764&lt;4000),"Carregadeiras",
IF(AND(ISNUMBER(C2764),C2764&gt;4000,C2764&lt;5000),"Máquinas pesadas",
IF(AND(ISNUMBER(C2764),C2764&gt;5000,C2764&lt;6000),"Colhedoras",
IF(AND(ISNUMBER(C2764),C2764&gt;7000,C2764&lt;8000),"Irrigação",
IF(AND(ISNUMBER(C2764),C2764&gt;8000,C2764&lt;9000),"Reboques",IF(AND(ISNUMBER(C2764),C2764&gt;0,C2764&lt;1000),"Veic. Leves","")))))))))))))))))))))</f>
        <v>Oficina Geral</v>
      </c>
      <c r="B2764" s="72"/>
      <c r="C2764" s="2" t="s">
        <v>20087</v>
      </c>
      <c r="D2764" s="2">
        <v>91300</v>
      </c>
      <c r="E2764" s="3" t="s">
        <v>20079</v>
      </c>
      <c r="F2764" s="14" t="str">
        <f>IF(ISBLANK(K2764), "Apenas Solicitação", "Tem OC")</f>
        <v>Apenas Solicitação</v>
      </c>
      <c r="G2764" s="2">
        <v>1</v>
      </c>
      <c r="H2764" s="37">
        <f>G2764-I2764</f>
        <v>1</v>
      </c>
      <c r="I2764" s="38">
        <v>0</v>
      </c>
      <c r="J2764" s="4">
        <v>45798</v>
      </c>
      <c r="K2764" s="14"/>
      <c r="L2764" s="3"/>
      <c r="M2764" s="44" t="str">
        <f ca="1">IF(OR(N2764="", N2764=0), "", IF(N2764&gt;TODAY(), "No prazo", "Atrasado"))</f>
        <v/>
      </c>
      <c r="N2764" s="44" t="str">
        <f>IFERROR(K2764 + VALUE(LEFT(L2764, FIND(" ", L2764) - 1)), "")</f>
        <v/>
      </c>
      <c r="O2764" s="3" t="str">
        <f>IF(_xlfn.DAYS(K2764,J2764)&lt;0, "Aguardando OC", _xlfn.DAYS(K2764,J2764))</f>
        <v>Aguardando OC</v>
      </c>
      <c r="P2764" s="14">
        <v>403850</v>
      </c>
      <c r="Q2764" s="12"/>
      <c r="R2764" s="14">
        <v>0</v>
      </c>
      <c r="S2764" s="2">
        <v>221</v>
      </c>
      <c r="T2764" s="65" t="s">
        <v>1029</v>
      </c>
      <c r="U2764" s="21">
        <v>0</v>
      </c>
      <c r="V2764" s="2"/>
      <c r="W2764" s="43" t="str">
        <f>IFERROR(VLOOKUP(V2764, Fornecedores!A:C, 3, FALSE), "")</f>
        <v/>
      </c>
      <c r="X2764" s="43" t="str">
        <f>IFERROR(VLOOKUP(V2764, Fornecedores!A:E, 5, FALSE), "")</f>
        <v/>
      </c>
      <c r="Y2764" s="43" t="str">
        <f>IFERROR(VLOOKUP(V2764, Fornecedores!A:F, 6, FALSE), "")</f>
        <v/>
      </c>
      <c r="Z2764" s="14" t="str">
        <f>IF(H2764=0, "Pedido entregue!", "Pendente")</f>
        <v>Pendente</v>
      </c>
      <c r="AA2764" s="74"/>
      <c r="AB2764" s="58" t="str">
        <f>IF(Z2764="Pedido Entregue!", IF(AA2764=1, "Retirado do Almoxarifado", IF(AA2764=2, "Material devolvido", "Aguardando retirada")), IF(Z2764="Pendente", "Entrega pendente", ""))</f>
        <v>Entrega pendente</v>
      </c>
      <c r="AC2764" s="18">
        <v>1</v>
      </c>
      <c r="AD2764" s="18">
        <f>AC2764/SUMIF($P:$P,P2764,$AC:$AC)</f>
        <v>1</v>
      </c>
      <c r="AE2764" s="18">
        <f>IF(R2764=0,0,AC2764/SUMIF($R:$R,R2764,$AC:$AC))</f>
        <v>0</v>
      </c>
      <c r="AF2764" s="18">
        <f>IF(R2764=0,1,0)</f>
        <v>1</v>
      </c>
      <c r="AH2764" t="str">
        <f>TEXT(J2764,"MMMM")</f>
        <v>maio</v>
      </c>
    </row>
    <row r="2765" spans="1:34" ht="12.75" customHeight="1" x14ac:dyDescent="0.25">
      <c r="A2765" s="90" t="str">
        <f>IF(C2765="Oficina Diversos","Oficina Geral",
IF(ISNUMBER(FIND("Estoque - Colhedoras",C2765)),"Colhedoras",IF(ISNUMBER(FIND("Caldeiraria",C2765)),"Caldeiraria",IF(ISNUMBER(FIND("Borracharia",C2765)),"Borracharia",IF(ISNUMBER(FIND("Lubrificação",C2765)),"Lubrificação",
IF(ISNUMBER(FIND("Estoque - Carregadeiras",C2765)),"Carregadeiras",IF(ISNUMBER(FIND("Estoque - Veic. Leves",C2765)),"Veic. Leves",
IF(ISNUMBER(FIND("Estoque - Caminhões",C2765)),"Caminhões",IF(ISNUMBER(FIND("Estoque - Transbordos",C2765)),"Transbordos",
IF(ISNUMBER(FIND("Estoque - Tratores",C2765)),"Tratores",
IF(ISNUMBER(FIND("Estoque - Máquinas pesadas",C2765)),"Máquinas pesadas",
IF(ISNUMBER(FIND("Estoque - Reboques",C2765)),"Reboques",
IF(C2765="Estoque","Estoque",
IF(AND(ISNUMBER(C2765),C2765&gt;1000,C2765&lt;2000),"Caminhões",
IF(AND(ISNUMBER(C2765),C2765&gt;2000,C2765&lt;3000),"Tratores",
IF(AND(ISNUMBER(C2765),C2765&gt;3000,C2765&lt;4000),"Carregadeiras",
IF(AND(ISNUMBER(C2765),C2765&gt;4000,C2765&lt;5000),"Máquinas pesadas",
IF(AND(ISNUMBER(C2765),C2765&gt;5000,C2765&lt;6000),"Colhedoras",
IF(AND(ISNUMBER(C2765),C2765&gt;7000,C2765&lt;8000),"Irrigação",
IF(AND(ISNUMBER(C2765),C2765&gt;8000,C2765&lt;9000),"Reboques",IF(AND(ISNUMBER(C2765),C2765&gt;0,C2765&lt;1000),"Veic. Leves","")))))))))))))))))))))</f>
        <v>Máquinas pesadas</v>
      </c>
      <c r="B2765" s="72"/>
      <c r="C2765" s="2">
        <v>4011</v>
      </c>
      <c r="D2765" s="2">
        <v>91354</v>
      </c>
      <c r="E2765" s="3" t="s">
        <v>19918</v>
      </c>
      <c r="F2765" s="14" t="str">
        <f>IF(ISBLANK(K2765), "Apenas Solicitação", "Tem OC")</f>
        <v>Apenas Solicitação</v>
      </c>
      <c r="G2765" s="2">
        <v>1</v>
      </c>
      <c r="H2765" s="37">
        <f>G2765-I2765</f>
        <v>1</v>
      </c>
      <c r="I2765" s="38">
        <v>0</v>
      </c>
      <c r="J2765" s="4">
        <v>45790</v>
      </c>
      <c r="K2765" s="14"/>
      <c r="L2765" s="3"/>
      <c r="M2765" s="44" t="str">
        <f ca="1">IF(OR(N2765="", N2765=0), "", IF(N2765&gt;TODAY(), "No prazo", "Atrasado"))</f>
        <v/>
      </c>
      <c r="N2765" s="44" t="str">
        <f>IFERROR(K2765 + VALUE(LEFT(L2765, FIND(" ", L2765) - 1)), "")</f>
        <v/>
      </c>
      <c r="O2765" s="3" t="str">
        <f>IF(_xlfn.DAYS(K2765,J2765)&lt;0, "Aguardando OC", _xlfn.DAYS(K2765,J2765))</f>
        <v>Aguardando OC</v>
      </c>
      <c r="P2765" s="14">
        <v>402732</v>
      </c>
      <c r="Q2765" s="12"/>
      <c r="R2765" s="14">
        <v>0</v>
      </c>
      <c r="S2765" s="2">
        <v>221</v>
      </c>
      <c r="T2765" s="65" t="s">
        <v>1029</v>
      </c>
      <c r="U2765" s="21">
        <v>0</v>
      </c>
      <c r="V2765" s="2"/>
      <c r="W2765" s="43" t="str">
        <f>IFERROR(VLOOKUP(V2765, Fornecedores!A:C, 3, FALSE), "")</f>
        <v/>
      </c>
      <c r="X2765" s="43" t="str">
        <f>IFERROR(VLOOKUP(V2765, Fornecedores!A:E, 5, FALSE), "")</f>
        <v/>
      </c>
      <c r="Y2765" s="43" t="str">
        <f>IFERROR(VLOOKUP(V2765, Fornecedores!A:F, 6, FALSE), "")</f>
        <v/>
      </c>
      <c r="Z2765" s="14" t="str">
        <f>IF(H2765=0, "Pedido entregue!", "Pendente")</f>
        <v>Pendente</v>
      </c>
      <c r="AA2765" s="74"/>
      <c r="AB2765" s="58" t="str">
        <f>IF(Z2765="Pedido Entregue!", IF(AA2765=1, "Retirado do Almoxarifado", IF(AA2765=2, "Material devolvido", "Aguardando retirada")), IF(Z2765="Pendente", "Entrega pendente", ""))</f>
        <v>Entrega pendente</v>
      </c>
      <c r="AC2765" s="18">
        <v>1</v>
      </c>
      <c r="AD2765" s="18">
        <f>AC2765/SUMIF($P:$P,P2765,$AC:$AC)</f>
        <v>1</v>
      </c>
      <c r="AE2765" s="18">
        <f>IF(R2765=0,0,AC2765/SUMIF($R:$R,R2765,$AC:$AC))</f>
        <v>0</v>
      </c>
      <c r="AF2765" s="18">
        <f>IF(R2765=0,1,0)</f>
        <v>1</v>
      </c>
      <c r="AH2765" t="str">
        <f>TEXT(J2765,"MMMM")</f>
        <v>maio</v>
      </c>
    </row>
    <row r="2766" spans="1:34" ht="12.75" hidden="1" customHeight="1" x14ac:dyDescent="0.25">
      <c r="A2766" s="90" t="str">
        <f>IF(C2766="Oficina Diversos","Oficina Geral",
IF(ISNUMBER(FIND("Estoque - Colhedoras",C2766)),"Colhedoras",IF(ISNUMBER(FIND("Caldeiraria",C2766)),"Caldeiraria",IF(ISNUMBER(FIND("Borracharia",C2766)),"Borracharia",IF(ISNUMBER(FIND("Lubrificação",C2766)),"Lubrificação",
IF(ISNUMBER(FIND("Estoque - Carregadeiras",C2766)),"Carregadeiras",IF(ISNUMBER(FIND("Estoque - Veic. Leves",C2766)),"Veic. Leves",
IF(ISNUMBER(FIND("Estoque - Caminhões",C2766)),"Caminhões",IF(ISNUMBER(FIND("Estoque - Transbordos",C2766)),"Transbordos",
IF(ISNUMBER(FIND("Estoque - Tratores",C2766)),"Tratores",
IF(ISNUMBER(FIND("Estoque - Máquinas pesadas",C2766)),"Máquinas pesadas",
IF(ISNUMBER(FIND("Estoque - Reboques",C2766)),"Reboques",
IF(C2766="Estoque","Estoque",
IF(AND(ISNUMBER(C2766),C2766&gt;1000,C2766&lt;2000),"Caminhões",
IF(AND(ISNUMBER(C2766),C2766&gt;2000,C2766&lt;3000),"Tratores",
IF(AND(ISNUMBER(C2766),C2766&gt;3000,C2766&lt;4000),"Carregadeiras",
IF(AND(ISNUMBER(C2766),C2766&gt;4000,C2766&lt;5000),"Máquinas pesadas",
IF(AND(ISNUMBER(C2766),C2766&gt;5000,C2766&lt;6000),"Colhedoras",
IF(AND(ISNUMBER(C2766),C2766&gt;7000,C2766&lt;8000),"Irrigação",
IF(AND(ISNUMBER(C2766),C2766&gt;8000,C2766&lt;9000),"Reboques",IF(AND(ISNUMBER(C2766),C2766&gt;0,C2766&lt;1000),"Veic. Leves","")))))))))))))))))))))</f>
        <v>Máquinas pesadas</v>
      </c>
      <c r="B2766" s="72"/>
      <c r="C2766" s="2">
        <v>4017</v>
      </c>
      <c r="D2766" s="2">
        <v>91359</v>
      </c>
      <c r="E2766" s="3" t="s">
        <v>19919</v>
      </c>
      <c r="F2766" s="14" t="str">
        <f>IF(ISBLANK(K2766), "Apenas Solicitação", "Tem OC")</f>
        <v>Tem OC</v>
      </c>
      <c r="G2766" s="2">
        <v>1</v>
      </c>
      <c r="H2766" s="37">
        <f>G2766-I2766</f>
        <v>0</v>
      </c>
      <c r="I2766" s="38">
        <v>1</v>
      </c>
      <c r="J2766" s="4">
        <v>45790</v>
      </c>
      <c r="K2766" s="180">
        <v>45797</v>
      </c>
      <c r="L2766" s="3" t="s">
        <v>20152</v>
      </c>
      <c r="M2766" s="44" t="str">
        <f ca="1">IF(OR(N2766="", N2766=0), "", IF(N2766&gt;TODAY(), "No prazo", "Atrasado"))</f>
        <v>Atrasado</v>
      </c>
      <c r="N2766" s="44">
        <f>IFERROR(K2766 + VALUE(LEFT(L2766, FIND(" ", L2766) - 1)), "")</f>
        <v>45798</v>
      </c>
      <c r="O2766" s="3">
        <f>IF(_xlfn.DAYS(K2766,J2766)&lt;0, "Aguardando OC", _xlfn.DAYS(K2766,J2766))</f>
        <v>7</v>
      </c>
      <c r="P2766" s="14">
        <v>402743</v>
      </c>
      <c r="Q2766" s="12"/>
      <c r="R2766" s="14">
        <v>167904</v>
      </c>
      <c r="S2766" s="2">
        <v>722</v>
      </c>
      <c r="T2766" s="65" t="s">
        <v>263</v>
      </c>
      <c r="U2766" s="21">
        <v>1021.39</v>
      </c>
      <c r="V2766" s="2">
        <v>3230</v>
      </c>
      <c r="W2766" s="43" t="str">
        <f>IFERROR(VLOOKUP(V2766, Fornecedores!A:C, 3, FALSE), "")</f>
        <v xml:space="preserve">SEVILHA             </v>
      </c>
      <c r="X2766" s="43" t="str">
        <f>IFERROR(VLOOKUP(V2766, Fornecedores!A:E, 5, FALSE), "")</f>
        <v>São Paulo</v>
      </c>
      <c r="Y2766" s="43" t="str">
        <f>IFERROR(VLOOKUP(V2766, Fornecedores!A:F, 6, FALSE), "")</f>
        <v>SP</v>
      </c>
      <c r="Z2766" s="14" t="str">
        <f>IF(H2766=0, "Pedido entregue!", "Pendente")</f>
        <v>Pedido entregue!</v>
      </c>
      <c r="AA2766" s="74"/>
      <c r="AB2766" s="58" t="str">
        <f>IF(Z2766="Pedido Entregue!", IF(AA2766=1, "Retirado do Almoxarifado", IF(AA2766=2, "Material devolvido", "Aguardando retirada")), IF(Z2766="Pendente", "Entrega pendente", ""))</f>
        <v>Aguardando retirada</v>
      </c>
      <c r="AC2766" s="18">
        <v>1</v>
      </c>
      <c r="AD2766" s="18">
        <f>AC2766/SUMIF($P:$P,P2766,$AC:$AC)</f>
        <v>1</v>
      </c>
      <c r="AE2766" s="18">
        <f>IF(R2766=0,0,AC2766/SUMIF($R:$R,R2766,$AC:$AC))</f>
        <v>1</v>
      </c>
      <c r="AF2766" s="18">
        <f>IF(R2766=0,1,0)</f>
        <v>0</v>
      </c>
      <c r="AH2766" t="str">
        <f>TEXT(J2766,"MMMM")</f>
        <v>maio</v>
      </c>
    </row>
    <row r="2767" spans="1:34" ht="12.75" hidden="1" customHeight="1" x14ac:dyDescent="0.25">
      <c r="A2767" s="90" t="str">
        <f>IF(C2767="Oficina Diversos","Oficina Geral",
IF(ISNUMBER(FIND("Estoque - Colhedoras",C2767)),"Colhedoras",IF(ISNUMBER(FIND("Caldeiraria",C2767)),"Caldeiraria",IF(ISNUMBER(FIND("Borracharia",C2767)),"Borracharia",IF(ISNUMBER(FIND("Lubrificação",C2767)),"Lubrificação",
IF(ISNUMBER(FIND("Estoque - Carregadeiras",C2767)),"Carregadeiras",IF(ISNUMBER(FIND("Estoque - Veic. Leves",C2767)),"Veic. Leves",
IF(ISNUMBER(FIND("Estoque - Caminhões",C2767)),"Caminhões",IF(ISNUMBER(FIND("Estoque - Transbordos",C2767)),"Transbordos",
IF(ISNUMBER(FIND("Estoque - Tratores",C2767)),"Tratores",
IF(ISNUMBER(FIND("Estoque - Máquinas pesadas",C2767)),"Máquinas pesadas",
IF(ISNUMBER(FIND("Estoque - Reboques",C2767)),"Reboques",
IF(C2767="Estoque","Estoque",
IF(AND(ISNUMBER(C2767),C2767&gt;1000,C2767&lt;2000),"Caminhões",
IF(AND(ISNUMBER(C2767),C2767&gt;2000,C2767&lt;3000),"Tratores",
IF(AND(ISNUMBER(C2767),C2767&gt;3000,C2767&lt;4000),"Carregadeiras",
IF(AND(ISNUMBER(C2767),C2767&gt;4000,C2767&lt;5000),"Máquinas pesadas",
IF(AND(ISNUMBER(C2767),C2767&gt;5000,C2767&lt;6000),"Colhedoras",
IF(AND(ISNUMBER(C2767),C2767&gt;7000,C2767&lt;8000),"Irrigação",
IF(AND(ISNUMBER(C2767),C2767&gt;8000,C2767&lt;9000),"Reboques",IF(AND(ISNUMBER(C2767),C2767&gt;0,C2767&lt;1000),"Veic. Leves","")))))))))))))))))))))</f>
        <v>Caminhões</v>
      </c>
      <c r="B2767" s="72"/>
      <c r="C2767" s="2">
        <v>1025</v>
      </c>
      <c r="D2767" s="2">
        <v>91360</v>
      </c>
      <c r="E2767" s="3" t="s">
        <v>19830</v>
      </c>
      <c r="F2767" s="14" t="str">
        <f>IF(ISBLANK(K2767), "Apenas Solicitação", "Tem OC")</f>
        <v>Tem OC</v>
      </c>
      <c r="G2767" s="2">
        <v>1</v>
      </c>
      <c r="H2767" s="37">
        <f>G2767-I2767</f>
        <v>0</v>
      </c>
      <c r="I2767" s="38">
        <v>1</v>
      </c>
      <c r="J2767" s="4">
        <v>45790</v>
      </c>
      <c r="K2767" s="180">
        <v>45791</v>
      </c>
      <c r="L2767" s="3" t="s">
        <v>20151</v>
      </c>
      <c r="M2767" s="44" t="str">
        <f ca="1">IF(OR(N2767="", N2767=0), "", IF(N2767&gt;TODAY(), "No prazo", "Atrasado"))</f>
        <v>Atrasado</v>
      </c>
      <c r="N2767" s="44">
        <f>IFERROR(K2767 + VALUE(LEFT(L2767, FIND(" ", L2767) - 1)), "")</f>
        <v>45791</v>
      </c>
      <c r="O2767" s="3">
        <f>IF(_xlfn.DAYS(K2767,J2767)&lt;0, "Aguardando OC", _xlfn.DAYS(K2767,J2767))</f>
        <v>1</v>
      </c>
      <c r="P2767" s="14">
        <v>402744</v>
      </c>
      <c r="Q2767" s="12"/>
      <c r="R2767" s="14">
        <v>167593</v>
      </c>
      <c r="S2767" s="2">
        <v>690</v>
      </c>
      <c r="T2767" s="65" t="s">
        <v>312</v>
      </c>
      <c r="U2767" s="21">
        <v>11.58</v>
      </c>
      <c r="V2767" s="2">
        <v>2106</v>
      </c>
      <c r="W2767" s="43" t="str">
        <f>IFERROR(VLOOKUP(V2767, Fornecedores!A:C, 3, FALSE), "")</f>
        <v xml:space="preserve">UNIDAS              </v>
      </c>
      <c r="X2767" s="43" t="str">
        <f>IFERROR(VLOOKUP(V2767, Fornecedores!A:E, 5, FALSE), "")</f>
        <v>João Pessoa</v>
      </c>
      <c r="Y2767" s="43" t="str">
        <f>IFERROR(VLOOKUP(V2767, Fornecedores!A:F, 6, FALSE), "")</f>
        <v>PB</v>
      </c>
      <c r="Z2767" s="14" t="str">
        <f>IF(H2767=0, "Pedido entregue!", "Pendente")</f>
        <v>Pedido entregue!</v>
      </c>
      <c r="AA2767" s="74">
        <v>0</v>
      </c>
      <c r="AB2767" s="58" t="str">
        <f>IF(Z2767="Pedido Entregue!", IF(AA2767=1, "Retirado do Almoxarifado", IF(AA2767=2, "Material devolvido", "Aguardando retirada")), IF(Z2767="Pendente", "Entrega pendente", ""))</f>
        <v>Aguardando retirada</v>
      </c>
      <c r="AC2767" s="18">
        <v>1</v>
      </c>
      <c r="AD2767" s="18">
        <f>AC2767/SUMIF($P:$P,P2767,$AC:$AC)</f>
        <v>1</v>
      </c>
      <c r="AE2767" s="18">
        <f>IF(R2767=0,0,AC2767/SUMIF($R:$R,R2767,$AC:$AC))</f>
        <v>1</v>
      </c>
      <c r="AF2767" s="18">
        <f>IF(R2767=0,1,0)</f>
        <v>0</v>
      </c>
      <c r="AH2767" t="str">
        <f>TEXT(J2767,"MMMM")</f>
        <v>maio</v>
      </c>
    </row>
    <row r="2768" spans="1:34" ht="12.75" customHeight="1" x14ac:dyDescent="0.25">
      <c r="A2768" s="90" t="str">
        <f>IF(C2768="Oficina Diversos","Oficina Geral",
IF(ISNUMBER(FIND("Estoque - Colhedoras",C2768)),"Colhedoras",IF(ISNUMBER(FIND("Caldeiraria",C2768)),"Caldeiraria",IF(ISNUMBER(FIND("Borracharia",C2768)),"Borracharia",IF(ISNUMBER(FIND("Lubrificação",C2768)),"Lubrificação",
IF(ISNUMBER(FIND("Estoque - Carregadeiras",C2768)),"Carregadeiras",IF(ISNUMBER(FIND("Estoque - Veic. Leves",C2768)),"Veic. Leves",
IF(ISNUMBER(FIND("Estoque - Caminhões",C2768)),"Caminhões",IF(ISNUMBER(FIND("Estoque - Transbordos",C2768)),"Transbordos",
IF(ISNUMBER(FIND("Estoque - Tratores",C2768)),"Tratores",
IF(ISNUMBER(FIND("Estoque - Máquinas pesadas",C2768)),"Máquinas pesadas",
IF(ISNUMBER(FIND("Estoque - Reboques",C2768)),"Reboques",
IF(C2768="Estoque","Estoque",
IF(AND(ISNUMBER(C2768),C2768&gt;1000,C2768&lt;2000),"Caminhões",
IF(AND(ISNUMBER(C2768),C2768&gt;2000,C2768&lt;3000),"Tratores",
IF(AND(ISNUMBER(C2768),C2768&gt;3000,C2768&lt;4000),"Carregadeiras",
IF(AND(ISNUMBER(C2768),C2768&gt;4000,C2768&lt;5000),"Máquinas pesadas",
IF(AND(ISNUMBER(C2768),C2768&gt;5000,C2768&lt;6000),"Colhedoras",
IF(AND(ISNUMBER(C2768),C2768&gt;7000,C2768&lt;8000),"Irrigação",
IF(AND(ISNUMBER(C2768),C2768&gt;8000,C2768&lt;9000),"Reboques",IF(AND(ISNUMBER(C2768),C2768&gt;0,C2768&lt;1000),"Veic. Leves","")))))))))))))))))))))</f>
        <v>Reboques</v>
      </c>
      <c r="B2768" s="72"/>
      <c r="C2768" s="42" t="s">
        <v>1092</v>
      </c>
      <c r="D2768" s="42">
        <v>91373</v>
      </c>
      <c r="E2768" s="43" t="s">
        <v>19921</v>
      </c>
      <c r="F2768" s="14" t="str">
        <f>IF(ISBLANK(K2768), "Apenas Solicitação", "Tem OC")</f>
        <v>Apenas Solicitação</v>
      </c>
      <c r="G2768" s="42">
        <v>40</v>
      </c>
      <c r="H2768" s="37">
        <f>G2768-I2768</f>
        <v>40</v>
      </c>
      <c r="I2768" s="38">
        <v>0</v>
      </c>
      <c r="J2768" s="44">
        <v>45791</v>
      </c>
      <c r="K2768" s="191"/>
      <c r="L2768" s="43"/>
      <c r="M2768" s="44" t="str">
        <f ca="1">IF(OR(N2768="", N2768=0), "", IF(N2768&gt;TODAY(), "No prazo", "Atrasado"))</f>
        <v/>
      </c>
      <c r="N2768" s="44" t="str">
        <f>IFERROR(K2768 + VALUE(LEFT(L2768, FIND(" ", L2768) - 1)), "")</f>
        <v/>
      </c>
      <c r="O2768" s="3" t="str">
        <f>IF(_xlfn.DAYS(K2768,J2768)&lt;0, "Aguardando OC", _xlfn.DAYS(K2768,J2768))</f>
        <v>Aguardando OC</v>
      </c>
      <c r="P2768" s="191">
        <v>402776</v>
      </c>
      <c r="Q2768" s="54"/>
      <c r="R2768" s="191">
        <v>0</v>
      </c>
      <c r="S2768" s="42"/>
      <c r="T2768" s="67"/>
      <c r="U2768" s="45">
        <v>0</v>
      </c>
      <c r="V2768" s="42"/>
      <c r="W2768" s="43" t="str">
        <f>IFERROR(VLOOKUP(V2768, Fornecedores!A:C, 3, FALSE), "")</f>
        <v/>
      </c>
      <c r="X2768" s="43" t="str">
        <f>IFERROR(VLOOKUP(V2768, Fornecedores!A:E, 5, FALSE), "")</f>
        <v/>
      </c>
      <c r="Y2768" s="43" t="str">
        <f>IFERROR(VLOOKUP(V2768, Fornecedores!A:F, 6, FALSE), "")</f>
        <v/>
      </c>
      <c r="Z2768" s="14" t="str">
        <f>IF(H2768=0, "Pedido entregue!", "Pendente")</f>
        <v>Pendente</v>
      </c>
      <c r="AA2768" s="74"/>
      <c r="AB2768" s="58" t="str">
        <f>IF(Z2768="Pedido Entregue!", IF(AA2768=1, "Retirado do Almoxarifado", IF(AA2768=2, "Material devolvido", "Aguardando retirada")), IF(Z2768="Pendente", "Entrega pendente", ""))</f>
        <v>Entrega pendente</v>
      </c>
      <c r="AC2768" s="18">
        <v>1</v>
      </c>
      <c r="AD2768" s="18">
        <f>AC2768/SUMIF($P:$P,P2768,$AC:$AC)</f>
        <v>1</v>
      </c>
      <c r="AE2768" s="18">
        <f>IF(R2768=0,0,AC2768/SUMIF($R:$R,R2768,$AC:$AC))</f>
        <v>0</v>
      </c>
      <c r="AF2768" s="18">
        <f>IF(R2768=0,1,0)</f>
        <v>1</v>
      </c>
      <c r="AG2768" s="18" t="e">
        <f>IF(R2768=0,#REF!-J2768,0)</f>
        <v>#REF!</v>
      </c>
      <c r="AH2768" t="str">
        <f>TEXT(J2768,"MMMM")</f>
        <v>maio</v>
      </c>
    </row>
    <row r="2769" spans="1:34" ht="12.75" customHeight="1" x14ac:dyDescent="0.25">
      <c r="A2769" s="90" t="str">
        <f>IF(C2769="Oficina Diversos","Oficina Geral",
IF(ISNUMBER(FIND("Estoque - Colhedoras",C2769)),"Colhedoras",IF(ISNUMBER(FIND("Caldeiraria",C2769)),"Caldeiraria",IF(ISNUMBER(FIND("Borracharia",C2769)),"Borracharia",IF(ISNUMBER(FIND("Lubrificação",C2769)),"Lubrificação",
IF(ISNUMBER(FIND("Estoque - Carregadeiras",C2769)),"Carregadeiras",IF(ISNUMBER(FIND("Estoque - Veic. Leves",C2769)),"Veic. Leves",
IF(ISNUMBER(FIND("Estoque - Caminhões",C2769)),"Caminhões",IF(ISNUMBER(FIND("Estoque - Transbordos",C2769)),"Transbordos",
IF(ISNUMBER(FIND("Estoque - Tratores",C2769)),"Tratores",
IF(ISNUMBER(FIND("Estoque - Máquinas pesadas",C2769)),"Máquinas pesadas",
IF(ISNUMBER(FIND("Estoque - Reboques",C2769)),"Reboques",
IF(C2769="Estoque","Estoque",
IF(AND(ISNUMBER(C2769),C2769&gt;1000,C2769&lt;2000),"Caminhões",
IF(AND(ISNUMBER(C2769),C2769&gt;2000,C2769&lt;3000),"Tratores",
IF(AND(ISNUMBER(C2769),C2769&gt;3000,C2769&lt;4000),"Carregadeiras",
IF(AND(ISNUMBER(C2769),C2769&gt;4000,C2769&lt;5000),"Máquinas pesadas",
IF(AND(ISNUMBER(C2769),C2769&gt;5000,C2769&lt;6000),"Colhedoras",
IF(AND(ISNUMBER(C2769),C2769&gt;7000,C2769&lt;8000),"Irrigação",
IF(AND(ISNUMBER(C2769),C2769&gt;8000,C2769&lt;9000),"Reboques",IF(AND(ISNUMBER(C2769),C2769&gt;0,C2769&lt;1000),"Veic. Leves","")))))))))))))))))))))</f>
        <v>Oficina Geral</v>
      </c>
      <c r="C2769" s="113" t="s">
        <v>20771</v>
      </c>
      <c r="D2769" s="113">
        <v>91405</v>
      </c>
      <c r="E2769" s="105" t="s">
        <v>20856</v>
      </c>
      <c r="F2769" s="101" t="str">
        <f>IF(ISBLANK(K2769), "Apenas Solicitação", "Tem OC")</f>
        <v>Apenas Solicitação</v>
      </c>
      <c r="G2769" s="2">
        <v>1</v>
      </c>
      <c r="H2769" s="102">
        <f>G2769-I2769</f>
        <v>1</v>
      </c>
      <c r="I2769" s="103"/>
      <c r="J2769" s="4">
        <v>45829</v>
      </c>
      <c r="K2769" s="101"/>
      <c r="L2769" s="49"/>
      <c r="M2769" s="104" t="str">
        <f ca="1">IF(OR(N2769="", N2769=0), "", IF(N2769&gt;TODAY(), "No prazo", "Atrasado"))</f>
        <v/>
      </c>
      <c r="N2769" s="104" t="str">
        <f>IFERROR(K2769 + VALUE(LEFT(L2769, FIND(" ", L2769) - 1)), "")</f>
        <v/>
      </c>
      <c r="O2769" s="105" t="str">
        <f>IF(_xlfn.DAYS(K2769,J2769)&lt;0, "Aguardando OC", _xlfn.DAYS(K2769,J2769))</f>
        <v>Aguardando OC</v>
      </c>
      <c r="P2769" s="14">
        <v>408732</v>
      </c>
      <c r="Q2769" s="12"/>
      <c r="R2769" s="14">
        <v>0</v>
      </c>
      <c r="S2769" s="143">
        <v>221</v>
      </c>
      <c r="T2769" s="65" t="s">
        <v>1029</v>
      </c>
      <c r="U2769" s="21">
        <v>43</v>
      </c>
      <c r="V2769" s="113"/>
      <c r="W2769" s="105" t="str">
        <f>IFERROR(VLOOKUP(V2769, Fornecedores!A:C, 3, FALSE), "")</f>
        <v/>
      </c>
      <c r="X2769" s="105" t="str">
        <f>IFERROR(VLOOKUP(V2769, Fornecedores!A:E, 5, FALSE), "")</f>
        <v/>
      </c>
      <c r="Y2769" s="105" t="str">
        <f>IFERROR(VLOOKUP(V2769, Fornecedores!A:F, 6, FALSE), "")</f>
        <v/>
      </c>
      <c r="Z2769" s="101" t="str">
        <f>IF(H2769=0, "Pedido entregue!", "Pendente")</f>
        <v>Pendente</v>
      </c>
      <c r="AB2769" s="132" t="str">
        <f>IF(Z2769="Pedido Entregue!", IF(AA2769=1, "Retirado do Almoxarifado", IF(AA2769=2, "Material devolvido", "Aguardando retirada")), IF(Z2769="Pendente", "Entrega pendente", ""))</f>
        <v>Entrega pendente</v>
      </c>
      <c r="AC2769" s="18">
        <v>1</v>
      </c>
      <c r="AD2769" s="18">
        <f>AC2769/SUMIF($P:$P,P2769,$AC:$AC)</f>
        <v>1</v>
      </c>
      <c r="AE2769" s="18">
        <f>IF(R2769=0,0,AC2769/SUMIF($R:$R,R2769,$AC:$AC))</f>
        <v>0</v>
      </c>
      <c r="AF2769" s="18">
        <f>IF(R2769=0,1,0)</f>
        <v>1</v>
      </c>
      <c r="AH2769" t="str">
        <f>TEXT(J2769,"MMMM")</f>
        <v>junho</v>
      </c>
    </row>
    <row r="2770" spans="1:34" ht="12.75" hidden="1" customHeight="1" x14ac:dyDescent="0.25">
      <c r="A2770" s="90" t="str">
        <f>IF(C2770="Oficina Diversos","Oficina Geral",
IF(ISNUMBER(FIND("Estoque - Colhedoras",C2770)),"Colhedoras",IF(ISNUMBER(FIND("Caldeiraria",C2770)),"Caldeiraria",IF(ISNUMBER(FIND("Borracharia",C2770)),"Borracharia",IF(ISNUMBER(FIND("Lubrificação",C2770)),"Lubrificação",
IF(ISNUMBER(FIND("Estoque - Carregadeiras",C2770)),"Carregadeiras",IF(ISNUMBER(FIND("Estoque - Veic. Leves",C2770)),"Veic. Leves",
IF(ISNUMBER(FIND("Estoque - Caminhões",C2770)),"Caminhões",IF(ISNUMBER(FIND("Estoque - Transbordos",C2770)),"Transbordos",
IF(ISNUMBER(FIND("Estoque - Tratores",C2770)),"Tratores",
IF(ISNUMBER(FIND("Estoque - Máquinas pesadas",C2770)),"Máquinas pesadas",
IF(ISNUMBER(FIND("Estoque - Reboques",C2770)),"Reboques",
IF(C2770="Estoque","Estoque",
IF(AND(ISNUMBER(C2770),C2770&gt;1000,C2770&lt;2000),"Caminhões",
IF(AND(ISNUMBER(C2770),C2770&gt;2000,C2770&lt;3000),"Tratores",
IF(AND(ISNUMBER(C2770),C2770&gt;3000,C2770&lt;4000),"Carregadeiras",
IF(AND(ISNUMBER(C2770),C2770&gt;4000,C2770&lt;5000),"Máquinas pesadas",
IF(AND(ISNUMBER(C2770),C2770&gt;5000,C2770&lt;6000),"Colhedoras",
IF(AND(ISNUMBER(C2770),C2770&gt;7000,C2770&lt;8000),"Irrigação",
IF(AND(ISNUMBER(C2770),C2770&gt;8000,C2770&lt;9000),"Reboques",IF(AND(ISNUMBER(C2770),C2770&gt;0,C2770&lt;1000),"Veic. Leves","")))))))))))))))))))))</f>
        <v>Máquinas pesadas</v>
      </c>
      <c r="B2770" s="72"/>
      <c r="C2770" s="2">
        <v>4008</v>
      </c>
      <c r="D2770" s="2">
        <v>91424</v>
      </c>
      <c r="E2770" s="3" t="s">
        <v>19884</v>
      </c>
      <c r="F2770" s="14" t="str">
        <f>IF(ISBLANK(K2770), "Apenas Solicitação", "Tem OC")</f>
        <v>Tem OC</v>
      </c>
      <c r="G2770" s="2">
        <v>1</v>
      </c>
      <c r="H2770" s="37">
        <f>G2770-I2770</f>
        <v>0</v>
      </c>
      <c r="I2770" s="38">
        <v>1</v>
      </c>
      <c r="J2770" s="4">
        <v>45793</v>
      </c>
      <c r="K2770" s="180">
        <v>45803</v>
      </c>
      <c r="L2770" s="3" t="s">
        <v>20154</v>
      </c>
      <c r="M2770" s="44" t="str">
        <f ca="1">IF(OR(N2770="", N2770=0), "", IF(N2770&gt;TODAY(), "No prazo", "Atrasado"))</f>
        <v>Atrasado</v>
      </c>
      <c r="N2770" s="44">
        <f>IFERROR(K2770 + VALUE(LEFT(L2770, FIND(" ", L2770) - 1)), "")</f>
        <v>45809</v>
      </c>
      <c r="O2770" s="3">
        <f>IF(_xlfn.DAYS(K2770,J2770)&lt;0, "Aguardando OC", _xlfn.DAYS(K2770,J2770))</f>
        <v>10</v>
      </c>
      <c r="P2770" s="14">
        <v>403167</v>
      </c>
      <c r="Q2770" s="12"/>
      <c r="R2770" s="14">
        <v>168129</v>
      </c>
      <c r="S2770" s="2">
        <v>221</v>
      </c>
      <c r="T2770" s="65" t="s">
        <v>1029</v>
      </c>
      <c r="U2770" s="21">
        <v>2565</v>
      </c>
      <c r="V2770" s="2">
        <v>3337</v>
      </c>
      <c r="W2770" s="43" t="str">
        <f>IFERROR(VLOOKUP(V2770, Fornecedores!A:C, 3, FALSE), "")</f>
        <v xml:space="preserve">FORNECEDORA         </v>
      </c>
      <c r="X2770" s="43" t="str">
        <f>IFERROR(VLOOKUP(V2770, Fornecedores!A:E, 5, FALSE), "")</f>
        <v>Campina Grande</v>
      </c>
      <c r="Y2770" s="43" t="str">
        <f>IFERROR(VLOOKUP(V2770, Fornecedores!A:F, 6, FALSE), "")</f>
        <v>PB</v>
      </c>
      <c r="Z2770" s="14" t="str">
        <f>IF(H2770=0, "Pedido entregue!", "Pendente")</f>
        <v>Pedido entregue!</v>
      </c>
      <c r="AA2770" s="74"/>
      <c r="AB2770" s="58" t="str">
        <f>IF(Z2770="Pedido Entregue!", IF(AA2770=1, "Retirado do Almoxarifado", IF(AA2770=2, "Material devolvido", "Aguardando retirada")), IF(Z2770="Pendente", "Entrega pendente", ""))</f>
        <v>Aguardando retirada</v>
      </c>
      <c r="AC2770" s="18">
        <v>1</v>
      </c>
      <c r="AD2770" s="18">
        <f>AC2770/SUMIF($P:$P,P2770,$AC:$AC)</f>
        <v>1</v>
      </c>
      <c r="AE2770" s="18">
        <f>IF(R2770=0,0,AC2770/SUMIF($R:$R,R2770,$AC:$AC))</f>
        <v>3.8461538461538464E-2</v>
      </c>
      <c r="AF2770" s="18">
        <f>IF(R2770=0,1,0)</f>
        <v>0</v>
      </c>
      <c r="AH2770" t="str">
        <f>TEXT(J2770,"MMMM")</f>
        <v>maio</v>
      </c>
    </row>
    <row r="2771" spans="1:34" ht="12.75" hidden="1" customHeight="1" x14ac:dyDescent="0.25">
      <c r="A2771" s="90" t="str">
        <f>IF(C2771="Oficina Diversos","Oficina Geral",
IF(ISNUMBER(FIND("Estoque - Colhedoras",C2771)),"Colhedoras",IF(ISNUMBER(FIND("Caldeiraria",C2771)),"Caldeiraria",IF(ISNUMBER(FIND("Borracharia",C2771)),"Borracharia",IF(ISNUMBER(FIND("Lubrificação",C2771)),"Lubrificação",
IF(ISNUMBER(FIND("Estoque - Carregadeiras",C2771)),"Carregadeiras",IF(ISNUMBER(FIND("Estoque - Veic. Leves",C2771)),"Veic. Leves",
IF(ISNUMBER(FIND("Estoque - Caminhões",C2771)),"Caminhões",IF(ISNUMBER(FIND("Estoque - Transbordos",C2771)),"Transbordos",
IF(ISNUMBER(FIND("Estoque - Tratores",C2771)),"Tratores",
IF(ISNUMBER(FIND("Estoque - Máquinas pesadas",C2771)),"Máquinas pesadas",
IF(ISNUMBER(FIND("Estoque - Reboques",C2771)),"Reboques",
IF(C2771="Estoque","Estoque",
IF(AND(ISNUMBER(C2771),C2771&gt;1000,C2771&lt;2000),"Caminhões",
IF(AND(ISNUMBER(C2771),C2771&gt;2000,C2771&lt;3000),"Tratores",
IF(AND(ISNUMBER(C2771),C2771&gt;3000,C2771&lt;4000),"Carregadeiras",
IF(AND(ISNUMBER(C2771),C2771&gt;4000,C2771&lt;5000),"Máquinas pesadas",
IF(AND(ISNUMBER(C2771),C2771&gt;5000,C2771&lt;6000),"Colhedoras",
IF(AND(ISNUMBER(C2771),C2771&gt;7000,C2771&lt;8000),"Irrigação",
IF(AND(ISNUMBER(C2771),C2771&gt;8000,C2771&lt;9000),"Reboques",IF(AND(ISNUMBER(C2771),C2771&gt;0,C2771&lt;1000),"Veic. Leves","")))))))))))))))))))))</f>
        <v>Máquinas pesadas</v>
      </c>
      <c r="B2771" s="72"/>
      <c r="C2771" s="2">
        <v>4008</v>
      </c>
      <c r="D2771" s="2">
        <v>91425</v>
      </c>
      <c r="E2771" s="3" t="s">
        <v>19885</v>
      </c>
      <c r="F2771" s="14" t="str">
        <f>IF(ISBLANK(K2771), "Apenas Solicitação", "Tem OC")</f>
        <v>Tem OC</v>
      </c>
      <c r="G2771" s="2">
        <v>1</v>
      </c>
      <c r="H2771" s="37">
        <f>G2771-I2771</f>
        <v>0</v>
      </c>
      <c r="I2771" s="38">
        <v>1</v>
      </c>
      <c r="J2771" s="4">
        <v>45793</v>
      </c>
      <c r="K2771" s="180">
        <v>45803</v>
      </c>
      <c r="L2771" s="3" t="s">
        <v>20152</v>
      </c>
      <c r="M2771" s="44" t="str">
        <f ca="1">IF(OR(N2771="", N2771=0), "", IF(N2771&gt;TODAY(), "No prazo", "Atrasado"))</f>
        <v>Atrasado</v>
      </c>
      <c r="N2771" s="44">
        <f>IFERROR(K2771 + VALUE(LEFT(L2771, FIND(" ", L2771) - 1)), "")</f>
        <v>45804</v>
      </c>
      <c r="O2771" s="3">
        <f>IF(_xlfn.DAYS(K2771,J2771)&lt;0, "Aguardando OC", _xlfn.DAYS(K2771,J2771))</f>
        <v>10</v>
      </c>
      <c r="P2771" s="14">
        <v>403174</v>
      </c>
      <c r="Q2771" s="12"/>
      <c r="R2771" s="14">
        <v>168130</v>
      </c>
      <c r="S2771" s="2">
        <v>221</v>
      </c>
      <c r="T2771" s="65" t="s">
        <v>1029</v>
      </c>
      <c r="U2771" s="21">
        <v>779</v>
      </c>
      <c r="V2771" s="2">
        <v>9438</v>
      </c>
      <c r="W2771" s="43" t="str">
        <f>IFERROR(VLOOKUP(V2771, Fornecedores!A:C, 3, FALSE), "")</f>
        <v>TASTRACTOR</v>
      </c>
      <c r="X2771" s="43" t="str">
        <f>IFERROR(VLOOKUP(V2771, Fornecedores!A:E, 5, FALSE), "")</f>
        <v>São Paulo</v>
      </c>
      <c r="Y2771" s="43" t="str">
        <f>IFERROR(VLOOKUP(V2771, Fornecedores!A:F, 6, FALSE), "")</f>
        <v>SP</v>
      </c>
      <c r="Z2771" s="14" t="str">
        <f>IF(H2771=0, "Pedido entregue!", "Pendente")</f>
        <v>Pedido entregue!</v>
      </c>
      <c r="AA2771" s="74"/>
      <c r="AB2771" s="58" t="str">
        <f>IF(Z2771="Pedido Entregue!", IF(AA2771=1, "Retirado do Almoxarifado", IF(AA2771=2, "Material devolvido", "Aguardando retirada")), IF(Z2771="Pendente", "Entrega pendente", ""))</f>
        <v>Aguardando retirada</v>
      </c>
      <c r="AC2771" s="18">
        <v>1</v>
      </c>
      <c r="AD2771" s="18">
        <f>AC2771/SUMIF($P:$P,P2771,$AC:$AC)</f>
        <v>1</v>
      </c>
      <c r="AE2771" s="18">
        <f>IF(R2771=0,0,AC2771/SUMIF($R:$R,R2771,$AC:$AC))</f>
        <v>1.9230769230769232E-2</v>
      </c>
      <c r="AF2771" s="18">
        <f>IF(R2771=0,1,0)</f>
        <v>0</v>
      </c>
      <c r="AH2771" t="str">
        <f>TEXT(J2771,"MMMM")</f>
        <v>maio</v>
      </c>
    </row>
    <row r="2772" spans="1:34" ht="12.75" hidden="1" customHeight="1" x14ac:dyDescent="0.25">
      <c r="A2772" s="90" t="str">
        <f>IF(C2772="Oficina Diversos","Oficina Geral",
IF(ISNUMBER(FIND("Estoque - Colhedoras",C2772)),"Colhedoras",IF(ISNUMBER(FIND("Caldeiraria",C2772)),"Caldeiraria",IF(ISNUMBER(FIND("Borracharia",C2772)),"Borracharia",IF(ISNUMBER(FIND("Lubrificação",C2772)),"Lubrificação",
IF(ISNUMBER(FIND("Estoque - Carregadeiras",C2772)),"Carregadeiras",IF(ISNUMBER(FIND("Estoque - Veic. Leves",C2772)),"Veic. Leves",
IF(ISNUMBER(FIND("Estoque - Caminhões",C2772)),"Caminhões",IF(ISNUMBER(FIND("Estoque - Transbordos",C2772)),"Transbordos",
IF(ISNUMBER(FIND("Estoque - Tratores",C2772)),"Tratores",
IF(ISNUMBER(FIND("Estoque - Máquinas pesadas",C2772)),"Máquinas pesadas",
IF(ISNUMBER(FIND("Estoque - Reboques",C2772)),"Reboques",
IF(C2772="Estoque","Estoque",
IF(AND(ISNUMBER(C2772),C2772&gt;1000,C2772&lt;2000),"Caminhões",
IF(AND(ISNUMBER(C2772),C2772&gt;2000,C2772&lt;3000),"Tratores",
IF(AND(ISNUMBER(C2772),C2772&gt;3000,C2772&lt;4000),"Carregadeiras",
IF(AND(ISNUMBER(C2772),C2772&gt;4000,C2772&lt;5000),"Máquinas pesadas",
IF(AND(ISNUMBER(C2772),C2772&gt;5000,C2772&lt;6000),"Colhedoras",
IF(AND(ISNUMBER(C2772),C2772&gt;7000,C2772&lt;8000),"Irrigação",
IF(AND(ISNUMBER(C2772),C2772&gt;8000,C2772&lt;9000),"Reboques",IF(AND(ISNUMBER(C2772),C2772&gt;0,C2772&lt;1000),"Veic. Leves","")))))))))))))))))))))</f>
        <v>Máquinas pesadas</v>
      </c>
      <c r="B2772" s="72"/>
      <c r="C2772" s="2">
        <v>4008</v>
      </c>
      <c r="D2772" s="2">
        <v>91426</v>
      </c>
      <c r="E2772" s="3" t="s">
        <v>19886</v>
      </c>
      <c r="F2772" s="14" t="str">
        <f>IF(ISBLANK(K2772), "Apenas Solicitação", "Tem OC")</f>
        <v>Tem OC</v>
      </c>
      <c r="G2772" s="2">
        <v>1</v>
      </c>
      <c r="H2772" s="37">
        <f>G2772-I2772</f>
        <v>0</v>
      </c>
      <c r="I2772" s="38">
        <v>1</v>
      </c>
      <c r="J2772" s="4">
        <v>45793</v>
      </c>
      <c r="K2772" s="180">
        <v>45803</v>
      </c>
      <c r="L2772" s="3" t="s">
        <v>20153</v>
      </c>
      <c r="M2772" s="44" t="str">
        <f ca="1">IF(OR(N2772="", N2772=0), "", IF(N2772&gt;TODAY(), "No prazo", "Atrasado"))</f>
        <v>Atrasado</v>
      </c>
      <c r="N2772" s="44">
        <f>IFERROR(K2772 + VALUE(LEFT(L2772, FIND(" ", L2772) - 1)), "")</f>
        <v>45805</v>
      </c>
      <c r="O2772" s="3">
        <f>IF(_xlfn.DAYS(K2772,J2772)&lt;0, "Aguardando OC", _xlfn.DAYS(K2772,J2772))</f>
        <v>10</v>
      </c>
      <c r="P2772" s="14">
        <v>403178</v>
      </c>
      <c r="Q2772" s="12"/>
      <c r="R2772" s="14">
        <v>168128</v>
      </c>
      <c r="S2772" s="2">
        <v>221</v>
      </c>
      <c r="T2772" s="65" t="s">
        <v>1029</v>
      </c>
      <c r="U2772" s="21">
        <v>38.799999999999997</v>
      </c>
      <c r="V2772" s="2">
        <v>9863</v>
      </c>
      <c r="W2772" s="43" t="str">
        <f>IFERROR(VLOOKUP(V2772, Fornecedores!A:C, 3, FALSE), "")</f>
        <v>ITALPRATES</v>
      </c>
      <c r="X2772" s="43" t="str">
        <f>IFERROR(VLOOKUP(V2772, Fornecedores!A:E, 5, FALSE), "")</f>
        <v>São Paulo</v>
      </c>
      <c r="Y2772" s="43" t="str">
        <f>IFERROR(VLOOKUP(V2772, Fornecedores!A:F, 6, FALSE), "")</f>
        <v>SP</v>
      </c>
      <c r="Z2772" s="14" t="str">
        <f>IF(H2772=0, "Pedido entregue!", "Pendente")</f>
        <v>Pedido entregue!</v>
      </c>
      <c r="AA2772" s="74"/>
      <c r="AB2772" s="58" t="str">
        <f>IF(Z2772="Pedido Entregue!", IF(AA2772=1, "Retirado do Almoxarifado", IF(AA2772=2, "Material devolvido", "Aguardando retirada")), IF(Z2772="Pendente", "Entrega pendente", ""))</f>
        <v>Aguardando retirada</v>
      </c>
      <c r="AC2772" s="18">
        <v>1</v>
      </c>
      <c r="AD2772" s="18">
        <f>AC2772/SUMIF($P:$P,P2772,$AC:$AC)</f>
        <v>1</v>
      </c>
      <c r="AE2772" s="18">
        <f>IF(R2772=0,0,AC2772/SUMIF($R:$R,R2772,$AC:$AC))</f>
        <v>7.6923076923076927E-2</v>
      </c>
      <c r="AF2772" s="18">
        <f>IF(R2772=0,1,0)</f>
        <v>0</v>
      </c>
      <c r="AH2772" t="str">
        <f>TEXT(J2772,"MMMM")</f>
        <v>maio</v>
      </c>
    </row>
    <row r="2773" spans="1:34" ht="12.75" hidden="1" customHeight="1" x14ac:dyDescent="0.25">
      <c r="A2773" s="90" t="str">
        <f>IF(C2773="Oficina Diversos","Oficina Geral",
IF(ISNUMBER(FIND("Estoque - Colhedoras",C2773)),"Colhedoras",IF(ISNUMBER(FIND("Caldeiraria",C2773)),"Caldeiraria",IF(ISNUMBER(FIND("Borracharia",C2773)),"Borracharia",IF(ISNUMBER(FIND("Lubrificação",C2773)),"Lubrificação",
IF(ISNUMBER(FIND("Estoque - Carregadeiras",C2773)),"Carregadeiras",IF(ISNUMBER(FIND("Estoque - Veic. Leves",C2773)),"Veic. Leves",
IF(ISNUMBER(FIND("Estoque - Caminhões",C2773)),"Caminhões",IF(ISNUMBER(FIND("Estoque - Transbordos",C2773)),"Transbordos",
IF(ISNUMBER(FIND("Estoque - Tratores",C2773)),"Tratores",
IF(ISNUMBER(FIND("Estoque - Máquinas pesadas",C2773)),"Máquinas pesadas",
IF(ISNUMBER(FIND("Estoque - Reboques",C2773)),"Reboques",
IF(C2773="Estoque","Estoque",
IF(AND(ISNUMBER(C2773),C2773&gt;1000,C2773&lt;2000),"Caminhões",
IF(AND(ISNUMBER(C2773),C2773&gt;2000,C2773&lt;3000),"Tratores",
IF(AND(ISNUMBER(C2773),C2773&gt;3000,C2773&lt;4000),"Carregadeiras",
IF(AND(ISNUMBER(C2773),C2773&gt;4000,C2773&lt;5000),"Máquinas pesadas",
IF(AND(ISNUMBER(C2773),C2773&gt;5000,C2773&lt;6000),"Colhedoras",
IF(AND(ISNUMBER(C2773),C2773&gt;7000,C2773&lt;8000),"Irrigação",
IF(AND(ISNUMBER(C2773),C2773&gt;8000,C2773&lt;9000),"Reboques",IF(AND(ISNUMBER(C2773),C2773&gt;0,C2773&lt;1000),"Veic. Leves","")))))))))))))))))))))</f>
        <v>Máquinas pesadas</v>
      </c>
      <c r="B2773" s="72"/>
      <c r="C2773" s="2">
        <v>4008</v>
      </c>
      <c r="D2773" s="2">
        <v>91427</v>
      </c>
      <c r="E2773" s="3" t="s">
        <v>19887</v>
      </c>
      <c r="F2773" s="14" t="str">
        <f>IF(ISBLANK(K2773), "Apenas Solicitação", "Tem OC")</f>
        <v>Tem OC</v>
      </c>
      <c r="G2773" s="2">
        <v>2</v>
      </c>
      <c r="H2773" s="37">
        <f>G2773-I2773</f>
        <v>0</v>
      </c>
      <c r="I2773" s="38">
        <v>2</v>
      </c>
      <c r="J2773" s="4">
        <v>45793</v>
      </c>
      <c r="K2773" s="180">
        <v>45803</v>
      </c>
      <c r="L2773" s="3" t="s">
        <v>20152</v>
      </c>
      <c r="M2773" s="44" t="str">
        <f ca="1">IF(OR(N2773="", N2773=0), "", IF(N2773&gt;TODAY(), "No prazo", "Atrasado"))</f>
        <v>Atrasado</v>
      </c>
      <c r="N2773" s="44">
        <f>IFERROR(K2773 + VALUE(LEFT(L2773, FIND(" ", L2773) - 1)), "")</f>
        <v>45804</v>
      </c>
      <c r="O2773" s="3">
        <f>IF(_xlfn.DAYS(K2773,J2773)&lt;0, "Aguardando OC", _xlfn.DAYS(K2773,J2773))</f>
        <v>10</v>
      </c>
      <c r="P2773" s="14">
        <v>403196</v>
      </c>
      <c r="Q2773" s="12"/>
      <c r="R2773" s="14">
        <v>168130</v>
      </c>
      <c r="S2773" s="2">
        <v>221</v>
      </c>
      <c r="T2773" s="65" t="s">
        <v>1029</v>
      </c>
      <c r="U2773" s="21">
        <v>28.5</v>
      </c>
      <c r="V2773" s="2">
        <v>9438</v>
      </c>
      <c r="W2773" s="43" t="str">
        <f>IFERROR(VLOOKUP(V2773, Fornecedores!A:C, 3, FALSE), "")</f>
        <v>TASTRACTOR</v>
      </c>
      <c r="X2773" s="43" t="str">
        <f>IFERROR(VLOOKUP(V2773, Fornecedores!A:E, 5, FALSE), "")</f>
        <v>São Paulo</v>
      </c>
      <c r="Y2773" s="43" t="str">
        <f>IFERROR(VLOOKUP(V2773, Fornecedores!A:F, 6, FALSE), "")</f>
        <v>SP</v>
      </c>
      <c r="Z2773" s="14" t="str">
        <f>IF(H2773=0, "Pedido entregue!", "Pendente")</f>
        <v>Pedido entregue!</v>
      </c>
      <c r="AA2773" s="74"/>
      <c r="AB2773" s="58" t="str">
        <f>IF(Z2773="Pedido Entregue!", IF(AA2773=1, "Retirado do Almoxarifado", IF(AA2773=2, "Material devolvido", "Aguardando retirada")), IF(Z2773="Pendente", "Entrega pendente", ""))</f>
        <v>Aguardando retirada</v>
      </c>
      <c r="AC2773" s="18">
        <v>1</v>
      </c>
      <c r="AD2773" s="18">
        <f>AC2773/SUMIF($P:$P,P2773,$AC:$AC)</f>
        <v>1</v>
      </c>
      <c r="AE2773" s="18">
        <f>IF(R2773=0,0,AC2773/SUMIF($R:$R,R2773,$AC:$AC))</f>
        <v>1.9230769230769232E-2</v>
      </c>
      <c r="AF2773" s="18">
        <f>IF(R2773=0,1,0)</f>
        <v>0</v>
      </c>
      <c r="AH2773" t="str">
        <f>TEXT(J2773,"MMMM")</f>
        <v>maio</v>
      </c>
    </row>
    <row r="2774" spans="1:34" ht="12.75" hidden="1" customHeight="1" x14ac:dyDescent="0.25">
      <c r="A2774" s="90" t="str">
        <f>IF(C2774="Oficina Diversos","Oficina Geral",
IF(ISNUMBER(FIND("Estoque - Colhedoras",C2774)),"Colhedoras",IF(ISNUMBER(FIND("Caldeiraria",C2774)),"Caldeiraria",IF(ISNUMBER(FIND("Borracharia",C2774)),"Borracharia",IF(ISNUMBER(FIND("Lubrificação",C2774)),"Lubrificação",
IF(ISNUMBER(FIND("Estoque - Carregadeiras",C2774)),"Carregadeiras",IF(ISNUMBER(FIND("Estoque - Veic. Leves",C2774)),"Veic. Leves",
IF(ISNUMBER(FIND("Estoque - Caminhões",C2774)),"Caminhões",IF(ISNUMBER(FIND("Estoque - Transbordos",C2774)),"Transbordos",
IF(ISNUMBER(FIND("Estoque - Tratores",C2774)),"Tratores",
IF(ISNUMBER(FIND("Estoque - Máquinas pesadas",C2774)),"Máquinas pesadas",
IF(ISNUMBER(FIND("Estoque - Reboques",C2774)),"Reboques",
IF(C2774="Estoque","Estoque",
IF(AND(ISNUMBER(C2774),C2774&gt;1000,C2774&lt;2000),"Caminhões",
IF(AND(ISNUMBER(C2774),C2774&gt;2000,C2774&lt;3000),"Tratores",
IF(AND(ISNUMBER(C2774),C2774&gt;3000,C2774&lt;4000),"Carregadeiras",
IF(AND(ISNUMBER(C2774),C2774&gt;4000,C2774&lt;5000),"Máquinas pesadas",
IF(AND(ISNUMBER(C2774),C2774&gt;5000,C2774&lt;6000),"Colhedoras",
IF(AND(ISNUMBER(C2774),C2774&gt;7000,C2774&lt;8000),"Irrigação",
IF(AND(ISNUMBER(C2774),C2774&gt;8000,C2774&lt;9000),"Reboques",IF(AND(ISNUMBER(C2774),C2774&gt;0,C2774&lt;1000),"Veic. Leves","")))))))))))))))))))))</f>
        <v>Máquinas pesadas</v>
      </c>
      <c r="B2774"/>
      <c r="C2774" s="69">
        <v>4008</v>
      </c>
      <c r="D2774" s="69">
        <v>91429</v>
      </c>
      <c r="E2774" s="70" t="s">
        <v>19888</v>
      </c>
      <c r="F2774" s="14" t="str">
        <f>IF(ISBLANK(K2774), "Apenas Solicitação", "Tem OC")</f>
        <v>Tem OC</v>
      </c>
      <c r="G2774" s="69">
        <v>4</v>
      </c>
      <c r="H2774" s="37">
        <f>G2774-I2774</f>
        <v>0</v>
      </c>
      <c r="I2774" s="38">
        <v>4</v>
      </c>
      <c r="J2774" s="71">
        <v>45793</v>
      </c>
      <c r="K2774" s="186">
        <v>45803</v>
      </c>
      <c r="L2774" s="70" t="s">
        <v>20152</v>
      </c>
      <c r="M2774" s="44" t="str">
        <f ca="1">IF(OR(N2774="", N2774=0), "", IF(N2774&gt;TODAY(), "No prazo", "Atrasado"))</f>
        <v>Atrasado</v>
      </c>
      <c r="N2774" s="44">
        <f>IFERROR(K2774 + VALUE(LEFT(L2774, FIND(" ", L2774) - 1)), "")</f>
        <v>45804</v>
      </c>
      <c r="O2774" s="3">
        <f>IF(_xlfn.DAYS(K2774,J2774)&lt;0, "Aguardando OC", _xlfn.DAYS(K2774,J2774))</f>
        <v>10</v>
      </c>
      <c r="P2774" s="195">
        <v>403201</v>
      </c>
      <c r="Q2774" s="12"/>
      <c r="R2774" s="195">
        <v>168129</v>
      </c>
      <c r="S2774" s="69">
        <v>221</v>
      </c>
      <c r="T2774" s="65" t="s">
        <v>1029</v>
      </c>
      <c r="U2774" s="120">
        <v>236</v>
      </c>
      <c r="V2774" s="69">
        <v>3337</v>
      </c>
      <c r="W2774" s="43" t="str">
        <f>IFERROR(VLOOKUP(V2774, Fornecedores!A:C, 3, FALSE), "")</f>
        <v xml:space="preserve">FORNECEDORA         </v>
      </c>
      <c r="X2774" s="43" t="str">
        <f>IFERROR(VLOOKUP(V2774, Fornecedores!A:E, 5, FALSE), "")</f>
        <v>Campina Grande</v>
      </c>
      <c r="Y2774" s="43" t="str">
        <f>IFERROR(VLOOKUP(V2774, Fornecedores!A:F, 6, FALSE), "")</f>
        <v>PB</v>
      </c>
      <c r="Z2774" s="14" t="str">
        <f>IF(H2774=0, "Pedido entregue!", "Pendente")</f>
        <v>Pedido entregue!</v>
      </c>
      <c r="AA2774"/>
      <c r="AB2774" s="58" t="str">
        <f>IF(Z2774="Pedido Entregue!", IF(AA2774=1, "Retirado do Almoxarifado", IF(AA2774=2, "Material devolvido", "Aguardando retirada")), IF(Z2774="Pendente", "Entrega pendente", ""))</f>
        <v>Aguardando retirada</v>
      </c>
      <c r="AC2774" s="18">
        <v>1</v>
      </c>
      <c r="AD2774" s="18">
        <f>AC2774/SUMIF($P:$P,P2774,$AC:$AC)</f>
        <v>1</v>
      </c>
      <c r="AE2774" s="18">
        <f>IF(R2774=0,0,AC2774/SUMIF($R:$R,R2774,$AC:$AC))</f>
        <v>3.8461538461538464E-2</v>
      </c>
      <c r="AF2774" s="18">
        <f>IF(R2774=0,1,0)</f>
        <v>0</v>
      </c>
      <c r="AH2774" t="str">
        <f>TEXT(J2774,"MMMM")</f>
        <v>maio</v>
      </c>
    </row>
    <row r="2775" spans="1:34" ht="12.75" hidden="1" customHeight="1" x14ac:dyDescent="0.25">
      <c r="A2775" s="90" t="str">
        <f>IF(C2775="Oficina Diversos","Oficina Geral",
IF(ISNUMBER(FIND("Estoque - Colhedoras",C2775)),"Colhedoras",IF(ISNUMBER(FIND("Caldeiraria",C2775)),"Caldeiraria",IF(ISNUMBER(FIND("Borracharia",C2775)),"Borracharia",IF(ISNUMBER(FIND("Lubrificação",C2775)),"Lubrificação",
IF(ISNUMBER(FIND("Estoque - Carregadeiras",C2775)),"Carregadeiras",IF(ISNUMBER(FIND("Estoque - Veic. Leves",C2775)),"Veic. Leves",
IF(ISNUMBER(FIND("Estoque - Caminhões",C2775)),"Caminhões",IF(ISNUMBER(FIND("Estoque - Transbordos",C2775)),"Transbordos",
IF(ISNUMBER(FIND("Estoque - Tratores",C2775)),"Tratores",
IF(ISNUMBER(FIND("Estoque - Máquinas pesadas",C2775)),"Máquinas pesadas",
IF(ISNUMBER(FIND("Estoque - Reboques",C2775)),"Reboques",
IF(C2775="Estoque","Estoque",
IF(AND(ISNUMBER(C2775),C2775&gt;1000,C2775&lt;2000),"Caminhões",
IF(AND(ISNUMBER(C2775),C2775&gt;2000,C2775&lt;3000),"Tratores",
IF(AND(ISNUMBER(C2775),C2775&gt;3000,C2775&lt;4000),"Carregadeiras",
IF(AND(ISNUMBER(C2775),C2775&gt;4000,C2775&lt;5000),"Máquinas pesadas",
IF(AND(ISNUMBER(C2775),C2775&gt;5000,C2775&lt;6000),"Colhedoras",
IF(AND(ISNUMBER(C2775),C2775&gt;7000,C2775&lt;8000),"Irrigação",
IF(AND(ISNUMBER(C2775),C2775&gt;8000,C2775&lt;9000),"Reboques",IF(AND(ISNUMBER(C2775),C2775&gt;0,C2775&lt;1000),"Veic. Leves","")))))))))))))))))))))</f>
        <v>Máquinas pesadas</v>
      </c>
      <c r="B2775"/>
      <c r="C2775" s="69">
        <v>4008</v>
      </c>
      <c r="D2775" s="69">
        <v>91430</v>
      </c>
      <c r="E2775" s="70" t="s">
        <v>19889</v>
      </c>
      <c r="F2775" s="14" t="str">
        <f>IF(ISBLANK(K2775), "Apenas Solicitação", "Tem OC")</f>
        <v>Tem OC</v>
      </c>
      <c r="G2775" s="69">
        <v>2</v>
      </c>
      <c r="H2775" s="37">
        <f>G2775-I2775</f>
        <v>0</v>
      </c>
      <c r="I2775" s="38">
        <v>2</v>
      </c>
      <c r="J2775" s="71">
        <v>45793</v>
      </c>
      <c r="K2775" s="186">
        <v>45803</v>
      </c>
      <c r="L2775" s="70" t="s">
        <v>20163</v>
      </c>
      <c r="M2775" s="44" t="str">
        <f ca="1">IF(OR(N2775="", N2775=0), "", IF(N2775&gt;TODAY(), "No prazo", "Atrasado"))</f>
        <v>Atrasado</v>
      </c>
      <c r="N2775" s="44">
        <f>IFERROR(K2775 + VALUE(LEFT(L2775, FIND(" ", L2775) - 1)), "")</f>
        <v>45808</v>
      </c>
      <c r="O2775" s="3">
        <f>IF(_xlfn.DAYS(K2775,J2775)&lt;0, "Aguardando OC", _xlfn.DAYS(K2775,J2775))</f>
        <v>10</v>
      </c>
      <c r="P2775" s="195">
        <v>403203</v>
      </c>
      <c r="Q2775" s="12"/>
      <c r="R2775" s="195">
        <v>168130</v>
      </c>
      <c r="S2775" s="69">
        <v>221</v>
      </c>
      <c r="T2775" s="65" t="s">
        <v>1029</v>
      </c>
      <c r="U2775" s="120">
        <v>60.8</v>
      </c>
      <c r="V2775" s="69">
        <v>9438</v>
      </c>
      <c r="W2775" s="43" t="str">
        <f>IFERROR(VLOOKUP(V2775, Fornecedores!A:C, 3, FALSE), "")</f>
        <v>TASTRACTOR</v>
      </c>
      <c r="X2775" s="43" t="str">
        <f>IFERROR(VLOOKUP(V2775, Fornecedores!A:E, 5, FALSE), "")</f>
        <v>São Paulo</v>
      </c>
      <c r="Y2775" s="43" t="str">
        <f>IFERROR(VLOOKUP(V2775, Fornecedores!A:F, 6, FALSE), "")</f>
        <v>SP</v>
      </c>
      <c r="Z2775" s="14" t="str">
        <f>IF(H2775=0, "Pedido entregue!", "Pendente")</f>
        <v>Pedido entregue!</v>
      </c>
      <c r="AA2775"/>
      <c r="AB2775" s="58" t="str">
        <f>IF(Z2775="Pedido Entregue!", IF(AA2775=1, "Retirado do Almoxarifado", IF(AA2775=2, "Material devolvido", "Aguardando retirada")), IF(Z2775="Pendente", "Entrega pendente", ""))</f>
        <v>Aguardando retirada</v>
      </c>
      <c r="AC2775" s="18">
        <v>1</v>
      </c>
      <c r="AD2775" s="18">
        <f>AC2775/SUMIF($P:$P,P2775,$AC:$AC)</f>
        <v>1</v>
      </c>
      <c r="AE2775" s="18">
        <f>IF(R2775=0,0,AC2775/SUMIF($R:$R,R2775,$AC:$AC))</f>
        <v>1.9230769230769232E-2</v>
      </c>
      <c r="AF2775" s="18">
        <f>IF(R2775=0,1,0)</f>
        <v>0</v>
      </c>
      <c r="AH2775" t="str">
        <f>TEXT(J2775,"MMMM")</f>
        <v>maio</v>
      </c>
    </row>
    <row r="2776" spans="1:34" ht="12.75" hidden="1" customHeight="1" x14ac:dyDescent="0.25">
      <c r="A2776" s="90" t="str">
        <f>IF(C2776="Oficina Diversos","Oficina Geral",
IF(ISNUMBER(FIND("Estoque - Colhedoras",C2776)),"Colhedoras",IF(ISNUMBER(FIND("Caldeiraria",C2776)),"Caldeiraria",IF(ISNUMBER(FIND("Borracharia",C2776)),"Borracharia",IF(ISNUMBER(FIND("Lubrificação",C2776)),"Lubrificação",
IF(ISNUMBER(FIND("Estoque - Carregadeiras",C2776)),"Carregadeiras",IF(ISNUMBER(FIND("Estoque - Veic. Leves",C2776)),"Veic. Leves",
IF(ISNUMBER(FIND("Estoque - Caminhões",C2776)),"Caminhões",IF(ISNUMBER(FIND("Estoque - Transbordos",C2776)),"Transbordos",
IF(ISNUMBER(FIND("Estoque - Tratores",C2776)),"Tratores",
IF(ISNUMBER(FIND("Estoque - Máquinas pesadas",C2776)),"Máquinas pesadas",
IF(ISNUMBER(FIND("Estoque - Reboques",C2776)),"Reboques",
IF(C2776="Estoque","Estoque",
IF(AND(ISNUMBER(C2776),C2776&gt;1000,C2776&lt;2000),"Caminhões",
IF(AND(ISNUMBER(C2776),C2776&gt;2000,C2776&lt;3000),"Tratores",
IF(AND(ISNUMBER(C2776),C2776&gt;3000,C2776&lt;4000),"Carregadeiras",
IF(AND(ISNUMBER(C2776),C2776&gt;4000,C2776&lt;5000),"Máquinas pesadas",
IF(AND(ISNUMBER(C2776),C2776&gt;5000,C2776&lt;6000),"Colhedoras",
IF(AND(ISNUMBER(C2776),C2776&gt;7000,C2776&lt;8000),"Irrigação",
IF(AND(ISNUMBER(C2776),C2776&gt;8000,C2776&lt;9000),"Reboques",IF(AND(ISNUMBER(C2776),C2776&gt;0,C2776&lt;1000),"Veic. Leves","")))))))))))))))))))))</f>
        <v>Máquinas pesadas</v>
      </c>
      <c r="B2776"/>
      <c r="C2776" s="69">
        <v>4008</v>
      </c>
      <c r="D2776" s="69">
        <v>91431</v>
      </c>
      <c r="E2776" s="70" t="s">
        <v>19890</v>
      </c>
      <c r="F2776" s="14" t="str">
        <f>IF(ISBLANK(K2776), "Apenas Solicitação", "Tem OC")</f>
        <v>Tem OC</v>
      </c>
      <c r="G2776" s="69">
        <v>2</v>
      </c>
      <c r="H2776" s="37">
        <f>G2776-I2776</f>
        <v>0</v>
      </c>
      <c r="I2776" s="38">
        <v>2</v>
      </c>
      <c r="J2776" s="71">
        <v>45793</v>
      </c>
      <c r="K2776" s="186">
        <v>45803</v>
      </c>
      <c r="L2776" s="70" t="s">
        <v>20152</v>
      </c>
      <c r="M2776" s="44" t="str">
        <f ca="1">IF(OR(N2776="", N2776=0), "", IF(N2776&gt;TODAY(), "No prazo", "Atrasado"))</f>
        <v>Atrasado</v>
      </c>
      <c r="N2776" s="44">
        <f>IFERROR(K2776 + VALUE(LEFT(L2776, FIND(" ", L2776) - 1)), "")</f>
        <v>45804</v>
      </c>
      <c r="O2776" s="3">
        <f>IF(_xlfn.DAYS(K2776,J2776)&lt;0, "Aguardando OC", _xlfn.DAYS(K2776,J2776))</f>
        <v>10</v>
      </c>
      <c r="P2776" s="195">
        <v>403205</v>
      </c>
      <c r="Q2776" s="12"/>
      <c r="R2776" s="195">
        <v>168128</v>
      </c>
      <c r="S2776" s="69">
        <v>221</v>
      </c>
      <c r="T2776" s="65" t="s">
        <v>1029</v>
      </c>
      <c r="U2776" s="120">
        <v>38.799999999999997</v>
      </c>
      <c r="V2776" s="69">
        <v>9863</v>
      </c>
      <c r="W2776" s="43" t="str">
        <f>IFERROR(VLOOKUP(V2776, Fornecedores!A:C, 3, FALSE), "")</f>
        <v>ITALPRATES</v>
      </c>
      <c r="X2776" s="43" t="str">
        <f>IFERROR(VLOOKUP(V2776, Fornecedores!A:E, 5, FALSE), "")</f>
        <v>São Paulo</v>
      </c>
      <c r="Y2776" s="43" t="str">
        <f>IFERROR(VLOOKUP(V2776, Fornecedores!A:F, 6, FALSE), "")</f>
        <v>SP</v>
      </c>
      <c r="Z2776" s="14" t="str">
        <f>IF(H2776=0, "Pedido entregue!", "Pendente")</f>
        <v>Pedido entregue!</v>
      </c>
      <c r="AA2776"/>
      <c r="AB2776" s="58" t="str">
        <f>IF(Z2776="Pedido Entregue!", IF(AA2776=1, "Retirado do Almoxarifado", IF(AA2776=2, "Material devolvido", "Aguardando retirada")), IF(Z2776="Pendente", "Entrega pendente", ""))</f>
        <v>Aguardando retirada</v>
      </c>
      <c r="AC2776" s="18">
        <v>1</v>
      </c>
      <c r="AD2776" s="18">
        <f>AC2776/SUMIF($P:$P,P2776,$AC:$AC)</f>
        <v>1</v>
      </c>
      <c r="AE2776" s="18">
        <f>IF(R2776=0,0,AC2776/SUMIF($R:$R,R2776,$AC:$AC))</f>
        <v>7.6923076923076927E-2</v>
      </c>
      <c r="AF2776" s="18">
        <f>IF(R2776=0,1,0)</f>
        <v>0</v>
      </c>
      <c r="AH2776" t="str">
        <f>TEXT(J2776,"MMMM")</f>
        <v>maio</v>
      </c>
    </row>
    <row r="2777" spans="1:34" ht="12.75" hidden="1" customHeight="1" x14ac:dyDescent="0.25">
      <c r="A2777" s="90" t="str">
        <f>IF(C2777="Oficina Diversos","Oficina Geral",
IF(ISNUMBER(FIND("Estoque - Colhedoras",C2777)),"Colhedoras",IF(ISNUMBER(FIND("Caldeiraria",C2777)),"Caldeiraria",IF(ISNUMBER(FIND("Borracharia",C2777)),"Borracharia",IF(ISNUMBER(FIND("Lubrificação",C2777)),"Lubrificação",
IF(ISNUMBER(FIND("Estoque - Carregadeiras",C2777)),"Carregadeiras",IF(ISNUMBER(FIND("Estoque - Veic. Leves",C2777)),"Veic. Leves",
IF(ISNUMBER(FIND("Estoque - Caminhões",C2777)),"Caminhões",IF(ISNUMBER(FIND("Estoque - Transbordos",C2777)),"Transbordos",
IF(ISNUMBER(FIND("Estoque - Tratores",C2777)),"Tratores",
IF(ISNUMBER(FIND("Estoque - Máquinas pesadas",C2777)),"Máquinas pesadas",
IF(ISNUMBER(FIND("Estoque - Reboques",C2777)),"Reboques",
IF(C2777="Estoque","Estoque",
IF(AND(ISNUMBER(C2777),C2777&gt;1000,C2777&lt;2000),"Caminhões",
IF(AND(ISNUMBER(C2777),C2777&gt;2000,C2777&lt;3000),"Tratores",
IF(AND(ISNUMBER(C2777),C2777&gt;3000,C2777&lt;4000),"Carregadeiras",
IF(AND(ISNUMBER(C2777),C2777&gt;4000,C2777&lt;5000),"Máquinas pesadas",
IF(AND(ISNUMBER(C2777),C2777&gt;5000,C2777&lt;6000),"Colhedoras",
IF(AND(ISNUMBER(C2777),C2777&gt;7000,C2777&lt;8000),"Irrigação",
IF(AND(ISNUMBER(C2777),C2777&gt;8000,C2777&lt;9000),"Reboques",IF(AND(ISNUMBER(C2777),C2777&gt;0,C2777&lt;1000),"Veic. Leves","")))))))))))))))))))))</f>
        <v>Máquinas pesadas</v>
      </c>
      <c r="B2777"/>
      <c r="C2777" s="69">
        <v>4008</v>
      </c>
      <c r="D2777" s="69">
        <v>91432</v>
      </c>
      <c r="E2777" s="70" t="s">
        <v>19891</v>
      </c>
      <c r="F2777" s="14" t="str">
        <f>IF(ISBLANK(K2777), "Apenas Solicitação", "Tem OC")</f>
        <v>Tem OC</v>
      </c>
      <c r="G2777" s="69">
        <v>6</v>
      </c>
      <c r="H2777" s="37">
        <f>G2777-I2777</f>
        <v>0</v>
      </c>
      <c r="I2777" s="38">
        <v>6</v>
      </c>
      <c r="J2777" s="71">
        <v>45793</v>
      </c>
      <c r="K2777" s="186">
        <v>45803</v>
      </c>
      <c r="L2777" s="70" t="s">
        <v>20158</v>
      </c>
      <c r="M2777" s="44" t="str">
        <f ca="1">IF(OR(N2777="", N2777=0), "", IF(N2777&gt;TODAY(), "No prazo", "Atrasado"))</f>
        <v>Atrasado</v>
      </c>
      <c r="N2777" s="44">
        <f>IFERROR(K2777 + VALUE(LEFT(L2777, FIND(" ", L2777) - 1)), "")</f>
        <v>45815</v>
      </c>
      <c r="O2777" s="3">
        <f>IF(_xlfn.DAYS(K2777,J2777)&lt;0, "Aguardando OC", _xlfn.DAYS(K2777,J2777))</f>
        <v>10</v>
      </c>
      <c r="P2777" s="195">
        <v>403209</v>
      </c>
      <c r="Q2777" s="12"/>
      <c r="R2777" s="195">
        <v>168129</v>
      </c>
      <c r="S2777" s="69">
        <v>221</v>
      </c>
      <c r="T2777" s="65" t="s">
        <v>1029</v>
      </c>
      <c r="U2777" s="120">
        <v>132</v>
      </c>
      <c r="V2777" s="69">
        <v>3337</v>
      </c>
      <c r="W2777" s="43" t="str">
        <f>IFERROR(VLOOKUP(V2777, Fornecedores!A:C, 3, FALSE), "")</f>
        <v xml:space="preserve">FORNECEDORA         </v>
      </c>
      <c r="X2777" s="43" t="str">
        <f>IFERROR(VLOOKUP(V2777, Fornecedores!A:E, 5, FALSE), "")</f>
        <v>Campina Grande</v>
      </c>
      <c r="Y2777" s="43" t="str">
        <f>IFERROR(VLOOKUP(V2777, Fornecedores!A:F, 6, FALSE), "")</f>
        <v>PB</v>
      </c>
      <c r="Z2777" s="14" t="str">
        <f>IF(H2777=0, "Pedido entregue!", "Pendente")</f>
        <v>Pedido entregue!</v>
      </c>
      <c r="AA2777"/>
      <c r="AB2777" s="58" t="str">
        <f>IF(Z2777="Pedido Entregue!", IF(AA2777=1, "Retirado do Almoxarifado", IF(AA2777=2, "Material devolvido", "Aguardando retirada")), IF(Z2777="Pendente", "Entrega pendente", ""))</f>
        <v>Aguardando retirada</v>
      </c>
      <c r="AC2777" s="18">
        <v>1</v>
      </c>
      <c r="AD2777" s="18">
        <f>AC2777/SUMIF($P:$P,P2777,$AC:$AC)</f>
        <v>1</v>
      </c>
      <c r="AE2777" s="18">
        <f>IF(R2777=0,0,AC2777/SUMIF($R:$R,R2777,$AC:$AC))</f>
        <v>3.8461538461538464E-2</v>
      </c>
      <c r="AF2777" s="18">
        <f>IF(R2777=0,1,0)</f>
        <v>0</v>
      </c>
      <c r="AH2777" t="str">
        <f>TEXT(J2777,"MMMM")</f>
        <v>maio</v>
      </c>
    </row>
    <row r="2778" spans="1:34" ht="12.75" hidden="1" customHeight="1" x14ac:dyDescent="0.25">
      <c r="A2778" s="90" t="str">
        <f>IF(C2778="Oficina Diversos","Oficina Geral",
IF(ISNUMBER(FIND("Estoque - Colhedoras",C2778)),"Colhedoras",IF(ISNUMBER(FIND("Caldeiraria",C2778)),"Caldeiraria",IF(ISNUMBER(FIND("Borracharia",C2778)),"Borracharia",IF(ISNUMBER(FIND("Lubrificação",C2778)),"Lubrificação",
IF(ISNUMBER(FIND("Estoque - Carregadeiras",C2778)),"Carregadeiras",IF(ISNUMBER(FIND("Estoque - Veic. Leves",C2778)),"Veic. Leves",
IF(ISNUMBER(FIND("Estoque - Caminhões",C2778)),"Caminhões",IF(ISNUMBER(FIND("Estoque - Transbordos",C2778)),"Transbordos",
IF(ISNUMBER(FIND("Estoque - Tratores",C2778)),"Tratores",
IF(ISNUMBER(FIND("Estoque - Máquinas pesadas",C2778)),"Máquinas pesadas",
IF(ISNUMBER(FIND("Estoque - Reboques",C2778)),"Reboques",
IF(C2778="Estoque","Estoque",
IF(AND(ISNUMBER(C2778),C2778&gt;1000,C2778&lt;2000),"Caminhões",
IF(AND(ISNUMBER(C2778),C2778&gt;2000,C2778&lt;3000),"Tratores",
IF(AND(ISNUMBER(C2778),C2778&gt;3000,C2778&lt;4000),"Carregadeiras",
IF(AND(ISNUMBER(C2778),C2778&gt;4000,C2778&lt;5000),"Máquinas pesadas",
IF(AND(ISNUMBER(C2778),C2778&gt;5000,C2778&lt;6000),"Colhedoras",
IF(AND(ISNUMBER(C2778),C2778&gt;7000,C2778&lt;8000),"Irrigação",
IF(AND(ISNUMBER(C2778),C2778&gt;8000,C2778&lt;9000),"Reboques",IF(AND(ISNUMBER(C2778),C2778&gt;0,C2778&lt;1000),"Veic. Leves","")))))))))))))))))))))</f>
        <v>Máquinas pesadas</v>
      </c>
      <c r="B2778"/>
      <c r="C2778" s="69">
        <v>4008</v>
      </c>
      <c r="D2778" s="69">
        <v>91433</v>
      </c>
      <c r="E2778" s="70" t="s">
        <v>19892</v>
      </c>
      <c r="F2778" s="14" t="str">
        <f>IF(ISBLANK(K2778), "Apenas Solicitação", "Tem OC")</f>
        <v>Tem OC</v>
      </c>
      <c r="G2778" s="69">
        <v>6</v>
      </c>
      <c r="H2778" s="37">
        <f>G2778-I2778</f>
        <v>0</v>
      </c>
      <c r="I2778" s="38">
        <v>6</v>
      </c>
      <c r="J2778" s="71">
        <v>45793</v>
      </c>
      <c r="K2778" s="186">
        <v>45803</v>
      </c>
      <c r="L2778" s="70" t="s">
        <v>20151</v>
      </c>
      <c r="M2778" s="44" t="str">
        <f ca="1">IF(OR(N2778="", N2778=0), "", IF(N2778&gt;TODAY(), "No prazo", "Atrasado"))</f>
        <v>Atrasado</v>
      </c>
      <c r="N2778" s="44">
        <f>IFERROR(K2778 + VALUE(LEFT(L2778, FIND(" ", L2778) - 1)), "")</f>
        <v>45803</v>
      </c>
      <c r="O2778" s="3">
        <f>IF(_xlfn.DAYS(K2778,J2778)&lt;0, "Aguardando OC", _xlfn.DAYS(K2778,J2778))</f>
        <v>10</v>
      </c>
      <c r="P2778" s="195">
        <v>403213</v>
      </c>
      <c r="Q2778" s="12"/>
      <c r="R2778" s="195">
        <v>168130</v>
      </c>
      <c r="S2778" s="69">
        <v>221</v>
      </c>
      <c r="T2778" s="65" t="s">
        <v>1029</v>
      </c>
      <c r="U2778" s="120">
        <v>5.7</v>
      </c>
      <c r="V2778" s="69">
        <v>9438</v>
      </c>
      <c r="W2778" s="43" t="str">
        <f>IFERROR(VLOOKUP(V2778, Fornecedores!A:C, 3, FALSE), "")</f>
        <v>TASTRACTOR</v>
      </c>
      <c r="X2778" s="43" t="str">
        <f>IFERROR(VLOOKUP(V2778, Fornecedores!A:E, 5, FALSE), "")</f>
        <v>São Paulo</v>
      </c>
      <c r="Y2778" s="43" t="str">
        <f>IFERROR(VLOOKUP(V2778, Fornecedores!A:F, 6, FALSE), "")</f>
        <v>SP</v>
      </c>
      <c r="Z2778" s="14" t="str">
        <f>IF(H2778=0, "Pedido entregue!", "Pendente")</f>
        <v>Pedido entregue!</v>
      </c>
      <c r="AA2778"/>
      <c r="AB2778" s="58" t="str">
        <f>IF(Z2778="Pedido Entregue!", IF(AA2778=1, "Retirado do Almoxarifado", IF(AA2778=2, "Material devolvido", "Aguardando retirada")), IF(Z2778="Pendente", "Entrega pendente", ""))</f>
        <v>Aguardando retirada</v>
      </c>
      <c r="AC2778" s="18">
        <v>1</v>
      </c>
      <c r="AD2778" s="18">
        <f>AC2778/SUMIF($P:$P,P2778,$AC:$AC)</f>
        <v>1</v>
      </c>
      <c r="AE2778" s="18">
        <f>IF(R2778=0,0,AC2778/SUMIF($R:$R,R2778,$AC:$AC))</f>
        <v>1.9230769230769232E-2</v>
      </c>
      <c r="AF2778" s="18">
        <f>IF(R2778=0,1,0)</f>
        <v>0</v>
      </c>
      <c r="AH2778" t="str">
        <f>TEXT(J2778,"MMMM")</f>
        <v>maio</v>
      </c>
    </row>
    <row r="2779" spans="1:34" ht="12.75" hidden="1" customHeight="1" x14ac:dyDescent="0.25">
      <c r="A2779" s="90" t="str">
        <f>IF(C2779="Oficina Diversos","Oficina Geral",
IF(ISNUMBER(FIND("Estoque - Colhedoras",C2779)),"Colhedoras",IF(ISNUMBER(FIND("Caldeiraria",C2779)),"Caldeiraria",IF(ISNUMBER(FIND("Borracharia",C2779)),"Borracharia",IF(ISNUMBER(FIND("Lubrificação",C2779)),"Lubrificação",
IF(ISNUMBER(FIND("Estoque - Carregadeiras",C2779)),"Carregadeiras",IF(ISNUMBER(FIND("Estoque - Veic. Leves",C2779)),"Veic. Leves",
IF(ISNUMBER(FIND("Estoque - Caminhões",C2779)),"Caminhões",IF(ISNUMBER(FIND("Estoque - Transbordos",C2779)),"Transbordos",
IF(ISNUMBER(FIND("Estoque - Tratores",C2779)),"Tratores",
IF(ISNUMBER(FIND("Estoque - Máquinas pesadas",C2779)),"Máquinas pesadas",
IF(ISNUMBER(FIND("Estoque - Reboques",C2779)),"Reboques",
IF(C2779="Estoque","Estoque",
IF(AND(ISNUMBER(C2779),C2779&gt;1000,C2779&lt;2000),"Caminhões",
IF(AND(ISNUMBER(C2779),C2779&gt;2000,C2779&lt;3000),"Tratores",
IF(AND(ISNUMBER(C2779),C2779&gt;3000,C2779&lt;4000),"Carregadeiras",
IF(AND(ISNUMBER(C2779),C2779&gt;4000,C2779&lt;5000),"Máquinas pesadas",
IF(AND(ISNUMBER(C2779),C2779&gt;5000,C2779&lt;6000),"Colhedoras",
IF(AND(ISNUMBER(C2779),C2779&gt;7000,C2779&lt;8000),"Irrigação",
IF(AND(ISNUMBER(C2779),C2779&gt;8000,C2779&lt;9000),"Reboques",IF(AND(ISNUMBER(C2779),C2779&gt;0,C2779&lt;1000),"Veic. Leves","")))))))))))))))))))))</f>
        <v>Máquinas pesadas</v>
      </c>
      <c r="B2779"/>
      <c r="C2779" s="69">
        <v>4008</v>
      </c>
      <c r="D2779" s="69">
        <v>91434</v>
      </c>
      <c r="E2779" s="70" t="s">
        <v>19893</v>
      </c>
      <c r="F2779" s="14" t="str">
        <f>IF(ISBLANK(K2779), "Apenas Solicitação", "Tem OC")</f>
        <v>Tem OC</v>
      </c>
      <c r="G2779" s="69">
        <v>1</v>
      </c>
      <c r="H2779" s="37">
        <f>G2779-I2779</f>
        <v>0</v>
      </c>
      <c r="I2779" s="38">
        <v>1</v>
      </c>
      <c r="J2779" s="71">
        <v>45793</v>
      </c>
      <c r="K2779" s="186">
        <v>45803</v>
      </c>
      <c r="L2779" s="70" t="s">
        <v>20152</v>
      </c>
      <c r="M2779" s="44" t="str">
        <f ca="1">IF(OR(N2779="", N2779=0), "", IF(N2779&gt;TODAY(), "No prazo", "Atrasado"))</f>
        <v>Atrasado</v>
      </c>
      <c r="N2779" s="44">
        <f>IFERROR(K2779 + VALUE(LEFT(L2779, FIND(" ", L2779) - 1)), "")</f>
        <v>45804</v>
      </c>
      <c r="O2779" s="3">
        <f>IF(_xlfn.DAYS(K2779,J2779)&lt;0, "Aguardando OC", _xlfn.DAYS(K2779,J2779))</f>
        <v>10</v>
      </c>
      <c r="P2779" s="195">
        <v>403222</v>
      </c>
      <c r="Q2779" s="12"/>
      <c r="R2779" s="195">
        <v>168130</v>
      </c>
      <c r="S2779" s="69">
        <v>221</v>
      </c>
      <c r="T2779" s="65" t="s">
        <v>1029</v>
      </c>
      <c r="U2779" s="120">
        <v>323</v>
      </c>
      <c r="V2779" s="69">
        <v>9438</v>
      </c>
      <c r="W2779" s="43" t="str">
        <f>IFERROR(VLOOKUP(V2779, Fornecedores!A:C, 3, FALSE), "")</f>
        <v>TASTRACTOR</v>
      </c>
      <c r="X2779" s="43" t="str">
        <f>IFERROR(VLOOKUP(V2779, Fornecedores!A:E, 5, FALSE), "")</f>
        <v>São Paulo</v>
      </c>
      <c r="Y2779" s="43" t="str">
        <f>IFERROR(VLOOKUP(V2779, Fornecedores!A:F, 6, FALSE), "")</f>
        <v>SP</v>
      </c>
      <c r="Z2779" s="14" t="str">
        <f>IF(H2779=0, "Pedido entregue!", "Pendente")</f>
        <v>Pedido entregue!</v>
      </c>
      <c r="AA2779"/>
      <c r="AB2779" s="58" t="str">
        <f>IF(Z2779="Pedido Entregue!", IF(AA2779=1, "Retirado do Almoxarifado", IF(AA2779=2, "Material devolvido", "Aguardando retirada")), IF(Z2779="Pendente", "Entrega pendente", ""))</f>
        <v>Aguardando retirada</v>
      </c>
      <c r="AC2779" s="18">
        <v>1</v>
      </c>
      <c r="AD2779" s="18">
        <f>AC2779/SUMIF($P:$P,P2779,$AC:$AC)</f>
        <v>1</v>
      </c>
      <c r="AE2779" s="18">
        <f>IF(R2779=0,0,AC2779/SUMIF($R:$R,R2779,$AC:$AC))</f>
        <v>1.9230769230769232E-2</v>
      </c>
      <c r="AF2779" s="18">
        <f>IF(R2779=0,1,0)</f>
        <v>0</v>
      </c>
      <c r="AH2779" t="str">
        <f>TEXT(J2779,"MMMM")</f>
        <v>maio</v>
      </c>
    </row>
    <row r="2780" spans="1:34" ht="12.75" hidden="1" customHeight="1" x14ac:dyDescent="0.25">
      <c r="A2780" s="90" t="str">
        <f>IF(C2780="Oficina Diversos","Oficina Geral",
IF(ISNUMBER(FIND("Estoque - Colhedoras",C2780)),"Colhedoras",IF(ISNUMBER(FIND("Caldeiraria",C2780)),"Caldeiraria",IF(ISNUMBER(FIND("Borracharia",C2780)),"Borracharia",IF(ISNUMBER(FIND("Lubrificação",C2780)),"Lubrificação",
IF(ISNUMBER(FIND("Estoque - Carregadeiras",C2780)),"Carregadeiras",IF(ISNUMBER(FIND("Estoque - Veic. Leves",C2780)),"Veic. Leves",
IF(ISNUMBER(FIND("Estoque - Caminhões",C2780)),"Caminhões",IF(ISNUMBER(FIND("Estoque - Transbordos",C2780)),"Transbordos",
IF(ISNUMBER(FIND("Estoque - Tratores",C2780)),"Tratores",
IF(ISNUMBER(FIND("Estoque - Máquinas pesadas",C2780)),"Máquinas pesadas",
IF(ISNUMBER(FIND("Estoque - Reboques",C2780)),"Reboques",
IF(C2780="Estoque","Estoque",
IF(AND(ISNUMBER(C2780),C2780&gt;1000,C2780&lt;2000),"Caminhões",
IF(AND(ISNUMBER(C2780),C2780&gt;2000,C2780&lt;3000),"Tratores",
IF(AND(ISNUMBER(C2780),C2780&gt;3000,C2780&lt;4000),"Carregadeiras",
IF(AND(ISNUMBER(C2780),C2780&gt;4000,C2780&lt;5000),"Máquinas pesadas",
IF(AND(ISNUMBER(C2780),C2780&gt;5000,C2780&lt;6000),"Colhedoras",
IF(AND(ISNUMBER(C2780),C2780&gt;7000,C2780&lt;8000),"Irrigação",
IF(AND(ISNUMBER(C2780),C2780&gt;8000,C2780&lt;9000),"Reboques",IF(AND(ISNUMBER(C2780),C2780&gt;0,C2780&lt;1000),"Veic. Leves","")))))))))))))))))))))</f>
        <v>Máquinas pesadas</v>
      </c>
      <c r="B2780"/>
      <c r="C2780" s="69">
        <v>4008</v>
      </c>
      <c r="D2780" s="69">
        <v>91435</v>
      </c>
      <c r="E2780" s="70" t="s">
        <v>19894</v>
      </c>
      <c r="F2780" s="14" t="str">
        <f>IF(ISBLANK(K2780), "Apenas Solicitação", "Tem OC")</f>
        <v>Tem OC</v>
      </c>
      <c r="G2780" s="69">
        <v>20</v>
      </c>
      <c r="H2780" s="37">
        <f>G2780-I2780</f>
        <v>0</v>
      </c>
      <c r="I2780" s="38">
        <v>20</v>
      </c>
      <c r="J2780" s="71">
        <v>45793</v>
      </c>
      <c r="K2780" s="186">
        <v>45803</v>
      </c>
      <c r="L2780" s="70" t="s">
        <v>20158</v>
      </c>
      <c r="M2780" s="44" t="str">
        <f ca="1">IF(OR(N2780="", N2780=0), "", IF(N2780&gt;TODAY(), "No prazo", "Atrasado"))</f>
        <v>Atrasado</v>
      </c>
      <c r="N2780" s="44">
        <f>IFERROR(K2780 + VALUE(LEFT(L2780, FIND(" ", L2780) - 1)), "")</f>
        <v>45815</v>
      </c>
      <c r="O2780" s="3">
        <f>IF(_xlfn.DAYS(K2780,J2780)&lt;0, "Aguardando OC", _xlfn.DAYS(K2780,J2780))</f>
        <v>10</v>
      </c>
      <c r="P2780" s="195">
        <v>403216</v>
      </c>
      <c r="Q2780" s="12"/>
      <c r="R2780" s="195">
        <v>168180</v>
      </c>
      <c r="S2780" s="69">
        <v>221</v>
      </c>
      <c r="T2780" s="65" t="s">
        <v>1029</v>
      </c>
      <c r="U2780" s="120">
        <v>1055</v>
      </c>
      <c r="V2780" s="69">
        <v>9763</v>
      </c>
      <c r="W2780" s="43" t="str">
        <f>IFERROR(VLOOKUP(V2780, Fornecedores!A:C, 3, FALSE), "")</f>
        <v>ENCOPEL - TRIEX</v>
      </c>
      <c r="X2780" s="43" t="str">
        <f>IFERROR(VLOOKUP(V2780, Fornecedores!A:E, 5, FALSE), "")</f>
        <v>São Paulo</v>
      </c>
      <c r="Y2780" s="43" t="str">
        <f>IFERROR(VLOOKUP(V2780, Fornecedores!A:F, 6, FALSE), "")</f>
        <v>SP</v>
      </c>
      <c r="Z2780" s="14" t="str">
        <f>IF(H2780=0, "Pedido entregue!", "Pendente")</f>
        <v>Pedido entregue!</v>
      </c>
      <c r="AA2780"/>
      <c r="AB2780" s="58" t="str">
        <f>IF(Z2780="Pedido Entregue!", IF(AA2780=1, "Retirado do Almoxarifado", IF(AA2780=2, "Material devolvido", "Aguardando retirada")), IF(Z2780="Pendente", "Entrega pendente", ""))</f>
        <v>Aguardando retirada</v>
      </c>
      <c r="AC2780" s="18">
        <v>1</v>
      </c>
      <c r="AD2780" s="18">
        <f>AC2780/SUMIF($P:$P,P2780,$AC:$AC)</f>
        <v>1</v>
      </c>
      <c r="AE2780" s="18">
        <f>IF(R2780=0,0,AC2780/SUMIF($R:$R,R2780,$AC:$AC))</f>
        <v>0.5</v>
      </c>
      <c r="AF2780" s="18">
        <f>IF(R2780=0,1,0)</f>
        <v>0</v>
      </c>
      <c r="AH2780" t="str">
        <f>TEXT(J2780,"MMMM")</f>
        <v>maio</v>
      </c>
    </row>
    <row r="2781" spans="1:34" ht="12.75" hidden="1" customHeight="1" x14ac:dyDescent="0.25">
      <c r="A2781" s="90" t="str">
        <f>IF(C2781="Oficina Diversos","Oficina Geral",
IF(ISNUMBER(FIND("Estoque - Colhedoras",C2781)),"Colhedoras",IF(ISNUMBER(FIND("Caldeiraria",C2781)),"Caldeiraria",IF(ISNUMBER(FIND("Borracharia",C2781)),"Borracharia",IF(ISNUMBER(FIND("Lubrificação",C2781)),"Lubrificação",
IF(ISNUMBER(FIND("Estoque - Carregadeiras",C2781)),"Carregadeiras",IF(ISNUMBER(FIND("Estoque - Veic. Leves",C2781)),"Veic. Leves",
IF(ISNUMBER(FIND("Estoque - Caminhões",C2781)),"Caminhões",IF(ISNUMBER(FIND("Estoque - Transbordos",C2781)),"Transbordos",
IF(ISNUMBER(FIND("Estoque - Tratores",C2781)),"Tratores",
IF(ISNUMBER(FIND("Estoque - Máquinas pesadas",C2781)),"Máquinas pesadas",
IF(ISNUMBER(FIND("Estoque - Reboques",C2781)),"Reboques",
IF(C2781="Estoque","Estoque",
IF(AND(ISNUMBER(C2781),C2781&gt;1000,C2781&lt;2000),"Caminhões",
IF(AND(ISNUMBER(C2781),C2781&gt;2000,C2781&lt;3000),"Tratores",
IF(AND(ISNUMBER(C2781),C2781&gt;3000,C2781&lt;4000),"Carregadeiras",
IF(AND(ISNUMBER(C2781),C2781&gt;4000,C2781&lt;5000),"Máquinas pesadas",
IF(AND(ISNUMBER(C2781),C2781&gt;5000,C2781&lt;6000),"Colhedoras",
IF(AND(ISNUMBER(C2781),C2781&gt;7000,C2781&lt;8000),"Irrigação",
IF(AND(ISNUMBER(C2781),C2781&gt;8000,C2781&lt;9000),"Reboques",IF(AND(ISNUMBER(C2781),C2781&gt;0,C2781&lt;1000),"Veic. Leves","")))))))))))))))))))))</f>
        <v>Máquinas pesadas</v>
      </c>
      <c r="B2781"/>
      <c r="C2781" s="69">
        <v>4008</v>
      </c>
      <c r="D2781" s="69">
        <v>91436</v>
      </c>
      <c r="E2781" s="70" t="s">
        <v>19895</v>
      </c>
      <c r="F2781" s="14" t="str">
        <f>IF(ISBLANK(K2781), "Apenas Solicitação", "Tem OC")</f>
        <v>Tem OC</v>
      </c>
      <c r="G2781" s="69">
        <v>2</v>
      </c>
      <c r="H2781" s="37">
        <f>G2781-I2781</f>
        <v>0</v>
      </c>
      <c r="I2781" s="38">
        <v>2</v>
      </c>
      <c r="J2781" s="71">
        <v>45793</v>
      </c>
      <c r="K2781" s="186">
        <v>45803</v>
      </c>
      <c r="L2781" s="70" t="s">
        <v>20154</v>
      </c>
      <c r="M2781" s="44" t="str">
        <f ca="1">IF(OR(N2781="", N2781=0), "", IF(N2781&gt;TODAY(), "No prazo", "Atrasado"))</f>
        <v>Atrasado</v>
      </c>
      <c r="N2781" s="44">
        <f>IFERROR(K2781 + VALUE(LEFT(L2781, FIND(" ", L2781) - 1)), "")</f>
        <v>45809</v>
      </c>
      <c r="O2781" s="3">
        <f>IF(_xlfn.DAYS(K2781,J2781)&lt;0, "Aguardando OC", _xlfn.DAYS(K2781,J2781))</f>
        <v>10</v>
      </c>
      <c r="P2781" s="195">
        <v>403226</v>
      </c>
      <c r="Q2781" s="12"/>
      <c r="R2781" s="195">
        <v>168129</v>
      </c>
      <c r="S2781" s="69">
        <v>221</v>
      </c>
      <c r="T2781" s="65" t="s">
        <v>1029</v>
      </c>
      <c r="U2781" s="120">
        <v>1486</v>
      </c>
      <c r="V2781" s="69">
        <v>3337</v>
      </c>
      <c r="W2781" s="43" t="str">
        <f>IFERROR(VLOOKUP(V2781, Fornecedores!A:C, 3, FALSE), "")</f>
        <v xml:space="preserve">FORNECEDORA         </v>
      </c>
      <c r="X2781" s="43" t="str">
        <f>IFERROR(VLOOKUP(V2781, Fornecedores!A:E, 5, FALSE), "")</f>
        <v>Campina Grande</v>
      </c>
      <c r="Y2781" s="43" t="str">
        <f>IFERROR(VLOOKUP(V2781, Fornecedores!A:F, 6, FALSE), "")</f>
        <v>PB</v>
      </c>
      <c r="Z2781" s="14" t="str">
        <f>IF(H2781=0, "Pedido entregue!", "Pendente")</f>
        <v>Pedido entregue!</v>
      </c>
      <c r="AA2781"/>
      <c r="AB2781" s="58" t="str">
        <f>IF(Z2781="Pedido Entregue!", IF(AA2781=1, "Retirado do Almoxarifado", IF(AA2781=2, "Material devolvido", "Aguardando retirada")), IF(Z2781="Pendente", "Entrega pendente", ""))</f>
        <v>Aguardando retirada</v>
      </c>
      <c r="AC2781" s="18">
        <v>1</v>
      </c>
      <c r="AD2781" s="18">
        <f>AC2781/SUMIF($P:$P,P2781,$AC:$AC)</f>
        <v>1</v>
      </c>
      <c r="AE2781" s="18">
        <f>IF(R2781=0,0,AC2781/SUMIF($R:$R,R2781,$AC:$AC))</f>
        <v>3.8461538461538464E-2</v>
      </c>
      <c r="AF2781" s="18">
        <f>IF(R2781=0,1,0)</f>
        <v>0</v>
      </c>
      <c r="AH2781" t="str">
        <f>TEXT(J2781,"MMMM")</f>
        <v>maio</v>
      </c>
    </row>
    <row r="2782" spans="1:34" ht="12.75" hidden="1" customHeight="1" x14ac:dyDescent="0.25">
      <c r="A2782" s="90" t="str">
        <f>IF(C2782="Oficina Diversos","Oficina Geral",
IF(ISNUMBER(FIND("Estoque - Colhedoras",C2782)),"Colhedoras",IF(ISNUMBER(FIND("Caldeiraria",C2782)),"Caldeiraria",IF(ISNUMBER(FIND("Borracharia",C2782)),"Borracharia",IF(ISNUMBER(FIND("Lubrificação",C2782)),"Lubrificação",
IF(ISNUMBER(FIND("Estoque - Carregadeiras",C2782)),"Carregadeiras",IF(ISNUMBER(FIND("Estoque - Veic. Leves",C2782)),"Veic. Leves",
IF(ISNUMBER(FIND("Estoque - Caminhões",C2782)),"Caminhões",IF(ISNUMBER(FIND("Estoque - Transbordos",C2782)),"Transbordos",
IF(ISNUMBER(FIND("Estoque - Tratores",C2782)),"Tratores",
IF(ISNUMBER(FIND("Estoque - Máquinas pesadas",C2782)),"Máquinas pesadas",
IF(ISNUMBER(FIND("Estoque - Reboques",C2782)),"Reboques",
IF(C2782="Estoque","Estoque",
IF(AND(ISNUMBER(C2782),C2782&gt;1000,C2782&lt;2000),"Caminhões",
IF(AND(ISNUMBER(C2782),C2782&gt;2000,C2782&lt;3000),"Tratores",
IF(AND(ISNUMBER(C2782),C2782&gt;3000,C2782&lt;4000),"Carregadeiras",
IF(AND(ISNUMBER(C2782),C2782&gt;4000,C2782&lt;5000),"Máquinas pesadas",
IF(AND(ISNUMBER(C2782),C2782&gt;5000,C2782&lt;6000),"Colhedoras",
IF(AND(ISNUMBER(C2782),C2782&gt;7000,C2782&lt;8000),"Irrigação",
IF(AND(ISNUMBER(C2782),C2782&gt;8000,C2782&lt;9000),"Reboques",IF(AND(ISNUMBER(C2782),C2782&gt;0,C2782&lt;1000),"Veic. Leves","")))))))))))))))))))))</f>
        <v>Máquinas pesadas</v>
      </c>
      <c r="B2782"/>
      <c r="C2782" s="69">
        <v>4008</v>
      </c>
      <c r="D2782" s="69">
        <v>91437</v>
      </c>
      <c r="E2782" s="70" t="s">
        <v>19896</v>
      </c>
      <c r="F2782" s="14" t="str">
        <f>IF(ISBLANK(K2782), "Apenas Solicitação", "Tem OC")</f>
        <v>Tem OC</v>
      </c>
      <c r="G2782" s="69">
        <v>1</v>
      </c>
      <c r="H2782" s="37">
        <f>G2782-I2782</f>
        <v>0</v>
      </c>
      <c r="I2782" s="38">
        <v>1</v>
      </c>
      <c r="J2782" s="71">
        <v>45793</v>
      </c>
      <c r="K2782" s="186">
        <v>45803</v>
      </c>
      <c r="L2782" s="70" t="s">
        <v>20154</v>
      </c>
      <c r="M2782" s="44" t="str">
        <f ca="1">IF(OR(N2782="", N2782=0), "", IF(N2782&gt;TODAY(), "No prazo", "Atrasado"))</f>
        <v>Atrasado</v>
      </c>
      <c r="N2782" s="44">
        <f>IFERROR(K2782 + VALUE(LEFT(L2782, FIND(" ", L2782) - 1)), "")</f>
        <v>45809</v>
      </c>
      <c r="O2782" s="3">
        <f>IF(_xlfn.DAYS(K2782,J2782)&lt;0, "Aguardando OC", _xlfn.DAYS(K2782,J2782))</f>
        <v>10</v>
      </c>
      <c r="P2782" s="195">
        <v>403227</v>
      </c>
      <c r="Q2782" s="12"/>
      <c r="R2782" s="195">
        <v>168130</v>
      </c>
      <c r="S2782" s="69">
        <v>221</v>
      </c>
      <c r="T2782" s="65" t="s">
        <v>1029</v>
      </c>
      <c r="U2782" s="120">
        <v>1078</v>
      </c>
      <c r="V2782" s="69">
        <v>9438</v>
      </c>
      <c r="W2782" s="43" t="str">
        <f>IFERROR(VLOOKUP(V2782, Fornecedores!A:C, 3, FALSE), "")</f>
        <v>TASTRACTOR</v>
      </c>
      <c r="X2782" s="43" t="str">
        <f>IFERROR(VLOOKUP(V2782, Fornecedores!A:E, 5, FALSE), "")</f>
        <v>São Paulo</v>
      </c>
      <c r="Y2782" s="43" t="str">
        <f>IFERROR(VLOOKUP(V2782, Fornecedores!A:F, 6, FALSE), "")</f>
        <v>SP</v>
      </c>
      <c r="Z2782" s="14" t="str">
        <f>IF(H2782=0, "Pedido entregue!", "Pendente")</f>
        <v>Pedido entregue!</v>
      </c>
      <c r="AA2782"/>
      <c r="AB2782" s="58" t="str">
        <f>IF(Z2782="Pedido Entregue!", IF(AA2782=1, "Retirado do Almoxarifado", IF(AA2782=2, "Material devolvido", "Aguardando retirada")), IF(Z2782="Pendente", "Entrega pendente", ""))</f>
        <v>Aguardando retirada</v>
      </c>
      <c r="AC2782" s="18">
        <v>1</v>
      </c>
      <c r="AD2782" s="18">
        <f>AC2782/SUMIF($P:$P,P2782,$AC:$AC)</f>
        <v>1</v>
      </c>
      <c r="AE2782" s="18">
        <f>IF(R2782=0,0,AC2782/SUMIF($R:$R,R2782,$AC:$AC))</f>
        <v>1.9230769230769232E-2</v>
      </c>
      <c r="AF2782" s="18">
        <f>IF(R2782=0,1,0)</f>
        <v>0</v>
      </c>
      <c r="AH2782" t="str">
        <f>TEXT(J2782,"MMMM")</f>
        <v>maio</v>
      </c>
    </row>
    <row r="2783" spans="1:34" ht="12.75" hidden="1" customHeight="1" x14ac:dyDescent="0.25">
      <c r="A2783" s="90" t="str">
        <f>IF(C2783="Oficina Diversos","Oficina Geral",
IF(ISNUMBER(FIND("Estoque - Colhedoras",C2783)),"Colhedoras",IF(ISNUMBER(FIND("Caldeiraria",C2783)),"Caldeiraria",IF(ISNUMBER(FIND("Borracharia",C2783)),"Borracharia",IF(ISNUMBER(FIND("Lubrificação",C2783)),"Lubrificação",
IF(ISNUMBER(FIND("Estoque - Carregadeiras",C2783)),"Carregadeiras",IF(ISNUMBER(FIND("Estoque - Veic. Leves",C2783)),"Veic. Leves",
IF(ISNUMBER(FIND("Estoque - Caminhões",C2783)),"Caminhões",IF(ISNUMBER(FIND("Estoque - Transbordos",C2783)),"Transbordos",
IF(ISNUMBER(FIND("Estoque - Tratores",C2783)),"Tratores",
IF(ISNUMBER(FIND("Estoque - Máquinas pesadas",C2783)),"Máquinas pesadas",
IF(ISNUMBER(FIND("Estoque - Reboques",C2783)),"Reboques",
IF(C2783="Estoque","Estoque",
IF(AND(ISNUMBER(C2783),C2783&gt;1000,C2783&lt;2000),"Caminhões",
IF(AND(ISNUMBER(C2783),C2783&gt;2000,C2783&lt;3000),"Tratores",
IF(AND(ISNUMBER(C2783),C2783&gt;3000,C2783&lt;4000),"Carregadeiras",
IF(AND(ISNUMBER(C2783),C2783&gt;4000,C2783&lt;5000),"Máquinas pesadas",
IF(AND(ISNUMBER(C2783),C2783&gt;5000,C2783&lt;6000),"Colhedoras",
IF(AND(ISNUMBER(C2783),C2783&gt;7000,C2783&lt;8000),"Irrigação",
IF(AND(ISNUMBER(C2783),C2783&gt;8000,C2783&lt;9000),"Reboques",IF(AND(ISNUMBER(C2783),C2783&gt;0,C2783&lt;1000),"Veic. Leves","")))))))))))))))))))))</f>
        <v>Máquinas pesadas</v>
      </c>
      <c r="B2783" s="72"/>
      <c r="C2783" s="2">
        <v>4008</v>
      </c>
      <c r="D2783" s="2">
        <v>91438</v>
      </c>
      <c r="E2783" s="3" t="s">
        <v>19897</v>
      </c>
      <c r="F2783" s="14" t="str">
        <f>IF(ISBLANK(K2783), "Apenas Solicitação", "Tem OC")</f>
        <v>Tem OC</v>
      </c>
      <c r="G2783" s="2">
        <v>2</v>
      </c>
      <c r="H2783" s="37">
        <f>G2783-I2783</f>
        <v>0</v>
      </c>
      <c r="I2783" s="38">
        <v>2</v>
      </c>
      <c r="J2783" s="4">
        <v>45793</v>
      </c>
      <c r="K2783" s="180">
        <v>45803</v>
      </c>
      <c r="L2783" s="3" t="s">
        <v>20162</v>
      </c>
      <c r="M2783" s="44" t="str">
        <f ca="1">IF(OR(N2783="", N2783=0), "", IF(N2783&gt;TODAY(), "No prazo", "Atrasado"))</f>
        <v>No prazo</v>
      </c>
      <c r="N2783" s="44">
        <f>IFERROR(K2783 + VALUE(LEFT(L2783, FIND(" ", L2783) - 1)), "")</f>
        <v>45883</v>
      </c>
      <c r="O2783" s="3">
        <f>IF(_xlfn.DAYS(K2783,J2783)&lt;0, "Aguardando OC", _xlfn.DAYS(K2783,J2783))</f>
        <v>10</v>
      </c>
      <c r="P2783" s="14">
        <v>403228</v>
      </c>
      <c r="Q2783" s="12"/>
      <c r="R2783" s="14">
        <v>168129</v>
      </c>
      <c r="S2783" s="2">
        <v>221</v>
      </c>
      <c r="T2783" s="65" t="s">
        <v>1029</v>
      </c>
      <c r="U2783" s="21">
        <v>3480</v>
      </c>
      <c r="V2783" s="2">
        <v>3337</v>
      </c>
      <c r="W2783" s="43" t="str">
        <f>IFERROR(VLOOKUP(V2783, Fornecedores!A:C, 3, FALSE), "")</f>
        <v xml:space="preserve">FORNECEDORA         </v>
      </c>
      <c r="X2783" s="43" t="str">
        <f>IFERROR(VLOOKUP(V2783, Fornecedores!A:E, 5, FALSE), "")</f>
        <v>Campina Grande</v>
      </c>
      <c r="Y2783" s="43" t="str">
        <f>IFERROR(VLOOKUP(V2783, Fornecedores!A:F, 6, FALSE), "")</f>
        <v>PB</v>
      </c>
      <c r="Z2783" s="14" t="str">
        <f>IF(H2783=0, "Pedido entregue!", "Pendente")</f>
        <v>Pedido entregue!</v>
      </c>
      <c r="AA2783" s="74"/>
      <c r="AB2783" s="58" t="str">
        <f>IF(Z2783="Pedido Entregue!", IF(AA2783=1, "Retirado do Almoxarifado", IF(AA2783=2, "Material devolvido", "Aguardando retirada")), IF(Z2783="Pendente", "Entrega pendente", ""))</f>
        <v>Aguardando retirada</v>
      </c>
      <c r="AC2783" s="18">
        <v>1</v>
      </c>
      <c r="AD2783" s="18">
        <f>AC2783/SUMIF($P:$P,P2783,$AC:$AC)</f>
        <v>1</v>
      </c>
      <c r="AE2783" s="18">
        <f>IF(R2783=0,0,AC2783/SUMIF($R:$R,R2783,$AC:$AC))</f>
        <v>3.8461538461538464E-2</v>
      </c>
      <c r="AF2783" s="18">
        <f>IF(R2783=0,1,0)</f>
        <v>0</v>
      </c>
      <c r="AH2783" t="str">
        <f>TEXT(J2783,"MMMM")</f>
        <v>maio</v>
      </c>
    </row>
    <row r="2784" spans="1:34" ht="12.75" hidden="1" customHeight="1" x14ac:dyDescent="0.25">
      <c r="A2784" s="90" t="str">
        <f>IF(C2784="Oficina Diversos","Oficina Geral",
IF(ISNUMBER(FIND("Estoque - Colhedoras",C2784)),"Colhedoras",IF(ISNUMBER(FIND("Caldeiraria",C2784)),"Caldeiraria",IF(ISNUMBER(FIND("Borracharia",C2784)),"Borracharia",IF(ISNUMBER(FIND("Lubrificação",C2784)),"Lubrificação",
IF(ISNUMBER(FIND("Estoque - Carregadeiras",C2784)),"Carregadeiras",IF(ISNUMBER(FIND("Estoque - Veic. Leves",C2784)),"Veic. Leves",
IF(ISNUMBER(FIND("Estoque - Caminhões",C2784)),"Caminhões",IF(ISNUMBER(FIND("Estoque - Transbordos",C2784)),"Transbordos",
IF(ISNUMBER(FIND("Estoque - Tratores",C2784)),"Tratores",
IF(ISNUMBER(FIND("Estoque - Máquinas pesadas",C2784)),"Máquinas pesadas",
IF(ISNUMBER(FIND("Estoque - Reboques",C2784)),"Reboques",
IF(C2784="Estoque","Estoque",
IF(AND(ISNUMBER(C2784),C2784&gt;1000,C2784&lt;2000),"Caminhões",
IF(AND(ISNUMBER(C2784),C2784&gt;2000,C2784&lt;3000),"Tratores",
IF(AND(ISNUMBER(C2784),C2784&gt;3000,C2784&lt;4000),"Carregadeiras",
IF(AND(ISNUMBER(C2784),C2784&gt;4000,C2784&lt;5000),"Máquinas pesadas",
IF(AND(ISNUMBER(C2784),C2784&gt;5000,C2784&lt;6000),"Colhedoras",
IF(AND(ISNUMBER(C2784),C2784&gt;7000,C2784&lt;8000),"Irrigação",
IF(AND(ISNUMBER(C2784),C2784&gt;8000,C2784&lt;9000),"Reboques",IF(AND(ISNUMBER(C2784),C2784&gt;0,C2784&lt;1000),"Veic. Leves","")))))))))))))))))))))</f>
        <v>Máquinas pesadas</v>
      </c>
      <c r="B2784" s="72"/>
      <c r="C2784" s="2">
        <v>4008</v>
      </c>
      <c r="D2784" s="2">
        <v>91439</v>
      </c>
      <c r="E2784" s="3" t="s">
        <v>19898</v>
      </c>
      <c r="F2784" s="14" t="str">
        <f>IF(ISBLANK(K2784), "Apenas Solicitação", "Tem OC")</f>
        <v>Tem OC</v>
      </c>
      <c r="G2784" s="2">
        <v>1</v>
      </c>
      <c r="H2784" s="37">
        <f>G2784-I2784</f>
        <v>0</v>
      </c>
      <c r="I2784" s="38">
        <v>1</v>
      </c>
      <c r="J2784" s="4">
        <v>45793</v>
      </c>
      <c r="K2784" s="180">
        <v>45803</v>
      </c>
      <c r="L2784" s="3" t="s">
        <v>20154</v>
      </c>
      <c r="M2784" s="44" t="str">
        <f ca="1">IF(OR(N2784="", N2784=0), "", IF(N2784&gt;TODAY(), "No prazo", "Atrasado"))</f>
        <v>Atrasado</v>
      </c>
      <c r="N2784" s="44">
        <f>IFERROR(K2784 + VALUE(LEFT(L2784, FIND(" ", L2784) - 1)), "")</f>
        <v>45809</v>
      </c>
      <c r="O2784" s="3">
        <f>IF(_xlfn.DAYS(K2784,J2784)&lt;0, "Aguardando OC", _xlfn.DAYS(K2784,J2784))</f>
        <v>10</v>
      </c>
      <c r="P2784" s="14">
        <v>403231</v>
      </c>
      <c r="Q2784" s="12"/>
      <c r="R2784" s="14">
        <v>168129</v>
      </c>
      <c r="S2784" s="2">
        <v>221</v>
      </c>
      <c r="T2784" s="65" t="s">
        <v>1029</v>
      </c>
      <c r="U2784" s="21">
        <v>190</v>
      </c>
      <c r="V2784" s="2">
        <v>3337</v>
      </c>
      <c r="W2784" s="43" t="str">
        <f>IFERROR(VLOOKUP(V2784, Fornecedores!A:C, 3, FALSE), "")</f>
        <v xml:space="preserve">FORNECEDORA         </v>
      </c>
      <c r="X2784" s="43" t="str">
        <f>IFERROR(VLOOKUP(V2784, Fornecedores!A:E, 5, FALSE), "")</f>
        <v>Campina Grande</v>
      </c>
      <c r="Y2784" s="43" t="str">
        <f>IFERROR(VLOOKUP(V2784, Fornecedores!A:F, 6, FALSE), "")</f>
        <v>PB</v>
      </c>
      <c r="Z2784" s="14" t="str">
        <f>IF(H2784=0, "Pedido entregue!", "Pendente")</f>
        <v>Pedido entregue!</v>
      </c>
      <c r="AA2784" s="74"/>
      <c r="AB2784" s="58" t="str">
        <f>IF(Z2784="Pedido Entregue!", IF(AA2784=1, "Retirado do Almoxarifado", IF(AA2784=2, "Material devolvido", "Aguardando retirada")), IF(Z2784="Pendente", "Entrega pendente", ""))</f>
        <v>Aguardando retirada</v>
      </c>
      <c r="AC2784" s="18">
        <v>1</v>
      </c>
      <c r="AD2784" s="18">
        <f>AC2784/SUMIF($P:$P,P2784,$AC:$AC)</f>
        <v>1</v>
      </c>
      <c r="AE2784" s="18">
        <f>IF(R2784=0,0,AC2784/SUMIF($R:$R,R2784,$AC:$AC))</f>
        <v>3.8461538461538464E-2</v>
      </c>
      <c r="AF2784" s="18">
        <f>IF(R2784=0,1,0)</f>
        <v>0</v>
      </c>
      <c r="AH2784" t="str">
        <f>TEXT(J2784,"MMMM")</f>
        <v>maio</v>
      </c>
    </row>
    <row r="2785" spans="1:34" ht="12.75" hidden="1" customHeight="1" x14ac:dyDescent="0.25">
      <c r="A2785" s="90" t="str">
        <f>IF(C2785="Oficina Diversos","Oficina Geral",
IF(ISNUMBER(FIND("Estoque - Colhedoras",C2785)),"Colhedoras",IF(ISNUMBER(FIND("Caldeiraria",C2785)),"Caldeiraria",IF(ISNUMBER(FIND("Borracharia",C2785)),"Borracharia",IF(ISNUMBER(FIND("Lubrificação",C2785)),"Lubrificação",
IF(ISNUMBER(FIND("Estoque - Carregadeiras",C2785)),"Carregadeiras",IF(ISNUMBER(FIND("Estoque - Veic. Leves",C2785)),"Veic. Leves",
IF(ISNUMBER(FIND("Estoque - Caminhões",C2785)),"Caminhões",IF(ISNUMBER(FIND("Estoque - Transbordos",C2785)),"Transbordos",
IF(ISNUMBER(FIND("Estoque - Tratores",C2785)),"Tratores",
IF(ISNUMBER(FIND("Estoque - Máquinas pesadas",C2785)),"Máquinas pesadas",
IF(ISNUMBER(FIND("Estoque - Reboques",C2785)),"Reboques",
IF(C2785="Estoque","Estoque",
IF(AND(ISNUMBER(C2785),C2785&gt;1000,C2785&lt;2000),"Caminhões",
IF(AND(ISNUMBER(C2785),C2785&gt;2000,C2785&lt;3000),"Tratores",
IF(AND(ISNUMBER(C2785),C2785&gt;3000,C2785&lt;4000),"Carregadeiras",
IF(AND(ISNUMBER(C2785),C2785&gt;4000,C2785&lt;5000),"Máquinas pesadas",
IF(AND(ISNUMBER(C2785),C2785&gt;5000,C2785&lt;6000),"Colhedoras",
IF(AND(ISNUMBER(C2785),C2785&gt;7000,C2785&lt;8000),"Irrigação",
IF(AND(ISNUMBER(C2785),C2785&gt;8000,C2785&lt;9000),"Reboques",IF(AND(ISNUMBER(C2785),C2785&gt;0,C2785&lt;1000),"Veic. Leves","")))))))))))))))))))))</f>
        <v>Máquinas pesadas</v>
      </c>
      <c r="B2785" s="72"/>
      <c r="C2785" s="2">
        <v>4008</v>
      </c>
      <c r="D2785" s="2">
        <v>91440</v>
      </c>
      <c r="E2785" s="3" t="s">
        <v>19899</v>
      </c>
      <c r="F2785" s="14" t="str">
        <f>IF(ISBLANK(K2785), "Apenas Solicitação", "Tem OC")</f>
        <v>Tem OC</v>
      </c>
      <c r="G2785" s="2">
        <v>1</v>
      </c>
      <c r="H2785" s="37">
        <f>G2785-I2785</f>
        <v>0</v>
      </c>
      <c r="I2785" s="38">
        <v>1</v>
      </c>
      <c r="J2785" s="4">
        <v>45793</v>
      </c>
      <c r="K2785" s="180">
        <v>45803</v>
      </c>
      <c r="L2785" s="3" t="s">
        <v>20154</v>
      </c>
      <c r="M2785" s="44" t="str">
        <f ca="1">IF(OR(N2785="", N2785=0), "", IF(N2785&gt;TODAY(), "No prazo", "Atrasado"))</f>
        <v>Atrasado</v>
      </c>
      <c r="N2785" s="44">
        <f>IFERROR(K2785 + VALUE(LEFT(L2785, FIND(" ", L2785) - 1)), "")</f>
        <v>45809</v>
      </c>
      <c r="O2785" s="3">
        <f>IF(_xlfn.DAYS(K2785,J2785)&lt;0, "Aguardando OC", _xlfn.DAYS(K2785,J2785))</f>
        <v>10</v>
      </c>
      <c r="P2785" s="14">
        <v>403232</v>
      </c>
      <c r="Q2785" s="12"/>
      <c r="R2785" s="14">
        <v>168129</v>
      </c>
      <c r="S2785" s="2">
        <v>221</v>
      </c>
      <c r="T2785" s="65" t="s">
        <v>1029</v>
      </c>
      <c r="U2785" s="21">
        <v>167</v>
      </c>
      <c r="V2785" s="2">
        <v>3337</v>
      </c>
      <c r="W2785" s="43" t="str">
        <f>IFERROR(VLOOKUP(V2785, Fornecedores!A:C, 3, FALSE), "")</f>
        <v xml:space="preserve">FORNECEDORA         </v>
      </c>
      <c r="X2785" s="43" t="str">
        <f>IFERROR(VLOOKUP(V2785, Fornecedores!A:E, 5, FALSE), "")</f>
        <v>Campina Grande</v>
      </c>
      <c r="Y2785" s="43" t="str">
        <f>IFERROR(VLOOKUP(V2785, Fornecedores!A:F, 6, FALSE), "")</f>
        <v>PB</v>
      </c>
      <c r="Z2785" s="14" t="str">
        <f>IF(H2785=0, "Pedido entregue!", "Pendente")</f>
        <v>Pedido entregue!</v>
      </c>
      <c r="AA2785" s="74"/>
      <c r="AB2785" s="58" t="str">
        <f>IF(Z2785="Pedido Entregue!", IF(AA2785=1, "Retirado do Almoxarifado", IF(AA2785=2, "Material devolvido", "Aguardando retirada")), IF(Z2785="Pendente", "Entrega pendente", ""))</f>
        <v>Aguardando retirada</v>
      </c>
      <c r="AC2785" s="18">
        <v>1</v>
      </c>
      <c r="AD2785" s="18">
        <f>AC2785/SUMIF($P:$P,P2785,$AC:$AC)</f>
        <v>1</v>
      </c>
      <c r="AE2785" s="18">
        <f>IF(R2785=0,0,AC2785/SUMIF($R:$R,R2785,$AC:$AC))</f>
        <v>3.8461538461538464E-2</v>
      </c>
      <c r="AF2785" s="18">
        <f>IF(R2785=0,1,0)</f>
        <v>0</v>
      </c>
      <c r="AH2785" t="str">
        <f>TEXT(J2785,"MMMM")</f>
        <v>maio</v>
      </c>
    </row>
    <row r="2786" spans="1:34" ht="12.75" hidden="1" customHeight="1" x14ac:dyDescent="0.25">
      <c r="A2786" s="90" t="str">
        <f>IF(C2786="Oficina Diversos","Oficina Geral",
IF(ISNUMBER(FIND("Estoque - Colhedoras",C2786)),"Colhedoras",IF(ISNUMBER(FIND("Caldeiraria",C2786)),"Caldeiraria",IF(ISNUMBER(FIND("Borracharia",C2786)),"Borracharia",IF(ISNUMBER(FIND("Lubrificação",C2786)),"Lubrificação",
IF(ISNUMBER(FIND("Estoque - Carregadeiras",C2786)),"Carregadeiras",IF(ISNUMBER(FIND("Estoque - Veic. Leves",C2786)),"Veic. Leves",
IF(ISNUMBER(FIND("Estoque - Caminhões",C2786)),"Caminhões",IF(ISNUMBER(FIND("Estoque - Transbordos",C2786)),"Transbordos",
IF(ISNUMBER(FIND("Estoque - Tratores",C2786)),"Tratores",
IF(ISNUMBER(FIND("Estoque - Máquinas pesadas",C2786)),"Máquinas pesadas",
IF(ISNUMBER(FIND("Estoque - Reboques",C2786)),"Reboques",
IF(C2786="Estoque","Estoque",
IF(AND(ISNUMBER(C2786),C2786&gt;1000,C2786&lt;2000),"Caminhões",
IF(AND(ISNUMBER(C2786),C2786&gt;2000,C2786&lt;3000),"Tratores",
IF(AND(ISNUMBER(C2786),C2786&gt;3000,C2786&lt;4000),"Carregadeiras",
IF(AND(ISNUMBER(C2786),C2786&gt;4000,C2786&lt;5000),"Máquinas pesadas",
IF(AND(ISNUMBER(C2786),C2786&gt;5000,C2786&lt;6000),"Colhedoras",
IF(AND(ISNUMBER(C2786),C2786&gt;7000,C2786&lt;8000),"Irrigação",
IF(AND(ISNUMBER(C2786),C2786&gt;8000,C2786&lt;9000),"Reboques",IF(AND(ISNUMBER(C2786),C2786&gt;0,C2786&lt;1000),"Veic. Leves","")))))))))))))))))))))</f>
        <v>Máquinas pesadas</v>
      </c>
      <c r="B2786" s="72"/>
      <c r="C2786" s="2">
        <v>4008</v>
      </c>
      <c r="D2786" s="2">
        <v>91441</v>
      </c>
      <c r="E2786" s="3" t="s">
        <v>19900</v>
      </c>
      <c r="F2786" s="14" t="str">
        <f>IF(ISBLANK(K2786), "Apenas Solicitação", "Tem OC")</f>
        <v>Tem OC</v>
      </c>
      <c r="G2786" s="2">
        <v>1</v>
      </c>
      <c r="H2786" s="37">
        <f>G2786-I2786</f>
        <v>0</v>
      </c>
      <c r="I2786" s="38">
        <v>1</v>
      </c>
      <c r="J2786" s="4">
        <v>45793</v>
      </c>
      <c r="K2786" s="180">
        <v>45803</v>
      </c>
      <c r="L2786" s="3" t="s">
        <v>20152</v>
      </c>
      <c r="M2786" s="44" t="str">
        <f ca="1">IF(OR(N2786="", N2786=0), "", IF(N2786&gt;TODAY(), "No prazo", "Atrasado"))</f>
        <v>Atrasado</v>
      </c>
      <c r="N2786" s="44">
        <f>IFERROR(K2786 + VALUE(LEFT(L2786, FIND(" ", L2786) - 1)), "")</f>
        <v>45804</v>
      </c>
      <c r="O2786" s="3">
        <f>IF(_xlfn.DAYS(K2786,J2786)&lt;0, "Aguardando OC", _xlfn.DAYS(K2786,J2786))</f>
        <v>10</v>
      </c>
      <c r="P2786" s="14">
        <v>403235</v>
      </c>
      <c r="Q2786" s="12"/>
      <c r="R2786" s="14">
        <v>168130</v>
      </c>
      <c r="S2786" s="2">
        <v>221</v>
      </c>
      <c r="T2786" s="65" t="s">
        <v>1029</v>
      </c>
      <c r="U2786" s="21">
        <v>712.5</v>
      </c>
      <c r="V2786" s="2">
        <v>9438</v>
      </c>
      <c r="W2786" s="43" t="str">
        <f>IFERROR(VLOOKUP(V2786, Fornecedores!A:C, 3, FALSE), "")</f>
        <v>TASTRACTOR</v>
      </c>
      <c r="X2786" s="43" t="str">
        <f>IFERROR(VLOOKUP(V2786, Fornecedores!A:E, 5, FALSE), "")</f>
        <v>São Paulo</v>
      </c>
      <c r="Y2786" s="43" t="str">
        <f>IFERROR(VLOOKUP(V2786, Fornecedores!A:F, 6, FALSE), "")</f>
        <v>SP</v>
      </c>
      <c r="Z2786" s="14" t="str">
        <f>IF(H2786=0, "Pedido entregue!", "Pendente")</f>
        <v>Pedido entregue!</v>
      </c>
      <c r="AA2786" s="74"/>
      <c r="AB2786" s="58" t="str">
        <f>IF(Z2786="Pedido Entregue!", IF(AA2786=1, "Retirado do Almoxarifado", IF(AA2786=2, "Material devolvido", "Aguardando retirada")), IF(Z2786="Pendente", "Entrega pendente", ""))</f>
        <v>Aguardando retirada</v>
      </c>
      <c r="AC2786" s="18">
        <v>1</v>
      </c>
      <c r="AD2786" s="18">
        <f>AC2786/SUMIF($P:$P,P2786,$AC:$AC)</f>
        <v>1</v>
      </c>
      <c r="AE2786" s="18">
        <f>IF(R2786=0,0,AC2786/SUMIF($R:$R,R2786,$AC:$AC))</f>
        <v>1.9230769230769232E-2</v>
      </c>
      <c r="AF2786" s="18">
        <f>IF(R2786=0,1,0)</f>
        <v>0</v>
      </c>
      <c r="AH2786" t="str">
        <f>TEXT(J2786,"MMMM")</f>
        <v>maio</v>
      </c>
    </row>
    <row r="2787" spans="1:34" ht="12.75" hidden="1" customHeight="1" x14ac:dyDescent="0.25">
      <c r="A2787" s="90" t="str">
        <f>IF(C2787="Oficina Diversos","Oficina Geral",
IF(ISNUMBER(FIND("Estoque - Colhedoras",C2787)),"Colhedoras",IF(ISNUMBER(FIND("Caldeiraria",C2787)),"Caldeiraria",IF(ISNUMBER(FIND("Borracharia",C2787)),"Borracharia",IF(ISNUMBER(FIND("Lubrificação",C2787)),"Lubrificação",
IF(ISNUMBER(FIND("Estoque - Carregadeiras",C2787)),"Carregadeiras",IF(ISNUMBER(FIND("Estoque - Veic. Leves",C2787)),"Veic. Leves",
IF(ISNUMBER(FIND("Estoque - Caminhões",C2787)),"Caminhões",IF(ISNUMBER(FIND("Estoque - Transbordos",C2787)),"Transbordos",
IF(ISNUMBER(FIND("Estoque - Tratores",C2787)),"Tratores",
IF(ISNUMBER(FIND("Estoque - Máquinas pesadas",C2787)),"Máquinas pesadas",
IF(ISNUMBER(FIND("Estoque - Reboques",C2787)),"Reboques",
IF(C2787="Estoque","Estoque",
IF(AND(ISNUMBER(C2787),C2787&gt;1000,C2787&lt;2000),"Caminhões",
IF(AND(ISNUMBER(C2787),C2787&gt;2000,C2787&lt;3000),"Tratores",
IF(AND(ISNUMBER(C2787),C2787&gt;3000,C2787&lt;4000),"Carregadeiras",
IF(AND(ISNUMBER(C2787),C2787&gt;4000,C2787&lt;5000),"Máquinas pesadas",
IF(AND(ISNUMBER(C2787),C2787&gt;5000,C2787&lt;6000),"Colhedoras",
IF(AND(ISNUMBER(C2787),C2787&gt;7000,C2787&lt;8000),"Irrigação",
IF(AND(ISNUMBER(C2787),C2787&gt;8000,C2787&lt;9000),"Reboques",IF(AND(ISNUMBER(C2787),C2787&gt;0,C2787&lt;1000),"Veic. Leves","")))))))))))))))))))))</f>
        <v>Máquinas pesadas</v>
      </c>
      <c r="B2787" s="72"/>
      <c r="C2787" s="2">
        <v>4008</v>
      </c>
      <c r="D2787" s="2">
        <v>91442</v>
      </c>
      <c r="E2787" s="3" t="s">
        <v>19901</v>
      </c>
      <c r="F2787" s="14" t="str">
        <f>IF(ISBLANK(K2787), "Apenas Solicitação", "Tem OC")</f>
        <v>Tem OC</v>
      </c>
      <c r="G2787" s="2">
        <v>1</v>
      </c>
      <c r="H2787" s="37">
        <f>G2787-I2787</f>
        <v>0</v>
      </c>
      <c r="I2787" s="38">
        <v>1</v>
      </c>
      <c r="J2787" s="4">
        <v>45793</v>
      </c>
      <c r="K2787" s="180">
        <v>45803</v>
      </c>
      <c r="L2787" s="3" t="s">
        <v>20152</v>
      </c>
      <c r="M2787" s="44" t="str">
        <f ca="1">IF(OR(N2787="", N2787=0), "", IF(N2787&gt;TODAY(), "No prazo", "Atrasado"))</f>
        <v>Atrasado</v>
      </c>
      <c r="N2787" s="44">
        <f>IFERROR(K2787 + VALUE(LEFT(L2787, FIND(" ", L2787) - 1)), "")</f>
        <v>45804</v>
      </c>
      <c r="O2787" s="3">
        <f>IF(_xlfn.DAYS(K2787,J2787)&lt;0, "Aguardando OC", _xlfn.DAYS(K2787,J2787))</f>
        <v>10</v>
      </c>
      <c r="P2787" s="14">
        <v>403237</v>
      </c>
      <c r="Q2787" s="12"/>
      <c r="R2787" s="14">
        <v>168130</v>
      </c>
      <c r="S2787" s="2">
        <v>221</v>
      </c>
      <c r="T2787" s="65" t="s">
        <v>1029</v>
      </c>
      <c r="U2787" s="21">
        <v>327.75</v>
      </c>
      <c r="V2787" s="2">
        <v>9438</v>
      </c>
      <c r="W2787" s="43" t="str">
        <f>IFERROR(VLOOKUP(V2787, Fornecedores!A:C, 3, FALSE), "")</f>
        <v>TASTRACTOR</v>
      </c>
      <c r="X2787" s="43" t="str">
        <f>IFERROR(VLOOKUP(V2787, Fornecedores!A:E, 5, FALSE), "")</f>
        <v>São Paulo</v>
      </c>
      <c r="Y2787" s="43" t="str">
        <f>IFERROR(VLOOKUP(V2787, Fornecedores!A:F, 6, FALSE), "")</f>
        <v>SP</v>
      </c>
      <c r="Z2787" s="14" t="str">
        <f>IF(H2787=0, "Pedido entregue!", "Pendente")</f>
        <v>Pedido entregue!</v>
      </c>
      <c r="AA2787" s="74"/>
      <c r="AB2787" s="58" t="str">
        <f>IF(Z2787="Pedido Entregue!", IF(AA2787=1, "Retirado do Almoxarifado", IF(AA2787=2, "Material devolvido", "Aguardando retirada")), IF(Z2787="Pendente", "Entrega pendente", ""))</f>
        <v>Aguardando retirada</v>
      </c>
      <c r="AC2787" s="18">
        <v>1</v>
      </c>
      <c r="AD2787" s="18">
        <f>AC2787/SUMIF($P:$P,P2787,$AC:$AC)</f>
        <v>1</v>
      </c>
      <c r="AE2787" s="18">
        <f>IF(R2787=0,0,AC2787/SUMIF($R:$R,R2787,$AC:$AC))</f>
        <v>1.9230769230769232E-2</v>
      </c>
      <c r="AF2787" s="18">
        <f>IF(R2787=0,1,0)</f>
        <v>0</v>
      </c>
      <c r="AH2787" t="str">
        <f>TEXT(J2787,"MMMM")</f>
        <v>maio</v>
      </c>
    </row>
    <row r="2788" spans="1:34" ht="12.75" hidden="1" customHeight="1" x14ac:dyDescent="0.25">
      <c r="A2788" s="90" t="str">
        <f>IF(C2788="Oficina Diversos","Oficina Geral",
IF(ISNUMBER(FIND("Estoque - Colhedoras",C2788)),"Colhedoras",IF(ISNUMBER(FIND("Caldeiraria",C2788)),"Caldeiraria",IF(ISNUMBER(FIND("Borracharia",C2788)),"Borracharia",IF(ISNUMBER(FIND("Lubrificação",C2788)),"Lubrificação",
IF(ISNUMBER(FIND("Estoque - Carregadeiras",C2788)),"Carregadeiras",IF(ISNUMBER(FIND("Estoque - Veic. Leves",C2788)),"Veic. Leves",
IF(ISNUMBER(FIND("Estoque - Caminhões",C2788)),"Caminhões",IF(ISNUMBER(FIND("Estoque - Transbordos",C2788)),"Transbordos",
IF(ISNUMBER(FIND("Estoque - Tratores",C2788)),"Tratores",
IF(ISNUMBER(FIND("Estoque - Máquinas pesadas",C2788)),"Máquinas pesadas",
IF(ISNUMBER(FIND("Estoque - Reboques",C2788)),"Reboques",
IF(C2788="Estoque","Estoque",
IF(AND(ISNUMBER(C2788),C2788&gt;1000,C2788&lt;2000),"Caminhões",
IF(AND(ISNUMBER(C2788),C2788&gt;2000,C2788&lt;3000),"Tratores",
IF(AND(ISNUMBER(C2788),C2788&gt;3000,C2788&lt;4000),"Carregadeiras",
IF(AND(ISNUMBER(C2788),C2788&gt;4000,C2788&lt;5000),"Máquinas pesadas",
IF(AND(ISNUMBER(C2788),C2788&gt;5000,C2788&lt;6000),"Colhedoras",
IF(AND(ISNUMBER(C2788),C2788&gt;7000,C2788&lt;8000),"Irrigação",
IF(AND(ISNUMBER(C2788),C2788&gt;8000,C2788&lt;9000),"Reboques",IF(AND(ISNUMBER(C2788),C2788&gt;0,C2788&lt;1000),"Veic. Leves","")))))))))))))))))))))</f>
        <v>Máquinas pesadas</v>
      </c>
      <c r="B2788" s="72"/>
      <c r="C2788" s="2">
        <v>4008</v>
      </c>
      <c r="D2788" s="2">
        <v>91443</v>
      </c>
      <c r="E2788" s="3" t="s">
        <v>19902</v>
      </c>
      <c r="F2788" s="14" t="str">
        <f>IF(ISBLANK(K2788), "Apenas Solicitação", "Tem OC")</f>
        <v>Tem OC</v>
      </c>
      <c r="G2788" s="2">
        <v>2</v>
      </c>
      <c r="H2788" s="37">
        <f>G2788-I2788</f>
        <v>0</v>
      </c>
      <c r="I2788" s="38">
        <v>2</v>
      </c>
      <c r="J2788" s="4">
        <v>45793</v>
      </c>
      <c r="K2788" s="180">
        <v>45803</v>
      </c>
      <c r="L2788" s="3" t="s">
        <v>20153</v>
      </c>
      <c r="M2788" s="44" t="str">
        <f ca="1">IF(OR(N2788="", N2788=0), "", IF(N2788&gt;TODAY(), "No prazo", "Atrasado"))</f>
        <v>Atrasado</v>
      </c>
      <c r="N2788" s="44">
        <f>IFERROR(K2788 + VALUE(LEFT(L2788, FIND(" ", L2788) - 1)), "")</f>
        <v>45805</v>
      </c>
      <c r="O2788" s="3">
        <f>IF(_xlfn.DAYS(K2788,J2788)&lt;0, "Aguardando OC", _xlfn.DAYS(K2788,J2788))</f>
        <v>10</v>
      </c>
      <c r="P2788" s="14">
        <v>403238</v>
      </c>
      <c r="Q2788" s="12"/>
      <c r="R2788" s="14">
        <v>168128</v>
      </c>
      <c r="S2788" s="2">
        <v>221</v>
      </c>
      <c r="T2788" s="65" t="s">
        <v>1029</v>
      </c>
      <c r="U2788" s="21">
        <v>679</v>
      </c>
      <c r="V2788" s="2">
        <v>9863</v>
      </c>
      <c r="W2788" s="43" t="str">
        <f>IFERROR(VLOOKUP(V2788, Fornecedores!A:C, 3, FALSE), "")</f>
        <v>ITALPRATES</v>
      </c>
      <c r="X2788" s="43" t="str">
        <f>IFERROR(VLOOKUP(V2788, Fornecedores!A:E, 5, FALSE), "")</f>
        <v>São Paulo</v>
      </c>
      <c r="Y2788" s="43" t="str">
        <f>IFERROR(VLOOKUP(V2788, Fornecedores!A:F, 6, FALSE), "")</f>
        <v>SP</v>
      </c>
      <c r="Z2788" s="14" t="str">
        <f>IF(H2788=0, "Pedido entregue!", "Pendente")</f>
        <v>Pedido entregue!</v>
      </c>
      <c r="AA2788" s="74"/>
      <c r="AB2788" s="58" t="str">
        <f>IF(Z2788="Pedido Entregue!", IF(AA2788=1, "Retirado do Almoxarifado", IF(AA2788=2, "Material devolvido", "Aguardando retirada")), IF(Z2788="Pendente", "Entrega pendente", ""))</f>
        <v>Aguardando retirada</v>
      </c>
      <c r="AC2788" s="18">
        <v>1</v>
      </c>
      <c r="AD2788" s="18">
        <f>AC2788/SUMIF($P:$P,P2788,$AC:$AC)</f>
        <v>1</v>
      </c>
      <c r="AE2788" s="18">
        <f>IF(R2788=0,0,AC2788/SUMIF($R:$R,R2788,$AC:$AC))</f>
        <v>7.6923076923076927E-2</v>
      </c>
      <c r="AF2788" s="18">
        <f>IF(R2788=0,1,0)</f>
        <v>0</v>
      </c>
      <c r="AH2788" t="str">
        <f>TEXT(J2788,"MMMM")</f>
        <v>maio</v>
      </c>
    </row>
    <row r="2789" spans="1:34" ht="12.75" hidden="1" customHeight="1" x14ac:dyDescent="0.25">
      <c r="A2789" s="90" t="str">
        <f>IF(C2789="Oficina Diversos","Oficina Geral",
IF(ISNUMBER(FIND("Estoque - Colhedoras",C2789)),"Colhedoras",IF(ISNUMBER(FIND("Caldeiraria",C2789)),"Caldeiraria",IF(ISNUMBER(FIND("Borracharia",C2789)),"Borracharia",IF(ISNUMBER(FIND("Lubrificação",C2789)),"Lubrificação",
IF(ISNUMBER(FIND("Estoque - Carregadeiras",C2789)),"Carregadeiras",IF(ISNUMBER(FIND("Estoque - Veic. Leves",C2789)),"Veic. Leves",
IF(ISNUMBER(FIND("Estoque - Caminhões",C2789)),"Caminhões",IF(ISNUMBER(FIND("Estoque - Transbordos",C2789)),"Transbordos",
IF(ISNUMBER(FIND("Estoque - Tratores",C2789)),"Tratores",
IF(ISNUMBER(FIND("Estoque - Máquinas pesadas",C2789)),"Máquinas pesadas",
IF(ISNUMBER(FIND("Estoque - Reboques",C2789)),"Reboques",
IF(C2789="Estoque","Estoque",
IF(AND(ISNUMBER(C2789),C2789&gt;1000,C2789&lt;2000),"Caminhões",
IF(AND(ISNUMBER(C2789),C2789&gt;2000,C2789&lt;3000),"Tratores",
IF(AND(ISNUMBER(C2789),C2789&gt;3000,C2789&lt;4000),"Carregadeiras",
IF(AND(ISNUMBER(C2789),C2789&gt;4000,C2789&lt;5000),"Máquinas pesadas",
IF(AND(ISNUMBER(C2789),C2789&gt;5000,C2789&lt;6000),"Colhedoras",
IF(AND(ISNUMBER(C2789),C2789&gt;7000,C2789&lt;8000),"Irrigação",
IF(AND(ISNUMBER(C2789),C2789&gt;8000,C2789&lt;9000),"Reboques",IF(AND(ISNUMBER(C2789),C2789&gt;0,C2789&lt;1000),"Veic. Leves","")))))))))))))))))))))</f>
        <v>Máquinas pesadas</v>
      </c>
      <c r="B2789" s="72"/>
      <c r="C2789" s="2">
        <v>4008</v>
      </c>
      <c r="D2789" s="2">
        <v>91444</v>
      </c>
      <c r="E2789" s="3" t="s">
        <v>19903</v>
      </c>
      <c r="F2789" s="14" t="str">
        <f>IF(ISBLANK(K2789), "Apenas Solicitação", "Tem OC")</f>
        <v>Tem OC</v>
      </c>
      <c r="G2789" s="2">
        <v>4</v>
      </c>
      <c r="H2789" s="37">
        <f>G2789-I2789</f>
        <v>0</v>
      </c>
      <c r="I2789" s="38">
        <v>4</v>
      </c>
      <c r="J2789" s="4">
        <v>45793</v>
      </c>
      <c r="K2789" s="180">
        <v>45803</v>
      </c>
      <c r="L2789" s="3" t="s">
        <v>20152</v>
      </c>
      <c r="M2789" s="44" t="str">
        <f ca="1">IF(OR(N2789="", N2789=0), "", IF(N2789&gt;TODAY(), "No prazo", "Atrasado"))</f>
        <v>Atrasado</v>
      </c>
      <c r="N2789" s="44">
        <f>IFERROR(K2789 + VALUE(LEFT(L2789, FIND(" ", L2789) - 1)), "")</f>
        <v>45804</v>
      </c>
      <c r="O2789" s="3">
        <f>IF(_xlfn.DAYS(K2789,J2789)&lt;0, "Aguardando OC", _xlfn.DAYS(K2789,J2789))</f>
        <v>10</v>
      </c>
      <c r="P2789" s="14">
        <v>403239</v>
      </c>
      <c r="Q2789" s="12"/>
      <c r="R2789" s="14">
        <v>168130</v>
      </c>
      <c r="S2789" s="2">
        <v>221</v>
      </c>
      <c r="T2789" s="65" t="s">
        <v>1029</v>
      </c>
      <c r="U2789" s="21">
        <v>1482</v>
      </c>
      <c r="V2789" s="2">
        <v>9438</v>
      </c>
      <c r="W2789" s="43" t="str">
        <f>IFERROR(VLOOKUP(V2789, Fornecedores!A:C, 3, FALSE), "")</f>
        <v>TASTRACTOR</v>
      </c>
      <c r="X2789" s="43" t="str">
        <f>IFERROR(VLOOKUP(V2789, Fornecedores!A:E, 5, FALSE), "")</f>
        <v>São Paulo</v>
      </c>
      <c r="Y2789" s="43" t="str">
        <f>IFERROR(VLOOKUP(V2789, Fornecedores!A:F, 6, FALSE), "")</f>
        <v>SP</v>
      </c>
      <c r="Z2789" s="14" t="str">
        <f>IF(H2789=0, "Pedido entregue!", "Pendente")</f>
        <v>Pedido entregue!</v>
      </c>
      <c r="AA2789" s="74"/>
      <c r="AB2789" s="58" t="str">
        <f>IF(Z2789="Pedido Entregue!", IF(AA2789=1, "Retirado do Almoxarifado", IF(AA2789=2, "Material devolvido", "Aguardando retirada")), IF(Z2789="Pendente", "Entrega pendente", ""))</f>
        <v>Aguardando retirada</v>
      </c>
      <c r="AC2789" s="18">
        <v>1</v>
      </c>
      <c r="AD2789" s="18">
        <f>AC2789/SUMIF($P:$P,P2789,$AC:$AC)</f>
        <v>1</v>
      </c>
      <c r="AE2789" s="18">
        <f>IF(R2789=0,0,AC2789/SUMIF($R:$R,R2789,$AC:$AC))</f>
        <v>1.9230769230769232E-2</v>
      </c>
      <c r="AF2789" s="18">
        <f>IF(R2789=0,1,0)</f>
        <v>0</v>
      </c>
      <c r="AH2789" t="str">
        <f>TEXT(J2789,"MMMM")</f>
        <v>maio</v>
      </c>
    </row>
    <row r="2790" spans="1:34" ht="12.75" hidden="1" customHeight="1" x14ac:dyDescent="0.25">
      <c r="A2790" s="90" t="str">
        <f>IF(C2790="Oficina Diversos","Oficina Geral",
IF(ISNUMBER(FIND("Estoque - Colhedoras",C2790)),"Colhedoras",IF(ISNUMBER(FIND("Caldeiraria",C2790)),"Caldeiraria",IF(ISNUMBER(FIND("Borracharia",C2790)),"Borracharia",IF(ISNUMBER(FIND("Lubrificação",C2790)),"Lubrificação",
IF(ISNUMBER(FIND("Estoque - Carregadeiras",C2790)),"Carregadeiras",IF(ISNUMBER(FIND("Estoque - Veic. Leves",C2790)),"Veic. Leves",
IF(ISNUMBER(FIND("Estoque - Caminhões",C2790)),"Caminhões",IF(ISNUMBER(FIND("Estoque - Transbordos",C2790)),"Transbordos",
IF(ISNUMBER(FIND("Estoque - Tratores",C2790)),"Tratores",
IF(ISNUMBER(FIND("Estoque - Máquinas pesadas",C2790)),"Máquinas pesadas",
IF(ISNUMBER(FIND("Estoque - Reboques",C2790)),"Reboques",
IF(C2790="Estoque","Estoque",
IF(AND(ISNUMBER(C2790),C2790&gt;1000,C2790&lt;2000),"Caminhões",
IF(AND(ISNUMBER(C2790),C2790&gt;2000,C2790&lt;3000),"Tratores",
IF(AND(ISNUMBER(C2790),C2790&gt;3000,C2790&lt;4000),"Carregadeiras",
IF(AND(ISNUMBER(C2790),C2790&gt;4000,C2790&lt;5000),"Máquinas pesadas",
IF(AND(ISNUMBER(C2790),C2790&gt;5000,C2790&lt;6000),"Colhedoras",
IF(AND(ISNUMBER(C2790),C2790&gt;7000,C2790&lt;8000),"Irrigação",
IF(AND(ISNUMBER(C2790),C2790&gt;8000,C2790&lt;9000),"Reboques",IF(AND(ISNUMBER(C2790),C2790&gt;0,C2790&lt;1000),"Veic. Leves","")))))))))))))))))))))</f>
        <v>Máquinas pesadas</v>
      </c>
      <c r="B2790"/>
      <c r="C2790" s="69">
        <v>4008</v>
      </c>
      <c r="D2790" s="69">
        <v>91445</v>
      </c>
      <c r="E2790" s="70" t="s">
        <v>19904</v>
      </c>
      <c r="F2790" s="14" t="str">
        <f>IF(ISBLANK(K2790), "Apenas Solicitação", "Tem OC")</f>
        <v>Tem OC</v>
      </c>
      <c r="G2790" s="69">
        <v>10</v>
      </c>
      <c r="H2790" s="37">
        <f>G2790-I2790</f>
        <v>0</v>
      </c>
      <c r="I2790" s="38">
        <v>10</v>
      </c>
      <c r="J2790" s="71">
        <v>45793</v>
      </c>
      <c r="K2790" s="186">
        <v>45803</v>
      </c>
      <c r="L2790" s="70" t="s">
        <v>20152</v>
      </c>
      <c r="M2790" s="44" t="str">
        <f ca="1">IF(OR(N2790="", N2790=0), "", IF(N2790&gt;TODAY(), "No prazo", "Atrasado"))</f>
        <v>Atrasado</v>
      </c>
      <c r="N2790" s="44">
        <f>IFERROR(K2790 + VALUE(LEFT(L2790, FIND(" ", L2790) - 1)), "")</f>
        <v>45804</v>
      </c>
      <c r="O2790" s="3">
        <f>IF(_xlfn.DAYS(K2790,J2790)&lt;0, "Aguardando OC", _xlfn.DAYS(K2790,J2790))</f>
        <v>10</v>
      </c>
      <c r="P2790" s="195">
        <v>403240</v>
      </c>
      <c r="Q2790" s="12"/>
      <c r="R2790" s="195">
        <v>168130</v>
      </c>
      <c r="S2790" s="69">
        <v>221</v>
      </c>
      <c r="T2790" s="65" t="s">
        <v>1029</v>
      </c>
      <c r="U2790" s="120">
        <v>142.5</v>
      </c>
      <c r="V2790" s="69">
        <v>9438</v>
      </c>
      <c r="W2790" s="43" t="str">
        <f>IFERROR(VLOOKUP(V2790, Fornecedores!A:C, 3, FALSE), "")</f>
        <v>TASTRACTOR</v>
      </c>
      <c r="X2790" s="43" t="str">
        <f>IFERROR(VLOOKUP(V2790, Fornecedores!A:E, 5, FALSE), "")</f>
        <v>São Paulo</v>
      </c>
      <c r="Y2790" s="43" t="str">
        <f>IFERROR(VLOOKUP(V2790, Fornecedores!A:F, 6, FALSE), "")</f>
        <v>SP</v>
      </c>
      <c r="Z2790" s="14" t="str">
        <f>IF(H2790=0, "Pedido entregue!", "Pendente")</f>
        <v>Pedido entregue!</v>
      </c>
      <c r="AA2790"/>
      <c r="AB2790" s="58" t="str">
        <f>IF(Z2790="Pedido Entregue!", IF(AA2790=1, "Retirado do Almoxarifado", IF(AA2790=2, "Material devolvido", "Aguardando retirada")), IF(Z2790="Pendente", "Entrega pendente", ""))</f>
        <v>Aguardando retirada</v>
      </c>
      <c r="AC2790" s="18">
        <v>1</v>
      </c>
      <c r="AD2790" s="18">
        <f>AC2790/SUMIF($P:$P,P2790,$AC:$AC)</f>
        <v>1</v>
      </c>
      <c r="AE2790" s="18">
        <f>IF(R2790=0,0,AC2790/SUMIF($R:$R,R2790,$AC:$AC))</f>
        <v>1.9230769230769232E-2</v>
      </c>
      <c r="AF2790" s="18">
        <f>IF(R2790=0,1,0)</f>
        <v>0</v>
      </c>
      <c r="AH2790" t="str">
        <f>TEXT(J2790,"MMMM")</f>
        <v>maio</v>
      </c>
    </row>
    <row r="2791" spans="1:34" ht="12.75" hidden="1" customHeight="1" x14ac:dyDescent="0.25">
      <c r="A2791" s="90" t="str">
        <f>IF(C2791="Oficina Diversos","Oficina Geral",
IF(ISNUMBER(FIND("Estoque - Colhedoras",C2791)),"Colhedoras",IF(ISNUMBER(FIND("Caldeiraria",C2791)),"Caldeiraria",IF(ISNUMBER(FIND("Borracharia",C2791)),"Borracharia",IF(ISNUMBER(FIND("Lubrificação",C2791)),"Lubrificação",
IF(ISNUMBER(FIND("Estoque - Carregadeiras",C2791)),"Carregadeiras",IF(ISNUMBER(FIND("Estoque - Veic. Leves",C2791)),"Veic. Leves",
IF(ISNUMBER(FIND("Estoque - Caminhões",C2791)),"Caminhões",IF(ISNUMBER(FIND("Estoque - Transbordos",C2791)),"Transbordos",
IF(ISNUMBER(FIND("Estoque - Tratores",C2791)),"Tratores",
IF(ISNUMBER(FIND("Estoque - Máquinas pesadas",C2791)),"Máquinas pesadas",
IF(ISNUMBER(FIND("Estoque - Reboques",C2791)),"Reboques",
IF(C2791="Estoque","Estoque",
IF(AND(ISNUMBER(C2791),C2791&gt;1000,C2791&lt;2000),"Caminhões",
IF(AND(ISNUMBER(C2791),C2791&gt;2000,C2791&lt;3000),"Tratores",
IF(AND(ISNUMBER(C2791),C2791&gt;3000,C2791&lt;4000),"Carregadeiras",
IF(AND(ISNUMBER(C2791),C2791&gt;4000,C2791&lt;5000),"Máquinas pesadas",
IF(AND(ISNUMBER(C2791),C2791&gt;5000,C2791&lt;6000),"Colhedoras",
IF(AND(ISNUMBER(C2791),C2791&gt;7000,C2791&lt;8000),"Irrigação",
IF(AND(ISNUMBER(C2791),C2791&gt;8000,C2791&lt;9000),"Reboques",IF(AND(ISNUMBER(C2791),C2791&gt;0,C2791&lt;1000),"Veic. Leves","")))))))))))))))))))))</f>
        <v>Máquinas pesadas</v>
      </c>
      <c r="B2791" s="72"/>
      <c r="C2791" s="2">
        <v>4008</v>
      </c>
      <c r="D2791" s="2">
        <v>91446</v>
      </c>
      <c r="E2791" s="3" t="s">
        <v>20034</v>
      </c>
      <c r="F2791" s="14" t="str">
        <f>IF(ISBLANK(K2791), "Apenas Solicitação", "Tem OC")</f>
        <v>Tem OC</v>
      </c>
      <c r="G2791" s="2">
        <v>4</v>
      </c>
      <c r="H2791" s="37">
        <f>G2791-I2791</f>
        <v>0</v>
      </c>
      <c r="I2791" s="38">
        <v>4</v>
      </c>
      <c r="J2791" s="4">
        <v>45794</v>
      </c>
      <c r="K2791" s="180">
        <v>45803</v>
      </c>
      <c r="L2791" s="3" t="s">
        <v>20152</v>
      </c>
      <c r="M2791" s="44" t="str">
        <f ca="1">IF(OR(N2791="", N2791=0), "", IF(N2791&gt;TODAY(), "No prazo", "Atrasado"))</f>
        <v>Atrasado</v>
      </c>
      <c r="N2791" s="44">
        <f>IFERROR(K2791 + VALUE(LEFT(L2791, FIND(" ", L2791) - 1)), "")</f>
        <v>45804</v>
      </c>
      <c r="O2791" s="3">
        <f>IF(_xlfn.DAYS(K2791,J2791)&lt;0, "Aguardando OC", _xlfn.DAYS(K2791,J2791))</f>
        <v>9</v>
      </c>
      <c r="P2791" s="14">
        <v>403336</v>
      </c>
      <c r="Q2791" s="12"/>
      <c r="R2791" s="14">
        <v>168130</v>
      </c>
      <c r="S2791" s="2">
        <v>221</v>
      </c>
      <c r="T2791" s="65" t="s">
        <v>1029</v>
      </c>
      <c r="U2791" s="21">
        <v>33.840000000000003</v>
      </c>
      <c r="V2791" s="2">
        <v>9438</v>
      </c>
      <c r="W2791" s="43" t="str">
        <f>IFERROR(VLOOKUP(V2791, Fornecedores!A:C, 3, FALSE), "")</f>
        <v>TASTRACTOR</v>
      </c>
      <c r="X2791" s="43" t="str">
        <f>IFERROR(VLOOKUP(V2791, Fornecedores!A:E, 5, FALSE), "")</f>
        <v>São Paulo</v>
      </c>
      <c r="Y2791" s="43" t="str">
        <f>IFERROR(VLOOKUP(V2791, Fornecedores!A:F, 6, FALSE), "")</f>
        <v>SP</v>
      </c>
      <c r="Z2791" s="14" t="str">
        <f>IF(H2791=0, "Pedido entregue!", "Pendente")</f>
        <v>Pedido entregue!</v>
      </c>
      <c r="AA2791" s="74"/>
      <c r="AB2791" s="58" t="str">
        <f>IF(Z2791="Pedido Entregue!", IF(AA2791=1, "Retirado do Almoxarifado", IF(AA2791=2, "Material devolvido", "Aguardando retirada")), IF(Z2791="Pendente", "Entrega pendente", ""))</f>
        <v>Aguardando retirada</v>
      </c>
      <c r="AC2791" s="18">
        <v>1</v>
      </c>
      <c r="AD2791" s="18">
        <f>AC2791/SUMIF($P:$P,P2791,$AC:$AC)</f>
        <v>1</v>
      </c>
      <c r="AE2791" s="18">
        <f>IF(R2791=0,0,AC2791/SUMIF($R:$R,R2791,$AC:$AC))</f>
        <v>1.9230769230769232E-2</v>
      </c>
      <c r="AF2791" s="18">
        <f>IF(R2791=0,1,0)</f>
        <v>0</v>
      </c>
      <c r="AH2791" t="str">
        <f>TEXT(J2791,"MMMM")</f>
        <v>maio</v>
      </c>
    </row>
    <row r="2792" spans="1:34" ht="12.75" hidden="1" customHeight="1" x14ac:dyDescent="0.25">
      <c r="A2792" s="90" t="str">
        <f>IF(C2792="Oficina Diversos","Oficina Geral",
IF(ISNUMBER(FIND("Estoque - Colhedoras",C2792)),"Colhedoras",IF(ISNUMBER(FIND("Caldeiraria",C2792)),"Caldeiraria",IF(ISNUMBER(FIND("Borracharia",C2792)),"Borracharia",IF(ISNUMBER(FIND("Lubrificação",C2792)),"Lubrificação",
IF(ISNUMBER(FIND("Estoque - Carregadeiras",C2792)),"Carregadeiras",IF(ISNUMBER(FIND("Estoque - Veic. Leves",C2792)),"Veic. Leves",
IF(ISNUMBER(FIND("Estoque - Caminhões",C2792)),"Caminhões",IF(ISNUMBER(FIND("Estoque - Transbordos",C2792)),"Transbordos",
IF(ISNUMBER(FIND("Estoque - Tratores",C2792)),"Tratores",
IF(ISNUMBER(FIND("Estoque - Máquinas pesadas",C2792)),"Máquinas pesadas",
IF(ISNUMBER(FIND("Estoque - Reboques",C2792)),"Reboques",
IF(C2792="Estoque","Estoque",
IF(AND(ISNUMBER(C2792),C2792&gt;1000,C2792&lt;2000),"Caminhões",
IF(AND(ISNUMBER(C2792),C2792&gt;2000,C2792&lt;3000),"Tratores",
IF(AND(ISNUMBER(C2792),C2792&gt;3000,C2792&lt;4000),"Carregadeiras",
IF(AND(ISNUMBER(C2792),C2792&gt;4000,C2792&lt;5000),"Máquinas pesadas",
IF(AND(ISNUMBER(C2792),C2792&gt;5000,C2792&lt;6000),"Colhedoras",
IF(AND(ISNUMBER(C2792),C2792&gt;7000,C2792&lt;8000),"Irrigação",
IF(AND(ISNUMBER(C2792),C2792&gt;8000,C2792&lt;9000),"Reboques",IF(AND(ISNUMBER(C2792),C2792&gt;0,C2792&lt;1000),"Veic. Leves","")))))))))))))))))))))</f>
        <v>Máquinas pesadas</v>
      </c>
      <c r="B2792" s="72"/>
      <c r="C2792" s="2">
        <v>4008</v>
      </c>
      <c r="D2792" s="2">
        <v>91447</v>
      </c>
      <c r="E2792" s="3" t="s">
        <v>20035</v>
      </c>
      <c r="F2792" s="14" t="str">
        <f>IF(ISBLANK(K2792), "Apenas Solicitação", "Tem OC")</f>
        <v>Tem OC</v>
      </c>
      <c r="G2792" s="2">
        <v>10</v>
      </c>
      <c r="H2792" s="37">
        <f>G2792-I2792</f>
        <v>0</v>
      </c>
      <c r="I2792" s="38">
        <v>10</v>
      </c>
      <c r="J2792" s="4">
        <v>45794</v>
      </c>
      <c r="K2792" s="180">
        <v>45803</v>
      </c>
      <c r="L2792" s="3" t="s">
        <v>20152</v>
      </c>
      <c r="M2792" s="44" t="str">
        <f ca="1">IF(OR(N2792="", N2792=0), "", IF(N2792&gt;TODAY(), "No prazo", "Atrasado"))</f>
        <v>Atrasado</v>
      </c>
      <c r="N2792" s="44">
        <f>IFERROR(K2792 + VALUE(LEFT(L2792, FIND(" ", L2792) - 1)), "")</f>
        <v>45804</v>
      </c>
      <c r="O2792" s="3">
        <f>IF(_xlfn.DAYS(K2792,J2792)&lt;0, "Aguardando OC", _xlfn.DAYS(K2792,J2792))</f>
        <v>9</v>
      </c>
      <c r="P2792" s="14">
        <v>403337</v>
      </c>
      <c r="Q2792" s="12"/>
      <c r="R2792" s="14">
        <v>168130</v>
      </c>
      <c r="S2792" s="2">
        <v>221</v>
      </c>
      <c r="T2792" s="65" t="s">
        <v>1029</v>
      </c>
      <c r="U2792" s="21">
        <v>42.7</v>
      </c>
      <c r="V2792" s="2">
        <v>9438</v>
      </c>
      <c r="W2792" s="43" t="str">
        <f>IFERROR(VLOOKUP(V2792, Fornecedores!A:C, 3, FALSE), "")</f>
        <v>TASTRACTOR</v>
      </c>
      <c r="X2792" s="43" t="str">
        <f>IFERROR(VLOOKUP(V2792, Fornecedores!A:E, 5, FALSE), "")</f>
        <v>São Paulo</v>
      </c>
      <c r="Y2792" s="43" t="str">
        <f>IFERROR(VLOOKUP(V2792, Fornecedores!A:F, 6, FALSE), "")</f>
        <v>SP</v>
      </c>
      <c r="Z2792" s="14" t="str">
        <f>IF(H2792=0, "Pedido entregue!", "Pendente")</f>
        <v>Pedido entregue!</v>
      </c>
      <c r="AA2792" s="74"/>
      <c r="AB2792" s="58" t="str">
        <f>IF(Z2792="Pedido Entregue!", IF(AA2792=1, "Retirado do Almoxarifado", IF(AA2792=2, "Material devolvido", "Aguardando retirada")), IF(Z2792="Pendente", "Entrega pendente", ""))</f>
        <v>Aguardando retirada</v>
      </c>
      <c r="AC2792" s="18">
        <v>1</v>
      </c>
      <c r="AD2792" s="18">
        <f>AC2792/SUMIF($P:$P,P2792,$AC:$AC)</f>
        <v>1</v>
      </c>
      <c r="AE2792" s="18">
        <f>IF(R2792=0,0,AC2792/SUMIF($R:$R,R2792,$AC:$AC))</f>
        <v>1.9230769230769232E-2</v>
      </c>
      <c r="AF2792" s="18">
        <f>IF(R2792=0,1,0)</f>
        <v>0</v>
      </c>
      <c r="AH2792" t="str">
        <f>TEXT(J2792,"MMMM")</f>
        <v>maio</v>
      </c>
    </row>
    <row r="2793" spans="1:34" ht="12.75" hidden="1" customHeight="1" x14ac:dyDescent="0.25">
      <c r="A2793" s="90" t="str">
        <f>IF(C2793="Oficina Diversos","Oficina Geral",
IF(ISNUMBER(FIND("Estoque - Colhedoras",C2793)),"Colhedoras",IF(ISNUMBER(FIND("Caldeiraria",C2793)),"Caldeiraria",IF(ISNUMBER(FIND("Borracharia",C2793)),"Borracharia",IF(ISNUMBER(FIND("Lubrificação",C2793)),"Lubrificação",
IF(ISNUMBER(FIND("Estoque - Carregadeiras",C2793)),"Carregadeiras",IF(ISNUMBER(FIND("Estoque - Veic. Leves",C2793)),"Veic. Leves",
IF(ISNUMBER(FIND("Estoque - Caminhões",C2793)),"Caminhões",IF(ISNUMBER(FIND("Estoque - Transbordos",C2793)),"Transbordos",
IF(ISNUMBER(FIND("Estoque - Tratores",C2793)),"Tratores",
IF(ISNUMBER(FIND("Estoque - Máquinas pesadas",C2793)),"Máquinas pesadas",
IF(ISNUMBER(FIND("Estoque - Reboques",C2793)),"Reboques",
IF(C2793="Estoque","Estoque",
IF(AND(ISNUMBER(C2793),C2793&gt;1000,C2793&lt;2000),"Caminhões",
IF(AND(ISNUMBER(C2793),C2793&gt;2000,C2793&lt;3000),"Tratores",
IF(AND(ISNUMBER(C2793),C2793&gt;3000,C2793&lt;4000),"Carregadeiras",
IF(AND(ISNUMBER(C2793),C2793&gt;4000,C2793&lt;5000),"Máquinas pesadas",
IF(AND(ISNUMBER(C2793),C2793&gt;5000,C2793&lt;6000),"Colhedoras",
IF(AND(ISNUMBER(C2793),C2793&gt;7000,C2793&lt;8000),"Irrigação",
IF(AND(ISNUMBER(C2793),C2793&gt;8000,C2793&lt;9000),"Reboques",IF(AND(ISNUMBER(C2793),C2793&gt;0,C2793&lt;1000),"Veic. Leves","")))))))))))))))))))))</f>
        <v>Máquinas pesadas</v>
      </c>
      <c r="B2793" s="72"/>
      <c r="C2793" s="2">
        <v>4008</v>
      </c>
      <c r="D2793" s="2">
        <v>91449</v>
      </c>
      <c r="E2793" s="3" t="s">
        <v>20036</v>
      </c>
      <c r="F2793" s="14" t="str">
        <f>IF(ISBLANK(K2793), "Apenas Solicitação", "Tem OC")</f>
        <v>Tem OC</v>
      </c>
      <c r="G2793" s="2">
        <v>10</v>
      </c>
      <c r="H2793" s="37">
        <f>G2793-I2793</f>
        <v>0</v>
      </c>
      <c r="I2793" s="38">
        <v>10</v>
      </c>
      <c r="J2793" s="4">
        <v>45794</v>
      </c>
      <c r="K2793" s="180">
        <v>45803</v>
      </c>
      <c r="L2793" s="3" t="s">
        <v>20152</v>
      </c>
      <c r="M2793" s="44" t="str">
        <f ca="1">IF(OR(N2793="", N2793=0), "", IF(N2793&gt;TODAY(), "No prazo", "Atrasado"))</f>
        <v>Atrasado</v>
      </c>
      <c r="N2793" s="44">
        <f>IFERROR(K2793 + VALUE(LEFT(L2793, FIND(" ", L2793) - 1)), "")</f>
        <v>45804</v>
      </c>
      <c r="O2793" s="3">
        <f>IF(_xlfn.DAYS(K2793,J2793)&lt;0, "Aguardando OC", _xlfn.DAYS(K2793,J2793))</f>
        <v>9</v>
      </c>
      <c r="P2793" s="14">
        <v>403339</v>
      </c>
      <c r="Q2793" s="12"/>
      <c r="R2793" s="14">
        <v>168130</v>
      </c>
      <c r="S2793" s="2">
        <v>221</v>
      </c>
      <c r="T2793" s="65" t="s">
        <v>1029</v>
      </c>
      <c r="U2793" s="21">
        <v>114</v>
      </c>
      <c r="V2793" s="2">
        <v>9438</v>
      </c>
      <c r="W2793" s="43" t="str">
        <f>IFERROR(VLOOKUP(V2793, Fornecedores!A:C, 3, FALSE), "")</f>
        <v>TASTRACTOR</v>
      </c>
      <c r="X2793" s="43" t="str">
        <f>IFERROR(VLOOKUP(V2793, Fornecedores!A:E, 5, FALSE), "")</f>
        <v>São Paulo</v>
      </c>
      <c r="Y2793" s="43" t="str">
        <f>IFERROR(VLOOKUP(V2793, Fornecedores!A:F, 6, FALSE), "")</f>
        <v>SP</v>
      </c>
      <c r="Z2793" s="14" t="str">
        <f>IF(H2793=0, "Pedido entregue!", "Pendente")</f>
        <v>Pedido entregue!</v>
      </c>
      <c r="AA2793" s="74"/>
      <c r="AB2793" s="58" t="str">
        <f>IF(Z2793="Pedido Entregue!", IF(AA2793=1, "Retirado do Almoxarifado", IF(AA2793=2, "Material devolvido", "Aguardando retirada")), IF(Z2793="Pendente", "Entrega pendente", ""))</f>
        <v>Aguardando retirada</v>
      </c>
      <c r="AC2793" s="18">
        <v>1</v>
      </c>
      <c r="AD2793" s="18">
        <f>AC2793/SUMIF($P:$P,P2793,$AC:$AC)</f>
        <v>1</v>
      </c>
      <c r="AE2793" s="18">
        <f>IF(R2793=0,0,AC2793/SUMIF($R:$R,R2793,$AC:$AC))</f>
        <v>1.9230769230769232E-2</v>
      </c>
      <c r="AF2793" s="18">
        <f>IF(R2793=0,1,0)</f>
        <v>0</v>
      </c>
      <c r="AH2793" t="str">
        <f>TEXT(J2793,"MMMM")</f>
        <v>maio</v>
      </c>
    </row>
    <row r="2794" spans="1:34" ht="12.75" hidden="1" customHeight="1" x14ac:dyDescent="0.25">
      <c r="A2794" s="90" t="str">
        <f>IF(C2794="Oficina Diversos","Oficina Geral",
IF(ISNUMBER(FIND("Estoque - Colhedoras",C2794)),"Colhedoras",IF(ISNUMBER(FIND("Caldeiraria",C2794)),"Caldeiraria",IF(ISNUMBER(FIND("Borracharia",C2794)),"Borracharia",IF(ISNUMBER(FIND("Lubrificação",C2794)),"Lubrificação",
IF(ISNUMBER(FIND("Estoque - Carregadeiras",C2794)),"Carregadeiras",IF(ISNUMBER(FIND("Estoque - Veic. Leves",C2794)),"Veic. Leves",
IF(ISNUMBER(FIND("Estoque - Caminhões",C2794)),"Caminhões",IF(ISNUMBER(FIND("Estoque - Transbordos",C2794)),"Transbordos",
IF(ISNUMBER(FIND("Estoque - Tratores",C2794)),"Tratores",
IF(ISNUMBER(FIND("Estoque - Máquinas pesadas",C2794)),"Máquinas pesadas",
IF(ISNUMBER(FIND("Estoque - Reboques",C2794)),"Reboques",
IF(C2794="Estoque","Estoque",
IF(AND(ISNUMBER(C2794),C2794&gt;1000,C2794&lt;2000),"Caminhões",
IF(AND(ISNUMBER(C2794),C2794&gt;2000,C2794&lt;3000),"Tratores",
IF(AND(ISNUMBER(C2794),C2794&gt;3000,C2794&lt;4000),"Carregadeiras",
IF(AND(ISNUMBER(C2794),C2794&gt;4000,C2794&lt;5000),"Máquinas pesadas",
IF(AND(ISNUMBER(C2794),C2794&gt;5000,C2794&lt;6000),"Colhedoras",
IF(AND(ISNUMBER(C2794),C2794&gt;7000,C2794&lt;8000),"Irrigação",
IF(AND(ISNUMBER(C2794),C2794&gt;8000,C2794&lt;9000),"Reboques",IF(AND(ISNUMBER(C2794),C2794&gt;0,C2794&lt;1000),"Veic. Leves","")))))))))))))))))))))</f>
        <v>Máquinas pesadas</v>
      </c>
      <c r="B2794"/>
      <c r="C2794" s="69">
        <v>4008</v>
      </c>
      <c r="D2794" s="69">
        <v>91450</v>
      </c>
      <c r="E2794" s="70" t="s">
        <v>20021</v>
      </c>
      <c r="F2794" s="14" t="str">
        <f>IF(ISBLANK(K2794), "Apenas Solicitação", "Tem OC")</f>
        <v>Tem OC</v>
      </c>
      <c r="G2794" s="69">
        <v>10</v>
      </c>
      <c r="H2794" s="37">
        <f>G2794-I2794</f>
        <v>0</v>
      </c>
      <c r="I2794" s="38">
        <v>10</v>
      </c>
      <c r="J2794" s="71">
        <v>45793</v>
      </c>
      <c r="K2794" s="186">
        <v>45803</v>
      </c>
      <c r="L2794" s="70" t="s">
        <v>20153</v>
      </c>
      <c r="M2794" s="44" t="str">
        <f ca="1">IF(OR(N2794="", N2794=0), "", IF(N2794&gt;TODAY(), "No prazo", "Atrasado"))</f>
        <v>Atrasado</v>
      </c>
      <c r="N2794" s="44">
        <f>IFERROR(K2794 + VALUE(LEFT(L2794, FIND(" ", L2794) - 1)), "")</f>
        <v>45805</v>
      </c>
      <c r="O2794" s="3">
        <f>IF(_xlfn.DAYS(K2794,J2794)&lt;0, "Aguardando OC", _xlfn.DAYS(K2794,J2794))</f>
        <v>10</v>
      </c>
      <c r="P2794" s="195">
        <v>403256</v>
      </c>
      <c r="Q2794" s="12"/>
      <c r="R2794" s="195">
        <v>168130</v>
      </c>
      <c r="S2794" s="69">
        <v>221</v>
      </c>
      <c r="T2794" s="65" t="s">
        <v>1029</v>
      </c>
      <c r="U2794" s="120">
        <v>85.5</v>
      </c>
      <c r="V2794" s="69">
        <v>9438</v>
      </c>
      <c r="W2794" s="43" t="str">
        <f>IFERROR(VLOOKUP(V2794, Fornecedores!A:C, 3, FALSE), "")</f>
        <v>TASTRACTOR</v>
      </c>
      <c r="X2794" s="43" t="str">
        <f>IFERROR(VLOOKUP(V2794, Fornecedores!A:E, 5, FALSE), "")</f>
        <v>São Paulo</v>
      </c>
      <c r="Y2794" s="43" t="str">
        <f>IFERROR(VLOOKUP(V2794, Fornecedores!A:F, 6, FALSE), "")</f>
        <v>SP</v>
      </c>
      <c r="Z2794" s="14" t="str">
        <f>IF(H2794=0, "Pedido entregue!", "Pendente")</f>
        <v>Pedido entregue!</v>
      </c>
      <c r="AA2794"/>
      <c r="AB2794" s="58" t="str">
        <f>IF(Z2794="Pedido Entregue!", IF(AA2794=1, "Retirado do Almoxarifado", IF(AA2794=2, "Material devolvido", "Aguardando retirada")), IF(Z2794="Pendente", "Entrega pendente", ""))</f>
        <v>Aguardando retirada</v>
      </c>
      <c r="AC2794" s="18">
        <v>1</v>
      </c>
      <c r="AD2794" s="18">
        <f>AC2794/SUMIF($P:$P,P2794,$AC:$AC)</f>
        <v>1</v>
      </c>
      <c r="AE2794" s="18">
        <f>IF(R2794=0,0,AC2794/SUMIF($R:$R,R2794,$AC:$AC))</f>
        <v>1.9230769230769232E-2</v>
      </c>
      <c r="AF2794" s="18">
        <f>IF(R2794=0,1,0)</f>
        <v>0</v>
      </c>
      <c r="AH2794" t="str">
        <f>TEXT(J2794,"MMMM")</f>
        <v>maio</v>
      </c>
    </row>
    <row r="2795" spans="1:34" ht="12.75" hidden="1" customHeight="1" x14ac:dyDescent="0.25">
      <c r="A2795" s="90" t="str">
        <f>IF(C2795="Oficina Diversos","Oficina Geral",
IF(ISNUMBER(FIND("Estoque - Colhedoras",C2795)),"Colhedoras",IF(ISNUMBER(FIND("Caldeiraria",C2795)),"Caldeiraria",IF(ISNUMBER(FIND("Borracharia",C2795)),"Borracharia",IF(ISNUMBER(FIND("Lubrificação",C2795)),"Lubrificação",
IF(ISNUMBER(FIND("Estoque - Carregadeiras",C2795)),"Carregadeiras",IF(ISNUMBER(FIND("Estoque - Veic. Leves",C2795)),"Veic. Leves",
IF(ISNUMBER(FIND("Estoque - Caminhões",C2795)),"Caminhões",IF(ISNUMBER(FIND("Estoque - Transbordos",C2795)),"Transbordos",
IF(ISNUMBER(FIND("Estoque - Tratores",C2795)),"Tratores",
IF(ISNUMBER(FIND("Estoque - Máquinas pesadas",C2795)),"Máquinas pesadas",
IF(ISNUMBER(FIND("Estoque - Reboques",C2795)),"Reboques",
IF(C2795="Estoque","Estoque",
IF(AND(ISNUMBER(C2795),C2795&gt;1000,C2795&lt;2000),"Caminhões",
IF(AND(ISNUMBER(C2795),C2795&gt;2000,C2795&lt;3000),"Tratores",
IF(AND(ISNUMBER(C2795),C2795&gt;3000,C2795&lt;4000),"Carregadeiras",
IF(AND(ISNUMBER(C2795),C2795&gt;4000,C2795&lt;5000),"Máquinas pesadas",
IF(AND(ISNUMBER(C2795),C2795&gt;5000,C2795&lt;6000),"Colhedoras",
IF(AND(ISNUMBER(C2795),C2795&gt;7000,C2795&lt;8000),"Irrigação",
IF(AND(ISNUMBER(C2795),C2795&gt;8000,C2795&lt;9000),"Reboques",IF(AND(ISNUMBER(C2795),C2795&gt;0,C2795&lt;1000),"Veic. Leves","")))))))))))))))))))))</f>
        <v>Máquinas pesadas</v>
      </c>
      <c r="B2795"/>
      <c r="C2795" s="69">
        <v>4008</v>
      </c>
      <c r="D2795" s="69">
        <v>91450</v>
      </c>
      <c r="E2795" s="70" t="s">
        <v>20021</v>
      </c>
      <c r="F2795" s="14" t="str">
        <f>IF(ISBLANK(K2795), "Apenas Solicitação", "Tem OC")</f>
        <v>Tem OC</v>
      </c>
      <c r="G2795" s="69">
        <v>10</v>
      </c>
      <c r="H2795" s="37">
        <f>G2795-I2795</f>
        <v>0</v>
      </c>
      <c r="I2795" s="38">
        <v>10</v>
      </c>
      <c r="J2795" s="71">
        <v>45794</v>
      </c>
      <c r="K2795" s="186">
        <v>45803</v>
      </c>
      <c r="L2795" s="70" t="s">
        <v>20166</v>
      </c>
      <c r="M2795" s="44" t="str">
        <f ca="1">IF(OR(N2795="", N2795=0), "", IF(N2795&gt;TODAY(), "No prazo", "Atrasado"))</f>
        <v>Atrasado</v>
      </c>
      <c r="N2795" s="44">
        <f>IFERROR(K2795 + VALUE(LEFT(L2795, FIND(" ", L2795) - 1)), "")</f>
        <v>45807</v>
      </c>
      <c r="O2795" s="3">
        <f>IF(_xlfn.DAYS(K2795,J2795)&lt;0, "Aguardando OC", _xlfn.DAYS(K2795,J2795))</f>
        <v>9</v>
      </c>
      <c r="P2795" s="195">
        <v>403344</v>
      </c>
      <c r="Q2795" s="12"/>
      <c r="R2795" s="195">
        <v>168130</v>
      </c>
      <c r="S2795" s="69">
        <v>221</v>
      </c>
      <c r="T2795" s="65" t="s">
        <v>1029</v>
      </c>
      <c r="U2795" s="120">
        <v>85.5</v>
      </c>
      <c r="V2795" s="69">
        <v>9438</v>
      </c>
      <c r="W2795" s="43" t="str">
        <f>IFERROR(VLOOKUP(V2795, Fornecedores!A:C, 3, FALSE), "")</f>
        <v>TASTRACTOR</v>
      </c>
      <c r="X2795" s="43" t="str">
        <f>IFERROR(VLOOKUP(V2795, Fornecedores!A:E, 5, FALSE), "")</f>
        <v>São Paulo</v>
      </c>
      <c r="Y2795" s="43" t="str">
        <f>IFERROR(VLOOKUP(V2795, Fornecedores!A:F, 6, FALSE), "")</f>
        <v>SP</v>
      </c>
      <c r="Z2795" s="14" t="str">
        <f>IF(H2795=0, "Pedido entregue!", "Pendente")</f>
        <v>Pedido entregue!</v>
      </c>
      <c r="AA2795"/>
      <c r="AB2795" s="58" t="str">
        <f>IF(Z2795="Pedido Entregue!", IF(AA2795=1, "Retirado do Almoxarifado", IF(AA2795=2, "Material devolvido", "Aguardando retirada")), IF(Z2795="Pendente", "Entrega pendente", ""))</f>
        <v>Aguardando retirada</v>
      </c>
      <c r="AC2795" s="18">
        <v>1</v>
      </c>
      <c r="AD2795" s="18">
        <f>AC2795/SUMIF($P:$P,P2795,$AC:$AC)</f>
        <v>1</v>
      </c>
      <c r="AE2795" s="18">
        <f>IF(R2795=0,0,AC2795/SUMIF($R:$R,R2795,$AC:$AC))</f>
        <v>1.9230769230769232E-2</v>
      </c>
      <c r="AF2795" s="18">
        <f>IF(R2795=0,1,0)</f>
        <v>0</v>
      </c>
      <c r="AH2795" t="str">
        <f>TEXT(J2795,"MMMM")</f>
        <v>maio</v>
      </c>
    </row>
    <row r="2796" spans="1:34" ht="12.75" hidden="1" customHeight="1" x14ac:dyDescent="0.25">
      <c r="A2796" s="90" t="str">
        <f>IF(C2796="Oficina Diversos","Oficina Geral",
IF(ISNUMBER(FIND("Estoque - Colhedoras",C2796)),"Colhedoras",IF(ISNUMBER(FIND("Caldeiraria",C2796)),"Caldeiraria",IF(ISNUMBER(FIND("Borracharia",C2796)),"Borracharia",IF(ISNUMBER(FIND("Lubrificação",C2796)),"Lubrificação",
IF(ISNUMBER(FIND("Estoque - Carregadeiras",C2796)),"Carregadeiras",IF(ISNUMBER(FIND("Estoque - Veic. Leves",C2796)),"Veic. Leves",
IF(ISNUMBER(FIND("Estoque - Caminhões",C2796)),"Caminhões",IF(ISNUMBER(FIND("Estoque - Transbordos",C2796)),"Transbordos",
IF(ISNUMBER(FIND("Estoque - Tratores",C2796)),"Tratores",
IF(ISNUMBER(FIND("Estoque - Máquinas pesadas",C2796)),"Máquinas pesadas",
IF(ISNUMBER(FIND("Estoque - Reboques",C2796)),"Reboques",
IF(C2796="Estoque","Estoque",
IF(AND(ISNUMBER(C2796),C2796&gt;1000,C2796&lt;2000),"Caminhões",
IF(AND(ISNUMBER(C2796),C2796&gt;2000,C2796&lt;3000),"Tratores",
IF(AND(ISNUMBER(C2796),C2796&gt;3000,C2796&lt;4000),"Carregadeiras",
IF(AND(ISNUMBER(C2796),C2796&gt;4000,C2796&lt;5000),"Máquinas pesadas",
IF(AND(ISNUMBER(C2796),C2796&gt;5000,C2796&lt;6000),"Colhedoras",
IF(AND(ISNUMBER(C2796),C2796&gt;7000,C2796&lt;8000),"Irrigação",
IF(AND(ISNUMBER(C2796),C2796&gt;8000,C2796&lt;9000),"Reboques",IF(AND(ISNUMBER(C2796),C2796&gt;0,C2796&lt;1000),"Veic. Leves","")))))))))))))))))))))</f>
        <v>Máquinas pesadas</v>
      </c>
      <c r="B2796"/>
      <c r="C2796" s="69">
        <v>4008</v>
      </c>
      <c r="D2796" s="69">
        <v>91451</v>
      </c>
      <c r="E2796" s="70" t="s">
        <v>20037</v>
      </c>
      <c r="F2796" s="14" t="str">
        <f>IF(ISBLANK(K2796), "Apenas Solicitação", "Tem OC")</f>
        <v>Tem OC</v>
      </c>
      <c r="G2796" s="69">
        <v>8</v>
      </c>
      <c r="H2796" s="37">
        <f>G2796-I2796</f>
        <v>0</v>
      </c>
      <c r="I2796" s="38">
        <v>8</v>
      </c>
      <c r="J2796" s="71">
        <v>45794</v>
      </c>
      <c r="K2796" s="186">
        <v>45803</v>
      </c>
      <c r="L2796" s="70" t="s">
        <v>20166</v>
      </c>
      <c r="M2796" s="44" t="str">
        <f ca="1">IF(OR(N2796="", N2796=0), "", IF(N2796&gt;TODAY(), "No prazo", "Atrasado"))</f>
        <v>Atrasado</v>
      </c>
      <c r="N2796" s="44">
        <f>IFERROR(K2796 + VALUE(LEFT(L2796, FIND(" ", L2796) - 1)), "")</f>
        <v>45807</v>
      </c>
      <c r="O2796" s="3">
        <f>IF(_xlfn.DAYS(K2796,J2796)&lt;0, "Aguardando OC", _xlfn.DAYS(K2796,J2796))</f>
        <v>9</v>
      </c>
      <c r="P2796" s="195">
        <v>403346</v>
      </c>
      <c r="Q2796" s="12"/>
      <c r="R2796" s="195">
        <v>168130</v>
      </c>
      <c r="S2796" s="69">
        <v>221</v>
      </c>
      <c r="T2796" s="65" t="s">
        <v>1029</v>
      </c>
      <c r="U2796" s="120">
        <v>57.04</v>
      </c>
      <c r="V2796" s="69">
        <v>9438</v>
      </c>
      <c r="W2796" s="43" t="str">
        <f>IFERROR(VLOOKUP(V2796, Fornecedores!A:C, 3, FALSE), "")</f>
        <v>TASTRACTOR</v>
      </c>
      <c r="X2796" s="43" t="str">
        <f>IFERROR(VLOOKUP(V2796, Fornecedores!A:E, 5, FALSE), "")</f>
        <v>São Paulo</v>
      </c>
      <c r="Y2796" s="43" t="str">
        <f>IFERROR(VLOOKUP(V2796, Fornecedores!A:F, 6, FALSE), "")</f>
        <v>SP</v>
      </c>
      <c r="Z2796" s="14" t="str">
        <f>IF(H2796=0, "Pedido entregue!", "Pendente")</f>
        <v>Pedido entregue!</v>
      </c>
      <c r="AA2796"/>
      <c r="AB2796" s="58" t="str">
        <f>IF(Z2796="Pedido Entregue!", IF(AA2796=1, "Retirado do Almoxarifado", IF(AA2796=2, "Material devolvido", "Aguardando retirada")), IF(Z2796="Pendente", "Entrega pendente", ""))</f>
        <v>Aguardando retirada</v>
      </c>
      <c r="AC2796" s="18">
        <v>1</v>
      </c>
      <c r="AD2796" s="18">
        <f>AC2796/SUMIF($P:$P,P2796,$AC:$AC)</f>
        <v>1</v>
      </c>
      <c r="AE2796" s="18">
        <f>IF(R2796=0,0,AC2796/SUMIF($R:$R,R2796,$AC:$AC))</f>
        <v>1.9230769230769232E-2</v>
      </c>
      <c r="AF2796" s="18">
        <f>IF(R2796=0,1,0)</f>
        <v>0</v>
      </c>
      <c r="AH2796" t="str">
        <f>TEXT(J2796,"MMMM")</f>
        <v>maio</v>
      </c>
    </row>
    <row r="2797" spans="1:34" ht="12.75" hidden="1" customHeight="1" x14ac:dyDescent="0.25">
      <c r="A2797" s="90" t="str">
        <f>IF(C2797="Oficina Diversos","Oficina Geral",
IF(ISNUMBER(FIND("Estoque - Colhedoras",C2797)),"Colhedoras",IF(ISNUMBER(FIND("Caldeiraria",C2797)),"Caldeiraria",IF(ISNUMBER(FIND("Borracharia",C2797)),"Borracharia",IF(ISNUMBER(FIND("Lubrificação",C2797)),"Lubrificação",
IF(ISNUMBER(FIND("Estoque - Carregadeiras",C2797)),"Carregadeiras",IF(ISNUMBER(FIND("Estoque - Veic. Leves",C2797)),"Veic. Leves",
IF(ISNUMBER(FIND("Estoque - Caminhões",C2797)),"Caminhões",IF(ISNUMBER(FIND("Estoque - Transbordos",C2797)),"Transbordos",
IF(ISNUMBER(FIND("Estoque - Tratores",C2797)),"Tratores",
IF(ISNUMBER(FIND("Estoque - Máquinas pesadas",C2797)),"Máquinas pesadas",
IF(ISNUMBER(FIND("Estoque - Reboques",C2797)),"Reboques",
IF(C2797="Estoque","Estoque",
IF(AND(ISNUMBER(C2797),C2797&gt;1000,C2797&lt;2000),"Caminhões",
IF(AND(ISNUMBER(C2797),C2797&gt;2000,C2797&lt;3000),"Tratores",
IF(AND(ISNUMBER(C2797),C2797&gt;3000,C2797&lt;4000),"Carregadeiras",
IF(AND(ISNUMBER(C2797),C2797&gt;4000,C2797&lt;5000),"Máquinas pesadas",
IF(AND(ISNUMBER(C2797),C2797&gt;5000,C2797&lt;6000),"Colhedoras",
IF(AND(ISNUMBER(C2797),C2797&gt;7000,C2797&lt;8000),"Irrigação",
IF(AND(ISNUMBER(C2797),C2797&gt;8000,C2797&lt;9000),"Reboques",IF(AND(ISNUMBER(C2797),C2797&gt;0,C2797&lt;1000),"Veic. Leves","")))))))))))))))))))))</f>
        <v>Máquinas pesadas</v>
      </c>
      <c r="B2797"/>
      <c r="C2797" s="69">
        <v>4008</v>
      </c>
      <c r="D2797" s="69">
        <v>91452</v>
      </c>
      <c r="E2797" s="70" t="s">
        <v>20038</v>
      </c>
      <c r="F2797" s="14" t="str">
        <f>IF(ISBLANK(K2797), "Apenas Solicitação", "Tem OC")</f>
        <v>Tem OC</v>
      </c>
      <c r="G2797" s="69">
        <v>4</v>
      </c>
      <c r="H2797" s="37">
        <f>G2797-I2797</f>
        <v>0</v>
      </c>
      <c r="I2797" s="38">
        <v>4</v>
      </c>
      <c r="J2797" s="71">
        <v>45794</v>
      </c>
      <c r="K2797" s="186">
        <v>45803</v>
      </c>
      <c r="L2797" s="70" t="s">
        <v>20166</v>
      </c>
      <c r="M2797" s="44" t="str">
        <f ca="1">IF(OR(N2797="", N2797=0), "", IF(N2797&gt;TODAY(), "No prazo", "Atrasado"))</f>
        <v>Atrasado</v>
      </c>
      <c r="N2797" s="44">
        <f>IFERROR(K2797 + VALUE(LEFT(L2797, FIND(" ", L2797) - 1)), "")</f>
        <v>45807</v>
      </c>
      <c r="O2797" s="3">
        <f>IF(_xlfn.DAYS(K2797,J2797)&lt;0, "Aguardando OC", _xlfn.DAYS(K2797,J2797))</f>
        <v>9</v>
      </c>
      <c r="P2797" s="195">
        <v>403347</v>
      </c>
      <c r="Q2797" s="12"/>
      <c r="R2797" s="195">
        <v>168130</v>
      </c>
      <c r="S2797" s="69">
        <v>221</v>
      </c>
      <c r="T2797" s="65" t="s">
        <v>1029</v>
      </c>
      <c r="U2797" s="120">
        <v>437</v>
      </c>
      <c r="V2797" s="69">
        <v>9438</v>
      </c>
      <c r="W2797" s="43" t="str">
        <f>IFERROR(VLOOKUP(V2797, Fornecedores!A:C, 3, FALSE), "")</f>
        <v>TASTRACTOR</v>
      </c>
      <c r="X2797" s="43" t="str">
        <f>IFERROR(VLOOKUP(V2797, Fornecedores!A:E, 5, FALSE), "")</f>
        <v>São Paulo</v>
      </c>
      <c r="Y2797" s="43" t="str">
        <f>IFERROR(VLOOKUP(V2797, Fornecedores!A:F, 6, FALSE), "")</f>
        <v>SP</v>
      </c>
      <c r="Z2797" s="14" t="str">
        <f>IF(H2797=0, "Pedido entregue!", "Pendente")</f>
        <v>Pedido entregue!</v>
      </c>
      <c r="AA2797"/>
      <c r="AB2797" s="58" t="str">
        <f>IF(Z2797="Pedido Entregue!", IF(AA2797=1, "Retirado do Almoxarifado", IF(AA2797=2, "Material devolvido", "Aguardando retirada")), IF(Z2797="Pendente", "Entrega pendente", ""))</f>
        <v>Aguardando retirada</v>
      </c>
      <c r="AC2797" s="18">
        <v>1</v>
      </c>
      <c r="AD2797" s="18">
        <f>AC2797/SUMIF($P:$P,P2797,$AC:$AC)</f>
        <v>1</v>
      </c>
      <c r="AE2797" s="18">
        <f>IF(R2797=0,0,AC2797/SUMIF($R:$R,R2797,$AC:$AC))</f>
        <v>1.9230769230769232E-2</v>
      </c>
      <c r="AF2797" s="18">
        <f>IF(R2797=0,1,0)</f>
        <v>0</v>
      </c>
      <c r="AH2797" t="str">
        <f>TEXT(J2797,"MMMM")</f>
        <v>maio</v>
      </c>
    </row>
    <row r="2798" spans="1:34" ht="12.75" hidden="1" customHeight="1" x14ac:dyDescent="0.25">
      <c r="A2798" s="90" t="str">
        <f>IF(C2798="Oficina Diversos","Oficina Geral",
IF(ISNUMBER(FIND("Estoque - Colhedoras",C2798)),"Colhedoras",IF(ISNUMBER(FIND("Caldeiraria",C2798)),"Caldeiraria",IF(ISNUMBER(FIND("Borracharia",C2798)),"Borracharia",IF(ISNUMBER(FIND("Lubrificação",C2798)),"Lubrificação",
IF(ISNUMBER(FIND("Estoque - Carregadeiras",C2798)),"Carregadeiras",IF(ISNUMBER(FIND("Estoque - Veic. Leves",C2798)),"Veic. Leves",
IF(ISNUMBER(FIND("Estoque - Caminhões",C2798)),"Caminhões",IF(ISNUMBER(FIND("Estoque - Transbordos",C2798)),"Transbordos",
IF(ISNUMBER(FIND("Estoque - Tratores",C2798)),"Tratores",
IF(ISNUMBER(FIND("Estoque - Máquinas pesadas",C2798)),"Máquinas pesadas",
IF(ISNUMBER(FIND("Estoque - Reboques",C2798)),"Reboques",
IF(C2798="Estoque","Estoque",
IF(AND(ISNUMBER(C2798),C2798&gt;1000,C2798&lt;2000),"Caminhões",
IF(AND(ISNUMBER(C2798),C2798&gt;2000,C2798&lt;3000),"Tratores",
IF(AND(ISNUMBER(C2798),C2798&gt;3000,C2798&lt;4000),"Carregadeiras",
IF(AND(ISNUMBER(C2798),C2798&gt;4000,C2798&lt;5000),"Máquinas pesadas",
IF(AND(ISNUMBER(C2798),C2798&gt;5000,C2798&lt;6000),"Colhedoras",
IF(AND(ISNUMBER(C2798),C2798&gt;7000,C2798&lt;8000),"Irrigação",
IF(AND(ISNUMBER(C2798),C2798&gt;8000,C2798&lt;9000),"Reboques",IF(AND(ISNUMBER(C2798),C2798&gt;0,C2798&lt;1000),"Veic. Leves","")))))))))))))))))))))</f>
        <v>Máquinas pesadas</v>
      </c>
      <c r="B2798"/>
      <c r="C2798" s="69">
        <v>4008</v>
      </c>
      <c r="D2798" s="69">
        <v>91453</v>
      </c>
      <c r="E2798" s="70" t="s">
        <v>20039</v>
      </c>
      <c r="F2798" s="14" t="str">
        <f>IF(ISBLANK(K2798), "Apenas Solicitação", "Tem OC")</f>
        <v>Tem OC</v>
      </c>
      <c r="G2798" s="69">
        <v>2</v>
      </c>
      <c r="H2798" s="37">
        <f>G2798-I2798</f>
        <v>0</v>
      </c>
      <c r="I2798" s="38">
        <v>2</v>
      </c>
      <c r="J2798" s="71">
        <v>45794</v>
      </c>
      <c r="K2798" s="186">
        <v>45803</v>
      </c>
      <c r="L2798" s="70" t="s">
        <v>20166</v>
      </c>
      <c r="M2798" s="44" t="str">
        <f ca="1">IF(OR(N2798="", N2798=0), "", IF(N2798&gt;TODAY(), "No prazo", "Atrasado"))</f>
        <v>Atrasado</v>
      </c>
      <c r="N2798" s="44">
        <f>IFERROR(K2798 + VALUE(LEFT(L2798, FIND(" ", L2798) - 1)), "")</f>
        <v>45807</v>
      </c>
      <c r="O2798" s="3">
        <f>IF(_xlfn.DAYS(K2798,J2798)&lt;0, "Aguardando OC", _xlfn.DAYS(K2798,J2798))</f>
        <v>9</v>
      </c>
      <c r="P2798" s="195">
        <v>403349</v>
      </c>
      <c r="Q2798" s="12"/>
      <c r="R2798" s="195">
        <v>168130</v>
      </c>
      <c r="S2798" s="69">
        <v>221</v>
      </c>
      <c r="T2798" s="65" t="s">
        <v>1029</v>
      </c>
      <c r="U2798" s="120">
        <v>608</v>
      </c>
      <c r="V2798" s="69">
        <v>9438</v>
      </c>
      <c r="W2798" s="43" t="str">
        <f>IFERROR(VLOOKUP(V2798, Fornecedores!A:C, 3, FALSE), "")</f>
        <v>TASTRACTOR</v>
      </c>
      <c r="X2798" s="43" t="str">
        <f>IFERROR(VLOOKUP(V2798, Fornecedores!A:E, 5, FALSE), "")</f>
        <v>São Paulo</v>
      </c>
      <c r="Y2798" s="43" t="str">
        <f>IFERROR(VLOOKUP(V2798, Fornecedores!A:F, 6, FALSE), "")</f>
        <v>SP</v>
      </c>
      <c r="Z2798" s="14" t="str">
        <f>IF(H2798=0, "Pedido entregue!", "Pendente")</f>
        <v>Pedido entregue!</v>
      </c>
      <c r="AA2798"/>
      <c r="AB2798" s="58" t="str">
        <f>IF(Z2798="Pedido Entregue!", IF(AA2798=1, "Retirado do Almoxarifado", IF(AA2798=2, "Material devolvido", "Aguardando retirada")), IF(Z2798="Pendente", "Entrega pendente", ""))</f>
        <v>Aguardando retirada</v>
      </c>
      <c r="AC2798" s="18">
        <v>1</v>
      </c>
      <c r="AD2798" s="18">
        <f>AC2798/SUMIF($P:$P,P2798,$AC:$AC)</f>
        <v>1</v>
      </c>
      <c r="AE2798" s="18">
        <f>IF(R2798=0,0,AC2798/SUMIF($R:$R,R2798,$AC:$AC))</f>
        <v>1.9230769230769232E-2</v>
      </c>
      <c r="AF2798" s="18">
        <f>IF(R2798=0,1,0)</f>
        <v>0</v>
      </c>
      <c r="AH2798" t="str">
        <f>TEXT(J2798,"MMMM")</f>
        <v>maio</v>
      </c>
    </row>
    <row r="2799" spans="1:34" ht="12.75" hidden="1" customHeight="1" x14ac:dyDescent="0.25">
      <c r="A2799" s="90" t="str">
        <f>IF(C2799="Oficina Diversos","Oficina Geral",
IF(ISNUMBER(FIND("Estoque - Colhedoras",C2799)),"Colhedoras",IF(ISNUMBER(FIND("Caldeiraria",C2799)),"Caldeiraria",IF(ISNUMBER(FIND("Borracharia",C2799)),"Borracharia",IF(ISNUMBER(FIND("Lubrificação",C2799)),"Lubrificação",
IF(ISNUMBER(FIND("Estoque - Carregadeiras",C2799)),"Carregadeiras",IF(ISNUMBER(FIND("Estoque - Veic. Leves",C2799)),"Veic. Leves",
IF(ISNUMBER(FIND("Estoque - Caminhões",C2799)),"Caminhões",IF(ISNUMBER(FIND("Estoque - Transbordos",C2799)),"Transbordos",
IF(ISNUMBER(FIND("Estoque - Tratores",C2799)),"Tratores",
IF(ISNUMBER(FIND("Estoque - Máquinas pesadas",C2799)),"Máquinas pesadas",
IF(ISNUMBER(FIND("Estoque - Reboques",C2799)),"Reboques",
IF(C2799="Estoque","Estoque",
IF(AND(ISNUMBER(C2799),C2799&gt;1000,C2799&lt;2000),"Caminhões",
IF(AND(ISNUMBER(C2799),C2799&gt;2000,C2799&lt;3000),"Tratores",
IF(AND(ISNUMBER(C2799),C2799&gt;3000,C2799&lt;4000),"Carregadeiras",
IF(AND(ISNUMBER(C2799),C2799&gt;4000,C2799&lt;5000),"Máquinas pesadas",
IF(AND(ISNUMBER(C2799),C2799&gt;5000,C2799&lt;6000),"Colhedoras",
IF(AND(ISNUMBER(C2799),C2799&gt;7000,C2799&lt;8000),"Irrigação",
IF(AND(ISNUMBER(C2799),C2799&gt;8000,C2799&lt;9000),"Reboques",IF(AND(ISNUMBER(C2799),C2799&gt;0,C2799&lt;1000),"Veic. Leves","")))))))))))))))))))))</f>
        <v>Máquinas pesadas</v>
      </c>
      <c r="B2799"/>
      <c r="C2799" s="69">
        <v>4008</v>
      </c>
      <c r="D2799" s="69">
        <v>91454</v>
      </c>
      <c r="E2799" s="70" t="s">
        <v>20040</v>
      </c>
      <c r="F2799" s="14" t="str">
        <f>IF(ISBLANK(K2799), "Apenas Solicitação", "Tem OC")</f>
        <v>Tem OC</v>
      </c>
      <c r="G2799" s="69">
        <v>2</v>
      </c>
      <c r="H2799" s="37">
        <f>G2799-I2799</f>
        <v>0</v>
      </c>
      <c r="I2799" s="38">
        <v>2</v>
      </c>
      <c r="J2799" s="71">
        <v>45794</v>
      </c>
      <c r="K2799" s="186">
        <v>45803</v>
      </c>
      <c r="L2799" s="70" t="s">
        <v>20166</v>
      </c>
      <c r="M2799" s="44" t="str">
        <f ca="1">IF(OR(N2799="", N2799=0), "", IF(N2799&gt;TODAY(), "No prazo", "Atrasado"))</f>
        <v>Atrasado</v>
      </c>
      <c r="N2799" s="44">
        <f>IFERROR(K2799 + VALUE(LEFT(L2799, FIND(" ", L2799) - 1)), "")</f>
        <v>45807</v>
      </c>
      <c r="O2799" s="3">
        <f>IF(_xlfn.DAYS(K2799,J2799)&lt;0, "Aguardando OC", _xlfn.DAYS(K2799,J2799))</f>
        <v>9</v>
      </c>
      <c r="P2799" s="195">
        <v>403350</v>
      </c>
      <c r="Q2799" s="12"/>
      <c r="R2799" s="195">
        <v>168128</v>
      </c>
      <c r="S2799" s="69">
        <v>221</v>
      </c>
      <c r="T2799" s="65" t="s">
        <v>1029</v>
      </c>
      <c r="U2799" s="120">
        <v>388.96</v>
      </c>
      <c r="V2799" s="69">
        <v>9863</v>
      </c>
      <c r="W2799" s="43" t="str">
        <f>IFERROR(VLOOKUP(V2799, Fornecedores!A:C, 3, FALSE), "")</f>
        <v>ITALPRATES</v>
      </c>
      <c r="X2799" s="43" t="str">
        <f>IFERROR(VLOOKUP(V2799, Fornecedores!A:E, 5, FALSE), "")</f>
        <v>São Paulo</v>
      </c>
      <c r="Y2799" s="43" t="str">
        <f>IFERROR(VLOOKUP(V2799, Fornecedores!A:F, 6, FALSE), "")</f>
        <v>SP</v>
      </c>
      <c r="Z2799" s="14" t="str">
        <f>IF(H2799=0, "Pedido entregue!", "Pendente")</f>
        <v>Pedido entregue!</v>
      </c>
      <c r="AA2799"/>
      <c r="AB2799" s="58" t="str">
        <f>IF(Z2799="Pedido Entregue!", IF(AA2799=1, "Retirado do Almoxarifado", IF(AA2799=2, "Material devolvido", "Aguardando retirada")), IF(Z2799="Pendente", "Entrega pendente", ""))</f>
        <v>Aguardando retirada</v>
      </c>
      <c r="AC2799" s="18">
        <v>1</v>
      </c>
      <c r="AD2799" s="18">
        <f>AC2799/SUMIF($P:$P,P2799,$AC:$AC)</f>
        <v>1</v>
      </c>
      <c r="AE2799" s="18">
        <f>IF(R2799=0,0,AC2799/SUMIF($R:$R,R2799,$AC:$AC))</f>
        <v>7.6923076923076927E-2</v>
      </c>
      <c r="AF2799" s="18">
        <f>IF(R2799=0,1,0)</f>
        <v>0</v>
      </c>
      <c r="AH2799" t="str">
        <f>TEXT(J2799,"MMMM")</f>
        <v>maio</v>
      </c>
    </row>
    <row r="2800" spans="1:34" ht="12.75" hidden="1" customHeight="1" x14ac:dyDescent="0.25">
      <c r="A2800" s="90" t="str">
        <f>IF(C2800="Oficina Diversos","Oficina Geral",
IF(ISNUMBER(FIND("Estoque - Colhedoras",C2800)),"Colhedoras",IF(ISNUMBER(FIND("Caldeiraria",C2800)),"Caldeiraria",IF(ISNUMBER(FIND("Borracharia",C2800)),"Borracharia",IF(ISNUMBER(FIND("Lubrificação",C2800)),"Lubrificação",
IF(ISNUMBER(FIND("Estoque - Carregadeiras",C2800)),"Carregadeiras",IF(ISNUMBER(FIND("Estoque - Veic. Leves",C2800)),"Veic. Leves",
IF(ISNUMBER(FIND("Estoque - Caminhões",C2800)),"Caminhões",IF(ISNUMBER(FIND("Estoque - Transbordos",C2800)),"Transbordos",
IF(ISNUMBER(FIND("Estoque - Tratores",C2800)),"Tratores",
IF(ISNUMBER(FIND("Estoque - Máquinas pesadas",C2800)),"Máquinas pesadas",
IF(ISNUMBER(FIND("Estoque - Reboques",C2800)),"Reboques",
IF(C2800="Estoque","Estoque",
IF(AND(ISNUMBER(C2800),C2800&gt;1000,C2800&lt;2000),"Caminhões",
IF(AND(ISNUMBER(C2800),C2800&gt;2000,C2800&lt;3000),"Tratores",
IF(AND(ISNUMBER(C2800),C2800&gt;3000,C2800&lt;4000),"Carregadeiras",
IF(AND(ISNUMBER(C2800),C2800&gt;4000,C2800&lt;5000),"Máquinas pesadas",
IF(AND(ISNUMBER(C2800),C2800&gt;5000,C2800&lt;6000),"Colhedoras",
IF(AND(ISNUMBER(C2800),C2800&gt;7000,C2800&lt;8000),"Irrigação",
IF(AND(ISNUMBER(C2800),C2800&gt;8000,C2800&lt;9000),"Reboques",IF(AND(ISNUMBER(C2800),C2800&gt;0,C2800&lt;1000),"Veic. Leves","")))))))))))))))))))))</f>
        <v>Máquinas pesadas</v>
      </c>
      <c r="B2800"/>
      <c r="C2800" s="69">
        <v>4008</v>
      </c>
      <c r="D2800" s="69">
        <v>91455</v>
      </c>
      <c r="E2800" s="70" t="s">
        <v>19905</v>
      </c>
      <c r="F2800" s="14" t="str">
        <f>IF(ISBLANK(K2800), "Apenas Solicitação", "Tem OC")</f>
        <v>Tem OC</v>
      </c>
      <c r="G2800" s="69">
        <v>4</v>
      </c>
      <c r="H2800" s="37">
        <f>G2800-I2800</f>
        <v>0</v>
      </c>
      <c r="I2800" s="38">
        <v>4</v>
      </c>
      <c r="J2800" s="71">
        <v>45793</v>
      </c>
      <c r="K2800" s="186">
        <v>45803</v>
      </c>
      <c r="L2800" s="70" t="s">
        <v>20152</v>
      </c>
      <c r="M2800" s="44" t="str">
        <f ca="1">IF(OR(N2800="", N2800=0), "", IF(N2800&gt;TODAY(), "No prazo", "Atrasado"))</f>
        <v>Atrasado</v>
      </c>
      <c r="N2800" s="44">
        <f>IFERROR(K2800 + VALUE(LEFT(L2800, FIND(" ", L2800) - 1)), "")</f>
        <v>45804</v>
      </c>
      <c r="O2800" s="3">
        <f>IF(_xlfn.DAYS(K2800,J2800)&lt;0, "Aguardando OC", _xlfn.DAYS(K2800,J2800))</f>
        <v>10</v>
      </c>
      <c r="P2800" s="195">
        <v>403243</v>
      </c>
      <c r="Q2800" s="12"/>
      <c r="R2800" s="195">
        <v>168130</v>
      </c>
      <c r="S2800" s="69">
        <v>221</v>
      </c>
      <c r="T2800" s="65" t="s">
        <v>1029</v>
      </c>
      <c r="U2800" s="120">
        <v>372.4</v>
      </c>
      <c r="V2800" s="69">
        <v>9438</v>
      </c>
      <c r="W2800" s="43" t="str">
        <f>IFERROR(VLOOKUP(V2800, Fornecedores!A:C, 3, FALSE), "")</f>
        <v>TASTRACTOR</v>
      </c>
      <c r="X2800" s="43" t="str">
        <f>IFERROR(VLOOKUP(V2800, Fornecedores!A:E, 5, FALSE), "")</f>
        <v>São Paulo</v>
      </c>
      <c r="Y2800" s="43" t="str">
        <f>IFERROR(VLOOKUP(V2800, Fornecedores!A:F, 6, FALSE), "")</f>
        <v>SP</v>
      </c>
      <c r="Z2800" s="14" t="str">
        <f>IF(H2800=0, "Pedido entregue!", "Pendente")</f>
        <v>Pedido entregue!</v>
      </c>
      <c r="AA2800"/>
      <c r="AB2800" s="58" t="str">
        <f>IF(Z2800="Pedido Entregue!", IF(AA2800=1, "Retirado do Almoxarifado", IF(AA2800=2, "Material devolvido", "Aguardando retirada")), IF(Z2800="Pendente", "Entrega pendente", ""))</f>
        <v>Aguardando retirada</v>
      </c>
      <c r="AC2800" s="18">
        <v>1</v>
      </c>
      <c r="AD2800" s="18">
        <f>AC2800/SUMIF($P:$P,P2800,$AC:$AC)</f>
        <v>1</v>
      </c>
      <c r="AE2800" s="18">
        <f>IF(R2800=0,0,AC2800/SUMIF($R:$R,R2800,$AC:$AC))</f>
        <v>1.9230769230769232E-2</v>
      </c>
      <c r="AF2800" s="18">
        <f>IF(R2800=0,1,0)</f>
        <v>0</v>
      </c>
      <c r="AH2800" t="str">
        <f>TEXT(J2800,"MMMM")</f>
        <v>maio</v>
      </c>
    </row>
    <row r="2801" spans="1:34" ht="12.75" hidden="1" customHeight="1" x14ac:dyDescent="0.25">
      <c r="A2801" s="90" t="str">
        <f>IF(C2801="Oficina Diversos","Oficina Geral",
IF(ISNUMBER(FIND("Estoque - Colhedoras",C2801)),"Colhedoras",IF(ISNUMBER(FIND("Caldeiraria",C2801)),"Caldeiraria",IF(ISNUMBER(FIND("Borracharia",C2801)),"Borracharia",IF(ISNUMBER(FIND("Lubrificação",C2801)),"Lubrificação",
IF(ISNUMBER(FIND("Estoque - Carregadeiras",C2801)),"Carregadeiras",IF(ISNUMBER(FIND("Estoque - Veic. Leves",C2801)),"Veic. Leves",
IF(ISNUMBER(FIND("Estoque - Caminhões",C2801)),"Caminhões",IF(ISNUMBER(FIND("Estoque - Transbordos",C2801)),"Transbordos",
IF(ISNUMBER(FIND("Estoque - Tratores",C2801)),"Tratores",
IF(ISNUMBER(FIND("Estoque - Máquinas pesadas",C2801)),"Máquinas pesadas",
IF(ISNUMBER(FIND("Estoque - Reboques",C2801)),"Reboques",
IF(C2801="Estoque","Estoque",
IF(AND(ISNUMBER(C2801),C2801&gt;1000,C2801&lt;2000),"Caminhões",
IF(AND(ISNUMBER(C2801),C2801&gt;2000,C2801&lt;3000),"Tratores",
IF(AND(ISNUMBER(C2801),C2801&gt;3000,C2801&lt;4000),"Carregadeiras",
IF(AND(ISNUMBER(C2801),C2801&gt;4000,C2801&lt;5000),"Máquinas pesadas",
IF(AND(ISNUMBER(C2801),C2801&gt;5000,C2801&lt;6000),"Colhedoras",
IF(AND(ISNUMBER(C2801),C2801&gt;7000,C2801&lt;8000),"Irrigação",
IF(AND(ISNUMBER(C2801),C2801&gt;8000,C2801&lt;9000),"Reboques",IF(AND(ISNUMBER(C2801),C2801&gt;0,C2801&lt;1000),"Veic. Leves","")))))))))))))))))))))</f>
        <v>Máquinas pesadas</v>
      </c>
      <c r="B2801"/>
      <c r="C2801" s="69">
        <v>4008</v>
      </c>
      <c r="D2801" s="69">
        <v>91457</v>
      </c>
      <c r="E2801" s="70" t="s">
        <v>19906</v>
      </c>
      <c r="F2801" s="14" t="str">
        <f>IF(ISBLANK(K2801), "Apenas Solicitação", "Tem OC")</f>
        <v>Tem OC</v>
      </c>
      <c r="G2801" s="69">
        <v>4</v>
      </c>
      <c r="H2801" s="37">
        <f>G2801-I2801</f>
        <v>0</v>
      </c>
      <c r="I2801" s="38">
        <v>4</v>
      </c>
      <c r="J2801" s="71">
        <v>45793</v>
      </c>
      <c r="K2801" s="186">
        <v>45803</v>
      </c>
      <c r="L2801" s="70" t="s">
        <v>20152</v>
      </c>
      <c r="M2801" s="44" t="str">
        <f ca="1">IF(OR(N2801="", N2801=0), "", IF(N2801&gt;TODAY(), "No prazo", "Atrasado"))</f>
        <v>Atrasado</v>
      </c>
      <c r="N2801" s="44">
        <f>IFERROR(K2801 + VALUE(LEFT(L2801, FIND(" ", L2801) - 1)), "")</f>
        <v>45804</v>
      </c>
      <c r="O2801" s="3">
        <f>IF(_xlfn.DAYS(K2801,J2801)&lt;0, "Aguardando OC", _xlfn.DAYS(K2801,J2801))</f>
        <v>10</v>
      </c>
      <c r="P2801" s="195">
        <v>403246</v>
      </c>
      <c r="Q2801" s="12"/>
      <c r="R2801" s="195">
        <v>168130</v>
      </c>
      <c r="S2801" s="69">
        <v>221</v>
      </c>
      <c r="T2801" s="65" t="s">
        <v>1029</v>
      </c>
      <c r="U2801" s="120">
        <v>53.2</v>
      </c>
      <c r="V2801" s="69">
        <v>9438</v>
      </c>
      <c r="W2801" s="43" t="str">
        <f>IFERROR(VLOOKUP(V2801, Fornecedores!A:C, 3, FALSE), "")</f>
        <v>TASTRACTOR</v>
      </c>
      <c r="X2801" s="43" t="str">
        <f>IFERROR(VLOOKUP(V2801, Fornecedores!A:E, 5, FALSE), "")</f>
        <v>São Paulo</v>
      </c>
      <c r="Y2801" s="43" t="str">
        <f>IFERROR(VLOOKUP(V2801, Fornecedores!A:F, 6, FALSE), "")</f>
        <v>SP</v>
      </c>
      <c r="Z2801" s="14" t="str">
        <f>IF(H2801=0, "Pedido entregue!", "Pendente")</f>
        <v>Pedido entregue!</v>
      </c>
      <c r="AA2801"/>
      <c r="AB2801" s="58" t="str">
        <f>IF(Z2801="Pedido Entregue!", IF(AA2801=1, "Retirado do Almoxarifado", IF(AA2801=2, "Material devolvido", "Aguardando retirada")), IF(Z2801="Pendente", "Entrega pendente", ""))</f>
        <v>Aguardando retirada</v>
      </c>
      <c r="AC2801" s="18">
        <v>1</v>
      </c>
      <c r="AD2801" s="18">
        <f>AC2801/SUMIF($P:$P,P2801,$AC:$AC)</f>
        <v>1</v>
      </c>
      <c r="AE2801" s="18">
        <f>IF(R2801=0,0,AC2801/SUMIF($R:$R,R2801,$AC:$AC))</f>
        <v>1.9230769230769232E-2</v>
      </c>
      <c r="AF2801" s="18">
        <f>IF(R2801=0,1,0)</f>
        <v>0</v>
      </c>
      <c r="AH2801" t="str">
        <f>TEXT(J2801,"MMMM")</f>
        <v>maio</v>
      </c>
    </row>
    <row r="2802" spans="1:34" ht="12.75" hidden="1" customHeight="1" x14ac:dyDescent="0.25">
      <c r="A2802" s="90" t="str">
        <f>IF(C2802="Oficina Diversos","Oficina Geral",
IF(ISNUMBER(FIND("Estoque - Colhedoras",C2802)),"Colhedoras",IF(ISNUMBER(FIND("Caldeiraria",C2802)),"Caldeiraria",IF(ISNUMBER(FIND("Borracharia",C2802)),"Borracharia",IF(ISNUMBER(FIND("Lubrificação",C2802)),"Lubrificação",
IF(ISNUMBER(FIND("Estoque - Carregadeiras",C2802)),"Carregadeiras",IF(ISNUMBER(FIND("Estoque - Veic. Leves",C2802)),"Veic. Leves",
IF(ISNUMBER(FIND("Estoque - Caminhões",C2802)),"Caminhões",IF(ISNUMBER(FIND("Estoque - Transbordos",C2802)),"Transbordos",
IF(ISNUMBER(FIND("Estoque - Tratores",C2802)),"Tratores",
IF(ISNUMBER(FIND("Estoque - Máquinas pesadas",C2802)),"Máquinas pesadas",
IF(ISNUMBER(FIND("Estoque - Reboques",C2802)),"Reboques",
IF(C2802="Estoque","Estoque",
IF(AND(ISNUMBER(C2802),C2802&gt;1000,C2802&lt;2000),"Caminhões",
IF(AND(ISNUMBER(C2802),C2802&gt;2000,C2802&lt;3000),"Tratores",
IF(AND(ISNUMBER(C2802),C2802&gt;3000,C2802&lt;4000),"Carregadeiras",
IF(AND(ISNUMBER(C2802),C2802&gt;4000,C2802&lt;5000),"Máquinas pesadas",
IF(AND(ISNUMBER(C2802),C2802&gt;5000,C2802&lt;6000),"Colhedoras",
IF(AND(ISNUMBER(C2802),C2802&gt;7000,C2802&lt;8000),"Irrigação",
IF(AND(ISNUMBER(C2802),C2802&gt;8000,C2802&lt;9000),"Reboques",IF(AND(ISNUMBER(C2802),C2802&gt;0,C2802&lt;1000),"Veic. Leves","")))))))))))))))))))))</f>
        <v>Máquinas pesadas</v>
      </c>
      <c r="B2802"/>
      <c r="C2802" s="69">
        <v>4008</v>
      </c>
      <c r="D2802" s="69">
        <v>91458</v>
      </c>
      <c r="E2802" s="70" t="s">
        <v>19907</v>
      </c>
      <c r="F2802" s="14" t="str">
        <f>IF(ISBLANK(K2802), "Apenas Solicitação", "Tem OC")</f>
        <v>Tem OC</v>
      </c>
      <c r="G2802" s="69">
        <v>4</v>
      </c>
      <c r="H2802" s="37">
        <f>G2802-I2802</f>
        <v>0</v>
      </c>
      <c r="I2802" s="38">
        <v>4</v>
      </c>
      <c r="J2802" s="71">
        <v>45793</v>
      </c>
      <c r="K2802" s="186">
        <v>45803</v>
      </c>
      <c r="L2802" s="70" t="s">
        <v>20152</v>
      </c>
      <c r="M2802" s="44" t="str">
        <f ca="1">IF(OR(N2802="", N2802=0), "", IF(N2802&gt;TODAY(), "No prazo", "Atrasado"))</f>
        <v>Atrasado</v>
      </c>
      <c r="N2802" s="44">
        <f>IFERROR(K2802 + VALUE(LEFT(L2802, FIND(" ", L2802) - 1)), "")</f>
        <v>45804</v>
      </c>
      <c r="O2802" s="3">
        <f>IF(_xlfn.DAYS(K2802,J2802)&lt;0, "Aguardando OC", _xlfn.DAYS(K2802,J2802))</f>
        <v>10</v>
      </c>
      <c r="P2802" s="195">
        <v>403247</v>
      </c>
      <c r="Q2802" s="12"/>
      <c r="R2802" s="195">
        <v>168130</v>
      </c>
      <c r="S2802" s="69">
        <v>221</v>
      </c>
      <c r="T2802" s="65" t="s">
        <v>1029</v>
      </c>
      <c r="U2802" s="120">
        <v>247</v>
      </c>
      <c r="V2802" s="69">
        <v>9438</v>
      </c>
      <c r="W2802" s="43" t="str">
        <f>IFERROR(VLOOKUP(V2802, Fornecedores!A:C, 3, FALSE), "")</f>
        <v>TASTRACTOR</v>
      </c>
      <c r="X2802" s="43" t="str">
        <f>IFERROR(VLOOKUP(V2802, Fornecedores!A:E, 5, FALSE), "")</f>
        <v>São Paulo</v>
      </c>
      <c r="Y2802" s="43" t="str">
        <f>IFERROR(VLOOKUP(V2802, Fornecedores!A:F, 6, FALSE), "")</f>
        <v>SP</v>
      </c>
      <c r="Z2802" s="14" t="str">
        <f>IF(H2802=0, "Pedido entregue!", "Pendente")</f>
        <v>Pedido entregue!</v>
      </c>
      <c r="AA2802"/>
      <c r="AB2802" s="58" t="str">
        <f>IF(Z2802="Pedido Entregue!", IF(AA2802=1, "Retirado do Almoxarifado", IF(AA2802=2, "Material devolvido", "Aguardando retirada")), IF(Z2802="Pendente", "Entrega pendente", ""))</f>
        <v>Aguardando retirada</v>
      </c>
      <c r="AC2802" s="18">
        <v>1</v>
      </c>
      <c r="AD2802" s="18">
        <f>AC2802/SUMIF($P:$P,P2802,$AC:$AC)</f>
        <v>1</v>
      </c>
      <c r="AE2802" s="18">
        <f>IF(R2802=0,0,AC2802/SUMIF($R:$R,R2802,$AC:$AC))</f>
        <v>1.9230769230769232E-2</v>
      </c>
      <c r="AF2802" s="18">
        <f>IF(R2802=0,1,0)</f>
        <v>0</v>
      </c>
      <c r="AH2802" t="str">
        <f>TEXT(J2802,"MMMM")</f>
        <v>maio</v>
      </c>
    </row>
    <row r="2803" spans="1:34" ht="12.75" hidden="1" customHeight="1" x14ac:dyDescent="0.25">
      <c r="A2803" s="90" t="str">
        <f>IF(C2803="Oficina Diversos","Oficina Geral",
IF(ISNUMBER(FIND("Estoque - Colhedoras",C2803)),"Colhedoras",IF(ISNUMBER(FIND("Caldeiraria",C2803)),"Caldeiraria",IF(ISNUMBER(FIND("Borracharia",C2803)),"Borracharia",IF(ISNUMBER(FIND("Lubrificação",C2803)),"Lubrificação",
IF(ISNUMBER(FIND("Estoque - Carregadeiras",C2803)),"Carregadeiras",IF(ISNUMBER(FIND("Estoque - Veic. Leves",C2803)),"Veic. Leves",
IF(ISNUMBER(FIND("Estoque - Caminhões",C2803)),"Caminhões",IF(ISNUMBER(FIND("Estoque - Transbordos",C2803)),"Transbordos",
IF(ISNUMBER(FIND("Estoque - Tratores",C2803)),"Tratores",
IF(ISNUMBER(FIND("Estoque - Máquinas pesadas",C2803)),"Máquinas pesadas",
IF(ISNUMBER(FIND("Estoque - Reboques",C2803)),"Reboques",
IF(C2803="Estoque","Estoque",
IF(AND(ISNUMBER(C2803),C2803&gt;1000,C2803&lt;2000),"Caminhões",
IF(AND(ISNUMBER(C2803),C2803&gt;2000,C2803&lt;3000),"Tratores",
IF(AND(ISNUMBER(C2803),C2803&gt;3000,C2803&lt;4000),"Carregadeiras",
IF(AND(ISNUMBER(C2803),C2803&gt;4000,C2803&lt;5000),"Máquinas pesadas",
IF(AND(ISNUMBER(C2803),C2803&gt;5000,C2803&lt;6000),"Colhedoras",
IF(AND(ISNUMBER(C2803),C2803&gt;7000,C2803&lt;8000),"Irrigação",
IF(AND(ISNUMBER(C2803),C2803&gt;8000,C2803&lt;9000),"Reboques",IF(AND(ISNUMBER(C2803),C2803&gt;0,C2803&lt;1000),"Veic. Leves","")))))))))))))))))))))</f>
        <v>Máquinas pesadas</v>
      </c>
      <c r="B2803"/>
      <c r="C2803" s="69">
        <v>4008</v>
      </c>
      <c r="D2803" s="69">
        <v>91459</v>
      </c>
      <c r="E2803" s="70" t="s">
        <v>20041</v>
      </c>
      <c r="F2803" s="14" t="str">
        <f>IF(ISBLANK(K2803), "Apenas Solicitação", "Tem OC")</f>
        <v>Tem OC</v>
      </c>
      <c r="G2803" s="69">
        <v>4</v>
      </c>
      <c r="H2803" s="37">
        <f>G2803-I2803</f>
        <v>0</v>
      </c>
      <c r="I2803" s="38">
        <v>4</v>
      </c>
      <c r="J2803" s="71">
        <v>45794</v>
      </c>
      <c r="K2803" s="186">
        <v>45803</v>
      </c>
      <c r="L2803" s="70" t="s">
        <v>20166</v>
      </c>
      <c r="M2803" s="44" t="str">
        <f ca="1">IF(OR(N2803="", N2803=0), "", IF(N2803&gt;TODAY(), "No prazo", "Atrasado"))</f>
        <v>Atrasado</v>
      </c>
      <c r="N2803" s="44">
        <f>IFERROR(K2803 + VALUE(LEFT(L2803, FIND(" ", L2803) - 1)), "")</f>
        <v>45807</v>
      </c>
      <c r="O2803" s="3">
        <f>IF(_xlfn.DAYS(K2803,J2803)&lt;0, "Aguardando OC", _xlfn.DAYS(K2803,J2803))</f>
        <v>9</v>
      </c>
      <c r="P2803" s="195">
        <v>403293</v>
      </c>
      <c r="Q2803" s="12"/>
      <c r="R2803" s="195">
        <v>168128</v>
      </c>
      <c r="S2803" s="69">
        <v>221</v>
      </c>
      <c r="T2803" s="65" t="s">
        <v>1029</v>
      </c>
      <c r="U2803" s="120">
        <v>63.36</v>
      </c>
      <c r="V2803" s="69">
        <v>9863</v>
      </c>
      <c r="W2803" s="43" t="str">
        <f>IFERROR(VLOOKUP(V2803, Fornecedores!A:C, 3, FALSE), "")</f>
        <v>ITALPRATES</v>
      </c>
      <c r="X2803" s="43" t="str">
        <f>IFERROR(VLOOKUP(V2803, Fornecedores!A:E, 5, FALSE), "")</f>
        <v>São Paulo</v>
      </c>
      <c r="Y2803" s="43" t="str">
        <f>IFERROR(VLOOKUP(V2803, Fornecedores!A:F, 6, FALSE), "")</f>
        <v>SP</v>
      </c>
      <c r="Z2803" s="14" t="str">
        <f>IF(H2803=0, "Pedido entregue!", "Pendente")</f>
        <v>Pedido entregue!</v>
      </c>
      <c r="AA2803"/>
      <c r="AB2803" s="58" t="str">
        <f>IF(Z2803="Pedido Entregue!", IF(AA2803=1, "Retirado do Almoxarifado", IF(AA2803=2, "Material devolvido", "Aguardando retirada")), IF(Z2803="Pendente", "Entrega pendente", ""))</f>
        <v>Aguardando retirada</v>
      </c>
      <c r="AC2803" s="18">
        <v>1</v>
      </c>
      <c r="AD2803" s="18">
        <f>AC2803/SUMIF($P:$P,P2803,$AC:$AC)</f>
        <v>1</v>
      </c>
      <c r="AE2803" s="18">
        <f>IF(R2803=0,0,AC2803/SUMIF($R:$R,R2803,$AC:$AC))</f>
        <v>7.6923076923076927E-2</v>
      </c>
      <c r="AF2803" s="18">
        <f>IF(R2803=0,1,0)</f>
        <v>0</v>
      </c>
      <c r="AH2803" t="str">
        <f>TEXT(J2803,"MMMM")</f>
        <v>maio</v>
      </c>
    </row>
    <row r="2804" spans="1:34" ht="12.75" hidden="1" customHeight="1" x14ac:dyDescent="0.25">
      <c r="A2804" s="90" t="str">
        <f>IF(C2804="Oficina Diversos","Oficina Geral",
IF(ISNUMBER(FIND("Estoque - Colhedoras",C2804)),"Colhedoras",IF(ISNUMBER(FIND("Caldeiraria",C2804)),"Caldeiraria",IF(ISNUMBER(FIND("Borracharia",C2804)),"Borracharia",IF(ISNUMBER(FIND("Lubrificação",C2804)),"Lubrificação",
IF(ISNUMBER(FIND("Estoque - Carregadeiras",C2804)),"Carregadeiras",IF(ISNUMBER(FIND("Estoque - Veic. Leves",C2804)),"Veic. Leves",
IF(ISNUMBER(FIND("Estoque - Caminhões",C2804)),"Caminhões",IF(ISNUMBER(FIND("Estoque - Transbordos",C2804)),"Transbordos",
IF(ISNUMBER(FIND("Estoque - Tratores",C2804)),"Tratores",
IF(ISNUMBER(FIND("Estoque - Máquinas pesadas",C2804)),"Máquinas pesadas",
IF(ISNUMBER(FIND("Estoque - Reboques",C2804)),"Reboques",
IF(C2804="Estoque","Estoque",
IF(AND(ISNUMBER(C2804),C2804&gt;1000,C2804&lt;2000),"Caminhões",
IF(AND(ISNUMBER(C2804),C2804&gt;2000,C2804&lt;3000),"Tratores",
IF(AND(ISNUMBER(C2804),C2804&gt;3000,C2804&lt;4000),"Carregadeiras",
IF(AND(ISNUMBER(C2804),C2804&gt;4000,C2804&lt;5000),"Máquinas pesadas",
IF(AND(ISNUMBER(C2804),C2804&gt;5000,C2804&lt;6000),"Colhedoras",
IF(AND(ISNUMBER(C2804),C2804&gt;7000,C2804&lt;8000),"Irrigação",
IF(AND(ISNUMBER(C2804),C2804&gt;8000,C2804&lt;9000),"Reboques",IF(AND(ISNUMBER(C2804),C2804&gt;0,C2804&lt;1000),"Veic. Leves","")))))))))))))))))))))</f>
        <v>Caminhões</v>
      </c>
      <c r="B2804"/>
      <c r="C2804" s="2">
        <v>1103</v>
      </c>
      <c r="D2804" s="2">
        <v>91460</v>
      </c>
      <c r="E2804" s="3" t="s">
        <v>19836</v>
      </c>
      <c r="F2804" s="14" t="str">
        <f>IF(ISBLANK(K2804), "Apenas Solicitação", "Tem OC")</f>
        <v>Tem OC</v>
      </c>
      <c r="G2804" s="2">
        <v>1</v>
      </c>
      <c r="H2804" s="37">
        <f>G2804-I2804</f>
        <v>0</v>
      </c>
      <c r="I2804" s="38">
        <v>1</v>
      </c>
      <c r="J2804" s="4">
        <v>45792</v>
      </c>
      <c r="K2804" s="180">
        <v>45793</v>
      </c>
      <c r="L2804" s="3"/>
      <c r="M2804" s="44"/>
      <c r="N2804" s="44" t="str">
        <f>IFERROR(K2804 + VALUE(LEFT(L2804, FIND(" ", L2804) - 1)), "")</f>
        <v/>
      </c>
      <c r="O2804" s="3">
        <f>IF(_xlfn.DAYS(K2804,J2804)&lt;0, "Aguardando OC", _xlfn.DAYS(K2804,J2804))</f>
        <v>1</v>
      </c>
      <c r="P2804" s="14">
        <v>403001</v>
      </c>
      <c r="Q2804" s="54"/>
      <c r="R2804" s="14">
        <v>167848</v>
      </c>
      <c r="S2804" s="42">
        <v>221</v>
      </c>
      <c r="T2804" s="67" t="s">
        <v>1029</v>
      </c>
      <c r="U2804" s="45">
        <v>107.32</v>
      </c>
      <c r="V2804" s="2">
        <v>2528</v>
      </c>
      <c r="W2804" s="43" t="str">
        <f>IFERROR(VLOOKUP(V2804, Fornecedores!A:C, 3, FALSE), "")</f>
        <v xml:space="preserve">REDIESEL            </v>
      </c>
      <c r="X2804" s="43" t="str">
        <f>IFERROR(VLOOKUP(V2804, Fornecedores!A:E, 5, FALSE), "")</f>
        <v>Jaboatão dos Guararapes</v>
      </c>
      <c r="Y2804" s="43" t="str">
        <f>IFERROR(VLOOKUP(V2804, Fornecedores!A:F, 6, FALSE), "")</f>
        <v>PE</v>
      </c>
      <c r="Z2804" s="14" t="str">
        <f>IF(H2804=0, "Pedido entregue!", "Pendente")</f>
        <v>Pedido entregue!</v>
      </c>
      <c r="AA2804" s="74">
        <v>1</v>
      </c>
      <c r="AB2804" s="58" t="str">
        <f>IF(Z2804="Pedido Entregue!", IF(AA2804=1, "Retirado do Almoxarifado", IF(AA2804=2, "Material devolvido", "Aguardando retirada")), IF(Z2804="Pendente", "Entrega pendente", ""))</f>
        <v>Retirado do Almoxarifado</v>
      </c>
      <c r="AC2804" s="18">
        <v>1</v>
      </c>
      <c r="AD2804" s="18">
        <f>AC2804/SUMIF($P:$P,P2804,$AC:$AC)</f>
        <v>1</v>
      </c>
      <c r="AE2804" s="18">
        <f>IF(R2804=0,0,AC2804/SUMIF($R:$R,R2804,$AC:$AC))</f>
        <v>1</v>
      </c>
      <c r="AF2804" s="18">
        <f>IF(R2804=0,1,0)</f>
        <v>0</v>
      </c>
      <c r="AH2804" t="str">
        <f>TEXT(J2804,"MMMM")</f>
        <v>maio</v>
      </c>
    </row>
    <row r="2805" spans="1:34" ht="12.75" hidden="1" customHeight="1" x14ac:dyDescent="0.25">
      <c r="A2805" s="90" t="str">
        <f>IF(C2805="Oficina Diversos","Oficina Geral",
IF(ISNUMBER(FIND("Estoque - Colhedoras",C2805)),"Colhedoras",IF(ISNUMBER(FIND("Caldeiraria",C2805)),"Caldeiraria",IF(ISNUMBER(FIND("Borracharia",C2805)),"Borracharia",IF(ISNUMBER(FIND("Lubrificação",C2805)),"Lubrificação",
IF(ISNUMBER(FIND("Estoque - Carregadeiras",C2805)),"Carregadeiras",IF(ISNUMBER(FIND("Estoque - Veic. Leves",C2805)),"Veic. Leves",
IF(ISNUMBER(FIND("Estoque - Caminhões",C2805)),"Caminhões",IF(ISNUMBER(FIND("Estoque - Transbordos",C2805)),"Transbordos",
IF(ISNUMBER(FIND("Estoque - Tratores",C2805)),"Tratores",
IF(ISNUMBER(FIND("Estoque - Máquinas pesadas",C2805)),"Máquinas pesadas",
IF(ISNUMBER(FIND("Estoque - Reboques",C2805)),"Reboques",
IF(C2805="Estoque","Estoque",
IF(AND(ISNUMBER(C2805),C2805&gt;1000,C2805&lt;2000),"Caminhões",
IF(AND(ISNUMBER(C2805),C2805&gt;2000,C2805&lt;3000),"Tratores",
IF(AND(ISNUMBER(C2805),C2805&gt;3000,C2805&lt;4000),"Carregadeiras",
IF(AND(ISNUMBER(C2805),C2805&gt;4000,C2805&lt;5000),"Máquinas pesadas",
IF(AND(ISNUMBER(C2805),C2805&gt;5000,C2805&lt;6000),"Colhedoras",
IF(AND(ISNUMBER(C2805),C2805&gt;7000,C2805&lt;8000),"Irrigação",
IF(AND(ISNUMBER(C2805),C2805&gt;8000,C2805&lt;9000),"Reboques",IF(AND(ISNUMBER(C2805),C2805&gt;0,C2805&lt;1000),"Veic. Leves","")))))))))))))))))))))</f>
        <v>Máquinas pesadas</v>
      </c>
      <c r="B2805"/>
      <c r="C2805" s="69">
        <v>4008</v>
      </c>
      <c r="D2805" s="69">
        <v>91461</v>
      </c>
      <c r="E2805" s="70" t="s">
        <v>19908</v>
      </c>
      <c r="F2805" s="14" t="str">
        <f>IF(ISBLANK(K2805), "Apenas Solicitação", "Tem OC")</f>
        <v>Tem OC</v>
      </c>
      <c r="G2805" s="69">
        <v>2</v>
      </c>
      <c r="H2805" s="37">
        <f>G2805-I2805</f>
        <v>0</v>
      </c>
      <c r="I2805" s="38">
        <v>2</v>
      </c>
      <c r="J2805" s="71">
        <v>45793</v>
      </c>
      <c r="K2805" s="186">
        <v>45803</v>
      </c>
      <c r="L2805" s="70" t="s">
        <v>20152</v>
      </c>
      <c r="M2805" s="44" t="str">
        <f ca="1">IF(OR(N2805="", N2805=0), "", IF(N2805&gt;TODAY(), "No prazo", "Atrasado"))</f>
        <v>Atrasado</v>
      </c>
      <c r="N2805" s="44">
        <f>IFERROR(K2805 + VALUE(LEFT(L2805, FIND(" ", L2805) - 1)), "")</f>
        <v>45804</v>
      </c>
      <c r="O2805" s="3">
        <f>IF(_xlfn.DAYS(K2805,J2805)&lt;0, "Aguardando OC", _xlfn.DAYS(K2805,J2805))</f>
        <v>10</v>
      </c>
      <c r="P2805" s="195">
        <v>403248</v>
      </c>
      <c r="Q2805" s="12"/>
      <c r="R2805" s="195">
        <v>168130</v>
      </c>
      <c r="S2805" s="69">
        <v>221</v>
      </c>
      <c r="T2805" s="65" t="s">
        <v>1029</v>
      </c>
      <c r="U2805" s="120">
        <v>380</v>
      </c>
      <c r="V2805" s="69">
        <v>9438</v>
      </c>
      <c r="W2805" s="43" t="str">
        <f>IFERROR(VLOOKUP(V2805, Fornecedores!A:C, 3, FALSE), "")</f>
        <v>TASTRACTOR</v>
      </c>
      <c r="X2805" s="43" t="str">
        <f>IFERROR(VLOOKUP(V2805, Fornecedores!A:E, 5, FALSE), "")</f>
        <v>São Paulo</v>
      </c>
      <c r="Y2805" s="43" t="str">
        <f>IFERROR(VLOOKUP(V2805, Fornecedores!A:F, 6, FALSE), "")</f>
        <v>SP</v>
      </c>
      <c r="Z2805" s="14" t="str">
        <f>IF(H2805=0, "Pedido entregue!", "Pendente")</f>
        <v>Pedido entregue!</v>
      </c>
      <c r="AA2805"/>
      <c r="AB2805" s="58" t="str">
        <f>IF(Z2805="Pedido Entregue!", IF(AA2805=1, "Retirado do Almoxarifado", IF(AA2805=2, "Material devolvido", "Aguardando retirada")), IF(Z2805="Pendente", "Entrega pendente", ""))</f>
        <v>Aguardando retirada</v>
      </c>
      <c r="AC2805" s="18">
        <v>1</v>
      </c>
      <c r="AD2805" s="18">
        <f>AC2805/SUMIF($P:$P,P2805,$AC:$AC)</f>
        <v>1</v>
      </c>
      <c r="AE2805" s="18">
        <f>IF(R2805=0,0,AC2805/SUMIF($R:$R,R2805,$AC:$AC))</f>
        <v>1.9230769230769232E-2</v>
      </c>
      <c r="AF2805" s="18">
        <f>IF(R2805=0,1,0)</f>
        <v>0</v>
      </c>
      <c r="AH2805" t="str">
        <f>TEXT(J2805,"MMMM")</f>
        <v>maio</v>
      </c>
    </row>
    <row r="2806" spans="1:34" ht="12.75" hidden="1" customHeight="1" x14ac:dyDescent="0.25">
      <c r="A2806" s="90" t="str">
        <f>IF(C2806="Oficina Diversos","Oficina Geral",
IF(ISNUMBER(FIND("Estoque - Colhedoras",C2806)),"Colhedoras",IF(ISNUMBER(FIND("Caldeiraria",C2806)),"Caldeiraria",IF(ISNUMBER(FIND("Borracharia",C2806)),"Borracharia",IF(ISNUMBER(FIND("Lubrificação",C2806)),"Lubrificação",
IF(ISNUMBER(FIND("Estoque - Carregadeiras",C2806)),"Carregadeiras",IF(ISNUMBER(FIND("Estoque - Veic. Leves",C2806)),"Veic. Leves",
IF(ISNUMBER(FIND("Estoque - Caminhões",C2806)),"Caminhões",IF(ISNUMBER(FIND("Estoque - Transbordos",C2806)),"Transbordos",
IF(ISNUMBER(FIND("Estoque - Tratores",C2806)),"Tratores",
IF(ISNUMBER(FIND("Estoque - Máquinas pesadas",C2806)),"Máquinas pesadas",
IF(ISNUMBER(FIND("Estoque - Reboques",C2806)),"Reboques",
IF(C2806="Estoque","Estoque",
IF(AND(ISNUMBER(C2806),C2806&gt;1000,C2806&lt;2000),"Caminhões",
IF(AND(ISNUMBER(C2806),C2806&gt;2000,C2806&lt;3000),"Tratores",
IF(AND(ISNUMBER(C2806),C2806&gt;3000,C2806&lt;4000),"Carregadeiras",
IF(AND(ISNUMBER(C2806),C2806&gt;4000,C2806&lt;5000),"Máquinas pesadas",
IF(AND(ISNUMBER(C2806),C2806&gt;5000,C2806&lt;6000),"Colhedoras",
IF(AND(ISNUMBER(C2806),C2806&gt;7000,C2806&lt;8000),"Irrigação",
IF(AND(ISNUMBER(C2806),C2806&gt;8000,C2806&lt;9000),"Reboques",IF(AND(ISNUMBER(C2806),C2806&gt;0,C2806&lt;1000),"Veic. Leves","")))))))))))))))))))))</f>
        <v>Máquinas pesadas</v>
      </c>
      <c r="B2806" s="72"/>
      <c r="C2806" s="2">
        <v>4008</v>
      </c>
      <c r="D2806" s="2">
        <v>91462</v>
      </c>
      <c r="E2806" s="3" t="s">
        <v>19909</v>
      </c>
      <c r="F2806" s="14" t="str">
        <f>IF(ISBLANK(K2806), "Apenas Solicitação", "Tem OC")</f>
        <v>Tem OC</v>
      </c>
      <c r="G2806" s="2">
        <v>1</v>
      </c>
      <c r="H2806" s="37">
        <f>G2806-I2806</f>
        <v>0</v>
      </c>
      <c r="I2806" s="38">
        <v>1</v>
      </c>
      <c r="J2806" s="4">
        <v>45793</v>
      </c>
      <c r="K2806" s="180">
        <v>45803</v>
      </c>
      <c r="L2806" s="3" t="s">
        <v>20152</v>
      </c>
      <c r="M2806" s="44" t="str">
        <f ca="1">IF(OR(N2806="", N2806=0), "", IF(N2806&gt;TODAY(), "No prazo", "Atrasado"))</f>
        <v>Atrasado</v>
      </c>
      <c r="N2806" s="44">
        <f>IFERROR(K2806 + VALUE(LEFT(L2806, FIND(" ", L2806) - 1)), "")</f>
        <v>45804</v>
      </c>
      <c r="O2806" s="3">
        <f>IF(_xlfn.DAYS(K2806,J2806)&lt;0, "Aguardando OC", _xlfn.DAYS(K2806,J2806))</f>
        <v>10</v>
      </c>
      <c r="P2806" s="14">
        <v>403249</v>
      </c>
      <c r="Q2806" s="12"/>
      <c r="R2806" s="14">
        <v>168130</v>
      </c>
      <c r="S2806" s="2">
        <v>221</v>
      </c>
      <c r="T2806" s="65" t="s">
        <v>1029</v>
      </c>
      <c r="U2806" s="21">
        <v>228</v>
      </c>
      <c r="V2806" s="2">
        <v>9438</v>
      </c>
      <c r="W2806" s="43" t="str">
        <f>IFERROR(VLOOKUP(V2806, Fornecedores!A:C, 3, FALSE), "")</f>
        <v>TASTRACTOR</v>
      </c>
      <c r="X2806" s="43" t="str">
        <f>IFERROR(VLOOKUP(V2806, Fornecedores!A:E, 5, FALSE), "")</f>
        <v>São Paulo</v>
      </c>
      <c r="Y2806" s="43" t="str">
        <f>IFERROR(VLOOKUP(V2806, Fornecedores!A:F, 6, FALSE), "")</f>
        <v>SP</v>
      </c>
      <c r="Z2806" s="14" t="str">
        <f>IF(H2806=0, "Pedido entregue!", "Pendente")</f>
        <v>Pedido entregue!</v>
      </c>
      <c r="AA2806" s="74"/>
      <c r="AB2806" s="58" t="str">
        <f>IF(Z2806="Pedido Entregue!", IF(AA2806=1, "Retirado do Almoxarifado", IF(AA2806=2, "Material devolvido", "Aguardando retirada")), IF(Z2806="Pendente", "Entrega pendente", ""))</f>
        <v>Aguardando retirada</v>
      </c>
      <c r="AC2806" s="18">
        <v>1</v>
      </c>
      <c r="AD2806" s="18">
        <f>AC2806/SUMIF($P:$P,P2806,$AC:$AC)</f>
        <v>1</v>
      </c>
      <c r="AE2806" s="18">
        <f>IF(R2806=0,0,AC2806/SUMIF($R:$R,R2806,$AC:$AC))</f>
        <v>1.9230769230769232E-2</v>
      </c>
      <c r="AF2806" s="18">
        <f>IF(R2806=0,1,0)</f>
        <v>0</v>
      </c>
      <c r="AH2806" t="str">
        <f>TEXT(J2806,"MMMM")</f>
        <v>maio</v>
      </c>
    </row>
    <row r="2807" spans="1:34" ht="12.75" hidden="1" customHeight="1" x14ac:dyDescent="0.25">
      <c r="A2807" s="90" t="str">
        <f>IF(C2807="Oficina Diversos","Oficina Geral",
IF(ISNUMBER(FIND("Estoque - Colhedoras",C2807)),"Colhedoras",IF(ISNUMBER(FIND("Caldeiraria",C2807)),"Caldeiraria",IF(ISNUMBER(FIND("Borracharia",C2807)),"Borracharia",IF(ISNUMBER(FIND("Lubrificação",C2807)),"Lubrificação",
IF(ISNUMBER(FIND("Estoque - Carregadeiras",C2807)),"Carregadeiras",IF(ISNUMBER(FIND("Estoque - Veic. Leves",C2807)),"Veic. Leves",
IF(ISNUMBER(FIND("Estoque - Caminhões",C2807)),"Caminhões",IF(ISNUMBER(FIND("Estoque - Transbordos",C2807)),"Transbordos",
IF(ISNUMBER(FIND("Estoque - Tratores",C2807)),"Tratores",
IF(ISNUMBER(FIND("Estoque - Máquinas pesadas",C2807)),"Máquinas pesadas",
IF(ISNUMBER(FIND("Estoque - Reboques",C2807)),"Reboques",
IF(C2807="Estoque","Estoque",
IF(AND(ISNUMBER(C2807),C2807&gt;1000,C2807&lt;2000),"Caminhões",
IF(AND(ISNUMBER(C2807),C2807&gt;2000,C2807&lt;3000),"Tratores",
IF(AND(ISNUMBER(C2807),C2807&gt;3000,C2807&lt;4000),"Carregadeiras",
IF(AND(ISNUMBER(C2807),C2807&gt;4000,C2807&lt;5000),"Máquinas pesadas",
IF(AND(ISNUMBER(C2807),C2807&gt;5000,C2807&lt;6000),"Colhedoras",
IF(AND(ISNUMBER(C2807),C2807&gt;7000,C2807&lt;8000),"Irrigação",
IF(AND(ISNUMBER(C2807),C2807&gt;8000,C2807&lt;9000),"Reboques",IF(AND(ISNUMBER(C2807),C2807&gt;0,C2807&lt;1000),"Veic. Leves","")))))))))))))))))))))</f>
        <v>Máquinas pesadas</v>
      </c>
      <c r="B2807" s="72"/>
      <c r="C2807" s="2">
        <v>4008</v>
      </c>
      <c r="D2807" s="2">
        <v>91463</v>
      </c>
      <c r="E2807" s="3" t="s">
        <v>19910</v>
      </c>
      <c r="F2807" s="14" t="str">
        <f>IF(ISBLANK(K2807), "Apenas Solicitação", "Tem OC")</f>
        <v>Tem OC</v>
      </c>
      <c r="G2807" s="2">
        <v>3</v>
      </c>
      <c r="H2807" s="37">
        <f>G2807-I2807</f>
        <v>0</v>
      </c>
      <c r="I2807" s="38">
        <v>3</v>
      </c>
      <c r="J2807" s="4">
        <v>45793</v>
      </c>
      <c r="K2807" s="180">
        <v>45803</v>
      </c>
      <c r="L2807" s="3" t="s">
        <v>20152</v>
      </c>
      <c r="M2807" s="44" t="str">
        <f ca="1">IF(OR(N2807="", N2807=0), "", IF(N2807&gt;TODAY(), "No prazo", "Atrasado"))</f>
        <v>Atrasado</v>
      </c>
      <c r="N2807" s="44">
        <f>IFERROR(K2807 + VALUE(LEFT(L2807, FIND(" ", L2807) - 1)), "")</f>
        <v>45804</v>
      </c>
      <c r="O2807" s="3">
        <f>IF(_xlfn.DAYS(K2807,J2807)&lt;0, "Aguardando OC", _xlfn.DAYS(K2807,J2807))</f>
        <v>10</v>
      </c>
      <c r="P2807" s="14">
        <v>403250</v>
      </c>
      <c r="Q2807" s="12"/>
      <c r="R2807" s="14">
        <v>168130</v>
      </c>
      <c r="S2807" s="2">
        <v>221</v>
      </c>
      <c r="T2807" s="65" t="s">
        <v>1029</v>
      </c>
      <c r="U2807" s="21">
        <v>42.75</v>
      </c>
      <c r="V2807" s="2">
        <v>9438</v>
      </c>
      <c r="W2807" s="43" t="str">
        <f>IFERROR(VLOOKUP(V2807, Fornecedores!A:C, 3, FALSE), "")</f>
        <v>TASTRACTOR</v>
      </c>
      <c r="X2807" s="43" t="str">
        <f>IFERROR(VLOOKUP(V2807, Fornecedores!A:E, 5, FALSE), "")</f>
        <v>São Paulo</v>
      </c>
      <c r="Y2807" s="43" t="str">
        <f>IFERROR(VLOOKUP(V2807, Fornecedores!A:F, 6, FALSE), "")</f>
        <v>SP</v>
      </c>
      <c r="Z2807" s="14" t="str">
        <f>IF(H2807=0, "Pedido entregue!", "Pendente")</f>
        <v>Pedido entregue!</v>
      </c>
      <c r="AA2807" s="74"/>
      <c r="AB2807" s="58" t="str">
        <f>IF(Z2807="Pedido Entregue!", IF(AA2807=1, "Retirado do Almoxarifado", IF(AA2807=2, "Material devolvido", "Aguardando retirada")), IF(Z2807="Pendente", "Entrega pendente", ""))</f>
        <v>Aguardando retirada</v>
      </c>
      <c r="AC2807" s="18">
        <v>1</v>
      </c>
      <c r="AD2807" s="18">
        <f>AC2807/SUMIF($P:$P,P2807,$AC:$AC)</f>
        <v>1</v>
      </c>
      <c r="AE2807" s="18">
        <f>IF(R2807=0,0,AC2807/SUMIF($R:$R,R2807,$AC:$AC))</f>
        <v>1.9230769230769232E-2</v>
      </c>
      <c r="AF2807" s="18">
        <f>IF(R2807=0,1,0)</f>
        <v>0</v>
      </c>
      <c r="AH2807" t="str">
        <f>TEXT(J2807,"MMMM")</f>
        <v>maio</v>
      </c>
    </row>
    <row r="2808" spans="1:34" ht="12.75" hidden="1" customHeight="1" x14ac:dyDescent="0.25">
      <c r="A2808" s="90" t="str">
        <f>IF(C2808="Oficina Diversos","Oficina Geral",
IF(ISNUMBER(FIND("Estoque - Colhedoras",C2808)),"Colhedoras",IF(ISNUMBER(FIND("Caldeiraria",C2808)),"Caldeiraria",IF(ISNUMBER(FIND("Borracharia",C2808)),"Borracharia",IF(ISNUMBER(FIND("Lubrificação",C2808)),"Lubrificação",
IF(ISNUMBER(FIND("Estoque - Carregadeiras",C2808)),"Carregadeiras",IF(ISNUMBER(FIND("Estoque - Veic. Leves",C2808)),"Veic. Leves",
IF(ISNUMBER(FIND("Estoque - Caminhões",C2808)),"Caminhões",IF(ISNUMBER(FIND("Estoque - Transbordos",C2808)),"Transbordos",
IF(ISNUMBER(FIND("Estoque - Tratores",C2808)),"Tratores",
IF(ISNUMBER(FIND("Estoque - Máquinas pesadas",C2808)),"Máquinas pesadas",
IF(ISNUMBER(FIND("Estoque - Reboques",C2808)),"Reboques",
IF(C2808="Estoque","Estoque",
IF(AND(ISNUMBER(C2808),C2808&gt;1000,C2808&lt;2000),"Caminhões",
IF(AND(ISNUMBER(C2808),C2808&gt;2000,C2808&lt;3000),"Tratores",
IF(AND(ISNUMBER(C2808),C2808&gt;3000,C2808&lt;4000),"Carregadeiras",
IF(AND(ISNUMBER(C2808),C2808&gt;4000,C2808&lt;5000),"Máquinas pesadas",
IF(AND(ISNUMBER(C2808),C2808&gt;5000,C2808&lt;6000),"Colhedoras",
IF(AND(ISNUMBER(C2808),C2808&gt;7000,C2808&lt;8000),"Irrigação",
IF(AND(ISNUMBER(C2808),C2808&gt;8000,C2808&lt;9000),"Reboques",IF(AND(ISNUMBER(C2808),C2808&gt;0,C2808&lt;1000),"Veic. Leves","")))))))))))))))))))))</f>
        <v>Máquinas pesadas</v>
      </c>
      <c r="B2808" s="72"/>
      <c r="C2808" s="2">
        <v>4008</v>
      </c>
      <c r="D2808" s="2">
        <v>91464</v>
      </c>
      <c r="E2808" s="3" t="s">
        <v>19911</v>
      </c>
      <c r="F2808" s="14" t="str">
        <f>IF(ISBLANK(K2808), "Apenas Solicitação", "Tem OC")</f>
        <v>Tem OC</v>
      </c>
      <c r="G2808" s="2">
        <v>3</v>
      </c>
      <c r="H2808" s="37">
        <f>G2808-I2808</f>
        <v>0</v>
      </c>
      <c r="I2808" s="38">
        <v>3</v>
      </c>
      <c r="J2808" s="4">
        <v>45793</v>
      </c>
      <c r="K2808" s="180">
        <v>45803</v>
      </c>
      <c r="L2808" s="3" t="s">
        <v>20152</v>
      </c>
      <c r="M2808" s="44" t="str">
        <f ca="1">IF(OR(N2808="", N2808=0), "", IF(N2808&gt;TODAY(), "No prazo", "Atrasado"))</f>
        <v>Atrasado</v>
      </c>
      <c r="N2808" s="44">
        <f>IFERROR(K2808 + VALUE(LEFT(L2808, FIND(" ", L2808) - 1)), "")</f>
        <v>45804</v>
      </c>
      <c r="O2808" s="3">
        <f>IF(_xlfn.DAYS(K2808,J2808)&lt;0, "Aguardando OC", _xlfn.DAYS(K2808,J2808))</f>
        <v>10</v>
      </c>
      <c r="P2808" s="14">
        <v>403251</v>
      </c>
      <c r="Q2808" s="12"/>
      <c r="R2808" s="14">
        <v>168130</v>
      </c>
      <c r="S2808" s="2">
        <v>221</v>
      </c>
      <c r="T2808" s="65" t="s">
        <v>1029</v>
      </c>
      <c r="U2808" s="21">
        <v>2.85</v>
      </c>
      <c r="V2808" s="2">
        <v>9438</v>
      </c>
      <c r="W2808" s="43" t="str">
        <f>IFERROR(VLOOKUP(V2808, Fornecedores!A:C, 3, FALSE), "")</f>
        <v>TASTRACTOR</v>
      </c>
      <c r="X2808" s="43" t="str">
        <f>IFERROR(VLOOKUP(V2808, Fornecedores!A:E, 5, FALSE), "")</f>
        <v>São Paulo</v>
      </c>
      <c r="Y2808" s="43" t="str">
        <f>IFERROR(VLOOKUP(V2808, Fornecedores!A:F, 6, FALSE), "")</f>
        <v>SP</v>
      </c>
      <c r="Z2808" s="14" t="str">
        <f>IF(H2808=0, "Pedido entregue!", "Pendente")</f>
        <v>Pedido entregue!</v>
      </c>
      <c r="AA2808" s="74"/>
      <c r="AB2808" s="58" t="str">
        <f>IF(Z2808="Pedido Entregue!", IF(AA2808=1, "Retirado do Almoxarifado", IF(AA2808=2, "Material devolvido", "Aguardando retirada")), IF(Z2808="Pendente", "Entrega pendente", ""))</f>
        <v>Aguardando retirada</v>
      </c>
      <c r="AC2808" s="18">
        <v>1</v>
      </c>
      <c r="AD2808" s="18">
        <f>AC2808/SUMIF($P:$P,P2808,$AC:$AC)</f>
        <v>1</v>
      </c>
      <c r="AE2808" s="18">
        <f>IF(R2808=0,0,AC2808/SUMIF($R:$R,R2808,$AC:$AC))</f>
        <v>1.9230769230769232E-2</v>
      </c>
      <c r="AF2808" s="18">
        <f>IF(R2808=0,1,0)</f>
        <v>0</v>
      </c>
      <c r="AH2808" t="str">
        <f>TEXT(J2808,"MMMM")</f>
        <v>maio</v>
      </c>
    </row>
    <row r="2809" spans="1:34" ht="12.75" hidden="1" customHeight="1" x14ac:dyDescent="0.25">
      <c r="A2809" s="155" t="str">
        <f>IF(C2809="Oficina Diversos","Oficina Geral",
IF(ISNUMBER(FIND("Estoque - Colhedoras",C2809)),"Colhedoras",IF(ISNUMBER(FIND("Caldeiraria",C2809)),"Caldeiraria",IF(ISNUMBER(FIND("Borracharia",C2809)),"Borracharia",IF(ISNUMBER(FIND("Lubrificação",C2809)),"Lubrificação",
IF(ISNUMBER(FIND("Estoque - Carregadeiras",C2809)),"Carregadeiras",IF(ISNUMBER(FIND("Estoque - Veic. Leves",C2809)),"Veic. Leves",
IF(ISNUMBER(FIND("Estoque - Caminhões",C2809)),"Caminhões",IF(ISNUMBER(FIND("Estoque - Transbordos",C2809)),"Transbordos",
IF(ISNUMBER(FIND("Estoque - Tratores",C2809)),"Tratores",
IF(ISNUMBER(FIND("Estoque - Máquinas pesadas",C2809)),"Máquinas pesadas",
IF(ISNUMBER(FIND("Estoque - Reboques",C2809)),"Reboques",
IF(C2809="Estoque","Estoque",
IF(AND(ISNUMBER(C2809),C2809&gt;1000,C2809&lt;2000),"Caminhões",
IF(AND(ISNUMBER(C2809),C2809&gt;2000,C2809&lt;3000),"Tratores",
IF(AND(ISNUMBER(C2809),C2809&gt;3000,C2809&lt;4000),"Carregadeiras",
IF(AND(ISNUMBER(C2809),C2809&gt;4000,C2809&lt;5000),"Máquinas pesadas",
IF(AND(ISNUMBER(C2809),C2809&gt;5000,C2809&lt;6000),"Colhedoras",
IF(AND(ISNUMBER(C2809),C2809&gt;7000,C2809&lt;8000),"Irrigação",
IF(AND(ISNUMBER(C2809),C2809&gt;8000,C2809&lt;9000),"Reboques",IF(AND(ISNUMBER(C2809),C2809&gt;0,C2809&lt;1000),"Veic. Leves","")))))))))))))))))))))</f>
        <v>Máquinas pesadas</v>
      </c>
      <c r="B2809" s="72"/>
      <c r="C2809" s="133">
        <v>4008</v>
      </c>
      <c r="D2809" s="2">
        <v>91466</v>
      </c>
      <c r="E2809" s="3" t="s">
        <v>20022</v>
      </c>
      <c r="F2809" s="112" t="str">
        <f>IF(ISBLANK(K2809), "Apenas Solicitação", "Tem OC")</f>
        <v>Tem OC</v>
      </c>
      <c r="G2809" s="2">
        <v>3</v>
      </c>
      <c r="H2809" s="148">
        <f>G2809-I2809</f>
        <v>0</v>
      </c>
      <c r="I2809" s="114">
        <v>3</v>
      </c>
      <c r="J2809" s="4">
        <v>45793</v>
      </c>
      <c r="K2809" s="180">
        <v>45803</v>
      </c>
      <c r="L2809" s="3" t="s">
        <v>20153</v>
      </c>
      <c r="M2809" s="115" t="str">
        <f ca="1">IF(OR(N2809="", N2809=0), "", IF(N2809&gt;TODAY(), "No prazo", "Atrasado"))</f>
        <v>Atrasado</v>
      </c>
      <c r="N2809" s="115">
        <f>IFERROR(K2809 + VALUE(LEFT(L2809, FIND(" ", L2809) - 1)), "")</f>
        <v>45805</v>
      </c>
      <c r="O2809" s="116">
        <f>IF(_xlfn.DAYS(K2809,J2809)&lt;0, "Aguardando OC", _xlfn.DAYS(K2809,J2809))</f>
        <v>10</v>
      </c>
      <c r="P2809" s="14">
        <v>403252</v>
      </c>
      <c r="Q2809" s="12"/>
      <c r="R2809" s="14">
        <v>168128</v>
      </c>
      <c r="S2809" s="2">
        <v>221</v>
      </c>
      <c r="T2809" s="65" t="s">
        <v>1029</v>
      </c>
      <c r="U2809" s="21">
        <v>10.74</v>
      </c>
      <c r="V2809" s="2">
        <v>9863</v>
      </c>
      <c r="W2809" s="118" t="str">
        <f>IFERROR(VLOOKUP(V2809, Fornecedores!A:C, 3, FALSE), "")</f>
        <v>ITALPRATES</v>
      </c>
      <c r="X2809" s="118" t="str">
        <f>IFERROR(VLOOKUP(V2809, Fornecedores!A:E, 5, FALSE), "")</f>
        <v>São Paulo</v>
      </c>
      <c r="Y2809" s="118" t="str">
        <f>IFERROR(VLOOKUP(V2809, Fornecedores!A:F, 6, FALSE), "")</f>
        <v>SP</v>
      </c>
      <c r="Z2809" s="112" t="str">
        <f>IF(H2809=0, "Pedido entregue!", "Pendente")</f>
        <v>Pedido entregue!</v>
      </c>
      <c r="AA2809" s="74"/>
      <c r="AB2809" s="58" t="str">
        <f>IF(Z2809="Pedido Entregue!", IF(AA2809=1, "Retirado do Almoxarifado", IF(AA2809=2, "Material devolvido", "Aguardando retirada")), IF(Z2809="Pendente", "Entrega pendente", ""))</f>
        <v>Aguardando retirada</v>
      </c>
      <c r="AC2809" s="18">
        <v>1</v>
      </c>
      <c r="AD2809" s="18">
        <f>AC2809/SUMIF($P:$P,P2809,$AC:$AC)</f>
        <v>1</v>
      </c>
      <c r="AE2809" s="18">
        <f>IF(R2809=0,0,AC2809/SUMIF($R:$R,R2809,$AC:$AC))</f>
        <v>7.6923076923076927E-2</v>
      </c>
      <c r="AF2809" s="18">
        <f>IF(R2809=0,1,0)</f>
        <v>0</v>
      </c>
      <c r="AH2809" t="str">
        <f>TEXT(J2809,"MMMM")</f>
        <v>maio</v>
      </c>
    </row>
    <row r="2810" spans="1:34" ht="12.75" hidden="1" customHeight="1" x14ac:dyDescent="0.25">
      <c r="A2810" s="90" t="str">
        <f>IF(C2810="Oficina Diversos","Oficina Geral",
IF(ISNUMBER(FIND("Estoque - Colhedoras",C2810)),"Colhedoras",IF(ISNUMBER(FIND("Caldeiraria",C2810)),"Caldeiraria",IF(ISNUMBER(FIND("Borracharia",C2810)),"Borracharia",IF(ISNUMBER(FIND("Lubrificação",C2810)),"Lubrificação",
IF(ISNUMBER(FIND("Estoque - Carregadeiras",C2810)),"Carregadeiras",IF(ISNUMBER(FIND("Estoque - Veic. Leves",C2810)),"Veic. Leves",
IF(ISNUMBER(FIND("Estoque - Caminhões",C2810)),"Caminhões",IF(ISNUMBER(FIND("Estoque - Transbordos",C2810)),"Transbordos",
IF(ISNUMBER(FIND("Estoque - Tratores",C2810)),"Tratores",
IF(ISNUMBER(FIND("Estoque - Máquinas pesadas",C2810)),"Máquinas pesadas",
IF(ISNUMBER(FIND("Estoque - Reboques",C2810)),"Reboques",
IF(C2810="Estoque","Estoque",
IF(AND(ISNUMBER(C2810),C2810&gt;1000,C2810&lt;2000),"Caminhões",
IF(AND(ISNUMBER(C2810),C2810&gt;2000,C2810&lt;3000),"Tratores",
IF(AND(ISNUMBER(C2810),C2810&gt;3000,C2810&lt;4000),"Carregadeiras",
IF(AND(ISNUMBER(C2810),C2810&gt;4000,C2810&lt;5000),"Máquinas pesadas",
IF(AND(ISNUMBER(C2810),C2810&gt;5000,C2810&lt;6000),"Colhedoras",
IF(AND(ISNUMBER(C2810),C2810&gt;7000,C2810&lt;8000),"Irrigação",
IF(AND(ISNUMBER(C2810),C2810&gt;8000,C2810&lt;9000),"Reboques",IF(AND(ISNUMBER(C2810),C2810&gt;0,C2810&lt;1000),"Veic. Leves","")))))))))))))))))))))</f>
        <v>Máquinas pesadas</v>
      </c>
      <c r="B2810" s="72"/>
      <c r="C2810" s="2">
        <v>4008</v>
      </c>
      <c r="D2810" s="2">
        <v>91467</v>
      </c>
      <c r="E2810" s="3" t="s">
        <v>20023</v>
      </c>
      <c r="F2810" s="14" t="str">
        <f>IF(ISBLANK(K2810), "Apenas Solicitação", "Tem OC")</f>
        <v>Tem OC</v>
      </c>
      <c r="G2810" s="2">
        <v>3</v>
      </c>
      <c r="H2810" s="37">
        <f>G2810-I2810</f>
        <v>0</v>
      </c>
      <c r="I2810" s="38">
        <v>3</v>
      </c>
      <c r="J2810" s="4">
        <v>45793</v>
      </c>
      <c r="K2810" s="180">
        <v>45803</v>
      </c>
      <c r="L2810" s="3" t="s">
        <v>20152</v>
      </c>
      <c r="M2810" s="44" t="str">
        <f ca="1">IF(OR(N2810="", N2810=0), "", IF(N2810&gt;TODAY(), "No prazo", "Atrasado"))</f>
        <v>Atrasado</v>
      </c>
      <c r="N2810" s="44">
        <f>IFERROR(K2810 + VALUE(LEFT(L2810, FIND(" ", L2810) - 1)), "")</f>
        <v>45804</v>
      </c>
      <c r="O2810" s="3">
        <f>IF(_xlfn.DAYS(K2810,J2810)&lt;0, "Aguardando OC", _xlfn.DAYS(K2810,J2810))</f>
        <v>10</v>
      </c>
      <c r="P2810" s="14">
        <v>403253</v>
      </c>
      <c r="Q2810" s="12"/>
      <c r="R2810" s="14">
        <v>168130</v>
      </c>
      <c r="S2810" s="2">
        <v>221</v>
      </c>
      <c r="T2810" s="65" t="s">
        <v>1029</v>
      </c>
      <c r="U2810" s="21">
        <v>4.29</v>
      </c>
      <c r="V2810" s="2">
        <v>9438</v>
      </c>
      <c r="W2810" s="43" t="str">
        <f>IFERROR(VLOOKUP(V2810, Fornecedores!A:C, 3, FALSE), "")</f>
        <v>TASTRACTOR</v>
      </c>
      <c r="X2810" s="43" t="str">
        <f>IFERROR(VLOOKUP(V2810, Fornecedores!A:E, 5, FALSE), "")</f>
        <v>São Paulo</v>
      </c>
      <c r="Y2810" s="43" t="str">
        <f>IFERROR(VLOOKUP(V2810, Fornecedores!A:F, 6, FALSE), "")</f>
        <v>SP</v>
      </c>
      <c r="Z2810" s="14" t="str">
        <f>IF(H2810=0, "Pedido entregue!", "Pendente")</f>
        <v>Pedido entregue!</v>
      </c>
      <c r="AA2810" s="74"/>
      <c r="AB2810" s="58" t="str">
        <f>IF(Z2810="Pedido Entregue!", IF(AA2810=1, "Retirado do Almoxarifado", IF(AA2810=2, "Material devolvido", "Aguardando retirada")), IF(Z2810="Pendente", "Entrega pendente", ""))</f>
        <v>Aguardando retirada</v>
      </c>
      <c r="AC2810" s="18">
        <v>1</v>
      </c>
      <c r="AD2810" s="18">
        <f>AC2810/SUMIF($P:$P,P2810,$AC:$AC)</f>
        <v>1</v>
      </c>
      <c r="AE2810" s="18">
        <f>IF(R2810=0,0,AC2810/SUMIF($R:$R,R2810,$AC:$AC))</f>
        <v>1.9230769230769232E-2</v>
      </c>
      <c r="AF2810" s="18">
        <f>IF(R2810=0,1,0)</f>
        <v>0</v>
      </c>
      <c r="AH2810" t="str">
        <f>TEXT(J2810,"MMMM")</f>
        <v>maio</v>
      </c>
    </row>
    <row r="2811" spans="1:34" ht="12.75" hidden="1" customHeight="1" x14ac:dyDescent="0.25">
      <c r="A2811" s="90" t="str">
        <f>IF(C2811="Oficina Diversos","Oficina Geral",
IF(ISNUMBER(FIND("Estoque - Colhedoras",C2811)),"Colhedoras",IF(ISNUMBER(FIND("Caldeiraria",C2811)),"Caldeiraria",IF(ISNUMBER(FIND("Borracharia",C2811)),"Borracharia",IF(ISNUMBER(FIND("Lubrificação",C2811)),"Lubrificação",
IF(ISNUMBER(FIND("Estoque - Carregadeiras",C2811)),"Carregadeiras",IF(ISNUMBER(FIND("Estoque - Veic. Leves",C2811)),"Veic. Leves",
IF(ISNUMBER(FIND("Estoque - Caminhões",C2811)),"Caminhões",IF(ISNUMBER(FIND("Estoque - Transbordos",C2811)),"Transbordos",
IF(ISNUMBER(FIND("Estoque - Tratores",C2811)),"Tratores",
IF(ISNUMBER(FIND("Estoque - Máquinas pesadas",C2811)),"Máquinas pesadas",
IF(ISNUMBER(FIND("Estoque - Reboques",C2811)),"Reboques",
IF(C2811="Estoque","Estoque",
IF(AND(ISNUMBER(C2811),C2811&gt;1000,C2811&lt;2000),"Caminhões",
IF(AND(ISNUMBER(C2811),C2811&gt;2000,C2811&lt;3000),"Tratores",
IF(AND(ISNUMBER(C2811),C2811&gt;3000,C2811&lt;4000),"Carregadeiras",
IF(AND(ISNUMBER(C2811),C2811&gt;4000,C2811&lt;5000),"Máquinas pesadas",
IF(AND(ISNUMBER(C2811),C2811&gt;5000,C2811&lt;6000),"Colhedoras",
IF(AND(ISNUMBER(C2811),C2811&gt;7000,C2811&lt;8000),"Irrigação",
IF(AND(ISNUMBER(C2811),C2811&gt;8000,C2811&lt;9000),"Reboques",IF(AND(ISNUMBER(C2811),C2811&gt;0,C2811&lt;1000),"Veic. Leves","")))))))))))))))))))))</f>
        <v>Máquinas pesadas</v>
      </c>
      <c r="B2811" s="72"/>
      <c r="C2811" s="2">
        <v>4008</v>
      </c>
      <c r="D2811" s="2">
        <v>91468</v>
      </c>
      <c r="E2811" s="3" t="s">
        <v>20042</v>
      </c>
      <c r="F2811" s="14" t="str">
        <f>IF(ISBLANK(K2811), "Apenas Solicitação", "Tem OC")</f>
        <v>Tem OC</v>
      </c>
      <c r="G2811" s="2">
        <v>12</v>
      </c>
      <c r="H2811" s="37">
        <f>G2811-I2811</f>
        <v>0</v>
      </c>
      <c r="I2811" s="38">
        <v>12</v>
      </c>
      <c r="J2811" s="4">
        <v>45794</v>
      </c>
      <c r="K2811" s="180">
        <v>45803</v>
      </c>
      <c r="L2811" s="3" t="s">
        <v>20152</v>
      </c>
      <c r="M2811" s="44" t="str">
        <f ca="1">IF(OR(N2811="", N2811=0), "", IF(N2811&gt;TODAY(), "No prazo", "Atrasado"))</f>
        <v>Atrasado</v>
      </c>
      <c r="N2811" s="44">
        <f>IFERROR(K2811 + VALUE(LEFT(L2811, FIND(" ", L2811) - 1)), "")</f>
        <v>45804</v>
      </c>
      <c r="O2811" s="3">
        <f>IF(_xlfn.DAYS(K2811,J2811)&lt;0, "Aguardando OC", _xlfn.DAYS(K2811,J2811))</f>
        <v>9</v>
      </c>
      <c r="P2811" s="14">
        <v>403288</v>
      </c>
      <c r="Q2811" s="12"/>
      <c r="R2811" s="14">
        <v>168130</v>
      </c>
      <c r="S2811" s="2">
        <v>221</v>
      </c>
      <c r="T2811" s="65" t="s">
        <v>1029</v>
      </c>
      <c r="U2811" s="21">
        <v>285</v>
      </c>
      <c r="V2811" s="2">
        <v>9438</v>
      </c>
      <c r="W2811" s="43" t="str">
        <f>IFERROR(VLOOKUP(V2811, Fornecedores!A:C, 3, FALSE), "")</f>
        <v>TASTRACTOR</v>
      </c>
      <c r="X2811" s="43" t="str">
        <f>IFERROR(VLOOKUP(V2811, Fornecedores!A:E, 5, FALSE), "")</f>
        <v>São Paulo</v>
      </c>
      <c r="Y2811" s="43" t="str">
        <f>IFERROR(VLOOKUP(V2811, Fornecedores!A:F, 6, FALSE), "")</f>
        <v>SP</v>
      </c>
      <c r="Z2811" s="14" t="str">
        <f>IF(H2811=0, "Pedido entregue!", "Pendente")</f>
        <v>Pedido entregue!</v>
      </c>
      <c r="AA2811" s="74"/>
      <c r="AB2811" s="58" t="str">
        <f>IF(Z2811="Pedido Entregue!", IF(AA2811=1, "Retirado do Almoxarifado", IF(AA2811=2, "Material devolvido", "Aguardando retirada")), IF(Z2811="Pendente", "Entrega pendente", ""))</f>
        <v>Aguardando retirada</v>
      </c>
      <c r="AC2811" s="18">
        <v>1</v>
      </c>
      <c r="AD2811" s="18">
        <f>AC2811/SUMIF($P:$P,P2811,$AC:$AC)</f>
        <v>1</v>
      </c>
      <c r="AE2811" s="18">
        <f>IF(R2811=0,0,AC2811/SUMIF($R:$R,R2811,$AC:$AC))</f>
        <v>1.9230769230769232E-2</v>
      </c>
      <c r="AF2811" s="18">
        <f>IF(R2811=0,1,0)</f>
        <v>0</v>
      </c>
      <c r="AH2811" t="str">
        <f>TEXT(J2811,"MMMM")</f>
        <v>maio</v>
      </c>
    </row>
    <row r="2812" spans="1:34" ht="12.75" hidden="1" customHeight="1" x14ac:dyDescent="0.25">
      <c r="A2812" s="90" t="str">
        <f>IF(C2812="Oficina Diversos","Oficina Geral",
IF(ISNUMBER(FIND("Estoque - Colhedoras",C2812)),"Colhedoras",IF(ISNUMBER(FIND("Caldeiraria",C2812)),"Caldeiraria",IF(ISNUMBER(FIND("Borracharia",C2812)),"Borracharia",IF(ISNUMBER(FIND("Lubrificação",C2812)),"Lubrificação",
IF(ISNUMBER(FIND("Estoque - Carregadeiras",C2812)),"Carregadeiras",IF(ISNUMBER(FIND("Estoque - Veic. Leves",C2812)),"Veic. Leves",
IF(ISNUMBER(FIND("Estoque - Caminhões",C2812)),"Caminhões",IF(ISNUMBER(FIND("Estoque - Transbordos",C2812)),"Transbordos",
IF(ISNUMBER(FIND("Estoque - Tratores",C2812)),"Tratores",
IF(ISNUMBER(FIND("Estoque - Máquinas pesadas",C2812)),"Máquinas pesadas",
IF(ISNUMBER(FIND("Estoque - Reboques",C2812)),"Reboques",
IF(C2812="Estoque","Estoque",
IF(AND(ISNUMBER(C2812),C2812&gt;1000,C2812&lt;2000),"Caminhões",
IF(AND(ISNUMBER(C2812),C2812&gt;2000,C2812&lt;3000),"Tratores",
IF(AND(ISNUMBER(C2812),C2812&gt;3000,C2812&lt;4000),"Carregadeiras",
IF(AND(ISNUMBER(C2812),C2812&gt;4000,C2812&lt;5000),"Máquinas pesadas",
IF(AND(ISNUMBER(C2812),C2812&gt;5000,C2812&lt;6000),"Colhedoras",
IF(AND(ISNUMBER(C2812),C2812&gt;7000,C2812&lt;8000),"Irrigação",
IF(AND(ISNUMBER(C2812),C2812&gt;8000,C2812&lt;9000),"Reboques",IF(AND(ISNUMBER(C2812),C2812&gt;0,C2812&lt;1000),"Veic. Leves","")))))))))))))))))))))</f>
        <v>Máquinas pesadas</v>
      </c>
      <c r="B2812" s="72"/>
      <c r="C2812" s="2">
        <v>4008</v>
      </c>
      <c r="D2812" s="2">
        <v>91469</v>
      </c>
      <c r="E2812" s="3" t="s">
        <v>20043</v>
      </c>
      <c r="F2812" s="14" t="str">
        <f>IF(ISBLANK(K2812), "Apenas Solicitação", "Tem OC")</f>
        <v>Tem OC</v>
      </c>
      <c r="G2812" s="2">
        <v>10</v>
      </c>
      <c r="H2812" s="37">
        <f>G2812-I2812</f>
        <v>0</v>
      </c>
      <c r="I2812" s="38">
        <v>10</v>
      </c>
      <c r="J2812" s="4">
        <v>45794</v>
      </c>
      <c r="K2812" s="180">
        <v>45803</v>
      </c>
      <c r="L2812" s="3" t="s">
        <v>20153</v>
      </c>
      <c r="M2812" s="44" t="str">
        <f ca="1">IF(OR(N2812="", N2812=0), "", IF(N2812&gt;TODAY(), "No prazo", "Atrasado"))</f>
        <v>Atrasado</v>
      </c>
      <c r="N2812" s="44">
        <f>IFERROR(K2812 + VALUE(LEFT(L2812, FIND(" ", L2812) - 1)), "")</f>
        <v>45805</v>
      </c>
      <c r="O2812" s="3">
        <f>IF(_xlfn.DAYS(K2812,J2812)&lt;0, "Aguardando OC", _xlfn.DAYS(K2812,J2812))</f>
        <v>9</v>
      </c>
      <c r="P2812" s="14">
        <v>403289</v>
      </c>
      <c r="Q2812" s="12"/>
      <c r="R2812" s="14">
        <v>168128</v>
      </c>
      <c r="S2812" s="2">
        <v>221</v>
      </c>
      <c r="T2812" s="65" t="s">
        <v>1029</v>
      </c>
      <c r="U2812" s="21">
        <v>298.7</v>
      </c>
      <c r="V2812" s="2">
        <v>9863</v>
      </c>
      <c r="W2812" s="43" t="str">
        <f>IFERROR(VLOOKUP(V2812, Fornecedores!A:C, 3, FALSE), "")</f>
        <v>ITALPRATES</v>
      </c>
      <c r="X2812" s="43" t="str">
        <f>IFERROR(VLOOKUP(V2812, Fornecedores!A:E, 5, FALSE), "")</f>
        <v>São Paulo</v>
      </c>
      <c r="Y2812" s="43" t="str">
        <f>IFERROR(VLOOKUP(V2812, Fornecedores!A:F, 6, FALSE), "")</f>
        <v>SP</v>
      </c>
      <c r="Z2812" s="14" t="str">
        <f>IF(H2812=0, "Pedido entregue!", "Pendente")</f>
        <v>Pedido entregue!</v>
      </c>
      <c r="AA2812" s="74"/>
      <c r="AB2812" s="58" t="str">
        <f>IF(Z2812="Pedido Entregue!", IF(AA2812=1, "Retirado do Almoxarifado", IF(AA2812=2, "Material devolvido", "Aguardando retirada")), IF(Z2812="Pendente", "Entrega pendente", ""))</f>
        <v>Aguardando retirada</v>
      </c>
      <c r="AC2812" s="18">
        <v>1</v>
      </c>
      <c r="AD2812" s="18">
        <f>AC2812/SUMIF($P:$P,P2812,$AC:$AC)</f>
        <v>1</v>
      </c>
      <c r="AE2812" s="18">
        <f>IF(R2812=0,0,AC2812/SUMIF($R:$R,R2812,$AC:$AC))</f>
        <v>7.6923076923076927E-2</v>
      </c>
      <c r="AF2812" s="18">
        <f>IF(R2812=0,1,0)</f>
        <v>0</v>
      </c>
      <c r="AH2812" t="str">
        <f>TEXT(J2812,"MMMM")</f>
        <v>maio</v>
      </c>
    </row>
    <row r="2813" spans="1:34" ht="12.75" hidden="1" customHeight="1" x14ac:dyDescent="0.25">
      <c r="A2813" s="90" t="str">
        <f>IF(C2813="Oficina Diversos","Oficina Geral",
IF(ISNUMBER(FIND("Estoque - Colhedoras",C2813)),"Colhedoras",IF(ISNUMBER(FIND("Caldeiraria",C2813)),"Caldeiraria",IF(ISNUMBER(FIND("Borracharia",C2813)),"Borracharia",IF(ISNUMBER(FIND("Lubrificação",C2813)),"Lubrificação",
IF(ISNUMBER(FIND("Estoque - Carregadeiras",C2813)),"Carregadeiras",IF(ISNUMBER(FIND("Estoque - Veic. Leves",C2813)),"Veic. Leves",
IF(ISNUMBER(FIND("Estoque - Caminhões",C2813)),"Caminhões",IF(ISNUMBER(FIND("Estoque - Transbordos",C2813)),"Transbordos",
IF(ISNUMBER(FIND("Estoque - Tratores",C2813)),"Tratores",
IF(ISNUMBER(FIND("Estoque - Máquinas pesadas",C2813)),"Máquinas pesadas",
IF(ISNUMBER(FIND("Estoque - Reboques",C2813)),"Reboques",
IF(C2813="Estoque","Estoque",
IF(AND(ISNUMBER(C2813),C2813&gt;1000,C2813&lt;2000),"Caminhões",
IF(AND(ISNUMBER(C2813),C2813&gt;2000,C2813&lt;3000),"Tratores",
IF(AND(ISNUMBER(C2813),C2813&gt;3000,C2813&lt;4000),"Carregadeiras",
IF(AND(ISNUMBER(C2813),C2813&gt;4000,C2813&lt;5000),"Máquinas pesadas",
IF(AND(ISNUMBER(C2813),C2813&gt;5000,C2813&lt;6000),"Colhedoras",
IF(AND(ISNUMBER(C2813),C2813&gt;7000,C2813&lt;8000),"Irrigação",
IF(AND(ISNUMBER(C2813),C2813&gt;8000,C2813&lt;9000),"Reboques",IF(AND(ISNUMBER(C2813),C2813&gt;0,C2813&lt;1000),"Veic. Leves","")))))))))))))))))))))</f>
        <v>Máquinas pesadas</v>
      </c>
      <c r="B2813" s="72"/>
      <c r="C2813" s="2">
        <v>4008</v>
      </c>
      <c r="D2813" s="2">
        <v>91470</v>
      </c>
      <c r="E2813" s="3" t="s">
        <v>20044</v>
      </c>
      <c r="F2813" s="14" t="str">
        <f>IF(ISBLANK(K2813), "Apenas Solicitação", "Tem OC")</f>
        <v>Tem OC</v>
      </c>
      <c r="G2813" s="2">
        <v>10</v>
      </c>
      <c r="H2813" s="37">
        <f>G2813-I2813</f>
        <v>0</v>
      </c>
      <c r="I2813" s="38">
        <v>10</v>
      </c>
      <c r="J2813" s="4">
        <v>45794</v>
      </c>
      <c r="K2813" s="180">
        <v>45803</v>
      </c>
      <c r="L2813" s="3" t="s">
        <v>20153</v>
      </c>
      <c r="M2813" s="44" t="str">
        <f ca="1">IF(OR(N2813="", N2813=0), "", IF(N2813&gt;TODAY(), "No prazo", "Atrasado"))</f>
        <v>Atrasado</v>
      </c>
      <c r="N2813" s="44">
        <f>IFERROR(K2813 + VALUE(LEFT(L2813, FIND(" ", L2813) - 1)), "")</f>
        <v>45805</v>
      </c>
      <c r="O2813" s="3">
        <f>IF(_xlfn.DAYS(K2813,J2813)&lt;0, "Aguardando OC", _xlfn.DAYS(K2813,J2813))</f>
        <v>9</v>
      </c>
      <c r="P2813" s="14">
        <v>403290</v>
      </c>
      <c r="Q2813" s="12"/>
      <c r="R2813" s="14">
        <v>168128</v>
      </c>
      <c r="S2813" s="2">
        <v>221</v>
      </c>
      <c r="T2813" s="65" t="s">
        <v>1029</v>
      </c>
      <c r="U2813" s="21">
        <v>137.5</v>
      </c>
      <c r="V2813" s="2">
        <v>9863</v>
      </c>
      <c r="W2813" s="43" t="str">
        <f>IFERROR(VLOOKUP(V2813, Fornecedores!A:C, 3, FALSE), "")</f>
        <v>ITALPRATES</v>
      </c>
      <c r="X2813" s="43" t="str">
        <f>IFERROR(VLOOKUP(V2813, Fornecedores!A:E, 5, FALSE), "")</f>
        <v>São Paulo</v>
      </c>
      <c r="Y2813" s="43" t="str">
        <f>IFERROR(VLOOKUP(V2813, Fornecedores!A:F, 6, FALSE), "")</f>
        <v>SP</v>
      </c>
      <c r="Z2813" s="14" t="str">
        <f>IF(H2813=0, "Pedido entregue!", "Pendente")</f>
        <v>Pedido entregue!</v>
      </c>
      <c r="AA2813" s="74"/>
      <c r="AB2813" s="58" t="str">
        <f>IF(Z2813="Pedido Entregue!", IF(AA2813=1, "Retirado do Almoxarifado", IF(AA2813=2, "Material devolvido", "Aguardando retirada")), IF(Z2813="Pendente", "Entrega pendente", ""))</f>
        <v>Aguardando retirada</v>
      </c>
      <c r="AC2813" s="18">
        <v>1</v>
      </c>
      <c r="AD2813" s="18">
        <f>AC2813/SUMIF($P:$P,P2813,$AC:$AC)</f>
        <v>1</v>
      </c>
      <c r="AE2813" s="18">
        <f>IF(R2813=0,0,AC2813/SUMIF($R:$R,R2813,$AC:$AC))</f>
        <v>7.6923076923076927E-2</v>
      </c>
      <c r="AF2813" s="18">
        <f>IF(R2813=0,1,0)</f>
        <v>0</v>
      </c>
      <c r="AH2813" t="str">
        <f>TEXT(J2813,"MMMM")</f>
        <v>maio</v>
      </c>
    </row>
    <row r="2814" spans="1:34" ht="12.75" hidden="1" customHeight="1" x14ac:dyDescent="0.25">
      <c r="A2814" s="90" t="str">
        <f>IF(C2814="Oficina Diversos","Oficina Geral",
IF(ISNUMBER(FIND("Estoque - Colhedoras",C2814)),"Colhedoras",IF(ISNUMBER(FIND("Caldeiraria",C2814)),"Caldeiraria",IF(ISNUMBER(FIND("Borracharia",C2814)),"Borracharia",IF(ISNUMBER(FIND("Lubrificação",C2814)),"Lubrificação",
IF(ISNUMBER(FIND("Estoque - Carregadeiras",C2814)),"Carregadeiras",IF(ISNUMBER(FIND("Estoque - Veic. Leves",C2814)),"Veic. Leves",
IF(ISNUMBER(FIND("Estoque - Caminhões",C2814)),"Caminhões",IF(ISNUMBER(FIND("Estoque - Transbordos",C2814)),"Transbordos",
IF(ISNUMBER(FIND("Estoque - Tratores",C2814)),"Tratores",
IF(ISNUMBER(FIND("Estoque - Máquinas pesadas",C2814)),"Máquinas pesadas",
IF(ISNUMBER(FIND("Estoque - Reboques",C2814)),"Reboques",
IF(C2814="Estoque","Estoque",
IF(AND(ISNUMBER(C2814),C2814&gt;1000,C2814&lt;2000),"Caminhões",
IF(AND(ISNUMBER(C2814),C2814&gt;2000,C2814&lt;3000),"Tratores",
IF(AND(ISNUMBER(C2814),C2814&gt;3000,C2814&lt;4000),"Carregadeiras",
IF(AND(ISNUMBER(C2814),C2814&gt;4000,C2814&lt;5000),"Máquinas pesadas",
IF(AND(ISNUMBER(C2814),C2814&gt;5000,C2814&lt;6000),"Colhedoras",
IF(AND(ISNUMBER(C2814),C2814&gt;7000,C2814&lt;8000),"Irrigação",
IF(AND(ISNUMBER(C2814),C2814&gt;8000,C2814&lt;9000),"Reboques",IF(AND(ISNUMBER(C2814),C2814&gt;0,C2814&lt;1000),"Veic. Leves","")))))))))))))))))))))</f>
        <v>Máquinas pesadas</v>
      </c>
      <c r="B2814" s="72"/>
      <c r="C2814" s="2">
        <v>4008</v>
      </c>
      <c r="D2814" s="2">
        <v>91471</v>
      </c>
      <c r="E2814" s="3" t="s">
        <v>20045</v>
      </c>
      <c r="F2814" s="14" t="str">
        <f>IF(ISBLANK(K2814), "Apenas Solicitação", "Tem OC")</f>
        <v>Tem OC</v>
      </c>
      <c r="G2814" s="2">
        <v>10</v>
      </c>
      <c r="H2814" s="37">
        <f>G2814-I2814</f>
        <v>0</v>
      </c>
      <c r="I2814" s="38">
        <v>10</v>
      </c>
      <c r="J2814" s="4">
        <v>45794</v>
      </c>
      <c r="K2814" s="180">
        <v>45803</v>
      </c>
      <c r="L2814" s="3" t="s">
        <v>20152</v>
      </c>
      <c r="M2814" s="44" t="str">
        <f ca="1">IF(OR(N2814="", N2814=0), "", IF(N2814&gt;TODAY(), "No prazo", "Atrasado"))</f>
        <v>Atrasado</v>
      </c>
      <c r="N2814" s="44">
        <f>IFERROR(K2814 + VALUE(LEFT(L2814, FIND(" ", L2814) - 1)), "")</f>
        <v>45804</v>
      </c>
      <c r="O2814" s="3">
        <f>IF(_xlfn.DAYS(K2814,J2814)&lt;0, "Aguardando OC", _xlfn.DAYS(K2814,J2814))</f>
        <v>9</v>
      </c>
      <c r="P2814" s="14">
        <v>403291</v>
      </c>
      <c r="Q2814" s="12"/>
      <c r="R2814" s="14">
        <v>168130</v>
      </c>
      <c r="S2814" s="2">
        <v>221</v>
      </c>
      <c r="T2814" s="65" t="s">
        <v>1029</v>
      </c>
      <c r="U2814" s="21">
        <v>190</v>
      </c>
      <c r="V2814" s="2">
        <v>9438</v>
      </c>
      <c r="W2814" s="43" t="str">
        <f>IFERROR(VLOOKUP(V2814, Fornecedores!A:C, 3, FALSE), "")</f>
        <v>TASTRACTOR</v>
      </c>
      <c r="X2814" s="43" t="str">
        <f>IFERROR(VLOOKUP(V2814, Fornecedores!A:E, 5, FALSE), "")</f>
        <v>São Paulo</v>
      </c>
      <c r="Y2814" s="43" t="str">
        <f>IFERROR(VLOOKUP(V2814, Fornecedores!A:F, 6, FALSE), "")</f>
        <v>SP</v>
      </c>
      <c r="Z2814" s="14" t="str">
        <f>IF(H2814=0, "Pedido entregue!", "Pendente")</f>
        <v>Pedido entregue!</v>
      </c>
      <c r="AA2814" s="74"/>
      <c r="AB2814" s="58" t="str">
        <f>IF(Z2814="Pedido Entregue!", IF(AA2814=1, "Retirado do Almoxarifado", IF(AA2814=2, "Material devolvido", "Aguardando retirada")), IF(Z2814="Pendente", "Entrega pendente", ""))</f>
        <v>Aguardando retirada</v>
      </c>
      <c r="AC2814" s="18">
        <v>1</v>
      </c>
      <c r="AD2814" s="18">
        <f>AC2814/SUMIF($P:$P,P2814,$AC:$AC)</f>
        <v>1</v>
      </c>
      <c r="AE2814" s="18">
        <f>IF(R2814=0,0,AC2814/SUMIF($R:$R,R2814,$AC:$AC))</f>
        <v>1.9230769230769232E-2</v>
      </c>
      <c r="AF2814" s="18">
        <f>IF(R2814=0,1,0)</f>
        <v>0</v>
      </c>
      <c r="AH2814" t="str">
        <f>TEXT(J2814,"MMMM")</f>
        <v>maio</v>
      </c>
    </row>
    <row r="2815" spans="1:34" ht="12.75" hidden="1" customHeight="1" x14ac:dyDescent="0.25">
      <c r="A2815" s="90" t="str">
        <f>IF(C2815="Oficina Diversos","Oficina Geral",
IF(ISNUMBER(FIND("Estoque - Colhedoras",C2815)),"Colhedoras",IF(ISNUMBER(FIND("Caldeiraria",C2815)),"Caldeiraria",IF(ISNUMBER(FIND("Borracharia",C2815)),"Borracharia",IF(ISNUMBER(FIND("Lubrificação",C2815)),"Lubrificação",
IF(ISNUMBER(FIND("Estoque - Carregadeiras",C2815)),"Carregadeiras",IF(ISNUMBER(FIND("Estoque - Veic. Leves",C2815)),"Veic. Leves",
IF(ISNUMBER(FIND("Estoque - Caminhões",C2815)),"Caminhões",IF(ISNUMBER(FIND("Estoque - Transbordos",C2815)),"Transbordos",
IF(ISNUMBER(FIND("Estoque - Tratores",C2815)),"Tratores",
IF(ISNUMBER(FIND("Estoque - Máquinas pesadas",C2815)),"Máquinas pesadas",
IF(ISNUMBER(FIND("Estoque - Reboques",C2815)),"Reboques",
IF(C2815="Estoque","Estoque",
IF(AND(ISNUMBER(C2815),C2815&gt;1000,C2815&lt;2000),"Caminhões",
IF(AND(ISNUMBER(C2815),C2815&gt;2000,C2815&lt;3000),"Tratores",
IF(AND(ISNUMBER(C2815),C2815&gt;3000,C2815&lt;4000),"Carregadeiras",
IF(AND(ISNUMBER(C2815),C2815&gt;4000,C2815&lt;5000),"Máquinas pesadas",
IF(AND(ISNUMBER(C2815),C2815&gt;5000,C2815&lt;6000),"Colhedoras",
IF(AND(ISNUMBER(C2815),C2815&gt;7000,C2815&lt;8000),"Irrigação",
IF(AND(ISNUMBER(C2815),C2815&gt;8000,C2815&lt;9000),"Reboques",IF(AND(ISNUMBER(C2815),C2815&gt;0,C2815&lt;1000),"Veic. Leves","")))))))))))))))))))))</f>
        <v>Máquinas pesadas</v>
      </c>
      <c r="B2815" s="72"/>
      <c r="C2815" s="2">
        <v>4008</v>
      </c>
      <c r="D2815" s="2">
        <v>91472</v>
      </c>
      <c r="E2815" s="3" t="s">
        <v>20046</v>
      </c>
      <c r="F2815" s="14" t="str">
        <f>IF(ISBLANK(K2815), "Apenas Solicitação", "Tem OC")</f>
        <v>Tem OC</v>
      </c>
      <c r="G2815" s="2">
        <v>2</v>
      </c>
      <c r="H2815" s="37">
        <f>G2815-I2815</f>
        <v>0</v>
      </c>
      <c r="I2815" s="38">
        <v>2</v>
      </c>
      <c r="J2815" s="4">
        <v>45794</v>
      </c>
      <c r="K2815" s="180">
        <v>45803</v>
      </c>
      <c r="L2815" s="3" t="s">
        <v>20152</v>
      </c>
      <c r="M2815" s="44" t="str">
        <f ca="1">IF(OR(N2815="", N2815=0), "", IF(N2815&gt;TODAY(), "No prazo", "Atrasado"))</f>
        <v>Atrasado</v>
      </c>
      <c r="N2815" s="44">
        <f>IFERROR(K2815 + VALUE(LEFT(L2815, FIND(" ", L2815) - 1)), "")</f>
        <v>45804</v>
      </c>
      <c r="O2815" s="3">
        <f>IF(_xlfn.DAYS(K2815,J2815)&lt;0, "Aguardando OC", _xlfn.DAYS(K2815,J2815))</f>
        <v>9</v>
      </c>
      <c r="P2815" s="14">
        <v>403301</v>
      </c>
      <c r="Q2815" s="12"/>
      <c r="R2815" s="14">
        <v>168130</v>
      </c>
      <c r="S2815" s="2">
        <v>221</v>
      </c>
      <c r="T2815" s="65" t="s">
        <v>1029</v>
      </c>
      <c r="U2815" s="21">
        <v>66.5</v>
      </c>
      <c r="V2815" s="2">
        <v>9438</v>
      </c>
      <c r="W2815" s="43" t="str">
        <f>IFERROR(VLOOKUP(V2815, Fornecedores!A:C, 3, FALSE), "")</f>
        <v>TASTRACTOR</v>
      </c>
      <c r="X2815" s="43" t="str">
        <f>IFERROR(VLOOKUP(V2815, Fornecedores!A:E, 5, FALSE), "")</f>
        <v>São Paulo</v>
      </c>
      <c r="Y2815" s="43" t="str">
        <f>IFERROR(VLOOKUP(V2815, Fornecedores!A:F, 6, FALSE), "")</f>
        <v>SP</v>
      </c>
      <c r="Z2815" s="14" t="str">
        <f>IF(H2815=0, "Pedido entregue!", "Pendente")</f>
        <v>Pedido entregue!</v>
      </c>
      <c r="AA2815" s="74"/>
      <c r="AB2815" s="58" t="str">
        <f>IF(Z2815="Pedido Entregue!", IF(AA2815=1, "Retirado do Almoxarifado", IF(AA2815=2, "Material devolvido", "Aguardando retirada")), IF(Z2815="Pendente", "Entrega pendente", ""))</f>
        <v>Aguardando retirada</v>
      </c>
      <c r="AC2815" s="18">
        <v>1</v>
      </c>
      <c r="AD2815" s="18">
        <f>AC2815/SUMIF($P:$P,P2815,$AC:$AC)</f>
        <v>1</v>
      </c>
      <c r="AE2815" s="18">
        <f>IF(R2815=0,0,AC2815/SUMIF($R:$R,R2815,$AC:$AC))</f>
        <v>1.9230769230769232E-2</v>
      </c>
      <c r="AF2815" s="18">
        <f>IF(R2815=0,1,0)</f>
        <v>0</v>
      </c>
      <c r="AH2815" t="str">
        <f>TEXT(J2815,"MMMM")</f>
        <v>maio</v>
      </c>
    </row>
    <row r="2816" spans="1:34" ht="12.75" hidden="1" customHeight="1" x14ac:dyDescent="0.25">
      <c r="A2816" s="90" t="str">
        <f>IF(C2816="Oficina Diversos","Oficina Geral",
IF(ISNUMBER(FIND("Estoque - Colhedoras",C2816)),"Colhedoras",IF(ISNUMBER(FIND("Caldeiraria",C2816)),"Caldeiraria",IF(ISNUMBER(FIND("Borracharia",C2816)),"Borracharia",IF(ISNUMBER(FIND("Lubrificação",C2816)),"Lubrificação",
IF(ISNUMBER(FIND("Estoque - Carregadeiras",C2816)),"Carregadeiras",IF(ISNUMBER(FIND("Estoque - Veic. Leves",C2816)),"Veic. Leves",
IF(ISNUMBER(FIND("Estoque - Caminhões",C2816)),"Caminhões",IF(ISNUMBER(FIND("Estoque - Transbordos",C2816)),"Transbordos",
IF(ISNUMBER(FIND("Estoque - Tratores",C2816)),"Tratores",
IF(ISNUMBER(FIND("Estoque - Máquinas pesadas",C2816)),"Máquinas pesadas",
IF(ISNUMBER(FIND("Estoque - Reboques",C2816)),"Reboques",
IF(C2816="Estoque","Estoque",
IF(AND(ISNUMBER(C2816),C2816&gt;1000,C2816&lt;2000),"Caminhões",
IF(AND(ISNUMBER(C2816),C2816&gt;2000,C2816&lt;3000),"Tratores",
IF(AND(ISNUMBER(C2816),C2816&gt;3000,C2816&lt;4000),"Carregadeiras",
IF(AND(ISNUMBER(C2816),C2816&gt;4000,C2816&lt;5000),"Máquinas pesadas",
IF(AND(ISNUMBER(C2816),C2816&gt;5000,C2816&lt;6000),"Colhedoras",
IF(AND(ISNUMBER(C2816),C2816&gt;7000,C2816&lt;8000),"Irrigação",
IF(AND(ISNUMBER(C2816),C2816&gt;8000,C2816&lt;9000),"Reboques",IF(AND(ISNUMBER(C2816),C2816&gt;0,C2816&lt;1000),"Veic. Leves","")))))))))))))))))))))</f>
        <v>Máquinas pesadas</v>
      </c>
      <c r="B2816" s="72"/>
      <c r="C2816" s="2">
        <v>4008</v>
      </c>
      <c r="D2816" s="2">
        <v>91473</v>
      </c>
      <c r="E2816" s="3" t="s">
        <v>20047</v>
      </c>
      <c r="F2816" s="14" t="str">
        <f>IF(ISBLANK(K2816), "Apenas Solicitação", "Tem OC")</f>
        <v>Tem OC</v>
      </c>
      <c r="G2816" s="2">
        <v>1</v>
      </c>
      <c r="H2816" s="37">
        <f>G2816-I2816</f>
        <v>0</v>
      </c>
      <c r="I2816" s="38">
        <v>1</v>
      </c>
      <c r="J2816" s="4">
        <v>45794</v>
      </c>
      <c r="K2816" s="180">
        <v>45803</v>
      </c>
      <c r="L2816" s="3" t="s">
        <v>20152</v>
      </c>
      <c r="M2816" s="44" t="str">
        <f ca="1">IF(OR(N2816="", N2816=0), "", IF(N2816&gt;TODAY(), "No prazo", "Atrasado"))</f>
        <v>Atrasado</v>
      </c>
      <c r="N2816" s="44">
        <f>IFERROR(K2816 + VALUE(LEFT(L2816, FIND(" ", L2816) - 1)), "")</f>
        <v>45804</v>
      </c>
      <c r="O2816" s="3">
        <f>IF(_xlfn.DAYS(K2816,J2816)&lt;0, "Aguardando OC", _xlfn.DAYS(K2816,J2816))</f>
        <v>9</v>
      </c>
      <c r="P2816" s="14">
        <v>403302</v>
      </c>
      <c r="Q2816" s="12"/>
      <c r="R2816" s="14">
        <v>168130</v>
      </c>
      <c r="S2816" s="2">
        <v>221</v>
      </c>
      <c r="T2816" s="65" t="s">
        <v>1029</v>
      </c>
      <c r="U2816" s="21">
        <v>216.6</v>
      </c>
      <c r="V2816" s="2">
        <v>9438</v>
      </c>
      <c r="W2816" s="43" t="str">
        <f>IFERROR(VLOOKUP(V2816, Fornecedores!A:C, 3, FALSE), "")</f>
        <v>TASTRACTOR</v>
      </c>
      <c r="X2816" s="43" t="str">
        <f>IFERROR(VLOOKUP(V2816, Fornecedores!A:E, 5, FALSE), "")</f>
        <v>São Paulo</v>
      </c>
      <c r="Y2816" s="43" t="str">
        <f>IFERROR(VLOOKUP(V2816, Fornecedores!A:F, 6, FALSE), "")</f>
        <v>SP</v>
      </c>
      <c r="Z2816" s="14" t="str">
        <f>IF(H2816=0, "Pedido entregue!", "Pendente")</f>
        <v>Pedido entregue!</v>
      </c>
      <c r="AA2816" s="74"/>
      <c r="AB2816" s="58" t="str">
        <f>IF(Z2816="Pedido Entregue!", IF(AA2816=1, "Retirado do Almoxarifado", IF(AA2816=2, "Material devolvido", "Aguardando retirada")), IF(Z2816="Pendente", "Entrega pendente", ""))</f>
        <v>Aguardando retirada</v>
      </c>
      <c r="AC2816" s="18">
        <v>1</v>
      </c>
      <c r="AD2816" s="18">
        <f>AC2816/SUMIF($P:$P,P2816,$AC:$AC)</f>
        <v>1</v>
      </c>
      <c r="AE2816" s="18">
        <f>IF(R2816=0,0,AC2816/SUMIF($R:$R,R2816,$AC:$AC))</f>
        <v>1.9230769230769232E-2</v>
      </c>
      <c r="AF2816" s="18">
        <f>IF(R2816=0,1,0)</f>
        <v>0</v>
      </c>
      <c r="AH2816" t="str">
        <f>TEXT(J2816,"MMMM")</f>
        <v>maio</v>
      </c>
    </row>
    <row r="2817" spans="1:34" ht="12.75" customHeight="1" x14ac:dyDescent="0.25">
      <c r="A2817" s="90" t="str">
        <f>IF(C2817="Oficina Diversos","Oficina Geral",
IF(ISNUMBER(FIND("Estoque - Colhedoras",C2817)),"Colhedoras",IF(ISNUMBER(FIND("Caldeiraria",C2817)),"Caldeiraria",IF(ISNUMBER(FIND("Borracharia",C2817)),"Borracharia",IF(ISNUMBER(FIND("Lubrificação",C2817)),"Lubrificação",
IF(ISNUMBER(FIND("Estoque - Carregadeiras",C2817)),"Carregadeiras",IF(ISNUMBER(FIND("Estoque - Veic. Leves",C2817)),"Veic. Leves",
IF(ISNUMBER(FIND("Estoque - Caminhões",C2817)),"Caminhões",IF(ISNUMBER(FIND("Estoque - Transbordos",C2817)),"Transbordos",
IF(ISNUMBER(FIND("Estoque - Tratores",C2817)),"Tratores",
IF(ISNUMBER(FIND("Estoque - Máquinas pesadas",C2817)),"Máquinas pesadas",
IF(ISNUMBER(FIND("Estoque - Reboques",C2817)),"Reboques",
IF(C2817="Estoque","Estoque",
IF(AND(ISNUMBER(C2817),C2817&gt;1000,C2817&lt;2000),"Caminhões",
IF(AND(ISNUMBER(C2817),C2817&gt;2000,C2817&lt;3000),"Tratores",
IF(AND(ISNUMBER(C2817),C2817&gt;3000,C2817&lt;4000),"Carregadeiras",
IF(AND(ISNUMBER(C2817),C2817&gt;4000,C2817&lt;5000),"Máquinas pesadas",
IF(AND(ISNUMBER(C2817),C2817&gt;5000,C2817&lt;6000),"Colhedoras",
IF(AND(ISNUMBER(C2817),C2817&gt;7000,C2817&lt;8000),"Irrigação",
IF(AND(ISNUMBER(C2817),C2817&gt;8000,C2817&lt;9000),"Reboques",IF(AND(ISNUMBER(C2817),C2817&gt;0,C2817&lt;1000),"Veic. Leves","")))))))))))))))))))))</f>
        <v>Máquinas pesadas</v>
      </c>
      <c r="C2817" s="113">
        <v>4008</v>
      </c>
      <c r="D2817" s="2">
        <v>91474</v>
      </c>
      <c r="E2817" s="3" t="s">
        <v>20048</v>
      </c>
      <c r="F2817" s="101" t="str">
        <f>IF(ISBLANK(K2817), "Apenas Solicitação", "Tem OC")</f>
        <v>Tem OC</v>
      </c>
      <c r="G2817" s="2">
        <v>1</v>
      </c>
      <c r="H2817" s="102">
        <f>G2817-I2817</f>
        <v>1</v>
      </c>
      <c r="I2817" s="103"/>
      <c r="J2817" s="4">
        <v>45794</v>
      </c>
      <c r="K2817" s="180">
        <v>45819</v>
      </c>
      <c r="L2817" s="3" t="s">
        <v>20154</v>
      </c>
      <c r="M2817" s="104" t="str">
        <f ca="1">IF(OR(N2817="", N2817=0), "", IF(N2817&gt;TODAY(), "No prazo", "Atrasado"))</f>
        <v>Atrasado</v>
      </c>
      <c r="N2817" s="104">
        <f>IFERROR(K2817 + VALUE(LEFT(L2817, FIND(" ", L2817) - 1)), "")</f>
        <v>45825</v>
      </c>
      <c r="O2817" s="105">
        <f>IF(_xlfn.DAYS(K2817,J2817)&lt;0, "Aguardando OC", _xlfn.DAYS(K2817,J2817))</f>
        <v>25</v>
      </c>
      <c r="P2817" s="14">
        <v>403304</v>
      </c>
      <c r="Q2817" s="12"/>
      <c r="R2817" s="14">
        <v>169006</v>
      </c>
      <c r="S2817" s="2">
        <v>221</v>
      </c>
      <c r="T2817" s="65" t="s">
        <v>1029</v>
      </c>
      <c r="U2817" s="21">
        <v>270</v>
      </c>
      <c r="V2817" s="2">
        <v>3337</v>
      </c>
      <c r="W2817" s="105" t="str">
        <f>IFERROR(VLOOKUP(V2817, Fornecedores!A:C, 3, FALSE), "")</f>
        <v xml:space="preserve">FORNECEDORA         </v>
      </c>
      <c r="X2817" s="105" t="str">
        <f>IFERROR(VLOOKUP(V2817, Fornecedores!A:E, 5, FALSE), "")</f>
        <v>Campina Grande</v>
      </c>
      <c r="Y2817" s="105" t="str">
        <f>IFERROR(VLOOKUP(V2817, Fornecedores!A:F, 6, FALSE), "")</f>
        <v>PB</v>
      </c>
      <c r="Z2817" s="101" t="str">
        <f>IF(H2817=0, "Pedido entregue!", "Pendente")</f>
        <v>Pendente</v>
      </c>
      <c r="AB2817" s="132" t="str">
        <f>IF(Z2817="Pedido Entregue!", IF(AA2817=1, "Retirado do Almoxarifado", IF(AA2817=2, "Material devolvido", "Aguardando retirada")), IF(Z2817="Pendente", "Entrega pendente", ""))</f>
        <v>Entrega pendente</v>
      </c>
      <c r="AC2817" s="18">
        <v>1</v>
      </c>
      <c r="AD2817" s="18">
        <f>AC2817/SUMIF($P:$P,P2817,$AC:$AC)</f>
        <v>1</v>
      </c>
      <c r="AE2817" s="18">
        <f>IF(R2817=0,0,AC2817/SUMIF($R:$R,R2817,$AC:$AC))</f>
        <v>0.5</v>
      </c>
      <c r="AF2817" s="18">
        <f>IF(R2817=0,1,0)</f>
        <v>0</v>
      </c>
      <c r="AH2817" t="str">
        <f>TEXT(J2817,"MMMM")</f>
        <v>maio</v>
      </c>
    </row>
    <row r="2818" spans="1:34" ht="12.75" customHeight="1" x14ac:dyDescent="0.25">
      <c r="A2818" s="90" t="str">
        <f>IF(C2818="Oficina Diversos","Oficina Geral",
IF(ISNUMBER(FIND("Estoque - Colhedoras",C2818)),"Colhedoras",IF(ISNUMBER(FIND("Caldeiraria",C2818)),"Caldeiraria",IF(ISNUMBER(FIND("Borracharia",C2818)),"Borracharia",IF(ISNUMBER(FIND("Lubrificação",C2818)),"Lubrificação",
IF(ISNUMBER(FIND("Estoque - Carregadeiras",C2818)),"Carregadeiras",IF(ISNUMBER(FIND("Estoque - Veic. Leves",C2818)),"Veic. Leves",
IF(ISNUMBER(FIND("Estoque - Caminhões",C2818)),"Caminhões",IF(ISNUMBER(FIND("Estoque - Transbordos",C2818)),"Transbordos",
IF(ISNUMBER(FIND("Estoque - Tratores",C2818)),"Tratores",
IF(ISNUMBER(FIND("Estoque - Máquinas pesadas",C2818)),"Máquinas pesadas",
IF(ISNUMBER(FIND("Estoque - Reboques",C2818)),"Reboques",
IF(C2818="Estoque","Estoque",
IF(AND(ISNUMBER(C2818),C2818&gt;1000,C2818&lt;2000),"Caminhões",
IF(AND(ISNUMBER(C2818),C2818&gt;2000,C2818&lt;3000),"Tratores",
IF(AND(ISNUMBER(C2818),C2818&gt;3000,C2818&lt;4000),"Carregadeiras",
IF(AND(ISNUMBER(C2818),C2818&gt;4000,C2818&lt;5000),"Máquinas pesadas",
IF(AND(ISNUMBER(C2818),C2818&gt;5000,C2818&lt;6000),"Colhedoras",
IF(AND(ISNUMBER(C2818),C2818&gt;7000,C2818&lt;8000),"Irrigação",
IF(AND(ISNUMBER(C2818),C2818&gt;8000,C2818&lt;9000),"Reboques",IF(AND(ISNUMBER(C2818),C2818&gt;0,C2818&lt;1000),"Veic. Leves","")))))))))))))))))))))</f>
        <v>Máquinas pesadas</v>
      </c>
      <c r="C2818" s="113">
        <v>4008</v>
      </c>
      <c r="D2818" s="2">
        <v>91475</v>
      </c>
      <c r="E2818" s="3" t="s">
        <v>20049</v>
      </c>
      <c r="F2818" s="101" t="str">
        <f>IF(ISBLANK(K2818), "Apenas Solicitação", "Tem OC")</f>
        <v>Tem OC</v>
      </c>
      <c r="G2818" s="2">
        <v>1</v>
      </c>
      <c r="H2818" s="102">
        <f>G2818-I2818</f>
        <v>1</v>
      </c>
      <c r="I2818" s="103"/>
      <c r="J2818" s="4">
        <v>45794</v>
      </c>
      <c r="K2818" s="180">
        <v>45819</v>
      </c>
      <c r="L2818" s="3" t="s">
        <v>20154</v>
      </c>
      <c r="M2818" s="104" t="str">
        <f ca="1">IF(OR(N2818="", N2818=0), "", IF(N2818&gt;TODAY(), "No prazo", "Atrasado"))</f>
        <v>Atrasado</v>
      </c>
      <c r="N2818" s="104">
        <f>IFERROR(K2818 + VALUE(LEFT(L2818, FIND(" ", L2818) - 1)), "")</f>
        <v>45825</v>
      </c>
      <c r="O2818" s="105">
        <f>IF(_xlfn.DAYS(K2818,J2818)&lt;0, "Aguardando OC", _xlfn.DAYS(K2818,J2818))</f>
        <v>25</v>
      </c>
      <c r="P2818" s="14">
        <v>403305</v>
      </c>
      <c r="Q2818" s="12"/>
      <c r="R2818" s="14">
        <v>169006</v>
      </c>
      <c r="S2818" s="2">
        <v>221</v>
      </c>
      <c r="T2818" s="65" t="s">
        <v>1029</v>
      </c>
      <c r="U2818" s="21">
        <v>270</v>
      </c>
      <c r="V2818" s="2">
        <v>3337</v>
      </c>
      <c r="W2818" s="105" t="str">
        <f>IFERROR(VLOOKUP(V2818, Fornecedores!A:C, 3, FALSE), "")</f>
        <v xml:space="preserve">FORNECEDORA         </v>
      </c>
      <c r="X2818" s="105" t="str">
        <f>IFERROR(VLOOKUP(V2818, Fornecedores!A:E, 5, FALSE), "")</f>
        <v>Campina Grande</v>
      </c>
      <c r="Y2818" s="105" t="str">
        <f>IFERROR(VLOOKUP(V2818, Fornecedores!A:F, 6, FALSE), "")</f>
        <v>PB</v>
      </c>
      <c r="Z2818" s="101" t="str">
        <f>IF(H2818=0, "Pedido entregue!", "Pendente")</f>
        <v>Pendente</v>
      </c>
      <c r="AB2818" s="132" t="str">
        <f>IF(Z2818="Pedido Entregue!", IF(AA2818=1, "Retirado do Almoxarifado", IF(AA2818=2, "Material devolvido", "Aguardando retirada")), IF(Z2818="Pendente", "Entrega pendente", ""))</f>
        <v>Entrega pendente</v>
      </c>
      <c r="AC2818" s="18">
        <v>1</v>
      </c>
      <c r="AD2818" s="18">
        <f>AC2818/SUMIF($P:$P,P2818,$AC:$AC)</f>
        <v>1</v>
      </c>
      <c r="AE2818" s="18">
        <f>IF(R2818=0,0,AC2818/SUMIF($R:$R,R2818,$AC:$AC))</f>
        <v>0.5</v>
      </c>
      <c r="AF2818" s="18">
        <f>IF(R2818=0,1,0)</f>
        <v>0</v>
      </c>
      <c r="AH2818" t="str">
        <f>TEXT(J2818,"MMMM")</f>
        <v>maio</v>
      </c>
    </row>
    <row r="2819" spans="1:34" ht="12.75" hidden="1" customHeight="1" x14ac:dyDescent="0.25">
      <c r="A2819" s="90" t="str">
        <f>IF(C2819="Oficina Diversos","Oficina Geral",
IF(ISNUMBER(FIND("Estoque - Colhedoras",C2819)),"Colhedoras",IF(ISNUMBER(FIND("Caldeiraria",C2819)),"Caldeiraria",IF(ISNUMBER(FIND("Borracharia",C2819)),"Borracharia",IF(ISNUMBER(FIND("Lubrificação",C2819)),"Lubrificação",
IF(ISNUMBER(FIND("Estoque - Carregadeiras",C2819)),"Carregadeiras",IF(ISNUMBER(FIND("Estoque - Veic. Leves",C2819)),"Veic. Leves",
IF(ISNUMBER(FIND("Estoque - Caminhões",C2819)),"Caminhões",IF(ISNUMBER(FIND("Estoque - Transbordos",C2819)),"Transbordos",
IF(ISNUMBER(FIND("Estoque - Tratores",C2819)),"Tratores",
IF(ISNUMBER(FIND("Estoque - Máquinas pesadas",C2819)),"Máquinas pesadas",
IF(ISNUMBER(FIND("Estoque - Reboques",C2819)),"Reboques",
IF(C2819="Estoque","Estoque",
IF(AND(ISNUMBER(C2819),C2819&gt;1000,C2819&lt;2000),"Caminhões",
IF(AND(ISNUMBER(C2819),C2819&gt;2000,C2819&lt;3000),"Tratores",
IF(AND(ISNUMBER(C2819),C2819&gt;3000,C2819&lt;4000),"Carregadeiras",
IF(AND(ISNUMBER(C2819),C2819&gt;4000,C2819&lt;5000),"Máquinas pesadas",
IF(AND(ISNUMBER(C2819),C2819&gt;5000,C2819&lt;6000),"Colhedoras",
IF(AND(ISNUMBER(C2819),C2819&gt;7000,C2819&lt;8000),"Irrigação",
IF(AND(ISNUMBER(C2819),C2819&gt;8000,C2819&lt;9000),"Reboques",IF(AND(ISNUMBER(C2819),C2819&gt;0,C2819&lt;1000),"Veic. Leves","")))))))))))))))))))))</f>
        <v>Máquinas pesadas</v>
      </c>
      <c r="B2819" s="72"/>
      <c r="C2819" s="2">
        <v>4008</v>
      </c>
      <c r="D2819" s="2">
        <v>91476</v>
      </c>
      <c r="E2819" s="3" t="s">
        <v>20050</v>
      </c>
      <c r="F2819" s="14" t="str">
        <f>IF(ISBLANK(K2819), "Apenas Solicitação", "Tem OC")</f>
        <v>Tem OC</v>
      </c>
      <c r="G2819" s="2">
        <v>1</v>
      </c>
      <c r="H2819" s="37">
        <f>G2819-I2819</f>
        <v>0</v>
      </c>
      <c r="I2819" s="38">
        <v>1</v>
      </c>
      <c r="J2819" s="4">
        <v>45794</v>
      </c>
      <c r="K2819" s="180">
        <v>45803</v>
      </c>
      <c r="L2819" s="3" t="s">
        <v>20154</v>
      </c>
      <c r="M2819" s="44" t="str">
        <f ca="1">IF(OR(N2819="", N2819=0), "", IF(N2819&gt;TODAY(), "No prazo", "Atrasado"))</f>
        <v>Atrasado</v>
      </c>
      <c r="N2819" s="44">
        <f>IFERROR(K2819 + VALUE(LEFT(L2819, FIND(" ", L2819) - 1)), "")</f>
        <v>45809</v>
      </c>
      <c r="O2819" s="3">
        <f>IF(_xlfn.DAYS(K2819,J2819)&lt;0, "Aguardando OC", _xlfn.DAYS(K2819,J2819))</f>
        <v>9</v>
      </c>
      <c r="P2819" s="14">
        <v>403306</v>
      </c>
      <c r="Q2819" s="12"/>
      <c r="R2819" s="14">
        <v>168129</v>
      </c>
      <c r="S2819" s="2">
        <v>221</v>
      </c>
      <c r="T2819" s="65" t="s">
        <v>1029</v>
      </c>
      <c r="U2819" s="21">
        <v>833</v>
      </c>
      <c r="V2819" s="2">
        <v>3337</v>
      </c>
      <c r="W2819" s="43" t="str">
        <f>IFERROR(VLOOKUP(V2819, Fornecedores!A:C, 3, FALSE), "")</f>
        <v xml:space="preserve">FORNECEDORA         </v>
      </c>
      <c r="X2819" s="43" t="str">
        <f>IFERROR(VLOOKUP(V2819, Fornecedores!A:E, 5, FALSE), "")</f>
        <v>Campina Grande</v>
      </c>
      <c r="Y2819" s="43" t="str">
        <f>IFERROR(VLOOKUP(V2819, Fornecedores!A:F, 6, FALSE), "")</f>
        <v>PB</v>
      </c>
      <c r="Z2819" s="14" t="str">
        <f>IF(H2819=0, "Pedido entregue!", "Pendente")</f>
        <v>Pedido entregue!</v>
      </c>
      <c r="AA2819" s="74"/>
      <c r="AB2819" s="58" t="str">
        <f>IF(Z2819="Pedido Entregue!", IF(AA2819=1, "Retirado do Almoxarifado", IF(AA2819=2, "Material devolvido", "Aguardando retirada")), IF(Z2819="Pendente", "Entrega pendente", ""))</f>
        <v>Aguardando retirada</v>
      </c>
      <c r="AC2819" s="18">
        <v>1</v>
      </c>
      <c r="AD2819" s="18">
        <f>AC2819/SUMIF($P:$P,P2819,$AC:$AC)</f>
        <v>1</v>
      </c>
      <c r="AE2819" s="18">
        <f>IF(R2819=0,0,AC2819/SUMIF($R:$R,R2819,$AC:$AC))</f>
        <v>3.8461538461538464E-2</v>
      </c>
      <c r="AF2819" s="18">
        <f>IF(R2819=0,1,0)</f>
        <v>0</v>
      </c>
      <c r="AH2819" t="str">
        <f>TEXT(J2819,"MMMM")</f>
        <v>maio</v>
      </c>
    </row>
    <row r="2820" spans="1:34" ht="12.75" hidden="1" customHeight="1" x14ac:dyDescent="0.25">
      <c r="A2820" s="90" t="str">
        <f>IF(C2820="Oficina Diversos","Oficina Geral",
IF(ISNUMBER(FIND("Estoque - Colhedoras",C2820)),"Colhedoras",IF(ISNUMBER(FIND("Caldeiraria",C2820)),"Caldeiraria",IF(ISNUMBER(FIND("Borracharia",C2820)),"Borracharia",IF(ISNUMBER(FIND("Lubrificação",C2820)),"Lubrificação",
IF(ISNUMBER(FIND("Estoque - Carregadeiras",C2820)),"Carregadeiras",IF(ISNUMBER(FIND("Estoque - Veic. Leves",C2820)),"Veic. Leves",
IF(ISNUMBER(FIND("Estoque - Caminhões",C2820)),"Caminhões",IF(ISNUMBER(FIND("Estoque - Transbordos",C2820)),"Transbordos",
IF(ISNUMBER(FIND("Estoque - Tratores",C2820)),"Tratores",
IF(ISNUMBER(FIND("Estoque - Máquinas pesadas",C2820)),"Máquinas pesadas",
IF(ISNUMBER(FIND("Estoque - Reboques",C2820)),"Reboques",
IF(C2820="Estoque","Estoque",
IF(AND(ISNUMBER(C2820),C2820&gt;1000,C2820&lt;2000),"Caminhões",
IF(AND(ISNUMBER(C2820),C2820&gt;2000,C2820&lt;3000),"Tratores",
IF(AND(ISNUMBER(C2820),C2820&gt;3000,C2820&lt;4000),"Carregadeiras",
IF(AND(ISNUMBER(C2820),C2820&gt;4000,C2820&lt;5000),"Máquinas pesadas",
IF(AND(ISNUMBER(C2820),C2820&gt;5000,C2820&lt;6000),"Colhedoras",
IF(AND(ISNUMBER(C2820),C2820&gt;7000,C2820&lt;8000),"Irrigação",
IF(AND(ISNUMBER(C2820),C2820&gt;8000,C2820&lt;9000),"Reboques",IF(AND(ISNUMBER(C2820),C2820&gt;0,C2820&lt;1000),"Veic. Leves","")))))))))))))))))))))</f>
        <v>Máquinas pesadas</v>
      </c>
      <c r="B2820" s="72"/>
      <c r="C2820" s="2">
        <v>4008</v>
      </c>
      <c r="D2820" s="2">
        <v>91477</v>
      </c>
      <c r="E2820" s="3" t="s">
        <v>20051</v>
      </c>
      <c r="F2820" s="14" t="str">
        <f>IF(ISBLANK(K2820), "Apenas Solicitação", "Tem OC")</f>
        <v>Tem OC</v>
      </c>
      <c r="G2820" s="2">
        <v>4</v>
      </c>
      <c r="H2820" s="37">
        <f>G2820-I2820</f>
        <v>0</v>
      </c>
      <c r="I2820" s="38">
        <v>4</v>
      </c>
      <c r="J2820" s="4">
        <v>45794</v>
      </c>
      <c r="K2820" s="180">
        <v>45803</v>
      </c>
      <c r="L2820" s="3" t="s">
        <v>20154</v>
      </c>
      <c r="M2820" s="44" t="str">
        <f ca="1">IF(OR(N2820="", N2820=0), "", IF(N2820&gt;TODAY(), "No prazo", "Atrasado"))</f>
        <v>Atrasado</v>
      </c>
      <c r="N2820" s="44">
        <f>IFERROR(K2820 + VALUE(LEFT(L2820, FIND(" ", L2820) - 1)), "")</f>
        <v>45809</v>
      </c>
      <c r="O2820" s="3">
        <f>IF(_xlfn.DAYS(K2820,J2820)&lt;0, "Aguardando OC", _xlfn.DAYS(K2820,J2820))</f>
        <v>9</v>
      </c>
      <c r="P2820" s="14">
        <v>403307</v>
      </c>
      <c r="Q2820" s="12"/>
      <c r="R2820" s="14">
        <v>168129</v>
      </c>
      <c r="S2820" s="2">
        <v>221</v>
      </c>
      <c r="T2820" s="65" t="s">
        <v>1029</v>
      </c>
      <c r="U2820" s="21">
        <v>684</v>
      </c>
      <c r="V2820" s="2">
        <v>3337</v>
      </c>
      <c r="W2820" s="43" t="str">
        <f>IFERROR(VLOOKUP(V2820, Fornecedores!A:C, 3, FALSE), "")</f>
        <v xml:space="preserve">FORNECEDORA         </v>
      </c>
      <c r="X2820" s="43" t="str">
        <f>IFERROR(VLOOKUP(V2820, Fornecedores!A:E, 5, FALSE), "")</f>
        <v>Campina Grande</v>
      </c>
      <c r="Y2820" s="43" t="str">
        <f>IFERROR(VLOOKUP(V2820, Fornecedores!A:F, 6, FALSE), "")</f>
        <v>PB</v>
      </c>
      <c r="Z2820" s="14" t="str">
        <f>IF(H2820=0, "Pedido entregue!", "Pendente")</f>
        <v>Pedido entregue!</v>
      </c>
      <c r="AA2820" s="74"/>
      <c r="AB2820" s="58" t="str">
        <f>IF(Z2820="Pedido Entregue!", IF(AA2820=1, "Retirado do Almoxarifado", IF(AA2820=2, "Material devolvido", "Aguardando retirada")), IF(Z2820="Pendente", "Entrega pendente", ""))</f>
        <v>Aguardando retirada</v>
      </c>
      <c r="AC2820" s="18">
        <v>1</v>
      </c>
      <c r="AD2820" s="18">
        <f>AC2820/SUMIF($P:$P,P2820,$AC:$AC)</f>
        <v>1</v>
      </c>
      <c r="AE2820" s="18">
        <f>IF(R2820=0,0,AC2820/SUMIF($R:$R,R2820,$AC:$AC))</f>
        <v>3.8461538461538464E-2</v>
      </c>
      <c r="AF2820" s="18">
        <f>IF(R2820=0,1,0)</f>
        <v>0</v>
      </c>
      <c r="AH2820" t="str">
        <f>TEXT(J2820,"MMMM")</f>
        <v>maio</v>
      </c>
    </row>
    <row r="2821" spans="1:34" ht="12.75" hidden="1" customHeight="1" x14ac:dyDescent="0.25">
      <c r="A2821" s="90" t="str">
        <f>IF(C2821="Oficina Diversos","Oficina Geral",
IF(ISNUMBER(FIND("Estoque - Colhedoras",C2821)),"Colhedoras",IF(ISNUMBER(FIND("Caldeiraria",C2821)),"Caldeiraria",IF(ISNUMBER(FIND("Borracharia",C2821)),"Borracharia",IF(ISNUMBER(FIND("Lubrificação",C2821)),"Lubrificação",
IF(ISNUMBER(FIND("Estoque - Carregadeiras",C2821)),"Carregadeiras",IF(ISNUMBER(FIND("Estoque - Veic. Leves",C2821)),"Veic. Leves",
IF(ISNUMBER(FIND("Estoque - Caminhões",C2821)),"Caminhões",IF(ISNUMBER(FIND("Estoque - Transbordos",C2821)),"Transbordos",
IF(ISNUMBER(FIND("Estoque - Tratores",C2821)),"Tratores",
IF(ISNUMBER(FIND("Estoque - Máquinas pesadas",C2821)),"Máquinas pesadas",
IF(ISNUMBER(FIND("Estoque - Reboques",C2821)),"Reboques",
IF(C2821="Estoque","Estoque",
IF(AND(ISNUMBER(C2821),C2821&gt;1000,C2821&lt;2000),"Caminhões",
IF(AND(ISNUMBER(C2821),C2821&gt;2000,C2821&lt;3000),"Tratores",
IF(AND(ISNUMBER(C2821),C2821&gt;3000,C2821&lt;4000),"Carregadeiras",
IF(AND(ISNUMBER(C2821),C2821&gt;4000,C2821&lt;5000),"Máquinas pesadas",
IF(AND(ISNUMBER(C2821),C2821&gt;5000,C2821&lt;6000),"Colhedoras",
IF(AND(ISNUMBER(C2821),C2821&gt;7000,C2821&lt;8000),"Irrigação",
IF(AND(ISNUMBER(C2821),C2821&gt;8000,C2821&lt;9000),"Reboques",IF(AND(ISNUMBER(C2821),C2821&gt;0,C2821&lt;1000),"Veic. Leves","")))))))))))))))))))))</f>
        <v>Máquinas pesadas</v>
      </c>
      <c r="B2821" s="72"/>
      <c r="C2821" s="2">
        <v>4008</v>
      </c>
      <c r="D2821" s="2">
        <v>91480</v>
      </c>
      <c r="E2821" s="3" t="s">
        <v>20052</v>
      </c>
      <c r="F2821" s="14" t="str">
        <f>IF(ISBLANK(K2821), "Apenas Solicitação", "Tem OC")</f>
        <v>Tem OC</v>
      </c>
      <c r="G2821" s="2">
        <v>2</v>
      </c>
      <c r="H2821" s="37">
        <f>G2821-I2821</f>
        <v>0</v>
      </c>
      <c r="I2821" s="38">
        <v>2</v>
      </c>
      <c r="J2821" s="4">
        <v>45794</v>
      </c>
      <c r="K2821" s="180">
        <v>45803</v>
      </c>
      <c r="L2821" s="3" t="s">
        <v>20154</v>
      </c>
      <c r="M2821" s="44" t="str">
        <f ca="1">IF(OR(N2821="", N2821=0), "", IF(N2821&gt;TODAY(), "No prazo", "Atrasado"))</f>
        <v>Atrasado</v>
      </c>
      <c r="N2821" s="44">
        <f>IFERROR(K2821 + VALUE(LEFT(L2821, FIND(" ", L2821) - 1)), "")</f>
        <v>45809</v>
      </c>
      <c r="O2821" s="3">
        <f>IF(_xlfn.DAYS(K2821,J2821)&lt;0, "Aguardando OC", _xlfn.DAYS(K2821,J2821))</f>
        <v>9</v>
      </c>
      <c r="P2821" s="14">
        <v>403309</v>
      </c>
      <c r="Q2821" s="12"/>
      <c r="R2821" s="14">
        <v>168129</v>
      </c>
      <c r="S2821" s="2">
        <v>221</v>
      </c>
      <c r="T2821" s="65" t="s">
        <v>1029</v>
      </c>
      <c r="U2821" s="21">
        <v>8.8000000000000007</v>
      </c>
      <c r="V2821" s="2">
        <v>3337</v>
      </c>
      <c r="W2821" s="43" t="str">
        <f>IFERROR(VLOOKUP(V2821, Fornecedores!A:C, 3, FALSE), "")</f>
        <v xml:space="preserve">FORNECEDORA         </v>
      </c>
      <c r="X2821" s="43" t="str">
        <f>IFERROR(VLOOKUP(V2821, Fornecedores!A:E, 5, FALSE), "")</f>
        <v>Campina Grande</v>
      </c>
      <c r="Y2821" s="43" t="str">
        <f>IFERROR(VLOOKUP(V2821, Fornecedores!A:F, 6, FALSE), "")</f>
        <v>PB</v>
      </c>
      <c r="Z2821" s="14" t="str">
        <f>IF(H2821=0, "Pedido entregue!", "Pendente")</f>
        <v>Pedido entregue!</v>
      </c>
      <c r="AA2821" s="74"/>
      <c r="AB2821" s="58" t="str">
        <f>IF(Z2821="Pedido Entregue!", IF(AA2821=1, "Retirado do Almoxarifado", IF(AA2821=2, "Material devolvido", "Aguardando retirada")), IF(Z2821="Pendente", "Entrega pendente", ""))</f>
        <v>Aguardando retirada</v>
      </c>
      <c r="AC2821" s="18">
        <v>1</v>
      </c>
      <c r="AD2821" s="18">
        <f>AC2821/SUMIF($P:$P,P2821,$AC:$AC)</f>
        <v>1</v>
      </c>
      <c r="AE2821" s="18">
        <f>IF(R2821=0,0,AC2821/SUMIF($R:$R,R2821,$AC:$AC))</f>
        <v>3.8461538461538464E-2</v>
      </c>
      <c r="AF2821" s="18">
        <f>IF(R2821=0,1,0)</f>
        <v>0</v>
      </c>
      <c r="AH2821" t="str">
        <f>TEXT(J2821,"MMMM")</f>
        <v>maio</v>
      </c>
    </row>
    <row r="2822" spans="1:34" ht="12.75" hidden="1" customHeight="1" x14ac:dyDescent="0.25">
      <c r="A2822" s="90" t="str">
        <f>IF(C2822="Oficina Diversos","Oficina Geral",
IF(ISNUMBER(FIND("Estoque - Colhedoras",C2822)),"Colhedoras",IF(ISNUMBER(FIND("Caldeiraria",C2822)),"Caldeiraria",IF(ISNUMBER(FIND("Borracharia",C2822)),"Borracharia",IF(ISNUMBER(FIND("Lubrificação",C2822)),"Lubrificação",
IF(ISNUMBER(FIND("Estoque - Carregadeiras",C2822)),"Carregadeiras",IF(ISNUMBER(FIND("Estoque - Veic. Leves",C2822)),"Veic. Leves",
IF(ISNUMBER(FIND("Estoque - Caminhões",C2822)),"Caminhões",IF(ISNUMBER(FIND("Estoque - Transbordos",C2822)),"Transbordos",
IF(ISNUMBER(FIND("Estoque - Tratores",C2822)),"Tratores",
IF(ISNUMBER(FIND("Estoque - Máquinas pesadas",C2822)),"Máquinas pesadas",
IF(ISNUMBER(FIND("Estoque - Reboques",C2822)),"Reboques",
IF(C2822="Estoque","Estoque",
IF(AND(ISNUMBER(C2822),C2822&gt;1000,C2822&lt;2000),"Caminhões",
IF(AND(ISNUMBER(C2822),C2822&gt;2000,C2822&lt;3000),"Tratores",
IF(AND(ISNUMBER(C2822),C2822&gt;3000,C2822&lt;4000),"Carregadeiras",
IF(AND(ISNUMBER(C2822),C2822&gt;4000,C2822&lt;5000),"Máquinas pesadas",
IF(AND(ISNUMBER(C2822),C2822&gt;5000,C2822&lt;6000),"Colhedoras",
IF(AND(ISNUMBER(C2822),C2822&gt;7000,C2822&lt;8000),"Irrigação",
IF(AND(ISNUMBER(C2822),C2822&gt;8000,C2822&lt;9000),"Reboques",IF(AND(ISNUMBER(C2822),C2822&gt;0,C2822&lt;1000),"Veic. Leves","")))))))))))))))))))))</f>
        <v>Máquinas pesadas</v>
      </c>
      <c r="B2822" s="72"/>
      <c r="C2822" s="2">
        <v>4008</v>
      </c>
      <c r="D2822" s="2">
        <v>91481</v>
      </c>
      <c r="E2822" s="3" t="s">
        <v>20053</v>
      </c>
      <c r="F2822" s="14" t="str">
        <f>IF(ISBLANK(K2822), "Apenas Solicitação", "Tem OC")</f>
        <v>Tem OC</v>
      </c>
      <c r="G2822" s="2">
        <v>1</v>
      </c>
      <c r="H2822" s="37">
        <f>G2822-I2822</f>
        <v>0</v>
      </c>
      <c r="I2822" s="38">
        <v>1</v>
      </c>
      <c r="J2822" s="4">
        <v>45794</v>
      </c>
      <c r="K2822" s="180">
        <v>45803</v>
      </c>
      <c r="L2822" s="3" t="s">
        <v>20154</v>
      </c>
      <c r="M2822" s="44" t="str">
        <f ca="1">IF(OR(N2822="", N2822=0), "", IF(N2822&gt;TODAY(), "No prazo", "Atrasado"))</f>
        <v>Atrasado</v>
      </c>
      <c r="N2822" s="44">
        <f>IFERROR(K2822 + VALUE(LEFT(L2822, FIND(" ", L2822) - 1)), "")</f>
        <v>45809</v>
      </c>
      <c r="O2822" s="3">
        <f>IF(_xlfn.DAYS(K2822,J2822)&lt;0, "Aguardando OC", _xlfn.DAYS(K2822,J2822))</f>
        <v>9</v>
      </c>
      <c r="P2822" s="14">
        <v>403310</v>
      </c>
      <c r="Q2822" s="12"/>
      <c r="R2822" s="14">
        <v>168129</v>
      </c>
      <c r="S2822" s="2">
        <v>221</v>
      </c>
      <c r="T2822" s="65" t="s">
        <v>1029</v>
      </c>
      <c r="U2822" s="21">
        <v>350</v>
      </c>
      <c r="V2822" s="2">
        <v>3337</v>
      </c>
      <c r="W2822" s="43" t="str">
        <f>IFERROR(VLOOKUP(V2822, Fornecedores!A:C, 3, FALSE), "")</f>
        <v xml:space="preserve">FORNECEDORA         </v>
      </c>
      <c r="X2822" s="43" t="str">
        <f>IFERROR(VLOOKUP(V2822, Fornecedores!A:E, 5, FALSE), "")</f>
        <v>Campina Grande</v>
      </c>
      <c r="Y2822" s="43" t="str">
        <f>IFERROR(VLOOKUP(V2822, Fornecedores!A:F, 6, FALSE), "")</f>
        <v>PB</v>
      </c>
      <c r="Z2822" s="14" t="str">
        <f>IF(H2822=0, "Pedido entregue!", "Pendente")</f>
        <v>Pedido entregue!</v>
      </c>
      <c r="AA2822" s="74"/>
      <c r="AB2822" s="58" t="str">
        <f>IF(Z2822="Pedido Entregue!", IF(AA2822=1, "Retirado do Almoxarifado", IF(AA2822=2, "Material devolvido", "Aguardando retirada")), IF(Z2822="Pendente", "Entrega pendente", ""))</f>
        <v>Aguardando retirada</v>
      </c>
      <c r="AC2822" s="18">
        <v>1</v>
      </c>
      <c r="AD2822" s="18">
        <f>AC2822/SUMIF($P:$P,P2822,$AC:$AC)</f>
        <v>1</v>
      </c>
      <c r="AE2822" s="18">
        <f>IF(R2822=0,0,AC2822/SUMIF($R:$R,R2822,$AC:$AC))</f>
        <v>3.8461538461538464E-2</v>
      </c>
      <c r="AF2822" s="18">
        <f>IF(R2822=0,1,0)</f>
        <v>0</v>
      </c>
      <c r="AH2822" t="str">
        <f>TEXT(J2822,"MMMM")</f>
        <v>maio</v>
      </c>
    </row>
    <row r="2823" spans="1:34" ht="12.75" hidden="1" customHeight="1" x14ac:dyDescent="0.25">
      <c r="A2823" s="90" t="str">
        <f>IF(C2823="Oficina Diversos","Oficina Geral",
IF(ISNUMBER(FIND("Estoque - Colhedoras",C2823)),"Colhedoras",IF(ISNUMBER(FIND("Caldeiraria",C2823)),"Caldeiraria",IF(ISNUMBER(FIND("Borracharia",C2823)),"Borracharia",IF(ISNUMBER(FIND("Lubrificação",C2823)),"Lubrificação",
IF(ISNUMBER(FIND("Estoque - Carregadeiras",C2823)),"Carregadeiras",IF(ISNUMBER(FIND("Estoque - Veic. Leves",C2823)),"Veic. Leves",
IF(ISNUMBER(FIND("Estoque - Caminhões",C2823)),"Caminhões",IF(ISNUMBER(FIND("Estoque - Transbordos",C2823)),"Transbordos",
IF(ISNUMBER(FIND("Estoque - Tratores",C2823)),"Tratores",
IF(ISNUMBER(FIND("Estoque - Máquinas pesadas",C2823)),"Máquinas pesadas",
IF(ISNUMBER(FIND("Estoque - Reboques",C2823)),"Reboques",
IF(C2823="Estoque","Estoque",
IF(AND(ISNUMBER(C2823),C2823&gt;1000,C2823&lt;2000),"Caminhões",
IF(AND(ISNUMBER(C2823),C2823&gt;2000,C2823&lt;3000),"Tratores",
IF(AND(ISNUMBER(C2823),C2823&gt;3000,C2823&lt;4000),"Carregadeiras",
IF(AND(ISNUMBER(C2823),C2823&gt;4000,C2823&lt;5000),"Máquinas pesadas",
IF(AND(ISNUMBER(C2823),C2823&gt;5000,C2823&lt;6000),"Colhedoras",
IF(AND(ISNUMBER(C2823),C2823&gt;7000,C2823&lt;8000),"Irrigação",
IF(AND(ISNUMBER(C2823),C2823&gt;8000,C2823&lt;9000),"Reboques",IF(AND(ISNUMBER(C2823),C2823&gt;0,C2823&lt;1000),"Veic. Leves","")))))))))))))))))))))</f>
        <v>Máquinas pesadas</v>
      </c>
      <c r="B2823" s="72"/>
      <c r="C2823" s="2">
        <v>4008</v>
      </c>
      <c r="D2823" s="2">
        <v>91483</v>
      </c>
      <c r="E2823" s="3" t="s">
        <v>20054</v>
      </c>
      <c r="F2823" s="14" t="str">
        <f>IF(ISBLANK(K2823), "Apenas Solicitação", "Tem OC")</f>
        <v>Tem OC</v>
      </c>
      <c r="G2823" s="2">
        <v>1</v>
      </c>
      <c r="H2823" s="37">
        <f>G2823-I2823</f>
        <v>0</v>
      </c>
      <c r="I2823" s="38">
        <v>1</v>
      </c>
      <c r="J2823" s="4">
        <v>45794</v>
      </c>
      <c r="K2823" s="180">
        <v>45803</v>
      </c>
      <c r="L2823" s="3" t="s">
        <v>20154</v>
      </c>
      <c r="M2823" s="44" t="str">
        <f ca="1">IF(OR(N2823="", N2823=0), "", IF(N2823&gt;TODAY(), "No prazo", "Atrasado"))</f>
        <v>Atrasado</v>
      </c>
      <c r="N2823" s="44">
        <f>IFERROR(K2823 + VALUE(LEFT(L2823, FIND(" ", L2823) - 1)), "")</f>
        <v>45809</v>
      </c>
      <c r="O2823" s="3">
        <f>IF(_xlfn.DAYS(K2823,J2823)&lt;0, "Aguardando OC", _xlfn.DAYS(K2823,J2823))</f>
        <v>9</v>
      </c>
      <c r="P2823" s="14">
        <v>403311</v>
      </c>
      <c r="Q2823" s="12"/>
      <c r="R2823" s="14">
        <v>168129</v>
      </c>
      <c r="S2823" s="2">
        <v>221</v>
      </c>
      <c r="T2823" s="65" t="s">
        <v>1029</v>
      </c>
      <c r="U2823" s="21">
        <v>6</v>
      </c>
      <c r="V2823" s="2">
        <v>3337</v>
      </c>
      <c r="W2823" s="43" t="str">
        <f>IFERROR(VLOOKUP(V2823, Fornecedores!A:C, 3, FALSE), "")</f>
        <v xml:space="preserve">FORNECEDORA         </v>
      </c>
      <c r="X2823" s="43" t="str">
        <f>IFERROR(VLOOKUP(V2823, Fornecedores!A:E, 5, FALSE), "")</f>
        <v>Campina Grande</v>
      </c>
      <c r="Y2823" s="43" t="str">
        <f>IFERROR(VLOOKUP(V2823, Fornecedores!A:F, 6, FALSE), "")</f>
        <v>PB</v>
      </c>
      <c r="Z2823" s="14" t="str">
        <f>IF(H2823=0, "Pedido entregue!", "Pendente")</f>
        <v>Pedido entregue!</v>
      </c>
      <c r="AA2823" s="74"/>
      <c r="AB2823" s="58" t="str">
        <f>IF(Z2823="Pedido Entregue!", IF(AA2823=1, "Retirado do Almoxarifado", IF(AA2823=2, "Material devolvido", "Aguardando retirada")), IF(Z2823="Pendente", "Entrega pendente", ""))</f>
        <v>Aguardando retirada</v>
      </c>
      <c r="AC2823" s="18">
        <v>1</v>
      </c>
      <c r="AD2823" s="18">
        <f>AC2823/SUMIF($P:$P,P2823,$AC:$AC)</f>
        <v>1</v>
      </c>
      <c r="AE2823" s="18">
        <f>IF(R2823=0,0,AC2823/SUMIF($R:$R,R2823,$AC:$AC))</f>
        <v>3.8461538461538464E-2</v>
      </c>
      <c r="AF2823" s="18">
        <f>IF(R2823=0,1,0)</f>
        <v>0</v>
      </c>
      <c r="AH2823" t="str">
        <f>TEXT(J2823,"MMMM")</f>
        <v>maio</v>
      </c>
    </row>
    <row r="2824" spans="1:34" ht="12.75" hidden="1" customHeight="1" x14ac:dyDescent="0.25">
      <c r="A2824" s="90" t="str">
        <f>IF(C2824="Oficina Diversos","Oficina Geral",
IF(ISNUMBER(FIND("Estoque - Colhedoras",C2824)),"Colhedoras",IF(ISNUMBER(FIND("Caldeiraria",C2824)),"Caldeiraria",IF(ISNUMBER(FIND("Borracharia",C2824)),"Borracharia",IF(ISNUMBER(FIND("Lubrificação",C2824)),"Lubrificação",
IF(ISNUMBER(FIND("Estoque - Carregadeiras",C2824)),"Carregadeiras",IF(ISNUMBER(FIND("Estoque - Veic. Leves",C2824)),"Veic. Leves",
IF(ISNUMBER(FIND("Estoque - Caminhões",C2824)),"Caminhões",IF(ISNUMBER(FIND("Estoque - Transbordos",C2824)),"Transbordos",
IF(ISNUMBER(FIND("Estoque - Tratores",C2824)),"Tratores",
IF(ISNUMBER(FIND("Estoque - Máquinas pesadas",C2824)),"Máquinas pesadas",
IF(ISNUMBER(FIND("Estoque - Reboques",C2824)),"Reboques",
IF(C2824="Estoque","Estoque",
IF(AND(ISNUMBER(C2824),C2824&gt;1000,C2824&lt;2000),"Caminhões",
IF(AND(ISNUMBER(C2824),C2824&gt;2000,C2824&lt;3000),"Tratores",
IF(AND(ISNUMBER(C2824),C2824&gt;3000,C2824&lt;4000),"Carregadeiras",
IF(AND(ISNUMBER(C2824),C2824&gt;4000,C2824&lt;5000),"Máquinas pesadas",
IF(AND(ISNUMBER(C2824),C2824&gt;5000,C2824&lt;6000),"Colhedoras",
IF(AND(ISNUMBER(C2824),C2824&gt;7000,C2824&lt;8000),"Irrigação",
IF(AND(ISNUMBER(C2824),C2824&gt;8000,C2824&lt;9000),"Reboques",IF(AND(ISNUMBER(C2824),C2824&gt;0,C2824&lt;1000),"Veic. Leves","")))))))))))))))))))))</f>
        <v>Máquinas pesadas</v>
      </c>
      <c r="B2824" s="72"/>
      <c r="C2824" s="2">
        <v>4008</v>
      </c>
      <c r="D2824" s="2">
        <v>91484</v>
      </c>
      <c r="E2824" s="3" t="s">
        <v>20055</v>
      </c>
      <c r="F2824" s="14" t="str">
        <f>IF(ISBLANK(K2824), "Apenas Solicitação", "Tem OC")</f>
        <v>Tem OC</v>
      </c>
      <c r="G2824" s="2">
        <v>1</v>
      </c>
      <c r="H2824" s="37">
        <f>G2824-I2824</f>
        <v>0</v>
      </c>
      <c r="I2824" s="38">
        <v>1</v>
      </c>
      <c r="J2824" s="4">
        <v>45794</v>
      </c>
      <c r="K2824" s="180">
        <v>45803</v>
      </c>
      <c r="L2824" s="3" t="s">
        <v>20154</v>
      </c>
      <c r="M2824" s="44" t="str">
        <f ca="1">IF(OR(N2824="", N2824=0), "", IF(N2824&gt;TODAY(), "No prazo", "Atrasado"))</f>
        <v>Atrasado</v>
      </c>
      <c r="N2824" s="44">
        <f>IFERROR(K2824 + VALUE(LEFT(L2824, FIND(" ", L2824) - 1)), "")</f>
        <v>45809</v>
      </c>
      <c r="O2824" s="3">
        <f>IF(_xlfn.DAYS(K2824,J2824)&lt;0, "Aguardando OC", _xlfn.DAYS(K2824,J2824))</f>
        <v>9</v>
      </c>
      <c r="P2824" s="14">
        <v>403312</v>
      </c>
      <c r="Q2824" s="12"/>
      <c r="R2824" s="14">
        <v>168129</v>
      </c>
      <c r="S2824" s="2">
        <v>221</v>
      </c>
      <c r="T2824" s="65" t="s">
        <v>1029</v>
      </c>
      <c r="U2824" s="21">
        <v>5.5</v>
      </c>
      <c r="V2824" s="2">
        <v>3337</v>
      </c>
      <c r="W2824" s="43" t="str">
        <f>IFERROR(VLOOKUP(V2824, Fornecedores!A:C, 3, FALSE), "")</f>
        <v xml:space="preserve">FORNECEDORA         </v>
      </c>
      <c r="X2824" s="43" t="str">
        <f>IFERROR(VLOOKUP(V2824, Fornecedores!A:E, 5, FALSE), "")</f>
        <v>Campina Grande</v>
      </c>
      <c r="Y2824" s="43" t="str">
        <f>IFERROR(VLOOKUP(V2824, Fornecedores!A:F, 6, FALSE), "")</f>
        <v>PB</v>
      </c>
      <c r="Z2824" s="14" t="str">
        <f>IF(H2824=0, "Pedido entregue!", "Pendente")</f>
        <v>Pedido entregue!</v>
      </c>
      <c r="AA2824" s="74"/>
      <c r="AB2824" s="58" t="str">
        <f>IF(Z2824="Pedido Entregue!", IF(AA2824=1, "Retirado do Almoxarifado", IF(AA2824=2, "Material devolvido", "Aguardando retirada")), IF(Z2824="Pendente", "Entrega pendente", ""))</f>
        <v>Aguardando retirada</v>
      </c>
      <c r="AC2824" s="18">
        <v>1</v>
      </c>
      <c r="AD2824" s="18">
        <f>AC2824/SUMIF($P:$P,P2824,$AC:$AC)</f>
        <v>1</v>
      </c>
      <c r="AE2824" s="18">
        <f>IF(R2824=0,0,AC2824/SUMIF($R:$R,R2824,$AC:$AC))</f>
        <v>3.8461538461538464E-2</v>
      </c>
      <c r="AF2824" s="18">
        <f>IF(R2824=0,1,0)</f>
        <v>0</v>
      </c>
      <c r="AH2824" t="str">
        <f>TEXT(J2824,"MMMM")</f>
        <v>maio</v>
      </c>
    </row>
    <row r="2825" spans="1:34" ht="12.75" hidden="1" customHeight="1" x14ac:dyDescent="0.25">
      <c r="A2825" s="90" t="str">
        <f>IF(C2825="Oficina Diversos","Oficina Geral",
IF(ISNUMBER(FIND("Estoque - Colhedoras",C2825)),"Colhedoras",IF(ISNUMBER(FIND("Caldeiraria",C2825)),"Caldeiraria",IF(ISNUMBER(FIND("Borracharia",C2825)),"Borracharia",IF(ISNUMBER(FIND("Lubrificação",C2825)),"Lubrificação",
IF(ISNUMBER(FIND("Estoque - Carregadeiras",C2825)),"Carregadeiras",IF(ISNUMBER(FIND("Estoque - Veic. Leves",C2825)),"Veic. Leves",
IF(ISNUMBER(FIND("Estoque - Caminhões",C2825)),"Caminhões",IF(ISNUMBER(FIND("Estoque - Transbordos",C2825)),"Transbordos",
IF(ISNUMBER(FIND("Estoque - Tratores",C2825)),"Tratores",
IF(ISNUMBER(FIND("Estoque - Máquinas pesadas",C2825)),"Máquinas pesadas",
IF(ISNUMBER(FIND("Estoque - Reboques",C2825)),"Reboques",
IF(C2825="Estoque","Estoque",
IF(AND(ISNUMBER(C2825),C2825&gt;1000,C2825&lt;2000),"Caminhões",
IF(AND(ISNUMBER(C2825),C2825&gt;2000,C2825&lt;3000),"Tratores",
IF(AND(ISNUMBER(C2825),C2825&gt;3000,C2825&lt;4000),"Carregadeiras",
IF(AND(ISNUMBER(C2825),C2825&gt;4000,C2825&lt;5000),"Máquinas pesadas",
IF(AND(ISNUMBER(C2825),C2825&gt;5000,C2825&lt;6000),"Colhedoras",
IF(AND(ISNUMBER(C2825),C2825&gt;7000,C2825&lt;8000),"Irrigação",
IF(AND(ISNUMBER(C2825),C2825&gt;8000,C2825&lt;9000),"Reboques",IF(AND(ISNUMBER(C2825),C2825&gt;0,C2825&lt;1000),"Veic. Leves","")))))))))))))))))))))</f>
        <v>Máquinas pesadas</v>
      </c>
      <c r="B2825" s="72"/>
      <c r="C2825" s="2">
        <v>4008</v>
      </c>
      <c r="D2825" s="2">
        <v>91485</v>
      </c>
      <c r="E2825" s="3" t="s">
        <v>20056</v>
      </c>
      <c r="F2825" s="14" t="str">
        <f>IF(ISBLANK(K2825), "Apenas Solicitação", "Tem OC")</f>
        <v>Tem OC</v>
      </c>
      <c r="G2825" s="2">
        <v>1</v>
      </c>
      <c r="H2825" s="37">
        <f>G2825-I2825</f>
        <v>0</v>
      </c>
      <c r="I2825" s="38">
        <v>1</v>
      </c>
      <c r="J2825" s="4">
        <v>45794</v>
      </c>
      <c r="K2825" s="180">
        <v>45803</v>
      </c>
      <c r="L2825" s="3" t="s">
        <v>20152</v>
      </c>
      <c r="M2825" s="44" t="str">
        <f ca="1">IF(OR(N2825="", N2825=0), "", IF(N2825&gt;TODAY(), "No prazo", "Atrasado"))</f>
        <v>Atrasado</v>
      </c>
      <c r="N2825" s="44">
        <f>IFERROR(K2825 + VALUE(LEFT(L2825, FIND(" ", L2825) - 1)), "")</f>
        <v>45804</v>
      </c>
      <c r="O2825" s="3">
        <f>IF(_xlfn.DAYS(K2825,J2825)&lt;0, "Aguardando OC", _xlfn.DAYS(K2825,J2825))</f>
        <v>9</v>
      </c>
      <c r="P2825" s="14">
        <v>403314</v>
      </c>
      <c r="Q2825" s="12"/>
      <c r="R2825" s="14">
        <v>168130</v>
      </c>
      <c r="S2825" s="2">
        <v>221</v>
      </c>
      <c r="T2825" s="65" t="s">
        <v>1029</v>
      </c>
      <c r="U2825" s="21">
        <v>76</v>
      </c>
      <c r="V2825" s="2">
        <v>9438</v>
      </c>
      <c r="W2825" s="43" t="str">
        <f>IFERROR(VLOOKUP(V2825, Fornecedores!A:C, 3, FALSE), "")</f>
        <v>TASTRACTOR</v>
      </c>
      <c r="X2825" s="43" t="str">
        <f>IFERROR(VLOOKUP(V2825, Fornecedores!A:E, 5, FALSE), "")</f>
        <v>São Paulo</v>
      </c>
      <c r="Y2825" s="43" t="str">
        <f>IFERROR(VLOOKUP(V2825, Fornecedores!A:F, 6, FALSE), "")</f>
        <v>SP</v>
      </c>
      <c r="Z2825" s="14" t="str">
        <f>IF(H2825=0, "Pedido entregue!", "Pendente")</f>
        <v>Pedido entregue!</v>
      </c>
      <c r="AA2825" s="74"/>
      <c r="AB2825" s="58" t="str">
        <f>IF(Z2825="Pedido Entregue!", IF(AA2825=1, "Retirado do Almoxarifado", IF(AA2825=2, "Material devolvido", "Aguardando retirada")), IF(Z2825="Pendente", "Entrega pendente", ""))</f>
        <v>Aguardando retirada</v>
      </c>
      <c r="AC2825" s="18">
        <v>1</v>
      </c>
      <c r="AD2825" s="18">
        <f>AC2825/SUMIF($P:$P,P2825,$AC:$AC)</f>
        <v>1</v>
      </c>
      <c r="AE2825" s="18">
        <f>IF(R2825=0,0,AC2825/SUMIF($R:$R,R2825,$AC:$AC))</f>
        <v>1.9230769230769232E-2</v>
      </c>
      <c r="AF2825" s="18">
        <f>IF(R2825=0,1,0)</f>
        <v>0</v>
      </c>
      <c r="AH2825" t="str">
        <f>TEXT(J2825,"MMMM")</f>
        <v>maio</v>
      </c>
    </row>
    <row r="2826" spans="1:34" ht="12.75" customHeight="1" x14ac:dyDescent="0.25">
      <c r="A2826" s="90" t="str">
        <f>IF(C2826="Oficina Diversos","Oficina Geral",
IF(ISNUMBER(FIND("Estoque - Colhedoras",C2826)),"Colhedoras",IF(ISNUMBER(FIND("Caldeiraria",C2826)),"Caldeiraria",IF(ISNUMBER(FIND("Borracharia",C2826)),"Borracharia",IF(ISNUMBER(FIND("Lubrificação",C2826)),"Lubrificação",
IF(ISNUMBER(FIND("Estoque - Carregadeiras",C2826)),"Carregadeiras",IF(ISNUMBER(FIND("Estoque - Veic. Leves",C2826)),"Veic. Leves",
IF(ISNUMBER(FIND("Estoque - Caminhões",C2826)),"Caminhões",IF(ISNUMBER(FIND("Estoque - Transbordos",C2826)),"Transbordos",
IF(ISNUMBER(FIND("Estoque - Tratores",C2826)),"Tratores",
IF(ISNUMBER(FIND("Estoque - Máquinas pesadas",C2826)),"Máquinas pesadas",
IF(ISNUMBER(FIND("Estoque - Reboques",C2826)),"Reboques",
IF(C2826="Estoque","Estoque",
IF(AND(ISNUMBER(C2826),C2826&gt;1000,C2826&lt;2000),"Caminhões",
IF(AND(ISNUMBER(C2826),C2826&gt;2000,C2826&lt;3000),"Tratores",
IF(AND(ISNUMBER(C2826),C2826&gt;3000,C2826&lt;4000),"Carregadeiras",
IF(AND(ISNUMBER(C2826),C2826&gt;4000,C2826&lt;5000),"Máquinas pesadas",
IF(AND(ISNUMBER(C2826),C2826&gt;5000,C2826&lt;6000),"Colhedoras",
IF(AND(ISNUMBER(C2826),C2826&gt;7000,C2826&lt;8000),"Irrigação",
IF(AND(ISNUMBER(C2826),C2826&gt;8000,C2826&lt;9000),"Reboques",IF(AND(ISNUMBER(C2826),C2826&gt;0,C2826&lt;1000),"Veic. Leves","")))))))))))))))))))))</f>
        <v>Tratores</v>
      </c>
      <c r="C2826" s="171">
        <v>2027</v>
      </c>
      <c r="D2826" s="170">
        <v>91512</v>
      </c>
      <c r="E2826" s="173" t="s">
        <v>20618</v>
      </c>
      <c r="F2826" s="101" t="str">
        <f>IF(ISBLANK(K2826), "Apenas Solicitação", "Tem OC")</f>
        <v>Apenas Solicitação</v>
      </c>
      <c r="G2826" s="170">
        <v>1</v>
      </c>
      <c r="H2826" s="102">
        <f>G2826-I2826</f>
        <v>1</v>
      </c>
      <c r="I2826" s="103"/>
      <c r="J2826" s="174">
        <v>45821</v>
      </c>
      <c r="K2826" s="201"/>
      <c r="L2826" s="173"/>
      <c r="M2826" s="104" t="str">
        <f ca="1">IF(OR(N2826="", N2826=0), "", IF(N2826&gt;TODAY(), "No prazo", "Atrasado"))</f>
        <v/>
      </c>
      <c r="N2826" s="104" t="str">
        <f>IFERROR(K2826 + VALUE(LEFT(L2826, FIND(" ", L2826) - 1)), "")</f>
        <v/>
      </c>
      <c r="O2826" s="105" t="str">
        <f>IF(_xlfn.DAYS(K2826,J2826)&lt;0, "Aguardando OC", _xlfn.DAYS(K2826,J2826))</f>
        <v>Aguardando OC</v>
      </c>
      <c r="P2826" s="201">
        <v>407423</v>
      </c>
      <c r="Q2826" s="12"/>
      <c r="R2826" s="201">
        <v>0</v>
      </c>
      <c r="S2826" s="2">
        <v>221</v>
      </c>
      <c r="T2826" s="65" t="s">
        <v>1029</v>
      </c>
      <c r="U2826" s="170">
        <v>133.41</v>
      </c>
      <c r="V2826" s="170"/>
      <c r="W2826" s="105" t="str">
        <f>IFERROR(VLOOKUP(V2826, Fornecedores!A:C, 3, FALSE), "")</f>
        <v/>
      </c>
      <c r="X2826" s="105" t="str">
        <f>IFERROR(VLOOKUP(V2826, Fornecedores!A:E, 5, FALSE), "")</f>
        <v/>
      </c>
      <c r="Y2826" s="105" t="str">
        <f>IFERROR(VLOOKUP(V2826, Fornecedores!A:F, 6, FALSE), "")</f>
        <v/>
      </c>
      <c r="Z2826" s="101" t="str">
        <f>IF(H2826=0, "Pedido entregue!", "Pendente")</f>
        <v>Pendente</v>
      </c>
      <c r="AB2826" s="132" t="str">
        <f>IF(Z2826="Pedido Entregue!", IF(AA2826=1, "Retirado do Almoxarifado", IF(AA2826=2, "Material devolvido", "Aguardando retirada")), IF(Z2826="Pendente", "Entrega pendente", ""))</f>
        <v>Entrega pendente</v>
      </c>
      <c r="AC2826" s="18">
        <v>1</v>
      </c>
      <c r="AD2826" s="18">
        <f>AC2826/SUMIF($P:$P,P2826,$AC:$AC)</f>
        <v>1</v>
      </c>
      <c r="AE2826" s="18">
        <f>IF(R2826=0,0,AC2826/SUMIF($R:$R,R2826,$AC:$AC))</f>
        <v>0</v>
      </c>
      <c r="AF2826" s="18">
        <f>IF(R2826=0,1,0)</f>
        <v>1</v>
      </c>
      <c r="AH2826" t="str">
        <f>TEXT(J2826,"MMMM")</f>
        <v>junho</v>
      </c>
    </row>
    <row r="2827" spans="1:34" ht="12.75" customHeight="1" x14ac:dyDescent="0.25">
      <c r="A2827" s="90" t="str">
        <f>IF(C2827="Oficina Diversos","Oficina Geral",
IF(ISNUMBER(FIND("Estoque - Colhedoras",C2827)),"Colhedoras",IF(ISNUMBER(FIND("Caldeiraria",C2827)),"Caldeiraria",IF(ISNUMBER(FIND("Borracharia",C2827)),"Borracharia",IF(ISNUMBER(FIND("Lubrificação",C2827)),"Lubrificação",
IF(ISNUMBER(FIND("Estoque - Carregadeiras",C2827)),"Carregadeiras",IF(ISNUMBER(FIND("Estoque - Veic. Leves",C2827)),"Veic. Leves",
IF(ISNUMBER(FIND("Estoque - Caminhões",C2827)),"Caminhões",IF(ISNUMBER(FIND("Estoque - Transbordos",C2827)),"Transbordos",
IF(ISNUMBER(FIND("Estoque - Tratores",C2827)),"Tratores",
IF(ISNUMBER(FIND("Estoque - Máquinas pesadas",C2827)),"Máquinas pesadas",
IF(ISNUMBER(FIND("Estoque - Reboques",C2827)),"Reboques",
IF(C2827="Estoque","Estoque",
IF(AND(ISNUMBER(C2827),C2827&gt;1000,C2827&lt;2000),"Caminhões",
IF(AND(ISNUMBER(C2827),C2827&gt;2000,C2827&lt;3000),"Tratores",
IF(AND(ISNUMBER(C2827),C2827&gt;3000,C2827&lt;4000),"Carregadeiras",
IF(AND(ISNUMBER(C2827),C2827&gt;4000,C2827&lt;5000),"Máquinas pesadas",
IF(AND(ISNUMBER(C2827),C2827&gt;5000,C2827&lt;6000),"Colhedoras",
IF(AND(ISNUMBER(C2827),C2827&gt;7000,C2827&lt;8000),"Irrigação",
IF(AND(ISNUMBER(C2827),C2827&gt;8000,C2827&lt;9000),"Reboques",IF(AND(ISNUMBER(C2827),C2827&gt;0,C2827&lt;1000),"Veic. Leves","")))))))))))))))))))))</f>
        <v>Tratores</v>
      </c>
      <c r="C2827" s="140">
        <v>2027</v>
      </c>
      <c r="D2827" s="139">
        <v>91512</v>
      </c>
      <c r="E2827" s="141" t="s">
        <v>20618</v>
      </c>
      <c r="F2827" s="101" t="str">
        <f>IF(ISBLANK(K2827), "Apenas Solicitação", "Tem OC")</f>
        <v>Apenas Solicitação</v>
      </c>
      <c r="G2827" s="139">
        <v>1</v>
      </c>
      <c r="H2827" s="102">
        <f>G2827-I2827</f>
        <v>1</v>
      </c>
      <c r="I2827" s="103"/>
      <c r="J2827" s="142">
        <v>45821</v>
      </c>
      <c r="K2827" s="199"/>
      <c r="L2827" s="141"/>
      <c r="M2827" s="104" t="str">
        <f ca="1">IF(OR(N2827="", N2827=0), "", IF(N2827&gt;TODAY(), "No prazo", "Atrasado"))</f>
        <v/>
      </c>
      <c r="N2827" s="104" t="str">
        <f>IFERROR(K2827 + VALUE(LEFT(L2827, FIND(" ", L2827) - 1)), "")</f>
        <v/>
      </c>
      <c r="O2827" s="105" t="str">
        <f>IF(_xlfn.DAYS(K2827,J2827)&lt;0, "Aguardando OC", _xlfn.DAYS(K2827,J2827))</f>
        <v>Aguardando OC</v>
      </c>
      <c r="P2827" s="199">
        <v>407512</v>
      </c>
      <c r="Q2827" s="12"/>
      <c r="R2827" s="199">
        <v>0</v>
      </c>
      <c r="S2827" s="139">
        <v>221</v>
      </c>
      <c r="T2827" s="65" t="s">
        <v>1029</v>
      </c>
      <c r="U2827" s="165">
        <v>133.41</v>
      </c>
      <c r="V2827" s="139"/>
      <c r="W2827" s="105" t="str">
        <f>IFERROR(VLOOKUP(V2827, Fornecedores!A:C, 3, FALSE), "")</f>
        <v/>
      </c>
      <c r="X2827" s="105" t="str">
        <f>IFERROR(VLOOKUP(V2827, Fornecedores!A:E, 5, FALSE), "")</f>
        <v/>
      </c>
      <c r="Y2827" s="105" t="str">
        <f>IFERROR(VLOOKUP(V2827, Fornecedores!A:F, 6, FALSE), "")</f>
        <v/>
      </c>
      <c r="Z2827" s="101" t="str">
        <f>IF(H2827=0, "Pedido entregue!", "Pendente")</f>
        <v>Pendente</v>
      </c>
      <c r="AB2827" s="132" t="str">
        <f>IF(Z2827="Pedido Entregue!", IF(AA2827=1, "Retirado do Almoxarifado", IF(AA2827=2, "Material devolvido", "Aguardando retirada")), IF(Z2827="Pendente", "Entrega pendente", ""))</f>
        <v>Entrega pendente</v>
      </c>
      <c r="AC2827" s="18">
        <v>1</v>
      </c>
      <c r="AD2827" s="18">
        <f>AC2827/SUMIF($P:$P,P2827,$AC:$AC)</f>
        <v>1</v>
      </c>
      <c r="AE2827" s="18">
        <f>IF(R2827=0,0,AC2827/SUMIF($R:$R,R2827,$AC:$AC))</f>
        <v>0</v>
      </c>
      <c r="AF2827" s="18">
        <f>IF(R2827=0,1,0)</f>
        <v>1</v>
      </c>
      <c r="AH2827" t="str">
        <f>TEXT(J2827,"MMMM")</f>
        <v>junho</v>
      </c>
    </row>
    <row r="2828" spans="1:34" ht="12.75" customHeight="1" x14ac:dyDescent="0.25">
      <c r="A2828" s="155" t="str">
        <f>IF(C2828="Oficina Diversos","Oficina Geral",
IF(ISNUMBER(FIND("Estoque - Colhedoras",C2828)),"Colhedoras",IF(ISNUMBER(FIND("Caldeiraria",C2828)),"Caldeiraria",IF(ISNUMBER(FIND("Borracharia",C2828)),"Borracharia",IF(ISNUMBER(FIND("Lubrificação",C2828)),"Lubrificação",
IF(ISNUMBER(FIND("Estoque - Carregadeiras",C2828)),"Carregadeiras",IF(ISNUMBER(FIND("Estoque - Veic. Leves",C2828)),"Veic. Leves",
IF(ISNUMBER(FIND("Estoque - Caminhões",C2828)),"Caminhões",IF(ISNUMBER(FIND("Estoque - Transbordos",C2828)),"Transbordos",
IF(ISNUMBER(FIND("Estoque - Tratores",C2828)),"Tratores",
IF(ISNUMBER(FIND("Estoque - Máquinas pesadas",C2828)),"Máquinas pesadas",
IF(ISNUMBER(FIND("Estoque - Reboques",C2828)),"Reboques",
IF(C2828="Estoque","Estoque",
IF(AND(ISNUMBER(C2828),C2828&gt;1000,C2828&lt;2000),"Caminhões",
IF(AND(ISNUMBER(C2828),C2828&gt;2000,C2828&lt;3000),"Tratores",
IF(AND(ISNUMBER(C2828),C2828&gt;3000,C2828&lt;4000),"Carregadeiras",
IF(AND(ISNUMBER(C2828),C2828&gt;4000,C2828&lt;5000),"Máquinas pesadas",
IF(AND(ISNUMBER(C2828),C2828&gt;5000,C2828&lt;6000),"Colhedoras",
IF(AND(ISNUMBER(C2828),C2828&gt;7000,C2828&lt;8000),"Irrigação",
IF(AND(ISNUMBER(C2828),C2828&gt;8000,C2828&lt;9000),"Reboques",IF(AND(ISNUMBER(C2828),C2828&gt;0,C2828&lt;1000),"Veic. Leves","")))))))))))))))))))))</f>
        <v>Oficina Geral</v>
      </c>
      <c r="B2828" s="72"/>
      <c r="C2828" s="233" t="s">
        <v>661</v>
      </c>
      <c r="D2828" s="42">
        <v>91522</v>
      </c>
      <c r="E2828" s="43" t="s">
        <v>19923</v>
      </c>
      <c r="F2828" s="112" t="str">
        <f>IF(ISBLANK(K2828), "Apenas Solicitação", "Tem OC")</f>
        <v>Apenas Solicitação</v>
      </c>
      <c r="G2828" s="42">
        <v>1</v>
      </c>
      <c r="H2828" s="148">
        <f>G2828-I2828</f>
        <v>1</v>
      </c>
      <c r="I2828" s="114">
        <v>0</v>
      </c>
      <c r="J2828" s="44">
        <v>45793</v>
      </c>
      <c r="K2828" s="191"/>
      <c r="L2828" s="43"/>
      <c r="M2828" s="115" t="str">
        <f ca="1">IF(OR(N2828="", N2828=0), "", IF(N2828&gt;TODAY(), "No prazo", "Atrasado"))</f>
        <v/>
      </c>
      <c r="N2828" s="115" t="str">
        <f>IFERROR(K2828 + VALUE(LEFT(L2828, FIND(" ", L2828) - 1)), "")</f>
        <v/>
      </c>
      <c r="O2828" s="116" t="str">
        <f>IF(_xlfn.DAYS(K2828,J2828)&lt;0, "Aguardando OC", _xlfn.DAYS(K2828,J2828))</f>
        <v>Aguardando OC</v>
      </c>
      <c r="P2828" s="191">
        <v>403122</v>
      </c>
      <c r="Q2828" s="54"/>
      <c r="R2828" s="191">
        <v>0</v>
      </c>
      <c r="S2828" s="42">
        <v>221</v>
      </c>
      <c r="T2828" s="67" t="s">
        <v>1029</v>
      </c>
      <c r="U2828" s="45">
        <v>0</v>
      </c>
      <c r="V2828" s="42"/>
      <c r="W2828" s="118" t="str">
        <f>IFERROR(VLOOKUP(V2828, Fornecedores!A:C, 3, FALSE), "")</f>
        <v/>
      </c>
      <c r="X2828" s="118" t="str">
        <f>IFERROR(VLOOKUP(V2828, Fornecedores!A:E, 5, FALSE), "")</f>
        <v/>
      </c>
      <c r="Y2828" s="118" t="str">
        <f>IFERROR(VLOOKUP(V2828, Fornecedores!A:F, 6, FALSE), "")</f>
        <v/>
      </c>
      <c r="Z2828" s="112" t="str">
        <f>IF(H2828=0, "Pedido entregue!", "Pendente")</f>
        <v>Pendente</v>
      </c>
      <c r="AA2828" s="74"/>
      <c r="AB2828" s="58" t="str">
        <f>IF(Z2828="Pedido Entregue!", IF(AA2828=1, "Retirado do Almoxarifado", IF(AA2828=2, "Material devolvido", "Aguardando retirada")), IF(Z2828="Pendente", "Entrega pendente", ""))</f>
        <v>Entrega pendente</v>
      </c>
      <c r="AC2828" s="18">
        <v>1</v>
      </c>
      <c r="AD2828" s="18">
        <f>AC2828/SUMIF($P:$P,P2828,$AC:$AC)</f>
        <v>1</v>
      </c>
      <c r="AE2828" s="18">
        <f>IF(R2828=0,0,AC2828/SUMIF($R:$R,R2828,$AC:$AC))</f>
        <v>0</v>
      </c>
      <c r="AF2828" s="18">
        <f>IF(R2828=0,1,0)</f>
        <v>1</v>
      </c>
      <c r="AG2828" s="18" t="e">
        <f>IF(R2828=0,#REF!-J2828,0)</f>
        <v>#REF!</v>
      </c>
      <c r="AH2828" t="str">
        <f>TEXT(J2828,"MMMM")</f>
        <v>maio</v>
      </c>
    </row>
    <row r="2829" spans="1:34" ht="12.75" customHeight="1" x14ac:dyDescent="0.25">
      <c r="A2829" s="90" t="str">
        <f>IF(C2829="Oficina Diversos","Oficina Geral",
IF(ISNUMBER(FIND("Estoque - Colhedoras",C2829)),"Colhedoras",IF(ISNUMBER(FIND("Caldeiraria",C2829)),"Caldeiraria",IF(ISNUMBER(FIND("Borracharia",C2829)),"Borracharia",IF(ISNUMBER(FIND("Lubrificação",C2829)),"Lubrificação",
IF(ISNUMBER(FIND("Estoque - Carregadeiras",C2829)),"Carregadeiras",IF(ISNUMBER(FIND("Estoque - Veic. Leves",C2829)),"Veic. Leves",
IF(ISNUMBER(FIND("Estoque - Caminhões",C2829)),"Caminhões",IF(ISNUMBER(FIND("Estoque - Transbordos",C2829)),"Transbordos",
IF(ISNUMBER(FIND("Estoque - Tratores",C2829)),"Tratores",
IF(ISNUMBER(FIND("Estoque - Máquinas pesadas",C2829)),"Máquinas pesadas",
IF(ISNUMBER(FIND("Estoque - Reboques",C2829)),"Reboques",
IF(C2829="Estoque","Estoque",
IF(AND(ISNUMBER(C2829),C2829&gt;1000,C2829&lt;2000),"Caminhões",
IF(AND(ISNUMBER(C2829),C2829&gt;2000,C2829&lt;3000),"Tratores",
IF(AND(ISNUMBER(C2829),C2829&gt;3000,C2829&lt;4000),"Carregadeiras",
IF(AND(ISNUMBER(C2829),C2829&gt;4000,C2829&lt;5000),"Máquinas pesadas",
IF(AND(ISNUMBER(C2829),C2829&gt;5000,C2829&lt;6000),"Colhedoras",
IF(AND(ISNUMBER(C2829),C2829&gt;7000,C2829&lt;8000),"Irrigação",
IF(AND(ISNUMBER(C2829),C2829&gt;8000,C2829&lt;9000),"Reboques",IF(AND(ISNUMBER(C2829),C2829&gt;0,C2829&lt;1000),"Veic. Leves","")))))))))))))))))))))</f>
        <v>Oficina Geral</v>
      </c>
      <c r="B2829" s="72"/>
      <c r="C2829" s="42" t="s">
        <v>661</v>
      </c>
      <c r="D2829" s="42">
        <v>91523</v>
      </c>
      <c r="E2829" s="43" t="s">
        <v>19924</v>
      </c>
      <c r="F2829" s="14" t="str">
        <f>IF(ISBLANK(K2829), "Apenas Solicitação", "Tem OC")</f>
        <v>Apenas Solicitação</v>
      </c>
      <c r="G2829" s="42">
        <v>1</v>
      </c>
      <c r="H2829" s="37">
        <f>G2829-I2829</f>
        <v>1</v>
      </c>
      <c r="I2829" s="38">
        <v>0</v>
      </c>
      <c r="J2829" s="44">
        <v>45793</v>
      </c>
      <c r="K2829" s="191"/>
      <c r="L2829" s="43"/>
      <c r="M2829" s="44" t="str">
        <f ca="1">IF(OR(N2829="", N2829=0), "", IF(N2829&gt;TODAY(), "No prazo", "Atrasado"))</f>
        <v/>
      </c>
      <c r="N2829" s="44" t="str">
        <f>IFERROR(K2829 + VALUE(LEFT(L2829, FIND(" ", L2829) - 1)), "")</f>
        <v/>
      </c>
      <c r="O2829" s="3" t="str">
        <f>IF(_xlfn.DAYS(K2829,J2829)&lt;0, "Aguardando OC", _xlfn.DAYS(K2829,J2829))</f>
        <v>Aguardando OC</v>
      </c>
      <c r="P2829" s="191">
        <v>403124</v>
      </c>
      <c r="Q2829" s="54"/>
      <c r="R2829" s="191">
        <v>0</v>
      </c>
      <c r="S2829" s="42">
        <v>221</v>
      </c>
      <c r="T2829" s="67" t="s">
        <v>1029</v>
      </c>
      <c r="U2829" s="45">
        <v>0</v>
      </c>
      <c r="V2829" s="42"/>
      <c r="W2829" s="43" t="str">
        <f>IFERROR(VLOOKUP(V2829, Fornecedores!A:C, 3, FALSE), "")</f>
        <v/>
      </c>
      <c r="X2829" s="43" t="str">
        <f>IFERROR(VLOOKUP(V2829, Fornecedores!A:E, 5, FALSE), "")</f>
        <v/>
      </c>
      <c r="Y2829" s="43" t="str">
        <f>IFERROR(VLOOKUP(V2829, Fornecedores!A:F, 6, FALSE), "")</f>
        <v/>
      </c>
      <c r="Z2829" s="14" t="str">
        <f>IF(H2829=0, "Pedido entregue!", "Pendente")</f>
        <v>Pendente</v>
      </c>
      <c r="AA2829" s="74"/>
      <c r="AB2829" s="58" t="str">
        <f>IF(Z2829="Pedido Entregue!", IF(AA2829=1, "Retirado do Almoxarifado", IF(AA2829=2, "Material devolvido", "Aguardando retirada")), IF(Z2829="Pendente", "Entrega pendente", ""))</f>
        <v>Entrega pendente</v>
      </c>
      <c r="AC2829" s="18">
        <v>1</v>
      </c>
      <c r="AD2829" s="18">
        <f>AC2829/SUMIF($P:$P,P2829,$AC:$AC)</f>
        <v>1</v>
      </c>
      <c r="AE2829" s="18">
        <f>IF(R2829=0,0,AC2829/SUMIF($R:$R,R2829,$AC:$AC))</f>
        <v>0</v>
      </c>
      <c r="AF2829" s="18">
        <f>IF(R2829=0,1,0)</f>
        <v>1</v>
      </c>
      <c r="AG2829" s="18" t="e">
        <f>IF(R2829=0,#REF!-J2829,0)</f>
        <v>#REF!</v>
      </c>
      <c r="AH2829" t="str">
        <f>TEXT(J2829,"MMMM")</f>
        <v>maio</v>
      </c>
    </row>
    <row r="2830" spans="1:34" ht="12.75" hidden="1" customHeight="1" x14ac:dyDescent="0.25">
      <c r="A2830" s="90" t="str">
        <f>IF(C2830="Oficina Diversos","Oficina Geral",
IF(ISNUMBER(FIND("Estoque - Colhedoras",C2830)),"Colhedoras",IF(ISNUMBER(FIND("Caldeiraria",C2830)),"Caldeiraria",IF(ISNUMBER(FIND("Borracharia",C2830)),"Borracharia",IF(ISNUMBER(FIND("Lubrificação",C2830)),"Lubrificação",
IF(ISNUMBER(FIND("Estoque - Carregadeiras",C2830)),"Carregadeiras",IF(ISNUMBER(FIND("Estoque - Veic. Leves",C2830)),"Veic. Leves",
IF(ISNUMBER(FIND("Estoque - Caminhões",C2830)),"Caminhões",IF(ISNUMBER(FIND("Estoque - Transbordos",C2830)),"Transbordos",
IF(ISNUMBER(FIND("Estoque - Tratores",C2830)),"Tratores",
IF(ISNUMBER(FIND("Estoque - Máquinas pesadas",C2830)),"Máquinas pesadas",
IF(ISNUMBER(FIND("Estoque - Reboques",C2830)),"Reboques",
IF(C2830="Estoque","Estoque",
IF(AND(ISNUMBER(C2830),C2830&gt;1000,C2830&lt;2000),"Caminhões",
IF(AND(ISNUMBER(C2830),C2830&gt;2000,C2830&lt;3000),"Tratores",
IF(AND(ISNUMBER(C2830),C2830&gt;3000,C2830&lt;4000),"Carregadeiras",
IF(AND(ISNUMBER(C2830),C2830&gt;4000,C2830&lt;5000),"Máquinas pesadas",
IF(AND(ISNUMBER(C2830),C2830&gt;5000,C2830&lt;6000),"Colhedoras",
IF(AND(ISNUMBER(C2830),C2830&gt;7000,C2830&lt;8000),"Irrigação",
IF(AND(ISNUMBER(C2830),C2830&gt;8000,C2830&lt;9000),"Reboques",IF(AND(ISNUMBER(C2830),C2830&gt;0,C2830&lt;1000),"Veic. Leves","")))))))))))))))))))))</f>
        <v>Máquinas pesadas</v>
      </c>
      <c r="B2830" s="72"/>
      <c r="C2830" s="2">
        <v>4008</v>
      </c>
      <c r="D2830" s="2">
        <v>91531</v>
      </c>
      <c r="E2830" s="3" t="s">
        <v>19912</v>
      </c>
      <c r="F2830" s="14" t="str">
        <f>IF(ISBLANK(K2830), "Apenas Solicitação", "Tem OC")</f>
        <v>Tem OC</v>
      </c>
      <c r="G2830" s="2">
        <v>1</v>
      </c>
      <c r="H2830" s="37">
        <f>G2830-I2830</f>
        <v>0</v>
      </c>
      <c r="I2830" s="38">
        <v>1</v>
      </c>
      <c r="J2830" s="4">
        <v>45793</v>
      </c>
      <c r="K2830" s="180">
        <v>45803</v>
      </c>
      <c r="L2830" s="3" t="s">
        <v>20152</v>
      </c>
      <c r="M2830" s="44" t="str">
        <f ca="1">IF(OR(N2830="", N2830=0), "", IF(N2830&gt;TODAY(), "No prazo", "Atrasado"))</f>
        <v>Atrasado</v>
      </c>
      <c r="N2830" s="44">
        <f>IFERROR(K2830 + VALUE(LEFT(L2830, FIND(" ", L2830) - 1)), "")</f>
        <v>45804</v>
      </c>
      <c r="O2830" s="3">
        <f>IF(_xlfn.DAYS(K2830,J2830)&lt;0, "Aguardando OC", _xlfn.DAYS(K2830,J2830))</f>
        <v>10</v>
      </c>
      <c r="P2830" s="14">
        <v>403152</v>
      </c>
      <c r="Q2830" s="12"/>
      <c r="R2830" s="14">
        <v>168130</v>
      </c>
      <c r="S2830" s="2">
        <v>221</v>
      </c>
      <c r="T2830" s="65" t="s">
        <v>1029</v>
      </c>
      <c r="U2830" s="21">
        <v>133</v>
      </c>
      <c r="V2830" s="2">
        <v>9438</v>
      </c>
      <c r="W2830" s="43" t="str">
        <f>IFERROR(VLOOKUP(V2830, Fornecedores!A:C, 3, FALSE), "")</f>
        <v>TASTRACTOR</v>
      </c>
      <c r="X2830" s="43" t="str">
        <f>IFERROR(VLOOKUP(V2830, Fornecedores!A:E, 5, FALSE), "")</f>
        <v>São Paulo</v>
      </c>
      <c r="Y2830" s="43" t="str">
        <f>IFERROR(VLOOKUP(V2830, Fornecedores!A:F, 6, FALSE), "")</f>
        <v>SP</v>
      </c>
      <c r="Z2830" s="14" t="str">
        <f>IF(H2830=0, "Pedido entregue!", "Pendente")</f>
        <v>Pedido entregue!</v>
      </c>
      <c r="AA2830" s="74"/>
      <c r="AB2830" s="58" t="str">
        <f>IF(Z2830="Pedido Entregue!", IF(AA2830=1, "Retirado do Almoxarifado", IF(AA2830=2, "Material devolvido", "Aguardando retirada")), IF(Z2830="Pendente", "Entrega pendente", ""))</f>
        <v>Aguardando retirada</v>
      </c>
      <c r="AC2830" s="18">
        <v>1</v>
      </c>
      <c r="AD2830" s="18">
        <f>AC2830/SUMIF($P:$P,P2830,$AC:$AC)</f>
        <v>1</v>
      </c>
      <c r="AE2830" s="18">
        <f>IF(R2830=0,0,AC2830/SUMIF($R:$R,R2830,$AC:$AC))</f>
        <v>1.9230769230769232E-2</v>
      </c>
      <c r="AF2830" s="18">
        <f>IF(R2830=0,1,0)</f>
        <v>0</v>
      </c>
      <c r="AH2830" t="str">
        <f>TEXT(J2830,"MMMM")</f>
        <v>maio</v>
      </c>
    </row>
    <row r="2831" spans="1:34" ht="12.75" hidden="1" customHeight="1" x14ac:dyDescent="0.25">
      <c r="A2831" s="90" t="str">
        <f>IF(C2831="Oficina Diversos","Oficina Geral",
IF(ISNUMBER(FIND("Estoque - Colhedoras",C2831)),"Colhedoras",IF(ISNUMBER(FIND("Caldeiraria",C2831)),"Caldeiraria",IF(ISNUMBER(FIND("Borracharia",C2831)),"Borracharia",IF(ISNUMBER(FIND("Lubrificação",C2831)),"Lubrificação",
IF(ISNUMBER(FIND("Estoque - Carregadeiras",C2831)),"Carregadeiras",IF(ISNUMBER(FIND("Estoque - Veic. Leves",C2831)),"Veic. Leves",
IF(ISNUMBER(FIND("Estoque - Caminhões",C2831)),"Caminhões",IF(ISNUMBER(FIND("Estoque - Transbordos",C2831)),"Transbordos",
IF(ISNUMBER(FIND("Estoque - Tratores",C2831)),"Tratores",
IF(ISNUMBER(FIND("Estoque - Máquinas pesadas",C2831)),"Máquinas pesadas",
IF(ISNUMBER(FIND("Estoque - Reboques",C2831)),"Reboques",
IF(C2831="Estoque","Estoque",
IF(AND(ISNUMBER(C2831),C2831&gt;1000,C2831&lt;2000),"Caminhões",
IF(AND(ISNUMBER(C2831),C2831&gt;2000,C2831&lt;3000),"Tratores",
IF(AND(ISNUMBER(C2831),C2831&gt;3000,C2831&lt;4000),"Carregadeiras",
IF(AND(ISNUMBER(C2831),C2831&gt;4000,C2831&lt;5000),"Máquinas pesadas",
IF(AND(ISNUMBER(C2831),C2831&gt;5000,C2831&lt;6000),"Colhedoras",
IF(AND(ISNUMBER(C2831),C2831&gt;7000,C2831&lt;8000),"Irrigação",
IF(AND(ISNUMBER(C2831),C2831&gt;8000,C2831&lt;9000),"Reboques",IF(AND(ISNUMBER(C2831),C2831&gt;0,C2831&lt;1000),"Veic. Leves","")))))))))))))))))))))</f>
        <v>Máquinas pesadas</v>
      </c>
      <c r="B2831" s="72"/>
      <c r="C2831" s="2">
        <v>4008</v>
      </c>
      <c r="D2831" s="2">
        <v>91532</v>
      </c>
      <c r="E2831" s="3" t="s">
        <v>19913</v>
      </c>
      <c r="F2831" s="14" t="str">
        <f>IF(ISBLANK(K2831), "Apenas Solicitação", "Tem OC")</f>
        <v>Tem OC</v>
      </c>
      <c r="G2831" s="2">
        <v>2</v>
      </c>
      <c r="H2831" s="37">
        <f>G2831-I2831</f>
        <v>0</v>
      </c>
      <c r="I2831" s="38">
        <v>2</v>
      </c>
      <c r="J2831" s="4">
        <v>45793</v>
      </c>
      <c r="K2831" s="180">
        <v>45803</v>
      </c>
      <c r="L2831" s="3" t="s">
        <v>20151</v>
      </c>
      <c r="M2831" s="44" t="str">
        <f ca="1">IF(OR(N2831="", N2831=0), "", IF(N2831&gt;TODAY(), "No prazo", "Atrasado"))</f>
        <v>Atrasado</v>
      </c>
      <c r="N2831" s="44">
        <f>IFERROR(K2831 + VALUE(LEFT(L2831, FIND(" ", L2831) - 1)), "")</f>
        <v>45803</v>
      </c>
      <c r="O2831" s="3">
        <f>IF(_xlfn.DAYS(K2831,J2831)&lt;0, "Aguardando OC", _xlfn.DAYS(K2831,J2831))</f>
        <v>10</v>
      </c>
      <c r="P2831" s="14">
        <v>403153</v>
      </c>
      <c r="Q2831" s="12"/>
      <c r="R2831" s="14">
        <v>168178</v>
      </c>
      <c r="S2831" s="2">
        <v>221</v>
      </c>
      <c r="T2831" s="65" t="s">
        <v>1029</v>
      </c>
      <c r="U2831" s="21">
        <v>720</v>
      </c>
      <c r="V2831" s="2">
        <v>13257</v>
      </c>
      <c r="W2831" s="43" t="str">
        <f>IFERROR(VLOOKUP(V2831, Fornecedores!A:C, 3, FALSE), "")</f>
        <v xml:space="preserve">HDS REFRIGERAÇÃO </v>
      </c>
      <c r="X2831" s="43" t="str">
        <f>IFERROR(VLOOKUP(V2831, Fornecedores!A:E, 5, FALSE), "")</f>
        <v>Campina Grande</v>
      </c>
      <c r="Y2831" s="43" t="str">
        <f>IFERROR(VLOOKUP(V2831, Fornecedores!A:F, 6, FALSE), "")</f>
        <v>PB</v>
      </c>
      <c r="Z2831" s="14" t="str">
        <f>IF(H2831=0, "Pedido entregue!", "Pendente")</f>
        <v>Pedido entregue!</v>
      </c>
      <c r="AA2831" s="74"/>
      <c r="AB2831" s="58" t="str">
        <f>IF(Z2831="Pedido Entregue!", IF(AA2831=1, "Retirado do Almoxarifado", IF(AA2831=2, "Material devolvido", "Aguardando retirada")), IF(Z2831="Pendente", "Entrega pendente", ""))</f>
        <v>Aguardando retirada</v>
      </c>
      <c r="AC2831" s="18">
        <v>1</v>
      </c>
      <c r="AD2831" s="18">
        <f>AC2831/SUMIF($P:$P,P2831,$AC:$AC)</f>
        <v>1</v>
      </c>
      <c r="AE2831" s="18">
        <f>IF(R2831=0,0,AC2831/SUMIF($R:$R,R2831,$AC:$AC))</f>
        <v>1</v>
      </c>
      <c r="AF2831" s="18">
        <f>IF(R2831=0,1,0)</f>
        <v>0</v>
      </c>
      <c r="AH2831" t="str">
        <f>TEXT(J2831,"MMMM")</f>
        <v>maio</v>
      </c>
    </row>
    <row r="2832" spans="1:34" ht="12.75" hidden="1" customHeight="1" x14ac:dyDescent="0.25">
      <c r="A2832" s="90" t="str">
        <f>IF(C2832="Oficina Diversos","Oficina Geral",
IF(ISNUMBER(FIND("Estoque - Colhedoras",C2832)),"Colhedoras",IF(ISNUMBER(FIND("Caldeiraria",C2832)),"Caldeiraria",IF(ISNUMBER(FIND("Borracharia",C2832)),"Borracharia",IF(ISNUMBER(FIND("Lubrificação",C2832)),"Lubrificação",
IF(ISNUMBER(FIND("Estoque - Carregadeiras",C2832)),"Carregadeiras",IF(ISNUMBER(FIND("Estoque - Veic. Leves",C2832)),"Veic. Leves",
IF(ISNUMBER(FIND("Estoque - Caminhões",C2832)),"Caminhões",IF(ISNUMBER(FIND("Estoque - Transbordos",C2832)),"Transbordos",
IF(ISNUMBER(FIND("Estoque - Tratores",C2832)),"Tratores",
IF(ISNUMBER(FIND("Estoque - Máquinas pesadas",C2832)),"Máquinas pesadas",
IF(ISNUMBER(FIND("Estoque - Reboques",C2832)),"Reboques",
IF(C2832="Estoque","Estoque",
IF(AND(ISNUMBER(C2832),C2832&gt;1000,C2832&lt;2000),"Caminhões",
IF(AND(ISNUMBER(C2832),C2832&gt;2000,C2832&lt;3000),"Tratores",
IF(AND(ISNUMBER(C2832),C2832&gt;3000,C2832&lt;4000),"Carregadeiras",
IF(AND(ISNUMBER(C2832),C2832&gt;4000,C2832&lt;5000),"Máquinas pesadas",
IF(AND(ISNUMBER(C2832),C2832&gt;5000,C2832&lt;6000),"Colhedoras",
IF(AND(ISNUMBER(C2832),C2832&gt;7000,C2832&lt;8000),"Irrigação",
IF(AND(ISNUMBER(C2832),C2832&gt;8000,C2832&lt;9000),"Reboques",IF(AND(ISNUMBER(C2832),C2832&gt;0,C2832&lt;1000),"Veic. Leves","")))))))))))))))))))))</f>
        <v>Tratores</v>
      </c>
      <c r="B2832" s="72"/>
      <c r="C2832" s="2">
        <v>2070</v>
      </c>
      <c r="D2832" s="2">
        <v>91534</v>
      </c>
      <c r="E2832" s="3" t="s">
        <v>20018</v>
      </c>
      <c r="F2832" s="14" t="str">
        <f>IF(ISBLANK(K2832), "Apenas Solicitação", "Tem OC")</f>
        <v>Tem OC</v>
      </c>
      <c r="G2832" s="2">
        <v>1</v>
      </c>
      <c r="H2832" s="37">
        <f>G2832-I2832</f>
        <v>0</v>
      </c>
      <c r="I2832" s="38">
        <v>1</v>
      </c>
      <c r="J2832" s="4">
        <v>45794</v>
      </c>
      <c r="K2832" s="180">
        <v>45804</v>
      </c>
      <c r="L2832" s="3" t="s">
        <v>20166</v>
      </c>
      <c r="M2832" s="44" t="str">
        <f ca="1">IF(OR(N2832="", N2832=0), "", IF(N2832&gt;TODAY(), "No prazo", "Atrasado"))</f>
        <v>Atrasado</v>
      </c>
      <c r="N2832" s="44">
        <f>IFERROR(K2832 + VALUE(LEFT(L2832, FIND(" ", L2832) - 1)), "")</f>
        <v>45808</v>
      </c>
      <c r="O2832" s="3">
        <f>IF(_xlfn.DAYS(K2832,J2832)&lt;0, "Aguardando OC", _xlfn.DAYS(K2832,J2832))</f>
        <v>10</v>
      </c>
      <c r="P2832" s="14">
        <v>403351</v>
      </c>
      <c r="Q2832" s="12"/>
      <c r="R2832" s="14">
        <v>168234</v>
      </c>
      <c r="S2832" s="2">
        <v>221</v>
      </c>
      <c r="T2832" s="65" t="s">
        <v>1029</v>
      </c>
      <c r="U2832" s="21">
        <v>1296.01</v>
      </c>
      <c r="V2832" s="2">
        <v>3465</v>
      </c>
      <c r="W2832" s="43" t="str">
        <f>IFERROR(VLOOKUP(V2832, Fornecedores!A:C, 3, FALSE), "")</f>
        <v>MAQNELSON AGRICOLA L</v>
      </c>
      <c r="X2832" s="43" t="str">
        <f>IFERROR(VLOOKUP(V2832, Fornecedores!A:E, 5, FALSE), "")</f>
        <v>Itumbiara</v>
      </c>
      <c r="Y2832" s="43" t="str">
        <f>IFERROR(VLOOKUP(V2832, Fornecedores!A:F, 6, FALSE), "")</f>
        <v>GO</v>
      </c>
      <c r="Z2832" s="14" t="str">
        <f>IF(H2832=0, "Pedido entregue!", "Pendente")</f>
        <v>Pedido entregue!</v>
      </c>
      <c r="AA2832" s="74"/>
      <c r="AB2832" s="58" t="str">
        <f>IF(Z2832="Pedido Entregue!", IF(AA2832=1, "Retirado do Almoxarifado", IF(AA2832=2, "Material devolvido", "Aguardando retirada")), IF(Z2832="Pendente", "Entrega pendente", ""))</f>
        <v>Aguardando retirada</v>
      </c>
      <c r="AC2832" s="18">
        <v>1</v>
      </c>
      <c r="AD2832" s="18">
        <f>AC2832/SUMIF($P:$P,P2832,$AC:$AC)</f>
        <v>1</v>
      </c>
      <c r="AE2832" s="18">
        <f>IF(R2832=0,0,AC2832/SUMIF($R:$R,R2832,$AC:$AC))</f>
        <v>4.7619047619047616E-2</v>
      </c>
      <c r="AF2832" s="18">
        <f>IF(R2832=0,1,0)</f>
        <v>0</v>
      </c>
      <c r="AH2832" t="str">
        <f>TEXT(J2832,"MMMM")</f>
        <v>maio</v>
      </c>
    </row>
    <row r="2833" spans="1:34" ht="12.75" hidden="1" customHeight="1" x14ac:dyDescent="0.25">
      <c r="A2833" s="90" t="str">
        <f>IF(C2833="Oficina Diversos","Oficina Geral",
IF(ISNUMBER(FIND("Estoque - Colhedoras",C2833)),"Colhedoras",IF(ISNUMBER(FIND("Caldeiraria",C2833)),"Caldeiraria",IF(ISNUMBER(FIND("Borracharia",C2833)),"Borracharia",IF(ISNUMBER(FIND("Lubrificação",C2833)),"Lubrificação",
IF(ISNUMBER(FIND("Estoque - Carregadeiras",C2833)),"Carregadeiras",IF(ISNUMBER(FIND("Estoque - Veic. Leves",C2833)),"Veic. Leves",
IF(ISNUMBER(FIND("Estoque - Caminhões",C2833)),"Caminhões",IF(ISNUMBER(FIND("Estoque - Transbordos",C2833)),"Transbordos",
IF(ISNUMBER(FIND("Estoque - Tratores",C2833)),"Tratores",
IF(ISNUMBER(FIND("Estoque - Máquinas pesadas",C2833)),"Máquinas pesadas",
IF(ISNUMBER(FIND("Estoque - Reboques",C2833)),"Reboques",
IF(C2833="Estoque","Estoque",
IF(AND(ISNUMBER(C2833),C2833&gt;1000,C2833&lt;2000),"Caminhões",
IF(AND(ISNUMBER(C2833),C2833&gt;2000,C2833&lt;3000),"Tratores",
IF(AND(ISNUMBER(C2833),C2833&gt;3000,C2833&lt;4000),"Carregadeiras",
IF(AND(ISNUMBER(C2833),C2833&gt;4000,C2833&lt;5000),"Máquinas pesadas",
IF(AND(ISNUMBER(C2833),C2833&gt;5000,C2833&lt;6000),"Colhedoras",
IF(AND(ISNUMBER(C2833),C2833&gt;7000,C2833&lt;8000),"Irrigação",
IF(AND(ISNUMBER(C2833),C2833&gt;8000,C2833&lt;9000),"Reboques",IF(AND(ISNUMBER(C2833),C2833&gt;0,C2833&lt;1000),"Veic. Leves","")))))))))))))))))))))</f>
        <v>Carregadeiras</v>
      </c>
      <c r="B2833" s="72"/>
      <c r="C2833" s="2">
        <v>3025</v>
      </c>
      <c r="D2833" s="2">
        <v>91535</v>
      </c>
      <c r="E2833" s="3" t="s">
        <v>19844</v>
      </c>
      <c r="F2833" s="14" t="str">
        <f>IF(ISBLANK(K2833), "Apenas Solicitação", "Tem OC")</f>
        <v>Tem OC</v>
      </c>
      <c r="G2833" s="2">
        <v>1</v>
      </c>
      <c r="H2833" s="37">
        <f>G2833-I2833</f>
        <v>0</v>
      </c>
      <c r="I2833" s="38">
        <v>1</v>
      </c>
      <c r="J2833" s="4">
        <v>45793</v>
      </c>
      <c r="K2833" s="180">
        <v>45804</v>
      </c>
      <c r="L2833" s="3" t="s">
        <v>20163</v>
      </c>
      <c r="M2833" s="44" t="str">
        <f ca="1">IF(OR(N2833="", N2833=0), "", IF(N2833&gt;TODAY(), "No prazo", "Atrasado"))</f>
        <v>Atrasado</v>
      </c>
      <c r="N2833" s="44">
        <f>IFERROR(K2833 + VALUE(LEFT(L2833, FIND(" ", L2833) - 1)), "")</f>
        <v>45809</v>
      </c>
      <c r="O2833" s="3">
        <f>IF(_xlfn.DAYS(K2833,J2833)&lt;0, "Aguardando OC", _xlfn.DAYS(K2833,J2833))</f>
        <v>11</v>
      </c>
      <c r="P2833" s="14">
        <v>403145</v>
      </c>
      <c r="Q2833" s="12"/>
      <c r="R2833" s="14">
        <v>168232</v>
      </c>
      <c r="S2833" s="2">
        <v>221</v>
      </c>
      <c r="T2833" s="65" t="s">
        <v>1029</v>
      </c>
      <c r="U2833" s="21">
        <v>1010</v>
      </c>
      <c r="V2833" s="2">
        <v>6813</v>
      </c>
      <c r="W2833" s="43" t="str">
        <f>IFERROR(VLOOKUP(V2833, Fornecedores!A:C, 3, FALSE), "")</f>
        <v>IMPLEMENTOS AGRICOLAS DO NORDESTE IND. E</v>
      </c>
      <c r="X2833" s="43" t="str">
        <f>IFERROR(VLOOKUP(V2833, Fornecedores!A:E, 5, FALSE), "")</f>
        <v>Aliança</v>
      </c>
      <c r="Y2833" s="43" t="str">
        <f>IFERROR(VLOOKUP(V2833, Fornecedores!A:F, 6, FALSE), "")</f>
        <v>PE</v>
      </c>
      <c r="Z2833" s="14" t="str">
        <f>IF(H2833=0, "Pedido entregue!", "Pendente")</f>
        <v>Pedido entregue!</v>
      </c>
      <c r="AA2833" s="74"/>
      <c r="AB2833" s="58" t="str">
        <f>IF(Z2833="Pedido Entregue!", IF(AA2833=1, "Retirado do Almoxarifado", IF(AA2833=2, "Material devolvido", "Aguardando retirada")), IF(Z2833="Pendente", "Entrega pendente", ""))</f>
        <v>Aguardando retirada</v>
      </c>
      <c r="AC2833" s="18">
        <v>1</v>
      </c>
      <c r="AD2833" s="18">
        <f>AC2833/SUMIF($P:$P,P2833,$AC:$AC)</f>
        <v>1</v>
      </c>
      <c r="AE2833" s="18">
        <f>IF(R2833=0,0,AC2833/SUMIF($R:$R,R2833,$AC:$AC))</f>
        <v>0.16666666666666666</v>
      </c>
      <c r="AF2833" s="18">
        <f>IF(R2833=0,1,0)</f>
        <v>0</v>
      </c>
      <c r="AH2833" t="str">
        <f>TEXT(J2833,"MMMM")</f>
        <v>maio</v>
      </c>
    </row>
    <row r="2834" spans="1:34" ht="12.75" hidden="1" customHeight="1" x14ac:dyDescent="0.25">
      <c r="A2834" s="90" t="str">
        <f>IF(C2834="Oficina Diversos","Oficina Geral",
IF(ISNUMBER(FIND("Estoque - Colhedoras",C2834)),"Colhedoras",IF(ISNUMBER(FIND("Caldeiraria",C2834)),"Caldeiraria",IF(ISNUMBER(FIND("Borracharia",C2834)),"Borracharia",IF(ISNUMBER(FIND("Lubrificação",C2834)),"Lubrificação",
IF(ISNUMBER(FIND("Estoque - Carregadeiras",C2834)),"Carregadeiras",IF(ISNUMBER(FIND("Estoque - Veic. Leves",C2834)),"Veic. Leves",
IF(ISNUMBER(FIND("Estoque - Caminhões",C2834)),"Caminhões",IF(ISNUMBER(FIND("Estoque - Transbordos",C2834)),"Transbordos",
IF(ISNUMBER(FIND("Estoque - Tratores",C2834)),"Tratores",
IF(ISNUMBER(FIND("Estoque - Máquinas pesadas",C2834)),"Máquinas pesadas",
IF(ISNUMBER(FIND("Estoque - Reboques",C2834)),"Reboques",
IF(C2834="Estoque","Estoque",
IF(AND(ISNUMBER(C2834),C2834&gt;1000,C2834&lt;2000),"Caminhões",
IF(AND(ISNUMBER(C2834),C2834&gt;2000,C2834&lt;3000),"Tratores",
IF(AND(ISNUMBER(C2834),C2834&gt;3000,C2834&lt;4000),"Carregadeiras",
IF(AND(ISNUMBER(C2834),C2834&gt;4000,C2834&lt;5000),"Máquinas pesadas",
IF(AND(ISNUMBER(C2834),C2834&gt;5000,C2834&lt;6000),"Colhedoras",
IF(AND(ISNUMBER(C2834),C2834&gt;7000,C2834&lt;8000),"Irrigação",
IF(AND(ISNUMBER(C2834),C2834&gt;8000,C2834&lt;9000),"Reboques",IF(AND(ISNUMBER(C2834),C2834&gt;0,C2834&lt;1000),"Veic. Leves","")))))))))))))))))))))</f>
        <v>Carregadeiras</v>
      </c>
      <c r="B2834" s="72"/>
      <c r="C2834" s="2">
        <v>3025</v>
      </c>
      <c r="D2834" s="2">
        <v>91536</v>
      </c>
      <c r="E2834" s="3" t="s">
        <v>19845</v>
      </c>
      <c r="F2834" s="14" t="str">
        <f>IF(ISBLANK(K2834), "Apenas Solicitação", "Tem OC")</f>
        <v>Tem OC</v>
      </c>
      <c r="G2834" s="2">
        <v>1</v>
      </c>
      <c r="H2834" s="37">
        <f>G2834-I2834</f>
        <v>0</v>
      </c>
      <c r="I2834" s="38">
        <v>1</v>
      </c>
      <c r="J2834" s="4">
        <v>45793</v>
      </c>
      <c r="K2834" s="180">
        <v>45804</v>
      </c>
      <c r="L2834" s="3" t="s">
        <v>20152</v>
      </c>
      <c r="M2834" s="44" t="str">
        <f ca="1">IF(OR(N2834="", N2834=0), "", IF(N2834&gt;TODAY(), "No prazo", "Atrasado"))</f>
        <v>Atrasado</v>
      </c>
      <c r="N2834" s="44">
        <f>IFERROR(K2834 + VALUE(LEFT(L2834, FIND(" ", L2834) - 1)), "")</f>
        <v>45805</v>
      </c>
      <c r="O2834" s="3">
        <f>IF(_xlfn.DAYS(K2834,J2834)&lt;0, "Aguardando OC", _xlfn.DAYS(K2834,J2834))</f>
        <v>11</v>
      </c>
      <c r="P2834" s="14">
        <v>403146</v>
      </c>
      <c r="Q2834" s="12"/>
      <c r="R2834" s="14">
        <v>168232</v>
      </c>
      <c r="S2834" s="2">
        <v>221</v>
      </c>
      <c r="T2834" s="65" t="s">
        <v>1029</v>
      </c>
      <c r="U2834" s="21">
        <v>297</v>
      </c>
      <c r="V2834" s="2">
        <v>6813</v>
      </c>
      <c r="W2834" s="43" t="str">
        <f>IFERROR(VLOOKUP(V2834, Fornecedores!A:C, 3, FALSE), "")</f>
        <v>IMPLEMENTOS AGRICOLAS DO NORDESTE IND. E</v>
      </c>
      <c r="X2834" s="43" t="str">
        <f>IFERROR(VLOOKUP(V2834, Fornecedores!A:E, 5, FALSE), "")</f>
        <v>Aliança</v>
      </c>
      <c r="Y2834" s="43" t="str">
        <f>IFERROR(VLOOKUP(V2834, Fornecedores!A:F, 6, FALSE), "")</f>
        <v>PE</v>
      </c>
      <c r="Z2834" s="14" t="str">
        <f>IF(H2834=0, "Pedido entregue!", "Pendente")</f>
        <v>Pedido entregue!</v>
      </c>
      <c r="AA2834" s="74"/>
      <c r="AB2834" s="58" t="str">
        <f>IF(Z2834="Pedido Entregue!", IF(AA2834=1, "Retirado do Almoxarifado", IF(AA2834=2, "Material devolvido", "Aguardando retirada")), IF(Z2834="Pendente", "Entrega pendente", ""))</f>
        <v>Aguardando retirada</v>
      </c>
      <c r="AC2834" s="18">
        <v>1</v>
      </c>
      <c r="AD2834" s="18">
        <f>AC2834/SUMIF($P:$P,P2834,$AC:$AC)</f>
        <v>1</v>
      </c>
      <c r="AE2834" s="18">
        <f>IF(R2834=0,0,AC2834/SUMIF($R:$R,R2834,$AC:$AC))</f>
        <v>0.16666666666666666</v>
      </c>
      <c r="AF2834" s="18">
        <f>IF(R2834=0,1,0)</f>
        <v>0</v>
      </c>
      <c r="AH2834" t="str">
        <f>TEXT(J2834,"MMMM")</f>
        <v>maio</v>
      </c>
    </row>
    <row r="2835" spans="1:34" ht="12.75" hidden="1" customHeight="1" x14ac:dyDescent="0.25">
      <c r="A2835" s="90" t="str">
        <f>IF(C2835="Oficina Diversos","Oficina Geral",
IF(ISNUMBER(FIND("Estoque - Colhedoras",C2835)),"Colhedoras",IF(ISNUMBER(FIND("Caldeiraria",C2835)),"Caldeiraria",IF(ISNUMBER(FIND("Borracharia",C2835)),"Borracharia",IF(ISNUMBER(FIND("Lubrificação",C2835)),"Lubrificação",
IF(ISNUMBER(FIND("Estoque - Carregadeiras",C2835)),"Carregadeiras",IF(ISNUMBER(FIND("Estoque - Veic. Leves",C2835)),"Veic. Leves",
IF(ISNUMBER(FIND("Estoque - Caminhões",C2835)),"Caminhões",IF(ISNUMBER(FIND("Estoque - Transbordos",C2835)),"Transbordos",
IF(ISNUMBER(FIND("Estoque - Tratores",C2835)),"Tratores",
IF(ISNUMBER(FIND("Estoque - Máquinas pesadas",C2835)),"Máquinas pesadas",
IF(ISNUMBER(FIND("Estoque - Reboques",C2835)),"Reboques",
IF(C2835="Estoque","Estoque",
IF(AND(ISNUMBER(C2835),C2835&gt;1000,C2835&lt;2000),"Caminhões",
IF(AND(ISNUMBER(C2835),C2835&gt;2000,C2835&lt;3000),"Tratores",
IF(AND(ISNUMBER(C2835),C2835&gt;3000,C2835&lt;4000),"Carregadeiras",
IF(AND(ISNUMBER(C2835),C2835&gt;4000,C2835&lt;5000),"Máquinas pesadas",
IF(AND(ISNUMBER(C2835),C2835&gt;5000,C2835&lt;6000),"Colhedoras",
IF(AND(ISNUMBER(C2835),C2835&gt;7000,C2835&lt;8000),"Irrigação",
IF(AND(ISNUMBER(C2835),C2835&gt;8000,C2835&lt;9000),"Reboques",IF(AND(ISNUMBER(C2835),C2835&gt;0,C2835&lt;1000),"Veic. Leves","")))))))))))))))))))))</f>
        <v>Tratores</v>
      </c>
      <c r="B2835" s="72"/>
      <c r="C2835" s="2">
        <v>2036</v>
      </c>
      <c r="D2835" s="2">
        <v>91537</v>
      </c>
      <c r="E2835" s="3" t="s">
        <v>19839</v>
      </c>
      <c r="F2835" s="14" t="str">
        <f>IF(ISBLANK(K2835), "Apenas Solicitação", "Tem OC")</f>
        <v>Tem OC</v>
      </c>
      <c r="G2835" s="2">
        <v>2</v>
      </c>
      <c r="H2835" s="37">
        <f>G2835-I2835</f>
        <v>0</v>
      </c>
      <c r="I2835" s="38">
        <v>2</v>
      </c>
      <c r="J2835" s="4">
        <v>45793</v>
      </c>
      <c r="K2835" s="180">
        <v>45800</v>
      </c>
      <c r="L2835" s="3" t="s">
        <v>20158</v>
      </c>
      <c r="M2835" s="44" t="str">
        <f ca="1">IF(OR(N2835="", N2835=0), "", IF(N2835&gt;TODAY(), "No prazo", "Atrasado"))</f>
        <v>Atrasado</v>
      </c>
      <c r="N2835" s="44">
        <f>IFERROR(K2835 + VALUE(LEFT(L2835, FIND(" ", L2835) - 1)), "")</f>
        <v>45812</v>
      </c>
      <c r="O2835" s="3">
        <f>IF(_xlfn.DAYS(K2835,J2835)&lt;0, "Aguardando OC", _xlfn.DAYS(K2835,J2835))</f>
        <v>7</v>
      </c>
      <c r="P2835" s="14">
        <v>403147</v>
      </c>
      <c r="Q2835" s="12"/>
      <c r="R2835" s="14">
        <v>168025</v>
      </c>
      <c r="S2835" s="2">
        <v>221</v>
      </c>
      <c r="T2835" s="65" t="s">
        <v>1029</v>
      </c>
      <c r="U2835" s="21">
        <v>6006.42</v>
      </c>
      <c r="V2835" s="2">
        <v>11614</v>
      </c>
      <c r="W2835" s="43" t="str">
        <f>IFERROR(VLOOKUP(V2835, Fornecedores!A:C, 3, FALSE), "")</f>
        <v>DF MAQUINAS</v>
      </c>
      <c r="X2835" s="43" t="str">
        <f>IFERROR(VLOOKUP(V2835, Fornecedores!A:E, 5, FALSE), "")</f>
        <v>Bayeux</v>
      </c>
      <c r="Y2835" s="43" t="str">
        <f>IFERROR(VLOOKUP(V2835, Fornecedores!A:F, 6, FALSE), "")</f>
        <v>PB</v>
      </c>
      <c r="Z2835" s="14" t="str">
        <f>IF(H2835=0, "Pedido entregue!", "Pendente")</f>
        <v>Pedido entregue!</v>
      </c>
      <c r="AA2835" s="74"/>
      <c r="AB2835" s="58" t="str">
        <f>IF(Z2835="Pedido Entregue!", IF(AA2835=1, "Retirado do Almoxarifado", IF(AA2835=2, "Material devolvido", "Aguardando retirada")), IF(Z2835="Pendente", "Entrega pendente", ""))</f>
        <v>Aguardando retirada</v>
      </c>
      <c r="AC2835" s="18">
        <v>1</v>
      </c>
      <c r="AD2835" s="18">
        <f>AC2835/SUMIF($P:$P,P2835,$AC:$AC)</f>
        <v>1</v>
      </c>
      <c r="AE2835" s="18">
        <f>IF(R2835=0,0,AC2835/SUMIF($R:$R,R2835,$AC:$AC))</f>
        <v>0.33333333333333331</v>
      </c>
      <c r="AF2835" s="18">
        <f>IF(R2835=0,1,0)</f>
        <v>0</v>
      </c>
      <c r="AH2835" t="str">
        <f>TEXT(J2835,"MMMM")</f>
        <v>maio</v>
      </c>
    </row>
    <row r="2836" spans="1:34" ht="12.75" hidden="1" customHeight="1" x14ac:dyDescent="0.25">
      <c r="A2836" s="90" t="str">
        <f>IF(C2836="Oficina Diversos","Oficina Geral",
IF(ISNUMBER(FIND("Estoque - Colhedoras",C2836)),"Colhedoras",IF(ISNUMBER(FIND("Caldeiraria",C2836)),"Caldeiraria",IF(ISNUMBER(FIND("Borracharia",C2836)),"Borracharia",IF(ISNUMBER(FIND("Lubrificação",C2836)),"Lubrificação",
IF(ISNUMBER(FIND("Estoque - Carregadeiras",C2836)),"Carregadeiras",IF(ISNUMBER(FIND("Estoque - Veic. Leves",C2836)),"Veic. Leves",
IF(ISNUMBER(FIND("Estoque - Caminhões",C2836)),"Caminhões",IF(ISNUMBER(FIND("Estoque - Transbordos",C2836)),"Transbordos",
IF(ISNUMBER(FIND("Estoque - Tratores",C2836)),"Tratores",
IF(ISNUMBER(FIND("Estoque - Máquinas pesadas",C2836)),"Máquinas pesadas",
IF(ISNUMBER(FIND("Estoque - Reboques",C2836)),"Reboques",
IF(C2836="Estoque","Estoque",
IF(AND(ISNUMBER(C2836),C2836&gt;1000,C2836&lt;2000),"Caminhões",
IF(AND(ISNUMBER(C2836),C2836&gt;2000,C2836&lt;3000),"Tratores",
IF(AND(ISNUMBER(C2836),C2836&gt;3000,C2836&lt;4000),"Carregadeiras",
IF(AND(ISNUMBER(C2836),C2836&gt;4000,C2836&lt;5000),"Máquinas pesadas",
IF(AND(ISNUMBER(C2836),C2836&gt;5000,C2836&lt;6000),"Colhedoras",
IF(AND(ISNUMBER(C2836),C2836&gt;7000,C2836&lt;8000),"Irrigação",
IF(AND(ISNUMBER(C2836),C2836&gt;8000,C2836&lt;9000),"Reboques",IF(AND(ISNUMBER(C2836),C2836&gt;0,C2836&lt;1000),"Veic. Leves","")))))))))))))))))))))</f>
        <v>Tratores</v>
      </c>
      <c r="B2836" s="72"/>
      <c r="C2836" s="2">
        <v>2036</v>
      </c>
      <c r="D2836" s="2">
        <v>91538</v>
      </c>
      <c r="E2836" s="3" t="s">
        <v>20004</v>
      </c>
      <c r="F2836" s="14" t="str">
        <f>IF(ISBLANK(K2836), "Apenas Solicitação", "Tem OC")</f>
        <v>Tem OC</v>
      </c>
      <c r="G2836" s="2">
        <v>2</v>
      </c>
      <c r="H2836" s="37">
        <f>G2836-I2836</f>
        <v>0</v>
      </c>
      <c r="I2836" s="38">
        <v>2</v>
      </c>
      <c r="J2836" s="4">
        <v>45793</v>
      </c>
      <c r="K2836" s="180">
        <v>45800</v>
      </c>
      <c r="L2836" s="3" t="s">
        <v>20151</v>
      </c>
      <c r="M2836" s="44" t="str">
        <f ca="1">IF(OR(N2836="", N2836=0), "", IF(N2836&gt;TODAY(), "No prazo", "Atrasado"))</f>
        <v>Atrasado</v>
      </c>
      <c r="N2836" s="44">
        <f>IFERROR(K2836 + VALUE(LEFT(L2836, FIND(" ", L2836) - 1)), "")</f>
        <v>45800</v>
      </c>
      <c r="O2836" s="3">
        <f>IF(_xlfn.DAYS(K2836,J2836)&lt;0, "Aguardando OC", _xlfn.DAYS(K2836,J2836))</f>
        <v>7</v>
      </c>
      <c r="P2836" s="14">
        <v>403148</v>
      </c>
      <c r="Q2836" s="12"/>
      <c r="R2836" s="14">
        <v>168023</v>
      </c>
      <c r="S2836" s="2">
        <v>221</v>
      </c>
      <c r="T2836" s="65" t="s">
        <v>1029</v>
      </c>
      <c r="U2836" s="21">
        <v>1013.16</v>
      </c>
      <c r="V2836" s="2">
        <v>13341</v>
      </c>
      <c r="W2836" s="43" t="str">
        <f>IFERROR(VLOOKUP(V2836, Fornecedores!A:C, 3, FALSE), "")</f>
        <v>DISMA DISTRIBUIDORA</v>
      </c>
      <c r="X2836" s="43" t="str">
        <f>IFERROR(VLOOKUP(V2836, Fornecedores!A:E, 5, FALSE), "")</f>
        <v>Araçatuba</v>
      </c>
      <c r="Y2836" s="43" t="str">
        <f>IFERROR(VLOOKUP(V2836, Fornecedores!A:F, 6, FALSE), "")</f>
        <v>SP</v>
      </c>
      <c r="Z2836" s="14" t="str">
        <f>IF(H2836=0, "Pedido entregue!", "Pendente")</f>
        <v>Pedido entregue!</v>
      </c>
      <c r="AA2836" s="74"/>
      <c r="AB2836" s="58" t="str">
        <f>IF(Z2836="Pedido Entregue!", IF(AA2836=1, "Retirado do Almoxarifado", IF(AA2836=2, "Material devolvido", "Aguardando retirada")), IF(Z2836="Pendente", "Entrega pendente", ""))</f>
        <v>Aguardando retirada</v>
      </c>
      <c r="AC2836" s="18">
        <v>1</v>
      </c>
      <c r="AD2836" s="18">
        <f>AC2836/SUMIF($P:$P,P2836,$AC:$AC)</f>
        <v>1</v>
      </c>
      <c r="AE2836" s="18">
        <f>IF(R2836=0,0,AC2836/SUMIF($R:$R,R2836,$AC:$AC))</f>
        <v>0.5</v>
      </c>
      <c r="AF2836" s="18">
        <f>IF(R2836=0,1,0)</f>
        <v>0</v>
      </c>
      <c r="AH2836" t="str">
        <f>TEXT(J2836,"MMMM")</f>
        <v>maio</v>
      </c>
    </row>
    <row r="2837" spans="1:34" ht="12.75" hidden="1" customHeight="1" x14ac:dyDescent="0.25">
      <c r="A2837" s="90" t="str">
        <f>IF(C2837="Oficina Diversos","Oficina Geral",
IF(ISNUMBER(FIND("Estoque - Colhedoras",C2837)),"Colhedoras",IF(ISNUMBER(FIND("Caldeiraria",C2837)),"Caldeiraria",IF(ISNUMBER(FIND("Borracharia",C2837)),"Borracharia",IF(ISNUMBER(FIND("Lubrificação",C2837)),"Lubrificação",
IF(ISNUMBER(FIND("Estoque - Carregadeiras",C2837)),"Carregadeiras",IF(ISNUMBER(FIND("Estoque - Veic. Leves",C2837)),"Veic. Leves",
IF(ISNUMBER(FIND("Estoque - Caminhões",C2837)),"Caminhões",IF(ISNUMBER(FIND("Estoque - Transbordos",C2837)),"Transbordos",
IF(ISNUMBER(FIND("Estoque - Tratores",C2837)),"Tratores",
IF(ISNUMBER(FIND("Estoque - Máquinas pesadas",C2837)),"Máquinas pesadas",
IF(ISNUMBER(FIND("Estoque - Reboques",C2837)),"Reboques",
IF(C2837="Estoque","Estoque",
IF(AND(ISNUMBER(C2837),C2837&gt;1000,C2837&lt;2000),"Caminhões",
IF(AND(ISNUMBER(C2837),C2837&gt;2000,C2837&lt;3000),"Tratores",
IF(AND(ISNUMBER(C2837),C2837&gt;3000,C2837&lt;4000),"Carregadeiras",
IF(AND(ISNUMBER(C2837),C2837&gt;4000,C2837&lt;5000),"Máquinas pesadas",
IF(AND(ISNUMBER(C2837),C2837&gt;5000,C2837&lt;6000),"Colhedoras",
IF(AND(ISNUMBER(C2837),C2837&gt;7000,C2837&lt;8000),"Irrigação",
IF(AND(ISNUMBER(C2837),C2837&gt;8000,C2837&lt;9000),"Reboques",IF(AND(ISNUMBER(C2837),C2837&gt;0,C2837&lt;1000),"Veic. Leves","")))))))))))))))))))))</f>
        <v>Tratores</v>
      </c>
      <c r="B2837" s="72"/>
      <c r="C2837" s="2">
        <v>2036</v>
      </c>
      <c r="D2837" s="2">
        <v>91539</v>
      </c>
      <c r="E2837" s="3" t="s">
        <v>19840</v>
      </c>
      <c r="F2837" s="14" t="str">
        <f>IF(ISBLANK(K2837), "Apenas Solicitação", "Tem OC")</f>
        <v>Tem OC</v>
      </c>
      <c r="G2837" s="2">
        <v>2</v>
      </c>
      <c r="H2837" s="37">
        <f>G2837-I2837</f>
        <v>0</v>
      </c>
      <c r="I2837" s="38">
        <v>2</v>
      </c>
      <c r="J2837" s="4">
        <v>45793</v>
      </c>
      <c r="K2837" s="180">
        <v>45800</v>
      </c>
      <c r="L2837" s="3" t="s">
        <v>20152</v>
      </c>
      <c r="M2837" s="44" t="str">
        <f ca="1">IF(OR(N2837="", N2837=0), "", IF(N2837&gt;TODAY(), "No prazo", "Atrasado"))</f>
        <v>Atrasado</v>
      </c>
      <c r="N2837" s="44">
        <f>IFERROR(K2837 + VALUE(LEFT(L2837, FIND(" ", L2837) - 1)), "")</f>
        <v>45801</v>
      </c>
      <c r="O2837" s="3">
        <f>IF(_xlfn.DAYS(K2837,J2837)&lt;0, "Aguardando OC", _xlfn.DAYS(K2837,J2837))</f>
        <v>7</v>
      </c>
      <c r="P2837" s="14">
        <v>403149</v>
      </c>
      <c r="Q2837" s="12"/>
      <c r="R2837" s="14">
        <v>168023</v>
      </c>
      <c r="S2837" s="2">
        <v>221</v>
      </c>
      <c r="T2837" s="65" t="s">
        <v>1029</v>
      </c>
      <c r="U2837" s="21">
        <v>1310</v>
      </c>
      <c r="V2837" s="2">
        <v>13341</v>
      </c>
      <c r="W2837" s="43" t="str">
        <f>IFERROR(VLOOKUP(V2837, Fornecedores!A:C, 3, FALSE), "")</f>
        <v>DISMA DISTRIBUIDORA</v>
      </c>
      <c r="X2837" s="43" t="str">
        <f>IFERROR(VLOOKUP(V2837, Fornecedores!A:E, 5, FALSE), "")</f>
        <v>Araçatuba</v>
      </c>
      <c r="Y2837" s="43" t="str">
        <f>IFERROR(VLOOKUP(V2837, Fornecedores!A:F, 6, FALSE), "")</f>
        <v>SP</v>
      </c>
      <c r="Z2837" s="14" t="str">
        <f>IF(H2837=0, "Pedido entregue!", "Pendente")</f>
        <v>Pedido entregue!</v>
      </c>
      <c r="AA2837" s="74"/>
      <c r="AB2837" s="58" t="str">
        <f>IF(Z2837="Pedido Entregue!", IF(AA2837=1, "Retirado do Almoxarifado", IF(AA2837=2, "Material devolvido", "Aguardando retirada")), IF(Z2837="Pendente", "Entrega pendente", ""))</f>
        <v>Aguardando retirada</v>
      </c>
      <c r="AC2837" s="18">
        <v>1</v>
      </c>
      <c r="AD2837" s="18">
        <f>AC2837/SUMIF($P:$P,P2837,$AC:$AC)</f>
        <v>1</v>
      </c>
      <c r="AE2837" s="18">
        <f>IF(R2837=0,0,AC2837/SUMIF($R:$R,R2837,$AC:$AC))</f>
        <v>0.5</v>
      </c>
      <c r="AF2837" s="18">
        <f>IF(R2837=0,1,0)</f>
        <v>0</v>
      </c>
      <c r="AH2837" t="str">
        <f>TEXT(J2837,"MMMM")</f>
        <v>maio</v>
      </c>
    </row>
    <row r="2838" spans="1:34" ht="12.75" hidden="1" customHeight="1" x14ac:dyDescent="0.25">
      <c r="A2838" s="90" t="str">
        <f>IF(C2838="Oficina Diversos","Oficina Geral",
IF(ISNUMBER(FIND("Estoque - Colhedoras",C2838)),"Colhedoras",IF(ISNUMBER(FIND("Caldeiraria",C2838)),"Caldeiraria",IF(ISNUMBER(FIND("Borracharia",C2838)),"Borracharia",IF(ISNUMBER(FIND("Lubrificação",C2838)),"Lubrificação",
IF(ISNUMBER(FIND("Estoque - Carregadeiras",C2838)),"Carregadeiras",IF(ISNUMBER(FIND("Estoque - Veic. Leves",C2838)),"Veic. Leves",
IF(ISNUMBER(FIND("Estoque - Caminhões",C2838)),"Caminhões",IF(ISNUMBER(FIND("Estoque - Transbordos",C2838)),"Transbordos",
IF(ISNUMBER(FIND("Estoque - Tratores",C2838)),"Tratores",
IF(ISNUMBER(FIND("Estoque - Máquinas pesadas",C2838)),"Máquinas pesadas",
IF(ISNUMBER(FIND("Estoque - Reboques",C2838)),"Reboques",
IF(C2838="Estoque","Estoque",
IF(AND(ISNUMBER(C2838),C2838&gt;1000,C2838&lt;2000),"Caminhões",
IF(AND(ISNUMBER(C2838),C2838&gt;2000,C2838&lt;3000),"Tratores",
IF(AND(ISNUMBER(C2838),C2838&gt;3000,C2838&lt;4000),"Carregadeiras",
IF(AND(ISNUMBER(C2838),C2838&gt;4000,C2838&lt;5000),"Máquinas pesadas",
IF(AND(ISNUMBER(C2838),C2838&gt;5000,C2838&lt;6000),"Colhedoras",
IF(AND(ISNUMBER(C2838),C2838&gt;7000,C2838&lt;8000),"Irrigação",
IF(AND(ISNUMBER(C2838),C2838&gt;8000,C2838&lt;9000),"Reboques",IF(AND(ISNUMBER(C2838),C2838&gt;0,C2838&lt;1000),"Veic. Leves","")))))))))))))))))))))</f>
        <v>Tratores</v>
      </c>
      <c r="B2838" s="72"/>
      <c r="C2838" s="2">
        <v>2036</v>
      </c>
      <c r="D2838" s="2">
        <v>91540</v>
      </c>
      <c r="E2838" s="3" t="s">
        <v>19837</v>
      </c>
      <c r="F2838" s="14" t="str">
        <f>IF(ISBLANK(K2838), "Apenas Solicitação", "Tem OC")</f>
        <v>Tem OC</v>
      </c>
      <c r="G2838" s="2">
        <v>2</v>
      </c>
      <c r="H2838" s="37">
        <f>G2838-I2838</f>
        <v>0</v>
      </c>
      <c r="I2838" s="38">
        <v>2</v>
      </c>
      <c r="J2838" s="4">
        <v>45793</v>
      </c>
      <c r="K2838" s="180">
        <v>45800</v>
      </c>
      <c r="L2838" s="3" t="s">
        <v>20158</v>
      </c>
      <c r="M2838" s="44" t="str">
        <f ca="1">IF(OR(N2838="", N2838=0), "", IF(N2838&gt;TODAY(), "No prazo", "Atrasado"))</f>
        <v>Atrasado</v>
      </c>
      <c r="N2838" s="44">
        <f>IFERROR(K2838 + VALUE(LEFT(L2838, FIND(" ", L2838) - 1)), "")</f>
        <v>45812</v>
      </c>
      <c r="O2838" s="3">
        <f>IF(_xlfn.DAYS(K2838,J2838)&lt;0, "Aguardando OC", _xlfn.DAYS(K2838,J2838))</f>
        <v>7</v>
      </c>
      <c r="P2838" s="14">
        <v>403150</v>
      </c>
      <c r="Q2838" s="12"/>
      <c r="R2838" s="14">
        <v>168025</v>
      </c>
      <c r="S2838" s="2">
        <v>221</v>
      </c>
      <c r="T2838" s="65" t="s">
        <v>1029</v>
      </c>
      <c r="U2838" s="21">
        <v>1863.6</v>
      </c>
      <c r="V2838" s="2">
        <v>11614</v>
      </c>
      <c r="W2838" s="43" t="str">
        <f>IFERROR(VLOOKUP(V2838, Fornecedores!A:C, 3, FALSE), "")</f>
        <v>DF MAQUINAS</v>
      </c>
      <c r="X2838" s="43" t="str">
        <f>IFERROR(VLOOKUP(V2838, Fornecedores!A:E, 5, FALSE), "")</f>
        <v>Bayeux</v>
      </c>
      <c r="Y2838" s="43" t="str">
        <f>IFERROR(VLOOKUP(V2838, Fornecedores!A:F, 6, FALSE), "")</f>
        <v>PB</v>
      </c>
      <c r="Z2838" s="14" t="str">
        <f>IF(H2838=0, "Pedido entregue!", "Pendente")</f>
        <v>Pedido entregue!</v>
      </c>
      <c r="AA2838" s="74"/>
      <c r="AB2838" s="58" t="str">
        <f>IF(Z2838="Pedido Entregue!", IF(AA2838=1, "Retirado do Almoxarifado", IF(AA2838=2, "Material devolvido", "Aguardando retirada")), IF(Z2838="Pendente", "Entrega pendente", ""))</f>
        <v>Aguardando retirada</v>
      </c>
      <c r="AC2838" s="18">
        <v>1</v>
      </c>
      <c r="AD2838" s="18">
        <f>AC2838/SUMIF($P:$P,P2838,$AC:$AC)</f>
        <v>1</v>
      </c>
      <c r="AE2838" s="18">
        <f>IF(R2838=0,0,AC2838/SUMIF($R:$R,R2838,$AC:$AC))</f>
        <v>0.33333333333333331</v>
      </c>
      <c r="AF2838" s="18">
        <f>IF(R2838=0,1,0)</f>
        <v>0</v>
      </c>
      <c r="AH2838" t="str">
        <f>TEXT(J2838,"MMMM")</f>
        <v>maio</v>
      </c>
    </row>
    <row r="2839" spans="1:34" ht="12.75" hidden="1" customHeight="1" x14ac:dyDescent="0.25">
      <c r="A2839" s="90" t="str">
        <f>IF(C2839="Oficina Diversos","Oficina Geral",
IF(ISNUMBER(FIND("Estoque - Colhedoras",C2839)),"Colhedoras",IF(ISNUMBER(FIND("Caldeiraria",C2839)),"Caldeiraria",IF(ISNUMBER(FIND("Borracharia",C2839)),"Borracharia",IF(ISNUMBER(FIND("Lubrificação",C2839)),"Lubrificação",
IF(ISNUMBER(FIND("Estoque - Carregadeiras",C2839)),"Carregadeiras",IF(ISNUMBER(FIND("Estoque - Veic. Leves",C2839)),"Veic. Leves",
IF(ISNUMBER(FIND("Estoque - Caminhões",C2839)),"Caminhões",IF(ISNUMBER(FIND("Estoque - Transbordos",C2839)),"Transbordos",
IF(ISNUMBER(FIND("Estoque - Tratores",C2839)),"Tratores",
IF(ISNUMBER(FIND("Estoque - Máquinas pesadas",C2839)),"Máquinas pesadas",
IF(ISNUMBER(FIND("Estoque - Reboques",C2839)),"Reboques",
IF(C2839="Estoque","Estoque",
IF(AND(ISNUMBER(C2839),C2839&gt;1000,C2839&lt;2000),"Caminhões",
IF(AND(ISNUMBER(C2839),C2839&gt;2000,C2839&lt;3000),"Tratores",
IF(AND(ISNUMBER(C2839),C2839&gt;3000,C2839&lt;4000),"Carregadeiras",
IF(AND(ISNUMBER(C2839),C2839&gt;4000,C2839&lt;5000),"Máquinas pesadas",
IF(AND(ISNUMBER(C2839),C2839&gt;5000,C2839&lt;6000),"Colhedoras",
IF(AND(ISNUMBER(C2839),C2839&gt;7000,C2839&lt;8000),"Irrigação",
IF(AND(ISNUMBER(C2839),C2839&gt;8000,C2839&lt;9000),"Reboques",IF(AND(ISNUMBER(C2839),C2839&gt;0,C2839&lt;1000),"Veic. Leves","")))))))))))))))))))))</f>
        <v>Caminhões</v>
      </c>
      <c r="B2839"/>
      <c r="C2839" s="2">
        <v>1045</v>
      </c>
      <c r="D2839" s="2">
        <v>91541</v>
      </c>
      <c r="E2839" s="3" t="s">
        <v>19832</v>
      </c>
      <c r="F2839" s="14" t="str">
        <f>IF(ISBLANK(K2839), "Apenas Solicitação", "Tem OC")</f>
        <v>Tem OC</v>
      </c>
      <c r="G2839" s="2">
        <v>1</v>
      </c>
      <c r="H2839" s="37">
        <f>G2839-I2839</f>
        <v>0</v>
      </c>
      <c r="I2839" s="38">
        <v>1</v>
      </c>
      <c r="J2839" s="4">
        <v>45793</v>
      </c>
      <c r="K2839" s="180">
        <v>45797</v>
      </c>
      <c r="L2839" s="3"/>
      <c r="M2839" s="44"/>
      <c r="N2839" s="44" t="str">
        <f>IFERROR(K2839 + VALUE(LEFT(L2839, FIND(" ", L2839) - 1)), "")</f>
        <v/>
      </c>
      <c r="O2839" s="3">
        <f>IF(_xlfn.DAYS(K2839,J2839)&lt;0, "Aguardando OC", _xlfn.DAYS(K2839,J2839))</f>
        <v>4</v>
      </c>
      <c r="P2839" s="14">
        <v>403179</v>
      </c>
      <c r="Q2839" s="54"/>
      <c r="R2839" s="14">
        <v>167926</v>
      </c>
      <c r="S2839" s="42">
        <v>221</v>
      </c>
      <c r="T2839" s="67" t="s">
        <v>1029</v>
      </c>
      <c r="U2839" s="45">
        <v>153.80000000000001</v>
      </c>
      <c r="V2839" s="2">
        <v>5189</v>
      </c>
      <c r="W2839" s="43" t="str">
        <f>IFERROR(VLOOKUP(V2839, Fornecedores!A:C, 3, FALSE), "")</f>
        <v>REPENORTE</v>
      </c>
      <c r="X2839" s="43" t="str">
        <f>IFERROR(VLOOKUP(V2839, Fornecedores!A:E, 5, FALSE), "")</f>
        <v>Recife</v>
      </c>
      <c r="Y2839" s="43" t="str">
        <f>IFERROR(VLOOKUP(V2839, Fornecedores!A:F, 6, FALSE), "")</f>
        <v>PE</v>
      </c>
      <c r="Z2839" s="14" t="str">
        <f>IF(H2839=0, "Pedido entregue!", "Pendente")</f>
        <v>Pedido entregue!</v>
      </c>
      <c r="AA2839" s="74">
        <v>1</v>
      </c>
      <c r="AB2839" s="58" t="str">
        <f>IF(Z2839="Pedido Entregue!", IF(AA2839=1, "Retirado do Almoxarifado", IF(AA2839=2, "Material devolvido", "Aguardando retirada")), IF(Z2839="Pendente", "Entrega pendente", ""))</f>
        <v>Retirado do Almoxarifado</v>
      </c>
      <c r="AC2839" s="18">
        <v>1</v>
      </c>
      <c r="AD2839" s="18">
        <f>AC2839/SUMIF($P:$P,P2839,$AC:$AC)</f>
        <v>1</v>
      </c>
      <c r="AE2839" s="18">
        <f>IF(R2839=0,0,AC2839/SUMIF($R:$R,R2839,$AC:$AC))</f>
        <v>0.5</v>
      </c>
      <c r="AF2839" s="18">
        <f>IF(R2839=0,1,0)</f>
        <v>0</v>
      </c>
      <c r="AH2839" t="str">
        <f>TEXT(J2839,"MMMM")</f>
        <v>maio</v>
      </c>
    </row>
    <row r="2840" spans="1:34" ht="12.75" hidden="1" customHeight="1" x14ac:dyDescent="0.25">
      <c r="A2840" s="90" t="str">
        <f>IF(C2840="Oficina Diversos","Oficina Geral",
IF(ISNUMBER(FIND("Estoque - Colhedoras",C2840)),"Colhedoras",IF(ISNUMBER(FIND("Caldeiraria",C2840)),"Caldeiraria",IF(ISNUMBER(FIND("Borracharia",C2840)),"Borracharia",IF(ISNUMBER(FIND("Lubrificação",C2840)),"Lubrificação",
IF(ISNUMBER(FIND("Estoque - Carregadeiras",C2840)),"Carregadeiras",IF(ISNUMBER(FIND("Estoque - Veic. Leves",C2840)),"Veic. Leves",
IF(ISNUMBER(FIND("Estoque - Caminhões",C2840)),"Caminhões",IF(ISNUMBER(FIND("Estoque - Transbordos",C2840)),"Transbordos",
IF(ISNUMBER(FIND("Estoque - Tratores",C2840)),"Tratores",
IF(ISNUMBER(FIND("Estoque - Máquinas pesadas",C2840)),"Máquinas pesadas",
IF(ISNUMBER(FIND("Estoque - Reboques",C2840)),"Reboques",
IF(C2840="Estoque","Estoque",
IF(AND(ISNUMBER(C2840),C2840&gt;1000,C2840&lt;2000),"Caminhões",
IF(AND(ISNUMBER(C2840),C2840&gt;2000,C2840&lt;3000),"Tratores",
IF(AND(ISNUMBER(C2840),C2840&gt;3000,C2840&lt;4000),"Carregadeiras",
IF(AND(ISNUMBER(C2840),C2840&gt;4000,C2840&lt;5000),"Máquinas pesadas",
IF(AND(ISNUMBER(C2840),C2840&gt;5000,C2840&lt;6000),"Colhedoras",
IF(AND(ISNUMBER(C2840),C2840&gt;7000,C2840&lt;8000),"Irrigação",
IF(AND(ISNUMBER(C2840),C2840&gt;8000,C2840&lt;9000),"Reboques",IF(AND(ISNUMBER(C2840),C2840&gt;0,C2840&lt;1000),"Veic. Leves","")))))))))))))))))))))</f>
        <v>Caminhões</v>
      </c>
      <c r="B2840" s="72"/>
      <c r="C2840" s="2">
        <v>1045</v>
      </c>
      <c r="D2840" s="2">
        <v>91542</v>
      </c>
      <c r="E2840" s="3" t="s">
        <v>19833</v>
      </c>
      <c r="F2840" s="14" t="str">
        <f>IF(ISBLANK(K2840), "Apenas Solicitação", "Tem OC")</f>
        <v>Tem OC</v>
      </c>
      <c r="G2840" s="2">
        <v>1</v>
      </c>
      <c r="H2840" s="37">
        <f>G2840-I2840</f>
        <v>0</v>
      </c>
      <c r="I2840" s="38">
        <v>1</v>
      </c>
      <c r="J2840" s="4">
        <v>45793</v>
      </c>
      <c r="K2840" s="180">
        <v>45804</v>
      </c>
      <c r="L2840" s="3" t="s">
        <v>20151</v>
      </c>
      <c r="M2840" s="44" t="str">
        <f ca="1">IF(OR(N2840="", N2840=0), "", IF(N2840&gt;TODAY(), "No prazo", "Atrasado"))</f>
        <v>Atrasado</v>
      </c>
      <c r="N2840" s="44">
        <f>IFERROR(K2840 + VALUE(LEFT(L2840, FIND(" ", L2840) - 1)), "")</f>
        <v>45804</v>
      </c>
      <c r="O2840" s="3">
        <f>IF(_xlfn.DAYS(K2840,J2840)&lt;0, "Aguardando OC", _xlfn.DAYS(K2840,J2840))</f>
        <v>11</v>
      </c>
      <c r="P2840" s="14">
        <v>403181</v>
      </c>
      <c r="Q2840" s="12"/>
      <c r="R2840" s="14">
        <v>168233</v>
      </c>
      <c r="S2840" s="2">
        <v>221</v>
      </c>
      <c r="T2840" s="65" t="s">
        <v>1029</v>
      </c>
      <c r="U2840" s="21">
        <v>770</v>
      </c>
      <c r="V2840" s="2">
        <v>2097</v>
      </c>
      <c r="W2840" s="43" t="str">
        <f>IFERROR(VLOOKUP(V2840, Fornecedores!A:C, 3, FALSE), "")</f>
        <v xml:space="preserve">CAUPECAS            </v>
      </c>
      <c r="X2840" s="43" t="str">
        <f>IFERROR(VLOOKUP(V2840, Fornecedores!A:E, 5, FALSE), "")</f>
        <v>Recife</v>
      </c>
      <c r="Y2840" s="43" t="str">
        <f>IFERROR(VLOOKUP(V2840, Fornecedores!A:F, 6, FALSE), "")</f>
        <v>PE</v>
      </c>
      <c r="Z2840" s="14" t="str">
        <f>IF(H2840=0, "Pedido entregue!", "Pendente")</f>
        <v>Pedido entregue!</v>
      </c>
      <c r="AA2840" s="74">
        <v>1</v>
      </c>
      <c r="AB2840" s="58" t="str">
        <f>IF(Z2840="Pedido Entregue!", IF(AA2840=1, "Retirado do Almoxarifado", IF(AA2840=2, "Material devolvido", "Aguardando retirada")), IF(Z2840="Pendente", "Entrega pendente", ""))</f>
        <v>Retirado do Almoxarifado</v>
      </c>
      <c r="AC2840" s="18">
        <v>1</v>
      </c>
      <c r="AD2840" s="18">
        <f>AC2840/SUMIF($P:$P,P2840,$AC:$AC)</f>
        <v>1</v>
      </c>
      <c r="AE2840" s="18">
        <f>IF(R2840=0,0,AC2840/SUMIF($R:$R,R2840,$AC:$AC))</f>
        <v>1</v>
      </c>
      <c r="AF2840" s="18">
        <f>IF(R2840=0,1,0)</f>
        <v>0</v>
      </c>
      <c r="AH2840" t="str">
        <f>TEXT(J2840,"MMMM")</f>
        <v>maio</v>
      </c>
    </row>
    <row r="2841" spans="1:34" ht="12.75" hidden="1" customHeight="1" x14ac:dyDescent="0.25">
      <c r="A2841" s="90" t="str">
        <f>IF(C2841="Oficina Diversos","Oficina Geral",
IF(ISNUMBER(FIND("Estoque - Colhedoras",C2841)),"Colhedoras",IF(ISNUMBER(FIND("Caldeiraria",C2841)),"Caldeiraria",IF(ISNUMBER(FIND("Borracharia",C2841)),"Borracharia",IF(ISNUMBER(FIND("Lubrificação",C2841)),"Lubrificação",
IF(ISNUMBER(FIND("Estoque - Carregadeiras",C2841)),"Carregadeiras",IF(ISNUMBER(FIND("Estoque - Veic. Leves",C2841)),"Veic. Leves",
IF(ISNUMBER(FIND("Estoque - Caminhões",C2841)),"Caminhões",IF(ISNUMBER(FIND("Estoque - Transbordos",C2841)),"Transbordos",
IF(ISNUMBER(FIND("Estoque - Tratores",C2841)),"Tratores",
IF(ISNUMBER(FIND("Estoque - Máquinas pesadas",C2841)),"Máquinas pesadas",
IF(ISNUMBER(FIND("Estoque - Reboques",C2841)),"Reboques",
IF(C2841="Estoque","Estoque",
IF(AND(ISNUMBER(C2841),C2841&gt;1000,C2841&lt;2000),"Caminhões",
IF(AND(ISNUMBER(C2841),C2841&gt;2000,C2841&lt;3000),"Tratores",
IF(AND(ISNUMBER(C2841),C2841&gt;3000,C2841&lt;4000),"Carregadeiras",
IF(AND(ISNUMBER(C2841),C2841&gt;4000,C2841&lt;5000),"Máquinas pesadas",
IF(AND(ISNUMBER(C2841),C2841&gt;5000,C2841&lt;6000),"Colhedoras",
IF(AND(ISNUMBER(C2841),C2841&gt;7000,C2841&lt;8000),"Irrigação",
IF(AND(ISNUMBER(C2841),C2841&gt;8000,C2841&lt;9000),"Reboques",IF(AND(ISNUMBER(C2841),C2841&gt;0,C2841&lt;1000),"Veic. Leves","")))))))))))))))))))))</f>
        <v>Caminhões</v>
      </c>
      <c r="B2841" s="72"/>
      <c r="C2841" s="2">
        <v>1045</v>
      </c>
      <c r="D2841" s="2">
        <v>91543</v>
      </c>
      <c r="E2841" s="3" t="s">
        <v>19834</v>
      </c>
      <c r="F2841" s="14" t="str">
        <f>IF(ISBLANK(K2841), "Apenas Solicitação", "Tem OC")</f>
        <v>Tem OC</v>
      </c>
      <c r="G2841" s="2">
        <v>1</v>
      </c>
      <c r="H2841" s="37">
        <f>G2841-I2841</f>
        <v>0</v>
      </c>
      <c r="I2841" s="38">
        <v>1</v>
      </c>
      <c r="J2841" s="4">
        <v>45793</v>
      </c>
      <c r="K2841" s="180">
        <v>45803</v>
      </c>
      <c r="L2841" s="3" t="s">
        <v>20155</v>
      </c>
      <c r="M2841" s="44" t="str">
        <f ca="1">IF(OR(N2841="", N2841=0), "", IF(N2841&gt;TODAY(), "No prazo", "Atrasado"))</f>
        <v>Atrasado</v>
      </c>
      <c r="N2841" s="44">
        <f>IFERROR(K2841 + VALUE(LEFT(L2841, FIND(" ", L2841) - 1)), "")</f>
        <v>45804</v>
      </c>
      <c r="O2841" s="3">
        <f>IF(_xlfn.DAYS(K2841,J2841)&lt;0, "Aguardando OC", _xlfn.DAYS(K2841,J2841))</f>
        <v>10</v>
      </c>
      <c r="P2841" s="14">
        <v>403184</v>
      </c>
      <c r="Q2841" s="12"/>
      <c r="R2841" s="14">
        <v>168127</v>
      </c>
      <c r="S2841" s="2">
        <v>221</v>
      </c>
      <c r="T2841" s="65" t="s">
        <v>1029</v>
      </c>
      <c r="U2841" s="21">
        <v>104.94</v>
      </c>
      <c r="V2841" s="2">
        <v>2106</v>
      </c>
      <c r="W2841" s="43" t="str">
        <f>IFERROR(VLOOKUP(V2841, Fornecedores!A:C, 3, FALSE), "")</f>
        <v xml:space="preserve">UNIDAS              </v>
      </c>
      <c r="X2841" s="43" t="str">
        <f>IFERROR(VLOOKUP(V2841, Fornecedores!A:E, 5, FALSE), "")</f>
        <v>João Pessoa</v>
      </c>
      <c r="Y2841" s="43" t="str">
        <f>IFERROR(VLOOKUP(V2841, Fornecedores!A:F, 6, FALSE), "")</f>
        <v>PB</v>
      </c>
      <c r="Z2841" s="14" t="str">
        <f>IF(H2841=0, "Pedido entregue!", "Pendente")</f>
        <v>Pedido entregue!</v>
      </c>
      <c r="AA2841" s="74">
        <v>0</v>
      </c>
      <c r="AB2841" s="58" t="str">
        <f>IF(Z2841="Pedido Entregue!", IF(AA2841=1, "Retirado do Almoxarifado", IF(AA2841=2, "Material devolvido", "Aguardando retirada")), IF(Z2841="Pendente", "Entrega pendente", ""))</f>
        <v>Aguardando retirada</v>
      </c>
      <c r="AC2841" s="18">
        <v>1</v>
      </c>
      <c r="AD2841" s="18">
        <f>AC2841/SUMIF($P:$P,P2841,$AC:$AC)</f>
        <v>1</v>
      </c>
      <c r="AE2841" s="18">
        <f>IF(R2841=0,0,AC2841/SUMIF($R:$R,R2841,$AC:$AC))</f>
        <v>0.5</v>
      </c>
      <c r="AF2841" s="18">
        <f>IF(R2841=0,1,0)</f>
        <v>0</v>
      </c>
      <c r="AH2841" t="str">
        <f>TEXT(J2841,"MMMM")</f>
        <v>maio</v>
      </c>
    </row>
    <row r="2842" spans="1:34" ht="12.75" hidden="1" customHeight="1" x14ac:dyDescent="0.25">
      <c r="A2842" s="90" t="str">
        <f>IF(C2842="Oficina Diversos","Oficina Geral",
IF(ISNUMBER(FIND("Estoque - Colhedoras",C2842)),"Colhedoras",IF(ISNUMBER(FIND("Caldeiraria",C2842)),"Caldeiraria",IF(ISNUMBER(FIND("Borracharia",C2842)),"Borracharia",IF(ISNUMBER(FIND("Lubrificação",C2842)),"Lubrificação",
IF(ISNUMBER(FIND("Estoque - Carregadeiras",C2842)),"Carregadeiras",IF(ISNUMBER(FIND("Estoque - Veic. Leves",C2842)),"Veic. Leves",
IF(ISNUMBER(FIND("Estoque - Caminhões",C2842)),"Caminhões",IF(ISNUMBER(FIND("Estoque - Transbordos",C2842)),"Transbordos",
IF(ISNUMBER(FIND("Estoque - Tratores",C2842)),"Tratores",
IF(ISNUMBER(FIND("Estoque - Máquinas pesadas",C2842)),"Máquinas pesadas",
IF(ISNUMBER(FIND("Estoque - Reboques",C2842)),"Reboques",
IF(C2842="Estoque","Estoque",
IF(AND(ISNUMBER(C2842),C2842&gt;1000,C2842&lt;2000),"Caminhões",
IF(AND(ISNUMBER(C2842),C2842&gt;2000,C2842&lt;3000),"Tratores",
IF(AND(ISNUMBER(C2842),C2842&gt;3000,C2842&lt;4000),"Carregadeiras",
IF(AND(ISNUMBER(C2842),C2842&gt;4000,C2842&lt;5000),"Máquinas pesadas",
IF(AND(ISNUMBER(C2842),C2842&gt;5000,C2842&lt;6000),"Colhedoras",
IF(AND(ISNUMBER(C2842),C2842&gt;7000,C2842&lt;8000),"Irrigação",
IF(AND(ISNUMBER(C2842),C2842&gt;8000,C2842&lt;9000),"Reboques",IF(AND(ISNUMBER(C2842),C2842&gt;0,C2842&lt;1000),"Veic. Leves","")))))))))))))))))))))</f>
        <v>Caminhões</v>
      </c>
      <c r="C2842" s="171">
        <v>1030</v>
      </c>
      <c r="D2842" s="170">
        <v>91543</v>
      </c>
      <c r="E2842" s="173" t="s">
        <v>19834</v>
      </c>
      <c r="F2842" s="101" t="str">
        <f>IF(ISBLANK(K2842), "Apenas Solicitação", "Tem OC")</f>
        <v>Tem OC</v>
      </c>
      <c r="G2842" s="170">
        <v>1</v>
      </c>
      <c r="H2842" s="102">
        <f>G2842-I2842</f>
        <v>0</v>
      </c>
      <c r="I2842" s="103">
        <v>1</v>
      </c>
      <c r="J2842" s="174">
        <v>45847</v>
      </c>
      <c r="K2842" s="174">
        <v>45853</v>
      </c>
      <c r="L2842" s="173" t="s">
        <v>20160</v>
      </c>
      <c r="M2842" s="104" t="str">
        <f ca="1">IF(OR(N2842="", N2842=0), "", IF(N2842&gt;TODAY(), "No prazo", "Atrasado"))</f>
        <v>No prazo</v>
      </c>
      <c r="N2842" s="104">
        <f>IFERROR(K2842 + VALUE(LEFT(L2842, FIND(" ", L2842) - 1)), "")</f>
        <v>45863</v>
      </c>
      <c r="O2842" s="105">
        <f>IF(_xlfn.DAYS(K2842,J2842)&lt;0, "Aguardando OC", _xlfn.DAYS(K2842,J2842))</f>
        <v>6</v>
      </c>
      <c r="P2842" s="201">
        <v>411012</v>
      </c>
      <c r="Q2842" s="12"/>
      <c r="R2842" s="212">
        <v>170979</v>
      </c>
      <c r="S2842" s="2">
        <v>221</v>
      </c>
      <c r="T2842" s="65" t="s">
        <v>1029</v>
      </c>
      <c r="U2842" s="170">
        <v>240</v>
      </c>
      <c r="V2842" s="170">
        <v>2106</v>
      </c>
      <c r="W2842" s="105" t="str">
        <f>IFERROR(VLOOKUP(V2842, Fornecedores!A:C, 3, FALSE), "")</f>
        <v xml:space="preserve">UNIDAS              </v>
      </c>
      <c r="X2842" s="105" t="str">
        <f>IFERROR(VLOOKUP(V2842, Fornecedores!A:E, 5, FALSE), "")</f>
        <v>João Pessoa</v>
      </c>
      <c r="Y2842" s="105" t="str">
        <f>IFERROR(VLOOKUP(V2842, Fornecedores!A:F, 6, FALSE), "")</f>
        <v>PB</v>
      </c>
      <c r="Z2842" s="101" t="str">
        <f>IF(H2842=0, "Pedido entregue!", "Pendente")</f>
        <v>Pedido entregue!</v>
      </c>
      <c r="AB2842" s="132" t="str">
        <f>IF(Z2842="Pedido Entregue!", IF(AA2842=1, "Retirado do Almoxarifado", IF(AA2842=2, "Material devolvido", "Aguardando retirada")), IF(Z2842="Pendente", "Entrega pendente", ""))</f>
        <v>Aguardando retirada</v>
      </c>
      <c r="AC2842" s="18">
        <v>1</v>
      </c>
      <c r="AD2842" s="18">
        <f>AC2842/SUMIF($P:$P,P2842,$AC:$AC)</f>
        <v>1</v>
      </c>
      <c r="AE2842" s="18">
        <f>IF(R2842=0,0,AC2842/SUMIF($R:$R,R2842,$AC:$AC))</f>
        <v>0.16666666666666666</v>
      </c>
      <c r="AF2842" s="18">
        <f>IF(R2842=0,1,0)</f>
        <v>0</v>
      </c>
      <c r="AH2842" t="str">
        <f>TEXT(J2842,"MMMM")</f>
        <v>julho</v>
      </c>
    </row>
    <row r="2843" spans="1:34" ht="12.75" hidden="1" customHeight="1" x14ac:dyDescent="0.25">
      <c r="A2843" s="90" t="str">
        <f>IF(C2843="Oficina Diversos","Oficina Geral",
IF(ISNUMBER(FIND("Estoque - Colhedoras",C2843)),"Colhedoras",IF(ISNUMBER(FIND("Caldeiraria",C2843)),"Caldeiraria",IF(ISNUMBER(FIND("Borracharia",C2843)),"Borracharia",IF(ISNUMBER(FIND("Lubrificação",C2843)),"Lubrificação",
IF(ISNUMBER(FIND("Estoque - Carregadeiras",C2843)),"Carregadeiras",IF(ISNUMBER(FIND("Estoque - Veic. Leves",C2843)),"Veic. Leves",
IF(ISNUMBER(FIND("Estoque - Caminhões",C2843)),"Caminhões",IF(ISNUMBER(FIND("Estoque - Transbordos",C2843)),"Transbordos",
IF(ISNUMBER(FIND("Estoque - Tratores",C2843)),"Tratores",
IF(ISNUMBER(FIND("Estoque - Máquinas pesadas",C2843)),"Máquinas pesadas",
IF(ISNUMBER(FIND("Estoque - Reboques",C2843)),"Reboques",
IF(C2843="Estoque","Estoque",
IF(AND(ISNUMBER(C2843),C2843&gt;1000,C2843&lt;2000),"Caminhões",
IF(AND(ISNUMBER(C2843),C2843&gt;2000,C2843&lt;3000),"Tratores",
IF(AND(ISNUMBER(C2843),C2843&gt;3000,C2843&lt;4000),"Carregadeiras",
IF(AND(ISNUMBER(C2843),C2843&gt;4000,C2843&lt;5000),"Máquinas pesadas",
IF(AND(ISNUMBER(C2843),C2843&gt;5000,C2843&lt;6000),"Colhedoras",
IF(AND(ISNUMBER(C2843),C2843&gt;7000,C2843&lt;8000),"Irrigação",
IF(AND(ISNUMBER(C2843),C2843&gt;8000,C2843&lt;9000),"Reboques",IF(AND(ISNUMBER(C2843),C2843&gt;0,C2843&lt;1000),"Veic. Leves","")))))))))))))))))))))</f>
        <v>Caminhões</v>
      </c>
      <c r="B2843" s="72"/>
      <c r="C2843" s="2">
        <v>1045</v>
      </c>
      <c r="D2843" s="2">
        <v>91544</v>
      </c>
      <c r="E2843" s="3" t="s">
        <v>19835</v>
      </c>
      <c r="F2843" s="14" t="str">
        <f>IF(ISBLANK(K2843), "Apenas Solicitação", "Tem OC")</f>
        <v>Tem OC</v>
      </c>
      <c r="G2843" s="2">
        <v>1</v>
      </c>
      <c r="H2843" s="37">
        <f>G2843-I2843</f>
        <v>0</v>
      </c>
      <c r="I2843" s="38">
        <v>1</v>
      </c>
      <c r="J2843" s="4">
        <v>45793</v>
      </c>
      <c r="K2843" s="180">
        <v>45803</v>
      </c>
      <c r="L2843" s="3" t="s">
        <v>20151</v>
      </c>
      <c r="M2843" s="44" t="str">
        <f ca="1">IF(OR(N2843="", N2843=0), "", IF(N2843&gt;TODAY(), "No prazo", "Atrasado"))</f>
        <v>Atrasado</v>
      </c>
      <c r="N2843" s="44">
        <f>IFERROR(K2843 + VALUE(LEFT(L2843, FIND(" ", L2843) - 1)), "")</f>
        <v>45803</v>
      </c>
      <c r="O2843" s="3">
        <f>IF(_xlfn.DAYS(K2843,J2843)&lt;0, "Aguardando OC", _xlfn.DAYS(K2843,J2843))</f>
        <v>10</v>
      </c>
      <c r="P2843" s="14">
        <v>403188</v>
      </c>
      <c r="Q2843" s="12"/>
      <c r="R2843" s="14">
        <v>168124</v>
      </c>
      <c r="S2843" s="2">
        <v>221</v>
      </c>
      <c r="T2843" s="65" t="s">
        <v>1029</v>
      </c>
      <c r="U2843" s="21">
        <v>367.2</v>
      </c>
      <c r="V2843" s="2">
        <v>2528</v>
      </c>
      <c r="W2843" s="43" t="str">
        <f>IFERROR(VLOOKUP(V2843, Fornecedores!A:C, 3, FALSE), "")</f>
        <v xml:space="preserve">REDIESEL            </v>
      </c>
      <c r="X2843" s="43" t="str">
        <f>IFERROR(VLOOKUP(V2843, Fornecedores!A:E, 5, FALSE), "")</f>
        <v>Jaboatão dos Guararapes</v>
      </c>
      <c r="Y2843" s="43" t="str">
        <f>IFERROR(VLOOKUP(V2843, Fornecedores!A:F, 6, FALSE), "")</f>
        <v>PE</v>
      </c>
      <c r="Z2843" s="14" t="str">
        <f>IF(H2843=0, "Pedido entregue!", "Pendente")</f>
        <v>Pedido entregue!</v>
      </c>
      <c r="AA2843" s="74">
        <v>1</v>
      </c>
      <c r="AB2843" s="58" t="str">
        <f>IF(Z2843="Pedido Entregue!", IF(AA2843=1, "Retirado do Almoxarifado", IF(AA2843=2, "Material devolvido", "Aguardando retirada")), IF(Z2843="Pendente", "Entrega pendente", ""))</f>
        <v>Retirado do Almoxarifado</v>
      </c>
      <c r="AC2843" s="18">
        <v>1</v>
      </c>
      <c r="AD2843" s="18">
        <f>AC2843/SUMIF($P:$P,P2843,$AC:$AC)</f>
        <v>1</v>
      </c>
      <c r="AE2843" s="18">
        <f>IF(R2843=0,0,AC2843/SUMIF($R:$R,R2843,$AC:$AC))</f>
        <v>0.5</v>
      </c>
      <c r="AF2843" s="18">
        <f>IF(R2843=0,1,0)</f>
        <v>0</v>
      </c>
      <c r="AH2843" t="str">
        <f>TEXT(J2843,"MMMM")</f>
        <v>maio</v>
      </c>
    </row>
    <row r="2844" spans="1:34" ht="12.75" hidden="1" customHeight="1" x14ac:dyDescent="0.25">
      <c r="A2844" s="90" t="str">
        <f>IF(C2844="Oficina Diversos","Oficina Geral",
IF(ISNUMBER(FIND("Estoque - Colhedoras",C2844)),"Colhedoras",IF(ISNUMBER(FIND("Caldeiraria",C2844)),"Caldeiraria",IF(ISNUMBER(FIND("Borracharia",C2844)),"Borracharia",IF(ISNUMBER(FIND("Lubrificação",C2844)),"Lubrificação",
IF(ISNUMBER(FIND("Estoque - Carregadeiras",C2844)),"Carregadeiras",IF(ISNUMBER(FIND("Estoque - Veic. Leves",C2844)),"Veic. Leves",
IF(ISNUMBER(FIND("Estoque - Caminhões",C2844)),"Caminhões",IF(ISNUMBER(FIND("Estoque - Transbordos",C2844)),"Transbordos",
IF(ISNUMBER(FIND("Estoque - Tratores",C2844)),"Tratores",
IF(ISNUMBER(FIND("Estoque - Máquinas pesadas",C2844)),"Máquinas pesadas",
IF(ISNUMBER(FIND("Estoque - Reboques",C2844)),"Reboques",
IF(C2844="Estoque","Estoque",
IF(AND(ISNUMBER(C2844),C2844&gt;1000,C2844&lt;2000),"Caminhões",
IF(AND(ISNUMBER(C2844),C2844&gt;2000,C2844&lt;3000),"Tratores",
IF(AND(ISNUMBER(C2844),C2844&gt;3000,C2844&lt;4000),"Carregadeiras",
IF(AND(ISNUMBER(C2844),C2844&gt;4000,C2844&lt;5000),"Máquinas pesadas",
IF(AND(ISNUMBER(C2844),C2844&gt;5000,C2844&lt;6000),"Colhedoras",
IF(AND(ISNUMBER(C2844),C2844&gt;7000,C2844&lt;8000),"Irrigação",
IF(AND(ISNUMBER(C2844),C2844&gt;8000,C2844&lt;9000),"Reboques",IF(AND(ISNUMBER(C2844),C2844&gt;0,C2844&lt;1000),"Veic. Leves","")))))))))))))))))))))</f>
        <v>Caminhões</v>
      </c>
      <c r="B2844"/>
      <c r="C2844" s="69">
        <v>1045</v>
      </c>
      <c r="D2844" s="69">
        <v>91544</v>
      </c>
      <c r="E2844" s="70" t="s">
        <v>19835</v>
      </c>
      <c r="F2844" s="14" t="str">
        <f>IF(ISBLANK(K2844), "Apenas Solicitação", "Tem OC")</f>
        <v>Tem OC</v>
      </c>
      <c r="G2844" s="69">
        <v>1</v>
      </c>
      <c r="H2844" s="37">
        <f>G2844-I2844</f>
        <v>0</v>
      </c>
      <c r="I2844" s="38">
        <v>1</v>
      </c>
      <c r="J2844" s="71">
        <v>45805</v>
      </c>
      <c r="K2844" s="186">
        <v>45810</v>
      </c>
      <c r="L2844" s="70" t="s">
        <v>20153</v>
      </c>
      <c r="M2844" s="44" t="str">
        <f ca="1">IF(OR(N2844="", N2844=0), "", IF(N2844&gt;TODAY(), "No prazo", "Atrasado"))</f>
        <v>Atrasado</v>
      </c>
      <c r="N2844" s="44">
        <f>IFERROR(K2844 + VALUE(LEFT(L2844, FIND(" ", L2844) - 1)), "")</f>
        <v>45812</v>
      </c>
      <c r="O2844" s="3">
        <f>IF(_xlfn.DAYS(K2844,J2844)&lt;0, "Aguardando OC", _xlfn.DAYS(K2844,J2844))</f>
        <v>5</v>
      </c>
      <c r="P2844" s="195">
        <v>404951</v>
      </c>
      <c r="Q2844" s="12"/>
      <c r="R2844" s="195">
        <v>168502</v>
      </c>
      <c r="S2844" s="69">
        <v>221</v>
      </c>
      <c r="T2844" s="65" t="s">
        <v>1029</v>
      </c>
      <c r="U2844" s="120">
        <v>170.08</v>
      </c>
      <c r="V2844" s="69">
        <v>2528</v>
      </c>
      <c r="W2844" s="43" t="str">
        <f>IFERROR(VLOOKUP(V2844, Fornecedores!A:C, 3, FALSE), "")</f>
        <v xml:space="preserve">REDIESEL            </v>
      </c>
      <c r="X2844" s="43" t="str">
        <f>IFERROR(VLOOKUP(V2844, Fornecedores!A:E, 5, FALSE), "")</f>
        <v>Jaboatão dos Guararapes</v>
      </c>
      <c r="Y2844" s="43" t="str">
        <f>IFERROR(VLOOKUP(V2844, Fornecedores!A:F, 6, FALSE), "")</f>
        <v>PE</v>
      </c>
      <c r="Z2844" s="14" t="str">
        <f>IF(H2844=0, "Pedido entregue!", "Pendente")</f>
        <v>Pedido entregue!</v>
      </c>
      <c r="AA2844"/>
      <c r="AB2844" s="58" t="str">
        <f>IF(Z2844="Pedido Entregue!", IF(AA2844=1, "Retirado do Almoxarifado", IF(AA2844=2, "Material devolvido", "Aguardando retirada")), IF(Z2844="Pendente", "Entrega pendente", ""))</f>
        <v>Aguardando retirada</v>
      </c>
      <c r="AC2844" s="18">
        <v>1</v>
      </c>
      <c r="AD2844" s="18">
        <f>AC2844/SUMIF($P:$P,P2844,$AC:$AC)</f>
        <v>1</v>
      </c>
      <c r="AE2844" s="18">
        <f>IF(R2844=0,0,AC2844/SUMIF($R:$R,R2844,$AC:$AC))</f>
        <v>0.5</v>
      </c>
      <c r="AF2844" s="18">
        <f>IF(R2844=0,1,0)</f>
        <v>0</v>
      </c>
      <c r="AH2844" t="str">
        <f>TEXT(J2844,"MMMM")</f>
        <v>maio</v>
      </c>
    </row>
    <row r="2845" spans="1:34" ht="12.75" hidden="1" customHeight="1" x14ac:dyDescent="0.25">
      <c r="A2845" s="90" t="str">
        <f>IF(C2845="Oficina Diversos","Oficina Geral",
IF(ISNUMBER(FIND("Estoque - Colhedoras",C2845)),"Colhedoras",IF(ISNUMBER(FIND("Caldeiraria",C2845)),"Caldeiraria",IF(ISNUMBER(FIND("Borracharia",C2845)),"Borracharia",IF(ISNUMBER(FIND("Lubrificação",C2845)),"Lubrificação",
IF(ISNUMBER(FIND("Estoque - Carregadeiras",C2845)),"Carregadeiras",IF(ISNUMBER(FIND("Estoque - Veic. Leves",C2845)),"Veic. Leves",
IF(ISNUMBER(FIND("Estoque - Caminhões",C2845)),"Caminhões",IF(ISNUMBER(FIND("Estoque - Transbordos",C2845)),"Transbordos",
IF(ISNUMBER(FIND("Estoque - Tratores",C2845)),"Tratores",
IF(ISNUMBER(FIND("Estoque - Máquinas pesadas",C2845)),"Máquinas pesadas",
IF(ISNUMBER(FIND("Estoque - Reboques",C2845)),"Reboques",
IF(C2845="Estoque","Estoque",
IF(AND(ISNUMBER(C2845),C2845&gt;1000,C2845&lt;2000),"Caminhões",
IF(AND(ISNUMBER(C2845),C2845&gt;2000,C2845&lt;3000),"Tratores",
IF(AND(ISNUMBER(C2845),C2845&gt;3000,C2845&lt;4000),"Carregadeiras",
IF(AND(ISNUMBER(C2845),C2845&gt;4000,C2845&lt;5000),"Máquinas pesadas",
IF(AND(ISNUMBER(C2845),C2845&gt;5000,C2845&lt;6000),"Colhedoras",
IF(AND(ISNUMBER(C2845),C2845&gt;7000,C2845&lt;8000),"Irrigação",
IF(AND(ISNUMBER(C2845),C2845&gt;8000,C2845&lt;9000),"Reboques",IF(AND(ISNUMBER(C2845),C2845&gt;0,C2845&lt;1000),"Veic. Leves","")))))))))))))))))))))</f>
        <v>Caminhões</v>
      </c>
      <c r="C2845" s="171">
        <v>1035</v>
      </c>
      <c r="D2845" s="170">
        <v>91544</v>
      </c>
      <c r="E2845" s="173" t="s">
        <v>19835</v>
      </c>
      <c r="F2845" s="101" t="str">
        <f>IF(ISBLANK(K2845), "Apenas Solicitação", "Tem OC")</f>
        <v>Tem OC</v>
      </c>
      <c r="G2845" s="170">
        <v>2</v>
      </c>
      <c r="H2845" s="102">
        <f>G2845-I2845</f>
        <v>0</v>
      </c>
      <c r="I2845" s="103">
        <v>2</v>
      </c>
      <c r="J2845" s="174">
        <v>45845</v>
      </c>
      <c r="K2845" s="213">
        <v>45850</v>
      </c>
      <c r="L2845" s="173" t="s">
        <v>20151</v>
      </c>
      <c r="M2845" s="104" t="str">
        <f ca="1">IF(OR(N2845="", N2845=0), "", IF(N2845&gt;TODAY(), "No prazo", "Atrasado"))</f>
        <v>Atrasado</v>
      </c>
      <c r="N2845" s="104">
        <f>IFERROR(K2845 + VALUE(LEFT(L2845, FIND(" ", L2845) - 1)), "")</f>
        <v>45850</v>
      </c>
      <c r="O2845" s="105">
        <f>IF(_xlfn.DAYS(K2845,J2845)&lt;0, "Aguardando OC", _xlfn.DAYS(K2845,J2845))</f>
        <v>5</v>
      </c>
      <c r="P2845" s="201">
        <v>410519</v>
      </c>
      <c r="Q2845" s="12"/>
      <c r="R2845" s="212">
        <v>170830</v>
      </c>
      <c r="S2845" s="2">
        <v>221</v>
      </c>
      <c r="T2845" s="65" t="s">
        <v>1029</v>
      </c>
      <c r="U2845" s="170">
        <v>170.08</v>
      </c>
      <c r="V2845" s="170">
        <v>2528</v>
      </c>
      <c r="W2845" s="105" t="str">
        <f>IFERROR(VLOOKUP(V2845, Fornecedores!A:C, 3, FALSE), "")</f>
        <v xml:space="preserve">REDIESEL            </v>
      </c>
      <c r="X2845" s="105" t="str">
        <f>IFERROR(VLOOKUP(V2845, Fornecedores!A:E, 5, FALSE), "")</f>
        <v>Jaboatão dos Guararapes</v>
      </c>
      <c r="Y2845" s="105" t="str">
        <f>IFERROR(VLOOKUP(V2845, Fornecedores!A:F, 6, FALSE), "")</f>
        <v>PE</v>
      </c>
      <c r="Z2845" s="101" t="str">
        <f>IF(H2845=0, "Pedido entregue!", "Pendente")</f>
        <v>Pedido entregue!</v>
      </c>
      <c r="AB2845" s="132" t="str">
        <f>IF(Z2845="Pedido Entregue!", IF(AA2845=1, "Retirado do Almoxarifado", IF(AA2845=2, "Material devolvido", "Aguardando retirada")), IF(Z2845="Pendente", "Entrega pendente", ""))</f>
        <v>Aguardando retirada</v>
      </c>
      <c r="AC2845" s="18">
        <v>1</v>
      </c>
      <c r="AD2845" s="18">
        <f>AC2845/SUMIF($P:$P,P2845,$AC:$AC)</f>
        <v>1</v>
      </c>
      <c r="AE2845" s="18">
        <f>IF(R2845=0,0,AC2845/SUMIF($R:$R,R2845,$AC:$AC))</f>
        <v>7.6923076923076927E-2</v>
      </c>
      <c r="AF2845" s="18">
        <f>IF(R2845=0,1,0)</f>
        <v>0</v>
      </c>
      <c r="AH2845" t="str">
        <f>TEXT(J2845,"MMMM")</f>
        <v>julho</v>
      </c>
    </row>
    <row r="2846" spans="1:34" ht="12.75" hidden="1" customHeight="1" x14ac:dyDescent="0.25">
      <c r="A2846" s="90" t="str">
        <f>IF(C2846="Oficina Diversos","Oficina Geral",
IF(ISNUMBER(FIND("Estoque - Colhedoras",C2846)),"Colhedoras",IF(ISNUMBER(FIND("Caldeiraria",C2846)),"Caldeiraria",IF(ISNUMBER(FIND("Borracharia",C2846)),"Borracharia",IF(ISNUMBER(FIND("Lubrificação",C2846)),"Lubrificação",
IF(ISNUMBER(FIND("Estoque - Carregadeiras",C2846)),"Carregadeiras",IF(ISNUMBER(FIND("Estoque - Veic. Leves",C2846)),"Veic. Leves",
IF(ISNUMBER(FIND("Estoque - Caminhões",C2846)),"Caminhões",IF(ISNUMBER(FIND("Estoque - Transbordos",C2846)),"Transbordos",
IF(ISNUMBER(FIND("Estoque - Tratores",C2846)),"Tratores",
IF(ISNUMBER(FIND("Estoque - Máquinas pesadas",C2846)),"Máquinas pesadas",
IF(ISNUMBER(FIND("Estoque - Reboques",C2846)),"Reboques",
IF(C2846="Estoque","Estoque",
IF(AND(ISNUMBER(C2846),C2846&gt;1000,C2846&lt;2000),"Caminhões",
IF(AND(ISNUMBER(C2846),C2846&gt;2000,C2846&lt;3000),"Tratores",
IF(AND(ISNUMBER(C2846),C2846&gt;3000,C2846&lt;4000),"Carregadeiras",
IF(AND(ISNUMBER(C2846),C2846&gt;4000,C2846&lt;5000),"Máquinas pesadas",
IF(AND(ISNUMBER(C2846),C2846&gt;5000,C2846&lt;6000),"Colhedoras",
IF(AND(ISNUMBER(C2846),C2846&gt;7000,C2846&lt;8000),"Irrigação",
IF(AND(ISNUMBER(C2846),C2846&gt;8000,C2846&lt;9000),"Reboques",IF(AND(ISNUMBER(C2846),C2846&gt;0,C2846&lt;1000),"Veic. Leves","")))))))))))))))))))))</f>
        <v>Caminhões</v>
      </c>
      <c r="B2846" s="72"/>
      <c r="C2846" s="2">
        <v>1027</v>
      </c>
      <c r="D2846" s="2">
        <v>91545</v>
      </c>
      <c r="E2846" s="3" t="s">
        <v>19982</v>
      </c>
      <c r="F2846" s="14" t="str">
        <f>IF(ISBLANK(K2846), "Apenas Solicitação", "Tem OC")</f>
        <v>Tem OC</v>
      </c>
      <c r="G2846" s="2">
        <v>2</v>
      </c>
      <c r="H2846" s="37">
        <f>G2846-I2846</f>
        <v>0</v>
      </c>
      <c r="I2846" s="38">
        <v>2</v>
      </c>
      <c r="J2846" s="4">
        <v>45794</v>
      </c>
      <c r="K2846" s="180">
        <v>45803</v>
      </c>
      <c r="L2846" s="3" t="s">
        <v>20151</v>
      </c>
      <c r="M2846" s="44" t="str">
        <f ca="1">IF(OR(N2846="", N2846=0), "", IF(N2846&gt;TODAY(), "No prazo", "Atrasado"))</f>
        <v>Atrasado</v>
      </c>
      <c r="N2846" s="44">
        <f>IFERROR(K2846 + VALUE(LEFT(L2846, FIND(" ", L2846) - 1)), "")</f>
        <v>45803</v>
      </c>
      <c r="O2846" s="3">
        <f>IF(_xlfn.DAYS(K2846,J2846)&lt;0, "Aguardando OC", _xlfn.DAYS(K2846,J2846))</f>
        <v>9</v>
      </c>
      <c r="P2846" s="14">
        <v>403359</v>
      </c>
      <c r="Q2846" s="12"/>
      <c r="R2846" s="14">
        <v>168132</v>
      </c>
      <c r="S2846" s="2">
        <v>221</v>
      </c>
      <c r="T2846" s="65" t="s">
        <v>1029</v>
      </c>
      <c r="U2846" s="21">
        <v>388</v>
      </c>
      <c r="V2846" s="2">
        <v>2097</v>
      </c>
      <c r="W2846" s="43" t="str">
        <f>IFERROR(VLOOKUP(V2846, Fornecedores!A:C, 3, FALSE), "")</f>
        <v xml:space="preserve">CAUPECAS            </v>
      </c>
      <c r="X2846" s="43" t="str">
        <f>IFERROR(VLOOKUP(V2846, Fornecedores!A:E, 5, FALSE), "")</f>
        <v>Recife</v>
      </c>
      <c r="Y2846" s="43" t="str">
        <f>IFERROR(VLOOKUP(V2846, Fornecedores!A:F, 6, FALSE), "")</f>
        <v>PE</v>
      </c>
      <c r="Z2846" s="14" t="str">
        <f>IF(H2846=0, "Pedido entregue!", "Pendente")</f>
        <v>Pedido entregue!</v>
      </c>
      <c r="AA2846" s="74">
        <v>1</v>
      </c>
      <c r="AB2846" s="58" t="str">
        <f>IF(Z2846="Pedido Entregue!", IF(AA2846=1, "Retirado do Almoxarifado", IF(AA2846=2, "Material devolvido", "Aguardando retirada")), IF(Z2846="Pendente", "Entrega pendente", ""))</f>
        <v>Retirado do Almoxarifado</v>
      </c>
      <c r="AC2846" s="18">
        <v>1</v>
      </c>
      <c r="AD2846" s="18">
        <f>AC2846/SUMIF($P:$P,P2846,$AC:$AC)</f>
        <v>1</v>
      </c>
      <c r="AE2846" s="18">
        <f>IF(R2846=0,0,AC2846/SUMIF($R:$R,R2846,$AC:$AC))</f>
        <v>0.25</v>
      </c>
      <c r="AF2846" s="18">
        <f>IF(R2846=0,1,0)</f>
        <v>0</v>
      </c>
      <c r="AH2846" t="str">
        <f>TEXT(J2846,"MMMM")</f>
        <v>maio</v>
      </c>
    </row>
    <row r="2847" spans="1:34" ht="12.75" hidden="1" customHeight="1" x14ac:dyDescent="0.25">
      <c r="A2847" s="90" t="str">
        <f>IF(C2847="Oficina Diversos","Oficina Geral",
IF(ISNUMBER(FIND("Estoque - Colhedoras",C2847)),"Colhedoras",IF(ISNUMBER(FIND("Caldeiraria",C2847)),"Caldeiraria",IF(ISNUMBER(FIND("Borracharia",C2847)),"Borracharia",IF(ISNUMBER(FIND("Lubrificação",C2847)),"Lubrificação",
IF(ISNUMBER(FIND("Estoque - Carregadeiras",C2847)),"Carregadeiras",IF(ISNUMBER(FIND("Estoque - Veic. Leves",C2847)),"Veic. Leves",
IF(ISNUMBER(FIND("Estoque - Caminhões",C2847)),"Caminhões",IF(ISNUMBER(FIND("Estoque - Transbordos",C2847)),"Transbordos",
IF(ISNUMBER(FIND("Estoque - Tratores",C2847)),"Tratores",
IF(ISNUMBER(FIND("Estoque - Máquinas pesadas",C2847)),"Máquinas pesadas",
IF(ISNUMBER(FIND("Estoque - Reboques",C2847)),"Reboques",
IF(C2847="Estoque","Estoque",
IF(AND(ISNUMBER(C2847),C2847&gt;1000,C2847&lt;2000),"Caminhões",
IF(AND(ISNUMBER(C2847),C2847&gt;2000,C2847&lt;3000),"Tratores",
IF(AND(ISNUMBER(C2847),C2847&gt;3000,C2847&lt;4000),"Carregadeiras",
IF(AND(ISNUMBER(C2847),C2847&gt;4000,C2847&lt;5000),"Máquinas pesadas",
IF(AND(ISNUMBER(C2847),C2847&gt;5000,C2847&lt;6000),"Colhedoras",
IF(AND(ISNUMBER(C2847),C2847&gt;7000,C2847&lt;8000),"Irrigação",
IF(AND(ISNUMBER(C2847),C2847&gt;8000,C2847&lt;9000),"Reboques",IF(AND(ISNUMBER(C2847),C2847&gt;0,C2847&lt;1000),"Veic. Leves","")))))))))))))))))))))</f>
        <v>Caminhões</v>
      </c>
      <c r="C2847" s="113">
        <v>1028</v>
      </c>
      <c r="D2847" s="2">
        <v>91545</v>
      </c>
      <c r="E2847" s="3" t="s">
        <v>19982</v>
      </c>
      <c r="F2847" s="101" t="str">
        <f>IF(ISBLANK(K2847), "Apenas Solicitação", "Tem OC")</f>
        <v>Tem OC</v>
      </c>
      <c r="G2847" s="2">
        <v>2</v>
      </c>
      <c r="H2847" s="102">
        <f>G2847-I2847</f>
        <v>0</v>
      </c>
      <c r="I2847" s="103">
        <v>2</v>
      </c>
      <c r="J2847" s="4">
        <v>45827</v>
      </c>
      <c r="K2847" s="180">
        <v>45843</v>
      </c>
      <c r="L2847" s="3" t="s">
        <v>20151</v>
      </c>
      <c r="M2847" s="104" t="str">
        <f ca="1">IF(OR(N2847="", N2847=0), "", IF(N2847&gt;TODAY(), "No prazo", "Atrasado"))</f>
        <v>Atrasado</v>
      </c>
      <c r="N2847" s="104">
        <f>IFERROR(K2847 + VALUE(LEFT(L2847, FIND(" ", L2847) - 1)), "")</f>
        <v>45843</v>
      </c>
      <c r="O2847" s="105">
        <f>IF(_xlfn.DAYS(K2847,J2847)&lt;0, "Aguardando OC", _xlfn.DAYS(K2847,J2847))</f>
        <v>16</v>
      </c>
      <c r="P2847" s="14">
        <v>408491</v>
      </c>
      <c r="Q2847" s="12"/>
      <c r="R2847" s="14">
        <v>170474</v>
      </c>
      <c r="S2847" s="2">
        <v>221</v>
      </c>
      <c r="T2847" s="65" t="s">
        <v>1029</v>
      </c>
      <c r="U2847" s="21">
        <v>209.52</v>
      </c>
      <c r="V2847" s="2">
        <v>2097</v>
      </c>
      <c r="W2847" s="105" t="str">
        <f>IFERROR(VLOOKUP(V2847, Fornecedores!A:C, 3, FALSE), "")</f>
        <v xml:space="preserve">CAUPECAS            </v>
      </c>
      <c r="X2847" s="105" t="str">
        <f>IFERROR(VLOOKUP(V2847, Fornecedores!A:E, 5, FALSE), "")</f>
        <v>Recife</v>
      </c>
      <c r="Y2847" s="105" t="str">
        <f>IFERROR(VLOOKUP(V2847, Fornecedores!A:F, 6, FALSE), "")</f>
        <v>PE</v>
      </c>
      <c r="Z2847" s="101" t="str">
        <f>IF(H2847=0, "Pedido entregue!", "Pendente")</f>
        <v>Pedido entregue!</v>
      </c>
      <c r="AB2847" s="132" t="str">
        <f>IF(Z2847="Pedido Entregue!", IF(AA2847=1, "Retirado do Almoxarifado", IF(AA2847=2, "Material devolvido", "Aguardando retirada")), IF(Z2847="Pendente", "Entrega pendente", ""))</f>
        <v>Aguardando retirada</v>
      </c>
      <c r="AC2847" s="18">
        <v>1</v>
      </c>
      <c r="AD2847" s="18">
        <f>AC2847/SUMIF($P:$P,P2847,$AC:$AC)</f>
        <v>1</v>
      </c>
      <c r="AE2847" s="18">
        <f>IF(R2847=0,0,AC2847/SUMIF($R:$R,R2847,$AC:$AC))</f>
        <v>1</v>
      </c>
      <c r="AF2847" s="18">
        <f>IF(R2847=0,1,0)</f>
        <v>0</v>
      </c>
      <c r="AH2847" t="str">
        <f>TEXT(J2847,"MMMM")</f>
        <v>junho</v>
      </c>
    </row>
    <row r="2848" spans="1:34" ht="12.75" customHeight="1" x14ac:dyDescent="0.25">
      <c r="A2848" s="90" t="str">
        <f>IF(C2848="Oficina Diversos","Oficina Geral",
IF(ISNUMBER(FIND("Estoque - Colhedoras",C2848)),"Colhedoras",IF(ISNUMBER(FIND("Caldeiraria",C2848)),"Caldeiraria",IF(ISNUMBER(FIND("Borracharia",C2848)),"Borracharia",IF(ISNUMBER(FIND("Lubrificação",C2848)),"Lubrificação",
IF(ISNUMBER(FIND("Estoque - Carregadeiras",C2848)),"Carregadeiras",IF(ISNUMBER(FIND("Estoque - Veic. Leves",C2848)),"Veic. Leves",
IF(ISNUMBER(FIND("Estoque - Caminhões",C2848)),"Caminhões",IF(ISNUMBER(FIND("Estoque - Transbordos",C2848)),"Transbordos",
IF(ISNUMBER(FIND("Estoque - Tratores",C2848)),"Tratores",
IF(ISNUMBER(FIND("Estoque - Máquinas pesadas",C2848)),"Máquinas pesadas",
IF(ISNUMBER(FIND("Estoque - Reboques",C2848)),"Reboques",
IF(C2848="Estoque","Estoque",
IF(AND(ISNUMBER(C2848),C2848&gt;1000,C2848&lt;2000),"Caminhões",
IF(AND(ISNUMBER(C2848),C2848&gt;2000,C2848&lt;3000),"Tratores",
IF(AND(ISNUMBER(C2848),C2848&gt;3000,C2848&lt;4000),"Carregadeiras",
IF(AND(ISNUMBER(C2848),C2848&gt;4000,C2848&lt;5000),"Máquinas pesadas",
IF(AND(ISNUMBER(C2848),C2848&gt;5000,C2848&lt;6000),"Colhedoras",
IF(AND(ISNUMBER(C2848),C2848&gt;7000,C2848&lt;8000),"Irrigação",
IF(AND(ISNUMBER(C2848),C2848&gt;8000,C2848&lt;9000),"Reboques",IF(AND(ISNUMBER(C2848),C2848&gt;0,C2848&lt;1000),"Veic. Leves","")))))))))))))))))))))</f>
        <v>Caminhões</v>
      </c>
      <c r="C2848" s="171">
        <v>1029</v>
      </c>
      <c r="D2848" s="170">
        <v>91545</v>
      </c>
      <c r="E2848" s="173" t="s">
        <v>19982</v>
      </c>
      <c r="F2848" s="101" t="str">
        <f>IF(ISBLANK(K2848), "Apenas Solicitação", "Tem OC")</f>
        <v>Apenas Solicitação</v>
      </c>
      <c r="G2848" s="170">
        <v>2</v>
      </c>
      <c r="H2848" s="102">
        <f>G2848-I2848</f>
        <v>2</v>
      </c>
      <c r="I2848" s="103"/>
      <c r="J2848" s="174">
        <v>45856</v>
      </c>
      <c r="K2848" s="173"/>
      <c r="L2848" s="173"/>
      <c r="M2848" s="104" t="str">
        <f ca="1">IF(OR(N2848="", N2848=0), "", IF(N2848&gt;TODAY(), "No prazo", "Atrasado"))</f>
        <v/>
      </c>
      <c r="N2848" s="104" t="str">
        <f>IFERROR(K2848 + VALUE(LEFT(L2848, FIND(" ", L2848) - 1)), "")</f>
        <v/>
      </c>
      <c r="O2848" s="105" t="str">
        <f>IF(_xlfn.DAYS(K2848,J2848)&lt;0, "Aguardando OC", _xlfn.DAYS(K2848,J2848))</f>
        <v>Aguardando OC</v>
      </c>
      <c r="P2848" s="170">
        <v>412273</v>
      </c>
      <c r="Q2848" s="12"/>
      <c r="R2848" s="170">
        <v>0</v>
      </c>
      <c r="S2848" s="2">
        <v>221</v>
      </c>
      <c r="T2848" s="65" t="s">
        <v>1029</v>
      </c>
      <c r="U2848" s="170">
        <v>211.68</v>
      </c>
      <c r="V2848" s="170"/>
      <c r="W2848" s="105" t="str">
        <f>IFERROR(VLOOKUP(V2848, Fornecedores!A:C, 3, FALSE), "")</f>
        <v/>
      </c>
      <c r="X2848" s="105" t="str">
        <f>IFERROR(VLOOKUP(V2848, Fornecedores!A:E, 5, FALSE), "")</f>
        <v/>
      </c>
      <c r="Y2848" s="105" t="str">
        <f>IFERROR(VLOOKUP(V2848, Fornecedores!A:F, 6, FALSE), "")</f>
        <v/>
      </c>
      <c r="Z2848" s="101" t="str">
        <f>IF(H2848=0, "Pedido entregue!", "Pendente")</f>
        <v>Pendente</v>
      </c>
      <c r="AB2848" s="132" t="str">
        <f>IF(Z2848="Pedido Entregue!", IF(AA2848=1, "Retirado do Almoxarifado", IF(AA2848=2, "Material devolvido", "Aguardando retirada")), IF(Z2848="Pendente", "Entrega pendente", ""))</f>
        <v>Entrega pendente</v>
      </c>
      <c r="AC2848" s="18">
        <v>1</v>
      </c>
      <c r="AD2848" s="18">
        <f>AC2848/SUMIF($P:$P,P2848,$AC:$AC)</f>
        <v>1</v>
      </c>
      <c r="AE2848" s="18">
        <f>IF(R2848=0,0,AC2848/SUMIF($R:$R,R2848,$AC:$AC))</f>
        <v>0</v>
      </c>
      <c r="AF2848" s="18">
        <f>IF(R2848=0,1,0)</f>
        <v>1</v>
      </c>
      <c r="AH2848" t="str">
        <f>TEXT(J2848,"MMMM")</f>
        <v>julho</v>
      </c>
    </row>
    <row r="2849" spans="1:34" ht="12.75" hidden="1" customHeight="1" x14ac:dyDescent="0.25">
      <c r="A2849" s="90" t="str">
        <f>IF(C2849="Oficina Diversos","Oficina Geral",
IF(ISNUMBER(FIND("Estoque - Colhedoras",C2849)),"Colhedoras",IF(ISNUMBER(FIND("Caldeiraria",C2849)),"Caldeiraria",IF(ISNUMBER(FIND("Borracharia",C2849)),"Borracharia",IF(ISNUMBER(FIND("Lubrificação",C2849)),"Lubrificação",
IF(ISNUMBER(FIND("Estoque - Carregadeiras",C2849)),"Carregadeiras",IF(ISNUMBER(FIND("Estoque - Veic. Leves",C2849)),"Veic. Leves",
IF(ISNUMBER(FIND("Estoque - Caminhões",C2849)),"Caminhões",IF(ISNUMBER(FIND("Estoque - Transbordos",C2849)),"Transbordos",
IF(ISNUMBER(FIND("Estoque - Tratores",C2849)),"Tratores",
IF(ISNUMBER(FIND("Estoque - Máquinas pesadas",C2849)),"Máquinas pesadas",
IF(ISNUMBER(FIND("Estoque - Reboques",C2849)),"Reboques",
IF(C2849="Estoque","Estoque",
IF(AND(ISNUMBER(C2849),C2849&gt;1000,C2849&lt;2000),"Caminhões",
IF(AND(ISNUMBER(C2849),C2849&gt;2000,C2849&lt;3000),"Tratores",
IF(AND(ISNUMBER(C2849),C2849&gt;3000,C2849&lt;4000),"Carregadeiras",
IF(AND(ISNUMBER(C2849),C2849&gt;4000,C2849&lt;5000),"Máquinas pesadas",
IF(AND(ISNUMBER(C2849),C2849&gt;5000,C2849&lt;6000),"Colhedoras",
IF(AND(ISNUMBER(C2849),C2849&gt;7000,C2849&lt;8000),"Irrigação",
IF(AND(ISNUMBER(C2849),C2849&gt;8000,C2849&lt;9000),"Reboques",IF(AND(ISNUMBER(C2849),C2849&gt;0,C2849&lt;1000),"Veic. Leves","")))))))))))))))))))))</f>
        <v>Caminhões</v>
      </c>
      <c r="B2849" s="72"/>
      <c r="C2849" s="2">
        <v>1027</v>
      </c>
      <c r="D2849" s="2">
        <v>91546</v>
      </c>
      <c r="E2849" s="3" t="s">
        <v>19983</v>
      </c>
      <c r="F2849" s="14" t="str">
        <f>IF(ISBLANK(K2849), "Apenas Solicitação", "Tem OC")</f>
        <v>Tem OC</v>
      </c>
      <c r="G2849" s="2">
        <v>2</v>
      </c>
      <c r="H2849" s="37">
        <f>G2849-I2849</f>
        <v>0</v>
      </c>
      <c r="I2849" s="38">
        <v>2</v>
      </c>
      <c r="J2849" s="4">
        <v>45794</v>
      </c>
      <c r="K2849" s="180">
        <v>45803</v>
      </c>
      <c r="L2849" s="3" t="s">
        <v>20151</v>
      </c>
      <c r="M2849" s="44" t="str">
        <f ca="1">IF(OR(N2849="", N2849=0), "", IF(N2849&gt;TODAY(), "No prazo", "Atrasado"))</f>
        <v>Atrasado</v>
      </c>
      <c r="N2849" s="44">
        <f>IFERROR(K2849 + VALUE(LEFT(L2849, FIND(" ", L2849) - 1)), "")</f>
        <v>45803</v>
      </c>
      <c r="O2849" s="3">
        <f>IF(_xlfn.DAYS(K2849,J2849)&lt;0, "Aguardando OC", _xlfn.DAYS(K2849,J2849))</f>
        <v>9</v>
      </c>
      <c r="P2849" s="14">
        <v>403362</v>
      </c>
      <c r="Q2849" s="12"/>
      <c r="R2849" s="14">
        <v>168147</v>
      </c>
      <c r="S2849" s="2">
        <v>221</v>
      </c>
      <c r="T2849" s="65" t="s">
        <v>1029</v>
      </c>
      <c r="U2849" s="21">
        <v>455</v>
      </c>
      <c r="V2849" s="2">
        <v>2528</v>
      </c>
      <c r="W2849" s="43" t="str">
        <f>IFERROR(VLOOKUP(V2849, Fornecedores!A:C, 3, FALSE), "")</f>
        <v xml:space="preserve">REDIESEL            </v>
      </c>
      <c r="X2849" s="43" t="str">
        <f>IFERROR(VLOOKUP(V2849, Fornecedores!A:E, 5, FALSE), "")</f>
        <v>Jaboatão dos Guararapes</v>
      </c>
      <c r="Y2849" s="43" t="str">
        <f>IFERROR(VLOOKUP(V2849, Fornecedores!A:F, 6, FALSE), "")</f>
        <v>PE</v>
      </c>
      <c r="Z2849" s="14" t="str">
        <f>IF(H2849=0, "Pedido entregue!", "Pendente")</f>
        <v>Pedido entregue!</v>
      </c>
      <c r="AA2849" s="74">
        <v>1</v>
      </c>
      <c r="AB2849" s="58" t="str">
        <f>IF(Z2849="Pedido Entregue!", IF(AA2849=1, "Retirado do Almoxarifado", IF(AA2849=2, "Material devolvido", "Aguardando retirada")), IF(Z2849="Pendente", "Entrega pendente", ""))</f>
        <v>Retirado do Almoxarifado</v>
      </c>
      <c r="AC2849" s="18">
        <v>1</v>
      </c>
      <c r="AD2849" s="18">
        <f>AC2849/SUMIF($P:$P,P2849,$AC:$AC)</f>
        <v>1</v>
      </c>
      <c r="AE2849" s="18">
        <f>IF(R2849=0,0,AC2849/SUMIF($R:$R,R2849,$AC:$AC))</f>
        <v>0.33333333333333331</v>
      </c>
      <c r="AF2849" s="18">
        <f>IF(R2849=0,1,0)</f>
        <v>0</v>
      </c>
      <c r="AH2849" t="str">
        <f>TEXT(J2849,"MMMM")</f>
        <v>maio</v>
      </c>
    </row>
    <row r="2850" spans="1:34" ht="12.75" hidden="1" customHeight="1" x14ac:dyDescent="0.25">
      <c r="A2850" s="90" t="str">
        <f>IF(C2850="Oficina Diversos","Oficina Geral",
IF(ISNUMBER(FIND("Estoque - Colhedoras",C2850)),"Colhedoras",IF(ISNUMBER(FIND("Caldeiraria",C2850)),"Caldeiraria",IF(ISNUMBER(FIND("Borracharia",C2850)),"Borracharia",IF(ISNUMBER(FIND("Lubrificação",C2850)),"Lubrificação",
IF(ISNUMBER(FIND("Estoque - Carregadeiras",C2850)),"Carregadeiras",IF(ISNUMBER(FIND("Estoque - Veic. Leves",C2850)),"Veic. Leves",
IF(ISNUMBER(FIND("Estoque - Caminhões",C2850)),"Caminhões",IF(ISNUMBER(FIND("Estoque - Transbordos",C2850)),"Transbordos",
IF(ISNUMBER(FIND("Estoque - Tratores",C2850)),"Tratores",
IF(ISNUMBER(FIND("Estoque - Máquinas pesadas",C2850)),"Máquinas pesadas",
IF(ISNUMBER(FIND("Estoque - Reboques",C2850)),"Reboques",
IF(C2850="Estoque","Estoque",
IF(AND(ISNUMBER(C2850),C2850&gt;1000,C2850&lt;2000),"Caminhões",
IF(AND(ISNUMBER(C2850),C2850&gt;2000,C2850&lt;3000),"Tratores",
IF(AND(ISNUMBER(C2850),C2850&gt;3000,C2850&lt;4000),"Carregadeiras",
IF(AND(ISNUMBER(C2850),C2850&gt;4000,C2850&lt;5000),"Máquinas pesadas",
IF(AND(ISNUMBER(C2850),C2850&gt;5000,C2850&lt;6000),"Colhedoras",
IF(AND(ISNUMBER(C2850),C2850&gt;7000,C2850&lt;8000),"Irrigação",
IF(AND(ISNUMBER(C2850),C2850&gt;8000,C2850&lt;9000),"Reboques",IF(AND(ISNUMBER(C2850),C2850&gt;0,C2850&lt;1000),"Veic. Leves","")))))))))))))))))))))</f>
        <v>Caminhões</v>
      </c>
      <c r="B2850" s="72"/>
      <c r="C2850" s="2">
        <v>1027</v>
      </c>
      <c r="D2850" s="2">
        <v>91547</v>
      </c>
      <c r="E2850" s="3" t="s">
        <v>19984</v>
      </c>
      <c r="F2850" s="14" t="str">
        <f>IF(ISBLANK(K2850), "Apenas Solicitação", "Tem OC")</f>
        <v>Tem OC</v>
      </c>
      <c r="G2850" s="2">
        <v>1</v>
      </c>
      <c r="H2850" s="37">
        <f>G2850-I2850</f>
        <v>0</v>
      </c>
      <c r="I2850" s="38">
        <v>1</v>
      </c>
      <c r="J2850" s="4">
        <v>45794</v>
      </c>
      <c r="K2850" s="180">
        <v>45803</v>
      </c>
      <c r="L2850" s="3" t="s">
        <v>20155</v>
      </c>
      <c r="M2850" s="44" t="str">
        <f ca="1">IF(OR(N2850="", N2850=0), "", IF(N2850&gt;TODAY(), "No prazo", "Atrasado"))</f>
        <v>Atrasado</v>
      </c>
      <c r="N2850" s="44">
        <f>IFERROR(K2850 + VALUE(LEFT(L2850, FIND(" ", L2850) - 1)), "")</f>
        <v>45804</v>
      </c>
      <c r="O2850" s="3">
        <f>IF(_xlfn.DAYS(K2850,J2850)&lt;0, "Aguardando OC", _xlfn.DAYS(K2850,J2850))</f>
        <v>9</v>
      </c>
      <c r="P2850" s="14">
        <v>403363</v>
      </c>
      <c r="Q2850" s="12"/>
      <c r="R2850" s="14">
        <v>168146</v>
      </c>
      <c r="S2850" s="2">
        <v>221</v>
      </c>
      <c r="T2850" s="65" t="s">
        <v>1029</v>
      </c>
      <c r="U2850" s="21">
        <v>552.6</v>
      </c>
      <c r="V2850" s="2">
        <v>2106</v>
      </c>
      <c r="W2850" s="43" t="str">
        <f>IFERROR(VLOOKUP(V2850, Fornecedores!A:C, 3, FALSE), "")</f>
        <v xml:space="preserve">UNIDAS              </v>
      </c>
      <c r="X2850" s="43" t="str">
        <f>IFERROR(VLOOKUP(V2850, Fornecedores!A:E, 5, FALSE), "")</f>
        <v>João Pessoa</v>
      </c>
      <c r="Y2850" s="43" t="str">
        <f>IFERROR(VLOOKUP(V2850, Fornecedores!A:F, 6, FALSE), "")</f>
        <v>PB</v>
      </c>
      <c r="Z2850" s="14" t="str">
        <f>IF(H2850=0, "Pedido entregue!", "Pendente")</f>
        <v>Pedido entregue!</v>
      </c>
      <c r="AA2850" s="74">
        <v>0</v>
      </c>
      <c r="AB2850" s="58" t="str">
        <f>IF(Z2850="Pedido Entregue!", IF(AA2850=1, "Retirado do Almoxarifado", IF(AA2850=2, "Material devolvido", "Aguardando retirada")), IF(Z2850="Pendente", "Entrega pendente", ""))</f>
        <v>Aguardando retirada</v>
      </c>
      <c r="AC2850" s="18">
        <v>1</v>
      </c>
      <c r="AD2850" s="18">
        <f>AC2850/SUMIF($P:$P,P2850,$AC:$AC)</f>
        <v>1</v>
      </c>
      <c r="AE2850" s="18">
        <f>IF(R2850=0,0,AC2850/SUMIF($R:$R,R2850,$AC:$AC))</f>
        <v>1</v>
      </c>
      <c r="AF2850" s="18">
        <f>IF(R2850=0,1,0)</f>
        <v>0</v>
      </c>
      <c r="AH2850" t="str">
        <f>TEXT(J2850,"MMMM")</f>
        <v>maio</v>
      </c>
    </row>
    <row r="2851" spans="1:34" ht="12.75" hidden="1" customHeight="1" x14ac:dyDescent="0.25">
      <c r="A2851" s="90" t="str">
        <f>IF(C2851="Oficina Diversos","Oficina Geral",
IF(ISNUMBER(FIND("Estoque - Colhedoras",C2851)),"Colhedoras",IF(ISNUMBER(FIND("Caldeiraria",C2851)),"Caldeiraria",IF(ISNUMBER(FIND("Borracharia",C2851)),"Borracharia",IF(ISNUMBER(FIND("Lubrificação",C2851)),"Lubrificação",
IF(ISNUMBER(FIND("Estoque - Carregadeiras",C2851)),"Carregadeiras",IF(ISNUMBER(FIND("Estoque - Veic. Leves",C2851)),"Veic. Leves",
IF(ISNUMBER(FIND("Estoque - Caminhões",C2851)),"Caminhões",IF(ISNUMBER(FIND("Estoque - Transbordos",C2851)),"Transbordos",
IF(ISNUMBER(FIND("Estoque - Tratores",C2851)),"Tratores",
IF(ISNUMBER(FIND("Estoque - Máquinas pesadas",C2851)),"Máquinas pesadas",
IF(ISNUMBER(FIND("Estoque - Reboques",C2851)),"Reboques",
IF(C2851="Estoque","Estoque",
IF(AND(ISNUMBER(C2851),C2851&gt;1000,C2851&lt;2000),"Caminhões",
IF(AND(ISNUMBER(C2851),C2851&gt;2000,C2851&lt;3000),"Tratores",
IF(AND(ISNUMBER(C2851),C2851&gt;3000,C2851&lt;4000),"Carregadeiras",
IF(AND(ISNUMBER(C2851),C2851&gt;4000,C2851&lt;5000),"Máquinas pesadas",
IF(AND(ISNUMBER(C2851),C2851&gt;5000,C2851&lt;6000),"Colhedoras",
IF(AND(ISNUMBER(C2851),C2851&gt;7000,C2851&lt;8000),"Irrigação",
IF(AND(ISNUMBER(C2851),C2851&gt;8000,C2851&lt;9000),"Reboques",IF(AND(ISNUMBER(C2851),C2851&gt;0,C2851&lt;1000),"Veic. Leves","")))))))))))))))))))))</f>
        <v>Caminhões</v>
      </c>
      <c r="B2851" s="72"/>
      <c r="C2851" s="2">
        <v>1027</v>
      </c>
      <c r="D2851" s="2">
        <v>91560</v>
      </c>
      <c r="E2851" s="3" t="s">
        <v>19985</v>
      </c>
      <c r="F2851" s="14" t="str">
        <f>IF(ISBLANK(K2851), "Apenas Solicitação", "Tem OC")</f>
        <v>Tem OC</v>
      </c>
      <c r="G2851" s="2">
        <v>1</v>
      </c>
      <c r="H2851" s="37">
        <f>G2851-I2851</f>
        <v>0</v>
      </c>
      <c r="I2851" s="38">
        <v>1</v>
      </c>
      <c r="J2851" s="4">
        <v>45794</v>
      </c>
      <c r="K2851" s="180">
        <v>45803</v>
      </c>
      <c r="L2851" s="3" t="s">
        <v>20151</v>
      </c>
      <c r="M2851" s="44" t="str">
        <f ca="1">IF(OR(N2851="", N2851=0), "", IF(N2851&gt;TODAY(), "No prazo", "Atrasado"))</f>
        <v>Atrasado</v>
      </c>
      <c r="N2851" s="44">
        <f>IFERROR(K2851 + VALUE(LEFT(L2851, FIND(" ", L2851) - 1)), "")</f>
        <v>45803</v>
      </c>
      <c r="O2851" s="3">
        <f>IF(_xlfn.DAYS(K2851,J2851)&lt;0, "Aguardando OC", _xlfn.DAYS(K2851,J2851))</f>
        <v>9</v>
      </c>
      <c r="P2851" s="14">
        <v>403355</v>
      </c>
      <c r="Q2851" s="12"/>
      <c r="R2851" s="14">
        <v>168132</v>
      </c>
      <c r="S2851" s="2">
        <v>221</v>
      </c>
      <c r="T2851" s="65" t="s">
        <v>1029</v>
      </c>
      <c r="U2851" s="21">
        <v>275</v>
      </c>
      <c r="V2851" s="2">
        <v>2097</v>
      </c>
      <c r="W2851" s="43" t="str">
        <f>IFERROR(VLOOKUP(V2851, Fornecedores!A:C, 3, FALSE), "")</f>
        <v xml:space="preserve">CAUPECAS            </v>
      </c>
      <c r="X2851" s="43" t="str">
        <f>IFERROR(VLOOKUP(V2851, Fornecedores!A:E, 5, FALSE), "")</f>
        <v>Recife</v>
      </c>
      <c r="Y2851" s="43" t="str">
        <f>IFERROR(VLOOKUP(V2851, Fornecedores!A:F, 6, FALSE), "")</f>
        <v>PE</v>
      </c>
      <c r="Z2851" s="14" t="str">
        <f>IF(H2851=0, "Pedido entregue!", "Pendente")</f>
        <v>Pedido entregue!</v>
      </c>
      <c r="AA2851" s="74">
        <v>2</v>
      </c>
      <c r="AB2851" s="58" t="str">
        <f>IF(Z2851="Pedido Entregue!", IF(AA2851=1, "Retirado do Almoxarifado", IF(AA2851=2, "Material devolvido", "Aguardando retirada")), IF(Z2851="Pendente", "Entrega pendente", ""))</f>
        <v>Material devolvido</v>
      </c>
      <c r="AC2851" s="18">
        <v>1</v>
      </c>
      <c r="AD2851" s="18">
        <f>AC2851/SUMIF($P:$P,P2851,$AC:$AC)</f>
        <v>1</v>
      </c>
      <c r="AE2851" s="18">
        <f>IF(R2851=0,0,AC2851/SUMIF($R:$R,R2851,$AC:$AC))</f>
        <v>0.25</v>
      </c>
      <c r="AF2851" s="18">
        <f>IF(R2851=0,1,0)</f>
        <v>0</v>
      </c>
      <c r="AH2851" t="str">
        <f>TEXT(J2851,"MMMM")</f>
        <v>maio</v>
      </c>
    </row>
    <row r="2852" spans="1:34" ht="12.75" customHeight="1" x14ac:dyDescent="0.25">
      <c r="A2852" s="90" t="str">
        <f>IF(C2852="Oficina Diversos","Oficina Geral",
IF(ISNUMBER(FIND("Estoque - Colhedoras",C2852)),"Colhedoras",IF(ISNUMBER(FIND("Caldeiraria",C2852)),"Caldeiraria",IF(ISNUMBER(FIND("Borracharia",C2852)),"Borracharia",IF(ISNUMBER(FIND("Lubrificação",C2852)),"Lubrificação",
IF(ISNUMBER(FIND("Estoque - Carregadeiras",C2852)),"Carregadeiras",IF(ISNUMBER(FIND("Estoque - Veic. Leves",C2852)),"Veic. Leves",
IF(ISNUMBER(FIND("Estoque - Caminhões",C2852)),"Caminhões",IF(ISNUMBER(FIND("Estoque - Transbordos",C2852)),"Transbordos",
IF(ISNUMBER(FIND("Estoque - Tratores",C2852)),"Tratores",
IF(ISNUMBER(FIND("Estoque - Máquinas pesadas",C2852)),"Máquinas pesadas",
IF(ISNUMBER(FIND("Estoque - Reboques",C2852)),"Reboques",
IF(C2852="Estoque","Estoque",
IF(AND(ISNUMBER(C2852),C2852&gt;1000,C2852&lt;2000),"Caminhões",
IF(AND(ISNUMBER(C2852),C2852&gt;2000,C2852&lt;3000),"Tratores",
IF(AND(ISNUMBER(C2852),C2852&gt;3000,C2852&lt;4000),"Carregadeiras",
IF(AND(ISNUMBER(C2852),C2852&gt;4000,C2852&lt;5000),"Máquinas pesadas",
IF(AND(ISNUMBER(C2852),C2852&gt;5000,C2852&lt;6000),"Colhedoras",
IF(AND(ISNUMBER(C2852),C2852&gt;7000,C2852&lt;8000),"Irrigação",
IF(AND(ISNUMBER(C2852),C2852&gt;8000,C2852&lt;9000),"Reboques",IF(AND(ISNUMBER(C2852),C2852&gt;0,C2852&lt;1000),"Veic. Leves","")))))))))))))))))))))</f>
        <v>Caminhões</v>
      </c>
      <c r="C2852" s="171">
        <v>1024</v>
      </c>
      <c r="D2852" s="170">
        <v>91560</v>
      </c>
      <c r="E2852" s="173" t="s">
        <v>26136</v>
      </c>
      <c r="F2852" s="101" t="str">
        <f>IF(ISBLANK(K2852), "Apenas Solicitação", "Tem OC")</f>
        <v>Apenas Solicitação</v>
      </c>
      <c r="G2852" s="170">
        <v>1</v>
      </c>
      <c r="H2852" s="102">
        <f>G2852-I2852</f>
        <v>1</v>
      </c>
      <c r="I2852" s="103"/>
      <c r="J2852" s="174">
        <v>45857</v>
      </c>
      <c r="K2852" s="173"/>
      <c r="L2852" s="173"/>
      <c r="M2852" s="104" t="str">
        <f ca="1">IF(OR(N2852="", N2852=0), "", IF(N2852&gt;TODAY(), "No prazo", "Atrasado"))</f>
        <v/>
      </c>
      <c r="N2852" s="104" t="str">
        <f>IFERROR(K2852 + VALUE(LEFT(L2852, FIND(" ", L2852) - 1)), "")</f>
        <v/>
      </c>
      <c r="O2852" s="105" t="str">
        <f>IF(_xlfn.DAYS(K2852,J2852)&lt;0, "Aguardando OC", _xlfn.DAYS(K2852,J2852))</f>
        <v>Aguardando OC</v>
      </c>
      <c r="P2852" s="170">
        <v>412432</v>
      </c>
      <c r="Q2852" s="12"/>
      <c r="R2852" s="170">
        <v>0</v>
      </c>
      <c r="S2852" s="2">
        <v>221</v>
      </c>
      <c r="T2852" s="65" t="s">
        <v>1029</v>
      </c>
      <c r="U2852" s="170">
        <v>320</v>
      </c>
      <c r="V2852" s="170"/>
      <c r="W2852" s="105" t="str">
        <f>IFERROR(VLOOKUP(V2852, Fornecedores!A:C, 3, FALSE), "")</f>
        <v/>
      </c>
      <c r="X2852" s="105" t="str">
        <f>IFERROR(VLOOKUP(V2852, Fornecedores!A:E, 5, FALSE), "")</f>
        <v/>
      </c>
      <c r="Y2852" s="105" t="str">
        <f>IFERROR(VLOOKUP(V2852, Fornecedores!A:F, 6, FALSE), "")</f>
        <v/>
      </c>
      <c r="Z2852" s="101" t="str">
        <f>IF(H2852=0, "Pedido entregue!", "Pendente")</f>
        <v>Pendente</v>
      </c>
      <c r="AB2852" s="132" t="str">
        <f>IF(Z2852="Pedido Entregue!", IF(AA2852=1, "Retirado do Almoxarifado", IF(AA2852=2, "Material devolvido", "Aguardando retirada")), IF(Z2852="Pendente", "Entrega pendente", ""))</f>
        <v>Entrega pendente</v>
      </c>
      <c r="AC2852" s="18">
        <v>1</v>
      </c>
      <c r="AD2852" s="18">
        <f>AC2852/SUMIF($P:$P,P2852,$AC:$AC)</f>
        <v>1</v>
      </c>
      <c r="AE2852" s="18">
        <f>IF(R2852=0,0,AC2852/SUMIF($R:$R,R2852,$AC:$AC))</f>
        <v>0</v>
      </c>
      <c r="AF2852" s="18">
        <f>IF(R2852=0,1,0)</f>
        <v>1</v>
      </c>
      <c r="AH2852" t="str">
        <f>TEXT(J2852,"MMMM")</f>
        <v>julho</v>
      </c>
    </row>
    <row r="2853" spans="1:34" ht="12.75" hidden="1" customHeight="1" x14ac:dyDescent="0.25">
      <c r="A2853" s="90" t="str">
        <f>IF(C2853="Oficina Diversos","Oficina Geral",
IF(ISNUMBER(FIND("Estoque - Colhedoras",C2853)),"Colhedoras",IF(ISNUMBER(FIND("Caldeiraria",C2853)),"Caldeiraria",IF(ISNUMBER(FIND("Borracharia",C2853)),"Borracharia",IF(ISNUMBER(FIND("Lubrificação",C2853)),"Lubrificação",
IF(ISNUMBER(FIND("Estoque - Carregadeiras",C2853)),"Carregadeiras",IF(ISNUMBER(FIND("Estoque - Veic. Leves",C2853)),"Veic. Leves",
IF(ISNUMBER(FIND("Estoque - Caminhões",C2853)),"Caminhões",IF(ISNUMBER(FIND("Estoque - Transbordos",C2853)),"Transbordos",
IF(ISNUMBER(FIND("Estoque - Tratores",C2853)),"Tratores",
IF(ISNUMBER(FIND("Estoque - Máquinas pesadas",C2853)),"Máquinas pesadas",
IF(ISNUMBER(FIND("Estoque - Reboques",C2853)),"Reboques",
IF(C2853="Estoque","Estoque",
IF(AND(ISNUMBER(C2853),C2853&gt;1000,C2853&lt;2000),"Caminhões",
IF(AND(ISNUMBER(C2853),C2853&gt;2000,C2853&lt;3000),"Tratores",
IF(AND(ISNUMBER(C2853),C2853&gt;3000,C2853&lt;4000),"Carregadeiras",
IF(AND(ISNUMBER(C2853),C2853&gt;4000,C2853&lt;5000),"Máquinas pesadas",
IF(AND(ISNUMBER(C2853),C2853&gt;5000,C2853&lt;6000),"Colhedoras",
IF(AND(ISNUMBER(C2853),C2853&gt;7000,C2853&lt;8000),"Irrigação",
IF(AND(ISNUMBER(C2853),C2853&gt;8000,C2853&lt;9000),"Reboques",IF(AND(ISNUMBER(C2853),C2853&gt;0,C2853&lt;1000),"Veic. Leves","")))))))))))))))))))))</f>
        <v>Caminhões</v>
      </c>
      <c r="B2853" s="72"/>
      <c r="C2853" s="2">
        <v>1027</v>
      </c>
      <c r="D2853" s="2">
        <v>91561</v>
      </c>
      <c r="E2853" s="3" t="s">
        <v>19986</v>
      </c>
      <c r="F2853" s="14" t="str">
        <f>IF(ISBLANK(K2853), "Apenas Solicitação", "Tem OC")</f>
        <v>Tem OC</v>
      </c>
      <c r="G2853" s="2">
        <v>1</v>
      </c>
      <c r="H2853" s="37">
        <f>G2853-I2853</f>
        <v>0</v>
      </c>
      <c r="I2853" s="38">
        <v>1</v>
      </c>
      <c r="J2853" s="4">
        <v>45794</v>
      </c>
      <c r="K2853" s="180">
        <v>45803</v>
      </c>
      <c r="L2853" s="3" t="s">
        <v>20151</v>
      </c>
      <c r="M2853" s="44" t="str">
        <f ca="1">IF(OR(N2853="", N2853=0), "", IF(N2853&gt;TODAY(), "No prazo", "Atrasado"))</f>
        <v>Atrasado</v>
      </c>
      <c r="N2853" s="44">
        <f>IFERROR(K2853 + VALUE(LEFT(L2853, FIND(" ", L2853) - 1)), "")</f>
        <v>45803</v>
      </c>
      <c r="O2853" s="3">
        <f>IF(_xlfn.DAYS(K2853,J2853)&lt;0, "Aguardando OC", _xlfn.DAYS(K2853,J2853))</f>
        <v>9</v>
      </c>
      <c r="P2853" s="14">
        <v>403356</v>
      </c>
      <c r="Q2853" s="12"/>
      <c r="R2853" s="14">
        <v>168132</v>
      </c>
      <c r="S2853" s="2">
        <v>221</v>
      </c>
      <c r="T2853" s="65" t="s">
        <v>1029</v>
      </c>
      <c r="U2853" s="21">
        <v>275</v>
      </c>
      <c r="V2853" s="2">
        <v>2097</v>
      </c>
      <c r="W2853" s="43" t="str">
        <f>IFERROR(VLOOKUP(V2853, Fornecedores!A:C, 3, FALSE), "")</f>
        <v xml:space="preserve">CAUPECAS            </v>
      </c>
      <c r="X2853" s="43" t="str">
        <f>IFERROR(VLOOKUP(V2853, Fornecedores!A:E, 5, FALSE), "")</f>
        <v>Recife</v>
      </c>
      <c r="Y2853" s="43" t="str">
        <f>IFERROR(VLOOKUP(V2853, Fornecedores!A:F, 6, FALSE), "")</f>
        <v>PE</v>
      </c>
      <c r="Z2853" s="14" t="str">
        <f>IF(H2853=0, "Pedido entregue!", "Pendente")</f>
        <v>Pedido entregue!</v>
      </c>
      <c r="AA2853" s="74">
        <v>2</v>
      </c>
      <c r="AB2853" s="58" t="str">
        <f>IF(Z2853="Pedido Entregue!", IF(AA2853=1, "Retirado do Almoxarifado", IF(AA2853=2, "Material devolvido", "Aguardando retirada")), IF(Z2853="Pendente", "Entrega pendente", ""))</f>
        <v>Material devolvido</v>
      </c>
      <c r="AC2853" s="18">
        <v>1</v>
      </c>
      <c r="AD2853" s="18">
        <f>AC2853/SUMIF($P:$P,P2853,$AC:$AC)</f>
        <v>1</v>
      </c>
      <c r="AE2853" s="18">
        <f>IF(R2853=0,0,AC2853/SUMIF($R:$R,R2853,$AC:$AC))</f>
        <v>0.25</v>
      </c>
      <c r="AF2853" s="18">
        <f>IF(R2853=0,1,0)</f>
        <v>0</v>
      </c>
      <c r="AH2853" t="str">
        <f>TEXT(J2853,"MMMM")</f>
        <v>maio</v>
      </c>
    </row>
    <row r="2854" spans="1:34" ht="12.75" customHeight="1" x14ac:dyDescent="0.25">
      <c r="A2854" s="90" t="str">
        <f>IF(C2854="Oficina Diversos","Oficina Geral",
IF(ISNUMBER(FIND("Estoque - Colhedoras",C2854)),"Colhedoras",IF(ISNUMBER(FIND("Caldeiraria",C2854)),"Caldeiraria",IF(ISNUMBER(FIND("Borracharia",C2854)),"Borracharia",IF(ISNUMBER(FIND("Lubrificação",C2854)),"Lubrificação",
IF(ISNUMBER(FIND("Estoque - Carregadeiras",C2854)),"Carregadeiras",IF(ISNUMBER(FIND("Estoque - Veic. Leves",C2854)),"Veic. Leves",
IF(ISNUMBER(FIND("Estoque - Caminhões",C2854)),"Caminhões",IF(ISNUMBER(FIND("Estoque - Transbordos",C2854)),"Transbordos",
IF(ISNUMBER(FIND("Estoque - Tratores",C2854)),"Tratores",
IF(ISNUMBER(FIND("Estoque - Máquinas pesadas",C2854)),"Máquinas pesadas",
IF(ISNUMBER(FIND("Estoque - Reboques",C2854)),"Reboques",
IF(C2854="Estoque","Estoque",
IF(AND(ISNUMBER(C2854),C2854&gt;1000,C2854&lt;2000),"Caminhões",
IF(AND(ISNUMBER(C2854),C2854&gt;2000,C2854&lt;3000),"Tratores",
IF(AND(ISNUMBER(C2854),C2854&gt;3000,C2854&lt;4000),"Carregadeiras",
IF(AND(ISNUMBER(C2854),C2854&gt;4000,C2854&lt;5000),"Máquinas pesadas",
IF(AND(ISNUMBER(C2854),C2854&gt;5000,C2854&lt;6000),"Colhedoras",
IF(AND(ISNUMBER(C2854),C2854&gt;7000,C2854&lt;8000),"Irrigação",
IF(AND(ISNUMBER(C2854),C2854&gt;8000,C2854&lt;9000),"Reboques",IF(AND(ISNUMBER(C2854),C2854&gt;0,C2854&lt;1000),"Veic. Leves","")))))))))))))))))))))</f>
        <v>Caminhões</v>
      </c>
      <c r="C2854" s="171">
        <v>1024</v>
      </c>
      <c r="D2854" s="170">
        <v>91561</v>
      </c>
      <c r="E2854" s="173" t="s">
        <v>26137</v>
      </c>
      <c r="F2854" s="101" t="str">
        <f>IF(ISBLANK(K2854), "Apenas Solicitação", "Tem OC")</f>
        <v>Apenas Solicitação</v>
      </c>
      <c r="G2854" s="170">
        <v>1</v>
      </c>
      <c r="H2854" s="102">
        <f>G2854-I2854</f>
        <v>1</v>
      </c>
      <c r="I2854" s="103"/>
      <c r="J2854" s="174">
        <v>45857</v>
      </c>
      <c r="K2854" s="173"/>
      <c r="L2854" s="173"/>
      <c r="M2854" s="104" t="str">
        <f ca="1">IF(OR(N2854="", N2854=0), "", IF(N2854&gt;TODAY(), "No prazo", "Atrasado"))</f>
        <v/>
      </c>
      <c r="N2854" s="104" t="str">
        <f>IFERROR(K2854 + VALUE(LEFT(L2854, FIND(" ", L2854) - 1)), "")</f>
        <v/>
      </c>
      <c r="O2854" s="105" t="str">
        <f>IF(_xlfn.DAYS(K2854,J2854)&lt;0, "Aguardando OC", _xlfn.DAYS(K2854,J2854))</f>
        <v>Aguardando OC</v>
      </c>
      <c r="P2854" s="170">
        <v>412434</v>
      </c>
      <c r="Q2854" s="12"/>
      <c r="R2854" s="170">
        <v>0</v>
      </c>
      <c r="S2854" s="2">
        <v>221</v>
      </c>
      <c r="T2854" s="65" t="s">
        <v>1029</v>
      </c>
      <c r="U2854" s="170">
        <v>320</v>
      </c>
      <c r="V2854" s="170"/>
      <c r="W2854" s="105" t="str">
        <f>IFERROR(VLOOKUP(V2854, Fornecedores!A:C, 3, FALSE), "")</f>
        <v/>
      </c>
      <c r="X2854" s="105" t="str">
        <f>IFERROR(VLOOKUP(V2854, Fornecedores!A:E, 5, FALSE), "")</f>
        <v/>
      </c>
      <c r="Y2854" s="105" t="str">
        <f>IFERROR(VLOOKUP(V2854, Fornecedores!A:F, 6, FALSE), "")</f>
        <v/>
      </c>
      <c r="Z2854" s="101" t="str">
        <f>IF(H2854=0, "Pedido entregue!", "Pendente")</f>
        <v>Pendente</v>
      </c>
      <c r="AB2854" s="132" t="str">
        <f>IF(Z2854="Pedido Entregue!", IF(AA2854=1, "Retirado do Almoxarifado", IF(AA2854=2, "Material devolvido", "Aguardando retirada")), IF(Z2854="Pendente", "Entrega pendente", ""))</f>
        <v>Entrega pendente</v>
      </c>
      <c r="AC2854" s="18">
        <v>1</v>
      </c>
      <c r="AD2854" s="18">
        <f>AC2854/SUMIF($P:$P,P2854,$AC:$AC)</f>
        <v>1</v>
      </c>
      <c r="AE2854" s="18">
        <f>IF(R2854=0,0,AC2854/SUMIF($R:$R,R2854,$AC:$AC))</f>
        <v>0</v>
      </c>
      <c r="AF2854" s="18">
        <f>IF(R2854=0,1,0)</f>
        <v>1</v>
      </c>
      <c r="AH2854" t="str">
        <f>TEXT(J2854,"MMMM")</f>
        <v>julho</v>
      </c>
    </row>
    <row r="2855" spans="1:34" ht="12.75" hidden="1" customHeight="1" x14ac:dyDescent="0.25">
      <c r="A2855" s="90" t="str">
        <f>IF(C2855="Oficina Diversos","Oficina Geral",
IF(ISNUMBER(FIND("Estoque - Colhedoras",C2855)),"Colhedoras",IF(ISNUMBER(FIND("Caldeiraria",C2855)),"Caldeiraria",IF(ISNUMBER(FIND("Borracharia",C2855)),"Borracharia",IF(ISNUMBER(FIND("Lubrificação",C2855)),"Lubrificação",
IF(ISNUMBER(FIND("Estoque - Carregadeiras",C2855)),"Carregadeiras",IF(ISNUMBER(FIND("Estoque - Veic. Leves",C2855)),"Veic. Leves",
IF(ISNUMBER(FIND("Estoque - Caminhões",C2855)),"Caminhões",IF(ISNUMBER(FIND("Estoque - Transbordos",C2855)),"Transbordos",
IF(ISNUMBER(FIND("Estoque - Tratores",C2855)),"Tratores",
IF(ISNUMBER(FIND("Estoque - Máquinas pesadas",C2855)),"Máquinas pesadas",
IF(ISNUMBER(FIND("Estoque - Reboques",C2855)),"Reboques",
IF(C2855="Estoque","Estoque",
IF(AND(ISNUMBER(C2855),C2855&gt;1000,C2855&lt;2000),"Caminhões",
IF(AND(ISNUMBER(C2855),C2855&gt;2000,C2855&lt;3000),"Tratores",
IF(AND(ISNUMBER(C2855),C2855&gt;3000,C2855&lt;4000),"Carregadeiras",
IF(AND(ISNUMBER(C2855),C2855&gt;4000,C2855&lt;5000),"Máquinas pesadas",
IF(AND(ISNUMBER(C2855),C2855&gt;5000,C2855&lt;6000),"Colhedoras",
IF(AND(ISNUMBER(C2855),C2855&gt;7000,C2855&lt;8000),"Irrigação",
IF(AND(ISNUMBER(C2855),C2855&gt;8000,C2855&lt;9000),"Reboques",IF(AND(ISNUMBER(C2855),C2855&gt;0,C2855&lt;1000),"Veic. Leves","")))))))))))))))))))))</f>
        <v>Tratores</v>
      </c>
      <c r="B2855" s="72"/>
      <c r="C2855" s="2">
        <v>2030</v>
      </c>
      <c r="D2855" s="2">
        <v>91575</v>
      </c>
      <c r="E2855" s="3" t="s">
        <v>20001</v>
      </c>
      <c r="F2855" s="14" t="str">
        <f>IF(ISBLANK(K2855), "Apenas Solicitação", "Tem OC")</f>
        <v>Tem OC</v>
      </c>
      <c r="G2855" s="2">
        <v>1</v>
      </c>
      <c r="H2855" s="37">
        <f>G2855-I2855</f>
        <v>0</v>
      </c>
      <c r="I2855" s="38">
        <v>1</v>
      </c>
      <c r="J2855" s="4">
        <v>45796</v>
      </c>
      <c r="K2855" s="180">
        <v>45804</v>
      </c>
      <c r="L2855" s="3" t="s">
        <v>20166</v>
      </c>
      <c r="M2855" s="44" t="str">
        <f ca="1">IF(OR(N2855="", N2855=0), "", IF(N2855&gt;TODAY(), "No prazo", "Atrasado"))</f>
        <v>Atrasado</v>
      </c>
      <c r="N2855" s="44">
        <f>IFERROR(K2855 + VALUE(LEFT(L2855, FIND(" ", L2855) - 1)), "")</f>
        <v>45808</v>
      </c>
      <c r="O2855" s="3">
        <f>IF(_xlfn.DAYS(K2855,J2855)&lt;0, "Aguardando OC", _xlfn.DAYS(K2855,J2855))</f>
        <v>8</v>
      </c>
      <c r="P2855" s="14">
        <v>403479</v>
      </c>
      <c r="Q2855" s="12"/>
      <c r="R2855" s="14">
        <v>168234</v>
      </c>
      <c r="S2855" s="2">
        <v>221</v>
      </c>
      <c r="T2855" s="65" t="s">
        <v>1029</v>
      </c>
      <c r="U2855" s="21">
        <v>264.95</v>
      </c>
      <c r="V2855" s="2">
        <v>3465</v>
      </c>
      <c r="W2855" s="43" t="str">
        <f>IFERROR(VLOOKUP(V2855, Fornecedores!A:C, 3, FALSE), "")</f>
        <v>MAQNELSON AGRICOLA L</v>
      </c>
      <c r="X2855" s="43" t="str">
        <f>IFERROR(VLOOKUP(V2855, Fornecedores!A:E, 5, FALSE), "")</f>
        <v>Itumbiara</v>
      </c>
      <c r="Y2855" s="43" t="str">
        <f>IFERROR(VLOOKUP(V2855, Fornecedores!A:F, 6, FALSE), "")</f>
        <v>GO</v>
      </c>
      <c r="Z2855" s="14" t="str">
        <f>IF(H2855=0, "Pedido entregue!", "Pendente")</f>
        <v>Pedido entregue!</v>
      </c>
      <c r="AA2855" s="74"/>
      <c r="AB2855" s="58" t="str">
        <f>IF(Z2855="Pedido Entregue!", IF(AA2855=1, "Retirado do Almoxarifado", IF(AA2855=2, "Material devolvido", "Aguardando retirada")), IF(Z2855="Pendente", "Entrega pendente", ""))</f>
        <v>Aguardando retirada</v>
      </c>
      <c r="AC2855" s="18">
        <v>1</v>
      </c>
      <c r="AD2855" s="18">
        <f>AC2855/SUMIF($P:$P,P2855,$AC:$AC)</f>
        <v>1</v>
      </c>
      <c r="AE2855" s="18">
        <f>IF(R2855=0,0,AC2855/SUMIF($R:$R,R2855,$AC:$AC))</f>
        <v>4.7619047619047616E-2</v>
      </c>
      <c r="AF2855" s="18">
        <f>IF(R2855=0,1,0)</f>
        <v>0</v>
      </c>
      <c r="AH2855" t="str">
        <f>TEXT(J2855,"MMMM")</f>
        <v>maio</v>
      </c>
    </row>
    <row r="2856" spans="1:34" ht="12.75" customHeight="1" x14ac:dyDescent="0.25">
      <c r="A2856" s="90" t="str">
        <f>IF(C2856="Oficina Diversos","Oficina Geral",
IF(ISNUMBER(FIND("Estoque - Colhedoras",C2856)),"Colhedoras",IF(ISNUMBER(FIND("Caldeiraria",C2856)),"Caldeiraria",IF(ISNUMBER(FIND("Borracharia",C2856)),"Borracharia",IF(ISNUMBER(FIND("Lubrificação",C2856)),"Lubrificação",
IF(ISNUMBER(FIND("Estoque - Carregadeiras",C2856)),"Carregadeiras",IF(ISNUMBER(FIND("Estoque - Veic. Leves",C2856)),"Veic. Leves",
IF(ISNUMBER(FIND("Estoque - Caminhões",C2856)),"Caminhões",IF(ISNUMBER(FIND("Estoque - Transbordos",C2856)),"Transbordos",
IF(ISNUMBER(FIND("Estoque - Tratores",C2856)),"Tratores",
IF(ISNUMBER(FIND("Estoque - Máquinas pesadas",C2856)),"Máquinas pesadas",
IF(ISNUMBER(FIND("Estoque - Reboques",C2856)),"Reboques",
IF(C2856="Estoque","Estoque",
IF(AND(ISNUMBER(C2856),C2856&gt;1000,C2856&lt;2000),"Caminhões",
IF(AND(ISNUMBER(C2856),C2856&gt;2000,C2856&lt;3000),"Tratores",
IF(AND(ISNUMBER(C2856),C2856&gt;3000,C2856&lt;4000),"Carregadeiras",
IF(AND(ISNUMBER(C2856),C2856&gt;4000,C2856&lt;5000),"Máquinas pesadas",
IF(AND(ISNUMBER(C2856),C2856&gt;5000,C2856&lt;6000),"Colhedoras",
IF(AND(ISNUMBER(C2856),C2856&gt;7000,C2856&lt;8000),"Irrigação",
IF(AND(ISNUMBER(C2856),C2856&gt;8000,C2856&lt;9000),"Reboques",IF(AND(ISNUMBER(C2856),C2856&gt;0,C2856&lt;1000),"Veic. Leves","")))))))))))))))))))))</f>
        <v>Tratores</v>
      </c>
      <c r="C2856" s="113">
        <v>2064</v>
      </c>
      <c r="D2856" s="2">
        <v>91575</v>
      </c>
      <c r="E2856" s="3" t="s">
        <v>20001</v>
      </c>
      <c r="F2856" s="101" t="str">
        <f>IF(ISBLANK(K2856), "Apenas Solicitação", "Tem OC")</f>
        <v>Tem OC</v>
      </c>
      <c r="G2856" s="2">
        <v>1</v>
      </c>
      <c r="H2856" s="102">
        <f>G2856-I2856</f>
        <v>1</v>
      </c>
      <c r="I2856" s="103"/>
      <c r="J2856" s="4">
        <v>45821</v>
      </c>
      <c r="K2856" s="180">
        <v>45842</v>
      </c>
      <c r="L2856" s="3" t="s">
        <v>20166</v>
      </c>
      <c r="M2856" s="104" t="str">
        <f ca="1">IF(OR(N2856="", N2856=0), "", IF(N2856&gt;TODAY(), "No prazo", "Atrasado"))</f>
        <v>Atrasado</v>
      </c>
      <c r="N2856" s="104">
        <f>IFERROR(K2856 + VALUE(LEFT(L2856, FIND(" ", L2856) - 1)), "")</f>
        <v>45846</v>
      </c>
      <c r="O2856" s="105">
        <f>IF(_xlfn.DAYS(K2856,J2856)&lt;0, "Aguardando OC", _xlfn.DAYS(K2856,J2856))</f>
        <v>21</v>
      </c>
      <c r="P2856" s="14">
        <v>407216</v>
      </c>
      <c r="Q2856" s="12"/>
      <c r="R2856" s="14">
        <v>170490</v>
      </c>
      <c r="S2856" s="2">
        <v>221</v>
      </c>
      <c r="T2856" s="65" t="s">
        <v>1029</v>
      </c>
      <c r="U2856" s="21">
        <v>264.95</v>
      </c>
      <c r="V2856" s="2">
        <v>3465</v>
      </c>
      <c r="W2856" s="105" t="str">
        <f>IFERROR(VLOOKUP(V2856, Fornecedores!A:C, 3, FALSE), "")</f>
        <v>MAQNELSON AGRICOLA L</v>
      </c>
      <c r="X2856" s="105" t="str">
        <f>IFERROR(VLOOKUP(V2856, Fornecedores!A:E, 5, FALSE), "")</f>
        <v>Itumbiara</v>
      </c>
      <c r="Y2856" s="105" t="str">
        <f>IFERROR(VLOOKUP(V2856, Fornecedores!A:F, 6, FALSE), "")</f>
        <v>GO</v>
      </c>
      <c r="Z2856" s="101" t="str">
        <f>IF(H2856=0, "Pedido entregue!", "Pendente")</f>
        <v>Pendente</v>
      </c>
      <c r="AB2856" s="132" t="str">
        <f>IF(Z2856="Pedido Entregue!", IF(AA2856=1, "Retirado do Almoxarifado", IF(AA2856=2, "Material devolvido", "Aguardando retirada")), IF(Z2856="Pendente", "Entrega pendente", ""))</f>
        <v>Entrega pendente</v>
      </c>
      <c r="AC2856" s="18">
        <v>1</v>
      </c>
      <c r="AD2856" s="18">
        <f>AC2856/SUMIF($P:$P,P2856,$AC:$AC)</f>
        <v>1</v>
      </c>
      <c r="AE2856" s="18">
        <f>IF(R2856=0,0,AC2856/SUMIF($R:$R,R2856,$AC:$AC))</f>
        <v>1.5625E-2</v>
      </c>
      <c r="AF2856" s="18">
        <f>IF(R2856=0,1,0)</f>
        <v>0</v>
      </c>
      <c r="AH2856" t="str">
        <f>TEXT(J2856,"MMMM")</f>
        <v>junho</v>
      </c>
    </row>
    <row r="2857" spans="1:34" ht="12.75" hidden="1" customHeight="1" x14ac:dyDescent="0.25">
      <c r="A2857" s="90" t="str">
        <f>IF(C2857="Oficina Diversos","Oficina Geral",
IF(ISNUMBER(FIND("Estoque - Colhedoras",C2857)),"Colhedoras",IF(ISNUMBER(FIND("Caldeiraria",C2857)),"Caldeiraria",IF(ISNUMBER(FIND("Borracharia",C2857)),"Borracharia",IF(ISNUMBER(FIND("Lubrificação",C2857)),"Lubrificação",
IF(ISNUMBER(FIND("Estoque - Carregadeiras",C2857)),"Carregadeiras",IF(ISNUMBER(FIND("Estoque - Veic. Leves",C2857)),"Veic. Leves",
IF(ISNUMBER(FIND("Estoque - Caminhões",C2857)),"Caminhões",IF(ISNUMBER(FIND("Estoque - Transbordos",C2857)),"Transbordos",
IF(ISNUMBER(FIND("Estoque - Tratores",C2857)),"Tratores",
IF(ISNUMBER(FIND("Estoque - Máquinas pesadas",C2857)),"Máquinas pesadas",
IF(ISNUMBER(FIND("Estoque - Reboques",C2857)),"Reboques",
IF(C2857="Estoque","Estoque",
IF(AND(ISNUMBER(C2857),C2857&gt;1000,C2857&lt;2000),"Caminhões",
IF(AND(ISNUMBER(C2857),C2857&gt;2000,C2857&lt;3000),"Tratores",
IF(AND(ISNUMBER(C2857),C2857&gt;3000,C2857&lt;4000),"Carregadeiras",
IF(AND(ISNUMBER(C2857),C2857&gt;4000,C2857&lt;5000),"Máquinas pesadas",
IF(AND(ISNUMBER(C2857),C2857&gt;5000,C2857&lt;6000),"Colhedoras",
IF(AND(ISNUMBER(C2857),C2857&gt;7000,C2857&lt;8000),"Irrigação",
IF(AND(ISNUMBER(C2857),C2857&gt;8000,C2857&lt;9000),"Reboques",IF(AND(ISNUMBER(C2857),C2857&gt;0,C2857&lt;1000),"Veic. Leves","")))))))))))))))))))))</f>
        <v>Tratores</v>
      </c>
      <c r="B2857" s="72"/>
      <c r="C2857" s="2">
        <v>2030</v>
      </c>
      <c r="D2857" s="2">
        <v>91576</v>
      </c>
      <c r="E2857" s="3" t="s">
        <v>20002</v>
      </c>
      <c r="F2857" s="14" t="str">
        <f>IF(ISBLANK(K2857), "Apenas Solicitação", "Tem OC")</f>
        <v>Tem OC</v>
      </c>
      <c r="G2857" s="2">
        <v>1</v>
      </c>
      <c r="H2857" s="37">
        <f>G2857-I2857</f>
        <v>0</v>
      </c>
      <c r="I2857" s="38">
        <v>1</v>
      </c>
      <c r="J2857" s="4">
        <v>45796</v>
      </c>
      <c r="K2857" s="180">
        <v>45804</v>
      </c>
      <c r="L2857" s="3" t="s">
        <v>20166</v>
      </c>
      <c r="M2857" s="44" t="str">
        <f ca="1">IF(OR(N2857="", N2857=0), "", IF(N2857&gt;TODAY(), "No prazo", "Atrasado"))</f>
        <v>Atrasado</v>
      </c>
      <c r="N2857" s="44">
        <f>IFERROR(K2857 + VALUE(LEFT(L2857, FIND(" ", L2857) - 1)), "")</f>
        <v>45808</v>
      </c>
      <c r="O2857" s="3">
        <f>IF(_xlfn.DAYS(K2857,J2857)&lt;0, "Aguardando OC", _xlfn.DAYS(K2857,J2857))</f>
        <v>8</v>
      </c>
      <c r="P2857" s="14">
        <v>403480</v>
      </c>
      <c r="Q2857" s="12"/>
      <c r="R2857" s="14">
        <v>168234</v>
      </c>
      <c r="S2857" s="2">
        <v>221</v>
      </c>
      <c r="T2857" s="65" t="s">
        <v>1029</v>
      </c>
      <c r="U2857" s="21">
        <v>108.88</v>
      </c>
      <c r="V2857" s="2">
        <v>3465</v>
      </c>
      <c r="W2857" s="43" t="str">
        <f>IFERROR(VLOOKUP(V2857, Fornecedores!A:C, 3, FALSE), "")</f>
        <v>MAQNELSON AGRICOLA L</v>
      </c>
      <c r="X2857" s="43" t="str">
        <f>IFERROR(VLOOKUP(V2857, Fornecedores!A:E, 5, FALSE), "")</f>
        <v>Itumbiara</v>
      </c>
      <c r="Y2857" s="43" t="str">
        <f>IFERROR(VLOOKUP(V2857, Fornecedores!A:F, 6, FALSE), "")</f>
        <v>GO</v>
      </c>
      <c r="Z2857" s="14" t="str">
        <f>IF(H2857=0, "Pedido entregue!", "Pendente")</f>
        <v>Pedido entregue!</v>
      </c>
      <c r="AA2857" s="74"/>
      <c r="AB2857" s="58" t="str">
        <f>IF(Z2857="Pedido Entregue!", IF(AA2857=1, "Retirado do Almoxarifado", IF(AA2857=2, "Material devolvido", "Aguardando retirada")), IF(Z2857="Pendente", "Entrega pendente", ""))</f>
        <v>Aguardando retirada</v>
      </c>
      <c r="AC2857" s="18">
        <v>1</v>
      </c>
      <c r="AD2857" s="18">
        <f>AC2857/SUMIF($P:$P,P2857,$AC:$AC)</f>
        <v>1</v>
      </c>
      <c r="AE2857" s="18">
        <f>IF(R2857=0,0,AC2857/SUMIF($R:$R,R2857,$AC:$AC))</f>
        <v>4.7619047619047616E-2</v>
      </c>
      <c r="AF2857" s="18">
        <f>IF(R2857=0,1,0)</f>
        <v>0</v>
      </c>
      <c r="AH2857" t="str">
        <f>TEXT(J2857,"MMMM")</f>
        <v>maio</v>
      </c>
    </row>
    <row r="2858" spans="1:34" ht="12.75" hidden="1" customHeight="1" x14ac:dyDescent="0.25">
      <c r="A2858" s="90" t="str">
        <f>IF(C2858="Oficina Diversos","Oficina Geral",
IF(ISNUMBER(FIND("Estoque - Colhedoras",C2858)),"Colhedoras",IF(ISNUMBER(FIND("Caldeiraria",C2858)),"Caldeiraria",IF(ISNUMBER(FIND("Borracharia",C2858)),"Borracharia",IF(ISNUMBER(FIND("Lubrificação",C2858)),"Lubrificação",
IF(ISNUMBER(FIND("Estoque - Carregadeiras",C2858)),"Carregadeiras",IF(ISNUMBER(FIND("Estoque - Veic. Leves",C2858)),"Veic. Leves",
IF(ISNUMBER(FIND("Estoque - Caminhões",C2858)),"Caminhões",IF(ISNUMBER(FIND("Estoque - Transbordos",C2858)),"Transbordos",
IF(ISNUMBER(FIND("Estoque - Tratores",C2858)),"Tratores",
IF(ISNUMBER(FIND("Estoque - Máquinas pesadas",C2858)),"Máquinas pesadas",
IF(ISNUMBER(FIND("Estoque - Reboques",C2858)),"Reboques",
IF(C2858="Estoque","Estoque",
IF(AND(ISNUMBER(C2858),C2858&gt;1000,C2858&lt;2000),"Caminhões",
IF(AND(ISNUMBER(C2858),C2858&gt;2000,C2858&lt;3000),"Tratores",
IF(AND(ISNUMBER(C2858),C2858&gt;3000,C2858&lt;4000),"Carregadeiras",
IF(AND(ISNUMBER(C2858),C2858&gt;4000,C2858&lt;5000),"Máquinas pesadas",
IF(AND(ISNUMBER(C2858),C2858&gt;5000,C2858&lt;6000),"Colhedoras",
IF(AND(ISNUMBER(C2858),C2858&gt;7000,C2858&lt;8000),"Irrigação",
IF(AND(ISNUMBER(C2858),C2858&gt;8000,C2858&lt;9000),"Reboques",IF(AND(ISNUMBER(C2858),C2858&gt;0,C2858&lt;1000),"Veic. Leves","")))))))))))))))))))))</f>
        <v>Tratores</v>
      </c>
      <c r="B2858" s="72"/>
      <c r="C2858" s="2">
        <v>2030</v>
      </c>
      <c r="D2858" s="2">
        <v>91577</v>
      </c>
      <c r="E2858" s="3" t="s">
        <v>20003</v>
      </c>
      <c r="F2858" s="14" t="str">
        <f>IF(ISBLANK(K2858), "Apenas Solicitação", "Tem OC")</f>
        <v>Tem OC</v>
      </c>
      <c r="G2858" s="2">
        <v>1</v>
      </c>
      <c r="H2858" s="37">
        <f>G2858-I2858</f>
        <v>0</v>
      </c>
      <c r="I2858" s="38">
        <v>1</v>
      </c>
      <c r="J2858" s="4">
        <v>45796</v>
      </c>
      <c r="K2858" s="180">
        <v>45804</v>
      </c>
      <c r="L2858" s="3" t="s">
        <v>20166</v>
      </c>
      <c r="M2858" s="44" t="str">
        <f ca="1">IF(OR(N2858="", N2858=0), "", IF(N2858&gt;TODAY(), "No prazo", "Atrasado"))</f>
        <v>Atrasado</v>
      </c>
      <c r="N2858" s="44">
        <f>IFERROR(K2858 + VALUE(LEFT(L2858, FIND(" ", L2858) - 1)), "")</f>
        <v>45808</v>
      </c>
      <c r="O2858" s="3">
        <f>IF(_xlfn.DAYS(K2858,J2858)&lt;0, "Aguardando OC", _xlfn.DAYS(K2858,J2858))</f>
        <v>8</v>
      </c>
      <c r="P2858" s="14">
        <v>403484</v>
      </c>
      <c r="Q2858" s="12"/>
      <c r="R2858" s="14">
        <v>168234</v>
      </c>
      <c r="S2858" s="2">
        <v>221</v>
      </c>
      <c r="T2858" s="65" t="s">
        <v>1029</v>
      </c>
      <c r="U2858" s="21">
        <v>21.67</v>
      </c>
      <c r="V2858" s="2">
        <v>3465</v>
      </c>
      <c r="W2858" s="43" t="str">
        <f>IFERROR(VLOOKUP(V2858, Fornecedores!A:C, 3, FALSE), "")</f>
        <v>MAQNELSON AGRICOLA L</v>
      </c>
      <c r="X2858" s="43" t="str">
        <f>IFERROR(VLOOKUP(V2858, Fornecedores!A:E, 5, FALSE), "")</f>
        <v>Itumbiara</v>
      </c>
      <c r="Y2858" s="43" t="str">
        <f>IFERROR(VLOOKUP(V2858, Fornecedores!A:F, 6, FALSE), "")</f>
        <v>GO</v>
      </c>
      <c r="Z2858" s="14" t="str">
        <f>IF(H2858=0, "Pedido entregue!", "Pendente")</f>
        <v>Pedido entregue!</v>
      </c>
      <c r="AA2858" s="74"/>
      <c r="AB2858" s="58" t="str">
        <f>IF(Z2858="Pedido Entregue!", IF(AA2858=1, "Retirado do Almoxarifado", IF(AA2858=2, "Material devolvido", "Aguardando retirada")), IF(Z2858="Pendente", "Entrega pendente", ""))</f>
        <v>Aguardando retirada</v>
      </c>
      <c r="AC2858" s="18">
        <v>1</v>
      </c>
      <c r="AD2858" s="18">
        <f>AC2858/SUMIF($P:$P,P2858,$AC:$AC)</f>
        <v>1</v>
      </c>
      <c r="AE2858" s="18">
        <f>IF(R2858=0,0,AC2858/SUMIF($R:$R,R2858,$AC:$AC))</f>
        <v>4.7619047619047616E-2</v>
      </c>
      <c r="AF2858" s="18">
        <f>IF(R2858=0,1,0)</f>
        <v>0</v>
      </c>
      <c r="AH2858" t="str">
        <f>TEXT(J2858,"MMMM")</f>
        <v>maio</v>
      </c>
    </row>
    <row r="2859" spans="1:34" ht="12.75" hidden="1" customHeight="1" x14ac:dyDescent="0.25">
      <c r="A2859" s="90" t="str">
        <f>IF(C2859="Oficina Diversos","Oficina Geral",
IF(ISNUMBER(FIND("Estoque - Colhedoras",C2859)),"Colhedoras",IF(ISNUMBER(FIND("Caldeiraria",C2859)),"Caldeiraria",IF(ISNUMBER(FIND("Borracharia",C2859)),"Borracharia",IF(ISNUMBER(FIND("Lubrificação",C2859)),"Lubrificação",
IF(ISNUMBER(FIND("Estoque - Carregadeiras",C2859)),"Carregadeiras",IF(ISNUMBER(FIND("Estoque - Veic. Leves",C2859)),"Veic. Leves",
IF(ISNUMBER(FIND("Estoque - Caminhões",C2859)),"Caminhões",IF(ISNUMBER(FIND("Estoque - Transbordos",C2859)),"Transbordos",
IF(ISNUMBER(FIND("Estoque - Tratores",C2859)),"Tratores",
IF(ISNUMBER(FIND("Estoque - Máquinas pesadas",C2859)),"Máquinas pesadas",
IF(ISNUMBER(FIND("Estoque - Reboques",C2859)),"Reboques",
IF(C2859="Estoque","Estoque",
IF(AND(ISNUMBER(C2859),C2859&gt;1000,C2859&lt;2000),"Caminhões",
IF(AND(ISNUMBER(C2859),C2859&gt;2000,C2859&lt;3000),"Tratores",
IF(AND(ISNUMBER(C2859),C2859&gt;3000,C2859&lt;4000),"Carregadeiras",
IF(AND(ISNUMBER(C2859),C2859&gt;4000,C2859&lt;5000),"Máquinas pesadas",
IF(AND(ISNUMBER(C2859),C2859&gt;5000,C2859&lt;6000),"Colhedoras",
IF(AND(ISNUMBER(C2859),C2859&gt;7000,C2859&lt;8000),"Irrigação",
IF(AND(ISNUMBER(C2859),C2859&gt;8000,C2859&lt;9000),"Reboques",IF(AND(ISNUMBER(C2859),C2859&gt;0,C2859&lt;1000),"Veic. Leves","")))))))))))))))))))))</f>
        <v>Tratores</v>
      </c>
      <c r="B2859" s="72"/>
      <c r="C2859" s="2">
        <v>2030</v>
      </c>
      <c r="D2859" s="2">
        <v>91586</v>
      </c>
      <c r="E2859" s="3" t="s">
        <v>19988</v>
      </c>
      <c r="F2859" s="14" t="str">
        <f>IF(ISBLANK(K2859), "Apenas Solicitação", "Tem OC")</f>
        <v>Tem OC</v>
      </c>
      <c r="G2859" s="2">
        <v>1</v>
      </c>
      <c r="H2859" s="37">
        <f>G2859-I2859</f>
        <v>0</v>
      </c>
      <c r="I2859" s="38">
        <v>1</v>
      </c>
      <c r="J2859" s="4">
        <v>45796</v>
      </c>
      <c r="K2859" s="180">
        <v>45804</v>
      </c>
      <c r="L2859" s="3" t="s">
        <v>20166</v>
      </c>
      <c r="M2859" s="44" t="str">
        <f ca="1">IF(OR(N2859="", N2859=0), "", IF(N2859&gt;TODAY(), "No prazo", "Atrasado"))</f>
        <v>Atrasado</v>
      </c>
      <c r="N2859" s="44">
        <f>IFERROR(K2859 + VALUE(LEFT(L2859, FIND(" ", L2859) - 1)), "")</f>
        <v>45808</v>
      </c>
      <c r="O2859" s="3">
        <f>IF(_xlfn.DAYS(K2859,J2859)&lt;0, "Aguardando OC", _xlfn.DAYS(K2859,J2859))</f>
        <v>8</v>
      </c>
      <c r="P2859" s="14">
        <v>403531</v>
      </c>
      <c r="Q2859" s="12"/>
      <c r="R2859" s="14">
        <v>168234</v>
      </c>
      <c r="S2859" s="2">
        <v>221</v>
      </c>
      <c r="T2859" s="65" t="s">
        <v>1029</v>
      </c>
      <c r="U2859" s="21">
        <v>3579.66</v>
      </c>
      <c r="V2859" s="2">
        <v>3465</v>
      </c>
      <c r="W2859" s="43" t="str">
        <f>IFERROR(VLOOKUP(V2859, Fornecedores!A:C, 3, FALSE), "")</f>
        <v>MAQNELSON AGRICOLA L</v>
      </c>
      <c r="X2859" s="43" t="str">
        <f>IFERROR(VLOOKUP(V2859, Fornecedores!A:E, 5, FALSE), "")</f>
        <v>Itumbiara</v>
      </c>
      <c r="Y2859" s="43" t="str">
        <f>IFERROR(VLOOKUP(V2859, Fornecedores!A:F, 6, FALSE), "")</f>
        <v>GO</v>
      </c>
      <c r="Z2859" s="14" t="str">
        <f>IF(H2859=0, "Pedido entregue!", "Pendente")</f>
        <v>Pedido entregue!</v>
      </c>
      <c r="AA2859" s="74"/>
      <c r="AB2859" s="58" t="str">
        <f>IF(Z2859="Pedido Entregue!", IF(AA2859=1, "Retirado do Almoxarifado", IF(AA2859=2, "Material devolvido", "Aguardando retirada")), IF(Z2859="Pendente", "Entrega pendente", ""))</f>
        <v>Aguardando retirada</v>
      </c>
      <c r="AC2859" s="18">
        <v>1</v>
      </c>
      <c r="AD2859" s="18">
        <f>AC2859/SUMIF($P:$P,P2859,$AC:$AC)</f>
        <v>1</v>
      </c>
      <c r="AE2859" s="18">
        <f>IF(R2859=0,0,AC2859/SUMIF($R:$R,R2859,$AC:$AC))</f>
        <v>4.7619047619047616E-2</v>
      </c>
      <c r="AF2859" s="18">
        <f>IF(R2859=0,1,0)</f>
        <v>0</v>
      </c>
      <c r="AH2859" t="str">
        <f>TEXT(J2859,"MMMM")</f>
        <v>maio</v>
      </c>
    </row>
    <row r="2860" spans="1:34" ht="12.75" hidden="1" customHeight="1" x14ac:dyDescent="0.25">
      <c r="A2860" s="90" t="str">
        <f>IF(C2860="Oficina Diversos","Oficina Geral",
IF(ISNUMBER(FIND("Estoque - Colhedoras",C2860)),"Colhedoras",IF(ISNUMBER(FIND("Caldeiraria",C2860)),"Caldeiraria",IF(ISNUMBER(FIND("Borracharia",C2860)),"Borracharia",IF(ISNUMBER(FIND("Lubrificação",C2860)),"Lubrificação",
IF(ISNUMBER(FIND("Estoque - Carregadeiras",C2860)),"Carregadeiras",IF(ISNUMBER(FIND("Estoque - Veic. Leves",C2860)),"Veic. Leves",
IF(ISNUMBER(FIND("Estoque - Caminhões",C2860)),"Caminhões",IF(ISNUMBER(FIND("Estoque - Transbordos",C2860)),"Transbordos",
IF(ISNUMBER(FIND("Estoque - Tratores",C2860)),"Tratores",
IF(ISNUMBER(FIND("Estoque - Máquinas pesadas",C2860)),"Máquinas pesadas",
IF(ISNUMBER(FIND("Estoque - Reboques",C2860)),"Reboques",
IF(C2860="Estoque","Estoque",
IF(AND(ISNUMBER(C2860),C2860&gt;1000,C2860&lt;2000),"Caminhões",
IF(AND(ISNUMBER(C2860),C2860&gt;2000,C2860&lt;3000),"Tratores",
IF(AND(ISNUMBER(C2860),C2860&gt;3000,C2860&lt;4000),"Carregadeiras",
IF(AND(ISNUMBER(C2860),C2860&gt;4000,C2860&lt;5000),"Máquinas pesadas",
IF(AND(ISNUMBER(C2860),C2860&gt;5000,C2860&lt;6000),"Colhedoras",
IF(AND(ISNUMBER(C2860),C2860&gt;7000,C2860&lt;8000),"Irrigação",
IF(AND(ISNUMBER(C2860),C2860&gt;8000,C2860&lt;9000),"Reboques",IF(AND(ISNUMBER(C2860),C2860&gt;0,C2860&lt;1000),"Veic. Leves","")))))))))))))))))))))</f>
        <v>Tratores</v>
      </c>
      <c r="B2860" s="72"/>
      <c r="C2860" s="2">
        <v>2027</v>
      </c>
      <c r="D2860" s="2">
        <v>91586</v>
      </c>
      <c r="E2860" s="3" t="s">
        <v>19988</v>
      </c>
      <c r="F2860" s="14" t="str">
        <f>IF(ISBLANK(K2860), "Apenas Solicitação", "Tem OC")</f>
        <v>Tem OC</v>
      </c>
      <c r="G2860" s="2">
        <v>1</v>
      </c>
      <c r="H2860" s="37">
        <f>G2860-I2860</f>
        <v>0</v>
      </c>
      <c r="I2860" s="38">
        <v>1</v>
      </c>
      <c r="J2860" s="4">
        <v>45796</v>
      </c>
      <c r="K2860" s="180">
        <v>45804</v>
      </c>
      <c r="L2860" s="3" t="s">
        <v>20166</v>
      </c>
      <c r="M2860" s="44" t="str">
        <f ca="1">IF(OR(N2860="", N2860=0), "", IF(N2860&gt;TODAY(), "No prazo", "Atrasado"))</f>
        <v>Atrasado</v>
      </c>
      <c r="N2860" s="44">
        <f>IFERROR(K2860 + VALUE(LEFT(L2860, FIND(" ", L2860) - 1)), "")</f>
        <v>45808</v>
      </c>
      <c r="O2860" s="3">
        <f>IF(_xlfn.DAYS(K2860,J2860)&lt;0, "Aguardando OC", _xlfn.DAYS(K2860,J2860))</f>
        <v>8</v>
      </c>
      <c r="P2860" s="14">
        <v>403533</v>
      </c>
      <c r="Q2860" s="12"/>
      <c r="R2860" s="14">
        <v>168234</v>
      </c>
      <c r="S2860" s="2">
        <v>221</v>
      </c>
      <c r="T2860" s="65" t="s">
        <v>1029</v>
      </c>
      <c r="U2860" s="21">
        <v>3579.66</v>
      </c>
      <c r="V2860" s="2">
        <v>3465</v>
      </c>
      <c r="W2860" s="43" t="str">
        <f>IFERROR(VLOOKUP(V2860, Fornecedores!A:C, 3, FALSE), "")</f>
        <v>MAQNELSON AGRICOLA L</v>
      </c>
      <c r="X2860" s="43" t="str">
        <f>IFERROR(VLOOKUP(V2860, Fornecedores!A:E, 5, FALSE), "")</f>
        <v>Itumbiara</v>
      </c>
      <c r="Y2860" s="43" t="str">
        <f>IFERROR(VLOOKUP(V2860, Fornecedores!A:F, 6, FALSE), "")</f>
        <v>GO</v>
      </c>
      <c r="Z2860" s="14" t="str">
        <f>IF(H2860=0, "Pedido entregue!", "Pendente")</f>
        <v>Pedido entregue!</v>
      </c>
      <c r="AA2860" s="74"/>
      <c r="AB2860" s="58" t="str">
        <f>IF(Z2860="Pedido Entregue!", IF(AA2860=1, "Retirado do Almoxarifado", IF(AA2860=2, "Material devolvido", "Aguardando retirada")), IF(Z2860="Pendente", "Entrega pendente", ""))</f>
        <v>Aguardando retirada</v>
      </c>
      <c r="AC2860" s="18">
        <v>1</v>
      </c>
      <c r="AD2860" s="18">
        <f>AC2860/SUMIF($P:$P,P2860,$AC:$AC)</f>
        <v>1</v>
      </c>
      <c r="AE2860" s="18">
        <f>IF(R2860=0,0,AC2860/SUMIF($R:$R,R2860,$AC:$AC))</f>
        <v>4.7619047619047616E-2</v>
      </c>
      <c r="AF2860" s="18">
        <f>IF(R2860=0,1,0)</f>
        <v>0</v>
      </c>
      <c r="AH2860" t="str">
        <f>TEXT(J2860,"MMMM")</f>
        <v>maio</v>
      </c>
    </row>
    <row r="2861" spans="1:34" ht="12.75" customHeight="1" x14ac:dyDescent="0.25">
      <c r="A2861" s="90" t="str">
        <f>IF(C2861="Oficina Diversos","Oficina Geral",
IF(ISNUMBER(FIND("Estoque - Colhedoras",C2861)),"Colhedoras",IF(ISNUMBER(FIND("Caldeiraria",C2861)),"Caldeiraria",IF(ISNUMBER(FIND("Borracharia",C2861)),"Borracharia",IF(ISNUMBER(FIND("Lubrificação",C2861)),"Lubrificação",
IF(ISNUMBER(FIND("Estoque - Carregadeiras",C2861)),"Carregadeiras",IF(ISNUMBER(FIND("Estoque - Veic. Leves",C2861)),"Veic. Leves",
IF(ISNUMBER(FIND("Estoque - Caminhões",C2861)),"Caminhões",IF(ISNUMBER(FIND("Estoque - Transbordos",C2861)),"Transbordos",
IF(ISNUMBER(FIND("Estoque - Tratores",C2861)),"Tratores",
IF(ISNUMBER(FIND("Estoque - Máquinas pesadas",C2861)),"Máquinas pesadas",
IF(ISNUMBER(FIND("Estoque - Reboques",C2861)),"Reboques",
IF(C2861="Estoque","Estoque",
IF(AND(ISNUMBER(C2861),C2861&gt;1000,C2861&lt;2000),"Caminhões",
IF(AND(ISNUMBER(C2861),C2861&gt;2000,C2861&lt;3000),"Tratores",
IF(AND(ISNUMBER(C2861),C2861&gt;3000,C2861&lt;4000),"Carregadeiras",
IF(AND(ISNUMBER(C2861),C2861&gt;4000,C2861&lt;5000),"Máquinas pesadas",
IF(AND(ISNUMBER(C2861),C2861&gt;5000,C2861&lt;6000),"Colhedoras",
IF(AND(ISNUMBER(C2861),C2861&gt;7000,C2861&lt;8000),"Irrigação",
IF(AND(ISNUMBER(C2861),C2861&gt;8000,C2861&lt;9000),"Reboques",IF(AND(ISNUMBER(C2861),C2861&gt;0,C2861&lt;1000),"Veic. Leves","")))))))))))))))))))))</f>
        <v>Tratores</v>
      </c>
      <c r="C2861" s="171">
        <v>2025</v>
      </c>
      <c r="D2861" s="170">
        <v>91586</v>
      </c>
      <c r="E2861" s="173" t="s">
        <v>19988</v>
      </c>
      <c r="F2861" s="101" t="str">
        <f>IF(ISBLANK(K2861), "Apenas Solicitação", "Tem OC")</f>
        <v>Apenas Solicitação</v>
      </c>
      <c r="G2861" s="170">
        <v>1</v>
      </c>
      <c r="H2861" s="102">
        <f>G2861-I2861</f>
        <v>1</v>
      </c>
      <c r="I2861" s="103"/>
      <c r="J2861" s="174">
        <v>45856</v>
      </c>
      <c r="K2861" s="173"/>
      <c r="L2861" s="173"/>
      <c r="M2861" s="104" t="str">
        <f ca="1">IF(OR(N2861="", N2861=0), "", IF(N2861&gt;TODAY(), "No prazo", "Atrasado"))</f>
        <v/>
      </c>
      <c r="N2861" s="104" t="str">
        <f>IFERROR(K2861 + VALUE(LEFT(L2861, FIND(" ", L2861) - 1)), "")</f>
        <v/>
      </c>
      <c r="O2861" s="105" t="str">
        <f>IF(_xlfn.DAYS(K2861,J2861)&lt;0, "Aguardando OC", _xlfn.DAYS(K2861,J2861))</f>
        <v>Aguardando OC</v>
      </c>
      <c r="P2861" s="170">
        <v>412243</v>
      </c>
      <c r="Q2861" s="12"/>
      <c r="R2861" s="170">
        <v>0</v>
      </c>
      <c r="S2861" s="2">
        <v>221</v>
      </c>
      <c r="T2861" s="65" t="s">
        <v>1029</v>
      </c>
      <c r="U2861" s="170">
        <v>3579.66</v>
      </c>
      <c r="V2861" s="170"/>
      <c r="W2861" s="105" t="str">
        <f>IFERROR(VLOOKUP(V2861, Fornecedores!A:C, 3, FALSE), "")</f>
        <v/>
      </c>
      <c r="X2861" s="105" t="str">
        <f>IFERROR(VLOOKUP(V2861, Fornecedores!A:E, 5, FALSE), "")</f>
        <v/>
      </c>
      <c r="Y2861" s="105" t="str">
        <f>IFERROR(VLOOKUP(V2861, Fornecedores!A:F, 6, FALSE), "")</f>
        <v/>
      </c>
      <c r="Z2861" s="101" t="str">
        <f>IF(H2861=0, "Pedido entregue!", "Pendente")</f>
        <v>Pendente</v>
      </c>
      <c r="AB2861" s="132" t="str">
        <f>IF(Z2861="Pedido Entregue!", IF(AA2861=1, "Retirado do Almoxarifado", IF(AA2861=2, "Material devolvido", "Aguardando retirada")), IF(Z2861="Pendente", "Entrega pendente", ""))</f>
        <v>Entrega pendente</v>
      </c>
      <c r="AC2861" s="18">
        <v>1</v>
      </c>
      <c r="AD2861" s="18">
        <f>AC2861/SUMIF($P:$P,P2861,$AC:$AC)</f>
        <v>1</v>
      </c>
      <c r="AE2861" s="18">
        <f>IF(R2861=0,0,AC2861/SUMIF($R:$R,R2861,$AC:$AC))</f>
        <v>0</v>
      </c>
      <c r="AF2861" s="18">
        <f>IF(R2861=0,1,0)</f>
        <v>1</v>
      </c>
      <c r="AH2861" t="str">
        <f>TEXT(J2861,"MMMM")</f>
        <v>julho</v>
      </c>
    </row>
    <row r="2862" spans="1:34" ht="12.75" hidden="1" customHeight="1" x14ac:dyDescent="0.25">
      <c r="A2862" s="90" t="str">
        <f>IF(C2862="Oficina Diversos","Oficina Geral",
IF(ISNUMBER(FIND("Estoque - Colhedoras",C2862)),"Colhedoras",IF(ISNUMBER(FIND("Caldeiraria",C2862)),"Caldeiraria",IF(ISNUMBER(FIND("Borracharia",C2862)),"Borracharia",IF(ISNUMBER(FIND("Lubrificação",C2862)),"Lubrificação",
IF(ISNUMBER(FIND("Estoque - Carregadeiras",C2862)),"Carregadeiras",IF(ISNUMBER(FIND("Estoque - Veic. Leves",C2862)),"Veic. Leves",
IF(ISNUMBER(FIND("Estoque - Caminhões",C2862)),"Caminhões",IF(ISNUMBER(FIND("Estoque - Transbordos",C2862)),"Transbordos",
IF(ISNUMBER(FIND("Estoque - Tratores",C2862)),"Tratores",
IF(ISNUMBER(FIND("Estoque - Máquinas pesadas",C2862)),"Máquinas pesadas",
IF(ISNUMBER(FIND("Estoque - Reboques",C2862)),"Reboques",
IF(C2862="Estoque","Estoque",
IF(AND(ISNUMBER(C2862),C2862&gt;1000,C2862&lt;2000),"Caminhões",
IF(AND(ISNUMBER(C2862),C2862&gt;2000,C2862&lt;3000),"Tratores",
IF(AND(ISNUMBER(C2862),C2862&gt;3000,C2862&lt;4000),"Carregadeiras",
IF(AND(ISNUMBER(C2862),C2862&gt;4000,C2862&lt;5000),"Máquinas pesadas",
IF(AND(ISNUMBER(C2862),C2862&gt;5000,C2862&lt;6000),"Colhedoras",
IF(AND(ISNUMBER(C2862),C2862&gt;7000,C2862&lt;8000),"Irrigação",
IF(AND(ISNUMBER(C2862),C2862&gt;8000,C2862&lt;9000),"Reboques",IF(AND(ISNUMBER(C2862),C2862&gt;0,C2862&lt;1000),"Veic. Leves","")))))))))))))))))))))</f>
        <v>Tratores</v>
      </c>
      <c r="B2862" s="72"/>
      <c r="C2862" s="2">
        <v>2030</v>
      </c>
      <c r="D2862" s="2">
        <v>91587</v>
      </c>
      <c r="E2862" s="3" t="s">
        <v>19989</v>
      </c>
      <c r="F2862" s="14" t="str">
        <f>IF(ISBLANK(K2862), "Apenas Solicitação", "Tem OC")</f>
        <v>Tem OC</v>
      </c>
      <c r="G2862" s="2">
        <v>1</v>
      </c>
      <c r="H2862" s="37">
        <f>G2862-I2862</f>
        <v>0</v>
      </c>
      <c r="I2862" s="38">
        <v>1</v>
      </c>
      <c r="J2862" s="4">
        <v>45796</v>
      </c>
      <c r="K2862" s="180">
        <v>45804</v>
      </c>
      <c r="L2862" s="3" t="s">
        <v>20166</v>
      </c>
      <c r="M2862" s="44" t="str">
        <f ca="1">IF(OR(N2862="", N2862=0), "", IF(N2862&gt;TODAY(), "No prazo", "Atrasado"))</f>
        <v>Atrasado</v>
      </c>
      <c r="N2862" s="44">
        <f>IFERROR(K2862 + VALUE(LEFT(L2862, FIND(" ", L2862) - 1)), "")</f>
        <v>45808</v>
      </c>
      <c r="O2862" s="3">
        <f>IF(_xlfn.DAYS(K2862,J2862)&lt;0, "Aguardando OC", _xlfn.DAYS(K2862,J2862))</f>
        <v>8</v>
      </c>
      <c r="P2862" s="14">
        <v>403528</v>
      </c>
      <c r="Q2862" s="12"/>
      <c r="R2862" s="14">
        <v>168234</v>
      </c>
      <c r="S2862" s="2">
        <v>221</v>
      </c>
      <c r="T2862" s="65" t="s">
        <v>1029</v>
      </c>
      <c r="U2862" s="21">
        <v>97.56</v>
      </c>
      <c r="V2862" s="2">
        <v>3465</v>
      </c>
      <c r="W2862" s="43" t="str">
        <f>IFERROR(VLOOKUP(V2862, Fornecedores!A:C, 3, FALSE), "")</f>
        <v>MAQNELSON AGRICOLA L</v>
      </c>
      <c r="X2862" s="43" t="str">
        <f>IFERROR(VLOOKUP(V2862, Fornecedores!A:E, 5, FALSE), "")</f>
        <v>Itumbiara</v>
      </c>
      <c r="Y2862" s="43" t="str">
        <f>IFERROR(VLOOKUP(V2862, Fornecedores!A:F, 6, FALSE), "")</f>
        <v>GO</v>
      </c>
      <c r="Z2862" s="14" t="str">
        <f>IF(H2862=0, "Pedido entregue!", "Pendente")</f>
        <v>Pedido entregue!</v>
      </c>
      <c r="AA2862" s="74"/>
      <c r="AB2862" s="58" t="str">
        <f>IF(Z2862="Pedido Entregue!", IF(AA2862=1, "Retirado do Almoxarifado", IF(AA2862=2, "Material devolvido", "Aguardando retirada")), IF(Z2862="Pendente", "Entrega pendente", ""))</f>
        <v>Aguardando retirada</v>
      </c>
      <c r="AC2862" s="18">
        <v>1</v>
      </c>
      <c r="AD2862" s="18">
        <f>AC2862/SUMIF($P:$P,P2862,$AC:$AC)</f>
        <v>1</v>
      </c>
      <c r="AE2862" s="18">
        <f>IF(R2862=0,0,AC2862/SUMIF($R:$R,R2862,$AC:$AC))</f>
        <v>4.7619047619047616E-2</v>
      </c>
      <c r="AF2862" s="18">
        <f>IF(R2862=0,1,0)</f>
        <v>0</v>
      </c>
      <c r="AH2862" t="str">
        <f>TEXT(J2862,"MMMM")</f>
        <v>maio</v>
      </c>
    </row>
    <row r="2863" spans="1:34" ht="12.75" hidden="1" customHeight="1" x14ac:dyDescent="0.25">
      <c r="A2863" s="90" t="str">
        <f>IF(C2863="Oficina Diversos","Oficina Geral",
IF(ISNUMBER(FIND("Estoque - Colhedoras",C2863)),"Colhedoras",IF(ISNUMBER(FIND("Caldeiraria",C2863)),"Caldeiraria",IF(ISNUMBER(FIND("Borracharia",C2863)),"Borracharia",IF(ISNUMBER(FIND("Lubrificação",C2863)),"Lubrificação",
IF(ISNUMBER(FIND("Estoque - Carregadeiras",C2863)),"Carregadeiras",IF(ISNUMBER(FIND("Estoque - Veic. Leves",C2863)),"Veic. Leves",
IF(ISNUMBER(FIND("Estoque - Caminhões",C2863)),"Caminhões",IF(ISNUMBER(FIND("Estoque - Transbordos",C2863)),"Transbordos",
IF(ISNUMBER(FIND("Estoque - Tratores",C2863)),"Tratores",
IF(ISNUMBER(FIND("Estoque - Máquinas pesadas",C2863)),"Máquinas pesadas",
IF(ISNUMBER(FIND("Estoque - Reboques",C2863)),"Reboques",
IF(C2863="Estoque","Estoque",
IF(AND(ISNUMBER(C2863),C2863&gt;1000,C2863&lt;2000),"Caminhões",
IF(AND(ISNUMBER(C2863),C2863&gt;2000,C2863&lt;3000),"Tratores",
IF(AND(ISNUMBER(C2863),C2863&gt;3000,C2863&lt;4000),"Carregadeiras",
IF(AND(ISNUMBER(C2863),C2863&gt;4000,C2863&lt;5000),"Máquinas pesadas",
IF(AND(ISNUMBER(C2863),C2863&gt;5000,C2863&lt;6000),"Colhedoras",
IF(AND(ISNUMBER(C2863),C2863&gt;7000,C2863&lt;8000),"Irrigação",
IF(AND(ISNUMBER(C2863),C2863&gt;8000,C2863&lt;9000),"Reboques",IF(AND(ISNUMBER(C2863),C2863&gt;0,C2863&lt;1000),"Veic. Leves","")))))))))))))))))))))</f>
        <v>Tratores</v>
      </c>
      <c r="B2863" s="72"/>
      <c r="C2863" s="2">
        <v>2027</v>
      </c>
      <c r="D2863" s="2">
        <v>91587</v>
      </c>
      <c r="E2863" s="3" t="s">
        <v>19989</v>
      </c>
      <c r="F2863" s="14" t="str">
        <f>IF(ISBLANK(K2863), "Apenas Solicitação", "Tem OC")</f>
        <v>Tem OC</v>
      </c>
      <c r="G2863" s="2">
        <v>1</v>
      </c>
      <c r="H2863" s="37">
        <f>G2863-I2863</f>
        <v>0</v>
      </c>
      <c r="I2863" s="38">
        <v>1</v>
      </c>
      <c r="J2863" s="4">
        <v>45796</v>
      </c>
      <c r="K2863" s="180">
        <v>45804</v>
      </c>
      <c r="L2863" s="3" t="s">
        <v>20166</v>
      </c>
      <c r="M2863" s="44" t="str">
        <f ca="1">IF(OR(N2863="", N2863=0), "", IF(N2863&gt;TODAY(), "No prazo", "Atrasado"))</f>
        <v>Atrasado</v>
      </c>
      <c r="N2863" s="44">
        <f>IFERROR(K2863 + VALUE(LEFT(L2863, FIND(" ", L2863) - 1)), "")</f>
        <v>45808</v>
      </c>
      <c r="O2863" s="3">
        <f>IF(_xlfn.DAYS(K2863,J2863)&lt;0, "Aguardando OC", _xlfn.DAYS(K2863,J2863))</f>
        <v>8</v>
      </c>
      <c r="P2863" s="14">
        <v>403529</v>
      </c>
      <c r="Q2863" s="12"/>
      <c r="R2863" s="14">
        <v>168234</v>
      </c>
      <c r="S2863" s="2">
        <v>221</v>
      </c>
      <c r="T2863" s="65" t="s">
        <v>1029</v>
      </c>
      <c r="U2863" s="21">
        <v>97.56</v>
      </c>
      <c r="V2863" s="2">
        <v>3465</v>
      </c>
      <c r="W2863" s="43" t="str">
        <f>IFERROR(VLOOKUP(V2863, Fornecedores!A:C, 3, FALSE), "")</f>
        <v>MAQNELSON AGRICOLA L</v>
      </c>
      <c r="X2863" s="43" t="str">
        <f>IFERROR(VLOOKUP(V2863, Fornecedores!A:E, 5, FALSE), "")</f>
        <v>Itumbiara</v>
      </c>
      <c r="Y2863" s="43" t="str">
        <f>IFERROR(VLOOKUP(V2863, Fornecedores!A:F, 6, FALSE), "")</f>
        <v>GO</v>
      </c>
      <c r="Z2863" s="14" t="str">
        <f>IF(H2863=0, "Pedido entregue!", "Pendente")</f>
        <v>Pedido entregue!</v>
      </c>
      <c r="AA2863" s="74"/>
      <c r="AB2863" s="58" t="str">
        <f>IF(Z2863="Pedido Entregue!", IF(AA2863=1, "Retirado do Almoxarifado", IF(AA2863=2, "Material devolvido", "Aguardando retirada")), IF(Z2863="Pendente", "Entrega pendente", ""))</f>
        <v>Aguardando retirada</v>
      </c>
      <c r="AC2863" s="18">
        <v>1</v>
      </c>
      <c r="AD2863" s="18">
        <f>AC2863/SUMIF($P:$P,P2863,$AC:$AC)</f>
        <v>1</v>
      </c>
      <c r="AE2863" s="18">
        <f>IF(R2863=0,0,AC2863/SUMIF($R:$R,R2863,$AC:$AC))</f>
        <v>4.7619047619047616E-2</v>
      </c>
      <c r="AF2863" s="18">
        <f>IF(R2863=0,1,0)</f>
        <v>0</v>
      </c>
      <c r="AH2863" t="str">
        <f>TEXT(J2863,"MMMM")</f>
        <v>maio</v>
      </c>
    </row>
    <row r="2864" spans="1:34" ht="12.75" hidden="1" customHeight="1" x14ac:dyDescent="0.25">
      <c r="A2864" s="90" t="str">
        <f>IF(C2864="Oficina Diversos","Oficina Geral",
IF(ISNUMBER(FIND("Estoque - Colhedoras",C2864)),"Colhedoras",IF(ISNUMBER(FIND("Caldeiraria",C2864)),"Caldeiraria",IF(ISNUMBER(FIND("Borracharia",C2864)),"Borracharia",IF(ISNUMBER(FIND("Lubrificação",C2864)),"Lubrificação",
IF(ISNUMBER(FIND("Estoque - Carregadeiras",C2864)),"Carregadeiras",IF(ISNUMBER(FIND("Estoque - Veic. Leves",C2864)),"Veic. Leves",
IF(ISNUMBER(FIND("Estoque - Caminhões",C2864)),"Caminhões",IF(ISNUMBER(FIND("Estoque - Transbordos",C2864)),"Transbordos",
IF(ISNUMBER(FIND("Estoque - Tratores",C2864)),"Tratores",
IF(ISNUMBER(FIND("Estoque - Máquinas pesadas",C2864)),"Máquinas pesadas",
IF(ISNUMBER(FIND("Estoque - Reboques",C2864)),"Reboques",
IF(C2864="Estoque","Estoque",
IF(AND(ISNUMBER(C2864),C2864&gt;1000,C2864&lt;2000),"Caminhões",
IF(AND(ISNUMBER(C2864),C2864&gt;2000,C2864&lt;3000),"Tratores",
IF(AND(ISNUMBER(C2864),C2864&gt;3000,C2864&lt;4000),"Carregadeiras",
IF(AND(ISNUMBER(C2864),C2864&gt;4000,C2864&lt;5000),"Máquinas pesadas",
IF(AND(ISNUMBER(C2864),C2864&gt;5000,C2864&lt;6000),"Colhedoras",
IF(AND(ISNUMBER(C2864),C2864&gt;7000,C2864&lt;8000),"Irrigação",
IF(AND(ISNUMBER(C2864),C2864&gt;8000,C2864&lt;9000),"Reboques",IF(AND(ISNUMBER(C2864),C2864&gt;0,C2864&lt;1000),"Veic. Leves","")))))))))))))))))))))</f>
        <v>Tratores</v>
      </c>
      <c r="B2864"/>
      <c r="C2864" s="69">
        <v>2045</v>
      </c>
      <c r="D2864" s="69">
        <v>91603</v>
      </c>
      <c r="E2864" s="70" t="s">
        <v>20016</v>
      </c>
      <c r="F2864" s="14" t="str">
        <f>IF(ISBLANK(K2864), "Apenas Solicitação", "Tem OC")</f>
        <v>Tem OC</v>
      </c>
      <c r="G2864" s="69">
        <v>1</v>
      </c>
      <c r="H2864" s="37">
        <f>G2864-I2864</f>
        <v>0</v>
      </c>
      <c r="I2864" s="38">
        <v>1</v>
      </c>
      <c r="J2864" s="71">
        <v>45796</v>
      </c>
      <c r="K2864" s="186">
        <v>45806</v>
      </c>
      <c r="L2864" s="70" t="s">
        <v>20152</v>
      </c>
      <c r="M2864" s="44" t="str">
        <f ca="1">IF(OR(N2864="", N2864=0), "", IF(N2864&gt;TODAY(), "No prazo", "Atrasado"))</f>
        <v>Atrasado</v>
      </c>
      <c r="N2864" s="44">
        <f>IFERROR(K2864 + VALUE(LEFT(L2864, FIND(" ", L2864) - 1)), "")</f>
        <v>45807</v>
      </c>
      <c r="O2864" s="3">
        <f>IF(_xlfn.DAYS(K2864,J2864)&lt;0, "Aguardando OC", _xlfn.DAYS(K2864,J2864))</f>
        <v>10</v>
      </c>
      <c r="P2864" s="195">
        <v>403584</v>
      </c>
      <c r="Q2864" s="12"/>
      <c r="R2864" s="195">
        <v>168372</v>
      </c>
      <c r="S2864" s="69">
        <v>221</v>
      </c>
      <c r="T2864" s="65" t="s">
        <v>1029</v>
      </c>
      <c r="U2864" s="120">
        <v>1871</v>
      </c>
      <c r="V2864" s="69">
        <v>13341</v>
      </c>
      <c r="W2864" s="43" t="str">
        <f>IFERROR(VLOOKUP(V2864, Fornecedores!A:C, 3, FALSE), "")</f>
        <v>DISMA DISTRIBUIDORA</v>
      </c>
      <c r="X2864" s="43" t="str">
        <f>IFERROR(VLOOKUP(V2864, Fornecedores!A:E, 5, FALSE), "")</f>
        <v>Araçatuba</v>
      </c>
      <c r="Y2864" s="43" t="str">
        <f>IFERROR(VLOOKUP(V2864, Fornecedores!A:F, 6, FALSE), "")</f>
        <v>SP</v>
      </c>
      <c r="Z2864" s="14" t="str">
        <f>IF(H2864=0, "Pedido entregue!", "Pendente")</f>
        <v>Pedido entregue!</v>
      </c>
      <c r="AA2864"/>
      <c r="AB2864" s="58" t="str">
        <f>IF(Z2864="Pedido Entregue!", IF(AA2864=1, "Retirado do Almoxarifado", IF(AA2864=2, "Material devolvido", "Aguardando retirada")), IF(Z2864="Pendente", "Entrega pendente", ""))</f>
        <v>Aguardando retirada</v>
      </c>
      <c r="AC2864" s="18">
        <v>1</v>
      </c>
      <c r="AD2864" s="18">
        <f>AC2864/SUMIF($P:$P,P2864,$AC:$AC)</f>
        <v>1</v>
      </c>
      <c r="AE2864" s="18">
        <f>IF(R2864=0,0,AC2864/SUMIF($R:$R,R2864,$AC:$AC))</f>
        <v>0.16666666666666666</v>
      </c>
      <c r="AF2864" s="18">
        <f>IF(R2864=0,1,0)</f>
        <v>0</v>
      </c>
      <c r="AH2864" t="str">
        <f>TEXT(J2864,"MMMM")</f>
        <v>maio</v>
      </c>
    </row>
    <row r="2865" spans="1:34" ht="12.75" hidden="1" customHeight="1" x14ac:dyDescent="0.25">
      <c r="A2865" s="90" t="str">
        <f>IF(C2865="Oficina Diversos","Oficina Geral",
IF(ISNUMBER(FIND("Estoque - Colhedoras",C2865)),"Colhedoras",IF(ISNUMBER(FIND("Caldeiraria",C2865)),"Caldeiraria",IF(ISNUMBER(FIND("Borracharia",C2865)),"Borracharia",IF(ISNUMBER(FIND("Lubrificação",C2865)),"Lubrificação",
IF(ISNUMBER(FIND("Estoque - Carregadeiras",C2865)),"Carregadeiras",IF(ISNUMBER(FIND("Estoque - Veic. Leves",C2865)),"Veic. Leves",
IF(ISNUMBER(FIND("Estoque - Caminhões",C2865)),"Caminhões",IF(ISNUMBER(FIND("Estoque - Transbordos",C2865)),"Transbordos",
IF(ISNUMBER(FIND("Estoque - Tratores",C2865)),"Tratores",
IF(ISNUMBER(FIND("Estoque - Máquinas pesadas",C2865)),"Máquinas pesadas",
IF(ISNUMBER(FIND("Estoque - Reboques",C2865)),"Reboques",
IF(C2865="Estoque","Estoque",
IF(AND(ISNUMBER(C2865),C2865&gt;1000,C2865&lt;2000),"Caminhões",
IF(AND(ISNUMBER(C2865),C2865&gt;2000,C2865&lt;3000),"Tratores",
IF(AND(ISNUMBER(C2865),C2865&gt;3000,C2865&lt;4000),"Carregadeiras",
IF(AND(ISNUMBER(C2865),C2865&gt;4000,C2865&lt;5000),"Máquinas pesadas",
IF(AND(ISNUMBER(C2865),C2865&gt;5000,C2865&lt;6000),"Colhedoras",
IF(AND(ISNUMBER(C2865),C2865&gt;7000,C2865&lt;8000),"Irrigação",
IF(AND(ISNUMBER(C2865),C2865&gt;8000,C2865&lt;9000),"Reboques",IF(AND(ISNUMBER(C2865),C2865&gt;0,C2865&lt;1000),"Veic. Leves","")))))))))))))))))))))</f>
        <v>Tratores</v>
      </c>
      <c r="B2865"/>
      <c r="C2865" s="69">
        <v>2037</v>
      </c>
      <c r="D2865" s="69">
        <v>91603</v>
      </c>
      <c r="E2865" s="70" t="s">
        <v>20016</v>
      </c>
      <c r="F2865" s="14" t="str">
        <f>IF(ISBLANK(K2865), "Apenas Solicitação", "Tem OC")</f>
        <v>Tem OC</v>
      </c>
      <c r="G2865" s="69">
        <v>1</v>
      </c>
      <c r="H2865" s="37">
        <f>G2865-I2865</f>
        <v>0</v>
      </c>
      <c r="I2865" s="38">
        <v>1</v>
      </c>
      <c r="J2865" s="71">
        <v>45805</v>
      </c>
      <c r="K2865" s="186">
        <v>45811</v>
      </c>
      <c r="L2865" s="70" t="s">
        <v>20152</v>
      </c>
      <c r="M2865" s="44" t="str">
        <f ca="1">IF(OR(N2865="", N2865=0), "", IF(N2865&gt;TODAY(), "No prazo", "Atrasado"))</f>
        <v>Atrasado</v>
      </c>
      <c r="N2865" s="44">
        <f>IFERROR(K2865 + VALUE(LEFT(L2865, FIND(" ", L2865) - 1)), "")</f>
        <v>45812</v>
      </c>
      <c r="O2865" s="3">
        <f>IF(_xlfn.DAYS(K2865,J2865)&lt;0, "Aguardando OC", _xlfn.DAYS(K2865,J2865))</f>
        <v>6</v>
      </c>
      <c r="P2865" s="195">
        <v>405008</v>
      </c>
      <c r="Q2865" s="12"/>
      <c r="R2865" s="195">
        <v>168522</v>
      </c>
      <c r="S2865" s="69">
        <v>221</v>
      </c>
      <c r="T2865" s="65" t="s">
        <v>1029</v>
      </c>
      <c r="U2865" s="120">
        <v>1871</v>
      </c>
      <c r="V2865" s="69">
        <v>13341</v>
      </c>
      <c r="W2865" s="43" t="str">
        <f>IFERROR(VLOOKUP(V2865, Fornecedores!A:C, 3, FALSE), "")</f>
        <v>DISMA DISTRIBUIDORA</v>
      </c>
      <c r="X2865" s="43" t="str">
        <f>IFERROR(VLOOKUP(V2865, Fornecedores!A:E, 5, FALSE), "")</f>
        <v>Araçatuba</v>
      </c>
      <c r="Y2865" s="43" t="str">
        <f>IFERROR(VLOOKUP(V2865, Fornecedores!A:F, 6, FALSE), "")</f>
        <v>SP</v>
      </c>
      <c r="Z2865" s="14" t="str">
        <f>IF(H2865=0, "Pedido entregue!", "Pendente")</f>
        <v>Pedido entregue!</v>
      </c>
      <c r="AA2865"/>
      <c r="AB2865" s="58" t="str">
        <f>IF(Z2865="Pedido Entregue!", IF(AA2865=1, "Retirado do Almoxarifado", IF(AA2865=2, "Material devolvido", "Aguardando retirada")), IF(Z2865="Pendente", "Entrega pendente", ""))</f>
        <v>Aguardando retirada</v>
      </c>
      <c r="AC2865" s="18">
        <v>1</v>
      </c>
      <c r="AD2865" s="18">
        <f>AC2865/SUMIF($P:$P,P2865,$AC:$AC)</f>
        <v>1</v>
      </c>
      <c r="AE2865" s="18">
        <f>IF(R2865=0,0,AC2865/SUMIF($R:$R,R2865,$AC:$AC))</f>
        <v>5.5555555555555552E-2</v>
      </c>
      <c r="AF2865" s="18">
        <f>IF(R2865=0,1,0)</f>
        <v>0</v>
      </c>
      <c r="AH2865" t="str">
        <f>TEXT(J2865,"MMMM")</f>
        <v>maio</v>
      </c>
    </row>
    <row r="2866" spans="1:34" ht="12.75" hidden="1" customHeight="1" x14ac:dyDescent="0.25">
      <c r="A2866" s="90" t="str">
        <f>IF(C2866="Oficina Diversos","Oficina Geral",
IF(ISNUMBER(FIND("Estoque - Colhedoras",C2866)),"Colhedoras",IF(ISNUMBER(FIND("Caldeiraria",C2866)),"Caldeiraria",IF(ISNUMBER(FIND("Borracharia",C2866)),"Borracharia",IF(ISNUMBER(FIND("Lubrificação",C2866)),"Lubrificação",
IF(ISNUMBER(FIND("Estoque - Carregadeiras",C2866)),"Carregadeiras",IF(ISNUMBER(FIND("Estoque - Veic. Leves",C2866)),"Veic. Leves",
IF(ISNUMBER(FIND("Estoque - Caminhões",C2866)),"Caminhões",IF(ISNUMBER(FIND("Estoque - Transbordos",C2866)),"Transbordos",
IF(ISNUMBER(FIND("Estoque - Tratores",C2866)),"Tratores",
IF(ISNUMBER(FIND("Estoque - Máquinas pesadas",C2866)),"Máquinas pesadas",
IF(ISNUMBER(FIND("Estoque - Reboques",C2866)),"Reboques",
IF(C2866="Estoque","Estoque",
IF(AND(ISNUMBER(C2866),C2866&gt;1000,C2866&lt;2000),"Caminhões",
IF(AND(ISNUMBER(C2866),C2866&gt;2000,C2866&lt;3000),"Tratores",
IF(AND(ISNUMBER(C2866),C2866&gt;3000,C2866&lt;4000),"Carregadeiras",
IF(AND(ISNUMBER(C2866),C2866&gt;4000,C2866&lt;5000),"Máquinas pesadas",
IF(AND(ISNUMBER(C2866),C2866&gt;5000,C2866&lt;6000),"Colhedoras",
IF(AND(ISNUMBER(C2866),C2866&gt;7000,C2866&lt;8000),"Irrigação",
IF(AND(ISNUMBER(C2866),C2866&gt;8000,C2866&lt;9000),"Reboques",IF(AND(ISNUMBER(C2866),C2866&gt;0,C2866&lt;1000),"Veic. Leves","")))))))))))))))))))))</f>
        <v>Caminhões</v>
      </c>
      <c r="B2866"/>
      <c r="C2866" s="69">
        <v>1011</v>
      </c>
      <c r="D2866" s="69">
        <v>91669</v>
      </c>
      <c r="E2866" s="70" t="s">
        <v>19957</v>
      </c>
      <c r="F2866" s="14" t="str">
        <f>IF(ISBLANK(K2866), "Apenas Solicitação", "Tem OC")</f>
        <v>Tem OC</v>
      </c>
      <c r="G2866" s="69">
        <v>1</v>
      </c>
      <c r="H2866" s="37">
        <f>G2866-I2866</f>
        <v>0</v>
      </c>
      <c r="I2866" s="38">
        <v>1</v>
      </c>
      <c r="J2866" s="71">
        <v>45798</v>
      </c>
      <c r="K2866" s="186">
        <v>45804</v>
      </c>
      <c r="L2866" s="70"/>
      <c r="M2866" s="44" t="str">
        <f ca="1">IF(OR(N2866="", N2866=0), "", IF(N2866&gt;TODAY(), "No prazo", "Atrasado"))</f>
        <v/>
      </c>
      <c r="N2866" s="44" t="str">
        <f>IFERROR(K2866 + VALUE(LEFT(L2866, FIND(" ", L2866) - 1)), "")</f>
        <v/>
      </c>
      <c r="O2866" s="3">
        <f>IF(_xlfn.DAYS(K2866,J2866)&lt;0, "Aguardando OC", _xlfn.DAYS(K2866,J2866))</f>
        <v>6</v>
      </c>
      <c r="P2866" s="195">
        <v>403819</v>
      </c>
      <c r="Q2866" s="12"/>
      <c r="R2866" s="195">
        <v>168245</v>
      </c>
      <c r="S2866" s="69">
        <v>221</v>
      </c>
      <c r="T2866" s="65" t="s">
        <v>1029</v>
      </c>
      <c r="U2866" s="120">
        <v>42.75</v>
      </c>
      <c r="V2866" s="69">
        <v>1623</v>
      </c>
      <c r="W2866" s="43" t="str">
        <f>IFERROR(VLOOKUP(V2866, Fornecedores!A:C, 3, FALSE), "")</f>
        <v xml:space="preserve">ORLANDO PECAS       </v>
      </c>
      <c r="X2866" s="43" t="str">
        <f>IFERROR(VLOOKUP(V2866, Fornecedores!A:E, 5, FALSE), "")</f>
        <v>Recife</v>
      </c>
      <c r="Y2866" s="43" t="str">
        <f>IFERROR(VLOOKUP(V2866, Fornecedores!A:F, 6, FALSE), "")</f>
        <v>PE</v>
      </c>
      <c r="Z2866" s="14" t="str">
        <f>IF(H2866=0, "Pedido entregue!", "Pendente")</f>
        <v>Pedido entregue!</v>
      </c>
      <c r="AA2866"/>
      <c r="AB2866" s="58" t="str">
        <f>IF(Z2866="Pedido Entregue!", IF(AA2866=1, "Retirado do Almoxarifado", IF(AA2866=2, "Material devolvido", "Aguardando retirada")), IF(Z2866="Pendente", "Entrega pendente", ""))</f>
        <v>Aguardando retirada</v>
      </c>
      <c r="AC2866" s="18">
        <v>1</v>
      </c>
      <c r="AD2866" s="18">
        <f>AC2866/SUMIF($P:$P,P2866,$AC:$AC)</f>
        <v>1</v>
      </c>
      <c r="AE2866" s="18">
        <f>IF(R2866=0,0,AC2866/SUMIF($R:$R,R2866,$AC:$AC))</f>
        <v>0.16666666666666666</v>
      </c>
      <c r="AF2866" s="18">
        <f>IF(R2866=0,1,0)</f>
        <v>0</v>
      </c>
      <c r="AH2866" t="str">
        <f>TEXT(J2866,"MMMM")</f>
        <v>maio</v>
      </c>
    </row>
    <row r="2867" spans="1:34" ht="12.75" hidden="1" customHeight="1" x14ac:dyDescent="0.25">
      <c r="A2867" s="90" t="str">
        <f>IF(C2867="Oficina Diversos","Oficina Geral",
IF(ISNUMBER(FIND("Estoque - Colhedoras",C2867)),"Colhedoras",IF(ISNUMBER(FIND("Caldeiraria",C2867)),"Caldeiraria",IF(ISNUMBER(FIND("Borracharia",C2867)),"Borracharia",IF(ISNUMBER(FIND("Lubrificação",C2867)),"Lubrificação",
IF(ISNUMBER(FIND("Estoque - Carregadeiras",C2867)),"Carregadeiras",IF(ISNUMBER(FIND("Estoque - Veic. Leves",C2867)),"Veic. Leves",
IF(ISNUMBER(FIND("Estoque - Caminhões",C2867)),"Caminhões",IF(ISNUMBER(FIND("Estoque - Transbordos",C2867)),"Transbordos",
IF(ISNUMBER(FIND("Estoque - Tratores",C2867)),"Tratores",
IF(ISNUMBER(FIND("Estoque - Máquinas pesadas",C2867)),"Máquinas pesadas",
IF(ISNUMBER(FIND("Estoque - Reboques",C2867)),"Reboques",
IF(C2867="Estoque","Estoque",
IF(AND(ISNUMBER(C2867),C2867&gt;1000,C2867&lt;2000),"Caminhões",
IF(AND(ISNUMBER(C2867),C2867&gt;2000,C2867&lt;3000),"Tratores",
IF(AND(ISNUMBER(C2867),C2867&gt;3000,C2867&lt;4000),"Carregadeiras",
IF(AND(ISNUMBER(C2867),C2867&gt;4000,C2867&lt;5000),"Máquinas pesadas",
IF(AND(ISNUMBER(C2867),C2867&gt;5000,C2867&lt;6000),"Colhedoras",
IF(AND(ISNUMBER(C2867),C2867&gt;7000,C2867&lt;8000),"Irrigação",
IF(AND(ISNUMBER(C2867),C2867&gt;8000,C2867&lt;9000),"Reboques",IF(AND(ISNUMBER(C2867),C2867&gt;0,C2867&lt;1000),"Veic. Leves","")))))))))))))))))))))</f>
        <v>Caminhões</v>
      </c>
      <c r="B2867" s="72"/>
      <c r="C2867" s="2">
        <v>1011</v>
      </c>
      <c r="D2867" s="2">
        <v>91670</v>
      </c>
      <c r="E2867" s="3" t="s">
        <v>19958</v>
      </c>
      <c r="F2867" s="14" t="str">
        <f>IF(ISBLANK(K2867), "Apenas Solicitação", "Tem OC")</f>
        <v>Tem OC</v>
      </c>
      <c r="G2867" s="2">
        <v>4</v>
      </c>
      <c r="H2867" s="37">
        <f>G2867-I2867</f>
        <v>0</v>
      </c>
      <c r="I2867" s="38">
        <v>4</v>
      </c>
      <c r="J2867" s="4">
        <v>45798</v>
      </c>
      <c r="K2867" s="180">
        <v>45804</v>
      </c>
      <c r="L2867" s="3" t="s">
        <v>20151</v>
      </c>
      <c r="M2867" s="44" t="str">
        <f ca="1">IF(OR(N2867="", N2867=0), "", IF(N2867&gt;TODAY(), "No prazo", "Atrasado"))</f>
        <v>Atrasado</v>
      </c>
      <c r="N2867" s="44">
        <f>IFERROR(K2867 + VALUE(LEFT(L2867, FIND(" ", L2867) - 1)), "")</f>
        <v>45804</v>
      </c>
      <c r="O2867" s="3">
        <f>IF(_xlfn.DAYS(K2867,J2867)&lt;0, "Aguardando OC", _xlfn.DAYS(K2867,J2867))</f>
        <v>6</v>
      </c>
      <c r="P2867" s="14">
        <v>403825</v>
      </c>
      <c r="Q2867" s="12"/>
      <c r="R2867" s="14">
        <v>168243</v>
      </c>
      <c r="S2867" s="2">
        <v>221</v>
      </c>
      <c r="T2867" s="65" t="s">
        <v>1029</v>
      </c>
      <c r="U2867" s="21">
        <v>126.8</v>
      </c>
      <c r="V2867" s="2">
        <v>2097</v>
      </c>
      <c r="W2867" s="43" t="str">
        <f>IFERROR(VLOOKUP(V2867, Fornecedores!A:C, 3, FALSE), "")</f>
        <v xml:space="preserve">CAUPECAS            </v>
      </c>
      <c r="X2867" s="43" t="str">
        <f>IFERROR(VLOOKUP(V2867, Fornecedores!A:E, 5, FALSE), "")</f>
        <v>Recife</v>
      </c>
      <c r="Y2867" s="43" t="str">
        <f>IFERROR(VLOOKUP(V2867, Fornecedores!A:F, 6, FALSE), "")</f>
        <v>PE</v>
      </c>
      <c r="Z2867" s="14" t="str">
        <f>IF(H2867=0, "Pedido entregue!", "Pendente")</f>
        <v>Pedido entregue!</v>
      </c>
      <c r="AA2867" s="74">
        <v>0</v>
      </c>
      <c r="AB2867" s="58" t="str">
        <f>IF(Z2867="Pedido Entregue!", IF(AA2867=1, "Retirado do Almoxarifado", IF(AA2867=2, "Material devolvido", "Aguardando retirada")), IF(Z2867="Pendente", "Entrega pendente", ""))</f>
        <v>Aguardando retirada</v>
      </c>
      <c r="AC2867" s="18">
        <v>1</v>
      </c>
      <c r="AD2867" s="18">
        <f>AC2867/SUMIF($P:$P,P2867,$AC:$AC)</f>
        <v>1</v>
      </c>
      <c r="AE2867" s="18">
        <f>IF(R2867=0,0,AC2867/SUMIF($R:$R,R2867,$AC:$AC))</f>
        <v>0.1111111111111111</v>
      </c>
      <c r="AF2867" s="18">
        <f>IF(R2867=0,1,0)</f>
        <v>0</v>
      </c>
      <c r="AH2867" t="str">
        <f>TEXT(J2867,"MMMM")</f>
        <v>maio</v>
      </c>
    </row>
    <row r="2868" spans="1:34" ht="12.75" hidden="1" customHeight="1" x14ac:dyDescent="0.25">
      <c r="A2868" s="90" t="str">
        <f>IF(C2868="Oficina Diversos","Oficina Geral",
IF(ISNUMBER(FIND("Estoque - Colhedoras",C2868)),"Colhedoras",IF(ISNUMBER(FIND("Caldeiraria",C2868)),"Caldeiraria",IF(ISNUMBER(FIND("Borracharia",C2868)),"Borracharia",IF(ISNUMBER(FIND("Lubrificação",C2868)),"Lubrificação",
IF(ISNUMBER(FIND("Estoque - Carregadeiras",C2868)),"Carregadeiras",IF(ISNUMBER(FIND("Estoque - Veic. Leves",C2868)),"Veic. Leves",
IF(ISNUMBER(FIND("Estoque - Caminhões",C2868)),"Caminhões",IF(ISNUMBER(FIND("Estoque - Transbordos",C2868)),"Transbordos",
IF(ISNUMBER(FIND("Estoque - Tratores",C2868)),"Tratores",
IF(ISNUMBER(FIND("Estoque - Máquinas pesadas",C2868)),"Máquinas pesadas",
IF(ISNUMBER(FIND("Estoque - Reboques",C2868)),"Reboques",
IF(C2868="Estoque","Estoque",
IF(AND(ISNUMBER(C2868),C2868&gt;1000,C2868&lt;2000),"Caminhões",
IF(AND(ISNUMBER(C2868),C2868&gt;2000,C2868&lt;3000),"Tratores",
IF(AND(ISNUMBER(C2868),C2868&gt;3000,C2868&lt;4000),"Carregadeiras",
IF(AND(ISNUMBER(C2868),C2868&gt;4000,C2868&lt;5000),"Máquinas pesadas",
IF(AND(ISNUMBER(C2868),C2868&gt;5000,C2868&lt;6000),"Colhedoras",
IF(AND(ISNUMBER(C2868),C2868&gt;7000,C2868&lt;8000),"Irrigação",
IF(AND(ISNUMBER(C2868),C2868&gt;8000,C2868&lt;9000),"Reboques",IF(AND(ISNUMBER(C2868),C2868&gt;0,C2868&lt;1000),"Veic. Leves","")))))))))))))))))))))</f>
        <v>Caminhões</v>
      </c>
      <c r="B2868" s="72"/>
      <c r="C2868" s="2">
        <v>1011</v>
      </c>
      <c r="D2868" s="2">
        <v>91671</v>
      </c>
      <c r="E2868" s="3" t="s">
        <v>19959</v>
      </c>
      <c r="F2868" s="14" t="str">
        <f>IF(ISBLANK(K2868), "Apenas Solicitação", "Tem OC")</f>
        <v>Tem OC</v>
      </c>
      <c r="G2868" s="2">
        <v>4</v>
      </c>
      <c r="H2868" s="37">
        <f>G2868-I2868</f>
        <v>0</v>
      </c>
      <c r="I2868" s="38">
        <v>4</v>
      </c>
      <c r="J2868" s="4">
        <v>45798</v>
      </c>
      <c r="K2868" s="180">
        <v>45804</v>
      </c>
      <c r="L2868" s="3" t="s">
        <v>20151</v>
      </c>
      <c r="M2868" s="44" t="str">
        <f ca="1">IF(OR(N2868="", N2868=0), "", IF(N2868&gt;TODAY(), "No prazo", "Atrasado"))</f>
        <v>Atrasado</v>
      </c>
      <c r="N2868" s="44">
        <f>IFERROR(K2868 + VALUE(LEFT(L2868, FIND(" ", L2868) - 1)), "")</f>
        <v>45804</v>
      </c>
      <c r="O2868" s="3">
        <f>IF(_xlfn.DAYS(K2868,J2868)&lt;0, "Aguardando OC", _xlfn.DAYS(K2868,J2868))</f>
        <v>6</v>
      </c>
      <c r="P2868" s="14">
        <v>403831</v>
      </c>
      <c r="Q2868" s="12"/>
      <c r="R2868" s="14">
        <v>168243</v>
      </c>
      <c r="S2868" s="2">
        <v>221</v>
      </c>
      <c r="T2868" s="65" t="s">
        <v>1029</v>
      </c>
      <c r="U2868" s="21">
        <v>80</v>
      </c>
      <c r="V2868" s="2">
        <v>2097</v>
      </c>
      <c r="W2868" s="43" t="str">
        <f>IFERROR(VLOOKUP(V2868, Fornecedores!A:C, 3, FALSE), "")</f>
        <v xml:space="preserve">CAUPECAS            </v>
      </c>
      <c r="X2868" s="43" t="str">
        <f>IFERROR(VLOOKUP(V2868, Fornecedores!A:E, 5, FALSE), "")</f>
        <v>Recife</v>
      </c>
      <c r="Y2868" s="43" t="str">
        <f>IFERROR(VLOOKUP(V2868, Fornecedores!A:F, 6, FALSE), "")</f>
        <v>PE</v>
      </c>
      <c r="Z2868" s="14" t="str">
        <f>IF(H2868=0, "Pedido entregue!", "Pendente")</f>
        <v>Pedido entregue!</v>
      </c>
      <c r="AA2868" s="74">
        <v>0</v>
      </c>
      <c r="AB2868" s="58" t="str">
        <f>IF(Z2868="Pedido Entregue!", IF(AA2868=1, "Retirado do Almoxarifado", IF(AA2868=2, "Material devolvido", "Aguardando retirada")), IF(Z2868="Pendente", "Entrega pendente", ""))</f>
        <v>Aguardando retirada</v>
      </c>
      <c r="AC2868" s="18">
        <v>1</v>
      </c>
      <c r="AD2868" s="18">
        <f>AC2868/SUMIF($P:$P,P2868,$AC:$AC)</f>
        <v>1</v>
      </c>
      <c r="AE2868" s="18">
        <f>IF(R2868=0,0,AC2868/SUMIF($R:$R,R2868,$AC:$AC))</f>
        <v>0.1111111111111111</v>
      </c>
      <c r="AF2868" s="18">
        <f>IF(R2868=0,1,0)</f>
        <v>0</v>
      </c>
      <c r="AH2868" t="str">
        <f>TEXT(J2868,"MMMM")</f>
        <v>maio</v>
      </c>
    </row>
    <row r="2869" spans="1:34" ht="12.75" hidden="1" customHeight="1" x14ac:dyDescent="0.25">
      <c r="A2869" s="90" t="str">
        <f>IF(C2869="Oficina Diversos","Oficina Geral",
IF(ISNUMBER(FIND("Estoque - Colhedoras",C2869)),"Colhedoras",IF(ISNUMBER(FIND("Caldeiraria",C2869)),"Caldeiraria",IF(ISNUMBER(FIND("Borracharia",C2869)),"Borracharia",IF(ISNUMBER(FIND("Lubrificação",C2869)),"Lubrificação",
IF(ISNUMBER(FIND("Estoque - Carregadeiras",C2869)),"Carregadeiras",IF(ISNUMBER(FIND("Estoque - Veic. Leves",C2869)),"Veic. Leves",
IF(ISNUMBER(FIND("Estoque - Caminhões",C2869)),"Caminhões",IF(ISNUMBER(FIND("Estoque - Transbordos",C2869)),"Transbordos",
IF(ISNUMBER(FIND("Estoque - Tratores",C2869)),"Tratores",
IF(ISNUMBER(FIND("Estoque - Máquinas pesadas",C2869)),"Máquinas pesadas",
IF(ISNUMBER(FIND("Estoque - Reboques",C2869)),"Reboques",
IF(C2869="Estoque","Estoque",
IF(AND(ISNUMBER(C2869),C2869&gt;1000,C2869&lt;2000),"Caminhões",
IF(AND(ISNUMBER(C2869),C2869&gt;2000,C2869&lt;3000),"Tratores",
IF(AND(ISNUMBER(C2869),C2869&gt;3000,C2869&lt;4000),"Carregadeiras",
IF(AND(ISNUMBER(C2869),C2869&gt;4000,C2869&lt;5000),"Máquinas pesadas",
IF(AND(ISNUMBER(C2869),C2869&gt;5000,C2869&lt;6000),"Colhedoras",
IF(AND(ISNUMBER(C2869),C2869&gt;7000,C2869&lt;8000),"Irrigação",
IF(AND(ISNUMBER(C2869),C2869&gt;8000,C2869&lt;9000),"Reboques",IF(AND(ISNUMBER(C2869),C2869&gt;0,C2869&lt;1000),"Veic. Leves","")))))))))))))))))))))</f>
        <v>Caminhões</v>
      </c>
      <c r="B2869" s="72"/>
      <c r="C2869" s="2">
        <v>1011</v>
      </c>
      <c r="D2869" s="2">
        <v>91672</v>
      </c>
      <c r="E2869" s="3" t="s">
        <v>19960</v>
      </c>
      <c r="F2869" s="14" t="str">
        <f>IF(ISBLANK(K2869), "Apenas Solicitação", "Tem OC")</f>
        <v>Tem OC</v>
      </c>
      <c r="G2869" s="2">
        <v>1</v>
      </c>
      <c r="H2869" s="37">
        <f>G2869-I2869</f>
        <v>0</v>
      </c>
      <c r="I2869" s="38">
        <v>1</v>
      </c>
      <c r="J2869" s="4">
        <v>45798</v>
      </c>
      <c r="K2869" s="180">
        <v>45804</v>
      </c>
      <c r="L2869" s="3" t="s">
        <v>20151</v>
      </c>
      <c r="M2869" s="44" t="str">
        <f ca="1">IF(OR(N2869="", N2869=0), "", IF(N2869&gt;TODAY(), "No prazo", "Atrasado"))</f>
        <v>Atrasado</v>
      </c>
      <c r="N2869" s="44">
        <f>IFERROR(K2869 + VALUE(LEFT(L2869, FIND(" ", L2869) - 1)), "")</f>
        <v>45804</v>
      </c>
      <c r="O2869" s="3">
        <f>IF(_xlfn.DAYS(K2869,J2869)&lt;0, "Aguardando OC", _xlfn.DAYS(K2869,J2869))</f>
        <v>6</v>
      </c>
      <c r="P2869" s="14">
        <v>403828</v>
      </c>
      <c r="Q2869" s="12"/>
      <c r="R2869" s="14">
        <v>168243</v>
      </c>
      <c r="S2869" s="2">
        <v>221</v>
      </c>
      <c r="T2869" s="65" t="s">
        <v>1029</v>
      </c>
      <c r="U2869" s="21">
        <v>149</v>
      </c>
      <c r="V2869" s="2">
        <v>2097</v>
      </c>
      <c r="W2869" s="43" t="str">
        <f>IFERROR(VLOOKUP(V2869, Fornecedores!A:C, 3, FALSE), "")</f>
        <v xml:space="preserve">CAUPECAS            </v>
      </c>
      <c r="X2869" s="43" t="str">
        <f>IFERROR(VLOOKUP(V2869, Fornecedores!A:E, 5, FALSE), "")</f>
        <v>Recife</v>
      </c>
      <c r="Y2869" s="43" t="str">
        <f>IFERROR(VLOOKUP(V2869, Fornecedores!A:F, 6, FALSE), "")</f>
        <v>PE</v>
      </c>
      <c r="Z2869" s="14" t="str">
        <f>IF(H2869=0, "Pedido entregue!", "Pendente")</f>
        <v>Pedido entregue!</v>
      </c>
      <c r="AA2869" s="74">
        <v>0</v>
      </c>
      <c r="AB2869" s="58" t="str">
        <f>IF(Z2869="Pedido Entregue!", IF(AA2869=1, "Retirado do Almoxarifado", IF(AA2869=2, "Material devolvido", "Aguardando retirada")), IF(Z2869="Pendente", "Entrega pendente", ""))</f>
        <v>Aguardando retirada</v>
      </c>
      <c r="AC2869" s="18">
        <v>1</v>
      </c>
      <c r="AD2869" s="18">
        <f>AC2869/SUMIF($P:$P,P2869,$AC:$AC)</f>
        <v>1</v>
      </c>
      <c r="AE2869" s="18">
        <f>IF(R2869=0,0,AC2869/SUMIF($R:$R,R2869,$AC:$AC))</f>
        <v>0.1111111111111111</v>
      </c>
      <c r="AF2869" s="18">
        <f>IF(R2869=0,1,0)</f>
        <v>0</v>
      </c>
      <c r="AH2869" t="str">
        <f>TEXT(J2869,"MMMM")</f>
        <v>maio</v>
      </c>
    </row>
    <row r="2870" spans="1:34" ht="12.75" hidden="1" customHeight="1" x14ac:dyDescent="0.25">
      <c r="A2870" s="90" t="str">
        <f>IF(C2870="Oficina Diversos","Oficina Geral",
IF(ISNUMBER(FIND("Estoque - Colhedoras",C2870)),"Colhedoras",IF(ISNUMBER(FIND("Caldeiraria",C2870)),"Caldeiraria",IF(ISNUMBER(FIND("Borracharia",C2870)),"Borracharia",IF(ISNUMBER(FIND("Lubrificação",C2870)),"Lubrificação",
IF(ISNUMBER(FIND("Estoque - Carregadeiras",C2870)),"Carregadeiras",IF(ISNUMBER(FIND("Estoque - Veic. Leves",C2870)),"Veic. Leves",
IF(ISNUMBER(FIND("Estoque - Caminhões",C2870)),"Caminhões",IF(ISNUMBER(FIND("Estoque - Transbordos",C2870)),"Transbordos",
IF(ISNUMBER(FIND("Estoque - Tratores",C2870)),"Tratores",
IF(ISNUMBER(FIND("Estoque - Máquinas pesadas",C2870)),"Máquinas pesadas",
IF(ISNUMBER(FIND("Estoque - Reboques",C2870)),"Reboques",
IF(C2870="Estoque","Estoque",
IF(AND(ISNUMBER(C2870),C2870&gt;1000,C2870&lt;2000),"Caminhões",
IF(AND(ISNUMBER(C2870),C2870&gt;2000,C2870&lt;3000),"Tratores",
IF(AND(ISNUMBER(C2870),C2870&gt;3000,C2870&lt;4000),"Carregadeiras",
IF(AND(ISNUMBER(C2870),C2870&gt;4000,C2870&lt;5000),"Máquinas pesadas",
IF(AND(ISNUMBER(C2870),C2870&gt;5000,C2870&lt;6000),"Colhedoras",
IF(AND(ISNUMBER(C2870),C2870&gt;7000,C2870&lt;8000),"Irrigação",
IF(AND(ISNUMBER(C2870),C2870&gt;8000,C2870&lt;9000),"Reboques",IF(AND(ISNUMBER(C2870),C2870&gt;0,C2870&lt;1000),"Veic. Leves","")))))))))))))))))))))</f>
        <v>Tratores</v>
      </c>
      <c r="B2870" s="72"/>
      <c r="C2870" s="2">
        <v>2042</v>
      </c>
      <c r="D2870" s="2">
        <v>91673</v>
      </c>
      <c r="E2870" s="3" t="s">
        <v>20010</v>
      </c>
      <c r="F2870" s="14" t="str">
        <f>IF(ISBLANK(K2870), "Apenas Solicitação", "Tem OC")</f>
        <v>Tem OC</v>
      </c>
      <c r="G2870" s="2">
        <v>2</v>
      </c>
      <c r="H2870" s="37">
        <f>G2870-I2870</f>
        <v>0</v>
      </c>
      <c r="I2870" s="38">
        <v>2</v>
      </c>
      <c r="J2870" s="4">
        <v>45799</v>
      </c>
      <c r="K2870" s="180">
        <v>45804</v>
      </c>
      <c r="L2870" s="3" t="s">
        <v>20153</v>
      </c>
      <c r="M2870" s="44" t="str">
        <f ca="1">IF(OR(N2870="", N2870=0), "", IF(N2870&gt;TODAY(), "No prazo", "Atrasado"))</f>
        <v>Atrasado</v>
      </c>
      <c r="N2870" s="44">
        <f>IFERROR(K2870 + VALUE(LEFT(L2870, FIND(" ", L2870) - 1)), "")</f>
        <v>45806</v>
      </c>
      <c r="O2870" s="3">
        <f>IF(_xlfn.DAYS(K2870,J2870)&lt;0, "Aguardando OC", _xlfn.DAYS(K2870,J2870))</f>
        <v>5</v>
      </c>
      <c r="P2870" s="14">
        <v>403979</v>
      </c>
      <c r="Q2870" s="12"/>
      <c r="R2870" s="14">
        <v>168239</v>
      </c>
      <c r="S2870" s="2">
        <v>221</v>
      </c>
      <c r="T2870" s="65" t="s">
        <v>1029</v>
      </c>
      <c r="U2870" s="21">
        <v>330.2</v>
      </c>
      <c r="V2870" s="2">
        <v>14424</v>
      </c>
      <c r="W2870" s="43" t="str">
        <f>IFERROR(VLOOKUP(V2870, Fornecedores!A:C, 3, FALSE), "")</f>
        <v>TRATORED</v>
      </c>
      <c r="X2870" s="43" t="str">
        <f>IFERROR(VLOOKUP(V2870, Fornecedores!A:E, 5, FALSE), "")</f>
        <v>Recife</v>
      </c>
      <c r="Y2870" s="43" t="str">
        <f>IFERROR(VLOOKUP(V2870, Fornecedores!A:F, 6, FALSE), "")</f>
        <v>PE</v>
      </c>
      <c r="Z2870" s="14" t="str">
        <f>IF(H2870=0, "Pedido entregue!", "Pendente")</f>
        <v>Pedido entregue!</v>
      </c>
      <c r="AA2870" s="74"/>
      <c r="AB2870" s="58" t="str">
        <f>IF(Z2870="Pedido Entregue!", IF(AA2870=1, "Retirado do Almoxarifado", IF(AA2870=2, "Material devolvido", "Aguardando retirada")), IF(Z2870="Pendente", "Entrega pendente", ""))</f>
        <v>Aguardando retirada</v>
      </c>
      <c r="AC2870" s="18">
        <v>1</v>
      </c>
      <c r="AD2870" s="18">
        <f>AC2870/SUMIF($P:$P,P2870,$AC:$AC)</f>
        <v>1</v>
      </c>
      <c r="AE2870" s="18">
        <f>IF(R2870=0,0,AC2870/SUMIF($R:$R,R2870,$AC:$AC))</f>
        <v>0.14285714285714285</v>
      </c>
      <c r="AF2870" s="18">
        <f>IF(R2870=0,1,0)</f>
        <v>0</v>
      </c>
      <c r="AH2870" t="str">
        <f>TEXT(J2870,"MMMM")</f>
        <v>maio</v>
      </c>
    </row>
    <row r="2871" spans="1:34" ht="12.75" hidden="1" customHeight="1" x14ac:dyDescent="0.25">
      <c r="A2871" s="90" t="str">
        <f>IF(C2871="Oficina Diversos","Oficina Geral",
IF(ISNUMBER(FIND("Estoque - Colhedoras",C2871)),"Colhedoras",IF(ISNUMBER(FIND("Caldeiraria",C2871)),"Caldeiraria",IF(ISNUMBER(FIND("Borracharia",C2871)),"Borracharia",IF(ISNUMBER(FIND("Lubrificação",C2871)),"Lubrificação",
IF(ISNUMBER(FIND("Estoque - Carregadeiras",C2871)),"Carregadeiras",IF(ISNUMBER(FIND("Estoque - Veic. Leves",C2871)),"Veic. Leves",
IF(ISNUMBER(FIND("Estoque - Caminhões",C2871)),"Caminhões",IF(ISNUMBER(FIND("Estoque - Transbordos",C2871)),"Transbordos",
IF(ISNUMBER(FIND("Estoque - Tratores",C2871)),"Tratores",
IF(ISNUMBER(FIND("Estoque - Máquinas pesadas",C2871)),"Máquinas pesadas",
IF(ISNUMBER(FIND("Estoque - Reboques",C2871)),"Reboques",
IF(C2871="Estoque","Estoque",
IF(AND(ISNUMBER(C2871),C2871&gt;1000,C2871&lt;2000),"Caminhões",
IF(AND(ISNUMBER(C2871),C2871&gt;2000,C2871&lt;3000),"Tratores",
IF(AND(ISNUMBER(C2871),C2871&gt;3000,C2871&lt;4000),"Carregadeiras",
IF(AND(ISNUMBER(C2871),C2871&gt;4000,C2871&lt;5000),"Máquinas pesadas",
IF(AND(ISNUMBER(C2871),C2871&gt;5000,C2871&lt;6000),"Colhedoras",
IF(AND(ISNUMBER(C2871),C2871&gt;7000,C2871&lt;8000),"Irrigação",
IF(AND(ISNUMBER(C2871),C2871&gt;8000,C2871&lt;9000),"Reboques",IF(AND(ISNUMBER(C2871),C2871&gt;0,C2871&lt;1000),"Veic. Leves","")))))))))))))))))))))</f>
        <v>Tratores</v>
      </c>
      <c r="B2871" s="72"/>
      <c r="C2871" s="2">
        <v>2042</v>
      </c>
      <c r="D2871" s="2">
        <v>91674</v>
      </c>
      <c r="E2871" s="3" t="s">
        <v>20011</v>
      </c>
      <c r="F2871" s="14" t="str">
        <f>IF(ISBLANK(K2871), "Apenas Solicitação", "Tem OC")</f>
        <v>Tem OC</v>
      </c>
      <c r="G2871" s="2">
        <v>2</v>
      </c>
      <c r="H2871" s="37">
        <f>G2871-I2871</f>
        <v>0</v>
      </c>
      <c r="I2871" s="38">
        <v>2</v>
      </c>
      <c r="J2871" s="4">
        <v>45799</v>
      </c>
      <c r="K2871" s="180">
        <v>45804</v>
      </c>
      <c r="L2871" s="3" t="s">
        <v>20152</v>
      </c>
      <c r="M2871" s="44" t="str">
        <f ca="1">IF(OR(N2871="", N2871=0), "", IF(N2871&gt;TODAY(), "No prazo", "Atrasado"))</f>
        <v>Atrasado</v>
      </c>
      <c r="N2871" s="44">
        <f>IFERROR(K2871 + VALUE(LEFT(L2871, FIND(" ", L2871) - 1)), "")</f>
        <v>45805</v>
      </c>
      <c r="O2871" s="3">
        <f>IF(_xlfn.DAYS(K2871,J2871)&lt;0, "Aguardando OC", _xlfn.DAYS(K2871,J2871))</f>
        <v>5</v>
      </c>
      <c r="P2871" s="14">
        <v>403980</v>
      </c>
      <c r="Q2871" s="12"/>
      <c r="R2871" s="14">
        <v>168238</v>
      </c>
      <c r="S2871" s="2">
        <v>221</v>
      </c>
      <c r="T2871" s="65" t="s">
        <v>1029</v>
      </c>
      <c r="U2871" s="21">
        <v>130.6</v>
      </c>
      <c r="V2871" s="2">
        <v>13341</v>
      </c>
      <c r="W2871" s="43" t="str">
        <f>IFERROR(VLOOKUP(V2871, Fornecedores!A:C, 3, FALSE), "")</f>
        <v>DISMA DISTRIBUIDORA</v>
      </c>
      <c r="X2871" s="43" t="str">
        <f>IFERROR(VLOOKUP(V2871, Fornecedores!A:E, 5, FALSE), "")</f>
        <v>Araçatuba</v>
      </c>
      <c r="Y2871" s="43" t="str">
        <f>IFERROR(VLOOKUP(V2871, Fornecedores!A:F, 6, FALSE), "")</f>
        <v>SP</v>
      </c>
      <c r="Z2871" s="14" t="str">
        <f>IF(H2871=0, "Pedido entregue!", "Pendente")</f>
        <v>Pedido entregue!</v>
      </c>
      <c r="AA2871" s="74"/>
      <c r="AB2871" s="58" t="str">
        <f>IF(Z2871="Pedido Entregue!", IF(AA2871=1, "Retirado do Almoxarifado", IF(AA2871=2, "Material devolvido", "Aguardando retirada")), IF(Z2871="Pendente", "Entrega pendente", ""))</f>
        <v>Aguardando retirada</v>
      </c>
      <c r="AC2871" s="18">
        <v>1</v>
      </c>
      <c r="AD2871" s="18">
        <f>AC2871/SUMIF($P:$P,P2871,$AC:$AC)</f>
        <v>1</v>
      </c>
      <c r="AE2871" s="18">
        <f>IF(R2871=0,0,AC2871/SUMIF($R:$R,R2871,$AC:$AC))</f>
        <v>0.2</v>
      </c>
      <c r="AF2871" s="18">
        <f>IF(R2871=0,1,0)</f>
        <v>0</v>
      </c>
      <c r="AH2871" t="str">
        <f>TEXT(J2871,"MMMM")</f>
        <v>maio</v>
      </c>
    </row>
    <row r="2872" spans="1:34" ht="12.75" hidden="1" customHeight="1" x14ac:dyDescent="0.25">
      <c r="A2872" s="90" t="str">
        <f>IF(C2872="Oficina Diversos","Oficina Geral",
IF(ISNUMBER(FIND("Estoque - Colhedoras",C2872)),"Colhedoras",IF(ISNUMBER(FIND("Caldeiraria",C2872)),"Caldeiraria",IF(ISNUMBER(FIND("Borracharia",C2872)),"Borracharia",IF(ISNUMBER(FIND("Lubrificação",C2872)),"Lubrificação",
IF(ISNUMBER(FIND("Estoque - Carregadeiras",C2872)),"Carregadeiras",IF(ISNUMBER(FIND("Estoque - Veic. Leves",C2872)),"Veic. Leves",
IF(ISNUMBER(FIND("Estoque - Caminhões",C2872)),"Caminhões",IF(ISNUMBER(FIND("Estoque - Transbordos",C2872)),"Transbordos",
IF(ISNUMBER(FIND("Estoque - Tratores",C2872)),"Tratores",
IF(ISNUMBER(FIND("Estoque - Máquinas pesadas",C2872)),"Máquinas pesadas",
IF(ISNUMBER(FIND("Estoque - Reboques",C2872)),"Reboques",
IF(C2872="Estoque","Estoque",
IF(AND(ISNUMBER(C2872),C2872&gt;1000,C2872&lt;2000),"Caminhões",
IF(AND(ISNUMBER(C2872),C2872&gt;2000,C2872&lt;3000),"Tratores",
IF(AND(ISNUMBER(C2872),C2872&gt;3000,C2872&lt;4000),"Carregadeiras",
IF(AND(ISNUMBER(C2872),C2872&gt;4000,C2872&lt;5000),"Máquinas pesadas",
IF(AND(ISNUMBER(C2872),C2872&gt;5000,C2872&lt;6000),"Colhedoras",
IF(AND(ISNUMBER(C2872),C2872&gt;7000,C2872&lt;8000),"Irrigação",
IF(AND(ISNUMBER(C2872),C2872&gt;8000,C2872&lt;9000),"Reboques",IF(AND(ISNUMBER(C2872),C2872&gt;0,C2872&lt;1000),"Veic. Leves","")))))))))))))))))))))</f>
        <v>Tratores</v>
      </c>
      <c r="B2872" s="72"/>
      <c r="C2872" s="2">
        <v>2042</v>
      </c>
      <c r="D2872" s="2">
        <v>91675</v>
      </c>
      <c r="E2872" s="3" t="s">
        <v>20012</v>
      </c>
      <c r="F2872" s="14" t="str">
        <f>IF(ISBLANK(K2872), "Apenas Solicitação", "Tem OC")</f>
        <v>Tem OC</v>
      </c>
      <c r="G2872" s="2">
        <v>1</v>
      </c>
      <c r="H2872" s="37">
        <f>G2872-I2872</f>
        <v>0</v>
      </c>
      <c r="I2872" s="38">
        <v>1</v>
      </c>
      <c r="J2872" s="4">
        <v>45799</v>
      </c>
      <c r="K2872" s="180">
        <v>45804</v>
      </c>
      <c r="L2872" s="3" t="s">
        <v>20152</v>
      </c>
      <c r="M2872" s="44" t="str">
        <f ca="1">IF(OR(N2872="", N2872=0), "", IF(N2872&gt;TODAY(), "No prazo", "Atrasado"))</f>
        <v>Atrasado</v>
      </c>
      <c r="N2872" s="44">
        <f>IFERROR(K2872 + VALUE(LEFT(L2872, FIND(" ", L2872) - 1)), "")</f>
        <v>45805</v>
      </c>
      <c r="O2872" s="3">
        <f>IF(_xlfn.DAYS(K2872,J2872)&lt;0, "Aguardando OC", _xlfn.DAYS(K2872,J2872))</f>
        <v>5</v>
      </c>
      <c r="P2872" s="14">
        <v>403987</v>
      </c>
      <c r="Q2872" s="12"/>
      <c r="R2872" s="14">
        <v>168239</v>
      </c>
      <c r="S2872" s="2">
        <v>221</v>
      </c>
      <c r="T2872" s="65" t="s">
        <v>1029</v>
      </c>
      <c r="U2872" s="21">
        <v>22.8</v>
      </c>
      <c r="V2872" s="2">
        <v>14424</v>
      </c>
      <c r="W2872" s="43" t="str">
        <f>IFERROR(VLOOKUP(V2872, Fornecedores!A:C, 3, FALSE), "")</f>
        <v>TRATORED</v>
      </c>
      <c r="X2872" s="43" t="str">
        <f>IFERROR(VLOOKUP(V2872, Fornecedores!A:E, 5, FALSE), "")</f>
        <v>Recife</v>
      </c>
      <c r="Y2872" s="43" t="str">
        <f>IFERROR(VLOOKUP(V2872, Fornecedores!A:F, 6, FALSE), "")</f>
        <v>PE</v>
      </c>
      <c r="Z2872" s="14" t="str">
        <f>IF(H2872=0, "Pedido entregue!", "Pendente")</f>
        <v>Pedido entregue!</v>
      </c>
      <c r="AA2872" s="74"/>
      <c r="AB2872" s="58" t="str">
        <f>IF(Z2872="Pedido Entregue!", IF(AA2872=1, "Retirado do Almoxarifado", IF(AA2872=2, "Material devolvido", "Aguardando retirada")), IF(Z2872="Pendente", "Entrega pendente", ""))</f>
        <v>Aguardando retirada</v>
      </c>
      <c r="AC2872" s="18">
        <v>1</v>
      </c>
      <c r="AD2872" s="18">
        <f>AC2872/SUMIF($P:$P,P2872,$AC:$AC)</f>
        <v>1</v>
      </c>
      <c r="AE2872" s="18">
        <f>IF(R2872=0,0,AC2872/SUMIF($R:$R,R2872,$AC:$AC))</f>
        <v>0.14285714285714285</v>
      </c>
      <c r="AF2872" s="18">
        <f>IF(R2872=0,1,0)</f>
        <v>0</v>
      </c>
      <c r="AH2872" t="str">
        <f>TEXT(J2872,"MMMM")</f>
        <v>maio</v>
      </c>
    </row>
    <row r="2873" spans="1:34" ht="12.75" hidden="1" customHeight="1" x14ac:dyDescent="0.25">
      <c r="A2873" s="90" t="str">
        <f>IF(C2873="Oficina Diversos","Oficina Geral",
IF(ISNUMBER(FIND("Estoque - Colhedoras",C2873)),"Colhedoras",IF(ISNUMBER(FIND("Caldeiraria",C2873)),"Caldeiraria",IF(ISNUMBER(FIND("Borracharia",C2873)),"Borracharia",IF(ISNUMBER(FIND("Lubrificação",C2873)),"Lubrificação",
IF(ISNUMBER(FIND("Estoque - Carregadeiras",C2873)),"Carregadeiras",IF(ISNUMBER(FIND("Estoque - Veic. Leves",C2873)),"Veic. Leves",
IF(ISNUMBER(FIND("Estoque - Caminhões",C2873)),"Caminhões",IF(ISNUMBER(FIND("Estoque - Transbordos",C2873)),"Transbordos",
IF(ISNUMBER(FIND("Estoque - Tratores",C2873)),"Tratores",
IF(ISNUMBER(FIND("Estoque - Máquinas pesadas",C2873)),"Máquinas pesadas",
IF(ISNUMBER(FIND("Estoque - Reboques",C2873)),"Reboques",
IF(C2873="Estoque","Estoque",
IF(AND(ISNUMBER(C2873),C2873&gt;1000,C2873&lt;2000),"Caminhões",
IF(AND(ISNUMBER(C2873),C2873&gt;2000,C2873&lt;3000),"Tratores",
IF(AND(ISNUMBER(C2873),C2873&gt;3000,C2873&lt;4000),"Carregadeiras",
IF(AND(ISNUMBER(C2873),C2873&gt;4000,C2873&lt;5000),"Máquinas pesadas",
IF(AND(ISNUMBER(C2873),C2873&gt;5000,C2873&lt;6000),"Colhedoras",
IF(AND(ISNUMBER(C2873),C2873&gt;7000,C2873&lt;8000),"Irrigação",
IF(AND(ISNUMBER(C2873),C2873&gt;8000,C2873&lt;9000),"Reboques",IF(AND(ISNUMBER(C2873),C2873&gt;0,C2873&lt;1000),"Veic. Leves","")))))))))))))))))))))</f>
        <v>Tratores</v>
      </c>
      <c r="B2873" s="72"/>
      <c r="C2873" s="2">
        <v>2042</v>
      </c>
      <c r="D2873" s="2">
        <v>91676</v>
      </c>
      <c r="E2873" s="3" t="s">
        <v>20013</v>
      </c>
      <c r="F2873" s="14" t="str">
        <f>IF(ISBLANK(K2873), "Apenas Solicitação", "Tem OC")</f>
        <v>Tem OC</v>
      </c>
      <c r="G2873" s="2">
        <v>1</v>
      </c>
      <c r="H2873" s="37">
        <f>G2873-I2873</f>
        <v>0</v>
      </c>
      <c r="I2873" s="38">
        <v>1</v>
      </c>
      <c r="J2873" s="4">
        <v>45799</v>
      </c>
      <c r="K2873" s="180">
        <v>45804</v>
      </c>
      <c r="L2873" s="3" t="s">
        <v>20152</v>
      </c>
      <c r="M2873" s="44" t="str">
        <f ca="1">IF(OR(N2873="", N2873=0), "", IF(N2873&gt;TODAY(), "No prazo", "Atrasado"))</f>
        <v>Atrasado</v>
      </c>
      <c r="N2873" s="44">
        <f>IFERROR(K2873 + VALUE(LEFT(L2873, FIND(" ", L2873) - 1)), "")</f>
        <v>45805</v>
      </c>
      <c r="O2873" s="3">
        <f>IF(_xlfn.DAYS(K2873,J2873)&lt;0, "Aguardando OC", _xlfn.DAYS(K2873,J2873))</f>
        <v>5</v>
      </c>
      <c r="P2873" s="14">
        <v>403988</v>
      </c>
      <c r="Q2873" s="12"/>
      <c r="R2873" s="14">
        <v>168238</v>
      </c>
      <c r="S2873" s="2">
        <v>221</v>
      </c>
      <c r="T2873" s="65" t="s">
        <v>1029</v>
      </c>
      <c r="U2873" s="21">
        <v>26.1</v>
      </c>
      <c r="V2873" s="2">
        <v>13341</v>
      </c>
      <c r="W2873" s="43" t="str">
        <f>IFERROR(VLOOKUP(V2873, Fornecedores!A:C, 3, FALSE), "")</f>
        <v>DISMA DISTRIBUIDORA</v>
      </c>
      <c r="X2873" s="43" t="str">
        <f>IFERROR(VLOOKUP(V2873, Fornecedores!A:E, 5, FALSE), "")</f>
        <v>Araçatuba</v>
      </c>
      <c r="Y2873" s="43" t="str">
        <f>IFERROR(VLOOKUP(V2873, Fornecedores!A:F, 6, FALSE), "")</f>
        <v>SP</v>
      </c>
      <c r="Z2873" s="14" t="str">
        <f>IF(H2873=0, "Pedido entregue!", "Pendente")</f>
        <v>Pedido entregue!</v>
      </c>
      <c r="AA2873" s="74"/>
      <c r="AB2873" s="58" t="str">
        <f>IF(Z2873="Pedido Entregue!", IF(AA2873=1, "Retirado do Almoxarifado", IF(AA2873=2, "Material devolvido", "Aguardando retirada")), IF(Z2873="Pendente", "Entrega pendente", ""))</f>
        <v>Aguardando retirada</v>
      </c>
      <c r="AC2873" s="18">
        <v>1</v>
      </c>
      <c r="AD2873" s="18">
        <f>AC2873/SUMIF($P:$P,P2873,$AC:$AC)</f>
        <v>1</v>
      </c>
      <c r="AE2873" s="18">
        <f>IF(R2873=0,0,AC2873/SUMIF($R:$R,R2873,$AC:$AC))</f>
        <v>0.2</v>
      </c>
      <c r="AF2873" s="18">
        <f>IF(R2873=0,1,0)</f>
        <v>0</v>
      </c>
      <c r="AH2873" t="str">
        <f>TEXT(J2873,"MMMM")</f>
        <v>maio</v>
      </c>
    </row>
    <row r="2874" spans="1:34" ht="12.75" hidden="1" customHeight="1" x14ac:dyDescent="0.25">
      <c r="A2874" s="90" t="str">
        <f>IF(C2874="Oficina Diversos","Oficina Geral",
IF(ISNUMBER(FIND("Estoque - Colhedoras",C2874)),"Colhedoras",IF(ISNUMBER(FIND("Caldeiraria",C2874)),"Caldeiraria",IF(ISNUMBER(FIND("Borracharia",C2874)),"Borracharia",IF(ISNUMBER(FIND("Lubrificação",C2874)),"Lubrificação",
IF(ISNUMBER(FIND("Estoque - Carregadeiras",C2874)),"Carregadeiras",IF(ISNUMBER(FIND("Estoque - Veic. Leves",C2874)),"Veic. Leves",
IF(ISNUMBER(FIND("Estoque - Caminhões",C2874)),"Caminhões",IF(ISNUMBER(FIND("Estoque - Transbordos",C2874)),"Transbordos",
IF(ISNUMBER(FIND("Estoque - Tratores",C2874)),"Tratores",
IF(ISNUMBER(FIND("Estoque - Máquinas pesadas",C2874)),"Máquinas pesadas",
IF(ISNUMBER(FIND("Estoque - Reboques",C2874)),"Reboques",
IF(C2874="Estoque","Estoque",
IF(AND(ISNUMBER(C2874),C2874&gt;1000,C2874&lt;2000),"Caminhões",
IF(AND(ISNUMBER(C2874),C2874&gt;2000,C2874&lt;3000),"Tratores",
IF(AND(ISNUMBER(C2874),C2874&gt;3000,C2874&lt;4000),"Carregadeiras",
IF(AND(ISNUMBER(C2874),C2874&gt;4000,C2874&lt;5000),"Máquinas pesadas",
IF(AND(ISNUMBER(C2874),C2874&gt;5000,C2874&lt;6000),"Colhedoras",
IF(AND(ISNUMBER(C2874),C2874&gt;7000,C2874&lt;8000),"Irrigação",
IF(AND(ISNUMBER(C2874),C2874&gt;8000,C2874&lt;9000),"Reboques",IF(AND(ISNUMBER(C2874),C2874&gt;0,C2874&lt;1000),"Veic. Leves","")))))))))))))))))))))</f>
        <v>Tratores</v>
      </c>
      <c r="B2874" s="72"/>
      <c r="C2874" s="2">
        <v>2042</v>
      </c>
      <c r="D2874" s="2">
        <v>91677</v>
      </c>
      <c r="E2874" s="3" t="s">
        <v>20014</v>
      </c>
      <c r="F2874" s="14" t="str">
        <f>IF(ISBLANK(K2874), "Apenas Solicitação", "Tem OC")</f>
        <v>Tem OC</v>
      </c>
      <c r="G2874" s="2">
        <v>1</v>
      </c>
      <c r="H2874" s="37">
        <f>G2874-I2874</f>
        <v>0</v>
      </c>
      <c r="I2874" s="38">
        <v>1</v>
      </c>
      <c r="J2874" s="4">
        <v>45799</v>
      </c>
      <c r="K2874" s="180">
        <v>45804</v>
      </c>
      <c r="L2874" s="3" t="s">
        <v>20152</v>
      </c>
      <c r="M2874" s="44" t="str">
        <f ca="1">IF(OR(N2874="", N2874=0), "", IF(N2874&gt;TODAY(), "No prazo", "Atrasado"))</f>
        <v>Atrasado</v>
      </c>
      <c r="N2874" s="44">
        <f>IFERROR(K2874 + VALUE(LEFT(L2874, FIND(" ", L2874) - 1)), "")</f>
        <v>45805</v>
      </c>
      <c r="O2874" s="3">
        <f>IF(_xlfn.DAYS(K2874,J2874)&lt;0, "Aguardando OC", _xlfn.DAYS(K2874,J2874))</f>
        <v>5</v>
      </c>
      <c r="P2874" s="14">
        <v>403989</v>
      </c>
      <c r="Q2874" s="12"/>
      <c r="R2874" s="14">
        <v>168238</v>
      </c>
      <c r="S2874" s="2">
        <v>221</v>
      </c>
      <c r="T2874" s="65" t="s">
        <v>1029</v>
      </c>
      <c r="U2874" s="21">
        <v>1014</v>
      </c>
      <c r="V2874" s="2">
        <v>13341</v>
      </c>
      <c r="W2874" s="43" t="str">
        <f>IFERROR(VLOOKUP(V2874, Fornecedores!A:C, 3, FALSE), "")</f>
        <v>DISMA DISTRIBUIDORA</v>
      </c>
      <c r="X2874" s="43" t="str">
        <f>IFERROR(VLOOKUP(V2874, Fornecedores!A:E, 5, FALSE), "")</f>
        <v>Araçatuba</v>
      </c>
      <c r="Y2874" s="43" t="str">
        <f>IFERROR(VLOOKUP(V2874, Fornecedores!A:F, 6, FALSE), "")</f>
        <v>SP</v>
      </c>
      <c r="Z2874" s="14" t="str">
        <f>IF(H2874=0, "Pedido entregue!", "Pendente")</f>
        <v>Pedido entregue!</v>
      </c>
      <c r="AA2874" s="74"/>
      <c r="AB2874" s="58" t="str">
        <f>IF(Z2874="Pedido Entregue!", IF(AA2874=1, "Retirado do Almoxarifado", IF(AA2874=2, "Material devolvido", "Aguardando retirada")), IF(Z2874="Pendente", "Entrega pendente", ""))</f>
        <v>Aguardando retirada</v>
      </c>
      <c r="AC2874" s="18">
        <v>1</v>
      </c>
      <c r="AD2874" s="18">
        <f>AC2874/SUMIF($P:$P,P2874,$AC:$AC)</f>
        <v>1</v>
      </c>
      <c r="AE2874" s="18">
        <f>IF(R2874=0,0,AC2874/SUMIF($R:$R,R2874,$AC:$AC))</f>
        <v>0.2</v>
      </c>
      <c r="AF2874" s="18">
        <f>IF(R2874=0,1,0)</f>
        <v>0</v>
      </c>
      <c r="AH2874" t="str">
        <f>TEXT(J2874,"MMMM")</f>
        <v>maio</v>
      </c>
    </row>
    <row r="2875" spans="1:34" ht="12.75" customHeight="1" x14ac:dyDescent="0.25">
      <c r="A2875" s="90" t="str">
        <f>IF(C2875="Oficina Diversos","Oficina Geral",
IF(ISNUMBER(FIND("Estoque - Colhedoras",C2875)),"Colhedoras",IF(ISNUMBER(FIND("Caldeiraria",C2875)),"Caldeiraria",IF(ISNUMBER(FIND("Borracharia",C2875)),"Borracharia",IF(ISNUMBER(FIND("Lubrificação",C2875)),"Lubrificação",
IF(ISNUMBER(FIND("Estoque - Carregadeiras",C2875)),"Carregadeiras",IF(ISNUMBER(FIND("Estoque - Veic. Leves",C2875)),"Veic. Leves",
IF(ISNUMBER(FIND("Estoque - Caminhões",C2875)),"Caminhões",IF(ISNUMBER(FIND("Estoque - Transbordos",C2875)),"Transbordos",
IF(ISNUMBER(FIND("Estoque - Tratores",C2875)),"Tratores",
IF(ISNUMBER(FIND("Estoque - Máquinas pesadas",C2875)),"Máquinas pesadas",
IF(ISNUMBER(FIND("Estoque - Reboques",C2875)),"Reboques",
IF(C2875="Estoque","Estoque",
IF(AND(ISNUMBER(C2875),C2875&gt;1000,C2875&lt;2000),"Caminhões",
IF(AND(ISNUMBER(C2875),C2875&gt;2000,C2875&lt;3000),"Tratores",
IF(AND(ISNUMBER(C2875),C2875&gt;3000,C2875&lt;4000),"Carregadeiras",
IF(AND(ISNUMBER(C2875),C2875&gt;4000,C2875&lt;5000),"Máquinas pesadas",
IF(AND(ISNUMBER(C2875),C2875&gt;5000,C2875&lt;6000),"Colhedoras",
IF(AND(ISNUMBER(C2875),C2875&gt;7000,C2875&lt;8000),"Irrigação",
IF(AND(ISNUMBER(C2875),C2875&gt;8000,C2875&lt;9000),"Reboques",IF(AND(ISNUMBER(C2875),C2875&gt;0,C2875&lt;1000),"Veic. Leves","")))))))))))))))))))))</f>
        <v>Oficina Geral</v>
      </c>
      <c r="B2875" s="72"/>
      <c r="C2875" s="2" t="s">
        <v>661</v>
      </c>
      <c r="D2875" s="2">
        <v>91678</v>
      </c>
      <c r="E2875" s="3" t="s">
        <v>20080</v>
      </c>
      <c r="F2875" s="14" t="str">
        <f>IF(ISBLANK(K2875), "Apenas Solicitação", "Tem OC")</f>
        <v>Apenas Solicitação</v>
      </c>
      <c r="G2875" s="2">
        <v>1</v>
      </c>
      <c r="H2875" s="37">
        <f>G2875-I2875</f>
        <v>1</v>
      </c>
      <c r="I2875" s="38">
        <v>0</v>
      </c>
      <c r="J2875" s="4">
        <v>45798</v>
      </c>
      <c r="K2875" s="14"/>
      <c r="L2875" s="3"/>
      <c r="M2875" s="44" t="str">
        <f ca="1">IF(OR(N2875="", N2875=0), "", IF(N2875&gt;TODAY(), "No prazo", "Atrasado"))</f>
        <v/>
      </c>
      <c r="N2875" s="44" t="str">
        <f>IFERROR(K2875 + VALUE(LEFT(L2875, FIND(" ", L2875) - 1)), "")</f>
        <v/>
      </c>
      <c r="O2875" s="3" t="str">
        <f>IF(_xlfn.DAYS(K2875,J2875)&lt;0, "Aguardando OC", _xlfn.DAYS(K2875,J2875))</f>
        <v>Aguardando OC</v>
      </c>
      <c r="P2875" s="14">
        <v>403857</v>
      </c>
      <c r="Q2875" s="12"/>
      <c r="R2875" s="14">
        <v>0</v>
      </c>
      <c r="S2875" s="2">
        <v>221</v>
      </c>
      <c r="T2875" s="65" t="s">
        <v>1029</v>
      </c>
      <c r="U2875" s="21">
        <v>0</v>
      </c>
      <c r="V2875" s="2"/>
      <c r="W2875" s="43" t="str">
        <f>IFERROR(VLOOKUP(V2875, Fornecedores!A:C, 3, FALSE), "")</f>
        <v/>
      </c>
      <c r="X2875" s="43" t="str">
        <f>IFERROR(VLOOKUP(V2875, Fornecedores!A:E, 5, FALSE), "")</f>
        <v/>
      </c>
      <c r="Y2875" s="43" t="str">
        <f>IFERROR(VLOOKUP(V2875, Fornecedores!A:F, 6, FALSE), "")</f>
        <v/>
      </c>
      <c r="Z2875" s="14" t="str">
        <f>IF(H2875=0, "Pedido entregue!", "Pendente")</f>
        <v>Pendente</v>
      </c>
      <c r="AA2875" s="74"/>
      <c r="AB2875" s="58" t="str">
        <f>IF(Z2875="Pedido Entregue!", IF(AA2875=1, "Retirado do Almoxarifado", IF(AA2875=2, "Material devolvido", "Aguardando retirada")), IF(Z2875="Pendente", "Entrega pendente", ""))</f>
        <v>Entrega pendente</v>
      </c>
      <c r="AC2875" s="18">
        <v>1</v>
      </c>
      <c r="AD2875" s="18">
        <f>AC2875/SUMIF($P:$P,P2875,$AC:$AC)</f>
        <v>1</v>
      </c>
      <c r="AE2875" s="18">
        <f>IF(R2875=0,0,AC2875/SUMIF($R:$R,R2875,$AC:$AC))</f>
        <v>0</v>
      </c>
      <c r="AF2875" s="18">
        <f>IF(R2875=0,1,0)</f>
        <v>1</v>
      </c>
      <c r="AH2875" t="str">
        <f>TEXT(J2875,"MMMM")</f>
        <v>maio</v>
      </c>
    </row>
    <row r="2876" spans="1:34" ht="12.75" customHeight="1" x14ac:dyDescent="0.25">
      <c r="A2876" s="90" t="str">
        <f>IF(C2876="Oficina Diversos","Oficina Geral",
IF(ISNUMBER(FIND("Estoque - Colhedoras",C2876)),"Colhedoras",IF(ISNUMBER(FIND("Caldeiraria",C2876)),"Caldeiraria",IF(ISNUMBER(FIND("Borracharia",C2876)),"Borracharia",IF(ISNUMBER(FIND("Lubrificação",C2876)),"Lubrificação",
IF(ISNUMBER(FIND("Estoque - Carregadeiras",C2876)),"Carregadeiras",IF(ISNUMBER(FIND("Estoque - Veic. Leves",C2876)),"Veic. Leves",
IF(ISNUMBER(FIND("Estoque - Caminhões",C2876)),"Caminhões",IF(ISNUMBER(FIND("Estoque - Transbordos",C2876)),"Transbordos",
IF(ISNUMBER(FIND("Estoque - Tratores",C2876)),"Tratores",
IF(ISNUMBER(FIND("Estoque - Máquinas pesadas",C2876)),"Máquinas pesadas",
IF(ISNUMBER(FIND("Estoque - Reboques",C2876)),"Reboques",
IF(C2876="Estoque","Estoque",
IF(AND(ISNUMBER(C2876),C2876&gt;1000,C2876&lt;2000),"Caminhões",
IF(AND(ISNUMBER(C2876),C2876&gt;2000,C2876&lt;3000),"Tratores",
IF(AND(ISNUMBER(C2876),C2876&gt;3000,C2876&lt;4000),"Carregadeiras",
IF(AND(ISNUMBER(C2876),C2876&gt;4000,C2876&lt;5000),"Máquinas pesadas",
IF(AND(ISNUMBER(C2876),C2876&gt;5000,C2876&lt;6000),"Colhedoras",
IF(AND(ISNUMBER(C2876),C2876&gt;7000,C2876&lt;8000),"Irrigação",
IF(AND(ISNUMBER(C2876),C2876&gt;8000,C2876&lt;9000),"Reboques",IF(AND(ISNUMBER(C2876),C2876&gt;0,C2876&lt;1000),"Veic. Leves","")))))))))))))))))))))</f>
        <v>Oficina Geral</v>
      </c>
      <c r="B2876" s="72"/>
      <c r="C2876" s="2" t="s">
        <v>661</v>
      </c>
      <c r="D2876" s="2">
        <v>91679</v>
      </c>
      <c r="E2876" s="3" t="s">
        <v>20081</v>
      </c>
      <c r="F2876" s="14" t="str">
        <f>IF(ISBLANK(K2876), "Apenas Solicitação", "Tem OC")</f>
        <v>Apenas Solicitação</v>
      </c>
      <c r="G2876" s="2">
        <v>1</v>
      </c>
      <c r="H2876" s="37">
        <f>G2876-I2876</f>
        <v>1</v>
      </c>
      <c r="I2876" s="38">
        <v>0</v>
      </c>
      <c r="J2876" s="4">
        <v>45798</v>
      </c>
      <c r="K2876" s="14"/>
      <c r="L2876" s="3"/>
      <c r="M2876" s="44" t="str">
        <f ca="1">IF(OR(N2876="", N2876=0), "", IF(N2876&gt;TODAY(), "No prazo", "Atrasado"))</f>
        <v/>
      </c>
      <c r="N2876" s="44" t="str">
        <f>IFERROR(K2876 + VALUE(LEFT(L2876, FIND(" ", L2876) - 1)), "")</f>
        <v/>
      </c>
      <c r="O2876" s="3" t="str">
        <f>IF(_xlfn.DAYS(K2876,J2876)&lt;0, "Aguardando OC", _xlfn.DAYS(K2876,J2876))</f>
        <v>Aguardando OC</v>
      </c>
      <c r="P2876" s="14">
        <v>403861</v>
      </c>
      <c r="Q2876" s="12"/>
      <c r="R2876" s="14">
        <v>0</v>
      </c>
      <c r="S2876" s="2">
        <v>221</v>
      </c>
      <c r="T2876" s="65" t="s">
        <v>1029</v>
      </c>
      <c r="U2876" s="21">
        <v>0</v>
      </c>
      <c r="V2876" s="2"/>
      <c r="W2876" s="43" t="str">
        <f>IFERROR(VLOOKUP(V2876, Fornecedores!A:C, 3, FALSE), "")</f>
        <v/>
      </c>
      <c r="X2876" s="43" t="str">
        <f>IFERROR(VLOOKUP(V2876, Fornecedores!A:E, 5, FALSE), "")</f>
        <v/>
      </c>
      <c r="Y2876" s="43" t="str">
        <f>IFERROR(VLOOKUP(V2876, Fornecedores!A:F, 6, FALSE), "")</f>
        <v/>
      </c>
      <c r="Z2876" s="14" t="str">
        <f>IF(H2876=0, "Pedido entregue!", "Pendente")</f>
        <v>Pendente</v>
      </c>
      <c r="AA2876" s="74"/>
      <c r="AB2876" s="58" t="str">
        <f>IF(Z2876="Pedido Entregue!", IF(AA2876=1, "Retirado do Almoxarifado", IF(AA2876=2, "Material devolvido", "Aguardando retirada")), IF(Z2876="Pendente", "Entrega pendente", ""))</f>
        <v>Entrega pendente</v>
      </c>
      <c r="AC2876" s="18">
        <v>1</v>
      </c>
      <c r="AD2876" s="18">
        <f>AC2876/SUMIF($P:$P,P2876,$AC:$AC)</f>
        <v>1</v>
      </c>
      <c r="AE2876" s="18">
        <f>IF(R2876=0,0,AC2876/SUMIF($R:$R,R2876,$AC:$AC))</f>
        <v>0</v>
      </c>
      <c r="AF2876" s="18">
        <f>IF(R2876=0,1,0)</f>
        <v>1</v>
      </c>
      <c r="AH2876" t="str">
        <f>TEXT(J2876,"MMMM")</f>
        <v>maio</v>
      </c>
    </row>
    <row r="2877" spans="1:34" ht="12.75" hidden="1" customHeight="1" x14ac:dyDescent="0.25">
      <c r="A2877" s="90" t="str">
        <f>IF(C2877="Oficina Diversos","Oficina Geral",
IF(ISNUMBER(FIND("Estoque - Colhedoras",C2877)),"Colhedoras",IF(ISNUMBER(FIND("Caldeiraria",C2877)),"Caldeiraria",IF(ISNUMBER(FIND("Borracharia",C2877)),"Borracharia",IF(ISNUMBER(FIND("Lubrificação",C2877)),"Lubrificação",
IF(ISNUMBER(FIND("Estoque - Carregadeiras",C2877)),"Carregadeiras",IF(ISNUMBER(FIND("Estoque - Veic. Leves",C2877)),"Veic. Leves",
IF(ISNUMBER(FIND("Estoque - Caminhões",C2877)),"Caminhões",IF(ISNUMBER(FIND("Estoque - Transbordos",C2877)),"Transbordos",
IF(ISNUMBER(FIND("Estoque - Tratores",C2877)),"Tratores",
IF(ISNUMBER(FIND("Estoque - Máquinas pesadas",C2877)),"Máquinas pesadas",
IF(ISNUMBER(FIND("Estoque - Reboques",C2877)),"Reboques",
IF(C2877="Estoque","Estoque",
IF(AND(ISNUMBER(C2877),C2877&gt;1000,C2877&lt;2000),"Caminhões",
IF(AND(ISNUMBER(C2877),C2877&gt;2000,C2877&lt;3000),"Tratores",
IF(AND(ISNUMBER(C2877),C2877&gt;3000,C2877&lt;4000),"Carregadeiras",
IF(AND(ISNUMBER(C2877),C2877&gt;4000,C2877&lt;5000),"Máquinas pesadas",
IF(AND(ISNUMBER(C2877),C2877&gt;5000,C2877&lt;6000),"Colhedoras",
IF(AND(ISNUMBER(C2877),C2877&gt;7000,C2877&lt;8000),"Irrigação",
IF(AND(ISNUMBER(C2877),C2877&gt;8000,C2877&lt;9000),"Reboques",IF(AND(ISNUMBER(C2877),C2877&gt;0,C2877&lt;1000),"Veic. Leves","")))))))))))))))))))))</f>
        <v>Tratores</v>
      </c>
      <c r="B2877" s="72"/>
      <c r="C2877" s="2">
        <v>2042</v>
      </c>
      <c r="D2877" s="2">
        <v>91680</v>
      </c>
      <c r="E2877" s="3" t="s">
        <v>20015</v>
      </c>
      <c r="F2877" s="14" t="str">
        <f>IF(ISBLANK(K2877), "Apenas Solicitação", "Tem OC")</f>
        <v>Tem OC</v>
      </c>
      <c r="G2877" s="2">
        <v>1</v>
      </c>
      <c r="H2877" s="37">
        <f>G2877-I2877</f>
        <v>0</v>
      </c>
      <c r="I2877" s="38">
        <v>1</v>
      </c>
      <c r="J2877" s="4">
        <v>45799</v>
      </c>
      <c r="K2877" s="180">
        <v>45804</v>
      </c>
      <c r="L2877" s="3" t="s">
        <v>20152</v>
      </c>
      <c r="M2877" s="44" t="str">
        <f ca="1">IF(OR(N2877="", N2877=0), "", IF(N2877&gt;TODAY(), "No prazo", "Atrasado"))</f>
        <v>Atrasado</v>
      </c>
      <c r="N2877" s="44">
        <f>IFERROR(K2877 + VALUE(LEFT(L2877, FIND(" ", L2877) - 1)), "")</f>
        <v>45805</v>
      </c>
      <c r="O2877" s="3">
        <f>IF(_xlfn.DAYS(K2877,J2877)&lt;0, "Aguardando OC", _xlfn.DAYS(K2877,J2877))</f>
        <v>5</v>
      </c>
      <c r="P2877" s="14">
        <v>403990</v>
      </c>
      <c r="Q2877" s="12"/>
      <c r="R2877" s="14">
        <v>168238</v>
      </c>
      <c r="S2877" s="2">
        <v>221</v>
      </c>
      <c r="T2877" s="65" t="s">
        <v>1029</v>
      </c>
      <c r="U2877" s="21">
        <v>711</v>
      </c>
      <c r="V2877" s="2">
        <v>13341</v>
      </c>
      <c r="W2877" s="43" t="str">
        <f>IFERROR(VLOOKUP(V2877, Fornecedores!A:C, 3, FALSE), "")</f>
        <v>DISMA DISTRIBUIDORA</v>
      </c>
      <c r="X2877" s="43" t="str">
        <f>IFERROR(VLOOKUP(V2877, Fornecedores!A:E, 5, FALSE), "")</f>
        <v>Araçatuba</v>
      </c>
      <c r="Y2877" s="43" t="str">
        <f>IFERROR(VLOOKUP(V2877, Fornecedores!A:F, 6, FALSE), "")</f>
        <v>SP</v>
      </c>
      <c r="Z2877" s="14" t="str">
        <f>IF(H2877=0, "Pedido entregue!", "Pendente")</f>
        <v>Pedido entregue!</v>
      </c>
      <c r="AA2877" s="74"/>
      <c r="AB2877" s="58" t="str">
        <f>IF(Z2877="Pedido Entregue!", IF(AA2877=1, "Retirado do Almoxarifado", IF(AA2877=2, "Material devolvido", "Aguardando retirada")), IF(Z2877="Pendente", "Entrega pendente", ""))</f>
        <v>Aguardando retirada</v>
      </c>
      <c r="AC2877" s="18">
        <v>1</v>
      </c>
      <c r="AD2877" s="18">
        <f>AC2877/SUMIF($P:$P,P2877,$AC:$AC)</f>
        <v>1</v>
      </c>
      <c r="AE2877" s="18">
        <f>IF(R2877=0,0,AC2877/SUMIF($R:$R,R2877,$AC:$AC))</f>
        <v>0.2</v>
      </c>
      <c r="AF2877" s="18">
        <f>IF(R2877=0,1,0)</f>
        <v>0</v>
      </c>
      <c r="AH2877" t="str">
        <f>TEXT(J2877,"MMMM")</f>
        <v>maio</v>
      </c>
    </row>
    <row r="2878" spans="1:34" ht="12.75" hidden="1" customHeight="1" x14ac:dyDescent="0.25">
      <c r="A2878" s="90" t="str">
        <f>IF(C2878="Oficina Diversos","Oficina Geral",
IF(ISNUMBER(FIND("Estoque - Colhedoras",C2878)),"Colhedoras",IF(ISNUMBER(FIND("Caldeiraria",C2878)),"Caldeiraria",IF(ISNUMBER(FIND("Borracharia",C2878)),"Borracharia",IF(ISNUMBER(FIND("Lubrificação",C2878)),"Lubrificação",
IF(ISNUMBER(FIND("Estoque - Carregadeiras",C2878)),"Carregadeiras",IF(ISNUMBER(FIND("Estoque - Veic. Leves",C2878)),"Veic. Leves",
IF(ISNUMBER(FIND("Estoque - Caminhões",C2878)),"Caminhões",IF(ISNUMBER(FIND("Estoque - Transbordos",C2878)),"Transbordos",
IF(ISNUMBER(FIND("Estoque - Tratores",C2878)),"Tratores",
IF(ISNUMBER(FIND("Estoque - Máquinas pesadas",C2878)),"Máquinas pesadas",
IF(ISNUMBER(FIND("Estoque - Reboques",C2878)),"Reboques",
IF(C2878="Estoque","Estoque",
IF(AND(ISNUMBER(C2878),C2878&gt;1000,C2878&lt;2000),"Caminhões",
IF(AND(ISNUMBER(C2878),C2878&gt;2000,C2878&lt;3000),"Tratores",
IF(AND(ISNUMBER(C2878),C2878&gt;3000,C2878&lt;4000),"Carregadeiras",
IF(AND(ISNUMBER(C2878),C2878&gt;4000,C2878&lt;5000),"Máquinas pesadas",
IF(AND(ISNUMBER(C2878),C2878&gt;5000,C2878&lt;6000),"Colhedoras",
IF(AND(ISNUMBER(C2878),C2878&gt;7000,C2878&lt;8000),"Irrigação",
IF(AND(ISNUMBER(C2878),C2878&gt;8000,C2878&lt;9000),"Reboques",IF(AND(ISNUMBER(C2878),C2878&gt;0,C2878&lt;1000),"Veic. Leves","")))))))))))))))))))))</f>
        <v>Tratores</v>
      </c>
      <c r="C2878" s="107">
        <v>2045</v>
      </c>
      <c r="D2878" s="107">
        <v>91681</v>
      </c>
      <c r="E2878" s="108" t="s">
        <v>20017</v>
      </c>
      <c r="F2878" s="101" t="str">
        <f>IF(ISBLANK(K2878), "Apenas Solicitação", "Tem OC")</f>
        <v>Tem OC</v>
      </c>
      <c r="G2878" s="107">
        <v>1</v>
      </c>
      <c r="H2878" s="37">
        <f>G2878-I2878</f>
        <v>0</v>
      </c>
      <c r="I2878" s="103">
        <v>1</v>
      </c>
      <c r="J2878" s="109">
        <v>45799</v>
      </c>
      <c r="K2878" s="190">
        <v>45814</v>
      </c>
      <c r="L2878" s="108" t="s">
        <v>20159</v>
      </c>
      <c r="M2878" s="104" t="str">
        <f ca="1">IF(OR(N2878="", N2878=0), "", IF(N2878&gt;TODAY(), "No prazo", "Atrasado"))</f>
        <v>Atrasado</v>
      </c>
      <c r="N2878" s="104">
        <f>IFERROR(K2878 + VALUE(LEFT(L2878, FIND(" ", L2878) - 1)), "")</f>
        <v>45829</v>
      </c>
      <c r="O2878" s="105">
        <f>IF(_xlfn.DAYS(K2878,J2878)&lt;0, "Aguardando OC", _xlfn.DAYS(K2878,J2878))</f>
        <v>15</v>
      </c>
      <c r="P2878" s="196">
        <v>403992</v>
      </c>
      <c r="Q2878" s="12"/>
      <c r="R2878" s="196">
        <v>168687</v>
      </c>
      <c r="S2878" s="107">
        <v>221</v>
      </c>
      <c r="T2878" s="65" t="s">
        <v>1029</v>
      </c>
      <c r="U2878" s="110">
        <v>1200</v>
      </c>
      <c r="V2878" s="107">
        <v>15702</v>
      </c>
      <c r="W2878" s="105" t="str">
        <f>IFERROR(VLOOKUP(V2878, Fornecedores!A:C, 3, FALSE), "")</f>
        <v>MAQTRAL - PB</v>
      </c>
      <c r="X2878" s="105" t="str">
        <f>IFERROR(VLOOKUP(V2878, Fornecedores!A:E, 5, FALSE), "")</f>
        <v>Bayeux</v>
      </c>
      <c r="Y2878" s="105" t="str">
        <f>IFERROR(VLOOKUP(V2878, Fornecedores!A:F, 6, FALSE), "")</f>
        <v>PB</v>
      </c>
      <c r="Z2878" s="101" t="str">
        <f>IF(H2878=0, "Pedido entregue!", "Pendente")</f>
        <v>Pedido entregue!</v>
      </c>
      <c r="AB2878" s="58" t="str">
        <f>IF(Z2878="Pedido Entregue!", IF(AA2878=1, "Retirado do Almoxarifado", IF(AA2878=2, "Material devolvido", "Aguardando retirada")), IF(Z2878="Pendente", "Entrega pendente", ""))</f>
        <v>Aguardando retirada</v>
      </c>
      <c r="AC2878" s="18">
        <v>1</v>
      </c>
      <c r="AD2878" s="18">
        <f>AC2878/SUMIF($P:$P,P2878,$AC:$AC)</f>
        <v>1</v>
      </c>
      <c r="AE2878" s="18">
        <f>IF(R2878=0,0,AC2878/SUMIF($R:$R,R2878,$AC:$AC))</f>
        <v>0.5</v>
      </c>
      <c r="AF2878" s="18">
        <f>IF(R2878=0,1,0)</f>
        <v>0</v>
      </c>
      <c r="AH2878" t="str">
        <f>TEXT(J2878,"MMMM")</f>
        <v>maio</v>
      </c>
    </row>
    <row r="2879" spans="1:34" ht="12.75" hidden="1" customHeight="1" x14ac:dyDescent="0.25">
      <c r="A2879" s="90" t="str">
        <f>IF(C2879="Oficina Diversos","Oficina Geral",
IF(ISNUMBER(FIND("Estoque - Colhedoras",C2879)),"Colhedoras",IF(ISNUMBER(FIND("Caldeiraria",C2879)),"Caldeiraria",IF(ISNUMBER(FIND("Borracharia",C2879)),"Borracharia",IF(ISNUMBER(FIND("Lubrificação",C2879)),"Lubrificação",
IF(ISNUMBER(FIND("Estoque - Carregadeiras",C2879)),"Carregadeiras",IF(ISNUMBER(FIND("Estoque - Veic. Leves",C2879)),"Veic. Leves",
IF(ISNUMBER(FIND("Estoque - Caminhões",C2879)),"Caminhões",IF(ISNUMBER(FIND("Estoque - Transbordos",C2879)),"Transbordos",
IF(ISNUMBER(FIND("Estoque - Tratores",C2879)),"Tratores",
IF(ISNUMBER(FIND("Estoque - Máquinas pesadas",C2879)),"Máquinas pesadas",
IF(ISNUMBER(FIND("Estoque - Reboques",C2879)),"Reboques",
IF(C2879="Estoque","Estoque",
IF(AND(ISNUMBER(C2879),C2879&gt;1000,C2879&lt;2000),"Caminhões",
IF(AND(ISNUMBER(C2879),C2879&gt;2000,C2879&lt;3000),"Tratores",
IF(AND(ISNUMBER(C2879),C2879&gt;3000,C2879&lt;4000),"Carregadeiras",
IF(AND(ISNUMBER(C2879),C2879&gt;4000,C2879&lt;5000),"Máquinas pesadas",
IF(AND(ISNUMBER(C2879),C2879&gt;5000,C2879&lt;6000),"Colhedoras",
IF(AND(ISNUMBER(C2879),C2879&gt;7000,C2879&lt;8000),"Irrigação",
IF(AND(ISNUMBER(C2879),C2879&gt;8000,C2879&lt;9000),"Reboques",IF(AND(ISNUMBER(C2879),C2879&gt;0,C2879&lt;1000),"Veic. Leves","")))))))))))))))))))))</f>
        <v>Tratores</v>
      </c>
      <c r="C2879" s="107">
        <v>2049</v>
      </c>
      <c r="D2879" s="107">
        <v>91681</v>
      </c>
      <c r="E2879" s="108" t="s">
        <v>20017</v>
      </c>
      <c r="F2879" s="101" t="str">
        <f>IF(ISBLANK(K2879), "Apenas Solicitação", "Tem OC")</f>
        <v>Tem OC</v>
      </c>
      <c r="G2879" s="107">
        <v>1</v>
      </c>
      <c r="H2879" s="37">
        <f>G2879-I2879</f>
        <v>0</v>
      </c>
      <c r="I2879" s="103">
        <v>1</v>
      </c>
      <c r="J2879" s="109">
        <v>45799</v>
      </c>
      <c r="K2879" s="190">
        <v>45814</v>
      </c>
      <c r="L2879" s="108" t="s">
        <v>20159</v>
      </c>
      <c r="M2879" s="104" t="str">
        <f ca="1">IF(OR(N2879="", N2879=0), "", IF(N2879&gt;TODAY(), "No prazo", "Atrasado"))</f>
        <v>Atrasado</v>
      </c>
      <c r="N2879" s="104">
        <f>IFERROR(K2879 + VALUE(LEFT(L2879, FIND(" ", L2879) - 1)), "")</f>
        <v>45829</v>
      </c>
      <c r="O2879" s="105">
        <f>IF(_xlfn.DAYS(K2879,J2879)&lt;0, "Aguardando OC", _xlfn.DAYS(K2879,J2879))</f>
        <v>15</v>
      </c>
      <c r="P2879" s="196">
        <v>403995</v>
      </c>
      <c r="Q2879" s="12"/>
      <c r="R2879" s="196">
        <v>168687</v>
      </c>
      <c r="S2879" s="107">
        <v>221</v>
      </c>
      <c r="T2879" s="65" t="s">
        <v>1029</v>
      </c>
      <c r="U2879" s="110">
        <v>1200</v>
      </c>
      <c r="V2879" s="107">
        <v>15702</v>
      </c>
      <c r="W2879" s="105" t="str">
        <f>IFERROR(VLOOKUP(V2879, Fornecedores!A:C, 3, FALSE), "")</f>
        <v>MAQTRAL - PB</v>
      </c>
      <c r="X2879" s="105" t="str">
        <f>IFERROR(VLOOKUP(V2879, Fornecedores!A:E, 5, FALSE), "")</f>
        <v>Bayeux</v>
      </c>
      <c r="Y2879" s="105" t="str">
        <f>IFERROR(VLOOKUP(V2879, Fornecedores!A:F, 6, FALSE), "")</f>
        <v>PB</v>
      </c>
      <c r="Z2879" s="101" t="str">
        <f>IF(H2879=0, "Pedido entregue!", "Pendente")</f>
        <v>Pedido entregue!</v>
      </c>
      <c r="AB2879" s="58" t="str">
        <f>IF(Z2879="Pedido Entregue!", IF(AA2879=1, "Retirado do Almoxarifado", IF(AA2879=2, "Material devolvido", "Aguardando retirada")), IF(Z2879="Pendente", "Entrega pendente", ""))</f>
        <v>Aguardando retirada</v>
      </c>
      <c r="AC2879" s="18">
        <v>1</v>
      </c>
      <c r="AD2879" s="18">
        <f>AC2879/SUMIF($P:$P,P2879,$AC:$AC)</f>
        <v>1</v>
      </c>
      <c r="AE2879" s="18">
        <f>IF(R2879=0,0,AC2879/SUMIF($R:$R,R2879,$AC:$AC))</f>
        <v>0.5</v>
      </c>
      <c r="AF2879" s="18">
        <f>IF(R2879=0,1,0)</f>
        <v>0</v>
      </c>
      <c r="AH2879" t="str">
        <f>TEXT(J2879,"MMMM")</f>
        <v>maio</v>
      </c>
    </row>
    <row r="2880" spans="1:34" ht="12.75" customHeight="1" x14ac:dyDescent="0.25">
      <c r="A2880" s="90" t="str">
        <f>IF(C2880="Oficina Diversos","Oficina Geral",
IF(ISNUMBER(FIND("Estoque - Colhedoras",C2880)),"Colhedoras",IF(ISNUMBER(FIND("Caldeiraria",C2880)),"Caldeiraria",IF(ISNUMBER(FIND("Borracharia",C2880)),"Borracharia",IF(ISNUMBER(FIND("Lubrificação",C2880)),"Lubrificação",
IF(ISNUMBER(FIND("Estoque - Carregadeiras",C2880)),"Carregadeiras",IF(ISNUMBER(FIND("Estoque - Veic. Leves",C2880)),"Veic. Leves",
IF(ISNUMBER(FIND("Estoque - Caminhões",C2880)),"Caminhões",IF(ISNUMBER(FIND("Estoque - Transbordos",C2880)),"Transbordos",
IF(ISNUMBER(FIND("Estoque - Tratores",C2880)),"Tratores",
IF(ISNUMBER(FIND("Estoque - Máquinas pesadas",C2880)),"Máquinas pesadas",
IF(ISNUMBER(FIND("Estoque - Reboques",C2880)),"Reboques",
IF(C2880="Estoque","Estoque",
IF(AND(ISNUMBER(C2880),C2880&gt;1000,C2880&lt;2000),"Caminhões",
IF(AND(ISNUMBER(C2880),C2880&gt;2000,C2880&lt;3000),"Tratores",
IF(AND(ISNUMBER(C2880),C2880&gt;3000,C2880&lt;4000),"Carregadeiras",
IF(AND(ISNUMBER(C2880),C2880&gt;4000,C2880&lt;5000),"Máquinas pesadas",
IF(AND(ISNUMBER(C2880),C2880&gt;5000,C2880&lt;6000),"Colhedoras",
IF(AND(ISNUMBER(C2880),C2880&gt;7000,C2880&lt;8000),"Irrigação",
IF(AND(ISNUMBER(C2880),C2880&gt;8000,C2880&lt;9000),"Reboques",IF(AND(ISNUMBER(C2880),C2880&gt;0,C2880&lt;1000),"Veic. Leves","")))))))))))))))))))))</f>
        <v>Veic. Leves</v>
      </c>
      <c r="B2880" s="72"/>
      <c r="C2880" s="2">
        <v>52</v>
      </c>
      <c r="D2880" s="2">
        <v>91682</v>
      </c>
      <c r="E2880" s="3" t="s">
        <v>19927</v>
      </c>
      <c r="F2880" s="14" t="str">
        <f>IF(ISBLANK(K2880), "Apenas Solicitação", "Tem OC")</f>
        <v>Apenas Solicitação</v>
      </c>
      <c r="G2880" s="2">
        <v>1</v>
      </c>
      <c r="H2880" s="37">
        <f>G2880-I2880</f>
        <v>1</v>
      </c>
      <c r="I2880" s="38">
        <v>0</v>
      </c>
      <c r="J2880" s="4">
        <v>45798</v>
      </c>
      <c r="K2880" s="14"/>
      <c r="L2880" s="3"/>
      <c r="M2880" s="44" t="str">
        <f ca="1">IF(OR(N2880="", N2880=0), "", IF(N2880&gt;TODAY(), "No prazo", "Atrasado"))</f>
        <v/>
      </c>
      <c r="N2880" s="44" t="str">
        <f>IFERROR(K2880 + VALUE(LEFT(L2880, FIND(" ", L2880) - 1)), "")</f>
        <v/>
      </c>
      <c r="O2880" s="3" t="str">
        <f>IF(_xlfn.DAYS(K2880,J2880)&lt;0, "Aguardando OC", _xlfn.DAYS(K2880,J2880))</f>
        <v>Aguardando OC</v>
      </c>
      <c r="P2880" s="14">
        <v>403876</v>
      </c>
      <c r="Q2880" s="12"/>
      <c r="R2880" s="14">
        <v>0</v>
      </c>
      <c r="S2880" s="2">
        <v>221</v>
      </c>
      <c r="T2880" s="65" t="s">
        <v>1029</v>
      </c>
      <c r="U2880" s="21">
        <v>0</v>
      </c>
      <c r="V2880" s="2"/>
      <c r="W2880" s="43" t="str">
        <f>IFERROR(VLOOKUP(V2880, Fornecedores!A:C, 3, FALSE), "")</f>
        <v/>
      </c>
      <c r="X2880" s="43" t="str">
        <f>IFERROR(VLOOKUP(V2880, Fornecedores!A:E, 5, FALSE), "")</f>
        <v/>
      </c>
      <c r="Y2880" s="43" t="str">
        <f>IFERROR(VLOOKUP(V2880, Fornecedores!A:F, 6, FALSE), "")</f>
        <v/>
      </c>
      <c r="Z2880" s="14" t="str">
        <f>IF(H2880=0, "Pedido entregue!", "Pendente")</f>
        <v>Pendente</v>
      </c>
      <c r="AA2880" s="74"/>
      <c r="AB2880" s="58" t="str">
        <f>IF(Z2880="Pedido Entregue!", IF(AA2880=1, "Retirado do Almoxarifado", IF(AA2880=2, "Material devolvido", "Aguardando retirada")), IF(Z2880="Pendente", "Entrega pendente", ""))</f>
        <v>Entrega pendente</v>
      </c>
      <c r="AC2880" s="18">
        <v>1</v>
      </c>
      <c r="AD2880" s="18">
        <f>AC2880/SUMIF($P:$P,P2880,$AC:$AC)</f>
        <v>1</v>
      </c>
      <c r="AE2880" s="18">
        <f>IF(R2880=0,0,AC2880/SUMIF($R:$R,R2880,$AC:$AC))</f>
        <v>0</v>
      </c>
      <c r="AF2880" s="18">
        <f>IF(R2880=0,1,0)</f>
        <v>1</v>
      </c>
      <c r="AH2880" t="str">
        <f>TEXT(J2880,"MMMM")</f>
        <v>maio</v>
      </c>
    </row>
    <row r="2881" spans="1:34" ht="12.75" customHeight="1" x14ac:dyDescent="0.25">
      <c r="A2881" s="90" t="str">
        <f>IF(C2881="Oficina Diversos","Oficina Geral",
IF(ISNUMBER(FIND("Estoque - Colhedoras",C2881)),"Colhedoras",IF(ISNUMBER(FIND("Caldeiraria",C2881)),"Caldeiraria",IF(ISNUMBER(FIND("Borracharia",C2881)),"Borracharia",IF(ISNUMBER(FIND("Lubrificação",C2881)),"Lubrificação",
IF(ISNUMBER(FIND("Estoque - Carregadeiras",C2881)),"Carregadeiras",IF(ISNUMBER(FIND("Estoque - Veic. Leves",C2881)),"Veic. Leves",
IF(ISNUMBER(FIND("Estoque - Caminhões",C2881)),"Caminhões",IF(ISNUMBER(FIND("Estoque - Transbordos",C2881)),"Transbordos",
IF(ISNUMBER(FIND("Estoque - Tratores",C2881)),"Tratores",
IF(ISNUMBER(FIND("Estoque - Máquinas pesadas",C2881)),"Máquinas pesadas",
IF(ISNUMBER(FIND("Estoque - Reboques",C2881)),"Reboques",
IF(C2881="Estoque","Estoque",
IF(AND(ISNUMBER(C2881),C2881&gt;1000,C2881&lt;2000),"Caminhões",
IF(AND(ISNUMBER(C2881),C2881&gt;2000,C2881&lt;3000),"Tratores",
IF(AND(ISNUMBER(C2881),C2881&gt;3000,C2881&lt;4000),"Carregadeiras",
IF(AND(ISNUMBER(C2881),C2881&gt;4000,C2881&lt;5000),"Máquinas pesadas",
IF(AND(ISNUMBER(C2881),C2881&gt;5000,C2881&lt;6000),"Colhedoras",
IF(AND(ISNUMBER(C2881),C2881&gt;7000,C2881&lt;8000),"Irrigação",
IF(AND(ISNUMBER(C2881),C2881&gt;8000,C2881&lt;9000),"Reboques",IF(AND(ISNUMBER(C2881),C2881&gt;0,C2881&lt;1000),"Veic. Leves","")))))))))))))))))))))</f>
        <v>Veic. Leves</v>
      </c>
      <c r="B2881" s="72"/>
      <c r="C2881" s="2">
        <v>52</v>
      </c>
      <c r="D2881" s="2">
        <v>91683</v>
      </c>
      <c r="E2881" s="3" t="s">
        <v>19928</v>
      </c>
      <c r="F2881" s="14" t="str">
        <f>IF(ISBLANK(K2881), "Apenas Solicitação", "Tem OC")</f>
        <v>Apenas Solicitação</v>
      </c>
      <c r="G2881" s="2">
        <v>1</v>
      </c>
      <c r="H2881" s="37">
        <f>G2881-I2881</f>
        <v>1</v>
      </c>
      <c r="I2881" s="38">
        <v>0</v>
      </c>
      <c r="J2881" s="4">
        <v>45798</v>
      </c>
      <c r="K2881" s="14"/>
      <c r="L2881" s="3"/>
      <c r="M2881" s="44" t="str">
        <f ca="1">IF(OR(N2881="", N2881=0), "", IF(N2881&gt;TODAY(), "No prazo", "Atrasado"))</f>
        <v/>
      </c>
      <c r="N2881" s="44" t="str">
        <f>IFERROR(K2881 + VALUE(LEFT(L2881, FIND(" ", L2881) - 1)), "")</f>
        <v/>
      </c>
      <c r="O2881" s="3" t="str">
        <f>IF(_xlfn.DAYS(K2881,J2881)&lt;0, "Aguardando OC", _xlfn.DAYS(K2881,J2881))</f>
        <v>Aguardando OC</v>
      </c>
      <c r="P2881" s="14">
        <v>403877</v>
      </c>
      <c r="Q2881" s="12"/>
      <c r="R2881" s="14">
        <v>0</v>
      </c>
      <c r="S2881" s="2">
        <v>221</v>
      </c>
      <c r="T2881" s="65" t="s">
        <v>1029</v>
      </c>
      <c r="U2881" s="21">
        <v>0</v>
      </c>
      <c r="V2881" s="2"/>
      <c r="W2881" s="43" t="str">
        <f>IFERROR(VLOOKUP(V2881, Fornecedores!A:C, 3, FALSE), "")</f>
        <v/>
      </c>
      <c r="X2881" s="43" t="str">
        <f>IFERROR(VLOOKUP(V2881, Fornecedores!A:E, 5, FALSE), "")</f>
        <v/>
      </c>
      <c r="Y2881" s="43" t="str">
        <f>IFERROR(VLOOKUP(V2881, Fornecedores!A:F, 6, FALSE), "")</f>
        <v/>
      </c>
      <c r="Z2881" s="14" t="str">
        <f>IF(H2881=0, "Pedido entregue!", "Pendente")</f>
        <v>Pendente</v>
      </c>
      <c r="AA2881" s="74"/>
      <c r="AB2881" s="58" t="str">
        <f>IF(Z2881="Pedido Entregue!", IF(AA2881=1, "Retirado do Almoxarifado", IF(AA2881=2, "Material devolvido", "Aguardando retirada")), IF(Z2881="Pendente", "Entrega pendente", ""))</f>
        <v>Entrega pendente</v>
      </c>
      <c r="AC2881" s="18">
        <v>1</v>
      </c>
      <c r="AD2881" s="18">
        <f>AC2881/SUMIF($P:$P,P2881,$AC:$AC)</f>
        <v>1</v>
      </c>
      <c r="AE2881" s="18">
        <f>IF(R2881=0,0,AC2881/SUMIF($R:$R,R2881,$AC:$AC))</f>
        <v>0</v>
      </c>
      <c r="AF2881" s="18">
        <f>IF(R2881=0,1,0)</f>
        <v>1</v>
      </c>
      <c r="AH2881" t="str">
        <f>TEXT(J2881,"MMMM")</f>
        <v>maio</v>
      </c>
    </row>
    <row r="2882" spans="1:34" ht="12.75" customHeight="1" x14ac:dyDescent="0.25">
      <c r="A2882" s="90" t="str">
        <f>IF(C2882="Oficina Diversos","Oficina Geral",
IF(ISNUMBER(FIND("Estoque - Colhedoras",C2882)),"Colhedoras",IF(ISNUMBER(FIND("Caldeiraria",C2882)),"Caldeiraria",IF(ISNUMBER(FIND("Borracharia",C2882)),"Borracharia",IF(ISNUMBER(FIND("Lubrificação",C2882)),"Lubrificação",
IF(ISNUMBER(FIND("Estoque - Carregadeiras",C2882)),"Carregadeiras",IF(ISNUMBER(FIND("Estoque - Veic. Leves",C2882)),"Veic. Leves",
IF(ISNUMBER(FIND("Estoque - Caminhões",C2882)),"Caminhões",IF(ISNUMBER(FIND("Estoque - Transbordos",C2882)),"Transbordos",
IF(ISNUMBER(FIND("Estoque - Tratores",C2882)),"Tratores",
IF(ISNUMBER(FIND("Estoque - Máquinas pesadas",C2882)),"Máquinas pesadas",
IF(ISNUMBER(FIND("Estoque - Reboques",C2882)),"Reboques",
IF(C2882="Estoque","Estoque",
IF(AND(ISNUMBER(C2882),C2882&gt;1000,C2882&lt;2000),"Caminhões",
IF(AND(ISNUMBER(C2882),C2882&gt;2000,C2882&lt;3000),"Tratores",
IF(AND(ISNUMBER(C2882),C2882&gt;3000,C2882&lt;4000),"Carregadeiras",
IF(AND(ISNUMBER(C2882),C2882&gt;4000,C2882&lt;5000),"Máquinas pesadas",
IF(AND(ISNUMBER(C2882),C2882&gt;5000,C2882&lt;6000),"Colhedoras",
IF(AND(ISNUMBER(C2882),C2882&gt;7000,C2882&lt;8000),"Irrigação",
IF(AND(ISNUMBER(C2882),C2882&gt;8000,C2882&lt;9000),"Reboques",IF(AND(ISNUMBER(C2882),C2882&gt;0,C2882&lt;1000),"Veic. Leves","")))))))))))))))))))))</f>
        <v>Veic. Leves</v>
      </c>
      <c r="B2882" s="72"/>
      <c r="C2882" s="2">
        <v>52</v>
      </c>
      <c r="D2882" s="2">
        <v>91684</v>
      </c>
      <c r="E2882" s="3" t="s">
        <v>19929</v>
      </c>
      <c r="F2882" s="14" t="str">
        <f>IF(ISBLANK(K2882), "Apenas Solicitação", "Tem OC")</f>
        <v>Apenas Solicitação</v>
      </c>
      <c r="G2882" s="2">
        <v>1</v>
      </c>
      <c r="H2882" s="37">
        <f>G2882-I2882</f>
        <v>1</v>
      </c>
      <c r="I2882" s="38">
        <v>0</v>
      </c>
      <c r="J2882" s="4">
        <v>45798</v>
      </c>
      <c r="K2882" s="14"/>
      <c r="L2882" s="3"/>
      <c r="M2882" s="44" t="str">
        <f ca="1">IF(OR(N2882="", N2882=0), "", IF(N2882&gt;TODAY(), "No prazo", "Atrasado"))</f>
        <v/>
      </c>
      <c r="N2882" s="44" t="str">
        <f>IFERROR(K2882 + VALUE(LEFT(L2882, FIND(" ", L2882) - 1)), "")</f>
        <v/>
      </c>
      <c r="O2882" s="3" t="str">
        <f>IF(_xlfn.DAYS(K2882,J2882)&lt;0, "Aguardando OC", _xlfn.DAYS(K2882,J2882))</f>
        <v>Aguardando OC</v>
      </c>
      <c r="P2882" s="14">
        <v>403878</v>
      </c>
      <c r="Q2882" s="12"/>
      <c r="R2882" s="14">
        <v>0</v>
      </c>
      <c r="S2882" s="2">
        <v>221</v>
      </c>
      <c r="T2882" s="65" t="s">
        <v>1029</v>
      </c>
      <c r="U2882" s="21">
        <v>0</v>
      </c>
      <c r="V2882" s="2"/>
      <c r="W2882" s="43" t="str">
        <f>IFERROR(VLOOKUP(V2882, Fornecedores!A:C, 3, FALSE), "")</f>
        <v/>
      </c>
      <c r="X2882" s="43" t="str">
        <f>IFERROR(VLOOKUP(V2882, Fornecedores!A:E, 5, FALSE), "")</f>
        <v/>
      </c>
      <c r="Y2882" s="43" t="str">
        <f>IFERROR(VLOOKUP(V2882, Fornecedores!A:F, 6, FALSE), "")</f>
        <v/>
      </c>
      <c r="Z2882" s="14" t="str">
        <f>IF(H2882=0, "Pedido entregue!", "Pendente")</f>
        <v>Pendente</v>
      </c>
      <c r="AA2882" s="74"/>
      <c r="AB2882" s="58" t="str">
        <f>IF(Z2882="Pedido Entregue!", IF(AA2882=1, "Retirado do Almoxarifado", IF(AA2882=2, "Material devolvido", "Aguardando retirada")), IF(Z2882="Pendente", "Entrega pendente", ""))</f>
        <v>Entrega pendente</v>
      </c>
      <c r="AC2882" s="18">
        <v>1</v>
      </c>
      <c r="AD2882" s="18">
        <f>AC2882/SUMIF($P:$P,P2882,$AC:$AC)</f>
        <v>1</v>
      </c>
      <c r="AE2882" s="18">
        <f>IF(R2882=0,0,AC2882/SUMIF($R:$R,R2882,$AC:$AC))</f>
        <v>0</v>
      </c>
      <c r="AF2882" s="18">
        <f>IF(R2882=0,1,0)</f>
        <v>1</v>
      </c>
      <c r="AH2882" t="str">
        <f>TEXT(J2882,"MMMM")</f>
        <v>maio</v>
      </c>
    </row>
    <row r="2883" spans="1:34" ht="12.75" customHeight="1" x14ac:dyDescent="0.25">
      <c r="A2883" s="90" t="str">
        <f>IF(C2883="Oficina Diversos","Oficina Geral",
IF(ISNUMBER(FIND("Estoque - Colhedoras",C2883)),"Colhedoras",IF(ISNUMBER(FIND("Caldeiraria",C2883)),"Caldeiraria",IF(ISNUMBER(FIND("Borracharia",C2883)),"Borracharia",IF(ISNUMBER(FIND("Lubrificação",C2883)),"Lubrificação",
IF(ISNUMBER(FIND("Estoque - Carregadeiras",C2883)),"Carregadeiras",IF(ISNUMBER(FIND("Estoque - Veic. Leves",C2883)),"Veic. Leves",
IF(ISNUMBER(FIND("Estoque - Caminhões",C2883)),"Caminhões",IF(ISNUMBER(FIND("Estoque - Transbordos",C2883)),"Transbordos",
IF(ISNUMBER(FIND("Estoque - Tratores",C2883)),"Tratores",
IF(ISNUMBER(FIND("Estoque - Máquinas pesadas",C2883)),"Máquinas pesadas",
IF(ISNUMBER(FIND("Estoque - Reboques",C2883)),"Reboques",
IF(C2883="Estoque","Estoque",
IF(AND(ISNUMBER(C2883),C2883&gt;1000,C2883&lt;2000),"Caminhões",
IF(AND(ISNUMBER(C2883),C2883&gt;2000,C2883&lt;3000),"Tratores",
IF(AND(ISNUMBER(C2883),C2883&gt;3000,C2883&lt;4000),"Carregadeiras",
IF(AND(ISNUMBER(C2883),C2883&gt;4000,C2883&lt;5000),"Máquinas pesadas",
IF(AND(ISNUMBER(C2883),C2883&gt;5000,C2883&lt;6000),"Colhedoras",
IF(AND(ISNUMBER(C2883),C2883&gt;7000,C2883&lt;8000),"Irrigação",
IF(AND(ISNUMBER(C2883),C2883&gt;8000,C2883&lt;9000),"Reboques",IF(AND(ISNUMBER(C2883),C2883&gt;0,C2883&lt;1000),"Veic. Leves","")))))))))))))))))))))</f>
        <v>Veic. Leves</v>
      </c>
      <c r="B2883" s="72"/>
      <c r="C2883" s="2">
        <v>52</v>
      </c>
      <c r="D2883" s="2">
        <v>91685</v>
      </c>
      <c r="E2883" s="3" t="s">
        <v>19930</v>
      </c>
      <c r="F2883" s="14" t="str">
        <f>IF(ISBLANK(K2883), "Apenas Solicitação", "Tem OC")</f>
        <v>Apenas Solicitação</v>
      </c>
      <c r="G2883" s="2">
        <v>1</v>
      </c>
      <c r="H2883" s="37">
        <f>G2883-I2883</f>
        <v>1</v>
      </c>
      <c r="I2883" s="38">
        <v>0</v>
      </c>
      <c r="J2883" s="4">
        <v>45798</v>
      </c>
      <c r="K2883" s="14"/>
      <c r="L2883" s="3"/>
      <c r="M2883" s="44" t="str">
        <f ca="1">IF(OR(N2883="", N2883=0), "", IF(N2883&gt;TODAY(), "No prazo", "Atrasado"))</f>
        <v/>
      </c>
      <c r="N2883" s="44" t="str">
        <f>IFERROR(K2883 + VALUE(LEFT(L2883, FIND(" ", L2883) - 1)), "")</f>
        <v/>
      </c>
      <c r="O2883" s="3" t="str">
        <f>IF(_xlfn.DAYS(K2883,J2883)&lt;0, "Aguardando OC", _xlfn.DAYS(K2883,J2883))</f>
        <v>Aguardando OC</v>
      </c>
      <c r="P2883" s="14">
        <v>403879</v>
      </c>
      <c r="Q2883" s="12"/>
      <c r="R2883" s="14">
        <v>0</v>
      </c>
      <c r="S2883" s="2">
        <v>221</v>
      </c>
      <c r="T2883" s="65" t="s">
        <v>1029</v>
      </c>
      <c r="U2883" s="21">
        <v>0</v>
      </c>
      <c r="V2883" s="2"/>
      <c r="W2883" s="43" t="str">
        <f>IFERROR(VLOOKUP(V2883, Fornecedores!A:C, 3, FALSE), "")</f>
        <v/>
      </c>
      <c r="X2883" s="43" t="str">
        <f>IFERROR(VLOOKUP(V2883, Fornecedores!A:E, 5, FALSE), "")</f>
        <v/>
      </c>
      <c r="Y2883" s="43" t="str">
        <f>IFERROR(VLOOKUP(V2883, Fornecedores!A:F, 6, FALSE), "")</f>
        <v/>
      </c>
      <c r="Z2883" s="14" t="str">
        <f>IF(H2883=0, "Pedido entregue!", "Pendente")</f>
        <v>Pendente</v>
      </c>
      <c r="AA2883" s="74"/>
      <c r="AB2883" s="58" t="str">
        <f>IF(Z2883="Pedido Entregue!", IF(AA2883=1, "Retirado do Almoxarifado", IF(AA2883=2, "Material devolvido", "Aguardando retirada")), IF(Z2883="Pendente", "Entrega pendente", ""))</f>
        <v>Entrega pendente</v>
      </c>
      <c r="AC2883" s="18">
        <v>1</v>
      </c>
      <c r="AD2883" s="18">
        <f>AC2883/SUMIF($P:$P,P2883,$AC:$AC)</f>
        <v>1</v>
      </c>
      <c r="AE2883" s="18">
        <f>IF(R2883=0,0,AC2883/SUMIF($R:$R,R2883,$AC:$AC))</f>
        <v>0</v>
      </c>
      <c r="AF2883" s="18">
        <f>IF(R2883=0,1,0)</f>
        <v>1</v>
      </c>
      <c r="AH2883" t="str">
        <f>TEXT(J2883,"MMMM")</f>
        <v>maio</v>
      </c>
    </row>
    <row r="2884" spans="1:34" ht="12.75" customHeight="1" x14ac:dyDescent="0.25">
      <c r="A2884" s="90" t="str">
        <f>IF(C2884="Oficina Diversos","Oficina Geral",
IF(ISNUMBER(FIND("Estoque - Colhedoras",C2884)),"Colhedoras",IF(ISNUMBER(FIND("Caldeiraria",C2884)),"Caldeiraria",IF(ISNUMBER(FIND("Borracharia",C2884)),"Borracharia",IF(ISNUMBER(FIND("Lubrificação",C2884)),"Lubrificação",
IF(ISNUMBER(FIND("Estoque - Carregadeiras",C2884)),"Carregadeiras",IF(ISNUMBER(FIND("Estoque - Veic. Leves",C2884)),"Veic. Leves",
IF(ISNUMBER(FIND("Estoque - Caminhões",C2884)),"Caminhões",IF(ISNUMBER(FIND("Estoque - Transbordos",C2884)),"Transbordos",
IF(ISNUMBER(FIND("Estoque - Tratores",C2884)),"Tratores",
IF(ISNUMBER(FIND("Estoque - Máquinas pesadas",C2884)),"Máquinas pesadas",
IF(ISNUMBER(FIND("Estoque - Reboques",C2884)),"Reboques",
IF(C2884="Estoque","Estoque",
IF(AND(ISNUMBER(C2884),C2884&gt;1000,C2884&lt;2000),"Caminhões",
IF(AND(ISNUMBER(C2884),C2884&gt;2000,C2884&lt;3000),"Tratores",
IF(AND(ISNUMBER(C2884),C2884&gt;3000,C2884&lt;4000),"Carregadeiras",
IF(AND(ISNUMBER(C2884),C2884&gt;4000,C2884&lt;5000),"Máquinas pesadas",
IF(AND(ISNUMBER(C2884),C2884&gt;5000,C2884&lt;6000),"Colhedoras",
IF(AND(ISNUMBER(C2884),C2884&gt;7000,C2884&lt;8000),"Irrigação",
IF(AND(ISNUMBER(C2884),C2884&gt;8000,C2884&lt;9000),"Reboques",IF(AND(ISNUMBER(C2884),C2884&gt;0,C2884&lt;1000),"Veic. Leves","")))))))))))))))))))))</f>
        <v>Veic. Leves</v>
      </c>
      <c r="B2884" s="72"/>
      <c r="C2884" s="2">
        <v>52</v>
      </c>
      <c r="D2884" s="2">
        <v>91686</v>
      </c>
      <c r="E2884" s="3" t="s">
        <v>19931</v>
      </c>
      <c r="F2884" s="14" t="str">
        <f>IF(ISBLANK(K2884), "Apenas Solicitação", "Tem OC")</f>
        <v>Apenas Solicitação</v>
      </c>
      <c r="G2884" s="2">
        <v>1</v>
      </c>
      <c r="H2884" s="37">
        <f>G2884-I2884</f>
        <v>1</v>
      </c>
      <c r="I2884" s="38">
        <v>0</v>
      </c>
      <c r="J2884" s="4">
        <v>45798</v>
      </c>
      <c r="K2884" s="14"/>
      <c r="L2884" s="3"/>
      <c r="M2884" s="44" t="str">
        <f ca="1">IF(OR(N2884="", N2884=0), "", IF(N2884&gt;TODAY(), "No prazo", "Atrasado"))</f>
        <v/>
      </c>
      <c r="N2884" s="44" t="str">
        <f>IFERROR(K2884 + VALUE(LEFT(L2884, FIND(" ", L2884) - 1)), "")</f>
        <v/>
      </c>
      <c r="O2884" s="3" t="str">
        <f>IF(_xlfn.DAYS(K2884,J2884)&lt;0, "Aguardando OC", _xlfn.DAYS(K2884,J2884))</f>
        <v>Aguardando OC</v>
      </c>
      <c r="P2884" s="14">
        <v>403880</v>
      </c>
      <c r="Q2884" s="12"/>
      <c r="R2884" s="14">
        <v>0</v>
      </c>
      <c r="S2884" s="2">
        <v>221</v>
      </c>
      <c r="T2884" s="65" t="s">
        <v>1029</v>
      </c>
      <c r="U2884" s="21">
        <v>0</v>
      </c>
      <c r="V2884" s="2"/>
      <c r="W2884" s="43" t="str">
        <f>IFERROR(VLOOKUP(V2884, Fornecedores!A:C, 3, FALSE), "")</f>
        <v/>
      </c>
      <c r="X2884" s="43" t="str">
        <f>IFERROR(VLOOKUP(V2884, Fornecedores!A:E, 5, FALSE), "")</f>
        <v/>
      </c>
      <c r="Y2884" s="43" t="str">
        <f>IFERROR(VLOOKUP(V2884, Fornecedores!A:F, 6, FALSE), "")</f>
        <v/>
      </c>
      <c r="Z2884" s="14" t="str">
        <f>IF(H2884=0, "Pedido entregue!", "Pendente")</f>
        <v>Pendente</v>
      </c>
      <c r="AA2884" s="74"/>
      <c r="AB2884" s="58" t="str">
        <f>IF(Z2884="Pedido Entregue!", IF(AA2884=1, "Retirado do Almoxarifado", IF(AA2884=2, "Material devolvido", "Aguardando retirada")), IF(Z2884="Pendente", "Entrega pendente", ""))</f>
        <v>Entrega pendente</v>
      </c>
      <c r="AC2884" s="18">
        <v>1</v>
      </c>
      <c r="AD2884" s="18">
        <f>AC2884/SUMIF($P:$P,P2884,$AC:$AC)</f>
        <v>1</v>
      </c>
      <c r="AE2884" s="18">
        <f>IF(R2884=0,0,AC2884/SUMIF($R:$R,R2884,$AC:$AC))</f>
        <v>0</v>
      </c>
      <c r="AF2884" s="18">
        <f>IF(R2884=0,1,0)</f>
        <v>1</v>
      </c>
      <c r="AH2884" t="str">
        <f>TEXT(J2884,"MMMM")</f>
        <v>maio</v>
      </c>
    </row>
    <row r="2885" spans="1:34" ht="12.75" customHeight="1" x14ac:dyDescent="0.25">
      <c r="A2885" s="90" t="str">
        <f>IF(C2885="Oficina Diversos","Oficina Geral",
IF(ISNUMBER(FIND("Estoque - Colhedoras",C2885)),"Colhedoras",IF(ISNUMBER(FIND("Caldeiraria",C2885)),"Caldeiraria",IF(ISNUMBER(FIND("Borracharia",C2885)),"Borracharia",IF(ISNUMBER(FIND("Lubrificação",C2885)),"Lubrificação",
IF(ISNUMBER(FIND("Estoque - Carregadeiras",C2885)),"Carregadeiras",IF(ISNUMBER(FIND("Estoque - Veic. Leves",C2885)),"Veic. Leves",
IF(ISNUMBER(FIND("Estoque - Caminhões",C2885)),"Caminhões",IF(ISNUMBER(FIND("Estoque - Transbordos",C2885)),"Transbordos",
IF(ISNUMBER(FIND("Estoque - Tratores",C2885)),"Tratores",
IF(ISNUMBER(FIND("Estoque - Máquinas pesadas",C2885)),"Máquinas pesadas",
IF(ISNUMBER(FIND("Estoque - Reboques",C2885)),"Reboques",
IF(C2885="Estoque","Estoque",
IF(AND(ISNUMBER(C2885),C2885&gt;1000,C2885&lt;2000),"Caminhões",
IF(AND(ISNUMBER(C2885),C2885&gt;2000,C2885&lt;3000),"Tratores",
IF(AND(ISNUMBER(C2885),C2885&gt;3000,C2885&lt;4000),"Carregadeiras",
IF(AND(ISNUMBER(C2885),C2885&gt;4000,C2885&lt;5000),"Máquinas pesadas",
IF(AND(ISNUMBER(C2885),C2885&gt;5000,C2885&lt;6000),"Colhedoras",
IF(AND(ISNUMBER(C2885),C2885&gt;7000,C2885&lt;8000),"Irrigação",
IF(AND(ISNUMBER(C2885),C2885&gt;8000,C2885&lt;9000),"Reboques",IF(AND(ISNUMBER(C2885),C2885&gt;0,C2885&lt;1000),"Veic. Leves","")))))))))))))))))))))</f>
        <v>Veic. Leves</v>
      </c>
      <c r="B2885" s="72"/>
      <c r="C2885" s="2">
        <v>52</v>
      </c>
      <c r="D2885" s="2">
        <v>91687</v>
      </c>
      <c r="E2885" s="3" t="s">
        <v>19932</v>
      </c>
      <c r="F2885" s="14" t="str">
        <f>IF(ISBLANK(K2885), "Apenas Solicitação", "Tem OC")</f>
        <v>Apenas Solicitação</v>
      </c>
      <c r="G2885" s="2">
        <v>1</v>
      </c>
      <c r="H2885" s="37">
        <f>G2885-I2885</f>
        <v>1</v>
      </c>
      <c r="I2885" s="38">
        <v>0</v>
      </c>
      <c r="J2885" s="4">
        <v>45798</v>
      </c>
      <c r="K2885" s="14"/>
      <c r="L2885" s="3"/>
      <c r="M2885" s="44" t="str">
        <f ca="1">IF(OR(N2885="", N2885=0), "", IF(N2885&gt;TODAY(), "No prazo", "Atrasado"))</f>
        <v/>
      </c>
      <c r="N2885" s="44" t="str">
        <f>IFERROR(K2885 + VALUE(LEFT(L2885, FIND(" ", L2885) - 1)), "")</f>
        <v/>
      </c>
      <c r="O2885" s="3" t="str">
        <f>IF(_xlfn.DAYS(K2885,J2885)&lt;0, "Aguardando OC", _xlfn.DAYS(K2885,J2885))</f>
        <v>Aguardando OC</v>
      </c>
      <c r="P2885" s="14">
        <v>403881</v>
      </c>
      <c r="Q2885" s="12"/>
      <c r="R2885" s="14">
        <v>0</v>
      </c>
      <c r="S2885" s="2">
        <v>221</v>
      </c>
      <c r="T2885" s="65" t="s">
        <v>1029</v>
      </c>
      <c r="U2885" s="21">
        <v>0</v>
      </c>
      <c r="V2885" s="2"/>
      <c r="W2885" s="43" t="str">
        <f>IFERROR(VLOOKUP(V2885, Fornecedores!A:C, 3, FALSE), "")</f>
        <v/>
      </c>
      <c r="X2885" s="43" t="str">
        <f>IFERROR(VLOOKUP(V2885, Fornecedores!A:E, 5, FALSE), "")</f>
        <v/>
      </c>
      <c r="Y2885" s="43" t="str">
        <f>IFERROR(VLOOKUP(V2885, Fornecedores!A:F, 6, FALSE), "")</f>
        <v/>
      </c>
      <c r="Z2885" s="14" t="str">
        <f>IF(H2885=0, "Pedido entregue!", "Pendente")</f>
        <v>Pendente</v>
      </c>
      <c r="AA2885" s="74"/>
      <c r="AB2885" s="58" t="str">
        <f>IF(Z2885="Pedido Entregue!", IF(AA2885=1, "Retirado do Almoxarifado", IF(AA2885=2, "Material devolvido", "Aguardando retirada")), IF(Z2885="Pendente", "Entrega pendente", ""))</f>
        <v>Entrega pendente</v>
      </c>
      <c r="AC2885" s="18">
        <v>1</v>
      </c>
      <c r="AD2885" s="18">
        <f>AC2885/SUMIF($P:$P,P2885,$AC:$AC)</f>
        <v>1</v>
      </c>
      <c r="AE2885" s="18">
        <f>IF(R2885=0,0,AC2885/SUMIF($R:$R,R2885,$AC:$AC))</f>
        <v>0</v>
      </c>
      <c r="AF2885" s="18">
        <f>IF(R2885=0,1,0)</f>
        <v>1</v>
      </c>
      <c r="AH2885" t="str">
        <f>TEXT(J2885,"MMMM")</f>
        <v>maio</v>
      </c>
    </row>
    <row r="2886" spans="1:34" ht="12.75" customHeight="1" x14ac:dyDescent="0.25">
      <c r="A2886" s="90" t="str">
        <f>IF(C2886="Oficina Diversos","Oficina Geral",
IF(ISNUMBER(FIND("Estoque - Colhedoras",C2886)),"Colhedoras",IF(ISNUMBER(FIND("Caldeiraria",C2886)),"Caldeiraria",IF(ISNUMBER(FIND("Borracharia",C2886)),"Borracharia",IF(ISNUMBER(FIND("Lubrificação",C2886)),"Lubrificação",
IF(ISNUMBER(FIND("Estoque - Carregadeiras",C2886)),"Carregadeiras",IF(ISNUMBER(FIND("Estoque - Veic. Leves",C2886)),"Veic. Leves",
IF(ISNUMBER(FIND("Estoque - Caminhões",C2886)),"Caminhões",IF(ISNUMBER(FIND("Estoque - Transbordos",C2886)),"Transbordos",
IF(ISNUMBER(FIND("Estoque - Tratores",C2886)),"Tratores",
IF(ISNUMBER(FIND("Estoque - Máquinas pesadas",C2886)),"Máquinas pesadas",
IF(ISNUMBER(FIND("Estoque - Reboques",C2886)),"Reboques",
IF(C2886="Estoque","Estoque",
IF(AND(ISNUMBER(C2886),C2886&gt;1000,C2886&lt;2000),"Caminhões",
IF(AND(ISNUMBER(C2886),C2886&gt;2000,C2886&lt;3000),"Tratores",
IF(AND(ISNUMBER(C2886),C2886&gt;3000,C2886&lt;4000),"Carregadeiras",
IF(AND(ISNUMBER(C2886),C2886&gt;4000,C2886&lt;5000),"Máquinas pesadas",
IF(AND(ISNUMBER(C2886),C2886&gt;5000,C2886&lt;6000),"Colhedoras",
IF(AND(ISNUMBER(C2886),C2886&gt;7000,C2886&lt;8000),"Irrigação",
IF(AND(ISNUMBER(C2886),C2886&gt;8000,C2886&lt;9000),"Reboques",IF(AND(ISNUMBER(C2886),C2886&gt;0,C2886&lt;1000),"Veic. Leves","")))))))))))))))))))))</f>
        <v>Veic. Leves</v>
      </c>
      <c r="B2886" s="72"/>
      <c r="C2886" s="2">
        <v>52</v>
      </c>
      <c r="D2886" s="2">
        <v>91688</v>
      </c>
      <c r="E2886" s="3" t="s">
        <v>19933</v>
      </c>
      <c r="F2886" s="14" t="str">
        <f>IF(ISBLANK(K2886), "Apenas Solicitação", "Tem OC")</f>
        <v>Apenas Solicitação</v>
      </c>
      <c r="G2886" s="2">
        <v>1</v>
      </c>
      <c r="H2886" s="37">
        <f>G2886-I2886</f>
        <v>1</v>
      </c>
      <c r="I2886" s="38">
        <v>0</v>
      </c>
      <c r="J2886" s="4">
        <v>45798</v>
      </c>
      <c r="K2886" s="14"/>
      <c r="L2886" s="3"/>
      <c r="M2886" s="44" t="str">
        <f ca="1">IF(OR(N2886="", N2886=0), "", IF(N2886&gt;TODAY(), "No prazo", "Atrasado"))</f>
        <v/>
      </c>
      <c r="N2886" s="44" t="str">
        <f>IFERROR(K2886 + VALUE(LEFT(L2886, FIND(" ", L2886) - 1)), "")</f>
        <v/>
      </c>
      <c r="O2886" s="3" t="str">
        <f>IF(_xlfn.DAYS(K2886,J2886)&lt;0, "Aguardando OC", _xlfn.DAYS(K2886,J2886))</f>
        <v>Aguardando OC</v>
      </c>
      <c r="P2886" s="14">
        <v>403882</v>
      </c>
      <c r="Q2886" s="12"/>
      <c r="R2886" s="14">
        <v>0</v>
      </c>
      <c r="S2886" s="2">
        <v>221</v>
      </c>
      <c r="T2886" s="65" t="s">
        <v>1029</v>
      </c>
      <c r="U2886" s="21">
        <v>0</v>
      </c>
      <c r="V2886" s="2"/>
      <c r="W2886" s="43" t="str">
        <f>IFERROR(VLOOKUP(V2886, Fornecedores!A:C, 3, FALSE), "")</f>
        <v/>
      </c>
      <c r="X2886" s="43" t="str">
        <f>IFERROR(VLOOKUP(V2886, Fornecedores!A:E, 5, FALSE), "")</f>
        <v/>
      </c>
      <c r="Y2886" s="43" t="str">
        <f>IFERROR(VLOOKUP(V2886, Fornecedores!A:F, 6, FALSE), "")</f>
        <v/>
      </c>
      <c r="Z2886" s="14" t="str">
        <f>IF(H2886=0, "Pedido entregue!", "Pendente")</f>
        <v>Pendente</v>
      </c>
      <c r="AA2886" s="74"/>
      <c r="AB2886" s="58" t="str">
        <f>IF(Z2886="Pedido Entregue!", IF(AA2886=1, "Retirado do Almoxarifado", IF(AA2886=2, "Material devolvido", "Aguardando retirada")), IF(Z2886="Pendente", "Entrega pendente", ""))</f>
        <v>Entrega pendente</v>
      </c>
      <c r="AC2886" s="18">
        <v>1</v>
      </c>
      <c r="AD2886" s="18">
        <f>AC2886/SUMIF($P:$P,P2886,$AC:$AC)</f>
        <v>1</v>
      </c>
      <c r="AE2886" s="18">
        <f>IF(R2886=0,0,AC2886/SUMIF($R:$R,R2886,$AC:$AC))</f>
        <v>0</v>
      </c>
      <c r="AF2886" s="18">
        <f>IF(R2886=0,1,0)</f>
        <v>1</v>
      </c>
      <c r="AH2886" t="str">
        <f>TEXT(J2886,"MMMM")</f>
        <v>maio</v>
      </c>
    </row>
    <row r="2887" spans="1:34" ht="12.75" customHeight="1" x14ac:dyDescent="0.25">
      <c r="A2887" s="90" t="str">
        <f>IF(C2887="Oficina Diversos","Oficina Geral",
IF(ISNUMBER(FIND("Estoque - Colhedoras",C2887)),"Colhedoras",IF(ISNUMBER(FIND("Caldeiraria",C2887)),"Caldeiraria",IF(ISNUMBER(FIND("Borracharia",C2887)),"Borracharia",IF(ISNUMBER(FIND("Lubrificação",C2887)),"Lubrificação",
IF(ISNUMBER(FIND("Estoque - Carregadeiras",C2887)),"Carregadeiras",IF(ISNUMBER(FIND("Estoque - Veic. Leves",C2887)),"Veic. Leves",
IF(ISNUMBER(FIND("Estoque - Caminhões",C2887)),"Caminhões",IF(ISNUMBER(FIND("Estoque - Transbordos",C2887)),"Transbordos",
IF(ISNUMBER(FIND("Estoque - Tratores",C2887)),"Tratores",
IF(ISNUMBER(FIND("Estoque - Máquinas pesadas",C2887)),"Máquinas pesadas",
IF(ISNUMBER(FIND("Estoque - Reboques",C2887)),"Reboques",
IF(C2887="Estoque","Estoque",
IF(AND(ISNUMBER(C2887),C2887&gt;1000,C2887&lt;2000),"Caminhões",
IF(AND(ISNUMBER(C2887),C2887&gt;2000,C2887&lt;3000),"Tratores",
IF(AND(ISNUMBER(C2887),C2887&gt;3000,C2887&lt;4000),"Carregadeiras",
IF(AND(ISNUMBER(C2887),C2887&gt;4000,C2887&lt;5000),"Máquinas pesadas",
IF(AND(ISNUMBER(C2887),C2887&gt;5000,C2887&lt;6000),"Colhedoras",
IF(AND(ISNUMBER(C2887),C2887&gt;7000,C2887&lt;8000),"Irrigação",
IF(AND(ISNUMBER(C2887),C2887&gt;8000,C2887&lt;9000),"Reboques",IF(AND(ISNUMBER(C2887),C2887&gt;0,C2887&lt;1000),"Veic. Leves","")))))))))))))))))))))</f>
        <v>Veic. Leves</v>
      </c>
      <c r="B2887" s="72"/>
      <c r="C2887" s="2">
        <v>52</v>
      </c>
      <c r="D2887" s="2">
        <v>91689</v>
      </c>
      <c r="E2887" s="3" t="s">
        <v>19934</v>
      </c>
      <c r="F2887" s="14" t="str">
        <f>IF(ISBLANK(K2887), "Apenas Solicitação", "Tem OC")</f>
        <v>Apenas Solicitação</v>
      </c>
      <c r="G2887" s="2">
        <v>1</v>
      </c>
      <c r="H2887" s="37">
        <f>G2887-I2887</f>
        <v>1</v>
      </c>
      <c r="I2887" s="38">
        <v>0</v>
      </c>
      <c r="J2887" s="4">
        <v>45798</v>
      </c>
      <c r="K2887" s="14"/>
      <c r="L2887" s="3"/>
      <c r="M2887" s="44" t="str">
        <f ca="1">IF(OR(N2887="", N2887=0), "", IF(N2887&gt;TODAY(), "No prazo", "Atrasado"))</f>
        <v/>
      </c>
      <c r="N2887" s="44" t="str">
        <f>IFERROR(K2887 + VALUE(LEFT(L2887, FIND(" ", L2887) - 1)), "")</f>
        <v/>
      </c>
      <c r="O2887" s="3" t="str">
        <f>IF(_xlfn.DAYS(K2887,J2887)&lt;0, "Aguardando OC", _xlfn.DAYS(K2887,J2887))</f>
        <v>Aguardando OC</v>
      </c>
      <c r="P2887" s="14">
        <v>403883</v>
      </c>
      <c r="Q2887" s="12"/>
      <c r="R2887" s="14">
        <v>0</v>
      </c>
      <c r="S2887" s="2">
        <v>221</v>
      </c>
      <c r="T2887" s="65" t="s">
        <v>1029</v>
      </c>
      <c r="U2887" s="21">
        <v>0</v>
      </c>
      <c r="V2887" s="2"/>
      <c r="W2887" s="43" t="str">
        <f>IFERROR(VLOOKUP(V2887, Fornecedores!A:C, 3, FALSE), "")</f>
        <v/>
      </c>
      <c r="X2887" s="43" t="str">
        <f>IFERROR(VLOOKUP(V2887, Fornecedores!A:E, 5, FALSE), "")</f>
        <v/>
      </c>
      <c r="Y2887" s="43" t="str">
        <f>IFERROR(VLOOKUP(V2887, Fornecedores!A:F, 6, FALSE), "")</f>
        <v/>
      </c>
      <c r="Z2887" s="14" t="str">
        <f>IF(H2887=0, "Pedido entregue!", "Pendente")</f>
        <v>Pendente</v>
      </c>
      <c r="AA2887" s="74"/>
      <c r="AB2887" s="58" t="str">
        <f>IF(Z2887="Pedido Entregue!", IF(AA2887=1, "Retirado do Almoxarifado", IF(AA2887=2, "Material devolvido", "Aguardando retirada")), IF(Z2887="Pendente", "Entrega pendente", ""))</f>
        <v>Entrega pendente</v>
      </c>
      <c r="AC2887" s="18">
        <v>1</v>
      </c>
      <c r="AD2887" s="18">
        <f>AC2887/SUMIF($P:$P,P2887,$AC:$AC)</f>
        <v>1</v>
      </c>
      <c r="AE2887" s="18">
        <f>IF(R2887=0,0,AC2887/SUMIF($R:$R,R2887,$AC:$AC))</f>
        <v>0</v>
      </c>
      <c r="AF2887" s="18">
        <f>IF(R2887=0,1,0)</f>
        <v>1</v>
      </c>
      <c r="AH2887" t="str">
        <f>TEXT(J2887,"MMMM")</f>
        <v>maio</v>
      </c>
    </row>
    <row r="2888" spans="1:34" ht="12.75" customHeight="1" x14ac:dyDescent="0.25">
      <c r="A2888" s="90" t="str">
        <f>IF(C2888="Oficina Diversos","Oficina Geral",
IF(ISNUMBER(FIND("Estoque - Colhedoras",C2888)),"Colhedoras",IF(ISNUMBER(FIND("Caldeiraria",C2888)),"Caldeiraria",IF(ISNUMBER(FIND("Borracharia",C2888)),"Borracharia",IF(ISNUMBER(FIND("Lubrificação",C2888)),"Lubrificação",
IF(ISNUMBER(FIND("Estoque - Carregadeiras",C2888)),"Carregadeiras",IF(ISNUMBER(FIND("Estoque - Veic. Leves",C2888)),"Veic. Leves",
IF(ISNUMBER(FIND("Estoque - Caminhões",C2888)),"Caminhões",IF(ISNUMBER(FIND("Estoque - Transbordos",C2888)),"Transbordos",
IF(ISNUMBER(FIND("Estoque - Tratores",C2888)),"Tratores",
IF(ISNUMBER(FIND("Estoque - Máquinas pesadas",C2888)),"Máquinas pesadas",
IF(ISNUMBER(FIND("Estoque - Reboques",C2888)),"Reboques",
IF(C2888="Estoque","Estoque",
IF(AND(ISNUMBER(C2888),C2888&gt;1000,C2888&lt;2000),"Caminhões",
IF(AND(ISNUMBER(C2888),C2888&gt;2000,C2888&lt;3000),"Tratores",
IF(AND(ISNUMBER(C2888),C2888&gt;3000,C2888&lt;4000),"Carregadeiras",
IF(AND(ISNUMBER(C2888),C2888&gt;4000,C2888&lt;5000),"Máquinas pesadas",
IF(AND(ISNUMBER(C2888),C2888&gt;5000,C2888&lt;6000),"Colhedoras",
IF(AND(ISNUMBER(C2888),C2888&gt;7000,C2888&lt;8000),"Irrigação",
IF(AND(ISNUMBER(C2888),C2888&gt;8000,C2888&lt;9000),"Reboques",IF(AND(ISNUMBER(C2888),C2888&gt;0,C2888&lt;1000),"Veic. Leves","")))))))))))))))))))))</f>
        <v>Veic. Leves</v>
      </c>
      <c r="B2888" s="72"/>
      <c r="C2888" s="2">
        <v>52</v>
      </c>
      <c r="D2888" s="2">
        <v>91690</v>
      </c>
      <c r="E2888" s="3" t="s">
        <v>19935</v>
      </c>
      <c r="F2888" s="14" t="str">
        <f>IF(ISBLANK(K2888), "Apenas Solicitação", "Tem OC")</f>
        <v>Apenas Solicitação</v>
      </c>
      <c r="G2888" s="2">
        <v>1</v>
      </c>
      <c r="H2888" s="37">
        <f>G2888-I2888</f>
        <v>1</v>
      </c>
      <c r="I2888" s="38">
        <v>0</v>
      </c>
      <c r="J2888" s="4">
        <v>45798</v>
      </c>
      <c r="K2888" s="14"/>
      <c r="L2888" s="3"/>
      <c r="M2888" s="44" t="str">
        <f ca="1">IF(OR(N2888="", N2888=0), "", IF(N2888&gt;TODAY(), "No prazo", "Atrasado"))</f>
        <v/>
      </c>
      <c r="N2888" s="44" t="str">
        <f>IFERROR(K2888 + VALUE(LEFT(L2888, FIND(" ", L2888) - 1)), "")</f>
        <v/>
      </c>
      <c r="O2888" s="3" t="str">
        <f>IF(_xlfn.DAYS(K2888,J2888)&lt;0, "Aguardando OC", _xlfn.DAYS(K2888,J2888))</f>
        <v>Aguardando OC</v>
      </c>
      <c r="P2888" s="14">
        <v>403884</v>
      </c>
      <c r="Q2888" s="12"/>
      <c r="R2888" s="14">
        <v>0</v>
      </c>
      <c r="S2888" s="2">
        <v>221</v>
      </c>
      <c r="T2888" s="65" t="s">
        <v>1029</v>
      </c>
      <c r="U2888" s="21">
        <v>0</v>
      </c>
      <c r="V2888" s="2"/>
      <c r="W2888" s="43" t="str">
        <f>IFERROR(VLOOKUP(V2888, Fornecedores!A:C, 3, FALSE), "")</f>
        <v/>
      </c>
      <c r="X2888" s="43" t="str">
        <f>IFERROR(VLOOKUP(V2888, Fornecedores!A:E, 5, FALSE), "")</f>
        <v/>
      </c>
      <c r="Y2888" s="43" t="str">
        <f>IFERROR(VLOOKUP(V2888, Fornecedores!A:F, 6, FALSE), "")</f>
        <v/>
      </c>
      <c r="Z2888" s="14" t="str">
        <f>IF(H2888=0, "Pedido entregue!", "Pendente")</f>
        <v>Pendente</v>
      </c>
      <c r="AA2888" s="74"/>
      <c r="AB2888" s="58" t="str">
        <f>IF(Z2888="Pedido Entregue!", IF(AA2888=1, "Retirado do Almoxarifado", IF(AA2888=2, "Material devolvido", "Aguardando retirada")), IF(Z2888="Pendente", "Entrega pendente", ""))</f>
        <v>Entrega pendente</v>
      </c>
      <c r="AC2888" s="18">
        <v>1</v>
      </c>
      <c r="AD2888" s="18">
        <f>AC2888/SUMIF($P:$P,P2888,$AC:$AC)</f>
        <v>1</v>
      </c>
      <c r="AE2888" s="18">
        <f>IF(R2888=0,0,AC2888/SUMIF($R:$R,R2888,$AC:$AC))</f>
        <v>0</v>
      </c>
      <c r="AF2888" s="18">
        <f>IF(R2888=0,1,0)</f>
        <v>1</v>
      </c>
      <c r="AH2888" t="str">
        <f>TEXT(J2888,"MMMM")</f>
        <v>maio</v>
      </c>
    </row>
    <row r="2889" spans="1:34" ht="12.75" customHeight="1" x14ac:dyDescent="0.25">
      <c r="A2889" s="90" t="str">
        <f>IF(C2889="Oficina Diversos","Oficina Geral",
IF(ISNUMBER(FIND("Estoque - Colhedoras",C2889)),"Colhedoras",IF(ISNUMBER(FIND("Caldeiraria",C2889)),"Caldeiraria",IF(ISNUMBER(FIND("Borracharia",C2889)),"Borracharia",IF(ISNUMBER(FIND("Lubrificação",C2889)),"Lubrificação",
IF(ISNUMBER(FIND("Estoque - Carregadeiras",C2889)),"Carregadeiras",IF(ISNUMBER(FIND("Estoque - Veic. Leves",C2889)),"Veic. Leves",
IF(ISNUMBER(FIND("Estoque - Caminhões",C2889)),"Caminhões",IF(ISNUMBER(FIND("Estoque - Transbordos",C2889)),"Transbordos",
IF(ISNUMBER(FIND("Estoque - Tratores",C2889)),"Tratores",
IF(ISNUMBER(FIND("Estoque - Máquinas pesadas",C2889)),"Máquinas pesadas",
IF(ISNUMBER(FIND("Estoque - Reboques",C2889)),"Reboques",
IF(C2889="Estoque","Estoque",
IF(AND(ISNUMBER(C2889),C2889&gt;1000,C2889&lt;2000),"Caminhões",
IF(AND(ISNUMBER(C2889),C2889&gt;2000,C2889&lt;3000),"Tratores",
IF(AND(ISNUMBER(C2889),C2889&gt;3000,C2889&lt;4000),"Carregadeiras",
IF(AND(ISNUMBER(C2889),C2889&gt;4000,C2889&lt;5000),"Máquinas pesadas",
IF(AND(ISNUMBER(C2889),C2889&gt;5000,C2889&lt;6000),"Colhedoras",
IF(AND(ISNUMBER(C2889),C2889&gt;7000,C2889&lt;8000),"Irrigação",
IF(AND(ISNUMBER(C2889),C2889&gt;8000,C2889&lt;9000),"Reboques",IF(AND(ISNUMBER(C2889),C2889&gt;0,C2889&lt;1000),"Veic. Leves","")))))))))))))))))))))</f>
        <v>Veic. Leves</v>
      </c>
      <c r="B2889" s="72"/>
      <c r="C2889" s="2">
        <v>52</v>
      </c>
      <c r="D2889" s="2">
        <v>91691</v>
      </c>
      <c r="E2889" s="3" t="s">
        <v>19936</v>
      </c>
      <c r="F2889" s="14" t="str">
        <f>IF(ISBLANK(K2889), "Apenas Solicitação", "Tem OC")</f>
        <v>Apenas Solicitação</v>
      </c>
      <c r="G2889" s="2">
        <v>1</v>
      </c>
      <c r="H2889" s="37">
        <f>G2889-I2889</f>
        <v>1</v>
      </c>
      <c r="I2889" s="38">
        <v>0</v>
      </c>
      <c r="J2889" s="4">
        <v>45798</v>
      </c>
      <c r="K2889" s="14"/>
      <c r="L2889" s="3"/>
      <c r="M2889" s="44" t="str">
        <f ca="1">IF(OR(N2889="", N2889=0), "", IF(N2889&gt;TODAY(), "No prazo", "Atrasado"))</f>
        <v/>
      </c>
      <c r="N2889" s="44" t="str">
        <f>IFERROR(K2889 + VALUE(LEFT(L2889, FIND(" ", L2889) - 1)), "")</f>
        <v/>
      </c>
      <c r="O2889" s="3" t="str">
        <f>IF(_xlfn.DAYS(K2889,J2889)&lt;0, "Aguardando OC", _xlfn.DAYS(K2889,J2889))</f>
        <v>Aguardando OC</v>
      </c>
      <c r="P2889" s="14">
        <v>403885</v>
      </c>
      <c r="Q2889" s="12"/>
      <c r="R2889" s="14">
        <v>0</v>
      </c>
      <c r="S2889" s="2">
        <v>221</v>
      </c>
      <c r="T2889" s="65" t="s">
        <v>1029</v>
      </c>
      <c r="U2889" s="21">
        <v>0</v>
      </c>
      <c r="V2889" s="2"/>
      <c r="W2889" s="43" t="str">
        <f>IFERROR(VLOOKUP(V2889, Fornecedores!A:C, 3, FALSE), "")</f>
        <v/>
      </c>
      <c r="X2889" s="43" t="str">
        <f>IFERROR(VLOOKUP(V2889, Fornecedores!A:E, 5, FALSE), "")</f>
        <v/>
      </c>
      <c r="Y2889" s="43" t="str">
        <f>IFERROR(VLOOKUP(V2889, Fornecedores!A:F, 6, FALSE), "")</f>
        <v/>
      </c>
      <c r="Z2889" s="14" t="str">
        <f>IF(H2889=0, "Pedido entregue!", "Pendente")</f>
        <v>Pendente</v>
      </c>
      <c r="AA2889" s="74"/>
      <c r="AB2889" s="58" t="str">
        <f>IF(Z2889="Pedido Entregue!", IF(AA2889=1, "Retirado do Almoxarifado", IF(AA2889=2, "Material devolvido", "Aguardando retirada")), IF(Z2889="Pendente", "Entrega pendente", ""))</f>
        <v>Entrega pendente</v>
      </c>
      <c r="AC2889" s="18">
        <v>1</v>
      </c>
      <c r="AD2889" s="18">
        <f>AC2889/SUMIF($P:$P,P2889,$AC:$AC)</f>
        <v>1</v>
      </c>
      <c r="AE2889" s="18">
        <f>IF(R2889=0,0,AC2889/SUMIF($R:$R,R2889,$AC:$AC))</f>
        <v>0</v>
      </c>
      <c r="AF2889" s="18">
        <f>IF(R2889=0,1,0)</f>
        <v>1</v>
      </c>
      <c r="AH2889" t="str">
        <f>TEXT(J2889,"MMMM")</f>
        <v>maio</v>
      </c>
    </row>
    <row r="2890" spans="1:34" ht="12.75" customHeight="1" x14ac:dyDescent="0.25">
      <c r="A2890" s="90" t="str">
        <f>IF(C2890="Oficina Diversos","Oficina Geral",
IF(ISNUMBER(FIND("Estoque - Colhedoras",C2890)),"Colhedoras",IF(ISNUMBER(FIND("Caldeiraria",C2890)),"Caldeiraria",IF(ISNUMBER(FIND("Borracharia",C2890)),"Borracharia",IF(ISNUMBER(FIND("Lubrificação",C2890)),"Lubrificação",
IF(ISNUMBER(FIND("Estoque - Carregadeiras",C2890)),"Carregadeiras",IF(ISNUMBER(FIND("Estoque - Veic. Leves",C2890)),"Veic. Leves",
IF(ISNUMBER(FIND("Estoque - Caminhões",C2890)),"Caminhões",IF(ISNUMBER(FIND("Estoque - Transbordos",C2890)),"Transbordos",
IF(ISNUMBER(FIND("Estoque - Tratores",C2890)),"Tratores",
IF(ISNUMBER(FIND("Estoque - Máquinas pesadas",C2890)),"Máquinas pesadas",
IF(ISNUMBER(FIND("Estoque - Reboques",C2890)),"Reboques",
IF(C2890="Estoque","Estoque",
IF(AND(ISNUMBER(C2890),C2890&gt;1000,C2890&lt;2000),"Caminhões",
IF(AND(ISNUMBER(C2890),C2890&gt;2000,C2890&lt;3000),"Tratores",
IF(AND(ISNUMBER(C2890),C2890&gt;3000,C2890&lt;4000),"Carregadeiras",
IF(AND(ISNUMBER(C2890),C2890&gt;4000,C2890&lt;5000),"Máquinas pesadas",
IF(AND(ISNUMBER(C2890),C2890&gt;5000,C2890&lt;6000),"Colhedoras",
IF(AND(ISNUMBER(C2890),C2890&gt;7000,C2890&lt;8000),"Irrigação",
IF(AND(ISNUMBER(C2890),C2890&gt;8000,C2890&lt;9000),"Reboques",IF(AND(ISNUMBER(C2890),C2890&gt;0,C2890&lt;1000),"Veic. Leves","")))))))))))))))))))))</f>
        <v>Veic. Leves</v>
      </c>
      <c r="B2890" s="72"/>
      <c r="C2890" s="2">
        <v>52</v>
      </c>
      <c r="D2890" s="2">
        <v>91692</v>
      </c>
      <c r="E2890" s="3" t="s">
        <v>19937</v>
      </c>
      <c r="F2890" s="14" t="str">
        <f>IF(ISBLANK(K2890), "Apenas Solicitação", "Tem OC")</f>
        <v>Apenas Solicitação</v>
      </c>
      <c r="G2890" s="2">
        <v>2</v>
      </c>
      <c r="H2890" s="37">
        <f>G2890-I2890</f>
        <v>2</v>
      </c>
      <c r="I2890" s="38">
        <v>0</v>
      </c>
      <c r="J2890" s="4">
        <v>45798</v>
      </c>
      <c r="K2890" s="14"/>
      <c r="L2890" s="3"/>
      <c r="M2890" s="44" t="str">
        <f ca="1">IF(OR(N2890="", N2890=0), "", IF(N2890&gt;TODAY(), "No prazo", "Atrasado"))</f>
        <v/>
      </c>
      <c r="N2890" s="44" t="str">
        <f>IFERROR(K2890 + VALUE(LEFT(L2890, FIND(" ", L2890) - 1)), "")</f>
        <v/>
      </c>
      <c r="O2890" s="3" t="str">
        <f>IF(_xlfn.DAYS(K2890,J2890)&lt;0, "Aguardando OC", _xlfn.DAYS(K2890,J2890))</f>
        <v>Aguardando OC</v>
      </c>
      <c r="P2890" s="14">
        <v>403886</v>
      </c>
      <c r="Q2890" s="12"/>
      <c r="R2890" s="14">
        <v>0</v>
      </c>
      <c r="S2890" s="2">
        <v>221</v>
      </c>
      <c r="T2890" s="65" t="s">
        <v>1029</v>
      </c>
      <c r="U2890" s="21">
        <v>0</v>
      </c>
      <c r="V2890" s="2"/>
      <c r="W2890" s="43" t="str">
        <f>IFERROR(VLOOKUP(V2890, Fornecedores!A:C, 3, FALSE), "")</f>
        <v/>
      </c>
      <c r="X2890" s="43" t="str">
        <f>IFERROR(VLOOKUP(V2890, Fornecedores!A:E, 5, FALSE), "")</f>
        <v/>
      </c>
      <c r="Y2890" s="43" t="str">
        <f>IFERROR(VLOOKUP(V2890, Fornecedores!A:F, 6, FALSE), "")</f>
        <v/>
      </c>
      <c r="Z2890" s="14" t="str">
        <f>IF(H2890=0, "Pedido entregue!", "Pendente")</f>
        <v>Pendente</v>
      </c>
      <c r="AA2890" s="74"/>
      <c r="AB2890" s="58" t="str">
        <f>IF(Z2890="Pedido Entregue!", IF(AA2890=1, "Retirado do Almoxarifado", IF(AA2890=2, "Material devolvido", "Aguardando retirada")), IF(Z2890="Pendente", "Entrega pendente", ""))</f>
        <v>Entrega pendente</v>
      </c>
      <c r="AC2890" s="18">
        <v>1</v>
      </c>
      <c r="AD2890" s="18">
        <f>AC2890/SUMIF($P:$P,P2890,$AC:$AC)</f>
        <v>1</v>
      </c>
      <c r="AE2890" s="18">
        <f>IF(R2890=0,0,AC2890/SUMIF($R:$R,R2890,$AC:$AC))</f>
        <v>0</v>
      </c>
      <c r="AF2890" s="18">
        <f>IF(R2890=0,1,0)</f>
        <v>1</v>
      </c>
      <c r="AH2890" t="str">
        <f>TEXT(J2890,"MMMM")</f>
        <v>maio</v>
      </c>
    </row>
    <row r="2891" spans="1:34" ht="12.75" customHeight="1" x14ac:dyDescent="0.25">
      <c r="A2891" s="90" t="str">
        <f>IF(C2891="Oficina Diversos","Oficina Geral",
IF(ISNUMBER(FIND("Estoque - Colhedoras",C2891)),"Colhedoras",IF(ISNUMBER(FIND("Caldeiraria",C2891)),"Caldeiraria",IF(ISNUMBER(FIND("Borracharia",C2891)),"Borracharia",IF(ISNUMBER(FIND("Lubrificação",C2891)),"Lubrificação",
IF(ISNUMBER(FIND("Estoque - Carregadeiras",C2891)),"Carregadeiras",IF(ISNUMBER(FIND("Estoque - Veic. Leves",C2891)),"Veic. Leves",
IF(ISNUMBER(FIND("Estoque - Caminhões",C2891)),"Caminhões",IF(ISNUMBER(FIND("Estoque - Transbordos",C2891)),"Transbordos",
IF(ISNUMBER(FIND("Estoque - Tratores",C2891)),"Tratores",
IF(ISNUMBER(FIND("Estoque - Máquinas pesadas",C2891)),"Máquinas pesadas",
IF(ISNUMBER(FIND("Estoque - Reboques",C2891)),"Reboques",
IF(C2891="Estoque","Estoque",
IF(AND(ISNUMBER(C2891),C2891&gt;1000,C2891&lt;2000),"Caminhões",
IF(AND(ISNUMBER(C2891),C2891&gt;2000,C2891&lt;3000),"Tratores",
IF(AND(ISNUMBER(C2891),C2891&gt;3000,C2891&lt;4000),"Carregadeiras",
IF(AND(ISNUMBER(C2891),C2891&gt;4000,C2891&lt;5000),"Máquinas pesadas",
IF(AND(ISNUMBER(C2891),C2891&gt;5000,C2891&lt;6000),"Colhedoras",
IF(AND(ISNUMBER(C2891),C2891&gt;7000,C2891&lt;8000),"Irrigação",
IF(AND(ISNUMBER(C2891),C2891&gt;8000,C2891&lt;9000),"Reboques",IF(AND(ISNUMBER(C2891),C2891&gt;0,C2891&lt;1000),"Veic. Leves","")))))))))))))))))))))</f>
        <v>Veic. Leves</v>
      </c>
      <c r="B2891" s="72"/>
      <c r="C2891" s="2">
        <v>52</v>
      </c>
      <c r="D2891" s="2">
        <v>91693</v>
      </c>
      <c r="E2891" s="3" t="s">
        <v>19938</v>
      </c>
      <c r="F2891" s="14" t="str">
        <f>IF(ISBLANK(K2891), "Apenas Solicitação", "Tem OC")</f>
        <v>Apenas Solicitação</v>
      </c>
      <c r="G2891" s="2">
        <v>1</v>
      </c>
      <c r="H2891" s="37">
        <f>G2891-I2891</f>
        <v>1</v>
      </c>
      <c r="I2891" s="38">
        <v>0</v>
      </c>
      <c r="J2891" s="4">
        <v>45798</v>
      </c>
      <c r="K2891" s="14"/>
      <c r="L2891" s="3"/>
      <c r="M2891" s="44" t="str">
        <f ca="1">IF(OR(N2891="", N2891=0), "", IF(N2891&gt;TODAY(), "No prazo", "Atrasado"))</f>
        <v/>
      </c>
      <c r="N2891" s="44" t="str">
        <f>IFERROR(K2891 + VALUE(LEFT(L2891, FIND(" ", L2891) - 1)), "")</f>
        <v/>
      </c>
      <c r="O2891" s="3" t="str">
        <f>IF(_xlfn.DAYS(K2891,J2891)&lt;0, "Aguardando OC", _xlfn.DAYS(K2891,J2891))</f>
        <v>Aguardando OC</v>
      </c>
      <c r="P2891" s="14">
        <v>403887</v>
      </c>
      <c r="Q2891" s="12"/>
      <c r="R2891" s="14">
        <v>0</v>
      </c>
      <c r="S2891" s="2">
        <v>221</v>
      </c>
      <c r="T2891" s="65" t="s">
        <v>1029</v>
      </c>
      <c r="U2891" s="21">
        <v>0</v>
      </c>
      <c r="V2891" s="2"/>
      <c r="W2891" s="43" t="str">
        <f>IFERROR(VLOOKUP(V2891, Fornecedores!A:C, 3, FALSE), "")</f>
        <v/>
      </c>
      <c r="X2891" s="43" t="str">
        <f>IFERROR(VLOOKUP(V2891, Fornecedores!A:E, 5, FALSE), "")</f>
        <v/>
      </c>
      <c r="Y2891" s="43" t="str">
        <f>IFERROR(VLOOKUP(V2891, Fornecedores!A:F, 6, FALSE), "")</f>
        <v/>
      </c>
      <c r="Z2891" s="14" t="str">
        <f>IF(H2891=0, "Pedido entregue!", "Pendente")</f>
        <v>Pendente</v>
      </c>
      <c r="AA2891" s="74"/>
      <c r="AB2891" s="58" t="str">
        <f>IF(Z2891="Pedido Entregue!", IF(AA2891=1, "Retirado do Almoxarifado", IF(AA2891=2, "Material devolvido", "Aguardando retirada")), IF(Z2891="Pendente", "Entrega pendente", ""))</f>
        <v>Entrega pendente</v>
      </c>
      <c r="AC2891" s="18">
        <v>1</v>
      </c>
      <c r="AD2891" s="18">
        <f>AC2891/SUMIF($P:$P,P2891,$AC:$AC)</f>
        <v>1</v>
      </c>
      <c r="AE2891" s="18">
        <f>IF(R2891=0,0,AC2891/SUMIF($R:$R,R2891,$AC:$AC))</f>
        <v>0</v>
      </c>
      <c r="AF2891" s="18">
        <f>IF(R2891=0,1,0)</f>
        <v>1</v>
      </c>
      <c r="AH2891" t="str">
        <f>TEXT(J2891,"MMMM")</f>
        <v>maio</v>
      </c>
    </row>
    <row r="2892" spans="1:34" ht="12.75" customHeight="1" x14ac:dyDescent="0.25">
      <c r="A2892" s="90" t="str">
        <f>IF(C2892="Oficina Diversos","Oficina Geral",
IF(ISNUMBER(FIND("Estoque - Colhedoras",C2892)),"Colhedoras",IF(ISNUMBER(FIND("Caldeiraria",C2892)),"Caldeiraria",IF(ISNUMBER(FIND("Borracharia",C2892)),"Borracharia",IF(ISNUMBER(FIND("Lubrificação",C2892)),"Lubrificação",
IF(ISNUMBER(FIND("Estoque - Carregadeiras",C2892)),"Carregadeiras",IF(ISNUMBER(FIND("Estoque - Veic. Leves",C2892)),"Veic. Leves",
IF(ISNUMBER(FIND("Estoque - Caminhões",C2892)),"Caminhões",IF(ISNUMBER(FIND("Estoque - Transbordos",C2892)),"Transbordos",
IF(ISNUMBER(FIND("Estoque - Tratores",C2892)),"Tratores",
IF(ISNUMBER(FIND("Estoque - Máquinas pesadas",C2892)),"Máquinas pesadas",
IF(ISNUMBER(FIND("Estoque - Reboques",C2892)),"Reboques",
IF(C2892="Estoque","Estoque",
IF(AND(ISNUMBER(C2892),C2892&gt;1000,C2892&lt;2000),"Caminhões",
IF(AND(ISNUMBER(C2892),C2892&gt;2000,C2892&lt;3000),"Tratores",
IF(AND(ISNUMBER(C2892),C2892&gt;3000,C2892&lt;4000),"Carregadeiras",
IF(AND(ISNUMBER(C2892),C2892&gt;4000,C2892&lt;5000),"Máquinas pesadas",
IF(AND(ISNUMBER(C2892),C2892&gt;5000,C2892&lt;6000),"Colhedoras",
IF(AND(ISNUMBER(C2892),C2892&gt;7000,C2892&lt;8000),"Irrigação",
IF(AND(ISNUMBER(C2892),C2892&gt;8000,C2892&lt;9000),"Reboques",IF(AND(ISNUMBER(C2892),C2892&gt;0,C2892&lt;1000),"Veic. Leves","")))))))))))))))))))))</f>
        <v>Veic. Leves</v>
      </c>
      <c r="B2892" s="72"/>
      <c r="C2892" s="2">
        <v>52</v>
      </c>
      <c r="D2892" s="2">
        <v>91694</v>
      </c>
      <c r="E2892" s="3" t="s">
        <v>19939</v>
      </c>
      <c r="F2892" s="14" t="str">
        <f>IF(ISBLANK(K2892), "Apenas Solicitação", "Tem OC")</f>
        <v>Apenas Solicitação</v>
      </c>
      <c r="G2892" s="2">
        <v>1</v>
      </c>
      <c r="H2892" s="37">
        <f>G2892-I2892</f>
        <v>1</v>
      </c>
      <c r="I2892" s="38">
        <v>0</v>
      </c>
      <c r="J2892" s="4">
        <v>45798</v>
      </c>
      <c r="K2892" s="14"/>
      <c r="L2892" s="3"/>
      <c r="M2892" s="44" t="str">
        <f ca="1">IF(OR(N2892="", N2892=0), "", IF(N2892&gt;TODAY(), "No prazo", "Atrasado"))</f>
        <v/>
      </c>
      <c r="N2892" s="44" t="str">
        <f>IFERROR(K2892 + VALUE(LEFT(L2892, FIND(" ", L2892) - 1)), "")</f>
        <v/>
      </c>
      <c r="O2892" s="3" t="str">
        <f>IF(_xlfn.DAYS(K2892,J2892)&lt;0, "Aguardando OC", _xlfn.DAYS(K2892,J2892))</f>
        <v>Aguardando OC</v>
      </c>
      <c r="P2892" s="14">
        <v>403888</v>
      </c>
      <c r="Q2892" s="12"/>
      <c r="R2892" s="14">
        <v>0</v>
      </c>
      <c r="S2892" s="2">
        <v>221</v>
      </c>
      <c r="T2892" s="65" t="s">
        <v>1029</v>
      </c>
      <c r="U2892" s="21">
        <v>0</v>
      </c>
      <c r="V2892" s="2"/>
      <c r="W2892" s="43" t="str">
        <f>IFERROR(VLOOKUP(V2892, Fornecedores!A:C, 3, FALSE), "")</f>
        <v/>
      </c>
      <c r="X2892" s="43" t="str">
        <f>IFERROR(VLOOKUP(V2892, Fornecedores!A:E, 5, FALSE), "")</f>
        <v/>
      </c>
      <c r="Y2892" s="43" t="str">
        <f>IFERROR(VLOOKUP(V2892, Fornecedores!A:F, 6, FALSE), "")</f>
        <v/>
      </c>
      <c r="Z2892" s="14" t="str">
        <f>IF(H2892=0, "Pedido entregue!", "Pendente")</f>
        <v>Pendente</v>
      </c>
      <c r="AA2892" s="74"/>
      <c r="AB2892" s="58" t="str">
        <f>IF(Z2892="Pedido Entregue!", IF(AA2892=1, "Retirado do Almoxarifado", IF(AA2892=2, "Material devolvido", "Aguardando retirada")), IF(Z2892="Pendente", "Entrega pendente", ""))</f>
        <v>Entrega pendente</v>
      </c>
      <c r="AC2892" s="18">
        <v>1</v>
      </c>
      <c r="AD2892" s="18">
        <f>AC2892/SUMIF($P:$P,P2892,$AC:$AC)</f>
        <v>1</v>
      </c>
      <c r="AE2892" s="18">
        <f>IF(R2892=0,0,AC2892/SUMIF($R:$R,R2892,$AC:$AC))</f>
        <v>0</v>
      </c>
      <c r="AF2892" s="18">
        <f>IF(R2892=0,1,0)</f>
        <v>1</v>
      </c>
      <c r="AH2892" t="str">
        <f>TEXT(J2892,"MMMM")</f>
        <v>maio</v>
      </c>
    </row>
    <row r="2893" spans="1:34" ht="12.75" customHeight="1" x14ac:dyDescent="0.25">
      <c r="A2893" s="90" t="str">
        <f>IF(C2893="Oficina Diversos","Oficina Geral",
IF(ISNUMBER(FIND("Estoque - Colhedoras",C2893)),"Colhedoras",IF(ISNUMBER(FIND("Caldeiraria",C2893)),"Caldeiraria",IF(ISNUMBER(FIND("Borracharia",C2893)),"Borracharia",IF(ISNUMBER(FIND("Lubrificação",C2893)),"Lubrificação",
IF(ISNUMBER(FIND("Estoque - Carregadeiras",C2893)),"Carregadeiras",IF(ISNUMBER(FIND("Estoque - Veic. Leves",C2893)),"Veic. Leves",
IF(ISNUMBER(FIND("Estoque - Caminhões",C2893)),"Caminhões",IF(ISNUMBER(FIND("Estoque - Transbordos",C2893)),"Transbordos",
IF(ISNUMBER(FIND("Estoque - Tratores",C2893)),"Tratores",
IF(ISNUMBER(FIND("Estoque - Máquinas pesadas",C2893)),"Máquinas pesadas",
IF(ISNUMBER(FIND("Estoque - Reboques",C2893)),"Reboques",
IF(C2893="Estoque","Estoque",
IF(AND(ISNUMBER(C2893),C2893&gt;1000,C2893&lt;2000),"Caminhões",
IF(AND(ISNUMBER(C2893),C2893&gt;2000,C2893&lt;3000),"Tratores",
IF(AND(ISNUMBER(C2893),C2893&gt;3000,C2893&lt;4000),"Carregadeiras",
IF(AND(ISNUMBER(C2893),C2893&gt;4000,C2893&lt;5000),"Máquinas pesadas",
IF(AND(ISNUMBER(C2893),C2893&gt;5000,C2893&lt;6000),"Colhedoras",
IF(AND(ISNUMBER(C2893),C2893&gt;7000,C2893&lt;8000),"Irrigação",
IF(AND(ISNUMBER(C2893),C2893&gt;8000,C2893&lt;9000),"Reboques",IF(AND(ISNUMBER(C2893),C2893&gt;0,C2893&lt;1000),"Veic. Leves","")))))))))))))))))))))</f>
        <v>Veic. Leves</v>
      </c>
      <c r="B2893" s="72"/>
      <c r="C2893" s="2">
        <v>52</v>
      </c>
      <c r="D2893" s="2">
        <v>91695</v>
      </c>
      <c r="E2893" s="3" t="s">
        <v>19940</v>
      </c>
      <c r="F2893" s="14" t="str">
        <f>IF(ISBLANK(K2893), "Apenas Solicitação", "Tem OC")</f>
        <v>Apenas Solicitação</v>
      </c>
      <c r="G2893" s="2">
        <v>1</v>
      </c>
      <c r="H2893" s="37">
        <f>G2893-I2893</f>
        <v>1</v>
      </c>
      <c r="I2893" s="38">
        <v>0</v>
      </c>
      <c r="J2893" s="4">
        <v>45798</v>
      </c>
      <c r="K2893" s="14"/>
      <c r="L2893" s="3"/>
      <c r="M2893" s="44" t="str">
        <f ca="1">IF(OR(N2893="", N2893=0), "", IF(N2893&gt;TODAY(), "No prazo", "Atrasado"))</f>
        <v/>
      </c>
      <c r="N2893" s="44" t="str">
        <f>IFERROR(K2893 + VALUE(LEFT(L2893, FIND(" ", L2893) - 1)), "")</f>
        <v/>
      </c>
      <c r="O2893" s="3" t="str">
        <f>IF(_xlfn.DAYS(K2893,J2893)&lt;0, "Aguardando OC", _xlfn.DAYS(K2893,J2893))</f>
        <v>Aguardando OC</v>
      </c>
      <c r="P2893" s="14">
        <v>403889</v>
      </c>
      <c r="Q2893" s="12"/>
      <c r="R2893" s="14">
        <v>0</v>
      </c>
      <c r="S2893" s="2">
        <v>221</v>
      </c>
      <c r="T2893" s="65" t="s">
        <v>1029</v>
      </c>
      <c r="U2893" s="21">
        <v>0</v>
      </c>
      <c r="V2893" s="2"/>
      <c r="W2893" s="43" t="str">
        <f>IFERROR(VLOOKUP(V2893, Fornecedores!A:C, 3, FALSE), "")</f>
        <v/>
      </c>
      <c r="X2893" s="43" t="str">
        <f>IFERROR(VLOOKUP(V2893, Fornecedores!A:E, 5, FALSE), "")</f>
        <v/>
      </c>
      <c r="Y2893" s="43" t="str">
        <f>IFERROR(VLOOKUP(V2893, Fornecedores!A:F, 6, FALSE), "")</f>
        <v/>
      </c>
      <c r="Z2893" s="14" t="str">
        <f>IF(H2893=0, "Pedido entregue!", "Pendente")</f>
        <v>Pendente</v>
      </c>
      <c r="AA2893" s="74"/>
      <c r="AB2893" s="58" t="str">
        <f>IF(Z2893="Pedido Entregue!", IF(AA2893=1, "Retirado do Almoxarifado", IF(AA2893=2, "Material devolvido", "Aguardando retirada")), IF(Z2893="Pendente", "Entrega pendente", ""))</f>
        <v>Entrega pendente</v>
      </c>
      <c r="AC2893" s="18">
        <v>1</v>
      </c>
      <c r="AD2893" s="18">
        <f>AC2893/SUMIF($P:$P,P2893,$AC:$AC)</f>
        <v>1</v>
      </c>
      <c r="AE2893" s="18">
        <f>IF(R2893=0,0,AC2893/SUMIF($R:$R,R2893,$AC:$AC))</f>
        <v>0</v>
      </c>
      <c r="AF2893" s="18">
        <f>IF(R2893=0,1,0)</f>
        <v>1</v>
      </c>
      <c r="AH2893" t="str">
        <f>TEXT(J2893,"MMMM")</f>
        <v>maio</v>
      </c>
    </row>
    <row r="2894" spans="1:34" ht="12.75" customHeight="1" x14ac:dyDescent="0.25">
      <c r="A2894" s="90" t="str">
        <f>IF(C2894="Oficina Diversos","Oficina Geral",
IF(ISNUMBER(FIND("Estoque - Colhedoras",C2894)),"Colhedoras",IF(ISNUMBER(FIND("Caldeiraria",C2894)),"Caldeiraria",IF(ISNUMBER(FIND("Borracharia",C2894)),"Borracharia",IF(ISNUMBER(FIND("Lubrificação",C2894)),"Lubrificação",
IF(ISNUMBER(FIND("Estoque - Carregadeiras",C2894)),"Carregadeiras",IF(ISNUMBER(FIND("Estoque - Veic. Leves",C2894)),"Veic. Leves",
IF(ISNUMBER(FIND("Estoque - Caminhões",C2894)),"Caminhões",IF(ISNUMBER(FIND("Estoque - Transbordos",C2894)),"Transbordos",
IF(ISNUMBER(FIND("Estoque - Tratores",C2894)),"Tratores",
IF(ISNUMBER(FIND("Estoque - Máquinas pesadas",C2894)),"Máquinas pesadas",
IF(ISNUMBER(FIND("Estoque - Reboques",C2894)),"Reboques",
IF(C2894="Estoque","Estoque",
IF(AND(ISNUMBER(C2894),C2894&gt;1000,C2894&lt;2000),"Caminhões",
IF(AND(ISNUMBER(C2894),C2894&gt;2000,C2894&lt;3000),"Tratores",
IF(AND(ISNUMBER(C2894),C2894&gt;3000,C2894&lt;4000),"Carregadeiras",
IF(AND(ISNUMBER(C2894),C2894&gt;4000,C2894&lt;5000),"Máquinas pesadas",
IF(AND(ISNUMBER(C2894),C2894&gt;5000,C2894&lt;6000),"Colhedoras",
IF(AND(ISNUMBER(C2894),C2894&gt;7000,C2894&lt;8000),"Irrigação",
IF(AND(ISNUMBER(C2894),C2894&gt;8000,C2894&lt;9000),"Reboques",IF(AND(ISNUMBER(C2894),C2894&gt;0,C2894&lt;1000),"Veic. Leves","")))))))))))))))))))))</f>
        <v>Veic. Leves</v>
      </c>
      <c r="B2894" s="72"/>
      <c r="C2894" s="2">
        <v>52</v>
      </c>
      <c r="D2894" s="2">
        <v>91696</v>
      </c>
      <c r="E2894" s="3" t="s">
        <v>19941</v>
      </c>
      <c r="F2894" s="14" t="str">
        <f>IF(ISBLANK(K2894), "Apenas Solicitação", "Tem OC")</f>
        <v>Apenas Solicitação</v>
      </c>
      <c r="G2894" s="2">
        <v>1</v>
      </c>
      <c r="H2894" s="37">
        <f>G2894-I2894</f>
        <v>1</v>
      </c>
      <c r="I2894" s="38">
        <v>0</v>
      </c>
      <c r="J2894" s="4">
        <v>45798</v>
      </c>
      <c r="K2894" s="14"/>
      <c r="L2894" s="3"/>
      <c r="M2894" s="44" t="str">
        <f ca="1">IF(OR(N2894="", N2894=0), "", IF(N2894&gt;TODAY(), "No prazo", "Atrasado"))</f>
        <v/>
      </c>
      <c r="N2894" s="44" t="str">
        <f>IFERROR(K2894 + VALUE(LEFT(L2894, FIND(" ", L2894) - 1)), "")</f>
        <v/>
      </c>
      <c r="O2894" s="3" t="str">
        <f>IF(_xlfn.DAYS(K2894,J2894)&lt;0, "Aguardando OC", _xlfn.DAYS(K2894,J2894))</f>
        <v>Aguardando OC</v>
      </c>
      <c r="P2894" s="14">
        <v>403890</v>
      </c>
      <c r="Q2894" s="12"/>
      <c r="R2894" s="14">
        <v>0</v>
      </c>
      <c r="S2894" s="2">
        <v>221</v>
      </c>
      <c r="T2894" s="65" t="s">
        <v>1029</v>
      </c>
      <c r="U2894" s="21">
        <v>0</v>
      </c>
      <c r="V2894" s="2"/>
      <c r="W2894" s="43" t="str">
        <f>IFERROR(VLOOKUP(V2894, Fornecedores!A:C, 3, FALSE), "")</f>
        <v/>
      </c>
      <c r="X2894" s="43" t="str">
        <f>IFERROR(VLOOKUP(V2894, Fornecedores!A:E, 5, FALSE), "")</f>
        <v/>
      </c>
      <c r="Y2894" s="43" t="str">
        <f>IFERROR(VLOOKUP(V2894, Fornecedores!A:F, 6, FALSE), "")</f>
        <v/>
      </c>
      <c r="Z2894" s="14" t="str">
        <f>IF(H2894=0, "Pedido entregue!", "Pendente")</f>
        <v>Pendente</v>
      </c>
      <c r="AA2894" s="74"/>
      <c r="AB2894" s="58" t="str">
        <f>IF(Z2894="Pedido Entregue!", IF(AA2894=1, "Retirado do Almoxarifado", IF(AA2894=2, "Material devolvido", "Aguardando retirada")), IF(Z2894="Pendente", "Entrega pendente", ""))</f>
        <v>Entrega pendente</v>
      </c>
      <c r="AC2894" s="18">
        <v>1</v>
      </c>
      <c r="AD2894" s="18">
        <f>AC2894/SUMIF($P:$P,P2894,$AC:$AC)</f>
        <v>1</v>
      </c>
      <c r="AE2894" s="18">
        <f>IF(R2894=0,0,AC2894/SUMIF($R:$R,R2894,$AC:$AC))</f>
        <v>0</v>
      </c>
      <c r="AF2894" s="18">
        <f>IF(R2894=0,1,0)</f>
        <v>1</v>
      </c>
      <c r="AH2894" t="str">
        <f>TEXT(J2894,"MMMM")</f>
        <v>maio</v>
      </c>
    </row>
    <row r="2895" spans="1:34" ht="12.75" customHeight="1" x14ac:dyDescent="0.25">
      <c r="A2895" s="90" t="str">
        <f>IF(C2895="Oficina Diversos","Oficina Geral",
IF(ISNUMBER(FIND("Estoque - Colhedoras",C2895)),"Colhedoras",IF(ISNUMBER(FIND("Caldeiraria",C2895)),"Caldeiraria",IF(ISNUMBER(FIND("Borracharia",C2895)),"Borracharia",IF(ISNUMBER(FIND("Lubrificação",C2895)),"Lubrificação",
IF(ISNUMBER(FIND("Estoque - Carregadeiras",C2895)),"Carregadeiras",IF(ISNUMBER(FIND("Estoque - Veic. Leves",C2895)),"Veic. Leves",
IF(ISNUMBER(FIND("Estoque - Caminhões",C2895)),"Caminhões",IF(ISNUMBER(FIND("Estoque - Transbordos",C2895)),"Transbordos",
IF(ISNUMBER(FIND("Estoque - Tratores",C2895)),"Tratores",
IF(ISNUMBER(FIND("Estoque - Máquinas pesadas",C2895)),"Máquinas pesadas",
IF(ISNUMBER(FIND("Estoque - Reboques",C2895)),"Reboques",
IF(C2895="Estoque","Estoque",
IF(AND(ISNUMBER(C2895),C2895&gt;1000,C2895&lt;2000),"Caminhões",
IF(AND(ISNUMBER(C2895),C2895&gt;2000,C2895&lt;3000),"Tratores",
IF(AND(ISNUMBER(C2895),C2895&gt;3000,C2895&lt;4000),"Carregadeiras",
IF(AND(ISNUMBER(C2895),C2895&gt;4000,C2895&lt;5000),"Máquinas pesadas",
IF(AND(ISNUMBER(C2895),C2895&gt;5000,C2895&lt;6000),"Colhedoras",
IF(AND(ISNUMBER(C2895),C2895&gt;7000,C2895&lt;8000),"Irrigação",
IF(AND(ISNUMBER(C2895),C2895&gt;8000,C2895&lt;9000),"Reboques",IF(AND(ISNUMBER(C2895),C2895&gt;0,C2895&lt;1000),"Veic. Leves","")))))))))))))))))))))</f>
        <v>Veic. Leves</v>
      </c>
      <c r="B2895" s="72"/>
      <c r="C2895" s="2">
        <v>52</v>
      </c>
      <c r="D2895" s="2">
        <v>91697</v>
      </c>
      <c r="E2895" s="3" t="s">
        <v>19942</v>
      </c>
      <c r="F2895" s="14" t="str">
        <f>IF(ISBLANK(K2895), "Apenas Solicitação", "Tem OC")</f>
        <v>Apenas Solicitação</v>
      </c>
      <c r="G2895" s="2">
        <v>1</v>
      </c>
      <c r="H2895" s="37">
        <f>G2895-I2895</f>
        <v>1</v>
      </c>
      <c r="I2895" s="38">
        <v>0</v>
      </c>
      <c r="J2895" s="4">
        <v>45798</v>
      </c>
      <c r="K2895" s="14"/>
      <c r="L2895" s="3"/>
      <c r="M2895" s="44" t="str">
        <f ca="1">IF(OR(N2895="", N2895=0), "", IF(N2895&gt;TODAY(), "No prazo", "Atrasado"))</f>
        <v/>
      </c>
      <c r="N2895" s="44" t="str">
        <f>IFERROR(K2895 + VALUE(LEFT(L2895, FIND(" ", L2895) - 1)), "")</f>
        <v/>
      </c>
      <c r="O2895" s="3" t="str">
        <f>IF(_xlfn.DAYS(K2895,J2895)&lt;0, "Aguardando OC", _xlfn.DAYS(K2895,J2895))</f>
        <v>Aguardando OC</v>
      </c>
      <c r="P2895" s="14">
        <v>403892</v>
      </c>
      <c r="Q2895" s="12"/>
      <c r="R2895" s="14">
        <v>0</v>
      </c>
      <c r="S2895" s="2">
        <v>221</v>
      </c>
      <c r="T2895" s="65" t="s">
        <v>1029</v>
      </c>
      <c r="U2895" s="21">
        <v>0</v>
      </c>
      <c r="V2895" s="2"/>
      <c r="W2895" s="43" t="str">
        <f>IFERROR(VLOOKUP(V2895, Fornecedores!A:C, 3, FALSE), "")</f>
        <v/>
      </c>
      <c r="X2895" s="43" t="str">
        <f>IFERROR(VLOOKUP(V2895, Fornecedores!A:E, 5, FALSE), "")</f>
        <v/>
      </c>
      <c r="Y2895" s="43" t="str">
        <f>IFERROR(VLOOKUP(V2895, Fornecedores!A:F, 6, FALSE), "")</f>
        <v/>
      </c>
      <c r="Z2895" s="14" t="str">
        <f>IF(H2895=0, "Pedido entregue!", "Pendente")</f>
        <v>Pendente</v>
      </c>
      <c r="AA2895" s="74"/>
      <c r="AB2895" s="58" t="str">
        <f>IF(Z2895="Pedido Entregue!", IF(AA2895=1, "Retirado do Almoxarifado", IF(AA2895=2, "Material devolvido", "Aguardando retirada")), IF(Z2895="Pendente", "Entrega pendente", ""))</f>
        <v>Entrega pendente</v>
      </c>
      <c r="AC2895" s="18">
        <v>1</v>
      </c>
      <c r="AD2895" s="18">
        <f>AC2895/SUMIF($P:$P,P2895,$AC:$AC)</f>
        <v>1</v>
      </c>
      <c r="AE2895" s="18">
        <f>IF(R2895=0,0,AC2895/SUMIF($R:$R,R2895,$AC:$AC))</f>
        <v>0</v>
      </c>
      <c r="AF2895" s="18">
        <f>IF(R2895=0,1,0)</f>
        <v>1</v>
      </c>
      <c r="AH2895" t="str">
        <f>TEXT(J2895,"MMMM")</f>
        <v>maio</v>
      </c>
    </row>
    <row r="2896" spans="1:34" ht="12.75" customHeight="1" x14ac:dyDescent="0.25">
      <c r="A2896" s="90" t="str">
        <f>IF(C2896="Oficina Diversos","Oficina Geral",
IF(ISNUMBER(FIND("Estoque - Colhedoras",C2896)),"Colhedoras",IF(ISNUMBER(FIND("Caldeiraria",C2896)),"Caldeiraria",IF(ISNUMBER(FIND("Borracharia",C2896)),"Borracharia",IF(ISNUMBER(FIND("Lubrificação",C2896)),"Lubrificação",
IF(ISNUMBER(FIND("Estoque - Carregadeiras",C2896)),"Carregadeiras",IF(ISNUMBER(FIND("Estoque - Veic. Leves",C2896)),"Veic. Leves",
IF(ISNUMBER(FIND("Estoque - Caminhões",C2896)),"Caminhões",IF(ISNUMBER(FIND("Estoque - Transbordos",C2896)),"Transbordos",
IF(ISNUMBER(FIND("Estoque - Tratores",C2896)),"Tratores",
IF(ISNUMBER(FIND("Estoque - Máquinas pesadas",C2896)),"Máquinas pesadas",
IF(ISNUMBER(FIND("Estoque - Reboques",C2896)),"Reboques",
IF(C2896="Estoque","Estoque",
IF(AND(ISNUMBER(C2896),C2896&gt;1000,C2896&lt;2000),"Caminhões",
IF(AND(ISNUMBER(C2896),C2896&gt;2000,C2896&lt;3000),"Tratores",
IF(AND(ISNUMBER(C2896),C2896&gt;3000,C2896&lt;4000),"Carregadeiras",
IF(AND(ISNUMBER(C2896),C2896&gt;4000,C2896&lt;5000),"Máquinas pesadas",
IF(AND(ISNUMBER(C2896),C2896&gt;5000,C2896&lt;6000),"Colhedoras",
IF(AND(ISNUMBER(C2896),C2896&gt;7000,C2896&lt;8000),"Irrigação",
IF(AND(ISNUMBER(C2896),C2896&gt;8000,C2896&lt;9000),"Reboques",IF(AND(ISNUMBER(C2896),C2896&gt;0,C2896&lt;1000),"Veic. Leves","")))))))))))))))))))))</f>
        <v>Veic. Leves</v>
      </c>
      <c r="B2896" s="72"/>
      <c r="C2896" s="2">
        <v>52</v>
      </c>
      <c r="D2896" s="2">
        <v>91698</v>
      </c>
      <c r="E2896" s="3" t="s">
        <v>19943</v>
      </c>
      <c r="F2896" s="14" t="str">
        <f>IF(ISBLANK(K2896), "Apenas Solicitação", "Tem OC")</f>
        <v>Apenas Solicitação</v>
      </c>
      <c r="G2896" s="2">
        <v>1</v>
      </c>
      <c r="H2896" s="37">
        <f>G2896-I2896</f>
        <v>1</v>
      </c>
      <c r="I2896" s="38">
        <v>0</v>
      </c>
      <c r="J2896" s="4">
        <v>45798</v>
      </c>
      <c r="K2896" s="14"/>
      <c r="L2896" s="3"/>
      <c r="M2896" s="44" t="str">
        <f ca="1">IF(OR(N2896="", N2896=0), "", IF(N2896&gt;TODAY(), "No prazo", "Atrasado"))</f>
        <v/>
      </c>
      <c r="N2896" s="44" t="str">
        <f>IFERROR(K2896 + VALUE(LEFT(L2896, FIND(" ", L2896) - 1)), "")</f>
        <v/>
      </c>
      <c r="O2896" s="3" t="str">
        <f>IF(_xlfn.DAYS(K2896,J2896)&lt;0, "Aguardando OC", _xlfn.DAYS(K2896,J2896))</f>
        <v>Aguardando OC</v>
      </c>
      <c r="P2896" s="14">
        <v>403893</v>
      </c>
      <c r="Q2896" s="12"/>
      <c r="R2896" s="14">
        <v>0</v>
      </c>
      <c r="S2896" s="2">
        <v>221</v>
      </c>
      <c r="T2896" s="65" t="s">
        <v>1029</v>
      </c>
      <c r="U2896" s="21">
        <v>0</v>
      </c>
      <c r="V2896" s="2"/>
      <c r="W2896" s="43" t="str">
        <f>IFERROR(VLOOKUP(V2896, Fornecedores!A:C, 3, FALSE), "")</f>
        <v/>
      </c>
      <c r="X2896" s="43" t="str">
        <f>IFERROR(VLOOKUP(V2896, Fornecedores!A:E, 5, FALSE), "")</f>
        <v/>
      </c>
      <c r="Y2896" s="43" t="str">
        <f>IFERROR(VLOOKUP(V2896, Fornecedores!A:F, 6, FALSE), "")</f>
        <v/>
      </c>
      <c r="Z2896" s="14" t="str">
        <f>IF(H2896=0, "Pedido entregue!", "Pendente")</f>
        <v>Pendente</v>
      </c>
      <c r="AA2896" s="74"/>
      <c r="AB2896" s="58" t="str">
        <f>IF(Z2896="Pedido Entregue!", IF(AA2896=1, "Retirado do Almoxarifado", IF(AA2896=2, "Material devolvido", "Aguardando retirada")), IF(Z2896="Pendente", "Entrega pendente", ""))</f>
        <v>Entrega pendente</v>
      </c>
      <c r="AC2896" s="18">
        <v>1</v>
      </c>
      <c r="AD2896" s="18">
        <f>AC2896/SUMIF($P:$P,P2896,$AC:$AC)</f>
        <v>1</v>
      </c>
      <c r="AE2896" s="18">
        <f>IF(R2896=0,0,AC2896/SUMIF($R:$R,R2896,$AC:$AC))</f>
        <v>0</v>
      </c>
      <c r="AF2896" s="18">
        <f>IF(R2896=0,1,0)</f>
        <v>1</v>
      </c>
      <c r="AH2896" t="str">
        <f>TEXT(J2896,"MMMM")</f>
        <v>maio</v>
      </c>
    </row>
    <row r="2897" spans="1:34" ht="12.75" customHeight="1" x14ac:dyDescent="0.25">
      <c r="A2897" s="90" t="str">
        <f>IF(C2897="Oficina Diversos","Oficina Geral",
IF(ISNUMBER(FIND("Estoque - Colhedoras",C2897)),"Colhedoras",IF(ISNUMBER(FIND("Caldeiraria",C2897)),"Caldeiraria",IF(ISNUMBER(FIND("Borracharia",C2897)),"Borracharia",IF(ISNUMBER(FIND("Lubrificação",C2897)),"Lubrificação",
IF(ISNUMBER(FIND("Estoque - Carregadeiras",C2897)),"Carregadeiras",IF(ISNUMBER(FIND("Estoque - Veic. Leves",C2897)),"Veic. Leves",
IF(ISNUMBER(FIND("Estoque - Caminhões",C2897)),"Caminhões",IF(ISNUMBER(FIND("Estoque - Transbordos",C2897)),"Transbordos",
IF(ISNUMBER(FIND("Estoque - Tratores",C2897)),"Tratores",
IF(ISNUMBER(FIND("Estoque - Máquinas pesadas",C2897)),"Máquinas pesadas",
IF(ISNUMBER(FIND("Estoque - Reboques",C2897)),"Reboques",
IF(C2897="Estoque","Estoque",
IF(AND(ISNUMBER(C2897),C2897&gt;1000,C2897&lt;2000),"Caminhões",
IF(AND(ISNUMBER(C2897),C2897&gt;2000,C2897&lt;3000),"Tratores",
IF(AND(ISNUMBER(C2897),C2897&gt;3000,C2897&lt;4000),"Carregadeiras",
IF(AND(ISNUMBER(C2897),C2897&gt;4000,C2897&lt;5000),"Máquinas pesadas",
IF(AND(ISNUMBER(C2897),C2897&gt;5000,C2897&lt;6000),"Colhedoras",
IF(AND(ISNUMBER(C2897),C2897&gt;7000,C2897&lt;8000),"Irrigação",
IF(AND(ISNUMBER(C2897),C2897&gt;8000,C2897&lt;9000),"Reboques",IF(AND(ISNUMBER(C2897),C2897&gt;0,C2897&lt;1000),"Veic. Leves","")))))))))))))))))))))</f>
        <v>Veic. Leves</v>
      </c>
      <c r="B2897" s="72"/>
      <c r="C2897" s="2">
        <v>52</v>
      </c>
      <c r="D2897" s="2">
        <v>91699</v>
      </c>
      <c r="E2897" s="3" t="s">
        <v>19944</v>
      </c>
      <c r="F2897" s="14" t="str">
        <f>IF(ISBLANK(K2897), "Apenas Solicitação", "Tem OC")</f>
        <v>Apenas Solicitação</v>
      </c>
      <c r="G2897" s="2">
        <v>1</v>
      </c>
      <c r="H2897" s="37">
        <f>G2897-I2897</f>
        <v>1</v>
      </c>
      <c r="I2897" s="38">
        <v>0</v>
      </c>
      <c r="J2897" s="4">
        <v>45798</v>
      </c>
      <c r="K2897" s="14"/>
      <c r="L2897" s="3"/>
      <c r="M2897" s="44" t="str">
        <f ca="1">IF(OR(N2897="", N2897=0), "", IF(N2897&gt;TODAY(), "No prazo", "Atrasado"))</f>
        <v/>
      </c>
      <c r="N2897" s="44" t="str">
        <f>IFERROR(K2897 + VALUE(LEFT(L2897, FIND(" ", L2897) - 1)), "")</f>
        <v/>
      </c>
      <c r="O2897" s="3" t="str">
        <f>IF(_xlfn.DAYS(K2897,J2897)&lt;0, "Aguardando OC", _xlfn.DAYS(K2897,J2897))</f>
        <v>Aguardando OC</v>
      </c>
      <c r="P2897" s="14">
        <v>403894</v>
      </c>
      <c r="Q2897" s="12"/>
      <c r="R2897" s="14">
        <v>0</v>
      </c>
      <c r="S2897" s="2">
        <v>221</v>
      </c>
      <c r="T2897" s="65" t="s">
        <v>1029</v>
      </c>
      <c r="U2897" s="21">
        <v>0</v>
      </c>
      <c r="V2897" s="2"/>
      <c r="W2897" s="43" t="str">
        <f>IFERROR(VLOOKUP(V2897, Fornecedores!A:C, 3, FALSE), "")</f>
        <v/>
      </c>
      <c r="X2897" s="43" t="str">
        <f>IFERROR(VLOOKUP(V2897, Fornecedores!A:E, 5, FALSE), "")</f>
        <v/>
      </c>
      <c r="Y2897" s="43" t="str">
        <f>IFERROR(VLOOKUP(V2897, Fornecedores!A:F, 6, FALSE), "")</f>
        <v/>
      </c>
      <c r="Z2897" s="14" t="str">
        <f>IF(H2897=0, "Pedido entregue!", "Pendente")</f>
        <v>Pendente</v>
      </c>
      <c r="AA2897" s="74"/>
      <c r="AB2897" s="58" t="str">
        <f>IF(Z2897="Pedido Entregue!", IF(AA2897=1, "Retirado do Almoxarifado", IF(AA2897=2, "Material devolvido", "Aguardando retirada")), IF(Z2897="Pendente", "Entrega pendente", ""))</f>
        <v>Entrega pendente</v>
      </c>
      <c r="AC2897" s="18">
        <v>1</v>
      </c>
      <c r="AD2897" s="18">
        <f>AC2897/SUMIF($P:$P,P2897,$AC:$AC)</f>
        <v>1</v>
      </c>
      <c r="AE2897" s="18">
        <f>IF(R2897=0,0,AC2897/SUMIF($R:$R,R2897,$AC:$AC))</f>
        <v>0</v>
      </c>
      <c r="AF2897" s="18">
        <f>IF(R2897=0,1,0)</f>
        <v>1</v>
      </c>
      <c r="AH2897" t="str">
        <f>TEXT(J2897,"MMMM")</f>
        <v>maio</v>
      </c>
    </row>
    <row r="2898" spans="1:34" ht="12.75" customHeight="1" x14ac:dyDescent="0.25">
      <c r="A2898" s="90" t="str">
        <f>IF(C2898="Oficina Diversos","Oficina Geral",
IF(ISNUMBER(FIND("Estoque - Colhedoras",C2898)),"Colhedoras",IF(ISNUMBER(FIND("Caldeiraria",C2898)),"Caldeiraria",IF(ISNUMBER(FIND("Borracharia",C2898)),"Borracharia",IF(ISNUMBER(FIND("Lubrificação",C2898)),"Lubrificação",
IF(ISNUMBER(FIND("Estoque - Carregadeiras",C2898)),"Carregadeiras",IF(ISNUMBER(FIND("Estoque - Veic. Leves",C2898)),"Veic. Leves",
IF(ISNUMBER(FIND("Estoque - Caminhões",C2898)),"Caminhões",IF(ISNUMBER(FIND("Estoque - Transbordos",C2898)),"Transbordos",
IF(ISNUMBER(FIND("Estoque - Tratores",C2898)),"Tratores",
IF(ISNUMBER(FIND("Estoque - Máquinas pesadas",C2898)),"Máquinas pesadas",
IF(ISNUMBER(FIND("Estoque - Reboques",C2898)),"Reboques",
IF(C2898="Estoque","Estoque",
IF(AND(ISNUMBER(C2898),C2898&gt;1000,C2898&lt;2000),"Caminhões",
IF(AND(ISNUMBER(C2898),C2898&gt;2000,C2898&lt;3000),"Tratores",
IF(AND(ISNUMBER(C2898),C2898&gt;3000,C2898&lt;4000),"Carregadeiras",
IF(AND(ISNUMBER(C2898),C2898&gt;4000,C2898&lt;5000),"Máquinas pesadas",
IF(AND(ISNUMBER(C2898),C2898&gt;5000,C2898&lt;6000),"Colhedoras",
IF(AND(ISNUMBER(C2898),C2898&gt;7000,C2898&lt;8000),"Irrigação",
IF(AND(ISNUMBER(C2898),C2898&gt;8000,C2898&lt;9000),"Reboques",IF(AND(ISNUMBER(C2898),C2898&gt;0,C2898&lt;1000),"Veic. Leves","")))))))))))))))))))))</f>
        <v>Veic. Leves</v>
      </c>
      <c r="B2898" s="72"/>
      <c r="C2898" s="2">
        <v>52</v>
      </c>
      <c r="D2898" s="2">
        <v>91700</v>
      </c>
      <c r="E2898" s="3" t="s">
        <v>19945</v>
      </c>
      <c r="F2898" s="14" t="str">
        <f>IF(ISBLANK(K2898), "Apenas Solicitação", "Tem OC")</f>
        <v>Apenas Solicitação</v>
      </c>
      <c r="G2898" s="2">
        <v>1</v>
      </c>
      <c r="H2898" s="37">
        <f>G2898-I2898</f>
        <v>1</v>
      </c>
      <c r="I2898" s="38">
        <v>0</v>
      </c>
      <c r="J2898" s="4">
        <v>45798</v>
      </c>
      <c r="K2898" s="14"/>
      <c r="L2898" s="3"/>
      <c r="M2898" s="44" t="str">
        <f ca="1">IF(OR(N2898="", N2898=0), "", IF(N2898&gt;TODAY(), "No prazo", "Atrasado"))</f>
        <v/>
      </c>
      <c r="N2898" s="44" t="str">
        <f>IFERROR(K2898 + VALUE(LEFT(L2898, FIND(" ", L2898) - 1)), "")</f>
        <v/>
      </c>
      <c r="O2898" s="3" t="str">
        <f>IF(_xlfn.DAYS(K2898,J2898)&lt;0, "Aguardando OC", _xlfn.DAYS(K2898,J2898))</f>
        <v>Aguardando OC</v>
      </c>
      <c r="P2898" s="14">
        <v>403895</v>
      </c>
      <c r="Q2898" s="12"/>
      <c r="R2898" s="14">
        <v>0</v>
      </c>
      <c r="S2898" s="2">
        <v>221</v>
      </c>
      <c r="T2898" s="65" t="s">
        <v>1029</v>
      </c>
      <c r="U2898" s="21">
        <v>0</v>
      </c>
      <c r="V2898" s="2"/>
      <c r="W2898" s="43" t="str">
        <f>IFERROR(VLOOKUP(V2898, Fornecedores!A:C, 3, FALSE), "")</f>
        <v/>
      </c>
      <c r="X2898" s="43" t="str">
        <f>IFERROR(VLOOKUP(V2898, Fornecedores!A:E, 5, FALSE), "")</f>
        <v/>
      </c>
      <c r="Y2898" s="43" t="str">
        <f>IFERROR(VLOOKUP(V2898, Fornecedores!A:F, 6, FALSE), "")</f>
        <v/>
      </c>
      <c r="Z2898" s="14" t="str">
        <f>IF(H2898=0, "Pedido entregue!", "Pendente")</f>
        <v>Pendente</v>
      </c>
      <c r="AA2898" s="74"/>
      <c r="AB2898" s="58" t="str">
        <f>IF(Z2898="Pedido Entregue!", IF(AA2898=1, "Retirado do Almoxarifado", IF(AA2898=2, "Material devolvido", "Aguardando retirada")), IF(Z2898="Pendente", "Entrega pendente", ""))</f>
        <v>Entrega pendente</v>
      </c>
      <c r="AC2898" s="18">
        <v>1</v>
      </c>
      <c r="AD2898" s="18">
        <f>AC2898/SUMIF($P:$P,P2898,$AC:$AC)</f>
        <v>1</v>
      </c>
      <c r="AE2898" s="18">
        <f>IF(R2898=0,0,AC2898/SUMIF($R:$R,R2898,$AC:$AC))</f>
        <v>0</v>
      </c>
      <c r="AF2898" s="18">
        <f>IF(R2898=0,1,0)</f>
        <v>1</v>
      </c>
      <c r="AH2898" t="str">
        <f>TEXT(J2898,"MMMM")</f>
        <v>maio</v>
      </c>
    </row>
    <row r="2899" spans="1:34" ht="12.75" customHeight="1" x14ac:dyDescent="0.25">
      <c r="A2899" s="90" t="str">
        <f>IF(C2899="Oficina Diversos","Oficina Geral",
IF(ISNUMBER(FIND("Estoque - Colhedoras",C2899)),"Colhedoras",IF(ISNUMBER(FIND("Caldeiraria",C2899)),"Caldeiraria",IF(ISNUMBER(FIND("Borracharia",C2899)),"Borracharia",IF(ISNUMBER(FIND("Lubrificação",C2899)),"Lubrificação",
IF(ISNUMBER(FIND("Estoque - Carregadeiras",C2899)),"Carregadeiras",IF(ISNUMBER(FIND("Estoque - Veic. Leves",C2899)),"Veic. Leves",
IF(ISNUMBER(FIND("Estoque - Caminhões",C2899)),"Caminhões",IF(ISNUMBER(FIND("Estoque - Transbordos",C2899)),"Transbordos",
IF(ISNUMBER(FIND("Estoque - Tratores",C2899)),"Tratores",
IF(ISNUMBER(FIND("Estoque - Máquinas pesadas",C2899)),"Máquinas pesadas",
IF(ISNUMBER(FIND("Estoque - Reboques",C2899)),"Reboques",
IF(C2899="Estoque","Estoque",
IF(AND(ISNUMBER(C2899),C2899&gt;1000,C2899&lt;2000),"Caminhões",
IF(AND(ISNUMBER(C2899),C2899&gt;2000,C2899&lt;3000),"Tratores",
IF(AND(ISNUMBER(C2899),C2899&gt;3000,C2899&lt;4000),"Carregadeiras",
IF(AND(ISNUMBER(C2899),C2899&gt;4000,C2899&lt;5000),"Máquinas pesadas",
IF(AND(ISNUMBER(C2899),C2899&gt;5000,C2899&lt;6000),"Colhedoras",
IF(AND(ISNUMBER(C2899),C2899&gt;7000,C2899&lt;8000),"Irrigação",
IF(AND(ISNUMBER(C2899),C2899&gt;8000,C2899&lt;9000),"Reboques",IF(AND(ISNUMBER(C2899),C2899&gt;0,C2899&lt;1000),"Veic. Leves","")))))))))))))))))))))</f>
        <v>Veic. Leves</v>
      </c>
      <c r="B2899" s="72"/>
      <c r="C2899" s="2">
        <v>52</v>
      </c>
      <c r="D2899" s="2">
        <v>91701</v>
      </c>
      <c r="E2899" s="3" t="s">
        <v>19946</v>
      </c>
      <c r="F2899" s="14" t="str">
        <f>IF(ISBLANK(K2899), "Apenas Solicitação", "Tem OC")</f>
        <v>Apenas Solicitação</v>
      </c>
      <c r="G2899" s="2">
        <v>1</v>
      </c>
      <c r="H2899" s="37">
        <f>G2899-I2899</f>
        <v>1</v>
      </c>
      <c r="I2899" s="38">
        <v>0</v>
      </c>
      <c r="J2899" s="4">
        <v>45798</v>
      </c>
      <c r="K2899" s="14"/>
      <c r="L2899" s="3"/>
      <c r="M2899" s="44" t="str">
        <f ca="1">IF(OR(N2899="", N2899=0), "", IF(N2899&gt;TODAY(), "No prazo", "Atrasado"))</f>
        <v/>
      </c>
      <c r="N2899" s="44" t="str">
        <f>IFERROR(K2899 + VALUE(LEFT(L2899, FIND(" ", L2899) - 1)), "")</f>
        <v/>
      </c>
      <c r="O2899" s="3" t="str">
        <f>IF(_xlfn.DAYS(K2899,J2899)&lt;0, "Aguardando OC", _xlfn.DAYS(K2899,J2899))</f>
        <v>Aguardando OC</v>
      </c>
      <c r="P2899" s="14">
        <v>403896</v>
      </c>
      <c r="Q2899" s="12"/>
      <c r="R2899" s="14">
        <v>0</v>
      </c>
      <c r="S2899" s="2">
        <v>221</v>
      </c>
      <c r="T2899" s="65" t="s">
        <v>1029</v>
      </c>
      <c r="U2899" s="21">
        <v>0</v>
      </c>
      <c r="V2899" s="2"/>
      <c r="W2899" s="43" t="str">
        <f>IFERROR(VLOOKUP(V2899, Fornecedores!A:C, 3, FALSE), "")</f>
        <v/>
      </c>
      <c r="X2899" s="43" t="str">
        <f>IFERROR(VLOOKUP(V2899, Fornecedores!A:E, 5, FALSE), "")</f>
        <v/>
      </c>
      <c r="Y2899" s="43" t="str">
        <f>IFERROR(VLOOKUP(V2899, Fornecedores!A:F, 6, FALSE), "")</f>
        <v/>
      </c>
      <c r="Z2899" s="14" t="str">
        <f>IF(H2899=0, "Pedido entregue!", "Pendente")</f>
        <v>Pendente</v>
      </c>
      <c r="AA2899" s="74"/>
      <c r="AB2899" s="58" t="str">
        <f>IF(Z2899="Pedido Entregue!", IF(AA2899=1, "Retirado do Almoxarifado", IF(AA2899=2, "Material devolvido", "Aguardando retirada")), IF(Z2899="Pendente", "Entrega pendente", ""))</f>
        <v>Entrega pendente</v>
      </c>
      <c r="AC2899" s="18">
        <v>1</v>
      </c>
      <c r="AD2899" s="18">
        <f>AC2899/SUMIF($P:$P,P2899,$AC:$AC)</f>
        <v>1</v>
      </c>
      <c r="AE2899" s="18">
        <f>IF(R2899=0,0,AC2899/SUMIF($R:$R,R2899,$AC:$AC))</f>
        <v>0</v>
      </c>
      <c r="AF2899" s="18">
        <f>IF(R2899=0,1,0)</f>
        <v>1</v>
      </c>
      <c r="AH2899" t="str">
        <f>TEXT(J2899,"MMMM")</f>
        <v>maio</v>
      </c>
    </row>
    <row r="2900" spans="1:34" ht="12.75" customHeight="1" x14ac:dyDescent="0.25">
      <c r="A2900" s="90" t="str">
        <f>IF(C2900="Oficina Diversos","Oficina Geral",
IF(ISNUMBER(FIND("Estoque - Colhedoras",C2900)),"Colhedoras",IF(ISNUMBER(FIND("Caldeiraria",C2900)),"Caldeiraria",IF(ISNUMBER(FIND("Borracharia",C2900)),"Borracharia",IF(ISNUMBER(FIND("Lubrificação",C2900)),"Lubrificação",
IF(ISNUMBER(FIND("Estoque - Carregadeiras",C2900)),"Carregadeiras",IF(ISNUMBER(FIND("Estoque - Veic. Leves",C2900)),"Veic. Leves",
IF(ISNUMBER(FIND("Estoque - Caminhões",C2900)),"Caminhões",IF(ISNUMBER(FIND("Estoque - Transbordos",C2900)),"Transbordos",
IF(ISNUMBER(FIND("Estoque - Tratores",C2900)),"Tratores",
IF(ISNUMBER(FIND("Estoque - Máquinas pesadas",C2900)),"Máquinas pesadas",
IF(ISNUMBER(FIND("Estoque - Reboques",C2900)),"Reboques",
IF(C2900="Estoque","Estoque",
IF(AND(ISNUMBER(C2900),C2900&gt;1000,C2900&lt;2000),"Caminhões",
IF(AND(ISNUMBER(C2900),C2900&gt;2000,C2900&lt;3000),"Tratores",
IF(AND(ISNUMBER(C2900),C2900&gt;3000,C2900&lt;4000),"Carregadeiras",
IF(AND(ISNUMBER(C2900),C2900&gt;4000,C2900&lt;5000),"Máquinas pesadas",
IF(AND(ISNUMBER(C2900),C2900&gt;5000,C2900&lt;6000),"Colhedoras",
IF(AND(ISNUMBER(C2900),C2900&gt;7000,C2900&lt;8000),"Irrigação",
IF(AND(ISNUMBER(C2900),C2900&gt;8000,C2900&lt;9000),"Reboques",IF(AND(ISNUMBER(C2900),C2900&gt;0,C2900&lt;1000),"Veic. Leves","")))))))))))))))))))))</f>
        <v>Veic. Leves</v>
      </c>
      <c r="B2900" s="72"/>
      <c r="C2900" s="2">
        <v>52</v>
      </c>
      <c r="D2900" s="2">
        <v>91702</v>
      </c>
      <c r="E2900" s="3" t="s">
        <v>19947</v>
      </c>
      <c r="F2900" s="14" t="str">
        <f>IF(ISBLANK(K2900), "Apenas Solicitação", "Tem OC")</f>
        <v>Apenas Solicitação</v>
      </c>
      <c r="G2900" s="2">
        <v>1</v>
      </c>
      <c r="H2900" s="37">
        <f>G2900-I2900</f>
        <v>1</v>
      </c>
      <c r="I2900" s="38">
        <v>0</v>
      </c>
      <c r="J2900" s="4">
        <v>45798</v>
      </c>
      <c r="K2900" s="14"/>
      <c r="L2900" s="3"/>
      <c r="M2900" s="44" t="str">
        <f ca="1">IF(OR(N2900="", N2900=0), "", IF(N2900&gt;TODAY(), "No prazo", "Atrasado"))</f>
        <v/>
      </c>
      <c r="N2900" s="44" t="str">
        <f>IFERROR(K2900 + VALUE(LEFT(L2900, FIND(" ", L2900) - 1)), "")</f>
        <v/>
      </c>
      <c r="O2900" s="3" t="str">
        <f>IF(_xlfn.DAYS(K2900,J2900)&lt;0, "Aguardando OC", _xlfn.DAYS(K2900,J2900))</f>
        <v>Aguardando OC</v>
      </c>
      <c r="P2900" s="14">
        <v>403897</v>
      </c>
      <c r="Q2900" s="12"/>
      <c r="R2900" s="14">
        <v>0</v>
      </c>
      <c r="S2900" s="2">
        <v>221</v>
      </c>
      <c r="T2900" s="65" t="s">
        <v>1029</v>
      </c>
      <c r="U2900" s="21">
        <v>0</v>
      </c>
      <c r="V2900" s="2"/>
      <c r="W2900" s="43" t="str">
        <f>IFERROR(VLOOKUP(V2900, Fornecedores!A:C, 3, FALSE), "")</f>
        <v/>
      </c>
      <c r="X2900" s="43" t="str">
        <f>IFERROR(VLOOKUP(V2900, Fornecedores!A:E, 5, FALSE), "")</f>
        <v/>
      </c>
      <c r="Y2900" s="43" t="str">
        <f>IFERROR(VLOOKUP(V2900, Fornecedores!A:F, 6, FALSE), "")</f>
        <v/>
      </c>
      <c r="Z2900" s="14" t="str">
        <f>IF(H2900=0, "Pedido entregue!", "Pendente")</f>
        <v>Pendente</v>
      </c>
      <c r="AA2900" s="74"/>
      <c r="AB2900" s="58" t="str">
        <f>IF(Z2900="Pedido Entregue!", IF(AA2900=1, "Retirado do Almoxarifado", IF(AA2900=2, "Material devolvido", "Aguardando retirada")), IF(Z2900="Pendente", "Entrega pendente", ""))</f>
        <v>Entrega pendente</v>
      </c>
      <c r="AC2900" s="18">
        <v>1</v>
      </c>
      <c r="AD2900" s="18">
        <f>AC2900/SUMIF($P:$P,P2900,$AC:$AC)</f>
        <v>1</v>
      </c>
      <c r="AE2900" s="18">
        <f>IF(R2900=0,0,AC2900/SUMIF($R:$R,R2900,$AC:$AC))</f>
        <v>0</v>
      </c>
      <c r="AF2900" s="18">
        <f>IF(R2900=0,1,0)</f>
        <v>1</v>
      </c>
      <c r="AH2900" t="str">
        <f>TEXT(J2900,"MMMM")</f>
        <v>maio</v>
      </c>
    </row>
    <row r="2901" spans="1:34" ht="12.75" customHeight="1" x14ac:dyDescent="0.25">
      <c r="A2901" s="90" t="str">
        <f>IF(C2901="Oficina Diversos","Oficina Geral",
IF(ISNUMBER(FIND("Estoque - Colhedoras",C2901)),"Colhedoras",IF(ISNUMBER(FIND("Caldeiraria",C2901)),"Caldeiraria",IF(ISNUMBER(FIND("Borracharia",C2901)),"Borracharia",IF(ISNUMBER(FIND("Lubrificação",C2901)),"Lubrificação",
IF(ISNUMBER(FIND("Estoque - Carregadeiras",C2901)),"Carregadeiras",IF(ISNUMBER(FIND("Estoque - Veic. Leves",C2901)),"Veic. Leves",
IF(ISNUMBER(FIND("Estoque - Caminhões",C2901)),"Caminhões",IF(ISNUMBER(FIND("Estoque - Transbordos",C2901)),"Transbordos",
IF(ISNUMBER(FIND("Estoque - Tratores",C2901)),"Tratores",
IF(ISNUMBER(FIND("Estoque - Máquinas pesadas",C2901)),"Máquinas pesadas",
IF(ISNUMBER(FIND("Estoque - Reboques",C2901)),"Reboques",
IF(C2901="Estoque","Estoque",
IF(AND(ISNUMBER(C2901),C2901&gt;1000,C2901&lt;2000),"Caminhões",
IF(AND(ISNUMBER(C2901),C2901&gt;2000,C2901&lt;3000),"Tratores",
IF(AND(ISNUMBER(C2901),C2901&gt;3000,C2901&lt;4000),"Carregadeiras",
IF(AND(ISNUMBER(C2901),C2901&gt;4000,C2901&lt;5000),"Máquinas pesadas",
IF(AND(ISNUMBER(C2901),C2901&gt;5000,C2901&lt;6000),"Colhedoras",
IF(AND(ISNUMBER(C2901),C2901&gt;7000,C2901&lt;8000),"Irrigação",
IF(AND(ISNUMBER(C2901),C2901&gt;8000,C2901&lt;9000),"Reboques",IF(AND(ISNUMBER(C2901),C2901&gt;0,C2901&lt;1000),"Veic. Leves","")))))))))))))))))))))</f>
        <v>Veic. Leves</v>
      </c>
      <c r="B2901" s="72"/>
      <c r="C2901" s="2">
        <v>52</v>
      </c>
      <c r="D2901" s="2">
        <v>91703</v>
      </c>
      <c r="E2901" s="3" t="s">
        <v>19948</v>
      </c>
      <c r="F2901" s="14" t="str">
        <f>IF(ISBLANK(K2901), "Apenas Solicitação", "Tem OC")</f>
        <v>Apenas Solicitação</v>
      </c>
      <c r="G2901" s="2">
        <v>1</v>
      </c>
      <c r="H2901" s="37">
        <f>G2901-I2901</f>
        <v>1</v>
      </c>
      <c r="I2901" s="38">
        <v>0</v>
      </c>
      <c r="J2901" s="4">
        <v>45798</v>
      </c>
      <c r="K2901" s="14"/>
      <c r="L2901" s="3"/>
      <c r="M2901" s="44" t="str">
        <f ca="1">IF(OR(N2901="", N2901=0), "", IF(N2901&gt;TODAY(), "No prazo", "Atrasado"))</f>
        <v/>
      </c>
      <c r="N2901" s="44" t="str">
        <f>IFERROR(K2901 + VALUE(LEFT(L2901, FIND(" ", L2901) - 1)), "")</f>
        <v/>
      </c>
      <c r="O2901" s="3" t="str">
        <f>IF(_xlfn.DAYS(K2901,J2901)&lt;0, "Aguardando OC", _xlfn.DAYS(K2901,J2901))</f>
        <v>Aguardando OC</v>
      </c>
      <c r="P2901" s="14">
        <v>403898</v>
      </c>
      <c r="Q2901" s="12"/>
      <c r="R2901" s="14">
        <v>0</v>
      </c>
      <c r="S2901" s="2">
        <v>221</v>
      </c>
      <c r="T2901" s="65" t="s">
        <v>1029</v>
      </c>
      <c r="U2901" s="21">
        <v>0</v>
      </c>
      <c r="V2901" s="2"/>
      <c r="W2901" s="43" t="str">
        <f>IFERROR(VLOOKUP(V2901, Fornecedores!A:C, 3, FALSE), "")</f>
        <v/>
      </c>
      <c r="X2901" s="43" t="str">
        <f>IFERROR(VLOOKUP(V2901, Fornecedores!A:E, 5, FALSE), "")</f>
        <v/>
      </c>
      <c r="Y2901" s="43" t="str">
        <f>IFERROR(VLOOKUP(V2901, Fornecedores!A:F, 6, FALSE), "")</f>
        <v/>
      </c>
      <c r="Z2901" s="14" t="str">
        <f>IF(H2901=0, "Pedido entregue!", "Pendente")</f>
        <v>Pendente</v>
      </c>
      <c r="AA2901" s="74"/>
      <c r="AB2901" s="58" t="str">
        <f>IF(Z2901="Pedido Entregue!", IF(AA2901=1, "Retirado do Almoxarifado", IF(AA2901=2, "Material devolvido", "Aguardando retirada")), IF(Z2901="Pendente", "Entrega pendente", ""))</f>
        <v>Entrega pendente</v>
      </c>
      <c r="AC2901" s="18">
        <v>1</v>
      </c>
      <c r="AD2901" s="18">
        <f>AC2901/SUMIF($P:$P,P2901,$AC:$AC)</f>
        <v>1</v>
      </c>
      <c r="AE2901" s="18">
        <f>IF(R2901=0,0,AC2901/SUMIF($R:$R,R2901,$AC:$AC))</f>
        <v>0</v>
      </c>
      <c r="AF2901" s="18">
        <f>IF(R2901=0,1,0)</f>
        <v>1</v>
      </c>
      <c r="AH2901" t="str">
        <f>TEXT(J2901,"MMMM")</f>
        <v>maio</v>
      </c>
    </row>
    <row r="2902" spans="1:34" ht="12.75" customHeight="1" x14ac:dyDescent="0.25">
      <c r="A2902" s="90" t="str">
        <f>IF(C2902="Oficina Diversos","Oficina Geral",
IF(ISNUMBER(FIND("Estoque - Colhedoras",C2902)),"Colhedoras",IF(ISNUMBER(FIND("Caldeiraria",C2902)),"Caldeiraria",IF(ISNUMBER(FIND("Borracharia",C2902)),"Borracharia",IF(ISNUMBER(FIND("Lubrificação",C2902)),"Lubrificação",
IF(ISNUMBER(FIND("Estoque - Carregadeiras",C2902)),"Carregadeiras",IF(ISNUMBER(FIND("Estoque - Veic. Leves",C2902)),"Veic. Leves",
IF(ISNUMBER(FIND("Estoque - Caminhões",C2902)),"Caminhões",IF(ISNUMBER(FIND("Estoque - Transbordos",C2902)),"Transbordos",
IF(ISNUMBER(FIND("Estoque - Tratores",C2902)),"Tratores",
IF(ISNUMBER(FIND("Estoque - Máquinas pesadas",C2902)),"Máquinas pesadas",
IF(ISNUMBER(FIND("Estoque - Reboques",C2902)),"Reboques",
IF(C2902="Estoque","Estoque",
IF(AND(ISNUMBER(C2902),C2902&gt;1000,C2902&lt;2000),"Caminhões",
IF(AND(ISNUMBER(C2902),C2902&gt;2000,C2902&lt;3000),"Tratores",
IF(AND(ISNUMBER(C2902),C2902&gt;3000,C2902&lt;4000),"Carregadeiras",
IF(AND(ISNUMBER(C2902),C2902&gt;4000,C2902&lt;5000),"Máquinas pesadas",
IF(AND(ISNUMBER(C2902),C2902&gt;5000,C2902&lt;6000),"Colhedoras",
IF(AND(ISNUMBER(C2902),C2902&gt;7000,C2902&lt;8000),"Irrigação",
IF(AND(ISNUMBER(C2902),C2902&gt;8000,C2902&lt;9000),"Reboques",IF(AND(ISNUMBER(C2902),C2902&gt;0,C2902&lt;1000),"Veic. Leves","")))))))))))))))))))))</f>
        <v>Veic. Leves</v>
      </c>
      <c r="B2902" s="72"/>
      <c r="C2902" s="2">
        <v>52</v>
      </c>
      <c r="D2902" s="2">
        <v>91704</v>
      </c>
      <c r="E2902" s="3" t="s">
        <v>19949</v>
      </c>
      <c r="F2902" s="14" t="str">
        <f>IF(ISBLANK(K2902), "Apenas Solicitação", "Tem OC")</f>
        <v>Apenas Solicitação</v>
      </c>
      <c r="G2902" s="2">
        <v>1</v>
      </c>
      <c r="H2902" s="37">
        <f>G2902-I2902</f>
        <v>1</v>
      </c>
      <c r="I2902" s="38">
        <v>0</v>
      </c>
      <c r="J2902" s="4">
        <v>45798</v>
      </c>
      <c r="K2902" s="14"/>
      <c r="L2902" s="3"/>
      <c r="M2902" s="44" t="str">
        <f ca="1">IF(OR(N2902="", N2902=0), "", IF(N2902&gt;TODAY(), "No prazo", "Atrasado"))</f>
        <v/>
      </c>
      <c r="N2902" s="44" t="str">
        <f>IFERROR(K2902 + VALUE(LEFT(L2902, FIND(" ", L2902) - 1)), "")</f>
        <v/>
      </c>
      <c r="O2902" s="3" t="str">
        <f>IF(_xlfn.DAYS(K2902,J2902)&lt;0, "Aguardando OC", _xlfn.DAYS(K2902,J2902))</f>
        <v>Aguardando OC</v>
      </c>
      <c r="P2902" s="14">
        <v>403899</v>
      </c>
      <c r="Q2902" s="12"/>
      <c r="R2902" s="14">
        <v>0</v>
      </c>
      <c r="S2902" s="2">
        <v>221</v>
      </c>
      <c r="T2902" s="65" t="s">
        <v>1029</v>
      </c>
      <c r="U2902" s="21">
        <v>0</v>
      </c>
      <c r="V2902" s="2"/>
      <c r="W2902" s="43" t="str">
        <f>IFERROR(VLOOKUP(V2902, Fornecedores!A:C, 3, FALSE), "")</f>
        <v/>
      </c>
      <c r="X2902" s="43" t="str">
        <f>IFERROR(VLOOKUP(V2902, Fornecedores!A:E, 5, FALSE), "")</f>
        <v/>
      </c>
      <c r="Y2902" s="43" t="str">
        <f>IFERROR(VLOOKUP(V2902, Fornecedores!A:F, 6, FALSE), "")</f>
        <v/>
      </c>
      <c r="Z2902" s="14" t="str">
        <f>IF(H2902=0, "Pedido entregue!", "Pendente")</f>
        <v>Pendente</v>
      </c>
      <c r="AA2902" s="74"/>
      <c r="AB2902" s="58" t="str">
        <f>IF(Z2902="Pedido Entregue!", IF(AA2902=1, "Retirado do Almoxarifado", IF(AA2902=2, "Material devolvido", "Aguardando retirada")), IF(Z2902="Pendente", "Entrega pendente", ""))</f>
        <v>Entrega pendente</v>
      </c>
      <c r="AC2902" s="18">
        <v>1</v>
      </c>
      <c r="AD2902" s="18">
        <f>AC2902/SUMIF($P:$P,P2902,$AC:$AC)</f>
        <v>1</v>
      </c>
      <c r="AE2902" s="18">
        <f>IF(R2902=0,0,AC2902/SUMIF($R:$R,R2902,$AC:$AC))</f>
        <v>0</v>
      </c>
      <c r="AF2902" s="18">
        <f>IF(R2902=0,1,0)</f>
        <v>1</v>
      </c>
      <c r="AH2902" t="str">
        <f>TEXT(J2902,"MMMM")</f>
        <v>maio</v>
      </c>
    </row>
    <row r="2903" spans="1:34" ht="12.75" hidden="1" customHeight="1" x14ac:dyDescent="0.25">
      <c r="A2903" s="90" t="str">
        <f>IF(C2903="Oficina Diversos","Oficina Geral",
IF(ISNUMBER(FIND("Estoque - Colhedoras",C2903)),"Colhedoras",IF(ISNUMBER(FIND("Caldeiraria",C2903)),"Caldeiraria",IF(ISNUMBER(FIND("Borracharia",C2903)),"Borracharia",IF(ISNUMBER(FIND("Lubrificação",C2903)),"Lubrificação",
IF(ISNUMBER(FIND("Estoque - Carregadeiras",C2903)),"Carregadeiras",IF(ISNUMBER(FIND("Estoque - Veic. Leves",C2903)),"Veic. Leves",
IF(ISNUMBER(FIND("Estoque - Caminhões",C2903)),"Caminhões",IF(ISNUMBER(FIND("Estoque - Transbordos",C2903)),"Transbordos",
IF(ISNUMBER(FIND("Estoque - Tratores",C2903)),"Tratores",
IF(ISNUMBER(FIND("Estoque - Máquinas pesadas",C2903)),"Máquinas pesadas",
IF(ISNUMBER(FIND("Estoque - Reboques",C2903)),"Reboques",
IF(C2903="Estoque","Estoque",
IF(AND(ISNUMBER(C2903),C2903&gt;1000,C2903&lt;2000),"Caminhões",
IF(AND(ISNUMBER(C2903),C2903&gt;2000,C2903&lt;3000),"Tratores",
IF(AND(ISNUMBER(C2903),C2903&gt;3000,C2903&lt;4000),"Carregadeiras",
IF(AND(ISNUMBER(C2903),C2903&gt;4000,C2903&lt;5000),"Máquinas pesadas",
IF(AND(ISNUMBER(C2903),C2903&gt;5000,C2903&lt;6000),"Colhedoras",
IF(AND(ISNUMBER(C2903),C2903&gt;7000,C2903&lt;8000),"Irrigação",
IF(AND(ISNUMBER(C2903),C2903&gt;8000,C2903&lt;9000),"Reboques",IF(AND(ISNUMBER(C2903),C2903&gt;0,C2903&lt;1000),"Veic. Leves","")))))))))))))))))))))</f>
        <v>Reboques</v>
      </c>
      <c r="B2903" s="72"/>
      <c r="C2903" s="2">
        <v>8550</v>
      </c>
      <c r="D2903" s="2">
        <v>91705</v>
      </c>
      <c r="E2903" s="3" t="s">
        <v>19950</v>
      </c>
      <c r="F2903" s="14" t="str">
        <f>IF(ISBLANK(K2903), "Apenas Solicitação", "Tem OC")</f>
        <v>Tem OC</v>
      </c>
      <c r="G2903" s="2">
        <v>1</v>
      </c>
      <c r="H2903" s="37">
        <f>G2903-I2903</f>
        <v>0</v>
      </c>
      <c r="I2903" s="38">
        <v>1</v>
      </c>
      <c r="J2903" s="4">
        <v>45798</v>
      </c>
      <c r="K2903" s="180">
        <v>45803</v>
      </c>
      <c r="L2903" s="3" t="s">
        <v>20151</v>
      </c>
      <c r="M2903" s="44" t="str">
        <f ca="1">IF(OR(N2903="", N2903=0), "", IF(N2903&gt;TODAY(), "No prazo", "Atrasado"))</f>
        <v>Atrasado</v>
      </c>
      <c r="N2903" s="44">
        <f>IFERROR(K2903 + VALUE(LEFT(L2903, FIND(" ", L2903) - 1)), "")</f>
        <v>45803</v>
      </c>
      <c r="O2903" s="3">
        <f>IF(_xlfn.DAYS(K2903,J2903)&lt;0, "Aguardando OC", _xlfn.DAYS(K2903,J2903))</f>
        <v>5</v>
      </c>
      <c r="P2903" s="14">
        <v>403913</v>
      </c>
      <c r="Q2903" s="12"/>
      <c r="R2903" s="14">
        <v>168166</v>
      </c>
      <c r="S2903" s="2">
        <v>221</v>
      </c>
      <c r="T2903" s="65" t="s">
        <v>1029</v>
      </c>
      <c r="U2903" s="21">
        <v>74</v>
      </c>
      <c r="V2903" s="2">
        <v>3027</v>
      </c>
      <c r="W2903" s="43" t="str">
        <f>IFERROR(VLOOKUP(V2903, Fornecedores!A:C, 3, FALSE), "")</f>
        <v xml:space="preserve">TRUCK DIESEL        </v>
      </c>
      <c r="X2903" s="43" t="str">
        <f>IFERROR(VLOOKUP(V2903, Fornecedores!A:E, 5, FALSE), "")</f>
        <v>Jaboatão dos Guararapes</v>
      </c>
      <c r="Y2903" s="43" t="str">
        <f>IFERROR(VLOOKUP(V2903, Fornecedores!A:F, 6, FALSE), "")</f>
        <v>PE</v>
      </c>
      <c r="Z2903" s="14" t="str">
        <f>IF(H2903=0, "Pedido entregue!", "Pendente")</f>
        <v>Pedido entregue!</v>
      </c>
      <c r="AA2903" s="74"/>
      <c r="AB2903" s="58" t="str">
        <f>IF(Z2903="Pedido Entregue!", IF(AA2903=1, "Retirado do Almoxarifado", IF(AA2903=2, "Material devolvido", "Aguardando retirada")), IF(Z2903="Pendente", "Entrega pendente", ""))</f>
        <v>Aguardando retirada</v>
      </c>
      <c r="AC2903" s="18">
        <v>1</v>
      </c>
      <c r="AD2903" s="18">
        <f>AC2903/SUMIF($P:$P,P2903,$AC:$AC)</f>
        <v>1</v>
      </c>
      <c r="AE2903" s="18">
        <f>IF(R2903=0,0,AC2903/SUMIF($R:$R,R2903,$AC:$AC))</f>
        <v>0.5</v>
      </c>
      <c r="AF2903" s="18">
        <f>IF(R2903=0,1,0)</f>
        <v>0</v>
      </c>
      <c r="AH2903" t="str">
        <f>TEXT(J2903,"MMMM")</f>
        <v>maio</v>
      </c>
    </row>
    <row r="2904" spans="1:34" ht="12.75" hidden="1" customHeight="1" x14ac:dyDescent="0.25">
      <c r="A2904" s="90" t="str">
        <f>IF(C2904="Oficina Diversos","Oficina Geral",
IF(ISNUMBER(FIND("Estoque - Colhedoras",C2904)),"Colhedoras",IF(ISNUMBER(FIND("Caldeiraria",C2904)),"Caldeiraria",IF(ISNUMBER(FIND("Borracharia",C2904)),"Borracharia",IF(ISNUMBER(FIND("Lubrificação",C2904)),"Lubrificação",
IF(ISNUMBER(FIND("Estoque - Carregadeiras",C2904)),"Carregadeiras",IF(ISNUMBER(FIND("Estoque - Veic. Leves",C2904)),"Veic. Leves",
IF(ISNUMBER(FIND("Estoque - Caminhões",C2904)),"Caminhões",IF(ISNUMBER(FIND("Estoque - Transbordos",C2904)),"Transbordos",
IF(ISNUMBER(FIND("Estoque - Tratores",C2904)),"Tratores",
IF(ISNUMBER(FIND("Estoque - Máquinas pesadas",C2904)),"Máquinas pesadas",
IF(ISNUMBER(FIND("Estoque - Reboques",C2904)),"Reboques",
IF(C2904="Estoque","Estoque",
IF(AND(ISNUMBER(C2904),C2904&gt;1000,C2904&lt;2000),"Caminhões",
IF(AND(ISNUMBER(C2904),C2904&gt;2000,C2904&lt;3000),"Tratores",
IF(AND(ISNUMBER(C2904),C2904&gt;3000,C2904&lt;4000),"Carregadeiras",
IF(AND(ISNUMBER(C2904),C2904&gt;4000,C2904&lt;5000),"Máquinas pesadas",
IF(AND(ISNUMBER(C2904),C2904&gt;5000,C2904&lt;6000),"Colhedoras",
IF(AND(ISNUMBER(C2904),C2904&gt;7000,C2904&lt;8000),"Irrigação",
IF(AND(ISNUMBER(C2904),C2904&gt;8000,C2904&lt;9000),"Reboques",IF(AND(ISNUMBER(C2904),C2904&gt;0,C2904&lt;1000),"Veic. Leves","")))))))))))))))))))))</f>
        <v>Reboques</v>
      </c>
      <c r="B2904" s="72"/>
      <c r="C2904" s="2">
        <v>8550</v>
      </c>
      <c r="D2904" s="2">
        <v>91706</v>
      </c>
      <c r="E2904" s="3" t="s">
        <v>19951</v>
      </c>
      <c r="F2904" s="14" t="str">
        <f>IF(ISBLANK(K2904), "Apenas Solicitação", "Tem OC")</f>
        <v>Tem OC</v>
      </c>
      <c r="G2904" s="2">
        <v>1</v>
      </c>
      <c r="H2904" s="37">
        <f>G2904-I2904</f>
        <v>0</v>
      </c>
      <c r="I2904" s="38">
        <v>1</v>
      </c>
      <c r="J2904" s="4">
        <v>45798</v>
      </c>
      <c r="K2904" s="180">
        <v>45803</v>
      </c>
      <c r="L2904" s="3" t="s">
        <v>20151</v>
      </c>
      <c r="M2904" s="44" t="str">
        <f ca="1">IF(OR(N2904="", N2904=0), "", IF(N2904&gt;TODAY(), "No prazo", "Atrasado"))</f>
        <v>Atrasado</v>
      </c>
      <c r="N2904" s="44">
        <f>IFERROR(K2904 + VALUE(LEFT(L2904, FIND(" ", L2904) - 1)), "")</f>
        <v>45803</v>
      </c>
      <c r="O2904" s="3">
        <f>IF(_xlfn.DAYS(K2904,J2904)&lt;0, "Aguardando OC", _xlfn.DAYS(K2904,J2904))</f>
        <v>5</v>
      </c>
      <c r="P2904" s="14">
        <v>403914</v>
      </c>
      <c r="Q2904" s="12"/>
      <c r="R2904" s="14">
        <v>168166</v>
      </c>
      <c r="S2904" s="2">
        <v>221</v>
      </c>
      <c r="T2904" s="65" t="s">
        <v>1029</v>
      </c>
      <c r="U2904" s="21">
        <v>74</v>
      </c>
      <c r="V2904" s="2">
        <v>3027</v>
      </c>
      <c r="W2904" s="43" t="str">
        <f>IFERROR(VLOOKUP(V2904, Fornecedores!A:C, 3, FALSE), "")</f>
        <v xml:space="preserve">TRUCK DIESEL        </v>
      </c>
      <c r="X2904" s="43" t="str">
        <f>IFERROR(VLOOKUP(V2904, Fornecedores!A:E, 5, FALSE), "")</f>
        <v>Jaboatão dos Guararapes</v>
      </c>
      <c r="Y2904" s="43" t="str">
        <f>IFERROR(VLOOKUP(V2904, Fornecedores!A:F, 6, FALSE), "")</f>
        <v>PE</v>
      </c>
      <c r="Z2904" s="14" t="str">
        <f>IF(H2904=0, "Pedido entregue!", "Pendente")</f>
        <v>Pedido entregue!</v>
      </c>
      <c r="AA2904" s="74"/>
      <c r="AB2904" s="58" t="str">
        <f>IF(Z2904="Pedido Entregue!", IF(AA2904=1, "Retirado do Almoxarifado", IF(AA2904=2, "Material devolvido", "Aguardando retirada")), IF(Z2904="Pendente", "Entrega pendente", ""))</f>
        <v>Aguardando retirada</v>
      </c>
      <c r="AC2904" s="18">
        <v>1</v>
      </c>
      <c r="AD2904" s="18">
        <f>AC2904/SUMIF($P:$P,P2904,$AC:$AC)</f>
        <v>1</v>
      </c>
      <c r="AE2904" s="18">
        <f>IF(R2904=0,0,AC2904/SUMIF($R:$R,R2904,$AC:$AC))</f>
        <v>0.5</v>
      </c>
      <c r="AF2904" s="18">
        <f>IF(R2904=0,1,0)</f>
        <v>0</v>
      </c>
      <c r="AH2904" t="str">
        <f>TEXT(J2904,"MMMM")</f>
        <v>maio</v>
      </c>
    </row>
    <row r="2905" spans="1:34" ht="12.75" hidden="1" customHeight="1" x14ac:dyDescent="0.25">
      <c r="A2905" s="90" t="str">
        <f>IF(C2905="Oficina Diversos","Oficina Geral",
IF(ISNUMBER(FIND("Estoque - Colhedoras",C2905)),"Colhedoras",IF(ISNUMBER(FIND("Caldeiraria",C2905)),"Caldeiraria",IF(ISNUMBER(FIND("Borracharia",C2905)),"Borracharia",IF(ISNUMBER(FIND("Lubrificação",C2905)),"Lubrificação",
IF(ISNUMBER(FIND("Estoque - Carregadeiras",C2905)),"Carregadeiras",IF(ISNUMBER(FIND("Estoque - Veic. Leves",C2905)),"Veic. Leves",
IF(ISNUMBER(FIND("Estoque - Caminhões",C2905)),"Caminhões",IF(ISNUMBER(FIND("Estoque - Transbordos",C2905)),"Transbordos",
IF(ISNUMBER(FIND("Estoque - Tratores",C2905)),"Tratores",
IF(ISNUMBER(FIND("Estoque - Máquinas pesadas",C2905)),"Máquinas pesadas",
IF(ISNUMBER(FIND("Estoque - Reboques",C2905)),"Reboques",
IF(C2905="Estoque","Estoque",
IF(AND(ISNUMBER(C2905),C2905&gt;1000,C2905&lt;2000),"Caminhões",
IF(AND(ISNUMBER(C2905),C2905&gt;2000,C2905&lt;3000),"Tratores",
IF(AND(ISNUMBER(C2905),C2905&gt;3000,C2905&lt;4000),"Carregadeiras",
IF(AND(ISNUMBER(C2905),C2905&gt;4000,C2905&lt;5000),"Máquinas pesadas",
IF(AND(ISNUMBER(C2905),C2905&gt;5000,C2905&lt;6000),"Colhedoras",
IF(AND(ISNUMBER(C2905),C2905&gt;7000,C2905&lt;8000),"Irrigação",
IF(AND(ISNUMBER(C2905),C2905&gt;8000,C2905&lt;9000),"Reboques",IF(AND(ISNUMBER(C2905),C2905&gt;0,C2905&lt;1000),"Veic. Leves","")))))))))))))))))))))</f>
        <v>Reboques</v>
      </c>
      <c r="B2905" s="72"/>
      <c r="C2905" s="2">
        <v>8114</v>
      </c>
      <c r="D2905" s="2">
        <v>91710</v>
      </c>
      <c r="E2905" s="3" t="s">
        <v>20059</v>
      </c>
      <c r="F2905" s="14" t="str">
        <f>IF(ISBLANK(K2905), "Apenas Solicitação", "Tem OC")</f>
        <v>Tem OC</v>
      </c>
      <c r="G2905" s="2">
        <v>4</v>
      </c>
      <c r="H2905" s="37">
        <f>G2905-I2905</f>
        <v>0</v>
      </c>
      <c r="I2905" s="38">
        <v>4</v>
      </c>
      <c r="J2905" s="4">
        <v>45798</v>
      </c>
      <c r="K2905" s="180">
        <v>45803</v>
      </c>
      <c r="L2905" s="3" t="s">
        <v>20152</v>
      </c>
      <c r="M2905" s="44" t="str">
        <f ca="1">IF(OR(N2905="", N2905=0), "", IF(N2905&gt;TODAY(), "No prazo", "Atrasado"))</f>
        <v>Atrasado</v>
      </c>
      <c r="N2905" s="44">
        <f>IFERROR(K2905 + VALUE(LEFT(L2905, FIND(" ", L2905) - 1)), "")</f>
        <v>45804</v>
      </c>
      <c r="O2905" s="3">
        <f>IF(_xlfn.DAYS(K2905,J2905)&lt;0, "Aguardando OC", _xlfn.DAYS(K2905,J2905))</f>
        <v>5</v>
      </c>
      <c r="P2905" s="14">
        <v>403922</v>
      </c>
      <c r="Q2905" s="12"/>
      <c r="R2905" s="14">
        <v>168165</v>
      </c>
      <c r="S2905" s="2">
        <v>221</v>
      </c>
      <c r="T2905" s="65" t="s">
        <v>1029</v>
      </c>
      <c r="U2905" s="21">
        <v>352</v>
      </c>
      <c r="V2905" s="2">
        <v>10783</v>
      </c>
      <c r="W2905" s="43" t="str">
        <f>IFERROR(VLOOKUP(V2905, Fornecedores!A:C, 3, FALSE), "")</f>
        <v xml:space="preserve">MARRA DISTRIBUIDORA </v>
      </c>
      <c r="X2905" s="43" t="str">
        <f>IFERROR(VLOOKUP(V2905, Fornecedores!A:E, 5, FALSE), "")</f>
        <v>Ribeirão Preto</v>
      </c>
      <c r="Y2905" s="43" t="str">
        <f>IFERROR(VLOOKUP(V2905, Fornecedores!A:F, 6, FALSE), "")</f>
        <v>SP</v>
      </c>
      <c r="Z2905" s="14" t="str">
        <f>IF(H2905=0, "Pedido entregue!", "Pendente")</f>
        <v>Pedido entregue!</v>
      </c>
      <c r="AA2905" s="74"/>
      <c r="AB2905" s="58" t="str">
        <f>IF(Z2905="Pedido Entregue!", IF(AA2905=1, "Retirado do Almoxarifado", IF(AA2905=2, "Material devolvido", "Aguardando retirada")), IF(Z2905="Pendente", "Entrega pendente", ""))</f>
        <v>Aguardando retirada</v>
      </c>
      <c r="AC2905" s="18">
        <v>1</v>
      </c>
      <c r="AD2905" s="18">
        <f>AC2905/SUMIF($P:$P,P2905,$AC:$AC)</f>
        <v>1</v>
      </c>
      <c r="AE2905" s="18">
        <f>IF(R2905=0,0,AC2905/SUMIF($R:$R,R2905,$AC:$AC))</f>
        <v>0.25</v>
      </c>
      <c r="AF2905" s="18">
        <f>IF(R2905=0,1,0)</f>
        <v>0</v>
      </c>
      <c r="AH2905" t="str">
        <f>TEXT(J2905,"MMMM")</f>
        <v>maio</v>
      </c>
    </row>
    <row r="2906" spans="1:34" ht="12.75" hidden="1" customHeight="1" x14ac:dyDescent="0.25">
      <c r="A2906" s="90" t="str">
        <f>IF(C2906="Oficina Diversos","Oficina Geral",
IF(ISNUMBER(FIND("Estoque - Colhedoras",C2906)),"Colhedoras",IF(ISNUMBER(FIND("Caldeiraria",C2906)),"Caldeiraria",IF(ISNUMBER(FIND("Borracharia",C2906)),"Borracharia",IF(ISNUMBER(FIND("Lubrificação",C2906)),"Lubrificação",
IF(ISNUMBER(FIND("Estoque - Carregadeiras",C2906)),"Carregadeiras",IF(ISNUMBER(FIND("Estoque - Veic. Leves",C2906)),"Veic. Leves",
IF(ISNUMBER(FIND("Estoque - Caminhões",C2906)),"Caminhões",IF(ISNUMBER(FIND("Estoque - Transbordos",C2906)),"Transbordos",
IF(ISNUMBER(FIND("Estoque - Tratores",C2906)),"Tratores",
IF(ISNUMBER(FIND("Estoque - Máquinas pesadas",C2906)),"Máquinas pesadas",
IF(ISNUMBER(FIND("Estoque - Reboques",C2906)),"Reboques",
IF(C2906="Estoque","Estoque",
IF(AND(ISNUMBER(C2906),C2906&gt;1000,C2906&lt;2000),"Caminhões",
IF(AND(ISNUMBER(C2906),C2906&gt;2000,C2906&lt;3000),"Tratores",
IF(AND(ISNUMBER(C2906),C2906&gt;3000,C2906&lt;4000),"Carregadeiras",
IF(AND(ISNUMBER(C2906),C2906&gt;4000,C2906&lt;5000),"Máquinas pesadas",
IF(AND(ISNUMBER(C2906),C2906&gt;5000,C2906&lt;6000),"Colhedoras",
IF(AND(ISNUMBER(C2906),C2906&gt;7000,C2906&lt;8000),"Irrigação",
IF(AND(ISNUMBER(C2906),C2906&gt;8000,C2906&lt;9000),"Reboques",IF(AND(ISNUMBER(C2906),C2906&gt;0,C2906&lt;1000),"Veic. Leves","")))))))))))))))))))))</f>
        <v>Reboques</v>
      </c>
      <c r="C2906" s="107">
        <v>8114</v>
      </c>
      <c r="D2906" s="107">
        <v>91711</v>
      </c>
      <c r="E2906" s="108" t="s">
        <v>20060</v>
      </c>
      <c r="F2906" s="101" t="str">
        <f>IF(ISBLANK(K2906), "Apenas Solicitação", "Tem OC")</f>
        <v>Tem OC</v>
      </c>
      <c r="G2906" s="107">
        <v>4</v>
      </c>
      <c r="H2906" s="37">
        <f>G2906-I2906</f>
        <v>0</v>
      </c>
      <c r="I2906" s="103">
        <v>4</v>
      </c>
      <c r="J2906" s="109">
        <v>45798</v>
      </c>
      <c r="K2906" s="190">
        <v>45803</v>
      </c>
      <c r="L2906" s="108" t="s">
        <v>20152</v>
      </c>
      <c r="M2906" s="104" t="str">
        <f ca="1">IF(OR(N2906="", N2906=0), "", IF(N2906&gt;TODAY(), "No prazo", "Atrasado"))</f>
        <v>Atrasado</v>
      </c>
      <c r="N2906" s="104">
        <f>IFERROR(K2906 + VALUE(LEFT(L2906, FIND(" ", L2906) - 1)), "")</f>
        <v>45804</v>
      </c>
      <c r="O2906" s="105">
        <f>IF(_xlfn.DAYS(K2906,J2906)&lt;0, "Aguardando OC", _xlfn.DAYS(K2906,J2906))</f>
        <v>5</v>
      </c>
      <c r="P2906" s="196">
        <v>403923</v>
      </c>
      <c r="Q2906" s="12"/>
      <c r="R2906" s="196">
        <v>168165</v>
      </c>
      <c r="S2906" s="107">
        <v>221</v>
      </c>
      <c r="T2906" s="65" t="s">
        <v>1029</v>
      </c>
      <c r="U2906" s="110">
        <v>880</v>
      </c>
      <c r="V2906" s="107">
        <v>10783</v>
      </c>
      <c r="W2906" s="105" t="str">
        <f>IFERROR(VLOOKUP(V2906, Fornecedores!A:C, 3, FALSE), "")</f>
        <v xml:space="preserve">MARRA DISTRIBUIDORA </v>
      </c>
      <c r="X2906" s="105" t="str">
        <f>IFERROR(VLOOKUP(V2906, Fornecedores!A:E, 5, FALSE), "")</f>
        <v>Ribeirão Preto</v>
      </c>
      <c r="Y2906" s="105" t="str">
        <f>IFERROR(VLOOKUP(V2906, Fornecedores!A:F, 6, FALSE), "")</f>
        <v>SP</v>
      </c>
      <c r="Z2906" s="101" t="str">
        <f>IF(H2906=0, "Pedido entregue!", "Pendente")</f>
        <v>Pedido entregue!</v>
      </c>
      <c r="AB2906" s="58" t="str">
        <f>IF(Z2906="Pedido Entregue!", IF(AA2906=1, "Retirado do Almoxarifado", IF(AA2906=2, "Material devolvido", "Aguardando retirada")), IF(Z2906="Pendente", "Entrega pendente", ""))</f>
        <v>Aguardando retirada</v>
      </c>
      <c r="AC2906" s="18">
        <v>1</v>
      </c>
      <c r="AD2906" s="18">
        <f>AC2906/SUMIF($P:$P,P2906,$AC:$AC)</f>
        <v>1</v>
      </c>
      <c r="AE2906" s="18">
        <f>IF(R2906=0,0,AC2906/SUMIF($R:$R,R2906,$AC:$AC))</f>
        <v>0.25</v>
      </c>
      <c r="AF2906" s="18">
        <f>IF(R2906=0,1,0)</f>
        <v>0</v>
      </c>
      <c r="AH2906" t="str">
        <f>TEXT(J2906,"MMMM")</f>
        <v>maio</v>
      </c>
    </row>
    <row r="2907" spans="1:34" ht="12.75" hidden="1" customHeight="1" x14ac:dyDescent="0.25">
      <c r="A2907" s="90" t="str">
        <f>IF(C2907="Oficina Diversos","Oficina Geral",
IF(ISNUMBER(FIND("Estoque - Colhedoras",C2907)),"Colhedoras",IF(ISNUMBER(FIND("Caldeiraria",C2907)),"Caldeiraria",IF(ISNUMBER(FIND("Borracharia",C2907)),"Borracharia",IF(ISNUMBER(FIND("Lubrificação",C2907)),"Lubrificação",
IF(ISNUMBER(FIND("Estoque - Carregadeiras",C2907)),"Carregadeiras",IF(ISNUMBER(FIND("Estoque - Veic. Leves",C2907)),"Veic. Leves",
IF(ISNUMBER(FIND("Estoque - Caminhões",C2907)),"Caminhões",IF(ISNUMBER(FIND("Estoque - Transbordos",C2907)),"Transbordos",
IF(ISNUMBER(FIND("Estoque - Tratores",C2907)),"Tratores",
IF(ISNUMBER(FIND("Estoque - Máquinas pesadas",C2907)),"Máquinas pesadas",
IF(ISNUMBER(FIND("Estoque - Reboques",C2907)),"Reboques",
IF(C2907="Estoque","Estoque",
IF(AND(ISNUMBER(C2907),C2907&gt;1000,C2907&lt;2000),"Caminhões",
IF(AND(ISNUMBER(C2907),C2907&gt;2000,C2907&lt;3000),"Tratores",
IF(AND(ISNUMBER(C2907),C2907&gt;3000,C2907&lt;4000),"Carregadeiras",
IF(AND(ISNUMBER(C2907),C2907&gt;4000,C2907&lt;5000),"Máquinas pesadas",
IF(AND(ISNUMBER(C2907),C2907&gt;5000,C2907&lt;6000),"Colhedoras",
IF(AND(ISNUMBER(C2907),C2907&gt;7000,C2907&lt;8000),"Irrigação",
IF(AND(ISNUMBER(C2907),C2907&gt;8000,C2907&lt;9000),"Reboques",IF(AND(ISNUMBER(C2907),C2907&gt;0,C2907&lt;1000),"Veic. Leves","")))))))))))))))))))))</f>
        <v>Reboques</v>
      </c>
      <c r="C2907" s="107">
        <v>8114</v>
      </c>
      <c r="D2907" s="107">
        <v>91713</v>
      </c>
      <c r="E2907" s="108" t="s">
        <v>20061</v>
      </c>
      <c r="F2907" s="101" t="str">
        <f>IF(ISBLANK(K2907), "Apenas Solicitação", "Tem OC")</f>
        <v>Tem OC</v>
      </c>
      <c r="G2907" s="107">
        <v>8</v>
      </c>
      <c r="H2907" s="37">
        <f>G2907-I2907</f>
        <v>0</v>
      </c>
      <c r="I2907" s="103">
        <v>8</v>
      </c>
      <c r="J2907" s="109">
        <v>45798</v>
      </c>
      <c r="K2907" s="190">
        <v>45803</v>
      </c>
      <c r="L2907" s="108" t="s">
        <v>20152</v>
      </c>
      <c r="M2907" s="104" t="str">
        <f ca="1">IF(OR(N2907="", N2907=0), "", IF(N2907&gt;TODAY(), "No prazo", "Atrasado"))</f>
        <v>Atrasado</v>
      </c>
      <c r="N2907" s="104">
        <f>IFERROR(K2907 + VALUE(LEFT(L2907, FIND(" ", L2907) - 1)), "")</f>
        <v>45804</v>
      </c>
      <c r="O2907" s="105">
        <f>IF(_xlfn.DAYS(K2907,J2907)&lt;0, "Aguardando OC", _xlfn.DAYS(K2907,J2907))</f>
        <v>5</v>
      </c>
      <c r="P2907" s="196">
        <v>403924</v>
      </c>
      <c r="Q2907" s="12"/>
      <c r="R2907" s="196">
        <v>168165</v>
      </c>
      <c r="S2907" s="107">
        <v>221</v>
      </c>
      <c r="T2907" s="65" t="s">
        <v>1029</v>
      </c>
      <c r="U2907" s="110">
        <v>320</v>
      </c>
      <c r="V2907" s="107">
        <v>10783</v>
      </c>
      <c r="W2907" s="105" t="str">
        <f>IFERROR(VLOOKUP(V2907, Fornecedores!A:C, 3, FALSE), "")</f>
        <v xml:space="preserve">MARRA DISTRIBUIDORA </v>
      </c>
      <c r="X2907" s="105" t="str">
        <f>IFERROR(VLOOKUP(V2907, Fornecedores!A:E, 5, FALSE), "")</f>
        <v>Ribeirão Preto</v>
      </c>
      <c r="Y2907" s="105" t="str">
        <f>IFERROR(VLOOKUP(V2907, Fornecedores!A:F, 6, FALSE), "")</f>
        <v>SP</v>
      </c>
      <c r="Z2907" s="101" t="str">
        <f>IF(H2907=0, "Pedido entregue!", "Pendente")</f>
        <v>Pedido entregue!</v>
      </c>
      <c r="AB2907" s="58" t="str">
        <f>IF(Z2907="Pedido Entregue!", IF(AA2907=1, "Retirado do Almoxarifado", IF(AA2907=2, "Material devolvido", "Aguardando retirada")), IF(Z2907="Pendente", "Entrega pendente", ""))</f>
        <v>Aguardando retirada</v>
      </c>
      <c r="AC2907" s="18">
        <v>1</v>
      </c>
      <c r="AD2907" s="18">
        <f>AC2907/SUMIF($P:$P,P2907,$AC:$AC)</f>
        <v>1</v>
      </c>
      <c r="AE2907" s="18">
        <f>IF(R2907=0,0,AC2907/SUMIF($R:$R,R2907,$AC:$AC))</f>
        <v>0.25</v>
      </c>
      <c r="AF2907" s="18">
        <f>IF(R2907=0,1,0)</f>
        <v>0</v>
      </c>
      <c r="AH2907" t="str">
        <f>TEXT(J2907,"MMMM")</f>
        <v>maio</v>
      </c>
    </row>
    <row r="2908" spans="1:34" ht="12.75" hidden="1" customHeight="1" x14ac:dyDescent="0.25">
      <c r="A2908" s="90" t="str">
        <f>IF(C2908="Oficina Diversos","Oficina Geral",
IF(ISNUMBER(FIND("Estoque - Colhedoras",C2908)),"Colhedoras",IF(ISNUMBER(FIND("Caldeiraria",C2908)),"Caldeiraria",IF(ISNUMBER(FIND("Borracharia",C2908)),"Borracharia",IF(ISNUMBER(FIND("Lubrificação",C2908)),"Lubrificação",
IF(ISNUMBER(FIND("Estoque - Carregadeiras",C2908)),"Carregadeiras",IF(ISNUMBER(FIND("Estoque - Veic. Leves",C2908)),"Veic. Leves",
IF(ISNUMBER(FIND("Estoque - Caminhões",C2908)),"Caminhões",IF(ISNUMBER(FIND("Estoque - Transbordos",C2908)),"Transbordos",
IF(ISNUMBER(FIND("Estoque - Tratores",C2908)),"Tratores",
IF(ISNUMBER(FIND("Estoque - Máquinas pesadas",C2908)),"Máquinas pesadas",
IF(ISNUMBER(FIND("Estoque - Reboques",C2908)),"Reboques",
IF(C2908="Estoque","Estoque",
IF(AND(ISNUMBER(C2908),C2908&gt;1000,C2908&lt;2000),"Caminhões",
IF(AND(ISNUMBER(C2908),C2908&gt;2000,C2908&lt;3000),"Tratores",
IF(AND(ISNUMBER(C2908),C2908&gt;3000,C2908&lt;4000),"Carregadeiras",
IF(AND(ISNUMBER(C2908),C2908&gt;4000,C2908&lt;5000),"Máquinas pesadas",
IF(AND(ISNUMBER(C2908),C2908&gt;5000,C2908&lt;6000),"Colhedoras",
IF(AND(ISNUMBER(C2908),C2908&gt;7000,C2908&lt;8000),"Irrigação",
IF(AND(ISNUMBER(C2908),C2908&gt;8000,C2908&lt;9000),"Reboques",IF(AND(ISNUMBER(C2908),C2908&gt;0,C2908&lt;1000),"Veic. Leves","")))))))))))))))))))))</f>
        <v>Reboques</v>
      </c>
      <c r="B2908" s="72"/>
      <c r="C2908" s="2">
        <v>8114</v>
      </c>
      <c r="D2908" s="2">
        <v>91714</v>
      </c>
      <c r="E2908" s="3" t="s">
        <v>20062</v>
      </c>
      <c r="F2908" s="14" t="str">
        <f>IF(ISBLANK(K2908), "Apenas Solicitação", "Tem OC")</f>
        <v>Tem OC</v>
      </c>
      <c r="G2908" s="2">
        <v>10</v>
      </c>
      <c r="H2908" s="37">
        <f>G2908-I2908</f>
        <v>0</v>
      </c>
      <c r="I2908" s="38">
        <v>10</v>
      </c>
      <c r="J2908" s="4">
        <v>45798</v>
      </c>
      <c r="K2908" s="180">
        <v>45803</v>
      </c>
      <c r="L2908" s="3" t="s">
        <v>20152</v>
      </c>
      <c r="M2908" s="44" t="str">
        <f ca="1">IF(OR(N2908="", N2908=0), "", IF(N2908&gt;TODAY(), "No prazo", "Atrasado"))</f>
        <v>Atrasado</v>
      </c>
      <c r="N2908" s="44">
        <f>IFERROR(K2908 + VALUE(LEFT(L2908, FIND(" ", L2908) - 1)), "")</f>
        <v>45804</v>
      </c>
      <c r="O2908" s="3">
        <f>IF(_xlfn.DAYS(K2908,J2908)&lt;0, "Aguardando OC", _xlfn.DAYS(K2908,J2908))</f>
        <v>5</v>
      </c>
      <c r="P2908" s="14">
        <v>403925</v>
      </c>
      <c r="Q2908" s="12"/>
      <c r="R2908" s="14">
        <v>168165</v>
      </c>
      <c r="S2908" s="2">
        <v>221</v>
      </c>
      <c r="T2908" s="65" t="s">
        <v>1029</v>
      </c>
      <c r="U2908" s="21">
        <v>220</v>
      </c>
      <c r="V2908" s="2">
        <v>10783</v>
      </c>
      <c r="W2908" s="43" t="str">
        <f>IFERROR(VLOOKUP(V2908, Fornecedores!A:C, 3, FALSE), "")</f>
        <v xml:space="preserve">MARRA DISTRIBUIDORA </v>
      </c>
      <c r="X2908" s="43" t="str">
        <f>IFERROR(VLOOKUP(V2908, Fornecedores!A:E, 5, FALSE), "")</f>
        <v>Ribeirão Preto</v>
      </c>
      <c r="Y2908" s="43" t="str">
        <f>IFERROR(VLOOKUP(V2908, Fornecedores!A:F, 6, FALSE), "")</f>
        <v>SP</v>
      </c>
      <c r="Z2908" s="14" t="str">
        <f>IF(H2908=0, "Pedido entregue!", "Pendente")</f>
        <v>Pedido entregue!</v>
      </c>
      <c r="AA2908" s="74"/>
      <c r="AB2908" s="58" t="str">
        <f>IF(Z2908="Pedido Entregue!", IF(AA2908=1, "Retirado do Almoxarifado", IF(AA2908=2, "Material devolvido", "Aguardando retirada")), IF(Z2908="Pendente", "Entrega pendente", ""))</f>
        <v>Aguardando retirada</v>
      </c>
      <c r="AC2908" s="18">
        <v>1</v>
      </c>
      <c r="AD2908" s="18">
        <f>AC2908/SUMIF($P:$P,P2908,$AC:$AC)</f>
        <v>1</v>
      </c>
      <c r="AE2908" s="18">
        <f>IF(R2908=0,0,AC2908/SUMIF($R:$R,R2908,$AC:$AC))</f>
        <v>0.25</v>
      </c>
      <c r="AF2908" s="18">
        <f>IF(R2908=0,1,0)</f>
        <v>0</v>
      </c>
      <c r="AH2908" t="str">
        <f>TEXT(J2908,"MMMM")</f>
        <v>maio</v>
      </c>
    </row>
    <row r="2909" spans="1:34" ht="12.75" hidden="1" customHeight="1" x14ac:dyDescent="0.25">
      <c r="A2909" s="90" t="str">
        <f>IF(C2909="Oficina Diversos","Oficina Geral",
IF(ISNUMBER(FIND("Estoque - Colhedoras",C2909)),"Colhedoras",IF(ISNUMBER(FIND("Caldeiraria",C2909)),"Caldeiraria",IF(ISNUMBER(FIND("Borracharia",C2909)),"Borracharia",IF(ISNUMBER(FIND("Lubrificação",C2909)),"Lubrificação",
IF(ISNUMBER(FIND("Estoque - Carregadeiras",C2909)),"Carregadeiras",IF(ISNUMBER(FIND("Estoque - Veic. Leves",C2909)),"Veic. Leves",
IF(ISNUMBER(FIND("Estoque - Caminhões",C2909)),"Caminhões",IF(ISNUMBER(FIND("Estoque - Transbordos",C2909)),"Transbordos",
IF(ISNUMBER(FIND("Estoque - Tratores",C2909)),"Tratores",
IF(ISNUMBER(FIND("Estoque - Máquinas pesadas",C2909)),"Máquinas pesadas",
IF(ISNUMBER(FIND("Estoque - Reboques",C2909)),"Reboques",
IF(C2909="Estoque","Estoque",
IF(AND(ISNUMBER(C2909),C2909&gt;1000,C2909&lt;2000),"Caminhões",
IF(AND(ISNUMBER(C2909),C2909&gt;2000,C2909&lt;3000),"Tratores",
IF(AND(ISNUMBER(C2909),C2909&gt;3000,C2909&lt;4000),"Carregadeiras",
IF(AND(ISNUMBER(C2909),C2909&gt;4000,C2909&lt;5000),"Máquinas pesadas",
IF(AND(ISNUMBER(C2909),C2909&gt;5000,C2909&lt;6000),"Colhedoras",
IF(AND(ISNUMBER(C2909),C2909&gt;7000,C2909&lt;8000),"Irrigação",
IF(AND(ISNUMBER(C2909),C2909&gt;8000,C2909&lt;9000),"Reboques",IF(AND(ISNUMBER(C2909),C2909&gt;0,C2909&lt;1000),"Veic. Leves","")))))))))))))))))))))</f>
        <v>Oficina Geral</v>
      </c>
      <c r="B2909" s="72"/>
      <c r="C2909" s="2" t="s">
        <v>661</v>
      </c>
      <c r="D2909" s="2">
        <v>91745</v>
      </c>
      <c r="E2909" s="3" t="s">
        <v>20082</v>
      </c>
      <c r="F2909" s="14" t="str">
        <f>IF(ISBLANK(K2909), "Apenas Solicitação", "Tem OC")</f>
        <v>Tem OC</v>
      </c>
      <c r="G2909" s="2">
        <v>1</v>
      </c>
      <c r="H2909" s="37">
        <f>G2909-I2909</f>
        <v>0</v>
      </c>
      <c r="I2909" s="38">
        <v>1</v>
      </c>
      <c r="J2909" s="4">
        <v>45799</v>
      </c>
      <c r="K2909" s="180">
        <v>45805</v>
      </c>
      <c r="L2909" s="3" t="s">
        <v>20156</v>
      </c>
      <c r="M2909" s="44" t="str">
        <f ca="1">IF(OR(N2909="", N2909=0), "", IF(N2909&gt;TODAY(), "No prazo", "Atrasado"))</f>
        <v>Atrasado</v>
      </c>
      <c r="N2909" s="44">
        <f>IFERROR(K2909 + VALUE(LEFT(L2909, FIND(" ", L2909) - 1)), "")</f>
        <v>45825</v>
      </c>
      <c r="O2909" s="3">
        <f>IF(_xlfn.DAYS(K2909,J2909)&lt;0, "Aguardando OC", _xlfn.DAYS(K2909,J2909))</f>
        <v>6</v>
      </c>
      <c r="P2909" s="14">
        <v>404130</v>
      </c>
      <c r="Q2909" s="12"/>
      <c r="R2909" s="14">
        <v>168294</v>
      </c>
      <c r="S2909" s="2">
        <v>221</v>
      </c>
      <c r="T2909" s="65" t="s">
        <v>1029</v>
      </c>
      <c r="U2909" s="21">
        <v>264.89999999999998</v>
      </c>
      <c r="V2909" s="2">
        <v>4829</v>
      </c>
      <c r="W2909" s="43" t="str">
        <f>IFERROR(VLOOKUP(V2909, Fornecedores!A:C, 3, FALSE), "")</f>
        <v>FERRAMENTEC</v>
      </c>
      <c r="X2909" s="43" t="str">
        <f>IFERROR(VLOOKUP(V2909, Fornecedores!A:E, 5, FALSE), "")</f>
        <v>João Pessoa</v>
      </c>
      <c r="Y2909" s="43" t="str">
        <f>IFERROR(VLOOKUP(V2909, Fornecedores!A:F, 6, FALSE), "")</f>
        <v>PB</v>
      </c>
      <c r="Z2909" s="14" t="str">
        <f>IF(H2909=0, "Pedido entregue!", "Pendente")</f>
        <v>Pedido entregue!</v>
      </c>
      <c r="AA2909" s="74"/>
      <c r="AB2909" s="58" t="str">
        <f>IF(Z2909="Pedido Entregue!", IF(AA2909=1, "Retirado do Almoxarifado", IF(AA2909=2, "Material devolvido", "Aguardando retirada")), IF(Z2909="Pendente", "Entrega pendente", ""))</f>
        <v>Aguardando retirada</v>
      </c>
      <c r="AC2909" s="18">
        <v>1</v>
      </c>
      <c r="AD2909" s="18">
        <f>AC2909/SUMIF($P:$P,P2909,$AC:$AC)</f>
        <v>1</v>
      </c>
      <c r="AE2909" s="18">
        <f>IF(R2909=0,0,AC2909/SUMIF($R:$R,R2909,$AC:$AC))</f>
        <v>1</v>
      </c>
      <c r="AF2909" s="18">
        <f>IF(R2909=0,1,0)</f>
        <v>0</v>
      </c>
      <c r="AH2909" t="str">
        <f>TEXT(J2909,"MMMM")</f>
        <v>maio</v>
      </c>
    </row>
    <row r="2910" spans="1:34" ht="12.75" hidden="1" customHeight="1" x14ac:dyDescent="0.25">
      <c r="A2910" s="90" t="str">
        <f>IF(C2910="Oficina Diversos","Oficina Geral",
IF(ISNUMBER(FIND("Estoque - Colhedoras",C2910)),"Colhedoras",IF(ISNUMBER(FIND("Caldeiraria",C2910)),"Caldeiraria",IF(ISNUMBER(FIND("Borracharia",C2910)),"Borracharia",IF(ISNUMBER(FIND("Lubrificação",C2910)),"Lubrificação",
IF(ISNUMBER(FIND("Estoque - Carregadeiras",C2910)),"Carregadeiras",IF(ISNUMBER(FIND("Estoque - Veic. Leves",C2910)),"Veic. Leves",
IF(ISNUMBER(FIND("Estoque - Caminhões",C2910)),"Caminhões",IF(ISNUMBER(FIND("Estoque - Transbordos",C2910)),"Transbordos",
IF(ISNUMBER(FIND("Estoque - Tratores",C2910)),"Tratores",
IF(ISNUMBER(FIND("Estoque - Máquinas pesadas",C2910)),"Máquinas pesadas",
IF(ISNUMBER(FIND("Estoque - Reboques",C2910)),"Reboques",
IF(C2910="Estoque","Estoque",
IF(AND(ISNUMBER(C2910),C2910&gt;1000,C2910&lt;2000),"Caminhões",
IF(AND(ISNUMBER(C2910),C2910&gt;2000,C2910&lt;3000),"Tratores",
IF(AND(ISNUMBER(C2910),C2910&gt;3000,C2910&lt;4000),"Carregadeiras",
IF(AND(ISNUMBER(C2910),C2910&gt;4000,C2910&lt;5000),"Máquinas pesadas",
IF(AND(ISNUMBER(C2910),C2910&gt;5000,C2910&lt;6000),"Colhedoras",
IF(AND(ISNUMBER(C2910),C2910&gt;7000,C2910&lt;8000),"Irrigação",
IF(AND(ISNUMBER(C2910),C2910&gt;8000,C2910&lt;9000),"Reboques",IF(AND(ISNUMBER(C2910),C2910&gt;0,C2910&lt;1000),"Veic. Leves","")))))))))))))))))))))</f>
        <v>Carregadeiras</v>
      </c>
      <c r="B2910" s="72"/>
      <c r="C2910" s="2" t="s">
        <v>1091</v>
      </c>
      <c r="D2910" s="2">
        <v>91798</v>
      </c>
      <c r="E2910" s="3" t="s">
        <v>20097</v>
      </c>
      <c r="F2910" s="14" t="str">
        <f>IF(ISBLANK(K2910), "Apenas Solicitação", "Tem OC")</f>
        <v>Tem OC</v>
      </c>
      <c r="G2910" s="2">
        <v>5</v>
      </c>
      <c r="H2910" s="37">
        <f>G2910-I2910</f>
        <v>0</v>
      </c>
      <c r="I2910" s="38">
        <v>5</v>
      </c>
      <c r="J2910" s="4">
        <v>45803</v>
      </c>
      <c r="K2910" s="180">
        <v>45804</v>
      </c>
      <c r="L2910" s="3" t="s">
        <v>20151</v>
      </c>
      <c r="M2910" s="44" t="str">
        <f ca="1">IF(OR(N2910="", N2910=0), "", IF(N2910&gt;TODAY(), "No prazo", "Atrasado"))</f>
        <v>Atrasado</v>
      </c>
      <c r="N2910" s="44">
        <f>IFERROR(K2910 + VALUE(LEFT(L2910, FIND(" ", L2910) - 1)), "")</f>
        <v>45804</v>
      </c>
      <c r="O2910" s="3">
        <f>IF(_xlfn.DAYS(K2910,J2910)&lt;0, "Aguardando OC", _xlfn.DAYS(K2910,J2910))</f>
        <v>1</v>
      </c>
      <c r="P2910" s="14">
        <v>404489</v>
      </c>
      <c r="Q2910" s="12"/>
      <c r="R2910" s="14">
        <v>168258</v>
      </c>
      <c r="S2910" s="2">
        <v>221</v>
      </c>
      <c r="T2910" s="65" t="s">
        <v>1029</v>
      </c>
      <c r="U2910" s="21">
        <v>204.5</v>
      </c>
      <c r="V2910" s="2">
        <v>10057</v>
      </c>
      <c r="W2910" s="43" t="str">
        <f>IFERROR(VLOOKUP(V2910, Fornecedores!A:C, 3, FALSE), "")</f>
        <v>ARMAZEM MIX</v>
      </c>
      <c r="X2910" s="43" t="str">
        <f>IFERROR(VLOOKUP(V2910, Fornecedores!A:E, 5, FALSE), "")</f>
        <v>Recife</v>
      </c>
      <c r="Y2910" s="43" t="str">
        <f>IFERROR(VLOOKUP(V2910, Fornecedores!A:F, 6, FALSE), "")</f>
        <v>PE</v>
      </c>
      <c r="Z2910" s="14" t="str">
        <f>IF(H2910=0, "Pedido entregue!", "Pendente")</f>
        <v>Pedido entregue!</v>
      </c>
      <c r="AA2910" s="74"/>
      <c r="AB2910" s="58" t="str">
        <f>IF(Z2910="Pedido Entregue!", IF(AA2910=1, "Retirado do Almoxarifado", IF(AA2910=2, "Material devolvido", "Aguardando retirada")), IF(Z2910="Pendente", "Entrega pendente", ""))</f>
        <v>Aguardando retirada</v>
      </c>
      <c r="AC2910" s="18">
        <v>1</v>
      </c>
      <c r="AD2910" s="18">
        <f>AC2910/SUMIF($P:$P,P2910,$AC:$AC)</f>
        <v>1</v>
      </c>
      <c r="AE2910" s="18">
        <f>IF(R2910=0,0,AC2910/SUMIF($R:$R,R2910,$AC:$AC))</f>
        <v>0.16666666666666666</v>
      </c>
      <c r="AF2910" s="18">
        <f>IF(R2910=0,1,0)</f>
        <v>0</v>
      </c>
      <c r="AH2910" t="str">
        <f>TEXT(J2910,"MMMM")</f>
        <v>maio</v>
      </c>
    </row>
    <row r="2911" spans="1:34" ht="12.75" hidden="1" customHeight="1" x14ac:dyDescent="0.25">
      <c r="A2911" s="90" t="str">
        <f>IF(C2911="Oficina Diversos","Oficina Geral",
IF(ISNUMBER(FIND("Estoque - Colhedoras",C2911)),"Colhedoras",IF(ISNUMBER(FIND("Caldeiraria",C2911)),"Caldeiraria",IF(ISNUMBER(FIND("Borracharia",C2911)),"Borracharia",IF(ISNUMBER(FIND("Lubrificação",C2911)),"Lubrificação",
IF(ISNUMBER(FIND("Estoque - Carregadeiras",C2911)),"Carregadeiras",IF(ISNUMBER(FIND("Estoque - Veic. Leves",C2911)),"Veic. Leves",
IF(ISNUMBER(FIND("Estoque - Caminhões",C2911)),"Caminhões",IF(ISNUMBER(FIND("Estoque - Transbordos",C2911)),"Transbordos",
IF(ISNUMBER(FIND("Estoque - Tratores",C2911)),"Tratores",
IF(ISNUMBER(FIND("Estoque - Máquinas pesadas",C2911)),"Máquinas pesadas",
IF(ISNUMBER(FIND("Estoque - Reboques",C2911)),"Reboques",
IF(C2911="Estoque","Estoque",
IF(AND(ISNUMBER(C2911),C2911&gt;1000,C2911&lt;2000),"Caminhões",
IF(AND(ISNUMBER(C2911),C2911&gt;2000,C2911&lt;3000),"Tratores",
IF(AND(ISNUMBER(C2911),C2911&gt;3000,C2911&lt;4000),"Carregadeiras",
IF(AND(ISNUMBER(C2911),C2911&gt;4000,C2911&lt;5000),"Máquinas pesadas",
IF(AND(ISNUMBER(C2911),C2911&gt;5000,C2911&lt;6000),"Colhedoras",
IF(AND(ISNUMBER(C2911),C2911&gt;7000,C2911&lt;8000),"Irrigação",
IF(AND(ISNUMBER(C2911),C2911&gt;8000,C2911&lt;9000),"Reboques",IF(AND(ISNUMBER(C2911),C2911&gt;0,C2911&lt;1000),"Veic. Leves","")))))))))))))))))))))</f>
        <v>Carregadeiras</v>
      </c>
      <c r="B2911" s="72"/>
      <c r="C2911" s="2" t="s">
        <v>1091</v>
      </c>
      <c r="D2911" s="2">
        <v>91799</v>
      </c>
      <c r="E2911" s="3" t="s">
        <v>20098</v>
      </c>
      <c r="F2911" s="14" t="str">
        <f>IF(ISBLANK(K2911), "Apenas Solicitação", "Tem OC")</f>
        <v>Tem OC</v>
      </c>
      <c r="G2911" s="2">
        <v>3</v>
      </c>
      <c r="H2911" s="37">
        <f>G2911-I2911</f>
        <v>0</v>
      </c>
      <c r="I2911" s="38">
        <v>3</v>
      </c>
      <c r="J2911" s="4">
        <v>45803</v>
      </c>
      <c r="K2911" s="180">
        <v>45804</v>
      </c>
      <c r="L2911" s="3" t="s">
        <v>20151</v>
      </c>
      <c r="M2911" s="44" t="str">
        <f ca="1">IF(OR(N2911="", N2911=0), "", IF(N2911&gt;TODAY(), "No prazo", "Atrasado"))</f>
        <v>Atrasado</v>
      </c>
      <c r="N2911" s="44">
        <f>IFERROR(K2911 + VALUE(LEFT(L2911, FIND(" ", L2911) - 1)), "")</f>
        <v>45804</v>
      </c>
      <c r="O2911" s="3">
        <f>IF(_xlfn.DAYS(K2911,J2911)&lt;0, "Aguardando OC", _xlfn.DAYS(K2911,J2911))</f>
        <v>1</v>
      </c>
      <c r="P2911" s="14">
        <v>404491</v>
      </c>
      <c r="Q2911" s="12"/>
      <c r="R2911" s="14">
        <v>168260</v>
      </c>
      <c r="S2911" s="2">
        <v>221</v>
      </c>
      <c r="T2911" s="65" t="s">
        <v>1029</v>
      </c>
      <c r="U2911" s="21">
        <v>619</v>
      </c>
      <c r="V2911" s="2">
        <v>1388</v>
      </c>
      <c r="W2911" s="43" t="str">
        <f>IFERROR(VLOOKUP(V2911, Fornecedores!A:C, 3, FALSE), "")</f>
        <v xml:space="preserve">TELE TINTAS         </v>
      </c>
      <c r="X2911" s="43" t="str">
        <f>IFERROR(VLOOKUP(V2911, Fornecedores!A:E, 5, FALSE), "")</f>
        <v>João Pessoa</v>
      </c>
      <c r="Y2911" s="43" t="str">
        <f>IFERROR(VLOOKUP(V2911, Fornecedores!A:F, 6, FALSE), "")</f>
        <v>PB</v>
      </c>
      <c r="Z2911" s="14" t="str">
        <f>IF(H2911=0, "Pedido entregue!", "Pendente")</f>
        <v>Pedido entregue!</v>
      </c>
      <c r="AA2911" s="74"/>
      <c r="AB2911" s="58" t="str">
        <f>IF(Z2911="Pedido Entregue!", IF(AA2911=1, "Retirado do Almoxarifado", IF(AA2911=2, "Material devolvido", "Aguardando retirada")), IF(Z2911="Pendente", "Entrega pendente", ""))</f>
        <v>Aguardando retirada</v>
      </c>
      <c r="AC2911" s="18">
        <v>1</v>
      </c>
      <c r="AD2911" s="18">
        <f>AC2911/SUMIF($P:$P,P2911,$AC:$AC)</f>
        <v>1</v>
      </c>
      <c r="AE2911" s="18">
        <f>IF(R2911=0,0,AC2911/SUMIF($R:$R,R2911,$AC:$AC))</f>
        <v>0.5</v>
      </c>
      <c r="AF2911" s="18">
        <f>IF(R2911=0,1,0)</f>
        <v>0</v>
      </c>
      <c r="AH2911" t="str">
        <f>TEXT(J2911,"MMMM")</f>
        <v>maio</v>
      </c>
    </row>
    <row r="2912" spans="1:34" ht="12.75" hidden="1" customHeight="1" x14ac:dyDescent="0.25">
      <c r="A2912" s="90" t="str">
        <f>IF(C2912="Oficina Diversos","Oficina Geral",
IF(ISNUMBER(FIND("Estoque - Colhedoras",C2912)),"Colhedoras",IF(ISNUMBER(FIND("Caldeiraria",C2912)),"Caldeiraria",IF(ISNUMBER(FIND("Borracharia",C2912)),"Borracharia",IF(ISNUMBER(FIND("Lubrificação",C2912)),"Lubrificação",
IF(ISNUMBER(FIND("Estoque - Carregadeiras",C2912)),"Carregadeiras",IF(ISNUMBER(FIND("Estoque - Veic. Leves",C2912)),"Veic. Leves",
IF(ISNUMBER(FIND("Estoque - Caminhões",C2912)),"Caminhões",IF(ISNUMBER(FIND("Estoque - Transbordos",C2912)),"Transbordos",
IF(ISNUMBER(FIND("Estoque - Tratores",C2912)),"Tratores",
IF(ISNUMBER(FIND("Estoque - Máquinas pesadas",C2912)),"Máquinas pesadas",
IF(ISNUMBER(FIND("Estoque - Reboques",C2912)),"Reboques",
IF(C2912="Estoque","Estoque",
IF(AND(ISNUMBER(C2912),C2912&gt;1000,C2912&lt;2000),"Caminhões",
IF(AND(ISNUMBER(C2912),C2912&gt;2000,C2912&lt;3000),"Tratores",
IF(AND(ISNUMBER(C2912),C2912&gt;3000,C2912&lt;4000),"Carregadeiras",
IF(AND(ISNUMBER(C2912),C2912&gt;4000,C2912&lt;5000),"Máquinas pesadas",
IF(AND(ISNUMBER(C2912),C2912&gt;5000,C2912&lt;6000),"Colhedoras",
IF(AND(ISNUMBER(C2912),C2912&gt;7000,C2912&lt;8000),"Irrigação",
IF(AND(ISNUMBER(C2912),C2912&gt;8000,C2912&lt;9000),"Reboques",IF(AND(ISNUMBER(C2912),C2912&gt;0,C2912&lt;1000),"Veic. Leves","")))))))))))))))))))))</f>
        <v>Tratores</v>
      </c>
      <c r="B2912" s="72"/>
      <c r="C2912" s="2">
        <v>2037</v>
      </c>
      <c r="D2912" s="2">
        <v>91804</v>
      </c>
      <c r="E2912" s="3" t="s">
        <v>20099</v>
      </c>
      <c r="F2912" s="14" t="str">
        <f>IF(ISBLANK(K2912), "Apenas Solicitação", "Tem OC")</f>
        <v>Tem OC</v>
      </c>
      <c r="G2912" s="2">
        <v>2</v>
      </c>
      <c r="H2912" s="37">
        <f>G2912-I2912</f>
        <v>0</v>
      </c>
      <c r="I2912" s="38">
        <v>2</v>
      </c>
      <c r="J2912" s="4">
        <v>45803</v>
      </c>
      <c r="K2912" s="180">
        <v>45805</v>
      </c>
      <c r="L2912" s="3" t="s">
        <v>20152</v>
      </c>
      <c r="M2912" s="44" t="str">
        <f ca="1">IF(OR(N2912="", N2912=0), "", IF(N2912&gt;TODAY(), "No prazo", "Atrasado"))</f>
        <v>Atrasado</v>
      </c>
      <c r="N2912" s="44">
        <f>IFERROR(K2912 + VALUE(LEFT(L2912, FIND(" ", L2912) - 1)), "")</f>
        <v>45806</v>
      </c>
      <c r="O2912" s="3">
        <f>IF(_xlfn.DAYS(K2912,J2912)&lt;0, "Aguardando OC", _xlfn.DAYS(K2912,J2912))</f>
        <v>2</v>
      </c>
      <c r="P2912" s="14">
        <v>404509</v>
      </c>
      <c r="Q2912" s="12"/>
      <c r="R2912" s="14">
        <v>168299</v>
      </c>
      <c r="S2912" s="2">
        <v>221</v>
      </c>
      <c r="T2912" s="65" t="s">
        <v>1029</v>
      </c>
      <c r="U2912" s="21">
        <v>168.5</v>
      </c>
      <c r="V2912" s="2">
        <v>13341</v>
      </c>
      <c r="W2912" s="43" t="str">
        <f>IFERROR(VLOOKUP(V2912, Fornecedores!A:C, 3, FALSE), "")</f>
        <v>DISMA DISTRIBUIDORA</v>
      </c>
      <c r="X2912" s="43" t="str">
        <f>IFERROR(VLOOKUP(V2912, Fornecedores!A:E, 5, FALSE), "")</f>
        <v>Araçatuba</v>
      </c>
      <c r="Y2912" s="43" t="str">
        <f>IFERROR(VLOOKUP(V2912, Fornecedores!A:F, 6, FALSE), "")</f>
        <v>SP</v>
      </c>
      <c r="Z2912" s="14" t="str">
        <f>IF(H2912=0, "Pedido entregue!", "Pendente")</f>
        <v>Pedido entregue!</v>
      </c>
      <c r="AA2912" s="74"/>
      <c r="AB2912" s="58" t="str">
        <f>IF(Z2912="Pedido Entregue!", IF(AA2912=1, "Retirado do Almoxarifado", IF(AA2912=2, "Material devolvido", "Aguardando retirada")), IF(Z2912="Pendente", "Entrega pendente", ""))</f>
        <v>Aguardando retirada</v>
      </c>
      <c r="AC2912" s="18">
        <v>1</v>
      </c>
      <c r="AD2912" s="18">
        <f>AC2912/SUMIF($P:$P,P2912,$AC:$AC)</f>
        <v>1</v>
      </c>
      <c r="AE2912" s="18">
        <f>IF(R2912=0,0,AC2912/SUMIF($R:$R,R2912,$AC:$AC))</f>
        <v>0.33333333333333331</v>
      </c>
      <c r="AF2912" s="18">
        <f>IF(R2912=0,1,0)</f>
        <v>0</v>
      </c>
      <c r="AH2912" t="str">
        <f>TEXT(J2912,"MMMM")</f>
        <v>maio</v>
      </c>
    </row>
    <row r="2913" spans="1:34" ht="12.75" customHeight="1" x14ac:dyDescent="0.25">
      <c r="A2913" s="90" t="str">
        <f>IF(C2913="Oficina Diversos","Oficina Geral",
IF(ISNUMBER(FIND("Estoque - Colhedoras",C2913)),"Colhedoras",IF(ISNUMBER(FIND("Caldeiraria",C2913)),"Caldeiraria",IF(ISNUMBER(FIND("Borracharia",C2913)),"Borracharia",IF(ISNUMBER(FIND("Lubrificação",C2913)),"Lubrificação",
IF(ISNUMBER(FIND("Estoque - Carregadeiras",C2913)),"Carregadeiras",IF(ISNUMBER(FIND("Estoque - Veic. Leves",C2913)),"Veic. Leves",
IF(ISNUMBER(FIND("Estoque - Caminhões",C2913)),"Caminhões",IF(ISNUMBER(FIND("Estoque - Transbordos",C2913)),"Transbordos",
IF(ISNUMBER(FIND("Estoque - Tratores",C2913)),"Tratores",
IF(ISNUMBER(FIND("Estoque - Máquinas pesadas",C2913)),"Máquinas pesadas",
IF(ISNUMBER(FIND("Estoque - Reboques",C2913)),"Reboques",
IF(C2913="Estoque","Estoque",
IF(AND(ISNUMBER(C2913),C2913&gt;1000,C2913&lt;2000),"Caminhões",
IF(AND(ISNUMBER(C2913),C2913&gt;2000,C2913&lt;3000),"Tratores",
IF(AND(ISNUMBER(C2913),C2913&gt;3000,C2913&lt;4000),"Carregadeiras",
IF(AND(ISNUMBER(C2913),C2913&gt;4000,C2913&lt;5000),"Máquinas pesadas",
IF(AND(ISNUMBER(C2913),C2913&gt;5000,C2913&lt;6000),"Colhedoras",
IF(AND(ISNUMBER(C2913),C2913&gt;7000,C2913&lt;8000),"Irrigação",
IF(AND(ISNUMBER(C2913),C2913&gt;8000,C2913&lt;9000),"Reboques",IF(AND(ISNUMBER(C2913),C2913&gt;0,C2913&lt;1000),"Veic. Leves","")))))))))))))))))))))</f>
        <v>Oficina Geral</v>
      </c>
      <c r="C2913" s="144" t="s">
        <v>20771</v>
      </c>
      <c r="D2913" s="144">
        <v>91840</v>
      </c>
      <c r="E2913" s="145" t="s">
        <v>20809</v>
      </c>
      <c r="F2913" s="101" t="str">
        <f>IF(ISBLANK(K2913), "Apenas Solicitação", "Tem OC")</f>
        <v>Apenas Solicitação</v>
      </c>
      <c r="G2913" s="143">
        <v>1</v>
      </c>
      <c r="H2913" s="102">
        <f>G2913-I2913</f>
        <v>1</v>
      </c>
      <c r="I2913" s="103"/>
      <c r="J2913" s="147">
        <v>45829</v>
      </c>
      <c r="K2913" s="202"/>
      <c r="L2913" s="49"/>
      <c r="M2913" s="104" t="str">
        <f ca="1">IF(OR(N2913="", N2913=0), "", IF(N2913&gt;TODAY(), "No prazo", "Atrasado"))</f>
        <v/>
      </c>
      <c r="N2913" s="104" t="str">
        <f>IFERROR(K2913 + VALUE(LEFT(L2913, FIND(" ", L2913) - 1)), "")</f>
        <v/>
      </c>
      <c r="O2913" s="105" t="str">
        <f>IF(_xlfn.DAYS(K2913,J2913)&lt;0, "Aguardando OC", _xlfn.DAYS(K2913,J2913))</f>
        <v>Aguardando OC</v>
      </c>
      <c r="P2913" s="200">
        <v>408686</v>
      </c>
      <c r="Q2913" s="12"/>
      <c r="R2913" s="200">
        <v>0</v>
      </c>
      <c r="S2913" s="143">
        <v>221</v>
      </c>
      <c r="T2913" s="65" t="s">
        <v>1029</v>
      </c>
      <c r="U2913" s="164">
        <v>0</v>
      </c>
      <c r="V2913" s="144"/>
      <c r="W2913" s="105" t="str">
        <f>IFERROR(VLOOKUP(V2913, Fornecedores!A:C, 3, FALSE), "")</f>
        <v/>
      </c>
      <c r="X2913" s="105" t="str">
        <f>IFERROR(VLOOKUP(V2913, Fornecedores!A:E, 5, FALSE), "")</f>
        <v/>
      </c>
      <c r="Y2913" s="105" t="str">
        <f>IFERROR(VLOOKUP(V2913, Fornecedores!A:F, 6, FALSE), "")</f>
        <v/>
      </c>
      <c r="Z2913" s="101" t="str">
        <f>IF(H2913=0, "Pedido entregue!", "Pendente")</f>
        <v>Pendente</v>
      </c>
      <c r="AB2913" s="132" t="str">
        <f>IF(Z2913="Pedido Entregue!", IF(AA2913=1, "Retirado do Almoxarifado", IF(AA2913=2, "Material devolvido", "Aguardando retirada")), IF(Z2913="Pendente", "Entrega pendente", ""))</f>
        <v>Entrega pendente</v>
      </c>
      <c r="AC2913" s="18">
        <v>1</v>
      </c>
      <c r="AD2913" s="18">
        <f>AC2913/SUMIF($P:$P,P2913,$AC:$AC)</f>
        <v>1</v>
      </c>
      <c r="AE2913" s="18">
        <f>IF(R2913=0,0,AC2913/SUMIF($R:$R,R2913,$AC:$AC))</f>
        <v>0</v>
      </c>
      <c r="AF2913" s="18">
        <f>IF(R2913=0,1,0)</f>
        <v>1</v>
      </c>
      <c r="AH2913" t="str">
        <f>TEXT(J2913,"MMMM")</f>
        <v>junho</v>
      </c>
    </row>
    <row r="2914" spans="1:34" ht="12.75" customHeight="1" x14ac:dyDescent="0.25">
      <c r="A2914" s="90" t="str">
        <f>IF(C2914="Oficina Diversos","Oficina Geral",
IF(ISNUMBER(FIND("Estoque - Colhedoras",C2914)),"Colhedoras",IF(ISNUMBER(FIND("Caldeiraria",C2914)),"Caldeiraria",IF(ISNUMBER(FIND("Borracharia",C2914)),"Borracharia",IF(ISNUMBER(FIND("Lubrificação",C2914)),"Lubrificação",
IF(ISNUMBER(FIND("Estoque - Carregadeiras",C2914)),"Carregadeiras",IF(ISNUMBER(FIND("Estoque - Veic. Leves",C2914)),"Veic. Leves",
IF(ISNUMBER(FIND("Estoque - Caminhões",C2914)),"Caminhões",IF(ISNUMBER(FIND("Estoque - Transbordos",C2914)),"Transbordos",
IF(ISNUMBER(FIND("Estoque - Tratores",C2914)),"Tratores",
IF(ISNUMBER(FIND("Estoque - Máquinas pesadas",C2914)),"Máquinas pesadas",
IF(ISNUMBER(FIND("Estoque - Reboques",C2914)),"Reboques",
IF(C2914="Estoque","Estoque",
IF(AND(ISNUMBER(C2914),C2914&gt;1000,C2914&lt;2000),"Caminhões",
IF(AND(ISNUMBER(C2914),C2914&gt;2000,C2914&lt;3000),"Tratores",
IF(AND(ISNUMBER(C2914),C2914&gt;3000,C2914&lt;4000),"Carregadeiras",
IF(AND(ISNUMBER(C2914),C2914&gt;4000,C2914&lt;5000),"Máquinas pesadas",
IF(AND(ISNUMBER(C2914),C2914&gt;5000,C2914&lt;6000),"Colhedoras",
IF(AND(ISNUMBER(C2914),C2914&gt;7000,C2914&lt;8000),"Irrigação",
IF(AND(ISNUMBER(C2914),C2914&gt;8000,C2914&lt;9000),"Reboques",IF(AND(ISNUMBER(C2914),C2914&gt;0,C2914&lt;1000),"Veic. Leves","")))))))))))))))))))))</f>
        <v>Oficina Geral</v>
      </c>
      <c r="C2914" s="144" t="s">
        <v>20771</v>
      </c>
      <c r="D2914" s="144">
        <v>91842</v>
      </c>
      <c r="E2914" s="145" t="s">
        <v>20810</v>
      </c>
      <c r="F2914" s="101" t="str">
        <f>IF(ISBLANK(K2914), "Apenas Solicitação", "Tem OC")</f>
        <v>Apenas Solicitação</v>
      </c>
      <c r="G2914" s="143">
        <v>1</v>
      </c>
      <c r="H2914" s="102">
        <f>G2914-I2914</f>
        <v>1</v>
      </c>
      <c r="I2914" s="103"/>
      <c r="J2914" s="147">
        <v>45829</v>
      </c>
      <c r="K2914" s="202"/>
      <c r="L2914" s="49"/>
      <c r="M2914" s="104" t="str">
        <f ca="1">IF(OR(N2914="", N2914=0), "", IF(N2914&gt;TODAY(), "No prazo", "Atrasado"))</f>
        <v/>
      </c>
      <c r="N2914" s="104" t="str">
        <f>IFERROR(K2914 + VALUE(LEFT(L2914, FIND(" ", L2914) - 1)), "")</f>
        <v/>
      </c>
      <c r="O2914" s="105" t="str">
        <f>IF(_xlfn.DAYS(K2914,J2914)&lt;0, "Aguardando OC", _xlfn.DAYS(K2914,J2914))</f>
        <v>Aguardando OC</v>
      </c>
      <c r="P2914" s="200">
        <v>408692</v>
      </c>
      <c r="Q2914" s="12"/>
      <c r="R2914" s="200">
        <v>0</v>
      </c>
      <c r="S2914" s="143">
        <v>221</v>
      </c>
      <c r="T2914" s="65" t="s">
        <v>1029</v>
      </c>
      <c r="U2914" s="164">
        <v>0</v>
      </c>
      <c r="V2914" s="144"/>
      <c r="W2914" s="105" t="str">
        <f>IFERROR(VLOOKUP(V2914, Fornecedores!A:C, 3, FALSE), "")</f>
        <v/>
      </c>
      <c r="X2914" s="105" t="str">
        <f>IFERROR(VLOOKUP(V2914, Fornecedores!A:E, 5, FALSE), "")</f>
        <v/>
      </c>
      <c r="Y2914" s="105" t="str">
        <f>IFERROR(VLOOKUP(V2914, Fornecedores!A:F, 6, FALSE), "")</f>
        <v/>
      </c>
      <c r="Z2914" s="101" t="str">
        <f>IF(H2914=0, "Pedido entregue!", "Pendente")</f>
        <v>Pendente</v>
      </c>
      <c r="AB2914" s="132" t="str">
        <f>IF(Z2914="Pedido Entregue!", IF(AA2914=1, "Retirado do Almoxarifado", IF(AA2914=2, "Material devolvido", "Aguardando retirada")), IF(Z2914="Pendente", "Entrega pendente", ""))</f>
        <v>Entrega pendente</v>
      </c>
      <c r="AC2914" s="18">
        <v>1</v>
      </c>
      <c r="AD2914" s="18">
        <f>AC2914/SUMIF($P:$P,P2914,$AC:$AC)</f>
        <v>1</v>
      </c>
      <c r="AE2914" s="18">
        <f>IF(R2914=0,0,AC2914/SUMIF($R:$R,R2914,$AC:$AC))</f>
        <v>0</v>
      </c>
      <c r="AF2914" s="18">
        <f>IF(R2914=0,1,0)</f>
        <v>1</v>
      </c>
      <c r="AH2914" t="str">
        <f>TEXT(J2914,"MMMM")</f>
        <v>junho</v>
      </c>
    </row>
    <row r="2915" spans="1:34" ht="12.75" hidden="1" customHeight="1" x14ac:dyDescent="0.25">
      <c r="A2915" s="90" t="str">
        <f>IF(C2915="Oficina Diversos","Oficina Geral",
IF(ISNUMBER(FIND("Estoque - Colhedoras",C2915)),"Colhedoras",IF(ISNUMBER(FIND("Caldeiraria",C2915)),"Caldeiraria",IF(ISNUMBER(FIND("Borracharia",C2915)),"Borracharia",IF(ISNUMBER(FIND("Lubrificação",C2915)),"Lubrificação",
IF(ISNUMBER(FIND("Estoque - Carregadeiras",C2915)),"Carregadeiras",IF(ISNUMBER(FIND("Estoque - Veic. Leves",C2915)),"Veic. Leves",
IF(ISNUMBER(FIND("Estoque - Caminhões",C2915)),"Caminhões",IF(ISNUMBER(FIND("Estoque - Transbordos",C2915)),"Transbordos",
IF(ISNUMBER(FIND("Estoque - Tratores",C2915)),"Tratores",
IF(ISNUMBER(FIND("Estoque - Máquinas pesadas",C2915)),"Máquinas pesadas",
IF(ISNUMBER(FIND("Estoque - Reboques",C2915)),"Reboques",
IF(C2915="Estoque","Estoque",
IF(AND(ISNUMBER(C2915),C2915&gt;1000,C2915&lt;2000),"Caminhões",
IF(AND(ISNUMBER(C2915),C2915&gt;2000,C2915&lt;3000),"Tratores",
IF(AND(ISNUMBER(C2915),C2915&gt;3000,C2915&lt;4000),"Carregadeiras",
IF(AND(ISNUMBER(C2915),C2915&gt;4000,C2915&lt;5000),"Máquinas pesadas",
IF(AND(ISNUMBER(C2915),C2915&gt;5000,C2915&lt;6000),"Colhedoras",
IF(AND(ISNUMBER(C2915),C2915&gt;7000,C2915&lt;8000),"Irrigação",
IF(AND(ISNUMBER(C2915),C2915&gt;8000,C2915&lt;9000),"Reboques",IF(AND(ISNUMBER(C2915),C2915&gt;0,C2915&lt;1000),"Veic. Leves","")))))))))))))))))))))</f>
        <v>Colhedoras</v>
      </c>
      <c r="C2915" s="126" t="s">
        <v>20246</v>
      </c>
      <c r="D2915" s="2">
        <v>91880</v>
      </c>
      <c r="E2915" s="3" t="s">
        <v>20173</v>
      </c>
      <c r="F2915" s="101" t="str">
        <f>IF(ISBLANK(K2915), "Apenas Solicitação", "Tem OC")</f>
        <v>Tem OC</v>
      </c>
      <c r="G2915" s="2">
        <v>2</v>
      </c>
      <c r="H2915" s="102">
        <f>G2915-I2915</f>
        <v>0</v>
      </c>
      <c r="I2915" s="103">
        <v>2</v>
      </c>
      <c r="J2915" s="4">
        <v>45805</v>
      </c>
      <c r="K2915" s="180">
        <v>45811</v>
      </c>
      <c r="L2915" s="3" t="s">
        <v>20152</v>
      </c>
      <c r="M2915" s="104" t="str">
        <f ca="1">IF(OR(N2915="", N2915=0), "", IF(N2915&gt;TODAY(), "No prazo", "Atrasado"))</f>
        <v>Atrasado</v>
      </c>
      <c r="N2915" s="104">
        <f>IFERROR(K2915 + VALUE(LEFT(L2915, FIND(" ", L2915) - 1)), "")</f>
        <v>45812</v>
      </c>
      <c r="O2915" s="105">
        <f>IF(_xlfn.DAYS(K2915,J2915)&lt;0, "Aguardando OC", _xlfn.DAYS(K2915,J2915))</f>
        <v>6</v>
      </c>
      <c r="P2915" s="14">
        <v>404926</v>
      </c>
      <c r="Q2915" s="12"/>
      <c r="R2915" s="14">
        <v>168574</v>
      </c>
      <c r="S2915" s="2">
        <v>221</v>
      </c>
      <c r="T2915" s="65" t="s">
        <v>1029</v>
      </c>
      <c r="U2915" s="21">
        <v>405.88</v>
      </c>
      <c r="V2915" s="2">
        <v>12397</v>
      </c>
      <c r="W2915" s="105" t="str">
        <f>IFERROR(VLOOKUP(V2915, Fornecedores!A:C, 3, FALSE), "")</f>
        <v xml:space="preserve">UNIMIL INDÚSTRIA </v>
      </c>
      <c r="X2915" s="105" t="str">
        <f>IFERROR(VLOOKUP(V2915, Fornecedores!A:E, 5, FALSE), "")</f>
        <v>Piracicaba</v>
      </c>
      <c r="Y2915" s="105" t="str">
        <f>IFERROR(VLOOKUP(V2915, Fornecedores!A:F, 6, FALSE), "")</f>
        <v>SP</v>
      </c>
      <c r="Z2915" s="101" t="str">
        <f>IF(H2915=0, "Pedido entregue!", "Pendente")</f>
        <v>Pedido entregue!</v>
      </c>
      <c r="AB2915" s="132" t="str">
        <f>IF(Z2915="Pedido Entregue!", IF(AA2915=1, "Retirado do Almoxarifado", IF(AA2915=2, "Material devolvido", "Aguardando retirada")), IF(Z2915="Pendente", "Entrega pendente", ""))</f>
        <v>Aguardando retirada</v>
      </c>
      <c r="AC2915" s="18">
        <v>1</v>
      </c>
      <c r="AD2915" s="18">
        <f>AC2915/SUMIF($P:$P,P2915,$AC:$AC)</f>
        <v>1</v>
      </c>
      <c r="AE2915" s="18">
        <f>IF(R2915=0,0,AC2915/SUMIF($R:$R,R2915,$AC:$AC))</f>
        <v>0.14285714285714285</v>
      </c>
      <c r="AF2915" s="18">
        <f>IF(R2915=0,1,0)</f>
        <v>0</v>
      </c>
      <c r="AH2915" t="str">
        <f>TEXT(J2915,"MMMM")</f>
        <v>maio</v>
      </c>
    </row>
    <row r="2916" spans="1:34" ht="12.75" hidden="1" customHeight="1" x14ac:dyDescent="0.25">
      <c r="A2916" s="90" t="str">
        <f>IF(C2916="Oficina Diversos","Oficina Geral",
IF(ISNUMBER(FIND("Estoque - Colhedoras",C2916)),"Colhedoras",IF(ISNUMBER(FIND("Caldeiraria",C2916)),"Caldeiraria",IF(ISNUMBER(FIND("Borracharia",C2916)),"Borracharia",IF(ISNUMBER(FIND("Lubrificação",C2916)),"Lubrificação",
IF(ISNUMBER(FIND("Estoque - Carregadeiras",C2916)),"Carregadeiras",IF(ISNUMBER(FIND("Estoque - Veic. Leves",C2916)),"Veic. Leves",
IF(ISNUMBER(FIND("Estoque - Caminhões",C2916)),"Caminhões",IF(ISNUMBER(FIND("Estoque - Transbordos",C2916)),"Transbordos",
IF(ISNUMBER(FIND("Estoque - Tratores",C2916)),"Tratores",
IF(ISNUMBER(FIND("Estoque - Máquinas pesadas",C2916)),"Máquinas pesadas",
IF(ISNUMBER(FIND("Estoque - Reboques",C2916)),"Reboques",
IF(C2916="Estoque","Estoque",
IF(AND(ISNUMBER(C2916),C2916&gt;1000,C2916&lt;2000),"Caminhões",
IF(AND(ISNUMBER(C2916),C2916&gt;2000,C2916&lt;3000),"Tratores",
IF(AND(ISNUMBER(C2916),C2916&gt;3000,C2916&lt;4000),"Carregadeiras",
IF(AND(ISNUMBER(C2916),C2916&gt;4000,C2916&lt;5000),"Máquinas pesadas",
IF(AND(ISNUMBER(C2916),C2916&gt;5000,C2916&lt;6000),"Colhedoras",
IF(AND(ISNUMBER(C2916),C2916&gt;7000,C2916&lt;8000),"Irrigação",
IF(AND(ISNUMBER(C2916),C2916&gt;8000,C2916&lt;9000),"Reboques",IF(AND(ISNUMBER(C2916),C2916&gt;0,C2916&lt;1000),"Veic. Leves","")))))))))))))))))))))</f>
        <v>Caminhões</v>
      </c>
      <c r="C2916" s="107">
        <v>1038</v>
      </c>
      <c r="D2916" s="107">
        <v>91901</v>
      </c>
      <c r="E2916" s="108" t="s">
        <v>20126</v>
      </c>
      <c r="F2916" s="101" t="str">
        <f>IF(ISBLANK(K2916), "Apenas Solicitação", "Tem OC")</f>
        <v>Tem OC</v>
      </c>
      <c r="G2916" s="107">
        <v>1</v>
      </c>
      <c r="H2916" s="37">
        <f>G2916-I2916</f>
        <v>0</v>
      </c>
      <c r="I2916" s="103">
        <v>1</v>
      </c>
      <c r="J2916" s="109">
        <v>45805</v>
      </c>
      <c r="K2916" s="190">
        <v>45810</v>
      </c>
      <c r="L2916" s="108" t="s">
        <v>20160</v>
      </c>
      <c r="M2916" s="104" t="str">
        <f ca="1">IF(OR(N2916="", N2916=0), "", IF(N2916&gt;TODAY(), "No prazo", "Atrasado"))</f>
        <v>Atrasado</v>
      </c>
      <c r="N2916" s="104">
        <f>IFERROR(K2916 + VALUE(LEFT(L2916, FIND(" ", L2916) - 1)), "")</f>
        <v>45820</v>
      </c>
      <c r="O2916" s="105">
        <f>IF(_xlfn.DAYS(K2916,J2916)&lt;0, "Aguardando OC", _xlfn.DAYS(K2916,J2916))</f>
        <v>5</v>
      </c>
      <c r="P2916" s="196">
        <v>404944</v>
      </c>
      <c r="Q2916" s="12"/>
      <c r="R2916" s="196">
        <v>168495</v>
      </c>
      <c r="S2916" s="107">
        <v>221</v>
      </c>
      <c r="T2916" s="65" t="s">
        <v>1029</v>
      </c>
      <c r="U2916" s="110">
        <v>2333.5500000000002</v>
      </c>
      <c r="V2916" s="107">
        <v>2106</v>
      </c>
      <c r="W2916" s="105" t="str">
        <f>IFERROR(VLOOKUP(V2916, Fornecedores!A:C, 3, FALSE), "")</f>
        <v xml:space="preserve">UNIDAS              </v>
      </c>
      <c r="X2916" s="105" t="str">
        <f>IFERROR(VLOOKUP(V2916, Fornecedores!A:E, 5, FALSE), "")</f>
        <v>João Pessoa</v>
      </c>
      <c r="Y2916" s="105" t="str">
        <f>IFERROR(VLOOKUP(V2916, Fornecedores!A:F, 6, FALSE), "")</f>
        <v>PB</v>
      </c>
      <c r="Z2916" s="101" t="str">
        <f>IF(H2916=0, "Pedido entregue!", "Pendente")</f>
        <v>Pedido entregue!</v>
      </c>
      <c r="AB2916" s="58" t="str">
        <f>IF(Z2916="Pedido Entregue!", IF(AA2916=1, "Retirado do Almoxarifado", IF(AA2916=2, "Material devolvido", "Aguardando retirada")), IF(Z2916="Pendente", "Entrega pendente", ""))</f>
        <v>Aguardando retirada</v>
      </c>
      <c r="AC2916" s="18">
        <v>1</v>
      </c>
      <c r="AD2916" s="18">
        <f>AC2916/SUMIF($P:$P,P2916,$AC:$AC)</f>
        <v>1</v>
      </c>
      <c r="AE2916" s="18">
        <f>IF(R2916=0,0,AC2916/SUMIF($R:$R,R2916,$AC:$AC))</f>
        <v>0.16666666666666666</v>
      </c>
      <c r="AF2916" s="18">
        <f>IF(R2916=0,1,0)</f>
        <v>0</v>
      </c>
      <c r="AH2916" t="str">
        <f>TEXT(J2916,"MMMM")</f>
        <v>maio</v>
      </c>
    </row>
    <row r="2917" spans="1:34" ht="12.75" customHeight="1" x14ac:dyDescent="0.25">
      <c r="A2917" s="90" t="str">
        <f>IF(C2917="Oficina Diversos","Oficina Geral",
IF(ISNUMBER(FIND("Estoque - Colhedoras",C2917)),"Colhedoras",IF(ISNUMBER(FIND("Caldeiraria",C2917)),"Caldeiraria",IF(ISNUMBER(FIND("Borracharia",C2917)),"Borracharia",IF(ISNUMBER(FIND("Lubrificação",C2917)),"Lubrificação",
IF(ISNUMBER(FIND("Estoque - Carregadeiras",C2917)),"Carregadeiras",IF(ISNUMBER(FIND("Estoque - Veic. Leves",C2917)),"Veic. Leves",
IF(ISNUMBER(FIND("Estoque - Caminhões",C2917)),"Caminhões",IF(ISNUMBER(FIND("Estoque - Transbordos",C2917)),"Transbordos",
IF(ISNUMBER(FIND("Estoque - Tratores",C2917)),"Tratores",
IF(ISNUMBER(FIND("Estoque - Máquinas pesadas",C2917)),"Máquinas pesadas",
IF(ISNUMBER(FIND("Estoque - Reboques",C2917)),"Reboques",
IF(C2917="Estoque","Estoque",
IF(AND(ISNUMBER(C2917),C2917&gt;1000,C2917&lt;2000),"Caminhões",
IF(AND(ISNUMBER(C2917),C2917&gt;2000,C2917&lt;3000),"Tratores",
IF(AND(ISNUMBER(C2917),C2917&gt;3000,C2917&lt;4000),"Carregadeiras",
IF(AND(ISNUMBER(C2917),C2917&gt;4000,C2917&lt;5000),"Máquinas pesadas",
IF(AND(ISNUMBER(C2917),C2917&gt;5000,C2917&lt;6000),"Colhedoras",
IF(AND(ISNUMBER(C2917),C2917&gt;7000,C2917&lt;8000),"Irrigação",
IF(AND(ISNUMBER(C2917),C2917&gt;8000,C2917&lt;9000),"Reboques",IF(AND(ISNUMBER(C2917),C2917&gt;0,C2917&lt;1000),"Veic. Leves","")))))))))))))))))))))</f>
        <v>Caminhões</v>
      </c>
      <c r="B2917" s="72"/>
      <c r="C2917" s="2">
        <v>1005</v>
      </c>
      <c r="D2917" s="2">
        <v>91902</v>
      </c>
      <c r="E2917" s="3" t="s">
        <v>20127</v>
      </c>
      <c r="F2917" s="14" t="str">
        <f>IF(ISBLANK(K2917), "Apenas Solicitação", "Tem OC")</f>
        <v>Apenas Solicitação</v>
      </c>
      <c r="G2917" s="2">
        <v>1</v>
      </c>
      <c r="H2917" s="37">
        <f>G2917-I2917</f>
        <v>1</v>
      </c>
      <c r="I2917" s="38">
        <v>0</v>
      </c>
      <c r="J2917" s="4">
        <v>45805</v>
      </c>
      <c r="K2917" s="14"/>
      <c r="L2917" s="70" t="s">
        <v>20154</v>
      </c>
      <c r="M2917" s="44" t="str">
        <f ca="1">IF(OR(N2917="", N2917=0), "", IF(N2917&gt;TODAY(), "No prazo", "Atrasado"))</f>
        <v>Atrasado</v>
      </c>
      <c r="N2917" s="44">
        <f>IFERROR(K2917 + VALUE(LEFT(L2917, FIND(" ", L2917) - 1)), "")</f>
        <v>6</v>
      </c>
      <c r="O2917" s="3" t="str">
        <f>IF(_xlfn.DAYS(K2917,J2917)&lt;0, "Aguardando OC", _xlfn.DAYS(K2917,J2917))</f>
        <v>Aguardando OC</v>
      </c>
      <c r="P2917" s="14">
        <v>404968</v>
      </c>
      <c r="Q2917" s="12"/>
      <c r="R2917" s="14">
        <v>0</v>
      </c>
      <c r="S2917" s="2">
        <v>221</v>
      </c>
      <c r="T2917" s="65" t="s">
        <v>1029</v>
      </c>
      <c r="U2917" s="21">
        <v>0</v>
      </c>
      <c r="V2917" s="2"/>
      <c r="W2917" s="43" t="str">
        <f>IFERROR(VLOOKUP(V2917, Fornecedores!A:C, 3, FALSE), "")</f>
        <v/>
      </c>
      <c r="X2917" s="43" t="str">
        <f>IFERROR(VLOOKUP(V2917, Fornecedores!A:E, 5, FALSE), "")</f>
        <v/>
      </c>
      <c r="Y2917" s="43" t="str">
        <f>IFERROR(VLOOKUP(V2917, Fornecedores!A:F, 6, FALSE), "")</f>
        <v/>
      </c>
      <c r="Z2917" s="14" t="str">
        <f>IF(H2917=0, "Pedido entregue!", "Pendente")</f>
        <v>Pendente</v>
      </c>
      <c r="AA2917" s="74"/>
      <c r="AB2917" s="58" t="str">
        <f>IF(Z2917="Pedido Entregue!", IF(AA2917=1, "Retirado do Almoxarifado", IF(AA2917=2, "Material devolvido", "Aguardando retirada")), IF(Z2917="Pendente", "Entrega pendente", ""))</f>
        <v>Entrega pendente</v>
      </c>
      <c r="AC2917" s="18">
        <v>1</v>
      </c>
      <c r="AD2917" s="18">
        <f>AC2917/SUMIF($P:$P,P2917,$AC:$AC)</f>
        <v>1</v>
      </c>
      <c r="AE2917" s="18">
        <f>IF(R2917=0,0,AC2917/SUMIF($R:$R,R2917,$AC:$AC))</f>
        <v>0</v>
      </c>
      <c r="AF2917" s="18">
        <f>IF(R2917=0,1,0)</f>
        <v>1</v>
      </c>
      <c r="AH2917" t="str">
        <f>TEXT(J2917,"MMMM")</f>
        <v>maio</v>
      </c>
    </row>
    <row r="2918" spans="1:34" ht="12.75" hidden="1" customHeight="1" x14ac:dyDescent="0.25">
      <c r="A2918" s="90" t="str">
        <f>IF(C2918="Oficina Diversos","Oficina Geral",
IF(ISNUMBER(FIND("Estoque - Colhedoras",C2918)),"Colhedoras",IF(ISNUMBER(FIND("Caldeiraria",C2918)),"Caldeiraria",IF(ISNUMBER(FIND("Borracharia",C2918)),"Borracharia",IF(ISNUMBER(FIND("Lubrificação",C2918)),"Lubrificação",
IF(ISNUMBER(FIND("Estoque - Carregadeiras",C2918)),"Carregadeiras",IF(ISNUMBER(FIND("Estoque - Veic. Leves",C2918)),"Veic. Leves",
IF(ISNUMBER(FIND("Estoque - Caminhões",C2918)),"Caminhões",IF(ISNUMBER(FIND("Estoque - Transbordos",C2918)),"Transbordos",
IF(ISNUMBER(FIND("Estoque - Tratores",C2918)),"Tratores",
IF(ISNUMBER(FIND("Estoque - Máquinas pesadas",C2918)),"Máquinas pesadas",
IF(ISNUMBER(FIND("Estoque - Reboques",C2918)),"Reboques",
IF(C2918="Estoque","Estoque",
IF(AND(ISNUMBER(C2918),C2918&gt;1000,C2918&lt;2000),"Caminhões",
IF(AND(ISNUMBER(C2918),C2918&gt;2000,C2918&lt;3000),"Tratores",
IF(AND(ISNUMBER(C2918),C2918&gt;3000,C2918&lt;4000),"Carregadeiras",
IF(AND(ISNUMBER(C2918),C2918&gt;4000,C2918&lt;5000),"Máquinas pesadas",
IF(AND(ISNUMBER(C2918),C2918&gt;5000,C2918&lt;6000),"Colhedoras",
IF(AND(ISNUMBER(C2918),C2918&gt;7000,C2918&lt;8000),"Irrigação",
IF(AND(ISNUMBER(C2918),C2918&gt;8000,C2918&lt;9000),"Reboques",IF(AND(ISNUMBER(C2918),C2918&gt;0,C2918&lt;1000),"Veic. Leves","")))))))))))))))))))))</f>
        <v>Caminhões</v>
      </c>
      <c r="B2918"/>
      <c r="C2918" s="69">
        <v>1005</v>
      </c>
      <c r="D2918" s="69">
        <v>91904</v>
      </c>
      <c r="E2918" s="70" t="s">
        <v>20128</v>
      </c>
      <c r="F2918" s="14" t="str">
        <f>IF(ISBLANK(K2918), "Apenas Solicitação", "Tem OC")</f>
        <v>Tem OC</v>
      </c>
      <c r="G2918" s="69">
        <v>1</v>
      </c>
      <c r="H2918" s="37">
        <f>G2918-I2918</f>
        <v>0</v>
      </c>
      <c r="I2918" s="38">
        <v>1</v>
      </c>
      <c r="J2918" s="71">
        <v>45805</v>
      </c>
      <c r="K2918" s="186">
        <v>45810</v>
      </c>
      <c r="L2918" s="70" t="s">
        <v>20152</v>
      </c>
      <c r="M2918" s="44" t="str">
        <f ca="1">IF(OR(N2918="", N2918=0), "", IF(N2918&gt;TODAY(), "No prazo", "Atrasado"))</f>
        <v>Atrasado</v>
      </c>
      <c r="N2918" s="44">
        <f>IFERROR(K2918 + VALUE(LEFT(L2918, FIND(" ", L2918) - 1)), "")</f>
        <v>45811</v>
      </c>
      <c r="O2918" s="3">
        <f>IF(_xlfn.DAYS(K2918,J2918)&lt;0, "Aguardando OC", _xlfn.DAYS(K2918,J2918))</f>
        <v>5</v>
      </c>
      <c r="P2918" s="195">
        <v>404971</v>
      </c>
      <c r="Q2918" s="12"/>
      <c r="R2918" s="195">
        <v>168496</v>
      </c>
      <c r="S2918" s="69">
        <v>221</v>
      </c>
      <c r="T2918" s="65" t="s">
        <v>1029</v>
      </c>
      <c r="U2918" s="120">
        <v>530</v>
      </c>
      <c r="V2918" s="69">
        <v>3163</v>
      </c>
      <c r="W2918" s="43" t="str">
        <f>IFERROR(VLOOKUP(V2918, Fornecedores!A:C, 3, FALSE), "")</f>
        <v xml:space="preserve">PACAEMBU            </v>
      </c>
      <c r="X2918" s="43" t="str">
        <f>IFERROR(VLOOKUP(V2918, Fornecedores!A:E, 5, FALSE), "")</f>
        <v>Jaboatão dos Guararapes</v>
      </c>
      <c r="Y2918" s="43" t="str">
        <f>IFERROR(VLOOKUP(V2918, Fornecedores!A:F, 6, FALSE), "")</f>
        <v>PE</v>
      </c>
      <c r="Z2918" s="14" t="str">
        <f>IF(H2918=0, "Pedido entregue!", "Pendente")</f>
        <v>Pedido entregue!</v>
      </c>
      <c r="AA2918"/>
      <c r="AB2918" s="58" t="str">
        <f>IF(Z2918="Pedido Entregue!", IF(AA2918=1, "Retirado do Almoxarifado", IF(AA2918=2, "Material devolvido", "Aguardando retirada")), IF(Z2918="Pendente", "Entrega pendente", ""))</f>
        <v>Aguardando retirada</v>
      </c>
      <c r="AC2918" s="18">
        <v>1</v>
      </c>
      <c r="AD2918" s="18">
        <f>AC2918/SUMIF($P:$P,P2918,$AC:$AC)</f>
        <v>1</v>
      </c>
      <c r="AE2918" s="18">
        <f>IF(R2918=0,0,AC2918/SUMIF($R:$R,R2918,$AC:$AC))</f>
        <v>1</v>
      </c>
      <c r="AF2918" s="18">
        <f>IF(R2918=0,1,0)</f>
        <v>0</v>
      </c>
      <c r="AH2918" t="str">
        <f>TEXT(J2918,"MMMM")</f>
        <v>maio</v>
      </c>
    </row>
    <row r="2919" spans="1:34" ht="12.75" hidden="1" customHeight="1" x14ac:dyDescent="0.25">
      <c r="A2919" s="90" t="str">
        <f>IF(C2919="Oficina Diversos","Oficina Geral",
IF(ISNUMBER(FIND("Estoque - Colhedoras",C2919)),"Colhedoras",IF(ISNUMBER(FIND("Caldeiraria",C2919)),"Caldeiraria",IF(ISNUMBER(FIND("Borracharia",C2919)),"Borracharia",IF(ISNUMBER(FIND("Lubrificação",C2919)),"Lubrificação",
IF(ISNUMBER(FIND("Estoque - Carregadeiras",C2919)),"Carregadeiras",IF(ISNUMBER(FIND("Estoque - Veic. Leves",C2919)),"Veic. Leves",
IF(ISNUMBER(FIND("Estoque - Caminhões",C2919)),"Caminhões",IF(ISNUMBER(FIND("Estoque - Transbordos",C2919)),"Transbordos",
IF(ISNUMBER(FIND("Estoque - Tratores",C2919)),"Tratores",
IF(ISNUMBER(FIND("Estoque - Máquinas pesadas",C2919)),"Máquinas pesadas",
IF(ISNUMBER(FIND("Estoque - Reboques",C2919)),"Reboques",
IF(C2919="Estoque","Estoque",
IF(AND(ISNUMBER(C2919),C2919&gt;1000,C2919&lt;2000),"Caminhões",
IF(AND(ISNUMBER(C2919),C2919&gt;2000,C2919&lt;3000),"Tratores",
IF(AND(ISNUMBER(C2919),C2919&gt;3000,C2919&lt;4000),"Carregadeiras",
IF(AND(ISNUMBER(C2919),C2919&gt;4000,C2919&lt;5000),"Máquinas pesadas",
IF(AND(ISNUMBER(C2919),C2919&gt;5000,C2919&lt;6000),"Colhedoras",
IF(AND(ISNUMBER(C2919),C2919&gt;7000,C2919&lt;8000),"Irrigação",
IF(AND(ISNUMBER(C2919),C2919&gt;8000,C2919&lt;9000),"Reboques",IF(AND(ISNUMBER(C2919),C2919&gt;0,C2919&lt;1000),"Veic. Leves","")))))))))))))))))))))</f>
        <v>Caminhões</v>
      </c>
      <c r="B2919"/>
      <c r="C2919" s="69">
        <v>1046</v>
      </c>
      <c r="D2919" s="69">
        <v>91905</v>
      </c>
      <c r="E2919" s="70" t="s">
        <v>20129</v>
      </c>
      <c r="F2919" s="14" t="str">
        <f>IF(ISBLANK(K2919), "Apenas Solicitação", "Tem OC")</f>
        <v>Tem OC</v>
      </c>
      <c r="G2919" s="69">
        <v>1</v>
      </c>
      <c r="H2919" s="37">
        <f>G2919-I2919</f>
        <v>0</v>
      </c>
      <c r="I2919" s="38">
        <v>1</v>
      </c>
      <c r="J2919" s="71">
        <v>45805</v>
      </c>
      <c r="K2919" s="186">
        <v>45810</v>
      </c>
      <c r="L2919" s="70" t="s">
        <v>20151</v>
      </c>
      <c r="M2919" s="44" t="str">
        <f ca="1">IF(OR(N2919="", N2919=0), "", IF(N2919&gt;TODAY(), "No prazo", "Atrasado"))</f>
        <v>Atrasado</v>
      </c>
      <c r="N2919" s="44">
        <f>IFERROR(K2919 + VALUE(LEFT(L2919, FIND(" ", L2919) - 1)), "")</f>
        <v>45810</v>
      </c>
      <c r="O2919" s="3">
        <f>IF(_xlfn.DAYS(K2919,J2919)&lt;0, "Aguardando OC", _xlfn.DAYS(K2919,J2919))</f>
        <v>5</v>
      </c>
      <c r="P2919" s="195">
        <v>404967</v>
      </c>
      <c r="Q2919" s="12"/>
      <c r="R2919" s="195">
        <v>168501</v>
      </c>
      <c r="S2919" s="69">
        <v>221</v>
      </c>
      <c r="T2919" s="65" t="s">
        <v>1029</v>
      </c>
      <c r="U2919" s="120">
        <v>583</v>
      </c>
      <c r="V2919" s="69">
        <v>4604</v>
      </c>
      <c r="W2919" s="43" t="str">
        <f>IFERROR(VLOOKUP(V2919, Fornecedores!A:C, 3, FALSE), "")</f>
        <v>CABINE</v>
      </c>
      <c r="X2919" s="43" t="str">
        <f>IFERROR(VLOOKUP(V2919, Fornecedores!A:E, 5, FALSE), "")</f>
        <v>Recife</v>
      </c>
      <c r="Y2919" s="43" t="str">
        <f>IFERROR(VLOOKUP(V2919, Fornecedores!A:F, 6, FALSE), "")</f>
        <v>PE</v>
      </c>
      <c r="Z2919" s="14" t="str">
        <f>IF(H2919=0, "Pedido entregue!", "Pendente")</f>
        <v>Pedido entregue!</v>
      </c>
      <c r="AA2919"/>
      <c r="AB2919" s="58" t="str">
        <f>IF(Z2919="Pedido Entregue!", IF(AA2919=1, "Retirado do Almoxarifado", IF(AA2919=2, "Material devolvido", "Aguardando retirada")), IF(Z2919="Pendente", "Entrega pendente", ""))</f>
        <v>Aguardando retirada</v>
      </c>
      <c r="AC2919" s="18">
        <v>1</v>
      </c>
      <c r="AD2919" s="18">
        <f>AC2919/SUMIF($P:$P,P2919,$AC:$AC)</f>
        <v>1</v>
      </c>
      <c r="AE2919" s="18">
        <f>IF(R2919=0,0,AC2919/SUMIF($R:$R,R2919,$AC:$AC))</f>
        <v>1</v>
      </c>
      <c r="AF2919" s="18">
        <f>IF(R2919=0,1,0)</f>
        <v>0</v>
      </c>
      <c r="AH2919" t="str">
        <f>TEXT(J2919,"MMMM")</f>
        <v>maio</v>
      </c>
    </row>
    <row r="2920" spans="1:34" ht="12.75" hidden="1" customHeight="1" x14ac:dyDescent="0.25">
      <c r="A2920" s="90" t="str">
        <f>IF(C2920="Oficina Diversos","Oficina Geral",
IF(ISNUMBER(FIND("Estoque - Colhedoras",C2920)),"Colhedoras",IF(ISNUMBER(FIND("Caldeiraria",C2920)),"Caldeiraria",IF(ISNUMBER(FIND("Borracharia",C2920)),"Borracharia",IF(ISNUMBER(FIND("Lubrificação",C2920)),"Lubrificação",
IF(ISNUMBER(FIND("Estoque - Carregadeiras",C2920)),"Carregadeiras",IF(ISNUMBER(FIND("Estoque - Veic. Leves",C2920)),"Veic. Leves",
IF(ISNUMBER(FIND("Estoque - Caminhões",C2920)),"Caminhões",IF(ISNUMBER(FIND("Estoque - Transbordos",C2920)),"Transbordos",
IF(ISNUMBER(FIND("Estoque - Tratores",C2920)),"Tratores",
IF(ISNUMBER(FIND("Estoque - Máquinas pesadas",C2920)),"Máquinas pesadas",
IF(ISNUMBER(FIND("Estoque - Reboques",C2920)),"Reboques",
IF(C2920="Estoque","Estoque",
IF(AND(ISNUMBER(C2920),C2920&gt;1000,C2920&lt;2000),"Caminhões",
IF(AND(ISNUMBER(C2920),C2920&gt;2000,C2920&lt;3000),"Tratores",
IF(AND(ISNUMBER(C2920),C2920&gt;3000,C2920&lt;4000),"Carregadeiras",
IF(AND(ISNUMBER(C2920),C2920&gt;4000,C2920&lt;5000),"Máquinas pesadas",
IF(AND(ISNUMBER(C2920),C2920&gt;5000,C2920&lt;6000),"Colhedoras",
IF(AND(ISNUMBER(C2920),C2920&gt;7000,C2920&lt;8000),"Irrigação",
IF(AND(ISNUMBER(C2920),C2920&gt;8000,C2920&lt;9000),"Reboques",IF(AND(ISNUMBER(C2920),C2920&gt;0,C2920&lt;1000),"Veic. Leves","")))))))))))))))))))))</f>
        <v>Caminhões</v>
      </c>
      <c r="B2920"/>
      <c r="C2920" s="69">
        <v>1005</v>
      </c>
      <c r="D2920" s="69">
        <v>91909</v>
      </c>
      <c r="E2920" s="70" t="s">
        <v>20130</v>
      </c>
      <c r="F2920" s="14" t="str">
        <f>IF(ISBLANK(K2920), "Apenas Solicitação", "Tem OC")</f>
        <v>Tem OC</v>
      </c>
      <c r="G2920" s="69">
        <v>1</v>
      </c>
      <c r="H2920" s="37">
        <f>G2920-I2920</f>
        <v>0</v>
      </c>
      <c r="I2920" s="38">
        <v>1</v>
      </c>
      <c r="J2920" s="71">
        <v>45805</v>
      </c>
      <c r="K2920" s="186">
        <v>45810</v>
      </c>
      <c r="L2920" s="70" t="s">
        <v>20153</v>
      </c>
      <c r="M2920" s="44" t="str">
        <f ca="1">IF(OR(N2920="", N2920=0), "", IF(N2920&gt;TODAY(), "No prazo", "Atrasado"))</f>
        <v>Atrasado</v>
      </c>
      <c r="N2920" s="44">
        <f>IFERROR(K2920 + VALUE(LEFT(L2920, FIND(" ", L2920) - 1)), "")</f>
        <v>45812</v>
      </c>
      <c r="O2920" s="3">
        <f>IF(_xlfn.DAYS(K2920,J2920)&lt;0, "Aguardando OC", _xlfn.DAYS(K2920,J2920))</f>
        <v>5</v>
      </c>
      <c r="P2920" s="195">
        <v>404976</v>
      </c>
      <c r="Q2920" s="12"/>
      <c r="R2920" s="195">
        <v>168495</v>
      </c>
      <c r="S2920" s="69">
        <v>221</v>
      </c>
      <c r="T2920" s="65" t="s">
        <v>1029</v>
      </c>
      <c r="U2920" s="120">
        <v>785.66</v>
      </c>
      <c r="V2920" s="69">
        <v>2106</v>
      </c>
      <c r="W2920" s="43" t="str">
        <f>IFERROR(VLOOKUP(V2920, Fornecedores!A:C, 3, FALSE), "")</f>
        <v xml:space="preserve">UNIDAS              </v>
      </c>
      <c r="X2920" s="43" t="str">
        <f>IFERROR(VLOOKUP(V2920, Fornecedores!A:E, 5, FALSE), "")</f>
        <v>João Pessoa</v>
      </c>
      <c r="Y2920" s="43" t="str">
        <f>IFERROR(VLOOKUP(V2920, Fornecedores!A:F, 6, FALSE), "")</f>
        <v>PB</v>
      </c>
      <c r="Z2920" s="14" t="str">
        <f>IF(H2920=0, "Pedido entregue!", "Pendente")</f>
        <v>Pedido entregue!</v>
      </c>
      <c r="AA2920">
        <v>2</v>
      </c>
      <c r="AB2920" s="58" t="str">
        <f>IF(Z2920="Pedido Entregue!", IF(AA2920=1, "Retirado do Almoxarifado", IF(AA2920=2, "Material devolvido", "Aguardando retirada")), IF(Z2920="Pendente", "Entrega pendente", ""))</f>
        <v>Material devolvido</v>
      </c>
      <c r="AC2920" s="18">
        <v>1</v>
      </c>
      <c r="AD2920" s="18">
        <f>AC2920/SUMIF($P:$P,P2920,$AC:$AC)</f>
        <v>1</v>
      </c>
      <c r="AE2920" s="18">
        <f>IF(R2920=0,0,AC2920/SUMIF($R:$R,R2920,$AC:$AC))</f>
        <v>0.16666666666666666</v>
      </c>
      <c r="AF2920" s="18">
        <f>IF(R2920=0,1,0)</f>
        <v>0</v>
      </c>
      <c r="AH2920" t="str">
        <f>TEXT(J2920,"MMMM")</f>
        <v>maio</v>
      </c>
    </row>
    <row r="2921" spans="1:34" ht="12.75" hidden="1" customHeight="1" x14ac:dyDescent="0.25">
      <c r="A2921" s="90" t="str">
        <f>IF(C2921="Oficina Diversos","Oficina Geral",
IF(ISNUMBER(FIND("Estoque - Colhedoras",C2921)),"Colhedoras",IF(ISNUMBER(FIND("Caldeiraria",C2921)),"Caldeiraria",IF(ISNUMBER(FIND("Borracharia",C2921)),"Borracharia",IF(ISNUMBER(FIND("Lubrificação",C2921)),"Lubrificação",
IF(ISNUMBER(FIND("Estoque - Carregadeiras",C2921)),"Carregadeiras",IF(ISNUMBER(FIND("Estoque - Veic. Leves",C2921)),"Veic. Leves",
IF(ISNUMBER(FIND("Estoque - Caminhões",C2921)),"Caminhões",IF(ISNUMBER(FIND("Estoque - Transbordos",C2921)),"Transbordos",
IF(ISNUMBER(FIND("Estoque - Tratores",C2921)),"Tratores",
IF(ISNUMBER(FIND("Estoque - Máquinas pesadas",C2921)),"Máquinas pesadas",
IF(ISNUMBER(FIND("Estoque - Reboques",C2921)),"Reboques",
IF(C2921="Estoque","Estoque",
IF(AND(ISNUMBER(C2921),C2921&gt;1000,C2921&lt;2000),"Caminhões",
IF(AND(ISNUMBER(C2921),C2921&gt;2000,C2921&lt;3000),"Tratores",
IF(AND(ISNUMBER(C2921),C2921&gt;3000,C2921&lt;4000),"Carregadeiras",
IF(AND(ISNUMBER(C2921),C2921&gt;4000,C2921&lt;5000),"Máquinas pesadas",
IF(AND(ISNUMBER(C2921),C2921&gt;5000,C2921&lt;6000),"Colhedoras",
IF(AND(ISNUMBER(C2921),C2921&gt;7000,C2921&lt;8000),"Irrigação",
IF(AND(ISNUMBER(C2921),C2921&gt;8000,C2921&lt;9000),"Reboques",IF(AND(ISNUMBER(C2921),C2921&gt;0,C2921&lt;1000),"Veic. Leves","")))))))))))))))))))))</f>
        <v>Tratores</v>
      </c>
      <c r="C2921" s="107">
        <v>2037</v>
      </c>
      <c r="D2921" s="107">
        <v>91910</v>
      </c>
      <c r="E2921" s="108" t="s">
        <v>20131</v>
      </c>
      <c r="F2921" s="101" t="str">
        <f>IF(ISBLANK(K2921), "Apenas Solicitação", "Tem OC")</f>
        <v>Tem OC</v>
      </c>
      <c r="G2921" s="107">
        <v>1</v>
      </c>
      <c r="H2921" s="37">
        <f>G2921-I2921</f>
        <v>0</v>
      </c>
      <c r="I2921" s="103">
        <v>1</v>
      </c>
      <c r="J2921" s="109">
        <v>45805</v>
      </c>
      <c r="K2921" s="190">
        <v>45811</v>
      </c>
      <c r="L2921" s="108" t="s">
        <v>20152</v>
      </c>
      <c r="M2921" s="104" t="str">
        <f ca="1">IF(OR(N2921="", N2921=0), "", IF(N2921&gt;TODAY(), "No prazo", "Atrasado"))</f>
        <v>Atrasado</v>
      </c>
      <c r="N2921" s="104">
        <f>IFERROR(K2921 + VALUE(LEFT(L2921, FIND(" ", L2921) - 1)), "")</f>
        <v>45812</v>
      </c>
      <c r="O2921" s="105">
        <f>IF(_xlfn.DAYS(K2921,J2921)&lt;0, "Aguardando OC", _xlfn.DAYS(K2921,J2921))</f>
        <v>6</v>
      </c>
      <c r="P2921" s="196">
        <v>404984</v>
      </c>
      <c r="Q2921" s="12"/>
      <c r="R2921" s="196">
        <v>168522</v>
      </c>
      <c r="S2921" s="107">
        <v>221</v>
      </c>
      <c r="T2921" s="65" t="s">
        <v>1029</v>
      </c>
      <c r="U2921" s="110">
        <v>309.93</v>
      </c>
      <c r="V2921" s="107">
        <v>13341</v>
      </c>
      <c r="W2921" s="105" t="str">
        <f>IFERROR(VLOOKUP(V2921, Fornecedores!A:C, 3, FALSE), "")</f>
        <v>DISMA DISTRIBUIDORA</v>
      </c>
      <c r="X2921" s="105" t="str">
        <f>IFERROR(VLOOKUP(V2921, Fornecedores!A:E, 5, FALSE), "")</f>
        <v>Araçatuba</v>
      </c>
      <c r="Y2921" s="105" t="str">
        <f>IFERROR(VLOOKUP(V2921, Fornecedores!A:F, 6, FALSE), "")</f>
        <v>SP</v>
      </c>
      <c r="Z2921" s="101" t="str">
        <f>IF(H2921=0, "Pedido entregue!", "Pendente")</f>
        <v>Pedido entregue!</v>
      </c>
      <c r="AB2921" s="58" t="str">
        <f>IF(Z2921="Pedido Entregue!", IF(AA2921=1, "Retirado do Almoxarifado", IF(AA2921=2, "Material devolvido", "Aguardando retirada")), IF(Z2921="Pendente", "Entrega pendente", ""))</f>
        <v>Aguardando retirada</v>
      </c>
      <c r="AC2921" s="18">
        <v>1</v>
      </c>
      <c r="AD2921" s="18">
        <f>AC2921/SUMIF($P:$P,P2921,$AC:$AC)</f>
        <v>1</v>
      </c>
      <c r="AE2921" s="18">
        <f>IF(R2921=0,0,AC2921/SUMIF($R:$R,R2921,$AC:$AC))</f>
        <v>5.5555555555555552E-2</v>
      </c>
      <c r="AF2921" s="18">
        <f>IF(R2921=0,1,0)</f>
        <v>0</v>
      </c>
      <c r="AH2921" t="str">
        <f>TEXT(J2921,"MMMM")</f>
        <v>maio</v>
      </c>
    </row>
    <row r="2922" spans="1:34" ht="12.75" hidden="1" customHeight="1" x14ac:dyDescent="0.25">
      <c r="A2922" s="90" t="str">
        <f>IF(C2922="Oficina Diversos","Oficina Geral",
IF(ISNUMBER(FIND("Estoque - Colhedoras",C2922)),"Colhedoras",IF(ISNUMBER(FIND("Caldeiraria",C2922)),"Caldeiraria",IF(ISNUMBER(FIND("Borracharia",C2922)),"Borracharia",IF(ISNUMBER(FIND("Lubrificação",C2922)),"Lubrificação",
IF(ISNUMBER(FIND("Estoque - Carregadeiras",C2922)),"Carregadeiras",IF(ISNUMBER(FIND("Estoque - Veic. Leves",C2922)),"Veic. Leves",
IF(ISNUMBER(FIND("Estoque - Caminhões",C2922)),"Caminhões",IF(ISNUMBER(FIND("Estoque - Transbordos",C2922)),"Transbordos",
IF(ISNUMBER(FIND("Estoque - Tratores",C2922)),"Tratores",
IF(ISNUMBER(FIND("Estoque - Máquinas pesadas",C2922)),"Máquinas pesadas",
IF(ISNUMBER(FIND("Estoque - Reboques",C2922)),"Reboques",
IF(C2922="Estoque","Estoque",
IF(AND(ISNUMBER(C2922),C2922&gt;1000,C2922&lt;2000),"Caminhões",
IF(AND(ISNUMBER(C2922),C2922&gt;2000,C2922&lt;3000),"Tratores",
IF(AND(ISNUMBER(C2922),C2922&gt;3000,C2922&lt;4000),"Carregadeiras",
IF(AND(ISNUMBER(C2922),C2922&gt;4000,C2922&lt;5000),"Máquinas pesadas",
IF(AND(ISNUMBER(C2922),C2922&gt;5000,C2922&lt;6000),"Colhedoras",
IF(AND(ISNUMBER(C2922),C2922&gt;7000,C2922&lt;8000),"Irrigação",
IF(AND(ISNUMBER(C2922),C2922&gt;8000,C2922&lt;9000),"Reboques",IF(AND(ISNUMBER(C2922),C2922&gt;0,C2922&lt;1000),"Veic. Leves","")))))))))))))))))))))</f>
        <v>Caminhões</v>
      </c>
      <c r="B2922"/>
      <c r="C2922" s="69">
        <v>1005</v>
      </c>
      <c r="D2922" s="69">
        <v>91911</v>
      </c>
      <c r="E2922" s="70" t="s">
        <v>20132</v>
      </c>
      <c r="F2922" s="14" t="str">
        <f>IF(ISBLANK(K2922), "Apenas Solicitação", "Tem OC")</f>
        <v>Tem OC</v>
      </c>
      <c r="G2922" s="69">
        <v>1</v>
      </c>
      <c r="H2922" s="37">
        <f>G2922-I2922</f>
        <v>0</v>
      </c>
      <c r="I2922" s="38">
        <v>1</v>
      </c>
      <c r="J2922" s="71">
        <v>45805</v>
      </c>
      <c r="K2922" s="186">
        <v>45810</v>
      </c>
      <c r="L2922" s="70" t="s">
        <v>20153</v>
      </c>
      <c r="M2922" s="44" t="str">
        <f ca="1">IF(OR(N2922="", N2922=0), "", IF(N2922&gt;TODAY(), "No prazo", "Atrasado"))</f>
        <v>Atrasado</v>
      </c>
      <c r="N2922" s="44">
        <f>IFERROR(K2922 + VALUE(LEFT(L2922, FIND(" ", L2922) - 1)), "")</f>
        <v>45812</v>
      </c>
      <c r="O2922" s="3">
        <f>IF(_xlfn.DAYS(K2922,J2922)&lt;0, "Aguardando OC", _xlfn.DAYS(K2922,J2922))</f>
        <v>5</v>
      </c>
      <c r="P2922" s="195">
        <v>404977</v>
      </c>
      <c r="Q2922" s="12"/>
      <c r="R2922" s="195">
        <v>168495</v>
      </c>
      <c r="S2922" s="69">
        <v>221</v>
      </c>
      <c r="T2922" s="65" t="s">
        <v>1029</v>
      </c>
      <c r="U2922" s="120">
        <v>2595.84</v>
      </c>
      <c r="V2922" s="69">
        <v>2106</v>
      </c>
      <c r="W2922" s="43" t="str">
        <f>IFERROR(VLOOKUP(V2922, Fornecedores!A:C, 3, FALSE), "")</f>
        <v xml:space="preserve">UNIDAS              </v>
      </c>
      <c r="X2922" s="43" t="str">
        <f>IFERROR(VLOOKUP(V2922, Fornecedores!A:E, 5, FALSE), "")</f>
        <v>João Pessoa</v>
      </c>
      <c r="Y2922" s="43" t="str">
        <f>IFERROR(VLOOKUP(V2922, Fornecedores!A:F, 6, FALSE), "")</f>
        <v>PB</v>
      </c>
      <c r="Z2922" s="14" t="str">
        <f>IF(H2922=0, "Pedido entregue!", "Pendente")</f>
        <v>Pedido entregue!</v>
      </c>
      <c r="AA2922"/>
      <c r="AB2922" s="58" t="str">
        <f>IF(Z2922="Pedido Entregue!", IF(AA2922=1, "Retirado do Almoxarifado", IF(AA2922=2, "Material devolvido", "Aguardando retirada")), IF(Z2922="Pendente", "Entrega pendente", ""))</f>
        <v>Aguardando retirada</v>
      </c>
      <c r="AC2922" s="18">
        <v>1</v>
      </c>
      <c r="AD2922" s="18">
        <f>AC2922/SUMIF($P:$P,P2922,$AC:$AC)</f>
        <v>1</v>
      </c>
      <c r="AE2922" s="18">
        <f>IF(R2922=0,0,AC2922/SUMIF($R:$R,R2922,$AC:$AC))</f>
        <v>0.16666666666666666</v>
      </c>
      <c r="AF2922" s="18">
        <f>IF(R2922=0,1,0)</f>
        <v>0</v>
      </c>
      <c r="AH2922" t="str">
        <f>TEXT(J2922,"MMMM")</f>
        <v>maio</v>
      </c>
    </row>
    <row r="2923" spans="1:34" ht="12.75" hidden="1" customHeight="1" x14ac:dyDescent="0.25">
      <c r="A2923" s="90" t="str">
        <f>IF(C2923="Oficina Diversos","Oficina Geral",
IF(ISNUMBER(FIND("Estoque - Colhedoras",C2923)),"Colhedoras",IF(ISNUMBER(FIND("Caldeiraria",C2923)),"Caldeiraria",IF(ISNUMBER(FIND("Borracharia",C2923)),"Borracharia",IF(ISNUMBER(FIND("Lubrificação",C2923)),"Lubrificação",
IF(ISNUMBER(FIND("Estoque - Carregadeiras",C2923)),"Carregadeiras",IF(ISNUMBER(FIND("Estoque - Veic. Leves",C2923)),"Veic. Leves",
IF(ISNUMBER(FIND("Estoque - Caminhões",C2923)),"Caminhões",IF(ISNUMBER(FIND("Estoque - Transbordos",C2923)),"Transbordos",
IF(ISNUMBER(FIND("Estoque - Tratores",C2923)),"Tratores",
IF(ISNUMBER(FIND("Estoque - Máquinas pesadas",C2923)),"Máquinas pesadas",
IF(ISNUMBER(FIND("Estoque - Reboques",C2923)),"Reboques",
IF(C2923="Estoque","Estoque",
IF(AND(ISNUMBER(C2923),C2923&gt;1000,C2923&lt;2000),"Caminhões",
IF(AND(ISNUMBER(C2923),C2923&gt;2000,C2923&lt;3000),"Tratores",
IF(AND(ISNUMBER(C2923),C2923&gt;3000,C2923&lt;4000),"Carregadeiras",
IF(AND(ISNUMBER(C2923),C2923&gt;4000,C2923&lt;5000),"Máquinas pesadas",
IF(AND(ISNUMBER(C2923),C2923&gt;5000,C2923&lt;6000),"Colhedoras",
IF(AND(ISNUMBER(C2923),C2923&gt;7000,C2923&lt;8000),"Irrigação",
IF(AND(ISNUMBER(C2923),C2923&gt;8000,C2923&lt;9000),"Reboques",IF(AND(ISNUMBER(C2923),C2923&gt;0,C2923&lt;1000),"Veic. Leves","")))))))))))))))))))))</f>
        <v>Caminhões</v>
      </c>
      <c r="B2923"/>
      <c r="C2923" s="69">
        <v>1005</v>
      </c>
      <c r="D2923" s="69">
        <v>91912</v>
      </c>
      <c r="E2923" s="70" t="s">
        <v>20133</v>
      </c>
      <c r="F2923" s="14" t="str">
        <f>IF(ISBLANK(K2923), "Apenas Solicitação", "Tem OC")</f>
        <v>Tem OC</v>
      </c>
      <c r="G2923" s="69">
        <v>8</v>
      </c>
      <c r="H2923" s="37">
        <f>G2923-I2923</f>
        <v>0</v>
      </c>
      <c r="I2923" s="38">
        <v>8</v>
      </c>
      <c r="J2923" s="71">
        <v>45805</v>
      </c>
      <c r="K2923" s="186">
        <v>45810</v>
      </c>
      <c r="L2923" s="70" t="s">
        <v>20152</v>
      </c>
      <c r="M2923" s="44" t="str">
        <f ca="1">IF(OR(N2923="", N2923=0), "", IF(N2923&gt;TODAY(), "No prazo", "Atrasado"))</f>
        <v>Atrasado</v>
      </c>
      <c r="N2923" s="44">
        <f>IFERROR(K2923 + VALUE(LEFT(L2923, FIND(" ", L2923) - 1)), "")</f>
        <v>45811</v>
      </c>
      <c r="O2923" s="3">
        <f>IF(_xlfn.DAYS(K2923,J2923)&lt;0, "Aguardando OC", _xlfn.DAYS(K2923,J2923))</f>
        <v>5</v>
      </c>
      <c r="P2923" s="195">
        <v>404978</v>
      </c>
      <c r="Q2923" s="12"/>
      <c r="R2923" s="195">
        <v>168495</v>
      </c>
      <c r="S2923" s="69">
        <v>221</v>
      </c>
      <c r="T2923" s="65" t="s">
        <v>1029</v>
      </c>
      <c r="U2923" s="120">
        <v>149.28</v>
      </c>
      <c r="V2923" s="69">
        <v>2106</v>
      </c>
      <c r="W2923" s="43" t="str">
        <f>IFERROR(VLOOKUP(V2923, Fornecedores!A:C, 3, FALSE), "")</f>
        <v xml:space="preserve">UNIDAS              </v>
      </c>
      <c r="X2923" s="43" t="str">
        <f>IFERROR(VLOOKUP(V2923, Fornecedores!A:E, 5, FALSE), "")</f>
        <v>João Pessoa</v>
      </c>
      <c r="Y2923" s="43" t="str">
        <f>IFERROR(VLOOKUP(V2923, Fornecedores!A:F, 6, FALSE), "")</f>
        <v>PB</v>
      </c>
      <c r="Z2923" s="14" t="str">
        <f>IF(H2923=0, "Pedido entregue!", "Pendente")</f>
        <v>Pedido entregue!</v>
      </c>
      <c r="AA2923"/>
      <c r="AB2923" s="58" t="str">
        <f>IF(Z2923="Pedido Entregue!", IF(AA2923=1, "Retirado do Almoxarifado", IF(AA2923=2, "Material devolvido", "Aguardando retirada")), IF(Z2923="Pendente", "Entrega pendente", ""))</f>
        <v>Aguardando retirada</v>
      </c>
      <c r="AC2923" s="18">
        <v>1</v>
      </c>
      <c r="AD2923" s="18">
        <f>AC2923/SUMIF($P:$P,P2923,$AC:$AC)</f>
        <v>1</v>
      </c>
      <c r="AE2923" s="18">
        <f>IF(R2923=0,0,AC2923/SUMIF($R:$R,R2923,$AC:$AC))</f>
        <v>0.16666666666666666</v>
      </c>
      <c r="AF2923" s="18">
        <f>IF(R2923=0,1,0)</f>
        <v>0</v>
      </c>
      <c r="AH2923" t="str">
        <f>TEXT(J2923,"MMMM")</f>
        <v>maio</v>
      </c>
    </row>
    <row r="2924" spans="1:34" ht="12.75" hidden="1" customHeight="1" x14ac:dyDescent="0.25">
      <c r="A2924" s="90" t="str">
        <f>IF(C2924="Oficina Diversos","Oficina Geral",
IF(ISNUMBER(FIND("Estoque - Colhedoras",C2924)),"Colhedoras",IF(ISNUMBER(FIND("Caldeiraria",C2924)),"Caldeiraria",IF(ISNUMBER(FIND("Borracharia",C2924)),"Borracharia",IF(ISNUMBER(FIND("Lubrificação",C2924)),"Lubrificação",
IF(ISNUMBER(FIND("Estoque - Carregadeiras",C2924)),"Carregadeiras",IF(ISNUMBER(FIND("Estoque - Veic. Leves",C2924)),"Veic. Leves",
IF(ISNUMBER(FIND("Estoque - Caminhões",C2924)),"Caminhões",IF(ISNUMBER(FIND("Estoque - Transbordos",C2924)),"Transbordos",
IF(ISNUMBER(FIND("Estoque - Tratores",C2924)),"Tratores",
IF(ISNUMBER(FIND("Estoque - Máquinas pesadas",C2924)),"Máquinas pesadas",
IF(ISNUMBER(FIND("Estoque - Reboques",C2924)),"Reboques",
IF(C2924="Estoque","Estoque",
IF(AND(ISNUMBER(C2924),C2924&gt;1000,C2924&lt;2000),"Caminhões",
IF(AND(ISNUMBER(C2924),C2924&gt;2000,C2924&lt;3000),"Tratores",
IF(AND(ISNUMBER(C2924),C2924&gt;3000,C2924&lt;4000),"Carregadeiras",
IF(AND(ISNUMBER(C2924),C2924&gt;4000,C2924&lt;5000),"Máquinas pesadas",
IF(AND(ISNUMBER(C2924),C2924&gt;5000,C2924&lt;6000),"Colhedoras",
IF(AND(ISNUMBER(C2924),C2924&gt;7000,C2924&lt;8000),"Irrigação",
IF(AND(ISNUMBER(C2924),C2924&gt;8000,C2924&lt;9000),"Reboques",IF(AND(ISNUMBER(C2924),C2924&gt;0,C2924&lt;1000),"Veic. Leves","")))))))))))))))))))))</f>
        <v>Caminhões</v>
      </c>
      <c r="B2924"/>
      <c r="C2924" s="69">
        <v>1005</v>
      </c>
      <c r="D2924" s="69">
        <v>91913</v>
      </c>
      <c r="E2924" s="70" t="s">
        <v>20134</v>
      </c>
      <c r="F2924" s="14" t="str">
        <f>IF(ISBLANK(K2924), "Apenas Solicitação", "Tem OC")</f>
        <v>Tem OC</v>
      </c>
      <c r="G2924" s="69">
        <v>4</v>
      </c>
      <c r="H2924" s="37">
        <f>G2924-I2924</f>
        <v>0</v>
      </c>
      <c r="I2924" s="38">
        <v>4</v>
      </c>
      <c r="J2924" s="71">
        <v>45805</v>
      </c>
      <c r="K2924" s="186">
        <v>45810</v>
      </c>
      <c r="L2924" s="70" t="s">
        <v>20152</v>
      </c>
      <c r="M2924" s="44" t="str">
        <f ca="1">IF(OR(N2924="", N2924=0), "", IF(N2924&gt;TODAY(), "No prazo", "Atrasado"))</f>
        <v>Atrasado</v>
      </c>
      <c r="N2924" s="44">
        <f>IFERROR(K2924 + VALUE(LEFT(L2924, FIND(" ", L2924) - 1)), "")</f>
        <v>45811</v>
      </c>
      <c r="O2924" s="3">
        <f>IF(_xlfn.DAYS(K2924,J2924)&lt;0, "Aguardando OC", _xlfn.DAYS(K2924,J2924))</f>
        <v>5</v>
      </c>
      <c r="P2924" s="195">
        <v>404979</v>
      </c>
      <c r="Q2924" s="12"/>
      <c r="R2924" s="195">
        <v>168495</v>
      </c>
      <c r="S2924" s="69">
        <v>221</v>
      </c>
      <c r="T2924" s="65" t="s">
        <v>1029</v>
      </c>
      <c r="U2924" s="120">
        <v>415.2</v>
      </c>
      <c r="V2924" s="69">
        <v>2106</v>
      </c>
      <c r="W2924" s="43" t="str">
        <f>IFERROR(VLOOKUP(V2924, Fornecedores!A:C, 3, FALSE), "")</f>
        <v xml:space="preserve">UNIDAS              </v>
      </c>
      <c r="X2924" s="43" t="str">
        <f>IFERROR(VLOOKUP(V2924, Fornecedores!A:E, 5, FALSE), "")</f>
        <v>João Pessoa</v>
      </c>
      <c r="Y2924" s="43" t="str">
        <f>IFERROR(VLOOKUP(V2924, Fornecedores!A:F, 6, FALSE), "")</f>
        <v>PB</v>
      </c>
      <c r="Z2924" s="14" t="str">
        <f>IF(H2924=0, "Pedido entregue!", "Pendente")</f>
        <v>Pedido entregue!</v>
      </c>
      <c r="AA2924"/>
      <c r="AB2924" s="58" t="str">
        <f>IF(Z2924="Pedido Entregue!", IF(AA2924=1, "Retirado do Almoxarifado", IF(AA2924=2, "Material devolvido", "Aguardando retirada")), IF(Z2924="Pendente", "Entrega pendente", ""))</f>
        <v>Aguardando retirada</v>
      </c>
      <c r="AC2924" s="18">
        <v>1</v>
      </c>
      <c r="AD2924" s="18">
        <f>AC2924/SUMIF($P:$P,P2924,$AC:$AC)</f>
        <v>1</v>
      </c>
      <c r="AE2924" s="18">
        <f>IF(R2924=0,0,AC2924/SUMIF($R:$R,R2924,$AC:$AC))</f>
        <v>0.16666666666666666</v>
      </c>
      <c r="AF2924" s="18">
        <f>IF(R2924=0,1,0)</f>
        <v>0</v>
      </c>
      <c r="AH2924" t="str">
        <f>TEXT(J2924,"MMMM")</f>
        <v>maio</v>
      </c>
    </row>
    <row r="2925" spans="1:34" ht="12.75" hidden="1" customHeight="1" x14ac:dyDescent="0.25">
      <c r="A2925" s="90" t="str">
        <f>IF(C2925="Oficina Diversos","Oficina Geral",
IF(ISNUMBER(FIND("Estoque - Colhedoras",C2925)),"Colhedoras",IF(ISNUMBER(FIND("Caldeiraria",C2925)),"Caldeiraria",IF(ISNUMBER(FIND("Borracharia",C2925)),"Borracharia",IF(ISNUMBER(FIND("Lubrificação",C2925)),"Lubrificação",
IF(ISNUMBER(FIND("Estoque - Carregadeiras",C2925)),"Carregadeiras",IF(ISNUMBER(FIND("Estoque - Veic. Leves",C2925)),"Veic. Leves",
IF(ISNUMBER(FIND("Estoque - Caminhões",C2925)),"Caminhões",IF(ISNUMBER(FIND("Estoque - Transbordos",C2925)),"Transbordos",
IF(ISNUMBER(FIND("Estoque - Tratores",C2925)),"Tratores",
IF(ISNUMBER(FIND("Estoque - Máquinas pesadas",C2925)),"Máquinas pesadas",
IF(ISNUMBER(FIND("Estoque - Reboques",C2925)),"Reboques",
IF(C2925="Estoque","Estoque",
IF(AND(ISNUMBER(C2925),C2925&gt;1000,C2925&lt;2000),"Caminhões",
IF(AND(ISNUMBER(C2925),C2925&gt;2000,C2925&lt;3000),"Tratores",
IF(AND(ISNUMBER(C2925),C2925&gt;3000,C2925&lt;4000),"Carregadeiras",
IF(AND(ISNUMBER(C2925),C2925&gt;4000,C2925&lt;5000),"Máquinas pesadas",
IF(AND(ISNUMBER(C2925),C2925&gt;5000,C2925&lt;6000),"Colhedoras",
IF(AND(ISNUMBER(C2925),C2925&gt;7000,C2925&lt;8000),"Irrigação",
IF(AND(ISNUMBER(C2925),C2925&gt;8000,C2925&lt;9000),"Reboques",IF(AND(ISNUMBER(C2925),C2925&gt;0,C2925&lt;1000),"Veic. Leves","")))))))))))))))))))))</f>
        <v>Tratores</v>
      </c>
      <c r="B2925"/>
      <c r="C2925" s="69">
        <v>2037</v>
      </c>
      <c r="D2925" s="69">
        <v>91914</v>
      </c>
      <c r="E2925" s="70" t="s">
        <v>20135</v>
      </c>
      <c r="F2925" s="14" t="str">
        <f>IF(ISBLANK(K2925), "Apenas Solicitação", "Tem OC")</f>
        <v>Tem OC</v>
      </c>
      <c r="G2925" s="69">
        <v>7</v>
      </c>
      <c r="H2925" s="37">
        <f>G2925-I2925</f>
        <v>0</v>
      </c>
      <c r="I2925" s="38">
        <v>7</v>
      </c>
      <c r="J2925" s="71">
        <v>45805</v>
      </c>
      <c r="K2925" s="186">
        <v>45811</v>
      </c>
      <c r="L2925" s="70" t="s">
        <v>20151</v>
      </c>
      <c r="M2925" s="44" t="str">
        <f ca="1">IF(OR(N2925="", N2925=0), "", IF(N2925&gt;TODAY(), "No prazo", "Atrasado"))</f>
        <v>Atrasado</v>
      </c>
      <c r="N2925" s="44">
        <f>IFERROR(K2925 + VALUE(LEFT(L2925, FIND(" ", L2925) - 1)), "")</f>
        <v>45811</v>
      </c>
      <c r="O2925" s="3">
        <f>IF(_xlfn.DAYS(K2925,J2925)&lt;0, "Aguardando OC", _xlfn.DAYS(K2925,J2925))</f>
        <v>6</v>
      </c>
      <c r="P2925" s="195">
        <v>404989</v>
      </c>
      <c r="Q2925" s="12"/>
      <c r="R2925" s="195">
        <v>168522</v>
      </c>
      <c r="S2925" s="69">
        <v>221</v>
      </c>
      <c r="T2925" s="65" t="s">
        <v>1029</v>
      </c>
      <c r="U2925" s="120">
        <v>40.11</v>
      </c>
      <c r="V2925" s="69">
        <v>13341</v>
      </c>
      <c r="W2925" s="43" t="str">
        <f>IFERROR(VLOOKUP(V2925, Fornecedores!A:C, 3, FALSE), "")</f>
        <v>DISMA DISTRIBUIDORA</v>
      </c>
      <c r="X2925" s="43" t="str">
        <f>IFERROR(VLOOKUP(V2925, Fornecedores!A:E, 5, FALSE), "")</f>
        <v>Araçatuba</v>
      </c>
      <c r="Y2925" s="43" t="str">
        <f>IFERROR(VLOOKUP(V2925, Fornecedores!A:F, 6, FALSE), "")</f>
        <v>SP</v>
      </c>
      <c r="Z2925" s="14" t="str">
        <f>IF(H2925=0, "Pedido entregue!", "Pendente")</f>
        <v>Pedido entregue!</v>
      </c>
      <c r="AA2925"/>
      <c r="AB2925" s="58" t="str">
        <f>IF(Z2925="Pedido Entregue!", IF(AA2925=1, "Retirado do Almoxarifado", IF(AA2925=2, "Material devolvido", "Aguardando retirada")), IF(Z2925="Pendente", "Entrega pendente", ""))</f>
        <v>Aguardando retirada</v>
      </c>
      <c r="AC2925" s="18">
        <v>1</v>
      </c>
      <c r="AD2925" s="18">
        <f>AC2925/SUMIF($P:$P,P2925,$AC:$AC)</f>
        <v>1</v>
      </c>
      <c r="AE2925" s="18">
        <f>IF(R2925=0,0,AC2925/SUMIF($R:$R,R2925,$AC:$AC))</f>
        <v>5.5555555555555552E-2</v>
      </c>
      <c r="AF2925" s="18">
        <f>IF(R2925=0,1,0)</f>
        <v>0</v>
      </c>
      <c r="AH2925" t="str">
        <f>TEXT(J2925,"MMMM")</f>
        <v>maio</v>
      </c>
    </row>
    <row r="2926" spans="1:34" ht="12.75" hidden="1" customHeight="1" x14ac:dyDescent="0.25">
      <c r="A2926" s="90" t="str">
        <f>IF(C2926="Oficina Diversos","Oficina Geral",
IF(ISNUMBER(FIND("Estoque - Colhedoras",C2926)),"Colhedoras",IF(ISNUMBER(FIND("Caldeiraria",C2926)),"Caldeiraria",IF(ISNUMBER(FIND("Borracharia",C2926)),"Borracharia",IF(ISNUMBER(FIND("Lubrificação",C2926)),"Lubrificação",
IF(ISNUMBER(FIND("Estoque - Carregadeiras",C2926)),"Carregadeiras",IF(ISNUMBER(FIND("Estoque - Veic. Leves",C2926)),"Veic. Leves",
IF(ISNUMBER(FIND("Estoque - Caminhões",C2926)),"Caminhões",IF(ISNUMBER(FIND("Estoque - Transbordos",C2926)),"Transbordos",
IF(ISNUMBER(FIND("Estoque - Tratores",C2926)),"Tratores",
IF(ISNUMBER(FIND("Estoque - Máquinas pesadas",C2926)),"Máquinas pesadas",
IF(ISNUMBER(FIND("Estoque - Reboques",C2926)),"Reboques",
IF(C2926="Estoque","Estoque",
IF(AND(ISNUMBER(C2926),C2926&gt;1000,C2926&lt;2000),"Caminhões",
IF(AND(ISNUMBER(C2926),C2926&gt;2000,C2926&lt;3000),"Tratores",
IF(AND(ISNUMBER(C2926),C2926&gt;3000,C2926&lt;4000),"Carregadeiras",
IF(AND(ISNUMBER(C2926),C2926&gt;4000,C2926&lt;5000),"Máquinas pesadas",
IF(AND(ISNUMBER(C2926),C2926&gt;5000,C2926&lt;6000),"Colhedoras",
IF(AND(ISNUMBER(C2926),C2926&gt;7000,C2926&lt;8000),"Irrigação",
IF(AND(ISNUMBER(C2926),C2926&gt;8000,C2926&lt;9000),"Reboques",IF(AND(ISNUMBER(C2926),C2926&gt;0,C2926&lt;1000),"Veic. Leves","")))))))))))))))))))))</f>
        <v>Caminhões</v>
      </c>
      <c r="B2926"/>
      <c r="C2926" s="69">
        <v>1005</v>
      </c>
      <c r="D2926" s="69">
        <v>91915</v>
      </c>
      <c r="E2926" s="70" t="s">
        <v>20136</v>
      </c>
      <c r="F2926" s="14" t="str">
        <f>IF(ISBLANK(K2926), "Apenas Solicitação", "Tem OC")</f>
        <v>Tem OC</v>
      </c>
      <c r="G2926" s="69">
        <v>2</v>
      </c>
      <c r="H2926" s="37">
        <f>G2926-I2926</f>
        <v>0</v>
      </c>
      <c r="I2926" s="38">
        <v>2</v>
      </c>
      <c r="J2926" s="71">
        <v>45805</v>
      </c>
      <c r="K2926" s="186">
        <v>45810</v>
      </c>
      <c r="L2926" s="70" t="s">
        <v>20151</v>
      </c>
      <c r="M2926" s="44" t="str">
        <f ca="1">IF(OR(N2926="", N2926=0), "", IF(N2926&gt;TODAY(), "No prazo", "Atrasado"))</f>
        <v>Atrasado</v>
      </c>
      <c r="N2926" s="44">
        <f>IFERROR(K2926 + VALUE(LEFT(L2926, FIND(" ", L2926) - 1)), "")</f>
        <v>45810</v>
      </c>
      <c r="O2926" s="3">
        <f>IF(_xlfn.DAYS(K2926,J2926)&lt;0, "Aguardando OC", _xlfn.DAYS(K2926,J2926))</f>
        <v>5</v>
      </c>
      <c r="P2926" s="195">
        <v>404980</v>
      </c>
      <c r="Q2926" s="12"/>
      <c r="R2926" s="195">
        <v>168497</v>
      </c>
      <c r="S2926" s="69">
        <v>221</v>
      </c>
      <c r="T2926" s="65" t="s">
        <v>1029</v>
      </c>
      <c r="U2926" s="120">
        <v>184</v>
      </c>
      <c r="V2926" s="69">
        <v>2528</v>
      </c>
      <c r="W2926" s="43" t="str">
        <f>IFERROR(VLOOKUP(V2926, Fornecedores!A:C, 3, FALSE), "")</f>
        <v xml:space="preserve">REDIESEL            </v>
      </c>
      <c r="X2926" s="43" t="str">
        <f>IFERROR(VLOOKUP(V2926, Fornecedores!A:E, 5, FALSE), "")</f>
        <v>Jaboatão dos Guararapes</v>
      </c>
      <c r="Y2926" s="43" t="str">
        <f>IFERROR(VLOOKUP(V2926, Fornecedores!A:F, 6, FALSE), "")</f>
        <v>PE</v>
      </c>
      <c r="Z2926" s="14" t="str">
        <f>IF(H2926=0, "Pedido entregue!", "Pendente")</f>
        <v>Pedido entregue!</v>
      </c>
      <c r="AA2926"/>
      <c r="AB2926" s="58" t="str">
        <f>IF(Z2926="Pedido Entregue!", IF(AA2926=1, "Retirado do Almoxarifado", IF(AA2926=2, "Material devolvido", "Aguardando retirada")), IF(Z2926="Pendente", "Entrega pendente", ""))</f>
        <v>Aguardando retirada</v>
      </c>
      <c r="AC2926" s="18">
        <v>1</v>
      </c>
      <c r="AD2926" s="18">
        <f>AC2926/SUMIF($P:$P,P2926,$AC:$AC)</f>
        <v>1</v>
      </c>
      <c r="AE2926" s="18">
        <f>IF(R2926=0,0,AC2926/SUMIF($R:$R,R2926,$AC:$AC))</f>
        <v>1</v>
      </c>
      <c r="AF2926" s="18">
        <f>IF(R2926=0,1,0)</f>
        <v>0</v>
      </c>
      <c r="AH2926" t="str">
        <f>TEXT(J2926,"MMMM")</f>
        <v>maio</v>
      </c>
    </row>
    <row r="2927" spans="1:34" ht="12.75" customHeight="1" x14ac:dyDescent="0.25">
      <c r="A2927" s="90" t="str">
        <f>IF(C2927="Oficina Diversos","Oficina Geral",
IF(ISNUMBER(FIND("Estoque - Colhedoras",C2927)),"Colhedoras",IF(ISNUMBER(FIND("Caldeiraria",C2927)),"Caldeiraria",IF(ISNUMBER(FIND("Borracharia",C2927)),"Borracharia",IF(ISNUMBER(FIND("Lubrificação",C2927)),"Lubrificação",
IF(ISNUMBER(FIND("Estoque - Carregadeiras",C2927)),"Carregadeiras",IF(ISNUMBER(FIND("Estoque - Veic. Leves",C2927)),"Veic. Leves",
IF(ISNUMBER(FIND("Estoque - Caminhões",C2927)),"Caminhões",IF(ISNUMBER(FIND("Estoque - Transbordos",C2927)),"Transbordos",
IF(ISNUMBER(FIND("Estoque - Tratores",C2927)),"Tratores",
IF(ISNUMBER(FIND("Estoque - Máquinas pesadas",C2927)),"Máquinas pesadas",
IF(ISNUMBER(FIND("Estoque - Reboques",C2927)),"Reboques",
IF(C2927="Estoque","Estoque",
IF(AND(ISNUMBER(C2927),C2927&gt;1000,C2927&lt;2000),"Caminhões",
IF(AND(ISNUMBER(C2927),C2927&gt;2000,C2927&lt;3000),"Tratores",
IF(AND(ISNUMBER(C2927),C2927&gt;3000,C2927&lt;4000),"Carregadeiras",
IF(AND(ISNUMBER(C2927),C2927&gt;4000,C2927&lt;5000),"Máquinas pesadas",
IF(AND(ISNUMBER(C2927),C2927&gt;5000,C2927&lt;6000),"Colhedoras",
IF(AND(ISNUMBER(C2927),C2927&gt;7000,C2927&lt;8000),"Irrigação",
IF(AND(ISNUMBER(C2927),C2927&gt;8000,C2927&lt;9000),"Reboques",IF(AND(ISNUMBER(C2927),C2927&gt;0,C2927&lt;1000),"Veic. Leves","")))))))))))))))))))))</f>
        <v>Caminhões</v>
      </c>
      <c r="B2927" s="72"/>
      <c r="C2927" s="2">
        <v>1005</v>
      </c>
      <c r="D2927" s="2">
        <v>91916</v>
      </c>
      <c r="E2927" s="3" t="s">
        <v>20137</v>
      </c>
      <c r="F2927" s="14" t="str">
        <f>IF(ISBLANK(K2927), "Apenas Solicitação", "Tem OC")</f>
        <v>Apenas Solicitação</v>
      </c>
      <c r="G2927" s="2">
        <v>4</v>
      </c>
      <c r="H2927" s="37">
        <f>G2927-I2927</f>
        <v>4</v>
      </c>
      <c r="I2927" s="38">
        <v>0</v>
      </c>
      <c r="J2927" s="4">
        <v>45805</v>
      </c>
      <c r="K2927" s="14"/>
      <c r="L2927" s="70" t="s">
        <v>20160</v>
      </c>
      <c r="M2927" s="44" t="str">
        <f ca="1">IF(OR(N2927="", N2927=0), "", IF(N2927&gt;TODAY(), "No prazo", "Atrasado"))</f>
        <v>Atrasado</v>
      </c>
      <c r="N2927" s="44">
        <f>IFERROR(K2927 + VALUE(LEFT(L2927, FIND(" ", L2927) - 1)), "")</f>
        <v>10</v>
      </c>
      <c r="O2927" s="3" t="str">
        <f>IF(_xlfn.DAYS(K2927,J2927)&lt;0, "Aguardando OC", _xlfn.DAYS(K2927,J2927))</f>
        <v>Aguardando OC</v>
      </c>
      <c r="P2927" s="14">
        <v>404981</v>
      </c>
      <c r="Q2927" s="12"/>
      <c r="R2927" s="14">
        <v>0</v>
      </c>
      <c r="S2927" s="2">
        <v>221</v>
      </c>
      <c r="T2927" s="65" t="s">
        <v>1029</v>
      </c>
      <c r="U2927" s="21">
        <v>0</v>
      </c>
      <c r="V2927" s="2"/>
      <c r="W2927" s="43" t="str">
        <f>IFERROR(VLOOKUP(V2927, Fornecedores!A:C, 3, FALSE), "")</f>
        <v/>
      </c>
      <c r="X2927" s="43" t="str">
        <f>IFERROR(VLOOKUP(V2927, Fornecedores!A:E, 5, FALSE), "")</f>
        <v/>
      </c>
      <c r="Y2927" s="43" t="str">
        <f>IFERROR(VLOOKUP(V2927, Fornecedores!A:F, 6, FALSE), "")</f>
        <v/>
      </c>
      <c r="Z2927" s="14" t="str">
        <f>IF(H2927=0, "Pedido entregue!", "Pendente")</f>
        <v>Pendente</v>
      </c>
      <c r="AA2927" s="74"/>
      <c r="AB2927" s="58" t="str">
        <f>IF(Z2927="Pedido Entregue!", IF(AA2927=1, "Retirado do Almoxarifado", IF(AA2927=2, "Material devolvido", "Aguardando retirada")), IF(Z2927="Pendente", "Entrega pendente", ""))</f>
        <v>Entrega pendente</v>
      </c>
      <c r="AC2927" s="18">
        <v>1</v>
      </c>
      <c r="AD2927" s="18">
        <f>AC2927/SUMIF($P:$P,P2927,$AC:$AC)</f>
        <v>1</v>
      </c>
      <c r="AE2927" s="18">
        <f>IF(R2927=0,0,AC2927/SUMIF($R:$R,R2927,$AC:$AC))</f>
        <v>0</v>
      </c>
      <c r="AF2927" s="18">
        <f>IF(R2927=0,1,0)</f>
        <v>1</v>
      </c>
      <c r="AH2927" t="str">
        <f>TEXT(J2927,"MMMM")</f>
        <v>maio</v>
      </c>
    </row>
    <row r="2928" spans="1:34" ht="12.75" hidden="1" customHeight="1" x14ac:dyDescent="0.25">
      <c r="A2928" s="90" t="str">
        <f>IF(C2928="Oficina Diversos","Oficina Geral",
IF(ISNUMBER(FIND("Estoque - Colhedoras",C2928)),"Colhedoras",IF(ISNUMBER(FIND("Caldeiraria",C2928)),"Caldeiraria",IF(ISNUMBER(FIND("Borracharia",C2928)),"Borracharia",IF(ISNUMBER(FIND("Lubrificação",C2928)),"Lubrificação",
IF(ISNUMBER(FIND("Estoque - Carregadeiras",C2928)),"Carregadeiras",IF(ISNUMBER(FIND("Estoque - Veic. Leves",C2928)),"Veic. Leves",
IF(ISNUMBER(FIND("Estoque - Caminhões",C2928)),"Caminhões",IF(ISNUMBER(FIND("Estoque - Transbordos",C2928)),"Transbordos",
IF(ISNUMBER(FIND("Estoque - Tratores",C2928)),"Tratores",
IF(ISNUMBER(FIND("Estoque - Máquinas pesadas",C2928)),"Máquinas pesadas",
IF(ISNUMBER(FIND("Estoque - Reboques",C2928)),"Reboques",
IF(C2928="Estoque","Estoque",
IF(AND(ISNUMBER(C2928),C2928&gt;1000,C2928&lt;2000),"Caminhões",
IF(AND(ISNUMBER(C2928),C2928&gt;2000,C2928&lt;3000),"Tratores",
IF(AND(ISNUMBER(C2928),C2928&gt;3000,C2928&lt;4000),"Carregadeiras",
IF(AND(ISNUMBER(C2928),C2928&gt;4000,C2928&lt;5000),"Máquinas pesadas",
IF(AND(ISNUMBER(C2928),C2928&gt;5000,C2928&lt;6000),"Colhedoras",
IF(AND(ISNUMBER(C2928),C2928&gt;7000,C2928&lt;8000),"Irrigação",
IF(AND(ISNUMBER(C2928),C2928&gt;8000,C2928&lt;9000),"Reboques",IF(AND(ISNUMBER(C2928),C2928&gt;0,C2928&lt;1000),"Veic. Leves","")))))))))))))))))))))</f>
        <v>Tratores</v>
      </c>
      <c r="C2928" s="126">
        <v>2037</v>
      </c>
      <c r="D2928" s="2">
        <v>91917</v>
      </c>
      <c r="E2928" s="3" t="s">
        <v>20138</v>
      </c>
      <c r="F2928" s="101" t="str">
        <f>IF(ISBLANK(K2928), "Apenas Solicitação", "Tem OC")</f>
        <v>Tem OC</v>
      </c>
      <c r="G2928" s="2">
        <v>1</v>
      </c>
      <c r="H2928" s="102">
        <f>G2928-I2928</f>
        <v>0</v>
      </c>
      <c r="I2928" s="103">
        <v>1</v>
      </c>
      <c r="J2928" s="4">
        <v>45805</v>
      </c>
      <c r="K2928" s="180">
        <v>45819</v>
      </c>
      <c r="L2928" s="3" t="s">
        <v>20152</v>
      </c>
      <c r="M2928" s="104" t="str">
        <f ca="1">IF(OR(N2928="", N2928=0), "", IF(N2928&gt;TODAY(), "No prazo", "Atrasado"))</f>
        <v>Atrasado</v>
      </c>
      <c r="N2928" s="104">
        <f>IFERROR(K2928 + VALUE(LEFT(L2928, FIND(" ", L2928) - 1)), "")</f>
        <v>45820</v>
      </c>
      <c r="O2928" s="105">
        <f>IF(_xlfn.DAYS(K2928,J2928)&lt;0, "Aguardando OC", _xlfn.DAYS(K2928,J2928))</f>
        <v>14</v>
      </c>
      <c r="P2928" s="14">
        <v>404992</v>
      </c>
      <c r="Q2928" s="12"/>
      <c r="R2928" s="14">
        <v>168946</v>
      </c>
      <c r="S2928" s="2">
        <v>221</v>
      </c>
      <c r="T2928" s="65" t="s">
        <v>1029</v>
      </c>
      <c r="U2928" s="21">
        <v>89.62</v>
      </c>
      <c r="V2928" s="2">
        <v>13341</v>
      </c>
      <c r="W2928" s="105" t="str">
        <f>IFERROR(VLOOKUP(V2928, Fornecedores!A:C, 3, FALSE), "")</f>
        <v>DISMA DISTRIBUIDORA</v>
      </c>
      <c r="X2928" s="105" t="str">
        <f>IFERROR(VLOOKUP(V2928, Fornecedores!A:E, 5, FALSE), "")</f>
        <v>Araçatuba</v>
      </c>
      <c r="Y2928" s="105" t="str">
        <f>IFERROR(VLOOKUP(V2928, Fornecedores!A:F, 6, FALSE), "")</f>
        <v>SP</v>
      </c>
      <c r="Z2928" s="101" t="str">
        <f>IF(H2928=0, "Pedido entregue!", "Pendente")</f>
        <v>Pedido entregue!</v>
      </c>
      <c r="AB2928" s="132" t="str">
        <f>IF(Z2928="Pedido Entregue!", IF(AA2928=1, "Retirado do Almoxarifado", IF(AA2928=2, "Material devolvido", "Aguardando retirada")), IF(Z2928="Pendente", "Entrega pendente", ""))</f>
        <v>Aguardando retirada</v>
      </c>
      <c r="AC2928" s="18">
        <v>1</v>
      </c>
      <c r="AD2928" s="18">
        <f>AC2928/SUMIF($P:$P,P2928,$AC:$AC)</f>
        <v>1</v>
      </c>
      <c r="AE2928" s="18">
        <f>IF(R2928=0,0,AC2928/SUMIF($R:$R,R2928,$AC:$AC))</f>
        <v>8.3333333333333329E-2</v>
      </c>
      <c r="AF2928" s="18">
        <f>IF(R2928=0,1,0)</f>
        <v>0</v>
      </c>
      <c r="AH2928" t="str">
        <f>TEXT(J2928,"MMMM")</f>
        <v>maio</v>
      </c>
    </row>
    <row r="2929" spans="1:34" ht="12.75" hidden="1" customHeight="1" x14ac:dyDescent="0.25">
      <c r="A2929" s="90" t="str">
        <f>IF(C2929="Oficina Diversos","Oficina Geral",
IF(ISNUMBER(FIND("Estoque - Colhedoras",C2929)),"Colhedoras",IF(ISNUMBER(FIND("Caldeiraria",C2929)),"Caldeiraria",IF(ISNUMBER(FIND("Borracharia",C2929)),"Borracharia",IF(ISNUMBER(FIND("Lubrificação",C2929)),"Lubrificação",
IF(ISNUMBER(FIND("Estoque - Carregadeiras",C2929)),"Carregadeiras",IF(ISNUMBER(FIND("Estoque - Veic. Leves",C2929)),"Veic. Leves",
IF(ISNUMBER(FIND("Estoque - Caminhões",C2929)),"Caminhões",IF(ISNUMBER(FIND("Estoque - Transbordos",C2929)),"Transbordos",
IF(ISNUMBER(FIND("Estoque - Tratores",C2929)),"Tratores",
IF(ISNUMBER(FIND("Estoque - Máquinas pesadas",C2929)),"Máquinas pesadas",
IF(ISNUMBER(FIND("Estoque - Reboques",C2929)),"Reboques",
IF(C2929="Estoque","Estoque",
IF(AND(ISNUMBER(C2929),C2929&gt;1000,C2929&lt;2000),"Caminhões",
IF(AND(ISNUMBER(C2929),C2929&gt;2000,C2929&lt;3000),"Tratores",
IF(AND(ISNUMBER(C2929),C2929&gt;3000,C2929&lt;4000),"Carregadeiras",
IF(AND(ISNUMBER(C2929),C2929&gt;4000,C2929&lt;5000),"Máquinas pesadas",
IF(AND(ISNUMBER(C2929),C2929&gt;5000,C2929&lt;6000),"Colhedoras",
IF(AND(ISNUMBER(C2929),C2929&gt;7000,C2929&lt;8000),"Irrigação",
IF(AND(ISNUMBER(C2929),C2929&gt;8000,C2929&lt;9000),"Reboques",IF(AND(ISNUMBER(C2929),C2929&gt;0,C2929&lt;1000),"Veic. Leves","")))))))))))))))))))))</f>
        <v>Tratores</v>
      </c>
      <c r="C2929" s="113">
        <v>2035</v>
      </c>
      <c r="D2929" s="2">
        <v>91917</v>
      </c>
      <c r="E2929" s="3" t="s">
        <v>20138</v>
      </c>
      <c r="F2929" s="101" t="str">
        <f>IF(ISBLANK(K2929), "Apenas Solicitação", "Tem OC")</f>
        <v>Tem OC</v>
      </c>
      <c r="G2929" s="2">
        <v>1</v>
      </c>
      <c r="H2929" s="102">
        <f>G2929-I2929</f>
        <v>0</v>
      </c>
      <c r="I2929" s="103">
        <v>1</v>
      </c>
      <c r="J2929" s="4">
        <v>45813</v>
      </c>
      <c r="K2929" s="180">
        <v>45819</v>
      </c>
      <c r="L2929" s="3" t="s">
        <v>20151</v>
      </c>
      <c r="M2929" s="104" t="str">
        <f ca="1">IF(OR(N2929="", N2929=0), "", IF(N2929&gt;TODAY(), "No prazo", "Atrasado"))</f>
        <v>Atrasado</v>
      </c>
      <c r="N2929" s="104">
        <f>IFERROR(K2929 + VALUE(LEFT(L2929, FIND(" ", L2929) - 1)), "")</f>
        <v>45819</v>
      </c>
      <c r="O2929" s="105">
        <f>IF(_xlfn.DAYS(K2929,J2929)&lt;0, "Aguardando OC", _xlfn.DAYS(K2929,J2929))</f>
        <v>6</v>
      </c>
      <c r="P2929" s="14">
        <v>406196</v>
      </c>
      <c r="Q2929" s="12"/>
      <c r="R2929" s="14">
        <v>168978</v>
      </c>
      <c r="S2929" s="2">
        <v>221</v>
      </c>
      <c r="T2929" s="65" t="s">
        <v>1029</v>
      </c>
      <c r="U2929" s="21">
        <v>89.62</v>
      </c>
      <c r="V2929" s="2">
        <v>14487</v>
      </c>
      <c r="W2929" s="105" t="str">
        <f>IFERROR(VLOOKUP(V2929, Fornecedores!A:C, 3, FALSE), "")</f>
        <v xml:space="preserve">FL TRATORES </v>
      </c>
      <c r="X2929" s="105" t="str">
        <f>IFERROR(VLOOKUP(V2929, Fornecedores!A:E, 5, FALSE), "")</f>
        <v>Recife</v>
      </c>
      <c r="Y2929" s="105" t="str">
        <f>IFERROR(VLOOKUP(V2929, Fornecedores!A:F, 6, FALSE), "")</f>
        <v>PE</v>
      </c>
      <c r="Z2929" s="101" t="str">
        <f>IF(H2929=0, "Pedido entregue!", "Pendente")</f>
        <v>Pedido entregue!</v>
      </c>
      <c r="AB2929" s="132" t="str">
        <f>IF(Z2929="Pedido Entregue!", IF(AA2929=1, "Retirado do Almoxarifado", IF(AA2929=2, "Material devolvido", "Aguardando retirada")), IF(Z2929="Pendente", "Entrega pendente", ""))</f>
        <v>Aguardando retirada</v>
      </c>
      <c r="AC2929" s="18">
        <v>1</v>
      </c>
      <c r="AD2929" s="18">
        <f>AC2929/SUMIF($P:$P,P2929,$AC:$AC)</f>
        <v>1</v>
      </c>
      <c r="AE2929" s="18">
        <f>IF(R2929=0,0,AC2929/SUMIF($R:$R,R2929,$AC:$AC))</f>
        <v>0.2</v>
      </c>
      <c r="AF2929" s="18">
        <f>IF(R2929=0,1,0)</f>
        <v>0</v>
      </c>
      <c r="AH2929" t="str">
        <f>TEXT(J2929,"MMMM")</f>
        <v>junho</v>
      </c>
    </row>
    <row r="2930" spans="1:34" ht="12.75" hidden="1" customHeight="1" x14ac:dyDescent="0.25">
      <c r="A2930" s="90" t="str">
        <f>IF(C2930="Oficina Diversos","Oficina Geral",
IF(ISNUMBER(FIND("Estoque - Colhedoras",C2930)),"Colhedoras",IF(ISNUMBER(FIND("Caldeiraria",C2930)),"Caldeiraria",IF(ISNUMBER(FIND("Borracharia",C2930)),"Borracharia",IF(ISNUMBER(FIND("Lubrificação",C2930)),"Lubrificação",
IF(ISNUMBER(FIND("Estoque - Carregadeiras",C2930)),"Carregadeiras",IF(ISNUMBER(FIND("Estoque - Veic. Leves",C2930)),"Veic. Leves",
IF(ISNUMBER(FIND("Estoque - Caminhões",C2930)),"Caminhões",IF(ISNUMBER(FIND("Estoque - Transbordos",C2930)),"Transbordos",
IF(ISNUMBER(FIND("Estoque - Tratores",C2930)),"Tratores",
IF(ISNUMBER(FIND("Estoque - Máquinas pesadas",C2930)),"Máquinas pesadas",
IF(ISNUMBER(FIND("Estoque - Reboques",C2930)),"Reboques",
IF(C2930="Estoque","Estoque",
IF(AND(ISNUMBER(C2930),C2930&gt;1000,C2930&lt;2000),"Caminhões",
IF(AND(ISNUMBER(C2930),C2930&gt;2000,C2930&lt;3000),"Tratores",
IF(AND(ISNUMBER(C2930),C2930&gt;3000,C2930&lt;4000),"Carregadeiras",
IF(AND(ISNUMBER(C2930),C2930&gt;4000,C2930&lt;5000),"Máquinas pesadas",
IF(AND(ISNUMBER(C2930),C2930&gt;5000,C2930&lt;6000),"Colhedoras",
IF(AND(ISNUMBER(C2930),C2930&gt;7000,C2930&lt;8000),"Irrigação",
IF(AND(ISNUMBER(C2930),C2930&gt;8000,C2930&lt;9000),"Reboques",IF(AND(ISNUMBER(C2930),C2930&gt;0,C2930&lt;1000),"Veic. Leves","")))))))))))))))))))))</f>
        <v>Caminhões</v>
      </c>
      <c r="B2930"/>
      <c r="C2930" s="69">
        <v>1005</v>
      </c>
      <c r="D2930" s="69">
        <v>91918</v>
      </c>
      <c r="E2930" s="70" t="s">
        <v>20139</v>
      </c>
      <c r="F2930" s="14" t="str">
        <f>IF(ISBLANK(K2930), "Apenas Solicitação", "Tem OC")</f>
        <v>Tem OC</v>
      </c>
      <c r="G2930" s="69">
        <v>1</v>
      </c>
      <c r="H2930" s="37">
        <f>G2930-I2930</f>
        <v>0</v>
      </c>
      <c r="I2930" s="38">
        <v>1</v>
      </c>
      <c r="J2930" s="71">
        <v>45805</v>
      </c>
      <c r="K2930" s="186">
        <v>45810</v>
      </c>
      <c r="L2930" s="70" t="s">
        <v>20151</v>
      </c>
      <c r="M2930" s="44" t="str">
        <f ca="1">IF(OR(N2930="", N2930=0), "", IF(N2930&gt;TODAY(), "No prazo", "Atrasado"))</f>
        <v>Atrasado</v>
      </c>
      <c r="N2930" s="44">
        <f>IFERROR(K2930 + VALUE(LEFT(L2930, FIND(" ", L2930) - 1)), "")</f>
        <v>45810</v>
      </c>
      <c r="O2930" s="3">
        <f>IF(_xlfn.DAYS(K2930,J2930)&lt;0, "Aguardando OC", _xlfn.DAYS(K2930,J2930))</f>
        <v>5</v>
      </c>
      <c r="P2930" s="195">
        <v>404982</v>
      </c>
      <c r="Q2930" s="12"/>
      <c r="R2930" s="195">
        <v>168495</v>
      </c>
      <c r="S2930" s="69">
        <v>221</v>
      </c>
      <c r="T2930" s="65" t="s">
        <v>1029</v>
      </c>
      <c r="U2930" s="120">
        <v>1475.66</v>
      </c>
      <c r="V2930" s="69">
        <v>2106</v>
      </c>
      <c r="W2930" s="43" t="str">
        <f>IFERROR(VLOOKUP(V2930, Fornecedores!A:C, 3, FALSE), "")</f>
        <v xml:space="preserve">UNIDAS              </v>
      </c>
      <c r="X2930" s="43" t="str">
        <f>IFERROR(VLOOKUP(V2930, Fornecedores!A:E, 5, FALSE), "")</f>
        <v>João Pessoa</v>
      </c>
      <c r="Y2930" s="43" t="str">
        <f>IFERROR(VLOOKUP(V2930, Fornecedores!A:F, 6, FALSE), "")</f>
        <v>PB</v>
      </c>
      <c r="Z2930" s="14" t="str">
        <f>IF(H2930=0, "Pedido entregue!", "Pendente")</f>
        <v>Pedido entregue!</v>
      </c>
      <c r="AA2930"/>
      <c r="AB2930" s="58" t="str">
        <f>IF(Z2930="Pedido Entregue!", IF(AA2930=1, "Retirado do Almoxarifado", IF(AA2930=2, "Material devolvido", "Aguardando retirada")), IF(Z2930="Pendente", "Entrega pendente", ""))</f>
        <v>Aguardando retirada</v>
      </c>
      <c r="AC2930" s="18">
        <v>1</v>
      </c>
      <c r="AD2930" s="18">
        <f>AC2930/SUMIF($P:$P,P2930,$AC:$AC)</f>
        <v>1</v>
      </c>
      <c r="AE2930" s="18">
        <f>IF(R2930=0,0,AC2930/SUMIF($R:$R,R2930,$AC:$AC))</f>
        <v>0.16666666666666666</v>
      </c>
      <c r="AF2930" s="18">
        <f>IF(R2930=0,1,0)</f>
        <v>0</v>
      </c>
      <c r="AH2930" t="str">
        <f>TEXT(J2930,"MMMM")</f>
        <v>maio</v>
      </c>
    </row>
    <row r="2931" spans="1:34" ht="12.75" hidden="1" customHeight="1" x14ac:dyDescent="0.25">
      <c r="A2931" s="90" t="str">
        <f>IF(C2931="Oficina Diversos","Oficina Geral",
IF(ISNUMBER(FIND("Estoque - Colhedoras",C2931)),"Colhedoras",IF(ISNUMBER(FIND("Caldeiraria",C2931)),"Caldeiraria",IF(ISNUMBER(FIND("Borracharia",C2931)),"Borracharia",IF(ISNUMBER(FIND("Lubrificação",C2931)),"Lubrificação",
IF(ISNUMBER(FIND("Estoque - Carregadeiras",C2931)),"Carregadeiras",IF(ISNUMBER(FIND("Estoque - Veic. Leves",C2931)),"Veic. Leves",
IF(ISNUMBER(FIND("Estoque - Caminhões",C2931)),"Caminhões",IF(ISNUMBER(FIND("Estoque - Transbordos",C2931)),"Transbordos",
IF(ISNUMBER(FIND("Estoque - Tratores",C2931)),"Tratores",
IF(ISNUMBER(FIND("Estoque - Máquinas pesadas",C2931)),"Máquinas pesadas",
IF(ISNUMBER(FIND("Estoque - Reboques",C2931)),"Reboques",
IF(C2931="Estoque","Estoque",
IF(AND(ISNUMBER(C2931),C2931&gt;1000,C2931&lt;2000),"Caminhões",
IF(AND(ISNUMBER(C2931),C2931&gt;2000,C2931&lt;3000),"Tratores",
IF(AND(ISNUMBER(C2931),C2931&gt;3000,C2931&lt;4000),"Carregadeiras",
IF(AND(ISNUMBER(C2931),C2931&gt;4000,C2931&lt;5000),"Máquinas pesadas",
IF(AND(ISNUMBER(C2931),C2931&gt;5000,C2931&lt;6000),"Colhedoras",
IF(AND(ISNUMBER(C2931),C2931&gt;7000,C2931&lt;8000),"Irrigação",
IF(AND(ISNUMBER(C2931),C2931&gt;8000,C2931&lt;9000),"Reboques",IF(AND(ISNUMBER(C2931),C2931&gt;0,C2931&lt;1000),"Veic. Leves","")))))))))))))))))))))</f>
        <v>Tratores</v>
      </c>
      <c r="C2931" s="107">
        <v>2037</v>
      </c>
      <c r="D2931" s="107">
        <v>91919</v>
      </c>
      <c r="E2931" s="108" t="s">
        <v>20140</v>
      </c>
      <c r="F2931" s="101" t="str">
        <f>IF(ISBLANK(K2931), "Apenas Solicitação", "Tem OC")</f>
        <v>Tem OC</v>
      </c>
      <c r="G2931" s="107">
        <v>1</v>
      </c>
      <c r="H2931" s="102">
        <f>G2931-I2931</f>
        <v>0</v>
      </c>
      <c r="I2931" s="103">
        <v>1</v>
      </c>
      <c r="J2931" s="109">
        <v>45805</v>
      </c>
      <c r="K2931" s="190">
        <v>45811</v>
      </c>
      <c r="L2931" s="108" t="s">
        <v>20153</v>
      </c>
      <c r="M2931" s="104" t="str">
        <f ca="1">IF(OR(N2931="", N2931=0), "", IF(N2931&gt;TODAY(), "No prazo", "Atrasado"))</f>
        <v>Atrasado</v>
      </c>
      <c r="N2931" s="104">
        <f>IFERROR(K2931 + VALUE(LEFT(L2931, FIND(" ", L2931) - 1)), "")</f>
        <v>45813</v>
      </c>
      <c r="O2931" s="105">
        <f>IF(_xlfn.DAYS(K2931,J2931)&lt;0, "Aguardando OC", _xlfn.DAYS(K2931,J2931))</f>
        <v>6</v>
      </c>
      <c r="P2931" s="196">
        <v>404993</v>
      </c>
      <c r="Q2931" s="12"/>
      <c r="R2931" s="196">
        <v>168521</v>
      </c>
      <c r="S2931" s="107">
        <v>221</v>
      </c>
      <c r="T2931" s="65" t="s">
        <v>1029</v>
      </c>
      <c r="U2931" s="110">
        <v>89</v>
      </c>
      <c r="V2931" s="107">
        <v>9824</v>
      </c>
      <c r="W2931" s="105" t="str">
        <f>IFERROR(VLOOKUP(V2931, Fornecedores!A:C, 3, FALSE), "")</f>
        <v>COMERCIAL AGRICOLA</v>
      </c>
      <c r="X2931" s="105" t="str">
        <f>IFERROR(VLOOKUP(V2931, Fornecedores!A:E, 5, FALSE), "")</f>
        <v>Recife</v>
      </c>
      <c r="Y2931" s="105" t="str">
        <f>IFERROR(VLOOKUP(V2931, Fornecedores!A:F, 6, FALSE), "")</f>
        <v>PE</v>
      </c>
      <c r="Z2931" s="101" t="str">
        <f>IF(H2931=0, "Pedido entregue!", "Pendente")</f>
        <v>Pedido entregue!</v>
      </c>
      <c r="AB2931" s="58" t="str">
        <f>IF(Z2931="Pedido Entregue!", IF(AA2931=1, "Retirado do Almoxarifado", IF(AA2931=2, "Material devolvido", "Aguardando retirada")), IF(Z2931="Pendente", "Entrega pendente", ""))</f>
        <v>Aguardando retirada</v>
      </c>
      <c r="AC2931" s="18">
        <v>1</v>
      </c>
      <c r="AD2931" s="18">
        <f>AC2931/SUMIF($P:$P,P2931,$AC:$AC)</f>
        <v>1</v>
      </c>
      <c r="AE2931" s="18">
        <f>IF(R2931=0,0,AC2931/SUMIF($R:$R,R2931,$AC:$AC))</f>
        <v>0.33333333333333331</v>
      </c>
      <c r="AF2931" s="18">
        <f>IF(R2931=0,1,0)</f>
        <v>0</v>
      </c>
      <c r="AH2931" t="str">
        <f>TEXT(J2931,"MMMM")</f>
        <v>maio</v>
      </c>
    </row>
    <row r="2932" spans="1:34" ht="12.75" hidden="1" customHeight="1" x14ac:dyDescent="0.25">
      <c r="A2932" s="90" t="str">
        <f>IF(C2932="Oficina Diversos","Oficina Geral",
IF(ISNUMBER(FIND("Estoque - Colhedoras",C2932)),"Colhedoras",IF(ISNUMBER(FIND("Caldeiraria",C2932)),"Caldeiraria",IF(ISNUMBER(FIND("Borracharia",C2932)),"Borracharia",IF(ISNUMBER(FIND("Lubrificação",C2932)),"Lubrificação",
IF(ISNUMBER(FIND("Estoque - Carregadeiras",C2932)),"Carregadeiras",IF(ISNUMBER(FIND("Estoque - Veic. Leves",C2932)),"Veic. Leves",
IF(ISNUMBER(FIND("Estoque - Caminhões",C2932)),"Caminhões",IF(ISNUMBER(FIND("Estoque - Transbordos",C2932)),"Transbordos",
IF(ISNUMBER(FIND("Estoque - Tratores",C2932)),"Tratores",
IF(ISNUMBER(FIND("Estoque - Máquinas pesadas",C2932)),"Máquinas pesadas",
IF(ISNUMBER(FIND("Estoque - Reboques",C2932)),"Reboques",
IF(C2932="Estoque","Estoque",
IF(AND(ISNUMBER(C2932),C2932&gt;1000,C2932&lt;2000),"Caminhões",
IF(AND(ISNUMBER(C2932),C2932&gt;2000,C2932&lt;3000),"Tratores",
IF(AND(ISNUMBER(C2932),C2932&gt;3000,C2932&lt;4000),"Carregadeiras",
IF(AND(ISNUMBER(C2932),C2932&gt;4000,C2932&lt;5000),"Máquinas pesadas",
IF(AND(ISNUMBER(C2932),C2932&gt;5000,C2932&lt;6000),"Colhedoras",
IF(AND(ISNUMBER(C2932),C2932&gt;7000,C2932&lt;8000),"Irrigação",
IF(AND(ISNUMBER(C2932),C2932&gt;8000,C2932&lt;9000),"Reboques",IF(AND(ISNUMBER(C2932),C2932&gt;0,C2932&lt;1000),"Veic. Leves","")))))))))))))))))))))</f>
        <v>Tratores</v>
      </c>
      <c r="C2932" s="113">
        <v>2035</v>
      </c>
      <c r="D2932" s="2">
        <v>91919</v>
      </c>
      <c r="E2932" s="3" t="s">
        <v>20140</v>
      </c>
      <c r="F2932" s="101" t="str">
        <f>IF(ISBLANK(K2932), "Apenas Solicitação", "Tem OC")</f>
        <v>Tem OC</v>
      </c>
      <c r="G2932" s="2">
        <v>1</v>
      </c>
      <c r="H2932" s="102">
        <f>G2932-I2932</f>
        <v>0</v>
      </c>
      <c r="I2932" s="103">
        <v>1</v>
      </c>
      <c r="J2932" s="4">
        <v>45813</v>
      </c>
      <c r="K2932" s="180">
        <v>45819</v>
      </c>
      <c r="L2932" s="3" t="s">
        <v>20151</v>
      </c>
      <c r="M2932" s="104" t="str">
        <f ca="1">IF(OR(N2932="", N2932=0), "", IF(N2932&gt;TODAY(), "No prazo", "Atrasado"))</f>
        <v>Atrasado</v>
      </c>
      <c r="N2932" s="104">
        <f>IFERROR(K2932 + VALUE(LEFT(L2932, FIND(" ", L2932) - 1)), "")</f>
        <v>45819</v>
      </c>
      <c r="O2932" s="105">
        <f>IF(_xlfn.DAYS(K2932,J2932)&lt;0, "Aguardando OC", _xlfn.DAYS(K2932,J2932))</f>
        <v>6</v>
      </c>
      <c r="P2932" s="14">
        <v>406197</v>
      </c>
      <c r="Q2932" s="12"/>
      <c r="R2932" s="14">
        <v>168978</v>
      </c>
      <c r="S2932" s="2">
        <v>221</v>
      </c>
      <c r="T2932" s="65" t="s">
        <v>1029</v>
      </c>
      <c r="U2932" s="21">
        <v>89</v>
      </c>
      <c r="V2932" s="2">
        <v>14487</v>
      </c>
      <c r="W2932" s="105" t="str">
        <f>IFERROR(VLOOKUP(V2932, Fornecedores!A:C, 3, FALSE), "")</f>
        <v xml:space="preserve">FL TRATORES </v>
      </c>
      <c r="X2932" s="105" t="str">
        <f>IFERROR(VLOOKUP(V2932, Fornecedores!A:E, 5, FALSE), "")</f>
        <v>Recife</v>
      </c>
      <c r="Y2932" s="105" t="str">
        <f>IFERROR(VLOOKUP(V2932, Fornecedores!A:F, 6, FALSE), "")</f>
        <v>PE</v>
      </c>
      <c r="Z2932" s="101" t="str">
        <f>IF(H2932=0, "Pedido entregue!", "Pendente")</f>
        <v>Pedido entregue!</v>
      </c>
      <c r="AB2932" s="132" t="str">
        <f>IF(Z2932="Pedido Entregue!", IF(AA2932=1, "Retirado do Almoxarifado", IF(AA2932=2, "Material devolvido", "Aguardando retirada")), IF(Z2932="Pendente", "Entrega pendente", ""))</f>
        <v>Aguardando retirada</v>
      </c>
      <c r="AC2932" s="18">
        <v>1</v>
      </c>
      <c r="AD2932" s="18">
        <f>AC2932/SUMIF($P:$P,P2932,$AC:$AC)</f>
        <v>1</v>
      </c>
      <c r="AE2932" s="18">
        <f>IF(R2932=0,0,AC2932/SUMIF($R:$R,R2932,$AC:$AC))</f>
        <v>0.2</v>
      </c>
      <c r="AF2932" s="18">
        <f>IF(R2932=0,1,0)</f>
        <v>0</v>
      </c>
      <c r="AH2932" t="str">
        <f>TEXT(J2932,"MMMM")</f>
        <v>junho</v>
      </c>
    </row>
    <row r="2933" spans="1:34" ht="12.75" hidden="1" customHeight="1" x14ac:dyDescent="0.25">
      <c r="A2933" s="90" t="str">
        <f>IF(C2933="Oficina Diversos","Oficina Geral",
IF(ISNUMBER(FIND("Estoque - Colhedoras",C2933)),"Colhedoras",IF(ISNUMBER(FIND("Caldeiraria",C2933)),"Caldeiraria",IF(ISNUMBER(FIND("Borracharia",C2933)),"Borracharia",IF(ISNUMBER(FIND("Lubrificação",C2933)),"Lubrificação",
IF(ISNUMBER(FIND("Estoque - Carregadeiras",C2933)),"Carregadeiras",IF(ISNUMBER(FIND("Estoque - Veic. Leves",C2933)),"Veic. Leves",
IF(ISNUMBER(FIND("Estoque - Caminhões",C2933)),"Caminhões",IF(ISNUMBER(FIND("Estoque - Transbordos",C2933)),"Transbordos",
IF(ISNUMBER(FIND("Estoque - Tratores",C2933)),"Tratores",
IF(ISNUMBER(FIND("Estoque - Máquinas pesadas",C2933)),"Máquinas pesadas",
IF(ISNUMBER(FIND("Estoque - Reboques",C2933)),"Reboques",
IF(C2933="Estoque","Estoque",
IF(AND(ISNUMBER(C2933),C2933&gt;1000,C2933&lt;2000),"Caminhões",
IF(AND(ISNUMBER(C2933),C2933&gt;2000,C2933&lt;3000),"Tratores",
IF(AND(ISNUMBER(C2933),C2933&gt;3000,C2933&lt;4000),"Carregadeiras",
IF(AND(ISNUMBER(C2933),C2933&gt;4000,C2933&lt;5000),"Máquinas pesadas",
IF(AND(ISNUMBER(C2933),C2933&gt;5000,C2933&lt;6000),"Colhedoras",
IF(AND(ISNUMBER(C2933),C2933&gt;7000,C2933&lt;8000),"Irrigação",
IF(AND(ISNUMBER(C2933),C2933&gt;8000,C2933&lt;9000),"Reboques",IF(AND(ISNUMBER(C2933),C2933&gt;0,C2933&lt;1000),"Veic. Leves","")))))))))))))))))))))</f>
        <v>Tratores</v>
      </c>
      <c r="C2933" s="126">
        <v>2037</v>
      </c>
      <c r="D2933" s="2">
        <v>91920</v>
      </c>
      <c r="E2933" s="3" t="s">
        <v>20141</v>
      </c>
      <c r="F2933" s="101" t="str">
        <f>IF(ISBLANK(K2933), "Apenas Solicitação", "Tem OC")</f>
        <v>Tem OC</v>
      </c>
      <c r="G2933" s="2">
        <v>2</v>
      </c>
      <c r="H2933" s="102">
        <f>G2933-I2933</f>
        <v>0</v>
      </c>
      <c r="I2933" s="103">
        <v>2</v>
      </c>
      <c r="J2933" s="4">
        <v>45805</v>
      </c>
      <c r="K2933" s="180">
        <v>45811</v>
      </c>
      <c r="L2933" s="3" t="s">
        <v>20152</v>
      </c>
      <c r="M2933" s="104" t="str">
        <f ca="1">IF(OR(N2933="", N2933=0), "", IF(N2933&gt;TODAY(), "No prazo", "Atrasado"))</f>
        <v>Atrasado</v>
      </c>
      <c r="N2933" s="104">
        <f>IFERROR(K2933 + VALUE(LEFT(L2933, FIND(" ", L2933) - 1)), "")</f>
        <v>45812</v>
      </c>
      <c r="O2933" s="105">
        <f>IF(_xlfn.DAYS(K2933,J2933)&lt;0, "Aguardando OC", _xlfn.DAYS(K2933,J2933))</f>
        <v>6</v>
      </c>
      <c r="P2933" s="14">
        <v>405001</v>
      </c>
      <c r="Q2933" s="12"/>
      <c r="R2933" s="14">
        <v>168522</v>
      </c>
      <c r="S2933" s="2">
        <v>221</v>
      </c>
      <c r="T2933" s="65" t="s">
        <v>1029</v>
      </c>
      <c r="U2933" s="21">
        <v>6.52</v>
      </c>
      <c r="V2933" s="2">
        <v>13341</v>
      </c>
      <c r="W2933" s="105" t="str">
        <f>IFERROR(VLOOKUP(V2933, Fornecedores!A:C, 3, FALSE), "")</f>
        <v>DISMA DISTRIBUIDORA</v>
      </c>
      <c r="X2933" s="105" t="str">
        <f>IFERROR(VLOOKUP(V2933, Fornecedores!A:E, 5, FALSE), "")</f>
        <v>Araçatuba</v>
      </c>
      <c r="Y2933" s="105" t="str">
        <f>IFERROR(VLOOKUP(V2933, Fornecedores!A:F, 6, FALSE), "")</f>
        <v>SP</v>
      </c>
      <c r="Z2933" s="101" t="str">
        <f>IF(H2933=0, "Pedido entregue!", "Pendente")</f>
        <v>Pedido entregue!</v>
      </c>
      <c r="AB2933" s="132" t="str">
        <f>IF(Z2933="Pedido Entregue!", IF(AA2933=1, "Retirado do Almoxarifado", IF(AA2933=2, "Material devolvido", "Aguardando retirada")), IF(Z2933="Pendente", "Entrega pendente", ""))</f>
        <v>Aguardando retirada</v>
      </c>
      <c r="AC2933" s="18">
        <v>1</v>
      </c>
      <c r="AD2933" s="18">
        <f>AC2933/SUMIF($P:$P,P2933,$AC:$AC)</f>
        <v>1</v>
      </c>
      <c r="AE2933" s="18">
        <f>IF(R2933=0,0,AC2933/SUMIF($R:$R,R2933,$AC:$AC))</f>
        <v>5.5555555555555552E-2</v>
      </c>
      <c r="AF2933" s="18">
        <f>IF(R2933=0,1,0)</f>
        <v>0</v>
      </c>
      <c r="AH2933" t="str">
        <f>TEXT(J2933,"MMMM")</f>
        <v>maio</v>
      </c>
    </row>
    <row r="2934" spans="1:34" ht="12.75" hidden="1" customHeight="1" x14ac:dyDescent="0.25">
      <c r="A2934" s="90" t="str">
        <f>IF(C2934="Oficina Diversos","Oficina Geral",
IF(ISNUMBER(FIND("Estoque - Colhedoras",C2934)),"Colhedoras",IF(ISNUMBER(FIND("Caldeiraria",C2934)),"Caldeiraria",IF(ISNUMBER(FIND("Borracharia",C2934)),"Borracharia",IF(ISNUMBER(FIND("Lubrificação",C2934)),"Lubrificação",
IF(ISNUMBER(FIND("Estoque - Carregadeiras",C2934)),"Carregadeiras",IF(ISNUMBER(FIND("Estoque - Veic. Leves",C2934)),"Veic. Leves",
IF(ISNUMBER(FIND("Estoque - Caminhões",C2934)),"Caminhões",IF(ISNUMBER(FIND("Estoque - Transbordos",C2934)),"Transbordos",
IF(ISNUMBER(FIND("Estoque - Tratores",C2934)),"Tratores",
IF(ISNUMBER(FIND("Estoque - Máquinas pesadas",C2934)),"Máquinas pesadas",
IF(ISNUMBER(FIND("Estoque - Reboques",C2934)),"Reboques",
IF(C2934="Estoque","Estoque",
IF(AND(ISNUMBER(C2934),C2934&gt;1000,C2934&lt;2000),"Caminhões",
IF(AND(ISNUMBER(C2934),C2934&gt;2000,C2934&lt;3000),"Tratores",
IF(AND(ISNUMBER(C2934),C2934&gt;3000,C2934&lt;4000),"Carregadeiras",
IF(AND(ISNUMBER(C2934),C2934&gt;4000,C2934&lt;5000),"Máquinas pesadas",
IF(AND(ISNUMBER(C2934),C2934&gt;5000,C2934&lt;6000),"Colhedoras",
IF(AND(ISNUMBER(C2934),C2934&gt;7000,C2934&lt;8000),"Irrigação",
IF(AND(ISNUMBER(C2934),C2934&gt;8000,C2934&lt;9000),"Reboques",IF(AND(ISNUMBER(C2934),C2934&gt;0,C2934&lt;1000),"Veic. Leves","")))))))))))))))))))))</f>
        <v>Tratores</v>
      </c>
      <c r="C2934" s="126">
        <v>2037</v>
      </c>
      <c r="D2934" s="2">
        <v>91921</v>
      </c>
      <c r="E2934" s="3" t="s">
        <v>20142</v>
      </c>
      <c r="F2934" s="101" t="str">
        <f>IF(ISBLANK(K2934), "Apenas Solicitação", "Tem OC")</f>
        <v>Tem OC</v>
      </c>
      <c r="G2934" s="2">
        <v>8</v>
      </c>
      <c r="H2934" s="102">
        <f>G2934-I2934</f>
        <v>0</v>
      </c>
      <c r="I2934" s="103">
        <v>8</v>
      </c>
      <c r="J2934" s="4">
        <v>45805</v>
      </c>
      <c r="K2934" s="180">
        <v>45811</v>
      </c>
      <c r="L2934" s="3" t="s">
        <v>20152</v>
      </c>
      <c r="M2934" s="104" t="str">
        <f ca="1">IF(OR(N2934="", N2934=0), "", IF(N2934&gt;TODAY(), "No prazo", "Atrasado"))</f>
        <v>Atrasado</v>
      </c>
      <c r="N2934" s="104">
        <f>IFERROR(K2934 + VALUE(LEFT(L2934, FIND(" ", L2934) - 1)), "")</f>
        <v>45812</v>
      </c>
      <c r="O2934" s="105">
        <f>IF(_xlfn.DAYS(K2934,J2934)&lt;0, "Aguardando OC", _xlfn.DAYS(K2934,J2934))</f>
        <v>6</v>
      </c>
      <c r="P2934" s="14">
        <v>405002</v>
      </c>
      <c r="Q2934" s="12"/>
      <c r="R2934" s="14">
        <v>168522</v>
      </c>
      <c r="S2934" s="2">
        <v>221</v>
      </c>
      <c r="T2934" s="65" t="s">
        <v>1029</v>
      </c>
      <c r="U2934" s="21">
        <v>13.76</v>
      </c>
      <c r="V2934" s="2">
        <v>13341</v>
      </c>
      <c r="W2934" s="105" t="str">
        <f>IFERROR(VLOOKUP(V2934, Fornecedores!A:C, 3, FALSE), "")</f>
        <v>DISMA DISTRIBUIDORA</v>
      </c>
      <c r="X2934" s="105" t="str">
        <f>IFERROR(VLOOKUP(V2934, Fornecedores!A:E, 5, FALSE), "")</f>
        <v>Araçatuba</v>
      </c>
      <c r="Y2934" s="105" t="str">
        <f>IFERROR(VLOOKUP(V2934, Fornecedores!A:F, 6, FALSE), "")</f>
        <v>SP</v>
      </c>
      <c r="Z2934" s="101" t="str">
        <f>IF(H2934=0, "Pedido entregue!", "Pendente")</f>
        <v>Pedido entregue!</v>
      </c>
      <c r="AB2934" s="132" t="str">
        <f>IF(Z2934="Pedido Entregue!", IF(AA2934=1, "Retirado do Almoxarifado", IF(AA2934=2, "Material devolvido", "Aguardando retirada")), IF(Z2934="Pendente", "Entrega pendente", ""))</f>
        <v>Aguardando retirada</v>
      </c>
      <c r="AC2934" s="18">
        <v>1</v>
      </c>
      <c r="AD2934" s="18">
        <f>AC2934/SUMIF($P:$P,P2934,$AC:$AC)</f>
        <v>1</v>
      </c>
      <c r="AE2934" s="18">
        <f>IF(R2934=0,0,AC2934/SUMIF($R:$R,R2934,$AC:$AC))</f>
        <v>5.5555555555555552E-2</v>
      </c>
      <c r="AF2934" s="18">
        <f>IF(R2934=0,1,0)</f>
        <v>0</v>
      </c>
      <c r="AH2934" t="str">
        <f>TEXT(J2934,"MMMM")</f>
        <v>maio</v>
      </c>
    </row>
    <row r="2935" spans="1:34" ht="12.75" hidden="1" customHeight="1" x14ac:dyDescent="0.25">
      <c r="A2935" s="90" t="str">
        <f>IF(C2935="Oficina Diversos","Oficina Geral",
IF(ISNUMBER(FIND("Estoque - Colhedoras",C2935)),"Colhedoras",IF(ISNUMBER(FIND("Caldeiraria",C2935)),"Caldeiraria",IF(ISNUMBER(FIND("Borracharia",C2935)),"Borracharia",IF(ISNUMBER(FIND("Lubrificação",C2935)),"Lubrificação",
IF(ISNUMBER(FIND("Estoque - Carregadeiras",C2935)),"Carregadeiras",IF(ISNUMBER(FIND("Estoque - Veic. Leves",C2935)),"Veic. Leves",
IF(ISNUMBER(FIND("Estoque - Caminhões",C2935)),"Caminhões",IF(ISNUMBER(FIND("Estoque - Transbordos",C2935)),"Transbordos",
IF(ISNUMBER(FIND("Estoque - Tratores",C2935)),"Tratores",
IF(ISNUMBER(FIND("Estoque - Máquinas pesadas",C2935)),"Máquinas pesadas",
IF(ISNUMBER(FIND("Estoque - Reboques",C2935)),"Reboques",
IF(C2935="Estoque","Estoque",
IF(AND(ISNUMBER(C2935),C2935&gt;1000,C2935&lt;2000),"Caminhões",
IF(AND(ISNUMBER(C2935),C2935&gt;2000,C2935&lt;3000),"Tratores",
IF(AND(ISNUMBER(C2935),C2935&gt;3000,C2935&lt;4000),"Carregadeiras",
IF(AND(ISNUMBER(C2935),C2935&gt;4000,C2935&lt;5000),"Máquinas pesadas",
IF(AND(ISNUMBER(C2935),C2935&gt;5000,C2935&lt;6000),"Colhedoras",
IF(AND(ISNUMBER(C2935),C2935&gt;7000,C2935&lt;8000),"Irrigação",
IF(AND(ISNUMBER(C2935),C2935&gt;8000,C2935&lt;9000),"Reboques",IF(AND(ISNUMBER(C2935),C2935&gt;0,C2935&lt;1000),"Veic. Leves","")))))))))))))))))))))</f>
        <v>Tratores</v>
      </c>
      <c r="B2935"/>
      <c r="C2935" s="69">
        <v>2037</v>
      </c>
      <c r="D2935" s="69">
        <v>91922</v>
      </c>
      <c r="E2935" s="70" t="s">
        <v>20143</v>
      </c>
      <c r="F2935" s="14" t="str">
        <f>IF(ISBLANK(K2935), "Apenas Solicitação", "Tem OC")</f>
        <v>Tem OC</v>
      </c>
      <c r="G2935" s="69">
        <v>1</v>
      </c>
      <c r="H2935" s="37">
        <f>G2935-I2935</f>
        <v>0</v>
      </c>
      <c r="I2935" s="38">
        <v>1</v>
      </c>
      <c r="J2935" s="71">
        <v>45805</v>
      </c>
      <c r="K2935" s="186">
        <v>45811</v>
      </c>
      <c r="L2935" s="70" t="s">
        <v>20152</v>
      </c>
      <c r="M2935" s="44" t="str">
        <f ca="1">IF(OR(N2935="", N2935=0), "", IF(N2935&gt;TODAY(), "No prazo", "Atrasado"))</f>
        <v>Atrasado</v>
      </c>
      <c r="N2935" s="44">
        <f>IFERROR(K2935 + VALUE(LEFT(L2935, FIND(" ", L2935) - 1)), "")</f>
        <v>45812</v>
      </c>
      <c r="O2935" s="3">
        <f>IF(_xlfn.DAYS(K2935,J2935)&lt;0, "Aguardando OC", _xlfn.DAYS(K2935,J2935))</f>
        <v>6</v>
      </c>
      <c r="P2935" s="195">
        <v>405007</v>
      </c>
      <c r="Q2935" s="12"/>
      <c r="R2935" s="195">
        <v>168522</v>
      </c>
      <c r="S2935" s="69">
        <v>221</v>
      </c>
      <c r="T2935" s="65" t="s">
        <v>1029</v>
      </c>
      <c r="U2935" s="120">
        <v>469.29</v>
      </c>
      <c r="V2935" s="69">
        <v>13341</v>
      </c>
      <c r="W2935" s="43" t="str">
        <f>IFERROR(VLOOKUP(V2935, Fornecedores!A:C, 3, FALSE), "")</f>
        <v>DISMA DISTRIBUIDORA</v>
      </c>
      <c r="X2935" s="43" t="str">
        <f>IFERROR(VLOOKUP(V2935, Fornecedores!A:E, 5, FALSE), "")</f>
        <v>Araçatuba</v>
      </c>
      <c r="Y2935" s="43" t="str">
        <f>IFERROR(VLOOKUP(V2935, Fornecedores!A:F, 6, FALSE), "")</f>
        <v>SP</v>
      </c>
      <c r="Z2935" s="14" t="str">
        <f>IF(H2935=0, "Pedido entregue!", "Pendente")</f>
        <v>Pedido entregue!</v>
      </c>
      <c r="AA2935"/>
      <c r="AB2935" s="58" t="str">
        <f>IF(Z2935="Pedido Entregue!", IF(AA2935=1, "Retirado do Almoxarifado", IF(AA2935=2, "Material devolvido", "Aguardando retirada")), IF(Z2935="Pendente", "Entrega pendente", ""))</f>
        <v>Aguardando retirada</v>
      </c>
      <c r="AC2935" s="18">
        <v>1</v>
      </c>
      <c r="AD2935" s="18">
        <f>AC2935/SUMIF($P:$P,P2935,$AC:$AC)</f>
        <v>1</v>
      </c>
      <c r="AE2935" s="18">
        <f>IF(R2935=0,0,AC2935/SUMIF($R:$R,R2935,$AC:$AC))</f>
        <v>5.5555555555555552E-2</v>
      </c>
      <c r="AF2935" s="18">
        <f>IF(R2935=0,1,0)</f>
        <v>0</v>
      </c>
      <c r="AH2935" t="str">
        <f>TEXT(J2935,"MMMM")</f>
        <v>maio</v>
      </c>
    </row>
    <row r="2936" spans="1:34" ht="12.75" customHeight="1" x14ac:dyDescent="0.25">
      <c r="A2936" s="90" t="str">
        <f>IF(C2936="Oficina Diversos","Oficina Geral",
IF(ISNUMBER(FIND("Estoque - Colhedoras",C2936)),"Colhedoras",IF(ISNUMBER(FIND("Caldeiraria",C2936)),"Caldeiraria",IF(ISNUMBER(FIND("Borracharia",C2936)),"Borracharia",IF(ISNUMBER(FIND("Lubrificação",C2936)),"Lubrificação",
IF(ISNUMBER(FIND("Estoque - Carregadeiras",C2936)),"Carregadeiras",IF(ISNUMBER(FIND("Estoque - Veic. Leves",C2936)),"Veic. Leves",
IF(ISNUMBER(FIND("Estoque - Caminhões",C2936)),"Caminhões",IF(ISNUMBER(FIND("Estoque - Transbordos",C2936)),"Transbordos",
IF(ISNUMBER(FIND("Estoque - Tratores",C2936)),"Tratores",
IF(ISNUMBER(FIND("Estoque - Máquinas pesadas",C2936)),"Máquinas pesadas",
IF(ISNUMBER(FIND("Estoque - Reboques",C2936)),"Reboques",
IF(C2936="Estoque","Estoque",
IF(AND(ISNUMBER(C2936),C2936&gt;1000,C2936&lt;2000),"Caminhões",
IF(AND(ISNUMBER(C2936),C2936&gt;2000,C2936&lt;3000),"Tratores",
IF(AND(ISNUMBER(C2936),C2936&gt;3000,C2936&lt;4000),"Carregadeiras",
IF(AND(ISNUMBER(C2936),C2936&gt;4000,C2936&lt;5000),"Máquinas pesadas",
IF(AND(ISNUMBER(C2936),C2936&gt;5000,C2936&lt;6000),"Colhedoras",
IF(AND(ISNUMBER(C2936),C2936&gt;7000,C2936&lt;8000),"Irrigação",
IF(AND(ISNUMBER(C2936),C2936&gt;8000,C2936&lt;9000),"Reboques",IF(AND(ISNUMBER(C2936),C2936&gt;0,C2936&lt;1000),"Veic. Leves","")))))))))))))))))))))</f>
        <v>Tratores</v>
      </c>
      <c r="C2936" s="126">
        <v>2027</v>
      </c>
      <c r="D2936" s="2">
        <v>91923</v>
      </c>
      <c r="E2936" s="3" t="s">
        <v>20144</v>
      </c>
      <c r="F2936" s="101" t="str">
        <f>IF(ISBLANK(K2936), "Apenas Solicitação", "Tem OC")</f>
        <v>Apenas Solicitação</v>
      </c>
      <c r="G2936" s="2">
        <v>1</v>
      </c>
      <c r="H2936" s="102">
        <f>G2936-I2936</f>
        <v>1</v>
      </c>
      <c r="I2936" s="103"/>
      <c r="J2936" s="4">
        <v>45805</v>
      </c>
      <c r="K2936" s="14"/>
      <c r="L2936" s="3"/>
      <c r="M2936" s="104" t="str">
        <f ca="1">IF(OR(N2936="", N2936=0), "", IF(N2936&gt;TODAY(), "No prazo", "Atrasado"))</f>
        <v/>
      </c>
      <c r="N2936" s="104" t="str">
        <f>IFERROR(K2936 + VALUE(LEFT(L2936, FIND(" ", L2936) - 1)), "")</f>
        <v/>
      </c>
      <c r="O2936" s="105" t="str">
        <f>IF(_xlfn.DAYS(K2936,J2936)&lt;0, "Aguardando OC", _xlfn.DAYS(K2936,J2936))</f>
        <v>Aguardando OC</v>
      </c>
      <c r="P2936" s="14">
        <v>405011</v>
      </c>
      <c r="Q2936" s="12"/>
      <c r="R2936" s="14">
        <v>0</v>
      </c>
      <c r="S2936" s="2">
        <v>221</v>
      </c>
      <c r="T2936" s="65" t="s">
        <v>1029</v>
      </c>
      <c r="U2936" s="21">
        <v>0</v>
      </c>
      <c r="V2936" s="2"/>
      <c r="W2936" s="105" t="str">
        <f>IFERROR(VLOOKUP(V2936, Fornecedores!A:C, 3, FALSE), "")</f>
        <v/>
      </c>
      <c r="X2936" s="105" t="str">
        <f>IFERROR(VLOOKUP(V2936, Fornecedores!A:E, 5, FALSE), "")</f>
        <v/>
      </c>
      <c r="Y2936" s="105" t="str">
        <f>IFERROR(VLOOKUP(V2936, Fornecedores!A:F, 6, FALSE), "")</f>
        <v/>
      </c>
      <c r="Z2936" s="101" t="str">
        <f>IF(H2936=0, "Pedido entregue!", "Pendente")</f>
        <v>Pendente</v>
      </c>
      <c r="AB2936" s="132" t="str">
        <f>IF(Z2936="Pedido Entregue!", IF(AA2936=1, "Retirado do Almoxarifado", IF(AA2936=2, "Material devolvido", "Aguardando retirada")), IF(Z2936="Pendente", "Entrega pendente", ""))</f>
        <v>Entrega pendente</v>
      </c>
      <c r="AC2936" s="18">
        <v>1</v>
      </c>
      <c r="AD2936" s="18">
        <f>AC2936/SUMIF($P:$P,P2936,$AC:$AC)</f>
        <v>1</v>
      </c>
      <c r="AE2936" s="18">
        <f>IF(R2936=0,0,AC2936/SUMIF($R:$R,R2936,$AC:$AC))</f>
        <v>0</v>
      </c>
      <c r="AF2936" s="18">
        <f>IF(R2936=0,1,0)</f>
        <v>1</v>
      </c>
      <c r="AH2936" t="str">
        <f>TEXT(J2936,"MMMM")</f>
        <v>maio</v>
      </c>
    </row>
    <row r="2937" spans="1:34" ht="12.75" hidden="1" customHeight="1" x14ac:dyDescent="0.25">
      <c r="A2937" s="90" t="str">
        <f>IF(C2937="Oficina Diversos","Oficina Geral",
IF(ISNUMBER(FIND("Estoque - Colhedoras",C2937)),"Colhedoras",IF(ISNUMBER(FIND("Caldeiraria",C2937)),"Caldeiraria",IF(ISNUMBER(FIND("Borracharia",C2937)),"Borracharia",IF(ISNUMBER(FIND("Lubrificação",C2937)),"Lubrificação",
IF(ISNUMBER(FIND("Estoque - Carregadeiras",C2937)),"Carregadeiras",IF(ISNUMBER(FIND("Estoque - Veic. Leves",C2937)),"Veic. Leves",
IF(ISNUMBER(FIND("Estoque - Caminhões",C2937)),"Caminhões",IF(ISNUMBER(FIND("Estoque - Transbordos",C2937)),"Transbordos",
IF(ISNUMBER(FIND("Estoque - Tratores",C2937)),"Tratores",
IF(ISNUMBER(FIND("Estoque - Máquinas pesadas",C2937)),"Máquinas pesadas",
IF(ISNUMBER(FIND("Estoque - Reboques",C2937)),"Reboques",
IF(C2937="Estoque","Estoque",
IF(AND(ISNUMBER(C2937),C2937&gt;1000,C2937&lt;2000),"Caminhões",
IF(AND(ISNUMBER(C2937),C2937&gt;2000,C2937&lt;3000),"Tratores",
IF(AND(ISNUMBER(C2937),C2937&gt;3000,C2937&lt;4000),"Carregadeiras",
IF(AND(ISNUMBER(C2937),C2937&gt;4000,C2937&lt;5000),"Máquinas pesadas",
IF(AND(ISNUMBER(C2937),C2937&gt;5000,C2937&lt;6000),"Colhedoras",
IF(AND(ISNUMBER(C2937),C2937&gt;7000,C2937&lt;8000),"Irrigação",
IF(AND(ISNUMBER(C2937),C2937&gt;8000,C2937&lt;9000),"Reboques",IF(AND(ISNUMBER(C2937),C2937&gt;0,C2937&lt;1000),"Veic. Leves","")))))))))))))))))))))</f>
        <v>Caminhões</v>
      </c>
      <c r="B2937"/>
      <c r="C2937" s="69">
        <v>1051</v>
      </c>
      <c r="D2937" s="69">
        <v>91924</v>
      </c>
      <c r="E2937" s="70" t="s">
        <v>20145</v>
      </c>
      <c r="F2937" s="14" t="str">
        <f>IF(ISBLANK(K2937), "Apenas Solicitação", "Tem OC")</f>
        <v>Tem OC</v>
      </c>
      <c r="G2937" s="69">
        <v>2</v>
      </c>
      <c r="H2937" s="37">
        <f>G2937-I2937</f>
        <v>0</v>
      </c>
      <c r="I2937" s="38">
        <v>2</v>
      </c>
      <c r="J2937" s="71">
        <v>45805</v>
      </c>
      <c r="K2937" s="186">
        <v>45811</v>
      </c>
      <c r="L2937" s="70" t="s">
        <v>20151</v>
      </c>
      <c r="M2937" s="44" t="str">
        <f ca="1">IF(OR(N2937="", N2937=0), "", IF(N2937&gt;TODAY(), "No prazo", "Atrasado"))</f>
        <v>Atrasado</v>
      </c>
      <c r="N2937" s="44">
        <f>IFERROR(K2937 + VALUE(LEFT(L2937, FIND(" ", L2937) - 1)), "")</f>
        <v>45811</v>
      </c>
      <c r="O2937" s="3">
        <f>IF(_xlfn.DAYS(K2937,J2937)&lt;0, "Aguardando OC", _xlfn.DAYS(K2937,J2937))</f>
        <v>6</v>
      </c>
      <c r="P2937" s="195">
        <v>405010</v>
      </c>
      <c r="Q2937" s="12"/>
      <c r="R2937" s="195">
        <v>168530</v>
      </c>
      <c r="S2937" s="69">
        <v>221</v>
      </c>
      <c r="T2937" s="65" t="s">
        <v>1029</v>
      </c>
      <c r="U2937" s="120">
        <v>352</v>
      </c>
      <c r="V2937" s="69">
        <v>2097</v>
      </c>
      <c r="W2937" s="43" t="str">
        <f>IFERROR(VLOOKUP(V2937, Fornecedores!A:C, 3, FALSE), "")</f>
        <v xml:space="preserve">CAUPECAS            </v>
      </c>
      <c r="X2937" s="43" t="str">
        <f>IFERROR(VLOOKUP(V2937, Fornecedores!A:E, 5, FALSE), "")</f>
        <v>Recife</v>
      </c>
      <c r="Y2937" s="43" t="str">
        <f>IFERROR(VLOOKUP(V2937, Fornecedores!A:F, 6, FALSE), "")</f>
        <v>PE</v>
      </c>
      <c r="Z2937" s="14" t="str">
        <f>IF(H2937=0, "Pedido entregue!", "Pendente")</f>
        <v>Pedido entregue!</v>
      </c>
      <c r="AA2937"/>
      <c r="AB2937" s="58" t="str">
        <f>IF(Z2937="Pedido Entregue!", IF(AA2937=1, "Retirado do Almoxarifado", IF(AA2937=2, "Material devolvido", "Aguardando retirada")), IF(Z2937="Pendente", "Entrega pendente", ""))</f>
        <v>Aguardando retirada</v>
      </c>
      <c r="AC2937" s="18">
        <v>1</v>
      </c>
      <c r="AD2937" s="18">
        <f>AC2937/SUMIF($P:$P,P2937,$AC:$AC)</f>
        <v>1</v>
      </c>
      <c r="AE2937" s="18">
        <f>IF(R2937=0,0,AC2937/SUMIF($R:$R,R2937,$AC:$AC))</f>
        <v>1</v>
      </c>
      <c r="AF2937" s="18">
        <f>IF(R2937=0,1,0)</f>
        <v>0</v>
      </c>
      <c r="AH2937" t="str">
        <f>TEXT(J2937,"MMMM")</f>
        <v>maio</v>
      </c>
    </row>
    <row r="2938" spans="1:34" ht="12.75" customHeight="1" x14ac:dyDescent="0.25">
      <c r="A2938" s="90" t="str">
        <f>IF(C2938="Oficina Diversos","Oficina Geral",
IF(ISNUMBER(FIND("Estoque - Colhedoras",C2938)),"Colhedoras",IF(ISNUMBER(FIND("Caldeiraria",C2938)),"Caldeiraria",IF(ISNUMBER(FIND("Borracharia",C2938)),"Borracharia",IF(ISNUMBER(FIND("Lubrificação",C2938)),"Lubrificação",
IF(ISNUMBER(FIND("Estoque - Carregadeiras",C2938)),"Carregadeiras",IF(ISNUMBER(FIND("Estoque - Veic. Leves",C2938)),"Veic. Leves",
IF(ISNUMBER(FIND("Estoque - Caminhões",C2938)),"Caminhões",IF(ISNUMBER(FIND("Estoque - Transbordos",C2938)),"Transbordos",
IF(ISNUMBER(FIND("Estoque - Tratores",C2938)),"Tratores",
IF(ISNUMBER(FIND("Estoque - Máquinas pesadas",C2938)),"Máquinas pesadas",
IF(ISNUMBER(FIND("Estoque - Reboques",C2938)),"Reboques",
IF(C2938="Estoque","Estoque",
IF(AND(ISNUMBER(C2938),C2938&gt;1000,C2938&lt;2000),"Caminhões",
IF(AND(ISNUMBER(C2938),C2938&gt;2000,C2938&lt;3000),"Tratores",
IF(AND(ISNUMBER(C2938),C2938&gt;3000,C2938&lt;4000),"Carregadeiras",
IF(AND(ISNUMBER(C2938),C2938&gt;4000,C2938&lt;5000),"Máquinas pesadas",
IF(AND(ISNUMBER(C2938),C2938&gt;5000,C2938&lt;6000),"Colhedoras",
IF(AND(ISNUMBER(C2938),C2938&gt;7000,C2938&lt;8000),"Irrigação",
IF(AND(ISNUMBER(C2938),C2938&gt;8000,C2938&lt;9000),"Reboques",IF(AND(ISNUMBER(C2938),C2938&gt;0,C2938&lt;1000),"Veic. Leves","")))))))))))))))))))))</f>
        <v>Caldeiraria</v>
      </c>
      <c r="C2938" s="107" t="s">
        <v>1093</v>
      </c>
      <c r="D2938" s="107">
        <v>91925</v>
      </c>
      <c r="E2938" s="108" t="s">
        <v>20284</v>
      </c>
      <c r="F2938" s="101" t="str">
        <f>IF(ISBLANK(K2938), "Apenas Solicitação", "Tem OC")</f>
        <v>Apenas Solicitação</v>
      </c>
      <c r="G2938" s="107">
        <v>288</v>
      </c>
      <c r="H2938" s="37">
        <f>G2938-I2938</f>
        <v>288</v>
      </c>
      <c r="I2938" s="103">
        <v>0</v>
      </c>
      <c r="J2938" s="109">
        <v>45813</v>
      </c>
      <c r="K2938" s="196"/>
      <c r="L2938" s="108"/>
      <c r="M2938" s="104" t="str">
        <f ca="1">IF(OR(N2938="", N2938=0), "", IF(N2938&gt;TODAY(), "No prazo", "Atrasado"))</f>
        <v/>
      </c>
      <c r="N2938" s="104" t="str">
        <f>IFERROR(K2938 + VALUE(LEFT(L2938, FIND(" ", L2938) - 1)), "")</f>
        <v/>
      </c>
      <c r="O2938" s="105" t="str">
        <f>IF(_xlfn.DAYS(K2938,J2938)&lt;0, "Aguardando OC", _xlfn.DAYS(K2938,J2938))</f>
        <v>Aguardando OC</v>
      </c>
      <c r="P2938" s="196">
        <v>406022</v>
      </c>
      <c r="Q2938" s="12"/>
      <c r="R2938" s="196">
        <v>0</v>
      </c>
      <c r="S2938" s="107">
        <v>221</v>
      </c>
      <c r="T2938" s="65" t="s">
        <v>1029</v>
      </c>
      <c r="U2938" s="110">
        <v>0</v>
      </c>
      <c r="V2938" s="107"/>
      <c r="W2938" s="105" t="str">
        <f>IFERROR(VLOOKUP(V2938, Fornecedores!A:C, 3, FALSE), "")</f>
        <v/>
      </c>
      <c r="X2938" s="105" t="str">
        <f>IFERROR(VLOOKUP(V2938, Fornecedores!A:E, 5, FALSE), "")</f>
        <v/>
      </c>
      <c r="Y2938" s="105" t="str">
        <f>IFERROR(VLOOKUP(V2938, Fornecedores!A:F, 6, FALSE), "")</f>
        <v/>
      </c>
      <c r="Z2938" s="101" t="str">
        <f>IF(H2938=0, "Pedido entregue!", "Pendente")</f>
        <v>Pendente</v>
      </c>
      <c r="AB2938" s="58" t="str">
        <f>IF(Z2938="Pedido Entregue!", IF(AA2938=1, "Retirado do Almoxarifado", IF(AA2938=2, "Material devolvido", "Aguardando retirada")), IF(Z2938="Pendente", "Entrega pendente", ""))</f>
        <v>Entrega pendente</v>
      </c>
      <c r="AC2938" s="18">
        <v>1</v>
      </c>
      <c r="AD2938" s="18">
        <f>AC2938/SUMIF($P:$P,P2938,$AC:$AC)</f>
        <v>1</v>
      </c>
      <c r="AE2938" s="18">
        <f>IF(R2938=0,0,AC2938/SUMIF($R:$R,R2938,$AC:$AC))</f>
        <v>0</v>
      </c>
      <c r="AF2938" s="18">
        <f>IF(R2938=0,1,0)</f>
        <v>1</v>
      </c>
      <c r="AH2938" t="str">
        <f>TEXT(J2938,"MMMM")</f>
        <v>junho</v>
      </c>
    </row>
    <row r="2939" spans="1:34" ht="12.75" customHeight="1" x14ac:dyDescent="0.25">
      <c r="A2939" s="90" t="str">
        <f>IF(C2939="Oficina Diversos","Oficina Geral",
IF(ISNUMBER(FIND("Estoque - Colhedoras",C2939)),"Colhedoras",IF(ISNUMBER(FIND("Caldeiraria",C2939)),"Caldeiraria",IF(ISNUMBER(FIND("Borracharia",C2939)),"Borracharia",IF(ISNUMBER(FIND("Lubrificação",C2939)),"Lubrificação",
IF(ISNUMBER(FIND("Estoque - Carregadeiras",C2939)),"Carregadeiras",IF(ISNUMBER(FIND("Estoque - Veic. Leves",C2939)),"Veic. Leves",
IF(ISNUMBER(FIND("Estoque - Caminhões",C2939)),"Caminhões",IF(ISNUMBER(FIND("Estoque - Transbordos",C2939)),"Transbordos",
IF(ISNUMBER(FIND("Estoque - Tratores",C2939)),"Tratores",
IF(ISNUMBER(FIND("Estoque - Máquinas pesadas",C2939)),"Máquinas pesadas",
IF(ISNUMBER(FIND("Estoque - Reboques",C2939)),"Reboques",
IF(C2939="Estoque","Estoque",
IF(AND(ISNUMBER(C2939),C2939&gt;1000,C2939&lt;2000),"Caminhões",
IF(AND(ISNUMBER(C2939),C2939&gt;2000,C2939&lt;3000),"Tratores",
IF(AND(ISNUMBER(C2939),C2939&gt;3000,C2939&lt;4000),"Carregadeiras",
IF(AND(ISNUMBER(C2939),C2939&gt;4000,C2939&lt;5000),"Máquinas pesadas",
IF(AND(ISNUMBER(C2939),C2939&gt;5000,C2939&lt;6000),"Colhedoras",
IF(AND(ISNUMBER(C2939),C2939&gt;7000,C2939&lt;8000),"Irrigação",
IF(AND(ISNUMBER(C2939),C2939&gt;8000,C2939&lt;9000),"Reboques",IF(AND(ISNUMBER(C2939),C2939&gt;0,C2939&lt;1000),"Veic. Leves","")))))))))))))))))))))</f>
        <v>Caldeiraria</v>
      </c>
      <c r="C2939" s="140" t="s">
        <v>1093</v>
      </c>
      <c r="D2939" s="139">
        <v>91926</v>
      </c>
      <c r="E2939" s="141" t="s">
        <v>20285</v>
      </c>
      <c r="F2939" s="101" t="str">
        <f>IF(ISBLANK(K2939), "Apenas Solicitação", "Tem OC")</f>
        <v>Apenas Solicitação</v>
      </c>
      <c r="G2939" s="139">
        <v>1215</v>
      </c>
      <c r="H2939" s="102">
        <f>G2939-I2939</f>
        <v>1215</v>
      </c>
      <c r="I2939" s="103"/>
      <c r="J2939" s="142">
        <v>45813</v>
      </c>
      <c r="K2939" s="199"/>
      <c r="L2939" s="141"/>
      <c r="M2939" s="104" t="str">
        <f ca="1">IF(OR(N2939="", N2939=0), "", IF(N2939&gt;TODAY(), "No prazo", "Atrasado"))</f>
        <v/>
      </c>
      <c r="N2939" s="104" t="str">
        <f>IFERROR(K2939 + VALUE(LEFT(L2939, FIND(" ", L2939) - 1)), "")</f>
        <v/>
      </c>
      <c r="O2939" s="105" t="str">
        <f>IF(_xlfn.DAYS(K2939,J2939)&lt;0, "Aguardando OC", _xlfn.DAYS(K2939,J2939))</f>
        <v>Aguardando OC</v>
      </c>
      <c r="P2939" s="199">
        <v>406027</v>
      </c>
      <c r="Q2939" s="12"/>
      <c r="R2939" s="199">
        <v>0</v>
      </c>
      <c r="S2939" s="139">
        <v>221</v>
      </c>
      <c r="T2939" s="65" t="s">
        <v>1029</v>
      </c>
      <c r="U2939" s="165">
        <v>0</v>
      </c>
      <c r="V2939" s="139"/>
      <c r="W2939" s="105" t="str">
        <f>IFERROR(VLOOKUP(V2939, Fornecedores!A:C, 3, FALSE), "")</f>
        <v/>
      </c>
      <c r="X2939" s="105" t="str">
        <f>IFERROR(VLOOKUP(V2939, Fornecedores!A:E, 5, FALSE), "")</f>
        <v/>
      </c>
      <c r="Y2939" s="105" t="str">
        <f>IFERROR(VLOOKUP(V2939, Fornecedores!A:F, 6, FALSE), "")</f>
        <v/>
      </c>
      <c r="Z2939" s="101" t="str">
        <f>IF(H2939=0, "Pedido entregue!", "Pendente")</f>
        <v>Pendente</v>
      </c>
      <c r="AB2939" s="132" t="str">
        <f>IF(Z2939="Pedido Entregue!", IF(AA2939=1, "Retirado do Almoxarifado", IF(AA2939=2, "Material devolvido", "Aguardando retirada")), IF(Z2939="Pendente", "Entrega pendente", ""))</f>
        <v>Entrega pendente</v>
      </c>
      <c r="AC2939" s="18">
        <v>1</v>
      </c>
      <c r="AD2939" s="18">
        <f>AC2939/SUMIF($P:$P,P2939,$AC:$AC)</f>
        <v>1</v>
      </c>
      <c r="AE2939" s="18">
        <f>IF(R2939=0,0,AC2939/SUMIF($R:$R,R2939,$AC:$AC))</f>
        <v>0</v>
      </c>
      <c r="AF2939" s="18">
        <f>IF(R2939=0,1,0)</f>
        <v>1</v>
      </c>
      <c r="AH2939" t="str">
        <f>TEXT(J2939,"MMMM")</f>
        <v>junho</v>
      </c>
    </row>
    <row r="2940" spans="1:34" ht="12.75" hidden="1" customHeight="1" x14ac:dyDescent="0.25">
      <c r="A2940" s="90" t="str">
        <f>IF(C2940="Oficina Diversos","Oficina Geral",
IF(ISNUMBER(FIND("Estoque - Colhedoras",C2940)),"Colhedoras",IF(ISNUMBER(FIND("Caldeiraria",C2940)),"Caldeiraria",IF(ISNUMBER(FIND("Borracharia",C2940)),"Borracharia",IF(ISNUMBER(FIND("Lubrificação",C2940)),"Lubrificação",
IF(ISNUMBER(FIND("Estoque - Carregadeiras",C2940)),"Carregadeiras",IF(ISNUMBER(FIND("Estoque - Veic. Leves",C2940)),"Veic. Leves",
IF(ISNUMBER(FIND("Estoque - Caminhões",C2940)),"Caminhões",IF(ISNUMBER(FIND("Estoque - Transbordos",C2940)),"Transbordos",
IF(ISNUMBER(FIND("Estoque - Tratores",C2940)),"Tratores",
IF(ISNUMBER(FIND("Estoque - Máquinas pesadas",C2940)),"Máquinas pesadas",
IF(ISNUMBER(FIND("Estoque - Reboques",C2940)),"Reboques",
IF(C2940="Estoque","Estoque",
IF(AND(ISNUMBER(C2940),C2940&gt;1000,C2940&lt;2000),"Caminhões",
IF(AND(ISNUMBER(C2940),C2940&gt;2000,C2940&lt;3000),"Tratores",
IF(AND(ISNUMBER(C2940),C2940&gt;3000,C2940&lt;4000),"Carregadeiras",
IF(AND(ISNUMBER(C2940),C2940&gt;4000,C2940&lt;5000),"Máquinas pesadas",
IF(AND(ISNUMBER(C2940),C2940&gt;5000,C2940&lt;6000),"Colhedoras",
IF(AND(ISNUMBER(C2940),C2940&gt;7000,C2940&lt;8000),"Irrigação",
IF(AND(ISNUMBER(C2940),C2940&gt;8000,C2940&lt;9000),"Reboques",IF(AND(ISNUMBER(C2940),C2940&gt;0,C2940&lt;1000),"Veic. Leves","")))))))))))))))))))))</f>
        <v>Colhedoras</v>
      </c>
      <c r="C2940" s="107" t="s">
        <v>20246</v>
      </c>
      <c r="D2940" s="107">
        <v>91927</v>
      </c>
      <c r="E2940" s="108" t="s">
        <v>20146</v>
      </c>
      <c r="F2940" s="101" t="str">
        <f>IF(ISBLANK(K2940), "Apenas Solicitação", "Tem OC")</f>
        <v>Tem OC</v>
      </c>
      <c r="G2940" s="107">
        <v>4</v>
      </c>
      <c r="H2940" s="37">
        <f>G2940-I2940</f>
        <v>0</v>
      </c>
      <c r="I2940" s="103">
        <v>4</v>
      </c>
      <c r="J2940" s="109">
        <v>45805</v>
      </c>
      <c r="K2940" s="190">
        <v>45811</v>
      </c>
      <c r="L2940" s="108" t="s">
        <v>20152</v>
      </c>
      <c r="M2940" s="104" t="str">
        <f ca="1">IF(OR(N2940="", N2940=0), "", IF(N2940&gt;TODAY(), "No prazo", "Atrasado"))</f>
        <v>Atrasado</v>
      </c>
      <c r="N2940" s="104">
        <f>IFERROR(K2940 + VALUE(LEFT(L2940, FIND(" ", L2940) - 1)), "")</f>
        <v>45812</v>
      </c>
      <c r="O2940" s="105">
        <f>IF(_xlfn.DAYS(K2940,J2940)&lt;0, "Aguardando OC", _xlfn.DAYS(K2940,J2940))</f>
        <v>6</v>
      </c>
      <c r="P2940" s="196">
        <v>405025</v>
      </c>
      <c r="Q2940" s="12"/>
      <c r="R2940" s="196">
        <v>168574</v>
      </c>
      <c r="S2940" s="107">
        <v>221</v>
      </c>
      <c r="T2940" s="65" t="s">
        <v>1029</v>
      </c>
      <c r="U2940" s="110">
        <v>334.04</v>
      </c>
      <c r="V2940" s="107">
        <v>12397</v>
      </c>
      <c r="W2940" s="105" t="str">
        <f>IFERROR(VLOOKUP(V2940, Fornecedores!A:C, 3, FALSE), "")</f>
        <v xml:space="preserve">UNIMIL INDÚSTRIA </v>
      </c>
      <c r="X2940" s="105" t="str">
        <f>IFERROR(VLOOKUP(V2940, Fornecedores!A:E, 5, FALSE), "")</f>
        <v>Piracicaba</v>
      </c>
      <c r="Y2940" s="105" t="str">
        <f>IFERROR(VLOOKUP(V2940, Fornecedores!A:F, 6, FALSE), "")</f>
        <v>SP</v>
      </c>
      <c r="Z2940" s="101" t="str">
        <f>IF(H2940=0, "Pedido entregue!", "Pendente")</f>
        <v>Pedido entregue!</v>
      </c>
      <c r="AB2940" s="58" t="str">
        <f>IF(Z2940="Pedido Entregue!", IF(AA2940=1, "Retirado do Almoxarifado", IF(AA2940=2, "Material devolvido", "Aguardando retirada")), IF(Z2940="Pendente", "Entrega pendente", ""))</f>
        <v>Aguardando retirada</v>
      </c>
      <c r="AC2940" s="18">
        <v>1</v>
      </c>
      <c r="AD2940" s="18">
        <f>AC2940/SUMIF($P:$P,P2940,$AC:$AC)</f>
        <v>1</v>
      </c>
      <c r="AE2940" s="18">
        <f>IF(R2940=0,0,AC2940/SUMIF($R:$R,R2940,$AC:$AC))</f>
        <v>0.14285714285714285</v>
      </c>
      <c r="AF2940" s="18">
        <f>IF(R2940=0,1,0)</f>
        <v>0</v>
      </c>
      <c r="AH2940" t="str">
        <f>TEXT(J2940,"MMMM")</f>
        <v>maio</v>
      </c>
    </row>
    <row r="2941" spans="1:34" ht="12.75" hidden="1" customHeight="1" x14ac:dyDescent="0.25">
      <c r="A2941" s="90" t="str">
        <f>IF(C2941="Oficina Diversos","Oficina Geral",
IF(ISNUMBER(FIND("Estoque - Colhedoras",C2941)),"Colhedoras",IF(ISNUMBER(FIND("Caldeiraria",C2941)),"Caldeiraria",IF(ISNUMBER(FIND("Borracharia",C2941)),"Borracharia",IF(ISNUMBER(FIND("Lubrificação",C2941)),"Lubrificação",
IF(ISNUMBER(FIND("Estoque - Carregadeiras",C2941)),"Carregadeiras",IF(ISNUMBER(FIND("Estoque - Veic. Leves",C2941)),"Veic. Leves",
IF(ISNUMBER(FIND("Estoque - Caminhões",C2941)),"Caminhões",IF(ISNUMBER(FIND("Estoque - Transbordos",C2941)),"Transbordos",
IF(ISNUMBER(FIND("Estoque - Tratores",C2941)),"Tratores",
IF(ISNUMBER(FIND("Estoque - Máquinas pesadas",C2941)),"Máquinas pesadas",
IF(ISNUMBER(FIND("Estoque - Reboques",C2941)),"Reboques",
IF(C2941="Estoque","Estoque",
IF(AND(ISNUMBER(C2941),C2941&gt;1000,C2941&lt;2000),"Caminhões",
IF(AND(ISNUMBER(C2941),C2941&gt;2000,C2941&lt;3000),"Tratores",
IF(AND(ISNUMBER(C2941),C2941&gt;3000,C2941&lt;4000),"Carregadeiras",
IF(AND(ISNUMBER(C2941),C2941&gt;4000,C2941&lt;5000),"Máquinas pesadas",
IF(AND(ISNUMBER(C2941),C2941&gt;5000,C2941&lt;6000),"Colhedoras",
IF(AND(ISNUMBER(C2941),C2941&gt;7000,C2941&lt;8000),"Irrigação",
IF(AND(ISNUMBER(C2941),C2941&gt;8000,C2941&lt;9000),"Reboques",IF(AND(ISNUMBER(C2941),C2941&gt;0,C2941&lt;1000),"Veic. Leves","")))))))))))))))))))))</f>
        <v>Colhedoras</v>
      </c>
      <c r="C2941" s="126" t="s">
        <v>20246</v>
      </c>
      <c r="D2941" s="2">
        <v>91928</v>
      </c>
      <c r="E2941" s="3" t="s">
        <v>20147</v>
      </c>
      <c r="F2941" s="101" t="str">
        <f>IF(ISBLANK(K2941), "Apenas Solicitação", "Tem OC")</f>
        <v>Tem OC</v>
      </c>
      <c r="G2941" s="2">
        <v>4</v>
      </c>
      <c r="H2941" s="102">
        <f>G2941-I2941</f>
        <v>0</v>
      </c>
      <c r="I2941" s="103">
        <v>4</v>
      </c>
      <c r="J2941" s="4">
        <v>45805</v>
      </c>
      <c r="K2941" s="180">
        <v>45811</v>
      </c>
      <c r="L2941" s="3" t="s">
        <v>20152</v>
      </c>
      <c r="M2941" s="104" t="str">
        <f ca="1">IF(OR(N2941="", N2941=0), "", IF(N2941&gt;TODAY(), "No prazo", "Atrasado"))</f>
        <v>Atrasado</v>
      </c>
      <c r="N2941" s="104">
        <f>IFERROR(K2941 + VALUE(LEFT(L2941, FIND(" ", L2941) - 1)), "")</f>
        <v>45812</v>
      </c>
      <c r="O2941" s="105">
        <f>IF(_xlfn.DAYS(K2941,J2941)&lt;0, "Aguardando OC", _xlfn.DAYS(K2941,J2941))</f>
        <v>6</v>
      </c>
      <c r="P2941" s="14">
        <v>405026</v>
      </c>
      <c r="Q2941" s="12"/>
      <c r="R2941" s="14">
        <v>168574</v>
      </c>
      <c r="S2941" s="2">
        <v>221</v>
      </c>
      <c r="T2941" s="65" t="s">
        <v>1029</v>
      </c>
      <c r="U2941" s="21">
        <v>6780.24</v>
      </c>
      <c r="V2941" s="2">
        <v>12397</v>
      </c>
      <c r="W2941" s="105" t="str">
        <f>IFERROR(VLOOKUP(V2941, Fornecedores!A:C, 3, FALSE), "")</f>
        <v xml:space="preserve">UNIMIL INDÚSTRIA </v>
      </c>
      <c r="X2941" s="105" t="str">
        <f>IFERROR(VLOOKUP(V2941, Fornecedores!A:E, 5, FALSE), "")</f>
        <v>Piracicaba</v>
      </c>
      <c r="Y2941" s="105" t="str">
        <f>IFERROR(VLOOKUP(V2941, Fornecedores!A:F, 6, FALSE), "")</f>
        <v>SP</v>
      </c>
      <c r="Z2941" s="101" t="str">
        <f>IF(H2941=0, "Pedido entregue!", "Pendente")</f>
        <v>Pedido entregue!</v>
      </c>
      <c r="AB2941" s="132" t="str">
        <f>IF(Z2941="Pedido Entregue!", IF(AA2941=1, "Retirado do Almoxarifado", IF(AA2941=2, "Material devolvido", "Aguardando retirada")), IF(Z2941="Pendente", "Entrega pendente", ""))</f>
        <v>Aguardando retirada</v>
      </c>
      <c r="AC2941" s="18">
        <v>1</v>
      </c>
      <c r="AD2941" s="18">
        <f>AC2941/SUMIF($P:$P,P2941,$AC:$AC)</f>
        <v>1</v>
      </c>
      <c r="AE2941" s="18">
        <f>IF(R2941=0,0,AC2941/SUMIF($R:$R,R2941,$AC:$AC))</f>
        <v>0.14285714285714285</v>
      </c>
      <c r="AF2941" s="18">
        <f>IF(R2941=0,1,0)</f>
        <v>0</v>
      </c>
      <c r="AH2941" t="str">
        <f>TEXT(J2941,"MMMM")</f>
        <v>maio</v>
      </c>
    </row>
    <row r="2942" spans="1:34" ht="12.75" hidden="1" customHeight="1" x14ac:dyDescent="0.25">
      <c r="A2942" s="90" t="str">
        <f>IF(C2942="Oficina Diversos","Oficina Geral",
IF(ISNUMBER(FIND("Estoque - Colhedoras",C2942)),"Colhedoras",IF(ISNUMBER(FIND("Caldeiraria",C2942)),"Caldeiraria",IF(ISNUMBER(FIND("Borracharia",C2942)),"Borracharia",IF(ISNUMBER(FIND("Lubrificação",C2942)),"Lubrificação",
IF(ISNUMBER(FIND("Estoque - Carregadeiras",C2942)),"Carregadeiras",IF(ISNUMBER(FIND("Estoque - Veic. Leves",C2942)),"Veic. Leves",
IF(ISNUMBER(FIND("Estoque - Caminhões",C2942)),"Caminhões",IF(ISNUMBER(FIND("Estoque - Transbordos",C2942)),"Transbordos",
IF(ISNUMBER(FIND("Estoque - Tratores",C2942)),"Tratores",
IF(ISNUMBER(FIND("Estoque - Máquinas pesadas",C2942)),"Máquinas pesadas",
IF(ISNUMBER(FIND("Estoque - Reboques",C2942)),"Reboques",
IF(C2942="Estoque","Estoque",
IF(AND(ISNUMBER(C2942),C2942&gt;1000,C2942&lt;2000),"Caminhões",
IF(AND(ISNUMBER(C2942),C2942&gt;2000,C2942&lt;3000),"Tratores",
IF(AND(ISNUMBER(C2942),C2942&gt;3000,C2942&lt;4000),"Carregadeiras",
IF(AND(ISNUMBER(C2942),C2942&gt;4000,C2942&lt;5000),"Máquinas pesadas",
IF(AND(ISNUMBER(C2942),C2942&gt;5000,C2942&lt;6000),"Colhedoras",
IF(AND(ISNUMBER(C2942),C2942&gt;7000,C2942&lt;8000),"Irrigação",
IF(AND(ISNUMBER(C2942),C2942&gt;8000,C2942&lt;9000),"Reboques",IF(AND(ISNUMBER(C2942),C2942&gt;0,C2942&lt;1000),"Veic. Leves","")))))))))))))))))))))</f>
        <v>Colhedoras</v>
      </c>
      <c r="C2942" s="107" t="s">
        <v>20246</v>
      </c>
      <c r="D2942" s="107">
        <v>91929</v>
      </c>
      <c r="E2942" s="108" t="s">
        <v>20148</v>
      </c>
      <c r="F2942" s="101" t="str">
        <f>IF(ISBLANK(K2942), "Apenas Solicitação", "Tem OC")</f>
        <v>Tem OC</v>
      </c>
      <c r="G2942" s="107">
        <v>4</v>
      </c>
      <c r="H2942" s="37">
        <f>G2942-I2942</f>
        <v>0</v>
      </c>
      <c r="I2942" s="103">
        <v>4</v>
      </c>
      <c r="J2942" s="109">
        <v>45805</v>
      </c>
      <c r="K2942" s="190">
        <v>45811</v>
      </c>
      <c r="L2942" s="108" t="s">
        <v>20156</v>
      </c>
      <c r="M2942" s="104" t="str">
        <f ca="1">IF(OR(N2942="", N2942=0), "", IF(N2942&gt;TODAY(), "No prazo", "Atrasado"))</f>
        <v>Atrasado</v>
      </c>
      <c r="N2942" s="104">
        <f>IFERROR(K2942 + VALUE(LEFT(L2942, FIND(" ", L2942) - 1)), "")</f>
        <v>45831</v>
      </c>
      <c r="O2942" s="105">
        <f>IF(_xlfn.DAYS(K2942,J2942)&lt;0, "Aguardando OC", _xlfn.DAYS(K2942,J2942))</f>
        <v>6</v>
      </c>
      <c r="P2942" s="196">
        <v>405027</v>
      </c>
      <c r="Q2942" s="12"/>
      <c r="R2942" s="196">
        <v>168574</v>
      </c>
      <c r="S2942" s="107">
        <v>221</v>
      </c>
      <c r="T2942" s="65" t="s">
        <v>1029</v>
      </c>
      <c r="U2942" s="110">
        <v>6780.24</v>
      </c>
      <c r="V2942" s="107">
        <v>12397</v>
      </c>
      <c r="W2942" s="105" t="str">
        <f>IFERROR(VLOOKUP(V2942, Fornecedores!A:C, 3, FALSE), "")</f>
        <v xml:space="preserve">UNIMIL INDÚSTRIA </v>
      </c>
      <c r="X2942" s="105" t="str">
        <f>IFERROR(VLOOKUP(V2942, Fornecedores!A:E, 5, FALSE), "")</f>
        <v>Piracicaba</v>
      </c>
      <c r="Y2942" s="105" t="str">
        <f>IFERROR(VLOOKUP(V2942, Fornecedores!A:F, 6, FALSE), "")</f>
        <v>SP</v>
      </c>
      <c r="Z2942" s="101" t="str">
        <f>IF(H2942=0, "Pedido entregue!", "Pendente")</f>
        <v>Pedido entregue!</v>
      </c>
      <c r="AB2942" s="58" t="str">
        <f>IF(Z2942="Pedido Entregue!", IF(AA2942=1, "Retirado do Almoxarifado", IF(AA2942=2, "Material devolvido", "Aguardando retirada")), IF(Z2942="Pendente", "Entrega pendente", ""))</f>
        <v>Aguardando retirada</v>
      </c>
      <c r="AC2942" s="18">
        <v>1</v>
      </c>
      <c r="AD2942" s="18">
        <f>AC2942/SUMIF($P:$P,P2942,$AC:$AC)</f>
        <v>1</v>
      </c>
      <c r="AE2942" s="18">
        <f>IF(R2942=0,0,AC2942/SUMIF($R:$R,R2942,$AC:$AC))</f>
        <v>0.14285714285714285</v>
      </c>
      <c r="AF2942" s="18">
        <f>IF(R2942=0,1,0)</f>
        <v>0</v>
      </c>
      <c r="AH2942" t="str">
        <f>TEXT(J2942,"MMMM")</f>
        <v>maio</v>
      </c>
    </row>
    <row r="2943" spans="1:34" ht="12.75" hidden="1" customHeight="1" x14ac:dyDescent="0.25">
      <c r="A2943" s="90" t="str">
        <f>IF(C2943="Oficina Diversos","Oficina Geral",
IF(ISNUMBER(FIND("Estoque - Colhedoras",C2943)),"Colhedoras",IF(ISNUMBER(FIND("Caldeiraria",C2943)),"Caldeiraria",IF(ISNUMBER(FIND("Borracharia",C2943)),"Borracharia",IF(ISNUMBER(FIND("Lubrificação",C2943)),"Lubrificação",
IF(ISNUMBER(FIND("Estoque - Carregadeiras",C2943)),"Carregadeiras",IF(ISNUMBER(FIND("Estoque - Veic. Leves",C2943)),"Veic. Leves",
IF(ISNUMBER(FIND("Estoque - Caminhões",C2943)),"Caminhões",IF(ISNUMBER(FIND("Estoque - Transbordos",C2943)),"Transbordos",
IF(ISNUMBER(FIND("Estoque - Tratores",C2943)),"Tratores",
IF(ISNUMBER(FIND("Estoque - Máquinas pesadas",C2943)),"Máquinas pesadas",
IF(ISNUMBER(FIND("Estoque - Reboques",C2943)),"Reboques",
IF(C2943="Estoque","Estoque",
IF(AND(ISNUMBER(C2943),C2943&gt;1000,C2943&lt;2000),"Caminhões",
IF(AND(ISNUMBER(C2943),C2943&gt;2000,C2943&lt;3000),"Tratores",
IF(AND(ISNUMBER(C2943),C2943&gt;3000,C2943&lt;4000),"Carregadeiras",
IF(AND(ISNUMBER(C2943),C2943&gt;4000,C2943&lt;5000),"Máquinas pesadas",
IF(AND(ISNUMBER(C2943),C2943&gt;5000,C2943&lt;6000),"Colhedoras",
IF(AND(ISNUMBER(C2943),C2943&gt;7000,C2943&lt;8000),"Irrigação",
IF(AND(ISNUMBER(C2943),C2943&gt;8000,C2943&lt;9000),"Reboques",IF(AND(ISNUMBER(C2943),C2943&gt;0,C2943&lt;1000),"Veic. Leves","")))))))))))))))))))))</f>
        <v>Colhedoras</v>
      </c>
      <c r="C2943" s="113" t="s">
        <v>1090</v>
      </c>
      <c r="D2943" s="2">
        <v>91930</v>
      </c>
      <c r="E2943" s="3" t="s">
        <v>20149</v>
      </c>
      <c r="F2943" s="101" t="str">
        <f>IF(ISBLANK(K2943), "Apenas Solicitação", "Tem OC")</f>
        <v>Tem OC</v>
      </c>
      <c r="G2943" s="2">
        <v>3</v>
      </c>
      <c r="H2943" s="102">
        <f>G2943-I2943</f>
        <v>0</v>
      </c>
      <c r="I2943" s="103">
        <v>3</v>
      </c>
      <c r="J2943" s="4">
        <v>45805</v>
      </c>
      <c r="K2943" s="180">
        <v>45811</v>
      </c>
      <c r="L2943" s="3" t="s">
        <v>20152</v>
      </c>
      <c r="M2943" s="104" t="str">
        <f ca="1">IF(OR(N2943="", N2943=0), "", IF(N2943&gt;TODAY(), "No prazo", "Atrasado"))</f>
        <v>Atrasado</v>
      </c>
      <c r="N2943" s="104">
        <f>IFERROR(K2943 + VALUE(LEFT(L2943, FIND(" ", L2943) - 1)), "")</f>
        <v>45812</v>
      </c>
      <c r="O2943" s="105">
        <f>IF(_xlfn.DAYS(K2943,J2943)&lt;0, "Aguardando OC", _xlfn.DAYS(K2943,J2943))</f>
        <v>6</v>
      </c>
      <c r="P2943" s="14">
        <v>405029</v>
      </c>
      <c r="Q2943" s="12"/>
      <c r="R2943" s="14">
        <v>168574</v>
      </c>
      <c r="S2943" s="2">
        <v>221</v>
      </c>
      <c r="T2943" s="65" t="s">
        <v>1029</v>
      </c>
      <c r="U2943" s="21">
        <v>3046.17</v>
      </c>
      <c r="V2943" s="2">
        <v>12397</v>
      </c>
      <c r="W2943" s="105" t="str">
        <f>IFERROR(VLOOKUP(V2943, Fornecedores!A:C, 3, FALSE), "")</f>
        <v xml:space="preserve">UNIMIL INDÚSTRIA </v>
      </c>
      <c r="X2943" s="105" t="str">
        <f>IFERROR(VLOOKUP(V2943, Fornecedores!A:E, 5, FALSE), "")</f>
        <v>Piracicaba</v>
      </c>
      <c r="Y2943" s="105" t="str">
        <f>IFERROR(VLOOKUP(V2943, Fornecedores!A:F, 6, FALSE), "")</f>
        <v>SP</v>
      </c>
      <c r="Z2943" s="101" t="str">
        <f>IF(H2943=0, "Pedido entregue!", "Pendente")</f>
        <v>Pedido entregue!</v>
      </c>
      <c r="AB2943" s="132" t="str">
        <f>IF(Z2943="Pedido Entregue!", IF(AA2943=1, "Retirado do Almoxarifado", IF(AA2943=2, "Material devolvido", "Aguardando retirada")), IF(Z2943="Pendente", "Entrega pendente", ""))</f>
        <v>Aguardando retirada</v>
      </c>
      <c r="AC2943" s="18">
        <v>1</v>
      </c>
      <c r="AD2943" s="18">
        <f>AC2943/SUMIF($P:$P,P2943,$AC:$AC)</f>
        <v>1</v>
      </c>
      <c r="AE2943" s="18">
        <f>IF(R2943=0,0,AC2943/SUMIF($R:$R,R2943,$AC:$AC))</f>
        <v>0.14285714285714285</v>
      </c>
      <c r="AF2943" s="18">
        <f>IF(R2943=0,1,0)</f>
        <v>0</v>
      </c>
      <c r="AH2943" t="str">
        <f>TEXT(J2943,"MMMM")</f>
        <v>maio</v>
      </c>
    </row>
    <row r="2944" spans="1:34" ht="12.75" hidden="1" customHeight="1" x14ac:dyDescent="0.25">
      <c r="A2944" s="90" t="str">
        <f>IF(C2944="Oficina Diversos","Oficina Geral",
IF(ISNUMBER(FIND("Estoque - Colhedoras",C2944)),"Colhedoras",IF(ISNUMBER(FIND("Caldeiraria",C2944)),"Caldeiraria",IF(ISNUMBER(FIND("Borracharia",C2944)),"Borracharia",IF(ISNUMBER(FIND("Lubrificação",C2944)),"Lubrificação",
IF(ISNUMBER(FIND("Estoque - Carregadeiras",C2944)),"Carregadeiras",IF(ISNUMBER(FIND("Estoque - Veic. Leves",C2944)),"Veic. Leves",
IF(ISNUMBER(FIND("Estoque - Caminhões",C2944)),"Caminhões",IF(ISNUMBER(FIND("Estoque - Transbordos",C2944)),"Transbordos",
IF(ISNUMBER(FIND("Estoque - Tratores",C2944)),"Tratores",
IF(ISNUMBER(FIND("Estoque - Máquinas pesadas",C2944)),"Máquinas pesadas",
IF(ISNUMBER(FIND("Estoque - Reboques",C2944)),"Reboques",
IF(C2944="Estoque","Estoque",
IF(AND(ISNUMBER(C2944),C2944&gt;1000,C2944&lt;2000),"Caminhões",
IF(AND(ISNUMBER(C2944),C2944&gt;2000,C2944&lt;3000),"Tratores",
IF(AND(ISNUMBER(C2944),C2944&gt;3000,C2944&lt;4000),"Carregadeiras",
IF(AND(ISNUMBER(C2944),C2944&gt;4000,C2944&lt;5000),"Máquinas pesadas",
IF(AND(ISNUMBER(C2944),C2944&gt;5000,C2944&lt;6000),"Colhedoras",
IF(AND(ISNUMBER(C2944),C2944&gt;7000,C2944&lt;8000),"Irrigação",
IF(AND(ISNUMBER(C2944),C2944&gt;8000,C2944&lt;9000),"Reboques",IF(AND(ISNUMBER(C2944),C2944&gt;0,C2944&lt;1000),"Veic. Leves","")))))))))))))))))))))</f>
        <v>Carregadeiras</v>
      </c>
      <c r="B2944"/>
      <c r="C2944" s="69">
        <v>3022</v>
      </c>
      <c r="D2944" s="69">
        <v>91931</v>
      </c>
      <c r="E2944" s="70" t="s">
        <v>20150</v>
      </c>
      <c r="F2944" s="14" t="str">
        <f>IF(ISBLANK(K2944), "Apenas Solicitação", "Tem OC")</f>
        <v>Tem OC</v>
      </c>
      <c r="G2944" s="69">
        <v>1</v>
      </c>
      <c r="H2944" s="37">
        <f>G2944-I2944</f>
        <v>0</v>
      </c>
      <c r="I2944" s="38">
        <v>1</v>
      </c>
      <c r="J2944" s="71">
        <v>45805</v>
      </c>
      <c r="K2944" s="186">
        <v>45811</v>
      </c>
      <c r="L2944" s="70" t="s">
        <v>20164</v>
      </c>
      <c r="M2944" s="44" t="str">
        <f ca="1">IF(OR(N2944="", N2944=0), "", IF(N2944&gt;TODAY(), "No prazo", "Atrasado"))</f>
        <v>Atrasado</v>
      </c>
      <c r="N2944" s="44">
        <f>IFERROR(K2944 + VALUE(LEFT(L2944, FIND(" ", L2944) - 1)), "")</f>
        <v>45814</v>
      </c>
      <c r="O2944" s="3">
        <f>IF(_xlfn.DAYS(K2944,J2944)&lt;0, "Aguardando OC", _xlfn.DAYS(K2944,J2944))</f>
        <v>6</v>
      </c>
      <c r="P2944" s="195">
        <v>405049</v>
      </c>
      <c r="Q2944" s="12"/>
      <c r="R2944" s="195">
        <v>168528</v>
      </c>
      <c r="S2944" s="69">
        <v>221</v>
      </c>
      <c r="T2944" s="65" t="s">
        <v>1029</v>
      </c>
      <c r="U2944" s="120">
        <v>767.44</v>
      </c>
      <c r="V2944" s="69">
        <v>15127</v>
      </c>
      <c r="W2944" s="43" t="str">
        <f>IFERROR(VLOOKUP(V2944, Fornecedores!A:C, 3, FALSE), "")</f>
        <v>EQUAGRIL LTDA</v>
      </c>
      <c r="X2944" s="43" t="str">
        <f>IFERROR(VLOOKUP(V2944, Fornecedores!A:E, 5, FALSE), "")</f>
        <v>São Paulo</v>
      </c>
      <c r="Y2944" s="43" t="str">
        <f>IFERROR(VLOOKUP(V2944, Fornecedores!A:F, 6, FALSE), "")</f>
        <v>SP</v>
      </c>
      <c r="Z2944" s="14" t="str">
        <f>IF(H2944=0, "Pedido entregue!", "Pendente")</f>
        <v>Pedido entregue!</v>
      </c>
      <c r="AA2944"/>
      <c r="AB2944" s="58" t="str">
        <f>IF(Z2944="Pedido Entregue!", IF(AA2944=1, "Retirado do Almoxarifado", IF(AA2944=2, "Material devolvido", "Aguardando retirada")), IF(Z2944="Pendente", "Entrega pendente", ""))</f>
        <v>Aguardando retirada</v>
      </c>
      <c r="AC2944" s="18">
        <v>1</v>
      </c>
      <c r="AD2944" s="18">
        <f>AC2944/SUMIF($P:$P,P2944,$AC:$AC)</f>
        <v>1</v>
      </c>
      <c r="AE2944" s="18">
        <f>IF(R2944=0,0,AC2944/SUMIF($R:$R,R2944,$AC:$AC))</f>
        <v>0.25</v>
      </c>
      <c r="AF2944" s="18">
        <f>IF(R2944=0,1,0)</f>
        <v>0</v>
      </c>
      <c r="AH2944" t="str">
        <f>TEXT(J2944,"MMMM")</f>
        <v>maio</v>
      </c>
    </row>
    <row r="2945" spans="1:34" ht="12.75" hidden="1" customHeight="1" x14ac:dyDescent="0.25">
      <c r="A2945" s="90" t="str">
        <f>IF(C2945="Oficina Diversos","Oficina Geral",
IF(ISNUMBER(FIND("Estoque - Colhedoras",C2945)),"Colhedoras",IF(ISNUMBER(FIND("Caldeiraria",C2945)),"Caldeiraria",IF(ISNUMBER(FIND("Borracharia",C2945)),"Borracharia",IF(ISNUMBER(FIND("Lubrificação",C2945)),"Lubrificação",
IF(ISNUMBER(FIND("Estoque - Carregadeiras",C2945)),"Carregadeiras",IF(ISNUMBER(FIND("Estoque - Veic. Leves",C2945)),"Veic. Leves",
IF(ISNUMBER(FIND("Estoque - Caminhões",C2945)),"Caminhões",IF(ISNUMBER(FIND("Estoque - Transbordos",C2945)),"Transbordos",
IF(ISNUMBER(FIND("Estoque - Tratores",C2945)),"Tratores",
IF(ISNUMBER(FIND("Estoque - Máquinas pesadas",C2945)),"Máquinas pesadas",
IF(ISNUMBER(FIND("Estoque - Reboques",C2945)),"Reboques",
IF(C2945="Estoque","Estoque",
IF(AND(ISNUMBER(C2945),C2945&gt;1000,C2945&lt;2000),"Caminhões",
IF(AND(ISNUMBER(C2945),C2945&gt;2000,C2945&lt;3000),"Tratores",
IF(AND(ISNUMBER(C2945),C2945&gt;3000,C2945&lt;4000),"Carregadeiras",
IF(AND(ISNUMBER(C2945),C2945&gt;4000,C2945&lt;5000),"Máquinas pesadas",
IF(AND(ISNUMBER(C2945),C2945&gt;5000,C2945&lt;6000),"Colhedoras",
IF(AND(ISNUMBER(C2945),C2945&gt;7000,C2945&lt;8000),"Irrigação",
IF(AND(ISNUMBER(C2945),C2945&gt;8000,C2945&lt;9000),"Reboques",IF(AND(ISNUMBER(C2945),C2945&gt;0,C2945&lt;1000),"Veic. Leves","")))))))))))))))))))))</f>
        <v>Tratores</v>
      </c>
      <c r="B2945"/>
      <c r="C2945" s="69">
        <v>2044</v>
      </c>
      <c r="D2945" s="69">
        <v>91942</v>
      </c>
      <c r="E2945" s="70" t="s">
        <v>20183</v>
      </c>
      <c r="F2945" s="14" t="str">
        <f>IF(ISBLANK(K2945), "Apenas Solicitação", "Tem OC")</f>
        <v>Tem OC</v>
      </c>
      <c r="G2945" s="69">
        <v>1</v>
      </c>
      <c r="H2945" s="37">
        <f>G2945-I2945</f>
        <v>0</v>
      </c>
      <c r="I2945" s="38">
        <v>1</v>
      </c>
      <c r="J2945" s="71">
        <v>45806</v>
      </c>
      <c r="K2945" s="186">
        <v>45811</v>
      </c>
      <c r="L2945" s="70"/>
      <c r="M2945" s="44" t="str">
        <f ca="1">IF(OR(N2945="", N2945=0), "", IF(N2945&gt;TODAY(), "No prazo", "Atrasado"))</f>
        <v/>
      </c>
      <c r="N2945" s="44" t="str">
        <f>IFERROR(K2945 + VALUE(LEFT(L2945, FIND(" ", L2945) - 1)), "")</f>
        <v/>
      </c>
      <c r="O2945" s="3">
        <f>IF(_xlfn.DAYS(K2945,J2945)&lt;0, "Aguardando OC", _xlfn.DAYS(K2945,J2945))</f>
        <v>5</v>
      </c>
      <c r="P2945" s="195">
        <v>405097</v>
      </c>
      <c r="Q2945" s="12"/>
      <c r="R2945" s="195">
        <v>168571</v>
      </c>
      <c r="S2945" s="69">
        <v>221</v>
      </c>
      <c r="T2945" s="65" t="s">
        <v>1029</v>
      </c>
      <c r="U2945" s="120">
        <v>23.39</v>
      </c>
      <c r="V2945" s="69">
        <v>13341</v>
      </c>
      <c r="W2945" s="43" t="str">
        <f>IFERROR(VLOOKUP(V2945, Fornecedores!A:C, 3, FALSE), "")</f>
        <v>DISMA DISTRIBUIDORA</v>
      </c>
      <c r="X2945" s="43" t="str">
        <f>IFERROR(VLOOKUP(V2945, Fornecedores!A:E, 5, FALSE), "")</f>
        <v>Araçatuba</v>
      </c>
      <c r="Y2945" s="43" t="str">
        <f>IFERROR(VLOOKUP(V2945, Fornecedores!A:F, 6, FALSE), "")</f>
        <v>SP</v>
      </c>
      <c r="Z2945" s="14" t="str">
        <f>IF(H2945=0, "Pedido entregue!", "Pendente")</f>
        <v>Pedido entregue!</v>
      </c>
      <c r="AA2945"/>
      <c r="AB2945" s="58" t="str">
        <f>IF(Z2945="Pedido Entregue!", IF(AA2945=1, "Retirado do Almoxarifado", IF(AA2945=2, "Material devolvido", "Aguardando retirada")), IF(Z2945="Pendente", "Entrega pendente", ""))</f>
        <v>Aguardando retirada</v>
      </c>
      <c r="AC2945" s="18">
        <v>1</v>
      </c>
      <c r="AD2945" s="18">
        <f>AC2945/SUMIF($P:$P,P2945,$AC:$AC)</f>
        <v>1</v>
      </c>
      <c r="AE2945" s="18">
        <f>IF(R2945=0,0,AC2945/SUMIF($R:$R,R2945,$AC:$AC))</f>
        <v>0.125</v>
      </c>
      <c r="AF2945" s="18">
        <f>IF(R2945=0,1,0)</f>
        <v>0</v>
      </c>
      <c r="AH2945" t="str">
        <f>TEXT(J2945,"MMMM")</f>
        <v>maio</v>
      </c>
    </row>
    <row r="2946" spans="1:34" ht="12.75" hidden="1" customHeight="1" x14ac:dyDescent="0.25">
      <c r="A2946" s="90" t="str">
        <f>IF(C2946="Oficina Diversos","Oficina Geral",
IF(ISNUMBER(FIND("Estoque - Colhedoras",C2946)),"Colhedoras",IF(ISNUMBER(FIND("Caldeiraria",C2946)),"Caldeiraria",IF(ISNUMBER(FIND("Borracharia",C2946)),"Borracharia",IF(ISNUMBER(FIND("Lubrificação",C2946)),"Lubrificação",
IF(ISNUMBER(FIND("Estoque - Carregadeiras",C2946)),"Carregadeiras",IF(ISNUMBER(FIND("Estoque - Veic. Leves",C2946)),"Veic. Leves",
IF(ISNUMBER(FIND("Estoque - Caminhões",C2946)),"Caminhões",IF(ISNUMBER(FIND("Estoque - Transbordos",C2946)),"Transbordos",
IF(ISNUMBER(FIND("Estoque - Tratores",C2946)),"Tratores",
IF(ISNUMBER(FIND("Estoque - Máquinas pesadas",C2946)),"Máquinas pesadas",
IF(ISNUMBER(FIND("Estoque - Reboques",C2946)),"Reboques",
IF(C2946="Estoque","Estoque",
IF(AND(ISNUMBER(C2946),C2946&gt;1000,C2946&lt;2000),"Caminhões",
IF(AND(ISNUMBER(C2946),C2946&gt;2000,C2946&lt;3000),"Tratores",
IF(AND(ISNUMBER(C2946),C2946&gt;3000,C2946&lt;4000),"Carregadeiras",
IF(AND(ISNUMBER(C2946),C2946&gt;4000,C2946&lt;5000),"Máquinas pesadas",
IF(AND(ISNUMBER(C2946),C2946&gt;5000,C2946&lt;6000),"Colhedoras",
IF(AND(ISNUMBER(C2946),C2946&gt;7000,C2946&lt;8000),"Irrigação",
IF(AND(ISNUMBER(C2946),C2946&gt;8000,C2946&lt;9000),"Reboques",IF(AND(ISNUMBER(C2946),C2946&gt;0,C2946&lt;1000),"Veic. Leves","")))))))))))))))))))))</f>
        <v>Tratores</v>
      </c>
      <c r="C2946" s="126">
        <v>2044</v>
      </c>
      <c r="D2946" s="2">
        <v>91943</v>
      </c>
      <c r="E2946" s="3" t="s">
        <v>20184</v>
      </c>
      <c r="F2946" s="101" t="str">
        <f>IF(ISBLANK(K2946), "Apenas Solicitação", "Tem OC")</f>
        <v>Tem OC</v>
      </c>
      <c r="G2946" s="2">
        <v>4</v>
      </c>
      <c r="H2946" s="102">
        <f>G2946-I2946</f>
        <v>0</v>
      </c>
      <c r="I2946" s="103">
        <v>4</v>
      </c>
      <c r="J2946" s="4">
        <v>45806</v>
      </c>
      <c r="K2946" s="180">
        <v>45811</v>
      </c>
      <c r="L2946" s="3" t="s">
        <v>20152</v>
      </c>
      <c r="M2946" s="104" t="str">
        <f ca="1">IF(OR(N2946="", N2946=0), "", IF(N2946&gt;TODAY(), "No prazo", "Atrasado"))</f>
        <v>Atrasado</v>
      </c>
      <c r="N2946" s="104">
        <f>IFERROR(K2946 + VALUE(LEFT(L2946, FIND(" ", L2946) - 1)), "")</f>
        <v>45812</v>
      </c>
      <c r="O2946" s="105">
        <f>IF(_xlfn.DAYS(K2946,J2946)&lt;0, "Aguardando OC", _xlfn.DAYS(K2946,J2946))</f>
        <v>5</v>
      </c>
      <c r="P2946" s="14">
        <v>405099</v>
      </c>
      <c r="Q2946" s="12"/>
      <c r="R2946" s="14">
        <v>168571</v>
      </c>
      <c r="S2946" s="2">
        <v>221</v>
      </c>
      <c r="T2946" s="65" t="s">
        <v>1029</v>
      </c>
      <c r="U2946" s="21">
        <v>638.72</v>
      </c>
      <c r="V2946" s="2">
        <v>13341</v>
      </c>
      <c r="W2946" s="105" t="str">
        <f>IFERROR(VLOOKUP(V2946, Fornecedores!A:C, 3, FALSE), "")</f>
        <v>DISMA DISTRIBUIDORA</v>
      </c>
      <c r="X2946" s="105" t="str">
        <f>IFERROR(VLOOKUP(V2946, Fornecedores!A:E, 5, FALSE), "")</f>
        <v>Araçatuba</v>
      </c>
      <c r="Y2946" s="105" t="str">
        <f>IFERROR(VLOOKUP(V2946, Fornecedores!A:F, 6, FALSE), "")</f>
        <v>SP</v>
      </c>
      <c r="Z2946" s="101" t="str">
        <f>IF(H2946=0, "Pedido entregue!", "Pendente")</f>
        <v>Pedido entregue!</v>
      </c>
      <c r="AB2946" s="132" t="str">
        <f>IF(Z2946="Pedido Entregue!", IF(AA2946=1, "Retirado do Almoxarifado", IF(AA2946=2, "Material devolvido", "Aguardando retirada")), IF(Z2946="Pendente", "Entrega pendente", ""))</f>
        <v>Aguardando retirada</v>
      </c>
      <c r="AC2946" s="18">
        <v>1</v>
      </c>
      <c r="AD2946" s="18">
        <f>AC2946/SUMIF($P:$P,P2946,$AC:$AC)</f>
        <v>1</v>
      </c>
      <c r="AE2946" s="18">
        <f>IF(R2946=0,0,AC2946/SUMIF($R:$R,R2946,$AC:$AC))</f>
        <v>0.125</v>
      </c>
      <c r="AF2946" s="18">
        <f>IF(R2946=0,1,0)</f>
        <v>0</v>
      </c>
      <c r="AH2946" t="str">
        <f>TEXT(J2946,"MMMM")</f>
        <v>maio</v>
      </c>
    </row>
    <row r="2947" spans="1:34" ht="12.75" hidden="1" customHeight="1" x14ac:dyDescent="0.25">
      <c r="A2947" s="90" t="str">
        <f>IF(C2947="Oficina Diversos","Oficina Geral",
IF(ISNUMBER(FIND("Estoque - Colhedoras",C2947)),"Colhedoras",IF(ISNUMBER(FIND("Caldeiraria",C2947)),"Caldeiraria",IF(ISNUMBER(FIND("Borracharia",C2947)),"Borracharia",IF(ISNUMBER(FIND("Lubrificação",C2947)),"Lubrificação",
IF(ISNUMBER(FIND("Estoque - Carregadeiras",C2947)),"Carregadeiras",IF(ISNUMBER(FIND("Estoque - Veic. Leves",C2947)),"Veic. Leves",
IF(ISNUMBER(FIND("Estoque - Caminhões",C2947)),"Caminhões",IF(ISNUMBER(FIND("Estoque - Transbordos",C2947)),"Transbordos",
IF(ISNUMBER(FIND("Estoque - Tratores",C2947)),"Tratores",
IF(ISNUMBER(FIND("Estoque - Máquinas pesadas",C2947)),"Máquinas pesadas",
IF(ISNUMBER(FIND("Estoque - Reboques",C2947)),"Reboques",
IF(C2947="Estoque","Estoque",
IF(AND(ISNUMBER(C2947),C2947&gt;1000,C2947&lt;2000),"Caminhões",
IF(AND(ISNUMBER(C2947),C2947&gt;2000,C2947&lt;3000),"Tratores",
IF(AND(ISNUMBER(C2947),C2947&gt;3000,C2947&lt;4000),"Carregadeiras",
IF(AND(ISNUMBER(C2947),C2947&gt;4000,C2947&lt;5000),"Máquinas pesadas",
IF(AND(ISNUMBER(C2947),C2947&gt;5000,C2947&lt;6000),"Colhedoras",
IF(AND(ISNUMBER(C2947),C2947&gt;7000,C2947&lt;8000),"Irrigação",
IF(AND(ISNUMBER(C2947),C2947&gt;8000,C2947&lt;9000),"Reboques",IF(AND(ISNUMBER(C2947),C2947&gt;0,C2947&lt;1000),"Veic. Leves","")))))))))))))))))))))</f>
        <v>Tratores</v>
      </c>
      <c r="B2947"/>
      <c r="C2947" s="69">
        <v>2044</v>
      </c>
      <c r="D2947" s="69">
        <v>91944</v>
      </c>
      <c r="E2947" s="70" t="s">
        <v>20185</v>
      </c>
      <c r="F2947" s="14" t="str">
        <f>IF(ISBLANK(K2947), "Apenas Solicitação", "Tem OC")</f>
        <v>Tem OC</v>
      </c>
      <c r="G2947" s="69">
        <v>2</v>
      </c>
      <c r="H2947" s="37">
        <f>G2947-I2947</f>
        <v>0</v>
      </c>
      <c r="I2947" s="38">
        <v>2</v>
      </c>
      <c r="J2947" s="71">
        <v>45806</v>
      </c>
      <c r="K2947" s="186">
        <v>45811</v>
      </c>
      <c r="L2947" s="70"/>
      <c r="M2947" s="44" t="str">
        <f ca="1">IF(OR(N2947="", N2947=0), "", IF(N2947&gt;TODAY(), "No prazo", "Atrasado"))</f>
        <v/>
      </c>
      <c r="N2947" s="44" t="str">
        <f>IFERROR(K2947 + VALUE(LEFT(L2947, FIND(" ", L2947) - 1)), "")</f>
        <v/>
      </c>
      <c r="O2947" s="3">
        <f>IF(_xlfn.DAYS(K2947,J2947)&lt;0, "Aguardando OC", _xlfn.DAYS(K2947,J2947))</f>
        <v>5</v>
      </c>
      <c r="P2947" s="195">
        <v>405100</v>
      </c>
      <c r="Q2947" s="12"/>
      <c r="R2947" s="195">
        <v>168573</v>
      </c>
      <c r="S2947" s="69">
        <v>221</v>
      </c>
      <c r="T2947" s="65" t="s">
        <v>1029</v>
      </c>
      <c r="U2947" s="120">
        <v>430</v>
      </c>
      <c r="V2947" s="69">
        <v>14487</v>
      </c>
      <c r="W2947" s="43" t="str">
        <f>IFERROR(VLOOKUP(V2947, Fornecedores!A:C, 3, FALSE), "")</f>
        <v xml:space="preserve">FL TRATORES </v>
      </c>
      <c r="X2947" s="43" t="str">
        <f>IFERROR(VLOOKUP(V2947, Fornecedores!A:E, 5, FALSE), "")</f>
        <v>Recife</v>
      </c>
      <c r="Y2947" s="43" t="str">
        <f>IFERROR(VLOOKUP(V2947, Fornecedores!A:F, 6, FALSE), "")</f>
        <v>PE</v>
      </c>
      <c r="Z2947" s="14" t="str">
        <f>IF(H2947=0, "Pedido entregue!", "Pendente")</f>
        <v>Pedido entregue!</v>
      </c>
      <c r="AA2947"/>
      <c r="AB2947" s="58" t="str">
        <f>IF(Z2947="Pedido Entregue!", IF(AA2947=1, "Retirado do Almoxarifado", IF(AA2947=2, "Material devolvido", "Aguardando retirada")), IF(Z2947="Pendente", "Entrega pendente", ""))</f>
        <v>Aguardando retirada</v>
      </c>
      <c r="AC2947" s="18">
        <v>1</v>
      </c>
      <c r="AD2947" s="18">
        <f>AC2947/SUMIF($P:$P,P2947,$AC:$AC)</f>
        <v>1</v>
      </c>
      <c r="AE2947" s="18">
        <f>IF(R2947=0,0,AC2947/SUMIF($R:$R,R2947,$AC:$AC))</f>
        <v>0.16666666666666666</v>
      </c>
      <c r="AF2947" s="18">
        <f>IF(R2947=0,1,0)</f>
        <v>0</v>
      </c>
      <c r="AH2947" t="str">
        <f>TEXT(J2947,"MMMM")</f>
        <v>maio</v>
      </c>
    </row>
    <row r="2948" spans="1:34" ht="12.75" hidden="1" customHeight="1" x14ac:dyDescent="0.25">
      <c r="A2948" s="90" t="str">
        <f>IF(C2948="Oficina Diversos","Oficina Geral",
IF(ISNUMBER(FIND("Estoque - Colhedoras",C2948)),"Colhedoras",IF(ISNUMBER(FIND("Caldeiraria",C2948)),"Caldeiraria",IF(ISNUMBER(FIND("Borracharia",C2948)),"Borracharia",IF(ISNUMBER(FIND("Lubrificação",C2948)),"Lubrificação",
IF(ISNUMBER(FIND("Estoque - Carregadeiras",C2948)),"Carregadeiras",IF(ISNUMBER(FIND("Estoque - Veic. Leves",C2948)),"Veic. Leves",
IF(ISNUMBER(FIND("Estoque - Caminhões",C2948)),"Caminhões",IF(ISNUMBER(FIND("Estoque - Transbordos",C2948)),"Transbordos",
IF(ISNUMBER(FIND("Estoque - Tratores",C2948)),"Tratores",
IF(ISNUMBER(FIND("Estoque - Máquinas pesadas",C2948)),"Máquinas pesadas",
IF(ISNUMBER(FIND("Estoque - Reboques",C2948)),"Reboques",
IF(C2948="Estoque","Estoque",
IF(AND(ISNUMBER(C2948),C2948&gt;1000,C2948&lt;2000),"Caminhões",
IF(AND(ISNUMBER(C2948),C2948&gt;2000,C2948&lt;3000),"Tratores",
IF(AND(ISNUMBER(C2948),C2948&gt;3000,C2948&lt;4000),"Carregadeiras",
IF(AND(ISNUMBER(C2948),C2948&gt;4000,C2948&lt;5000),"Máquinas pesadas",
IF(AND(ISNUMBER(C2948),C2948&gt;5000,C2948&lt;6000),"Colhedoras",
IF(AND(ISNUMBER(C2948),C2948&gt;7000,C2948&lt;8000),"Irrigação",
IF(AND(ISNUMBER(C2948),C2948&gt;8000,C2948&lt;9000),"Reboques",IF(AND(ISNUMBER(C2948),C2948&gt;0,C2948&lt;1000),"Veic. Leves","")))))))))))))))))))))</f>
        <v>Tratores</v>
      </c>
      <c r="B2948"/>
      <c r="C2948" s="69">
        <v>2044</v>
      </c>
      <c r="D2948" s="69">
        <v>91945</v>
      </c>
      <c r="E2948" s="70" t="s">
        <v>20186</v>
      </c>
      <c r="F2948" s="14" t="str">
        <f>IF(ISBLANK(K2948), "Apenas Solicitação", "Tem OC")</f>
        <v>Tem OC</v>
      </c>
      <c r="G2948" s="69">
        <v>1</v>
      </c>
      <c r="H2948" s="37">
        <f>G2948-I2948</f>
        <v>0</v>
      </c>
      <c r="I2948" s="38">
        <v>1</v>
      </c>
      <c r="J2948" s="71">
        <v>45806</v>
      </c>
      <c r="K2948" s="186">
        <v>45811</v>
      </c>
      <c r="L2948" s="70"/>
      <c r="M2948" s="44" t="str">
        <f ca="1">IF(OR(N2948="", N2948=0), "", IF(N2948&gt;TODAY(), "No prazo", "Atrasado"))</f>
        <v/>
      </c>
      <c r="N2948" s="44" t="str">
        <f>IFERROR(K2948 + VALUE(LEFT(L2948, FIND(" ", L2948) - 1)), "")</f>
        <v/>
      </c>
      <c r="O2948" s="3">
        <f>IF(_xlfn.DAYS(K2948,J2948)&lt;0, "Aguardando OC", _xlfn.DAYS(K2948,J2948))</f>
        <v>5</v>
      </c>
      <c r="P2948" s="195">
        <v>405103</v>
      </c>
      <c r="Q2948" s="12"/>
      <c r="R2948" s="195">
        <v>168573</v>
      </c>
      <c r="S2948" s="69">
        <v>221</v>
      </c>
      <c r="T2948" s="65" t="s">
        <v>1029</v>
      </c>
      <c r="U2948" s="120">
        <v>1250</v>
      </c>
      <c r="V2948" s="69">
        <v>14487</v>
      </c>
      <c r="W2948" s="43" t="str">
        <f>IFERROR(VLOOKUP(V2948, Fornecedores!A:C, 3, FALSE), "")</f>
        <v xml:space="preserve">FL TRATORES </v>
      </c>
      <c r="X2948" s="43" t="str">
        <f>IFERROR(VLOOKUP(V2948, Fornecedores!A:E, 5, FALSE), "")</f>
        <v>Recife</v>
      </c>
      <c r="Y2948" s="43" t="str">
        <f>IFERROR(VLOOKUP(V2948, Fornecedores!A:F, 6, FALSE), "")</f>
        <v>PE</v>
      </c>
      <c r="Z2948" s="14" t="str">
        <f>IF(H2948=0, "Pedido entregue!", "Pendente")</f>
        <v>Pedido entregue!</v>
      </c>
      <c r="AA2948"/>
      <c r="AB2948" s="58" t="str">
        <f>IF(Z2948="Pedido Entregue!", IF(AA2948=1, "Retirado do Almoxarifado", IF(AA2948=2, "Material devolvido", "Aguardando retirada")), IF(Z2948="Pendente", "Entrega pendente", ""))</f>
        <v>Aguardando retirada</v>
      </c>
      <c r="AC2948" s="18">
        <v>1</v>
      </c>
      <c r="AD2948" s="18">
        <f>AC2948/SUMIF($P:$P,P2948,$AC:$AC)</f>
        <v>1</v>
      </c>
      <c r="AE2948" s="18">
        <f>IF(R2948=0,0,AC2948/SUMIF($R:$R,R2948,$AC:$AC))</f>
        <v>0.16666666666666666</v>
      </c>
      <c r="AF2948" s="18">
        <f>IF(R2948=0,1,0)</f>
        <v>0</v>
      </c>
      <c r="AH2948" t="str">
        <f>TEXT(J2948,"MMMM")</f>
        <v>maio</v>
      </c>
    </row>
    <row r="2949" spans="1:34" ht="12.75" customHeight="1" x14ac:dyDescent="0.25">
      <c r="A2949" s="90" t="str">
        <f>IF(C2949="Oficina Diversos","Oficina Geral",
IF(ISNUMBER(FIND("Estoque - Colhedoras",C2949)),"Colhedoras",IF(ISNUMBER(FIND("Caldeiraria",C2949)),"Caldeiraria",IF(ISNUMBER(FIND("Borracharia",C2949)),"Borracharia",IF(ISNUMBER(FIND("Lubrificação",C2949)),"Lubrificação",
IF(ISNUMBER(FIND("Estoque - Carregadeiras",C2949)),"Carregadeiras",IF(ISNUMBER(FIND("Estoque - Veic. Leves",C2949)),"Veic. Leves",
IF(ISNUMBER(FIND("Estoque - Caminhões",C2949)),"Caminhões",IF(ISNUMBER(FIND("Estoque - Transbordos",C2949)),"Transbordos",
IF(ISNUMBER(FIND("Estoque - Tratores",C2949)),"Tratores",
IF(ISNUMBER(FIND("Estoque - Máquinas pesadas",C2949)),"Máquinas pesadas",
IF(ISNUMBER(FIND("Estoque - Reboques",C2949)),"Reboques",
IF(C2949="Estoque","Estoque",
IF(AND(ISNUMBER(C2949),C2949&gt;1000,C2949&lt;2000),"Caminhões",
IF(AND(ISNUMBER(C2949),C2949&gt;2000,C2949&lt;3000),"Tratores",
IF(AND(ISNUMBER(C2949),C2949&gt;3000,C2949&lt;4000),"Carregadeiras",
IF(AND(ISNUMBER(C2949),C2949&gt;4000,C2949&lt;5000),"Máquinas pesadas",
IF(AND(ISNUMBER(C2949),C2949&gt;5000,C2949&lt;6000),"Colhedoras",
IF(AND(ISNUMBER(C2949),C2949&gt;7000,C2949&lt;8000),"Irrigação",
IF(AND(ISNUMBER(C2949),C2949&gt;8000,C2949&lt;9000),"Reboques",IF(AND(ISNUMBER(C2949),C2949&gt;0,C2949&lt;1000),"Veic. Leves","")))))))))))))))))))))</f>
        <v>Tratores</v>
      </c>
      <c r="C2949" s="171">
        <v>2046</v>
      </c>
      <c r="D2949" s="170">
        <v>91945</v>
      </c>
      <c r="E2949" s="173" t="s">
        <v>20186</v>
      </c>
      <c r="F2949" s="101" t="str">
        <f>IF(ISBLANK(K2949), "Apenas Solicitação", "Tem OC")</f>
        <v>Tem OC</v>
      </c>
      <c r="G2949" s="170">
        <v>1</v>
      </c>
      <c r="H2949" s="102">
        <f>G2949-I2949</f>
        <v>1</v>
      </c>
      <c r="I2949" s="103"/>
      <c r="J2949" s="174">
        <v>45847</v>
      </c>
      <c r="K2949" s="174">
        <v>45853</v>
      </c>
      <c r="L2949" s="173" t="s">
        <v>20158</v>
      </c>
      <c r="M2949" s="104" t="str">
        <f ca="1">IF(OR(N2949="", N2949=0), "", IF(N2949&gt;TODAY(), "No prazo", "Atrasado"))</f>
        <v>No prazo</v>
      </c>
      <c r="N2949" s="104">
        <f>IFERROR(K2949 + VALUE(LEFT(L2949, FIND(" ", L2949) - 1)), "")</f>
        <v>45865</v>
      </c>
      <c r="O2949" s="105">
        <f>IF(_xlfn.DAYS(K2949,J2949)&lt;0, "Aguardando OC", _xlfn.DAYS(K2949,J2949))</f>
        <v>6</v>
      </c>
      <c r="P2949" s="212">
        <v>410968</v>
      </c>
      <c r="Q2949" s="12"/>
      <c r="R2949" s="212">
        <v>170983</v>
      </c>
      <c r="S2949" s="2">
        <v>221</v>
      </c>
      <c r="T2949" s="65" t="s">
        <v>1029</v>
      </c>
      <c r="U2949" s="170">
        <v>1250</v>
      </c>
      <c r="V2949" s="170">
        <v>1237</v>
      </c>
      <c r="W2949" s="105" t="str">
        <f>IFERROR(VLOOKUP(V2949, Fornecedores!A:C, 3, FALSE), "")</f>
        <v>MERCADAO DE TRATORES</v>
      </c>
      <c r="X2949" s="105" t="str">
        <f>IFERROR(VLOOKUP(V2949, Fornecedores!A:E, 5, FALSE), "")</f>
        <v>Ourinhos</v>
      </c>
      <c r="Y2949" s="105" t="str">
        <f>IFERROR(VLOOKUP(V2949, Fornecedores!A:F, 6, FALSE), "")</f>
        <v>SP</v>
      </c>
      <c r="Z2949" s="101" t="str">
        <f>IF(H2949=0, "Pedido entregue!", "Pendente")</f>
        <v>Pendente</v>
      </c>
      <c r="AB2949" s="132" t="str">
        <f>IF(Z2949="Pedido Entregue!", IF(AA2949=1, "Retirado do Almoxarifado", IF(AA2949=2, "Material devolvido", "Aguardando retirada")), IF(Z2949="Pendente", "Entrega pendente", ""))</f>
        <v>Entrega pendente</v>
      </c>
      <c r="AC2949" s="18">
        <v>1</v>
      </c>
      <c r="AD2949" s="18">
        <f>AC2949/SUMIF($P:$P,P2949,$AC:$AC)</f>
        <v>1</v>
      </c>
      <c r="AE2949" s="18">
        <f>IF(R2949=0,0,AC2949/SUMIF($R:$R,R2949,$AC:$AC))</f>
        <v>0.125</v>
      </c>
      <c r="AF2949" s="18">
        <f>IF(R2949=0,1,0)</f>
        <v>0</v>
      </c>
      <c r="AH2949" t="str">
        <f>TEXT(J2949,"MMMM")</f>
        <v>julho</v>
      </c>
    </row>
    <row r="2950" spans="1:34" ht="12.75" hidden="1" customHeight="1" x14ac:dyDescent="0.25">
      <c r="A2950" s="90" t="str">
        <f>IF(C2950="Oficina Diversos","Oficina Geral",
IF(ISNUMBER(FIND("Estoque - Colhedoras",C2950)),"Colhedoras",IF(ISNUMBER(FIND("Caldeiraria",C2950)),"Caldeiraria",IF(ISNUMBER(FIND("Borracharia",C2950)),"Borracharia",IF(ISNUMBER(FIND("Lubrificação",C2950)),"Lubrificação",
IF(ISNUMBER(FIND("Estoque - Carregadeiras",C2950)),"Carregadeiras",IF(ISNUMBER(FIND("Estoque - Veic. Leves",C2950)),"Veic. Leves",
IF(ISNUMBER(FIND("Estoque - Caminhões",C2950)),"Caminhões",IF(ISNUMBER(FIND("Estoque - Transbordos",C2950)),"Transbordos",
IF(ISNUMBER(FIND("Estoque - Tratores",C2950)),"Tratores",
IF(ISNUMBER(FIND("Estoque - Máquinas pesadas",C2950)),"Máquinas pesadas",
IF(ISNUMBER(FIND("Estoque - Reboques",C2950)),"Reboques",
IF(C2950="Estoque","Estoque",
IF(AND(ISNUMBER(C2950),C2950&gt;1000,C2950&lt;2000),"Caminhões",
IF(AND(ISNUMBER(C2950),C2950&gt;2000,C2950&lt;3000),"Tratores",
IF(AND(ISNUMBER(C2950),C2950&gt;3000,C2950&lt;4000),"Carregadeiras",
IF(AND(ISNUMBER(C2950),C2950&gt;4000,C2950&lt;5000),"Máquinas pesadas",
IF(AND(ISNUMBER(C2950),C2950&gt;5000,C2950&lt;6000),"Colhedoras",
IF(AND(ISNUMBER(C2950),C2950&gt;7000,C2950&lt;8000),"Irrigação",
IF(AND(ISNUMBER(C2950),C2950&gt;8000,C2950&lt;9000),"Reboques",IF(AND(ISNUMBER(C2950),C2950&gt;0,C2950&lt;1000),"Veic. Leves","")))))))))))))))))))))</f>
        <v>Tratores</v>
      </c>
      <c r="B2950"/>
      <c r="C2950" s="69">
        <v>2044</v>
      </c>
      <c r="D2950" s="69">
        <v>91946</v>
      </c>
      <c r="E2950" s="70" t="s">
        <v>20187</v>
      </c>
      <c r="F2950" s="14" t="str">
        <f>IF(ISBLANK(K2950), "Apenas Solicitação", "Tem OC")</f>
        <v>Tem OC</v>
      </c>
      <c r="G2950" s="69">
        <v>1</v>
      </c>
      <c r="H2950" s="37">
        <f>G2950-I2950</f>
        <v>0</v>
      </c>
      <c r="I2950" s="38">
        <v>1</v>
      </c>
      <c r="J2950" s="71">
        <v>45806</v>
      </c>
      <c r="K2950" s="186">
        <v>45811</v>
      </c>
      <c r="L2950" s="70"/>
      <c r="M2950" s="44" t="str">
        <f ca="1">IF(OR(N2950="", N2950=0), "", IF(N2950&gt;TODAY(), "No prazo", "Atrasado"))</f>
        <v/>
      </c>
      <c r="N2950" s="44" t="str">
        <f>IFERROR(K2950 + VALUE(LEFT(L2950, FIND(" ", L2950) - 1)), "")</f>
        <v/>
      </c>
      <c r="O2950" s="3">
        <f>IF(_xlfn.DAYS(K2950,J2950)&lt;0, "Aguardando OC", _xlfn.DAYS(K2950,J2950))</f>
        <v>5</v>
      </c>
      <c r="P2950" s="195">
        <v>405105</v>
      </c>
      <c r="Q2950" s="12"/>
      <c r="R2950" s="195">
        <v>168571</v>
      </c>
      <c r="S2950" s="69">
        <v>221</v>
      </c>
      <c r="T2950" s="65" t="s">
        <v>1029</v>
      </c>
      <c r="U2950" s="120">
        <v>2827</v>
      </c>
      <c r="V2950" s="69">
        <v>13341</v>
      </c>
      <c r="W2950" s="43" t="str">
        <f>IFERROR(VLOOKUP(V2950, Fornecedores!A:C, 3, FALSE), "")</f>
        <v>DISMA DISTRIBUIDORA</v>
      </c>
      <c r="X2950" s="43" t="str">
        <f>IFERROR(VLOOKUP(V2950, Fornecedores!A:E, 5, FALSE), "")</f>
        <v>Araçatuba</v>
      </c>
      <c r="Y2950" s="43" t="str">
        <f>IFERROR(VLOOKUP(V2950, Fornecedores!A:F, 6, FALSE), "")</f>
        <v>SP</v>
      </c>
      <c r="Z2950" s="14" t="str">
        <f>IF(H2950=0, "Pedido entregue!", "Pendente")</f>
        <v>Pedido entregue!</v>
      </c>
      <c r="AA2950"/>
      <c r="AB2950" s="58" t="str">
        <f>IF(Z2950="Pedido Entregue!", IF(AA2950=1, "Retirado do Almoxarifado", IF(AA2950=2, "Material devolvido", "Aguardando retirada")), IF(Z2950="Pendente", "Entrega pendente", ""))</f>
        <v>Aguardando retirada</v>
      </c>
      <c r="AC2950" s="18">
        <v>1</v>
      </c>
      <c r="AD2950" s="18">
        <f>AC2950/SUMIF($P:$P,P2950,$AC:$AC)</f>
        <v>1</v>
      </c>
      <c r="AE2950" s="18">
        <f>IF(R2950=0,0,AC2950/SUMIF($R:$R,R2950,$AC:$AC))</f>
        <v>0.125</v>
      </c>
      <c r="AF2950" s="18">
        <f>IF(R2950=0,1,0)</f>
        <v>0</v>
      </c>
      <c r="AH2950" t="str">
        <f>TEXT(J2950,"MMMM")</f>
        <v>maio</v>
      </c>
    </row>
    <row r="2951" spans="1:34" ht="12.75" hidden="1" customHeight="1" x14ac:dyDescent="0.25">
      <c r="A2951" s="90" t="str">
        <f>IF(C2951="Oficina Diversos","Oficina Geral",
IF(ISNUMBER(FIND("Estoque - Colhedoras",C2951)),"Colhedoras",IF(ISNUMBER(FIND("Caldeiraria",C2951)),"Caldeiraria",IF(ISNUMBER(FIND("Borracharia",C2951)),"Borracharia",IF(ISNUMBER(FIND("Lubrificação",C2951)),"Lubrificação",
IF(ISNUMBER(FIND("Estoque - Carregadeiras",C2951)),"Carregadeiras",IF(ISNUMBER(FIND("Estoque - Veic. Leves",C2951)),"Veic. Leves",
IF(ISNUMBER(FIND("Estoque - Caminhões",C2951)),"Caminhões",IF(ISNUMBER(FIND("Estoque - Transbordos",C2951)),"Transbordos",
IF(ISNUMBER(FIND("Estoque - Tratores",C2951)),"Tratores",
IF(ISNUMBER(FIND("Estoque - Máquinas pesadas",C2951)),"Máquinas pesadas",
IF(ISNUMBER(FIND("Estoque - Reboques",C2951)),"Reboques",
IF(C2951="Estoque","Estoque",
IF(AND(ISNUMBER(C2951),C2951&gt;1000,C2951&lt;2000),"Caminhões",
IF(AND(ISNUMBER(C2951),C2951&gt;2000,C2951&lt;3000),"Tratores",
IF(AND(ISNUMBER(C2951),C2951&gt;3000,C2951&lt;4000),"Carregadeiras",
IF(AND(ISNUMBER(C2951),C2951&gt;4000,C2951&lt;5000),"Máquinas pesadas",
IF(AND(ISNUMBER(C2951),C2951&gt;5000,C2951&lt;6000),"Colhedoras",
IF(AND(ISNUMBER(C2951),C2951&gt;7000,C2951&lt;8000),"Irrigação",
IF(AND(ISNUMBER(C2951),C2951&gt;8000,C2951&lt;9000),"Reboques",IF(AND(ISNUMBER(C2951),C2951&gt;0,C2951&lt;1000),"Veic. Leves","")))))))))))))))))))))</f>
        <v>Tratores</v>
      </c>
      <c r="B2951"/>
      <c r="C2951" s="69">
        <v>2044</v>
      </c>
      <c r="D2951" s="69">
        <v>91947</v>
      </c>
      <c r="E2951" s="70" t="s">
        <v>20188</v>
      </c>
      <c r="F2951" s="14" t="str">
        <f>IF(ISBLANK(K2951), "Apenas Solicitação", "Tem OC")</f>
        <v>Tem OC</v>
      </c>
      <c r="G2951" s="69">
        <v>2</v>
      </c>
      <c r="H2951" s="37">
        <f>G2951-I2951</f>
        <v>0</v>
      </c>
      <c r="I2951" s="38">
        <v>2</v>
      </c>
      <c r="J2951" s="71">
        <v>45806</v>
      </c>
      <c r="K2951" s="186">
        <v>45811</v>
      </c>
      <c r="L2951" s="70"/>
      <c r="M2951" s="44" t="str">
        <f ca="1">IF(OR(N2951="", N2951=0), "", IF(N2951&gt;TODAY(), "No prazo", "Atrasado"))</f>
        <v/>
      </c>
      <c r="N2951" s="44" t="str">
        <f>IFERROR(K2951 + VALUE(LEFT(L2951, FIND(" ", L2951) - 1)), "")</f>
        <v/>
      </c>
      <c r="O2951" s="3">
        <f>IF(_xlfn.DAYS(K2951,J2951)&lt;0, "Aguardando OC", _xlfn.DAYS(K2951,J2951))</f>
        <v>5</v>
      </c>
      <c r="P2951" s="195">
        <v>405101</v>
      </c>
      <c r="Q2951" s="12"/>
      <c r="R2951" s="195">
        <v>168573</v>
      </c>
      <c r="S2951" s="69">
        <v>221</v>
      </c>
      <c r="T2951" s="65" t="s">
        <v>1029</v>
      </c>
      <c r="U2951" s="120">
        <v>280</v>
      </c>
      <c r="V2951" s="69">
        <v>14487</v>
      </c>
      <c r="W2951" s="43" t="str">
        <f>IFERROR(VLOOKUP(V2951, Fornecedores!A:C, 3, FALSE), "")</f>
        <v xml:space="preserve">FL TRATORES </v>
      </c>
      <c r="X2951" s="43" t="str">
        <f>IFERROR(VLOOKUP(V2951, Fornecedores!A:E, 5, FALSE), "")</f>
        <v>Recife</v>
      </c>
      <c r="Y2951" s="43" t="str">
        <f>IFERROR(VLOOKUP(V2951, Fornecedores!A:F, 6, FALSE), "")</f>
        <v>PE</v>
      </c>
      <c r="Z2951" s="14" t="str">
        <f>IF(H2951=0, "Pedido entregue!", "Pendente")</f>
        <v>Pedido entregue!</v>
      </c>
      <c r="AA2951"/>
      <c r="AB2951" s="58" t="str">
        <f>IF(Z2951="Pedido Entregue!", IF(AA2951=1, "Retirado do Almoxarifado", IF(AA2951=2, "Material devolvido", "Aguardando retirada")), IF(Z2951="Pendente", "Entrega pendente", ""))</f>
        <v>Aguardando retirada</v>
      </c>
      <c r="AC2951" s="18">
        <v>1</v>
      </c>
      <c r="AD2951" s="18">
        <f>AC2951/SUMIF($P:$P,P2951,$AC:$AC)</f>
        <v>1</v>
      </c>
      <c r="AE2951" s="18">
        <f>IF(R2951=0,0,AC2951/SUMIF($R:$R,R2951,$AC:$AC))</f>
        <v>0.16666666666666666</v>
      </c>
      <c r="AF2951" s="18">
        <f>IF(R2951=0,1,0)</f>
        <v>0</v>
      </c>
      <c r="AH2951" t="str">
        <f>TEXT(J2951,"MMMM")</f>
        <v>maio</v>
      </c>
    </row>
    <row r="2952" spans="1:34" ht="12.75" hidden="1" customHeight="1" x14ac:dyDescent="0.25">
      <c r="A2952" s="90" t="str">
        <f>IF(C2952="Oficina Diversos","Oficina Geral",
IF(ISNUMBER(FIND("Estoque - Colhedoras",C2952)),"Colhedoras",IF(ISNUMBER(FIND("Caldeiraria",C2952)),"Caldeiraria",IF(ISNUMBER(FIND("Borracharia",C2952)),"Borracharia",IF(ISNUMBER(FIND("Lubrificação",C2952)),"Lubrificação",
IF(ISNUMBER(FIND("Estoque - Carregadeiras",C2952)),"Carregadeiras",IF(ISNUMBER(FIND("Estoque - Veic. Leves",C2952)),"Veic. Leves",
IF(ISNUMBER(FIND("Estoque - Caminhões",C2952)),"Caminhões",IF(ISNUMBER(FIND("Estoque - Transbordos",C2952)),"Transbordos",
IF(ISNUMBER(FIND("Estoque - Tratores",C2952)),"Tratores",
IF(ISNUMBER(FIND("Estoque - Máquinas pesadas",C2952)),"Máquinas pesadas",
IF(ISNUMBER(FIND("Estoque - Reboques",C2952)),"Reboques",
IF(C2952="Estoque","Estoque",
IF(AND(ISNUMBER(C2952),C2952&gt;1000,C2952&lt;2000),"Caminhões",
IF(AND(ISNUMBER(C2952),C2952&gt;2000,C2952&lt;3000),"Tratores",
IF(AND(ISNUMBER(C2952),C2952&gt;3000,C2952&lt;4000),"Carregadeiras",
IF(AND(ISNUMBER(C2952),C2952&gt;4000,C2952&lt;5000),"Máquinas pesadas",
IF(AND(ISNUMBER(C2952),C2952&gt;5000,C2952&lt;6000),"Colhedoras",
IF(AND(ISNUMBER(C2952),C2952&gt;7000,C2952&lt;8000),"Irrigação",
IF(AND(ISNUMBER(C2952),C2952&gt;8000,C2952&lt;9000),"Reboques",IF(AND(ISNUMBER(C2952),C2952&gt;0,C2952&lt;1000),"Veic. Leves","")))))))))))))))))))))</f>
        <v>Tratores</v>
      </c>
      <c r="B2952"/>
      <c r="C2952" s="69">
        <v>2035</v>
      </c>
      <c r="D2952" s="69">
        <v>91948</v>
      </c>
      <c r="E2952" s="70" t="s">
        <v>20189</v>
      </c>
      <c r="F2952" s="14" t="str">
        <f>IF(ISBLANK(K2952), "Apenas Solicitação", "Tem OC")</f>
        <v>Tem OC</v>
      </c>
      <c r="G2952" s="69">
        <v>1</v>
      </c>
      <c r="H2952" s="37">
        <f>G2952-I2952</f>
        <v>0</v>
      </c>
      <c r="I2952" s="38">
        <v>1</v>
      </c>
      <c r="J2952" s="71">
        <v>45806</v>
      </c>
      <c r="K2952" s="186">
        <v>45811</v>
      </c>
      <c r="L2952" s="70"/>
      <c r="M2952" s="44" t="str">
        <f ca="1">IF(OR(N2952="", N2952=0), "", IF(N2952&gt;TODAY(), "No prazo", "Atrasado"))</f>
        <v/>
      </c>
      <c r="N2952" s="44" t="str">
        <f>IFERROR(K2952 + VALUE(LEFT(L2952, FIND(" ", L2952) - 1)), "")</f>
        <v/>
      </c>
      <c r="O2952" s="3">
        <f>IF(_xlfn.DAYS(K2952,J2952)&lt;0, "Aguardando OC", _xlfn.DAYS(K2952,J2952))</f>
        <v>5</v>
      </c>
      <c r="P2952" s="195">
        <v>405107</v>
      </c>
      <c r="Q2952" s="12"/>
      <c r="R2952" s="195">
        <v>168569</v>
      </c>
      <c r="S2952" s="69">
        <v>221</v>
      </c>
      <c r="T2952" s="65" t="s">
        <v>1029</v>
      </c>
      <c r="U2952" s="120">
        <v>209</v>
      </c>
      <c r="V2952" s="69">
        <v>15702</v>
      </c>
      <c r="W2952" s="43" t="str">
        <f>IFERROR(VLOOKUP(V2952, Fornecedores!A:C, 3, FALSE), "")</f>
        <v>MAQTRAL - PB</v>
      </c>
      <c r="X2952" s="43" t="str">
        <f>IFERROR(VLOOKUP(V2952, Fornecedores!A:E, 5, FALSE), "")</f>
        <v>Bayeux</v>
      </c>
      <c r="Y2952" s="43" t="str">
        <f>IFERROR(VLOOKUP(V2952, Fornecedores!A:F, 6, FALSE), "")</f>
        <v>PB</v>
      </c>
      <c r="Z2952" s="14" t="str">
        <f>IF(H2952=0, "Pedido entregue!", "Pendente")</f>
        <v>Pedido entregue!</v>
      </c>
      <c r="AA2952"/>
      <c r="AB2952" s="58" t="str">
        <f>IF(Z2952="Pedido Entregue!", IF(AA2952=1, "Retirado do Almoxarifado", IF(AA2952=2, "Material devolvido", "Aguardando retirada")), IF(Z2952="Pendente", "Entrega pendente", ""))</f>
        <v>Aguardando retirada</v>
      </c>
      <c r="AC2952" s="18">
        <v>1</v>
      </c>
      <c r="AD2952" s="18">
        <f>AC2952/SUMIF($P:$P,P2952,$AC:$AC)</f>
        <v>1</v>
      </c>
      <c r="AE2952" s="18">
        <f>IF(R2952=0,0,AC2952/SUMIF($R:$R,R2952,$AC:$AC))</f>
        <v>1</v>
      </c>
      <c r="AF2952" s="18">
        <f>IF(R2952=0,1,0)</f>
        <v>0</v>
      </c>
      <c r="AH2952" t="str">
        <f>TEXT(J2952,"MMMM")</f>
        <v>maio</v>
      </c>
    </row>
    <row r="2953" spans="1:34" ht="12.75" hidden="1" customHeight="1" x14ac:dyDescent="0.25">
      <c r="A2953" s="90" t="str">
        <f>IF(C2953="Oficina Diversos","Oficina Geral",
IF(ISNUMBER(FIND("Estoque - Colhedoras",C2953)),"Colhedoras",IF(ISNUMBER(FIND("Caldeiraria",C2953)),"Caldeiraria",IF(ISNUMBER(FIND("Borracharia",C2953)),"Borracharia",IF(ISNUMBER(FIND("Lubrificação",C2953)),"Lubrificação",
IF(ISNUMBER(FIND("Estoque - Carregadeiras",C2953)),"Carregadeiras",IF(ISNUMBER(FIND("Estoque - Veic. Leves",C2953)),"Veic. Leves",
IF(ISNUMBER(FIND("Estoque - Caminhões",C2953)),"Caminhões",IF(ISNUMBER(FIND("Estoque - Transbordos",C2953)),"Transbordos",
IF(ISNUMBER(FIND("Estoque - Tratores",C2953)),"Tratores",
IF(ISNUMBER(FIND("Estoque - Máquinas pesadas",C2953)),"Máquinas pesadas",
IF(ISNUMBER(FIND("Estoque - Reboques",C2953)),"Reboques",
IF(C2953="Estoque","Estoque",
IF(AND(ISNUMBER(C2953),C2953&gt;1000,C2953&lt;2000),"Caminhões",
IF(AND(ISNUMBER(C2953),C2953&gt;2000,C2953&lt;3000),"Tratores",
IF(AND(ISNUMBER(C2953),C2953&gt;3000,C2953&lt;4000),"Carregadeiras",
IF(AND(ISNUMBER(C2953),C2953&gt;4000,C2953&lt;5000),"Máquinas pesadas",
IF(AND(ISNUMBER(C2953),C2953&gt;5000,C2953&lt;6000),"Colhedoras",
IF(AND(ISNUMBER(C2953),C2953&gt;7000,C2953&lt;8000),"Irrigação",
IF(AND(ISNUMBER(C2953),C2953&gt;8000,C2953&lt;9000),"Reboques",IF(AND(ISNUMBER(C2953),C2953&gt;0,C2953&lt;1000),"Veic. Leves","")))))))))))))))))))))</f>
        <v>Tratores</v>
      </c>
      <c r="C2953" s="126">
        <v>2035</v>
      </c>
      <c r="D2953" s="2">
        <v>91949</v>
      </c>
      <c r="E2953" s="3" t="s">
        <v>20190</v>
      </c>
      <c r="F2953" s="101" t="str">
        <f>IF(ISBLANK(K2953), "Apenas Solicitação", "Tem OC")</f>
        <v>Tem OC</v>
      </c>
      <c r="G2953" s="2">
        <v>1</v>
      </c>
      <c r="H2953" s="102">
        <f>G2953-I2953</f>
        <v>0</v>
      </c>
      <c r="I2953" s="103">
        <v>1</v>
      </c>
      <c r="J2953" s="4">
        <v>45806</v>
      </c>
      <c r="K2953" s="180">
        <v>45811</v>
      </c>
      <c r="L2953" s="3" t="s">
        <v>20152</v>
      </c>
      <c r="M2953" s="104" t="str">
        <f ca="1">IF(OR(N2953="", N2953=0), "", IF(N2953&gt;TODAY(), "No prazo", "Atrasado"))</f>
        <v>Atrasado</v>
      </c>
      <c r="N2953" s="104">
        <f>IFERROR(K2953 + VALUE(LEFT(L2953, FIND(" ", L2953) - 1)), "")</f>
        <v>45812</v>
      </c>
      <c r="O2953" s="105">
        <f>IF(_xlfn.DAYS(K2953,J2953)&lt;0, "Aguardando OC", _xlfn.DAYS(K2953,J2953))</f>
        <v>5</v>
      </c>
      <c r="P2953" s="14">
        <v>405108</v>
      </c>
      <c r="Q2953" s="12"/>
      <c r="R2953" s="14">
        <v>168570</v>
      </c>
      <c r="S2953" s="2">
        <v>221</v>
      </c>
      <c r="T2953" s="65" t="s">
        <v>1029</v>
      </c>
      <c r="U2953" s="21">
        <v>331</v>
      </c>
      <c r="V2953" s="2">
        <v>13341</v>
      </c>
      <c r="W2953" s="105" t="str">
        <f>IFERROR(VLOOKUP(V2953, Fornecedores!A:C, 3, FALSE), "")</f>
        <v>DISMA DISTRIBUIDORA</v>
      </c>
      <c r="X2953" s="105" t="str">
        <f>IFERROR(VLOOKUP(V2953, Fornecedores!A:E, 5, FALSE), "")</f>
        <v>Araçatuba</v>
      </c>
      <c r="Y2953" s="105" t="str">
        <f>IFERROR(VLOOKUP(V2953, Fornecedores!A:F, 6, FALSE), "")</f>
        <v>SP</v>
      </c>
      <c r="Z2953" s="101" t="str">
        <f>IF(H2953=0, "Pedido entregue!", "Pendente")</f>
        <v>Pedido entregue!</v>
      </c>
      <c r="AB2953" s="132" t="str">
        <f>IF(Z2953="Pedido Entregue!", IF(AA2953=1, "Retirado do Almoxarifado", IF(AA2953=2, "Material devolvido", "Aguardando retirada")), IF(Z2953="Pendente", "Entrega pendente", ""))</f>
        <v>Aguardando retirada</v>
      </c>
      <c r="AC2953" s="18">
        <v>1</v>
      </c>
      <c r="AD2953" s="18">
        <f>AC2953/SUMIF($P:$P,P2953,$AC:$AC)</f>
        <v>1</v>
      </c>
      <c r="AE2953" s="18">
        <f>IF(R2953=0,0,AC2953/SUMIF($R:$R,R2953,$AC:$AC))</f>
        <v>0.5</v>
      </c>
      <c r="AF2953" s="18">
        <f>IF(R2953=0,1,0)</f>
        <v>0</v>
      </c>
      <c r="AH2953" t="str">
        <f>TEXT(J2953,"MMMM")</f>
        <v>maio</v>
      </c>
    </row>
    <row r="2954" spans="1:34" ht="12.75" hidden="1" customHeight="1" x14ac:dyDescent="0.25">
      <c r="A2954" s="90" t="str">
        <f>IF(C2954="Oficina Diversos","Oficina Geral",
IF(ISNUMBER(FIND("Estoque - Colhedoras",C2954)),"Colhedoras",IF(ISNUMBER(FIND("Caldeiraria",C2954)),"Caldeiraria",IF(ISNUMBER(FIND("Borracharia",C2954)),"Borracharia",IF(ISNUMBER(FIND("Lubrificação",C2954)),"Lubrificação",
IF(ISNUMBER(FIND("Estoque - Carregadeiras",C2954)),"Carregadeiras",IF(ISNUMBER(FIND("Estoque - Veic. Leves",C2954)),"Veic. Leves",
IF(ISNUMBER(FIND("Estoque - Caminhões",C2954)),"Caminhões",IF(ISNUMBER(FIND("Estoque - Transbordos",C2954)),"Transbordos",
IF(ISNUMBER(FIND("Estoque - Tratores",C2954)),"Tratores",
IF(ISNUMBER(FIND("Estoque - Máquinas pesadas",C2954)),"Máquinas pesadas",
IF(ISNUMBER(FIND("Estoque - Reboques",C2954)),"Reboques",
IF(C2954="Estoque","Estoque",
IF(AND(ISNUMBER(C2954),C2954&gt;1000,C2954&lt;2000),"Caminhões",
IF(AND(ISNUMBER(C2954),C2954&gt;2000,C2954&lt;3000),"Tratores",
IF(AND(ISNUMBER(C2954),C2954&gt;3000,C2954&lt;4000),"Carregadeiras",
IF(AND(ISNUMBER(C2954),C2954&gt;4000,C2954&lt;5000),"Máquinas pesadas",
IF(AND(ISNUMBER(C2954),C2954&gt;5000,C2954&lt;6000),"Colhedoras",
IF(AND(ISNUMBER(C2954),C2954&gt;7000,C2954&lt;8000),"Irrigação",
IF(AND(ISNUMBER(C2954),C2954&gt;8000,C2954&lt;9000),"Reboques",IF(AND(ISNUMBER(C2954),C2954&gt;0,C2954&lt;1000),"Veic. Leves","")))))))))))))))))))))</f>
        <v>Tratores</v>
      </c>
      <c r="C2954" s="113">
        <v>2035</v>
      </c>
      <c r="D2954" s="2">
        <v>91950</v>
      </c>
      <c r="E2954" s="3" t="s">
        <v>20191</v>
      </c>
      <c r="F2954" s="101" t="str">
        <f>IF(ISBLANK(K2954), "Apenas Solicitação", "Tem OC")</f>
        <v>Tem OC</v>
      </c>
      <c r="G2954" s="2">
        <v>1</v>
      </c>
      <c r="H2954" s="102">
        <f>G2954-I2954</f>
        <v>0</v>
      </c>
      <c r="I2954" s="103">
        <v>1</v>
      </c>
      <c r="J2954" s="4">
        <v>45806</v>
      </c>
      <c r="K2954" s="180">
        <v>45831</v>
      </c>
      <c r="L2954" s="3" t="s">
        <v>20151</v>
      </c>
      <c r="M2954" s="104" t="str">
        <f ca="1">IF(OR(N2954="", N2954=0), "", IF(N2954&gt;TODAY(), "No prazo", "Atrasado"))</f>
        <v>Atrasado</v>
      </c>
      <c r="N2954" s="104">
        <f>IFERROR(K2954 + VALUE(LEFT(L2954, FIND(" ", L2954) - 1)), "")</f>
        <v>45831</v>
      </c>
      <c r="O2954" s="105">
        <f>IF(_xlfn.DAYS(K2954,J2954)&lt;0, "Aguardando OC", _xlfn.DAYS(K2954,J2954))</f>
        <v>25</v>
      </c>
      <c r="P2954" s="14">
        <v>405109</v>
      </c>
      <c r="Q2954" s="12"/>
      <c r="R2954" s="14">
        <v>169636</v>
      </c>
      <c r="S2954" s="2">
        <v>221</v>
      </c>
      <c r="T2954" s="65" t="s">
        <v>1029</v>
      </c>
      <c r="U2954" s="21">
        <v>1000</v>
      </c>
      <c r="V2954" s="2">
        <v>14487</v>
      </c>
      <c r="W2954" s="105" t="str">
        <f>IFERROR(VLOOKUP(V2954, Fornecedores!A:C, 3, FALSE), "")</f>
        <v xml:space="preserve">FL TRATORES </v>
      </c>
      <c r="X2954" s="105" t="str">
        <f>IFERROR(VLOOKUP(V2954, Fornecedores!A:E, 5, FALSE), "")</f>
        <v>Recife</v>
      </c>
      <c r="Y2954" s="105" t="str">
        <f>IFERROR(VLOOKUP(V2954, Fornecedores!A:F, 6, FALSE), "")</f>
        <v>PE</v>
      </c>
      <c r="Z2954" s="101" t="str">
        <f>IF(H2954=0, "Pedido entregue!", "Pendente")</f>
        <v>Pedido entregue!</v>
      </c>
      <c r="AB2954" s="132" t="str">
        <f>IF(Z2954="Pedido Entregue!", IF(AA2954=1, "Retirado do Almoxarifado", IF(AA2954=2, "Material devolvido", "Aguardando retirada")), IF(Z2954="Pendente", "Entrega pendente", ""))</f>
        <v>Aguardando retirada</v>
      </c>
      <c r="AC2954" s="18">
        <v>1</v>
      </c>
      <c r="AD2954" s="18">
        <f>AC2954/SUMIF($P:$P,P2954,$AC:$AC)</f>
        <v>1</v>
      </c>
      <c r="AE2954" s="18">
        <f>IF(R2954=0,0,AC2954/SUMIF($R:$R,R2954,$AC:$AC))</f>
        <v>1</v>
      </c>
      <c r="AF2954" s="18">
        <f>IF(R2954=0,1,0)</f>
        <v>0</v>
      </c>
      <c r="AH2954" t="str">
        <f>TEXT(J2954,"MMMM")</f>
        <v>maio</v>
      </c>
    </row>
    <row r="2955" spans="1:34" ht="12.75" hidden="1" customHeight="1" x14ac:dyDescent="0.25">
      <c r="A2955" s="90" t="str">
        <f>IF(C2955="Oficina Diversos","Oficina Geral",
IF(ISNUMBER(FIND("Estoque - Colhedoras",C2955)),"Colhedoras",IF(ISNUMBER(FIND("Caldeiraria",C2955)),"Caldeiraria",IF(ISNUMBER(FIND("Borracharia",C2955)),"Borracharia",IF(ISNUMBER(FIND("Lubrificação",C2955)),"Lubrificação",
IF(ISNUMBER(FIND("Estoque - Carregadeiras",C2955)),"Carregadeiras",IF(ISNUMBER(FIND("Estoque - Veic. Leves",C2955)),"Veic. Leves",
IF(ISNUMBER(FIND("Estoque - Caminhões",C2955)),"Caminhões",IF(ISNUMBER(FIND("Estoque - Transbordos",C2955)),"Transbordos",
IF(ISNUMBER(FIND("Estoque - Tratores",C2955)),"Tratores",
IF(ISNUMBER(FIND("Estoque - Máquinas pesadas",C2955)),"Máquinas pesadas",
IF(ISNUMBER(FIND("Estoque - Reboques",C2955)),"Reboques",
IF(C2955="Estoque","Estoque",
IF(AND(ISNUMBER(C2955),C2955&gt;1000,C2955&lt;2000),"Caminhões",
IF(AND(ISNUMBER(C2955),C2955&gt;2000,C2955&lt;3000),"Tratores",
IF(AND(ISNUMBER(C2955),C2955&gt;3000,C2955&lt;4000),"Carregadeiras",
IF(AND(ISNUMBER(C2955),C2955&gt;4000,C2955&lt;5000),"Máquinas pesadas",
IF(AND(ISNUMBER(C2955),C2955&gt;5000,C2955&lt;6000),"Colhedoras",
IF(AND(ISNUMBER(C2955),C2955&gt;7000,C2955&lt;8000),"Irrigação",
IF(AND(ISNUMBER(C2955),C2955&gt;8000,C2955&lt;9000),"Reboques",IF(AND(ISNUMBER(C2955),C2955&gt;0,C2955&lt;1000),"Veic. Leves","")))))))))))))))))))))</f>
        <v>Tratores</v>
      </c>
      <c r="C2955" s="107">
        <v>2035</v>
      </c>
      <c r="D2955" s="107">
        <v>91951</v>
      </c>
      <c r="E2955" s="108" t="s">
        <v>20192</v>
      </c>
      <c r="F2955" s="101" t="str">
        <f>IF(ISBLANK(K2955), "Apenas Solicitação", "Tem OC")</f>
        <v>Tem OC</v>
      </c>
      <c r="G2955" s="107">
        <v>1</v>
      </c>
      <c r="H2955" s="37">
        <f>G2955-I2955</f>
        <v>0</v>
      </c>
      <c r="I2955" s="103">
        <v>1</v>
      </c>
      <c r="J2955" s="109">
        <v>45806</v>
      </c>
      <c r="K2955" s="190">
        <v>45811</v>
      </c>
      <c r="L2955" s="108" t="s">
        <v>20152</v>
      </c>
      <c r="M2955" s="104" t="str">
        <f ca="1">IF(OR(N2955="", N2955=0), "", IF(N2955&gt;TODAY(), "No prazo", "Atrasado"))</f>
        <v>Atrasado</v>
      </c>
      <c r="N2955" s="104">
        <f>IFERROR(K2955 + VALUE(LEFT(L2955, FIND(" ", L2955) - 1)), "")</f>
        <v>45812</v>
      </c>
      <c r="O2955" s="105">
        <f>IF(_xlfn.DAYS(K2955,J2955)&lt;0, "Aguardando OC", _xlfn.DAYS(K2955,J2955))</f>
        <v>5</v>
      </c>
      <c r="P2955" s="196">
        <v>405110</v>
      </c>
      <c r="Q2955" s="12"/>
      <c r="R2955" s="196">
        <v>168570</v>
      </c>
      <c r="S2955" s="107">
        <v>221</v>
      </c>
      <c r="T2955" s="65" t="s">
        <v>1029</v>
      </c>
      <c r="U2955" s="110">
        <v>1072</v>
      </c>
      <c r="V2955" s="107">
        <v>13341</v>
      </c>
      <c r="W2955" s="105" t="str">
        <f>IFERROR(VLOOKUP(V2955, Fornecedores!A:C, 3, FALSE), "")</f>
        <v>DISMA DISTRIBUIDORA</v>
      </c>
      <c r="X2955" s="105" t="str">
        <f>IFERROR(VLOOKUP(V2955, Fornecedores!A:E, 5, FALSE), "")</f>
        <v>Araçatuba</v>
      </c>
      <c r="Y2955" s="105" t="str">
        <f>IFERROR(VLOOKUP(V2955, Fornecedores!A:F, 6, FALSE), "")</f>
        <v>SP</v>
      </c>
      <c r="Z2955" s="101" t="str">
        <f>IF(H2955=0, "Pedido entregue!", "Pendente")</f>
        <v>Pedido entregue!</v>
      </c>
      <c r="AB2955" s="58" t="str">
        <f>IF(Z2955="Pedido Entregue!", IF(AA2955=1, "Retirado do Almoxarifado", IF(AA2955=2, "Material devolvido", "Aguardando retirada")), IF(Z2955="Pendente", "Entrega pendente", ""))</f>
        <v>Aguardando retirada</v>
      </c>
      <c r="AC2955" s="18">
        <v>1</v>
      </c>
      <c r="AD2955" s="18">
        <f>AC2955/SUMIF($P:$P,P2955,$AC:$AC)</f>
        <v>1</v>
      </c>
      <c r="AE2955" s="18">
        <f>IF(R2955=0,0,AC2955/SUMIF($R:$R,R2955,$AC:$AC))</f>
        <v>0.5</v>
      </c>
      <c r="AF2955" s="18">
        <f>IF(R2955=0,1,0)</f>
        <v>0</v>
      </c>
      <c r="AH2955" t="str">
        <f>TEXT(J2955,"MMMM")</f>
        <v>maio</v>
      </c>
    </row>
    <row r="2956" spans="1:34" ht="12.75" hidden="1" customHeight="1" x14ac:dyDescent="0.25">
      <c r="A2956" s="90" t="str">
        <f>IF(C2956="Oficina Diversos","Oficina Geral",
IF(ISNUMBER(FIND("Estoque - Colhedoras",C2956)),"Colhedoras",IF(ISNUMBER(FIND("Caldeiraria",C2956)),"Caldeiraria",IF(ISNUMBER(FIND("Borracharia",C2956)),"Borracharia",IF(ISNUMBER(FIND("Lubrificação",C2956)),"Lubrificação",
IF(ISNUMBER(FIND("Estoque - Carregadeiras",C2956)),"Carregadeiras",IF(ISNUMBER(FIND("Estoque - Veic. Leves",C2956)),"Veic. Leves",
IF(ISNUMBER(FIND("Estoque - Caminhões",C2956)),"Caminhões",IF(ISNUMBER(FIND("Estoque - Transbordos",C2956)),"Transbordos",
IF(ISNUMBER(FIND("Estoque - Tratores",C2956)),"Tratores",
IF(ISNUMBER(FIND("Estoque - Máquinas pesadas",C2956)),"Máquinas pesadas",
IF(ISNUMBER(FIND("Estoque - Reboques",C2956)),"Reboques",
IF(C2956="Estoque","Estoque",
IF(AND(ISNUMBER(C2956),C2956&gt;1000,C2956&lt;2000),"Caminhões",
IF(AND(ISNUMBER(C2956),C2956&gt;2000,C2956&lt;3000),"Tratores",
IF(AND(ISNUMBER(C2956),C2956&gt;3000,C2956&lt;4000),"Carregadeiras",
IF(AND(ISNUMBER(C2956),C2956&gt;4000,C2956&lt;5000),"Máquinas pesadas",
IF(AND(ISNUMBER(C2956),C2956&gt;5000,C2956&lt;6000),"Colhedoras",
IF(AND(ISNUMBER(C2956),C2956&gt;7000,C2956&lt;8000),"Irrigação",
IF(AND(ISNUMBER(C2956),C2956&gt;8000,C2956&lt;9000),"Reboques",IF(AND(ISNUMBER(C2956),C2956&gt;0,C2956&lt;1000),"Veic. Leves","")))))))))))))))))))))</f>
        <v>Máquinas pesadas</v>
      </c>
      <c r="C2956" s="126">
        <v>4012</v>
      </c>
      <c r="D2956" s="2">
        <v>92027</v>
      </c>
      <c r="E2956" s="3" t="s">
        <v>20198</v>
      </c>
      <c r="F2956" s="101" t="str">
        <f>IF(ISBLANK(K2956), "Apenas Solicitação", "Tem OC")</f>
        <v>Tem OC</v>
      </c>
      <c r="G2956" s="2">
        <v>4</v>
      </c>
      <c r="H2956" s="102">
        <f>G2956-I2956</f>
        <v>0</v>
      </c>
      <c r="I2956" s="103">
        <v>4</v>
      </c>
      <c r="J2956" s="4">
        <v>45807</v>
      </c>
      <c r="K2956" s="180">
        <v>45811</v>
      </c>
      <c r="L2956" s="3" t="s">
        <v>20164</v>
      </c>
      <c r="M2956" s="104" t="str">
        <f ca="1">IF(OR(N2956="", N2956=0), "", IF(N2956&gt;TODAY(), "No prazo", "Atrasado"))</f>
        <v>Atrasado</v>
      </c>
      <c r="N2956" s="104">
        <f>IFERROR(K2956 + VALUE(LEFT(L2956, FIND(" ", L2956) - 1)), "")</f>
        <v>45814</v>
      </c>
      <c r="O2956" s="105">
        <f>IF(_xlfn.DAYS(K2956,J2956)&lt;0, "Aguardando OC", _xlfn.DAYS(K2956,J2956))</f>
        <v>4</v>
      </c>
      <c r="P2956" s="14">
        <v>405394</v>
      </c>
      <c r="Q2956" s="12"/>
      <c r="R2956" s="14">
        <v>168581</v>
      </c>
      <c r="S2956" s="2">
        <v>221</v>
      </c>
      <c r="T2956" s="65" t="s">
        <v>1029</v>
      </c>
      <c r="U2956" s="21">
        <v>2820</v>
      </c>
      <c r="V2956" s="2">
        <v>11319</v>
      </c>
      <c r="W2956" s="105" t="str">
        <f>IFERROR(VLOOKUP(V2956, Fornecedores!A:C, 3, FALSE), "")</f>
        <v xml:space="preserve">EMPILHAPARTS </v>
      </c>
      <c r="X2956" s="105" t="str">
        <f>IFERROR(VLOOKUP(V2956, Fornecedores!A:E, 5, FALSE), "")</f>
        <v>São Paulo</v>
      </c>
      <c r="Y2956" s="105" t="str">
        <f>IFERROR(VLOOKUP(V2956, Fornecedores!A:F, 6, FALSE), "")</f>
        <v>SP</v>
      </c>
      <c r="Z2956" s="101" t="str">
        <f>IF(H2956=0, "Pedido entregue!", "Pendente")</f>
        <v>Pedido entregue!</v>
      </c>
      <c r="AB2956" s="132" t="str">
        <f>IF(Z2956="Pedido Entregue!", IF(AA2956=1, "Retirado do Almoxarifado", IF(AA2956=2, "Material devolvido", "Aguardando retirada")), IF(Z2956="Pendente", "Entrega pendente", ""))</f>
        <v>Aguardando retirada</v>
      </c>
      <c r="AC2956" s="18">
        <v>1</v>
      </c>
      <c r="AD2956" s="18">
        <f>AC2956/SUMIF($P:$P,P2956,$AC:$AC)</f>
        <v>1</v>
      </c>
      <c r="AE2956" s="18">
        <f>IF(R2956=0,0,AC2956/SUMIF($R:$R,R2956,$AC:$AC))</f>
        <v>0.25</v>
      </c>
      <c r="AF2956" s="18">
        <f>IF(R2956=0,1,0)</f>
        <v>0</v>
      </c>
      <c r="AH2956" t="str">
        <f>TEXT(J2956,"MMMM")</f>
        <v>maio</v>
      </c>
    </row>
    <row r="2957" spans="1:34" ht="12.75" customHeight="1" x14ac:dyDescent="0.25">
      <c r="A2957" s="90" t="str">
        <f>IF(C2957="Oficina Diversos","Oficina Geral",
IF(ISNUMBER(FIND("Estoque - Colhedoras",C2957)),"Colhedoras",IF(ISNUMBER(FIND("Caldeiraria",C2957)),"Caldeiraria",IF(ISNUMBER(FIND("Borracharia",C2957)),"Borracharia",IF(ISNUMBER(FIND("Lubrificação",C2957)),"Lubrificação",
IF(ISNUMBER(FIND("Estoque - Carregadeiras",C2957)),"Carregadeiras",IF(ISNUMBER(FIND("Estoque - Veic. Leves",C2957)),"Veic. Leves",
IF(ISNUMBER(FIND("Estoque - Caminhões",C2957)),"Caminhões",IF(ISNUMBER(FIND("Estoque - Transbordos",C2957)),"Transbordos",
IF(ISNUMBER(FIND("Estoque - Tratores",C2957)),"Tratores",
IF(ISNUMBER(FIND("Estoque - Máquinas pesadas",C2957)),"Máquinas pesadas",
IF(ISNUMBER(FIND("Estoque - Reboques",C2957)),"Reboques",
IF(C2957="Estoque","Estoque",
IF(AND(ISNUMBER(C2957),C2957&gt;1000,C2957&lt;2000),"Caminhões",
IF(AND(ISNUMBER(C2957),C2957&gt;2000,C2957&lt;3000),"Tratores",
IF(AND(ISNUMBER(C2957),C2957&gt;3000,C2957&lt;4000),"Carregadeiras",
IF(AND(ISNUMBER(C2957),C2957&gt;4000,C2957&lt;5000),"Máquinas pesadas",
IF(AND(ISNUMBER(C2957),C2957&gt;5000,C2957&lt;6000),"Colhedoras",
IF(AND(ISNUMBER(C2957),C2957&gt;7000,C2957&lt;8000),"Irrigação",
IF(AND(ISNUMBER(C2957),C2957&gt;8000,C2957&lt;9000),"Reboques",IF(AND(ISNUMBER(C2957),C2957&gt;0,C2957&lt;1000),"Veic. Leves","")))))))))))))))))))))</f>
        <v>Tratores</v>
      </c>
      <c r="C2957" s="107">
        <v>2015</v>
      </c>
      <c r="D2957" s="107">
        <v>92028</v>
      </c>
      <c r="E2957" s="108" t="s">
        <v>20199</v>
      </c>
      <c r="F2957" s="101" t="str">
        <f>IF(ISBLANK(K2957), "Apenas Solicitação", "Tem OC")</f>
        <v>Apenas Solicitação</v>
      </c>
      <c r="G2957" s="107">
        <v>1</v>
      </c>
      <c r="H2957" s="37">
        <f>G2957-I2957</f>
        <v>1</v>
      </c>
      <c r="I2957" s="103">
        <v>0</v>
      </c>
      <c r="J2957" s="109">
        <v>45807</v>
      </c>
      <c r="K2957" s="196"/>
      <c r="L2957" s="108"/>
      <c r="M2957" s="104" t="str">
        <f ca="1">IF(OR(N2957="", N2957=0), "", IF(N2957&gt;TODAY(), "No prazo", "Atrasado"))</f>
        <v/>
      </c>
      <c r="N2957" s="104" t="str">
        <f>IFERROR(K2957 + VALUE(LEFT(L2957, FIND(" ", L2957) - 1)), "")</f>
        <v/>
      </c>
      <c r="O2957" s="105" t="str">
        <f>IF(_xlfn.DAYS(K2957,J2957)&lt;0, "Aguardando OC", _xlfn.DAYS(K2957,J2957))</f>
        <v>Aguardando OC</v>
      </c>
      <c r="P2957" s="196">
        <v>405395</v>
      </c>
      <c r="Q2957" s="12"/>
      <c r="R2957" s="196">
        <v>0</v>
      </c>
      <c r="S2957" s="107">
        <v>221</v>
      </c>
      <c r="T2957" s="65" t="s">
        <v>1029</v>
      </c>
      <c r="U2957" s="110">
        <v>0</v>
      </c>
      <c r="V2957" s="107"/>
      <c r="W2957" s="105" t="str">
        <f>IFERROR(VLOOKUP(V2957, Fornecedores!A:C, 3, FALSE), "")</f>
        <v/>
      </c>
      <c r="X2957" s="105" t="str">
        <f>IFERROR(VLOOKUP(V2957, Fornecedores!A:E, 5, FALSE), "")</f>
        <v/>
      </c>
      <c r="Y2957" s="105" t="str">
        <f>IFERROR(VLOOKUP(V2957, Fornecedores!A:F, 6, FALSE), "")</f>
        <v/>
      </c>
      <c r="Z2957" s="101" t="str">
        <f>IF(H2957=0, "Pedido entregue!", "Pendente")</f>
        <v>Pendente</v>
      </c>
      <c r="AB2957" s="58" t="str">
        <f>IF(Z2957="Pedido Entregue!", IF(AA2957=1, "Retirado do Almoxarifado", IF(AA2957=2, "Material devolvido", "Aguardando retirada")), IF(Z2957="Pendente", "Entrega pendente", ""))</f>
        <v>Entrega pendente</v>
      </c>
      <c r="AC2957" s="18">
        <v>1</v>
      </c>
      <c r="AD2957" s="18">
        <f>AC2957/SUMIF($P:$P,P2957,$AC:$AC)</f>
        <v>1</v>
      </c>
      <c r="AE2957" s="18">
        <f>IF(R2957=0,0,AC2957/SUMIF($R:$R,R2957,$AC:$AC))</f>
        <v>0</v>
      </c>
      <c r="AF2957" s="18">
        <f>IF(R2957=0,1,0)</f>
        <v>1</v>
      </c>
      <c r="AH2957" t="str">
        <f>TEXT(J2957,"MMMM")</f>
        <v>maio</v>
      </c>
    </row>
    <row r="2958" spans="1:34" ht="12.75" hidden="1" customHeight="1" x14ac:dyDescent="0.25">
      <c r="A2958" s="90" t="str">
        <f>IF(C2958="Oficina Diversos","Oficina Geral",
IF(ISNUMBER(FIND("Estoque - Colhedoras",C2958)),"Colhedoras",IF(ISNUMBER(FIND("Caldeiraria",C2958)),"Caldeiraria",IF(ISNUMBER(FIND("Borracharia",C2958)),"Borracharia",IF(ISNUMBER(FIND("Lubrificação",C2958)),"Lubrificação",
IF(ISNUMBER(FIND("Estoque - Carregadeiras",C2958)),"Carregadeiras",IF(ISNUMBER(FIND("Estoque - Veic. Leves",C2958)),"Veic. Leves",
IF(ISNUMBER(FIND("Estoque - Caminhões",C2958)),"Caminhões",IF(ISNUMBER(FIND("Estoque - Transbordos",C2958)),"Transbordos",
IF(ISNUMBER(FIND("Estoque - Tratores",C2958)),"Tratores",
IF(ISNUMBER(FIND("Estoque - Máquinas pesadas",C2958)),"Máquinas pesadas",
IF(ISNUMBER(FIND("Estoque - Reboques",C2958)),"Reboques",
IF(C2958="Estoque","Estoque",
IF(AND(ISNUMBER(C2958),C2958&gt;1000,C2958&lt;2000),"Caminhões",
IF(AND(ISNUMBER(C2958),C2958&gt;2000,C2958&lt;3000),"Tratores",
IF(AND(ISNUMBER(C2958),C2958&gt;3000,C2958&lt;4000),"Carregadeiras",
IF(AND(ISNUMBER(C2958),C2958&gt;4000,C2958&lt;5000),"Máquinas pesadas",
IF(AND(ISNUMBER(C2958),C2958&gt;5000,C2958&lt;6000),"Colhedoras",
IF(AND(ISNUMBER(C2958),C2958&gt;7000,C2958&lt;8000),"Irrigação",
IF(AND(ISNUMBER(C2958),C2958&gt;8000,C2958&lt;9000),"Reboques",IF(AND(ISNUMBER(C2958),C2958&gt;0,C2958&lt;1000),"Veic. Leves","")))))))))))))))))))))</f>
        <v>Máquinas pesadas</v>
      </c>
      <c r="C2958" s="126">
        <v>4012</v>
      </c>
      <c r="D2958" s="2">
        <v>92029</v>
      </c>
      <c r="E2958" s="3" t="s">
        <v>20200</v>
      </c>
      <c r="F2958" s="101" t="str">
        <f>IF(ISBLANK(K2958), "Apenas Solicitação", "Tem OC")</f>
        <v>Tem OC</v>
      </c>
      <c r="G2958" s="2">
        <v>1</v>
      </c>
      <c r="H2958" s="102">
        <f>G2958-I2958</f>
        <v>0</v>
      </c>
      <c r="I2958" s="103">
        <v>1</v>
      </c>
      <c r="J2958" s="4">
        <v>45807</v>
      </c>
      <c r="K2958" s="180">
        <v>45811</v>
      </c>
      <c r="L2958" s="3" t="s">
        <v>20164</v>
      </c>
      <c r="M2958" s="104" t="str">
        <f ca="1">IF(OR(N2958="", N2958=0), "", IF(N2958&gt;TODAY(), "No prazo", "Atrasado"))</f>
        <v>Atrasado</v>
      </c>
      <c r="N2958" s="104">
        <f>IFERROR(K2958 + VALUE(LEFT(L2958, FIND(" ", L2958) - 1)), "")</f>
        <v>45814</v>
      </c>
      <c r="O2958" s="105">
        <f>IF(_xlfn.DAYS(K2958,J2958)&lt;0, "Aguardando OC", _xlfn.DAYS(K2958,J2958))</f>
        <v>4</v>
      </c>
      <c r="P2958" s="14">
        <v>405398</v>
      </c>
      <c r="Q2958" s="12"/>
      <c r="R2958" s="14">
        <v>168581</v>
      </c>
      <c r="S2958" s="2">
        <v>221</v>
      </c>
      <c r="T2958" s="65" t="s">
        <v>1029</v>
      </c>
      <c r="U2958" s="21">
        <v>286</v>
      </c>
      <c r="V2958" s="2">
        <v>11319</v>
      </c>
      <c r="W2958" s="105" t="str">
        <f>IFERROR(VLOOKUP(V2958, Fornecedores!A:C, 3, FALSE), "")</f>
        <v xml:space="preserve">EMPILHAPARTS </v>
      </c>
      <c r="X2958" s="105" t="str">
        <f>IFERROR(VLOOKUP(V2958, Fornecedores!A:E, 5, FALSE), "")</f>
        <v>São Paulo</v>
      </c>
      <c r="Y2958" s="105" t="str">
        <f>IFERROR(VLOOKUP(V2958, Fornecedores!A:F, 6, FALSE), "")</f>
        <v>SP</v>
      </c>
      <c r="Z2958" s="101" t="str">
        <f>IF(H2958=0, "Pedido entregue!", "Pendente")</f>
        <v>Pedido entregue!</v>
      </c>
      <c r="AB2958" s="132" t="str">
        <f>IF(Z2958="Pedido Entregue!", IF(AA2958=1, "Retirado do Almoxarifado", IF(AA2958=2, "Material devolvido", "Aguardando retirada")), IF(Z2958="Pendente", "Entrega pendente", ""))</f>
        <v>Aguardando retirada</v>
      </c>
      <c r="AC2958" s="18">
        <v>1</v>
      </c>
      <c r="AD2958" s="18">
        <f>AC2958/SUMIF($P:$P,P2958,$AC:$AC)</f>
        <v>1</v>
      </c>
      <c r="AE2958" s="18">
        <f>IF(R2958=0,0,AC2958/SUMIF($R:$R,R2958,$AC:$AC))</f>
        <v>0.25</v>
      </c>
      <c r="AF2958" s="18">
        <f>IF(R2958=0,1,0)</f>
        <v>0</v>
      </c>
      <c r="AH2958" t="str">
        <f>TEXT(J2958,"MMMM")</f>
        <v>maio</v>
      </c>
    </row>
    <row r="2959" spans="1:34" ht="12.75" hidden="1" customHeight="1" x14ac:dyDescent="0.25">
      <c r="A2959" s="90" t="str">
        <f>IF(C2959="Oficina Diversos","Oficina Geral",
IF(ISNUMBER(FIND("Estoque - Colhedoras",C2959)),"Colhedoras",IF(ISNUMBER(FIND("Caldeiraria",C2959)),"Caldeiraria",IF(ISNUMBER(FIND("Borracharia",C2959)),"Borracharia",IF(ISNUMBER(FIND("Lubrificação",C2959)),"Lubrificação",
IF(ISNUMBER(FIND("Estoque - Carregadeiras",C2959)),"Carregadeiras",IF(ISNUMBER(FIND("Estoque - Veic. Leves",C2959)),"Veic. Leves",
IF(ISNUMBER(FIND("Estoque - Caminhões",C2959)),"Caminhões",IF(ISNUMBER(FIND("Estoque - Transbordos",C2959)),"Transbordos",
IF(ISNUMBER(FIND("Estoque - Tratores",C2959)),"Tratores",
IF(ISNUMBER(FIND("Estoque - Máquinas pesadas",C2959)),"Máquinas pesadas",
IF(ISNUMBER(FIND("Estoque - Reboques",C2959)),"Reboques",
IF(C2959="Estoque","Estoque",
IF(AND(ISNUMBER(C2959),C2959&gt;1000,C2959&lt;2000),"Caminhões",
IF(AND(ISNUMBER(C2959),C2959&gt;2000,C2959&lt;3000),"Tratores",
IF(AND(ISNUMBER(C2959),C2959&gt;3000,C2959&lt;4000),"Carregadeiras",
IF(AND(ISNUMBER(C2959),C2959&gt;4000,C2959&lt;5000),"Máquinas pesadas",
IF(AND(ISNUMBER(C2959),C2959&gt;5000,C2959&lt;6000),"Colhedoras",
IF(AND(ISNUMBER(C2959),C2959&gt;7000,C2959&lt;8000),"Irrigação",
IF(AND(ISNUMBER(C2959),C2959&gt;8000,C2959&lt;9000),"Reboques",IF(AND(ISNUMBER(C2959),C2959&gt;0,C2959&lt;1000),"Veic. Leves","")))))))))))))))))))))</f>
        <v>Máquinas pesadas</v>
      </c>
      <c r="B2959"/>
      <c r="C2959" s="69">
        <v>4007</v>
      </c>
      <c r="D2959" s="69">
        <v>92029</v>
      </c>
      <c r="E2959" s="70" t="s">
        <v>20200</v>
      </c>
      <c r="F2959" s="14" t="str">
        <f>IF(ISBLANK(K2959), "Apenas Solicitação", "Tem OC")</f>
        <v>Tem OC</v>
      </c>
      <c r="G2959" s="69">
        <v>1</v>
      </c>
      <c r="H2959" s="37">
        <f>G2959-I2959</f>
        <v>0</v>
      </c>
      <c r="I2959" s="38">
        <v>1</v>
      </c>
      <c r="J2959" s="71">
        <v>45807</v>
      </c>
      <c r="K2959" s="186">
        <v>45811</v>
      </c>
      <c r="L2959" s="70"/>
      <c r="M2959" s="44" t="str">
        <f ca="1">IF(OR(N2959="", N2959=0), "", IF(N2959&gt;TODAY(), "No prazo", "Atrasado"))</f>
        <v/>
      </c>
      <c r="N2959" s="44" t="str">
        <f>IFERROR(K2959 + VALUE(LEFT(L2959, FIND(" ", L2959) - 1)), "")</f>
        <v/>
      </c>
      <c r="O2959" s="3">
        <f>IF(_xlfn.DAYS(K2959,J2959)&lt;0, "Aguardando OC", _xlfn.DAYS(K2959,J2959))</f>
        <v>4</v>
      </c>
      <c r="P2959" s="195">
        <v>405399</v>
      </c>
      <c r="Q2959" s="12"/>
      <c r="R2959" s="195">
        <v>168581</v>
      </c>
      <c r="S2959" s="69">
        <v>221</v>
      </c>
      <c r="T2959" s="65" t="s">
        <v>1029</v>
      </c>
      <c r="U2959" s="120">
        <v>286</v>
      </c>
      <c r="V2959" s="69">
        <v>11319</v>
      </c>
      <c r="W2959" s="43" t="str">
        <f>IFERROR(VLOOKUP(V2959, Fornecedores!A:C, 3, FALSE), "")</f>
        <v xml:space="preserve">EMPILHAPARTS </v>
      </c>
      <c r="X2959" s="43" t="str">
        <f>IFERROR(VLOOKUP(V2959, Fornecedores!A:E, 5, FALSE), "")</f>
        <v>São Paulo</v>
      </c>
      <c r="Y2959" s="43" t="str">
        <f>IFERROR(VLOOKUP(V2959, Fornecedores!A:F, 6, FALSE), "")</f>
        <v>SP</v>
      </c>
      <c r="Z2959" s="14" t="str">
        <f>IF(H2959=0, "Pedido entregue!", "Pendente")</f>
        <v>Pedido entregue!</v>
      </c>
      <c r="AA2959"/>
      <c r="AB2959" s="58" t="str">
        <f>IF(Z2959="Pedido Entregue!", IF(AA2959=1, "Retirado do Almoxarifado", IF(AA2959=2, "Material devolvido", "Aguardando retirada")), IF(Z2959="Pendente", "Entrega pendente", ""))</f>
        <v>Aguardando retirada</v>
      </c>
      <c r="AC2959" s="18">
        <v>1</v>
      </c>
      <c r="AD2959" s="18">
        <f>AC2959/SUMIF($P:$P,P2959,$AC:$AC)</f>
        <v>1</v>
      </c>
      <c r="AE2959" s="18">
        <f>IF(R2959=0,0,AC2959/SUMIF($R:$R,R2959,$AC:$AC))</f>
        <v>0.25</v>
      </c>
      <c r="AF2959" s="18">
        <f>IF(R2959=0,1,0)</f>
        <v>0</v>
      </c>
      <c r="AH2959" t="str">
        <f>TEXT(J2959,"MMMM")</f>
        <v>maio</v>
      </c>
    </row>
    <row r="2960" spans="1:34" ht="12.75" hidden="1" customHeight="1" x14ac:dyDescent="0.25">
      <c r="A2960" s="90" t="str">
        <f>IF(C2960="Oficina Diversos","Oficina Geral",
IF(ISNUMBER(FIND("Estoque - Colhedoras",C2960)),"Colhedoras",IF(ISNUMBER(FIND("Caldeiraria",C2960)),"Caldeiraria",IF(ISNUMBER(FIND("Borracharia",C2960)),"Borracharia",IF(ISNUMBER(FIND("Lubrificação",C2960)),"Lubrificação",
IF(ISNUMBER(FIND("Estoque - Carregadeiras",C2960)),"Carregadeiras",IF(ISNUMBER(FIND("Estoque - Veic. Leves",C2960)),"Veic. Leves",
IF(ISNUMBER(FIND("Estoque - Caminhões",C2960)),"Caminhões",IF(ISNUMBER(FIND("Estoque - Transbordos",C2960)),"Transbordos",
IF(ISNUMBER(FIND("Estoque - Tratores",C2960)),"Tratores",
IF(ISNUMBER(FIND("Estoque - Máquinas pesadas",C2960)),"Máquinas pesadas",
IF(ISNUMBER(FIND("Estoque - Reboques",C2960)),"Reboques",
IF(C2960="Estoque","Estoque",
IF(AND(ISNUMBER(C2960),C2960&gt;1000,C2960&lt;2000),"Caminhões",
IF(AND(ISNUMBER(C2960),C2960&gt;2000,C2960&lt;3000),"Tratores",
IF(AND(ISNUMBER(C2960),C2960&gt;3000,C2960&lt;4000),"Carregadeiras",
IF(AND(ISNUMBER(C2960),C2960&gt;4000,C2960&lt;5000),"Máquinas pesadas",
IF(AND(ISNUMBER(C2960),C2960&gt;5000,C2960&lt;6000),"Colhedoras",
IF(AND(ISNUMBER(C2960),C2960&gt;7000,C2960&lt;8000),"Irrigação",
IF(AND(ISNUMBER(C2960),C2960&gt;8000,C2960&lt;9000),"Reboques",IF(AND(ISNUMBER(C2960),C2960&gt;0,C2960&lt;1000),"Veic. Leves","")))))))))))))))))))))</f>
        <v>Máquinas pesadas</v>
      </c>
      <c r="C2960" s="126">
        <v>4007</v>
      </c>
      <c r="D2960" s="2">
        <v>92029</v>
      </c>
      <c r="E2960" s="3" t="s">
        <v>20200</v>
      </c>
      <c r="F2960" s="101" t="str">
        <f>IF(ISBLANK(K2960), "Apenas Solicitação", "Tem OC")</f>
        <v>Tem OC</v>
      </c>
      <c r="G2960" s="2">
        <v>1</v>
      </c>
      <c r="H2960" s="102">
        <f>G2960-I2960</f>
        <v>0</v>
      </c>
      <c r="I2960" s="103">
        <v>1</v>
      </c>
      <c r="J2960" s="4">
        <v>45807</v>
      </c>
      <c r="K2960" s="180">
        <v>45811</v>
      </c>
      <c r="L2960" s="3" t="s">
        <v>20164</v>
      </c>
      <c r="M2960" s="104" t="str">
        <f ca="1">IF(OR(N2960="", N2960=0), "", IF(N2960&gt;TODAY(), "No prazo", "Atrasado"))</f>
        <v>Atrasado</v>
      </c>
      <c r="N2960" s="104">
        <f>IFERROR(K2960 + VALUE(LEFT(L2960, FIND(" ", L2960) - 1)), "")</f>
        <v>45814</v>
      </c>
      <c r="O2960" s="105">
        <f>IF(_xlfn.DAYS(K2960,J2960)&lt;0, "Aguardando OC", _xlfn.DAYS(K2960,J2960))</f>
        <v>4</v>
      </c>
      <c r="P2960" s="14">
        <v>405400</v>
      </c>
      <c r="Q2960" s="12"/>
      <c r="R2960" s="14">
        <v>168581</v>
      </c>
      <c r="S2960" s="2">
        <v>221</v>
      </c>
      <c r="T2960" s="65" t="s">
        <v>1029</v>
      </c>
      <c r="U2960" s="21">
        <v>286</v>
      </c>
      <c r="V2960" s="2">
        <v>11319</v>
      </c>
      <c r="W2960" s="105" t="str">
        <f>IFERROR(VLOOKUP(V2960, Fornecedores!A:C, 3, FALSE), "")</f>
        <v xml:space="preserve">EMPILHAPARTS </v>
      </c>
      <c r="X2960" s="105" t="str">
        <f>IFERROR(VLOOKUP(V2960, Fornecedores!A:E, 5, FALSE), "")</f>
        <v>São Paulo</v>
      </c>
      <c r="Y2960" s="105" t="str">
        <f>IFERROR(VLOOKUP(V2960, Fornecedores!A:F, 6, FALSE), "")</f>
        <v>SP</v>
      </c>
      <c r="Z2960" s="101" t="str">
        <f>IF(H2960=0, "Pedido entregue!", "Pendente")</f>
        <v>Pedido entregue!</v>
      </c>
      <c r="AB2960" s="132" t="str">
        <f>IF(Z2960="Pedido Entregue!", IF(AA2960=1, "Retirado do Almoxarifado", IF(AA2960=2, "Material devolvido", "Aguardando retirada")), IF(Z2960="Pendente", "Entrega pendente", ""))</f>
        <v>Aguardando retirada</v>
      </c>
      <c r="AC2960" s="18">
        <v>1</v>
      </c>
      <c r="AD2960" s="18">
        <f>AC2960/SUMIF($P:$P,P2960,$AC:$AC)</f>
        <v>1</v>
      </c>
      <c r="AE2960" s="18">
        <f>IF(R2960=0,0,AC2960/SUMIF($R:$R,R2960,$AC:$AC))</f>
        <v>0.25</v>
      </c>
      <c r="AF2960" s="18">
        <f>IF(R2960=0,1,0)</f>
        <v>0</v>
      </c>
      <c r="AH2960" t="str">
        <f>TEXT(J2960,"MMMM")</f>
        <v>maio</v>
      </c>
    </row>
    <row r="2961" spans="1:34" ht="12.75" hidden="1" customHeight="1" x14ac:dyDescent="0.25">
      <c r="A2961" s="90" t="str">
        <f>IF(C2961="Oficina Diversos","Oficina Geral",
IF(ISNUMBER(FIND("Estoque - Colhedoras",C2961)),"Colhedoras",IF(ISNUMBER(FIND("Caldeiraria",C2961)),"Caldeiraria",IF(ISNUMBER(FIND("Borracharia",C2961)),"Borracharia",IF(ISNUMBER(FIND("Lubrificação",C2961)),"Lubrificação",
IF(ISNUMBER(FIND("Estoque - Carregadeiras",C2961)),"Carregadeiras",IF(ISNUMBER(FIND("Estoque - Veic. Leves",C2961)),"Veic. Leves",
IF(ISNUMBER(FIND("Estoque - Caminhões",C2961)),"Caminhões",IF(ISNUMBER(FIND("Estoque - Transbordos",C2961)),"Transbordos",
IF(ISNUMBER(FIND("Estoque - Tratores",C2961)),"Tratores",
IF(ISNUMBER(FIND("Estoque - Máquinas pesadas",C2961)),"Máquinas pesadas",
IF(ISNUMBER(FIND("Estoque - Reboques",C2961)),"Reboques",
IF(C2961="Estoque","Estoque",
IF(AND(ISNUMBER(C2961),C2961&gt;1000,C2961&lt;2000),"Caminhões",
IF(AND(ISNUMBER(C2961),C2961&gt;2000,C2961&lt;3000),"Tratores",
IF(AND(ISNUMBER(C2961),C2961&gt;3000,C2961&lt;4000),"Carregadeiras",
IF(AND(ISNUMBER(C2961),C2961&gt;4000,C2961&lt;5000),"Máquinas pesadas",
IF(AND(ISNUMBER(C2961),C2961&gt;5000,C2961&lt;6000),"Colhedoras",
IF(AND(ISNUMBER(C2961),C2961&gt;7000,C2961&lt;8000),"Irrigação",
IF(AND(ISNUMBER(C2961),C2961&gt;8000,C2961&lt;9000),"Reboques",IF(AND(ISNUMBER(C2961),C2961&gt;0,C2961&lt;1000),"Veic. Leves","")))))))))))))))))))))</f>
        <v>Tratores</v>
      </c>
      <c r="C2961" s="126">
        <v>2035</v>
      </c>
      <c r="D2961" s="126">
        <v>92031</v>
      </c>
      <c r="E2961" s="127" t="s">
        <v>20207</v>
      </c>
      <c r="F2961" s="101" t="str">
        <f>IF(ISBLANK(K2961), "Apenas Solicitação", "Tem OC")</f>
        <v>Tem OC</v>
      </c>
      <c r="G2961" s="126">
        <v>2</v>
      </c>
      <c r="H2961" s="37">
        <f>G2961-I2961</f>
        <v>0</v>
      </c>
      <c r="I2961" s="103">
        <v>2</v>
      </c>
      <c r="J2961" s="128">
        <v>45808</v>
      </c>
      <c r="K2961" s="197">
        <v>45819</v>
      </c>
      <c r="L2961" s="108" t="s">
        <v>20151</v>
      </c>
      <c r="M2961" s="104" t="str">
        <f ca="1">IF(OR(N2961="", N2961=0), "", IF(N2961&gt;TODAY(), "No prazo", "Atrasado"))</f>
        <v>Atrasado</v>
      </c>
      <c r="N2961" s="104">
        <f>IFERROR(K2961 + VALUE(LEFT(L2961, FIND(" ", L2961) - 1)), "")</f>
        <v>45819</v>
      </c>
      <c r="O2961" s="105">
        <f>IF(_xlfn.DAYS(K2961,J2961)&lt;0, "Aguardando OC", _xlfn.DAYS(K2961,J2961))</f>
        <v>11</v>
      </c>
      <c r="P2961" s="207">
        <v>405436</v>
      </c>
      <c r="Q2961" s="12"/>
      <c r="R2961" s="207">
        <v>168934</v>
      </c>
      <c r="S2961" s="126">
        <v>221</v>
      </c>
      <c r="T2961" s="167" t="s">
        <v>1029</v>
      </c>
      <c r="U2961" s="129">
        <v>196.32</v>
      </c>
      <c r="V2961" s="126">
        <v>14487</v>
      </c>
      <c r="W2961" s="105" t="str">
        <f>IFERROR(VLOOKUP(V2961, Fornecedores!A:C, 3, FALSE), "")</f>
        <v xml:space="preserve">FL TRATORES </v>
      </c>
      <c r="X2961" s="105" t="str">
        <f>IFERROR(VLOOKUP(V2961, Fornecedores!A:E, 5, FALSE), "")</f>
        <v>Recife</v>
      </c>
      <c r="Y2961" s="105" t="str">
        <f>IFERROR(VLOOKUP(V2961, Fornecedores!A:F, 6, FALSE), "")</f>
        <v>PE</v>
      </c>
      <c r="Z2961" s="101" t="str">
        <f>IF(H2961=0, "Pedido entregue!", "Pendente")</f>
        <v>Pedido entregue!</v>
      </c>
      <c r="AB2961" s="58" t="str">
        <f>IF(Z2961="Pedido Entregue!", IF(AA2961=1, "Retirado do Almoxarifado", IF(AA2961=2, "Material devolvido", "Aguardando retirada")), IF(Z2961="Pendente", "Entrega pendente", ""))</f>
        <v>Aguardando retirada</v>
      </c>
      <c r="AC2961" s="18">
        <v>1</v>
      </c>
      <c r="AD2961" s="18">
        <f>AC2961/SUMIF($P:$P,P2961,$AC:$AC)</f>
        <v>1</v>
      </c>
      <c r="AE2961" s="18">
        <f>IF(R2961=0,0,AC2961/SUMIF($R:$R,R2961,$AC:$AC))</f>
        <v>1</v>
      </c>
      <c r="AF2961" s="18">
        <f>IF(R2961=0,1,0)</f>
        <v>0</v>
      </c>
      <c r="AH2961" t="str">
        <f>TEXT(J2961,"MMMM")</f>
        <v>maio</v>
      </c>
    </row>
    <row r="2962" spans="1:34" ht="12.75" hidden="1" customHeight="1" x14ac:dyDescent="0.25">
      <c r="A2962" s="90" t="str">
        <f>IF(C2962="Oficina Diversos","Oficina Geral",
IF(ISNUMBER(FIND("Estoque - Colhedoras",C2962)),"Colhedoras",IF(ISNUMBER(FIND("Caldeiraria",C2962)),"Caldeiraria",IF(ISNUMBER(FIND("Borracharia",C2962)),"Borracharia",IF(ISNUMBER(FIND("Lubrificação",C2962)),"Lubrificação",
IF(ISNUMBER(FIND("Estoque - Carregadeiras",C2962)),"Carregadeiras",IF(ISNUMBER(FIND("Estoque - Veic. Leves",C2962)),"Veic. Leves",
IF(ISNUMBER(FIND("Estoque - Caminhões",C2962)),"Caminhões",IF(ISNUMBER(FIND("Estoque - Transbordos",C2962)),"Transbordos",
IF(ISNUMBER(FIND("Estoque - Tratores",C2962)),"Tratores",
IF(ISNUMBER(FIND("Estoque - Máquinas pesadas",C2962)),"Máquinas pesadas",
IF(ISNUMBER(FIND("Estoque - Reboques",C2962)),"Reboques",
IF(C2962="Estoque","Estoque",
IF(AND(ISNUMBER(C2962),C2962&gt;1000,C2962&lt;2000),"Caminhões",
IF(AND(ISNUMBER(C2962),C2962&gt;2000,C2962&lt;3000),"Tratores",
IF(AND(ISNUMBER(C2962),C2962&gt;3000,C2962&lt;4000),"Carregadeiras",
IF(AND(ISNUMBER(C2962),C2962&gt;4000,C2962&lt;5000),"Máquinas pesadas",
IF(AND(ISNUMBER(C2962),C2962&gt;5000,C2962&lt;6000),"Colhedoras",
IF(AND(ISNUMBER(C2962),C2962&gt;7000,C2962&lt;8000),"Irrigação",
IF(AND(ISNUMBER(C2962),C2962&gt;8000,C2962&lt;9000),"Reboques",IF(AND(ISNUMBER(C2962),C2962&gt;0,C2962&lt;1000),"Veic. Leves","")))))))))))))))))))))</f>
        <v>Tratores</v>
      </c>
      <c r="C2962" s="107">
        <v>2045</v>
      </c>
      <c r="D2962" s="107">
        <v>92031</v>
      </c>
      <c r="E2962" s="108" t="s">
        <v>20207</v>
      </c>
      <c r="F2962" s="101" t="str">
        <f>IF(ISBLANK(K2962), "Apenas Solicitação", "Tem OC")</f>
        <v>Tem OC</v>
      </c>
      <c r="G2962" s="107">
        <v>4</v>
      </c>
      <c r="H2962" s="37">
        <f>G2962-I2962</f>
        <v>0</v>
      </c>
      <c r="I2962" s="103">
        <v>4</v>
      </c>
      <c r="J2962" s="109">
        <v>45808</v>
      </c>
      <c r="K2962" s="190">
        <v>45814</v>
      </c>
      <c r="L2962" s="108" t="s">
        <v>20151</v>
      </c>
      <c r="M2962" s="104" t="str">
        <f ca="1">IF(OR(N2962="", N2962=0), "", IF(N2962&gt;TODAY(), "No prazo", "Atrasado"))</f>
        <v>Atrasado</v>
      </c>
      <c r="N2962" s="104">
        <f>IFERROR(K2962 + VALUE(LEFT(L2962, FIND(" ", L2962) - 1)), "")</f>
        <v>45814</v>
      </c>
      <c r="O2962" s="105">
        <f>IF(_xlfn.DAYS(K2962,J2962)&lt;0, "Aguardando OC", _xlfn.DAYS(K2962,J2962))</f>
        <v>6</v>
      </c>
      <c r="P2962" s="196">
        <v>405450</v>
      </c>
      <c r="Q2962" s="12"/>
      <c r="R2962" s="196">
        <v>168686</v>
      </c>
      <c r="S2962" s="107">
        <v>221</v>
      </c>
      <c r="T2962" s="65" t="s">
        <v>1029</v>
      </c>
      <c r="U2962" s="110">
        <v>252</v>
      </c>
      <c r="V2962" s="107">
        <v>14487</v>
      </c>
      <c r="W2962" s="105" t="str">
        <f>IFERROR(VLOOKUP(V2962, Fornecedores!A:C, 3, FALSE), "")</f>
        <v xml:space="preserve">FL TRATORES </v>
      </c>
      <c r="X2962" s="105" t="str">
        <f>IFERROR(VLOOKUP(V2962, Fornecedores!A:E, 5, FALSE), "")</f>
        <v>Recife</v>
      </c>
      <c r="Y2962" s="105" t="str">
        <f>IFERROR(VLOOKUP(V2962, Fornecedores!A:F, 6, FALSE), "")</f>
        <v>PE</v>
      </c>
      <c r="Z2962" s="101" t="str">
        <f>IF(H2962=0, "Pedido entregue!", "Pendente")</f>
        <v>Pedido entregue!</v>
      </c>
      <c r="AB2962" s="58" t="str">
        <f>IF(Z2962="Pedido Entregue!", IF(AA2962=1, "Retirado do Almoxarifado", IF(AA2962=2, "Material devolvido", "Aguardando retirada")), IF(Z2962="Pendente", "Entrega pendente", ""))</f>
        <v>Aguardando retirada</v>
      </c>
      <c r="AC2962" s="18">
        <v>1</v>
      </c>
      <c r="AD2962" s="18">
        <f>AC2962/SUMIF($P:$P,P2962,$AC:$AC)</f>
        <v>1</v>
      </c>
      <c r="AE2962" s="18">
        <f>IF(R2962=0,0,AC2962/SUMIF($R:$R,R2962,$AC:$AC))</f>
        <v>0.2</v>
      </c>
      <c r="AF2962" s="18">
        <f>IF(R2962=0,1,0)</f>
        <v>0</v>
      </c>
      <c r="AH2962" t="str">
        <f>TEXT(J2962,"MMMM")</f>
        <v>maio</v>
      </c>
    </row>
    <row r="2963" spans="1:34" ht="12.75" hidden="1" customHeight="1" x14ac:dyDescent="0.25">
      <c r="A2963" s="90" t="str">
        <f>IF(C2963="Oficina Diversos","Oficina Geral",
IF(ISNUMBER(FIND("Estoque - Colhedoras",C2963)),"Colhedoras",IF(ISNUMBER(FIND("Caldeiraria",C2963)),"Caldeiraria",IF(ISNUMBER(FIND("Borracharia",C2963)),"Borracharia",IF(ISNUMBER(FIND("Lubrificação",C2963)),"Lubrificação",
IF(ISNUMBER(FIND("Estoque - Carregadeiras",C2963)),"Carregadeiras",IF(ISNUMBER(FIND("Estoque - Veic. Leves",C2963)),"Veic. Leves",
IF(ISNUMBER(FIND("Estoque - Caminhões",C2963)),"Caminhões",IF(ISNUMBER(FIND("Estoque - Transbordos",C2963)),"Transbordos",
IF(ISNUMBER(FIND("Estoque - Tratores",C2963)),"Tratores",
IF(ISNUMBER(FIND("Estoque - Máquinas pesadas",C2963)),"Máquinas pesadas",
IF(ISNUMBER(FIND("Estoque - Reboques",C2963)),"Reboques",
IF(C2963="Estoque","Estoque",
IF(AND(ISNUMBER(C2963),C2963&gt;1000,C2963&lt;2000),"Caminhões",
IF(AND(ISNUMBER(C2963),C2963&gt;2000,C2963&lt;3000),"Tratores",
IF(AND(ISNUMBER(C2963),C2963&gt;3000,C2963&lt;4000),"Carregadeiras",
IF(AND(ISNUMBER(C2963),C2963&gt;4000,C2963&lt;5000),"Máquinas pesadas",
IF(AND(ISNUMBER(C2963),C2963&gt;5000,C2963&lt;6000),"Colhedoras",
IF(AND(ISNUMBER(C2963),C2963&gt;7000,C2963&lt;8000),"Irrigação",
IF(AND(ISNUMBER(C2963),C2963&gt;8000,C2963&lt;9000),"Reboques",IF(AND(ISNUMBER(C2963),C2963&gt;0,C2963&lt;1000),"Veic. Leves","")))))))))))))))))))))</f>
        <v>Tratores</v>
      </c>
      <c r="C2963" s="113">
        <v>2045</v>
      </c>
      <c r="D2963" s="2">
        <v>92033</v>
      </c>
      <c r="E2963" s="3" t="s">
        <v>20208</v>
      </c>
      <c r="F2963" s="101" t="str">
        <f>IF(ISBLANK(K2963), "Apenas Solicitação", "Tem OC")</f>
        <v>Tem OC</v>
      </c>
      <c r="G2963" s="2">
        <v>2</v>
      </c>
      <c r="H2963" s="102">
        <f>G2963-I2963</f>
        <v>0</v>
      </c>
      <c r="I2963" s="103">
        <v>2</v>
      </c>
      <c r="J2963" s="4">
        <v>45808</v>
      </c>
      <c r="K2963" s="180">
        <v>45819</v>
      </c>
      <c r="L2963" s="3" t="s">
        <v>20152</v>
      </c>
      <c r="M2963" s="104" t="str">
        <f ca="1">IF(OR(N2963="", N2963=0), "", IF(N2963&gt;TODAY(), "No prazo", "Atrasado"))</f>
        <v>Atrasado</v>
      </c>
      <c r="N2963" s="104">
        <f>IFERROR(K2963 + VALUE(LEFT(L2963, FIND(" ", L2963) - 1)), "")</f>
        <v>45820</v>
      </c>
      <c r="O2963" s="105">
        <f>IF(_xlfn.DAYS(K2963,J2963)&lt;0, "Aguardando OC", _xlfn.DAYS(K2963,J2963))</f>
        <v>11</v>
      </c>
      <c r="P2963" s="14">
        <v>405448</v>
      </c>
      <c r="Q2963" s="12"/>
      <c r="R2963" s="14">
        <v>168937</v>
      </c>
      <c r="S2963" s="2">
        <v>221</v>
      </c>
      <c r="T2963" s="65" t="s">
        <v>1029</v>
      </c>
      <c r="U2963" s="21">
        <v>125</v>
      </c>
      <c r="V2963" s="2">
        <v>15702</v>
      </c>
      <c r="W2963" s="105" t="str">
        <f>IFERROR(VLOOKUP(V2963, Fornecedores!A:C, 3, FALSE), "")</f>
        <v>MAQTRAL - PB</v>
      </c>
      <c r="X2963" s="105" t="str">
        <f>IFERROR(VLOOKUP(V2963, Fornecedores!A:E, 5, FALSE), "")</f>
        <v>Bayeux</v>
      </c>
      <c r="Y2963" s="105" t="str">
        <f>IFERROR(VLOOKUP(V2963, Fornecedores!A:F, 6, FALSE), "")</f>
        <v>PB</v>
      </c>
      <c r="Z2963" s="101" t="str">
        <f>IF(H2963=0, "Pedido entregue!", "Pendente")</f>
        <v>Pedido entregue!</v>
      </c>
      <c r="AB2963" s="132" t="str">
        <f>IF(Z2963="Pedido Entregue!", IF(AA2963=1, "Retirado do Almoxarifado", IF(AA2963=2, "Material devolvido", "Aguardando retirada")), IF(Z2963="Pendente", "Entrega pendente", ""))</f>
        <v>Aguardando retirada</v>
      </c>
      <c r="AC2963" s="18">
        <v>1</v>
      </c>
      <c r="AD2963" s="18">
        <f>AC2963/SUMIF($P:$P,P2963,$AC:$AC)</f>
        <v>1</v>
      </c>
      <c r="AE2963" s="18">
        <f>IF(R2963=0,0,AC2963/SUMIF($R:$R,R2963,$AC:$AC))</f>
        <v>1</v>
      </c>
      <c r="AF2963" s="18">
        <f>IF(R2963=0,1,0)</f>
        <v>0</v>
      </c>
      <c r="AH2963" t="str">
        <f>TEXT(J2963,"MMMM")</f>
        <v>maio</v>
      </c>
    </row>
    <row r="2964" spans="1:34" ht="12.75" hidden="1" customHeight="1" x14ac:dyDescent="0.25">
      <c r="A2964" s="90" t="str">
        <f>IF(C2964="Oficina Diversos","Oficina Geral",
IF(ISNUMBER(FIND("Estoque - Colhedoras",C2964)),"Colhedoras",IF(ISNUMBER(FIND("Caldeiraria",C2964)),"Caldeiraria",IF(ISNUMBER(FIND("Borracharia",C2964)),"Borracharia",IF(ISNUMBER(FIND("Lubrificação",C2964)),"Lubrificação",
IF(ISNUMBER(FIND("Estoque - Carregadeiras",C2964)),"Carregadeiras",IF(ISNUMBER(FIND("Estoque - Veic. Leves",C2964)),"Veic. Leves",
IF(ISNUMBER(FIND("Estoque - Caminhões",C2964)),"Caminhões",IF(ISNUMBER(FIND("Estoque - Transbordos",C2964)),"Transbordos",
IF(ISNUMBER(FIND("Estoque - Tratores",C2964)),"Tratores",
IF(ISNUMBER(FIND("Estoque - Máquinas pesadas",C2964)),"Máquinas pesadas",
IF(ISNUMBER(FIND("Estoque - Reboques",C2964)),"Reboques",
IF(C2964="Estoque","Estoque",
IF(AND(ISNUMBER(C2964),C2964&gt;1000,C2964&lt;2000),"Caminhões",
IF(AND(ISNUMBER(C2964),C2964&gt;2000,C2964&lt;3000),"Tratores",
IF(AND(ISNUMBER(C2964),C2964&gt;3000,C2964&lt;4000),"Carregadeiras",
IF(AND(ISNUMBER(C2964),C2964&gt;4000,C2964&lt;5000),"Máquinas pesadas",
IF(AND(ISNUMBER(C2964),C2964&gt;5000,C2964&lt;6000),"Colhedoras",
IF(AND(ISNUMBER(C2964),C2964&gt;7000,C2964&lt;8000),"Irrigação",
IF(AND(ISNUMBER(C2964),C2964&gt;8000,C2964&lt;9000),"Reboques",IF(AND(ISNUMBER(C2964),C2964&gt;0,C2964&lt;1000),"Veic. Leves","")))))))))))))))))))))</f>
        <v>Tratores</v>
      </c>
      <c r="C2964" s="126">
        <v>2045</v>
      </c>
      <c r="D2964" s="2">
        <v>92034</v>
      </c>
      <c r="E2964" s="3" t="s">
        <v>20209</v>
      </c>
      <c r="F2964" s="101" t="str">
        <f>IF(ISBLANK(K2964), "Apenas Solicitação", "Tem OC")</f>
        <v>Tem OC</v>
      </c>
      <c r="G2964" s="2">
        <v>2</v>
      </c>
      <c r="H2964" s="102">
        <f>G2964-I2964</f>
        <v>0</v>
      </c>
      <c r="I2964" s="103">
        <v>2</v>
      </c>
      <c r="J2964" s="4">
        <v>45808</v>
      </c>
      <c r="K2964" s="180">
        <v>45819</v>
      </c>
      <c r="L2964" s="3" t="s">
        <v>20152</v>
      </c>
      <c r="M2964" s="104" t="str">
        <f ca="1">IF(OR(N2964="", N2964=0), "", IF(N2964&gt;TODAY(), "No prazo", "Atrasado"))</f>
        <v>Atrasado</v>
      </c>
      <c r="N2964" s="104">
        <f>IFERROR(K2964 + VALUE(LEFT(L2964, FIND(" ", L2964) - 1)), "")</f>
        <v>45820</v>
      </c>
      <c r="O2964" s="105">
        <f>IF(_xlfn.DAYS(K2964,J2964)&lt;0, "Aguardando OC", _xlfn.DAYS(K2964,J2964))</f>
        <v>11</v>
      </c>
      <c r="P2964" s="14">
        <v>405449</v>
      </c>
      <c r="Q2964" s="12"/>
      <c r="R2964" s="14">
        <v>168936</v>
      </c>
      <c r="S2964" s="2">
        <v>221</v>
      </c>
      <c r="T2964" s="65" t="s">
        <v>1029</v>
      </c>
      <c r="U2964" s="21">
        <v>788</v>
      </c>
      <c r="V2964" s="2">
        <v>9824</v>
      </c>
      <c r="W2964" s="105" t="str">
        <f>IFERROR(VLOOKUP(V2964, Fornecedores!A:C, 3, FALSE), "")</f>
        <v>COMERCIAL AGRICOLA</v>
      </c>
      <c r="X2964" s="105" t="str">
        <f>IFERROR(VLOOKUP(V2964, Fornecedores!A:E, 5, FALSE), "")</f>
        <v>Recife</v>
      </c>
      <c r="Y2964" s="105" t="str">
        <f>IFERROR(VLOOKUP(V2964, Fornecedores!A:F, 6, FALSE), "")</f>
        <v>PE</v>
      </c>
      <c r="Z2964" s="101" t="str">
        <f>IF(H2964=0, "Pedido entregue!", "Pendente")</f>
        <v>Pedido entregue!</v>
      </c>
      <c r="AB2964" s="132" t="str">
        <f>IF(Z2964="Pedido Entregue!", IF(AA2964=1, "Retirado do Almoxarifado", IF(AA2964=2, "Material devolvido", "Aguardando retirada")), IF(Z2964="Pendente", "Entrega pendente", ""))</f>
        <v>Aguardando retirada</v>
      </c>
      <c r="AC2964" s="18">
        <v>1</v>
      </c>
      <c r="AD2964" s="18">
        <f>AC2964/SUMIF($P:$P,P2964,$AC:$AC)</f>
        <v>1</v>
      </c>
      <c r="AE2964" s="18">
        <f>IF(R2964=0,0,AC2964/SUMIF($R:$R,R2964,$AC:$AC))</f>
        <v>0.5</v>
      </c>
      <c r="AF2964" s="18">
        <f>IF(R2964=0,1,0)</f>
        <v>0</v>
      </c>
      <c r="AH2964" t="str">
        <f>TEXT(J2964,"MMMM")</f>
        <v>maio</v>
      </c>
    </row>
    <row r="2965" spans="1:34" ht="12.75" hidden="1" customHeight="1" x14ac:dyDescent="0.25">
      <c r="A2965" s="90" t="str">
        <f>IF(C2965="Oficina Diversos","Oficina Geral",
IF(ISNUMBER(FIND("Estoque - Colhedoras",C2965)),"Colhedoras",IF(ISNUMBER(FIND("Caldeiraria",C2965)),"Caldeiraria",IF(ISNUMBER(FIND("Borracharia",C2965)),"Borracharia",IF(ISNUMBER(FIND("Lubrificação",C2965)),"Lubrificação",
IF(ISNUMBER(FIND("Estoque - Carregadeiras",C2965)),"Carregadeiras",IF(ISNUMBER(FIND("Estoque - Veic. Leves",C2965)),"Veic. Leves",
IF(ISNUMBER(FIND("Estoque - Caminhões",C2965)),"Caminhões",IF(ISNUMBER(FIND("Estoque - Transbordos",C2965)),"Transbordos",
IF(ISNUMBER(FIND("Estoque - Tratores",C2965)),"Tratores",
IF(ISNUMBER(FIND("Estoque - Máquinas pesadas",C2965)),"Máquinas pesadas",
IF(ISNUMBER(FIND("Estoque - Reboques",C2965)),"Reboques",
IF(C2965="Estoque","Estoque",
IF(AND(ISNUMBER(C2965),C2965&gt;1000,C2965&lt;2000),"Caminhões",
IF(AND(ISNUMBER(C2965),C2965&gt;2000,C2965&lt;3000),"Tratores",
IF(AND(ISNUMBER(C2965),C2965&gt;3000,C2965&lt;4000),"Carregadeiras",
IF(AND(ISNUMBER(C2965),C2965&gt;4000,C2965&lt;5000),"Máquinas pesadas",
IF(AND(ISNUMBER(C2965),C2965&gt;5000,C2965&lt;6000),"Colhedoras",
IF(AND(ISNUMBER(C2965),C2965&gt;7000,C2965&lt;8000),"Irrigação",
IF(AND(ISNUMBER(C2965),C2965&gt;8000,C2965&lt;9000),"Reboques",IF(AND(ISNUMBER(C2965),C2965&gt;0,C2965&lt;1000),"Veic. Leves","")))))))))))))))))))))</f>
        <v>Tratores</v>
      </c>
      <c r="C2965" s="126">
        <v>2048</v>
      </c>
      <c r="D2965" s="2">
        <v>92058</v>
      </c>
      <c r="E2965" s="3" t="s">
        <v>20210</v>
      </c>
      <c r="F2965" s="101" t="str">
        <f>IF(ISBLANK(K2965), "Apenas Solicitação", "Tem OC")</f>
        <v>Tem OC</v>
      </c>
      <c r="G2965" s="2">
        <v>1</v>
      </c>
      <c r="H2965" s="102">
        <f>G2965-I2965</f>
        <v>0</v>
      </c>
      <c r="I2965" s="103">
        <v>1</v>
      </c>
      <c r="J2965" s="4">
        <v>45810</v>
      </c>
      <c r="K2965" s="180">
        <v>45819</v>
      </c>
      <c r="L2965" s="3" t="s">
        <v>20152</v>
      </c>
      <c r="M2965" s="104" t="str">
        <f ca="1">IF(OR(N2965="", N2965=0), "", IF(N2965&gt;TODAY(), "No prazo", "Atrasado"))</f>
        <v>Atrasado</v>
      </c>
      <c r="N2965" s="104">
        <f>IFERROR(K2965 + VALUE(LEFT(L2965, FIND(" ", L2965) - 1)), "")</f>
        <v>45820</v>
      </c>
      <c r="O2965" s="105">
        <f>IF(_xlfn.DAYS(K2965,J2965)&lt;0, "Aguardando OC", _xlfn.DAYS(K2965,J2965))</f>
        <v>9</v>
      </c>
      <c r="P2965" s="14">
        <v>405595</v>
      </c>
      <c r="Q2965" s="12"/>
      <c r="R2965" s="14">
        <v>168940</v>
      </c>
      <c r="S2965" s="2">
        <v>221</v>
      </c>
      <c r="T2965" s="65" t="s">
        <v>1029</v>
      </c>
      <c r="U2965" s="21">
        <v>227.96</v>
      </c>
      <c r="V2965" s="2">
        <v>13341</v>
      </c>
      <c r="W2965" s="105" t="str">
        <f>IFERROR(VLOOKUP(V2965, Fornecedores!A:C, 3, FALSE), "")</f>
        <v>DISMA DISTRIBUIDORA</v>
      </c>
      <c r="X2965" s="105" t="str">
        <f>IFERROR(VLOOKUP(V2965, Fornecedores!A:E, 5, FALSE), "")</f>
        <v>Araçatuba</v>
      </c>
      <c r="Y2965" s="105" t="str">
        <f>IFERROR(VLOOKUP(V2965, Fornecedores!A:F, 6, FALSE), "")</f>
        <v>SP</v>
      </c>
      <c r="Z2965" s="101" t="str">
        <f>IF(H2965=0, "Pedido entregue!", "Pendente")</f>
        <v>Pedido entregue!</v>
      </c>
      <c r="AB2965" s="132" t="str">
        <f>IF(Z2965="Pedido Entregue!", IF(AA2965=1, "Retirado do Almoxarifado", IF(AA2965=2, "Material devolvido", "Aguardando retirada")), IF(Z2965="Pendente", "Entrega pendente", ""))</f>
        <v>Aguardando retirada</v>
      </c>
      <c r="AC2965" s="18">
        <v>1</v>
      </c>
      <c r="AD2965" s="18">
        <f>AC2965/SUMIF($P:$P,P2965,$AC:$AC)</f>
        <v>1</v>
      </c>
      <c r="AE2965" s="18">
        <f>IF(R2965=0,0,AC2965/SUMIF($R:$R,R2965,$AC:$AC))</f>
        <v>0.125</v>
      </c>
      <c r="AF2965" s="18">
        <f>IF(R2965=0,1,0)</f>
        <v>0</v>
      </c>
      <c r="AH2965" t="str">
        <f>TEXT(J2965,"MMMM")</f>
        <v>junho</v>
      </c>
    </row>
    <row r="2966" spans="1:34" ht="12.75" hidden="1" customHeight="1" x14ac:dyDescent="0.25">
      <c r="A2966" s="90" t="str">
        <f>IF(C2966="Oficina Diversos","Oficina Geral",
IF(ISNUMBER(FIND("Estoque - Colhedoras",C2966)),"Colhedoras",IF(ISNUMBER(FIND("Caldeiraria",C2966)),"Caldeiraria",IF(ISNUMBER(FIND("Borracharia",C2966)),"Borracharia",IF(ISNUMBER(FIND("Lubrificação",C2966)),"Lubrificação",
IF(ISNUMBER(FIND("Estoque - Carregadeiras",C2966)),"Carregadeiras",IF(ISNUMBER(FIND("Estoque - Veic. Leves",C2966)),"Veic. Leves",
IF(ISNUMBER(FIND("Estoque - Caminhões",C2966)),"Caminhões",IF(ISNUMBER(FIND("Estoque - Transbordos",C2966)),"Transbordos",
IF(ISNUMBER(FIND("Estoque - Tratores",C2966)),"Tratores",
IF(ISNUMBER(FIND("Estoque - Máquinas pesadas",C2966)),"Máquinas pesadas",
IF(ISNUMBER(FIND("Estoque - Reboques",C2966)),"Reboques",
IF(C2966="Estoque","Estoque",
IF(AND(ISNUMBER(C2966),C2966&gt;1000,C2966&lt;2000),"Caminhões",
IF(AND(ISNUMBER(C2966),C2966&gt;2000,C2966&lt;3000),"Tratores",
IF(AND(ISNUMBER(C2966),C2966&gt;3000,C2966&lt;4000),"Carregadeiras",
IF(AND(ISNUMBER(C2966),C2966&gt;4000,C2966&lt;5000),"Máquinas pesadas",
IF(AND(ISNUMBER(C2966),C2966&gt;5000,C2966&lt;6000),"Colhedoras",
IF(AND(ISNUMBER(C2966),C2966&gt;7000,C2966&lt;8000),"Irrigação",
IF(AND(ISNUMBER(C2966),C2966&gt;8000,C2966&lt;9000),"Reboques",IF(AND(ISNUMBER(C2966),C2966&gt;0,C2966&lt;1000),"Veic. Leves","")))))))))))))))))))))</f>
        <v>Tratores</v>
      </c>
      <c r="C2966" s="126">
        <v>2048</v>
      </c>
      <c r="D2966" s="2">
        <v>92059</v>
      </c>
      <c r="E2966" s="3" t="s">
        <v>20211</v>
      </c>
      <c r="F2966" s="101" t="str">
        <f>IF(ISBLANK(K2966), "Apenas Solicitação", "Tem OC")</f>
        <v>Tem OC</v>
      </c>
      <c r="G2966" s="2">
        <v>2</v>
      </c>
      <c r="H2966" s="102">
        <f>G2966-I2966</f>
        <v>0</v>
      </c>
      <c r="I2966" s="103">
        <v>2</v>
      </c>
      <c r="J2966" s="4">
        <v>45810</v>
      </c>
      <c r="K2966" s="180">
        <v>45819</v>
      </c>
      <c r="L2966" s="3" t="s">
        <v>20163</v>
      </c>
      <c r="M2966" s="104" t="str">
        <f ca="1">IF(OR(N2966="", N2966=0), "", IF(N2966&gt;TODAY(), "No prazo", "Atrasado"))</f>
        <v>Atrasado</v>
      </c>
      <c r="N2966" s="104">
        <f>IFERROR(K2966 + VALUE(LEFT(L2966, FIND(" ", L2966) - 1)), "")</f>
        <v>45824</v>
      </c>
      <c r="O2966" s="105">
        <f>IF(_xlfn.DAYS(K2966,J2966)&lt;0, "Aguardando OC", _xlfn.DAYS(K2966,J2966))</f>
        <v>9</v>
      </c>
      <c r="P2966" s="14">
        <v>405597</v>
      </c>
      <c r="Q2966" s="12"/>
      <c r="R2966" s="14">
        <v>168940</v>
      </c>
      <c r="S2966" s="2">
        <v>221</v>
      </c>
      <c r="T2966" s="65" t="s">
        <v>1029</v>
      </c>
      <c r="U2966" s="21">
        <v>55.94</v>
      </c>
      <c r="V2966" s="2">
        <v>13341</v>
      </c>
      <c r="W2966" s="105" t="str">
        <f>IFERROR(VLOOKUP(V2966, Fornecedores!A:C, 3, FALSE), "")</f>
        <v>DISMA DISTRIBUIDORA</v>
      </c>
      <c r="X2966" s="105" t="str">
        <f>IFERROR(VLOOKUP(V2966, Fornecedores!A:E, 5, FALSE), "")</f>
        <v>Araçatuba</v>
      </c>
      <c r="Y2966" s="105" t="str">
        <f>IFERROR(VLOOKUP(V2966, Fornecedores!A:F, 6, FALSE), "")</f>
        <v>SP</v>
      </c>
      <c r="Z2966" s="101" t="str">
        <f>IF(H2966=0, "Pedido entregue!", "Pendente")</f>
        <v>Pedido entregue!</v>
      </c>
      <c r="AB2966" s="132" t="str">
        <f>IF(Z2966="Pedido Entregue!", IF(AA2966=1, "Retirado do Almoxarifado", IF(AA2966=2, "Material devolvido", "Aguardando retirada")), IF(Z2966="Pendente", "Entrega pendente", ""))</f>
        <v>Aguardando retirada</v>
      </c>
      <c r="AC2966" s="18">
        <v>1</v>
      </c>
      <c r="AD2966" s="18">
        <f>AC2966/SUMIF($P:$P,P2966,$AC:$AC)</f>
        <v>1</v>
      </c>
      <c r="AE2966" s="18">
        <f>IF(R2966=0,0,AC2966/SUMIF($R:$R,R2966,$AC:$AC))</f>
        <v>0.125</v>
      </c>
      <c r="AF2966" s="18">
        <f>IF(R2966=0,1,0)</f>
        <v>0</v>
      </c>
      <c r="AH2966" t="str">
        <f>TEXT(J2966,"MMMM")</f>
        <v>junho</v>
      </c>
    </row>
    <row r="2967" spans="1:34" ht="12.75" hidden="1" customHeight="1" x14ac:dyDescent="0.25">
      <c r="A2967" s="90" t="str">
        <f>IF(C2967="Oficina Diversos","Oficina Geral",
IF(ISNUMBER(FIND("Estoque - Colhedoras",C2967)),"Colhedoras",IF(ISNUMBER(FIND("Caldeiraria",C2967)),"Caldeiraria",IF(ISNUMBER(FIND("Borracharia",C2967)),"Borracharia",IF(ISNUMBER(FIND("Lubrificação",C2967)),"Lubrificação",
IF(ISNUMBER(FIND("Estoque - Carregadeiras",C2967)),"Carregadeiras",IF(ISNUMBER(FIND("Estoque - Veic. Leves",C2967)),"Veic. Leves",
IF(ISNUMBER(FIND("Estoque - Caminhões",C2967)),"Caminhões",IF(ISNUMBER(FIND("Estoque - Transbordos",C2967)),"Transbordos",
IF(ISNUMBER(FIND("Estoque - Tratores",C2967)),"Tratores",
IF(ISNUMBER(FIND("Estoque - Máquinas pesadas",C2967)),"Máquinas pesadas",
IF(ISNUMBER(FIND("Estoque - Reboques",C2967)),"Reboques",
IF(C2967="Estoque","Estoque",
IF(AND(ISNUMBER(C2967),C2967&gt;1000,C2967&lt;2000),"Caminhões",
IF(AND(ISNUMBER(C2967),C2967&gt;2000,C2967&lt;3000),"Tratores",
IF(AND(ISNUMBER(C2967),C2967&gt;3000,C2967&lt;4000),"Carregadeiras",
IF(AND(ISNUMBER(C2967),C2967&gt;4000,C2967&lt;5000),"Máquinas pesadas",
IF(AND(ISNUMBER(C2967),C2967&gt;5000,C2967&lt;6000),"Colhedoras",
IF(AND(ISNUMBER(C2967),C2967&gt;7000,C2967&lt;8000),"Irrigação",
IF(AND(ISNUMBER(C2967),C2967&gt;8000,C2967&lt;9000),"Reboques",IF(AND(ISNUMBER(C2967),C2967&gt;0,C2967&lt;1000),"Veic. Leves","")))))))))))))))))))))</f>
        <v>Tratores</v>
      </c>
      <c r="C2967" s="126">
        <v>2052</v>
      </c>
      <c r="D2967" s="2">
        <v>92060</v>
      </c>
      <c r="E2967" s="3" t="s">
        <v>20212</v>
      </c>
      <c r="F2967" s="101" t="str">
        <f>IF(ISBLANK(K2967), "Apenas Solicitação", "Tem OC")</f>
        <v>Tem OC</v>
      </c>
      <c r="G2967" s="2">
        <v>2</v>
      </c>
      <c r="H2967" s="102">
        <f>G2967-I2967</f>
        <v>0</v>
      </c>
      <c r="I2967" s="103">
        <v>2</v>
      </c>
      <c r="J2967" s="4">
        <v>45810</v>
      </c>
      <c r="K2967" s="180">
        <v>45819</v>
      </c>
      <c r="L2967" s="3" t="s">
        <v>20163</v>
      </c>
      <c r="M2967" s="104" t="str">
        <f ca="1">IF(OR(N2967="", N2967=0), "", IF(N2967&gt;TODAY(), "No prazo", "Atrasado"))</f>
        <v>Atrasado</v>
      </c>
      <c r="N2967" s="104">
        <f>IFERROR(K2967 + VALUE(LEFT(L2967, FIND(" ", L2967) - 1)), "")</f>
        <v>45824</v>
      </c>
      <c r="O2967" s="105">
        <f>IF(_xlfn.DAYS(K2967,J2967)&lt;0, "Aguardando OC", _xlfn.DAYS(K2967,J2967))</f>
        <v>9</v>
      </c>
      <c r="P2967" s="14">
        <v>405599</v>
      </c>
      <c r="Q2967" s="12"/>
      <c r="R2967" s="14">
        <v>168940</v>
      </c>
      <c r="S2967" s="2">
        <v>221</v>
      </c>
      <c r="T2967" s="65" t="s">
        <v>1029</v>
      </c>
      <c r="U2967" s="21">
        <v>138.63999999999999</v>
      </c>
      <c r="V2967" s="2">
        <v>13341</v>
      </c>
      <c r="W2967" s="105" t="str">
        <f>IFERROR(VLOOKUP(V2967, Fornecedores!A:C, 3, FALSE), "")</f>
        <v>DISMA DISTRIBUIDORA</v>
      </c>
      <c r="X2967" s="105" t="str">
        <f>IFERROR(VLOOKUP(V2967, Fornecedores!A:E, 5, FALSE), "")</f>
        <v>Araçatuba</v>
      </c>
      <c r="Y2967" s="105" t="str">
        <f>IFERROR(VLOOKUP(V2967, Fornecedores!A:F, 6, FALSE), "")</f>
        <v>SP</v>
      </c>
      <c r="Z2967" s="101" t="str">
        <f>IF(H2967=0, "Pedido entregue!", "Pendente")</f>
        <v>Pedido entregue!</v>
      </c>
      <c r="AB2967" s="132" t="str">
        <f>IF(Z2967="Pedido Entregue!", IF(AA2967=1, "Retirado do Almoxarifado", IF(AA2967=2, "Material devolvido", "Aguardando retirada")), IF(Z2967="Pendente", "Entrega pendente", ""))</f>
        <v>Aguardando retirada</v>
      </c>
      <c r="AC2967" s="18">
        <v>1</v>
      </c>
      <c r="AD2967" s="18">
        <f>AC2967/SUMIF($P:$P,P2967,$AC:$AC)</f>
        <v>1</v>
      </c>
      <c r="AE2967" s="18">
        <f>IF(R2967=0,0,AC2967/SUMIF($R:$R,R2967,$AC:$AC))</f>
        <v>0.125</v>
      </c>
      <c r="AF2967" s="18">
        <f>IF(R2967=0,1,0)</f>
        <v>0</v>
      </c>
      <c r="AH2967" t="str">
        <f>TEXT(J2967,"MMMM")</f>
        <v>junho</v>
      </c>
    </row>
    <row r="2968" spans="1:34" ht="12.75" hidden="1" customHeight="1" x14ac:dyDescent="0.25">
      <c r="A2968" s="90" t="str">
        <f>IF(C2968="Oficina Diversos","Oficina Geral",
IF(ISNUMBER(FIND("Estoque - Colhedoras",C2968)),"Colhedoras",IF(ISNUMBER(FIND("Caldeiraria",C2968)),"Caldeiraria",IF(ISNUMBER(FIND("Borracharia",C2968)),"Borracharia",IF(ISNUMBER(FIND("Lubrificação",C2968)),"Lubrificação",
IF(ISNUMBER(FIND("Estoque - Carregadeiras",C2968)),"Carregadeiras",IF(ISNUMBER(FIND("Estoque - Veic. Leves",C2968)),"Veic. Leves",
IF(ISNUMBER(FIND("Estoque - Caminhões",C2968)),"Caminhões",IF(ISNUMBER(FIND("Estoque - Transbordos",C2968)),"Transbordos",
IF(ISNUMBER(FIND("Estoque - Tratores",C2968)),"Tratores",
IF(ISNUMBER(FIND("Estoque - Máquinas pesadas",C2968)),"Máquinas pesadas",
IF(ISNUMBER(FIND("Estoque - Reboques",C2968)),"Reboques",
IF(C2968="Estoque","Estoque",
IF(AND(ISNUMBER(C2968),C2968&gt;1000,C2968&lt;2000),"Caminhões",
IF(AND(ISNUMBER(C2968),C2968&gt;2000,C2968&lt;3000),"Tratores",
IF(AND(ISNUMBER(C2968),C2968&gt;3000,C2968&lt;4000),"Carregadeiras",
IF(AND(ISNUMBER(C2968),C2968&gt;4000,C2968&lt;5000),"Máquinas pesadas",
IF(AND(ISNUMBER(C2968),C2968&gt;5000,C2968&lt;6000),"Colhedoras",
IF(AND(ISNUMBER(C2968),C2968&gt;7000,C2968&lt;8000),"Irrigação",
IF(AND(ISNUMBER(C2968),C2968&gt;8000,C2968&lt;9000),"Reboques",IF(AND(ISNUMBER(C2968),C2968&gt;0,C2968&lt;1000),"Veic. Leves","")))))))))))))))))))))</f>
        <v>Tratores</v>
      </c>
      <c r="C2968" s="126">
        <v>2052</v>
      </c>
      <c r="D2968" s="2">
        <v>92061</v>
      </c>
      <c r="E2968" s="3" t="s">
        <v>20213</v>
      </c>
      <c r="F2968" s="101" t="str">
        <f>IF(ISBLANK(K2968), "Apenas Solicitação", "Tem OC")</f>
        <v>Tem OC</v>
      </c>
      <c r="G2968" s="2">
        <v>2</v>
      </c>
      <c r="H2968" s="102">
        <f>G2968-I2968</f>
        <v>0</v>
      </c>
      <c r="I2968" s="103">
        <v>2</v>
      </c>
      <c r="J2968" s="4">
        <v>45810</v>
      </c>
      <c r="K2968" s="180">
        <v>45819</v>
      </c>
      <c r="L2968" s="3" t="s">
        <v>20163</v>
      </c>
      <c r="M2968" s="104" t="str">
        <f ca="1">IF(OR(N2968="", N2968=0), "", IF(N2968&gt;TODAY(), "No prazo", "Atrasado"))</f>
        <v>Atrasado</v>
      </c>
      <c r="N2968" s="104">
        <f>IFERROR(K2968 + VALUE(LEFT(L2968, FIND(" ", L2968) - 1)), "")</f>
        <v>45824</v>
      </c>
      <c r="O2968" s="105">
        <f>IF(_xlfn.DAYS(K2968,J2968)&lt;0, "Aguardando OC", _xlfn.DAYS(K2968,J2968))</f>
        <v>9</v>
      </c>
      <c r="P2968" s="14">
        <v>405600</v>
      </c>
      <c r="Q2968" s="12"/>
      <c r="R2968" s="14">
        <v>168940</v>
      </c>
      <c r="S2968" s="2">
        <v>221</v>
      </c>
      <c r="T2968" s="65" t="s">
        <v>1029</v>
      </c>
      <c r="U2968" s="21">
        <v>138.74</v>
      </c>
      <c r="V2968" s="2">
        <v>13341</v>
      </c>
      <c r="W2968" s="105" t="str">
        <f>IFERROR(VLOOKUP(V2968, Fornecedores!A:C, 3, FALSE), "")</f>
        <v>DISMA DISTRIBUIDORA</v>
      </c>
      <c r="X2968" s="105" t="str">
        <f>IFERROR(VLOOKUP(V2968, Fornecedores!A:E, 5, FALSE), "")</f>
        <v>Araçatuba</v>
      </c>
      <c r="Y2968" s="105" t="str">
        <f>IFERROR(VLOOKUP(V2968, Fornecedores!A:F, 6, FALSE), "")</f>
        <v>SP</v>
      </c>
      <c r="Z2968" s="101" t="str">
        <f>IF(H2968=0, "Pedido entregue!", "Pendente")</f>
        <v>Pedido entregue!</v>
      </c>
      <c r="AB2968" s="132" t="str">
        <f>IF(Z2968="Pedido Entregue!", IF(AA2968=1, "Retirado do Almoxarifado", IF(AA2968=2, "Material devolvido", "Aguardando retirada")), IF(Z2968="Pendente", "Entrega pendente", ""))</f>
        <v>Aguardando retirada</v>
      </c>
      <c r="AC2968" s="18">
        <v>1</v>
      </c>
      <c r="AD2968" s="18">
        <f>AC2968/SUMIF($P:$P,P2968,$AC:$AC)</f>
        <v>1</v>
      </c>
      <c r="AE2968" s="18">
        <f>IF(R2968=0,0,AC2968/SUMIF($R:$R,R2968,$AC:$AC))</f>
        <v>0.125</v>
      </c>
      <c r="AF2968" s="18">
        <f>IF(R2968=0,1,0)</f>
        <v>0</v>
      </c>
      <c r="AH2968" t="str">
        <f>TEXT(J2968,"MMMM")</f>
        <v>junho</v>
      </c>
    </row>
    <row r="2969" spans="1:34" ht="12.75" hidden="1" customHeight="1" x14ac:dyDescent="0.25">
      <c r="A2969" s="90" t="str">
        <f>IF(C2969="Oficina Diversos","Oficina Geral",
IF(ISNUMBER(FIND("Estoque - Colhedoras",C2969)),"Colhedoras",IF(ISNUMBER(FIND("Caldeiraria",C2969)),"Caldeiraria",IF(ISNUMBER(FIND("Borracharia",C2969)),"Borracharia",IF(ISNUMBER(FIND("Lubrificação",C2969)),"Lubrificação",
IF(ISNUMBER(FIND("Estoque - Carregadeiras",C2969)),"Carregadeiras",IF(ISNUMBER(FIND("Estoque - Veic. Leves",C2969)),"Veic. Leves",
IF(ISNUMBER(FIND("Estoque - Caminhões",C2969)),"Caminhões",IF(ISNUMBER(FIND("Estoque - Transbordos",C2969)),"Transbordos",
IF(ISNUMBER(FIND("Estoque - Tratores",C2969)),"Tratores",
IF(ISNUMBER(FIND("Estoque - Máquinas pesadas",C2969)),"Máquinas pesadas",
IF(ISNUMBER(FIND("Estoque - Reboques",C2969)),"Reboques",
IF(C2969="Estoque","Estoque",
IF(AND(ISNUMBER(C2969),C2969&gt;1000,C2969&lt;2000),"Caminhões",
IF(AND(ISNUMBER(C2969),C2969&gt;2000,C2969&lt;3000),"Tratores",
IF(AND(ISNUMBER(C2969),C2969&gt;3000,C2969&lt;4000),"Carregadeiras",
IF(AND(ISNUMBER(C2969),C2969&gt;4000,C2969&lt;5000),"Máquinas pesadas",
IF(AND(ISNUMBER(C2969),C2969&gt;5000,C2969&lt;6000),"Colhedoras",
IF(AND(ISNUMBER(C2969),C2969&gt;7000,C2969&lt;8000),"Irrigação",
IF(AND(ISNUMBER(C2969),C2969&gt;8000,C2969&lt;9000),"Reboques",IF(AND(ISNUMBER(C2969),C2969&gt;0,C2969&lt;1000),"Veic. Leves","")))))))))))))))))))))</f>
        <v>Tratores</v>
      </c>
      <c r="C2969" s="126">
        <v>2052</v>
      </c>
      <c r="D2969" s="2">
        <v>92061</v>
      </c>
      <c r="E2969" s="3" t="s">
        <v>20213</v>
      </c>
      <c r="F2969" s="101" t="str">
        <f>IF(ISBLANK(K2969), "Apenas Solicitação", "Tem OC")</f>
        <v>Tem OC</v>
      </c>
      <c r="G2969" s="2">
        <v>2</v>
      </c>
      <c r="H2969" s="102">
        <f>G2969-I2969</f>
        <v>0</v>
      </c>
      <c r="I2969" s="103">
        <v>2</v>
      </c>
      <c r="J2969" s="4">
        <v>45810</v>
      </c>
      <c r="K2969" s="180">
        <v>45819</v>
      </c>
      <c r="L2969" s="3" t="s">
        <v>20163</v>
      </c>
      <c r="M2969" s="104" t="str">
        <f ca="1">IF(OR(N2969="", N2969=0), "", IF(N2969&gt;TODAY(), "No prazo", "Atrasado"))</f>
        <v>Atrasado</v>
      </c>
      <c r="N2969" s="104">
        <f>IFERROR(K2969 + VALUE(LEFT(L2969, FIND(" ", L2969) - 1)), "")</f>
        <v>45824</v>
      </c>
      <c r="O2969" s="105">
        <f>IF(_xlfn.DAYS(K2969,J2969)&lt;0, "Aguardando OC", _xlfn.DAYS(K2969,J2969))</f>
        <v>9</v>
      </c>
      <c r="P2969" s="14">
        <v>405601</v>
      </c>
      <c r="Q2969" s="12"/>
      <c r="R2969" s="14">
        <v>168940</v>
      </c>
      <c r="S2969" s="2">
        <v>221</v>
      </c>
      <c r="T2969" s="65" t="s">
        <v>1029</v>
      </c>
      <c r="U2969" s="21">
        <v>138.74</v>
      </c>
      <c r="V2969" s="2">
        <v>13341</v>
      </c>
      <c r="W2969" s="105" t="str">
        <f>IFERROR(VLOOKUP(V2969, Fornecedores!A:C, 3, FALSE), "")</f>
        <v>DISMA DISTRIBUIDORA</v>
      </c>
      <c r="X2969" s="105" t="str">
        <f>IFERROR(VLOOKUP(V2969, Fornecedores!A:E, 5, FALSE), "")</f>
        <v>Araçatuba</v>
      </c>
      <c r="Y2969" s="105" t="str">
        <f>IFERROR(VLOOKUP(V2969, Fornecedores!A:F, 6, FALSE), "")</f>
        <v>SP</v>
      </c>
      <c r="Z2969" s="101" t="str">
        <f>IF(H2969=0, "Pedido entregue!", "Pendente")</f>
        <v>Pedido entregue!</v>
      </c>
      <c r="AB2969" s="132" t="str">
        <f>IF(Z2969="Pedido Entregue!", IF(AA2969=1, "Retirado do Almoxarifado", IF(AA2969=2, "Material devolvido", "Aguardando retirada")), IF(Z2969="Pendente", "Entrega pendente", ""))</f>
        <v>Aguardando retirada</v>
      </c>
      <c r="AC2969" s="18">
        <v>1</v>
      </c>
      <c r="AD2969" s="18">
        <f>AC2969/SUMIF($P:$P,P2969,$AC:$AC)</f>
        <v>1</v>
      </c>
      <c r="AE2969" s="18">
        <f>IF(R2969=0,0,AC2969/SUMIF($R:$R,R2969,$AC:$AC))</f>
        <v>0.125</v>
      </c>
      <c r="AF2969" s="18">
        <f>IF(R2969=0,1,0)</f>
        <v>0</v>
      </c>
      <c r="AH2969" t="str">
        <f>TEXT(J2969,"MMMM")</f>
        <v>junho</v>
      </c>
    </row>
    <row r="2970" spans="1:34" ht="12.75" hidden="1" customHeight="1" x14ac:dyDescent="0.25">
      <c r="A2970" s="90" t="str">
        <f>IF(C2970="Oficina Diversos","Oficina Geral",
IF(ISNUMBER(FIND("Estoque - Colhedoras",C2970)),"Colhedoras",IF(ISNUMBER(FIND("Caldeiraria",C2970)),"Caldeiraria",IF(ISNUMBER(FIND("Borracharia",C2970)),"Borracharia",IF(ISNUMBER(FIND("Lubrificação",C2970)),"Lubrificação",
IF(ISNUMBER(FIND("Estoque - Carregadeiras",C2970)),"Carregadeiras",IF(ISNUMBER(FIND("Estoque - Veic. Leves",C2970)),"Veic. Leves",
IF(ISNUMBER(FIND("Estoque - Caminhões",C2970)),"Caminhões",IF(ISNUMBER(FIND("Estoque - Transbordos",C2970)),"Transbordos",
IF(ISNUMBER(FIND("Estoque - Tratores",C2970)),"Tratores",
IF(ISNUMBER(FIND("Estoque - Máquinas pesadas",C2970)),"Máquinas pesadas",
IF(ISNUMBER(FIND("Estoque - Reboques",C2970)),"Reboques",
IF(C2970="Estoque","Estoque",
IF(AND(ISNUMBER(C2970),C2970&gt;1000,C2970&lt;2000),"Caminhões",
IF(AND(ISNUMBER(C2970),C2970&gt;2000,C2970&lt;3000),"Tratores",
IF(AND(ISNUMBER(C2970),C2970&gt;3000,C2970&lt;4000),"Carregadeiras",
IF(AND(ISNUMBER(C2970),C2970&gt;4000,C2970&lt;5000),"Máquinas pesadas",
IF(AND(ISNUMBER(C2970),C2970&gt;5000,C2970&lt;6000),"Colhedoras",
IF(AND(ISNUMBER(C2970),C2970&gt;7000,C2970&lt;8000),"Irrigação",
IF(AND(ISNUMBER(C2970),C2970&gt;8000,C2970&lt;9000),"Reboques",IF(AND(ISNUMBER(C2970),C2970&gt;0,C2970&lt;1000),"Veic. Leves","")))))))))))))))))))))</f>
        <v>Tratores</v>
      </c>
      <c r="C2970" s="126">
        <v>2052</v>
      </c>
      <c r="D2970" s="2">
        <v>92062</v>
      </c>
      <c r="E2970" s="3" t="s">
        <v>20214</v>
      </c>
      <c r="F2970" s="101" t="str">
        <f>IF(ISBLANK(K2970), "Apenas Solicitação", "Tem OC")</f>
        <v>Tem OC</v>
      </c>
      <c r="G2970" s="2">
        <v>2</v>
      </c>
      <c r="H2970" s="102">
        <f>G2970-I2970</f>
        <v>0</v>
      </c>
      <c r="I2970" s="103">
        <v>2</v>
      </c>
      <c r="J2970" s="4">
        <v>45810</v>
      </c>
      <c r="K2970" s="180">
        <v>45819</v>
      </c>
      <c r="L2970" s="3" t="s">
        <v>20152</v>
      </c>
      <c r="M2970" s="104" t="str">
        <f ca="1">IF(OR(N2970="", N2970=0), "", IF(N2970&gt;TODAY(), "No prazo", "Atrasado"))</f>
        <v>Atrasado</v>
      </c>
      <c r="N2970" s="104">
        <f>IFERROR(K2970 + VALUE(LEFT(L2970, FIND(" ", L2970) - 1)), "")</f>
        <v>45820</v>
      </c>
      <c r="O2970" s="105">
        <f>IF(_xlfn.DAYS(K2970,J2970)&lt;0, "Aguardando OC", _xlfn.DAYS(K2970,J2970))</f>
        <v>9</v>
      </c>
      <c r="P2970" s="14">
        <v>405602</v>
      </c>
      <c r="Q2970" s="12"/>
      <c r="R2970" s="14">
        <v>168940</v>
      </c>
      <c r="S2970" s="2">
        <v>221</v>
      </c>
      <c r="T2970" s="65" t="s">
        <v>1029</v>
      </c>
      <c r="U2970" s="21">
        <v>485</v>
      </c>
      <c r="V2970" s="2">
        <v>13341</v>
      </c>
      <c r="W2970" s="105" t="str">
        <f>IFERROR(VLOOKUP(V2970, Fornecedores!A:C, 3, FALSE), "")</f>
        <v>DISMA DISTRIBUIDORA</v>
      </c>
      <c r="X2970" s="105" t="str">
        <f>IFERROR(VLOOKUP(V2970, Fornecedores!A:E, 5, FALSE), "")</f>
        <v>Araçatuba</v>
      </c>
      <c r="Y2970" s="105" t="str">
        <f>IFERROR(VLOOKUP(V2970, Fornecedores!A:F, 6, FALSE), "")</f>
        <v>SP</v>
      </c>
      <c r="Z2970" s="101" t="str">
        <f>IF(H2970=0, "Pedido entregue!", "Pendente")</f>
        <v>Pedido entregue!</v>
      </c>
      <c r="AB2970" s="132" t="str">
        <f>IF(Z2970="Pedido Entregue!", IF(AA2970=1, "Retirado do Almoxarifado", IF(AA2970=2, "Material devolvido", "Aguardando retirada")), IF(Z2970="Pendente", "Entrega pendente", ""))</f>
        <v>Aguardando retirada</v>
      </c>
      <c r="AC2970" s="18">
        <v>1</v>
      </c>
      <c r="AD2970" s="18">
        <f>AC2970/SUMIF($P:$P,P2970,$AC:$AC)</f>
        <v>1</v>
      </c>
      <c r="AE2970" s="18">
        <f>IF(R2970=0,0,AC2970/SUMIF($R:$R,R2970,$AC:$AC))</f>
        <v>0.125</v>
      </c>
      <c r="AF2970" s="18">
        <f>IF(R2970=0,1,0)</f>
        <v>0</v>
      </c>
      <c r="AH2970" t="str">
        <f>TEXT(J2970,"MMMM")</f>
        <v>junho</v>
      </c>
    </row>
    <row r="2971" spans="1:34" ht="12.75" hidden="1" customHeight="1" x14ac:dyDescent="0.25">
      <c r="A2971" s="90" t="str">
        <f>IF(C2971="Oficina Diversos","Oficina Geral",
IF(ISNUMBER(FIND("Estoque - Colhedoras",C2971)),"Colhedoras",IF(ISNUMBER(FIND("Caldeiraria",C2971)),"Caldeiraria",IF(ISNUMBER(FIND("Borracharia",C2971)),"Borracharia",IF(ISNUMBER(FIND("Lubrificação",C2971)),"Lubrificação",
IF(ISNUMBER(FIND("Estoque - Carregadeiras",C2971)),"Carregadeiras",IF(ISNUMBER(FIND("Estoque - Veic. Leves",C2971)),"Veic. Leves",
IF(ISNUMBER(FIND("Estoque - Caminhões",C2971)),"Caminhões",IF(ISNUMBER(FIND("Estoque - Transbordos",C2971)),"Transbordos",
IF(ISNUMBER(FIND("Estoque - Tratores",C2971)),"Tratores",
IF(ISNUMBER(FIND("Estoque - Máquinas pesadas",C2971)),"Máquinas pesadas",
IF(ISNUMBER(FIND("Estoque - Reboques",C2971)),"Reboques",
IF(C2971="Estoque","Estoque",
IF(AND(ISNUMBER(C2971),C2971&gt;1000,C2971&lt;2000),"Caminhões",
IF(AND(ISNUMBER(C2971),C2971&gt;2000,C2971&lt;3000),"Tratores",
IF(AND(ISNUMBER(C2971),C2971&gt;3000,C2971&lt;4000),"Carregadeiras",
IF(AND(ISNUMBER(C2971),C2971&gt;4000,C2971&lt;5000),"Máquinas pesadas",
IF(AND(ISNUMBER(C2971),C2971&gt;5000,C2971&lt;6000),"Colhedoras",
IF(AND(ISNUMBER(C2971),C2971&gt;7000,C2971&lt;8000),"Irrigação",
IF(AND(ISNUMBER(C2971),C2971&gt;8000,C2971&lt;9000),"Reboques",IF(AND(ISNUMBER(C2971),C2971&gt;0,C2971&lt;1000),"Veic. Leves","")))))))))))))))))))))</f>
        <v>Tratores</v>
      </c>
      <c r="C2971" s="126">
        <v>2052</v>
      </c>
      <c r="D2971" s="2">
        <v>92063</v>
      </c>
      <c r="E2971" s="3" t="s">
        <v>20215</v>
      </c>
      <c r="F2971" s="101" t="str">
        <f>IF(ISBLANK(K2971), "Apenas Solicitação", "Tem OC")</f>
        <v>Tem OC</v>
      </c>
      <c r="G2971" s="2">
        <v>2</v>
      </c>
      <c r="H2971" s="102">
        <f>G2971-I2971</f>
        <v>0</v>
      </c>
      <c r="I2971" s="103">
        <v>2</v>
      </c>
      <c r="J2971" s="4">
        <v>45810</v>
      </c>
      <c r="K2971" s="180">
        <v>45819</v>
      </c>
      <c r="L2971" s="3" t="s">
        <v>20163</v>
      </c>
      <c r="M2971" s="104" t="str">
        <f ca="1">IF(OR(N2971="", N2971=0), "", IF(N2971&gt;TODAY(), "No prazo", "Atrasado"))</f>
        <v>Atrasado</v>
      </c>
      <c r="N2971" s="104">
        <f>IFERROR(K2971 + VALUE(LEFT(L2971, FIND(" ", L2971) - 1)), "")</f>
        <v>45824</v>
      </c>
      <c r="O2971" s="105">
        <f>IF(_xlfn.DAYS(K2971,J2971)&lt;0, "Aguardando OC", _xlfn.DAYS(K2971,J2971))</f>
        <v>9</v>
      </c>
      <c r="P2971" s="14">
        <v>405603</v>
      </c>
      <c r="Q2971" s="12"/>
      <c r="R2971" s="14">
        <v>168940</v>
      </c>
      <c r="S2971" s="2">
        <v>221</v>
      </c>
      <c r="T2971" s="65" t="s">
        <v>1029</v>
      </c>
      <c r="U2971" s="21">
        <v>486</v>
      </c>
      <c r="V2971" s="2">
        <v>13341</v>
      </c>
      <c r="W2971" s="105" t="str">
        <f>IFERROR(VLOOKUP(V2971, Fornecedores!A:C, 3, FALSE), "")</f>
        <v>DISMA DISTRIBUIDORA</v>
      </c>
      <c r="X2971" s="105" t="str">
        <f>IFERROR(VLOOKUP(V2971, Fornecedores!A:E, 5, FALSE), "")</f>
        <v>Araçatuba</v>
      </c>
      <c r="Y2971" s="105" t="str">
        <f>IFERROR(VLOOKUP(V2971, Fornecedores!A:F, 6, FALSE), "")</f>
        <v>SP</v>
      </c>
      <c r="Z2971" s="101" t="str">
        <f>IF(H2971=0, "Pedido entregue!", "Pendente")</f>
        <v>Pedido entregue!</v>
      </c>
      <c r="AB2971" s="132" t="str">
        <f>IF(Z2971="Pedido Entregue!", IF(AA2971=1, "Retirado do Almoxarifado", IF(AA2971=2, "Material devolvido", "Aguardando retirada")), IF(Z2971="Pendente", "Entrega pendente", ""))</f>
        <v>Aguardando retirada</v>
      </c>
      <c r="AC2971" s="18">
        <v>1</v>
      </c>
      <c r="AD2971" s="18">
        <f>AC2971/SUMIF($P:$P,P2971,$AC:$AC)</f>
        <v>1</v>
      </c>
      <c r="AE2971" s="18">
        <f>IF(R2971=0,0,AC2971/SUMIF($R:$R,R2971,$AC:$AC))</f>
        <v>0.125</v>
      </c>
      <c r="AF2971" s="18">
        <f>IF(R2971=0,1,0)</f>
        <v>0</v>
      </c>
      <c r="AH2971" t="str">
        <f>TEXT(J2971,"MMMM")</f>
        <v>junho</v>
      </c>
    </row>
    <row r="2972" spans="1:34" ht="12.75" hidden="1" customHeight="1" x14ac:dyDescent="0.25">
      <c r="A2972" s="90" t="str">
        <f>IF(C2972="Oficina Diversos","Oficina Geral",
IF(ISNUMBER(FIND("Estoque - Colhedoras",C2972)),"Colhedoras",IF(ISNUMBER(FIND("Caldeiraria",C2972)),"Caldeiraria",IF(ISNUMBER(FIND("Borracharia",C2972)),"Borracharia",IF(ISNUMBER(FIND("Lubrificação",C2972)),"Lubrificação",
IF(ISNUMBER(FIND("Estoque - Carregadeiras",C2972)),"Carregadeiras",IF(ISNUMBER(FIND("Estoque - Veic. Leves",C2972)),"Veic. Leves",
IF(ISNUMBER(FIND("Estoque - Caminhões",C2972)),"Caminhões",IF(ISNUMBER(FIND("Estoque - Transbordos",C2972)),"Transbordos",
IF(ISNUMBER(FIND("Estoque - Tratores",C2972)),"Tratores",
IF(ISNUMBER(FIND("Estoque - Máquinas pesadas",C2972)),"Máquinas pesadas",
IF(ISNUMBER(FIND("Estoque - Reboques",C2972)),"Reboques",
IF(C2972="Estoque","Estoque",
IF(AND(ISNUMBER(C2972),C2972&gt;1000,C2972&lt;2000),"Caminhões",
IF(AND(ISNUMBER(C2972),C2972&gt;2000,C2972&lt;3000),"Tratores",
IF(AND(ISNUMBER(C2972),C2972&gt;3000,C2972&lt;4000),"Carregadeiras",
IF(AND(ISNUMBER(C2972),C2972&gt;4000,C2972&lt;5000),"Máquinas pesadas",
IF(AND(ISNUMBER(C2972),C2972&gt;5000,C2972&lt;6000),"Colhedoras",
IF(AND(ISNUMBER(C2972),C2972&gt;7000,C2972&lt;8000),"Irrigação",
IF(AND(ISNUMBER(C2972),C2972&gt;8000,C2972&lt;9000),"Reboques",IF(AND(ISNUMBER(C2972),C2972&gt;0,C2972&lt;1000),"Veic. Leves","")))))))))))))))))))))</f>
        <v>Tratores</v>
      </c>
      <c r="C2972" s="126">
        <v>2052</v>
      </c>
      <c r="D2972" s="2">
        <v>92064</v>
      </c>
      <c r="E2972" s="3" t="s">
        <v>20216</v>
      </c>
      <c r="F2972" s="101" t="str">
        <f>IF(ISBLANK(K2972), "Apenas Solicitação", "Tem OC")</f>
        <v>Tem OC</v>
      </c>
      <c r="G2972" s="2">
        <v>4</v>
      </c>
      <c r="H2972" s="102">
        <f>G2972-I2972</f>
        <v>0</v>
      </c>
      <c r="I2972" s="103">
        <v>4</v>
      </c>
      <c r="J2972" s="4">
        <v>45810</v>
      </c>
      <c r="K2972" s="180">
        <v>45819</v>
      </c>
      <c r="L2972" s="3" t="s">
        <v>20163</v>
      </c>
      <c r="M2972" s="104" t="str">
        <f ca="1">IF(OR(N2972="", N2972=0), "", IF(N2972&gt;TODAY(), "No prazo", "Atrasado"))</f>
        <v>Atrasado</v>
      </c>
      <c r="N2972" s="104">
        <f>IFERROR(K2972 + VALUE(LEFT(L2972, FIND(" ", L2972) - 1)), "")</f>
        <v>45824</v>
      </c>
      <c r="O2972" s="105">
        <f>IF(_xlfn.DAYS(K2972,J2972)&lt;0, "Aguardando OC", _xlfn.DAYS(K2972,J2972))</f>
        <v>9</v>
      </c>
      <c r="P2972" s="14">
        <v>405605</v>
      </c>
      <c r="Q2972" s="12"/>
      <c r="R2972" s="14">
        <v>168940</v>
      </c>
      <c r="S2972" s="2">
        <v>221</v>
      </c>
      <c r="T2972" s="65" t="s">
        <v>1029</v>
      </c>
      <c r="U2972" s="21">
        <v>147.44</v>
      </c>
      <c r="V2972" s="2">
        <v>13341</v>
      </c>
      <c r="W2972" s="105" t="str">
        <f>IFERROR(VLOOKUP(V2972, Fornecedores!A:C, 3, FALSE), "")</f>
        <v>DISMA DISTRIBUIDORA</v>
      </c>
      <c r="X2972" s="105" t="str">
        <f>IFERROR(VLOOKUP(V2972, Fornecedores!A:E, 5, FALSE), "")</f>
        <v>Araçatuba</v>
      </c>
      <c r="Y2972" s="105" t="str">
        <f>IFERROR(VLOOKUP(V2972, Fornecedores!A:F, 6, FALSE), "")</f>
        <v>SP</v>
      </c>
      <c r="Z2972" s="101" t="str">
        <f>IF(H2972=0, "Pedido entregue!", "Pendente")</f>
        <v>Pedido entregue!</v>
      </c>
      <c r="AB2972" s="132" t="str">
        <f>IF(Z2972="Pedido Entregue!", IF(AA2972=1, "Retirado do Almoxarifado", IF(AA2972=2, "Material devolvido", "Aguardando retirada")), IF(Z2972="Pendente", "Entrega pendente", ""))</f>
        <v>Aguardando retirada</v>
      </c>
      <c r="AC2972" s="18">
        <v>1</v>
      </c>
      <c r="AD2972" s="18">
        <f>AC2972/SUMIF($P:$P,P2972,$AC:$AC)</f>
        <v>1</v>
      </c>
      <c r="AE2972" s="18">
        <f>IF(R2972=0,0,AC2972/SUMIF($R:$R,R2972,$AC:$AC))</f>
        <v>0.125</v>
      </c>
      <c r="AF2972" s="18">
        <f>IF(R2972=0,1,0)</f>
        <v>0</v>
      </c>
      <c r="AH2972" t="str">
        <f>TEXT(J2972,"MMMM")</f>
        <v>junho</v>
      </c>
    </row>
    <row r="2973" spans="1:34" ht="12.75" hidden="1" customHeight="1" x14ac:dyDescent="0.25">
      <c r="A2973" s="90" t="str">
        <f>IF(C2973="Oficina Diversos","Oficina Geral",
IF(ISNUMBER(FIND("Estoque - Colhedoras",C2973)),"Colhedoras",IF(ISNUMBER(FIND("Caldeiraria",C2973)),"Caldeiraria",IF(ISNUMBER(FIND("Borracharia",C2973)),"Borracharia",IF(ISNUMBER(FIND("Lubrificação",C2973)),"Lubrificação",
IF(ISNUMBER(FIND("Estoque - Carregadeiras",C2973)),"Carregadeiras",IF(ISNUMBER(FIND("Estoque - Veic. Leves",C2973)),"Veic. Leves",
IF(ISNUMBER(FIND("Estoque - Caminhões",C2973)),"Caminhões",IF(ISNUMBER(FIND("Estoque - Transbordos",C2973)),"Transbordos",
IF(ISNUMBER(FIND("Estoque - Tratores",C2973)),"Tratores",
IF(ISNUMBER(FIND("Estoque - Máquinas pesadas",C2973)),"Máquinas pesadas",
IF(ISNUMBER(FIND("Estoque - Reboques",C2973)),"Reboques",
IF(C2973="Estoque","Estoque",
IF(AND(ISNUMBER(C2973),C2973&gt;1000,C2973&lt;2000),"Caminhões",
IF(AND(ISNUMBER(C2973),C2973&gt;2000,C2973&lt;3000),"Tratores",
IF(AND(ISNUMBER(C2973),C2973&gt;3000,C2973&lt;4000),"Carregadeiras",
IF(AND(ISNUMBER(C2973),C2973&gt;4000,C2973&lt;5000),"Máquinas pesadas",
IF(AND(ISNUMBER(C2973),C2973&gt;5000,C2973&lt;6000),"Colhedoras",
IF(AND(ISNUMBER(C2973),C2973&gt;7000,C2973&lt;8000),"Irrigação",
IF(AND(ISNUMBER(C2973),C2973&gt;8000,C2973&lt;9000),"Reboques",IF(AND(ISNUMBER(C2973),C2973&gt;0,C2973&lt;1000),"Veic. Leves","")))))))))))))))))))))</f>
        <v>Tratores</v>
      </c>
      <c r="C2973" s="126">
        <v>2024</v>
      </c>
      <c r="D2973" s="2">
        <v>92065</v>
      </c>
      <c r="E2973" s="3" t="s">
        <v>20224</v>
      </c>
      <c r="F2973" s="101" t="str">
        <f>IF(ISBLANK(K2973), "Apenas Solicitação", "Tem OC")</f>
        <v>Tem OC</v>
      </c>
      <c r="G2973" s="2">
        <v>4</v>
      </c>
      <c r="H2973" s="102">
        <f>G2973-I2973</f>
        <v>0</v>
      </c>
      <c r="I2973" s="103">
        <v>4</v>
      </c>
      <c r="J2973" s="4">
        <v>45812</v>
      </c>
      <c r="K2973" s="180">
        <v>45819</v>
      </c>
      <c r="L2973" s="3" t="s">
        <v>20166</v>
      </c>
      <c r="M2973" s="104" t="str">
        <f ca="1">IF(OR(N2973="", N2973=0), "", IF(N2973&gt;TODAY(), "No prazo", "Atrasado"))</f>
        <v>Atrasado</v>
      </c>
      <c r="N2973" s="104">
        <f>IFERROR(K2973 + VALUE(LEFT(L2973, FIND(" ", L2973) - 1)), "")</f>
        <v>45823</v>
      </c>
      <c r="O2973" s="105">
        <f>IF(_xlfn.DAYS(K2973,J2973)&lt;0, "Aguardando OC", _xlfn.DAYS(K2973,J2973))</f>
        <v>7</v>
      </c>
      <c r="P2973" s="14">
        <v>405808</v>
      </c>
      <c r="Q2973" s="12"/>
      <c r="R2973" s="14">
        <v>168951</v>
      </c>
      <c r="S2973" s="2">
        <v>221</v>
      </c>
      <c r="T2973" s="65" t="s">
        <v>1029</v>
      </c>
      <c r="U2973" s="21">
        <v>1013.72</v>
      </c>
      <c r="V2973" s="2">
        <v>3465</v>
      </c>
      <c r="W2973" s="105" t="str">
        <f>IFERROR(VLOOKUP(V2973, Fornecedores!A:C, 3, FALSE), "")</f>
        <v>MAQNELSON AGRICOLA L</v>
      </c>
      <c r="X2973" s="105" t="str">
        <f>IFERROR(VLOOKUP(V2973, Fornecedores!A:E, 5, FALSE), "")</f>
        <v>Itumbiara</v>
      </c>
      <c r="Y2973" s="105" t="str">
        <f>IFERROR(VLOOKUP(V2973, Fornecedores!A:F, 6, FALSE), "")</f>
        <v>GO</v>
      </c>
      <c r="Z2973" s="101" t="str">
        <f>IF(H2973=0, "Pedido entregue!", "Pendente")</f>
        <v>Pedido entregue!</v>
      </c>
      <c r="AB2973" s="132" t="str">
        <f>IF(Z2973="Pedido Entregue!", IF(AA2973=1, "Retirado do Almoxarifado", IF(AA2973=2, "Material devolvido", "Aguardando retirada")), IF(Z2973="Pendente", "Entrega pendente", ""))</f>
        <v>Aguardando retirada</v>
      </c>
      <c r="AC2973" s="18">
        <v>1</v>
      </c>
      <c r="AD2973" s="18">
        <f>AC2973/SUMIF($P:$P,P2973,$AC:$AC)</f>
        <v>1</v>
      </c>
      <c r="AE2973" s="18">
        <f>IF(R2973=0,0,AC2973/SUMIF($R:$R,R2973,$AC:$AC))</f>
        <v>4.1666666666666664E-2</v>
      </c>
      <c r="AF2973" s="18">
        <f>IF(R2973=0,1,0)</f>
        <v>0</v>
      </c>
      <c r="AH2973" t="str">
        <f>TEXT(J2973,"MMMM")</f>
        <v>junho</v>
      </c>
    </row>
    <row r="2974" spans="1:34" ht="12.75" hidden="1" customHeight="1" x14ac:dyDescent="0.25">
      <c r="A2974" s="90" t="str">
        <f>IF(C2974="Oficina Diversos","Oficina Geral",
IF(ISNUMBER(FIND("Estoque - Colhedoras",C2974)),"Colhedoras",IF(ISNUMBER(FIND("Caldeiraria",C2974)),"Caldeiraria",IF(ISNUMBER(FIND("Borracharia",C2974)),"Borracharia",IF(ISNUMBER(FIND("Lubrificação",C2974)),"Lubrificação",
IF(ISNUMBER(FIND("Estoque - Carregadeiras",C2974)),"Carregadeiras",IF(ISNUMBER(FIND("Estoque - Veic. Leves",C2974)),"Veic. Leves",
IF(ISNUMBER(FIND("Estoque - Caminhões",C2974)),"Caminhões",IF(ISNUMBER(FIND("Estoque - Transbordos",C2974)),"Transbordos",
IF(ISNUMBER(FIND("Estoque - Tratores",C2974)),"Tratores",
IF(ISNUMBER(FIND("Estoque - Máquinas pesadas",C2974)),"Máquinas pesadas",
IF(ISNUMBER(FIND("Estoque - Reboques",C2974)),"Reboques",
IF(C2974="Estoque","Estoque",
IF(AND(ISNUMBER(C2974),C2974&gt;1000,C2974&lt;2000),"Caminhões",
IF(AND(ISNUMBER(C2974),C2974&gt;2000,C2974&lt;3000),"Tratores",
IF(AND(ISNUMBER(C2974),C2974&gt;3000,C2974&lt;4000),"Carregadeiras",
IF(AND(ISNUMBER(C2974),C2974&gt;4000,C2974&lt;5000),"Máquinas pesadas",
IF(AND(ISNUMBER(C2974),C2974&gt;5000,C2974&lt;6000),"Colhedoras",
IF(AND(ISNUMBER(C2974),C2974&gt;7000,C2974&lt;8000),"Irrigação",
IF(AND(ISNUMBER(C2974),C2974&gt;8000,C2974&lt;9000),"Reboques",IF(AND(ISNUMBER(C2974),C2974&gt;0,C2974&lt;1000),"Veic. Leves","")))))))))))))))))))))</f>
        <v>Tratores</v>
      </c>
      <c r="C2974" s="126">
        <v>2035</v>
      </c>
      <c r="D2974" s="2">
        <v>92073</v>
      </c>
      <c r="E2974" s="3" t="s">
        <v>20286</v>
      </c>
      <c r="F2974" s="101" t="str">
        <f>IF(ISBLANK(K2974), "Apenas Solicitação", "Tem OC")</f>
        <v>Tem OC</v>
      </c>
      <c r="G2974" s="2">
        <v>6</v>
      </c>
      <c r="H2974" s="102">
        <f>G2974-I2974</f>
        <v>0</v>
      </c>
      <c r="I2974" s="103">
        <v>6</v>
      </c>
      <c r="J2974" s="4">
        <v>45813</v>
      </c>
      <c r="K2974" s="180">
        <v>45819</v>
      </c>
      <c r="L2974" s="3" t="s">
        <v>20151</v>
      </c>
      <c r="M2974" s="104" t="str">
        <f ca="1">IF(OR(N2974="", N2974=0), "", IF(N2974&gt;TODAY(), "No prazo", "Atrasado"))</f>
        <v>Atrasado</v>
      </c>
      <c r="N2974" s="104">
        <f>IFERROR(K2974 + VALUE(LEFT(L2974, FIND(" ", L2974) - 1)), "")</f>
        <v>45819</v>
      </c>
      <c r="O2974" s="105">
        <f>IF(_xlfn.DAYS(K2974,J2974)&lt;0, "Aguardando OC", _xlfn.DAYS(K2974,J2974))</f>
        <v>6</v>
      </c>
      <c r="P2974" s="14">
        <v>406186</v>
      </c>
      <c r="Q2974" s="12"/>
      <c r="R2974" s="14">
        <v>168978</v>
      </c>
      <c r="S2974" s="2">
        <v>221</v>
      </c>
      <c r="T2974" s="65" t="s">
        <v>1029</v>
      </c>
      <c r="U2974" s="21">
        <v>30</v>
      </c>
      <c r="V2974" s="2">
        <v>14487</v>
      </c>
      <c r="W2974" s="105" t="str">
        <f>IFERROR(VLOOKUP(V2974, Fornecedores!A:C, 3, FALSE), "")</f>
        <v xml:space="preserve">FL TRATORES </v>
      </c>
      <c r="X2974" s="105" t="str">
        <f>IFERROR(VLOOKUP(V2974, Fornecedores!A:E, 5, FALSE), "")</f>
        <v>Recife</v>
      </c>
      <c r="Y2974" s="105" t="str">
        <f>IFERROR(VLOOKUP(V2974, Fornecedores!A:F, 6, FALSE), "")</f>
        <v>PE</v>
      </c>
      <c r="Z2974" s="101" t="str">
        <f>IF(H2974=0, "Pedido entregue!", "Pendente")</f>
        <v>Pedido entregue!</v>
      </c>
      <c r="AB2974" s="132" t="str">
        <f>IF(Z2974="Pedido Entregue!", IF(AA2974=1, "Retirado do Almoxarifado", IF(AA2974=2, "Material devolvido", "Aguardando retirada")), IF(Z2974="Pendente", "Entrega pendente", ""))</f>
        <v>Aguardando retirada</v>
      </c>
      <c r="AC2974" s="18">
        <v>1</v>
      </c>
      <c r="AD2974" s="18">
        <f>AC2974/SUMIF($P:$P,P2974,$AC:$AC)</f>
        <v>1</v>
      </c>
      <c r="AE2974" s="18">
        <f>IF(R2974=0,0,AC2974/SUMIF($R:$R,R2974,$AC:$AC))</f>
        <v>0.2</v>
      </c>
      <c r="AF2974" s="18">
        <f>IF(R2974=0,1,0)</f>
        <v>0</v>
      </c>
      <c r="AH2974" t="str">
        <f>TEXT(J2974,"MMMM")</f>
        <v>junho</v>
      </c>
    </row>
    <row r="2975" spans="1:34" ht="12.75" hidden="1" customHeight="1" x14ac:dyDescent="0.25">
      <c r="A2975" s="90" t="str">
        <f>IF(C2975="Oficina Diversos","Oficina Geral",
IF(ISNUMBER(FIND("Estoque - Colhedoras",C2975)),"Colhedoras",IF(ISNUMBER(FIND("Caldeiraria",C2975)),"Caldeiraria",IF(ISNUMBER(FIND("Borracharia",C2975)),"Borracharia",IF(ISNUMBER(FIND("Lubrificação",C2975)),"Lubrificação",
IF(ISNUMBER(FIND("Estoque - Carregadeiras",C2975)),"Carregadeiras",IF(ISNUMBER(FIND("Estoque - Veic. Leves",C2975)),"Veic. Leves",
IF(ISNUMBER(FIND("Estoque - Caminhões",C2975)),"Caminhões",IF(ISNUMBER(FIND("Estoque - Transbordos",C2975)),"Transbordos",
IF(ISNUMBER(FIND("Estoque - Tratores",C2975)),"Tratores",
IF(ISNUMBER(FIND("Estoque - Máquinas pesadas",C2975)),"Máquinas pesadas",
IF(ISNUMBER(FIND("Estoque - Reboques",C2975)),"Reboques",
IF(C2975="Estoque","Estoque",
IF(AND(ISNUMBER(C2975),C2975&gt;1000,C2975&lt;2000),"Caminhões",
IF(AND(ISNUMBER(C2975),C2975&gt;2000,C2975&lt;3000),"Tratores",
IF(AND(ISNUMBER(C2975),C2975&gt;3000,C2975&lt;4000),"Carregadeiras",
IF(AND(ISNUMBER(C2975),C2975&gt;4000,C2975&lt;5000),"Máquinas pesadas",
IF(AND(ISNUMBER(C2975),C2975&gt;5000,C2975&lt;6000),"Colhedoras",
IF(AND(ISNUMBER(C2975),C2975&gt;7000,C2975&lt;8000),"Irrigação",
IF(AND(ISNUMBER(C2975),C2975&gt;8000,C2975&lt;9000),"Reboques",IF(AND(ISNUMBER(C2975),C2975&gt;0,C2975&lt;1000),"Veic. Leves","")))))))))))))))))))))</f>
        <v>Tratores</v>
      </c>
      <c r="C2975" s="126">
        <v>2035</v>
      </c>
      <c r="D2975" s="2">
        <v>92074</v>
      </c>
      <c r="E2975" s="3" t="s">
        <v>20287</v>
      </c>
      <c r="F2975" s="101" t="str">
        <f>IF(ISBLANK(K2975), "Apenas Solicitação", "Tem OC")</f>
        <v>Tem OC</v>
      </c>
      <c r="G2975" s="2">
        <v>6</v>
      </c>
      <c r="H2975" s="102">
        <f>G2975-I2975</f>
        <v>0</v>
      </c>
      <c r="I2975" s="103">
        <v>6</v>
      </c>
      <c r="J2975" s="4">
        <v>45813</v>
      </c>
      <c r="K2975" s="180">
        <v>45819</v>
      </c>
      <c r="L2975" s="3" t="s">
        <v>20152</v>
      </c>
      <c r="M2975" s="104" t="str">
        <f ca="1">IF(OR(N2975="", N2975=0), "", IF(N2975&gt;TODAY(), "No prazo", "Atrasado"))</f>
        <v>Atrasado</v>
      </c>
      <c r="N2975" s="104">
        <f>IFERROR(K2975 + VALUE(LEFT(L2975, FIND(" ", L2975) - 1)), "")</f>
        <v>45820</v>
      </c>
      <c r="O2975" s="105">
        <f>IF(_xlfn.DAYS(K2975,J2975)&lt;0, "Aguardando OC", _xlfn.DAYS(K2975,J2975))</f>
        <v>6</v>
      </c>
      <c r="P2975" s="14">
        <v>406188</v>
      </c>
      <c r="Q2975" s="12"/>
      <c r="R2975" s="14">
        <v>168979</v>
      </c>
      <c r="S2975" s="2">
        <v>221</v>
      </c>
      <c r="T2975" s="65" t="s">
        <v>1029</v>
      </c>
      <c r="U2975" s="21">
        <v>5.76</v>
      </c>
      <c r="V2975" s="2">
        <v>13341</v>
      </c>
      <c r="W2975" s="105" t="str">
        <f>IFERROR(VLOOKUP(V2975, Fornecedores!A:C, 3, FALSE), "")</f>
        <v>DISMA DISTRIBUIDORA</v>
      </c>
      <c r="X2975" s="105" t="str">
        <f>IFERROR(VLOOKUP(V2975, Fornecedores!A:E, 5, FALSE), "")</f>
        <v>Araçatuba</v>
      </c>
      <c r="Y2975" s="105" t="str">
        <f>IFERROR(VLOOKUP(V2975, Fornecedores!A:F, 6, FALSE), "")</f>
        <v>SP</v>
      </c>
      <c r="Z2975" s="101" t="str">
        <f>IF(H2975=0, "Pedido entregue!", "Pendente")</f>
        <v>Pedido entregue!</v>
      </c>
      <c r="AB2975" s="132" t="str">
        <f>IF(Z2975="Pedido Entregue!", IF(AA2975=1, "Retirado do Almoxarifado", IF(AA2975=2, "Material devolvido", "Aguardando retirada")), IF(Z2975="Pendente", "Entrega pendente", ""))</f>
        <v>Aguardando retirada</v>
      </c>
      <c r="AC2975" s="18">
        <v>1</v>
      </c>
      <c r="AD2975" s="18">
        <f>AC2975/SUMIF($P:$P,P2975,$AC:$AC)</f>
        <v>1</v>
      </c>
      <c r="AE2975" s="18">
        <f>IF(R2975=0,0,AC2975/SUMIF($R:$R,R2975,$AC:$AC))</f>
        <v>0.16666666666666666</v>
      </c>
      <c r="AF2975" s="18">
        <f>IF(R2975=0,1,0)</f>
        <v>0</v>
      </c>
      <c r="AH2975" t="str">
        <f>TEXT(J2975,"MMMM")</f>
        <v>junho</v>
      </c>
    </row>
    <row r="2976" spans="1:34" ht="12.75" customHeight="1" x14ac:dyDescent="0.25">
      <c r="A2976" s="90" t="str">
        <f>IF(C2976="Oficina Diversos","Oficina Geral",
IF(ISNUMBER(FIND("Estoque - Colhedoras",C2976)),"Colhedoras",IF(ISNUMBER(FIND("Caldeiraria",C2976)),"Caldeiraria",IF(ISNUMBER(FIND("Borracharia",C2976)),"Borracharia",IF(ISNUMBER(FIND("Lubrificação",C2976)),"Lubrificação",
IF(ISNUMBER(FIND("Estoque - Carregadeiras",C2976)),"Carregadeiras",IF(ISNUMBER(FIND("Estoque - Veic. Leves",C2976)),"Veic. Leves",
IF(ISNUMBER(FIND("Estoque - Caminhões",C2976)),"Caminhões",IF(ISNUMBER(FIND("Estoque - Transbordos",C2976)),"Transbordos",
IF(ISNUMBER(FIND("Estoque - Tratores",C2976)),"Tratores",
IF(ISNUMBER(FIND("Estoque - Máquinas pesadas",C2976)),"Máquinas pesadas",
IF(ISNUMBER(FIND("Estoque - Reboques",C2976)),"Reboques",
IF(C2976="Estoque","Estoque",
IF(AND(ISNUMBER(C2976),C2976&gt;1000,C2976&lt;2000),"Caminhões",
IF(AND(ISNUMBER(C2976),C2976&gt;2000,C2976&lt;3000),"Tratores",
IF(AND(ISNUMBER(C2976),C2976&gt;3000,C2976&lt;4000),"Carregadeiras",
IF(AND(ISNUMBER(C2976),C2976&gt;4000,C2976&lt;5000),"Máquinas pesadas",
IF(AND(ISNUMBER(C2976),C2976&gt;5000,C2976&lt;6000),"Colhedoras",
IF(AND(ISNUMBER(C2976),C2976&gt;7000,C2976&lt;8000),"Irrigação",
IF(AND(ISNUMBER(C2976),C2976&gt;8000,C2976&lt;9000),"Reboques",IF(AND(ISNUMBER(C2976),C2976&gt;0,C2976&lt;1000),"Veic. Leves","")))))))))))))))))))))</f>
        <v>Caminhões</v>
      </c>
      <c r="C2976" s="171">
        <v>1004</v>
      </c>
      <c r="D2976" s="170">
        <v>92106</v>
      </c>
      <c r="E2976" s="173" t="s">
        <v>20225</v>
      </c>
      <c r="F2976" s="101" t="str">
        <f>IF(ISBLANK(K2976), "Apenas Solicitação", "Tem OC")</f>
        <v>Tem OC</v>
      </c>
      <c r="G2976" s="170">
        <v>1</v>
      </c>
      <c r="H2976" s="102">
        <f>G2976-I2976</f>
        <v>1</v>
      </c>
      <c r="I2976" s="103"/>
      <c r="J2976" s="174">
        <v>45812</v>
      </c>
      <c r="K2976" s="181">
        <v>45848</v>
      </c>
      <c r="L2976" s="173" t="s">
        <v>20151</v>
      </c>
      <c r="M2976" s="104" t="str">
        <f ca="1">IF(OR(N2976="", N2976=0), "", IF(N2976&gt;TODAY(), "No prazo", "Atrasado"))</f>
        <v>Atrasado</v>
      </c>
      <c r="N2976" s="104">
        <f>IFERROR(K2976 + VALUE(LEFT(L2976, FIND(" ", L2976) - 1)), "")</f>
        <v>45848</v>
      </c>
      <c r="O2976" s="105">
        <f>IF(_xlfn.DAYS(K2976,J2976)&lt;0, "Aguardando OC", _xlfn.DAYS(K2976,J2976))</f>
        <v>36</v>
      </c>
      <c r="P2976" s="201">
        <v>405840</v>
      </c>
      <c r="Q2976" s="12"/>
      <c r="R2976" s="201">
        <v>170727</v>
      </c>
      <c r="S2976" s="2">
        <v>221</v>
      </c>
      <c r="T2976" s="65" t="s">
        <v>1029</v>
      </c>
      <c r="U2976" s="175">
        <v>5373.09</v>
      </c>
      <c r="V2976" s="170">
        <v>3547</v>
      </c>
      <c r="W2976" s="105" t="str">
        <f>IFERROR(VLOOKUP(V2976, Fornecedores!A:C, 3, FALSE), "")</f>
        <v xml:space="preserve">IONICS              </v>
      </c>
      <c r="X2976" s="105" t="str">
        <f>IFERROR(VLOOKUP(V2976, Fornecedores!A:E, 5, FALSE), "")</f>
        <v>Florianópolis</v>
      </c>
      <c r="Y2976" s="105" t="str">
        <f>IFERROR(VLOOKUP(V2976, Fornecedores!A:F, 6, FALSE), "")</f>
        <v>SC</v>
      </c>
      <c r="Z2976" s="101" t="str">
        <f>IF(H2976=0, "Pedido entregue!", "Pendente")</f>
        <v>Pendente</v>
      </c>
      <c r="AB2976" s="132" t="str">
        <f>IF(Z2976="Pedido Entregue!", IF(AA2976=1, "Retirado do Almoxarifado", IF(AA2976=2, "Material devolvido", "Aguardando retirada")), IF(Z2976="Pendente", "Entrega pendente", ""))</f>
        <v>Entrega pendente</v>
      </c>
      <c r="AC2976" s="18">
        <v>1</v>
      </c>
      <c r="AD2976" s="18">
        <f>AC2976/SUMIF($P:$P,P2976,$AC:$AC)</f>
        <v>1</v>
      </c>
      <c r="AE2976" s="18">
        <f>IF(R2976=0,0,AC2976/SUMIF($R:$R,R2976,$AC:$AC))</f>
        <v>0.5</v>
      </c>
      <c r="AF2976" s="18">
        <f>IF(R2976=0,1,0)</f>
        <v>0</v>
      </c>
      <c r="AH2976" t="str">
        <f>TEXT(J2976,"MMMM")</f>
        <v>junho</v>
      </c>
    </row>
    <row r="2977" spans="1:34" ht="12.75" customHeight="1" x14ac:dyDescent="0.25">
      <c r="A2977" s="90" t="str">
        <f>IF(C2977="Oficina Diversos","Oficina Geral",
IF(ISNUMBER(FIND("Estoque - Colhedoras",C2977)),"Colhedoras",IF(ISNUMBER(FIND("Caldeiraria",C2977)),"Caldeiraria",IF(ISNUMBER(FIND("Borracharia",C2977)),"Borracharia",IF(ISNUMBER(FIND("Lubrificação",C2977)),"Lubrificação",
IF(ISNUMBER(FIND("Estoque - Carregadeiras",C2977)),"Carregadeiras",IF(ISNUMBER(FIND("Estoque - Veic. Leves",C2977)),"Veic. Leves",
IF(ISNUMBER(FIND("Estoque - Caminhões",C2977)),"Caminhões",IF(ISNUMBER(FIND("Estoque - Transbordos",C2977)),"Transbordos",
IF(ISNUMBER(FIND("Estoque - Tratores",C2977)),"Tratores",
IF(ISNUMBER(FIND("Estoque - Máquinas pesadas",C2977)),"Máquinas pesadas",
IF(ISNUMBER(FIND("Estoque - Reboques",C2977)),"Reboques",
IF(C2977="Estoque","Estoque",
IF(AND(ISNUMBER(C2977),C2977&gt;1000,C2977&lt;2000),"Caminhões",
IF(AND(ISNUMBER(C2977),C2977&gt;2000,C2977&lt;3000),"Tratores",
IF(AND(ISNUMBER(C2977),C2977&gt;3000,C2977&lt;4000),"Carregadeiras",
IF(AND(ISNUMBER(C2977),C2977&gt;4000,C2977&lt;5000),"Máquinas pesadas",
IF(AND(ISNUMBER(C2977),C2977&gt;5000,C2977&lt;6000),"Colhedoras",
IF(AND(ISNUMBER(C2977),C2977&gt;7000,C2977&lt;8000),"Irrigação",
IF(AND(ISNUMBER(C2977),C2977&gt;8000,C2977&lt;9000),"Reboques",IF(AND(ISNUMBER(C2977),C2977&gt;0,C2977&lt;1000),"Veic. Leves","")))))))))))))))))))))</f>
        <v>Caminhões</v>
      </c>
      <c r="C2977" s="171">
        <v>1004</v>
      </c>
      <c r="D2977" s="170">
        <v>92107</v>
      </c>
      <c r="E2977" s="173" t="s">
        <v>20226</v>
      </c>
      <c r="F2977" s="101" t="str">
        <f>IF(ISBLANK(K2977), "Apenas Solicitação", "Tem OC")</f>
        <v>Tem OC</v>
      </c>
      <c r="G2977" s="170">
        <v>1</v>
      </c>
      <c r="H2977" s="102">
        <f>G2977-I2977</f>
        <v>1</v>
      </c>
      <c r="I2977" s="103"/>
      <c r="J2977" s="174">
        <v>45812</v>
      </c>
      <c r="K2977" s="181">
        <v>45848</v>
      </c>
      <c r="L2977" s="173" t="s">
        <v>20151</v>
      </c>
      <c r="M2977" s="104" t="str">
        <f ca="1">IF(OR(N2977="", N2977=0), "", IF(N2977&gt;TODAY(), "No prazo", "Atrasado"))</f>
        <v>Atrasado</v>
      </c>
      <c r="N2977" s="104">
        <f>IFERROR(K2977 + VALUE(LEFT(L2977, FIND(" ", L2977) - 1)), "")</f>
        <v>45848</v>
      </c>
      <c r="O2977" s="105">
        <f>IF(_xlfn.DAYS(K2977,J2977)&lt;0, "Aguardando OC", _xlfn.DAYS(K2977,J2977))</f>
        <v>36</v>
      </c>
      <c r="P2977" s="201">
        <v>405841</v>
      </c>
      <c r="Q2977" s="12"/>
      <c r="R2977" s="201">
        <v>170727</v>
      </c>
      <c r="S2977" s="2">
        <v>221</v>
      </c>
      <c r="T2977" s="65" t="s">
        <v>1029</v>
      </c>
      <c r="U2977" s="175">
        <v>21758.82</v>
      </c>
      <c r="V2977" s="170">
        <v>3547</v>
      </c>
      <c r="W2977" s="105" t="str">
        <f>IFERROR(VLOOKUP(V2977, Fornecedores!A:C, 3, FALSE), "")</f>
        <v xml:space="preserve">IONICS              </v>
      </c>
      <c r="X2977" s="105" t="str">
        <f>IFERROR(VLOOKUP(V2977, Fornecedores!A:E, 5, FALSE), "")</f>
        <v>Florianópolis</v>
      </c>
      <c r="Y2977" s="105" t="str">
        <f>IFERROR(VLOOKUP(V2977, Fornecedores!A:F, 6, FALSE), "")</f>
        <v>SC</v>
      </c>
      <c r="Z2977" s="101" t="str">
        <f>IF(H2977=0, "Pedido entregue!", "Pendente")</f>
        <v>Pendente</v>
      </c>
      <c r="AB2977" s="132" t="str">
        <f>IF(Z2977="Pedido Entregue!", IF(AA2977=1, "Retirado do Almoxarifado", IF(AA2977=2, "Material devolvido", "Aguardando retirada")), IF(Z2977="Pendente", "Entrega pendente", ""))</f>
        <v>Entrega pendente</v>
      </c>
      <c r="AC2977" s="18">
        <v>1</v>
      </c>
      <c r="AD2977" s="18">
        <f>AC2977/SUMIF($P:$P,P2977,$AC:$AC)</f>
        <v>1</v>
      </c>
      <c r="AE2977" s="18">
        <f>IF(R2977=0,0,AC2977/SUMIF($R:$R,R2977,$AC:$AC))</f>
        <v>0.5</v>
      </c>
      <c r="AF2977" s="18">
        <f>IF(R2977=0,1,0)</f>
        <v>0</v>
      </c>
      <c r="AH2977" t="str">
        <f>TEXT(J2977,"MMMM")</f>
        <v>junho</v>
      </c>
    </row>
    <row r="2978" spans="1:34" ht="12.75" hidden="1" customHeight="1" x14ac:dyDescent="0.25">
      <c r="A2978" s="90" t="str">
        <f>IF(C2978="Oficina Diversos","Oficina Geral",
IF(ISNUMBER(FIND("Estoque - Colhedoras",C2978)),"Colhedoras",IF(ISNUMBER(FIND("Caldeiraria",C2978)),"Caldeiraria",IF(ISNUMBER(FIND("Borracharia",C2978)),"Borracharia",IF(ISNUMBER(FIND("Lubrificação",C2978)),"Lubrificação",
IF(ISNUMBER(FIND("Estoque - Carregadeiras",C2978)),"Carregadeiras",IF(ISNUMBER(FIND("Estoque - Veic. Leves",C2978)),"Veic. Leves",
IF(ISNUMBER(FIND("Estoque - Caminhões",C2978)),"Caminhões",IF(ISNUMBER(FIND("Estoque - Transbordos",C2978)),"Transbordos",
IF(ISNUMBER(FIND("Estoque - Tratores",C2978)),"Tratores",
IF(ISNUMBER(FIND("Estoque - Máquinas pesadas",C2978)),"Máquinas pesadas",
IF(ISNUMBER(FIND("Estoque - Reboques",C2978)),"Reboques",
IF(C2978="Estoque","Estoque",
IF(AND(ISNUMBER(C2978),C2978&gt;1000,C2978&lt;2000),"Caminhões",
IF(AND(ISNUMBER(C2978),C2978&gt;2000,C2978&lt;3000),"Tratores",
IF(AND(ISNUMBER(C2978),C2978&gt;3000,C2978&lt;4000),"Carregadeiras",
IF(AND(ISNUMBER(C2978),C2978&gt;4000,C2978&lt;5000),"Máquinas pesadas",
IF(AND(ISNUMBER(C2978),C2978&gt;5000,C2978&lt;6000),"Colhedoras",
IF(AND(ISNUMBER(C2978),C2978&gt;7000,C2978&lt;8000),"Irrigação",
IF(AND(ISNUMBER(C2978),C2978&gt;8000,C2978&lt;9000),"Reboques",IF(AND(ISNUMBER(C2978),C2978&gt;0,C2978&lt;1000),"Veic. Leves","")))))))))))))))))))))</f>
        <v>Tratores</v>
      </c>
      <c r="C2978" s="126">
        <v>2024</v>
      </c>
      <c r="D2978" s="2">
        <v>92112</v>
      </c>
      <c r="E2978" s="3" t="s">
        <v>20227</v>
      </c>
      <c r="F2978" s="101" t="str">
        <f>IF(ISBLANK(K2978), "Apenas Solicitação", "Tem OC")</f>
        <v>Tem OC</v>
      </c>
      <c r="G2978" s="2">
        <v>4</v>
      </c>
      <c r="H2978" s="102">
        <f>G2978-I2978</f>
        <v>0</v>
      </c>
      <c r="I2978" s="103">
        <v>4</v>
      </c>
      <c r="J2978" s="4">
        <v>45812</v>
      </c>
      <c r="K2978" s="180">
        <v>45819</v>
      </c>
      <c r="L2978" s="3" t="s">
        <v>20166</v>
      </c>
      <c r="M2978" s="104" t="str">
        <f ca="1">IF(OR(N2978="", N2978=0), "", IF(N2978&gt;TODAY(), "No prazo", "Atrasado"))</f>
        <v>Atrasado</v>
      </c>
      <c r="N2978" s="104">
        <f>IFERROR(K2978 + VALUE(LEFT(L2978, FIND(" ", L2978) - 1)), "")</f>
        <v>45823</v>
      </c>
      <c r="O2978" s="105">
        <f>IF(_xlfn.DAYS(K2978,J2978)&lt;0, "Aguardando OC", _xlfn.DAYS(K2978,J2978))</f>
        <v>7</v>
      </c>
      <c r="P2978" s="14">
        <v>405825</v>
      </c>
      <c r="Q2978" s="12"/>
      <c r="R2978" s="14">
        <v>168951</v>
      </c>
      <c r="S2978" s="2">
        <v>221</v>
      </c>
      <c r="T2978" s="65" t="s">
        <v>1029</v>
      </c>
      <c r="U2978" s="21">
        <v>1.4</v>
      </c>
      <c r="V2978" s="2">
        <v>3465</v>
      </c>
      <c r="W2978" s="105" t="str">
        <f>IFERROR(VLOOKUP(V2978, Fornecedores!A:C, 3, FALSE), "")</f>
        <v>MAQNELSON AGRICOLA L</v>
      </c>
      <c r="X2978" s="105" t="str">
        <f>IFERROR(VLOOKUP(V2978, Fornecedores!A:E, 5, FALSE), "")</f>
        <v>Itumbiara</v>
      </c>
      <c r="Y2978" s="105" t="str">
        <f>IFERROR(VLOOKUP(V2978, Fornecedores!A:F, 6, FALSE), "")</f>
        <v>GO</v>
      </c>
      <c r="Z2978" s="101" t="str">
        <f>IF(H2978=0, "Pedido entregue!", "Pendente")</f>
        <v>Pedido entregue!</v>
      </c>
      <c r="AB2978" s="132" t="str">
        <f>IF(Z2978="Pedido Entregue!", IF(AA2978=1, "Retirado do Almoxarifado", IF(AA2978=2, "Material devolvido", "Aguardando retirada")), IF(Z2978="Pendente", "Entrega pendente", ""))</f>
        <v>Aguardando retirada</v>
      </c>
      <c r="AC2978" s="18">
        <v>1</v>
      </c>
      <c r="AD2978" s="18">
        <f>AC2978/SUMIF($P:$P,P2978,$AC:$AC)</f>
        <v>1</v>
      </c>
      <c r="AE2978" s="18">
        <f>IF(R2978=0,0,AC2978/SUMIF($R:$R,R2978,$AC:$AC))</f>
        <v>4.1666666666666664E-2</v>
      </c>
      <c r="AF2978" s="18">
        <f>IF(R2978=0,1,0)</f>
        <v>0</v>
      </c>
      <c r="AH2978" t="str">
        <f>TEXT(J2978,"MMMM")</f>
        <v>junho</v>
      </c>
    </row>
    <row r="2979" spans="1:34" ht="12.75" hidden="1" customHeight="1" x14ac:dyDescent="0.25">
      <c r="A2979" s="90" t="str">
        <f>IF(C2979="Oficina Diversos","Oficina Geral",
IF(ISNUMBER(FIND("Estoque - Colhedoras",C2979)),"Colhedoras",IF(ISNUMBER(FIND("Caldeiraria",C2979)),"Caldeiraria",IF(ISNUMBER(FIND("Borracharia",C2979)),"Borracharia",IF(ISNUMBER(FIND("Lubrificação",C2979)),"Lubrificação",
IF(ISNUMBER(FIND("Estoque - Carregadeiras",C2979)),"Carregadeiras",IF(ISNUMBER(FIND("Estoque - Veic. Leves",C2979)),"Veic. Leves",
IF(ISNUMBER(FIND("Estoque - Caminhões",C2979)),"Caminhões",IF(ISNUMBER(FIND("Estoque - Transbordos",C2979)),"Transbordos",
IF(ISNUMBER(FIND("Estoque - Tratores",C2979)),"Tratores",
IF(ISNUMBER(FIND("Estoque - Máquinas pesadas",C2979)),"Máquinas pesadas",
IF(ISNUMBER(FIND("Estoque - Reboques",C2979)),"Reboques",
IF(C2979="Estoque","Estoque",
IF(AND(ISNUMBER(C2979),C2979&gt;1000,C2979&lt;2000),"Caminhões",
IF(AND(ISNUMBER(C2979),C2979&gt;2000,C2979&lt;3000),"Tratores",
IF(AND(ISNUMBER(C2979),C2979&gt;3000,C2979&lt;4000),"Carregadeiras",
IF(AND(ISNUMBER(C2979),C2979&gt;4000,C2979&lt;5000),"Máquinas pesadas",
IF(AND(ISNUMBER(C2979),C2979&gt;5000,C2979&lt;6000),"Colhedoras",
IF(AND(ISNUMBER(C2979),C2979&gt;7000,C2979&lt;8000),"Irrigação",
IF(AND(ISNUMBER(C2979),C2979&gt;8000,C2979&lt;9000),"Reboques",IF(AND(ISNUMBER(C2979),C2979&gt;0,C2979&lt;1000),"Veic. Leves","")))))))))))))))))))))</f>
        <v>Tratores</v>
      </c>
      <c r="C2979" s="126">
        <v>2024</v>
      </c>
      <c r="D2979" s="2">
        <v>92114</v>
      </c>
      <c r="E2979" s="3" t="s">
        <v>20228</v>
      </c>
      <c r="F2979" s="101" t="str">
        <f>IF(ISBLANK(K2979), "Apenas Solicitação", "Tem OC")</f>
        <v>Tem OC</v>
      </c>
      <c r="G2979" s="2">
        <v>4</v>
      </c>
      <c r="H2979" s="102">
        <f>G2979-I2979</f>
        <v>0</v>
      </c>
      <c r="I2979" s="103">
        <v>4</v>
      </c>
      <c r="J2979" s="4">
        <v>45812</v>
      </c>
      <c r="K2979" s="180">
        <v>45819</v>
      </c>
      <c r="L2979" s="3" t="s">
        <v>20166</v>
      </c>
      <c r="M2979" s="104" t="str">
        <f ca="1">IF(OR(N2979="", N2979=0), "", IF(N2979&gt;TODAY(), "No prazo", "Atrasado"))</f>
        <v>Atrasado</v>
      </c>
      <c r="N2979" s="104">
        <f>IFERROR(K2979 + VALUE(LEFT(L2979, FIND(" ", L2979) - 1)), "")</f>
        <v>45823</v>
      </c>
      <c r="O2979" s="105">
        <f>IF(_xlfn.DAYS(K2979,J2979)&lt;0, "Aguardando OC", _xlfn.DAYS(K2979,J2979))</f>
        <v>7</v>
      </c>
      <c r="P2979" s="14">
        <v>405826</v>
      </c>
      <c r="Q2979" s="12"/>
      <c r="R2979" s="14">
        <v>168951</v>
      </c>
      <c r="S2979" s="2">
        <v>221</v>
      </c>
      <c r="T2979" s="65" t="s">
        <v>1029</v>
      </c>
      <c r="U2979" s="21">
        <v>0.8</v>
      </c>
      <c r="V2979" s="2">
        <v>3465</v>
      </c>
      <c r="W2979" s="105" t="str">
        <f>IFERROR(VLOOKUP(V2979, Fornecedores!A:C, 3, FALSE), "")</f>
        <v>MAQNELSON AGRICOLA L</v>
      </c>
      <c r="X2979" s="105" t="str">
        <f>IFERROR(VLOOKUP(V2979, Fornecedores!A:E, 5, FALSE), "")</f>
        <v>Itumbiara</v>
      </c>
      <c r="Y2979" s="105" t="str">
        <f>IFERROR(VLOOKUP(V2979, Fornecedores!A:F, 6, FALSE), "")</f>
        <v>GO</v>
      </c>
      <c r="Z2979" s="101" t="str">
        <f>IF(H2979=0, "Pedido entregue!", "Pendente")</f>
        <v>Pedido entregue!</v>
      </c>
      <c r="AB2979" s="132" t="str">
        <f>IF(Z2979="Pedido Entregue!", IF(AA2979=1, "Retirado do Almoxarifado", IF(AA2979=2, "Material devolvido", "Aguardando retirada")), IF(Z2979="Pendente", "Entrega pendente", ""))</f>
        <v>Aguardando retirada</v>
      </c>
      <c r="AC2979" s="18">
        <v>1</v>
      </c>
      <c r="AD2979" s="18">
        <f>AC2979/SUMIF($P:$P,P2979,$AC:$AC)</f>
        <v>1</v>
      </c>
      <c r="AE2979" s="18">
        <f>IF(R2979=0,0,AC2979/SUMIF($R:$R,R2979,$AC:$AC))</f>
        <v>4.1666666666666664E-2</v>
      </c>
      <c r="AF2979" s="18">
        <f>IF(R2979=0,1,0)</f>
        <v>0</v>
      </c>
      <c r="AH2979" t="str">
        <f>TEXT(J2979,"MMMM")</f>
        <v>junho</v>
      </c>
    </row>
    <row r="2980" spans="1:34" ht="12.75" hidden="1" customHeight="1" x14ac:dyDescent="0.25">
      <c r="A2980" s="90" t="str">
        <f>IF(C2980="Oficina Diversos","Oficina Geral",
IF(ISNUMBER(FIND("Estoque - Colhedoras",C2980)),"Colhedoras",IF(ISNUMBER(FIND("Caldeiraria",C2980)),"Caldeiraria",IF(ISNUMBER(FIND("Borracharia",C2980)),"Borracharia",IF(ISNUMBER(FIND("Lubrificação",C2980)),"Lubrificação",
IF(ISNUMBER(FIND("Estoque - Carregadeiras",C2980)),"Carregadeiras",IF(ISNUMBER(FIND("Estoque - Veic. Leves",C2980)),"Veic. Leves",
IF(ISNUMBER(FIND("Estoque - Caminhões",C2980)),"Caminhões",IF(ISNUMBER(FIND("Estoque - Transbordos",C2980)),"Transbordos",
IF(ISNUMBER(FIND("Estoque - Tratores",C2980)),"Tratores",
IF(ISNUMBER(FIND("Estoque - Máquinas pesadas",C2980)),"Máquinas pesadas",
IF(ISNUMBER(FIND("Estoque - Reboques",C2980)),"Reboques",
IF(C2980="Estoque","Estoque",
IF(AND(ISNUMBER(C2980),C2980&gt;1000,C2980&lt;2000),"Caminhões",
IF(AND(ISNUMBER(C2980),C2980&gt;2000,C2980&lt;3000),"Tratores",
IF(AND(ISNUMBER(C2980),C2980&gt;3000,C2980&lt;4000),"Carregadeiras",
IF(AND(ISNUMBER(C2980),C2980&gt;4000,C2980&lt;5000),"Máquinas pesadas",
IF(AND(ISNUMBER(C2980),C2980&gt;5000,C2980&lt;6000),"Colhedoras",
IF(AND(ISNUMBER(C2980),C2980&gt;7000,C2980&lt;8000),"Irrigação",
IF(AND(ISNUMBER(C2980),C2980&gt;8000,C2980&lt;9000),"Reboques",IF(AND(ISNUMBER(C2980),C2980&gt;0,C2980&lt;1000),"Veic. Leves","")))))))))))))))))))))</f>
        <v>Tratores</v>
      </c>
      <c r="C2980" s="126">
        <v>2024</v>
      </c>
      <c r="D2980" s="2">
        <v>92116</v>
      </c>
      <c r="E2980" s="3" t="s">
        <v>20229</v>
      </c>
      <c r="F2980" s="101" t="str">
        <f>IF(ISBLANK(K2980), "Apenas Solicitação", "Tem OC")</f>
        <v>Tem OC</v>
      </c>
      <c r="G2980" s="2">
        <v>4</v>
      </c>
      <c r="H2980" s="102">
        <f>G2980-I2980</f>
        <v>0</v>
      </c>
      <c r="I2980" s="103">
        <v>4</v>
      </c>
      <c r="J2980" s="4">
        <v>45812</v>
      </c>
      <c r="K2980" s="180">
        <v>45819</v>
      </c>
      <c r="L2980" s="3" t="s">
        <v>20166</v>
      </c>
      <c r="M2980" s="104" t="str">
        <f ca="1">IF(OR(N2980="", N2980=0), "", IF(N2980&gt;TODAY(), "No prazo", "Atrasado"))</f>
        <v>Atrasado</v>
      </c>
      <c r="N2980" s="104">
        <f>IFERROR(K2980 + VALUE(LEFT(L2980, FIND(" ", L2980) - 1)), "")</f>
        <v>45823</v>
      </c>
      <c r="O2980" s="105">
        <f>IF(_xlfn.DAYS(K2980,J2980)&lt;0, "Aguardando OC", _xlfn.DAYS(K2980,J2980))</f>
        <v>7</v>
      </c>
      <c r="P2980" s="14">
        <v>405832</v>
      </c>
      <c r="Q2980" s="12"/>
      <c r="R2980" s="14">
        <v>168951</v>
      </c>
      <c r="S2980" s="2">
        <v>221</v>
      </c>
      <c r="T2980" s="65" t="s">
        <v>1029</v>
      </c>
      <c r="U2980" s="21">
        <v>4.2</v>
      </c>
      <c r="V2980" s="2">
        <v>3465</v>
      </c>
      <c r="W2980" s="105" t="str">
        <f>IFERROR(VLOOKUP(V2980, Fornecedores!A:C, 3, FALSE), "")</f>
        <v>MAQNELSON AGRICOLA L</v>
      </c>
      <c r="X2980" s="105" t="str">
        <f>IFERROR(VLOOKUP(V2980, Fornecedores!A:E, 5, FALSE), "")</f>
        <v>Itumbiara</v>
      </c>
      <c r="Y2980" s="105" t="str">
        <f>IFERROR(VLOOKUP(V2980, Fornecedores!A:F, 6, FALSE), "")</f>
        <v>GO</v>
      </c>
      <c r="Z2980" s="101" t="str">
        <f>IF(H2980=0, "Pedido entregue!", "Pendente")</f>
        <v>Pedido entregue!</v>
      </c>
      <c r="AB2980" s="132" t="str">
        <f>IF(Z2980="Pedido Entregue!", IF(AA2980=1, "Retirado do Almoxarifado", IF(AA2980=2, "Material devolvido", "Aguardando retirada")), IF(Z2980="Pendente", "Entrega pendente", ""))</f>
        <v>Aguardando retirada</v>
      </c>
      <c r="AC2980" s="18">
        <v>1</v>
      </c>
      <c r="AD2980" s="18">
        <f>AC2980/SUMIF($P:$P,P2980,$AC:$AC)</f>
        <v>1</v>
      </c>
      <c r="AE2980" s="18">
        <f>IF(R2980=0,0,AC2980/SUMIF($R:$R,R2980,$AC:$AC))</f>
        <v>4.1666666666666664E-2</v>
      </c>
      <c r="AF2980" s="18">
        <f>IF(R2980=0,1,0)</f>
        <v>0</v>
      </c>
      <c r="AH2980" t="str">
        <f>TEXT(J2980,"MMMM")</f>
        <v>junho</v>
      </c>
    </row>
    <row r="2981" spans="1:34" ht="12.75" hidden="1" customHeight="1" x14ac:dyDescent="0.25">
      <c r="A2981" s="90" t="str">
        <f>IF(C2981="Oficina Diversos","Oficina Geral",
IF(ISNUMBER(FIND("Estoque - Colhedoras",C2981)),"Colhedoras",IF(ISNUMBER(FIND("Caldeiraria",C2981)),"Caldeiraria",IF(ISNUMBER(FIND("Borracharia",C2981)),"Borracharia",IF(ISNUMBER(FIND("Lubrificação",C2981)),"Lubrificação",
IF(ISNUMBER(FIND("Estoque - Carregadeiras",C2981)),"Carregadeiras",IF(ISNUMBER(FIND("Estoque - Veic. Leves",C2981)),"Veic. Leves",
IF(ISNUMBER(FIND("Estoque - Caminhões",C2981)),"Caminhões",IF(ISNUMBER(FIND("Estoque - Transbordos",C2981)),"Transbordos",
IF(ISNUMBER(FIND("Estoque - Tratores",C2981)),"Tratores",
IF(ISNUMBER(FIND("Estoque - Máquinas pesadas",C2981)),"Máquinas pesadas",
IF(ISNUMBER(FIND("Estoque - Reboques",C2981)),"Reboques",
IF(C2981="Estoque","Estoque",
IF(AND(ISNUMBER(C2981),C2981&gt;1000,C2981&lt;2000),"Caminhões",
IF(AND(ISNUMBER(C2981),C2981&gt;2000,C2981&lt;3000),"Tratores",
IF(AND(ISNUMBER(C2981),C2981&gt;3000,C2981&lt;4000),"Carregadeiras",
IF(AND(ISNUMBER(C2981),C2981&gt;4000,C2981&lt;5000),"Máquinas pesadas",
IF(AND(ISNUMBER(C2981),C2981&gt;5000,C2981&lt;6000),"Colhedoras",
IF(AND(ISNUMBER(C2981),C2981&gt;7000,C2981&lt;8000),"Irrigação",
IF(AND(ISNUMBER(C2981),C2981&gt;8000,C2981&lt;9000),"Reboques",IF(AND(ISNUMBER(C2981),C2981&gt;0,C2981&lt;1000),"Veic. Leves","")))))))))))))))))))))</f>
        <v>Máquinas pesadas</v>
      </c>
      <c r="C2981" s="171">
        <v>4019</v>
      </c>
      <c r="D2981" s="170">
        <v>92125</v>
      </c>
      <c r="E2981" s="173" t="s">
        <v>20833</v>
      </c>
      <c r="F2981" s="101" t="str">
        <f>IF(ISBLANK(K2981), "Apenas Solicitação", "Tem OC")</f>
        <v>Tem OC</v>
      </c>
      <c r="G2981" s="170">
        <v>1</v>
      </c>
      <c r="H2981" s="102">
        <f>G2981-I2981</f>
        <v>0</v>
      </c>
      <c r="I2981" s="103">
        <v>1</v>
      </c>
      <c r="J2981" s="174">
        <v>45833</v>
      </c>
      <c r="K2981" s="174">
        <v>45850</v>
      </c>
      <c r="L2981" s="173" t="s">
        <v>20164</v>
      </c>
      <c r="M2981" s="104" t="str">
        <f ca="1">IF(OR(N2981="", N2981=0), "", IF(N2981&gt;TODAY(), "No prazo", "Atrasado"))</f>
        <v>Atrasado</v>
      </c>
      <c r="N2981" s="104">
        <f>IFERROR(K2981 + VALUE(LEFT(L2981, FIND(" ", L2981) - 1)), "")</f>
        <v>45853</v>
      </c>
      <c r="O2981" s="105">
        <f>IF(_xlfn.DAYS(K2981,J2981)&lt;0, "Aguardando OC", _xlfn.DAYS(K2981,J2981))</f>
        <v>17</v>
      </c>
      <c r="P2981" s="201">
        <v>408918</v>
      </c>
      <c r="Q2981" s="12"/>
      <c r="R2981" s="212">
        <v>170838</v>
      </c>
      <c r="S2981" s="2">
        <v>221</v>
      </c>
      <c r="T2981" s="65" t="s">
        <v>1029</v>
      </c>
      <c r="U2981" s="170">
        <v>712.5</v>
      </c>
      <c r="V2981" s="170">
        <v>10413</v>
      </c>
      <c r="W2981" s="105" t="str">
        <f>IFERROR(VLOOKUP(V2981, Fornecedores!A:C, 3, FALSE), "")</f>
        <v>NORMAQ</v>
      </c>
      <c r="X2981" s="105" t="str">
        <f>IFERROR(VLOOKUP(V2981, Fornecedores!A:E, 5, FALSE), "")</f>
        <v>Recife</v>
      </c>
      <c r="Y2981" s="105" t="str">
        <f>IFERROR(VLOOKUP(V2981, Fornecedores!A:F, 6, FALSE), "")</f>
        <v>PE</v>
      </c>
      <c r="Z2981" s="101" t="str">
        <f>IF(H2981=0, "Pedido entregue!", "Pendente")</f>
        <v>Pedido entregue!</v>
      </c>
      <c r="AB2981" s="132" t="str">
        <f>IF(Z2981="Pedido Entregue!", IF(AA2981=1, "Retirado do Almoxarifado", IF(AA2981=2, "Material devolvido", "Aguardando retirada")), IF(Z2981="Pendente", "Entrega pendente", ""))</f>
        <v>Aguardando retirada</v>
      </c>
      <c r="AC2981" s="18">
        <v>1</v>
      </c>
      <c r="AD2981" s="18">
        <f>AC2981/SUMIF($P:$P,P2981,$AC:$AC)</f>
        <v>1</v>
      </c>
      <c r="AE2981" s="18">
        <f>IF(R2981=0,0,AC2981/SUMIF($R:$R,R2981,$AC:$AC))</f>
        <v>0.5</v>
      </c>
      <c r="AF2981" s="18">
        <f>IF(R2981=0,1,0)</f>
        <v>0</v>
      </c>
      <c r="AH2981" t="str">
        <f>TEXT(J2981,"MMMM")</f>
        <v>junho</v>
      </c>
    </row>
    <row r="2982" spans="1:34" ht="12.75" hidden="1" customHeight="1" x14ac:dyDescent="0.25">
      <c r="A2982" s="90" t="str">
        <f>IF(C2982="Oficina Diversos","Oficina Geral",
IF(ISNUMBER(FIND("Estoque - Colhedoras",C2982)),"Colhedoras",IF(ISNUMBER(FIND("Caldeiraria",C2982)),"Caldeiraria",IF(ISNUMBER(FIND("Borracharia",C2982)),"Borracharia",IF(ISNUMBER(FIND("Lubrificação",C2982)),"Lubrificação",
IF(ISNUMBER(FIND("Estoque - Carregadeiras",C2982)),"Carregadeiras",IF(ISNUMBER(FIND("Estoque - Veic. Leves",C2982)),"Veic. Leves",
IF(ISNUMBER(FIND("Estoque - Caminhões",C2982)),"Caminhões",IF(ISNUMBER(FIND("Estoque - Transbordos",C2982)),"Transbordos",
IF(ISNUMBER(FIND("Estoque - Tratores",C2982)),"Tratores",
IF(ISNUMBER(FIND("Estoque - Máquinas pesadas",C2982)),"Máquinas pesadas",
IF(ISNUMBER(FIND("Estoque - Reboques",C2982)),"Reboques",
IF(C2982="Estoque","Estoque",
IF(AND(ISNUMBER(C2982),C2982&gt;1000,C2982&lt;2000),"Caminhões",
IF(AND(ISNUMBER(C2982),C2982&gt;2000,C2982&lt;3000),"Tratores",
IF(AND(ISNUMBER(C2982),C2982&gt;3000,C2982&lt;4000),"Carregadeiras",
IF(AND(ISNUMBER(C2982),C2982&gt;4000,C2982&lt;5000),"Máquinas pesadas",
IF(AND(ISNUMBER(C2982),C2982&gt;5000,C2982&lt;6000),"Colhedoras",
IF(AND(ISNUMBER(C2982),C2982&gt;7000,C2982&lt;8000),"Irrigação",
IF(AND(ISNUMBER(C2982),C2982&gt;8000,C2982&lt;9000),"Reboques",IF(AND(ISNUMBER(C2982),C2982&gt;0,C2982&lt;1000),"Veic. Leves","")))))))))))))))))))))</f>
        <v>Tratores</v>
      </c>
      <c r="C2982" s="126">
        <v>2024</v>
      </c>
      <c r="D2982" s="2">
        <v>92134</v>
      </c>
      <c r="E2982" s="3" t="s">
        <v>20230</v>
      </c>
      <c r="F2982" s="101" t="str">
        <f>IF(ISBLANK(K2982), "Apenas Solicitação", "Tem OC")</f>
        <v>Tem OC</v>
      </c>
      <c r="G2982" s="2">
        <v>1</v>
      </c>
      <c r="H2982" s="102">
        <f>G2982-I2982</f>
        <v>0</v>
      </c>
      <c r="I2982" s="103">
        <v>1</v>
      </c>
      <c r="J2982" s="4">
        <v>45812</v>
      </c>
      <c r="K2982" s="180">
        <v>45819</v>
      </c>
      <c r="L2982" s="3" t="s">
        <v>20166</v>
      </c>
      <c r="M2982" s="104" t="str">
        <f ca="1">IF(OR(N2982="", N2982=0), "", IF(N2982&gt;TODAY(), "No prazo", "Atrasado"))</f>
        <v>Atrasado</v>
      </c>
      <c r="N2982" s="104">
        <f>IFERROR(K2982 + VALUE(LEFT(L2982, FIND(" ", L2982) - 1)), "")</f>
        <v>45823</v>
      </c>
      <c r="O2982" s="105">
        <f>IF(_xlfn.DAYS(K2982,J2982)&lt;0, "Aguardando OC", _xlfn.DAYS(K2982,J2982))</f>
        <v>7</v>
      </c>
      <c r="P2982" s="14">
        <v>405812</v>
      </c>
      <c r="Q2982" s="12"/>
      <c r="R2982" s="14">
        <v>168951</v>
      </c>
      <c r="S2982" s="2">
        <v>221</v>
      </c>
      <c r="T2982" s="65" t="s">
        <v>1029</v>
      </c>
      <c r="U2982" s="21">
        <v>120.37</v>
      </c>
      <c r="V2982" s="2">
        <v>3465</v>
      </c>
      <c r="W2982" s="105" t="str">
        <f>IFERROR(VLOOKUP(V2982, Fornecedores!A:C, 3, FALSE), "")</f>
        <v>MAQNELSON AGRICOLA L</v>
      </c>
      <c r="X2982" s="105" t="str">
        <f>IFERROR(VLOOKUP(V2982, Fornecedores!A:E, 5, FALSE), "")</f>
        <v>Itumbiara</v>
      </c>
      <c r="Y2982" s="105" t="str">
        <f>IFERROR(VLOOKUP(V2982, Fornecedores!A:F, 6, FALSE), "")</f>
        <v>GO</v>
      </c>
      <c r="Z2982" s="101" t="str">
        <f>IF(H2982=0, "Pedido entregue!", "Pendente")</f>
        <v>Pedido entregue!</v>
      </c>
      <c r="AB2982" s="132" t="str">
        <f>IF(Z2982="Pedido Entregue!", IF(AA2982=1, "Retirado do Almoxarifado", IF(AA2982=2, "Material devolvido", "Aguardando retirada")), IF(Z2982="Pendente", "Entrega pendente", ""))</f>
        <v>Aguardando retirada</v>
      </c>
      <c r="AC2982" s="18">
        <v>1</v>
      </c>
      <c r="AD2982" s="18">
        <f>AC2982/SUMIF($P:$P,P2982,$AC:$AC)</f>
        <v>1</v>
      </c>
      <c r="AE2982" s="18">
        <f>IF(R2982=0,0,AC2982/SUMIF($R:$R,R2982,$AC:$AC))</f>
        <v>4.1666666666666664E-2</v>
      </c>
      <c r="AF2982" s="18">
        <f>IF(R2982=0,1,0)</f>
        <v>0</v>
      </c>
      <c r="AH2982" t="str">
        <f>TEXT(J2982,"MMMM")</f>
        <v>junho</v>
      </c>
    </row>
    <row r="2983" spans="1:34" ht="12.75" customHeight="1" x14ac:dyDescent="0.25">
      <c r="A2983" s="90" t="str">
        <f>IF(C2983="Oficina Diversos","Oficina Geral",
IF(ISNUMBER(FIND("Estoque - Colhedoras",C2983)),"Colhedoras",IF(ISNUMBER(FIND("Caldeiraria",C2983)),"Caldeiraria",IF(ISNUMBER(FIND("Borracharia",C2983)),"Borracharia",IF(ISNUMBER(FIND("Lubrificação",C2983)),"Lubrificação",
IF(ISNUMBER(FIND("Estoque - Carregadeiras",C2983)),"Carregadeiras",IF(ISNUMBER(FIND("Estoque - Veic. Leves",C2983)),"Veic. Leves",
IF(ISNUMBER(FIND("Estoque - Caminhões",C2983)),"Caminhões",IF(ISNUMBER(FIND("Estoque - Transbordos",C2983)),"Transbordos",
IF(ISNUMBER(FIND("Estoque - Tratores",C2983)),"Tratores",
IF(ISNUMBER(FIND("Estoque - Máquinas pesadas",C2983)),"Máquinas pesadas",
IF(ISNUMBER(FIND("Estoque - Reboques",C2983)),"Reboques",
IF(C2983="Estoque","Estoque",
IF(AND(ISNUMBER(C2983),C2983&gt;1000,C2983&lt;2000),"Caminhões",
IF(AND(ISNUMBER(C2983),C2983&gt;2000,C2983&lt;3000),"Tratores",
IF(AND(ISNUMBER(C2983),C2983&gt;3000,C2983&lt;4000),"Carregadeiras",
IF(AND(ISNUMBER(C2983),C2983&gt;4000,C2983&lt;5000),"Máquinas pesadas",
IF(AND(ISNUMBER(C2983),C2983&gt;5000,C2983&lt;6000),"Colhedoras",
IF(AND(ISNUMBER(C2983),C2983&gt;7000,C2983&lt;8000),"Irrigação",
IF(AND(ISNUMBER(C2983),C2983&gt;8000,C2983&lt;9000),"Reboques",IF(AND(ISNUMBER(C2983),C2983&gt;0,C2983&lt;1000),"Veic. Leves","")))))))))))))))))))))</f>
        <v>Tratores</v>
      </c>
      <c r="C2983" s="126">
        <v>2024</v>
      </c>
      <c r="D2983" s="2">
        <v>92135</v>
      </c>
      <c r="E2983" s="3" t="s">
        <v>20231</v>
      </c>
      <c r="F2983" s="101" t="str">
        <f>IF(ISBLANK(K2983), "Apenas Solicitação", "Tem OC")</f>
        <v>Apenas Solicitação</v>
      </c>
      <c r="G2983" s="2">
        <v>6</v>
      </c>
      <c r="H2983" s="102">
        <f>G2983-I2983</f>
        <v>6</v>
      </c>
      <c r="I2983" s="103"/>
      <c r="J2983" s="4">
        <v>45812</v>
      </c>
      <c r="K2983" s="14"/>
      <c r="L2983" s="3"/>
      <c r="M2983" s="104" t="str">
        <f ca="1">IF(OR(N2983="", N2983=0), "", IF(N2983&gt;TODAY(), "No prazo", "Atrasado"))</f>
        <v/>
      </c>
      <c r="N2983" s="104" t="str">
        <f>IFERROR(K2983 + VALUE(LEFT(L2983, FIND(" ", L2983) - 1)), "")</f>
        <v/>
      </c>
      <c r="O2983" s="105" t="str">
        <f>IF(_xlfn.DAYS(K2983,J2983)&lt;0, "Aguardando OC", _xlfn.DAYS(K2983,J2983))</f>
        <v>Aguardando OC</v>
      </c>
      <c r="P2983" s="14">
        <v>405813</v>
      </c>
      <c r="Q2983" s="12"/>
      <c r="R2983" s="14">
        <v>0</v>
      </c>
      <c r="S2983" s="2">
        <v>221</v>
      </c>
      <c r="T2983" s="65" t="s">
        <v>1029</v>
      </c>
      <c r="U2983" s="21">
        <v>0</v>
      </c>
      <c r="V2983" s="2"/>
      <c r="W2983" s="105" t="str">
        <f>IFERROR(VLOOKUP(V2983, Fornecedores!A:C, 3, FALSE), "")</f>
        <v/>
      </c>
      <c r="X2983" s="105" t="str">
        <f>IFERROR(VLOOKUP(V2983, Fornecedores!A:E, 5, FALSE), "")</f>
        <v/>
      </c>
      <c r="Y2983" s="105" t="str">
        <f>IFERROR(VLOOKUP(V2983, Fornecedores!A:F, 6, FALSE), "")</f>
        <v/>
      </c>
      <c r="Z2983" s="101" t="str">
        <f>IF(H2983=0, "Pedido entregue!", "Pendente")</f>
        <v>Pendente</v>
      </c>
      <c r="AB2983" s="132" t="str">
        <f>IF(Z2983="Pedido Entregue!", IF(AA2983=1, "Retirado do Almoxarifado", IF(AA2983=2, "Material devolvido", "Aguardando retirada")), IF(Z2983="Pendente", "Entrega pendente", ""))</f>
        <v>Entrega pendente</v>
      </c>
      <c r="AC2983" s="18">
        <v>1</v>
      </c>
      <c r="AD2983" s="18">
        <f>AC2983/SUMIF($P:$P,P2983,$AC:$AC)</f>
        <v>1</v>
      </c>
      <c r="AE2983" s="18">
        <f>IF(R2983=0,0,AC2983/SUMIF($R:$R,R2983,$AC:$AC))</f>
        <v>0</v>
      </c>
      <c r="AF2983" s="18">
        <f>IF(R2983=0,1,0)</f>
        <v>1</v>
      </c>
      <c r="AH2983" t="str">
        <f>TEXT(J2983,"MMMM")</f>
        <v>junho</v>
      </c>
    </row>
    <row r="2984" spans="1:34" ht="12.75" hidden="1" customHeight="1" x14ac:dyDescent="0.25">
      <c r="A2984" s="90" t="str">
        <f>IF(C2984="Oficina Diversos","Oficina Geral",
IF(ISNUMBER(FIND("Estoque - Colhedoras",C2984)),"Colhedoras",IF(ISNUMBER(FIND("Caldeiraria",C2984)),"Caldeiraria",IF(ISNUMBER(FIND("Borracharia",C2984)),"Borracharia",IF(ISNUMBER(FIND("Lubrificação",C2984)),"Lubrificação",
IF(ISNUMBER(FIND("Estoque - Carregadeiras",C2984)),"Carregadeiras",IF(ISNUMBER(FIND("Estoque - Veic. Leves",C2984)),"Veic. Leves",
IF(ISNUMBER(FIND("Estoque - Caminhões",C2984)),"Caminhões",IF(ISNUMBER(FIND("Estoque - Transbordos",C2984)),"Transbordos",
IF(ISNUMBER(FIND("Estoque - Tratores",C2984)),"Tratores",
IF(ISNUMBER(FIND("Estoque - Máquinas pesadas",C2984)),"Máquinas pesadas",
IF(ISNUMBER(FIND("Estoque - Reboques",C2984)),"Reboques",
IF(C2984="Estoque","Estoque",
IF(AND(ISNUMBER(C2984),C2984&gt;1000,C2984&lt;2000),"Caminhões",
IF(AND(ISNUMBER(C2984),C2984&gt;2000,C2984&lt;3000),"Tratores",
IF(AND(ISNUMBER(C2984),C2984&gt;3000,C2984&lt;4000),"Carregadeiras",
IF(AND(ISNUMBER(C2984),C2984&gt;4000,C2984&lt;5000),"Máquinas pesadas",
IF(AND(ISNUMBER(C2984),C2984&gt;5000,C2984&lt;6000),"Colhedoras",
IF(AND(ISNUMBER(C2984),C2984&gt;7000,C2984&lt;8000),"Irrigação",
IF(AND(ISNUMBER(C2984),C2984&gt;8000,C2984&lt;9000),"Reboques",IF(AND(ISNUMBER(C2984),C2984&gt;0,C2984&lt;1000),"Veic. Leves","")))))))))))))))))))))</f>
        <v>Tratores</v>
      </c>
      <c r="C2984" s="126">
        <v>2039</v>
      </c>
      <c r="D2984" s="2">
        <v>92136</v>
      </c>
      <c r="E2984" s="3" t="s">
        <v>20232</v>
      </c>
      <c r="F2984" s="101" t="str">
        <f>IF(ISBLANK(K2984), "Apenas Solicitação", "Tem OC")</f>
        <v>Tem OC</v>
      </c>
      <c r="G2984" s="2">
        <v>1</v>
      </c>
      <c r="H2984" s="102">
        <f>G2984-I2984</f>
        <v>0</v>
      </c>
      <c r="I2984" s="103">
        <v>1</v>
      </c>
      <c r="J2984" s="4">
        <v>45812</v>
      </c>
      <c r="K2984" s="180">
        <v>45819</v>
      </c>
      <c r="L2984" s="3" t="s">
        <v>20152</v>
      </c>
      <c r="M2984" s="104" t="str">
        <f ca="1">IF(OR(N2984="", N2984=0), "", IF(N2984&gt;TODAY(), "No prazo", "Atrasado"))</f>
        <v>Atrasado</v>
      </c>
      <c r="N2984" s="104">
        <f>IFERROR(K2984 + VALUE(LEFT(L2984, FIND(" ", L2984) - 1)), "")</f>
        <v>45820</v>
      </c>
      <c r="O2984" s="105">
        <f>IF(_xlfn.DAYS(K2984,J2984)&lt;0, "Aguardando OC", _xlfn.DAYS(K2984,J2984))</f>
        <v>7</v>
      </c>
      <c r="P2984" s="14">
        <v>405835</v>
      </c>
      <c r="Q2984" s="12"/>
      <c r="R2984" s="14">
        <v>168946</v>
      </c>
      <c r="S2984" s="2">
        <v>221</v>
      </c>
      <c r="T2984" s="65" t="s">
        <v>1029</v>
      </c>
      <c r="U2984" s="21">
        <v>95</v>
      </c>
      <c r="V2984" s="2">
        <v>13341</v>
      </c>
      <c r="W2984" s="105" t="str">
        <f>IFERROR(VLOOKUP(V2984, Fornecedores!A:C, 3, FALSE), "")</f>
        <v>DISMA DISTRIBUIDORA</v>
      </c>
      <c r="X2984" s="105" t="str">
        <f>IFERROR(VLOOKUP(V2984, Fornecedores!A:E, 5, FALSE), "")</f>
        <v>Araçatuba</v>
      </c>
      <c r="Y2984" s="105" t="str">
        <f>IFERROR(VLOOKUP(V2984, Fornecedores!A:F, 6, FALSE), "")</f>
        <v>SP</v>
      </c>
      <c r="Z2984" s="101" t="str">
        <f>IF(H2984=0, "Pedido entregue!", "Pendente")</f>
        <v>Pedido entregue!</v>
      </c>
      <c r="AB2984" s="132" t="str">
        <f>IF(Z2984="Pedido Entregue!", IF(AA2984=1, "Retirado do Almoxarifado", IF(AA2984=2, "Material devolvido", "Aguardando retirada")), IF(Z2984="Pendente", "Entrega pendente", ""))</f>
        <v>Aguardando retirada</v>
      </c>
      <c r="AC2984" s="18">
        <v>1</v>
      </c>
      <c r="AD2984" s="18">
        <f>AC2984/SUMIF($P:$P,P2984,$AC:$AC)</f>
        <v>1</v>
      </c>
      <c r="AE2984" s="18">
        <f>IF(R2984=0,0,AC2984/SUMIF($R:$R,R2984,$AC:$AC))</f>
        <v>8.3333333333333329E-2</v>
      </c>
      <c r="AF2984" s="18">
        <f>IF(R2984=0,1,0)</f>
        <v>0</v>
      </c>
      <c r="AH2984" t="str">
        <f>TEXT(J2984,"MMMM")</f>
        <v>junho</v>
      </c>
    </row>
    <row r="2985" spans="1:34" ht="12.75" hidden="1" customHeight="1" x14ac:dyDescent="0.25">
      <c r="A2985" s="90" t="str">
        <f>IF(C2985="Oficina Diversos","Oficina Geral",
IF(ISNUMBER(FIND("Estoque - Colhedoras",C2985)),"Colhedoras",IF(ISNUMBER(FIND("Caldeiraria",C2985)),"Caldeiraria",IF(ISNUMBER(FIND("Borracharia",C2985)),"Borracharia",IF(ISNUMBER(FIND("Lubrificação",C2985)),"Lubrificação",
IF(ISNUMBER(FIND("Estoque - Carregadeiras",C2985)),"Carregadeiras",IF(ISNUMBER(FIND("Estoque - Veic. Leves",C2985)),"Veic. Leves",
IF(ISNUMBER(FIND("Estoque - Caminhões",C2985)),"Caminhões",IF(ISNUMBER(FIND("Estoque - Transbordos",C2985)),"Transbordos",
IF(ISNUMBER(FIND("Estoque - Tratores",C2985)),"Tratores",
IF(ISNUMBER(FIND("Estoque - Máquinas pesadas",C2985)),"Máquinas pesadas",
IF(ISNUMBER(FIND("Estoque - Reboques",C2985)),"Reboques",
IF(C2985="Estoque","Estoque",
IF(AND(ISNUMBER(C2985),C2985&gt;1000,C2985&lt;2000),"Caminhões",
IF(AND(ISNUMBER(C2985),C2985&gt;2000,C2985&lt;3000),"Tratores",
IF(AND(ISNUMBER(C2985),C2985&gt;3000,C2985&lt;4000),"Carregadeiras",
IF(AND(ISNUMBER(C2985),C2985&gt;4000,C2985&lt;5000),"Máquinas pesadas",
IF(AND(ISNUMBER(C2985),C2985&gt;5000,C2985&lt;6000),"Colhedoras",
IF(AND(ISNUMBER(C2985),C2985&gt;7000,C2985&lt;8000),"Irrigação",
IF(AND(ISNUMBER(C2985),C2985&gt;8000,C2985&lt;9000),"Reboques",IF(AND(ISNUMBER(C2985),C2985&gt;0,C2985&lt;1000),"Veic. Leves","")))))))))))))))))))))</f>
        <v>Tratores</v>
      </c>
      <c r="C2985" s="126">
        <v>2045</v>
      </c>
      <c r="D2985" s="2">
        <v>92136</v>
      </c>
      <c r="E2985" s="3" t="s">
        <v>20232</v>
      </c>
      <c r="F2985" s="101" t="str">
        <f>IF(ISBLANK(K2985), "Apenas Solicitação", "Tem OC")</f>
        <v>Tem OC</v>
      </c>
      <c r="G2985" s="2">
        <v>1</v>
      </c>
      <c r="H2985" s="102">
        <f>G2985-I2985</f>
        <v>0</v>
      </c>
      <c r="I2985" s="103">
        <v>1</v>
      </c>
      <c r="J2985" s="4">
        <v>45812</v>
      </c>
      <c r="K2985" s="180">
        <v>45819</v>
      </c>
      <c r="L2985" s="3" t="s">
        <v>20152</v>
      </c>
      <c r="M2985" s="104" t="str">
        <f ca="1">IF(OR(N2985="", N2985=0), "", IF(N2985&gt;TODAY(), "No prazo", "Atrasado"))</f>
        <v>Atrasado</v>
      </c>
      <c r="N2985" s="104">
        <f>IFERROR(K2985 + VALUE(LEFT(L2985, FIND(" ", L2985) - 1)), "")</f>
        <v>45820</v>
      </c>
      <c r="O2985" s="105">
        <f>IF(_xlfn.DAYS(K2985,J2985)&lt;0, "Aguardando OC", _xlfn.DAYS(K2985,J2985))</f>
        <v>7</v>
      </c>
      <c r="P2985" s="14">
        <v>405868</v>
      </c>
      <c r="Q2985" s="12"/>
      <c r="R2985" s="14">
        <v>168946</v>
      </c>
      <c r="S2985" s="2">
        <v>221</v>
      </c>
      <c r="T2985" s="65" t="s">
        <v>1029</v>
      </c>
      <c r="U2985" s="21">
        <v>95</v>
      </c>
      <c r="V2985" s="2">
        <v>13341</v>
      </c>
      <c r="W2985" s="105" t="str">
        <f>IFERROR(VLOOKUP(V2985, Fornecedores!A:C, 3, FALSE), "")</f>
        <v>DISMA DISTRIBUIDORA</v>
      </c>
      <c r="X2985" s="105" t="str">
        <f>IFERROR(VLOOKUP(V2985, Fornecedores!A:E, 5, FALSE), "")</f>
        <v>Araçatuba</v>
      </c>
      <c r="Y2985" s="105" t="str">
        <f>IFERROR(VLOOKUP(V2985, Fornecedores!A:F, 6, FALSE), "")</f>
        <v>SP</v>
      </c>
      <c r="Z2985" s="101" t="str">
        <f>IF(H2985=0, "Pedido entregue!", "Pendente")</f>
        <v>Pedido entregue!</v>
      </c>
      <c r="AB2985" s="132" t="str">
        <f>IF(Z2985="Pedido Entregue!", IF(AA2985=1, "Retirado do Almoxarifado", IF(AA2985=2, "Material devolvido", "Aguardando retirada")), IF(Z2985="Pendente", "Entrega pendente", ""))</f>
        <v>Aguardando retirada</v>
      </c>
      <c r="AC2985" s="18">
        <v>1</v>
      </c>
      <c r="AD2985" s="18">
        <f>AC2985/SUMIF($P:$P,P2985,$AC:$AC)</f>
        <v>1</v>
      </c>
      <c r="AE2985" s="18">
        <f>IF(R2985=0,0,AC2985/SUMIF($R:$R,R2985,$AC:$AC))</f>
        <v>8.3333333333333329E-2</v>
      </c>
      <c r="AF2985" s="18">
        <f>IF(R2985=0,1,0)</f>
        <v>0</v>
      </c>
      <c r="AH2985" t="str">
        <f>TEXT(J2985,"MMMM")</f>
        <v>junho</v>
      </c>
    </row>
    <row r="2986" spans="1:34" ht="12.75" hidden="1" customHeight="1" x14ac:dyDescent="0.25">
      <c r="A2986" s="90" t="str">
        <f>IF(C2986="Oficina Diversos","Oficina Geral",
IF(ISNUMBER(FIND("Estoque - Colhedoras",C2986)),"Colhedoras",IF(ISNUMBER(FIND("Caldeiraria",C2986)),"Caldeiraria",IF(ISNUMBER(FIND("Borracharia",C2986)),"Borracharia",IF(ISNUMBER(FIND("Lubrificação",C2986)),"Lubrificação",
IF(ISNUMBER(FIND("Estoque - Carregadeiras",C2986)),"Carregadeiras",IF(ISNUMBER(FIND("Estoque - Veic. Leves",C2986)),"Veic. Leves",
IF(ISNUMBER(FIND("Estoque - Caminhões",C2986)),"Caminhões",IF(ISNUMBER(FIND("Estoque - Transbordos",C2986)),"Transbordos",
IF(ISNUMBER(FIND("Estoque - Tratores",C2986)),"Tratores",
IF(ISNUMBER(FIND("Estoque - Máquinas pesadas",C2986)),"Máquinas pesadas",
IF(ISNUMBER(FIND("Estoque - Reboques",C2986)),"Reboques",
IF(C2986="Estoque","Estoque",
IF(AND(ISNUMBER(C2986),C2986&gt;1000,C2986&lt;2000),"Caminhões",
IF(AND(ISNUMBER(C2986),C2986&gt;2000,C2986&lt;3000),"Tratores",
IF(AND(ISNUMBER(C2986),C2986&gt;3000,C2986&lt;4000),"Carregadeiras",
IF(AND(ISNUMBER(C2986),C2986&gt;4000,C2986&lt;5000),"Máquinas pesadas",
IF(AND(ISNUMBER(C2986),C2986&gt;5000,C2986&lt;6000),"Colhedoras",
IF(AND(ISNUMBER(C2986),C2986&gt;7000,C2986&lt;8000),"Irrigação",
IF(AND(ISNUMBER(C2986),C2986&gt;8000,C2986&lt;9000),"Reboques",IF(AND(ISNUMBER(C2986),C2986&gt;0,C2986&lt;1000),"Veic. Leves","")))))))))))))))))))))</f>
        <v>Tratores</v>
      </c>
      <c r="C2986" s="126">
        <v>2039</v>
      </c>
      <c r="D2986" s="2">
        <v>92137</v>
      </c>
      <c r="E2986" s="3" t="s">
        <v>20233</v>
      </c>
      <c r="F2986" s="101" t="str">
        <f>IF(ISBLANK(K2986), "Apenas Solicitação", "Tem OC")</f>
        <v>Tem OC</v>
      </c>
      <c r="G2986" s="2">
        <v>1</v>
      </c>
      <c r="H2986" s="102">
        <f>G2986-I2986</f>
        <v>0</v>
      </c>
      <c r="I2986" s="103">
        <v>1</v>
      </c>
      <c r="J2986" s="4">
        <v>45812</v>
      </c>
      <c r="K2986" s="180">
        <v>45819</v>
      </c>
      <c r="L2986" s="3" t="s">
        <v>20152</v>
      </c>
      <c r="M2986" s="104" t="str">
        <f ca="1">IF(OR(N2986="", N2986=0), "", IF(N2986&gt;TODAY(), "No prazo", "Atrasado"))</f>
        <v>Atrasado</v>
      </c>
      <c r="N2986" s="104">
        <f>IFERROR(K2986 + VALUE(LEFT(L2986, FIND(" ", L2986) - 1)), "")</f>
        <v>45820</v>
      </c>
      <c r="O2986" s="105">
        <f>IF(_xlfn.DAYS(K2986,J2986)&lt;0, "Aguardando OC", _xlfn.DAYS(K2986,J2986))</f>
        <v>7</v>
      </c>
      <c r="P2986" s="14">
        <v>405836</v>
      </c>
      <c r="Q2986" s="12"/>
      <c r="R2986" s="14">
        <v>168946</v>
      </c>
      <c r="S2986" s="2">
        <v>221</v>
      </c>
      <c r="T2986" s="65" t="s">
        <v>1029</v>
      </c>
      <c r="U2986" s="21">
        <v>104</v>
      </c>
      <c r="V2986" s="2">
        <v>13341</v>
      </c>
      <c r="W2986" s="105" t="str">
        <f>IFERROR(VLOOKUP(V2986, Fornecedores!A:C, 3, FALSE), "")</f>
        <v>DISMA DISTRIBUIDORA</v>
      </c>
      <c r="X2986" s="105" t="str">
        <f>IFERROR(VLOOKUP(V2986, Fornecedores!A:E, 5, FALSE), "")</f>
        <v>Araçatuba</v>
      </c>
      <c r="Y2986" s="105" t="str">
        <f>IFERROR(VLOOKUP(V2986, Fornecedores!A:F, 6, FALSE), "")</f>
        <v>SP</v>
      </c>
      <c r="Z2986" s="101" t="str">
        <f>IF(H2986=0, "Pedido entregue!", "Pendente")</f>
        <v>Pedido entregue!</v>
      </c>
      <c r="AB2986" s="132" t="str">
        <f>IF(Z2986="Pedido Entregue!", IF(AA2986=1, "Retirado do Almoxarifado", IF(AA2986=2, "Material devolvido", "Aguardando retirada")), IF(Z2986="Pendente", "Entrega pendente", ""))</f>
        <v>Aguardando retirada</v>
      </c>
      <c r="AC2986" s="18">
        <v>1</v>
      </c>
      <c r="AD2986" s="18">
        <f>AC2986/SUMIF($P:$P,P2986,$AC:$AC)</f>
        <v>1</v>
      </c>
      <c r="AE2986" s="18">
        <f>IF(R2986=0,0,AC2986/SUMIF($R:$R,R2986,$AC:$AC))</f>
        <v>8.3333333333333329E-2</v>
      </c>
      <c r="AF2986" s="18">
        <f>IF(R2986=0,1,0)</f>
        <v>0</v>
      </c>
      <c r="AH2986" t="str">
        <f>TEXT(J2986,"MMMM")</f>
        <v>junho</v>
      </c>
    </row>
    <row r="2987" spans="1:34" ht="12.75" hidden="1" customHeight="1" x14ac:dyDescent="0.25">
      <c r="A2987" s="90" t="str">
        <f>IF(C2987="Oficina Diversos","Oficina Geral",
IF(ISNUMBER(FIND("Estoque - Colhedoras",C2987)),"Colhedoras",IF(ISNUMBER(FIND("Caldeiraria",C2987)),"Caldeiraria",IF(ISNUMBER(FIND("Borracharia",C2987)),"Borracharia",IF(ISNUMBER(FIND("Lubrificação",C2987)),"Lubrificação",
IF(ISNUMBER(FIND("Estoque - Carregadeiras",C2987)),"Carregadeiras",IF(ISNUMBER(FIND("Estoque - Veic. Leves",C2987)),"Veic. Leves",
IF(ISNUMBER(FIND("Estoque - Caminhões",C2987)),"Caminhões",IF(ISNUMBER(FIND("Estoque - Transbordos",C2987)),"Transbordos",
IF(ISNUMBER(FIND("Estoque - Tratores",C2987)),"Tratores",
IF(ISNUMBER(FIND("Estoque - Máquinas pesadas",C2987)),"Máquinas pesadas",
IF(ISNUMBER(FIND("Estoque - Reboques",C2987)),"Reboques",
IF(C2987="Estoque","Estoque",
IF(AND(ISNUMBER(C2987),C2987&gt;1000,C2987&lt;2000),"Caminhões",
IF(AND(ISNUMBER(C2987),C2987&gt;2000,C2987&lt;3000),"Tratores",
IF(AND(ISNUMBER(C2987),C2987&gt;3000,C2987&lt;4000),"Carregadeiras",
IF(AND(ISNUMBER(C2987),C2987&gt;4000,C2987&lt;5000),"Máquinas pesadas",
IF(AND(ISNUMBER(C2987),C2987&gt;5000,C2987&lt;6000),"Colhedoras",
IF(AND(ISNUMBER(C2987),C2987&gt;7000,C2987&lt;8000),"Irrigação",
IF(AND(ISNUMBER(C2987),C2987&gt;8000,C2987&lt;9000),"Reboques",IF(AND(ISNUMBER(C2987),C2987&gt;0,C2987&lt;1000),"Veic. Leves","")))))))))))))))))))))</f>
        <v>Tratores</v>
      </c>
      <c r="C2987" s="126">
        <v>2045</v>
      </c>
      <c r="D2987" s="2">
        <v>92137</v>
      </c>
      <c r="E2987" s="3" t="s">
        <v>20233</v>
      </c>
      <c r="F2987" s="101" t="str">
        <f>IF(ISBLANK(K2987), "Apenas Solicitação", "Tem OC")</f>
        <v>Tem OC</v>
      </c>
      <c r="G2987" s="2">
        <v>1</v>
      </c>
      <c r="H2987" s="102">
        <f>G2987-I2987</f>
        <v>0</v>
      </c>
      <c r="I2987" s="103">
        <v>1</v>
      </c>
      <c r="J2987" s="4">
        <v>45812</v>
      </c>
      <c r="K2987" s="180">
        <v>45819</v>
      </c>
      <c r="L2987" s="3" t="s">
        <v>20152</v>
      </c>
      <c r="M2987" s="104" t="str">
        <f ca="1">IF(OR(N2987="", N2987=0), "", IF(N2987&gt;TODAY(), "No prazo", "Atrasado"))</f>
        <v>Atrasado</v>
      </c>
      <c r="N2987" s="104">
        <f>IFERROR(K2987 + VALUE(LEFT(L2987, FIND(" ", L2987) - 1)), "")</f>
        <v>45820</v>
      </c>
      <c r="O2987" s="105">
        <f>IF(_xlfn.DAYS(K2987,J2987)&lt;0, "Aguardando OC", _xlfn.DAYS(K2987,J2987))</f>
        <v>7</v>
      </c>
      <c r="P2987" s="14">
        <v>405869</v>
      </c>
      <c r="Q2987" s="12"/>
      <c r="R2987" s="14">
        <v>168946</v>
      </c>
      <c r="S2987" s="2">
        <v>221</v>
      </c>
      <c r="T2987" s="65" t="s">
        <v>1029</v>
      </c>
      <c r="U2987" s="21">
        <v>104</v>
      </c>
      <c r="V2987" s="2">
        <v>13341</v>
      </c>
      <c r="W2987" s="105" t="str">
        <f>IFERROR(VLOOKUP(V2987, Fornecedores!A:C, 3, FALSE), "")</f>
        <v>DISMA DISTRIBUIDORA</v>
      </c>
      <c r="X2987" s="105" t="str">
        <f>IFERROR(VLOOKUP(V2987, Fornecedores!A:E, 5, FALSE), "")</f>
        <v>Araçatuba</v>
      </c>
      <c r="Y2987" s="105" t="str">
        <f>IFERROR(VLOOKUP(V2987, Fornecedores!A:F, 6, FALSE), "")</f>
        <v>SP</v>
      </c>
      <c r="Z2987" s="101" t="str">
        <f>IF(H2987=0, "Pedido entregue!", "Pendente")</f>
        <v>Pedido entregue!</v>
      </c>
      <c r="AB2987" s="132" t="str">
        <f>IF(Z2987="Pedido Entregue!", IF(AA2987=1, "Retirado do Almoxarifado", IF(AA2987=2, "Material devolvido", "Aguardando retirada")), IF(Z2987="Pendente", "Entrega pendente", ""))</f>
        <v>Aguardando retirada</v>
      </c>
      <c r="AC2987" s="18">
        <v>1</v>
      </c>
      <c r="AD2987" s="18">
        <f>AC2987/SUMIF($P:$P,P2987,$AC:$AC)</f>
        <v>1</v>
      </c>
      <c r="AE2987" s="18">
        <f>IF(R2987=0,0,AC2987/SUMIF($R:$R,R2987,$AC:$AC))</f>
        <v>8.3333333333333329E-2</v>
      </c>
      <c r="AF2987" s="18">
        <f>IF(R2987=0,1,0)</f>
        <v>0</v>
      </c>
      <c r="AH2987" t="str">
        <f>TEXT(J2987,"MMMM")</f>
        <v>junho</v>
      </c>
    </row>
    <row r="2988" spans="1:34" ht="12.75" hidden="1" customHeight="1" x14ac:dyDescent="0.25">
      <c r="A2988" s="90" t="str">
        <f>IF(C2988="Oficina Diversos","Oficina Geral",
IF(ISNUMBER(FIND("Estoque - Colhedoras",C2988)),"Colhedoras",IF(ISNUMBER(FIND("Caldeiraria",C2988)),"Caldeiraria",IF(ISNUMBER(FIND("Borracharia",C2988)),"Borracharia",IF(ISNUMBER(FIND("Lubrificação",C2988)),"Lubrificação",
IF(ISNUMBER(FIND("Estoque - Carregadeiras",C2988)),"Carregadeiras",IF(ISNUMBER(FIND("Estoque - Veic. Leves",C2988)),"Veic. Leves",
IF(ISNUMBER(FIND("Estoque - Caminhões",C2988)),"Caminhões",IF(ISNUMBER(FIND("Estoque - Transbordos",C2988)),"Transbordos",
IF(ISNUMBER(FIND("Estoque - Tratores",C2988)),"Tratores",
IF(ISNUMBER(FIND("Estoque - Máquinas pesadas",C2988)),"Máquinas pesadas",
IF(ISNUMBER(FIND("Estoque - Reboques",C2988)),"Reboques",
IF(C2988="Estoque","Estoque",
IF(AND(ISNUMBER(C2988),C2988&gt;1000,C2988&lt;2000),"Caminhões",
IF(AND(ISNUMBER(C2988),C2988&gt;2000,C2988&lt;3000),"Tratores",
IF(AND(ISNUMBER(C2988),C2988&gt;3000,C2988&lt;4000),"Carregadeiras",
IF(AND(ISNUMBER(C2988),C2988&gt;4000,C2988&lt;5000),"Máquinas pesadas",
IF(AND(ISNUMBER(C2988),C2988&gt;5000,C2988&lt;6000),"Colhedoras",
IF(AND(ISNUMBER(C2988),C2988&gt;7000,C2988&lt;8000),"Irrigação",
IF(AND(ISNUMBER(C2988),C2988&gt;8000,C2988&lt;9000),"Reboques",IF(AND(ISNUMBER(C2988),C2988&gt;0,C2988&lt;1000),"Veic. Leves","")))))))))))))))))))))</f>
        <v>Tratores</v>
      </c>
      <c r="C2988" s="126">
        <v>2045</v>
      </c>
      <c r="D2988" s="2">
        <v>92137</v>
      </c>
      <c r="E2988" s="3" t="s">
        <v>20233</v>
      </c>
      <c r="F2988" s="101" t="str">
        <f>IF(ISBLANK(K2988), "Apenas Solicitação", "Tem OC")</f>
        <v>Tem OC</v>
      </c>
      <c r="G2988" s="2">
        <v>1</v>
      </c>
      <c r="H2988" s="102">
        <f>G2988-I2988</f>
        <v>0</v>
      </c>
      <c r="I2988" s="103">
        <v>1</v>
      </c>
      <c r="J2988" s="4">
        <v>45812</v>
      </c>
      <c r="K2988" s="180">
        <v>45819</v>
      </c>
      <c r="L2988" s="3" t="s">
        <v>20152</v>
      </c>
      <c r="M2988" s="104" t="str">
        <f ca="1">IF(OR(N2988="", N2988=0), "", IF(N2988&gt;TODAY(), "No prazo", "Atrasado"))</f>
        <v>Atrasado</v>
      </c>
      <c r="N2988" s="104">
        <f>IFERROR(K2988 + VALUE(LEFT(L2988, FIND(" ", L2988) - 1)), "")</f>
        <v>45820</v>
      </c>
      <c r="O2988" s="105">
        <f>IF(_xlfn.DAYS(K2988,J2988)&lt;0, "Aguardando OC", _xlfn.DAYS(K2988,J2988))</f>
        <v>7</v>
      </c>
      <c r="P2988" s="14">
        <v>405871</v>
      </c>
      <c r="Q2988" s="12"/>
      <c r="R2988" s="14">
        <v>168946</v>
      </c>
      <c r="S2988" s="2">
        <v>221</v>
      </c>
      <c r="T2988" s="65" t="s">
        <v>1029</v>
      </c>
      <c r="U2988" s="21">
        <v>104</v>
      </c>
      <c r="V2988" s="2">
        <v>13341</v>
      </c>
      <c r="W2988" s="105" t="str">
        <f>IFERROR(VLOOKUP(V2988, Fornecedores!A:C, 3, FALSE), "")</f>
        <v>DISMA DISTRIBUIDORA</v>
      </c>
      <c r="X2988" s="105" t="str">
        <f>IFERROR(VLOOKUP(V2988, Fornecedores!A:E, 5, FALSE), "")</f>
        <v>Araçatuba</v>
      </c>
      <c r="Y2988" s="105" t="str">
        <f>IFERROR(VLOOKUP(V2988, Fornecedores!A:F, 6, FALSE), "")</f>
        <v>SP</v>
      </c>
      <c r="Z2988" s="101" t="str">
        <f>IF(H2988=0, "Pedido entregue!", "Pendente")</f>
        <v>Pedido entregue!</v>
      </c>
      <c r="AB2988" s="132" t="str">
        <f>IF(Z2988="Pedido Entregue!", IF(AA2988=1, "Retirado do Almoxarifado", IF(AA2988=2, "Material devolvido", "Aguardando retirada")), IF(Z2988="Pendente", "Entrega pendente", ""))</f>
        <v>Aguardando retirada</v>
      </c>
      <c r="AC2988" s="18">
        <v>1</v>
      </c>
      <c r="AD2988" s="18">
        <f>AC2988/SUMIF($P:$P,P2988,$AC:$AC)</f>
        <v>1</v>
      </c>
      <c r="AE2988" s="18">
        <f>IF(R2988=0,0,AC2988/SUMIF($R:$R,R2988,$AC:$AC))</f>
        <v>8.3333333333333329E-2</v>
      </c>
      <c r="AF2988" s="18">
        <f>IF(R2988=0,1,0)</f>
        <v>0</v>
      </c>
      <c r="AH2988" t="str">
        <f>TEXT(J2988,"MMMM")</f>
        <v>junho</v>
      </c>
    </row>
    <row r="2989" spans="1:34" ht="12.75" hidden="1" customHeight="1" x14ac:dyDescent="0.25">
      <c r="A2989" s="90" t="str">
        <f>IF(C2989="Oficina Diversos","Oficina Geral",
IF(ISNUMBER(FIND("Estoque - Colhedoras",C2989)),"Colhedoras",IF(ISNUMBER(FIND("Caldeiraria",C2989)),"Caldeiraria",IF(ISNUMBER(FIND("Borracharia",C2989)),"Borracharia",IF(ISNUMBER(FIND("Lubrificação",C2989)),"Lubrificação",
IF(ISNUMBER(FIND("Estoque - Carregadeiras",C2989)),"Carregadeiras",IF(ISNUMBER(FIND("Estoque - Veic. Leves",C2989)),"Veic. Leves",
IF(ISNUMBER(FIND("Estoque - Caminhões",C2989)),"Caminhões",IF(ISNUMBER(FIND("Estoque - Transbordos",C2989)),"Transbordos",
IF(ISNUMBER(FIND("Estoque - Tratores",C2989)),"Tratores",
IF(ISNUMBER(FIND("Estoque - Máquinas pesadas",C2989)),"Máquinas pesadas",
IF(ISNUMBER(FIND("Estoque - Reboques",C2989)),"Reboques",
IF(C2989="Estoque","Estoque",
IF(AND(ISNUMBER(C2989),C2989&gt;1000,C2989&lt;2000),"Caminhões",
IF(AND(ISNUMBER(C2989),C2989&gt;2000,C2989&lt;3000),"Tratores",
IF(AND(ISNUMBER(C2989),C2989&gt;3000,C2989&lt;4000),"Carregadeiras",
IF(AND(ISNUMBER(C2989),C2989&gt;4000,C2989&lt;5000),"Máquinas pesadas",
IF(AND(ISNUMBER(C2989),C2989&gt;5000,C2989&lt;6000),"Colhedoras",
IF(AND(ISNUMBER(C2989),C2989&gt;7000,C2989&lt;8000),"Irrigação",
IF(AND(ISNUMBER(C2989),C2989&gt;8000,C2989&lt;9000),"Reboques",IF(AND(ISNUMBER(C2989),C2989&gt;0,C2989&lt;1000),"Veic. Leves","")))))))))))))))))))))</f>
        <v>Caminhões</v>
      </c>
      <c r="C2989" s="171">
        <v>1004</v>
      </c>
      <c r="D2989" s="170">
        <v>92138</v>
      </c>
      <c r="E2989" s="173" t="s">
        <v>20376</v>
      </c>
      <c r="F2989" s="101" t="str">
        <f>IF(ISBLANK(K2989), "Apenas Solicitação", "Tem OC")</f>
        <v>Tem OC</v>
      </c>
      <c r="G2989" s="170">
        <v>1</v>
      </c>
      <c r="H2989" s="102">
        <f>G2989-I2989</f>
        <v>0</v>
      </c>
      <c r="I2989" s="103">
        <v>1</v>
      </c>
      <c r="J2989" s="174">
        <v>45812</v>
      </c>
      <c r="K2989" s="181">
        <v>45848</v>
      </c>
      <c r="L2989" s="173" t="s">
        <v>20151</v>
      </c>
      <c r="M2989" s="104" t="str">
        <f ca="1">IF(OR(N2989="", N2989=0), "", IF(N2989&gt;TODAY(), "No prazo", "Atrasado"))</f>
        <v>Atrasado</v>
      </c>
      <c r="N2989" s="104">
        <f>IFERROR(K2989 + VALUE(LEFT(L2989, FIND(" ", L2989) - 1)), "")</f>
        <v>45848</v>
      </c>
      <c r="O2989" s="105">
        <f>IF(_xlfn.DAYS(K2989,J2989)&lt;0, "Aguardando OC", _xlfn.DAYS(K2989,J2989))</f>
        <v>36</v>
      </c>
      <c r="P2989" s="201">
        <v>405842</v>
      </c>
      <c r="Q2989" s="12"/>
      <c r="R2989" s="201">
        <v>170728</v>
      </c>
      <c r="S2989" s="2">
        <v>221</v>
      </c>
      <c r="T2989" s="65" t="s">
        <v>1029</v>
      </c>
      <c r="U2989" s="175">
        <v>3500</v>
      </c>
      <c r="V2989" s="170">
        <v>3547</v>
      </c>
      <c r="W2989" s="105" t="str">
        <f>IFERROR(VLOOKUP(V2989, Fornecedores!A:C, 3, FALSE), "")</f>
        <v xml:space="preserve">IONICS              </v>
      </c>
      <c r="X2989" s="105" t="str">
        <f>IFERROR(VLOOKUP(V2989, Fornecedores!A:E, 5, FALSE), "")</f>
        <v>Florianópolis</v>
      </c>
      <c r="Y2989" s="105" t="str">
        <f>IFERROR(VLOOKUP(V2989, Fornecedores!A:F, 6, FALSE), "")</f>
        <v>SC</v>
      </c>
      <c r="Z2989" s="101" t="str">
        <f>IF(H2989=0, "Pedido entregue!", "Pendente")</f>
        <v>Pedido entregue!</v>
      </c>
      <c r="AB2989" s="132" t="str">
        <f>IF(Z2989="Pedido Entregue!", IF(AA2989=1, "Retirado do Almoxarifado", IF(AA2989=2, "Material devolvido", "Aguardando retirada")), IF(Z2989="Pendente", "Entrega pendente", ""))</f>
        <v>Aguardando retirada</v>
      </c>
      <c r="AC2989" s="18">
        <v>1</v>
      </c>
      <c r="AD2989" s="18">
        <f>AC2989/SUMIF($P:$P,P2989,$AC:$AC)</f>
        <v>1</v>
      </c>
      <c r="AE2989" s="18">
        <f>IF(R2989=0,0,AC2989/SUMIF($R:$R,R2989,$AC:$AC))</f>
        <v>1</v>
      </c>
      <c r="AF2989" s="18">
        <f>IF(R2989=0,1,0)</f>
        <v>0</v>
      </c>
      <c r="AH2989" t="str">
        <f>TEXT(J2989,"MMMM")</f>
        <v>junho</v>
      </c>
    </row>
    <row r="2990" spans="1:34" ht="12.75" hidden="1" customHeight="1" x14ac:dyDescent="0.25">
      <c r="A2990" s="90" t="str">
        <f>IF(C2990="Oficina Diversos","Oficina Geral",
IF(ISNUMBER(FIND("Estoque - Colhedoras",C2990)),"Colhedoras",IF(ISNUMBER(FIND("Caldeiraria",C2990)),"Caldeiraria",IF(ISNUMBER(FIND("Borracharia",C2990)),"Borracharia",IF(ISNUMBER(FIND("Lubrificação",C2990)),"Lubrificação",
IF(ISNUMBER(FIND("Estoque - Carregadeiras",C2990)),"Carregadeiras",IF(ISNUMBER(FIND("Estoque - Veic. Leves",C2990)),"Veic. Leves",
IF(ISNUMBER(FIND("Estoque - Caminhões",C2990)),"Caminhões",IF(ISNUMBER(FIND("Estoque - Transbordos",C2990)),"Transbordos",
IF(ISNUMBER(FIND("Estoque - Tratores",C2990)),"Tratores",
IF(ISNUMBER(FIND("Estoque - Máquinas pesadas",C2990)),"Máquinas pesadas",
IF(ISNUMBER(FIND("Estoque - Reboques",C2990)),"Reboques",
IF(C2990="Estoque","Estoque",
IF(AND(ISNUMBER(C2990),C2990&gt;1000,C2990&lt;2000),"Caminhões",
IF(AND(ISNUMBER(C2990),C2990&gt;2000,C2990&lt;3000),"Tratores",
IF(AND(ISNUMBER(C2990),C2990&gt;3000,C2990&lt;4000),"Carregadeiras",
IF(AND(ISNUMBER(C2990),C2990&gt;4000,C2990&lt;5000),"Máquinas pesadas",
IF(AND(ISNUMBER(C2990),C2990&gt;5000,C2990&lt;6000),"Colhedoras",
IF(AND(ISNUMBER(C2990),C2990&gt;7000,C2990&lt;8000),"Irrigação",
IF(AND(ISNUMBER(C2990),C2990&gt;8000,C2990&lt;9000),"Reboques",IF(AND(ISNUMBER(C2990),C2990&gt;0,C2990&lt;1000),"Veic. Leves","")))))))))))))))))))))</f>
        <v>Colhedoras</v>
      </c>
      <c r="C2990" s="113">
        <v>5005</v>
      </c>
      <c r="D2990" s="2">
        <v>92139</v>
      </c>
      <c r="E2990" s="3" t="s">
        <v>20252</v>
      </c>
      <c r="F2990" s="101" t="str">
        <f>IF(ISBLANK(K2990), "Apenas Solicitação", "Tem OC")</f>
        <v>Tem OC</v>
      </c>
      <c r="G2990" s="2">
        <v>1</v>
      </c>
      <c r="H2990" s="102">
        <f>G2990-I2990</f>
        <v>0</v>
      </c>
      <c r="I2990" s="103">
        <v>1</v>
      </c>
      <c r="J2990" s="4">
        <v>45812</v>
      </c>
      <c r="K2990" s="180">
        <v>45819</v>
      </c>
      <c r="L2990" s="3" t="s">
        <v>20234</v>
      </c>
      <c r="M2990" s="104" t="str">
        <f ca="1">IF(OR(N2990="", N2990=0), "", IF(N2990&gt;TODAY(), "No prazo", "Atrasado"))</f>
        <v>Atrasado</v>
      </c>
      <c r="N2990" s="104">
        <f>IFERROR(K2990 + VALUE(LEFT(L2990, FIND(" ", L2990) - 1)), "")</f>
        <v>45829</v>
      </c>
      <c r="O2990" s="105">
        <f>IF(_xlfn.DAYS(K2990,J2990)&lt;0, "Aguardando OC", _xlfn.DAYS(K2990,J2990))</f>
        <v>7</v>
      </c>
      <c r="P2990" s="14">
        <v>405845</v>
      </c>
      <c r="Q2990" s="12"/>
      <c r="R2990" s="14">
        <v>168960</v>
      </c>
      <c r="S2990" s="2">
        <v>221</v>
      </c>
      <c r="T2990" s="65" t="s">
        <v>1029</v>
      </c>
      <c r="U2990" s="168">
        <v>2308.27</v>
      </c>
      <c r="V2990" s="2">
        <v>14709</v>
      </c>
      <c r="W2990" s="105" t="str">
        <f>IFERROR(VLOOKUP(V2990, Fornecedores!A:C, 3, FALSE), "")</f>
        <v>PLANTAR TECNOLOGIAS</v>
      </c>
      <c r="X2990" s="105" t="str">
        <f>IFERROR(VLOOKUP(V2990, Fornecedores!A:E, 5, FALSE), "")</f>
        <v>Maceió</v>
      </c>
      <c r="Y2990" s="105" t="str">
        <f>IFERROR(VLOOKUP(V2990, Fornecedores!A:F, 6, FALSE), "")</f>
        <v>AL</v>
      </c>
      <c r="Z2990" s="101" t="str">
        <f>IF(H2990=0, "Pedido entregue!", "Pendente")</f>
        <v>Pedido entregue!</v>
      </c>
      <c r="AB2990" s="132" t="str">
        <f>IF(Z2990="Pedido Entregue!", IF(AA2990=1, "Retirado do Almoxarifado", IF(AA2990=2, "Material devolvido", "Aguardando retirada")), IF(Z2990="Pendente", "Entrega pendente", ""))</f>
        <v>Aguardando retirada</v>
      </c>
      <c r="AC2990" s="18">
        <v>1</v>
      </c>
      <c r="AD2990" s="18">
        <f>AC2990/SUMIF($P:$P,P2990,$AC:$AC)</f>
        <v>1</v>
      </c>
      <c r="AE2990" s="18">
        <f>IF(R2990=0,0,AC2990/SUMIF($R:$R,R2990,$AC:$AC))</f>
        <v>0.5</v>
      </c>
      <c r="AF2990" s="18">
        <f>IF(R2990=0,1,0)</f>
        <v>0</v>
      </c>
      <c r="AH2990" t="str">
        <f>TEXT(J2990,"MMMM")</f>
        <v>junho</v>
      </c>
    </row>
    <row r="2991" spans="1:34" ht="12.75" hidden="1" customHeight="1" x14ac:dyDescent="0.25">
      <c r="A2991" s="90" t="str">
        <f>IF(C2991="Oficina Diversos","Oficina Geral",
IF(ISNUMBER(FIND("Estoque - Colhedoras",C2991)),"Colhedoras",IF(ISNUMBER(FIND("Caldeiraria",C2991)),"Caldeiraria",IF(ISNUMBER(FIND("Borracharia",C2991)),"Borracharia",IF(ISNUMBER(FIND("Lubrificação",C2991)),"Lubrificação",
IF(ISNUMBER(FIND("Estoque - Carregadeiras",C2991)),"Carregadeiras",IF(ISNUMBER(FIND("Estoque - Veic. Leves",C2991)),"Veic. Leves",
IF(ISNUMBER(FIND("Estoque - Caminhões",C2991)),"Caminhões",IF(ISNUMBER(FIND("Estoque - Transbordos",C2991)),"Transbordos",
IF(ISNUMBER(FIND("Estoque - Tratores",C2991)),"Tratores",
IF(ISNUMBER(FIND("Estoque - Máquinas pesadas",C2991)),"Máquinas pesadas",
IF(ISNUMBER(FIND("Estoque - Reboques",C2991)),"Reboques",
IF(C2991="Estoque","Estoque",
IF(AND(ISNUMBER(C2991),C2991&gt;1000,C2991&lt;2000),"Caminhões",
IF(AND(ISNUMBER(C2991),C2991&gt;2000,C2991&lt;3000),"Tratores",
IF(AND(ISNUMBER(C2991),C2991&gt;3000,C2991&lt;4000),"Carregadeiras",
IF(AND(ISNUMBER(C2991),C2991&gt;4000,C2991&lt;5000),"Máquinas pesadas",
IF(AND(ISNUMBER(C2991),C2991&gt;5000,C2991&lt;6000),"Colhedoras",
IF(AND(ISNUMBER(C2991),C2991&gt;7000,C2991&lt;8000),"Irrigação",
IF(AND(ISNUMBER(C2991),C2991&gt;8000,C2991&lt;9000),"Reboques",IF(AND(ISNUMBER(C2991),C2991&gt;0,C2991&lt;1000),"Veic. Leves","")))))))))))))))))))))</f>
        <v>Colhedoras</v>
      </c>
      <c r="C2991" s="113">
        <v>5005</v>
      </c>
      <c r="D2991" s="2">
        <v>92140</v>
      </c>
      <c r="E2991" s="3" t="s">
        <v>20253</v>
      </c>
      <c r="F2991" s="101" t="str">
        <f>IF(ISBLANK(K2991), "Apenas Solicitação", "Tem OC")</f>
        <v>Tem OC</v>
      </c>
      <c r="G2991" s="2">
        <v>1</v>
      </c>
      <c r="H2991" s="102">
        <f>G2991-I2991</f>
        <v>0</v>
      </c>
      <c r="I2991" s="103">
        <v>1</v>
      </c>
      <c r="J2991" s="4">
        <v>45812</v>
      </c>
      <c r="K2991" s="180">
        <v>45819</v>
      </c>
      <c r="L2991" s="3" t="s">
        <v>20152</v>
      </c>
      <c r="M2991" s="104" t="str">
        <f ca="1">IF(OR(N2991="", N2991=0), "", IF(N2991&gt;TODAY(), "No prazo", "Atrasado"))</f>
        <v>Atrasado</v>
      </c>
      <c r="N2991" s="104">
        <f>IFERROR(K2991 + VALUE(LEFT(L2991, FIND(" ", L2991) - 1)), "")</f>
        <v>45820</v>
      </c>
      <c r="O2991" s="105">
        <f>IF(_xlfn.DAYS(K2991,J2991)&lt;0, "Aguardando OC", _xlfn.DAYS(K2991,J2991))</f>
        <v>7</v>
      </c>
      <c r="P2991" s="14">
        <v>405846</v>
      </c>
      <c r="Q2991" s="12"/>
      <c r="R2991" s="14">
        <v>168959</v>
      </c>
      <c r="S2991" s="2">
        <v>221</v>
      </c>
      <c r="T2991" s="65" t="s">
        <v>1029</v>
      </c>
      <c r="U2991" s="21">
        <v>27</v>
      </c>
      <c r="V2991" s="2">
        <v>12397</v>
      </c>
      <c r="W2991" s="105" t="str">
        <f>IFERROR(VLOOKUP(V2991, Fornecedores!A:C, 3, FALSE), "")</f>
        <v xml:space="preserve">UNIMIL INDÚSTRIA </v>
      </c>
      <c r="X2991" s="105" t="str">
        <f>IFERROR(VLOOKUP(V2991, Fornecedores!A:E, 5, FALSE), "")</f>
        <v>Piracicaba</v>
      </c>
      <c r="Y2991" s="105" t="str">
        <f>IFERROR(VLOOKUP(V2991, Fornecedores!A:F, 6, FALSE), "")</f>
        <v>SP</v>
      </c>
      <c r="Z2991" s="101" t="str">
        <f>IF(H2991=0, "Pedido entregue!", "Pendente")</f>
        <v>Pedido entregue!</v>
      </c>
      <c r="AB2991" s="132" t="str">
        <f>IF(Z2991="Pedido Entregue!", IF(AA2991=1, "Retirado do Almoxarifado", IF(AA2991=2, "Material devolvido", "Aguardando retirada")), IF(Z2991="Pendente", "Entrega pendente", ""))</f>
        <v>Aguardando retirada</v>
      </c>
      <c r="AC2991" s="18">
        <v>1</v>
      </c>
      <c r="AD2991" s="18">
        <f>AC2991/SUMIF($P:$P,P2991,$AC:$AC)</f>
        <v>1</v>
      </c>
      <c r="AE2991" s="18">
        <f>IF(R2991=0,0,AC2991/SUMIF($R:$R,R2991,$AC:$AC))</f>
        <v>0.14285714285714285</v>
      </c>
      <c r="AF2991" s="18">
        <f>IF(R2991=0,1,0)</f>
        <v>0</v>
      </c>
      <c r="AH2991" t="str">
        <f>TEXT(J2991,"MMMM")</f>
        <v>junho</v>
      </c>
    </row>
    <row r="2992" spans="1:34" ht="12.75" hidden="1" customHeight="1" x14ac:dyDescent="0.25">
      <c r="A2992" s="90" t="str">
        <f>IF(C2992="Oficina Diversos","Oficina Geral",
IF(ISNUMBER(FIND("Estoque - Colhedoras",C2992)),"Colhedoras",IF(ISNUMBER(FIND("Caldeiraria",C2992)),"Caldeiraria",IF(ISNUMBER(FIND("Borracharia",C2992)),"Borracharia",IF(ISNUMBER(FIND("Lubrificação",C2992)),"Lubrificação",
IF(ISNUMBER(FIND("Estoque - Carregadeiras",C2992)),"Carregadeiras",IF(ISNUMBER(FIND("Estoque - Veic. Leves",C2992)),"Veic. Leves",
IF(ISNUMBER(FIND("Estoque - Caminhões",C2992)),"Caminhões",IF(ISNUMBER(FIND("Estoque - Transbordos",C2992)),"Transbordos",
IF(ISNUMBER(FIND("Estoque - Tratores",C2992)),"Tratores",
IF(ISNUMBER(FIND("Estoque - Máquinas pesadas",C2992)),"Máquinas pesadas",
IF(ISNUMBER(FIND("Estoque - Reboques",C2992)),"Reboques",
IF(C2992="Estoque","Estoque",
IF(AND(ISNUMBER(C2992),C2992&gt;1000,C2992&lt;2000),"Caminhões",
IF(AND(ISNUMBER(C2992),C2992&gt;2000,C2992&lt;3000),"Tratores",
IF(AND(ISNUMBER(C2992),C2992&gt;3000,C2992&lt;4000),"Carregadeiras",
IF(AND(ISNUMBER(C2992),C2992&gt;4000,C2992&lt;5000),"Máquinas pesadas",
IF(AND(ISNUMBER(C2992),C2992&gt;5000,C2992&lt;6000),"Colhedoras",
IF(AND(ISNUMBER(C2992),C2992&gt;7000,C2992&lt;8000),"Irrigação",
IF(AND(ISNUMBER(C2992),C2992&gt;8000,C2992&lt;9000),"Reboques",IF(AND(ISNUMBER(C2992),C2992&gt;0,C2992&lt;1000),"Veic. Leves","")))))))))))))))))))))</f>
        <v>Colhedoras</v>
      </c>
      <c r="C2992" s="113">
        <v>5005</v>
      </c>
      <c r="D2992" s="2">
        <v>92141</v>
      </c>
      <c r="E2992" s="3" t="s">
        <v>20254</v>
      </c>
      <c r="F2992" s="101" t="str">
        <f>IF(ISBLANK(K2992), "Apenas Solicitação", "Tem OC")</f>
        <v>Tem OC</v>
      </c>
      <c r="G2992" s="2">
        <v>1</v>
      </c>
      <c r="H2992" s="102">
        <f>G2992-I2992</f>
        <v>0</v>
      </c>
      <c r="I2992" s="103">
        <v>1</v>
      </c>
      <c r="J2992" s="4">
        <v>45812</v>
      </c>
      <c r="K2992" s="180">
        <v>45819</v>
      </c>
      <c r="L2992" s="3" t="s">
        <v>20152</v>
      </c>
      <c r="M2992" s="104" t="str">
        <f ca="1">IF(OR(N2992="", N2992=0), "", IF(N2992&gt;TODAY(), "No prazo", "Atrasado"))</f>
        <v>Atrasado</v>
      </c>
      <c r="N2992" s="104">
        <f>IFERROR(K2992 + VALUE(LEFT(L2992, FIND(" ", L2992) - 1)), "")</f>
        <v>45820</v>
      </c>
      <c r="O2992" s="105">
        <f>IF(_xlfn.DAYS(K2992,J2992)&lt;0, "Aguardando OC", _xlfn.DAYS(K2992,J2992))</f>
        <v>7</v>
      </c>
      <c r="P2992" s="14">
        <v>405847</v>
      </c>
      <c r="Q2992" s="12"/>
      <c r="R2992" s="14">
        <v>168959</v>
      </c>
      <c r="S2992" s="2">
        <v>221</v>
      </c>
      <c r="T2992" s="65" t="s">
        <v>1029</v>
      </c>
      <c r="U2992" s="21">
        <v>27</v>
      </c>
      <c r="V2992" s="2">
        <v>12397</v>
      </c>
      <c r="W2992" s="105" t="str">
        <f>IFERROR(VLOOKUP(V2992, Fornecedores!A:C, 3, FALSE), "")</f>
        <v xml:space="preserve">UNIMIL INDÚSTRIA </v>
      </c>
      <c r="X2992" s="105" t="str">
        <f>IFERROR(VLOOKUP(V2992, Fornecedores!A:E, 5, FALSE), "")</f>
        <v>Piracicaba</v>
      </c>
      <c r="Y2992" s="105" t="str">
        <f>IFERROR(VLOOKUP(V2992, Fornecedores!A:F, 6, FALSE), "")</f>
        <v>SP</v>
      </c>
      <c r="Z2992" s="101" t="str">
        <f>IF(H2992=0, "Pedido entregue!", "Pendente")</f>
        <v>Pedido entregue!</v>
      </c>
      <c r="AB2992" s="132" t="str">
        <f>IF(Z2992="Pedido Entregue!", IF(AA2992=1, "Retirado do Almoxarifado", IF(AA2992=2, "Material devolvido", "Aguardando retirada")), IF(Z2992="Pendente", "Entrega pendente", ""))</f>
        <v>Aguardando retirada</v>
      </c>
      <c r="AC2992" s="18">
        <v>1</v>
      </c>
      <c r="AD2992" s="18">
        <f>AC2992/SUMIF($P:$P,P2992,$AC:$AC)</f>
        <v>1</v>
      </c>
      <c r="AE2992" s="18">
        <f>IF(R2992=0,0,AC2992/SUMIF($R:$R,R2992,$AC:$AC))</f>
        <v>0.14285714285714285</v>
      </c>
      <c r="AF2992" s="18">
        <f>IF(R2992=0,1,0)</f>
        <v>0</v>
      </c>
      <c r="AH2992" t="str">
        <f>TEXT(J2992,"MMMM")</f>
        <v>junho</v>
      </c>
    </row>
    <row r="2993" spans="1:34" ht="12.75" customHeight="1" x14ac:dyDescent="0.25">
      <c r="A2993" s="90" t="str">
        <f>IF(C2993="Oficina Diversos","Oficina Geral",
IF(ISNUMBER(FIND("Estoque - Colhedoras",C2993)),"Colhedoras",IF(ISNUMBER(FIND("Caldeiraria",C2993)),"Caldeiraria",IF(ISNUMBER(FIND("Borracharia",C2993)),"Borracharia",IF(ISNUMBER(FIND("Lubrificação",C2993)),"Lubrificação",
IF(ISNUMBER(FIND("Estoque - Carregadeiras",C2993)),"Carregadeiras",IF(ISNUMBER(FIND("Estoque - Veic. Leves",C2993)),"Veic. Leves",
IF(ISNUMBER(FIND("Estoque - Caminhões",C2993)),"Caminhões",IF(ISNUMBER(FIND("Estoque - Transbordos",C2993)),"Transbordos",
IF(ISNUMBER(FIND("Estoque - Tratores",C2993)),"Tratores",
IF(ISNUMBER(FIND("Estoque - Máquinas pesadas",C2993)),"Máquinas pesadas",
IF(ISNUMBER(FIND("Estoque - Reboques",C2993)),"Reboques",
IF(C2993="Estoque","Estoque",
IF(AND(ISNUMBER(C2993),C2993&gt;1000,C2993&lt;2000),"Caminhões",
IF(AND(ISNUMBER(C2993),C2993&gt;2000,C2993&lt;3000),"Tratores",
IF(AND(ISNUMBER(C2993),C2993&gt;3000,C2993&lt;4000),"Carregadeiras",
IF(AND(ISNUMBER(C2993),C2993&gt;4000,C2993&lt;5000),"Máquinas pesadas",
IF(AND(ISNUMBER(C2993),C2993&gt;5000,C2993&lt;6000),"Colhedoras",
IF(AND(ISNUMBER(C2993),C2993&gt;7000,C2993&lt;8000),"Irrigação",
IF(AND(ISNUMBER(C2993),C2993&gt;8000,C2993&lt;9000),"Reboques",IF(AND(ISNUMBER(C2993),C2993&gt;0,C2993&lt;1000),"Veic. Leves","")))))))))))))))))))))</f>
        <v>Colhedoras</v>
      </c>
      <c r="C2993" s="113">
        <v>5005</v>
      </c>
      <c r="D2993" s="2">
        <v>92142</v>
      </c>
      <c r="E2993" s="3" t="s">
        <v>20255</v>
      </c>
      <c r="F2993" s="101" t="str">
        <f>IF(ISBLANK(K2993), "Apenas Solicitação", "Tem OC")</f>
        <v>Tem OC</v>
      </c>
      <c r="G2993" s="2">
        <v>1</v>
      </c>
      <c r="H2993" s="102">
        <f>G2993-I2993</f>
        <v>1</v>
      </c>
      <c r="I2993" s="103"/>
      <c r="J2993" s="4">
        <v>45812</v>
      </c>
      <c r="K2993" s="180">
        <v>45819</v>
      </c>
      <c r="L2993" s="3" t="s">
        <v>20424</v>
      </c>
      <c r="M2993" s="104" t="str">
        <f ca="1">IF(OR(N2993="", N2993=0), "", IF(N2993&gt;TODAY(), "No prazo", "Atrasado"))</f>
        <v>Atrasado</v>
      </c>
      <c r="N2993" s="104">
        <f>IFERROR(K2993 + VALUE(LEFT(L2993, FIND(" ", L2993) - 1)), "")</f>
        <v>45849</v>
      </c>
      <c r="O2993" s="105">
        <f>IF(_xlfn.DAYS(K2993,J2993)&lt;0, "Aguardando OC", _xlfn.DAYS(K2993,J2993))</f>
        <v>7</v>
      </c>
      <c r="P2993" s="14">
        <v>405848</v>
      </c>
      <c r="Q2993" s="12"/>
      <c r="R2993" s="14">
        <v>168960</v>
      </c>
      <c r="S2993" s="2">
        <v>221</v>
      </c>
      <c r="T2993" s="65" t="s">
        <v>1029</v>
      </c>
      <c r="U2993" s="168">
        <v>3792.7</v>
      </c>
      <c r="V2993" s="2">
        <v>14709</v>
      </c>
      <c r="W2993" s="105" t="str">
        <f>IFERROR(VLOOKUP(V2993, Fornecedores!A:C, 3, FALSE), "")</f>
        <v>PLANTAR TECNOLOGIAS</v>
      </c>
      <c r="X2993" s="105" t="str">
        <f>IFERROR(VLOOKUP(V2993, Fornecedores!A:E, 5, FALSE), "")</f>
        <v>Maceió</v>
      </c>
      <c r="Y2993" s="105" t="str">
        <f>IFERROR(VLOOKUP(V2993, Fornecedores!A:F, 6, FALSE), "")</f>
        <v>AL</v>
      </c>
      <c r="Z2993" s="101" t="str">
        <f>IF(H2993=0, "Pedido entregue!", "Pendente")</f>
        <v>Pendente</v>
      </c>
      <c r="AB2993" s="132" t="str">
        <f>IF(Z2993="Pedido Entregue!", IF(AA2993=1, "Retirado do Almoxarifado", IF(AA2993=2, "Material devolvido", "Aguardando retirada")), IF(Z2993="Pendente", "Entrega pendente", ""))</f>
        <v>Entrega pendente</v>
      </c>
      <c r="AC2993" s="18">
        <v>1</v>
      </c>
      <c r="AD2993" s="18">
        <f>AC2993/SUMIF($P:$P,P2993,$AC:$AC)</f>
        <v>1</v>
      </c>
      <c r="AE2993" s="18">
        <f>IF(R2993=0,0,AC2993/SUMIF($R:$R,R2993,$AC:$AC))</f>
        <v>0.5</v>
      </c>
      <c r="AF2993" s="18">
        <f>IF(R2993=0,1,0)</f>
        <v>0</v>
      </c>
      <c r="AH2993" t="str">
        <f>TEXT(J2993,"MMMM")</f>
        <v>junho</v>
      </c>
    </row>
    <row r="2994" spans="1:34" ht="12.75" hidden="1" customHeight="1" x14ac:dyDescent="0.25">
      <c r="A2994" s="90" t="str">
        <f>IF(C2994="Oficina Diversos","Oficina Geral",
IF(ISNUMBER(FIND("Estoque - Colhedoras",C2994)),"Colhedoras",IF(ISNUMBER(FIND("Caldeiraria",C2994)),"Caldeiraria",IF(ISNUMBER(FIND("Borracharia",C2994)),"Borracharia",IF(ISNUMBER(FIND("Lubrificação",C2994)),"Lubrificação",
IF(ISNUMBER(FIND("Estoque - Carregadeiras",C2994)),"Carregadeiras",IF(ISNUMBER(FIND("Estoque - Veic. Leves",C2994)),"Veic. Leves",
IF(ISNUMBER(FIND("Estoque - Caminhões",C2994)),"Caminhões",IF(ISNUMBER(FIND("Estoque - Transbordos",C2994)),"Transbordos",
IF(ISNUMBER(FIND("Estoque - Tratores",C2994)),"Tratores",
IF(ISNUMBER(FIND("Estoque - Máquinas pesadas",C2994)),"Máquinas pesadas",
IF(ISNUMBER(FIND("Estoque - Reboques",C2994)),"Reboques",
IF(C2994="Estoque","Estoque",
IF(AND(ISNUMBER(C2994),C2994&gt;1000,C2994&lt;2000),"Caminhões",
IF(AND(ISNUMBER(C2994),C2994&gt;2000,C2994&lt;3000),"Tratores",
IF(AND(ISNUMBER(C2994),C2994&gt;3000,C2994&lt;4000),"Carregadeiras",
IF(AND(ISNUMBER(C2994),C2994&gt;4000,C2994&lt;5000),"Máquinas pesadas",
IF(AND(ISNUMBER(C2994),C2994&gt;5000,C2994&lt;6000),"Colhedoras",
IF(AND(ISNUMBER(C2994),C2994&gt;7000,C2994&lt;8000),"Irrigação",
IF(AND(ISNUMBER(C2994),C2994&gt;8000,C2994&lt;9000),"Reboques",IF(AND(ISNUMBER(C2994),C2994&gt;0,C2994&lt;1000),"Veic. Leves","")))))))))))))))))))))</f>
        <v>Colhedoras</v>
      </c>
      <c r="C2994" s="113">
        <v>5005</v>
      </c>
      <c r="D2994" s="2">
        <v>92143</v>
      </c>
      <c r="E2994" s="3" t="s">
        <v>20256</v>
      </c>
      <c r="F2994" s="101" t="str">
        <f>IF(ISBLANK(K2994), "Apenas Solicitação", "Tem OC")</f>
        <v>Tem OC</v>
      </c>
      <c r="G2994" s="2">
        <v>2</v>
      </c>
      <c r="H2994" s="102">
        <f>G2994-I2994</f>
        <v>0</v>
      </c>
      <c r="I2994" s="103">
        <v>2</v>
      </c>
      <c r="J2994" s="4">
        <v>45812</v>
      </c>
      <c r="K2994" s="180">
        <v>45819</v>
      </c>
      <c r="L2994" s="3" t="s">
        <v>20152</v>
      </c>
      <c r="M2994" s="104" t="str">
        <f ca="1">IF(OR(N2994="", N2994=0), "", IF(N2994&gt;TODAY(), "No prazo", "Atrasado"))</f>
        <v>Atrasado</v>
      </c>
      <c r="N2994" s="104">
        <f>IFERROR(K2994 + VALUE(LEFT(L2994, FIND(" ", L2994) - 1)), "")</f>
        <v>45820</v>
      </c>
      <c r="O2994" s="105">
        <f>IF(_xlfn.DAYS(K2994,J2994)&lt;0, "Aguardando OC", _xlfn.DAYS(K2994,J2994))</f>
        <v>7</v>
      </c>
      <c r="P2994" s="14">
        <v>405849</v>
      </c>
      <c r="Q2994" s="12"/>
      <c r="R2994" s="14">
        <v>168959</v>
      </c>
      <c r="S2994" s="2">
        <v>221</v>
      </c>
      <c r="T2994" s="65" t="s">
        <v>1029</v>
      </c>
      <c r="U2994" s="21">
        <v>201.4</v>
      </c>
      <c r="V2994" s="2">
        <v>12397</v>
      </c>
      <c r="W2994" s="105" t="str">
        <f>IFERROR(VLOOKUP(V2994, Fornecedores!A:C, 3, FALSE), "")</f>
        <v xml:space="preserve">UNIMIL INDÚSTRIA </v>
      </c>
      <c r="X2994" s="105" t="str">
        <f>IFERROR(VLOOKUP(V2994, Fornecedores!A:E, 5, FALSE), "")</f>
        <v>Piracicaba</v>
      </c>
      <c r="Y2994" s="105" t="str">
        <f>IFERROR(VLOOKUP(V2994, Fornecedores!A:F, 6, FALSE), "")</f>
        <v>SP</v>
      </c>
      <c r="Z2994" s="101" t="str">
        <f>IF(H2994=0, "Pedido entregue!", "Pendente")</f>
        <v>Pedido entregue!</v>
      </c>
      <c r="AB2994" s="132" t="str">
        <f>IF(Z2994="Pedido Entregue!", IF(AA2994=1, "Retirado do Almoxarifado", IF(AA2994=2, "Material devolvido", "Aguardando retirada")), IF(Z2994="Pendente", "Entrega pendente", ""))</f>
        <v>Aguardando retirada</v>
      </c>
      <c r="AC2994" s="18">
        <v>1</v>
      </c>
      <c r="AD2994" s="18">
        <f>AC2994/SUMIF($P:$P,P2994,$AC:$AC)</f>
        <v>1</v>
      </c>
      <c r="AE2994" s="18">
        <f>IF(R2994=0,0,AC2994/SUMIF($R:$R,R2994,$AC:$AC))</f>
        <v>0.14285714285714285</v>
      </c>
      <c r="AF2994" s="18">
        <f>IF(R2994=0,1,0)</f>
        <v>0</v>
      </c>
      <c r="AH2994" t="str">
        <f>TEXT(J2994,"MMMM")</f>
        <v>junho</v>
      </c>
    </row>
    <row r="2995" spans="1:34" ht="12.75" hidden="1" customHeight="1" x14ac:dyDescent="0.25">
      <c r="A2995" s="90" t="str">
        <f>IF(C2995="Oficina Diversos","Oficina Geral",
IF(ISNUMBER(FIND("Estoque - Colhedoras",C2995)),"Colhedoras",IF(ISNUMBER(FIND("Caldeiraria",C2995)),"Caldeiraria",IF(ISNUMBER(FIND("Borracharia",C2995)),"Borracharia",IF(ISNUMBER(FIND("Lubrificação",C2995)),"Lubrificação",
IF(ISNUMBER(FIND("Estoque - Carregadeiras",C2995)),"Carregadeiras",IF(ISNUMBER(FIND("Estoque - Veic. Leves",C2995)),"Veic. Leves",
IF(ISNUMBER(FIND("Estoque - Caminhões",C2995)),"Caminhões",IF(ISNUMBER(FIND("Estoque - Transbordos",C2995)),"Transbordos",
IF(ISNUMBER(FIND("Estoque - Tratores",C2995)),"Tratores",
IF(ISNUMBER(FIND("Estoque - Máquinas pesadas",C2995)),"Máquinas pesadas",
IF(ISNUMBER(FIND("Estoque - Reboques",C2995)),"Reboques",
IF(C2995="Estoque","Estoque",
IF(AND(ISNUMBER(C2995),C2995&gt;1000,C2995&lt;2000),"Caminhões",
IF(AND(ISNUMBER(C2995),C2995&gt;2000,C2995&lt;3000),"Tratores",
IF(AND(ISNUMBER(C2995),C2995&gt;3000,C2995&lt;4000),"Carregadeiras",
IF(AND(ISNUMBER(C2995),C2995&gt;4000,C2995&lt;5000),"Máquinas pesadas",
IF(AND(ISNUMBER(C2995),C2995&gt;5000,C2995&lt;6000),"Colhedoras",
IF(AND(ISNUMBER(C2995),C2995&gt;7000,C2995&lt;8000),"Irrigação",
IF(AND(ISNUMBER(C2995),C2995&gt;8000,C2995&lt;9000),"Reboques",IF(AND(ISNUMBER(C2995),C2995&gt;0,C2995&lt;1000),"Veic. Leves","")))))))))))))))))))))</f>
        <v>Colhedoras</v>
      </c>
      <c r="C2995" s="113">
        <v>5005</v>
      </c>
      <c r="D2995" s="2">
        <v>92144</v>
      </c>
      <c r="E2995" s="3" t="s">
        <v>20257</v>
      </c>
      <c r="F2995" s="101" t="str">
        <f>IF(ISBLANK(K2995), "Apenas Solicitação", "Tem OC")</f>
        <v>Tem OC</v>
      </c>
      <c r="G2995" s="2">
        <v>1</v>
      </c>
      <c r="H2995" s="102">
        <f>G2995-I2995</f>
        <v>0</v>
      </c>
      <c r="I2995" s="103">
        <v>1</v>
      </c>
      <c r="J2995" s="4">
        <v>45812</v>
      </c>
      <c r="K2995" s="180">
        <v>45819</v>
      </c>
      <c r="L2995" s="3" t="s">
        <v>20152</v>
      </c>
      <c r="M2995" s="104" t="str">
        <f ca="1">IF(OR(N2995="", N2995=0), "", IF(N2995&gt;TODAY(), "No prazo", "Atrasado"))</f>
        <v>Atrasado</v>
      </c>
      <c r="N2995" s="104">
        <f>IFERROR(K2995 + VALUE(LEFT(L2995, FIND(" ", L2995) - 1)), "")</f>
        <v>45820</v>
      </c>
      <c r="O2995" s="105">
        <f>IF(_xlfn.DAYS(K2995,J2995)&lt;0, "Aguardando OC", _xlfn.DAYS(K2995,J2995))</f>
        <v>7</v>
      </c>
      <c r="P2995" s="14">
        <v>405850</v>
      </c>
      <c r="Q2995" s="12"/>
      <c r="R2995" s="14">
        <v>168959</v>
      </c>
      <c r="S2995" s="2">
        <v>221</v>
      </c>
      <c r="T2995" s="65" t="s">
        <v>1029</v>
      </c>
      <c r="U2995" s="21">
        <v>88.7</v>
      </c>
      <c r="V2995" s="2">
        <v>12397</v>
      </c>
      <c r="W2995" s="105" t="str">
        <f>IFERROR(VLOOKUP(V2995, Fornecedores!A:C, 3, FALSE), "")</f>
        <v xml:space="preserve">UNIMIL INDÚSTRIA </v>
      </c>
      <c r="X2995" s="105" t="str">
        <f>IFERROR(VLOOKUP(V2995, Fornecedores!A:E, 5, FALSE), "")</f>
        <v>Piracicaba</v>
      </c>
      <c r="Y2995" s="105" t="str">
        <f>IFERROR(VLOOKUP(V2995, Fornecedores!A:F, 6, FALSE), "")</f>
        <v>SP</v>
      </c>
      <c r="Z2995" s="101" t="str">
        <f>IF(H2995=0, "Pedido entregue!", "Pendente")</f>
        <v>Pedido entregue!</v>
      </c>
      <c r="AB2995" s="132" t="str">
        <f>IF(Z2995="Pedido Entregue!", IF(AA2995=1, "Retirado do Almoxarifado", IF(AA2995=2, "Material devolvido", "Aguardando retirada")), IF(Z2995="Pendente", "Entrega pendente", ""))</f>
        <v>Aguardando retirada</v>
      </c>
      <c r="AC2995" s="18">
        <v>1</v>
      </c>
      <c r="AD2995" s="18">
        <f>AC2995/SUMIF($P:$P,P2995,$AC:$AC)</f>
        <v>1</v>
      </c>
      <c r="AE2995" s="18">
        <f>IF(R2995=0,0,AC2995/SUMIF($R:$R,R2995,$AC:$AC))</f>
        <v>0.14285714285714285</v>
      </c>
      <c r="AF2995" s="18">
        <f>IF(R2995=0,1,0)</f>
        <v>0</v>
      </c>
      <c r="AH2995" t="str">
        <f>TEXT(J2995,"MMMM")</f>
        <v>junho</v>
      </c>
    </row>
    <row r="2996" spans="1:34" ht="12.75" hidden="1" customHeight="1" x14ac:dyDescent="0.25">
      <c r="A2996" s="90" t="str">
        <f>IF(C2996="Oficina Diversos","Oficina Geral",
IF(ISNUMBER(FIND("Estoque - Colhedoras",C2996)),"Colhedoras",IF(ISNUMBER(FIND("Caldeiraria",C2996)),"Caldeiraria",IF(ISNUMBER(FIND("Borracharia",C2996)),"Borracharia",IF(ISNUMBER(FIND("Lubrificação",C2996)),"Lubrificação",
IF(ISNUMBER(FIND("Estoque - Carregadeiras",C2996)),"Carregadeiras",IF(ISNUMBER(FIND("Estoque - Veic. Leves",C2996)),"Veic. Leves",
IF(ISNUMBER(FIND("Estoque - Caminhões",C2996)),"Caminhões",IF(ISNUMBER(FIND("Estoque - Transbordos",C2996)),"Transbordos",
IF(ISNUMBER(FIND("Estoque - Tratores",C2996)),"Tratores",
IF(ISNUMBER(FIND("Estoque - Máquinas pesadas",C2996)),"Máquinas pesadas",
IF(ISNUMBER(FIND("Estoque - Reboques",C2996)),"Reboques",
IF(C2996="Estoque","Estoque",
IF(AND(ISNUMBER(C2996),C2996&gt;1000,C2996&lt;2000),"Caminhões",
IF(AND(ISNUMBER(C2996),C2996&gt;2000,C2996&lt;3000),"Tratores",
IF(AND(ISNUMBER(C2996),C2996&gt;3000,C2996&lt;4000),"Carregadeiras",
IF(AND(ISNUMBER(C2996),C2996&gt;4000,C2996&lt;5000),"Máquinas pesadas",
IF(AND(ISNUMBER(C2996),C2996&gt;5000,C2996&lt;6000),"Colhedoras",
IF(AND(ISNUMBER(C2996),C2996&gt;7000,C2996&lt;8000),"Irrigação",
IF(AND(ISNUMBER(C2996),C2996&gt;8000,C2996&lt;9000),"Reboques",IF(AND(ISNUMBER(C2996),C2996&gt;0,C2996&lt;1000),"Veic. Leves","")))))))))))))))))))))</f>
        <v>Colhedoras</v>
      </c>
      <c r="C2996" s="113">
        <v>5005</v>
      </c>
      <c r="D2996" s="2">
        <v>92145</v>
      </c>
      <c r="E2996" s="3" t="s">
        <v>20258</v>
      </c>
      <c r="F2996" s="101" t="str">
        <f>IF(ISBLANK(K2996), "Apenas Solicitação", "Tem OC")</f>
        <v>Tem OC</v>
      </c>
      <c r="G2996" s="2">
        <v>8</v>
      </c>
      <c r="H2996" s="102">
        <f>G2996-I2996</f>
        <v>0</v>
      </c>
      <c r="I2996" s="103">
        <v>8</v>
      </c>
      <c r="J2996" s="4">
        <v>45812</v>
      </c>
      <c r="K2996" s="180">
        <v>45819</v>
      </c>
      <c r="L2996" s="3" t="s">
        <v>20152</v>
      </c>
      <c r="M2996" s="104" t="str">
        <f ca="1">IF(OR(N2996="", N2996=0), "", IF(N2996&gt;TODAY(), "No prazo", "Atrasado"))</f>
        <v>Atrasado</v>
      </c>
      <c r="N2996" s="104">
        <f>IFERROR(K2996 + VALUE(LEFT(L2996, FIND(" ", L2996) - 1)), "")</f>
        <v>45820</v>
      </c>
      <c r="O2996" s="105">
        <f>IF(_xlfn.DAYS(K2996,J2996)&lt;0, "Aguardando OC", _xlfn.DAYS(K2996,J2996))</f>
        <v>7</v>
      </c>
      <c r="P2996" s="14">
        <v>405851</v>
      </c>
      <c r="Q2996" s="12"/>
      <c r="R2996" s="14">
        <v>168959</v>
      </c>
      <c r="S2996" s="2">
        <v>221</v>
      </c>
      <c r="T2996" s="65" t="s">
        <v>1029</v>
      </c>
      <c r="U2996" s="21">
        <v>350.43</v>
      </c>
      <c r="V2996" s="2">
        <v>12397</v>
      </c>
      <c r="W2996" s="105" t="str">
        <f>IFERROR(VLOOKUP(V2996, Fornecedores!A:C, 3, FALSE), "")</f>
        <v xml:space="preserve">UNIMIL INDÚSTRIA </v>
      </c>
      <c r="X2996" s="105" t="str">
        <f>IFERROR(VLOOKUP(V2996, Fornecedores!A:E, 5, FALSE), "")</f>
        <v>Piracicaba</v>
      </c>
      <c r="Y2996" s="105" t="str">
        <f>IFERROR(VLOOKUP(V2996, Fornecedores!A:F, 6, FALSE), "")</f>
        <v>SP</v>
      </c>
      <c r="Z2996" s="101" t="str">
        <f>IF(H2996=0, "Pedido entregue!", "Pendente")</f>
        <v>Pedido entregue!</v>
      </c>
      <c r="AB2996" s="132" t="str">
        <f>IF(Z2996="Pedido Entregue!", IF(AA2996=1, "Retirado do Almoxarifado", IF(AA2996=2, "Material devolvido", "Aguardando retirada")), IF(Z2996="Pendente", "Entrega pendente", ""))</f>
        <v>Aguardando retirada</v>
      </c>
      <c r="AC2996" s="18">
        <v>1</v>
      </c>
      <c r="AD2996" s="18">
        <f>AC2996/SUMIF($P:$P,P2996,$AC:$AC)</f>
        <v>1</v>
      </c>
      <c r="AE2996" s="18">
        <f>IF(R2996=0,0,AC2996/SUMIF($R:$R,R2996,$AC:$AC))</f>
        <v>0.14285714285714285</v>
      </c>
      <c r="AF2996" s="18">
        <f>IF(R2996=0,1,0)</f>
        <v>0</v>
      </c>
      <c r="AH2996" t="str">
        <f>TEXT(J2996,"MMMM")</f>
        <v>junho</v>
      </c>
    </row>
    <row r="2997" spans="1:34" ht="12.75" hidden="1" customHeight="1" x14ac:dyDescent="0.25">
      <c r="A2997" s="90" t="str">
        <f>IF(C2997="Oficina Diversos","Oficina Geral",
IF(ISNUMBER(FIND("Estoque - Colhedoras",C2997)),"Colhedoras",IF(ISNUMBER(FIND("Caldeiraria",C2997)),"Caldeiraria",IF(ISNUMBER(FIND("Borracharia",C2997)),"Borracharia",IF(ISNUMBER(FIND("Lubrificação",C2997)),"Lubrificação",
IF(ISNUMBER(FIND("Estoque - Carregadeiras",C2997)),"Carregadeiras",IF(ISNUMBER(FIND("Estoque - Veic. Leves",C2997)),"Veic. Leves",
IF(ISNUMBER(FIND("Estoque - Caminhões",C2997)),"Caminhões",IF(ISNUMBER(FIND("Estoque - Transbordos",C2997)),"Transbordos",
IF(ISNUMBER(FIND("Estoque - Tratores",C2997)),"Tratores",
IF(ISNUMBER(FIND("Estoque - Máquinas pesadas",C2997)),"Máquinas pesadas",
IF(ISNUMBER(FIND("Estoque - Reboques",C2997)),"Reboques",
IF(C2997="Estoque","Estoque",
IF(AND(ISNUMBER(C2997),C2997&gt;1000,C2997&lt;2000),"Caminhões",
IF(AND(ISNUMBER(C2997),C2997&gt;2000,C2997&lt;3000),"Tratores",
IF(AND(ISNUMBER(C2997),C2997&gt;3000,C2997&lt;4000),"Carregadeiras",
IF(AND(ISNUMBER(C2997),C2997&gt;4000,C2997&lt;5000),"Máquinas pesadas",
IF(AND(ISNUMBER(C2997),C2997&gt;5000,C2997&lt;6000),"Colhedoras",
IF(AND(ISNUMBER(C2997),C2997&gt;7000,C2997&lt;8000),"Irrigação",
IF(AND(ISNUMBER(C2997),C2997&gt;8000,C2997&lt;9000),"Reboques",IF(AND(ISNUMBER(C2997),C2997&gt;0,C2997&lt;1000),"Veic. Leves","")))))))))))))))))))))</f>
        <v>Colhedoras</v>
      </c>
      <c r="C2997" s="113">
        <v>5005</v>
      </c>
      <c r="D2997" s="2">
        <v>92146</v>
      </c>
      <c r="E2997" s="3" t="s">
        <v>20259</v>
      </c>
      <c r="F2997" s="101" t="str">
        <f>IF(ISBLANK(K2997), "Apenas Solicitação", "Tem OC")</f>
        <v>Tem OC</v>
      </c>
      <c r="G2997" s="2">
        <v>1</v>
      </c>
      <c r="H2997" s="102">
        <f>G2997-I2997</f>
        <v>0</v>
      </c>
      <c r="I2997" s="103">
        <v>1</v>
      </c>
      <c r="J2997" s="4">
        <v>45812</v>
      </c>
      <c r="K2997" s="180">
        <v>45819</v>
      </c>
      <c r="L2997" s="3" t="s">
        <v>20152</v>
      </c>
      <c r="M2997" s="104" t="str">
        <f ca="1">IF(OR(N2997="", N2997=0), "", IF(N2997&gt;TODAY(), "No prazo", "Atrasado"))</f>
        <v>Atrasado</v>
      </c>
      <c r="N2997" s="104">
        <f>IFERROR(K2997 + VALUE(LEFT(L2997, FIND(" ", L2997) - 1)), "")</f>
        <v>45820</v>
      </c>
      <c r="O2997" s="105">
        <f>IF(_xlfn.DAYS(K2997,J2997)&lt;0, "Aguardando OC", _xlfn.DAYS(K2997,J2997))</f>
        <v>7</v>
      </c>
      <c r="P2997" s="14">
        <v>405852</v>
      </c>
      <c r="Q2997" s="12"/>
      <c r="R2997" s="14">
        <v>168959</v>
      </c>
      <c r="S2997" s="2">
        <v>221</v>
      </c>
      <c r="T2997" s="65" t="s">
        <v>1029</v>
      </c>
      <c r="U2997" s="21">
        <v>96.13</v>
      </c>
      <c r="V2997" s="2">
        <v>12397</v>
      </c>
      <c r="W2997" s="105" t="str">
        <f>IFERROR(VLOOKUP(V2997, Fornecedores!A:C, 3, FALSE), "")</f>
        <v xml:space="preserve">UNIMIL INDÚSTRIA </v>
      </c>
      <c r="X2997" s="105" t="str">
        <f>IFERROR(VLOOKUP(V2997, Fornecedores!A:E, 5, FALSE), "")</f>
        <v>Piracicaba</v>
      </c>
      <c r="Y2997" s="105" t="str">
        <f>IFERROR(VLOOKUP(V2997, Fornecedores!A:F, 6, FALSE), "")</f>
        <v>SP</v>
      </c>
      <c r="Z2997" s="101" t="str">
        <f>IF(H2997=0, "Pedido entregue!", "Pendente")</f>
        <v>Pedido entregue!</v>
      </c>
      <c r="AB2997" s="132" t="str">
        <f>IF(Z2997="Pedido Entregue!", IF(AA2997=1, "Retirado do Almoxarifado", IF(AA2997=2, "Material devolvido", "Aguardando retirada")), IF(Z2997="Pendente", "Entrega pendente", ""))</f>
        <v>Aguardando retirada</v>
      </c>
      <c r="AC2997" s="18">
        <v>1</v>
      </c>
      <c r="AD2997" s="18">
        <f>AC2997/SUMIF($P:$P,P2997,$AC:$AC)</f>
        <v>1</v>
      </c>
      <c r="AE2997" s="18">
        <f>IF(R2997=0,0,AC2997/SUMIF($R:$R,R2997,$AC:$AC))</f>
        <v>0.14285714285714285</v>
      </c>
      <c r="AF2997" s="18">
        <f>IF(R2997=0,1,0)</f>
        <v>0</v>
      </c>
      <c r="AH2997" t="str">
        <f>TEXT(J2997,"MMMM")</f>
        <v>junho</v>
      </c>
    </row>
    <row r="2998" spans="1:34" ht="12.75" hidden="1" customHeight="1" x14ac:dyDescent="0.25">
      <c r="A2998" s="90" t="str">
        <f>IF(C2998="Oficina Diversos","Oficina Geral",
IF(ISNUMBER(FIND("Estoque - Colhedoras",C2998)),"Colhedoras",IF(ISNUMBER(FIND("Caldeiraria",C2998)),"Caldeiraria",IF(ISNUMBER(FIND("Borracharia",C2998)),"Borracharia",IF(ISNUMBER(FIND("Lubrificação",C2998)),"Lubrificação",
IF(ISNUMBER(FIND("Estoque - Carregadeiras",C2998)),"Carregadeiras",IF(ISNUMBER(FIND("Estoque - Veic. Leves",C2998)),"Veic. Leves",
IF(ISNUMBER(FIND("Estoque - Caminhões",C2998)),"Caminhões",IF(ISNUMBER(FIND("Estoque - Transbordos",C2998)),"Transbordos",
IF(ISNUMBER(FIND("Estoque - Tratores",C2998)),"Tratores",
IF(ISNUMBER(FIND("Estoque - Máquinas pesadas",C2998)),"Máquinas pesadas",
IF(ISNUMBER(FIND("Estoque - Reboques",C2998)),"Reboques",
IF(C2998="Estoque","Estoque",
IF(AND(ISNUMBER(C2998),C2998&gt;1000,C2998&lt;2000),"Caminhões",
IF(AND(ISNUMBER(C2998),C2998&gt;2000,C2998&lt;3000),"Tratores",
IF(AND(ISNUMBER(C2998),C2998&gt;3000,C2998&lt;4000),"Carregadeiras",
IF(AND(ISNUMBER(C2998),C2998&gt;4000,C2998&lt;5000),"Máquinas pesadas",
IF(AND(ISNUMBER(C2998),C2998&gt;5000,C2998&lt;6000),"Colhedoras",
IF(AND(ISNUMBER(C2998),C2998&gt;7000,C2998&lt;8000),"Irrigação",
IF(AND(ISNUMBER(C2998),C2998&gt;8000,C2998&lt;9000),"Reboques",IF(AND(ISNUMBER(C2998),C2998&gt;0,C2998&lt;1000),"Veic. Leves","")))))))))))))))))))))</f>
        <v>Colhedoras</v>
      </c>
      <c r="C2998" s="113">
        <v>5005</v>
      </c>
      <c r="D2998" s="2">
        <v>92147</v>
      </c>
      <c r="E2998" s="3" t="s">
        <v>20260</v>
      </c>
      <c r="F2998" s="101" t="str">
        <f>IF(ISBLANK(K2998), "Apenas Solicitação", "Tem OC")</f>
        <v>Tem OC</v>
      </c>
      <c r="G2998" s="2">
        <v>1</v>
      </c>
      <c r="H2998" s="102">
        <f>G2998-I2998</f>
        <v>0</v>
      </c>
      <c r="I2998" s="103">
        <v>1</v>
      </c>
      <c r="J2998" s="4">
        <v>45812</v>
      </c>
      <c r="K2998" s="180">
        <v>45819</v>
      </c>
      <c r="L2998" s="3" t="s">
        <v>20152</v>
      </c>
      <c r="M2998" s="104" t="str">
        <f ca="1">IF(OR(N2998="", N2998=0), "", IF(N2998&gt;TODAY(), "No prazo", "Atrasado"))</f>
        <v>Atrasado</v>
      </c>
      <c r="N2998" s="104">
        <f>IFERROR(K2998 + VALUE(LEFT(L2998, FIND(" ", L2998) - 1)), "")</f>
        <v>45820</v>
      </c>
      <c r="O2998" s="105">
        <f>IF(_xlfn.DAYS(K2998,J2998)&lt;0, "Aguardando OC", _xlfn.DAYS(K2998,J2998))</f>
        <v>7</v>
      </c>
      <c r="P2998" s="14">
        <v>405853</v>
      </c>
      <c r="Q2998" s="12"/>
      <c r="R2998" s="14">
        <v>168959</v>
      </c>
      <c r="S2998" s="2">
        <v>221</v>
      </c>
      <c r="T2998" s="65" t="s">
        <v>1029</v>
      </c>
      <c r="U2998" s="21">
        <v>94.64</v>
      </c>
      <c r="V2998" s="2">
        <v>12397</v>
      </c>
      <c r="W2998" s="105" t="str">
        <f>IFERROR(VLOOKUP(V2998, Fornecedores!A:C, 3, FALSE), "")</f>
        <v xml:space="preserve">UNIMIL INDÚSTRIA </v>
      </c>
      <c r="X2998" s="105" t="str">
        <f>IFERROR(VLOOKUP(V2998, Fornecedores!A:E, 5, FALSE), "")</f>
        <v>Piracicaba</v>
      </c>
      <c r="Y2998" s="105" t="str">
        <f>IFERROR(VLOOKUP(V2998, Fornecedores!A:F, 6, FALSE), "")</f>
        <v>SP</v>
      </c>
      <c r="Z2998" s="101" t="str">
        <f>IF(H2998=0, "Pedido entregue!", "Pendente")</f>
        <v>Pedido entregue!</v>
      </c>
      <c r="AB2998" s="132" t="str">
        <f>IF(Z2998="Pedido Entregue!", IF(AA2998=1, "Retirado do Almoxarifado", IF(AA2998=2, "Material devolvido", "Aguardando retirada")), IF(Z2998="Pendente", "Entrega pendente", ""))</f>
        <v>Aguardando retirada</v>
      </c>
      <c r="AC2998" s="18">
        <v>1</v>
      </c>
      <c r="AD2998" s="18">
        <f>AC2998/SUMIF($P:$P,P2998,$AC:$AC)</f>
        <v>1</v>
      </c>
      <c r="AE2998" s="18">
        <f>IF(R2998=0,0,AC2998/SUMIF($R:$R,R2998,$AC:$AC))</f>
        <v>0.14285714285714285</v>
      </c>
      <c r="AF2998" s="18">
        <f>IF(R2998=0,1,0)</f>
        <v>0</v>
      </c>
      <c r="AH2998" t="str">
        <f>TEXT(J2998,"MMMM")</f>
        <v>junho</v>
      </c>
    </row>
    <row r="2999" spans="1:34" ht="12.75" hidden="1" customHeight="1" x14ac:dyDescent="0.25">
      <c r="A2999" s="90" t="str">
        <f>IF(C2999="Oficina Diversos","Oficina Geral",
IF(ISNUMBER(FIND("Estoque - Colhedoras",C2999)),"Colhedoras",IF(ISNUMBER(FIND("Caldeiraria",C2999)),"Caldeiraria",IF(ISNUMBER(FIND("Borracharia",C2999)),"Borracharia",IF(ISNUMBER(FIND("Lubrificação",C2999)),"Lubrificação",
IF(ISNUMBER(FIND("Estoque - Carregadeiras",C2999)),"Carregadeiras",IF(ISNUMBER(FIND("Estoque - Veic. Leves",C2999)),"Veic. Leves",
IF(ISNUMBER(FIND("Estoque - Caminhões",C2999)),"Caminhões",IF(ISNUMBER(FIND("Estoque - Transbordos",C2999)),"Transbordos",
IF(ISNUMBER(FIND("Estoque - Tratores",C2999)),"Tratores",
IF(ISNUMBER(FIND("Estoque - Máquinas pesadas",C2999)),"Máquinas pesadas",
IF(ISNUMBER(FIND("Estoque - Reboques",C2999)),"Reboques",
IF(C2999="Estoque","Estoque",
IF(AND(ISNUMBER(C2999),C2999&gt;1000,C2999&lt;2000),"Caminhões",
IF(AND(ISNUMBER(C2999),C2999&gt;2000,C2999&lt;3000),"Tratores",
IF(AND(ISNUMBER(C2999),C2999&gt;3000,C2999&lt;4000),"Carregadeiras",
IF(AND(ISNUMBER(C2999),C2999&gt;4000,C2999&lt;5000),"Máquinas pesadas",
IF(AND(ISNUMBER(C2999),C2999&gt;5000,C2999&lt;6000),"Colhedoras",
IF(AND(ISNUMBER(C2999),C2999&gt;7000,C2999&lt;8000),"Irrigação",
IF(AND(ISNUMBER(C2999),C2999&gt;8000,C2999&lt;9000),"Reboques",IF(AND(ISNUMBER(C2999),C2999&gt;0,C2999&lt;1000),"Veic. Leves","")))))))))))))))))))))</f>
        <v>Caldeiraria</v>
      </c>
      <c r="C2999" s="140" t="s">
        <v>1093</v>
      </c>
      <c r="D2999" s="139">
        <v>92186</v>
      </c>
      <c r="E2999" s="141" t="s">
        <v>20288</v>
      </c>
      <c r="F2999" s="101" t="str">
        <f>IF(ISBLANK(K2999), "Apenas Solicitação", "Tem OC")</f>
        <v>Tem OC</v>
      </c>
      <c r="G2999" s="139">
        <v>670</v>
      </c>
      <c r="H2999" s="102">
        <f>G2999-I2999</f>
        <v>0</v>
      </c>
      <c r="I2999" s="103">
        <v>670</v>
      </c>
      <c r="J2999" s="142">
        <v>45813</v>
      </c>
      <c r="K2999" s="182">
        <v>45821</v>
      </c>
      <c r="L2999" s="141" t="s">
        <v>20151</v>
      </c>
      <c r="M2999" s="104" t="str">
        <f ca="1">IF(OR(N2999="", N2999=0), "", IF(N2999&gt;TODAY(), "No prazo", "Atrasado"))</f>
        <v>Atrasado</v>
      </c>
      <c r="N2999" s="104">
        <f>IFERROR(K2999 + VALUE(LEFT(L2999, FIND(" ", L2999) - 1)), "")</f>
        <v>45821</v>
      </c>
      <c r="O2999" s="105">
        <f>IF(_xlfn.DAYS(K2999,J2999)&lt;0, "Aguardando OC", _xlfn.DAYS(K2999,J2999))</f>
        <v>8</v>
      </c>
      <c r="P2999" s="199">
        <v>406014</v>
      </c>
      <c r="Q2999" s="12"/>
      <c r="R2999" s="199">
        <v>169095</v>
      </c>
      <c r="S2999" s="139">
        <v>221</v>
      </c>
      <c r="T2999" s="65" t="s">
        <v>1029</v>
      </c>
      <c r="U2999" s="165">
        <v>3772.1</v>
      </c>
      <c r="V2999" s="139">
        <v>5779</v>
      </c>
      <c r="W2999" s="105" t="str">
        <f>IFERROR(VLOOKUP(V2999, Fornecedores!A:C, 3, FALSE), "")</f>
        <v>ARCELOR MITTAL DISTRIBUIÇÃO</v>
      </c>
      <c r="X2999" s="105" t="str">
        <f>IFERROR(VLOOKUP(V2999, Fornecedores!A:E, 5, FALSE), "")</f>
        <v>Jaboatão dos Guararapes</v>
      </c>
      <c r="Y2999" s="105" t="str">
        <f>IFERROR(VLOOKUP(V2999, Fornecedores!A:F, 6, FALSE), "")</f>
        <v>PE</v>
      </c>
      <c r="Z2999" s="101" t="str">
        <f>IF(H2999=0, "Pedido entregue!", "Pendente")</f>
        <v>Pedido entregue!</v>
      </c>
      <c r="AB2999" s="132" t="str">
        <f>IF(Z2999="Pedido Entregue!", IF(AA2999=1, "Retirado do Almoxarifado", IF(AA2999=2, "Material devolvido", "Aguardando retirada")), IF(Z2999="Pendente", "Entrega pendente", ""))</f>
        <v>Aguardando retirada</v>
      </c>
      <c r="AC2999" s="18">
        <v>1</v>
      </c>
      <c r="AD2999" s="18">
        <f>AC2999/SUMIF($P:$P,P2999,$AC:$AC)</f>
        <v>1</v>
      </c>
      <c r="AE2999" s="18">
        <f>IF(R2999=0,0,AC2999/SUMIF($R:$R,R2999,$AC:$AC))</f>
        <v>0.2</v>
      </c>
      <c r="AF2999" s="18">
        <f>IF(R2999=0,1,0)</f>
        <v>0</v>
      </c>
      <c r="AH2999" t="str">
        <f>TEXT(J2999,"MMMM")</f>
        <v>junho</v>
      </c>
    </row>
    <row r="3000" spans="1:34" ht="12.75" customHeight="1" x14ac:dyDescent="0.25">
      <c r="A3000" s="90" t="str">
        <f>IF(C3000="Oficina Diversos","Oficina Geral",
IF(ISNUMBER(FIND("Estoque - Colhedoras",C3000)),"Colhedoras",IF(ISNUMBER(FIND("Caldeiraria",C3000)),"Caldeiraria",IF(ISNUMBER(FIND("Borracharia",C3000)),"Borracharia",IF(ISNUMBER(FIND("Lubrificação",C3000)),"Lubrificação",
IF(ISNUMBER(FIND("Estoque - Carregadeiras",C3000)),"Carregadeiras",IF(ISNUMBER(FIND("Estoque - Veic. Leves",C3000)),"Veic. Leves",
IF(ISNUMBER(FIND("Estoque - Caminhões",C3000)),"Caminhões",IF(ISNUMBER(FIND("Estoque - Transbordos",C3000)),"Transbordos",
IF(ISNUMBER(FIND("Estoque - Tratores",C3000)),"Tratores",
IF(ISNUMBER(FIND("Estoque - Máquinas pesadas",C3000)),"Máquinas pesadas",
IF(ISNUMBER(FIND("Estoque - Reboques",C3000)),"Reboques",
IF(C3000="Estoque","Estoque",
IF(AND(ISNUMBER(C3000),C3000&gt;1000,C3000&lt;2000),"Caminhões",
IF(AND(ISNUMBER(C3000),C3000&gt;2000,C3000&lt;3000),"Tratores",
IF(AND(ISNUMBER(C3000),C3000&gt;3000,C3000&lt;4000),"Carregadeiras",
IF(AND(ISNUMBER(C3000),C3000&gt;4000,C3000&lt;5000),"Máquinas pesadas",
IF(AND(ISNUMBER(C3000),C3000&gt;5000,C3000&lt;6000),"Colhedoras",
IF(AND(ISNUMBER(C3000),C3000&gt;7000,C3000&lt;8000),"Irrigação",
IF(AND(ISNUMBER(C3000),C3000&gt;8000,C3000&lt;9000),"Reboques",IF(AND(ISNUMBER(C3000),C3000&gt;0,C3000&lt;1000),"Veic. Leves","")))))))))))))))))))))</f>
        <v>Colhedoras</v>
      </c>
      <c r="C3000" s="107">
        <v>5005</v>
      </c>
      <c r="D3000" s="107">
        <v>92198</v>
      </c>
      <c r="E3000" s="108" t="s">
        <v>20289</v>
      </c>
      <c r="F3000" s="101" t="str">
        <f>IF(ISBLANK(K3000), "Apenas Solicitação", "Tem OC")</f>
        <v>Apenas Solicitação</v>
      </c>
      <c r="G3000" s="107">
        <v>10</v>
      </c>
      <c r="H3000" s="37">
        <f>G3000-I3000</f>
        <v>10</v>
      </c>
      <c r="I3000" s="103">
        <v>0</v>
      </c>
      <c r="J3000" s="109">
        <v>45813</v>
      </c>
      <c r="K3000" s="196"/>
      <c r="L3000" s="108"/>
      <c r="M3000" s="104" t="str">
        <f ca="1">IF(OR(N3000="", N3000=0), "", IF(N3000&gt;TODAY(), "No prazo", "Atrasado"))</f>
        <v/>
      </c>
      <c r="N3000" s="104" t="str">
        <f>IFERROR(K3000 + VALUE(LEFT(L3000, FIND(" ", L3000) - 1)), "")</f>
        <v/>
      </c>
      <c r="O3000" s="105" t="str">
        <f>IF(_xlfn.DAYS(K3000,J3000)&lt;0, "Aguardando OC", _xlfn.DAYS(K3000,J3000))</f>
        <v>Aguardando OC</v>
      </c>
      <c r="P3000" s="196">
        <v>406043</v>
      </c>
      <c r="Q3000" s="12"/>
      <c r="R3000" s="196">
        <v>0</v>
      </c>
      <c r="S3000" s="107">
        <v>221</v>
      </c>
      <c r="T3000" s="65" t="s">
        <v>1029</v>
      </c>
      <c r="U3000" s="110">
        <v>0</v>
      </c>
      <c r="V3000" s="107"/>
      <c r="W3000" s="105" t="str">
        <f>IFERROR(VLOOKUP(V3000, Fornecedores!A:C, 3, FALSE), "")</f>
        <v/>
      </c>
      <c r="X3000" s="105" t="str">
        <f>IFERROR(VLOOKUP(V3000, Fornecedores!A:E, 5, FALSE), "")</f>
        <v/>
      </c>
      <c r="Y3000" s="105" t="str">
        <f>IFERROR(VLOOKUP(V3000, Fornecedores!A:F, 6, FALSE), "")</f>
        <v/>
      </c>
      <c r="Z3000" s="101" t="str">
        <f>IF(H3000=0, "Pedido entregue!", "Pendente")</f>
        <v>Pendente</v>
      </c>
      <c r="AB3000" s="58" t="str">
        <f>IF(Z3000="Pedido Entregue!", IF(AA3000=1, "Retirado do Almoxarifado", IF(AA3000=2, "Material devolvido", "Aguardando retirada")), IF(Z3000="Pendente", "Entrega pendente", ""))</f>
        <v>Entrega pendente</v>
      </c>
      <c r="AC3000" s="18">
        <v>1</v>
      </c>
      <c r="AD3000" s="18">
        <f>AC3000/SUMIF($P:$P,P3000,$AC:$AC)</f>
        <v>1</v>
      </c>
      <c r="AE3000" s="18">
        <f>IF(R3000=0,0,AC3000/SUMIF($R:$R,R3000,$AC:$AC))</f>
        <v>0</v>
      </c>
      <c r="AF3000" s="18">
        <f>IF(R3000=0,1,0)</f>
        <v>1</v>
      </c>
      <c r="AH3000" t="str">
        <f>TEXT(J3000,"MMMM")</f>
        <v>junho</v>
      </c>
    </row>
    <row r="3001" spans="1:34" ht="12.75" hidden="1" customHeight="1" x14ac:dyDescent="0.25">
      <c r="A3001" s="90" t="str">
        <f>IF(C3001="Oficina Diversos","Oficina Geral",
IF(ISNUMBER(FIND("Estoque - Colhedoras",C3001)),"Colhedoras",IF(ISNUMBER(FIND("Caldeiraria",C3001)),"Caldeiraria",IF(ISNUMBER(FIND("Borracharia",C3001)),"Borracharia",IF(ISNUMBER(FIND("Lubrificação",C3001)),"Lubrificação",
IF(ISNUMBER(FIND("Estoque - Carregadeiras",C3001)),"Carregadeiras",IF(ISNUMBER(FIND("Estoque - Veic. Leves",C3001)),"Veic. Leves",
IF(ISNUMBER(FIND("Estoque - Caminhões",C3001)),"Caminhões",IF(ISNUMBER(FIND("Estoque - Transbordos",C3001)),"Transbordos",
IF(ISNUMBER(FIND("Estoque - Tratores",C3001)),"Tratores",
IF(ISNUMBER(FIND("Estoque - Máquinas pesadas",C3001)),"Máquinas pesadas",
IF(ISNUMBER(FIND("Estoque - Reboques",C3001)),"Reboques",
IF(C3001="Estoque","Estoque",
IF(AND(ISNUMBER(C3001),C3001&gt;1000,C3001&lt;2000),"Caminhões",
IF(AND(ISNUMBER(C3001),C3001&gt;2000,C3001&lt;3000),"Tratores",
IF(AND(ISNUMBER(C3001),C3001&gt;3000,C3001&lt;4000),"Carregadeiras",
IF(AND(ISNUMBER(C3001),C3001&gt;4000,C3001&lt;5000),"Máquinas pesadas",
IF(AND(ISNUMBER(C3001),C3001&gt;5000,C3001&lt;6000),"Colhedoras",
IF(AND(ISNUMBER(C3001),C3001&gt;7000,C3001&lt;8000),"Irrigação",
IF(AND(ISNUMBER(C3001),C3001&gt;8000,C3001&lt;9000),"Reboques",IF(AND(ISNUMBER(C3001),C3001&gt;0,C3001&lt;1000),"Veic. Leves","")))))))))))))))))))))</f>
        <v>Caminhões</v>
      </c>
      <c r="C3001" s="126">
        <v>1108</v>
      </c>
      <c r="D3001" s="2">
        <v>92202</v>
      </c>
      <c r="E3001" s="3" t="s">
        <v>20290</v>
      </c>
      <c r="F3001" s="101" t="str">
        <f>IF(ISBLANK(K3001), "Apenas Solicitação", "Tem OC")</f>
        <v>Tem OC</v>
      </c>
      <c r="G3001" s="2">
        <v>1</v>
      </c>
      <c r="H3001" s="102">
        <f>G3001-I3001</f>
        <v>0</v>
      </c>
      <c r="I3001" s="103">
        <v>1</v>
      </c>
      <c r="J3001" s="4">
        <v>45813</v>
      </c>
      <c r="K3001" s="180">
        <v>45819</v>
      </c>
      <c r="L3001" s="3" t="s">
        <v>20155</v>
      </c>
      <c r="M3001" s="104" t="str">
        <f ca="1">IF(OR(N3001="", N3001=0), "", IF(N3001&gt;TODAY(), "No prazo", "Atrasado"))</f>
        <v>Atrasado</v>
      </c>
      <c r="N3001" s="104">
        <f>IFERROR(K3001 + VALUE(LEFT(L3001, FIND(" ", L3001) - 1)), "")</f>
        <v>45820</v>
      </c>
      <c r="O3001" s="105">
        <f>IF(_xlfn.DAYS(K3001,J3001)&lt;0, "Aguardando OC", _xlfn.DAYS(K3001,J3001))</f>
        <v>6</v>
      </c>
      <c r="P3001" s="14">
        <v>406070</v>
      </c>
      <c r="Q3001" s="12"/>
      <c r="R3001" s="14">
        <v>168967</v>
      </c>
      <c r="S3001" s="2">
        <v>221</v>
      </c>
      <c r="T3001" s="65" t="s">
        <v>1029</v>
      </c>
      <c r="U3001" s="21">
        <v>215.65</v>
      </c>
      <c r="V3001" s="2">
        <v>2106</v>
      </c>
      <c r="W3001" s="105" t="str">
        <f>IFERROR(VLOOKUP(V3001, Fornecedores!A:C, 3, FALSE), "")</f>
        <v xml:space="preserve">UNIDAS              </v>
      </c>
      <c r="X3001" s="105" t="str">
        <f>IFERROR(VLOOKUP(V3001, Fornecedores!A:E, 5, FALSE), "")</f>
        <v>João Pessoa</v>
      </c>
      <c r="Y3001" s="105" t="str">
        <f>IFERROR(VLOOKUP(V3001, Fornecedores!A:F, 6, FALSE), "")</f>
        <v>PB</v>
      </c>
      <c r="Z3001" s="101" t="str">
        <f>IF(H3001=0, "Pedido entregue!", "Pendente")</f>
        <v>Pedido entregue!</v>
      </c>
      <c r="AB3001" s="132" t="str">
        <f>IF(Z3001="Pedido Entregue!", IF(AA3001=1, "Retirado do Almoxarifado", IF(AA3001=2, "Material devolvido", "Aguardando retirada")), IF(Z3001="Pendente", "Entrega pendente", ""))</f>
        <v>Aguardando retirada</v>
      </c>
      <c r="AC3001" s="18">
        <v>1</v>
      </c>
      <c r="AD3001" s="18">
        <f>AC3001/SUMIF($P:$P,P3001,$AC:$AC)</f>
        <v>1</v>
      </c>
      <c r="AE3001" s="18">
        <f>IF(R3001=0,0,AC3001/SUMIF($R:$R,R3001,$AC:$AC))</f>
        <v>0.16666666666666666</v>
      </c>
      <c r="AF3001" s="18">
        <f>IF(R3001=0,1,0)</f>
        <v>0</v>
      </c>
      <c r="AH3001" t="str">
        <f>TEXT(J3001,"MMMM")</f>
        <v>junho</v>
      </c>
    </row>
    <row r="3002" spans="1:34" ht="12.75" hidden="1" customHeight="1" x14ac:dyDescent="0.25">
      <c r="A3002" s="90" t="str">
        <f>IF(C3002="Oficina Diversos","Oficina Geral",
IF(ISNUMBER(FIND("Estoque - Colhedoras",C3002)),"Colhedoras",IF(ISNUMBER(FIND("Caldeiraria",C3002)),"Caldeiraria",IF(ISNUMBER(FIND("Borracharia",C3002)),"Borracharia",IF(ISNUMBER(FIND("Lubrificação",C3002)),"Lubrificação",
IF(ISNUMBER(FIND("Estoque - Carregadeiras",C3002)),"Carregadeiras",IF(ISNUMBER(FIND("Estoque - Veic. Leves",C3002)),"Veic. Leves",
IF(ISNUMBER(FIND("Estoque - Caminhões",C3002)),"Caminhões",IF(ISNUMBER(FIND("Estoque - Transbordos",C3002)),"Transbordos",
IF(ISNUMBER(FIND("Estoque - Tratores",C3002)),"Tratores",
IF(ISNUMBER(FIND("Estoque - Máquinas pesadas",C3002)),"Máquinas pesadas",
IF(ISNUMBER(FIND("Estoque - Reboques",C3002)),"Reboques",
IF(C3002="Estoque","Estoque",
IF(AND(ISNUMBER(C3002),C3002&gt;1000,C3002&lt;2000),"Caminhões",
IF(AND(ISNUMBER(C3002),C3002&gt;2000,C3002&lt;3000),"Tratores",
IF(AND(ISNUMBER(C3002),C3002&gt;3000,C3002&lt;4000),"Carregadeiras",
IF(AND(ISNUMBER(C3002),C3002&gt;4000,C3002&lt;5000),"Máquinas pesadas",
IF(AND(ISNUMBER(C3002),C3002&gt;5000,C3002&lt;6000),"Colhedoras",
IF(AND(ISNUMBER(C3002),C3002&gt;7000,C3002&lt;8000),"Irrigação",
IF(AND(ISNUMBER(C3002),C3002&gt;8000,C3002&lt;9000),"Reboques",IF(AND(ISNUMBER(C3002),C3002&gt;0,C3002&lt;1000),"Veic. Leves","")))))))))))))))))))))</f>
        <v>Caminhões</v>
      </c>
      <c r="C3002" s="171">
        <v>1030</v>
      </c>
      <c r="D3002" s="170">
        <v>92202</v>
      </c>
      <c r="E3002" s="173" t="s">
        <v>25970</v>
      </c>
      <c r="F3002" s="101" t="str">
        <f>IF(ISBLANK(K3002), "Apenas Solicitação", "Tem OC")</f>
        <v>Tem OC</v>
      </c>
      <c r="G3002" s="170">
        <v>1</v>
      </c>
      <c r="H3002" s="102">
        <f>G3002-I3002</f>
        <v>0</v>
      </c>
      <c r="I3002" s="103">
        <v>1</v>
      </c>
      <c r="J3002" s="174">
        <v>45847</v>
      </c>
      <c r="K3002" s="174">
        <v>45853</v>
      </c>
      <c r="L3002" s="173" t="s">
        <v>20155</v>
      </c>
      <c r="M3002" s="104" t="str">
        <f ca="1">IF(OR(N3002="", N3002=0), "", IF(N3002&gt;TODAY(), "No prazo", "Atrasado"))</f>
        <v>Atrasado</v>
      </c>
      <c r="N3002" s="104">
        <f>IFERROR(K3002 + VALUE(LEFT(L3002, FIND(" ", L3002) - 1)), "")</f>
        <v>45854</v>
      </c>
      <c r="O3002" s="105">
        <f>IF(_xlfn.DAYS(K3002,J3002)&lt;0, "Aguardando OC", _xlfn.DAYS(K3002,J3002))</f>
        <v>6</v>
      </c>
      <c r="P3002" s="201">
        <v>411014</v>
      </c>
      <c r="Q3002" s="12"/>
      <c r="R3002" s="212">
        <v>170979</v>
      </c>
      <c r="S3002" s="2">
        <v>221</v>
      </c>
      <c r="T3002" s="65" t="s">
        <v>1029</v>
      </c>
      <c r="U3002" s="170">
        <v>215.65</v>
      </c>
      <c r="V3002" s="170">
        <v>2106</v>
      </c>
      <c r="W3002" s="105" t="str">
        <f>IFERROR(VLOOKUP(V3002, Fornecedores!A:C, 3, FALSE), "")</f>
        <v xml:space="preserve">UNIDAS              </v>
      </c>
      <c r="X3002" s="105" t="str">
        <f>IFERROR(VLOOKUP(V3002, Fornecedores!A:E, 5, FALSE), "")</f>
        <v>João Pessoa</v>
      </c>
      <c r="Y3002" s="105" t="str">
        <f>IFERROR(VLOOKUP(V3002, Fornecedores!A:F, 6, FALSE), "")</f>
        <v>PB</v>
      </c>
      <c r="Z3002" s="101" t="str">
        <f>IF(H3002=0, "Pedido entregue!", "Pendente")</f>
        <v>Pedido entregue!</v>
      </c>
      <c r="AB3002" s="132" t="str">
        <f>IF(Z3002="Pedido Entregue!", IF(AA3002=1, "Retirado do Almoxarifado", IF(AA3002=2, "Material devolvido", "Aguardando retirada")), IF(Z3002="Pendente", "Entrega pendente", ""))</f>
        <v>Aguardando retirada</v>
      </c>
      <c r="AC3002" s="18">
        <v>1</v>
      </c>
      <c r="AD3002" s="18">
        <f>AC3002/SUMIF($P:$P,P3002,$AC:$AC)</f>
        <v>1</v>
      </c>
      <c r="AE3002" s="18">
        <f>IF(R3002=0,0,AC3002/SUMIF($R:$R,R3002,$AC:$AC))</f>
        <v>0.16666666666666666</v>
      </c>
      <c r="AF3002" s="18">
        <f>IF(R3002=0,1,0)</f>
        <v>0</v>
      </c>
      <c r="AH3002" t="str">
        <f>TEXT(J3002,"MMMM")</f>
        <v>julho</v>
      </c>
    </row>
    <row r="3003" spans="1:34" ht="12.75" hidden="1" customHeight="1" x14ac:dyDescent="0.25">
      <c r="A3003" s="90" t="str">
        <f>IF(C3003="Oficina Diversos","Oficina Geral",
IF(ISNUMBER(FIND("Estoque - Colhedoras",C3003)),"Colhedoras",IF(ISNUMBER(FIND("Caldeiraria",C3003)),"Caldeiraria",IF(ISNUMBER(FIND("Borracharia",C3003)),"Borracharia",IF(ISNUMBER(FIND("Lubrificação",C3003)),"Lubrificação",
IF(ISNUMBER(FIND("Estoque - Carregadeiras",C3003)),"Carregadeiras",IF(ISNUMBER(FIND("Estoque - Veic. Leves",C3003)),"Veic. Leves",
IF(ISNUMBER(FIND("Estoque - Caminhões",C3003)),"Caminhões",IF(ISNUMBER(FIND("Estoque - Transbordos",C3003)),"Transbordos",
IF(ISNUMBER(FIND("Estoque - Tratores",C3003)),"Tratores",
IF(ISNUMBER(FIND("Estoque - Máquinas pesadas",C3003)),"Máquinas pesadas",
IF(ISNUMBER(FIND("Estoque - Reboques",C3003)),"Reboques",
IF(C3003="Estoque","Estoque",
IF(AND(ISNUMBER(C3003),C3003&gt;1000,C3003&lt;2000),"Caminhões",
IF(AND(ISNUMBER(C3003),C3003&gt;2000,C3003&lt;3000),"Tratores",
IF(AND(ISNUMBER(C3003),C3003&gt;3000,C3003&lt;4000),"Carregadeiras",
IF(AND(ISNUMBER(C3003),C3003&gt;4000,C3003&lt;5000),"Máquinas pesadas",
IF(AND(ISNUMBER(C3003),C3003&gt;5000,C3003&lt;6000),"Colhedoras",
IF(AND(ISNUMBER(C3003),C3003&gt;7000,C3003&lt;8000),"Irrigação",
IF(AND(ISNUMBER(C3003),C3003&gt;8000,C3003&lt;9000),"Reboques",IF(AND(ISNUMBER(C3003),C3003&gt;0,C3003&lt;1000),"Veic. Leves","")))))))))))))))))))))</f>
        <v>Caminhões</v>
      </c>
      <c r="C3003" s="126">
        <v>1108</v>
      </c>
      <c r="D3003" s="2">
        <v>92203</v>
      </c>
      <c r="E3003" s="3" t="s">
        <v>20291</v>
      </c>
      <c r="F3003" s="101" t="str">
        <f>IF(ISBLANK(K3003), "Apenas Solicitação", "Tem OC")</f>
        <v>Tem OC</v>
      </c>
      <c r="G3003" s="2">
        <v>1</v>
      </c>
      <c r="H3003" s="102">
        <f>G3003-I3003</f>
        <v>0</v>
      </c>
      <c r="I3003" s="103">
        <v>1</v>
      </c>
      <c r="J3003" s="4">
        <v>45813</v>
      </c>
      <c r="K3003" s="180">
        <v>45819</v>
      </c>
      <c r="L3003" s="3" t="s">
        <v>20155</v>
      </c>
      <c r="M3003" s="104" t="str">
        <f ca="1">IF(OR(N3003="", N3003=0), "", IF(N3003&gt;TODAY(), "No prazo", "Atrasado"))</f>
        <v>Atrasado</v>
      </c>
      <c r="N3003" s="104">
        <f>IFERROR(K3003 + VALUE(LEFT(L3003, FIND(" ", L3003) - 1)), "")</f>
        <v>45820</v>
      </c>
      <c r="O3003" s="105">
        <f>IF(_xlfn.DAYS(K3003,J3003)&lt;0, "Aguardando OC", _xlfn.DAYS(K3003,J3003))</f>
        <v>6</v>
      </c>
      <c r="P3003" s="14">
        <v>406071</v>
      </c>
      <c r="Q3003" s="12"/>
      <c r="R3003" s="14">
        <v>168967</v>
      </c>
      <c r="S3003" s="2">
        <v>221</v>
      </c>
      <c r="T3003" s="65" t="s">
        <v>1029</v>
      </c>
      <c r="U3003" s="21">
        <v>485.66</v>
      </c>
      <c r="V3003" s="2">
        <v>2106</v>
      </c>
      <c r="W3003" s="105" t="str">
        <f>IFERROR(VLOOKUP(V3003, Fornecedores!A:C, 3, FALSE), "")</f>
        <v xml:space="preserve">UNIDAS              </v>
      </c>
      <c r="X3003" s="105" t="str">
        <f>IFERROR(VLOOKUP(V3003, Fornecedores!A:E, 5, FALSE), "")</f>
        <v>João Pessoa</v>
      </c>
      <c r="Y3003" s="105" t="str">
        <f>IFERROR(VLOOKUP(V3003, Fornecedores!A:F, 6, FALSE), "")</f>
        <v>PB</v>
      </c>
      <c r="Z3003" s="101" t="str">
        <f>IF(H3003=0, "Pedido entregue!", "Pendente")</f>
        <v>Pedido entregue!</v>
      </c>
      <c r="AB3003" s="132" t="str">
        <f>IF(Z3003="Pedido Entregue!", IF(AA3003=1, "Retirado do Almoxarifado", IF(AA3003=2, "Material devolvido", "Aguardando retirada")), IF(Z3003="Pendente", "Entrega pendente", ""))</f>
        <v>Aguardando retirada</v>
      </c>
      <c r="AC3003" s="18">
        <v>1</v>
      </c>
      <c r="AD3003" s="18">
        <f>AC3003/SUMIF($P:$P,P3003,$AC:$AC)</f>
        <v>1</v>
      </c>
      <c r="AE3003" s="18">
        <f>IF(R3003=0,0,AC3003/SUMIF($R:$R,R3003,$AC:$AC))</f>
        <v>0.16666666666666666</v>
      </c>
      <c r="AF3003" s="18">
        <f>IF(R3003=0,1,0)</f>
        <v>0</v>
      </c>
      <c r="AH3003" t="str">
        <f>TEXT(J3003,"MMMM")</f>
        <v>junho</v>
      </c>
    </row>
    <row r="3004" spans="1:34" ht="12.75" hidden="1" customHeight="1" x14ac:dyDescent="0.25">
      <c r="A3004" s="90" t="str">
        <f>IF(C3004="Oficina Diversos","Oficina Geral",
IF(ISNUMBER(FIND("Estoque - Colhedoras",C3004)),"Colhedoras",IF(ISNUMBER(FIND("Caldeiraria",C3004)),"Caldeiraria",IF(ISNUMBER(FIND("Borracharia",C3004)),"Borracharia",IF(ISNUMBER(FIND("Lubrificação",C3004)),"Lubrificação",
IF(ISNUMBER(FIND("Estoque - Carregadeiras",C3004)),"Carregadeiras",IF(ISNUMBER(FIND("Estoque - Veic. Leves",C3004)),"Veic. Leves",
IF(ISNUMBER(FIND("Estoque - Caminhões",C3004)),"Caminhões",IF(ISNUMBER(FIND("Estoque - Transbordos",C3004)),"Transbordos",
IF(ISNUMBER(FIND("Estoque - Tratores",C3004)),"Tratores",
IF(ISNUMBER(FIND("Estoque - Máquinas pesadas",C3004)),"Máquinas pesadas",
IF(ISNUMBER(FIND("Estoque - Reboques",C3004)),"Reboques",
IF(C3004="Estoque","Estoque",
IF(AND(ISNUMBER(C3004),C3004&gt;1000,C3004&lt;2000),"Caminhões",
IF(AND(ISNUMBER(C3004),C3004&gt;2000,C3004&lt;3000),"Tratores",
IF(AND(ISNUMBER(C3004),C3004&gt;3000,C3004&lt;4000),"Carregadeiras",
IF(AND(ISNUMBER(C3004),C3004&gt;4000,C3004&lt;5000),"Máquinas pesadas",
IF(AND(ISNUMBER(C3004),C3004&gt;5000,C3004&lt;6000),"Colhedoras",
IF(AND(ISNUMBER(C3004),C3004&gt;7000,C3004&lt;8000),"Irrigação",
IF(AND(ISNUMBER(C3004),C3004&gt;8000,C3004&lt;9000),"Reboques",IF(AND(ISNUMBER(C3004),C3004&gt;0,C3004&lt;1000),"Veic. Leves","")))))))))))))))))))))</f>
        <v>Caminhões</v>
      </c>
      <c r="C3004" s="126">
        <v>1108</v>
      </c>
      <c r="D3004" s="2">
        <v>92204</v>
      </c>
      <c r="E3004" s="3" t="s">
        <v>20292</v>
      </c>
      <c r="F3004" s="101" t="str">
        <f>IF(ISBLANK(K3004), "Apenas Solicitação", "Tem OC")</f>
        <v>Tem OC</v>
      </c>
      <c r="G3004" s="2">
        <v>1</v>
      </c>
      <c r="H3004" s="102">
        <f>G3004-I3004</f>
        <v>0</v>
      </c>
      <c r="I3004" s="103">
        <v>1</v>
      </c>
      <c r="J3004" s="4">
        <v>45813</v>
      </c>
      <c r="K3004" s="180">
        <v>45819</v>
      </c>
      <c r="L3004" s="3" t="s">
        <v>20160</v>
      </c>
      <c r="M3004" s="104" t="str">
        <f ca="1">IF(OR(N3004="", N3004=0), "", IF(N3004&gt;TODAY(), "No prazo", "Atrasado"))</f>
        <v>Atrasado</v>
      </c>
      <c r="N3004" s="104">
        <f>IFERROR(K3004 + VALUE(LEFT(L3004, FIND(" ", L3004) - 1)), "")</f>
        <v>45829</v>
      </c>
      <c r="O3004" s="105">
        <f>IF(_xlfn.DAYS(K3004,J3004)&lt;0, "Aguardando OC", _xlfn.DAYS(K3004,J3004))</f>
        <v>6</v>
      </c>
      <c r="P3004" s="14">
        <v>406072</v>
      </c>
      <c r="Q3004" s="12"/>
      <c r="R3004" s="14">
        <v>168967</v>
      </c>
      <c r="S3004" s="2">
        <v>221</v>
      </c>
      <c r="T3004" s="65" t="s">
        <v>1029</v>
      </c>
      <c r="U3004" s="21">
        <v>210.33</v>
      </c>
      <c r="V3004" s="2">
        <v>2106</v>
      </c>
      <c r="W3004" s="105" t="str">
        <f>IFERROR(VLOOKUP(V3004, Fornecedores!A:C, 3, FALSE), "")</f>
        <v xml:space="preserve">UNIDAS              </v>
      </c>
      <c r="X3004" s="105" t="str">
        <f>IFERROR(VLOOKUP(V3004, Fornecedores!A:E, 5, FALSE), "")</f>
        <v>João Pessoa</v>
      </c>
      <c r="Y3004" s="105" t="str">
        <f>IFERROR(VLOOKUP(V3004, Fornecedores!A:F, 6, FALSE), "")</f>
        <v>PB</v>
      </c>
      <c r="Z3004" s="101" t="str">
        <f>IF(H3004=0, "Pedido entregue!", "Pendente")</f>
        <v>Pedido entregue!</v>
      </c>
      <c r="AB3004" s="132" t="str">
        <f>IF(Z3004="Pedido Entregue!", IF(AA3004=1, "Retirado do Almoxarifado", IF(AA3004=2, "Material devolvido", "Aguardando retirada")), IF(Z3004="Pendente", "Entrega pendente", ""))</f>
        <v>Aguardando retirada</v>
      </c>
      <c r="AC3004" s="18">
        <v>1</v>
      </c>
      <c r="AD3004" s="18">
        <f>AC3004/SUMIF($P:$P,P3004,$AC:$AC)</f>
        <v>1</v>
      </c>
      <c r="AE3004" s="18">
        <f>IF(R3004=0,0,AC3004/SUMIF($R:$R,R3004,$AC:$AC))</f>
        <v>0.16666666666666666</v>
      </c>
      <c r="AF3004" s="18">
        <f>IF(R3004=0,1,0)</f>
        <v>0</v>
      </c>
      <c r="AH3004" t="str">
        <f>TEXT(J3004,"MMMM")</f>
        <v>junho</v>
      </c>
    </row>
    <row r="3005" spans="1:34" ht="12.75" hidden="1" customHeight="1" x14ac:dyDescent="0.25">
      <c r="A3005" s="90" t="str">
        <f>IF(C3005="Oficina Diversos","Oficina Geral",
IF(ISNUMBER(FIND("Estoque - Colhedoras",C3005)),"Colhedoras",IF(ISNUMBER(FIND("Caldeiraria",C3005)),"Caldeiraria",IF(ISNUMBER(FIND("Borracharia",C3005)),"Borracharia",IF(ISNUMBER(FIND("Lubrificação",C3005)),"Lubrificação",
IF(ISNUMBER(FIND("Estoque - Carregadeiras",C3005)),"Carregadeiras",IF(ISNUMBER(FIND("Estoque - Veic. Leves",C3005)),"Veic. Leves",
IF(ISNUMBER(FIND("Estoque - Caminhões",C3005)),"Caminhões",IF(ISNUMBER(FIND("Estoque - Transbordos",C3005)),"Transbordos",
IF(ISNUMBER(FIND("Estoque - Tratores",C3005)),"Tratores",
IF(ISNUMBER(FIND("Estoque - Máquinas pesadas",C3005)),"Máquinas pesadas",
IF(ISNUMBER(FIND("Estoque - Reboques",C3005)),"Reboques",
IF(C3005="Estoque","Estoque",
IF(AND(ISNUMBER(C3005),C3005&gt;1000,C3005&lt;2000),"Caminhões",
IF(AND(ISNUMBER(C3005),C3005&gt;2000,C3005&lt;3000),"Tratores",
IF(AND(ISNUMBER(C3005),C3005&gt;3000,C3005&lt;4000),"Carregadeiras",
IF(AND(ISNUMBER(C3005),C3005&gt;4000,C3005&lt;5000),"Máquinas pesadas",
IF(AND(ISNUMBER(C3005),C3005&gt;5000,C3005&lt;6000),"Colhedoras",
IF(AND(ISNUMBER(C3005),C3005&gt;7000,C3005&lt;8000),"Irrigação",
IF(AND(ISNUMBER(C3005),C3005&gt;8000,C3005&lt;9000),"Reboques",IF(AND(ISNUMBER(C3005),C3005&gt;0,C3005&lt;1000),"Veic. Leves","")))))))))))))))))))))</f>
        <v>Caminhões</v>
      </c>
      <c r="C3005" s="126">
        <v>1108</v>
      </c>
      <c r="D3005" s="2">
        <v>92205</v>
      </c>
      <c r="E3005" s="3" t="s">
        <v>20293</v>
      </c>
      <c r="F3005" s="101" t="str">
        <f>IF(ISBLANK(K3005), "Apenas Solicitação", "Tem OC")</f>
        <v>Tem OC</v>
      </c>
      <c r="G3005" s="2">
        <v>1</v>
      </c>
      <c r="H3005" s="102">
        <f>G3005-I3005</f>
        <v>0</v>
      </c>
      <c r="I3005" s="103">
        <v>1</v>
      </c>
      <c r="J3005" s="4">
        <v>45813</v>
      </c>
      <c r="K3005" s="180">
        <v>45819</v>
      </c>
      <c r="L3005" s="3" t="s">
        <v>20155</v>
      </c>
      <c r="M3005" s="104" t="str">
        <f ca="1">IF(OR(N3005="", N3005=0), "", IF(N3005&gt;TODAY(), "No prazo", "Atrasado"))</f>
        <v>Atrasado</v>
      </c>
      <c r="N3005" s="104">
        <f>IFERROR(K3005 + VALUE(LEFT(L3005, FIND(" ", L3005) - 1)), "")</f>
        <v>45820</v>
      </c>
      <c r="O3005" s="105">
        <f>IF(_xlfn.DAYS(K3005,J3005)&lt;0, "Aguardando OC", _xlfn.DAYS(K3005,J3005))</f>
        <v>6</v>
      </c>
      <c r="P3005" s="14">
        <v>406073</v>
      </c>
      <c r="Q3005" s="12"/>
      <c r="R3005" s="14">
        <v>168967</v>
      </c>
      <c r="S3005" s="2">
        <v>221</v>
      </c>
      <c r="T3005" s="65" t="s">
        <v>1029</v>
      </c>
      <c r="U3005" s="21">
        <v>114.2</v>
      </c>
      <c r="V3005" s="2">
        <v>2106</v>
      </c>
      <c r="W3005" s="105" t="str">
        <f>IFERROR(VLOOKUP(V3005, Fornecedores!A:C, 3, FALSE), "")</f>
        <v xml:space="preserve">UNIDAS              </v>
      </c>
      <c r="X3005" s="105" t="str">
        <f>IFERROR(VLOOKUP(V3005, Fornecedores!A:E, 5, FALSE), "")</f>
        <v>João Pessoa</v>
      </c>
      <c r="Y3005" s="105" t="str">
        <f>IFERROR(VLOOKUP(V3005, Fornecedores!A:F, 6, FALSE), "")</f>
        <v>PB</v>
      </c>
      <c r="Z3005" s="101" t="str">
        <f>IF(H3005=0, "Pedido entregue!", "Pendente")</f>
        <v>Pedido entregue!</v>
      </c>
      <c r="AB3005" s="132" t="str">
        <f>IF(Z3005="Pedido Entregue!", IF(AA3005=1, "Retirado do Almoxarifado", IF(AA3005=2, "Material devolvido", "Aguardando retirada")), IF(Z3005="Pendente", "Entrega pendente", ""))</f>
        <v>Aguardando retirada</v>
      </c>
      <c r="AC3005" s="18">
        <v>1</v>
      </c>
      <c r="AD3005" s="18">
        <f>AC3005/SUMIF($P:$P,P3005,$AC:$AC)</f>
        <v>1</v>
      </c>
      <c r="AE3005" s="18">
        <f>IF(R3005=0,0,AC3005/SUMIF($R:$R,R3005,$AC:$AC))</f>
        <v>0.16666666666666666</v>
      </c>
      <c r="AF3005" s="18">
        <f>IF(R3005=0,1,0)</f>
        <v>0</v>
      </c>
      <c r="AH3005" t="str">
        <f>TEXT(J3005,"MMMM")</f>
        <v>junho</v>
      </c>
    </row>
    <row r="3006" spans="1:34" ht="12.75" hidden="1" customHeight="1" x14ac:dyDescent="0.25">
      <c r="A3006" s="90" t="str">
        <f>IF(C3006="Oficina Diversos","Oficina Geral",
IF(ISNUMBER(FIND("Estoque - Colhedoras",C3006)),"Colhedoras",IF(ISNUMBER(FIND("Caldeiraria",C3006)),"Caldeiraria",IF(ISNUMBER(FIND("Borracharia",C3006)),"Borracharia",IF(ISNUMBER(FIND("Lubrificação",C3006)),"Lubrificação",
IF(ISNUMBER(FIND("Estoque - Carregadeiras",C3006)),"Carregadeiras",IF(ISNUMBER(FIND("Estoque - Veic. Leves",C3006)),"Veic. Leves",
IF(ISNUMBER(FIND("Estoque - Caminhões",C3006)),"Caminhões",IF(ISNUMBER(FIND("Estoque - Transbordos",C3006)),"Transbordos",
IF(ISNUMBER(FIND("Estoque - Tratores",C3006)),"Tratores",
IF(ISNUMBER(FIND("Estoque - Máquinas pesadas",C3006)),"Máquinas pesadas",
IF(ISNUMBER(FIND("Estoque - Reboques",C3006)),"Reboques",
IF(C3006="Estoque","Estoque",
IF(AND(ISNUMBER(C3006),C3006&gt;1000,C3006&lt;2000),"Caminhões",
IF(AND(ISNUMBER(C3006),C3006&gt;2000,C3006&lt;3000),"Tratores",
IF(AND(ISNUMBER(C3006),C3006&gt;3000,C3006&lt;4000),"Carregadeiras",
IF(AND(ISNUMBER(C3006),C3006&gt;4000,C3006&lt;5000),"Máquinas pesadas",
IF(AND(ISNUMBER(C3006),C3006&gt;5000,C3006&lt;6000),"Colhedoras",
IF(AND(ISNUMBER(C3006),C3006&gt;7000,C3006&lt;8000),"Irrigação",
IF(AND(ISNUMBER(C3006),C3006&gt;8000,C3006&lt;9000),"Reboques",IF(AND(ISNUMBER(C3006),C3006&gt;0,C3006&lt;1000),"Veic. Leves","")))))))))))))))))))))</f>
        <v>Caminhões</v>
      </c>
      <c r="C3006" s="126">
        <v>1108</v>
      </c>
      <c r="D3006" s="2">
        <v>92206</v>
      </c>
      <c r="E3006" s="3" t="s">
        <v>20294</v>
      </c>
      <c r="F3006" s="101" t="str">
        <f>IF(ISBLANK(K3006), "Apenas Solicitação", "Tem OC")</f>
        <v>Tem OC</v>
      </c>
      <c r="G3006" s="2">
        <v>2</v>
      </c>
      <c r="H3006" s="102">
        <f>G3006-I3006</f>
        <v>0</v>
      </c>
      <c r="I3006" s="103">
        <v>2</v>
      </c>
      <c r="J3006" s="4">
        <v>45813</v>
      </c>
      <c r="K3006" s="180">
        <v>45819</v>
      </c>
      <c r="L3006" s="3" t="s">
        <v>20151</v>
      </c>
      <c r="M3006" s="104" t="str">
        <f ca="1">IF(OR(N3006="", N3006=0), "", IF(N3006&gt;TODAY(), "No prazo", "Atrasado"))</f>
        <v>Atrasado</v>
      </c>
      <c r="N3006" s="104">
        <f>IFERROR(K3006 + VALUE(LEFT(L3006, FIND(" ", L3006) - 1)), "")</f>
        <v>45819</v>
      </c>
      <c r="O3006" s="105">
        <f>IF(_xlfn.DAYS(K3006,J3006)&lt;0, "Aguardando OC", _xlfn.DAYS(K3006,J3006))</f>
        <v>6</v>
      </c>
      <c r="P3006" s="14">
        <v>406075</v>
      </c>
      <c r="Q3006" s="12"/>
      <c r="R3006" s="14">
        <v>168968</v>
      </c>
      <c r="S3006" s="2">
        <v>221</v>
      </c>
      <c r="T3006" s="65" t="s">
        <v>1029</v>
      </c>
      <c r="U3006" s="21">
        <v>1576.96</v>
      </c>
      <c r="V3006" s="2">
        <v>2528</v>
      </c>
      <c r="W3006" s="105" t="str">
        <f>IFERROR(VLOOKUP(V3006, Fornecedores!A:C, 3, FALSE), "")</f>
        <v xml:space="preserve">REDIESEL            </v>
      </c>
      <c r="X3006" s="105" t="str">
        <f>IFERROR(VLOOKUP(V3006, Fornecedores!A:E, 5, FALSE), "")</f>
        <v>Jaboatão dos Guararapes</v>
      </c>
      <c r="Y3006" s="105" t="str">
        <f>IFERROR(VLOOKUP(V3006, Fornecedores!A:F, 6, FALSE), "")</f>
        <v>PE</v>
      </c>
      <c r="Z3006" s="101" t="str">
        <f>IF(H3006=0, "Pedido entregue!", "Pendente")</f>
        <v>Pedido entregue!</v>
      </c>
      <c r="AB3006" s="132" t="str">
        <f>IF(Z3006="Pedido Entregue!", IF(AA3006=1, "Retirado do Almoxarifado", IF(AA3006=2, "Material devolvido", "Aguardando retirada")), IF(Z3006="Pendente", "Entrega pendente", ""))</f>
        <v>Aguardando retirada</v>
      </c>
      <c r="AC3006" s="18">
        <v>1</v>
      </c>
      <c r="AD3006" s="18">
        <f>AC3006/SUMIF($P:$P,P3006,$AC:$AC)</f>
        <v>1</v>
      </c>
      <c r="AE3006" s="18">
        <f>IF(R3006=0,0,AC3006/SUMIF($R:$R,R3006,$AC:$AC))</f>
        <v>0.25</v>
      </c>
      <c r="AF3006" s="18">
        <f>IF(R3006=0,1,0)</f>
        <v>0</v>
      </c>
      <c r="AH3006" t="str">
        <f>TEXT(J3006,"MMMM")</f>
        <v>junho</v>
      </c>
    </row>
    <row r="3007" spans="1:34" ht="12.75" hidden="1" customHeight="1" x14ac:dyDescent="0.25">
      <c r="A3007" s="90" t="str">
        <f>IF(C3007="Oficina Diversos","Oficina Geral",
IF(ISNUMBER(FIND("Estoque - Colhedoras",C3007)),"Colhedoras",IF(ISNUMBER(FIND("Caldeiraria",C3007)),"Caldeiraria",IF(ISNUMBER(FIND("Borracharia",C3007)),"Borracharia",IF(ISNUMBER(FIND("Lubrificação",C3007)),"Lubrificação",
IF(ISNUMBER(FIND("Estoque - Carregadeiras",C3007)),"Carregadeiras",IF(ISNUMBER(FIND("Estoque - Veic. Leves",C3007)),"Veic. Leves",
IF(ISNUMBER(FIND("Estoque - Caminhões",C3007)),"Caminhões",IF(ISNUMBER(FIND("Estoque - Transbordos",C3007)),"Transbordos",
IF(ISNUMBER(FIND("Estoque - Tratores",C3007)),"Tratores",
IF(ISNUMBER(FIND("Estoque - Máquinas pesadas",C3007)),"Máquinas pesadas",
IF(ISNUMBER(FIND("Estoque - Reboques",C3007)),"Reboques",
IF(C3007="Estoque","Estoque",
IF(AND(ISNUMBER(C3007),C3007&gt;1000,C3007&lt;2000),"Caminhões",
IF(AND(ISNUMBER(C3007),C3007&gt;2000,C3007&lt;3000),"Tratores",
IF(AND(ISNUMBER(C3007),C3007&gt;3000,C3007&lt;4000),"Carregadeiras",
IF(AND(ISNUMBER(C3007),C3007&gt;4000,C3007&lt;5000),"Máquinas pesadas",
IF(AND(ISNUMBER(C3007),C3007&gt;5000,C3007&lt;6000),"Colhedoras",
IF(AND(ISNUMBER(C3007),C3007&gt;7000,C3007&lt;8000),"Irrigação",
IF(AND(ISNUMBER(C3007),C3007&gt;8000,C3007&lt;9000),"Reboques",IF(AND(ISNUMBER(C3007),C3007&gt;0,C3007&lt;1000),"Veic. Leves","")))))))))))))))))))))</f>
        <v>Caminhões</v>
      </c>
      <c r="C3007" s="126">
        <v>1040</v>
      </c>
      <c r="D3007" s="2">
        <v>92207</v>
      </c>
      <c r="E3007" s="3" t="s">
        <v>20295</v>
      </c>
      <c r="F3007" s="101" t="str">
        <f>IF(ISBLANK(K3007), "Apenas Solicitação", "Tem OC")</f>
        <v>Tem OC</v>
      </c>
      <c r="G3007" s="2">
        <v>1</v>
      </c>
      <c r="H3007" s="102">
        <f>G3007-I3007</f>
        <v>0</v>
      </c>
      <c r="I3007" s="103">
        <v>1</v>
      </c>
      <c r="J3007" s="4">
        <v>45813</v>
      </c>
      <c r="K3007" s="180">
        <v>45819</v>
      </c>
      <c r="L3007" s="3" t="s">
        <v>20151</v>
      </c>
      <c r="M3007" s="104" t="str">
        <f ca="1">IF(OR(N3007="", N3007=0), "", IF(N3007&gt;TODAY(), "No prazo", "Atrasado"))</f>
        <v>Atrasado</v>
      </c>
      <c r="N3007" s="104">
        <f>IFERROR(K3007 + VALUE(LEFT(L3007, FIND(" ", L3007) - 1)), "")</f>
        <v>45819</v>
      </c>
      <c r="O3007" s="105">
        <f>IF(_xlfn.DAYS(K3007,J3007)&lt;0, "Aguardando OC", _xlfn.DAYS(K3007,J3007))</f>
        <v>6</v>
      </c>
      <c r="P3007" s="14">
        <v>406085</v>
      </c>
      <c r="Q3007" s="12"/>
      <c r="R3007" s="14">
        <v>168970</v>
      </c>
      <c r="S3007" s="2">
        <v>221</v>
      </c>
      <c r="T3007" s="65" t="s">
        <v>1029</v>
      </c>
      <c r="U3007" s="21">
        <v>405</v>
      </c>
      <c r="V3007" s="2">
        <v>2097</v>
      </c>
      <c r="W3007" s="105" t="str">
        <f>IFERROR(VLOOKUP(V3007, Fornecedores!A:C, 3, FALSE), "")</f>
        <v xml:space="preserve">CAUPECAS            </v>
      </c>
      <c r="X3007" s="105" t="str">
        <f>IFERROR(VLOOKUP(V3007, Fornecedores!A:E, 5, FALSE), "")</f>
        <v>Recife</v>
      </c>
      <c r="Y3007" s="105" t="str">
        <f>IFERROR(VLOOKUP(V3007, Fornecedores!A:F, 6, FALSE), "")</f>
        <v>PE</v>
      </c>
      <c r="Z3007" s="101" t="str">
        <f>IF(H3007=0, "Pedido entregue!", "Pendente")</f>
        <v>Pedido entregue!</v>
      </c>
      <c r="AB3007" s="132" t="str">
        <f>IF(Z3007="Pedido Entregue!", IF(AA3007=1, "Retirado do Almoxarifado", IF(AA3007=2, "Material devolvido", "Aguardando retirada")), IF(Z3007="Pendente", "Entrega pendente", ""))</f>
        <v>Aguardando retirada</v>
      </c>
      <c r="AC3007" s="18">
        <v>1</v>
      </c>
      <c r="AD3007" s="18">
        <f>AC3007/SUMIF($P:$P,P3007,$AC:$AC)</f>
        <v>1</v>
      </c>
      <c r="AE3007" s="18">
        <f>IF(R3007=0,0,AC3007/SUMIF($R:$R,R3007,$AC:$AC))</f>
        <v>0.5</v>
      </c>
      <c r="AF3007" s="18">
        <f>IF(R3007=0,1,0)</f>
        <v>0</v>
      </c>
      <c r="AH3007" t="str">
        <f>TEXT(J3007,"MMMM")</f>
        <v>junho</v>
      </c>
    </row>
    <row r="3008" spans="1:34" ht="12.75" hidden="1" customHeight="1" x14ac:dyDescent="0.25">
      <c r="A3008" s="90" t="str">
        <f>IF(C3008="Oficina Diversos","Oficina Geral",
IF(ISNUMBER(FIND("Estoque - Colhedoras",C3008)),"Colhedoras",IF(ISNUMBER(FIND("Caldeiraria",C3008)),"Caldeiraria",IF(ISNUMBER(FIND("Borracharia",C3008)),"Borracharia",IF(ISNUMBER(FIND("Lubrificação",C3008)),"Lubrificação",
IF(ISNUMBER(FIND("Estoque - Carregadeiras",C3008)),"Carregadeiras",IF(ISNUMBER(FIND("Estoque - Veic. Leves",C3008)),"Veic. Leves",
IF(ISNUMBER(FIND("Estoque - Caminhões",C3008)),"Caminhões",IF(ISNUMBER(FIND("Estoque - Transbordos",C3008)),"Transbordos",
IF(ISNUMBER(FIND("Estoque - Tratores",C3008)),"Tratores",
IF(ISNUMBER(FIND("Estoque - Máquinas pesadas",C3008)),"Máquinas pesadas",
IF(ISNUMBER(FIND("Estoque - Reboques",C3008)),"Reboques",
IF(C3008="Estoque","Estoque",
IF(AND(ISNUMBER(C3008),C3008&gt;1000,C3008&lt;2000),"Caminhões",
IF(AND(ISNUMBER(C3008),C3008&gt;2000,C3008&lt;3000),"Tratores",
IF(AND(ISNUMBER(C3008),C3008&gt;3000,C3008&lt;4000),"Carregadeiras",
IF(AND(ISNUMBER(C3008),C3008&gt;4000,C3008&lt;5000),"Máquinas pesadas",
IF(AND(ISNUMBER(C3008),C3008&gt;5000,C3008&lt;6000),"Colhedoras",
IF(AND(ISNUMBER(C3008),C3008&gt;7000,C3008&lt;8000),"Irrigação",
IF(AND(ISNUMBER(C3008),C3008&gt;8000,C3008&lt;9000),"Reboques",IF(AND(ISNUMBER(C3008),C3008&gt;0,C3008&lt;1000),"Veic. Leves","")))))))))))))))))))))</f>
        <v>Caminhões</v>
      </c>
      <c r="C3008" s="113">
        <v>1027</v>
      </c>
      <c r="D3008" s="2">
        <v>92208</v>
      </c>
      <c r="E3008" s="3" t="s">
        <v>20296</v>
      </c>
      <c r="F3008" s="101" t="str">
        <f>IF(ISBLANK(K3008), "Apenas Solicitação", "Tem OC")</f>
        <v>Tem OC</v>
      </c>
      <c r="G3008" s="2">
        <v>1</v>
      </c>
      <c r="H3008" s="102">
        <f>G3008-I3008</f>
        <v>0</v>
      </c>
      <c r="I3008" s="103">
        <v>1</v>
      </c>
      <c r="J3008" s="4">
        <v>45813</v>
      </c>
      <c r="K3008" s="180">
        <v>45819</v>
      </c>
      <c r="L3008" s="3" t="s">
        <v>20160</v>
      </c>
      <c r="M3008" s="104" t="str">
        <f ca="1">IF(OR(N3008="", N3008=0), "", IF(N3008&gt;TODAY(), "No prazo", "Atrasado"))</f>
        <v>Atrasado</v>
      </c>
      <c r="N3008" s="104">
        <f>IFERROR(K3008 + VALUE(LEFT(L3008, FIND(" ", L3008) - 1)), "")</f>
        <v>45829</v>
      </c>
      <c r="O3008" s="105">
        <f>IF(_xlfn.DAYS(K3008,J3008)&lt;0, "Aguardando OC", _xlfn.DAYS(K3008,J3008))</f>
        <v>6</v>
      </c>
      <c r="P3008" s="14">
        <v>406090</v>
      </c>
      <c r="Q3008" s="12"/>
      <c r="R3008" s="14">
        <v>169011</v>
      </c>
      <c r="S3008" s="2">
        <v>221</v>
      </c>
      <c r="T3008" s="65" t="s">
        <v>1029</v>
      </c>
      <c r="U3008" s="21">
        <v>12956</v>
      </c>
      <c r="V3008" s="2">
        <v>2106</v>
      </c>
      <c r="W3008" s="105" t="str">
        <f>IFERROR(VLOOKUP(V3008, Fornecedores!A:C, 3, FALSE), "")</f>
        <v xml:space="preserve">UNIDAS              </v>
      </c>
      <c r="X3008" s="105" t="str">
        <f>IFERROR(VLOOKUP(V3008, Fornecedores!A:E, 5, FALSE), "")</f>
        <v>João Pessoa</v>
      </c>
      <c r="Y3008" s="105" t="str">
        <f>IFERROR(VLOOKUP(V3008, Fornecedores!A:F, 6, FALSE), "")</f>
        <v>PB</v>
      </c>
      <c r="Z3008" s="101" t="str">
        <f>IF(H3008=0, "Pedido entregue!", "Pendente")</f>
        <v>Pedido entregue!</v>
      </c>
      <c r="AB3008" s="132" t="str">
        <f>IF(Z3008="Pedido Entregue!", IF(AA3008=1, "Retirado do Almoxarifado", IF(AA3008=2, "Material devolvido", "Aguardando retirada")), IF(Z3008="Pendente", "Entrega pendente", ""))</f>
        <v>Aguardando retirada</v>
      </c>
      <c r="AC3008" s="18">
        <v>1</v>
      </c>
      <c r="AD3008" s="18">
        <f>AC3008/SUMIF($P:$P,P3008,$AC:$AC)</f>
        <v>1</v>
      </c>
      <c r="AE3008" s="18">
        <f>IF(R3008=0,0,AC3008/SUMIF($R:$R,R3008,$AC:$AC))</f>
        <v>1</v>
      </c>
      <c r="AF3008" s="18">
        <f>IF(R3008=0,1,0)</f>
        <v>0</v>
      </c>
      <c r="AH3008" t="str">
        <f>TEXT(J3008,"MMMM")</f>
        <v>junho</v>
      </c>
    </row>
    <row r="3009" spans="1:34" ht="12.75" customHeight="1" x14ac:dyDescent="0.25">
      <c r="A3009" s="90" t="str">
        <f>IF(C3009="Oficina Diversos","Oficina Geral",
IF(ISNUMBER(FIND("Estoque - Colhedoras",C3009)),"Colhedoras",IF(ISNUMBER(FIND("Caldeiraria",C3009)),"Caldeiraria",IF(ISNUMBER(FIND("Borracharia",C3009)),"Borracharia",IF(ISNUMBER(FIND("Lubrificação",C3009)),"Lubrificação",
IF(ISNUMBER(FIND("Estoque - Carregadeiras",C3009)),"Carregadeiras",IF(ISNUMBER(FIND("Estoque - Veic. Leves",C3009)),"Veic. Leves",
IF(ISNUMBER(FIND("Estoque - Caminhões",C3009)),"Caminhões",IF(ISNUMBER(FIND("Estoque - Transbordos",C3009)),"Transbordos",
IF(ISNUMBER(FIND("Estoque - Tratores",C3009)),"Tratores",
IF(ISNUMBER(FIND("Estoque - Máquinas pesadas",C3009)),"Máquinas pesadas",
IF(ISNUMBER(FIND("Estoque - Reboques",C3009)),"Reboques",
IF(C3009="Estoque","Estoque",
IF(AND(ISNUMBER(C3009),C3009&gt;1000,C3009&lt;2000),"Caminhões",
IF(AND(ISNUMBER(C3009),C3009&gt;2000,C3009&lt;3000),"Tratores",
IF(AND(ISNUMBER(C3009),C3009&gt;3000,C3009&lt;4000),"Carregadeiras",
IF(AND(ISNUMBER(C3009),C3009&gt;4000,C3009&lt;5000),"Máquinas pesadas",
IF(AND(ISNUMBER(C3009),C3009&gt;5000,C3009&lt;6000),"Colhedoras",
IF(AND(ISNUMBER(C3009),C3009&gt;7000,C3009&lt;8000),"Irrigação",
IF(AND(ISNUMBER(C3009),C3009&gt;8000,C3009&lt;9000),"Reboques",IF(AND(ISNUMBER(C3009),C3009&gt;0,C3009&lt;1000),"Veic. Leves","")))))))))))))))))))))</f>
        <v>Caminhões</v>
      </c>
      <c r="C3009" s="171">
        <v>1029</v>
      </c>
      <c r="D3009" s="170">
        <v>92208</v>
      </c>
      <c r="E3009" s="173" t="s">
        <v>20296</v>
      </c>
      <c r="F3009" s="101" t="str">
        <f>IF(ISBLANK(K3009), "Apenas Solicitação", "Tem OC")</f>
        <v>Apenas Solicitação</v>
      </c>
      <c r="G3009" s="170">
        <v>1</v>
      </c>
      <c r="H3009" s="102">
        <f>G3009-I3009</f>
        <v>1</v>
      </c>
      <c r="I3009" s="103"/>
      <c r="J3009" s="174">
        <v>45856</v>
      </c>
      <c r="K3009" s="173"/>
      <c r="L3009" s="173"/>
      <c r="M3009" s="104" t="str">
        <f ca="1">IF(OR(N3009="", N3009=0), "", IF(N3009&gt;TODAY(), "No prazo", "Atrasado"))</f>
        <v/>
      </c>
      <c r="N3009" s="104" t="str">
        <f>IFERROR(K3009 + VALUE(LEFT(L3009, FIND(" ", L3009) - 1)), "")</f>
        <v/>
      </c>
      <c r="O3009" s="105" t="str">
        <f>IF(_xlfn.DAYS(K3009,J3009)&lt;0, "Aguardando OC", _xlfn.DAYS(K3009,J3009))</f>
        <v>Aguardando OC</v>
      </c>
      <c r="P3009" s="170">
        <v>412265</v>
      </c>
      <c r="Q3009" s="12"/>
      <c r="R3009" s="170">
        <v>0</v>
      </c>
      <c r="S3009" s="2">
        <v>221</v>
      </c>
      <c r="T3009" s="65" t="s">
        <v>1029</v>
      </c>
      <c r="U3009" s="170">
        <v>0</v>
      </c>
      <c r="V3009" s="170"/>
      <c r="W3009" s="105" t="str">
        <f>IFERROR(VLOOKUP(V3009, Fornecedores!A:C, 3, FALSE), "")</f>
        <v/>
      </c>
      <c r="X3009" s="105" t="str">
        <f>IFERROR(VLOOKUP(V3009, Fornecedores!A:E, 5, FALSE), "")</f>
        <v/>
      </c>
      <c r="Y3009" s="105" t="str">
        <f>IFERROR(VLOOKUP(V3009, Fornecedores!A:F, 6, FALSE), "")</f>
        <v/>
      </c>
      <c r="Z3009" s="101" t="str">
        <f>IF(H3009=0, "Pedido entregue!", "Pendente")</f>
        <v>Pendente</v>
      </c>
      <c r="AB3009" s="132" t="str">
        <f>IF(Z3009="Pedido Entregue!", IF(AA3009=1, "Retirado do Almoxarifado", IF(AA3009=2, "Material devolvido", "Aguardando retirada")), IF(Z3009="Pendente", "Entrega pendente", ""))</f>
        <v>Entrega pendente</v>
      </c>
      <c r="AC3009" s="18">
        <v>1</v>
      </c>
      <c r="AD3009" s="18">
        <f>AC3009/SUMIF($P:$P,P3009,$AC:$AC)</f>
        <v>1</v>
      </c>
      <c r="AE3009" s="18">
        <f>IF(R3009=0,0,AC3009/SUMIF($R:$R,R3009,$AC:$AC))</f>
        <v>0</v>
      </c>
      <c r="AF3009" s="18">
        <f>IF(R3009=0,1,0)</f>
        <v>1</v>
      </c>
      <c r="AH3009" t="str">
        <f>TEXT(J3009,"MMMM")</f>
        <v>julho</v>
      </c>
    </row>
    <row r="3010" spans="1:34" ht="12.75" customHeight="1" x14ac:dyDescent="0.25">
      <c r="A3010" s="90" t="str">
        <f>IF(C3010="Oficina Diversos","Oficina Geral",
IF(ISNUMBER(FIND("Estoque - Colhedoras",C3010)),"Colhedoras",IF(ISNUMBER(FIND("Caldeiraria",C3010)),"Caldeiraria",IF(ISNUMBER(FIND("Borracharia",C3010)),"Borracharia",IF(ISNUMBER(FIND("Lubrificação",C3010)),"Lubrificação",
IF(ISNUMBER(FIND("Estoque - Carregadeiras",C3010)),"Carregadeiras",IF(ISNUMBER(FIND("Estoque - Veic. Leves",C3010)),"Veic. Leves",
IF(ISNUMBER(FIND("Estoque - Caminhões",C3010)),"Caminhões",IF(ISNUMBER(FIND("Estoque - Transbordos",C3010)),"Transbordos",
IF(ISNUMBER(FIND("Estoque - Tratores",C3010)),"Tratores",
IF(ISNUMBER(FIND("Estoque - Máquinas pesadas",C3010)),"Máquinas pesadas",
IF(ISNUMBER(FIND("Estoque - Reboques",C3010)),"Reboques",
IF(C3010="Estoque","Estoque",
IF(AND(ISNUMBER(C3010),C3010&gt;1000,C3010&lt;2000),"Caminhões",
IF(AND(ISNUMBER(C3010),C3010&gt;2000,C3010&lt;3000),"Tratores",
IF(AND(ISNUMBER(C3010),C3010&gt;3000,C3010&lt;4000),"Carregadeiras",
IF(AND(ISNUMBER(C3010),C3010&gt;4000,C3010&lt;5000),"Máquinas pesadas",
IF(AND(ISNUMBER(C3010),C3010&gt;5000,C3010&lt;6000),"Colhedoras",
IF(AND(ISNUMBER(C3010),C3010&gt;7000,C3010&lt;8000),"Irrigação",
IF(AND(ISNUMBER(C3010),C3010&gt;8000,C3010&lt;9000),"Reboques",IF(AND(ISNUMBER(C3010),C3010&gt;0,C3010&lt;1000),"Veic. Leves","")))))))))))))))))))))</f>
        <v>Caminhões</v>
      </c>
      <c r="C3010" s="113">
        <v>1034</v>
      </c>
      <c r="D3010" s="2">
        <v>92209</v>
      </c>
      <c r="E3010" s="3" t="s">
        <v>20297</v>
      </c>
      <c r="F3010" s="101" t="str">
        <f>IF(ISBLANK(K3010), "Apenas Solicitação", "Tem OC")</f>
        <v>Tem OC</v>
      </c>
      <c r="G3010" s="2">
        <v>4</v>
      </c>
      <c r="H3010" s="102">
        <f>G3010-I3010</f>
        <v>4</v>
      </c>
      <c r="I3010" s="103"/>
      <c r="J3010" s="4">
        <v>45813</v>
      </c>
      <c r="K3010" s="180">
        <v>45826</v>
      </c>
      <c r="L3010" s="3" t="s">
        <v>20153</v>
      </c>
      <c r="M3010" s="104" t="str">
        <f ca="1">IF(OR(N3010="", N3010=0), "", IF(N3010&gt;TODAY(), "No prazo", "Atrasado"))</f>
        <v>Atrasado</v>
      </c>
      <c r="N3010" s="104">
        <f>IFERROR(K3010 + VALUE(LEFT(L3010, FIND(" ", L3010) - 1)), "")</f>
        <v>45828</v>
      </c>
      <c r="O3010" s="105">
        <f>IF(_xlfn.DAYS(K3010,J3010)&lt;0, "Aguardando OC", _xlfn.DAYS(K3010,J3010))</f>
        <v>13</v>
      </c>
      <c r="P3010" s="14">
        <v>406141</v>
      </c>
      <c r="Q3010" s="12"/>
      <c r="R3010" s="14">
        <v>169368</v>
      </c>
      <c r="S3010" s="2">
        <v>221</v>
      </c>
      <c r="T3010" s="65" t="s">
        <v>1029</v>
      </c>
      <c r="U3010" s="21">
        <v>360</v>
      </c>
      <c r="V3010" s="2">
        <v>5910</v>
      </c>
      <c r="W3010" s="105" t="str">
        <f>IFERROR(VLOOKUP(V3010, Fornecedores!A:C, 3, FALSE), "")</f>
        <v>VANNUCCI</v>
      </c>
      <c r="X3010" s="105" t="str">
        <f>IFERROR(VLOOKUP(V3010, Fornecedores!A:E, 5, FALSE), "")</f>
        <v>Recife</v>
      </c>
      <c r="Y3010" s="105" t="str">
        <f>IFERROR(VLOOKUP(V3010, Fornecedores!A:F, 6, FALSE), "")</f>
        <v>PE</v>
      </c>
      <c r="Z3010" s="101" t="str">
        <f>IF(H3010=0, "Pedido entregue!", "Pendente")</f>
        <v>Pendente</v>
      </c>
      <c r="AB3010" s="132" t="str">
        <f>IF(Z3010="Pedido Entregue!", IF(AA3010=1, "Retirado do Almoxarifado", IF(AA3010=2, "Material devolvido", "Aguardando retirada")), IF(Z3010="Pendente", "Entrega pendente", ""))</f>
        <v>Entrega pendente</v>
      </c>
      <c r="AC3010" s="18">
        <v>1</v>
      </c>
      <c r="AD3010" s="18">
        <f>AC3010/SUMIF($P:$P,P3010,$AC:$AC)</f>
        <v>1</v>
      </c>
      <c r="AE3010" s="18">
        <f>IF(R3010=0,0,AC3010/SUMIF($R:$R,R3010,$AC:$AC))</f>
        <v>0.33333333333333331</v>
      </c>
      <c r="AF3010" s="18">
        <f>IF(R3010=0,1,0)</f>
        <v>0</v>
      </c>
      <c r="AH3010" t="str">
        <f>TEXT(J3010,"MMMM")</f>
        <v>junho</v>
      </c>
    </row>
    <row r="3011" spans="1:34" ht="12.75" customHeight="1" x14ac:dyDescent="0.25">
      <c r="A3011" s="90" t="str">
        <f>IF(C3011="Oficina Diversos","Oficina Geral",
IF(ISNUMBER(FIND("Estoque - Colhedoras",C3011)),"Colhedoras",IF(ISNUMBER(FIND("Caldeiraria",C3011)),"Caldeiraria",IF(ISNUMBER(FIND("Borracharia",C3011)),"Borracharia",IF(ISNUMBER(FIND("Lubrificação",C3011)),"Lubrificação",
IF(ISNUMBER(FIND("Estoque - Carregadeiras",C3011)),"Carregadeiras",IF(ISNUMBER(FIND("Estoque - Veic. Leves",C3011)),"Veic. Leves",
IF(ISNUMBER(FIND("Estoque - Caminhões",C3011)),"Caminhões",IF(ISNUMBER(FIND("Estoque - Transbordos",C3011)),"Transbordos",
IF(ISNUMBER(FIND("Estoque - Tratores",C3011)),"Tratores",
IF(ISNUMBER(FIND("Estoque - Máquinas pesadas",C3011)),"Máquinas pesadas",
IF(ISNUMBER(FIND("Estoque - Reboques",C3011)),"Reboques",
IF(C3011="Estoque","Estoque",
IF(AND(ISNUMBER(C3011),C3011&gt;1000,C3011&lt;2000),"Caminhões",
IF(AND(ISNUMBER(C3011),C3011&gt;2000,C3011&lt;3000),"Tratores",
IF(AND(ISNUMBER(C3011),C3011&gt;3000,C3011&lt;4000),"Carregadeiras",
IF(AND(ISNUMBER(C3011),C3011&gt;4000,C3011&lt;5000),"Máquinas pesadas",
IF(AND(ISNUMBER(C3011),C3011&gt;5000,C3011&lt;6000),"Colhedoras",
IF(AND(ISNUMBER(C3011),C3011&gt;7000,C3011&lt;8000),"Irrigação",
IF(AND(ISNUMBER(C3011),C3011&gt;8000,C3011&lt;9000),"Reboques",IF(AND(ISNUMBER(C3011),C3011&gt;0,C3011&lt;1000),"Veic. Leves","")))))))))))))))))))))</f>
        <v>Caminhões</v>
      </c>
      <c r="C3011" s="113">
        <v>1034</v>
      </c>
      <c r="D3011" s="2">
        <v>92210</v>
      </c>
      <c r="E3011" s="3" t="s">
        <v>20298</v>
      </c>
      <c r="F3011" s="101" t="str">
        <f>IF(ISBLANK(K3011), "Apenas Solicitação", "Tem OC")</f>
        <v>Tem OC</v>
      </c>
      <c r="G3011" s="2">
        <v>4</v>
      </c>
      <c r="H3011" s="102">
        <f>G3011-I3011</f>
        <v>4</v>
      </c>
      <c r="I3011" s="103"/>
      <c r="J3011" s="4">
        <v>45813</v>
      </c>
      <c r="K3011" s="180">
        <v>45826</v>
      </c>
      <c r="L3011" s="3" t="s">
        <v>20152</v>
      </c>
      <c r="M3011" s="104" t="str">
        <f ca="1">IF(OR(N3011="", N3011=0), "", IF(N3011&gt;TODAY(), "No prazo", "Atrasado"))</f>
        <v>Atrasado</v>
      </c>
      <c r="N3011" s="104">
        <f>IFERROR(K3011 + VALUE(LEFT(L3011, FIND(" ", L3011) - 1)), "")</f>
        <v>45827</v>
      </c>
      <c r="O3011" s="105">
        <f>IF(_xlfn.DAYS(K3011,J3011)&lt;0, "Aguardando OC", _xlfn.DAYS(K3011,J3011))</f>
        <v>13</v>
      </c>
      <c r="P3011" s="14">
        <v>406142</v>
      </c>
      <c r="Q3011" s="12"/>
      <c r="R3011" s="14">
        <v>169368</v>
      </c>
      <c r="S3011" s="2">
        <v>221</v>
      </c>
      <c r="T3011" s="65" t="s">
        <v>1029</v>
      </c>
      <c r="U3011" s="21">
        <v>256</v>
      </c>
      <c r="V3011" s="2">
        <v>5910</v>
      </c>
      <c r="W3011" s="105" t="str">
        <f>IFERROR(VLOOKUP(V3011, Fornecedores!A:C, 3, FALSE), "")</f>
        <v>VANNUCCI</v>
      </c>
      <c r="X3011" s="105" t="str">
        <f>IFERROR(VLOOKUP(V3011, Fornecedores!A:E, 5, FALSE), "")</f>
        <v>Recife</v>
      </c>
      <c r="Y3011" s="105" t="str">
        <f>IFERROR(VLOOKUP(V3011, Fornecedores!A:F, 6, FALSE), "")</f>
        <v>PE</v>
      </c>
      <c r="Z3011" s="101" t="str">
        <f>IF(H3011=0, "Pedido entregue!", "Pendente")</f>
        <v>Pendente</v>
      </c>
      <c r="AB3011" s="132" t="str">
        <f>IF(Z3011="Pedido Entregue!", IF(AA3011=1, "Retirado do Almoxarifado", IF(AA3011=2, "Material devolvido", "Aguardando retirada")), IF(Z3011="Pendente", "Entrega pendente", ""))</f>
        <v>Entrega pendente</v>
      </c>
      <c r="AC3011" s="18">
        <v>1</v>
      </c>
      <c r="AD3011" s="18">
        <f>AC3011/SUMIF($P:$P,P3011,$AC:$AC)</f>
        <v>1</v>
      </c>
      <c r="AE3011" s="18">
        <f>IF(R3011=0,0,AC3011/SUMIF($R:$R,R3011,$AC:$AC))</f>
        <v>0.33333333333333331</v>
      </c>
      <c r="AF3011" s="18">
        <f>IF(R3011=0,1,0)</f>
        <v>0</v>
      </c>
      <c r="AH3011" t="str">
        <f>TEXT(J3011,"MMMM")</f>
        <v>junho</v>
      </c>
    </row>
    <row r="3012" spans="1:34" ht="12.75" hidden="1" customHeight="1" x14ac:dyDescent="0.25">
      <c r="A3012" s="90" t="str">
        <f>IF(C3012="Oficina Diversos","Oficina Geral",
IF(ISNUMBER(FIND("Estoque - Colhedoras",C3012)),"Colhedoras",IF(ISNUMBER(FIND("Caldeiraria",C3012)),"Caldeiraria",IF(ISNUMBER(FIND("Borracharia",C3012)),"Borracharia",IF(ISNUMBER(FIND("Lubrificação",C3012)),"Lubrificação",
IF(ISNUMBER(FIND("Estoque - Carregadeiras",C3012)),"Carregadeiras",IF(ISNUMBER(FIND("Estoque - Veic. Leves",C3012)),"Veic. Leves",
IF(ISNUMBER(FIND("Estoque - Caminhões",C3012)),"Caminhões",IF(ISNUMBER(FIND("Estoque - Transbordos",C3012)),"Transbordos",
IF(ISNUMBER(FIND("Estoque - Tratores",C3012)),"Tratores",
IF(ISNUMBER(FIND("Estoque - Máquinas pesadas",C3012)),"Máquinas pesadas",
IF(ISNUMBER(FIND("Estoque - Reboques",C3012)),"Reboques",
IF(C3012="Estoque","Estoque",
IF(AND(ISNUMBER(C3012),C3012&gt;1000,C3012&lt;2000),"Caminhões",
IF(AND(ISNUMBER(C3012),C3012&gt;2000,C3012&lt;3000),"Tratores",
IF(AND(ISNUMBER(C3012),C3012&gt;3000,C3012&lt;4000),"Carregadeiras",
IF(AND(ISNUMBER(C3012),C3012&gt;4000,C3012&lt;5000),"Máquinas pesadas",
IF(AND(ISNUMBER(C3012),C3012&gt;5000,C3012&lt;6000),"Colhedoras",
IF(AND(ISNUMBER(C3012),C3012&gt;7000,C3012&lt;8000),"Irrigação",
IF(AND(ISNUMBER(C3012),C3012&gt;8000,C3012&lt;9000),"Reboques",IF(AND(ISNUMBER(C3012),C3012&gt;0,C3012&lt;1000),"Veic. Leves","")))))))))))))))))))))</f>
        <v>Tratores</v>
      </c>
      <c r="C3012" s="126">
        <v>2037</v>
      </c>
      <c r="D3012" s="2">
        <v>92215</v>
      </c>
      <c r="E3012" s="3" t="s">
        <v>20299</v>
      </c>
      <c r="F3012" s="101" t="str">
        <f>IF(ISBLANK(K3012), "Apenas Solicitação", "Tem OC")</f>
        <v>Tem OC</v>
      </c>
      <c r="G3012" s="2">
        <v>1</v>
      </c>
      <c r="H3012" s="102">
        <f>G3012-I3012</f>
        <v>0</v>
      </c>
      <c r="I3012" s="103">
        <v>1</v>
      </c>
      <c r="J3012" s="4">
        <v>45813</v>
      </c>
      <c r="K3012" s="180">
        <v>45819</v>
      </c>
      <c r="L3012" s="3" t="s">
        <v>20151</v>
      </c>
      <c r="M3012" s="104" t="str">
        <f ca="1">IF(OR(N3012="", N3012=0), "", IF(N3012&gt;TODAY(), "No prazo", "Atrasado"))</f>
        <v>Atrasado</v>
      </c>
      <c r="N3012" s="104">
        <f>IFERROR(K3012 + VALUE(LEFT(L3012, FIND(" ", L3012) - 1)), "")</f>
        <v>45819</v>
      </c>
      <c r="O3012" s="105">
        <f>IF(_xlfn.DAYS(K3012,J3012)&lt;0, "Aguardando OC", _xlfn.DAYS(K3012,J3012))</f>
        <v>6</v>
      </c>
      <c r="P3012" s="14">
        <v>406140</v>
      </c>
      <c r="Q3012" s="12"/>
      <c r="R3012" s="14">
        <v>168972</v>
      </c>
      <c r="S3012" s="2">
        <v>221</v>
      </c>
      <c r="T3012" s="65" t="s">
        <v>1029</v>
      </c>
      <c r="U3012" s="21">
        <v>3977</v>
      </c>
      <c r="V3012" s="2">
        <v>4604</v>
      </c>
      <c r="W3012" s="105" t="str">
        <f>IFERROR(VLOOKUP(V3012, Fornecedores!A:C, 3, FALSE), "")</f>
        <v>CABINE</v>
      </c>
      <c r="X3012" s="105" t="str">
        <f>IFERROR(VLOOKUP(V3012, Fornecedores!A:E, 5, FALSE), "")</f>
        <v>Recife</v>
      </c>
      <c r="Y3012" s="105" t="str">
        <f>IFERROR(VLOOKUP(V3012, Fornecedores!A:F, 6, FALSE), "")</f>
        <v>PE</v>
      </c>
      <c r="Z3012" s="101" t="str">
        <f>IF(H3012=0, "Pedido entregue!", "Pendente")</f>
        <v>Pedido entregue!</v>
      </c>
      <c r="AB3012" s="132" t="str">
        <f>IF(Z3012="Pedido Entregue!", IF(AA3012=1, "Retirado do Almoxarifado", IF(AA3012=2, "Material devolvido", "Aguardando retirada")), IF(Z3012="Pendente", "Entrega pendente", ""))</f>
        <v>Aguardando retirada</v>
      </c>
      <c r="AC3012" s="18">
        <v>1</v>
      </c>
      <c r="AD3012" s="18">
        <f>AC3012/SUMIF($P:$P,P3012,$AC:$AC)</f>
        <v>1</v>
      </c>
      <c r="AE3012" s="18">
        <f>IF(R3012=0,0,AC3012/SUMIF($R:$R,R3012,$AC:$AC))</f>
        <v>0.5</v>
      </c>
      <c r="AF3012" s="18">
        <f>IF(R3012=0,1,0)</f>
        <v>0</v>
      </c>
      <c r="AH3012" t="str">
        <f>TEXT(J3012,"MMMM")</f>
        <v>junho</v>
      </c>
    </row>
    <row r="3013" spans="1:34" ht="12.75" hidden="1" customHeight="1" x14ac:dyDescent="0.25">
      <c r="A3013" s="90" t="str">
        <f>IF(C3013="Oficina Diversos","Oficina Geral",
IF(ISNUMBER(FIND("Estoque - Colhedoras",C3013)),"Colhedoras",IF(ISNUMBER(FIND("Caldeiraria",C3013)),"Caldeiraria",IF(ISNUMBER(FIND("Borracharia",C3013)),"Borracharia",IF(ISNUMBER(FIND("Lubrificação",C3013)),"Lubrificação",
IF(ISNUMBER(FIND("Estoque - Carregadeiras",C3013)),"Carregadeiras",IF(ISNUMBER(FIND("Estoque - Veic. Leves",C3013)),"Veic. Leves",
IF(ISNUMBER(FIND("Estoque - Caminhões",C3013)),"Caminhões",IF(ISNUMBER(FIND("Estoque - Transbordos",C3013)),"Transbordos",
IF(ISNUMBER(FIND("Estoque - Tratores",C3013)),"Tratores",
IF(ISNUMBER(FIND("Estoque - Máquinas pesadas",C3013)),"Máquinas pesadas",
IF(ISNUMBER(FIND("Estoque - Reboques",C3013)),"Reboques",
IF(C3013="Estoque","Estoque",
IF(AND(ISNUMBER(C3013),C3013&gt;1000,C3013&lt;2000),"Caminhões",
IF(AND(ISNUMBER(C3013),C3013&gt;2000,C3013&lt;3000),"Tratores",
IF(AND(ISNUMBER(C3013),C3013&gt;3000,C3013&lt;4000),"Carregadeiras",
IF(AND(ISNUMBER(C3013),C3013&gt;4000,C3013&lt;5000),"Máquinas pesadas",
IF(AND(ISNUMBER(C3013),C3013&gt;5000,C3013&lt;6000),"Colhedoras",
IF(AND(ISNUMBER(C3013),C3013&gt;7000,C3013&lt;8000),"Irrigação",
IF(AND(ISNUMBER(C3013),C3013&gt;8000,C3013&lt;9000),"Reboques",IF(AND(ISNUMBER(C3013),C3013&gt;0,C3013&lt;1000),"Veic. Leves","")))))))))))))))))))))</f>
        <v>Caminhões</v>
      </c>
      <c r="C3013" s="126">
        <v>1040</v>
      </c>
      <c r="D3013" s="2">
        <v>92225</v>
      </c>
      <c r="E3013" s="3" t="s">
        <v>20300</v>
      </c>
      <c r="F3013" s="101" t="str">
        <f>IF(ISBLANK(K3013), "Apenas Solicitação", "Tem OC")</f>
        <v>Tem OC</v>
      </c>
      <c r="G3013" s="2">
        <v>1</v>
      </c>
      <c r="H3013" s="102">
        <f>G3013-I3013</f>
        <v>0</v>
      </c>
      <c r="I3013" s="103">
        <v>1</v>
      </c>
      <c r="J3013" s="4">
        <v>45813</v>
      </c>
      <c r="K3013" s="180">
        <v>45819</v>
      </c>
      <c r="L3013" s="3" t="s">
        <v>20152</v>
      </c>
      <c r="M3013" s="104" t="str">
        <f ca="1">IF(OR(N3013="", N3013=0), "", IF(N3013&gt;TODAY(), "No prazo", "Atrasado"))</f>
        <v>Atrasado</v>
      </c>
      <c r="N3013" s="104">
        <f>IFERROR(K3013 + VALUE(LEFT(L3013, FIND(" ", L3013) - 1)), "")</f>
        <v>45820</v>
      </c>
      <c r="O3013" s="105">
        <f>IF(_xlfn.DAYS(K3013,J3013)&lt;0, "Aguardando OC", _xlfn.DAYS(K3013,J3013))</f>
        <v>6</v>
      </c>
      <c r="P3013" s="14">
        <v>406156</v>
      </c>
      <c r="Q3013" s="12"/>
      <c r="R3013" s="14">
        <v>168981</v>
      </c>
      <c r="S3013" s="2">
        <v>221</v>
      </c>
      <c r="T3013" s="65" t="s">
        <v>1029</v>
      </c>
      <c r="U3013" s="21">
        <v>146.97</v>
      </c>
      <c r="V3013" s="2">
        <v>5189</v>
      </c>
      <c r="W3013" s="105" t="str">
        <f>IFERROR(VLOOKUP(V3013, Fornecedores!A:C, 3, FALSE), "")</f>
        <v>REPENORTE</v>
      </c>
      <c r="X3013" s="105" t="str">
        <f>IFERROR(VLOOKUP(V3013, Fornecedores!A:E, 5, FALSE), "")</f>
        <v>Recife</v>
      </c>
      <c r="Y3013" s="105" t="str">
        <f>IFERROR(VLOOKUP(V3013, Fornecedores!A:F, 6, FALSE), "")</f>
        <v>PE</v>
      </c>
      <c r="Z3013" s="101" t="str">
        <f>IF(H3013=0, "Pedido entregue!", "Pendente")</f>
        <v>Pedido entregue!</v>
      </c>
      <c r="AB3013" s="132" t="str">
        <f>IF(Z3013="Pedido Entregue!", IF(AA3013=1, "Retirado do Almoxarifado", IF(AA3013=2, "Material devolvido", "Aguardando retirada")), IF(Z3013="Pendente", "Entrega pendente", ""))</f>
        <v>Aguardando retirada</v>
      </c>
      <c r="AC3013" s="18">
        <v>1</v>
      </c>
      <c r="AD3013" s="18">
        <f>AC3013/SUMIF($P:$P,P3013,$AC:$AC)</f>
        <v>1</v>
      </c>
      <c r="AE3013" s="18">
        <f>IF(R3013=0,0,AC3013/SUMIF($R:$R,R3013,$AC:$AC))</f>
        <v>1</v>
      </c>
      <c r="AF3013" s="18">
        <f>IF(R3013=0,1,0)</f>
        <v>0</v>
      </c>
      <c r="AH3013" t="str">
        <f>TEXT(J3013,"MMMM")</f>
        <v>junho</v>
      </c>
    </row>
    <row r="3014" spans="1:34" ht="12.75" hidden="1" customHeight="1" x14ac:dyDescent="0.25">
      <c r="A3014" s="90" t="str">
        <f>IF(C3014="Oficina Diversos","Oficina Geral",
IF(ISNUMBER(FIND("Estoque - Colhedoras",C3014)),"Colhedoras",IF(ISNUMBER(FIND("Caldeiraria",C3014)),"Caldeiraria",IF(ISNUMBER(FIND("Borracharia",C3014)),"Borracharia",IF(ISNUMBER(FIND("Lubrificação",C3014)),"Lubrificação",
IF(ISNUMBER(FIND("Estoque - Carregadeiras",C3014)),"Carregadeiras",IF(ISNUMBER(FIND("Estoque - Veic. Leves",C3014)),"Veic. Leves",
IF(ISNUMBER(FIND("Estoque - Caminhões",C3014)),"Caminhões",IF(ISNUMBER(FIND("Estoque - Transbordos",C3014)),"Transbordos",
IF(ISNUMBER(FIND("Estoque - Tratores",C3014)),"Tratores",
IF(ISNUMBER(FIND("Estoque - Máquinas pesadas",C3014)),"Máquinas pesadas",
IF(ISNUMBER(FIND("Estoque - Reboques",C3014)),"Reboques",
IF(C3014="Estoque","Estoque",
IF(AND(ISNUMBER(C3014),C3014&gt;1000,C3014&lt;2000),"Caminhões",
IF(AND(ISNUMBER(C3014),C3014&gt;2000,C3014&lt;3000),"Tratores",
IF(AND(ISNUMBER(C3014),C3014&gt;3000,C3014&lt;4000),"Carregadeiras",
IF(AND(ISNUMBER(C3014),C3014&gt;4000,C3014&lt;5000),"Máquinas pesadas",
IF(AND(ISNUMBER(C3014),C3014&gt;5000,C3014&lt;6000),"Colhedoras",
IF(AND(ISNUMBER(C3014),C3014&gt;7000,C3014&lt;8000),"Irrigação",
IF(AND(ISNUMBER(C3014),C3014&gt;8000,C3014&lt;9000),"Reboques",IF(AND(ISNUMBER(C3014),C3014&gt;0,C3014&lt;1000),"Veic. Leves","")))))))))))))))))))))</f>
        <v>Caminhões</v>
      </c>
      <c r="C3014" s="113">
        <v>1042</v>
      </c>
      <c r="D3014" s="2">
        <v>92225</v>
      </c>
      <c r="E3014" s="3" t="s">
        <v>20300</v>
      </c>
      <c r="F3014" s="101" t="str">
        <f>IF(ISBLANK(K3014), "Apenas Solicitação", "Tem OC")</f>
        <v>Tem OC</v>
      </c>
      <c r="G3014" s="2">
        <v>1</v>
      </c>
      <c r="H3014" s="102">
        <f>G3014-I3014</f>
        <v>0</v>
      </c>
      <c r="I3014" s="103">
        <v>1</v>
      </c>
      <c r="J3014" s="4">
        <v>45834</v>
      </c>
      <c r="K3014" s="180">
        <v>45842</v>
      </c>
      <c r="L3014" s="3" t="s">
        <v>20151</v>
      </c>
      <c r="M3014" s="104" t="str">
        <f ca="1">IF(OR(N3014="", N3014=0), "", IF(N3014&gt;TODAY(), "No prazo", "Atrasado"))</f>
        <v>Atrasado</v>
      </c>
      <c r="N3014" s="104">
        <f>IFERROR(K3014 + VALUE(LEFT(L3014, FIND(" ", L3014) - 1)), "")</f>
        <v>45842</v>
      </c>
      <c r="O3014" s="105">
        <f>IF(_xlfn.DAYS(K3014,J3014)&lt;0, "Aguardando OC", _xlfn.DAYS(K3014,J3014))</f>
        <v>8</v>
      </c>
      <c r="P3014" s="14">
        <v>409065</v>
      </c>
      <c r="Q3014" s="12"/>
      <c r="R3014" s="14">
        <v>170419</v>
      </c>
      <c r="S3014" s="2">
        <v>221</v>
      </c>
      <c r="T3014" s="65" t="s">
        <v>1029</v>
      </c>
      <c r="U3014" s="21">
        <v>159.9</v>
      </c>
      <c r="V3014" s="2">
        <v>2528</v>
      </c>
      <c r="W3014" s="105" t="str">
        <f>IFERROR(VLOOKUP(V3014, Fornecedores!A:C, 3, FALSE), "")</f>
        <v xml:space="preserve">REDIESEL            </v>
      </c>
      <c r="X3014" s="105" t="str">
        <f>IFERROR(VLOOKUP(V3014, Fornecedores!A:E, 5, FALSE), "")</f>
        <v>Jaboatão dos Guararapes</v>
      </c>
      <c r="Y3014" s="105" t="str">
        <f>IFERROR(VLOOKUP(V3014, Fornecedores!A:F, 6, FALSE), "")</f>
        <v>PE</v>
      </c>
      <c r="Z3014" s="101" t="str">
        <f>IF(H3014=0, "Pedido entregue!", "Pendente")</f>
        <v>Pedido entregue!</v>
      </c>
      <c r="AB3014" s="132" t="str">
        <f>IF(Z3014="Pedido Entregue!", IF(AA3014=1, "Retirado do Almoxarifado", IF(AA3014=2, "Material devolvido", "Aguardando retirada")), IF(Z3014="Pendente", "Entrega pendente", ""))</f>
        <v>Aguardando retirada</v>
      </c>
      <c r="AC3014" s="18">
        <v>1</v>
      </c>
      <c r="AD3014" s="18">
        <f>AC3014/SUMIF($P:$P,P3014,$AC:$AC)</f>
        <v>1</v>
      </c>
      <c r="AE3014" s="18">
        <f>IF(R3014=0,0,AC3014/SUMIF($R:$R,R3014,$AC:$AC))</f>
        <v>0.14285714285714285</v>
      </c>
      <c r="AF3014" s="18">
        <f>IF(R3014=0,1,0)</f>
        <v>0</v>
      </c>
      <c r="AH3014" t="str">
        <f>TEXT(J3014,"MMMM")</f>
        <v>junho</v>
      </c>
    </row>
    <row r="3015" spans="1:34" ht="12.75" hidden="1" customHeight="1" x14ac:dyDescent="0.25">
      <c r="A3015" s="90" t="str">
        <f>IF(C3015="Oficina Diversos","Oficina Geral",
IF(ISNUMBER(FIND("Estoque - Colhedoras",C3015)),"Colhedoras",IF(ISNUMBER(FIND("Caldeiraria",C3015)),"Caldeiraria",IF(ISNUMBER(FIND("Borracharia",C3015)),"Borracharia",IF(ISNUMBER(FIND("Lubrificação",C3015)),"Lubrificação",
IF(ISNUMBER(FIND("Estoque - Carregadeiras",C3015)),"Carregadeiras",IF(ISNUMBER(FIND("Estoque - Veic. Leves",C3015)),"Veic. Leves",
IF(ISNUMBER(FIND("Estoque - Caminhões",C3015)),"Caminhões",IF(ISNUMBER(FIND("Estoque - Transbordos",C3015)),"Transbordos",
IF(ISNUMBER(FIND("Estoque - Tratores",C3015)),"Tratores",
IF(ISNUMBER(FIND("Estoque - Máquinas pesadas",C3015)),"Máquinas pesadas",
IF(ISNUMBER(FIND("Estoque - Reboques",C3015)),"Reboques",
IF(C3015="Estoque","Estoque",
IF(AND(ISNUMBER(C3015),C3015&gt;1000,C3015&lt;2000),"Caminhões",
IF(AND(ISNUMBER(C3015),C3015&gt;2000,C3015&lt;3000),"Tratores",
IF(AND(ISNUMBER(C3015),C3015&gt;3000,C3015&lt;4000),"Carregadeiras",
IF(AND(ISNUMBER(C3015),C3015&gt;4000,C3015&lt;5000),"Máquinas pesadas",
IF(AND(ISNUMBER(C3015),C3015&gt;5000,C3015&lt;6000),"Colhedoras",
IF(AND(ISNUMBER(C3015),C3015&gt;7000,C3015&lt;8000),"Irrigação",
IF(AND(ISNUMBER(C3015),C3015&gt;8000,C3015&lt;9000),"Reboques",IF(AND(ISNUMBER(C3015),C3015&gt;0,C3015&lt;1000),"Veic. Leves","")))))))))))))))))))))</f>
        <v>Caminhões</v>
      </c>
      <c r="C3015" s="126">
        <v>1040</v>
      </c>
      <c r="D3015" s="2">
        <v>92226</v>
      </c>
      <c r="E3015" s="3" t="s">
        <v>20301</v>
      </c>
      <c r="F3015" s="101" t="str">
        <f>IF(ISBLANK(K3015), "Apenas Solicitação", "Tem OC")</f>
        <v>Tem OC</v>
      </c>
      <c r="G3015" s="2">
        <v>1</v>
      </c>
      <c r="H3015" s="102">
        <f>G3015-I3015</f>
        <v>0</v>
      </c>
      <c r="I3015" s="103">
        <v>1</v>
      </c>
      <c r="J3015" s="4">
        <v>45813</v>
      </c>
      <c r="K3015" s="180">
        <v>45819</v>
      </c>
      <c r="L3015" s="3" t="s">
        <v>20151</v>
      </c>
      <c r="M3015" s="104" t="str">
        <f ca="1">IF(OR(N3015="", N3015=0), "", IF(N3015&gt;TODAY(), "No prazo", "Atrasado"))</f>
        <v>Atrasado</v>
      </c>
      <c r="N3015" s="104">
        <f>IFERROR(K3015 + VALUE(LEFT(L3015, FIND(" ", L3015) - 1)), "")</f>
        <v>45819</v>
      </c>
      <c r="O3015" s="105">
        <f>IF(_xlfn.DAYS(K3015,J3015)&lt;0, "Aguardando OC", _xlfn.DAYS(K3015,J3015))</f>
        <v>6</v>
      </c>
      <c r="P3015" s="14">
        <v>406153</v>
      </c>
      <c r="Q3015" s="12"/>
      <c r="R3015" s="14">
        <v>168982</v>
      </c>
      <c r="S3015" s="2">
        <v>221</v>
      </c>
      <c r="T3015" s="65" t="s">
        <v>1029</v>
      </c>
      <c r="U3015" s="21">
        <v>582.98</v>
      </c>
      <c r="V3015" s="2">
        <v>4604</v>
      </c>
      <c r="W3015" s="105" t="str">
        <f>IFERROR(VLOOKUP(V3015, Fornecedores!A:C, 3, FALSE), "")</f>
        <v>CABINE</v>
      </c>
      <c r="X3015" s="105" t="str">
        <f>IFERROR(VLOOKUP(V3015, Fornecedores!A:E, 5, FALSE), "")</f>
        <v>Recife</v>
      </c>
      <c r="Y3015" s="105" t="str">
        <f>IFERROR(VLOOKUP(V3015, Fornecedores!A:F, 6, FALSE), "")</f>
        <v>PE</v>
      </c>
      <c r="Z3015" s="101" t="str">
        <f>IF(H3015=0, "Pedido entregue!", "Pendente")</f>
        <v>Pedido entregue!</v>
      </c>
      <c r="AB3015" s="132" t="str">
        <f>IF(Z3015="Pedido Entregue!", IF(AA3015=1, "Retirado do Almoxarifado", IF(AA3015=2, "Material devolvido", "Aguardando retirada")), IF(Z3015="Pendente", "Entrega pendente", ""))</f>
        <v>Aguardando retirada</v>
      </c>
      <c r="AC3015" s="18">
        <v>1</v>
      </c>
      <c r="AD3015" s="18">
        <f>AC3015/SUMIF($P:$P,P3015,$AC:$AC)</f>
        <v>1</v>
      </c>
      <c r="AE3015" s="18">
        <f>IF(R3015=0,0,AC3015/SUMIF($R:$R,R3015,$AC:$AC))</f>
        <v>1</v>
      </c>
      <c r="AF3015" s="18">
        <f>IF(R3015=0,1,0)</f>
        <v>0</v>
      </c>
      <c r="AH3015" t="str">
        <f>TEXT(J3015,"MMMM")</f>
        <v>junho</v>
      </c>
    </row>
    <row r="3016" spans="1:34" ht="12.75" customHeight="1" x14ac:dyDescent="0.25">
      <c r="A3016" s="90" t="str">
        <f>IF(C3016="Oficina Diversos","Oficina Geral",
IF(ISNUMBER(FIND("Estoque - Colhedoras",C3016)),"Colhedoras",IF(ISNUMBER(FIND("Caldeiraria",C3016)),"Caldeiraria",IF(ISNUMBER(FIND("Borracharia",C3016)),"Borracharia",IF(ISNUMBER(FIND("Lubrificação",C3016)),"Lubrificação",
IF(ISNUMBER(FIND("Estoque - Carregadeiras",C3016)),"Carregadeiras",IF(ISNUMBER(FIND("Estoque - Veic. Leves",C3016)),"Veic. Leves",
IF(ISNUMBER(FIND("Estoque - Caminhões",C3016)),"Caminhões",IF(ISNUMBER(FIND("Estoque - Transbordos",C3016)),"Transbordos",
IF(ISNUMBER(FIND("Estoque - Tratores",C3016)),"Tratores",
IF(ISNUMBER(FIND("Estoque - Máquinas pesadas",C3016)),"Máquinas pesadas",
IF(ISNUMBER(FIND("Estoque - Reboques",C3016)),"Reboques",
IF(C3016="Estoque","Estoque",
IF(AND(ISNUMBER(C3016),C3016&gt;1000,C3016&lt;2000),"Caminhões",
IF(AND(ISNUMBER(C3016),C3016&gt;2000,C3016&lt;3000),"Tratores",
IF(AND(ISNUMBER(C3016),C3016&gt;3000,C3016&lt;4000),"Carregadeiras",
IF(AND(ISNUMBER(C3016),C3016&gt;4000,C3016&lt;5000),"Máquinas pesadas",
IF(AND(ISNUMBER(C3016),C3016&gt;5000,C3016&lt;6000),"Colhedoras",
IF(AND(ISNUMBER(C3016),C3016&gt;7000,C3016&lt;8000),"Irrigação",
IF(AND(ISNUMBER(C3016),C3016&gt;8000,C3016&lt;9000),"Reboques",IF(AND(ISNUMBER(C3016),C3016&gt;0,C3016&lt;1000),"Veic. Leves","")))))))))))))))))))))</f>
        <v>Caminhões</v>
      </c>
      <c r="C3016" s="171">
        <v>1029</v>
      </c>
      <c r="D3016" s="170">
        <v>92226</v>
      </c>
      <c r="E3016" s="173" t="s">
        <v>20301</v>
      </c>
      <c r="F3016" s="101" t="str">
        <f>IF(ISBLANK(K3016), "Apenas Solicitação", "Tem OC")</f>
        <v>Apenas Solicitação</v>
      </c>
      <c r="G3016" s="170">
        <v>1</v>
      </c>
      <c r="H3016" s="102">
        <f>G3016-I3016</f>
        <v>1</v>
      </c>
      <c r="I3016" s="103"/>
      <c r="J3016" s="174">
        <v>45856</v>
      </c>
      <c r="K3016" s="173"/>
      <c r="L3016" s="173"/>
      <c r="M3016" s="104" t="str">
        <f ca="1">IF(OR(N3016="", N3016=0), "", IF(N3016&gt;TODAY(), "No prazo", "Atrasado"))</f>
        <v/>
      </c>
      <c r="N3016" s="104" t="str">
        <f>IFERROR(K3016 + VALUE(LEFT(L3016, FIND(" ", L3016) - 1)), "")</f>
        <v/>
      </c>
      <c r="O3016" s="105" t="str">
        <f>IF(_xlfn.DAYS(K3016,J3016)&lt;0, "Aguardando OC", _xlfn.DAYS(K3016,J3016))</f>
        <v>Aguardando OC</v>
      </c>
      <c r="P3016" s="170">
        <v>412276</v>
      </c>
      <c r="Q3016" s="12"/>
      <c r="R3016" s="170">
        <v>0</v>
      </c>
      <c r="S3016" s="2">
        <v>221</v>
      </c>
      <c r="T3016" s="65" t="s">
        <v>1029</v>
      </c>
      <c r="U3016" s="170">
        <v>634.28</v>
      </c>
      <c r="V3016" s="170"/>
      <c r="W3016" s="105" t="str">
        <f>IFERROR(VLOOKUP(V3016, Fornecedores!A:C, 3, FALSE), "")</f>
        <v/>
      </c>
      <c r="X3016" s="105" t="str">
        <f>IFERROR(VLOOKUP(V3016, Fornecedores!A:E, 5, FALSE), "")</f>
        <v/>
      </c>
      <c r="Y3016" s="105" t="str">
        <f>IFERROR(VLOOKUP(V3016, Fornecedores!A:F, 6, FALSE), "")</f>
        <v/>
      </c>
      <c r="Z3016" s="101" t="str">
        <f>IF(H3016=0, "Pedido entregue!", "Pendente")</f>
        <v>Pendente</v>
      </c>
      <c r="AB3016" s="132" t="str">
        <f>IF(Z3016="Pedido Entregue!", IF(AA3016=1, "Retirado do Almoxarifado", IF(AA3016=2, "Material devolvido", "Aguardando retirada")), IF(Z3016="Pendente", "Entrega pendente", ""))</f>
        <v>Entrega pendente</v>
      </c>
      <c r="AC3016" s="18">
        <v>1</v>
      </c>
      <c r="AD3016" s="18">
        <f>AC3016/SUMIF($P:$P,P3016,$AC:$AC)</f>
        <v>1</v>
      </c>
      <c r="AE3016" s="18">
        <f>IF(R3016=0,0,AC3016/SUMIF($R:$R,R3016,$AC:$AC))</f>
        <v>0</v>
      </c>
      <c r="AF3016" s="18">
        <f>IF(R3016=0,1,0)</f>
        <v>1</v>
      </c>
      <c r="AH3016" t="str">
        <f>TEXT(J3016,"MMMM")</f>
        <v>julho</v>
      </c>
    </row>
    <row r="3017" spans="1:34" ht="12.75" customHeight="1" x14ac:dyDescent="0.25">
      <c r="A3017" s="90" t="str">
        <f>IF(C3017="Oficina Diversos","Oficina Geral",
IF(ISNUMBER(FIND("Estoque - Colhedoras",C3017)),"Colhedoras",IF(ISNUMBER(FIND("Caldeiraria",C3017)),"Caldeiraria",IF(ISNUMBER(FIND("Borracharia",C3017)),"Borracharia",IF(ISNUMBER(FIND("Lubrificação",C3017)),"Lubrificação",
IF(ISNUMBER(FIND("Estoque - Carregadeiras",C3017)),"Carregadeiras",IF(ISNUMBER(FIND("Estoque - Veic. Leves",C3017)),"Veic. Leves",
IF(ISNUMBER(FIND("Estoque - Caminhões",C3017)),"Caminhões",IF(ISNUMBER(FIND("Estoque - Transbordos",C3017)),"Transbordos",
IF(ISNUMBER(FIND("Estoque - Tratores",C3017)),"Tratores",
IF(ISNUMBER(FIND("Estoque - Máquinas pesadas",C3017)),"Máquinas pesadas",
IF(ISNUMBER(FIND("Estoque - Reboques",C3017)),"Reboques",
IF(C3017="Estoque","Estoque",
IF(AND(ISNUMBER(C3017),C3017&gt;1000,C3017&lt;2000),"Caminhões",
IF(AND(ISNUMBER(C3017),C3017&gt;2000,C3017&lt;3000),"Tratores",
IF(AND(ISNUMBER(C3017),C3017&gt;3000,C3017&lt;4000),"Carregadeiras",
IF(AND(ISNUMBER(C3017),C3017&gt;4000,C3017&lt;5000),"Máquinas pesadas",
IF(AND(ISNUMBER(C3017),C3017&gt;5000,C3017&lt;6000),"Colhedoras",
IF(AND(ISNUMBER(C3017),C3017&gt;7000,C3017&lt;8000),"Irrigação",
IF(AND(ISNUMBER(C3017),C3017&gt;8000,C3017&lt;9000),"Reboques",IF(AND(ISNUMBER(C3017),C3017&gt;0,C3017&lt;1000),"Veic. Leves","")))))))))))))))))))))</f>
        <v>Irrigação</v>
      </c>
      <c r="C3017" s="107">
        <v>7078</v>
      </c>
      <c r="D3017" s="107">
        <v>92240</v>
      </c>
      <c r="E3017" s="108" t="s">
        <v>20302</v>
      </c>
      <c r="F3017" s="101" t="str">
        <f>IF(ISBLANK(K3017), "Apenas Solicitação", "Tem OC")</f>
        <v>Apenas Solicitação</v>
      </c>
      <c r="G3017" s="107">
        <v>12</v>
      </c>
      <c r="H3017" s="37">
        <f>G3017-I3017</f>
        <v>12</v>
      </c>
      <c r="I3017" s="103">
        <v>0</v>
      </c>
      <c r="J3017" s="109">
        <v>45813</v>
      </c>
      <c r="K3017" s="196"/>
      <c r="L3017" s="108"/>
      <c r="M3017" s="104" t="str">
        <f ca="1">IF(OR(N3017="", N3017=0), "", IF(N3017&gt;TODAY(), "No prazo", "Atrasado"))</f>
        <v/>
      </c>
      <c r="N3017" s="104" t="str">
        <f>IFERROR(K3017 + VALUE(LEFT(L3017, FIND(" ", L3017) - 1)), "")</f>
        <v/>
      </c>
      <c r="O3017" s="105" t="str">
        <f>IF(_xlfn.DAYS(K3017,J3017)&lt;0, "Aguardando OC", _xlfn.DAYS(K3017,J3017))</f>
        <v>Aguardando OC</v>
      </c>
      <c r="P3017" s="196">
        <v>406173</v>
      </c>
      <c r="Q3017" s="12"/>
      <c r="R3017" s="196">
        <v>0</v>
      </c>
      <c r="S3017" s="107">
        <v>221</v>
      </c>
      <c r="T3017" s="65" t="s">
        <v>1029</v>
      </c>
      <c r="U3017" s="110">
        <v>0</v>
      </c>
      <c r="V3017" s="107"/>
      <c r="W3017" s="105" t="str">
        <f>IFERROR(VLOOKUP(V3017, Fornecedores!A:C, 3, FALSE), "")</f>
        <v/>
      </c>
      <c r="X3017" s="105" t="str">
        <f>IFERROR(VLOOKUP(V3017, Fornecedores!A:E, 5, FALSE), "")</f>
        <v/>
      </c>
      <c r="Y3017" s="105" t="str">
        <f>IFERROR(VLOOKUP(V3017, Fornecedores!A:F, 6, FALSE), "")</f>
        <v/>
      </c>
      <c r="Z3017" s="101" t="str">
        <f>IF(H3017=0, "Pedido entregue!", "Pendente")</f>
        <v>Pendente</v>
      </c>
      <c r="AB3017" s="58" t="str">
        <f>IF(Z3017="Pedido Entregue!", IF(AA3017=1, "Retirado do Almoxarifado", IF(AA3017=2, "Material devolvido", "Aguardando retirada")), IF(Z3017="Pendente", "Entrega pendente", ""))</f>
        <v>Entrega pendente</v>
      </c>
      <c r="AC3017" s="18">
        <v>1</v>
      </c>
      <c r="AD3017" s="18">
        <f>AC3017/SUMIF($P:$P,P3017,$AC:$AC)</f>
        <v>1</v>
      </c>
      <c r="AE3017" s="18">
        <f>IF(R3017=0,0,AC3017/SUMIF($R:$R,R3017,$AC:$AC))</f>
        <v>0</v>
      </c>
      <c r="AF3017" s="18">
        <f>IF(R3017=0,1,0)</f>
        <v>1</v>
      </c>
      <c r="AH3017" t="str">
        <f>TEXT(J3017,"MMMM")</f>
        <v>junho</v>
      </c>
    </row>
    <row r="3018" spans="1:34" ht="12.75" hidden="1" customHeight="1" x14ac:dyDescent="0.25">
      <c r="A3018" s="90" t="str">
        <f>IF(C3018="Oficina Diversos","Oficina Geral",
IF(ISNUMBER(FIND("Estoque - Colhedoras",C3018)),"Colhedoras",IF(ISNUMBER(FIND("Caldeiraria",C3018)),"Caldeiraria",IF(ISNUMBER(FIND("Borracharia",C3018)),"Borracharia",IF(ISNUMBER(FIND("Lubrificação",C3018)),"Lubrificação",
IF(ISNUMBER(FIND("Estoque - Carregadeiras",C3018)),"Carregadeiras",IF(ISNUMBER(FIND("Estoque - Veic. Leves",C3018)),"Veic. Leves",
IF(ISNUMBER(FIND("Estoque - Caminhões",C3018)),"Caminhões",IF(ISNUMBER(FIND("Estoque - Transbordos",C3018)),"Transbordos",
IF(ISNUMBER(FIND("Estoque - Tratores",C3018)),"Tratores",
IF(ISNUMBER(FIND("Estoque - Máquinas pesadas",C3018)),"Máquinas pesadas",
IF(ISNUMBER(FIND("Estoque - Reboques",C3018)),"Reboques",
IF(C3018="Estoque","Estoque",
IF(AND(ISNUMBER(C3018),C3018&gt;1000,C3018&lt;2000),"Caminhões",
IF(AND(ISNUMBER(C3018),C3018&gt;2000,C3018&lt;3000),"Tratores",
IF(AND(ISNUMBER(C3018),C3018&gt;3000,C3018&lt;4000),"Carregadeiras",
IF(AND(ISNUMBER(C3018),C3018&gt;4000,C3018&lt;5000),"Máquinas pesadas",
IF(AND(ISNUMBER(C3018),C3018&gt;5000,C3018&lt;6000),"Colhedoras",
IF(AND(ISNUMBER(C3018),C3018&gt;7000,C3018&lt;8000),"Irrigação",
IF(AND(ISNUMBER(C3018),C3018&gt;8000,C3018&lt;9000),"Reboques",IF(AND(ISNUMBER(C3018),C3018&gt;0,C3018&lt;1000),"Veic. Leves","")))))))))))))))))))))</f>
        <v>Irrigação</v>
      </c>
      <c r="C3018" s="107">
        <v>7078</v>
      </c>
      <c r="D3018" s="107">
        <v>92241</v>
      </c>
      <c r="E3018" s="108" t="s">
        <v>20303</v>
      </c>
      <c r="F3018" s="101" t="str">
        <f>IF(ISBLANK(K3018), "Apenas Solicitação", "Tem OC")</f>
        <v>Tem OC</v>
      </c>
      <c r="G3018" s="107">
        <v>7</v>
      </c>
      <c r="H3018" s="37">
        <f>G3018-I3018</f>
        <v>0</v>
      </c>
      <c r="I3018" s="103">
        <v>7</v>
      </c>
      <c r="J3018" s="109">
        <v>45813</v>
      </c>
      <c r="K3018" s="190">
        <v>45826</v>
      </c>
      <c r="L3018" s="108"/>
      <c r="M3018" s="104" t="str">
        <f ca="1">IF(OR(N3018="", N3018=0), "", IF(N3018&gt;TODAY(), "No prazo", "Atrasado"))</f>
        <v/>
      </c>
      <c r="N3018" s="104" t="str">
        <f>IFERROR(K3018 + VALUE(LEFT(L3018, FIND(" ", L3018) - 1)), "")</f>
        <v/>
      </c>
      <c r="O3018" s="105">
        <f>IF(_xlfn.DAYS(K3018,J3018)&lt;0, "Aguardando OC", _xlfn.DAYS(K3018,J3018))</f>
        <v>13</v>
      </c>
      <c r="P3018" s="196">
        <v>406174</v>
      </c>
      <c r="Q3018" s="12"/>
      <c r="R3018" s="196">
        <v>169390</v>
      </c>
      <c r="S3018" s="107">
        <v>221</v>
      </c>
      <c r="T3018" s="65" t="s">
        <v>1029</v>
      </c>
      <c r="U3018" s="110">
        <v>981.75</v>
      </c>
      <c r="V3018" s="107">
        <v>5910</v>
      </c>
      <c r="W3018" s="105" t="str">
        <f>IFERROR(VLOOKUP(V3018, Fornecedores!A:C, 3, FALSE), "")</f>
        <v>VANNUCCI</v>
      </c>
      <c r="X3018" s="105" t="str">
        <f>IFERROR(VLOOKUP(V3018, Fornecedores!A:E, 5, FALSE), "")</f>
        <v>Recife</v>
      </c>
      <c r="Y3018" s="105" t="str">
        <f>IFERROR(VLOOKUP(V3018, Fornecedores!A:F, 6, FALSE), "")</f>
        <v>PE</v>
      </c>
      <c r="Z3018" s="101" t="str">
        <f>IF(H3018=0, "Pedido entregue!", "Pendente")</f>
        <v>Pedido entregue!</v>
      </c>
      <c r="AB3018" s="58" t="str">
        <f>IF(Z3018="Pedido Entregue!", IF(AA3018=1, "Retirado do Almoxarifado", IF(AA3018=2, "Material devolvido", "Aguardando retirada")), IF(Z3018="Pendente", "Entrega pendente", ""))</f>
        <v>Aguardando retirada</v>
      </c>
      <c r="AC3018" s="18">
        <v>1</v>
      </c>
      <c r="AD3018" s="18">
        <f>AC3018/SUMIF($P:$P,P3018,$AC:$AC)</f>
        <v>1</v>
      </c>
      <c r="AE3018" s="18">
        <f>IF(R3018=0,0,AC3018/SUMIF($R:$R,R3018,$AC:$AC))</f>
        <v>1</v>
      </c>
      <c r="AF3018" s="18">
        <f>IF(R3018=0,1,0)</f>
        <v>0</v>
      </c>
      <c r="AH3018" t="str">
        <f>TEXT(J3018,"MMMM")</f>
        <v>junho</v>
      </c>
    </row>
    <row r="3019" spans="1:34" ht="12.75" hidden="1" customHeight="1" x14ac:dyDescent="0.25">
      <c r="A3019" s="90" t="str">
        <f>IF(C3019="Oficina Diversos","Oficina Geral",
IF(ISNUMBER(FIND("Estoque - Colhedoras",C3019)),"Colhedoras",IF(ISNUMBER(FIND("Caldeiraria",C3019)),"Caldeiraria",IF(ISNUMBER(FIND("Borracharia",C3019)),"Borracharia",IF(ISNUMBER(FIND("Lubrificação",C3019)),"Lubrificação",
IF(ISNUMBER(FIND("Estoque - Carregadeiras",C3019)),"Carregadeiras",IF(ISNUMBER(FIND("Estoque - Veic. Leves",C3019)),"Veic. Leves",
IF(ISNUMBER(FIND("Estoque - Caminhões",C3019)),"Caminhões",IF(ISNUMBER(FIND("Estoque - Transbordos",C3019)),"Transbordos",
IF(ISNUMBER(FIND("Estoque - Tratores",C3019)),"Tratores",
IF(ISNUMBER(FIND("Estoque - Máquinas pesadas",C3019)),"Máquinas pesadas",
IF(ISNUMBER(FIND("Estoque - Reboques",C3019)),"Reboques",
IF(C3019="Estoque","Estoque",
IF(AND(ISNUMBER(C3019),C3019&gt;1000,C3019&lt;2000),"Caminhões",
IF(AND(ISNUMBER(C3019),C3019&gt;2000,C3019&lt;3000),"Tratores",
IF(AND(ISNUMBER(C3019),C3019&gt;3000,C3019&lt;4000),"Carregadeiras",
IF(AND(ISNUMBER(C3019),C3019&gt;4000,C3019&lt;5000),"Máquinas pesadas",
IF(AND(ISNUMBER(C3019),C3019&gt;5000,C3019&lt;6000),"Colhedoras",
IF(AND(ISNUMBER(C3019),C3019&gt;7000,C3019&lt;8000),"Irrigação",
IF(AND(ISNUMBER(C3019),C3019&gt;8000,C3019&lt;9000),"Reboques",IF(AND(ISNUMBER(C3019),C3019&gt;0,C3019&lt;1000),"Veic. Leves","")))))))))))))))))))))</f>
        <v>Irrigação</v>
      </c>
      <c r="C3019" s="171">
        <v>7091</v>
      </c>
      <c r="D3019" s="170">
        <v>92241</v>
      </c>
      <c r="E3019" s="173" t="s">
        <v>20857</v>
      </c>
      <c r="F3019" s="101" t="str">
        <f>IF(ISBLANK(K3019), "Apenas Solicitação", "Tem OC")</f>
        <v>Tem OC</v>
      </c>
      <c r="G3019" s="170">
        <v>2</v>
      </c>
      <c r="H3019" s="102">
        <f>G3019-I3019</f>
        <v>0</v>
      </c>
      <c r="I3019" s="103">
        <v>2</v>
      </c>
      <c r="J3019" s="174">
        <v>45829</v>
      </c>
      <c r="K3019" s="181">
        <v>45846</v>
      </c>
      <c r="L3019" s="173" t="s">
        <v>20151</v>
      </c>
      <c r="M3019" s="104" t="str">
        <f ca="1">IF(OR(N3019="", N3019=0), "", IF(N3019&gt;TODAY(), "No prazo", "Atrasado"))</f>
        <v>Atrasado</v>
      </c>
      <c r="N3019" s="104">
        <f>IFERROR(K3019 + VALUE(LEFT(L3019, FIND(" ", L3019) - 1)), "")</f>
        <v>45846</v>
      </c>
      <c r="O3019" s="105">
        <f>IF(_xlfn.DAYS(K3019,J3019)&lt;0, "Aguardando OC", _xlfn.DAYS(K3019,J3019))</f>
        <v>17</v>
      </c>
      <c r="P3019" s="201">
        <v>408720</v>
      </c>
      <c r="Q3019" s="12"/>
      <c r="R3019" s="201">
        <v>170555</v>
      </c>
      <c r="S3019" s="2">
        <v>221</v>
      </c>
      <c r="T3019" s="65" t="s">
        <v>1029</v>
      </c>
      <c r="U3019" s="170">
        <v>152.59</v>
      </c>
      <c r="V3019" s="170">
        <v>6039</v>
      </c>
      <c r="W3019" s="105" t="str">
        <f>IFERROR(VLOOKUP(V3019, Fornecedores!A:C, 3, FALSE), "")</f>
        <v>IDEAL DISTRIBUIDORA DE PEÇAS</v>
      </c>
      <c r="X3019" s="105" t="str">
        <f>IFERROR(VLOOKUP(V3019, Fornecedores!A:E, 5, FALSE), "")</f>
        <v>Campina Grande</v>
      </c>
      <c r="Y3019" s="105" t="str">
        <f>IFERROR(VLOOKUP(V3019, Fornecedores!A:F, 6, FALSE), "")</f>
        <v>PB</v>
      </c>
      <c r="Z3019" s="101" t="str">
        <f>IF(H3019=0, "Pedido entregue!", "Pendente")</f>
        <v>Pedido entregue!</v>
      </c>
      <c r="AB3019" s="132" t="str">
        <f>IF(Z3019="Pedido Entregue!", IF(AA3019=1, "Retirado do Almoxarifado", IF(AA3019=2, "Material devolvido", "Aguardando retirada")), IF(Z3019="Pendente", "Entrega pendente", ""))</f>
        <v>Aguardando retirada</v>
      </c>
      <c r="AC3019" s="18">
        <v>1</v>
      </c>
      <c r="AD3019" s="18">
        <f>AC3019/SUMIF($P:$P,P3019,$AC:$AC)</f>
        <v>1</v>
      </c>
      <c r="AE3019" s="18">
        <f>IF(R3019=0,0,AC3019/SUMIF($R:$R,R3019,$AC:$AC))</f>
        <v>0.2</v>
      </c>
      <c r="AF3019" s="18">
        <f>IF(R3019=0,1,0)</f>
        <v>0</v>
      </c>
      <c r="AH3019" t="str">
        <f>TEXT(J3019,"MMMM")</f>
        <v>junho</v>
      </c>
    </row>
    <row r="3020" spans="1:34" ht="12.75" customHeight="1" x14ac:dyDescent="0.25">
      <c r="A3020" s="90" t="str">
        <f>IF(C3020="Oficina Diversos","Oficina Geral",
IF(ISNUMBER(FIND("Estoque - Colhedoras",C3020)),"Colhedoras",IF(ISNUMBER(FIND("Caldeiraria",C3020)),"Caldeiraria",IF(ISNUMBER(FIND("Borracharia",C3020)),"Borracharia",IF(ISNUMBER(FIND("Lubrificação",C3020)),"Lubrificação",
IF(ISNUMBER(FIND("Estoque - Carregadeiras",C3020)),"Carregadeiras",IF(ISNUMBER(FIND("Estoque - Veic. Leves",C3020)),"Veic. Leves",
IF(ISNUMBER(FIND("Estoque - Caminhões",C3020)),"Caminhões",IF(ISNUMBER(FIND("Estoque - Transbordos",C3020)),"Transbordos",
IF(ISNUMBER(FIND("Estoque - Tratores",C3020)),"Tratores",
IF(ISNUMBER(FIND("Estoque - Máquinas pesadas",C3020)),"Máquinas pesadas",
IF(ISNUMBER(FIND("Estoque - Reboques",C3020)),"Reboques",
IF(C3020="Estoque","Estoque",
IF(AND(ISNUMBER(C3020),C3020&gt;1000,C3020&lt;2000),"Caminhões",
IF(AND(ISNUMBER(C3020),C3020&gt;2000,C3020&lt;3000),"Tratores",
IF(AND(ISNUMBER(C3020),C3020&gt;3000,C3020&lt;4000),"Carregadeiras",
IF(AND(ISNUMBER(C3020),C3020&gt;4000,C3020&lt;5000),"Máquinas pesadas",
IF(AND(ISNUMBER(C3020),C3020&gt;5000,C3020&lt;6000),"Colhedoras",
IF(AND(ISNUMBER(C3020),C3020&gt;7000,C3020&lt;8000),"Irrigação",
IF(AND(ISNUMBER(C3020),C3020&gt;8000,C3020&lt;9000),"Reboques",IF(AND(ISNUMBER(C3020),C3020&gt;0,C3020&lt;1000),"Veic. Leves","")))))))))))))))))))))</f>
        <v>Irrigação</v>
      </c>
      <c r="C3020" s="107">
        <v>7078</v>
      </c>
      <c r="D3020" s="107">
        <v>92242</v>
      </c>
      <c r="E3020" s="108" t="s">
        <v>20304</v>
      </c>
      <c r="F3020" s="101" t="str">
        <f>IF(ISBLANK(K3020), "Apenas Solicitação", "Tem OC")</f>
        <v>Apenas Solicitação</v>
      </c>
      <c r="G3020" s="107">
        <v>1</v>
      </c>
      <c r="H3020" s="37">
        <f>G3020-I3020</f>
        <v>1</v>
      </c>
      <c r="I3020" s="103">
        <v>0</v>
      </c>
      <c r="J3020" s="109">
        <v>45813</v>
      </c>
      <c r="K3020" s="196"/>
      <c r="L3020" s="108"/>
      <c r="M3020" s="104" t="str">
        <f ca="1">IF(OR(N3020="", N3020=0), "", IF(N3020&gt;TODAY(), "No prazo", "Atrasado"))</f>
        <v/>
      </c>
      <c r="N3020" s="104" t="str">
        <f>IFERROR(K3020 + VALUE(LEFT(L3020, FIND(" ", L3020) - 1)), "")</f>
        <v/>
      </c>
      <c r="O3020" s="105" t="str">
        <f>IF(_xlfn.DAYS(K3020,J3020)&lt;0, "Aguardando OC", _xlfn.DAYS(K3020,J3020))</f>
        <v>Aguardando OC</v>
      </c>
      <c r="P3020" s="196">
        <v>406175</v>
      </c>
      <c r="Q3020" s="12"/>
      <c r="R3020" s="196">
        <v>0</v>
      </c>
      <c r="S3020" s="107">
        <v>221</v>
      </c>
      <c r="T3020" s="65" t="s">
        <v>1029</v>
      </c>
      <c r="U3020" s="110">
        <v>0</v>
      </c>
      <c r="V3020" s="107"/>
      <c r="W3020" s="105" t="str">
        <f>IFERROR(VLOOKUP(V3020, Fornecedores!A:C, 3, FALSE), "")</f>
        <v/>
      </c>
      <c r="X3020" s="105" t="str">
        <f>IFERROR(VLOOKUP(V3020, Fornecedores!A:E, 5, FALSE), "")</f>
        <v/>
      </c>
      <c r="Y3020" s="105" t="str">
        <f>IFERROR(VLOOKUP(V3020, Fornecedores!A:F, 6, FALSE), "")</f>
        <v/>
      </c>
      <c r="Z3020" s="101" t="str">
        <f>IF(H3020=0, "Pedido entregue!", "Pendente")</f>
        <v>Pendente</v>
      </c>
      <c r="AB3020" s="58" t="str">
        <f>IF(Z3020="Pedido Entregue!", IF(AA3020=1, "Retirado do Almoxarifado", IF(AA3020=2, "Material devolvido", "Aguardando retirada")), IF(Z3020="Pendente", "Entrega pendente", ""))</f>
        <v>Entrega pendente</v>
      </c>
      <c r="AC3020" s="18">
        <v>1</v>
      </c>
      <c r="AD3020" s="18">
        <f>AC3020/SUMIF($P:$P,P3020,$AC:$AC)</f>
        <v>1</v>
      </c>
      <c r="AE3020" s="18">
        <f>IF(R3020=0,0,AC3020/SUMIF($R:$R,R3020,$AC:$AC))</f>
        <v>0</v>
      </c>
      <c r="AF3020" s="18">
        <f>IF(R3020=0,1,0)</f>
        <v>1</v>
      </c>
      <c r="AH3020" t="str">
        <f>TEXT(J3020,"MMMM")</f>
        <v>junho</v>
      </c>
    </row>
    <row r="3021" spans="1:34" ht="12.75" customHeight="1" x14ac:dyDescent="0.25">
      <c r="A3021" s="90" t="str">
        <f>IF(C3021="Oficina Diversos","Oficina Geral",
IF(ISNUMBER(FIND("Estoque - Colhedoras",C3021)),"Colhedoras",IF(ISNUMBER(FIND("Caldeiraria",C3021)),"Caldeiraria",IF(ISNUMBER(FIND("Borracharia",C3021)),"Borracharia",IF(ISNUMBER(FIND("Lubrificação",C3021)),"Lubrificação",
IF(ISNUMBER(FIND("Estoque - Carregadeiras",C3021)),"Carregadeiras",IF(ISNUMBER(FIND("Estoque - Veic. Leves",C3021)),"Veic. Leves",
IF(ISNUMBER(FIND("Estoque - Caminhões",C3021)),"Caminhões",IF(ISNUMBER(FIND("Estoque - Transbordos",C3021)),"Transbordos",
IF(ISNUMBER(FIND("Estoque - Tratores",C3021)),"Tratores",
IF(ISNUMBER(FIND("Estoque - Máquinas pesadas",C3021)),"Máquinas pesadas",
IF(ISNUMBER(FIND("Estoque - Reboques",C3021)),"Reboques",
IF(C3021="Estoque","Estoque",
IF(AND(ISNUMBER(C3021),C3021&gt;1000,C3021&lt;2000),"Caminhões",
IF(AND(ISNUMBER(C3021),C3021&gt;2000,C3021&lt;3000),"Tratores",
IF(AND(ISNUMBER(C3021),C3021&gt;3000,C3021&lt;4000),"Carregadeiras",
IF(AND(ISNUMBER(C3021),C3021&gt;4000,C3021&lt;5000),"Máquinas pesadas",
IF(AND(ISNUMBER(C3021),C3021&gt;5000,C3021&lt;6000),"Colhedoras",
IF(AND(ISNUMBER(C3021),C3021&gt;7000,C3021&lt;8000),"Irrigação",
IF(AND(ISNUMBER(C3021),C3021&gt;8000,C3021&lt;9000),"Reboques",IF(AND(ISNUMBER(C3021),C3021&gt;0,C3021&lt;1000),"Veic. Leves","")))))))))))))))))))))</f>
        <v>Irrigação</v>
      </c>
      <c r="C3021" s="107">
        <v>7078</v>
      </c>
      <c r="D3021" s="107">
        <v>92246</v>
      </c>
      <c r="E3021" s="108" t="s">
        <v>20305</v>
      </c>
      <c r="F3021" s="101" t="str">
        <f>IF(ISBLANK(K3021), "Apenas Solicitação", "Tem OC")</f>
        <v>Apenas Solicitação</v>
      </c>
      <c r="G3021" s="107">
        <v>12</v>
      </c>
      <c r="H3021" s="37">
        <f>G3021-I3021</f>
        <v>12</v>
      </c>
      <c r="I3021" s="103">
        <v>0</v>
      </c>
      <c r="J3021" s="109">
        <v>45813</v>
      </c>
      <c r="K3021" s="196"/>
      <c r="L3021" s="108"/>
      <c r="M3021" s="104" t="str">
        <f ca="1">IF(OR(N3021="", N3021=0), "", IF(N3021&gt;TODAY(), "No prazo", "Atrasado"))</f>
        <v/>
      </c>
      <c r="N3021" s="104" t="str">
        <f>IFERROR(K3021 + VALUE(LEFT(L3021, FIND(" ", L3021) - 1)), "")</f>
        <v/>
      </c>
      <c r="O3021" s="105" t="str">
        <f>IF(_xlfn.DAYS(K3021,J3021)&lt;0, "Aguardando OC", _xlfn.DAYS(K3021,J3021))</f>
        <v>Aguardando OC</v>
      </c>
      <c r="P3021" s="196">
        <v>406179</v>
      </c>
      <c r="Q3021" s="12"/>
      <c r="R3021" s="196">
        <v>0</v>
      </c>
      <c r="S3021" s="107">
        <v>221</v>
      </c>
      <c r="T3021" s="65" t="s">
        <v>1029</v>
      </c>
      <c r="U3021" s="110">
        <v>0</v>
      </c>
      <c r="V3021" s="107"/>
      <c r="W3021" s="105" t="str">
        <f>IFERROR(VLOOKUP(V3021, Fornecedores!A:C, 3, FALSE), "")</f>
        <v/>
      </c>
      <c r="X3021" s="105" t="str">
        <f>IFERROR(VLOOKUP(V3021, Fornecedores!A:E, 5, FALSE), "")</f>
        <v/>
      </c>
      <c r="Y3021" s="105" t="str">
        <f>IFERROR(VLOOKUP(V3021, Fornecedores!A:F, 6, FALSE), "")</f>
        <v/>
      </c>
      <c r="Z3021" s="101" t="str">
        <f>IF(H3021=0, "Pedido entregue!", "Pendente")</f>
        <v>Pendente</v>
      </c>
      <c r="AB3021" s="58" t="str">
        <f>IF(Z3021="Pedido Entregue!", IF(AA3021=1, "Retirado do Almoxarifado", IF(AA3021=2, "Material devolvido", "Aguardando retirada")), IF(Z3021="Pendente", "Entrega pendente", ""))</f>
        <v>Entrega pendente</v>
      </c>
      <c r="AC3021" s="18">
        <v>1</v>
      </c>
      <c r="AD3021" s="18">
        <f>AC3021/SUMIF($P:$P,P3021,$AC:$AC)</f>
        <v>1</v>
      </c>
      <c r="AE3021" s="18">
        <f>IF(R3021=0,0,AC3021/SUMIF($R:$R,R3021,$AC:$AC))</f>
        <v>0</v>
      </c>
      <c r="AF3021" s="18">
        <f>IF(R3021=0,1,0)</f>
        <v>1</v>
      </c>
      <c r="AH3021" t="str">
        <f>TEXT(J3021,"MMMM")</f>
        <v>junho</v>
      </c>
    </row>
    <row r="3022" spans="1:34" ht="12.75" customHeight="1" x14ac:dyDescent="0.25">
      <c r="A3022" s="90" t="str">
        <f>IF(C3022="Oficina Diversos","Oficina Geral",
IF(ISNUMBER(FIND("Estoque - Colhedoras",C3022)),"Colhedoras",IF(ISNUMBER(FIND("Caldeiraria",C3022)),"Caldeiraria",IF(ISNUMBER(FIND("Borracharia",C3022)),"Borracharia",IF(ISNUMBER(FIND("Lubrificação",C3022)),"Lubrificação",
IF(ISNUMBER(FIND("Estoque - Carregadeiras",C3022)),"Carregadeiras",IF(ISNUMBER(FIND("Estoque - Veic. Leves",C3022)),"Veic. Leves",
IF(ISNUMBER(FIND("Estoque - Caminhões",C3022)),"Caminhões",IF(ISNUMBER(FIND("Estoque - Transbordos",C3022)),"Transbordos",
IF(ISNUMBER(FIND("Estoque - Tratores",C3022)),"Tratores",
IF(ISNUMBER(FIND("Estoque - Máquinas pesadas",C3022)),"Máquinas pesadas",
IF(ISNUMBER(FIND("Estoque - Reboques",C3022)),"Reboques",
IF(C3022="Estoque","Estoque",
IF(AND(ISNUMBER(C3022),C3022&gt;1000,C3022&lt;2000),"Caminhões",
IF(AND(ISNUMBER(C3022),C3022&gt;2000,C3022&lt;3000),"Tratores",
IF(AND(ISNUMBER(C3022),C3022&gt;3000,C3022&lt;4000),"Carregadeiras",
IF(AND(ISNUMBER(C3022),C3022&gt;4000,C3022&lt;5000),"Máquinas pesadas",
IF(AND(ISNUMBER(C3022),C3022&gt;5000,C3022&lt;6000),"Colhedoras",
IF(AND(ISNUMBER(C3022),C3022&gt;7000,C3022&lt;8000),"Irrigação",
IF(AND(ISNUMBER(C3022),C3022&gt;8000,C3022&lt;9000),"Reboques",IF(AND(ISNUMBER(C3022),C3022&gt;0,C3022&lt;1000),"Veic. Leves","")))))))))))))))))))))</f>
        <v>Irrigação</v>
      </c>
      <c r="C3022" s="107">
        <v>7078</v>
      </c>
      <c r="D3022" s="107">
        <v>92247</v>
      </c>
      <c r="E3022" s="108" t="s">
        <v>20306</v>
      </c>
      <c r="F3022" s="101" t="str">
        <f>IF(ISBLANK(K3022), "Apenas Solicitação", "Tem OC")</f>
        <v>Apenas Solicitação</v>
      </c>
      <c r="G3022" s="107">
        <v>1</v>
      </c>
      <c r="H3022" s="37">
        <f>G3022-I3022</f>
        <v>1</v>
      </c>
      <c r="I3022" s="103">
        <v>0</v>
      </c>
      <c r="J3022" s="109">
        <v>45813</v>
      </c>
      <c r="K3022" s="196"/>
      <c r="L3022" s="108"/>
      <c r="M3022" s="104" t="str">
        <f ca="1">IF(OR(N3022="", N3022=0), "", IF(N3022&gt;TODAY(), "No prazo", "Atrasado"))</f>
        <v/>
      </c>
      <c r="N3022" s="104" t="str">
        <f>IFERROR(K3022 + VALUE(LEFT(L3022, FIND(" ", L3022) - 1)), "")</f>
        <v/>
      </c>
      <c r="O3022" s="105" t="str">
        <f>IF(_xlfn.DAYS(K3022,J3022)&lt;0, "Aguardando OC", _xlfn.DAYS(K3022,J3022))</f>
        <v>Aguardando OC</v>
      </c>
      <c r="P3022" s="196">
        <v>406180</v>
      </c>
      <c r="Q3022" s="12"/>
      <c r="R3022" s="196">
        <v>0</v>
      </c>
      <c r="S3022" s="107">
        <v>221</v>
      </c>
      <c r="T3022" s="65" t="s">
        <v>1029</v>
      </c>
      <c r="U3022" s="110">
        <v>0</v>
      </c>
      <c r="V3022" s="107"/>
      <c r="W3022" s="105" t="str">
        <f>IFERROR(VLOOKUP(V3022, Fornecedores!A:C, 3, FALSE), "")</f>
        <v/>
      </c>
      <c r="X3022" s="105" t="str">
        <f>IFERROR(VLOOKUP(V3022, Fornecedores!A:E, 5, FALSE), "")</f>
        <v/>
      </c>
      <c r="Y3022" s="105" t="str">
        <f>IFERROR(VLOOKUP(V3022, Fornecedores!A:F, 6, FALSE), "")</f>
        <v/>
      </c>
      <c r="Z3022" s="101" t="str">
        <f>IF(H3022=0, "Pedido entregue!", "Pendente")</f>
        <v>Pendente</v>
      </c>
      <c r="AB3022" s="58" t="str">
        <f>IF(Z3022="Pedido Entregue!", IF(AA3022=1, "Retirado do Almoxarifado", IF(AA3022=2, "Material devolvido", "Aguardando retirada")), IF(Z3022="Pendente", "Entrega pendente", ""))</f>
        <v>Entrega pendente</v>
      </c>
      <c r="AC3022" s="18">
        <v>1</v>
      </c>
      <c r="AD3022" s="18">
        <f>AC3022/SUMIF($P:$P,P3022,$AC:$AC)</f>
        <v>1</v>
      </c>
      <c r="AE3022" s="18">
        <f>IF(R3022=0,0,AC3022/SUMIF($R:$R,R3022,$AC:$AC))</f>
        <v>0</v>
      </c>
      <c r="AF3022" s="18">
        <f>IF(R3022=0,1,0)</f>
        <v>1</v>
      </c>
      <c r="AH3022" t="str">
        <f>TEXT(J3022,"MMMM")</f>
        <v>junho</v>
      </c>
    </row>
    <row r="3023" spans="1:34" ht="12.75" customHeight="1" x14ac:dyDescent="0.25">
      <c r="A3023" s="90" t="str">
        <f>IF(C3023="Oficina Diversos","Oficina Geral",
IF(ISNUMBER(FIND("Estoque - Colhedoras",C3023)),"Colhedoras",IF(ISNUMBER(FIND("Caldeiraria",C3023)),"Caldeiraria",IF(ISNUMBER(FIND("Borracharia",C3023)),"Borracharia",IF(ISNUMBER(FIND("Lubrificação",C3023)),"Lubrificação",
IF(ISNUMBER(FIND("Estoque - Carregadeiras",C3023)),"Carregadeiras",IF(ISNUMBER(FIND("Estoque - Veic. Leves",C3023)),"Veic. Leves",
IF(ISNUMBER(FIND("Estoque - Caminhões",C3023)),"Caminhões",IF(ISNUMBER(FIND("Estoque - Transbordos",C3023)),"Transbordos",
IF(ISNUMBER(FIND("Estoque - Tratores",C3023)),"Tratores",
IF(ISNUMBER(FIND("Estoque - Máquinas pesadas",C3023)),"Máquinas pesadas",
IF(ISNUMBER(FIND("Estoque - Reboques",C3023)),"Reboques",
IF(C3023="Estoque","Estoque",
IF(AND(ISNUMBER(C3023),C3023&gt;1000,C3023&lt;2000),"Caminhões",
IF(AND(ISNUMBER(C3023),C3023&gt;2000,C3023&lt;3000),"Tratores",
IF(AND(ISNUMBER(C3023),C3023&gt;3000,C3023&lt;4000),"Carregadeiras",
IF(AND(ISNUMBER(C3023),C3023&gt;4000,C3023&lt;5000),"Máquinas pesadas",
IF(AND(ISNUMBER(C3023),C3023&gt;5000,C3023&lt;6000),"Colhedoras",
IF(AND(ISNUMBER(C3023),C3023&gt;7000,C3023&lt;8000),"Irrigação",
IF(AND(ISNUMBER(C3023),C3023&gt;8000,C3023&lt;9000),"Reboques",IF(AND(ISNUMBER(C3023),C3023&gt;0,C3023&lt;1000),"Veic. Leves","")))))))))))))))))))))</f>
        <v>Irrigação</v>
      </c>
      <c r="C3023" s="107">
        <v>7078</v>
      </c>
      <c r="D3023" s="107">
        <v>92248</v>
      </c>
      <c r="E3023" s="108" t="s">
        <v>20307</v>
      </c>
      <c r="F3023" s="101" t="str">
        <f>IF(ISBLANK(K3023), "Apenas Solicitação", "Tem OC")</f>
        <v>Apenas Solicitação</v>
      </c>
      <c r="G3023" s="107">
        <v>6</v>
      </c>
      <c r="H3023" s="37">
        <f>G3023-I3023</f>
        <v>6</v>
      </c>
      <c r="I3023" s="103">
        <v>0</v>
      </c>
      <c r="J3023" s="109">
        <v>45813</v>
      </c>
      <c r="K3023" s="196"/>
      <c r="L3023" s="108"/>
      <c r="M3023" s="104" t="str">
        <f ca="1">IF(OR(N3023="", N3023=0), "", IF(N3023&gt;TODAY(), "No prazo", "Atrasado"))</f>
        <v/>
      </c>
      <c r="N3023" s="104" t="str">
        <f>IFERROR(K3023 + VALUE(LEFT(L3023, FIND(" ", L3023) - 1)), "")</f>
        <v/>
      </c>
      <c r="O3023" s="105" t="str">
        <f>IF(_xlfn.DAYS(K3023,J3023)&lt;0, "Aguardando OC", _xlfn.DAYS(K3023,J3023))</f>
        <v>Aguardando OC</v>
      </c>
      <c r="P3023" s="196">
        <v>406181</v>
      </c>
      <c r="Q3023" s="12"/>
      <c r="R3023" s="196">
        <v>0</v>
      </c>
      <c r="S3023" s="107">
        <v>221</v>
      </c>
      <c r="T3023" s="65" t="s">
        <v>1029</v>
      </c>
      <c r="U3023" s="110">
        <v>0</v>
      </c>
      <c r="V3023" s="107"/>
      <c r="W3023" s="105" t="str">
        <f>IFERROR(VLOOKUP(V3023, Fornecedores!A:C, 3, FALSE), "")</f>
        <v/>
      </c>
      <c r="X3023" s="105" t="str">
        <f>IFERROR(VLOOKUP(V3023, Fornecedores!A:E, 5, FALSE), "")</f>
        <v/>
      </c>
      <c r="Y3023" s="105" t="str">
        <f>IFERROR(VLOOKUP(V3023, Fornecedores!A:F, 6, FALSE), "")</f>
        <v/>
      </c>
      <c r="Z3023" s="101" t="str">
        <f>IF(H3023=0, "Pedido entregue!", "Pendente")</f>
        <v>Pendente</v>
      </c>
      <c r="AB3023" s="58" t="str">
        <f>IF(Z3023="Pedido Entregue!", IF(AA3023=1, "Retirado do Almoxarifado", IF(AA3023=2, "Material devolvido", "Aguardando retirada")), IF(Z3023="Pendente", "Entrega pendente", ""))</f>
        <v>Entrega pendente</v>
      </c>
      <c r="AC3023" s="18">
        <v>1</v>
      </c>
      <c r="AD3023" s="18">
        <f>AC3023/SUMIF($P:$P,P3023,$AC:$AC)</f>
        <v>1</v>
      </c>
      <c r="AE3023" s="18">
        <f>IF(R3023=0,0,AC3023/SUMIF($R:$R,R3023,$AC:$AC))</f>
        <v>0</v>
      </c>
      <c r="AF3023" s="18">
        <f>IF(R3023=0,1,0)</f>
        <v>1</v>
      </c>
      <c r="AH3023" t="str">
        <f>TEXT(J3023,"MMMM")</f>
        <v>junho</v>
      </c>
    </row>
    <row r="3024" spans="1:34" ht="12.75" hidden="1" customHeight="1" x14ac:dyDescent="0.25">
      <c r="A3024" s="90" t="str">
        <f>IF(C3024="Oficina Diversos","Oficina Geral",
IF(ISNUMBER(FIND("Estoque - Colhedoras",C3024)),"Colhedoras",IF(ISNUMBER(FIND("Caldeiraria",C3024)),"Caldeiraria",IF(ISNUMBER(FIND("Borracharia",C3024)),"Borracharia",IF(ISNUMBER(FIND("Lubrificação",C3024)),"Lubrificação",
IF(ISNUMBER(FIND("Estoque - Carregadeiras",C3024)),"Carregadeiras",IF(ISNUMBER(FIND("Estoque - Veic. Leves",C3024)),"Veic. Leves",
IF(ISNUMBER(FIND("Estoque - Caminhões",C3024)),"Caminhões",IF(ISNUMBER(FIND("Estoque - Transbordos",C3024)),"Transbordos",
IF(ISNUMBER(FIND("Estoque - Tratores",C3024)),"Tratores",
IF(ISNUMBER(FIND("Estoque - Máquinas pesadas",C3024)),"Máquinas pesadas",
IF(ISNUMBER(FIND("Estoque - Reboques",C3024)),"Reboques",
IF(C3024="Estoque","Estoque",
IF(AND(ISNUMBER(C3024),C3024&gt;1000,C3024&lt;2000),"Caminhões",
IF(AND(ISNUMBER(C3024),C3024&gt;2000,C3024&lt;3000),"Tratores",
IF(AND(ISNUMBER(C3024),C3024&gt;3000,C3024&lt;4000),"Carregadeiras",
IF(AND(ISNUMBER(C3024),C3024&gt;4000,C3024&lt;5000),"Máquinas pesadas",
IF(AND(ISNUMBER(C3024),C3024&gt;5000,C3024&lt;6000),"Colhedoras",
IF(AND(ISNUMBER(C3024),C3024&gt;7000,C3024&lt;8000),"Irrigação",
IF(AND(ISNUMBER(C3024),C3024&gt;8000,C3024&lt;9000),"Reboques",IF(AND(ISNUMBER(C3024),C3024&gt;0,C3024&lt;1000),"Veic. Leves","")))))))))))))))))))))</f>
        <v>Caminhões</v>
      </c>
      <c r="C3024" s="126">
        <v>1009</v>
      </c>
      <c r="D3024" s="2">
        <v>92254</v>
      </c>
      <c r="E3024" s="3" t="s">
        <v>20344</v>
      </c>
      <c r="F3024" s="101" t="str">
        <f>IF(ISBLANK(K3024), "Apenas Solicitação", "Tem OC")</f>
        <v>Tem OC</v>
      </c>
      <c r="G3024" s="2">
        <v>2</v>
      </c>
      <c r="H3024" s="102">
        <f>G3024-I3024</f>
        <v>0</v>
      </c>
      <c r="I3024" s="103">
        <v>2</v>
      </c>
      <c r="J3024" s="4">
        <v>45814</v>
      </c>
      <c r="K3024" s="180">
        <v>45819</v>
      </c>
      <c r="L3024" s="3" t="s">
        <v>20166</v>
      </c>
      <c r="M3024" s="104" t="str">
        <f ca="1">IF(OR(N3024="", N3024=0), "", IF(N3024&gt;TODAY(), "No prazo", "Atrasado"))</f>
        <v>Atrasado</v>
      </c>
      <c r="N3024" s="104">
        <f>IFERROR(K3024 + VALUE(LEFT(L3024, FIND(" ", L3024) - 1)), "")</f>
        <v>45823</v>
      </c>
      <c r="O3024" s="105">
        <f>IF(_xlfn.DAYS(K3024,J3024)&lt;0, "Aguardando OC", _xlfn.DAYS(K3024,J3024))</f>
        <v>5</v>
      </c>
      <c r="P3024" s="14">
        <v>406248</v>
      </c>
      <c r="Q3024" s="12"/>
      <c r="R3024" s="14">
        <v>168988</v>
      </c>
      <c r="S3024" s="2">
        <v>221</v>
      </c>
      <c r="T3024" s="65" t="s">
        <v>1029</v>
      </c>
      <c r="U3024" s="21">
        <v>98</v>
      </c>
      <c r="V3024" s="2">
        <v>3163</v>
      </c>
      <c r="W3024" s="105" t="str">
        <f>IFERROR(VLOOKUP(V3024, Fornecedores!A:C, 3, FALSE), "")</f>
        <v xml:space="preserve">PACAEMBU            </v>
      </c>
      <c r="X3024" s="105" t="str">
        <f>IFERROR(VLOOKUP(V3024, Fornecedores!A:E, 5, FALSE), "")</f>
        <v>Jaboatão dos Guararapes</v>
      </c>
      <c r="Y3024" s="105" t="str">
        <f>IFERROR(VLOOKUP(V3024, Fornecedores!A:F, 6, FALSE), "")</f>
        <v>PE</v>
      </c>
      <c r="Z3024" s="101" t="str">
        <f>IF(H3024=0, "Pedido entregue!", "Pendente")</f>
        <v>Pedido entregue!</v>
      </c>
      <c r="AB3024" s="132" t="str">
        <f>IF(Z3024="Pedido Entregue!", IF(AA3024=1, "Retirado do Almoxarifado", IF(AA3024=2, "Material devolvido", "Aguardando retirada")), IF(Z3024="Pendente", "Entrega pendente", ""))</f>
        <v>Aguardando retirada</v>
      </c>
      <c r="AC3024" s="18">
        <v>1</v>
      </c>
      <c r="AD3024" s="18">
        <f>AC3024/SUMIF($P:$P,P3024,$AC:$AC)</f>
        <v>1</v>
      </c>
      <c r="AE3024" s="18">
        <f>IF(R3024=0,0,AC3024/SUMIF($R:$R,R3024,$AC:$AC))</f>
        <v>0.33333333333333331</v>
      </c>
      <c r="AF3024" s="18">
        <f>IF(R3024=0,1,0)</f>
        <v>0</v>
      </c>
      <c r="AH3024" t="str">
        <f>TEXT(J3024,"MMMM")</f>
        <v>junho</v>
      </c>
    </row>
    <row r="3025" spans="1:34" ht="12.75" hidden="1" customHeight="1" x14ac:dyDescent="0.25">
      <c r="A3025" s="90" t="str">
        <f>IF(C3025="Oficina Diversos","Oficina Geral",
IF(ISNUMBER(FIND("Estoque - Colhedoras",C3025)),"Colhedoras",IF(ISNUMBER(FIND("Caldeiraria",C3025)),"Caldeiraria",IF(ISNUMBER(FIND("Borracharia",C3025)),"Borracharia",IF(ISNUMBER(FIND("Lubrificação",C3025)),"Lubrificação",
IF(ISNUMBER(FIND("Estoque - Carregadeiras",C3025)),"Carregadeiras",IF(ISNUMBER(FIND("Estoque - Veic. Leves",C3025)),"Veic. Leves",
IF(ISNUMBER(FIND("Estoque - Caminhões",C3025)),"Caminhões",IF(ISNUMBER(FIND("Estoque - Transbordos",C3025)),"Transbordos",
IF(ISNUMBER(FIND("Estoque - Tratores",C3025)),"Tratores",
IF(ISNUMBER(FIND("Estoque - Máquinas pesadas",C3025)),"Máquinas pesadas",
IF(ISNUMBER(FIND("Estoque - Reboques",C3025)),"Reboques",
IF(C3025="Estoque","Estoque",
IF(AND(ISNUMBER(C3025),C3025&gt;1000,C3025&lt;2000),"Caminhões",
IF(AND(ISNUMBER(C3025),C3025&gt;2000,C3025&lt;3000),"Tratores",
IF(AND(ISNUMBER(C3025),C3025&gt;3000,C3025&lt;4000),"Carregadeiras",
IF(AND(ISNUMBER(C3025),C3025&gt;4000,C3025&lt;5000),"Máquinas pesadas",
IF(AND(ISNUMBER(C3025),C3025&gt;5000,C3025&lt;6000),"Colhedoras",
IF(AND(ISNUMBER(C3025),C3025&gt;7000,C3025&lt;8000),"Irrigação",
IF(AND(ISNUMBER(C3025),C3025&gt;8000,C3025&lt;9000),"Reboques",IF(AND(ISNUMBER(C3025),C3025&gt;0,C3025&lt;1000),"Veic. Leves","")))))))))))))))))))))</f>
        <v>Caminhões</v>
      </c>
      <c r="C3025" s="126">
        <v>1009</v>
      </c>
      <c r="D3025" s="2">
        <v>92255</v>
      </c>
      <c r="E3025" s="3" t="s">
        <v>20345</v>
      </c>
      <c r="F3025" s="101" t="str">
        <f>IF(ISBLANK(K3025), "Apenas Solicitação", "Tem OC")</f>
        <v>Tem OC</v>
      </c>
      <c r="G3025" s="2">
        <v>1</v>
      </c>
      <c r="H3025" s="102">
        <f>G3025-I3025</f>
        <v>0</v>
      </c>
      <c r="I3025" s="103">
        <v>1</v>
      </c>
      <c r="J3025" s="4">
        <v>45814</v>
      </c>
      <c r="K3025" s="180">
        <v>45819</v>
      </c>
      <c r="L3025" s="3" t="s">
        <v>20151</v>
      </c>
      <c r="M3025" s="104" t="str">
        <f ca="1">IF(OR(N3025="", N3025=0), "", IF(N3025&gt;TODAY(), "No prazo", "Atrasado"))</f>
        <v>Atrasado</v>
      </c>
      <c r="N3025" s="104">
        <f>IFERROR(K3025 + VALUE(LEFT(L3025, FIND(" ", L3025) - 1)), "")</f>
        <v>45819</v>
      </c>
      <c r="O3025" s="105">
        <f>IF(_xlfn.DAYS(K3025,J3025)&lt;0, "Aguardando OC", _xlfn.DAYS(K3025,J3025))</f>
        <v>5</v>
      </c>
      <c r="P3025" s="14">
        <v>406255</v>
      </c>
      <c r="Q3025" s="12"/>
      <c r="R3025" s="14">
        <v>168989</v>
      </c>
      <c r="S3025" s="2">
        <v>221</v>
      </c>
      <c r="T3025" s="65" t="s">
        <v>1029</v>
      </c>
      <c r="U3025" s="21">
        <v>313</v>
      </c>
      <c r="V3025" s="2">
        <v>1623</v>
      </c>
      <c r="W3025" s="105" t="str">
        <f>IFERROR(VLOOKUP(V3025, Fornecedores!A:C, 3, FALSE), "")</f>
        <v xml:space="preserve">ORLANDO PECAS       </v>
      </c>
      <c r="X3025" s="105" t="str">
        <f>IFERROR(VLOOKUP(V3025, Fornecedores!A:E, 5, FALSE), "")</f>
        <v>Recife</v>
      </c>
      <c r="Y3025" s="105" t="str">
        <f>IFERROR(VLOOKUP(V3025, Fornecedores!A:F, 6, FALSE), "")</f>
        <v>PE</v>
      </c>
      <c r="Z3025" s="101" t="str">
        <f>IF(H3025=0, "Pedido entregue!", "Pendente")</f>
        <v>Pedido entregue!</v>
      </c>
      <c r="AB3025" s="132" t="str">
        <f>IF(Z3025="Pedido Entregue!", IF(AA3025=1, "Retirado do Almoxarifado", IF(AA3025=2, "Material devolvido", "Aguardando retirada")), IF(Z3025="Pendente", "Entrega pendente", ""))</f>
        <v>Aguardando retirada</v>
      </c>
      <c r="AC3025" s="18">
        <v>1</v>
      </c>
      <c r="AD3025" s="18">
        <f>AC3025/SUMIF($P:$P,P3025,$AC:$AC)</f>
        <v>1</v>
      </c>
      <c r="AE3025" s="18">
        <f>IF(R3025=0,0,AC3025/SUMIF($R:$R,R3025,$AC:$AC))</f>
        <v>0.2</v>
      </c>
      <c r="AF3025" s="18">
        <f>IF(R3025=0,1,0)</f>
        <v>0</v>
      </c>
      <c r="AH3025" t="str">
        <f>TEXT(J3025,"MMMM")</f>
        <v>junho</v>
      </c>
    </row>
    <row r="3026" spans="1:34" ht="12.75" hidden="1" customHeight="1" x14ac:dyDescent="0.25">
      <c r="A3026" s="90" t="str">
        <f>IF(C3026="Oficina Diversos","Oficina Geral",
IF(ISNUMBER(FIND("Estoque - Colhedoras",C3026)),"Colhedoras",IF(ISNUMBER(FIND("Caldeiraria",C3026)),"Caldeiraria",IF(ISNUMBER(FIND("Borracharia",C3026)),"Borracharia",IF(ISNUMBER(FIND("Lubrificação",C3026)),"Lubrificação",
IF(ISNUMBER(FIND("Estoque - Carregadeiras",C3026)),"Carregadeiras",IF(ISNUMBER(FIND("Estoque - Veic. Leves",C3026)),"Veic. Leves",
IF(ISNUMBER(FIND("Estoque - Caminhões",C3026)),"Caminhões",IF(ISNUMBER(FIND("Estoque - Transbordos",C3026)),"Transbordos",
IF(ISNUMBER(FIND("Estoque - Tratores",C3026)),"Tratores",
IF(ISNUMBER(FIND("Estoque - Máquinas pesadas",C3026)),"Máquinas pesadas",
IF(ISNUMBER(FIND("Estoque - Reboques",C3026)),"Reboques",
IF(C3026="Estoque","Estoque",
IF(AND(ISNUMBER(C3026),C3026&gt;1000,C3026&lt;2000),"Caminhões",
IF(AND(ISNUMBER(C3026),C3026&gt;2000,C3026&lt;3000),"Tratores",
IF(AND(ISNUMBER(C3026),C3026&gt;3000,C3026&lt;4000),"Carregadeiras",
IF(AND(ISNUMBER(C3026),C3026&gt;4000,C3026&lt;5000),"Máquinas pesadas",
IF(AND(ISNUMBER(C3026),C3026&gt;5000,C3026&lt;6000),"Colhedoras",
IF(AND(ISNUMBER(C3026),C3026&gt;7000,C3026&lt;8000),"Irrigação",
IF(AND(ISNUMBER(C3026),C3026&gt;8000,C3026&lt;9000),"Reboques",IF(AND(ISNUMBER(C3026),C3026&gt;0,C3026&lt;1000),"Veic. Leves","")))))))))))))))))))))</f>
        <v>Caminhões</v>
      </c>
      <c r="C3026" s="113">
        <v>1015</v>
      </c>
      <c r="D3026" s="2">
        <v>92255</v>
      </c>
      <c r="E3026" s="3" t="s">
        <v>20345</v>
      </c>
      <c r="F3026" s="101" t="str">
        <f>IF(ISBLANK(K3026), "Apenas Solicitação", "Tem OC")</f>
        <v>Tem OC</v>
      </c>
      <c r="G3026" s="2">
        <v>1</v>
      </c>
      <c r="H3026" s="102">
        <f>G3026-I3026</f>
        <v>0</v>
      </c>
      <c r="I3026" s="103">
        <v>1</v>
      </c>
      <c r="J3026" s="4">
        <v>45829</v>
      </c>
      <c r="K3026" s="180">
        <v>45841</v>
      </c>
      <c r="L3026" s="3" t="s">
        <v>20166</v>
      </c>
      <c r="M3026" s="104" t="str">
        <f ca="1">IF(OR(N3026="", N3026=0), "", IF(N3026&gt;TODAY(), "No prazo", "Atrasado"))</f>
        <v>Atrasado</v>
      </c>
      <c r="N3026" s="104">
        <f>IFERROR(K3026 + VALUE(LEFT(L3026, FIND(" ", L3026) - 1)), "")</f>
        <v>45845</v>
      </c>
      <c r="O3026" s="105">
        <f>IF(_xlfn.DAYS(K3026,J3026)&lt;0, "Aguardando OC", _xlfn.DAYS(K3026,J3026))</f>
        <v>12</v>
      </c>
      <c r="P3026" s="14">
        <v>408722</v>
      </c>
      <c r="Q3026" s="12"/>
      <c r="R3026" s="14">
        <v>170286</v>
      </c>
      <c r="S3026" s="2">
        <v>221</v>
      </c>
      <c r="T3026" s="65" t="s">
        <v>1029</v>
      </c>
      <c r="U3026" s="21">
        <v>313</v>
      </c>
      <c r="V3026" s="2">
        <v>3163</v>
      </c>
      <c r="W3026" s="105" t="str">
        <f>IFERROR(VLOOKUP(V3026, Fornecedores!A:C, 3, FALSE), "")</f>
        <v xml:space="preserve">PACAEMBU            </v>
      </c>
      <c r="X3026" s="105" t="str">
        <f>IFERROR(VLOOKUP(V3026, Fornecedores!A:E, 5, FALSE), "")</f>
        <v>Jaboatão dos Guararapes</v>
      </c>
      <c r="Y3026" s="105" t="str">
        <f>IFERROR(VLOOKUP(V3026, Fornecedores!A:F, 6, FALSE), "")</f>
        <v>PE</v>
      </c>
      <c r="Z3026" s="101" t="str">
        <f>IF(H3026=0, "Pedido entregue!", "Pendente")</f>
        <v>Pedido entregue!</v>
      </c>
      <c r="AB3026" s="132" t="str">
        <f>IF(Z3026="Pedido Entregue!", IF(AA3026=1, "Retirado do Almoxarifado", IF(AA3026=2, "Material devolvido", "Aguardando retirada")), IF(Z3026="Pendente", "Entrega pendente", ""))</f>
        <v>Aguardando retirada</v>
      </c>
      <c r="AC3026" s="18">
        <v>1</v>
      </c>
      <c r="AD3026" s="18">
        <f>AC3026/SUMIF($P:$P,P3026,$AC:$AC)</f>
        <v>1</v>
      </c>
      <c r="AE3026" s="18">
        <f>IF(R3026=0,0,AC3026/SUMIF($R:$R,R3026,$AC:$AC))</f>
        <v>1</v>
      </c>
      <c r="AF3026" s="18">
        <f>IF(R3026=0,1,0)</f>
        <v>0</v>
      </c>
      <c r="AH3026" t="str">
        <f>TEXT(J3026,"MMMM")</f>
        <v>junho</v>
      </c>
    </row>
    <row r="3027" spans="1:34" ht="12.75" hidden="1" customHeight="1" x14ac:dyDescent="0.25">
      <c r="A3027" s="90" t="str">
        <f>IF(C3027="Oficina Diversos","Oficina Geral",
IF(ISNUMBER(FIND("Estoque - Colhedoras",C3027)),"Colhedoras",IF(ISNUMBER(FIND("Caldeiraria",C3027)),"Caldeiraria",IF(ISNUMBER(FIND("Borracharia",C3027)),"Borracharia",IF(ISNUMBER(FIND("Lubrificação",C3027)),"Lubrificação",
IF(ISNUMBER(FIND("Estoque - Carregadeiras",C3027)),"Carregadeiras",IF(ISNUMBER(FIND("Estoque - Veic. Leves",C3027)),"Veic. Leves",
IF(ISNUMBER(FIND("Estoque - Caminhões",C3027)),"Caminhões",IF(ISNUMBER(FIND("Estoque - Transbordos",C3027)),"Transbordos",
IF(ISNUMBER(FIND("Estoque - Tratores",C3027)),"Tratores",
IF(ISNUMBER(FIND("Estoque - Máquinas pesadas",C3027)),"Máquinas pesadas",
IF(ISNUMBER(FIND("Estoque - Reboques",C3027)),"Reboques",
IF(C3027="Estoque","Estoque",
IF(AND(ISNUMBER(C3027),C3027&gt;1000,C3027&lt;2000),"Caminhões",
IF(AND(ISNUMBER(C3027),C3027&gt;2000,C3027&lt;3000),"Tratores",
IF(AND(ISNUMBER(C3027),C3027&gt;3000,C3027&lt;4000),"Carregadeiras",
IF(AND(ISNUMBER(C3027),C3027&gt;4000,C3027&lt;5000),"Máquinas pesadas",
IF(AND(ISNUMBER(C3027),C3027&gt;5000,C3027&lt;6000),"Colhedoras",
IF(AND(ISNUMBER(C3027),C3027&gt;7000,C3027&lt;8000),"Irrigação",
IF(AND(ISNUMBER(C3027),C3027&gt;8000,C3027&lt;9000),"Reboques",IF(AND(ISNUMBER(C3027),C3027&gt;0,C3027&lt;1000),"Veic. Leves","")))))))))))))))))))))</f>
        <v>Caminhões</v>
      </c>
      <c r="C3027" s="144">
        <v>1009</v>
      </c>
      <c r="D3027" s="144">
        <v>92256</v>
      </c>
      <c r="E3027" s="145" t="s">
        <v>20769</v>
      </c>
      <c r="F3027" s="101" t="str">
        <f>IF(ISBLANK(K3027), "Apenas Solicitação", "Tem OC")</f>
        <v>Tem OC</v>
      </c>
      <c r="G3027" s="143">
        <v>1</v>
      </c>
      <c r="H3027" s="102">
        <f>G3027-I3027</f>
        <v>0</v>
      </c>
      <c r="I3027" s="103">
        <v>1</v>
      </c>
      <c r="J3027" s="147">
        <v>45814</v>
      </c>
      <c r="K3027" s="187">
        <v>45819</v>
      </c>
      <c r="L3027" s="146" t="s">
        <v>20151</v>
      </c>
      <c r="M3027" s="104" t="str">
        <f ca="1">IF(OR(N3027="", N3027=0), "", IF(N3027&gt;TODAY(), "No prazo", "Atrasado"))</f>
        <v>Atrasado</v>
      </c>
      <c r="N3027" s="104">
        <f>IFERROR(K3027 + VALUE(LEFT(L3027, FIND(" ", L3027) - 1)), "")</f>
        <v>45819</v>
      </c>
      <c r="O3027" s="105">
        <f>IF(_xlfn.DAYS(K3027,J3027)&lt;0, "Aguardando OC", _xlfn.DAYS(K3027,J3027))</f>
        <v>5</v>
      </c>
      <c r="P3027" s="200">
        <v>406258</v>
      </c>
      <c r="Q3027" s="12"/>
      <c r="R3027" s="200">
        <v>168985</v>
      </c>
      <c r="S3027" s="143">
        <v>221</v>
      </c>
      <c r="T3027" s="65" t="s">
        <v>1029</v>
      </c>
      <c r="U3027" s="164">
        <v>174.5</v>
      </c>
      <c r="V3027" s="143">
        <v>2528</v>
      </c>
      <c r="W3027" s="105" t="str">
        <f>IFERROR(VLOOKUP(V3027, Fornecedores!A:C, 3, FALSE), "")</f>
        <v xml:space="preserve">REDIESEL            </v>
      </c>
      <c r="X3027" s="105" t="str">
        <f>IFERROR(VLOOKUP(V3027, Fornecedores!A:E, 5, FALSE), "")</f>
        <v>Jaboatão dos Guararapes</v>
      </c>
      <c r="Y3027" s="105" t="str">
        <f>IFERROR(VLOOKUP(V3027, Fornecedores!A:F, 6, FALSE), "")</f>
        <v>PE</v>
      </c>
      <c r="Z3027" s="101" t="str">
        <f>IF(H3027=0, "Pedido entregue!", "Pendente")</f>
        <v>Pedido entregue!</v>
      </c>
      <c r="AA3027" s="60">
        <v>2</v>
      </c>
      <c r="AB3027" s="132" t="str">
        <f>IF(Z3027="Pedido Entregue!", IF(AA3027=1, "Retirado do Almoxarifado", IF(AA3027=2, "Material devolvido", "Aguardando retirada")), IF(Z3027="Pendente", "Entrega pendente", ""))</f>
        <v>Material devolvido</v>
      </c>
      <c r="AC3027" s="18">
        <v>1</v>
      </c>
      <c r="AD3027" s="18">
        <f>AC3027/SUMIF($P:$P,P3027,$AC:$AC)</f>
        <v>1</v>
      </c>
      <c r="AE3027" s="18">
        <f>IF(R3027=0,0,AC3027/SUMIF($R:$R,R3027,$AC:$AC))</f>
        <v>0.33333333333333331</v>
      </c>
      <c r="AF3027" s="18">
        <f>IF(R3027=0,1,0)</f>
        <v>0</v>
      </c>
      <c r="AH3027" t="str">
        <f>TEXT(J3027,"MMMM")</f>
        <v>junho</v>
      </c>
    </row>
    <row r="3028" spans="1:34" ht="12.75" hidden="1" customHeight="1" x14ac:dyDescent="0.25">
      <c r="A3028" s="90" t="str">
        <f>IF(C3028="Oficina Diversos","Oficina Geral",
IF(ISNUMBER(FIND("Estoque - Colhedoras",C3028)),"Colhedoras",IF(ISNUMBER(FIND("Caldeiraria",C3028)),"Caldeiraria",IF(ISNUMBER(FIND("Borracharia",C3028)),"Borracharia",IF(ISNUMBER(FIND("Lubrificação",C3028)),"Lubrificação",
IF(ISNUMBER(FIND("Estoque - Carregadeiras",C3028)),"Carregadeiras",IF(ISNUMBER(FIND("Estoque - Veic. Leves",C3028)),"Veic. Leves",
IF(ISNUMBER(FIND("Estoque - Caminhões",C3028)),"Caminhões",IF(ISNUMBER(FIND("Estoque - Transbordos",C3028)),"Transbordos",
IF(ISNUMBER(FIND("Estoque - Tratores",C3028)),"Tratores",
IF(ISNUMBER(FIND("Estoque - Máquinas pesadas",C3028)),"Máquinas pesadas",
IF(ISNUMBER(FIND("Estoque - Reboques",C3028)),"Reboques",
IF(C3028="Estoque","Estoque",
IF(AND(ISNUMBER(C3028),C3028&gt;1000,C3028&lt;2000),"Caminhões",
IF(AND(ISNUMBER(C3028),C3028&gt;2000,C3028&lt;3000),"Tratores",
IF(AND(ISNUMBER(C3028),C3028&gt;3000,C3028&lt;4000),"Carregadeiras",
IF(AND(ISNUMBER(C3028),C3028&gt;4000,C3028&lt;5000),"Máquinas pesadas",
IF(AND(ISNUMBER(C3028),C3028&gt;5000,C3028&lt;6000),"Colhedoras",
IF(AND(ISNUMBER(C3028),C3028&gt;7000,C3028&lt;8000),"Irrigação",
IF(AND(ISNUMBER(C3028),C3028&gt;8000,C3028&lt;9000),"Reboques",IF(AND(ISNUMBER(C3028),C3028&gt;0,C3028&lt;1000),"Veic. Leves","")))))))))))))))))))))</f>
        <v>Caminhões</v>
      </c>
      <c r="C3028" s="126">
        <v>1009</v>
      </c>
      <c r="D3028" s="2">
        <v>92257</v>
      </c>
      <c r="E3028" s="3" t="s">
        <v>20346</v>
      </c>
      <c r="F3028" s="101" t="str">
        <f>IF(ISBLANK(K3028), "Apenas Solicitação", "Tem OC")</f>
        <v>Tem OC</v>
      </c>
      <c r="G3028" s="2">
        <v>2</v>
      </c>
      <c r="H3028" s="102">
        <f>G3028-I3028</f>
        <v>0</v>
      </c>
      <c r="I3028" s="103">
        <v>2</v>
      </c>
      <c r="J3028" s="4">
        <v>45814</v>
      </c>
      <c r="K3028" s="180">
        <v>45819</v>
      </c>
      <c r="L3028" s="3" t="s">
        <v>20151</v>
      </c>
      <c r="M3028" s="104" t="str">
        <f ca="1">IF(OR(N3028="", N3028=0), "", IF(N3028&gt;TODAY(), "No prazo", "Atrasado"))</f>
        <v>Atrasado</v>
      </c>
      <c r="N3028" s="104">
        <f>IFERROR(K3028 + VALUE(LEFT(L3028, FIND(" ", L3028) - 1)), "")</f>
        <v>45819</v>
      </c>
      <c r="O3028" s="105">
        <f>IF(_xlfn.DAYS(K3028,J3028)&lt;0, "Aguardando OC", _xlfn.DAYS(K3028,J3028))</f>
        <v>5</v>
      </c>
      <c r="P3028" s="14">
        <v>406260</v>
      </c>
      <c r="Q3028" s="12"/>
      <c r="R3028" s="14">
        <v>168989</v>
      </c>
      <c r="S3028" s="2">
        <v>221</v>
      </c>
      <c r="T3028" s="65" t="s">
        <v>1029</v>
      </c>
      <c r="U3028" s="21">
        <v>66.5</v>
      </c>
      <c r="V3028" s="2">
        <v>1623</v>
      </c>
      <c r="W3028" s="105" t="str">
        <f>IFERROR(VLOOKUP(V3028, Fornecedores!A:C, 3, FALSE), "")</f>
        <v xml:space="preserve">ORLANDO PECAS       </v>
      </c>
      <c r="X3028" s="105" t="str">
        <f>IFERROR(VLOOKUP(V3028, Fornecedores!A:E, 5, FALSE), "")</f>
        <v>Recife</v>
      </c>
      <c r="Y3028" s="105" t="str">
        <f>IFERROR(VLOOKUP(V3028, Fornecedores!A:F, 6, FALSE), "")</f>
        <v>PE</v>
      </c>
      <c r="Z3028" s="101" t="str">
        <f>IF(H3028=0, "Pedido entregue!", "Pendente")</f>
        <v>Pedido entregue!</v>
      </c>
      <c r="AB3028" s="132" t="str">
        <f>IF(Z3028="Pedido Entregue!", IF(AA3028=1, "Retirado do Almoxarifado", IF(AA3028=2, "Material devolvido", "Aguardando retirada")), IF(Z3028="Pendente", "Entrega pendente", ""))</f>
        <v>Aguardando retirada</v>
      </c>
      <c r="AC3028" s="18">
        <v>1</v>
      </c>
      <c r="AD3028" s="18">
        <f>AC3028/SUMIF($P:$P,P3028,$AC:$AC)</f>
        <v>1</v>
      </c>
      <c r="AE3028" s="18">
        <f>IF(R3028=0,0,AC3028/SUMIF($R:$R,R3028,$AC:$AC))</f>
        <v>0.2</v>
      </c>
      <c r="AF3028" s="18">
        <f>IF(R3028=0,1,0)</f>
        <v>0</v>
      </c>
      <c r="AH3028" t="str">
        <f>TEXT(J3028,"MMMM")</f>
        <v>junho</v>
      </c>
    </row>
    <row r="3029" spans="1:34" ht="12.75" hidden="1" customHeight="1" x14ac:dyDescent="0.25">
      <c r="A3029" s="90" t="str">
        <f>IF(C3029="Oficina Diversos","Oficina Geral",
IF(ISNUMBER(FIND("Estoque - Colhedoras",C3029)),"Colhedoras",IF(ISNUMBER(FIND("Caldeiraria",C3029)),"Caldeiraria",IF(ISNUMBER(FIND("Borracharia",C3029)),"Borracharia",IF(ISNUMBER(FIND("Lubrificação",C3029)),"Lubrificação",
IF(ISNUMBER(FIND("Estoque - Carregadeiras",C3029)),"Carregadeiras",IF(ISNUMBER(FIND("Estoque - Veic. Leves",C3029)),"Veic. Leves",
IF(ISNUMBER(FIND("Estoque - Caminhões",C3029)),"Caminhões",IF(ISNUMBER(FIND("Estoque - Transbordos",C3029)),"Transbordos",
IF(ISNUMBER(FIND("Estoque - Tratores",C3029)),"Tratores",
IF(ISNUMBER(FIND("Estoque - Máquinas pesadas",C3029)),"Máquinas pesadas",
IF(ISNUMBER(FIND("Estoque - Reboques",C3029)),"Reboques",
IF(C3029="Estoque","Estoque",
IF(AND(ISNUMBER(C3029),C3029&gt;1000,C3029&lt;2000),"Caminhões",
IF(AND(ISNUMBER(C3029),C3029&gt;2000,C3029&lt;3000),"Tratores",
IF(AND(ISNUMBER(C3029),C3029&gt;3000,C3029&lt;4000),"Carregadeiras",
IF(AND(ISNUMBER(C3029),C3029&gt;4000,C3029&lt;5000),"Máquinas pesadas",
IF(AND(ISNUMBER(C3029),C3029&gt;5000,C3029&lt;6000),"Colhedoras",
IF(AND(ISNUMBER(C3029),C3029&gt;7000,C3029&lt;8000),"Irrigação",
IF(AND(ISNUMBER(C3029),C3029&gt;8000,C3029&lt;9000),"Reboques",IF(AND(ISNUMBER(C3029),C3029&gt;0,C3029&lt;1000),"Veic. Leves","")))))))))))))))))))))</f>
        <v>Caminhões</v>
      </c>
      <c r="C3029" s="126">
        <v>1009</v>
      </c>
      <c r="D3029" s="2">
        <v>92258</v>
      </c>
      <c r="E3029" s="3" t="s">
        <v>20347</v>
      </c>
      <c r="F3029" s="101" t="str">
        <f>IF(ISBLANK(K3029), "Apenas Solicitação", "Tem OC")</f>
        <v>Tem OC</v>
      </c>
      <c r="G3029" s="2">
        <v>1</v>
      </c>
      <c r="H3029" s="102">
        <f>G3029-I3029</f>
        <v>0</v>
      </c>
      <c r="I3029" s="103">
        <v>1</v>
      </c>
      <c r="J3029" s="4">
        <v>45814</v>
      </c>
      <c r="K3029" s="180">
        <v>45819</v>
      </c>
      <c r="L3029" s="3" t="s">
        <v>20151</v>
      </c>
      <c r="M3029" s="104" t="str">
        <f ca="1">IF(OR(N3029="", N3029=0), "", IF(N3029&gt;TODAY(), "No prazo", "Atrasado"))</f>
        <v>Atrasado</v>
      </c>
      <c r="N3029" s="104">
        <f>IFERROR(K3029 + VALUE(LEFT(L3029, FIND(" ", L3029) - 1)), "")</f>
        <v>45819</v>
      </c>
      <c r="O3029" s="105">
        <f>IF(_xlfn.DAYS(K3029,J3029)&lt;0, "Aguardando OC", _xlfn.DAYS(K3029,J3029))</f>
        <v>5</v>
      </c>
      <c r="P3029" s="14">
        <v>406261</v>
      </c>
      <c r="Q3029" s="12"/>
      <c r="R3029" s="14">
        <v>168989</v>
      </c>
      <c r="S3029" s="2">
        <v>221</v>
      </c>
      <c r="T3029" s="65" t="s">
        <v>1029</v>
      </c>
      <c r="U3029" s="21">
        <v>95</v>
      </c>
      <c r="V3029" s="2">
        <v>1623</v>
      </c>
      <c r="W3029" s="105" t="str">
        <f>IFERROR(VLOOKUP(V3029, Fornecedores!A:C, 3, FALSE), "")</f>
        <v xml:space="preserve">ORLANDO PECAS       </v>
      </c>
      <c r="X3029" s="105" t="str">
        <f>IFERROR(VLOOKUP(V3029, Fornecedores!A:E, 5, FALSE), "")</f>
        <v>Recife</v>
      </c>
      <c r="Y3029" s="105" t="str">
        <f>IFERROR(VLOOKUP(V3029, Fornecedores!A:F, 6, FALSE), "")</f>
        <v>PE</v>
      </c>
      <c r="Z3029" s="101" t="str">
        <f>IF(H3029=0, "Pedido entregue!", "Pendente")</f>
        <v>Pedido entregue!</v>
      </c>
      <c r="AB3029" s="132" t="str">
        <f>IF(Z3029="Pedido Entregue!", IF(AA3029=1, "Retirado do Almoxarifado", IF(AA3029=2, "Material devolvido", "Aguardando retirada")), IF(Z3029="Pendente", "Entrega pendente", ""))</f>
        <v>Aguardando retirada</v>
      </c>
      <c r="AC3029" s="18">
        <v>1</v>
      </c>
      <c r="AD3029" s="18">
        <f>AC3029/SUMIF($P:$P,P3029,$AC:$AC)</f>
        <v>1</v>
      </c>
      <c r="AE3029" s="18">
        <f>IF(R3029=0,0,AC3029/SUMIF($R:$R,R3029,$AC:$AC))</f>
        <v>0.2</v>
      </c>
      <c r="AF3029" s="18">
        <f>IF(R3029=0,1,0)</f>
        <v>0</v>
      </c>
      <c r="AH3029" t="str">
        <f>TEXT(J3029,"MMMM")</f>
        <v>junho</v>
      </c>
    </row>
    <row r="3030" spans="1:34" ht="12.75" customHeight="1" x14ac:dyDescent="0.25">
      <c r="A3030" s="90" t="str">
        <f>IF(C3030="Oficina Diversos","Oficina Geral",
IF(ISNUMBER(FIND("Estoque - Colhedoras",C3030)),"Colhedoras",IF(ISNUMBER(FIND("Caldeiraria",C3030)),"Caldeiraria",IF(ISNUMBER(FIND("Borracharia",C3030)),"Borracharia",IF(ISNUMBER(FIND("Lubrificação",C3030)),"Lubrificação",
IF(ISNUMBER(FIND("Estoque - Carregadeiras",C3030)),"Carregadeiras",IF(ISNUMBER(FIND("Estoque - Veic. Leves",C3030)),"Veic. Leves",
IF(ISNUMBER(FIND("Estoque - Caminhões",C3030)),"Caminhões",IF(ISNUMBER(FIND("Estoque - Transbordos",C3030)),"Transbordos",
IF(ISNUMBER(FIND("Estoque - Tratores",C3030)),"Tratores",
IF(ISNUMBER(FIND("Estoque - Máquinas pesadas",C3030)),"Máquinas pesadas",
IF(ISNUMBER(FIND("Estoque - Reboques",C3030)),"Reboques",
IF(C3030="Estoque","Estoque",
IF(AND(ISNUMBER(C3030),C3030&gt;1000,C3030&lt;2000),"Caminhões",
IF(AND(ISNUMBER(C3030),C3030&gt;2000,C3030&lt;3000),"Tratores",
IF(AND(ISNUMBER(C3030),C3030&gt;3000,C3030&lt;4000),"Carregadeiras",
IF(AND(ISNUMBER(C3030),C3030&gt;4000,C3030&lt;5000),"Máquinas pesadas",
IF(AND(ISNUMBER(C3030),C3030&gt;5000,C3030&lt;6000),"Colhedoras",
IF(AND(ISNUMBER(C3030),C3030&gt;7000,C3030&lt;8000),"Irrigação",
IF(AND(ISNUMBER(C3030),C3030&gt;8000,C3030&lt;9000),"Reboques",IF(AND(ISNUMBER(C3030),C3030&gt;0,C3030&lt;1000),"Veic. Leves","")))))))))))))))))))))</f>
        <v>Colhedoras</v>
      </c>
      <c r="C3030" s="126" t="s">
        <v>20246</v>
      </c>
      <c r="D3030" s="2">
        <v>92259</v>
      </c>
      <c r="E3030" s="3" t="s">
        <v>20348</v>
      </c>
      <c r="F3030" s="101" t="str">
        <f>IF(ISBLANK(K3030), "Apenas Solicitação", "Tem OC")</f>
        <v>Apenas Solicitação</v>
      </c>
      <c r="G3030" s="2">
        <v>3</v>
      </c>
      <c r="H3030" s="102">
        <f>G3030-I3030</f>
        <v>3</v>
      </c>
      <c r="I3030" s="103"/>
      <c r="J3030" s="4">
        <v>45814</v>
      </c>
      <c r="K3030" s="14"/>
      <c r="L3030" s="3"/>
      <c r="M3030" s="104" t="str">
        <f ca="1">IF(OR(N3030="", N3030=0), "", IF(N3030&gt;TODAY(), "No prazo", "Atrasado"))</f>
        <v/>
      </c>
      <c r="N3030" s="104" t="str">
        <f>IFERROR(K3030 + VALUE(LEFT(L3030, FIND(" ", L3030) - 1)), "")</f>
        <v/>
      </c>
      <c r="O3030" s="105" t="str">
        <f>IF(_xlfn.DAYS(K3030,J3030)&lt;0, "Aguardando OC", _xlfn.DAYS(K3030,J3030))</f>
        <v>Aguardando OC</v>
      </c>
      <c r="P3030" s="14">
        <v>406267</v>
      </c>
      <c r="Q3030" s="12"/>
      <c r="R3030" s="14">
        <v>0</v>
      </c>
      <c r="S3030" s="2">
        <v>221</v>
      </c>
      <c r="T3030" s="65" t="s">
        <v>1029</v>
      </c>
      <c r="U3030" s="21">
        <v>0</v>
      </c>
      <c r="V3030" s="2"/>
      <c r="W3030" s="105" t="str">
        <f>IFERROR(VLOOKUP(V3030, Fornecedores!A:C, 3, FALSE), "")</f>
        <v/>
      </c>
      <c r="X3030" s="105" t="str">
        <f>IFERROR(VLOOKUP(V3030, Fornecedores!A:E, 5, FALSE), "")</f>
        <v/>
      </c>
      <c r="Y3030" s="105" t="str">
        <f>IFERROR(VLOOKUP(V3030, Fornecedores!A:F, 6, FALSE), "")</f>
        <v/>
      </c>
      <c r="Z3030" s="101" t="str">
        <f>IF(H3030=0, "Pedido entregue!", "Pendente")</f>
        <v>Pendente</v>
      </c>
      <c r="AB3030" s="132" t="str">
        <f>IF(Z3030="Pedido Entregue!", IF(AA3030=1, "Retirado do Almoxarifado", IF(AA3030=2, "Material devolvido", "Aguardando retirada")), IF(Z3030="Pendente", "Entrega pendente", ""))</f>
        <v>Entrega pendente</v>
      </c>
      <c r="AC3030" s="18">
        <v>1</v>
      </c>
      <c r="AD3030" s="18">
        <f>AC3030/SUMIF($P:$P,P3030,$AC:$AC)</f>
        <v>1</v>
      </c>
      <c r="AE3030" s="18">
        <f>IF(R3030=0,0,AC3030/SUMIF($R:$R,R3030,$AC:$AC))</f>
        <v>0</v>
      </c>
      <c r="AF3030" s="18">
        <f>IF(R3030=0,1,0)</f>
        <v>1</v>
      </c>
      <c r="AH3030" t="str">
        <f>TEXT(J3030,"MMMM")</f>
        <v>junho</v>
      </c>
    </row>
    <row r="3031" spans="1:34" ht="12.75" hidden="1" customHeight="1" x14ac:dyDescent="0.25">
      <c r="A3031" s="90" t="str">
        <f>IF(C3031="Oficina Diversos","Oficina Geral",
IF(ISNUMBER(FIND("Estoque - Colhedoras",C3031)),"Colhedoras",IF(ISNUMBER(FIND("Caldeiraria",C3031)),"Caldeiraria",IF(ISNUMBER(FIND("Borracharia",C3031)),"Borracharia",IF(ISNUMBER(FIND("Lubrificação",C3031)),"Lubrificação",
IF(ISNUMBER(FIND("Estoque - Carregadeiras",C3031)),"Carregadeiras",IF(ISNUMBER(FIND("Estoque - Veic. Leves",C3031)),"Veic. Leves",
IF(ISNUMBER(FIND("Estoque - Caminhões",C3031)),"Caminhões",IF(ISNUMBER(FIND("Estoque - Transbordos",C3031)),"Transbordos",
IF(ISNUMBER(FIND("Estoque - Tratores",C3031)),"Tratores",
IF(ISNUMBER(FIND("Estoque - Máquinas pesadas",C3031)),"Máquinas pesadas",
IF(ISNUMBER(FIND("Estoque - Reboques",C3031)),"Reboques",
IF(C3031="Estoque","Estoque",
IF(AND(ISNUMBER(C3031),C3031&gt;1000,C3031&lt;2000),"Caminhões",
IF(AND(ISNUMBER(C3031),C3031&gt;2000,C3031&lt;3000),"Tratores",
IF(AND(ISNUMBER(C3031),C3031&gt;3000,C3031&lt;4000),"Carregadeiras",
IF(AND(ISNUMBER(C3031),C3031&gt;4000,C3031&lt;5000),"Máquinas pesadas",
IF(AND(ISNUMBER(C3031),C3031&gt;5000,C3031&lt;6000),"Colhedoras",
IF(AND(ISNUMBER(C3031),C3031&gt;7000,C3031&lt;8000),"Irrigação",
IF(AND(ISNUMBER(C3031),C3031&gt;8000,C3031&lt;9000),"Reboques",IF(AND(ISNUMBER(C3031),C3031&gt;0,C3031&lt;1000),"Veic. Leves","")))))))))))))))))))))</f>
        <v>Colhedoras</v>
      </c>
      <c r="C3031" s="113" t="s">
        <v>1090</v>
      </c>
      <c r="D3031" s="2">
        <v>92259</v>
      </c>
      <c r="E3031" s="3" t="s">
        <v>20348</v>
      </c>
      <c r="F3031" s="101" t="str">
        <f>IF(ISBLANK(K3031), "Apenas Solicitação", "Tem OC")</f>
        <v>Tem OC</v>
      </c>
      <c r="G3031" s="2">
        <v>4</v>
      </c>
      <c r="H3031" s="102">
        <f>G3031-I3031</f>
        <v>0</v>
      </c>
      <c r="I3031" s="103">
        <v>4</v>
      </c>
      <c r="J3031" s="4">
        <v>45824</v>
      </c>
      <c r="K3031" s="180">
        <v>45841</v>
      </c>
      <c r="L3031" s="3" t="s">
        <v>20151</v>
      </c>
      <c r="M3031" s="104" t="str">
        <f ca="1">IF(OR(N3031="", N3031=0), "", IF(N3031&gt;TODAY(), "No prazo", "Atrasado"))</f>
        <v>Atrasado</v>
      </c>
      <c r="N3031" s="104">
        <f>IFERROR(K3031 + VALUE(LEFT(L3031, FIND(" ", L3031) - 1)), "")</f>
        <v>45841</v>
      </c>
      <c r="O3031" s="105">
        <f>IF(_xlfn.DAYS(K3031,J3031)&lt;0, "Aguardando OC", _xlfn.DAYS(K3031,J3031))</f>
        <v>17</v>
      </c>
      <c r="P3031" s="14">
        <v>407687</v>
      </c>
      <c r="Q3031" s="12"/>
      <c r="R3031" s="14">
        <v>170266</v>
      </c>
      <c r="S3031" s="2">
        <v>221</v>
      </c>
      <c r="T3031" s="65" t="s">
        <v>1029</v>
      </c>
      <c r="U3031" s="21">
        <v>300</v>
      </c>
      <c r="V3031" s="2">
        <v>1388</v>
      </c>
      <c r="W3031" s="105" t="str">
        <f>IFERROR(VLOOKUP(V3031, Fornecedores!A:C, 3, FALSE), "")</f>
        <v xml:space="preserve">TELE TINTAS         </v>
      </c>
      <c r="X3031" s="105" t="str">
        <f>IFERROR(VLOOKUP(V3031, Fornecedores!A:E, 5, FALSE), "")</f>
        <v>João Pessoa</v>
      </c>
      <c r="Y3031" s="105" t="str">
        <f>IFERROR(VLOOKUP(V3031, Fornecedores!A:F, 6, FALSE), "")</f>
        <v>PB</v>
      </c>
      <c r="Z3031" s="101" t="str">
        <f>IF(H3031=0, "Pedido entregue!", "Pendente")</f>
        <v>Pedido entregue!</v>
      </c>
      <c r="AB3031" s="132" t="str">
        <f>IF(Z3031="Pedido Entregue!", IF(AA3031=1, "Retirado do Almoxarifado", IF(AA3031=2, "Material devolvido", "Aguardando retirada")), IF(Z3031="Pendente", "Entrega pendente", ""))</f>
        <v>Aguardando retirada</v>
      </c>
      <c r="AC3031" s="18">
        <v>1</v>
      </c>
      <c r="AD3031" s="18">
        <f>AC3031/SUMIF($P:$P,P3031,$AC:$AC)</f>
        <v>1</v>
      </c>
      <c r="AE3031" s="18">
        <f>IF(R3031=0,0,AC3031/SUMIF($R:$R,R3031,$AC:$AC))</f>
        <v>0.33333333333333331</v>
      </c>
      <c r="AF3031" s="18">
        <f>IF(R3031=0,1,0)</f>
        <v>0</v>
      </c>
      <c r="AH3031" t="str">
        <f>TEXT(J3031,"MMMM")</f>
        <v>junho</v>
      </c>
    </row>
    <row r="3032" spans="1:34" ht="12.75" customHeight="1" x14ac:dyDescent="0.25">
      <c r="A3032" s="90" t="str">
        <f>IF(C3032="Oficina Diversos","Oficina Geral",
IF(ISNUMBER(FIND("Estoque - Colhedoras",C3032)),"Colhedoras",IF(ISNUMBER(FIND("Caldeiraria",C3032)),"Caldeiraria",IF(ISNUMBER(FIND("Borracharia",C3032)),"Borracharia",IF(ISNUMBER(FIND("Lubrificação",C3032)),"Lubrificação",
IF(ISNUMBER(FIND("Estoque - Carregadeiras",C3032)),"Carregadeiras",IF(ISNUMBER(FIND("Estoque - Veic. Leves",C3032)),"Veic. Leves",
IF(ISNUMBER(FIND("Estoque - Caminhões",C3032)),"Caminhões",IF(ISNUMBER(FIND("Estoque - Transbordos",C3032)),"Transbordos",
IF(ISNUMBER(FIND("Estoque - Tratores",C3032)),"Tratores",
IF(ISNUMBER(FIND("Estoque - Máquinas pesadas",C3032)),"Máquinas pesadas",
IF(ISNUMBER(FIND("Estoque - Reboques",C3032)),"Reboques",
IF(C3032="Estoque","Estoque",
IF(AND(ISNUMBER(C3032),C3032&gt;1000,C3032&lt;2000),"Caminhões",
IF(AND(ISNUMBER(C3032),C3032&gt;2000,C3032&lt;3000),"Tratores",
IF(AND(ISNUMBER(C3032),C3032&gt;3000,C3032&lt;4000),"Carregadeiras",
IF(AND(ISNUMBER(C3032),C3032&gt;4000,C3032&lt;5000),"Máquinas pesadas",
IF(AND(ISNUMBER(C3032),C3032&gt;5000,C3032&lt;6000),"Colhedoras",
IF(AND(ISNUMBER(C3032),C3032&gt;7000,C3032&lt;8000),"Irrigação",
IF(AND(ISNUMBER(C3032),C3032&gt;8000,C3032&lt;9000),"Reboques",IF(AND(ISNUMBER(C3032),C3032&gt;0,C3032&lt;1000),"Veic. Leves","")))))))))))))))))))))</f>
        <v>Colhedoras</v>
      </c>
      <c r="C3032" s="107" t="s">
        <v>20246</v>
      </c>
      <c r="D3032" s="107">
        <v>92260</v>
      </c>
      <c r="E3032" s="108" t="s">
        <v>20349</v>
      </c>
      <c r="F3032" s="101" t="str">
        <f>IF(ISBLANK(K3032), "Apenas Solicitação", "Tem OC")</f>
        <v>Apenas Solicitação</v>
      </c>
      <c r="G3032" s="107">
        <v>1</v>
      </c>
      <c r="H3032" s="37">
        <f>G3032-I3032</f>
        <v>1</v>
      </c>
      <c r="I3032" s="103">
        <v>0</v>
      </c>
      <c r="J3032" s="109">
        <v>45814</v>
      </c>
      <c r="K3032" s="196"/>
      <c r="L3032" s="108"/>
      <c r="M3032" s="104" t="str">
        <f ca="1">IF(OR(N3032="", N3032=0), "", IF(N3032&gt;TODAY(), "No prazo", "Atrasado"))</f>
        <v/>
      </c>
      <c r="N3032" s="104" t="str">
        <f>IFERROR(K3032 + VALUE(LEFT(L3032, FIND(" ", L3032) - 1)), "")</f>
        <v/>
      </c>
      <c r="O3032" s="105" t="str">
        <f>IF(_xlfn.DAYS(K3032,J3032)&lt;0, "Aguardando OC", _xlfn.DAYS(K3032,J3032))</f>
        <v>Aguardando OC</v>
      </c>
      <c r="P3032" s="196">
        <v>406268</v>
      </c>
      <c r="Q3032" s="12"/>
      <c r="R3032" s="196">
        <v>0</v>
      </c>
      <c r="S3032" s="107">
        <v>221</v>
      </c>
      <c r="T3032" s="65" t="s">
        <v>1029</v>
      </c>
      <c r="U3032" s="110">
        <v>0</v>
      </c>
      <c r="V3032" s="107"/>
      <c r="W3032" s="105" t="str">
        <f>IFERROR(VLOOKUP(V3032, Fornecedores!A:C, 3, FALSE), "")</f>
        <v/>
      </c>
      <c r="X3032" s="105" t="str">
        <f>IFERROR(VLOOKUP(V3032, Fornecedores!A:E, 5, FALSE), "")</f>
        <v/>
      </c>
      <c r="Y3032" s="105" t="str">
        <f>IFERROR(VLOOKUP(V3032, Fornecedores!A:F, 6, FALSE), "")</f>
        <v/>
      </c>
      <c r="Z3032" s="101" t="str">
        <f>IF(H3032=0, "Pedido entregue!", "Pendente")</f>
        <v>Pendente</v>
      </c>
      <c r="AB3032" s="58" t="str">
        <f>IF(Z3032="Pedido Entregue!", IF(AA3032=1, "Retirado do Almoxarifado", IF(AA3032=2, "Material devolvido", "Aguardando retirada")), IF(Z3032="Pendente", "Entrega pendente", ""))</f>
        <v>Entrega pendente</v>
      </c>
      <c r="AC3032" s="18">
        <v>1</v>
      </c>
      <c r="AD3032" s="18">
        <f>AC3032/SUMIF($P:$P,P3032,$AC:$AC)</f>
        <v>1</v>
      </c>
      <c r="AE3032" s="18">
        <f>IF(R3032=0,0,AC3032/SUMIF($R:$R,R3032,$AC:$AC))</f>
        <v>0</v>
      </c>
      <c r="AF3032" s="18">
        <f>IF(R3032=0,1,0)</f>
        <v>1</v>
      </c>
      <c r="AH3032" t="str">
        <f>TEXT(J3032,"MMMM")</f>
        <v>junho</v>
      </c>
    </row>
    <row r="3033" spans="1:34" ht="12.75" hidden="1" customHeight="1" x14ac:dyDescent="0.25">
      <c r="A3033" s="90" t="str">
        <f>IF(C3033="Oficina Diversos","Oficina Geral",
IF(ISNUMBER(FIND("Estoque - Colhedoras",C3033)),"Colhedoras",IF(ISNUMBER(FIND("Caldeiraria",C3033)),"Caldeiraria",IF(ISNUMBER(FIND("Borracharia",C3033)),"Borracharia",IF(ISNUMBER(FIND("Lubrificação",C3033)),"Lubrificação",
IF(ISNUMBER(FIND("Estoque - Carregadeiras",C3033)),"Carregadeiras",IF(ISNUMBER(FIND("Estoque - Veic. Leves",C3033)),"Veic. Leves",
IF(ISNUMBER(FIND("Estoque - Caminhões",C3033)),"Caminhões",IF(ISNUMBER(FIND("Estoque - Transbordos",C3033)),"Transbordos",
IF(ISNUMBER(FIND("Estoque - Tratores",C3033)),"Tratores",
IF(ISNUMBER(FIND("Estoque - Máquinas pesadas",C3033)),"Máquinas pesadas",
IF(ISNUMBER(FIND("Estoque - Reboques",C3033)),"Reboques",
IF(C3033="Estoque","Estoque",
IF(AND(ISNUMBER(C3033),C3033&gt;1000,C3033&lt;2000),"Caminhões",
IF(AND(ISNUMBER(C3033),C3033&gt;2000,C3033&lt;3000),"Tratores",
IF(AND(ISNUMBER(C3033),C3033&gt;3000,C3033&lt;4000),"Carregadeiras",
IF(AND(ISNUMBER(C3033),C3033&gt;4000,C3033&lt;5000),"Máquinas pesadas",
IF(AND(ISNUMBER(C3033),C3033&gt;5000,C3033&lt;6000),"Colhedoras",
IF(AND(ISNUMBER(C3033),C3033&gt;7000,C3033&lt;8000),"Irrigação",
IF(AND(ISNUMBER(C3033),C3033&gt;8000,C3033&lt;9000),"Reboques",IF(AND(ISNUMBER(C3033),C3033&gt;0,C3033&lt;1000),"Veic. Leves","")))))))))))))))))))))</f>
        <v>Colhedoras</v>
      </c>
      <c r="C3033" s="113" t="s">
        <v>1090</v>
      </c>
      <c r="D3033" s="2">
        <v>92260</v>
      </c>
      <c r="E3033" s="3" t="s">
        <v>20349</v>
      </c>
      <c r="F3033" s="101" t="str">
        <f>IF(ISBLANK(K3033), "Apenas Solicitação", "Tem OC")</f>
        <v>Tem OC</v>
      </c>
      <c r="G3033" s="2">
        <v>3</v>
      </c>
      <c r="H3033" s="102">
        <f>G3033-I3033</f>
        <v>0</v>
      </c>
      <c r="I3033" s="103">
        <v>3</v>
      </c>
      <c r="J3033" s="4">
        <v>45824</v>
      </c>
      <c r="K3033" s="180">
        <v>45841</v>
      </c>
      <c r="L3033" s="3" t="s">
        <v>20151</v>
      </c>
      <c r="M3033" s="104" t="str">
        <f ca="1">IF(OR(N3033="", N3033=0), "", IF(N3033&gt;TODAY(), "No prazo", "Atrasado"))</f>
        <v>Atrasado</v>
      </c>
      <c r="N3033" s="104">
        <f>IFERROR(K3033 + VALUE(LEFT(L3033, FIND(" ", L3033) - 1)), "")</f>
        <v>45841</v>
      </c>
      <c r="O3033" s="105">
        <f>IF(_xlfn.DAYS(K3033,J3033)&lt;0, "Aguardando OC", _xlfn.DAYS(K3033,J3033))</f>
        <v>17</v>
      </c>
      <c r="P3033" s="14">
        <v>407688</v>
      </c>
      <c r="Q3033" s="12"/>
      <c r="R3033" s="14">
        <v>170266</v>
      </c>
      <c r="S3033" s="2">
        <v>221</v>
      </c>
      <c r="T3033" s="65" t="s">
        <v>1029</v>
      </c>
      <c r="U3033" s="21">
        <v>300</v>
      </c>
      <c r="V3033" s="2">
        <v>1388</v>
      </c>
      <c r="W3033" s="105" t="str">
        <f>IFERROR(VLOOKUP(V3033, Fornecedores!A:C, 3, FALSE), "")</f>
        <v xml:space="preserve">TELE TINTAS         </v>
      </c>
      <c r="X3033" s="105" t="str">
        <f>IFERROR(VLOOKUP(V3033, Fornecedores!A:E, 5, FALSE), "")</f>
        <v>João Pessoa</v>
      </c>
      <c r="Y3033" s="105" t="str">
        <f>IFERROR(VLOOKUP(V3033, Fornecedores!A:F, 6, FALSE), "")</f>
        <v>PB</v>
      </c>
      <c r="Z3033" s="101" t="str">
        <f>IF(H3033=0, "Pedido entregue!", "Pendente")</f>
        <v>Pedido entregue!</v>
      </c>
      <c r="AB3033" s="132" t="str">
        <f>IF(Z3033="Pedido Entregue!", IF(AA3033=1, "Retirado do Almoxarifado", IF(AA3033=2, "Material devolvido", "Aguardando retirada")), IF(Z3033="Pendente", "Entrega pendente", ""))</f>
        <v>Aguardando retirada</v>
      </c>
      <c r="AC3033" s="18">
        <v>1</v>
      </c>
      <c r="AD3033" s="18">
        <f>AC3033/SUMIF($P:$P,P3033,$AC:$AC)</f>
        <v>1</v>
      </c>
      <c r="AE3033" s="18">
        <f>IF(R3033=0,0,AC3033/SUMIF($R:$R,R3033,$AC:$AC))</f>
        <v>0.33333333333333331</v>
      </c>
      <c r="AF3033" s="18">
        <f>IF(R3033=0,1,0)</f>
        <v>0</v>
      </c>
      <c r="AH3033" t="str">
        <f>TEXT(J3033,"MMMM")</f>
        <v>junho</v>
      </c>
    </row>
    <row r="3034" spans="1:34" ht="12.75" hidden="1" customHeight="1" x14ac:dyDescent="0.25">
      <c r="A3034" s="90" t="str">
        <f>IF(C3034="Oficina Diversos","Oficina Geral",
IF(ISNUMBER(FIND("Estoque - Colhedoras",C3034)),"Colhedoras",IF(ISNUMBER(FIND("Caldeiraria",C3034)),"Caldeiraria",IF(ISNUMBER(FIND("Borracharia",C3034)),"Borracharia",IF(ISNUMBER(FIND("Lubrificação",C3034)),"Lubrificação",
IF(ISNUMBER(FIND("Estoque - Carregadeiras",C3034)),"Carregadeiras",IF(ISNUMBER(FIND("Estoque - Veic. Leves",C3034)),"Veic. Leves",
IF(ISNUMBER(FIND("Estoque - Caminhões",C3034)),"Caminhões",IF(ISNUMBER(FIND("Estoque - Transbordos",C3034)),"Transbordos",
IF(ISNUMBER(FIND("Estoque - Tratores",C3034)),"Tratores",
IF(ISNUMBER(FIND("Estoque - Máquinas pesadas",C3034)),"Máquinas pesadas",
IF(ISNUMBER(FIND("Estoque - Reboques",C3034)),"Reboques",
IF(C3034="Estoque","Estoque",
IF(AND(ISNUMBER(C3034),C3034&gt;1000,C3034&lt;2000),"Caminhões",
IF(AND(ISNUMBER(C3034),C3034&gt;2000,C3034&lt;3000),"Tratores",
IF(AND(ISNUMBER(C3034),C3034&gt;3000,C3034&lt;4000),"Carregadeiras",
IF(AND(ISNUMBER(C3034),C3034&gt;4000,C3034&lt;5000),"Máquinas pesadas",
IF(AND(ISNUMBER(C3034),C3034&gt;5000,C3034&lt;6000),"Colhedoras",
IF(AND(ISNUMBER(C3034),C3034&gt;7000,C3034&lt;8000),"Irrigação",
IF(AND(ISNUMBER(C3034),C3034&gt;8000,C3034&lt;9000),"Reboques",IF(AND(ISNUMBER(C3034),C3034&gt;0,C3034&lt;1000),"Veic. Leves","")))))))))))))))))))))</f>
        <v>Colhedoras</v>
      </c>
      <c r="C3034" s="113" t="s">
        <v>1090</v>
      </c>
      <c r="D3034" s="2">
        <v>92261</v>
      </c>
      <c r="E3034" s="3" t="s">
        <v>20350</v>
      </c>
      <c r="F3034" s="101" t="str">
        <f>IF(ISBLANK(K3034), "Apenas Solicitação", "Tem OC")</f>
        <v>Tem OC</v>
      </c>
      <c r="G3034" s="2">
        <v>1</v>
      </c>
      <c r="H3034" s="102">
        <f>G3034-I3034</f>
        <v>0</v>
      </c>
      <c r="I3034" s="103">
        <v>1</v>
      </c>
      <c r="J3034" s="4">
        <v>45814</v>
      </c>
      <c r="K3034" s="180">
        <v>45819</v>
      </c>
      <c r="L3034" s="3" t="s">
        <v>20158</v>
      </c>
      <c r="M3034" s="104" t="str">
        <f ca="1">IF(OR(N3034="", N3034=0), "", IF(N3034&gt;TODAY(), "No prazo", "Atrasado"))</f>
        <v>Atrasado</v>
      </c>
      <c r="N3034" s="104">
        <f>IFERROR(K3034 + VALUE(LEFT(L3034, FIND(" ", L3034) - 1)), "")</f>
        <v>45831</v>
      </c>
      <c r="O3034" s="105">
        <f>IF(_xlfn.DAYS(K3034,J3034)&lt;0, "Aguardando OC", _xlfn.DAYS(K3034,J3034))</f>
        <v>5</v>
      </c>
      <c r="P3034" s="14">
        <v>406271</v>
      </c>
      <c r="Q3034" s="12"/>
      <c r="R3034" s="14">
        <v>168996</v>
      </c>
      <c r="S3034" s="2">
        <v>221</v>
      </c>
      <c r="T3034" s="65" t="s">
        <v>1029</v>
      </c>
      <c r="U3034" s="21">
        <v>227.37</v>
      </c>
      <c r="V3034" s="2">
        <v>3238</v>
      </c>
      <c r="W3034" s="105" t="str">
        <f>IFERROR(VLOOKUP(V3034, Fornecedores!A:C, 3, FALSE), "")</f>
        <v xml:space="preserve">VENEZA              </v>
      </c>
      <c r="X3034" s="105" t="str">
        <f>IFERROR(VLOOKUP(V3034, Fornecedores!A:E, 5, FALSE), "")</f>
        <v>Bayeux</v>
      </c>
      <c r="Y3034" s="105" t="str">
        <f>IFERROR(VLOOKUP(V3034, Fornecedores!A:F, 6, FALSE), "")</f>
        <v>PB</v>
      </c>
      <c r="Z3034" s="101" t="str">
        <f>IF(H3034=0, "Pedido entregue!", "Pendente")</f>
        <v>Pedido entregue!</v>
      </c>
      <c r="AB3034" s="132" t="str">
        <f>IF(Z3034="Pedido Entregue!", IF(AA3034=1, "Retirado do Almoxarifado", IF(AA3034=2, "Material devolvido", "Aguardando retirada")), IF(Z3034="Pendente", "Entrega pendente", ""))</f>
        <v>Aguardando retirada</v>
      </c>
      <c r="AC3034" s="18">
        <v>1</v>
      </c>
      <c r="AD3034" s="18">
        <f>AC3034/SUMIF($P:$P,P3034,$AC:$AC)</f>
        <v>1</v>
      </c>
      <c r="AE3034" s="18">
        <f>IF(R3034=0,0,AC3034/SUMIF($R:$R,R3034,$AC:$AC))</f>
        <v>0.14285714285714285</v>
      </c>
      <c r="AF3034" s="18">
        <f>IF(R3034=0,1,0)</f>
        <v>0</v>
      </c>
      <c r="AH3034" t="str">
        <f>TEXT(J3034,"MMMM")</f>
        <v>junho</v>
      </c>
    </row>
    <row r="3035" spans="1:34" ht="12.75" customHeight="1" x14ac:dyDescent="0.25">
      <c r="A3035" s="90" t="str">
        <f>IF(C3035="Oficina Diversos","Oficina Geral",
IF(ISNUMBER(FIND("Estoque - Colhedoras",C3035)),"Colhedoras",IF(ISNUMBER(FIND("Caldeiraria",C3035)),"Caldeiraria",IF(ISNUMBER(FIND("Borracharia",C3035)),"Borracharia",IF(ISNUMBER(FIND("Lubrificação",C3035)),"Lubrificação",
IF(ISNUMBER(FIND("Estoque - Carregadeiras",C3035)),"Carregadeiras",IF(ISNUMBER(FIND("Estoque - Veic. Leves",C3035)),"Veic. Leves",
IF(ISNUMBER(FIND("Estoque - Caminhões",C3035)),"Caminhões",IF(ISNUMBER(FIND("Estoque - Transbordos",C3035)),"Transbordos",
IF(ISNUMBER(FIND("Estoque - Tratores",C3035)),"Tratores",
IF(ISNUMBER(FIND("Estoque - Máquinas pesadas",C3035)),"Máquinas pesadas",
IF(ISNUMBER(FIND("Estoque - Reboques",C3035)),"Reboques",
IF(C3035="Estoque","Estoque",
IF(AND(ISNUMBER(C3035),C3035&gt;1000,C3035&lt;2000),"Caminhões",
IF(AND(ISNUMBER(C3035),C3035&gt;2000,C3035&lt;3000),"Tratores",
IF(AND(ISNUMBER(C3035),C3035&gt;3000,C3035&lt;4000),"Carregadeiras",
IF(AND(ISNUMBER(C3035),C3035&gt;4000,C3035&lt;5000),"Máquinas pesadas",
IF(AND(ISNUMBER(C3035),C3035&gt;5000,C3035&lt;6000),"Colhedoras",
IF(AND(ISNUMBER(C3035),C3035&gt;7000,C3035&lt;8000),"Irrigação",
IF(AND(ISNUMBER(C3035),C3035&gt;8000,C3035&lt;9000),"Reboques",IF(AND(ISNUMBER(C3035),C3035&gt;0,C3035&lt;1000),"Veic. Leves","")))))))))))))))))))))</f>
        <v>Colhedoras</v>
      </c>
      <c r="C3035" s="113" t="s">
        <v>1090</v>
      </c>
      <c r="D3035" s="2">
        <v>92261</v>
      </c>
      <c r="E3035" s="3" t="s">
        <v>20350</v>
      </c>
      <c r="F3035" s="101" t="str">
        <f>IF(ISBLANK(K3035), "Apenas Solicitação", "Tem OC")</f>
        <v>Tem OC</v>
      </c>
      <c r="G3035" s="2">
        <v>2</v>
      </c>
      <c r="H3035" s="102">
        <f>G3035-I3035</f>
        <v>2</v>
      </c>
      <c r="I3035" s="103"/>
      <c r="J3035" s="4">
        <v>45824</v>
      </c>
      <c r="K3035" s="180">
        <v>45835</v>
      </c>
      <c r="L3035" s="3" t="s">
        <v>20152</v>
      </c>
      <c r="M3035" s="104" t="str">
        <f ca="1">IF(OR(N3035="", N3035=0), "", IF(N3035&gt;TODAY(), "No prazo", "Atrasado"))</f>
        <v>Atrasado</v>
      </c>
      <c r="N3035" s="104">
        <f>IFERROR(K3035 + VALUE(LEFT(L3035, FIND(" ", L3035) - 1)), "")</f>
        <v>45836</v>
      </c>
      <c r="O3035" s="105">
        <f>IF(_xlfn.DAYS(K3035,J3035)&lt;0, "Aguardando OC", _xlfn.DAYS(K3035,J3035))</f>
        <v>11</v>
      </c>
      <c r="P3035" s="14">
        <v>407691</v>
      </c>
      <c r="Q3035" s="12"/>
      <c r="R3035" s="14">
        <v>169742</v>
      </c>
      <c r="S3035" s="2">
        <v>221</v>
      </c>
      <c r="T3035" s="65" t="s">
        <v>1029</v>
      </c>
      <c r="U3035" s="21">
        <v>79.06</v>
      </c>
      <c r="V3035" s="2">
        <v>14644</v>
      </c>
      <c r="W3035" s="105" t="str">
        <f>IFERROR(VLOOKUP(V3035, Fornecedores!A:C, 3, FALSE), "")</f>
        <v xml:space="preserve">GEOMAQ </v>
      </c>
      <c r="X3035" s="105" t="str">
        <f>IFERROR(VLOOKUP(V3035, Fornecedores!A:E, 5, FALSE), "")</f>
        <v>São José do Rio Preto</v>
      </c>
      <c r="Y3035" s="105" t="str">
        <f>IFERROR(VLOOKUP(V3035, Fornecedores!A:F, 6, FALSE), "")</f>
        <v>SP</v>
      </c>
      <c r="Z3035" s="101" t="str">
        <f>IF(H3035=0, "Pedido entregue!", "Pendente")</f>
        <v>Pendente</v>
      </c>
      <c r="AB3035" s="132" t="str">
        <f>IF(Z3035="Pedido Entregue!", IF(AA3035=1, "Retirado do Almoxarifado", IF(AA3035=2, "Material devolvido", "Aguardando retirada")), IF(Z3035="Pendente", "Entrega pendente", ""))</f>
        <v>Entrega pendente</v>
      </c>
      <c r="AC3035" s="18">
        <v>1</v>
      </c>
      <c r="AD3035" s="18">
        <f>AC3035/SUMIF($P:$P,P3035,$AC:$AC)</f>
        <v>1</v>
      </c>
      <c r="AE3035" s="18">
        <f>IF(R3035=0,0,AC3035/SUMIF($R:$R,R3035,$AC:$AC))</f>
        <v>0.25</v>
      </c>
      <c r="AF3035" s="18">
        <f>IF(R3035=0,1,0)</f>
        <v>0</v>
      </c>
      <c r="AH3035" t="str">
        <f>TEXT(J3035,"MMMM")</f>
        <v>junho</v>
      </c>
    </row>
    <row r="3036" spans="1:34" ht="12.75" hidden="1" customHeight="1" x14ac:dyDescent="0.25">
      <c r="A3036" s="90" t="str">
        <f>IF(C3036="Oficina Diversos","Oficina Geral",
IF(ISNUMBER(FIND("Estoque - Colhedoras",C3036)),"Colhedoras",IF(ISNUMBER(FIND("Caldeiraria",C3036)),"Caldeiraria",IF(ISNUMBER(FIND("Borracharia",C3036)),"Borracharia",IF(ISNUMBER(FIND("Lubrificação",C3036)),"Lubrificação",
IF(ISNUMBER(FIND("Estoque - Carregadeiras",C3036)),"Carregadeiras",IF(ISNUMBER(FIND("Estoque - Veic. Leves",C3036)),"Veic. Leves",
IF(ISNUMBER(FIND("Estoque - Caminhões",C3036)),"Caminhões",IF(ISNUMBER(FIND("Estoque - Transbordos",C3036)),"Transbordos",
IF(ISNUMBER(FIND("Estoque - Tratores",C3036)),"Tratores",
IF(ISNUMBER(FIND("Estoque - Máquinas pesadas",C3036)),"Máquinas pesadas",
IF(ISNUMBER(FIND("Estoque - Reboques",C3036)),"Reboques",
IF(C3036="Estoque","Estoque",
IF(AND(ISNUMBER(C3036),C3036&gt;1000,C3036&lt;2000),"Caminhões",
IF(AND(ISNUMBER(C3036),C3036&gt;2000,C3036&lt;3000),"Tratores",
IF(AND(ISNUMBER(C3036),C3036&gt;3000,C3036&lt;4000),"Carregadeiras",
IF(AND(ISNUMBER(C3036),C3036&gt;4000,C3036&lt;5000),"Máquinas pesadas",
IF(AND(ISNUMBER(C3036),C3036&gt;5000,C3036&lt;6000),"Colhedoras",
IF(AND(ISNUMBER(C3036),C3036&gt;7000,C3036&lt;8000),"Irrigação",
IF(AND(ISNUMBER(C3036),C3036&gt;8000,C3036&lt;9000),"Reboques",IF(AND(ISNUMBER(C3036),C3036&gt;0,C3036&lt;1000),"Veic. Leves","")))))))))))))))))))))</f>
        <v>Colhedoras</v>
      </c>
      <c r="C3036" s="126" t="s">
        <v>20246</v>
      </c>
      <c r="D3036" s="2">
        <v>92262</v>
      </c>
      <c r="E3036" s="3" t="s">
        <v>20351</v>
      </c>
      <c r="F3036" s="101" t="str">
        <f>IF(ISBLANK(K3036), "Apenas Solicitação", "Tem OC")</f>
        <v>Tem OC</v>
      </c>
      <c r="G3036" s="2">
        <v>2</v>
      </c>
      <c r="H3036" s="102">
        <f>G3036-I3036</f>
        <v>0</v>
      </c>
      <c r="I3036" s="103">
        <v>2</v>
      </c>
      <c r="J3036" s="4">
        <v>45814</v>
      </c>
      <c r="K3036" s="180">
        <v>45819</v>
      </c>
      <c r="L3036" s="3" t="s">
        <v>20158</v>
      </c>
      <c r="M3036" s="104" t="str">
        <f ca="1">IF(OR(N3036="", N3036=0), "", IF(N3036&gt;TODAY(), "No prazo", "Atrasado"))</f>
        <v>Atrasado</v>
      </c>
      <c r="N3036" s="104">
        <f>IFERROR(K3036 + VALUE(LEFT(L3036, FIND(" ", L3036) - 1)), "")</f>
        <v>45831</v>
      </c>
      <c r="O3036" s="105">
        <f>IF(_xlfn.DAYS(K3036,J3036)&lt;0, "Aguardando OC", _xlfn.DAYS(K3036,J3036))</f>
        <v>5</v>
      </c>
      <c r="P3036" s="14">
        <v>406272</v>
      </c>
      <c r="Q3036" s="12"/>
      <c r="R3036" s="14">
        <v>168996</v>
      </c>
      <c r="S3036" s="2">
        <v>221</v>
      </c>
      <c r="T3036" s="65" t="s">
        <v>1029</v>
      </c>
      <c r="U3036" s="21">
        <v>244.3</v>
      </c>
      <c r="V3036" s="2">
        <v>3238</v>
      </c>
      <c r="W3036" s="105" t="str">
        <f>IFERROR(VLOOKUP(V3036, Fornecedores!A:C, 3, FALSE), "")</f>
        <v xml:space="preserve">VENEZA              </v>
      </c>
      <c r="X3036" s="105" t="str">
        <f>IFERROR(VLOOKUP(V3036, Fornecedores!A:E, 5, FALSE), "")</f>
        <v>Bayeux</v>
      </c>
      <c r="Y3036" s="105" t="str">
        <f>IFERROR(VLOOKUP(V3036, Fornecedores!A:F, 6, FALSE), "")</f>
        <v>PB</v>
      </c>
      <c r="Z3036" s="101" t="str">
        <f>IF(H3036=0, "Pedido entregue!", "Pendente")</f>
        <v>Pedido entregue!</v>
      </c>
      <c r="AB3036" s="132" t="str">
        <f>IF(Z3036="Pedido Entregue!", IF(AA3036=1, "Retirado do Almoxarifado", IF(AA3036=2, "Material devolvido", "Aguardando retirada")), IF(Z3036="Pendente", "Entrega pendente", ""))</f>
        <v>Aguardando retirada</v>
      </c>
      <c r="AC3036" s="18">
        <v>1</v>
      </c>
      <c r="AD3036" s="18">
        <f>AC3036/SUMIF($P:$P,P3036,$AC:$AC)</f>
        <v>1</v>
      </c>
      <c r="AE3036" s="18">
        <f>IF(R3036=0,0,AC3036/SUMIF($R:$R,R3036,$AC:$AC))</f>
        <v>0.14285714285714285</v>
      </c>
      <c r="AF3036" s="18">
        <f>IF(R3036=0,1,0)</f>
        <v>0</v>
      </c>
      <c r="AH3036" t="str">
        <f>TEXT(J3036,"MMMM")</f>
        <v>junho</v>
      </c>
    </row>
    <row r="3037" spans="1:34" ht="12.75" customHeight="1" x14ac:dyDescent="0.25">
      <c r="A3037" s="90" t="str">
        <f>IF(C3037="Oficina Diversos","Oficina Geral",
IF(ISNUMBER(FIND("Estoque - Colhedoras",C3037)),"Colhedoras",IF(ISNUMBER(FIND("Caldeiraria",C3037)),"Caldeiraria",IF(ISNUMBER(FIND("Borracharia",C3037)),"Borracharia",IF(ISNUMBER(FIND("Lubrificação",C3037)),"Lubrificação",
IF(ISNUMBER(FIND("Estoque - Carregadeiras",C3037)),"Carregadeiras",IF(ISNUMBER(FIND("Estoque - Veic. Leves",C3037)),"Veic. Leves",
IF(ISNUMBER(FIND("Estoque - Caminhões",C3037)),"Caminhões",IF(ISNUMBER(FIND("Estoque - Transbordos",C3037)),"Transbordos",
IF(ISNUMBER(FIND("Estoque - Tratores",C3037)),"Tratores",
IF(ISNUMBER(FIND("Estoque - Máquinas pesadas",C3037)),"Máquinas pesadas",
IF(ISNUMBER(FIND("Estoque - Reboques",C3037)),"Reboques",
IF(C3037="Estoque","Estoque",
IF(AND(ISNUMBER(C3037),C3037&gt;1000,C3037&lt;2000),"Caminhões",
IF(AND(ISNUMBER(C3037),C3037&gt;2000,C3037&lt;3000),"Tratores",
IF(AND(ISNUMBER(C3037),C3037&gt;3000,C3037&lt;4000),"Carregadeiras",
IF(AND(ISNUMBER(C3037),C3037&gt;4000,C3037&lt;5000),"Máquinas pesadas",
IF(AND(ISNUMBER(C3037),C3037&gt;5000,C3037&lt;6000),"Colhedoras",
IF(AND(ISNUMBER(C3037),C3037&gt;7000,C3037&lt;8000),"Irrigação",
IF(AND(ISNUMBER(C3037),C3037&gt;8000,C3037&lt;9000),"Reboques",IF(AND(ISNUMBER(C3037),C3037&gt;0,C3037&lt;1000),"Veic. Leves","")))))))))))))))))))))</f>
        <v>Colhedoras</v>
      </c>
      <c r="C3037" s="171" t="s">
        <v>1090</v>
      </c>
      <c r="D3037" s="170">
        <v>92262</v>
      </c>
      <c r="E3037" s="173" t="s">
        <v>20351</v>
      </c>
      <c r="F3037" s="101" t="str">
        <f>IF(ISBLANK(K3037), "Apenas Solicitação", "Tem OC")</f>
        <v>Tem OC</v>
      </c>
      <c r="G3037" s="170">
        <v>4</v>
      </c>
      <c r="H3037" s="102">
        <f>G3037-I3037</f>
        <v>4</v>
      </c>
      <c r="I3037" s="103"/>
      <c r="J3037" s="174">
        <v>45824</v>
      </c>
      <c r="K3037" s="181">
        <v>45835</v>
      </c>
      <c r="L3037" s="173" t="s">
        <v>20152</v>
      </c>
      <c r="M3037" s="104" t="str">
        <f ca="1">IF(OR(N3037="", N3037=0), "", IF(N3037&gt;TODAY(), "No prazo", "Atrasado"))</f>
        <v>Atrasado</v>
      </c>
      <c r="N3037" s="104">
        <f>IFERROR(K3037 + VALUE(LEFT(L3037, FIND(" ", L3037) - 1)), "")</f>
        <v>45836</v>
      </c>
      <c r="O3037" s="105">
        <f>IF(_xlfn.DAYS(K3037,J3037)&lt;0, "Aguardando OC", _xlfn.DAYS(K3037,J3037))</f>
        <v>11</v>
      </c>
      <c r="P3037" s="201">
        <v>407692</v>
      </c>
      <c r="Q3037" s="12"/>
      <c r="R3037" s="201">
        <v>169742</v>
      </c>
      <c r="S3037" s="2">
        <v>221</v>
      </c>
      <c r="T3037" s="65" t="s">
        <v>1029</v>
      </c>
      <c r="U3037" s="170">
        <v>122.15</v>
      </c>
      <c r="V3037" s="170">
        <v>14644</v>
      </c>
      <c r="W3037" s="105" t="str">
        <f>IFERROR(VLOOKUP(V3037, Fornecedores!A:C, 3, FALSE), "")</f>
        <v xml:space="preserve">GEOMAQ </v>
      </c>
      <c r="X3037" s="105" t="str">
        <f>IFERROR(VLOOKUP(V3037, Fornecedores!A:E, 5, FALSE), "")</f>
        <v>São José do Rio Preto</v>
      </c>
      <c r="Y3037" s="105" t="str">
        <f>IFERROR(VLOOKUP(V3037, Fornecedores!A:F, 6, FALSE), "")</f>
        <v>SP</v>
      </c>
      <c r="Z3037" s="101" t="str">
        <f>IF(H3037=0, "Pedido entregue!", "Pendente")</f>
        <v>Pendente</v>
      </c>
      <c r="AB3037" s="132" t="str">
        <f>IF(Z3037="Pedido Entregue!", IF(AA3037=1, "Retirado do Almoxarifado", IF(AA3037=2, "Material devolvido", "Aguardando retirada")), IF(Z3037="Pendente", "Entrega pendente", ""))</f>
        <v>Entrega pendente</v>
      </c>
      <c r="AC3037" s="18">
        <v>1</v>
      </c>
      <c r="AD3037" s="18">
        <f>AC3037/SUMIF($P:$P,P3037,$AC:$AC)</f>
        <v>1</v>
      </c>
      <c r="AE3037" s="18">
        <f>IF(R3037=0,0,AC3037/SUMIF($R:$R,R3037,$AC:$AC))</f>
        <v>0.25</v>
      </c>
      <c r="AF3037" s="18">
        <f>IF(R3037=0,1,0)</f>
        <v>0</v>
      </c>
      <c r="AH3037" t="str">
        <f>TEXT(J3037,"MMMM")</f>
        <v>junho</v>
      </c>
    </row>
    <row r="3038" spans="1:34" ht="12.75" hidden="1" customHeight="1" x14ac:dyDescent="0.25">
      <c r="A3038" s="90" t="str">
        <f>IF(C3038="Oficina Diversos","Oficina Geral",
IF(ISNUMBER(FIND("Estoque - Colhedoras",C3038)),"Colhedoras",IF(ISNUMBER(FIND("Caldeiraria",C3038)),"Caldeiraria",IF(ISNUMBER(FIND("Borracharia",C3038)),"Borracharia",IF(ISNUMBER(FIND("Lubrificação",C3038)),"Lubrificação",
IF(ISNUMBER(FIND("Estoque - Carregadeiras",C3038)),"Carregadeiras",IF(ISNUMBER(FIND("Estoque - Veic. Leves",C3038)),"Veic. Leves",
IF(ISNUMBER(FIND("Estoque - Caminhões",C3038)),"Caminhões",IF(ISNUMBER(FIND("Estoque - Transbordos",C3038)),"Transbordos",
IF(ISNUMBER(FIND("Estoque - Tratores",C3038)),"Tratores",
IF(ISNUMBER(FIND("Estoque - Máquinas pesadas",C3038)),"Máquinas pesadas",
IF(ISNUMBER(FIND("Estoque - Reboques",C3038)),"Reboques",
IF(C3038="Estoque","Estoque",
IF(AND(ISNUMBER(C3038),C3038&gt;1000,C3038&lt;2000),"Caminhões",
IF(AND(ISNUMBER(C3038),C3038&gt;2000,C3038&lt;3000),"Tratores",
IF(AND(ISNUMBER(C3038),C3038&gt;3000,C3038&lt;4000),"Carregadeiras",
IF(AND(ISNUMBER(C3038),C3038&gt;4000,C3038&lt;5000),"Máquinas pesadas",
IF(AND(ISNUMBER(C3038),C3038&gt;5000,C3038&lt;6000),"Colhedoras",
IF(AND(ISNUMBER(C3038),C3038&gt;7000,C3038&lt;8000),"Irrigação",
IF(AND(ISNUMBER(C3038),C3038&gt;8000,C3038&lt;9000),"Reboques",IF(AND(ISNUMBER(C3038),C3038&gt;0,C3038&lt;1000),"Veic. Leves","")))))))))))))))))))))</f>
        <v>Colhedoras</v>
      </c>
      <c r="C3038" s="126" t="s">
        <v>20246</v>
      </c>
      <c r="D3038" s="2">
        <v>92264</v>
      </c>
      <c r="E3038" s="3" t="s">
        <v>20352</v>
      </c>
      <c r="F3038" s="101" t="str">
        <f>IF(ISBLANK(K3038), "Apenas Solicitação", "Tem OC")</f>
        <v>Tem OC</v>
      </c>
      <c r="G3038" s="2">
        <v>1</v>
      </c>
      <c r="H3038" s="102">
        <f>G3038-I3038</f>
        <v>0</v>
      </c>
      <c r="I3038" s="103">
        <v>1</v>
      </c>
      <c r="J3038" s="4">
        <v>45814</v>
      </c>
      <c r="K3038" s="180">
        <v>45819</v>
      </c>
      <c r="L3038" s="3" t="s">
        <v>20155</v>
      </c>
      <c r="M3038" s="104" t="str">
        <f ca="1">IF(OR(N3038="", N3038=0), "", IF(N3038&gt;TODAY(), "No prazo", "Atrasado"))</f>
        <v>Atrasado</v>
      </c>
      <c r="N3038" s="104">
        <f>IFERROR(K3038 + VALUE(LEFT(L3038, FIND(" ", L3038) - 1)), "")</f>
        <v>45820</v>
      </c>
      <c r="O3038" s="105">
        <f>IF(_xlfn.DAYS(K3038,J3038)&lt;0, "Aguardando OC", _xlfn.DAYS(K3038,J3038))</f>
        <v>5</v>
      </c>
      <c r="P3038" s="14">
        <v>406274</v>
      </c>
      <c r="Q3038" s="12"/>
      <c r="R3038" s="14">
        <v>168996</v>
      </c>
      <c r="S3038" s="2">
        <v>221</v>
      </c>
      <c r="T3038" s="65" t="s">
        <v>1029</v>
      </c>
      <c r="U3038" s="21">
        <v>238.9</v>
      </c>
      <c r="V3038" s="2">
        <v>3238</v>
      </c>
      <c r="W3038" s="105" t="str">
        <f>IFERROR(VLOOKUP(V3038, Fornecedores!A:C, 3, FALSE), "")</f>
        <v xml:space="preserve">VENEZA              </v>
      </c>
      <c r="X3038" s="105" t="str">
        <f>IFERROR(VLOOKUP(V3038, Fornecedores!A:E, 5, FALSE), "")</f>
        <v>Bayeux</v>
      </c>
      <c r="Y3038" s="105" t="str">
        <f>IFERROR(VLOOKUP(V3038, Fornecedores!A:F, 6, FALSE), "")</f>
        <v>PB</v>
      </c>
      <c r="Z3038" s="101" t="str">
        <f>IF(H3038=0, "Pedido entregue!", "Pendente")</f>
        <v>Pedido entregue!</v>
      </c>
      <c r="AB3038" s="132" t="str">
        <f>IF(Z3038="Pedido Entregue!", IF(AA3038=1, "Retirado do Almoxarifado", IF(AA3038=2, "Material devolvido", "Aguardando retirada")), IF(Z3038="Pendente", "Entrega pendente", ""))</f>
        <v>Aguardando retirada</v>
      </c>
      <c r="AC3038" s="18">
        <v>1</v>
      </c>
      <c r="AD3038" s="18">
        <f>AC3038/SUMIF($P:$P,P3038,$AC:$AC)</f>
        <v>1</v>
      </c>
      <c r="AE3038" s="18">
        <f>IF(R3038=0,0,AC3038/SUMIF($R:$R,R3038,$AC:$AC))</f>
        <v>0.14285714285714285</v>
      </c>
      <c r="AF3038" s="18">
        <f>IF(R3038=0,1,0)</f>
        <v>0</v>
      </c>
      <c r="AH3038" t="str">
        <f>TEXT(J3038,"MMMM")</f>
        <v>junho</v>
      </c>
    </row>
    <row r="3039" spans="1:34" ht="12.75" customHeight="1" x14ac:dyDescent="0.25">
      <c r="A3039" s="90" t="str">
        <f>IF(C3039="Oficina Diversos","Oficina Geral",
IF(ISNUMBER(FIND("Estoque - Colhedoras",C3039)),"Colhedoras",IF(ISNUMBER(FIND("Caldeiraria",C3039)),"Caldeiraria",IF(ISNUMBER(FIND("Borracharia",C3039)),"Borracharia",IF(ISNUMBER(FIND("Lubrificação",C3039)),"Lubrificação",
IF(ISNUMBER(FIND("Estoque - Carregadeiras",C3039)),"Carregadeiras",IF(ISNUMBER(FIND("Estoque - Veic. Leves",C3039)),"Veic. Leves",
IF(ISNUMBER(FIND("Estoque - Caminhões",C3039)),"Caminhões",IF(ISNUMBER(FIND("Estoque - Transbordos",C3039)),"Transbordos",
IF(ISNUMBER(FIND("Estoque - Tratores",C3039)),"Tratores",
IF(ISNUMBER(FIND("Estoque - Máquinas pesadas",C3039)),"Máquinas pesadas",
IF(ISNUMBER(FIND("Estoque - Reboques",C3039)),"Reboques",
IF(C3039="Estoque","Estoque",
IF(AND(ISNUMBER(C3039),C3039&gt;1000,C3039&lt;2000),"Caminhões",
IF(AND(ISNUMBER(C3039),C3039&gt;2000,C3039&lt;3000),"Tratores",
IF(AND(ISNUMBER(C3039),C3039&gt;3000,C3039&lt;4000),"Carregadeiras",
IF(AND(ISNUMBER(C3039),C3039&gt;4000,C3039&lt;5000),"Máquinas pesadas",
IF(AND(ISNUMBER(C3039),C3039&gt;5000,C3039&lt;6000),"Colhedoras",
IF(AND(ISNUMBER(C3039),C3039&gt;7000,C3039&lt;8000),"Irrigação",
IF(AND(ISNUMBER(C3039),C3039&gt;8000,C3039&lt;9000),"Reboques",IF(AND(ISNUMBER(C3039),C3039&gt;0,C3039&lt;1000),"Veic. Leves","")))))))))))))))))))))</f>
        <v>Colhedoras</v>
      </c>
      <c r="C3039" s="113" t="s">
        <v>1090</v>
      </c>
      <c r="D3039" s="113">
        <v>92264</v>
      </c>
      <c r="E3039" s="105" t="s">
        <v>20352</v>
      </c>
      <c r="F3039" s="101" t="str">
        <f>IF(ISBLANK(K3039), "Apenas Solicitação", "Tem OC")</f>
        <v>Tem OC</v>
      </c>
      <c r="G3039" s="2">
        <v>2</v>
      </c>
      <c r="H3039" s="102">
        <f>G3039-I3039</f>
        <v>2</v>
      </c>
      <c r="I3039" s="103"/>
      <c r="J3039" s="4">
        <v>45824</v>
      </c>
      <c r="K3039" s="180">
        <v>45835</v>
      </c>
      <c r="L3039" s="3" t="s">
        <v>20152</v>
      </c>
      <c r="M3039" s="104" t="str">
        <f ca="1">IF(OR(N3039="", N3039=0), "", IF(N3039&gt;TODAY(), "No prazo", "Atrasado"))</f>
        <v>Atrasado</v>
      </c>
      <c r="N3039" s="104">
        <f>IFERROR(K3039 + VALUE(LEFT(L3039, FIND(" ", L3039) - 1)), "")</f>
        <v>45836</v>
      </c>
      <c r="O3039" s="105">
        <f>IF(_xlfn.DAYS(K3039,J3039)&lt;0, "Aguardando OC", _xlfn.DAYS(K3039,J3039))</f>
        <v>11</v>
      </c>
      <c r="P3039" s="14">
        <v>407694</v>
      </c>
      <c r="Q3039" s="12"/>
      <c r="R3039" s="14">
        <v>169742</v>
      </c>
      <c r="S3039" s="2">
        <v>221</v>
      </c>
      <c r="T3039" s="65" t="s">
        <v>1029</v>
      </c>
      <c r="U3039" s="21">
        <v>82.48</v>
      </c>
      <c r="V3039" s="2">
        <v>14644</v>
      </c>
      <c r="W3039" s="105" t="str">
        <f>IFERROR(VLOOKUP(V3039, Fornecedores!A:C, 3, FALSE), "")</f>
        <v xml:space="preserve">GEOMAQ </v>
      </c>
      <c r="X3039" s="105" t="str">
        <f>IFERROR(VLOOKUP(V3039, Fornecedores!A:E, 5, FALSE), "")</f>
        <v>São José do Rio Preto</v>
      </c>
      <c r="Y3039" s="105" t="str">
        <f>IFERROR(VLOOKUP(V3039, Fornecedores!A:F, 6, FALSE), "")</f>
        <v>SP</v>
      </c>
      <c r="Z3039" s="101" t="str">
        <f>IF(H3039=0, "Pedido entregue!", "Pendente")</f>
        <v>Pendente</v>
      </c>
      <c r="AB3039" s="132" t="str">
        <f>IF(Z3039="Pedido Entregue!", IF(AA3039=1, "Retirado do Almoxarifado", IF(AA3039=2, "Material devolvido", "Aguardando retirada")), IF(Z3039="Pendente", "Entrega pendente", ""))</f>
        <v>Entrega pendente</v>
      </c>
      <c r="AC3039" s="18"/>
      <c r="AD3039" s="18" t="e">
        <f>AC3039/SUMIF($P:$P,P3039,$AC:$AC)</f>
        <v>#DIV/0!</v>
      </c>
      <c r="AE3039" s="18">
        <f>IF(R3039=0,0,AC3039/SUMIF($R:$R,R3039,$AC:$AC))</f>
        <v>0</v>
      </c>
      <c r="AF3039" s="18">
        <f>IF(R3039=0,1,0)</f>
        <v>0</v>
      </c>
      <c r="AH3039" t="str">
        <f>TEXT(J3039,"MMMM")</f>
        <v>junho</v>
      </c>
    </row>
    <row r="3040" spans="1:34" ht="12.75" customHeight="1" x14ac:dyDescent="0.25">
      <c r="A3040" s="90" t="str">
        <f>IF(C3040="Oficina Diversos","Oficina Geral",
IF(ISNUMBER(FIND("Estoque - Colhedoras",C3040)),"Colhedoras",IF(ISNUMBER(FIND("Caldeiraria",C3040)),"Caldeiraria",IF(ISNUMBER(FIND("Borracharia",C3040)),"Borracharia",IF(ISNUMBER(FIND("Lubrificação",C3040)),"Lubrificação",
IF(ISNUMBER(FIND("Estoque - Carregadeiras",C3040)),"Carregadeiras",IF(ISNUMBER(FIND("Estoque - Veic. Leves",C3040)),"Veic. Leves",
IF(ISNUMBER(FIND("Estoque - Caminhões",C3040)),"Caminhões",IF(ISNUMBER(FIND("Estoque - Transbordos",C3040)),"Transbordos",
IF(ISNUMBER(FIND("Estoque - Tratores",C3040)),"Tratores",
IF(ISNUMBER(FIND("Estoque - Máquinas pesadas",C3040)),"Máquinas pesadas",
IF(ISNUMBER(FIND("Estoque - Reboques",C3040)),"Reboques",
IF(C3040="Estoque","Estoque",
IF(AND(ISNUMBER(C3040),C3040&gt;1000,C3040&lt;2000),"Caminhões",
IF(AND(ISNUMBER(C3040),C3040&gt;2000,C3040&lt;3000),"Tratores",
IF(AND(ISNUMBER(C3040),C3040&gt;3000,C3040&lt;4000),"Carregadeiras",
IF(AND(ISNUMBER(C3040),C3040&gt;4000,C3040&lt;5000),"Máquinas pesadas",
IF(AND(ISNUMBER(C3040),C3040&gt;5000,C3040&lt;6000),"Colhedoras",
IF(AND(ISNUMBER(C3040),C3040&gt;7000,C3040&lt;8000),"Irrigação",
IF(AND(ISNUMBER(C3040),C3040&gt;8000,C3040&lt;9000),"Reboques",IF(AND(ISNUMBER(C3040),C3040&gt;0,C3040&lt;1000),"Veic. Leves","")))))))))))))))))))))</f>
        <v>Colhedoras</v>
      </c>
      <c r="C3040" s="113">
        <v>5005</v>
      </c>
      <c r="D3040" s="2">
        <v>92265</v>
      </c>
      <c r="E3040" s="3" t="s">
        <v>20353</v>
      </c>
      <c r="F3040" s="101" t="str">
        <f>IF(ISBLANK(K3040), "Apenas Solicitação", "Tem OC")</f>
        <v>Tem OC</v>
      </c>
      <c r="G3040" s="2">
        <v>4</v>
      </c>
      <c r="H3040" s="102">
        <f>G3040-I3040</f>
        <v>4</v>
      </c>
      <c r="I3040" s="103"/>
      <c r="J3040" s="4">
        <v>45814</v>
      </c>
      <c r="K3040" s="180">
        <v>45819</v>
      </c>
      <c r="L3040" s="3" t="s">
        <v>20165</v>
      </c>
      <c r="M3040" s="104" t="str">
        <f ca="1">IF(OR(N3040="", N3040=0), "", IF(N3040&gt;TODAY(), "No prazo", "Atrasado"))</f>
        <v>Atrasado</v>
      </c>
      <c r="N3040" s="104">
        <f>IFERROR(K3040 + VALUE(LEFT(L3040, FIND(" ", L3040) - 1)), "")</f>
        <v>45821</v>
      </c>
      <c r="O3040" s="105">
        <f>IF(_xlfn.DAYS(K3040,J3040)&lt;0, "Aguardando OC", _xlfn.DAYS(K3040,J3040))</f>
        <v>5</v>
      </c>
      <c r="P3040" s="14">
        <v>406276</v>
      </c>
      <c r="Q3040" s="12"/>
      <c r="R3040" s="14">
        <v>168997</v>
      </c>
      <c r="S3040" s="2">
        <v>221</v>
      </c>
      <c r="T3040" s="65" t="s">
        <v>1029</v>
      </c>
      <c r="U3040" s="21">
        <v>754.68</v>
      </c>
      <c r="V3040" s="2">
        <v>12397</v>
      </c>
      <c r="W3040" s="105" t="str">
        <f>IFERROR(VLOOKUP(V3040, Fornecedores!A:C, 3, FALSE), "")</f>
        <v xml:space="preserve">UNIMIL INDÚSTRIA </v>
      </c>
      <c r="X3040" s="105" t="str">
        <f>IFERROR(VLOOKUP(V3040, Fornecedores!A:E, 5, FALSE), "")</f>
        <v>Piracicaba</v>
      </c>
      <c r="Y3040" s="105" t="str">
        <f>IFERROR(VLOOKUP(V3040, Fornecedores!A:F, 6, FALSE), "")</f>
        <v>SP</v>
      </c>
      <c r="Z3040" s="101" t="str">
        <f>IF(H3040=0, "Pedido entregue!", "Pendente")</f>
        <v>Pendente</v>
      </c>
      <c r="AB3040" s="132" t="str">
        <f>IF(Z3040="Pedido Entregue!", IF(AA3040=1, "Retirado do Almoxarifado", IF(AA3040=2, "Material devolvido", "Aguardando retirada")), IF(Z3040="Pendente", "Entrega pendente", ""))</f>
        <v>Entrega pendente</v>
      </c>
      <c r="AC3040" s="18">
        <v>1</v>
      </c>
      <c r="AD3040" s="18">
        <f>AC3040/SUMIF($P:$P,P3040,$AC:$AC)</f>
        <v>1</v>
      </c>
      <c r="AE3040" s="18">
        <f>IF(R3040=0,0,AC3040/SUMIF($R:$R,R3040,$AC:$AC))</f>
        <v>0.5</v>
      </c>
      <c r="AF3040" s="18">
        <f>IF(R3040=0,1,0)</f>
        <v>0</v>
      </c>
      <c r="AH3040" t="str">
        <f>TEXT(J3040,"MMMM")</f>
        <v>junho</v>
      </c>
    </row>
    <row r="3041" spans="1:34" ht="12.75" hidden="1" customHeight="1" x14ac:dyDescent="0.25">
      <c r="A3041" s="90" t="str">
        <f>IF(C3041="Oficina Diversos","Oficina Geral",
IF(ISNUMBER(FIND("Estoque - Colhedoras",C3041)),"Colhedoras",IF(ISNUMBER(FIND("Caldeiraria",C3041)),"Caldeiraria",IF(ISNUMBER(FIND("Borracharia",C3041)),"Borracharia",IF(ISNUMBER(FIND("Lubrificação",C3041)),"Lubrificação",
IF(ISNUMBER(FIND("Estoque - Carregadeiras",C3041)),"Carregadeiras",IF(ISNUMBER(FIND("Estoque - Veic. Leves",C3041)),"Veic. Leves",
IF(ISNUMBER(FIND("Estoque - Caminhões",C3041)),"Caminhões",IF(ISNUMBER(FIND("Estoque - Transbordos",C3041)),"Transbordos",
IF(ISNUMBER(FIND("Estoque - Tratores",C3041)),"Tratores",
IF(ISNUMBER(FIND("Estoque - Máquinas pesadas",C3041)),"Máquinas pesadas",
IF(ISNUMBER(FIND("Estoque - Reboques",C3041)),"Reboques",
IF(C3041="Estoque","Estoque",
IF(AND(ISNUMBER(C3041),C3041&gt;1000,C3041&lt;2000),"Caminhões",
IF(AND(ISNUMBER(C3041),C3041&gt;2000,C3041&lt;3000),"Tratores",
IF(AND(ISNUMBER(C3041),C3041&gt;3000,C3041&lt;4000),"Carregadeiras",
IF(AND(ISNUMBER(C3041),C3041&gt;4000,C3041&lt;5000),"Máquinas pesadas",
IF(AND(ISNUMBER(C3041),C3041&gt;5000,C3041&lt;6000),"Colhedoras",
IF(AND(ISNUMBER(C3041),C3041&gt;7000,C3041&lt;8000),"Irrigação",
IF(AND(ISNUMBER(C3041),C3041&gt;8000,C3041&lt;9000),"Reboques",IF(AND(ISNUMBER(C3041),C3041&gt;0,C3041&lt;1000),"Veic. Leves","")))))))))))))))))))))</f>
        <v>Colhedoras</v>
      </c>
      <c r="C3041" s="113">
        <v>5005</v>
      </c>
      <c r="D3041" s="2">
        <v>92266</v>
      </c>
      <c r="E3041" s="3" t="s">
        <v>20354</v>
      </c>
      <c r="F3041" s="101" t="str">
        <f>IF(ISBLANK(K3041), "Apenas Solicitação", "Tem OC")</f>
        <v>Tem OC</v>
      </c>
      <c r="G3041" s="2">
        <v>6</v>
      </c>
      <c r="H3041" s="102">
        <f>G3041-I3041</f>
        <v>0</v>
      </c>
      <c r="I3041" s="103">
        <v>6</v>
      </c>
      <c r="J3041" s="4">
        <v>45814</v>
      </c>
      <c r="K3041" s="180">
        <v>45819</v>
      </c>
      <c r="L3041" s="3" t="s">
        <v>20153</v>
      </c>
      <c r="M3041" s="104" t="str">
        <f ca="1">IF(OR(N3041="", N3041=0), "", IF(N3041&gt;TODAY(), "No prazo", "Atrasado"))</f>
        <v>Atrasado</v>
      </c>
      <c r="N3041" s="104">
        <f>IFERROR(K3041 + VALUE(LEFT(L3041, FIND(" ", L3041) - 1)), "")</f>
        <v>45821</v>
      </c>
      <c r="O3041" s="105">
        <f>IF(_xlfn.DAYS(K3041,J3041)&lt;0, "Aguardando OC", _xlfn.DAYS(K3041,J3041))</f>
        <v>5</v>
      </c>
      <c r="P3041" s="14">
        <v>406277</v>
      </c>
      <c r="Q3041" s="12"/>
      <c r="R3041" s="14">
        <v>168997</v>
      </c>
      <c r="S3041" s="2">
        <v>221</v>
      </c>
      <c r="T3041" s="65" t="s">
        <v>1029</v>
      </c>
      <c r="U3041" s="21">
        <v>1064.4000000000001</v>
      </c>
      <c r="V3041" s="2">
        <v>12397</v>
      </c>
      <c r="W3041" s="105" t="str">
        <f>IFERROR(VLOOKUP(V3041, Fornecedores!A:C, 3, FALSE), "")</f>
        <v xml:space="preserve">UNIMIL INDÚSTRIA </v>
      </c>
      <c r="X3041" s="105" t="str">
        <f>IFERROR(VLOOKUP(V3041, Fornecedores!A:E, 5, FALSE), "")</f>
        <v>Piracicaba</v>
      </c>
      <c r="Y3041" s="105" t="str">
        <f>IFERROR(VLOOKUP(V3041, Fornecedores!A:F, 6, FALSE), "")</f>
        <v>SP</v>
      </c>
      <c r="Z3041" s="101" t="str">
        <f>IF(H3041=0, "Pedido entregue!", "Pendente")</f>
        <v>Pedido entregue!</v>
      </c>
      <c r="AB3041" s="132" t="str">
        <f>IF(Z3041="Pedido Entregue!", IF(AA3041=1, "Retirado do Almoxarifado", IF(AA3041=2, "Material devolvido", "Aguardando retirada")), IF(Z3041="Pendente", "Entrega pendente", ""))</f>
        <v>Aguardando retirada</v>
      </c>
      <c r="AC3041" s="18">
        <v>1</v>
      </c>
      <c r="AD3041" s="18">
        <f>AC3041/SUMIF($P:$P,P3041,$AC:$AC)</f>
        <v>1</v>
      </c>
      <c r="AE3041" s="18">
        <f>IF(R3041=0,0,AC3041/SUMIF($R:$R,R3041,$AC:$AC))</f>
        <v>0.5</v>
      </c>
      <c r="AF3041" s="18">
        <f>IF(R3041=0,1,0)</f>
        <v>0</v>
      </c>
      <c r="AH3041" t="str">
        <f>TEXT(J3041,"MMMM")</f>
        <v>junho</v>
      </c>
    </row>
    <row r="3042" spans="1:34" ht="12.75" customHeight="1" x14ac:dyDescent="0.25">
      <c r="A3042" s="90" t="str">
        <f>IF(C3042="Oficina Diversos","Oficina Geral",
IF(ISNUMBER(FIND("Estoque - Colhedoras",C3042)),"Colhedoras",IF(ISNUMBER(FIND("Caldeiraria",C3042)),"Caldeiraria",IF(ISNUMBER(FIND("Borracharia",C3042)),"Borracharia",IF(ISNUMBER(FIND("Lubrificação",C3042)),"Lubrificação",
IF(ISNUMBER(FIND("Estoque - Carregadeiras",C3042)),"Carregadeiras",IF(ISNUMBER(FIND("Estoque - Veic. Leves",C3042)),"Veic. Leves",
IF(ISNUMBER(FIND("Estoque - Caminhões",C3042)),"Caminhões",IF(ISNUMBER(FIND("Estoque - Transbordos",C3042)),"Transbordos",
IF(ISNUMBER(FIND("Estoque - Tratores",C3042)),"Tratores",
IF(ISNUMBER(FIND("Estoque - Máquinas pesadas",C3042)),"Máquinas pesadas",
IF(ISNUMBER(FIND("Estoque - Reboques",C3042)),"Reboques",
IF(C3042="Estoque","Estoque",
IF(AND(ISNUMBER(C3042),C3042&gt;1000,C3042&lt;2000),"Caminhões",
IF(AND(ISNUMBER(C3042),C3042&gt;2000,C3042&lt;3000),"Tratores",
IF(AND(ISNUMBER(C3042),C3042&gt;3000,C3042&lt;4000),"Carregadeiras",
IF(AND(ISNUMBER(C3042),C3042&gt;4000,C3042&lt;5000),"Máquinas pesadas",
IF(AND(ISNUMBER(C3042),C3042&gt;5000,C3042&lt;6000),"Colhedoras",
IF(AND(ISNUMBER(C3042),C3042&gt;7000,C3042&lt;8000),"Irrigação",
IF(AND(ISNUMBER(C3042),C3042&gt;8000,C3042&lt;9000),"Reboques",IF(AND(ISNUMBER(C3042),C3042&gt;0,C3042&lt;1000),"Veic. Leves","")))))))))))))))))))))</f>
        <v>Colhedoras</v>
      </c>
      <c r="C3042" s="126">
        <v>5005</v>
      </c>
      <c r="D3042" s="2">
        <v>92267</v>
      </c>
      <c r="E3042" s="3" t="s">
        <v>20355</v>
      </c>
      <c r="F3042" s="101" t="str">
        <f>IF(ISBLANK(K3042), "Apenas Solicitação", "Tem OC")</f>
        <v>Apenas Solicitação</v>
      </c>
      <c r="G3042" s="2">
        <v>3</v>
      </c>
      <c r="H3042" s="102">
        <f>G3042-I3042</f>
        <v>3</v>
      </c>
      <c r="I3042" s="103"/>
      <c r="J3042" s="4">
        <v>45814</v>
      </c>
      <c r="K3042" s="14"/>
      <c r="L3042" s="3"/>
      <c r="M3042" s="104" t="str">
        <f ca="1">IF(OR(N3042="", N3042=0), "", IF(N3042&gt;TODAY(), "No prazo", "Atrasado"))</f>
        <v/>
      </c>
      <c r="N3042" s="104" t="str">
        <f>IFERROR(K3042 + VALUE(LEFT(L3042, FIND(" ", L3042) - 1)), "")</f>
        <v/>
      </c>
      <c r="O3042" s="105" t="str">
        <f>IF(_xlfn.DAYS(K3042,J3042)&lt;0, "Aguardando OC", _xlfn.DAYS(K3042,J3042))</f>
        <v>Aguardando OC</v>
      </c>
      <c r="P3042" s="14">
        <v>406278</v>
      </c>
      <c r="Q3042" s="12"/>
      <c r="R3042" s="14">
        <v>0</v>
      </c>
      <c r="S3042" s="2">
        <v>221</v>
      </c>
      <c r="T3042" s="65" t="s">
        <v>1029</v>
      </c>
      <c r="U3042" s="21">
        <v>0</v>
      </c>
      <c r="V3042" s="2"/>
      <c r="W3042" s="105" t="str">
        <f>IFERROR(VLOOKUP(V3042, Fornecedores!A:C, 3, FALSE), "")</f>
        <v/>
      </c>
      <c r="X3042" s="105" t="str">
        <f>IFERROR(VLOOKUP(V3042, Fornecedores!A:E, 5, FALSE), "")</f>
        <v/>
      </c>
      <c r="Y3042" s="105" t="str">
        <f>IFERROR(VLOOKUP(V3042, Fornecedores!A:F, 6, FALSE), "")</f>
        <v/>
      </c>
      <c r="Z3042" s="101" t="str">
        <f>IF(H3042=0, "Pedido entregue!", "Pendente")</f>
        <v>Pendente</v>
      </c>
      <c r="AB3042" s="132" t="str">
        <f>IF(Z3042="Pedido Entregue!", IF(AA3042=1, "Retirado do Almoxarifado", IF(AA3042=2, "Material devolvido", "Aguardando retirada")), IF(Z3042="Pendente", "Entrega pendente", ""))</f>
        <v>Entrega pendente</v>
      </c>
      <c r="AC3042" s="18">
        <v>1</v>
      </c>
      <c r="AD3042" s="18">
        <f>AC3042/SUMIF($P:$P,P3042,$AC:$AC)</f>
        <v>1</v>
      </c>
      <c r="AE3042" s="18">
        <f>IF(R3042=0,0,AC3042/SUMIF($R:$R,R3042,$AC:$AC))</f>
        <v>0</v>
      </c>
      <c r="AF3042" s="18">
        <f>IF(R3042=0,1,0)</f>
        <v>1</v>
      </c>
      <c r="AH3042" t="str">
        <f>TEXT(J3042,"MMMM")</f>
        <v>junho</v>
      </c>
    </row>
    <row r="3043" spans="1:34" ht="12.75" hidden="1" customHeight="1" x14ac:dyDescent="0.25">
      <c r="A3043" s="90" t="str">
        <f>IF(C3043="Oficina Diversos","Oficina Geral",
IF(ISNUMBER(FIND("Estoque - Colhedoras",C3043)),"Colhedoras",IF(ISNUMBER(FIND("Caldeiraria",C3043)),"Caldeiraria",IF(ISNUMBER(FIND("Borracharia",C3043)),"Borracharia",IF(ISNUMBER(FIND("Lubrificação",C3043)),"Lubrificação",
IF(ISNUMBER(FIND("Estoque - Carregadeiras",C3043)),"Carregadeiras",IF(ISNUMBER(FIND("Estoque - Veic. Leves",C3043)),"Veic. Leves",
IF(ISNUMBER(FIND("Estoque - Caminhões",C3043)),"Caminhões",IF(ISNUMBER(FIND("Estoque - Transbordos",C3043)),"Transbordos",
IF(ISNUMBER(FIND("Estoque - Tratores",C3043)),"Tratores",
IF(ISNUMBER(FIND("Estoque - Máquinas pesadas",C3043)),"Máquinas pesadas",
IF(ISNUMBER(FIND("Estoque - Reboques",C3043)),"Reboques",
IF(C3043="Estoque","Estoque",
IF(AND(ISNUMBER(C3043),C3043&gt;1000,C3043&lt;2000),"Caminhões",
IF(AND(ISNUMBER(C3043),C3043&gt;2000,C3043&lt;3000),"Tratores",
IF(AND(ISNUMBER(C3043),C3043&gt;3000,C3043&lt;4000),"Carregadeiras",
IF(AND(ISNUMBER(C3043),C3043&gt;4000,C3043&lt;5000),"Máquinas pesadas",
IF(AND(ISNUMBER(C3043),C3043&gt;5000,C3043&lt;6000),"Colhedoras",
IF(AND(ISNUMBER(C3043),C3043&gt;7000,C3043&lt;8000),"Irrigação",
IF(AND(ISNUMBER(C3043),C3043&gt;8000,C3043&lt;9000),"Reboques",IF(AND(ISNUMBER(C3043),C3043&gt;0,C3043&lt;1000),"Veic. Leves","")))))))))))))))))))))</f>
        <v>Colhedoras</v>
      </c>
      <c r="C3043" s="113">
        <v>5002</v>
      </c>
      <c r="D3043" s="2">
        <v>92269</v>
      </c>
      <c r="E3043" s="3" t="s">
        <v>20356</v>
      </c>
      <c r="F3043" s="101" t="str">
        <f>IF(ISBLANK(K3043), "Apenas Solicitação", "Tem OC")</f>
        <v>Tem OC</v>
      </c>
      <c r="G3043" s="2">
        <v>1</v>
      </c>
      <c r="H3043" s="102">
        <f>G3043-I3043</f>
        <v>0</v>
      </c>
      <c r="I3043" s="103">
        <v>1</v>
      </c>
      <c r="J3043" s="4">
        <v>45814</v>
      </c>
      <c r="K3043" s="180">
        <v>45819</v>
      </c>
      <c r="L3043" s="3" t="s">
        <v>20155</v>
      </c>
      <c r="M3043" s="104" t="str">
        <f ca="1">IF(OR(N3043="", N3043=0), "", IF(N3043&gt;TODAY(), "No prazo", "Atrasado"))</f>
        <v>Atrasado</v>
      </c>
      <c r="N3043" s="104">
        <f>IFERROR(K3043 + VALUE(LEFT(L3043, FIND(" ", L3043) - 1)), "")</f>
        <v>45820</v>
      </c>
      <c r="O3043" s="105">
        <f>IF(_xlfn.DAYS(K3043,J3043)&lt;0, "Aguardando OC", _xlfn.DAYS(K3043,J3043))</f>
        <v>5</v>
      </c>
      <c r="P3043" s="14">
        <v>406283</v>
      </c>
      <c r="Q3043" s="12"/>
      <c r="R3043" s="14">
        <v>168996</v>
      </c>
      <c r="S3043" s="2">
        <v>221</v>
      </c>
      <c r="T3043" s="65" t="s">
        <v>1029</v>
      </c>
      <c r="U3043" s="21">
        <v>396.78</v>
      </c>
      <c r="V3043" s="2">
        <v>3238</v>
      </c>
      <c r="W3043" s="105" t="str">
        <f>IFERROR(VLOOKUP(V3043, Fornecedores!A:C, 3, FALSE), "")</f>
        <v xml:space="preserve">VENEZA              </v>
      </c>
      <c r="X3043" s="105" t="str">
        <f>IFERROR(VLOOKUP(V3043, Fornecedores!A:E, 5, FALSE), "")</f>
        <v>Bayeux</v>
      </c>
      <c r="Y3043" s="105" t="str">
        <f>IFERROR(VLOOKUP(V3043, Fornecedores!A:F, 6, FALSE), "")</f>
        <v>PB</v>
      </c>
      <c r="Z3043" s="101" t="str">
        <f>IF(H3043=0, "Pedido entregue!", "Pendente")</f>
        <v>Pedido entregue!</v>
      </c>
      <c r="AB3043" s="132" t="str">
        <f>IF(Z3043="Pedido Entregue!", IF(AA3043=1, "Retirado do Almoxarifado", IF(AA3043=2, "Material devolvido", "Aguardando retirada")), IF(Z3043="Pendente", "Entrega pendente", ""))</f>
        <v>Aguardando retirada</v>
      </c>
      <c r="AC3043" s="18">
        <v>1</v>
      </c>
      <c r="AD3043" s="18">
        <f>AC3043/SUMIF($P:$P,P3043,$AC:$AC)</f>
        <v>1</v>
      </c>
      <c r="AE3043" s="18">
        <f>IF(R3043=0,0,AC3043/SUMIF($R:$R,R3043,$AC:$AC))</f>
        <v>0.14285714285714285</v>
      </c>
      <c r="AF3043" s="18">
        <f>IF(R3043=0,1,0)</f>
        <v>0</v>
      </c>
      <c r="AH3043" t="str">
        <f>TEXT(J3043,"MMMM")</f>
        <v>junho</v>
      </c>
    </row>
    <row r="3044" spans="1:34" ht="12.75" customHeight="1" x14ac:dyDescent="0.25">
      <c r="A3044" s="90" t="str">
        <f>IF(C3044="Oficina Diversos","Oficina Geral",
IF(ISNUMBER(FIND("Estoque - Colhedoras",C3044)),"Colhedoras",IF(ISNUMBER(FIND("Caldeiraria",C3044)),"Caldeiraria",IF(ISNUMBER(FIND("Borracharia",C3044)),"Borracharia",IF(ISNUMBER(FIND("Lubrificação",C3044)),"Lubrificação",
IF(ISNUMBER(FIND("Estoque - Carregadeiras",C3044)),"Carregadeiras",IF(ISNUMBER(FIND("Estoque - Veic. Leves",C3044)),"Veic. Leves",
IF(ISNUMBER(FIND("Estoque - Caminhões",C3044)),"Caminhões",IF(ISNUMBER(FIND("Estoque - Transbordos",C3044)),"Transbordos",
IF(ISNUMBER(FIND("Estoque - Tratores",C3044)),"Tratores",
IF(ISNUMBER(FIND("Estoque - Máquinas pesadas",C3044)),"Máquinas pesadas",
IF(ISNUMBER(FIND("Estoque - Reboques",C3044)),"Reboques",
IF(C3044="Estoque","Estoque",
IF(AND(ISNUMBER(C3044),C3044&gt;1000,C3044&lt;2000),"Caminhões",
IF(AND(ISNUMBER(C3044),C3044&gt;2000,C3044&lt;3000),"Tratores",
IF(AND(ISNUMBER(C3044),C3044&gt;3000,C3044&lt;4000),"Carregadeiras",
IF(AND(ISNUMBER(C3044),C3044&gt;4000,C3044&lt;5000),"Máquinas pesadas",
IF(AND(ISNUMBER(C3044),C3044&gt;5000,C3044&lt;6000),"Colhedoras",
IF(AND(ISNUMBER(C3044),C3044&gt;7000,C3044&lt;8000),"Irrigação",
IF(AND(ISNUMBER(C3044),C3044&gt;8000,C3044&lt;9000),"Reboques",IF(AND(ISNUMBER(C3044),C3044&gt;0,C3044&lt;1000),"Veic. Leves","")))))))))))))))))))))</f>
        <v>Colhedoras</v>
      </c>
      <c r="C3044" s="107">
        <v>5003</v>
      </c>
      <c r="D3044" s="107">
        <v>92270</v>
      </c>
      <c r="E3044" s="108" t="s">
        <v>20357</v>
      </c>
      <c r="F3044" s="101" t="str">
        <f>IF(ISBLANK(K3044), "Apenas Solicitação", "Tem OC")</f>
        <v>Apenas Solicitação</v>
      </c>
      <c r="G3044" s="107">
        <v>2</v>
      </c>
      <c r="H3044" s="37">
        <f>G3044-I3044</f>
        <v>2</v>
      </c>
      <c r="I3044" s="103">
        <v>0</v>
      </c>
      <c r="J3044" s="109">
        <v>45814</v>
      </c>
      <c r="K3044" s="196"/>
      <c r="L3044" s="108"/>
      <c r="M3044" s="104" t="str">
        <f ca="1">IF(OR(N3044="", N3044=0), "", IF(N3044&gt;TODAY(), "No prazo", "Atrasado"))</f>
        <v/>
      </c>
      <c r="N3044" s="104" t="str">
        <f>IFERROR(K3044 + VALUE(LEFT(L3044, FIND(" ", L3044) - 1)), "")</f>
        <v/>
      </c>
      <c r="O3044" s="105" t="str">
        <f>IF(_xlfn.DAYS(K3044,J3044)&lt;0, "Aguardando OC", _xlfn.DAYS(K3044,J3044))</f>
        <v>Aguardando OC</v>
      </c>
      <c r="P3044" s="196">
        <v>406282</v>
      </c>
      <c r="Q3044" s="12"/>
      <c r="R3044" s="196">
        <v>0</v>
      </c>
      <c r="S3044" s="107">
        <v>221</v>
      </c>
      <c r="T3044" s="65" t="s">
        <v>1029</v>
      </c>
      <c r="U3044" s="110">
        <v>0</v>
      </c>
      <c r="V3044" s="107"/>
      <c r="W3044" s="105" t="str">
        <f>IFERROR(VLOOKUP(V3044, Fornecedores!A:C, 3, FALSE), "")</f>
        <v/>
      </c>
      <c r="X3044" s="105" t="str">
        <f>IFERROR(VLOOKUP(V3044, Fornecedores!A:E, 5, FALSE), "")</f>
        <v/>
      </c>
      <c r="Y3044" s="105" t="str">
        <f>IFERROR(VLOOKUP(V3044, Fornecedores!A:F, 6, FALSE), "")</f>
        <v/>
      </c>
      <c r="Z3044" s="101" t="str">
        <f>IF(H3044=0, "Pedido entregue!", "Pendente")</f>
        <v>Pendente</v>
      </c>
      <c r="AB3044" s="58" t="str">
        <f>IF(Z3044="Pedido Entregue!", IF(AA3044=1, "Retirado do Almoxarifado", IF(AA3044=2, "Material devolvido", "Aguardando retirada")), IF(Z3044="Pendente", "Entrega pendente", ""))</f>
        <v>Entrega pendente</v>
      </c>
      <c r="AC3044" s="18">
        <v>1</v>
      </c>
      <c r="AD3044" s="18">
        <f>AC3044/SUMIF($P:$P,P3044,$AC:$AC)</f>
        <v>1</v>
      </c>
      <c r="AE3044" s="18">
        <f>IF(R3044=0,0,AC3044/SUMIF($R:$R,R3044,$AC:$AC))</f>
        <v>0</v>
      </c>
      <c r="AF3044" s="18">
        <f>IF(R3044=0,1,0)</f>
        <v>1</v>
      </c>
      <c r="AH3044" t="str">
        <f>TEXT(J3044,"MMMM")</f>
        <v>junho</v>
      </c>
    </row>
    <row r="3045" spans="1:34" ht="12.75" hidden="1" customHeight="1" x14ac:dyDescent="0.25">
      <c r="A3045" s="90" t="str">
        <f>IF(C3045="Oficina Diversos","Oficina Geral",
IF(ISNUMBER(FIND("Estoque - Colhedoras",C3045)),"Colhedoras",IF(ISNUMBER(FIND("Caldeiraria",C3045)),"Caldeiraria",IF(ISNUMBER(FIND("Borracharia",C3045)),"Borracharia",IF(ISNUMBER(FIND("Lubrificação",C3045)),"Lubrificação",
IF(ISNUMBER(FIND("Estoque - Carregadeiras",C3045)),"Carregadeiras",IF(ISNUMBER(FIND("Estoque - Veic. Leves",C3045)),"Veic. Leves",
IF(ISNUMBER(FIND("Estoque - Caminhões",C3045)),"Caminhões",IF(ISNUMBER(FIND("Estoque - Transbordos",C3045)),"Transbordos",
IF(ISNUMBER(FIND("Estoque - Tratores",C3045)),"Tratores",
IF(ISNUMBER(FIND("Estoque - Máquinas pesadas",C3045)),"Máquinas pesadas",
IF(ISNUMBER(FIND("Estoque - Reboques",C3045)),"Reboques",
IF(C3045="Estoque","Estoque",
IF(AND(ISNUMBER(C3045),C3045&gt;1000,C3045&lt;2000),"Caminhões",
IF(AND(ISNUMBER(C3045),C3045&gt;2000,C3045&lt;3000),"Tratores",
IF(AND(ISNUMBER(C3045),C3045&gt;3000,C3045&lt;4000),"Carregadeiras",
IF(AND(ISNUMBER(C3045),C3045&gt;4000,C3045&lt;5000),"Máquinas pesadas",
IF(AND(ISNUMBER(C3045),C3045&gt;5000,C3045&lt;6000),"Colhedoras",
IF(AND(ISNUMBER(C3045),C3045&gt;7000,C3045&lt;8000),"Irrigação",
IF(AND(ISNUMBER(C3045),C3045&gt;8000,C3045&lt;9000),"Reboques",IF(AND(ISNUMBER(C3045),C3045&gt;0,C3045&lt;1000),"Veic. Leves","")))))))))))))))))))))</f>
        <v>Caminhões</v>
      </c>
      <c r="C3045" s="113">
        <v>1024</v>
      </c>
      <c r="D3045" s="2">
        <v>92271</v>
      </c>
      <c r="E3045" s="3" t="s">
        <v>20358</v>
      </c>
      <c r="F3045" s="101" t="str">
        <f>IF(ISBLANK(K3045), "Apenas Solicitação", "Tem OC")</f>
        <v>Tem OC</v>
      </c>
      <c r="G3045" s="2">
        <v>1</v>
      </c>
      <c r="H3045" s="102">
        <f>G3045-I3045</f>
        <v>0</v>
      </c>
      <c r="I3045" s="103">
        <v>1</v>
      </c>
      <c r="J3045" s="4">
        <v>45814</v>
      </c>
      <c r="K3045" s="180">
        <v>45819</v>
      </c>
      <c r="L3045" s="3" t="s">
        <v>20159</v>
      </c>
      <c r="M3045" s="104" t="str">
        <f ca="1">IF(OR(N3045="", N3045=0), "", IF(N3045&gt;TODAY(), "No prazo", "Atrasado"))</f>
        <v>Atrasado</v>
      </c>
      <c r="N3045" s="104">
        <f>IFERROR(K3045 + VALUE(LEFT(L3045, FIND(" ", L3045) - 1)), "")</f>
        <v>45834</v>
      </c>
      <c r="O3045" s="105">
        <f>IF(_xlfn.DAYS(K3045,J3045)&lt;0, "Aguardando OC", _xlfn.DAYS(K3045,J3045))</f>
        <v>5</v>
      </c>
      <c r="P3045" s="14">
        <v>406291</v>
      </c>
      <c r="Q3045" s="12"/>
      <c r="R3045" s="14">
        <v>168991</v>
      </c>
      <c r="S3045" s="2">
        <v>221</v>
      </c>
      <c r="T3045" s="65" t="s">
        <v>1029</v>
      </c>
      <c r="U3045" s="21">
        <v>1320</v>
      </c>
      <c r="V3045" s="2">
        <v>15723</v>
      </c>
      <c r="W3045" s="105" t="str">
        <f>IFERROR(VLOOKUP(V3045, Fornecedores!A:C, 3, FALSE), "")</f>
        <v>NOVA CENTER ATACADO</v>
      </c>
      <c r="X3045" s="105" t="str">
        <f>IFERROR(VLOOKUP(V3045, Fornecedores!A:E, 5, FALSE), "")</f>
        <v>Viana</v>
      </c>
      <c r="Y3045" s="105" t="str">
        <f>IFERROR(VLOOKUP(V3045, Fornecedores!A:F, 6, FALSE), "")</f>
        <v>ES</v>
      </c>
      <c r="Z3045" s="101" t="str">
        <f>IF(H3045=0, "Pedido entregue!", "Pendente")</f>
        <v>Pedido entregue!</v>
      </c>
      <c r="AB3045" s="132" t="str">
        <f>IF(Z3045="Pedido Entregue!", IF(AA3045=1, "Retirado do Almoxarifado", IF(AA3045=2, "Material devolvido", "Aguardando retirada")), IF(Z3045="Pendente", "Entrega pendente", ""))</f>
        <v>Aguardando retirada</v>
      </c>
      <c r="AC3045" s="18">
        <v>1</v>
      </c>
      <c r="AD3045" s="18">
        <f>AC3045/SUMIF($P:$P,P3045,$AC:$AC)</f>
        <v>1</v>
      </c>
      <c r="AE3045" s="18">
        <f>IF(R3045=0,0,AC3045/SUMIF($R:$R,R3045,$AC:$AC))</f>
        <v>0.25</v>
      </c>
      <c r="AF3045" s="18">
        <f>IF(R3045=0,1,0)</f>
        <v>0</v>
      </c>
      <c r="AH3045" t="str">
        <f>TEXT(J3045,"MMMM")</f>
        <v>junho</v>
      </c>
    </row>
    <row r="3046" spans="1:34" ht="12.75" hidden="1" customHeight="1" x14ac:dyDescent="0.25">
      <c r="A3046" s="90" t="str">
        <f>IF(C3046="Oficina Diversos","Oficina Geral",
IF(ISNUMBER(FIND("Estoque - Colhedoras",C3046)),"Colhedoras",IF(ISNUMBER(FIND("Caldeiraria",C3046)),"Caldeiraria",IF(ISNUMBER(FIND("Borracharia",C3046)),"Borracharia",IF(ISNUMBER(FIND("Lubrificação",C3046)),"Lubrificação",
IF(ISNUMBER(FIND("Estoque - Carregadeiras",C3046)),"Carregadeiras",IF(ISNUMBER(FIND("Estoque - Veic. Leves",C3046)),"Veic. Leves",
IF(ISNUMBER(FIND("Estoque - Caminhões",C3046)),"Caminhões",IF(ISNUMBER(FIND("Estoque - Transbordos",C3046)),"Transbordos",
IF(ISNUMBER(FIND("Estoque - Tratores",C3046)),"Tratores",
IF(ISNUMBER(FIND("Estoque - Máquinas pesadas",C3046)),"Máquinas pesadas",
IF(ISNUMBER(FIND("Estoque - Reboques",C3046)),"Reboques",
IF(C3046="Estoque","Estoque",
IF(AND(ISNUMBER(C3046),C3046&gt;1000,C3046&lt;2000),"Caminhões",
IF(AND(ISNUMBER(C3046),C3046&gt;2000,C3046&lt;3000),"Tratores",
IF(AND(ISNUMBER(C3046),C3046&gt;3000,C3046&lt;4000),"Carregadeiras",
IF(AND(ISNUMBER(C3046),C3046&gt;4000,C3046&lt;5000),"Máquinas pesadas",
IF(AND(ISNUMBER(C3046),C3046&gt;5000,C3046&lt;6000),"Colhedoras",
IF(AND(ISNUMBER(C3046),C3046&gt;7000,C3046&lt;8000),"Irrigação",
IF(AND(ISNUMBER(C3046),C3046&gt;8000,C3046&lt;9000),"Reboques",IF(AND(ISNUMBER(C3046),C3046&gt;0,C3046&lt;1000),"Veic. Leves","")))))))))))))))))))))</f>
        <v>Tratores</v>
      </c>
      <c r="C3046" s="113">
        <v>2030</v>
      </c>
      <c r="D3046" s="2">
        <v>92272</v>
      </c>
      <c r="E3046" s="3" t="s">
        <v>20359</v>
      </c>
      <c r="F3046" s="101" t="str">
        <f>IF(ISBLANK(K3046), "Apenas Solicitação", "Tem OC")</f>
        <v>Tem OC</v>
      </c>
      <c r="G3046" s="2">
        <v>1</v>
      </c>
      <c r="H3046" s="102">
        <f>G3046-I3046</f>
        <v>0</v>
      </c>
      <c r="I3046" s="103">
        <v>1</v>
      </c>
      <c r="J3046" s="4">
        <v>45814</v>
      </c>
      <c r="K3046" s="180">
        <v>45824</v>
      </c>
      <c r="L3046" s="3" t="s">
        <v>20166</v>
      </c>
      <c r="M3046" s="104" t="str">
        <f ca="1">IF(OR(N3046="", N3046=0), "", IF(N3046&gt;TODAY(), "No prazo", "Atrasado"))</f>
        <v>Atrasado</v>
      </c>
      <c r="N3046" s="104">
        <f>IFERROR(K3046 + VALUE(LEFT(L3046, FIND(" ", L3046) - 1)), "")</f>
        <v>45828</v>
      </c>
      <c r="O3046" s="105">
        <f>IF(_xlfn.DAYS(K3046,J3046)&lt;0, "Aguardando OC", _xlfn.DAYS(K3046,J3046))</f>
        <v>10</v>
      </c>
      <c r="P3046" s="14">
        <v>406294</v>
      </c>
      <c r="Q3046" s="12"/>
      <c r="R3046" s="14">
        <v>169134</v>
      </c>
      <c r="S3046" s="2">
        <v>221</v>
      </c>
      <c r="T3046" s="65" t="s">
        <v>1029</v>
      </c>
      <c r="U3046" s="21">
        <v>211.06</v>
      </c>
      <c r="V3046" s="2">
        <v>3465</v>
      </c>
      <c r="W3046" s="105" t="str">
        <f>IFERROR(VLOOKUP(V3046, Fornecedores!A:C, 3, FALSE), "")</f>
        <v>MAQNELSON AGRICOLA L</v>
      </c>
      <c r="X3046" s="105" t="str">
        <f>IFERROR(VLOOKUP(V3046, Fornecedores!A:E, 5, FALSE), "")</f>
        <v>Itumbiara</v>
      </c>
      <c r="Y3046" s="105" t="str">
        <f>IFERROR(VLOOKUP(V3046, Fornecedores!A:F, 6, FALSE), "")</f>
        <v>GO</v>
      </c>
      <c r="Z3046" s="101" t="str">
        <f>IF(H3046=0, "Pedido entregue!", "Pendente")</f>
        <v>Pedido entregue!</v>
      </c>
      <c r="AB3046" s="132" t="str">
        <f>IF(Z3046="Pedido Entregue!", IF(AA3046=1, "Retirado do Almoxarifado", IF(AA3046=2, "Material devolvido", "Aguardando retirada")), IF(Z3046="Pendente", "Entrega pendente", ""))</f>
        <v>Aguardando retirada</v>
      </c>
      <c r="AC3046" s="18">
        <v>1</v>
      </c>
      <c r="AD3046" s="18">
        <f>AC3046/SUMIF($P:$P,P3046,$AC:$AC)</f>
        <v>1</v>
      </c>
      <c r="AE3046" s="18">
        <f>IF(R3046=0,0,AC3046/SUMIF($R:$R,R3046,$AC:$AC))</f>
        <v>0.2</v>
      </c>
      <c r="AF3046" s="18">
        <f>IF(R3046=0,1,0)</f>
        <v>0</v>
      </c>
      <c r="AH3046" t="str">
        <f>TEXT(J3046,"MMMM")</f>
        <v>junho</v>
      </c>
    </row>
    <row r="3047" spans="1:34" ht="12.75" hidden="1" customHeight="1" x14ac:dyDescent="0.25">
      <c r="A3047" s="90" t="str">
        <f>IF(C3047="Oficina Diversos","Oficina Geral",
IF(ISNUMBER(FIND("Estoque - Colhedoras",C3047)),"Colhedoras",IF(ISNUMBER(FIND("Caldeiraria",C3047)),"Caldeiraria",IF(ISNUMBER(FIND("Borracharia",C3047)),"Borracharia",IF(ISNUMBER(FIND("Lubrificação",C3047)),"Lubrificação",
IF(ISNUMBER(FIND("Estoque - Carregadeiras",C3047)),"Carregadeiras",IF(ISNUMBER(FIND("Estoque - Veic. Leves",C3047)),"Veic. Leves",
IF(ISNUMBER(FIND("Estoque - Caminhões",C3047)),"Caminhões",IF(ISNUMBER(FIND("Estoque - Transbordos",C3047)),"Transbordos",
IF(ISNUMBER(FIND("Estoque - Tratores",C3047)),"Tratores",
IF(ISNUMBER(FIND("Estoque - Máquinas pesadas",C3047)),"Máquinas pesadas",
IF(ISNUMBER(FIND("Estoque - Reboques",C3047)),"Reboques",
IF(C3047="Estoque","Estoque",
IF(AND(ISNUMBER(C3047),C3047&gt;1000,C3047&lt;2000),"Caminhões",
IF(AND(ISNUMBER(C3047),C3047&gt;2000,C3047&lt;3000),"Tratores",
IF(AND(ISNUMBER(C3047),C3047&gt;3000,C3047&lt;4000),"Carregadeiras",
IF(AND(ISNUMBER(C3047),C3047&gt;4000,C3047&lt;5000),"Máquinas pesadas",
IF(AND(ISNUMBER(C3047),C3047&gt;5000,C3047&lt;6000),"Colhedoras",
IF(AND(ISNUMBER(C3047),C3047&gt;7000,C3047&lt;8000),"Irrigação",
IF(AND(ISNUMBER(C3047),C3047&gt;8000,C3047&lt;9000),"Reboques",IF(AND(ISNUMBER(C3047),C3047&gt;0,C3047&lt;1000),"Veic. Leves","")))))))))))))))))))))</f>
        <v>Tratores</v>
      </c>
      <c r="C3047" s="113">
        <v>2030</v>
      </c>
      <c r="D3047" s="2">
        <v>92273</v>
      </c>
      <c r="E3047" s="3" t="s">
        <v>20360</v>
      </c>
      <c r="F3047" s="101" t="str">
        <f>IF(ISBLANK(K3047), "Apenas Solicitação", "Tem OC")</f>
        <v>Tem OC</v>
      </c>
      <c r="G3047" s="2">
        <v>1</v>
      </c>
      <c r="H3047" s="102">
        <f>G3047-I3047</f>
        <v>0</v>
      </c>
      <c r="I3047" s="103">
        <v>1</v>
      </c>
      <c r="J3047" s="4">
        <v>45814</v>
      </c>
      <c r="K3047" s="180">
        <v>45824</v>
      </c>
      <c r="L3047" s="3" t="s">
        <v>20166</v>
      </c>
      <c r="M3047" s="104" t="str">
        <f ca="1">IF(OR(N3047="", N3047=0), "", IF(N3047&gt;TODAY(), "No prazo", "Atrasado"))</f>
        <v>Atrasado</v>
      </c>
      <c r="N3047" s="104">
        <f>IFERROR(K3047 + VALUE(LEFT(L3047, FIND(" ", L3047) - 1)), "")</f>
        <v>45828</v>
      </c>
      <c r="O3047" s="105">
        <f>IF(_xlfn.DAYS(K3047,J3047)&lt;0, "Aguardando OC", _xlfn.DAYS(K3047,J3047))</f>
        <v>10</v>
      </c>
      <c r="P3047" s="14">
        <v>406295</v>
      </c>
      <c r="Q3047" s="12"/>
      <c r="R3047" s="14">
        <v>169134</v>
      </c>
      <c r="S3047" s="2">
        <v>221</v>
      </c>
      <c r="T3047" s="65" t="s">
        <v>1029</v>
      </c>
      <c r="U3047" s="21">
        <v>166.27</v>
      </c>
      <c r="V3047" s="2">
        <v>3465</v>
      </c>
      <c r="W3047" s="105" t="str">
        <f>IFERROR(VLOOKUP(V3047, Fornecedores!A:C, 3, FALSE), "")</f>
        <v>MAQNELSON AGRICOLA L</v>
      </c>
      <c r="X3047" s="105" t="str">
        <f>IFERROR(VLOOKUP(V3047, Fornecedores!A:E, 5, FALSE), "")</f>
        <v>Itumbiara</v>
      </c>
      <c r="Y3047" s="105" t="str">
        <f>IFERROR(VLOOKUP(V3047, Fornecedores!A:F, 6, FALSE), "")</f>
        <v>GO</v>
      </c>
      <c r="Z3047" s="101" t="str">
        <f>IF(H3047=0, "Pedido entregue!", "Pendente")</f>
        <v>Pedido entregue!</v>
      </c>
      <c r="AB3047" s="132" t="str">
        <f>IF(Z3047="Pedido Entregue!", IF(AA3047=1, "Retirado do Almoxarifado", IF(AA3047=2, "Material devolvido", "Aguardando retirada")), IF(Z3047="Pendente", "Entrega pendente", ""))</f>
        <v>Aguardando retirada</v>
      </c>
      <c r="AC3047" s="18">
        <v>1</v>
      </c>
      <c r="AD3047" s="18">
        <f>AC3047/SUMIF($P:$P,P3047,$AC:$AC)</f>
        <v>1</v>
      </c>
      <c r="AE3047" s="18">
        <f>IF(R3047=0,0,AC3047/SUMIF($R:$R,R3047,$AC:$AC))</f>
        <v>0.2</v>
      </c>
      <c r="AF3047" s="18">
        <f>IF(R3047=0,1,0)</f>
        <v>0</v>
      </c>
      <c r="AH3047" t="str">
        <f>TEXT(J3047,"MMMM")</f>
        <v>junho</v>
      </c>
    </row>
    <row r="3048" spans="1:34" ht="12.75" hidden="1" customHeight="1" x14ac:dyDescent="0.25">
      <c r="A3048" s="90" t="str">
        <f>IF(C3048="Oficina Diversos","Oficina Geral",
IF(ISNUMBER(FIND("Estoque - Colhedoras",C3048)),"Colhedoras",IF(ISNUMBER(FIND("Caldeiraria",C3048)),"Caldeiraria",IF(ISNUMBER(FIND("Borracharia",C3048)),"Borracharia",IF(ISNUMBER(FIND("Lubrificação",C3048)),"Lubrificação",
IF(ISNUMBER(FIND("Estoque - Carregadeiras",C3048)),"Carregadeiras",IF(ISNUMBER(FIND("Estoque - Veic. Leves",C3048)),"Veic. Leves",
IF(ISNUMBER(FIND("Estoque - Caminhões",C3048)),"Caminhões",IF(ISNUMBER(FIND("Estoque - Transbordos",C3048)),"Transbordos",
IF(ISNUMBER(FIND("Estoque - Tratores",C3048)),"Tratores",
IF(ISNUMBER(FIND("Estoque - Máquinas pesadas",C3048)),"Máquinas pesadas",
IF(ISNUMBER(FIND("Estoque - Reboques",C3048)),"Reboques",
IF(C3048="Estoque","Estoque",
IF(AND(ISNUMBER(C3048),C3048&gt;1000,C3048&lt;2000),"Caminhões",
IF(AND(ISNUMBER(C3048),C3048&gt;2000,C3048&lt;3000),"Tratores",
IF(AND(ISNUMBER(C3048),C3048&gt;3000,C3048&lt;4000),"Carregadeiras",
IF(AND(ISNUMBER(C3048),C3048&gt;4000,C3048&lt;5000),"Máquinas pesadas",
IF(AND(ISNUMBER(C3048),C3048&gt;5000,C3048&lt;6000),"Colhedoras",
IF(AND(ISNUMBER(C3048),C3048&gt;7000,C3048&lt;8000),"Irrigação",
IF(AND(ISNUMBER(C3048),C3048&gt;8000,C3048&lt;9000),"Reboques",IF(AND(ISNUMBER(C3048),C3048&gt;0,C3048&lt;1000),"Veic. Leves","")))))))))))))))))))))</f>
        <v>Tratores</v>
      </c>
      <c r="C3048" s="113">
        <v>2030</v>
      </c>
      <c r="D3048" s="2">
        <v>92274</v>
      </c>
      <c r="E3048" s="3" t="s">
        <v>20361</v>
      </c>
      <c r="F3048" s="101" t="str">
        <f>IF(ISBLANK(K3048), "Apenas Solicitação", "Tem OC")</f>
        <v>Tem OC</v>
      </c>
      <c r="G3048" s="2">
        <v>2</v>
      </c>
      <c r="H3048" s="102">
        <f>G3048-I3048</f>
        <v>0</v>
      </c>
      <c r="I3048" s="103">
        <v>2</v>
      </c>
      <c r="J3048" s="4">
        <v>45814</v>
      </c>
      <c r="K3048" s="180">
        <v>45824</v>
      </c>
      <c r="L3048" s="3" t="s">
        <v>20166</v>
      </c>
      <c r="M3048" s="104" t="str">
        <f ca="1">IF(OR(N3048="", N3048=0), "", IF(N3048&gt;TODAY(), "No prazo", "Atrasado"))</f>
        <v>Atrasado</v>
      </c>
      <c r="N3048" s="104">
        <f>IFERROR(K3048 + VALUE(LEFT(L3048, FIND(" ", L3048) - 1)), "")</f>
        <v>45828</v>
      </c>
      <c r="O3048" s="105">
        <f>IF(_xlfn.DAYS(K3048,J3048)&lt;0, "Aguardando OC", _xlfn.DAYS(K3048,J3048))</f>
        <v>10</v>
      </c>
      <c r="P3048" s="14">
        <v>406296</v>
      </c>
      <c r="Q3048" s="12"/>
      <c r="R3048" s="14">
        <v>169134</v>
      </c>
      <c r="S3048" s="2">
        <v>221</v>
      </c>
      <c r="T3048" s="65" t="s">
        <v>1029</v>
      </c>
      <c r="U3048" s="21">
        <v>140.62</v>
      </c>
      <c r="V3048" s="2">
        <v>3465</v>
      </c>
      <c r="W3048" s="105" t="str">
        <f>IFERROR(VLOOKUP(V3048, Fornecedores!A:C, 3, FALSE), "")</f>
        <v>MAQNELSON AGRICOLA L</v>
      </c>
      <c r="X3048" s="105" t="str">
        <f>IFERROR(VLOOKUP(V3048, Fornecedores!A:E, 5, FALSE), "")</f>
        <v>Itumbiara</v>
      </c>
      <c r="Y3048" s="105" t="str">
        <f>IFERROR(VLOOKUP(V3048, Fornecedores!A:F, 6, FALSE), "")</f>
        <v>GO</v>
      </c>
      <c r="Z3048" s="101" t="str">
        <f>IF(H3048=0, "Pedido entregue!", "Pendente")</f>
        <v>Pedido entregue!</v>
      </c>
      <c r="AB3048" s="132" t="str">
        <f>IF(Z3048="Pedido Entregue!", IF(AA3048=1, "Retirado do Almoxarifado", IF(AA3048=2, "Material devolvido", "Aguardando retirada")), IF(Z3048="Pendente", "Entrega pendente", ""))</f>
        <v>Aguardando retirada</v>
      </c>
      <c r="AC3048" s="18">
        <v>1</v>
      </c>
      <c r="AD3048" s="18">
        <f>AC3048/SUMIF($P:$P,P3048,$AC:$AC)</f>
        <v>1</v>
      </c>
      <c r="AE3048" s="18">
        <f>IF(R3048=0,0,AC3048/SUMIF($R:$R,R3048,$AC:$AC))</f>
        <v>0.2</v>
      </c>
      <c r="AF3048" s="18">
        <f>IF(R3048=0,1,0)</f>
        <v>0</v>
      </c>
      <c r="AH3048" t="str">
        <f>TEXT(J3048,"MMMM")</f>
        <v>junho</v>
      </c>
    </row>
    <row r="3049" spans="1:34" ht="12.75" hidden="1" customHeight="1" x14ac:dyDescent="0.25">
      <c r="A3049" s="90" t="str">
        <f>IF(C3049="Oficina Diversos","Oficina Geral",
IF(ISNUMBER(FIND("Estoque - Colhedoras",C3049)),"Colhedoras",IF(ISNUMBER(FIND("Caldeiraria",C3049)),"Caldeiraria",IF(ISNUMBER(FIND("Borracharia",C3049)),"Borracharia",IF(ISNUMBER(FIND("Lubrificação",C3049)),"Lubrificação",
IF(ISNUMBER(FIND("Estoque - Carregadeiras",C3049)),"Carregadeiras",IF(ISNUMBER(FIND("Estoque - Veic. Leves",C3049)),"Veic. Leves",
IF(ISNUMBER(FIND("Estoque - Caminhões",C3049)),"Caminhões",IF(ISNUMBER(FIND("Estoque - Transbordos",C3049)),"Transbordos",
IF(ISNUMBER(FIND("Estoque - Tratores",C3049)),"Tratores",
IF(ISNUMBER(FIND("Estoque - Máquinas pesadas",C3049)),"Máquinas pesadas",
IF(ISNUMBER(FIND("Estoque - Reboques",C3049)),"Reboques",
IF(C3049="Estoque","Estoque",
IF(AND(ISNUMBER(C3049),C3049&gt;1000,C3049&lt;2000),"Caminhões",
IF(AND(ISNUMBER(C3049),C3049&gt;2000,C3049&lt;3000),"Tratores",
IF(AND(ISNUMBER(C3049),C3049&gt;3000,C3049&lt;4000),"Carregadeiras",
IF(AND(ISNUMBER(C3049),C3049&gt;4000,C3049&lt;5000),"Máquinas pesadas",
IF(AND(ISNUMBER(C3049),C3049&gt;5000,C3049&lt;6000),"Colhedoras",
IF(AND(ISNUMBER(C3049),C3049&gt;7000,C3049&lt;8000),"Irrigação",
IF(AND(ISNUMBER(C3049),C3049&gt;8000,C3049&lt;9000),"Reboques",IF(AND(ISNUMBER(C3049),C3049&gt;0,C3049&lt;1000),"Veic. Leves","")))))))))))))))))))))</f>
        <v>Tratores</v>
      </c>
      <c r="C3049" s="113">
        <v>2030</v>
      </c>
      <c r="D3049" s="2">
        <v>92275</v>
      </c>
      <c r="E3049" s="3" t="s">
        <v>20362</v>
      </c>
      <c r="F3049" s="101" t="str">
        <f>IF(ISBLANK(K3049), "Apenas Solicitação", "Tem OC")</f>
        <v>Tem OC</v>
      </c>
      <c r="G3049" s="2">
        <v>20</v>
      </c>
      <c r="H3049" s="102">
        <f>G3049-I3049</f>
        <v>0</v>
      </c>
      <c r="I3049" s="103">
        <v>20</v>
      </c>
      <c r="J3049" s="4">
        <v>45814</v>
      </c>
      <c r="K3049" s="180">
        <v>45824</v>
      </c>
      <c r="L3049" s="3" t="s">
        <v>20166</v>
      </c>
      <c r="M3049" s="104" t="str">
        <f ca="1">IF(OR(N3049="", N3049=0), "", IF(N3049&gt;TODAY(), "No prazo", "Atrasado"))</f>
        <v>Atrasado</v>
      </c>
      <c r="N3049" s="104">
        <f>IFERROR(K3049 + VALUE(LEFT(L3049, FIND(" ", L3049) - 1)), "")</f>
        <v>45828</v>
      </c>
      <c r="O3049" s="105">
        <f>IF(_xlfn.DAYS(K3049,J3049)&lt;0, "Aguardando OC", _xlfn.DAYS(K3049,J3049))</f>
        <v>10</v>
      </c>
      <c r="P3049" s="14">
        <v>406297</v>
      </c>
      <c r="Q3049" s="12"/>
      <c r="R3049" s="14">
        <v>169134</v>
      </c>
      <c r="S3049" s="2">
        <v>221</v>
      </c>
      <c r="T3049" s="65" t="s">
        <v>1029</v>
      </c>
      <c r="U3049" s="21">
        <v>253.4</v>
      </c>
      <c r="V3049" s="2">
        <v>3465</v>
      </c>
      <c r="W3049" s="105" t="str">
        <f>IFERROR(VLOOKUP(V3049, Fornecedores!A:C, 3, FALSE), "")</f>
        <v>MAQNELSON AGRICOLA L</v>
      </c>
      <c r="X3049" s="105" t="str">
        <f>IFERROR(VLOOKUP(V3049, Fornecedores!A:E, 5, FALSE), "")</f>
        <v>Itumbiara</v>
      </c>
      <c r="Y3049" s="105" t="str">
        <f>IFERROR(VLOOKUP(V3049, Fornecedores!A:F, 6, FALSE), "")</f>
        <v>GO</v>
      </c>
      <c r="Z3049" s="101" t="str">
        <f>IF(H3049=0, "Pedido entregue!", "Pendente")</f>
        <v>Pedido entregue!</v>
      </c>
      <c r="AB3049" s="132" t="str">
        <f>IF(Z3049="Pedido Entregue!", IF(AA3049=1, "Retirado do Almoxarifado", IF(AA3049=2, "Material devolvido", "Aguardando retirada")), IF(Z3049="Pendente", "Entrega pendente", ""))</f>
        <v>Aguardando retirada</v>
      </c>
      <c r="AC3049" s="18">
        <v>1</v>
      </c>
      <c r="AD3049" s="18">
        <f>AC3049/SUMIF($P:$P,P3049,$AC:$AC)</f>
        <v>1</v>
      </c>
      <c r="AE3049" s="18">
        <f>IF(R3049=0,0,AC3049/SUMIF($R:$R,R3049,$AC:$AC))</f>
        <v>0.2</v>
      </c>
      <c r="AF3049" s="18">
        <f>IF(R3049=0,1,0)</f>
        <v>0</v>
      </c>
      <c r="AH3049" t="str">
        <f>TEXT(J3049,"MMMM")</f>
        <v>junho</v>
      </c>
    </row>
    <row r="3050" spans="1:34" ht="12.75" hidden="1" customHeight="1" x14ac:dyDescent="0.25">
      <c r="A3050" s="90" t="str">
        <f>IF(C3050="Oficina Diversos","Oficina Geral",
IF(ISNUMBER(FIND("Estoque - Colhedoras",C3050)),"Colhedoras",IF(ISNUMBER(FIND("Caldeiraria",C3050)),"Caldeiraria",IF(ISNUMBER(FIND("Borracharia",C3050)),"Borracharia",IF(ISNUMBER(FIND("Lubrificação",C3050)),"Lubrificação",
IF(ISNUMBER(FIND("Estoque - Carregadeiras",C3050)),"Carregadeiras",IF(ISNUMBER(FIND("Estoque - Veic. Leves",C3050)),"Veic. Leves",
IF(ISNUMBER(FIND("Estoque - Caminhões",C3050)),"Caminhões",IF(ISNUMBER(FIND("Estoque - Transbordos",C3050)),"Transbordos",
IF(ISNUMBER(FIND("Estoque - Tratores",C3050)),"Tratores",
IF(ISNUMBER(FIND("Estoque - Máquinas pesadas",C3050)),"Máquinas pesadas",
IF(ISNUMBER(FIND("Estoque - Reboques",C3050)),"Reboques",
IF(C3050="Estoque","Estoque",
IF(AND(ISNUMBER(C3050),C3050&gt;1000,C3050&lt;2000),"Caminhões",
IF(AND(ISNUMBER(C3050),C3050&gt;2000,C3050&lt;3000),"Tratores",
IF(AND(ISNUMBER(C3050),C3050&gt;3000,C3050&lt;4000),"Carregadeiras",
IF(AND(ISNUMBER(C3050),C3050&gt;4000,C3050&lt;5000),"Máquinas pesadas",
IF(AND(ISNUMBER(C3050),C3050&gt;5000,C3050&lt;6000),"Colhedoras",
IF(AND(ISNUMBER(C3050),C3050&gt;7000,C3050&lt;8000),"Irrigação",
IF(AND(ISNUMBER(C3050),C3050&gt;8000,C3050&lt;9000),"Reboques",IF(AND(ISNUMBER(C3050),C3050&gt;0,C3050&lt;1000),"Veic. Leves","")))))))))))))))))))))</f>
        <v>Caminhões</v>
      </c>
      <c r="C3050" s="113" t="s">
        <v>20247</v>
      </c>
      <c r="D3050" s="2">
        <v>92277</v>
      </c>
      <c r="E3050" s="3" t="s">
        <v>20363</v>
      </c>
      <c r="F3050" s="101" t="str">
        <f>IF(ISBLANK(K3050), "Apenas Solicitação", "Tem OC")</f>
        <v>Tem OC</v>
      </c>
      <c r="G3050" s="2">
        <v>14</v>
      </c>
      <c r="H3050" s="102">
        <f>G3050-I3050</f>
        <v>0</v>
      </c>
      <c r="I3050" s="103">
        <v>14</v>
      </c>
      <c r="J3050" s="4">
        <v>45814</v>
      </c>
      <c r="K3050" s="180">
        <v>45819</v>
      </c>
      <c r="L3050" s="3" t="s">
        <v>20159</v>
      </c>
      <c r="M3050" s="104" t="str">
        <f ca="1">IF(OR(N3050="", N3050=0), "", IF(N3050&gt;TODAY(), "No prazo", "Atrasado"))</f>
        <v>Atrasado</v>
      </c>
      <c r="N3050" s="104">
        <f>IFERROR(K3050 + VALUE(LEFT(L3050, FIND(" ", L3050) - 1)), "")</f>
        <v>45834</v>
      </c>
      <c r="O3050" s="105">
        <f>IF(_xlfn.DAYS(K3050,J3050)&lt;0, "Aguardando OC", _xlfn.DAYS(K3050,J3050))</f>
        <v>5</v>
      </c>
      <c r="P3050" s="14">
        <v>406301</v>
      </c>
      <c r="Q3050" s="12"/>
      <c r="R3050" s="14">
        <v>168991</v>
      </c>
      <c r="S3050" s="2">
        <v>221</v>
      </c>
      <c r="T3050" s="65" t="s">
        <v>1029</v>
      </c>
      <c r="U3050" s="21">
        <v>288.95999999999998</v>
      </c>
      <c r="V3050" s="2">
        <v>15723</v>
      </c>
      <c r="W3050" s="105" t="str">
        <f>IFERROR(VLOOKUP(V3050, Fornecedores!A:C, 3, FALSE), "")</f>
        <v>NOVA CENTER ATACADO</v>
      </c>
      <c r="X3050" s="105" t="str">
        <f>IFERROR(VLOOKUP(V3050, Fornecedores!A:E, 5, FALSE), "")</f>
        <v>Viana</v>
      </c>
      <c r="Y3050" s="105" t="str">
        <f>IFERROR(VLOOKUP(V3050, Fornecedores!A:F, 6, FALSE), "")</f>
        <v>ES</v>
      </c>
      <c r="Z3050" s="101" t="str">
        <f>IF(H3050=0, "Pedido entregue!", "Pendente")</f>
        <v>Pedido entregue!</v>
      </c>
      <c r="AB3050" s="132" t="str">
        <f>IF(Z3050="Pedido Entregue!", IF(AA3050=1, "Retirado do Almoxarifado", IF(AA3050=2, "Material devolvido", "Aguardando retirada")), IF(Z3050="Pendente", "Entrega pendente", ""))</f>
        <v>Aguardando retirada</v>
      </c>
      <c r="AC3050" s="18">
        <v>1</v>
      </c>
      <c r="AD3050" s="18">
        <f>AC3050/SUMIF($P:$P,P3050,$AC:$AC)</f>
        <v>1</v>
      </c>
      <c r="AE3050" s="18">
        <f>IF(R3050=0,0,AC3050/SUMIF($R:$R,R3050,$AC:$AC))</f>
        <v>0.25</v>
      </c>
      <c r="AF3050" s="18">
        <f>IF(R3050=0,1,0)</f>
        <v>0</v>
      </c>
      <c r="AH3050" t="str">
        <f>TEXT(J3050,"MMMM")</f>
        <v>junho</v>
      </c>
    </row>
    <row r="3051" spans="1:34" ht="12.75" customHeight="1" x14ac:dyDescent="0.25">
      <c r="A3051" s="90" t="str">
        <f>IF(C3051="Oficina Diversos","Oficina Geral",
IF(ISNUMBER(FIND("Estoque - Colhedoras",C3051)),"Colhedoras",IF(ISNUMBER(FIND("Caldeiraria",C3051)),"Caldeiraria",IF(ISNUMBER(FIND("Borracharia",C3051)),"Borracharia",IF(ISNUMBER(FIND("Lubrificação",C3051)),"Lubrificação",
IF(ISNUMBER(FIND("Estoque - Carregadeiras",C3051)),"Carregadeiras",IF(ISNUMBER(FIND("Estoque - Veic. Leves",C3051)),"Veic. Leves",
IF(ISNUMBER(FIND("Estoque - Caminhões",C3051)),"Caminhões",IF(ISNUMBER(FIND("Estoque - Transbordos",C3051)),"Transbordos",
IF(ISNUMBER(FIND("Estoque - Tratores",C3051)),"Tratores",
IF(ISNUMBER(FIND("Estoque - Máquinas pesadas",C3051)),"Máquinas pesadas",
IF(ISNUMBER(FIND("Estoque - Reboques",C3051)),"Reboques",
IF(C3051="Estoque","Estoque",
IF(AND(ISNUMBER(C3051),C3051&gt;1000,C3051&lt;2000),"Caminhões",
IF(AND(ISNUMBER(C3051),C3051&gt;2000,C3051&lt;3000),"Tratores",
IF(AND(ISNUMBER(C3051),C3051&gt;3000,C3051&lt;4000),"Carregadeiras",
IF(AND(ISNUMBER(C3051),C3051&gt;4000,C3051&lt;5000),"Máquinas pesadas",
IF(AND(ISNUMBER(C3051),C3051&gt;5000,C3051&lt;6000),"Colhedoras",
IF(AND(ISNUMBER(C3051),C3051&gt;7000,C3051&lt;8000),"Irrigação",
IF(AND(ISNUMBER(C3051),C3051&gt;8000,C3051&lt;9000),"Reboques",IF(AND(ISNUMBER(C3051),C3051&gt;0,C3051&lt;1000),"Veic. Leves","")))))))))))))))))))))</f>
        <v>Caminhões</v>
      </c>
      <c r="C3051" s="171">
        <v>1042</v>
      </c>
      <c r="D3051" s="170">
        <v>92277</v>
      </c>
      <c r="E3051" s="173" t="s">
        <v>20363</v>
      </c>
      <c r="F3051" s="101" t="str">
        <f>IF(ISBLANK(K3051), "Apenas Solicitação", "Tem OC")</f>
        <v>Apenas Solicitação</v>
      </c>
      <c r="G3051" s="170">
        <v>2</v>
      </c>
      <c r="H3051" s="102">
        <f>G3051-I3051</f>
        <v>2</v>
      </c>
      <c r="I3051" s="103"/>
      <c r="J3051" s="174">
        <v>45859</v>
      </c>
      <c r="K3051" s="173"/>
      <c r="L3051" s="173"/>
      <c r="M3051" s="104" t="str">
        <f ca="1">IF(OR(N3051="", N3051=0), "", IF(N3051&gt;TODAY(), "No prazo", "Atrasado"))</f>
        <v/>
      </c>
      <c r="N3051" s="104" t="str">
        <f>IFERROR(K3051 + VALUE(LEFT(L3051, FIND(" ", L3051) - 1)), "")</f>
        <v/>
      </c>
      <c r="O3051" s="105" t="str">
        <f>IF(_xlfn.DAYS(K3051,J3051)&lt;0, "Aguardando OC", _xlfn.DAYS(K3051,J3051))</f>
        <v>Aguardando OC</v>
      </c>
      <c r="P3051" s="170">
        <v>412599</v>
      </c>
      <c r="Q3051" s="12"/>
      <c r="R3051" s="170">
        <v>0</v>
      </c>
      <c r="S3051" s="2">
        <v>221</v>
      </c>
      <c r="T3051" s="65" t="s">
        <v>1029</v>
      </c>
      <c r="U3051" s="170">
        <v>20.64</v>
      </c>
      <c r="V3051" s="170"/>
      <c r="W3051" s="105" t="str">
        <f>IFERROR(VLOOKUP(V3051, Fornecedores!A:C, 3, FALSE), "")</f>
        <v/>
      </c>
      <c r="X3051" s="105" t="str">
        <f>IFERROR(VLOOKUP(V3051, Fornecedores!A:E, 5, FALSE), "")</f>
        <v/>
      </c>
      <c r="Y3051" s="105" t="str">
        <f>IFERROR(VLOOKUP(V3051, Fornecedores!A:F, 6, FALSE), "")</f>
        <v/>
      </c>
      <c r="Z3051" s="101" t="str">
        <f>IF(H3051=0, "Pedido entregue!", "Pendente")</f>
        <v>Pendente</v>
      </c>
      <c r="AB3051" s="132" t="str">
        <f>IF(Z3051="Pedido Entregue!", IF(AA3051=1, "Retirado do Almoxarifado", IF(AA3051=2, "Material devolvido", "Aguardando retirada")), IF(Z3051="Pendente", "Entrega pendente", ""))</f>
        <v>Entrega pendente</v>
      </c>
      <c r="AC3051" s="18">
        <v>1</v>
      </c>
      <c r="AD3051" s="18">
        <f>AC3051/SUMIF($P:$P,P3051,$AC:$AC)</f>
        <v>1</v>
      </c>
      <c r="AE3051" s="18">
        <f>IF(R3051=0,0,AC3051/SUMIF($R:$R,R3051,$AC:$AC))</f>
        <v>0</v>
      </c>
      <c r="AF3051" s="18">
        <f>IF(R3051=0,1,0)</f>
        <v>1</v>
      </c>
      <c r="AH3051" t="str">
        <f>TEXT(J3051,"MMMM")</f>
        <v>julho</v>
      </c>
    </row>
    <row r="3052" spans="1:34" ht="12.75" hidden="1" customHeight="1" x14ac:dyDescent="0.25">
      <c r="A3052" s="90" t="str">
        <f>IF(C3052="Oficina Diversos","Oficina Geral",
IF(ISNUMBER(FIND("Estoque - Colhedoras",C3052)),"Colhedoras",IF(ISNUMBER(FIND("Caldeiraria",C3052)),"Caldeiraria",IF(ISNUMBER(FIND("Borracharia",C3052)),"Borracharia",IF(ISNUMBER(FIND("Lubrificação",C3052)),"Lubrificação",
IF(ISNUMBER(FIND("Estoque - Carregadeiras",C3052)),"Carregadeiras",IF(ISNUMBER(FIND("Estoque - Veic. Leves",C3052)),"Veic. Leves",
IF(ISNUMBER(FIND("Estoque - Caminhões",C3052)),"Caminhões",IF(ISNUMBER(FIND("Estoque - Transbordos",C3052)),"Transbordos",
IF(ISNUMBER(FIND("Estoque - Tratores",C3052)),"Tratores",
IF(ISNUMBER(FIND("Estoque - Máquinas pesadas",C3052)),"Máquinas pesadas",
IF(ISNUMBER(FIND("Estoque - Reboques",C3052)),"Reboques",
IF(C3052="Estoque","Estoque",
IF(AND(ISNUMBER(C3052),C3052&gt;1000,C3052&lt;2000),"Caminhões",
IF(AND(ISNUMBER(C3052),C3052&gt;2000,C3052&lt;3000),"Tratores",
IF(AND(ISNUMBER(C3052),C3052&gt;3000,C3052&lt;4000),"Carregadeiras",
IF(AND(ISNUMBER(C3052),C3052&gt;4000,C3052&lt;5000),"Máquinas pesadas",
IF(AND(ISNUMBER(C3052),C3052&gt;5000,C3052&lt;6000),"Colhedoras",
IF(AND(ISNUMBER(C3052),C3052&gt;7000,C3052&lt;8000),"Irrigação",
IF(AND(ISNUMBER(C3052),C3052&gt;8000,C3052&lt;9000),"Reboques",IF(AND(ISNUMBER(C3052),C3052&gt;0,C3052&lt;1000),"Veic. Leves","")))))))))))))))))))))</f>
        <v>Tratores</v>
      </c>
      <c r="C3052" s="113">
        <v>2045</v>
      </c>
      <c r="D3052" s="2">
        <v>92279</v>
      </c>
      <c r="E3052" s="3" t="s">
        <v>20364</v>
      </c>
      <c r="F3052" s="101" t="str">
        <f>IF(ISBLANK(K3052), "Apenas Solicitação", "Tem OC")</f>
        <v>Tem OC</v>
      </c>
      <c r="G3052" s="2">
        <v>1</v>
      </c>
      <c r="H3052" s="102">
        <f>G3052-I3052</f>
        <v>0</v>
      </c>
      <c r="I3052" s="103">
        <v>1</v>
      </c>
      <c r="J3052" s="4">
        <v>45814</v>
      </c>
      <c r="K3052" s="180">
        <v>45826</v>
      </c>
      <c r="L3052" s="3" t="s">
        <v>20155</v>
      </c>
      <c r="M3052" s="104" t="str">
        <f ca="1">IF(OR(N3052="", N3052=0), "", IF(N3052&gt;TODAY(), "No prazo", "Atrasado"))</f>
        <v>Atrasado</v>
      </c>
      <c r="N3052" s="104">
        <f>IFERROR(K3052 + VALUE(LEFT(L3052, FIND(" ", L3052) - 1)), "")</f>
        <v>45827</v>
      </c>
      <c r="O3052" s="105">
        <f>IF(_xlfn.DAYS(K3052,J3052)&lt;0, "Aguardando OC", _xlfn.DAYS(K3052,J3052))</f>
        <v>12</v>
      </c>
      <c r="P3052" s="14">
        <v>406317</v>
      </c>
      <c r="Q3052" s="12"/>
      <c r="R3052" s="14">
        <v>169371</v>
      </c>
      <c r="S3052" s="2">
        <v>221</v>
      </c>
      <c r="T3052" s="65" t="s">
        <v>1029</v>
      </c>
      <c r="U3052" s="21">
        <v>209.76</v>
      </c>
      <c r="V3052" s="2">
        <v>11614</v>
      </c>
      <c r="W3052" s="105" t="str">
        <f>IFERROR(VLOOKUP(V3052, Fornecedores!A:C, 3, FALSE), "")</f>
        <v>DF MAQUINAS</v>
      </c>
      <c r="X3052" s="105" t="str">
        <f>IFERROR(VLOOKUP(V3052, Fornecedores!A:E, 5, FALSE), "")</f>
        <v>Bayeux</v>
      </c>
      <c r="Y3052" s="105" t="str">
        <f>IFERROR(VLOOKUP(V3052, Fornecedores!A:F, 6, FALSE), "")</f>
        <v>PB</v>
      </c>
      <c r="Z3052" s="101" t="str">
        <f>IF(H3052=0, "Pedido entregue!", "Pendente")</f>
        <v>Pedido entregue!</v>
      </c>
      <c r="AB3052" s="132" t="str">
        <f>IF(Z3052="Pedido Entregue!", IF(AA3052=1, "Retirado do Almoxarifado", IF(AA3052=2, "Material devolvido", "Aguardando retirada")), IF(Z3052="Pendente", "Entrega pendente", ""))</f>
        <v>Aguardando retirada</v>
      </c>
      <c r="AC3052" s="18">
        <v>1</v>
      </c>
      <c r="AD3052" s="18">
        <f>AC3052/SUMIF($P:$P,P3052,$AC:$AC)</f>
        <v>1</v>
      </c>
      <c r="AE3052" s="18">
        <f>IF(R3052=0,0,AC3052/SUMIF($R:$R,R3052,$AC:$AC))</f>
        <v>6.6666666666666666E-2</v>
      </c>
      <c r="AF3052" s="18">
        <f>IF(R3052=0,1,0)</f>
        <v>0</v>
      </c>
      <c r="AH3052" t="str">
        <f>TEXT(J3052,"MMMM")</f>
        <v>junho</v>
      </c>
    </row>
    <row r="3053" spans="1:34" ht="12.75" hidden="1" customHeight="1" x14ac:dyDescent="0.25">
      <c r="A3053" s="90" t="str">
        <f>IF(C3053="Oficina Diversos","Oficina Geral",
IF(ISNUMBER(FIND("Estoque - Colhedoras",C3053)),"Colhedoras",IF(ISNUMBER(FIND("Caldeiraria",C3053)),"Caldeiraria",IF(ISNUMBER(FIND("Borracharia",C3053)),"Borracharia",IF(ISNUMBER(FIND("Lubrificação",C3053)),"Lubrificação",
IF(ISNUMBER(FIND("Estoque - Carregadeiras",C3053)),"Carregadeiras",IF(ISNUMBER(FIND("Estoque - Veic. Leves",C3053)),"Veic. Leves",
IF(ISNUMBER(FIND("Estoque - Caminhões",C3053)),"Caminhões",IF(ISNUMBER(FIND("Estoque - Transbordos",C3053)),"Transbordos",
IF(ISNUMBER(FIND("Estoque - Tratores",C3053)),"Tratores",
IF(ISNUMBER(FIND("Estoque - Máquinas pesadas",C3053)),"Máquinas pesadas",
IF(ISNUMBER(FIND("Estoque - Reboques",C3053)),"Reboques",
IF(C3053="Estoque","Estoque",
IF(AND(ISNUMBER(C3053),C3053&gt;1000,C3053&lt;2000),"Caminhões",
IF(AND(ISNUMBER(C3053),C3053&gt;2000,C3053&lt;3000),"Tratores",
IF(AND(ISNUMBER(C3053),C3053&gt;3000,C3053&lt;4000),"Carregadeiras",
IF(AND(ISNUMBER(C3053),C3053&gt;4000,C3053&lt;5000),"Máquinas pesadas",
IF(AND(ISNUMBER(C3053),C3053&gt;5000,C3053&lt;6000),"Colhedoras",
IF(AND(ISNUMBER(C3053),C3053&gt;7000,C3053&lt;8000),"Irrigação",
IF(AND(ISNUMBER(C3053),C3053&gt;8000,C3053&lt;9000),"Reboques",IF(AND(ISNUMBER(C3053),C3053&gt;0,C3053&lt;1000),"Veic. Leves","")))))))))))))))))))))</f>
        <v>Tratores</v>
      </c>
      <c r="C3053" s="113">
        <v>2039</v>
      </c>
      <c r="D3053" s="2">
        <v>92279</v>
      </c>
      <c r="E3053" s="3" t="s">
        <v>20364</v>
      </c>
      <c r="F3053" s="101" t="str">
        <f>IF(ISBLANK(K3053), "Apenas Solicitação", "Tem OC")</f>
        <v>Tem OC</v>
      </c>
      <c r="G3053" s="2">
        <v>1</v>
      </c>
      <c r="H3053" s="102">
        <f>G3053-I3053</f>
        <v>0</v>
      </c>
      <c r="I3053" s="103">
        <v>1</v>
      </c>
      <c r="J3053" s="4">
        <v>45814</v>
      </c>
      <c r="K3053" s="180">
        <v>45826</v>
      </c>
      <c r="L3053" s="3" t="s">
        <v>20155</v>
      </c>
      <c r="M3053" s="104" t="str">
        <f ca="1">IF(OR(N3053="", N3053=0), "", IF(N3053&gt;TODAY(), "No prazo", "Atrasado"))</f>
        <v>Atrasado</v>
      </c>
      <c r="N3053" s="104">
        <f>IFERROR(K3053 + VALUE(LEFT(L3053, FIND(" ", L3053) - 1)), "")</f>
        <v>45827</v>
      </c>
      <c r="O3053" s="105">
        <f>IF(_xlfn.DAYS(K3053,J3053)&lt;0, "Aguardando OC", _xlfn.DAYS(K3053,J3053))</f>
        <v>12</v>
      </c>
      <c r="P3053" s="14">
        <v>406329</v>
      </c>
      <c r="Q3053" s="12"/>
      <c r="R3053" s="14">
        <v>169371</v>
      </c>
      <c r="S3053" s="2">
        <v>221</v>
      </c>
      <c r="T3053" s="65" t="s">
        <v>1029</v>
      </c>
      <c r="U3053" s="21">
        <v>209.76</v>
      </c>
      <c r="V3053" s="2">
        <v>11614</v>
      </c>
      <c r="W3053" s="105" t="str">
        <f>IFERROR(VLOOKUP(V3053, Fornecedores!A:C, 3, FALSE), "")</f>
        <v>DF MAQUINAS</v>
      </c>
      <c r="X3053" s="105" t="str">
        <f>IFERROR(VLOOKUP(V3053, Fornecedores!A:E, 5, FALSE), "")</f>
        <v>Bayeux</v>
      </c>
      <c r="Y3053" s="105" t="str">
        <f>IFERROR(VLOOKUP(V3053, Fornecedores!A:F, 6, FALSE), "")</f>
        <v>PB</v>
      </c>
      <c r="Z3053" s="101" t="str">
        <f>IF(H3053=0, "Pedido entregue!", "Pendente")</f>
        <v>Pedido entregue!</v>
      </c>
      <c r="AB3053" s="132" t="str">
        <f>IF(Z3053="Pedido Entregue!", IF(AA3053=1, "Retirado do Almoxarifado", IF(AA3053=2, "Material devolvido", "Aguardando retirada")), IF(Z3053="Pendente", "Entrega pendente", ""))</f>
        <v>Aguardando retirada</v>
      </c>
      <c r="AC3053" s="18">
        <v>1</v>
      </c>
      <c r="AD3053" s="18">
        <f>AC3053/SUMIF($P:$P,P3053,$AC:$AC)</f>
        <v>1</v>
      </c>
      <c r="AE3053" s="18">
        <f>IF(R3053=0,0,AC3053/SUMIF($R:$R,R3053,$AC:$AC))</f>
        <v>6.6666666666666666E-2</v>
      </c>
      <c r="AF3053" s="18">
        <f>IF(R3053=0,1,0)</f>
        <v>0</v>
      </c>
      <c r="AH3053" t="str">
        <f>TEXT(J3053,"MMMM")</f>
        <v>junho</v>
      </c>
    </row>
    <row r="3054" spans="1:34" ht="12.75" hidden="1" customHeight="1" x14ac:dyDescent="0.25">
      <c r="A3054" s="90" t="str">
        <f>IF(C3054="Oficina Diversos","Oficina Geral",
IF(ISNUMBER(FIND("Estoque - Colhedoras",C3054)),"Colhedoras",IF(ISNUMBER(FIND("Caldeiraria",C3054)),"Caldeiraria",IF(ISNUMBER(FIND("Borracharia",C3054)),"Borracharia",IF(ISNUMBER(FIND("Lubrificação",C3054)),"Lubrificação",
IF(ISNUMBER(FIND("Estoque - Carregadeiras",C3054)),"Carregadeiras",IF(ISNUMBER(FIND("Estoque - Veic. Leves",C3054)),"Veic. Leves",
IF(ISNUMBER(FIND("Estoque - Caminhões",C3054)),"Caminhões",IF(ISNUMBER(FIND("Estoque - Transbordos",C3054)),"Transbordos",
IF(ISNUMBER(FIND("Estoque - Tratores",C3054)),"Tratores",
IF(ISNUMBER(FIND("Estoque - Máquinas pesadas",C3054)),"Máquinas pesadas",
IF(ISNUMBER(FIND("Estoque - Reboques",C3054)),"Reboques",
IF(C3054="Estoque","Estoque",
IF(AND(ISNUMBER(C3054),C3054&gt;1000,C3054&lt;2000),"Caminhões",
IF(AND(ISNUMBER(C3054),C3054&gt;2000,C3054&lt;3000),"Tratores",
IF(AND(ISNUMBER(C3054),C3054&gt;3000,C3054&lt;4000),"Carregadeiras",
IF(AND(ISNUMBER(C3054),C3054&gt;4000,C3054&lt;5000),"Máquinas pesadas",
IF(AND(ISNUMBER(C3054),C3054&gt;5000,C3054&lt;6000),"Colhedoras",
IF(AND(ISNUMBER(C3054),C3054&gt;7000,C3054&lt;8000),"Irrigação",
IF(AND(ISNUMBER(C3054),C3054&gt;8000,C3054&lt;9000),"Reboques",IF(AND(ISNUMBER(C3054),C3054&gt;0,C3054&lt;1000),"Veic. Leves","")))))))))))))))))))))</f>
        <v>Tratores</v>
      </c>
      <c r="C3054" s="113">
        <v>2045</v>
      </c>
      <c r="D3054" s="2">
        <v>92280</v>
      </c>
      <c r="E3054" s="3" t="s">
        <v>20365</v>
      </c>
      <c r="F3054" s="101" t="str">
        <f>IF(ISBLANK(K3054), "Apenas Solicitação", "Tem OC")</f>
        <v>Tem OC</v>
      </c>
      <c r="G3054" s="2">
        <v>1</v>
      </c>
      <c r="H3054" s="102">
        <f>G3054-I3054</f>
        <v>0</v>
      </c>
      <c r="I3054" s="103">
        <v>1</v>
      </c>
      <c r="J3054" s="4">
        <v>45814</v>
      </c>
      <c r="K3054" s="180">
        <v>45826</v>
      </c>
      <c r="L3054" s="3" t="s">
        <v>20155</v>
      </c>
      <c r="M3054" s="104" t="str">
        <f ca="1">IF(OR(N3054="", N3054=0), "", IF(N3054&gt;TODAY(), "No prazo", "Atrasado"))</f>
        <v>Atrasado</v>
      </c>
      <c r="N3054" s="104">
        <f>IFERROR(K3054 + VALUE(LEFT(L3054, FIND(" ", L3054) - 1)), "")</f>
        <v>45827</v>
      </c>
      <c r="O3054" s="105">
        <f>IF(_xlfn.DAYS(K3054,J3054)&lt;0, "Aguardando OC", _xlfn.DAYS(K3054,J3054))</f>
        <v>12</v>
      </c>
      <c r="P3054" s="14">
        <v>406318</v>
      </c>
      <c r="Q3054" s="12"/>
      <c r="R3054" s="14">
        <v>169371</v>
      </c>
      <c r="S3054" s="2">
        <v>221</v>
      </c>
      <c r="T3054" s="65" t="s">
        <v>1029</v>
      </c>
      <c r="U3054" s="21">
        <v>209.76</v>
      </c>
      <c r="V3054" s="2">
        <v>11614</v>
      </c>
      <c r="W3054" s="105" t="str">
        <f>IFERROR(VLOOKUP(V3054, Fornecedores!A:C, 3, FALSE), "")</f>
        <v>DF MAQUINAS</v>
      </c>
      <c r="X3054" s="105" t="str">
        <f>IFERROR(VLOOKUP(V3054, Fornecedores!A:E, 5, FALSE), "")</f>
        <v>Bayeux</v>
      </c>
      <c r="Y3054" s="105" t="str">
        <f>IFERROR(VLOOKUP(V3054, Fornecedores!A:F, 6, FALSE), "")</f>
        <v>PB</v>
      </c>
      <c r="Z3054" s="101" t="str">
        <f>IF(H3054=0, "Pedido entregue!", "Pendente")</f>
        <v>Pedido entregue!</v>
      </c>
      <c r="AB3054" s="132" t="str">
        <f>IF(Z3054="Pedido Entregue!", IF(AA3054=1, "Retirado do Almoxarifado", IF(AA3054=2, "Material devolvido", "Aguardando retirada")), IF(Z3054="Pendente", "Entrega pendente", ""))</f>
        <v>Aguardando retirada</v>
      </c>
      <c r="AC3054" s="18">
        <v>1</v>
      </c>
      <c r="AD3054" s="18">
        <f>AC3054/SUMIF($P:$P,P3054,$AC:$AC)</f>
        <v>1</v>
      </c>
      <c r="AE3054" s="18">
        <f>IF(R3054=0,0,AC3054/SUMIF($R:$R,R3054,$AC:$AC))</f>
        <v>6.6666666666666666E-2</v>
      </c>
      <c r="AF3054" s="18">
        <f>IF(R3054=0,1,0)</f>
        <v>0</v>
      </c>
      <c r="AH3054" t="str">
        <f>TEXT(J3054,"MMMM")</f>
        <v>junho</v>
      </c>
    </row>
    <row r="3055" spans="1:34" ht="12.75" hidden="1" customHeight="1" x14ac:dyDescent="0.25">
      <c r="A3055" s="90" t="str">
        <f>IF(C3055="Oficina Diversos","Oficina Geral",
IF(ISNUMBER(FIND("Estoque - Colhedoras",C3055)),"Colhedoras",IF(ISNUMBER(FIND("Caldeiraria",C3055)),"Caldeiraria",IF(ISNUMBER(FIND("Borracharia",C3055)),"Borracharia",IF(ISNUMBER(FIND("Lubrificação",C3055)),"Lubrificação",
IF(ISNUMBER(FIND("Estoque - Carregadeiras",C3055)),"Carregadeiras",IF(ISNUMBER(FIND("Estoque - Veic. Leves",C3055)),"Veic. Leves",
IF(ISNUMBER(FIND("Estoque - Caminhões",C3055)),"Caminhões",IF(ISNUMBER(FIND("Estoque - Transbordos",C3055)),"Transbordos",
IF(ISNUMBER(FIND("Estoque - Tratores",C3055)),"Tratores",
IF(ISNUMBER(FIND("Estoque - Máquinas pesadas",C3055)),"Máquinas pesadas",
IF(ISNUMBER(FIND("Estoque - Reboques",C3055)),"Reboques",
IF(C3055="Estoque","Estoque",
IF(AND(ISNUMBER(C3055),C3055&gt;1000,C3055&lt;2000),"Caminhões",
IF(AND(ISNUMBER(C3055),C3055&gt;2000,C3055&lt;3000),"Tratores",
IF(AND(ISNUMBER(C3055),C3055&gt;3000,C3055&lt;4000),"Carregadeiras",
IF(AND(ISNUMBER(C3055),C3055&gt;4000,C3055&lt;5000),"Máquinas pesadas",
IF(AND(ISNUMBER(C3055),C3055&gt;5000,C3055&lt;6000),"Colhedoras",
IF(AND(ISNUMBER(C3055),C3055&gt;7000,C3055&lt;8000),"Irrigação",
IF(AND(ISNUMBER(C3055),C3055&gt;8000,C3055&lt;9000),"Reboques",IF(AND(ISNUMBER(C3055),C3055&gt;0,C3055&lt;1000),"Veic. Leves","")))))))))))))))))))))</f>
        <v>Tratores</v>
      </c>
      <c r="C3055" s="113">
        <v>2039</v>
      </c>
      <c r="D3055" s="2">
        <v>92280</v>
      </c>
      <c r="E3055" s="3" t="s">
        <v>20365</v>
      </c>
      <c r="F3055" s="101" t="str">
        <f>IF(ISBLANK(K3055), "Apenas Solicitação", "Tem OC")</f>
        <v>Tem OC</v>
      </c>
      <c r="G3055" s="2">
        <v>1</v>
      </c>
      <c r="H3055" s="102">
        <f>G3055-I3055</f>
        <v>0</v>
      </c>
      <c r="I3055" s="103">
        <v>1</v>
      </c>
      <c r="J3055" s="4">
        <v>45814</v>
      </c>
      <c r="K3055" s="180">
        <v>45826</v>
      </c>
      <c r="L3055" s="3" t="s">
        <v>20152</v>
      </c>
      <c r="M3055" s="104" t="str">
        <f ca="1">IF(OR(N3055="", N3055=0), "", IF(N3055&gt;TODAY(), "No prazo", "Atrasado"))</f>
        <v>Atrasado</v>
      </c>
      <c r="N3055" s="104">
        <f>IFERROR(K3055 + VALUE(LEFT(L3055, FIND(" ", L3055) - 1)), "")</f>
        <v>45827</v>
      </c>
      <c r="O3055" s="105">
        <f>IF(_xlfn.DAYS(K3055,J3055)&lt;0, "Aguardando OC", _xlfn.DAYS(K3055,J3055))</f>
        <v>12</v>
      </c>
      <c r="P3055" s="14">
        <v>406330</v>
      </c>
      <c r="Q3055" s="12"/>
      <c r="R3055" s="14">
        <v>169372</v>
      </c>
      <c r="S3055" s="2">
        <v>221</v>
      </c>
      <c r="T3055" s="65" t="s">
        <v>1029</v>
      </c>
      <c r="U3055" s="21">
        <v>165.5</v>
      </c>
      <c r="V3055" s="2">
        <v>13341</v>
      </c>
      <c r="W3055" s="105" t="str">
        <f>IFERROR(VLOOKUP(V3055, Fornecedores!A:C, 3, FALSE), "")</f>
        <v>DISMA DISTRIBUIDORA</v>
      </c>
      <c r="X3055" s="105" t="str">
        <f>IFERROR(VLOOKUP(V3055, Fornecedores!A:E, 5, FALSE), "")</f>
        <v>Araçatuba</v>
      </c>
      <c r="Y3055" s="105" t="str">
        <f>IFERROR(VLOOKUP(V3055, Fornecedores!A:F, 6, FALSE), "")</f>
        <v>SP</v>
      </c>
      <c r="Z3055" s="101" t="str">
        <f>IF(H3055=0, "Pedido entregue!", "Pendente")</f>
        <v>Pedido entregue!</v>
      </c>
      <c r="AB3055" s="132" t="str">
        <f>IF(Z3055="Pedido Entregue!", IF(AA3055=1, "Retirado do Almoxarifado", IF(AA3055=2, "Material devolvido", "Aguardando retirada")), IF(Z3055="Pendente", "Entrega pendente", ""))</f>
        <v>Aguardando retirada</v>
      </c>
      <c r="AC3055" s="18">
        <v>1</v>
      </c>
      <c r="AD3055" s="18">
        <f>AC3055/SUMIF($P:$P,P3055,$AC:$AC)</f>
        <v>1</v>
      </c>
      <c r="AE3055" s="18">
        <f>IF(R3055=0,0,AC3055/SUMIF($R:$R,R3055,$AC:$AC))</f>
        <v>3.8461538461538464E-2</v>
      </c>
      <c r="AF3055" s="18">
        <f>IF(R3055=0,1,0)</f>
        <v>0</v>
      </c>
      <c r="AH3055" t="str">
        <f>TEXT(J3055,"MMMM")</f>
        <v>junho</v>
      </c>
    </row>
    <row r="3056" spans="1:34" ht="12.75" hidden="1" customHeight="1" x14ac:dyDescent="0.25">
      <c r="A3056" s="90" t="str">
        <f>IF(C3056="Oficina Diversos","Oficina Geral",
IF(ISNUMBER(FIND("Estoque - Colhedoras",C3056)),"Colhedoras",IF(ISNUMBER(FIND("Caldeiraria",C3056)),"Caldeiraria",IF(ISNUMBER(FIND("Borracharia",C3056)),"Borracharia",IF(ISNUMBER(FIND("Lubrificação",C3056)),"Lubrificação",
IF(ISNUMBER(FIND("Estoque - Carregadeiras",C3056)),"Carregadeiras",IF(ISNUMBER(FIND("Estoque - Veic. Leves",C3056)),"Veic. Leves",
IF(ISNUMBER(FIND("Estoque - Caminhões",C3056)),"Caminhões",IF(ISNUMBER(FIND("Estoque - Transbordos",C3056)),"Transbordos",
IF(ISNUMBER(FIND("Estoque - Tratores",C3056)),"Tratores",
IF(ISNUMBER(FIND("Estoque - Máquinas pesadas",C3056)),"Máquinas pesadas",
IF(ISNUMBER(FIND("Estoque - Reboques",C3056)),"Reboques",
IF(C3056="Estoque","Estoque",
IF(AND(ISNUMBER(C3056),C3056&gt;1000,C3056&lt;2000),"Caminhões",
IF(AND(ISNUMBER(C3056),C3056&gt;2000,C3056&lt;3000),"Tratores",
IF(AND(ISNUMBER(C3056),C3056&gt;3000,C3056&lt;4000),"Carregadeiras",
IF(AND(ISNUMBER(C3056),C3056&gt;4000,C3056&lt;5000),"Máquinas pesadas",
IF(AND(ISNUMBER(C3056),C3056&gt;5000,C3056&lt;6000),"Colhedoras",
IF(AND(ISNUMBER(C3056),C3056&gt;7000,C3056&lt;8000),"Irrigação",
IF(AND(ISNUMBER(C3056),C3056&gt;8000,C3056&lt;9000),"Reboques",IF(AND(ISNUMBER(C3056),C3056&gt;0,C3056&lt;1000),"Veic. Leves","")))))))))))))))))))))</f>
        <v>Tratores</v>
      </c>
      <c r="C3056" s="113">
        <v>2045</v>
      </c>
      <c r="D3056" s="2">
        <v>92281</v>
      </c>
      <c r="E3056" s="3" t="s">
        <v>20366</v>
      </c>
      <c r="F3056" s="101" t="str">
        <f>IF(ISBLANK(K3056), "Apenas Solicitação", "Tem OC")</f>
        <v>Tem OC</v>
      </c>
      <c r="G3056" s="2">
        <v>1</v>
      </c>
      <c r="H3056" s="102">
        <f>G3056-I3056</f>
        <v>0</v>
      </c>
      <c r="I3056" s="103">
        <v>1</v>
      </c>
      <c r="J3056" s="4">
        <v>45814</v>
      </c>
      <c r="K3056" s="180">
        <v>45826</v>
      </c>
      <c r="L3056" s="3" t="s">
        <v>20152</v>
      </c>
      <c r="M3056" s="104" t="str">
        <f ca="1">IF(OR(N3056="", N3056=0), "", IF(N3056&gt;TODAY(), "No prazo", "Atrasado"))</f>
        <v>Atrasado</v>
      </c>
      <c r="N3056" s="104">
        <f>IFERROR(K3056 + VALUE(LEFT(L3056, FIND(" ", L3056) - 1)), "")</f>
        <v>45827</v>
      </c>
      <c r="O3056" s="105">
        <f>IF(_xlfn.DAYS(K3056,J3056)&lt;0, "Aguardando OC", _xlfn.DAYS(K3056,J3056))</f>
        <v>12</v>
      </c>
      <c r="P3056" s="14">
        <v>406319</v>
      </c>
      <c r="Q3056" s="12"/>
      <c r="R3056" s="14">
        <v>169372</v>
      </c>
      <c r="S3056" s="2">
        <v>221</v>
      </c>
      <c r="T3056" s="65" t="s">
        <v>1029</v>
      </c>
      <c r="U3056" s="21">
        <v>685</v>
      </c>
      <c r="V3056" s="2">
        <v>13341</v>
      </c>
      <c r="W3056" s="105" t="str">
        <f>IFERROR(VLOOKUP(V3056, Fornecedores!A:C, 3, FALSE), "")</f>
        <v>DISMA DISTRIBUIDORA</v>
      </c>
      <c r="X3056" s="105" t="str">
        <f>IFERROR(VLOOKUP(V3056, Fornecedores!A:E, 5, FALSE), "")</f>
        <v>Araçatuba</v>
      </c>
      <c r="Y3056" s="105" t="str">
        <f>IFERROR(VLOOKUP(V3056, Fornecedores!A:F, 6, FALSE), "")</f>
        <v>SP</v>
      </c>
      <c r="Z3056" s="101" t="str">
        <f>IF(H3056=0, "Pedido entregue!", "Pendente")</f>
        <v>Pedido entregue!</v>
      </c>
      <c r="AB3056" s="132" t="str">
        <f>IF(Z3056="Pedido Entregue!", IF(AA3056=1, "Retirado do Almoxarifado", IF(AA3056=2, "Material devolvido", "Aguardando retirada")), IF(Z3056="Pendente", "Entrega pendente", ""))</f>
        <v>Aguardando retirada</v>
      </c>
      <c r="AC3056" s="18">
        <v>1</v>
      </c>
      <c r="AD3056" s="18">
        <f>AC3056/SUMIF($P:$P,P3056,$AC:$AC)</f>
        <v>1</v>
      </c>
      <c r="AE3056" s="18">
        <f>IF(R3056=0,0,AC3056/SUMIF($R:$R,R3056,$AC:$AC))</f>
        <v>3.8461538461538464E-2</v>
      </c>
      <c r="AF3056" s="18">
        <f>IF(R3056=0,1,0)</f>
        <v>0</v>
      </c>
      <c r="AH3056" t="str">
        <f>TEXT(J3056,"MMMM")</f>
        <v>junho</v>
      </c>
    </row>
    <row r="3057" spans="1:34" ht="12.75" hidden="1" customHeight="1" x14ac:dyDescent="0.25">
      <c r="A3057" s="90" t="str">
        <f>IF(C3057="Oficina Diversos","Oficina Geral",
IF(ISNUMBER(FIND("Estoque - Colhedoras",C3057)),"Colhedoras",IF(ISNUMBER(FIND("Caldeiraria",C3057)),"Caldeiraria",IF(ISNUMBER(FIND("Borracharia",C3057)),"Borracharia",IF(ISNUMBER(FIND("Lubrificação",C3057)),"Lubrificação",
IF(ISNUMBER(FIND("Estoque - Carregadeiras",C3057)),"Carregadeiras",IF(ISNUMBER(FIND("Estoque - Veic. Leves",C3057)),"Veic. Leves",
IF(ISNUMBER(FIND("Estoque - Caminhões",C3057)),"Caminhões",IF(ISNUMBER(FIND("Estoque - Transbordos",C3057)),"Transbordos",
IF(ISNUMBER(FIND("Estoque - Tratores",C3057)),"Tratores",
IF(ISNUMBER(FIND("Estoque - Máquinas pesadas",C3057)),"Máquinas pesadas",
IF(ISNUMBER(FIND("Estoque - Reboques",C3057)),"Reboques",
IF(C3057="Estoque","Estoque",
IF(AND(ISNUMBER(C3057),C3057&gt;1000,C3057&lt;2000),"Caminhões",
IF(AND(ISNUMBER(C3057),C3057&gt;2000,C3057&lt;3000),"Tratores",
IF(AND(ISNUMBER(C3057),C3057&gt;3000,C3057&lt;4000),"Carregadeiras",
IF(AND(ISNUMBER(C3057),C3057&gt;4000,C3057&lt;5000),"Máquinas pesadas",
IF(AND(ISNUMBER(C3057),C3057&gt;5000,C3057&lt;6000),"Colhedoras",
IF(AND(ISNUMBER(C3057),C3057&gt;7000,C3057&lt;8000),"Irrigação",
IF(AND(ISNUMBER(C3057),C3057&gt;8000,C3057&lt;9000),"Reboques",IF(AND(ISNUMBER(C3057),C3057&gt;0,C3057&lt;1000),"Veic. Leves","")))))))))))))))))))))</f>
        <v>Tratores</v>
      </c>
      <c r="C3057" s="113">
        <v>2039</v>
      </c>
      <c r="D3057" s="2">
        <v>92281</v>
      </c>
      <c r="E3057" s="3" t="s">
        <v>20366</v>
      </c>
      <c r="F3057" s="101" t="str">
        <f>IF(ISBLANK(K3057), "Apenas Solicitação", "Tem OC")</f>
        <v>Tem OC</v>
      </c>
      <c r="G3057" s="2">
        <v>1</v>
      </c>
      <c r="H3057" s="102">
        <f>G3057-I3057</f>
        <v>0</v>
      </c>
      <c r="I3057" s="103">
        <v>1</v>
      </c>
      <c r="J3057" s="4">
        <v>45814</v>
      </c>
      <c r="K3057" s="180">
        <v>45826</v>
      </c>
      <c r="L3057" s="3" t="s">
        <v>20152</v>
      </c>
      <c r="M3057" s="104" t="str">
        <f ca="1">IF(OR(N3057="", N3057=0), "", IF(N3057&gt;TODAY(), "No prazo", "Atrasado"))</f>
        <v>Atrasado</v>
      </c>
      <c r="N3057" s="104">
        <f>IFERROR(K3057 + VALUE(LEFT(L3057, FIND(" ", L3057) - 1)), "")</f>
        <v>45827</v>
      </c>
      <c r="O3057" s="105">
        <f>IF(_xlfn.DAYS(K3057,J3057)&lt;0, "Aguardando OC", _xlfn.DAYS(K3057,J3057))</f>
        <v>12</v>
      </c>
      <c r="P3057" s="14">
        <v>406331</v>
      </c>
      <c r="Q3057" s="12"/>
      <c r="R3057" s="14">
        <v>169372</v>
      </c>
      <c r="S3057" s="2">
        <v>221</v>
      </c>
      <c r="T3057" s="65" t="s">
        <v>1029</v>
      </c>
      <c r="U3057" s="21">
        <v>685</v>
      </c>
      <c r="V3057" s="2">
        <v>13341</v>
      </c>
      <c r="W3057" s="105" t="str">
        <f>IFERROR(VLOOKUP(V3057, Fornecedores!A:C, 3, FALSE), "")</f>
        <v>DISMA DISTRIBUIDORA</v>
      </c>
      <c r="X3057" s="105" t="str">
        <f>IFERROR(VLOOKUP(V3057, Fornecedores!A:E, 5, FALSE), "")</f>
        <v>Araçatuba</v>
      </c>
      <c r="Y3057" s="105" t="str">
        <f>IFERROR(VLOOKUP(V3057, Fornecedores!A:F, 6, FALSE), "")</f>
        <v>SP</v>
      </c>
      <c r="Z3057" s="101" t="str">
        <f>IF(H3057=0, "Pedido entregue!", "Pendente")</f>
        <v>Pedido entregue!</v>
      </c>
      <c r="AB3057" s="132" t="str">
        <f>IF(Z3057="Pedido Entregue!", IF(AA3057=1, "Retirado do Almoxarifado", IF(AA3057=2, "Material devolvido", "Aguardando retirada")), IF(Z3057="Pendente", "Entrega pendente", ""))</f>
        <v>Aguardando retirada</v>
      </c>
      <c r="AC3057" s="18">
        <v>1</v>
      </c>
      <c r="AD3057" s="18">
        <f>AC3057/SUMIF($P:$P,P3057,$AC:$AC)</f>
        <v>1</v>
      </c>
      <c r="AE3057" s="18">
        <f>IF(R3057=0,0,AC3057/SUMIF($R:$R,R3057,$AC:$AC))</f>
        <v>3.8461538461538464E-2</v>
      </c>
      <c r="AF3057" s="18">
        <f>IF(R3057=0,1,0)</f>
        <v>0</v>
      </c>
      <c r="AH3057" t="str">
        <f>TEXT(J3057,"MMMM")</f>
        <v>junho</v>
      </c>
    </row>
    <row r="3058" spans="1:34" ht="12.75" hidden="1" customHeight="1" x14ac:dyDescent="0.25">
      <c r="A3058" s="90" t="str">
        <f>IF(C3058="Oficina Diversos","Oficina Geral",
IF(ISNUMBER(FIND("Estoque - Colhedoras",C3058)),"Colhedoras",IF(ISNUMBER(FIND("Caldeiraria",C3058)),"Caldeiraria",IF(ISNUMBER(FIND("Borracharia",C3058)),"Borracharia",IF(ISNUMBER(FIND("Lubrificação",C3058)),"Lubrificação",
IF(ISNUMBER(FIND("Estoque - Carregadeiras",C3058)),"Carregadeiras",IF(ISNUMBER(FIND("Estoque - Veic. Leves",C3058)),"Veic. Leves",
IF(ISNUMBER(FIND("Estoque - Caminhões",C3058)),"Caminhões",IF(ISNUMBER(FIND("Estoque - Transbordos",C3058)),"Transbordos",
IF(ISNUMBER(FIND("Estoque - Tratores",C3058)),"Tratores",
IF(ISNUMBER(FIND("Estoque - Máquinas pesadas",C3058)),"Máquinas pesadas",
IF(ISNUMBER(FIND("Estoque - Reboques",C3058)),"Reboques",
IF(C3058="Estoque","Estoque",
IF(AND(ISNUMBER(C3058),C3058&gt;1000,C3058&lt;2000),"Caminhões",
IF(AND(ISNUMBER(C3058),C3058&gt;2000,C3058&lt;3000),"Tratores",
IF(AND(ISNUMBER(C3058),C3058&gt;3000,C3058&lt;4000),"Carregadeiras",
IF(AND(ISNUMBER(C3058),C3058&gt;4000,C3058&lt;5000),"Máquinas pesadas",
IF(AND(ISNUMBER(C3058),C3058&gt;5000,C3058&lt;6000),"Colhedoras",
IF(AND(ISNUMBER(C3058),C3058&gt;7000,C3058&lt;8000),"Irrigação",
IF(AND(ISNUMBER(C3058),C3058&gt;8000,C3058&lt;9000),"Reboques",IF(AND(ISNUMBER(C3058),C3058&gt;0,C3058&lt;1000),"Veic. Leves","")))))))))))))))))))))</f>
        <v>Tratores</v>
      </c>
      <c r="C3058" s="113">
        <v>2045</v>
      </c>
      <c r="D3058" s="2">
        <v>92282</v>
      </c>
      <c r="E3058" s="3" t="s">
        <v>20367</v>
      </c>
      <c r="F3058" s="101" t="str">
        <f>IF(ISBLANK(K3058), "Apenas Solicitação", "Tem OC")</f>
        <v>Tem OC</v>
      </c>
      <c r="G3058" s="2">
        <v>1</v>
      </c>
      <c r="H3058" s="102">
        <f>G3058-I3058</f>
        <v>0</v>
      </c>
      <c r="I3058" s="103">
        <v>1</v>
      </c>
      <c r="J3058" s="4">
        <v>45814</v>
      </c>
      <c r="K3058" s="180">
        <v>45826</v>
      </c>
      <c r="L3058" s="3" t="s">
        <v>20158</v>
      </c>
      <c r="M3058" s="104" t="str">
        <f ca="1">IF(OR(N3058="", N3058=0), "", IF(N3058&gt;TODAY(), "No prazo", "Atrasado"))</f>
        <v>Atrasado</v>
      </c>
      <c r="N3058" s="104">
        <f>IFERROR(K3058 + VALUE(LEFT(L3058, FIND(" ", L3058) - 1)), "")</f>
        <v>45838</v>
      </c>
      <c r="O3058" s="105">
        <f>IF(_xlfn.DAYS(K3058,J3058)&lt;0, "Aguardando OC", _xlfn.DAYS(K3058,J3058))</f>
        <v>12</v>
      </c>
      <c r="P3058" s="14">
        <v>406320</v>
      </c>
      <c r="Q3058" s="12"/>
      <c r="R3058" s="14">
        <v>169371</v>
      </c>
      <c r="S3058" s="2">
        <v>221</v>
      </c>
      <c r="T3058" s="65" t="s">
        <v>1029</v>
      </c>
      <c r="U3058" s="21">
        <v>480</v>
      </c>
      <c r="V3058" s="2">
        <v>11614</v>
      </c>
      <c r="W3058" s="105" t="str">
        <f>IFERROR(VLOOKUP(V3058, Fornecedores!A:C, 3, FALSE), "")</f>
        <v>DF MAQUINAS</v>
      </c>
      <c r="X3058" s="105" t="str">
        <f>IFERROR(VLOOKUP(V3058, Fornecedores!A:E, 5, FALSE), "")</f>
        <v>Bayeux</v>
      </c>
      <c r="Y3058" s="105" t="str">
        <f>IFERROR(VLOOKUP(V3058, Fornecedores!A:F, 6, FALSE), "")</f>
        <v>PB</v>
      </c>
      <c r="Z3058" s="101" t="str">
        <f>IF(H3058=0, "Pedido entregue!", "Pendente")</f>
        <v>Pedido entregue!</v>
      </c>
      <c r="AB3058" s="132" t="str">
        <f>IF(Z3058="Pedido Entregue!", IF(AA3058=1, "Retirado do Almoxarifado", IF(AA3058=2, "Material devolvido", "Aguardando retirada")), IF(Z3058="Pendente", "Entrega pendente", ""))</f>
        <v>Aguardando retirada</v>
      </c>
      <c r="AC3058" s="18">
        <v>1</v>
      </c>
      <c r="AD3058" s="18">
        <f>AC3058/SUMIF($P:$P,P3058,$AC:$AC)</f>
        <v>1</v>
      </c>
      <c r="AE3058" s="18">
        <f>IF(R3058=0,0,AC3058/SUMIF($R:$R,R3058,$AC:$AC))</f>
        <v>6.6666666666666666E-2</v>
      </c>
      <c r="AF3058" s="18">
        <f>IF(R3058=0,1,0)</f>
        <v>0</v>
      </c>
      <c r="AH3058" t="str">
        <f>TEXT(J3058,"MMMM")</f>
        <v>junho</v>
      </c>
    </row>
    <row r="3059" spans="1:34" ht="12.75" hidden="1" customHeight="1" x14ac:dyDescent="0.25">
      <c r="A3059" s="90" t="str">
        <f>IF(C3059="Oficina Diversos","Oficina Geral",
IF(ISNUMBER(FIND("Estoque - Colhedoras",C3059)),"Colhedoras",IF(ISNUMBER(FIND("Caldeiraria",C3059)),"Caldeiraria",IF(ISNUMBER(FIND("Borracharia",C3059)),"Borracharia",IF(ISNUMBER(FIND("Lubrificação",C3059)),"Lubrificação",
IF(ISNUMBER(FIND("Estoque - Carregadeiras",C3059)),"Carregadeiras",IF(ISNUMBER(FIND("Estoque - Veic. Leves",C3059)),"Veic. Leves",
IF(ISNUMBER(FIND("Estoque - Caminhões",C3059)),"Caminhões",IF(ISNUMBER(FIND("Estoque - Transbordos",C3059)),"Transbordos",
IF(ISNUMBER(FIND("Estoque - Tratores",C3059)),"Tratores",
IF(ISNUMBER(FIND("Estoque - Máquinas pesadas",C3059)),"Máquinas pesadas",
IF(ISNUMBER(FIND("Estoque - Reboques",C3059)),"Reboques",
IF(C3059="Estoque","Estoque",
IF(AND(ISNUMBER(C3059),C3059&gt;1000,C3059&lt;2000),"Caminhões",
IF(AND(ISNUMBER(C3059),C3059&gt;2000,C3059&lt;3000),"Tratores",
IF(AND(ISNUMBER(C3059),C3059&gt;3000,C3059&lt;4000),"Carregadeiras",
IF(AND(ISNUMBER(C3059),C3059&gt;4000,C3059&lt;5000),"Máquinas pesadas",
IF(AND(ISNUMBER(C3059),C3059&gt;5000,C3059&lt;6000),"Colhedoras",
IF(AND(ISNUMBER(C3059),C3059&gt;7000,C3059&lt;8000),"Irrigação",
IF(AND(ISNUMBER(C3059),C3059&gt;8000,C3059&lt;9000),"Reboques",IF(AND(ISNUMBER(C3059),C3059&gt;0,C3059&lt;1000),"Veic. Leves","")))))))))))))))))))))</f>
        <v>Tratores</v>
      </c>
      <c r="C3059" s="113">
        <v>2039</v>
      </c>
      <c r="D3059" s="2">
        <v>92282</v>
      </c>
      <c r="E3059" s="3" t="s">
        <v>20367</v>
      </c>
      <c r="F3059" s="101" t="str">
        <f>IF(ISBLANK(K3059), "Apenas Solicitação", "Tem OC")</f>
        <v>Tem OC</v>
      </c>
      <c r="G3059" s="2">
        <v>1</v>
      </c>
      <c r="H3059" s="102">
        <f>G3059-I3059</f>
        <v>0</v>
      </c>
      <c r="I3059" s="103">
        <v>1</v>
      </c>
      <c r="J3059" s="4">
        <v>45814</v>
      </c>
      <c r="K3059" s="180">
        <v>45826</v>
      </c>
      <c r="L3059" s="3" t="s">
        <v>20152</v>
      </c>
      <c r="M3059" s="104" t="str">
        <f ca="1">IF(OR(N3059="", N3059=0), "", IF(N3059&gt;TODAY(), "No prazo", "Atrasado"))</f>
        <v>Atrasado</v>
      </c>
      <c r="N3059" s="104">
        <f>IFERROR(K3059 + VALUE(LEFT(L3059, FIND(" ", L3059) - 1)), "")</f>
        <v>45827</v>
      </c>
      <c r="O3059" s="105">
        <f>IF(_xlfn.DAYS(K3059,J3059)&lt;0, "Aguardando OC", _xlfn.DAYS(K3059,J3059))</f>
        <v>12</v>
      </c>
      <c r="P3059" s="14">
        <v>406332</v>
      </c>
      <c r="Q3059" s="12"/>
      <c r="R3059" s="14">
        <v>169372</v>
      </c>
      <c r="S3059" s="2">
        <v>221</v>
      </c>
      <c r="T3059" s="65" t="s">
        <v>1029</v>
      </c>
      <c r="U3059" s="21">
        <v>675</v>
      </c>
      <c r="V3059" s="2">
        <v>13341</v>
      </c>
      <c r="W3059" s="105" t="str">
        <f>IFERROR(VLOOKUP(V3059, Fornecedores!A:C, 3, FALSE), "")</f>
        <v>DISMA DISTRIBUIDORA</v>
      </c>
      <c r="X3059" s="105" t="str">
        <f>IFERROR(VLOOKUP(V3059, Fornecedores!A:E, 5, FALSE), "")</f>
        <v>Araçatuba</v>
      </c>
      <c r="Y3059" s="105" t="str">
        <f>IFERROR(VLOOKUP(V3059, Fornecedores!A:F, 6, FALSE), "")</f>
        <v>SP</v>
      </c>
      <c r="Z3059" s="101" t="str">
        <f>IF(H3059=0, "Pedido entregue!", "Pendente")</f>
        <v>Pedido entregue!</v>
      </c>
      <c r="AB3059" s="132" t="str">
        <f>IF(Z3059="Pedido Entregue!", IF(AA3059=1, "Retirado do Almoxarifado", IF(AA3059=2, "Material devolvido", "Aguardando retirada")), IF(Z3059="Pendente", "Entrega pendente", ""))</f>
        <v>Aguardando retirada</v>
      </c>
      <c r="AC3059" s="18">
        <v>1</v>
      </c>
      <c r="AD3059" s="18">
        <f>AC3059/SUMIF($P:$P,P3059,$AC:$AC)</f>
        <v>1</v>
      </c>
      <c r="AE3059" s="18">
        <f>IF(R3059=0,0,AC3059/SUMIF($R:$R,R3059,$AC:$AC))</f>
        <v>3.8461538461538464E-2</v>
      </c>
      <c r="AF3059" s="18">
        <f>IF(R3059=0,1,0)</f>
        <v>0</v>
      </c>
      <c r="AH3059" t="str">
        <f>TEXT(J3059,"MMMM")</f>
        <v>junho</v>
      </c>
    </row>
    <row r="3060" spans="1:34" ht="12.75" hidden="1" customHeight="1" x14ac:dyDescent="0.25">
      <c r="A3060" s="90" t="str">
        <f>IF(C3060="Oficina Diversos","Oficina Geral",
IF(ISNUMBER(FIND("Estoque - Colhedoras",C3060)),"Colhedoras",IF(ISNUMBER(FIND("Caldeiraria",C3060)),"Caldeiraria",IF(ISNUMBER(FIND("Borracharia",C3060)),"Borracharia",IF(ISNUMBER(FIND("Lubrificação",C3060)),"Lubrificação",
IF(ISNUMBER(FIND("Estoque - Carregadeiras",C3060)),"Carregadeiras",IF(ISNUMBER(FIND("Estoque - Veic. Leves",C3060)),"Veic. Leves",
IF(ISNUMBER(FIND("Estoque - Caminhões",C3060)),"Caminhões",IF(ISNUMBER(FIND("Estoque - Transbordos",C3060)),"Transbordos",
IF(ISNUMBER(FIND("Estoque - Tratores",C3060)),"Tratores",
IF(ISNUMBER(FIND("Estoque - Máquinas pesadas",C3060)),"Máquinas pesadas",
IF(ISNUMBER(FIND("Estoque - Reboques",C3060)),"Reboques",
IF(C3060="Estoque","Estoque",
IF(AND(ISNUMBER(C3060),C3060&gt;1000,C3060&lt;2000),"Caminhões",
IF(AND(ISNUMBER(C3060),C3060&gt;2000,C3060&lt;3000),"Tratores",
IF(AND(ISNUMBER(C3060),C3060&gt;3000,C3060&lt;4000),"Carregadeiras",
IF(AND(ISNUMBER(C3060),C3060&gt;4000,C3060&lt;5000),"Máquinas pesadas",
IF(AND(ISNUMBER(C3060),C3060&gt;5000,C3060&lt;6000),"Colhedoras",
IF(AND(ISNUMBER(C3060),C3060&gt;7000,C3060&lt;8000),"Irrigação",
IF(AND(ISNUMBER(C3060),C3060&gt;8000,C3060&lt;9000),"Reboques",IF(AND(ISNUMBER(C3060),C3060&gt;0,C3060&lt;1000),"Veic. Leves","")))))))))))))))))))))</f>
        <v>Tratores</v>
      </c>
      <c r="C3060" s="113">
        <v>2045</v>
      </c>
      <c r="D3060" s="2">
        <v>92283</v>
      </c>
      <c r="E3060" s="3" t="s">
        <v>20368</v>
      </c>
      <c r="F3060" s="101" t="str">
        <f>IF(ISBLANK(K3060), "Apenas Solicitação", "Tem OC")</f>
        <v>Tem OC</v>
      </c>
      <c r="G3060" s="2">
        <v>2</v>
      </c>
      <c r="H3060" s="102">
        <f>G3060-I3060</f>
        <v>0</v>
      </c>
      <c r="I3060" s="103">
        <v>2</v>
      </c>
      <c r="J3060" s="4">
        <v>45814</v>
      </c>
      <c r="K3060" s="180">
        <v>45826</v>
      </c>
      <c r="L3060" s="3" t="s">
        <v>20152</v>
      </c>
      <c r="M3060" s="104" t="str">
        <f ca="1">IF(OR(N3060="", N3060=0), "", IF(N3060&gt;TODAY(), "No prazo", "Atrasado"))</f>
        <v>Atrasado</v>
      </c>
      <c r="N3060" s="104">
        <f>IFERROR(K3060 + VALUE(LEFT(L3060, FIND(" ", L3060) - 1)), "")</f>
        <v>45827</v>
      </c>
      <c r="O3060" s="105">
        <f>IF(_xlfn.DAYS(K3060,J3060)&lt;0, "Aguardando OC", _xlfn.DAYS(K3060,J3060))</f>
        <v>12</v>
      </c>
      <c r="P3060" s="14">
        <v>406309</v>
      </c>
      <c r="Q3060" s="12"/>
      <c r="R3060" s="14">
        <v>169372</v>
      </c>
      <c r="S3060" s="2">
        <v>221</v>
      </c>
      <c r="T3060" s="65" t="s">
        <v>1029</v>
      </c>
      <c r="U3060" s="21">
        <v>44.96</v>
      </c>
      <c r="V3060" s="2">
        <v>13341</v>
      </c>
      <c r="W3060" s="105" t="str">
        <f>IFERROR(VLOOKUP(V3060, Fornecedores!A:C, 3, FALSE), "")</f>
        <v>DISMA DISTRIBUIDORA</v>
      </c>
      <c r="X3060" s="105" t="str">
        <f>IFERROR(VLOOKUP(V3060, Fornecedores!A:E, 5, FALSE), "")</f>
        <v>Araçatuba</v>
      </c>
      <c r="Y3060" s="105" t="str">
        <f>IFERROR(VLOOKUP(V3060, Fornecedores!A:F, 6, FALSE), "")</f>
        <v>SP</v>
      </c>
      <c r="Z3060" s="101" t="str">
        <f>IF(H3060=0, "Pedido entregue!", "Pendente")</f>
        <v>Pedido entregue!</v>
      </c>
      <c r="AB3060" s="132" t="str">
        <f>IF(Z3060="Pedido Entregue!", IF(AA3060=1, "Retirado do Almoxarifado", IF(AA3060=2, "Material devolvido", "Aguardando retirada")), IF(Z3060="Pendente", "Entrega pendente", ""))</f>
        <v>Aguardando retirada</v>
      </c>
      <c r="AC3060" s="18">
        <v>1</v>
      </c>
      <c r="AD3060" s="18">
        <f>AC3060/SUMIF($P:$P,P3060,$AC:$AC)</f>
        <v>1</v>
      </c>
      <c r="AE3060" s="18">
        <f>IF(R3060=0,0,AC3060/SUMIF($R:$R,R3060,$AC:$AC))</f>
        <v>3.8461538461538464E-2</v>
      </c>
      <c r="AF3060" s="18">
        <f>IF(R3060=0,1,0)</f>
        <v>0</v>
      </c>
      <c r="AH3060" t="str">
        <f>TEXT(J3060,"MMMM")</f>
        <v>junho</v>
      </c>
    </row>
    <row r="3061" spans="1:34" ht="12.75" hidden="1" customHeight="1" x14ac:dyDescent="0.25">
      <c r="A3061" s="90" t="str">
        <f>IF(C3061="Oficina Diversos","Oficina Geral",
IF(ISNUMBER(FIND("Estoque - Colhedoras",C3061)),"Colhedoras",IF(ISNUMBER(FIND("Caldeiraria",C3061)),"Caldeiraria",IF(ISNUMBER(FIND("Borracharia",C3061)),"Borracharia",IF(ISNUMBER(FIND("Lubrificação",C3061)),"Lubrificação",
IF(ISNUMBER(FIND("Estoque - Carregadeiras",C3061)),"Carregadeiras",IF(ISNUMBER(FIND("Estoque - Veic. Leves",C3061)),"Veic. Leves",
IF(ISNUMBER(FIND("Estoque - Caminhões",C3061)),"Caminhões",IF(ISNUMBER(FIND("Estoque - Transbordos",C3061)),"Transbordos",
IF(ISNUMBER(FIND("Estoque - Tratores",C3061)),"Tratores",
IF(ISNUMBER(FIND("Estoque - Máquinas pesadas",C3061)),"Máquinas pesadas",
IF(ISNUMBER(FIND("Estoque - Reboques",C3061)),"Reboques",
IF(C3061="Estoque","Estoque",
IF(AND(ISNUMBER(C3061),C3061&gt;1000,C3061&lt;2000),"Caminhões",
IF(AND(ISNUMBER(C3061),C3061&gt;2000,C3061&lt;3000),"Tratores",
IF(AND(ISNUMBER(C3061),C3061&gt;3000,C3061&lt;4000),"Carregadeiras",
IF(AND(ISNUMBER(C3061),C3061&gt;4000,C3061&lt;5000),"Máquinas pesadas",
IF(AND(ISNUMBER(C3061),C3061&gt;5000,C3061&lt;6000),"Colhedoras",
IF(AND(ISNUMBER(C3061),C3061&gt;7000,C3061&lt;8000),"Irrigação",
IF(AND(ISNUMBER(C3061),C3061&gt;8000,C3061&lt;9000),"Reboques",IF(AND(ISNUMBER(C3061),C3061&gt;0,C3061&lt;1000),"Veic. Leves","")))))))))))))))))))))</f>
        <v>Tratores</v>
      </c>
      <c r="C3061" s="113">
        <v>2039</v>
      </c>
      <c r="D3061" s="2">
        <v>92283</v>
      </c>
      <c r="E3061" s="3" t="s">
        <v>20368</v>
      </c>
      <c r="F3061" s="101" t="str">
        <f>IF(ISBLANK(K3061), "Apenas Solicitação", "Tem OC")</f>
        <v>Tem OC</v>
      </c>
      <c r="G3061" s="2">
        <v>2</v>
      </c>
      <c r="H3061" s="102">
        <f>G3061-I3061</f>
        <v>0</v>
      </c>
      <c r="I3061" s="103">
        <v>2</v>
      </c>
      <c r="J3061" s="4">
        <v>45814</v>
      </c>
      <c r="K3061" s="180">
        <v>45826</v>
      </c>
      <c r="L3061" s="3" t="s">
        <v>20152</v>
      </c>
      <c r="M3061" s="104" t="str">
        <f ca="1">IF(OR(N3061="", N3061=0), "", IF(N3061&gt;TODAY(), "No prazo", "Atrasado"))</f>
        <v>Atrasado</v>
      </c>
      <c r="N3061" s="104">
        <f>IFERROR(K3061 + VALUE(LEFT(L3061, FIND(" ", L3061) - 1)), "")</f>
        <v>45827</v>
      </c>
      <c r="O3061" s="105">
        <f>IF(_xlfn.DAYS(K3061,J3061)&lt;0, "Aguardando OC", _xlfn.DAYS(K3061,J3061))</f>
        <v>12</v>
      </c>
      <c r="P3061" s="14">
        <v>406322</v>
      </c>
      <c r="Q3061" s="12"/>
      <c r="R3061" s="14">
        <v>169372</v>
      </c>
      <c r="S3061" s="2">
        <v>221</v>
      </c>
      <c r="T3061" s="65" t="s">
        <v>1029</v>
      </c>
      <c r="U3061" s="21">
        <v>44.96</v>
      </c>
      <c r="V3061" s="2">
        <v>13341</v>
      </c>
      <c r="W3061" s="105" t="str">
        <f>IFERROR(VLOOKUP(V3061, Fornecedores!A:C, 3, FALSE), "")</f>
        <v>DISMA DISTRIBUIDORA</v>
      </c>
      <c r="X3061" s="105" t="str">
        <f>IFERROR(VLOOKUP(V3061, Fornecedores!A:E, 5, FALSE), "")</f>
        <v>Araçatuba</v>
      </c>
      <c r="Y3061" s="105" t="str">
        <f>IFERROR(VLOOKUP(V3061, Fornecedores!A:F, 6, FALSE), "")</f>
        <v>SP</v>
      </c>
      <c r="Z3061" s="101" t="str">
        <f>IF(H3061=0, "Pedido entregue!", "Pendente")</f>
        <v>Pedido entregue!</v>
      </c>
      <c r="AB3061" s="132" t="str">
        <f>IF(Z3061="Pedido Entregue!", IF(AA3061=1, "Retirado do Almoxarifado", IF(AA3061=2, "Material devolvido", "Aguardando retirada")), IF(Z3061="Pendente", "Entrega pendente", ""))</f>
        <v>Aguardando retirada</v>
      </c>
      <c r="AC3061" s="18">
        <v>1</v>
      </c>
      <c r="AD3061" s="18">
        <f>AC3061/SUMIF($P:$P,P3061,$AC:$AC)</f>
        <v>1</v>
      </c>
      <c r="AE3061" s="18">
        <f>IF(R3061=0,0,AC3061/SUMIF($R:$R,R3061,$AC:$AC))</f>
        <v>3.8461538461538464E-2</v>
      </c>
      <c r="AF3061" s="18">
        <f>IF(R3061=0,1,0)</f>
        <v>0</v>
      </c>
      <c r="AH3061" t="str">
        <f>TEXT(J3061,"MMMM")</f>
        <v>junho</v>
      </c>
    </row>
    <row r="3062" spans="1:34" ht="12.75" customHeight="1" x14ac:dyDescent="0.25">
      <c r="A3062" s="90" t="str">
        <f>IF(C3062="Oficina Diversos","Oficina Geral",
IF(ISNUMBER(FIND("Estoque - Colhedoras",C3062)),"Colhedoras",IF(ISNUMBER(FIND("Caldeiraria",C3062)),"Caldeiraria",IF(ISNUMBER(FIND("Borracharia",C3062)),"Borracharia",IF(ISNUMBER(FIND("Lubrificação",C3062)),"Lubrificação",
IF(ISNUMBER(FIND("Estoque - Carregadeiras",C3062)),"Carregadeiras",IF(ISNUMBER(FIND("Estoque - Veic. Leves",C3062)),"Veic. Leves",
IF(ISNUMBER(FIND("Estoque - Caminhões",C3062)),"Caminhões",IF(ISNUMBER(FIND("Estoque - Transbordos",C3062)),"Transbordos",
IF(ISNUMBER(FIND("Estoque - Tratores",C3062)),"Tratores",
IF(ISNUMBER(FIND("Estoque - Máquinas pesadas",C3062)),"Máquinas pesadas",
IF(ISNUMBER(FIND("Estoque - Reboques",C3062)),"Reboques",
IF(C3062="Estoque","Estoque",
IF(AND(ISNUMBER(C3062),C3062&gt;1000,C3062&lt;2000),"Caminhões",
IF(AND(ISNUMBER(C3062),C3062&gt;2000,C3062&lt;3000),"Tratores",
IF(AND(ISNUMBER(C3062),C3062&gt;3000,C3062&lt;4000),"Carregadeiras",
IF(AND(ISNUMBER(C3062),C3062&gt;4000,C3062&lt;5000),"Máquinas pesadas",
IF(AND(ISNUMBER(C3062),C3062&gt;5000,C3062&lt;6000),"Colhedoras",
IF(AND(ISNUMBER(C3062),C3062&gt;7000,C3062&lt;8000),"Irrigação",
IF(AND(ISNUMBER(C3062),C3062&gt;8000,C3062&lt;9000),"Reboques",IF(AND(ISNUMBER(C3062),C3062&gt;0,C3062&lt;1000),"Veic. Leves","")))))))))))))))))))))</f>
        <v>Tratores</v>
      </c>
      <c r="C3062" s="113">
        <v>2039</v>
      </c>
      <c r="D3062" s="2">
        <v>92284</v>
      </c>
      <c r="E3062" s="3" t="s">
        <v>20770</v>
      </c>
      <c r="F3062" s="101" t="str">
        <f>IF(ISBLANK(K3062), "Apenas Solicitação", "Tem OC")</f>
        <v>Tem OC</v>
      </c>
      <c r="G3062" s="2">
        <v>1</v>
      </c>
      <c r="H3062" s="102">
        <f>G3062-I3062</f>
        <v>1</v>
      </c>
      <c r="I3062" s="103"/>
      <c r="J3062" s="4">
        <v>45814</v>
      </c>
      <c r="K3062" s="180">
        <v>45826</v>
      </c>
      <c r="L3062" s="3" t="s">
        <v>20152</v>
      </c>
      <c r="M3062" s="104" t="str">
        <f ca="1">IF(OR(N3062="", N3062=0), "", IF(N3062&gt;TODAY(), "No prazo", "Atrasado"))</f>
        <v>Atrasado</v>
      </c>
      <c r="N3062" s="104">
        <f>IFERROR(K3062 + VALUE(LEFT(L3062, FIND(" ", L3062) - 1)), "")</f>
        <v>45827</v>
      </c>
      <c r="O3062" s="105">
        <f>IF(_xlfn.DAYS(K3062,J3062)&lt;0, "Aguardando OC", _xlfn.DAYS(K3062,J3062))</f>
        <v>12</v>
      </c>
      <c r="P3062" s="14">
        <v>406333</v>
      </c>
      <c r="Q3062" s="12"/>
      <c r="R3062" s="14">
        <v>169372</v>
      </c>
      <c r="S3062" s="2">
        <v>221</v>
      </c>
      <c r="T3062" s="65" t="s">
        <v>1029</v>
      </c>
      <c r="U3062" s="21">
        <v>540.63</v>
      </c>
      <c r="V3062" s="2">
        <v>13341</v>
      </c>
      <c r="W3062" s="105" t="str">
        <f>IFERROR(VLOOKUP(V3062, Fornecedores!A:C, 3, FALSE), "")</f>
        <v>DISMA DISTRIBUIDORA</v>
      </c>
      <c r="X3062" s="105" t="str">
        <f>IFERROR(VLOOKUP(V3062, Fornecedores!A:E, 5, FALSE), "")</f>
        <v>Araçatuba</v>
      </c>
      <c r="Y3062" s="105" t="str">
        <f>IFERROR(VLOOKUP(V3062, Fornecedores!A:F, 6, FALSE), "")</f>
        <v>SP</v>
      </c>
      <c r="Z3062" s="101" t="str">
        <f>IF(H3062=0, "Pedido entregue!", "Pendente")</f>
        <v>Pendente</v>
      </c>
      <c r="AB3062" s="132" t="str">
        <f>IF(Z3062="Pedido Entregue!", IF(AA3062=1, "Retirado do Almoxarifado", IF(AA3062=2, "Material devolvido", "Aguardando retirada")), IF(Z3062="Pendente", "Entrega pendente", ""))</f>
        <v>Entrega pendente</v>
      </c>
      <c r="AC3062" s="18">
        <v>1</v>
      </c>
      <c r="AD3062" s="18">
        <f>AC3062/SUMIF($P:$P,P3062,$AC:$AC)</f>
        <v>1</v>
      </c>
      <c r="AE3062" s="18">
        <f>IF(R3062=0,0,AC3062/SUMIF($R:$R,R3062,$AC:$AC))</f>
        <v>3.8461538461538464E-2</v>
      </c>
      <c r="AF3062" s="18">
        <f>IF(R3062=0,1,0)</f>
        <v>0</v>
      </c>
      <c r="AH3062" t="str">
        <f>TEXT(J3062,"MMMM")</f>
        <v>junho</v>
      </c>
    </row>
    <row r="3063" spans="1:34" ht="12.75" hidden="1" customHeight="1" x14ac:dyDescent="0.25">
      <c r="A3063" s="90" t="str">
        <f>IF(C3063="Oficina Diversos","Oficina Geral",
IF(ISNUMBER(FIND("Estoque - Colhedoras",C3063)),"Colhedoras",IF(ISNUMBER(FIND("Caldeiraria",C3063)),"Caldeiraria",IF(ISNUMBER(FIND("Borracharia",C3063)),"Borracharia",IF(ISNUMBER(FIND("Lubrificação",C3063)),"Lubrificação",
IF(ISNUMBER(FIND("Estoque - Carregadeiras",C3063)),"Carregadeiras",IF(ISNUMBER(FIND("Estoque - Veic. Leves",C3063)),"Veic. Leves",
IF(ISNUMBER(FIND("Estoque - Caminhões",C3063)),"Caminhões",IF(ISNUMBER(FIND("Estoque - Transbordos",C3063)),"Transbordos",
IF(ISNUMBER(FIND("Estoque - Tratores",C3063)),"Tratores",
IF(ISNUMBER(FIND("Estoque - Máquinas pesadas",C3063)),"Máquinas pesadas",
IF(ISNUMBER(FIND("Estoque - Reboques",C3063)),"Reboques",
IF(C3063="Estoque","Estoque",
IF(AND(ISNUMBER(C3063),C3063&gt;1000,C3063&lt;2000),"Caminhões",
IF(AND(ISNUMBER(C3063),C3063&gt;2000,C3063&lt;3000),"Tratores",
IF(AND(ISNUMBER(C3063),C3063&gt;3000,C3063&lt;4000),"Carregadeiras",
IF(AND(ISNUMBER(C3063),C3063&gt;4000,C3063&lt;5000),"Máquinas pesadas",
IF(AND(ISNUMBER(C3063),C3063&gt;5000,C3063&lt;6000),"Colhedoras",
IF(AND(ISNUMBER(C3063),C3063&gt;7000,C3063&lt;8000),"Irrigação",
IF(AND(ISNUMBER(C3063),C3063&gt;8000,C3063&lt;9000),"Reboques",IF(AND(ISNUMBER(C3063),C3063&gt;0,C3063&lt;1000),"Veic. Leves","")))))))))))))))))))))</f>
        <v>Tratores</v>
      </c>
      <c r="C3063" s="113">
        <v>2037</v>
      </c>
      <c r="D3063" s="2">
        <v>92285</v>
      </c>
      <c r="E3063" s="3" t="s">
        <v>20369</v>
      </c>
      <c r="F3063" s="101" t="str">
        <f>IF(ISBLANK(K3063), "Apenas Solicitação", "Tem OC")</f>
        <v>Tem OC</v>
      </c>
      <c r="G3063" s="2">
        <v>2</v>
      </c>
      <c r="H3063" s="102">
        <f>G3063-I3063</f>
        <v>0</v>
      </c>
      <c r="I3063" s="103">
        <v>2</v>
      </c>
      <c r="J3063" s="4">
        <v>45814</v>
      </c>
      <c r="K3063" s="180">
        <v>45826</v>
      </c>
      <c r="L3063" s="3" t="s">
        <v>20155</v>
      </c>
      <c r="M3063" s="104" t="str">
        <f ca="1">IF(OR(N3063="", N3063=0), "", IF(N3063&gt;TODAY(), "No prazo", "Atrasado"))</f>
        <v>Atrasado</v>
      </c>
      <c r="N3063" s="104">
        <f>IFERROR(K3063 + VALUE(LEFT(L3063, FIND(" ", L3063) - 1)), "")</f>
        <v>45827</v>
      </c>
      <c r="O3063" s="105">
        <f>IF(_xlfn.DAYS(K3063,J3063)&lt;0, "Aguardando OC", _xlfn.DAYS(K3063,J3063))</f>
        <v>12</v>
      </c>
      <c r="P3063" s="14">
        <v>406353</v>
      </c>
      <c r="Q3063" s="12"/>
      <c r="R3063" s="14">
        <v>169371</v>
      </c>
      <c r="S3063" s="2">
        <v>221</v>
      </c>
      <c r="T3063" s="65" t="s">
        <v>1029</v>
      </c>
      <c r="U3063" s="21">
        <v>100</v>
      </c>
      <c r="V3063" s="2">
        <v>11614</v>
      </c>
      <c r="W3063" s="105" t="str">
        <f>IFERROR(VLOOKUP(V3063, Fornecedores!A:C, 3, FALSE), "")</f>
        <v>DF MAQUINAS</v>
      </c>
      <c r="X3063" s="105" t="str">
        <f>IFERROR(VLOOKUP(V3063, Fornecedores!A:E, 5, FALSE), "")</f>
        <v>Bayeux</v>
      </c>
      <c r="Y3063" s="105" t="str">
        <f>IFERROR(VLOOKUP(V3063, Fornecedores!A:F, 6, FALSE), "")</f>
        <v>PB</v>
      </c>
      <c r="Z3063" s="101" t="str">
        <f>IF(H3063=0, "Pedido entregue!", "Pendente")</f>
        <v>Pedido entregue!</v>
      </c>
      <c r="AB3063" s="132" t="str">
        <f>IF(Z3063="Pedido Entregue!", IF(AA3063=1, "Retirado do Almoxarifado", IF(AA3063=2, "Material devolvido", "Aguardando retirada")), IF(Z3063="Pendente", "Entrega pendente", ""))</f>
        <v>Aguardando retirada</v>
      </c>
      <c r="AC3063" s="18">
        <v>1</v>
      </c>
      <c r="AD3063" s="18">
        <f>AC3063/SUMIF($P:$P,P3063,$AC:$AC)</f>
        <v>1</v>
      </c>
      <c r="AE3063" s="18">
        <f>IF(R3063=0,0,AC3063/SUMIF($R:$R,R3063,$AC:$AC))</f>
        <v>6.6666666666666666E-2</v>
      </c>
      <c r="AF3063" s="18">
        <f>IF(R3063=0,1,0)</f>
        <v>0</v>
      </c>
      <c r="AH3063" t="str">
        <f>TEXT(J3063,"MMMM")</f>
        <v>junho</v>
      </c>
    </row>
    <row r="3064" spans="1:34" ht="12.75" hidden="1" customHeight="1" x14ac:dyDescent="0.25">
      <c r="A3064" s="90" t="str">
        <f>IF(C3064="Oficina Diversos","Oficina Geral",
IF(ISNUMBER(FIND("Estoque - Colhedoras",C3064)),"Colhedoras",IF(ISNUMBER(FIND("Caldeiraria",C3064)),"Caldeiraria",IF(ISNUMBER(FIND("Borracharia",C3064)),"Borracharia",IF(ISNUMBER(FIND("Lubrificação",C3064)),"Lubrificação",
IF(ISNUMBER(FIND("Estoque - Carregadeiras",C3064)),"Carregadeiras",IF(ISNUMBER(FIND("Estoque - Veic. Leves",C3064)),"Veic. Leves",
IF(ISNUMBER(FIND("Estoque - Caminhões",C3064)),"Caminhões",IF(ISNUMBER(FIND("Estoque - Transbordos",C3064)),"Transbordos",
IF(ISNUMBER(FIND("Estoque - Tratores",C3064)),"Tratores",
IF(ISNUMBER(FIND("Estoque - Máquinas pesadas",C3064)),"Máquinas pesadas",
IF(ISNUMBER(FIND("Estoque - Reboques",C3064)),"Reboques",
IF(C3064="Estoque","Estoque",
IF(AND(ISNUMBER(C3064),C3064&gt;1000,C3064&lt;2000),"Caminhões",
IF(AND(ISNUMBER(C3064),C3064&gt;2000,C3064&lt;3000),"Tratores",
IF(AND(ISNUMBER(C3064),C3064&gt;3000,C3064&lt;4000),"Carregadeiras",
IF(AND(ISNUMBER(C3064),C3064&gt;4000,C3064&lt;5000),"Máquinas pesadas",
IF(AND(ISNUMBER(C3064),C3064&gt;5000,C3064&lt;6000),"Colhedoras",
IF(AND(ISNUMBER(C3064),C3064&gt;7000,C3064&lt;8000),"Irrigação",
IF(AND(ISNUMBER(C3064),C3064&gt;8000,C3064&lt;9000),"Reboques",IF(AND(ISNUMBER(C3064),C3064&gt;0,C3064&lt;1000),"Veic. Leves","")))))))))))))))))))))</f>
        <v>Tratores</v>
      </c>
      <c r="C3064" s="113">
        <v>2037</v>
      </c>
      <c r="D3064" s="2">
        <v>92286</v>
      </c>
      <c r="E3064" s="3" t="s">
        <v>20370</v>
      </c>
      <c r="F3064" s="101" t="str">
        <f>IF(ISBLANK(K3064), "Apenas Solicitação", "Tem OC")</f>
        <v>Tem OC</v>
      </c>
      <c r="G3064" s="2">
        <v>1</v>
      </c>
      <c r="H3064" s="102">
        <f>G3064-I3064</f>
        <v>0</v>
      </c>
      <c r="I3064" s="103">
        <v>1</v>
      </c>
      <c r="J3064" s="4">
        <v>45814</v>
      </c>
      <c r="K3064" s="180">
        <v>45826</v>
      </c>
      <c r="L3064" s="3" t="s">
        <v>20152</v>
      </c>
      <c r="M3064" s="104" t="str">
        <f ca="1">IF(OR(N3064="", N3064=0), "", IF(N3064&gt;TODAY(), "No prazo", "Atrasado"))</f>
        <v>Atrasado</v>
      </c>
      <c r="N3064" s="104">
        <f>IFERROR(K3064 + VALUE(LEFT(L3064, FIND(" ", L3064) - 1)), "")</f>
        <v>45827</v>
      </c>
      <c r="O3064" s="105">
        <f>IF(_xlfn.DAYS(K3064,J3064)&lt;0, "Aguardando OC", _xlfn.DAYS(K3064,J3064))</f>
        <v>12</v>
      </c>
      <c r="P3064" s="14">
        <v>406341</v>
      </c>
      <c r="Q3064" s="12"/>
      <c r="R3064" s="14">
        <v>169372</v>
      </c>
      <c r="S3064" s="2">
        <v>221</v>
      </c>
      <c r="T3064" s="65" t="s">
        <v>1029</v>
      </c>
      <c r="U3064" s="21">
        <v>11.95</v>
      </c>
      <c r="V3064" s="2">
        <v>13341</v>
      </c>
      <c r="W3064" s="105" t="str">
        <f>IFERROR(VLOOKUP(V3064, Fornecedores!A:C, 3, FALSE), "")</f>
        <v>DISMA DISTRIBUIDORA</v>
      </c>
      <c r="X3064" s="105" t="str">
        <f>IFERROR(VLOOKUP(V3064, Fornecedores!A:E, 5, FALSE), "")</f>
        <v>Araçatuba</v>
      </c>
      <c r="Y3064" s="105" t="str">
        <f>IFERROR(VLOOKUP(V3064, Fornecedores!A:F, 6, FALSE), "")</f>
        <v>SP</v>
      </c>
      <c r="Z3064" s="101" t="str">
        <f>IF(H3064=0, "Pedido entregue!", "Pendente")</f>
        <v>Pedido entregue!</v>
      </c>
      <c r="AB3064" s="132" t="str">
        <f>IF(Z3064="Pedido Entregue!", IF(AA3064=1, "Retirado do Almoxarifado", IF(AA3064=2, "Material devolvido", "Aguardando retirada")), IF(Z3064="Pendente", "Entrega pendente", ""))</f>
        <v>Aguardando retirada</v>
      </c>
      <c r="AC3064" s="18">
        <v>1</v>
      </c>
      <c r="AD3064" s="18">
        <f>AC3064/SUMIF($P:$P,P3064,$AC:$AC)</f>
        <v>1</v>
      </c>
      <c r="AE3064" s="18">
        <f>IF(R3064=0,0,AC3064/SUMIF($R:$R,R3064,$AC:$AC))</f>
        <v>3.8461538461538464E-2</v>
      </c>
      <c r="AF3064" s="18">
        <f>IF(R3064=0,1,0)</f>
        <v>0</v>
      </c>
      <c r="AH3064" t="str">
        <f>TEXT(J3064,"MMMM")</f>
        <v>junho</v>
      </c>
    </row>
    <row r="3065" spans="1:34" ht="12.75" hidden="1" customHeight="1" x14ac:dyDescent="0.25">
      <c r="A3065" s="90" t="str">
        <f>IF(C3065="Oficina Diversos","Oficina Geral",
IF(ISNUMBER(FIND("Estoque - Colhedoras",C3065)),"Colhedoras",IF(ISNUMBER(FIND("Caldeiraria",C3065)),"Caldeiraria",IF(ISNUMBER(FIND("Borracharia",C3065)),"Borracharia",IF(ISNUMBER(FIND("Lubrificação",C3065)),"Lubrificação",
IF(ISNUMBER(FIND("Estoque - Carregadeiras",C3065)),"Carregadeiras",IF(ISNUMBER(FIND("Estoque - Veic. Leves",C3065)),"Veic. Leves",
IF(ISNUMBER(FIND("Estoque - Caminhões",C3065)),"Caminhões",IF(ISNUMBER(FIND("Estoque - Transbordos",C3065)),"Transbordos",
IF(ISNUMBER(FIND("Estoque - Tratores",C3065)),"Tratores",
IF(ISNUMBER(FIND("Estoque - Máquinas pesadas",C3065)),"Máquinas pesadas",
IF(ISNUMBER(FIND("Estoque - Reboques",C3065)),"Reboques",
IF(C3065="Estoque","Estoque",
IF(AND(ISNUMBER(C3065),C3065&gt;1000,C3065&lt;2000),"Caminhões",
IF(AND(ISNUMBER(C3065),C3065&gt;2000,C3065&lt;3000),"Tratores",
IF(AND(ISNUMBER(C3065),C3065&gt;3000,C3065&lt;4000),"Carregadeiras",
IF(AND(ISNUMBER(C3065),C3065&gt;4000,C3065&lt;5000),"Máquinas pesadas",
IF(AND(ISNUMBER(C3065),C3065&gt;5000,C3065&lt;6000),"Colhedoras",
IF(AND(ISNUMBER(C3065),C3065&gt;7000,C3065&lt;8000),"Irrigação",
IF(AND(ISNUMBER(C3065),C3065&gt;8000,C3065&lt;9000),"Reboques",IF(AND(ISNUMBER(C3065),C3065&gt;0,C3065&lt;1000),"Veic. Leves","")))))))))))))))))))))</f>
        <v>Reboques</v>
      </c>
      <c r="C3065" s="126">
        <v>8111</v>
      </c>
      <c r="D3065" s="2">
        <v>92287</v>
      </c>
      <c r="E3065" s="3" t="s">
        <v>20371</v>
      </c>
      <c r="F3065" s="101" t="str">
        <f>IF(ISBLANK(K3065), "Apenas Solicitação", "Tem OC")</f>
        <v>Tem OC</v>
      </c>
      <c r="G3065" s="2">
        <v>4</v>
      </c>
      <c r="H3065" s="102">
        <f>G3065-I3065</f>
        <v>0</v>
      </c>
      <c r="I3065" s="103">
        <v>4</v>
      </c>
      <c r="J3065" s="4">
        <v>45814</v>
      </c>
      <c r="K3065" s="180">
        <v>45819</v>
      </c>
      <c r="L3065" s="3" t="s">
        <v>20152</v>
      </c>
      <c r="M3065" s="104" t="str">
        <f ca="1">IF(OR(N3065="", N3065=0), "", IF(N3065&gt;TODAY(), "No prazo", "Atrasado"))</f>
        <v>Atrasado</v>
      </c>
      <c r="N3065" s="104">
        <f>IFERROR(K3065 + VALUE(LEFT(L3065, FIND(" ", L3065) - 1)), "")</f>
        <v>45820</v>
      </c>
      <c r="O3065" s="105">
        <f>IF(_xlfn.DAYS(K3065,J3065)&lt;0, "Aguardando OC", _xlfn.DAYS(K3065,J3065))</f>
        <v>5</v>
      </c>
      <c r="P3065" s="14">
        <v>406367</v>
      </c>
      <c r="Q3065" s="12"/>
      <c r="R3065" s="14">
        <v>169000</v>
      </c>
      <c r="S3065" s="2">
        <v>221</v>
      </c>
      <c r="T3065" s="65" t="s">
        <v>1029</v>
      </c>
      <c r="U3065" s="21">
        <v>64</v>
      </c>
      <c r="V3065" s="2">
        <v>3027</v>
      </c>
      <c r="W3065" s="105" t="str">
        <f>IFERROR(VLOOKUP(V3065, Fornecedores!A:C, 3, FALSE), "")</f>
        <v xml:space="preserve">TRUCK DIESEL        </v>
      </c>
      <c r="X3065" s="105" t="str">
        <f>IFERROR(VLOOKUP(V3065, Fornecedores!A:E, 5, FALSE), "")</f>
        <v>Jaboatão dos Guararapes</v>
      </c>
      <c r="Y3065" s="105" t="str">
        <f>IFERROR(VLOOKUP(V3065, Fornecedores!A:F, 6, FALSE), "")</f>
        <v>PE</v>
      </c>
      <c r="Z3065" s="101" t="str">
        <f>IF(H3065=0, "Pedido entregue!", "Pendente")</f>
        <v>Pedido entregue!</v>
      </c>
      <c r="AB3065" s="132" t="str">
        <f>IF(Z3065="Pedido Entregue!", IF(AA3065=1, "Retirado do Almoxarifado", IF(AA3065=2, "Material devolvido", "Aguardando retirada")), IF(Z3065="Pendente", "Entrega pendente", ""))</f>
        <v>Aguardando retirada</v>
      </c>
      <c r="AC3065" s="18">
        <v>1</v>
      </c>
      <c r="AD3065" s="18">
        <f>AC3065/SUMIF($P:$P,P3065,$AC:$AC)</f>
        <v>1</v>
      </c>
      <c r="AE3065" s="18">
        <f>IF(R3065=0,0,AC3065/SUMIF($R:$R,R3065,$AC:$AC))</f>
        <v>0.5</v>
      </c>
      <c r="AF3065" s="18">
        <f>IF(R3065=0,1,0)</f>
        <v>0</v>
      </c>
      <c r="AH3065" t="str">
        <f>TEXT(J3065,"MMMM")</f>
        <v>junho</v>
      </c>
    </row>
    <row r="3066" spans="1:34" ht="12.75" hidden="1" customHeight="1" x14ac:dyDescent="0.25">
      <c r="A3066" s="90" t="str">
        <f>IF(C3066="Oficina Diversos","Oficina Geral",
IF(ISNUMBER(FIND("Estoque - Colhedoras",C3066)),"Colhedoras",IF(ISNUMBER(FIND("Caldeiraria",C3066)),"Caldeiraria",IF(ISNUMBER(FIND("Borracharia",C3066)),"Borracharia",IF(ISNUMBER(FIND("Lubrificação",C3066)),"Lubrificação",
IF(ISNUMBER(FIND("Estoque - Carregadeiras",C3066)),"Carregadeiras",IF(ISNUMBER(FIND("Estoque - Veic. Leves",C3066)),"Veic. Leves",
IF(ISNUMBER(FIND("Estoque - Caminhões",C3066)),"Caminhões",IF(ISNUMBER(FIND("Estoque - Transbordos",C3066)),"Transbordos",
IF(ISNUMBER(FIND("Estoque - Tratores",C3066)),"Tratores",
IF(ISNUMBER(FIND("Estoque - Máquinas pesadas",C3066)),"Máquinas pesadas",
IF(ISNUMBER(FIND("Estoque - Reboques",C3066)),"Reboques",
IF(C3066="Estoque","Estoque",
IF(AND(ISNUMBER(C3066),C3066&gt;1000,C3066&lt;2000),"Caminhões",
IF(AND(ISNUMBER(C3066),C3066&gt;2000,C3066&lt;3000),"Tratores",
IF(AND(ISNUMBER(C3066),C3066&gt;3000,C3066&lt;4000),"Carregadeiras",
IF(AND(ISNUMBER(C3066),C3066&gt;4000,C3066&lt;5000),"Máquinas pesadas",
IF(AND(ISNUMBER(C3066),C3066&gt;5000,C3066&lt;6000),"Colhedoras",
IF(AND(ISNUMBER(C3066),C3066&gt;7000,C3066&lt;8000),"Irrigação",
IF(AND(ISNUMBER(C3066),C3066&gt;8000,C3066&lt;9000),"Reboques",IF(AND(ISNUMBER(C3066),C3066&gt;0,C3066&lt;1000),"Veic. Leves","")))))))))))))))))))))</f>
        <v>Máquinas pesadas</v>
      </c>
      <c r="C3066" s="113">
        <v>4019</v>
      </c>
      <c r="D3066" s="2">
        <v>92288</v>
      </c>
      <c r="E3066" s="3" t="s">
        <v>20372</v>
      </c>
      <c r="F3066" s="101" t="str">
        <f>IF(ISBLANK(K3066), "Apenas Solicitação", "Tem OC")</f>
        <v>Tem OC</v>
      </c>
      <c r="G3066" s="2">
        <v>1</v>
      </c>
      <c r="H3066" s="102">
        <f>G3066-I3066</f>
        <v>0</v>
      </c>
      <c r="I3066" s="103">
        <v>1</v>
      </c>
      <c r="J3066" s="4">
        <v>45814</v>
      </c>
      <c r="K3066" s="180">
        <v>45819</v>
      </c>
      <c r="L3066" s="3" t="s">
        <v>20164</v>
      </c>
      <c r="M3066" s="104" t="str">
        <f ca="1">IF(OR(N3066="", N3066=0), "", IF(N3066&gt;TODAY(), "No prazo", "Atrasado"))</f>
        <v>Atrasado</v>
      </c>
      <c r="N3066" s="104">
        <f>IFERROR(K3066 + VALUE(LEFT(L3066, FIND(" ", L3066) - 1)), "")</f>
        <v>45822</v>
      </c>
      <c r="O3066" s="105">
        <f>IF(_xlfn.DAYS(K3066,J3066)&lt;0, "Aguardando OC", _xlfn.DAYS(K3066,J3066))</f>
        <v>5</v>
      </c>
      <c r="P3066" s="14">
        <v>406379</v>
      </c>
      <c r="Q3066" s="12"/>
      <c r="R3066" s="14">
        <v>169002</v>
      </c>
      <c r="S3066" s="2">
        <v>221</v>
      </c>
      <c r="T3066" s="65" t="s">
        <v>1029</v>
      </c>
      <c r="U3066" s="21">
        <v>664.2</v>
      </c>
      <c r="V3066" s="2">
        <v>10413</v>
      </c>
      <c r="W3066" s="105" t="str">
        <f>IFERROR(VLOOKUP(V3066, Fornecedores!A:C, 3, FALSE), "")</f>
        <v>NORMAQ</v>
      </c>
      <c r="X3066" s="105" t="str">
        <f>IFERROR(VLOOKUP(V3066, Fornecedores!A:E, 5, FALSE), "")</f>
        <v>Recife</v>
      </c>
      <c r="Y3066" s="105" t="str">
        <f>IFERROR(VLOOKUP(V3066, Fornecedores!A:F, 6, FALSE), "")</f>
        <v>PE</v>
      </c>
      <c r="Z3066" s="101" t="str">
        <f>IF(H3066=0, "Pedido entregue!", "Pendente")</f>
        <v>Pedido entregue!</v>
      </c>
      <c r="AB3066" s="132" t="str">
        <f>IF(Z3066="Pedido Entregue!", IF(AA3066=1, "Retirado do Almoxarifado", IF(AA3066=2, "Material devolvido", "Aguardando retirada")), IF(Z3066="Pendente", "Entrega pendente", ""))</f>
        <v>Aguardando retirada</v>
      </c>
      <c r="AC3066" s="18">
        <v>1</v>
      </c>
      <c r="AD3066" s="18">
        <f>AC3066/SUMIF($P:$P,P3066,$AC:$AC)</f>
        <v>1</v>
      </c>
      <c r="AE3066" s="18">
        <f>IF(R3066=0,0,AC3066/SUMIF($R:$R,R3066,$AC:$AC))</f>
        <v>1</v>
      </c>
      <c r="AF3066" s="18">
        <f>IF(R3066=0,1,0)</f>
        <v>0</v>
      </c>
      <c r="AH3066" t="str">
        <f>TEXT(J3066,"MMMM")</f>
        <v>junho</v>
      </c>
    </row>
    <row r="3067" spans="1:34" ht="12.75" customHeight="1" x14ac:dyDescent="0.25">
      <c r="A3067" s="90" t="str">
        <f>IF(C3067="Oficina Diversos","Oficina Geral",
IF(ISNUMBER(FIND("Estoque - Colhedoras",C3067)),"Colhedoras",IF(ISNUMBER(FIND("Caldeiraria",C3067)),"Caldeiraria",IF(ISNUMBER(FIND("Borracharia",C3067)),"Borracharia",IF(ISNUMBER(FIND("Lubrificação",C3067)),"Lubrificação",
IF(ISNUMBER(FIND("Estoque - Carregadeiras",C3067)),"Carregadeiras",IF(ISNUMBER(FIND("Estoque - Veic. Leves",C3067)),"Veic. Leves",
IF(ISNUMBER(FIND("Estoque - Caminhões",C3067)),"Caminhões",IF(ISNUMBER(FIND("Estoque - Transbordos",C3067)),"Transbordos",
IF(ISNUMBER(FIND("Estoque - Tratores",C3067)),"Tratores",
IF(ISNUMBER(FIND("Estoque - Máquinas pesadas",C3067)),"Máquinas pesadas",
IF(ISNUMBER(FIND("Estoque - Reboques",C3067)),"Reboques",
IF(C3067="Estoque","Estoque",
IF(AND(ISNUMBER(C3067),C3067&gt;1000,C3067&lt;2000),"Caminhões",
IF(AND(ISNUMBER(C3067),C3067&gt;2000,C3067&lt;3000),"Tratores",
IF(AND(ISNUMBER(C3067),C3067&gt;3000,C3067&lt;4000),"Carregadeiras",
IF(AND(ISNUMBER(C3067),C3067&gt;4000,C3067&lt;5000),"Máquinas pesadas",
IF(AND(ISNUMBER(C3067),C3067&gt;5000,C3067&lt;6000),"Colhedoras",
IF(AND(ISNUMBER(C3067),C3067&gt;7000,C3067&lt;8000),"Irrigação",
IF(AND(ISNUMBER(C3067),C3067&gt;8000,C3067&lt;9000),"Reboques",IF(AND(ISNUMBER(C3067),C3067&gt;0,C3067&lt;1000),"Veic. Leves","")))))))))))))))))))))</f>
        <v>Oficina Geral</v>
      </c>
      <c r="C3067" s="113" t="s">
        <v>661</v>
      </c>
      <c r="D3067" s="2">
        <v>92289</v>
      </c>
      <c r="E3067" s="3" t="s">
        <v>20373</v>
      </c>
      <c r="F3067" s="101" t="str">
        <f>IF(ISBLANK(K3067), "Apenas Solicitação", "Tem OC")</f>
        <v>Apenas Solicitação</v>
      </c>
      <c r="G3067" s="2">
        <v>2</v>
      </c>
      <c r="H3067" s="102">
        <f>G3067-I3067</f>
        <v>2</v>
      </c>
      <c r="I3067" s="103"/>
      <c r="J3067" s="4">
        <v>45814</v>
      </c>
      <c r="K3067" s="14"/>
      <c r="L3067" s="3"/>
      <c r="M3067" s="104" t="str">
        <f ca="1">IF(OR(N3067="", N3067=0), "", IF(N3067&gt;TODAY(), "No prazo", "Atrasado"))</f>
        <v/>
      </c>
      <c r="N3067" s="104" t="str">
        <f>IFERROR(K3067 + VALUE(LEFT(L3067, FIND(" ", L3067) - 1)), "")</f>
        <v/>
      </c>
      <c r="O3067" s="105" t="str">
        <f>IF(_xlfn.DAYS(K3067,J3067)&lt;0, "Aguardando OC", _xlfn.DAYS(K3067,J3067))</f>
        <v>Aguardando OC</v>
      </c>
      <c r="P3067" s="14">
        <v>406377</v>
      </c>
      <c r="Q3067" s="12"/>
      <c r="R3067" s="14">
        <v>0</v>
      </c>
      <c r="S3067" s="2">
        <v>221</v>
      </c>
      <c r="T3067" s="65" t="s">
        <v>1029</v>
      </c>
      <c r="U3067" s="21">
        <v>0</v>
      </c>
      <c r="V3067" s="2"/>
      <c r="W3067" s="105" t="str">
        <f>IFERROR(VLOOKUP(V3067, Fornecedores!A:C, 3, FALSE), "")</f>
        <v/>
      </c>
      <c r="X3067" s="105" t="str">
        <f>IFERROR(VLOOKUP(V3067, Fornecedores!A:E, 5, FALSE), "")</f>
        <v/>
      </c>
      <c r="Y3067" s="105" t="str">
        <f>IFERROR(VLOOKUP(V3067, Fornecedores!A:F, 6, FALSE), "")</f>
        <v/>
      </c>
      <c r="Z3067" s="101" t="str">
        <f>IF(H3067=0, "Pedido entregue!", "Pendente")</f>
        <v>Pendente</v>
      </c>
      <c r="AB3067" s="132" t="str">
        <f>IF(Z3067="Pedido Entregue!", IF(AA3067=1, "Retirado do Almoxarifado", IF(AA3067=2, "Material devolvido", "Aguardando retirada")), IF(Z3067="Pendente", "Entrega pendente", ""))</f>
        <v>Entrega pendente</v>
      </c>
      <c r="AC3067" s="18">
        <v>1</v>
      </c>
      <c r="AD3067" s="18">
        <f>AC3067/SUMIF($P:$P,P3067,$AC:$AC)</f>
        <v>1</v>
      </c>
      <c r="AE3067" s="18">
        <f>IF(R3067=0,0,AC3067/SUMIF($R:$R,R3067,$AC:$AC))</f>
        <v>0</v>
      </c>
      <c r="AF3067" s="18">
        <f>IF(R3067=0,1,0)</f>
        <v>1</v>
      </c>
      <c r="AH3067" t="str">
        <f>TEXT(J3067,"MMMM")</f>
        <v>junho</v>
      </c>
    </row>
    <row r="3068" spans="1:34" ht="12.75" hidden="1" customHeight="1" x14ac:dyDescent="0.25">
      <c r="A3068" s="90" t="str">
        <f>IF(C3068="Oficina Diversos","Oficina Geral",
IF(ISNUMBER(FIND("Estoque - Colhedoras",C3068)),"Colhedoras",IF(ISNUMBER(FIND("Caldeiraria",C3068)),"Caldeiraria",IF(ISNUMBER(FIND("Borracharia",C3068)),"Borracharia",IF(ISNUMBER(FIND("Lubrificação",C3068)),"Lubrificação",
IF(ISNUMBER(FIND("Estoque - Carregadeiras",C3068)),"Carregadeiras",IF(ISNUMBER(FIND("Estoque - Veic. Leves",C3068)),"Veic. Leves",
IF(ISNUMBER(FIND("Estoque - Caminhões",C3068)),"Caminhões",IF(ISNUMBER(FIND("Estoque - Transbordos",C3068)),"Transbordos",
IF(ISNUMBER(FIND("Estoque - Tratores",C3068)),"Tratores",
IF(ISNUMBER(FIND("Estoque - Máquinas pesadas",C3068)),"Máquinas pesadas",
IF(ISNUMBER(FIND("Estoque - Reboques",C3068)),"Reboques",
IF(C3068="Estoque","Estoque",
IF(AND(ISNUMBER(C3068),C3068&gt;1000,C3068&lt;2000),"Caminhões",
IF(AND(ISNUMBER(C3068),C3068&gt;2000,C3068&lt;3000),"Tratores",
IF(AND(ISNUMBER(C3068),C3068&gt;3000,C3068&lt;4000),"Carregadeiras",
IF(AND(ISNUMBER(C3068),C3068&gt;4000,C3068&lt;5000),"Máquinas pesadas",
IF(AND(ISNUMBER(C3068),C3068&gt;5000,C3068&lt;6000),"Colhedoras",
IF(AND(ISNUMBER(C3068),C3068&gt;7000,C3068&lt;8000),"Irrigação",
IF(AND(ISNUMBER(C3068),C3068&gt;8000,C3068&lt;9000),"Reboques",IF(AND(ISNUMBER(C3068),C3068&gt;0,C3068&lt;1000),"Veic. Leves","")))))))))))))))))))))</f>
        <v>Lubrificação</v>
      </c>
      <c r="C3068" s="113" t="s">
        <v>20375</v>
      </c>
      <c r="D3068" s="2">
        <v>92308</v>
      </c>
      <c r="E3068" s="3" t="s">
        <v>20953</v>
      </c>
      <c r="F3068" s="101" t="str">
        <f>IF(ISBLANK(K3068), "Apenas Solicitação", "Tem OC")</f>
        <v>Tem OC</v>
      </c>
      <c r="G3068" s="2">
        <v>1</v>
      </c>
      <c r="H3068" s="102">
        <f>G3068-I3068</f>
        <v>0</v>
      </c>
      <c r="I3068" s="103">
        <v>1</v>
      </c>
      <c r="J3068" s="4">
        <v>45815</v>
      </c>
      <c r="K3068" s="180">
        <v>45843</v>
      </c>
      <c r="L3068" s="3" t="s">
        <v>20151</v>
      </c>
      <c r="M3068" s="104" t="str">
        <f ca="1">IF(OR(N3068="", N3068=0), "", IF(N3068&gt;TODAY(), "No prazo", "Atrasado"))</f>
        <v>Atrasado</v>
      </c>
      <c r="N3068" s="104">
        <f>IFERROR(K3068 + VALUE(LEFT(L3068, FIND(" ", L3068) - 1)), "")</f>
        <v>45843</v>
      </c>
      <c r="O3068" s="105">
        <f>IF(_xlfn.DAYS(K3068,J3068)&lt;0, "Aguardando OC", _xlfn.DAYS(K3068,J3068))</f>
        <v>28</v>
      </c>
      <c r="P3068" s="14">
        <v>406438</v>
      </c>
      <c r="Q3068" s="12"/>
      <c r="R3068" s="14">
        <v>170466</v>
      </c>
      <c r="S3068" s="2">
        <v>221</v>
      </c>
      <c r="T3068" s="65" t="s">
        <v>1029</v>
      </c>
      <c r="U3068" s="21">
        <v>2100</v>
      </c>
      <c r="V3068" s="2">
        <v>13060</v>
      </c>
      <c r="W3068" s="105" t="str">
        <f>IFERROR(VLOOKUP(V3068, Fornecedores!A:C, 3, FALSE), "")</f>
        <v xml:space="preserve">TOPFLEX BORRACHARIAS E PNEUMATICOS </v>
      </c>
      <c r="X3068" s="105" t="str">
        <f>IFERROR(VLOOKUP(V3068, Fornecedores!A:E, 5, FALSE), "")</f>
        <v>João Pessoa</v>
      </c>
      <c r="Y3068" s="105" t="str">
        <f>IFERROR(VLOOKUP(V3068, Fornecedores!A:F, 6, FALSE), "")</f>
        <v>PB</v>
      </c>
      <c r="Z3068" s="101" t="str">
        <f>IF(H3068=0, "Pedido entregue!", "Pendente")</f>
        <v>Pedido entregue!</v>
      </c>
      <c r="AB3068" s="132" t="str">
        <f>IF(Z3068="Pedido Entregue!", IF(AA3068=1, "Retirado do Almoxarifado", IF(AA3068=2, "Material devolvido", "Aguardando retirada")), IF(Z3068="Pendente", "Entrega pendente", ""))</f>
        <v>Aguardando retirada</v>
      </c>
      <c r="AC3068" s="18">
        <v>1</v>
      </c>
      <c r="AD3068" s="18">
        <f>AC3068/SUMIF($P:$P,P3068,$AC:$AC)</f>
        <v>1</v>
      </c>
      <c r="AE3068" s="18">
        <f>IF(R3068=0,0,AC3068/SUMIF($R:$R,R3068,$AC:$AC))</f>
        <v>1</v>
      </c>
      <c r="AF3068" s="18">
        <f>IF(R3068=0,1,0)</f>
        <v>0</v>
      </c>
      <c r="AH3068" t="str">
        <f>TEXT(J3068,"MMMM")</f>
        <v>junho</v>
      </c>
    </row>
    <row r="3069" spans="1:34" ht="12.75" hidden="1" customHeight="1" x14ac:dyDescent="0.25">
      <c r="A3069" s="90" t="str">
        <f>IF(C3069="Oficina Diversos","Oficina Geral",
IF(ISNUMBER(FIND("Estoque - Colhedoras",C3069)),"Colhedoras",IF(ISNUMBER(FIND("Caldeiraria",C3069)),"Caldeiraria",IF(ISNUMBER(FIND("Borracharia",C3069)),"Borracharia",IF(ISNUMBER(FIND("Lubrificação",C3069)),"Lubrificação",
IF(ISNUMBER(FIND("Estoque - Carregadeiras",C3069)),"Carregadeiras",IF(ISNUMBER(FIND("Estoque - Veic. Leves",C3069)),"Veic. Leves",
IF(ISNUMBER(FIND("Estoque - Caminhões",C3069)),"Caminhões",IF(ISNUMBER(FIND("Estoque - Transbordos",C3069)),"Transbordos",
IF(ISNUMBER(FIND("Estoque - Tratores",C3069)),"Tratores",
IF(ISNUMBER(FIND("Estoque - Máquinas pesadas",C3069)),"Máquinas pesadas",
IF(ISNUMBER(FIND("Estoque - Reboques",C3069)),"Reboques",
IF(C3069="Estoque","Estoque",
IF(AND(ISNUMBER(C3069),C3069&gt;1000,C3069&lt;2000),"Caminhões",
IF(AND(ISNUMBER(C3069),C3069&gt;2000,C3069&lt;3000),"Tratores",
IF(AND(ISNUMBER(C3069),C3069&gt;3000,C3069&lt;4000),"Carregadeiras",
IF(AND(ISNUMBER(C3069),C3069&gt;4000,C3069&lt;5000),"Máquinas pesadas",
IF(AND(ISNUMBER(C3069),C3069&gt;5000,C3069&lt;6000),"Colhedoras",
IF(AND(ISNUMBER(C3069),C3069&gt;7000,C3069&lt;8000),"Irrigação",
IF(AND(ISNUMBER(C3069),C3069&gt;8000,C3069&lt;9000),"Reboques",IF(AND(ISNUMBER(C3069),C3069&gt;0,C3069&lt;1000),"Veic. Leves","")))))))))))))))))))))</f>
        <v>Colhedoras</v>
      </c>
      <c r="C3069" s="113">
        <v>5004</v>
      </c>
      <c r="D3069" s="2">
        <v>92361</v>
      </c>
      <c r="E3069" s="3" t="s">
        <v>20412</v>
      </c>
      <c r="F3069" s="101" t="str">
        <f>IF(ISBLANK(K3069), "Apenas Solicitação", "Tem OC")</f>
        <v>Tem OC</v>
      </c>
      <c r="G3069" s="2">
        <v>2</v>
      </c>
      <c r="H3069" s="102">
        <f>G3069-I3069</f>
        <v>0</v>
      </c>
      <c r="I3069" s="103">
        <v>2</v>
      </c>
      <c r="J3069" s="4">
        <v>45818</v>
      </c>
      <c r="K3069" s="180">
        <v>45819</v>
      </c>
      <c r="L3069" s="3" t="s">
        <v>20158</v>
      </c>
      <c r="M3069" s="104" t="str">
        <f ca="1">IF(OR(N3069="", N3069=0), "", IF(N3069&gt;TODAY(), "No prazo", "Atrasado"))</f>
        <v>Atrasado</v>
      </c>
      <c r="N3069" s="104">
        <f>IFERROR(K3069 + VALUE(LEFT(L3069, FIND(" ", L3069) - 1)), "")</f>
        <v>45831</v>
      </c>
      <c r="O3069" s="105">
        <f>IF(_xlfn.DAYS(K3069,J3069)&lt;0, "Aguardando OC", _xlfn.DAYS(K3069,J3069))</f>
        <v>1</v>
      </c>
      <c r="P3069" s="14">
        <v>406659</v>
      </c>
      <c r="Q3069" s="12"/>
      <c r="R3069" s="14">
        <v>169016</v>
      </c>
      <c r="S3069" s="2">
        <v>221</v>
      </c>
      <c r="T3069" s="65" t="s">
        <v>1029</v>
      </c>
      <c r="U3069" s="21">
        <v>400</v>
      </c>
      <c r="V3069" s="2">
        <v>3238</v>
      </c>
      <c r="W3069" s="105" t="str">
        <f>IFERROR(VLOOKUP(V3069, Fornecedores!A:C, 3, FALSE), "")</f>
        <v xml:space="preserve">VENEZA              </v>
      </c>
      <c r="X3069" s="105" t="str">
        <f>IFERROR(VLOOKUP(V3069, Fornecedores!A:E, 5, FALSE), "")</f>
        <v>Bayeux</v>
      </c>
      <c r="Y3069" s="105" t="str">
        <f>IFERROR(VLOOKUP(V3069, Fornecedores!A:F, 6, FALSE), "")</f>
        <v>PB</v>
      </c>
      <c r="Z3069" s="101" t="str">
        <f>IF(H3069=0, "Pedido entregue!", "Pendente")</f>
        <v>Pedido entregue!</v>
      </c>
      <c r="AB3069" s="132" t="str">
        <f>IF(Z3069="Pedido Entregue!", IF(AA3069=1, "Retirado do Almoxarifado", IF(AA3069=2, "Material devolvido", "Aguardando retirada")), IF(Z3069="Pendente", "Entrega pendente", ""))</f>
        <v>Aguardando retirada</v>
      </c>
      <c r="AC3069" s="18">
        <v>1</v>
      </c>
      <c r="AD3069" s="18">
        <f>AC3069/SUMIF($P:$P,P3069,$AC:$AC)</f>
        <v>1</v>
      </c>
      <c r="AE3069" s="18">
        <f>IF(R3069=0,0,AC3069/SUMIF($R:$R,R3069,$AC:$AC))</f>
        <v>1</v>
      </c>
      <c r="AF3069" s="18">
        <f>IF(R3069=0,1,0)</f>
        <v>0</v>
      </c>
      <c r="AH3069" t="str">
        <f>TEXT(J3069,"MMMM")</f>
        <v>junho</v>
      </c>
    </row>
    <row r="3070" spans="1:34" ht="12.75" hidden="1" customHeight="1" x14ac:dyDescent="0.25">
      <c r="A3070" s="90" t="str">
        <f>IF(C3070="Oficina Diversos","Oficina Geral",
IF(ISNUMBER(FIND("Estoque - Colhedoras",C3070)),"Colhedoras",IF(ISNUMBER(FIND("Caldeiraria",C3070)),"Caldeiraria",IF(ISNUMBER(FIND("Borracharia",C3070)),"Borracharia",IF(ISNUMBER(FIND("Lubrificação",C3070)),"Lubrificação",
IF(ISNUMBER(FIND("Estoque - Carregadeiras",C3070)),"Carregadeiras",IF(ISNUMBER(FIND("Estoque - Veic. Leves",C3070)),"Veic. Leves",
IF(ISNUMBER(FIND("Estoque - Caminhões",C3070)),"Caminhões",IF(ISNUMBER(FIND("Estoque - Transbordos",C3070)),"Transbordos",
IF(ISNUMBER(FIND("Estoque - Tratores",C3070)),"Tratores",
IF(ISNUMBER(FIND("Estoque - Máquinas pesadas",C3070)),"Máquinas pesadas",
IF(ISNUMBER(FIND("Estoque - Reboques",C3070)),"Reboques",
IF(C3070="Estoque","Estoque",
IF(AND(ISNUMBER(C3070),C3070&gt;1000,C3070&lt;2000),"Caminhões",
IF(AND(ISNUMBER(C3070),C3070&gt;2000,C3070&lt;3000),"Tratores",
IF(AND(ISNUMBER(C3070),C3070&gt;3000,C3070&lt;4000),"Carregadeiras",
IF(AND(ISNUMBER(C3070),C3070&gt;4000,C3070&lt;5000),"Máquinas pesadas",
IF(AND(ISNUMBER(C3070),C3070&gt;5000,C3070&lt;6000),"Colhedoras",
IF(AND(ISNUMBER(C3070),C3070&gt;7000,C3070&lt;8000),"Irrigação",
IF(AND(ISNUMBER(C3070),C3070&gt;8000,C3070&lt;9000),"Reboques",IF(AND(ISNUMBER(C3070),C3070&gt;0,C3070&lt;1000),"Veic. Leves","")))))))))))))))))))))</f>
        <v>Colhedoras</v>
      </c>
      <c r="C3070" s="113">
        <v>5004</v>
      </c>
      <c r="D3070" s="2">
        <v>92362</v>
      </c>
      <c r="E3070" s="3" t="s">
        <v>20413</v>
      </c>
      <c r="F3070" s="101" t="str">
        <f>IF(ISBLANK(K3070), "Apenas Solicitação", "Tem OC")</f>
        <v>Tem OC</v>
      </c>
      <c r="G3070" s="2">
        <v>2</v>
      </c>
      <c r="H3070" s="102">
        <f>G3070-I3070</f>
        <v>0</v>
      </c>
      <c r="I3070" s="103">
        <v>2</v>
      </c>
      <c r="J3070" s="4">
        <v>45818</v>
      </c>
      <c r="K3070" s="180">
        <v>45819</v>
      </c>
      <c r="L3070" s="3" t="s">
        <v>20165</v>
      </c>
      <c r="M3070" s="104" t="str">
        <f ca="1">IF(OR(N3070="", N3070=0), "", IF(N3070&gt;TODAY(), "No prazo", "Atrasado"))</f>
        <v>Atrasado</v>
      </c>
      <c r="N3070" s="104">
        <f>IFERROR(K3070 + VALUE(LEFT(L3070, FIND(" ", L3070) - 1)), "")</f>
        <v>45821</v>
      </c>
      <c r="O3070" s="105">
        <f>IF(_xlfn.DAYS(K3070,J3070)&lt;0, "Aguardando OC", _xlfn.DAYS(K3070,J3070))</f>
        <v>1</v>
      </c>
      <c r="P3070" s="14">
        <v>406658</v>
      </c>
      <c r="Q3070" s="12"/>
      <c r="R3070" s="14">
        <v>169015</v>
      </c>
      <c r="S3070" s="2">
        <v>221</v>
      </c>
      <c r="T3070" s="65" t="s">
        <v>1029</v>
      </c>
      <c r="U3070" s="21">
        <v>4600</v>
      </c>
      <c r="V3070" s="2">
        <v>12397</v>
      </c>
      <c r="W3070" s="105" t="str">
        <f>IFERROR(VLOOKUP(V3070, Fornecedores!A:C, 3, FALSE), "")</f>
        <v xml:space="preserve">UNIMIL INDÚSTRIA </v>
      </c>
      <c r="X3070" s="105" t="str">
        <f>IFERROR(VLOOKUP(V3070, Fornecedores!A:E, 5, FALSE), "")</f>
        <v>Piracicaba</v>
      </c>
      <c r="Y3070" s="105" t="str">
        <f>IFERROR(VLOOKUP(V3070, Fornecedores!A:F, 6, FALSE), "")</f>
        <v>SP</v>
      </c>
      <c r="Z3070" s="101" t="str">
        <f>IF(H3070=0, "Pedido entregue!", "Pendente")</f>
        <v>Pedido entregue!</v>
      </c>
      <c r="AB3070" s="132" t="str">
        <f>IF(Z3070="Pedido Entregue!", IF(AA3070=1, "Retirado do Almoxarifado", IF(AA3070=2, "Material devolvido", "Aguardando retirada")), IF(Z3070="Pendente", "Entrega pendente", ""))</f>
        <v>Aguardando retirada</v>
      </c>
      <c r="AC3070" s="18">
        <v>1</v>
      </c>
      <c r="AD3070" s="18">
        <f>AC3070/SUMIF($P:$P,P3070,$AC:$AC)</f>
        <v>1</v>
      </c>
      <c r="AE3070" s="18">
        <f>IF(R3070=0,0,AC3070/SUMIF($R:$R,R3070,$AC:$AC))</f>
        <v>0.5</v>
      </c>
      <c r="AF3070" s="18">
        <f>IF(R3070=0,1,0)</f>
        <v>0</v>
      </c>
      <c r="AH3070" t="str">
        <f>TEXT(J3070,"MMMM")</f>
        <v>junho</v>
      </c>
    </row>
    <row r="3071" spans="1:34" ht="12.75" customHeight="1" x14ac:dyDescent="0.25">
      <c r="A3071" s="90" t="str">
        <f>IF(C3071="Oficina Diversos","Oficina Geral",
IF(ISNUMBER(FIND("Estoque - Colhedoras",C3071)),"Colhedoras",IF(ISNUMBER(FIND("Caldeiraria",C3071)),"Caldeiraria",IF(ISNUMBER(FIND("Borracharia",C3071)),"Borracharia",IF(ISNUMBER(FIND("Lubrificação",C3071)),"Lubrificação",
IF(ISNUMBER(FIND("Estoque - Carregadeiras",C3071)),"Carregadeiras",IF(ISNUMBER(FIND("Estoque - Veic. Leves",C3071)),"Veic. Leves",
IF(ISNUMBER(FIND("Estoque - Caminhões",C3071)),"Caminhões",IF(ISNUMBER(FIND("Estoque - Transbordos",C3071)),"Transbordos",
IF(ISNUMBER(FIND("Estoque - Tratores",C3071)),"Tratores",
IF(ISNUMBER(FIND("Estoque - Máquinas pesadas",C3071)),"Máquinas pesadas",
IF(ISNUMBER(FIND("Estoque - Reboques",C3071)),"Reboques",
IF(C3071="Estoque","Estoque",
IF(AND(ISNUMBER(C3071),C3071&gt;1000,C3071&lt;2000),"Caminhões",
IF(AND(ISNUMBER(C3071),C3071&gt;2000,C3071&lt;3000),"Tratores",
IF(AND(ISNUMBER(C3071),C3071&gt;3000,C3071&lt;4000),"Carregadeiras",
IF(AND(ISNUMBER(C3071),C3071&gt;4000,C3071&lt;5000),"Máquinas pesadas",
IF(AND(ISNUMBER(C3071),C3071&gt;5000,C3071&lt;6000),"Colhedoras",
IF(AND(ISNUMBER(C3071),C3071&gt;7000,C3071&lt;8000),"Irrigação",
IF(AND(ISNUMBER(C3071),C3071&gt;8000,C3071&lt;9000),"Reboques",IF(AND(ISNUMBER(C3071),C3071&gt;0,C3071&lt;1000),"Veic. Leves","")))))))))))))))))))))</f>
        <v>Borracharia</v>
      </c>
      <c r="C3071" s="107" t="s">
        <v>20245</v>
      </c>
      <c r="D3071" s="113">
        <v>92375</v>
      </c>
      <c r="E3071" s="105" t="s">
        <v>20428</v>
      </c>
      <c r="F3071" s="101" t="str">
        <f>IF(ISBLANK(K3071), "Apenas Solicitação", "Tem OC")</f>
        <v>Tem OC</v>
      </c>
      <c r="G3071" s="2">
        <v>1</v>
      </c>
      <c r="H3071" s="102">
        <f>G3071-I3071</f>
        <v>1</v>
      </c>
      <c r="I3071" s="103"/>
      <c r="J3071" s="4">
        <v>45819</v>
      </c>
      <c r="K3071" s="180">
        <v>45840</v>
      </c>
      <c r="L3071" s="3" t="s">
        <v>20151</v>
      </c>
      <c r="M3071" s="104" t="str">
        <f ca="1">IF(OR(N3071="", N3071=0), "", IF(N3071&gt;TODAY(), "No prazo", "Atrasado"))</f>
        <v>Atrasado</v>
      </c>
      <c r="N3071" s="104">
        <f>IFERROR(K3071 + VALUE(LEFT(L3071, FIND(" ", L3071) - 1)), "")</f>
        <v>45840</v>
      </c>
      <c r="O3071" s="105">
        <f>IF(_xlfn.DAYS(K3071,J3071)&lt;0, "Aguardando OC", _xlfn.DAYS(K3071,J3071))</f>
        <v>21</v>
      </c>
      <c r="P3071" s="14">
        <v>406894</v>
      </c>
      <c r="Q3071" s="12"/>
      <c r="R3071" s="14">
        <v>170219</v>
      </c>
      <c r="S3071" s="2">
        <v>221</v>
      </c>
      <c r="T3071" s="65" t="s">
        <v>1029</v>
      </c>
      <c r="U3071" s="21">
        <v>147.96</v>
      </c>
      <c r="V3071" s="2">
        <v>15908</v>
      </c>
      <c r="W3071" s="105" t="str">
        <f>IFERROR(VLOOKUP(V3071, Fornecedores!A:C, 3, FALSE), "")</f>
        <v>E2 SOLUÇÕES PNEUMÁTICAS</v>
      </c>
      <c r="X3071" s="105" t="str">
        <f>IFERROR(VLOOKUP(V3071, Fornecedores!A:E, 5, FALSE), "")</f>
        <v>Pitangueiras</v>
      </c>
      <c r="Y3071" s="105" t="str">
        <f>IFERROR(VLOOKUP(V3071, Fornecedores!A:F, 6, FALSE), "")</f>
        <v>SP</v>
      </c>
      <c r="Z3071" s="101" t="str">
        <f>IF(H3071=0, "Pedido entregue!", "Pendente")</f>
        <v>Pendente</v>
      </c>
      <c r="AB3071" s="132" t="str">
        <f>IF(Z3071="Pedido Entregue!", IF(AA3071=1, "Retirado do Almoxarifado", IF(AA3071=2, "Material devolvido", "Aguardando retirada")), IF(Z3071="Pendente", "Entrega pendente", ""))</f>
        <v>Entrega pendente</v>
      </c>
      <c r="AC3071" s="18"/>
      <c r="AD3071" s="18" t="e">
        <f>AC3071/SUMIF($P:$P,P3071,$AC:$AC)</f>
        <v>#DIV/0!</v>
      </c>
      <c r="AE3071" s="18">
        <f>IF(R3071=0,0,AC3071/SUMIF($R:$R,R3071,$AC:$AC))</f>
        <v>0</v>
      </c>
      <c r="AF3071" s="18">
        <f>IF(R3071=0,1,0)</f>
        <v>0</v>
      </c>
      <c r="AH3071" t="str">
        <f>TEXT(J3071,"MMMM")</f>
        <v>junho</v>
      </c>
    </row>
    <row r="3072" spans="1:34" ht="12.75" hidden="1" customHeight="1" x14ac:dyDescent="0.25">
      <c r="A3072" s="90" t="str">
        <f>IF(C3072="Oficina Diversos","Oficina Geral",
IF(ISNUMBER(FIND("Estoque - Colhedoras",C3072)),"Colhedoras",IF(ISNUMBER(FIND("Caldeiraria",C3072)),"Caldeiraria",IF(ISNUMBER(FIND("Borracharia",C3072)),"Borracharia",IF(ISNUMBER(FIND("Lubrificação",C3072)),"Lubrificação",
IF(ISNUMBER(FIND("Estoque - Carregadeiras",C3072)),"Carregadeiras",IF(ISNUMBER(FIND("Estoque - Veic. Leves",C3072)),"Veic. Leves",
IF(ISNUMBER(FIND("Estoque - Caminhões",C3072)),"Caminhões",IF(ISNUMBER(FIND("Estoque - Transbordos",C3072)),"Transbordos",
IF(ISNUMBER(FIND("Estoque - Tratores",C3072)),"Tratores",
IF(ISNUMBER(FIND("Estoque - Máquinas pesadas",C3072)),"Máquinas pesadas",
IF(ISNUMBER(FIND("Estoque - Reboques",C3072)),"Reboques",
IF(C3072="Estoque","Estoque",
IF(AND(ISNUMBER(C3072),C3072&gt;1000,C3072&lt;2000),"Caminhões",
IF(AND(ISNUMBER(C3072),C3072&gt;2000,C3072&lt;3000),"Tratores",
IF(AND(ISNUMBER(C3072),C3072&gt;3000,C3072&lt;4000),"Carregadeiras",
IF(AND(ISNUMBER(C3072),C3072&gt;4000,C3072&lt;5000),"Máquinas pesadas",
IF(AND(ISNUMBER(C3072),C3072&gt;5000,C3072&lt;6000),"Colhedoras",
IF(AND(ISNUMBER(C3072),C3072&gt;7000,C3072&lt;8000),"Irrigação",
IF(AND(ISNUMBER(C3072),C3072&gt;8000,C3072&lt;9000),"Reboques",IF(AND(ISNUMBER(C3072),C3072&gt;0,C3072&lt;1000),"Veic. Leves","")))))))))))))))))))))</f>
        <v>Borracharia</v>
      </c>
      <c r="C3072" s="107" t="s">
        <v>20245</v>
      </c>
      <c r="D3072" s="2">
        <v>92376</v>
      </c>
      <c r="E3072" s="3" t="s">
        <v>20429</v>
      </c>
      <c r="F3072" s="101" t="str">
        <f>IF(ISBLANK(K3072), "Apenas Solicitação", "Tem OC")</f>
        <v>Tem OC</v>
      </c>
      <c r="G3072" s="2">
        <v>1</v>
      </c>
      <c r="H3072" s="102">
        <f>G3072-I3072</f>
        <v>0</v>
      </c>
      <c r="I3072" s="103">
        <v>1</v>
      </c>
      <c r="J3072" s="4">
        <v>45819</v>
      </c>
      <c r="K3072" s="180">
        <v>45843</v>
      </c>
      <c r="L3072" s="3" t="s">
        <v>20151</v>
      </c>
      <c r="M3072" s="104" t="str">
        <f ca="1">IF(OR(N3072="", N3072=0), "", IF(N3072&gt;TODAY(), "No prazo", "Atrasado"))</f>
        <v>Atrasado</v>
      </c>
      <c r="N3072" s="104">
        <f>IFERROR(K3072 + VALUE(LEFT(L3072, FIND(" ", L3072) - 1)), "")</f>
        <v>45843</v>
      </c>
      <c r="O3072" s="105">
        <f>IF(_xlfn.DAYS(K3072,J3072)&lt;0, "Aguardando OC", _xlfn.DAYS(K3072,J3072))</f>
        <v>24</v>
      </c>
      <c r="P3072" s="14">
        <v>406895</v>
      </c>
      <c r="Q3072" s="12"/>
      <c r="R3072" s="14">
        <v>170461</v>
      </c>
      <c r="S3072" s="2">
        <v>221</v>
      </c>
      <c r="T3072" s="65" t="s">
        <v>1029</v>
      </c>
      <c r="U3072" s="21">
        <v>6493.22</v>
      </c>
      <c r="V3072" s="2">
        <v>12718</v>
      </c>
      <c r="W3072" s="105" t="str">
        <f>IFERROR(VLOOKUP(V3072, Fornecedores!A:C, 3, FALSE), "")</f>
        <v>LOJA DO MECANICO</v>
      </c>
      <c r="X3072" s="105" t="str">
        <f>IFERROR(VLOOKUP(V3072, Fornecedores!A:E, 5, FALSE), "")</f>
        <v>Franca</v>
      </c>
      <c r="Y3072" s="105" t="str">
        <f>IFERROR(VLOOKUP(V3072, Fornecedores!A:F, 6, FALSE), "")</f>
        <v>SP</v>
      </c>
      <c r="Z3072" s="101" t="str">
        <f>IF(H3072=0, "Pedido entregue!", "Pendente")</f>
        <v>Pedido entregue!</v>
      </c>
      <c r="AB3072" s="132" t="str">
        <f>IF(Z3072="Pedido Entregue!", IF(AA3072=1, "Retirado do Almoxarifado", IF(AA3072=2, "Material devolvido", "Aguardando retirada")), IF(Z3072="Pendente", "Entrega pendente", ""))</f>
        <v>Aguardando retirada</v>
      </c>
      <c r="AC3072" s="18">
        <v>1</v>
      </c>
      <c r="AD3072" s="18">
        <f>AC3072/SUMIF($P:$P,P3072,$AC:$AC)</f>
        <v>1</v>
      </c>
      <c r="AE3072" s="18">
        <f>IF(R3072=0,0,AC3072/SUMIF($R:$R,R3072,$AC:$AC))</f>
        <v>1</v>
      </c>
      <c r="AF3072" s="18">
        <f>IF(R3072=0,1,0)</f>
        <v>0</v>
      </c>
      <c r="AH3072" t="str">
        <f>TEXT(J3072,"MMMM")</f>
        <v>junho</v>
      </c>
    </row>
    <row r="3073" spans="1:34" ht="12.75" hidden="1" customHeight="1" x14ac:dyDescent="0.25">
      <c r="A3073" s="90" t="str">
        <f>IF(C3073="Oficina Diversos","Oficina Geral",
IF(ISNUMBER(FIND("Estoque - Colhedoras",C3073)),"Colhedoras",IF(ISNUMBER(FIND("Caldeiraria",C3073)),"Caldeiraria",IF(ISNUMBER(FIND("Borracharia",C3073)),"Borracharia",IF(ISNUMBER(FIND("Lubrificação",C3073)),"Lubrificação",
IF(ISNUMBER(FIND("Estoque - Carregadeiras",C3073)),"Carregadeiras",IF(ISNUMBER(FIND("Estoque - Veic. Leves",C3073)),"Veic. Leves",
IF(ISNUMBER(FIND("Estoque - Caminhões",C3073)),"Caminhões",IF(ISNUMBER(FIND("Estoque - Transbordos",C3073)),"Transbordos",
IF(ISNUMBER(FIND("Estoque - Tratores",C3073)),"Tratores",
IF(ISNUMBER(FIND("Estoque - Máquinas pesadas",C3073)),"Máquinas pesadas",
IF(ISNUMBER(FIND("Estoque - Reboques",C3073)),"Reboques",
IF(C3073="Estoque","Estoque",
IF(AND(ISNUMBER(C3073),C3073&gt;1000,C3073&lt;2000),"Caminhões",
IF(AND(ISNUMBER(C3073),C3073&gt;2000,C3073&lt;3000),"Tratores",
IF(AND(ISNUMBER(C3073),C3073&gt;3000,C3073&lt;4000),"Carregadeiras",
IF(AND(ISNUMBER(C3073),C3073&gt;4000,C3073&lt;5000),"Máquinas pesadas",
IF(AND(ISNUMBER(C3073),C3073&gt;5000,C3073&lt;6000),"Colhedoras",
IF(AND(ISNUMBER(C3073),C3073&gt;7000,C3073&lt;8000),"Irrigação",
IF(AND(ISNUMBER(C3073),C3073&gt;8000,C3073&lt;9000),"Reboques",IF(AND(ISNUMBER(C3073),C3073&gt;0,C3073&lt;1000),"Veic. Leves","")))))))))))))))))))))</f>
        <v>Tratores</v>
      </c>
      <c r="C3073" s="140">
        <v>2052</v>
      </c>
      <c r="D3073" s="139">
        <v>92378</v>
      </c>
      <c r="E3073" s="141" t="s">
        <v>20430</v>
      </c>
      <c r="F3073" s="101" t="str">
        <f>IF(ISBLANK(K3073), "Apenas Solicitação", "Tem OC")</f>
        <v>Tem OC</v>
      </c>
      <c r="G3073" s="139">
        <v>1</v>
      </c>
      <c r="H3073" s="102">
        <f>G3073-I3073</f>
        <v>0</v>
      </c>
      <c r="I3073" s="103">
        <v>1</v>
      </c>
      <c r="J3073" s="142">
        <v>45819</v>
      </c>
      <c r="K3073" s="182">
        <v>45821</v>
      </c>
      <c r="L3073" s="141" t="s">
        <v>20152</v>
      </c>
      <c r="M3073" s="104" t="str">
        <f ca="1">IF(OR(N3073="", N3073=0), "", IF(N3073&gt;TODAY(), "No prazo", "Atrasado"))</f>
        <v>Atrasado</v>
      </c>
      <c r="N3073" s="104">
        <f>IFERROR(K3073 + VALUE(LEFT(L3073, FIND(" ", L3073) - 1)), "")</f>
        <v>45822</v>
      </c>
      <c r="O3073" s="105">
        <f>IF(_xlfn.DAYS(K3073,J3073)&lt;0, "Aguardando OC", _xlfn.DAYS(K3073,J3073))</f>
        <v>2</v>
      </c>
      <c r="P3073" s="199">
        <v>406892</v>
      </c>
      <c r="Q3073" s="12"/>
      <c r="R3073" s="199">
        <v>169086</v>
      </c>
      <c r="S3073" s="139">
        <v>221</v>
      </c>
      <c r="T3073" s="65" t="s">
        <v>1029</v>
      </c>
      <c r="U3073" s="165">
        <v>3573</v>
      </c>
      <c r="V3073" s="139">
        <v>13341</v>
      </c>
      <c r="W3073" s="105" t="str">
        <f>IFERROR(VLOOKUP(V3073, Fornecedores!A:C, 3, FALSE), "")</f>
        <v>DISMA DISTRIBUIDORA</v>
      </c>
      <c r="X3073" s="105" t="str">
        <f>IFERROR(VLOOKUP(V3073, Fornecedores!A:E, 5, FALSE), "")</f>
        <v>Araçatuba</v>
      </c>
      <c r="Y3073" s="105" t="str">
        <f>IFERROR(VLOOKUP(V3073, Fornecedores!A:F, 6, FALSE), "")</f>
        <v>SP</v>
      </c>
      <c r="Z3073" s="101" t="str">
        <f>IF(H3073=0, "Pedido entregue!", "Pendente")</f>
        <v>Pedido entregue!</v>
      </c>
      <c r="AB3073" s="132" t="str">
        <f>IF(Z3073="Pedido Entregue!", IF(AA3073=1, "Retirado do Almoxarifado", IF(AA3073=2, "Material devolvido", "Aguardando retirada")), IF(Z3073="Pendente", "Entrega pendente", ""))</f>
        <v>Aguardando retirada</v>
      </c>
      <c r="AC3073" s="18">
        <v>1</v>
      </c>
      <c r="AD3073" s="18">
        <f>AC3073/SUMIF($P:$P,P3073,$AC:$AC)</f>
        <v>1</v>
      </c>
      <c r="AE3073" s="18">
        <f>IF(R3073=0,0,AC3073/SUMIF($R:$R,R3073,$AC:$AC))</f>
        <v>1</v>
      </c>
      <c r="AF3073" s="18">
        <f>IF(R3073=0,1,0)</f>
        <v>0</v>
      </c>
      <c r="AH3073" t="str">
        <f>TEXT(J3073,"MMMM")</f>
        <v>junho</v>
      </c>
    </row>
    <row r="3074" spans="1:34" ht="12.75" customHeight="1" x14ac:dyDescent="0.25">
      <c r="A3074" s="90" t="str">
        <f>IF(C3074="Oficina Diversos","Oficina Geral",
IF(ISNUMBER(FIND("Estoque - Colhedoras",C3074)),"Colhedoras",IF(ISNUMBER(FIND("Caldeiraria",C3074)),"Caldeiraria",IF(ISNUMBER(FIND("Borracharia",C3074)),"Borracharia",IF(ISNUMBER(FIND("Lubrificação",C3074)),"Lubrificação",
IF(ISNUMBER(FIND("Estoque - Carregadeiras",C3074)),"Carregadeiras",IF(ISNUMBER(FIND("Estoque - Veic. Leves",C3074)),"Veic. Leves",
IF(ISNUMBER(FIND("Estoque - Caminhões",C3074)),"Caminhões",IF(ISNUMBER(FIND("Estoque - Transbordos",C3074)),"Transbordos",
IF(ISNUMBER(FIND("Estoque - Tratores",C3074)),"Tratores",
IF(ISNUMBER(FIND("Estoque - Máquinas pesadas",C3074)),"Máquinas pesadas",
IF(ISNUMBER(FIND("Estoque - Reboques",C3074)),"Reboques",
IF(C3074="Estoque","Estoque",
IF(AND(ISNUMBER(C3074),C3074&gt;1000,C3074&lt;2000),"Caminhões",
IF(AND(ISNUMBER(C3074),C3074&gt;2000,C3074&lt;3000),"Tratores",
IF(AND(ISNUMBER(C3074),C3074&gt;3000,C3074&lt;4000),"Carregadeiras",
IF(AND(ISNUMBER(C3074),C3074&gt;4000,C3074&lt;5000),"Máquinas pesadas",
IF(AND(ISNUMBER(C3074),C3074&gt;5000,C3074&lt;6000),"Colhedoras",
IF(AND(ISNUMBER(C3074),C3074&gt;7000,C3074&lt;8000),"Irrigação",
IF(AND(ISNUMBER(C3074),C3074&gt;8000,C3074&lt;9000),"Reboques",IF(AND(ISNUMBER(C3074),C3074&gt;0,C3074&lt;1000),"Veic. Leves","")))))))))))))))))))))</f>
        <v>Transbordos</v>
      </c>
      <c r="C3074" s="171" t="s">
        <v>20508</v>
      </c>
      <c r="D3074" s="170">
        <v>92379</v>
      </c>
      <c r="E3074" s="173" t="s">
        <v>20907</v>
      </c>
      <c r="F3074" s="101" t="str">
        <f>IF(ISBLANK(K3074), "Apenas Solicitação", "Tem OC")</f>
        <v>Tem OC</v>
      </c>
      <c r="G3074" s="170">
        <v>6</v>
      </c>
      <c r="H3074" s="102">
        <f>G3074-I3074</f>
        <v>6</v>
      </c>
      <c r="I3074" s="103"/>
      <c r="J3074" s="174">
        <v>45820</v>
      </c>
      <c r="K3074" s="181">
        <v>45839</v>
      </c>
      <c r="L3074" s="173" t="s">
        <v>20151</v>
      </c>
      <c r="M3074" s="104" t="str">
        <f ca="1">IF(OR(N3074="", N3074=0), "", IF(N3074&gt;TODAY(), "No prazo", "Atrasado"))</f>
        <v>Atrasado</v>
      </c>
      <c r="N3074" s="104">
        <f>IFERROR(K3074 + VALUE(LEFT(L3074, FIND(" ", L3074) - 1)), "")</f>
        <v>45839</v>
      </c>
      <c r="O3074" s="105">
        <f>IF(_xlfn.DAYS(K3074,J3074)&lt;0, "Aguardando OC", _xlfn.DAYS(K3074,J3074))</f>
        <v>19</v>
      </c>
      <c r="P3074" s="201">
        <v>407157</v>
      </c>
      <c r="Q3074" s="12"/>
      <c r="R3074" s="201">
        <v>170149</v>
      </c>
      <c r="S3074" s="2">
        <v>221</v>
      </c>
      <c r="T3074" s="65" t="s">
        <v>1029</v>
      </c>
      <c r="U3074" s="170">
        <v>79.8</v>
      </c>
      <c r="V3074" s="170">
        <v>14983</v>
      </c>
      <c r="W3074" s="105" t="str">
        <f>IFERROR(VLOOKUP(V3074, Fornecedores!A:C, 3, FALSE), "")</f>
        <v>IRN PEÇAS TRANSBORDOS</v>
      </c>
      <c r="X3074" s="105" t="str">
        <f>IFERROR(VLOOKUP(V3074, Fornecedores!A:E, 5, FALSE), "")</f>
        <v>Ribeirão Preto</v>
      </c>
      <c r="Y3074" s="105" t="str">
        <f>IFERROR(VLOOKUP(V3074, Fornecedores!A:F, 6, FALSE), "")</f>
        <v>SP</v>
      </c>
      <c r="Z3074" s="101" t="str">
        <f>IF(H3074=0, "Pedido entregue!", "Pendente")</f>
        <v>Pendente</v>
      </c>
      <c r="AB3074" s="132" t="str">
        <f>IF(Z3074="Pedido Entregue!", IF(AA3074=1, "Retirado do Almoxarifado", IF(AA3074=2, "Material devolvido", "Aguardando retirada")), IF(Z3074="Pendente", "Entrega pendente", ""))</f>
        <v>Entrega pendente</v>
      </c>
      <c r="AC3074" s="18">
        <v>1</v>
      </c>
      <c r="AD3074" s="18">
        <f>AC3074/SUMIF($P:$P,P3074,$AC:$AC)</f>
        <v>1</v>
      </c>
      <c r="AE3074" s="18">
        <f>IF(R3074=0,0,AC3074/SUMIF($R:$R,R3074,$AC:$AC))</f>
        <v>1</v>
      </c>
      <c r="AF3074" s="18">
        <f>IF(R3074=0,1,0)</f>
        <v>0</v>
      </c>
      <c r="AH3074" t="str">
        <f>TEXT(J3074,"MMMM")</f>
        <v>junho</v>
      </c>
    </row>
    <row r="3075" spans="1:34" ht="12.75" hidden="1" customHeight="1" x14ac:dyDescent="0.25">
      <c r="A3075" s="90" t="str">
        <f>IF(C3075="Oficina Diversos","Oficina Geral",
IF(ISNUMBER(FIND("Estoque - Colhedoras",C3075)),"Colhedoras",IF(ISNUMBER(FIND("Caldeiraria",C3075)),"Caldeiraria",IF(ISNUMBER(FIND("Borracharia",C3075)),"Borracharia",IF(ISNUMBER(FIND("Lubrificação",C3075)),"Lubrificação",
IF(ISNUMBER(FIND("Estoque - Carregadeiras",C3075)),"Carregadeiras",IF(ISNUMBER(FIND("Estoque - Veic. Leves",C3075)),"Veic. Leves",
IF(ISNUMBER(FIND("Estoque - Caminhões",C3075)),"Caminhões",IF(ISNUMBER(FIND("Estoque - Transbordos",C3075)),"Transbordos",
IF(ISNUMBER(FIND("Estoque - Tratores",C3075)),"Tratores",
IF(ISNUMBER(FIND("Estoque - Máquinas pesadas",C3075)),"Máquinas pesadas",
IF(ISNUMBER(FIND("Estoque - Reboques",C3075)),"Reboques",
IF(C3075="Estoque","Estoque",
IF(AND(ISNUMBER(C3075),C3075&gt;1000,C3075&lt;2000),"Caminhões",
IF(AND(ISNUMBER(C3075),C3075&gt;2000,C3075&lt;3000),"Tratores",
IF(AND(ISNUMBER(C3075),C3075&gt;3000,C3075&lt;4000),"Carregadeiras",
IF(AND(ISNUMBER(C3075),C3075&gt;4000,C3075&lt;5000),"Máquinas pesadas",
IF(AND(ISNUMBER(C3075),C3075&gt;5000,C3075&lt;6000),"Colhedoras",
IF(AND(ISNUMBER(C3075),C3075&gt;7000,C3075&lt;8000),"Irrigação",
IF(AND(ISNUMBER(C3075),C3075&gt;8000,C3075&lt;9000),"Reboques",IF(AND(ISNUMBER(C3075),C3075&gt;0,C3075&lt;1000),"Veic. Leves","")))))))))))))))))))))</f>
        <v>Caminhões</v>
      </c>
      <c r="C3075" s="113">
        <v>1091</v>
      </c>
      <c r="D3075" s="2">
        <v>92382</v>
      </c>
      <c r="E3075" s="3" t="s">
        <v>20386</v>
      </c>
      <c r="F3075" s="101" t="str">
        <f>IF(ISBLANK(K3075), "Apenas Solicitação", "Tem OC")</f>
        <v>Tem OC</v>
      </c>
      <c r="G3075" s="2">
        <v>2</v>
      </c>
      <c r="H3075" s="102">
        <f>G3075-I3075</f>
        <v>0</v>
      </c>
      <c r="I3075" s="103">
        <v>2</v>
      </c>
      <c r="J3075" s="4">
        <v>45819</v>
      </c>
      <c r="K3075" s="180">
        <v>45831</v>
      </c>
      <c r="L3075" s="3" t="s">
        <v>20152</v>
      </c>
      <c r="M3075" s="104" t="str">
        <f ca="1">IF(OR(N3075="", N3075=0), "", IF(N3075&gt;TODAY(), "No prazo", "Atrasado"))</f>
        <v>Atrasado</v>
      </c>
      <c r="N3075" s="104">
        <f>IFERROR(K3075 + VALUE(LEFT(L3075, FIND(" ", L3075) - 1)), "")</f>
        <v>45832</v>
      </c>
      <c r="O3075" s="105">
        <f>IF(_xlfn.DAYS(K3075,J3075)&lt;0, "Aguardando OC", _xlfn.DAYS(K3075,J3075))</f>
        <v>12</v>
      </c>
      <c r="P3075" s="14">
        <v>406917</v>
      </c>
      <c r="Q3075" s="12"/>
      <c r="R3075" s="14">
        <v>169655</v>
      </c>
      <c r="S3075" s="2">
        <v>221</v>
      </c>
      <c r="T3075" s="65" t="s">
        <v>1029</v>
      </c>
      <c r="U3075" s="21">
        <v>528</v>
      </c>
      <c r="V3075" s="2">
        <v>5910</v>
      </c>
      <c r="W3075" s="105" t="str">
        <f>IFERROR(VLOOKUP(V3075, Fornecedores!A:C, 3, FALSE), "")</f>
        <v>VANNUCCI</v>
      </c>
      <c r="X3075" s="105" t="str">
        <f>IFERROR(VLOOKUP(V3075, Fornecedores!A:E, 5, FALSE), "")</f>
        <v>Recife</v>
      </c>
      <c r="Y3075" s="105" t="str">
        <f>IFERROR(VLOOKUP(V3075, Fornecedores!A:F, 6, FALSE), "")</f>
        <v>PE</v>
      </c>
      <c r="Z3075" s="101" t="str">
        <f>IF(H3075=0, "Pedido entregue!", "Pendente")</f>
        <v>Pedido entregue!</v>
      </c>
      <c r="AB3075" s="132" t="str">
        <f>IF(Z3075="Pedido Entregue!", IF(AA3075=1, "Retirado do Almoxarifado", IF(AA3075=2, "Material devolvido", "Aguardando retirada")), IF(Z3075="Pendente", "Entrega pendente", ""))</f>
        <v>Aguardando retirada</v>
      </c>
      <c r="AC3075" s="18">
        <v>1</v>
      </c>
      <c r="AD3075" s="18">
        <f>AC3075/SUMIF($P:$P,P3075,$AC:$AC)</f>
        <v>1</v>
      </c>
      <c r="AE3075" s="18">
        <f>IF(R3075=0,0,AC3075/SUMIF($R:$R,R3075,$AC:$AC))</f>
        <v>1</v>
      </c>
      <c r="AF3075" s="18">
        <f>IF(R3075=0,1,0)</f>
        <v>0</v>
      </c>
      <c r="AH3075" t="str">
        <f>TEXT(J3075,"MMMM")</f>
        <v>junho</v>
      </c>
    </row>
    <row r="3076" spans="1:34" ht="12.75" customHeight="1" x14ac:dyDescent="0.25">
      <c r="A3076" s="90" t="str">
        <f>IF(C3076="Oficina Diversos","Oficina Geral",
IF(ISNUMBER(FIND("Estoque - Colhedoras",C3076)),"Colhedoras",IF(ISNUMBER(FIND("Caldeiraria",C3076)),"Caldeiraria",IF(ISNUMBER(FIND("Borracharia",C3076)),"Borracharia",IF(ISNUMBER(FIND("Lubrificação",C3076)),"Lubrificação",
IF(ISNUMBER(FIND("Estoque - Carregadeiras",C3076)),"Carregadeiras",IF(ISNUMBER(FIND("Estoque - Veic. Leves",C3076)),"Veic. Leves",
IF(ISNUMBER(FIND("Estoque - Caminhões",C3076)),"Caminhões",IF(ISNUMBER(FIND("Estoque - Transbordos",C3076)),"Transbordos",
IF(ISNUMBER(FIND("Estoque - Tratores",C3076)),"Tratores",
IF(ISNUMBER(FIND("Estoque - Máquinas pesadas",C3076)),"Máquinas pesadas",
IF(ISNUMBER(FIND("Estoque - Reboques",C3076)),"Reboques",
IF(C3076="Estoque","Estoque",
IF(AND(ISNUMBER(C3076),C3076&gt;1000,C3076&lt;2000),"Caminhões",
IF(AND(ISNUMBER(C3076),C3076&gt;2000,C3076&lt;3000),"Tratores",
IF(AND(ISNUMBER(C3076),C3076&gt;3000,C3076&lt;4000),"Carregadeiras",
IF(AND(ISNUMBER(C3076),C3076&gt;4000,C3076&lt;5000),"Máquinas pesadas",
IF(AND(ISNUMBER(C3076),C3076&gt;5000,C3076&lt;6000),"Colhedoras",
IF(AND(ISNUMBER(C3076),C3076&gt;7000,C3076&lt;8000),"Irrigação",
IF(AND(ISNUMBER(C3076),C3076&gt;8000,C3076&lt;9000),"Reboques",IF(AND(ISNUMBER(C3076),C3076&gt;0,C3076&lt;1000),"Veic. Leves","")))))))))))))))))))))</f>
        <v>Irrigação</v>
      </c>
      <c r="C3076" s="144">
        <v>7081</v>
      </c>
      <c r="D3076" s="143">
        <v>92404</v>
      </c>
      <c r="E3076" s="146" t="s">
        <v>20414</v>
      </c>
      <c r="F3076" s="101" t="str">
        <f>IF(ISBLANK(K3076), "Apenas Solicitação", "Tem OC")</f>
        <v>Apenas Solicitação</v>
      </c>
      <c r="G3076" s="143">
        <v>6</v>
      </c>
      <c r="H3076" s="102">
        <f>G3076-I3076</f>
        <v>6</v>
      </c>
      <c r="I3076" s="103"/>
      <c r="J3076" s="147">
        <v>45819</v>
      </c>
      <c r="K3076" s="200"/>
      <c r="L3076" s="146"/>
      <c r="M3076" s="104" t="str">
        <f ca="1">IF(OR(N3076="", N3076=0), "", IF(N3076&gt;TODAY(), "No prazo", "Atrasado"))</f>
        <v/>
      </c>
      <c r="N3076" s="104" t="str">
        <f>IFERROR(K3076 + VALUE(LEFT(L3076, FIND(" ", L3076) - 1)), "")</f>
        <v/>
      </c>
      <c r="O3076" s="105" t="str">
        <f>IF(_xlfn.DAYS(K3076,J3076)&lt;0, "Aguardando OC", _xlfn.DAYS(K3076,J3076))</f>
        <v>Aguardando OC</v>
      </c>
      <c r="P3076" s="200">
        <v>406923</v>
      </c>
      <c r="Q3076" s="12"/>
      <c r="R3076" s="200">
        <v>0</v>
      </c>
      <c r="S3076" s="143">
        <v>221</v>
      </c>
      <c r="T3076" s="65" t="s">
        <v>1029</v>
      </c>
      <c r="U3076" s="164">
        <v>0</v>
      </c>
      <c r="V3076" s="143"/>
      <c r="W3076" s="105" t="str">
        <f>IFERROR(VLOOKUP(V3076, Fornecedores!A:C, 3, FALSE), "")</f>
        <v/>
      </c>
      <c r="X3076" s="105" t="str">
        <f>IFERROR(VLOOKUP(V3076, Fornecedores!A:E, 5, FALSE), "")</f>
        <v/>
      </c>
      <c r="Y3076" s="105" t="str">
        <f>IFERROR(VLOOKUP(V3076, Fornecedores!A:F, 6, FALSE), "")</f>
        <v/>
      </c>
      <c r="Z3076" s="101" t="str">
        <f>IF(H3076=0, "Pedido entregue!", "Pendente")</f>
        <v>Pendente</v>
      </c>
      <c r="AB3076" s="132" t="str">
        <f>IF(Z3076="Pedido Entregue!", IF(AA3076=1, "Retirado do Almoxarifado", IF(AA3076=2, "Material devolvido", "Aguardando retirada")), IF(Z3076="Pendente", "Entrega pendente", ""))</f>
        <v>Entrega pendente</v>
      </c>
      <c r="AC3076" s="18">
        <v>1</v>
      </c>
      <c r="AD3076" s="18">
        <f>AC3076/SUMIF($P:$P,P3076,$AC:$AC)</f>
        <v>1</v>
      </c>
      <c r="AE3076" s="18">
        <f>IF(R3076=0,0,AC3076/SUMIF($R:$R,R3076,$AC:$AC))</f>
        <v>0</v>
      </c>
      <c r="AF3076" s="18">
        <f>IF(R3076=0,1,0)</f>
        <v>1</v>
      </c>
      <c r="AH3076" t="str">
        <f>TEXT(J3076,"MMMM")</f>
        <v>junho</v>
      </c>
    </row>
    <row r="3077" spans="1:34" ht="12.75" customHeight="1" x14ac:dyDescent="0.25">
      <c r="A3077" s="90" t="str">
        <f>IF(C3077="Oficina Diversos","Oficina Geral",
IF(ISNUMBER(FIND("Estoque - Colhedoras",C3077)),"Colhedoras",IF(ISNUMBER(FIND("Caldeiraria",C3077)),"Caldeiraria",IF(ISNUMBER(FIND("Borracharia",C3077)),"Borracharia",IF(ISNUMBER(FIND("Lubrificação",C3077)),"Lubrificação",
IF(ISNUMBER(FIND("Estoque - Carregadeiras",C3077)),"Carregadeiras",IF(ISNUMBER(FIND("Estoque - Veic. Leves",C3077)),"Veic. Leves",
IF(ISNUMBER(FIND("Estoque - Caminhões",C3077)),"Caminhões",IF(ISNUMBER(FIND("Estoque - Transbordos",C3077)),"Transbordos",
IF(ISNUMBER(FIND("Estoque - Tratores",C3077)),"Tratores",
IF(ISNUMBER(FIND("Estoque - Máquinas pesadas",C3077)),"Máquinas pesadas",
IF(ISNUMBER(FIND("Estoque - Reboques",C3077)),"Reboques",
IF(C3077="Estoque","Estoque",
IF(AND(ISNUMBER(C3077),C3077&gt;1000,C3077&lt;2000),"Caminhões",
IF(AND(ISNUMBER(C3077),C3077&gt;2000,C3077&lt;3000),"Tratores",
IF(AND(ISNUMBER(C3077),C3077&gt;3000,C3077&lt;4000),"Carregadeiras",
IF(AND(ISNUMBER(C3077),C3077&gt;4000,C3077&lt;5000),"Máquinas pesadas",
IF(AND(ISNUMBER(C3077),C3077&gt;5000,C3077&lt;6000),"Colhedoras",
IF(AND(ISNUMBER(C3077),C3077&gt;7000,C3077&lt;8000),"Irrigação",
IF(AND(ISNUMBER(C3077),C3077&gt;8000,C3077&lt;9000),"Reboques",IF(AND(ISNUMBER(C3077),C3077&gt;0,C3077&lt;1000),"Veic. Leves","")))))))))))))))))))))</f>
        <v>Irrigação</v>
      </c>
      <c r="C3077" s="126">
        <v>7081</v>
      </c>
      <c r="D3077" s="2">
        <v>92405</v>
      </c>
      <c r="E3077" s="3" t="s">
        <v>20415</v>
      </c>
      <c r="F3077" s="101" t="str">
        <f>IF(ISBLANK(K3077), "Apenas Solicitação", "Tem OC")</f>
        <v>Apenas Solicitação</v>
      </c>
      <c r="G3077" s="2">
        <v>6</v>
      </c>
      <c r="H3077" s="102">
        <f>G3077-I3077</f>
        <v>6</v>
      </c>
      <c r="I3077" s="103"/>
      <c r="J3077" s="4">
        <v>45819</v>
      </c>
      <c r="K3077" s="14"/>
      <c r="L3077" s="3"/>
      <c r="M3077" s="104" t="str">
        <f ca="1">IF(OR(N3077="", N3077=0), "", IF(N3077&gt;TODAY(), "No prazo", "Atrasado"))</f>
        <v/>
      </c>
      <c r="N3077" s="104" t="str">
        <f>IFERROR(K3077 + VALUE(LEFT(L3077, FIND(" ", L3077) - 1)), "")</f>
        <v/>
      </c>
      <c r="O3077" s="105" t="str">
        <f>IF(_xlfn.DAYS(K3077,J3077)&lt;0, "Aguardando OC", _xlfn.DAYS(K3077,J3077))</f>
        <v>Aguardando OC</v>
      </c>
      <c r="P3077" s="14">
        <v>406924</v>
      </c>
      <c r="Q3077" s="12"/>
      <c r="R3077" s="14">
        <v>0</v>
      </c>
      <c r="S3077" s="2">
        <v>221</v>
      </c>
      <c r="T3077" s="65" t="s">
        <v>1029</v>
      </c>
      <c r="U3077" s="21">
        <v>0</v>
      </c>
      <c r="V3077" s="2"/>
      <c r="W3077" s="105" t="str">
        <f>IFERROR(VLOOKUP(V3077, Fornecedores!A:C, 3, FALSE), "")</f>
        <v/>
      </c>
      <c r="X3077" s="105" t="str">
        <f>IFERROR(VLOOKUP(V3077, Fornecedores!A:E, 5, FALSE), "")</f>
        <v/>
      </c>
      <c r="Y3077" s="105" t="str">
        <f>IFERROR(VLOOKUP(V3077, Fornecedores!A:F, 6, FALSE), "")</f>
        <v/>
      </c>
      <c r="Z3077" s="101" t="str">
        <f>IF(H3077=0, "Pedido entregue!", "Pendente")</f>
        <v>Pendente</v>
      </c>
      <c r="AB3077" s="132" t="str">
        <f>IF(Z3077="Pedido Entregue!", IF(AA3077=1, "Retirado do Almoxarifado", IF(AA3077=2, "Material devolvido", "Aguardando retirada")), IF(Z3077="Pendente", "Entrega pendente", ""))</f>
        <v>Entrega pendente</v>
      </c>
      <c r="AC3077" s="18">
        <v>1</v>
      </c>
      <c r="AD3077" s="18">
        <f>AC3077/SUMIF($P:$P,P3077,$AC:$AC)</f>
        <v>1</v>
      </c>
      <c r="AE3077" s="18">
        <f>IF(R3077=0,0,AC3077/SUMIF($R:$R,R3077,$AC:$AC))</f>
        <v>0</v>
      </c>
      <c r="AF3077" s="18">
        <f>IF(R3077=0,1,0)</f>
        <v>1</v>
      </c>
      <c r="AH3077" t="str">
        <f>TEXT(J3077,"MMMM")</f>
        <v>junho</v>
      </c>
    </row>
    <row r="3078" spans="1:34" ht="12.75" customHeight="1" x14ac:dyDescent="0.25">
      <c r="A3078" s="90" t="str">
        <f>IF(C3078="Oficina Diversos","Oficina Geral",
IF(ISNUMBER(FIND("Estoque - Colhedoras",C3078)),"Colhedoras",IF(ISNUMBER(FIND("Caldeiraria",C3078)),"Caldeiraria",IF(ISNUMBER(FIND("Borracharia",C3078)),"Borracharia",IF(ISNUMBER(FIND("Lubrificação",C3078)),"Lubrificação",
IF(ISNUMBER(FIND("Estoque - Carregadeiras",C3078)),"Carregadeiras",IF(ISNUMBER(FIND("Estoque - Veic. Leves",C3078)),"Veic. Leves",
IF(ISNUMBER(FIND("Estoque - Caminhões",C3078)),"Caminhões",IF(ISNUMBER(FIND("Estoque - Transbordos",C3078)),"Transbordos",
IF(ISNUMBER(FIND("Estoque - Tratores",C3078)),"Tratores",
IF(ISNUMBER(FIND("Estoque - Máquinas pesadas",C3078)),"Máquinas pesadas",
IF(ISNUMBER(FIND("Estoque - Reboques",C3078)),"Reboques",
IF(C3078="Estoque","Estoque",
IF(AND(ISNUMBER(C3078),C3078&gt;1000,C3078&lt;2000),"Caminhões",
IF(AND(ISNUMBER(C3078),C3078&gt;2000,C3078&lt;3000),"Tratores",
IF(AND(ISNUMBER(C3078),C3078&gt;3000,C3078&lt;4000),"Carregadeiras",
IF(AND(ISNUMBER(C3078),C3078&gt;4000,C3078&lt;5000),"Máquinas pesadas",
IF(AND(ISNUMBER(C3078),C3078&gt;5000,C3078&lt;6000),"Colhedoras",
IF(AND(ISNUMBER(C3078),C3078&gt;7000,C3078&lt;8000),"Irrigação",
IF(AND(ISNUMBER(C3078),C3078&gt;8000,C3078&lt;9000),"Reboques",IF(AND(ISNUMBER(C3078),C3078&gt;0,C3078&lt;1000),"Veic. Leves","")))))))))))))))))))))</f>
        <v>Irrigação</v>
      </c>
      <c r="C3078" s="144">
        <v>7081</v>
      </c>
      <c r="D3078" s="143">
        <v>92406</v>
      </c>
      <c r="E3078" s="146" t="s">
        <v>20416</v>
      </c>
      <c r="F3078" s="101" t="str">
        <f>IF(ISBLANK(K3078), "Apenas Solicitação", "Tem OC")</f>
        <v>Apenas Solicitação</v>
      </c>
      <c r="G3078" s="143">
        <v>12</v>
      </c>
      <c r="H3078" s="102">
        <f>G3078-I3078</f>
        <v>12</v>
      </c>
      <c r="I3078" s="103"/>
      <c r="J3078" s="147">
        <v>45819</v>
      </c>
      <c r="K3078" s="200"/>
      <c r="L3078" s="146"/>
      <c r="M3078" s="104" t="str">
        <f ca="1">IF(OR(N3078="", N3078=0), "", IF(N3078&gt;TODAY(), "No prazo", "Atrasado"))</f>
        <v/>
      </c>
      <c r="N3078" s="104" t="str">
        <f>IFERROR(K3078 + VALUE(LEFT(L3078, FIND(" ", L3078) - 1)), "")</f>
        <v/>
      </c>
      <c r="O3078" s="105" t="str">
        <f>IF(_xlfn.DAYS(K3078,J3078)&lt;0, "Aguardando OC", _xlfn.DAYS(K3078,J3078))</f>
        <v>Aguardando OC</v>
      </c>
      <c r="P3078" s="200">
        <v>406926</v>
      </c>
      <c r="Q3078" s="12"/>
      <c r="R3078" s="200">
        <v>0</v>
      </c>
      <c r="S3078" s="143">
        <v>221</v>
      </c>
      <c r="T3078" s="65" t="s">
        <v>1029</v>
      </c>
      <c r="U3078" s="164">
        <v>0</v>
      </c>
      <c r="V3078" s="143"/>
      <c r="W3078" s="105" t="str">
        <f>IFERROR(VLOOKUP(V3078, Fornecedores!A:C, 3, FALSE), "")</f>
        <v/>
      </c>
      <c r="X3078" s="105" t="str">
        <f>IFERROR(VLOOKUP(V3078, Fornecedores!A:E, 5, FALSE), "")</f>
        <v/>
      </c>
      <c r="Y3078" s="105" t="str">
        <f>IFERROR(VLOOKUP(V3078, Fornecedores!A:F, 6, FALSE), "")</f>
        <v/>
      </c>
      <c r="Z3078" s="101" t="str">
        <f>IF(H3078=0, "Pedido entregue!", "Pendente")</f>
        <v>Pendente</v>
      </c>
      <c r="AB3078" s="132" t="str">
        <f>IF(Z3078="Pedido Entregue!", IF(AA3078=1, "Retirado do Almoxarifado", IF(AA3078=2, "Material devolvido", "Aguardando retirada")), IF(Z3078="Pendente", "Entrega pendente", ""))</f>
        <v>Entrega pendente</v>
      </c>
      <c r="AC3078" s="18">
        <v>1</v>
      </c>
      <c r="AD3078" s="18">
        <f>AC3078/SUMIF($P:$P,P3078,$AC:$AC)</f>
        <v>1</v>
      </c>
      <c r="AE3078" s="18">
        <f>IF(R3078=0,0,AC3078/SUMIF($R:$R,R3078,$AC:$AC))</f>
        <v>0</v>
      </c>
      <c r="AF3078" s="18">
        <f>IF(R3078=0,1,0)</f>
        <v>1</v>
      </c>
      <c r="AH3078" t="str">
        <f>TEXT(J3078,"MMMM")</f>
        <v>junho</v>
      </c>
    </row>
    <row r="3079" spans="1:34" ht="12.75" hidden="1" customHeight="1" x14ac:dyDescent="0.25">
      <c r="A3079" s="90" t="str">
        <f>IF(C3079="Oficina Diversos","Oficina Geral",
IF(ISNUMBER(FIND("Estoque - Colhedoras",C3079)),"Colhedoras",IF(ISNUMBER(FIND("Caldeiraria",C3079)),"Caldeiraria",IF(ISNUMBER(FIND("Borracharia",C3079)),"Borracharia",IF(ISNUMBER(FIND("Lubrificação",C3079)),"Lubrificação",
IF(ISNUMBER(FIND("Estoque - Carregadeiras",C3079)),"Carregadeiras",IF(ISNUMBER(FIND("Estoque - Veic. Leves",C3079)),"Veic. Leves",
IF(ISNUMBER(FIND("Estoque - Caminhões",C3079)),"Caminhões",IF(ISNUMBER(FIND("Estoque - Transbordos",C3079)),"Transbordos",
IF(ISNUMBER(FIND("Estoque - Tratores",C3079)),"Tratores",
IF(ISNUMBER(FIND("Estoque - Máquinas pesadas",C3079)),"Máquinas pesadas",
IF(ISNUMBER(FIND("Estoque - Reboques",C3079)),"Reboques",
IF(C3079="Estoque","Estoque",
IF(AND(ISNUMBER(C3079),C3079&gt;1000,C3079&lt;2000),"Caminhões",
IF(AND(ISNUMBER(C3079),C3079&gt;2000,C3079&lt;3000),"Tratores",
IF(AND(ISNUMBER(C3079),C3079&gt;3000,C3079&lt;4000),"Carregadeiras",
IF(AND(ISNUMBER(C3079),C3079&gt;4000,C3079&lt;5000),"Máquinas pesadas",
IF(AND(ISNUMBER(C3079),C3079&gt;5000,C3079&lt;6000),"Colhedoras",
IF(AND(ISNUMBER(C3079),C3079&gt;7000,C3079&lt;8000),"Irrigação",
IF(AND(ISNUMBER(C3079),C3079&gt;8000,C3079&lt;9000),"Reboques",IF(AND(ISNUMBER(C3079),C3079&gt;0,C3079&lt;1000),"Veic. Leves","")))))))))))))))))))))</f>
        <v>Caminhões</v>
      </c>
      <c r="C3079" s="113">
        <v>1037</v>
      </c>
      <c r="D3079" s="2">
        <v>92418</v>
      </c>
      <c r="E3079" s="3" t="s">
        <v>20379</v>
      </c>
      <c r="F3079" s="101" t="str">
        <f>IF(ISBLANK(K3079), "Apenas Solicitação", "Tem OC")</f>
        <v>Tem OC</v>
      </c>
      <c r="G3079" s="2">
        <v>1</v>
      </c>
      <c r="H3079" s="102">
        <f>G3079-I3079</f>
        <v>0</v>
      </c>
      <c r="I3079" s="103">
        <v>1</v>
      </c>
      <c r="J3079" s="4">
        <v>45819</v>
      </c>
      <c r="K3079" s="180">
        <v>45831</v>
      </c>
      <c r="L3079" s="3" t="s">
        <v>20151</v>
      </c>
      <c r="M3079" s="104" t="str">
        <f ca="1">IF(OR(N3079="", N3079=0), "", IF(N3079&gt;TODAY(), "No prazo", "Atrasado"))</f>
        <v>Atrasado</v>
      </c>
      <c r="N3079" s="104">
        <f>IFERROR(K3079 + VALUE(LEFT(L3079, FIND(" ", L3079) - 1)), "")</f>
        <v>45831</v>
      </c>
      <c r="O3079" s="105">
        <f>IF(_xlfn.DAYS(K3079,J3079)&lt;0, "Aguardando OC", _xlfn.DAYS(K3079,J3079))</f>
        <v>12</v>
      </c>
      <c r="P3079" s="14">
        <v>406995</v>
      </c>
      <c r="Q3079" s="12"/>
      <c r="R3079" s="14">
        <v>169638</v>
      </c>
      <c r="S3079" s="2">
        <v>221</v>
      </c>
      <c r="T3079" s="65" t="s">
        <v>1029</v>
      </c>
      <c r="U3079" s="21">
        <v>375</v>
      </c>
      <c r="V3079" s="2">
        <v>2528</v>
      </c>
      <c r="W3079" s="105" t="str">
        <f>IFERROR(VLOOKUP(V3079, Fornecedores!A:C, 3, FALSE), "")</f>
        <v xml:space="preserve">REDIESEL            </v>
      </c>
      <c r="X3079" s="105" t="str">
        <f>IFERROR(VLOOKUP(V3079, Fornecedores!A:E, 5, FALSE), "")</f>
        <v>Jaboatão dos Guararapes</v>
      </c>
      <c r="Y3079" s="105" t="str">
        <f>IFERROR(VLOOKUP(V3079, Fornecedores!A:F, 6, FALSE), "")</f>
        <v>PE</v>
      </c>
      <c r="Z3079" s="101" t="str">
        <f>IF(H3079=0, "Pedido entregue!", "Pendente")</f>
        <v>Pedido entregue!</v>
      </c>
      <c r="AB3079" s="132" t="str">
        <f>IF(Z3079="Pedido Entregue!", IF(AA3079=1, "Retirado do Almoxarifado", IF(AA3079=2, "Material devolvido", "Aguardando retirada")), IF(Z3079="Pendente", "Entrega pendente", ""))</f>
        <v>Aguardando retirada</v>
      </c>
      <c r="AC3079" s="18">
        <v>1</v>
      </c>
      <c r="AD3079" s="18">
        <f>AC3079/SUMIF($P:$P,P3079,$AC:$AC)</f>
        <v>1</v>
      </c>
      <c r="AE3079" s="18">
        <f>IF(R3079=0,0,AC3079/SUMIF($R:$R,R3079,$AC:$AC))</f>
        <v>0.2</v>
      </c>
      <c r="AF3079" s="18">
        <f>IF(R3079=0,1,0)</f>
        <v>0</v>
      </c>
      <c r="AH3079" t="str">
        <f>TEXT(J3079,"MMMM")</f>
        <v>junho</v>
      </c>
    </row>
    <row r="3080" spans="1:34" ht="12.75" hidden="1" customHeight="1" x14ac:dyDescent="0.25">
      <c r="A3080" s="90" t="str">
        <f>IF(C3080="Oficina Diversos","Oficina Geral",
IF(ISNUMBER(FIND("Estoque - Colhedoras",C3080)),"Colhedoras",IF(ISNUMBER(FIND("Caldeiraria",C3080)),"Caldeiraria",IF(ISNUMBER(FIND("Borracharia",C3080)),"Borracharia",IF(ISNUMBER(FIND("Lubrificação",C3080)),"Lubrificação",
IF(ISNUMBER(FIND("Estoque - Carregadeiras",C3080)),"Carregadeiras",IF(ISNUMBER(FIND("Estoque - Veic. Leves",C3080)),"Veic. Leves",
IF(ISNUMBER(FIND("Estoque - Caminhões",C3080)),"Caminhões",IF(ISNUMBER(FIND("Estoque - Transbordos",C3080)),"Transbordos",
IF(ISNUMBER(FIND("Estoque - Tratores",C3080)),"Tratores",
IF(ISNUMBER(FIND("Estoque - Máquinas pesadas",C3080)),"Máquinas pesadas",
IF(ISNUMBER(FIND("Estoque - Reboques",C3080)),"Reboques",
IF(C3080="Estoque","Estoque",
IF(AND(ISNUMBER(C3080),C3080&gt;1000,C3080&lt;2000),"Caminhões",
IF(AND(ISNUMBER(C3080),C3080&gt;2000,C3080&lt;3000),"Tratores",
IF(AND(ISNUMBER(C3080),C3080&gt;3000,C3080&lt;4000),"Carregadeiras",
IF(AND(ISNUMBER(C3080),C3080&gt;4000,C3080&lt;5000),"Máquinas pesadas",
IF(AND(ISNUMBER(C3080),C3080&gt;5000,C3080&lt;6000),"Colhedoras",
IF(AND(ISNUMBER(C3080),C3080&gt;7000,C3080&lt;8000),"Irrigação",
IF(AND(ISNUMBER(C3080),C3080&gt;8000,C3080&lt;9000),"Reboques",IF(AND(ISNUMBER(C3080),C3080&gt;0,C3080&lt;1000),"Veic. Leves","")))))))))))))))))))))</f>
        <v>Caminhões</v>
      </c>
      <c r="C3080" s="113">
        <v>1037</v>
      </c>
      <c r="D3080" s="2">
        <v>92419</v>
      </c>
      <c r="E3080" s="3" t="s">
        <v>20380</v>
      </c>
      <c r="F3080" s="101" t="str">
        <f>IF(ISBLANK(K3080), "Apenas Solicitação", "Tem OC")</f>
        <v>Tem OC</v>
      </c>
      <c r="G3080" s="2">
        <v>1</v>
      </c>
      <c r="H3080" s="102">
        <f>G3080-I3080</f>
        <v>0</v>
      </c>
      <c r="I3080" s="103">
        <v>1</v>
      </c>
      <c r="J3080" s="4">
        <v>45819</v>
      </c>
      <c r="K3080" s="180">
        <v>45831</v>
      </c>
      <c r="L3080" s="3" t="s">
        <v>20151</v>
      </c>
      <c r="M3080" s="104" t="str">
        <f ca="1">IF(OR(N3080="", N3080=0), "", IF(N3080&gt;TODAY(), "No prazo", "Atrasado"))</f>
        <v>Atrasado</v>
      </c>
      <c r="N3080" s="104">
        <f>IFERROR(K3080 + VALUE(LEFT(L3080, FIND(" ", L3080) - 1)), "")</f>
        <v>45831</v>
      </c>
      <c r="O3080" s="105">
        <f>IF(_xlfn.DAYS(K3080,J3080)&lt;0, "Aguardando OC", _xlfn.DAYS(K3080,J3080))</f>
        <v>12</v>
      </c>
      <c r="P3080" s="14">
        <v>406996</v>
      </c>
      <c r="Q3080" s="12"/>
      <c r="R3080" s="14">
        <v>169638</v>
      </c>
      <c r="S3080" s="2">
        <v>221</v>
      </c>
      <c r="T3080" s="65" t="s">
        <v>1029</v>
      </c>
      <c r="U3080" s="21">
        <v>43</v>
      </c>
      <c r="V3080" s="2">
        <v>2528</v>
      </c>
      <c r="W3080" s="105" t="str">
        <f>IFERROR(VLOOKUP(V3080, Fornecedores!A:C, 3, FALSE), "")</f>
        <v xml:space="preserve">REDIESEL            </v>
      </c>
      <c r="X3080" s="105" t="str">
        <f>IFERROR(VLOOKUP(V3080, Fornecedores!A:E, 5, FALSE), "")</f>
        <v>Jaboatão dos Guararapes</v>
      </c>
      <c r="Y3080" s="105" t="str">
        <f>IFERROR(VLOOKUP(V3080, Fornecedores!A:F, 6, FALSE), "")</f>
        <v>PE</v>
      </c>
      <c r="Z3080" s="101" t="str">
        <f>IF(H3080=0, "Pedido entregue!", "Pendente")</f>
        <v>Pedido entregue!</v>
      </c>
      <c r="AB3080" s="132" t="str">
        <f>IF(Z3080="Pedido Entregue!", IF(AA3080=1, "Retirado do Almoxarifado", IF(AA3080=2, "Material devolvido", "Aguardando retirada")), IF(Z3080="Pendente", "Entrega pendente", ""))</f>
        <v>Aguardando retirada</v>
      </c>
      <c r="AC3080" s="18">
        <v>1</v>
      </c>
      <c r="AD3080" s="18">
        <f>AC3080/SUMIF($P:$P,P3080,$AC:$AC)</f>
        <v>1</v>
      </c>
      <c r="AE3080" s="18">
        <f>IF(R3080=0,0,AC3080/SUMIF($R:$R,R3080,$AC:$AC))</f>
        <v>0.2</v>
      </c>
      <c r="AF3080" s="18">
        <f>IF(R3080=0,1,0)</f>
        <v>0</v>
      </c>
      <c r="AH3080" t="str">
        <f>TEXT(J3080,"MMMM")</f>
        <v>junho</v>
      </c>
    </row>
    <row r="3081" spans="1:34" ht="12.75" hidden="1" customHeight="1" x14ac:dyDescent="0.25">
      <c r="A3081" s="90" t="str">
        <f>IF(C3081="Oficina Diversos","Oficina Geral",
IF(ISNUMBER(FIND("Estoque - Colhedoras",C3081)),"Colhedoras",IF(ISNUMBER(FIND("Caldeiraria",C3081)),"Caldeiraria",IF(ISNUMBER(FIND("Borracharia",C3081)),"Borracharia",IF(ISNUMBER(FIND("Lubrificação",C3081)),"Lubrificação",
IF(ISNUMBER(FIND("Estoque - Carregadeiras",C3081)),"Carregadeiras",IF(ISNUMBER(FIND("Estoque - Veic. Leves",C3081)),"Veic. Leves",
IF(ISNUMBER(FIND("Estoque - Caminhões",C3081)),"Caminhões",IF(ISNUMBER(FIND("Estoque - Transbordos",C3081)),"Transbordos",
IF(ISNUMBER(FIND("Estoque - Tratores",C3081)),"Tratores",
IF(ISNUMBER(FIND("Estoque - Máquinas pesadas",C3081)),"Máquinas pesadas",
IF(ISNUMBER(FIND("Estoque - Reboques",C3081)),"Reboques",
IF(C3081="Estoque","Estoque",
IF(AND(ISNUMBER(C3081),C3081&gt;1000,C3081&lt;2000),"Caminhões",
IF(AND(ISNUMBER(C3081),C3081&gt;2000,C3081&lt;3000),"Tratores",
IF(AND(ISNUMBER(C3081),C3081&gt;3000,C3081&lt;4000),"Carregadeiras",
IF(AND(ISNUMBER(C3081),C3081&gt;4000,C3081&lt;5000),"Máquinas pesadas",
IF(AND(ISNUMBER(C3081),C3081&gt;5000,C3081&lt;6000),"Colhedoras",
IF(AND(ISNUMBER(C3081),C3081&gt;7000,C3081&lt;8000),"Irrigação",
IF(AND(ISNUMBER(C3081),C3081&gt;8000,C3081&lt;9000),"Reboques",IF(AND(ISNUMBER(C3081),C3081&gt;0,C3081&lt;1000),"Veic. Leves","")))))))))))))))))))))</f>
        <v>Caminhões</v>
      </c>
      <c r="C3081" s="113">
        <v>1037</v>
      </c>
      <c r="D3081" s="2">
        <v>92420</v>
      </c>
      <c r="E3081" s="3" t="s">
        <v>20381</v>
      </c>
      <c r="F3081" s="101" t="str">
        <f>IF(ISBLANK(K3081), "Apenas Solicitação", "Tem OC")</f>
        <v>Tem OC</v>
      </c>
      <c r="G3081" s="2">
        <v>2</v>
      </c>
      <c r="H3081" s="102">
        <f>G3081-I3081</f>
        <v>0</v>
      </c>
      <c r="I3081" s="103">
        <v>2</v>
      </c>
      <c r="J3081" s="4">
        <v>45819</v>
      </c>
      <c r="K3081" s="180">
        <v>45831</v>
      </c>
      <c r="L3081" s="3" t="s">
        <v>20151</v>
      </c>
      <c r="M3081" s="104" t="str">
        <f ca="1">IF(OR(N3081="", N3081=0), "", IF(N3081&gt;TODAY(), "No prazo", "Atrasado"))</f>
        <v>Atrasado</v>
      </c>
      <c r="N3081" s="104">
        <f>IFERROR(K3081 + VALUE(LEFT(L3081, FIND(" ", L3081) - 1)), "")</f>
        <v>45831</v>
      </c>
      <c r="O3081" s="105">
        <f>IF(_xlfn.DAYS(K3081,J3081)&lt;0, "Aguardando OC", _xlfn.DAYS(K3081,J3081))</f>
        <v>12</v>
      </c>
      <c r="P3081" s="14">
        <v>406997</v>
      </c>
      <c r="Q3081" s="12"/>
      <c r="R3081" s="14">
        <v>169638</v>
      </c>
      <c r="S3081" s="2">
        <v>221</v>
      </c>
      <c r="T3081" s="65" t="s">
        <v>1029</v>
      </c>
      <c r="U3081" s="21">
        <v>60</v>
      </c>
      <c r="V3081" s="2">
        <v>2528</v>
      </c>
      <c r="W3081" s="105" t="str">
        <f>IFERROR(VLOOKUP(V3081, Fornecedores!A:C, 3, FALSE), "")</f>
        <v xml:space="preserve">REDIESEL            </v>
      </c>
      <c r="X3081" s="105" t="str">
        <f>IFERROR(VLOOKUP(V3081, Fornecedores!A:E, 5, FALSE), "")</f>
        <v>Jaboatão dos Guararapes</v>
      </c>
      <c r="Y3081" s="105" t="str">
        <f>IFERROR(VLOOKUP(V3081, Fornecedores!A:F, 6, FALSE), "")</f>
        <v>PE</v>
      </c>
      <c r="Z3081" s="101" t="str">
        <f>IF(H3081=0, "Pedido entregue!", "Pendente")</f>
        <v>Pedido entregue!</v>
      </c>
      <c r="AA3081" s="60">
        <v>2</v>
      </c>
      <c r="AB3081" s="132" t="str">
        <f>IF(Z3081="Pedido Entregue!", IF(AA3081=1, "Retirado do Almoxarifado", IF(AA3081=2, "Material devolvido", "Aguardando retirada")), IF(Z3081="Pendente", "Entrega pendente", ""))</f>
        <v>Material devolvido</v>
      </c>
      <c r="AC3081" s="18">
        <v>1</v>
      </c>
      <c r="AD3081" s="18">
        <f>AC3081/SUMIF($P:$P,P3081,$AC:$AC)</f>
        <v>1</v>
      </c>
      <c r="AE3081" s="18">
        <f>IF(R3081=0,0,AC3081/SUMIF($R:$R,R3081,$AC:$AC))</f>
        <v>0.2</v>
      </c>
      <c r="AF3081" s="18">
        <f>IF(R3081=0,1,0)</f>
        <v>0</v>
      </c>
      <c r="AH3081" t="str">
        <f>TEXT(J3081,"MMMM")</f>
        <v>junho</v>
      </c>
    </row>
    <row r="3082" spans="1:34" ht="12.75" hidden="1" customHeight="1" x14ac:dyDescent="0.25">
      <c r="A3082" s="90" t="str">
        <f>IF(C3082="Oficina Diversos","Oficina Geral",
IF(ISNUMBER(FIND("Estoque - Colhedoras",C3082)),"Colhedoras",IF(ISNUMBER(FIND("Caldeiraria",C3082)),"Caldeiraria",IF(ISNUMBER(FIND("Borracharia",C3082)),"Borracharia",IF(ISNUMBER(FIND("Lubrificação",C3082)),"Lubrificação",
IF(ISNUMBER(FIND("Estoque - Carregadeiras",C3082)),"Carregadeiras",IF(ISNUMBER(FIND("Estoque - Veic. Leves",C3082)),"Veic. Leves",
IF(ISNUMBER(FIND("Estoque - Caminhões",C3082)),"Caminhões",IF(ISNUMBER(FIND("Estoque - Transbordos",C3082)),"Transbordos",
IF(ISNUMBER(FIND("Estoque - Tratores",C3082)),"Tratores",
IF(ISNUMBER(FIND("Estoque - Máquinas pesadas",C3082)),"Máquinas pesadas",
IF(ISNUMBER(FIND("Estoque - Reboques",C3082)),"Reboques",
IF(C3082="Estoque","Estoque",
IF(AND(ISNUMBER(C3082),C3082&gt;1000,C3082&lt;2000),"Caminhões",
IF(AND(ISNUMBER(C3082),C3082&gt;2000,C3082&lt;3000),"Tratores",
IF(AND(ISNUMBER(C3082),C3082&gt;3000,C3082&lt;4000),"Carregadeiras",
IF(AND(ISNUMBER(C3082),C3082&gt;4000,C3082&lt;5000),"Máquinas pesadas",
IF(AND(ISNUMBER(C3082),C3082&gt;5000,C3082&lt;6000),"Colhedoras",
IF(AND(ISNUMBER(C3082),C3082&gt;7000,C3082&lt;8000),"Irrigação",
IF(AND(ISNUMBER(C3082),C3082&gt;8000,C3082&lt;9000),"Reboques",IF(AND(ISNUMBER(C3082),C3082&gt;0,C3082&lt;1000),"Veic. Leves","")))))))))))))))))))))</f>
        <v>Caminhões</v>
      </c>
      <c r="C3082" s="113">
        <v>1037</v>
      </c>
      <c r="D3082" s="2">
        <v>92422</v>
      </c>
      <c r="E3082" s="3" t="s">
        <v>20382</v>
      </c>
      <c r="F3082" s="101" t="str">
        <f>IF(ISBLANK(K3082), "Apenas Solicitação", "Tem OC")</f>
        <v>Tem OC</v>
      </c>
      <c r="G3082" s="2">
        <v>1</v>
      </c>
      <c r="H3082" s="102">
        <f>G3082-I3082</f>
        <v>0</v>
      </c>
      <c r="I3082" s="103">
        <v>1</v>
      </c>
      <c r="J3082" s="4">
        <v>45819</v>
      </c>
      <c r="K3082" s="180">
        <v>45831</v>
      </c>
      <c r="L3082" s="3" t="s">
        <v>20151</v>
      </c>
      <c r="M3082" s="104" t="str">
        <f ca="1">IF(OR(N3082="", N3082=0), "", IF(N3082&gt;TODAY(), "No prazo", "Atrasado"))</f>
        <v>Atrasado</v>
      </c>
      <c r="N3082" s="104">
        <f>IFERROR(K3082 + VALUE(LEFT(L3082, FIND(" ", L3082) - 1)), "")</f>
        <v>45831</v>
      </c>
      <c r="O3082" s="105">
        <f>IF(_xlfn.DAYS(K3082,J3082)&lt;0, "Aguardando OC", _xlfn.DAYS(K3082,J3082))</f>
        <v>12</v>
      </c>
      <c r="P3082" s="14">
        <v>406991</v>
      </c>
      <c r="Q3082" s="12"/>
      <c r="R3082" s="14">
        <v>169638</v>
      </c>
      <c r="S3082" s="2">
        <v>221</v>
      </c>
      <c r="T3082" s="65" t="s">
        <v>1029</v>
      </c>
      <c r="U3082" s="21">
        <v>770</v>
      </c>
      <c r="V3082" s="2">
        <v>2528</v>
      </c>
      <c r="W3082" s="105" t="str">
        <f>IFERROR(VLOOKUP(V3082, Fornecedores!A:C, 3, FALSE), "")</f>
        <v xml:space="preserve">REDIESEL            </v>
      </c>
      <c r="X3082" s="105" t="str">
        <f>IFERROR(VLOOKUP(V3082, Fornecedores!A:E, 5, FALSE), "")</f>
        <v>Jaboatão dos Guararapes</v>
      </c>
      <c r="Y3082" s="105" t="str">
        <f>IFERROR(VLOOKUP(V3082, Fornecedores!A:F, 6, FALSE), "")</f>
        <v>PE</v>
      </c>
      <c r="Z3082" s="101" t="str">
        <f>IF(H3082=0, "Pedido entregue!", "Pendente")</f>
        <v>Pedido entregue!</v>
      </c>
      <c r="AB3082" s="132" t="str">
        <f>IF(Z3082="Pedido Entregue!", IF(AA3082=1, "Retirado do Almoxarifado", IF(AA3082=2, "Material devolvido", "Aguardando retirada")), IF(Z3082="Pendente", "Entrega pendente", ""))</f>
        <v>Aguardando retirada</v>
      </c>
      <c r="AC3082" s="18">
        <v>1</v>
      </c>
      <c r="AD3082" s="18">
        <f>AC3082/SUMIF($P:$P,P3082,$AC:$AC)</f>
        <v>1</v>
      </c>
      <c r="AE3082" s="18">
        <f>IF(R3082=0,0,AC3082/SUMIF($R:$R,R3082,$AC:$AC))</f>
        <v>0.2</v>
      </c>
      <c r="AF3082" s="18">
        <f>IF(R3082=0,1,0)</f>
        <v>0</v>
      </c>
      <c r="AH3082" t="str">
        <f>TEXT(J3082,"MMMM")</f>
        <v>junho</v>
      </c>
    </row>
    <row r="3083" spans="1:34" ht="12.75" hidden="1" customHeight="1" x14ac:dyDescent="0.25">
      <c r="A3083" s="90" t="str">
        <f>IF(C3083="Oficina Diversos","Oficina Geral",
IF(ISNUMBER(FIND("Estoque - Colhedoras",C3083)),"Colhedoras",IF(ISNUMBER(FIND("Caldeiraria",C3083)),"Caldeiraria",IF(ISNUMBER(FIND("Borracharia",C3083)),"Borracharia",IF(ISNUMBER(FIND("Lubrificação",C3083)),"Lubrificação",
IF(ISNUMBER(FIND("Estoque - Carregadeiras",C3083)),"Carregadeiras",IF(ISNUMBER(FIND("Estoque - Veic. Leves",C3083)),"Veic. Leves",
IF(ISNUMBER(FIND("Estoque - Caminhões",C3083)),"Caminhões",IF(ISNUMBER(FIND("Estoque - Transbordos",C3083)),"Transbordos",
IF(ISNUMBER(FIND("Estoque - Tratores",C3083)),"Tratores",
IF(ISNUMBER(FIND("Estoque - Máquinas pesadas",C3083)),"Máquinas pesadas",
IF(ISNUMBER(FIND("Estoque - Reboques",C3083)),"Reboques",
IF(C3083="Estoque","Estoque",
IF(AND(ISNUMBER(C3083),C3083&gt;1000,C3083&lt;2000),"Caminhões",
IF(AND(ISNUMBER(C3083),C3083&gt;2000,C3083&lt;3000),"Tratores",
IF(AND(ISNUMBER(C3083),C3083&gt;3000,C3083&lt;4000),"Carregadeiras",
IF(AND(ISNUMBER(C3083),C3083&gt;4000,C3083&lt;5000),"Máquinas pesadas",
IF(AND(ISNUMBER(C3083),C3083&gt;5000,C3083&lt;6000),"Colhedoras",
IF(AND(ISNUMBER(C3083),C3083&gt;7000,C3083&lt;8000),"Irrigação",
IF(AND(ISNUMBER(C3083),C3083&gt;8000,C3083&lt;9000),"Reboques",IF(AND(ISNUMBER(C3083),C3083&gt;0,C3083&lt;1000),"Veic. Leves","")))))))))))))))))))))</f>
        <v>Caminhões</v>
      </c>
      <c r="C3083" s="113">
        <v>1037</v>
      </c>
      <c r="D3083" s="2">
        <v>92423</v>
      </c>
      <c r="E3083" s="3" t="s">
        <v>20383</v>
      </c>
      <c r="F3083" s="101" t="str">
        <f>IF(ISBLANK(K3083), "Apenas Solicitação", "Tem OC")</f>
        <v>Tem OC</v>
      </c>
      <c r="G3083" s="2">
        <v>1</v>
      </c>
      <c r="H3083" s="102">
        <f>G3083-I3083</f>
        <v>0</v>
      </c>
      <c r="I3083" s="103">
        <v>1</v>
      </c>
      <c r="J3083" s="4">
        <v>45819</v>
      </c>
      <c r="K3083" s="180">
        <v>45831</v>
      </c>
      <c r="L3083" s="3" t="s">
        <v>20153</v>
      </c>
      <c r="M3083" s="104" t="str">
        <f ca="1">IF(OR(N3083="", N3083=0), "", IF(N3083&gt;TODAY(), "No prazo", "Atrasado"))</f>
        <v>Atrasado</v>
      </c>
      <c r="N3083" s="104">
        <f>IFERROR(K3083 + VALUE(LEFT(L3083, FIND(" ", L3083) - 1)), "")</f>
        <v>45833</v>
      </c>
      <c r="O3083" s="105">
        <f>IF(_xlfn.DAYS(K3083,J3083)&lt;0, "Aguardando OC", _xlfn.DAYS(K3083,J3083))</f>
        <v>12</v>
      </c>
      <c r="P3083" s="14">
        <v>406992</v>
      </c>
      <c r="Q3083" s="12"/>
      <c r="R3083" s="14">
        <v>169637</v>
      </c>
      <c r="S3083" s="2">
        <v>221</v>
      </c>
      <c r="T3083" s="65" t="s">
        <v>1029</v>
      </c>
      <c r="U3083" s="21">
        <v>1280</v>
      </c>
      <c r="V3083" s="2">
        <v>5910</v>
      </c>
      <c r="W3083" s="105" t="str">
        <f>IFERROR(VLOOKUP(V3083, Fornecedores!A:C, 3, FALSE), "")</f>
        <v>VANNUCCI</v>
      </c>
      <c r="X3083" s="105" t="str">
        <f>IFERROR(VLOOKUP(V3083, Fornecedores!A:E, 5, FALSE), "")</f>
        <v>Recife</v>
      </c>
      <c r="Y3083" s="105" t="str">
        <f>IFERROR(VLOOKUP(V3083, Fornecedores!A:F, 6, FALSE), "")</f>
        <v>PE</v>
      </c>
      <c r="Z3083" s="101" t="str">
        <f>IF(H3083=0, "Pedido entregue!", "Pendente")</f>
        <v>Pedido entregue!</v>
      </c>
      <c r="AB3083" s="132" t="str">
        <f>IF(Z3083="Pedido Entregue!", IF(AA3083=1, "Retirado do Almoxarifado", IF(AA3083=2, "Material devolvido", "Aguardando retirada")), IF(Z3083="Pendente", "Entrega pendente", ""))</f>
        <v>Aguardando retirada</v>
      </c>
      <c r="AC3083" s="18">
        <v>1</v>
      </c>
      <c r="AD3083" s="18">
        <f>AC3083/SUMIF($P:$P,P3083,$AC:$AC)</f>
        <v>1</v>
      </c>
      <c r="AE3083" s="18">
        <f>IF(R3083=0,0,AC3083/SUMIF($R:$R,R3083,$AC:$AC))</f>
        <v>0.5</v>
      </c>
      <c r="AF3083" s="18">
        <f>IF(R3083=0,1,0)</f>
        <v>0</v>
      </c>
      <c r="AH3083" t="str">
        <f>TEXT(J3083,"MMMM")</f>
        <v>junho</v>
      </c>
    </row>
    <row r="3084" spans="1:34" ht="12.75" hidden="1" customHeight="1" x14ac:dyDescent="0.25">
      <c r="A3084" s="90" t="str">
        <f>IF(C3084="Oficina Diversos","Oficina Geral",
IF(ISNUMBER(FIND("Estoque - Colhedoras",C3084)),"Colhedoras",IF(ISNUMBER(FIND("Caldeiraria",C3084)),"Caldeiraria",IF(ISNUMBER(FIND("Borracharia",C3084)),"Borracharia",IF(ISNUMBER(FIND("Lubrificação",C3084)),"Lubrificação",
IF(ISNUMBER(FIND("Estoque - Carregadeiras",C3084)),"Carregadeiras",IF(ISNUMBER(FIND("Estoque - Veic. Leves",C3084)),"Veic. Leves",
IF(ISNUMBER(FIND("Estoque - Caminhões",C3084)),"Caminhões",IF(ISNUMBER(FIND("Estoque - Transbordos",C3084)),"Transbordos",
IF(ISNUMBER(FIND("Estoque - Tratores",C3084)),"Tratores",
IF(ISNUMBER(FIND("Estoque - Máquinas pesadas",C3084)),"Máquinas pesadas",
IF(ISNUMBER(FIND("Estoque - Reboques",C3084)),"Reboques",
IF(C3084="Estoque","Estoque",
IF(AND(ISNUMBER(C3084),C3084&gt;1000,C3084&lt;2000),"Caminhões",
IF(AND(ISNUMBER(C3084),C3084&gt;2000,C3084&lt;3000),"Tratores",
IF(AND(ISNUMBER(C3084),C3084&gt;3000,C3084&lt;4000),"Carregadeiras",
IF(AND(ISNUMBER(C3084),C3084&gt;4000,C3084&lt;5000),"Máquinas pesadas",
IF(AND(ISNUMBER(C3084),C3084&gt;5000,C3084&lt;6000),"Colhedoras",
IF(AND(ISNUMBER(C3084),C3084&gt;7000,C3084&lt;8000),"Irrigação",
IF(AND(ISNUMBER(C3084),C3084&gt;8000,C3084&lt;9000),"Reboques",IF(AND(ISNUMBER(C3084),C3084&gt;0,C3084&lt;1000),"Veic. Leves","")))))))))))))))))))))</f>
        <v>Transbordos</v>
      </c>
      <c r="C3084" s="113" t="s">
        <v>20508</v>
      </c>
      <c r="D3084" s="2">
        <v>92426</v>
      </c>
      <c r="E3084" s="3" t="s">
        <v>20423</v>
      </c>
      <c r="F3084" s="101" t="str">
        <f>IF(ISBLANK(K3084), "Apenas Solicitação", "Tem OC")</f>
        <v>Tem OC</v>
      </c>
      <c r="G3084" s="2">
        <v>18</v>
      </c>
      <c r="H3084" s="102">
        <f>G3084-I3084</f>
        <v>0</v>
      </c>
      <c r="I3084" s="103">
        <v>18</v>
      </c>
      <c r="J3084" s="4">
        <v>45819</v>
      </c>
      <c r="K3084" s="180">
        <v>45824</v>
      </c>
      <c r="L3084" s="3" t="s">
        <v>20164</v>
      </c>
      <c r="M3084" s="104" t="str">
        <f ca="1">IF(OR(N3084="", N3084=0), "", IF(N3084&gt;TODAY(), "No prazo", "Atrasado"))</f>
        <v>Atrasado</v>
      </c>
      <c r="N3084" s="104">
        <f>IFERROR(K3084 + VALUE(LEFT(L3084, FIND(" ", L3084) - 1)), "")</f>
        <v>45827</v>
      </c>
      <c r="O3084" s="105">
        <f>IF(_xlfn.DAYS(K3084,J3084)&lt;0, "Aguardando OC", _xlfn.DAYS(K3084,J3084))</f>
        <v>5</v>
      </c>
      <c r="P3084" s="14">
        <v>406998</v>
      </c>
      <c r="Q3084" s="12"/>
      <c r="R3084" s="14">
        <v>169129</v>
      </c>
      <c r="S3084" s="2">
        <v>221</v>
      </c>
      <c r="T3084" s="65" t="s">
        <v>1029</v>
      </c>
      <c r="U3084" s="21">
        <v>40</v>
      </c>
      <c r="V3084" s="2">
        <v>15716</v>
      </c>
      <c r="W3084" s="105" t="str">
        <f>IFERROR(VLOOKUP(V3084, Fornecedores!A:C, 3, FALSE), "")</f>
        <v>BRADIPE</v>
      </c>
      <c r="X3084" s="105" t="str">
        <f>IFERROR(VLOOKUP(V3084, Fornecedores!A:E, 5, FALSE), "")</f>
        <v>Jaboatão dos Guararapes</v>
      </c>
      <c r="Y3084" s="105" t="str">
        <f>IFERROR(VLOOKUP(V3084, Fornecedores!A:F, 6, FALSE), "")</f>
        <v>PE</v>
      </c>
      <c r="Z3084" s="101" t="str">
        <f>IF(H3084=0, "Pedido entregue!", "Pendente")</f>
        <v>Pedido entregue!</v>
      </c>
      <c r="AA3084" s="60">
        <v>2</v>
      </c>
      <c r="AB3084" s="132" t="str">
        <f>IF(Z3084="Pedido Entregue!", IF(AA3084=1, "Retirado do Almoxarifado", IF(AA3084=2, "Material devolvido", "Aguardando retirada")), IF(Z3084="Pendente", "Entrega pendente", ""))</f>
        <v>Material devolvido</v>
      </c>
      <c r="AC3084" s="18">
        <v>1</v>
      </c>
      <c r="AD3084" s="18">
        <f>AC3084/SUMIF($P:$P,P3084,$AC:$AC)</f>
        <v>1</v>
      </c>
      <c r="AE3084" s="18">
        <f>IF(R3084=0,0,AC3084/SUMIF($R:$R,R3084,$AC:$AC))</f>
        <v>1</v>
      </c>
      <c r="AF3084" s="18">
        <f>IF(R3084=0,1,0)</f>
        <v>0</v>
      </c>
      <c r="AH3084" t="str">
        <f>TEXT(J3084,"MMMM")</f>
        <v>junho</v>
      </c>
    </row>
    <row r="3085" spans="1:34" ht="12.75" hidden="1" customHeight="1" x14ac:dyDescent="0.25">
      <c r="A3085" s="90" t="str">
        <f>IF(C3085="Oficina Diversos","Oficina Geral",
IF(ISNUMBER(FIND("Estoque - Colhedoras",C3085)),"Colhedoras",IF(ISNUMBER(FIND("Caldeiraria",C3085)),"Caldeiraria",IF(ISNUMBER(FIND("Borracharia",C3085)),"Borracharia",IF(ISNUMBER(FIND("Lubrificação",C3085)),"Lubrificação",
IF(ISNUMBER(FIND("Estoque - Carregadeiras",C3085)),"Carregadeiras",IF(ISNUMBER(FIND("Estoque - Veic. Leves",C3085)),"Veic. Leves",
IF(ISNUMBER(FIND("Estoque - Caminhões",C3085)),"Caminhões",IF(ISNUMBER(FIND("Estoque - Transbordos",C3085)),"Transbordos",
IF(ISNUMBER(FIND("Estoque - Tratores",C3085)),"Tratores",
IF(ISNUMBER(FIND("Estoque - Máquinas pesadas",C3085)),"Máquinas pesadas",
IF(ISNUMBER(FIND("Estoque - Reboques",C3085)),"Reboques",
IF(C3085="Estoque","Estoque",
IF(AND(ISNUMBER(C3085),C3085&gt;1000,C3085&lt;2000),"Caminhões",
IF(AND(ISNUMBER(C3085),C3085&gt;2000,C3085&lt;3000),"Tratores",
IF(AND(ISNUMBER(C3085),C3085&gt;3000,C3085&lt;4000),"Carregadeiras",
IF(AND(ISNUMBER(C3085),C3085&gt;4000,C3085&lt;5000),"Máquinas pesadas",
IF(AND(ISNUMBER(C3085),C3085&gt;5000,C3085&lt;6000),"Colhedoras",
IF(AND(ISNUMBER(C3085),C3085&gt;7000,C3085&lt;8000),"Irrigação",
IF(AND(ISNUMBER(C3085),C3085&gt;8000,C3085&lt;9000),"Reboques",IF(AND(ISNUMBER(C3085),C3085&gt;0,C3085&lt;1000),"Veic. Leves","")))))))))))))))))))))</f>
        <v>Tratores</v>
      </c>
      <c r="C3085" s="144">
        <v>2035</v>
      </c>
      <c r="D3085" s="143">
        <v>92428</v>
      </c>
      <c r="E3085" s="146" t="s">
        <v>20411</v>
      </c>
      <c r="F3085" s="101" t="str">
        <f>IF(ISBLANK(K3085), "Apenas Solicitação", "Tem OC")</f>
        <v>Tem OC</v>
      </c>
      <c r="G3085" s="143">
        <v>1</v>
      </c>
      <c r="H3085" s="102">
        <f>G3085-I3085</f>
        <v>0</v>
      </c>
      <c r="I3085" s="103">
        <v>1</v>
      </c>
      <c r="J3085" s="147">
        <v>45819</v>
      </c>
      <c r="K3085" s="187">
        <v>45824</v>
      </c>
      <c r="L3085" s="146" t="s">
        <v>20158</v>
      </c>
      <c r="M3085" s="104" t="str">
        <f ca="1">IF(OR(N3085="", N3085=0), "", IF(N3085&gt;TODAY(), "No prazo", "Atrasado"))</f>
        <v>Atrasado</v>
      </c>
      <c r="N3085" s="104">
        <f>IFERROR(K3085 + VALUE(LEFT(L3085, FIND(" ", L3085) - 1)), "")</f>
        <v>45836</v>
      </c>
      <c r="O3085" s="105">
        <f>IF(_xlfn.DAYS(K3085,J3085)&lt;0, "Aguardando OC", _xlfn.DAYS(K3085,J3085))</f>
        <v>5</v>
      </c>
      <c r="P3085" s="200">
        <v>407004</v>
      </c>
      <c r="Q3085" s="12"/>
      <c r="R3085" s="200">
        <v>169121</v>
      </c>
      <c r="S3085" s="143">
        <v>221</v>
      </c>
      <c r="T3085" s="65" t="s">
        <v>1029</v>
      </c>
      <c r="U3085" s="164">
        <v>70.11</v>
      </c>
      <c r="V3085" s="143">
        <v>11614</v>
      </c>
      <c r="W3085" s="105" t="str">
        <f>IFERROR(VLOOKUP(V3085, Fornecedores!A:C, 3, FALSE), "")</f>
        <v>DF MAQUINAS</v>
      </c>
      <c r="X3085" s="105" t="str">
        <f>IFERROR(VLOOKUP(V3085, Fornecedores!A:E, 5, FALSE), "")</f>
        <v>Bayeux</v>
      </c>
      <c r="Y3085" s="105" t="str">
        <f>IFERROR(VLOOKUP(V3085, Fornecedores!A:F, 6, FALSE), "")</f>
        <v>PB</v>
      </c>
      <c r="Z3085" s="101" t="str">
        <f>IF(H3085=0, "Pedido entregue!", "Pendente")</f>
        <v>Pedido entregue!</v>
      </c>
      <c r="AB3085" s="132" t="str">
        <f>IF(Z3085="Pedido Entregue!", IF(AA3085=1, "Retirado do Almoxarifado", IF(AA3085=2, "Material devolvido", "Aguardando retirada")), IF(Z3085="Pendente", "Entrega pendente", ""))</f>
        <v>Aguardando retirada</v>
      </c>
      <c r="AC3085" s="18">
        <v>1</v>
      </c>
      <c r="AD3085" s="18">
        <f>AC3085/SUMIF($P:$P,P3085,$AC:$AC)</f>
        <v>1</v>
      </c>
      <c r="AE3085" s="18">
        <f>IF(R3085=0,0,AC3085/SUMIF($R:$R,R3085,$AC:$AC))</f>
        <v>0.5</v>
      </c>
      <c r="AF3085" s="18">
        <f>IF(R3085=0,1,0)</f>
        <v>0</v>
      </c>
      <c r="AH3085" t="str">
        <f>TEXT(J3085,"MMMM")</f>
        <v>junho</v>
      </c>
    </row>
    <row r="3086" spans="1:34" ht="12.75" hidden="1" customHeight="1" x14ac:dyDescent="0.25">
      <c r="A3086" s="90" t="str">
        <f>IF(C3086="Oficina Diversos","Oficina Geral",
IF(ISNUMBER(FIND("Estoque - Colhedoras",C3086)),"Colhedoras",IF(ISNUMBER(FIND("Caldeiraria",C3086)),"Caldeiraria",IF(ISNUMBER(FIND("Borracharia",C3086)),"Borracharia",IF(ISNUMBER(FIND("Lubrificação",C3086)),"Lubrificação",
IF(ISNUMBER(FIND("Estoque - Carregadeiras",C3086)),"Carregadeiras",IF(ISNUMBER(FIND("Estoque - Veic. Leves",C3086)),"Veic. Leves",
IF(ISNUMBER(FIND("Estoque - Caminhões",C3086)),"Caminhões",IF(ISNUMBER(FIND("Estoque - Transbordos",C3086)),"Transbordos",
IF(ISNUMBER(FIND("Estoque - Tratores",C3086)),"Tratores",
IF(ISNUMBER(FIND("Estoque - Máquinas pesadas",C3086)),"Máquinas pesadas",
IF(ISNUMBER(FIND("Estoque - Reboques",C3086)),"Reboques",
IF(C3086="Estoque","Estoque",
IF(AND(ISNUMBER(C3086),C3086&gt;1000,C3086&lt;2000),"Caminhões",
IF(AND(ISNUMBER(C3086),C3086&gt;2000,C3086&lt;3000),"Tratores",
IF(AND(ISNUMBER(C3086),C3086&gt;3000,C3086&lt;4000),"Carregadeiras",
IF(AND(ISNUMBER(C3086),C3086&gt;4000,C3086&lt;5000),"Máquinas pesadas",
IF(AND(ISNUMBER(C3086),C3086&gt;5000,C3086&lt;6000),"Colhedoras",
IF(AND(ISNUMBER(C3086),C3086&gt;7000,C3086&lt;8000),"Irrigação",
IF(AND(ISNUMBER(C3086),C3086&gt;8000,C3086&lt;9000),"Reboques",IF(AND(ISNUMBER(C3086),C3086&gt;0,C3086&lt;1000),"Veic. Leves","")))))))))))))))))))))</f>
        <v>Caminhões</v>
      </c>
      <c r="C3086" s="113">
        <v>1048</v>
      </c>
      <c r="D3086" s="2">
        <v>92433</v>
      </c>
      <c r="E3086" s="3" t="s">
        <v>20384</v>
      </c>
      <c r="F3086" s="101" t="str">
        <f>IF(ISBLANK(K3086), "Apenas Solicitação", "Tem OC")</f>
        <v>Tem OC</v>
      </c>
      <c r="G3086" s="2">
        <v>1</v>
      </c>
      <c r="H3086" s="102">
        <f>G3086-I3086</f>
        <v>0</v>
      </c>
      <c r="I3086" s="103">
        <v>1</v>
      </c>
      <c r="J3086" s="4">
        <v>45819</v>
      </c>
      <c r="K3086" s="180">
        <v>45826</v>
      </c>
      <c r="L3086" s="3" t="s">
        <v>20160</v>
      </c>
      <c r="M3086" s="104" t="str">
        <f ca="1">IF(OR(N3086="", N3086=0), "", IF(N3086&gt;TODAY(), "No prazo", "Atrasado"))</f>
        <v>Atrasado</v>
      </c>
      <c r="N3086" s="104">
        <f>IFERROR(K3086 + VALUE(LEFT(L3086, FIND(" ", L3086) - 1)), "")</f>
        <v>45836</v>
      </c>
      <c r="O3086" s="105">
        <f>IF(_xlfn.DAYS(K3086,J3086)&lt;0, "Aguardando OC", _xlfn.DAYS(K3086,J3086))</f>
        <v>7</v>
      </c>
      <c r="P3086" s="14">
        <v>407010</v>
      </c>
      <c r="Q3086" s="12"/>
      <c r="R3086" s="14">
        <v>169383</v>
      </c>
      <c r="S3086" s="2">
        <v>221</v>
      </c>
      <c r="T3086" s="65" t="s">
        <v>1029</v>
      </c>
      <c r="U3086" s="21">
        <v>821.33</v>
      </c>
      <c r="V3086" s="2">
        <v>2106</v>
      </c>
      <c r="W3086" s="105" t="str">
        <f>IFERROR(VLOOKUP(V3086, Fornecedores!A:C, 3, FALSE), "")</f>
        <v xml:space="preserve">UNIDAS              </v>
      </c>
      <c r="X3086" s="105" t="str">
        <f>IFERROR(VLOOKUP(V3086, Fornecedores!A:E, 5, FALSE), "")</f>
        <v>João Pessoa</v>
      </c>
      <c r="Y3086" s="105" t="str">
        <f>IFERROR(VLOOKUP(V3086, Fornecedores!A:F, 6, FALSE), "")</f>
        <v>PB</v>
      </c>
      <c r="Z3086" s="101" t="str">
        <f>IF(H3086=0, "Pedido entregue!", "Pendente")</f>
        <v>Pedido entregue!</v>
      </c>
      <c r="AB3086" s="132" t="str">
        <f>IF(Z3086="Pedido Entregue!", IF(AA3086=1, "Retirado do Almoxarifado", IF(AA3086=2, "Material devolvido", "Aguardando retirada")), IF(Z3086="Pendente", "Entrega pendente", ""))</f>
        <v>Aguardando retirada</v>
      </c>
      <c r="AC3086" s="18">
        <v>1</v>
      </c>
      <c r="AD3086" s="18">
        <f>AC3086/SUMIF($P:$P,P3086,$AC:$AC)</f>
        <v>1</v>
      </c>
      <c r="AE3086" s="18">
        <f>IF(R3086=0,0,AC3086/SUMIF($R:$R,R3086,$AC:$AC))</f>
        <v>1</v>
      </c>
      <c r="AF3086" s="18">
        <f>IF(R3086=0,1,0)</f>
        <v>0</v>
      </c>
      <c r="AH3086" t="str">
        <f>TEXT(J3086,"MMMM")</f>
        <v>junho</v>
      </c>
    </row>
    <row r="3087" spans="1:34" ht="12.75" customHeight="1" x14ac:dyDescent="0.25">
      <c r="A3087" s="90" t="str">
        <f>IF(C3087="Oficina Diversos","Oficina Geral",
IF(ISNUMBER(FIND("Estoque - Colhedoras",C3087)),"Colhedoras",IF(ISNUMBER(FIND("Caldeiraria",C3087)),"Caldeiraria",IF(ISNUMBER(FIND("Borracharia",C3087)),"Borracharia",IF(ISNUMBER(FIND("Lubrificação",C3087)),"Lubrificação",
IF(ISNUMBER(FIND("Estoque - Carregadeiras",C3087)),"Carregadeiras",IF(ISNUMBER(FIND("Estoque - Veic. Leves",C3087)),"Veic. Leves",
IF(ISNUMBER(FIND("Estoque - Caminhões",C3087)),"Caminhões",IF(ISNUMBER(FIND("Estoque - Transbordos",C3087)),"Transbordos",
IF(ISNUMBER(FIND("Estoque - Tratores",C3087)),"Tratores",
IF(ISNUMBER(FIND("Estoque - Máquinas pesadas",C3087)),"Máquinas pesadas",
IF(ISNUMBER(FIND("Estoque - Reboques",C3087)),"Reboques",
IF(C3087="Estoque","Estoque",
IF(AND(ISNUMBER(C3087),C3087&gt;1000,C3087&lt;2000),"Caminhões",
IF(AND(ISNUMBER(C3087),C3087&gt;2000,C3087&lt;3000),"Tratores",
IF(AND(ISNUMBER(C3087),C3087&gt;3000,C3087&lt;4000),"Carregadeiras",
IF(AND(ISNUMBER(C3087),C3087&gt;4000,C3087&lt;5000),"Máquinas pesadas",
IF(AND(ISNUMBER(C3087),C3087&gt;5000,C3087&lt;6000),"Colhedoras",
IF(AND(ISNUMBER(C3087),C3087&gt;7000,C3087&lt;8000),"Irrigação",
IF(AND(ISNUMBER(C3087),C3087&gt;8000,C3087&lt;9000),"Reboques",IF(AND(ISNUMBER(C3087),C3087&gt;0,C3087&lt;1000),"Veic. Leves","")))))))))))))))))))))</f>
        <v>Caminhões</v>
      </c>
      <c r="C3087" s="126">
        <v>1048</v>
      </c>
      <c r="D3087" s="2">
        <v>92434</v>
      </c>
      <c r="E3087" s="3" t="s">
        <v>20385</v>
      </c>
      <c r="F3087" s="101" t="str">
        <f>IF(ISBLANK(K3087), "Apenas Solicitação", "Tem OC")</f>
        <v>Apenas Solicitação</v>
      </c>
      <c r="G3087" s="2">
        <v>1</v>
      </c>
      <c r="H3087" s="102">
        <f>G3087-I3087</f>
        <v>1</v>
      </c>
      <c r="I3087" s="103"/>
      <c r="J3087" s="4">
        <v>45819</v>
      </c>
      <c r="K3087" s="14"/>
      <c r="L3087" s="3"/>
      <c r="M3087" s="104" t="str">
        <f ca="1">IF(OR(N3087="", N3087=0), "", IF(N3087&gt;TODAY(), "No prazo", "Atrasado"))</f>
        <v/>
      </c>
      <c r="N3087" s="104" t="str">
        <f>IFERROR(K3087 + VALUE(LEFT(L3087, FIND(" ", L3087) - 1)), "")</f>
        <v/>
      </c>
      <c r="O3087" s="105" t="str">
        <f>IF(_xlfn.DAYS(K3087,J3087)&lt;0, "Aguardando OC", _xlfn.DAYS(K3087,J3087))</f>
        <v>Aguardando OC</v>
      </c>
      <c r="P3087" s="14">
        <v>407011</v>
      </c>
      <c r="Q3087" s="12"/>
      <c r="R3087" s="14">
        <v>0</v>
      </c>
      <c r="S3087" s="2">
        <v>221</v>
      </c>
      <c r="T3087" s="65" t="s">
        <v>1029</v>
      </c>
      <c r="U3087" s="21">
        <v>0</v>
      </c>
      <c r="V3087" s="2"/>
      <c r="W3087" s="105" t="str">
        <f>IFERROR(VLOOKUP(V3087, Fornecedores!A:C, 3, FALSE), "")</f>
        <v/>
      </c>
      <c r="X3087" s="105" t="str">
        <f>IFERROR(VLOOKUP(V3087, Fornecedores!A:E, 5, FALSE), "")</f>
        <v/>
      </c>
      <c r="Y3087" s="105" t="str">
        <f>IFERROR(VLOOKUP(V3087, Fornecedores!A:F, 6, FALSE), "")</f>
        <v/>
      </c>
      <c r="Z3087" s="101" t="str">
        <f>IF(H3087=0, "Pedido entregue!", "Pendente")</f>
        <v>Pendente</v>
      </c>
      <c r="AB3087" s="132" t="str">
        <f>IF(Z3087="Pedido Entregue!", IF(AA3087=1, "Retirado do Almoxarifado", IF(AA3087=2, "Material devolvido", "Aguardando retirada")), IF(Z3087="Pendente", "Entrega pendente", ""))</f>
        <v>Entrega pendente</v>
      </c>
      <c r="AC3087" s="18">
        <v>1</v>
      </c>
      <c r="AD3087" s="18">
        <f>AC3087/SUMIF($P:$P,P3087,$AC:$AC)</f>
        <v>1</v>
      </c>
      <c r="AE3087" s="18">
        <f>IF(R3087=0,0,AC3087/SUMIF($R:$R,R3087,$AC:$AC))</f>
        <v>0</v>
      </c>
      <c r="AF3087" s="18">
        <f>IF(R3087=0,1,0)</f>
        <v>1</v>
      </c>
      <c r="AH3087" t="str">
        <f>TEXT(J3087,"MMMM")</f>
        <v>junho</v>
      </c>
    </row>
    <row r="3088" spans="1:34" ht="12.75" customHeight="1" x14ac:dyDescent="0.25">
      <c r="A3088" s="90" t="str">
        <f>IF(C3088="Oficina Diversos","Oficina Geral",
IF(ISNUMBER(FIND("Estoque - Colhedoras",C3088)),"Colhedoras",IF(ISNUMBER(FIND("Caldeiraria",C3088)),"Caldeiraria",IF(ISNUMBER(FIND("Borracharia",C3088)),"Borracharia",IF(ISNUMBER(FIND("Lubrificação",C3088)),"Lubrificação",
IF(ISNUMBER(FIND("Estoque - Carregadeiras",C3088)),"Carregadeiras",IF(ISNUMBER(FIND("Estoque - Veic. Leves",C3088)),"Veic. Leves",
IF(ISNUMBER(FIND("Estoque - Caminhões",C3088)),"Caminhões",IF(ISNUMBER(FIND("Estoque - Transbordos",C3088)),"Transbordos",
IF(ISNUMBER(FIND("Estoque - Tratores",C3088)),"Tratores",
IF(ISNUMBER(FIND("Estoque - Máquinas pesadas",C3088)),"Máquinas pesadas",
IF(ISNUMBER(FIND("Estoque - Reboques",C3088)),"Reboques",
IF(C3088="Estoque","Estoque",
IF(AND(ISNUMBER(C3088),C3088&gt;1000,C3088&lt;2000),"Caminhões",
IF(AND(ISNUMBER(C3088),C3088&gt;2000,C3088&lt;3000),"Tratores",
IF(AND(ISNUMBER(C3088),C3088&gt;3000,C3088&lt;4000),"Carregadeiras",
IF(AND(ISNUMBER(C3088),C3088&gt;4000,C3088&lt;5000),"Máquinas pesadas",
IF(AND(ISNUMBER(C3088),C3088&gt;5000,C3088&lt;6000),"Colhedoras",
IF(AND(ISNUMBER(C3088),C3088&gt;7000,C3088&lt;8000),"Irrigação",
IF(AND(ISNUMBER(C3088),C3088&gt;8000,C3088&lt;9000),"Reboques",IF(AND(ISNUMBER(C3088),C3088&gt;0,C3088&lt;1000),"Veic. Leves","")))))))))))))))))))))</f>
        <v>Tratores</v>
      </c>
      <c r="C3088" s="144">
        <v>2025</v>
      </c>
      <c r="D3088" s="143">
        <v>92454</v>
      </c>
      <c r="E3088" s="146" t="s">
        <v>20400</v>
      </c>
      <c r="F3088" s="101" t="str">
        <f>IF(ISBLANK(K3088), "Apenas Solicitação", "Tem OC")</f>
        <v>Apenas Solicitação</v>
      </c>
      <c r="G3088" s="143">
        <v>1</v>
      </c>
      <c r="H3088" s="102">
        <f>G3088-I3088</f>
        <v>1</v>
      </c>
      <c r="I3088" s="103"/>
      <c r="J3088" s="147">
        <v>45820</v>
      </c>
      <c r="K3088" s="200"/>
      <c r="L3088" s="146"/>
      <c r="M3088" s="104" t="str">
        <f ca="1">IF(OR(N3088="", N3088=0), "", IF(N3088&gt;TODAY(), "No prazo", "Atrasado"))</f>
        <v/>
      </c>
      <c r="N3088" s="104" t="str">
        <f>IFERROR(K3088 + VALUE(LEFT(L3088, FIND(" ", L3088) - 1)), "")</f>
        <v/>
      </c>
      <c r="O3088" s="105" t="str">
        <f>IF(_xlfn.DAYS(K3088,J3088)&lt;0, "Aguardando OC", _xlfn.DAYS(K3088,J3088))</f>
        <v>Aguardando OC</v>
      </c>
      <c r="P3088" s="200">
        <v>407154</v>
      </c>
      <c r="Q3088" s="12"/>
      <c r="R3088" s="200">
        <v>0</v>
      </c>
      <c r="S3088" s="143">
        <v>221</v>
      </c>
      <c r="T3088" s="65" t="s">
        <v>1029</v>
      </c>
      <c r="U3088" s="164">
        <v>0</v>
      </c>
      <c r="V3088" s="143"/>
      <c r="W3088" s="105" t="str">
        <f>IFERROR(VLOOKUP(V3088, Fornecedores!A:C, 3, FALSE), "")</f>
        <v/>
      </c>
      <c r="X3088" s="105" t="str">
        <f>IFERROR(VLOOKUP(V3088, Fornecedores!A:E, 5, FALSE), "")</f>
        <v/>
      </c>
      <c r="Y3088" s="105" t="str">
        <f>IFERROR(VLOOKUP(V3088, Fornecedores!A:F, 6, FALSE), "")</f>
        <v/>
      </c>
      <c r="Z3088" s="101" t="str">
        <f>IF(H3088=0, "Pedido entregue!", "Pendente")</f>
        <v>Pendente</v>
      </c>
      <c r="AB3088" s="132" t="str">
        <f>IF(Z3088="Pedido Entregue!", IF(AA3088=1, "Retirado do Almoxarifado", IF(AA3088=2, "Material devolvido", "Aguardando retirada")), IF(Z3088="Pendente", "Entrega pendente", ""))</f>
        <v>Entrega pendente</v>
      </c>
      <c r="AC3088" s="18">
        <v>1</v>
      </c>
      <c r="AD3088" s="18">
        <f>AC3088/SUMIF($P:$P,P3088,$AC:$AC)</f>
        <v>1</v>
      </c>
      <c r="AE3088" s="18">
        <f>IF(R3088=0,0,AC3088/SUMIF($R:$R,R3088,$AC:$AC))</f>
        <v>0</v>
      </c>
      <c r="AF3088" s="18">
        <f>IF(R3088=0,1,0)</f>
        <v>1</v>
      </c>
      <c r="AH3088" t="str">
        <f>TEXT(J3088,"MMMM")</f>
        <v>junho</v>
      </c>
    </row>
    <row r="3089" spans="1:34" ht="12.75" customHeight="1" x14ac:dyDescent="0.25">
      <c r="A3089" s="90" t="str">
        <f>IF(C3089="Oficina Diversos","Oficina Geral",
IF(ISNUMBER(FIND("Estoque - Colhedoras",C3089)),"Colhedoras",IF(ISNUMBER(FIND("Caldeiraria",C3089)),"Caldeiraria",IF(ISNUMBER(FIND("Borracharia",C3089)),"Borracharia",IF(ISNUMBER(FIND("Lubrificação",C3089)),"Lubrificação",
IF(ISNUMBER(FIND("Estoque - Carregadeiras",C3089)),"Carregadeiras",IF(ISNUMBER(FIND("Estoque - Veic. Leves",C3089)),"Veic. Leves",
IF(ISNUMBER(FIND("Estoque - Caminhões",C3089)),"Caminhões",IF(ISNUMBER(FIND("Estoque - Transbordos",C3089)),"Transbordos",
IF(ISNUMBER(FIND("Estoque - Tratores",C3089)),"Tratores",
IF(ISNUMBER(FIND("Estoque - Máquinas pesadas",C3089)),"Máquinas pesadas",
IF(ISNUMBER(FIND("Estoque - Reboques",C3089)),"Reboques",
IF(C3089="Estoque","Estoque",
IF(AND(ISNUMBER(C3089),C3089&gt;1000,C3089&lt;2000),"Caminhões",
IF(AND(ISNUMBER(C3089),C3089&gt;2000,C3089&lt;3000),"Tratores",
IF(AND(ISNUMBER(C3089),C3089&gt;3000,C3089&lt;4000),"Carregadeiras",
IF(AND(ISNUMBER(C3089),C3089&gt;4000,C3089&lt;5000),"Máquinas pesadas",
IF(AND(ISNUMBER(C3089),C3089&gt;5000,C3089&lt;6000),"Colhedoras",
IF(AND(ISNUMBER(C3089),C3089&gt;7000,C3089&lt;8000),"Irrigação",
IF(AND(ISNUMBER(C3089),C3089&gt;8000,C3089&lt;9000),"Reboques",IF(AND(ISNUMBER(C3089),C3089&gt;0,C3089&lt;1000),"Veic. Leves","")))))))))))))))))))))</f>
        <v>Tratores</v>
      </c>
      <c r="C3089" s="126">
        <v>2025</v>
      </c>
      <c r="D3089" s="2">
        <v>92455</v>
      </c>
      <c r="E3089" s="3" t="s">
        <v>20401</v>
      </c>
      <c r="F3089" s="101" t="str">
        <f>IF(ISBLANK(K3089), "Apenas Solicitação", "Tem OC")</f>
        <v>Apenas Solicitação</v>
      </c>
      <c r="G3089" s="2">
        <v>1</v>
      </c>
      <c r="H3089" s="102">
        <f>G3089-I3089</f>
        <v>1</v>
      </c>
      <c r="I3089" s="103"/>
      <c r="J3089" s="4">
        <v>45820</v>
      </c>
      <c r="K3089" s="14"/>
      <c r="L3089" s="3"/>
      <c r="M3089" s="104" t="str">
        <f ca="1">IF(OR(N3089="", N3089=0), "", IF(N3089&gt;TODAY(), "No prazo", "Atrasado"))</f>
        <v/>
      </c>
      <c r="N3089" s="104" t="str">
        <f>IFERROR(K3089 + VALUE(LEFT(L3089, FIND(" ", L3089) - 1)), "")</f>
        <v/>
      </c>
      <c r="O3089" s="105" t="str">
        <f>IF(_xlfn.DAYS(K3089,J3089)&lt;0, "Aguardando OC", _xlfn.DAYS(K3089,J3089))</f>
        <v>Aguardando OC</v>
      </c>
      <c r="P3089" s="14">
        <v>407146</v>
      </c>
      <c r="Q3089" s="12"/>
      <c r="R3089" s="14">
        <v>0</v>
      </c>
      <c r="S3089" s="2">
        <v>221</v>
      </c>
      <c r="T3089" s="65" t="s">
        <v>1029</v>
      </c>
      <c r="U3089" s="21">
        <v>0</v>
      </c>
      <c r="V3089" s="2"/>
      <c r="W3089" s="105" t="str">
        <f>IFERROR(VLOOKUP(V3089, Fornecedores!A:C, 3, FALSE), "")</f>
        <v/>
      </c>
      <c r="X3089" s="105" t="str">
        <f>IFERROR(VLOOKUP(V3089, Fornecedores!A:E, 5, FALSE), "")</f>
        <v/>
      </c>
      <c r="Y3089" s="105" t="str">
        <f>IFERROR(VLOOKUP(V3089, Fornecedores!A:F, 6, FALSE), "")</f>
        <v/>
      </c>
      <c r="Z3089" s="101" t="str">
        <f>IF(H3089=0, "Pedido entregue!", "Pendente")</f>
        <v>Pendente</v>
      </c>
      <c r="AB3089" s="132" t="str">
        <f>IF(Z3089="Pedido Entregue!", IF(AA3089=1, "Retirado do Almoxarifado", IF(AA3089=2, "Material devolvido", "Aguardando retirada")), IF(Z3089="Pendente", "Entrega pendente", ""))</f>
        <v>Entrega pendente</v>
      </c>
      <c r="AC3089" s="18">
        <v>1</v>
      </c>
      <c r="AD3089" s="18">
        <f>AC3089/SUMIF($P:$P,P3089,$AC:$AC)</f>
        <v>1</v>
      </c>
      <c r="AE3089" s="18">
        <f>IF(R3089=0,0,AC3089/SUMIF($R:$R,R3089,$AC:$AC))</f>
        <v>0</v>
      </c>
      <c r="AF3089" s="18">
        <f>IF(R3089=0,1,0)</f>
        <v>1</v>
      </c>
      <c r="AH3089" t="str">
        <f>TEXT(J3089,"MMMM")</f>
        <v>junho</v>
      </c>
    </row>
    <row r="3090" spans="1:34" ht="12.75" customHeight="1" x14ac:dyDescent="0.25">
      <c r="A3090" s="90" t="str">
        <f>IF(C3090="Oficina Diversos","Oficina Geral",
IF(ISNUMBER(FIND("Estoque - Colhedoras",C3090)),"Colhedoras",IF(ISNUMBER(FIND("Caldeiraria",C3090)),"Caldeiraria",IF(ISNUMBER(FIND("Borracharia",C3090)),"Borracharia",IF(ISNUMBER(FIND("Lubrificação",C3090)),"Lubrificação",
IF(ISNUMBER(FIND("Estoque - Carregadeiras",C3090)),"Carregadeiras",IF(ISNUMBER(FIND("Estoque - Veic. Leves",C3090)),"Veic. Leves",
IF(ISNUMBER(FIND("Estoque - Caminhões",C3090)),"Caminhões",IF(ISNUMBER(FIND("Estoque - Transbordos",C3090)),"Transbordos",
IF(ISNUMBER(FIND("Estoque - Tratores",C3090)),"Tratores",
IF(ISNUMBER(FIND("Estoque - Máquinas pesadas",C3090)),"Máquinas pesadas",
IF(ISNUMBER(FIND("Estoque - Reboques",C3090)),"Reboques",
IF(C3090="Estoque","Estoque",
IF(AND(ISNUMBER(C3090),C3090&gt;1000,C3090&lt;2000),"Caminhões",
IF(AND(ISNUMBER(C3090),C3090&gt;2000,C3090&lt;3000),"Tratores",
IF(AND(ISNUMBER(C3090),C3090&gt;3000,C3090&lt;4000),"Carregadeiras",
IF(AND(ISNUMBER(C3090),C3090&gt;4000,C3090&lt;5000),"Máquinas pesadas",
IF(AND(ISNUMBER(C3090),C3090&gt;5000,C3090&lt;6000),"Colhedoras",
IF(AND(ISNUMBER(C3090),C3090&gt;7000,C3090&lt;8000),"Irrigação",
IF(AND(ISNUMBER(C3090),C3090&gt;8000,C3090&lt;9000),"Reboques",IF(AND(ISNUMBER(C3090),C3090&gt;0,C3090&lt;1000),"Veic. Leves","")))))))))))))))))))))</f>
        <v>Tratores</v>
      </c>
      <c r="C3090" s="140">
        <v>2027</v>
      </c>
      <c r="D3090" s="139">
        <v>92455</v>
      </c>
      <c r="E3090" s="141" t="s">
        <v>20401</v>
      </c>
      <c r="F3090" s="101" t="str">
        <f>IF(ISBLANK(K3090), "Apenas Solicitação", "Tem OC")</f>
        <v>Apenas Solicitação</v>
      </c>
      <c r="G3090" s="139">
        <v>1</v>
      </c>
      <c r="H3090" s="102">
        <f>G3090-I3090</f>
        <v>1</v>
      </c>
      <c r="I3090" s="103"/>
      <c r="J3090" s="142">
        <v>45821</v>
      </c>
      <c r="K3090" s="199"/>
      <c r="L3090" s="141"/>
      <c r="M3090" s="104" t="str">
        <f ca="1">IF(OR(N3090="", N3090=0), "", IF(N3090&gt;TODAY(), "No prazo", "Atrasado"))</f>
        <v/>
      </c>
      <c r="N3090" s="104" t="str">
        <f>IFERROR(K3090 + VALUE(LEFT(L3090, FIND(" ", L3090) - 1)), "")</f>
        <v/>
      </c>
      <c r="O3090" s="105" t="str">
        <f>IF(_xlfn.DAYS(K3090,J3090)&lt;0, "Aguardando OC", _xlfn.DAYS(K3090,J3090))</f>
        <v>Aguardando OC</v>
      </c>
      <c r="P3090" s="199">
        <v>407372</v>
      </c>
      <c r="Q3090" s="12"/>
      <c r="R3090" s="199">
        <v>0</v>
      </c>
      <c r="S3090" s="139">
        <v>221</v>
      </c>
      <c r="T3090" s="65" t="s">
        <v>1029</v>
      </c>
      <c r="U3090" s="165">
        <v>0</v>
      </c>
      <c r="V3090" s="139"/>
      <c r="W3090" s="105" t="str">
        <f>IFERROR(VLOOKUP(V3090, Fornecedores!A:C, 3, FALSE), "")</f>
        <v/>
      </c>
      <c r="X3090" s="105" t="str">
        <f>IFERROR(VLOOKUP(V3090, Fornecedores!A:E, 5, FALSE), "")</f>
        <v/>
      </c>
      <c r="Y3090" s="105" t="str">
        <f>IFERROR(VLOOKUP(V3090, Fornecedores!A:F, 6, FALSE), "")</f>
        <v/>
      </c>
      <c r="Z3090" s="101" t="str">
        <f>IF(H3090=0, "Pedido entregue!", "Pendente")</f>
        <v>Pendente</v>
      </c>
      <c r="AB3090" s="132" t="str">
        <f>IF(Z3090="Pedido Entregue!", IF(AA3090=1, "Retirado do Almoxarifado", IF(AA3090=2, "Material devolvido", "Aguardando retirada")), IF(Z3090="Pendente", "Entrega pendente", ""))</f>
        <v>Entrega pendente</v>
      </c>
      <c r="AC3090" s="18">
        <v>1</v>
      </c>
      <c r="AD3090" s="18">
        <f>AC3090/SUMIF($P:$P,P3090,$AC:$AC)</f>
        <v>1</v>
      </c>
      <c r="AE3090" s="18">
        <f>IF(R3090=0,0,AC3090/SUMIF($R:$R,R3090,$AC:$AC))</f>
        <v>0</v>
      </c>
      <c r="AF3090" s="18">
        <f>IF(R3090=0,1,0)</f>
        <v>1</v>
      </c>
      <c r="AH3090" t="str">
        <f>TEXT(J3090,"MMMM")</f>
        <v>junho</v>
      </c>
    </row>
    <row r="3091" spans="1:34" ht="12.75" customHeight="1" x14ac:dyDescent="0.25">
      <c r="A3091" s="90" t="str">
        <f>IF(C3091="Oficina Diversos","Oficina Geral",
IF(ISNUMBER(FIND("Estoque - Colhedoras",C3091)),"Colhedoras",IF(ISNUMBER(FIND("Caldeiraria",C3091)),"Caldeiraria",IF(ISNUMBER(FIND("Borracharia",C3091)),"Borracharia",IF(ISNUMBER(FIND("Lubrificação",C3091)),"Lubrificação",
IF(ISNUMBER(FIND("Estoque - Carregadeiras",C3091)),"Carregadeiras",IF(ISNUMBER(FIND("Estoque - Veic. Leves",C3091)),"Veic. Leves",
IF(ISNUMBER(FIND("Estoque - Caminhões",C3091)),"Caminhões",IF(ISNUMBER(FIND("Estoque - Transbordos",C3091)),"Transbordos",
IF(ISNUMBER(FIND("Estoque - Tratores",C3091)),"Tratores",
IF(ISNUMBER(FIND("Estoque - Máquinas pesadas",C3091)),"Máquinas pesadas",
IF(ISNUMBER(FIND("Estoque - Reboques",C3091)),"Reboques",
IF(C3091="Estoque","Estoque",
IF(AND(ISNUMBER(C3091),C3091&gt;1000,C3091&lt;2000),"Caminhões",
IF(AND(ISNUMBER(C3091),C3091&gt;2000,C3091&lt;3000),"Tratores",
IF(AND(ISNUMBER(C3091),C3091&gt;3000,C3091&lt;4000),"Carregadeiras",
IF(AND(ISNUMBER(C3091),C3091&gt;4000,C3091&lt;5000),"Máquinas pesadas",
IF(AND(ISNUMBER(C3091),C3091&gt;5000,C3091&lt;6000),"Colhedoras",
IF(AND(ISNUMBER(C3091),C3091&gt;7000,C3091&lt;8000),"Irrigação",
IF(AND(ISNUMBER(C3091),C3091&gt;8000,C3091&lt;9000),"Reboques",IF(AND(ISNUMBER(C3091),C3091&gt;0,C3091&lt;1000),"Veic. Leves","")))))))))))))))))))))</f>
        <v>Tratores</v>
      </c>
      <c r="C3091" s="113">
        <v>2064</v>
      </c>
      <c r="D3091" s="2">
        <v>92455</v>
      </c>
      <c r="E3091" s="3" t="s">
        <v>20401</v>
      </c>
      <c r="F3091" s="101" t="str">
        <f>IF(ISBLANK(K3091), "Apenas Solicitação", "Tem OC")</f>
        <v>Tem OC</v>
      </c>
      <c r="G3091" s="2">
        <v>1</v>
      </c>
      <c r="H3091" s="102">
        <f>G3091-I3091</f>
        <v>1</v>
      </c>
      <c r="I3091" s="103"/>
      <c r="J3091" s="4">
        <v>45821</v>
      </c>
      <c r="K3091" s="180">
        <v>45842</v>
      </c>
      <c r="L3091" s="3" t="s">
        <v>20166</v>
      </c>
      <c r="M3091" s="104" t="str">
        <f ca="1">IF(OR(N3091="", N3091=0), "", IF(N3091&gt;TODAY(), "No prazo", "Atrasado"))</f>
        <v>Atrasado</v>
      </c>
      <c r="N3091" s="104">
        <f>IFERROR(K3091 + VALUE(LEFT(L3091, FIND(" ", L3091) - 1)), "")</f>
        <v>45846</v>
      </c>
      <c r="O3091" s="105">
        <f>IF(_xlfn.DAYS(K3091,J3091)&lt;0, "Aguardando OC", _xlfn.DAYS(K3091,J3091))</f>
        <v>21</v>
      </c>
      <c r="P3091" s="14">
        <v>407256</v>
      </c>
      <c r="Q3091" s="12"/>
      <c r="R3091" s="14">
        <v>170490</v>
      </c>
      <c r="S3091" s="2">
        <v>221</v>
      </c>
      <c r="T3091" s="65" t="s">
        <v>1029</v>
      </c>
      <c r="U3091" s="21">
        <v>36.17</v>
      </c>
      <c r="V3091" s="2">
        <v>3465</v>
      </c>
      <c r="W3091" s="105" t="str">
        <f>IFERROR(VLOOKUP(V3091, Fornecedores!A:C, 3, FALSE), "")</f>
        <v>MAQNELSON AGRICOLA L</v>
      </c>
      <c r="X3091" s="105" t="str">
        <f>IFERROR(VLOOKUP(V3091, Fornecedores!A:E, 5, FALSE), "")</f>
        <v>Itumbiara</v>
      </c>
      <c r="Y3091" s="105" t="str">
        <f>IFERROR(VLOOKUP(V3091, Fornecedores!A:F, 6, FALSE), "")</f>
        <v>GO</v>
      </c>
      <c r="Z3091" s="101" t="str">
        <f>IF(H3091=0, "Pedido entregue!", "Pendente")</f>
        <v>Pendente</v>
      </c>
      <c r="AB3091" s="132" t="str">
        <f>IF(Z3091="Pedido Entregue!", IF(AA3091=1, "Retirado do Almoxarifado", IF(AA3091=2, "Material devolvido", "Aguardando retirada")), IF(Z3091="Pendente", "Entrega pendente", ""))</f>
        <v>Entrega pendente</v>
      </c>
      <c r="AC3091" s="18">
        <v>1</v>
      </c>
      <c r="AD3091" s="18">
        <f>AC3091/SUMIF($P:$P,P3091,$AC:$AC)</f>
        <v>1</v>
      </c>
      <c r="AE3091" s="18">
        <f>IF(R3091=0,0,AC3091/SUMIF($R:$R,R3091,$AC:$AC))</f>
        <v>1.5625E-2</v>
      </c>
      <c r="AF3091" s="18">
        <f>IF(R3091=0,1,0)</f>
        <v>0</v>
      </c>
      <c r="AH3091" t="str">
        <f>TEXT(J3091,"MMMM")</f>
        <v>junho</v>
      </c>
    </row>
    <row r="3092" spans="1:34" ht="12.75" customHeight="1" x14ac:dyDescent="0.25">
      <c r="A3092" s="90" t="str">
        <f>IF(C3092="Oficina Diversos","Oficina Geral",
IF(ISNUMBER(FIND("Estoque - Colhedoras",C3092)),"Colhedoras",IF(ISNUMBER(FIND("Caldeiraria",C3092)),"Caldeiraria",IF(ISNUMBER(FIND("Borracharia",C3092)),"Borracharia",IF(ISNUMBER(FIND("Lubrificação",C3092)),"Lubrificação",
IF(ISNUMBER(FIND("Estoque - Carregadeiras",C3092)),"Carregadeiras",IF(ISNUMBER(FIND("Estoque - Veic. Leves",C3092)),"Veic. Leves",
IF(ISNUMBER(FIND("Estoque - Caminhões",C3092)),"Caminhões",IF(ISNUMBER(FIND("Estoque - Transbordos",C3092)),"Transbordos",
IF(ISNUMBER(FIND("Estoque - Tratores",C3092)),"Tratores",
IF(ISNUMBER(FIND("Estoque - Máquinas pesadas",C3092)),"Máquinas pesadas",
IF(ISNUMBER(FIND("Estoque - Reboques",C3092)),"Reboques",
IF(C3092="Estoque","Estoque",
IF(AND(ISNUMBER(C3092),C3092&gt;1000,C3092&lt;2000),"Caminhões",
IF(AND(ISNUMBER(C3092),C3092&gt;2000,C3092&lt;3000),"Tratores",
IF(AND(ISNUMBER(C3092),C3092&gt;3000,C3092&lt;4000),"Carregadeiras",
IF(AND(ISNUMBER(C3092),C3092&gt;4000,C3092&lt;5000),"Máquinas pesadas",
IF(AND(ISNUMBER(C3092),C3092&gt;5000,C3092&lt;6000),"Colhedoras",
IF(AND(ISNUMBER(C3092),C3092&gt;7000,C3092&lt;8000),"Irrigação",
IF(AND(ISNUMBER(C3092),C3092&gt;8000,C3092&lt;9000),"Reboques",IF(AND(ISNUMBER(C3092),C3092&gt;0,C3092&lt;1000),"Veic. Leves","")))))))))))))))))))))</f>
        <v>Tratores</v>
      </c>
      <c r="C3092" s="113">
        <v>2025</v>
      </c>
      <c r="D3092" s="2">
        <v>92460</v>
      </c>
      <c r="E3092" s="3" t="s">
        <v>20619</v>
      </c>
      <c r="F3092" s="101" t="str">
        <f>IF(ISBLANK(K3092), "Apenas Solicitação", "Tem OC")</f>
        <v>Tem OC</v>
      </c>
      <c r="G3092" s="2">
        <v>8</v>
      </c>
      <c r="H3092" s="102">
        <f>G3092-I3092</f>
        <v>8</v>
      </c>
      <c r="I3092" s="103"/>
      <c r="J3092" s="4">
        <v>45821</v>
      </c>
      <c r="K3092" s="180">
        <v>45842</v>
      </c>
      <c r="L3092" s="3" t="s">
        <v>20166</v>
      </c>
      <c r="M3092" s="104" t="str">
        <f ca="1">IF(OR(N3092="", N3092=0), "", IF(N3092&gt;TODAY(), "No prazo", "Atrasado"))</f>
        <v>Atrasado</v>
      </c>
      <c r="N3092" s="104">
        <f>IFERROR(K3092 + VALUE(LEFT(L3092, FIND(" ", L3092) - 1)), "")</f>
        <v>45846</v>
      </c>
      <c r="O3092" s="105">
        <f>IF(_xlfn.DAYS(K3092,J3092)&lt;0, "Aguardando OC", _xlfn.DAYS(K3092,J3092))</f>
        <v>21</v>
      </c>
      <c r="P3092" s="14">
        <v>407207</v>
      </c>
      <c r="Q3092" s="12"/>
      <c r="R3092" s="14">
        <v>170490</v>
      </c>
      <c r="S3092" s="2">
        <v>221</v>
      </c>
      <c r="T3092" s="65" t="s">
        <v>1029</v>
      </c>
      <c r="U3092" s="21">
        <v>1162</v>
      </c>
      <c r="V3092" s="2">
        <v>3465</v>
      </c>
      <c r="W3092" s="105" t="str">
        <f>IFERROR(VLOOKUP(V3092, Fornecedores!A:C, 3, FALSE), "")</f>
        <v>MAQNELSON AGRICOLA L</v>
      </c>
      <c r="X3092" s="105" t="str">
        <f>IFERROR(VLOOKUP(V3092, Fornecedores!A:E, 5, FALSE), "")</f>
        <v>Itumbiara</v>
      </c>
      <c r="Y3092" s="105" t="str">
        <f>IFERROR(VLOOKUP(V3092, Fornecedores!A:F, 6, FALSE), "")</f>
        <v>GO</v>
      </c>
      <c r="Z3092" s="101" t="str">
        <f>IF(H3092=0, "Pedido entregue!", "Pendente")</f>
        <v>Pendente</v>
      </c>
      <c r="AB3092" s="132" t="str">
        <f>IF(Z3092="Pedido Entregue!", IF(AA3092=1, "Retirado do Almoxarifado", IF(AA3092=2, "Material devolvido", "Aguardando retirada")), IF(Z3092="Pendente", "Entrega pendente", ""))</f>
        <v>Entrega pendente</v>
      </c>
      <c r="AC3092" s="18">
        <v>1</v>
      </c>
      <c r="AD3092" s="18">
        <f>AC3092/SUMIF($P:$P,P3092,$AC:$AC)</f>
        <v>1</v>
      </c>
      <c r="AE3092" s="18">
        <f>IF(R3092=0,0,AC3092/SUMIF($R:$R,R3092,$AC:$AC))</f>
        <v>1.5625E-2</v>
      </c>
      <c r="AF3092" s="18">
        <f>IF(R3092=0,1,0)</f>
        <v>0</v>
      </c>
      <c r="AH3092" t="str">
        <f>TEXT(J3092,"MMMM")</f>
        <v>junho</v>
      </c>
    </row>
    <row r="3093" spans="1:34" ht="12.75" customHeight="1" x14ac:dyDescent="0.25">
      <c r="A3093" s="90" t="str">
        <f>IF(C3093="Oficina Diversos","Oficina Geral",
IF(ISNUMBER(FIND("Estoque - Colhedoras",C3093)),"Colhedoras",IF(ISNUMBER(FIND("Caldeiraria",C3093)),"Caldeiraria",IF(ISNUMBER(FIND("Borracharia",C3093)),"Borracharia",IF(ISNUMBER(FIND("Lubrificação",C3093)),"Lubrificação",
IF(ISNUMBER(FIND("Estoque - Carregadeiras",C3093)),"Carregadeiras",IF(ISNUMBER(FIND("Estoque - Veic. Leves",C3093)),"Veic. Leves",
IF(ISNUMBER(FIND("Estoque - Caminhões",C3093)),"Caminhões",IF(ISNUMBER(FIND("Estoque - Transbordos",C3093)),"Transbordos",
IF(ISNUMBER(FIND("Estoque - Tratores",C3093)),"Tratores",
IF(ISNUMBER(FIND("Estoque - Máquinas pesadas",C3093)),"Máquinas pesadas",
IF(ISNUMBER(FIND("Estoque - Reboques",C3093)),"Reboques",
IF(C3093="Estoque","Estoque",
IF(AND(ISNUMBER(C3093),C3093&gt;1000,C3093&lt;2000),"Caminhões",
IF(AND(ISNUMBER(C3093),C3093&gt;2000,C3093&lt;3000),"Tratores",
IF(AND(ISNUMBER(C3093),C3093&gt;3000,C3093&lt;4000),"Carregadeiras",
IF(AND(ISNUMBER(C3093),C3093&gt;4000,C3093&lt;5000),"Máquinas pesadas",
IF(AND(ISNUMBER(C3093),C3093&gt;5000,C3093&lt;6000),"Colhedoras",
IF(AND(ISNUMBER(C3093),C3093&gt;7000,C3093&lt;8000),"Irrigação",
IF(AND(ISNUMBER(C3093),C3093&gt;8000,C3093&lt;9000),"Reboques",IF(AND(ISNUMBER(C3093),C3093&gt;0,C3093&lt;1000),"Veic. Leves","")))))))))))))))))))))</f>
        <v>Tratores</v>
      </c>
      <c r="C3093" s="113">
        <v>2064</v>
      </c>
      <c r="D3093" s="2">
        <v>92461</v>
      </c>
      <c r="E3093" s="3" t="s">
        <v>20620</v>
      </c>
      <c r="F3093" s="101" t="str">
        <f>IF(ISBLANK(K3093), "Apenas Solicitação", "Tem OC")</f>
        <v>Tem OC</v>
      </c>
      <c r="G3093" s="2">
        <v>1</v>
      </c>
      <c r="H3093" s="102">
        <f>G3093-I3093</f>
        <v>1</v>
      </c>
      <c r="I3093" s="103"/>
      <c r="J3093" s="4">
        <v>45821</v>
      </c>
      <c r="K3093" s="180">
        <v>45842</v>
      </c>
      <c r="L3093" s="3" t="s">
        <v>20166</v>
      </c>
      <c r="M3093" s="104" t="str">
        <f ca="1">IF(OR(N3093="", N3093=0), "", IF(N3093&gt;TODAY(), "No prazo", "Atrasado"))</f>
        <v>Atrasado</v>
      </c>
      <c r="N3093" s="104">
        <f>IFERROR(K3093 + VALUE(LEFT(L3093, FIND(" ", L3093) - 1)), "")</f>
        <v>45846</v>
      </c>
      <c r="O3093" s="105">
        <f>IF(_xlfn.DAYS(K3093,J3093)&lt;0, "Aguardando OC", _xlfn.DAYS(K3093,J3093))</f>
        <v>21</v>
      </c>
      <c r="P3093" s="14">
        <v>407209</v>
      </c>
      <c r="Q3093" s="12"/>
      <c r="R3093" s="14">
        <v>170490</v>
      </c>
      <c r="S3093" s="2">
        <v>221</v>
      </c>
      <c r="T3093" s="65" t="s">
        <v>1029</v>
      </c>
      <c r="U3093" s="21">
        <v>67.319999999999993</v>
      </c>
      <c r="V3093" s="2">
        <v>3465</v>
      </c>
      <c r="W3093" s="105" t="str">
        <f>IFERROR(VLOOKUP(V3093, Fornecedores!A:C, 3, FALSE), "")</f>
        <v>MAQNELSON AGRICOLA L</v>
      </c>
      <c r="X3093" s="105" t="str">
        <f>IFERROR(VLOOKUP(V3093, Fornecedores!A:E, 5, FALSE), "")</f>
        <v>Itumbiara</v>
      </c>
      <c r="Y3093" s="105" t="str">
        <f>IFERROR(VLOOKUP(V3093, Fornecedores!A:F, 6, FALSE), "")</f>
        <v>GO</v>
      </c>
      <c r="Z3093" s="101" t="str">
        <f>IF(H3093=0, "Pedido entregue!", "Pendente")</f>
        <v>Pendente</v>
      </c>
      <c r="AB3093" s="132" t="str">
        <f>IF(Z3093="Pedido Entregue!", IF(AA3093=1, "Retirado do Almoxarifado", IF(AA3093=2, "Material devolvido", "Aguardando retirada")), IF(Z3093="Pendente", "Entrega pendente", ""))</f>
        <v>Entrega pendente</v>
      </c>
      <c r="AC3093" s="18">
        <v>1</v>
      </c>
      <c r="AD3093" s="18">
        <f>AC3093/SUMIF($P:$P,P3093,$AC:$AC)</f>
        <v>1</v>
      </c>
      <c r="AE3093" s="18">
        <f>IF(R3093=0,0,AC3093/SUMIF($R:$R,R3093,$AC:$AC))</f>
        <v>1.5625E-2</v>
      </c>
      <c r="AF3093" s="18">
        <f>IF(R3093=0,1,0)</f>
        <v>0</v>
      </c>
      <c r="AH3093" t="str">
        <f>TEXT(J3093,"MMMM")</f>
        <v>junho</v>
      </c>
    </row>
    <row r="3094" spans="1:34" ht="12.75" customHeight="1" x14ac:dyDescent="0.25">
      <c r="A3094" s="90" t="str">
        <f>IF(C3094="Oficina Diversos","Oficina Geral",
IF(ISNUMBER(FIND("Estoque - Colhedoras",C3094)),"Colhedoras",IF(ISNUMBER(FIND("Caldeiraria",C3094)),"Caldeiraria",IF(ISNUMBER(FIND("Borracharia",C3094)),"Borracharia",IF(ISNUMBER(FIND("Lubrificação",C3094)),"Lubrificação",
IF(ISNUMBER(FIND("Estoque - Carregadeiras",C3094)),"Carregadeiras",IF(ISNUMBER(FIND("Estoque - Veic. Leves",C3094)),"Veic. Leves",
IF(ISNUMBER(FIND("Estoque - Caminhões",C3094)),"Caminhões",IF(ISNUMBER(FIND("Estoque - Transbordos",C3094)),"Transbordos",
IF(ISNUMBER(FIND("Estoque - Tratores",C3094)),"Tratores",
IF(ISNUMBER(FIND("Estoque - Máquinas pesadas",C3094)),"Máquinas pesadas",
IF(ISNUMBER(FIND("Estoque - Reboques",C3094)),"Reboques",
IF(C3094="Estoque","Estoque",
IF(AND(ISNUMBER(C3094),C3094&gt;1000,C3094&lt;2000),"Caminhões",
IF(AND(ISNUMBER(C3094),C3094&gt;2000,C3094&lt;3000),"Tratores",
IF(AND(ISNUMBER(C3094),C3094&gt;3000,C3094&lt;4000),"Carregadeiras",
IF(AND(ISNUMBER(C3094),C3094&gt;4000,C3094&lt;5000),"Máquinas pesadas",
IF(AND(ISNUMBER(C3094),C3094&gt;5000,C3094&lt;6000),"Colhedoras",
IF(AND(ISNUMBER(C3094),C3094&gt;7000,C3094&lt;8000),"Irrigação",
IF(AND(ISNUMBER(C3094),C3094&gt;8000,C3094&lt;9000),"Reboques",IF(AND(ISNUMBER(C3094),C3094&gt;0,C3094&lt;1000),"Veic. Leves","")))))))))))))))))))))</f>
        <v>Tratores</v>
      </c>
      <c r="C3094" s="113">
        <v>2064</v>
      </c>
      <c r="D3094" s="2">
        <v>92462</v>
      </c>
      <c r="E3094" s="3" t="s">
        <v>20621</v>
      </c>
      <c r="F3094" s="101" t="str">
        <f>IF(ISBLANK(K3094), "Apenas Solicitação", "Tem OC")</f>
        <v>Tem OC</v>
      </c>
      <c r="G3094" s="2">
        <v>1</v>
      </c>
      <c r="H3094" s="102">
        <f>G3094-I3094</f>
        <v>1</v>
      </c>
      <c r="I3094" s="103"/>
      <c r="J3094" s="4">
        <v>45821</v>
      </c>
      <c r="K3094" s="180">
        <v>45842</v>
      </c>
      <c r="L3094" s="3" t="s">
        <v>20166</v>
      </c>
      <c r="M3094" s="104" t="str">
        <f ca="1">IF(OR(N3094="", N3094=0), "", IF(N3094&gt;TODAY(), "No prazo", "Atrasado"))</f>
        <v>Atrasado</v>
      </c>
      <c r="N3094" s="104">
        <f>IFERROR(K3094 + VALUE(LEFT(L3094, FIND(" ", L3094) - 1)), "")</f>
        <v>45846</v>
      </c>
      <c r="O3094" s="105">
        <f>IF(_xlfn.DAYS(K3094,J3094)&lt;0, "Aguardando OC", _xlfn.DAYS(K3094,J3094))</f>
        <v>21</v>
      </c>
      <c r="P3094" s="14">
        <v>407210</v>
      </c>
      <c r="Q3094" s="12"/>
      <c r="R3094" s="14">
        <v>170490</v>
      </c>
      <c r="S3094" s="2">
        <v>221</v>
      </c>
      <c r="T3094" s="65" t="s">
        <v>1029</v>
      </c>
      <c r="U3094" s="21">
        <v>364.78</v>
      </c>
      <c r="V3094" s="2">
        <v>3465</v>
      </c>
      <c r="W3094" s="105" t="str">
        <f>IFERROR(VLOOKUP(V3094, Fornecedores!A:C, 3, FALSE), "")</f>
        <v>MAQNELSON AGRICOLA L</v>
      </c>
      <c r="X3094" s="105" t="str">
        <f>IFERROR(VLOOKUP(V3094, Fornecedores!A:E, 5, FALSE), "")</f>
        <v>Itumbiara</v>
      </c>
      <c r="Y3094" s="105" t="str">
        <f>IFERROR(VLOOKUP(V3094, Fornecedores!A:F, 6, FALSE), "")</f>
        <v>GO</v>
      </c>
      <c r="Z3094" s="101" t="str">
        <f>IF(H3094=0, "Pedido entregue!", "Pendente")</f>
        <v>Pendente</v>
      </c>
      <c r="AB3094" s="132" t="str">
        <f>IF(Z3094="Pedido Entregue!", IF(AA3094=1, "Retirado do Almoxarifado", IF(AA3094=2, "Material devolvido", "Aguardando retirada")), IF(Z3094="Pendente", "Entrega pendente", ""))</f>
        <v>Entrega pendente</v>
      </c>
      <c r="AC3094" s="18">
        <v>1</v>
      </c>
      <c r="AD3094" s="18">
        <f>AC3094/SUMIF($P:$P,P3094,$AC:$AC)</f>
        <v>1</v>
      </c>
      <c r="AE3094" s="18">
        <f>IF(R3094=0,0,AC3094/SUMIF($R:$R,R3094,$AC:$AC))</f>
        <v>1.5625E-2</v>
      </c>
      <c r="AF3094" s="18">
        <f>IF(R3094=0,1,0)</f>
        <v>0</v>
      </c>
      <c r="AH3094" t="str">
        <f>TEXT(J3094,"MMMM")</f>
        <v>junho</v>
      </c>
    </row>
    <row r="3095" spans="1:34" ht="12.75" customHeight="1" x14ac:dyDescent="0.25">
      <c r="A3095" s="90" t="str">
        <f>IF(C3095="Oficina Diversos","Oficina Geral",
IF(ISNUMBER(FIND("Estoque - Colhedoras",C3095)),"Colhedoras",IF(ISNUMBER(FIND("Caldeiraria",C3095)),"Caldeiraria",IF(ISNUMBER(FIND("Borracharia",C3095)),"Borracharia",IF(ISNUMBER(FIND("Lubrificação",C3095)),"Lubrificação",
IF(ISNUMBER(FIND("Estoque - Carregadeiras",C3095)),"Carregadeiras",IF(ISNUMBER(FIND("Estoque - Veic. Leves",C3095)),"Veic. Leves",
IF(ISNUMBER(FIND("Estoque - Caminhões",C3095)),"Caminhões",IF(ISNUMBER(FIND("Estoque - Transbordos",C3095)),"Transbordos",
IF(ISNUMBER(FIND("Estoque - Tratores",C3095)),"Tratores",
IF(ISNUMBER(FIND("Estoque - Máquinas pesadas",C3095)),"Máquinas pesadas",
IF(ISNUMBER(FIND("Estoque - Reboques",C3095)),"Reboques",
IF(C3095="Estoque","Estoque",
IF(AND(ISNUMBER(C3095),C3095&gt;1000,C3095&lt;2000),"Caminhões",
IF(AND(ISNUMBER(C3095),C3095&gt;2000,C3095&lt;3000),"Tratores",
IF(AND(ISNUMBER(C3095),C3095&gt;3000,C3095&lt;4000),"Carregadeiras",
IF(AND(ISNUMBER(C3095),C3095&gt;4000,C3095&lt;5000),"Máquinas pesadas",
IF(AND(ISNUMBER(C3095),C3095&gt;5000,C3095&lt;6000),"Colhedoras",
IF(AND(ISNUMBER(C3095),C3095&gt;7000,C3095&lt;8000),"Irrigação",
IF(AND(ISNUMBER(C3095),C3095&gt;8000,C3095&lt;9000),"Reboques",IF(AND(ISNUMBER(C3095),C3095&gt;0,C3095&lt;1000),"Veic. Leves","")))))))))))))))))))))</f>
        <v>Tratores</v>
      </c>
      <c r="C3095" s="171">
        <v>2064</v>
      </c>
      <c r="D3095" s="170">
        <v>92463</v>
      </c>
      <c r="E3095" s="173" t="s">
        <v>20622</v>
      </c>
      <c r="F3095" s="101" t="str">
        <f>IF(ISBLANK(K3095), "Apenas Solicitação", "Tem OC")</f>
        <v>Tem OC</v>
      </c>
      <c r="G3095" s="170">
        <v>1</v>
      </c>
      <c r="H3095" s="102">
        <f>G3095-I3095</f>
        <v>1</v>
      </c>
      <c r="I3095" s="103"/>
      <c r="J3095" s="174">
        <v>45821</v>
      </c>
      <c r="K3095" s="181">
        <v>45842</v>
      </c>
      <c r="L3095" s="173" t="s">
        <v>20166</v>
      </c>
      <c r="M3095" s="104" t="str">
        <f ca="1">IF(OR(N3095="", N3095=0), "", IF(N3095&gt;TODAY(), "No prazo", "Atrasado"))</f>
        <v>Atrasado</v>
      </c>
      <c r="N3095" s="104">
        <f>IFERROR(K3095 + VALUE(LEFT(L3095, FIND(" ", L3095) - 1)), "")</f>
        <v>45846</v>
      </c>
      <c r="O3095" s="105">
        <f>IF(_xlfn.DAYS(K3095,J3095)&lt;0, "Aguardando OC", _xlfn.DAYS(K3095,J3095))</f>
        <v>21</v>
      </c>
      <c r="P3095" s="201">
        <v>407211</v>
      </c>
      <c r="Q3095" s="12"/>
      <c r="R3095" s="201">
        <v>170490</v>
      </c>
      <c r="S3095" s="2">
        <v>221</v>
      </c>
      <c r="T3095" s="65" t="s">
        <v>1029</v>
      </c>
      <c r="U3095" s="170">
        <v>95.02</v>
      </c>
      <c r="V3095" s="170">
        <v>3465</v>
      </c>
      <c r="W3095" s="105" t="str">
        <f>IFERROR(VLOOKUP(V3095, Fornecedores!A:C, 3, FALSE), "")</f>
        <v>MAQNELSON AGRICOLA L</v>
      </c>
      <c r="X3095" s="105" t="str">
        <f>IFERROR(VLOOKUP(V3095, Fornecedores!A:E, 5, FALSE), "")</f>
        <v>Itumbiara</v>
      </c>
      <c r="Y3095" s="105" t="str">
        <f>IFERROR(VLOOKUP(V3095, Fornecedores!A:F, 6, FALSE), "")</f>
        <v>GO</v>
      </c>
      <c r="Z3095" s="101" t="str">
        <f>IF(H3095=0, "Pedido entregue!", "Pendente")</f>
        <v>Pendente</v>
      </c>
      <c r="AB3095" s="132" t="str">
        <f>IF(Z3095="Pedido Entregue!", IF(AA3095=1, "Retirado do Almoxarifado", IF(AA3095=2, "Material devolvido", "Aguardando retirada")), IF(Z3095="Pendente", "Entrega pendente", ""))</f>
        <v>Entrega pendente</v>
      </c>
      <c r="AC3095" s="18">
        <v>1</v>
      </c>
      <c r="AD3095" s="18">
        <f>AC3095/SUMIF($P:$P,P3095,$AC:$AC)</f>
        <v>1</v>
      </c>
      <c r="AE3095" s="18">
        <f>IF(R3095=0,0,AC3095/SUMIF($R:$R,R3095,$AC:$AC))</f>
        <v>1.5625E-2</v>
      </c>
      <c r="AF3095" s="18">
        <f>IF(R3095=0,1,0)</f>
        <v>0</v>
      </c>
      <c r="AH3095" t="str">
        <f>TEXT(J3095,"MMMM")</f>
        <v>junho</v>
      </c>
    </row>
    <row r="3096" spans="1:34" ht="12.75" customHeight="1" x14ac:dyDescent="0.25">
      <c r="A3096" s="90" t="str">
        <f>IF(C3096="Oficina Diversos","Oficina Geral",
IF(ISNUMBER(FIND("Estoque - Colhedoras",C3096)),"Colhedoras",IF(ISNUMBER(FIND("Caldeiraria",C3096)),"Caldeiraria",IF(ISNUMBER(FIND("Borracharia",C3096)),"Borracharia",IF(ISNUMBER(FIND("Lubrificação",C3096)),"Lubrificação",
IF(ISNUMBER(FIND("Estoque - Carregadeiras",C3096)),"Carregadeiras",IF(ISNUMBER(FIND("Estoque - Veic. Leves",C3096)),"Veic. Leves",
IF(ISNUMBER(FIND("Estoque - Caminhões",C3096)),"Caminhões",IF(ISNUMBER(FIND("Estoque - Transbordos",C3096)),"Transbordos",
IF(ISNUMBER(FIND("Estoque - Tratores",C3096)),"Tratores",
IF(ISNUMBER(FIND("Estoque - Máquinas pesadas",C3096)),"Máquinas pesadas",
IF(ISNUMBER(FIND("Estoque - Reboques",C3096)),"Reboques",
IF(C3096="Estoque","Estoque",
IF(AND(ISNUMBER(C3096),C3096&gt;1000,C3096&lt;2000),"Caminhões",
IF(AND(ISNUMBER(C3096),C3096&gt;2000,C3096&lt;3000),"Tratores",
IF(AND(ISNUMBER(C3096),C3096&gt;3000,C3096&lt;4000),"Carregadeiras",
IF(AND(ISNUMBER(C3096),C3096&gt;4000,C3096&lt;5000),"Máquinas pesadas",
IF(AND(ISNUMBER(C3096),C3096&gt;5000,C3096&lt;6000),"Colhedoras",
IF(AND(ISNUMBER(C3096),C3096&gt;7000,C3096&lt;8000),"Irrigação",
IF(AND(ISNUMBER(C3096),C3096&gt;8000,C3096&lt;9000),"Reboques",IF(AND(ISNUMBER(C3096),C3096&gt;0,C3096&lt;1000),"Veic. Leves","")))))))))))))))))))))</f>
        <v>Tratores</v>
      </c>
      <c r="C3096" s="171">
        <v>2064</v>
      </c>
      <c r="D3096" s="170">
        <v>92464</v>
      </c>
      <c r="E3096" s="173" t="s">
        <v>20623</v>
      </c>
      <c r="F3096" s="101" t="str">
        <f>IF(ISBLANK(K3096), "Apenas Solicitação", "Tem OC")</f>
        <v>Tem OC</v>
      </c>
      <c r="G3096" s="170">
        <v>2</v>
      </c>
      <c r="H3096" s="102">
        <f>G3096-I3096</f>
        <v>2</v>
      </c>
      <c r="I3096" s="103"/>
      <c r="J3096" s="174">
        <v>45821</v>
      </c>
      <c r="K3096" s="181">
        <v>45842</v>
      </c>
      <c r="L3096" s="173" t="s">
        <v>20166</v>
      </c>
      <c r="M3096" s="104" t="str">
        <f ca="1">IF(OR(N3096="", N3096=0), "", IF(N3096&gt;TODAY(), "No prazo", "Atrasado"))</f>
        <v>Atrasado</v>
      </c>
      <c r="N3096" s="104">
        <f>IFERROR(K3096 + VALUE(LEFT(L3096, FIND(" ", L3096) - 1)), "")</f>
        <v>45846</v>
      </c>
      <c r="O3096" s="105">
        <f>IF(_xlfn.DAYS(K3096,J3096)&lt;0, "Aguardando OC", _xlfn.DAYS(K3096,J3096))</f>
        <v>21</v>
      </c>
      <c r="P3096" s="201">
        <v>407213</v>
      </c>
      <c r="Q3096" s="12"/>
      <c r="R3096" s="201">
        <v>170490</v>
      </c>
      <c r="S3096" s="2">
        <v>221</v>
      </c>
      <c r="T3096" s="65" t="s">
        <v>1029</v>
      </c>
      <c r="U3096" s="170">
        <v>144.08000000000001</v>
      </c>
      <c r="V3096" s="170">
        <v>3465</v>
      </c>
      <c r="W3096" s="105" t="str">
        <f>IFERROR(VLOOKUP(V3096, Fornecedores!A:C, 3, FALSE), "")</f>
        <v>MAQNELSON AGRICOLA L</v>
      </c>
      <c r="X3096" s="105" t="str">
        <f>IFERROR(VLOOKUP(V3096, Fornecedores!A:E, 5, FALSE), "")</f>
        <v>Itumbiara</v>
      </c>
      <c r="Y3096" s="105" t="str">
        <f>IFERROR(VLOOKUP(V3096, Fornecedores!A:F, 6, FALSE), "")</f>
        <v>GO</v>
      </c>
      <c r="Z3096" s="101" t="str">
        <f>IF(H3096=0, "Pedido entregue!", "Pendente")</f>
        <v>Pendente</v>
      </c>
      <c r="AB3096" s="132" t="str">
        <f>IF(Z3096="Pedido Entregue!", IF(AA3096=1, "Retirado do Almoxarifado", IF(AA3096=2, "Material devolvido", "Aguardando retirada")), IF(Z3096="Pendente", "Entrega pendente", ""))</f>
        <v>Entrega pendente</v>
      </c>
      <c r="AC3096" s="18">
        <v>1</v>
      </c>
      <c r="AD3096" s="18">
        <f>AC3096/SUMIF($P:$P,P3096,$AC:$AC)</f>
        <v>1</v>
      </c>
      <c r="AE3096" s="18">
        <f>IF(R3096=0,0,AC3096/SUMIF($R:$R,R3096,$AC:$AC))</f>
        <v>1.5625E-2</v>
      </c>
      <c r="AF3096" s="18">
        <f>IF(R3096=0,1,0)</f>
        <v>0</v>
      </c>
      <c r="AH3096" t="str">
        <f>TEXT(J3096,"MMMM")</f>
        <v>junho</v>
      </c>
    </row>
    <row r="3097" spans="1:34" ht="12.75" customHeight="1" x14ac:dyDescent="0.25">
      <c r="A3097" s="90" t="str">
        <f>IF(C3097="Oficina Diversos","Oficina Geral",
IF(ISNUMBER(FIND("Estoque - Colhedoras",C3097)),"Colhedoras",IF(ISNUMBER(FIND("Caldeiraria",C3097)),"Caldeiraria",IF(ISNUMBER(FIND("Borracharia",C3097)),"Borracharia",IF(ISNUMBER(FIND("Lubrificação",C3097)),"Lubrificação",
IF(ISNUMBER(FIND("Estoque - Carregadeiras",C3097)),"Carregadeiras",IF(ISNUMBER(FIND("Estoque - Veic. Leves",C3097)),"Veic. Leves",
IF(ISNUMBER(FIND("Estoque - Caminhões",C3097)),"Caminhões",IF(ISNUMBER(FIND("Estoque - Transbordos",C3097)),"Transbordos",
IF(ISNUMBER(FIND("Estoque - Tratores",C3097)),"Tratores",
IF(ISNUMBER(FIND("Estoque - Máquinas pesadas",C3097)),"Máquinas pesadas",
IF(ISNUMBER(FIND("Estoque - Reboques",C3097)),"Reboques",
IF(C3097="Estoque","Estoque",
IF(AND(ISNUMBER(C3097),C3097&gt;1000,C3097&lt;2000),"Caminhões",
IF(AND(ISNUMBER(C3097),C3097&gt;2000,C3097&lt;3000),"Tratores",
IF(AND(ISNUMBER(C3097),C3097&gt;3000,C3097&lt;4000),"Carregadeiras",
IF(AND(ISNUMBER(C3097),C3097&gt;4000,C3097&lt;5000),"Máquinas pesadas",
IF(AND(ISNUMBER(C3097),C3097&gt;5000,C3097&lt;6000),"Colhedoras",
IF(AND(ISNUMBER(C3097),C3097&gt;7000,C3097&lt;8000),"Irrigação",
IF(AND(ISNUMBER(C3097),C3097&gt;8000,C3097&lt;9000),"Reboques",IF(AND(ISNUMBER(C3097),C3097&gt;0,C3097&lt;1000),"Veic. Leves","")))))))))))))))))))))</f>
        <v>Tratores</v>
      </c>
      <c r="C3097" s="113">
        <v>2064</v>
      </c>
      <c r="D3097" s="2">
        <v>92465</v>
      </c>
      <c r="E3097" s="3" t="s">
        <v>20624</v>
      </c>
      <c r="F3097" s="101" t="str">
        <f>IF(ISBLANK(K3097), "Apenas Solicitação", "Tem OC")</f>
        <v>Tem OC</v>
      </c>
      <c r="G3097" s="2">
        <v>1</v>
      </c>
      <c r="H3097" s="102">
        <f>G3097-I3097</f>
        <v>1</v>
      </c>
      <c r="I3097" s="103"/>
      <c r="J3097" s="4">
        <v>45821</v>
      </c>
      <c r="K3097" s="180">
        <v>45842</v>
      </c>
      <c r="L3097" s="3" t="s">
        <v>20166</v>
      </c>
      <c r="M3097" s="104" t="str">
        <f ca="1">IF(OR(N3097="", N3097=0), "", IF(N3097&gt;TODAY(), "No prazo", "Atrasado"))</f>
        <v>Atrasado</v>
      </c>
      <c r="N3097" s="104">
        <f>IFERROR(K3097 + VALUE(LEFT(L3097, FIND(" ", L3097) - 1)), "")</f>
        <v>45846</v>
      </c>
      <c r="O3097" s="105">
        <f>IF(_xlfn.DAYS(K3097,J3097)&lt;0, "Aguardando OC", _xlfn.DAYS(K3097,J3097))</f>
        <v>21</v>
      </c>
      <c r="P3097" s="14">
        <v>407220</v>
      </c>
      <c r="Q3097" s="12"/>
      <c r="R3097" s="14">
        <v>170490</v>
      </c>
      <c r="S3097" s="2">
        <v>221</v>
      </c>
      <c r="T3097" s="65" t="s">
        <v>1029</v>
      </c>
      <c r="U3097" s="21">
        <v>339.54</v>
      </c>
      <c r="V3097" s="2">
        <v>3465</v>
      </c>
      <c r="W3097" s="105" t="str">
        <f>IFERROR(VLOOKUP(V3097, Fornecedores!A:C, 3, FALSE), "")</f>
        <v>MAQNELSON AGRICOLA L</v>
      </c>
      <c r="X3097" s="105" t="str">
        <f>IFERROR(VLOOKUP(V3097, Fornecedores!A:E, 5, FALSE), "")</f>
        <v>Itumbiara</v>
      </c>
      <c r="Y3097" s="105" t="str">
        <f>IFERROR(VLOOKUP(V3097, Fornecedores!A:F, 6, FALSE), "")</f>
        <v>GO</v>
      </c>
      <c r="Z3097" s="101" t="str">
        <f>IF(H3097=0, "Pedido entregue!", "Pendente")</f>
        <v>Pendente</v>
      </c>
      <c r="AB3097" s="132" t="str">
        <f>IF(Z3097="Pedido Entregue!", IF(AA3097=1, "Retirado do Almoxarifado", IF(AA3097=2, "Material devolvido", "Aguardando retirada")), IF(Z3097="Pendente", "Entrega pendente", ""))</f>
        <v>Entrega pendente</v>
      </c>
      <c r="AC3097" s="18">
        <v>1</v>
      </c>
      <c r="AD3097" s="18">
        <f>AC3097/SUMIF($P:$P,P3097,$AC:$AC)</f>
        <v>1</v>
      </c>
      <c r="AE3097" s="18">
        <f>IF(R3097=0,0,AC3097/SUMIF($R:$R,R3097,$AC:$AC))</f>
        <v>1.5625E-2</v>
      </c>
      <c r="AF3097" s="18">
        <f>IF(R3097=0,1,0)</f>
        <v>0</v>
      </c>
      <c r="AH3097" t="str">
        <f>TEXT(J3097,"MMMM")</f>
        <v>junho</v>
      </c>
    </row>
    <row r="3098" spans="1:34" ht="12.75" customHeight="1" x14ac:dyDescent="0.25">
      <c r="A3098" s="90" t="str">
        <f>IF(C3098="Oficina Diversos","Oficina Geral",
IF(ISNUMBER(FIND("Estoque - Colhedoras",C3098)),"Colhedoras",IF(ISNUMBER(FIND("Caldeiraria",C3098)),"Caldeiraria",IF(ISNUMBER(FIND("Borracharia",C3098)),"Borracharia",IF(ISNUMBER(FIND("Lubrificação",C3098)),"Lubrificação",
IF(ISNUMBER(FIND("Estoque - Carregadeiras",C3098)),"Carregadeiras",IF(ISNUMBER(FIND("Estoque - Veic. Leves",C3098)),"Veic. Leves",
IF(ISNUMBER(FIND("Estoque - Caminhões",C3098)),"Caminhões",IF(ISNUMBER(FIND("Estoque - Transbordos",C3098)),"Transbordos",
IF(ISNUMBER(FIND("Estoque - Tratores",C3098)),"Tratores",
IF(ISNUMBER(FIND("Estoque - Máquinas pesadas",C3098)),"Máquinas pesadas",
IF(ISNUMBER(FIND("Estoque - Reboques",C3098)),"Reboques",
IF(C3098="Estoque","Estoque",
IF(AND(ISNUMBER(C3098),C3098&gt;1000,C3098&lt;2000),"Caminhões",
IF(AND(ISNUMBER(C3098),C3098&gt;2000,C3098&lt;3000),"Tratores",
IF(AND(ISNUMBER(C3098),C3098&gt;3000,C3098&lt;4000),"Carregadeiras",
IF(AND(ISNUMBER(C3098),C3098&gt;4000,C3098&lt;5000),"Máquinas pesadas",
IF(AND(ISNUMBER(C3098),C3098&gt;5000,C3098&lt;6000),"Colhedoras",
IF(AND(ISNUMBER(C3098),C3098&gt;7000,C3098&lt;8000),"Irrigação",
IF(AND(ISNUMBER(C3098),C3098&gt;8000,C3098&lt;9000),"Reboques",IF(AND(ISNUMBER(C3098),C3098&gt;0,C3098&lt;1000),"Veic. Leves","")))))))))))))))))))))</f>
        <v>Tratores</v>
      </c>
      <c r="C3098" s="171">
        <v>2064</v>
      </c>
      <c r="D3098" s="170">
        <v>92466</v>
      </c>
      <c r="E3098" s="173" t="s">
        <v>20625</v>
      </c>
      <c r="F3098" s="101" t="str">
        <f>IF(ISBLANK(K3098), "Apenas Solicitação", "Tem OC")</f>
        <v>Tem OC</v>
      </c>
      <c r="G3098" s="170">
        <v>1</v>
      </c>
      <c r="H3098" s="102">
        <f>G3098-I3098</f>
        <v>1</v>
      </c>
      <c r="I3098" s="103"/>
      <c r="J3098" s="174">
        <v>45821</v>
      </c>
      <c r="K3098" s="181">
        <v>45842</v>
      </c>
      <c r="L3098" s="173" t="s">
        <v>20166</v>
      </c>
      <c r="M3098" s="104" t="str">
        <f ca="1">IF(OR(N3098="", N3098=0), "", IF(N3098&gt;TODAY(), "No prazo", "Atrasado"))</f>
        <v>Atrasado</v>
      </c>
      <c r="N3098" s="104">
        <f>IFERROR(K3098 + VALUE(LEFT(L3098, FIND(" ", L3098) - 1)), "")</f>
        <v>45846</v>
      </c>
      <c r="O3098" s="105">
        <f>IF(_xlfn.DAYS(K3098,J3098)&lt;0, "Aguardando OC", _xlfn.DAYS(K3098,J3098))</f>
        <v>21</v>
      </c>
      <c r="P3098" s="201">
        <v>407222</v>
      </c>
      <c r="Q3098" s="12"/>
      <c r="R3098" s="201">
        <v>170490</v>
      </c>
      <c r="S3098" s="2">
        <v>221</v>
      </c>
      <c r="T3098" s="65" t="s">
        <v>1029</v>
      </c>
      <c r="U3098" s="170">
        <v>216.31</v>
      </c>
      <c r="V3098" s="170">
        <v>3465</v>
      </c>
      <c r="W3098" s="105" t="str">
        <f>IFERROR(VLOOKUP(V3098, Fornecedores!A:C, 3, FALSE), "")</f>
        <v>MAQNELSON AGRICOLA L</v>
      </c>
      <c r="X3098" s="105" t="str">
        <f>IFERROR(VLOOKUP(V3098, Fornecedores!A:E, 5, FALSE), "")</f>
        <v>Itumbiara</v>
      </c>
      <c r="Y3098" s="105" t="str">
        <f>IFERROR(VLOOKUP(V3098, Fornecedores!A:F, 6, FALSE), "")</f>
        <v>GO</v>
      </c>
      <c r="Z3098" s="101" t="str">
        <f>IF(H3098=0, "Pedido entregue!", "Pendente")</f>
        <v>Pendente</v>
      </c>
      <c r="AB3098" s="132" t="str">
        <f>IF(Z3098="Pedido Entregue!", IF(AA3098=1, "Retirado do Almoxarifado", IF(AA3098=2, "Material devolvido", "Aguardando retirada")), IF(Z3098="Pendente", "Entrega pendente", ""))</f>
        <v>Entrega pendente</v>
      </c>
      <c r="AC3098" s="18">
        <v>1</v>
      </c>
      <c r="AD3098" s="18">
        <f>AC3098/SUMIF($P:$P,P3098,$AC:$AC)</f>
        <v>1</v>
      </c>
      <c r="AE3098" s="18">
        <f>IF(R3098=0,0,AC3098/SUMIF($R:$R,R3098,$AC:$AC))</f>
        <v>1.5625E-2</v>
      </c>
      <c r="AF3098" s="18">
        <f>IF(R3098=0,1,0)</f>
        <v>0</v>
      </c>
      <c r="AH3098" t="str">
        <f>TEXT(J3098,"MMMM")</f>
        <v>junho</v>
      </c>
    </row>
    <row r="3099" spans="1:34" ht="12.75" customHeight="1" x14ac:dyDescent="0.25">
      <c r="A3099" s="90" t="str">
        <f>IF(C3099="Oficina Diversos","Oficina Geral",
IF(ISNUMBER(FIND("Estoque - Colhedoras",C3099)),"Colhedoras",IF(ISNUMBER(FIND("Caldeiraria",C3099)),"Caldeiraria",IF(ISNUMBER(FIND("Borracharia",C3099)),"Borracharia",IF(ISNUMBER(FIND("Lubrificação",C3099)),"Lubrificação",
IF(ISNUMBER(FIND("Estoque - Carregadeiras",C3099)),"Carregadeiras",IF(ISNUMBER(FIND("Estoque - Veic. Leves",C3099)),"Veic. Leves",
IF(ISNUMBER(FIND("Estoque - Caminhões",C3099)),"Caminhões",IF(ISNUMBER(FIND("Estoque - Transbordos",C3099)),"Transbordos",
IF(ISNUMBER(FIND("Estoque - Tratores",C3099)),"Tratores",
IF(ISNUMBER(FIND("Estoque - Máquinas pesadas",C3099)),"Máquinas pesadas",
IF(ISNUMBER(FIND("Estoque - Reboques",C3099)),"Reboques",
IF(C3099="Estoque","Estoque",
IF(AND(ISNUMBER(C3099),C3099&gt;1000,C3099&lt;2000),"Caminhões",
IF(AND(ISNUMBER(C3099),C3099&gt;2000,C3099&lt;3000),"Tratores",
IF(AND(ISNUMBER(C3099),C3099&gt;3000,C3099&lt;4000),"Carregadeiras",
IF(AND(ISNUMBER(C3099),C3099&gt;4000,C3099&lt;5000),"Máquinas pesadas",
IF(AND(ISNUMBER(C3099),C3099&gt;5000,C3099&lt;6000),"Colhedoras",
IF(AND(ISNUMBER(C3099),C3099&gt;7000,C3099&lt;8000),"Irrigação",
IF(AND(ISNUMBER(C3099),C3099&gt;8000,C3099&lt;9000),"Reboques",IF(AND(ISNUMBER(C3099),C3099&gt;0,C3099&lt;1000),"Veic. Leves","")))))))))))))))))))))</f>
        <v>Tratores</v>
      </c>
      <c r="C3099" s="171">
        <v>2064</v>
      </c>
      <c r="D3099" s="170">
        <v>92467</v>
      </c>
      <c r="E3099" s="173" t="s">
        <v>20626</v>
      </c>
      <c r="F3099" s="101" t="str">
        <f>IF(ISBLANK(K3099), "Apenas Solicitação", "Tem OC")</f>
        <v>Tem OC</v>
      </c>
      <c r="G3099" s="170">
        <v>1</v>
      </c>
      <c r="H3099" s="102">
        <f>G3099-I3099</f>
        <v>1</v>
      </c>
      <c r="I3099" s="103"/>
      <c r="J3099" s="174">
        <v>45821</v>
      </c>
      <c r="K3099" s="181">
        <v>45842</v>
      </c>
      <c r="L3099" s="173" t="s">
        <v>20166</v>
      </c>
      <c r="M3099" s="104" t="str">
        <f ca="1">IF(OR(N3099="", N3099=0), "", IF(N3099&gt;TODAY(), "No prazo", "Atrasado"))</f>
        <v>Atrasado</v>
      </c>
      <c r="N3099" s="104">
        <f>IFERROR(K3099 + VALUE(LEFT(L3099, FIND(" ", L3099) - 1)), "")</f>
        <v>45846</v>
      </c>
      <c r="O3099" s="105">
        <f>IF(_xlfn.DAYS(K3099,J3099)&lt;0, "Aguardando OC", _xlfn.DAYS(K3099,J3099))</f>
        <v>21</v>
      </c>
      <c r="P3099" s="201">
        <v>407224</v>
      </c>
      <c r="Q3099" s="12"/>
      <c r="R3099" s="201">
        <v>170490</v>
      </c>
      <c r="S3099" s="2">
        <v>221</v>
      </c>
      <c r="T3099" s="65" t="s">
        <v>1029</v>
      </c>
      <c r="U3099" s="170">
        <v>721.87</v>
      </c>
      <c r="V3099" s="170">
        <v>3465</v>
      </c>
      <c r="W3099" s="105" t="str">
        <f>IFERROR(VLOOKUP(V3099, Fornecedores!A:C, 3, FALSE), "")</f>
        <v>MAQNELSON AGRICOLA L</v>
      </c>
      <c r="X3099" s="105" t="str">
        <f>IFERROR(VLOOKUP(V3099, Fornecedores!A:E, 5, FALSE), "")</f>
        <v>Itumbiara</v>
      </c>
      <c r="Y3099" s="105" t="str">
        <f>IFERROR(VLOOKUP(V3099, Fornecedores!A:F, 6, FALSE), "")</f>
        <v>GO</v>
      </c>
      <c r="Z3099" s="101" t="str">
        <f>IF(H3099=0, "Pedido entregue!", "Pendente")</f>
        <v>Pendente</v>
      </c>
      <c r="AB3099" s="132" t="str">
        <f>IF(Z3099="Pedido Entregue!", IF(AA3099=1, "Retirado do Almoxarifado", IF(AA3099=2, "Material devolvido", "Aguardando retirada")), IF(Z3099="Pendente", "Entrega pendente", ""))</f>
        <v>Entrega pendente</v>
      </c>
      <c r="AC3099" s="18">
        <v>1</v>
      </c>
      <c r="AD3099" s="18">
        <f>AC3099/SUMIF($P:$P,P3099,$AC:$AC)</f>
        <v>1</v>
      </c>
      <c r="AE3099" s="18">
        <f>IF(R3099=0,0,AC3099/SUMIF($R:$R,R3099,$AC:$AC))</f>
        <v>1.5625E-2</v>
      </c>
      <c r="AF3099" s="18">
        <f>IF(R3099=0,1,0)</f>
        <v>0</v>
      </c>
      <c r="AH3099" t="str">
        <f>TEXT(J3099,"MMMM")</f>
        <v>junho</v>
      </c>
    </row>
    <row r="3100" spans="1:34" ht="12.75" customHeight="1" x14ac:dyDescent="0.25">
      <c r="A3100" s="90" t="str">
        <f>IF(C3100="Oficina Diversos","Oficina Geral",
IF(ISNUMBER(FIND("Estoque - Colhedoras",C3100)),"Colhedoras",IF(ISNUMBER(FIND("Caldeiraria",C3100)),"Caldeiraria",IF(ISNUMBER(FIND("Borracharia",C3100)),"Borracharia",IF(ISNUMBER(FIND("Lubrificação",C3100)),"Lubrificação",
IF(ISNUMBER(FIND("Estoque - Carregadeiras",C3100)),"Carregadeiras",IF(ISNUMBER(FIND("Estoque - Veic. Leves",C3100)),"Veic. Leves",
IF(ISNUMBER(FIND("Estoque - Caminhões",C3100)),"Caminhões",IF(ISNUMBER(FIND("Estoque - Transbordos",C3100)),"Transbordos",
IF(ISNUMBER(FIND("Estoque - Tratores",C3100)),"Tratores",
IF(ISNUMBER(FIND("Estoque - Máquinas pesadas",C3100)),"Máquinas pesadas",
IF(ISNUMBER(FIND("Estoque - Reboques",C3100)),"Reboques",
IF(C3100="Estoque","Estoque",
IF(AND(ISNUMBER(C3100),C3100&gt;1000,C3100&lt;2000),"Caminhões",
IF(AND(ISNUMBER(C3100),C3100&gt;2000,C3100&lt;3000),"Tratores",
IF(AND(ISNUMBER(C3100),C3100&gt;3000,C3100&lt;4000),"Carregadeiras",
IF(AND(ISNUMBER(C3100),C3100&gt;4000,C3100&lt;5000),"Máquinas pesadas",
IF(AND(ISNUMBER(C3100),C3100&gt;5000,C3100&lt;6000),"Colhedoras",
IF(AND(ISNUMBER(C3100),C3100&gt;7000,C3100&lt;8000),"Irrigação",
IF(AND(ISNUMBER(C3100),C3100&gt;8000,C3100&lt;9000),"Reboques",IF(AND(ISNUMBER(C3100),C3100&gt;0,C3100&lt;1000),"Veic. Leves","")))))))))))))))))))))</f>
        <v>Tratores</v>
      </c>
      <c r="C3100" s="113">
        <v>2064</v>
      </c>
      <c r="D3100" s="2">
        <v>92468</v>
      </c>
      <c r="E3100" s="3" t="s">
        <v>20627</v>
      </c>
      <c r="F3100" s="101" t="str">
        <f>IF(ISBLANK(K3100), "Apenas Solicitação", "Tem OC")</f>
        <v>Tem OC</v>
      </c>
      <c r="G3100" s="2">
        <v>1</v>
      </c>
      <c r="H3100" s="102">
        <f>G3100-I3100</f>
        <v>1</v>
      </c>
      <c r="I3100" s="103"/>
      <c r="J3100" s="4">
        <v>45821</v>
      </c>
      <c r="K3100" s="180">
        <v>45842</v>
      </c>
      <c r="L3100" s="3" t="s">
        <v>20166</v>
      </c>
      <c r="M3100" s="104" t="str">
        <f ca="1">IF(OR(N3100="", N3100=0), "", IF(N3100&gt;TODAY(), "No prazo", "Atrasado"))</f>
        <v>Atrasado</v>
      </c>
      <c r="N3100" s="104">
        <f>IFERROR(K3100 + VALUE(LEFT(L3100, FIND(" ", L3100) - 1)), "")</f>
        <v>45846</v>
      </c>
      <c r="O3100" s="105">
        <f>IF(_xlfn.DAYS(K3100,J3100)&lt;0, "Aguardando OC", _xlfn.DAYS(K3100,J3100))</f>
        <v>21</v>
      </c>
      <c r="P3100" s="14">
        <v>407226</v>
      </c>
      <c r="Q3100" s="12"/>
      <c r="R3100" s="14">
        <v>170490</v>
      </c>
      <c r="S3100" s="2">
        <v>221</v>
      </c>
      <c r="T3100" s="65" t="s">
        <v>1029</v>
      </c>
      <c r="U3100" s="21">
        <v>537.52</v>
      </c>
      <c r="V3100" s="2">
        <v>3465</v>
      </c>
      <c r="W3100" s="105" t="str">
        <f>IFERROR(VLOOKUP(V3100, Fornecedores!A:C, 3, FALSE), "")</f>
        <v>MAQNELSON AGRICOLA L</v>
      </c>
      <c r="X3100" s="105" t="str">
        <f>IFERROR(VLOOKUP(V3100, Fornecedores!A:E, 5, FALSE), "")</f>
        <v>Itumbiara</v>
      </c>
      <c r="Y3100" s="105" t="str">
        <f>IFERROR(VLOOKUP(V3100, Fornecedores!A:F, 6, FALSE), "")</f>
        <v>GO</v>
      </c>
      <c r="Z3100" s="101" t="str">
        <f>IF(H3100=0, "Pedido entregue!", "Pendente")</f>
        <v>Pendente</v>
      </c>
      <c r="AB3100" s="132" t="str">
        <f>IF(Z3100="Pedido Entregue!", IF(AA3100=1, "Retirado do Almoxarifado", IF(AA3100=2, "Material devolvido", "Aguardando retirada")), IF(Z3100="Pendente", "Entrega pendente", ""))</f>
        <v>Entrega pendente</v>
      </c>
      <c r="AC3100" s="18">
        <v>1</v>
      </c>
      <c r="AD3100" s="18">
        <f>AC3100/SUMIF($P:$P,P3100,$AC:$AC)</f>
        <v>1</v>
      </c>
      <c r="AE3100" s="18">
        <f>IF(R3100=0,0,AC3100/SUMIF($R:$R,R3100,$AC:$AC))</f>
        <v>1.5625E-2</v>
      </c>
      <c r="AF3100" s="18">
        <f>IF(R3100=0,1,0)</f>
        <v>0</v>
      </c>
      <c r="AH3100" t="str">
        <f>TEXT(J3100,"MMMM")</f>
        <v>junho</v>
      </c>
    </row>
    <row r="3101" spans="1:34" ht="12.75" customHeight="1" x14ac:dyDescent="0.25">
      <c r="A3101" s="90" t="str">
        <f>IF(C3101="Oficina Diversos","Oficina Geral",
IF(ISNUMBER(FIND("Estoque - Colhedoras",C3101)),"Colhedoras",IF(ISNUMBER(FIND("Caldeiraria",C3101)),"Caldeiraria",IF(ISNUMBER(FIND("Borracharia",C3101)),"Borracharia",IF(ISNUMBER(FIND("Lubrificação",C3101)),"Lubrificação",
IF(ISNUMBER(FIND("Estoque - Carregadeiras",C3101)),"Carregadeiras",IF(ISNUMBER(FIND("Estoque - Veic. Leves",C3101)),"Veic. Leves",
IF(ISNUMBER(FIND("Estoque - Caminhões",C3101)),"Caminhões",IF(ISNUMBER(FIND("Estoque - Transbordos",C3101)),"Transbordos",
IF(ISNUMBER(FIND("Estoque - Tratores",C3101)),"Tratores",
IF(ISNUMBER(FIND("Estoque - Máquinas pesadas",C3101)),"Máquinas pesadas",
IF(ISNUMBER(FIND("Estoque - Reboques",C3101)),"Reboques",
IF(C3101="Estoque","Estoque",
IF(AND(ISNUMBER(C3101),C3101&gt;1000,C3101&lt;2000),"Caminhões",
IF(AND(ISNUMBER(C3101),C3101&gt;2000,C3101&lt;3000),"Tratores",
IF(AND(ISNUMBER(C3101),C3101&gt;3000,C3101&lt;4000),"Carregadeiras",
IF(AND(ISNUMBER(C3101),C3101&gt;4000,C3101&lt;5000),"Máquinas pesadas",
IF(AND(ISNUMBER(C3101),C3101&gt;5000,C3101&lt;6000),"Colhedoras",
IF(AND(ISNUMBER(C3101),C3101&gt;7000,C3101&lt;8000),"Irrigação",
IF(AND(ISNUMBER(C3101),C3101&gt;8000,C3101&lt;9000),"Reboques",IF(AND(ISNUMBER(C3101),C3101&gt;0,C3101&lt;1000),"Veic. Leves","")))))))))))))))))))))</f>
        <v>Tratores</v>
      </c>
      <c r="C3101" s="113">
        <v>2064</v>
      </c>
      <c r="D3101" s="2">
        <v>92469</v>
      </c>
      <c r="E3101" s="3" t="s">
        <v>20628</v>
      </c>
      <c r="F3101" s="101" t="str">
        <f>IF(ISBLANK(K3101), "Apenas Solicitação", "Tem OC")</f>
        <v>Tem OC</v>
      </c>
      <c r="G3101" s="2">
        <v>1</v>
      </c>
      <c r="H3101" s="102">
        <f>G3101-I3101</f>
        <v>1</v>
      </c>
      <c r="I3101" s="103"/>
      <c r="J3101" s="4">
        <v>45821</v>
      </c>
      <c r="K3101" s="180">
        <v>45842</v>
      </c>
      <c r="L3101" s="3" t="s">
        <v>20166</v>
      </c>
      <c r="M3101" s="104" t="str">
        <f ca="1">IF(OR(N3101="", N3101=0), "", IF(N3101&gt;TODAY(), "No prazo", "Atrasado"))</f>
        <v>Atrasado</v>
      </c>
      <c r="N3101" s="104">
        <f>IFERROR(K3101 + VALUE(LEFT(L3101, FIND(" ", L3101) - 1)), "")</f>
        <v>45846</v>
      </c>
      <c r="O3101" s="105">
        <f>IF(_xlfn.DAYS(K3101,J3101)&lt;0, "Aguardando OC", _xlfn.DAYS(K3101,J3101))</f>
        <v>21</v>
      </c>
      <c r="P3101" s="14">
        <v>407228</v>
      </c>
      <c r="Q3101" s="12"/>
      <c r="R3101" s="14">
        <v>170490</v>
      </c>
      <c r="S3101" s="2">
        <v>221</v>
      </c>
      <c r="T3101" s="65" t="s">
        <v>1029</v>
      </c>
      <c r="U3101" s="21">
        <v>487.98</v>
      </c>
      <c r="V3101" s="2">
        <v>3465</v>
      </c>
      <c r="W3101" s="105" t="str">
        <f>IFERROR(VLOOKUP(V3101, Fornecedores!A:C, 3, FALSE), "")</f>
        <v>MAQNELSON AGRICOLA L</v>
      </c>
      <c r="X3101" s="105" t="str">
        <f>IFERROR(VLOOKUP(V3101, Fornecedores!A:E, 5, FALSE), "")</f>
        <v>Itumbiara</v>
      </c>
      <c r="Y3101" s="105" t="str">
        <f>IFERROR(VLOOKUP(V3101, Fornecedores!A:F, 6, FALSE), "")</f>
        <v>GO</v>
      </c>
      <c r="Z3101" s="101" t="str">
        <f>IF(H3101=0, "Pedido entregue!", "Pendente")</f>
        <v>Pendente</v>
      </c>
      <c r="AB3101" s="132" t="str">
        <f>IF(Z3101="Pedido Entregue!", IF(AA3101=1, "Retirado do Almoxarifado", IF(AA3101=2, "Material devolvido", "Aguardando retirada")), IF(Z3101="Pendente", "Entrega pendente", ""))</f>
        <v>Entrega pendente</v>
      </c>
      <c r="AC3101" s="18">
        <v>1</v>
      </c>
      <c r="AD3101" s="18">
        <f>AC3101/SUMIF($P:$P,P3101,$AC:$AC)</f>
        <v>1</v>
      </c>
      <c r="AE3101" s="18">
        <f>IF(R3101=0,0,AC3101/SUMIF($R:$R,R3101,$AC:$AC))</f>
        <v>1.5625E-2</v>
      </c>
      <c r="AF3101" s="18">
        <f>IF(R3101=0,1,0)</f>
        <v>0</v>
      </c>
      <c r="AH3101" t="str">
        <f>TEXT(J3101,"MMMM")</f>
        <v>junho</v>
      </c>
    </row>
    <row r="3102" spans="1:34" ht="12.75" customHeight="1" x14ac:dyDescent="0.25">
      <c r="A3102" s="90" t="str">
        <f>IF(C3102="Oficina Diversos","Oficina Geral",
IF(ISNUMBER(FIND("Estoque - Colhedoras",C3102)),"Colhedoras",IF(ISNUMBER(FIND("Caldeiraria",C3102)),"Caldeiraria",IF(ISNUMBER(FIND("Borracharia",C3102)),"Borracharia",IF(ISNUMBER(FIND("Lubrificação",C3102)),"Lubrificação",
IF(ISNUMBER(FIND("Estoque - Carregadeiras",C3102)),"Carregadeiras",IF(ISNUMBER(FIND("Estoque - Veic. Leves",C3102)),"Veic. Leves",
IF(ISNUMBER(FIND("Estoque - Caminhões",C3102)),"Caminhões",IF(ISNUMBER(FIND("Estoque - Transbordos",C3102)),"Transbordos",
IF(ISNUMBER(FIND("Estoque - Tratores",C3102)),"Tratores",
IF(ISNUMBER(FIND("Estoque - Máquinas pesadas",C3102)),"Máquinas pesadas",
IF(ISNUMBER(FIND("Estoque - Reboques",C3102)),"Reboques",
IF(C3102="Estoque","Estoque",
IF(AND(ISNUMBER(C3102),C3102&gt;1000,C3102&lt;2000),"Caminhões",
IF(AND(ISNUMBER(C3102),C3102&gt;2000,C3102&lt;3000),"Tratores",
IF(AND(ISNUMBER(C3102),C3102&gt;3000,C3102&lt;4000),"Carregadeiras",
IF(AND(ISNUMBER(C3102),C3102&gt;4000,C3102&lt;5000),"Máquinas pesadas",
IF(AND(ISNUMBER(C3102),C3102&gt;5000,C3102&lt;6000),"Colhedoras",
IF(AND(ISNUMBER(C3102),C3102&gt;7000,C3102&lt;8000),"Irrigação",
IF(AND(ISNUMBER(C3102),C3102&gt;8000,C3102&lt;9000),"Reboques",IF(AND(ISNUMBER(C3102),C3102&gt;0,C3102&lt;1000),"Veic. Leves","")))))))))))))))))))))</f>
        <v>Tratores</v>
      </c>
      <c r="C3102" s="113">
        <v>2064</v>
      </c>
      <c r="D3102" s="2">
        <v>92470</v>
      </c>
      <c r="E3102" s="3" t="s">
        <v>20629</v>
      </c>
      <c r="F3102" s="101" t="str">
        <f>IF(ISBLANK(K3102), "Apenas Solicitação", "Tem OC")</f>
        <v>Tem OC</v>
      </c>
      <c r="G3102" s="2">
        <v>1</v>
      </c>
      <c r="H3102" s="102">
        <f>G3102-I3102</f>
        <v>1</v>
      </c>
      <c r="I3102" s="103"/>
      <c r="J3102" s="4">
        <v>45821</v>
      </c>
      <c r="K3102" s="180">
        <v>45842</v>
      </c>
      <c r="L3102" s="3" t="s">
        <v>20166</v>
      </c>
      <c r="M3102" s="104" t="str">
        <f ca="1">IF(OR(N3102="", N3102=0), "", IF(N3102&gt;TODAY(), "No prazo", "Atrasado"))</f>
        <v>Atrasado</v>
      </c>
      <c r="N3102" s="104">
        <f>IFERROR(K3102 + VALUE(LEFT(L3102, FIND(" ", L3102) - 1)), "")</f>
        <v>45846</v>
      </c>
      <c r="O3102" s="105">
        <f>IF(_xlfn.DAYS(K3102,J3102)&lt;0, "Aguardando OC", _xlfn.DAYS(K3102,J3102))</f>
        <v>21</v>
      </c>
      <c r="P3102" s="14">
        <v>407233</v>
      </c>
      <c r="Q3102" s="12"/>
      <c r="R3102" s="14">
        <v>170490</v>
      </c>
      <c r="S3102" s="2">
        <v>221</v>
      </c>
      <c r="T3102" s="65" t="s">
        <v>1029</v>
      </c>
      <c r="U3102" s="21">
        <v>91.98</v>
      </c>
      <c r="V3102" s="2">
        <v>3465</v>
      </c>
      <c r="W3102" s="105" t="str">
        <f>IFERROR(VLOOKUP(V3102, Fornecedores!A:C, 3, FALSE), "")</f>
        <v>MAQNELSON AGRICOLA L</v>
      </c>
      <c r="X3102" s="105" t="str">
        <f>IFERROR(VLOOKUP(V3102, Fornecedores!A:E, 5, FALSE), "")</f>
        <v>Itumbiara</v>
      </c>
      <c r="Y3102" s="105" t="str">
        <f>IFERROR(VLOOKUP(V3102, Fornecedores!A:F, 6, FALSE), "")</f>
        <v>GO</v>
      </c>
      <c r="Z3102" s="101" t="str">
        <f>IF(H3102=0, "Pedido entregue!", "Pendente")</f>
        <v>Pendente</v>
      </c>
      <c r="AB3102" s="132" t="str">
        <f>IF(Z3102="Pedido Entregue!", IF(AA3102=1, "Retirado do Almoxarifado", IF(AA3102=2, "Material devolvido", "Aguardando retirada")), IF(Z3102="Pendente", "Entrega pendente", ""))</f>
        <v>Entrega pendente</v>
      </c>
      <c r="AC3102" s="18">
        <v>1</v>
      </c>
      <c r="AD3102" s="18">
        <f>AC3102/SUMIF($P:$P,P3102,$AC:$AC)</f>
        <v>1</v>
      </c>
      <c r="AE3102" s="18">
        <f>IF(R3102=0,0,AC3102/SUMIF($R:$R,R3102,$AC:$AC))</f>
        <v>1.5625E-2</v>
      </c>
      <c r="AF3102" s="18">
        <f>IF(R3102=0,1,0)</f>
        <v>0</v>
      </c>
      <c r="AH3102" t="str">
        <f>TEXT(J3102,"MMMM")</f>
        <v>junho</v>
      </c>
    </row>
    <row r="3103" spans="1:34" ht="12.75" customHeight="1" x14ac:dyDescent="0.25">
      <c r="A3103" s="90" t="str">
        <f>IF(C3103="Oficina Diversos","Oficina Geral",
IF(ISNUMBER(FIND("Estoque - Colhedoras",C3103)),"Colhedoras",IF(ISNUMBER(FIND("Caldeiraria",C3103)),"Caldeiraria",IF(ISNUMBER(FIND("Borracharia",C3103)),"Borracharia",IF(ISNUMBER(FIND("Lubrificação",C3103)),"Lubrificação",
IF(ISNUMBER(FIND("Estoque - Carregadeiras",C3103)),"Carregadeiras",IF(ISNUMBER(FIND("Estoque - Veic. Leves",C3103)),"Veic. Leves",
IF(ISNUMBER(FIND("Estoque - Caminhões",C3103)),"Caminhões",IF(ISNUMBER(FIND("Estoque - Transbordos",C3103)),"Transbordos",
IF(ISNUMBER(FIND("Estoque - Tratores",C3103)),"Tratores",
IF(ISNUMBER(FIND("Estoque - Máquinas pesadas",C3103)),"Máquinas pesadas",
IF(ISNUMBER(FIND("Estoque - Reboques",C3103)),"Reboques",
IF(C3103="Estoque","Estoque",
IF(AND(ISNUMBER(C3103),C3103&gt;1000,C3103&lt;2000),"Caminhões",
IF(AND(ISNUMBER(C3103),C3103&gt;2000,C3103&lt;3000),"Tratores",
IF(AND(ISNUMBER(C3103),C3103&gt;3000,C3103&lt;4000),"Carregadeiras",
IF(AND(ISNUMBER(C3103),C3103&gt;4000,C3103&lt;5000),"Máquinas pesadas",
IF(AND(ISNUMBER(C3103),C3103&gt;5000,C3103&lt;6000),"Colhedoras",
IF(AND(ISNUMBER(C3103),C3103&gt;7000,C3103&lt;8000),"Irrigação",
IF(AND(ISNUMBER(C3103),C3103&gt;8000,C3103&lt;9000),"Reboques",IF(AND(ISNUMBER(C3103),C3103&gt;0,C3103&lt;1000),"Veic. Leves","")))))))))))))))))))))</f>
        <v>Tratores</v>
      </c>
      <c r="C3103" s="113">
        <v>2064</v>
      </c>
      <c r="D3103" s="2">
        <v>92471</v>
      </c>
      <c r="E3103" s="3" t="s">
        <v>20630</v>
      </c>
      <c r="F3103" s="101" t="str">
        <f>IF(ISBLANK(K3103), "Apenas Solicitação", "Tem OC")</f>
        <v>Tem OC</v>
      </c>
      <c r="G3103" s="2">
        <v>1</v>
      </c>
      <c r="H3103" s="102">
        <f>G3103-I3103</f>
        <v>1</v>
      </c>
      <c r="I3103" s="103"/>
      <c r="J3103" s="4">
        <v>45821</v>
      </c>
      <c r="K3103" s="180">
        <v>45842</v>
      </c>
      <c r="L3103" s="3" t="s">
        <v>20166</v>
      </c>
      <c r="M3103" s="104" t="str">
        <f ca="1">IF(OR(N3103="", N3103=0), "", IF(N3103&gt;TODAY(), "No prazo", "Atrasado"))</f>
        <v>Atrasado</v>
      </c>
      <c r="N3103" s="104">
        <f>IFERROR(K3103 + VALUE(LEFT(L3103, FIND(" ", L3103) - 1)), "")</f>
        <v>45846</v>
      </c>
      <c r="O3103" s="105">
        <f>IF(_xlfn.DAYS(K3103,J3103)&lt;0, "Aguardando OC", _xlfn.DAYS(K3103,J3103))</f>
        <v>21</v>
      </c>
      <c r="P3103" s="14">
        <v>407234</v>
      </c>
      <c r="Q3103" s="12"/>
      <c r="R3103" s="14">
        <v>170490</v>
      </c>
      <c r="S3103" s="2">
        <v>221</v>
      </c>
      <c r="T3103" s="65" t="s">
        <v>1029</v>
      </c>
      <c r="U3103" s="21">
        <v>386.51</v>
      </c>
      <c r="V3103" s="2">
        <v>3465</v>
      </c>
      <c r="W3103" s="105" t="str">
        <f>IFERROR(VLOOKUP(V3103, Fornecedores!A:C, 3, FALSE), "")</f>
        <v>MAQNELSON AGRICOLA L</v>
      </c>
      <c r="X3103" s="105" t="str">
        <f>IFERROR(VLOOKUP(V3103, Fornecedores!A:E, 5, FALSE), "")</f>
        <v>Itumbiara</v>
      </c>
      <c r="Y3103" s="105" t="str">
        <f>IFERROR(VLOOKUP(V3103, Fornecedores!A:F, 6, FALSE), "")</f>
        <v>GO</v>
      </c>
      <c r="Z3103" s="101" t="str">
        <f>IF(H3103=0, "Pedido entregue!", "Pendente")</f>
        <v>Pendente</v>
      </c>
      <c r="AB3103" s="132" t="str">
        <f>IF(Z3103="Pedido Entregue!", IF(AA3103=1, "Retirado do Almoxarifado", IF(AA3103=2, "Material devolvido", "Aguardando retirada")), IF(Z3103="Pendente", "Entrega pendente", ""))</f>
        <v>Entrega pendente</v>
      </c>
      <c r="AC3103" s="18">
        <v>1</v>
      </c>
      <c r="AD3103" s="18">
        <f>AC3103/SUMIF($P:$P,P3103,$AC:$AC)</f>
        <v>1</v>
      </c>
      <c r="AE3103" s="18">
        <f>IF(R3103=0,0,AC3103/SUMIF($R:$R,R3103,$AC:$AC))</f>
        <v>1.5625E-2</v>
      </c>
      <c r="AF3103" s="18">
        <f>IF(R3103=0,1,0)</f>
        <v>0</v>
      </c>
      <c r="AH3103" t="str">
        <f>TEXT(J3103,"MMMM")</f>
        <v>junho</v>
      </c>
    </row>
    <row r="3104" spans="1:34" ht="12.75" customHeight="1" x14ac:dyDescent="0.25">
      <c r="A3104" s="90" t="str">
        <f>IF(C3104="Oficina Diversos","Oficina Geral",
IF(ISNUMBER(FIND("Estoque - Colhedoras",C3104)),"Colhedoras",IF(ISNUMBER(FIND("Caldeiraria",C3104)),"Caldeiraria",IF(ISNUMBER(FIND("Borracharia",C3104)),"Borracharia",IF(ISNUMBER(FIND("Lubrificação",C3104)),"Lubrificação",
IF(ISNUMBER(FIND("Estoque - Carregadeiras",C3104)),"Carregadeiras",IF(ISNUMBER(FIND("Estoque - Veic. Leves",C3104)),"Veic. Leves",
IF(ISNUMBER(FIND("Estoque - Caminhões",C3104)),"Caminhões",IF(ISNUMBER(FIND("Estoque - Transbordos",C3104)),"Transbordos",
IF(ISNUMBER(FIND("Estoque - Tratores",C3104)),"Tratores",
IF(ISNUMBER(FIND("Estoque - Máquinas pesadas",C3104)),"Máquinas pesadas",
IF(ISNUMBER(FIND("Estoque - Reboques",C3104)),"Reboques",
IF(C3104="Estoque","Estoque",
IF(AND(ISNUMBER(C3104),C3104&gt;1000,C3104&lt;2000),"Caminhões",
IF(AND(ISNUMBER(C3104),C3104&gt;2000,C3104&lt;3000),"Tratores",
IF(AND(ISNUMBER(C3104),C3104&gt;3000,C3104&lt;4000),"Carregadeiras",
IF(AND(ISNUMBER(C3104),C3104&gt;4000,C3104&lt;5000),"Máquinas pesadas",
IF(AND(ISNUMBER(C3104),C3104&gt;5000,C3104&lt;6000),"Colhedoras",
IF(AND(ISNUMBER(C3104),C3104&gt;7000,C3104&lt;8000),"Irrigação",
IF(AND(ISNUMBER(C3104),C3104&gt;8000,C3104&lt;9000),"Reboques",IF(AND(ISNUMBER(C3104),C3104&gt;0,C3104&lt;1000),"Veic. Leves","")))))))))))))))))))))</f>
        <v>Tratores</v>
      </c>
      <c r="C3104" s="171" t="s">
        <v>20063</v>
      </c>
      <c r="D3104" s="170">
        <v>92471</v>
      </c>
      <c r="E3104" s="173" t="s">
        <v>20630</v>
      </c>
      <c r="F3104" s="101" t="str">
        <f>IF(ISBLANK(K3104), "Apenas Solicitação", "Tem OC")</f>
        <v>Apenas Solicitação</v>
      </c>
      <c r="G3104" s="170">
        <v>1</v>
      </c>
      <c r="H3104" s="102">
        <f>G3104-I3104</f>
        <v>1</v>
      </c>
      <c r="I3104" s="103"/>
      <c r="J3104" s="174">
        <v>45855</v>
      </c>
      <c r="K3104" s="173"/>
      <c r="L3104" s="173"/>
      <c r="M3104" s="104" t="str">
        <f ca="1">IF(OR(N3104="", N3104=0), "", IF(N3104&gt;TODAY(), "No prazo", "Atrasado"))</f>
        <v/>
      </c>
      <c r="N3104" s="104" t="str">
        <f>IFERROR(K3104 + VALUE(LEFT(L3104, FIND(" ", L3104) - 1)), "")</f>
        <v/>
      </c>
      <c r="O3104" s="105" t="str">
        <f>IF(_xlfn.DAYS(K3104,J3104)&lt;0, "Aguardando OC", _xlfn.DAYS(K3104,J3104))</f>
        <v>Aguardando OC</v>
      </c>
      <c r="P3104" s="170">
        <v>412168</v>
      </c>
      <c r="Q3104" s="12"/>
      <c r="R3104" s="170">
        <v>0</v>
      </c>
      <c r="S3104" s="2">
        <v>221</v>
      </c>
      <c r="T3104" s="65" t="s">
        <v>1029</v>
      </c>
      <c r="U3104" s="170">
        <v>0</v>
      </c>
      <c r="V3104" s="170"/>
      <c r="W3104" s="105" t="str">
        <f>IFERROR(VLOOKUP(V3104, Fornecedores!A:C, 3, FALSE), "")</f>
        <v/>
      </c>
      <c r="X3104" s="105" t="str">
        <f>IFERROR(VLOOKUP(V3104, Fornecedores!A:E, 5, FALSE), "")</f>
        <v/>
      </c>
      <c r="Y3104" s="105" t="str">
        <f>IFERROR(VLOOKUP(V3104, Fornecedores!A:F, 6, FALSE), "")</f>
        <v/>
      </c>
      <c r="Z3104" s="101" t="str">
        <f>IF(H3104=0, "Pedido entregue!", "Pendente")</f>
        <v>Pendente</v>
      </c>
      <c r="AB3104" s="132" t="str">
        <f>IF(Z3104="Pedido Entregue!", IF(AA3104=1, "Retirado do Almoxarifado", IF(AA3104=2, "Material devolvido", "Aguardando retirada")), IF(Z3104="Pendente", "Entrega pendente", ""))</f>
        <v>Entrega pendente</v>
      </c>
      <c r="AC3104" s="18">
        <v>1</v>
      </c>
      <c r="AD3104" s="18">
        <f>AC3104/SUMIF($P:$P,P3104,$AC:$AC)</f>
        <v>1</v>
      </c>
      <c r="AE3104" s="18">
        <f>IF(R3104=0,0,AC3104/SUMIF($R:$R,R3104,$AC:$AC))</f>
        <v>0</v>
      </c>
      <c r="AF3104" s="18">
        <f>IF(R3104=0,1,0)</f>
        <v>1</v>
      </c>
      <c r="AH3104" t="str">
        <f>TEXT(J3104,"MMMM")</f>
        <v>julho</v>
      </c>
    </row>
    <row r="3105" spans="1:34" ht="12.75" customHeight="1" x14ac:dyDescent="0.25">
      <c r="A3105" s="90" t="str">
        <f>IF(C3105="Oficina Diversos","Oficina Geral",
IF(ISNUMBER(FIND("Estoque - Colhedoras",C3105)),"Colhedoras",IF(ISNUMBER(FIND("Caldeiraria",C3105)),"Caldeiraria",IF(ISNUMBER(FIND("Borracharia",C3105)),"Borracharia",IF(ISNUMBER(FIND("Lubrificação",C3105)),"Lubrificação",
IF(ISNUMBER(FIND("Estoque - Carregadeiras",C3105)),"Carregadeiras",IF(ISNUMBER(FIND("Estoque - Veic. Leves",C3105)),"Veic. Leves",
IF(ISNUMBER(FIND("Estoque - Caminhões",C3105)),"Caminhões",IF(ISNUMBER(FIND("Estoque - Transbordos",C3105)),"Transbordos",
IF(ISNUMBER(FIND("Estoque - Tratores",C3105)),"Tratores",
IF(ISNUMBER(FIND("Estoque - Máquinas pesadas",C3105)),"Máquinas pesadas",
IF(ISNUMBER(FIND("Estoque - Reboques",C3105)),"Reboques",
IF(C3105="Estoque","Estoque",
IF(AND(ISNUMBER(C3105),C3105&gt;1000,C3105&lt;2000),"Caminhões",
IF(AND(ISNUMBER(C3105),C3105&gt;2000,C3105&lt;3000),"Tratores",
IF(AND(ISNUMBER(C3105),C3105&gt;3000,C3105&lt;4000),"Carregadeiras",
IF(AND(ISNUMBER(C3105),C3105&gt;4000,C3105&lt;5000),"Máquinas pesadas",
IF(AND(ISNUMBER(C3105),C3105&gt;5000,C3105&lt;6000),"Colhedoras",
IF(AND(ISNUMBER(C3105),C3105&gt;7000,C3105&lt;8000),"Irrigação",
IF(AND(ISNUMBER(C3105),C3105&gt;8000,C3105&lt;9000),"Reboques",IF(AND(ISNUMBER(C3105),C3105&gt;0,C3105&lt;1000),"Veic. Leves","")))))))))))))))))))))</f>
        <v>Tratores</v>
      </c>
      <c r="C3105" s="113">
        <v>2064</v>
      </c>
      <c r="D3105" s="2">
        <v>92472</v>
      </c>
      <c r="E3105" s="3" t="s">
        <v>20631</v>
      </c>
      <c r="F3105" s="101" t="str">
        <f>IF(ISBLANK(K3105), "Apenas Solicitação", "Tem OC")</f>
        <v>Tem OC</v>
      </c>
      <c r="G3105" s="2">
        <v>1</v>
      </c>
      <c r="H3105" s="102">
        <f>G3105-I3105</f>
        <v>1</v>
      </c>
      <c r="I3105" s="103"/>
      <c r="J3105" s="4">
        <v>45821</v>
      </c>
      <c r="K3105" s="180">
        <v>45842</v>
      </c>
      <c r="L3105" s="3" t="s">
        <v>20166</v>
      </c>
      <c r="M3105" s="104" t="str">
        <f ca="1">IF(OR(N3105="", N3105=0), "", IF(N3105&gt;TODAY(), "No prazo", "Atrasado"))</f>
        <v>Atrasado</v>
      </c>
      <c r="N3105" s="104">
        <f>IFERROR(K3105 + VALUE(LEFT(L3105, FIND(" ", L3105) - 1)), "")</f>
        <v>45846</v>
      </c>
      <c r="O3105" s="105">
        <f>IF(_xlfn.DAYS(K3105,J3105)&lt;0, "Aguardando OC", _xlfn.DAYS(K3105,J3105))</f>
        <v>21</v>
      </c>
      <c r="P3105" s="14">
        <v>407235</v>
      </c>
      <c r="Q3105" s="12"/>
      <c r="R3105" s="14">
        <v>170490</v>
      </c>
      <c r="S3105" s="2">
        <v>221</v>
      </c>
      <c r="T3105" s="65" t="s">
        <v>1029</v>
      </c>
      <c r="U3105" s="21">
        <v>396.16</v>
      </c>
      <c r="V3105" s="2">
        <v>3465</v>
      </c>
      <c r="W3105" s="105" t="str">
        <f>IFERROR(VLOOKUP(V3105, Fornecedores!A:C, 3, FALSE), "")</f>
        <v>MAQNELSON AGRICOLA L</v>
      </c>
      <c r="X3105" s="105" t="str">
        <f>IFERROR(VLOOKUP(V3105, Fornecedores!A:E, 5, FALSE), "")</f>
        <v>Itumbiara</v>
      </c>
      <c r="Y3105" s="105" t="str">
        <f>IFERROR(VLOOKUP(V3105, Fornecedores!A:F, 6, FALSE), "")</f>
        <v>GO</v>
      </c>
      <c r="Z3105" s="101" t="str">
        <f>IF(H3105=0, "Pedido entregue!", "Pendente")</f>
        <v>Pendente</v>
      </c>
      <c r="AB3105" s="132" t="str">
        <f>IF(Z3105="Pedido Entregue!", IF(AA3105=1, "Retirado do Almoxarifado", IF(AA3105=2, "Material devolvido", "Aguardando retirada")), IF(Z3105="Pendente", "Entrega pendente", ""))</f>
        <v>Entrega pendente</v>
      </c>
      <c r="AC3105" s="18">
        <v>1</v>
      </c>
      <c r="AD3105" s="18">
        <f>AC3105/SUMIF($P:$P,P3105,$AC:$AC)</f>
        <v>1</v>
      </c>
      <c r="AE3105" s="18">
        <f>IF(R3105=0,0,AC3105/SUMIF($R:$R,R3105,$AC:$AC))</f>
        <v>1.5625E-2</v>
      </c>
      <c r="AF3105" s="18">
        <f>IF(R3105=0,1,0)</f>
        <v>0</v>
      </c>
      <c r="AH3105" t="str">
        <f>TEXT(J3105,"MMMM")</f>
        <v>junho</v>
      </c>
    </row>
    <row r="3106" spans="1:34" ht="12.75" customHeight="1" x14ac:dyDescent="0.25">
      <c r="A3106" s="90" t="str">
        <f>IF(C3106="Oficina Diversos","Oficina Geral",
IF(ISNUMBER(FIND("Estoque - Colhedoras",C3106)),"Colhedoras",IF(ISNUMBER(FIND("Caldeiraria",C3106)),"Caldeiraria",IF(ISNUMBER(FIND("Borracharia",C3106)),"Borracharia",IF(ISNUMBER(FIND("Lubrificação",C3106)),"Lubrificação",
IF(ISNUMBER(FIND("Estoque - Carregadeiras",C3106)),"Carregadeiras",IF(ISNUMBER(FIND("Estoque - Veic. Leves",C3106)),"Veic. Leves",
IF(ISNUMBER(FIND("Estoque - Caminhões",C3106)),"Caminhões",IF(ISNUMBER(FIND("Estoque - Transbordos",C3106)),"Transbordos",
IF(ISNUMBER(FIND("Estoque - Tratores",C3106)),"Tratores",
IF(ISNUMBER(FIND("Estoque - Máquinas pesadas",C3106)),"Máquinas pesadas",
IF(ISNUMBER(FIND("Estoque - Reboques",C3106)),"Reboques",
IF(C3106="Estoque","Estoque",
IF(AND(ISNUMBER(C3106),C3106&gt;1000,C3106&lt;2000),"Caminhões",
IF(AND(ISNUMBER(C3106),C3106&gt;2000,C3106&lt;3000),"Tratores",
IF(AND(ISNUMBER(C3106),C3106&gt;3000,C3106&lt;4000),"Carregadeiras",
IF(AND(ISNUMBER(C3106),C3106&gt;4000,C3106&lt;5000),"Máquinas pesadas",
IF(AND(ISNUMBER(C3106),C3106&gt;5000,C3106&lt;6000),"Colhedoras",
IF(AND(ISNUMBER(C3106),C3106&gt;7000,C3106&lt;8000),"Irrigação",
IF(AND(ISNUMBER(C3106),C3106&gt;8000,C3106&lt;9000),"Reboques",IF(AND(ISNUMBER(C3106),C3106&gt;0,C3106&lt;1000),"Veic. Leves","")))))))))))))))))))))</f>
        <v>Tratores</v>
      </c>
      <c r="C3106" s="171" t="s">
        <v>20063</v>
      </c>
      <c r="D3106" s="170">
        <v>92472</v>
      </c>
      <c r="E3106" s="173" t="s">
        <v>20631</v>
      </c>
      <c r="F3106" s="101" t="str">
        <f>IF(ISBLANK(K3106), "Apenas Solicitação", "Tem OC")</f>
        <v>Apenas Solicitação</v>
      </c>
      <c r="G3106" s="170">
        <v>1</v>
      </c>
      <c r="H3106" s="102">
        <f>G3106-I3106</f>
        <v>1</v>
      </c>
      <c r="I3106" s="103"/>
      <c r="J3106" s="174">
        <v>45855</v>
      </c>
      <c r="K3106" s="173"/>
      <c r="L3106" s="173"/>
      <c r="M3106" s="104" t="str">
        <f ca="1">IF(OR(N3106="", N3106=0), "", IF(N3106&gt;TODAY(), "No prazo", "Atrasado"))</f>
        <v/>
      </c>
      <c r="N3106" s="104" t="str">
        <f>IFERROR(K3106 + VALUE(LEFT(L3106, FIND(" ", L3106) - 1)), "")</f>
        <v/>
      </c>
      <c r="O3106" s="105" t="str">
        <f>IF(_xlfn.DAYS(K3106,J3106)&lt;0, "Aguardando OC", _xlfn.DAYS(K3106,J3106))</f>
        <v>Aguardando OC</v>
      </c>
      <c r="P3106" s="170">
        <v>412167</v>
      </c>
      <c r="Q3106" s="12"/>
      <c r="R3106" s="170">
        <v>0</v>
      </c>
      <c r="S3106" s="2">
        <v>221</v>
      </c>
      <c r="T3106" s="65" t="s">
        <v>1029</v>
      </c>
      <c r="U3106" s="170">
        <v>0</v>
      </c>
      <c r="V3106" s="170"/>
      <c r="W3106" s="105" t="str">
        <f>IFERROR(VLOOKUP(V3106, Fornecedores!A:C, 3, FALSE), "")</f>
        <v/>
      </c>
      <c r="X3106" s="105" t="str">
        <f>IFERROR(VLOOKUP(V3106, Fornecedores!A:E, 5, FALSE), "")</f>
        <v/>
      </c>
      <c r="Y3106" s="105" t="str">
        <f>IFERROR(VLOOKUP(V3106, Fornecedores!A:F, 6, FALSE), "")</f>
        <v/>
      </c>
      <c r="Z3106" s="101" t="str">
        <f>IF(H3106=0, "Pedido entregue!", "Pendente")</f>
        <v>Pendente</v>
      </c>
      <c r="AB3106" s="132" t="str">
        <f>IF(Z3106="Pedido Entregue!", IF(AA3106=1, "Retirado do Almoxarifado", IF(AA3106=2, "Material devolvido", "Aguardando retirada")), IF(Z3106="Pendente", "Entrega pendente", ""))</f>
        <v>Entrega pendente</v>
      </c>
      <c r="AC3106" s="18">
        <v>1</v>
      </c>
      <c r="AD3106" s="18">
        <f>AC3106/SUMIF($P:$P,P3106,$AC:$AC)</f>
        <v>1</v>
      </c>
      <c r="AE3106" s="18">
        <f>IF(R3106=0,0,AC3106/SUMIF($R:$R,R3106,$AC:$AC))</f>
        <v>0</v>
      </c>
      <c r="AF3106" s="18">
        <f>IF(R3106=0,1,0)</f>
        <v>1</v>
      </c>
      <c r="AH3106" t="str">
        <f>TEXT(J3106,"MMMM")</f>
        <v>julho</v>
      </c>
    </row>
    <row r="3107" spans="1:34" ht="12.75" customHeight="1" x14ac:dyDescent="0.25">
      <c r="A3107" s="90" t="str">
        <f>IF(C3107="Oficina Diversos","Oficina Geral",
IF(ISNUMBER(FIND("Estoque - Colhedoras",C3107)),"Colhedoras",IF(ISNUMBER(FIND("Caldeiraria",C3107)),"Caldeiraria",IF(ISNUMBER(FIND("Borracharia",C3107)),"Borracharia",IF(ISNUMBER(FIND("Lubrificação",C3107)),"Lubrificação",
IF(ISNUMBER(FIND("Estoque - Carregadeiras",C3107)),"Carregadeiras",IF(ISNUMBER(FIND("Estoque - Veic. Leves",C3107)),"Veic. Leves",
IF(ISNUMBER(FIND("Estoque - Caminhões",C3107)),"Caminhões",IF(ISNUMBER(FIND("Estoque - Transbordos",C3107)),"Transbordos",
IF(ISNUMBER(FIND("Estoque - Tratores",C3107)),"Tratores",
IF(ISNUMBER(FIND("Estoque - Máquinas pesadas",C3107)),"Máquinas pesadas",
IF(ISNUMBER(FIND("Estoque - Reboques",C3107)),"Reboques",
IF(C3107="Estoque","Estoque",
IF(AND(ISNUMBER(C3107),C3107&gt;1000,C3107&lt;2000),"Caminhões",
IF(AND(ISNUMBER(C3107),C3107&gt;2000,C3107&lt;3000),"Tratores",
IF(AND(ISNUMBER(C3107),C3107&gt;3000,C3107&lt;4000),"Carregadeiras",
IF(AND(ISNUMBER(C3107),C3107&gt;4000,C3107&lt;5000),"Máquinas pesadas",
IF(AND(ISNUMBER(C3107),C3107&gt;5000,C3107&lt;6000),"Colhedoras",
IF(AND(ISNUMBER(C3107),C3107&gt;7000,C3107&lt;8000),"Irrigação",
IF(AND(ISNUMBER(C3107),C3107&gt;8000,C3107&lt;9000),"Reboques",IF(AND(ISNUMBER(C3107),C3107&gt;0,C3107&lt;1000),"Veic. Leves","")))))))))))))))))))))</f>
        <v>Tratores</v>
      </c>
      <c r="C3107" s="113">
        <v>2064</v>
      </c>
      <c r="D3107" s="2">
        <v>92473</v>
      </c>
      <c r="E3107" s="3" t="s">
        <v>20632</v>
      </c>
      <c r="F3107" s="101" t="str">
        <f>IF(ISBLANK(K3107), "Apenas Solicitação", "Tem OC")</f>
        <v>Tem OC</v>
      </c>
      <c r="G3107" s="2">
        <v>2</v>
      </c>
      <c r="H3107" s="102">
        <f>G3107-I3107</f>
        <v>2</v>
      </c>
      <c r="I3107" s="103"/>
      <c r="J3107" s="4">
        <v>45821</v>
      </c>
      <c r="K3107" s="180">
        <v>45842</v>
      </c>
      <c r="L3107" s="3" t="s">
        <v>20166</v>
      </c>
      <c r="M3107" s="104" t="str">
        <f ca="1">IF(OR(N3107="", N3107=0), "", IF(N3107&gt;TODAY(), "No prazo", "Atrasado"))</f>
        <v>Atrasado</v>
      </c>
      <c r="N3107" s="104">
        <f>IFERROR(K3107 + VALUE(LEFT(L3107, FIND(" ", L3107) - 1)), "")</f>
        <v>45846</v>
      </c>
      <c r="O3107" s="105">
        <f>IF(_xlfn.DAYS(K3107,J3107)&lt;0, "Aguardando OC", _xlfn.DAYS(K3107,J3107))</f>
        <v>21</v>
      </c>
      <c r="P3107" s="14">
        <v>407236</v>
      </c>
      <c r="Q3107" s="12"/>
      <c r="R3107" s="14">
        <v>170490</v>
      </c>
      <c r="S3107" s="2">
        <v>221</v>
      </c>
      <c r="T3107" s="65" t="s">
        <v>1029</v>
      </c>
      <c r="U3107" s="21">
        <v>189.74</v>
      </c>
      <c r="V3107" s="2">
        <v>3465</v>
      </c>
      <c r="W3107" s="105" t="str">
        <f>IFERROR(VLOOKUP(V3107, Fornecedores!A:C, 3, FALSE), "")</f>
        <v>MAQNELSON AGRICOLA L</v>
      </c>
      <c r="X3107" s="105" t="str">
        <f>IFERROR(VLOOKUP(V3107, Fornecedores!A:E, 5, FALSE), "")</f>
        <v>Itumbiara</v>
      </c>
      <c r="Y3107" s="105" t="str">
        <f>IFERROR(VLOOKUP(V3107, Fornecedores!A:F, 6, FALSE), "")</f>
        <v>GO</v>
      </c>
      <c r="Z3107" s="101" t="str">
        <f>IF(H3107=0, "Pedido entregue!", "Pendente")</f>
        <v>Pendente</v>
      </c>
      <c r="AB3107" s="132" t="str">
        <f>IF(Z3107="Pedido Entregue!", IF(AA3107=1, "Retirado do Almoxarifado", IF(AA3107=2, "Material devolvido", "Aguardando retirada")), IF(Z3107="Pendente", "Entrega pendente", ""))</f>
        <v>Entrega pendente</v>
      </c>
      <c r="AC3107" s="18">
        <v>1</v>
      </c>
      <c r="AD3107" s="18">
        <f>AC3107/SUMIF($P:$P,P3107,$AC:$AC)</f>
        <v>1</v>
      </c>
      <c r="AE3107" s="18">
        <f>IF(R3107=0,0,AC3107/SUMIF($R:$R,R3107,$AC:$AC))</f>
        <v>1.5625E-2</v>
      </c>
      <c r="AF3107" s="18">
        <f>IF(R3107=0,1,0)</f>
        <v>0</v>
      </c>
      <c r="AH3107" t="str">
        <f>TEXT(J3107,"MMMM")</f>
        <v>junho</v>
      </c>
    </row>
    <row r="3108" spans="1:34" ht="12.75" customHeight="1" x14ac:dyDescent="0.25">
      <c r="A3108" s="90" t="str">
        <f>IF(C3108="Oficina Diversos","Oficina Geral",
IF(ISNUMBER(FIND("Estoque - Colhedoras",C3108)),"Colhedoras",IF(ISNUMBER(FIND("Caldeiraria",C3108)),"Caldeiraria",IF(ISNUMBER(FIND("Borracharia",C3108)),"Borracharia",IF(ISNUMBER(FIND("Lubrificação",C3108)),"Lubrificação",
IF(ISNUMBER(FIND("Estoque - Carregadeiras",C3108)),"Carregadeiras",IF(ISNUMBER(FIND("Estoque - Veic. Leves",C3108)),"Veic. Leves",
IF(ISNUMBER(FIND("Estoque - Caminhões",C3108)),"Caminhões",IF(ISNUMBER(FIND("Estoque - Transbordos",C3108)),"Transbordos",
IF(ISNUMBER(FIND("Estoque - Tratores",C3108)),"Tratores",
IF(ISNUMBER(FIND("Estoque - Máquinas pesadas",C3108)),"Máquinas pesadas",
IF(ISNUMBER(FIND("Estoque - Reboques",C3108)),"Reboques",
IF(C3108="Estoque","Estoque",
IF(AND(ISNUMBER(C3108),C3108&gt;1000,C3108&lt;2000),"Caminhões",
IF(AND(ISNUMBER(C3108),C3108&gt;2000,C3108&lt;3000),"Tratores",
IF(AND(ISNUMBER(C3108),C3108&gt;3000,C3108&lt;4000),"Carregadeiras",
IF(AND(ISNUMBER(C3108),C3108&gt;4000,C3108&lt;5000),"Máquinas pesadas",
IF(AND(ISNUMBER(C3108),C3108&gt;5000,C3108&lt;6000),"Colhedoras",
IF(AND(ISNUMBER(C3108),C3108&gt;7000,C3108&lt;8000),"Irrigação",
IF(AND(ISNUMBER(C3108),C3108&gt;8000,C3108&lt;9000),"Reboques",IF(AND(ISNUMBER(C3108),C3108&gt;0,C3108&lt;1000),"Veic. Leves","")))))))))))))))))))))</f>
        <v>Tratores</v>
      </c>
      <c r="C3108" s="113">
        <v>2064</v>
      </c>
      <c r="D3108" s="2">
        <v>92474</v>
      </c>
      <c r="E3108" s="3" t="s">
        <v>20633</v>
      </c>
      <c r="F3108" s="101" t="str">
        <f>IF(ISBLANK(K3108), "Apenas Solicitação", "Tem OC")</f>
        <v>Tem OC</v>
      </c>
      <c r="G3108" s="2">
        <v>2</v>
      </c>
      <c r="H3108" s="102">
        <f>G3108-I3108</f>
        <v>2</v>
      </c>
      <c r="I3108" s="103"/>
      <c r="J3108" s="4">
        <v>45821</v>
      </c>
      <c r="K3108" s="180">
        <v>45842</v>
      </c>
      <c r="L3108" s="3" t="s">
        <v>20166</v>
      </c>
      <c r="M3108" s="104" t="str">
        <f ca="1">IF(OR(N3108="", N3108=0), "", IF(N3108&gt;TODAY(), "No prazo", "Atrasado"))</f>
        <v>Atrasado</v>
      </c>
      <c r="N3108" s="104">
        <f>IFERROR(K3108 + VALUE(LEFT(L3108, FIND(" ", L3108) - 1)), "")</f>
        <v>45846</v>
      </c>
      <c r="O3108" s="105">
        <f>IF(_xlfn.DAYS(K3108,J3108)&lt;0, "Aguardando OC", _xlfn.DAYS(K3108,J3108))</f>
        <v>21</v>
      </c>
      <c r="P3108" s="14">
        <v>407237</v>
      </c>
      <c r="Q3108" s="12"/>
      <c r="R3108" s="14">
        <v>170490</v>
      </c>
      <c r="S3108" s="2">
        <v>221</v>
      </c>
      <c r="T3108" s="65" t="s">
        <v>1029</v>
      </c>
      <c r="U3108" s="21">
        <v>518.17999999999995</v>
      </c>
      <c r="V3108" s="2">
        <v>3465</v>
      </c>
      <c r="W3108" s="105" t="str">
        <f>IFERROR(VLOOKUP(V3108, Fornecedores!A:C, 3, FALSE), "")</f>
        <v>MAQNELSON AGRICOLA L</v>
      </c>
      <c r="X3108" s="105" t="str">
        <f>IFERROR(VLOOKUP(V3108, Fornecedores!A:E, 5, FALSE), "")</f>
        <v>Itumbiara</v>
      </c>
      <c r="Y3108" s="105" t="str">
        <f>IFERROR(VLOOKUP(V3108, Fornecedores!A:F, 6, FALSE), "")</f>
        <v>GO</v>
      </c>
      <c r="Z3108" s="101" t="str">
        <f>IF(H3108=0, "Pedido entregue!", "Pendente")</f>
        <v>Pendente</v>
      </c>
      <c r="AB3108" s="132" t="str">
        <f>IF(Z3108="Pedido Entregue!", IF(AA3108=1, "Retirado do Almoxarifado", IF(AA3108=2, "Material devolvido", "Aguardando retirada")), IF(Z3108="Pendente", "Entrega pendente", ""))</f>
        <v>Entrega pendente</v>
      </c>
      <c r="AC3108" s="18">
        <v>1</v>
      </c>
      <c r="AD3108" s="18">
        <f>AC3108/SUMIF($P:$P,P3108,$AC:$AC)</f>
        <v>1</v>
      </c>
      <c r="AE3108" s="18">
        <f>IF(R3108=0,0,AC3108/SUMIF($R:$R,R3108,$AC:$AC))</f>
        <v>1.5625E-2</v>
      </c>
      <c r="AF3108" s="18">
        <f>IF(R3108=0,1,0)</f>
        <v>0</v>
      </c>
      <c r="AH3108" t="str">
        <f>TEXT(J3108,"MMMM")</f>
        <v>junho</v>
      </c>
    </row>
    <row r="3109" spans="1:34" ht="12.75" customHeight="1" x14ac:dyDescent="0.25">
      <c r="A3109" s="90" t="str">
        <f>IF(C3109="Oficina Diversos","Oficina Geral",
IF(ISNUMBER(FIND("Estoque - Colhedoras",C3109)),"Colhedoras",IF(ISNUMBER(FIND("Caldeiraria",C3109)),"Caldeiraria",IF(ISNUMBER(FIND("Borracharia",C3109)),"Borracharia",IF(ISNUMBER(FIND("Lubrificação",C3109)),"Lubrificação",
IF(ISNUMBER(FIND("Estoque - Carregadeiras",C3109)),"Carregadeiras",IF(ISNUMBER(FIND("Estoque - Veic. Leves",C3109)),"Veic. Leves",
IF(ISNUMBER(FIND("Estoque - Caminhões",C3109)),"Caminhões",IF(ISNUMBER(FIND("Estoque - Transbordos",C3109)),"Transbordos",
IF(ISNUMBER(FIND("Estoque - Tratores",C3109)),"Tratores",
IF(ISNUMBER(FIND("Estoque - Máquinas pesadas",C3109)),"Máquinas pesadas",
IF(ISNUMBER(FIND("Estoque - Reboques",C3109)),"Reboques",
IF(C3109="Estoque","Estoque",
IF(AND(ISNUMBER(C3109),C3109&gt;1000,C3109&lt;2000),"Caminhões",
IF(AND(ISNUMBER(C3109),C3109&gt;2000,C3109&lt;3000),"Tratores",
IF(AND(ISNUMBER(C3109),C3109&gt;3000,C3109&lt;4000),"Carregadeiras",
IF(AND(ISNUMBER(C3109),C3109&gt;4000,C3109&lt;5000),"Máquinas pesadas",
IF(AND(ISNUMBER(C3109),C3109&gt;5000,C3109&lt;6000),"Colhedoras",
IF(AND(ISNUMBER(C3109),C3109&gt;7000,C3109&lt;8000),"Irrigação",
IF(AND(ISNUMBER(C3109),C3109&gt;8000,C3109&lt;9000),"Reboques",IF(AND(ISNUMBER(C3109),C3109&gt;0,C3109&lt;1000),"Veic. Leves","")))))))))))))))))))))</f>
        <v>Tratores</v>
      </c>
      <c r="C3109" s="113">
        <v>2064</v>
      </c>
      <c r="D3109" s="2">
        <v>92475</v>
      </c>
      <c r="E3109" s="3" t="s">
        <v>20634</v>
      </c>
      <c r="F3109" s="101" t="str">
        <f>IF(ISBLANK(K3109), "Apenas Solicitação", "Tem OC")</f>
        <v>Tem OC</v>
      </c>
      <c r="G3109" s="2">
        <v>2</v>
      </c>
      <c r="H3109" s="102">
        <f>G3109-I3109</f>
        <v>2</v>
      </c>
      <c r="I3109" s="103"/>
      <c r="J3109" s="4">
        <v>45821</v>
      </c>
      <c r="K3109" s="180">
        <v>45842</v>
      </c>
      <c r="L3109" s="3" t="s">
        <v>20166</v>
      </c>
      <c r="M3109" s="104" t="str">
        <f ca="1">IF(OR(N3109="", N3109=0), "", IF(N3109&gt;TODAY(), "No prazo", "Atrasado"))</f>
        <v>Atrasado</v>
      </c>
      <c r="N3109" s="104">
        <f>IFERROR(K3109 + VALUE(LEFT(L3109, FIND(" ", L3109) - 1)), "")</f>
        <v>45846</v>
      </c>
      <c r="O3109" s="105">
        <f>IF(_xlfn.DAYS(K3109,J3109)&lt;0, "Aguardando OC", _xlfn.DAYS(K3109,J3109))</f>
        <v>21</v>
      </c>
      <c r="P3109" s="14">
        <v>407238</v>
      </c>
      <c r="Q3109" s="12"/>
      <c r="R3109" s="14">
        <v>170490</v>
      </c>
      <c r="S3109" s="2">
        <v>221</v>
      </c>
      <c r="T3109" s="65" t="s">
        <v>1029</v>
      </c>
      <c r="U3109" s="21">
        <v>1267.98</v>
      </c>
      <c r="V3109" s="2">
        <v>3465</v>
      </c>
      <c r="W3109" s="105" t="str">
        <f>IFERROR(VLOOKUP(V3109, Fornecedores!A:C, 3, FALSE), "")</f>
        <v>MAQNELSON AGRICOLA L</v>
      </c>
      <c r="X3109" s="105" t="str">
        <f>IFERROR(VLOOKUP(V3109, Fornecedores!A:E, 5, FALSE), "")</f>
        <v>Itumbiara</v>
      </c>
      <c r="Y3109" s="105" t="str">
        <f>IFERROR(VLOOKUP(V3109, Fornecedores!A:F, 6, FALSE), "")</f>
        <v>GO</v>
      </c>
      <c r="Z3109" s="101" t="str">
        <f>IF(H3109=0, "Pedido entregue!", "Pendente")</f>
        <v>Pendente</v>
      </c>
      <c r="AB3109" s="132" t="str">
        <f>IF(Z3109="Pedido Entregue!", IF(AA3109=1, "Retirado do Almoxarifado", IF(AA3109=2, "Material devolvido", "Aguardando retirada")), IF(Z3109="Pendente", "Entrega pendente", ""))</f>
        <v>Entrega pendente</v>
      </c>
      <c r="AC3109" s="18">
        <v>1</v>
      </c>
      <c r="AD3109" s="18">
        <f>AC3109/SUMIF($P:$P,P3109,$AC:$AC)</f>
        <v>1</v>
      </c>
      <c r="AE3109" s="18">
        <f>IF(R3109=0,0,AC3109/SUMIF($R:$R,R3109,$AC:$AC))</f>
        <v>1.5625E-2</v>
      </c>
      <c r="AF3109" s="18">
        <f>IF(R3109=0,1,0)</f>
        <v>0</v>
      </c>
      <c r="AH3109" t="str">
        <f>TEXT(J3109,"MMMM")</f>
        <v>junho</v>
      </c>
    </row>
    <row r="3110" spans="1:34" ht="12.75" customHeight="1" x14ac:dyDescent="0.25">
      <c r="A3110" s="90" t="str">
        <f>IF(C3110="Oficina Diversos","Oficina Geral",
IF(ISNUMBER(FIND("Estoque - Colhedoras",C3110)),"Colhedoras",IF(ISNUMBER(FIND("Caldeiraria",C3110)),"Caldeiraria",IF(ISNUMBER(FIND("Borracharia",C3110)),"Borracharia",IF(ISNUMBER(FIND("Lubrificação",C3110)),"Lubrificação",
IF(ISNUMBER(FIND("Estoque - Carregadeiras",C3110)),"Carregadeiras",IF(ISNUMBER(FIND("Estoque - Veic. Leves",C3110)),"Veic. Leves",
IF(ISNUMBER(FIND("Estoque - Caminhões",C3110)),"Caminhões",IF(ISNUMBER(FIND("Estoque - Transbordos",C3110)),"Transbordos",
IF(ISNUMBER(FIND("Estoque - Tratores",C3110)),"Tratores",
IF(ISNUMBER(FIND("Estoque - Máquinas pesadas",C3110)),"Máquinas pesadas",
IF(ISNUMBER(FIND("Estoque - Reboques",C3110)),"Reboques",
IF(C3110="Estoque","Estoque",
IF(AND(ISNUMBER(C3110),C3110&gt;1000,C3110&lt;2000),"Caminhões",
IF(AND(ISNUMBER(C3110),C3110&gt;2000,C3110&lt;3000),"Tratores",
IF(AND(ISNUMBER(C3110),C3110&gt;3000,C3110&lt;4000),"Carregadeiras",
IF(AND(ISNUMBER(C3110),C3110&gt;4000,C3110&lt;5000),"Máquinas pesadas",
IF(AND(ISNUMBER(C3110),C3110&gt;5000,C3110&lt;6000),"Colhedoras",
IF(AND(ISNUMBER(C3110),C3110&gt;7000,C3110&lt;8000),"Irrigação",
IF(AND(ISNUMBER(C3110),C3110&gt;8000,C3110&lt;9000),"Reboques",IF(AND(ISNUMBER(C3110),C3110&gt;0,C3110&lt;1000),"Veic. Leves","")))))))))))))))))))))</f>
        <v>Tratores</v>
      </c>
      <c r="C3110" s="113">
        <v>2064</v>
      </c>
      <c r="D3110" s="2">
        <v>92476</v>
      </c>
      <c r="E3110" s="3" t="s">
        <v>20635</v>
      </c>
      <c r="F3110" s="101" t="str">
        <f>IF(ISBLANK(K3110), "Apenas Solicitação", "Tem OC")</f>
        <v>Tem OC</v>
      </c>
      <c r="G3110" s="2">
        <v>2</v>
      </c>
      <c r="H3110" s="102">
        <f>G3110-I3110</f>
        <v>2</v>
      </c>
      <c r="I3110" s="103"/>
      <c r="J3110" s="4">
        <v>45821</v>
      </c>
      <c r="K3110" s="180">
        <v>45842</v>
      </c>
      <c r="L3110" s="3" t="s">
        <v>20166</v>
      </c>
      <c r="M3110" s="104" t="str">
        <f ca="1">IF(OR(N3110="", N3110=0), "", IF(N3110&gt;TODAY(), "No prazo", "Atrasado"))</f>
        <v>Atrasado</v>
      </c>
      <c r="N3110" s="104">
        <f>IFERROR(K3110 + VALUE(LEFT(L3110, FIND(" ", L3110) - 1)), "")</f>
        <v>45846</v>
      </c>
      <c r="O3110" s="105">
        <f>IF(_xlfn.DAYS(K3110,J3110)&lt;0, "Aguardando OC", _xlfn.DAYS(K3110,J3110))</f>
        <v>21</v>
      </c>
      <c r="P3110" s="14">
        <v>407239</v>
      </c>
      <c r="Q3110" s="12"/>
      <c r="R3110" s="14">
        <v>170490</v>
      </c>
      <c r="S3110" s="2">
        <v>221</v>
      </c>
      <c r="T3110" s="65" t="s">
        <v>1029</v>
      </c>
      <c r="U3110" s="21">
        <v>1338.34</v>
      </c>
      <c r="V3110" s="2">
        <v>3465</v>
      </c>
      <c r="W3110" s="105" t="str">
        <f>IFERROR(VLOOKUP(V3110, Fornecedores!A:C, 3, FALSE), "")</f>
        <v>MAQNELSON AGRICOLA L</v>
      </c>
      <c r="X3110" s="105" t="str">
        <f>IFERROR(VLOOKUP(V3110, Fornecedores!A:E, 5, FALSE), "")</f>
        <v>Itumbiara</v>
      </c>
      <c r="Y3110" s="105" t="str">
        <f>IFERROR(VLOOKUP(V3110, Fornecedores!A:F, 6, FALSE), "")</f>
        <v>GO</v>
      </c>
      <c r="Z3110" s="101" t="str">
        <f>IF(H3110=0, "Pedido entregue!", "Pendente")</f>
        <v>Pendente</v>
      </c>
      <c r="AB3110" s="132" t="str">
        <f>IF(Z3110="Pedido Entregue!", IF(AA3110=1, "Retirado do Almoxarifado", IF(AA3110=2, "Material devolvido", "Aguardando retirada")), IF(Z3110="Pendente", "Entrega pendente", ""))</f>
        <v>Entrega pendente</v>
      </c>
      <c r="AC3110" s="18">
        <v>1</v>
      </c>
      <c r="AD3110" s="18">
        <f>AC3110/SUMIF($P:$P,P3110,$AC:$AC)</f>
        <v>1</v>
      </c>
      <c r="AE3110" s="18">
        <f>IF(R3110=0,0,AC3110/SUMIF($R:$R,R3110,$AC:$AC))</f>
        <v>1.5625E-2</v>
      </c>
      <c r="AF3110" s="18">
        <f>IF(R3110=0,1,0)</f>
        <v>0</v>
      </c>
      <c r="AH3110" t="str">
        <f>TEXT(J3110,"MMMM")</f>
        <v>junho</v>
      </c>
    </row>
    <row r="3111" spans="1:34" ht="12.75" customHeight="1" x14ac:dyDescent="0.25">
      <c r="A3111" s="90" t="str">
        <f>IF(C3111="Oficina Diversos","Oficina Geral",
IF(ISNUMBER(FIND("Estoque - Colhedoras",C3111)),"Colhedoras",IF(ISNUMBER(FIND("Caldeiraria",C3111)),"Caldeiraria",IF(ISNUMBER(FIND("Borracharia",C3111)),"Borracharia",IF(ISNUMBER(FIND("Lubrificação",C3111)),"Lubrificação",
IF(ISNUMBER(FIND("Estoque - Carregadeiras",C3111)),"Carregadeiras",IF(ISNUMBER(FIND("Estoque - Veic. Leves",C3111)),"Veic. Leves",
IF(ISNUMBER(FIND("Estoque - Caminhões",C3111)),"Caminhões",IF(ISNUMBER(FIND("Estoque - Transbordos",C3111)),"Transbordos",
IF(ISNUMBER(FIND("Estoque - Tratores",C3111)),"Tratores",
IF(ISNUMBER(FIND("Estoque - Máquinas pesadas",C3111)),"Máquinas pesadas",
IF(ISNUMBER(FIND("Estoque - Reboques",C3111)),"Reboques",
IF(C3111="Estoque","Estoque",
IF(AND(ISNUMBER(C3111),C3111&gt;1000,C3111&lt;2000),"Caminhões",
IF(AND(ISNUMBER(C3111),C3111&gt;2000,C3111&lt;3000),"Tratores",
IF(AND(ISNUMBER(C3111),C3111&gt;3000,C3111&lt;4000),"Carregadeiras",
IF(AND(ISNUMBER(C3111),C3111&gt;4000,C3111&lt;5000),"Máquinas pesadas",
IF(AND(ISNUMBER(C3111),C3111&gt;5000,C3111&lt;6000),"Colhedoras",
IF(AND(ISNUMBER(C3111),C3111&gt;7000,C3111&lt;8000),"Irrigação",
IF(AND(ISNUMBER(C3111),C3111&gt;8000,C3111&lt;9000),"Reboques",IF(AND(ISNUMBER(C3111),C3111&gt;0,C3111&lt;1000),"Veic. Leves","")))))))))))))))))))))</f>
        <v>Tratores</v>
      </c>
      <c r="C3111" s="113">
        <v>2064</v>
      </c>
      <c r="D3111" s="2">
        <v>92477</v>
      </c>
      <c r="E3111" s="3" t="s">
        <v>20636</v>
      </c>
      <c r="F3111" s="101" t="str">
        <f>IF(ISBLANK(K3111), "Apenas Solicitação", "Tem OC")</f>
        <v>Tem OC</v>
      </c>
      <c r="G3111" s="2">
        <v>2</v>
      </c>
      <c r="H3111" s="102">
        <f>G3111-I3111</f>
        <v>2</v>
      </c>
      <c r="I3111" s="103"/>
      <c r="J3111" s="4">
        <v>45821</v>
      </c>
      <c r="K3111" s="180">
        <v>45842</v>
      </c>
      <c r="L3111" s="3" t="s">
        <v>20166</v>
      </c>
      <c r="M3111" s="104" t="str">
        <f ca="1">IF(OR(N3111="", N3111=0), "", IF(N3111&gt;TODAY(), "No prazo", "Atrasado"))</f>
        <v>Atrasado</v>
      </c>
      <c r="N3111" s="104">
        <f>IFERROR(K3111 + VALUE(LEFT(L3111, FIND(" ", L3111) - 1)), "")</f>
        <v>45846</v>
      </c>
      <c r="O3111" s="105">
        <f>IF(_xlfn.DAYS(K3111,J3111)&lt;0, "Aguardando OC", _xlfn.DAYS(K3111,J3111))</f>
        <v>21</v>
      </c>
      <c r="P3111" s="14">
        <v>407240</v>
      </c>
      <c r="Q3111" s="12"/>
      <c r="R3111" s="14">
        <v>170490</v>
      </c>
      <c r="S3111" s="2">
        <v>221</v>
      </c>
      <c r="T3111" s="65" t="s">
        <v>1029</v>
      </c>
      <c r="U3111" s="21">
        <v>473.26</v>
      </c>
      <c r="V3111" s="2">
        <v>3465</v>
      </c>
      <c r="W3111" s="105" t="str">
        <f>IFERROR(VLOOKUP(V3111, Fornecedores!A:C, 3, FALSE), "")</f>
        <v>MAQNELSON AGRICOLA L</v>
      </c>
      <c r="X3111" s="105" t="str">
        <f>IFERROR(VLOOKUP(V3111, Fornecedores!A:E, 5, FALSE), "")</f>
        <v>Itumbiara</v>
      </c>
      <c r="Y3111" s="105" t="str">
        <f>IFERROR(VLOOKUP(V3111, Fornecedores!A:F, 6, FALSE), "")</f>
        <v>GO</v>
      </c>
      <c r="Z3111" s="101" t="str">
        <f>IF(H3111=0, "Pedido entregue!", "Pendente")</f>
        <v>Pendente</v>
      </c>
      <c r="AB3111" s="132" t="str">
        <f>IF(Z3111="Pedido Entregue!", IF(AA3111=1, "Retirado do Almoxarifado", IF(AA3111=2, "Material devolvido", "Aguardando retirada")), IF(Z3111="Pendente", "Entrega pendente", ""))</f>
        <v>Entrega pendente</v>
      </c>
      <c r="AC3111" s="18">
        <v>1</v>
      </c>
      <c r="AD3111" s="18">
        <f>AC3111/SUMIF($P:$P,P3111,$AC:$AC)</f>
        <v>1</v>
      </c>
      <c r="AE3111" s="18">
        <f>IF(R3111=0,0,AC3111/SUMIF($R:$R,R3111,$AC:$AC))</f>
        <v>1.5625E-2</v>
      </c>
      <c r="AF3111" s="18">
        <f>IF(R3111=0,1,0)</f>
        <v>0</v>
      </c>
      <c r="AH3111" t="str">
        <f>TEXT(J3111,"MMMM")</f>
        <v>junho</v>
      </c>
    </row>
    <row r="3112" spans="1:34" ht="12.75" customHeight="1" x14ac:dyDescent="0.25">
      <c r="A3112" s="90" t="str">
        <f>IF(C3112="Oficina Diversos","Oficina Geral",
IF(ISNUMBER(FIND("Estoque - Colhedoras",C3112)),"Colhedoras",IF(ISNUMBER(FIND("Caldeiraria",C3112)),"Caldeiraria",IF(ISNUMBER(FIND("Borracharia",C3112)),"Borracharia",IF(ISNUMBER(FIND("Lubrificação",C3112)),"Lubrificação",
IF(ISNUMBER(FIND("Estoque - Carregadeiras",C3112)),"Carregadeiras",IF(ISNUMBER(FIND("Estoque - Veic. Leves",C3112)),"Veic. Leves",
IF(ISNUMBER(FIND("Estoque - Caminhões",C3112)),"Caminhões",IF(ISNUMBER(FIND("Estoque - Transbordos",C3112)),"Transbordos",
IF(ISNUMBER(FIND("Estoque - Tratores",C3112)),"Tratores",
IF(ISNUMBER(FIND("Estoque - Máquinas pesadas",C3112)),"Máquinas pesadas",
IF(ISNUMBER(FIND("Estoque - Reboques",C3112)),"Reboques",
IF(C3112="Estoque","Estoque",
IF(AND(ISNUMBER(C3112),C3112&gt;1000,C3112&lt;2000),"Caminhões",
IF(AND(ISNUMBER(C3112),C3112&gt;2000,C3112&lt;3000),"Tratores",
IF(AND(ISNUMBER(C3112),C3112&gt;3000,C3112&lt;4000),"Carregadeiras",
IF(AND(ISNUMBER(C3112),C3112&gt;4000,C3112&lt;5000),"Máquinas pesadas",
IF(AND(ISNUMBER(C3112),C3112&gt;5000,C3112&lt;6000),"Colhedoras",
IF(AND(ISNUMBER(C3112),C3112&gt;7000,C3112&lt;8000),"Irrigação",
IF(AND(ISNUMBER(C3112),C3112&gt;8000,C3112&lt;9000),"Reboques",IF(AND(ISNUMBER(C3112),C3112&gt;0,C3112&lt;1000),"Veic. Leves","")))))))))))))))))))))</f>
        <v>Tratores</v>
      </c>
      <c r="C3112" s="113">
        <v>2064</v>
      </c>
      <c r="D3112" s="2">
        <v>92478</v>
      </c>
      <c r="E3112" s="3" t="s">
        <v>20637</v>
      </c>
      <c r="F3112" s="101" t="str">
        <f>IF(ISBLANK(K3112), "Apenas Solicitação", "Tem OC")</f>
        <v>Tem OC</v>
      </c>
      <c r="G3112" s="2">
        <v>2</v>
      </c>
      <c r="H3112" s="102">
        <f>G3112-I3112</f>
        <v>2</v>
      </c>
      <c r="I3112" s="103"/>
      <c r="J3112" s="4">
        <v>45821</v>
      </c>
      <c r="K3112" s="180">
        <v>45842</v>
      </c>
      <c r="L3112" s="3" t="s">
        <v>20166</v>
      </c>
      <c r="M3112" s="104" t="str">
        <f ca="1">IF(OR(N3112="", N3112=0), "", IF(N3112&gt;TODAY(), "No prazo", "Atrasado"))</f>
        <v>Atrasado</v>
      </c>
      <c r="N3112" s="104">
        <f>IFERROR(K3112 + VALUE(LEFT(L3112, FIND(" ", L3112) - 1)), "")</f>
        <v>45846</v>
      </c>
      <c r="O3112" s="105">
        <f>IF(_xlfn.DAYS(K3112,J3112)&lt;0, "Aguardando OC", _xlfn.DAYS(K3112,J3112))</f>
        <v>21</v>
      </c>
      <c r="P3112" s="14">
        <v>407241</v>
      </c>
      <c r="Q3112" s="12"/>
      <c r="R3112" s="14">
        <v>170490</v>
      </c>
      <c r="S3112" s="2">
        <v>221</v>
      </c>
      <c r="T3112" s="65" t="s">
        <v>1029</v>
      </c>
      <c r="U3112" s="21">
        <v>608.66</v>
      </c>
      <c r="V3112" s="2">
        <v>3465</v>
      </c>
      <c r="W3112" s="105" t="str">
        <f>IFERROR(VLOOKUP(V3112, Fornecedores!A:C, 3, FALSE), "")</f>
        <v>MAQNELSON AGRICOLA L</v>
      </c>
      <c r="X3112" s="105" t="str">
        <f>IFERROR(VLOOKUP(V3112, Fornecedores!A:E, 5, FALSE), "")</f>
        <v>Itumbiara</v>
      </c>
      <c r="Y3112" s="105" t="str">
        <f>IFERROR(VLOOKUP(V3112, Fornecedores!A:F, 6, FALSE), "")</f>
        <v>GO</v>
      </c>
      <c r="Z3112" s="101" t="str">
        <f>IF(H3112=0, "Pedido entregue!", "Pendente")</f>
        <v>Pendente</v>
      </c>
      <c r="AB3112" s="132" t="str">
        <f>IF(Z3112="Pedido Entregue!", IF(AA3112=1, "Retirado do Almoxarifado", IF(AA3112=2, "Material devolvido", "Aguardando retirada")), IF(Z3112="Pendente", "Entrega pendente", ""))</f>
        <v>Entrega pendente</v>
      </c>
      <c r="AC3112" s="18">
        <v>1</v>
      </c>
      <c r="AD3112" s="18">
        <f>AC3112/SUMIF($P:$P,P3112,$AC:$AC)</f>
        <v>1</v>
      </c>
      <c r="AE3112" s="18">
        <f>IF(R3112=0,0,AC3112/SUMIF($R:$R,R3112,$AC:$AC))</f>
        <v>1.5625E-2</v>
      </c>
      <c r="AF3112" s="18">
        <f>IF(R3112=0,1,0)</f>
        <v>0</v>
      </c>
      <c r="AH3112" t="str">
        <f>TEXT(J3112,"MMMM")</f>
        <v>junho</v>
      </c>
    </row>
    <row r="3113" spans="1:34" ht="12.75" customHeight="1" x14ac:dyDescent="0.25">
      <c r="A3113" s="90" t="str">
        <f>IF(C3113="Oficina Diversos","Oficina Geral",
IF(ISNUMBER(FIND("Estoque - Colhedoras",C3113)),"Colhedoras",IF(ISNUMBER(FIND("Caldeiraria",C3113)),"Caldeiraria",IF(ISNUMBER(FIND("Borracharia",C3113)),"Borracharia",IF(ISNUMBER(FIND("Lubrificação",C3113)),"Lubrificação",
IF(ISNUMBER(FIND("Estoque - Carregadeiras",C3113)),"Carregadeiras",IF(ISNUMBER(FIND("Estoque - Veic. Leves",C3113)),"Veic. Leves",
IF(ISNUMBER(FIND("Estoque - Caminhões",C3113)),"Caminhões",IF(ISNUMBER(FIND("Estoque - Transbordos",C3113)),"Transbordos",
IF(ISNUMBER(FIND("Estoque - Tratores",C3113)),"Tratores",
IF(ISNUMBER(FIND("Estoque - Máquinas pesadas",C3113)),"Máquinas pesadas",
IF(ISNUMBER(FIND("Estoque - Reboques",C3113)),"Reboques",
IF(C3113="Estoque","Estoque",
IF(AND(ISNUMBER(C3113),C3113&gt;1000,C3113&lt;2000),"Caminhões",
IF(AND(ISNUMBER(C3113),C3113&gt;2000,C3113&lt;3000),"Tratores",
IF(AND(ISNUMBER(C3113),C3113&gt;3000,C3113&lt;4000),"Carregadeiras",
IF(AND(ISNUMBER(C3113),C3113&gt;4000,C3113&lt;5000),"Máquinas pesadas",
IF(AND(ISNUMBER(C3113),C3113&gt;5000,C3113&lt;6000),"Colhedoras",
IF(AND(ISNUMBER(C3113),C3113&gt;7000,C3113&lt;8000),"Irrigação",
IF(AND(ISNUMBER(C3113),C3113&gt;8000,C3113&lt;9000),"Reboques",IF(AND(ISNUMBER(C3113),C3113&gt;0,C3113&lt;1000),"Veic. Leves","")))))))))))))))))))))</f>
        <v>Tratores</v>
      </c>
      <c r="C3113" s="113">
        <v>2064</v>
      </c>
      <c r="D3113" s="2">
        <v>92479</v>
      </c>
      <c r="E3113" s="3" t="s">
        <v>20638</v>
      </c>
      <c r="F3113" s="101" t="str">
        <f>IF(ISBLANK(K3113), "Apenas Solicitação", "Tem OC")</f>
        <v>Tem OC</v>
      </c>
      <c r="G3113" s="2">
        <v>2</v>
      </c>
      <c r="H3113" s="102">
        <f>G3113-I3113</f>
        <v>2</v>
      </c>
      <c r="I3113" s="103"/>
      <c r="J3113" s="4">
        <v>45821</v>
      </c>
      <c r="K3113" s="180">
        <v>45842</v>
      </c>
      <c r="L3113" s="3" t="s">
        <v>20166</v>
      </c>
      <c r="M3113" s="104" t="str">
        <f ca="1">IF(OR(N3113="", N3113=0), "", IF(N3113&gt;TODAY(), "No prazo", "Atrasado"))</f>
        <v>Atrasado</v>
      </c>
      <c r="N3113" s="104">
        <f>IFERROR(K3113 + VALUE(LEFT(L3113, FIND(" ", L3113) - 1)), "")</f>
        <v>45846</v>
      </c>
      <c r="O3113" s="105">
        <f>IF(_xlfn.DAYS(K3113,J3113)&lt;0, "Aguardando OC", _xlfn.DAYS(K3113,J3113))</f>
        <v>21</v>
      </c>
      <c r="P3113" s="14">
        <v>407242</v>
      </c>
      <c r="Q3113" s="12"/>
      <c r="R3113" s="14">
        <v>170490</v>
      </c>
      <c r="S3113" s="2">
        <v>221</v>
      </c>
      <c r="T3113" s="65" t="s">
        <v>1029</v>
      </c>
      <c r="U3113" s="21">
        <v>2459.88</v>
      </c>
      <c r="V3113" s="2">
        <v>3465</v>
      </c>
      <c r="W3113" s="105" t="str">
        <f>IFERROR(VLOOKUP(V3113, Fornecedores!A:C, 3, FALSE), "")</f>
        <v>MAQNELSON AGRICOLA L</v>
      </c>
      <c r="X3113" s="105" t="str">
        <f>IFERROR(VLOOKUP(V3113, Fornecedores!A:E, 5, FALSE), "")</f>
        <v>Itumbiara</v>
      </c>
      <c r="Y3113" s="105" t="str">
        <f>IFERROR(VLOOKUP(V3113, Fornecedores!A:F, 6, FALSE), "")</f>
        <v>GO</v>
      </c>
      <c r="Z3113" s="101" t="str">
        <f>IF(H3113=0, "Pedido entregue!", "Pendente")</f>
        <v>Pendente</v>
      </c>
      <c r="AB3113" s="132" t="str">
        <f>IF(Z3113="Pedido Entregue!", IF(AA3113=1, "Retirado do Almoxarifado", IF(AA3113=2, "Material devolvido", "Aguardando retirada")), IF(Z3113="Pendente", "Entrega pendente", ""))</f>
        <v>Entrega pendente</v>
      </c>
      <c r="AC3113" s="18">
        <v>1</v>
      </c>
      <c r="AD3113" s="18">
        <f>AC3113/SUMIF($P:$P,P3113,$AC:$AC)</f>
        <v>1</v>
      </c>
      <c r="AE3113" s="18">
        <f>IF(R3113=0,0,AC3113/SUMIF($R:$R,R3113,$AC:$AC))</f>
        <v>1.5625E-2</v>
      </c>
      <c r="AF3113" s="18">
        <f>IF(R3113=0,1,0)</f>
        <v>0</v>
      </c>
      <c r="AH3113" t="str">
        <f>TEXT(J3113,"MMMM")</f>
        <v>junho</v>
      </c>
    </row>
    <row r="3114" spans="1:34" ht="12.75" customHeight="1" x14ac:dyDescent="0.25">
      <c r="A3114" s="90" t="str">
        <f>IF(C3114="Oficina Diversos","Oficina Geral",
IF(ISNUMBER(FIND("Estoque - Colhedoras",C3114)),"Colhedoras",IF(ISNUMBER(FIND("Caldeiraria",C3114)),"Caldeiraria",IF(ISNUMBER(FIND("Borracharia",C3114)),"Borracharia",IF(ISNUMBER(FIND("Lubrificação",C3114)),"Lubrificação",
IF(ISNUMBER(FIND("Estoque - Carregadeiras",C3114)),"Carregadeiras",IF(ISNUMBER(FIND("Estoque - Veic. Leves",C3114)),"Veic. Leves",
IF(ISNUMBER(FIND("Estoque - Caminhões",C3114)),"Caminhões",IF(ISNUMBER(FIND("Estoque - Transbordos",C3114)),"Transbordos",
IF(ISNUMBER(FIND("Estoque - Tratores",C3114)),"Tratores",
IF(ISNUMBER(FIND("Estoque - Máquinas pesadas",C3114)),"Máquinas pesadas",
IF(ISNUMBER(FIND("Estoque - Reboques",C3114)),"Reboques",
IF(C3114="Estoque","Estoque",
IF(AND(ISNUMBER(C3114),C3114&gt;1000,C3114&lt;2000),"Caminhões",
IF(AND(ISNUMBER(C3114),C3114&gt;2000,C3114&lt;3000),"Tratores",
IF(AND(ISNUMBER(C3114),C3114&gt;3000,C3114&lt;4000),"Carregadeiras",
IF(AND(ISNUMBER(C3114),C3114&gt;4000,C3114&lt;5000),"Máquinas pesadas",
IF(AND(ISNUMBER(C3114),C3114&gt;5000,C3114&lt;6000),"Colhedoras",
IF(AND(ISNUMBER(C3114),C3114&gt;7000,C3114&lt;8000),"Irrigação",
IF(AND(ISNUMBER(C3114),C3114&gt;8000,C3114&lt;9000),"Reboques",IF(AND(ISNUMBER(C3114),C3114&gt;0,C3114&lt;1000),"Veic. Leves","")))))))))))))))))))))</f>
        <v>Tratores</v>
      </c>
      <c r="C3114" s="113">
        <v>2064</v>
      </c>
      <c r="D3114" s="2">
        <v>92480</v>
      </c>
      <c r="E3114" s="3" t="s">
        <v>20639</v>
      </c>
      <c r="F3114" s="101" t="str">
        <f>IF(ISBLANK(K3114), "Apenas Solicitação", "Tem OC")</f>
        <v>Tem OC</v>
      </c>
      <c r="G3114" s="2">
        <v>2</v>
      </c>
      <c r="H3114" s="102">
        <f>G3114-I3114</f>
        <v>2</v>
      </c>
      <c r="I3114" s="103"/>
      <c r="J3114" s="4">
        <v>45821</v>
      </c>
      <c r="K3114" s="180">
        <v>45842</v>
      </c>
      <c r="L3114" s="3" t="s">
        <v>20166</v>
      </c>
      <c r="M3114" s="104" t="str">
        <f ca="1">IF(OR(N3114="", N3114=0), "", IF(N3114&gt;TODAY(), "No prazo", "Atrasado"))</f>
        <v>Atrasado</v>
      </c>
      <c r="N3114" s="104">
        <f>IFERROR(K3114 + VALUE(LEFT(L3114, FIND(" ", L3114) - 1)), "")</f>
        <v>45846</v>
      </c>
      <c r="O3114" s="105">
        <f>IF(_xlfn.DAYS(K3114,J3114)&lt;0, "Aguardando OC", _xlfn.DAYS(K3114,J3114))</f>
        <v>21</v>
      </c>
      <c r="P3114" s="14">
        <v>407245</v>
      </c>
      <c r="Q3114" s="12"/>
      <c r="R3114" s="14">
        <v>170490</v>
      </c>
      <c r="S3114" s="2">
        <v>221</v>
      </c>
      <c r="T3114" s="65" t="s">
        <v>1029</v>
      </c>
      <c r="U3114" s="21">
        <v>63.12</v>
      </c>
      <c r="V3114" s="2">
        <v>3465</v>
      </c>
      <c r="W3114" s="105" t="str">
        <f>IFERROR(VLOOKUP(V3114, Fornecedores!A:C, 3, FALSE), "")</f>
        <v>MAQNELSON AGRICOLA L</v>
      </c>
      <c r="X3114" s="105" t="str">
        <f>IFERROR(VLOOKUP(V3114, Fornecedores!A:E, 5, FALSE), "")</f>
        <v>Itumbiara</v>
      </c>
      <c r="Y3114" s="105" t="str">
        <f>IFERROR(VLOOKUP(V3114, Fornecedores!A:F, 6, FALSE), "")</f>
        <v>GO</v>
      </c>
      <c r="Z3114" s="101" t="str">
        <f>IF(H3114=0, "Pedido entregue!", "Pendente")</f>
        <v>Pendente</v>
      </c>
      <c r="AB3114" s="132" t="str">
        <f>IF(Z3114="Pedido Entregue!", IF(AA3114=1, "Retirado do Almoxarifado", IF(AA3114=2, "Material devolvido", "Aguardando retirada")), IF(Z3114="Pendente", "Entrega pendente", ""))</f>
        <v>Entrega pendente</v>
      </c>
      <c r="AC3114" s="18">
        <v>1</v>
      </c>
      <c r="AD3114" s="18">
        <f>AC3114/SUMIF($P:$P,P3114,$AC:$AC)</f>
        <v>1</v>
      </c>
      <c r="AE3114" s="18">
        <f>IF(R3114=0,0,AC3114/SUMIF($R:$R,R3114,$AC:$AC))</f>
        <v>1.5625E-2</v>
      </c>
      <c r="AF3114" s="18">
        <f>IF(R3114=0,1,0)</f>
        <v>0</v>
      </c>
      <c r="AH3114" t="str">
        <f>TEXT(J3114,"MMMM")</f>
        <v>junho</v>
      </c>
    </row>
    <row r="3115" spans="1:34" ht="12.75" customHeight="1" x14ac:dyDescent="0.25">
      <c r="A3115" s="90" t="str">
        <f>IF(C3115="Oficina Diversos","Oficina Geral",
IF(ISNUMBER(FIND("Estoque - Colhedoras",C3115)),"Colhedoras",IF(ISNUMBER(FIND("Caldeiraria",C3115)),"Caldeiraria",IF(ISNUMBER(FIND("Borracharia",C3115)),"Borracharia",IF(ISNUMBER(FIND("Lubrificação",C3115)),"Lubrificação",
IF(ISNUMBER(FIND("Estoque - Carregadeiras",C3115)),"Carregadeiras",IF(ISNUMBER(FIND("Estoque - Veic. Leves",C3115)),"Veic. Leves",
IF(ISNUMBER(FIND("Estoque - Caminhões",C3115)),"Caminhões",IF(ISNUMBER(FIND("Estoque - Transbordos",C3115)),"Transbordos",
IF(ISNUMBER(FIND("Estoque - Tratores",C3115)),"Tratores",
IF(ISNUMBER(FIND("Estoque - Máquinas pesadas",C3115)),"Máquinas pesadas",
IF(ISNUMBER(FIND("Estoque - Reboques",C3115)),"Reboques",
IF(C3115="Estoque","Estoque",
IF(AND(ISNUMBER(C3115),C3115&gt;1000,C3115&lt;2000),"Caminhões",
IF(AND(ISNUMBER(C3115),C3115&gt;2000,C3115&lt;3000),"Tratores",
IF(AND(ISNUMBER(C3115),C3115&gt;3000,C3115&lt;4000),"Carregadeiras",
IF(AND(ISNUMBER(C3115),C3115&gt;4000,C3115&lt;5000),"Máquinas pesadas",
IF(AND(ISNUMBER(C3115),C3115&gt;5000,C3115&lt;6000),"Colhedoras",
IF(AND(ISNUMBER(C3115),C3115&gt;7000,C3115&lt;8000),"Irrigação",
IF(AND(ISNUMBER(C3115),C3115&gt;8000,C3115&lt;9000),"Reboques",IF(AND(ISNUMBER(C3115),C3115&gt;0,C3115&lt;1000),"Veic. Leves","")))))))))))))))))))))</f>
        <v>Tratores</v>
      </c>
      <c r="C3115" s="113">
        <v>2064</v>
      </c>
      <c r="D3115" s="2">
        <v>92481</v>
      </c>
      <c r="E3115" s="3" t="s">
        <v>20640</v>
      </c>
      <c r="F3115" s="101" t="str">
        <f>IF(ISBLANK(K3115), "Apenas Solicitação", "Tem OC")</f>
        <v>Tem OC</v>
      </c>
      <c r="G3115" s="2">
        <v>2</v>
      </c>
      <c r="H3115" s="102">
        <f>G3115-I3115</f>
        <v>2</v>
      </c>
      <c r="I3115" s="103"/>
      <c r="J3115" s="4">
        <v>45821</v>
      </c>
      <c r="K3115" s="180">
        <v>45842</v>
      </c>
      <c r="L3115" s="3" t="s">
        <v>20166</v>
      </c>
      <c r="M3115" s="104" t="str">
        <f ca="1">IF(OR(N3115="", N3115=0), "", IF(N3115&gt;TODAY(), "No prazo", "Atrasado"))</f>
        <v>Atrasado</v>
      </c>
      <c r="N3115" s="104">
        <f>IFERROR(K3115 + VALUE(LEFT(L3115, FIND(" ", L3115) - 1)), "")</f>
        <v>45846</v>
      </c>
      <c r="O3115" s="105">
        <f>IF(_xlfn.DAYS(K3115,J3115)&lt;0, "Aguardando OC", _xlfn.DAYS(K3115,J3115))</f>
        <v>21</v>
      </c>
      <c r="P3115" s="14">
        <v>407246</v>
      </c>
      <c r="Q3115" s="12"/>
      <c r="R3115" s="14">
        <v>170490</v>
      </c>
      <c r="S3115" s="2">
        <v>221</v>
      </c>
      <c r="T3115" s="65" t="s">
        <v>1029</v>
      </c>
      <c r="U3115" s="21">
        <v>23.9</v>
      </c>
      <c r="V3115" s="2">
        <v>3465</v>
      </c>
      <c r="W3115" s="105" t="str">
        <f>IFERROR(VLOOKUP(V3115, Fornecedores!A:C, 3, FALSE), "")</f>
        <v>MAQNELSON AGRICOLA L</v>
      </c>
      <c r="X3115" s="105" t="str">
        <f>IFERROR(VLOOKUP(V3115, Fornecedores!A:E, 5, FALSE), "")</f>
        <v>Itumbiara</v>
      </c>
      <c r="Y3115" s="105" t="str">
        <f>IFERROR(VLOOKUP(V3115, Fornecedores!A:F, 6, FALSE), "")</f>
        <v>GO</v>
      </c>
      <c r="Z3115" s="101" t="str">
        <f>IF(H3115=0, "Pedido entregue!", "Pendente")</f>
        <v>Pendente</v>
      </c>
      <c r="AB3115" s="132" t="str">
        <f>IF(Z3115="Pedido Entregue!", IF(AA3115=1, "Retirado do Almoxarifado", IF(AA3115=2, "Material devolvido", "Aguardando retirada")), IF(Z3115="Pendente", "Entrega pendente", ""))</f>
        <v>Entrega pendente</v>
      </c>
      <c r="AC3115" s="18">
        <v>1</v>
      </c>
      <c r="AD3115" s="18">
        <f>AC3115/SUMIF($P:$P,P3115,$AC:$AC)</f>
        <v>1</v>
      </c>
      <c r="AE3115" s="18">
        <f>IF(R3115=0,0,AC3115/SUMIF($R:$R,R3115,$AC:$AC))</f>
        <v>1.5625E-2</v>
      </c>
      <c r="AF3115" s="18">
        <f>IF(R3115=0,1,0)</f>
        <v>0</v>
      </c>
      <c r="AH3115" t="str">
        <f>TEXT(J3115,"MMMM")</f>
        <v>junho</v>
      </c>
    </row>
    <row r="3116" spans="1:34" ht="12.75" customHeight="1" x14ac:dyDescent="0.25">
      <c r="A3116" s="90" t="str">
        <f>IF(C3116="Oficina Diversos","Oficina Geral",
IF(ISNUMBER(FIND("Estoque - Colhedoras",C3116)),"Colhedoras",IF(ISNUMBER(FIND("Caldeiraria",C3116)),"Caldeiraria",IF(ISNUMBER(FIND("Borracharia",C3116)),"Borracharia",IF(ISNUMBER(FIND("Lubrificação",C3116)),"Lubrificação",
IF(ISNUMBER(FIND("Estoque - Carregadeiras",C3116)),"Carregadeiras",IF(ISNUMBER(FIND("Estoque - Veic. Leves",C3116)),"Veic. Leves",
IF(ISNUMBER(FIND("Estoque - Caminhões",C3116)),"Caminhões",IF(ISNUMBER(FIND("Estoque - Transbordos",C3116)),"Transbordos",
IF(ISNUMBER(FIND("Estoque - Tratores",C3116)),"Tratores",
IF(ISNUMBER(FIND("Estoque - Máquinas pesadas",C3116)),"Máquinas pesadas",
IF(ISNUMBER(FIND("Estoque - Reboques",C3116)),"Reboques",
IF(C3116="Estoque","Estoque",
IF(AND(ISNUMBER(C3116),C3116&gt;1000,C3116&lt;2000),"Caminhões",
IF(AND(ISNUMBER(C3116),C3116&gt;2000,C3116&lt;3000),"Tratores",
IF(AND(ISNUMBER(C3116),C3116&gt;3000,C3116&lt;4000),"Carregadeiras",
IF(AND(ISNUMBER(C3116),C3116&gt;4000,C3116&lt;5000),"Máquinas pesadas",
IF(AND(ISNUMBER(C3116),C3116&gt;5000,C3116&lt;6000),"Colhedoras",
IF(AND(ISNUMBER(C3116),C3116&gt;7000,C3116&lt;8000),"Irrigação",
IF(AND(ISNUMBER(C3116),C3116&gt;8000,C3116&lt;9000),"Reboques",IF(AND(ISNUMBER(C3116),C3116&gt;0,C3116&lt;1000),"Veic. Leves","")))))))))))))))))))))</f>
        <v>Tratores</v>
      </c>
      <c r="C3116" s="144">
        <v>2064</v>
      </c>
      <c r="D3116" s="143">
        <v>92482</v>
      </c>
      <c r="E3116" s="146" t="s">
        <v>20641</v>
      </c>
      <c r="F3116" s="101" t="str">
        <f>IF(ISBLANK(K3116), "Apenas Solicitação", "Tem OC")</f>
        <v>Apenas Solicitação</v>
      </c>
      <c r="G3116" s="143">
        <v>1</v>
      </c>
      <c r="H3116" s="102">
        <f>G3116-I3116</f>
        <v>1</v>
      </c>
      <c r="I3116" s="103"/>
      <c r="J3116" s="147">
        <v>45821</v>
      </c>
      <c r="K3116" s="200"/>
      <c r="L3116" s="146"/>
      <c r="M3116" s="104" t="str">
        <f ca="1">IF(OR(N3116="", N3116=0), "", IF(N3116&gt;TODAY(), "No prazo", "Atrasado"))</f>
        <v/>
      </c>
      <c r="N3116" s="104" t="str">
        <f>IFERROR(K3116 + VALUE(LEFT(L3116, FIND(" ", L3116) - 1)), "")</f>
        <v/>
      </c>
      <c r="O3116" s="105" t="str">
        <f>IF(_xlfn.DAYS(K3116,J3116)&lt;0, "Aguardando OC", _xlfn.DAYS(K3116,J3116))</f>
        <v>Aguardando OC</v>
      </c>
      <c r="P3116" s="200">
        <v>407254</v>
      </c>
      <c r="Q3116" s="12"/>
      <c r="R3116" s="200">
        <v>0</v>
      </c>
      <c r="S3116" s="143">
        <v>221</v>
      </c>
      <c r="T3116" s="65" t="s">
        <v>1029</v>
      </c>
      <c r="U3116" s="164">
        <v>0</v>
      </c>
      <c r="V3116" s="143"/>
      <c r="W3116" s="105" t="str">
        <f>IFERROR(VLOOKUP(V3116, Fornecedores!A:C, 3, FALSE), "")</f>
        <v/>
      </c>
      <c r="X3116" s="105" t="str">
        <f>IFERROR(VLOOKUP(V3116, Fornecedores!A:E, 5, FALSE), "")</f>
        <v/>
      </c>
      <c r="Y3116" s="105" t="str">
        <f>IFERROR(VLOOKUP(V3116, Fornecedores!A:F, 6, FALSE), "")</f>
        <v/>
      </c>
      <c r="Z3116" s="101" t="str">
        <f>IF(H3116=0, "Pedido entregue!", "Pendente")</f>
        <v>Pendente</v>
      </c>
      <c r="AB3116" s="132" t="str">
        <f>IF(Z3116="Pedido Entregue!", IF(AA3116=1, "Retirado do Almoxarifado", IF(AA3116=2, "Material devolvido", "Aguardando retirada")), IF(Z3116="Pendente", "Entrega pendente", ""))</f>
        <v>Entrega pendente</v>
      </c>
      <c r="AC3116" s="18">
        <v>1</v>
      </c>
      <c r="AD3116" s="18">
        <f>AC3116/SUMIF($P:$P,P3116,$AC:$AC)</f>
        <v>1</v>
      </c>
      <c r="AE3116" s="18">
        <f>IF(R3116=0,0,AC3116/SUMIF($R:$R,R3116,$AC:$AC))</f>
        <v>0</v>
      </c>
      <c r="AF3116" s="18">
        <f>IF(R3116=0,1,0)</f>
        <v>1</v>
      </c>
      <c r="AH3116" t="str">
        <f>TEXT(J3116,"MMMM")</f>
        <v>junho</v>
      </c>
    </row>
    <row r="3117" spans="1:34" ht="12.75" customHeight="1" x14ac:dyDescent="0.25">
      <c r="A3117" s="90" t="str">
        <f>IF(C3117="Oficina Diversos","Oficina Geral",
IF(ISNUMBER(FIND("Estoque - Colhedoras",C3117)),"Colhedoras",IF(ISNUMBER(FIND("Caldeiraria",C3117)),"Caldeiraria",IF(ISNUMBER(FIND("Borracharia",C3117)),"Borracharia",IF(ISNUMBER(FIND("Lubrificação",C3117)),"Lubrificação",
IF(ISNUMBER(FIND("Estoque - Carregadeiras",C3117)),"Carregadeiras",IF(ISNUMBER(FIND("Estoque - Veic. Leves",C3117)),"Veic. Leves",
IF(ISNUMBER(FIND("Estoque - Caminhões",C3117)),"Caminhões",IF(ISNUMBER(FIND("Estoque - Transbordos",C3117)),"Transbordos",
IF(ISNUMBER(FIND("Estoque - Tratores",C3117)),"Tratores",
IF(ISNUMBER(FIND("Estoque - Máquinas pesadas",C3117)),"Máquinas pesadas",
IF(ISNUMBER(FIND("Estoque - Reboques",C3117)),"Reboques",
IF(C3117="Estoque","Estoque",
IF(AND(ISNUMBER(C3117),C3117&gt;1000,C3117&lt;2000),"Caminhões",
IF(AND(ISNUMBER(C3117),C3117&gt;2000,C3117&lt;3000),"Tratores",
IF(AND(ISNUMBER(C3117),C3117&gt;3000,C3117&lt;4000),"Carregadeiras",
IF(AND(ISNUMBER(C3117),C3117&gt;4000,C3117&lt;5000),"Máquinas pesadas",
IF(AND(ISNUMBER(C3117),C3117&gt;5000,C3117&lt;6000),"Colhedoras",
IF(AND(ISNUMBER(C3117),C3117&gt;7000,C3117&lt;8000),"Irrigação",
IF(AND(ISNUMBER(C3117),C3117&gt;8000,C3117&lt;9000),"Reboques",IF(AND(ISNUMBER(C3117),C3117&gt;0,C3117&lt;1000),"Veic. Leves","")))))))))))))))))))))</f>
        <v>Tratores</v>
      </c>
      <c r="C3117" s="140">
        <v>2064</v>
      </c>
      <c r="D3117" s="139">
        <v>92483</v>
      </c>
      <c r="E3117" s="141" t="s">
        <v>20642</v>
      </c>
      <c r="F3117" s="101" t="str">
        <f>IF(ISBLANK(K3117), "Apenas Solicitação", "Tem OC")</f>
        <v>Apenas Solicitação</v>
      </c>
      <c r="G3117" s="139">
        <v>1</v>
      </c>
      <c r="H3117" s="102">
        <f>G3117-I3117</f>
        <v>1</v>
      </c>
      <c r="I3117" s="103"/>
      <c r="J3117" s="142">
        <v>45821</v>
      </c>
      <c r="K3117" s="199"/>
      <c r="L3117" s="141"/>
      <c r="M3117" s="104" t="str">
        <f ca="1">IF(OR(N3117="", N3117=0), "", IF(N3117&gt;TODAY(), "No prazo", "Atrasado"))</f>
        <v/>
      </c>
      <c r="N3117" s="104" t="str">
        <f>IFERROR(K3117 + VALUE(LEFT(L3117, FIND(" ", L3117) - 1)), "")</f>
        <v/>
      </c>
      <c r="O3117" s="105" t="str">
        <f>IF(_xlfn.DAYS(K3117,J3117)&lt;0, "Aguardando OC", _xlfn.DAYS(K3117,J3117))</f>
        <v>Aguardando OC</v>
      </c>
      <c r="P3117" s="199">
        <v>407261</v>
      </c>
      <c r="Q3117" s="12"/>
      <c r="R3117" s="199">
        <v>0</v>
      </c>
      <c r="S3117" s="139">
        <v>221</v>
      </c>
      <c r="T3117" s="65" t="s">
        <v>1029</v>
      </c>
      <c r="U3117" s="165">
        <v>0</v>
      </c>
      <c r="V3117" s="139"/>
      <c r="W3117" s="105" t="str">
        <f>IFERROR(VLOOKUP(V3117, Fornecedores!A:C, 3, FALSE), "")</f>
        <v/>
      </c>
      <c r="X3117" s="105" t="str">
        <f>IFERROR(VLOOKUP(V3117, Fornecedores!A:E, 5, FALSE), "")</f>
        <v/>
      </c>
      <c r="Y3117" s="105" t="str">
        <f>IFERROR(VLOOKUP(V3117, Fornecedores!A:F, 6, FALSE), "")</f>
        <v/>
      </c>
      <c r="Z3117" s="101" t="str">
        <f>IF(H3117=0, "Pedido entregue!", "Pendente")</f>
        <v>Pendente</v>
      </c>
      <c r="AB3117" s="132" t="str">
        <f>IF(Z3117="Pedido Entregue!", IF(AA3117=1, "Retirado do Almoxarifado", IF(AA3117=2, "Material devolvido", "Aguardando retirada")), IF(Z3117="Pendente", "Entrega pendente", ""))</f>
        <v>Entrega pendente</v>
      </c>
      <c r="AC3117" s="18">
        <v>1</v>
      </c>
      <c r="AD3117" s="18">
        <f>AC3117/SUMIF($P:$P,P3117,$AC:$AC)</f>
        <v>1</v>
      </c>
      <c r="AE3117" s="18">
        <f>IF(R3117=0,0,AC3117/SUMIF($R:$R,R3117,$AC:$AC))</f>
        <v>0</v>
      </c>
      <c r="AF3117" s="18">
        <f>IF(R3117=0,1,0)</f>
        <v>1</v>
      </c>
      <c r="AH3117" t="str">
        <f>TEXT(J3117,"MMMM")</f>
        <v>junho</v>
      </c>
    </row>
    <row r="3118" spans="1:34" ht="12.75" customHeight="1" x14ac:dyDescent="0.25">
      <c r="A3118" s="90" t="str">
        <f>IF(C3118="Oficina Diversos","Oficina Geral",
IF(ISNUMBER(FIND("Estoque - Colhedoras",C3118)),"Colhedoras",IF(ISNUMBER(FIND("Caldeiraria",C3118)),"Caldeiraria",IF(ISNUMBER(FIND("Borracharia",C3118)),"Borracharia",IF(ISNUMBER(FIND("Lubrificação",C3118)),"Lubrificação",
IF(ISNUMBER(FIND("Estoque - Carregadeiras",C3118)),"Carregadeiras",IF(ISNUMBER(FIND("Estoque - Veic. Leves",C3118)),"Veic. Leves",
IF(ISNUMBER(FIND("Estoque - Caminhões",C3118)),"Caminhões",IF(ISNUMBER(FIND("Estoque - Transbordos",C3118)),"Transbordos",
IF(ISNUMBER(FIND("Estoque - Tratores",C3118)),"Tratores",
IF(ISNUMBER(FIND("Estoque - Máquinas pesadas",C3118)),"Máquinas pesadas",
IF(ISNUMBER(FIND("Estoque - Reboques",C3118)),"Reboques",
IF(C3118="Estoque","Estoque",
IF(AND(ISNUMBER(C3118),C3118&gt;1000,C3118&lt;2000),"Caminhões",
IF(AND(ISNUMBER(C3118),C3118&gt;2000,C3118&lt;3000),"Tratores",
IF(AND(ISNUMBER(C3118),C3118&gt;3000,C3118&lt;4000),"Carregadeiras",
IF(AND(ISNUMBER(C3118),C3118&gt;4000,C3118&lt;5000),"Máquinas pesadas",
IF(AND(ISNUMBER(C3118),C3118&gt;5000,C3118&lt;6000),"Colhedoras",
IF(AND(ISNUMBER(C3118),C3118&gt;7000,C3118&lt;8000),"Irrigação",
IF(AND(ISNUMBER(C3118),C3118&gt;8000,C3118&lt;9000),"Reboques",IF(AND(ISNUMBER(C3118),C3118&gt;0,C3118&lt;1000),"Veic. Leves","")))))))))))))))))))))</f>
        <v>Tratores</v>
      </c>
      <c r="C3118" s="140">
        <v>2064</v>
      </c>
      <c r="D3118" s="139">
        <v>92484</v>
      </c>
      <c r="E3118" s="141" t="s">
        <v>20643</v>
      </c>
      <c r="F3118" s="101" t="str">
        <f>IF(ISBLANK(K3118), "Apenas Solicitação", "Tem OC")</f>
        <v>Apenas Solicitação</v>
      </c>
      <c r="G3118" s="139">
        <v>5</v>
      </c>
      <c r="H3118" s="102">
        <f>G3118-I3118</f>
        <v>5</v>
      </c>
      <c r="I3118" s="103"/>
      <c r="J3118" s="142">
        <v>45821</v>
      </c>
      <c r="K3118" s="199"/>
      <c r="L3118" s="141"/>
      <c r="M3118" s="104" t="str">
        <f ca="1">IF(OR(N3118="", N3118=0), "", IF(N3118&gt;TODAY(), "No prazo", "Atrasado"))</f>
        <v/>
      </c>
      <c r="N3118" s="104" t="str">
        <f>IFERROR(K3118 + VALUE(LEFT(L3118, FIND(" ", L3118) - 1)), "")</f>
        <v/>
      </c>
      <c r="O3118" s="105" t="str">
        <f>IF(_xlfn.DAYS(K3118,J3118)&lt;0, "Aguardando OC", _xlfn.DAYS(K3118,J3118))</f>
        <v>Aguardando OC</v>
      </c>
      <c r="P3118" s="199">
        <v>407263</v>
      </c>
      <c r="Q3118" s="12"/>
      <c r="R3118" s="199">
        <v>0</v>
      </c>
      <c r="S3118" s="139">
        <v>221</v>
      </c>
      <c r="T3118" s="65" t="s">
        <v>1029</v>
      </c>
      <c r="U3118" s="165">
        <v>0</v>
      </c>
      <c r="V3118" s="139"/>
      <c r="W3118" s="105" t="str">
        <f>IFERROR(VLOOKUP(V3118, Fornecedores!A:C, 3, FALSE), "")</f>
        <v/>
      </c>
      <c r="X3118" s="105" t="str">
        <f>IFERROR(VLOOKUP(V3118, Fornecedores!A:E, 5, FALSE), "")</f>
        <v/>
      </c>
      <c r="Y3118" s="105" t="str">
        <f>IFERROR(VLOOKUP(V3118, Fornecedores!A:F, 6, FALSE), "")</f>
        <v/>
      </c>
      <c r="Z3118" s="101" t="str">
        <f>IF(H3118=0, "Pedido entregue!", "Pendente")</f>
        <v>Pendente</v>
      </c>
      <c r="AB3118" s="132" t="str">
        <f>IF(Z3118="Pedido Entregue!", IF(AA3118=1, "Retirado do Almoxarifado", IF(AA3118=2, "Material devolvido", "Aguardando retirada")), IF(Z3118="Pendente", "Entrega pendente", ""))</f>
        <v>Entrega pendente</v>
      </c>
      <c r="AC3118" s="18">
        <v>1</v>
      </c>
      <c r="AD3118" s="18">
        <f>AC3118/SUMIF($P:$P,P3118,$AC:$AC)</f>
        <v>1</v>
      </c>
      <c r="AE3118" s="18">
        <f>IF(R3118=0,0,AC3118/SUMIF($R:$R,R3118,$AC:$AC))</f>
        <v>0</v>
      </c>
      <c r="AF3118" s="18">
        <f>IF(R3118=0,1,0)</f>
        <v>1</v>
      </c>
      <c r="AH3118" t="str">
        <f>TEXT(J3118,"MMMM")</f>
        <v>junho</v>
      </c>
    </row>
    <row r="3119" spans="1:34" ht="12.75" customHeight="1" x14ac:dyDescent="0.25">
      <c r="A3119" s="90" t="str">
        <f>IF(C3119="Oficina Diversos","Oficina Geral",
IF(ISNUMBER(FIND("Estoque - Colhedoras",C3119)),"Colhedoras",IF(ISNUMBER(FIND("Caldeiraria",C3119)),"Caldeiraria",IF(ISNUMBER(FIND("Borracharia",C3119)),"Borracharia",IF(ISNUMBER(FIND("Lubrificação",C3119)),"Lubrificação",
IF(ISNUMBER(FIND("Estoque - Carregadeiras",C3119)),"Carregadeiras",IF(ISNUMBER(FIND("Estoque - Veic. Leves",C3119)),"Veic. Leves",
IF(ISNUMBER(FIND("Estoque - Caminhões",C3119)),"Caminhões",IF(ISNUMBER(FIND("Estoque - Transbordos",C3119)),"Transbordos",
IF(ISNUMBER(FIND("Estoque - Tratores",C3119)),"Tratores",
IF(ISNUMBER(FIND("Estoque - Máquinas pesadas",C3119)),"Máquinas pesadas",
IF(ISNUMBER(FIND("Estoque - Reboques",C3119)),"Reboques",
IF(C3119="Estoque","Estoque",
IF(AND(ISNUMBER(C3119),C3119&gt;1000,C3119&lt;2000),"Caminhões",
IF(AND(ISNUMBER(C3119),C3119&gt;2000,C3119&lt;3000),"Tratores",
IF(AND(ISNUMBER(C3119),C3119&gt;3000,C3119&lt;4000),"Carregadeiras",
IF(AND(ISNUMBER(C3119),C3119&gt;4000,C3119&lt;5000),"Máquinas pesadas",
IF(AND(ISNUMBER(C3119),C3119&gt;5000,C3119&lt;6000),"Colhedoras",
IF(AND(ISNUMBER(C3119),C3119&gt;7000,C3119&lt;8000),"Irrigação",
IF(AND(ISNUMBER(C3119),C3119&gt;8000,C3119&lt;9000),"Reboques",IF(AND(ISNUMBER(C3119),C3119&gt;0,C3119&lt;1000),"Veic. Leves","")))))))))))))))))))))</f>
        <v>Tratores</v>
      </c>
      <c r="C3119" s="140">
        <v>2064</v>
      </c>
      <c r="D3119" s="139">
        <v>92485</v>
      </c>
      <c r="E3119" s="141" t="s">
        <v>20644</v>
      </c>
      <c r="F3119" s="101" t="str">
        <f>IF(ISBLANK(K3119), "Apenas Solicitação", "Tem OC")</f>
        <v>Apenas Solicitação</v>
      </c>
      <c r="G3119" s="139">
        <v>8</v>
      </c>
      <c r="H3119" s="102">
        <f>G3119-I3119</f>
        <v>8</v>
      </c>
      <c r="I3119" s="103"/>
      <c r="J3119" s="142">
        <v>45821</v>
      </c>
      <c r="K3119" s="199"/>
      <c r="L3119" s="141"/>
      <c r="M3119" s="104" t="str">
        <f ca="1">IF(OR(N3119="", N3119=0), "", IF(N3119&gt;TODAY(), "No prazo", "Atrasado"))</f>
        <v/>
      </c>
      <c r="N3119" s="104" t="str">
        <f>IFERROR(K3119 + VALUE(LEFT(L3119, FIND(" ", L3119) - 1)), "")</f>
        <v/>
      </c>
      <c r="O3119" s="105" t="str">
        <f>IF(_xlfn.DAYS(K3119,J3119)&lt;0, "Aguardando OC", _xlfn.DAYS(K3119,J3119))</f>
        <v>Aguardando OC</v>
      </c>
      <c r="P3119" s="199">
        <v>407264</v>
      </c>
      <c r="Q3119" s="12"/>
      <c r="R3119" s="199">
        <v>0</v>
      </c>
      <c r="S3119" s="139">
        <v>221</v>
      </c>
      <c r="T3119" s="65" t="s">
        <v>1029</v>
      </c>
      <c r="U3119" s="165">
        <v>0</v>
      </c>
      <c r="V3119" s="139"/>
      <c r="W3119" s="105" t="str">
        <f>IFERROR(VLOOKUP(V3119, Fornecedores!A:C, 3, FALSE), "")</f>
        <v/>
      </c>
      <c r="X3119" s="105" t="str">
        <f>IFERROR(VLOOKUP(V3119, Fornecedores!A:E, 5, FALSE), "")</f>
        <v/>
      </c>
      <c r="Y3119" s="105" t="str">
        <f>IFERROR(VLOOKUP(V3119, Fornecedores!A:F, 6, FALSE), "")</f>
        <v/>
      </c>
      <c r="Z3119" s="101" t="str">
        <f>IF(H3119=0, "Pedido entregue!", "Pendente")</f>
        <v>Pendente</v>
      </c>
      <c r="AB3119" s="132" t="str">
        <f>IF(Z3119="Pedido Entregue!", IF(AA3119=1, "Retirado do Almoxarifado", IF(AA3119=2, "Material devolvido", "Aguardando retirada")), IF(Z3119="Pendente", "Entrega pendente", ""))</f>
        <v>Entrega pendente</v>
      </c>
      <c r="AC3119" s="18">
        <v>1</v>
      </c>
      <c r="AD3119" s="18">
        <f>AC3119/SUMIF($P:$P,P3119,$AC:$AC)</f>
        <v>1</v>
      </c>
      <c r="AE3119" s="18">
        <f>IF(R3119=0,0,AC3119/SUMIF($R:$R,R3119,$AC:$AC))</f>
        <v>0</v>
      </c>
      <c r="AF3119" s="18">
        <f>IF(R3119=0,1,0)</f>
        <v>1</v>
      </c>
      <c r="AH3119" t="str">
        <f>TEXT(J3119,"MMMM")</f>
        <v>junho</v>
      </c>
    </row>
    <row r="3120" spans="1:34" ht="12.75" customHeight="1" x14ac:dyDescent="0.25">
      <c r="A3120" s="90" t="str">
        <f>IF(C3120="Oficina Diversos","Oficina Geral",
IF(ISNUMBER(FIND("Estoque - Colhedoras",C3120)),"Colhedoras",IF(ISNUMBER(FIND("Caldeiraria",C3120)),"Caldeiraria",IF(ISNUMBER(FIND("Borracharia",C3120)),"Borracharia",IF(ISNUMBER(FIND("Lubrificação",C3120)),"Lubrificação",
IF(ISNUMBER(FIND("Estoque - Carregadeiras",C3120)),"Carregadeiras",IF(ISNUMBER(FIND("Estoque - Veic. Leves",C3120)),"Veic. Leves",
IF(ISNUMBER(FIND("Estoque - Caminhões",C3120)),"Caminhões",IF(ISNUMBER(FIND("Estoque - Transbordos",C3120)),"Transbordos",
IF(ISNUMBER(FIND("Estoque - Tratores",C3120)),"Tratores",
IF(ISNUMBER(FIND("Estoque - Máquinas pesadas",C3120)),"Máquinas pesadas",
IF(ISNUMBER(FIND("Estoque - Reboques",C3120)),"Reboques",
IF(C3120="Estoque","Estoque",
IF(AND(ISNUMBER(C3120),C3120&gt;1000,C3120&lt;2000),"Caminhões",
IF(AND(ISNUMBER(C3120),C3120&gt;2000,C3120&lt;3000),"Tratores",
IF(AND(ISNUMBER(C3120),C3120&gt;3000,C3120&lt;4000),"Carregadeiras",
IF(AND(ISNUMBER(C3120),C3120&gt;4000,C3120&lt;5000),"Máquinas pesadas",
IF(AND(ISNUMBER(C3120),C3120&gt;5000,C3120&lt;6000),"Colhedoras",
IF(AND(ISNUMBER(C3120),C3120&gt;7000,C3120&lt;8000),"Irrigação",
IF(AND(ISNUMBER(C3120),C3120&gt;8000,C3120&lt;9000),"Reboques",IF(AND(ISNUMBER(C3120),C3120&gt;0,C3120&lt;1000),"Veic. Leves","")))))))))))))))))))))</f>
        <v>Tratores</v>
      </c>
      <c r="C3120" s="113">
        <v>2064</v>
      </c>
      <c r="D3120" s="2">
        <v>92486</v>
      </c>
      <c r="E3120" s="3" t="s">
        <v>20645</v>
      </c>
      <c r="F3120" s="101" t="str">
        <f>IF(ISBLANK(K3120), "Apenas Solicitação", "Tem OC")</f>
        <v>Tem OC</v>
      </c>
      <c r="G3120" s="2">
        <v>1</v>
      </c>
      <c r="H3120" s="102">
        <f>G3120-I3120</f>
        <v>1</v>
      </c>
      <c r="I3120" s="103"/>
      <c r="J3120" s="4">
        <v>45821</v>
      </c>
      <c r="K3120" s="180">
        <v>45842</v>
      </c>
      <c r="L3120" s="3" t="s">
        <v>20166</v>
      </c>
      <c r="M3120" s="104" t="str">
        <f ca="1">IF(OR(N3120="", N3120=0), "", IF(N3120&gt;TODAY(), "No prazo", "Atrasado"))</f>
        <v>Atrasado</v>
      </c>
      <c r="N3120" s="104">
        <f>IFERROR(K3120 + VALUE(LEFT(L3120, FIND(" ", L3120) - 1)), "")</f>
        <v>45846</v>
      </c>
      <c r="O3120" s="105">
        <f>IF(_xlfn.DAYS(K3120,J3120)&lt;0, "Aguardando OC", _xlfn.DAYS(K3120,J3120))</f>
        <v>21</v>
      </c>
      <c r="P3120" s="14">
        <v>407269</v>
      </c>
      <c r="Q3120" s="12"/>
      <c r="R3120" s="14">
        <v>170490</v>
      </c>
      <c r="S3120" s="2">
        <v>221</v>
      </c>
      <c r="T3120" s="65" t="s">
        <v>1029</v>
      </c>
      <c r="U3120" s="21">
        <v>369.39</v>
      </c>
      <c r="V3120" s="2">
        <v>3465</v>
      </c>
      <c r="W3120" s="105" t="str">
        <f>IFERROR(VLOOKUP(V3120, Fornecedores!A:C, 3, FALSE), "")</f>
        <v>MAQNELSON AGRICOLA L</v>
      </c>
      <c r="X3120" s="105" t="str">
        <f>IFERROR(VLOOKUP(V3120, Fornecedores!A:E, 5, FALSE), "")</f>
        <v>Itumbiara</v>
      </c>
      <c r="Y3120" s="105" t="str">
        <f>IFERROR(VLOOKUP(V3120, Fornecedores!A:F, 6, FALSE), "")</f>
        <v>GO</v>
      </c>
      <c r="Z3120" s="101" t="str">
        <f>IF(H3120=0, "Pedido entregue!", "Pendente")</f>
        <v>Pendente</v>
      </c>
      <c r="AB3120" s="132" t="str">
        <f>IF(Z3120="Pedido Entregue!", IF(AA3120=1, "Retirado do Almoxarifado", IF(AA3120=2, "Material devolvido", "Aguardando retirada")), IF(Z3120="Pendente", "Entrega pendente", ""))</f>
        <v>Entrega pendente</v>
      </c>
      <c r="AC3120" s="18">
        <v>1</v>
      </c>
      <c r="AD3120" s="18">
        <f>AC3120/SUMIF($P:$P,P3120,$AC:$AC)</f>
        <v>1</v>
      </c>
      <c r="AE3120" s="18">
        <f>IF(R3120=0,0,AC3120/SUMIF($R:$R,R3120,$AC:$AC))</f>
        <v>1.5625E-2</v>
      </c>
      <c r="AF3120" s="18">
        <f>IF(R3120=0,1,0)</f>
        <v>0</v>
      </c>
      <c r="AH3120" t="str">
        <f>TEXT(J3120,"MMMM")</f>
        <v>junho</v>
      </c>
    </row>
    <row r="3121" spans="1:34" ht="12.75" customHeight="1" x14ac:dyDescent="0.25">
      <c r="A3121" s="90" t="str">
        <f>IF(C3121="Oficina Diversos","Oficina Geral",
IF(ISNUMBER(FIND("Estoque - Colhedoras",C3121)),"Colhedoras",IF(ISNUMBER(FIND("Caldeiraria",C3121)),"Caldeiraria",IF(ISNUMBER(FIND("Borracharia",C3121)),"Borracharia",IF(ISNUMBER(FIND("Lubrificação",C3121)),"Lubrificação",
IF(ISNUMBER(FIND("Estoque - Carregadeiras",C3121)),"Carregadeiras",IF(ISNUMBER(FIND("Estoque - Veic. Leves",C3121)),"Veic. Leves",
IF(ISNUMBER(FIND("Estoque - Caminhões",C3121)),"Caminhões",IF(ISNUMBER(FIND("Estoque - Transbordos",C3121)),"Transbordos",
IF(ISNUMBER(FIND("Estoque - Tratores",C3121)),"Tratores",
IF(ISNUMBER(FIND("Estoque - Máquinas pesadas",C3121)),"Máquinas pesadas",
IF(ISNUMBER(FIND("Estoque - Reboques",C3121)),"Reboques",
IF(C3121="Estoque","Estoque",
IF(AND(ISNUMBER(C3121),C3121&gt;1000,C3121&lt;2000),"Caminhões",
IF(AND(ISNUMBER(C3121),C3121&gt;2000,C3121&lt;3000),"Tratores",
IF(AND(ISNUMBER(C3121),C3121&gt;3000,C3121&lt;4000),"Carregadeiras",
IF(AND(ISNUMBER(C3121),C3121&gt;4000,C3121&lt;5000),"Máquinas pesadas",
IF(AND(ISNUMBER(C3121),C3121&gt;5000,C3121&lt;6000),"Colhedoras",
IF(AND(ISNUMBER(C3121),C3121&gt;7000,C3121&lt;8000),"Irrigação",
IF(AND(ISNUMBER(C3121),C3121&gt;8000,C3121&lt;9000),"Reboques",IF(AND(ISNUMBER(C3121),C3121&gt;0,C3121&lt;1000),"Veic. Leves","")))))))))))))))))))))</f>
        <v>Tratores</v>
      </c>
      <c r="C3121" s="140">
        <v>2064</v>
      </c>
      <c r="D3121" s="139">
        <v>92488</v>
      </c>
      <c r="E3121" s="141" t="s">
        <v>20646</v>
      </c>
      <c r="F3121" s="101" t="str">
        <f>IF(ISBLANK(K3121), "Apenas Solicitação", "Tem OC")</f>
        <v>Apenas Solicitação</v>
      </c>
      <c r="G3121" s="139">
        <v>1</v>
      </c>
      <c r="H3121" s="102">
        <f>G3121-I3121</f>
        <v>1</v>
      </c>
      <c r="I3121" s="103"/>
      <c r="J3121" s="142">
        <v>45821</v>
      </c>
      <c r="K3121" s="199"/>
      <c r="L3121" s="141"/>
      <c r="M3121" s="104" t="str">
        <f ca="1">IF(OR(N3121="", N3121=0), "", IF(N3121&gt;TODAY(), "No prazo", "Atrasado"))</f>
        <v/>
      </c>
      <c r="N3121" s="104" t="str">
        <f>IFERROR(K3121 + VALUE(LEFT(L3121, FIND(" ", L3121) - 1)), "")</f>
        <v/>
      </c>
      <c r="O3121" s="105" t="str">
        <f>IF(_xlfn.DAYS(K3121,J3121)&lt;0, "Aguardando OC", _xlfn.DAYS(K3121,J3121))</f>
        <v>Aguardando OC</v>
      </c>
      <c r="P3121" s="199">
        <v>407277</v>
      </c>
      <c r="Q3121" s="12"/>
      <c r="R3121" s="199">
        <v>0</v>
      </c>
      <c r="S3121" s="139">
        <v>221</v>
      </c>
      <c r="T3121" s="65" t="s">
        <v>1029</v>
      </c>
      <c r="U3121" s="165">
        <v>0</v>
      </c>
      <c r="V3121" s="139"/>
      <c r="W3121" s="105" t="str">
        <f>IFERROR(VLOOKUP(V3121, Fornecedores!A:C, 3, FALSE), "")</f>
        <v/>
      </c>
      <c r="X3121" s="105" t="str">
        <f>IFERROR(VLOOKUP(V3121, Fornecedores!A:E, 5, FALSE), "")</f>
        <v/>
      </c>
      <c r="Y3121" s="105" t="str">
        <f>IFERROR(VLOOKUP(V3121, Fornecedores!A:F, 6, FALSE), "")</f>
        <v/>
      </c>
      <c r="Z3121" s="101" t="str">
        <f>IF(H3121=0, "Pedido entregue!", "Pendente")</f>
        <v>Pendente</v>
      </c>
      <c r="AB3121" s="132" t="str">
        <f>IF(Z3121="Pedido Entregue!", IF(AA3121=1, "Retirado do Almoxarifado", IF(AA3121=2, "Material devolvido", "Aguardando retirada")), IF(Z3121="Pendente", "Entrega pendente", ""))</f>
        <v>Entrega pendente</v>
      </c>
      <c r="AC3121" s="18">
        <v>1</v>
      </c>
      <c r="AD3121" s="18">
        <f>AC3121/SUMIF($P:$P,P3121,$AC:$AC)</f>
        <v>1</v>
      </c>
      <c r="AE3121" s="18">
        <f>IF(R3121=0,0,AC3121/SUMIF($R:$R,R3121,$AC:$AC))</f>
        <v>0</v>
      </c>
      <c r="AF3121" s="18">
        <f>IF(R3121=0,1,0)</f>
        <v>1</v>
      </c>
      <c r="AH3121" t="str">
        <f>TEXT(J3121,"MMMM")</f>
        <v>junho</v>
      </c>
    </row>
    <row r="3122" spans="1:34" ht="12.75" customHeight="1" x14ac:dyDescent="0.25">
      <c r="A3122" s="90" t="str">
        <f>IF(C3122="Oficina Diversos","Oficina Geral",
IF(ISNUMBER(FIND("Estoque - Colhedoras",C3122)),"Colhedoras",IF(ISNUMBER(FIND("Caldeiraria",C3122)),"Caldeiraria",IF(ISNUMBER(FIND("Borracharia",C3122)),"Borracharia",IF(ISNUMBER(FIND("Lubrificação",C3122)),"Lubrificação",
IF(ISNUMBER(FIND("Estoque - Carregadeiras",C3122)),"Carregadeiras",IF(ISNUMBER(FIND("Estoque - Veic. Leves",C3122)),"Veic. Leves",
IF(ISNUMBER(FIND("Estoque - Caminhões",C3122)),"Caminhões",IF(ISNUMBER(FIND("Estoque - Transbordos",C3122)),"Transbordos",
IF(ISNUMBER(FIND("Estoque - Tratores",C3122)),"Tratores",
IF(ISNUMBER(FIND("Estoque - Máquinas pesadas",C3122)),"Máquinas pesadas",
IF(ISNUMBER(FIND("Estoque - Reboques",C3122)),"Reboques",
IF(C3122="Estoque","Estoque",
IF(AND(ISNUMBER(C3122),C3122&gt;1000,C3122&lt;2000),"Caminhões",
IF(AND(ISNUMBER(C3122),C3122&gt;2000,C3122&lt;3000),"Tratores",
IF(AND(ISNUMBER(C3122),C3122&gt;3000,C3122&lt;4000),"Carregadeiras",
IF(AND(ISNUMBER(C3122),C3122&gt;4000,C3122&lt;5000),"Máquinas pesadas",
IF(AND(ISNUMBER(C3122),C3122&gt;5000,C3122&lt;6000),"Colhedoras",
IF(AND(ISNUMBER(C3122),C3122&gt;7000,C3122&lt;8000),"Irrigação",
IF(AND(ISNUMBER(C3122),C3122&gt;8000,C3122&lt;9000),"Reboques",IF(AND(ISNUMBER(C3122),C3122&gt;0,C3122&lt;1000),"Veic. Leves","")))))))))))))))))))))</f>
        <v>Tratores</v>
      </c>
      <c r="C3122" s="140">
        <v>2064</v>
      </c>
      <c r="D3122" s="139">
        <v>92489</v>
      </c>
      <c r="E3122" s="141" t="s">
        <v>20647</v>
      </c>
      <c r="F3122" s="101" t="str">
        <f>IF(ISBLANK(K3122), "Apenas Solicitação", "Tem OC")</f>
        <v>Apenas Solicitação</v>
      </c>
      <c r="G3122" s="139">
        <v>1</v>
      </c>
      <c r="H3122" s="102">
        <f>G3122-I3122</f>
        <v>1</v>
      </c>
      <c r="I3122" s="103"/>
      <c r="J3122" s="142">
        <v>45821</v>
      </c>
      <c r="K3122" s="199"/>
      <c r="L3122" s="141"/>
      <c r="M3122" s="104" t="str">
        <f ca="1">IF(OR(N3122="", N3122=0), "", IF(N3122&gt;TODAY(), "No prazo", "Atrasado"))</f>
        <v/>
      </c>
      <c r="N3122" s="104" t="str">
        <f>IFERROR(K3122 + VALUE(LEFT(L3122, FIND(" ", L3122) - 1)), "")</f>
        <v/>
      </c>
      <c r="O3122" s="105" t="str">
        <f>IF(_xlfn.DAYS(K3122,J3122)&lt;0, "Aguardando OC", _xlfn.DAYS(K3122,J3122))</f>
        <v>Aguardando OC</v>
      </c>
      <c r="P3122" s="199">
        <v>407278</v>
      </c>
      <c r="Q3122" s="12"/>
      <c r="R3122" s="199">
        <v>0</v>
      </c>
      <c r="S3122" s="139">
        <v>221</v>
      </c>
      <c r="T3122" s="65" t="s">
        <v>1029</v>
      </c>
      <c r="U3122" s="165">
        <v>0</v>
      </c>
      <c r="V3122" s="139"/>
      <c r="W3122" s="105" t="str">
        <f>IFERROR(VLOOKUP(V3122, Fornecedores!A:C, 3, FALSE), "")</f>
        <v/>
      </c>
      <c r="X3122" s="105" t="str">
        <f>IFERROR(VLOOKUP(V3122, Fornecedores!A:E, 5, FALSE), "")</f>
        <v/>
      </c>
      <c r="Y3122" s="105" t="str">
        <f>IFERROR(VLOOKUP(V3122, Fornecedores!A:F, 6, FALSE), "")</f>
        <v/>
      </c>
      <c r="Z3122" s="101" t="str">
        <f>IF(H3122=0, "Pedido entregue!", "Pendente")</f>
        <v>Pendente</v>
      </c>
      <c r="AB3122" s="132" t="str">
        <f>IF(Z3122="Pedido Entregue!", IF(AA3122=1, "Retirado do Almoxarifado", IF(AA3122=2, "Material devolvido", "Aguardando retirada")), IF(Z3122="Pendente", "Entrega pendente", ""))</f>
        <v>Entrega pendente</v>
      </c>
      <c r="AC3122" s="18">
        <v>1</v>
      </c>
      <c r="AD3122" s="18">
        <f>AC3122/SUMIF($P:$P,P3122,$AC:$AC)</f>
        <v>1</v>
      </c>
      <c r="AE3122" s="18">
        <f>IF(R3122=0,0,AC3122/SUMIF($R:$R,R3122,$AC:$AC))</f>
        <v>0</v>
      </c>
      <c r="AF3122" s="18">
        <f>IF(R3122=0,1,0)</f>
        <v>1</v>
      </c>
      <c r="AH3122" t="str">
        <f>TEXT(J3122,"MMMM")</f>
        <v>junho</v>
      </c>
    </row>
    <row r="3123" spans="1:34" ht="12.75" customHeight="1" x14ac:dyDescent="0.25">
      <c r="A3123" s="90" t="str">
        <f>IF(C3123="Oficina Diversos","Oficina Geral",
IF(ISNUMBER(FIND("Estoque - Colhedoras",C3123)),"Colhedoras",IF(ISNUMBER(FIND("Caldeiraria",C3123)),"Caldeiraria",IF(ISNUMBER(FIND("Borracharia",C3123)),"Borracharia",IF(ISNUMBER(FIND("Lubrificação",C3123)),"Lubrificação",
IF(ISNUMBER(FIND("Estoque - Carregadeiras",C3123)),"Carregadeiras",IF(ISNUMBER(FIND("Estoque - Veic. Leves",C3123)),"Veic. Leves",
IF(ISNUMBER(FIND("Estoque - Caminhões",C3123)),"Caminhões",IF(ISNUMBER(FIND("Estoque - Transbordos",C3123)),"Transbordos",
IF(ISNUMBER(FIND("Estoque - Tratores",C3123)),"Tratores",
IF(ISNUMBER(FIND("Estoque - Máquinas pesadas",C3123)),"Máquinas pesadas",
IF(ISNUMBER(FIND("Estoque - Reboques",C3123)),"Reboques",
IF(C3123="Estoque","Estoque",
IF(AND(ISNUMBER(C3123),C3123&gt;1000,C3123&lt;2000),"Caminhões",
IF(AND(ISNUMBER(C3123),C3123&gt;2000,C3123&lt;3000),"Tratores",
IF(AND(ISNUMBER(C3123),C3123&gt;3000,C3123&lt;4000),"Carregadeiras",
IF(AND(ISNUMBER(C3123),C3123&gt;4000,C3123&lt;5000),"Máquinas pesadas",
IF(AND(ISNUMBER(C3123),C3123&gt;5000,C3123&lt;6000),"Colhedoras",
IF(AND(ISNUMBER(C3123),C3123&gt;7000,C3123&lt;8000),"Irrigação",
IF(AND(ISNUMBER(C3123),C3123&gt;8000,C3123&lt;9000),"Reboques",IF(AND(ISNUMBER(C3123),C3123&gt;0,C3123&lt;1000),"Veic. Leves","")))))))))))))))))))))</f>
        <v>Tratores</v>
      </c>
      <c r="C3123" s="140">
        <v>2064</v>
      </c>
      <c r="D3123" s="139">
        <v>92490</v>
      </c>
      <c r="E3123" s="141" t="s">
        <v>20648</v>
      </c>
      <c r="F3123" s="101" t="str">
        <f>IF(ISBLANK(K3123), "Apenas Solicitação", "Tem OC")</f>
        <v>Apenas Solicitação</v>
      </c>
      <c r="G3123" s="139">
        <v>2</v>
      </c>
      <c r="H3123" s="102">
        <f>G3123-I3123</f>
        <v>2</v>
      </c>
      <c r="I3123" s="103"/>
      <c r="J3123" s="142">
        <v>45821</v>
      </c>
      <c r="K3123" s="199"/>
      <c r="L3123" s="141"/>
      <c r="M3123" s="104" t="str">
        <f ca="1">IF(OR(N3123="", N3123=0), "", IF(N3123&gt;TODAY(), "No prazo", "Atrasado"))</f>
        <v/>
      </c>
      <c r="N3123" s="104" t="str">
        <f>IFERROR(K3123 + VALUE(LEFT(L3123, FIND(" ", L3123) - 1)), "")</f>
        <v/>
      </c>
      <c r="O3123" s="105" t="str">
        <f>IF(_xlfn.DAYS(K3123,J3123)&lt;0, "Aguardando OC", _xlfn.DAYS(K3123,J3123))</f>
        <v>Aguardando OC</v>
      </c>
      <c r="P3123" s="199">
        <v>407280</v>
      </c>
      <c r="Q3123" s="12"/>
      <c r="R3123" s="199">
        <v>0</v>
      </c>
      <c r="S3123" s="139">
        <v>221</v>
      </c>
      <c r="T3123" s="65" t="s">
        <v>1029</v>
      </c>
      <c r="U3123" s="165">
        <v>0</v>
      </c>
      <c r="V3123" s="139"/>
      <c r="W3123" s="105" t="str">
        <f>IFERROR(VLOOKUP(V3123, Fornecedores!A:C, 3, FALSE), "")</f>
        <v/>
      </c>
      <c r="X3123" s="105" t="str">
        <f>IFERROR(VLOOKUP(V3123, Fornecedores!A:E, 5, FALSE), "")</f>
        <v/>
      </c>
      <c r="Y3123" s="105" t="str">
        <f>IFERROR(VLOOKUP(V3123, Fornecedores!A:F, 6, FALSE), "")</f>
        <v/>
      </c>
      <c r="Z3123" s="101" t="str">
        <f>IF(H3123=0, "Pedido entregue!", "Pendente")</f>
        <v>Pendente</v>
      </c>
      <c r="AB3123" s="132" t="str">
        <f>IF(Z3123="Pedido Entregue!", IF(AA3123=1, "Retirado do Almoxarifado", IF(AA3123=2, "Material devolvido", "Aguardando retirada")), IF(Z3123="Pendente", "Entrega pendente", ""))</f>
        <v>Entrega pendente</v>
      </c>
      <c r="AC3123" s="18">
        <v>1</v>
      </c>
      <c r="AD3123" s="18">
        <f>AC3123/SUMIF($P:$P,P3123,$AC:$AC)</f>
        <v>1</v>
      </c>
      <c r="AE3123" s="18">
        <f>IF(R3123=0,0,AC3123/SUMIF($R:$R,R3123,$AC:$AC))</f>
        <v>0</v>
      </c>
      <c r="AF3123" s="18">
        <f>IF(R3123=0,1,0)</f>
        <v>1</v>
      </c>
      <c r="AH3123" t="str">
        <f>TEXT(J3123,"MMMM")</f>
        <v>junho</v>
      </c>
    </row>
    <row r="3124" spans="1:34" ht="12.75" customHeight="1" x14ac:dyDescent="0.25">
      <c r="A3124" s="155" t="str">
        <f>IF(C3124="Oficina Diversos","Oficina Geral",
IF(ISNUMBER(FIND("Estoque - Colhedoras",C3124)),"Colhedoras",IF(ISNUMBER(FIND("Caldeiraria",C3124)),"Caldeiraria",IF(ISNUMBER(FIND("Borracharia",C3124)),"Borracharia",IF(ISNUMBER(FIND("Lubrificação",C3124)),"Lubrificação",
IF(ISNUMBER(FIND("Estoque - Carregadeiras",C3124)),"Carregadeiras",IF(ISNUMBER(FIND("Estoque - Veic. Leves",C3124)),"Veic. Leves",
IF(ISNUMBER(FIND("Estoque - Caminhões",C3124)),"Caminhões",IF(ISNUMBER(FIND("Estoque - Transbordos",C3124)),"Transbordos",
IF(ISNUMBER(FIND("Estoque - Tratores",C3124)),"Tratores",
IF(ISNUMBER(FIND("Estoque - Máquinas pesadas",C3124)),"Máquinas pesadas",
IF(ISNUMBER(FIND("Estoque - Reboques",C3124)),"Reboques",
IF(C3124="Estoque","Estoque",
IF(AND(ISNUMBER(C3124),C3124&gt;1000,C3124&lt;2000),"Caminhões",
IF(AND(ISNUMBER(C3124),C3124&gt;2000,C3124&lt;3000),"Tratores",
IF(AND(ISNUMBER(C3124),C3124&gt;3000,C3124&lt;4000),"Carregadeiras",
IF(AND(ISNUMBER(C3124),C3124&gt;4000,C3124&lt;5000),"Máquinas pesadas",
IF(AND(ISNUMBER(C3124),C3124&gt;5000,C3124&lt;6000),"Colhedoras",
IF(AND(ISNUMBER(C3124),C3124&gt;7000,C3124&lt;8000),"Irrigação",
IF(AND(ISNUMBER(C3124),C3124&gt;8000,C3124&lt;9000),"Reboques",IF(AND(ISNUMBER(C3124),C3124&gt;0,C3124&lt;1000),"Veic. Leves","")))))))))))))))))))))</f>
        <v>Tratores</v>
      </c>
      <c r="C3124" s="232">
        <v>2064</v>
      </c>
      <c r="D3124" s="139">
        <v>92492</v>
      </c>
      <c r="E3124" s="141" t="s">
        <v>20649</v>
      </c>
      <c r="F3124" s="122" t="str">
        <f>IF(ISBLANK(K3124), "Apenas Solicitação", "Tem OC")</f>
        <v>Apenas Solicitação</v>
      </c>
      <c r="G3124" s="139">
        <v>3</v>
      </c>
      <c r="H3124" s="131">
        <f>G3124-I3124</f>
        <v>3</v>
      </c>
      <c r="I3124" s="106"/>
      <c r="J3124" s="142">
        <v>45821</v>
      </c>
      <c r="K3124" s="199"/>
      <c r="L3124" s="141"/>
      <c r="M3124" s="123" t="str">
        <f ca="1">IF(OR(N3124="", N3124=0), "", IF(N3124&gt;TODAY(), "No prazo", "Atrasado"))</f>
        <v/>
      </c>
      <c r="N3124" s="123" t="str">
        <f>IFERROR(K3124 + VALUE(LEFT(L3124, FIND(" ", L3124) - 1)), "")</f>
        <v/>
      </c>
      <c r="O3124" s="121" t="str">
        <f>IF(_xlfn.DAYS(K3124,J3124)&lt;0, "Aguardando OC", _xlfn.DAYS(K3124,J3124))</f>
        <v>Aguardando OC</v>
      </c>
      <c r="P3124" s="199">
        <v>407287</v>
      </c>
      <c r="Q3124" s="12"/>
      <c r="R3124" s="199">
        <v>0</v>
      </c>
      <c r="S3124" s="139">
        <v>221</v>
      </c>
      <c r="T3124" s="65" t="s">
        <v>1029</v>
      </c>
      <c r="U3124" s="165">
        <v>0</v>
      </c>
      <c r="V3124" s="139"/>
      <c r="W3124" s="121" t="str">
        <f>IFERROR(VLOOKUP(V3124, Fornecedores!A:C, 3, FALSE), "")</f>
        <v/>
      </c>
      <c r="X3124" s="121" t="str">
        <f>IFERROR(VLOOKUP(V3124, Fornecedores!A:E, 5, FALSE), "")</f>
        <v/>
      </c>
      <c r="Y3124" s="121" t="str">
        <f>IFERROR(VLOOKUP(V3124, Fornecedores!A:F, 6, FALSE), "")</f>
        <v/>
      </c>
      <c r="Z3124" s="122" t="str">
        <f>IF(H3124=0, "Pedido entregue!", "Pendente")</f>
        <v>Pendente</v>
      </c>
      <c r="AB3124" s="132" t="str">
        <f>IF(Z3124="Pedido Entregue!", IF(AA3124=1, "Retirado do Almoxarifado", IF(AA3124=2, "Material devolvido", "Aguardando retirada")), IF(Z3124="Pendente", "Entrega pendente", ""))</f>
        <v>Entrega pendente</v>
      </c>
      <c r="AC3124" s="18">
        <v>1</v>
      </c>
      <c r="AD3124" s="18">
        <f>AC3124/SUMIF($P:$P,P3124,$AC:$AC)</f>
        <v>1</v>
      </c>
      <c r="AE3124" s="18">
        <f>IF(R3124=0,0,AC3124/SUMIF($R:$R,R3124,$AC:$AC))</f>
        <v>0</v>
      </c>
      <c r="AF3124" s="18">
        <f>IF(R3124=0,1,0)</f>
        <v>1</v>
      </c>
      <c r="AH3124" t="str">
        <f>TEXT(J3124,"MMMM")</f>
        <v>junho</v>
      </c>
    </row>
    <row r="3125" spans="1:34" ht="12.75" customHeight="1" x14ac:dyDescent="0.25">
      <c r="A3125" s="90" t="str">
        <f>IF(C3125="Oficina Diversos","Oficina Geral",
IF(ISNUMBER(FIND("Estoque - Colhedoras",C3125)),"Colhedoras",IF(ISNUMBER(FIND("Caldeiraria",C3125)),"Caldeiraria",IF(ISNUMBER(FIND("Borracharia",C3125)),"Borracharia",IF(ISNUMBER(FIND("Lubrificação",C3125)),"Lubrificação",
IF(ISNUMBER(FIND("Estoque - Carregadeiras",C3125)),"Carregadeiras",IF(ISNUMBER(FIND("Estoque - Veic. Leves",C3125)),"Veic. Leves",
IF(ISNUMBER(FIND("Estoque - Caminhões",C3125)),"Caminhões",IF(ISNUMBER(FIND("Estoque - Transbordos",C3125)),"Transbordos",
IF(ISNUMBER(FIND("Estoque - Tratores",C3125)),"Tratores",
IF(ISNUMBER(FIND("Estoque - Máquinas pesadas",C3125)),"Máquinas pesadas",
IF(ISNUMBER(FIND("Estoque - Reboques",C3125)),"Reboques",
IF(C3125="Estoque","Estoque",
IF(AND(ISNUMBER(C3125),C3125&gt;1000,C3125&lt;2000),"Caminhões",
IF(AND(ISNUMBER(C3125),C3125&gt;2000,C3125&lt;3000),"Tratores",
IF(AND(ISNUMBER(C3125),C3125&gt;3000,C3125&lt;4000),"Carregadeiras",
IF(AND(ISNUMBER(C3125),C3125&gt;4000,C3125&lt;5000),"Máquinas pesadas",
IF(AND(ISNUMBER(C3125),C3125&gt;5000,C3125&lt;6000),"Colhedoras",
IF(AND(ISNUMBER(C3125),C3125&gt;7000,C3125&lt;8000),"Irrigação",
IF(AND(ISNUMBER(C3125),C3125&gt;8000,C3125&lt;9000),"Reboques",IF(AND(ISNUMBER(C3125),C3125&gt;0,C3125&lt;1000),"Veic. Leves","")))))))))))))))))))))</f>
        <v>Tratores</v>
      </c>
      <c r="C3125" s="113">
        <v>2064</v>
      </c>
      <c r="D3125" s="2">
        <v>92493</v>
      </c>
      <c r="E3125" s="3" t="s">
        <v>20650</v>
      </c>
      <c r="F3125" s="101" t="str">
        <f>IF(ISBLANK(K3125), "Apenas Solicitação", "Tem OC")</f>
        <v>Tem OC</v>
      </c>
      <c r="G3125" s="2">
        <v>6</v>
      </c>
      <c r="H3125" s="102">
        <f>G3125-I3125</f>
        <v>6</v>
      </c>
      <c r="I3125" s="103"/>
      <c r="J3125" s="4">
        <v>45821</v>
      </c>
      <c r="K3125" s="180">
        <v>45842</v>
      </c>
      <c r="L3125" s="3" t="s">
        <v>20166</v>
      </c>
      <c r="M3125" s="104" t="str">
        <f ca="1">IF(OR(N3125="", N3125=0), "", IF(N3125&gt;TODAY(), "No prazo", "Atrasado"))</f>
        <v>Atrasado</v>
      </c>
      <c r="N3125" s="104">
        <f>IFERROR(K3125 + VALUE(LEFT(L3125, FIND(" ", L3125) - 1)), "")</f>
        <v>45846</v>
      </c>
      <c r="O3125" s="105">
        <f>IF(_xlfn.DAYS(K3125,J3125)&lt;0, "Aguardando OC", _xlfn.DAYS(K3125,J3125))</f>
        <v>21</v>
      </c>
      <c r="P3125" s="14">
        <v>407297</v>
      </c>
      <c r="Q3125" s="12"/>
      <c r="R3125" s="14">
        <v>170490</v>
      </c>
      <c r="S3125" s="2">
        <v>221</v>
      </c>
      <c r="T3125" s="65" t="s">
        <v>1029</v>
      </c>
      <c r="U3125" s="21">
        <v>557.1</v>
      </c>
      <c r="V3125" s="2">
        <v>3465</v>
      </c>
      <c r="W3125" s="105" t="str">
        <f>IFERROR(VLOOKUP(V3125, Fornecedores!A:C, 3, FALSE), "")</f>
        <v>MAQNELSON AGRICOLA L</v>
      </c>
      <c r="X3125" s="105" t="str">
        <f>IFERROR(VLOOKUP(V3125, Fornecedores!A:E, 5, FALSE), "")</f>
        <v>Itumbiara</v>
      </c>
      <c r="Y3125" s="105" t="str">
        <f>IFERROR(VLOOKUP(V3125, Fornecedores!A:F, 6, FALSE), "")</f>
        <v>GO</v>
      </c>
      <c r="Z3125" s="101" t="str">
        <f>IF(H3125=0, "Pedido entregue!", "Pendente")</f>
        <v>Pendente</v>
      </c>
      <c r="AB3125" s="132" t="str">
        <f>IF(Z3125="Pedido Entregue!", IF(AA3125=1, "Retirado do Almoxarifado", IF(AA3125=2, "Material devolvido", "Aguardando retirada")), IF(Z3125="Pendente", "Entrega pendente", ""))</f>
        <v>Entrega pendente</v>
      </c>
      <c r="AC3125" s="18">
        <v>1</v>
      </c>
      <c r="AD3125" s="18">
        <f>AC3125/SUMIF($P:$P,P3125,$AC:$AC)</f>
        <v>1</v>
      </c>
      <c r="AE3125" s="18">
        <f>IF(R3125=0,0,AC3125/SUMIF($R:$R,R3125,$AC:$AC))</f>
        <v>1.5625E-2</v>
      </c>
      <c r="AF3125" s="18">
        <f>IF(R3125=0,1,0)</f>
        <v>0</v>
      </c>
      <c r="AH3125" t="str">
        <f>TEXT(J3125,"MMMM")</f>
        <v>junho</v>
      </c>
    </row>
    <row r="3126" spans="1:34" ht="12.75" customHeight="1" x14ac:dyDescent="0.25">
      <c r="A3126" s="90" t="str">
        <f>IF(C3126="Oficina Diversos","Oficina Geral",
IF(ISNUMBER(FIND("Estoque - Colhedoras",C3126)),"Colhedoras",IF(ISNUMBER(FIND("Caldeiraria",C3126)),"Caldeiraria",IF(ISNUMBER(FIND("Borracharia",C3126)),"Borracharia",IF(ISNUMBER(FIND("Lubrificação",C3126)),"Lubrificação",
IF(ISNUMBER(FIND("Estoque - Carregadeiras",C3126)),"Carregadeiras",IF(ISNUMBER(FIND("Estoque - Veic. Leves",C3126)),"Veic. Leves",
IF(ISNUMBER(FIND("Estoque - Caminhões",C3126)),"Caminhões",IF(ISNUMBER(FIND("Estoque - Transbordos",C3126)),"Transbordos",
IF(ISNUMBER(FIND("Estoque - Tratores",C3126)),"Tratores",
IF(ISNUMBER(FIND("Estoque - Máquinas pesadas",C3126)),"Máquinas pesadas",
IF(ISNUMBER(FIND("Estoque - Reboques",C3126)),"Reboques",
IF(C3126="Estoque","Estoque",
IF(AND(ISNUMBER(C3126),C3126&gt;1000,C3126&lt;2000),"Caminhões",
IF(AND(ISNUMBER(C3126),C3126&gt;2000,C3126&lt;3000),"Tratores",
IF(AND(ISNUMBER(C3126),C3126&gt;3000,C3126&lt;4000),"Carregadeiras",
IF(AND(ISNUMBER(C3126),C3126&gt;4000,C3126&lt;5000),"Máquinas pesadas",
IF(AND(ISNUMBER(C3126),C3126&gt;5000,C3126&lt;6000),"Colhedoras",
IF(AND(ISNUMBER(C3126),C3126&gt;7000,C3126&lt;8000),"Irrigação",
IF(AND(ISNUMBER(C3126),C3126&gt;8000,C3126&lt;9000),"Reboques",IF(AND(ISNUMBER(C3126),C3126&gt;0,C3126&lt;1000),"Veic. Leves","")))))))))))))))))))))</f>
        <v>Tratores</v>
      </c>
      <c r="C3126" s="140">
        <v>2064</v>
      </c>
      <c r="D3126" s="139">
        <v>92494</v>
      </c>
      <c r="E3126" s="141" t="s">
        <v>20651</v>
      </c>
      <c r="F3126" s="101" t="str">
        <f>IF(ISBLANK(K3126), "Apenas Solicitação", "Tem OC")</f>
        <v>Apenas Solicitação</v>
      </c>
      <c r="G3126" s="139">
        <v>1</v>
      </c>
      <c r="H3126" s="102">
        <f>G3126-I3126</f>
        <v>1</v>
      </c>
      <c r="I3126" s="103"/>
      <c r="J3126" s="142">
        <v>45821</v>
      </c>
      <c r="K3126" s="199"/>
      <c r="L3126" s="141"/>
      <c r="M3126" s="104" t="str">
        <f ca="1">IF(OR(N3126="", N3126=0), "", IF(N3126&gt;TODAY(), "No prazo", "Atrasado"))</f>
        <v/>
      </c>
      <c r="N3126" s="104" t="str">
        <f>IFERROR(K3126 + VALUE(LEFT(L3126, FIND(" ", L3126) - 1)), "")</f>
        <v/>
      </c>
      <c r="O3126" s="105" t="str">
        <f>IF(_xlfn.DAYS(K3126,J3126)&lt;0, "Aguardando OC", _xlfn.DAYS(K3126,J3126))</f>
        <v>Aguardando OC</v>
      </c>
      <c r="P3126" s="199">
        <v>407300</v>
      </c>
      <c r="Q3126" s="12"/>
      <c r="R3126" s="199">
        <v>0</v>
      </c>
      <c r="S3126" s="139">
        <v>221</v>
      </c>
      <c r="T3126" s="65" t="s">
        <v>1029</v>
      </c>
      <c r="U3126" s="165">
        <v>0</v>
      </c>
      <c r="V3126" s="139"/>
      <c r="W3126" s="105" t="str">
        <f>IFERROR(VLOOKUP(V3126, Fornecedores!A:C, 3, FALSE), "")</f>
        <v/>
      </c>
      <c r="X3126" s="105" t="str">
        <f>IFERROR(VLOOKUP(V3126, Fornecedores!A:E, 5, FALSE), "")</f>
        <v/>
      </c>
      <c r="Y3126" s="105" t="str">
        <f>IFERROR(VLOOKUP(V3126, Fornecedores!A:F, 6, FALSE), "")</f>
        <v/>
      </c>
      <c r="Z3126" s="101" t="str">
        <f>IF(H3126=0, "Pedido entregue!", "Pendente")</f>
        <v>Pendente</v>
      </c>
      <c r="AB3126" s="132" t="str">
        <f>IF(Z3126="Pedido Entregue!", IF(AA3126=1, "Retirado do Almoxarifado", IF(AA3126=2, "Material devolvido", "Aguardando retirada")), IF(Z3126="Pendente", "Entrega pendente", ""))</f>
        <v>Entrega pendente</v>
      </c>
      <c r="AC3126" s="18">
        <v>1</v>
      </c>
      <c r="AD3126" s="18">
        <f>AC3126/SUMIF($P:$P,P3126,$AC:$AC)</f>
        <v>1</v>
      </c>
      <c r="AE3126" s="18">
        <f>IF(R3126=0,0,AC3126/SUMIF($R:$R,R3126,$AC:$AC))</f>
        <v>0</v>
      </c>
      <c r="AF3126" s="18">
        <f>IF(R3126=0,1,0)</f>
        <v>1</v>
      </c>
      <c r="AH3126" t="str">
        <f>TEXT(J3126,"MMMM")</f>
        <v>junho</v>
      </c>
    </row>
    <row r="3127" spans="1:34" ht="12.75" customHeight="1" x14ac:dyDescent="0.25">
      <c r="A3127" s="90" t="str">
        <f>IF(C3127="Oficina Diversos","Oficina Geral",
IF(ISNUMBER(FIND("Estoque - Colhedoras",C3127)),"Colhedoras",IF(ISNUMBER(FIND("Caldeiraria",C3127)),"Caldeiraria",IF(ISNUMBER(FIND("Borracharia",C3127)),"Borracharia",IF(ISNUMBER(FIND("Lubrificação",C3127)),"Lubrificação",
IF(ISNUMBER(FIND("Estoque - Carregadeiras",C3127)),"Carregadeiras",IF(ISNUMBER(FIND("Estoque - Veic. Leves",C3127)),"Veic. Leves",
IF(ISNUMBER(FIND("Estoque - Caminhões",C3127)),"Caminhões",IF(ISNUMBER(FIND("Estoque - Transbordos",C3127)),"Transbordos",
IF(ISNUMBER(FIND("Estoque - Tratores",C3127)),"Tratores",
IF(ISNUMBER(FIND("Estoque - Máquinas pesadas",C3127)),"Máquinas pesadas",
IF(ISNUMBER(FIND("Estoque - Reboques",C3127)),"Reboques",
IF(C3127="Estoque","Estoque",
IF(AND(ISNUMBER(C3127),C3127&gt;1000,C3127&lt;2000),"Caminhões",
IF(AND(ISNUMBER(C3127),C3127&gt;2000,C3127&lt;3000),"Tratores",
IF(AND(ISNUMBER(C3127),C3127&gt;3000,C3127&lt;4000),"Carregadeiras",
IF(AND(ISNUMBER(C3127),C3127&gt;4000,C3127&lt;5000),"Máquinas pesadas",
IF(AND(ISNUMBER(C3127),C3127&gt;5000,C3127&lt;6000),"Colhedoras",
IF(AND(ISNUMBER(C3127),C3127&gt;7000,C3127&lt;8000),"Irrigação",
IF(AND(ISNUMBER(C3127),C3127&gt;8000,C3127&lt;9000),"Reboques",IF(AND(ISNUMBER(C3127),C3127&gt;0,C3127&lt;1000),"Veic. Leves","")))))))))))))))))))))</f>
        <v>Tratores</v>
      </c>
      <c r="C3127" s="113">
        <v>2064</v>
      </c>
      <c r="D3127" s="2">
        <v>92495</v>
      </c>
      <c r="E3127" s="3" t="s">
        <v>20652</v>
      </c>
      <c r="F3127" s="101" t="str">
        <f>IF(ISBLANK(K3127), "Apenas Solicitação", "Tem OC")</f>
        <v>Tem OC</v>
      </c>
      <c r="G3127" s="2">
        <v>2</v>
      </c>
      <c r="H3127" s="102">
        <f>G3127-I3127</f>
        <v>2</v>
      </c>
      <c r="I3127" s="103"/>
      <c r="J3127" s="4">
        <v>45821</v>
      </c>
      <c r="K3127" s="180">
        <v>45842</v>
      </c>
      <c r="L3127" s="3" t="s">
        <v>20166</v>
      </c>
      <c r="M3127" s="104" t="str">
        <f ca="1">IF(OR(N3127="", N3127=0), "", IF(N3127&gt;TODAY(), "No prazo", "Atrasado"))</f>
        <v>Atrasado</v>
      </c>
      <c r="N3127" s="104">
        <f>IFERROR(K3127 + VALUE(LEFT(L3127, FIND(" ", L3127) - 1)), "")</f>
        <v>45846</v>
      </c>
      <c r="O3127" s="105">
        <f>IF(_xlfn.DAYS(K3127,J3127)&lt;0, "Aguardando OC", _xlfn.DAYS(K3127,J3127))</f>
        <v>21</v>
      </c>
      <c r="P3127" s="14">
        <v>407301</v>
      </c>
      <c r="Q3127" s="12"/>
      <c r="R3127" s="14">
        <v>170490</v>
      </c>
      <c r="S3127" s="2">
        <v>221</v>
      </c>
      <c r="T3127" s="65" t="s">
        <v>1029</v>
      </c>
      <c r="U3127" s="21">
        <v>90.04</v>
      </c>
      <c r="V3127" s="2">
        <v>3465</v>
      </c>
      <c r="W3127" s="105" t="str">
        <f>IFERROR(VLOOKUP(V3127, Fornecedores!A:C, 3, FALSE), "")</f>
        <v>MAQNELSON AGRICOLA L</v>
      </c>
      <c r="X3127" s="105" t="str">
        <f>IFERROR(VLOOKUP(V3127, Fornecedores!A:E, 5, FALSE), "")</f>
        <v>Itumbiara</v>
      </c>
      <c r="Y3127" s="105" t="str">
        <f>IFERROR(VLOOKUP(V3127, Fornecedores!A:F, 6, FALSE), "")</f>
        <v>GO</v>
      </c>
      <c r="Z3127" s="101" t="str">
        <f>IF(H3127=0, "Pedido entregue!", "Pendente")</f>
        <v>Pendente</v>
      </c>
      <c r="AB3127" s="132" t="str">
        <f>IF(Z3127="Pedido Entregue!", IF(AA3127=1, "Retirado do Almoxarifado", IF(AA3127=2, "Material devolvido", "Aguardando retirada")), IF(Z3127="Pendente", "Entrega pendente", ""))</f>
        <v>Entrega pendente</v>
      </c>
      <c r="AC3127" s="18">
        <v>1</v>
      </c>
      <c r="AD3127" s="18">
        <f>AC3127/SUMIF($P:$P,P3127,$AC:$AC)</f>
        <v>1</v>
      </c>
      <c r="AE3127" s="18">
        <f>IF(R3127=0,0,AC3127/SUMIF($R:$R,R3127,$AC:$AC))</f>
        <v>1.5625E-2</v>
      </c>
      <c r="AF3127" s="18">
        <f>IF(R3127=0,1,0)</f>
        <v>0</v>
      </c>
      <c r="AH3127" t="str">
        <f>TEXT(J3127,"MMMM")</f>
        <v>junho</v>
      </c>
    </row>
    <row r="3128" spans="1:34" ht="12.75" customHeight="1" x14ac:dyDescent="0.25">
      <c r="A3128" s="90" t="str">
        <f>IF(C3128="Oficina Diversos","Oficina Geral",
IF(ISNUMBER(FIND("Estoque - Colhedoras",C3128)),"Colhedoras",IF(ISNUMBER(FIND("Caldeiraria",C3128)),"Caldeiraria",IF(ISNUMBER(FIND("Borracharia",C3128)),"Borracharia",IF(ISNUMBER(FIND("Lubrificação",C3128)),"Lubrificação",
IF(ISNUMBER(FIND("Estoque - Carregadeiras",C3128)),"Carregadeiras",IF(ISNUMBER(FIND("Estoque - Veic. Leves",C3128)),"Veic. Leves",
IF(ISNUMBER(FIND("Estoque - Caminhões",C3128)),"Caminhões",IF(ISNUMBER(FIND("Estoque - Transbordos",C3128)),"Transbordos",
IF(ISNUMBER(FIND("Estoque - Tratores",C3128)),"Tratores",
IF(ISNUMBER(FIND("Estoque - Máquinas pesadas",C3128)),"Máquinas pesadas",
IF(ISNUMBER(FIND("Estoque - Reboques",C3128)),"Reboques",
IF(C3128="Estoque","Estoque",
IF(AND(ISNUMBER(C3128),C3128&gt;1000,C3128&lt;2000),"Caminhões",
IF(AND(ISNUMBER(C3128),C3128&gt;2000,C3128&lt;3000),"Tratores",
IF(AND(ISNUMBER(C3128),C3128&gt;3000,C3128&lt;4000),"Carregadeiras",
IF(AND(ISNUMBER(C3128),C3128&gt;4000,C3128&lt;5000),"Máquinas pesadas",
IF(AND(ISNUMBER(C3128),C3128&gt;5000,C3128&lt;6000),"Colhedoras",
IF(AND(ISNUMBER(C3128),C3128&gt;7000,C3128&lt;8000),"Irrigação",
IF(AND(ISNUMBER(C3128),C3128&gt;8000,C3128&lt;9000),"Reboques",IF(AND(ISNUMBER(C3128),C3128&gt;0,C3128&lt;1000),"Veic. Leves","")))))))))))))))))))))</f>
        <v>Tratores</v>
      </c>
      <c r="C3128" s="140">
        <v>2064</v>
      </c>
      <c r="D3128" s="139">
        <v>92496</v>
      </c>
      <c r="E3128" s="141" t="s">
        <v>20653</v>
      </c>
      <c r="F3128" s="101" t="str">
        <f>IF(ISBLANK(K3128), "Apenas Solicitação", "Tem OC")</f>
        <v>Apenas Solicitação</v>
      </c>
      <c r="G3128" s="139">
        <v>2</v>
      </c>
      <c r="H3128" s="102">
        <f>G3128-I3128</f>
        <v>2</v>
      </c>
      <c r="I3128" s="103"/>
      <c r="J3128" s="142">
        <v>45821</v>
      </c>
      <c r="K3128" s="199"/>
      <c r="L3128" s="141"/>
      <c r="M3128" s="104" t="str">
        <f ca="1">IF(OR(N3128="", N3128=0), "", IF(N3128&gt;TODAY(), "No prazo", "Atrasado"))</f>
        <v/>
      </c>
      <c r="N3128" s="104" t="str">
        <f>IFERROR(K3128 + VALUE(LEFT(L3128, FIND(" ", L3128) - 1)), "")</f>
        <v/>
      </c>
      <c r="O3128" s="105" t="str">
        <f>IF(_xlfn.DAYS(K3128,J3128)&lt;0, "Aguardando OC", _xlfn.DAYS(K3128,J3128))</f>
        <v>Aguardando OC</v>
      </c>
      <c r="P3128" s="199">
        <v>407302</v>
      </c>
      <c r="Q3128" s="12"/>
      <c r="R3128" s="199">
        <v>0</v>
      </c>
      <c r="S3128" s="139">
        <v>221</v>
      </c>
      <c r="T3128" s="65" t="s">
        <v>1029</v>
      </c>
      <c r="U3128" s="165">
        <v>0</v>
      </c>
      <c r="V3128" s="139"/>
      <c r="W3128" s="105" t="str">
        <f>IFERROR(VLOOKUP(V3128, Fornecedores!A:C, 3, FALSE), "")</f>
        <v/>
      </c>
      <c r="X3128" s="105" t="str">
        <f>IFERROR(VLOOKUP(V3128, Fornecedores!A:E, 5, FALSE), "")</f>
        <v/>
      </c>
      <c r="Y3128" s="105" t="str">
        <f>IFERROR(VLOOKUP(V3128, Fornecedores!A:F, 6, FALSE), "")</f>
        <v/>
      </c>
      <c r="Z3128" s="101" t="str">
        <f>IF(H3128=0, "Pedido entregue!", "Pendente")</f>
        <v>Pendente</v>
      </c>
      <c r="AB3128" s="132" t="str">
        <f>IF(Z3128="Pedido Entregue!", IF(AA3128=1, "Retirado do Almoxarifado", IF(AA3128=2, "Material devolvido", "Aguardando retirada")), IF(Z3128="Pendente", "Entrega pendente", ""))</f>
        <v>Entrega pendente</v>
      </c>
      <c r="AC3128" s="18">
        <v>1</v>
      </c>
      <c r="AD3128" s="18">
        <f>AC3128/SUMIF($P:$P,P3128,$AC:$AC)</f>
        <v>1</v>
      </c>
      <c r="AE3128" s="18">
        <f>IF(R3128=0,0,AC3128/SUMIF($R:$R,R3128,$AC:$AC))</f>
        <v>0</v>
      </c>
      <c r="AF3128" s="18">
        <f>IF(R3128=0,1,0)</f>
        <v>1</v>
      </c>
      <c r="AH3128" t="str">
        <f>TEXT(J3128,"MMMM")</f>
        <v>junho</v>
      </c>
    </row>
    <row r="3129" spans="1:34" ht="12.75" customHeight="1" x14ac:dyDescent="0.25">
      <c r="A3129" s="90" t="str">
        <f>IF(C3129="Oficina Diversos","Oficina Geral",
IF(ISNUMBER(FIND("Estoque - Colhedoras",C3129)),"Colhedoras",IF(ISNUMBER(FIND("Caldeiraria",C3129)),"Caldeiraria",IF(ISNUMBER(FIND("Borracharia",C3129)),"Borracharia",IF(ISNUMBER(FIND("Lubrificação",C3129)),"Lubrificação",
IF(ISNUMBER(FIND("Estoque - Carregadeiras",C3129)),"Carregadeiras",IF(ISNUMBER(FIND("Estoque - Veic. Leves",C3129)),"Veic. Leves",
IF(ISNUMBER(FIND("Estoque - Caminhões",C3129)),"Caminhões",IF(ISNUMBER(FIND("Estoque - Transbordos",C3129)),"Transbordos",
IF(ISNUMBER(FIND("Estoque - Tratores",C3129)),"Tratores",
IF(ISNUMBER(FIND("Estoque - Máquinas pesadas",C3129)),"Máquinas pesadas",
IF(ISNUMBER(FIND("Estoque - Reboques",C3129)),"Reboques",
IF(C3129="Estoque","Estoque",
IF(AND(ISNUMBER(C3129),C3129&gt;1000,C3129&lt;2000),"Caminhões",
IF(AND(ISNUMBER(C3129),C3129&gt;2000,C3129&lt;3000),"Tratores",
IF(AND(ISNUMBER(C3129),C3129&gt;3000,C3129&lt;4000),"Carregadeiras",
IF(AND(ISNUMBER(C3129),C3129&gt;4000,C3129&lt;5000),"Máquinas pesadas",
IF(AND(ISNUMBER(C3129),C3129&gt;5000,C3129&lt;6000),"Colhedoras",
IF(AND(ISNUMBER(C3129),C3129&gt;7000,C3129&lt;8000),"Irrigação",
IF(AND(ISNUMBER(C3129),C3129&gt;8000,C3129&lt;9000),"Reboques",IF(AND(ISNUMBER(C3129),C3129&gt;0,C3129&lt;1000),"Veic. Leves","")))))))))))))))))))))</f>
        <v>Tratores</v>
      </c>
      <c r="C3129" s="113">
        <v>2064</v>
      </c>
      <c r="D3129" s="2">
        <v>92497</v>
      </c>
      <c r="E3129" s="3" t="s">
        <v>20654</v>
      </c>
      <c r="F3129" s="101" t="str">
        <f>IF(ISBLANK(K3129), "Apenas Solicitação", "Tem OC")</f>
        <v>Tem OC</v>
      </c>
      <c r="G3129" s="2">
        <v>1</v>
      </c>
      <c r="H3129" s="102">
        <f>G3129-I3129</f>
        <v>1</v>
      </c>
      <c r="I3129" s="103"/>
      <c r="J3129" s="4">
        <v>45821</v>
      </c>
      <c r="K3129" s="180">
        <v>45842</v>
      </c>
      <c r="L3129" s="3" t="s">
        <v>20166</v>
      </c>
      <c r="M3129" s="104" t="str">
        <f ca="1">IF(OR(N3129="", N3129=0), "", IF(N3129&gt;TODAY(), "No prazo", "Atrasado"))</f>
        <v>Atrasado</v>
      </c>
      <c r="N3129" s="104">
        <f>IFERROR(K3129 + VALUE(LEFT(L3129, FIND(" ", L3129) - 1)), "")</f>
        <v>45846</v>
      </c>
      <c r="O3129" s="105">
        <f>IF(_xlfn.DAYS(K3129,J3129)&lt;0, "Aguardando OC", _xlfn.DAYS(K3129,J3129))</f>
        <v>21</v>
      </c>
      <c r="P3129" s="14">
        <v>407304</v>
      </c>
      <c r="Q3129" s="12"/>
      <c r="R3129" s="14">
        <v>170490</v>
      </c>
      <c r="S3129" s="2">
        <v>221</v>
      </c>
      <c r="T3129" s="65" t="s">
        <v>1029</v>
      </c>
      <c r="U3129" s="21">
        <v>36.19</v>
      </c>
      <c r="V3129" s="2">
        <v>3465</v>
      </c>
      <c r="W3129" s="105" t="str">
        <f>IFERROR(VLOOKUP(V3129, Fornecedores!A:C, 3, FALSE), "")</f>
        <v>MAQNELSON AGRICOLA L</v>
      </c>
      <c r="X3129" s="105" t="str">
        <f>IFERROR(VLOOKUP(V3129, Fornecedores!A:E, 5, FALSE), "")</f>
        <v>Itumbiara</v>
      </c>
      <c r="Y3129" s="105" t="str">
        <f>IFERROR(VLOOKUP(V3129, Fornecedores!A:F, 6, FALSE), "")</f>
        <v>GO</v>
      </c>
      <c r="Z3129" s="101" t="str">
        <f>IF(H3129=0, "Pedido entregue!", "Pendente")</f>
        <v>Pendente</v>
      </c>
      <c r="AB3129" s="132" t="str">
        <f>IF(Z3129="Pedido Entregue!", IF(AA3129=1, "Retirado do Almoxarifado", IF(AA3129=2, "Material devolvido", "Aguardando retirada")), IF(Z3129="Pendente", "Entrega pendente", ""))</f>
        <v>Entrega pendente</v>
      </c>
      <c r="AC3129" s="18">
        <v>1</v>
      </c>
      <c r="AD3129" s="18">
        <f>AC3129/SUMIF($P:$P,P3129,$AC:$AC)</f>
        <v>1</v>
      </c>
      <c r="AE3129" s="18">
        <f>IF(R3129=0,0,AC3129/SUMIF($R:$R,R3129,$AC:$AC))</f>
        <v>1.5625E-2</v>
      </c>
      <c r="AF3129" s="18">
        <f>IF(R3129=0,1,0)</f>
        <v>0</v>
      </c>
      <c r="AH3129" t="str">
        <f>TEXT(J3129,"MMMM")</f>
        <v>junho</v>
      </c>
    </row>
    <row r="3130" spans="1:34" ht="12.75" customHeight="1" x14ac:dyDescent="0.25">
      <c r="A3130" s="90" t="str">
        <f>IF(C3130="Oficina Diversos","Oficina Geral",
IF(ISNUMBER(FIND("Estoque - Colhedoras",C3130)),"Colhedoras",IF(ISNUMBER(FIND("Caldeiraria",C3130)),"Caldeiraria",IF(ISNUMBER(FIND("Borracharia",C3130)),"Borracharia",IF(ISNUMBER(FIND("Lubrificação",C3130)),"Lubrificação",
IF(ISNUMBER(FIND("Estoque - Carregadeiras",C3130)),"Carregadeiras",IF(ISNUMBER(FIND("Estoque - Veic. Leves",C3130)),"Veic. Leves",
IF(ISNUMBER(FIND("Estoque - Caminhões",C3130)),"Caminhões",IF(ISNUMBER(FIND("Estoque - Transbordos",C3130)),"Transbordos",
IF(ISNUMBER(FIND("Estoque - Tratores",C3130)),"Tratores",
IF(ISNUMBER(FIND("Estoque - Máquinas pesadas",C3130)),"Máquinas pesadas",
IF(ISNUMBER(FIND("Estoque - Reboques",C3130)),"Reboques",
IF(C3130="Estoque","Estoque",
IF(AND(ISNUMBER(C3130),C3130&gt;1000,C3130&lt;2000),"Caminhões",
IF(AND(ISNUMBER(C3130),C3130&gt;2000,C3130&lt;3000),"Tratores",
IF(AND(ISNUMBER(C3130),C3130&gt;3000,C3130&lt;4000),"Carregadeiras",
IF(AND(ISNUMBER(C3130),C3130&gt;4000,C3130&lt;5000),"Máquinas pesadas",
IF(AND(ISNUMBER(C3130),C3130&gt;5000,C3130&lt;6000),"Colhedoras",
IF(AND(ISNUMBER(C3130),C3130&gt;7000,C3130&lt;8000),"Irrigação",
IF(AND(ISNUMBER(C3130),C3130&gt;8000,C3130&lt;9000),"Reboques",IF(AND(ISNUMBER(C3130),C3130&gt;0,C3130&lt;1000),"Veic. Leves","")))))))))))))))))))))</f>
        <v>Tratores</v>
      </c>
      <c r="C3130" s="113">
        <v>2064</v>
      </c>
      <c r="D3130" s="2">
        <v>92498</v>
      </c>
      <c r="E3130" s="3" t="s">
        <v>20655</v>
      </c>
      <c r="F3130" s="101" t="str">
        <f>IF(ISBLANK(K3130), "Apenas Solicitação", "Tem OC")</f>
        <v>Tem OC</v>
      </c>
      <c r="G3130" s="2">
        <v>1</v>
      </c>
      <c r="H3130" s="102">
        <f>G3130-I3130</f>
        <v>1</v>
      </c>
      <c r="I3130" s="103"/>
      <c r="J3130" s="4">
        <v>45821</v>
      </c>
      <c r="K3130" s="180">
        <v>45842</v>
      </c>
      <c r="L3130" s="3" t="s">
        <v>20166</v>
      </c>
      <c r="M3130" s="104" t="str">
        <f ca="1">IF(OR(N3130="", N3130=0), "", IF(N3130&gt;TODAY(), "No prazo", "Atrasado"))</f>
        <v>Atrasado</v>
      </c>
      <c r="N3130" s="104">
        <f>IFERROR(K3130 + VALUE(LEFT(L3130, FIND(" ", L3130) - 1)), "")</f>
        <v>45846</v>
      </c>
      <c r="O3130" s="105">
        <f>IF(_xlfn.DAYS(K3130,J3130)&lt;0, "Aguardando OC", _xlfn.DAYS(K3130,J3130))</f>
        <v>21</v>
      </c>
      <c r="P3130" s="14">
        <v>407305</v>
      </c>
      <c r="Q3130" s="12"/>
      <c r="R3130" s="14">
        <v>170490</v>
      </c>
      <c r="S3130" s="2">
        <v>221</v>
      </c>
      <c r="T3130" s="65" t="s">
        <v>1029</v>
      </c>
      <c r="U3130" s="21">
        <v>51.04</v>
      </c>
      <c r="V3130" s="2">
        <v>3465</v>
      </c>
      <c r="W3130" s="105" t="str">
        <f>IFERROR(VLOOKUP(V3130, Fornecedores!A:C, 3, FALSE), "")</f>
        <v>MAQNELSON AGRICOLA L</v>
      </c>
      <c r="X3130" s="105" t="str">
        <f>IFERROR(VLOOKUP(V3130, Fornecedores!A:E, 5, FALSE), "")</f>
        <v>Itumbiara</v>
      </c>
      <c r="Y3130" s="105" t="str">
        <f>IFERROR(VLOOKUP(V3130, Fornecedores!A:F, 6, FALSE), "")</f>
        <v>GO</v>
      </c>
      <c r="Z3130" s="101" t="str">
        <f>IF(H3130=0, "Pedido entregue!", "Pendente")</f>
        <v>Pendente</v>
      </c>
      <c r="AB3130" s="132" t="str">
        <f>IF(Z3130="Pedido Entregue!", IF(AA3130=1, "Retirado do Almoxarifado", IF(AA3130=2, "Material devolvido", "Aguardando retirada")), IF(Z3130="Pendente", "Entrega pendente", ""))</f>
        <v>Entrega pendente</v>
      </c>
      <c r="AC3130" s="18">
        <v>1</v>
      </c>
      <c r="AD3130" s="18">
        <f>AC3130/SUMIF($P:$P,P3130,$AC:$AC)</f>
        <v>1</v>
      </c>
      <c r="AE3130" s="18">
        <f>IF(R3130=0,0,AC3130/SUMIF($R:$R,R3130,$AC:$AC))</f>
        <v>1.5625E-2</v>
      </c>
      <c r="AF3130" s="18">
        <f>IF(R3130=0,1,0)</f>
        <v>0</v>
      </c>
      <c r="AH3130" t="str">
        <f>TEXT(J3130,"MMMM")</f>
        <v>junho</v>
      </c>
    </row>
    <row r="3131" spans="1:34" ht="12.75" customHeight="1" x14ac:dyDescent="0.25">
      <c r="A3131" s="155" t="str">
        <f>IF(C3131="Oficina Diversos","Oficina Geral",
IF(ISNUMBER(FIND("Estoque - Colhedoras",C3131)),"Colhedoras",IF(ISNUMBER(FIND("Caldeiraria",C3131)),"Caldeiraria",IF(ISNUMBER(FIND("Borracharia",C3131)),"Borracharia",IF(ISNUMBER(FIND("Lubrificação",C3131)),"Lubrificação",
IF(ISNUMBER(FIND("Estoque - Carregadeiras",C3131)),"Carregadeiras",IF(ISNUMBER(FIND("Estoque - Veic. Leves",C3131)),"Veic. Leves",
IF(ISNUMBER(FIND("Estoque - Caminhões",C3131)),"Caminhões",IF(ISNUMBER(FIND("Estoque - Transbordos",C3131)),"Transbordos",
IF(ISNUMBER(FIND("Estoque - Tratores",C3131)),"Tratores",
IF(ISNUMBER(FIND("Estoque - Máquinas pesadas",C3131)),"Máquinas pesadas",
IF(ISNUMBER(FIND("Estoque - Reboques",C3131)),"Reboques",
IF(C3131="Estoque","Estoque",
IF(AND(ISNUMBER(C3131),C3131&gt;1000,C3131&lt;2000),"Caminhões",
IF(AND(ISNUMBER(C3131),C3131&gt;2000,C3131&lt;3000),"Tratores",
IF(AND(ISNUMBER(C3131),C3131&gt;3000,C3131&lt;4000),"Carregadeiras",
IF(AND(ISNUMBER(C3131),C3131&gt;4000,C3131&lt;5000),"Máquinas pesadas",
IF(AND(ISNUMBER(C3131),C3131&gt;5000,C3131&lt;6000),"Colhedoras",
IF(AND(ISNUMBER(C3131),C3131&gt;7000,C3131&lt;8000),"Irrigação",
IF(AND(ISNUMBER(C3131),C3131&gt;8000,C3131&lt;9000),"Reboques",IF(AND(ISNUMBER(C3131),C3131&gt;0,C3131&lt;1000),"Veic. Leves","")))))))))))))))))))))</f>
        <v>Tratores</v>
      </c>
      <c r="C3131" s="166">
        <v>2064</v>
      </c>
      <c r="D3131" s="143">
        <v>92499</v>
      </c>
      <c r="E3131" s="146" t="s">
        <v>20656</v>
      </c>
      <c r="F3131" s="122" t="str">
        <f>IF(ISBLANK(K3131), "Apenas Solicitação", "Tem OC")</f>
        <v>Apenas Solicitação</v>
      </c>
      <c r="G3131" s="143">
        <v>1</v>
      </c>
      <c r="H3131" s="131">
        <f>G3131-I3131</f>
        <v>1</v>
      </c>
      <c r="I3131" s="106"/>
      <c r="J3131" s="147">
        <v>45821</v>
      </c>
      <c r="K3131" s="200"/>
      <c r="L3131" s="146"/>
      <c r="M3131" s="123" t="str">
        <f ca="1">IF(OR(N3131="", N3131=0), "", IF(N3131&gt;TODAY(), "No prazo", "Atrasado"))</f>
        <v/>
      </c>
      <c r="N3131" s="123" t="str">
        <f>IFERROR(K3131 + VALUE(LEFT(L3131, FIND(" ", L3131) - 1)), "")</f>
        <v/>
      </c>
      <c r="O3131" s="121" t="str">
        <f>IF(_xlfn.DAYS(K3131,J3131)&lt;0, "Aguardando OC", _xlfn.DAYS(K3131,J3131))</f>
        <v>Aguardando OC</v>
      </c>
      <c r="P3131" s="200">
        <v>407307</v>
      </c>
      <c r="Q3131" s="12"/>
      <c r="R3131" s="200">
        <v>0</v>
      </c>
      <c r="S3131" s="143">
        <v>221</v>
      </c>
      <c r="T3131" s="65" t="s">
        <v>1029</v>
      </c>
      <c r="U3131" s="164">
        <v>0</v>
      </c>
      <c r="V3131" s="143"/>
      <c r="W3131" s="121" t="str">
        <f>IFERROR(VLOOKUP(V3131, Fornecedores!A:C, 3, FALSE), "")</f>
        <v/>
      </c>
      <c r="X3131" s="121" t="str">
        <f>IFERROR(VLOOKUP(V3131, Fornecedores!A:E, 5, FALSE), "")</f>
        <v/>
      </c>
      <c r="Y3131" s="121" t="str">
        <f>IFERROR(VLOOKUP(V3131, Fornecedores!A:F, 6, FALSE), "")</f>
        <v/>
      </c>
      <c r="Z3131" s="122" t="str">
        <f>IF(H3131=0, "Pedido entregue!", "Pendente")</f>
        <v>Pendente</v>
      </c>
      <c r="AB3131" s="132" t="str">
        <f>IF(Z3131="Pedido Entregue!", IF(AA3131=1, "Retirado do Almoxarifado", IF(AA3131=2, "Material devolvido", "Aguardando retirada")), IF(Z3131="Pendente", "Entrega pendente", ""))</f>
        <v>Entrega pendente</v>
      </c>
      <c r="AC3131" s="18">
        <v>1</v>
      </c>
      <c r="AD3131" s="18">
        <f>AC3131/SUMIF($P:$P,P3131,$AC:$AC)</f>
        <v>1</v>
      </c>
      <c r="AE3131" s="18">
        <f>IF(R3131=0,0,AC3131/SUMIF($R:$R,R3131,$AC:$AC))</f>
        <v>0</v>
      </c>
      <c r="AF3131" s="18">
        <f>IF(R3131=0,1,0)</f>
        <v>1</v>
      </c>
      <c r="AH3131" t="str">
        <f>TEXT(J3131,"MMMM")</f>
        <v>junho</v>
      </c>
    </row>
    <row r="3132" spans="1:34" ht="12.75" customHeight="1" x14ac:dyDescent="0.25">
      <c r="A3132" s="90" t="str">
        <f>IF(C3132="Oficina Diversos","Oficina Geral",
IF(ISNUMBER(FIND("Estoque - Colhedoras",C3132)),"Colhedoras",IF(ISNUMBER(FIND("Caldeiraria",C3132)),"Caldeiraria",IF(ISNUMBER(FIND("Borracharia",C3132)),"Borracharia",IF(ISNUMBER(FIND("Lubrificação",C3132)),"Lubrificação",
IF(ISNUMBER(FIND("Estoque - Carregadeiras",C3132)),"Carregadeiras",IF(ISNUMBER(FIND("Estoque - Veic. Leves",C3132)),"Veic. Leves",
IF(ISNUMBER(FIND("Estoque - Caminhões",C3132)),"Caminhões",IF(ISNUMBER(FIND("Estoque - Transbordos",C3132)),"Transbordos",
IF(ISNUMBER(FIND("Estoque - Tratores",C3132)),"Tratores",
IF(ISNUMBER(FIND("Estoque - Máquinas pesadas",C3132)),"Máquinas pesadas",
IF(ISNUMBER(FIND("Estoque - Reboques",C3132)),"Reboques",
IF(C3132="Estoque","Estoque",
IF(AND(ISNUMBER(C3132),C3132&gt;1000,C3132&lt;2000),"Caminhões",
IF(AND(ISNUMBER(C3132),C3132&gt;2000,C3132&lt;3000),"Tratores",
IF(AND(ISNUMBER(C3132),C3132&gt;3000,C3132&lt;4000),"Carregadeiras",
IF(AND(ISNUMBER(C3132),C3132&gt;4000,C3132&lt;5000),"Máquinas pesadas",
IF(AND(ISNUMBER(C3132),C3132&gt;5000,C3132&lt;6000),"Colhedoras",
IF(AND(ISNUMBER(C3132),C3132&gt;7000,C3132&lt;8000),"Irrigação",
IF(AND(ISNUMBER(C3132),C3132&gt;8000,C3132&lt;9000),"Reboques",IF(AND(ISNUMBER(C3132),C3132&gt;0,C3132&lt;1000),"Veic. Leves","")))))))))))))))))))))</f>
        <v>Tratores</v>
      </c>
      <c r="C3132" s="140">
        <v>2064</v>
      </c>
      <c r="D3132" s="139">
        <v>92500</v>
      </c>
      <c r="E3132" s="141" t="s">
        <v>20657</v>
      </c>
      <c r="F3132" s="101" t="str">
        <f>IF(ISBLANK(K3132), "Apenas Solicitação", "Tem OC")</f>
        <v>Apenas Solicitação</v>
      </c>
      <c r="G3132" s="139">
        <v>1</v>
      </c>
      <c r="H3132" s="102">
        <f>G3132-I3132</f>
        <v>1</v>
      </c>
      <c r="I3132" s="103"/>
      <c r="J3132" s="142">
        <v>45821</v>
      </c>
      <c r="K3132" s="199"/>
      <c r="L3132" s="141"/>
      <c r="M3132" s="104" t="str">
        <f ca="1">IF(OR(N3132="", N3132=0), "", IF(N3132&gt;TODAY(), "No prazo", "Atrasado"))</f>
        <v/>
      </c>
      <c r="N3132" s="104" t="str">
        <f>IFERROR(K3132 + VALUE(LEFT(L3132, FIND(" ", L3132) - 1)), "")</f>
        <v/>
      </c>
      <c r="O3132" s="105" t="str">
        <f>IF(_xlfn.DAYS(K3132,J3132)&lt;0, "Aguardando OC", _xlfn.DAYS(K3132,J3132))</f>
        <v>Aguardando OC</v>
      </c>
      <c r="P3132" s="199">
        <v>407308</v>
      </c>
      <c r="Q3132" s="12"/>
      <c r="R3132" s="199">
        <v>0</v>
      </c>
      <c r="S3132" s="139">
        <v>221</v>
      </c>
      <c r="T3132" s="65" t="s">
        <v>1029</v>
      </c>
      <c r="U3132" s="165">
        <v>0</v>
      </c>
      <c r="V3132" s="139"/>
      <c r="W3132" s="105" t="str">
        <f>IFERROR(VLOOKUP(V3132, Fornecedores!A:C, 3, FALSE), "")</f>
        <v/>
      </c>
      <c r="X3132" s="105" t="str">
        <f>IFERROR(VLOOKUP(V3132, Fornecedores!A:E, 5, FALSE), "")</f>
        <v/>
      </c>
      <c r="Y3132" s="105" t="str">
        <f>IFERROR(VLOOKUP(V3132, Fornecedores!A:F, 6, FALSE), "")</f>
        <v/>
      </c>
      <c r="Z3132" s="101" t="str">
        <f>IF(H3132=0, "Pedido entregue!", "Pendente")</f>
        <v>Pendente</v>
      </c>
      <c r="AB3132" s="132" t="str">
        <f>IF(Z3132="Pedido Entregue!", IF(AA3132=1, "Retirado do Almoxarifado", IF(AA3132=2, "Material devolvido", "Aguardando retirada")), IF(Z3132="Pendente", "Entrega pendente", ""))</f>
        <v>Entrega pendente</v>
      </c>
      <c r="AC3132" s="18">
        <v>1</v>
      </c>
      <c r="AD3132" s="18">
        <f>AC3132/SUMIF($P:$P,P3132,$AC:$AC)</f>
        <v>1</v>
      </c>
      <c r="AE3132" s="18">
        <f>IF(R3132=0,0,AC3132/SUMIF($R:$R,R3132,$AC:$AC))</f>
        <v>0</v>
      </c>
      <c r="AF3132" s="18">
        <f>IF(R3132=0,1,0)</f>
        <v>1</v>
      </c>
      <c r="AH3132" t="str">
        <f>TEXT(J3132,"MMMM")</f>
        <v>junho</v>
      </c>
    </row>
    <row r="3133" spans="1:34" ht="12.75" customHeight="1" x14ac:dyDescent="0.25">
      <c r="A3133" s="90" t="str">
        <f>IF(C3133="Oficina Diversos","Oficina Geral",
IF(ISNUMBER(FIND("Estoque - Colhedoras",C3133)),"Colhedoras",IF(ISNUMBER(FIND("Caldeiraria",C3133)),"Caldeiraria",IF(ISNUMBER(FIND("Borracharia",C3133)),"Borracharia",IF(ISNUMBER(FIND("Lubrificação",C3133)),"Lubrificação",
IF(ISNUMBER(FIND("Estoque - Carregadeiras",C3133)),"Carregadeiras",IF(ISNUMBER(FIND("Estoque - Veic. Leves",C3133)),"Veic. Leves",
IF(ISNUMBER(FIND("Estoque - Caminhões",C3133)),"Caminhões",IF(ISNUMBER(FIND("Estoque - Transbordos",C3133)),"Transbordos",
IF(ISNUMBER(FIND("Estoque - Tratores",C3133)),"Tratores",
IF(ISNUMBER(FIND("Estoque - Máquinas pesadas",C3133)),"Máquinas pesadas",
IF(ISNUMBER(FIND("Estoque - Reboques",C3133)),"Reboques",
IF(C3133="Estoque","Estoque",
IF(AND(ISNUMBER(C3133),C3133&gt;1000,C3133&lt;2000),"Caminhões",
IF(AND(ISNUMBER(C3133),C3133&gt;2000,C3133&lt;3000),"Tratores",
IF(AND(ISNUMBER(C3133),C3133&gt;3000,C3133&lt;4000),"Carregadeiras",
IF(AND(ISNUMBER(C3133),C3133&gt;4000,C3133&lt;5000),"Máquinas pesadas",
IF(AND(ISNUMBER(C3133),C3133&gt;5000,C3133&lt;6000),"Colhedoras",
IF(AND(ISNUMBER(C3133),C3133&gt;7000,C3133&lt;8000),"Irrigação",
IF(AND(ISNUMBER(C3133),C3133&gt;8000,C3133&lt;9000),"Reboques",IF(AND(ISNUMBER(C3133),C3133&gt;0,C3133&lt;1000),"Veic. Leves","")))))))))))))))))))))</f>
        <v>Tratores</v>
      </c>
      <c r="C3133" s="113">
        <v>2064</v>
      </c>
      <c r="D3133" s="2">
        <v>92501</v>
      </c>
      <c r="E3133" s="3" t="s">
        <v>20658</v>
      </c>
      <c r="F3133" s="101" t="str">
        <f>IF(ISBLANK(K3133), "Apenas Solicitação", "Tem OC")</f>
        <v>Tem OC</v>
      </c>
      <c r="G3133" s="2">
        <v>1</v>
      </c>
      <c r="H3133" s="102">
        <f>G3133-I3133</f>
        <v>1</v>
      </c>
      <c r="I3133" s="103"/>
      <c r="J3133" s="4">
        <v>45821</v>
      </c>
      <c r="K3133" s="180">
        <v>45842</v>
      </c>
      <c r="L3133" s="3" t="s">
        <v>20166</v>
      </c>
      <c r="M3133" s="104" t="str">
        <f ca="1">IF(OR(N3133="", N3133=0), "", IF(N3133&gt;TODAY(), "No prazo", "Atrasado"))</f>
        <v>Atrasado</v>
      </c>
      <c r="N3133" s="104">
        <f>IFERROR(K3133 + VALUE(LEFT(L3133, FIND(" ", L3133) - 1)), "")</f>
        <v>45846</v>
      </c>
      <c r="O3133" s="105">
        <f>IF(_xlfn.DAYS(K3133,J3133)&lt;0, "Aguardando OC", _xlfn.DAYS(K3133,J3133))</f>
        <v>21</v>
      </c>
      <c r="P3133" s="14">
        <v>407310</v>
      </c>
      <c r="Q3133" s="12"/>
      <c r="R3133" s="14">
        <v>170490</v>
      </c>
      <c r="S3133" s="2">
        <v>221</v>
      </c>
      <c r="T3133" s="65" t="s">
        <v>1029</v>
      </c>
      <c r="U3133" s="21">
        <v>28.09</v>
      </c>
      <c r="V3133" s="2">
        <v>3465</v>
      </c>
      <c r="W3133" s="105" t="str">
        <f>IFERROR(VLOOKUP(V3133, Fornecedores!A:C, 3, FALSE), "")</f>
        <v>MAQNELSON AGRICOLA L</v>
      </c>
      <c r="X3133" s="105" t="str">
        <f>IFERROR(VLOOKUP(V3133, Fornecedores!A:E, 5, FALSE), "")</f>
        <v>Itumbiara</v>
      </c>
      <c r="Y3133" s="105" t="str">
        <f>IFERROR(VLOOKUP(V3133, Fornecedores!A:F, 6, FALSE), "")</f>
        <v>GO</v>
      </c>
      <c r="Z3133" s="101" t="str">
        <f>IF(H3133=0, "Pedido entregue!", "Pendente")</f>
        <v>Pendente</v>
      </c>
      <c r="AB3133" s="132" t="str">
        <f>IF(Z3133="Pedido Entregue!", IF(AA3133=1, "Retirado do Almoxarifado", IF(AA3133=2, "Material devolvido", "Aguardando retirada")), IF(Z3133="Pendente", "Entrega pendente", ""))</f>
        <v>Entrega pendente</v>
      </c>
      <c r="AC3133" s="18">
        <v>1</v>
      </c>
      <c r="AD3133" s="18">
        <f>AC3133/SUMIF($P:$P,P3133,$AC:$AC)</f>
        <v>1</v>
      </c>
      <c r="AE3133" s="18">
        <f>IF(R3133=0,0,AC3133/SUMIF($R:$R,R3133,$AC:$AC))</f>
        <v>1.5625E-2</v>
      </c>
      <c r="AF3133" s="18">
        <f>IF(R3133=0,1,0)</f>
        <v>0</v>
      </c>
      <c r="AH3133" t="str">
        <f>TEXT(J3133,"MMMM")</f>
        <v>junho</v>
      </c>
    </row>
    <row r="3134" spans="1:34" ht="12.75" customHeight="1" x14ac:dyDescent="0.25">
      <c r="A3134" s="90" t="str">
        <f>IF(C3134="Oficina Diversos","Oficina Geral",
IF(ISNUMBER(FIND("Estoque - Colhedoras",C3134)),"Colhedoras",IF(ISNUMBER(FIND("Caldeiraria",C3134)),"Caldeiraria",IF(ISNUMBER(FIND("Borracharia",C3134)),"Borracharia",IF(ISNUMBER(FIND("Lubrificação",C3134)),"Lubrificação",
IF(ISNUMBER(FIND("Estoque - Carregadeiras",C3134)),"Carregadeiras",IF(ISNUMBER(FIND("Estoque - Veic. Leves",C3134)),"Veic. Leves",
IF(ISNUMBER(FIND("Estoque - Caminhões",C3134)),"Caminhões",IF(ISNUMBER(FIND("Estoque - Transbordos",C3134)),"Transbordos",
IF(ISNUMBER(FIND("Estoque - Tratores",C3134)),"Tratores",
IF(ISNUMBER(FIND("Estoque - Máquinas pesadas",C3134)),"Máquinas pesadas",
IF(ISNUMBER(FIND("Estoque - Reboques",C3134)),"Reboques",
IF(C3134="Estoque","Estoque",
IF(AND(ISNUMBER(C3134),C3134&gt;1000,C3134&lt;2000),"Caminhões",
IF(AND(ISNUMBER(C3134),C3134&gt;2000,C3134&lt;3000),"Tratores",
IF(AND(ISNUMBER(C3134),C3134&gt;3000,C3134&lt;4000),"Carregadeiras",
IF(AND(ISNUMBER(C3134),C3134&gt;4000,C3134&lt;5000),"Máquinas pesadas",
IF(AND(ISNUMBER(C3134),C3134&gt;5000,C3134&lt;6000),"Colhedoras",
IF(AND(ISNUMBER(C3134),C3134&gt;7000,C3134&lt;8000),"Irrigação",
IF(AND(ISNUMBER(C3134),C3134&gt;8000,C3134&lt;9000),"Reboques",IF(AND(ISNUMBER(C3134),C3134&gt;0,C3134&lt;1000),"Veic. Leves","")))))))))))))))))))))</f>
        <v>Tratores</v>
      </c>
      <c r="C3134" s="113">
        <v>2064</v>
      </c>
      <c r="D3134" s="2">
        <v>92502</v>
      </c>
      <c r="E3134" s="3" t="s">
        <v>20659</v>
      </c>
      <c r="F3134" s="101" t="str">
        <f>IF(ISBLANK(K3134), "Apenas Solicitação", "Tem OC")</f>
        <v>Tem OC</v>
      </c>
      <c r="G3134" s="2">
        <v>1</v>
      </c>
      <c r="H3134" s="102">
        <f>G3134-I3134</f>
        <v>1</v>
      </c>
      <c r="I3134" s="103"/>
      <c r="J3134" s="4">
        <v>45821</v>
      </c>
      <c r="K3134" s="180">
        <v>45842</v>
      </c>
      <c r="L3134" s="3" t="s">
        <v>20166</v>
      </c>
      <c r="M3134" s="104" t="str">
        <f ca="1">IF(OR(N3134="", N3134=0), "", IF(N3134&gt;TODAY(), "No prazo", "Atrasado"))</f>
        <v>Atrasado</v>
      </c>
      <c r="N3134" s="104">
        <f>IFERROR(K3134 + VALUE(LEFT(L3134, FIND(" ", L3134) - 1)), "")</f>
        <v>45846</v>
      </c>
      <c r="O3134" s="105">
        <f>IF(_xlfn.DAYS(K3134,J3134)&lt;0, "Aguardando OC", _xlfn.DAYS(K3134,J3134))</f>
        <v>21</v>
      </c>
      <c r="P3134" s="14">
        <v>407311</v>
      </c>
      <c r="Q3134" s="12"/>
      <c r="R3134" s="14">
        <v>170490</v>
      </c>
      <c r="S3134" s="2">
        <v>221</v>
      </c>
      <c r="T3134" s="65" t="s">
        <v>1029</v>
      </c>
      <c r="U3134" s="21">
        <v>54.74</v>
      </c>
      <c r="V3134" s="2">
        <v>3465</v>
      </c>
      <c r="W3134" s="105" t="str">
        <f>IFERROR(VLOOKUP(V3134, Fornecedores!A:C, 3, FALSE), "")</f>
        <v>MAQNELSON AGRICOLA L</v>
      </c>
      <c r="X3134" s="105" t="str">
        <f>IFERROR(VLOOKUP(V3134, Fornecedores!A:E, 5, FALSE), "")</f>
        <v>Itumbiara</v>
      </c>
      <c r="Y3134" s="105" t="str">
        <f>IFERROR(VLOOKUP(V3134, Fornecedores!A:F, 6, FALSE), "")</f>
        <v>GO</v>
      </c>
      <c r="Z3134" s="101" t="str">
        <f>IF(H3134=0, "Pedido entregue!", "Pendente")</f>
        <v>Pendente</v>
      </c>
      <c r="AB3134" s="132" t="str">
        <f>IF(Z3134="Pedido Entregue!", IF(AA3134=1, "Retirado do Almoxarifado", IF(AA3134=2, "Material devolvido", "Aguardando retirada")), IF(Z3134="Pendente", "Entrega pendente", ""))</f>
        <v>Entrega pendente</v>
      </c>
      <c r="AC3134" s="18">
        <v>1</v>
      </c>
      <c r="AD3134" s="18">
        <f>AC3134/SUMIF($P:$P,P3134,$AC:$AC)</f>
        <v>1</v>
      </c>
      <c r="AE3134" s="18">
        <f>IF(R3134=0,0,AC3134/SUMIF($R:$R,R3134,$AC:$AC))</f>
        <v>1.5625E-2</v>
      </c>
      <c r="AF3134" s="18">
        <f>IF(R3134=0,1,0)</f>
        <v>0</v>
      </c>
      <c r="AH3134" t="str">
        <f>TEXT(J3134,"MMMM")</f>
        <v>junho</v>
      </c>
    </row>
    <row r="3135" spans="1:34" ht="12.75" customHeight="1" x14ac:dyDescent="0.25">
      <c r="A3135" s="90" t="str">
        <f>IF(C3135="Oficina Diversos","Oficina Geral",
IF(ISNUMBER(FIND("Estoque - Colhedoras",C3135)),"Colhedoras",IF(ISNUMBER(FIND("Caldeiraria",C3135)),"Caldeiraria",IF(ISNUMBER(FIND("Borracharia",C3135)),"Borracharia",IF(ISNUMBER(FIND("Lubrificação",C3135)),"Lubrificação",
IF(ISNUMBER(FIND("Estoque - Carregadeiras",C3135)),"Carregadeiras",IF(ISNUMBER(FIND("Estoque - Veic. Leves",C3135)),"Veic. Leves",
IF(ISNUMBER(FIND("Estoque - Caminhões",C3135)),"Caminhões",IF(ISNUMBER(FIND("Estoque - Transbordos",C3135)),"Transbordos",
IF(ISNUMBER(FIND("Estoque - Tratores",C3135)),"Tratores",
IF(ISNUMBER(FIND("Estoque - Máquinas pesadas",C3135)),"Máquinas pesadas",
IF(ISNUMBER(FIND("Estoque - Reboques",C3135)),"Reboques",
IF(C3135="Estoque","Estoque",
IF(AND(ISNUMBER(C3135),C3135&gt;1000,C3135&lt;2000),"Caminhões",
IF(AND(ISNUMBER(C3135),C3135&gt;2000,C3135&lt;3000),"Tratores",
IF(AND(ISNUMBER(C3135),C3135&gt;3000,C3135&lt;4000),"Carregadeiras",
IF(AND(ISNUMBER(C3135),C3135&gt;4000,C3135&lt;5000),"Máquinas pesadas",
IF(AND(ISNUMBER(C3135),C3135&gt;5000,C3135&lt;6000),"Colhedoras",
IF(AND(ISNUMBER(C3135),C3135&gt;7000,C3135&lt;8000),"Irrigação",
IF(AND(ISNUMBER(C3135),C3135&gt;8000,C3135&lt;9000),"Reboques",IF(AND(ISNUMBER(C3135),C3135&gt;0,C3135&lt;1000),"Veic. Leves","")))))))))))))))))))))</f>
        <v>Tratores</v>
      </c>
      <c r="C3135" s="144">
        <v>2064</v>
      </c>
      <c r="D3135" s="143">
        <v>92503</v>
      </c>
      <c r="E3135" s="146" t="s">
        <v>20660</v>
      </c>
      <c r="F3135" s="101" t="str">
        <f>IF(ISBLANK(K3135), "Apenas Solicitação", "Tem OC")</f>
        <v>Apenas Solicitação</v>
      </c>
      <c r="G3135" s="143">
        <v>1</v>
      </c>
      <c r="H3135" s="102">
        <f>G3135-I3135</f>
        <v>1</v>
      </c>
      <c r="I3135" s="103"/>
      <c r="J3135" s="147">
        <v>45821</v>
      </c>
      <c r="K3135" s="200"/>
      <c r="L3135" s="146"/>
      <c r="M3135" s="104" t="str">
        <f ca="1">IF(OR(N3135="", N3135=0), "", IF(N3135&gt;TODAY(), "No prazo", "Atrasado"))</f>
        <v/>
      </c>
      <c r="N3135" s="104" t="str">
        <f>IFERROR(K3135 + VALUE(LEFT(L3135, FIND(" ", L3135) - 1)), "")</f>
        <v/>
      </c>
      <c r="O3135" s="105" t="str">
        <f>IF(_xlfn.DAYS(K3135,J3135)&lt;0, "Aguardando OC", _xlfn.DAYS(K3135,J3135))</f>
        <v>Aguardando OC</v>
      </c>
      <c r="P3135" s="200">
        <v>407315</v>
      </c>
      <c r="Q3135" s="12"/>
      <c r="R3135" s="200">
        <v>0</v>
      </c>
      <c r="S3135" s="143">
        <v>221</v>
      </c>
      <c r="T3135" s="65" t="s">
        <v>1029</v>
      </c>
      <c r="U3135" s="164">
        <v>0</v>
      </c>
      <c r="V3135" s="143"/>
      <c r="W3135" s="105" t="str">
        <f>IFERROR(VLOOKUP(V3135, Fornecedores!A:C, 3, FALSE), "")</f>
        <v/>
      </c>
      <c r="X3135" s="105" t="str">
        <f>IFERROR(VLOOKUP(V3135, Fornecedores!A:E, 5, FALSE), "")</f>
        <v/>
      </c>
      <c r="Y3135" s="105" t="str">
        <f>IFERROR(VLOOKUP(V3135, Fornecedores!A:F, 6, FALSE), "")</f>
        <v/>
      </c>
      <c r="Z3135" s="101" t="str">
        <f>IF(H3135=0, "Pedido entregue!", "Pendente")</f>
        <v>Pendente</v>
      </c>
      <c r="AB3135" s="132" t="str">
        <f>IF(Z3135="Pedido Entregue!", IF(AA3135=1, "Retirado do Almoxarifado", IF(AA3135=2, "Material devolvido", "Aguardando retirada")), IF(Z3135="Pendente", "Entrega pendente", ""))</f>
        <v>Entrega pendente</v>
      </c>
      <c r="AC3135" s="18">
        <v>1</v>
      </c>
      <c r="AD3135" s="18">
        <f>AC3135/SUMIF($P:$P,P3135,$AC:$AC)</f>
        <v>1</v>
      </c>
      <c r="AE3135" s="18">
        <f>IF(R3135=0,0,AC3135/SUMIF($R:$R,R3135,$AC:$AC))</f>
        <v>0</v>
      </c>
      <c r="AF3135" s="18">
        <f>IF(R3135=0,1,0)</f>
        <v>1</v>
      </c>
      <c r="AH3135" t="str">
        <f>TEXT(J3135,"MMMM")</f>
        <v>junho</v>
      </c>
    </row>
    <row r="3136" spans="1:34" ht="12.75" customHeight="1" x14ac:dyDescent="0.25">
      <c r="A3136" s="90" t="str">
        <f>IF(C3136="Oficina Diversos","Oficina Geral",
IF(ISNUMBER(FIND("Estoque - Colhedoras",C3136)),"Colhedoras",IF(ISNUMBER(FIND("Caldeiraria",C3136)),"Caldeiraria",IF(ISNUMBER(FIND("Borracharia",C3136)),"Borracharia",IF(ISNUMBER(FIND("Lubrificação",C3136)),"Lubrificação",
IF(ISNUMBER(FIND("Estoque - Carregadeiras",C3136)),"Carregadeiras",IF(ISNUMBER(FIND("Estoque - Veic. Leves",C3136)),"Veic. Leves",
IF(ISNUMBER(FIND("Estoque - Caminhões",C3136)),"Caminhões",IF(ISNUMBER(FIND("Estoque - Transbordos",C3136)),"Transbordos",
IF(ISNUMBER(FIND("Estoque - Tratores",C3136)),"Tratores",
IF(ISNUMBER(FIND("Estoque - Máquinas pesadas",C3136)),"Máquinas pesadas",
IF(ISNUMBER(FIND("Estoque - Reboques",C3136)),"Reboques",
IF(C3136="Estoque","Estoque",
IF(AND(ISNUMBER(C3136),C3136&gt;1000,C3136&lt;2000),"Caminhões",
IF(AND(ISNUMBER(C3136),C3136&gt;2000,C3136&lt;3000),"Tratores",
IF(AND(ISNUMBER(C3136),C3136&gt;3000,C3136&lt;4000),"Carregadeiras",
IF(AND(ISNUMBER(C3136),C3136&gt;4000,C3136&lt;5000),"Máquinas pesadas",
IF(AND(ISNUMBER(C3136),C3136&gt;5000,C3136&lt;6000),"Colhedoras",
IF(AND(ISNUMBER(C3136),C3136&gt;7000,C3136&lt;8000),"Irrigação",
IF(AND(ISNUMBER(C3136),C3136&gt;8000,C3136&lt;9000),"Reboques",IF(AND(ISNUMBER(C3136),C3136&gt;0,C3136&lt;1000),"Veic. Leves","")))))))))))))))))))))</f>
        <v>Tratores</v>
      </c>
      <c r="C3136" s="140">
        <v>2064</v>
      </c>
      <c r="D3136" s="139">
        <v>92504</v>
      </c>
      <c r="E3136" s="141" t="s">
        <v>20661</v>
      </c>
      <c r="F3136" s="101" t="str">
        <f>IF(ISBLANK(K3136), "Apenas Solicitação", "Tem OC")</f>
        <v>Apenas Solicitação</v>
      </c>
      <c r="G3136" s="139">
        <v>1</v>
      </c>
      <c r="H3136" s="102">
        <f>G3136-I3136</f>
        <v>1</v>
      </c>
      <c r="I3136" s="103"/>
      <c r="J3136" s="142">
        <v>45821</v>
      </c>
      <c r="K3136" s="199"/>
      <c r="L3136" s="141"/>
      <c r="M3136" s="104" t="str">
        <f ca="1">IF(OR(N3136="", N3136=0), "", IF(N3136&gt;TODAY(), "No prazo", "Atrasado"))</f>
        <v/>
      </c>
      <c r="N3136" s="104" t="str">
        <f>IFERROR(K3136 + VALUE(LEFT(L3136, FIND(" ", L3136) - 1)), "")</f>
        <v/>
      </c>
      <c r="O3136" s="105" t="str">
        <f>IF(_xlfn.DAYS(K3136,J3136)&lt;0, "Aguardando OC", _xlfn.DAYS(K3136,J3136))</f>
        <v>Aguardando OC</v>
      </c>
      <c r="P3136" s="199">
        <v>407320</v>
      </c>
      <c r="Q3136" s="12"/>
      <c r="R3136" s="199">
        <v>0</v>
      </c>
      <c r="S3136" s="139">
        <v>221</v>
      </c>
      <c r="T3136" s="65" t="s">
        <v>1029</v>
      </c>
      <c r="U3136" s="165">
        <v>0</v>
      </c>
      <c r="V3136" s="139"/>
      <c r="W3136" s="105" t="str">
        <f>IFERROR(VLOOKUP(V3136, Fornecedores!A:C, 3, FALSE), "")</f>
        <v/>
      </c>
      <c r="X3136" s="105" t="str">
        <f>IFERROR(VLOOKUP(V3136, Fornecedores!A:E, 5, FALSE), "")</f>
        <v/>
      </c>
      <c r="Y3136" s="105" t="str">
        <f>IFERROR(VLOOKUP(V3136, Fornecedores!A:F, 6, FALSE), "")</f>
        <v/>
      </c>
      <c r="Z3136" s="101" t="str">
        <f>IF(H3136=0, "Pedido entregue!", "Pendente")</f>
        <v>Pendente</v>
      </c>
      <c r="AB3136" s="132" t="str">
        <f>IF(Z3136="Pedido Entregue!", IF(AA3136=1, "Retirado do Almoxarifado", IF(AA3136=2, "Material devolvido", "Aguardando retirada")), IF(Z3136="Pendente", "Entrega pendente", ""))</f>
        <v>Entrega pendente</v>
      </c>
      <c r="AC3136" s="18">
        <v>1</v>
      </c>
      <c r="AD3136" s="18">
        <f>AC3136/SUMIF($P:$P,P3136,$AC:$AC)</f>
        <v>1</v>
      </c>
      <c r="AE3136" s="18">
        <f>IF(R3136=0,0,AC3136/SUMIF($R:$R,R3136,$AC:$AC))</f>
        <v>0</v>
      </c>
      <c r="AF3136" s="18">
        <f>IF(R3136=0,1,0)</f>
        <v>1</v>
      </c>
      <c r="AH3136" t="str">
        <f>TEXT(J3136,"MMMM")</f>
        <v>junho</v>
      </c>
    </row>
    <row r="3137" spans="1:34" ht="12.75" customHeight="1" x14ac:dyDescent="0.25">
      <c r="A3137" s="90" t="str">
        <f>IF(C3137="Oficina Diversos","Oficina Geral",
IF(ISNUMBER(FIND("Estoque - Colhedoras",C3137)),"Colhedoras",IF(ISNUMBER(FIND("Caldeiraria",C3137)),"Caldeiraria",IF(ISNUMBER(FIND("Borracharia",C3137)),"Borracharia",IF(ISNUMBER(FIND("Lubrificação",C3137)),"Lubrificação",
IF(ISNUMBER(FIND("Estoque - Carregadeiras",C3137)),"Carregadeiras",IF(ISNUMBER(FIND("Estoque - Veic. Leves",C3137)),"Veic. Leves",
IF(ISNUMBER(FIND("Estoque - Caminhões",C3137)),"Caminhões",IF(ISNUMBER(FIND("Estoque - Transbordos",C3137)),"Transbordos",
IF(ISNUMBER(FIND("Estoque - Tratores",C3137)),"Tratores",
IF(ISNUMBER(FIND("Estoque - Máquinas pesadas",C3137)),"Máquinas pesadas",
IF(ISNUMBER(FIND("Estoque - Reboques",C3137)),"Reboques",
IF(C3137="Estoque","Estoque",
IF(AND(ISNUMBER(C3137),C3137&gt;1000,C3137&lt;2000),"Caminhões",
IF(AND(ISNUMBER(C3137),C3137&gt;2000,C3137&lt;3000),"Tratores",
IF(AND(ISNUMBER(C3137),C3137&gt;3000,C3137&lt;4000),"Carregadeiras",
IF(AND(ISNUMBER(C3137),C3137&gt;4000,C3137&lt;5000),"Máquinas pesadas",
IF(AND(ISNUMBER(C3137),C3137&gt;5000,C3137&lt;6000),"Colhedoras",
IF(AND(ISNUMBER(C3137),C3137&gt;7000,C3137&lt;8000),"Irrigação",
IF(AND(ISNUMBER(C3137),C3137&gt;8000,C3137&lt;9000),"Reboques",IF(AND(ISNUMBER(C3137),C3137&gt;0,C3137&lt;1000),"Veic. Leves","")))))))))))))))))))))</f>
        <v>Tratores</v>
      </c>
      <c r="C3137" s="144">
        <v>2064</v>
      </c>
      <c r="D3137" s="143">
        <v>92505</v>
      </c>
      <c r="E3137" s="146" t="s">
        <v>20662</v>
      </c>
      <c r="F3137" s="101" t="str">
        <f>IF(ISBLANK(K3137), "Apenas Solicitação", "Tem OC")</f>
        <v>Apenas Solicitação</v>
      </c>
      <c r="G3137" s="143">
        <v>1</v>
      </c>
      <c r="H3137" s="102">
        <f>G3137-I3137</f>
        <v>1</v>
      </c>
      <c r="I3137" s="103"/>
      <c r="J3137" s="147">
        <v>45821</v>
      </c>
      <c r="K3137" s="200"/>
      <c r="L3137" s="146"/>
      <c r="M3137" s="104" t="str">
        <f ca="1">IF(OR(N3137="", N3137=0), "", IF(N3137&gt;TODAY(), "No prazo", "Atrasado"))</f>
        <v/>
      </c>
      <c r="N3137" s="104" t="str">
        <f>IFERROR(K3137 + VALUE(LEFT(L3137, FIND(" ", L3137) - 1)), "")</f>
        <v/>
      </c>
      <c r="O3137" s="105" t="str">
        <f>IF(_xlfn.DAYS(K3137,J3137)&lt;0, "Aguardando OC", _xlfn.DAYS(K3137,J3137))</f>
        <v>Aguardando OC</v>
      </c>
      <c r="P3137" s="200">
        <v>407321</v>
      </c>
      <c r="Q3137" s="12"/>
      <c r="R3137" s="200">
        <v>0</v>
      </c>
      <c r="S3137" s="143">
        <v>221</v>
      </c>
      <c r="T3137" s="65" t="s">
        <v>1029</v>
      </c>
      <c r="U3137" s="164">
        <v>0</v>
      </c>
      <c r="V3137" s="143"/>
      <c r="W3137" s="105" t="str">
        <f>IFERROR(VLOOKUP(V3137, Fornecedores!A:C, 3, FALSE), "")</f>
        <v/>
      </c>
      <c r="X3137" s="105" t="str">
        <f>IFERROR(VLOOKUP(V3137, Fornecedores!A:E, 5, FALSE), "")</f>
        <v/>
      </c>
      <c r="Y3137" s="105" t="str">
        <f>IFERROR(VLOOKUP(V3137, Fornecedores!A:F, 6, FALSE), "")</f>
        <v/>
      </c>
      <c r="Z3137" s="101" t="str">
        <f>IF(H3137=0, "Pedido entregue!", "Pendente")</f>
        <v>Pendente</v>
      </c>
      <c r="AB3137" s="132" t="str">
        <f>IF(Z3137="Pedido Entregue!", IF(AA3137=1, "Retirado do Almoxarifado", IF(AA3137=2, "Material devolvido", "Aguardando retirada")), IF(Z3137="Pendente", "Entrega pendente", ""))</f>
        <v>Entrega pendente</v>
      </c>
      <c r="AC3137" s="18">
        <v>1</v>
      </c>
      <c r="AD3137" s="18">
        <f>AC3137/SUMIF($P:$P,P3137,$AC:$AC)</f>
        <v>1</v>
      </c>
      <c r="AE3137" s="18">
        <f>IF(R3137=0,0,AC3137/SUMIF($R:$R,R3137,$AC:$AC))</f>
        <v>0</v>
      </c>
      <c r="AF3137" s="18">
        <f>IF(R3137=0,1,0)</f>
        <v>1</v>
      </c>
      <c r="AH3137" t="str">
        <f>TEXT(J3137,"MMMM")</f>
        <v>junho</v>
      </c>
    </row>
    <row r="3138" spans="1:34" ht="12.75" customHeight="1" x14ac:dyDescent="0.25">
      <c r="A3138" s="90" t="str">
        <f>IF(C3138="Oficina Diversos","Oficina Geral",
IF(ISNUMBER(FIND("Estoque - Colhedoras",C3138)),"Colhedoras",IF(ISNUMBER(FIND("Caldeiraria",C3138)),"Caldeiraria",IF(ISNUMBER(FIND("Borracharia",C3138)),"Borracharia",IF(ISNUMBER(FIND("Lubrificação",C3138)),"Lubrificação",
IF(ISNUMBER(FIND("Estoque - Carregadeiras",C3138)),"Carregadeiras",IF(ISNUMBER(FIND("Estoque - Veic. Leves",C3138)),"Veic. Leves",
IF(ISNUMBER(FIND("Estoque - Caminhões",C3138)),"Caminhões",IF(ISNUMBER(FIND("Estoque - Transbordos",C3138)),"Transbordos",
IF(ISNUMBER(FIND("Estoque - Tratores",C3138)),"Tratores",
IF(ISNUMBER(FIND("Estoque - Máquinas pesadas",C3138)),"Máquinas pesadas",
IF(ISNUMBER(FIND("Estoque - Reboques",C3138)),"Reboques",
IF(C3138="Estoque","Estoque",
IF(AND(ISNUMBER(C3138),C3138&gt;1000,C3138&lt;2000),"Caminhões",
IF(AND(ISNUMBER(C3138),C3138&gt;2000,C3138&lt;3000),"Tratores",
IF(AND(ISNUMBER(C3138),C3138&gt;3000,C3138&lt;4000),"Carregadeiras",
IF(AND(ISNUMBER(C3138),C3138&gt;4000,C3138&lt;5000),"Máquinas pesadas",
IF(AND(ISNUMBER(C3138),C3138&gt;5000,C3138&lt;6000),"Colhedoras",
IF(AND(ISNUMBER(C3138),C3138&gt;7000,C3138&lt;8000),"Irrigação",
IF(AND(ISNUMBER(C3138),C3138&gt;8000,C3138&lt;9000),"Reboques",IF(AND(ISNUMBER(C3138),C3138&gt;0,C3138&lt;1000),"Veic. Leves","")))))))))))))))))))))</f>
        <v>Tratores</v>
      </c>
      <c r="C3138" s="113">
        <v>2064</v>
      </c>
      <c r="D3138" s="2">
        <v>92506</v>
      </c>
      <c r="E3138" s="3" t="s">
        <v>20663</v>
      </c>
      <c r="F3138" s="101" t="str">
        <f>IF(ISBLANK(K3138), "Apenas Solicitação", "Tem OC")</f>
        <v>Tem OC</v>
      </c>
      <c r="G3138" s="2">
        <v>6</v>
      </c>
      <c r="H3138" s="102">
        <f>G3138-I3138</f>
        <v>6</v>
      </c>
      <c r="I3138" s="103"/>
      <c r="J3138" s="4">
        <v>45821</v>
      </c>
      <c r="K3138" s="180">
        <v>45842</v>
      </c>
      <c r="L3138" s="3" t="s">
        <v>20166</v>
      </c>
      <c r="M3138" s="104" t="str">
        <f ca="1">IF(OR(N3138="", N3138=0), "", IF(N3138&gt;TODAY(), "No prazo", "Atrasado"))</f>
        <v>Atrasado</v>
      </c>
      <c r="N3138" s="104">
        <f>IFERROR(K3138 + VALUE(LEFT(L3138, FIND(" ", L3138) - 1)), "")</f>
        <v>45846</v>
      </c>
      <c r="O3138" s="105">
        <f>IF(_xlfn.DAYS(K3138,J3138)&lt;0, "Aguardando OC", _xlfn.DAYS(K3138,J3138))</f>
        <v>21</v>
      </c>
      <c r="P3138" s="14">
        <v>407322</v>
      </c>
      <c r="Q3138" s="12"/>
      <c r="R3138" s="14">
        <v>170490</v>
      </c>
      <c r="S3138" s="2">
        <v>221</v>
      </c>
      <c r="T3138" s="65" t="s">
        <v>1029</v>
      </c>
      <c r="U3138" s="21">
        <v>68.88</v>
      </c>
      <c r="V3138" s="2">
        <v>3465</v>
      </c>
      <c r="W3138" s="105" t="str">
        <f>IFERROR(VLOOKUP(V3138, Fornecedores!A:C, 3, FALSE), "")</f>
        <v>MAQNELSON AGRICOLA L</v>
      </c>
      <c r="X3138" s="105" t="str">
        <f>IFERROR(VLOOKUP(V3138, Fornecedores!A:E, 5, FALSE), "")</f>
        <v>Itumbiara</v>
      </c>
      <c r="Y3138" s="105" t="str">
        <f>IFERROR(VLOOKUP(V3138, Fornecedores!A:F, 6, FALSE), "")</f>
        <v>GO</v>
      </c>
      <c r="Z3138" s="101" t="str">
        <f>IF(H3138=0, "Pedido entregue!", "Pendente")</f>
        <v>Pendente</v>
      </c>
      <c r="AB3138" s="132" t="str">
        <f>IF(Z3138="Pedido Entregue!", IF(AA3138=1, "Retirado do Almoxarifado", IF(AA3138=2, "Material devolvido", "Aguardando retirada")), IF(Z3138="Pendente", "Entrega pendente", ""))</f>
        <v>Entrega pendente</v>
      </c>
      <c r="AC3138" s="18">
        <v>1</v>
      </c>
      <c r="AD3138" s="18">
        <f>AC3138/SUMIF($P:$P,P3138,$AC:$AC)</f>
        <v>1</v>
      </c>
      <c r="AE3138" s="18">
        <f>IF(R3138=0,0,AC3138/SUMIF($R:$R,R3138,$AC:$AC))</f>
        <v>1.5625E-2</v>
      </c>
      <c r="AF3138" s="18">
        <f>IF(R3138=0,1,0)</f>
        <v>0</v>
      </c>
      <c r="AH3138" t="str">
        <f>TEXT(J3138,"MMMM")</f>
        <v>junho</v>
      </c>
    </row>
    <row r="3139" spans="1:34" ht="12.75" customHeight="1" x14ac:dyDescent="0.25">
      <c r="A3139" s="90" t="str">
        <f>IF(C3139="Oficina Diversos","Oficina Geral",
IF(ISNUMBER(FIND("Estoque - Colhedoras",C3139)),"Colhedoras",IF(ISNUMBER(FIND("Caldeiraria",C3139)),"Caldeiraria",IF(ISNUMBER(FIND("Borracharia",C3139)),"Borracharia",IF(ISNUMBER(FIND("Lubrificação",C3139)),"Lubrificação",
IF(ISNUMBER(FIND("Estoque - Carregadeiras",C3139)),"Carregadeiras",IF(ISNUMBER(FIND("Estoque - Veic. Leves",C3139)),"Veic. Leves",
IF(ISNUMBER(FIND("Estoque - Caminhões",C3139)),"Caminhões",IF(ISNUMBER(FIND("Estoque - Transbordos",C3139)),"Transbordos",
IF(ISNUMBER(FIND("Estoque - Tratores",C3139)),"Tratores",
IF(ISNUMBER(FIND("Estoque - Máquinas pesadas",C3139)),"Máquinas pesadas",
IF(ISNUMBER(FIND("Estoque - Reboques",C3139)),"Reboques",
IF(C3139="Estoque","Estoque",
IF(AND(ISNUMBER(C3139),C3139&gt;1000,C3139&lt;2000),"Caminhões",
IF(AND(ISNUMBER(C3139),C3139&gt;2000,C3139&lt;3000),"Tratores",
IF(AND(ISNUMBER(C3139),C3139&gt;3000,C3139&lt;4000),"Carregadeiras",
IF(AND(ISNUMBER(C3139),C3139&gt;4000,C3139&lt;5000),"Máquinas pesadas",
IF(AND(ISNUMBER(C3139),C3139&gt;5000,C3139&lt;6000),"Colhedoras",
IF(AND(ISNUMBER(C3139),C3139&gt;7000,C3139&lt;8000),"Irrigação",
IF(AND(ISNUMBER(C3139),C3139&gt;8000,C3139&lt;9000),"Reboques",IF(AND(ISNUMBER(C3139),C3139&gt;0,C3139&lt;1000),"Veic. Leves","")))))))))))))))))))))</f>
        <v>Tratores</v>
      </c>
      <c r="C3139" s="113">
        <v>2064</v>
      </c>
      <c r="D3139" s="2">
        <v>92507</v>
      </c>
      <c r="E3139" s="3" t="s">
        <v>20664</v>
      </c>
      <c r="F3139" s="101" t="str">
        <f>IF(ISBLANK(K3139), "Apenas Solicitação", "Tem OC")</f>
        <v>Tem OC</v>
      </c>
      <c r="G3139" s="2">
        <v>1</v>
      </c>
      <c r="H3139" s="102">
        <f>G3139-I3139</f>
        <v>1</v>
      </c>
      <c r="I3139" s="103"/>
      <c r="J3139" s="4">
        <v>45821</v>
      </c>
      <c r="K3139" s="180">
        <v>45842</v>
      </c>
      <c r="L3139" s="3" t="s">
        <v>20166</v>
      </c>
      <c r="M3139" s="104" t="str">
        <f ca="1">IF(OR(N3139="", N3139=0), "", IF(N3139&gt;TODAY(), "No prazo", "Atrasado"))</f>
        <v>Atrasado</v>
      </c>
      <c r="N3139" s="104">
        <f>IFERROR(K3139 + VALUE(LEFT(L3139, FIND(" ", L3139) - 1)), "")</f>
        <v>45846</v>
      </c>
      <c r="O3139" s="105">
        <f>IF(_xlfn.DAYS(K3139,J3139)&lt;0, "Aguardando OC", _xlfn.DAYS(K3139,J3139))</f>
        <v>21</v>
      </c>
      <c r="P3139" s="14">
        <v>407325</v>
      </c>
      <c r="Q3139" s="12"/>
      <c r="R3139" s="14">
        <v>170490</v>
      </c>
      <c r="S3139" s="2">
        <v>221</v>
      </c>
      <c r="T3139" s="65" t="s">
        <v>1029</v>
      </c>
      <c r="U3139" s="21">
        <v>92.67</v>
      </c>
      <c r="V3139" s="2">
        <v>3465</v>
      </c>
      <c r="W3139" s="105" t="str">
        <f>IFERROR(VLOOKUP(V3139, Fornecedores!A:C, 3, FALSE), "")</f>
        <v>MAQNELSON AGRICOLA L</v>
      </c>
      <c r="X3139" s="105" t="str">
        <f>IFERROR(VLOOKUP(V3139, Fornecedores!A:E, 5, FALSE), "")</f>
        <v>Itumbiara</v>
      </c>
      <c r="Y3139" s="105" t="str">
        <f>IFERROR(VLOOKUP(V3139, Fornecedores!A:F, 6, FALSE), "")</f>
        <v>GO</v>
      </c>
      <c r="Z3139" s="101" t="str">
        <f>IF(H3139=0, "Pedido entregue!", "Pendente")</f>
        <v>Pendente</v>
      </c>
      <c r="AB3139" s="132" t="str">
        <f>IF(Z3139="Pedido Entregue!", IF(AA3139=1, "Retirado do Almoxarifado", IF(AA3139=2, "Material devolvido", "Aguardando retirada")), IF(Z3139="Pendente", "Entrega pendente", ""))</f>
        <v>Entrega pendente</v>
      </c>
      <c r="AC3139" s="18">
        <v>1</v>
      </c>
      <c r="AD3139" s="18">
        <f>AC3139/SUMIF($P:$P,P3139,$AC:$AC)</f>
        <v>1</v>
      </c>
      <c r="AE3139" s="18">
        <f>IF(R3139=0,0,AC3139/SUMIF($R:$R,R3139,$AC:$AC))</f>
        <v>1.5625E-2</v>
      </c>
      <c r="AF3139" s="18">
        <f>IF(R3139=0,1,0)</f>
        <v>0</v>
      </c>
      <c r="AH3139" t="str">
        <f>TEXT(J3139,"MMMM")</f>
        <v>junho</v>
      </c>
    </row>
    <row r="3140" spans="1:34" ht="12.75" customHeight="1" x14ac:dyDescent="0.25">
      <c r="A3140" s="90" t="str">
        <f>IF(C3140="Oficina Diversos","Oficina Geral",
IF(ISNUMBER(FIND("Estoque - Colhedoras",C3140)),"Colhedoras",IF(ISNUMBER(FIND("Caldeiraria",C3140)),"Caldeiraria",IF(ISNUMBER(FIND("Borracharia",C3140)),"Borracharia",IF(ISNUMBER(FIND("Lubrificação",C3140)),"Lubrificação",
IF(ISNUMBER(FIND("Estoque - Carregadeiras",C3140)),"Carregadeiras",IF(ISNUMBER(FIND("Estoque - Veic. Leves",C3140)),"Veic. Leves",
IF(ISNUMBER(FIND("Estoque - Caminhões",C3140)),"Caminhões",IF(ISNUMBER(FIND("Estoque - Transbordos",C3140)),"Transbordos",
IF(ISNUMBER(FIND("Estoque - Tratores",C3140)),"Tratores",
IF(ISNUMBER(FIND("Estoque - Máquinas pesadas",C3140)),"Máquinas pesadas",
IF(ISNUMBER(FIND("Estoque - Reboques",C3140)),"Reboques",
IF(C3140="Estoque","Estoque",
IF(AND(ISNUMBER(C3140),C3140&gt;1000,C3140&lt;2000),"Caminhões",
IF(AND(ISNUMBER(C3140),C3140&gt;2000,C3140&lt;3000),"Tratores",
IF(AND(ISNUMBER(C3140),C3140&gt;3000,C3140&lt;4000),"Carregadeiras",
IF(AND(ISNUMBER(C3140),C3140&gt;4000,C3140&lt;5000),"Máquinas pesadas",
IF(AND(ISNUMBER(C3140),C3140&gt;5000,C3140&lt;6000),"Colhedoras",
IF(AND(ISNUMBER(C3140),C3140&gt;7000,C3140&lt;8000),"Irrigação",
IF(AND(ISNUMBER(C3140),C3140&gt;8000,C3140&lt;9000),"Reboques",IF(AND(ISNUMBER(C3140),C3140&gt;0,C3140&lt;1000),"Veic. Leves","")))))))))))))))))))))</f>
        <v>Tratores</v>
      </c>
      <c r="C3140" s="140">
        <v>2027</v>
      </c>
      <c r="D3140" s="139">
        <v>92511</v>
      </c>
      <c r="E3140" s="141" t="s">
        <v>20665</v>
      </c>
      <c r="F3140" s="101" t="str">
        <f>IF(ISBLANK(K3140), "Apenas Solicitação", "Tem OC")</f>
        <v>Apenas Solicitação</v>
      </c>
      <c r="G3140" s="139">
        <v>1</v>
      </c>
      <c r="H3140" s="102">
        <f>G3140-I3140</f>
        <v>1</v>
      </c>
      <c r="I3140" s="103"/>
      <c r="J3140" s="142">
        <v>45821</v>
      </c>
      <c r="K3140" s="199"/>
      <c r="L3140" s="141"/>
      <c r="M3140" s="104" t="str">
        <f ca="1">IF(OR(N3140="", N3140=0), "", IF(N3140&gt;TODAY(), "No prazo", "Atrasado"))</f>
        <v/>
      </c>
      <c r="N3140" s="104" t="str">
        <f>IFERROR(K3140 + VALUE(LEFT(L3140, FIND(" ", L3140) - 1)), "")</f>
        <v/>
      </c>
      <c r="O3140" s="105" t="str">
        <f>IF(_xlfn.DAYS(K3140,J3140)&lt;0, "Aguardando OC", _xlfn.DAYS(K3140,J3140))</f>
        <v>Aguardando OC</v>
      </c>
      <c r="P3140" s="199">
        <v>407365</v>
      </c>
      <c r="Q3140" s="12"/>
      <c r="R3140" s="199">
        <v>0</v>
      </c>
      <c r="S3140" s="139">
        <v>221</v>
      </c>
      <c r="T3140" s="65" t="s">
        <v>1029</v>
      </c>
      <c r="U3140" s="165">
        <v>0</v>
      </c>
      <c r="V3140" s="139"/>
      <c r="W3140" s="105" t="str">
        <f>IFERROR(VLOOKUP(V3140, Fornecedores!A:C, 3, FALSE), "")</f>
        <v/>
      </c>
      <c r="X3140" s="105" t="str">
        <f>IFERROR(VLOOKUP(V3140, Fornecedores!A:E, 5, FALSE), "")</f>
        <v/>
      </c>
      <c r="Y3140" s="105" t="str">
        <f>IFERROR(VLOOKUP(V3140, Fornecedores!A:F, 6, FALSE), "")</f>
        <v/>
      </c>
      <c r="Z3140" s="101" t="str">
        <f>IF(H3140=0, "Pedido entregue!", "Pendente")</f>
        <v>Pendente</v>
      </c>
      <c r="AB3140" s="132" t="str">
        <f>IF(Z3140="Pedido Entregue!", IF(AA3140=1, "Retirado do Almoxarifado", IF(AA3140=2, "Material devolvido", "Aguardando retirada")), IF(Z3140="Pendente", "Entrega pendente", ""))</f>
        <v>Entrega pendente</v>
      </c>
      <c r="AC3140" s="18">
        <v>1</v>
      </c>
      <c r="AD3140" s="18">
        <f>AC3140/SUMIF($P:$P,P3140,$AC:$AC)</f>
        <v>1</v>
      </c>
      <c r="AE3140" s="18">
        <f>IF(R3140=0,0,AC3140/SUMIF($R:$R,R3140,$AC:$AC))</f>
        <v>0</v>
      </c>
      <c r="AF3140" s="18">
        <f>IF(R3140=0,1,0)</f>
        <v>1</v>
      </c>
      <c r="AH3140" t="str">
        <f>TEXT(J3140,"MMMM")</f>
        <v>junho</v>
      </c>
    </row>
    <row r="3141" spans="1:34" ht="12.75" customHeight="1" x14ac:dyDescent="0.25">
      <c r="A3141" s="90" t="str">
        <f>IF(C3141="Oficina Diversos","Oficina Geral",
IF(ISNUMBER(FIND("Estoque - Colhedoras",C3141)),"Colhedoras",IF(ISNUMBER(FIND("Caldeiraria",C3141)),"Caldeiraria",IF(ISNUMBER(FIND("Borracharia",C3141)),"Borracharia",IF(ISNUMBER(FIND("Lubrificação",C3141)),"Lubrificação",
IF(ISNUMBER(FIND("Estoque - Carregadeiras",C3141)),"Carregadeiras",IF(ISNUMBER(FIND("Estoque - Veic. Leves",C3141)),"Veic. Leves",
IF(ISNUMBER(FIND("Estoque - Caminhões",C3141)),"Caminhões",IF(ISNUMBER(FIND("Estoque - Transbordos",C3141)),"Transbordos",
IF(ISNUMBER(FIND("Estoque - Tratores",C3141)),"Tratores",
IF(ISNUMBER(FIND("Estoque - Máquinas pesadas",C3141)),"Máquinas pesadas",
IF(ISNUMBER(FIND("Estoque - Reboques",C3141)),"Reboques",
IF(C3141="Estoque","Estoque",
IF(AND(ISNUMBER(C3141),C3141&gt;1000,C3141&lt;2000),"Caminhões",
IF(AND(ISNUMBER(C3141),C3141&gt;2000,C3141&lt;3000),"Tratores",
IF(AND(ISNUMBER(C3141),C3141&gt;3000,C3141&lt;4000),"Carregadeiras",
IF(AND(ISNUMBER(C3141),C3141&gt;4000,C3141&lt;5000),"Máquinas pesadas",
IF(AND(ISNUMBER(C3141),C3141&gt;5000,C3141&lt;6000),"Colhedoras",
IF(AND(ISNUMBER(C3141),C3141&gt;7000,C3141&lt;8000),"Irrigação",
IF(AND(ISNUMBER(C3141),C3141&gt;8000,C3141&lt;9000),"Reboques",IF(AND(ISNUMBER(C3141),C3141&gt;0,C3141&lt;1000),"Veic. Leves","")))))))))))))))))))))</f>
        <v>Tratores</v>
      </c>
      <c r="C3141" s="140">
        <v>2027</v>
      </c>
      <c r="D3141" s="139">
        <v>92512</v>
      </c>
      <c r="E3141" s="141" t="s">
        <v>20666</v>
      </c>
      <c r="F3141" s="101" t="str">
        <f>IF(ISBLANK(K3141), "Apenas Solicitação", "Tem OC")</f>
        <v>Apenas Solicitação</v>
      </c>
      <c r="G3141" s="139">
        <v>1</v>
      </c>
      <c r="H3141" s="102">
        <f>G3141-I3141</f>
        <v>1</v>
      </c>
      <c r="I3141" s="103"/>
      <c r="J3141" s="142">
        <v>45821</v>
      </c>
      <c r="K3141" s="199"/>
      <c r="L3141" s="141"/>
      <c r="M3141" s="104" t="str">
        <f ca="1">IF(OR(N3141="", N3141=0), "", IF(N3141&gt;TODAY(), "No prazo", "Atrasado"))</f>
        <v/>
      </c>
      <c r="N3141" s="104" t="str">
        <f>IFERROR(K3141 + VALUE(LEFT(L3141, FIND(" ", L3141) - 1)), "")</f>
        <v/>
      </c>
      <c r="O3141" s="105" t="str">
        <f>IF(_xlfn.DAYS(K3141,J3141)&lt;0, "Aguardando OC", _xlfn.DAYS(K3141,J3141))</f>
        <v>Aguardando OC</v>
      </c>
      <c r="P3141" s="199">
        <v>407409</v>
      </c>
      <c r="Q3141" s="12"/>
      <c r="R3141" s="199">
        <v>0</v>
      </c>
      <c r="S3141" s="139">
        <v>221</v>
      </c>
      <c r="T3141" s="65" t="s">
        <v>1029</v>
      </c>
      <c r="U3141" s="165">
        <v>0</v>
      </c>
      <c r="V3141" s="139"/>
      <c r="W3141" s="105" t="str">
        <f>IFERROR(VLOOKUP(V3141, Fornecedores!A:C, 3, FALSE), "")</f>
        <v/>
      </c>
      <c r="X3141" s="105" t="str">
        <f>IFERROR(VLOOKUP(V3141, Fornecedores!A:E, 5, FALSE), "")</f>
        <v/>
      </c>
      <c r="Y3141" s="105" t="str">
        <f>IFERROR(VLOOKUP(V3141, Fornecedores!A:F, 6, FALSE), "")</f>
        <v/>
      </c>
      <c r="Z3141" s="101" t="str">
        <f>IF(H3141=0, "Pedido entregue!", "Pendente")</f>
        <v>Pendente</v>
      </c>
      <c r="AB3141" s="132" t="str">
        <f>IF(Z3141="Pedido Entregue!", IF(AA3141=1, "Retirado do Almoxarifado", IF(AA3141=2, "Material devolvido", "Aguardando retirada")), IF(Z3141="Pendente", "Entrega pendente", ""))</f>
        <v>Entrega pendente</v>
      </c>
      <c r="AC3141" s="18">
        <v>1</v>
      </c>
      <c r="AD3141" s="18">
        <f>AC3141/SUMIF($P:$P,P3141,$AC:$AC)</f>
        <v>1</v>
      </c>
      <c r="AE3141" s="18">
        <f>IF(R3141=0,0,AC3141/SUMIF($R:$R,R3141,$AC:$AC))</f>
        <v>0</v>
      </c>
      <c r="AF3141" s="18">
        <f>IF(R3141=0,1,0)</f>
        <v>1</v>
      </c>
      <c r="AH3141" t="str">
        <f>TEXT(J3141,"MMMM")</f>
        <v>junho</v>
      </c>
    </row>
    <row r="3142" spans="1:34" ht="12.75" customHeight="1" x14ac:dyDescent="0.25">
      <c r="A3142" s="90" t="str">
        <f>IF(C3142="Oficina Diversos","Oficina Geral",
IF(ISNUMBER(FIND("Estoque - Colhedoras",C3142)),"Colhedoras",IF(ISNUMBER(FIND("Caldeiraria",C3142)),"Caldeiraria",IF(ISNUMBER(FIND("Borracharia",C3142)),"Borracharia",IF(ISNUMBER(FIND("Lubrificação",C3142)),"Lubrificação",
IF(ISNUMBER(FIND("Estoque - Carregadeiras",C3142)),"Carregadeiras",IF(ISNUMBER(FIND("Estoque - Veic. Leves",C3142)),"Veic. Leves",
IF(ISNUMBER(FIND("Estoque - Caminhões",C3142)),"Caminhões",IF(ISNUMBER(FIND("Estoque - Transbordos",C3142)),"Transbordos",
IF(ISNUMBER(FIND("Estoque - Tratores",C3142)),"Tratores",
IF(ISNUMBER(FIND("Estoque - Máquinas pesadas",C3142)),"Máquinas pesadas",
IF(ISNUMBER(FIND("Estoque - Reboques",C3142)),"Reboques",
IF(C3142="Estoque","Estoque",
IF(AND(ISNUMBER(C3142),C3142&gt;1000,C3142&lt;2000),"Caminhões",
IF(AND(ISNUMBER(C3142),C3142&gt;2000,C3142&lt;3000),"Tratores",
IF(AND(ISNUMBER(C3142),C3142&gt;3000,C3142&lt;4000),"Carregadeiras",
IF(AND(ISNUMBER(C3142),C3142&gt;4000,C3142&lt;5000),"Máquinas pesadas",
IF(AND(ISNUMBER(C3142),C3142&gt;5000,C3142&lt;6000),"Colhedoras",
IF(AND(ISNUMBER(C3142),C3142&gt;7000,C3142&lt;8000),"Irrigação",
IF(AND(ISNUMBER(C3142),C3142&gt;8000,C3142&lt;9000),"Reboques",IF(AND(ISNUMBER(C3142),C3142&gt;0,C3142&lt;1000),"Veic. Leves","")))))))))))))))))))))</f>
        <v>Tratores</v>
      </c>
      <c r="C3142" s="140">
        <v>2027</v>
      </c>
      <c r="D3142" s="139">
        <v>92513</v>
      </c>
      <c r="E3142" s="141" t="s">
        <v>20667</v>
      </c>
      <c r="F3142" s="101" t="str">
        <f>IF(ISBLANK(K3142), "Apenas Solicitação", "Tem OC")</f>
        <v>Apenas Solicitação</v>
      </c>
      <c r="G3142" s="139">
        <v>1</v>
      </c>
      <c r="H3142" s="102">
        <f>G3142-I3142</f>
        <v>1</v>
      </c>
      <c r="I3142" s="103"/>
      <c r="J3142" s="142">
        <v>45821</v>
      </c>
      <c r="K3142" s="199"/>
      <c r="L3142" s="141"/>
      <c r="M3142" s="104" t="str">
        <f ca="1">IF(OR(N3142="", N3142=0), "", IF(N3142&gt;TODAY(), "No prazo", "Atrasado"))</f>
        <v/>
      </c>
      <c r="N3142" s="104" t="str">
        <f>IFERROR(K3142 + VALUE(LEFT(L3142, FIND(" ", L3142) - 1)), "")</f>
        <v/>
      </c>
      <c r="O3142" s="105" t="str">
        <f>IF(_xlfn.DAYS(K3142,J3142)&lt;0, "Aguardando OC", _xlfn.DAYS(K3142,J3142))</f>
        <v>Aguardando OC</v>
      </c>
      <c r="P3142" s="199">
        <v>407421</v>
      </c>
      <c r="Q3142" s="12"/>
      <c r="R3142" s="199">
        <v>0</v>
      </c>
      <c r="S3142" s="139">
        <v>221</v>
      </c>
      <c r="T3142" s="65" t="s">
        <v>1029</v>
      </c>
      <c r="U3142" s="165">
        <v>0</v>
      </c>
      <c r="V3142" s="139"/>
      <c r="W3142" s="105" t="str">
        <f>IFERROR(VLOOKUP(V3142, Fornecedores!A:C, 3, FALSE), "")</f>
        <v/>
      </c>
      <c r="X3142" s="105" t="str">
        <f>IFERROR(VLOOKUP(V3142, Fornecedores!A:E, 5, FALSE), "")</f>
        <v/>
      </c>
      <c r="Y3142" s="105" t="str">
        <f>IFERROR(VLOOKUP(V3142, Fornecedores!A:F, 6, FALSE), "")</f>
        <v/>
      </c>
      <c r="Z3142" s="101" t="str">
        <f>IF(H3142=0, "Pedido entregue!", "Pendente")</f>
        <v>Pendente</v>
      </c>
      <c r="AB3142" s="132" t="str">
        <f>IF(Z3142="Pedido Entregue!", IF(AA3142=1, "Retirado do Almoxarifado", IF(AA3142=2, "Material devolvido", "Aguardando retirada")), IF(Z3142="Pendente", "Entrega pendente", ""))</f>
        <v>Entrega pendente</v>
      </c>
      <c r="AC3142" s="18">
        <v>1</v>
      </c>
      <c r="AD3142" s="18">
        <f>AC3142/SUMIF($P:$P,P3142,$AC:$AC)</f>
        <v>1</v>
      </c>
      <c r="AE3142" s="18">
        <f>IF(R3142=0,0,AC3142/SUMIF($R:$R,R3142,$AC:$AC))</f>
        <v>0</v>
      </c>
      <c r="AF3142" s="18">
        <f>IF(R3142=0,1,0)</f>
        <v>1</v>
      </c>
      <c r="AH3142" t="str">
        <f>TEXT(J3142,"MMMM")</f>
        <v>junho</v>
      </c>
    </row>
    <row r="3143" spans="1:34" ht="12.75" customHeight="1" x14ac:dyDescent="0.25">
      <c r="A3143" s="90" t="str">
        <f>IF(C3143="Oficina Diversos","Oficina Geral",
IF(ISNUMBER(FIND("Estoque - Colhedoras",C3143)),"Colhedoras",IF(ISNUMBER(FIND("Caldeiraria",C3143)),"Caldeiraria",IF(ISNUMBER(FIND("Borracharia",C3143)),"Borracharia",IF(ISNUMBER(FIND("Lubrificação",C3143)),"Lubrificação",
IF(ISNUMBER(FIND("Estoque - Carregadeiras",C3143)),"Carregadeiras",IF(ISNUMBER(FIND("Estoque - Veic. Leves",C3143)),"Veic. Leves",
IF(ISNUMBER(FIND("Estoque - Caminhões",C3143)),"Caminhões",IF(ISNUMBER(FIND("Estoque - Transbordos",C3143)),"Transbordos",
IF(ISNUMBER(FIND("Estoque - Tratores",C3143)),"Tratores",
IF(ISNUMBER(FIND("Estoque - Máquinas pesadas",C3143)),"Máquinas pesadas",
IF(ISNUMBER(FIND("Estoque - Reboques",C3143)),"Reboques",
IF(C3143="Estoque","Estoque",
IF(AND(ISNUMBER(C3143),C3143&gt;1000,C3143&lt;2000),"Caminhões",
IF(AND(ISNUMBER(C3143),C3143&gt;2000,C3143&lt;3000),"Tratores",
IF(AND(ISNUMBER(C3143),C3143&gt;3000,C3143&lt;4000),"Carregadeiras",
IF(AND(ISNUMBER(C3143),C3143&gt;4000,C3143&lt;5000),"Máquinas pesadas",
IF(AND(ISNUMBER(C3143),C3143&gt;5000,C3143&lt;6000),"Colhedoras",
IF(AND(ISNUMBER(C3143),C3143&gt;7000,C3143&lt;8000),"Irrigação",
IF(AND(ISNUMBER(C3143),C3143&gt;8000,C3143&lt;9000),"Reboques",IF(AND(ISNUMBER(C3143),C3143&gt;0,C3143&lt;1000),"Veic. Leves","")))))))))))))))))))))</f>
        <v>Tratores</v>
      </c>
      <c r="C3143" s="171">
        <v>2027</v>
      </c>
      <c r="D3143" s="170">
        <v>92513</v>
      </c>
      <c r="E3143" s="173" t="s">
        <v>20667</v>
      </c>
      <c r="F3143" s="101" t="str">
        <f>IF(ISBLANK(K3143), "Apenas Solicitação", "Tem OC")</f>
        <v>Apenas Solicitação</v>
      </c>
      <c r="G3143" s="170">
        <v>1</v>
      </c>
      <c r="H3143" s="102">
        <f>G3143-I3143</f>
        <v>1</v>
      </c>
      <c r="I3143" s="103"/>
      <c r="J3143" s="174">
        <v>45821</v>
      </c>
      <c r="K3143" s="201"/>
      <c r="L3143" s="173"/>
      <c r="M3143" s="104" t="str">
        <f ca="1">IF(OR(N3143="", N3143=0), "", IF(N3143&gt;TODAY(), "No prazo", "Atrasado"))</f>
        <v/>
      </c>
      <c r="N3143" s="104" t="str">
        <f>IFERROR(K3143 + VALUE(LEFT(L3143, FIND(" ", L3143) - 1)), "")</f>
        <v/>
      </c>
      <c r="O3143" s="105" t="str">
        <f>IF(_xlfn.DAYS(K3143,J3143)&lt;0, "Aguardando OC", _xlfn.DAYS(K3143,J3143))</f>
        <v>Aguardando OC</v>
      </c>
      <c r="P3143" s="201">
        <v>407510</v>
      </c>
      <c r="Q3143" s="12"/>
      <c r="R3143" s="201">
        <v>0</v>
      </c>
      <c r="S3143" s="2">
        <v>221</v>
      </c>
      <c r="T3143" s="65" t="s">
        <v>1029</v>
      </c>
      <c r="U3143" s="170">
        <v>0</v>
      </c>
      <c r="V3143" s="170"/>
      <c r="W3143" s="105" t="str">
        <f>IFERROR(VLOOKUP(V3143, Fornecedores!A:C, 3, FALSE), "")</f>
        <v/>
      </c>
      <c r="X3143" s="105" t="str">
        <f>IFERROR(VLOOKUP(V3143, Fornecedores!A:E, 5, FALSE), "")</f>
        <v/>
      </c>
      <c r="Y3143" s="105" t="str">
        <f>IFERROR(VLOOKUP(V3143, Fornecedores!A:F, 6, FALSE), "")</f>
        <v/>
      </c>
      <c r="Z3143" s="101" t="str">
        <f>IF(H3143=0, "Pedido entregue!", "Pendente")</f>
        <v>Pendente</v>
      </c>
      <c r="AB3143" s="132" t="str">
        <f>IF(Z3143="Pedido Entregue!", IF(AA3143=1, "Retirado do Almoxarifado", IF(AA3143=2, "Material devolvido", "Aguardando retirada")), IF(Z3143="Pendente", "Entrega pendente", ""))</f>
        <v>Entrega pendente</v>
      </c>
      <c r="AC3143" s="18">
        <v>1</v>
      </c>
      <c r="AD3143" s="18">
        <f>AC3143/SUMIF($P:$P,P3143,$AC:$AC)</f>
        <v>1</v>
      </c>
      <c r="AE3143" s="18">
        <f>IF(R3143=0,0,AC3143/SUMIF($R:$R,R3143,$AC:$AC))</f>
        <v>0</v>
      </c>
      <c r="AF3143" s="18">
        <f>IF(R3143=0,1,0)</f>
        <v>1</v>
      </c>
      <c r="AH3143" t="str">
        <f>TEXT(J3143,"MMMM")</f>
        <v>junho</v>
      </c>
    </row>
    <row r="3144" spans="1:34" ht="12.75" customHeight="1" x14ac:dyDescent="0.25">
      <c r="A3144" s="90" t="str">
        <f>IF(C3144="Oficina Diversos","Oficina Geral",
IF(ISNUMBER(FIND("Estoque - Colhedoras",C3144)),"Colhedoras",IF(ISNUMBER(FIND("Caldeiraria",C3144)),"Caldeiraria",IF(ISNUMBER(FIND("Borracharia",C3144)),"Borracharia",IF(ISNUMBER(FIND("Lubrificação",C3144)),"Lubrificação",
IF(ISNUMBER(FIND("Estoque - Carregadeiras",C3144)),"Carregadeiras",IF(ISNUMBER(FIND("Estoque - Veic. Leves",C3144)),"Veic. Leves",
IF(ISNUMBER(FIND("Estoque - Caminhões",C3144)),"Caminhões",IF(ISNUMBER(FIND("Estoque - Transbordos",C3144)),"Transbordos",
IF(ISNUMBER(FIND("Estoque - Tratores",C3144)),"Tratores",
IF(ISNUMBER(FIND("Estoque - Máquinas pesadas",C3144)),"Máquinas pesadas",
IF(ISNUMBER(FIND("Estoque - Reboques",C3144)),"Reboques",
IF(C3144="Estoque","Estoque",
IF(AND(ISNUMBER(C3144),C3144&gt;1000,C3144&lt;2000),"Caminhões",
IF(AND(ISNUMBER(C3144),C3144&gt;2000,C3144&lt;3000),"Tratores",
IF(AND(ISNUMBER(C3144),C3144&gt;3000,C3144&lt;4000),"Carregadeiras",
IF(AND(ISNUMBER(C3144),C3144&gt;4000,C3144&lt;5000),"Máquinas pesadas",
IF(AND(ISNUMBER(C3144),C3144&gt;5000,C3144&lt;6000),"Colhedoras",
IF(AND(ISNUMBER(C3144),C3144&gt;7000,C3144&lt;8000),"Irrigação",
IF(AND(ISNUMBER(C3144),C3144&gt;8000,C3144&lt;9000),"Reboques",IF(AND(ISNUMBER(C3144),C3144&gt;0,C3144&lt;1000),"Veic. Leves","")))))))))))))))))))))</f>
        <v>Tratores</v>
      </c>
      <c r="C3144" s="140">
        <v>2027</v>
      </c>
      <c r="D3144" s="139">
        <v>92514</v>
      </c>
      <c r="E3144" s="141" t="s">
        <v>20668</v>
      </c>
      <c r="F3144" s="101" t="str">
        <f>IF(ISBLANK(K3144), "Apenas Solicitação", "Tem OC")</f>
        <v>Apenas Solicitação</v>
      </c>
      <c r="G3144" s="139">
        <v>1</v>
      </c>
      <c r="H3144" s="102">
        <f>G3144-I3144</f>
        <v>1</v>
      </c>
      <c r="I3144" s="103"/>
      <c r="J3144" s="142">
        <v>45821</v>
      </c>
      <c r="K3144" s="199"/>
      <c r="L3144" s="141"/>
      <c r="M3144" s="104" t="str">
        <f ca="1">IF(OR(N3144="", N3144=0), "", IF(N3144&gt;TODAY(), "No prazo", "Atrasado"))</f>
        <v/>
      </c>
      <c r="N3144" s="104" t="str">
        <f>IFERROR(K3144 + VALUE(LEFT(L3144, FIND(" ", L3144) - 1)), "")</f>
        <v/>
      </c>
      <c r="O3144" s="105" t="str">
        <f>IF(_xlfn.DAYS(K3144,J3144)&lt;0, "Aguardando OC", _xlfn.DAYS(K3144,J3144))</f>
        <v>Aguardando OC</v>
      </c>
      <c r="P3144" s="199">
        <v>407449</v>
      </c>
      <c r="Q3144" s="12"/>
      <c r="R3144" s="199">
        <v>0</v>
      </c>
      <c r="S3144" s="139">
        <v>221</v>
      </c>
      <c r="T3144" s="65" t="s">
        <v>1029</v>
      </c>
      <c r="U3144" s="165">
        <v>0</v>
      </c>
      <c r="V3144" s="139"/>
      <c r="W3144" s="105" t="str">
        <f>IFERROR(VLOOKUP(V3144, Fornecedores!A:C, 3, FALSE), "")</f>
        <v/>
      </c>
      <c r="X3144" s="105" t="str">
        <f>IFERROR(VLOOKUP(V3144, Fornecedores!A:E, 5, FALSE), "")</f>
        <v/>
      </c>
      <c r="Y3144" s="105" t="str">
        <f>IFERROR(VLOOKUP(V3144, Fornecedores!A:F, 6, FALSE), "")</f>
        <v/>
      </c>
      <c r="Z3144" s="101" t="str">
        <f>IF(H3144=0, "Pedido entregue!", "Pendente")</f>
        <v>Pendente</v>
      </c>
      <c r="AB3144" s="132" t="str">
        <f>IF(Z3144="Pedido Entregue!", IF(AA3144=1, "Retirado do Almoxarifado", IF(AA3144=2, "Material devolvido", "Aguardando retirada")), IF(Z3144="Pendente", "Entrega pendente", ""))</f>
        <v>Entrega pendente</v>
      </c>
      <c r="AC3144" s="18">
        <v>1</v>
      </c>
      <c r="AD3144" s="18">
        <f>AC3144/SUMIF($P:$P,P3144,$AC:$AC)</f>
        <v>1</v>
      </c>
      <c r="AE3144" s="18">
        <f>IF(R3144=0,0,AC3144/SUMIF($R:$R,R3144,$AC:$AC))</f>
        <v>0</v>
      </c>
      <c r="AF3144" s="18">
        <f>IF(R3144=0,1,0)</f>
        <v>1</v>
      </c>
      <c r="AH3144" t="str">
        <f>TEXT(J3144,"MMMM")</f>
        <v>junho</v>
      </c>
    </row>
    <row r="3145" spans="1:34" ht="12.75" customHeight="1" x14ac:dyDescent="0.25">
      <c r="A3145" s="90" t="str">
        <f>IF(C3145="Oficina Diversos","Oficina Geral",
IF(ISNUMBER(FIND("Estoque - Colhedoras",C3145)),"Colhedoras",IF(ISNUMBER(FIND("Caldeiraria",C3145)),"Caldeiraria",IF(ISNUMBER(FIND("Borracharia",C3145)),"Borracharia",IF(ISNUMBER(FIND("Lubrificação",C3145)),"Lubrificação",
IF(ISNUMBER(FIND("Estoque - Carregadeiras",C3145)),"Carregadeiras",IF(ISNUMBER(FIND("Estoque - Veic. Leves",C3145)),"Veic. Leves",
IF(ISNUMBER(FIND("Estoque - Caminhões",C3145)),"Caminhões",IF(ISNUMBER(FIND("Estoque - Transbordos",C3145)),"Transbordos",
IF(ISNUMBER(FIND("Estoque - Tratores",C3145)),"Tratores",
IF(ISNUMBER(FIND("Estoque - Máquinas pesadas",C3145)),"Máquinas pesadas",
IF(ISNUMBER(FIND("Estoque - Reboques",C3145)),"Reboques",
IF(C3145="Estoque","Estoque",
IF(AND(ISNUMBER(C3145),C3145&gt;1000,C3145&lt;2000),"Caminhões",
IF(AND(ISNUMBER(C3145),C3145&gt;2000,C3145&lt;3000),"Tratores",
IF(AND(ISNUMBER(C3145),C3145&gt;3000,C3145&lt;4000),"Carregadeiras",
IF(AND(ISNUMBER(C3145),C3145&gt;4000,C3145&lt;5000),"Máquinas pesadas",
IF(AND(ISNUMBER(C3145),C3145&gt;5000,C3145&lt;6000),"Colhedoras",
IF(AND(ISNUMBER(C3145),C3145&gt;7000,C3145&lt;8000),"Irrigação",
IF(AND(ISNUMBER(C3145),C3145&gt;8000,C3145&lt;9000),"Reboques",IF(AND(ISNUMBER(C3145),C3145&gt;0,C3145&lt;1000),"Veic. Leves","")))))))))))))))))))))</f>
        <v>Tratores</v>
      </c>
      <c r="C3145" s="171">
        <v>2027</v>
      </c>
      <c r="D3145" s="170">
        <v>92515</v>
      </c>
      <c r="E3145" s="173" t="s">
        <v>20669</v>
      </c>
      <c r="F3145" s="101" t="str">
        <f>IF(ISBLANK(K3145), "Apenas Solicitação", "Tem OC")</f>
        <v>Apenas Solicitação</v>
      </c>
      <c r="G3145" s="170">
        <v>2</v>
      </c>
      <c r="H3145" s="102">
        <f>G3145-I3145</f>
        <v>2</v>
      </c>
      <c r="I3145" s="103"/>
      <c r="J3145" s="174">
        <v>45821</v>
      </c>
      <c r="K3145" s="201"/>
      <c r="L3145" s="173"/>
      <c r="M3145" s="104" t="str">
        <f ca="1">IF(OR(N3145="", N3145=0), "", IF(N3145&gt;TODAY(), "No prazo", "Atrasado"))</f>
        <v/>
      </c>
      <c r="N3145" s="104" t="str">
        <f>IFERROR(K3145 + VALUE(LEFT(L3145, FIND(" ", L3145) - 1)), "")</f>
        <v/>
      </c>
      <c r="O3145" s="105" t="str">
        <f>IF(_xlfn.DAYS(K3145,J3145)&lt;0, "Aguardando OC", _xlfn.DAYS(K3145,J3145))</f>
        <v>Aguardando OC</v>
      </c>
      <c r="P3145" s="201">
        <v>407450</v>
      </c>
      <c r="Q3145" s="12"/>
      <c r="R3145" s="201">
        <v>0</v>
      </c>
      <c r="S3145" s="2">
        <v>221</v>
      </c>
      <c r="T3145" s="65" t="s">
        <v>1029</v>
      </c>
      <c r="U3145" s="170">
        <v>0</v>
      </c>
      <c r="V3145" s="170"/>
      <c r="W3145" s="105" t="str">
        <f>IFERROR(VLOOKUP(V3145, Fornecedores!A:C, 3, FALSE), "")</f>
        <v/>
      </c>
      <c r="X3145" s="105" t="str">
        <f>IFERROR(VLOOKUP(V3145, Fornecedores!A:E, 5, FALSE), "")</f>
        <v/>
      </c>
      <c r="Y3145" s="105" t="str">
        <f>IFERROR(VLOOKUP(V3145, Fornecedores!A:F, 6, FALSE), "")</f>
        <v/>
      </c>
      <c r="Z3145" s="101" t="str">
        <f>IF(H3145=0, "Pedido entregue!", "Pendente")</f>
        <v>Pendente</v>
      </c>
      <c r="AB3145" s="132" t="str">
        <f>IF(Z3145="Pedido Entregue!", IF(AA3145=1, "Retirado do Almoxarifado", IF(AA3145=2, "Material devolvido", "Aguardando retirada")), IF(Z3145="Pendente", "Entrega pendente", ""))</f>
        <v>Entrega pendente</v>
      </c>
      <c r="AC3145" s="18">
        <v>1</v>
      </c>
      <c r="AD3145" s="18">
        <f>AC3145/SUMIF($P:$P,P3145,$AC:$AC)</f>
        <v>1</v>
      </c>
      <c r="AE3145" s="18">
        <f>IF(R3145=0,0,AC3145/SUMIF($R:$R,R3145,$AC:$AC))</f>
        <v>0</v>
      </c>
      <c r="AF3145" s="18">
        <f>IF(R3145=0,1,0)</f>
        <v>1</v>
      </c>
      <c r="AH3145" t="str">
        <f>TEXT(J3145,"MMMM")</f>
        <v>junho</v>
      </c>
    </row>
    <row r="3146" spans="1:34" ht="12.75" customHeight="1" x14ac:dyDescent="0.25">
      <c r="A3146" s="90" t="str">
        <f>IF(C3146="Oficina Diversos","Oficina Geral",
IF(ISNUMBER(FIND("Estoque - Colhedoras",C3146)),"Colhedoras",IF(ISNUMBER(FIND("Caldeiraria",C3146)),"Caldeiraria",IF(ISNUMBER(FIND("Borracharia",C3146)),"Borracharia",IF(ISNUMBER(FIND("Lubrificação",C3146)),"Lubrificação",
IF(ISNUMBER(FIND("Estoque - Carregadeiras",C3146)),"Carregadeiras",IF(ISNUMBER(FIND("Estoque - Veic. Leves",C3146)),"Veic. Leves",
IF(ISNUMBER(FIND("Estoque - Caminhões",C3146)),"Caminhões",IF(ISNUMBER(FIND("Estoque - Transbordos",C3146)),"Transbordos",
IF(ISNUMBER(FIND("Estoque - Tratores",C3146)),"Tratores",
IF(ISNUMBER(FIND("Estoque - Máquinas pesadas",C3146)),"Máquinas pesadas",
IF(ISNUMBER(FIND("Estoque - Reboques",C3146)),"Reboques",
IF(C3146="Estoque","Estoque",
IF(AND(ISNUMBER(C3146),C3146&gt;1000,C3146&lt;2000),"Caminhões",
IF(AND(ISNUMBER(C3146),C3146&gt;2000,C3146&lt;3000),"Tratores",
IF(AND(ISNUMBER(C3146),C3146&gt;3000,C3146&lt;4000),"Carregadeiras",
IF(AND(ISNUMBER(C3146),C3146&gt;4000,C3146&lt;5000),"Máquinas pesadas",
IF(AND(ISNUMBER(C3146),C3146&gt;5000,C3146&lt;6000),"Colhedoras",
IF(AND(ISNUMBER(C3146),C3146&gt;7000,C3146&lt;8000),"Irrigação",
IF(AND(ISNUMBER(C3146),C3146&gt;8000,C3146&lt;9000),"Reboques",IF(AND(ISNUMBER(C3146),C3146&gt;0,C3146&lt;1000),"Veic. Leves","")))))))))))))))))))))</f>
        <v>Tratores</v>
      </c>
      <c r="C3146" s="140">
        <v>2027</v>
      </c>
      <c r="D3146" s="139">
        <v>92516</v>
      </c>
      <c r="E3146" s="141" t="s">
        <v>20670</v>
      </c>
      <c r="F3146" s="101" t="str">
        <f>IF(ISBLANK(K3146), "Apenas Solicitação", "Tem OC")</f>
        <v>Apenas Solicitação</v>
      </c>
      <c r="G3146" s="139">
        <v>1</v>
      </c>
      <c r="H3146" s="102">
        <f>G3146-I3146</f>
        <v>1</v>
      </c>
      <c r="I3146" s="103"/>
      <c r="J3146" s="142">
        <v>45821</v>
      </c>
      <c r="K3146" s="199"/>
      <c r="L3146" s="141"/>
      <c r="M3146" s="104" t="str">
        <f ca="1">IF(OR(N3146="", N3146=0), "", IF(N3146&gt;TODAY(), "No prazo", "Atrasado"))</f>
        <v/>
      </c>
      <c r="N3146" s="104" t="str">
        <f>IFERROR(K3146 + VALUE(LEFT(L3146, FIND(" ", L3146) - 1)), "")</f>
        <v/>
      </c>
      <c r="O3146" s="105" t="str">
        <f>IF(_xlfn.DAYS(K3146,J3146)&lt;0, "Aguardando OC", _xlfn.DAYS(K3146,J3146))</f>
        <v>Aguardando OC</v>
      </c>
      <c r="P3146" s="199">
        <v>407451</v>
      </c>
      <c r="Q3146" s="12"/>
      <c r="R3146" s="199">
        <v>0</v>
      </c>
      <c r="S3146" s="139">
        <v>221</v>
      </c>
      <c r="T3146" s="65" t="s">
        <v>1029</v>
      </c>
      <c r="U3146" s="165">
        <v>0</v>
      </c>
      <c r="V3146" s="139"/>
      <c r="W3146" s="105" t="str">
        <f>IFERROR(VLOOKUP(V3146, Fornecedores!A:C, 3, FALSE), "")</f>
        <v/>
      </c>
      <c r="X3146" s="105" t="str">
        <f>IFERROR(VLOOKUP(V3146, Fornecedores!A:E, 5, FALSE), "")</f>
        <v/>
      </c>
      <c r="Y3146" s="105" t="str">
        <f>IFERROR(VLOOKUP(V3146, Fornecedores!A:F, 6, FALSE), "")</f>
        <v/>
      </c>
      <c r="Z3146" s="101" t="str">
        <f>IF(H3146=0, "Pedido entregue!", "Pendente")</f>
        <v>Pendente</v>
      </c>
      <c r="AB3146" s="132" t="str">
        <f>IF(Z3146="Pedido Entregue!", IF(AA3146=1, "Retirado do Almoxarifado", IF(AA3146=2, "Material devolvido", "Aguardando retirada")), IF(Z3146="Pendente", "Entrega pendente", ""))</f>
        <v>Entrega pendente</v>
      </c>
      <c r="AC3146" s="18">
        <v>1</v>
      </c>
      <c r="AD3146" s="18">
        <f>AC3146/SUMIF($P:$P,P3146,$AC:$AC)</f>
        <v>1</v>
      </c>
      <c r="AE3146" s="18">
        <f>IF(R3146=0,0,AC3146/SUMIF($R:$R,R3146,$AC:$AC))</f>
        <v>0</v>
      </c>
      <c r="AF3146" s="18">
        <f>IF(R3146=0,1,0)</f>
        <v>1</v>
      </c>
      <c r="AH3146" t="str">
        <f>TEXT(J3146,"MMMM")</f>
        <v>junho</v>
      </c>
    </row>
    <row r="3147" spans="1:34" ht="12.75" customHeight="1" x14ac:dyDescent="0.25">
      <c r="A3147" s="90" t="str">
        <f>IF(C3147="Oficina Diversos","Oficina Geral",
IF(ISNUMBER(FIND("Estoque - Colhedoras",C3147)),"Colhedoras",IF(ISNUMBER(FIND("Caldeiraria",C3147)),"Caldeiraria",IF(ISNUMBER(FIND("Borracharia",C3147)),"Borracharia",IF(ISNUMBER(FIND("Lubrificação",C3147)),"Lubrificação",
IF(ISNUMBER(FIND("Estoque - Carregadeiras",C3147)),"Carregadeiras",IF(ISNUMBER(FIND("Estoque - Veic. Leves",C3147)),"Veic. Leves",
IF(ISNUMBER(FIND("Estoque - Caminhões",C3147)),"Caminhões",IF(ISNUMBER(FIND("Estoque - Transbordos",C3147)),"Transbordos",
IF(ISNUMBER(FIND("Estoque - Tratores",C3147)),"Tratores",
IF(ISNUMBER(FIND("Estoque - Máquinas pesadas",C3147)),"Máquinas pesadas",
IF(ISNUMBER(FIND("Estoque - Reboques",C3147)),"Reboques",
IF(C3147="Estoque","Estoque",
IF(AND(ISNUMBER(C3147),C3147&gt;1000,C3147&lt;2000),"Caminhões",
IF(AND(ISNUMBER(C3147),C3147&gt;2000,C3147&lt;3000),"Tratores",
IF(AND(ISNUMBER(C3147),C3147&gt;3000,C3147&lt;4000),"Carregadeiras",
IF(AND(ISNUMBER(C3147),C3147&gt;4000,C3147&lt;5000),"Máquinas pesadas",
IF(AND(ISNUMBER(C3147),C3147&gt;5000,C3147&lt;6000),"Colhedoras",
IF(AND(ISNUMBER(C3147),C3147&gt;7000,C3147&lt;8000),"Irrigação",
IF(AND(ISNUMBER(C3147),C3147&gt;8000,C3147&lt;9000),"Reboques",IF(AND(ISNUMBER(C3147),C3147&gt;0,C3147&lt;1000),"Veic. Leves","")))))))))))))))))))))</f>
        <v>Tratores</v>
      </c>
      <c r="C3147" s="140">
        <v>2027</v>
      </c>
      <c r="D3147" s="139">
        <v>92517</v>
      </c>
      <c r="E3147" s="141" t="s">
        <v>20671</v>
      </c>
      <c r="F3147" s="101" t="str">
        <f>IF(ISBLANK(K3147), "Apenas Solicitação", "Tem OC")</f>
        <v>Apenas Solicitação</v>
      </c>
      <c r="G3147" s="139">
        <v>2</v>
      </c>
      <c r="H3147" s="102">
        <f>G3147-I3147</f>
        <v>2</v>
      </c>
      <c r="I3147" s="103"/>
      <c r="J3147" s="142">
        <v>45821</v>
      </c>
      <c r="K3147" s="199"/>
      <c r="L3147" s="141"/>
      <c r="M3147" s="104" t="str">
        <f ca="1">IF(OR(N3147="", N3147=0), "", IF(N3147&gt;TODAY(), "No prazo", "Atrasado"))</f>
        <v/>
      </c>
      <c r="N3147" s="104" t="str">
        <f>IFERROR(K3147 + VALUE(LEFT(L3147, FIND(" ", L3147) - 1)), "")</f>
        <v/>
      </c>
      <c r="O3147" s="105" t="str">
        <f>IF(_xlfn.DAYS(K3147,J3147)&lt;0, "Aguardando OC", _xlfn.DAYS(K3147,J3147))</f>
        <v>Aguardando OC</v>
      </c>
      <c r="P3147" s="199">
        <v>407465</v>
      </c>
      <c r="Q3147" s="12"/>
      <c r="R3147" s="199">
        <v>0</v>
      </c>
      <c r="S3147" s="139">
        <v>221</v>
      </c>
      <c r="T3147" s="65" t="s">
        <v>1029</v>
      </c>
      <c r="U3147" s="165">
        <v>0</v>
      </c>
      <c r="V3147" s="139"/>
      <c r="W3147" s="105" t="str">
        <f>IFERROR(VLOOKUP(V3147, Fornecedores!A:C, 3, FALSE), "")</f>
        <v/>
      </c>
      <c r="X3147" s="105" t="str">
        <f>IFERROR(VLOOKUP(V3147, Fornecedores!A:E, 5, FALSE), "")</f>
        <v/>
      </c>
      <c r="Y3147" s="105" t="str">
        <f>IFERROR(VLOOKUP(V3147, Fornecedores!A:F, 6, FALSE), "")</f>
        <v/>
      </c>
      <c r="Z3147" s="101" t="str">
        <f>IF(H3147=0, "Pedido entregue!", "Pendente")</f>
        <v>Pendente</v>
      </c>
      <c r="AB3147" s="132" t="str">
        <f>IF(Z3147="Pedido Entregue!", IF(AA3147=1, "Retirado do Almoxarifado", IF(AA3147=2, "Material devolvido", "Aguardando retirada")), IF(Z3147="Pendente", "Entrega pendente", ""))</f>
        <v>Entrega pendente</v>
      </c>
      <c r="AC3147" s="18">
        <v>1</v>
      </c>
      <c r="AD3147" s="18">
        <f>AC3147/SUMIF($P:$P,P3147,$AC:$AC)</f>
        <v>1</v>
      </c>
      <c r="AE3147" s="18">
        <f>IF(R3147=0,0,AC3147/SUMIF($R:$R,R3147,$AC:$AC))</f>
        <v>0</v>
      </c>
      <c r="AF3147" s="18">
        <f>IF(R3147=0,1,0)</f>
        <v>1</v>
      </c>
      <c r="AH3147" t="str">
        <f>TEXT(J3147,"MMMM")</f>
        <v>junho</v>
      </c>
    </row>
    <row r="3148" spans="1:34" ht="12.75" customHeight="1" x14ac:dyDescent="0.25">
      <c r="A3148" s="90" t="str">
        <f>IF(C3148="Oficina Diversos","Oficina Geral",
IF(ISNUMBER(FIND("Estoque - Colhedoras",C3148)),"Colhedoras",IF(ISNUMBER(FIND("Caldeiraria",C3148)),"Caldeiraria",IF(ISNUMBER(FIND("Borracharia",C3148)),"Borracharia",IF(ISNUMBER(FIND("Lubrificação",C3148)),"Lubrificação",
IF(ISNUMBER(FIND("Estoque - Carregadeiras",C3148)),"Carregadeiras",IF(ISNUMBER(FIND("Estoque - Veic. Leves",C3148)),"Veic. Leves",
IF(ISNUMBER(FIND("Estoque - Caminhões",C3148)),"Caminhões",IF(ISNUMBER(FIND("Estoque - Transbordos",C3148)),"Transbordos",
IF(ISNUMBER(FIND("Estoque - Tratores",C3148)),"Tratores",
IF(ISNUMBER(FIND("Estoque - Máquinas pesadas",C3148)),"Máquinas pesadas",
IF(ISNUMBER(FIND("Estoque - Reboques",C3148)),"Reboques",
IF(C3148="Estoque","Estoque",
IF(AND(ISNUMBER(C3148),C3148&gt;1000,C3148&lt;2000),"Caminhões",
IF(AND(ISNUMBER(C3148),C3148&gt;2000,C3148&lt;3000),"Tratores",
IF(AND(ISNUMBER(C3148),C3148&gt;3000,C3148&lt;4000),"Carregadeiras",
IF(AND(ISNUMBER(C3148),C3148&gt;4000,C3148&lt;5000),"Máquinas pesadas",
IF(AND(ISNUMBER(C3148),C3148&gt;5000,C3148&lt;6000),"Colhedoras",
IF(AND(ISNUMBER(C3148),C3148&gt;7000,C3148&lt;8000),"Irrigação",
IF(AND(ISNUMBER(C3148),C3148&gt;8000,C3148&lt;9000),"Reboques",IF(AND(ISNUMBER(C3148),C3148&gt;0,C3148&lt;1000),"Veic. Leves","")))))))))))))))))))))</f>
        <v>Tratores</v>
      </c>
      <c r="C3148" s="140">
        <v>2027</v>
      </c>
      <c r="D3148" s="139">
        <v>92518</v>
      </c>
      <c r="E3148" s="141" t="s">
        <v>20672</v>
      </c>
      <c r="F3148" s="101" t="str">
        <f>IF(ISBLANK(K3148), "Apenas Solicitação", "Tem OC")</f>
        <v>Apenas Solicitação</v>
      </c>
      <c r="G3148" s="139">
        <v>1</v>
      </c>
      <c r="H3148" s="102">
        <f>G3148-I3148</f>
        <v>1</v>
      </c>
      <c r="I3148" s="103"/>
      <c r="J3148" s="142">
        <v>45821</v>
      </c>
      <c r="K3148" s="199"/>
      <c r="L3148" s="141"/>
      <c r="M3148" s="104" t="str">
        <f ca="1">IF(OR(N3148="", N3148=0), "", IF(N3148&gt;TODAY(), "No prazo", "Atrasado"))</f>
        <v/>
      </c>
      <c r="N3148" s="104" t="str">
        <f>IFERROR(K3148 + VALUE(LEFT(L3148, FIND(" ", L3148) - 1)), "")</f>
        <v/>
      </c>
      <c r="O3148" s="105" t="str">
        <f>IF(_xlfn.DAYS(K3148,J3148)&lt;0, "Aguardando OC", _xlfn.DAYS(K3148,J3148))</f>
        <v>Aguardando OC</v>
      </c>
      <c r="P3148" s="199">
        <v>407468</v>
      </c>
      <c r="Q3148" s="12"/>
      <c r="R3148" s="199">
        <v>0</v>
      </c>
      <c r="S3148" s="139">
        <v>221</v>
      </c>
      <c r="T3148" s="65" t="s">
        <v>1029</v>
      </c>
      <c r="U3148" s="165">
        <v>0</v>
      </c>
      <c r="V3148" s="139"/>
      <c r="W3148" s="105" t="str">
        <f>IFERROR(VLOOKUP(V3148, Fornecedores!A:C, 3, FALSE), "")</f>
        <v/>
      </c>
      <c r="X3148" s="105" t="str">
        <f>IFERROR(VLOOKUP(V3148, Fornecedores!A:E, 5, FALSE), "")</f>
        <v/>
      </c>
      <c r="Y3148" s="105" t="str">
        <f>IFERROR(VLOOKUP(V3148, Fornecedores!A:F, 6, FALSE), "")</f>
        <v/>
      </c>
      <c r="Z3148" s="101" t="str">
        <f>IF(H3148=0, "Pedido entregue!", "Pendente")</f>
        <v>Pendente</v>
      </c>
      <c r="AB3148" s="132" t="str">
        <f>IF(Z3148="Pedido Entregue!", IF(AA3148=1, "Retirado do Almoxarifado", IF(AA3148=2, "Material devolvido", "Aguardando retirada")), IF(Z3148="Pendente", "Entrega pendente", ""))</f>
        <v>Entrega pendente</v>
      </c>
      <c r="AC3148" s="18">
        <v>1</v>
      </c>
      <c r="AD3148" s="18">
        <f>AC3148/SUMIF($P:$P,P3148,$AC:$AC)</f>
        <v>1</v>
      </c>
      <c r="AE3148" s="18">
        <f>IF(R3148=0,0,AC3148/SUMIF($R:$R,R3148,$AC:$AC))</f>
        <v>0</v>
      </c>
      <c r="AF3148" s="18">
        <f>IF(R3148=0,1,0)</f>
        <v>1</v>
      </c>
      <c r="AH3148" t="str">
        <f>TEXT(J3148,"MMMM")</f>
        <v>junho</v>
      </c>
    </row>
    <row r="3149" spans="1:34" ht="12.75" customHeight="1" x14ac:dyDescent="0.25">
      <c r="A3149" s="90" t="str">
        <f>IF(C3149="Oficina Diversos","Oficina Geral",
IF(ISNUMBER(FIND("Estoque - Colhedoras",C3149)),"Colhedoras",IF(ISNUMBER(FIND("Caldeiraria",C3149)),"Caldeiraria",IF(ISNUMBER(FIND("Borracharia",C3149)),"Borracharia",IF(ISNUMBER(FIND("Lubrificação",C3149)),"Lubrificação",
IF(ISNUMBER(FIND("Estoque - Carregadeiras",C3149)),"Carregadeiras",IF(ISNUMBER(FIND("Estoque - Veic. Leves",C3149)),"Veic. Leves",
IF(ISNUMBER(FIND("Estoque - Caminhões",C3149)),"Caminhões",IF(ISNUMBER(FIND("Estoque - Transbordos",C3149)),"Transbordos",
IF(ISNUMBER(FIND("Estoque - Tratores",C3149)),"Tratores",
IF(ISNUMBER(FIND("Estoque - Máquinas pesadas",C3149)),"Máquinas pesadas",
IF(ISNUMBER(FIND("Estoque - Reboques",C3149)),"Reboques",
IF(C3149="Estoque","Estoque",
IF(AND(ISNUMBER(C3149),C3149&gt;1000,C3149&lt;2000),"Caminhões",
IF(AND(ISNUMBER(C3149),C3149&gt;2000,C3149&lt;3000),"Tratores",
IF(AND(ISNUMBER(C3149),C3149&gt;3000,C3149&lt;4000),"Carregadeiras",
IF(AND(ISNUMBER(C3149),C3149&gt;4000,C3149&lt;5000),"Máquinas pesadas",
IF(AND(ISNUMBER(C3149),C3149&gt;5000,C3149&lt;6000),"Colhedoras",
IF(AND(ISNUMBER(C3149),C3149&gt;7000,C3149&lt;8000),"Irrigação",
IF(AND(ISNUMBER(C3149),C3149&gt;8000,C3149&lt;9000),"Reboques",IF(AND(ISNUMBER(C3149),C3149&gt;0,C3149&lt;1000),"Veic. Leves","")))))))))))))))))))))</f>
        <v>Tratores</v>
      </c>
      <c r="C3149" s="171">
        <v>2027</v>
      </c>
      <c r="D3149" s="170">
        <v>92519</v>
      </c>
      <c r="E3149" s="173" t="s">
        <v>20673</v>
      </c>
      <c r="F3149" s="101" t="str">
        <f>IF(ISBLANK(K3149), "Apenas Solicitação", "Tem OC")</f>
        <v>Apenas Solicitação</v>
      </c>
      <c r="G3149" s="170">
        <v>1</v>
      </c>
      <c r="H3149" s="102">
        <f>G3149-I3149</f>
        <v>1</v>
      </c>
      <c r="I3149" s="103"/>
      <c r="J3149" s="174">
        <v>45821</v>
      </c>
      <c r="K3149" s="201"/>
      <c r="L3149" s="173"/>
      <c r="M3149" s="104" t="str">
        <f ca="1">IF(OR(N3149="", N3149=0), "", IF(N3149&gt;TODAY(), "No prazo", "Atrasado"))</f>
        <v/>
      </c>
      <c r="N3149" s="104" t="str">
        <f>IFERROR(K3149 + VALUE(LEFT(L3149, FIND(" ", L3149) - 1)), "")</f>
        <v/>
      </c>
      <c r="O3149" s="105" t="str">
        <f>IF(_xlfn.DAYS(K3149,J3149)&lt;0, "Aguardando OC", _xlfn.DAYS(K3149,J3149))</f>
        <v>Aguardando OC</v>
      </c>
      <c r="P3149" s="201">
        <v>407477</v>
      </c>
      <c r="Q3149" s="12"/>
      <c r="R3149" s="201">
        <v>0</v>
      </c>
      <c r="S3149" s="2">
        <v>221</v>
      </c>
      <c r="T3149" s="65" t="s">
        <v>1029</v>
      </c>
      <c r="U3149" s="170">
        <v>0</v>
      </c>
      <c r="V3149" s="170"/>
      <c r="W3149" s="105" t="str">
        <f>IFERROR(VLOOKUP(V3149, Fornecedores!A:C, 3, FALSE), "")</f>
        <v/>
      </c>
      <c r="X3149" s="105" t="str">
        <f>IFERROR(VLOOKUP(V3149, Fornecedores!A:E, 5, FALSE), "")</f>
        <v/>
      </c>
      <c r="Y3149" s="105" t="str">
        <f>IFERROR(VLOOKUP(V3149, Fornecedores!A:F, 6, FALSE), "")</f>
        <v/>
      </c>
      <c r="Z3149" s="101" t="str">
        <f>IF(H3149=0, "Pedido entregue!", "Pendente")</f>
        <v>Pendente</v>
      </c>
      <c r="AB3149" s="132" t="str">
        <f>IF(Z3149="Pedido Entregue!", IF(AA3149=1, "Retirado do Almoxarifado", IF(AA3149=2, "Material devolvido", "Aguardando retirada")), IF(Z3149="Pendente", "Entrega pendente", ""))</f>
        <v>Entrega pendente</v>
      </c>
      <c r="AC3149" s="18">
        <v>1</v>
      </c>
      <c r="AD3149" s="18">
        <f>AC3149/SUMIF($P:$P,P3149,$AC:$AC)</f>
        <v>1</v>
      </c>
      <c r="AE3149" s="18">
        <f>IF(R3149=0,0,AC3149/SUMIF($R:$R,R3149,$AC:$AC))</f>
        <v>0</v>
      </c>
      <c r="AF3149" s="18">
        <f>IF(R3149=0,1,0)</f>
        <v>1</v>
      </c>
      <c r="AH3149" t="str">
        <f>TEXT(J3149,"MMMM")</f>
        <v>junho</v>
      </c>
    </row>
    <row r="3150" spans="1:34" ht="12.75" customHeight="1" x14ac:dyDescent="0.25">
      <c r="A3150" s="90" t="str">
        <f>IF(C3150="Oficina Diversos","Oficina Geral",
IF(ISNUMBER(FIND("Estoque - Colhedoras",C3150)),"Colhedoras",IF(ISNUMBER(FIND("Caldeiraria",C3150)),"Caldeiraria",IF(ISNUMBER(FIND("Borracharia",C3150)),"Borracharia",IF(ISNUMBER(FIND("Lubrificação",C3150)),"Lubrificação",
IF(ISNUMBER(FIND("Estoque - Carregadeiras",C3150)),"Carregadeiras",IF(ISNUMBER(FIND("Estoque - Veic. Leves",C3150)),"Veic. Leves",
IF(ISNUMBER(FIND("Estoque - Caminhões",C3150)),"Caminhões",IF(ISNUMBER(FIND("Estoque - Transbordos",C3150)),"Transbordos",
IF(ISNUMBER(FIND("Estoque - Tratores",C3150)),"Tratores",
IF(ISNUMBER(FIND("Estoque - Máquinas pesadas",C3150)),"Máquinas pesadas",
IF(ISNUMBER(FIND("Estoque - Reboques",C3150)),"Reboques",
IF(C3150="Estoque","Estoque",
IF(AND(ISNUMBER(C3150),C3150&gt;1000,C3150&lt;2000),"Caminhões",
IF(AND(ISNUMBER(C3150),C3150&gt;2000,C3150&lt;3000),"Tratores",
IF(AND(ISNUMBER(C3150),C3150&gt;3000,C3150&lt;4000),"Carregadeiras",
IF(AND(ISNUMBER(C3150),C3150&gt;4000,C3150&lt;5000),"Máquinas pesadas",
IF(AND(ISNUMBER(C3150),C3150&gt;5000,C3150&lt;6000),"Colhedoras",
IF(AND(ISNUMBER(C3150),C3150&gt;7000,C3150&lt;8000),"Irrigação",
IF(AND(ISNUMBER(C3150),C3150&gt;8000,C3150&lt;9000),"Reboques",IF(AND(ISNUMBER(C3150),C3150&gt;0,C3150&lt;1000),"Veic. Leves","")))))))))))))))))))))</f>
        <v>Tratores</v>
      </c>
      <c r="C3150" s="140">
        <v>2027</v>
      </c>
      <c r="D3150" s="139">
        <v>92520</v>
      </c>
      <c r="E3150" s="141" t="s">
        <v>20674</v>
      </c>
      <c r="F3150" s="101" t="str">
        <f>IF(ISBLANK(K3150), "Apenas Solicitação", "Tem OC")</f>
        <v>Apenas Solicitação</v>
      </c>
      <c r="G3150" s="139">
        <v>1</v>
      </c>
      <c r="H3150" s="102">
        <f>G3150-I3150</f>
        <v>1</v>
      </c>
      <c r="I3150" s="103"/>
      <c r="J3150" s="142">
        <v>45821</v>
      </c>
      <c r="K3150" s="199"/>
      <c r="L3150" s="141"/>
      <c r="M3150" s="104" t="str">
        <f ca="1">IF(OR(N3150="", N3150=0), "", IF(N3150&gt;TODAY(), "No prazo", "Atrasado"))</f>
        <v/>
      </c>
      <c r="N3150" s="104" t="str">
        <f>IFERROR(K3150 + VALUE(LEFT(L3150, FIND(" ", L3150) - 1)), "")</f>
        <v/>
      </c>
      <c r="O3150" s="105" t="str">
        <f>IF(_xlfn.DAYS(K3150,J3150)&lt;0, "Aguardando OC", _xlfn.DAYS(K3150,J3150))</f>
        <v>Aguardando OC</v>
      </c>
      <c r="P3150" s="199">
        <v>407481</v>
      </c>
      <c r="Q3150" s="12"/>
      <c r="R3150" s="199">
        <v>0</v>
      </c>
      <c r="S3150" s="139">
        <v>221</v>
      </c>
      <c r="T3150" s="65" t="s">
        <v>1029</v>
      </c>
      <c r="U3150" s="165">
        <v>0</v>
      </c>
      <c r="V3150" s="139"/>
      <c r="W3150" s="105" t="str">
        <f>IFERROR(VLOOKUP(V3150, Fornecedores!A:C, 3, FALSE), "")</f>
        <v/>
      </c>
      <c r="X3150" s="105" t="str">
        <f>IFERROR(VLOOKUP(V3150, Fornecedores!A:E, 5, FALSE), "")</f>
        <v/>
      </c>
      <c r="Y3150" s="105" t="str">
        <f>IFERROR(VLOOKUP(V3150, Fornecedores!A:F, 6, FALSE), "")</f>
        <v/>
      </c>
      <c r="Z3150" s="101" t="str">
        <f>IF(H3150=0, "Pedido entregue!", "Pendente")</f>
        <v>Pendente</v>
      </c>
      <c r="AB3150" s="132" t="str">
        <f>IF(Z3150="Pedido Entregue!", IF(AA3150=1, "Retirado do Almoxarifado", IF(AA3150=2, "Material devolvido", "Aguardando retirada")), IF(Z3150="Pendente", "Entrega pendente", ""))</f>
        <v>Entrega pendente</v>
      </c>
      <c r="AC3150" s="18">
        <v>1</v>
      </c>
      <c r="AD3150" s="18">
        <f>AC3150/SUMIF($P:$P,P3150,$AC:$AC)</f>
        <v>1</v>
      </c>
      <c r="AE3150" s="18">
        <f>IF(R3150=0,0,AC3150/SUMIF($R:$R,R3150,$AC:$AC))</f>
        <v>0</v>
      </c>
      <c r="AF3150" s="18">
        <f>IF(R3150=0,1,0)</f>
        <v>1</v>
      </c>
      <c r="AH3150" t="str">
        <f>TEXT(J3150,"MMMM")</f>
        <v>junho</v>
      </c>
    </row>
    <row r="3151" spans="1:34" ht="12.75" customHeight="1" x14ac:dyDescent="0.25">
      <c r="A3151" s="90" t="str">
        <f>IF(C3151="Oficina Diversos","Oficina Geral",
IF(ISNUMBER(FIND("Estoque - Colhedoras",C3151)),"Colhedoras",IF(ISNUMBER(FIND("Caldeiraria",C3151)),"Caldeiraria",IF(ISNUMBER(FIND("Borracharia",C3151)),"Borracharia",IF(ISNUMBER(FIND("Lubrificação",C3151)),"Lubrificação",
IF(ISNUMBER(FIND("Estoque - Carregadeiras",C3151)),"Carregadeiras",IF(ISNUMBER(FIND("Estoque - Veic. Leves",C3151)),"Veic. Leves",
IF(ISNUMBER(FIND("Estoque - Caminhões",C3151)),"Caminhões",IF(ISNUMBER(FIND("Estoque - Transbordos",C3151)),"Transbordos",
IF(ISNUMBER(FIND("Estoque - Tratores",C3151)),"Tratores",
IF(ISNUMBER(FIND("Estoque - Máquinas pesadas",C3151)),"Máquinas pesadas",
IF(ISNUMBER(FIND("Estoque - Reboques",C3151)),"Reboques",
IF(C3151="Estoque","Estoque",
IF(AND(ISNUMBER(C3151),C3151&gt;1000,C3151&lt;2000),"Caminhões",
IF(AND(ISNUMBER(C3151),C3151&gt;2000,C3151&lt;3000),"Tratores",
IF(AND(ISNUMBER(C3151),C3151&gt;3000,C3151&lt;4000),"Carregadeiras",
IF(AND(ISNUMBER(C3151),C3151&gt;4000,C3151&lt;5000),"Máquinas pesadas",
IF(AND(ISNUMBER(C3151),C3151&gt;5000,C3151&lt;6000),"Colhedoras",
IF(AND(ISNUMBER(C3151),C3151&gt;7000,C3151&lt;8000),"Irrigação",
IF(AND(ISNUMBER(C3151),C3151&gt;8000,C3151&lt;9000),"Reboques",IF(AND(ISNUMBER(C3151),C3151&gt;0,C3151&lt;1000),"Veic. Leves","")))))))))))))))))))))</f>
        <v>Tratores</v>
      </c>
      <c r="C3151" s="171">
        <v>2027</v>
      </c>
      <c r="D3151" s="170">
        <v>92521</v>
      </c>
      <c r="E3151" s="173" t="s">
        <v>20675</v>
      </c>
      <c r="F3151" s="101" t="str">
        <f>IF(ISBLANK(K3151), "Apenas Solicitação", "Tem OC")</f>
        <v>Apenas Solicitação</v>
      </c>
      <c r="G3151" s="170">
        <v>1</v>
      </c>
      <c r="H3151" s="102">
        <f>G3151-I3151</f>
        <v>1</v>
      </c>
      <c r="I3151" s="103"/>
      <c r="J3151" s="174">
        <v>45821</v>
      </c>
      <c r="K3151" s="201"/>
      <c r="L3151" s="173"/>
      <c r="M3151" s="104" t="str">
        <f ca="1">IF(OR(N3151="", N3151=0), "", IF(N3151&gt;TODAY(), "No prazo", "Atrasado"))</f>
        <v/>
      </c>
      <c r="N3151" s="104" t="str">
        <f>IFERROR(K3151 + VALUE(LEFT(L3151, FIND(" ", L3151) - 1)), "")</f>
        <v/>
      </c>
      <c r="O3151" s="105" t="str">
        <f>IF(_xlfn.DAYS(K3151,J3151)&lt;0, "Aguardando OC", _xlfn.DAYS(K3151,J3151))</f>
        <v>Aguardando OC</v>
      </c>
      <c r="P3151" s="201">
        <v>407482</v>
      </c>
      <c r="Q3151" s="12"/>
      <c r="R3151" s="201">
        <v>0</v>
      </c>
      <c r="S3151" s="2">
        <v>221</v>
      </c>
      <c r="T3151" s="65" t="s">
        <v>1029</v>
      </c>
      <c r="U3151" s="170">
        <v>0</v>
      </c>
      <c r="V3151" s="170"/>
      <c r="W3151" s="105" t="str">
        <f>IFERROR(VLOOKUP(V3151, Fornecedores!A:C, 3, FALSE), "")</f>
        <v/>
      </c>
      <c r="X3151" s="105" t="str">
        <f>IFERROR(VLOOKUP(V3151, Fornecedores!A:E, 5, FALSE), "")</f>
        <v/>
      </c>
      <c r="Y3151" s="105" t="str">
        <f>IFERROR(VLOOKUP(V3151, Fornecedores!A:F, 6, FALSE), "")</f>
        <v/>
      </c>
      <c r="Z3151" s="101" t="str">
        <f>IF(H3151=0, "Pedido entregue!", "Pendente")</f>
        <v>Pendente</v>
      </c>
      <c r="AB3151" s="132" t="str">
        <f>IF(Z3151="Pedido Entregue!", IF(AA3151=1, "Retirado do Almoxarifado", IF(AA3151=2, "Material devolvido", "Aguardando retirada")), IF(Z3151="Pendente", "Entrega pendente", ""))</f>
        <v>Entrega pendente</v>
      </c>
      <c r="AC3151" s="18">
        <v>1</v>
      </c>
      <c r="AD3151" s="18">
        <f>AC3151/SUMIF($P:$P,P3151,$AC:$AC)</f>
        <v>1</v>
      </c>
      <c r="AE3151" s="18">
        <f>IF(R3151=0,0,AC3151/SUMIF($R:$R,R3151,$AC:$AC))</f>
        <v>0</v>
      </c>
      <c r="AF3151" s="18">
        <f>IF(R3151=0,1,0)</f>
        <v>1</v>
      </c>
      <c r="AH3151" t="str">
        <f>TEXT(J3151,"MMMM")</f>
        <v>junho</v>
      </c>
    </row>
    <row r="3152" spans="1:34" ht="12.75" customHeight="1" x14ac:dyDescent="0.25">
      <c r="A3152" s="90" t="str">
        <f>IF(C3152="Oficina Diversos","Oficina Geral",
IF(ISNUMBER(FIND("Estoque - Colhedoras",C3152)),"Colhedoras",IF(ISNUMBER(FIND("Caldeiraria",C3152)),"Caldeiraria",IF(ISNUMBER(FIND("Borracharia",C3152)),"Borracharia",IF(ISNUMBER(FIND("Lubrificação",C3152)),"Lubrificação",
IF(ISNUMBER(FIND("Estoque - Carregadeiras",C3152)),"Carregadeiras",IF(ISNUMBER(FIND("Estoque - Veic. Leves",C3152)),"Veic. Leves",
IF(ISNUMBER(FIND("Estoque - Caminhões",C3152)),"Caminhões",IF(ISNUMBER(FIND("Estoque - Transbordos",C3152)),"Transbordos",
IF(ISNUMBER(FIND("Estoque - Tratores",C3152)),"Tratores",
IF(ISNUMBER(FIND("Estoque - Máquinas pesadas",C3152)),"Máquinas pesadas",
IF(ISNUMBER(FIND("Estoque - Reboques",C3152)),"Reboques",
IF(C3152="Estoque","Estoque",
IF(AND(ISNUMBER(C3152),C3152&gt;1000,C3152&lt;2000),"Caminhões",
IF(AND(ISNUMBER(C3152),C3152&gt;2000,C3152&lt;3000),"Tratores",
IF(AND(ISNUMBER(C3152),C3152&gt;3000,C3152&lt;4000),"Carregadeiras",
IF(AND(ISNUMBER(C3152),C3152&gt;4000,C3152&lt;5000),"Máquinas pesadas",
IF(AND(ISNUMBER(C3152),C3152&gt;5000,C3152&lt;6000),"Colhedoras",
IF(AND(ISNUMBER(C3152),C3152&gt;7000,C3152&lt;8000),"Irrigação",
IF(AND(ISNUMBER(C3152),C3152&gt;8000,C3152&lt;9000),"Reboques",IF(AND(ISNUMBER(C3152),C3152&gt;0,C3152&lt;1000),"Veic. Leves","")))))))))))))))))))))</f>
        <v>Tratores</v>
      </c>
      <c r="C3152" s="171">
        <v>2027</v>
      </c>
      <c r="D3152" s="170">
        <v>92522</v>
      </c>
      <c r="E3152" s="173" t="s">
        <v>20676</v>
      </c>
      <c r="F3152" s="101" t="str">
        <f>IF(ISBLANK(K3152), "Apenas Solicitação", "Tem OC")</f>
        <v>Apenas Solicitação</v>
      </c>
      <c r="G3152" s="170">
        <v>2</v>
      </c>
      <c r="H3152" s="102">
        <f>G3152-I3152</f>
        <v>2</v>
      </c>
      <c r="I3152" s="103"/>
      <c r="J3152" s="174">
        <v>45821</v>
      </c>
      <c r="K3152" s="201"/>
      <c r="L3152" s="173"/>
      <c r="M3152" s="104" t="str">
        <f ca="1">IF(OR(N3152="", N3152=0), "", IF(N3152&gt;TODAY(), "No prazo", "Atrasado"))</f>
        <v/>
      </c>
      <c r="N3152" s="104" t="str">
        <f>IFERROR(K3152 + VALUE(LEFT(L3152, FIND(" ", L3152) - 1)), "")</f>
        <v/>
      </c>
      <c r="O3152" s="105" t="str">
        <f>IF(_xlfn.DAYS(K3152,J3152)&lt;0, "Aguardando OC", _xlfn.DAYS(K3152,J3152))</f>
        <v>Aguardando OC</v>
      </c>
      <c r="P3152" s="201">
        <v>407486</v>
      </c>
      <c r="Q3152" s="12"/>
      <c r="R3152" s="201">
        <v>0</v>
      </c>
      <c r="S3152" s="2">
        <v>221</v>
      </c>
      <c r="T3152" s="65" t="s">
        <v>1029</v>
      </c>
      <c r="U3152" s="170">
        <v>0</v>
      </c>
      <c r="V3152" s="170"/>
      <c r="W3152" s="105" t="str">
        <f>IFERROR(VLOOKUP(V3152, Fornecedores!A:C, 3, FALSE), "")</f>
        <v/>
      </c>
      <c r="X3152" s="105" t="str">
        <f>IFERROR(VLOOKUP(V3152, Fornecedores!A:E, 5, FALSE), "")</f>
        <v/>
      </c>
      <c r="Y3152" s="105" t="str">
        <f>IFERROR(VLOOKUP(V3152, Fornecedores!A:F, 6, FALSE), "")</f>
        <v/>
      </c>
      <c r="Z3152" s="101" t="str">
        <f>IF(H3152=0, "Pedido entregue!", "Pendente")</f>
        <v>Pendente</v>
      </c>
      <c r="AB3152" s="132" t="str">
        <f>IF(Z3152="Pedido Entregue!", IF(AA3152=1, "Retirado do Almoxarifado", IF(AA3152=2, "Material devolvido", "Aguardando retirada")), IF(Z3152="Pendente", "Entrega pendente", ""))</f>
        <v>Entrega pendente</v>
      </c>
      <c r="AC3152" s="18">
        <v>1</v>
      </c>
      <c r="AD3152" s="18">
        <f>AC3152/SUMIF($P:$P,P3152,$AC:$AC)</f>
        <v>1</v>
      </c>
      <c r="AE3152" s="18">
        <f>IF(R3152=0,0,AC3152/SUMIF($R:$R,R3152,$AC:$AC))</f>
        <v>0</v>
      </c>
      <c r="AF3152" s="18">
        <f>IF(R3152=0,1,0)</f>
        <v>1</v>
      </c>
      <c r="AH3152" t="str">
        <f>TEXT(J3152,"MMMM")</f>
        <v>junho</v>
      </c>
    </row>
    <row r="3153" spans="1:34" ht="12.75" hidden="1" customHeight="1" x14ac:dyDescent="0.25">
      <c r="A3153" s="90" t="str">
        <f>IF(C3153="Oficina Diversos","Oficina Geral",
IF(ISNUMBER(FIND("Estoque - Colhedoras",C3153)),"Colhedoras",IF(ISNUMBER(FIND("Caldeiraria",C3153)),"Caldeiraria",IF(ISNUMBER(FIND("Borracharia",C3153)),"Borracharia",IF(ISNUMBER(FIND("Lubrificação",C3153)),"Lubrificação",
IF(ISNUMBER(FIND("Estoque - Carregadeiras",C3153)),"Carregadeiras",IF(ISNUMBER(FIND("Estoque - Veic. Leves",C3153)),"Veic. Leves",
IF(ISNUMBER(FIND("Estoque - Caminhões",C3153)),"Caminhões",IF(ISNUMBER(FIND("Estoque - Transbordos",C3153)),"Transbordos",
IF(ISNUMBER(FIND("Estoque - Tratores",C3153)),"Tratores",
IF(ISNUMBER(FIND("Estoque - Máquinas pesadas",C3153)),"Máquinas pesadas",
IF(ISNUMBER(FIND("Estoque - Reboques",C3153)),"Reboques",
IF(C3153="Estoque","Estoque",
IF(AND(ISNUMBER(C3153),C3153&gt;1000,C3153&lt;2000),"Caminhões",
IF(AND(ISNUMBER(C3153),C3153&gt;2000,C3153&lt;3000),"Tratores",
IF(AND(ISNUMBER(C3153),C3153&gt;3000,C3153&lt;4000),"Carregadeiras",
IF(AND(ISNUMBER(C3153),C3153&gt;4000,C3153&lt;5000),"Máquinas pesadas",
IF(AND(ISNUMBER(C3153),C3153&gt;5000,C3153&lt;6000),"Colhedoras",
IF(AND(ISNUMBER(C3153),C3153&gt;7000,C3153&lt;8000),"Irrigação",
IF(AND(ISNUMBER(C3153),C3153&gt;8000,C3153&lt;9000),"Reboques",IF(AND(ISNUMBER(C3153),C3153&gt;0,C3153&lt;1000),"Veic. Leves","")))))))))))))))))))))</f>
        <v>Caminhões</v>
      </c>
      <c r="C3153" s="144">
        <v>1023</v>
      </c>
      <c r="D3153" s="144">
        <v>92537</v>
      </c>
      <c r="E3153" s="145" t="s">
        <v>20677</v>
      </c>
      <c r="F3153" s="101" t="str">
        <f>IF(ISBLANK(K3153), "Apenas Solicitação", "Tem OC")</f>
        <v>Tem OC</v>
      </c>
      <c r="G3153" s="143">
        <v>1</v>
      </c>
      <c r="H3153" s="102">
        <f>G3153-I3153</f>
        <v>0</v>
      </c>
      <c r="I3153" s="103">
        <v>1</v>
      </c>
      <c r="J3153" s="147">
        <v>45821</v>
      </c>
      <c r="K3153" s="187">
        <v>45831</v>
      </c>
      <c r="L3153" s="146" t="s">
        <v>20151</v>
      </c>
      <c r="M3153" s="104" t="str">
        <f ca="1">IF(OR(N3153="", N3153=0), "", IF(N3153&gt;TODAY(), "No prazo", "Atrasado"))</f>
        <v>Atrasado</v>
      </c>
      <c r="N3153" s="104">
        <f>IFERROR(K3153 + VALUE(LEFT(L3153, FIND(" ", L3153) - 1)), "")</f>
        <v>45831</v>
      </c>
      <c r="O3153" s="105">
        <f>IF(_xlfn.DAYS(K3153,J3153)&lt;0, "Aguardando OC", _xlfn.DAYS(K3153,J3153))</f>
        <v>10</v>
      </c>
      <c r="P3153" s="200">
        <v>407585</v>
      </c>
      <c r="Q3153" s="12"/>
      <c r="R3153" s="200">
        <v>169646</v>
      </c>
      <c r="S3153" s="143">
        <v>221</v>
      </c>
      <c r="T3153" s="65" t="s">
        <v>1029</v>
      </c>
      <c r="U3153" s="164">
        <v>1000</v>
      </c>
      <c r="V3153" s="143">
        <v>2097</v>
      </c>
      <c r="W3153" s="105" t="str">
        <f>IFERROR(VLOOKUP(V3153, Fornecedores!A:C, 3, FALSE), "")</f>
        <v xml:space="preserve">CAUPECAS            </v>
      </c>
      <c r="X3153" s="105" t="str">
        <f>IFERROR(VLOOKUP(V3153, Fornecedores!A:E, 5, FALSE), "")</f>
        <v>Recife</v>
      </c>
      <c r="Y3153" s="105" t="str">
        <f>IFERROR(VLOOKUP(V3153, Fornecedores!A:F, 6, FALSE), "")</f>
        <v>PE</v>
      </c>
      <c r="Z3153" s="101" t="str">
        <f>IF(H3153=0, "Pedido entregue!", "Pendente")</f>
        <v>Pedido entregue!</v>
      </c>
      <c r="AB3153" s="132" t="str">
        <f>IF(Z3153="Pedido Entregue!", IF(AA3153=1, "Retirado do Almoxarifado", IF(AA3153=2, "Material devolvido", "Aguardando retirada")), IF(Z3153="Pendente", "Entrega pendente", ""))</f>
        <v>Aguardando retirada</v>
      </c>
      <c r="AC3153" s="18">
        <v>1</v>
      </c>
      <c r="AD3153" s="18">
        <f>AC3153/SUMIF($P:$P,P3153,$AC:$AC)</f>
        <v>1</v>
      </c>
      <c r="AE3153" s="18">
        <f>IF(R3153=0,0,AC3153/SUMIF($R:$R,R3153,$AC:$AC))</f>
        <v>0.125</v>
      </c>
      <c r="AF3153" s="18">
        <f>IF(R3153=0,1,0)</f>
        <v>0</v>
      </c>
      <c r="AH3153" t="str">
        <f>TEXT(J3153,"MMMM")</f>
        <v>junho</v>
      </c>
    </row>
    <row r="3154" spans="1:34" ht="12.75" customHeight="1" x14ac:dyDescent="0.25">
      <c r="A3154" s="155" t="str">
        <f>IF(C3154="Oficina Diversos","Oficina Geral",
IF(ISNUMBER(FIND("Estoque - Colhedoras",C3154)),"Colhedoras",IF(ISNUMBER(FIND("Caldeiraria",C3154)),"Caldeiraria",IF(ISNUMBER(FIND("Borracharia",C3154)),"Borracharia",IF(ISNUMBER(FIND("Lubrificação",C3154)),"Lubrificação",
IF(ISNUMBER(FIND("Estoque - Carregadeiras",C3154)),"Carregadeiras",IF(ISNUMBER(FIND("Estoque - Veic. Leves",C3154)),"Veic. Leves",
IF(ISNUMBER(FIND("Estoque - Caminhões",C3154)),"Caminhões",IF(ISNUMBER(FIND("Estoque - Transbordos",C3154)),"Transbordos",
IF(ISNUMBER(FIND("Estoque - Tratores",C3154)),"Tratores",
IF(ISNUMBER(FIND("Estoque - Máquinas pesadas",C3154)),"Máquinas pesadas",
IF(ISNUMBER(FIND("Estoque - Reboques",C3154)),"Reboques",
IF(C3154="Estoque","Estoque",
IF(AND(ISNUMBER(C3154),C3154&gt;1000,C3154&lt;2000),"Caminhões",
IF(AND(ISNUMBER(C3154),C3154&gt;2000,C3154&lt;3000),"Tratores",
IF(AND(ISNUMBER(C3154),C3154&gt;3000,C3154&lt;4000),"Carregadeiras",
IF(AND(ISNUMBER(C3154),C3154&gt;4000,C3154&lt;5000),"Máquinas pesadas",
IF(AND(ISNUMBER(C3154),C3154&gt;5000,C3154&lt;6000),"Colhedoras",
IF(AND(ISNUMBER(C3154),C3154&gt;7000,C3154&lt;8000),"Irrigação",
IF(AND(ISNUMBER(C3154),C3154&gt;8000,C3154&lt;9000),"Reboques",IF(AND(ISNUMBER(C3154),C3154&gt;0,C3154&lt;1000),"Veic. Leves","")))))))))))))))))))))</f>
        <v>Caminhões</v>
      </c>
      <c r="C3154" s="172">
        <v>1022</v>
      </c>
      <c r="D3154" s="170">
        <v>92537</v>
      </c>
      <c r="E3154" s="173" t="s">
        <v>20677</v>
      </c>
      <c r="F3154" s="122" t="str">
        <f>IF(ISBLANK(K3154), "Apenas Solicitação", "Tem OC")</f>
        <v>Apenas Solicitação</v>
      </c>
      <c r="G3154" s="170">
        <v>1</v>
      </c>
      <c r="H3154" s="131">
        <f>G3154-I3154</f>
        <v>1</v>
      </c>
      <c r="I3154" s="106"/>
      <c r="J3154" s="174">
        <v>45857</v>
      </c>
      <c r="K3154" s="173"/>
      <c r="L3154" s="173"/>
      <c r="M3154" s="123" t="str">
        <f ca="1">IF(OR(N3154="", N3154=0), "", IF(N3154&gt;TODAY(), "No prazo", "Atrasado"))</f>
        <v/>
      </c>
      <c r="N3154" s="123" t="str">
        <f>IFERROR(K3154 + VALUE(LEFT(L3154, FIND(" ", L3154) - 1)), "")</f>
        <v/>
      </c>
      <c r="O3154" s="121" t="str">
        <f>IF(_xlfn.DAYS(K3154,J3154)&lt;0, "Aguardando OC", _xlfn.DAYS(K3154,J3154))</f>
        <v>Aguardando OC</v>
      </c>
      <c r="P3154" s="170">
        <v>412484</v>
      </c>
      <c r="Q3154" s="12"/>
      <c r="R3154" s="170">
        <v>0</v>
      </c>
      <c r="S3154" s="2">
        <v>221</v>
      </c>
      <c r="T3154" s="65" t="s">
        <v>1029</v>
      </c>
      <c r="U3154" s="170">
        <v>1080</v>
      </c>
      <c r="V3154" s="170"/>
      <c r="W3154" s="121" t="str">
        <f>IFERROR(VLOOKUP(V3154, Fornecedores!A:C, 3, FALSE), "")</f>
        <v/>
      </c>
      <c r="X3154" s="121" t="str">
        <f>IFERROR(VLOOKUP(V3154, Fornecedores!A:E, 5, FALSE), "")</f>
        <v/>
      </c>
      <c r="Y3154" s="121" t="str">
        <f>IFERROR(VLOOKUP(V3154, Fornecedores!A:F, 6, FALSE), "")</f>
        <v/>
      </c>
      <c r="Z3154" s="122" t="str">
        <f>IF(H3154=0, "Pedido entregue!", "Pendente")</f>
        <v>Pendente</v>
      </c>
      <c r="AB3154" s="132" t="str">
        <f>IF(Z3154="Pedido Entregue!", IF(AA3154=1, "Retirado do Almoxarifado", IF(AA3154=2, "Material devolvido", "Aguardando retirada")), IF(Z3154="Pendente", "Entrega pendente", ""))</f>
        <v>Entrega pendente</v>
      </c>
      <c r="AC3154" s="18">
        <v>1</v>
      </c>
      <c r="AD3154" s="18">
        <f>AC3154/SUMIF($P:$P,P3154,$AC:$AC)</f>
        <v>1</v>
      </c>
      <c r="AE3154" s="18">
        <f>IF(R3154=0,0,AC3154/SUMIF($R:$R,R3154,$AC:$AC))</f>
        <v>0</v>
      </c>
      <c r="AF3154" s="18">
        <f>IF(R3154=0,1,0)</f>
        <v>1</v>
      </c>
      <c r="AH3154" t="str">
        <f>TEXT(J3154,"MMMM")</f>
        <v>julho</v>
      </c>
    </row>
    <row r="3155" spans="1:34" ht="12.75" hidden="1" customHeight="1" x14ac:dyDescent="0.25">
      <c r="A3155" s="90" t="str">
        <f>IF(C3155="Oficina Diversos","Oficina Geral",
IF(ISNUMBER(FIND("Estoque - Colhedoras",C3155)),"Colhedoras",IF(ISNUMBER(FIND("Caldeiraria",C3155)),"Caldeiraria",IF(ISNUMBER(FIND("Borracharia",C3155)),"Borracharia",IF(ISNUMBER(FIND("Lubrificação",C3155)),"Lubrificação",
IF(ISNUMBER(FIND("Estoque - Carregadeiras",C3155)),"Carregadeiras",IF(ISNUMBER(FIND("Estoque - Veic. Leves",C3155)),"Veic. Leves",
IF(ISNUMBER(FIND("Estoque - Caminhões",C3155)),"Caminhões",IF(ISNUMBER(FIND("Estoque - Transbordos",C3155)),"Transbordos",
IF(ISNUMBER(FIND("Estoque - Tratores",C3155)),"Tratores",
IF(ISNUMBER(FIND("Estoque - Máquinas pesadas",C3155)),"Máquinas pesadas",
IF(ISNUMBER(FIND("Estoque - Reboques",C3155)),"Reboques",
IF(C3155="Estoque","Estoque",
IF(AND(ISNUMBER(C3155),C3155&gt;1000,C3155&lt;2000),"Caminhões",
IF(AND(ISNUMBER(C3155),C3155&gt;2000,C3155&lt;3000),"Tratores",
IF(AND(ISNUMBER(C3155),C3155&gt;3000,C3155&lt;4000),"Carregadeiras",
IF(AND(ISNUMBER(C3155),C3155&gt;4000,C3155&lt;5000),"Máquinas pesadas",
IF(AND(ISNUMBER(C3155),C3155&gt;5000,C3155&lt;6000),"Colhedoras",
IF(AND(ISNUMBER(C3155),C3155&gt;7000,C3155&lt;8000),"Irrigação",
IF(AND(ISNUMBER(C3155),C3155&gt;8000,C3155&lt;9000),"Reboques",IF(AND(ISNUMBER(C3155),C3155&gt;0,C3155&lt;1000),"Veic. Leves","")))))))))))))))))))))</f>
        <v>Veic. Leves</v>
      </c>
      <c r="C3155" s="113">
        <v>52</v>
      </c>
      <c r="D3155" s="2">
        <v>92538</v>
      </c>
      <c r="E3155" s="3" t="s">
        <v>20678</v>
      </c>
      <c r="F3155" s="101" t="str">
        <f>IF(ISBLANK(K3155), "Apenas Solicitação", "Tem OC")</f>
        <v>Tem OC</v>
      </c>
      <c r="G3155" s="2">
        <v>1</v>
      </c>
      <c r="H3155" s="102">
        <f>G3155-I3155</f>
        <v>0</v>
      </c>
      <c r="I3155" s="103">
        <v>1</v>
      </c>
      <c r="J3155" s="4">
        <v>45821</v>
      </c>
      <c r="K3155" s="180">
        <v>45824</v>
      </c>
      <c r="L3155" s="3" t="s">
        <v>20151</v>
      </c>
      <c r="M3155" s="104" t="str">
        <f ca="1">IF(OR(N3155="", N3155=0), "", IF(N3155&gt;TODAY(), "No prazo", "Atrasado"))</f>
        <v>Atrasado</v>
      </c>
      <c r="N3155" s="104">
        <f>IFERROR(K3155 + VALUE(LEFT(L3155, FIND(" ", L3155) - 1)), "")</f>
        <v>45824</v>
      </c>
      <c r="O3155" s="105">
        <f>IF(_xlfn.DAYS(K3155,J3155)&lt;0, "Aguardando OC", _xlfn.DAYS(K3155,J3155))</f>
        <v>3</v>
      </c>
      <c r="P3155" s="14">
        <v>407538</v>
      </c>
      <c r="Q3155" s="12"/>
      <c r="R3155" s="14">
        <v>169142</v>
      </c>
      <c r="S3155" s="2">
        <v>221</v>
      </c>
      <c r="T3155" s="65" t="s">
        <v>1029</v>
      </c>
      <c r="U3155" s="21">
        <v>235</v>
      </c>
      <c r="V3155" s="2">
        <v>11130</v>
      </c>
      <c r="W3155" s="105" t="str">
        <f>IFERROR(VLOOKUP(V3155, Fornecedores!A:C, 3, FALSE), "")</f>
        <v xml:space="preserve">SUCATA DO RONILDO </v>
      </c>
      <c r="X3155" s="105" t="str">
        <f>IFERROR(VLOOKUP(V3155, Fornecedores!A:E, 5, FALSE), "")</f>
        <v>Guarabira</v>
      </c>
      <c r="Y3155" s="105" t="str">
        <f>IFERROR(VLOOKUP(V3155, Fornecedores!A:F, 6, FALSE), "")</f>
        <v>PB</v>
      </c>
      <c r="Z3155" s="101" t="str">
        <f>IF(H3155=0, "Pedido entregue!", "Pendente")</f>
        <v>Pedido entregue!</v>
      </c>
      <c r="AB3155" s="132" t="str">
        <f>IF(Z3155="Pedido Entregue!", IF(AA3155=1, "Retirado do Almoxarifado", IF(AA3155=2, "Material devolvido", "Aguardando retirada")), IF(Z3155="Pendente", "Entrega pendente", ""))</f>
        <v>Aguardando retirada</v>
      </c>
      <c r="AC3155" s="18">
        <v>1</v>
      </c>
      <c r="AD3155" s="18">
        <f>AC3155/SUMIF($P:$P,P3155,$AC:$AC)</f>
        <v>1</v>
      </c>
      <c r="AE3155" s="18">
        <f>IF(R3155=0,0,AC3155/SUMIF($R:$R,R3155,$AC:$AC))</f>
        <v>0.2</v>
      </c>
      <c r="AF3155" s="18">
        <f>IF(R3155=0,1,0)</f>
        <v>0</v>
      </c>
      <c r="AH3155" t="str">
        <f>TEXT(J3155,"MMMM")</f>
        <v>junho</v>
      </c>
    </row>
    <row r="3156" spans="1:34" ht="12.75" hidden="1" customHeight="1" x14ac:dyDescent="0.25">
      <c r="A3156" s="90" t="str">
        <f>IF(C3156="Oficina Diversos","Oficina Geral",
IF(ISNUMBER(FIND("Estoque - Colhedoras",C3156)),"Colhedoras",IF(ISNUMBER(FIND("Caldeiraria",C3156)),"Caldeiraria",IF(ISNUMBER(FIND("Borracharia",C3156)),"Borracharia",IF(ISNUMBER(FIND("Lubrificação",C3156)),"Lubrificação",
IF(ISNUMBER(FIND("Estoque - Carregadeiras",C3156)),"Carregadeiras",IF(ISNUMBER(FIND("Estoque - Veic. Leves",C3156)),"Veic. Leves",
IF(ISNUMBER(FIND("Estoque - Caminhões",C3156)),"Caminhões",IF(ISNUMBER(FIND("Estoque - Transbordos",C3156)),"Transbordos",
IF(ISNUMBER(FIND("Estoque - Tratores",C3156)),"Tratores",
IF(ISNUMBER(FIND("Estoque - Máquinas pesadas",C3156)),"Máquinas pesadas",
IF(ISNUMBER(FIND("Estoque - Reboques",C3156)),"Reboques",
IF(C3156="Estoque","Estoque",
IF(AND(ISNUMBER(C3156),C3156&gt;1000,C3156&lt;2000),"Caminhões",
IF(AND(ISNUMBER(C3156),C3156&gt;2000,C3156&lt;3000),"Tratores",
IF(AND(ISNUMBER(C3156),C3156&gt;3000,C3156&lt;4000),"Carregadeiras",
IF(AND(ISNUMBER(C3156),C3156&gt;4000,C3156&lt;5000),"Máquinas pesadas",
IF(AND(ISNUMBER(C3156),C3156&gt;5000,C3156&lt;6000),"Colhedoras",
IF(AND(ISNUMBER(C3156),C3156&gt;7000,C3156&lt;8000),"Irrigação",
IF(AND(ISNUMBER(C3156),C3156&gt;8000,C3156&lt;9000),"Reboques",IF(AND(ISNUMBER(C3156),C3156&gt;0,C3156&lt;1000),"Veic. Leves","")))))))))))))))))))))</f>
        <v>Veic. Leves</v>
      </c>
      <c r="C3156" s="113">
        <v>52</v>
      </c>
      <c r="D3156" s="2">
        <v>92539</v>
      </c>
      <c r="E3156" s="3" t="s">
        <v>20693</v>
      </c>
      <c r="F3156" s="101" t="str">
        <f>IF(ISBLANK(K3156), "Apenas Solicitação", "Tem OC")</f>
        <v>Tem OC</v>
      </c>
      <c r="G3156" s="2">
        <v>1</v>
      </c>
      <c r="H3156" s="102">
        <f>G3156-I3156</f>
        <v>0</v>
      </c>
      <c r="I3156" s="103">
        <v>1</v>
      </c>
      <c r="J3156" s="4">
        <v>45821</v>
      </c>
      <c r="K3156" s="180">
        <v>45824</v>
      </c>
      <c r="L3156" s="3" t="s">
        <v>20151</v>
      </c>
      <c r="M3156" s="104" t="str">
        <f ca="1">IF(OR(N3156="", N3156=0), "", IF(N3156&gt;TODAY(), "No prazo", "Atrasado"))</f>
        <v>Atrasado</v>
      </c>
      <c r="N3156" s="104">
        <f>IFERROR(K3156 + VALUE(LEFT(L3156, FIND(" ", L3156) - 1)), "")</f>
        <v>45824</v>
      </c>
      <c r="O3156" s="105">
        <f>IF(_xlfn.DAYS(K3156,J3156)&lt;0, "Aguardando OC", _xlfn.DAYS(K3156,J3156))</f>
        <v>3</v>
      </c>
      <c r="P3156" s="14">
        <v>407539</v>
      </c>
      <c r="Q3156" s="12"/>
      <c r="R3156" s="14">
        <v>169142</v>
      </c>
      <c r="S3156" s="2">
        <v>221</v>
      </c>
      <c r="T3156" s="65" t="s">
        <v>1029</v>
      </c>
      <c r="U3156" s="21">
        <v>189</v>
      </c>
      <c r="V3156" s="2">
        <v>11130</v>
      </c>
      <c r="W3156" s="105" t="str">
        <f>IFERROR(VLOOKUP(V3156, Fornecedores!A:C, 3, FALSE), "")</f>
        <v xml:space="preserve">SUCATA DO RONILDO </v>
      </c>
      <c r="X3156" s="105" t="str">
        <f>IFERROR(VLOOKUP(V3156, Fornecedores!A:E, 5, FALSE), "")</f>
        <v>Guarabira</v>
      </c>
      <c r="Y3156" s="105" t="str">
        <f>IFERROR(VLOOKUP(V3156, Fornecedores!A:F, 6, FALSE), "")</f>
        <v>PB</v>
      </c>
      <c r="Z3156" s="101" t="str">
        <f>IF(H3156=0, "Pedido entregue!", "Pendente")</f>
        <v>Pedido entregue!</v>
      </c>
      <c r="AB3156" s="132" t="str">
        <f>IF(Z3156="Pedido Entregue!", IF(AA3156=1, "Retirado do Almoxarifado", IF(AA3156=2, "Material devolvido", "Aguardando retirada")), IF(Z3156="Pendente", "Entrega pendente", ""))</f>
        <v>Aguardando retirada</v>
      </c>
      <c r="AC3156" s="18">
        <v>1</v>
      </c>
      <c r="AD3156" s="18">
        <f>AC3156/SUMIF($P:$P,P3156,$AC:$AC)</f>
        <v>1</v>
      </c>
      <c r="AE3156" s="18">
        <f>IF(R3156=0,0,AC3156/SUMIF($R:$R,R3156,$AC:$AC))</f>
        <v>0.2</v>
      </c>
      <c r="AF3156" s="18">
        <f>IF(R3156=0,1,0)</f>
        <v>0</v>
      </c>
      <c r="AH3156" t="str">
        <f>TEXT(J3156,"MMMM")</f>
        <v>junho</v>
      </c>
    </row>
    <row r="3157" spans="1:34" ht="12.75" hidden="1" customHeight="1" x14ac:dyDescent="0.25">
      <c r="A3157" s="90" t="str">
        <f>IF(C3157="Oficina Diversos","Oficina Geral",
IF(ISNUMBER(FIND("Estoque - Colhedoras",C3157)),"Colhedoras",IF(ISNUMBER(FIND("Caldeiraria",C3157)),"Caldeiraria",IF(ISNUMBER(FIND("Borracharia",C3157)),"Borracharia",IF(ISNUMBER(FIND("Lubrificação",C3157)),"Lubrificação",
IF(ISNUMBER(FIND("Estoque - Carregadeiras",C3157)),"Carregadeiras",IF(ISNUMBER(FIND("Estoque - Veic. Leves",C3157)),"Veic. Leves",
IF(ISNUMBER(FIND("Estoque - Caminhões",C3157)),"Caminhões",IF(ISNUMBER(FIND("Estoque - Transbordos",C3157)),"Transbordos",
IF(ISNUMBER(FIND("Estoque - Tratores",C3157)),"Tratores",
IF(ISNUMBER(FIND("Estoque - Máquinas pesadas",C3157)),"Máquinas pesadas",
IF(ISNUMBER(FIND("Estoque - Reboques",C3157)),"Reboques",
IF(C3157="Estoque","Estoque",
IF(AND(ISNUMBER(C3157),C3157&gt;1000,C3157&lt;2000),"Caminhões",
IF(AND(ISNUMBER(C3157),C3157&gt;2000,C3157&lt;3000),"Tratores",
IF(AND(ISNUMBER(C3157),C3157&gt;3000,C3157&lt;4000),"Carregadeiras",
IF(AND(ISNUMBER(C3157),C3157&gt;4000,C3157&lt;5000),"Máquinas pesadas",
IF(AND(ISNUMBER(C3157),C3157&gt;5000,C3157&lt;6000),"Colhedoras",
IF(AND(ISNUMBER(C3157),C3157&gt;7000,C3157&lt;8000),"Irrigação",
IF(AND(ISNUMBER(C3157),C3157&gt;8000,C3157&lt;9000),"Reboques",IF(AND(ISNUMBER(C3157),C3157&gt;0,C3157&lt;1000),"Veic. Leves","")))))))))))))))))))))</f>
        <v>Veic. Leves</v>
      </c>
      <c r="C3157" s="113">
        <v>52</v>
      </c>
      <c r="D3157" s="2">
        <v>92540</v>
      </c>
      <c r="E3157" s="3" t="s">
        <v>20694</v>
      </c>
      <c r="F3157" s="101" t="str">
        <f>IF(ISBLANK(K3157), "Apenas Solicitação", "Tem OC")</f>
        <v>Tem OC</v>
      </c>
      <c r="G3157" s="2">
        <v>2</v>
      </c>
      <c r="H3157" s="102">
        <f>G3157-I3157</f>
        <v>0</v>
      </c>
      <c r="I3157" s="103">
        <v>2</v>
      </c>
      <c r="J3157" s="4">
        <v>45821</v>
      </c>
      <c r="K3157" s="180">
        <v>45824</v>
      </c>
      <c r="L3157" s="3" t="s">
        <v>20151</v>
      </c>
      <c r="M3157" s="104" t="str">
        <f ca="1">IF(OR(N3157="", N3157=0), "", IF(N3157&gt;TODAY(), "No prazo", "Atrasado"))</f>
        <v>Atrasado</v>
      </c>
      <c r="N3157" s="104">
        <f>IFERROR(K3157 + VALUE(LEFT(L3157, FIND(" ", L3157) - 1)), "")</f>
        <v>45824</v>
      </c>
      <c r="O3157" s="105">
        <f>IF(_xlfn.DAYS(K3157,J3157)&lt;0, "Aguardando OC", _xlfn.DAYS(K3157,J3157))</f>
        <v>3</v>
      </c>
      <c r="P3157" s="14">
        <v>407540</v>
      </c>
      <c r="Q3157" s="12"/>
      <c r="R3157" s="14">
        <v>169142</v>
      </c>
      <c r="S3157" s="2">
        <v>221</v>
      </c>
      <c r="T3157" s="65" t="s">
        <v>1029</v>
      </c>
      <c r="U3157" s="21">
        <v>470</v>
      </c>
      <c r="V3157" s="2">
        <v>11130</v>
      </c>
      <c r="W3157" s="105" t="str">
        <f>IFERROR(VLOOKUP(V3157, Fornecedores!A:C, 3, FALSE), "")</f>
        <v xml:space="preserve">SUCATA DO RONILDO </v>
      </c>
      <c r="X3157" s="105" t="str">
        <f>IFERROR(VLOOKUP(V3157, Fornecedores!A:E, 5, FALSE), "")</f>
        <v>Guarabira</v>
      </c>
      <c r="Y3157" s="105" t="str">
        <f>IFERROR(VLOOKUP(V3157, Fornecedores!A:F, 6, FALSE), "")</f>
        <v>PB</v>
      </c>
      <c r="Z3157" s="101" t="str">
        <f>IF(H3157=0, "Pedido entregue!", "Pendente")</f>
        <v>Pedido entregue!</v>
      </c>
      <c r="AB3157" s="132" t="str">
        <f>IF(Z3157="Pedido Entregue!", IF(AA3157=1, "Retirado do Almoxarifado", IF(AA3157=2, "Material devolvido", "Aguardando retirada")), IF(Z3157="Pendente", "Entrega pendente", ""))</f>
        <v>Aguardando retirada</v>
      </c>
      <c r="AC3157" s="18">
        <v>1</v>
      </c>
      <c r="AD3157" s="18">
        <f>AC3157/SUMIF($P:$P,P3157,$AC:$AC)</f>
        <v>1</v>
      </c>
      <c r="AE3157" s="18">
        <f>IF(R3157=0,0,AC3157/SUMIF($R:$R,R3157,$AC:$AC))</f>
        <v>0.2</v>
      </c>
      <c r="AF3157" s="18">
        <f>IF(R3157=0,1,0)</f>
        <v>0</v>
      </c>
      <c r="AH3157" t="str">
        <f>TEXT(J3157,"MMMM")</f>
        <v>junho</v>
      </c>
    </row>
    <row r="3158" spans="1:34" ht="12.75" hidden="1" customHeight="1" x14ac:dyDescent="0.25">
      <c r="A3158" s="90" t="str">
        <f>IF(C3158="Oficina Diversos","Oficina Geral",
IF(ISNUMBER(FIND("Estoque - Colhedoras",C3158)),"Colhedoras",IF(ISNUMBER(FIND("Caldeiraria",C3158)),"Caldeiraria",IF(ISNUMBER(FIND("Borracharia",C3158)),"Borracharia",IF(ISNUMBER(FIND("Lubrificação",C3158)),"Lubrificação",
IF(ISNUMBER(FIND("Estoque - Carregadeiras",C3158)),"Carregadeiras",IF(ISNUMBER(FIND("Estoque - Veic. Leves",C3158)),"Veic. Leves",
IF(ISNUMBER(FIND("Estoque - Caminhões",C3158)),"Caminhões",IF(ISNUMBER(FIND("Estoque - Transbordos",C3158)),"Transbordos",
IF(ISNUMBER(FIND("Estoque - Tratores",C3158)),"Tratores",
IF(ISNUMBER(FIND("Estoque - Máquinas pesadas",C3158)),"Máquinas pesadas",
IF(ISNUMBER(FIND("Estoque - Reboques",C3158)),"Reboques",
IF(C3158="Estoque","Estoque",
IF(AND(ISNUMBER(C3158),C3158&gt;1000,C3158&lt;2000),"Caminhões",
IF(AND(ISNUMBER(C3158),C3158&gt;2000,C3158&lt;3000),"Tratores",
IF(AND(ISNUMBER(C3158),C3158&gt;3000,C3158&lt;4000),"Carregadeiras",
IF(AND(ISNUMBER(C3158),C3158&gt;4000,C3158&lt;5000),"Máquinas pesadas",
IF(AND(ISNUMBER(C3158),C3158&gt;5000,C3158&lt;6000),"Colhedoras",
IF(AND(ISNUMBER(C3158),C3158&gt;7000,C3158&lt;8000),"Irrigação",
IF(AND(ISNUMBER(C3158),C3158&gt;8000,C3158&lt;9000),"Reboques",IF(AND(ISNUMBER(C3158),C3158&gt;0,C3158&lt;1000),"Veic. Leves","")))))))))))))))))))))</f>
        <v>Veic. Leves</v>
      </c>
      <c r="C3158" s="113">
        <v>52</v>
      </c>
      <c r="D3158" s="2">
        <v>92541</v>
      </c>
      <c r="E3158" s="3" t="s">
        <v>20695</v>
      </c>
      <c r="F3158" s="101" t="str">
        <f>IF(ISBLANK(K3158), "Apenas Solicitação", "Tem OC")</f>
        <v>Tem OC</v>
      </c>
      <c r="G3158" s="2">
        <v>2</v>
      </c>
      <c r="H3158" s="102">
        <f>G3158-I3158</f>
        <v>0</v>
      </c>
      <c r="I3158" s="103">
        <v>2</v>
      </c>
      <c r="J3158" s="4">
        <v>45821</v>
      </c>
      <c r="K3158" s="180">
        <v>45824</v>
      </c>
      <c r="L3158" s="3" t="s">
        <v>20151</v>
      </c>
      <c r="M3158" s="104" t="str">
        <f ca="1">IF(OR(N3158="", N3158=0), "", IF(N3158&gt;TODAY(), "No prazo", "Atrasado"))</f>
        <v>Atrasado</v>
      </c>
      <c r="N3158" s="104">
        <f>IFERROR(K3158 + VALUE(LEFT(L3158, FIND(" ", L3158) - 1)), "")</f>
        <v>45824</v>
      </c>
      <c r="O3158" s="105">
        <f>IF(_xlfn.DAYS(K3158,J3158)&lt;0, "Aguardando OC", _xlfn.DAYS(K3158,J3158))</f>
        <v>3</v>
      </c>
      <c r="P3158" s="14">
        <v>407541</v>
      </c>
      <c r="Q3158" s="12"/>
      <c r="R3158" s="14">
        <v>169142</v>
      </c>
      <c r="S3158" s="2">
        <v>221</v>
      </c>
      <c r="T3158" s="65" t="s">
        <v>1029</v>
      </c>
      <c r="U3158" s="21">
        <v>470</v>
      </c>
      <c r="V3158" s="2">
        <v>11130</v>
      </c>
      <c r="W3158" s="105" t="str">
        <f>IFERROR(VLOOKUP(V3158, Fornecedores!A:C, 3, FALSE), "")</f>
        <v xml:space="preserve">SUCATA DO RONILDO </v>
      </c>
      <c r="X3158" s="105" t="str">
        <f>IFERROR(VLOOKUP(V3158, Fornecedores!A:E, 5, FALSE), "")</f>
        <v>Guarabira</v>
      </c>
      <c r="Y3158" s="105" t="str">
        <f>IFERROR(VLOOKUP(V3158, Fornecedores!A:F, 6, FALSE), "")</f>
        <v>PB</v>
      </c>
      <c r="Z3158" s="101" t="str">
        <f>IF(H3158=0, "Pedido entregue!", "Pendente")</f>
        <v>Pedido entregue!</v>
      </c>
      <c r="AB3158" s="132" t="str">
        <f>IF(Z3158="Pedido Entregue!", IF(AA3158=1, "Retirado do Almoxarifado", IF(AA3158=2, "Material devolvido", "Aguardando retirada")), IF(Z3158="Pendente", "Entrega pendente", ""))</f>
        <v>Aguardando retirada</v>
      </c>
      <c r="AC3158" s="18">
        <v>1</v>
      </c>
      <c r="AD3158" s="18">
        <f>AC3158/SUMIF($P:$P,P3158,$AC:$AC)</f>
        <v>1</v>
      </c>
      <c r="AE3158" s="18">
        <f>IF(R3158=0,0,AC3158/SUMIF($R:$R,R3158,$AC:$AC))</f>
        <v>0.2</v>
      </c>
      <c r="AF3158" s="18">
        <f>IF(R3158=0,1,0)</f>
        <v>0</v>
      </c>
      <c r="AH3158" t="str">
        <f>TEXT(J3158,"MMMM")</f>
        <v>junho</v>
      </c>
    </row>
    <row r="3159" spans="1:34" ht="12.75" hidden="1" customHeight="1" x14ac:dyDescent="0.25">
      <c r="A3159" s="90" t="str">
        <f>IF(C3159="Oficina Diversos","Oficina Geral",
IF(ISNUMBER(FIND("Estoque - Colhedoras",C3159)),"Colhedoras",IF(ISNUMBER(FIND("Caldeiraria",C3159)),"Caldeiraria",IF(ISNUMBER(FIND("Borracharia",C3159)),"Borracharia",IF(ISNUMBER(FIND("Lubrificação",C3159)),"Lubrificação",
IF(ISNUMBER(FIND("Estoque - Carregadeiras",C3159)),"Carregadeiras",IF(ISNUMBER(FIND("Estoque - Veic. Leves",C3159)),"Veic. Leves",
IF(ISNUMBER(FIND("Estoque - Caminhões",C3159)),"Caminhões",IF(ISNUMBER(FIND("Estoque - Transbordos",C3159)),"Transbordos",
IF(ISNUMBER(FIND("Estoque - Tratores",C3159)),"Tratores",
IF(ISNUMBER(FIND("Estoque - Máquinas pesadas",C3159)),"Máquinas pesadas",
IF(ISNUMBER(FIND("Estoque - Reboques",C3159)),"Reboques",
IF(C3159="Estoque","Estoque",
IF(AND(ISNUMBER(C3159),C3159&gt;1000,C3159&lt;2000),"Caminhões",
IF(AND(ISNUMBER(C3159),C3159&gt;2000,C3159&lt;3000),"Tratores",
IF(AND(ISNUMBER(C3159),C3159&gt;3000,C3159&lt;4000),"Carregadeiras",
IF(AND(ISNUMBER(C3159),C3159&gt;4000,C3159&lt;5000),"Máquinas pesadas",
IF(AND(ISNUMBER(C3159),C3159&gt;5000,C3159&lt;6000),"Colhedoras",
IF(AND(ISNUMBER(C3159),C3159&gt;7000,C3159&lt;8000),"Irrigação",
IF(AND(ISNUMBER(C3159),C3159&gt;8000,C3159&lt;9000),"Reboques",IF(AND(ISNUMBER(C3159),C3159&gt;0,C3159&lt;1000),"Veic. Leves","")))))))))))))))))))))</f>
        <v>Veic. Leves</v>
      </c>
      <c r="C3159" s="113">
        <v>52</v>
      </c>
      <c r="D3159" s="2">
        <v>92542</v>
      </c>
      <c r="E3159" s="3" t="s">
        <v>20696</v>
      </c>
      <c r="F3159" s="101" t="str">
        <f>IF(ISBLANK(K3159), "Apenas Solicitação", "Tem OC")</f>
        <v>Tem OC</v>
      </c>
      <c r="G3159" s="2">
        <v>2</v>
      </c>
      <c r="H3159" s="102">
        <f>G3159-I3159</f>
        <v>0</v>
      </c>
      <c r="I3159" s="103">
        <v>2</v>
      </c>
      <c r="J3159" s="4">
        <v>45821</v>
      </c>
      <c r="K3159" s="180">
        <v>45824</v>
      </c>
      <c r="L3159" s="3" t="s">
        <v>20151</v>
      </c>
      <c r="M3159" s="104" t="str">
        <f ca="1">IF(OR(N3159="", N3159=0), "", IF(N3159&gt;TODAY(), "No prazo", "Atrasado"))</f>
        <v>Atrasado</v>
      </c>
      <c r="N3159" s="104">
        <f>IFERROR(K3159 + VALUE(LEFT(L3159, FIND(" ", L3159) - 1)), "")</f>
        <v>45824</v>
      </c>
      <c r="O3159" s="105">
        <f>IF(_xlfn.DAYS(K3159,J3159)&lt;0, "Aguardando OC", _xlfn.DAYS(K3159,J3159))</f>
        <v>3</v>
      </c>
      <c r="P3159" s="14">
        <v>407542</v>
      </c>
      <c r="Q3159" s="12"/>
      <c r="R3159" s="14">
        <v>169142</v>
      </c>
      <c r="S3159" s="2">
        <v>221</v>
      </c>
      <c r="T3159" s="65" t="s">
        <v>1029</v>
      </c>
      <c r="U3159" s="21">
        <v>236</v>
      </c>
      <c r="V3159" s="2">
        <v>11130</v>
      </c>
      <c r="W3159" s="105" t="str">
        <f>IFERROR(VLOOKUP(V3159, Fornecedores!A:C, 3, FALSE), "")</f>
        <v xml:space="preserve">SUCATA DO RONILDO </v>
      </c>
      <c r="X3159" s="105" t="str">
        <f>IFERROR(VLOOKUP(V3159, Fornecedores!A:E, 5, FALSE), "")</f>
        <v>Guarabira</v>
      </c>
      <c r="Y3159" s="105" t="str">
        <f>IFERROR(VLOOKUP(V3159, Fornecedores!A:F, 6, FALSE), "")</f>
        <v>PB</v>
      </c>
      <c r="Z3159" s="101" t="str">
        <f>IF(H3159=0, "Pedido entregue!", "Pendente")</f>
        <v>Pedido entregue!</v>
      </c>
      <c r="AB3159" s="132" t="str">
        <f>IF(Z3159="Pedido Entregue!", IF(AA3159=1, "Retirado do Almoxarifado", IF(AA3159=2, "Material devolvido", "Aguardando retirada")), IF(Z3159="Pendente", "Entrega pendente", ""))</f>
        <v>Aguardando retirada</v>
      </c>
      <c r="AC3159" s="18">
        <v>1</v>
      </c>
      <c r="AD3159" s="18">
        <f>AC3159/SUMIF($P:$P,P3159,$AC:$AC)</f>
        <v>1</v>
      </c>
      <c r="AE3159" s="18">
        <f>IF(R3159=0,0,AC3159/SUMIF($R:$R,R3159,$AC:$AC))</f>
        <v>0.2</v>
      </c>
      <c r="AF3159" s="18">
        <f>IF(R3159=0,1,0)</f>
        <v>0</v>
      </c>
      <c r="AH3159" t="str">
        <f>TEXT(J3159,"MMMM")</f>
        <v>junho</v>
      </c>
    </row>
    <row r="3160" spans="1:34" ht="12.75" customHeight="1" x14ac:dyDescent="0.25">
      <c r="A3160" s="90" t="str">
        <f>IF(C3160="Oficina Diversos","Oficina Geral",
IF(ISNUMBER(FIND("Estoque - Colhedoras",C3160)),"Colhedoras",IF(ISNUMBER(FIND("Caldeiraria",C3160)),"Caldeiraria",IF(ISNUMBER(FIND("Borracharia",C3160)),"Borracharia",IF(ISNUMBER(FIND("Lubrificação",C3160)),"Lubrificação",
IF(ISNUMBER(FIND("Estoque - Carregadeiras",C3160)),"Carregadeiras",IF(ISNUMBER(FIND("Estoque - Veic. Leves",C3160)),"Veic. Leves",
IF(ISNUMBER(FIND("Estoque - Caminhões",C3160)),"Caminhões",IF(ISNUMBER(FIND("Estoque - Transbordos",C3160)),"Transbordos",
IF(ISNUMBER(FIND("Estoque - Tratores",C3160)),"Tratores",
IF(ISNUMBER(FIND("Estoque - Máquinas pesadas",C3160)),"Máquinas pesadas",
IF(ISNUMBER(FIND("Estoque - Reboques",C3160)),"Reboques",
IF(C3160="Estoque","Estoque",
IF(AND(ISNUMBER(C3160),C3160&gt;1000,C3160&lt;2000),"Caminhões",
IF(AND(ISNUMBER(C3160),C3160&gt;2000,C3160&lt;3000),"Tratores",
IF(AND(ISNUMBER(C3160),C3160&gt;3000,C3160&lt;4000),"Carregadeiras",
IF(AND(ISNUMBER(C3160),C3160&gt;4000,C3160&lt;5000),"Máquinas pesadas",
IF(AND(ISNUMBER(C3160),C3160&gt;5000,C3160&lt;6000),"Colhedoras",
IF(AND(ISNUMBER(C3160),C3160&gt;7000,C3160&lt;8000),"Irrigação",
IF(AND(ISNUMBER(C3160),C3160&gt;8000,C3160&lt;9000),"Reboques",IF(AND(ISNUMBER(C3160),C3160&gt;0,C3160&lt;1000),"Veic. Leves","")))))))))))))))))))))</f>
        <v>Colhedoras</v>
      </c>
      <c r="C3160" s="113">
        <v>5005</v>
      </c>
      <c r="D3160" s="2">
        <v>92544</v>
      </c>
      <c r="E3160" s="3" t="s">
        <v>20679</v>
      </c>
      <c r="F3160" s="101" t="str">
        <f>IF(ISBLANK(K3160), "Apenas Solicitação", "Tem OC")</f>
        <v>Tem OC</v>
      </c>
      <c r="G3160" s="2">
        <v>10</v>
      </c>
      <c r="H3160" s="102">
        <f>G3160-I3160</f>
        <v>10</v>
      </c>
      <c r="I3160" s="103"/>
      <c r="J3160" s="4">
        <v>45821</v>
      </c>
      <c r="K3160" s="180">
        <v>45826</v>
      </c>
      <c r="L3160" s="3" t="s">
        <v>20165</v>
      </c>
      <c r="M3160" s="104" t="str">
        <f ca="1">IF(OR(N3160="", N3160=0), "", IF(N3160&gt;TODAY(), "No prazo", "Atrasado"))</f>
        <v>Atrasado</v>
      </c>
      <c r="N3160" s="104">
        <f>IFERROR(K3160 + VALUE(LEFT(L3160, FIND(" ", L3160) - 1)), "")</f>
        <v>45828</v>
      </c>
      <c r="O3160" s="105">
        <f>IF(_xlfn.DAYS(K3160,J3160)&lt;0, "Aguardando OC", _xlfn.DAYS(K3160,J3160))</f>
        <v>5</v>
      </c>
      <c r="P3160" s="14">
        <v>407601</v>
      </c>
      <c r="Q3160" s="12"/>
      <c r="R3160" s="14">
        <v>169520</v>
      </c>
      <c r="S3160" s="2">
        <v>221</v>
      </c>
      <c r="T3160" s="65" t="s">
        <v>1029</v>
      </c>
      <c r="U3160" s="21">
        <v>211.5</v>
      </c>
      <c r="V3160" s="2">
        <v>12397</v>
      </c>
      <c r="W3160" s="105" t="str">
        <f>IFERROR(VLOOKUP(V3160, Fornecedores!A:C, 3, FALSE), "")</f>
        <v xml:space="preserve">UNIMIL INDÚSTRIA </v>
      </c>
      <c r="X3160" s="105" t="str">
        <f>IFERROR(VLOOKUP(V3160, Fornecedores!A:E, 5, FALSE), "")</f>
        <v>Piracicaba</v>
      </c>
      <c r="Y3160" s="105" t="str">
        <f>IFERROR(VLOOKUP(V3160, Fornecedores!A:F, 6, FALSE), "")</f>
        <v>SP</v>
      </c>
      <c r="Z3160" s="101" t="str">
        <f>IF(H3160=0, "Pedido entregue!", "Pendente")</f>
        <v>Pendente</v>
      </c>
      <c r="AB3160" s="132" t="str">
        <f>IF(Z3160="Pedido Entregue!", IF(AA3160=1, "Retirado do Almoxarifado", IF(AA3160=2, "Material devolvido", "Aguardando retirada")), IF(Z3160="Pendente", "Entrega pendente", ""))</f>
        <v>Entrega pendente</v>
      </c>
      <c r="AC3160" s="18">
        <v>1</v>
      </c>
      <c r="AD3160" s="18">
        <f>AC3160/SUMIF($P:$P,P3160,$AC:$AC)</f>
        <v>1</v>
      </c>
      <c r="AE3160" s="18">
        <f>IF(R3160=0,0,AC3160/SUMIF($R:$R,R3160,$AC:$AC))</f>
        <v>1</v>
      </c>
      <c r="AF3160" s="18">
        <f>IF(R3160=0,1,0)</f>
        <v>0</v>
      </c>
      <c r="AH3160" t="str">
        <f>TEXT(J3160,"MMMM")</f>
        <v>junho</v>
      </c>
    </row>
    <row r="3161" spans="1:34" ht="12.75" customHeight="1" x14ac:dyDescent="0.25">
      <c r="A3161" s="90" t="str">
        <f>IF(C3161="Oficina Diversos","Oficina Geral",
IF(ISNUMBER(FIND("Estoque - Colhedoras",C3161)),"Colhedoras",IF(ISNUMBER(FIND("Caldeiraria",C3161)),"Caldeiraria",IF(ISNUMBER(FIND("Borracharia",C3161)),"Borracharia",IF(ISNUMBER(FIND("Lubrificação",C3161)),"Lubrificação",
IF(ISNUMBER(FIND("Estoque - Carregadeiras",C3161)),"Carregadeiras",IF(ISNUMBER(FIND("Estoque - Veic. Leves",C3161)),"Veic. Leves",
IF(ISNUMBER(FIND("Estoque - Caminhões",C3161)),"Caminhões",IF(ISNUMBER(FIND("Estoque - Transbordos",C3161)),"Transbordos",
IF(ISNUMBER(FIND("Estoque - Tratores",C3161)),"Tratores",
IF(ISNUMBER(FIND("Estoque - Máquinas pesadas",C3161)),"Máquinas pesadas",
IF(ISNUMBER(FIND("Estoque - Reboques",C3161)),"Reboques",
IF(C3161="Estoque","Estoque",
IF(AND(ISNUMBER(C3161),C3161&gt;1000,C3161&lt;2000),"Caminhões",
IF(AND(ISNUMBER(C3161),C3161&gt;2000,C3161&lt;3000),"Tratores",
IF(AND(ISNUMBER(C3161),C3161&gt;3000,C3161&lt;4000),"Carregadeiras",
IF(AND(ISNUMBER(C3161),C3161&gt;4000,C3161&lt;5000),"Máquinas pesadas",
IF(AND(ISNUMBER(C3161),C3161&gt;5000,C3161&lt;6000),"Colhedoras",
IF(AND(ISNUMBER(C3161),C3161&gt;7000,C3161&lt;8000),"Irrigação",
IF(AND(ISNUMBER(C3161),C3161&gt;8000,C3161&lt;9000),"Reboques",IF(AND(ISNUMBER(C3161),C3161&gt;0,C3161&lt;1000),"Veic. Leves","")))))))))))))))))))))</f>
        <v>Borracharia</v>
      </c>
      <c r="C3161" s="107" t="s">
        <v>20245</v>
      </c>
      <c r="D3161" s="2">
        <v>92545</v>
      </c>
      <c r="E3161" s="3" t="s">
        <v>20445</v>
      </c>
      <c r="F3161" s="101" t="str">
        <f>IF(ISBLANK(K3161), "Apenas Solicitação", "Tem OC")</f>
        <v>Tem OC</v>
      </c>
      <c r="G3161" s="2">
        <v>1</v>
      </c>
      <c r="H3161" s="102">
        <f>G3161-I3161</f>
        <v>1</v>
      </c>
      <c r="I3161" s="103"/>
      <c r="J3161" s="4">
        <v>45821</v>
      </c>
      <c r="K3161" s="180">
        <v>45840</v>
      </c>
      <c r="L3161" s="3" t="s">
        <v>20151</v>
      </c>
      <c r="M3161" s="104" t="str">
        <f ca="1">IF(OR(N3161="", N3161=0), "", IF(N3161&gt;TODAY(), "No prazo", "Atrasado"))</f>
        <v>Atrasado</v>
      </c>
      <c r="N3161" s="104">
        <f>IFERROR(K3161 + VALUE(LEFT(L3161, FIND(" ", L3161) - 1)), "")</f>
        <v>45840</v>
      </c>
      <c r="O3161" s="105">
        <f>IF(_xlfn.DAYS(K3161,J3161)&lt;0, "Aguardando OC", _xlfn.DAYS(K3161,J3161))</f>
        <v>19</v>
      </c>
      <c r="P3161" s="14">
        <v>407595</v>
      </c>
      <c r="Q3161" s="12"/>
      <c r="R3161" s="14">
        <v>170219</v>
      </c>
      <c r="S3161" s="2">
        <v>221</v>
      </c>
      <c r="T3161" s="65" t="s">
        <v>1029</v>
      </c>
      <c r="U3161" s="21">
        <v>2800</v>
      </c>
      <c r="V3161" s="2">
        <v>15908</v>
      </c>
      <c r="W3161" s="105" t="str">
        <f>IFERROR(VLOOKUP(V3161, Fornecedores!A:C, 3, FALSE), "")</f>
        <v>E2 SOLUÇÕES PNEUMÁTICAS</v>
      </c>
      <c r="X3161" s="105" t="str">
        <f>IFERROR(VLOOKUP(V3161, Fornecedores!A:E, 5, FALSE), "")</f>
        <v>Pitangueiras</v>
      </c>
      <c r="Y3161" s="105" t="str">
        <f>IFERROR(VLOOKUP(V3161, Fornecedores!A:F, 6, FALSE), "")</f>
        <v>SP</v>
      </c>
      <c r="Z3161" s="101" t="str">
        <f>IF(H3161=0, "Pedido entregue!", "Pendente")</f>
        <v>Pendente</v>
      </c>
      <c r="AB3161" s="132" t="str">
        <f>IF(Z3161="Pedido Entregue!", IF(AA3161=1, "Retirado do Almoxarifado", IF(AA3161=2, "Material devolvido", "Aguardando retirada")), IF(Z3161="Pendente", "Entrega pendente", ""))</f>
        <v>Entrega pendente</v>
      </c>
      <c r="AC3161" s="18">
        <v>1</v>
      </c>
      <c r="AD3161" s="18">
        <f>AC3161/SUMIF($P:$P,P3161,$AC:$AC)</f>
        <v>1</v>
      </c>
      <c r="AE3161" s="18">
        <f>IF(R3161=0,0,AC3161/SUMIF($R:$R,R3161,$AC:$AC))</f>
        <v>1</v>
      </c>
      <c r="AF3161" s="18">
        <f>IF(R3161=0,1,0)</f>
        <v>0</v>
      </c>
      <c r="AH3161" t="str">
        <f>TEXT(J3161,"MMMM")</f>
        <v>junho</v>
      </c>
    </row>
    <row r="3162" spans="1:34" ht="12.75" hidden="1" customHeight="1" x14ac:dyDescent="0.25">
      <c r="A3162" s="90" t="str">
        <f>IF(C3162="Oficina Diversos","Oficina Geral",
IF(ISNUMBER(FIND("Estoque - Colhedoras",C3162)),"Colhedoras",IF(ISNUMBER(FIND("Caldeiraria",C3162)),"Caldeiraria",IF(ISNUMBER(FIND("Borracharia",C3162)),"Borracharia",IF(ISNUMBER(FIND("Lubrificação",C3162)),"Lubrificação",
IF(ISNUMBER(FIND("Estoque - Carregadeiras",C3162)),"Carregadeiras",IF(ISNUMBER(FIND("Estoque - Veic. Leves",C3162)),"Veic. Leves",
IF(ISNUMBER(FIND("Estoque - Caminhões",C3162)),"Caminhões",IF(ISNUMBER(FIND("Estoque - Transbordos",C3162)),"Transbordos",
IF(ISNUMBER(FIND("Estoque - Tratores",C3162)),"Tratores",
IF(ISNUMBER(FIND("Estoque - Máquinas pesadas",C3162)),"Máquinas pesadas",
IF(ISNUMBER(FIND("Estoque - Reboques",C3162)),"Reboques",
IF(C3162="Estoque","Estoque",
IF(AND(ISNUMBER(C3162),C3162&gt;1000,C3162&lt;2000),"Caminhões",
IF(AND(ISNUMBER(C3162),C3162&gt;2000,C3162&lt;3000),"Tratores",
IF(AND(ISNUMBER(C3162),C3162&gt;3000,C3162&lt;4000),"Carregadeiras",
IF(AND(ISNUMBER(C3162),C3162&gt;4000,C3162&lt;5000),"Máquinas pesadas",
IF(AND(ISNUMBER(C3162),C3162&gt;5000,C3162&lt;6000),"Colhedoras",
IF(AND(ISNUMBER(C3162),C3162&gt;7000,C3162&lt;8000),"Irrigação",
IF(AND(ISNUMBER(C3162),C3162&gt;8000,C3162&lt;9000),"Reboques",IF(AND(ISNUMBER(C3162),C3162&gt;0,C3162&lt;1000),"Veic. Leves","")))))))))))))))))))))</f>
        <v>Caminhões</v>
      </c>
      <c r="C3162" s="113" t="s">
        <v>20247</v>
      </c>
      <c r="D3162" s="2">
        <v>92546</v>
      </c>
      <c r="E3162" s="3" t="s">
        <v>20680</v>
      </c>
      <c r="F3162" s="101" t="str">
        <f>IF(ISBLANK(K3162), "Apenas Solicitação", "Tem OC")</f>
        <v>Tem OC</v>
      </c>
      <c r="G3162" s="2">
        <v>2</v>
      </c>
      <c r="H3162" s="102">
        <f>G3162-I3162</f>
        <v>0</v>
      </c>
      <c r="I3162" s="103">
        <v>2</v>
      </c>
      <c r="J3162" s="4">
        <v>45821</v>
      </c>
      <c r="K3162" s="180">
        <v>45826</v>
      </c>
      <c r="L3162" s="3" t="s">
        <v>20160</v>
      </c>
      <c r="M3162" s="104" t="str">
        <f ca="1">IF(OR(N3162="", N3162=0), "", IF(N3162&gt;TODAY(), "No prazo", "Atrasado"))</f>
        <v>Atrasado</v>
      </c>
      <c r="N3162" s="104">
        <f>IFERROR(K3162 + VALUE(LEFT(L3162, FIND(" ", L3162) - 1)), "")</f>
        <v>45836</v>
      </c>
      <c r="O3162" s="105">
        <f>IF(_xlfn.DAYS(K3162,J3162)&lt;0, "Aguardando OC", _xlfn.DAYS(K3162,J3162))</f>
        <v>5</v>
      </c>
      <c r="P3162" s="14">
        <v>407605</v>
      </c>
      <c r="Q3162" s="12"/>
      <c r="R3162" s="14">
        <v>169396</v>
      </c>
      <c r="S3162" s="2">
        <v>221</v>
      </c>
      <c r="T3162" s="65" t="s">
        <v>1029</v>
      </c>
      <c r="U3162" s="21">
        <v>3290.66</v>
      </c>
      <c r="V3162" s="2">
        <v>2106</v>
      </c>
      <c r="W3162" s="105" t="str">
        <f>IFERROR(VLOOKUP(V3162, Fornecedores!A:C, 3, FALSE), "")</f>
        <v xml:space="preserve">UNIDAS              </v>
      </c>
      <c r="X3162" s="105" t="str">
        <f>IFERROR(VLOOKUP(V3162, Fornecedores!A:E, 5, FALSE), "")</f>
        <v>João Pessoa</v>
      </c>
      <c r="Y3162" s="105" t="str">
        <f>IFERROR(VLOOKUP(V3162, Fornecedores!A:F, 6, FALSE), "")</f>
        <v>PB</v>
      </c>
      <c r="Z3162" s="101" t="str">
        <f>IF(H3162=0, "Pedido entregue!", "Pendente")</f>
        <v>Pedido entregue!</v>
      </c>
      <c r="AA3162" s="60">
        <v>2</v>
      </c>
      <c r="AB3162" s="132" t="str">
        <f>IF(Z3162="Pedido Entregue!", IF(AA3162=1, "Retirado do Almoxarifado", IF(AA3162=2, "Material devolvido", "Aguardando retirada")), IF(Z3162="Pendente", "Entrega pendente", ""))</f>
        <v>Material devolvido</v>
      </c>
      <c r="AC3162" s="18">
        <v>1</v>
      </c>
      <c r="AD3162" s="18">
        <f>AC3162/SUMIF($P:$P,P3162,$AC:$AC)</f>
        <v>1</v>
      </c>
      <c r="AE3162" s="18">
        <f>IF(R3162=0,0,AC3162/SUMIF($R:$R,R3162,$AC:$AC))</f>
        <v>1</v>
      </c>
      <c r="AF3162" s="18">
        <f>IF(R3162=0,1,0)</f>
        <v>0</v>
      </c>
      <c r="AH3162" t="str">
        <f>TEXT(J3162,"MMMM")</f>
        <v>junho</v>
      </c>
    </row>
    <row r="3163" spans="1:34" ht="12.75" customHeight="1" x14ac:dyDescent="0.25">
      <c r="A3163" s="90" t="str">
        <f>IF(C3163="Oficina Diversos","Oficina Geral",
IF(ISNUMBER(FIND("Estoque - Colhedoras",C3163)),"Colhedoras",IF(ISNUMBER(FIND("Caldeiraria",C3163)),"Caldeiraria",IF(ISNUMBER(FIND("Borracharia",C3163)),"Borracharia",IF(ISNUMBER(FIND("Lubrificação",C3163)),"Lubrificação",
IF(ISNUMBER(FIND("Estoque - Carregadeiras",C3163)),"Carregadeiras",IF(ISNUMBER(FIND("Estoque - Veic. Leves",C3163)),"Veic. Leves",
IF(ISNUMBER(FIND("Estoque - Caminhões",C3163)),"Caminhões",IF(ISNUMBER(FIND("Estoque - Transbordos",C3163)),"Transbordos",
IF(ISNUMBER(FIND("Estoque - Tratores",C3163)),"Tratores",
IF(ISNUMBER(FIND("Estoque - Máquinas pesadas",C3163)),"Máquinas pesadas",
IF(ISNUMBER(FIND("Estoque - Reboques",C3163)),"Reboques",
IF(C3163="Estoque","Estoque",
IF(AND(ISNUMBER(C3163),C3163&gt;1000,C3163&lt;2000),"Caminhões",
IF(AND(ISNUMBER(C3163),C3163&gt;2000,C3163&lt;3000),"Tratores",
IF(AND(ISNUMBER(C3163),C3163&gt;3000,C3163&lt;4000),"Carregadeiras",
IF(AND(ISNUMBER(C3163),C3163&gt;4000,C3163&lt;5000),"Máquinas pesadas",
IF(AND(ISNUMBER(C3163),C3163&gt;5000,C3163&lt;6000),"Colhedoras",
IF(AND(ISNUMBER(C3163),C3163&gt;7000,C3163&lt;8000),"Irrigação",
IF(AND(ISNUMBER(C3163),C3163&gt;8000,C3163&lt;9000),"Reboques",IF(AND(ISNUMBER(C3163),C3163&gt;0,C3163&lt;1000),"Veic. Leves","")))))))))))))))))))))</f>
        <v>Máquinas pesadas</v>
      </c>
      <c r="C3163" s="140">
        <v>4013</v>
      </c>
      <c r="D3163" s="139">
        <v>92550</v>
      </c>
      <c r="E3163" s="141" t="s">
        <v>20681</v>
      </c>
      <c r="F3163" s="101" t="str">
        <f>IF(ISBLANK(K3163), "Apenas Solicitação", "Tem OC")</f>
        <v>Apenas Solicitação</v>
      </c>
      <c r="G3163" s="139">
        <v>1</v>
      </c>
      <c r="H3163" s="102">
        <f>G3163-I3163</f>
        <v>1</v>
      </c>
      <c r="I3163" s="103"/>
      <c r="J3163" s="142">
        <v>45821</v>
      </c>
      <c r="K3163" s="199"/>
      <c r="L3163" s="141"/>
      <c r="M3163" s="104" t="str">
        <f ca="1">IF(OR(N3163="", N3163=0), "", IF(N3163&gt;TODAY(), "No prazo", "Atrasado"))</f>
        <v/>
      </c>
      <c r="N3163" s="104" t="str">
        <f>IFERROR(K3163 + VALUE(LEFT(L3163, FIND(" ", L3163) - 1)), "")</f>
        <v/>
      </c>
      <c r="O3163" s="105" t="str">
        <f>IF(_xlfn.DAYS(K3163,J3163)&lt;0, "Aguardando OC", _xlfn.DAYS(K3163,J3163))</f>
        <v>Aguardando OC</v>
      </c>
      <c r="P3163" s="199">
        <v>407611</v>
      </c>
      <c r="Q3163" s="12"/>
      <c r="R3163" s="199">
        <v>0</v>
      </c>
      <c r="S3163" s="139">
        <v>221</v>
      </c>
      <c r="T3163" s="65" t="s">
        <v>1029</v>
      </c>
      <c r="U3163" s="165">
        <v>0</v>
      </c>
      <c r="V3163" s="139"/>
      <c r="W3163" s="105" t="str">
        <f>IFERROR(VLOOKUP(V3163, Fornecedores!A:C, 3, FALSE), "")</f>
        <v/>
      </c>
      <c r="X3163" s="105" t="str">
        <f>IFERROR(VLOOKUP(V3163, Fornecedores!A:E, 5, FALSE), "")</f>
        <v/>
      </c>
      <c r="Y3163" s="105" t="str">
        <f>IFERROR(VLOOKUP(V3163, Fornecedores!A:F, 6, FALSE), "")</f>
        <v/>
      </c>
      <c r="Z3163" s="101" t="str">
        <f>IF(H3163=0, "Pedido entregue!", "Pendente")</f>
        <v>Pendente</v>
      </c>
      <c r="AB3163" s="132" t="str">
        <f>IF(Z3163="Pedido Entregue!", IF(AA3163=1, "Retirado do Almoxarifado", IF(AA3163=2, "Material devolvido", "Aguardando retirada")), IF(Z3163="Pendente", "Entrega pendente", ""))</f>
        <v>Entrega pendente</v>
      </c>
      <c r="AC3163" s="18">
        <v>1</v>
      </c>
      <c r="AD3163" s="18">
        <f>AC3163/SUMIF($P:$P,P3163,$AC:$AC)</f>
        <v>1</v>
      </c>
      <c r="AE3163" s="18">
        <f>IF(R3163=0,0,AC3163/SUMIF($R:$R,R3163,$AC:$AC))</f>
        <v>0</v>
      </c>
      <c r="AF3163" s="18">
        <f>IF(R3163=0,1,0)</f>
        <v>1</v>
      </c>
      <c r="AH3163" t="str">
        <f>TEXT(J3163,"MMMM")</f>
        <v>junho</v>
      </c>
    </row>
    <row r="3164" spans="1:34" ht="12.75" hidden="1" customHeight="1" x14ac:dyDescent="0.25">
      <c r="A3164" s="90" t="str">
        <f>IF(C3164="Oficina Diversos","Oficina Geral",
IF(ISNUMBER(FIND("Estoque - Colhedoras",C3164)),"Colhedoras",IF(ISNUMBER(FIND("Caldeiraria",C3164)),"Caldeiraria",IF(ISNUMBER(FIND("Borracharia",C3164)),"Borracharia",IF(ISNUMBER(FIND("Lubrificação",C3164)),"Lubrificação",
IF(ISNUMBER(FIND("Estoque - Carregadeiras",C3164)),"Carregadeiras",IF(ISNUMBER(FIND("Estoque - Veic. Leves",C3164)),"Veic. Leves",
IF(ISNUMBER(FIND("Estoque - Caminhões",C3164)),"Caminhões",IF(ISNUMBER(FIND("Estoque - Transbordos",C3164)),"Transbordos",
IF(ISNUMBER(FIND("Estoque - Tratores",C3164)),"Tratores",
IF(ISNUMBER(FIND("Estoque - Máquinas pesadas",C3164)),"Máquinas pesadas",
IF(ISNUMBER(FIND("Estoque - Reboques",C3164)),"Reboques",
IF(C3164="Estoque","Estoque",
IF(AND(ISNUMBER(C3164),C3164&gt;1000,C3164&lt;2000),"Caminhões",
IF(AND(ISNUMBER(C3164),C3164&gt;2000,C3164&lt;3000),"Tratores",
IF(AND(ISNUMBER(C3164),C3164&gt;3000,C3164&lt;4000),"Carregadeiras",
IF(AND(ISNUMBER(C3164),C3164&gt;4000,C3164&lt;5000),"Máquinas pesadas",
IF(AND(ISNUMBER(C3164),C3164&gt;5000,C3164&lt;6000),"Colhedoras",
IF(AND(ISNUMBER(C3164),C3164&gt;7000,C3164&lt;8000),"Irrigação",
IF(AND(ISNUMBER(C3164),C3164&gt;8000,C3164&lt;9000),"Reboques",IF(AND(ISNUMBER(C3164),C3164&gt;0,C3164&lt;1000),"Veic. Leves","")))))))))))))))))))))</f>
        <v>Caminhões</v>
      </c>
      <c r="C3164" s="113">
        <v>1005</v>
      </c>
      <c r="D3164" s="2">
        <v>92564</v>
      </c>
      <c r="E3164" s="3" t="s">
        <v>20921</v>
      </c>
      <c r="F3164" s="101" t="str">
        <f>IF(ISBLANK(K3164), "Apenas Solicitação", "Tem OC")</f>
        <v>Tem OC</v>
      </c>
      <c r="G3164" s="2">
        <v>1</v>
      </c>
      <c r="H3164" s="102">
        <f>G3164-I3164</f>
        <v>0</v>
      </c>
      <c r="I3164" s="103">
        <v>1</v>
      </c>
      <c r="J3164" s="4">
        <v>45827</v>
      </c>
      <c r="K3164" s="180">
        <v>45831</v>
      </c>
      <c r="L3164" s="3" t="s">
        <v>20151</v>
      </c>
      <c r="M3164" s="104" t="str">
        <f ca="1">IF(OR(N3164="", N3164=0), "", IF(N3164&gt;TODAY(), "No prazo", "Atrasado"))</f>
        <v>Atrasado</v>
      </c>
      <c r="N3164" s="104">
        <f>IFERROR(K3164 + VALUE(LEFT(L3164, FIND(" ", L3164) - 1)), "")</f>
        <v>45831</v>
      </c>
      <c r="O3164" s="105">
        <f>IF(_xlfn.DAYS(K3164,J3164)&lt;0, "Aguardando OC", _xlfn.DAYS(K3164,J3164))</f>
        <v>4</v>
      </c>
      <c r="P3164" s="14">
        <v>408516</v>
      </c>
      <c r="Q3164" s="12"/>
      <c r="R3164" s="14">
        <v>169678</v>
      </c>
      <c r="S3164" s="2">
        <v>221</v>
      </c>
      <c r="T3164" s="65" t="s">
        <v>1029</v>
      </c>
      <c r="U3164" s="21">
        <v>87.46</v>
      </c>
      <c r="V3164" s="2">
        <v>3145</v>
      </c>
      <c r="W3164" s="105" t="str">
        <f>IFERROR(VLOOKUP(V3164, Fornecedores!A:C, 3, FALSE), "")</f>
        <v xml:space="preserve">VENANCIO AUTO PECAS </v>
      </c>
      <c r="X3164" s="105" t="str">
        <f>IFERROR(VLOOKUP(V3164, Fornecedores!A:E, 5, FALSE), "")</f>
        <v>Sapé</v>
      </c>
      <c r="Y3164" s="105" t="str">
        <f>IFERROR(VLOOKUP(V3164, Fornecedores!A:F, 6, FALSE), "")</f>
        <v>PB</v>
      </c>
      <c r="Z3164" s="101" t="str">
        <f>IF(H3164=0, "Pedido entregue!", "Pendente")</f>
        <v>Pedido entregue!</v>
      </c>
      <c r="AA3164" s="60">
        <v>2</v>
      </c>
      <c r="AB3164" s="132" t="str">
        <f>IF(Z3164="Pedido Entregue!", IF(AA3164=1, "Retirado do Almoxarifado", IF(AA3164=2, "Material devolvido", "Aguardando retirada")), IF(Z3164="Pendente", "Entrega pendente", ""))</f>
        <v>Material devolvido</v>
      </c>
      <c r="AC3164" s="18">
        <v>1</v>
      </c>
      <c r="AD3164" s="18">
        <f>AC3164/SUMIF($P:$P,P3164,$AC:$AC)</f>
        <v>1</v>
      </c>
      <c r="AE3164" s="18">
        <f>IF(R3164=0,0,AC3164/SUMIF($R:$R,R3164,$AC:$AC))</f>
        <v>1</v>
      </c>
      <c r="AF3164" s="18">
        <f>IF(R3164=0,1,0)</f>
        <v>0</v>
      </c>
      <c r="AH3164" t="str">
        <f>TEXT(J3164,"MMMM")</f>
        <v>junho</v>
      </c>
    </row>
    <row r="3165" spans="1:34" ht="12.75" customHeight="1" x14ac:dyDescent="0.25">
      <c r="A3165" s="90" t="str">
        <f>IF(C3165="Oficina Diversos","Oficina Geral",
IF(ISNUMBER(FIND("Estoque - Colhedoras",C3165)),"Colhedoras",IF(ISNUMBER(FIND("Caldeiraria",C3165)),"Caldeiraria",IF(ISNUMBER(FIND("Borracharia",C3165)),"Borracharia",IF(ISNUMBER(FIND("Lubrificação",C3165)),"Lubrificação",
IF(ISNUMBER(FIND("Estoque - Carregadeiras",C3165)),"Carregadeiras",IF(ISNUMBER(FIND("Estoque - Veic. Leves",C3165)),"Veic. Leves",
IF(ISNUMBER(FIND("Estoque - Caminhões",C3165)),"Caminhões",IF(ISNUMBER(FIND("Estoque - Transbordos",C3165)),"Transbordos",
IF(ISNUMBER(FIND("Estoque - Tratores",C3165)),"Tratores",
IF(ISNUMBER(FIND("Estoque - Máquinas pesadas",C3165)),"Máquinas pesadas",
IF(ISNUMBER(FIND("Estoque - Reboques",C3165)),"Reboques",
IF(C3165="Estoque","Estoque",
IF(AND(ISNUMBER(C3165),C3165&gt;1000,C3165&lt;2000),"Caminhões",
IF(AND(ISNUMBER(C3165),C3165&gt;2000,C3165&lt;3000),"Tratores",
IF(AND(ISNUMBER(C3165),C3165&gt;3000,C3165&lt;4000),"Carregadeiras",
IF(AND(ISNUMBER(C3165),C3165&gt;4000,C3165&lt;5000),"Máquinas pesadas",
IF(AND(ISNUMBER(C3165),C3165&gt;5000,C3165&lt;6000),"Colhedoras",
IF(AND(ISNUMBER(C3165),C3165&gt;7000,C3165&lt;8000),"Irrigação",
IF(AND(ISNUMBER(C3165),C3165&gt;8000,C3165&lt;9000),"Reboques",IF(AND(ISNUMBER(C3165),C3165&gt;0,C3165&lt;1000),"Veic. Leves","")))))))))))))))))))))</f>
        <v>Caminhões</v>
      </c>
      <c r="C3165" s="140">
        <v>1005</v>
      </c>
      <c r="D3165" s="139">
        <v>92565</v>
      </c>
      <c r="E3165" s="141" t="s">
        <v>20465</v>
      </c>
      <c r="F3165" s="101" t="str">
        <f>IF(ISBLANK(K3165), "Apenas Solicitação", "Tem OC")</f>
        <v>Apenas Solicitação</v>
      </c>
      <c r="G3165" s="139">
        <v>2</v>
      </c>
      <c r="H3165" s="102">
        <f>G3165-I3165</f>
        <v>2</v>
      </c>
      <c r="I3165" s="103"/>
      <c r="J3165" s="142">
        <v>45824</v>
      </c>
      <c r="K3165" s="199"/>
      <c r="L3165" s="141"/>
      <c r="M3165" s="104" t="str">
        <f ca="1">IF(OR(N3165="", N3165=0), "", IF(N3165&gt;TODAY(), "No prazo", "Atrasado"))</f>
        <v/>
      </c>
      <c r="N3165" s="104" t="str">
        <f>IFERROR(K3165 + VALUE(LEFT(L3165, FIND(" ", L3165) - 1)), "")</f>
        <v/>
      </c>
      <c r="O3165" s="105" t="str">
        <f>IF(_xlfn.DAYS(K3165,J3165)&lt;0, "Aguardando OC", _xlfn.DAYS(K3165,J3165))</f>
        <v>Aguardando OC</v>
      </c>
      <c r="P3165" s="199">
        <v>407700</v>
      </c>
      <c r="Q3165" s="12"/>
      <c r="R3165" s="199">
        <v>0</v>
      </c>
      <c r="S3165" s="139">
        <v>221</v>
      </c>
      <c r="T3165" s="65" t="s">
        <v>1029</v>
      </c>
      <c r="U3165" s="165">
        <v>0</v>
      </c>
      <c r="V3165" s="139"/>
      <c r="W3165" s="105" t="str">
        <f>IFERROR(VLOOKUP(V3165, Fornecedores!A:C, 3, FALSE), "")</f>
        <v/>
      </c>
      <c r="X3165" s="105" t="str">
        <f>IFERROR(VLOOKUP(V3165, Fornecedores!A:E, 5, FALSE), "")</f>
        <v/>
      </c>
      <c r="Y3165" s="105" t="str">
        <f>IFERROR(VLOOKUP(V3165, Fornecedores!A:F, 6, FALSE), "")</f>
        <v/>
      </c>
      <c r="Z3165" s="101" t="str">
        <f>IF(H3165=0, "Pedido entregue!", "Pendente")</f>
        <v>Pendente</v>
      </c>
      <c r="AB3165" s="132" t="str">
        <f>IF(Z3165="Pedido Entregue!", IF(AA3165=1, "Retirado do Almoxarifado", IF(AA3165=2, "Material devolvido", "Aguardando retirada")), IF(Z3165="Pendente", "Entrega pendente", ""))</f>
        <v>Entrega pendente</v>
      </c>
      <c r="AC3165" s="18">
        <v>1</v>
      </c>
      <c r="AD3165" s="18">
        <f>AC3165/SUMIF($P:$P,P3165,$AC:$AC)</f>
        <v>1</v>
      </c>
      <c r="AE3165" s="18">
        <f>IF(R3165=0,0,AC3165/SUMIF($R:$R,R3165,$AC:$AC))</f>
        <v>0</v>
      </c>
      <c r="AF3165" s="18">
        <f>IF(R3165=0,1,0)</f>
        <v>1</v>
      </c>
      <c r="AH3165" t="str">
        <f>TEXT(J3165,"MMMM")</f>
        <v>junho</v>
      </c>
    </row>
    <row r="3166" spans="1:34" ht="12.75" customHeight="1" x14ac:dyDescent="0.25">
      <c r="A3166" s="90" t="str">
        <f>IF(C3166="Oficina Diversos","Oficina Geral",
IF(ISNUMBER(FIND("Estoque - Colhedoras",C3166)),"Colhedoras",IF(ISNUMBER(FIND("Caldeiraria",C3166)),"Caldeiraria",IF(ISNUMBER(FIND("Borracharia",C3166)),"Borracharia",IF(ISNUMBER(FIND("Lubrificação",C3166)),"Lubrificação",
IF(ISNUMBER(FIND("Estoque - Carregadeiras",C3166)),"Carregadeiras",IF(ISNUMBER(FIND("Estoque - Veic. Leves",C3166)),"Veic. Leves",
IF(ISNUMBER(FIND("Estoque - Caminhões",C3166)),"Caminhões",IF(ISNUMBER(FIND("Estoque - Transbordos",C3166)),"Transbordos",
IF(ISNUMBER(FIND("Estoque - Tratores",C3166)),"Tratores",
IF(ISNUMBER(FIND("Estoque - Máquinas pesadas",C3166)),"Máquinas pesadas",
IF(ISNUMBER(FIND("Estoque - Reboques",C3166)),"Reboques",
IF(C3166="Estoque","Estoque",
IF(AND(ISNUMBER(C3166),C3166&gt;1000,C3166&lt;2000),"Caminhões",
IF(AND(ISNUMBER(C3166),C3166&gt;2000,C3166&lt;3000),"Tratores",
IF(AND(ISNUMBER(C3166),C3166&gt;3000,C3166&lt;4000),"Carregadeiras",
IF(AND(ISNUMBER(C3166),C3166&gt;4000,C3166&lt;5000),"Máquinas pesadas",
IF(AND(ISNUMBER(C3166),C3166&gt;5000,C3166&lt;6000),"Colhedoras",
IF(AND(ISNUMBER(C3166),C3166&gt;7000,C3166&lt;8000),"Irrigação",
IF(AND(ISNUMBER(C3166),C3166&gt;8000,C3166&lt;9000),"Reboques",IF(AND(ISNUMBER(C3166),C3166&gt;0,C3166&lt;1000),"Veic. Leves","")))))))))))))))))))))</f>
        <v>Caminhões</v>
      </c>
      <c r="C3166" s="140">
        <v>1005</v>
      </c>
      <c r="D3166" s="139">
        <v>92566</v>
      </c>
      <c r="E3166" s="141" t="s">
        <v>20466</v>
      </c>
      <c r="F3166" s="101" t="str">
        <f>IF(ISBLANK(K3166), "Apenas Solicitação", "Tem OC")</f>
        <v>Apenas Solicitação</v>
      </c>
      <c r="G3166" s="139">
        <v>2</v>
      </c>
      <c r="H3166" s="102">
        <f>G3166-I3166</f>
        <v>2</v>
      </c>
      <c r="I3166" s="103"/>
      <c r="J3166" s="142">
        <v>45824</v>
      </c>
      <c r="K3166" s="199"/>
      <c r="L3166" s="141"/>
      <c r="M3166" s="104" t="str">
        <f ca="1">IF(OR(N3166="", N3166=0), "", IF(N3166&gt;TODAY(), "No prazo", "Atrasado"))</f>
        <v/>
      </c>
      <c r="N3166" s="104" t="str">
        <f>IFERROR(K3166 + VALUE(LEFT(L3166, FIND(" ", L3166) - 1)), "")</f>
        <v/>
      </c>
      <c r="O3166" s="105" t="str">
        <f>IF(_xlfn.DAYS(K3166,J3166)&lt;0, "Aguardando OC", _xlfn.DAYS(K3166,J3166))</f>
        <v>Aguardando OC</v>
      </c>
      <c r="P3166" s="199">
        <v>407701</v>
      </c>
      <c r="Q3166" s="12"/>
      <c r="R3166" s="199">
        <v>0</v>
      </c>
      <c r="S3166" s="139">
        <v>221</v>
      </c>
      <c r="T3166" s="65" t="s">
        <v>1029</v>
      </c>
      <c r="U3166" s="165">
        <v>0</v>
      </c>
      <c r="V3166" s="139"/>
      <c r="W3166" s="105" t="str">
        <f>IFERROR(VLOOKUP(V3166, Fornecedores!A:C, 3, FALSE), "")</f>
        <v/>
      </c>
      <c r="X3166" s="105" t="str">
        <f>IFERROR(VLOOKUP(V3166, Fornecedores!A:E, 5, FALSE), "")</f>
        <v/>
      </c>
      <c r="Y3166" s="105" t="str">
        <f>IFERROR(VLOOKUP(V3166, Fornecedores!A:F, 6, FALSE), "")</f>
        <v/>
      </c>
      <c r="Z3166" s="101" t="str">
        <f>IF(H3166=0, "Pedido entregue!", "Pendente")</f>
        <v>Pendente</v>
      </c>
      <c r="AB3166" s="132" t="str">
        <f>IF(Z3166="Pedido Entregue!", IF(AA3166=1, "Retirado do Almoxarifado", IF(AA3166=2, "Material devolvido", "Aguardando retirada")), IF(Z3166="Pendente", "Entrega pendente", ""))</f>
        <v>Entrega pendente</v>
      </c>
      <c r="AC3166" s="18">
        <v>1</v>
      </c>
      <c r="AD3166" s="18">
        <f>AC3166/SUMIF($P:$P,P3166,$AC:$AC)</f>
        <v>1</v>
      </c>
      <c r="AE3166" s="18">
        <f>IF(R3166=0,0,AC3166/SUMIF($R:$R,R3166,$AC:$AC))</f>
        <v>0</v>
      </c>
      <c r="AF3166" s="18">
        <f>IF(R3166=0,1,0)</f>
        <v>1</v>
      </c>
      <c r="AH3166" t="str">
        <f>TEXT(J3166,"MMMM")</f>
        <v>junho</v>
      </c>
    </row>
    <row r="3167" spans="1:34" ht="12.75" hidden="1" customHeight="1" x14ac:dyDescent="0.25">
      <c r="A3167" s="90" t="str">
        <f>IF(C3167="Oficina Diversos","Oficina Geral",
IF(ISNUMBER(FIND("Estoque - Colhedoras",C3167)),"Colhedoras",IF(ISNUMBER(FIND("Caldeiraria",C3167)),"Caldeiraria",IF(ISNUMBER(FIND("Borracharia",C3167)),"Borracharia",IF(ISNUMBER(FIND("Lubrificação",C3167)),"Lubrificação",
IF(ISNUMBER(FIND("Estoque - Carregadeiras",C3167)),"Carregadeiras",IF(ISNUMBER(FIND("Estoque - Veic. Leves",C3167)),"Veic. Leves",
IF(ISNUMBER(FIND("Estoque - Caminhões",C3167)),"Caminhões",IF(ISNUMBER(FIND("Estoque - Transbordos",C3167)),"Transbordos",
IF(ISNUMBER(FIND("Estoque - Tratores",C3167)),"Tratores",
IF(ISNUMBER(FIND("Estoque - Máquinas pesadas",C3167)),"Máquinas pesadas",
IF(ISNUMBER(FIND("Estoque - Reboques",C3167)),"Reboques",
IF(C3167="Estoque","Estoque",
IF(AND(ISNUMBER(C3167),C3167&gt;1000,C3167&lt;2000),"Caminhões",
IF(AND(ISNUMBER(C3167),C3167&gt;2000,C3167&lt;3000),"Tratores",
IF(AND(ISNUMBER(C3167),C3167&gt;3000,C3167&lt;4000),"Carregadeiras",
IF(AND(ISNUMBER(C3167),C3167&gt;4000,C3167&lt;5000),"Máquinas pesadas",
IF(AND(ISNUMBER(C3167),C3167&gt;5000,C3167&lt;6000),"Colhedoras",
IF(AND(ISNUMBER(C3167),C3167&gt;7000,C3167&lt;8000),"Irrigação",
IF(AND(ISNUMBER(C3167),C3167&gt;8000,C3167&lt;9000),"Reboques",IF(AND(ISNUMBER(C3167),C3167&gt;0,C3167&lt;1000),"Veic. Leves","")))))))))))))))))))))</f>
        <v>Veic. Leves</v>
      </c>
      <c r="C3167" s="113">
        <v>47</v>
      </c>
      <c r="D3167" s="113">
        <v>92567</v>
      </c>
      <c r="E3167" s="105" t="s">
        <v>20467</v>
      </c>
      <c r="F3167" s="101" t="str">
        <f>IF(ISBLANK(K3167), "Apenas Solicitação", "Tem OC")</f>
        <v>Tem OC</v>
      </c>
      <c r="G3167" s="2">
        <v>1</v>
      </c>
      <c r="H3167" s="102">
        <f>G3167-I3167</f>
        <v>0</v>
      </c>
      <c r="I3167" s="103">
        <v>1</v>
      </c>
      <c r="J3167" s="4">
        <v>45824</v>
      </c>
      <c r="K3167" s="180">
        <v>45826</v>
      </c>
      <c r="L3167" s="49"/>
      <c r="M3167" s="104" t="str">
        <f ca="1">IF(OR(N3167="", N3167=0), "", IF(N3167&gt;TODAY(), "No prazo", "Atrasado"))</f>
        <v/>
      </c>
      <c r="N3167" s="104" t="str">
        <f>IFERROR(K3167 + VALUE(LEFT(L3167, FIND(" ", L3167) - 1)), "")</f>
        <v/>
      </c>
      <c r="O3167" s="105">
        <f>IF(_xlfn.DAYS(K3167,J3167)&lt;0, "Aguardando OC", _xlfn.DAYS(K3167,J3167))</f>
        <v>2</v>
      </c>
      <c r="P3167" s="14">
        <v>407742</v>
      </c>
      <c r="Q3167" s="12"/>
      <c r="R3167" s="14">
        <v>169527</v>
      </c>
      <c r="S3167" s="2">
        <v>221</v>
      </c>
      <c r="T3167" s="65" t="s">
        <v>1029</v>
      </c>
      <c r="U3167" s="21">
        <v>290</v>
      </c>
      <c r="V3167" s="2">
        <v>14446</v>
      </c>
      <c r="W3167" s="105" t="str">
        <f>IFERROR(VLOOKUP(V3167, Fornecedores!A:C, 3, FALSE), "")</f>
        <v>AGROMOTO</v>
      </c>
      <c r="X3167" s="105" t="str">
        <f>IFERROR(VLOOKUP(V3167, Fornecedores!A:E, 5, FALSE), "")</f>
        <v>Jaboatão dos Guararapes</v>
      </c>
      <c r="Y3167" s="105" t="str">
        <f>IFERROR(VLOOKUP(V3167, Fornecedores!A:F, 6, FALSE), "")</f>
        <v>PE</v>
      </c>
      <c r="Z3167" s="101" t="str">
        <f>IF(H3167=0, "Pedido entregue!", "Pendente")</f>
        <v>Pedido entregue!</v>
      </c>
      <c r="AB3167" s="132" t="str">
        <f>IF(Z3167="Pedido Entregue!", IF(AA3167=1, "Retirado do Almoxarifado", IF(AA3167=2, "Material devolvido", "Aguardando retirada")), IF(Z3167="Pendente", "Entrega pendente", ""))</f>
        <v>Aguardando retirada</v>
      </c>
      <c r="AC3167" s="18">
        <v>1</v>
      </c>
      <c r="AD3167" s="18">
        <f>AC3167/SUMIF($P:$P,P3167,$AC:$AC)</f>
        <v>1</v>
      </c>
      <c r="AE3167" s="18">
        <f>IF(R3167=0,0,AC3167/SUMIF($R:$R,R3167,$AC:$AC))</f>
        <v>0.25</v>
      </c>
      <c r="AF3167" s="18">
        <f>IF(R3167=0,1,0)</f>
        <v>0</v>
      </c>
      <c r="AH3167" t="str">
        <f>TEXT(J3167,"MMMM")</f>
        <v>junho</v>
      </c>
    </row>
    <row r="3168" spans="1:34" ht="12.75" hidden="1" customHeight="1" x14ac:dyDescent="0.25">
      <c r="A3168" s="90" t="str">
        <f>IF(C3168="Oficina Diversos","Oficina Geral",
IF(ISNUMBER(FIND("Estoque - Colhedoras",C3168)),"Colhedoras",IF(ISNUMBER(FIND("Caldeiraria",C3168)),"Caldeiraria",IF(ISNUMBER(FIND("Borracharia",C3168)),"Borracharia",IF(ISNUMBER(FIND("Lubrificação",C3168)),"Lubrificação",
IF(ISNUMBER(FIND("Estoque - Carregadeiras",C3168)),"Carregadeiras",IF(ISNUMBER(FIND("Estoque - Veic. Leves",C3168)),"Veic. Leves",
IF(ISNUMBER(FIND("Estoque - Caminhões",C3168)),"Caminhões",IF(ISNUMBER(FIND("Estoque - Transbordos",C3168)),"Transbordos",
IF(ISNUMBER(FIND("Estoque - Tratores",C3168)),"Tratores",
IF(ISNUMBER(FIND("Estoque - Máquinas pesadas",C3168)),"Máquinas pesadas",
IF(ISNUMBER(FIND("Estoque - Reboques",C3168)),"Reboques",
IF(C3168="Estoque","Estoque",
IF(AND(ISNUMBER(C3168),C3168&gt;1000,C3168&lt;2000),"Caminhões",
IF(AND(ISNUMBER(C3168),C3168&gt;2000,C3168&lt;3000),"Tratores",
IF(AND(ISNUMBER(C3168),C3168&gt;3000,C3168&lt;4000),"Carregadeiras",
IF(AND(ISNUMBER(C3168),C3168&gt;4000,C3168&lt;5000),"Máquinas pesadas",
IF(AND(ISNUMBER(C3168),C3168&gt;5000,C3168&lt;6000),"Colhedoras",
IF(AND(ISNUMBER(C3168),C3168&gt;7000,C3168&lt;8000),"Irrigação",
IF(AND(ISNUMBER(C3168),C3168&gt;8000,C3168&lt;9000),"Reboques",IF(AND(ISNUMBER(C3168),C3168&gt;0,C3168&lt;1000),"Veic. Leves","")))))))))))))))))))))</f>
        <v>Tratores</v>
      </c>
      <c r="C3168" s="113">
        <v>2035</v>
      </c>
      <c r="D3168" s="113">
        <v>92568</v>
      </c>
      <c r="E3168" s="105" t="s">
        <v>20468</v>
      </c>
      <c r="F3168" s="101" t="str">
        <f>IF(ISBLANK(K3168), "Apenas Solicitação", "Tem OC")</f>
        <v>Tem OC</v>
      </c>
      <c r="G3168" s="2">
        <v>1</v>
      </c>
      <c r="H3168" s="102">
        <f>G3168-I3168</f>
        <v>0</v>
      </c>
      <c r="I3168" s="103">
        <v>1</v>
      </c>
      <c r="J3168" s="4">
        <v>45824</v>
      </c>
      <c r="K3168" s="180">
        <v>45835</v>
      </c>
      <c r="L3168" s="3" t="s">
        <v>20152</v>
      </c>
      <c r="M3168" s="104" t="str">
        <f ca="1">IF(OR(N3168="", N3168=0), "", IF(N3168&gt;TODAY(), "No prazo", "Atrasado"))</f>
        <v>Atrasado</v>
      </c>
      <c r="N3168" s="104">
        <f>IFERROR(K3168 + VALUE(LEFT(L3168, FIND(" ", L3168) - 1)), "")</f>
        <v>45836</v>
      </c>
      <c r="O3168" s="105">
        <f>IF(_xlfn.DAYS(K3168,J3168)&lt;0, "Aguardando OC", _xlfn.DAYS(K3168,J3168))</f>
        <v>11</v>
      </c>
      <c r="P3168" s="14">
        <v>407766</v>
      </c>
      <c r="Q3168" s="12"/>
      <c r="R3168" s="14">
        <v>169721</v>
      </c>
      <c r="S3168" s="2">
        <v>221</v>
      </c>
      <c r="T3168" s="65" t="s">
        <v>1029</v>
      </c>
      <c r="U3168" s="21">
        <v>9.17</v>
      </c>
      <c r="V3168" s="2">
        <v>14644</v>
      </c>
      <c r="W3168" s="105" t="str">
        <f>IFERROR(VLOOKUP(V3168, Fornecedores!A:C, 3, FALSE), "")</f>
        <v xml:space="preserve">GEOMAQ </v>
      </c>
      <c r="X3168" s="105" t="str">
        <f>IFERROR(VLOOKUP(V3168, Fornecedores!A:E, 5, FALSE), "")</f>
        <v>São José do Rio Preto</v>
      </c>
      <c r="Y3168" s="105" t="str">
        <f>IFERROR(VLOOKUP(V3168, Fornecedores!A:F, 6, FALSE), "")</f>
        <v>SP</v>
      </c>
      <c r="Z3168" s="101" t="str">
        <f>IF(H3168=0, "Pedido entregue!", "Pendente")</f>
        <v>Pedido entregue!</v>
      </c>
      <c r="AB3168" s="132" t="str">
        <f>IF(Z3168="Pedido Entregue!", IF(AA3168=1, "Retirado do Almoxarifado", IF(AA3168=2, "Material devolvido", "Aguardando retirada")), IF(Z3168="Pendente", "Entrega pendente", ""))</f>
        <v>Aguardando retirada</v>
      </c>
      <c r="AC3168" s="18"/>
      <c r="AD3168" s="18" t="e">
        <f>AC3168/SUMIF($P:$P,P3168,$AC:$AC)</f>
        <v>#DIV/0!</v>
      </c>
      <c r="AE3168" s="18">
        <f>IF(R3168=0,0,AC3168/SUMIF($R:$R,R3168,$AC:$AC))</f>
        <v>0</v>
      </c>
      <c r="AF3168" s="18">
        <f>IF(R3168=0,1,0)</f>
        <v>0</v>
      </c>
      <c r="AH3168" t="str">
        <f>TEXT(J3168,"MMMM")</f>
        <v>junho</v>
      </c>
    </row>
    <row r="3169" spans="1:34" ht="12.75" customHeight="1" x14ac:dyDescent="0.25">
      <c r="A3169" s="90" t="str">
        <f>IF(C3169="Oficina Diversos","Oficina Geral",
IF(ISNUMBER(FIND("Estoque - Colhedoras",C3169)),"Colhedoras",IF(ISNUMBER(FIND("Caldeiraria",C3169)),"Caldeiraria",IF(ISNUMBER(FIND("Borracharia",C3169)),"Borracharia",IF(ISNUMBER(FIND("Lubrificação",C3169)),"Lubrificação",
IF(ISNUMBER(FIND("Estoque - Carregadeiras",C3169)),"Carregadeiras",IF(ISNUMBER(FIND("Estoque - Veic. Leves",C3169)),"Veic. Leves",
IF(ISNUMBER(FIND("Estoque - Caminhões",C3169)),"Caminhões",IF(ISNUMBER(FIND("Estoque - Transbordos",C3169)),"Transbordos",
IF(ISNUMBER(FIND("Estoque - Tratores",C3169)),"Tratores",
IF(ISNUMBER(FIND("Estoque - Máquinas pesadas",C3169)),"Máquinas pesadas",
IF(ISNUMBER(FIND("Estoque - Reboques",C3169)),"Reboques",
IF(C3169="Estoque","Estoque",
IF(AND(ISNUMBER(C3169),C3169&gt;1000,C3169&lt;2000),"Caminhões",
IF(AND(ISNUMBER(C3169),C3169&gt;2000,C3169&lt;3000),"Tratores",
IF(AND(ISNUMBER(C3169),C3169&gt;3000,C3169&lt;4000),"Carregadeiras",
IF(AND(ISNUMBER(C3169),C3169&gt;4000,C3169&lt;5000),"Máquinas pesadas",
IF(AND(ISNUMBER(C3169),C3169&gt;5000,C3169&lt;6000),"Colhedoras",
IF(AND(ISNUMBER(C3169),C3169&gt;7000,C3169&lt;8000),"Irrigação",
IF(AND(ISNUMBER(C3169),C3169&gt;8000,C3169&lt;9000),"Reboques",IF(AND(ISNUMBER(C3169),C3169&gt;0,C3169&lt;1000),"Veic. Leves","")))))))))))))))))))))</f>
        <v>Veic. Leves</v>
      </c>
      <c r="C3169" s="144">
        <v>47</v>
      </c>
      <c r="D3169" s="143">
        <v>92569</v>
      </c>
      <c r="E3169" s="146" t="s">
        <v>20469</v>
      </c>
      <c r="F3169" s="101" t="str">
        <f>IF(ISBLANK(K3169), "Apenas Solicitação", "Tem OC")</f>
        <v>Apenas Solicitação</v>
      </c>
      <c r="G3169" s="143">
        <v>1</v>
      </c>
      <c r="H3169" s="102">
        <f>G3169-I3169</f>
        <v>1</v>
      </c>
      <c r="I3169" s="103"/>
      <c r="J3169" s="147">
        <v>45824</v>
      </c>
      <c r="K3169" s="202"/>
      <c r="L3169" s="146" t="s">
        <v>20151</v>
      </c>
      <c r="M3169" s="104" t="str">
        <f ca="1">IF(OR(N3169="", N3169=0), "", IF(N3169&gt;TODAY(), "No prazo", "Atrasado"))</f>
        <v/>
      </c>
      <c r="N3169" s="104">
        <f>IFERROR(K3169 + VALUE(LEFT(L3169, FIND(" ", L3169) - 1)), "")</f>
        <v>0</v>
      </c>
      <c r="O3169" s="105" t="str">
        <f>IF(_xlfn.DAYS(K3169,J3169)&lt;0, "Aguardando OC", _xlfn.DAYS(K3169,J3169))</f>
        <v>Aguardando OC</v>
      </c>
      <c r="P3169" s="200">
        <v>407741</v>
      </c>
      <c r="Q3169" s="12"/>
      <c r="R3169" s="200">
        <v>169529</v>
      </c>
      <c r="S3169" s="143">
        <v>221</v>
      </c>
      <c r="T3169" s="65" t="s">
        <v>1029</v>
      </c>
      <c r="U3169" s="164">
        <v>0</v>
      </c>
      <c r="V3169" s="143">
        <v>7058</v>
      </c>
      <c r="W3169" s="105" t="str">
        <f>IFERROR(VLOOKUP(V3169, Fornecedores!A:C, 3, FALSE), "")</f>
        <v>MOTO CENTRO</v>
      </c>
      <c r="X3169" s="105" t="str">
        <f>IFERROR(VLOOKUP(V3169, Fornecedores!A:E, 5, FALSE), "")</f>
        <v>João Pessoa</v>
      </c>
      <c r="Y3169" s="105" t="str">
        <f>IFERROR(VLOOKUP(V3169, Fornecedores!A:F, 6, FALSE), "")</f>
        <v>PB</v>
      </c>
      <c r="Z3169" s="101" t="str">
        <f>IF(H3169=0, "Pedido entregue!", "Pendente")</f>
        <v>Pendente</v>
      </c>
      <c r="AB3169" s="132" t="str">
        <f>IF(Z3169="Pedido Entregue!", IF(AA3169=1, "Retirado do Almoxarifado", IF(AA3169=2, "Material devolvido", "Aguardando retirada")), IF(Z3169="Pendente", "Entrega pendente", ""))</f>
        <v>Entrega pendente</v>
      </c>
      <c r="AC3169" s="18">
        <v>1</v>
      </c>
      <c r="AD3169" s="18">
        <f>AC3169/SUMIF($P:$P,P3169,$AC:$AC)</f>
        <v>1</v>
      </c>
      <c r="AE3169" s="18">
        <f>IF(R3169=0,0,AC3169/SUMIF($R:$R,R3169,$AC:$AC))</f>
        <v>0.5</v>
      </c>
      <c r="AF3169" s="18">
        <f>IF(R3169=0,1,0)</f>
        <v>0</v>
      </c>
      <c r="AH3169" t="str">
        <f>TEXT(J3169,"MMMM")</f>
        <v>junho</v>
      </c>
    </row>
    <row r="3170" spans="1:34" ht="12.75" customHeight="1" x14ac:dyDescent="0.25">
      <c r="A3170" s="90" t="str">
        <f>IF(C3170="Oficina Diversos","Oficina Geral",
IF(ISNUMBER(FIND("Estoque - Colhedoras",C3170)),"Colhedoras",IF(ISNUMBER(FIND("Caldeiraria",C3170)),"Caldeiraria",IF(ISNUMBER(FIND("Borracharia",C3170)),"Borracharia",IF(ISNUMBER(FIND("Lubrificação",C3170)),"Lubrificação",
IF(ISNUMBER(FIND("Estoque - Carregadeiras",C3170)),"Carregadeiras",IF(ISNUMBER(FIND("Estoque - Veic. Leves",C3170)),"Veic. Leves",
IF(ISNUMBER(FIND("Estoque - Caminhões",C3170)),"Caminhões",IF(ISNUMBER(FIND("Estoque - Transbordos",C3170)),"Transbordos",
IF(ISNUMBER(FIND("Estoque - Tratores",C3170)),"Tratores",
IF(ISNUMBER(FIND("Estoque - Máquinas pesadas",C3170)),"Máquinas pesadas",
IF(ISNUMBER(FIND("Estoque - Reboques",C3170)),"Reboques",
IF(C3170="Estoque","Estoque",
IF(AND(ISNUMBER(C3170),C3170&gt;1000,C3170&lt;2000),"Caminhões",
IF(AND(ISNUMBER(C3170),C3170&gt;2000,C3170&lt;3000),"Tratores",
IF(AND(ISNUMBER(C3170),C3170&gt;3000,C3170&lt;4000),"Carregadeiras",
IF(AND(ISNUMBER(C3170),C3170&gt;4000,C3170&lt;5000),"Máquinas pesadas",
IF(AND(ISNUMBER(C3170),C3170&gt;5000,C3170&lt;6000),"Colhedoras",
IF(AND(ISNUMBER(C3170),C3170&gt;7000,C3170&lt;8000),"Irrigação",
IF(AND(ISNUMBER(C3170),C3170&gt;8000,C3170&lt;9000),"Reboques",IF(AND(ISNUMBER(C3170),C3170&gt;0,C3170&lt;1000),"Veic. Leves","")))))))))))))))))))))</f>
        <v>Veic. Leves</v>
      </c>
      <c r="C3170" s="144">
        <v>49</v>
      </c>
      <c r="D3170" s="143">
        <v>92570</v>
      </c>
      <c r="E3170" s="146" t="s">
        <v>20470</v>
      </c>
      <c r="F3170" s="101" t="str">
        <f>IF(ISBLANK(K3170), "Apenas Solicitação", "Tem OC")</f>
        <v>Apenas Solicitação</v>
      </c>
      <c r="G3170" s="143">
        <v>1</v>
      </c>
      <c r="H3170" s="102">
        <f>G3170-I3170</f>
        <v>1</v>
      </c>
      <c r="I3170" s="103"/>
      <c r="J3170" s="147">
        <v>45824</v>
      </c>
      <c r="K3170" s="202"/>
      <c r="L3170" s="146" t="s">
        <v>20151</v>
      </c>
      <c r="M3170" s="104" t="str">
        <f ca="1">IF(OR(N3170="", N3170=0), "", IF(N3170&gt;TODAY(), "No prazo", "Atrasado"))</f>
        <v/>
      </c>
      <c r="N3170" s="104">
        <f>IFERROR(K3170 + VALUE(LEFT(L3170, FIND(" ", L3170) - 1)), "")</f>
        <v>0</v>
      </c>
      <c r="O3170" s="105" t="str">
        <f>IF(_xlfn.DAYS(K3170,J3170)&lt;0, "Aguardando OC", _xlfn.DAYS(K3170,J3170))</f>
        <v>Aguardando OC</v>
      </c>
      <c r="P3170" s="200">
        <v>407740</v>
      </c>
      <c r="Q3170" s="12"/>
      <c r="R3170" s="200">
        <v>169529</v>
      </c>
      <c r="S3170" s="143">
        <v>221</v>
      </c>
      <c r="T3170" s="65" t="s">
        <v>1029</v>
      </c>
      <c r="U3170" s="164">
        <v>0</v>
      </c>
      <c r="V3170" s="143">
        <v>7058</v>
      </c>
      <c r="W3170" s="105" t="str">
        <f>IFERROR(VLOOKUP(V3170, Fornecedores!A:C, 3, FALSE), "")</f>
        <v>MOTO CENTRO</v>
      </c>
      <c r="X3170" s="105" t="str">
        <f>IFERROR(VLOOKUP(V3170, Fornecedores!A:E, 5, FALSE), "")</f>
        <v>João Pessoa</v>
      </c>
      <c r="Y3170" s="105" t="str">
        <f>IFERROR(VLOOKUP(V3170, Fornecedores!A:F, 6, FALSE), "")</f>
        <v>PB</v>
      </c>
      <c r="Z3170" s="101" t="str">
        <f>IF(H3170=0, "Pedido entregue!", "Pendente")</f>
        <v>Pendente</v>
      </c>
      <c r="AB3170" s="132" t="str">
        <f>IF(Z3170="Pedido Entregue!", IF(AA3170=1, "Retirado do Almoxarifado", IF(AA3170=2, "Material devolvido", "Aguardando retirada")), IF(Z3170="Pendente", "Entrega pendente", ""))</f>
        <v>Entrega pendente</v>
      </c>
      <c r="AC3170" s="18">
        <v>1</v>
      </c>
      <c r="AD3170" s="18">
        <f>AC3170/SUMIF($P:$P,P3170,$AC:$AC)</f>
        <v>1</v>
      </c>
      <c r="AE3170" s="18">
        <f>IF(R3170=0,0,AC3170/SUMIF($R:$R,R3170,$AC:$AC))</f>
        <v>0.5</v>
      </c>
      <c r="AF3170" s="18">
        <f>IF(R3170=0,1,0)</f>
        <v>0</v>
      </c>
      <c r="AH3170" t="str">
        <f>TEXT(J3170,"MMMM")</f>
        <v>junho</v>
      </c>
    </row>
    <row r="3171" spans="1:34" ht="12.75" customHeight="1" x14ac:dyDescent="0.25">
      <c r="A3171" s="90" t="str">
        <f>IF(C3171="Oficina Diversos","Oficina Geral",
IF(ISNUMBER(FIND("Estoque - Colhedoras",C3171)),"Colhedoras",IF(ISNUMBER(FIND("Caldeiraria",C3171)),"Caldeiraria",IF(ISNUMBER(FIND("Borracharia",C3171)),"Borracharia",IF(ISNUMBER(FIND("Lubrificação",C3171)),"Lubrificação",
IF(ISNUMBER(FIND("Estoque - Carregadeiras",C3171)),"Carregadeiras",IF(ISNUMBER(FIND("Estoque - Veic. Leves",C3171)),"Veic. Leves",
IF(ISNUMBER(FIND("Estoque - Caminhões",C3171)),"Caminhões",IF(ISNUMBER(FIND("Estoque - Transbordos",C3171)),"Transbordos",
IF(ISNUMBER(FIND("Estoque - Tratores",C3171)),"Tratores",
IF(ISNUMBER(FIND("Estoque - Máquinas pesadas",C3171)),"Máquinas pesadas",
IF(ISNUMBER(FIND("Estoque - Reboques",C3171)),"Reboques",
IF(C3171="Estoque","Estoque",
IF(AND(ISNUMBER(C3171),C3171&gt;1000,C3171&lt;2000),"Caminhões",
IF(AND(ISNUMBER(C3171),C3171&gt;2000,C3171&lt;3000),"Tratores",
IF(AND(ISNUMBER(C3171),C3171&gt;3000,C3171&lt;4000),"Carregadeiras",
IF(AND(ISNUMBER(C3171),C3171&gt;4000,C3171&lt;5000),"Máquinas pesadas",
IF(AND(ISNUMBER(C3171),C3171&gt;5000,C3171&lt;6000),"Colhedoras",
IF(AND(ISNUMBER(C3171),C3171&gt;7000,C3171&lt;8000),"Irrigação",
IF(AND(ISNUMBER(C3171),C3171&gt;8000,C3171&lt;9000),"Reboques",IF(AND(ISNUMBER(C3171),C3171&gt;0,C3171&lt;1000),"Veic. Leves","")))))))))))))))))))))</f>
        <v>Caminhões</v>
      </c>
      <c r="C3171" s="140">
        <v>1005</v>
      </c>
      <c r="D3171" s="139">
        <v>92571</v>
      </c>
      <c r="E3171" s="141" t="s">
        <v>20471</v>
      </c>
      <c r="F3171" s="101" t="str">
        <f>IF(ISBLANK(K3171), "Apenas Solicitação", "Tem OC")</f>
        <v>Apenas Solicitação</v>
      </c>
      <c r="G3171" s="139">
        <v>1</v>
      </c>
      <c r="H3171" s="102">
        <f>G3171-I3171</f>
        <v>1</v>
      </c>
      <c r="I3171" s="103"/>
      <c r="J3171" s="142">
        <v>45824</v>
      </c>
      <c r="K3171" s="199"/>
      <c r="L3171" s="141"/>
      <c r="M3171" s="104" t="str">
        <f ca="1">IF(OR(N3171="", N3171=0), "", IF(N3171&gt;TODAY(), "No prazo", "Atrasado"))</f>
        <v/>
      </c>
      <c r="N3171" s="104" t="str">
        <f>IFERROR(K3171 + VALUE(LEFT(L3171, FIND(" ", L3171) - 1)), "")</f>
        <v/>
      </c>
      <c r="O3171" s="105" t="str">
        <f>IF(_xlfn.DAYS(K3171,J3171)&lt;0, "Aguardando OC", _xlfn.DAYS(K3171,J3171))</f>
        <v>Aguardando OC</v>
      </c>
      <c r="P3171" s="199">
        <v>407718</v>
      </c>
      <c r="Q3171" s="12"/>
      <c r="R3171" s="199">
        <v>0</v>
      </c>
      <c r="S3171" s="139">
        <v>221</v>
      </c>
      <c r="T3171" s="65" t="s">
        <v>1029</v>
      </c>
      <c r="U3171" s="165">
        <v>0</v>
      </c>
      <c r="V3171" s="139"/>
      <c r="W3171" s="105" t="str">
        <f>IFERROR(VLOOKUP(V3171, Fornecedores!A:C, 3, FALSE), "")</f>
        <v/>
      </c>
      <c r="X3171" s="105" t="str">
        <f>IFERROR(VLOOKUP(V3171, Fornecedores!A:E, 5, FALSE), "")</f>
        <v/>
      </c>
      <c r="Y3171" s="105" t="str">
        <f>IFERROR(VLOOKUP(V3171, Fornecedores!A:F, 6, FALSE), "")</f>
        <v/>
      </c>
      <c r="Z3171" s="101" t="str">
        <f>IF(H3171=0, "Pedido entregue!", "Pendente")</f>
        <v>Pendente</v>
      </c>
      <c r="AB3171" s="132" t="str">
        <f>IF(Z3171="Pedido Entregue!", IF(AA3171=1, "Retirado do Almoxarifado", IF(AA3171=2, "Material devolvido", "Aguardando retirada")), IF(Z3171="Pendente", "Entrega pendente", ""))</f>
        <v>Entrega pendente</v>
      </c>
      <c r="AC3171" s="18">
        <v>1</v>
      </c>
      <c r="AD3171" s="18">
        <f>AC3171/SUMIF($P:$P,P3171,$AC:$AC)</f>
        <v>1</v>
      </c>
      <c r="AE3171" s="18">
        <f>IF(R3171=0,0,AC3171/SUMIF($R:$R,R3171,$AC:$AC))</f>
        <v>0</v>
      </c>
      <c r="AF3171" s="18">
        <f>IF(R3171=0,1,0)</f>
        <v>1</v>
      </c>
      <c r="AH3171" t="str">
        <f>TEXT(J3171,"MMMM")</f>
        <v>junho</v>
      </c>
    </row>
    <row r="3172" spans="1:34" ht="12.75" customHeight="1" x14ac:dyDescent="0.25">
      <c r="A3172" s="90" t="str">
        <f>IF(C3172="Oficina Diversos","Oficina Geral",
IF(ISNUMBER(FIND("Estoque - Colhedoras",C3172)),"Colhedoras",IF(ISNUMBER(FIND("Caldeiraria",C3172)),"Caldeiraria",IF(ISNUMBER(FIND("Borracharia",C3172)),"Borracharia",IF(ISNUMBER(FIND("Lubrificação",C3172)),"Lubrificação",
IF(ISNUMBER(FIND("Estoque - Carregadeiras",C3172)),"Carregadeiras",IF(ISNUMBER(FIND("Estoque - Veic. Leves",C3172)),"Veic. Leves",
IF(ISNUMBER(FIND("Estoque - Caminhões",C3172)),"Caminhões",IF(ISNUMBER(FIND("Estoque - Transbordos",C3172)),"Transbordos",
IF(ISNUMBER(FIND("Estoque - Tratores",C3172)),"Tratores",
IF(ISNUMBER(FIND("Estoque - Máquinas pesadas",C3172)),"Máquinas pesadas",
IF(ISNUMBER(FIND("Estoque - Reboques",C3172)),"Reboques",
IF(C3172="Estoque","Estoque",
IF(AND(ISNUMBER(C3172),C3172&gt;1000,C3172&lt;2000),"Caminhões",
IF(AND(ISNUMBER(C3172),C3172&gt;2000,C3172&lt;3000),"Tratores",
IF(AND(ISNUMBER(C3172),C3172&gt;3000,C3172&lt;4000),"Carregadeiras",
IF(AND(ISNUMBER(C3172),C3172&gt;4000,C3172&lt;5000),"Máquinas pesadas",
IF(AND(ISNUMBER(C3172),C3172&gt;5000,C3172&lt;6000),"Colhedoras",
IF(AND(ISNUMBER(C3172),C3172&gt;7000,C3172&lt;8000),"Irrigação",
IF(AND(ISNUMBER(C3172),C3172&gt;8000,C3172&lt;9000),"Reboques",IF(AND(ISNUMBER(C3172),C3172&gt;0,C3172&lt;1000),"Veic. Leves","")))))))))))))))))))))</f>
        <v>Oficina Geral</v>
      </c>
      <c r="C3172" s="140" t="s">
        <v>661</v>
      </c>
      <c r="D3172" s="139">
        <v>92572</v>
      </c>
      <c r="E3172" s="141" t="s">
        <v>20472</v>
      </c>
      <c r="F3172" s="101" t="str">
        <f>IF(ISBLANK(K3172), "Apenas Solicitação", "Tem OC")</f>
        <v>Apenas Solicitação</v>
      </c>
      <c r="G3172" s="139">
        <v>2</v>
      </c>
      <c r="H3172" s="102">
        <f>G3172-I3172</f>
        <v>2</v>
      </c>
      <c r="I3172" s="103"/>
      <c r="J3172" s="142">
        <v>45824</v>
      </c>
      <c r="K3172" s="199"/>
      <c r="L3172" s="141"/>
      <c r="M3172" s="104" t="str">
        <f ca="1">IF(OR(N3172="", N3172=0), "", IF(N3172&gt;TODAY(), "No prazo", "Atrasado"))</f>
        <v/>
      </c>
      <c r="N3172" s="104" t="str">
        <f>IFERROR(K3172 + VALUE(LEFT(L3172, FIND(" ", L3172) - 1)), "")</f>
        <v/>
      </c>
      <c r="O3172" s="105" t="str">
        <f>IF(_xlfn.DAYS(K3172,J3172)&lt;0, "Aguardando OC", _xlfn.DAYS(K3172,J3172))</f>
        <v>Aguardando OC</v>
      </c>
      <c r="P3172" s="199">
        <v>407745</v>
      </c>
      <c r="Q3172" s="12"/>
      <c r="R3172" s="199">
        <v>0</v>
      </c>
      <c r="S3172" s="139">
        <v>221</v>
      </c>
      <c r="T3172" s="65" t="s">
        <v>1029</v>
      </c>
      <c r="U3172" s="165">
        <v>0</v>
      </c>
      <c r="V3172" s="139"/>
      <c r="W3172" s="105" t="str">
        <f>IFERROR(VLOOKUP(V3172, Fornecedores!A:C, 3, FALSE), "")</f>
        <v/>
      </c>
      <c r="X3172" s="105" t="str">
        <f>IFERROR(VLOOKUP(V3172, Fornecedores!A:E, 5, FALSE), "")</f>
        <v/>
      </c>
      <c r="Y3172" s="105" t="str">
        <f>IFERROR(VLOOKUP(V3172, Fornecedores!A:F, 6, FALSE), "")</f>
        <v/>
      </c>
      <c r="Z3172" s="101" t="str">
        <f>IF(H3172=0, "Pedido entregue!", "Pendente")</f>
        <v>Pendente</v>
      </c>
      <c r="AB3172" s="132" t="str">
        <f>IF(Z3172="Pedido Entregue!", IF(AA3172=1, "Retirado do Almoxarifado", IF(AA3172=2, "Material devolvido", "Aguardando retirada")), IF(Z3172="Pendente", "Entrega pendente", ""))</f>
        <v>Entrega pendente</v>
      </c>
      <c r="AC3172" s="18">
        <v>1</v>
      </c>
      <c r="AD3172" s="18">
        <f>AC3172/SUMIF($P:$P,P3172,$AC:$AC)</f>
        <v>1</v>
      </c>
      <c r="AE3172" s="18">
        <f>IF(R3172=0,0,AC3172/SUMIF($R:$R,R3172,$AC:$AC))</f>
        <v>0</v>
      </c>
      <c r="AF3172" s="18">
        <f>IF(R3172=0,1,0)</f>
        <v>1</v>
      </c>
      <c r="AH3172" t="str">
        <f>TEXT(J3172,"MMMM")</f>
        <v>junho</v>
      </c>
    </row>
    <row r="3173" spans="1:34" ht="12.75" customHeight="1" x14ac:dyDescent="0.25">
      <c r="A3173" s="90" t="str">
        <f>IF(C3173="Oficina Diversos","Oficina Geral",
IF(ISNUMBER(FIND("Estoque - Colhedoras",C3173)),"Colhedoras",IF(ISNUMBER(FIND("Caldeiraria",C3173)),"Caldeiraria",IF(ISNUMBER(FIND("Borracharia",C3173)),"Borracharia",IF(ISNUMBER(FIND("Lubrificação",C3173)),"Lubrificação",
IF(ISNUMBER(FIND("Estoque - Carregadeiras",C3173)),"Carregadeiras",IF(ISNUMBER(FIND("Estoque - Veic. Leves",C3173)),"Veic. Leves",
IF(ISNUMBER(FIND("Estoque - Caminhões",C3173)),"Caminhões",IF(ISNUMBER(FIND("Estoque - Transbordos",C3173)),"Transbordos",
IF(ISNUMBER(FIND("Estoque - Tratores",C3173)),"Tratores",
IF(ISNUMBER(FIND("Estoque - Máquinas pesadas",C3173)),"Máquinas pesadas",
IF(ISNUMBER(FIND("Estoque - Reboques",C3173)),"Reboques",
IF(C3173="Estoque","Estoque",
IF(AND(ISNUMBER(C3173),C3173&gt;1000,C3173&lt;2000),"Caminhões",
IF(AND(ISNUMBER(C3173),C3173&gt;2000,C3173&lt;3000),"Tratores",
IF(AND(ISNUMBER(C3173),C3173&gt;3000,C3173&lt;4000),"Carregadeiras",
IF(AND(ISNUMBER(C3173),C3173&gt;4000,C3173&lt;5000),"Máquinas pesadas",
IF(AND(ISNUMBER(C3173),C3173&gt;5000,C3173&lt;6000),"Colhedoras",
IF(AND(ISNUMBER(C3173),C3173&gt;7000,C3173&lt;8000),"Irrigação",
IF(AND(ISNUMBER(C3173),C3173&gt;8000,C3173&lt;9000),"Reboques",IF(AND(ISNUMBER(C3173),C3173&gt;0,C3173&lt;1000),"Veic. Leves","")))))))))))))))))))))</f>
        <v>Colhedoras</v>
      </c>
      <c r="C3173" s="113">
        <v>5002</v>
      </c>
      <c r="D3173" s="2">
        <v>92573</v>
      </c>
      <c r="E3173" s="3" t="s">
        <v>20473</v>
      </c>
      <c r="F3173" s="101" t="str">
        <f>IF(ISBLANK(K3173), "Apenas Solicitação", "Tem OC")</f>
        <v>Tem OC</v>
      </c>
      <c r="G3173" s="2">
        <v>4</v>
      </c>
      <c r="H3173" s="102">
        <f>G3173-I3173</f>
        <v>4</v>
      </c>
      <c r="I3173" s="103"/>
      <c r="J3173" s="4">
        <v>45824</v>
      </c>
      <c r="K3173" s="180">
        <v>45835</v>
      </c>
      <c r="L3173" s="3" t="s">
        <v>20152</v>
      </c>
      <c r="M3173" s="104" t="str">
        <f ca="1">IF(OR(N3173="", N3173=0), "", IF(N3173&gt;TODAY(), "No prazo", "Atrasado"))</f>
        <v>Atrasado</v>
      </c>
      <c r="N3173" s="104">
        <f>IFERROR(K3173 + VALUE(LEFT(L3173, FIND(" ", L3173) - 1)), "")</f>
        <v>45836</v>
      </c>
      <c r="O3173" s="105">
        <f>IF(_xlfn.DAYS(K3173,J3173)&lt;0, "Aguardando OC", _xlfn.DAYS(K3173,J3173))</f>
        <v>11</v>
      </c>
      <c r="P3173" s="14">
        <v>407715</v>
      </c>
      <c r="Q3173" s="12"/>
      <c r="R3173" s="14">
        <v>169772</v>
      </c>
      <c r="S3173" s="2">
        <v>221</v>
      </c>
      <c r="T3173" s="65" t="s">
        <v>1029</v>
      </c>
      <c r="U3173" s="21">
        <v>32</v>
      </c>
      <c r="V3173" s="2">
        <v>14644</v>
      </c>
      <c r="W3173" s="105" t="str">
        <f>IFERROR(VLOOKUP(V3173, Fornecedores!A:C, 3, FALSE), "")</f>
        <v xml:space="preserve">GEOMAQ </v>
      </c>
      <c r="X3173" s="105" t="str">
        <f>IFERROR(VLOOKUP(V3173, Fornecedores!A:E, 5, FALSE), "")</f>
        <v>São José do Rio Preto</v>
      </c>
      <c r="Y3173" s="105" t="str">
        <f>IFERROR(VLOOKUP(V3173, Fornecedores!A:F, 6, FALSE), "")</f>
        <v>SP</v>
      </c>
      <c r="Z3173" s="101" t="str">
        <f>IF(H3173=0, "Pedido entregue!", "Pendente")</f>
        <v>Pendente</v>
      </c>
      <c r="AB3173" s="132" t="str">
        <f>IF(Z3173="Pedido Entregue!", IF(AA3173=1, "Retirado do Almoxarifado", IF(AA3173=2, "Material devolvido", "Aguardando retirada")), IF(Z3173="Pendente", "Entrega pendente", ""))</f>
        <v>Entrega pendente</v>
      </c>
      <c r="AC3173" s="18">
        <v>1</v>
      </c>
      <c r="AD3173" s="18">
        <f>AC3173/SUMIF($P:$P,P3173,$AC:$AC)</f>
        <v>1</v>
      </c>
      <c r="AE3173" s="18">
        <f>IF(R3173=0,0,AC3173/SUMIF($R:$R,R3173,$AC:$AC))</f>
        <v>0.5</v>
      </c>
      <c r="AF3173" s="18">
        <f>IF(R3173=0,1,0)</f>
        <v>0</v>
      </c>
      <c r="AH3173" t="str">
        <f>TEXT(J3173,"MMMM")</f>
        <v>junho</v>
      </c>
    </row>
    <row r="3174" spans="1:34" ht="12.75" hidden="1" customHeight="1" x14ac:dyDescent="0.25">
      <c r="A3174" s="90" t="str">
        <f>IF(C3174="Oficina Diversos","Oficina Geral",
IF(ISNUMBER(FIND("Estoque - Colhedoras",C3174)),"Colhedoras",IF(ISNUMBER(FIND("Caldeiraria",C3174)),"Caldeiraria",IF(ISNUMBER(FIND("Borracharia",C3174)),"Borracharia",IF(ISNUMBER(FIND("Lubrificação",C3174)),"Lubrificação",
IF(ISNUMBER(FIND("Estoque - Carregadeiras",C3174)),"Carregadeiras",IF(ISNUMBER(FIND("Estoque - Veic. Leves",C3174)),"Veic. Leves",
IF(ISNUMBER(FIND("Estoque - Caminhões",C3174)),"Caminhões",IF(ISNUMBER(FIND("Estoque - Transbordos",C3174)),"Transbordos",
IF(ISNUMBER(FIND("Estoque - Tratores",C3174)),"Tratores",
IF(ISNUMBER(FIND("Estoque - Máquinas pesadas",C3174)),"Máquinas pesadas",
IF(ISNUMBER(FIND("Estoque - Reboques",C3174)),"Reboques",
IF(C3174="Estoque","Estoque",
IF(AND(ISNUMBER(C3174),C3174&gt;1000,C3174&lt;2000),"Caminhões",
IF(AND(ISNUMBER(C3174),C3174&gt;2000,C3174&lt;3000),"Tratores",
IF(AND(ISNUMBER(C3174),C3174&gt;3000,C3174&lt;4000),"Carregadeiras",
IF(AND(ISNUMBER(C3174),C3174&gt;4000,C3174&lt;5000),"Máquinas pesadas",
IF(AND(ISNUMBER(C3174),C3174&gt;5000,C3174&lt;6000),"Colhedoras",
IF(AND(ISNUMBER(C3174),C3174&gt;7000,C3174&lt;8000),"Irrigação",
IF(AND(ISNUMBER(C3174),C3174&gt;8000,C3174&lt;9000),"Reboques",IF(AND(ISNUMBER(C3174),C3174&gt;0,C3174&lt;1000),"Veic. Leves","")))))))))))))))))))))</f>
        <v>Colhedoras</v>
      </c>
      <c r="C3174" s="113">
        <v>5002</v>
      </c>
      <c r="D3174" s="2">
        <v>92574</v>
      </c>
      <c r="E3174" s="3" t="s">
        <v>20474</v>
      </c>
      <c r="F3174" s="101" t="str">
        <f>IF(ISBLANK(K3174), "Apenas Solicitação", "Tem OC")</f>
        <v>Tem OC</v>
      </c>
      <c r="G3174" s="2">
        <v>6</v>
      </c>
      <c r="H3174" s="102">
        <f>G3174-I3174</f>
        <v>0</v>
      </c>
      <c r="I3174" s="103">
        <v>6</v>
      </c>
      <c r="J3174" s="4">
        <v>45824</v>
      </c>
      <c r="K3174" s="180">
        <v>45835</v>
      </c>
      <c r="L3174" s="3" t="s">
        <v>20158</v>
      </c>
      <c r="M3174" s="104" t="str">
        <f ca="1">IF(OR(N3174="", N3174=0), "", IF(N3174&gt;TODAY(), "No prazo", "Atrasado"))</f>
        <v>Atrasado</v>
      </c>
      <c r="N3174" s="104">
        <f>IFERROR(K3174 + VALUE(LEFT(L3174, FIND(" ", L3174) - 1)), "")</f>
        <v>45847</v>
      </c>
      <c r="O3174" s="105">
        <f>IF(_xlfn.DAYS(K3174,J3174)&lt;0, "Aguardando OC", _xlfn.DAYS(K3174,J3174))</f>
        <v>11</v>
      </c>
      <c r="P3174" s="14">
        <v>407716</v>
      </c>
      <c r="Q3174" s="12"/>
      <c r="R3174" s="14">
        <v>169771</v>
      </c>
      <c r="S3174" s="2">
        <v>221</v>
      </c>
      <c r="T3174" s="65" t="s">
        <v>1029</v>
      </c>
      <c r="U3174" s="21">
        <v>123.3</v>
      </c>
      <c r="V3174" s="2">
        <v>3238</v>
      </c>
      <c r="W3174" s="105" t="str">
        <f>IFERROR(VLOOKUP(V3174, Fornecedores!A:C, 3, FALSE), "")</f>
        <v xml:space="preserve">VENEZA              </v>
      </c>
      <c r="X3174" s="105" t="str">
        <f>IFERROR(VLOOKUP(V3174, Fornecedores!A:E, 5, FALSE), "")</f>
        <v>Bayeux</v>
      </c>
      <c r="Y3174" s="105" t="str">
        <f>IFERROR(VLOOKUP(V3174, Fornecedores!A:F, 6, FALSE), "")</f>
        <v>PB</v>
      </c>
      <c r="Z3174" s="101" t="str">
        <f>IF(H3174=0, "Pedido entregue!", "Pendente")</f>
        <v>Pedido entregue!</v>
      </c>
      <c r="AB3174" s="132" t="str">
        <f>IF(Z3174="Pedido Entregue!", IF(AA3174=1, "Retirado do Almoxarifado", IF(AA3174=2, "Material devolvido", "Aguardando retirada")), IF(Z3174="Pendente", "Entrega pendente", ""))</f>
        <v>Aguardando retirada</v>
      </c>
      <c r="AC3174" s="18">
        <v>1</v>
      </c>
      <c r="AD3174" s="18">
        <f>AC3174/SUMIF($P:$P,P3174,$AC:$AC)</f>
        <v>1</v>
      </c>
      <c r="AE3174" s="18">
        <f>IF(R3174=0,0,AC3174/SUMIF($R:$R,R3174,$AC:$AC))</f>
        <v>1</v>
      </c>
      <c r="AF3174" s="18">
        <f>IF(R3174=0,1,0)</f>
        <v>0</v>
      </c>
      <c r="AH3174" t="str">
        <f>TEXT(J3174,"MMMM")</f>
        <v>junho</v>
      </c>
    </row>
    <row r="3175" spans="1:34" ht="12.75" customHeight="1" x14ac:dyDescent="0.25">
      <c r="A3175" s="90" t="str">
        <f>IF(C3175="Oficina Diversos","Oficina Geral",
IF(ISNUMBER(FIND("Estoque - Colhedoras",C3175)),"Colhedoras",IF(ISNUMBER(FIND("Caldeiraria",C3175)),"Caldeiraria",IF(ISNUMBER(FIND("Borracharia",C3175)),"Borracharia",IF(ISNUMBER(FIND("Lubrificação",C3175)),"Lubrificação",
IF(ISNUMBER(FIND("Estoque - Carregadeiras",C3175)),"Carregadeiras",IF(ISNUMBER(FIND("Estoque - Veic. Leves",C3175)),"Veic. Leves",
IF(ISNUMBER(FIND("Estoque - Caminhões",C3175)),"Caminhões",IF(ISNUMBER(FIND("Estoque - Transbordos",C3175)),"Transbordos",
IF(ISNUMBER(FIND("Estoque - Tratores",C3175)),"Tratores",
IF(ISNUMBER(FIND("Estoque - Máquinas pesadas",C3175)),"Máquinas pesadas",
IF(ISNUMBER(FIND("Estoque - Reboques",C3175)),"Reboques",
IF(C3175="Estoque","Estoque",
IF(AND(ISNUMBER(C3175),C3175&gt;1000,C3175&lt;2000),"Caminhões",
IF(AND(ISNUMBER(C3175),C3175&gt;2000,C3175&lt;3000),"Tratores",
IF(AND(ISNUMBER(C3175),C3175&gt;3000,C3175&lt;4000),"Carregadeiras",
IF(AND(ISNUMBER(C3175),C3175&gt;4000,C3175&lt;5000),"Máquinas pesadas",
IF(AND(ISNUMBER(C3175),C3175&gt;5000,C3175&lt;6000),"Colhedoras",
IF(AND(ISNUMBER(C3175),C3175&gt;7000,C3175&lt;8000),"Irrigação",
IF(AND(ISNUMBER(C3175),C3175&gt;8000,C3175&lt;9000),"Reboques",IF(AND(ISNUMBER(C3175),C3175&gt;0,C3175&lt;1000),"Veic. Leves","")))))))))))))))))))))</f>
        <v>Colhedoras</v>
      </c>
      <c r="C3175" s="113">
        <v>5002</v>
      </c>
      <c r="D3175" s="2">
        <v>92575</v>
      </c>
      <c r="E3175" s="3" t="s">
        <v>20475</v>
      </c>
      <c r="F3175" s="101" t="str">
        <f>IF(ISBLANK(K3175), "Apenas Solicitação", "Tem OC")</f>
        <v>Tem OC</v>
      </c>
      <c r="G3175" s="2">
        <v>12</v>
      </c>
      <c r="H3175" s="102">
        <f>G3175-I3175</f>
        <v>12</v>
      </c>
      <c r="I3175" s="103"/>
      <c r="J3175" s="4">
        <v>45824</v>
      </c>
      <c r="K3175" s="180">
        <v>45835</v>
      </c>
      <c r="L3175" s="3" t="s">
        <v>20152</v>
      </c>
      <c r="M3175" s="104" t="str">
        <f ca="1">IF(OR(N3175="", N3175=0), "", IF(N3175&gt;TODAY(), "No prazo", "Atrasado"))</f>
        <v>Atrasado</v>
      </c>
      <c r="N3175" s="104">
        <f>IFERROR(K3175 + VALUE(LEFT(L3175, FIND(" ", L3175) - 1)), "")</f>
        <v>45836</v>
      </c>
      <c r="O3175" s="105">
        <f>IF(_xlfn.DAYS(K3175,J3175)&lt;0, "Aguardando OC", _xlfn.DAYS(K3175,J3175))</f>
        <v>11</v>
      </c>
      <c r="P3175" s="14">
        <v>407717</v>
      </c>
      <c r="Q3175" s="12"/>
      <c r="R3175" s="14">
        <v>169772</v>
      </c>
      <c r="S3175" s="2">
        <v>221</v>
      </c>
      <c r="T3175" s="65" t="s">
        <v>1029</v>
      </c>
      <c r="U3175" s="21">
        <v>75.599999999999994</v>
      </c>
      <c r="V3175" s="2">
        <v>14644</v>
      </c>
      <c r="W3175" s="105" t="str">
        <f>IFERROR(VLOOKUP(V3175, Fornecedores!A:C, 3, FALSE), "")</f>
        <v xml:space="preserve">GEOMAQ </v>
      </c>
      <c r="X3175" s="105" t="str">
        <f>IFERROR(VLOOKUP(V3175, Fornecedores!A:E, 5, FALSE), "")</f>
        <v>São José do Rio Preto</v>
      </c>
      <c r="Y3175" s="105" t="str">
        <f>IFERROR(VLOOKUP(V3175, Fornecedores!A:F, 6, FALSE), "")</f>
        <v>SP</v>
      </c>
      <c r="Z3175" s="101" t="str">
        <f>IF(H3175=0, "Pedido entregue!", "Pendente")</f>
        <v>Pendente</v>
      </c>
      <c r="AB3175" s="132" t="str">
        <f>IF(Z3175="Pedido Entregue!", IF(AA3175=1, "Retirado do Almoxarifado", IF(AA3175=2, "Material devolvido", "Aguardando retirada")), IF(Z3175="Pendente", "Entrega pendente", ""))</f>
        <v>Entrega pendente</v>
      </c>
      <c r="AC3175" s="18">
        <v>1</v>
      </c>
      <c r="AD3175" s="18">
        <f>AC3175/SUMIF($P:$P,P3175,$AC:$AC)</f>
        <v>1</v>
      </c>
      <c r="AE3175" s="18">
        <f>IF(R3175=0,0,AC3175/SUMIF($R:$R,R3175,$AC:$AC))</f>
        <v>0.5</v>
      </c>
      <c r="AF3175" s="18">
        <f>IF(R3175=0,1,0)</f>
        <v>0</v>
      </c>
      <c r="AH3175" t="str">
        <f>TEXT(J3175,"MMMM")</f>
        <v>junho</v>
      </c>
    </row>
    <row r="3176" spans="1:34" ht="12.75" hidden="1" customHeight="1" x14ac:dyDescent="0.25">
      <c r="A3176" s="90" t="str">
        <f>IF(C3176="Oficina Diversos","Oficina Geral",
IF(ISNUMBER(FIND("Estoque - Colhedoras",C3176)),"Colhedoras",IF(ISNUMBER(FIND("Caldeiraria",C3176)),"Caldeiraria",IF(ISNUMBER(FIND("Borracharia",C3176)),"Borracharia",IF(ISNUMBER(FIND("Lubrificação",C3176)),"Lubrificação",
IF(ISNUMBER(FIND("Estoque - Carregadeiras",C3176)),"Carregadeiras",IF(ISNUMBER(FIND("Estoque - Veic. Leves",C3176)),"Veic. Leves",
IF(ISNUMBER(FIND("Estoque - Caminhões",C3176)),"Caminhões",IF(ISNUMBER(FIND("Estoque - Transbordos",C3176)),"Transbordos",
IF(ISNUMBER(FIND("Estoque - Tratores",C3176)),"Tratores",
IF(ISNUMBER(FIND("Estoque - Máquinas pesadas",C3176)),"Máquinas pesadas",
IF(ISNUMBER(FIND("Estoque - Reboques",C3176)),"Reboques",
IF(C3176="Estoque","Estoque",
IF(AND(ISNUMBER(C3176),C3176&gt;1000,C3176&lt;2000),"Caminhões",
IF(AND(ISNUMBER(C3176),C3176&gt;2000,C3176&lt;3000),"Tratores",
IF(AND(ISNUMBER(C3176),C3176&gt;3000,C3176&lt;4000),"Carregadeiras",
IF(AND(ISNUMBER(C3176),C3176&gt;4000,C3176&lt;5000),"Máquinas pesadas",
IF(AND(ISNUMBER(C3176),C3176&gt;5000,C3176&lt;6000),"Colhedoras",
IF(AND(ISNUMBER(C3176),C3176&gt;7000,C3176&lt;8000),"Irrigação",
IF(AND(ISNUMBER(C3176),C3176&gt;8000,C3176&lt;9000),"Reboques",IF(AND(ISNUMBER(C3176),C3176&gt;0,C3176&lt;1000),"Veic. Leves","")))))))))))))))))))))</f>
        <v>Colhedoras</v>
      </c>
      <c r="C3176" s="113">
        <v>5005</v>
      </c>
      <c r="D3176" s="2">
        <v>92576</v>
      </c>
      <c r="E3176" s="3" t="s">
        <v>21017</v>
      </c>
      <c r="F3176" s="101" t="str">
        <f>IF(ISBLANK(K3176), "Apenas Solicitação", "Tem OC")</f>
        <v>Tem OC</v>
      </c>
      <c r="G3176" s="2">
        <v>10</v>
      </c>
      <c r="H3176" s="102">
        <f>G3176-I3176</f>
        <v>0</v>
      </c>
      <c r="I3176" s="103">
        <v>10</v>
      </c>
      <c r="J3176" s="4">
        <v>45824</v>
      </c>
      <c r="K3176" s="180">
        <v>45841</v>
      </c>
      <c r="L3176" s="3" t="s">
        <v>20152</v>
      </c>
      <c r="M3176" s="104" t="str">
        <f ca="1">IF(OR(N3176="", N3176=0), "", IF(N3176&gt;TODAY(), "No prazo", "Atrasado"))</f>
        <v>Atrasado</v>
      </c>
      <c r="N3176" s="104">
        <f>IFERROR(K3176 + VALUE(LEFT(L3176, FIND(" ", L3176) - 1)), "")</f>
        <v>45842</v>
      </c>
      <c r="O3176" s="105">
        <f>IF(_xlfn.DAYS(K3176,J3176)&lt;0, "Aguardando OC", _xlfn.DAYS(K3176,J3176))</f>
        <v>17</v>
      </c>
      <c r="P3176" s="14">
        <v>407724</v>
      </c>
      <c r="Q3176" s="12"/>
      <c r="R3176" s="14">
        <v>170264</v>
      </c>
      <c r="S3176" s="2">
        <v>221</v>
      </c>
      <c r="T3176" s="65" t="s">
        <v>1029</v>
      </c>
      <c r="U3176" s="21">
        <v>475</v>
      </c>
      <c r="V3176" s="2">
        <v>9438</v>
      </c>
      <c r="W3176" s="105" t="str">
        <f>IFERROR(VLOOKUP(V3176, Fornecedores!A:C, 3, FALSE), "")</f>
        <v>TASTRACTOR</v>
      </c>
      <c r="X3176" s="105" t="str">
        <f>IFERROR(VLOOKUP(V3176, Fornecedores!A:E, 5, FALSE), "")</f>
        <v>São Paulo</v>
      </c>
      <c r="Y3176" s="105" t="str">
        <f>IFERROR(VLOOKUP(V3176, Fornecedores!A:F, 6, FALSE), "")</f>
        <v>SP</v>
      </c>
      <c r="Z3176" s="101" t="str">
        <f>IF(H3176=0, "Pedido entregue!", "Pendente")</f>
        <v>Pedido entregue!</v>
      </c>
      <c r="AB3176" s="132" t="str">
        <f>IF(Z3176="Pedido Entregue!", IF(AA3176=1, "Retirado do Almoxarifado", IF(AA3176=2, "Material devolvido", "Aguardando retirada")), IF(Z3176="Pendente", "Entrega pendente", ""))</f>
        <v>Aguardando retirada</v>
      </c>
      <c r="AC3176" s="18">
        <v>1</v>
      </c>
      <c r="AD3176" s="18">
        <f>AC3176/SUMIF($P:$P,P3176,$AC:$AC)</f>
        <v>1</v>
      </c>
      <c r="AE3176" s="18">
        <f>IF(R3176=0,0,AC3176/SUMIF($R:$R,R3176,$AC:$AC))</f>
        <v>0.5</v>
      </c>
      <c r="AF3176" s="18">
        <f>IF(R3176=0,1,0)</f>
        <v>0</v>
      </c>
      <c r="AH3176" t="str">
        <f>TEXT(J3176,"MMMM")</f>
        <v>junho</v>
      </c>
    </row>
    <row r="3177" spans="1:34" ht="12.75" customHeight="1" x14ac:dyDescent="0.25">
      <c r="A3177" s="90" t="str">
        <f>IF(C3177="Oficina Diversos","Oficina Geral",
IF(ISNUMBER(FIND("Estoque - Colhedoras",C3177)),"Colhedoras",IF(ISNUMBER(FIND("Caldeiraria",C3177)),"Caldeiraria",IF(ISNUMBER(FIND("Borracharia",C3177)),"Borracharia",IF(ISNUMBER(FIND("Lubrificação",C3177)),"Lubrificação",
IF(ISNUMBER(FIND("Estoque - Carregadeiras",C3177)),"Carregadeiras",IF(ISNUMBER(FIND("Estoque - Veic. Leves",C3177)),"Veic. Leves",
IF(ISNUMBER(FIND("Estoque - Caminhões",C3177)),"Caminhões",IF(ISNUMBER(FIND("Estoque - Transbordos",C3177)),"Transbordos",
IF(ISNUMBER(FIND("Estoque - Tratores",C3177)),"Tratores",
IF(ISNUMBER(FIND("Estoque - Máquinas pesadas",C3177)),"Máquinas pesadas",
IF(ISNUMBER(FIND("Estoque - Reboques",C3177)),"Reboques",
IF(C3177="Estoque","Estoque",
IF(AND(ISNUMBER(C3177),C3177&gt;1000,C3177&lt;2000),"Caminhões",
IF(AND(ISNUMBER(C3177),C3177&gt;2000,C3177&lt;3000),"Tratores",
IF(AND(ISNUMBER(C3177),C3177&gt;3000,C3177&lt;4000),"Carregadeiras",
IF(AND(ISNUMBER(C3177),C3177&gt;4000,C3177&lt;5000),"Máquinas pesadas",
IF(AND(ISNUMBER(C3177),C3177&gt;5000,C3177&lt;6000),"Colhedoras",
IF(AND(ISNUMBER(C3177),C3177&gt;7000,C3177&lt;8000),"Irrigação",
IF(AND(ISNUMBER(C3177),C3177&gt;8000,C3177&lt;9000),"Reboques",IF(AND(ISNUMBER(C3177),C3177&gt;0,C3177&lt;1000),"Veic. Leves","")))))))))))))))))))))</f>
        <v>Colhedoras</v>
      </c>
      <c r="C3177" s="113">
        <v>5005</v>
      </c>
      <c r="D3177" s="2">
        <v>92577</v>
      </c>
      <c r="E3177" s="3" t="s">
        <v>21018</v>
      </c>
      <c r="F3177" s="101" t="str">
        <f>IF(ISBLANK(K3177), "Apenas Solicitação", "Tem OC")</f>
        <v>Tem OC</v>
      </c>
      <c r="G3177" s="2">
        <v>10</v>
      </c>
      <c r="H3177" s="102">
        <f>G3177-I3177</f>
        <v>10</v>
      </c>
      <c r="I3177" s="103"/>
      <c r="J3177" s="4">
        <v>45824</v>
      </c>
      <c r="K3177" s="180">
        <v>45842</v>
      </c>
      <c r="L3177" s="3" t="s">
        <v>21042</v>
      </c>
      <c r="M3177" s="104" t="str">
        <f ca="1">IF(OR(N3177="", N3177=0), "", IF(N3177&gt;TODAY(), "No prazo", "Atrasado"))</f>
        <v>No prazo</v>
      </c>
      <c r="N3177" s="104">
        <f>IFERROR(K3177 + VALUE(LEFT(L3177, FIND(" ", L3177) - 1)), "")</f>
        <v>45862</v>
      </c>
      <c r="O3177" s="105">
        <f>IF(_xlfn.DAYS(K3177,J3177)&lt;0, "Aguardando OC", _xlfn.DAYS(K3177,J3177))</f>
        <v>18</v>
      </c>
      <c r="P3177" s="14">
        <v>407725</v>
      </c>
      <c r="Q3177" s="12"/>
      <c r="R3177" s="14">
        <v>170425</v>
      </c>
      <c r="S3177" s="2">
        <v>221</v>
      </c>
      <c r="T3177" s="65" t="s">
        <v>1029</v>
      </c>
      <c r="U3177" s="21">
        <v>246.2</v>
      </c>
      <c r="V3177" s="2">
        <v>12397</v>
      </c>
      <c r="W3177" s="105" t="str">
        <f>IFERROR(VLOOKUP(V3177, Fornecedores!A:C, 3, FALSE), "")</f>
        <v xml:space="preserve">UNIMIL INDÚSTRIA </v>
      </c>
      <c r="X3177" s="105" t="str">
        <f>IFERROR(VLOOKUP(V3177, Fornecedores!A:E, 5, FALSE), "")</f>
        <v>Piracicaba</v>
      </c>
      <c r="Y3177" s="105" t="str">
        <f>IFERROR(VLOOKUP(V3177, Fornecedores!A:F, 6, FALSE), "")</f>
        <v>SP</v>
      </c>
      <c r="Z3177" s="101" t="str">
        <f>IF(H3177=0, "Pedido entregue!", "Pendente")</f>
        <v>Pendente</v>
      </c>
      <c r="AB3177" s="132" t="str">
        <f>IF(Z3177="Pedido Entregue!", IF(AA3177=1, "Retirado do Almoxarifado", IF(AA3177=2, "Material devolvido", "Aguardando retirada")), IF(Z3177="Pendente", "Entrega pendente", ""))</f>
        <v>Entrega pendente</v>
      </c>
      <c r="AC3177" s="18">
        <v>1</v>
      </c>
      <c r="AD3177" s="18">
        <f>AC3177/SUMIF($P:$P,P3177,$AC:$AC)</f>
        <v>1</v>
      </c>
      <c r="AE3177" s="18">
        <f>IF(R3177=0,0,AC3177/SUMIF($R:$R,R3177,$AC:$AC))</f>
        <v>0.25</v>
      </c>
      <c r="AF3177" s="18">
        <f>IF(R3177=0,1,0)</f>
        <v>0</v>
      </c>
      <c r="AH3177" t="str">
        <f>TEXT(J3177,"MMMM")</f>
        <v>junho</v>
      </c>
    </row>
    <row r="3178" spans="1:34" ht="12.75" customHeight="1" x14ac:dyDescent="0.25">
      <c r="A3178" s="90" t="str">
        <f>IF(C3178="Oficina Diversos","Oficina Geral",
IF(ISNUMBER(FIND("Estoque - Colhedoras",C3178)),"Colhedoras",IF(ISNUMBER(FIND("Caldeiraria",C3178)),"Caldeiraria",IF(ISNUMBER(FIND("Borracharia",C3178)),"Borracharia",IF(ISNUMBER(FIND("Lubrificação",C3178)),"Lubrificação",
IF(ISNUMBER(FIND("Estoque - Carregadeiras",C3178)),"Carregadeiras",IF(ISNUMBER(FIND("Estoque - Veic. Leves",C3178)),"Veic. Leves",
IF(ISNUMBER(FIND("Estoque - Caminhões",C3178)),"Caminhões",IF(ISNUMBER(FIND("Estoque - Transbordos",C3178)),"Transbordos",
IF(ISNUMBER(FIND("Estoque - Tratores",C3178)),"Tratores",
IF(ISNUMBER(FIND("Estoque - Máquinas pesadas",C3178)),"Máquinas pesadas",
IF(ISNUMBER(FIND("Estoque - Reboques",C3178)),"Reboques",
IF(C3178="Estoque","Estoque",
IF(AND(ISNUMBER(C3178),C3178&gt;1000,C3178&lt;2000),"Caminhões",
IF(AND(ISNUMBER(C3178),C3178&gt;2000,C3178&lt;3000),"Tratores",
IF(AND(ISNUMBER(C3178),C3178&gt;3000,C3178&lt;4000),"Carregadeiras",
IF(AND(ISNUMBER(C3178),C3178&gt;4000,C3178&lt;5000),"Máquinas pesadas",
IF(AND(ISNUMBER(C3178),C3178&gt;5000,C3178&lt;6000),"Colhedoras",
IF(AND(ISNUMBER(C3178),C3178&gt;7000,C3178&lt;8000),"Irrigação",
IF(AND(ISNUMBER(C3178),C3178&gt;8000,C3178&lt;9000),"Reboques",IF(AND(ISNUMBER(C3178),C3178&gt;0,C3178&lt;1000),"Veic. Leves","")))))))))))))))))))))</f>
        <v>Colhedoras</v>
      </c>
      <c r="C3178" s="113">
        <v>5005</v>
      </c>
      <c r="D3178" s="2">
        <v>92578</v>
      </c>
      <c r="E3178" s="3" t="s">
        <v>20920</v>
      </c>
      <c r="F3178" s="101" t="str">
        <f>IF(ISBLANK(K3178), "Apenas Solicitação", "Tem OC")</f>
        <v>Tem OC</v>
      </c>
      <c r="G3178" s="2">
        <v>10</v>
      </c>
      <c r="H3178" s="102">
        <f>G3178-I3178</f>
        <v>10</v>
      </c>
      <c r="I3178" s="103"/>
      <c r="J3178" s="4">
        <v>45824</v>
      </c>
      <c r="K3178" s="180">
        <v>45840</v>
      </c>
      <c r="L3178" s="3" t="s">
        <v>20154</v>
      </c>
      <c r="M3178" s="104" t="str">
        <f ca="1">IF(OR(N3178="", N3178=0), "", IF(N3178&gt;TODAY(), "No prazo", "Atrasado"))</f>
        <v>Atrasado</v>
      </c>
      <c r="N3178" s="104">
        <f>IFERROR(K3178 + VALUE(LEFT(L3178, FIND(" ", L3178) - 1)), "")</f>
        <v>45846</v>
      </c>
      <c r="O3178" s="105">
        <f>IF(_xlfn.DAYS(K3178,J3178)&lt;0, "Aguardando OC", _xlfn.DAYS(K3178,J3178))</f>
        <v>16</v>
      </c>
      <c r="P3178" s="14">
        <v>407726</v>
      </c>
      <c r="Q3178" s="12"/>
      <c r="R3178" s="14">
        <v>170213</v>
      </c>
      <c r="S3178" s="2">
        <v>221</v>
      </c>
      <c r="T3178" s="65" t="s">
        <v>1029</v>
      </c>
      <c r="U3178" s="21">
        <v>350</v>
      </c>
      <c r="V3178" s="2">
        <v>3337</v>
      </c>
      <c r="W3178" s="105" t="str">
        <f>IFERROR(VLOOKUP(V3178, Fornecedores!A:C, 3, FALSE), "")</f>
        <v xml:space="preserve">FORNECEDORA         </v>
      </c>
      <c r="X3178" s="105" t="str">
        <f>IFERROR(VLOOKUP(V3178, Fornecedores!A:E, 5, FALSE), "")</f>
        <v>Campina Grande</v>
      </c>
      <c r="Y3178" s="105" t="str">
        <f>IFERROR(VLOOKUP(V3178, Fornecedores!A:F, 6, FALSE), "")</f>
        <v>PB</v>
      </c>
      <c r="Z3178" s="101" t="str">
        <f>IF(H3178=0, "Pedido entregue!", "Pendente")</f>
        <v>Pendente</v>
      </c>
      <c r="AB3178" s="132" t="str">
        <f>IF(Z3178="Pedido Entregue!", IF(AA3178=1, "Retirado do Almoxarifado", IF(AA3178=2, "Material devolvido", "Aguardando retirada")), IF(Z3178="Pendente", "Entrega pendente", ""))</f>
        <v>Entrega pendente</v>
      </c>
      <c r="AC3178" s="18">
        <v>1</v>
      </c>
      <c r="AD3178" s="18">
        <f>AC3178/SUMIF($P:$P,P3178,$AC:$AC)</f>
        <v>1</v>
      </c>
      <c r="AE3178" s="18">
        <f>IF(R3178=0,0,AC3178/SUMIF($R:$R,R3178,$AC:$AC))</f>
        <v>1</v>
      </c>
      <c r="AF3178" s="18">
        <f>IF(R3178=0,1,0)</f>
        <v>0</v>
      </c>
      <c r="AH3178" t="str">
        <f>TEXT(J3178,"MMMM")</f>
        <v>junho</v>
      </c>
    </row>
    <row r="3179" spans="1:34" ht="12.75" hidden="1" customHeight="1" x14ac:dyDescent="0.25">
      <c r="A3179" s="90" t="str">
        <f>IF(C3179="Oficina Diversos","Oficina Geral",
IF(ISNUMBER(FIND("Estoque - Colhedoras",C3179)),"Colhedoras",IF(ISNUMBER(FIND("Caldeiraria",C3179)),"Caldeiraria",IF(ISNUMBER(FIND("Borracharia",C3179)),"Borracharia",IF(ISNUMBER(FIND("Lubrificação",C3179)),"Lubrificação",
IF(ISNUMBER(FIND("Estoque - Carregadeiras",C3179)),"Carregadeiras",IF(ISNUMBER(FIND("Estoque - Veic. Leves",C3179)),"Veic. Leves",
IF(ISNUMBER(FIND("Estoque - Caminhões",C3179)),"Caminhões",IF(ISNUMBER(FIND("Estoque - Transbordos",C3179)),"Transbordos",
IF(ISNUMBER(FIND("Estoque - Tratores",C3179)),"Tratores",
IF(ISNUMBER(FIND("Estoque - Máquinas pesadas",C3179)),"Máquinas pesadas",
IF(ISNUMBER(FIND("Estoque - Reboques",C3179)),"Reboques",
IF(C3179="Estoque","Estoque",
IF(AND(ISNUMBER(C3179),C3179&gt;1000,C3179&lt;2000),"Caminhões",
IF(AND(ISNUMBER(C3179),C3179&gt;2000,C3179&lt;3000),"Tratores",
IF(AND(ISNUMBER(C3179),C3179&gt;3000,C3179&lt;4000),"Carregadeiras",
IF(AND(ISNUMBER(C3179),C3179&gt;4000,C3179&lt;5000),"Máquinas pesadas",
IF(AND(ISNUMBER(C3179),C3179&gt;5000,C3179&lt;6000),"Colhedoras",
IF(AND(ISNUMBER(C3179),C3179&gt;7000,C3179&lt;8000),"Irrigação",
IF(AND(ISNUMBER(C3179),C3179&gt;8000,C3179&lt;9000),"Reboques",IF(AND(ISNUMBER(C3179),C3179&gt;0,C3179&lt;1000),"Veic. Leves","")))))))))))))))))))))</f>
        <v>Colhedoras</v>
      </c>
      <c r="C3179" s="113">
        <v>5005</v>
      </c>
      <c r="D3179" s="2">
        <v>92579</v>
      </c>
      <c r="E3179" s="3" t="s">
        <v>21019</v>
      </c>
      <c r="F3179" s="101" t="str">
        <f>IF(ISBLANK(K3179), "Apenas Solicitação", "Tem OC")</f>
        <v>Tem OC</v>
      </c>
      <c r="G3179" s="2">
        <v>4</v>
      </c>
      <c r="H3179" s="102">
        <f>G3179-I3179</f>
        <v>0</v>
      </c>
      <c r="I3179" s="103">
        <v>4</v>
      </c>
      <c r="J3179" s="4">
        <v>45824</v>
      </c>
      <c r="K3179" s="180">
        <v>45841</v>
      </c>
      <c r="L3179" s="3" t="s">
        <v>20152</v>
      </c>
      <c r="M3179" s="104" t="str">
        <f ca="1">IF(OR(N3179="", N3179=0), "", IF(N3179&gt;TODAY(), "No prazo", "Atrasado"))</f>
        <v>Atrasado</v>
      </c>
      <c r="N3179" s="104">
        <f>IFERROR(K3179 + VALUE(LEFT(L3179, FIND(" ", L3179) - 1)), "")</f>
        <v>45842</v>
      </c>
      <c r="O3179" s="105">
        <f>IF(_xlfn.DAYS(K3179,J3179)&lt;0, "Aguardando OC", _xlfn.DAYS(K3179,J3179))</f>
        <v>17</v>
      </c>
      <c r="P3179" s="14">
        <v>407727</v>
      </c>
      <c r="Q3179" s="12"/>
      <c r="R3179" s="14">
        <v>170264</v>
      </c>
      <c r="S3179" s="2">
        <v>221</v>
      </c>
      <c r="T3179" s="65" t="s">
        <v>1029</v>
      </c>
      <c r="U3179" s="21">
        <v>285</v>
      </c>
      <c r="V3179" s="2">
        <v>9438</v>
      </c>
      <c r="W3179" s="105" t="str">
        <f>IFERROR(VLOOKUP(V3179, Fornecedores!A:C, 3, FALSE), "")</f>
        <v>TASTRACTOR</v>
      </c>
      <c r="X3179" s="105" t="str">
        <f>IFERROR(VLOOKUP(V3179, Fornecedores!A:E, 5, FALSE), "")</f>
        <v>São Paulo</v>
      </c>
      <c r="Y3179" s="105" t="str">
        <f>IFERROR(VLOOKUP(V3179, Fornecedores!A:F, 6, FALSE), "")</f>
        <v>SP</v>
      </c>
      <c r="Z3179" s="101" t="str">
        <f>IF(H3179=0, "Pedido entregue!", "Pendente")</f>
        <v>Pedido entregue!</v>
      </c>
      <c r="AB3179" s="132" t="str">
        <f>IF(Z3179="Pedido Entregue!", IF(AA3179=1, "Retirado do Almoxarifado", IF(AA3179=2, "Material devolvido", "Aguardando retirada")), IF(Z3179="Pendente", "Entrega pendente", ""))</f>
        <v>Aguardando retirada</v>
      </c>
      <c r="AC3179" s="18">
        <v>1</v>
      </c>
      <c r="AD3179" s="18">
        <f>AC3179/SUMIF($P:$P,P3179,$AC:$AC)</f>
        <v>1</v>
      </c>
      <c r="AE3179" s="18">
        <f>IF(R3179=0,0,AC3179/SUMIF($R:$R,R3179,$AC:$AC))</f>
        <v>0.5</v>
      </c>
      <c r="AF3179" s="18">
        <f>IF(R3179=0,1,0)</f>
        <v>0</v>
      </c>
      <c r="AH3179" t="str">
        <f>TEXT(J3179,"MMMM")</f>
        <v>junho</v>
      </c>
    </row>
    <row r="3180" spans="1:34" ht="12.75" customHeight="1" x14ac:dyDescent="0.25">
      <c r="A3180" s="90" t="str">
        <f>IF(C3180="Oficina Diversos","Oficina Geral",
IF(ISNUMBER(FIND("Estoque - Colhedoras",C3180)),"Colhedoras",IF(ISNUMBER(FIND("Caldeiraria",C3180)),"Caldeiraria",IF(ISNUMBER(FIND("Borracharia",C3180)),"Borracharia",IF(ISNUMBER(FIND("Lubrificação",C3180)),"Lubrificação",
IF(ISNUMBER(FIND("Estoque - Carregadeiras",C3180)),"Carregadeiras",IF(ISNUMBER(FIND("Estoque - Veic. Leves",C3180)),"Veic. Leves",
IF(ISNUMBER(FIND("Estoque - Caminhões",C3180)),"Caminhões",IF(ISNUMBER(FIND("Estoque - Transbordos",C3180)),"Transbordos",
IF(ISNUMBER(FIND("Estoque - Tratores",C3180)),"Tratores",
IF(ISNUMBER(FIND("Estoque - Máquinas pesadas",C3180)),"Máquinas pesadas",
IF(ISNUMBER(FIND("Estoque - Reboques",C3180)),"Reboques",
IF(C3180="Estoque","Estoque",
IF(AND(ISNUMBER(C3180),C3180&gt;1000,C3180&lt;2000),"Caminhões",
IF(AND(ISNUMBER(C3180),C3180&gt;2000,C3180&lt;3000),"Tratores",
IF(AND(ISNUMBER(C3180),C3180&gt;3000,C3180&lt;4000),"Carregadeiras",
IF(AND(ISNUMBER(C3180),C3180&gt;4000,C3180&lt;5000),"Máquinas pesadas",
IF(AND(ISNUMBER(C3180),C3180&gt;5000,C3180&lt;6000),"Colhedoras",
IF(AND(ISNUMBER(C3180),C3180&gt;7000,C3180&lt;8000),"Irrigação",
IF(AND(ISNUMBER(C3180),C3180&gt;8000,C3180&lt;9000),"Reboques",IF(AND(ISNUMBER(C3180),C3180&gt;0,C3180&lt;1000),"Veic. Leves","")))))))))))))))))))))</f>
        <v>Colhedoras</v>
      </c>
      <c r="C3180" s="113">
        <v>5005</v>
      </c>
      <c r="D3180" s="2">
        <v>92580</v>
      </c>
      <c r="E3180" s="3" t="s">
        <v>21020</v>
      </c>
      <c r="F3180" s="101" t="str">
        <f>IF(ISBLANK(K3180), "Apenas Solicitação", "Tem OC")</f>
        <v>Tem OC</v>
      </c>
      <c r="G3180" s="2">
        <v>2</v>
      </c>
      <c r="H3180" s="102">
        <f>G3180-I3180</f>
        <v>2</v>
      </c>
      <c r="I3180" s="103"/>
      <c r="J3180" s="4">
        <v>45824</v>
      </c>
      <c r="K3180" s="180">
        <v>45842</v>
      </c>
      <c r="L3180" s="3" t="s">
        <v>20153</v>
      </c>
      <c r="M3180" s="104" t="str">
        <f ca="1">IF(OR(N3180="", N3180=0), "", IF(N3180&gt;TODAY(), "No prazo", "Atrasado"))</f>
        <v>Atrasado</v>
      </c>
      <c r="N3180" s="104">
        <f>IFERROR(K3180 + VALUE(LEFT(L3180, FIND(" ", L3180) - 1)), "")</f>
        <v>45844</v>
      </c>
      <c r="O3180" s="105">
        <f>IF(_xlfn.DAYS(K3180,J3180)&lt;0, "Aguardando OC", _xlfn.DAYS(K3180,J3180))</f>
        <v>18</v>
      </c>
      <c r="P3180" s="14">
        <v>407728</v>
      </c>
      <c r="Q3180" s="12"/>
      <c r="R3180" s="14">
        <v>170425</v>
      </c>
      <c r="S3180" s="2">
        <v>221</v>
      </c>
      <c r="T3180" s="65" t="s">
        <v>1029</v>
      </c>
      <c r="U3180" s="21">
        <v>831.46</v>
      </c>
      <c r="V3180" s="2">
        <v>12397</v>
      </c>
      <c r="W3180" s="105" t="str">
        <f>IFERROR(VLOOKUP(V3180, Fornecedores!A:C, 3, FALSE), "")</f>
        <v xml:space="preserve">UNIMIL INDÚSTRIA </v>
      </c>
      <c r="X3180" s="105" t="str">
        <f>IFERROR(VLOOKUP(V3180, Fornecedores!A:E, 5, FALSE), "")</f>
        <v>Piracicaba</v>
      </c>
      <c r="Y3180" s="105" t="str">
        <f>IFERROR(VLOOKUP(V3180, Fornecedores!A:F, 6, FALSE), "")</f>
        <v>SP</v>
      </c>
      <c r="Z3180" s="101" t="str">
        <f>IF(H3180=0, "Pedido entregue!", "Pendente")</f>
        <v>Pendente</v>
      </c>
      <c r="AB3180" s="132" t="str">
        <f>IF(Z3180="Pedido Entregue!", IF(AA3180=1, "Retirado do Almoxarifado", IF(AA3180=2, "Material devolvido", "Aguardando retirada")), IF(Z3180="Pendente", "Entrega pendente", ""))</f>
        <v>Entrega pendente</v>
      </c>
      <c r="AC3180" s="18">
        <v>1</v>
      </c>
      <c r="AD3180" s="18">
        <f>AC3180/SUMIF($P:$P,P3180,$AC:$AC)</f>
        <v>1</v>
      </c>
      <c r="AE3180" s="18">
        <f>IF(R3180=0,0,AC3180/SUMIF($R:$R,R3180,$AC:$AC))</f>
        <v>0.25</v>
      </c>
      <c r="AF3180" s="18">
        <f>IF(R3180=0,1,0)</f>
        <v>0</v>
      </c>
      <c r="AH3180" t="str">
        <f>TEXT(J3180,"MMMM")</f>
        <v>junho</v>
      </c>
    </row>
    <row r="3181" spans="1:34" ht="12.75" customHeight="1" x14ac:dyDescent="0.25">
      <c r="A3181" s="90" t="str">
        <f>IF(C3181="Oficina Diversos","Oficina Geral",
IF(ISNUMBER(FIND("Estoque - Colhedoras",C3181)),"Colhedoras",IF(ISNUMBER(FIND("Caldeiraria",C3181)),"Caldeiraria",IF(ISNUMBER(FIND("Borracharia",C3181)),"Borracharia",IF(ISNUMBER(FIND("Lubrificação",C3181)),"Lubrificação",
IF(ISNUMBER(FIND("Estoque - Carregadeiras",C3181)),"Carregadeiras",IF(ISNUMBER(FIND("Estoque - Veic. Leves",C3181)),"Veic. Leves",
IF(ISNUMBER(FIND("Estoque - Caminhões",C3181)),"Caminhões",IF(ISNUMBER(FIND("Estoque - Transbordos",C3181)),"Transbordos",
IF(ISNUMBER(FIND("Estoque - Tratores",C3181)),"Tratores",
IF(ISNUMBER(FIND("Estoque - Máquinas pesadas",C3181)),"Máquinas pesadas",
IF(ISNUMBER(FIND("Estoque - Reboques",C3181)),"Reboques",
IF(C3181="Estoque","Estoque",
IF(AND(ISNUMBER(C3181),C3181&gt;1000,C3181&lt;2000),"Caminhões",
IF(AND(ISNUMBER(C3181),C3181&gt;2000,C3181&lt;3000),"Tratores",
IF(AND(ISNUMBER(C3181),C3181&gt;3000,C3181&lt;4000),"Carregadeiras",
IF(AND(ISNUMBER(C3181),C3181&gt;4000,C3181&lt;5000),"Máquinas pesadas",
IF(AND(ISNUMBER(C3181),C3181&gt;5000,C3181&lt;6000),"Colhedoras",
IF(AND(ISNUMBER(C3181),C3181&gt;7000,C3181&lt;8000),"Irrigação",
IF(AND(ISNUMBER(C3181),C3181&gt;8000,C3181&lt;9000),"Reboques",IF(AND(ISNUMBER(C3181),C3181&gt;0,C3181&lt;1000),"Veic. Leves","")))))))))))))))))))))</f>
        <v>Colhedoras</v>
      </c>
      <c r="C3181" s="113">
        <v>5005</v>
      </c>
      <c r="D3181" s="2">
        <v>92581</v>
      </c>
      <c r="E3181" s="3" t="s">
        <v>21021</v>
      </c>
      <c r="F3181" s="101" t="str">
        <f>IF(ISBLANK(K3181), "Apenas Solicitação", "Tem OC")</f>
        <v>Tem OC</v>
      </c>
      <c r="G3181" s="2">
        <v>2</v>
      </c>
      <c r="H3181" s="102">
        <f>G3181-I3181</f>
        <v>2</v>
      </c>
      <c r="I3181" s="103"/>
      <c r="J3181" s="4">
        <v>45824</v>
      </c>
      <c r="K3181" s="180">
        <v>45842</v>
      </c>
      <c r="L3181" s="3" t="s">
        <v>20165</v>
      </c>
      <c r="M3181" s="104" t="str">
        <f ca="1">IF(OR(N3181="", N3181=0), "", IF(N3181&gt;TODAY(), "No prazo", "Atrasado"))</f>
        <v>Atrasado</v>
      </c>
      <c r="N3181" s="104">
        <f>IFERROR(K3181 + VALUE(LEFT(L3181, FIND(" ", L3181) - 1)), "")</f>
        <v>45844</v>
      </c>
      <c r="O3181" s="105">
        <f>IF(_xlfn.DAYS(K3181,J3181)&lt;0, "Aguardando OC", _xlfn.DAYS(K3181,J3181))</f>
        <v>18</v>
      </c>
      <c r="P3181" s="14">
        <v>407729</v>
      </c>
      <c r="Q3181" s="12"/>
      <c r="R3181" s="14">
        <v>170425</v>
      </c>
      <c r="S3181" s="2">
        <v>221</v>
      </c>
      <c r="T3181" s="65" t="s">
        <v>1029</v>
      </c>
      <c r="U3181" s="21">
        <v>33.340000000000003</v>
      </c>
      <c r="V3181" s="2">
        <v>12397</v>
      </c>
      <c r="W3181" s="105" t="str">
        <f>IFERROR(VLOOKUP(V3181, Fornecedores!A:C, 3, FALSE), "")</f>
        <v xml:space="preserve">UNIMIL INDÚSTRIA </v>
      </c>
      <c r="X3181" s="105" t="str">
        <f>IFERROR(VLOOKUP(V3181, Fornecedores!A:E, 5, FALSE), "")</f>
        <v>Piracicaba</v>
      </c>
      <c r="Y3181" s="105" t="str">
        <f>IFERROR(VLOOKUP(V3181, Fornecedores!A:F, 6, FALSE), "")</f>
        <v>SP</v>
      </c>
      <c r="Z3181" s="101" t="str">
        <f>IF(H3181=0, "Pedido entregue!", "Pendente")</f>
        <v>Pendente</v>
      </c>
      <c r="AB3181" s="132" t="str">
        <f>IF(Z3181="Pedido Entregue!", IF(AA3181=1, "Retirado do Almoxarifado", IF(AA3181=2, "Material devolvido", "Aguardando retirada")), IF(Z3181="Pendente", "Entrega pendente", ""))</f>
        <v>Entrega pendente</v>
      </c>
      <c r="AC3181" s="18">
        <v>1</v>
      </c>
      <c r="AD3181" s="18">
        <f>AC3181/SUMIF($P:$P,P3181,$AC:$AC)</f>
        <v>1</v>
      </c>
      <c r="AE3181" s="18">
        <f>IF(R3181=0,0,AC3181/SUMIF($R:$R,R3181,$AC:$AC))</f>
        <v>0.25</v>
      </c>
      <c r="AF3181" s="18">
        <f>IF(R3181=0,1,0)</f>
        <v>0</v>
      </c>
      <c r="AH3181" t="str">
        <f>TEXT(J3181,"MMMM")</f>
        <v>junho</v>
      </c>
    </row>
    <row r="3182" spans="1:34" ht="12.75" customHeight="1" x14ac:dyDescent="0.25">
      <c r="A3182" s="90" t="str">
        <f>IF(C3182="Oficina Diversos","Oficina Geral",
IF(ISNUMBER(FIND("Estoque - Colhedoras",C3182)),"Colhedoras",IF(ISNUMBER(FIND("Caldeiraria",C3182)),"Caldeiraria",IF(ISNUMBER(FIND("Borracharia",C3182)),"Borracharia",IF(ISNUMBER(FIND("Lubrificação",C3182)),"Lubrificação",
IF(ISNUMBER(FIND("Estoque - Carregadeiras",C3182)),"Carregadeiras",IF(ISNUMBER(FIND("Estoque - Veic. Leves",C3182)),"Veic. Leves",
IF(ISNUMBER(FIND("Estoque - Caminhões",C3182)),"Caminhões",IF(ISNUMBER(FIND("Estoque - Transbordos",C3182)),"Transbordos",
IF(ISNUMBER(FIND("Estoque - Tratores",C3182)),"Tratores",
IF(ISNUMBER(FIND("Estoque - Máquinas pesadas",C3182)),"Máquinas pesadas",
IF(ISNUMBER(FIND("Estoque - Reboques",C3182)),"Reboques",
IF(C3182="Estoque","Estoque",
IF(AND(ISNUMBER(C3182),C3182&gt;1000,C3182&lt;2000),"Caminhões",
IF(AND(ISNUMBER(C3182),C3182&gt;2000,C3182&lt;3000),"Tratores",
IF(AND(ISNUMBER(C3182),C3182&gt;3000,C3182&lt;4000),"Carregadeiras",
IF(AND(ISNUMBER(C3182),C3182&gt;4000,C3182&lt;5000),"Máquinas pesadas",
IF(AND(ISNUMBER(C3182),C3182&gt;5000,C3182&lt;6000),"Colhedoras",
IF(AND(ISNUMBER(C3182),C3182&gt;7000,C3182&lt;8000),"Irrigação",
IF(AND(ISNUMBER(C3182),C3182&gt;8000,C3182&lt;9000),"Reboques",IF(AND(ISNUMBER(C3182),C3182&gt;0,C3182&lt;1000),"Veic. Leves","")))))))))))))))))))))</f>
        <v>Tratores</v>
      </c>
      <c r="C3182" s="113">
        <v>2035</v>
      </c>
      <c r="D3182" s="113">
        <v>92582</v>
      </c>
      <c r="E3182" s="105" t="s">
        <v>20476</v>
      </c>
      <c r="F3182" s="101" t="str">
        <f>IF(ISBLANK(K3182), "Apenas Solicitação", "Tem OC")</f>
        <v>Tem OC</v>
      </c>
      <c r="G3182" s="2">
        <v>2</v>
      </c>
      <c r="H3182" s="102">
        <f>G3182-I3182</f>
        <v>2</v>
      </c>
      <c r="I3182" s="103"/>
      <c r="J3182" s="4">
        <v>45824</v>
      </c>
      <c r="K3182" s="180">
        <v>45835</v>
      </c>
      <c r="L3182" s="3" t="s">
        <v>20234</v>
      </c>
      <c r="M3182" s="104" t="str">
        <f ca="1">IF(OR(N3182="", N3182=0), "", IF(N3182&gt;TODAY(), "No prazo", "Atrasado"))</f>
        <v>Atrasado</v>
      </c>
      <c r="N3182" s="104">
        <f>IFERROR(K3182 + VALUE(LEFT(L3182, FIND(" ", L3182) - 1)), "")</f>
        <v>45845</v>
      </c>
      <c r="O3182" s="105">
        <f>IF(_xlfn.DAYS(K3182,J3182)&lt;0, "Aguardando OC", _xlfn.DAYS(K3182,J3182))</f>
        <v>11</v>
      </c>
      <c r="P3182" s="14">
        <v>407760</v>
      </c>
      <c r="Q3182" s="12"/>
      <c r="R3182" s="14">
        <v>169722</v>
      </c>
      <c r="S3182" s="2">
        <v>221</v>
      </c>
      <c r="T3182" s="65" t="s">
        <v>1029</v>
      </c>
      <c r="U3182" s="21">
        <v>170</v>
      </c>
      <c r="V3182" s="2">
        <v>13341</v>
      </c>
      <c r="W3182" s="105" t="str">
        <f>IFERROR(VLOOKUP(V3182, Fornecedores!A:C, 3, FALSE), "")</f>
        <v>DISMA DISTRIBUIDORA</v>
      </c>
      <c r="X3182" s="105" t="str">
        <f>IFERROR(VLOOKUP(V3182, Fornecedores!A:E, 5, FALSE), "")</f>
        <v>Araçatuba</v>
      </c>
      <c r="Y3182" s="105" t="str">
        <f>IFERROR(VLOOKUP(V3182, Fornecedores!A:F, 6, FALSE), "")</f>
        <v>SP</v>
      </c>
      <c r="Z3182" s="101" t="str">
        <f>IF(H3182=0, "Pedido entregue!", "Pendente")</f>
        <v>Pendente</v>
      </c>
      <c r="AB3182" s="132" t="str">
        <f>IF(Z3182="Pedido Entregue!", IF(AA3182=1, "Retirado do Almoxarifado", IF(AA3182=2, "Material devolvido", "Aguardando retirada")), IF(Z3182="Pendente", "Entrega pendente", ""))</f>
        <v>Entrega pendente</v>
      </c>
      <c r="AC3182" s="18"/>
      <c r="AD3182" s="18" t="e">
        <f>AC3182/SUMIF($P:$P,P3182,$AC:$AC)</f>
        <v>#DIV/0!</v>
      </c>
      <c r="AE3182" s="18">
        <f>IF(R3182=0,0,AC3182/SUMIF($R:$R,R3182,$AC:$AC))</f>
        <v>0</v>
      </c>
      <c r="AF3182" s="18">
        <f>IF(R3182=0,1,0)</f>
        <v>0</v>
      </c>
      <c r="AH3182" t="str">
        <f>TEXT(J3182,"MMMM")</f>
        <v>junho</v>
      </c>
    </row>
    <row r="3183" spans="1:34" ht="12.75" customHeight="1" x14ac:dyDescent="0.25">
      <c r="A3183" s="90" t="str">
        <f>IF(C3183="Oficina Diversos","Oficina Geral",
IF(ISNUMBER(FIND("Estoque - Colhedoras",C3183)),"Colhedoras",IF(ISNUMBER(FIND("Caldeiraria",C3183)),"Caldeiraria",IF(ISNUMBER(FIND("Borracharia",C3183)),"Borracharia",IF(ISNUMBER(FIND("Lubrificação",C3183)),"Lubrificação",
IF(ISNUMBER(FIND("Estoque - Carregadeiras",C3183)),"Carregadeiras",IF(ISNUMBER(FIND("Estoque - Veic. Leves",C3183)),"Veic. Leves",
IF(ISNUMBER(FIND("Estoque - Caminhões",C3183)),"Caminhões",IF(ISNUMBER(FIND("Estoque - Transbordos",C3183)),"Transbordos",
IF(ISNUMBER(FIND("Estoque - Tratores",C3183)),"Tratores",
IF(ISNUMBER(FIND("Estoque - Máquinas pesadas",C3183)),"Máquinas pesadas",
IF(ISNUMBER(FIND("Estoque - Reboques",C3183)),"Reboques",
IF(C3183="Estoque","Estoque",
IF(AND(ISNUMBER(C3183),C3183&gt;1000,C3183&lt;2000),"Caminhões",
IF(AND(ISNUMBER(C3183),C3183&gt;2000,C3183&lt;3000),"Tratores",
IF(AND(ISNUMBER(C3183),C3183&gt;3000,C3183&lt;4000),"Carregadeiras",
IF(AND(ISNUMBER(C3183),C3183&gt;4000,C3183&lt;5000),"Máquinas pesadas",
IF(AND(ISNUMBER(C3183),C3183&gt;5000,C3183&lt;6000),"Colhedoras",
IF(AND(ISNUMBER(C3183),C3183&gt;7000,C3183&lt;8000),"Irrigação",
IF(AND(ISNUMBER(C3183),C3183&gt;8000,C3183&lt;9000),"Reboques",IF(AND(ISNUMBER(C3183),C3183&gt;0,C3183&lt;1000),"Veic. Leves","")))))))))))))))))))))</f>
        <v>Colhedoras</v>
      </c>
      <c r="C3183" s="113">
        <v>5005</v>
      </c>
      <c r="D3183" s="2">
        <v>92583</v>
      </c>
      <c r="E3183" s="3" t="s">
        <v>21022</v>
      </c>
      <c r="F3183" s="101" t="str">
        <f>IF(ISBLANK(K3183), "Apenas Solicitação", "Tem OC")</f>
        <v>Tem OC</v>
      </c>
      <c r="G3183" s="2">
        <v>2</v>
      </c>
      <c r="H3183" s="102">
        <f>G3183-I3183</f>
        <v>2</v>
      </c>
      <c r="I3183" s="103"/>
      <c r="J3183" s="4">
        <v>45824</v>
      </c>
      <c r="K3183" s="180">
        <v>45842</v>
      </c>
      <c r="L3183" s="3" t="s">
        <v>20165</v>
      </c>
      <c r="M3183" s="104" t="str">
        <f ca="1">IF(OR(N3183="", N3183=0), "", IF(N3183&gt;TODAY(), "No prazo", "Atrasado"))</f>
        <v>Atrasado</v>
      </c>
      <c r="N3183" s="104">
        <f>IFERROR(K3183 + VALUE(LEFT(L3183, FIND(" ", L3183) - 1)), "")</f>
        <v>45844</v>
      </c>
      <c r="O3183" s="105">
        <f>IF(_xlfn.DAYS(K3183,J3183)&lt;0, "Aguardando OC", _xlfn.DAYS(K3183,J3183))</f>
        <v>18</v>
      </c>
      <c r="P3183" s="14">
        <v>407730</v>
      </c>
      <c r="Q3183" s="12"/>
      <c r="R3183" s="14">
        <v>170425</v>
      </c>
      <c r="S3183" s="2">
        <v>221</v>
      </c>
      <c r="T3183" s="65" t="s">
        <v>1029</v>
      </c>
      <c r="U3183" s="21">
        <v>17.86</v>
      </c>
      <c r="V3183" s="2">
        <v>12397</v>
      </c>
      <c r="W3183" s="105" t="str">
        <f>IFERROR(VLOOKUP(V3183, Fornecedores!A:C, 3, FALSE), "")</f>
        <v xml:space="preserve">UNIMIL INDÚSTRIA </v>
      </c>
      <c r="X3183" s="105" t="str">
        <f>IFERROR(VLOOKUP(V3183, Fornecedores!A:E, 5, FALSE), "")</f>
        <v>Piracicaba</v>
      </c>
      <c r="Y3183" s="105" t="str">
        <f>IFERROR(VLOOKUP(V3183, Fornecedores!A:F, 6, FALSE), "")</f>
        <v>SP</v>
      </c>
      <c r="Z3183" s="101" t="str">
        <f>IF(H3183=0, "Pedido entregue!", "Pendente")</f>
        <v>Pendente</v>
      </c>
      <c r="AB3183" s="132" t="str">
        <f>IF(Z3183="Pedido Entregue!", IF(AA3183=1, "Retirado do Almoxarifado", IF(AA3183=2, "Material devolvido", "Aguardando retirada")), IF(Z3183="Pendente", "Entrega pendente", ""))</f>
        <v>Entrega pendente</v>
      </c>
      <c r="AC3183" s="18">
        <v>1</v>
      </c>
      <c r="AD3183" s="18">
        <f>AC3183/SUMIF($P:$P,P3183,$AC:$AC)</f>
        <v>1</v>
      </c>
      <c r="AE3183" s="18">
        <f>IF(R3183=0,0,AC3183/SUMIF($R:$R,R3183,$AC:$AC))</f>
        <v>0.25</v>
      </c>
      <c r="AF3183" s="18">
        <f>IF(R3183=0,1,0)</f>
        <v>0</v>
      </c>
      <c r="AH3183" t="str">
        <f>TEXT(J3183,"MMMM")</f>
        <v>junho</v>
      </c>
    </row>
    <row r="3184" spans="1:34" ht="12.75" hidden="1" customHeight="1" x14ac:dyDescent="0.25">
      <c r="A3184" s="90" t="str">
        <f>IF(C3184="Oficina Diversos","Oficina Geral",
IF(ISNUMBER(FIND("Estoque - Colhedoras",C3184)),"Colhedoras",IF(ISNUMBER(FIND("Caldeiraria",C3184)),"Caldeiraria",IF(ISNUMBER(FIND("Borracharia",C3184)),"Borracharia",IF(ISNUMBER(FIND("Lubrificação",C3184)),"Lubrificação",
IF(ISNUMBER(FIND("Estoque - Carregadeiras",C3184)),"Carregadeiras",IF(ISNUMBER(FIND("Estoque - Veic. Leves",C3184)),"Veic. Leves",
IF(ISNUMBER(FIND("Estoque - Caminhões",C3184)),"Caminhões",IF(ISNUMBER(FIND("Estoque - Transbordos",C3184)),"Transbordos",
IF(ISNUMBER(FIND("Estoque - Tratores",C3184)),"Tratores",
IF(ISNUMBER(FIND("Estoque - Máquinas pesadas",C3184)),"Máquinas pesadas",
IF(ISNUMBER(FIND("Estoque - Reboques",C3184)),"Reboques",
IF(C3184="Estoque","Estoque",
IF(AND(ISNUMBER(C3184),C3184&gt;1000,C3184&lt;2000),"Caminhões",
IF(AND(ISNUMBER(C3184),C3184&gt;2000,C3184&lt;3000),"Tratores",
IF(AND(ISNUMBER(C3184),C3184&gt;3000,C3184&lt;4000),"Carregadeiras",
IF(AND(ISNUMBER(C3184),C3184&gt;4000,C3184&lt;5000),"Máquinas pesadas",
IF(AND(ISNUMBER(C3184),C3184&gt;5000,C3184&lt;6000),"Colhedoras",
IF(AND(ISNUMBER(C3184),C3184&gt;7000,C3184&lt;8000),"Irrigação",
IF(AND(ISNUMBER(C3184),C3184&gt;8000,C3184&lt;9000),"Reboques",IF(AND(ISNUMBER(C3184),C3184&gt;0,C3184&lt;1000),"Veic. Leves","")))))))))))))))))))))</f>
        <v>Colhedoras</v>
      </c>
      <c r="C3184" s="113">
        <v>5005</v>
      </c>
      <c r="D3184" s="2">
        <v>92584</v>
      </c>
      <c r="E3184" s="3" t="s">
        <v>21023</v>
      </c>
      <c r="F3184" s="101" t="str">
        <f>IF(ISBLANK(K3184), "Apenas Solicitação", "Tem OC")</f>
        <v>Tem OC</v>
      </c>
      <c r="G3184" s="2">
        <v>2</v>
      </c>
      <c r="H3184" s="102">
        <f>G3184-I3184</f>
        <v>0</v>
      </c>
      <c r="I3184" s="103">
        <v>2</v>
      </c>
      <c r="J3184" s="4">
        <v>45824</v>
      </c>
      <c r="K3184" s="180">
        <v>45842</v>
      </c>
      <c r="L3184" s="3" t="s">
        <v>20160</v>
      </c>
      <c r="M3184" s="104" t="str">
        <f ca="1">IF(OR(N3184="", N3184=0), "", IF(N3184&gt;TODAY(), "No prazo", "Atrasado"))</f>
        <v>Atrasado</v>
      </c>
      <c r="N3184" s="104">
        <f>IFERROR(K3184 + VALUE(LEFT(L3184, FIND(" ", L3184) - 1)), "")</f>
        <v>45852</v>
      </c>
      <c r="O3184" s="105">
        <f>IF(_xlfn.DAYS(K3184,J3184)&lt;0, "Aguardando OC", _xlfn.DAYS(K3184,J3184))</f>
        <v>18</v>
      </c>
      <c r="P3184" s="14">
        <v>407731</v>
      </c>
      <c r="Q3184" s="12"/>
      <c r="R3184" s="14">
        <v>170424</v>
      </c>
      <c r="S3184" s="2">
        <v>221</v>
      </c>
      <c r="T3184" s="65" t="s">
        <v>1029</v>
      </c>
      <c r="U3184" s="21">
        <v>420.58</v>
      </c>
      <c r="V3184" s="2">
        <v>14709</v>
      </c>
      <c r="W3184" s="105" t="str">
        <f>IFERROR(VLOOKUP(V3184, Fornecedores!A:C, 3, FALSE), "")</f>
        <v>PLANTAR TECNOLOGIAS</v>
      </c>
      <c r="X3184" s="105" t="str">
        <f>IFERROR(VLOOKUP(V3184, Fornecedores!A:E, 5, FALSE), "")</f>
        <v>Maceió</v>
      </c>
      <c r="Y3184" s="105" t="str">
        <f>IFERROR(VLOOKUP(V3184, Fornecedores!A:F, 6, FALSE), "")</f>
        <v>AL</v>
      </c>
      <c r="Z3184" s="101" t="str">
        <f>IF(H3184=0, "Pedido entregue!", "Pendente")</f>
        <v>Pedido entregue!</v>
      </c>
      <c r="AB3184" s="132" t="str">
        <f>IF(Z3184="Pedido Entregue!", IF(AA3184=1, "Retirado do Almoxarifado", IF(AA3184=2, "Material devolvido", "Aguardando retirada")), IF(Z3184="Pendente", "Entrega pendente", ""))</f>
        <v>Aguardando retirada</v>
      </c>
      <c r="AC3184" s="18">
        <v>1</v>
      </c>
      <c r="AD3184" s="18">
        <f>AC3184/SUMIF($P:$P,P3184,$AC:$AC)</f>
        <v>1</v>
      </c>
      <c r="AE3184" s="18">
        <f>IF(R3184=0,0,AC3184/SUMIF($R:$R,R3184,$AC:$AC))</f>
        <v>1</v>
      </c>
      <c r="AF3184" s="18">
        <f>IF(R3184=0,1,0)</f>
        <v>0</v>
      </c>
      <c r="AH3184" t="str">
        <f>TEXT(J3184,"MMMM")</f>
        <v>junho</v>
      </c>
    </row>
    <row r="3185" spans="1:34" ht="12.75" customHeight="1" x14ac:dyDescent="0.25">
      <c r="A3185" s="90" t="str">
        <f>IF(C3185="Oficina Diversos","Oficina Geral",
IF(ISNUMBER(FIND("Estoque - Colhedoras",C3185)),"Colhedoras",IF(ISNUMBER(FIND("Caldeiraria",C3185)),"Caldeiraria",IF(ISNUMBER(FIND("Borracharia",C3185)),"Borracharia",IF(ISNUMBER(FIND("Lubrificação",C3185)),"Lubrificação",
IF(ISNUMBER(FIND("Estoque - Carregadeiras",C3185)),"Carregadeiras",IF(ISNUMBER(FIND("Estoque - Veic. Leves",C3185)),"Veic. Leves",
IF(ISNUMBER(FIND("Estoque - Caminhões",C3185)),"Caminhões",IF(ISNUMBER(FIND("Estoque - Transbordos",C3185)),"Transbordos",
IF(ISNUMBER(FIND("Estoque - Tratores",C3185)),"Tratores",
IF(ISNUMBER(FIND("Estoque - Máquinas pesadas",C3185)),"Máquinas pesadas",
IF(ISNUMBER(FIND("Estoque - Reboques",C3185)),"Reboques",
IF(C3185="Estoque","Estoque",
IF(AND(ISNUMBER(C3185),C3185&gt;1000,C3185&lt;2000),"Caminhões",
IF(AND(ISNUMBER(C3185),C3185&gt;2000,C3185&lt;3000),"Tratores",
IF(AND(ISNUMBER(C3185),C3185&gt;3000,C3185&lt;4000),"Carregadeiras",
IF(AND(ISNUMBER(C3185),C3185&gt;4000,C3185&lt;5000),"Máquinas pesadas",
IF(AND(ISNUMBER(C3185),C3185&gt;5000,C3185&lt;6000),"Colhedoras",
IF(AND(ISNUMBER(C3185),C3185&gt;7000,C3185&lt;8000),"Irrigação",
IF(AND(ISNUMBER(C3185),C3185&gt;8000,C3185&lt;9000),"Reboques",IF(AND(ISNUMBER(C3185),C3185&gt;0,C3185&lt;1000),"Veic. Leves","")))))))))))))))))))))</f>
        <v>Caminhões</v>
      </c>
      <c r="C3185" s="140">
        <v>1002</v>
      </c>
      <c r="D3185" s="139">
        <v>92607</v>
      </c>
      <c r="E3185" s="141" t="s">
        <v>20488</v>
      </c>
      <c r="F3185" s="101" t="str">
        <f>IF(ISBLANK(K3185), "Apenas Solicitação", "Tem OC")</f>
        <v>Apenas Solicitação</v>
      </c>
      <c r="G3185" s="139">
        <v>2</v>
      </c>
      <c r="H3185" s="102">
        <f>G3185-I3185</f>
        <v>2</v>
      </c>
      <c r="I3185" s="103"/>
      <c r="J3185" s="142">
        <v>45825</v>
      </c>
      <c r="K3185" s="199"/>
      <c r="L3185" s="141"/>
      <c r="M3185" s="104" t="str">
        <f ca="1">IF(OR(N3185="", N3185=0), "", IF(N3185&gt;TODAY(), "No prazo", "Atrasado"))</f>
        <v/>
      </c>
      <c r="N3185" s="104" t="str">
        <f>IFERROR(K3185 + VALUE(LEFT(L3185, FIND(" ", L3185) - 1)), "")</f>
        <v/>
      </c>
      <c r="O3185" s="105" t="str">
        <f>IF(_xlfn.DAYS(K3185,J3185)&lt;0, "Aguardando OC", _xlfn.DAYS(K3185,J3185))</f>
        <v>Aguardando OC</v>
      </c>
      <c r="P3185" s="199">
        <v>407934</v>
      </c>
      <c r="Q3185" s="12"/>
      <c r="R3185" s="199">
        <v>0</v>
      </c>
      <c r="S3185" s="139">
        <v>221</v>
      </c>
      <c r="T3185" s="65" t="s">
        <v>1029</v>
      </c>
      <c r="U3185" s="165">
        <v>0</v>
      </c>
      <c r="V3185" s="139"/>
      <c r="W3185" s="105" t="str">
        <f>IFERROR(VLOOKUP(V3185, Fornecedores!A:C, 3, FALSE), "")</f>
        <v/>
      </c>
      <c r="X3185" s="105" t="str">
        <f>IFERROR(VLOOKUP(V3185, Fornecedores!A:E, 5, FALSE), "")</f>
        <v/>
      </c>
      <c r="Y3185" s="105" t="str">
        <f>IFERROR(VLOOKUP(V3185, Fornecedores!A:F, 6, FALSE), "")</f>
        <v/>
      </c>
      <c r="Z3185" s="101" t="str">
        <f>IF(H3185=0, "Pedido entregue!", "Pendente")</f>
        <v>Pendente</v>
      </c>
      <c r="AB3185" s="132" t="str">
        <f>IF(Z3185="Pedido Entregue!", IF(AA3185=1, "Retirado do Almoxarifado", IF(AA3185=2, "Material devolvido", "Aguardando retirada")), IF(Z3185="Pendente", "Entrega pendente", ""))</f>
        <v>Entrega pendente</v>
      </c>
      <c r="AC3185" s="18">
        <v>1</v>
      </c>
      <c r="AD3185" s="18">
        <f>AC3185/SUMIF($P:$P,P3185,$AC:$AC)</f>
        <v>1</v>
      </c>
      <c r="AE3185" s="18">
        <f>IF(R3185=0,0,AC3185/SUMIF($R:$R,R3185,$AC:$AC))</f>
        <v>0</v>
      </c>
      <c r="AF3185" s="18">
        <f>IF(R3185=0,1,0)</f>
        <v>1</v>
      </c>
      <c r="AH3185" t="str">
        <f>TEXT(J3185,"MMMM")</f>
        <v>junho</v>
      </c>
    </row>
    <row r="3186" spans="1:34" ht="12.75" customHeight="1" x14ac:dyDescent="0.25">
      <c r="A3186" s="90" t="str">
        <f>IF(C3186="Oficina Diversos","Oficina Geral",
IF(ISNUMBER(FIND("Estoque - Colhedoras",C3186)),"Colhedoras",IF(ISNUMBER(FIND("Caldeiraria",C3186)),"Caldeiraria",IF(ISNUMBER(FIND("Borracharia",C3186)),"Borracharia",IF(ISNUMBER(FIND("Lubrificação",C3186)),"Lubrificação",
IF(ISNUMBER(FIND("Estoque - Carregadeiras",C3186)),"Carregadeiras",IF(ISNUMBER(FIND("Estoque - Veic. Leves",C3186)),"Veic. Leves",
IF(ISNUMBER(FIND("Estoque - Caminhões",C3186)),"Caminhões",IF(ISNUMBER(FIND("Estoque - Transbordos",C3186)),"Transbordos",
IF(ISNUMBER(FIND("Estoque - Tratores",C3186)),"Tratores",
IF(ISNUMBER(FIND("Estoque - Máquinas pesadas",C3186)),"Máquinas pesadas",
IF(ISNUMBER(FIND("Estoque - Reboques",C3186)),"Reboques",
IF(C3186="Estoque","Estoque",
IF(AND(ISNUMBER(C3186),C3186&gt;1000,C3186&lt;2000),"Caminhões",
IF(AND(ISNUMBER(C3186),C3186&gt;2000,C3186&lt;3000),"Tratores",
IF(AND(ISNUMBER(C3186),C3186&gt;3000,C3186&lt;4000),"Carregadeiras",
IF(AND(ISNUMBER(C3186),C3186&gt;4000,C3186&lt;5000),"Máquinas pesadas",
IF(AND(ISNUMBER(C3186),C3186&gt;5000,C3186&lt;6000),"Colhedoras",
IF(AND(ISNUMBER(C3186),C3186&gt;7000,C3186&lt;8000),"Irrigação",
IF(AND(ISNUMBER(C3186),C3186&gt;8000,C3186&lt;9000),"Reboques",IF(AND(ISNUMBER(C3186),C3186&gt;0,C3186&lt;1000),"Veic. Leves","")))))))))))))))))))))</f>
        <v>Caminhões</v>
      </c>
      <c r="C3186" s="140">
        <v>1002</v>
      </c>
      <c r="D3186" s="139">
        <v>92609</v>
      </c>
      <c r="E3186" s="141" t="s">
        <v>20489</v>
      </c>
      <c r="F3186" s="101" t="str">
        <f>IF(ISBLANK(K3186), "Apenas Solicitação", "Tem OC")</f>
        <v>Apenas Solicitação</v>
      </c>
      <c r="G3186" s="139">
        <v>2</v>
      </c>
      <c r="H3186" s="102">
        <f>G3186-I3186</f>
        <v>2</v>
      </c>
      <c r="I3186" s="103"/>
      <c r="J3186" s="142">
        <v>45825</v>
      </c>
      <c r="K3186" s="199"/>
      <c r="L3186" s="141"/>
      <c r="M3186" s="104" t="str">
        <f ca="1">IF(OR(N3186="", N3186=0), "", IF(N3186&gt;TODAY(), "No prazo", "Atrasado"))</f>
        <v/>
      </c>
      <c r="N3186" s="104" t="str">
        <f>IFERROR(K3186 + VALUE(LEFT(L3186, FIND(" ", L3186) - 1)), "")</f>
        <v/>
      </c>
      <c r="O3186" s="105" t="str">
        <f>IF(_xlfn.DAYS(K3186,J3186)&lt;0, "Aguardando OC", _xlfn.DAYS(K3186,J3186))</f>
        <v>Aguardando OC</v>
      </c>
      <c r="P3186" s="199">
        <v>407936</v>
      </c>
      <c r="Q3186" s="12"/>
      <c r="R3186" s="199">
        <v>0</v>
      </c>
      <c r="S3186" s="139">
        <v>221</v>
      </c>
      <c r="T3186" s="65" t="s">
        <v>1029</v>
      </c>
      <c r="U3186" s="165">
        <v>0</v>
      </c>
      <c r="V3186" s="139"/>
      <c r="W3186" s="105" t="str">
        <f>IFERROR(VLOOKUP(V3186, Fornecedores!A:C, 3, FALSE), "")</f>
        <v/>
      </c>
      <c r="X3186" s="105" t="str">
        <f>IFERROR(VLOOKUP(V3186, Fornecedores!A:E, 5, FALSE), "")</f>
        <v/>
      </c>
      <c r="Y3186" s="105" t="str">
        <f>IFERROR(VLOOKUP(V3186, Fornecedores!A:F, 6, FALSE), "")</f>
        <v/>
      </c>
      <c r="Z3186" s="101" t="str">
        <f>IF(H3186=0, "Pedido entregue!", "Pendente")</f>
        <v>Pendente</v>
      </c>
      <c r="AB3186" s="132" t="str">
        <f>IF(Z3186="Pedido Entregue!", IF(AA3186=1, "Retirado do Almoxarifado", IF(AA3186=2, "Material devolvido", "Aguardando retirada")), IF(Z3186="Pendente", "Entrega pendente", ""))</f>
        <v>Entrega pendente</v>
      </c>
      <c r="AC3186" s="18">
        <v>1</v>
      </c>
      <c r="AD3186" s="18">
        <f>AC3186/SUMIF($P:$P,P3186,$AC:$AC)</f>
        <v>1</v>
      </c>
      <c r="AE3186" s="18">
        <f>IF(R3186=0,0,AC3186/SUMIF($R:$R,R3186,$AC:$AC))</f>
        <v>0</v>
      </c>
      <c r="AF3186" s="18">
        <f>IF(R3186=0,1,0)</f>
        <v>1</v>
      </c>
      <c r="AH3186" t="str">
        <f>TEXT(J3186,"MMMM")</f>
        <v>junho</v>
      </c>
    </row>
    <row r="3187" spans="1:34" ht="12.75" customHeight="1" x14ac:dyDescent="0.25">
      <c r="A3187" s="90" t="str">
        <f>IF(C3187="Oficina Diversos","Oficina Geral",
IF(ISNUMBER(FIND("Estoque - Colhedoras",C3187)),"Colhedoras",IF(ISNUMBER(FIND("Caldeiraria",C3187)),"Caldeiraria",IF(ISNUMBER(FIND("Borracharia",C3187)),"Borracharia",IF(ISNUMBER(FIND("Lubrificação",C3187)),"Lubrificação",
IF(ISNUMBER(FIND("Estoque - Carregadeiras",C3187)),"Carregadeiras",IF(ISNUMBER(FIND("Estoque - Veic. Leves",C3187)),"Veic. Leves",
IF(ISNUMBER(FIND("Estoque - Caminhões",C3187)),"Caminhões",IF(ISNUMBER(FIND("Estoque - Transbordos",C3187)),"Transbordos",
IF(ISNUMBER(FIND("Estoque - Tratores",C3187)),"Tratores",
IF(ISNUMBER(FIND("Estoque - Máquinas pesadas",C3187)),"Máquinas pesadas",
IF(ISNUMBER(FIND("Estoque - Reboques",C3187)),"Reboques",
IF(C3187="Estoque","Estoque",
IF(AND(ISNUMBER(C3187),C3187&gt;1000,C3187&lt;2000),"Caminhões",
IF(AND(ISNUMBER(C3187),C3187&gt;2000,C3187&lt;3000),"Tratores",
IF(AND(ISNUMBER(C3187),C3187&gt;3000,C3187&lt;4000),"Carregadeiras",
IF(AND(ISNUMBER(C3187),C3187&gt;4000,C3187&lt;5000),"Máquinas pesadas",
IF(AND(ISNUMBER(C3187),C3187&gt;5000,C3187&lt;6000),"Colhedoras",
IF(AND(ISNUMBER(C3187),C3187&gt;7000,C3187&lt;8000),"Irrigação",
IF(AND(ISNUMBER(C3187),C3187&gt;8000,C3187&lt;9000),"Reboques",IF(AND(ISNUMBER(C3187),C3187&gt;0,C3187&lt;1000),"Veic. Leves","")))))))))))))))))))))</f>
        <v>Caminhões</v>
      </c>
      <c r="C3187" s="140">
        <v>1002</v>
      </c>
      <c r="D3187" s="139">
        <v>92611</v>
      </c>
      <c r="E3187" s="141" t="s">
        <v>20490</v>
      </c>
      <c r="F3187" s="101" t="str">
        <f>IF(ISBLANK(K3187), "Apenas Solicitação", "Tem OC")</f>
        <v>Apenas Solicitação</v>
      </c>
      <c r="G3187" s="139">
        <v>1</v>
      </c>
      <c r="H3187" s="102">
        <f>G3187-I3187</f>
        <v>1</v>
      </c>
      <c r="I3187" s="103"/>
      <c r="J3187" s="142">
        <v>45825</v>
      </c>
      <c r="K3187" s="199"/>
      <c r="L3187" s="141"/>
      <c r="M3187" s="104" t="str">
        <f ca="1">IF(OR(N3187="", N3187=0), "", IF(N3187&gt;TODAY(), "No prazo", "Atrasado"))</f>
        <v/>
      </c>
      <c r="N3187" s="104" t="str">
        <f>IFERROR(K3187 + VALUE(LEFT(L3187, FIND(" ", L3187) - 1)), "")</f>
        <v/>
      </c>
      <c r="O3187" s="105" t="str">
        <f>IF(_xlfn.DAYS(K3187,J3187)&lt;0, "Aguardando OC", _xlfn.DAYS(K3187,J3187))</f>
        <v>Aguardando OC</v>
      </c>
      <c r="P3187" s="199">
        <v>407937</v>
      </c>
      <c r="Q3187" s="12"/>
      <c r="R3187" s="199">
        <v>0</v>
      </c>
      <c r="S3187" s="139">
        <v>221</v>
      </c>
      <c r="T3187" s="65" t="s">
        <v>1029</v>
      </c>
      <c r="U3187" s="165">
        <v>0</v>
      </c>
      <c r="V3187" s="139"/>
      <c r="W3187" s="105" t="str">
        <f>IFERROR(VLOOKUP(V3187, Fornecedores!A:C, 3, FALSE), "")</f>
        <v/>
      </c>
      <c r="X3187" s="105" t="str">
        <f>IFERROR(VLOOKUP(V3187, Fornecedores!A:E, 5, FALSE), "")</f>
        <v/>
      </c>
      <c r="Y3187" s="105" t="str">
        <f>IFERROR(VLOOKUP(V3187, Fornecedores!A:F, 6, FALSE), "")</f>
        <v/>
      </c>
      <c r="Z3187" s="101" t="str">
        <f>IF(H3187=0, "Pedido entregue!", "Pendente")</f>
        <v>Pendente</v>
      </c>
      <c r="AB3187" s="132" t="str">
        <f>IF(Z3187="Pedido Entregue!", IF(AA3187=1, "Retirado do Almoxarifado", IF(AA3187=2, "Material devolvido", "Aguardando retirada")), IF(Z3187="Pendente", "Entrega pendente", ""))</f>
        <v>Entrega pendente</v>
      </c>
      <c r="AC3187" s="18">
        <v>1</v>
      </c>
      <c r="AD3187" s="18">
        <f>AC3187/SUMIF($P:$P,P3187,$AC:$AC)</f>
        <v>1</v>
      </c>
      <c r="AE3187" s="18">
        <f>IF(R3187=0,0,AC3187/SUMIF($R:$R,R3187,$AC:$AC))</f>
        <v>0</v>
      </c>
      <c r="AF3187" s="18">
        <f>IF(R3187=0,1,0)</f>
        <v>1</v>
      </c>
      <c r="AH3187" t="str">
        <f>TEXT(J3187,"MMMM")</f>
        <v>junho</v>
      </c>
    </row>
    <row r="3188" spans="1:34" ht="12.75" customHeight="1" x14ac:dyDescent="0.25">
      <c r="A3188" s="90" t="str">
        <f>IF(C3188="Oficina Diversos","Oficina Geral",
IF(ISNUMBER(FIND("Estoque - Colhedoras",C3188)),"Colhedoras",IF(ISNUMBER(FIND("Caldeiraria",C3188)),"Caldeiraria",IF(ISNUMBER(FIND("Borracharia",C3188)),"Borracharia",IF(ISNUMBER(FIND("Lubrificação",C3188)),"Lubrificação",
IF(ISNUMBER(FIND("Estoque - Carregadeiras",C3188)),"Carregadeiras",IF(ISNUMBER(FIND("Estoque - Veic. Leves",C3188)),"Veic. Leves",
IF(ISNUMBER(FIND("Estoque - Caminhões",C3188)),"Caminhões",IF(ISNUMBER(FIND("Estoque - Transbordos",C3188)),"Transbordos",
IF(ISNUMBER(FIND("Estoque - Tratores",C3188)),"Tratores",
IF(ISNUMBER(FIND("Estoque - Máquinas pesadas",C3188)),"Máquinas pesadas",
IF(ISNUMBER(FIND("Estoque - Reboques",C3188)),"Reboques",
IF(C3188="Estoque","Estoque",
IF(AND(ISNUMBER(C3188),C3188&gt;1000,C3188&lt;2000),"Caminhões",
IF(AND(ISNUMBER(C3188),C3188&gt;2000,C3188&lt;3000),"Tratores",
IF(AND(ISNUMBER(C3188),C3188&gt;3000,C3188&lt;4000),"Carregadeiras",
IF(AND(ISNUMBER(C3188),C3188&gt;4000,C3188&lt;5000),"Máquinas pesadas",
IF(AND(ISNUMBER(C3188),C3188&gt;5000,C3188&lt;6000),"Colhedoras",
IF(AND(ISNUMBER(C3188),C3188&gt;7000,C3188&lt;8000),"Irrigação",
IF(AND(ISNUMBER(C3188),C3188&gt;8000,C3188&lt;9000),"Reboques",IF(AND(ISNUMBER(C3188),C3188&gt;0,C3188&lt;1000),"Veic. Leves","")))))))))))))))))))))</f>
        <v>Caminhões</v>
      </c>
      <c r="C3188" s="140">
        <v>1002</v>
      </c>
      <c r="D3188" s="139">
        <v>92614</v>
      </c>
      <c r="E3188" s="141" t="s">
        <v>20491</v>
      </c>
      <c r="F3188" s="101" t="str">
        <f>IF(ISBLANK(K3188), "Apenas Solicitação", "Tem OC")</f>
        <v>Apenas Solicitação</v>
      </c>
      <c r="G3188" s="139">
        <v>1</v>
      </c>
      <c r="H3188" s="102">
        <f>G3188-I3188</f>
        <v>1</v>
      </c>
      <c r="I3188" s="103"/>
      <c r="J3188" s="142">
        <v>45825</v>
      </c>
      <c r="K3188" s="199"/>
      <c r="L3188" s="141"/>
      <c r="M3188" s="104" t="str">
        <f ca="1">IF(OR(N3188="", N3188=0), "", IF(N3188&gt;TODAY(), "No prazo", "Atrasado"))</f>
        <v/>
      </c>
      <c r="N3188" s="104" t="str">
        <f>IFERROR(K3188 + VALUE(LEFT(L3188, FIND(" ", L3188) - 1)), "")</f>
        <v/>
      </c>
      <c r="O3188" s="105" t="str">
        <f>IF(_xlfn.DAYS(K3188,J3188)&lt;0, "Aguardando OC", _xlfn.DAYS(K3188,J3188))</f>
        <v>Aguardando OC</v>
      </c>
      <c r="P3188" s="199">
        <v>407938</v>
      </c>
      <c r="Q3188" s="12"/>
      <c r="R3188" s="199">
        <v>0</v>
      </c>
      <c r="S3188" s="139">
        <v>221</v>
      </c>
      <c r="T3188" s="65" t="s">
        <v>1029</v>
      </c>
      <c r="U3188" s="165">
        <v>0</v>
      </c>
      <c r="V3188" s="139"/>
      <c r="W3188" s="105" t="str">
        <f>IFERROR(VLOOKUP(V3188, Fornecedores!A:C, 3, FALSE), "")</f>
        <v/>
      </c>
      <c r="X3188" s="105" t="str">
        <f>IFERROR(VLOOKUP(V3188, Fornecedores!A:E, 5, FALSE), "")</f>
        <v/>
      </c>
      <c r="Y3188" s="105" t="str">
        <f>IFERROR(VLOOKUP(V3188, Fornecedores!A:F, 6, FALSE), "")</f>
        <v/>
      </c>
      <c r="Z3188" s="101" t="str">
        <f>IF(H3188=0, "Pedido entregue!", "Pendente")</f>
        <v>Pendente</v>
      </c>
      <c r="AB3188" s="132" t="str">
        <f>IF(Z3188="Pedido Entregue!", IF(AA3188=1, "Retirado do Almoxarifado", IF(AA3188=2, "Material devolvido", "Aguardando retirada")), IF(Z3188="Pendente", "Entrega pendente", ""))</f>
        <v>Entrega pendente</v>
      </c>
      <c r="AC3188" s="18">
        <v>1</v>
      </c>
      <c r="AD3188" s="18">
        <f>AC3188/SUMIF($P:$P,P3188,$AC:$AC)</f>
        <v>1</v>
      </c>
      <c r="AE3188" s="18">
        <f>IF(R3188=0,0,AC3188/SUMIF($R:$R,R3188,$AC:$AC))</f>
        <v>0</v>
      </c>
      <c r="AF3188" s="18">
        <f>IF(R3188=0,1,0)</f>
        <v>1</v>
      </c>
      <c r="AH3188" t="str">
        <f>TEXT(J3188,"MMMM")</f>
        <v>junho</v>
      </c>
    </row>
    <row r="3189" spans="1:34" ht="12.75" customHeight="1" x14ac:dyDescent="0.25">
      <c r="A3189" s="90" t="str">
        <f>IF(C3189="Oficina Diversos","Oficina Geral",
IF(ISNUMBER(FIND("Estoque - Colhedoras",C3189)),"Colhedoras",IF(ISNUMBER(FIND("Caldeiraria",C3189)),"Caldeiraria",IF(ISNUMBER(FIND("Borracharia",C3189)),"Borracharia",IF(ISNUMBER(FIND("Lubrificação",C3189)),"Lubrificação",
IF(ISNUMBER(FIND("Estoque - Carregadeiras",C3189)),"Carregadeiras",IF(ISNUMBER(FIND("Estoque - Veic. Leves",C3189)),"Veic. Leves",
IF(ISNUMBER(FIND("Estoque - Caminhões",C3189)),"Caminhões",IF(ISNUMBER(FIND("Estoque - Transbordos",C3189)),"Transbordos",
IF(ISNUMBER(FIND("Estoque - Tratores",C3189)),"Tratores",
IF(ISNUMBER(FIND("Estoque - Máquinas pesadas",C3189)),"Máquinas pesadas",
IF(ISNUMBER(FIND("Estoque - Reboques",C3189)),"Reboques",
IF(C3189="Estoque","Estoque",
IF(AND(ISNUMBER(C3189),C3189&gt;1000,C3189&lt;2000),"Caminhões",
IF(AND(ISNUMBER(C3189),C3189&gt;2000,C3189&lt;3000),"Tratores",
IF(AND(ISNUMBER(C3189),C3189&gt;3000,C3189&lt;4000),"Carregadeiras",
IF(AND(ISNUMBER(C3189),C3189&gt;4000,C3189&lt;5000),"Máquinas pesadas",
IF(AND(ISNUMBER(C3189),C3189&gt;5000,C3189&lt;6000),"Colhedoras",
IF(AND(ISNUMBER(C3189),C3189&gt;7000,C3189&lt;8000),"Irrigação",
IF(AND(ISNUMBER(C3189),C3189&gt;8000,C3189&lt;9000),"Reboques",IF(AND(ISNUMBER(C3189),C3189&gt;0,C3189&lt;1000),"Veic. Leves","")))))))))))))))))))))</f>
        <v>Caminhões</v>
      </c>
      <c r="C3189" s="140">
        <v>1002</v>
      </c>
      <c r="D3189" s="139">
        <v>92616</v>
      </c>
      <c r="E3189" s="141" t="s">
        <v>20492</v>
      </c>
      <c r="F3189" s="101" t="str">
        <f>IF(ISBLANK(K3189), "Apenas Solicitação", "Tem OC")</f>
        <v>Apenas Solicitação</v>
      </c>
      <c r="G3189" s="139">
        <v>1</v>
      </c>
      <c r="H3189" s="102">
        <f>G3189-I3189</f>
        <v>1</v>
      </c>
      <c r="I3189" s="103"/>
      <c r="J3189" s="142">
        <v>45825</v>
      </c>
      <c r="K3189" s="199"/>
      <c r="L3189" s="141"/>
      <c r="M3189" s="104" t="str">
        <f ca="1">IF(OR(N3189="", N3189=0), "", IF(N3189&gt;TODAY(), "No prazo", "Atrasado"))</f>
        <v/>
      </c>
      <c r="N3189" s="104" t="str">
        <f>IFERROR(K3189 + VALUE(LEFT(L3189, FIND(" ", L3189) - 1)), "")</f>
        <v/>
      </c>
      <c r="O3189" s="105" t="str">
        <f>IF(_xlfn.DAYS(K3189,J3189)&lt;0, "Aguardando OC", _xlfn.DAYS(K3189,J3189))</f>
        <v>Aguardando OC</v>
      </c>
      <c r="P3189" s="199">
        <v>407940</v>
      </c>
      <c r="Q3189" s="12"/>
      <c r="R3189" s="199">
        <v>0</v>
      </c>
      <c r="S3189" s="139">
        <v>221</v>
      </c>
      <c r="T3189" s="65" t="s">
        <v>1029</v>
      </c>
      <c r="U3189" s="165">
        <v>0</v>
      </c>
      <c r="V3189" s="139"/>
      <c r="W3189" s="105" t="str">
        <f>IFERROR(VLOOKUP(V3189, Fornecedores!A:C, 3, FALSE), "")</f>
        <v/>
      </c>
      <c r="X3189" s="105" t="str">
        <f>IFERROR(VLOOKUP(V3189, Fornecedores!A:E, 5, FALSE), "")</f>
        <v/>
      </c>
      <c r="Y3189" s="105" t="str">
        <f>IFERROR(VLOOKUP(V3189, Fornecedores!A:F, 6, FALSE), "")</f>
        <v/>
      </c>
      <c r="Z3189" s="101" t="str">
        <f>IF(H3189=0, "Pedido entregue!", "Pendente")</f>
        <v>Pendente</v>
      </c>
      <c r="AB3189" s="132" t="str">
        <f>IF(Z3189="Pedido Entregue!", IF(AA3189=1, "Retirado do Almoxarifado", IF(AA3189=2, "Material devolvido", "Aguardando retirada")), IF(Z3189="Pendente", "Entrega pendente", ""))</f>
        <v>Entrega pendente</v>
      </c>
      <c r="AC3189" s="18">
        <v>1</v>
      </c>
      <c r="AD3189" s="18">
        <f>AC3189/SUMIF($P:$P,P3189,$AC:$AC)</f>
        <v>1</v>
      </c>
      <c r="AE3189" s="18">
        <f>IF(R3189=0,0,AC3189/SUMIF($R:$R,R3189,$AC:$AC))</f>
        <v>0</v>
      </c>
      <c r="AF3189" s="18">
        <f>IF(R3189=0,1,0)</f>
        <v>1</v>
      </c>
      <c r="AH3189" t="str">
        <f>TEXT(J3189,"MMMM")</f>
        <v>junho</v>
      </c>
    </row>
    <row r="3190" spans="1:34" ht="12.75" customHeight="1" x14ac:dyDescent="0.25">
      <c r="A3190" s="90" t="str">
        <f>IF(C3190="Oficina Diversos","Oficina Geral",
IF(ISNUMBER(FIND("Estoque - Colhedoras",C3190)),"Colhedoras",IF(ISNUMBER(FIND("Caldeiraria",C3190)),"Caldeiraria",IF(ISNUMBER(FIND("Borracharia",C3190)),"Borracharia",IF(ISNUMBER(FIND("Lubrificação",C3190)),"Lubrificação",
IF(ISNUMBER(FIND("Estoque - Carregadeiras",C3190)),"Carregadeiras",IF(ISNUMBER(FIND("Estoque - Veic. Leves",C3190)),"Veic. Leves",
IF(ISNUMBER(FIND("Estoque - Caminhões",C3190)),"Caminhões",IF(ISNUMBER(FIND("Estoque - Transbordos",C3190)),"Transbordos",
IF(ISNUMBER(FIND("Estoque - Tratores",C3190)),"Tratores",
IF(ISNUMBER(FIND("Estoque - Máquinas pesadas",C3190)),"Máquinas pesadas",
IF(ISNUMBER(FIND("Estoque - Reboques",C3190)),"Reboques",
IF(C3190="Estoque","Estoque",
IF(AND(ISNUMBER(C3190),C3190&gt;1000,C3190&lt;2000),"Caminhões",
IF(AND(ISNUMBER(C3190),C3190&gt;2000,C3190&lt;3000),"Tratores",
IF(AND(ISNUMBER(C3190),C3190&gt;3000,C3190&lt;4000),"Carregadeiras",
IF(AND(ISNUMBER(C3190),C3190&gt;4000,C3190&lt;5000),"Máquinas pesadas",
IF(AND(ISNUMBER(C3190),C3190&gt;5000,C3190&lt;6000),"Colhedoras",
IF(AND(ISNUMBER(C3190),C3190&gt;7000,C3190&lt;8000),"Irrigação",
IF(AND(ISNUMBER(C3190),C3190&gt;8000,C3190&lt;9000),"Reboques",IF(AND(ISNUMBER(C3190),C3190&gt;0,C3190&lt;1000),"Veic. Leves","")))))))))))))))))))))</f>
        <v>Caminhões</v>
      </c>
      <c r="C3190" s="140">
        <v>1002</v>
      </c>
      <c r="D3190" s="139">
        <v>92620</v>
      </c>
      <c r="E3190" s="141" t="s">
        <v>20493</v>
      </c>
      <c r="F3190" s="101" t="str">
        <f>IF(ISBLANK(K3190), "Apenas Solicitação", "Tem OC")</f>
        <v>Apenas Solicitação</v>
      </c>
      <c r="G3190" s="139">
        <v>1</v>
      </c>
      <c r="H3190" s="102">
        <f>G3190-I3190</f>
        <v>1</v>
      </c>
      <c r="I3190" s="103"/>
      <c r="J3190" s="142">
        <v>45825</v>
      </c>
      <c r="K3190" s="199"/>
      <c r="L3190" s="141"/>
      <c r="M3190" s="104" t="str">
        <f ca="1">IF(OR(N3190="", N3190=0), "", IF(N3190&gt;TODAY(), "No prazo", "Atrasado"))</f>
        <v/>
      </c>
      <c r="N3190" s="104" t="str">
        <f>IFERROR(K3190 + VALUE(LEFT(L3190, FIND(" ", L3190) - 1)), "")</f>
        <v/>
      </c>
      <c r="O3190" s="105" t="str">
        <f>IF(_xlfn.DAYS(K3190,J3190)&lt;0, "Aguardando OC", _xlfn.DAYS(K3190,J3190))</f>
        <v>Aguardando OC</v>
      </c>
      <c r="P3190" s="199">
        <v>407931</v>
      </c>
      <c r="Q3190" s="12"/>
      <c r="R3190" s="199">
        <v>0</v>
      </c>
      <c r="S3190" s="139">
        <v>221</v>
      </c>
      <c r="T3190" s="65" t="s">
        <v>1029</v>
      </c>
      <c r="U3190" s="165">
        <v>0</v>
      </c>
      <c r="V3190" s="139"/>
      <c r="W3190" s="105" t="str">
        <f>IFERROR(VLOOKUP(V3190, Fornecedores!A:C, 3, FALSE), "")</f>
        <v/>
      </c>
      <c r="X3190" s="105" t="str">
        <f>IFERROR(VLOOKUP(V3190, Fornecedores!A:E, 5, FALSE), "")</f>
        <v/>
      </c>
      <c r="Y3190" s="105" t="str">
        <f>IFERROR(VLOOKUP(V3190, Fornecedores!A:F, 6, FALSE), "")</f>
        <v/>
      </c>
      <c r="Z3190" s="101" t="str">
        <f>IF(H3190=0, "Pedido entregue!", "Pendente")</f>
        <v>Pendente</v>
      </c>
      <c r="AB3190" s="132" t="str">
        <f>IF(Z3190="Pedido Entregue!", IF(AA3190=1, "Retirado do Almoxarifado", IF(AA3190=2, "Material devolvido", "Aguardando retirada")), IF(Z3190="Pendente", "Entrega pendente", ""))</f>
        <v>Entrega pendente</v>
      </c>
      <c r="AC3190" s="18">
        <v>1</v>
      </c>
      <c r="AD3190" s="18">
        <f>AC3190/SUMIF($P:$P,P3190,$AC:$AC)</f>
        <v>1</v>
      </c>
      <c r="AE3190" s="18">
        <f>IF(R3190=0,0,AC3190/SUMIF($R:$R,R3190,$AC:$AC))</f>
        <v>0</v>
      </c>
      <c r="AF3190" s="18">
        <f>IF(R3190=0,1,0)</f>
        <v>1</v>
      </c>
      <c r="AH3190" t="str">
        <f>TEXT(J3190,"MMMM")</f>
        <v>junho</v>
      </c>
    </row>
    <row r="3191" spans="1:34" ht="12.75" customHeight="1" x14ac:dyDescent="0.25">
      <c r="A3191" s="90" t="str">
        <f>IF(C3191="Oficina Diversos","Oficina Geral",
IF(ISNUMBER(FIND("Estoque - Colhedoras",C3191)),"Colhedoras",IF(ISNUMBER(FIND("Caldeiraria",C3191)),"Caldeiraria",IF(ISNUMBER(FIND("Borracharia",C3191)),"Borracharia",IF(ISNUMBER(FIND("Lubrificação",C3191)),"Lubrificação",
IF(ISNUMBER(FIND("Estoque - Carregadeiras",C3191)),"Carregadeiras",IF(ISNUMBER(FIND("Estoque - Veic. Leves",C3191)),"Veic. Leves",
IF(ISNUMBER(FIND("Estoque - Caminhões",C3191)),"Caminhões",IF(ISNUMBER(FIND("Estoque - Transbordos",C3191)),"Transbordos",
IF(ISNUMBER(FIND("Estoque - Tratores",C3191)),"Tratores",
IF(ISNUMBER(FIND("Estoque - Máquinas pesadas",C3191)),"Máquinas pesadas",
IF(ISNUMBER(FIND("Estoque - Reboques",C3191)),"Reboques",
IF(C3191="Estoque","Estoque",
IF(AND(ISNUMBER(C3191),C3191&gt;1000,C3191&lt;2000),"Caminhões",
IF(AND(ISNUMBER(C3191),C3191&gt;2000,C3191&lt;3000),"Tratores",
IF(AND(ISNUMBER(C3191),C3191&gt;3000,C3191&lt;4000),"Carregadeiras",
IF(AND(ISNUMBER(C3191),C3191&gt;4000,C3191&lt;5000),"Máquinas pesadas",
IF(AND(ISNUMBER(C3191),C3191&gt;5000,C3191&lt;6000),"Colhedoras",
IF(AND(ISNUMBER(C3191),C3191&gt;7000,C3191&lt;8000),"Irrigação",
IF(AND(ISNUMBER(C3191),C3191&gt;8000,C3191&lt;9000),"Reboques",IF(AND(ISNUMBER(C3191),C3191&gt;0,C3191&lt;1000),"Veic. Leves","")))))))))))))))))))))</f>
        <v>Caminhões</v>
      </c>
      <c r="C3191" s="140">
        <v>1002</v>
      </c>
      <c r="D3191" s="139">
        <v>92621</v>
      </c>
      <c r="E3191" s="141" t="s">
        <v>20494</v>
      </c>
      <c r="F3191" s="101" t="str">
        <f>IF(ISBLANK(K3191), "Apenas Solicitação", "Tem OC")</f>
        <v>Apenas Solicitação</v>
      </c>
      <c r="G3191" s="139">
        <v>1</v>
      </c>
      <c r="H3191" s="102">
        <f>G3191-I3191</f>
        <v>1</v>
      </c>
      <c r="I3191" s="103"/>
      <c r="J3191" s="142">
        <v>45825</v>
      </c>
      <c r="K3191" s="199"/>
      <c r="L3191" s="141"/>
      <c r="M3191" s="104" t="str">
        <f ca="1">IF(OR(N3191="", N3191=0), "", IF(N3191&gt;TODAY(), "No prazo", "Atrasado"))</f>
        <v/>
      </c>
      <c r="N3191" s="104" t="str">
        <f>IFERROR(K3191 + VALUE(LEFT(L3191, FIND(" ", L3191) - 1)), "")</f>
        <v/>
      </c>
      <c r="O3191" s="105" t="str">
        <f>IF(_xlfn.DAYS(K3191,J3191)&lt;0, "Aguardando OC", _xlfn.DAYS(K3191,J3191))</f>
        <v>Aguardando OC</v>
      </c>
      <c r="P3191" s="199">
        <v>407932</v>
      </c>
      <c r="Q3191" s="12"/>
      <c r="R3191" s="199">
        <v>0</v>
      </c>
      <c r="S3191" s="139">
        <v>221</v>
      </c>
      <c r="T3191" s="65" t="s">
        <v>1029</v>
      </c>
      <c r="U3191" s="165">
        <v>0</v>
      </c>
      <c r="V3191" s="139"/>
      <c r="W3191" s="105" t="str">
        <f>IFERROR(VLOOKUP(V3191, Fornecedores!A:C, 3, FALSE), "")</f>
        <v/>
      </c>
      <c r="X3191" s="105" t="str">
        <f>IFERROR(VLOOKUP(V3191, Fornecedores!A:E, 5, FALSE), "")</f>
        <v/>
      </c>
      <c r="Y3191" s="105" t="str">
        <f>IFERROR(VLOOKUP(V3191, Fornecedores!A:F, 6, FALSE), "")</f>
        <v/>
      </c>
      <c r="Z3191" s="101" t="str">
        <f>IF(H3191=0, "Pedido entregue!", "Pendente")</f>
        <v>Pendente</v>
      </c>
      <c r="AB3191" s="132" t="str">
        <f>IF(Z3191="Pedido Entregue!", IF(AA3191=1, "Retirado do Almoxarifado", IF(AA3191=2, "Material devolvido", "Aguardando retirada")), IF(Z3191="Pendente", "Entrega pendente", ""))</f>
        <v>Entrega pendente</v>
      </c>
      <c r="AC3191" s="18">
        <v>1</v>
      </c>
      <c r="AD3191" s="18">
        <f>AC3191/SUMIF($P:$P,P3191,$AC:$AC)</f>
        <v>1</v>
      </c>
      <c r="AE3191" s="18">
        <f>IF(R3191=0,0,AC3191/SUMIF($R:$R,R3191,$AC:$AC))</f>
        <v>0</v>
      </c>
      <c r="AF3191" s="18">
        <f>IF(R3191=0,1,0)</f>
        <v>1</v>
      </c>
      <c r="AH3191" t="str">
        <f>TEXT(J3191,"MMMM")</f>
        <v>junho</v>
      </c>
    </row>
    <row r="3192" spans="1:34" ht="12.75" customHeight="1" x14ac:dyDescent="0.25">
      <c r="A3192" s="90" t="str">
        <f>IF(C3192="Oficina Diversos","Oficina Geral",
IF(ISNUMBER(FIND("Estoque - Colhedoras",C3192)),"Colhedoras",IF(ISNUMBER(FIND("Caldeiraria",C3192)),"Caldeiraria",IF(ISNUMBER(FIND("Borracharia",C3192)),"Borracharia",IF(ISNUMBER(FIND("Lubrificação",C3192)),"Lubrificação",
IF(ISNUMBER(FIND("Estoque - Carregadeiras",C3192)),"Carregadeiras",IF(ISNUMBER(FIND("Estoque - Veic. Leves",C3192)),"Veic. Leves",
IF(ISNUMBER(FIND("Estoque - Caminhões",C3192)),"Caminhões",IF(ISNUMBER(FIND("Estoque - Transbordos",C3192)),"Transbordos",
IF(ISNUMBER(FIND("Estoque - Tratores",C3192)),"Tratores",
IF(ISNUMBER(FIND("Estoque - Máquinas pesadas",C3192)),"Máquinas pesadas",
IF(ISNUMBER(FIND("Estoque - Reboques",C3192)),"Reboques",
IF(C3192="Estoque","Estoque",
IF(AND(ISNUMBER(C3192),C3192&gt;1000,C3192&lt;2000),"Caminhões",
IF(AND(ISNUMBER(C3192),C3192&gt;2000,C3192&lt;3000),"Tratores",
IF(AND(ISNUMBER(C3192),C3192&gt;3000,C3192&lt;4000),"Carregadeiras",
IF(AND(ISNUMBER(C3192),C3192&gt;4000,C3192&lt;5000),"Máquinas pesadas",
IF(AND(ISNUMBER(C3192),C3192&gt;5000,C3192&lt;6000),"Colhedoras",
IF(AND(ISNUMBER(C3192),C3192&gt;7000,C3192&lt;8000),"Irrigação",
IF(AND(ISNUMBER(C3192),C3192&gt;8000,C3192&lt;9000),"Reboques",IF(AND(ISNUMBER(C3192),C3192&gt;0,C3192&lt;1000),"Veic. Leves","")))))))))))))))))))))</f>
        <v>Oficina Geral</v>
      </c>
      <c r="C3192" s="171" t="s">
        <v>661</v>
      </c>
      <c r="D3192" s="170">
        <v>92628</v>
      </c>
      <c r="E3192" s="173" t="s">
        <v>20691</v>
      </c>
      <c r="F3192" s="101" t="str">
        <f>IF(ISBLANK(K3192), "Apenas Solicitação", "Tem OC")</f>
        <v>Apenas Solicitação</v>
      </c>
      <c r="G3192" s="170">
        <v>100</v>
      </c>
      <c r="H3192" s="102">
        <f>G3192-I3192</f>
        <v>100</v>
      </c>
      <c r="I3192" s="103"/>
      <c r="J3192" s="174">
        <v>45825</v>
      </c>
      <c r="K3192" s="201"/>
      <c r="L3192" s="173"/>
      <c r="M3192" s="104" t="str">
        <f ca="1">IF(OR(N3192="", N3192=0), "", IF(N3192&gt;TODAY(), "No prazo", "Atrasado"))</f>
        <v/>
      </c>
      <c r="N3192" s="104" t="str">
        <f>IFERROR(K3192 + VALUE(LEFT(L3192, FIND(" ", L3192) - 1)), "")</f>
        <v/>
      </c>
      <c r="O3192" s="105" t="str">
        <f>IF(_xlfn.DAYS(K3192,J3192)&lt;0, "Aguardando OC", _xlfn.DAYS(K3192,J3192))</f>
        <v>Aguardando OC</v>
      </c>
      <c r="P3192" s="201">
        <v>407968</v>
      </c>
      <c r="Q3192" s="12"/>
      <c r="R3192" s="201">
        <v>0</v>
      </c>
      <c r="S3192" s="2">
        <v>221</v>
      </c>
      <c r="T3192" s="65" t="s">
        <v>1029</v>
      </c>
      <c r="U3192" s="170">
        <v>0</v>
      </c>
      <c r="V3192" s="170"/>
      <c r="W3192" s="105" t="str">
        <f>IFERROR(VLOOKUP(V3192, Fornecedores!A:C, 3, FALSE), "")</f>
        <v/>
      </c>
      <c r="X3192" s="105" t="str">
        <f>IFERROR(VLOOKUP(V3192, Fornecedores!A:E, 5, FALSE), "")</f>
        <v/>
      </c>
      <c r="Y3192" s="105" t="str">
        <f>IFERROR(VLOOKUP(V3192, Fornecedores!A:F, 6, FALSE), "")</f>
        <v/>
      </c>
      <c r="Z3192" s="101" t="str">
        <f>IF(H3192=0, "Pedido entregue!", "Pendente")</f>
        <v>Pendente</v>
      </c>
      <c r="AB3192" s="132" t="str">
        <f>IF(Z3192="Pedido Entregue!", IF(AA3192=1, "Retirado do Almoxarifado", IF(AA3192=2, "Material devolvido", "Aguardando retirada")), IF(Z3192="Pendente", "Entrega pendente", ""))</f>
        <v>Entrega pendente</v>
      </c>
      <c r="AC3192" s="18">
        <v>1</v>
      </c>
      <c r="AD3192" s="18">
        <f>AC3192/SUMIF($P:$P,P3192,$AC:$AC)</f>
        <v>1</v>
      </c>
      <c r="AE3192" s="18">
        <f>IF(R3192=0,0,AC3192/SUMIF($R:$R,R3192,$AC:$AC))</f>
        <v>0</v>
      </c>
      <c r="AF3192" s="18">
        <f>IF(R3192=0,1,0)</f>
        <v>1</v>
      </c>
      <c r="AH3192" t="str">
        <f>TEXT(J3192,"MMMM")</f>
        <v>junho</v>
      </c>
    </row>
    <row r="3193" spans="1:34" ht="12.75" customHeight="1" x14ac:dyDescent="0.25">
      <c r="A3193" s="90" t="str">
        <f>IF(C3193="Oficina Diversos","Oficina Geral",
IF(ISNUMBER(FIND("Estoque - Colhedoras",C3193)),"Colhedoras",IF(ISNUMBER(FIND("Caldeiraria",C3193)),"Caldeiraria",IF(ISNUMBER(FIND("Borracharia",C3193)),"Borracharia",IF(ISNUMBER(FIND("Lubrificação",C3193)),"Lubrificação",
IF(ISNUMBER(FIND("Estoque - Carregadeiras",C3193)),"Carregadeiras",IF(ISNUMBER(FIND("Estoque - Veic. Leves",C3193)),"Veic. Leves",
IF(ISNUMBER(FIND("Estoque - Caminhões",C3193)),"Caminhões",IF(ISNUMBER(FIND("Estoque - Transbordos",C3193)),"Transbordos",
IF(ISNUMBER(FIND("Estoque - Tratores",C3193)),"Tratores",
IF(ISNUMBER(FIND("Estoque - Máquinas pesadas",C3193)),"Máquinas pesadas",
IF(ISNUMBER(FIND("Estoque - Reboques",C3193)),"Reboques",
IF(C3193="Estoque","Estoque",
IF(AND(ISNUMBER(C3193),C3193&gt;1000,C3193&lt;2000),"Caminhões",
IF(AND(ISNUMBER(C3193),C3193&gt;2000,C3193&lt;3000),"Tratores",
IF(AND(ISNUMBER(C3193),C3193&gt;3000,C3193&lt;4000),"Carregadeiras",
IF(AND(ISNUMBER(C3193),C3193&gt;4000,C3193&lt;5000),"Máquinas pesadas",
IF(AND(ISNUMBER(C3193),C3193&gt;5000,C3193&lt;6000),"Colhedoras",
IF(AND(ISNUMBER(C3193),C3193&gt;7000,C3193&lt;8000),"Irrigação",
IF(AND(ISNUMBER(C3193),C3193&gt;8000,C3193&lt;9000),"Reboques",IF(AND(ISNUMBER(C3193),C3193&gt;0,C3193&lt;1000),"Veic. Leves","")))))))))))))))))))))</f>
        <v>Oficina Geral</v>
      </c>
      <c r="C3193" s="113" t="s">
        <v>661</v>
      </c>
      <c r="D3193" s="2">
        <v>92629</v>
      </c>
      <c r="E3193" s="3" t="s">
        <v>20908</v>
      </c>
      <c r="F3193" s="101" t="str">
        <f>IF(ISBLANK(K3193), "Apenas Solicitação", "Tem OC")</f>
        <v>Tem OC</v>
      </c>
      <c r="G3193" s="2">
        <v>100</v>
      </c>
      <c r="H3193" s="102">
        <f>G3193-I3193</f>
        <v>100</v>
      </c>
      <c r="I3193" s="103"/>
      <c r="J3193" s="4">
        <v>45825</v>
      </c>
      <c r="K3193" s="180">
        <v>45840</v>
      </c>
      <c r="L3193" s="3" t="s">
        <v>20152</v>
      </c>
      <c r="M3193" s="104" t="str">
        <f ca="1">IF(OR(N3193="", N3193=0), "", IF(N3193&gt;TODAY(), "No prazo", "Atrasado"))</f>
        <v>Atrasado</v>
      </c>
      <c r="N3193" s="104">
        <f>IFERROR(K3193 + VALUE(LEFT(L3193, FIND(" ", L3193) - 1)), "")</f>
        <v>45841</v>
      </c>
      <c r="O3193" s="105">
        <f>IF(_xlfn.DAYS(K3193,J3193)&lt;0, "Aguardando OC", _xlfn.DAYS(K3193,J3193))</f>
        <v>15</v>
      </c>
      <c r="P3193" s="14">
        <v>407973</v>
      </c>
      <c r="Q3193" s="12"/>
      <c r="R3193" s="14">
        <v>170232</v>
      </c>
      <c r="S3193" s="2">
        <v>221</v>
      </c>
      <c r="T3193" s="65" t="s">
        <v>1029</v>
      </c>
      <c r="U3193" s="21">
        <v>190</v>
      </c>
      <c r="V3193" s="2">
        <v>4442</v>
      </c>
      <c r="W3193" s="105" t="str">
        <f>IFERROR(VLOOKUP(V3193, Fornecedores!A:C, 3, FALSE), "")</f>
        <v>CENTELHA BRASIL PE</v>
      </c>
      <c r="X3193" s="105" t="str">
        <f>IFERROR(VLOOKUP(V3193, Fornecedores!A:E, 5, FALSE), "")</f>
        <v>Jaboatão dos Guararapes</v>
      </c>
      <c r="Y3193" s="105" t="str">
        <f>IFERROR(VLOOKUP(V3193, Fornecedores!A:F, 6, FALSE), "")</f>
        <v>PE</v>
      </c>
      <c r="Z3193" s="101" t="str">
        <f>IF(H3193=0, "Pedido entregue!", "Pendente")</f>
        <v>Pendente</v>
      </c>
      <c r="AB3193" s="132" t="str">
        <f>IF(Z3193="Pedido Entregue!", IF(AA3193=1, "Retirado do Almoxarifado", IF(AA3193=2, "Material devolvido", "Aguardando retirada")), IF(Z3193="Pendente", "Entrega pendente", ""))</f>
        <v>Entrega pendente</v>
      </c>
      <c r="AC3193" s="18">
        <v>1</v>
      </c>
      <c r="AD3193" s="18">
        <f>AC3193/SUMIF($P:$P,P3193,$AC:$AC)</f>
        <v>1</v>
      </c>
      <c r="AE3193" s="18">
        <f>IF(R3193=0,0,AC3193/SUMIF($R:$R,R3193,$AC:$AC))</f>
        <v>0.16666666666666666</v>
      </c>
      <c r="AF3193" s="18">
        <f>IF(R3193=0,1,0)</f>
        <v>0</v>
      </c>
      <c r="AH3193" t="str">
        <f>TEXT(J3193,"MMMM")</f>
        <v>junho</v>
      </c>
    </row>
    <row r="3194" spans="1:34" ht="12.75" customHeight="1" x14ac:dyDescent="0.25">
      <c r="A3194" s="90" t="str">
        <f>IF(C3194="Oficina Diversos","Oficina Geral",
IF(ISNUMBER(FIND("Estoque - Colhedoras",C3194)),"Colhedoras",IF(ISNUMBER(FIND("Caldeiraria",C3194)),"Caldeiraria",IF(ISNUMBER(FIND("Borracharia",C3194)),"Borracharia",IF(ISNUMBER(FIND("Lubrificação",C3194)),"Lubrificação",
IF(ISNUMBER(FIND("Estoque - Carregadeiras",C3194)),"Carregadeiras",IF(ISNUMBER(FIND("Estoque - Veic. Leves",C3194)),"Veic. Leves",
IF(ISNUMBER(FIND("Estoque - Caminhões",C3194)),"Caminhões",IF(ISNUMBER(FIND("Estoque - Transbordos",C3194)),"Transbordos",
IF(ISNUMBER(FIND("Estoque - Tratores",C3194)),"Tratores",
IF(ISNUMBER(FIND("Estoque - Máquinas pesadas",C3194)),"Máquinas pesadas",
IF(ISNUMBER(FIND("Estoque - Reboques",C3194)),"Reboques",
IF(C3194="Estoque","Estoque",
IF(AND(ISNUMBER(C3194),C3194&gt;1000,C3194&lt;2000),"Caminhões",
IF(AND(ISNUMBER(C3194),C3194&gt;2000,C3194&lt;3000),"Tratores",
IF(AND(ISNUMBER(C3194),C3194&gt;3000,C3194&lt;4000),"Carregadeiras",
IF(AND(ISNUMBER(C3194),C3194&gt;4000,C3194&lt;5000),"Máquinas pesadas",
IF(AND(ISNUMBER(C3194),C3194&gt;5000,C3194&lt;6000),"Colhedoras",
IF(AND(ISNUMBER(C3194),C3194&gt;7000,C3194&lt;8000),"Irrigação",
IF(AND(ISNUMBER(C3194),C3194&gt;8000,C3194&lt;9000),"Reboques",IF(AND(ISNUMBER(C3194),C3194&gt;0,C3194&lt;1000),"Veic. Leves","")))))))))))))))))))))</f>
        <v>Oficina Geral</v>
      </c>
      <c r="C3194" s="171" t="s">
        <v>661</v>
      </c>
      <c r="D3194" s="170">
        <v>92630</v>
      </c>
      <c r="E3194" s="173" t="s">
        <v>20909</v>
      </c>
      <c r="F3194" s="101" t="str">
        <f>IF(ISBLANK(K3194), "Apenas Solicitação", "Tem OC")</f>
        <v>Tem OC</v>
      </c>
      <c r="G3194" s="170">
        <v>100</v>
      </c>
      <c r="H3194" s="102">
        <f>G3194-I3194</f>
        <v>100</v>
      </c>
      <c r="I3194" s="103"/>
      <c r="J3194" s="174">
        <v>45825</v>
      </c>
      <c r="K3194" s="181">
        <v>45840</v>
      </c>
      <c r="L3194" s="173" t="s">
        <v>20152</v>
      </c>
      <c r="M3194" s="104" t="str">
        <f ca="1">IF(OR(N3194="", N3194=0), "", IF(N3194&gt;TODAY(), "No prazo", "Atrasado"))</f>
        <v>Atrasado</v>
      </c>
      <c r="N3194" s="104">
        <f>IFERROR(K3194 + VALUE(LEFT(L3194, FIND(" ", L3194) - 1)), "")</f>
        <v>45841</v>
      </c>
      <c r="O3194" s="105">
        <f>IF(_xlfn.DAYS(K3194,J3194)&lt;0, "Aguardando OC", _xlfn.DAYS(K3194,J3194))</f>
        <v>15</v>
      </c>
      <c r="P3194" s="201">
        <v>407975</v>
      </c>
      <c r="Q3194" s="12"/>
      <c r="R3194" s="201">
        <v>170232</v>
      </c>
      <c r="S3194" s="2">
        <v>221</v>
      </c>
      <c r="T3194" s="65" t="s">
        <v>1029</v>
      </c>
      <c r="U3194" s="170">
        <v>190</v>
      </c>
      <c r="V3194" s="170">
        <v>4442</v>
      </c>
      <c r="W3194" s="105" t="str">
        <f>IFERROR(VLOOKUP(V3194, Fornecedores!A:C, 3, FALSE), "")</f>
        <v>CENTELHA BRASIL PE</v>
      </c>
      <c r="X3194" s="105" t="str">
        <f>IFERROR(VLOOKUP(V3194, Fornecedores!A:E, 5, FALSE), "")</f>
        <v>Jaboatão dos Guararapes</v>
      </c>
      <c r="Y3194" s="105" t="str">
        <f>IFERROR(VLOOKUP(V3194, Fornecedores!A:F, 6, FALSE), "")</f>
        <v>PE</v>
      </c>
      <c r="Z3194" s="101" t="str">
        <f>IF(H3194=0, "Pedido entregue!", "Pendente")</f>
        <v>Pendente</v>
      </c>
      <c r="AB3194" s="132" t="str">
        <f>IF(Z3194="Pedido Entregue!", IF(AA3194=1, "Retirado do Almoxarifado", IF(AA3194=2, "Material devolvido", "Aguardando retirada")), IF(Z3194="Pendente", "Entrega pendente", ""))</f>
        <v>Entrega pendente</v>
      </c>
      <c r="AC3194" s="18">
        <v>1</v>
      </c>
      <c r="AD3194" s="18">
        <f>AC3194/SUMIF($P:$P,P3194,$AC:$AC)</f>
        <v>1</v>
      </c>
      <c r="AE3194" s="18">
        <f>IF(R3194=0,0,AC3194/SUMIF($R:$R,R3194,$AC:$AC))</f>
        <v>0.16666666666666666</v>
      </c>
      <c r="AF3194" s="18">
        <f>IF(R3194=0,1,0)</f>
        <v>0</v>
      </c>
      <c r="AH3194" t="str">
        <f>TEXT(J3194,"MMMM")</f>
        <v>junho</v>
      </c>
    </row>
    <row r="3195" spans="1:34" ht="12.75" customHeight="1" x14ac:dyDescent="0.25">
      <c r="A3195" s="90" t="str">
        <f>IF(C3195="Oficina Diversos","Oficina Geral",
IF(ISNUMBER(FIND("Estoque - Colhedoras",C3195)),"Colhedoras",IF(ISNUMBER(FIND("Caldeiraria",C3195)),"Caldeiraria",IF(ISNUMBER(FIND("Borracharia",C3195)),"Borracharia",IF(ISNUMBER(FIND("Lubrificação",C3195)),"Lubrificação",
IF(ISNUMBER(FIND("Estoque - Carregadeiras",C3195)),"Carregadeiras",IF(ISNUMBER(FIND("Estoque - Veic. Leves",C3195)),"Veic. Leves",
IF(ISNUMBER(FIND("Estoque - Caminhões",C3195)),"Caminhões",IF(ISNUMBER(FIND("Estoque - Transbordos",C3195)),"Transbordos",
IF(ISNUMBER(FIND("Estoque - Tratores",C3195)),"Tratores",
IF(ISNUMBER(FIND("Estoque - Máquinas pesadas",C3195)),"Máquinas pesadas",
IF(ISNUMBER(FIND("Estoque - Reboques",C3195)),"Reboques",
IF(C3195="Estoque","Estoque",
IF(AND(ISNUMBER(C3195),C3195&gt;1000,C3195&lt;2000),"Caminhões",
IF(AND(ISNUMBER(C3195),C3195&gt;2000,C3195&lt;3000),"Tratores",
IF(AND(ISNUMBER(C3195),C3195&gt;3000,C3195&lt;4000),"Carregadeiras",
IF(AND(ISNUMBER(C3195),C3195&gt;4000,C3195&lt;5000),"Máquinas pesadas",
IF(AND(ISNUMBER(C3195),C3195&gt;5000,C3195&lt;6000),"Colhedoras",
IF(AND(ISNUMBER(C3195),C3195&gt;7000,C3195&lt;8000),"Irrigação",
IF(AND(ISNUMBER(C3195),C3195&gt;8000,C3195&lt;9000),"Reboques",IF(AND(ISNUMBER(C3195),C3195&gt;0,C3195&lt;1000),"Veic. Leves","")))))))))))))))))))))</f>
        <v>Estoque</v>
      </c>
      <c r="C3195" s="113" t="s">
        <v>20692</v>
      </c>
      <c r="D3195" s="2">
        <v>92631</v>
      </c>
      <c r="E3195" s="3" t="s">
        <v>20910</v>
      </c>
      <c r="F3195" s="101" t="str">
        <f>IF(ISBLANK(K3195), "Apenas Solicitação", "Tem OC")</f>
        <v>Tem OC</v>
      </c>
      <c r="G3195" s="2">
        <v>100</v>
      </c>
      <c r="H3195" s="102">
        <f>G3195-I3195</f>
        <v>100</v>
      </c>
      <c r="I3195" s="103"/>
      <c r="J3195" s="4">
        <v>45825</v>
      </c>
      <c r="K3195" s="180">
        <v>45840</v>
      </c>
      <c r="L3195" s="3" t="s">
        <v>20152</v>
      </c>
      <c r="M3195" s="104" t="str">
        <f ca="1">IF(OR(N3195="", N3195=0), "", IF(N3195&gt;TODAY(), "No prazo", "Atrasado"))</f>
        <v>Atrasado</v>
      </c>
      <c r="N3195" s="104">
        <f>IFERROR(K3195 + VALUE(LEFT(L3195, FIND(" ", L3195) - 1)), "")</f>
        <v>45841</v>
      </c>
      <c r="O3195" s="105">
        <f>IF(_xlfn.DAYS(K3195,J3195)&lt;0, "Aguardando OC", _xlfn.DAYS(K3195,J3195))</f>
        <v>15</v>
      </c>
      <c r="P3195" s="14">
        <v>407976</v>
      </c>
      <c r="Q3195" s="12"/>
      <c r="R3195" s="14">
        <v>170232</v>
      </c>
      <c r="S3195" s="2">
        <v>221</v>
      </c>
      <c r="T3195" s="65" t="s">
        <v>1029</v>
      </c>
      <c r="U3195" s="2">
        <v>190</v>
      </c>
      <c r="V3195" s="2">
        <v>4442</v>
      </c>
      <c r="W3195" s="105" t="str">
        <f>IFERROR(VLOOKUP(V3195, Fornecedores!A:C, 3, FALSE), "")</f>
        <v>CENTELHA BRASIL PE</v>
      </c>
      <c r="X3195" s="105" t="str">
        <f>IFERROR(VLOOKUP(V3195, Fornecedores!A:E, 5, FALSE), "")</f>
        <v>Jaboatão dos Guararapes</v>
      </c>
      <c r="Y3195" s="105" t="str">
        <f>IFERROR(VLOOKUP(V3195, Fornecedores!A:F, 6, FALSE), "")</f>
        <v>PE</v>
      </c>
      <c r="Z3195" s="101" t="str">
        <f>IF(H3195=0, "Pedido entregue!", "Pendente")</f>
        <v>Pendente</v>
      </c>
      <c r="AB3195" s="132" t="str">
        <f>IF(Z3195="Pedido Entregue!", IF(AA3195=1, "Retirado do Almoxarifado", IF(AA3195=2, "Material devolvido", "Aguardando retirada")), IF(Z3195="Pendente", "Entrega pendente", ""))</f>
        <v>Entrega pendente</v>
      </c>
      <c r="AC3195" s="18">
        <v>1</v>
      </c>
      <c r="AD3195" s="18">
        <f>AC3195/SUMIF($P:$P,P3195,$AC:$AC)</f>
        <v>1</v>
      </c>
      <c r="AE3195" s="18">
        <f>IF(R3195=0,0,AC3195/SUMIF($R:$R,R3195,$AC:$AC))</f>
        <v>0.16666666666666666</v>
      </c>
      <c r="AF3195" s="18">
        <f>IF(R3195=0,1,0)</f>
        <v>0</v>
      </c>
      <c r="AH3195" t="str">
        <f>TEXT(J3195,"MMMM")</f>
        <v>junho</v>
      </c>
    </row>
    <row r="3196" spans="1:34" ht="12.75" customHeight="1" x14ac:dyDescent="0.25">
      <c r="A3196" s="90" t="str">
        <f>IF(C3196="Oficina Diversos","Oficina Geral",
IF(ISNUMBER(FIND("Estoque - Colhedoras",C3196)),"Colhedoras",IF(ISNUMBER(FIND("Caldeiraria",C3196)),"Caldeiraria",IF(ISNUMBER(FIND("Borracharia",C3196)),"Borracharia",IF(ISNUMBER(FIND("Lubrificação",C3196)),"Lubrificação",
IF(ISNUMBER(FIND("Estoque - Carregadeiras",C3196)),"Carregadeiras",IF(ISNUMBER(FIND("Estoque - Veic. Leves",C3196)),"Veic. Leves",
IF(ISNUMBER(FIND("Estoque - Caminhões",C3196)),"Caminhões",IF(ISNUMBER(FIND("Estoque - Transbordos",C3196)),"Transbordos",
IF(ISNUMBER(FIND("Estoque - Tratores",C3196)),"Tratores",
IF(ISNUMBER(FIND("Estoque - Máquinas pesadas",C3196)),"Máquinas pesadas",
IF(ISNUMBER(FIND("Estoque - Reboques",C3196)),"Reboques",
IF(C3196="Estoque","Estoque",
IF(AND(ISNUMBER(C3196),C3196&gt;1000,C3196&lt;2000),"Caminhões",
IF(AND(ISNUMBER(C3196),C3196&gt;2000,C3196&lt;3000),"Tratores",
IF(AND(ISNUMBER(C3196),C3196&gt;3000,C3196&lt;4000),"Carregadeiras",
IF(AND(ISNUMBER(C3196),C3196&gt;4000,C3196&lt;5000),"Máquinas pesadas",
IF(AND(ISNUMBER(C3196),C3196&gt;5000,C3196&lt;6000),"Colhedoras",
IF(AND(ISNUMBER(C3196),C3196&gt;7000,C3196&lt;8000),"Irrigação",
IF(AND(ISNUMBER(C3196),C3196&gt;8000,C3196&lt;9000),"Reboques",IF(AND(ISNUMBER(C3196),C3196&gt;0,C3196&lt;1000),"Veic. Leves","")))))))))))))))))))))</f>
        <v>Oficina Geral</v>
      </c>
      <c r="C3196" s="171" t="s">
        <v>661</v>
      </c>
      <c r="D3196" s="170">
        <v>92632</v>
      </c>
      <c r="E3196" s="173" t="s">
        <v>20911</v>
      </c>
      <c r="F3196" s="101" t="str">
        <f>IF(ISBLANK(K3196), "Apenas Solicitação", "Tem OC")</f>
        <v>Tem OC</v>
      </c>
      <c r="G3196" s="170">
        <v>100</v>
      </c>
      <c r="H3196" s="102">
        <f>G3196-I3196</f>
        <v>100</v>
      </c>
      <c r="I3196" s="103"/>
      <c r="J3196" s="174">
        <v>45825</v>
      </c>
      <c r="K3196" s="181">
        <v>45840</v>
      </c>
      <c r="L3196" s="173" t="s">
        <v>20152</v>
      </c>
      <c r="M3196" s="104" t="str">
        <f ca="1">IF(OR(N3196="", N3196=0), "", IF(N3196&gt;TODAY(), "No prazo", "Atrasado"))</f>
        <v>Atrasado</v>
      </c>
      <c r="N3196" s="104">
        <f>IFERROR(K3196 + VALUE(LEFT(L3196, FIND(" ", L3196) - 1)), "")</f>
        <v>45841</v>
      </c>
      <c r="O3196" s="105">
        <f>IF(_xlfn.DAYS(K3196,J3196)&lt;0, "Aguardando OC", _xlfn.DAYS(K3196,J3196))</f>
        <v>15</v>
      </c>
      <c r="P3196" s="201">
        <v>407978</v>
      </c>
      <c r="Q3196" s="12"/>
      <c r="R3196" s="201">
        <v>170232</v>
      </c>
      <c r="S3196" s="2">
        <v>221</v>
      </c>
      <c r="T3196" s="65" t="s">
        <v>1029</v>
      </c>
      <c r="U3196" s="170">
        <v>190</v>
      </c>
      <c r="V3196" s="170">
        <v>4442</v>
      </c>
      <c r="W3196" s="105" t="str">
        <f>IFERROR(VLOOKUP(V3196, Fornecedores!A:C, 3, FALSE), "")</f>
        <v>CENTELHA BRASIL PE</v>
      </c>
      <c r="X3196" s="105" t="str">
        <f>IFERROR(VLOOKUP(V3196, Fornecedores!A:E, 5, FALSE), "")</f>
        <v>Jaboatão dos Guararapes</v>
      </c>
      <c r="Y3196" s="105" t="str">
        <f>IFERROR(VLOOKUP(V3196, Fornecedores!A:F, 6, FALSE), "")</f>
        <v>PE</v>
      </c>
      <c r="Z3196" s="101" t="str">
        <f>IF(H3196=0, "Pedido entregue!", "Pendente")</f>
        <v>Pendente</v>
      </c>
      <c r="AB3196" s="132" t="str">
        <f>IF(Z3196="Pedido Entregue!", IF(AA3196=1, "Retirado do Almoxarifado", IF(AA3196=2, "Material devolvido", "Aguardando retirada")), IF(Z3196="Pendente", "Entrega pendente", ""))</f>
        <v>Entrega pendente</v>
      </c>
      <c r="AC3196" s="18">
        <v>1</v>
      </c>
      <c r="AD3196" s="18">
        <f>AC3196/SUMIF($P:$P,P3196,$AC:$AC)</f>
        <v>1</v>
      </c>
      <c r="AE3196" s="18">
        <f>IF(R3196=0,0,AC3196/SUMIF($R:$R,R3196,$AC:$AC))</f>
        <v>0.16666666666666666</v>
      </c>
      <c r="AF3196" s="18">
        <f>IF(R3196=0,1,0)</f>
        <v>0</v>
      </c>
      <c r="AH3196" t="str">
        <f>TEXT(J3196,"MMMM")</f>
        <v>junho</v>
      </c>
    </row>
    <row r="3197" spans="1:34" ht="12.75" customHeight="1" x14ac:dyDescent="0.25">
      <c r="A3197" s="90" t="str">
        <f>IF(C3197="Oficina Diversos","Oficina Geral",
IF(ISNUMBER(FIND("Estoque - Colhedoras",C3197)),"Colhedoras",IF(ISNUMBER(FIND("Caldeiraria",C3197)),"Caldeiraria",IF(ISNUMBER(FIND("Borracharia",C3197)),"Borracharia",IF(ISNUMBER(FIND("Lubrificação",C3197)),"Lubrificação",
IF(ISNUMBER(FIND("Estoque - Carregadeiras",C3197)),"Carregadeiras",IF(ISNUMBER(FIND("Estoque - Veic. Leves",C3197)),"Veic. Leves",
IF(ISNUMBER(FIND("Estoque - Caminhões",C3197)),"Caminhões",IF(ISNUMBER(FIND("Estoque - Transbordos",C3197)),"Transbordos",
IF(ISNUMBER(FIND("Estoque - Tratores",C3197)),"Tratores",
IF(ISNUMBER(FIND("Estoque - Máquinas pesadas",C3197)),"Máquinas pesadas",
IF(ISNUMBER(FIND("Estoque - Reboques",C3197)),"Reboques",
IF(C3197="Estoque","Estoque",
IF(AND(ISNUMBER(C3197),C3197&gt;1000,C3197&lt;2000),"Caminhões",
IF(AND(ISNUMBER(C3197),C3197&gt;2000,C3197&lt;3000),"Tratores",
IF(AND(ISNUMBER(C3197),C3197&gt;3000,C3197&lt;4000),"Carregadeiras",
IF(AND(ISNUMBER(C3197),C3197&gt;4000,C3197&lt;5000),"Máquinas pesadas",
IF(AND(ISNUMBER(C3197),C3197&gt;5000,C3197&lt;6000),"Colhedoras",
IF(AND(ISNUMBER(C3197),C3197&gt;7000,C3197&lt;8000),"Irrigação",
IF(AND(ISNUMBER(C3197),C3197&gt;8000,C3197&lt;9000),"Reboques",IF(AND(ISNUMBER(C3197),C3197&gt;0,C3197&lt;1000),"Veic. Leves","")))))))))))))))))))))</f>
        <v>Estoque</v>
      </c>
      <c r="C3197" s="113" t="s">
        <v>20692</v>
      </c>
      <c r="D3197" s="2">
        <v>92633</v>
      </c>
      <c r="E3197" s="3" t="s">
        <v>20912</v>
      </c>
      <c r="F3197" s="101" t="str">
        <f>IF(ISBLANK(K3197), "Apenas Solicitação", "Tem OC")</f>
        <v>Tem OC</v>
      </c>
      <c r="G3197" s="2">
        <v>100</v>
      </c>
      <c r="H3197" s="102">
        <f>G3197-I3197</f>
        <v>100</v>
      </c>
      <c r="I3197" s="103"/>
      <c r="J3197" s="4">
        <v>45825</v>
      </c>
      <c r="K3197" s="180">
        <v>45840</v>
      </c>
      <c r="L3197" s="3" t="s">
        <v>20152</v>
      </c>
      <c r="M3197" s="104" t="str">
        <f ca="1">IF(OR(N3197="", N3197=0), "", IF(N3197&gt;TODAY(), "No prazo", "Atrasado"))</f>
        <v>Atrasado</v>
      </c>
      <c r="N3197" s="104">
        <f>IFERROR(K3197 + VALUE(LEFT(L3197, FIND(" ", L3197) - 1)), "")</f>
        <v>45841</v>
      </c>
      <c r="O3197" s="105">
        <f>IF(_xlfn.DAYS(K3197,J3197)&lt;0, "Aguardando OC", _xlfn.DAYS(K3197,J3197))</f>
        <v>15</v>
      </c>
      <c r="P3197" s="14">
        <v>407980</v>
      </c>
      <c r="Q3197" s="12"/>
      <c r="R3197" s="14">
        <v>170232</v>
      </c>
      <c r="S3197" s="2">
        <v>221</v>
      </c>
      <c r="T3197" s="65" t="s">
        <v>1029</v>
      </c>
      <c r="U3197" s="2">
        <v>190</v>
      </c>
      <c r="V3197" s="2">
        <v>4442</v>
      </c>
      <c r="W3197" s="105" t="str">
        <f>IFERROR(VLOOKUP(V3197, Fornecedores!A:C, 3, FALSE), "")</f>
        <v>CENTELHA BRASIL PE</v>
      </c>
      <c r="X3197" s="105" t="str">
        <f>IFERROR(VLOOKUP(V3197, Fornecedores!A:E, 5, FALSE), "")</f>
        <v>Jaboatão dos Guararapes</v>
      </c>
      <c r="Y3197" s="105" t="str">
        <f>IFERROR(VLOOKUP(V3197, Fornecedores!A:F, 6, FALSE), "")</f>
        <v>PE</v>
      </c>
      <c r="Z3197" s="101" t="str">
        <f>IF(H3197=0, "Pedido entregue!", "Pendente")</f>
        <v>Pendente</v>
      </c>
      <c r="AB3197" s="132" t="str">
        <f>IF(Z3197="Pedido Entregue!", IF(AA3197=1, "Retirado do Almoxarifado", IF(AA3197=2, "Material devolvido", "Aguardando retirada")), IF(Z3197="Pendente", "Entrega pendente", ""))</f>
        <v>Entrega pendente</v>
      </c>
      <c r="AC3197" s="18">
        <v>1</v>
      </c>
      <c r="AD3197" s="18">
        <f>AC3197/SUMIF($P:$P,P3197,$AC:$AC)</f>
        <v>1</v>
      </c>
      <c r="AE3197" s="18">
        <f>IF(R3197=0,0,AC3197/SUMIF($R:$R,R3197,$AC:$AC))</f>
        <v>0.16666666666666666</v>
      </c>
      <c r="AF3197" s="18">
        <f>IF(R3197=0,1,0)</f>
        <v>0</v>
      </c>
      <c r="AH3197" t="str">
        <f>TEXT(J3197,"MMMM")</f>
        <v>junho</v>
      </c>
    </row>
    <row r="3198" spans="1:34" ht="12.75" customHeight="1" x14ac:dyDescent="0.25">
      <c r="A3198" s="90" t="str">
        <f>IF(C3198="Oficina Diversos","Oficina Geral",
IF(ISNUMBER(FIND("Estoque - Colhedoras",C3198)),"Colhedoras",IF(ISNUMBER(FIND("Caldeiraria",C3198)),"Caldeiraria",IF(ISNUMBER(FIND("Borracharia",C3198)),"Borracharia",IF(ISNUMBER(FIND("Lubrificação",C3198)),"Lubrificação",
IF(ISNUMBER(FIND("Estoque - Carregadeiras",C3198)),"Carregadeiras",IF(ISNUMBER(FIND("Estoque - Veic. Leves",C3198)),"Veic. Leves",
IF(ISNUMBER(FIND("Estoque - Caminhões",C3198)),"Caminhões",IF(ISNUMBER(FIND("Estoque - Transbordos",C3198)),"Transbordos",
IF(ISNUMBER(FIND("Estoque - Tratores",C3198)),"Tratores",
IF(ISNUMBER(FIND("Estoque - Máquinas pesadas",C3198)),"Máquinas pesadas",
IF(ISNUMBER(FIND("Estoque - Reboques",C3198)),"Reboques",
IF(C3198="Estoque","Estoque",
IF(AND(ISNUMBER(C3198),C3198&gt;1000,C3198&lt;2000),"Caminhões",
IF(AND(ISNUMBER(C3198),C3198&gt;2000,C3198&lt;3000),"Tratores",
IF(AND(ISNUMBER(C3198),C3198&gt;3000,C3198&lt;4000),"Carregadeiras",
IF(AND(ISNUMBER(C3198),C3198&gt;4000,C3198&lt;5000),"Máquinas pesadas",
IF(AND(ISNUMBER(C3198),C3198&gt;5000,C3198&lt;6000),"Colhedoras",
IF(AND(ISNUMBER(C3198),C3198&gt;7000,C3198&lt;8000),"Irrigação",
IF(AND(ISNUMBER(C3198),C3198&gt;8000,C3198&lt;9000),"Reboques",IF(AND(ISNUMBER(C3198),C3198&gt;0,C3198&lt;1000),"Veic. Leves","")))))))))))))))))))))</f>
        <v>Oficina Geral</v>
      </c>
      <c r="C3198" s="171" t="s">
        <v>661</v>
      </c>
      <c r="D3198" s="170">
        <v>92634</v>
      </c>
      <c r="E3198" s="173" t="s">
        <v>20913</v>
      </c>
      <c r="F3198" s="101" t="str">
        <f>IF(ISBLANK(K3198), "Apenas Solicitação", "Tem OC")</f>
        <v>Tem OC</v>
      </c>
      <c r="G3198" s="170">
        <v>100</v>
      </c>
      <c r="H3198" s="102">
        <f>G3198-I3198</f>
        <v>100</v>
      </c>
      <c r="I3198" s="103"/>
      <c r="J3198" s="174">
        <v>45825</v>
      </c>
      <c r="K3198" s="181">
        <v>45840</v>
      </c>
      <c r="L3198" s="173" t="s">
        <v>20152</v>
      </c>
      <c r="M3198" s="104" t="str">
        <f ca="1">IF(OR(N3198="", N3198=0), "", IF(N3198&gt;TODAY(), "No prazo", "Atrasado"))</f>
        <v>Atrasado</v>
      </c>
      <c r="N3198" s="104">
        <f>IFERROR(K3198 + VALUE(LEFT(L3198, FIND(" ", L3198) - 1)), "")</f>
        <v>45841</v>
      </c>
      <c r="O3198" s="105">
        <f>IF(_xlfn.DAYS(K3198,J3198)&lt;0, "Aguardando OC", _xlfn.DAYS(K3198,J3198))</f>
        <v>15</v>
      </c>
      <c r="P3198" s="201">
        <v>407982</v>
      </c>
      <c r="Q3198" s="12"/>
      <c r="R3198" s="201">
        <v>170232</v>
      </c>
      <c r="S3198" s="2">
        <v>221</v>
      </c>
      <c r="T3198" s="65" t="s">
        <v>1029</v>
      </c>
      <c r="U3198" s="170">
        <v>190</v>
      </c>
      <c r="V3198" s="170">
        <v>4442</v>
      </c>
      <c r="W3198" s="105" t="str">
        <f>IFERROR(VLOOKUP(V3198, Fornecedores!A:C, 3, FALSE), "")</f>
        <v>CENTELHA BRASIL PE</v>
      </c>
      <c r="X3198" s="105" t="str">
        <f>IFERROR(VLOOKUP(V3198, Fornecedores!A:E, 5, FALSE), "")</f>
        <v>Jaboatão dos Guararapes</v>
      </c>
      <c r="Y3198" s="105" t="str">
        <f>IFERROR(VLOOKUP(V3198, Fornecedores!A:F, 6, FALSE), "")</f>
        <v>PE</v>
      </c>
      <c r="Z3198" s="101" t="str">
        <f>IF(H3198=0, "Pedido entregue!", "Pendente")</f>
        <v>Pendente</v>
      </c>
      <c r="AB3198" s="132" t="str">
        <f>IF(Z3198="Pedido Entregue!", IF(AA3198=1, "Retirado do Almoxarifado", IF(AA3198=2, "Material devolvido", "Aguardando retirada")), IF(Z3198="Pendente", "Entrega pendente", ""))</f>
        <v>Entrega pendente</v>
      </c>
      <c r="AC3198" s="18">
        <v>1</v>
      </c>
      <c r="AD3198" s="18">
        <f>AC3198/SUMIF($P:$P,P3198,$AC:$AC)</f>
        <v>1</v>
      </c>
      <c r="AE3198" s="18">
        <f>IF(R3198=0,0,AC3198/SUMIF($R:$R,R3198,$AC:$AC))</f>
        <v>0.16666666666666666</v>
      </c>
      <c r="AF3198" s="18">
        <f>IF(R3198=0,1,0)</f>
        <v>0</v>
      </c>
      <c r="AH3198" t="str">
        <f>TEXT(J3198,"MMMM")</f>
        <v>junho</v>
      </c>
    </row>
    <row r="3199" spans="1:34" ht="12.75" hidden="1" customHeight="1" x14ac:dyDescent="0.25">
      <c r="A3199" s="90" t="str">
        <f>IF(C3199="Oficina Diversos","Oficina Geral",
IF(ISNUMBER(FIND("Estoque - Colhedoras",C3199)),"Colhedoras",IF(ISNUMBER(FIND("Caldeiraria",C3199)),"Caldeiraria",IF(ISNUMBER(FIND("Borracharia",C3199)),"Borracharia",IF(ISNUMBER(FIND("Lubrificação",C3199)),"Lubrificação",
IF(ISNUMBER(FIND("Estoque - Carregadeiras",C3199)),"Carregadeiras",IF(ISNUMBER(FIND("Estoque - Veic. Leves",C3199)),"Veic. Leves",
IF(ISNUMBER(FIND("Estoque - Caminhões",C3199)),"Caminhões",IF(ISNUMBER(FIND("Estoque - Transbordos",C3199)),"Transbordos",
IF(ISNUMBER(FIND("Estoque - Tratores",C3199)),"Tratores",
IF(ISNUMBER(FIND("Estoque - Máquinas pesadas",C3199)),"Máquinas pesadas",
IF(ISNUMBER(FIND("Estoque - Reboques",C3199)),"Reboques",
IF(C3199="Estoque","Estoque",
IF(AND(ISNUMBER(C3199),C3199&gt;1000,C3199&lt;2000),"Caminhões",
IF(AND(ISNUMBER(C3199),C3199&gt;2000,C3199&lt;3000),"Tratores",
IF(AND(ISNUMBER(C3199),C3199&gt;3000,C3199&lt;4000),"Carregadeiras",
IF(AND(ISNUMBER(C3199),C3199&gt;4000,C3199&lt;5000),"Máquinas pesadas",
IF(AND(ISNUMBER(C3199),C3199&gt;5000,C3199&lt;6000),"Colhedoras",
IF(AND(ISNUMBER(C3199),C3199&gt;7000,C3199&lt;8000),"Irrigação",
IF(AND(ISNUMBER(C3199),C3199&gt;8000,C3199&lt;9000),"Reboques",IF(AND(ISNUMBER(C3199),C3199&gt;0,C3199&lt;1000),"Veic. Leves","")))))))))))))))))))))</f>
        <v>Oficina Geral</v>
      </c>
      <c r="C3199" s="113" t="s">
        <v>661</v>
      </c>
      <c r="D3199" s="2">
        <v>92635</v>
      </c>
      <c r="E3199" s="3" t="s">
        <v>20914</v>
      </c>
      <c r="F3199" s="101" t="str">
        <f>IF(ISBLANK(K3199), "Apenas Solicitação", "Tem OC")</f>
        <v>Tem OC</v>
      </c>
      <c r="G3199" s="2">
        <v>100</v>
      </c>
      <c r="H3199" s="102">
        <f>G3199-I3199</f>
        <v>0</v>
      </c>
      <c r="I3199" s="103">
        <v>100</v>
      </c>
      <c r="J3199" s="4">
        <v>45825</v>
      </c>
      <c r="K3199" s="180">
        <v>45840</v>
      </c>
      <c r="L3199" s="3" t="s">
        <v>20152</v>
      </c>
      <c r="M3199" s="104" t="str">
        <f ca="1">IF(OR(N3199="", N3199=0), "", IF(N3199&gt;TODAY(), "No prazo", "Atrasado"))</f>
        <v>Atrasado</v>
      </c>
      <c r="N3199" s="104">
        <f>IFERROR(K3199 + VALUE(LEFT(L3199, FIND(" ", L3199) - 1)), "")</f>
        <v>45841</v>
      </c>
      <c r="O3199" s="105">
        <f>IF(_xlfn.DAYS(K3199,J3199)&lt;0, "Aguardando OC", _xlfn.DAYS(K3199,J3199))</f>
        <v>15</v>
      </c>
      <c r="P3199" s="14">
        <v>407984</v>
      </c>
      <c r="Q3199" s="12"/>
      <c r="R3199" s="14">
        <v>170220</v>
      </c>
      <c r="S3199" s="2">
        <v>221</v>
      </c>
      <c r="T3199" s="65" t="s">
        <v>1029</v>
      </c>
      <c r="U3199" s="21">
        <v>460</v>
      </c>
      <c r="V3199" s="2">
        <v>4442</v>
      </c>
      <c r="W3199" s="105" t="str">
        <f>IFERROR(VLOOKUP(V3199, Fornecedores!A:C, 3, FALSE), "")</f>
        <v>CENTELHA BRASIL PE</v>
      </c>
      <c r="X3199" s="105" t="str">
        <f>IFERROR(VLOOKUP(V3199, Fornecedores!A:E, 5, FALSE), "")</f>
        <v>Jaboatão dos Guararapes</v>
      </c>
      <c r="Y3199" s="105" t="str">
        <f>IFERROR(VLOOKUP(V3199, Fornecedores!A:F, 6, FALSE), "")</f>
        <v>PE</v>
      </c>
      <c r="Z3199" s="101" t="str">
        <f>IF(H3199=0, "Pedido entregue!", "Pendente")</f>
        <v>Pedido entregue!</v>
      </c>
      <c r="AB3199" s="132" t="str">
        <f>IF(Z3199="Pedido Entregue!", IF(AA3199=1, "Retirado do Almoxarifado", IF(AA3199=2, "Material devolvido", "Aguardando retirada")), IF(Z3199="Pendente", "Entrega pendente", ""))</f>
        <v>Aguardando retirada</v>
      </c>
      <c r="AC3199" s="18">
        <v>1</v>
      </c>
      <c r="AD3199" s="18">
        <f>AC3199/SUMIF($P:$P,P3199,$AC:$AC)</f>
        <v>1</v>
      </c>
      <c r="AE3199" s="18">
        <f>IF(R3199=0,0,AC3199/SUMIF($R:$R,R3199,$AC:$AC))</f>
        <v>0.5</v>
      </c>
      <c r="AF3199" s="18">
        <f>IF(R3199=0,1,0)</f>
        <v>0</v>
      </c>
      <c r="AH3199" t="str">
        <f>TEXT(J3199,"MMMM")</f>
        <v>junho</v>
      </c>
    </row>
    <row r="3200" spans="1:34" ht="12.75" hidden="1" customHeight="1" x14ac:dyDescent="0.25">
      <c r="A3200" s="90" t="str">
        <f>IF(C3200="Oficina Diversos","Oficina Geral",
IF(ISNUMBER(FIND("Estoque - Colhedoras",C3200)),"Colhedoras",IF(ISNUMBER(FIND("Caldeiraria",C3200)),"Caldeiraria",IF(ISNUMBER(FIND("Borracharia",C3200)),"Borracharia",IF(ISNUMBER(FIND("Lubrificação",C3200)),"Lubrificação",
IF(ISNUMBER(FIND("Estoque - Carregadeiras",C3200)),"Carregadeiras",IF(ISNUMBER(FIND("Estoque - Veic. Leves",C3200)),"Veic. Leves",
IF(ISNUMBER(FIND("Estoque - Caminhões",C3200)),"Caminhões",IF(ISNUMBER(FIND("Estoque - Transbordos",C3200)),"Transbordos",
IF(ISNUMBER(FIND("Estoque - Tratores",C3200)),"Tratores",
IF(ISNUMBER(FIND("Estoque - Máquinas pesadas",C3200)),"Máquinas pesadas",
IF(ISNUMBER(FIND("Estoque - Reboques",C3200)),"Reboques",
IF(C3200="Estoque","Estoque",
IF(AND(ISNUMBER(C3200),C3200&gt;1000,C3200&lt;2000),"Caminhões",
IF(AND(ISNUMBER(C3200),C3200&gt;2000,C3200&lt;3000),"Tratores",
IF(AND(ISNUMBER(C3200),C3200&gt;3000,C3200&lt;4000),"Carregadeiras",
IF(AND(ISNUMBER(C3200),C3200&gt;4000,C3200&lt;5000),"Máquinas pesadas",
IF(AND(ISNUMBER(C3200),C3200&gt;5000,C3200&lt;6000),"Colhedoras",
IF(AND(ISNUMBER(C3200),C3200&gt;7000,C3200&lt;8000),"Irrigação",
IF(AND(ISNUMBER(C3200),C3200&gt;8000,C3200&lt;9000),"Reboques",IF(AND(ISNUMBER(C3200),C3200&gt;0,C3200&lt;1000),"Veic. Leves","")))))))))))))))))))))</f>
        <v>Oficina Geral</v>
      </c>
      <c r="C3200" s="113" t="s">
        <v>661</v>
      </c>
      <c r="D3200" s="2">
        <v>92636</v>
      </c>
      <c r="E3200" s="3" t="s">
        <v>20915</v>
      </c>
      <c r="F3200" s="101" t="str">
        <f>IF(ISBLANK(K3200), "Apenas Solicitação", "Tem OC")</f>
        <v>Tem OC</v>
      </c>
      <c r="G3200" s="2">
        <v>100</v>
      </c>
      <c r="H3200" s="102">
        <f>G3200-I3200</f>
        <v>0</v>
      </c>
      <c r="I3200" s="103">
        <v>100</v>
      </c>
      <c r="J3200" s="4">
        <v>45825</v>
      </c>
      <c r="K3200" s="180">
        <v>45840</v>
      </c>
      <c r="L3200" s="3" t="s">
        <v>20152</v>
      </c>
      <c r="M3200" s="104" t="str">
        <f ca="1">IF(OR(N3200="", N3200=0), "", IF(N3200&gt;TODAY(), "No prazo", "Atrasado"))</f>
        <v>Atrasado</v>
      </c>
      <c r="N3200" s="104">
        <f>IFERROR(K3200 + VALUE(LEFT(L3200, FIND(" ", L3200) - 1)), "")</f>
        <v>45841</v>
      </c>
      <c r="O3200" s="105">
        <f>IF(_xlfn.DAYS(K3200,J3200)&lt;0, "Aguardando OC", _xlfn.DAYS(K3200,J3200))</f>
        <v>15</v>
      </c>
      <c r="P3200" s="14">
        <v>407986</v>
      </c>
      <c r="Q3200" s="12"/>
      <c r="R3200" s="14">
        <v>170220</v>
      </c>
      <c r="S3200" s="2">
        <v>221</v>
      </c>
      <c r="T3200" s="65" t="s">
        <v>1029</v>
      </c>
      <c r="U3200" s="21">
        <v>460</v>
      </c>
      <c r="V3200" s="2">
        <v>4442</v>
      </c>
      <c r="W3200" s="105" t="str">
        <f>IFERROR(VLOOKUP(V3200, Fornecedores!A:C, 3, FALSE), "")</f>
        <v>CENTELHA BRASIL PE</v>
      </c>
      <c r="X3200" s="105" t="str">
        <f>IFERROR(VLOOKUP(V3200, Fornecedores!A:E, 5, FALSE), "")</f>
        <v>Jaboatão dos Guararapes</v>
      </c>
      <c r="Y3200" s="105" t="str">
        <f>IFERROR(VLOOKUP(V3200, Fornecedores!A:F, 6, FALSE), "")</f>
        <v>PE</v>
      </c>
      <c r="Z3200" s="101" t="str">
        <f>IF(H3200=0, "Pedido entregue!", "Pendente")</f>
        <v>Pedido entregue!</v>
      </c>
      <c r="AB3200" s="132" t="str">
        <f>IF(Z3200="Pedido Entregue!", IF(AA3200=1, "Retirado do Almoxarifado", IF(AA3200=2, "Material devolvido", "Aguardando retirada")), IF(Z3200="Pendente", "Entrega pendente", ""))</f>
        <v>Aguardando retirada</v>
      </c>
      <c r="AC3200" s="18">
        <v>1</v>
      </c>
      <c r="AD3200" s="18">
        <f>AC3200/SUMIF($P:$P,P3200,$AC:$AC)</f>
        <v>1</v>
      </c>
      <c r="AE3200" s="18">
        <f>IF(R3200=0,0,AC3200/SUMIF($R:$R,R3200,$AC:$AC))</f>
        <v>0.5</v>
      </c>
      <c r="AF3200" s="18">
        <f>IF(R3200=0,1,0)</f>
        <v>0</v>
      </c>
      <c r="AH3200" t="str">
        <f>TEXT(J3200,"MMMM")</f>
        <v>junho</v>
      </c>
    </row>
    <row r="3201" spans="1:34" ht="12.75" customHeight="1" x14ac:dyDescent="0.25">
      <c r="A3201" s="90" t="str">
        <f>IF(C3201="Oficina Diversos","Oficina Geral",
IF(ISNUMBER(FIND("Estoque - Colhedoras",C3201)),"Colhedoras",IF(ISNUMBER(FIND("Caldeiraria",C3201)),"Caldeiraria",IF(ISNUMBER(FIND("Borracharia",C3201)),"Borracharia",IF(ISNUMBER(FIND("Lubrificação",C3201)),"Lubrificação",
IF(ISNUMBER(FIND("Estoque - Carregadeiras",C3201)),"Carregadeiras",IF(ISNUMBER(FIND("Estoque - Veic. Leves",C3201)),"Veic. Leves",
IF(ISNUMBER(FIND("Estoque - Caminhões",C3201)),"Caminhões",IF(ISNUMBER(FIND("Estoque - Transbordos",C3201)),"Transbordos",
IF(ISNUMBER(FIND("Estoque - Tratores",C3201)),"Tratores",
IF(ISNUMBER(FIND("Estoque - Máquinas pesadas",C3201)),"Máquinas pesadas",
IF(ISNUMBER(FIND("Estoque - Reboques",C3201)),"Reboques",
IF(C3201="Estoque","Estoque",
IF(AND(ISNUMBER(C3201),C3201&gt;1000,C3201&lt;2000),"Caminhões",
IF(AND(ISNUMBER(C3201),C3201&gt;2000,C3201&lt;3000),"Tratores",
IF(AND(ISNUMBER(C3201),C3201&gt;3000,C3201&lt;4000),"Carregadeiras",
IF(AND(ISNUMBER(C3201),C3201&gt;4000,C3201&lt;5000),"Máquinas pesadas",
IF(AND(ISNUMBER(C3201),C3201&gt;5000,C3201&lt;6000),"Colhedoras",
IF(AND(ISNUMBER(C3201),C3201&gt;7000,C3201&lt;8000),"Irrigação",
IF(AND(ISNUMBER(C3201),C3201&gt;8000,C3201&lt;9000),"Reboques",IF(AND(ISNUMBER(C3201),C3201&gt;0,C3201&lt;1000),"Veic. Leves","")))))))))))))))))))))</f>
        <v>Caminhões</v>
      </c>
      <c r="C3201" s="140" t="s">
        <v>20247</v>
      </c>
      <c r="D3201" s="139">
        <v>92638</v>
      </c>
      <c r="E3201" s="141" t="s">
        <v>20495</v>
      </c>
      <c r="F3201" s="101" t="str">
        <f>IF(ISBLANK(K3201), "Apenas Solicitação", "Tem OC")</f>
        <v>Apenas Solicitação</v>
      </c>
      <c r="G3201" s="139">
        <v>3</v>
      </c>
      <c r="H3201" s="102">
        <f>G3201-I3201</f>
        <v>3</v>
      </c>
      <c r="I3201" s="103"/>
      <c r="J3201" s="142">
        <v>45825</v>
      </c>
      <c r="K3201" s="199"/>
      <c r="L3201" s="141"/>
      <c r="M3201" s="104" t="str">
        <f ca="1">IF(OR(N3201="", N3201=0), "", IF(N3201&gt;TODAY(), "No prazo", "Atrasado"))</f>
        <v/>
      </c>
      <c r="N3201" s="104" t="str">
        <f>IFERROR(K3201 + VALUE(LEFT(L3201, FIND(" ", L3201) - 1)), "")</f>
        <v/>
      </c>
      <c r="O3201" s="105" t="str">
        <f>IF(_xlfn.DAYS(K3201,J3201)&lt;0, "Aguardando OC", _xlfn.DAYS(K3201,J3201))</f>
        <v>Aguardando OC</v>
      </c>
      <c r="P3201" s="199">
        <v>407995</v>
      </c>
      <c r="Q3201" s="12"/>
      <c r="R3201" s="199">
        <v>0</v>
      </c>
      <c r="S3201" s="139">
        <v>221</v>
      </c>
      <c r="T3201" s="65" t="s">
        <v>1029</v>
      </c>
      <c r="U3201" s="165">
        <v>0</v>
      </c>
      <c r="V3201" s="139"/>
      <c r="W3201" s="105" t="str">
        <f>IFERROR(VLOOKUP(V3201, Fornecedores!A:C, 3, FALSE), "")</f>
        <v/>
      </c>
      <c r="X3201" s="105" t="str">
        <f>IFERROR(VLOOKUP(V3201, Fornecedores!A:E, 5, FALSE), "")</f>
        <v/>
      </c>
      <c r="Y3201" s="105" t="str">
        <f>IFERROR(VLOOKUP(V3201, Fornecedores!A:F, 6, FALSE), "")</f>
        <v/>
      </c>
      <c r="Z3201" s="101" t="str">
        <f>IF(H3201=0, "Pedido entregue!", "Pendente")</f>
        <v>Pendente</v>
      </c>
      <c r="AB3201" s="132" t="str">
        <f>IF(Z3201="Pedido Entregue!", IF(AA3201=1, "Retirado do Almoxarifado", IF(AA3201=2, "Material devolvido", "Aguardando retirada")), IF(Z3201="Pendente", "Entrega pendente", ""))</f>
        <v>Entrega pendente</v>
      </c>
      <c r="AC3201" s="18">
        <v>1</v>
      </c>
      <c r="AD3201" s="18">
        <f>AC3201/SUMIF($P:$P,P3201,$AC:$AC)</f>
        <v>1</v>
      </c>
      <c r="AE3201" s="18">
        <f>IF(R3201=0,0,AC3201/SUMIF($R:$R,R3201,$AC:$AC))</f>
        <v>0</v>
      </c>
      <c r="AF3201" s="18">
        <f>IF(R3201=0,1,0)</f>
        <v>1</v>
      </c>
      <c r="AH3201" t="str">
        <f>TEXT(J3201,"MMMM")</f>
        <v>junho</v>
      </c>
    </row>
    <row r="3202" spans="1:34" ht="12.75" customHeight="1" x14ac:dyDescent="0.25">
      <c r="A3202" s="90" t="str">
        <f>IF(C3202="Oficina Diversos","Oficina Geral",
IF(ISNUMBER(FIND("Estoque - Colhedoras",C3202)),"Colhedoras",IF(ISNUMBER(FIND("Caldeiraria",C3202)),"Caldeiraria",IF(ISNUMBER(FIND("Borracharia",C3202)),"Borracharia",IF(ISNUMBER(FIND("Lubrificação",C3202)),"Lubrificação",
IF(ISNUMBER(FIND("Estoque - Carregadeiras",C3202)),"Carregadeiras",IF(ISNUMBER(FIND("Estoque - Veic. Leves",C3202)),"Veic. Leves",
IF(ISNUMBER(FIND("Estoque - Caminhões",C3202)),"Caminhões",IF(ISNUMBER(FIND("Estoque - Transbordos",C3202)),"Transbordos",
IF(ISNUMBER(FIND("Estoque - Tratores",C3202)),"Tratores",
IF(ISNUMBER(FIND("Estoque - Máquinas pesadas",C3202)),"Máquinas pesadas",
IF(ISNUMBER(FIND("Estoque - Reboques",C3202)),"Reboques",
IF(C3202="Estoque","Estoque",
IF(AND(ISNUMBER(C3202),C3202&gt;1000,C3202&lt;2000),"Caminhões",
IF(AND(ISNUMBER(C3202),C3202&gt;2000,C3202&lt;3000),"Tratores",
IF(AND(ISNUMBER(C3202),C3202&gt;3000,C3202&lt;4000),"Carregadeiras",
IF(AND(ISNUMBER(C3202),C3202&gt;4000,C3202&lt;5000),"Máquinas pesadas",
IF(AND(ISNUMBER(C3202),C3202&gt;5000,C3202&lt;6000),"Colhedoras",
IF(AND(ISNUMBER(C3202),C3202&gt;7000,C3202&lt;8000),"Irrigação",
IF(AND(ISNUMBER(C3202),C3202&gt;8000,C3202&lt;9000),"Reboques",IF(AND(ISNUMBER(C3202),C3202&gt;0,C3202&lt;1000),"Veic. Leves","")))))))))))))))))))))</f>
        <v>Caminhões</v>
      </c>
      <c r="C3202" s="144" t="s">
        <v>20247</v>
      </c>
      <c r="D3202" s="143">
        <v>92639</v>
      </c>
      <c r="E3202" s="146" t="s">
        <v>20496</v>
      </c>
      <c r="F3202" s="101" t="str">
        <f>IF(ISBLANK(K3202), "Apenas Solicitação", "Tem OC")</f>
        <v>Apenas Solicitação</v>
      </c>
      <c r="G3202" s="143">
        <v>2</v>
      </c>
      <c r="H3202" s="102">
        <f>G3202-I3202</f>
        <v>2</v>
      </c>
      <c r="I3202" s="103"/>
      <c r="J3202" s="147">
        <v>45825</v>
      </c>
      <c r="K3202" s="202"/>
      <c r="L3202" s="146"/>
      <c r="M3202" s="104" t="str">
        <f ca="1">IF(OR(N3202="", N3202=0), "", IF(N3202&gt;TODAY(), "No prazo", "Atrasado"))</f>
        <v/>
      </c>
      <c r="N3202" s="104" t="str">
        <f>IFERROR(K3202 + VALUE(LEFT(L3202, FIND(" ", L3202) - 1)), "")</f>
        <v/>
      </c>
      <c r="O3202" s="105" t="str">
        <f>IF(_xlfn.DAYS(K3202,J3202)&lt;0, "Aguardando OC", _xlfn.DAYS(K3202,J3202))</f>
        <v>Aguardando OC</v>
      </c>
      <c r="P3202" s="200">
        <v>407997</v>
      </c>
      <c r="Q3202" s="12"/>
      <c r="R3202" s="200">
        <v>0</v>
      </c>
      <c r="S3202" s="143">
        <v>221</v>
      </c>
      <c r="T3202" s="65" t="s">
        <v>1029</v>
      </c>
      <c r="U3202" s="164">
        <v>0</v>
      </c>
      <c r="V3202" s="143"/>
      <c r="W3202" s="105" t="str">
        <f>IFERROR(VLOOKUP(V3202, Fornecedores!A:C, 3, FALSE), "")</f>
        <v/>
      </c>
      <c r="X3202" s="105" t="str">
        <f>IFERROR(VLOOKUP(V3202, Fornecedores!A:E, 5, FALSE), "")</f>
        <v/>
      </c>
      <c r="Y3202" s="105" t="str">
        <f>IFERROR(VLOOKUP(V3202, Fornecedores!A:F, 6, FALSE), "")</f>
        <v/>
      </c>
      <c r="Z3202" s="101" t="str">
        <f>IF(H3202=0, "Pedido entregue!", "Pendente")</f>
        <v>Pendente</v>
      </c>
      <c r="AB3202" s="132" t="str">
        <f>IF(Z3202="Pedido Entregue!", IF(AA3202=1, "Retirado do Almoxarifado", IF(AA3202=2, "Material devolvido", "Aguardando retirada")), IF(Z3202="Pendente", "Entrega pendente", ""))</f>
        <v>Entrega pendente</v>
      </c>
      <c r="AC3202" s="18">
        <v>1</v>
      </c>
      <c r="AD3202" s="18">
        <f>AC3202/SUMIF($P:$P,P3202,$AC:$AC)</f>
        <v>1</v>
      </c>
      <c r="AE3202" s="18">
        <f>IF(R3202=0,0,AC3202/SUMIF($R:$R,R3202,$AC:$AC))</f>
        <v>0</v>
      </c>
      <c r="AF3202" s="18">
        <f>IF(R3202=0,1,0)</f>
        <v>1</v>
      </c>
      <c r="AH3202" t="str">
        <f>TEXT(J3202,"MMMM")</f>
        <v>junho</v>
      </c>
    </row>
    <row r="3203" spans="1:34" ht="12.75" hidden="1" customHeight="1" x14ac:dyDescent="0.25">
      <c r="A3203" s="90" t="str">
        <f>IF(C3203="Oficina Diversos","Oficina Geral",
IF(ISNUMBER(FIND("Estoque - Colhedoras",C3203)),"Colhedoras",IF(ISNUMBER(FIND("Caldeiraria",C3203)),"Caldeiraria",IF(ISNUMBER(FIND("Borracharia",C3203)),"Borracharia",IF(ISNUMBER(FIND("Lubrificação",C3203)),"Lubrificação",
IF(ISNUMBER(FIND("Estoque - Carregadeiras",C3203)),"Carregadeiras",IF(ISNUMBER(FIND("Estoque - Veic. Leves",C3203)),"Veic. Leves",
IF(ISNUMBER(FIND("Estoque - Caminhões",C3203)),"Caminhões",IF(ISNUMBER(FIND("Estoque - Transbordos",C3203)),"Transbordos",
IF(ISNUMBER(FIND("Estoque - Tratores",C3203)),"Tratores",
IF(ISNUMBER(FIND("Estoque - Máquinas pesadas",C3203)),"Máquinas pesadas",
IF(ISNUMBER(FIND("Estoque - Reboques",C3203)),"Reboques",
IF(C3203="Estoque","Estoque",
IF(AND(ISNUMBER(C3203),C3203&gt;1000,C3203&lt;2000),"Caminhões",
IF(AND(ISNUMBER(C3203),C3203&gt;2000,C3203&lt;3000),"Tratores",
IF(AND(ISNUMBER(C3203),C3203&gt;3000,C3203&lt;4000),"Carregadeiras",
IF(AND(ISNUMBER(C3203),C3203&gt;4000,C3203&lt;5000),"Máquinas pesadas",
IF(AND(ISNUMBER(C3203),C3203&gt;5000,C3203&lt;6000),"Colhedoras",
IF(AND(ISNUMBER(C3203),C3203&gt;7000,C3203&lt;8000),"Irrigação",
IF(AND(ISNUMBER(C3203),C3203&gt;8000,C3203&lt;9000),"Reboques",IF(AND(ISNUMBER(C3203),C3203&gt;0,C3203&lt;1000),"Veic. Leves","")))))))))))))))))))))</f>
        <v>Caminhões</v>
      </c>
      <c r="C3203" s="113" t="s">
        <v>20247</v>
      </c>
      <c r="D3203" s="113">
        <v>92640</v>
      </c>
      <c r="E3203" s="105" t="s">
        <v>20497</v>
      </c>
      <c r="F3203" s="101" t="str">
        <f>IF(ISBLANK(K3203), "Apenas Solicitação", "Tem OC")</f>
        <v>Tem OC</v>
      </c>
      <c r="G3203" s="2">
        <v>3</v>
      </c>
      <c r="H3203" s="102">
        <f>G3203-I3203</f>
        <v>0</v>
      </c>
      <c r="I3203" s="103">
        <v>3</v>
      </c>
      <c r="J3203" s="4">
        <v>45825</v>
      </c>
      <c r="K3203" s="180">
        <v>45839</v>
      </c>
      <c r="L3203" s="3" t="s">
        <v>20151</v>
      </c>
      <c r="M3203" s="104" t="str">
        <f ca="1">IF(OR(N3203="", N3203=0), "", IF(N3203&gt;TODAY(), "No prazo", "Atrasado"))</f>
        <v>Atrasado</v>
      </c>
      <c r="N3203" s="104">
        <f>IFERROR(K3203 + VALUE(LEFT(L3203, FIND(" ", L3203) - 1)), "")</f>
        <v>45839</v>
      </c>
      <c r="O3203" s="105">
        <f>IF(_xlfn.DAYS(K3203,J3203)&lt;0, "Aguardando OC", _xlfn.DAYS(K3203,J3203))</f>
        <v>14</v>
      </c>
      <c r="P3203" s="14">
        <v>408000</v>
      </c>
      <c r="Q3203" s="12"/>
      <c r="R3203" s="14">
        <v>170150</v>
      </c>
      <c r="S3203" s="2">
        <v>221</v>
      </c>
      <c r="T3203" s="65" t="s">
        <v>1029</v>
      </c>
      <c r="U3203" s="21">
        <v>24</v>
      </c>
      <c r="V3203" s="2">
        <v>6039</v>
      </c>
      <c r="W3203" s="105" t="str">
        <f>IFERROR(VLOOKUP(V3203, Fornecedores!A:C, 3, FALSE), "")</f>
        <v>IDEAL DISTRIBUIDORA DE PEÇAS</v>
      </c>
      <c r="X3203" s="105" t="str">
        <f>IFERROR(VLOOKUP(V3203, Fornecedores!A:E, 5, FALSE), "")</f>
        <v>Campina Grande</v>
      </c>
      <c r="Y3203" s="105" t="str">
        <f>IFERROR(VLOOKUP(V3203, Fornecedores!A:F, 6, FALSE), "")</f>
        <v>PB</v>
      </c>
      <c r="Z3203" s="101" t="str">
        <f>IF(H3203=0, "Pedido entregue!", "Pendente")</f>
        <v>Pedido entregue!</v>
      </c>
      <c r="AB3203" s="132" t="str">
        <f>IF(Z3203="Pedido Entregue!", IF(AA3203=1, "Retirado do Almoxarifado", IF(AA3203=2, "Material devolvido", "Aguardando retirada")), IF(Z3203="Pendente", "Entrega pendente", ""))</f>
        <v>Aguardando retirada</v>
      </c>
      <c r="AC3203" s="18"/>
      <c r="AD3203" s="18" t="e">
        <f>AC3203/SUMIF($P:$P,P3203,$AC:$AC)</f>
        <v>#DIV/0!</v>
      </c>
      <c r="AE3203" s="18">
        <f>IF(R3203=0,0,AC3203/SUMIF($R:$R,R3203,$AC:$AC))</f>
        <v>0</v>
      </c>
      <c r="AF3203" s="18">
        <f>IF(R3203=0,1,0)</f>
        <v>0</v>
      </c>
      <c r="AH3203" t="str">
        <f>TEXT(J3203,"MMMM")</f>
        <v>junho</v>
      </c>
    </row>
    <row r="3204" spans="1:34" ht="12.75" hidden="1" customHeight="1" x14ac:dyDescent="0.25">
      <c r="A3204" s="90" t="str">
        <f>IF(C3204="Oficina Diversos","Oficina Geral",
IF(ISNUMBER(FIND("Estoque - Colhedoras",C3204)),"Colhedoras",IF(ISNUMBER(FIND("Caldeiraria",C3204)),"Caldeiraria",IF(ISNUMBER(FIND("Borracharia",C3204)),"Borracharia",IF(ISNUMBER(FIND("Lubrificação",C3204)),"Lubrificação",
IF(ISNUMBER(FIND("Estoque - Carregadeiras",C3204)),"Carregadeiras",IF(ISNUMBER(FIND("Estoque - Veic. Leves",C3204)),"Veic. Leves",
IF(ISNUMBER(FIND("Estoque - Caminhões",C3204)),"Caminhões",IF(ISNUMBER(FIND("Estoque - Transbordos",C3204)),"Transbordos",
IF(ISNUMBER(FIND("Estoque - Tratores",C3204)),"Tratores",
IF(ISNUMBER(FIND("Estoque - Máquinas pesadas",C3204)),"Máquinas pesadas",
IF(ISNUMBER(FIND("Estoque - Reboques",C3204)),"Reboques",
IF(C3204="Estoque","Estoque",
IF(AND(ISNUMBER(C3204),C3204&gt;1000,C3204&lt;2000),"Caminhões",
IF(AND(ISNUMBER(C3204),C3204&gt;2000,C3204&lt;3000),"Tratores",
IF(AND(ISNUMBER(C3204),C3204&gt;3000,C3204&lt;4000),"Carregadeiras",
IF(AND(ISNUMBER(C3204),C3204&gt;4000,C3204&lt;5000),"Máquinas pesadas",
IF(AND(ISNUMBER(C3204),C3204&gt;5000,C3204&lt;6000),"Colhedoras",
IF(AND(ISNUMBER(C3204),C3204&gt;7000,C3204&lt;8000),"Irrigação",
IF(AND(ISNUMBER(C3204),C3204&gt;8000,C3204&lt;9000),"Reboques",IF(AND(ISNUMBER(C3204),C3204&gt;0,C3204&lt;1000),"Veic. Leves","")))))))))))))))))))))</f>
        <v>Caminhões</v>
      </c>
      <c r="C3204" s="113" t="s">
        <v>20247</v>
      </c>
      <c r="D3204" s="113">
        <v>92641</v>
      </c>
      <c r="E3204" s="105" t="s">
        <v>20498</v>
      </c>
      <c r="F3204" s="101" t="str">
        <f>IF(ISBLANK(K3204), "Apenas Solicitação", "Tem OC")</f>
        <v>Tem OC</v>
      </c>
      <c r="G3204" s="2">
        <v>6</v>
      </c>
      <c r="H3204" s="102">
        <f>G3204-I3204</f>
        <v>0</v>
      </c>
      <c r="I3204" s="103">
        <v>6</v>
      </c>
      <c r="J3204" s="4">
        <v>45825</v>
      </c>
      <c r="K3204" s="180">
        <v>45835</v>
      </c>
      <c r="L3204" s="3" t="s">
        <v>20160</v>
      </c>
      <c r="M3204" s="104" t="str">
        <f ca="1">IF(OR(N3204="", N3204=0), "", IF(N3204&gt;TODAY(), "No prazo", "Atrasado"))</f>
        <v>Atrasado</v>
      </c>
      <c r="N3204" s="104">
        <f>IFERROR(K3204 + VALUE(LEFT(L3204, FIND(" ", L3204) - 1)), "")</f>
        <v>45845</v>
      </c>
      <c r="O3204" s="105">
        <f>IF(_xlfn.DAYS(K3204,J3204)&lt;0, "Aguardando OC", _xlfn.DAYS(K3204,J3204))</f>
        <v>10</v>
      </c>
      <c r="P3204" s="14">
        <v>407999</v>
      </c>
      <c r="Q3204" s="12"/>
      <c r="R3204" s="14">
        <v>169733</v>
      </c>
      <c r="S3204" s="2">
        <v>221</v>
      </c>
      <c r="T3204" s="65" t="s">
        <v>1029</v>
      </c>
      <c r="U3204" s="21">
        <v>27</v>
      </c>
      <c r="V3204" s="2">
        <v>2106</v>
      </c>
      <c r="W3204" s="105" t="str">
        <f>IFERROR(VLOOKUP(V3204, Fornecedores!A:C, 3, FALSE), "")</f>
        <v xml:space="preserve">UNIDAS              </v>
      </c>
      <c r="X3204" s="105" t="str">
        <f>IFERROR(VLOOKUP(V3204, Fornecedores!A:E, 5, FALSE), "")</f>
        <v>João Pessoa</v>
      </c>
      <c r="Y3204" s="105" t="str">
        <f>IFERROR(VLOOKUP(V3204, Fornecedores!A:F, 6, FALSE), "")</f>
        <v>PB</v>
      </c>
      <c r="Z3204" s="101" t="str">
        <f>IF(H3204=0, "Pedido entregue!", "Pendente")</f>
        <v>Pedido entregue!</v>
      </c>
      <c r="AB3204" s="132" t="str">
        <f>IF(Z3204="Pedido Entregue!", IF(AA3204=1, "Retirado do Almoxarifado", IF(AA3204=2, "Material devolvido", "Aguardando retirada")), IF(Z3204="Pendente", "Entrega pendente", ""))</f>
        <v>Aguardando retirada</v>
      </c>
      <c r="AC3204" s="18"/>
      <c r="AD3204" s="18" t="e">
        <f>AC3204/SUMIF($P:$P,P3204,$AC:$AC)</f>
        <v>#DIV/0!</v>
      </c>
      <c r="AE3204" s="18" t="e">
        <f>IF(R3204=0,0,AC3204/SUMIF($R:$R,R3204,$AC:$AC))</f>
        <v>#DIV/0!</v>
      </c>
      <c r="AF3204" s="18">
        <f>IF(R3204=0,1,0)</f>
        <v>0</v>
      </c>
      <c r="AH3204" t="str">
        <f>TEXT(J3204,"MMMM")</f>
        <v>junho</v>
      </c>
    </row>
    <row r="3205" spans="1:34" ht="12.75" hidden="1" customHeight="1" x14ac:dyDescent="0.25">
      <c r="A3205" s="90" t="str">
        <f>IF(C3205="Oficina Diversos","Oficina Geral",
IF(ISNUMBER(FIND("Estoque - Colhedoras",C3205)),"Colhedoras",IF(ISNUMBER(FIND("Caldeiraria",C3205)),"Caldeiraria",IF(ISNUMBER(FIND("Borracharia",C3205)),"Borracharia",IF(ISNUMBER(FIND("Lubrificação",C3205)),"Lubrificação",
IF(ISNUMBER(FIND("Estoque - Carregadeiras",C3205)),"Carregadeiras",IF(ISNUMBER(FIND("Estoque - Veic. Leves",C3205)),"Veic. Leves",
IF(ISNUMBER(FIND("Estoque - Caminhões",C3205)),"Caminhões",IF(ISNUMBER(FIND("Estoque - Transbordos",C3205)),"Transbordos",
IF(ISNUMBER(FIND("Estoque - Tratores",C3205)),"Tratores",
IF(ISNUMBER(FIND("Estoque - Máquinas pesadas",C3205)),"Máquinas pesadas",
IF(ISNUMBER(FIND("Estoque - Reboques",C3205)),"Reboques",
IF(C3205="Estoque","Estoque",
IF(AND(ISNUMBER(C3205),C3205&gt;1000,C3205&lt;2000),"Caminhões",
IF(AND(ISNUMBER(C3205),C3205&gt;2000,C3205&lt;3000),"Tratores",
IF(AND(ISNUMBER(C3205),C3205&gt;3000,C3205&lt;4000),"Carregadeiras",
IF(AND(ISNUMBER(C3205),C3205&gt;4000,C3205&lt;5000),"Máquinas pesadas",
IF(AND(ISNUMBER(C3205),C3205&gt;5000,C3205&lt;6000),"Colhedoras",
IF(AND(ISNUMBER(C3205),C3205&gt;7000,C3205&lt;8000),"Irrigação",
IF(AND(ISNUMBER(C3205),C3205&gt;8000,C3205&lt;9000),"Reboques",IF(AND(ISNUMBER(C3205),C3205&gt;0,C3205&lt;1000),"Veic. Leves","")))))))))))))))))))))</f>
        <v>Caminhões</v>
      </c>
      <c r="C3205" s="113" t="s">
        <v>20247</v>
      </c>
      <c r="D3205" s="113">
        <v>92642</v>
      </c>
      <c r="E3205" s="105" t="s">
        <v>20499</v>
      </c>
      <c r="F3205" s="101" t="str">
        <f>IF(ISBLANK(K3205), "Apenas Solicitação", "Tem OC")</f>
        <v>Tem OC</v>
      </c>
      <c r="G3205" s="2">
        <v>6</v>
      </c>
      <c r="H3205" s="102">
        <f>G3205-I3205</f>
        <v>0</v>
      </c>
      <c r="I3205" s="103">
        <v>6</v>
      </c>
      <c r="J3205" s="4">
        <v>45825</v>
      </c>
      <c r="K3205" s="180">
        <v>45835</v>
      </c>
      <c r="L3205" s="3" t="s">
        <v>20922</v>
      </c>
      <c r="M3205" s="104" t="str">
        <f ca="1">IF(OR(N3205="", N3205=0), "", IF(N3205&gt;TODAY(), "No prazo", "Atrasado"))</f>
        <v>Atrasado</v>
      </c>
      <c r="N3205" s="104">
        <f>IFERROR(K3205 + VALUE(LEFT(L3205, FIND(" ", L3205) - 1)), "")</f>
        <v>45843</v>
      </c>
      <c r="O3205" s="105">
        <f>IF(_xlfn.DAYS(K3205,J3205)&lt;0, "Aguardando OC", _xlfn.DAYS(K3205,J3205))</f>
        <v>10</v>
      </c>
      <c r="P3205" s="14">
        <v>407993</v>
      </c>
      <c r="Q3205" s="12"/>
      <c r="R3205" s="14">
        <v>169729</v>
      </c>
      <c r="S3205" s="2">
        <v>221</v>
      </c>
      <c r="T3205" s="65" t="s">
        <v>1029</v>
      </c>
      <c r="U3205" s="21">
        <v>1029</v>
      </c>
      <c r="V3205" s="2">
        <v>3238</v>
      </c>
      <c r="W3205" s="105" t="str">
        <f>IFERROR(VLOOKUP(V3205, Fornecedores!A:C, 3, FALSE), "")</f>
        <v xml:space="preserve">VENEZA              </v>
      </c>
      <c r="X3205" s="105" t="str">
        <f>IFERROR(VLOOKUP(V3205, Fornecedores!A:E, 5, FALSE), "")</f>
        <v>Bayeux</v>
      </c>
      <c r="Y3205" s="105" t="str">
        <f>IFERROR(VLOOKUP(V3205, Fornecedores!A:F, 6, FALSE), "")</f>
        <v>PB</v>
      </c>
      <c r="Z3205" s="101" t="str">
        <f>IF(H3205=0, "Pedido entregue!", "Pendente")</f>
        <v>Pedido entregue!</v>
      </c>
      <c r="AB3205" s="132" t="str">
        <f>IF(Z3205="Pedido Entregue!", IF(AA3205=1, "Retirado do Almoxarifado", IF(AA3205=2, "Material devolvido", "Aguardando retirada")), IF(Z3205="Pendente", "Entrega pendente", ""))</f>
        <v>Aguardando retirada</v>
      </c>
      <c r="AC3205" s="18"/>
      <c r="AD3205" s="18" t="e">
        <f>AC3205/SUMIF($P:$P,P3205,$AC:$AC)</f>
        <v>#DIV/0!</v>
      </c>
      <c r="AE3205" s="18" t="e">
        <f>IF(R3205=0,0,AC3205/SUMIF($R:$R,R3205,$AC:$AC))</f>
        <v>#DIV/0!</v>
      </c>
      <c r="AF3205" s="18">
        <f>IF(R3205=0,1,0)</f>
        <v>0</v>
      </c>
      <c r="AH3205" t="str">
        <f>TEXT(J3205,"MMMM")</f>
        <v>junho</v>
      </c>
    </row>
    <row r="3206" spans="1:34" ht="12.75" hidden="1" customHeight="1" x14ac:dyDescent="0.25">
      <c r="A3206" s="90" t="str">
        <f>IF(C3206="Oficina Diversos","Oficina Geral",
IF(ISNUMBER(FIND("Estoque - Colhedoras",C3206)),"Colhedoras",IF(ISNUMBER(FIND("Caldeiraria",C3206)),"Caldeiraria",IF(ISNUMBER(FIND("Borracharia",C3206)),"Borracharia",IF(ISNUMBER(FIND("Lubrificação",C3206)),"Lubrificação",
IF(ISNUMBER(FIND("Estoque - Carregadeiras",C3206)),"Carregadeiras",IF(ISNUMBER(FIND("Estoque - Veic. Leves",C3206)),"Veic. Leves",
IF(ISNUMBER(FIND("Estoque - Caminhões",C3206)),"Caminhões",IF(ISNUMBER(FIND("Estoque - Transbordos",C3206)),"Transbordos",
IF(ISNUMBER(FIND("Estoque - Tratores",C3206)),"Tratores",
IF(ISNUMBER(FIND("Estoque - Máquinas pesadas",C3206)),"Máquinas pesadas",
IF(ISNUMBER(FIND("Estoque - Reboques",C3206)),"Reboques",
IF(C3206="Estoque","Estoque",
IF(AND(ISNUMBER(C3206),C3206&gt;1000,C3206&lt;2000),"Caminhões",
IF(AND(ISNUMBER(C3206),C3206&gt;2000,C3206&lt;3000),"Tratores",
IF(AND(ISNUMBER(C3206),C3206&gt;3000,C3206&lt;4000),"Carregadeiras",
IF(AND(ISNUMBER(C3206),C3206&gt;4000,C3206&lt;5000),"Máquinas pesadas",
IF(AND(ISNUMBER(C3206),C3206&gt;5000,C3206&lt;6000),"Colhedoras",
IF(AND(ISNUMBER(C3206),C3206&gt;7000,C3206&lt;8000),"Irrigação",
IF(AND(ISNUMBER(C3206),C3206&gt;8000,C3206&lt;9000),"Reboques",IF(AND(ISNUMBER(C3206),C3206&gt;0,C3206&lt;1000),"Veic. Leves","")))))))))))))))))))))</f>
        <v>Reboques</v>
      </c>
      <c r="C3206" s="113" t="s">
        <v>1092</v>
      </c>
      <c r="D3206" s="113">
        <v>92648</v>
      </c>
      <c r="E3206" s="105" t="s">
        <v>20858</v>
      </c>
      <c r="F3206" s="101" t="str">
        <f>IF(ISBLANK(K3206), "Apenas Solicitação", "Tem OC")</f>
        <v>Tem OC</v>
      </c>
      <c r="G3206" s="2">
        <v>5</v>
      </c>
      <c r="H3206" s="102">
        <f>G3206-I3206</f>
        <v>0</v>
      </c>
      <c r="I3206" s="103">
        <v>5</v>
      </c>
      <c r="J3206" s="4">
        <v>45829</v>
      </c>
      <c r="K3206" s="180">
        <v>45840</v>
      </c>
      <c r="L3206" s="3" t="s">
        <v>20151</v>
      </c>
      <c r="M3206" s="104" t="str">
        <f ca="1">IF(OR(N3206="", N3206=0), "", IF(N3206&gt;TODAY(), "No prazo", "Atrasado"))</f>
        <v>Atrasado</v>
      </c>
      <c r="N3206" s="104">
        <f>IFERROR(K3206 + VALUE(LEFT(L3206, FIND(" ", L3206) - 1)), "")</f>
        <v>45840</v>
      </c>
      <c r="O3206" s="105">
        <f>IF(_xlfn.DAYS(K3206,J3206)&lt;0, "Aguardando OC", _xlfn.DAYS(K3206,J3206))</f>
        <v>11</v>
      </c>
      <c r="P3206" s="14">
        <v>408704</v>
      </c>
      <c r="Q3206" s="12"/>
      <c r="R3206" s="14">
        <v>170231</v>
      </c>
      <c r="S3206" s="2">
        <v>221</v>
      </c>
      <c r="T3206" s="65" t="s">
        <v>1029</v>
      </c>
      <c r="U3206" s="21">
        <v>65</v>
      </c>
      <c r="V3206" s="2">
        <v>15127</v>
      </c>
      <c r="W3206" s="105" t="str">
        <f>IFERROR(VLOOKUP(V3206, Fornecedores!A:C, 3, FALSE), "")</f>
        <v>EQUAGRIL LTDA</v>
      </c>
      <c r="X3206" s="105" t="str">
        <f>IFERROR(VLOOKUP(V3206, Fornecedores!A:E, 5, FALSE), "")</f>
        <v>São Paulo</v>
      </c>
      <c r="Y3206" s="105" t="str">
        <f>IFERROR(VLOOKUP(V3206, Fornecedores!A:F, 6, FALSE), "")</f>
        <v>SP</v>
      </c>
      <c r="Z3206" s="101" t="str">
        <f>IF(H3206=0, "Pedido entregue!", "Pendente")</f>
        <v>Pedido entregue!</v>
      </c>
      <c r="AB3206" s="132" t="str">
        <f>IF(Z3206="Pedido Entregue!", IF(AA3206=1, "Retirado do Almoxarifado", IF(AA3206=2, "Material devolvido", "Aguardando retirada")), IF(Z3206="Pendente", "Entrega pendente", ""))</f>
        <v>Aguardando retirada</v>
      </c>
      <c r="AC3206" s="18"/>
      <c r="AD3206" s="18" t="e">
        <f>AC3206/SUMIF($P:$P,P3206,$AC:$AC)</f>
        <v>#DIV/0!</v>
      </c>
      <c r="AE3206" s="18" t="e">
        <f>IF(R3206=0,0,AC3206/SUMIF($R:$R,R3206,$AC:$AC))</f>
        <v>#DIV/0!</v>
      </c>
      <c r="AF3206" s="18">
        <f>IF(R3206=0,1,0)</f>
        <v>0</v>
      </c>
      <c r="AH3206" t="str">
        <f>TEXT(J3206,"MMMM")</f>
        <v>junho</v>
      </c>
    </row>
    <row r="3207" spans="1:34" ht="12.75" hidden="1" customHeight="1" x14ac:dyDescent="0.25">
      <c r="A3207" s="90" t="str">
        <f>IF(C3207="Oficina Diversos","Oficina Geral",
IF(ISNUMBER(FIND("Estoque - Colhedoras",C3207)),"Colhedoras",IF(ISNUMBER(FIND("Caldeiraria",C3207)),"Caldeiraria",IF(ISNUMBER(FIND("Borracharia",C3207)),"Borracharia",IF(ISNUMBER(FIND("Lubrificação",C3207)),"Lubrificação",
IF(ISNUMBER(FIND("Estoque - Carregadeiras",C3207)),"Carregadeiras",IF(ISNUMBER(FIND("Estoque - Veic. Leves",C3207)),"Veic. Leves",
IF(ISNUMBER(FIND("Estoque - Caminhões",C3207)),"Caminhões",IF(ISNUMBER(FIND("Estoque - Transbordos",C3207)),"Transbordos",
IF(ISNUMBER(FIND("Estoque - Tratores",C3207)),"Tratores",
IF(ISNUMBER(FIND("Estoque - Máquinas pesadas",C3207)),"Máquinas pesadas",
IF(ISNUMBER(FIND("Estoque - Reboques",C3207)),"Reboques",
IF(C3207="Estoque","Estoque",
IF(AND(ISNUMBER(C3207),C3207&gt;1000,C3207&lt;2000),"Caminhões",
IF(AND(ISNUMBER(C3207),C3207&gt;2000,C3207&lt;3000),"Tratores",
IF(AND(ISNUMBER(C3207),C3207&gt;3000,C3207&lt;4000),"Carregadeiras",
IF(AND(ISNUMBER(C3207),C3207&gt;4000,C3207&lt;5000),"Máquinas pesadas",
IF(AND(ISNUMBER(C3207),C3207&gt;5000,C3207&lt;6000),"Colhedoras",
IF(AND(ISNUMBER(C3207),C3207&gt;7000,C3207&lt;8000),"Irrigação",
IF(AND(ISNUMBER(C3207),C3207&gt;8000,C3207&lt;9000),"Reboques",IF(AND(ISNUMBER(C3207),C3207&gt;0,C3207&lt;1000),"Veic. Leves","")))))))))))))))))))))</f>
        <v>Colhedoras</v>
      </c>
      <c r="C3207" s="113">
        <v>5003</v>
      </c>
      <c r="D3207" s="2">
        <v>92656</v>
      </c>
      <c r="E3207" s="3" t="s">
        <v>20500</v>
      </c>
      <c r="F3207" s="101" t="str">
        <f>IF(ISBLANK(K3207), "Apenas Solicitação", "Tem OC")</f>
        <v>Tem OC</v>
      </c>
      <c r="G3207" s="2">
        <v>1</v>
      </c>
      <c r="H3207" s="102">
        <f>G3207-I3207</f>
        <v>0</v>
      </c>
      <c r="I3207" s="103">
        <v>1</v>
      </c>
      <c r="J3207" s="4">
        <v>45825</v>
      </c>
      <c r="K3207" s="180">
        <v>45835</v>
      </c>
      <c r="L3207" s="3" t="s">
        <v>20155</v>
      </c>
      <c r="M3207" s="104" t="str">
        <f ca="1">IF(OR(N3207="", N3207=0), "", IF(N3207&gt;TODAY(), "No prazo", "Atrasado"))</f>
        <v>Atrasado</v>
      </c>
      <c r="N3207" s="104">
        <f>IFERROR(K3207 + VALUE(LEFT(L3207, FIND(" ", L3207) - 1)), "")</f>
        <v>45836</v>
      </c>
      <c r="O3207" s="105">
        <f>IF(_xlfn.DAYS(K3207,J3207)&lt;0, "Aguardando OC", _xlfn.DAYS(K3207,J3207))</f>
        <v>10</v>
      </c>
      <c r="P3207" s="14">
        <v>408111</v>
      </c>
      <c r="Q3207" s="12"/>
      <c r="R3207" s="14">
        <v>169758</v>
      </c>
      <c r="S3207" s="2">
        <v>221</v>
      </c>
      <c r="T3207" s="65" t="s">
        <v>1029</v>
      </c>
      <c r="U3207" s="21">
        <v>74.02</v>
      </c>
      <c r="V3207" s="2">
        <v>3238</v>
      </c>
      <c r="W3207" s="105" t="str">
        <f>IFERROR(VLOOKUP(V3207, Fornecedores!A:C, 3, FALSE), "")</f>
        <v xml:space="preserve">VENEZA              </v>
      </c>
      <c r="X3207" s="105" t="str">
        <f>IFERROR(VLOOKUP(V3207, Fornecedores!A:E, 5, FALSE), "")</f>
        <v>Bayeux</v>
      </c>
      <c r="Y3207" s="105" t="str">
        <f>IFERROR(VLOOKUP(V3207, Fornecedores!A:F, 6, FALSE), "")</f>
        <v>PB</v>
      </c>
      <c r="Z3207" s="101" t="str">
        <f>IF(H3207=0, "Pedido entregue!", "Pendente")</f>
        <v>Pedido entregue!</v>
      </c>
      <c r="AB3207" s="132" t="str">
        <f>IF(Z3207="Pedido Entregue!", IF(AA3207=1, "Retirado do Almoxarifado", IF(AA3207=2, "Material devolvido", "Aguardando retirada")), IF(Z3207="Pendente", "Entrega pendente", ""))</f>
        <v>Aguardando retirada</v>
      </c>
      <c r="AC3207" s="18">
        <v>1</v>
      </c>
      <c r="AD3207" s="18">
        <f>AC3207/SUMIF($P:$P,P3207,$AC:$AC)</f>
        <v>1</v>
      </c>
      <c r="AE3207" s="18">
        <f>IF(R3207=0,0,AC3207/SUMIF($R:$R,R3207,$AC:$AC))</f>
        <v>0.2</v>
      </c>
      <c r="AF3207" s="18">
        <f>IF(R3207=0,1,0)</f>
        <v>0</v>
      </c>
      <c r="AH3207" t="str">
        <f>TEXT(J3207,"MMMM")</f>
        <v>junho</v>
      </c>
    </row>
    <row r="3208" spans="1:34" ht="12.75" hidden="1" customHeight="1" x14ac:dyDescent="0.25">
      <c r="A3208" s="90" t="str">
        <f>IF(C3208="Oficina Diversos","Oficina Geral",
IF(ISNUMBER(FIND("Estoque - Colhedoras",C3208)),"Colhedoras",IF(ISNUMBER(FIND("Caldeiraria",C3208)),"Caldeiraria",IF(ISNUMBER(FIND("Borracharia",C3208)),"Borracharia",IF(ISNUMBER(FIND("Lubrificação",C3208)),"Lubrificação",
IF(ISNUMBER(FIND("Estoque - Carregadeiras",C3208)),"Carregadeiras",IF(ISNUMBER(FIND("Estoque - Veic. Leves",C3208)),"Veic. Leves",
IF(ISNUMBER(FIND("Estoque - Caminhões",C3208)),"Caminhões",IF(ISNUMBER(FIND("Estoque - Transbordos",C3208)),"Transbordos",
IF(ISNUMBER(FIND("Estoque - Tratores",C3208)),"Tratores",
IF(ISNUMBER(FIND("Estoque - Máquinas pesadas",C3208)),"Máquinas pesadas",
IF(ISNUMBER(FIND("Estoque - Reboques",C3208)),"Reboques",
IF(C3208="Estoque","Estoque",
IF(AND(ISNUMBER(C3208),C3208&gt;1000,C3208&lt;2000),"Caminhões",
IF(AND(ISNUMBER(C3208),C3208&gt;2000,C3208&lt;3000),"Tratores",
IF(AND(ISNUMBER(C3208),C3208&gt;3000,C3208&lt;4000),"Carregadeiras",
IF(AND(ISNUMBER(C3208),C3208&gt;4000,C3208&lt;5000),"Máquinas pesadas",
IF(AND(ISNUMBER(C3208),C3208&gt;5000,C3208&lt;6000),"Colhedoras",
IF(AND(ISNUMBER(C3208),C3208&gt;7000,C3208&lt;8000),"Irrigação",
IF(AND(ISNUMBER(C3208),C3208&gt;8000,C3208&lt;9000),"Reboques",IF(AND(ISNUMBER(C3208),C3208&gt;0,C3208&lt;1000),"Veic. Leves","")))))))))))))))))))))</f>
        <v>Colhedoras</v>
      </c>
      <c r="C3208" s="113">
        <v>5003</v>
      </c>
      <c r="D3208" s="2">
        <v>92657</v>
      </c>
      <c r="E3208" s="3" t="s">
        <v>20501</v>
      </c>
      <c r="F3208" s="101" t="str">
        <f>IF(ISBLANK(K3208), "Apenas Solicitação", "Tem OC")</f>
        <v>Tem OC</v>
      </c>
      <c r="G3208" s="2">
        <v>1</v>
      </c>
      <c r="H3208" s="102">
        <f>G3208-I3208</f>
        <v>0</v>
      </c>
      <c r="I3208" s="103">
        <v>1</v>
      </c>
      <c r="J3208" s="4">
        <v>45825</v>
      </c>
      <c r="K3208" s="180">
        <v>45835</v>
      </c>
      <c r="L3208" s="3" t="s">
        <v>20158</v>
      </c>
      <c r="M3208" s="104" t="str">
        <f ca="1">IF(OR(N3208="", N3208=0), "", IF(N3208&gt;TODAY(), "No prazo", "Atrasado"))</f>
        <v>Atrasado</v>
      </c>
      <c r="N3208" s="104">
        <f>IFERROR(K3208 + VALUE(LEFT(L3208, FIND(" ", L3208) - 1)), "")</f>
        <v>45847</v>
      </c>
      <c r="O3208" s="105">
        <f>IF(_xlfn.DAYS(K3208,J3208)&lt;0, "Aguardando OC", _xlfn.DAYS(K3208,J3208))</f>
        <v>10</v>
      </c>
      <c r="P3208" s="14">
        <v>408112</v>
      </c>
      <c r="Q3208" s="12"/>
      <c r="R3208" s="14">
        <v>169758</v>
      </c>
      <c r="S3208" s="2">
        <v>221</v>
      </c>
      <c r="T3208" s="65" t="s">
        <v>1029</v>
      </c>
      <c r="U3208" s="21">
        <v>430.04</v>
      </c>
      <c r="V3208" s="2">
        <v>3238</v>
      </c>
      <c r="W3208" s="105" t="str">
        <f>IFERROR(VLOOKUP(V3208, Fornecedores!A:C, 3, FALSE), "")</f>
        <v xml:space="preserve">VENEZA              </v>
      </c>
      <c r="X3208" s="105" t="str">
        <f>IFERROR(VLOOKUP(V3208, Fornecedores!A:E, 5, FALSE), "")</f>
        <v>Bayeux</v>
      </c>
      <c r="Y3208" s="105" t="str">
        <f>IFERROR(VLOOKUP(V3208, Fornecedores!A:F, 6, FALSE), "")</f>
        <v>PB</v>
      </c>
      <c r="Z3208" s="101" t="str">
        <f>IF(H3208=0, "Pedido entregue!", "Pendente")</f>
        <v>Pedido entregue!</v>
      </c>
      <c r="AB3208" s="132" t="str">
        <f>IF(Z3208="Pedido Entregue!", IF(AA3208=1, "Retirado do Almoxarifado", IF(AA3208=2, "Material devolvido", "Aguardando retirada")), IF(Z3208="Pendente", "Entrega pendente", ""))</f>
        <v>Aguardando retirada</v>
      </c>
      <c r="AC3208" s="18">
        <v>1</v>
      </c>
      <c r="AD3208" s="18">
        <f>AC3208/SUMIF($P:$P,P3208,$AC:$AC)</f>
        <v>1</v>
      </c>
      <c r="AE3208" s="18">
        <f>IF(R3208=0,0,AC3208/SUMIF($R:$R,R3208,$AC:$AC))</f>
        <v>0.2</v>
      </c>
      <c r="AF3208" s="18">
        <f>IF(R3208=0,1,0)</f>
        <v>0</v>
      </c>
      <c r="AH3208" t="str">
        <f>TEXT(J3208,"MMMM")</f>
        <v>junho</v>
      </c>
    </row>
    <row r="3209" spans="1:34" ht="12.75" hidden="1" customHeight="1" x14ac:dyDescent="0.25">
      <c r="A3209" s="90" t="str">
        <f>IF(C3209="Oficina Diversos","Oficina Geral",
IF(ISNUMBER(FIND("Estoque - Colhedoras",C3209)),"Colhedoras",IF(ISNUMBER(FIND("Caldeiraria",C3209)),"Caldeiraria",IF(ISNUMBER(FIND("Borracharia",C3209)),"Borracharia",IF(ISNUMBER(FIND("Lubrificação",C3209)),"Lubrificação",
IF(ISNUMBER(FIND("Estoque - Carregadeiras",C3209)),"Carregadeiras",IF(ISNUMBER(FIND("Estoque - Veic. Leves",C3209)),"Veic. Leves",
IF(ISNUMBER(FIND("Estoque - Caminhões",C3209)),"Caminhões",IF(ISNUMBER(FIND("Estoque - Transbordos",C3209)),"Transbordos",
IF(ISNUMBER(FIND("Estoque - Tratores",C3209)),"Tratores",
IF(ISNUMBER(FIND("Estoque - Máquinas pesadas",C3209)),"Máquinas pesadas",
IF(ISNUMBER(FIND("Estoque - Reboques",C3209)),"Reboques",
IF(C3209="Estoque","Estoque",
IF(AND(ISNUMBER(C3209),C3209&gt;1000,C3209&lt;2000),"Caminhões",
IF(AND(ISNUMBER(C3209),C3209&gt;2000,C3209&lt;3000),"Tratores",
IF(AND(ISNUMBER(C3209),C3209&gt;3000,C3209&lt;4000),"Carregadeiras",
IF(AND(ISNUMBER(C3209),C3209&gt;4000,C3209&lt;5000),"Máquinas pesadas",
IF(AND(ISNUMBER(C3209),C3209&gt;5000,C3209&lt;6000),"Colhedoras",
IF(AND(ISNUMBER(C3209),C3209&gt;7000,C3209&lt;8000),"Irrigação",
IF(AND(ISNUMBER(C3209),C3209&gt;8000,C3209&lt;9000),"Reboques",IF(AND(ISNUMBER(C3209),C3209&gt;0,C3209&lt;1000),"Veic. Leves","")))))))))))))))))))))</f>
        <v>Colhedoras</v>
      </c>
      <c r="C3209" s="113">
        <v>5003</v>
      </c>
      <c r="D3209" s="2">
        <v>92658</v>
      </c>
      <c r="E3209" s="3" t="s">
        <v>20502</v>
      </c>
      <c r="F3209" s="101" t="str">
        <f>IF(ISBLANK(K3209), "Apenas Solicitação", "Tem OC")</f>
        <v>Tem OC</v>
      </c>
      <c r="G3209" s="2">
        <v>1</v>
      </c>
      <c r="H3209" s="102">
        <f>G3209-I3209</f>
        <v>0</v>
      </c>
      <c r="I3209" s="103">
        <v>1</v>
      </c>
      <c r="J3209" s="4">
        <v>45825</v>
      </c>
      <c r="K3209" s="180">
        <v>45835</v>
      </c>
      <c r="L3209" s="3" t="s">
        <v>20158</v>
      </c>
      <c r="M3209" s="104" t="str">
        <f ca="1">IF(OR(N3209="", N3209=0), "", IF(N3209&gt;TODAY(), "No prazo", "Atrasado"))</f>
        <v>Atrasado</v>
      </c>
      <c r="N3209" s="104">
        <f>IFERROR(K3209 + VALUE(LEFT(L3209, FIND(" ", L3209) - 1)), "")</f>
        <v>45847</v>
      </c>
      <c r="O3209" s="105">
        <f>IF(_xlfn.DAYS(K3209,J3209)&lt;0, "Aguardando OC", _xlfn.DAYS(K3209,J3209))</f>
        <v>10</v>
      </c>
      <c r="P3209" s="14">
        <v>408107</v>
      </c>
      <c r="Q3209" s="12"/>
      <c r="R3209" s="14">
        <v>169758</v>
      </c>
      <c r="S3209" s="2">
        <v>221</v>
      </c>
      <c r="T3209" s="65" t="s">
        <v>1029</v>
      </c>
      <c r="U3209" s="21">
        <v>1451.4</v>
      </c>
      <c r="V3209" s="2">
        <v>3238</v>
      </c>
      <c r="W3209" s="105" t="str">
        <f>IFERROR(VLOOKUP(V3209, Fornecedores!A:C, 3, FALSE), "")</f>
        <v xml:space="preserve">VENEZA              </v>
      </c>
      <c r="X3209" s="105" t="str">
        <f>IFERROR(VLOOKUP(V3209, Fornecedores!A:E, 5, FALSE), "")</f>
        <v>Bayeux</v>
      </c>
      <c r="Y3209" s="105" t="str">
        <f>IFERROR(VLOOKUP(V3209, Fornecedores!A:F, 6, FALSE), "")</f>
        <v>PB</v>
      </c>
      <c r="Z3209" s="101" t="str">
        <f>IF(H3209=0, "Pedido entregue!", "Pendente")</f>
        <v>Pedido entregue!</v>
      </c>
      <c r="AB3209" s="132" t="str">
        <f>IF(Z3209="Pedido Entregue!", IF(AA3209=1, "Retirado do Almoxarifado", IF(AA3209=2, "Material devolvido", "Aguardando retirada")), IF(Z3209="Pendente", "Entrega pendente", ""))</f>
        <v>Aguardando retirada</v>
      </c>
      <c r="AC3209" s="18">
        <v>1</v>
      </c>
      <c r="AD3209" s="18">
        <f>AC3209/SUMIF($P:$P,P3209,$AC:$AC)</f>
        <v>1</v>
      </c>
      <c r="AE3209" s="18">
        <f>IF(R3209=0,0,AC3209/SUMIF($R:$R,R3209,$AC:$AC))</f>
        <v>0.2</v>
      </c>
      <c r="AF3209" s="18">
        <f>IF(R3209=0,1,0)</f>
        <v>0</v>
      </c>
      <c r="AH3209" t="str">
        <f>TEXT(J3209,"MMMM")</f>
        <v>junho</v>
      </c>
    </row>
    <row r="3210" spans="1:34" ht="12.75" hidden="1" customHeight="1" x14ac:dyDescent="0.25">
      <c r="A3210" s="90" t="str">
        <f>IF(C3210="Oficina Diversos","Oficina Geral",
IF(ISNUMBER(FIND("Estoque - Colhedoras",C3210)),"Colhedoras",IF(ISNUMBER(FIND("Caldeiraria",C3210)),"Caldeiraria",IF(ISNUMBER(FIND("Borracharia",C3210)),"Borracharia",IF(ISNUMBER(FIND("Lubrificação",C3210)),"Lubrificação",
IF(ISNUMBER(FIND("Estoque - Carregadeiras",C3210)),"Carregadeiras",IF(ISNUMBER(FIND("Estoque - Veic. Leves",C3210)),"Veic. Leves",
IF(ISNUMBER(FIND("Estoque - Caminhões",C3210)),"Caminhões",IF(ISNUMBER(FIND("Estoque - Transbordos",C3210)),"Transbordos",
IF(ISNUMBER(FIND("Estoque - Tratores",C3210)),"Tratores",
IF(ISNUMBER(FIND("Estoque - Máquinas pesadas",C3210)),"Máquinas pesadas",
IF(ISNUMBER(FIND("Estoque - Reboques",C3210)),"Reboques",
IF(C3210="Estoque","Estoque",
IF(AND(ISNUMBER(C3210),C3210&gt;1000,C3210&lt;2000),"Caminhões",
IF(AND(ISNUMBER(C3210),C3210&gt;2000,C3210&lt;3000),"Tratores",
IF(AND(ISNUMBER(C3210),C3210&gt;3000,C3210&lt;4000),"Carregadeiras",
IF(AND(ISNUMBER(C3210),C3210&gt;4000,C3210&lt;5000),"Máquinas pesadas",
IF(AND(ISNUMBER(C3210),C3210&gt;5000,C3210&lt;6000),"Colhedoras",
IF(AND(ISNUMBER(C3210),C3210&gt;7000,C3210&lt;8000),"Irrigação",
IF(AND(ISNUMBER(C3210),C3210&gt;8000,C3210&lt;9000),"Reboques",IF(AND(ISNUMBER(C3210),C3210&gt;0,C3210&lt;1000),"Veic. Leves","")))))))))))))))))))))</f>
        <v>Colhedoras</v>
      </c>
      <c r="C3210" s="113">
        <v>5003</v>
      </c>
      <c r="D3210" s="113">
        <v>92659</v>
      </c>
      <c r="E3210" s="105" t="s">
        <v>20503</v>
      </c>
      <c r="F3210" s="101" t="str">
        <f>IF(ISBLANK(K3210), "Apenas Solicitação", "Tem OC")</f>
        <v>Tem OC</v>
      </c>
      <c r="G3210" s="2">
        <v>1</v>
      </c>
      <c r="H3210" s="102">
        <f>G3210-I3210</f>
        <v>0</v>
      </c>
      <c r="I3210" s="103">
        <v>1</v>
      </c>
      <c r="J3210" s="4">
        <v>45825</v>
      </c>
      <c r="K3210" s="180">
        <v>45835</v>
      </c>
      <c r="L3210" s="3" t="s">
        <v>20158</v>
      </c>
      <c r="M3210" s="104" t="str">
        <f ca="1">IF(OR(N3210="", N3210=0), "", IF(N3210&gt;TODAY(), "No prazo", "Atrasado"))</f>
        <v>Atrasado</v>
      </c>
      <c r="N3210" s="104">
        <f>IFERROR(K3210 + VALUE(LEFT(L3210, FIND(" ", L3210) - 1)), "")</f>
        <v>45847</v>
      </c>
      <c r="O3210" s="105">
        <f>IF(_xlfn.DAYS(K3210,J3210)&lt;0, "Aguardando OC", _xlfn.DAYS(K3210,J3210))</f>
        <v>10</v>
      </c>
      <c r="P3210" s="14">
        <v>408109</v>
      </c>
      <c r="Q3210" s="12"/>
      <c r="R3210" s="14">
        <v>169758</v>
      </c>
      <c r="S3210" s="2">
        <v>221</v>
      </c>
      <c r="T3210" s="65" t="s">
        <v>1029</v>
      </c>
      <c r="U3210" s="21">
        <v>437.61</v>
      </c>
      <c r="V3210" s="2">
        <v>14644</v>
      </c>
      <c r="W3210" s="105" t="str">
        <f>IFERROR(VLOOKUP(V3210, Fornecedores!A:C, 3, FALSE), "")</f>
        <v xml:space="preserve">GEOMAQ </v>
      </c>
      <c r="X3210" s="105" t="str">
        <f>IFERROR(VLOOKUP(V3210, Fornecedores!A:E, 5, FALSE), "")</f>
        <v>São José do Rio Preto</v>
      </c>
      <c r="Y3210" s="105" t="str">
        <f>IFERROR(VLOOKUP(V3210, Fornecedores!A:F, 6, FALSE), "")</f>
        <v>SP</v>
      </c>
      <c r="Z3210" s="101" t="str">
        <f>IF(H3210=0, "Pedido entregue!", "Pendente")</f>
        <v>Pedido entregue!</v>
      </c>
      <c r="AB3210" s="132" t="str">
        <f>IF(Z3210="Pedido Entregue!", IF(AA3210=1, "Retirado do Almoxarifado", IF(AA3210=2, "Material devolvido", "Aguardando retirada")), IF(Z3210="Pendente", "Entrega pendente", ""))</f>
        <v>Aguardando retirada</v>
      </c>
      <c r="AC3210" s="18"/>
      <c r="AD3210" s="18" t="e">
        <f>AC3210/SUMIF($P:$P,P3210,$AC:$AC)</f>
        <v>#DIV/0!</v>
      </c>
      <c r="AE3210" s="18">
        <f>IF(R3210=0,0,AC3210/SUMIF($R:$R,R3210,$AC:$AC))</f>
        <v>0</v>
      </c>
      <c r="AF3210" s="18">
        <f>IF(R3210=0,1,0)</f>
        <v>0</v>
      </c>
      <c r="AH3210" t="str">
        <f>TEXT(J3210,"MMMM")</f>
        <v>junho</v>
      </c>
    </row>
    <row r="3211" spans="1:34" ht="12.75" hidden="1" customHeight="1" x14ac:dyDescent="0.25">
      <c r="A3211" s="90" t="str">
        <f>IF(C3211="Oficina Diversos","Oficina Geral",
IF(ISNUMBER(FIND("Estoque - Colhedoras",C3211)),"Colhedoras",IF(ISNUMBER(FIND("Caldeiraria",C3211)),"Caldeiraria",IF(ISNUMBER(FIND("Borracharia",C3211)),"Borracharia",IF(ISNUMBER(FIND("Lubrificação",C3211)),"Lubrificação",
IF(ISNUMBER(FIND("Estoque - Carregadeiras",C3211)),"Carregadeiras",IF(ISNUMBER(FIND("Estoque - Veic. Leves",C3211)),"Veic. Leves",
IF(ISNUMBER(FIND("Estoque - Caminhões",C3211)),"Caminhões",IF(ISNUMBER(FIND("Estoque - Transbordos",C3211)),"Transbordos",
IF(ISNUMBER(FIND("Estoque - Tratores",C3211)),"Tratores",
IF(ISNUMBER(FIND("Estoque - Máquinas pesadas",C3211)),"Máquinas pesadas",
IF(ISNUMBER(FIND("Estoque - Reboques",C3211)),"Reboques",
IF(C3211="Estoque","Estoque",
IF(AND(ISNUMBER(C3211),C3211&gt;1000,C3211&lt;2000),"Caminhões",
IF(AND(ISNUMBER(C3211),C3211&gt;2000,C3211&lt;3000),"Tratores",
IF(AND(ISNUMBER(C3211),C3211&gt;3000,C3211&lt;4000),"Carregadeiras",
IF(AND(ISNUMBER(C3211),C3211&gt;4000,C3211&lt;5000),"Máquinas pesadas",
IF(AND(ISNUMBER(C3211),C3211&gt;5000,C3211&lt;6000),"Colhedoras",
IF(AND(ISNUMBER(C3211),C3211&gt;7000,C3211&lt;8000),"Irrigação",
IF(AND(ISNUMBER(C3211),C3211&gt;8000,C3211&lt;9000),"Reboques",IF(AND(ISNUMBER(C3211),C3211&gt;0,C3211&lt;1000),"Veic. Leves","")))))))))))))))))))))</f>
        <v>Colhedoras</v>
      </c>
      <c r="C3211" s="171">
        <v>5003</v>
      </c>
      <c r="D3211" s="170">
        <v>92660</v>
      </c>
      <c r="E3211" s="173" t="s">
        <v>21024</v>
      </c>
      <c r="F3211" s="101" t="str">
        <f>IF(ISBLANK(K3211), "Apenas Solicitação", "Tem OC")</f>
        <v>Tem OC</v>
      </c>
      <c r="G3211" s="170">
        <v>1</v>
      </c>
      <c r="H3211" s="102">
        <f>G3211-I3211</f>
        <v>0</v>
      </c>
      <c r="I3211" s="103">
        <v>1</v>
      </c>
      <c r="J3211" s="174">
        <v>45825</v>
      </c>
      <c r="K3211" s="181">
        <v>45841</v>
      </c>
      <c r="L3211" s="173" t="s">
        <v>20158</v>
      </c>
      <c r="M3211" s="104" t="str">
        <f ca="1">IF(OR(N3211="", N3211=0), "", IF(N3211&gt;TODAY(), "No prazo", "Atrasado"))</f>
        <v>Atrasado</v>
      </c>
      <c r="N3211" s="104">
        <f>IFERROR(K3211 + VALUE(LEFT(L3211, FIND(" ", L3211) - 1)), "")</f>
        <v>45853</v>
      </c>
      <c r="O3211" s="105">
        <f>IF(_xlfn.DAYS(K3211,J3211)&lt;0, "Aguardando OC", _xlfn.DAYS(K3211,J3211))</f>
        <v>16</v>
      </c>
      <c r="P3211" s="201">
        <v>408113</v>
      </c>
      <c r="Q3211" s="12"/>
      <c r="R3211" s="201">
        <v>170312</v>
      </c>
      <c r="S3211" s="2">
        <v>221</v>
      </c>
      <c r="T3211" s="65" t="s">
        <v>1029</v>
      </c>
      <c r="U3211" s="170">
        <v>179.85</v>
      </c>
      <c r="V3211" s="170">
        <v>3238</v>
      </c>
      <c r="W3211" s="105" t="str">
        <f>IFERROR(VLOOKUP(V3211, Fornecedores!A:C, 3, FALSE), "")</f>
        <v xml:space="preserve">VENEZA              </v>
      </c>
      <c r="X3211" s="105" t="str">
        <f>IFERROR(VLOOKUP(V3211, Fornecedores!A:E, 5, FALSE), "")</f>
        <v>Bayeux</v>
      </c>
      <c r="Y3211" s="105" t="str">
        <f>IFERROR(VLOOKUP(V3211, Fornecedores!A:F, 6, FALSE), "")</f>
        <v>PB</v>
      </c>
      <c r="Z3211" s="101" t="str">
        <f>IF(H3211=0, "Pedido entregue!", "Pendente")</f>
        <v>Pedido entregue!</v>
      </c>
      <c r="AB3211" s="132" t="str">
        <f>IF(Z3211="Pedido Entregue!", IF(AA3211=1, "Retirado do Almoxarifado", IF(AA3211=2, "Material devolvido", "Aguardando retirada")), IF(Z3211="Pendente", "Entrega pendente", ""))</f>
        <v>Aguardando retirada</v>
      </c>
      <c r="AC3211" s="18">
        <v>1</v>
      </c>
      <c r="AD3211" s="18">
        <f>AC3211/SUMIF($P:$P,P3211,$AC:$AC)</f>
        <v>1</v>
      </c>
      <c r="AE3211" s="18">
        <f>IF(R3211=0,0,AC3211/SUMIF($R:$R,R3211,$AC:$AC))</f>
        <v>1</v>
      </c>
      <c r="AF3211" s="18">
        <f>IF(R3211=0,1,0)</f>
        <v>0</v>
      </c>
      <c r="AH3211" t="str">
        <f>TEXT(J3211,"MMMM")</f>
        <v>junho</v>
      </c>
    </row>
    <row r="3212" spans="1:34" ht="12.75" customHeight="1" x14ac:dyDescent="0.25">
      <c r="A3212" s="90" t="str">
        <f>IF(C3212="Oficina Diversos","Oficina Geral",
IF(ISNUMBER(FIND("Estoque - Colhedoras",C3212)),"Colhedoras",IF(ISNUMBER(FIND("Caldeiraria",C3212)),"Caldeiraria",IF(ISNUMBER(FIND("Borracharia",C3212)),"Borracharia",IF(ISNUMBER(FIND("Lubrificação",C3212)),"Lubrificação",
IF(ISNUMBER(FIND("Estoque - Carregadeiras",C3212)),"Carregadeiras",IF(ISNUMBER(FIND("Estoque - Veic. Leves",C3212)),"Veic. Leves",
IF(ISNUMBER(FIND("Estoque - Caminhões",C3212)),"Caminhões",IF(ISNUMBER(FIND("Estoque - Transbordos",C3212)),"Transbordos",
IF(ISNUMBER(FIND("Estoque - Tratores",C3212)),"Tratores",
IF(ISNUMBER(FIND("Estoque - Máquinas pesadas",C3212)),"Máquinas pesadas",
IF(ISNUMBER(FIND("Estoque - Reboques",C3212)),"Reboques",
IF(C3212="Estoque","Estoque",
IF(AND(ISNUMBER(C3212),C3212&gt;1000,C3212&lt;2000),"Caminhões",
IF(AND(ISNUMBER(C3212),C3212&gt;2000,C3212&lt;3000),"Tratores",
IF(AND(ISNUMBER(C3212),C3212&gt;3000,C3212&lt;4000),"Carregadeiras",
IF(AND(ISNUMBER(C3212),C3212&gt;4000,C3212&lt;5000),"Máquinas pesadas",
IF(AND(ISNUMBER(C3212),C3212&gt;5000,C3212&lt;6000),"Colhedoras",
IF(AND(ISNUMBER(C3212),C3212&gt;7000,C3212&lt;8000),"Irrigação",
IF(AND(ISNUMBER(C3212),C3212&gt;8000,C3212&lt;9000),"Reboques",IF(AND(ISNUMBER(C3212),C3212&gt;0,C3212&lt;1000),"Veic. Leves","")))))))))))))))))))))</f>
        <v>Colhedoras</v>
      </c>
      <c r="C3212" s="113">
        <v>5003</v>
      </c>
      <c r="D3212" s="2">
        <v>92661</v>
      </c>
      <c r="E3212" s="3" t="s">
        <v>20504</v>
      </c>
      <c r="F3212" s="101" t="str">
        <f>IF(ISBLANK(K3212), "Apenas Solicitação", "Tem OC")</f>
        <v>Tem OC</v>
      </c>
      <c r="G3212" s="2">
        <v>2</v>
      </c>
      <c r="H3212" s="102">
        <f>G3212-I3212</f>
        <v>2</v>
      </c>
      <c r="I3212" s="103"/>
      <c r="J3212" s="4">
        <v>45825</v>
      </c>
      <c r="K3212" s="180">
        <v>45835</v>
      </c>
      <c r="L3212" s="3" t="s">
        <v>20152</v>
      </c>
      <c r="M3212" s="104" t="str">
        <f ca="1">IF(OR(N3212="", N3212=0), "", IF(N3212&gt;TODAY(), "No prazo", "Atrasado"))</f>
        <v>Atrasado</v>
      </c>
      <c r="N3212" s="104">
        <f>IFERROR(K3212 + VALUE(LEFT(L3212, FIND(" ", L3212) - 1)), "")</f>
        <v>45836</v>
      </c>
      <c r="O3212" s="105">
        <f>IF(_xlfn.DAYS(K3212,J3212)&lt;0, "Aguardando OC", _xlfn.DAYS(K3212,J3212))</f>
        <v>10</v>
      </c>
      <c r="P3212" s="14">
        <v>408114</v>
      </c>
      <c r="Q3212" s="12"/>
      <c r="R3212" s="14">
        <v>169757</v>
      </c>
      <c r="S3212" s="2">
        <v>221</v>
      </c>
      <c r="T3212" s="65" t="s">
        <v>1029</v>
      </c>
      <c r="U3212" s="21">
        <v>7</v>
      </c>
      <c r="V3212" s="2">
        <v>14644</v>
      </c>
      <c r="W3212" s="105" t="str">
        <f>IFERROR(VLOOKUP(V3212, Fornecedores!A:C, 3, FALSE), "")</f>
        <v xml:space="preserve">GEOMAQ </v>
      </c>
      <c r="X3212" s="105" t="str">
        <f>IFERROR(VLOOKUP(V3212, Fornecedores!A:E, 5, FALSE), "")</f>
        <v>São José do Rio Preto</v>
      </c>
      <c r="Y3212" s="105" t="str">
        <f>IFERROR(VLOOKUP(V3212, Fornecedores!A:F, 6, FALSE), "")</f>
        <v>SP</v>
      </c>
      <c r="Z3212" s="101" t="str">
        <f>IF(H3212=0, "Pedido entregue!", "Pendente")</f>
        <v>Pendente</v>
      </c>
      <c r="AB3212" s="132" t="str">
        <f>IF(Z3212="Pedido Entregue!", IF(AA3212=1, "Retirado do Almoxarifado", IF(AA3212=2, "Material devolvido", "Aguardando retirada")), IF(Z3212="Pendente", "Entrega pendente", ""))</f>
        <v>Entrega pendente</v>
      </c>
      <c r="AC3212" s="18">
        <v>1</v>
      </c>
      <c r="AD3212" s="18">
        <f>AC3212/SUMIF($P:$P,P3212,$AC:$AC)</f>
        <v>1</v>
      </c>
      <c r="AE3212" s="18">
        <f>IF(R3212=0,0,AC3212/SUMIF($R:$R,R3212,$AC:$AC))</f>
        <v>0.5</v>
      </c>
      <c r="AF3212" s="18">
        <f>IF(R3212=0,1,0)</f>
        <v>0</v>
      </c>
      <c r="AH3212" t="str">
        <f>TEXT(J3212,"MMMM")</f>
        <v>junho</v>
      </c>
    </row>
    <row r="3213" spans="1:34" ht="12.75" customHeight="1" x14ac:dyDescent="0.25">
      <c r="A3213" s="90" t="str">
        <f>IF(C3213="Oficina Diversos","Oficina Geral",
IF(ISNUMBER(FIND("Estoque - Colhedoras",C3213)),"Colhedoras",IF(ISNUMBER(FIND("Caldeiraria",C3213)),"Caldeiraria",IF(ISNUMBER(FIND("Borracharia",C3213)),"Borracharia",IF(ISNUMBER(FIND("Lubrificação",C3213)),"Lubrificação",
IF(ISNUMBER(FIND("Estoque - Carregadeiras",C3213)),"Carregadeiras",IF(ISNUMBER(FIND("Estoque - Veic. Leves",C3213)),"Veic. Leves",
IF(ISNUMBER(FIND("Estoque - Caminhões",C3213)),"Caminhões",IF(ISNUMBER(FIND("Estoque - Transbordos",C3213)),"Transbordos",
IF(ISNUMBER(FIND("Estoque - Tratores",C3213)),"Tratores",
IF(ISNUMBER(FIND("Estoque - Máquinas pesadas",C3213)),"Máquinas pesadas",
IF(ISNUMBER(FIND("Estoque - Reboques",C3213)),"Reboques",
IF(C3213="Estoque","Estoque",
IF(AND(ISNUMBER(C3213),C3213&gt;1000,C3213&lt;2000),"Caminhões",
IF(AND(ISNUMBER(C3213),C3213&gt;2000,C3213&lt;3000),"Tratores",
IF(AND(ISNUMBER(C3213),C3213&gt;3000,C3213&lt;4000),"Carregadeiras",
IF(AND(ISNUMBER(C3213),C3213&gt;4000,C3213&lt;5000),"Máquinas pesadas",
IF(AND(ISNUMBER(C3213),C3213&gt;5000,C3213&lt;6000),"Colhedoras",
IF(AND(ISNUMBER(C3213),C3213&gt;7000,C3213&lt;8000),"Irrigação",
IF(AND(ISNUMBER(C3213),C3213&gt;8000,C3213&lt;9000),"Reboques",IF(AND(ISNUMBER(C3213),C3213&gt;0,C3213&lt;1000),"Veic. Leves","")))))))))))))))))))))</f>
        <v>Colhedoras</v>
      </c>
      <c r="C3213" s="113">
        <v>5002</v>
      </c>
      <c r="D3213" s="2">
        <v>92662</v>
      </c>
      <c r="E3213" s="3" t="s">
        <v>20505</v>
      </c>
      <c r="F3213" s="101" t="str">
        <f>IF(ISBLANK(K3213), "Apenas Solicitação", "Tem OC")</f>
        <v>Tem OC</v>
      </c>
      <c r="G3213" s="2">
        <v>6</v>
      </c>
      <c r="H3213" s="102">
        <f>G3213-I3213</f>
        <v>2</v>
      </c>
      <c r="I3213" s="103">
        <v>4</v>
      </c>
      <c r="J3213" s="4">
        <v>45825</v>
      </c>
      <c r="K3213" s="180">
        <v>45835</v>
      </c>
      <c r="L3213" s="3" t="s">
        <v>20158</v>
      </c>
      <c r="M3213" s="104" t="str">
        <f ca="1">IF(OR(N3213="", N3213=0), "", IF(N3213&gt;TODAY(), "No prazo", "Atrasado"))</f>
        <v>Atrasado</v>
      </c>
      <c r="N3213" s="104">
        <f>IFERROR(K3213 + VALUE(LEFT(L3213, FIND(" ", L3213) - 1)), "")</f>
        <v>45847</v>
      </c>
      <c r="O3213" s="105">
        <f>IF(_xlfn.DAYS(K3213,J3213)&lt;0, "Aguardando OC", _xlfn.DAYS(K3213,J3213))</f>
        <v>10</v>
      </c>
      <c r="P3213" s="14">
        <v>408105</v>
      </c>
      <c r="Q3213" s="12"/>
      <c r="R3213" s="14">
        <v>169758</v>
      </c>
      <c r="S3213" s="2">
        <v>221</v>
      </c>
      <c r="T3213" s="65" t="s">
        <v>1029</v>
      </c>
      <c r="U3213" s="21">
        <v>2362.62</v>
      </c>
      <c r="V3213" s="2">
        <v>3238</v>
      </c>
      <c r="W3213" s="105" t="str">
        <f>IFERROR(VLOOKUP(V3213, Fornecedores!A:C, 3, FALSE), "")</f>
        <v xml:space="preserve">VENEZA              </v>
      </c>
      <c r="X3213" s="105" t="str">
        <f>IFERROR(VLOOKUP(V3213, Fornecedores!A:E, 5, FALSE), "")</f>
        <v>Bayeux</v>
      </c>
      <c r="Y3213" s="105" t="str">
        <f>IFERROR(VLOOKUP(V3213, Fornecedores!A:F, 6, FALSE), "")</f>
        <v>PB</v>
      </c>
      <c r="Z3213" s="101" t="str">
        <f>IF(H3213=0, "Pedido entregue!", "Pendente")</f>
        <v>Pendente</v>
      </c>
      <c r="AB3213" s="132" t="str">
        <f>IF(Z3213="Pedido Entregue!", IF(AA3213=1, "Retirado do Almoxarifado", IF(AA3213=2, "Material devolvido", "Aguardando retirada")), IF(Z3213="Pendente", "Entrega pendente", ""))</f>
        <v>Entrega pendente</v>
      </c>
      <c r="AC3213" s="18">
        <v>1</v>
      </c>
      <c r="AD3213" s="18">
        <f>AC3213/SUMIF($P:$P,P3213,$AC:$AC)</f>
        <v>1</v>
      </c>
      <c r="AE3213" s="18">
        <f>IF(R3213=0,0,AC3213/SUMIF($R:$R,R3213,$AC:$AC))</f>
        <v>0.2</v>
      </c>
      <c r="AF3213" s="18">
        <f>IF(R3213=0,1,0)</f>
        <v>0</v>
      </c>
      <c r="AH3213" t="str">
        <f>TEXT(J3213,"MMMM")</f>
        <v>junho</v>
      </c>
    </row>
    <row r="3214" spans="1:34" ht="12.75" customHeight="1" x14ac:dyDescent="0.25">
      <c r="A3214" s="90" t="str">
        <f>IF(C3214="Oficina Diversos","Oficina Geral",
IF(ISNUMBER(FIND("Estoque - Colhedoras",C3214)),"Colhedoras",IF(ISNUMBER(FIND("Caldeiraria",C3214)),"Caldeiraria",IF(ISNUMBER(FIND("Borracharia",C3214)),"Borracharia",IF(ISNUMBER(FIND("Lubrificação",C3214)),"Lubrificação",
IF(ISNUMBER(FIND("Estoque - Carregadeiras",C3214)),"Carregadeiras",IF(ISNUMBER(FIND("Estoque - Veic. Leves",C3214)),"Veic. Leves",
IF(ISNUMBER(FIND("Estoque - Caminhões",C3214)),"Caminhões",IF(ISNUMBER(FIND("Estoque - Transbordos",C3214)),"Transbordos",
IF(ISNUMBER(FIND("Estoque - Tratores",C3214)),"Tratores",
IF(ISNUMBER(FIND("Estoque - Máquinas pesadas",C3214)),"Máquinas pesadas",
IF(ISNUMBER(FIND("Estoque - Reboques",C3214)),"Reboques",
IF(C3214="Estoque","Estoque",
IF(AND(ISNUMBER(C3214),C3214&gt;1000,C3214&lt;2000),"Caminhões",
IF(AND(ISNUMBER(C3214),C3214&gt;2000,C3214&lt;3000),"Tratores",
IF(AND(ISNUMBER(C3214),C3214&gt;3000,C3214&lt;4000),"Carregadeiras",
IF(AND(ISNUMBER(C3214),C3214&gt;4000,C3214&lt;5000),"Máquinas pesadas",
IF(AND(ISNUMBER(C3214),C3214&gt;5000,C3214&lt;6000),"Colhedoras",
IF(AND(ISNUMBER(C3214),C3214&gt;7000,C3214&lt;8000),"Irrigação",
IF(AND(ISNUMBER(C3214),C3214&gt;8000,C3214&lt;9000),"Reboques",IF(AND(ISNUMBER(C3214),C3214&gt;0,C3214&lt;1000),"Veic. Leves","")))))))))))))))))))))</f>
        <v>Caminhões</v>
      </c>
      <c r="C3214" s="144">
        <v>1038</v>
      </c>
      <c r="D3214" s="143">
        <v>92668</v>
      </c>
      <c r="E3214" s="146" t="s">
        <v>20506</v>
      </c>
      <c r="F3214" s="101" t="str">
        <f>IF(ISBLANK(K3214), "Apenas Solicitação", "Tem OC")</f>
        <v>Apenas Solicitação</v>
      </c>
      <c r="G3214" s="143">
        <v>1</v>
      </c>
      <c r="H3214" s="102">
        <f>G3214-I3214</f>
        <v>1</v>
      </c>
      <c r="I3214" s="103"/>
      <c r="J3214" s="147">
        <v>45825</v>
      </c>
      <c r="K3214" s="202"/>
      <c r="L3214" s="146"/>
      <c r="M3214" s="104" t="str">
        <f ca="1">IF(OR(N3214="", N3214=0), "", IF(N3214&gt;TODAY(), "No prazo", "Atrasado"))</f>
        <v/>
      </c>
      <c r="N3214" s="104" t="str">
        <f>IFERROR(K3214 + VALUE(LEFT(L3214, FIND(" ", L3214) - 1)), "")</f>
        <v/>
      </c>
      <c r="O3214" s="105" t="str">
        <f>IF(_xlfn.DAYS(K3214,J3214)&lt;0, "Aguardando OC", _xlfn.DAYS(K3214,J3214))</f>
        <v>Aguardando OC</v>
      </c>
      <c r="P3214" s="200">
        <v>408094</v>
      </c>
      <c r="Q3214" s="12"/>
      <c r="R3214" s="200">
        <v>0</v>
      </c>
      <c r="S3214" s="143">
        <v>221</v>
      </c>
      <c r="T3214" s="65" t="s">
        <v>1029</v>
      </c>
      <c r="U3214" s="164">
        <v>0</v>
      </c>
      <c r="V3214" s="143"/>
      <c r="W3214" s="105" t="str">
        <f>IFERROR(VLOOKUP(V3214, Fornecedores!A:C, 3, FALSE), "")</f>
        <v/>
      </c>
      <c r="X3214" s="105" t="str">
        <f>IFERROR(VLOOKUP(V3214, Fornecedores!A:E, 5, FALSE), "")</f>
        <v/>
      </c>
      <c r="Y3214" s="105" t="str">
        <f>IFERROR(VLOOKUP(V3214, Fornecedores!A:F, 6, FALSE), "")</f>
        <v/>
      </c>
      <c r="Z3214" s="101" t="str">
        <f>IF(H3214=0, "Pedido entregue!", "Pendente")</f>
        <v>Pendente</v>
      </c>
      <c r="AB3214" s="132" t="str">
        <f>IF(Z3214="Pedido Entregue!", IF(AA3214=1, "Retirado do Almoxarifado", IF(AA3214=2, "Material devolvido", "Aguardando retirada")), IF(Z3214="Pendente", "Entrega pendente", ""))</f>
        <v>Entrega pendente</v>
      </c>
      <c r="AC3214" s="18">
        <v>1</v>
      </c>
      <c r="AD3214" s="18">
        <f>AC3214/SUMIF($P:$P,P3214,$AC:$AC)</f>
        <v>1</v>
      </c>
      <c r="AE3214" s="18">
        <f>IF(R3214=0,0,AC3214/SUMIF($R:$R,R3214,$AC:$AC))</f>
        <v>0</v>
      </c>
      <c r="AF3214" s="18">
        <f>IF(R3214=0,1,0)</f>
        <v>1</v>
      </c>
      <c r="AH3214" t="str">
        <f>TEXT(J3214,"MMMM")</f>
        <v>junho</v>
      </c>
    </row>
    <row r="3215" spans="1:34" ht="12.75" customHeight="1" x14ac:dyDescent="0.25">
      <c r="A3215" s="90" t="str">
        <f>IF(C3215="Oficina Diversos","Oficina Geral",
IF(ISNUMBER(FIND("Estoque - Colhedoras",C3215)),"Colhedoras",IF(ISNUMBER(FIND("Caldeiraria",C3215)),"Caldeiraria",IF(ISNUMBER(FIND("Borracharia",C3215)),"Borracharia",IF(ISNUMBER(FIND("Lubrificação",C3215)),"Lubrificação",
IF(ISNUMBER(FIND("Estoque - Carregadeiras",C3215)),"Carregadeiras",IF(ISNUMBER(FIND("Estoque - Veic. Leves",C3215)),"Veic. Leves",
IF(ISNUMBER(FIND("Estoque - Caminhões",C3215)),"Caminhões",IF(ISNUMBER(FIND("Estoque - Transbordos",C3215)),"Transbordos",
IF(ISNUMBER(FIND("Estoque - Tratores",C3215)),"Tratores",
IF(ISNUMBER(FIND("Estoque - Máquinas pesadas",C3215)),"Máquinas pesadas",
IF(ISNUMBER(FIND("Estoque - Reboques",C3215)),"Reboques",
IF(C3215="Estoque","Estoque",
IF(AND(ISNUMBER(C3215),C3215&gt;1000,C3215&lt;2000),"Caminhões",
IF(AND(ISNUMBER(C3215),C3215&gt;2000,C3215&lt;3000),"Tratores",
IF(AND(ISNUMBER(C3215),C3215&gt;3000,C3215&lt;4000),"Carregadeiras",
IF(AND(ISNUMBER(C3215),C3215&gt;4000,C3215&lt;5000),"Máquinas pesadas",
IF(AND(ISNUMBER(C3215),C3215&gt;5000,C3215&lt;6000),"Colhedoras",
IF(AND(ISNUMBER(C3215),C3215&gt;7000,C3215&lt;8000),"Irrigação",
IF(AND(ISNUMBER(C3215),C3215&gt;8000,C3215&lt;9000),"Reboques",IF(AND(ISNUMBER(C3215),C3215&gt;0,C3215&lt;1000),"Veic. Leves","")))))))))))))))))))))</f>
        <v>Oficina Geral</v>
      </c>
      <c r="C3215" s="140" t="s">
        <v>661</v>
      </c>
      <c r="D3215" s="139">
        <v>92672</v>
      </c>
      <c r="E3215" s="141" t="s">
        <v>20507</v>
      </c>
      <c r="F3215" s="101" t="str">
        <f>IF(ISBLANK(K3215), "Apenas Solicitação", "Tem OC")</f>
        <v>Apenas Solicitação</v>
      </c>
      <c r="G3215" s="139">
        <v>1</v>
      </c>
      <c r="H3215" s="102">
        <f>G3215-I3215</f>
        <v>1</v>
      </c>
      <c r="I3215" s="103"/>
      <c r="J3215" s="142">
        <v>45825</v>
      </c>
      <c r="K3215" s="199"/>
      <c r="L3215" s="141"/>
      <c r="M3215" s="104" t="str">
        <f ca="1">IF(OR(N3215="", N3215=0), "", IF(N3215&gt;TODAY(), "No prazo", "Atrasado"))</f>
        <v/>
      </c>
      <c r="N3215" s="104" t="str">
        <f>IFERROR(K3215 + VALUE(LEFT(L3215, FIND(" ", L3215) - 1)), "")</f>
        <v/>
      </c>
      <c r="O3215" s="105" t="str">
        <f>IF(_xlfn.DAYS(K3215,J3215)&lt;0, "Aguardando OC", _xlfn.DAYS(K3215,J3215))</f>
        <v>Aguardando OC</v>
      </c>
      <c r="P3215" s="199">
        <v>408102</v>
      </c>
      <c r="Q3215" s="12"/>
      <c r="R3215" s="199">
        <v>0</v>
      </c>
      <c r="S3215" s="139">
        <v>221</v>
      </c>
      <c r="T3215" s="65" t="s">
        <v>1029</v>
      </c>
      <c r="U3215" s="165">
        <v>0</v>
      </c>
      <c r="V3215" s="139"/>
      <c r="W3215" s="105" t="str">
        <f>IFERROR(VLOOKUP(V3215, Fornecedores!A:C, 3, FALSE), "")</f>
        <v/>
      </c>
      <c r="X3215" s="105" t="str">
        <f>IFERROR(VLOOKUP(V3215, Fornecedores!A:E, 5, FALSE), "")</f>
        <v/>
      </c>
      <c r="Y3215" s="105" t="str">
        <f>IFERROR(VLOOKUP(V3215, Fornecedores!A:F, 6, FALSE), "")</f>
        <v/>
      </c>
      <c r="Z3215" s="101" t="str">
        <f>IF(H3215=0, "Pedido entregue!", "Pendente")</f>
        <v>Pendente</v>
      </c>
      <c r="AB3215" s="132" t="str">
        <f>IF(Z3215="Pedido Entregue!", IF(AA3215=1, "Retirado do Almoxarifado", IF(AA3215=2, "Material devolvido", "Aguardando retirada")), IF(Z3215="Pendente", "Entrega pendente", ""))</f>
        <v>Entrega pendente</v>
      </c>
      <c r="AC3215" s="18">
        <v>1</v>
      </c>
      <c r="AD3215" s="18">
        <f>AC3215/SUMIF($P:$P,P3215,$AC:$AC)</f>
        <v>1</v>
      </c>
      <c r="AE3215" s="18">
        <f>IF(R3215=0,0,AC3215/SUMIF($R:$R,R3215,$AC:$AC))</f>
        <v>0</v>
      </c>
      <c r="AF3215" s="18">
        <f>IF(R3215=0,1,0)</f>
        <v>1</v>
      </c>
      <c r="AH3215" t="str">
        <f>TEXT(J3215,"MMMM")</f>
        <v>junho</v>
      </c>
    </row>
    <row r="3216" spans="1:34" ht="12.75" hidden="1" customHeight="1" x14ac:dyDescent="0.25">
      <c r="A3216" s="90" t="str">
        <f>IF(C3216="Oficina Diversos","Oficina Geral",
IF(ISNUMBER(FIND("Estoque - Colhedoras",C3216)),"Colhedoras",IF(ISNUMBER(FIND("Caldeiraria",C3216)),"Caldeiraria",IF(ISNUMBER(FIND("Borracharia",C3216)),"Borracharia",IF(ISNUMBER(FIND("Lubrificação",C3216)),"Lubrificação",
IF(ISNUMBER(FIND("Estoque - Carregadeiras",C3216)),"Carregadeiras",IF(ISNUMBER(FIND("Estoque - Veic. Leves",C3216)),"Veic. Leves",
IF(ISNUMBER(FIND("Estoque - Caminhões",C3216)),"Caminhões",IF(ISNUMBER(FIND("Estoque - Transbordos",C3216)),"Transbordos",
IF(ISNUMBER(FIND("Estoque - Tratores",C3216)),"Tratores",
IF(ISNUMBER(FIND("Estoque - Máquinas pesadas",C3216)),"Máquinas pesadas",
IF(ISNUMBER(FIND("Estoque - Reboques",C3216)),"Reboques",
IF(C3216="Estoque","Estoque",
IF(AND(ISNUMBER(C3216),C3216&gt;1000,C3216&lt;2000),"Caminhões",
IF(AND(ISNUMBER(C3216),C3216&gt;2000,C3216&lt;3000),"Tratores",
IF(AND(ISNUMBER(C3216),C3216&gt;3000,C3216&lt;4000),"Carregadeiras",
IF(AND(ISNUMBER(C3216),C3216&gt;4000,C3216&lt;5000),"Máquinas pesadas",
IF(AND(ISNUMBER(C3216),C3216&gt;5000,C3216&lt;6000),"Colhedoras",
IF(AND(ISNUMBER(C3216),C3216&gt;7000,C3216&lt;8000),"Irrigação",
IF(AND(ISNUMBER(C3216),C3216&gt;8000,C3216&lt;9000),"Reboques",IF(AND(ISNUMBER(C3216),C3216&gt;0,C3216&lt;1000),"Veic. Leves","")))))))))))))))))))))</f>
        <v>Tratores</v>
      </c>
      <c r="C3216" s="113">
        <v>2049</v>
      </c>
      <c r="D3216" s="2">
        <v>92675</v>
      </c>
      <c r="E3216" s="3" t="s">
        <v>20761</v>
      </c>
      <c r="F3216" s="101" t="str">
        <f>IF(ISBLANK(K3216), "Apenas Solicitação", "Tem OC")</f>
        <v>Tem OC</v>
      </c>
      <c r="G3216" s="2">
        <v>2</v>
      </c>
      <c r="H3216" s="102">
        <f>G3216-I3216</f>
        <v>0</v>
      </c>
      <c r="I3216" s="103">
        <v>2</v>
      </c>
      <c r="J3216" s="4">
        <v>45825</v>
      </c>
      <c r="K3216" s="180">
        <v>45835</v>
      </c>
      <c r="L3216" s="3" t="s">
        <v>20152</v>
      </c>
      <c r="M3216" s="104" t="str">
        <f ca="1">IF(OR(N3216="", N3216=0), "", IF(N3216&gt;TODAY(), "No prazo", "Atrasado"))</f>
        <v>Atrasado</v>
      </c>
      <c r="N3216" s="104">
        <f>IFERROR(K3216 + VALUE(LEFT(L3216, FIND(" ", L3216) - 1)), "")</f>
        <v>45836</v>
      </c>
      <c r="O3216" s="105">
        <f>IF(_xlfn.DAYS(K3216,J3216)&lt;0, "Aguardando OC", _xlfn.DAYS(K3216,J3216))</f>
        <v>10</v>
      </c>
      <c r="P3216" s="14">
        <v>408139</v>
      </c>
      <c r="Q3216" s="12"/>
      <c r="R3216" s="14">
        <v>169738</v>
      </c>
      <c r="S3216" s="2">
        <v>221</v>
      </c>
      <c r="T3216" s="65" t="s">
        <v>1029</v>
      </c>
      <c r="U3216" s="21">
        <v>44.88</v>
      </c>
      <c r="V3216" s="2">
        <v>13341</v>
      </c>
      <c r="W3216" s="105" t="str">
        <f>IFERROR(VLOOKUP(V3216, Fornecedores!A:C, 3, FALSE), "")</f>
        <v>DISMA DISTRIBUIDORA</v>
      </c>
      <c r="X3216" s="105" t="str">
        <f>IFERROR(VLOOKUP(V3216, Fornecedores!A:E, 5, FALSE), "")</f>
        <v>Araçatuba</v>
      </c>
      <c r="Y3216" s="105" t="str">
        <f>IFERROR(VLOOKUP(V3216, Fornecedores!A:F, 6, FALSE), "")</f>
        <v>SP</v>
      </c>
      <c r="Z3216" s="101" t="str">
        <f>IF(H3216=0, "Pedido entregue!", "Pendente")</f>
        <v>Pedido entregue!</v>
      </c>
      <c r="AB3216" s="132" t="str">
        <f>IF(Z3216="Pedido Entregue!", IF(AA3216=1, "Retirado do Almoxarifado", IF(AA3216=2, "Material devolvido", "Aguardando retirada")), IF(Z3216="Pendente", "Entrega pendente", ""))</f>
        <v>Aguardando retirada</v>
      </c>
      <c r="AC3216" s="18">
        <v>1</v>
      </c>
      <c r="AD3216" s="18">
        <f>AC3216/SUMIF($P:$P,P3216,$AC:$AC)</f>
        <v>1</v>
      </c>
      <c r="AE3216" s="18">
        <f>IF(R3216=0,0,AC3216/SUMIF($R:$R,R3216,$AC:$AC))</f>
        <v>0.33333333333333331</v>
      </c>
      <c r="AF3216" s="18">
        <f>IF(R3216=0,1,0)</f>
        <v>0</v>
      </c>
      <c r="AH3216" t="str">
        <f>TEXT(J3216,"MMMM")</f>
        <v>junho</v>
      </c>
    </row>
    <row r="3217" spans="1:34" ht="12.75" hidden="1" customHeight="1" x14ac:dyDescent="0.25">
      <c r="A3217" s="90" t="str">
        <f>IF(C3217="Oficina Diversos","Oficina Geral",
IF(ISNUMBER(FIND("Estoque - Colhedoras",C3217)),"Colhedoras",IF(ISNUMBER(FIND("Caldeiraria",C3217)),"Caldeiraria",IF(ISNUMBER(FIND("Borracharia",C3217)),"Borracharia",IF(ISNUMBER(FIND("Lubrificação",C3217)),"Lubrificação",
IF(ISNUMBER(FIND("Estoque - Carregadeiras",C3217)),"Carregadeiras",IF(ISNUMBER(FIND("Estoque - Veic. Leves",C3217)),"Veic. Leves",
IF(ISNUMBER(FIND("Estoque - Caminhões",C3217)),"Caminhões",IF(ISNUMBER(FIND("Estoque - Transbordos",C3217)),"Transbordos",
IF(ISNUMBER(FIND("Estoque - Tratores",C3217)),"Tratores",
IF(ISNUMBER(FIND("Estoque - Máquinas pesadas",C3217)),"Máquinas pesadas",
IF(ISNUMBER(FIND("Estoque - Reboques",C3217)),"Reboques",
IF(C3217="Estoque","Estoque",
IF(AND(ISNUMBER(C3217),C3217&gt;1000,C3217&lt;2000),"Caminhões",
IF(AND(ISNUMBER(C3217),C3217&gt;2000,C3217&lt;3000),"Tratores",
IF(AND(ISNUMBER(C3217),C3217&gt;3000,C3217&lt;4000),"Carregadeiras",
IF(AND(ISNUMBER(C3217),C3217&gt;4000,C3217&lt;5000),"Máquinas pesadas",
IF(AND(ISNUMBER(C3217),C3217&gt;5000,C3217&lt;6000),"Colhedoras",
IF(AND(ISNUMBER(C3217),C3217&gt;7000,C3217&lt;8000),"Irrigação",
IF(AND(ISNUMBER(C3217),C3217&gt;8000,C3217&lt;9000),"Reboques",IF(AND(ISNUMBER(C3217),C3217&gt;0,C3217&lt;1000),"Veic. Leves","")))))))))))))))))))))</f>
        <v>Tratores</v>
      </c>
      <c r="C3217" s="113">
        <v>2049</v>
      </c>
      <c r="D3217" s="2">
        <v>92676</v>
      </c>
      <c r="E3217" s="3" t="s">
        <v>20762</v>
      </c>
      <c r="F3217" s="101" t="str">
        <f>IF(ISBLANK(K3217), "Apenas Solicitação", "Tem OC")</f>
        <v>Tem OC</v>
      </c>
      <c r="G3217" s="2">
        <v>2</v>
      </c>
      <c r="H3217" s="102">
        <f>G3217-I3217</f>
        <v>0</v>
      </c>
      <c r="I3217" s="103">
        <v>2</v>
      </c>
      <c r="J3217" s="4">
        <v>45825</v>
      </c>
      <c r="K3217" s="180">
        <v>45835</v>
      </c>
      <c r="L3217" s="3" t="s">
        <v>20152</v>
      </c>
      <c r="M3217" s="104" t="str">
        <f ca="1">IF(OR(N3217="", N3217=0), "", IF(N3217&gt;TODAY(), "No prazo", "Atrasado"))</f>
        <v>Atrasado</v>
      </c>
      <c r="N3217" s="104">
        <f>IFERROR(K3217 + VALUE(LEFT(L3217, FIND(" ", L3217) - 1)), "")</f>
        <v>45836</v>
      </c>
      <c r="O3217" s="105">
        <f>IF(_xlfn.DAYS(K3217,J3217)&lt;0, "Aguardando OC", _xlfn.DAYS(K3217,J3217))</f>
        <v>10</v>
      </c>
      <c r="P3217" s="14">
        <v>408140</v>
      </c>
      <c r="Q3217" s="12"/>
      <c r="R3217" s="14">
        <v>169738</v>
      </c>
      <c r="S3217" s="2">
        <v>221</v>
      </c>
      <c r="T3217" s="65" t="s">
        <v>1029</v>
      </c>
      <c r="U3217" s="21">
        <v>15.98</v>
      </c>
      <c r="V3217" s="2">
        <v>13341</v>
      </c>
      <c r="W3217" s="105" t="str">
        <f>IFERROR(VLOOKUP(V3217, Fornecedores!A:C, 3, FALSE), "")</f>
        <v>DISMA DISTRIBUIDORA</v>
      </c>
      <c r="X3217" s="105" t="str">
        <f>IFERROR(VLOOKUP(V3217, Fornecedores!A:E, 5, FALSE), "")</f>
        <v>Araçatuba</v>
      </c>
      <c r="Y3217" s="105" t="str">
        <f>IFERROR(VLOOKUP(V3217, Fornecedores!A:F, 6, FALSE), "")</f>
        <v>SP</v>
      </c>
      <c r="Z3217" s="101" t="str">
        <f>IF(H3217=0, "Pedido entregue!", "Pendente")</f>
        <v>Pedido entregue!</v>
      </c>
      <c r="AB3217" s="132" t="str">
        <f>IF(Z3217="Pedido Entregue!", IF(AA3217=1, "Retirado do Almoxarifado", IF(AA3217=2, "Material devolvido", "Aguardando retirada")), IF(Z3217="Pendente", "Entrega pendente", ""))</f>
        <v>Aguardando retirada</v>
      </c>
      <c r="AC3217" s="18">
        <v>1</v>
      </c>
      <c r="AD3217" s="18">
        <f>AC3217/SUMIF($P:$P,P3217,$AC:$AC)</f>
        <v>1</v>
      </c>
      <c r="AE3217" s="18">
        <f>IF(R3217=0,0,AC3217/SUMIF($R:$R,R3217,$AC:$AC))</f>
        <v>0.33333333333333331</v>
      </c>
      <c r="AF3217" s="18">
        <f>IF(R3217=0,1,0)</f>
        <v>0</v>
      </c>
      <c r="AH3217" t="str">
        <f>TEXT(J3217,"MMMM")</f>
        <v>junho</v>
      </c>
    </row>
    <row r="3218" spans="1:34" ht="12.75" customHeight="1" x14ac:dyDescent="0.25">
      <c r="A3218" s="90" t="str">
        <f>IF(C3218="Oficina Diversos","Oficina Geral",
IF(ISNUMBER(FIND("Estoque - Colhedoras",C3218)),"Colhedoras",IF(ISNUMBER(FIND("Caldeiraria",C3218)),"Caldeiraria",IF(ISNUMBER(FIND("Borracharia",C3218)),"Borracharia",IF(ISNUMBER(FIND("Lubrificação",C3218)),"Lubrificação",
IF(ISNUMBER(FIND("Estoque - Carregadeiras",C3218)),"Carregadeiras",IF(ISNUMBER(FIND("Estoque - Veic. Leves",C3218)),"Veic. Leves",
IF(ISNUMBER(FIND("Estoque - Caminhões",C3218)),"Caminhões",IF(ISNUMBER(FIND("Estoque - Transbordos",C3218)),"Transbordos",
IF(ISNUMBER(FIND("Estoque - Tratores",C3218)),"Tratores",
IF(ISNUMBER(FIND("Estoque - Máquinas pesadas",C3218)),"Máquinas pesadas",
IF(ISNUMBER(FIND("Estoque - Reboques",C3218)),"Reboques",
IF(C3218="Estoque","Estoque",
IF(AND(ISNUMBER(C3218),C3218&gt;1000,C3218&lt;2000),"Caminhões",
IF(AND(ISNUMBER(C3218),C3218&gt;2000,C3218&lt;3000),"Tratores",
IF(AND(ISNUMBER(C3218),C3218&gt;3000,C3218&lt;4000),"Carregadeiras",
IF(AND(ISNUMBER(C3218),C3218&gt;4000,C3218&lt;5000),"Máquinas pesadas",
IF(AND(ISNUMBER(C3218),C3218&gt;5000,C3218&lt;6000),"Colhedoras",
IF(AND(ISNUMBER(C3218),C3218&gt;7000,C3218&lt;8000),"Irrigação",
IF(AND(ISNUMBER(C3218),C3218&gt;8000,C3218&lt;9000),"Reboques",IF(AND(ISNUMBER(C3218),C3218&gt;0,C3218&lt;1000),"Veic. Leves","")))))))))))))))))))))</f>
        <v>Tratores</v>
      </c>
      <c r="C3218" s="113">
        <v>2049</v>
      </c>
      <c r="D3218" s="2">
        <v>92677</v>
      </c>
      <c r="E3218" s="3" t="s">
        <v>20763</v>
      </c>
      <c r="F3218" s="101" t="str">
        <f>IF(ISBLANK(K3218), "Apenas Solicitação", "Tem OC")</f>
        <v>Tem OC</v>
      </c>
      <c r="G3218" s="2">
        <v>5</v>
      </c>
      <c r="H3218" s="102">
        <f>G3218-I3218</f>
        <v>5</v>
      </c>
      <c r="I3218" s="103"/>
      <c r="J3218" s="4">
        <v>45825</v>
      </c>
      <c r="K3218" s="180">
        <v>45835</v>
      </c>
      <c r="L3218" s="3" t="s">
        <v>20155</v>
      </c>
      <c r="M3218" s="104" t="str">
        <f ca="1">IF(OR(N3218="", N3218=0), "", IF(N3218&gt;TODAY(), "No prazo", "Atrasado"))</f>
        <v>Atrasado</v>
      </c>
      <c r="N3218" s="104">
        <f>IFERROR(K3218 + VALUE(LEFT(L3218, FIND(" ", L3218) - 1)), "")</f>
        <v>45836</v>
      </c>
      <c r="O3218" s="105">
        <f>IF(_xlfn.DAYS(K3218,J3218)&lt;0, "Aguardando OC", _xlfn.DAYS(K3218,J3218))</f>
        <v>10</v>
      </c>
      <c r="P3218" s="14">
        <v>408134</v>
      </c>
      <c r="Q3218" s="12"/>
      <c r="R3218" s="14">
        <v>169737</v>
      </c>
      <c r="S3218" s="2">
        <v>221</v>
      </c>
      <c r="T3218" s="65" t="s">
        <v>1029</v>
      </c>
      <c r="U3218" s="21">
        <v>379.45</v>
      </c>
      <c r="V3218" s="2">
        <v>11614</v>
      </c>
      <c r="W3218" s="105" t="str">
        <f>IFERROR(VLOOKUP(V3218, Fornecedores!A:C, 3, FALSE), "")</f>
        <v>DF MAQUINAS</v>
      </c>
      <c r="X3218" s="105" t="str">
        <f>IFERROR(VLOOKUP(V3218, Fornecedores!A:E, 5, FALSE), "")</f>
        <v>Bayeux</v>
      </c>
      <c r="Y3218" s="105" t="str">
        <f>IFERROR(VLOOKUP(V3218, Fornecedores!A:F, 6, FALSE), "")</f>
        <v>PB</v>
      </c>
      <c r="Z3218" s="101" t="str">
        <f>IF(H3218=0, "Pedido entregue!", "Pendente")</f>
        <v>Pendente</v>
      </c>
      <c r="AB3218" s="132" t="str">
        <f>IF(Z3218="Pedido Entregue!", IF(AA3218=1, "Retirado do Almoxarifado", IF(AA3218=2, "Material devolvido", "Aguardando retirada")), IF(Z3218="Pendente", "Entrega pendente", ""))</f>
        <v>Entrega pendente</v>
      </c>
      <c r="AC3218" s="18">
        <v>1</v>
      </c>
      <c r="AD3218" s="18">
        <f>AC3218/SUMIF($P:$P,P3218,$AC:$AC)</f>
        <v>1</v>
      </c>
      <c r="AE3218" s="18">
        <f>IF(R3218=0,0,AC3218/SUMIF($R:$R,R3218,$AC:$AC))</f>
        <v>0.25</v>
      </c>
      <c r="AF3218" s="18">
        <f>IF(R3218=0,1,0)</f>
        <v>0</v>
      </c>
      <c r="AH3218" t="str">
        <f>TEXT(J3218,"MMMM")</f>
        <v>junho</v>
      </c>
    </row>
    <row r="3219" spans="1:34" ht="12.75" hidden="1" customHeight="1" x14ac:dyDescent="0.25">
      <c r="A3219" s="90" t="str">
        <f>IF(C3219="Oficina Diversos","Oficina Geral",
IF(ISNUMBER(FIND("Estoque - Colhedoras",C3219)),"Colhedoras",IF(ISNUMBER(FIND("Caldeiraria",C3219)),"Caldeiraria",IF(ISNUMBER(FIND("Borracharia",C3219)),"Borracharia",IF(ISNUMBER(FIND("Lubrificação",C3219)),"Lubrificação",
IF(ISNUMBER(FIND("Estoque - Carregadeiras",C3219)),"Carregadeiras",IF(ISNUMBER(FIND("Estoque - Veic. Leves",C3219)),"Veic. Leves",
IF(ISNUMBER(FIND("Estoque - Caminhões",C3219)),"Caminhões",IF(ISNUMBER(FIND("Estoque - Transbordos",C3219)),"Transbordos",
IF(ISNUMBER(FIND("Estoque - Tratores",C3219)),"Tratores",
IF(ISNUMBER(FIND("Estoque - Máquinas pesadas",C3219)),"Máquinas pesadas",
IF(ISNUMBER(FIND("Estoque - Reboques",C3219)),"Reboques",
IF(C3219="Estoque","Estoque",
IF(AND(ISNUMBER(C3219),C3219&gt;1000,C3219&lt;2000),"Caminhões",
IF(AND(ISNUMBER(C3219),C3219&gt;2000,C3219&lt;3000),"Tratores",
IF(AND(ISNUMBER(C3219),C3219&gt;3000,C3219&lt;4000),"Carregadeiras",
IF(AND(ISNUMBER(C3219),C3219&gt;4000,C3219&lt;5000),"Máquinas pesadas",
IF(AND(ISNUMBER(C3219),C3219&gt;5000,C3219&lt;6000),"Colhedoras",
IF(AND(ISNUMBER(C3219),C3219&gt;7000,C3219&lt;8000),"Irrigação",
IF(AND(ISNUMBER(C3219),C3219&gt;8000,C3219&lt;9000),"Reboques",IF(AND(ISNUMBER(C3219),C3219&gt;0,C3219&lt;1000),"Veic. Leves","")))))))))))))))))))))</f>
        <v>Irrigação</v>
      </c>
      <c r="C3219" s="113">
        <v>7082</v>
      </c>
      <c r="D3219" s="2">
        <v>92678</v>
      </c>
      <c r="E3219" s="3" t="s">
        <v>21025</v>
      </c>
      <c r="F3219" s="101" t="str">
        <f>IF(ISBLANK(K3219), "Apenas Solicitação", "Tem OC")</f>
        <v>Tem OC</v>
      </c>
      <c r="G3219" s="2">
        <v>6</v>
      </c>
      <c r="H3219" s="102">
        <f>G3219-I3219</f>
        <v>0</v>
      </c>
      <c r="I3219" s="103">
        <v>6</v>
      </c>
      <c r="J3219" s="4">
        <v>45826</v>
      </c>
      <c r="K3219" s="180">
        <v>45846</v>
      </c>
      <c r="L3219" s="3" t="s">
        <v>20151</v>
      </c>
      <c r="M3219" s="104" t="str">
        <f ca="1">IF(OR(N3219="", N3219=0), "", IF(N3219&gt;TODAY(), "No prazo", "Atrasado"))</f>
        <v>Atrasado</v>
      </c>
      <c r="N3219" s="104">
        <f>IFERROR(K3219 + VALUE(LEFT(L3219, FIND(" ", L3219) - 1)), "")</f>
        <v>45846</v>
      </c>
      <c r="O3219" s="105">
        <f>IF(_xlfn.DAYS(K3219,J3219)&lt;0, "Aguardando OC", _xlfn.DAYS(K3219,J3219))</f>
        <v>20</v>
      </c>
      <c r="P3219" s="14">
        <v>408321</v>
      </c>
      <c r="Q3219" s="12"/>
      <c r="R3219" s="14">
        <v>170560</v>
      </c>
      <c r="S3219" s="2">
        <v>221</v>
      </c>
      <c r="T3219" s="65" t="s">
        <v>1029</v>
      </c>
      <c r="U3219" s="2">
        <v>288</v>
      </c>
      <c r="V3219" s="2">
        <v>6039</v>
      </c>
      <c r="W3219" s="105" t="str">
        <f>IFERROR(VLOOKUP(V3219, Fornecedores!A:C, 3, FALSE), "")</f>
        <v>IDEAL DISTRIBUIDORA DE PEÇAS</v>
      </c>
      <c r="X3219" s="105" t="str">
        <f>IFERROR(VLOOKUP(V3219, Fornecedores!A:E, 5, FALSE), "")</f>
        <v>Campina Grande</v>
      </c>
      <c r="Y3219" s="105" t="str">
        <f>IFERROR(VLOOKUP(V3219, Fornecedores!A:F, 6, FALSE), "")</f>
        <v>PB</v>
      </c>
      <c r="Z3219" s="101" t="str">
        <f>IF(H3219=0, "Pedido entregue!", "Pendente")</f>
        <v>Pedido entregue!</v>
      </c>
      <c r="AB3219" s="132" t="str">
        <f>IF(Z3219="Pedido Entregue!", IF(AA3219=1, "Retirado do Almoxarifado", IF(AA3219=2, "Material devolvido", "Aguardando retirada")), IF(Z3219="Pendente", "Entrega pendente", ""))</f>
        <v>Aguardando retirada</v>
      </c>
      <c r="AC3219" s="18">
        <v>1</v>
      </c>
      <c r="AD3219" s="18">
        <f>AC3219/SUMIF($P:$P,P3219,$AC:$AC)</f>
        <v>1</v>
      </c>
      <c r="AE3219" s="18">
        <f>IF(R3219=0,0,AC3219/SUMIF($R:$R,R3219,$AC:$AC))</f>
        <v>0.1111111111111111</v>
      </c>
      <c r="AF3219" s="18">
        <f>IF(R3219=0,1,0)</f>
        <v>0</v>
      </c>
      <c r="AH3219" t="str">
        <f>TEXT(J3219,"MMMM")</f>
        <v>junho</v>
      </c>
    </row>
    <row r="3220" spans="1:34" ht="12.75" customHeight="1" x14ac:dyDescent="0.25">
      <c r="A3220" s="90" t="str">
        <f>IF(C3220="Oficina Diversos","Oficina Geral",
IF(ISNUMBER(FIND("Estoque - Colhedoras",C3220)),"Colhedoras",IF(ISNUMBER(FIND("Caldeiraria",C3220)),"Caldeiraria",IF(ISNUMBER(FIND("Borracharia",C3220)),"Borracharia",IF(ISNUMBER(FIND("Lubrificação",C3220)),"Lubrificação",
IF(ISNUMBER(FIND("Estoque - Carregadeiras",C3220)),"Carregadeiras",IF(ISNUMBER(FIND("Estoque - Veic. Leves",C3220)),"Veic. Leves",
IF(ISNUMBER(FIND("Estoque - Caminhões",C3220)),"Caminhões",IF(ISNUMBER(FIND("Estoque - Transbordos",C3220)),"Transbordos",
IF(ISNUMBER(FIND("Estoque - Tratores",C3220)),"Tratores",
IF(ISNUMBER(FIND("Estoque - Máquinas pesadas",C3220)),"Máquinas pesadas",
IF(ISNUMBER(FIND("Estoque - Reboques",C3220)),"Reboques",
IF(C3220="Estoque","Estoque",
IF(AND(ISNUMBER(C3220),C3220&gt;1000,C3220&lt;2000),"Caminhões",
IF(AND(ISNUMBER(C3220),C3220&gt;2000,C3220&lt;3000),"Tratores",
IF(AND(ISNUMBER(C3220),C3220&gt;3000,C3220&lt;4000),"Carregadeiras",
IF(AND(ISNUMBER(C3220),C3220&gt;4000,C3220&lt;5000),"Máquinas pesadas",
IF(AND(ISNUMBER(C3220),C3220&gt;5000,C3220&lt;6000),"Colhedoras",
IF(AND(ISNUMBER(C3220),C3220&gt;7000,C3220&lt;8000),"Irrigação",
IF(AND(ISNUMBER(C3220),C3220&gt;8000,C3220&lt;9000),"Reboques",IF(AND(ISNUMBER(C3220),C3220&gt;0,C3220&lt;1000),"Veic. Leves","")))))))))))))))))))))</f>
        <v>Irrigação</v>
      </c>
      <c r="C3220" s="171">
        <v>7081</v>
      </c>
      <c r="D3220" s="170">
        <v>92678</v>
      </c>
      <c r="E3220" s="173" t="s">
        <v>21025</v>
      </c>
      <c r="F3220" s="101" t="str">
        <f>IF(ISBLANK(K3220), "Apenas Solicitação", "Tem OC")</f>
        <v>Tem OC</v>
      </c>
      <c r="G3220" s="170">
        <v>6</v>
      </c>
      <c r="H3220" s="102">
        <f>G3220-I3220</f>
        <v>6</v>
      </c>
      <c r="I3220" s="103"/>
      <c r="J3220" s="174">
        <v>45826</v>
      </c>
      <c r="K3220" s="213">
        <v>45853</v>
      </c>
      <c r="L3220" s="173" t="s">
        <v>20152</v>
      </c>
      <c r="M3220" s="104" t="str">
        <f ca="1">IF(OR(N3220="", N3220=0), "", IF(N3220&gt;TODAY(), "No prazo", "Atrasado"))</f>
        <v>Atrasado</v>
      </c>
      <c r="N3220" s="104">
        <f>IFERROR(K3220 + VALUE(LEFT(L3220, FIND(" ", L3220) - 1)), "")</f>
        <v>45854</v>
      </c>
      <c r="O3220" s="105">
        <f>IF(_xlfn.DAYS(K3220,J3220)&lt;0, "Aguardando OC", _xlfn.DAYS(K3220,J3220))</f>
        <v>27</v>
      </c>
      <c r="P3220" s="201">
        <v>408296</v>
      </c>
      <c r="Q3220" s="12"/>
      <c r="R3220" s="212">
        <v>170963</v>
      </c>
      <c r="S3220" s="2">
        <v>221</v>
      </c>
      <c r="T3220" s="65" t="s">
        <v>1029</v>
      </c>
      <c r="U3220" s="170">
        <v>42</v>
      </c>
      <c r="V3220" s="170">
        <v>5910</v>
      </c>
      <c r="W3220" s="105" t="str">
        <f>IFERROR(VLOOKUP(V3220, Fornecedores!A:C, 3, FALSE), "")</f>
        <v>VANNUCCI</v>
      </c>
      <c r="X3220" s="105" t="str">
        <f>IFERROR(VLOOKUP(V3220, Fornecedores!A:E, 5, FALSE), "")</f>
        <v>Recife</v>
      </c>
      <c r="Y3220" s="105" t="str">
        <f>IFERROR(VLOOKUP(V3220, Fornecedores!A:F, 6, FALSE), "")</f>
        <v>PE</v>
      </c>
      <c r="Z3220" s="101" t="str">
        <f>IF(H3220=0, "Pedido entregue!", "Pendente")</f>
        <v>Pendente</v>
      </c>
      <c r="AB3220" s="132" t="str">
        <f>IF(Z3220="Pedido Entregue!", IF(AA3220=1, "Retirado do Almoxarifado", IF(AA3220=2, "Material devolvido", "Aguardando retirada")), IF(Z3220="Pendente", "Entrega pendente", ""))</f>
        <v>Entrega pendente</v>
      </c>
      <c r="AC3220" s="18">
        <v>1</v>
      </c>
      <c r="AD3220" s="18">
        <f>AC3220/SUMIF($P:$P,P3220,$AC:$AC)</f>
        <v>1</v>
      </c>
      <c r="AE3220" s="18">
        <f>IF(R3220=0,0,AC3220/SUMIF($R:$R,R3220,$AC:$AC))</f>
        <v>0.25</v>
      </c>
      <c r="AF3220" s="18">
        <f>IF(R3220=0,1,0)</f>
        <v>0</v>
      </c>
      <c r="AH3220" t="str">
        <f>TEXT(J3220,"MMMM")</f>
        <v>junho</v>
      </c>
    </row>
    <row r="3221" spans="1:34" ht="12.75" customHeight="1" x14ac:dyDescent="0.25">
      <c r="A3221" s="90" t="str">
        <f>IF(C3221="Oficina Diversos","Oficina Geral",
IF(ISNUMBER(FIND("Estoque - Colhedoras",C3221)),"Colhedoras",IF(ISNUMBER(FIND("Caldeiraria",C3221)),"Caldeiraria",IF(ISNUMBER(FIND("Borracharia",C3221)),"Borracharia",IF(ISNUMBER(FIND("Lubrificação",C3221)),"Lubrificação",
IF(ISNUMBER(FIND("Estoque - Carregadeiras",C3221)),"Carregadeiras",IF(ISNUMBER(FIND("Estoque - Veic. Leves",C3221)),"Veic. Leves",
IF(ISNUMBER(FIND("Estoque - Caminhões",C3221)),"Caminhões",IF(ISNUMBER(FIND("Estoque - Transbordos",C3221)),"Transbordos",
IF(ISNUMBER(FIND("Estoque - Tratores",C3221)),"Tratores",
IF(ISNUMBER(FIND("Estoque - Máquinas pesadas",C3221)),"Máquinas pesadas",
IF(ISNUMBER(FIND("Estoque - Reboques",C3221)),"Reboques",
IF(C3221="Estoque","Estoque",
IF(AND(ISNUMBER(C3221),C3221&gt;1000,C3221&lt;2000),"Caminhões",
IF(AND(ISNUMBER(C3221),C3221&gt;2000,C3221&lt;3000),"Tratores",
IF(AND(ISNUMBER(C3221),C3221&gt;3000,C3221&lt;4000),"Carregadeiras",
IF(AND(ISNUMBER(C3221),C3221&gt;4000,C3221&lt;5000),"Máquinas pesadas",
IF(AND(ISNUMBER(C3221),C3221&gt;5000,C3221&lt;6000),"Colhedoras",
IF(AND(ISNUMBER(C3221),C3221&gt;7000,C3221&lt;8000),"Irrigação",
IF(AND(ISNUMBER(C3221),C3221&gt;8000,C3221&lt;9000),"Reboques",IF(AND(ISNUMBER(C3221),C3221&gt;0,C3221&lt;1000),"Veic. Leves","")))))))))))))))))))))</f>
        <v>Irrigação</v>
      </c>
      <c r="C3221" s="171">
        <v>7081</v>
      </c>
      <c r="D3221" s="170">
        <v>92679</v>
      </c>
      <c r="E3221" s="173" t="s">
        <v>21026</v>
      </c>
      <c r="F3221" s="101" t="str">
        <f>IF(ISBLANK(K3221), "Apenas Solicitação", "Tem OC")</f>
        <v>Tem OC</v>
      </c>
      <c r="G3221" s="170">
        <v>1</v>
      </c>
      <c r="H3221" s="102">
        <f>G3221-I3221</f>
        <v>1</v>
      </c>
      <c r="I3221" s="103"/>
      <c r="J3221" s="174">
        <v>45826</v>
      </c>
      <c r="K3221" s="213">
        <v>45853</v>
      </c>
      <c r="L3221" s="173" t="s">
        <v>20152</v>
      </c>
      <c r="M3221" s="104" t="str">
        <f ca="1">IF(OR(N3221="", N3221=0), "", IF(N3221&gt;TODAY(), "No prazo", "Atrasado"))</f>
        <v>Atrasado</v>
      </c>
      <c r="N3221" s="104">
        <f>IFERROR(K3221 + VALUE(LEFT(L3221, FIND(" ", L3221) - 1)), "")</f>
        <v>45854</v>
      </c>
      <c r="O3221" s="105">
        <f>IF(_xlfn.DAYS(K3221,J3221)&lt;0, "Aguardando OC", _xlfn.DAYS(K3221,J3221))</f>
        <v>27</v>
      </c>
      <c r="P3221" s="201">
        <v>408298</v>
      </c>
      <c r="Q3221" s="12"/>
      <c r="R3221" s="212">
        <v>170963</v>
      </c>
      <c r="S3221" s="2">
        <v>221</v>
      </c>
      <c r="T3221" s="65" t="s">
        <v>1029</v>
      </c>
      <c r="U3221" s="170">
        <v>237</v>
      </c>
      <c r="V3221" s="170">
        <v>5910</v>
      </c>
      <c r="W3221" s="105" t="str">
        <f>IFERROR(VLOOKUP(V3221, Fornecedores!A:C, 3, FALSE), "")</f>
        <v>VANNUCCI</v>
      </c>
      <c r="X3221" s="105" t="str">
        <f>IFERROR(VLOOKUP(V3221, Fornecedores!A:E, 5, FALSE), "")</f>
        <v>Recife</v>
      </c>
      <c r="Y3221" s="105" t="str">
        <f>IFERROR(VLOOKUP(V3221, Fornecedores!A:F, 6, FALSE), "")</f>
        <v>PE</v>
      </c>
      <c r="Z3221" s="101" t="str">
        <f>IF(H3221=0, "Pedido entregue!", "Pendente")</f>
        <v>Pendente</v>
      </c>
      <c r="AB3221" s="132" t="str">
        <f>IF(Z3221="Pedido Entregue!", IF(AA3221=1, "Retirado do Almoxarifado", IF(AA3221=2, "Material devolvido", "Aguardando retirada")), IF(Z3221="Pendente", "Entrega pendente", ""))</f>
        <v>Entrega pendente</v>
      </c>
      <c r="AC3221" s="18">
        <v>1</v>
      </c>
      <c r="AD3221" s="18">
        <f>AC3221/SUMIF($P:$P,P3221,$AC:$AC)</f>
        <v>1</v>
      </c>
      <c r="AE3221" s="18">
        <f>IF(R3221=0,0,AC3221/SUMIF($R:$R,R3221,$AC:$AC))</f>
        <v>0.25</v>
      </c>
      <c r="AF3221" s="18">
        <f>IF(R3221=0,1,0)</f>
        <v>0</v>
      </c>
      <c r="AH3221" t="str">
        <f>TEXT(J3221,"MMMM")</f>
        <v>junho</v>
      </c>
    </row>
    <row r="3222" spans="1:34" ht="12.75" customHeight="1" x14ac:dyDescent="0.25">
      <c r="A3222" s="90" t="str">
        <f>IF(C3222="Oficina Diversos","Oficina Geral",
IF(ISNUMBER(FIND("Estoque - Colhedoras",C3222)),"Colhedoras",IF(ISNUMBER(FIND("Caldeiraria",C3222)),"Caldeiraria",IF(ISNUMBER(FIND("Borracharia",C3222)),"Borracharia",IF(ISNUMBER(FIND("Lubrificação",C3222)),"Lubrificação",
IF(ISNUMBER(FIND("Estoque - Carregadeiras",C3222)),"Carregadeiras",IF(ISNUMBER(FIND("Estoque - Veic. Leves",C3222)),"Veic. Leves",
IF(ISNUMBER(FIND("Estoque - Caminhões",C3222)),"Caminhões",IF(ISNUMBER(FIND("Estoque - Transbordos",C3222)),"Transbordos",
IF(ISNUMBER(FIND("Estoque - Tratores",C3222)),"Tratores",
IF(ISNUMBER(FIND("Estoque - Máquinas pesadas",C3222)),"Máquinas pesadas",
IF(ISNUMBER(FIND("Estoque - Reboques",C3222)),"Reboques",
IF(C3222="Estoque","Estoque",
IF(AND(ISNUMBER(C3222),C3222&gt;1000,C3222&lt;2000),"Caminhões",
IF(AND(ISNUMBER(C3222),C3222&gt;2000,C3222&lt;3000),"Tratores",
IF(AND(ISNUMBER(C3222),C3222&gt;3000,C3222&lt;4000),"Carregadeiras",
IF(AND(ISNUMBER(C3222),C3222&gt;4000,C3222&lt;5000),"Máquinas pesadas",
IF(AND(ISNUMBER(C3222),C3222&gt;5000,C3222&lt;6000),"Colhedoras",
IF(AND(ISNUMBER(C3222),C3222&gt;7000,C3222&lt;8000),"Irrigação",
IF(AND(ISNUMBER(C3222),C3222&gt;8000,C3222&lt;9000),"Reboques",IF(AND(ISNUMBER(C3222),C3222&gt;0,C3222&lt;1000),"Veic. Leves","")))))))))))))))))))))</f>
        <v>Irrigação</v>
      </c>
      <c r="C3222" s="171">
        <v>7082</v>
      </c>
      <c r="D3222" s="170">
        <v>92679</v>
      </c>
      <c r="E3222" s="173" t="s">
        <v>21026</v>
      </c>
      <c r="F3222" s="101" t="str">
        <f>IF(ISBLANK(K3222), "Apenas Solicitação", "Tem OC")</f>
        <v>Tem OC</v>
      </c>
      <c r="G3222" s="170">
        <v>1</v>
      </c>
      <c r="H3222" s="102">
        <f>G3222-I3222</f>
        <v>1</v>
      </c>
      <c r="I3222" s="103"/>
      <c r="J3222" s="174">
        <v>45826</v>
      </c>
      <c r="K3222" s="213">
        <v>45853</v>
      </c>
      <c r="L3222" s="173" t="s">
        <v>20152</v>
      </c>
      <c r="M3222" s="104" t="str">
        <f ca="1">IF(OR(N3222="", N3222=0), "", IF(N3222&gt;TODAY(), "No prazo", "Atrasado"))</f>
        <v>Atrasado</v>
      </c>
      <c r="N3222" s="104">
        <f>IFERROR(K3222 + VALUE(LEFT(L3222, FIND(" ", L3222) - 1)), "")</f>
        <v>45854</v>
      </c>
      <c r="O3222" s="105">
        <f>IF(_xlfn.DAYS(K3222,J3222)&lt;0, "Aguardando OC", _xlfn.DAYS(K3222,J3222))</f>
        <v>27</v>
      </c>
      <c r="P3222" s="201">
        <v>408322</v>
      </c>
      <c r="Q3222" s="12"/>
      <c r="R3222" s="212">
        <v>170963</v>
      </c>
      <c r="S3222" s="2">
        <v>221</v>
      </c>
      <c r="T3222" s="65" t="s">
        <v>1029</v>
      </c>
      <c r="U3222" s="170">
        <v>237</v>
      </c>
      <c r="V3222" s="170">
        <v>5910</v>
      </c>
      <c r="W3222" s="105" t="str">
        <f>IFERROR(VLOOKUP(V3222, Fornecedores!A:C, 3, FALSE), "")</f>
        <v>VANNUCCI</v>
      </c>
      <c r="X3222" s="105" t="str">
        <f>IFERROR(VLOOKUP(V3222, Fornecedores!A:E, 5, FALSE), "")</f>
        <v>Recife</v>
      </c>
      <c r="Y3222" s="105" t="str">
        <f>IFERROR(VLOOKUP(V3222, Fornecedores!A:F, 6, FALSE), "")</f>
        <v>PE</v>
      </c>
      <c r="Z3222" s="101" t="str">
        <f>IF(H3222=0, "Pedido entregue!", "Pendente")</f>
        <v>Pendente</v>
      </c>
      <c r="AB3222" s="132" t="str">
        <f>IF(Z3222="Pedido Entregue!", IF(AA3222=1, "Retirado do Almoxarifado", IF(AA3222=2, "Material devolvido", "Aguardando retirada")), IF(Z3222="Pendente", "Entrega pendente", ""))</f>
        <v>Entrega pendente</v>
      </c>
      <c r="AC3222" s="18">
        <v>1</v>
      </c>
      <c r="AD3222" s="18">
        <f>AC3222/SUMIF($P:$P,P3222,$AC:$AC)</f>
        <v>1</v>
      </c>
      <c r="AE3222" s="18">
        <f>IF(R3222=0,0,AC3222/SUMIF($R:$R,R3222,$AC:$AC))</f>
        <v>0.25</v>
      </c>
      <c r="AF3222" s="18">
        <f>IF(R3222=0,1,0)</f>
        <v>0</v>
      </c>
      <c r="AH3222" t="str">
        <f>TEXT(J3222,"MMMM")</f>
        <v>junho</v>
      </c>
    </row>
    <row r="3223" spans="1:34" ht="12.75" hidden="1" customHeight="1" x14ac:dyDescent="0.25">
      <c r="A3223" s="90" t="str">
        <f>IF(C3223="Oficina Diversos","Oficina Geral",
IF(ISNUMBER(FIND("Estoque - Colhedoras",C3223)),"Colhedoras",IF(ISNUMBER(FIND("Caldeiraria",C3223)),"Caldeiraria",IF(ISNUMBER(FIND("Borracharia",C3223)),"Borracharia",IF(ISNUMBER(FIND("Lubrificação",C3223)),"Lubrificação",
IF(ISNUMBER(FIND("Estoque - Carregadeiras",C3223)),"Carregadeiras",IF(ISNUMBER(FIND("Estoque - Veic. Leves",C3223)),"Veic. Leves",
IF(ISNUMBER(FIND("Estoque - Caminhões",C3223)),"Caminhões",IF(ISNUMBER(FIND("Estoque - Transbordos",C3223)),"Transbordos",
IF(ISNUMBER(FIND("Estoque - Tratores",C3223)),"Tratores",
IF(ISNUMBER(FIND("Estoque - Máquinas pesadas",C3223)),"Máquinas pesadas",
IF(ISNUMBER(FIND("Estoque - Reboques",C3223)),"Reboques",
IF(C3223="Estoque","Estoque",
IF(AND(ISNUMBER(C3223),C3223&gt;1000,C3223&lt;2000),"Caminhões",
IF(AND(ISNUMBER(C3223),C3223&gt;2000,C3223&lt;3000),"Tratores",
IF(AND(ISNUMBER(C3223),C3223&gt;3000,C3223&lt;4000),"Carregadeiras",
IF(AND(ISNUMBER(C3223),C3223&gt;4000,C3223&lt;5000),"Máquinas pesadas",
IF(AND(ISNUMBER(C3223),C3223&gt;5000,C3223&lt;6000),"Colhedoras",
IF(AND(ISNUMBER(C3223),C3223&gt;7000,C3223&lt;8000),"Irrigação",
IF(AND(ISNUMBER(C3223),C3223&gt;8000,C3223&lt;9000),"Reboques",IF(AND(ISNUMBER(C3223),C3223&gt;0,C3223&lt;1000),"Veic. Leves","")))))))))))))))))))))</f>
        <v>Irrigação</v>
      </c>
      <c r="C3223" s="113">
        <v>7081</v>
      </c>
      <c r="D3223" s="2">
        <v>92680</v>
      </c>
      <c r="E3223" s="3" t="s">
        <v>20720</v>
      </c>
      <c r="F3223" s="101" t="str">
        <f>IF(ISBLANK(K3223), "Apenas Solicitação", "Tem OC")</f>
        <v>Tem OC</v>
      </c>
      <c r="G3223" s="2">
        <v>1</v>
      </c>
      <c r="H3223" s="102">
        <f>G3223-I3223</f>
        <v>0</v>
      </c>
      <c r="I3223" s="103">
        <v>1</v>
      </c>
      <c r="J3223" s="4">
        <v>45826</v>
      </c>
      <c r="K3223" s="180">
        <v>45840</v>
      </c>
      <c r="L3223" s="3" t="s">
        <v>20151</v>
      </c>
      <c r="M3223" s="104" t="str">
        <f ca="1">IF(OR(N3223="", N3223=0), "", IF(N3223&gt;TODAY(), "No prazo", "Atrasado"))</f>
        <v>Atrasado</v>
      </c>
      <c r="N3223" s="104">
        <f>IFERROR(K3223 + VALUE(LEFT(L3223, FIND(" ", L3223) - 1)), "")</f>
        <v>45840</v>
      </c>
      <c r="O3223" s="105">
        <f>IF(_xlfn.DAYS(K3223,J3223)&lt;0, "Aguardando OC", _xlfn.DAYS(K3223,J3223))</f>
        <v>14</v>
      </c>
      <c r="P3223" s="14">
        <v>408305</v>
      </c>
      <c r="Q3223" s="12"/>
      <c r="R3223" s="14">
        <v>170216</v>
      </c>
      <c r="S3223" s="2">
        <v>221</v>
      </c>
      <c r="T3223" s="65" t="s">
        <v>1029</v>
      </c>
      <c r="U3223" s="21">
        <v>421</v>
      </c>
      <c r="V3223" s="2">
        <v>6039</v>
      </c>
      <c r="W3223" s="105" t="str">
        <f>IFERROR(VLOOKUP(V3223, Fornecedores!A:C, 3, FALSE), "")</f>
        <v>IDEAL DISTRIBUIDORA DE PEÇAS</v>
      </c>
      <c r="X3223" s="105" t="str">
        <f>IFERROR(VLOOKUP(V3223, Fornecedores!A:E, 5, FALSE), "")</f>
        <v>Campina Grande</v>
      </c>
      <c r="Y3223" s="105" t="str">
        <f>IFERROR(VLOOKUP(V3223, Fornecedores!A:F, 6, FALSE), "")</f>
        <v>PB</v>
      </c>
      <c r="Z3223" s="101" t="str">
        <f>IF(H3223=0, "Pedido entregue!", "Pendente")</f>
        <v>Pedido entregue!</v>
      </c>
      <c r="AB3223" s="132" t="str">
        <f>IF(Z3223="Pedido Entregue!", IF(AA3223=1, "Retirado do Almoxarifado", IF(AA3223=2, "Material devolvido", "Aguardando retirada")), IF(Z3223="Pendente", "Entrega pendente", ""))</f>
        <v>Aguardando retirada</v>
      </c>
      <c r="AC3223" s="18">
        <v>1</v>
      </c>
      <c r="AD3223" s="18">
        <f>AC3223/SUMIF($P:$P,P3223,$AC:$AC)</f>
        <v>1</v>
      </c>
      <c r="AE3223" s="18">
        <f>IF(R3223=0,0,AC3223/SUMIF($R:$R,R3223,$AC:$AC))</f>
        <v>8.3333333333333329E-2</v>
      </c>
      <c r="AF3223" s="18">
        <f>IF(R3223=0,1,0)</f>
        <v>0</v>
      </c>
      <c r="AH3223" t="str">
        <f>TEXT(J3223,"MMMM")</f>
        <v>junho</v>
      </c>
    </row>
    <row r="3224" spans="1:34" ht="12.75" hidden="1" customHeight="1" x14ac:dyDescent="0.25">
      <c r="A3224" s="90" t="str">
        <f>IF(C3224="Oficina Diversos","Oficina Geral",
IF(ISNUMBER(FIND("Estoque - Colhedoras",C3224)),"Colhedoras",IF(ISNUMBER(FIND("Caldeiraria",C3224)),"Caldeiraria",IF(ISNUMBER(FIND("Borracharia",C3224)),"Borracharia",IF(ISNUMBER(FIND("Lubrificação",C3224)),"Lubrificação",
IF(ISNUMBER(FIND("Estoque - Carregadeiras",C3224)),"Carregadeiras",IF(ISNUMBER(FIND("Estoque - Veic. Leves",C3224)),"Veic. Leves",
IF(ISNUMBER(FIND("Estoque - Caminhões",C3224)),"Caminhões",IF(ISNUMBER(FIND("Estoque - Transbordos",C3224)),"Transbordos",
IF(ISNUMBER(FIND("Estoque - Tratores",C3224)),"Tratores",
IF(ISNUMBER(FIND("Estoque - Máquinas pesadas",C3224)),"Máquinas pesadas",
IF(ISNUMBER(FIND("Estoque - Reboques",C3224)),"Reboques",
IF(C3224="Estoque","Estoque",
IF(AND(ISNUMBER(C3224),C3224&gt;1000,C3224&lt;2000),"Caminhões",
IF(AND(ISNUMBER(C3224),C3224&gt;2000,C3224&lt;3000),"Tratores",
IF(AND(ISNUMBER(C3224),C3224&gt;3000,C3224&lt;4000),"Carregadeiras",
IF(AND(ISNUMBER(C3224),C3224&gt;4000,C3224&lt;5000),"Máquinas pesadas",
IF(AND(ISNUMBER(C3224),C3224&gt;5000,C3224&lt;6000),"Colhedoras",
IF(AND(ISNUMBER(C3224),C3224&gt;7000,C3224&lt;8000),"Irrigação",
IF(AND(ISNUMBER(C3224),C3224&gt;8000,C3224&lt;9000),"Reboques",IF(AND(ISNUMBER(C3224),C3224&gt;0,C3224&lt;1000),"Veic. Leves","")))))))))))))))))))))</f>
        <v>Irrigação</v>
      </c>
      <c r="C3224" s="113">
        <v>7082</v>
      </c>
      <c r="D3224" s="2">
        <v>92680</v>
      </c>
      <c r="E3224" s="3" t="s">
        <v>20720</v>
      </c>
      <c r="F3224" s="101" t="str">
        <f>IF(ISBLANK(K3224), "Apenas Solicitação", "Tem OC")</f>
        <v>Tem OC</v>
      </c>
      <c r="G3224" s="2">
        <v>1</v>
      </c>
      <c r="H3224" s="102">
        <f>G3224-I3224</f>
        <v>0</v>
      </c>
      <c r="I3224" s="103">
        <v>1</v>
      </c>
      <c r="J3224" s="4">
        <v>45826</v>
      </c>
      <c r="K3224" s="180">
        <v>45840</v>
      </c>
      <c r="L3224" s="3" t="s">
        <v>20151</v>
      </c>
      <c r="M3224" s="104" t="str">
        <f ca="1">IF(OR(N3224="", N3224=0), "", IF(N3224&gt;TODAY(), "No prazo", "Atrasado"))</f>
        <v>Atrasado</v>
      </c>
      <c r="N3224" s="104">
        <f>IFERROR(K3224 + VALUE(LEFT(L3224, FIND(" ", L3224) - 1)), "")</f>
        <v>45840</v>
      </c>
      <c r="O3224" s="105">
        <f>IF(_xlfn.DAYS(K3224,J3224)&lt;0, "Aguardando OC", _xlfn.DAYS(K3224,J3224))</f>
        <v>14</v>
      </c>
      <c r="P3224" s="14">
        <v>408332</v>
      </c>
      <c r="Q3224" s="12"/>
      <c r="R3224" s="14">
        <v>170216</v>
      </c>
      <c r="S3224" s="2">
        <v>221</v>
      </c>
      <c r="T3224" s="65" t="s">
        <v>1029</v>
      </c>
      <c r="U3224" s="21">
        <v>421</v>
      </c>
      <c r="V3224" s="2">
        <v>6039</v>
      </c>
      <c r="W3224" s="105" t="str">
        <f>IFERROR(VLOOKUP(V3224, Fornecedores!A:C, 3, FALSE), "")</f>
        <v>IDEAL DISTRIBUIDORA DE PEÇAS</v>
      </c>
      <c r="X3224" s="105" t="str">
        <f>IFERROR(VLOOKUP(V3224, Fornecedores!A:E, 5, FALSE), "")</f>
        <v>Campina Grande</v>
      </c>
      <c r="Y3224" s="105" t="str">
        <f>IFERROR(VLOOKUP(V3224, Fornecedores!A:F, 6, FALSE), "")</f>
        <v>PB</v>
      </c>
      <c r="Z3224" s="101" t="str">
        <f>IF(H3224=0, "Pedido entregue!", "Pendente")</f>
        <v>Pedido entregue!</v>
      </c>
      <c r="AB3224" s="132" t="str">
        <f>IF(Z3224="Pedido Entregue!", IF(AA3224=1, "Retirado do Almoxarifado", IF(AA3224=2, "Material devolvido", "Aguardando retirada")), IF(Z3224="Pendente", "Entrega pendente", ""))</f>
        <v>Aguardando retirada</v>
      </c>
      <c r="AC3224" s="18">
        <v>1</v>
      </c>
      <c r="AD3224" s="18">
        <f>AC3224/SUMIF($P:$P,P3224,$AC:$AC)</f>
        <v>1</v>
      </c>
      <c r="AE3224" s="18">
        <f>IF(R3224=0,0,AC3224/SUMIF($R:$R,R3224,$AC:$AC))</f>
        <v>8.3333333333333329E-2</v>
      </c>
      <c r="AF3224" s="18">
        <f>IF(R3224=0,1,0)</f>
        <v>0</v>
      </c>
      <c r="AH3224" t="str">
        <f>TEXT(J3224,"MMMM")</f>
        <v>junho</v>
      </c>
    </row>
    <row r="3225" spans="1:34" ht="12.75" hidden="1" customHeight="1" x14ac:dyDescent="0.25">
      <c r="A3225" s="90" t="str">
        <f>IF(C3225="Oficina Diversos","Oficina Geral",
IF(ISNUMBER(FIND("Estoque - Colhedoras",C3225)),"Colhedoras",IF(ISNUMBER(FIND("Caldeiraria",C3225)),"Caldeiraria",IF(ISNUMBER(FIND("Borracharia",C3225)),"Borracharia",IF(ISNUMBER(FIND("Lubrificação",C3225)),"Lubrificação",
IF(ISNUMBER(FIND("Estoque - Carregadeiras",C3225)),"Carregadeiras",IF(ISNUMBER(FIND("Estoque - Veic. Leves",C3225)),"Veic. Leves",
IF(ISNUMBER(FIND("Estoque - Caminhões",C3225)),"Caminhões",IF(ISNUMBER(FIND("Estoque - Transbordos",C3225)),"Transbordos",
IF(ISNUMBER(FIND("Estoque - Tratores",C3225)),"Tratores",
IF(ISNUMBER(FIND("Estoque - Máquinas pesadas",C3225)),"Máquinas pesadas",
IF(ISNUMBER(FIND("Estoque - Reboques",C3225)),"Reboques",
IF(C3225="Estoque","Estoque",
IF(AND(ISNUMBER(C3225),C3225&gt;1000,C3225&lt;2000),"Caminhões",
IF(AND(ISNUMBER(C3225),C3225&gt;2000,C3225&lt;3000),"Tratores",
IF(AND(ISNUMBER(C3225),C3225&gt;3000,C3225&lt;4000),"Carregadeiras",
IF(AND(ISNUMBER(C3225),C3225&gt;4000,C3225&lt;5000),"Máquinas pesadas",
IF(AND(ISNUMBER(C3225),C3225&gt;5000,C3225&lt;6000),"Colhedoras",
IF(AND(ISNUMBER(C3225),C3225&gt;7000,C3225&lt;8000),"Irrigação",
IF(AND(ISNUMBER(C3225),C3225&gt;8000,C3225&lt;9000),"Reboques",IF(AND(ISNUMBER(C3225),C3225&gt;0,C3225&lt;1000),"Veic. Leves","")))))))))))))))))))))</f>
        <v>Irrigação</v>
      </c>
      <c r="C3225" s="113">
        <v>7084</v>
      </c>
      <c r="D3225" s="2">
        <v>92680</v>
      </c>
      <c r="E3225" s="3" t="s">
        <v>20720</v>
      </c>
      <c r="F3225" s="101" t="str">
        <f>IF(ISBLANK(K3225), "Apenas Solicitação", "Tem OC")</f>
        <v>Tem OC</v>
      </c>
      <c r="G3225" s="2">
        <v>1</v>
      </c>
      <c r="H3225" s="102">
        <f>G3225-I3225</f>
        <v>0</v>
      </c>
      <c r="I3225" s="103">
        <v>1</v>
      </c>
      <c r="J3225" s="4">
        <v>45826</v>
      </c>
      <c r="K3225" s="180">
        <v>45840</v>
      </c>
      <c r="L3225" s="3" t="s">
        <v>20151</v>
      </c>
      <c r="M3225" s="104" t="str">
        <f ca="1">IF(OR(N3225="", N3225=0), "", IF(N3225&gt;TODAY(), "No prazo", "Atrasado"))</f>
        <v>Atrasado</v>
      </c>
      <c r="N3225" s="104">
        <f>IFERROR(K3225 + VALUE(LEFT(L3225, FIND(" ", L3225) - 1)), "")</f>
        <v>45840</v>
      </c>
      <c r="O3225" s="105">
        <f>IF(_xlfn.DAYS(K3225,J3225)&lt;0, "Aguardando OC", _xlfn.DAYS(K3225,J3225))</f>
        <v>14</v>
      </c>
      <c r="P3225" s="14">
        <v>408345</v>
      </c>
      <c r="Q3225" s="12"/>
      <c r="R3225" s="14">
        <v>170216</v>
      </c>
      <c r="S3225" s="2">
        <v>221</v>
      </c>
      <c r="T3225" s="65" t="s">
        <v>1029</v>
      </c>
      <c r="U3225" s="21">
        <v>421</v>
      </c>
      <c r="V3225" s="2">
        <v>6039</v>
      </c>
      <c r="W3225" s="105" t="str">
        <f>IFERROR(VLOOKUP(V3225, Fornecedores!A:C, 3, FALSE), "")</f>
        <v>IDEAL DISTRIBUIDORA DE PEÇAS</v>
      </c>
      <c r="X3225" s="105" t="str">
        <f>IFERROR(VLOOKUP(V3225, Fornecedores!A:E, 5, FALSE), "")</f>
        <v>Campina Grande</v>
      </c>
      <c r="Y3225" s="105" t="str">
        <f>IFERROR(VLOOKUP(V3225, Fornecedores!A:F, 6, FALSE), "")</f>
        <v>PB</v>
      </c>
      <c r="Z3225" s="101" t="str">
        <f>IF(H3225=0, "Pedido entregue!", "Pendente")</f>
        <v>Pedido entregue!</v>
      </c>
      <c r="AB3225" s="132" t="str">
        <f>IF(Z3225="Pedido Entregue!", IF(AA3225=1, "Retirado do Almoxarifado", IF(AA3225=2, "Material devolvido", "Aguardando retirada")), IF(Z3225="Pendente", "Entrega pendente", ""))</f>
        <v>Aguardando retirada</v>
      </c>
      <c r="AC3225" s="18">
        <v>1</v>
      </c>
      <c r="AD3225" s="18">
        <f>AC3225/SUMIF($P:$P,P3225,$AC:$AC)</f>
        <v>1</v>
      </c>
      <c r="AE3225" s="18">
        <f>IF(R3225=0,0,AC3225/SUMIF($R:$R,R3225,$AC:$AC))</f>
        <v>8.3333333333333329E-2</v>
      </c>
      <c r="AF3225" s="18">
        <f>IF(R3225=0,1,0)</f>
        <v>0</v>
      </c>
      <c r="AH3225" t="str">
        <f>TEXT(J3225,"MMMM")</f>
        <v>junho</v>
      </c>
    </row>
    <row r="3226" spans="1:34" ht="12.75" hidden="1" customHeight="1" x14ac:dyDescent="0.25">
      <c r="A3226" s="90" t="str">
        <f>IF(C3226="Oficina Diversos","Oficina Geral",
IF(ISNUMBER(FIND("Estoque - Colhedoras",C3226)),"Colhedoras",IF(ISNUMBER(FIND("Caldeiraria",C3226)),"Caldeiraria",IF(ISNUMBER(FIND("Borracharia",C3226)),"Borracharia",IF(ISNUMBER(FIND("Lubrificação",C3226)),"Lubrificação",
IF(ISNUMBER(FIND("Estoque - Carregadeiras",C3226)),"Carregadeiras",IF(ISNUMBER(FIND("Estoque - Veic. Leves",C3226)),"Veic. Leves",
IF(ISNUMBER(FIND("Estoque - Caminhões",C3226)),"Caminhões",IF(ISNUMBER(FIND("Estoque - Transbordos",C3226)),"Transbordos",
IF(ISNUMBER(FIND("Estoque - Tratores",C3226)),"Tratores",
IF(ISNUMBER(FIND("Estoque - Máquinas pesadas",C3226)),"Máquinas pesadas",
IF(ISNUMBER(FIND("Estoque - Reboques",C3226)),"Reboques",
IF(C3226="Estoque","Estoque",
IF(AND(ISNUMBER(C3226),C3226&gt;1000,C3226&lt;2000),"Caminhões",
IF(AND(ISNUMBER(C3226),C3226&gt;2000,C3226&lt;3000),"Tratores",
IF(AND(ISNUMBER(C3226),C3226&gt;3000,C3226&lt;4000),"Carregadeiras",
IF(AND(ISNUMBER(C3226),C3226&gt;4000,C3226&lt;5000),"Máquinas pesadas",
IF(AND(ISNUMBER(C3226),C3226&gt;5000,C3226&lt;6000),"Colhedoras",
IF(AND(ISNUMBER(C3226),C3226&gt;7000,C3226&lt;8000),"Irrigação",
IF(AND(ISNUMBER(C3226),C3226&gt;8000,C3226&lt;9000),"Reboques",IF(AND(ISNUMBER(C3226),C3226&gt;0,C3226&lt;1000),"Veic. Leves","")))))))))))))))))))))</f>
        <v>Irrigação</v>
      </c>
      <c r="C3226" s="113">
        <v>7091</v>
      </c>
      <c r="D3226" s="2">
        <v>92680</v>
      </c>
      <c r="E3226" s="3" t="s">
        <v>20720</v>
      </c>
      <c r="F3226" s="101" t="str">
        <f>IF(ISBLANK(K3226), "Apenas Solicitação", "Tem OC")</f>
        <v>Tem OC</v>
      </c>
      <c r="G3226" s="2">
        <v>1</v>
      </c>
      <c r="H3226" s="102">
        <f>G3226-I3226</f>
        <v>0</v>
      </c>
      <c r="I3226" s="103">
        <v>1</v>
      </c>
      <c r="J3226" s="4">
        <v>45829</v>
      </c>
      <c r="K3226" s="180">
        <v>45846</v>
      </c>
      <c r="L3226" s="3" t="s">
        <v>20151</v>
      </c>
      <c r="M3226" s="104" t="str">
        <f ca="1">IF(OR(N3226="", N3226=0), "", IF(N3226&gt;TODAY(), "No prazo", "Atrasado"))</f>
        <v>Atrasado</v>
      </c>
      <c r="N3226" s="104">
        <f>IFERROR(K3226 + VALUE(LEFT(L3226, FIND(" ", L3226) - 1)), "")</f>
        <v>45846</v>
      </c>
      <c r="O3226" s="105">
        <f>IF(_xlfn.DAYS(K3226,J3226)&lt;0, "Aguardando OC", _xlfn.DAYS(K3226,J3226))</f>
        <v>17</v>
      </c>
      <c r="P3226" s="14">
        <v>408714</v>
      </c>
      <c r="Q3226" s="12"/>
      <c r="R3226" s="14">
        <v>170555</v>
      </c>
      <c r="S3226" s="2">
        <v>221</v>
      </c>
      <c r="T3226" s="65" t="s">
        <v>1029</v>
      </c>
      <c r="U3226" s="2">
        <v>421</v>
      </c>
      <c r="V3226" s="2">
        <v>6039</v>
      </c>
      <c r="W3226" s="105" t="str">
        <f>IFERROR(VLOOKUP(V3226, Fornecedores!A:C, 3, FALSE), "")</f>
        <v>IDEAL DISTRIBUIDORA DE PEÇAS</v>
      </c>
      <c r="X3226" s="105" t="str">
        <f>IFERROR(VLOOKUP(V3226, Fornecedores!A:E, 5, FALSE), "")</f>
        <v>Campina Grande</v>
      </c>
      <c r="Y3226" s="105" t="str">
        <f>IFERROR(VLOOKUP(V3226, Fornecedores!A:F, 6, FALSE), "")</f>
        <v>PB</v>
      </c>
      <c r="Z3226" s="101" t="str">
        <f>IF(H3226=0, "Pedido entregue!", "Pendente")</f>
        <v>Pedido entregue!</v>
      </c>
      <c r="AB3226" s="132" t="str">
        <f>IF(Z3226="Pedido Entregue!", IF(AA3226=1, "Retirado do Almoxarifado", IF(AA3226=2, "Material devolvido", "Aguardando retirada")), IF(Z3226="Pendente", "Entrega pendente", ""))</f>
        <v>Aguardando retirada</v>
      </c>
      <c r="AC3226" s="18">
        <v>1</v>
      </c>
      <c r="AD3226" s="18">
        <f>AC3226/SUMIF($P:$P,P3226,$AC:$AC)</f>
        <v>1</v>
      </c>
      <c r="AE3226" s="18">
        <f>IF(R3226=0,0,AC3226/SUMIF($R:$R,R3226,$AC:$AC))</f>
        <v>0.2</v>
      </c>
      <c r="AF3226" s="18">
        <f>IF(R3226=0,1,0)</f>
        <v>0</v>
      </c>
      <c r="AH3226" t="str">
        <f>TEXT(J3226,"MMMM")</f>
        <v>junho</v>
      </c>
    </row>
    <row r="3227" spans="1:34" ht="12.75" hidden="1" customHeight="1" x14ac:dyDescent="0.25">
      <c r="A3227" s="90" t="str">
        <f>IF(C3227="Oficina Diversos","Oficina Geral",
IF(ISNUMBER(FIND("Estoque - Colhedoras",C3227)),"Colhedoras",IF(ISNUMBER(FIND("Caldeiraria",C3227)),"Caldeiraria",IF(ISNUMBER(FIND("Borracharia",C3227)),"Borracharia",IF(ISNUMBER(FIND("Lubrificação",C3227)),"Lubrificação",
IF(ISNUMBER(FIND("Estoque - Carregadeiras",C3227)),"Carregadeiras",IF(ISNUMBER(FIND("Estoque - Veic. Leves",C3227)),"Veic. Leves",
IF(ISNUMBER(FIND("Estoque - Caminhões",C3227)),"Caminhões",IF(ISNUMBER(FIND("Estoque - Transbordos",C3227)),"Transbordos",
IF(ISNUMBER(FIND("Estoque - Tratores",C3227)),"Tratores",
IF(ISNUMBER(FIND("Estoque - Máquinas pesadas",C3227)),"Máquinas pesadas",
IF(ISNUMBER(FIND("Estoque - Reboques",C3227)),"Reboques",
IF(C3227="Estoque","Estoque",
IF(AND(ISNUMBER(C3227),C3227&gt;1000,C3227&lt;2000),"Caminhões",
IF(AND(ISNUMBER(C3227),C3227&gt;2000,C3227&lt;3000),"Tratores",
IF(AND(ISNUMBER(C3227),C3227&gt;3000,C3227&lt;4000),"Carregadeiras",
IF(AND(ISNUMBER(C3227),C3227&gt;4000,C3227&lt;5000),"Máquinas pesadas",
IF(AND(ISNUMBER(C3227),C3227&gt;5000,C3227&lt;6000),"Colhedoras",
IF(AND(ISNUMBER(C3227),C3227&gt;7000,C3227&lt;8000),"Irrigação",
IF(AND(ISNUMBER(C3227),C3227&gt;8000,C3227&lt;9000),"Reboques",IF(AND(ISNUMBER(C3227),C3227&gt;0,C3227&lt;1000),"Veic. Leves","")))))))))))))))))))))</f>
        <v>Irrigação</v>
      </c>
      <c r="C3227" s="113">
        <v>7081</v>
      </c>
      <c r="D3227" s="2">
        <v>92681</v>
      </c>
      <c r="E3227" s="3" t="s">
        <v>20721</v>
      </c>
      <c r="F3227" s="101" t="str">
        <f>IF(ISBLANK(K3227), "Apenas Solicitação", "Tem OC")</f>
        <v>Tem OC</v>
      </c>
      <c r="G3227" s="2">
        <v>1</v>
      </c>
      <c r="H3227" s="102">
        <f>G3227-I3227</f>
        <v>0</v>
      </c>
      <c r="I3227" s="103">
        <v>1</v>
      </c>
      <c r="J3227" s="4">
        <v>45826</v>
      </c>
      <c r="K3227" s="180">
        <v>45840</v>
      </c>
      <c r="L3227" s="3" t="s">
        <v>20151</v>
      </c>
      <c r="M3227" s="104" t="str">
        <f ca="1">IF(OR(N3227="", N3227=0), "", IF(N3227&gt;TODAY(), "No prazo", "Atrasado"))</f>
        <v>Atrasado</v>
      </c>
      <c r="N3227" s="104">
        <f>IFERROR(K3227 + VALUE(LEFT(L3227, FIND(" ", L3227) - 1)), "")</f>
        <v>45840</v>
      </c>
      <c r="O3227" s="105">
        <f>IF(_xlfn.DAYS(K3227,J3227)&lt;0, "Aguardando OC", _xlfn.DAYS(K3227,J3227))</f>
        <v>14</v>
      </c>
      <c r="P3227" s="14">
        <v>408306</v>
      </c>
      <c r="Q3227" s="12"/>
      <c r="R3227" s="14">
        <v>170216</v>
      </c>
      <c r="S3227" s="2">
        <v>221</v>
      </c>
      <c r="T3227" s="65" t="s">
        <v>1029</v>
      </c>
      <c r="U3227" s="21">
        <v>278</v>
      </c>
      <c r="V3227" s="2">
        <v>6039</v>
      </c>
      <c r="W3227" s="105" t="str">
        <f>IFERROR(VLOOKUP(V3227, Fornecedores!A:C, 3, FALSE), "")</f>
        <v>IDEAL DISTRIBUIDORA DE PEÇAS</v>
      </c>
      <c r="X3227" s="105" t="str">
        <f>IFERROR(VLOOKUP(V3227, Fornecedores!A:E, 5, FALSE), "")</f>
        <v>Campina Grande</v>
      </c>
      <c r="Y3227" s="105" t="str">
        <f>IFERROR(VLOOKUP(V3227, Fornecedores!A:F, 6, FALSE), "")</f>
        <v>PB</v>
      </c>
      <c r="Z3227" s="101" t="str">
        <f>IF(H3227=0, "Pedido entregue!", "Pendente")</f>
        <v>Pedido entregue!</v>
      </c>
      <c r="AB3227" s="132" t="str">
        <f>IF(Z3227="Pedido Entregue!", IF(AA3227=1, "Retirado do Almoxarifado", IF(AA3227=2, "Material devolvido", "Aguardando retirada")), IF(Z3227="Pendente", "Entrega pendente", ""))</f>
        <v>Aguardando retirada</v>
      </c>
      <c r="AC3227" s="18">
        <v>1</v>
      </c>
      <c r="AD3227" s="18">
        <f>AC3227/SUMIF($P:$P,P3227,$AC:$AC)</f>
        <v>1</v>
      </c>
      <c r="AE3227" s="18">
        <f>IF(R3227=0,0,AC3227/SUMIF($R:$R,R3227,$AC:$AC))</f>
        <v>8.3333333333333329E-2</v>
      </c>
      <c r="AF3227" s="18">
        <f>IF(R3227=0,1,0)</f>
        <v>0</v>
      </c>
      <c r="AH3227" t="str">
        <f>TEXT(J3227,"MMMM")</f>
        <v>junho</v>
      </c>
    </row>
    <row r="3228" spans="1:34" ht="12.75" hidden="1" customHeight="1" x14ac:dyDescent="0.25">
      <c r="A3228" s="90" t="str">
        <f>IF(C3228="Oficina Diversos","Oficina Geral",
IF(ISNUMBER(FIND("Estoque - Colhedoras",C3228)),"Colhedoras",IF(ISNUMBER(FIND("Caldeiraria",C3228)),"Caldeiraria",IF(ISNUMBER(FIND("Borracharia",C3228)),"Borracharia",IF(ISNUMBER(FIND("Lubrificação",C3228)),"Lubrificação",
IF(ISNUMBER(FIND("Estoque - Carregadeiras",C3228)),"Carregadeiras",IF(ISNUMBER(FIND("Estoque - Veic. Leves",C3228)),"Veic. Leves",
IF(ISNUMBER(FIND("Estoque - Caminhões",C3228)),"Caminhões",IF(ISNUMBER(FIND("Estoque - Transbordos",C3228)),"Transbordos",
IF(ISNUMBER(FIND("Estoque - Tratores",C3228)),"Tratores",
IF(ISNUMBER(FIND("Estoque - Máquinas pesadas",C3228)),"Máquinas pesadas",
IF(ISNUMBER(FIND("Estoque - Reboques",C3228)),"Reboques",
IF(C3228="Estoque","Estoque",
IF(AND(ISNUMBER(C3228),C3228&gt;1000,C3228&lt;2000),"Caminhões",
IF(AND(ISNUMBER(C3228),C3228&gt;2000,C3228&lt;3000),"Tratores",
IF(AND(ISNUMBER(C3228),C3228&gt;3000,C3228&lt;4000),"Carregadeiras",
IF(AND(ISNUMBER(C3228),C3228&gt;4000,C3228&lt;5000),"Máquinas pesadas",
IF(AND(ISNUMBER(C3228),C3228&gt;5000,C3228&lt;6000),"Colhedoras",
IF(AND(ISNUMBER(C3228),C3228&gt;7000,C3228&lt;8000),"Irrigação",
IF(AND(ISNUMBER(C3228),C3228&gt;8000,C3228&lt;9000),"Reboques",IF(AND(ISNUMBER(C3228),C3228&gt;0,C3228&lt;1000),"Veic. Leves","")))))))))))))))))))))</f>
        <v>Irrigação</v>
      </c>
      <c r="C3228" s="113">
        <v>7082</v>
      </c>
      <c r="D3228" s="2">
        <v>92681</v>
      </c>
      <c r="E3228" s="3" t="s">
        <v>20721</v>
      </c>
      <c r="F3228" s="101" t="str">
        <f>IF(ISBLANK(K3228), "Apenas Solicitação", "Tem OC")</f>
        <v>Tem OC</v>
      </c>
      <c r="G3228" s="2">
        <v>1</v>
      </c>
      <c r="H3228" s="102">
        <f>G3228-I3228</f>
        <v>0</v>
      </c>
      <c r="I3228" s="103">
        <v>1</v>
      </c>
      <c r="J3228" s="4">
        <v>45826</v>
      </c>
      <c r="K3228" s="180">
        <v>45840</v>
      </c>
      <c r="L3228" s="3" t="s">
        <v>20151</v>
      </c>
      <c r="M3228" s="104" t="str">
        <f ca="1">IF(OR(N3228="", N3228=0), "", IF(N3228&gt;TODAY(), "No prazo", "Atrasado"))</f>
        <v>Atrasado</v>
      </c>
      <c r="N3228" s="104">
        <f>IFERROR(K3228 + VALUE(LEFT(L3228, FIND(" ", L3228) - 1)), "")</f>
        <v>45840</v>
      </c>
      <c r="O3228" s="105">
        <f>IF(_xlfn.DAYS(K3228,J3228)&lt;0, "Aguardando OC", _xlfn.DAYS(K3228,J3228))</f>
        <v>14</v>
      </c>
      <c r="P3228" s="14">
        <v>408334</v>
      </c>
      <c r="Q3228" s="12"/>
      <c r="R3228" s="14">
        <v>170216</v>
      </c>
      <c r="S3228" s="2">
        <v>221</v>
      </c>
      <c r="T3228" s="65" t="s">
        <v>1029</v>
      </c>
      <c r="U3228" s="21">
        <v>278</v>
      </c>
      <c r="V3228" s="2">
        <v>6039</v>
      </c>
      <c r="W3228" s="105" t="str">
        <f>IFERROR(VLOOKUP(V3228, Fornecedores!A:C, 3, FALSE), "")</f>
        <v>IDEAL DISTRIBUIDORA DE PEÇAS</v>
      </c>
      <c r="X3228" s="105" t="str">
        <f>IFERROR(VLOOKUP(V3228, Fornecedores!A:E, 5, FALSE), "")</f>
        <v>Campina Grande</v>
      </c>
      <c r="Y3228" s="105" t="str">
        <f>IFERROR(VLOOKUP(V3228, Fornecedores!A:F, 6, FALSE), "")</f>
        <v>PB</v>
      </c>
      <c r="Z3228" s="101" t="str">
        <f>IF(H3228=0, "Pedido entregue!", "Pendente")</f>
        <v>Pedido entregue!</v>
      </c>
      <c r="AB3228" s="132" t="str">
        <f>IF(Z3228="Pedido Entregue!", IF(AA3228=1, "Retirado do Almoxarifado", IF(AA3228=2, "Material devolvido", "Aguardando retirada")), IF(Z3228="Pendente", "Entrega pendente", ""))</f>
        <v>Aguardando retirada</v>
      </c>
      <c r="AC3228" s="18">
        <v>1</v>
      </c>
      <c r="AD3228" s="18">
        <f>AC3228/SUMIF($P:$P,P3228,$AC:$AC)</f>
        <v>1</v>
      </c>
      <c r="AE3228" s="18">
        <f>IF(R3228=0,0,AC3228/SUMIF($R:$R,R3228,$AC:$AC))</f>
        <v>8.3333333333333329E-2</v>
      </c>
      <c r="AF3228" s="18">
        <f>IF(R3228=0,1,0)</f>
        <v>0</v>
      </c>
      <c r="AH3228" t="str">
        <f>TEXT(J3228,"MMMM")</f>
        <v>junho</v>
      </c>
    </row>
    <row r="3229" spans="1:34" ht="12.75" hidden="1" customHeight="1" x14ac:dyDescent="0.25">
      <c r="A3229" s="90" t="str">
        <f>IF(C3229="Oficina Diversos","Oficina Geral",
IF(ISNUMBER(FIND("Estoque - Colhedoras",C3229)),"Colhedoras",IF(ISNUMBER(FIND("Caldeiraria",C3229)),"Caldeiraria",IF(ISNUMBER(FIND("Borracharia",C3229)),"Borracharia",IF(ISNUMBER(FIND("Lubrificação",C3229)),"Lubrificação",
IF(ISNUMBER(FIND("Estoque - Carregadeiras",C3229)),"Carregadeiras",IF(ISNUMBER(FIND("Estoque - Veic. Leves",C3229)),"Veic. Leves",
IF(ISNUMBER(FIND("Estoque - Caminhões",C3229)),"Caminhões",IF(ISNUMBER(FIND("Estoque - Transbordos",C3229)),"Transbordos",
IF(ISNUMBER(FIND("Estoque - Tratores",C3229)),"Tratores",
IF(ISNUMBER(FIND("Estoque - Máquinas pesadas",C3229)),"Máquinas pesadas",
IF(ISNUMBER(FIND("Estoque - Reboques",C3229)),"Reboques",
IF(C3229="Estoque","Estoque",
IF(AND(ISNUMBER(C3229),C3229&gt;1000,C3229&lt;2000),"Caminhões",
IF(AND(ISNUMBER(C3229),C3229&gt;2000,C3229&lt;3000),"Tratores",
IF(AND(ISNUMBER(C3229),C3229&gt;3000,C3229&lt;4000),"Carregadeiras",
IF(AND(ISNUMBER(C3229),C3229&gt;4000,C3229&lt;5000),"Máquinas pesadas",
IF(AND(ISNUMBER(C3229),C3229&gt;5000,C3229&lt;6000),"Colhedoras",
IF(AND(ISNUMBER(C3229),C3229&gt;7000,C3229&lt;8000),"Irrigação",
IF(AND(ISNUMBER(C3229),C3229&gt;8000,C3229&lt;9000),"Reboques",IF(AND(ISNUMBER(C3229),C3229&gt;0,C3229&lt;1000),"Veic. Leves","")))))))))))))))))))))</f>
        <v>Irrigação</v>
      </c>
      <c r="C3229" s="113">
        <v>7084</v>
      </c>
      <c r="D3229" s="2">
        <v>92681</v>
      </c>
      <c r="E3229" s="3" t="s">
        <v>20721</v>
      </c>
      <c r="F3229" s="101" t="str">
        <f>IF(ISBLANK(K3229), "Apenas Solicitação", "Tem OC")</f>
        <v>Tem OC</v>
      </c>
      <c r="G3229" s="2">
        <v>1</v>
      </c>
      <c r="H3229" s="102">
        <f>G3229-I3229</f>
        <v>0</v>
      </c>
      <c r="I3229" s="103">
        <v>1</v>
      </c>
      <c r="J3229" s="4">
        <v>45826</v>
      </c>
      <c r="K3229" s="180">
        <v>45840</v>
      </c>
      <c r="L3229" s="3" t="s">
        <v>20151</v>
      </c>
      <c r="M3229" s="104" t="str">
        <f ca="1">IF(OR(N3229="", N3229=0), "", IF(N3229&gt;TODAY(), "No prazo", "Atrasado"))</f>
        <v>Atrasado</v>
      </c>
      <c r="N3229" s="104">
        <f>IFERROR(K3229 + VALUE(LEFT(L3229, FIND(" ", L3229) - 1)), "")</f>
        <v>45840</v>
      </c>
      <c r="O3229" s="105">
        <f>IF(_xlfn.DAYS(K3229,J3229)&lt;0, "Aguardando OC", _xlfn.DAYS(K3229,J3229))</f>
        <v>14</v>
      </c>
      <c r="P3229" s="14">
        <v>408347</v>
      </c>
      <c r="Q3229" s="12"/>
      <c r="R3229" s="14">
        <v>170216</v>
      </c>
      <c r="S3229" s="2">
        <v>221</v>
      </c>
      <c r="T3229" s="65" t="s">
        <v>1029</v>
      </c>
      <c r="U3229" s="21">
        <v>278</v>
      </c>
      <c r="V3229" s="2">
        <v>6039</v>
      </c>
      <c r="W3229" s="105" t="str">
        <f>IFERROR(VLOOKUP(V3229, Fornecedores!A:C, 3, FALSE), "")</f>
        <v>IDEAL DISTRIBUIDORA DE PEÇAS</v>
      </c>
      <c r="X3229" s="105" t="str">
        <f>IFERROR(VLOOKUP(V3229, Fornecedores!A:E, 5, FALSE), "")</f>
        <v>Campina Grande</v>
      </c>
      <c r="Y3229" s="105" t="str">
        <f>IFERROR(VLOOKUP(V3229, Fornecedores!A:F, 6, FALSE), "")</f>
        <v>PB</v>
      </c>
      <c r="Z3229" s="101" t="str">
        <f>IF(H3229=0, "Pedido entregue!", "Pendente")</f>
        <v>Pedido entregue!</v>
      </c>
      <c r="AB3229" s="132" t="str">
        <f>IF(Z3229="Pedido Entregue!", IF(AA3229=1, "Retirado do Almoxarifado", IF(AA3229=2, "Material devolvido", "Aguardando retirada")), IF(Z3229="Pendente", "Entrega pendente", ""))</f>
        <v>Aguardando retirada</v>
      </c>
      <c r="AC3229" s="18">
        <v>1</v>
      </c>
      <c r="AD3229" s="18">
        <f>AC3229/SUMIF($P:$P,P3229,$AC:$AC)</f>
        <v>1</v>
      </c>
      <c r="AE3229" s="18">
        <f>IF(R3229=0,0,AC3229/SUMIF($R:$R,R3229,$AC:$AC))</f>
        <v>8.3333333333333329E-2</v>
      </c>
      <c r="AF3229" s="18">
        <f>IF(R3229=0,1,0)</f>
        <v>0</v>
      </c>
      <c r="AH3229" t="str">
        <f>TEXT(J3229,"MMMM")</f>
        <v>junho</v>
      </c>
    </row>
    <row r="3230" spans="1:34" ht="12.75" hidden="1" customHeight="1" x14ac:dyDescent="0.25">
      <c r="A3230" s="90" t="str">
        <f>IF(C3230="Oficina Diversos","Oficina Geral",
IF(ISNUMBER(FIND("Estoque - Colhedoras",C3230)),"Colhedoras",IF(ISNUMBER(FIND("Caldeiraria",C3230)),"Caldeiraria",IF(ISNUMBER(FIND("Borracharia",C3230)),"Borracharia",IF(ISNUMBER(FIND("Lubrificação",C3230)),"Lubrificação",
IF(ISNUMBER(FIND("Estoque - Carregadeiras",C3230)),"Carregadeiras",IF(ISNUMBER(FIND("Estoque - Veic. Leves",C3230)),"Veic. Leves",
IF(ISNUMBER(FIND("Estoque - Caminhões",C3230)),"Caminhões",IF(ISNUMBER(FIND("Estoque - Transbordos",C3230)),"Transbordos",
IF(ISNUMBER(FIND("Estoque - Tratores",C3230)),"Tratores",
IF(ISNUMBER(FIND("Estoque - Máquinas pesadas",C3230)),"Máquinas pesadas",
IF(ISNUMBER(FIND("Estoque - Reboques",C3230)),"Reboques",
IF(C3230="Estoque","Estoque",
IF(AND(ISNUMBER(C3230),C3230&gt;1000,C3230&lt;2000),"Caminhões",
IF(AND(ISNUMBER(C3230),C3230&gt;2000,C3230&lt;3000),"Tratores",
IF(AND(ISNUMBER(C3230),C3230&gt;3000,C3230&lt;4000),"Carregadeiras",
IF(AND(ISNUMBER(C3230),C3230&gt;4000,C3230&lt;5000),"Máquinas pesadas",
IF(AND(ISNUMBER(C3230),C3230&gt;5000,C3230&lt;6000),"Colhedoras",
IF(AND(ISNUMBER(C3230),C3230&gt;7000,C3230&lt;8000),"Irrigação",
IF(AND(ISNUMBER(C3230),C3230&gt;8000,C3230&lt;9000),"Reboques",IF(AND(ISNUMBER(C3230),C3230&gt;0,C3230&lt;1000),"Veic. Leves","")))))))))))))))))))))</f>
        <v>Irrigação</v>
      </c>
      <c r="C3230" s="171">
        <v>7091</v>
      </c>
      <c r="D3230" s="170">
        <v>92681</v>
      </c>
      <c r="E3230" s="173" t="s">
        <v>20721</v>
      </c>
      <c r="F3230" s="101" t="str">
        <f>IF(ISBLANK(K3230), "Apenas Solicitação", "Tem OC")</f>
        <v>Tem OC</v>
      </c>
      <c r="G3230" s="170">
        <v>1</v>
      </c>
      <c r="H3230" s="102">
        <f>G3230-I3230</f>
        <v>0</v>
      </c>
      <c r="I3230" s="103">
        <v>1</v>
      </c>
      <c r="J3230" s="174">
        <v>45829</v>
      </c>
      <c r="K3230" s="181">
        <v>45846</v>
      </c>
      <c r="L3230" s="173" t="s">
        <v>20151</v>
      </c>
      <c r="M3230" s="104" t="str">
        <f ca="1">IF(OR(N3230="", N3230=0), "", IF(N3230&gt;TODAY(), "No prazo", "Atrasado"))</f>
        <v>Atrasado</v>
      </c>
      <c r="N3230" s="104">
        <f>IFERROR(K3230 + VALUE(LEFT(L3230, FIND(" ", L3230) - 1)), "")</f>
        <v>45846</v>
      </c>
      <c r="O3230" s="105">
        <f>IF(_xlfn.DAYS(K3230,J3230)&lt;0, "Aguardando OC", _xlfn.DAYS(K3230,J3230))</f>
        <v>17</v>
      </c>
      <c r="P3230" s="201">
        <v>408715</v>
      </c>
      <c r="Q3230" s="12"/>
      <c r="R3230" s="201">
        <v>170555</v>
      </c>
      <c r="S3230" s="2">
        <v>221</v>
      </c>
      <c r="T3230" s="65" t="s">
        <v>1029</v>
      </c>
      <c r="U3230" s="170">
        <v>278</v>
      </c>
      <c r="V3230" s="170">
        <v>6039</v>
      </c>
      <c r="W3230" s="105" t="str">
        <f>IFERROR(VLOOKUP(V3230, Fornecedores!A:C, 3, FALSE), "")</f>
        <v>IDEAL DISTRIBUIDORA DE PEÇAS</v>
      </c>
      <c r="X3230" s="105" t="str">
        <f>IFERROR(VLOOKUP(V3230, Fornecedores!A:E, 5, FALSE), "")</f>
        <v>Campina Grande</v>
      </c>
      <c r="Y3230" s="105" t="str">
        <f>IFERROR(VLOOKUP(V3230, Fornecedores!A:F, 6, FALSE), "")</f>
        <v>PB</v>
      </c>
      <c r="Z3230" s="101" t="str">
        <f>IF(H3230=0, "Pedido entregue!", "Pendente")</f>
        <v>Pedido entregue!</v>
      </c>
      <c r="AB3230" s="132" t="str">
        <f>IF(Z3230="Pedido Entregue!", IF(AA3230=1, "Retirado do Almoxarifado", IF(AA3230=2, "Material devolvido", "Aguardando retirada")), IF(Z3230="Pendente", "Entrega pendente", ""))</f>
        <v>Aguardando retirada</v>
      </c>
      <c r="AC3230" s="18">
        <v>1</v>
      </c>
      <c r="AD3230" s="18">
        <f>AC3230/SUMIF($P:$P,P3230,$AC:$AC)</f>
        <v>1</v>
      </c>
      <c r="AE3230" s="18">
        <f>IF(R3230=0,0,AC3230/SUMIF($R:$R,R3230,$AC:$AC))</f>
        <v>0.2</v>
      </c>
      <c r="AF3230" s="18">
        <f>IF(R3230=0,1,0)</f>
        <v>0</v>
      </c>
      <c r="AH3230" t="str">
        <f>TEXT(J3230,"MMMM")</f>
        <v>junho</v>
      </c>
    </row>
    <row r="3231" spans="1:34" ht="12.75" hidden="1" customHeight="1" x14ac:dyDescent="0.25">
      <c r="A3231" s="90" t="str">
        <f>IF(C3231="Oficina Diversos","Oficina Geral",
IF(ISNUMBER(FIND("Estoque - Colhedoras",C3231)),"Colhedoras",IF(ISNUMBER(FIND("Caldeiraria",C3231)),"Caldeiraria",IF(ISNUMBER(FIND("Borracharia",C3231)),"Borracharia",IF(ISNUMBER(FIND("Lubrificação",C3231)),"Lubrificação",
IF(ISNUMBER(FIND("Estoque - Carregadeiras",C3231)),"Carregadeiras",IF(ISNUMBER(FIND("Estoque - Veic. Leves",C3231)),"Veic. Leves",
IF(ISNUMBER(FIND("Estoque - Caminhões",C3231)),"Caminhões",IF(ISNUMBER(FIND("Estoque - Transbordos",C3231)),"Transbordos",
IF(ISNUMBER(FIND("Estoque - Tratores",C3231)),"Tratores",
IF(ISNUMBER(FIND("Estoque - Máquinas pesadas",C3231)),"Máquinas pesadas",
IF(ISNUMBER(FIND("Estoque - Reboques",C3231)),"Reboques",
IF(C3231="Estoque","Estoque",
IF(AND(ISNUMBER(C3231),C3231&gt;1000,C3231&lt;2000),"Caminhões",
IF(AND(ISNUMBER(C3231),C3231&gt;2000,C3231&lt;3000),"Tratores",
IF(AND(ISNUMBER(C3231),C3231&gt;3000,C3231&lt;4000),"Carregadeiras",
IF(AND(ISNUMBER(C3231),C3231&gt;4000,C3231&lt;5000),"Máquinas pesadas",
IF(AND(ISNUMBER(C3231),C3231&gt;5000,C3231&lt;6000),"Colhedoras",
IF(AND(ISNUMBER(C3231),C3231&gt;7000,C3231&lt;8000),"Irrigação",
IF(AND(ISNUMBER(C3231),C3231&gt;8000,C3231&lt;9000),"Reboques",IF(AND(ISNUMBER(C3231),C3231&gt;0,C3231&lt;1000),"Veic. Leves","")))))))))))))))))))))</f>
        <v>Borracharia</v>
      </c>
      <c r="C3231" s="113" t="s">
        <v>25990</v>
      </c>
      <c r="D3231" s="2">
        <v>92687</v>
      </c>
      <c r="E3231" s="3" t="s">
        <v>20765</v>
      </c>
      <c r="F3231" s="101" t="str">
        <f>IF(ISBLANK(K3231), "Apenas Solicitação", "Tem OC")</f>
        <v>Tem OC</v>
      </c>
      <c r="G3231" s="2">
        <v>4</v>
      </c>
      <c r="H3231" s="102">
        <f>G3231-I3231</f>
        <v>0</v>
      </c>
      <c r="I3231" s="103">
        <v>4</v>
      </c>
      <c r="J3231" s="4">
        <v>45826</v>
      </c>
      <c r="K3231" s="180">
        <v>45847</v>
      </c>
      <c r="L3231" s="3" t="s">
        <v>20152</v>
      </c>
      <c r="M3231" s="104" t="str">
        <f ca="1">IF(OR(N3231="", N3231=0), "", IF(N3231&gt;TODAY(), "No prazo", "Atrasado"))</f>
        <v>Atrasado</v>
      </c>
      <c r="N3231" s="104">
        <f>IFERROR(K3231 + VALUE(LEFT(L3231, FIND(" ", L3231) - 1)), "")</f>
        <v>45848</v>
      </c>
      <c r="O3231" s="105">
        <f>IF(_xlfn.DAYS(K3231,J3231)&lt;0, "Aguardando OC", _xlfn.DAYS(K3231,J3231))</f>
        <v>21</v>
      </c>
      <c r="P3231" s="14">
        <v>408284</v>
      </c>
      <c r="Q3231" s="12"/>
      <c r="R3231" s="14">
        <v>170715</v>
      </c>
      <c r="S3231" s="2">
        <v>221</v>
      </c>
      <c r="T3231" s="65" t="s">
        <v>1029</v>
      </c>
      <c r="U3231" s="2">
        <v>456</v>
      </c>
      <c r="V3231" s="2">
        <v>3532</v>
      </c>
      <c r="W3231" s="105" t="str">
        <f>IFERROR(VLOOKUP(V3231, Fornecedores!A:C, 3, FALSE), "")</f>
        <v xml:space="preserve">HC PNEUS SA         </v>
      </c>
      <c r="X3231" s="105" t="str">
        <f>IFERROR(VLOOKUP(V3231, Fornecedores!A:E, 5, FALSE), "")</f>
        <v>João Pessoa</v>
      </c>
      <c r="Y3231" s="105" t="str">
        <f>IFERROR(VLOOKUP(V3231, Fornecedores!A:F, 6, FALSE), "")</f>
        <v>PB</v>
      </c>
      <c r="Z3231" s="101" t="str">
        <f>IF(H3231=0, "Pedido entregue!", "Pendente")</f>
        <v>Pedido entregue!</v>
      </c>
      <c r="AA3231" s="60">
        <v>1</v>
      </c>
      <c r="AB3231" s="132" t="str">
        <f>IF(Z3231="Pedido Entregue!", IF(AA3231=1, "Retirado do Almoxarifado", IF(AA3231=2, "Material devolvido", "Aguardando retirada")), IF(Z3231="Pendente", "Entrega pendente", ""))</f>
        <v>Retirado do Almoxarifado</v>
      </c>
      <c r="AC3231" s="18">
        <v>1</v>
      </c>
      <c r="AD3231" s="18">
        <f>AC3231/SUMIF($P:$P,P3231,$AC:$AC)</f>
        <v>1</v>
      </c>
      <c r="AE3231" s="18">
        <f>IF(R3231=0,0,AC3231/SUMIF($R:$R,R3231,$AC:$AC))</f>
        <v>1</v>
      </c>
      <c r="AF3231" s="18">
        <f>IF(R3231=0,1,0)</f>
        <v>0</v>
      </c>
      <c r="AH3231" t="str">
        <f>TEXT(J3231,"MMMM")</f>
        <v>junho</v>
      </c>
    </row>
    <row r="3232" spans="1:34" ht="12.75" customHeight="1" x14ac:dyDescent="0.25">
      <c r="A3232" s="90" t="str">
        <f>IF(C3232="Oficina Diversos","Oficina Geral",
IF(ISNUMBER(FIND("Estoque - Colhedoras",C3232)),"Colhedoras",IF(ISNUMBER(FIND("Caldeiraria",C3232)),"Caldeiraria",IF(ISNUMBER(FIND("Borracharia",C3232)),"Borracharia",IF(ISNUMBER(FIND("Lubrificação",C3232)),"Lubrificação",
IF(ISNUMBER(FIND("Estoque - Carregadeiras",C3232)),"Carregadeiras",IF(ISNUMBER(FIND("Estoque - Veic. Leves",C3232)),"Veic. Leves",
IF(ISNUMBER(FIND("Estoque - Caminhões",C3232)),"Caminhões",IF(ISNUMBER(FIND("Estoque - Transbordos",C3232)),"Transbordos",
IF(ISNUMBER(FIND("Estoque - Tratores",C3232)),"Tratores",
IF(ISNUMBER(FIND("Estoque - Máquinas pesadas",C3232)),"Máquinas pesadas",
IF(ISNUMBER(FIND("Estoque - Reboques",C3232)),"Reboques",
IF(C3232="Estoque","Estoque",
IF(AND(ISNUMBER(C3232),C3232&gt;1000,C3232&lt;2000),"Caminhões",
IF(AND(ISNUMBER(C3232),C3232&gt;2000,C3232&lt;3000),"Tratores",
IF(AND(ISNUMBER(C3232),C3232&gt;3000,C3232&lt;4000),"Carregadeiras",
IF(AND(ISNUMBER(C3232),C3232&gt;4000,C3232&lt;5000),"Máquinas pesadas",
IF(AND(ISNUMBER(C3232),C3232&gt;5000,C3232&lt;6000),"Colhedoras",
IF(AND(ISNUMBER(C3232),C3232&gt;7000,C3232&lt;8000),"Irrigação",
IF(AND(ISNUMBER(C3232),C3232&gt;8000,C3232&lt;9000),"Reboques",IF(AND(ISNUMBER(C3232),C3232&gt;0,C3232&lt;1000),"Veic. Leves","")))))))))))))))))))))</f>
        <v>Caminhões</v>
      </c>
      <c r="C3232" s="144">
        <v>1036</v>
      </c>
      <c r="D3232" s="143">
        <v>92697</v>
      </c>
      <c r="E3232" s="146" t="s">
        <v>20722</v>
      </c>
      <c r="F3232" s="101" t="str">
        <f>IF(ISBLANK(K3232), "Apenas Solicitação", "Tem OC")</f>
        <v>Apenas Solicitação</v>
      </c>
      <c r="G3232" s="143">
        <v>1</v>
      </c>
      <c r="H3232" s="102">
        <f>G3232-I3232</f>
        <v>1</v>
      </c>
      <c r="I3232" s="103"/>
      <c r="J3232" s="147">
        <v>45826</v>
      </c>
      <c r="K3232" s="200"/>
      <c r="L3232" s="146"/>
      <c r="M3232" s="104" t="str">
        <f ca="1">IF(OR(N3232="", N3232=0), "", IF(N3232&gt;TODAY(), "No prazo", "Atrasado"))</f>
        <v/>
      </c>
      <c r="N3232" s="104" t="str">
        <f>IFERROR(K3232 + VALUE(LEFT(L3232, FIND(" ", L3232) - 1)), "")</f>
        <v/>
      </c>
      <c r="O3232" s="105" t="str">
        <f>IF(_xlfn.DAYS(K3232,J3232)&lt;0, "Aguardando OC", _xlfn.DAYS(K3232,J3232))</f>
        <v>Aguardando OC</v>
      </c>
      <c r="P3232" s="200">
        <v>408339</v>
      </c>
      <c r="Q3232" s="12"/>
      <c r="R3232" s="200">
        <v>0</v>
      </c>
      <c r="S3232" s="143">
        <v>221</v>
      </c>
      <c r="T3232" s="65" t="s">
        <v>1029</v>
      </c>
      <c r="U3232" s="164">
        <v>0</v>
      </c>
      <c r="V3232" s="143"/>
      <c r="W3232" s="105" t="str">
        <f>IFERROR(VLOOKUP(V3232, Fornecedores!A:C, 3, FALSE), "")</f>
        <v/>
      </c>
      <c r="X3232" s="105" t="str">
        <f>IFERROR(VLOOKUP(V3232, Fornecedores!A:E, 5, FALSE), "")</f>
        <v/>
      </c>
      <c r="Y3232" s="105" t="str">
        <f>IFERROR(VLOOKUP(V3232, Fornecedores!A:F, 6, FALSE), "")</f>
        <v/>
      </c>
      <c r="Z3232" s="101" t="str">
        <f>IF(H3232=0, "Pedido entregue!", "Pendente")</f>
        <v>Pendente</v>
      </c>
      <c r="AB3232" s="132" t="str">
        <f>IF(Z3232="Pedido Entregue!", IF(AA3232=1, "Retirado do Almoxarifado", IF(AA3232=2, "Material devolvido", "Aguardando retirada")), IF(Z3232="Pendente", "Entrega pendente", ""))</f>
        <v>Entrega pendente</v>
      </c>
      <c r="AC3232" s="18">
        <v>1</v>
      </c>
      <c r="AD3232" s="18">
        <f>AC3232/SUMIF($P:$P,P3232,$AC:$AC)</f>
        <v>1</v>
      </c>
      <c r="AE3232" s="18">
        <f>IF(R3232=0,0,AC3232/SUMIF($R:$R,R3232,$AC:$AC))</f>
        <v>0</v>
      </c>
      <c r="AF3232" s="18">
        <f>IF(R3232=0,1,0)</f>
        <v>1</v>
      </c>
      <c r="AH3232" t="str">
        <f>TEXT(J3232,"MMMM")</f>
        <v>junho</v>
      </c>
    </row>
    <row r="3233" spans="1:34" ht="12.75" hidden="1" customHeight="1" x14ac:dyDescent="0.25">
      <c r="A3233" s="90" t="str">
        <f>IF(C3233="Oficina Diversos","Oficina Geral",
IF(ISNUMBER(FIND("Estoque - Colhedoras",C3233)),"Colhedoras",IF(ISNUMBER(FIND("Caldeiraria",C3233)),"Caldeiraria",IF(ISNUMBER(FIND("Borracharia",C3233)),"Borracharia",IF(ISNUMBER(FIND("Lubrificação",C3233)),"Lubrificação",
IF(ISNUMBER(FIND("Estoque - Carregadeiras",C3233)),"Carregadeiras",IF(ISNUMBER(FIND("Estoque - Veic. Leves",C3233)),"Veic. Leves",
IF(ISNUMBER(FIND("Estoque - Caminhões",C3233)),"Caminhões",IF(ISNUMBER(FIND("Estoque - Transbordos",C3233)),"Transbordos",
IF(ISNUMBER(FIND("Estoque - Tratores",C3233)),"Tratores",
IF(ISNUMBER(FIND("Estoque - Máquinas pesadas",C3233)),"Máquinas pesadas",
IF(ISNUMBER(FIND("Estoque - Reboques",C3233)),"Reboques",
IF(C3233="Estoque","Estoque",
IF(AND(ISNUMBER(C3233),C3233&gt;1000,C3233&lt;2000),"Caminhões",
IF(AND(ISNUMBER(C3233),C3233&gt;2000,C3233&lt;3000),"Tratores",
IF(AND(ISNUMBER(C3233),C3233&gt;3000,C3233&lt;4000),"Carregadeiras",
IF(AND(ISNUMBER(C3233),C3233&gt;4000,C3233&lt;5000),"Máquinas pesadas",
IF(AND(ISNUMBER(C3233),C3233&gt;5000,C3233&lt;6000),"Colhedoras",
IF(AND(ISNUMBER(C3233),C3233&gt;7000,C3233&lt;8000),"Irrigação",
IF(AND(ISNUMBER(C3233),C3233&gt;8000,C3233&lt;9000),"Reboques",IF(AND(ISNUMBER(C3233),C3233&gt;0,C3233&lt;1000),"Veic. Leves","")))))))))))))))))))))</f>
        <v>Caminhões</v>
      </c>
      <c r="C3233" s="113">
        <v>1042</v>
      </c>
      <c r="D3233" s="2">
        <v>92697</v>
      </c>
      <c r="E3233" s="3" t="s">
        <v>20722</v>
      </c>
      <c r="F3233" s="101" t="str">
        <f>IF(ISBLANK(K3233), "Apenas Solicitação", "Tem OC")</f>
        <v>Tem OC</v>
      </c>
      <c r="G3233" s="2">
        <v>1</v>
      </c>
      <c r="H3233" s="102">
        <f>G3233-I3233</f>
        <v>0</v>
      </c>
      <c r="I3233" s="103">
        <v>1</v>
      </c>
      <c r="J3233" s="4">
        <v>45834</v>
      </c>
      <c r="K3233" s="180">
        <v>45842</v>
      </c>
      <c r="L3233" s="3" t="s">
        <v>20151</v>
      </c>
      <c r="M3233" s="104" t="str">
        <f ca="1">IF(OR(N3233="", N3233=0), "", IF(N3233&gt;TODAY(), "No prazo", "Atrasado"))</f>
        <v>Atrasado</v>
      </c>
      <c r="N3233" s="104">
        <f>IFERROR(K3233 + VALUE(LEFT(L3233, FIND(" ", L3233) - 1)), "")</f>
        <v>45842</v>
      </c>
      <c r="O3233" s="105">
        <f>IF(_xlfn.DAYS(K3233,J3233)&lt;0, "Aguardando OC", _xlfn.DAYS(K3233,J3233))</f>
        <v>8</v>
      </c>
      <c r="P3233" s="14">
        <v>409072</v>
      </c>
      <c r="Q3233" s="12"/>
      <c r="R3233" s="14">
        <v>170421</v>
      </c>
      <c r="S3233" s="2">
        <v>221</v>
      </c>
      <c r="T3233" s="65" t="s">
        <v>1029</v>
      </c>
      <c r="U3233" s="21">
        <v>551.65</v>
      </c>
      <c r="V3233" s="2">
        <v>4604</v>
      </c>
      <c r="W3233" s="105" t="str">
        <f>IFERROR(VLOOKUP(V3233, Fornecedores!A:C, 3, FALSE), "")</f>
        <v>CABINE</v>
      </c>
      <c r="X3233" s="105" t="str">
        <f>IFERROR(VLOOKUP(V3233, Fornecedores!A:E, 5, FALSE), "")</f>
        <v>Recife</v>
      </c>
      <c r="Y3233" s="105" t="str">
        <f>IFERROR(VLOOKUP(V3233, Fornecedores!A:F, 6, FALSE), "")</f>
        <v>PE</v>
      </c>
      <c r="Z3233" s="101" t="str">
        <f>IF(H3233=0, "Pedido entregue!", "Pendente")</f>
        <v>Pedido entregue!</v>
      </c>
      <c r="AB3233" s="132" t="str">
        <f>IF(Z3233="Pedido Entregue!", IF(AA3233=1, "Retirado do Almoxarifado", IF(AA3233=2, "Material devolvido", "Aguardando retirada")), IF(Z3233="Pendente", "Entrega pendente", ""))</f>
        <v>Aguardando retirada</v>
      </c>
      <c r="AC3233" s="18">
        <v>1</v>
      </c>
      <c r="AD3233" s="18">
        <f>AC3233/SUMIF($P:$P,P3233,$AC:$AC)</f>
        <v>1</v>
      </c>
      <c r="AE3233" s="18">
        <f>IF(R3233=0,0,AC3233/SUMIF($R:$R,R3233,$AC:$AC))</f>
        <v>0.25</v>
      </c>
      <c r="AF3233" s="18">
        <f>IF(R3233=0,1,0)</f>
        <v>0</v>
      </c>
      <c r="AH3233" t="str">
        <f>TEXT(J3233,"MMMM")</f>
        <v>junho</v>
      </c>
    </row>
    <row r="3234" spans="1:34" ht="12.75" hidden="1" customHeight="1" x14ac:dyDescent="0.25">
      <c r="A3234" s="90" t="str">
        <f>IF(C3234="Oficina Diversos","Oficina Geral",
IF(ISNUMBER(FIND("Estoque - Colhedoras",C3234)),"Colhedoras",IF(ISNUMBER(FIND("Caldeiraria",C3234)),"Caldeiraria",IF(ISNUMBER(FIND("Borracharia",C3234)),"Borracharia",IF(ISNUMBER(FIND("Lubrificação",C3234)),"Lubrificação",
IF(ISNUMBER(FIND("Estoque - Carregadeiras",C3234)),"Carregadeiras",IF(ISNUMBER(FIND("Estoque - Veic. Leves",C3234)),"Veic. Leves",
IF(ISNUMBER(FIND("Estoque - Caminhões",C3234)),"Caminhões",IF(ISNUMBER(FIND("Estoque - Transbordos",C3234)),"Transbordos",
IF(ISNUMBER(FIND("Estoque - Tratores",C3234)),"Tratores",
IF(ISNUMBER(FIND("Estoque - Máquinas pesadas",C3234)),"Máquinas pesadas",
IF(ISNUMBER(FIND("Estoque - Reboques",C3234)),"Reboques",
IF(C3234="Estoque","Estoque",
IF(AND(ISNUMBER(C3234),C3234&gt;1000,C3234&lt;2000),"Caminhões",
IF(AND(ISNUMBER(C3234),C3234&gt;2000,C3234&lt;3000),"Tratores",
IF(AND(ISNUMBER(C3234),C3234&gt;3000,C3234&lt;4000),"Carregadeiras",
IF(AND(ISNUMBER(C3234),C3234&gt;4000,C3234&lt;5000),"Máquinas pesadas",
IF(AND(ISNUMBER(C3234),C3234&gt;5000,C3234&lt;6000),"Colhedoras",
IF(AND(ISNUMBER(C3234),C3234&gt;7000,C3234&lt;8000),"Irrigação",
IF(AND(ISNUMBER(C3234),C3234&gt;8000,C3234&lt;9000),"Reboques",IF(AND(ISNUMBER(C3234),C3234&gt;0,C3234&lt;1000),"Veic. Leves","")))))))))))))))))))))</f>
        <v>Caminhões</v>
      </c>
      <c r="C3234" s="171">
        <v>1035</v>
      </c>
      <c r="D3234" s="170">
        <v>92697</v>
      </c>
      <c r="E3234" s="173" t="s">
        <v>20722</v>
      </c>
      <c r="F3234" s="101" t="str">
        <f>IF(ISBLANK(K3234), "Apenas Solicitação", "Tem OC")</f>
        <v>Tem OC</v>
      </c>
      <c r="G3234" s="170">
        <v>1</v>
      </c>
      <c r="H3234" s="102">
        <f>G3234-I3234</f>
        <v>0</v>
      </c>
      <c r="I3234" s="103">
        <v>1</v>
      </c>
      <c r="J3234" s="174">
        <v>45845</v>
      </c>
      <c r="K3234" s="174">
        <v>45850</v>
      </c>
      <c r="L3234" s="173" t="s">
        <v>20151</v>
      </c>
      <c r="M3234" s="104" t="str">
        <f ca="1">IF(OR(N3234="", N3234=0), "", IF(N3234&gt;TODAY(), "No prazo", "Atrasado"))</f>
        <v>Atrasado</v>
      </c>
      <c r="N3234" s="104">
        <f>IFERROR(K3234 + VALUE(LEFT(L3234, FIND(" ", L3234) - 1)), "")</f>
        <v>45850</v>
      </c>
      <c r="O3234" s="105">
        <f>IF(_xlfn.DAYS(K3234,J3234)&lt;0, "Aguardando OC", _xlfn.DAYS(K3234,J3234))</f>
        <v>5</v>
      </c>
      <c r="P3234" s="201">
        <v>410515</v>
      </c>
      <c r="Q3234" s="12"/>
      <c r="R3234" s="212">
        <v>170831</v>
      </c>
      <c r="S3234" s="2">
        <v>221</v>
      </c>
      <c r="T3234" s="65" t="s">
        <v>1029</v>
      </c>
      <c r="U3234" s="170">
        <v>446.08</v>
      </c>
      <c r="V3234" s="170">
        <v>4604</v>
      </c>
      <c r="W3234" s="105" t="str">
        <f>IFERROR(VLOOKUP(V3234, Fornecedores!A:C, 3, FALSE), "")</f>
        <v>CABINE</v>
      </c>
      <c r="X3234" s="105" t="str">
        <f>IFERROR(VLOOKUP(V3234, Fornecedores!A:E, 5, FALSE), "")</f>
        <v>Recife</v>
      </c>
      <c r="Y3234" s="105" t="str">
        <f>IFERROR(VLOOKUP(V3234, Fornecedores!A:F, 6, FALSE), "")</f>
        <v>PE</v>
      </c>
      <c r="Z3234" s="101" t="str">
        <f>IF(H3234=0, "Pedido entregue!", "Pendente")</f>
        <v>Pedido entregue!</v>
      </c>
      <c r="AB3234" s="132" t="str">
        <f>IF(Z3234="Pedido Entregue!", IF(AA3234=1, "Retirado do Almoxarifado", IF(AA3234=2, "Material devolvido", "Aguardando retirada")), IF(Z3234="Pendente", "Entrega pendente", ""))</f>
        <v>Aguardando retirada</v>
      </c>
      <c r="AC3234" s="18">
        <v>1</v>
      </c>
      <c r="AD3234" s="18">
        <f>AC3234/SUMIF($P:$P,P3234,$AC:$AC)</f>
        <v>1</v>
      </c>
      <c r="AE3234" s="18">
        <f>IF(R3234=0,0,AC3234/SUMIF($R:$R,R3234,$AC:$AC))</f>
        <v>0.2</v>
      </c>
      <c r="AF3234" s="18">
        <f>IF(R3234=0,1,0)</f>
        <v>0</v>
      </c>
      <c r="AH3234" t="str">
        <f>TEXT(J3234,"MMMM")</f>
        <v>julho</v>
      </c>
    </row>
    <row r="3235" spans="1:34" ht="12.75" hidden="1" customHeight="1" x14ac:dyDescent="0.25">
      <c r="A3235" s="90" t="str">
        <f>IF(C3235="Oficina Diversos","Oficina Geral",
IF(ISNUMBER(FIND("Estoque - Colhedoras",C3235)),"Colhedoras",IF(ISNUMBER(FIND("Caldeiraria",C3235)),"Caldeiraria",IF(ISNUMBER(FIND("Borracharia",C3235)),"Borracharia",IF(ISNUMBER(FIND("Lubrificação",C3235)),"Lubrificação",
IF(ISNUMBER(FIND("Estoque - Carregadeiras",C3235)),"Carregadeiras",IF(ISNUMBER(FIND("Estoque - Veic. Leves",C3235)),"Veic. Leves",
IF(ISNUMBER(FIND("Estoque - Caminhões",C3235)),"Caminhões",IF(ISNUMBER(FIND("Estoque - Transbordos",C3235)),"Transbordos",
IF(ISNUMBER(FIND("Estoque - Tratores",C3235)),"Tratores",
IF(ISNUMBER(FIND("Estoque - Máquinas pesadas",C3235)),"Máquinas pesadas",
IF(ISNUMBER(FIND("Estoque - Reboques",C3235)),"Reboques",
IF(C3235="Estoque","Estoque",
IF(AND(ISNUMBER(C3235),C3235&gt;1000,C3235&lt;2000),"Caminhões",
IF(AND(ISNUMBER(C3235),C3235&gt;2000,C3235&lt;3000),"Tratores",
IF(AND(ISNUMBER(C3235),C3235&gt;3000,C3235&lt;4000),"Carregadeiras",
IF(AND(ISNUMBER(C3235),C3235&gt;4000,C3235&lt;5000),"Máquinas pesadas",
IF(AND(ISNUMBER(C3235),C3235&gt;5000,C3235&lt;6000),"Colhedoras",
IF(AND(ISNUMBER(C3235),C3235&gt;7000,C3235&lt;8000),"Irrigação",
IF(AND(ISNUMBER(C3235),C3235&gt;8000,C3235&lt;9000),"Reboques",IF(AND(ISNUMBER(C3235),C3235&gt;0,C3235&lt;1000),"Veic. Leves","")))))))))))))))))))))</f>
        <v>Caminhões</v>
      </c>
      <c r="C3235" s="171">
        <v>1030</v>
      </c>
      <c r="D3235" s="170">
        <v>92697</v>
      </c>
      <c r="E3235" s="173" t="s">
        <v>20722</v>
      </c>
      <c r="F3235" s="101" t="str">
        <f>IF(ISBLANK(K3235), "Apenas Solicitação", "Tem OC")</f>
        <v>Tem OC</v>
      </c>
      <c r="G3235" s="170">
        <v>1</v>
      </c>
      <c r="H3235" s="102">
        <f>G3235-I3235</f>
        <v>0</v>
      </c>
      <c r="I3235" s="103">
        <v>1</v>
      </c>
      <c r="J3235" s="174">
        <v>45847</v>
      </c>
      <c r="K3235" s="174">
        <v>45853</v>
      </c>
      <c r="L3235" s="173" t="s">
        <v>20151</v>
      </c>
      <c r="M3235" s="104" t="str">
        <f ca="1">IF(OR(N3235="", N3235=0), "", IF(N3235&gt;TODAY(), "No prazo", "Atrasado"))</f>
        <v>Atrasado</v>
      </c>
      <c r="N3235" s="104">
        <f>IFERROR(K3235 + VALUE(LEFT(L3235, FIND(" ", L3235) - 1)), "")</f>
        <v>45853</v>
      </c>
      <c r="O3235" s="105">
        <f>IF(_xlfn.DAYS(K3235,J3235)&lt;0, "Aguardando OC", _xlfn.DAYS(K3235,J3235))</f>
        <v>6</v>
      </c>
      <c r="P3235" s="212">
        <v>411021</v>
      </c>
      <c r="Q3235" s="12"/>
      <c r="R3235" s="212">
        <v>170978</v>
      </c>
      <c r="S3235" s="2">
        <v>221</v>
      </c>
      <c r="T3235" s="65" t="s">
        <v>1029</v>
      </c>
      <c r="U3235" s="170">
        <v>446.08</v>
      </c>
      <c r="V3235" s="170">
        <v>2528</v>
      </c>
      <c r="W3235" s="105" t="str">
        <f>IFERROR(VLOOKUP(V3235, Fornecedores!A:C, 3, FALSE), "")</f>
        <v xml:space="preserve">REDIESEL            </v>
      </c>
      <c r="X3235" s="105" t="str">
        <f>IFERROR(VLOOKUP(V3235, Fornecedores!A:E, 5, FALSE), "")</f>
        <v>Jaboatão dos Guararapes</v>
      </c>
      <c r="Y3235" s="105" t="str">
        <f>IFERROR(VLOOKUP(V3235, Fornecedores!A:F, 6, FALSE), "")</f>
        <v>PE</v>
      </c>
      <c r="Z3235" s="101" t="str">
        <f>IF(H3235=0, "Pedido entregue!", "Pendente")</f>
        <v>Pedido entregue!</v>
      </c>
      <c r="AB3235" s="132" t="str">
        <f>IF(Z3235="Pedido Entregue!", IF(AA3235=1, "Retirado do Almoxarifado", IF(AA3235=2, "Material devolvido", "Aguardando retirada")), IF(Z3235="Pendente", "Entrega pendente", ""))</f>
        <v>Aguardando retirada</v>
      </c>
      <c r="AC3235" s="18">
        <v>1</v>
      </c>
      <c r="AD3235" s="18">
        <f>AC3235/SUMIF($P:$P,P3235,$AC:$AC)</f>
        <v>1</v>
      </c>
      <c r="AE3235" s="18">
        <f>IF(R3235=0,0,AC3235/SUMIF($R:$R,R3235,$AC:$AC))</f>
        <v>0.25</v>
      </c>
      <c r="AF3235" s="18">
        <f>IF(R3235=0,1,0)</f>
        <v>0</v>
      </c>
      <c r="AH3235" t="str">
        <f>TEXT(J3235,"MMMM")</f>
        <v>julho</v>
      </c>
    </row>
    <row r="3236" spans="1:34" ht="12.75" customHeight="1" x14ac:dyDescent="0.25">
      <c r="A3236" s="90" t="str">
        <f>IF(C3236="Oficina Diversos","Oficina Geral",
IF(ISNUMBER(FIND("Estoque - Colhedoras",C3236)),"Colhedoras",IF(ISNUMBER(FIND("Caldeiraria",C3236)),"Caldeiraria",IF(ISNUMBER(FIND("Borracharia",C3236)),"Borracharia",IF(ISNUMBER(FIND("Lubrificação",C3236)),"Lubrificação",
IF(ISNUMBER(FIND("Estoque - Carregadeiras",C3236)),"Carregadeiras",IF(ISNUMBER(FIND("Estoque - Veic. Leves",C3236)),"Veic. Leves",
IF(ISNUMBER(FIND("Estoque - Caminhões",C3236)),"Caminhões",IF(ISNUMBER(FIND("Estoque - Transbordos",C3236)),"Transbordos",
IF(ISNUMBER(FIND("Estoque - Tratores",C3236)),"Tratores",
IF(ISNUMBER(FIND("Estoque - Máquinas pesadas",C3236)),"Máquinas pesadas",
IF(ISNUMBER(FIND("Estoque - Reboques",C3236)),"Reboques",
IF(C3236="Estoque","Estoque",
IF(AND(ISNUMBER(C3236),C3236&gt;1000,C3236&lt;2000),"Caminhões",
IF(AND(ISNUMBER(C3236),C3236&gt;2000,C3236&lt;3000),"Tratores",
IF(AND(ISNUMBER(C3236),C3236&gt;3000,C3236&lt;4000),"Carregadeiras",
IF(AND(ISNUMBER(C3236),C3236&gt;4000,C3236&lt;5000),"Máquinas pesadas",
IF(AND(ISNUMBER(C3236),C3236&gt;5000,C3236&lt;6000),"Colhedoras",
IF(AND(ISNUMBER(C3236),C3236&gt;7000,C3236&lt;8000),"Irrigação",
IF(AND(ISNUMBER(C3236),C3236&gt;8000,C3236&lt;9000),"Reboques",IF(AND(ISNUMBER(C3236),C3236&gt;0,C3236&lt;1000),"Veic. Leves","")))))))))))))))))))))</f>
        <v>Caminhões</v>
      </c>
      <c r="C3236" s="171">
        <v>1025</v>
      </c>
      <c r="D3236" s="170">
        <v>92697</v>
      </c>
      <c r="E3236" s="173" t="s">
        <v>20722</v>
      </c>
      <c r="F3236" s="101" t="str">
        <f>IF(ISBLANK(K3236), "Apenas Solicitação", "Tem OC")</f>
        <v>Apenas Solicitação</v>
      </c>
      <c r="G3236" s="170">
        <v>1</v>
      </c>
      <c r="H3236" s="102">
        <f>G3236-I3236</f>
        <v>1</v>
      </c>
      <c r="I3236" s="103"/>
      <c r="J3236" s="174">
        <v>45849</v>
      </c>
      <c r="K3236" s="173"/>
      <c r="L3236" s="173"/>
      <c r="M3236" s="104" t="str">
        <f ca="1">IF(OR(N3236="", N3236=0), "", IF(N3236&gt;TODAY(), "No prazo", "Atrasado"))</f>
        <v/>
      </c>
      <c r="N3236" s="104" t="str">
        <f>IFERROR(K3236 + VALUE(LEFT(L3236, FIND(" ", L3236) - 1)), "")</f>
        <v/>
      </c>
      <c r="O3236" s="105" t="str">
        <f>IF(_xlfn.DAYS(K3236,J3236)&lt;0, "Aguardando OC", _xlfn.DAYS(K3236,J3236))</f>
        <v>Aguardando OC</v>
      </c>
      <c r="P3236" s="170">
        <v>411249</v>
      </c>
      <c r="Q3236" s="12"/>
      <c r="R3236" s="170">
        <v>0</v>
      </c>
      <c r="S3236" s="2">
        <v>221</v>
      </c>
      <c r="T3236" s="65" t="s">
        <v>1029</v>
      </c>
      <c r="U3236" s="170">
        <v>446.08</v>
      </c>
      <c r="V3236" s="170"/>
      <c r="W3236" s="105" t="str">
        <f>IFERROR(VLOOKUP(V3236, Fornecedores!A:C, 3, FALSE), "")</f>
        <v/>
      </c>
      <c r="X3236" s="105" t="str">
        <f>IFERROR(VLOOKUP(V3236, Fornecedores!A:E, 5, FALSE), "")</f>
        <v/>
      </c>
      <c r="Y3236" s="105" t="str">
        <f>IFERROR(VLOOKUP(V3236, Fornecedores!A:F, 6, FALSE), "")</f>
        <v/>
      </c>
      <c r="Z3236" s="101" t="str">
        <f>IF(H3236=0, "Pedido entregue!", "Pendente")</f>
        <v>Pendente</v>
      </c>
      <c r="AB3236" s="132" t="str">
        <f>IF(Z3236="Pedido Entregue!", IF(AA3236=1, "Retirado do Almoxarifado", IF(AA3236=2, "Material devolvido", "Aguardando retirada")), IF(Z3236="Pendente", "Entrega pendente", ""))</f>
        <v>Entrega pendente</v>
      </c>
      <c r="AC3236" s="18">
        <v>1</v>
      </c>
      <c r="AD3236" s="18">
        <f>AC3236/SUMIF($P:$P,P3236,$AC:$AC)</f>
        <v>1</v>
      </c>
      <c r="AE3236" s="18">
        <f>IF(R3236=0,0,AC3236/SUMIF($R:$R,R3236,$AC:$AC))</f>
        <v>0</v>
      </c>
      <c r="AF3236" s="18">
        <f>IF(R3236=0,1,0)</f>
        <v>1</v>
      </c>
      <c r="AH3236" t="str">
        <f>TEXT(J3236,"MMMM")</f>
        <v>julho</v>
      </c>
    </row>
    <row r="3237" spans="1:34" ht="12.75" customHeight="1" x14ac:dyDescent="0.25">
      <c r="A3237" s="90" t="str">
        <f>IF(C3237="Oficina Diversos","Oficina Geral",
IF(ISNUMBER(FIND("Estoque - Colhedoras",C3237)),"Colhedoras",IF(ISNUMBER(FIND("Caldeiraria",C3237)),"Caldeiraria",IF(ISNUMBER(FIND("Borracharia",C3237)),"Borracharia",IF(ISNUMBER(FIND("Lubrificação",C3237)),"Lubrificação",
IF(ISNUMBER(FIND("Estoque - Carregadeiras",C3237)),"Carregadeiras",IF(ISNUMBER(FIND("Estoque - Veic. Leves",C3237)),"Veic. Leves",
IF(ISNUMBER(FIND("Estoque - Caminhões",C3237)),"Caminhões",IF(ISNUMBER(FIND("Estoque - Transbordos",C3237)),"Transbordos",
IF(ISNUMBER(FIND("Estoque - Tratores",C3237)),"Tratores",
IF(ISNUMBER(FIND("Estoque - Máquinas pesadas",C3237)),"Máquinas pesadas",
IF(ISNUMBER(FIND("Estoque - Reboques",C3237)),"Reboques",
IF(C3237="Estoque","Estoque",
IF(AND(ISNUMBER(C3237),C3237&gt;1000,C3237&lt;2000),"Caminhões",
IF(AND(ISNUMBER(C3237),C3237&gt;2000,C3237&lt;3000),"Tratores",
IF(AND(ISNUMBER(C3237),C3237&gt;3000,C3237&lt;4000),"Carregadeiras",
IF(AND(ISNUMBER(C3237),C3237&gt;4000,C3237&lt;5000),"Máquinas pesadas",
IF(AND(ISNUMBER(C3237),C3237&gt;5000,C3237&lt;6000),"Colhedoras",
IF(AND(ISNUMBER(C3237),C3237&gt;7000,C3237&lt;8000),"Irrigação",
IF(AND(ISNUMBER(C3237),C3237&gt;8000,C3237&lt;9000),"Reboques",IF(AND(ISNUMBER(C3237),C3237&gt;0,C3237&lt;1000),"Veic. Leves","")))))))))))))))))))))</f>
        <v>Caminhões</v>
      </c>
      <c r="C3237" s="171">
        <v>1029</v>
      </c>
      <c r="D3237" s="170">
        <v>92697</v>
      </c>
      <c r="E3237" s="173" t="s">
        <v>20722</v>
      </c>
      <c r="F3237" s="101" t="str">
        <f>IF(ISBLANK(K3237), "Apenas Solicitação", "Tem OC")</f>
        <v>Apenas Solicitação</v>
      </c>
      <c r="G3237" s="170">
        <v>1</v>
      </c>
      <c r="H3237" s="102">
        <f>G3237-I3237</f>
        <v>1</v>
      </c>
      <c r="I3237" s="103"/>
      <c r="J3237" s="174">
        <v>45856</v>
      </c>
      <c r="K3237" s="173"/>
      <c r="L3237" s="173"/>
      <c r="M3237" s="104" t="str">
        <f ca="1">IF(OR(N3237="", N3237=0), "", IF(N3237&gt;TODAY(), "No prazo", "Atrasado"))</f>
        <v/>
      </c>
      <c r="N3237" s="104" t="str">
        <f>IFERROR(K3237 + VALUE(LEFT(L3237, FIND(" ", L3237) - 1)), "")</f>
        <v/>
      </c>
      <c r="O3237" s="105" t="str">
        <f>IF(_xlfn.DAYS(K3237,J3237)&lt;0, "Aguardando OC", _xlfn.DAYS(K3237,J3237))</f>
        <v>Aguardando OC</v>
      </c>
      <c r="P3237" s="170">
        <v>412278</v>
      </c>
      <c r="Q3237" s="12"/>
      <c r="R3237" s="170">
        <v>0</v>
      </c>
      <c r="S3237" s="2">
        <v>221</v>
      </c>
      <c r="T3237" s="65" t="s">
        <v>1029</v>
      </c>
      <c r="U3237" s="170">
        <v>446.08</v>
      </c>
      <c r="V3237" s="170"/>
      <c r="W3237" s="105" t="str">
        <f>IFERROR(VLOOKUP(V3237, Fornecedores!A:C, 3, FALSE), "")</f>
        <v/>
      </c>
      <c r="X3237" s="105" t="str">
        <f>IFERROR(VLOOKUP(V3237, Fornecedores!A:E, 5, FALSE), "")</f>
        <v/>
      </c>
      <c r="Y3237" s="105" t="str">
        <f>IFERROR(VLOOKUP(V3237, Fornecedores!A:F, 6, FALSE), "")</f>
        <v/>
      </c>
      <c r="Z3237" s="101" t="str">
        <f>IF(H3237=0, "Pedido entregue!", "Pendente")</f>
        <v>Pendente</v>
      </c>
      <c r="AB3237" s="132" t="str">
        <f>IF(Z3237="Pedido Entregue!", IF(AA3237=1, "Retirado do Almoxarifado", IF(AA3237=2, "Material devolvido", "Aguardando retirada")), IF(Z3237="Pendente", "Entrega pendente", ""))</f>
        <v>Entrega pendente</v>
      </c>
      <c r="AC3237" s="18">
        <v>1</v>
      </c>
      <c r="AD3237" s="18">
        <f>AC3237/SUMIF($P:$P,P3237,$AC:$AC)</f>
        <v>1</v>
      </c>
      <c r="AE3237" s="18">
        <f>IF(R3237=0,0,AC3237/SUMIF($R:$R,R3237,$AC:$AC))</f>
        <v>0</v>
      </c>
      <c r="AF3237" s="18">
        <f>IF(R3237=0,1,0)</f>
        <v>1</v>
      </c>
      <c r="AH3237" t="str">
        <f>TEXT(J3237,"MMMM")</f>
        <v>julho</v>
      </c>
    </row>
    <row r="3238" spans="1:34" ht="12.75" customHeight="1" x14ac:dyDescent="0.25">
      <c r="A3238" s="90" t="str">
        <f>IF(C3238="Oficina Diversos","Oficina Geral",
IF(ISNUMBER(FIND("Estoque - Colhedoras",C3238)),"Colhedoras",IF(ISNUMBER(FIND("Caldeiraria",C3238)),"Caldeiraria",IF(ISNUMBER(FIND("Borracharia",C3238)),"Borracharia",IF(ISNUMBER(FIND("Lubrificação",C3238)),"Lubrificação",
IF(ISNUMBER(FIND("Estoque - Carregadeiras",C3238)),"Carregadeiras",IF(ISNUMBER(FIND("Estoque - Veic. Leves",C3238)),"Veic. Leves",
IF(ISNUMBER(FIND("Estoque - Caminhões",C3238)),"Caminhões",IF(ISNUMBER(FIND("Estoque - Transbordos",C3238)),"Transbordos",
IF(ISNUMBER(FIND("Estoque - Tratores",C3238)),"Tratores",
IF(ISNUMBER(FIND("Estoque - Máquinas pesadas",C3238)),"Máquinas pesadas",
IF(ISNUMBER(FIND("Estoque - Reboques",C3238)),"Reboques",
IF(C3238="Estoque","Estoque",
IF(AND(ISNUMBER(C3238),C3238&gt;1000,C3238&lt;2000),"Caminhões",
IF(AND(ISNUMBER(C3238),C3238&gt;2000,C3238&lt;3000),"Tratores",
IF(AND(ISNUMBER(C3238),C3238&gt;3000,C3238&lt;4000),"Carregadeiras",
IF(AND(ISNUMBER(C3238),C3238&gt;4000,C3238&lt;5000),"Máquinas pesadas",
IF(AND(ISNUMBER(C3238),C3238&gt;5000,C3238&lt;6000),"Colhedoras",
IF(AND(ISNUMBER(C3238),C3238&gt;7000,C3238&lt;8000),"Irrigação",
IF(AND(ISNUMBER(C3238),C3238&gt;8000,C3238&lt;9000),"Reboques",IF(AND(ISNUMBER(C3238),C3238&gt;0,C3238&lt;1000),"Veic. Leves","")))))))))))))))))))))</f>
        <v>Caminhões</v>
      </c>
      <c r="C3238" s="171">
        <v>1024</v>
      </c>
      <c r="D3238" s="170">
        <v>92697</v>
      </c>
      <c r="E3238" s="173" t="s">
        <v>20722</v>
      </c>
      <c r="F3238" s="101" t="str">
        <f>IF(ISBLANK(K3238), "Apenas Solicitação", "Tem OC")</f>
        <v>Apenas Solicitação</v>
      </c>
      <c r="G3238" s="170">
        <v>1</v>
      </c>
      <c r="H3238" s="102">
        <f>G3238-I3238</f>
        <v>1</v>
      </c>
      <c r="I3238" s="103"/>
      <c r="J3238" s="174">
        <v>45857</v>
      </c>
      <c r="K3238" s="173"/>
      <c r="L3238" s="173"/>
      <c r="M3238" s="104" t="str">
        <f ca="1">IF(OR(N3238="", N3238=0), "", IF(N3238&gt;TODAY(), "No prazo", "Atrasado"))</f>
        <v/>
      </c>
      <c r="N3238" s="104" t="str">
        <f>IFERROR(K3238 + VALUE(LEFT(L3238, FIND(" ", L3238) - 1)), "")</f>
        <v/>
      </c>
      <c r="O3238" s="105" t="str">
        <f>IF(_xlfn.DAYS(K3238,J3238)&lt;0, "Aguardando OC", _xlfn.DAYS(K3238,J3238))</f>
        <v>Aguardando OC</v>
      </c>
      <c r="P3238" s="170">
        <v>412419</v>
      </c>
      <c r="Q3238" s="12"/>
      <c r="R3238" s="170">
        <v>0</v>
      </c>
      <c r="S3238" s="2">
        <v>221</v>
      </c>
      <c r="T3238" s="65" t="s">
        <v>1029</v>
      </c>
      <c r="U3238" s="170">
        <v>446.08</v>
      </c>
      <c r="V3238" s="170"/>
      <c r="W3238" s="105" t="str">
        <f>IFERROR(VLOOKUP(V3238, Fornecedores!A:C, 3, FALSE), "")</f>
        <v/>
      </c>
      <c r="X3238" s="105" t="str">
        <f>IFERROR(VLOOKUP(V3238, Fornecedores!A:E, 5, FALSE), "")</f>
        <v/>
      </c>
      <c r="Y3238" s="105" t="str">
        <f>IFERROR(VLOOKUP(V3238, Fornecedores!A:F, 6, FALSE), "")</f>
        <v/>
      </c>
      <c r="Z3238" s="101" t="str">
        <f>IF(H3238=0, "Pedido entregue!", "Pendente")</f>
        <v>Pendente</v>
      </c>
      <c r="AB3238" s="132" t="str">
        <f>IF(Z3238="Pedido Entregue!", IF(AA3238=1, "Retirado do Almoxarifado", IF(AA3238=2, "Material devolvido", "Aguardando retirada")), IF(Z3238="Pendente", "Entrega pendente", ""))</f>
        <v>Entrega pendente</v>
      </c>
      <c r="AC3238" s="18">
        <v>1</v>
      </c>
      <c r="AD3238" s="18">
        <f>AC3238/SUMIF($P:$P,P3238,$AC:$AC)</f>
        <v>1</v>
      </c>
      <c r="AE3238" s="18">
        <f>IF(R3238=0,0,AC3238/SUMIF($R:$R,R3238,$AC:$AC))</f>
        <v>0</v>
      </c>
      <c r="AF3238" s="18">
        <f>IF(R3238=0,1,0)</f>
        <v>1</v>
      </c>
      <c r="AH3238" t="str">
        <f>TEXT(J3238,"MMMM")</f>
        <v>julho</v>
      </c>
    </row>
    <row r="3239" spans="1:34" ht="12.75" customHeight="1" x14ac:dyDescent="0.25">
      <c r="A3239" s="90" t="str">
        <f>IF(C3239="Oficina Diversos","Oficina Geral",
IF(ISNUMBER(FIND("Estoque - Colhedoras",C3239)),"Colhedoras",IF(ISNUMBER(FIND("Caldeiraria",C3239)),"Caldeiraria",IF(ISNUMBER(FIND("Borracharia",C3239)),"Borracharia",IF(ISNUMBER(FIND("Lubrificação",C3239)),"Lubrificação",
IF(ISNUMBER(FIND("Estoque - Carregadeiras",C3239)),"Carregadeiras",IF(ISNUMBER(FIND("Estoque - Veic. Leves",C3239)),"Veic. Leves",
IF(ISNUMBER(FIND("Estoque - Caminhões",C3239)),"Caminhões",IF(ISNUMBER(FIND("Estoque - Transbordos",C3239)),"Transbordos",
IF(ISNUMBER(FIND("Estoque - Tratores",C3239)),"Tratores",
IF(ISNUMBER(FIND("Estoque - Máquinas pesadas",C3239)),"Máquinas pesadas",
IF(ISNUMBER(FIND("Estoque - Reboques",C3239)),"Reboques",
IF(C3239="Estoque","Estoque",
IF(AND(ISNUMBER(C3239),C3239&gt;1000,C3239&lt;2000),"Caminhões",
IF(AND(ISNUMBER(C3239),C3239&gt;2000,C3239&lt;3000),"Tratores",
IF(AND(ISNUMBER(C3239),C3239&gt;3000,C3239&lt;4000),"Carregadeiras",
IF(AND(ISNUMBER(C3239),C3239&gt;4000,C3239&lt;5000),"Máquinas pesadas",
IF(AND(ISNUMBER(C3239),C3239&gt;5000,C3239&lt;6000),"Colhedoras",
IF(AND(ISNUMBER(C3239),C3239&gt;7000,C3239&lt;8000),"Irrigação",
IF(AND(ISNUMBER(C3239),C3239&gt;8000,C3239&lt;9000),"Reboques",IF(AND(ISNUMBER(C3239),C3239&gt;0,C3239&lt;1000),"Veic. Leves","")))))))))))))))))))))</f>
        <v>Caminhões</v>
      </c>
      <c r="C3239" s="144">
        <v>1036</v>
      </c>
      <c r="D3239" s="143">
        <v>92698</v>
      </c>
      <c r="E3239" s="146" t="s">
        <v>20723</v>
      </c>
      <c r="F3239" s="101" t="str">
        <f>IF(ISBLANK(K3239), "Apenas Solicitação", "Tem OC")</f>
        <v>Apenas Solicitação</v>
      </c>
      <c r="G3239" s="143">
        <v>1</v>
      </c>
      <c r="H3239" s="102">
        <f>G3239-I3239</f>
        <v>1</v>
      </c>
      <c r="I3239" s="103"/>
      <c r="J3239" s="147">
        <v>45826</v>
      </c>
      <c r="K3239" s="200"/>
      <c r="L3239" s="146"/>
      <c r="M3239" s="104" t="str">
        <f ca="1">IF(OR(N3239="", N3239=0), "", IF(N3239&gt;TODAY(), "No prazo", "Atrasado"))</f>
        <v/>
      </c>
      <c r="N3239" s="104" t="str">
        <f>IFERROR(K3239 + VALUE(LEFT(L3239, FIND(" ", L3239) - 1)), "")</f>
        <v/>
      </c>
      <c r="O3239" s="105" t="str">
        <f>IF(_xlfn.DAYS(K3239,J3239)&lt;0, "Aguardando OC", _xlfn.DAYS(K3239,J3239))</f>
        <v>Aguardando OC</v>
      </c>
      <c r="P3239" s="200">
        <v>408337</v>
      </c>
      <c r="Q3239" s="12"/>
      <c r="R3239" s="200">
        <v>0</v>
      </c>
      <c r="S3239" s="143">
        <v>221</v>
      </c>
      <c r="T3239" s="65" t="s">
        <v>1029</v>
      </c>
      <c r="U3239" s="164">
        <v>0</v>
      </c>
      <c r="V3239" s="143"/>
      <c r="W3239" s="105" t="str">
        <f>IFERROR(VLOOKUP(V3239, Fornecedores!A:C, 3, FALSE), "")</f>
        <v/>
      </c>
      <c r="X3239" s="105" t="str">
        <f>IFERROR(VLOOKUP(V3239, Fornecedores!A:E, 5, FALSE), "")</f>
        <v/>
      </c>
      <c r="Y3239" s="105" t="str">
        <f>IFERROR(VLOOKUP(V3239, Fornecedores!A:F, 6, FALSE), "")</f>
        <v/>
      </c>
      <c r="Z3239" s="101" t="str">
        <f>IF(H3239=0, "Pedido entregue!", "Pendente")</f>
        <v>Pendente</v>
      </c>
      <c r="AB3239" s="132" t="str">
        <f>IF(Z3239="Pedido Entregue!", IF(AA3239=1, "Retirado do Almoxarifado", IF(AA3239=2, "Material devolvido", "Aguardando retirada")), IF(Z3239="Pendente", "Entrega pendente", ""))</f>
        <v>Entrega pendente</v>
      </c>
      <c r="AC3239" s="18">
        <v>1</v>
      </c>
      <c r="AD3239" s="18">
        <f>AC3239/SUMIF($P:$P,P3239,$AC:$AC)</f>
        <v>1</v>
      </c>
      <c r="AE3239" s="18">
        <f>IF(R3239=0,0,AC3239/SUMIF($R:$R,R3239,$AC:$AC))</f>
        <v>0</v>
      </c>
      <c r="AF3239" s="18">
        <f>IF(R3239=0,1,0)</f>
        <v>1</v>
      </c>
      <c r="AH3239" t="str">
        <f>TEXT(J3239,"MMMM")</f>
        <v>junho</v>
      </c>
    </row>
    <row r="3240" spans="1:34" ht="12.75" hidden="1" customHeight="1" x14ac:dyDescent="0.25">
      <c r="A3240" s="90" t="str">
        <f>IF(C3240="Oficina Diversos","Oficina Geral",
IF(ISNUMBER(FIND("Estoque - Colhedoras",C3240)),"Colhedoras",IF(ISNUMBER(FIND("Caldeiraria",C3240)),"Caldeiraria",IF(ISNUMBER(FIND("Borracharia",C3240)),"Borracharia",IF(ISNUMBER(FIND("Lubrificação",C3240)),"Lubrificação",
IF(ISNUMBER(FIND("Estoque - Carregadeiras",C3240)),"Carregadeiras",IF(ISNUMBER(FIND("Estoque - Veic. Leves",C3240)),"Veic. Leves",
IF(ISNUMBER(FIND("Estoque - Caminhões",C3240)),"Caminhões",IF(ISNUMBER(FIND("Estoque - Transbordos",C3240)),"Transbordos",
IF(ISNUMBER(FIND("Estoque - Tratores",C3240)),"Tratores",
IF(ISNUMBER(FIND("Estoque - Máquinas pesadas",C3240)),"Máquinas pesadas",
IF(ISNUMBER(FIND("Estoque - Reboques",C3240)),"Reboques",
IF(C3240="Estoque","Estoque",
IF(AND(ISNUMBER(C3240),C3240&gt;1000,C3240&lt;2000),"Caminhões",
IF(AND(ISNUMBER(C3240),C3240&gt;2000,C3240&lt;3000),"Tratores",
IF(AND(ISNUMBER(C3240),C3240&gt;3000,C3240&lt;4000),"Carregadeiras",
IF(AND(ISNUMBER(C3240),C3240&gt;4000,C3240&lt;5000),"Máquinas pesadas",
IF(AND(ISNUMBER(C3240),C3240&gt;5000,C3240&lt;6000),"Colhedoras",
IF(AND(ISNUMBER(C3240),C3240&gt;7000,C3240&lt;8000),"Irrigação",
IF(AND(ISNUMBER(C3240),C3240&gt;8000,C3240&lt;9000),"Reboques",IF(AND(ISNUMBER(C3240),C3240&gt;0,C3240&lt;1000),"Veic. Leves","")))))))))))))))))))))</f>
        <v>Caminhões</v>
      </c>
      <c r="C3240" s="113">
        <v>1042</v>
      </c>
      <c r="D3240" s="2">
        <v>92698</v>
      </c>
      <c r="E3240" s="3" t="s">
        <v>20723</v>
      </c>
      <c r="F3240" s="101" t="str">
        <f>IF(ISBLANK(K3240), "Apenas Solicitação", "Tem OC")</f>
        <v>Tem OC</v>
      </c>
      <c r="G3240" s="2">
        <v>1</v>
      </c>
      <c r="H3240" s="102">
        <f>G3240-I3240</f>
        <v>0</v>
      </c>
      <c r="I3240" s="103">
        <v>1</v>
      </c>
      <c r="J3240" s="4">
        <v>45834</v>
      </c>
      <c r="K3240" s="180">
        <v>45842</v>
      </c>
      <c r="L3240" s="3" t="s">
        <v>20151</v>
      </c>
      <c r="M3240" s="104" t="str">
        <f ca="1">IF(OR(N3240="", N3240=0), "", IF(N3240&gt;TODAY(), "No prazo", "Atrasado"))</f>
        <v>Atrasado</v>
      </c>
      <c r="N3240" s="104">
        <f>IFERROR(K3240 + VALUE(LEFT(L3240, FIND(" ", L3240) - 1)), "")</f>
        <v>45842</v>
      </c>
      <c r="O3240" s="105">
        <f>IF(_xlfn.DAYS(K3240,J3240)&lt;0, "Aguardando OC", _xlfn.DAYS(K3240,J3240))</f>
        <v>8</v>
      </c>
      <c r="P3240" s="14">
        <v>409073</v>
      </c>
      <c r="Q3240" s="12"/>
      <c r="R3240" s="14">
        <v>170421</v>
      </c>
      <c r="S3240" s="2">
        <v>221</v>
      </c>
      <c r="T3240" s="65" t="s">
        <v>1029</v>
      </c>
      <c r="U3240" s="21">
        <v>551.66</v>
      </c>
      <c r="V3240" s="2">
        <v>4604</v>
      </c>
      <c r="W3240" s="105" t="str">
        <f>IFERROR(VLOOKUP(V3240, Fornecedores!A:C, 3, FALSE), "")</f>
        <v>CABINE</v>
      </c>
      <c r="X3240" s="105" t="str">
        <f>IFERROR(VLOOKUP(V3240, Fornecedores!A:E, 5, FALSE), "")</f>
        <v>Recife</v>
      </c>
      <c r="Y3240" s="105" t="str">
        <f>IFERROR(VLOOKUP(V3240, Fornecedores!A:F, 6, FALSE), "")</f>
        <v>PE</v>
      </c>
      <c r="Z3240" s="101" t="str">
        <f>IF(H3240=0, "Pedido entregue!", "Pendente")</f>
        <v>Pedido entregue!</v>
      </c>
      <c r="AB3240" s="132" t="str">
        <f>IF(Z3240="Pedido Entregue!", IF(AA3240=1, "Retirado do Almoxarifado", IF(AA3240=2, "Material devolvido", "Aguardando retirada")), IF(Z3240="Pendente", "Entrega pendente", ""))</f>
        <v>Aguardando retirada</v>
      </c>
      <c r="AC3240" s="18">
        <v>1</v>
      </c>
      <c r="AD3240" s="18">
        <f>AC3240/SUMIF($P:$P,P3240,$AC:$AC)</f>
        <v>1</v>
      </c>
      <c r="AE3240" s="18">
        <f>IF(R3240=0,0,AC3240/SUMIF($R:$R,R3240,$AC:$AC))</f>
        <v>0.25</v>
      </c>
      <c r="AF3240" s="18">
        <f>IF(R3240=0,1,0)</f>
        <v>0</v>
      </c>
      <c r="AH3240" t="str">
        <f>TEXT(J3240,"MMMM")</f>
        <v>junho</v>
      </c>
    </row>
    <row r="3241" spans="1:34" ht="12.75" hidden="1" customHeight="1" x14ac:dyDescent="0.25">
      <c r="A3241" s="90" t="str">
        <f>IF(C3241="Oficina Diversos","Oficina Geral",
IF(ISNUMBER(FIND("Estoque - Colhedoras",C3241)),"Colhedoras",IF(ISNUMBER(FIND("Caldeiraria",C3241)),"Caldeiraria",IF(ISNUMBER(FIND("Borracharia",C3241)),"Borracharia",IF(ISNUMBER(FIND("Lubrificação",C3241)),"Lubrificação",
IF(ISNUMBER(FIND("Estoque - Carregadeiras",C3241)),"Carregadeiras",IF(ISNUMBER(FIND("Estoque - Veic. Leves",C3241)),"Veic. Leves",
IF(ISNUMBER(FIND("Estoque - Caminhões",C3241)),"Caminhões",IF(ISNUMBER(FIND("Estoque - Transbordos",C3241)),"Transbordos",
IF(ISNUMBER(FIND("Estoque - Tratores",C3241)),"Tratores",
IF(ISNUMBER(FIND("Estoque - Máquinas pesadas",C3241)),"Máquinas pesadas",
IF(ISNUMBER(FIND("Estoque - Reboques",C3241)),"Reboques",
IF(C3241="Estoque","Estoque",
IF(AND(ISNUMBER(C3241),C3241&gt;1000,C3241&lt;2000),"Caminhões",
IF(AND(ISNUMBER(C3241),C3241&gt;2000,C3241&lt;3000),"Tratores",
IF(AND(ISNUMBER(C3241),C3241&gt;3000,C3241&lt;4000),"Carregadeiras",
IF(AND(ISNUMBER(C3241),C3241&gt;4000,C3241&lt;5000),"Máquinas pesadas",
IF(AND(ISNUMBER(C3241),C3241&gt;5000,C3241&lt;6000),"Colhedoras",
IF(AND(ISNUMBER(C3241),C3241&gt;7000,C3241&lt;8000),"Irrigação",
IF(AND(ISNUMBER(C3241),C3241&gt;8000,C3241&lt;9000),"Reboques",IF(AND(ISNUMBER(C3241),C3241&gt;0,C3241&lt;1000),"Veic. Leves","")))))))))))))))))))))</f>
        <v>Caminhões</v>
      </c>
      <c r="C3241" s="171">
        <v>1035</v>
      </c>
      <c r="D3241" s="170">
        <v>92698</v>
      </c>
      <c r="E3241" s="173" t="s">
        <v>20723</v>
      </c>
      <c r="F3241" s="101" t="str">
        <f>IF(ISBLANK(K3241), "Apenas Solicitação", "Tem OC")</f>
        <v>Tem OC</v>
      </c>
      <c r="G3241" s="170">
        <v>1</v>
      </c>
      <c r="H3241" s="102">
        <f>G3241-I3241</f>
        <v>0</v>
      </c>
      <c r="I3241" s="103">
        <v>1</v>
      </c>
      <c r="J3241" s="174">
        <v>45845</v>
      </c>
      <c r="K3241" s="174">
        <v>45850</v>
      </c>
      <c r="L3241" s="173" t="s">
        <v>20151</v>
      </c>
      <c r="M3241" s="104" t="str">
        <f ca="1">IF(OR(N3241="", N3241=0), "", IF(N3241&gt;TODAY(), "No prazo", "Atrasado"))</f>
        <v>Atrasado</v>
      </c>
      <c r="N3241" s="104">
        <f>IFERROR(K3241 + VALUE(LEFT(L3241, FIND(" ", L3241) - 1)), "")</f>
        <v>45850</v>
      </c>
      <c r="O3241" s="105">
        <f>IF(_xlfn.DAYS(K3241,J3241)&lt;0, "Aguardando OC", _xlfn.DAYS(K3241,J3241))</f>
        <v>5</v>
      </c>
      <c r="P3241" s="201">
        <v>410514</v>
      </c>
      <c r="Q3241" s="12"/>
      <c r="R3241" s="212">
        <v>170831</v>
      </c>
      <c r="S3241" s="2">
        <v>221</v>
      </c>
      <c r="T3241" s="65" t="s">
        <v>1029</v>
      </c>
      <c r="U3241" s="170">
        <v>446.08</v>
      </c>
      <c r="V3241" s="170">
        <v>4604</v>
      </c>
      <c r="W3241" s="105" t="str">
        <f>IFERROR(VLOOKUP(V3241, Fornecedores!A:C, 3, FALSE), "")</f>
        <v>CABINE</v>
      </c>
      <c r="X3241" s="105" t="str">
        <f>IFERROR(VLOOKUP(V3241, Fornecedores!A:E, 5, FALSE), "")</f>
        <v>Recife</v>
      </c>
      <c r="Y3241" s="105" t="str">
        <f>IFERROR(VLOOKUP(V3241, Fornecedores!A:F, 6, FALSE), "")</f>
        <v>PE</v>
      </c>
      <c r="Z3241" s="101" t="str">
        <f>IF(H3241=0, "Pedido entregue!", "Pendente")</f>
        <v>Pedido entregue!</v>
      </c>
      <c r="AB3241" s="132" t="str">
        <f>IF(Z3241="Pedido Entregue!", IF(AA3241=1, "Retirado do Almoxarifado", IF(AA3241=2, "Material devolvido", "Aguardando retirada")), IF(Z3241="Pendente", "Entrega pendente", ""))</f>
        <v>Aguardando retirada</v>
      </c>
      <c r="AC3241" s="18">
        <v>1</v>
      </c>
      <c r="AD3241" s="18">
        <f>AC3241/SUMIF($P:$P,P3241,$AC:$AC)</f>
        <v>1</v>
      </c>
      <c r="AE3241" s="18">
        <f>IF(R3241=0,0,AC3241/SUMIF($R:$R,R3241,$AC:$AC))</f>
        <v>0.2</v>
      </c>
      <c r="AF3241" s="18">
        <f>IF(R3241=0,1,0)</f>
        <v>0</v>
      </c>
      <c r="AH3241" t="str">
        <f>TEXT(J3241,"MMMM")</f>
        <v>julho</v>
      </c>
    </row>
    <row r="3242" spans="1:34" ht="12.75" hidden="1" customHeight="1" x14ac:dyDescent="0.25">
      <c r="A3242" s="90" t="str">
        <f>IF(C3242="Oficina Diversos","Oficina Geral",
IF(ISNUMBER(FIND("Estoque - Colhedoras",C3242)),"Colhedoras",IF(ISNUMBER(FIND("Caldeiraria",C3242)),"Caldeiraria",IF(ISNUMBER(FIND("Borracharia",C3242)),"Borracharia",IF(ISNUMBER(FIND("Lubrificação",C3242)),"Lubrificação",
IF(ISNUMBER(FIND("Estoque - Carregadeiras",C3242)),"Carregadeiras",IF(ISNUMBER(FIND("Estoque - Veic. Leves",C3242)),"Veic. Leves",
IF(ISNUMBER(FIND("Estoque - Caminhões",C3242)),"Caminhões",IF(ISNUMBER(FIND("Estoque - Transbordos",C3242)),"Transbordos",
IF(ISNUMBER(FIND("Estoque - Tratores",C3242)),"Tratores",
IF(ISNUMBER(FIND("Estoque - Máquinas pesadas",C3242)),"Máquinas pesadas",
IF(ISNUMBER(FIND("Estoque - Reboques",C3242)),"Reboques",
IF(C3242="Estoque","Estoque",
IF(AND(ISNUMBER(C3242),C3242&gt;1000,C3242&lt;2000),"Caminhões",
IF(AND(ISNUMBER(C3242),C3242&gt;2000,C3242&lt;3000),"Tratores",
IF(AND(ISNUMBER(C3242),C3242&gt;3000,C3242&lt;4000),"Carregadeiras",
IF(AND(ISNUMBER(C3242),C3242&gt;4000,C3242&lt;5000),"Máquinas pesadas",
IF(AND(ISNUMBER(C3242),C3242&gt;5000,C3242&lt;6000),"Colhedoras",
IF(AND(ISNUMBER(C3242),C3242&gt;7000,C3242&lt;8000),"Irrigação",
IF(AND(ISNUMBER(C3242),C3242&gt;8000,C3242&lt;9000),"Reboques",IF(AND(ISNUMBER(C3242),C3242&gt;0,C3242&lt;1000),"Veic. Leves","")))))))))))))))))))))</f>
        <v>Caminhões</v>
      </c>
      <c r="C3242" s="171">
        <v>1030</v>
      </c>
      <c r="D3242" s="170">
        <v>92698</v>
      </c>
      <c r="E3242" s="173" t="s">
        <v>20723</v>
      </c>
      <c r="F3242" s="101" t="str">
        <f>IF(ISBLANK(K3242), "Apenas Solicitação", "Tem OC")</f>
        <v>Tem OC</v>
      </c>
      <c r="G3242" s="170">
        <v>1</v>
      </c>
      <c r="H3242" s="102">
        <f>G3242-I3242</f>
        <v>0</v>
      </c>
      <c r="I3242" s="103">
        <v>1</v>
      </c>
      <c r="J3242" s="174">
        <v>45847</v>
      </c>
      <c r="K3242" s="174">
        <v>45853</v>
      </c>
      <c r="L3242" s="173" t="s">
        <v>20151</v>
      </c>
      <c r="M3242" s="104" t="str">
        <f ca="1">IF(OR(N3242="", N3242=0), "", IF(N3242&gt;TODAY(), "No prazo", "Atrasado"))</f>
        <v>Atrasado</v>
      </c>
      <c r="N3242" s="104">
        <f>IFERROR(K3242 + VALUE(LEFT(L3242, FIND(" ", L3242) - 1)), "")</f>
        <v>45853</v>
      </c>
      <c r="O3242" s="105">
        <f>IF(_xlfn.DAYS(K3242,J3242)&lt;0, "Aguardando OC", _xlfn.DAYS(K3242,J3242))</f>
        <v>6</v>
      </c>
      <c r="P3242" s="212">
        <v>411022</v>
      </c>
      <c r="Q3242" s="12"/>
      <c r="R3242" s="212">
        <v>170978</v>
      </c>
      <c r="S3242" s="2">
        <v>221</v>
      </c>
      <c r="T3242" s="65" t="s">
        <v>1029</v>
      </c>
      <c r="U3242" s="170">
        <v>446.08</v>
      </c>
      <c r="V3242" s="170">
        <v>2528</v>
      </c>
      <c r="W3242" s="105" t="str">
        <f>IFERROR(VLOOKUP(V3242, Fornecedores!A:C, 3, FALSE), "")</f>
        <v xml:space="preserve">REDIESEL            </v>
      </c>
      <c r="X3242" s="105" t="str">
        <f>IFERROR(VLOOKUP(V3242, Fornecedores!A:E, 5, FALSE), "")</f>
        <v>Jaboatão dos Guararapes</v>
      </c>
      <c r="Y3242" s="105" t="str">
        <f>IFERROR(VLOOKUP(V3242, Fornecedores!A:F, 6, FALSE), "")</f>
        <v>PE</v>
      </c>
      <c r="Z3242" s="101" t="str">
        <f>IF(H3242=0, "Pedido entregue!", "Pendente")</f>
        <v>Pedido entregue!</v>
      </c>
      <c r="AB3242" s="132" t="str">
        <f>IF(Z3242="Pedido Entregue!", IF(AA3242=1, "Retirado do Almoxarifado", IF(AA3242=2, "Material devolvido", "Aguardando retirada")), IF(Z3242="Pendente", "Entrega pendente", ""))</f>
        <v>Aguardando retirada</v>
      </c>
      <c r="AC3242" s="18">
        <v>1</v>
      </c>
      <c r="AD3242" s="18">
        <f>AC3242/SUMIF($P:$P,P3242,$AC:$AC)</f>
        <v>1</v>
      </c>
      <c r="AE3242" s="18">
        <f>IF(R3242=0,0,AC3242/SUMIF($R:$R,R3242,$AC:$AC))</f>
        <v>0.25</v>
      </c>
      <c r="AF3242" s="18">
        <f>IF(R3242=0,1,0)</f>
        <v>0</v>
      </c>
      <c r="AH3242" t="str">
        <f>TEXT(J3242,"MMMM")</f>
        <v>julho</v>
      </c>
    </row>
    <row r="3243" spans="1:34" ht="12.75" customHeight="1" x14ac:dyDescent="0.25">
      <c r="A3243" s="90" t="str">
        <f>IF(C3243="Oficina Diversos","Oficina Geral",
IF(ISNUMBER(FIND("Estoque - Colhedoras",C3243)),"Colhedoras",IF(ISNUMBER(FIND("Caldeiraria",C3243)),"Caldeiraria",IF(ISNUMBER(FIND("Borracharia",C3243)),"Borracharia",IF(ISNUMBER(FIND("Lubrificação",C3243)),"Lubrificação",
IF(ISNUMBER(FIND("Estoque - Carregadeiras",C3243)),"Carregadeiras",IF(ISNUMBER(FIND("Estoque - Veic. Leves",C3243)),"Veic. Leves",
IF(ISNUMBER(FIND("Estoque - Caminhões",C3243)),"Caminhões",IF(ISNUMBER(FIND("Estoque - Transbordos",C3243)),"Transbordos",
IF(ISNUMBER(FIND("Estoque - Tratores",C3243)),"Tratores",
IF(ISNUMBER(FIND("Estoque - Máquinas pesadas",C3243)),"Máquinas pesadas",
IF(ISNUMBER(FIND("Estoque - Reboques",C3243)),"Reboques",
IF(C3243="Estoque","Estoque",
IF(AND(ISNUMBER(C3243),C3243&gt;1000,C3243&lt;2000),"Caminhões",
IF(AND(ISNUMBER(C3243),C3243&gt;2000,C3243&lt;3000),"Tratores",
IF(AND(ISNUMBER(C3243),C3243&gt;3000,C3243&lt;4000),"Carregadeiras",
IF(AND(ISNUMBER(C3243),C3243&gt;4000,C3243&lt;5000),"Máquinas pesadas",
IF(AND(ISNUMBER(C3243),C3243&gt;5000,C3243&lt;6000),"Colhedoras",
IF(AND(ISNUMBER(C3243),C3243&gt;7000,C3243&lt;8000),"Irrigação",
IF(AND(ISNUMBER(C3243),C3243&gt;8000,C3243&lt;9000),"Reboques",IF(AND(ISNUMBER(C3243),C3243&gt;0,C3243&lt;1000),"Veic. Leves","")))))))))))))))))))))</f>
        <v>Caminhões</v>
      </c>
      <c r="C3243" s="171">
        <v>1025</v>
      </c>
      <c r="D3243" s="170">
        <v>92698</v>
      </c>
      <c r="E3243" s="173" t="s">
        <v>20723</v>
      </c>
      <c r="F3243" s="101" t="str">
        <f>IF(ISBLANK(K3243), "Apenas Solicitação", "Tem OC")</f>
        <v>Apenas Solicitação</v>
      </c>
      <c r="G3243" s="170">
        <v>1</v>
      </c>
      <c r="H3243" s="102">
        <f>G3243-I3243</f>
        <v>1</v>
      </c>
      <c r="I3243" s="103"/>
      <c r="J3243" s="174">
        <v>45849</v>
      </c>
      <c r="K3243" s="173"/>
      <c r="L3243" s="173"/>
      <c r="M3243" s="104" t="str">
        <f ca="1">IF(OR(N3243="", N3243=0), "", IF(N3243&gt;TODAY(), "No prazo", "Atrasado"))</f>
        <v/>
      </c>
      <c r="N3243" s="104" t="str">
        <f>IFERROR(K3243 + VALUE(LEFT(L3243, FIND(" ", L3243) - 1)), "")</f>
        <v/>
      </c>
      <c r="O3243" s="105" t="str">
        <f>IF(_xlfn.DAYS(K3243,J3243)&lt;0, "Aguardando OC", _xlfn.DAYS(K3243,J3243))</f>
        <v>Aguardando OC</v>
      </c>
      <c r="P3243" s="170">
        <v>411250</v>
      </c>
      <c r="Q3243" s="12"/>
      <c r="R3243" s="170">
        <v>0</v>
      </c>
      <c r="S3243" s="2">
        <v>221</v>
      </c>
      <c r="T3243" s="65" t="s">
        <v>1029</v>
      </c>
      <c r="U3243" s="170">
        <v>446.08</v>
      </c>
      <c r="V3243" s="170"/>
      <c r="W3243" s="105" t="str">
        <f>IFERROR(VLOOKUP(V3243, Fornecedores!A:C, 3, FALSE), "")</f>
        <v/>
      </c>
      <c r="X3243" s="105" t="str">
        <f>IFERROR(VLOOKUP(V3243, Fornecedores!A:E, 5, FALSE), "")</f>
        <v/>
      </c>
      <c r="Y3243" s="105" t="str">
        <f>IFERROR(VLOOKUP(V3243, Fornecedores!A:F, 6, FALSE), "")</f>
        <v/>
      </c>
      <c r="Z3243" s="101" t="str">
        <f>IF(H3243=0, "Pedido entregue!", "Pendente")</f>
        <v>Pendente</v>
      </c>
      <c r="AB3243" s="132" t="str">
        <f>IF(Z3243="Pedido Entregue!", IF(AA3243=1, "Retirado do Almoxarifado", IF(AA3243=2, "Material devolvido", "Aguardando retirada")), IF(Z3243="Pendente", "Entrega pendente", ""))</f>
        <v>Entrega pendente</v>
      </c>
      <c r="AC3243" s="18">
        <v>1</v>
      </c>
      <c r="AD3243" s="18">
        <f>AC3243/SUMIF($P:$P,P3243,$AC:$AC)</f>
        <v>1</v>
      </c>
      <c r="AE3243" s="18">
        <f>IF(R3243=0,0,AC3243/SUMIF($R:$R,R3243,$AC:$AC))</f>
        <v>0</v>
      </c>
      <c r="AF3243" s="18">
        <f>IF(R3243=0,1,0)</f>
        <v>1</v>
      </c>
      <c r="AH3243" t="str">
        <f>TEXT(J3243,"MMMM")</f>
        <v>julho</v>
      </c>
    </row>
    <row r="3244" spans="1:34" ht="12.75" customHeight="1" x14ac:dyDescent="0.25">
      <c r="A3244" s="90" t="str">
        <f>IF(C3244="Oficina Diversos","Oficina Geral",
IF(ISNUMBER(FIND("Estoque - Colhedoras",C3244)),"Colhedoras",IF(ISNUMBER(FIND("Caldeiraria",C3244)),"Caldeiraria",IF(ISNUMBER(FIND("Borracharia",C3244)),"Borracharia",IF(ISNUMBER(FIND("Lubrificação",C3244)),"Lubrificação",
IF(ISNUMBER(FIND("Estoque - Carregadeiras",C3244)),"Carregadeiras",IF(ISNUMBER(FIND("Estoque - Veic. Leves",C3244)),"Veic. Leves",
IF(ISNUMBER(FIND("Estoque - Caminhões",C3244)),"Caminhões",IF(ISNUMBER(FIND("Estoque - Transbordos",C3244)),"Transbordos",
IF(ISNUMBER(FIND("Estoque - Tratores",C3244)),"Tratores",
IF(ISNUMBER(FIND("Estoque - Máquinas pesadas",C3244)),"Máquinas pesadas",
IF(ISNUMBER(FIND("Estoque - Reboques",C3244)),"Reboques",
IF(C3244="Estoque","Estoque",
IF(AND(ISNUMBER(C3244),C3244&gt;1000,C3244&lt;2000),"Caminhões",
IF(AND(ISNUMBER(C3244),C3244&gt;2000,C3244&lt;3000),"Tratores",
IF(AND(ISNUMBER(C3244),C3244&gt;3000,C3244&lt;4000),"Carregadeiras",
IF(AND(ISNUMBER(C3244),C3244&gt;4000,C3244&lt;5000),"Máquinas pesadas",
IF(AND(ISNUMBER(C3244),C3244&gt;5000,C3244&lt;6000),"Colhedoras",
IF(AND(ISNUMBER(C3244),C3244&gt;7000,C3244&lt;8000),"Irrigação",
IF(AND(ISNUMBER(C3244),C3244&gt;8000,C3244&lt;9000),"Reboques",IF(AND(ISNUMBER(C3244),C3244&gt;0,C3244&lt;1000),"Veic. Leves","")))))))))))))))))))))</f>
        <v>Caminhões</v>
      </c>
      <c r="C3244" s="171">
        <v>1029</v>
      </c>
      <c r="D3244" s="170">
        <v>92698</v>
      </c>
      <c r="E3244" s="173" t="s">
        <v>20723</v>
      </c>
      <c r="F3244" s="101" t="str">
        <f>IF(ISBLANK(K3244), "Apenas Solicitação", "Tem OC")</f>
        <v>Apenas Solicitação</v>
      </c>
      <c r="G3244" s="170">
        <v>1</v>
      </c>
      <c r="H3244" s="102">
        <f>G3244-I3244</f>
        <v>1</v>
      </c>
      <c r="I3244" s="103"/>
      <c r="J3244" s="174">
        <v>45856</v>
      </c>
      <c r="K3244" s="173"/>
      <c r="L3244" s="173"/>
      <c r="M3244" s="104" t="str">
        <f ca="1">IF(OR(N3244="", N3244=0), "", IF(N3244&gt;TODAY(), "No prazo", "Atrasado"))</f>
        <v/>
      </c>
      <c r="N3244" s="104" t="str">
        <f>IFERROR(K3244 + VALUE(LEFT(L3244, FIND(" ", L3244) - 1)), "")</f>
        <v/>
      </c>
      <c r="O3244" s="105" t="str">
        <f>IF(_xlfn.DAYS(K3244,J3244)&lt;0, "Aguardando OC", _xlfn.DAYS(K3244,J3244))</f>
        <v>Aguardando OC</v>
      </c>
      <c r="P3244" s="170">
        <v>412277</v>
      </c>
      <c r="Q3244" s="12"/>
      <c r="R3244" s="170">
        <v>0</v>
      </c>
      <c r="S3244" s="2">
        <v>221</v>
      </c>
      <c r="T3244" s="65" t="s">
        <v>1029</v>
      </c>
      <c r="U3244" s="170">
        <v>446.08</v>
      </c>
      <c r="V3244" s="170"/>
      <c r="W3244" s="105" t="str">
        <f>IFERROR(VLOOKUP(V3244, Fornecedores!A:C, 3, FALSE), "")</f>
        <v/>
      </c>
      <c r="X3244" s="105" t="str">
        <f>IFERROR(VLOOKUP(V3244, Fornecedores!A:E, 5, FALSE), "")</f>
        <v/>
      </c>
      <c r="Y3244" s="105" t="str">
        <f>IFERROR(VLOOKUP(V3244, Fornecedores!A:F, 6, FALSE), "")</f>
        <v/>
      </c>
      <c r="Z3244" s="101" t="str">
        <f>IF(H3244=0, "Pedido entregue!", "Pendente")</f>
        <v>Pendente</v>
      </c>
      <c r="AB3244" s="132" t="str">
        <f>IF(Z3244="Pedido Entregue!", IF(AA3244=1, "Retirado do Almoxarifado", IF(AA3244=2, "Material devolvido", "Aguardando retirada")), IF(Z3244="Pendente", "Entrega pendente", ""))</f>
        <v>Entrega pendente</v>
      </c>
      <c r="AC3244" s="18">
        <v>1</v>
      </c>
      <c r="AD3244" s="18">
        <f>AC3244/SUMIF($P:$P,P3244,$AC:$AC)</f>
        <v>1</v>
      </c>
      <c r="AE3244" s="18">
        <f>IF(R3244=0,0,AC3244/SUMIF($R:$R,R3244,$AC:$AC))</f>
        <v>0</v>
      </c>
      <c r="AF3244" s="18">
        <f>IF(R3244=0,1,0)</f>
        <v>1</v>
      </c>
      <c r="AH3244" t="str">
        <f>TEXT(J3244,"MMMM")</f>
        <v>julho</v>
      </c>
    </row>
    <row r="3245" spans="1:34" ht="12.75" customHeight="1" x14ac:dyDescent="0.25">
      <c r="A3245" s="90" t="str">
        <f>IF(C3245="Oficina Diversos","Oficina Geral",
IF(ISNUMBER(FIND("Estoque - Colhedoras",C3245)),"Colhedoras",IF(ISNUMBER(FIND("Caldeiraria",C3245)),"Caldeiraria",IF(ISNUMBER(FIND("Borracharia",C3245)),"Borracharia",IF(ISNUMBER(FIND("Lubrificação",C3245)),"Lubrificação",
IF(ISNUMBER(FIND("Estoque - Carregadeiras",C3245)),"Carregadeiras",IF(ISNUMBER(FIND("Estoque - Veic. Leves",C3245)),"Veic. Leves",
IF(ISNUMBER(FIND("Estoque - Caminhões",C3245)),"Caminhões",IF(ISNUMBER(FIND("Estoque - Transbordos",C3245)),"Transbordos",
IF(ISNUMBER(FIND("Estoque - Tratores",C3245)),"Tratores",
IF(ISNUMBER(FIND("Estoque - Máquinas pesadas",C3245)),"Máquinas pesadas",
IF(ISNUMBER(FIND("Estoque - Reboques",C3245)),"Reboques",
IF(C3245="Estoque","Estoque",
IF(AND(ISNUMBER(C3245),C3245&gt;1000,C3245&lt;2000),"Caminhões",
IF(AND(ISNUMBER(C3245),C3245&gt;2000,C3245&lt;3000),"Tratores",
IF(AND(ISNUMBER(C3245),C3245&gt;3000,C3245&lt;4000),"Carregadeiras",
IF(AND(ISNUMBER(C3245),C3245&gt;4000,C3245&lt;5000),"Máquinas pesadas",
IF(AND(ISNUMBER(C3245),C3245&gt;5000,C3245&lt;6000),"Colhedoras",
IF(AND(ISNUMBER(C3245),C3245&gt;7000,C3245&lt;8000),"Irrigação",
IF(AND(ISNUMBER(C3245),C3245&gt;8000,C3245&lt;9000),"Reboques",IF(AND(ISNUMBER(C3245),C3245&gt;0,C3245&lt;1000),"Veic. Leves","")))))))))))))))))))))</f>
        <v>Caminhões</v>
      </c>
      <c r="C3245" s="171">
        <v>1024</v>
      </c>
      <c r="D3245" s="170">
        <v>92698</v>
      </c>
      <c r="E3245" s="173" t="s">
        <v>20723</v>
      </c>
      <c r="F3245" s="101" t="str">
        <f>IF(ISBLANK(K3245), "Apenas Solicitação", "Tem OC")</f>
        <v>Apenas Solicitação</v>
      </c>
      <c r="G3245" s="170">
        <v>1</v>
      </c>
      <c r="H3245" s="102">
        <f>G3245-I3245</f>
        <v>1</v>
      </c>
      <c r="I3245" s="103"/>
      <c r="J3245" s="174">
        <v>45857</v>
      </c>
      <c r="K3245" s="173"/>
      <c r="L3245" s="173"/>
      <c r="M3245" s="104" t="str">
        <f ca="1">IF(OR(N3245="", N3245=0), "", IF(N3245&gt;TODAY(), "No prazo", "Atrasado"))</f>
        <v/>
      </c>
      <c r="N3245" s="104" t="str">
        <f>IFERROR(K3245 + VALUE(LEFT(L3245, FIND(" ", L3245) - 1)), "")</f>
        <v/>
      </c>
      <c r="O3245" s="105" t="str">
        <f>IF(_xlfn.DAYS(K3245,J3245)&lt;0, "Aguardando OC", _xlfn.DAYS(K3245,J3245))</f>
        <v>Aguardando OC</v>
      </c>
      <c r="P3245" s="170">
        <v>412418</v>
      </c>
      <c r="Q3245" s="12"/>
      <c r="R3245" s="170">
        <v>0</v>
      </c>
      <c r="S3245" s="2">
        <v>221</v>
      </c>
      <c r="T3245" s="65" t="s">
        <v>1029</v>
      </c>
      <c r="U3245" s="170">
        <v>446.08</v>
      </c>
      <c r="V3245" s="170"/>
      <c r="W3245" s="105" t="str">
        <f>IFERROR(VLOOKUP(V3245, Fornecedores!A:C, 3, FALSE), "")</f>
        <v/>
      </c>
      <c r="X3245" s="105" t="str">
        <f>IFERROR(VLOOKUP(V3245, Fornecedores!A:E, 5, FALSE), "")</f>
        <v/>
      </c>
      <c r="Y3245" s="105" t="str">
        <f>IFERROR(VLOOKUP(V3245, Fornecedores!A:F, 6, FALSE), "")</f>
        <v/>
      </c>
      <c r="Z3245" s="101" t="str">
        <f>IF(H3245=0, "Pedido entregue!", "Pendente")</f>
        <v>Pendente</v>
      </c>
      <c r="AB3245" s="132" t="str">
        <f>IF(Z3245="Pedido Entregue!", IF(AA3245=1, "Retirado do Almoxarifado", IF(AA3245=2, "Material devolvido", "Aguardando retirada")), IF(Z3245="Pendente", "Entrega pendente", ""))</f>
        <v>Entrega pendente</v>
      </c>
      <c r="AC3245" s="18">
        <v>1</v>
      </c>
      <c r="AD3245" s="18">
        <f>AC3245/SUMIF($P:$P,P3245,$AC:$AC)</f>
        <v>1</v>
      </c>
      <c r="AE3245" s="18">
        <f>IF(R3245=0,0,AC3245/SUMIF($R:$R,R3245,$AC:$AC))</f>
        <v>0</v>
      </c>
      <c r="AF3245" s="18">
        <f>IF(R3245=0,1,0)</f>
        <v>1</v>
      </c>
      <c r="AH3245" t="str">
        <f>TEXT(J3245,"MMMM")</f>
        <v>julho</v>
      </c>
    </row>
    <row r="3246" spans="1:34" ht="12.75" hidden="1" customHeight="1" x14ac:dyDescent="0.25">
      <c r="A3246" s="90" t="str">
        <f>IF(C3246="Oficina Diversos","Oficina Geral",
IF(ISNUMBER(FIND("Estoque - Colhedoras",C3246)),"Colhedoras",IF(ISNUMBER(FIND("Caldeiraria",C3246)),"Caldeiraria",IF(ISNUMBER(FIND("Borracharia",C3246)),"Borracharia",IF(ISNUMBER(FIND("Lubrificação",C3246)),"Lubrificação",
IF(ISNUMBER(FIND("Estoque - Carregadeiras",C3246)),"Carregadeiras",IF(ISNUMBER(FIND("Estoque - Veic. Leves",C3246)),"Veic. Leves",
IF(ISNUMBER(FIND("Estoque - Caminhões",C3246)),"Caminhões",IF(ISNUMBER(FIND("Estoque - Transbordos",C3246)),"Transbordos",
IF(ISNUMBER(FIND("Estoque - Tratores",C3246)),"Tratores",
IF(ISNUMBER(FIND("Estoque - Máquinas pesadas",C3246)),"Máquinas pesadas",
IF(ISNUMBER(FIND("Estoque - Reboques",C3246)),"Reboques",
IF(C3246="Estoque","Estoque",
IF(AND(ISNUMBER(C3246),C3246&gt;1000,C3246&lt;2000),"Caminhões",
IF(AND(ISNUMBER(C3246),C3246&gt;2000,C3246&lt;3000),"Tratores",
IF(AND(ISNUMBER(C3246),C3246&gt;3000,C3246&lt;4000),"Carregadeiras",
IF(AND(ISNUMBER(C3246),C3246&gt;4000,C3246&lt;5000),"Máquinas pesadas",
IF(AND(ISNUMBER(C3246),C3246&gt;5000,C3246&lt;6000),"Colhedoras",
IF(AND(ISNUMBER(C3246),C3246&gt;7000,C3246&lt;8000),"Irrigação",
IF(AND(ISNUMBER(C3246),C3246&gt;8000,C3246&lt;9000),"Reboques",IF(AND(ISNUMBER(C3246),C3246&gt;0,C3246&lt;1000),"Veic. Leves","")))))))))))))))))))))</f>
        <v>Irrigação</v>
      </c>
      <c r="C3246" s="113">
        <v>7081</v>
      </c>
      <c r="D3246" s="2">
        <v>92704</v>
      </c>
      <c r="E3246" s="3" t="s">
        <v>21027</v>
      </c>
      <c r="F3246" s="101" t="str">
        <f>IF(ISBLANK(K3246), "Apenas Solicitação", "Tem OC")</f>
        <v>Tem OC</v>
      </c>
      <c r="G3246" s="2">
        <v>6</v>
      </c>
      <c r="H3246" s="102">
        <f>G3246-I3246</f>
        <v>0</v>
      </c>
      <c r="I3246" s="103">
        <v>6</v>
      </c>
      <c r="J3246" s="4">
        <v>45826</v>
      </c>
      <c r="K3246" s="180">
        <v>45846</v>
      </c>
      <c r="L3246" s="3" t="s">
        <v>20151</v>
      </c>
      <c r="M3246" s="104" t="str">
        <f ca="1">IF(OR(N3246="", N3246=0), "", IF(N3246&gt;TODAY(), "No prazo", "Atrasado"))</f>
        <v>Atrasado</v>
      </c>
      <c r="N3246" s="104">
        <f>IFERROR(K3246 + VALUE(LEFT(L3246, FIND(" ", L3246) - 1)), "")</f>
        <v>45846</v>
      </c>
      <c r="O3246" s="105">
        <f>IF(_xlfn.DAYS(K3246,J3246)&lt;0, "Aguardando OC", _xlfn.DAYS(K3246,J3246))</f>
        <v>20</v>
      </c>
      <c r="P3246" s="14">
        <v>408299</v>
      </c>
      <c r="Q3246" s="12"/>
      <c r="R3246" s="14">
        <v>170560</v>
      </c>
      <c r="S3246" s="2">
        <v>221</v>
      </c>
      <c r="T3246" s="65" t="s">
        <v>1029</v>
      </c>
      <c r="U3246" s="168">
        <v>2142</v>
      </c>
      <c r="V3246" s="2">
        <v>6039</v>
      </c>
      <c r="W3246" s="105" t="str">
        <f>IFERROR(VLOOKUP(V3246, Fornecedores!A:C, 3, FALSE), "")</f>
        <v>IDEAL DISTRIBUIDORA DE PEÇAS</v>
      </c>
      <c r="X3246" s="105" t="str">
        <f>IFERROR(VLOOKUP(V3246, Fornecedores!A:E, 5, FALSE), "")</f>
        <v>Campina Grande</v>
      </c>
      <c r="Y3246" s="105" t="str">
        <f>IFERROR(VLOOKUP(V3246, Fornecedores!A:F, 6, FALSE), "")</f>
        <v>PB</v>
      </c>
      <c r="Z3246" s="101" t="str">
        <f>IF(H3246=0, "Pedido entregue!", "Pendente")</f>
        <v>Pedido entregue!</v>
      </c>
      <c r="AB3246" s="132" t="str">
        <f>IF(Z3246="Pedido Entregue!", IF(AA3246=1, "Retirado do Almoxarifado", IF(AA3246=2, "Material devolvido", "Aguardando retirada")), IF(Z3246="Pendente", "Entrega pendente", ""))</f>
        <v>Aguardando retirada</v>
      </c>
      <c r="AC3246" s="18">
        <v>1</v>
      </c>
      <c r="AD3246" s="18">
        <f>AC3246/SUMIF($P:$P,P3246,$AC:$AC)</f>
        <v>1</v>
      </c>
      <c r="AE3246" s="18">
        <f>IF(R3246=0,0,AC3246/SUMIF($R:$R,R3246,$AC:$AC))</f>
        <v>0.1111111111111111</v>
      </c>
      <c r="AF3246" s="18">
        <f>IF(R3246=0,1,0)</f>
        <v>0</v>
      </c>
      <c r="AH3246" t="str">
        <f>TEXT(J3246,"MMMM")</f>
        <v>junho</v>
      </c>
    </row>
    <row r="3247" spans="1:34" ht="12.75" hidden="1" customHeight="1" x14ac:dyDescent="0.25">
      <c r="A3247" s="90" t="str">
        <f>IF(C3247="Oficina Diversos","Oficina Geral",
IF(ISNUMBER(FIND("Estoque - Colhedoras",C3247)),"Colhedoras",IF(ISNUMBER(FIND("Caldeiraria",C3247)),"Caldeiraria",IF(ISNUMBER(FIND("Borracharia",C3247)),"Borracharia",IF(ISNUMBER(FIND("Lubrificação",C3247)),"Lubrificação",
IF(ISNUMBER(FIND("Estoque - Carregadeiras",C3247)),"Carregadeiras",IF(ISNUMBER(FIND("Estoque - Veic. Leves",C3247)),"Veic. Leves",
IF(ISNUMBER(FIND("Estoque - Caminhões",C3247)),"Caminhões",IF(ISNUMBER(FIND("Estoque - Transbordos",C3247)),"Transbordos",
IF(ISNUMBER(FIND("Estoque - Tratores",C3247)),"Tratores",
IF(ISNUMBER(FIND("Estoque - Máquinas pesadas",C3247)),"Máquinas pesadas",
IF(ISNUMBER(FIND("Estoque - Reboques",C3247)),"Reboques",
IF(C3247="Estoque","Estoque",
IF(AND(ISNUMBER(C3247),C3247&gt;1000,C3247&lt;2000),"Caminhões",
IF(AND(ISNUMBER(C3247),C3247&gt;2000,C3247&lt;3000),"Tratores",
IF(AND(ISNUMBER(C3247),C3247&gt;3000,C3247&lt;4000),"Carregadeiras",
IF(AND(ISNUMBER(C3247),C3247&gt;4000,C3247&lt;5000),"Máquinas pesadas",
IF(AND(ISNUMBER(C3247),C3247&gt;5000,C3247&lt;6000),"Colhedoras",
IF(AND(ISNUMBER(C3247),C3247&gt;7000,C3247&lt;8000),"Irrigação",
IF(AND(ISNUMBER(C3247),C3247&gt;8000,C3247&lt;9000),"Reboques",IF(AND(ISNUMBER(C3247),C3247&gt;0,C3247&lt;1000),"Veic. Leves","")))))))))))))))))))))</f>
        <v>Irrigação</v>
      </c>
      <c r="C3247" s="113">
        <v>7082</v>
      </c>
      <c r="D3247" s="2">
        <v>92704</v>
      </c>
      <c r="E3247" s="3" t="s">
        <v>21027</v>
      </c>
      <c r="F3247" s="101" t="str">
        <f>IF(ISBLANK(K3247), "Apenas Solicitação", "Tem OC")</f>
        <v>Tem OC</v>
      </c>
      <c r="G3247" s="2">
        <v>6</v>
      </c>
      <c r="H3247" s="102">
        <f>G3247-I3247</f>
        <v>0</v>
      </c>
      <c r="I3247" s="103">
        <v>6</v>
      </c>
      <c r="J3247" s="4">
        <v>45826</v>
      </c>
      <c r="K3247" s="180">
        <v>45846</v>
      </c>
      <c r="L3247" s="3" t="s">
        <v>20151</v>
      </c>
      <c r="M3247" s="104" t="str">
        <f ca="1">IF(OR(N3247="", N3247=0), "", IF(N3247&gt;TODAY(), "No prazo", "Atrasado"))</f>
        <v>Atrasado</v>
      </c>
      <c r="N3247" s="104">
        <f>IFERROR(K3247 + VALUE(LEFT(L3247, FIND(" ", L3247) - 1)), "")</f>
        <v>45846</v>
      </c>
      <c r="O3247" s="105">
        <f>IF(_xlfn.DAYS(K3247,J3247)&lt;0, "Aguardando OC", _xlfn.DAYS(K3247,J3247))</f>
        <v>20</v>
      </c>
      <c r="P3247" s="14">
        <v>408325</v>
      </c>
      <c r="Q3247" s="12"/>
      <c r="R3247" s="14">
        <v>170560</v>
      </c>
      <c r="S3247" s="2">
        <v>221</v>
      </c>
      <c r="T3247" s="65" t="s">
        <v>1029</v>
      </c>
      <c r="U3247" s="168">
        <v>2142</v>
      </c>
      <c r="V3247" s="2">
        <v>6039</v>
      </c>
      <c r="W3247" s="105" t="str">
        <f>IFERROR(VLOOKUP(V3247, Fornecedores!A:C, 3, FALSE), "")</f>
        <v>IDEAL DISTRIBUIDORA DE PEÇAS</v>
      </c>
      <c r="X3247" s="105" t="str">
        <f>IFERROR(VLOOKUP(V3247, Fornecedores!A:E, 5, FALSE), "")</f>
        <v>Campina Grande</v>
      </c>
      <c r="Y3247" s="105" t="str">
        <f>IFERROR(VLOOKUP(V3247, Fornecedores!A:F, 6, FALSE), "")</f>
        <v>PB</v>
      </c>
      <c r="Z3247" s="101" t="str">
        <f>IF(H3247=0, "Pedido entregue!", "Pendente")</f>
        <v>Pedido entregue!</v>
      </c>
      <c r="AB3247" s="132" t="str">
        <f>IF(Z3247="Pedido Entregue!", IF(AA3247=1, "Retirado do Almoxarifado", IF(AA3247=2, "Material devolvido", "Aguardando retirada")), IF(Z3247="Pendente", "Entrega pendente", ""))</f>
        <v>Aguardando retirada</v>
      </c>
      <c r="AC3247" s="18">
        <v>1</v>
      </c>
      <c r="AD3247" s="18">
        <f>AC3247/SUMIF($P:$P,P3247,$AC:$AC)</f>
        <v>1</v>
      </c>
      <c r="AE3247" s="18">
        <f>IF(R3247=0,0,AC3247/SUMIF($R:$R,R3247,$AC:$AC))</f>
        <v>0.1111111111111111</v>
      </c>
      <c r="AF3247" s="18">
        <f>IF(R3247=0,1,0)</f>
        <v>0</v>
      </c>
      <c r="AH3247" t="str">
        <f>TEXT(J3247,"MMMM")</f>
        <v>junho</v>
      </c>
    </row>
    <row r="3248" spans="1:34" ht="12.75" hidden="1" customHeight="1" x14ac:dyDescent="0.25">
      <c r="A3248" s="90" t="str">
        <f>IF(C3248="Oficina Diversos","Oficina Geral",
IF(ISNUMBER(FIND("Estoque - Colhedoras",C3248)),"Colhedoras",IF(ISNUMBER(FIND("Caldeiraria",C3248)),"Caldeiraria",IF(ISNUMBER(FIND("Borracharia",C3248)),"Borracharia",IF(ISNUMBER(FIND("Lubrificação",C3248)),"Lubrificação",
IF(ISNUMBER(FIND("Estoque - Carregadeiras",C3248)),"Carregadeiras",IF(ISNUMBER(FIND("Estoque - Veic. Leves",C3248)),"Veic. Leves",
IF(ISNUMBER(FIND("Estoque - Caminhões",C3248)),"Caminhões",IF(ISNUMBER(FIND("Estoque - Transbordos",C3248)),"Transbordos",
IF(ISNUMBER(FIND("Estoque - Tratores",C3248)),"Tratores",
IF(ISNUMBER(FIND("Estoque - Máquinas pesadas",C3248)),"Máquinas pesadas",
IF(ISNUMBER(FIND("Estoque - Reboques",C3248)),"Reboques",
IF(C3248="Estoque","Estoque",
IF(AND(ISNUMBER(C3248),C3248&gt;1000,C3248&lt;2000),"Caminhões",
IF(AND(ISNUMBER(C3248),C3248&gt;2000,C3248&lt;3000),"Tratores",
IF(AND(ISNUMBER(C3248),C3248&gt;3000,C3248&lt;4000),"Carregadeiras",
IF(AND(ISNUMBER(C3248),C3248&gt;4000,C3248&lt;5000),"Máquinas pesadas",
IF(AND(ISNUMBER(C3248),C3248&gt;5000,C3248&lt;6000),"Colhedoras",
IF(AND(ISNUMBER(C3248),C3248&gt;7000,C3248&lt;8000),"Irrigação",
IF(AND(ISNUMBER(C3248),C3248&gt;8000,C3248&lt;9000),"Reboques",IF(AND(ISNUMBER(C3248),C3248&gt;0,C3248&lt;1000),"Veic. Leves","")))))))))))))))))))))</f>
        <v>Irrigação</v>
      </c>
      <c r="C3248" s="113">
        <v>7084</v>
      </c>
      <c r="D3248" s="2">
        <v>92704</v>
      </c>
      <c r="E3248" s="3" t="s">
        <v>21027</v>
      </c>
      <c r="F3248" s="101" t="str">
        <f>IF(ISBLANK(K3248), "Apenas Solicitação", "Tem OC")</f>
        <v>Tem OC</v>
      </c>
      <c r="G3248" s="2">
        <v>6</v>
      </c>
      <c r="H3248" s="102">
        <f>G3248-I3248</f>
        <v>0</v>
      </c>
      <c r="I3248" s="103">
        <v>6</v>
      </c>
      <c r="J3248" s="4">
        <v>45826</v>
      </c>
      <c r="K3248" s="180">
        <v>45846</v>
      </c>
      <c r="L3248" s="3" t="s">
        <v>20151</v>
      </c>
      <c r="M3248" s="104" t="str">
        <f ca="1">IF(OR(N3248="", N3248=0), "", IF(N3248&gt;TODAY(), "No prazo", "Atrasado"))</f>
        <v>Atrasado</v>
      </c>
      <c r="N3248" s="104">
        <f>IFERROR(K3248 + VALUE(LEFT(L3248, FIND(" ", L3248) - 1)), "")</f>
        <v>45846</v>
      </c>
      <c r="O3248" s="105">
        <f>IF(_xlfn.DAYS(K3248,J3248)&lt;0, "Aguardando OC", _xlfn.DAYS(K3248,J3248))</f>
        <v>20</v>
      </c>
      <c r="P3248" s="14">
        <v>408357</v>
      </c>
      <c r="Q3248" s="12"/>
      <c r="R3248" s="14">
        <v>170560</v>
      </c>
      <c r="S3248" s="2">
        <v>221</v>
      </c>
      <c r="T3248" s="65" t="s">
        <v>1029</v>
      </c>
      <c r="U3248" s="168">
        <v>2142</v>
      </c>
      <c r="V3248" s="2">
        <v>6039</v>
      </c>
      <c r="W3248" s="105" t="str">
        <f>IFERROR(VLOOKUP(V3248, Fornecedores!A:C, 3, FALSE), "")</f>
        <v>IDEAL DISTRIBUIDORA DE PEÇAS</v>
      </c>
      <c r="X3248" s="105" t="str">
        <f>IFERROR(VLOOKUP(V3248, Fornecedores!A:E, 5, FALSE), "")</f>
        <v>Campina Grande</v>
      </c>
      <c r="Y3248" s="105" t="str">
        <f>IFERROR(VLOOKUP(V3248, Fornecedores!A:F, 6, FALSE), "")</f>
        <v>PB</v>
      </c>
      <c r="Z3248" s="101" t="str">
        <f>IF(H3248=0, "Pedido entregue!", "Pendente")</f>
        <v>Pedido entregue!</v>
      </c>
      <c r="AB3248" s="132" t="str">
        <f>IF(Z3248="Pedido Entregue!", IF(AA3248=1, "Retirado do Almoxarifado", IF(AA3248=2, "Material devolvido", "Aguardando retirada")), IF(Z3248="Pendente", "Entrega pendente", ""))</f>
        <v>Aguardando retirada</v>
      </c>
      <c r="AC3248" s="18">
        <v>1</v>
      </c>
      <c r="AD3248" s="18">
        <f>AC3248/SUMIF($P:$P,P3248,$AC:$AC)</f>
        <v>1</v>
      </c>
      <c r="AE3248" s="18">
        <f>IF(R3248=0,0,AC3248/SUMIF($R:$R,R3248,$AC:$AC))</f>
        <v>0.1111111111111111</v>
      </c>
      <c r="AF3248" s="18">
        <f>IF(R3248=0,1,0)</f>
        <v>0</v>
      </c>
      <c r="AH3248" t="str">
        <f>TEXT(J3248,"MMMM")</f>
        <v>junho</v>
      </c>
    </row>
    <row r="3249" spans="1:34" ht="12.75" hidden="1" customHeight="1" x14ac:dyDescent="0.25">
      <c r="A3249" s="90" t="str">
        <f>IF(C3249="Oficina Diversos","Oficina Geral",
IF(ISNUMBER(FIND("Estoque - Colhedoras",C3249)),"Colhedoras",IF(ISNUMBER(FIND("Caldeiraria",C3249)),"Caldeiraria",IF(ISNUMBER(FIND("Borracharia",C3249)),"Borracharia",IF(ISNUMBER(FIND("Lubrificação",C3249)),"Lubrificação",
IF(ISNUMBER(FIND("Estoque - Carregadeiras",C3249)),"Carregadeiras",IF(ISNUMBER(FIND("Estoque - Veic. Leves",C3249)),"Veic. Leves",
IF(ISNUMBER(FIND("Estoque - Caminhões",C3249)),"Caminhões",IF(ISNUMBER(FIND("Estoque - Transbordos",C3249)),"Transbordos",
IF(ISNUMBER(FIND("Estoque - Tratores",C3249)),"Tratores",
IF(ISNUMBER(FIND("Estoque - Máquinas pesadas",C3249)),"Máquinas pesadas",
IF(ISNUMBER(FIND("Estoque - Reboques",C3249)),"Reboques",
IF(C3249="Estoque","Estoque",
IF(AND(ISNUMBER(C3249),C3249&gt;1000,C3249&lt;2000),"Caminhões",
IF(AND(ISNUMBER(C3249),C3249&gt;2000,C3249&lt;3000),"Tratores",
IF(AND(ISNUMBER(C3249),C3249&gt;3000,C3249&lt;4000),"Carregadeiras",
IF(AND(ISNUMBER(C3249),C3249&gt;4000,C3249&lt;5000),"Máquinas pesadas",
IF(AND(ISNUMBER(C3249),C3249&gt;5000,C3249&lt;6000),"Colhedoras",
IF(AND(ISNUMBER(C3249),C3249&gt;7000,C3249&lt;8000),"Irrigação",
IF(AND(ISNUMBER(C3249),C3249&gt;8000,C3249&lt;9000),"Reboques",IF(AND(ISNUMBER(C3249),C3249&gt;0,C3249&lt;1000),"Veic. Leves","")))))))))))))))))))))</f>
        <v>Irrigação</v>
      </c>
      <c r="C3249" s="113">
        <v>7081</v>
      </c>
      <c r="D3249" s="2">
        <v>92705</v>
      </c>
      <c r="E3249" s="3" t="s">
        <v>21028</v>
      </c>
      <c r="F3249" s="101" t="str">
        <f>IF(ISBLANK(K3249), "Apenas Solicitação", "Tem OC")</f>
        <v>Tem OC</v>
      </c>
      <c r="G3249" s="2">
        <v>12</v>
      </c>
      <c r="H3249" s="102">
        <f>G3249-I3249</f>
        <v>0</v>
      </c>
      <c r="I3249" s="103">
        <v>12</v>
      </c>
      <c r="J3249" s="4">
        <v>45826</v>
      </c>
      <c r="K3249" s="180">
        <v>45846</v>
      </c>
      <c r="L3249" s="3" t="s">
        <v>20151</v>
      </c>
      <c r="M3249" s="104" t="str">
        <f ca="1">IF(OR(N3249="", N3249=0), "", IF(N3249&gt;TODAY(), "No prazo", "Atrasado"))</f>
        <v>Atrasado</v>
      </c>
      <c r="N3249" s="104">
        <f>IFERROR(K3249 + VALUE(LEFT(L3249, FIND(" ", L3249) - 1)), "")</f>
        <v>45846</v>
      </c>
      <c r="O3249" s="105">
        <f>IF(_xlfn.DAYS(K3249,J3249)&lt;0, "Aguardando OC", _xlfn.DAYS(K3249,J3249))</f>
        <v>20</v>
      </c>
      <c r="P3249" s="14">
        <v>408302</v>
      </c>
      <c r="Q3249" s="12"/>
      <c r="R3249" s="14">
        <v>170560</v>
      </c>
      <c r="S3249" s="2">
        <v>221</v>
      </c>
      <c r="T3249" s="65" t="s">
        <v>1029</v>
      </c>
      <c r="U3249" s="2">
        <v>204</v>
      </c>
      <c r="V3249" s="2">
        <v>6039</v>
      </c>
      <c r="W3249" s="105" t="str">
        <f>IFERROR(VLOOKUP(V3249, Fornecedores!A:C, 3, FALSE), "")</f>
        <v>IDEAL DISTRIBUIDORA DE PEÇAS</v>
      </c>
      <c r="X3249" s="105" t="str">
        <f>IFERROR(VLOOKUP(V3249, Fornecedores!A:E, 5, FALSE), "")</f>
        <v>Campina Grande</v>
      </c>
      <c r="Y3249" s="105" t="str">
        <f>IFERROR(VLOOKUP(V3249, Fornecedores!A:F, 6, FALSE), "")</f>
        <v>PB</v>
      </c>
      <c r="Z3249" s="101" t="str">
        <f>IF(H3249=0, "Pedido entregue!", "Pendente")</f>
        <v>Pedido entregue!</v>
      </c>
      <c r="AB3249" s="132" t="str">
        <f>IF(Z3249="Pedido Entregue!", IF(AA3249=1, "Retirado do Almoxarifado", IF(AA3249=2, "Material devolvido", "Aguardando retirada")), IF(Z3249="Pendente", "Entrega pendente", ""))</f>
        <v>Aguardando retirada</v>
      </c>
      <c r="AC3249" s="18">
        <v>1</v>
      </c>
      <c r="AD3249" s="18">
        <f>AC3249/SUMIF($P:$P,P3249,$AC:$AC)</f>
        <v>1</v>
      </c>
      <c r="AE3249" s="18">
        <f>IF(R3249=0,0,AC3249/SUMIF($R:$R,R3249,$AC:$AC))</f>
        <v>0.1111111111111111</v>
      </c>
      <c r="AF3249" s="18">
        <f>IF(R3249=0,1,0)</f>
        <v>0</v>
      </c>
      <c r="AH3249" t="str">
        <f>TEXT(J3249,"MMMM")</f>
        <v>junho</v>
      </c>
    </row>
    <row r="3250" spans="1:34" ht="12.75" hidden="1" customHeight="1" x14ac:dyDescent="0.25">
      <c r="A3250" s="90" t="str">
        <f>IF(C3250="Oficina Diversos","Oficina Geral",
IF(ISNUMBER(FIND("Estoque - Colhedoras",C3250)),"Colhedoras",IF(ISNUMBER(FIND("Caldeiraria",C3250)),"Caldeiraria",IF(ISNUMBER(FIND("Borracharia",C3250)),"Borracharia",IF(ISNUMBER(FIND("Lubrificação",C3250)),"Lubrificação",
IF(ISNUMBER(FIND("Estoque - Carregadeiras",C3250)),"Carregadeiras",IF(ISNUMBER(FIND("Estoque - Veic. Leves",C3250)),"Veic. Leves",
IF(ISNUMBER(FIND("Estoque - Caminhões",C3250)),"Caminhões",IF(ISNUMBER(FIND("Estoque - Transbordos",C3250)),"Transbordos",
IF(ISNUMBER(FIND("Estoque - Tratores",C3250)),"Tratores",
IF(ISNUMBER(FIND("Estoque - Máquinas pesadas",C3250)),"Máquinas pesadas",
IF(ISNUMBER(FIND("Estoque - Reboques",C3250)),"Reboques",
IF(C3250="Estoque","Estoque",
IF(AND(ISNUMBER(C3250),C3250&gt;1000,C3250&lt;2000),"Caminhões",
IF(AND(ISNUMBER(C3250),C3250&gt;2000,C3250&lt;3000),"Tratores",
IF(AND(ISNUMBER(C3250),C3250&gt;3000,C3250&lt;4000),"Carregadeiras",
IF(AND(ISNUMBER(C3250),C3250&gt;4000,C3250&lt;5000),"Máquinas pesadas",
IF(AND(ISNUMBER(C3250),C3250&gt;5000,C3250&lt;6000),"Colhedoras",
IF(AND(ISNUMBER(C3250),C3250&gt;7000,C3250&lt;8000),"Irrigação",
IF(AND(ISNUMBER(C3250),C3250&gt;8000,C3250&lt;9000),"Reboques",IF(AND(ISNUMBER(C3250),C3250&gt;0,C3250&lt;1000),"Veic. Leves","")))))))))))))))))))))</f>
        <v>Irrigação</v>
      </c>
      <c r="C3250" s="113">
        <v>7082</v>
      </c>
      <c r="D3250" s="2">
        <v>92705</v>
      </c>
      <c r="E3250" s="3" t="s">
        <v>21028</v>
      </c>
      <c r="F3250" s="101" t="str">
        <f>IF(ISBLANK(K3250), "Apenas Solicitação", "Tem OC")</f>
        <v>Tem OC</v>
      </c>
      <c r="G3250" s="2">
        <v>12</v>
      </c>
      <c r="H3250" s="102">
        <f>G3250-I3250</f>
        <v>0</v>
      </c>
      <c r="I3250" s="103">
        <v>12</v>
      </c>
      <c r="J3250" s="4">
        <v>45826</v>
      </c>
      <c r="K3250" s="180">
        <v>45846</v>
      </c>
      <c r="L3250" s="3" t="s">
        <v>20151</v>
      </c>
      <c r="M3250" s="104" t="str">
        <f ca="1">IF(OR(N3250="", N3250=0), "", IF(N3250&gt;TODAY(), "No prazo", "Atrasado"))</f>
        <v>Atrasado</v>
      </c>
      <c r="N3250" s="104">
        <f>IFERROR(K3250 + VALUE(LEFT(L3250, FIND(" ", L3250) - 1)), "")</f>
        <v>45846</v>
      </c>
      <c r="O3250" s="105">
        <f>IF(_xlfn.DAYS(K3250,J3250)&lt;0, "Aguardando OC", _xlfn.DAYS(K3250,J3250))</f>
        <v>20</v>
      </c>
      <c r="P3250" s="14">
        <v>408327</v>
      </c>
      <c r="Q3250" s="12"/>
      <c r="R3250" s="14">
        <v>170560</v>
      </c>
      <c r="S3250" s="2">
        <v>221</v>
      </c>
      <c r="T3250" s="65" t="s">
        <v>1029</v>
      </c>
      <c r="U3250" s="2">
        <v>204</v>
      </c>
      <c r="V3250" s="2">
        <v>6039</v>
      </c>
      <c r="W3250" s="105" t="str">
        <f>IFERROR(VLOOKUP(V3250, Fornecedores!A:C, 3, FALSE), "")</f>
        <v>IDEAL DISTRIBUIDORA DE PEÇAS</v>
      </c>
      <c r="X3250" s="105" t="str">
        <f>IFERROR(VLOOKUP(V3250, Fornecedores!A:E, 5, FALSE), "")</f>
        <v>Campina Grande</v>
      </c>
      <c r="Y3250" s="105" t="str">
        <f>IFERROR(VLOOKUP(V3250, Fornecedores!A:F, 6, FALSE), "")</f>
        <v>PB</v>
      </c>
      <c r="Z3250" s="101" t="str">
        <f>IF(H3250=0, "Pedido entregue!", "Pendente")</f>
        <v>Pedido entregue!</v>
      </c>
      <c r="AB3250" s="132" t="str">
        <f>IF(Z3250="Pedido Entregue!", IF(AA3250=1, "Retirado do Almoxarifado", IF(AA3250=2, "Material devolvido", "Aguardando retirada")), IF(Z3250="Pendente", "Entrega pendente", ""))</f>
        <v>Aguardando retirada</v>
      </c>
      <c r="AC3250" s="18">
        <v>1</v>
      </c>
      <c r="AD3250" s="18">
        <f>AC3250/SUMIF($P:$P,P3250,$AC:$AC)</f>
        <v>1</v>
      </c>
      <c r="AE3250" s="18">
        <f>IF(R3250=0,0,AC3250/SUMIF($R:$R,R3250,$AC:$AC))</f>
        <v>0.1111111111111111</v>
      </c>
      <c r="AF3250" s="18">
        <f>IF(R3250=0,1,0)</f>
        <v>0</v>
      </c>
      <c r="AH3250" t="str">
        <f>TEXT(J3250,"MMMM")</f>
        <v>junho</v>
      </c>
    </row>
    <row r="3251" spans="1:34" ht="12.75" hidden="1" customHeight="1" x14ac:dyDescent="0.25">
      <c r="A3251" s="90" t="str">
        <f>IF(C3251="Oficina Diversos","Oficina Geral",
IF(ISNUMBER(FIND("Estoque - Colhedoras",C3251)),"Colhedoras",IF(ISNUMBER(FIND("Caldeiraria",C3251)),"Caldeiraria",IF(ISNUMBER(FIND("Borracharia",C3251)),"Borracharia",IF(ISNUMBER(FIND("Lubrificação",C3251)),"Lubrificação",
IF(ISNUMBER(FIND("Estoque - Carregadeiras",C3251)),"Carregadeiras",IF(ISNUMBER(FIND("Estoque - Veic. Leves",C3251)),"Veic. Leves",
IF(ISNUMBER(FIND("Estoque - Caminhões",C3251)),"Caminhões",IF(ISNUMBER(FIND("Estoque - Transbordos",C3251)),"Transbordos",
IF(ISNUMBER(FIND("Estoque - Tratores",C3251)),"Tratores",
IF(ISNUMBER(FIND("Estoque - Máquinas pesadas",C3251)),"Máquinas pesadas",
IF(ISNUMBER(FIND("Estoque - Reboques",C3251)),"Reboques",
IF(C3251="Estoque","Estoque",
IF(AND(ISNUMBER(C3251),C3251&gt;1000,C3251&lt;2000),"Caminhões",
IF(AND(ISNUMBER(C3251),C3251&gt;2000,C3251&lt;3000),"Tratores",
IF(AND(ISNUMBER(C3251),C3251&gt;3000,C3251&lt;4000),"Carregadeiras",
IF(AND(ISNUMBER(C3251),C3251&gt;4000,C3251&lt;5000),"Máquinas pesadas",
IF(AND(ISNUMBER(C3251),C3251&gt;5000,C3251&lt;6000),"Colhedoras",
IF(AND(ISNUMBER(C3251),C3251&gt;7000,C3251&lt;8000),"Irrigação",
IF(AND(ISNUMBER(C3251),C3251&gt;8000,C3251&lt;9000),"Reboques",IF(AND(ISNUMBER(C3251),C3251&gt;0,C3251&lt;1000),"Veic. Leves","")))))))))))))))))))))</f>
        <v>Irrigação</v>
      </c>
      <c r="C3251" s="113">
        <v>7084</v>
      </c>
      <c r="D3251" s="2">
        <v>92705</v>
      </c>
      <c r="E3251" s="3" t="s">
        <v>21028</v>
      </c>
      <c r="F3251" s="101" t="str">
        <f>IF(ISBLANK(K3251), "Apenas Solicitação", "Tem OC")</f>
        <v>Tem OC</v>
      </c>
      <c r="G3251" s="2">
        <v>12</v>
      </c>
      <c r="H3251" s="102">
        <f>G3251-I3251</f>
        <v>0</v>
      </c>
      <c r="I3251" s="103">
        <v>12</v>
      </c>
      <c r="J3251" s="4">
        <v>45826</v>
      </c>
      <c r="K3251" s="180">
        <v>45846</v>
      </c>
      <c r="L3251" s="3" t="s">
        <v>20151</v>
      </c>
      <c r="M3251" s="104" t="str">
        <f ca="1">IF(OR(N3251="", N3251=0), "", IF(N3251&gt;TODAY(), "No prazo", "Atrasado"))</f>
        <v>Atrasado</v>
      </c>
      <c r="N3251" s="104">
        <f>IFERROR(K3251 + VALUE(LEFT(L3251, FIND(" ", L3251) - 1)), "")</f>
        <v>45846</v>
      </c>
      <c r="O3251" s="105">
        <f>IF(_xlfn.DAYS(K3251,J3251)&lt;0, "Aguardando OC", _xlfn.DAYS(K3251,J3251))</f>
        <v>20</v>
      </c>
      <c r="P3251" s="14">
        <v>408354</v>
      </c>
      <c r="Q3251" s="12"/>
      <c r="R3251" s="14">
        <v>170560</v>
      </c>
      <c r="S3251" s="2">
        <v>221</v>
      </c>
      <c r="T3251" s="65" t="s">
        <v>1029</v>
      </c>
      <c r="U3251" s="2">
        <v>204</v>
      </c>
      <c r="V3251" s="2">
        <v>6039</v>
      </c>
      <c r="W3251" s="105" t="str">
        <f>IFERROR(VLOOKUP(V3251, Fornecedores!A:C, 3, FALSE), "")</f>
        <v>IDEAL DISTRIBUIDORA DE PEÇAS</v>
      </c>
      <c r="X3251" s="105" t="str">
        <f>IFERROR(VLOOKUP(V3251, Fornecedores!A:E, 5, FALSE), "")</f>
        <v>Campina Grande</v>
      </c>
      <c r="Y3251" s="105" t="str">
        <f>IFERROR(VLOOKUP(V3251, Fornecedores!A:F, 6, FALSE), "")</f>
        <v>PB</v>
      </c>
      <c r="Z3251" s="101" t="str">
        <f>IF(H3251=0, "Pedido entregue!", "Pendente")</f>
        <v>Pedido entregue!</v>
      </c>
      <c r="AB3251" s="132" t="str">
        <f>IF(Z3251="Pedido Entregue!", IF(AA3251=1, "Retirado do Almoxarifado", IF(AA3251=2, "Material devolvido", "Aguardando retirada")), IF(Z3251="Pendente", "Entrega pendente", ""))</f>
        <v>Aguardando retirada</v>
      </c>
      <c r="AC3251" s="18">
        <v>1</v>
      </c>
      <c r="AD3251" s="18">
        <f>AC3251/SUMIF($P:$P,P3251,$AC:$AC)</f>
        <v>1</v>
      </c>
      <c r="AE3251" s="18">
        <f>IF(R3251=0,0,AC3251/SUMIF($R:$R,R3251,$AC:$AC))</f>
        <v>0.1111111111111111</v>
      </c>
      <c r="AF3251" s="18">
        <f>IF(R3251=0,1,0)</f>
        <v>0</v>
      </c>
      <c r="AH3251" t="str">
        <f>TEXT(J3251,"MMMM")</f>
        <v>junho</v>
      </c>
    </row>
    <row r="3252" spans="1:34" ht="12.75" hidden="1" customHeight="1" x14ac:dyDescent="0.25">
      <c r="A3252" s="90" t="str">
        <f>IF(C3252="Oficina Diversos","Oficina Geral",
IF(ISNUMBER(FIND("Estoque - Colhedoras",C3252)),"Colhedoras",IF(ISNUMBER(FIND("Caldeiraria",C3252)),"Caldeiraria",IF(ISNUMBER(FIND("Borracharia",C3252)),"Borracharia",IF(ISNUMBER(FIND("Lubrificação",C3252)),"Lubrificação",
IF(ISNUMBER(FIND("Estoque - Carregadeiras",C3252)),"Carregadeiras",IF(ISNUMBER(FIND("Estoque - Veic. Leves",C3252)),"Veic. Leves",
IF(ISNUMBER(FIND("Estoque - Caminhões",C3252)),"Caminhões",IF(ISNUMBER(FIND("Estoque - Transbordos",C3252)),"Transbordos",
IF(ISNUMBER(FIND("Estoque - Tratores",C3252)),"Tratores",
IF(ISNUMBER(FIND("Estoque - Máquinas pesadas",C3252)),"Máquinas pesadas",
IF(ISNUMBER(FIND("Estoque - Reboques",C3252)),"Reboques",
IF(C3252="Estoque","Estoque",
IF(AND(ISNUMBER(C3252),C3252&gt;1000,C3252&lt;2000),"Caminhões",
IF(AND(ISNUMBER(C3252),C3252&gt;2000,C3252&lt;3000),"Tratores",
IF(AND(ISNUMBER(C3252),C3252&gt;3000,C3252&lt;4000),"Carregadeiras",
IF(AND(ISNUMBER(C3252),C3252&gt;4000,C3252&lt;5000),"Máquinas pesadas",
IF(AND(ISNUMBER(C3252),C3252&gt;5000,C3252&lt;6000),"Colhedoras",
IF(AND(ISNUMBER(C3252),C3252&gt;7000,C3252&lt;8000),"Irrigação",
IF(AND(ISNUMBER(C3252),C3252&gt;8000,C3252&lt;9000),"Reboques",IF(AND(ISNUMBER(C3252),C3252&gt;0,C3252&lt;1000),"Veic. Leves","")))))))))))))))))))))</f>
        <v>Irrigação</v>
      </c>
      <c r="C3252" s="113">
        <v>7081</v>
      </c>
      <c r="D3252" s="2">
        <v>92706</v>
      </c>
      <c r="E3252" s="3" t="s">
        <v>21029</v>
      </c>
      <c r="F3252" s="101" t="str">
        <f>IF(ISBLANK(K3252), "Apenas Solicitação", "Tem OC")</f>
        <v>Tem OC</v>
      </c>
      <c r="G3252" s="2">
        <v>6</v>
      </c>
      <c r="H3252" s="102">
        <f>G3252-I3252</f>
        <v>0</v>
      </c>
      <c r="I3252" s="103">
        <v>6</v>
      </c>
      <c r="J3252" s="4">
        <v>45826</v>
      </c>
      <c r="K3252" s="180">
        <v>45846</v>
      </c>
      <c r="L3252" s="3" t="s">
        <v>20151</v>
      </c>
      <c r="M3252" s="104" t="str">
        <f ca="1">IF(OR(N3252="", N3252=0), "", IF(N3252&gt;TODAY(), "No prazo", "Atrasado"))</f>
        <v>Atrasado</v>
      </c>
      <c r="N3252" s="104">
        <f>IFERROR(K3252 + VALUE(LEFT(L3252, FIND(" ", L3252) - 1)), "")</f>
        <v>45846</v>
      </c>
      <c r="O3252" s="105">
        <f>IF(_xlfn.DAYS(K3252,J3252)&lt;0, "Aguardando OC", _xlfn.DAYS(K3252,J3252))</f>
        <v>20</v>
      </c>
      <c r="P3252" s="14">
        <v>408304</v>
      </c>
      <c r="Q3252" s="12"/>
      <c r="R3252" s="14">
        <v>170560</v>
      </c>
      <c r="S3252" s="2">
        <v>221</v>
      </c>
      <c r="T3252" s="65" t="s">
        <v>1029</v>
      </c>
      <c r="U3252" s="2">
        <v>252</v>
      </c>
      <c r="V3252" s="2">
        <v>6039</v>
      </c>
      <c r="W3252" s="105" t="str">
        <f>IFERROR(VLOOKUP(V3252, Fornecedores!A:C, 3, FALSE), "")</f>
        <v>IDEAL DISTRIBUIDORA DE PEÇAS</v>
      </c>
      <c r="X3252" s="105" t="str">
        <f>IFERROR(VLOOKUP(V3252, Fornecedores!A:E, 5, FALSE), "")</f>
        <v>Campina Grande</v>
      </c>
      <c r="Y3252" s="105" t="str">
        <f>IFERROR(VLOOKUP(V3252, Fornecedores!A:F, 6, FALSE), "")</f>
        <v>PB</v>
      </c>
      <c r="Z3252" s="101" t="str">
        <f>IF(H3252=0, "Pedido entregue!", "Pendente")</f>
        <v>Pedido entregue!</v>
      </c>
      <c r="AB3252" s="132" t="str">
        <f>IF(Z3252="Pedido Entregue!", IF(AA3252=1, "Retirado do Almoxarifado", IF(AA3252=2, "Material devolvido", "Aguardando retirada")), IF(Z3252="Pendente", "Entrega pendente", ""))</f>
        <v>Aguardando retirada</v>
      </c>
      <c r="AC3252" s="18">
        <v>1</v>
      </c>
      <c r="AD3252" s="18">
        <f>AC3252/SUMIF($P:$P,P3252,$AC:$AC)</f>
        <v>1</v>
      </c>
      <c r="AE3252" s="18">
        <f>IF(R3252=0,0,AC3252/SUMIF($R:$R,R3252,$AC:$AC))</f>
        <v>0.1111111111111111</v>
      </c>
      <c r="AF3252" s="18">
        <f>IF(R3252=0,1,0)</f>
        <v>0</v>
      </c>
      <c r="AH3252" t="str">
        <f>TEXT(J3252,"MMMM")</f>
        <v>junho</v>
      </c>
    </row>
    <row r="3253" spans="1:34" ht="12.75" customHeight="1" x14ac:dyDescent="0.25">
      <c r="A3253" s="90" t="str">
        <f>IF(C3253="Oficina Diversos","Oficina Geral",
IF(ISNUMBER(FIND("Estoque - Colhedoras",C3253)),"Colhedoras",IF(ISNUMBER(FIND("Caldeiraria",C3253)),"Caldeiraria",IF(ISNUMBER(FIND("Borracharia",C3253)),"Borracharia",IF(ISNUMBER(FIND("Lubrificação",C3253)),"Lubrificação",
IF(ISNUMBER(FIND("Estoque - Carregadeiras",C3253)),"Carregadeiras",IF(ISNUMBER(FIND("Estoque - Veic. Leves",C3253)),"Veic. Leves",
IF(ISNUMBER(FIND("Estoque - Caminhões",C3253)),"Caminhões",IF(ISNUMBER(FIND("Estoque - Transbordos",C3253)),"Transbordos",
IF(ISNUMBER(FIND("Estoque - Tratores",C3253)),"Tratores",
IF(ISNUMBER(FIND("Estoque - Máquinas pesadas",C3253)),"Máquinas pesadas",
IF(ISNUMBER(FIND("Estoque - Reboques",C3253)),"Reboques",
IF(C3253="Estoque","Estoque",
IF(AND(ISNUMBER(C3253),C3253&gt;1000,C3253&lt;2000),"Caminhões",
IF(AND(ISNUMBER(C3253),C3253&gt;2000,C3253&lt;3000),"Tratores",
IF(AND(ISNUMBER(C3253),C3253&gt;3000,C3253&lt;4000),"Carregadeiras",
IF(AND(ISNUMBER(C3253),C3253&gt;4000,C3253&lt;5000),"Máquinas pesadas",
IF(AND(ISNUMBER(C3253),C3253&gt;5000,C3253&lt;6000),"Colhedoras",
IF(AND(ISNUMBER(C3253),C3253&gt;7000,C3253&lt;8000),"Irrigação",
IF(AND(ISNUMBER(C3253),C3253&gt;8000,C3253&lt;9000),"Reboques",IF(AND(ISNUMBER(C3253),C3253&gt;0,C3253&lt;1000),"Veic. Leves","")))))))))))))))))))))</f>
        <v>Irrigação</v>
      </c>
      <c r="C3253" s="144">
        <v>7084</v>
      </c>
      <c r="D3253" s="143">
        <v>92706</v>
      </c>
      <c r="E3253" s="146" t="s">
        <v>20724</v>
      </c>
      <c r="F3253" s="101" t="str">
        <f>IF(ISBLANK(K3253), "Apenas Solicitação", "Tem OC")</f>
        <v>Apenas Solicitação</v>
      </c>
      <c r="G3253" s="143">
        <v>6</v>
      </c>
      <c r="H3253" s="102">
        <f>G3253-I3253</f>
        <v>6</v>
      </c>
      <c r="I3253" s="103"/>
      <c r="J3253" s="147">
        <v>45826</v>
      </c>
      <c r="K3253" s="200"/>
      <c r="L3253" s="146"/>
      <c r="M3253" s="104" t="str">
        <f ca="1">IF(OR(N3253="", N3253=0), "", IF(N3253&gt;TODAY(), "No prazo", "Atrasado"))</f>
        <v/>
      </c>
      <c r="N3253" s="104" t="str">
        <f>IFERROR(K3253 + VALUE(LEFT(L3253, FIND(" ", L3253) - 1)), "")</f>
        <v/>
      </c>
      <c r="O3253" s="105" t="str">
        <f>IF(_xlfn.DAYS(K3253,J3253)&lt;0, "Aguardando OC", _xlfn.DAYS(K3253,J3253))</f>
        <v>Aguardando OC</v>
      </c>
      <c r="P3253" s="200">
        <v>408360</v>
      </c>
      <c r="Q3253" s="12"/>
      <c r="R3253" s="200">
        <v>0</v>
      </c>
      <c r="S3253" s="143">
        <v>221</v>
      </c>
      <c r="T3253" s="65" t="s">
        <v>1029</v>
      </c>
      <c r="U3253" s="164">
        <v>0</v>
      </c>
      <c r="V3253" s="143"/>
      <c r="W3253" s="105" t="str">
        <f>IFERROR(VLOOKUP(V3253, Fornecedores!A:C, 3, FALSE), "")</f>
        <v/>
      </c>
      <c r="X3253" s="105" t="str">
        <f>IFERROR(VLOOKUP(V3253, Fornecedores!A:E, 5, FALSE), "")</f>
        <v/>
      </c>
      <c r="Y3253" s="105" t="str">
        <f>IFERROR(VLOOKUP(V3253, Fornecedores!A:F, 6, FALSE), "")</f>
        <v/>
      </c>
      <c r="Z3253" s="101" t="str">
        <f>IF(H3253=0, "Pedido entregue!", "Pendente")</f>
        <v>Pendente</v>
      </c>
      <c r="AB3253" s="132" t="str">
        <f>IF(Z3253="Pedido Entregue!", IF(AA3253=1, "Retirado do Almoxarifado", IF(AA3253=2, "Material devolvido", "Aguardando retirada")), IF(Z3253="Pendente", "Entrega pendente", ""))</f>
        <v>Entrega pendente</v>
      </c>
      <c r="AC3253" s="18">
        <v>1</v>
      </c>
      <c r="AD3253" s="18">
        <f>AC3253/SUMIF($P:$P,P3253,$AC:$AC)</f>
        <v>1</v>
      </c>
      <c r="AE3253" s="18">
        <f>IF(R3253=0,0,AC3253/SUMIF($R:$R,R3253,$AC:$AC))</f>
        <v>0</v>
      </c>
      <c r="AF3253" s="18">
        <f>IF(R3253=0,1,0)</f>
        <v>1</v>
      </c>
      <c r="AH3253" t="str">
        <f>TEXT(J3253,"MMMM")</f>
        <v>junho</v>
      </c>
    </row>
    <row r="3254" spans="1:34" ht="12.75" customHeight="1" x14ac:dyDescent="0.25">
      <c r="A3254" s="90" t="str">
        <f>IF(C3254="Oficina Diversos","Oficina Geral",
IF(ISNUMBER(FIND("Estoque - Colhedoras",C3254)),"Colhedoras",IF(ISNUMBER(FIND("Caldeiraria",C3254)),"Caldeiraria",IF(ISNUMBER(FIND("Borracharia",C3254)),"Borracharia",IF(ISNUMBER(FIND("Lubrificação",C3254)),"Lubrificação",
IF(ISNUMBER(FIND("Estoque - Carregadeiras",C3254)),"Carregadeiras",IF(ISNUMBER(FIND("Estoque - Veic. Leves",C3254)),"Veic. Leves",
IF(ISNUMBER(FIND("Estoque - Caminhões",C3254)),"Caminhões",IF(ISNUMBER(FIND("Estoque - Transbordos",C3254)),"Transbordos",
IF(ISNUMBER(FIND("Estoque - Tratores",C3254)),"Tratores",
IF(ISNUMBER(FIND("Estoque - Máquinas pesadas",C3254)),"Máquinas pesadas",
IF(ISNUMBER(FIND("Estoque - Reboques",C3254)),"Reboques",
IF(C3254="Estoque","Estoque",
IF(AND(ISNUMBER(C3254),C3254&gt;1000,C3254&lt;2000),"Caminhões",
IF(AND(ISNUMBER(C3254),C3254&gt;2000,C3254&lt;3000),"Tratores",
IF(AND(ISNUMBER(C3254),C3254&gt;3000,C3254&lt;4000),"Carregadeiras",
IF(AND(ISNUMBER(C3254),C3254&gt;4000,C3254&lt;5000),"Máquinas pesadas",
IF(AND(ISNUMBER(C3254),C3254&gt;5000,C3254&lt;6000),"Colhedoras",
IF(AND(ISNUMBER(C3254),C3254&gt;7000,C3254&lt;8000),"Irrigação",
IF(AND(ISNUMBER(C3254),C3254&gt;8000,C3254&lt;9000),"Reboques",IF(AND(ISNUMBER(C3254),C3254&gt;0,C3254&lt;1000),"Veic. Leves","")))))))))))))))))))))</f>
        <v>Irrigação</v>
      </c>
      <c r="C3254" s="113">
        <v>7082</v>
      </c>
      <c r="D3254" s="2">
        <v>92706</v>
      </c>
      <c r="E3254" s="3" t="s">
        <v>21029</v>
      </c>
      <c r="F3254" s="101" t="str">
        <f>IF(ISBLANK(K3254), "Apenas Solicitação", "Tem OC")</f>
        <v>Tem OC</v>
      </c>
      <c r="G3254" s="2">
        <v>6</v>
      </c>
      <c r="H3254" s="102">
        <f>G3254-I3254</f>
        <v>6</v>
      </c>
      <c r="I3254" s="103"/>
      <c r="J3254" s="4">
        <v>45826</v>
      </c>
      <c r="K3254" s="180">
        <v>45846</v>
      </c>
      <c r="L3254" s="3" t="s">
        <v>20151</v>
      </c>
      <c r="M3254" s="104" t="str">
        <f ca="1">IF(OR(N3254="", N3254=0), "", IF(N3254&gt;TODAY(), "No prazo", "Atrasado"))</f>
        <v>Atrasado</v>
      </c>
      <c r="N3254" s="104">
        <f>IFERROR(K3254 + VALUE(LEFT(L3254, FIND(" ", L3254) - 1)), "")</f>
        <v>45846</v>
      </c>
      <c r="O3254" s="105">
        <f>IF(_xlfn.DAYS(K3254,J3254)&lt;0, "Aguardando OC", _xlfn.DAYS(K3254,J3254))</f>
        <v>20</v>
      </c>
      <c r="P3254" s="14">
        <v>408329</v>
      </c>
      <c r="Q3254" s="12"/>
      <c r="R3254" s="14">
        <v>170560</v>
      </c>
      <c r="S3254" s="2">
        <v>221</v>
      </c>
      <c r="T3254" s="65" t="s">
        <v>1029</v>
      </c>
      <c r="U3254" s="2">
        <v>252</v>
      </c>
      <c r="V3254" s="2">
        <v>6039</v>
      </c>
      <c r="W3254" s="105" t="str">
        <f>IFERROR(VLOOKUP(V3254, Fornecedores!A:C, 3, FALSE), "")</f>
        <v>IDEAL DISTRIBUIDORA DE PEÇAS</v>
      </c>
      <c r="X3254" s="105" t="str">
        <f>IFERROR(VLOOKUP(V3254, Fornecedores!A:E, 5, FALSE), "")</f>
        <v>Campina Grande</v>
      </c>
      <c r="Y3254" s="105" t="str">
        <f>IFERROR(VLOOKUP(V3254, Fornecedores!A:F, 6, FALSE), "")</f>
        <v>PB</v>
      </c>
      <c r="Z3254" s="101" t="str">
        <f>IF(H3254=0, "Pedido entregue!", "Pendente")</f>
        <v>Pendente</v>
      </c>
      <c r="AB3254" s="132" t="str">
        <f>IF(Z3254="Pedido Entregue!", IF(AA3254=1, "Retirado do Almoxarifado", IF(AA3254=2, "Material devolvido", "Aguardando retirada")), IF(Z3254="Pendente", "Entrega pendente", ""))</f>
        <v>Entrega pendente</v>
      </c>
      <c r="AC3254" s="18">
        <v>1</v>
      </c>
      <c r="AD3254" s="18">
        <f>AC3254/SUMIF($P:$P,P3254,$AC:$AC)</f>
        <v>1</v>
      </c>
      <c r="AE3254" s="18">
        <f>IF(R3254=0,0,AC3254/SUMIF($R:$R,R3254,$AC:$AC))</f>
        <v>0.1111111111111111</v>
      </c>
      <c r="AF3254" s="18">
        <f>IF(R3254=0,1,0)</f>
        <v>0</v>
      </c>
      <c r="AH3254" t="str">
        <f>TEXT(J3254,"MMMM")</f>
        <v>junho</v>
      </c>
    </row>
    <row r="3255" spans="1:34" ht="12.75" hidden="1" customHeight="1" x14ac:dyDescent="0.25">
      <c r="A3255" s="90" t="str">
        <f>IF(C3255="Oficina Diversos","Oficina Geral",
IF(ISNUMBER(FIND("Estoque - Colhedoras",C3255)),"Colhedoras",IF(ISNUMBER(FIND("Caldeiraria",C3255)),"Caldeiraria",IF(ISNUMBER(FIND("Borracharia",C3255)),"Borracharia",IF(ISNUMBER(FIND("Lubrificação",C3255)),"Lubrificação",
IF(ISNUMBER(FIND("Estoque - Carregadeiras",C3255)),"Carregadeiras",IF(ISNUMBER(FIND("Estoque - Veic. Leves",C3255)),"Veic. Leves",
IF(ISNUMBER(FIND("Estoque - Caminhões",C3255)),"Caminhões",IF(ISNUMBER(FIND("Estoque - Transbordos",C3255)),"Transbordos",
IF(ISNUMBER(FIND("Estoque - Tratores",C3255)),"Tratores",
IF(ISNUMBER(FIND("Estoque - Máquinas pesadas",C3255)),"Máquinas pesadas",
IF(ISNUMBER(FIND("Estoque - Reboques",C3255)),"Reboques",
IF(C3255="Estoque","Estoque",
IF(AND(ISNUMBER(C3255),C3255&gt;1000,C3255&lt;2000),"Caminhões",
IF(AND(ISNUMBER(C3255),C3255&gt;2000,C3255&lt;3000),"Tratores",
IF(AND(ISNUMBER(C3255),C3255&gt;3000,C3255&lt;4000),"Carregadeiras",
IF(AND(ISNUMBER(C3255),C3255&gt;4000,C3255&lt;5000),"Máquinas pesadas",
IF(AND(ISNUMBER(C3255),C3255&gt;5000,C3255&lt;6000),"Colhedoras",
IF(AND(ISNUMBER(C3255),C3255&gt;7000,C3255&lt;8000),"Irrigação",
IF(AND(ISNUMBER(C3255),C3255&gt;8000,C3255&lt;9000),"Reboques",IF(AND(ISNUMBER(C3255),C3255&gt;0,C3255&lt;1000),"Veic. Leves","")))))))))))))))))))))</f>
        <v>Irrigação</v>
      </c>
      <c r="C3255" s="171">
        <v>7082</v>
      </c>
      <c r="D3255" s="170">
        <v>92707</v>
      </c>
      <c r="E3255" s="173" t="s">
        <v>21030</v>
      </c>
      <c r="F3255" s="101" t="str">
        <f>IF(ISBLANK(K3255), "Apenas Solicitação", "Tem OC")</f>
        <v>Tem OC</v>
      </c>
      <c r="G3255" s="170">
        <v>6</v>
      </c>
      <c r="H3255" s="102">
        <f>G3255-I3255</f>
        <v>0</v>
      </c>
      <c r="I3255" s="103">
        <v>6</v>
      </c>
      <c r="J3255" s="174">
        <v>45826</v>
      </c>
      <c r="K3255" s="181">
        <v>45848</v>
      </c>
      <c r="L3255" s="173" t="s">
        <v>20151</v>
      </c>
      <c r="M3255" s="104" t="str">
        <f ca="1">IF(OR(N3255="", N3255=0), "", IF(N3255&gt;TODAY(), "No prazo", "Atrasado"))</f>
        <v>Atrasado</v>
      </c>
      <c r="N3255" s="104">
        <f>IFERROR(K3255 + VALUE(LEFT(L3255, FIND(" ", L3255) - 1)), "")</f>
        <v>45848</v>
      </c>
      <c r="O3255" s="105">
        <f>IF(_xlfn.DAYS(K3255,J3255)&lt;0, "Aguardando OC", _xlfn.DAYS(K3255,J3255))</f>
        <v>22</v>
      </c>
      <c r="P3255" s="201">
        <v>408338</v>
      </c>
      <c r="Q3255" s="12"/>
      <c r="R3255" s="201">
        <v>170730</v>
      </c>
      <c r="S3255" s="2">
        <v>221</v>
      </c>
      <c r="T3255" s="65" t="s">
        <v>1029</v>
      </c>
      <c r="U3255" s="170">
        <v>438</v>
      </c>
      <c r="V3255" s="170">
        <v>4700</v>
      </c>
      <c r="W3255" s="105" t="str">
        <f>IFERROR(VLOOKUP(V3255, Fornecedores!A:C, 3, FALSE), "")</f>
        <v>JS</v>
      </c>
      <c r="X3255" s="105" t="str">
        <f>IFERROR(VLOOKUP(V3255, Fornecedores!A:E, 5, FALSE), "")</f>
        <v>Bayeux</v>
      </c>
      <c r="Y3255" s="105" t="str">
        <f>IFERROR(VLOOKUP(V3255, Fornecedores!A:F, 6, FALSE), "")</f>
        <v>PB</v>
      </c>
      <c r="Z3255" s="101" t="str">
        <f>IF(H3255=0, "Pedido entregue!", "Pendente")</f>
        <v>Pedido entregue!</v>
      </c>
      <c r="AA3255" s="60">
        <v>1</v>
      </c>
      <c r="AB3255" s="132" t="str">
        <f>IF(Z3255="Pedido Entregue!", IF(AA3255=1, "Retirado do Almoxarifado", IF(AA3255=2, "Material devolvido", "Aguardando retirada")), IF(Z3255="Pendente", "Entrega pendente", ""))</f>
        <v>Retirado do Almoxarifado</v>
      </c>
      <c r="AC3255" s="18">
        <v>1</v>
      </c>
      <c r="AD3255" s="18">
        <f>AC3255/SUMIF($P:$P,P3255,$AC:$AC)</f>
        <v>1</v>
      </c>
      <c r="AE3255" s="18">
        <f>IF(R3255=0,0,AC3255/SUMIF($R:$R,R3255,$AC:$AC))</f>
        <v>0.5</v>
      </c>
      <c r="AF3255" s="18">
        <f>IF(R3255=0,1,0)</f>
        <v>0</v>
      </c>
      <c r="AH3255" t="str">
        <f>TEXT(J3255,"MMMM")</f>
        <v>junho</v>
      </c>
    </row>
    <row r="3256" spans="1:34" ht="12.75" customHeight="1" x14ac:dyDescent="0.25">
      <c r="A3256" s="90" t="str">
        <f>IF(C3256="Oficina Diversos","Oficina Geral",
IF(ISNUMBER(FIND("Estoque - Colhedoras",C3256)),"Colhedoras",IF(ISNUMBER(FIND("Caldeiraria",C3256)),"Caldeiraria",IF(ISNUMBER(FIND("Borracharia",C3256)),"Borracharia",IF(ISNUMBER(FIND("Lubrificação",C3256)),"Lubrificação",
IF(ISNUMBER(FIND("Estoque - Carregadeiras",C3256)),"Carregadeiras",IF(ISNUMBER(FIND("Estoque - Veic. Leves",C3256)),"Veic. Leves",
IF(ISNUMBER(FIND("Estoque - Caminhões",C3256)),"Caminhões",IF(ISNUMBER(FIND("Estoque - Transbordos",C3256)),"Transbordos",
IF(ISNUMBER(FIND("Estoque - Tratores",C3256)),"Tratores",
IF(ISNUMBER(FIND("Estoque - Máquinas pesadas",C3256)),"Máquinas pesadas",
IF(ISNUMBER(FIND("Estoque - Reboques",C3256)),"Reboques",
IF(C3256="Estoque","Estoque",
IF(AND(ISNUMBER(C3256),C3256&gt;1000,C3256&lt;2000),"Caminhões",
IF(AND(ISNUMBER(C3256),C3256&gt;2000,C3256&lt;3000),"Tratores",
IF(AND(ISNUMBER(C3256),C3256&gt;3000,C3256&lt;4000),"Carregadeiras",
IF(AND(ISNUMBER(C3256),C3256&gt;4000,C3256&lt;5000),"Máquinas pesadas",
IF(AND(ISNUMBER(C3256),C3256&gt;5000,C3256&lt;6000),"Colhedoras",
IF(AND(ISNUMBER(C3256),C3256&gt;7000,C3256&lt;8000),"Irrigação",
IF(AND(ISNUMBER(C3256),C3256&gt;8000,C3256&lt;9000),"Reboques",IF(AND(ISNUMBER(C3256),C3256&gt;0,C3256&lt;1000),"Veic. Leves","")))))))))))))))))))))</f>
        <v>Irrigação</v>
      </c>
      <c r="C3256" s="171">
        <v>7081</v>
      </c>
      <c r="D3256" s="170">
        <v>92707</v>
      </c>
      <c r="E3256" s="173" t="s">
        <v>21030</v>
      </c>
      <c r="F3256" s="101" t="str">
        <f>IF(ISBLANK(K3256), "Apenas Solicitação", "Tem OC")</f>
        <v>Tem OC</v>
      </c>
      <c r="G3256" s="170">
        <v>6</v>
      </c>
      <c r="H3256" s="102">
        <f>G3256-I3256</f>
        <v>6</v>
      </c>
      <c r="I3256" s="103"/>
      <c r="J3256" s="174">
        <v>45826</v>
      </c>
      <c r="K3256" s="213">
        <v>45853</v>
      </c>
      <c r="L3256" s="173" t="s">
        <v>20153</v>
      </c>
      <c r="M3256" s="104" t="str">
        <f ca="1">IF(OR(N3256="", N3256=0), "", IF(N3256&gt;TODAY(), "No prazo", "Atrasado"))</f>
        <v>Atrasado</v>
      </c>
      <c r="N3256" s="104">
        <f>IFERROR(K3256 + VALUE(LEFT(L3256, FIND(" ", L3256) - 1)), "")</f>
        <v>45855</v>
      </c>
      <c r="O3256" s="105">
        <f>IF(_xlfn.DAYS(K3256,J3256)&lt;0, "Aguardando OC", _xlfn.DAYS(K3256,J3256))</f>
        <v>27</v>
      </c>
      <c r="P3256" s="201">
        <v>408308</v>
      </c>
      <c r="Q3256" s="12"/>
      <c r="R3256" s="212">
        <v>170963</v>
      </c>
      <c r="S3256" s="2">
        <v>221</v>
      </c>
      <c r="T3256" s="65" t="s">
        <v>1029</v>
      </c>
      <c r="U3256" s="170">
        <v>73</v>
      </c>
      <c r="V3256" s="170">
        <v>5910</v>
      </c>
      <c r="W3256" s="105" t="str">
        <f>IFERROR(VLOOKUP(V3256, Fornecedores!A:C, 3, FALSE), "")</f>
        <v>VANNUCCI</v>
      </c>
      <c r="X3256" s="105" t="str">
        <f>IFERROR(VLOOKUP(V3256, Fornecedores!A:E, 5, FALSE), "")</f>
        <v>Recife</v>
      </c>
      <c r="Y3256" s="105" t="str">
        <f>IFERROR(VLOOKUP(V3256, Fornecedores!A:F, 6, FALSE), "")</f>
        <v>PE</v>
      </c>
      <c r="Z3256" s="101" t="str">
        <f>IF(H3256=0, "Pedido entregue!", "Pendente")</f>
        <v>Pendente</v>
      </c>
      <c r="AB3256" s="132" t="str">
        <f>IF(Z3256="Pedido Entregue!", IF(AA3256=1, "Retirado do Almoxarifado", IF(AA3256=2, "Material devolvido", "Aguardando retirada")), IF(Z3256="Pendente", "Entrega pendente", ""))</f>
        <v>Entrega pendente</v>
      </c>
      <c r="AC3256" s="18">
        <v>1</v>
      </c>
      <c r="AD3256" s="18">
        <f>AC3256/SUMIF($P:$P,P3256,$AC:$AC)</f>
        <v>1</v>
      </c>
      <c r="AE3256" s="18">
        <f>IF(R3256=0,0,AC3256/SUMIF($R:$R,R3256,$AC:$AC))</f>
        <v>0.25</v>
      </c>
      <c r="AF3256" s="18">
        <f>IF(R3256=0,1,0)</f>
        <v>0</v>
      </c>
      <c r="AH3256" t="str">
        <f>TEXT(J3256,"MMMM")</f>
        <v>junho</v>
      </c>
    </row>
    <row r="3257" spans="1:34" ht="12.75" hidden="1" customHeight="1" x14ac:dyDescent="0.25">
      <c r="A3257" s="90" t="str">
        <f>IF(C3257="Oficina Diversos","Oficina Geral",
IF(ISNUMBER(FIND("Estoque - Colhedoras",C3257)),"Colhedoras",IF(ISNUMBER(FIND("Caldeiraria",C3257)),"Caldeiraria",IF(ISNUMBER(FIND("Borracharia",C3257)),"Borracharia",IF(ISNUMBER(FIND("Lubrificação",C3257)),"Lubrificação",
IF(ISNUMBER(FIND("Estoque - Carregadeiras",C3257)),"Carregadeiras",IF(ISNUMBER(FIND("Estoque - Veic. Leves",C3257)),"Veic. Leves",
IF(ISNUMBER(FIND("Estoque - Caminhões",C3257)),"Caminhões",IF(ISNUMBER(FIND("Estoque - Transbordos",C3257)),"Transbordos",
IF(ISNUMBER(FIND("Estoque - Tratores",C3257)),"Tratores",
IF(ISNUMBER(FIND("Estoque - Máquinas pesadas",C3257)),"Máquinas pesadas",
IF(ISNUMBER(FIND("Estoque - Reboques",C3257)),"Reboques",
IF(C3257="Estoque","Estoque",
IF(AND(ISNUMBER(C3257),C3257&gt;1000,C3257&lt;2000),"Caminhões",
IF(AND(ISNUMBER(C3257),C3257&gt;2000,C3257&lt;3000),"Tratores",
IF(AND(ISNUMBER(C3257),C3257&gt;3000,C3257&lt;4000),"Carregadeiras",
IF(AND(ISNUMBER(C3257),C3257&gt;4000,C3257&lt;5000),"Máquinas pesadas",
IF(AND(ISNUMBER(C3257),C3257&gt;5000,C3257&lt;6000),"Colhedoras",
IF(AND(ISNUMBER(C3257),C3257&gt;7000,C3257&lt;8000),"Irrigação",
IF(AND(ISNUMBER(C3257),C3257&gt;8000,C3257&lt;9000),"Reboques",IF(AND(ISNUMBER(C3257),C3257&gt;0,C3257&lt;1000),"Veic. Leves","")))))))))))))))))))))</f>
        <v>Irrigação</v>
      </c>
      <c r="C3257" s="171">
        <v>7084</v>
      </c>
      <c r="D3257" s="170">
        <v>92713</v>
      </c>
      <c r="E3257" s="173" t="s">
        <v>25992</v>
      </c>
      <c r="F3257" s="101" t="str">
        <f>IF(ISBLANK(K3257), "Apenas Solicitação", "Tem OC")</f>
        <v>Tem OC</v>
      </c>
      <c r="G3257" s="170">
        <v>1</v>
      </c>
      <c r="H3257" s="102">
        <f>G3257-I3257</f>
        <v>0</v>
      </c>
      <c r="I3257" s="103">
        <v>1</v>
      </c>
      <c r="J3257" s="174">
        <v>45826</v>
      </c>
      <c r="K3257" s="181">
        <v>45848</v>
      </c>
      <c r="L3257" s="173" t="s">
        <v>20151</v>
      </c>
      <c r="M3257" s="104" t="str">
        <f ca="1">IF(OR(N3257="", N3257=0), "", IF(N3257&gt;TODAY(), "No prazo", "Atrasado"))</f>
        <v>Atrasado</v>
      </c>
      <c r="N3257" s="104">
        <f>IFERROR(K3257 + VALUE(LEFT(L3257, FIND(" ", L3257) - 1)), "")</f>
        <v>45848</v>
      </c>
      <c r="O3257" s="105">
        <f>IF(_xlfn.DAYS(K3257,J3257)&lt;0, "Aguardando OC", _xlfn.DAYS(K3257,J3257))</f>
        <v>22</v>
      </c>
      <c r="P3257" s="201">
        <v>408359</v>
      </c>
      <c r="Q3257" s="12"/>
      <c r="R3257" s="201">
        <v>170730</v>
      </c>
      <c r="S3257" s="2">
        <v>221</v>
      </c>
      <c r="T3257" s="65" t="s">
        <v>1029</v>
      </c>
      <c r="U3257" s="170">
        <v>88</v>
      </c>
      <c r="V3257" s="170">
        <v>4700</v>
      </c>
      <c r="W3257" s="105" t="str">
        <f>IFERROR(VLOOKUP(V3257, Fornecedores!A:C, 3, FALSE), "")</f>
        <v>JS</v>
      </c>
      <c r="X3257" s="105" t="str">
        <f>IFERROR(VLOOKUP(V3257, Fornecedores!A:E, 5, FALSE), "")</f>
        <v>Bayeux</v>
      </c>
      <c r="Y3257" s="105" t="str">
        <f>IFERROR(VLOOKUP(V3257, Fornecedores!A:F, 6, FALSE), "")</f>
        <v>PB</v>
      </c>
      <c r="Z3257" s="101" t="str">
        <f>IF(H3257=0, "Pedido entregue!", "Pendente")</f>
        <v>Pedido entregue!</v>
      </c>
      <c r="AA3257" s="60">
        <v>1</v>
      </c>
      <c r="AB3257" s="132" t="str">
        <f>IF(Z3257="Pedido Entregue!", IF(AA3257=1, "Retirado do Almoxarifado", IF(AA3257=2, "Material devolvido", "Aguardando retirada")), IF(Z3257="Pendente", "Entrega pendente", ""))</f>
        <v>Retirado do Almoxarifado</v>
      </c>
      <c r="AC3257" s="18">
        <v>1</v>
      </c>
      <c r="AD3257" s="18">
        <f>AC3257/SUMIF($P:$P,P3257,$AC:$AC)</f>
        <v>1</v>
      </c>
      <c r="AE3257" s="18">
        <f>IF(R3257=0,0,AC3257/SUMIF($R:$R,R3257,$AC:$AC))</f>
        <v>0.5</v>
      </c>
      <c r="AF3257" s="18">
        <f>IF(R3257=0,1,0)</f>
        <v>0</v>
      </c>
      <c r="AH3257" t="str">
        <f>TEXT(J3257,"MMMM")</f>
        <v>junho</v>
      </c>
    </row>
    <row r="3258" spans="1:34" ht="12.75" customHeight="1" x14ac:dyDescent="0.25">
      <c r="A3258" s="90" t="str">
        <f>IF(C3258="Oficina Diversos","Oficina Geral",
IF(ISNUMBER(FIND("Estoque - Colhedoras",C3258)),"Colhedoras",IF(ISNUMBER(FIND("Caldeiraria",C3258)),"Caldeiraria",IF(ISNUMBER(FIND("Borracharia",C3258)),"Borracharia",IF(ISNUMBER(FIND("Lubrificação",C3258)),"Lubrificação",
IF(ISNUMBER(FIND("Estoque - Carregadeiras",C3258)),"Carregadeiras",IF(ISNUMBER(FIND("Estoque - Veic. Leves",C3258)),"Veic. Leves",
IF(ISNUMBER(FIND("Estoque - Caminhões",C3258)),"Caminhões",IF(ISNUMBER(FIND("Estoque - Transbordos",C3258)),"Transbordos",
IF(ISNUMBER(FIND("Estoque - Tratores",C3258)),"Tratores",
IF(ISNUMBER(FIND("Estoque - Máquinas pesadas",C3258)),"Máquinas pesadas",
IF(ISNUMBER(FIND("Estoque - Reboques",C3258)),"Reboques",
IF(C3258="Estoque","Estoque",
IF(AND(ISNUMBER(C3258),C3258&gt;1000,C3258&lt;2000),"Caminhões",
IF(AND(ISNUMBER(C3258),C3258&gt;2000,C3258&lt;3000),"Tratores",
IF(AND(ISNUMBER(C3258),C3258&gt;3000,C3258&lt;4000),"Carregadeiras",
IF(AND(ISNUMBER(C3258),C3258&gt;4000,C3258&lt;5000),"Máquinas pesadas",
IF(AND(ISNUMBER(C3258),C3258&gt;5000,C3258&lt;6000),"Colhedoras",
IF(AND(ISNUMBER(C3258),C3258&gt;7000,C3258&lt;8000),"Irrigação",
IF(AND(ISNUMBER(C3258),C3258&gt;8000,C3258&lt;9000),"Reboques",IF(AND(ISNUMBER(C3258),C3258&gt;0,C3258&lt;1000),"Veic. Leves","")))))))))))))))))))))</f>
        <v>Irrigação</v>
      </c>
      <c r="C3258" s="171">
        <v>7084</v>
      </c>
      <c r="D3258" s="170">
        <v>92714</v>
      </c>
      <c r="E3258" s="173" t="s">
        <v>26010</v>
      </c>
      <c r="F3258" s="101" t="str">
        <f>IF(ISBLANK(K3258), "Apenas Solicitação", "Tem OC")</f>
        <v>Tem OC</v>
      </c>
      <c r="G3258" s="170">
        <v>6</v>
      </c>
      <c r="H3258" s="102">
        <f>G3258-I3258</f>
        <v>6</v>
      </c>
      <c r="I3258" s="103"/>
      <c r="J3258" s="174">
        <v>45826</v>
      </c>
      <c r="K3258" s="213">
        <v>45850</v>
      </c>
      <c r="L3258" s="173" t="s">
        <v>20151</v>
      </c>
      <c r="M3258" s="104" t="str">
        <f ca="1">IF(OR(N3258="", N3258=0), "", IF(N3258&gt;TODAY(), "No prazo", "Atrasado"))</f>
        <v>Atrasado</v>
      </c>
      <c r="N3258" s="104">
        <f>IFERROR(K3258 + VALUE(LEFT(L3258, FIND(" ", L3258) - 1)), "")</f>
        <v>45850</v>
      </c>
      <c r="O3258" s="105">
        <f>IF(_xlfn.DAYS(K3258,J3258)&lt;0, "Aguardando OC", _xlfn.DAYS(K3258,J3258))</f>
        <v>24</v>
      </c>
      <c r="P3258" s="201">
        <v>408349</v>
      </c>
      <c r="Q3258" s="12"/>
      <c r="R3258" s="212">
        <v>170805</v>
      </c>
      <c r="S3258" s="2">
        <v>221</v>
      </c>
      <c r="T3258" s="65" t="s">
        <v>1029</v>
      </c>
      <c r="U3258" s="170">
        <v>294</v>
      </c>
      <c r="V3258" s="170">
        <v>6039</v>
      </c>
      <c r="W3258" s="105" t="str">
        <f>IFERROR(VLOOKUP(V3258, Fornecedores!A:C, 3, FALSE), "")</f>
        <v>IDEAL DISTRIBUIDORA DE PEÇAS</v>
      </c>
      <c r="X3258" s="105" t="str">
        <f>IFERROR(VLOOKUP(V3258, Fornecedores!A:E, 5, FALSE), "")</f>
        <v>Campina Grande</v>
      </c>
      <c r="Y3258" s="105" t="str">
        <f>IFERROR(VLOOKUP(V3258, Fornecedores!A:F, 6, FALSE), "")</f>
        <v>PB</v>
      </c>
      <c r="Z3258" s="101" t="str">
        <f>IF(H3258=0, "Pedido entregue!", "Pendente")</f>
        <v>Pendente</v>
      </c>
      <c r="AB3258" s="132" t="str">
        <f>IF(Z3258="Pedido Entregue!", IF(AA3258=1, "Retirado do Almoxarifado", IF(AA3258=2, "Material devolvido", "Aguardando retirada")), IF(Z3258="Pendente", "Entrega pendente", ""))</f>
        <v>Entrega pendente</v>
      </c>
      <c r="AC3258" s="18">
        <v>1</v>
      </c>
      <c r="AD3258" s="18">
        <f>AC3258/SUMIF($P:$P,P3258,$AC:$AC)</f>
        <v>1</v>
      </c>
      <c r="AE3258" s="18">
        <f>IF(R3258=0,0,AC3258/SUMIF($R:$R,R3258,$AC:$AC))</f>
        <v>1</v>
      </c>
      <c r="AF3258" s="18">
        <f>IF(R3258=0,1,0)</f>
        <v>0</v>
      </c>
      <c r="AH3258" t="str">
        <f>TEXT(J3258,"MMMM")</f>
        <v>junho</v>
      </c>
    </row>
    <row r="3259" spans="1:34" ht="12.75" customHeight="1" x14ac:dyDescent="0.25">
      <c r="A3259" s="90" t="str">
        <f>IF(C3259="Oficina Diversos","Oficina Geral",
IF(ISNUMBER(FIND("Estoque - Colhedoras",C3259)),"Colhedoras",IF(ISNUMBER(FIND("Caldeiraria",C3259)),"Caldeiraria",IF(ISNUMBER(FIND("Borracharia",C3259)),"Borracharia",IF(ISNUMBER(FIND("Lubrificação",C3259)),"Lubrificação",
IF(ISNUMBER(FIND("Estoque - Carregadeiras",C3259)),"Carregadeiras",IF(ISNUMBER(FIND("Estoque - Veic. Leves",C3259)),"Veic. Leves",
IF(ISNUMBER(FIND("Estoque - Caminhões",C3259)),"Caminhões",IF(ISNUMBER(FIND("Estoque - Transbordos",C3259)),"Transbordos",
IF(ISNUMBER(FIND("Estoque - Tratores",C3259)),"Tratores",
IF(ISNUMBER(FIND("Estoque - Máquinas pesadas",C3259)),"Máquinas pesadas",
IF(ISNUMBER(FIND("Estoque - Reboques",C3259)),"Reboques",
IF(C3259="Estoque","Estoque",
IF(AND(ISNUMBER(C3259),C3259&gt;1000,C3259&lt;2000),"Caminhões",
IF(AND(ISNUMBER(C3259),C3259&gt;2000,C3259&lt;3000),"Tratores",
IF(AND(ISNUMBER(C3259),C3259&gt;3000,C3259&lt;4000),"Carregadeiras",
IF(AND(ISNUMBER(C3259),C3259&gt;4000,C3259&lt;5000),"Máquinas pesadas",
IF(AND(ISNUMBER(C3259),C3259&gt;5000,C3259&lt;6000),"Colhedoras",
IF(AND(ISNUMBER(C3259),C3259&gt;7000,C3259&lt;8000),"Irrigação",
IF(AND(ISNUMBER(C3259),C3259&gt;8000,C3259&lt;9000),"Reboques",IF(AND(ISNUMBER(C3259),C3259&gt;0,C3259&lt;1000),"Veic. Leves","")))))))))))))))))))))</f>
        <v>Irrigação</v>
      </c>
      <c r="C3259" s="113">
        <v>7091</v>
      </c>
      <c r="D3259" s="113">
        <v>92714</v>
      </c>
      <c r="E3259" s="105" t="s">
        <v>20725</v>
      </c>
      <c r="F3259" s="101" t="str">
        <f>IF(ISBLANK(K3259), "Apenas Solicitação", "Tem OC")</f>
        <v>Apenas Solicitação</v>
      </c>
      <c r="G3259" s="2">
        <v>1</v>
      </c>
      <c r="H3259" s="102">
        <f>G3259-I3259</f>
        <v>1</v>
      </c>
      <c r="I3259" s="103"/>
      <c r="J3259" s="4">
        <v>45829</v>
      </c>
      <c r="K3259" s="101"/>
      <c r="L3259" s="49"/>
      <c r="M3259" s="104" t="str">
        <f ca="1">IF(OR(N3259="", N3259=0), "", IF(N3259&gt;TODAY(), "No prazo", "Atrasado"))</f>
        <v/>
      </c>
      <c r="N3259" s="104" t="str">
        <f>IFERROR(K3259 + VALUE(LEFT(L3259, FIND(" ", L3259) - 1)), "")</f>
        <v/>
      </c>
      <c r="O3259" s="105" t="str">
        <f>IF(_xlfn.DAYS(K3259,J3259)&lt;0, "Aguardando OC", _xlfn.DAYS(K3259,J3259))</f>
        <v>Aguardando OC</v>
      </c>
      <c r="P3259" s="14">
        <v>408716</v>
      </c>
      <c r="Q3259" s="12"/>
      <c r="R3259" s="14">
        <v>0</v>
      </c>
      <c r="S3259" s="143">
        <v>221</v>
      </c>
      <c r="T3259" s="65" t="s">
        <v>1029</v>
      </c>
      <c r="U3259" s="21">
        <v>0</v>
      </c>
      <c r="V3259" s="113"/>
      <c r="W3259" s="105" t="str">
        <f>IFERROR(VLOOKUP(V3259, Fornecedores!A:C, 3, FALSE), "")</f>
        <v/>
      </c>
      <c r="X3259" s="105" t="str">
        <f>IFERROR(VLOOKUP(V3259, Fornecedores!A:E, 5, FALSE), "")</f>
        <v/>
      </c>
      <c r="Y3259" s="105" t="str">
        <f>IFERROR(VLOOKUP(V3259, Fornecedores!A:F, 6, FALSE), "")</f>
        <v/>
      </c>
      <c r="Z3259" s="101" t="str">
        <f>IF(H3259=0, "Pedido entregue!", "Pendente")</f>
        <v>Pendente</v>
      </c>
      <c r="AB3259" s="132" t="str">
        <f>IF(Z3259="Pedido Entregue!", IF(AA3259=1, "Retirado do Almoxarifado", IF(AA3259=2, "Material devolvido", "Aguardando retirada")), IF(Z3259="Pendente", "Entrega pendente", ""))</f>
        <v>Entrega pendente</v>
      </c>
      <c r="AC3259" s="18">
        <v>1</v>
      </c>
      <c r="AD3259" s="18">
        <f>AC3259/SUMIF($P:$P,P3259,$AC:$AC)</f>
        <v>1</v>
      </c>
      <c r="AE3259" s="18">
        <f>IF(R3259=0,0,AC3259/SUMIF($R:$R,R3259,$AC:$AC))</f>
        <v>0</v>
      </c>
      <c r="AF3259" s="18">
        <f>IF(R3259=0,1,0)</f>
        <v>1</v>
      </c>
      <c r="AH3259" t="str">
        <f>TEXT(J3259,"MMMM")</f>
        <v>junho</v>
      </c>
    </row>
    <row r="3260" spans="1:34" ht="12.75" customHeight="1" x14ac:dyDescent="0.25">
      <c r="A3260" s="90" t="str">
        <f>IF(C3260="Oficina Diversos","Oficina Geral",
IF(ISNUMBER(FIND("Estoque - Colhedoras",C3260)),"Colhedoras",IF(ISNUMBER(FIND("Caldeiraria",C3260)),"Caldeiraria",IF(ISNUMBER(FIND("Borracharia",C3260)),"Borracharia",IF(ISNUMBER(FIND("Lubrificação",C3260)),"Lubrificação",
IF(ISNUMBER(FIND("Estoque - Carregadeiras",C3260)),"Carregadeiras",IF(ISNUMBER(FIND("Estoque - Veic. Leves",C3260)),"Veic. Leves",
IF(ISNUMBER(FIND("Estoque - Caminhões",C3260)),"Caminhões",IF(ISNUMBER(FIND("Estoque - Transbordos",C3260)),"Transbordos",
IF(ISNUMBER(FIND("Estoque - Tratores",C3260)),"Tratores",
IF(ISNUMBER(FIND("Estoque - Máquinas pesadas",C3260)),"Máquinas pesadas",
IF(ISNUMBER(FIND("Estoque - Reboques",C3260)),"Reboques",
IF(C3260="Estoque","Estoque",
IF(AND(ISNUMBER(C3260),C3260&gt;1000,C3260&lt;2000),"Caminhões",
IF(AND(ISNUMBER(C3260),C3260&gt;2000,C3260&lt;3000),"Tratores",
IF(AND(ISNUMBER(C3260),C3260&gt;3000,C3260&lt;4000),"Carregadeiras",
IF(AND(ISNUMBER(C3260),C3260&gt;4000,C3260&lt;5000),"Máquinas pesadas",
IF(AND(ISNUMBER(C3260),C3260&gt;5000,C3260&lt;6000),"Colhedoras",
IF(AND(ISNUMBER(C3260),C3260&gt;7000,C3260&lt;8000),"Irrigação",
IF(AND(ISNUMBER(C3260),C3260&gt;8000,C3260&lt;9000),"Reboques",IF(AND(ISNUMBER(C3260),C3260&gt;0,C3260&lt;1000),"Veic. Leves","")))))))))))))))))))))</f>
        <v>Irrigação</v>
      </c>
      <c r="C3260" s="144">
        <v>7084</v>
      </c>
      <c r="D3260" s="143">
        <v>92715</v>
      </c>
      <c r="E3260" s="146" t="s">
        <v>20726</v>
      </c>
      <c r="F3260" s="101" t="str">
        <f>IF(ISBLANK(K3260), "Apenas Solicitação", "Tem OC")</f>
        <v>Apenas Solicitação</v>
      </c>
      <c r="G3260" s="143">
        <v>1</v>
      </c>
      <c r="H3260" s="102">
        <f>G3260-I3260</f>
        <v>1</v>
      </c>
      <c r="I3260" s="103"/>
      <c r="J3260" s="147">
        <v>45826</v>
      </c>
      <c r="K3260" s="200"/>
      <c r="L3260" s="146"/>
      <c r="M3260" s="104" t="str">
        <f ca="1">IF(OR(N3260="", N3260=0), "", IF(N3260&gt;TODAY(), "No prazo", "Atrasado"))</f>
        <v/>
      </c>
      <c r="N3260" s="104" t="str">
        <f>IFERROR(K3260 + VALUE(LEFT(L3260, FIND(" ", L3260) - 1)), "")</f>
        <v/>
      </c>
      <c r="O3260" s="105" t="str">
        <f>IF(_xlfn.DAYS(K3260,J3260)&lt;0, "Aguardando OC", _xlfn.DAYS(K3260,J3260))</f>
        <v>Aguardando OC</v>
      </c>
      <c r="P3260" s="200">
        <v>408350</v>
      </c>
      <c r="Q3260" s="12"/>
      <c r="R3260" s="200">
        <v>0</v>
      </c>
      <c r="S3260" s="143">
        <v>221</v>
      </c>
      <c r="T3260" s="65" t="s">
        <v>1029</v>
      </c>
      <c r="U3260" s="164">
        <v>0</v>
      </c>
      <c r="V3260" s="143"/>
      <c r="W3260" s="105" t="str">
        <f>IFERROR(VLOOKUP(V3260, Fornecedores!A:C, 3, FALSE), "")</f>
        <v/>
      </c>
      <c r="X3260" s="105" t="str">
        <f>IFERROR(VLOOKUP(V3260, Fornecedores!A:E, 5, FALSE), "")</f>
        <v/>
      </c>
      <c r="Y3260" s="105" t="str">
        <f>IFERROR(VLOOKUP(V3260, Fornecedores!A:F, 6, FALSE), "")</f>
        <v/>
      </c>
      <c r="Z3260" s="101" t="str">
        <f>IF(H3260=0, "Pedido entregue!", "Pendente")</f>
        <v>Pendente</v>
      </c>
      <c r="AB3260" s="132" t="str">
        <f>IF(Z3260="Pedido Entregue!", IF(AA3260=1, "Retirado do Almoxarifado", IF(AA3260=2, "Material devolvido", "Aguardando retirada")), IF(Z3260="Pendente", "Entrega pendente", ""))</f>
        <v>Entrega pendente</v>
      </c>
      <c r="AC3260" s="18">
        <v>1</v>
      </c>
      <c r="AD3260" s="18">
        <f>AC3260/SUMIF($P:$P,P3260,$AC:$AC)</f>
        <v>1</v>
      </c>
      <c r="AE3260" s="18">
        <f>IF(R3260=0,0,AC3260/SUMIF($R:$R,R3260,$AC:$AC))</f>
        <v>0</v>
      </c>
      <c r="AF3260" s="18">
        <f>IF(R3260=0,1,0)</f>
        <v>1</v>
      </c>
      <c r="AH3260" t="str">
        <f>TEXT(J3260,"MMMM")</f>
        <v>junho</v>
      </c>
    </row>
    <row r="3261" spans="1:34" ht="12.75" hidden="1" customHeight="1" x14ac:dyDescent="0.25">
      <c r="A3261" s="90" t="str">
        <f>IF(C3261="Oficina Diversos","Oficina Geral",
IF(ISNUMBER(FIND("Estoque - Colhedoras",C3261)),"Colhedoras",IF(ISNUMBER(FIND("Caldeiraria",C3261)),"Caldeiraria",IF(ISNUMBER(FIND("Borracharia",C3261)),"Borracharia",IF(ISNUMBER(FIND("Lubrificação",C3261)),"Lubrificação",
IF(ISNUMBER(FIND("Estoque - Carregadeiras",C3261)),"Carregadeiras",IF(ISNUMBER(FIND("Estoque - Veic. Leves",C3261)),"Veic. Leves",
IF(ISNUMBER(FIND("Estoque - Caminhões",C3261)),"Caminhões",IF(ISNUMBER(FIND("Estoque - Transbordos",C3261)),"Transbordos",
IF(ISNUMBER(FIND("Estoque - Tratores",C3261)),"Tratores",
IF(ISNUMBER(FIND("Estoque - Máquinas pesadas",C3261)),"Máquinas pesadas",
IF(ISNUMBER(FIND("Estoque - Reboques",C3261)),"Reboques",
IF(C3261="Estoque","Estoque",
IF(AND(ISNUMBER(C3261),C3261&gt;1000,C3261&lt;2000),"Caminhões",
IF(AND(ISNUMBER(C3261),C3261&gt;2000,C3261&lt;3000),"Tratores",
IF(AND(ISNUMBER(C3261),C3261&gt;3000,C3261&lt;4000),"Carregadeiras",
IF(AND(ISNUMBER(C3261),C3261&gt;4000,C3261&lt;5000),"Máquinas pesadas",
IF(AND(ISNUMBER(C3261),C3261&gt;5000,C3261&lt;6000),"Colhedoras",
IF(AND(ISNUMBER(C3261),C3261&gt;7000,C3261&lt;8000),"Irrigação",
IF(AND(ISNUMBER(C3261),C3261&gt;8000,C3261&lt;9000),"Reboques",IF(AND(ISNUMBER(C3261),C3261&gt;0,C3261&lt;1000),"Veic. Leves","")))))))))))))))))))))</f>
        <v>Irrigação</v>
      </c>
      <c r="C3261" s="113">
        <v>7091</v>
      </c>
      <c r="D3261" s="2">
        <v>92715</v>
      </c>
      <c r="E3261" s="3" t="s">
        <v>25991</v>
      </c>
      <c r="F3261" s="101" t="str">
        <f>IF(ISBLANK(K3261), "Apenas Solicitação", "Tem OC")</f>
        <v>Tem OC</v>
      </c>
      <c r="G3261" s="2">
        <v>1</v>
      </c>
      <c r="H3261" s="102">
        <f>G3261-I3261</f>
        <v>0</v>
      </c>
      <c r="I3261" s="103">
        <v>1</v>
      </c>
      <c r="J3261" s="4">
        <v>45829</v>
      </c>
      <c r="K3261" s="180">
        <v>45846</v>
      </c>
      <c r="L3261" s="3" t="s">
        <v>20151</v>
      </c>
      <c r="M3261" s="104" t="str">
        <f ca="1">IF(OR(N3261="", N3261=0), "", IF(N3261&gt;TODAY(), "No prazo", "Atrasado"))</f>
        <v>Atrasado</v>
      </c>
      <c r="N3261" s="104">
        <f>IFERROR(K3261 + VALUE(LEFT(L3261, FIND(" ", L3261) - 1)), "")</f>
        <v>45846</v>
      </c>
      <c r="O3261" s="105">
        <f>IF(_xlfn.DAYS(K3261,J3261)&lt;0, "Aguardando OC", _xlfn.DAYS(K3261,J3261))</f>
        <v>17</v>
      </c>
      <c r="P3261" s="14">
        <v>408717</v>
      </c>
      <c r="Q3261" s="12"/>
      <c r="R3261" s="14">
        <v>170556</v>
      </c>
      <c r="S3261" s="2">
        <v>221</v>
      </c>
      <c r="T3261" s="65" t="s">
        <v>1029</v>
      </c>
      <c r="U3261" s="2">
        <v>130.94999999999999</v>
      </c>
      <c r="V3261" s="2">
        <v>6880</v>
      </c>
      <c r="W3261" s="105" t="str">
        <f>IFERROR(VLOOKUP(V3261, Fornecedores!A:C, 3, FALSE), "")</f>
        <v>AUTO NORTE</v>
      </c>
      <c r="X3261" s="105" t="str">
        <f>IFERROR(VLOOKUP(V3261, Fornecedores!A:E, 5, FALSE), "")</f>
        <v>Bayeux</v>
      </c>
      <c r="Y3261" s="105" t="str">
        <f>IFERROR(VLOOKUP(V3261, Fornecedores!A:F, 6, FALSE), "")</f>
        <v>PB</v>
      </c>
      <c r="Z3261" s="101" t="str">
        <f>IF(H3261=0, "Pedido entregue!", "Pendente")</f>
        <v>Pedido entregue!</v>
      </c>
      <c r="AB3261" s="132" t="str">
        <f>IF(Z3261="Pedido Entregue!", IF(AA3261=1, "Retirado do Almoxarifado", IF(AA3261=2, "Material devolvido", "Aguardando retirada")), IF(Z3261="Pendente", "Entrega pendente", ""))</f>
        <v>Aguardando retirada</v>
      </c>
      <c r="AC3261" s="18">
        <v>1</v>
      </c>
      <c r="AD3261" s="18">
        <f>AC3261/SUMIF($P:$P,P3261,$AC:$AC)</f>
        <v>1</v>
      </c>
      <c r="AE3261" s="18">
        <f>IF(R3261=0,0,AC3261/SUMIF($R:$R,R3261,$AC:$AC))</f>
        <v>0.5</v>
      </c>
      <c r="AF3261" s="18">
        <f>IF(R3261=0,1,0)</f>
        <v>0</v>
      </c>
      <c r="AH3261" t="str">
        <f>TEXT(J3261,"MMMM")</f>
        <v>junho</v>
      </c>
    </row>
    <row r="3262" spans="1:34" ht="12.75" hidden="1" customHeight="1" x14ac:dyDescent="0.25">
      <c r="A3262" s="90" t="str">
        <f>IF(C3262="Oficina Diversos","Oficina Geral",
IF(ISNUMBER(FIND("Estoque - Colhedoras",C3262)),"Colhedoras",IF(ISNUMBER(FIND("Caldeiraria",C3262)),"Caldeiraria",IF(ISNUMBER(FIND("Borracharia",C3262)),"Borracharia",IF(ISNUMBER(FIND("Lubrificação",C3262)),"Lubrificação",
IF(ISNUMBER(FIND("Estoque - Carregadeiras",C3262)),"Carregadeiras",IF(ISNUMBER(FIND("Estoque - Veic. Leves",C3262)),"Veic. Leves",
IF(ISNUMBER(FIND("Estoque - Caminhões",C3262)),"Caminhões",IF(ISNUMBER(FIND("Estoque - Transbordos",C3262)),"Transbordos",
IF(ISNUMBER(FIND("Estoque - Tratores",C3262)),"Tratores",
IF(ISNUMBER(FIND("Estoque - Máquinas pesadas",C3262)),"Máquinas pesadas",
IF(ISNUMBER(FIND("Estoque - Reboques",C3262)),"Reboques",
IF(C3262="Estoque","Estoque",
IF(AND(ISNUMBER(C3262),C3262&gt;1000,C3262&lt;2000),"Caminhões",
IF(AND(ISNUMBER(C3262),C3262&gt;2000,C3262&lt;3000),"Tratores",
IF(AND(ISNUMBER(C3262),C3262&gt;3000,C3262&lt;4000),"Carregadeiras",
IF(AND(ISNUMBER(C3262),C3262&gt;4000,C3262&lt;5000),"Máquinas pesadas",
IF(AND(ISNUMBER(C3262),C3262&gt;5000,C3262&lt;6000),"Colhedoras",
IF(AND(ISNUMBER(C3262),C3262&gt;7000,C3262&lt;8000),"Irrigação",
IF(AND(ISNUMBER(C3262),C3262&gt;8000,C3262&lt;9000),"Reboques",IF(AND(ISNUMBER(C3262),C3262&gt;0,C3262&lt;1000),"Veic. Leves","")))))))))))))))))))))</f>
        <v>Irrigação</v>
      </c>
      <c r="C3262" s="113">
        <v>7091</v>
      </c>
      <c r="D3262" s="2">
        <v>92715</v>
      </c>
      <c r="E3262" s="3" t="s">
        <v>25991</v>
      </c>
      <c r="F3262" s="101" t="str">
        <f>IF(ISBLANK(K3262), "Apenas Solicitação", "Tem OC")</f>
        <v>Tem OC</v>
      </c>
      <c r="G3262" s="2">
        <v>1</v>
      </c>
      <c r="H3262" s="102">
        <f>G3262-I3262</f>
        <v>0</v>
      </c>
      <c r="I3262" s="103">
        <v>1</v>
      </c>
      <c r="J3262" s="4">
        <v>45829</v>
      </c>
      <c r="K3262" s="180">
        <v>45846</v>
      </c>
      <c r="L3262" s="3" t="s">
        <v>20151</v>
      </c>
      <c r="M3262" s="104" t="str">
        <f ca="1">IF(OR(N3262="", N3262=0), "", IF(N3262&gt;TODAY(), "No prazo", "Atrasado"))</f>
        <v>Atrasado</v>
      </c>
      <c r="N3262" s="104">
        <f>IFERROR(K3262 + VALUE(LEFT(L3262, FIND(" ", L3262) - 1)), "")</f>
        <v>45846</v>
      </c>
      <c r="O3262" s="105">
        <f>IF(_xlfn.DAYS(K3262,J3262)&lt;0, "Aguardando OC", _xlfn.DAYS(K3262,J3262))</f>
        <v>17</v>
      </c>
      <c r="P3262" s="14">
        <v>408719</v>
      </c>
      <c r="Q3262" s="12"/>
      <c r="R3262" s="14">
        <v>170556</v>
      </c>
      <c r="S3262" s="2">
        <v>221</v>
      </c>
      <c r="T3262" s="65" t="s">
        <v>1029</v>
      </c>
      <c r="U3262" s="2">
        <v>130.94999999999999</v>
      </c>
      <c r="V3262" s="2">
        <v>6880</v>
      </c>
      <c r="W3262" s="105" t="str">
        <f>IFERROR(VLOOKUP(V3262, Fornecedores!A:C, 3, FALSE), "")</f>
        <v>AUTO NORTE</v>
      </c>
      <c r="X3262" s="105" t="str">
        <f>IFERROR(VLOOKUP(V3262, Fornecedores!A:E, 5, FALSE), "")</f>
        <v>Bayeux</v>
      </c>
      <c r="Y3262" s="105" t="str">
        <f>IFERROR(VLOOKUP(V3262, Fornecedores!A:F, 6, FALSE), "")</f>
        <v>PB</v>
      </c>
      <c r="Z3262" s="101" t="str">
        <f>IF(H3262=0, "Pedido entregue!", "Pendente")</f>
        <v>Pedido entregue!</v>
      </c>
      <c r="AB3262" s="132" t="str">
        <f>IF(Z3262="Pedido Entregue!", IF(AA3262=1, "Retirado do Almoxarifado", IF(AA3262=2, "Material devolvido", "Aguardando retirada")), IF(Z3262="Pendente", "Entrega pendente", ""))</f>
        <v>Aguardando retirada</v>
      </c>
      <c r="AC3262" s="18">
        <v>1</v>
      </c>
      <c r="AD3262" s="18">
        <f>AC3262/SUMIF($P:$P,P3262,$AC:$AC)</f>
        <v>1</v>
      </c>
      <c r="AE3262" s="18">
        <f>IF(R3262=0,0,AC3262/SUMIF($R:$R,R3262,$AC:$AC))</f>
        <v>0.5</v>
      </c>
      <c r="AF3262" s="18">
        <f>IF(R3262=0,1,0)</f>
        <v>0</v>
      </c>
      <c r="AH3262" t="str">
        <f>TEXT(J3262,"MMMM")</f>
        <v>junho</v>
      </c>
    </row>
    <row r="3263" spans="1:34" ht="12.75" hidden="1" customHeight="1" x14ac:dyDescent="0.25">
      <c r="A3263" s="90" t="str">
        <f>IF(C3263="Oficina Diversos","Oficina Geral",
IF(ISNUMBER(FIND("Estoque - Colhedoras",C3263)),"Colhedoras",IF(ISNUMBER(FIND("Caldeiraria",C3263)),"Caldeiraria",IF(ISNUMBER(FIND("Borracharia",C3263)),"Borracharia",IF(ISNUMBER(FIND("Lubrificação",C3263)),"Lubrificação",
IF(ISNUMBER(FIND("Estoque - Carregadeiras",C3263)),"Carregadeiras",IF(ISNUMBER(FIND("Estoque - Veic. Leves",C3263)),"Veic. Leves",
IF(ISNUMBER(FIND("Estoque - Caminhões",C3263)),"Caminhões",IF(ISNUMBER(FIND("Estoque - Transbordos",C3263)),"Transbordos",
IF(ISNUMBER(FIND("Estoque - Tratores",C3263)),"Tratores",
IF(ISNUMBER(FIND("Estoque - Máquinas pesadas",C3263)),"Máquinas pesadas",
IF(ISNUMBER(FIND("Estoque - Reboques",C3263)),"Reboques",
IF(C3263="Estoque","Estoque",
IF(AND(ISNUMBER(C3263),C3263&gt;1000,C3263&lt;2000),"Caminhões",
IF(AND(ISNUMBER(C3263),C3263&gt;2000,C3263&lt;3000),"Tratores",
IF(AND(ISNUMBER(C3263),C3263&gt;3000,C3263&lt;4000),"Carregadeiras",
IF(AND(ISNUMBER(C3263),C3263&gt;4000,C3263&lt;5000),"Máquinas pesadas",
IF(AND(ISNUMBER(C3263),C3263&gt;5000,C3263&lt;6000),"Colhedoras",
IF(AND(ISNUMBER(C3263),C3263&gt;7000,C3263&lt;8000),"Irrigação",
IF(AND(ISNUMBER(C3263),C3263&gt;8000,C3263&lt;9000),"Reboques",IF(AND(ISNUMBER(C3263),C3263&gt;0,C3263&lt;1000),"Veic. Leves","")))))))))))))))))))))</f>
        <v>Irrigação</v>
      </c>
      <c r="C3263" s="113">
        <v>7084</v>
      </c>
      <c r="D3263" s="2">
        <v>92749</v>
      </c>
      <c r="E3263" s="3" t="s">
        <v>20732</v>
      </c>
      <c r="F3263" s="101" t="str">
        <f>IF(ISBLANK(K3263), "Apenas Solicitação", "Tem OC")</f>
        <v>Tem OC</v>
      </c>
      <c r="G3263" s="2">
        <v>1</v>
      </c>
      <c r="H3263" s="102">
        <f>G3263-I3263</f>
        <v>0</v>
      </c>
      <c r="I3263" s="103">
        <v>1</v>
      </c>
      <c r="J3263" s="4">
        <v>45827</v>
      </c>
      <c r="K3263" s="180">
        <v>45842</v>
      </c>
      <c r="L3263" s="3" t="s">
        <v>20151</v>
      </c>
      <c r="M3263" s="104" t="str">
        <f ca="1">IF(OR(N3263="", N3263=0), "", IF(N3263&gt;TODAY(), "No prazo", "Atrasado"))</f>
        <v>Atrasado</v>
      </c>
      <c r="N3263" s="104">
        <f>IFERROR(K3263 + VALUE(LEFT(L3263, FIND(" ", L3263) - 1)), "")</f>
        <v>45842</v>
      </c>
      <c r="O3263" s="105">
        <f>IF(_xlfn.DAYS(K3263,J3263)&lt;0, "Aguardando OC", _xlfn.DAYS(K3263,J3263))</f>
        <v>15</v>
      </c>
      <c r="P3263" s="14">
        <v>408436</v>
      </c>
      <c r="Q3263" s="12"/>
      <c r="R3263" s="14">
        <v>170413</v>
      </c>
      <c r="S3263" s="2">
        <v>221</v>
      </c>
      <c r="T3263" s="65" t="s">
        <v>1029</v>
      </c>
      <c r="U3263" s="21">
        <v>2200</v>
      </c>
      <c r="V3263" s="2">
        <v>15716</v>
      </c>
      <c r="W3263" s="105" t="str">
        <f>IFERROR(VLOOKUP(V3263, Fornecedores!A:C, 3, FALSE), "")</f>
        <v>BRADIPE</v>
      </c>
      <c r="X3263" s="105" t="str">
        <f>IFERROR(VLOOKUP(V3263, Fornecedores!A:E, 5, FALSE), "")</f>
        <v>Jaboatão dos Guararapes</v>
      </c>
      <c r="Y3263" s="105" t="str">
        <f>IFERROR(VLOOKUP(V3263, Fornecedores!A:F, 6, FALSE), "")</f>
        <v>PE</v>
      </c>
      <c r="Z3263" s="101" t="str">
        <f>IF(H3263=0, "Pedido entregue!", "Pendente")</f>
        <v>Pedido entregue!</v>
      </c>
      <c r="AB3263" s="132" t="str">
        <f>IF(Z3263="Pedido Entregue!", IF(AA3263=1, "Retirado do Almoxarifado", IF(AA3263=2, "Material devolvido", "Aguardando retirada")), IF(Z3263="Pendente", "Entrega pendente", ""))</f>
        <v>Aguardando retirada</v>
      </c>
      <c r="AC3263" s="18">
        <v>1</v>
      </c>
      <c r="AD3263" s="18">
        <f>AC3263/SUMIF($P:$P,P3263,$AC:$AC)</f>
        <v>1</v>
      </c>
      <c r="AE3263" s="18">
        <f>IF(R3263=0,0,AC3263/SUMIF($R:$R,R3263,$AC:$AC))</f>
        <v>1</v>
      </c>
      <c r="AF3263" s="18">
        <f>IF(R3263=0,1,0)</f>
        <v>0</v>
      </c>
      <c r="AH3263" t="str">
        <f>TEXT(J3263,"MMMM")</f>
        <v>junho</v>
      </c>
    </row>
    <row r="3264" spans="1:34" ht="12.75" hidden="1" customHeight="1" x14ac:dyDescent="0.25">
      <c r="A3264" s="90" t="str">
        <f>IF(C3264="Oficina Diversos","Oficina Geral",
IF(ISNUMBER(FIND("Estoque - Colhedoras",C3264)),"Colhedoras",IF(ISNUMBER(FIND("Caldeiraria",C3264)),"Caldeiraria",IF(ISNUMBER(FIND("Borracharia",C3264)),"Borracharia",IF(ISNUMBER(FIND("Lubrificação",C3264)),"Lubrificação",
IF(ISNUMBER(FIND("Estoque - Carregadeiras",C3264)),"Carregadeiras",IF(ISNUMBER(FIND("Estoque - Veic. Leves",C3264)),"Veic. Leves",
IF(ISNUMBER(FIND("Estoque - Caminhões",C3264)),"Caminhões",IF(ISNUMBER(FIND("Estoque - Transbordos",C3264)),"Transbordos",
IF(ISNUMBER(FIND("Estoque - Tratores",C3264)),"Tratores",
IF(ISNUMBER(FIND("Estoque - Máquinas pesadas",C3264)),"Máquinas pesadas",
IF(ISNUMBER(FIND("Estoque - Reboques",C3264)),"Reboques",
IF(C3264="Estoque","Estoque",
IF(AND(ISNUMBER(C3264),C3264&gt;1000,C3264&lt;2000),"Caminhões",
IF(AND(ISNUMBER(C3264),C3264&gt;2000,C3264&lt;3000),"Tratores",
IF(AND(ISNUMBER(C3264),C3264&gt;3000,C3264&lt;4000),"Carregadeiras",
IF(AND(ISNUMBER(C3264),C3264&gt;4000,C3264&lt;5000),"Máquinas pesadas",
IF(AND(ISNUMBER(C3264),C3264&gt;5000,C3264&lt;6000),"Colhedoras",
IF(AND(ISNUMBER(C3264),C3264&gt;7000,C3264&lt;8000),"Irrigação",
IF(AND(ISNUMBER(C3264),C3264&gt;8000,C3264&lt;9000),"Reboques",IF(AND(ISNUMBER(C3264),C3264&gt;0,C3264&lt;1000),"Veic. Leves","")))))))))))))))))))))</f>
        <v>Caminhões</v>
      </c>
      <c r="C3264" s="113" t="s">
        <v>20247</v>
      </c>
      <c r="D3264" s="2">
        <v>92759</v>
      </c>
      <c r="E3264" s="3" t="s">
        <v>20766</v>
      </c>
      <c r="F3264" s="101" t="str">
        <f>IF(ISBLANK(K3264), "Apenas Solicitação", "Tem OC")</f>
        <v>Tem OC</v>
      </c>
      <c r="G3264" s="2">
        <v>1</v>
      </c>
      <c r="H3264" s="102">
        <f>G3264-I3264</f>
        <v>0</v>
      </c>
      <c r="I3264" s="103">
        <v>1</v>
      </c>
      <c r="J3264" s="4">
        <v>45827</v>
      </c>
      <c r="K3264" s="180">
        <v>45842</v>
      </c>
      <c r="L3264" s="3" t="s">
        <v>20155</v>
      </c>
      <c r="M3264" s="104" t="str">
        <f ca="1">IF(OR(N3264="", N3264=0), "", IF(N3264&gt;TODAY(), "No prazo", "Atrasado"))</f>
        <v>Atrasado</v>
      </c>
      <c r="N3264" s="104">
        <f>IFERROR(K3264 + VALUE(LEFT(L3264, FIND(" ", L3264) - 1)), "")</f>
        <v>45843</v>
      </c>
      <c r="O3264" s="105">
        <f>IF(_xlfn.DAYS(K3264,J3264)&lt;0, "Aguardando OC", _xlfn.DAYS(K3264,J3264))</f>
        <v>15</v>
      </c>
      <c r="P3264" s="14">
        <v>408461</v>
      </c>
      <c r="Q3264" s="12"/>
      <c r="R3264" s="14">
        <v>170429</v>
      </c>
      <c r="S3264" s="2">
        <v>221</v>
      </c>
      <c r="T3264" s="65" t="s">
        <v>1029</v>
      </c>
      <c r="U3264" s="21">
        <v>353.89</v>
      </c>
      <c r="V3264" s="2">
        <v>2106</v>
      </c>
      <c r="W3264" s="105" t="str">
        <f>IFERROR(VLOOKUP(V3264, Fornecedores!A:C, 3, FALSE), "")</f>
        <v xml:space="preserve">UNIDAS              </v>
      </c>
      <c r="X3264" s="105" t="str">
        <f>IFERROR(VLOOKUP(V3264, Fornecedores!A:E, 5, FALSE), "")</f>
        <v>João Pessoa</v>
      </c>
      <c r="Y3264" s="105" t="str">
        <f>IFERROR(VLOOKUP(V3264, Fornecedores!A:F, 6, FALSE), "")</f>
        <v>PB</v>
      </c>
      <c r="Z3264" s="101" t="str">
        <f>IF(H3264=0, "Pedido entregue!", "Pendente")</f>
        <v>Pedido entregue!</v>
      </c>
      <c r="AB3264" s="132" t="str">
        <f>IF(Z3264="Pedido Entregue!", IF(AA3264=1, "Retirado do Almoxarifado", IF(AA3264=2, "Material devolvido", "Aguardando retirada")), IF(Z3264="Pendente", "Entrega pendente", ""))</f>
        <v>Aguardando retirada</v>
      </c>
      <c r="AC3264" s="18">
        <v>1</v>
      </c>
      <c r="AD3264" s="18">
        <f>AC3264/SUMIF($P:$P,P3264,$AC:$AC)</f>
        <v>1</v>
      </c>
      <c r="AE3264" s="18">
        <f>IF(R3264=0,0,AC3264/SUMIF($R:$R,R3264,$AC:$AC))</f>
        <v>1</v>
      </c>
      <c r="AF3264" s="18">
        <f>IF(R3264=0,1,0)</f>
        <v>0</v>
      </c>
      <c r="AH3264" t="str">
        <f>TEXT(J3264,"MMMM")</f>
        <v>junho</v>
      </c>
    </row>
    <row r="3265" spans="1:34" ht="12.75" hidden="1" customHeight="1" x14ac:dyDescent="0.25">
      <c r="A3265" s="90" t="str">
        <f>IF(C3265="Oficina Diversos","Oficina Geral",
IF(ISNUMBER(FIND("Estoque - Colhedoras",C3265)),"Colhedoras",IF(ISNUMBER(FIND("Caldeiraria",C3265)),"Caldeiraria",IF(ISNUMBER(FIND("Borracharia",C3265)),"Borracharia",IF(ISNUMBER(FIND("Lubrificação",C3265)),"Lubrificação",
IF(ISNUMBER(FIND("Estoque - Carregadeiras",C3265)),"Carregadeiras",IF(ISNUMBER(FIND("Estoque - Veic. Leves",C3265)),"Veic. Leves",
IF(ISNUMBER(FIND("Estoque - Caminhões",C3265)),"Caminhões",IF(ISNUMBER(FIND("Estoque - Transbordos",C3265)),"Transbordos",
IF(ISNUMBER(FIND("Estoque - Tratores",C3265)),"Tratores",
IF(ISNUMBER(FIND("Estoque - Máquinas pesadas",C3265)),"Máquinas pesadas",
IF(ISNUMBER(FIND("Estoque - Reboques",C3265)),"Reboques",
IF(C3265="Estoque","Estoque",
IF(AND(ISNUMBER(C3265),C3265&gt;1000,C3265&lt;2000),"Caminhões",
IF(AND(ISNUMBER(C3265),C3265&gt;2000,C3265&lt;3000),"Tratores",
IF(AND(ISNUMBER(C3265),C3265&gt;3000,C3265&lt;4000),"Carregadeiras",
IF(AND(ISNUMBER(C3265),C3265&gt;4000,C3265&lt;5000),"Máquinas pesadas",
IF(AND(ISNUMBER(C3265),C3265&gt;5000,C3265&lt;6000),"Colhedoras",
IF(AND(ISNUMBER(C3265),C3265&gt;7000,C3265&lt;8000),"Irrigação",
IF(AND(ISNUMBER(C3265),C3265&gt;8000,C3265&lt;9000),"Reboques",IF(AND(ISNUMBER(C3265),C3265&gt;0,C3265&lt;1000),"Veic. Leves","")))))))))))))))))))))</f>
        <v>Caminhões</v>
      </c>
      <c r="C3265" s="113">
        <v>1009</v>
      </c>
      <c r="D3265" s="2">
        <v>92762</v>
      </c>
      <c r="E3265" s="3" t="s">
        <v>20767</v>
      </c>
      <c r="F3265" s="101" t="str">
        <f>IF(ISBLANK(K3265), "Apenas Solicitação", "Tem OC")</f>
        <v>Tem OC</v>
      </c>
      <c r="G3265" s="2">
        <v>1</v>
      </c>
      <c r="H3265" s="102">
        <f>G3265-I3265</f>
        <v>0</v>
      </c>
      <c r="I3265" s="103">
        <v>1</v>
      </c>
      <c r="J3265" s="4">
        <v>45827</v>
      </c>
      <c r="K3265" s="180">
        <v>45840</v>
      </c>
      <c r="L3265" s="3" t="s">
        <v>20151</v>
      </c>
      <c r="M3265" s="104" t="str">
        <f ca="1">IF(OR(N3265="", N3265=0), "", IF(N3265&gt;TODAY(), "No prazo", "Atrasado"))</f>
        <v>Atrasado</v>
      </c>
      <c r="N3265" s="104">
        <f>IFERROR(K3265 + VALUE(LEFT(L3265, FIND(" ", L3265) - 1)), "")</f>
        <v>45840</v>
      </c>
      <c r="O3265" s="105">
        <f>IF(_xlfn.DAYS(K3265,J3265)&lt;0, "Aguardando OC", _xlfn.DAYS(K3265,J3265))</f>
        <v>13</v>
      </c>
      <c r="P3265" s="14">
        <v>408462</v>
      </c>
      <c r="Q3265" s="12"/>
      <c r="R3265" s="14">
        <v>170218</v>
      </c>
      <c r="S3265" s="2">
        <v>221</v>
      </c>
      <c r="T3265" s="65" t="s">
        <v>1029</v>
      </c>
      <c r="U3265" s="21">
        <v>202</v>
      </c>
      <c r="V3265" s="2">
        <v>2097</v>
      </c>
      <c r="W3265" s="105" t="str">
        <f>IFERROR(VLOOKUP(V3265, Fornecedores!A:C, 3, FALSE), "")</f>
        <v xml:space="preserve">CAUPECAS            </v>
      </c>
      <c r="X3265" s="105" t="str">
        <f>IFERROR(VLOOKUP(V3265, Fornecedores!A:E, 5, FALSE), "")</f>
        <v>Recife</v>
      </c>
      <c r="Y3265" s="105" t="str">
        <f>IFERROR(VLOOKUP(V3265, Fornecedores!A:F, 6, FALSE), "")</f>
        <v>PE</v>
      </c>
      <c r="Z3265" s="101" t="str">
        <f>IF(H3265=0, "Pedido entregue!", "Pendente")</f>
        <v>Pedido entregue!</v>
      </c>
      <c r="AB3265" s="132" t="str">
        <f>IF(Z3265="Pedido Entregue!", IF(AA3265=1, "Retirado do Almoxarifado", IF(AA3265=2, "Material devolvido", "Aguardando retirada")), IF(Z3265="Pendente", "Entrega pendente", ""))</f>
        <v>Aguardando retirada</v>
      </c>
      <c r="AC3265" s="18">
        <v>1</v>
      </c>
      <c r="AD3265" s="18">
        <f>AC3265/SUMIF($P:$P,P3265,$AC:$AC)</f>
        <v>1</v>
      </c>
      <c r="AE3265" s="18">
        <f>IF(R3265=0,0,AC3265/SUMIF($R:$R,R3265,$AC:$AC))</f>
        <v>1</v>
      </c>
      <c r="AF3265" s="18">
        <f>IF(R3265=0,1,0)</f>
        <v>0</v>
      </c>
      <c r="AH3265" t="str">
        <f>TEXT(J3265,"MMMM")</f>
        <v>junho</v>
      </c>
    </row>
    <row r="3266" spans="1:34" ht="12.75" hidden="1" customHeight="1" x14ac:dyDescent="0.25">
      <c r="A3266" s="90" t="str">
        <f>IF(C3266="Oficina Diversos","Oficina Geral",
IF(ISNUMBER(FIND("Estoque - Colhedoras",C3266)),"Colhedoras",IF(ISNUMBER(FIND("Caldeiraria",C3266)),"Caldeiraria",IF(ISNUMBER(FIND("Borracharia",C3266)),"Borracharia",IF(ISNUMBER(FIND("Lubrificação",C3266)),"Lubrificação",
IF(ISNUMBER(FIND("Estoque - Carregadeiras",C3266)),"Carregadeiras",IF(ISNUMBER(FIND("Estoque - Veic. Leves",C3266)),"Veic. Leves",
IF(ISNUMBER(FIND("Estoque - Caminhões",C3266)),"Caminhões",IF(ISNUMBER(FIND("Estoque - Transbordos",C3266)),"Transbordos",
IF(ISNUMBER(FIND("Estoque - Tratores",C3266)),"Tratores",
IF(ISNUMBER(FIND("Estoque - Máquinas pesadas",C3266)),"Máquinas pesadas",
IF(ISNUMBER(FIND("Estoque - Reboques",C3266)),"Reboques",
IF(C3266="Estoque","Estoque",
IF(AND(ISNUMBER(C3266),C3266&gt;1000,C3266&lt;2000),"Caminhões",
IF(AND(ISNUMBER(C3266),C3266&gt;2000,C3266&lt;3000),"Tratores",
IF(AND(ISNUMBER(C3266),C3266&gt;3000,C3266&lt;4000),"Carregadeiras",
IF(AND(ISNUMBER(C3266),C3266&gt;4000,C3266&lt;5000),"Máquinas pesadas",
IF(AND(ISNUMBER(C3266),C3266&gt;5000,C3266&lt;6000),"Colhedoras",
IF(AND(ISNUMBER(C3266),C3266&gt;7000,C3266&lt;8000),"Irrigação",
IF(AND(ISNUMBER(C3266),C3266&gt;8000,C3266&lt;9000),"Reboques",IF(AND(ISNUMBER(C3266),C3266&gt;0,C3266&lt;1000),"Veic. Leves","")))))))))))))))))))))</f>
        <v>Caminhões</v>
      </c>
      <c r="C3266" s="113">
        <v>1028</v>
      </c>
      <c r="D3266" s="2">
        <v>92764</v>
      </c>
      <c r="E3266" s="3" t="s">
        <v>20733</v>
      </c>
      <c r="F3266" s="101" t="str">
        <f>IF(ISBLANK(K3266), "Apenas Solicitação", "Tem OC")</f>
        <v>Tem OC</v>
      </c>
      <c r="G3266" s="2">
        <v>2</v>
      </c>
      <c r="H3266" s="102">
        <f>G3266-I3266</f>
        <v>0</v>
      </c>
      <c r="I3266" s="103">
        <v>2</v>
      </c>
      <c r="J3266" s="4">
        <v>45827</v>
      </c>
      <c r="K3266" s="180">
        <v>45835</v>
      </c>
      <c r="L3266" s="3" t="s">
        <v>20151</v>
      </c>
      <c r="M3266" s="104" t="str">
        <f ca="1">IF(OR(N3266="", N3266=0), "", IF(N3266&gt;TODAY(), "No prazo", "Atrasado"))</f>
        <v>Atrasado</v>
      </c>
      <c r="N3266" s="104">
        <f>IFERROR(K3266 + VALUE(LEFT(L3266, FIND(" ", L3266) - 1)), "")</f>
        <v>45835</v>
      </c>
      <c r="O3266" s="105">
        <f>IF(_xlfn.DAYS(K3266,J3266)&lt;0, "Aguardando OC", _xlfn.DAYS(K3266,J3266))</f>
        <v>8</v>
      </c>
      <c r="P3266" s="14">
        <v>408488</v>
      </c>
      <c r="Q3266" s="12"/>
      <c r="R3266" s="14">
        <v>169749</v>
      </c>
      <c r="S3266" s="2">
        <v>221</v>
      </c>
      <c r="T3266" s="65" t="s">
        <v>1029</v>
      </c>
      <c r="U3266" s="21">
        <v>127</v>
      </c>
      <c r="V3266" s="2">
        <v>4604</v>
      </c>
      <c r="W3266" s="105" t="str">
        <f>IFERROR(VLOOKUP(V3266, Fornecedores!A:C, 3, FALSE), "")</f>
        <v>CABINE</v>
      </c>
      <c r="X3266" s="105" t="str">
        <f>IFERROR(VLOOKUP(V3266, Fornecedores!A:E, 5, FALSE), "")</f>
        <v>Recife</v>
      </c>
      <c r="Y3266" s="105" t="str">
        <f>IFERROR(VLOOKUP(V3266, Fornecedores!A:F, 6, FALSE), "")</f>
        <v>PE</v>
      </c>
      <c r="Z3266" s="101" t="str">
        <f>IF(H3266=0, "Pedido entregue!", "Pendente")</f>
        <v>Pedido entregue!</v>
      </c>
      <c r="AB3266" s="132" t="str">
        <f>IF(Z3266="Pedido Entregue!", IF(AA3266=1, "Retirado do Almoxarifado", IF(AA3266=2, "Material devolvido", "Aguardando retirada")), IF(Z3266="Pendente", "Entrega pendente", ""))</f>
        <v>Aguardando retirada</v>
      </c>
      <c r="AC3266" s="18">
        <v>1</v>
      </c>
      <c r="AD3266" s="18">
        <f>AC3266/SUMIF($P:$P,P3266,$AC:$AC)</f>
        <v>1</v>
      </c>
      <c r="AE3266" s="18">
        <f>IF(R3266=0,0,AC3266/SUMIF($R:$R,R3266,$AC:$AC))</f>
        <v>0.33333333333333331</v>
      </c>
      <c r="AF3266" s="18">
        <f>IF(R3266=0,1,0)</f>
        <v>0</v>
      </c>
      <c r="AH3266" t="str">
        <f>TEXT(J3266,"MMMM")</f>
        <v>junho</v>
      </c>
    </row>
    <row r="3267" spans="1:34" ht="12.75" hidden="1" customHeight="1" x14ac:dyDescent="0.25">
      <c r="A3267" s="90" t="str">
        <f>IF(C3267="Oficina Diversos","Oficina Geral",
IF(ISNUMBER(FIND("Estoque - Colhedoras",C3267)),"Colhedoras",IF(ISNUMBER(FIND("Caldeiraria",C3267)),"Caldeiraria",IF(ISNUMBER(FIND("Borracharia",C3267)),"Borracharia",IF(ISNUMBER(FIND("Lubrificação",C3267)),"Lubrificação",
IF(ISNUMBER(FIND("Estoque - Carregadeiras",C3267)),"Carregadeiras",IF(ISNUMBER(FIND("Estoque - Veic. Leves",C3267)),"Veic. Leves",
IF(ISNUMBER(FIND("Estoque - Caminhões",C3267)),"Caminhões",IF(ISNUMBER(FIND("Estoque - Transbordos",C3267)),"Transbordos",
IF(ISNUMBER(FIND("Estoque - Tratores",C3267)),"Tratores",
IF(ISNUMBER(FIND("Estoque - Máquinas pesadas",C3267)),"Máquinas pesadas",
IF(ISNUMBER(FIND("Estoque - Reboques",C3267)),"Reboques",
IF(C3267="Estoque","Estoque",
IF(AND(ISNUMBER(C3267),C3267&gt;1000,C3267&lt;2000),"Caminhões",
IF(AND(ISNUMBER(C3267),C3267&gt;2000,C3267&lt;3000),"Tratores",
IF(AND(ISNUMBER(C3267),C3267&gt;3000,C3267&lt;4000),"Carregadeiras",
IF(AND(ISNUMBER(C3267),C3267&gt;4000,C3267&lt;5000),"Máquinas pesadas",
IF(AND(ISNUMBER(C3267),C3267&gt;5000,C3267&lt;6000),"Colhedoras",
IF(AND(ISNUMBER(C3267),C3267&gt;7000,C3267&lt;8000),"Irrigação",
IF(AND(ISNUMBER(C3267),C3267&gt;8000,C3267&lt;9000),"Reboques",IF(AND(ISNUMBER(C3267),C3267&gt;0,C3267&lt;1000),"Veic. Leves","")))))))))))))))))))))</f>
        <v>Caminhões</v>
      </c>
      <c r="C3267" s="144">
        <v>1028</v>
      </c>
      <c r="D3267" s="143">
        <v>92765</v>
      </c>
      <c r="E3267" s="146" t="s">
        <v>20734</v>
      </c>
      <c r="F3267" s="101" t="str">
        <f>IF(ISBLANK(K3267), "Apenas Solicitação", "Tem OC")</f>
        <v>Tem OC</v>
      </c>
      <c r="G3267" s="143">
        <v>1</v>
      </c>
      <c r="H3267" s="102">
        <f>G3267-I3267</f>
        <v>0</v>
      </c>
      <c r="I3267" s="103">
        <v>1</v>
      </c>
      <c r="J3267" s="147">
        <v>45827</v>
      </c>
      <c r="K3267" s="187">
        <v>45835</v>
      </c>
      <c r="L3267" s="146"/>
      <c r="M3267" s="104" t="str">
        <f ca="1">IF(OR(N3267="", N3267=0), "", IF(N3267&gt;TODAY(), "No prazo", "Atrasado"))</f>
        <v/>
      </c>
      <c r="N3267" s="104" t="str">
        <f>IFERROR(K3267 + VALUE(LEFT(L3267, FIND(" ", L3267) - 1)), "")</f>
        <v/>
      </c>
      <c r="O3267" s="105">
        <f>IF(_xlfn.DAYS(K3267,J3267)&lt;0, "Aguardando OC", _xlfn.DAYS(K3267,J3267))</f>
        <v>8</v>
      </c>
      <c r="P3267" s="200">
        <v>408486</v>
      </c>
      <c r="Q3267" s="12"/>
      <c r="R3267" s="200">
        <v>169748</v>
      </c>
      <c r="S3267" s="143">
        <v>221</v>
      </c>
      <c r="T3267" s="65" t="s">
        <v>1029</v>
      </c>
      <c r="U3267" s="164">
        <v>59</v>
      </c>
      <c r="V3267" s="143"/>
      <c r="W3267" s="105" t="str">
        <f>IFERROR(VLOOKUP(V3267, Fornecedores!A:C, 3, FALSE), "")</f>
        <v/>
      </c>
      <c r="X3267" s="105" t="str">
        <f>IFERROR(VLOOKUP(V3267, Fornecedores!A:E, 5, FALSE), "")</f>
        <v/>
      </c>
      <c r="Y3267" s="105" t="str">
        <f>IFERROR(VLOOKUP(V3267, Fornecedores!A:F, 6, FALSE), "")</f>
        <v/>
      </c>
      <c r="Z3267" s="101" t="str">
        <f>IF(H3267=0, "Pedido entregue!", "Pendente")</f>
        <v>Pedido entregue!</v>
      </c>
      <c r="AB3267" s="132" t="str">
        <f>IF(Z3267="Pedido Entregue!", IF(AA3267=1, "Retirado do Almoxarifado", IF(AA3267=2, "Material devolvido", "Aguardando retirada")), IF(Z3267="Pendente", "Entrega pendente", ""))</f>
        <v>Aguardando retirada</v>
      </c>
      <c r="AC3267" s="18">
        <v>1</v>
      </c>
      <c r="AD3267" s="18">
        <f>AC3267/SUMIF($P:$P,P3267,$AC:$AC)</f>
        <v>1</v>
      </c>
      <c r="AE3267" s="18">
        <f>IF(R3267=0,0,AC3267/SUMIF($R:$R,R3267,$AC:$AC))</f>
        <v>0.5</v>
      </c>
      <c r="AF3267" s="18">
        <f>IF(R3267=0,1,0)</f>
        <v>0</v>
      </c>
      <c r="AH3267" t="str">
        <f>TEXT(J3267,"MMMM")</f>
        <v>junho</v>
      </c>
    </row>
    <row r="3268" spans="1:34" ht="12.75" hidden="1" customHeight="1" x14ac:dyDescent="0.25">
      <c r="A3268" s="90" t="str">
        <f>IF(C3268="Oficina Diversos","Oficina Geral",
IF(ISNUMBER(FIND("Estoque - Colhedoras",C3268)),"Colhedoras",IF(ISNUMBER(FIND("Caldeiraria",C3268)),"Caldeiraria",IF(ISNUMBER(FIND("Borracharia",C3268)),"Borracharia",IF(ISNUMBER(FIND("Lubrificação",C3268)),"Lubrificação",
IF(ISNUMBER(FIND("Estoque - Carregadeiras",C3268)),"Carregadeiras",IF(ISNUMBER(FIND("Estoque - Veic. Leves",C3268)),"Veic. Leves",
IF(ISNUMBER(FIND("Estoque - Caminhões",C3268)),"Caminhões",IF(ISNUMBER(FIND("Estoque - Transbordos",C3268)),"Transbordos",
IF(ISNUMBER(FIND("Estoque - Tratores",C3268)),"Tratores",
IF(ISNUMBER(FIND("Estoque - Máquinas pesadas",C3268)),"Máquinas pesadas",
IF(ISNUMBER(FIND("Estoque - Reboques",C3268)),"Reboques",
IF(C3268="Estoque","Estoque",
IF(AND(ISNUMBER(C3268),C3268&gt;1000,C3268&lt;2000),"Caminhões",
IF(AND(ISNUMBER(C3268),C3268&gt;2000,C3268&lt;3000),"Tratores",
IF(AND(ISNUMBER(C3268),C3268&gt;3000,C3268&lt;4000),"Carregadeiras",
IF(AND(ISNUMBER(C3268),C3268&gt;4000,C3268&lt;5000),"Máquinas pesadas",
IF(AND(ISNUMBER(C3268),C3268&gt;5000,C3268&lt;6000),"Colhedoras",
IF(AND(ISNUMBER(C3268),C3268&gt;7000,C3268&lt;8000),"Irrigação",
IF(AND(ISNUMBER(C3268),C3268&gt;8000,C3268&lt;9000),"Reboques",IF(AND(ISNUMBER(C3268),C3268&gt;0,C3268&lt;1000),"Veic. Leves","")))))))))))))))))))))</f>
        <v>Caminhões</v>
      </c>
      <c r="C3268" s="113">
        <v>1042</v>
      </c>
      <c r="D3268" s="2">
        <v>92765</v>
      </c>
      <c r="E3268" s="3" t="s">
        <v>20734</v>
      </c>
      <c r="F3268" s="101" t="str">
        <f>IF(ISBLANK(K3268), "Apenas Solicitação", "Tem OC")</f>
        <v>Tem OC</v>
      </c>
      <c r="G3268" s="2">
        <v>1</v>
      </c>
      <c r="H3268" s="102">
        <f>G3268-I3268</f>
        <v>0</v>
      </c>
      <c r="I3268" s="103">
        <v>1</v>
      </c>
      <c r="J3268" s="4">
        <v>45834</v>
      </c>
      <c r="K3268" s="180">
        <v>45842</v>
      </c>
      <c r="L3268" s="3" t="s">
        <v>20151</v>
      </c>
      <c r="M3268" s="104" t="str">
        <f ca="1">IF(OR(N3268="", N3268=0), "", IF(N3268&gt;TODAY(), "No prazo", "Atrasado"))</f>
        <v>Atrasado</v>
      </c>
      <c r="N3268" s="104">
        <f>IFERROR(K3268 + VALUE(LEFT(L3268, FIND(" ", L3268) - 1)), "")</f>
        <v>45842</v>
      </c>
      <c r="O3268" s="105">
        <f>IF(_xlfn.DAYS(K3268,J3268)&lt;0, "Aguardando OC", _xlfn.DAYS(K3268,J3268))</f>
        <v>8</v>
      </c>
      <c r="P3268" s="14">
        <v>409083</v>
      </c>
      <c r="Q3268" s="12"/>
      <c r="R3268" s="14">
        <v>170419</v>
      </c>
      <c r="S3268" s="2">
        <v>221</v>
      </c>
      <c r="T3268" s="65" t="s">
        <v>1029</v>
      </c>
      <c r="U3268" s="21">
        <v>64.19</v>
      </c>
      <c r="V3268" s="2">
        <v>2528</v>
      </c>
      <c r="W3268" s="105" t="str">
        <f>IFERROR(VLOOKUP(V3268, Fornecedores!A:C, 3, FALSE), "")</f>
        <v xml:space="preserve">REDIESEL            </v>
      </c>
      <c r="X3268" s="105" t="str">
        <f>IFERROR(VLOOKUP(V3268, Fornecedores!A:E, 5, FALSE), "")</f>
        <v>Jaboatão dos Guararapes</v>
      </c>
      <c r="Y3268" s="105" t="str">
        <f>IFERROR(VLOOKUP(V3268, Fornecedores!A:F, 6, FALSE), "")</f>
        <v>PE</v>
      </c>
      <c r="Z3268" s="101" t="str">
        <f>IF(H3268=0, "Pedido entregue!", "Pendente")</f>
        <v>Pedido entregue!</v>
      </c>
      <c r="AB3268" s="132" t="str">
        <f>IF(Z3268="Pedido Entregue!", IF(AA3268=1, "Retirado do Almoxarifado", IF(AA3268=2, "Material devolvido", "Aguardando retirada")), IF(Z3268="Pendente", "Entrega pendente", ""))</f>
        <v>Aguardando retirada</v>
      </c>
      <c r="AC3268" s="18">
        <v>1</v>
      </c>
      <c r="AD3268" s="18">
        <f>AC3268/SUMIF($P:$P,P3268,$AC:$AC)</f>
        <v>1</v>
      </c>
      <c r="AE3268" s="18">
        <f>IF(R3268=0,0,AC3268/SUMIF($R:$R,R3268,$AC:$AC))</f>
        <v>0.14285714285714285</v>
      </c>
      <c r="AF3268" s="18">
        <f>IF(R3268=0,1,0)</f>
        <v>0</v>
      </c>
      <c r="AH3268" t="str">
        <f>TEXT(J3268,"MMMM")</f>
        <v>junho</v>
      </c>
    </row>
    <row r="3269" spans="1:34" ht="12.75" hidden="1" customHeight="1" x14ac:dyDescent="0.25">
      <c r="A3269" s="90" t="str">
        <f>IF(C3269="Oficina Diversos","Oficina Geral",
IF(ISNUMBER(FIND("Estoque - Colhedoras",C3269)),"Colhedoras",IF(ISNUMBER(FIND("Caldeiraria",C3269)),"Caldeiraria",IF(ISNUMBER(FIND("Borracharia",C3269)),"Borracharia",IF(ISNUMBER(FIND("Lubrificação",C3269)),"Lubrificação",
IF(ISNUMBER(FIND("Estoque - Carregadeiras",C3269)),"Carregadeiras",IF(ISNUMBER(FIND("Estoque - Veic. Leves",C3269)),"Veic. Leves",
IF(ISNUMBER(FIND("Estoque - Caminhões",C3269)),"Caminhões",IF(ISNUMBER(FIND("Estoque - Transbordos",C3269)),"Transbordos",
IF(ISNUMBER(FIND("Estoque - Tratores",C3269)),"Tratores",
IF(ISNUMBER(FIND("Estoque - Máquinas pesadas",C3269)),"Máquinas pesadas",
IF(ISNUMBER(FIND("Estoque - Reboques",C3269)),"Reboques",
IF(C3269="Estoque","Estoque",
IF(AND(ISNUMBER(C3269),C3269&gt;1000,C3269&lt;2000),"Caminhões",
IF(AND(ISNUMBER(C3269),C3269&gt;2000,C3269&lt;3000),"Tratores",
IF(AND(ISNUMBER(C3269),C3269&gt;3000,C3269&lt;4000),"Carregadeiras",
IF(AND(ISNUMBER(C3269),C3269&gt;4000,C3269&lt;5000),"Máquinas pesadas",
IF(AND(ISNUMBER(C3269),C3269&gt;5000,C3269&lt;6000),"Colhedoras",
IF(AND(ISNUMBER(C3269),C3269&gt;7000,C3269&lt;8000),"Irrigação",
IF(AND(ISNUMBER(C3269),C3269&gt;8000,C3269&lt;9000),"Reboques",IF(AND(ISNUMBER(C3269),C3269&gt;0,C3269&lt;1000),"Veic. Leves","")))))))))))))))))))))</f>
        <v>Caminhões</v>
      </c>
      <c r="C3269" s="171">
        <v>1035</v>
      </c>
      <c r="D3269" s="170">
        <v>92765</v>
      </c>
      <c r="E3269" s="173" t="s">
        <v>20734</v>
      </c>
      <c r="F3269" s="101" t="str">
        <f>IF(ISBLANK(K3269), "Apenas Solicitação", "Tem OC")</f>
        <v>Tem OC</v>
      </c>
      <c r="G3269" s="170">
        <v>1</v>
      </c>
      <c r="H3269" s="102">
        <f>G3269-I3269</f>
        <v>0</v>
      </c>
      <c r="I3269" s="103">
        <v>1</v>
      </c>
      <c r="J3269" s="174">
        <v>45845</v>
      </c>
      <c r="K3269" s="213">
        <v>45850</v>
      </c>
      <c r="L3269" s="173" t="s">
        <v>20151</v>
      </c>
      <c r="M3269" s="104" t="str">
        <f ca="1">IF(OR(N3269="", N3269=0), "", IF(N3269&gt;TODAY(), "No prazo", "Atrasado"))</f>
        <v>Atrasado</v>
      </c>
      <c r="N3269" s="104">
        <f>IFERROR(K3269 + VALUE(LEFT(L3269, FIND(" ", L3269) - 1)), "")</f>
        <v>45850</v>
      </c>
      <c r="O3269" s="105">
        <f>IF(_xlfn.DAYS(K3269,J3269)&lt;0, "Aguardando OC", _xlfn.DAYS(K3269,J3269))</f>
        <v>5</v>
      </c>
      <c r="P3269" s="201">
        <v>410521</v>
      </c>
      <c r="Q3269" s="12"/>
      <c r="R3269" s="212">
        <v>170830</v>
      </c>
      <c r="S3269" s="2">
        <v>221</v>
      </c>
      <c r="T3269" s="65" t="s">
        <v>1029</v>
      </c>
      <c r="U3269" s="170">
        <v>61.64</v>
      </c>
      <c r="V3269" s="170">
        <v>2528</v>
      </c>
      <c r="W3269" s="105" t="str">
        <f>IFERROR(VLOOKUP(V3269, Fornecedores!A:C, 3, FALSE), "")</f>
        <v xml:space="preserve">REDIESEL            </v>
      </c>
      <c r="X3269" s="105" t="str">
        <f>IFERROR(VLOOKUP(V3269, Fornecedores!A:E, 5, FALSE), "")</f>
        <v>Jaboatão dos Guararapes</v>
      </c>
      <c r="Y3269" s="105" t="str">
        <f>IFERROR(VLOOKUP(V3269, Fornecedores!A:F, 6, FALSE), "")</f>
        <v>PE</v>
      </c>
      <c r="Z3269" s="101" t="str">
        <f>IF(H3269=0, "Pedido entregue!", "Pendente")</f>
        <v>Pedido entregue!</v>
      </c>
      <c r="AB3269" s="132" t="str">
        <f>IF(Z3269="Pedido Entregue!", IF(AA3269=1, "Retirado do Almoxarifado", IF(AA3269=2, "Material devolvido", "Aguardando retirada")), IF(Z3269="Pendente", "Entrega pendente", ""))</f>
        <v>Aguardando retirada</v>
      </c>
      <c r="AC3269" s="18">
        <v>1</v>
      </c>
      <c r="AD3269" s="18">
        <f>AC3269/SUMIF($P:$P,P3269,$AC:$AC)</f>
        <v>1</v>
      </c>
      <c r="AE3269" s="18">
        <f>IF(R3269=0,0,AC3269/SUMIF($R:$R,R3269,$AC:$AC))</f>
        <v>7.6923076923076927E-2</v>
      </c>
      <c r="AF3269" s="18">
        <f>IF(R3269=0,1,0)</f>
        <v>0</v>
      </c>
      <c r="AH3269" t="str">
        <f>TEXT(J3269,"MMMM")</f>
        <v>julho</v>
      </c>
    </row>
    <row r="3270" spans="1:34" ht="12.75" customHeight="1" x14ac:dyDescent="0.25">
      <c r="A3270" s="90" t="str">
        <f>IF(C3270="Oficina Diversos","Oficina Geral",
IF(ISNUMBER(FIND("Estoque - Colhedoras",C3270)),"Colhedoras",IF(ISNUMBER(FIND("Caldeiraria",C3270)),"Caldeiraria",IF(ISNUMBER(FIND("Borracharia",C3270)),"Borracharia",IF(ISNUMBER(FIND("Lubrificação",C3270)),"Lubrificação",
IF(ISNUMBER(FIND("Estoque - Carregadeiras",C3270)),"Carregadeiras",IF(ISNUMBER(FIND("Estoque - Veic. Leves",C3270)),"Veic. Leves",
IF(ISNUMBER(FIND("Estoque - Caminhões",C3270)),"Caminhões",IF(ISNUMBER(FIND("Estoque - Transbordos",C3270)),"Transbordos",
IF(ISNUMBER(FIND("Estoque - Tratores",C3270)),"Tratores",
IF(ISNUMBER(FIND("Estoque - Máquinas pesadas",C3270)),"Máquinas pesadas",
IF(ISNUMBER(FIND("Estoque - Reboques",C3270)),"Reboques",
IF(C3270="Estoque","Estoque",
IF(AND(ISNUMBER(C3270),C3270&gt;1000,C3270&lt;2000),"Caminhões",
IF(AND(ISNUMBER(C3270),C3270&gt;2000,C3270&lt;3000),"Tratores",
IF(AND(ISNUMBER(C3270),C3270&gt;3000,C3270&lt;4000),"Carregadeiras",
IF(AND(ISNUMBER(C3270),C3270&gt;4000,C3270&lt;5000),"Máquinas pesadas",
IF(AND(ISNUMBER(C3270),C3270&gt;5000,C3270&lt;6000),"Colhedoras",
IF(AND(ISNUMBER(C3270),C3270&gt;7000,C3270&lt;8000),"Irrigação",
IF(AND(ISNUMBER(C3270),C3270&gt;8000,C3270&lt;9000),"Reboques",IF(AND(ISNUMBER(C3270),C3270&gt;0,C3270&lt;1000),"Veic. Leves","")))))))))))))))))))))</f>
        <v>Caminhões</v>
      </c>
      <c r="C3270" s="171">
        <v>1029</v>
      </c>
      <c r="D3270" s="170">
        <v>92765</v>
      </c>
      <c r="E3270" s="173" t="s">
        <v>20734</v>
      </c>
      <c r="F3270" s="101" t="str">
        <f>IF(ISBLANK(K3270), "Apenas Solicitação", "Tem OC")</f>
        <v>Apenas Solicitação</v>
      </c>
      <c r="G3270" s="170">
        <v>1</v>
      </c>
      <c r="H3270" s="102">
        <f>G3270-I3270</f>
        <v>1</v>
      </c>
      <c r="I3270" s="103"/>
      <c r="J3270" s="174">
        <v>45856</v>
      </c>
      <c r="K3270" s="173"/>
      <c r="L3270" s="173"/>
      <c r="M3270" s="104" t="str">
        <f ca="1">IF(OR(N3270="", N3270=0), "", IF(N3270&gt;TODAY(), "No prazo", "Atrasado"))</f>
        <v/>
      </c>
      <c r="N3270" s="104" t="str">
        <f>IFERROR(K3270 + VALUE(LEFT(L3270, FIND(" ", L3270) - 1)), "")</f>
        <v/>
      </c>
      <c r="O3270" s="105" t="str">
        <f>IF(_xlfn.DAYS(K3270,J3270)&lt;0, "Aguardando OC", _xlfn.DAYS(K3270,J3270))</f>
        <v>Aguardando OC</v>
      </c>
      <c r="P3270" s="170">
        <v>412261</v>
      </c>
      <c r="Q3270" s="12"/>
      <c r="R3270" s="170">
        <v>0</v>
      </c>
      <c r="S3270" s="2">
        <v>221</v>
      </c>
      <c r="T3270" s="65" t="s">
        <v>1029</v>
      </c>
      <c r="U3270" s="170">
        <v>61.64</v>
      </c>
      <c r="V3270" s="170"/>
      <c r="W3270" s="105" t="str">
        <f>IFERROR(VLOOKUP(V3270, Fornecedores!A:C, 3, FALSE), "")</f>
        <v/>
      </c>
      <c r="X3270" s="105" t="str">
        <f>IFERROR(VLOOKUP(V3270, Fornecedores!A:E, 5, FALSE), "")</f>
        <v/>
      </c>
      <c r="Y3270" s="105" t="str">
        <f>IFERROR(VLOOKUP(V3270, Fornecedores!A:F, 6, FALSE), "")</f>
        <v/>
      </c>
      <c r="Z3270" s="101" t="str">
        <f>IF(H3270=0, "Pedido entregue!", "Pendente")</f>
        <v>Pendente</v>
      </c>
      <c r="AB3270" s="132" t="str">
        <f>IF(Z3270="Pedido Entregue!", IF(AA3270=1, "Retirado do Almoxarifado", IF(AA3270=2, "Material devolvido", "Aguardando retirada")), IF(Z3270="Pendente", "Entrega pendente", ""))</f>
        <v>Entrega pendente</v>
      </c>
      <c r="AC3270" s="18">
        <v>1</v>
      </c>
      <c r="AD3270" s="18">
        <f>AC3270/SUMIF($P:$P,P3270,$AC:$AC)</f>
        <v>1</v>
      </c>
      <c r="AE3270" s="18">
        <f>IF(R3270=0,0,AC3270/SUMIF($R:$R,R3270,$AC:$AC))</f>
        <v>0</v>
      </c>
      <c r="AF3270" s="18">
        <f>IF(R3270=0,1,0)</f>
        <v>1</v>
      </c>
      <c r="AH3270" t="str">
        <f>TEXT(J3270,"MMMM")</f>
        <v>julho</v>
      </c>
    </row>
    <row r="3271" spans="1:34" ht="12.75" customHeight="1" x14ac:dyDescent="0.25">
      <c r="A3271" s="90" t="str">
        <f>IF(C3271="Oficina Diversos","Oficina Geral",
IF(ISNUMBER(FIND("Estoque - Colhedoras",C3271)),"Colhedoras",IF(ISNUMBER(FIND("Caldeiraria",C3271)),"Caldeiraria",IF(ISNUMBER(FIND("Borracharia",C3271)),"Borracharia",IF(ISNUMBER(FIND("Lubrificação",C3271)),"Lubrificação",
IF(ISNUMBER(FIND("Estoque - Carregadeiras",C3271)),"Carregadeiras",IF(ISNUMBER(FIND("Estoque - Veic. Leves",C3271)),"Veic. Leves",
IF(ISNUMBER(FIND("Estoque - Caminhões",C3271)),"Caminhões",IF(ISNUMBER(FIND("Estoque - Transbordos",C3271)),"Transbordos",
IF(ISNUMBER(FIND("Estoque - Tratores",C3271)),"Tratores",
IF(ISNUMBER(FIND("Estoque - Máquinas pesadas",C3271)),"Máquinas pesadas",
IF(ISNUMBER(FIND("Estoque - Reboques",C3271)),"Reboques",
IF(C3271="Estoque","Estoque",
IF(AND(ISNUMBER(C3271),C3271&gt;1000,C3271&lt;2000),"Caminhões",
IF(AND(ISNUMBER(C3271),C3271&gt;2000,C3271&lt;3000),"Tratores",
IF(AND(ISNUMBER(C3271),C3271&gt;3000,C3271&lt;4000),"Carregadeiras",
IF(AND(ISNUMBER(C3271),C3271&gt;4000,C3271&lt;5000),"Máquinas pesadas",
IF(AND(ISNUMBER(C3271),C3271&gt;5000,C3271&lt;6000),"Colhedoras",
IF(AND(ISNUMBER(C3271),C3271&gt;7000,C3271&lt;8000),"Irrigação",
IF(AND(ISNUMBER(C3271),C3271&gt;8000,C3271&lt;9000),"Reboques",IF(AND(ISNUMBER(C3271),C3271&gt;0,C3271&lt;1000),"Veic. Leves","")))))))))))))))))))))</f>
        <v>Caminhões</v>
      </c>
      <c r="C3271" s="171">
        <v>1024</v>
      </c>
      <c r="D3271" s="170">
        <v>92765</v>
      </c>
      <c r="E3271" s="173" t="s">
        <v>20734</v>
      </c>
      <c r="F3271" s="101" t="str">
        <f>IF(ISBLANK(K3271), "Apenas Solicitação", "Tem OC")</f>
        <v>Apenas Solicitação</v>
      </c>
      <c r="G3271" s="170">
        <v>1</v>
      </c>
      <c r="H3271" s="102">
        <f>G3271-I3271</f>
        <v>1</v>
      </c>
      <c r="I3271" s="103"/>
      <c r="J3271" s="174">
        <v>45857</v>
      </c>
      <c r="K3271" s="173"/>
      <c r="L3271" s="173"/>
      <c r="M3271" s="104" t="str">
        <f ca="1">IF(OR(N3271="", N3271=0), "", IF(N3271&gt;TODAY(), "No prazo", "Atrasado"))</f>
        <v/>
      </c>
      <c r="N3271" s="104" t="str">
        <f>IFERROR(K3271 + VALUE(LEFT(L3271, FIND(" ", L3271) - 1)), "")</f>
        <v/>
      </c>
      <c r="O3271" s="105" t="str">
        <f>IF(_xlfn.DAYS(K3271,J3271)&lt;0, "Aguardando OC", _xlfn.DAYS(K3271,J3271))</f>
        <v>Aguardando OC</v>
      </c>
      <c r="P3271" s="170">
        <v>412437</v>
      </c>
      <c r="Q3271" s="12"/>
      <c r="R3271" s="170">
        <v>0</v>
      </c>
      <c r="S3271" s="2">
        <v>221</v>
      </c>
      <c r="T3271" s="65" t="s">
        <v>1029</v>
      </c>
      <c r="U3271" s="170">
        <v>61.64</v>
      </c>
      <c r="V3271" s="170"/>
      <c r="W3271" s="105" t="str">
        <f>IFERROR(VLOOKUP(V3271, Fornecedores!A:C, 3, FALSE), "")</f>
        <v/>
      </c>
      <c r="X3271" s="105" t="str">
        <f>IFERROR(VLOOKUP(V3271, Fornecedores!A:E, 5, FALSE), "")</f>
        <v/>
      </c>
      <c r="Y3271" s="105" t="str">
        <f>IFERROR(VLOOKUP(V3271, Fornecedores!A:F, 6, FALSE), "")</f>
        <v/>
      </c>
      <c r="Z3271" s="101" t="str">
        <f>IF(H3271=0, "Pedido entregue!", "Pendente")</f>
        <v>Pendente</v>
      </c>
      <c r="AB3271" s="132" t="str">
        <f>IF(Z3271="Pedido Entregue!", IF(AA3271=1, "Retirado do Almoxarifado", IF(AA3271=2, "Material devolvido", "Aguardando retirada")), IF(Z3271="Pendente", "Entrega pendente", ""))</f>
        <v>Entrega pendente</v>
      </c>
      <c r="AC3271" s="18">
        <v>1</v>
      </c>
      <c r="AD3271" s="18">
        <f>AC3271/SUMIF($P:$P,P3271,$AC:$AC)</f>
        <v>1</v>
      </c>
      <c r="AE3271" s="18">
        <f>IF(R3271=0,0,AC3271/SUMIF($R:$R,R3271,$AC:$AC))</f>
        <v>0</v>
      </c>
      <c r="AF3271" s="18">
        <f>IF(R3271=0,1,0)</f>
        <v>1</v>
      </c>
      <c r="AH3271" t="str">
        <f>TEXT(J3271,"MMMM")</f>
        <v>julho</v>
      </c>
    </row>
    <row r="3272" spans="1:34" ht="12.75" hidden="1" customHeight="1" x14ac:dyDescent="0.25">
      <c r="A3272" s="90" t="str">
        <f>IF(C3272="Oficina Diversos","Oficina Geral",
IF(ISNUMBER(FIND("Estoque - Colhedoras",C3272)),"Colhedoras",IF(ISNUMBER(FIND("Caldeiraria",C3272)),"Caldeiraria",IF(ISNUMBER(FIND("Borracharia",C3272)),"Borracharia",IF(ISNUMBER(FIND("Lubrificação",C3272)),"Lubrificação",
IF(ISNUMBER(FIND("Estoque - Carregadeiras",C3272)),"Carregadeiras",IF(ISNUMBER(FIND("Estoque - Veic. Leves",C3272)),"Veic. Leves",
IF(ISNUMBER(FIND("Estoque - Caminhões",C3272)),"Caminhões",IF(ISNUMBER(FIND("Estoque - Transbordos",C3272)),"Transbordos",
IF(ISNUMBER(FIND("Estoque - Tratores",C3272)),"Tratores",
IF(ISNUMBER(FIND("Estoque - Máquinas pesadas",C3272)),"Máquinas pesadas",
IF(ISNUMBER(FIND("Estoque - Reboques",C3272)),"Reboques",
IF(C3272="Estoque","Estoque",
IF(AND(ISNUMBER(C3272),C3272&gt;1000,C3272&lt;2000),"Caminhões",
IF(AND(ISNUMBER(C3272),C3272&gt;2000,C3272&lt;3000),"Tratores",
IF(AND(ISNUMBER(C3272),C3272&gt;3000,C3272&lt;4000),"Carregadeiras",
IF(AND(ISNUMBER(C3272),C3272&gt;4000,C3272&lt;5000),"Máquinas pesadas",
IF(AND(ISNUMBER(C3272),C3272&gt;5000,C3272&lt;6000),"Colhedoras",
IF(AND(ISNUMBER(C3272),C3272&gt;7000,C3272&lt;8000),"Irrigação",
IF(AND(ISNUMBER(C3272),C3272&gt;8000,C3272&lt;9000),"Reboques",IF(AND(ISNUMBER(C3272),C3272&gt;0,C3272&lt;1000),"Veic. Leves","")))))))))))))))))))))</f>
        <v>Caminhões</v>
      </c>
      <c r="C3272" s="144">
        <v>1028</v>
      </c>
      <c r="D3272" s="143">
        <v>92766</v>
      </c>
      <c r="E3272" s="146" t="s">
        <v>20735</v>
      </c>
      <c r="F3272" s="101" t="str">
        <f>IF(ISBLANK(K3272), "Apenas Solicitação", "Tem OC")</f>
        <v>Tem OC</v>
      </c>
      <c r="G3272" s="143">
        <v>1</v>
      </c>
      <c r="H3272" s="102">
        <f>G3272-I3272</f>
        <v>0</v>
      </c>
      <c r="I3272" s="103">
        <v>1</v>
      </c>
      <c r="J3272" s="147">
        <v>45827</v>
      </c>
      <c r="K3272" s="187">
        <v>45835</v>
      </c>
      <c r="L3272" s="146"/>
      <c r="M3272" s="104" t="str">
        <f ca="1">IF(OR(N3272="", N3272=0), "", IF(N3272&gt;TODAY(), "No prazo", "Atrasado"))</f>
        <v/>
      </c>
      <c r="N3272" s="104" t="str">
        <f>IFERROR(K3272 + VALUE(LEFT(L3272, FIND(" ", L3272) - 1)), "")</f>
        <v/>
      </c>
      <c r="O3272" s="105">
        <f>IF(_xlfn.DAYS(K3272,J3272)&lt;0, "Aguardando OC", _xlfn.DAYS(K3272,J3272))</f>
        <v>8</v>
      </c>
      <c r="P3272" s="200">
        <v>408487</v>
      </c>
      <c r="Q3272" s="12"/>
      <c r="R3272" s="200">
        <v>169748</v>
      </c>
      <c r="S3272" s="143">
        <v>221</v>
      </c>
      <c r="T3272" s="65" t="s">
        <v>1029</v>
      </c>
      <c r="U3272" s="164">
        <v>59</v>
      </c>
      <c r="V3272" s="143"/>
      <c r="W3272" s="105" t="str">
        <f>IFERROR(VLOOKUP(V3272, Fornecedores!A:C, 3, FALSE), "")</f>
        <v/>
      </c>
      <c r="X3272" s="105" t="str">
        <f>IFERROR(VLOOKUP(V3272, Fornecedores!A:E, 5, FALSE), "")</f>
        <v/>
      </c>
      <c r="Y3272" s="105" t="str">
        <f>IFERROR(VLOOKUP(V3272, Fornecedores!A:F, 6, FALSE), "")</f>
        <v/>
      </c>
      <c r="Z3272" s="101" t="str">
        <f>IF(H3272=0, "Pedido entregue!", "Pendente")</f>
        <v>Pedido entregue!</v>
      </c>
      <c r="AB3272" s="132" t="str">
        <f>IF(Z3272="Pedido Entregue!", IF(AA3272=1, "Retirado do Almoxarifado", IF(AA3272=2, "Material devolvido", "Aguardando retirada")), IF(Z3272="Pendente", "Entrega pendente", ""))</f>
        <v>Aguardando retirada</v>
      </c>
      <c r="AC3272" s="18">
        <v>1</v>
      </c>
      <c r="AD3272" s="18">
        <f>AC3272/SUMIF($P:$P,P3272,$AC:$AC)</f>
        <v>1</v>
      </c>
      <c r="AE3272" s="18">
        <f>IF(R3272=0,0,AC3272/SUMIF($R:$R,R3272,$AC:$AC))</f>
        <v>0.5</v>
      </c>
      <c r="AF3272" s="18">
        <f>IF(R3272=0,1,0)</f>
        <v>0</v>
      </c>
      <c r="AH3272" t="str">
        <f>TEXT(J3272,"MMMM")</f>
        <v>junho</v>
      </c>
    </row>
    <row r="3273" spans="1:34" ht="12.75" hidden="1" customHeight="1" x14ac:dyDescent="0.25">
      <c r="A3273" s="90" t="str">
        <f>IF(C3273="Oficina Diversos","Oficina Geral",
IF(ISNUMBER(FIND("Estoque - Colhedoras",C3273)),"Colhedoras",IF(ISNUMBER(FIND("Caldeiraria",C3273)),"Caldeiraria",IF(ISNUMBER(FIND("Borracharia",C3273)),"Borracharia",IF(ISNUMBER(FIND("Lubrificação",C3273)),"Lubrificação",
IF(ISNUMBER(FIND("Estoque - Carregadeiras",C3273)),"Carregadeiras",IF(ISNUMBER(FIND("Estoque - Veic. Leves",C3273)),"Veic. Leves",
IF(ISNUMBER(FIND("Estoque - Caminhões",C3273)),"Caminhões",IF(ISNUMBER(FIND("Estoque - Transbordos",C3273)),"Transbordos",
IF(ISNUMBER(FIND("Estoque - Tratores",C3273)),"Tratores",
IF(ISNUMBER(FIND("Estoque - Máquinas pesadas",C3273)),"Máquinas pesadas",
IF(ISNUMBER(FIND("Estoque - Reboques",C3273)),"Reboques",
IF(C3273="Estoque","Estoque",
IF(AND(ISNUMBER(C3273),C3273&gt;1000,C3273&lt;2000),"Caminhões",
IF(AND(ISNUMBER(C3273),C3273&gt;2000,C3273&lt;3000),"Tratores",
IF(AND(ISNUMBER(C3273),C3273&gt;3000,C3273&lt;4000),"Carregadeiras",
IF(AND(ISNUMBER(C3273),C3273&gt;4000,C3273&lt;5000),"Máquinas pesadas",
IF(AND(ISNUMBER(C3273),C3273&gt;5000,C3273&lt;6000),"Colhedoras",
IF(AND(ISNUMBER(C3273),C3273&gt;7000,C3273&lt;8000),"Irrigação",
IF(AND(ISNUMBER(C3273),C3273&gt;8000,C3273&lt;9000),"Reboques",IF(AND(ISNUMBER(C3273),C3273&gt;0,C3273&lt;1000),"Veic. Leves","")))))))))))))))))))))</f>
        <v>Caminhões</v>
      </c>
      <c r="C3273" s="113">
        <v>1042</v>
      </c>
      <c r="D3273" s="2">
        <v>92766</v>
      </c>
      <c r="E3273" s="3" t="s">
        <v>20735</v>
      </c>
      <c r="F3273" s="101" t="str">
        <f>IF(ISBLANK(K3273), "Apenas Solicitação", "Tem OC")</f>
        <v>Tem OC</v>
      </c>
      <c r="G3273" s="2">
        <v>1</v>
      </c>
      <c r="H3273" s="102">
        <f>G3273-I3273</f>
        <v>0</v>
      </c>
      <c r="I3273" s="103">
        <v>1</v>
      </c>
      <c r="J3273" s="4">
        <v>45834</v>
      </c>
      <c r="K3273" s="180">
        <v>45842</v>
      </c>
      <c r="L3273" s="3" t="s">
        <v>20151</v>
      </c>
      <c r="M3273" s="104" t="str">
        <f ca="1">IF(OR(N3273="", N3273=0), "", IF(N3273&gt;TODAY(), "No prazo", "Atrasado"))</f>
        <v>Atrasado</v>
      </c>
      <c r="N3273" s="104">
        <f>IFERROR(K3273 + VALUE(LEFT(L3273, FIND(" ", L3273) - 1)), "")</f>
        <v>45842</v>
      </c>
      <c r="O3273" s="105">
        <f>IF(_xlfn.DAYS(K3273,J3273)&lt;0, "Aguardando OC", _xlfn.DAYS(K3273,J3273))</f>
        <v>8</v>
      </c>
      <c r="P3273" s="14">
        <v>409084</v>
      </c>
      <c r="Q3273" s="12"/>
      <c r="R3273" s="14">
        <v>170419</v>
      </c>
      <c r="S3273" s="2">
        <v>221</v>
      </c>
      <c r="T3273" s="65" t="s">
        <v>1029</v>
      </c>
      <c r="U3273" s="21">
        <v>64.19</v>
      </c>
      <c r="V3273" s="2">
        <v>2528</v>
      </c>
      <c r="W3273" s="105" t="str">
        <f>IFERROR(VLOOKUP(V3273, Fornecedores!A:C, 3, FALSE), "")</f>
        <v xml:space="preserve">REDIESEL            </v>
      </c>
      <c r="X3273" s="105" t="str">
        <f>IFERROR(VLOOKUP(V3273, Fornecedores!A:E, 5, FALSE), "")</f>
        <v>Jaboatão dos Guararapes</v>
      </c>
      <c r="Y3273" s="105" t="str">
        <f>IFERROR(VLOOKUP(V3273, Fornecedores!A:F, 6, FALSE), "")</f>
        <v>PE</v>
      </c>
      <c r="Z3273" s="101" t="str">
        <f>IF(H3273=0, "Pedido entregue!", "Pendente")</f>
        <v>Pedido entregue!</v>
      </c>
      <c r="AB3273" s="132" t="str">
        <f>IF(Z3273="Pedido Entregue!", IF(AA3273=1, "Retirado do Almoxarifado", IF(AA3273=2, "Material devolvido", "Aguardando retirada")), IF(Z3273="Pendente", "Entrega pendente", ""))</f>
        <v>Aguardando retirada</v>
      </c>
      <c r="AC3273" s="18">
        <v>1</v>
      </c>
      <c r="AD3273" s="18">
        <f>AC3273/SUMIF($P:$P,P3273,$AC:$AC)</f>
        <v>1</v>
      </c>
      <c r="AE3273" s="18">
        <f>IF(R3273=0,0,AC3273/SUMIF($R:$R,R3273,$AC:$AC))</f>
        <v>0.14285714285714285</v>
      </c>
      <c r="AF3273" s="18">
        <f>IF(R3273=0,1,0)</f>
        <v>0</v>
      </c>
      <c r="AH3273" t="str">
        <f>TEXT(J3273,"MMMM")</f>
        <v>junho</v>
      </c>
    </row>
    <row r="3274" spans="1:34" ht="12.75" hidden="1" customHeight="1" x14ac:dyDescent="0.25">
      <c r="A3274" s="90" t="str">
        <f>IF(C3274="Oficina Diversos","Oficina Geral",
IF(ISNUMBER(FIND("Estoque - Colhedoras",C3274)),"Colhedoras",IF(ISNUMBER(FIND("Caldeiraria",C3274)),"Caldeiraria",IF(ISNUMBER(FIND("Borracharia",C3274)),"Borracharia",IF(ISNUMBER(FIND("Lubrificação",C3274)),"Lubrificação",
IF(ISNUMBER(FIND("Estoque - Carregadeiras",C3274)),"Carregadeiras",IF(ISNUMBER(FIND("Estoque - Veic. Leves",C3274)),"Veic. Leves",
IF(ISNUMBER(FIND("Estoque - Caminhões",C3274)),"Caminhões",IF(ISNUMBER(FIND("Estoque - Transbordos",C3274)),"Transbordos",
IF(ISNUMBER(FIND("Estoque - Tratores",C3274)),"Tratores",
IF(ISNUMBER(FIND("Estoque - Máquinas pesadas",C3274)),"Máquinas pesadas",
IF(ISNUMBER(FIND("Estoque - Reboques",C3274)),"Reboques",
IF(C3274="Estoque","Estoque",
IF(AND(ISNUMBER(C3274),C3274&gt;1000,C3274&lt;2000),"Caminhões",
IF(AND(ISNUMBER(C3274),C3274&gt;2000,C3274&lt;3000),"Tratores",
IF(AND(ISNUMBER(C3274),C3274&gt;3000,C3274&lt;4000),"Carregadeiras",
IF(AND(ISNUMBER(C3274),C3274&gt;4000,C3274&lt;5000),"Máquinas pesadas",
IF(AND(ISNUMBER(C3274),C3274&gt;5000,C3274&lt;6000),"Colhedoras",
IF(AND(ISNUMBER(C3274),C3274&gt;7000,C3274&lt;8000),"Irrigação",
IF(AND(ISNUMBER(C3274),C3274&gt;8000,C3274&lt;9000),"Reboques",IF(AND(ISNUMBER(C3274),C3274&gt;0,C3274&lt;1000),"Veic. Leves","")))))))))))))))))))))</f>
        <v>Caminhões</v>
      </c>
      <c r="C3274" s="171">
        <v>1035</v>
      </c>
      <c r="D3274" s="170">
        <v>92766</v>
      </c>
      <c r="E3274" s="173" t="s">
        <v>20735</v>
      </c>
      <c r="F3274" s="101" t="str">
        <f>IF(ISBLANK(K3274), "Apenas Solicitação", "Tem OC")</f>
        <v>Tem OC</v>
      </c>
      <c r="G3274" s="170">
        <v>1</v>
      </c>
      <c r="H3274" s="102">
        <f>G3274-I3274</f>
        <v>0</v>
      </c>
      <c r="I3274" s="103">
        <v>1</v>
      </c>
      <c r="J3274" s="174">
        <v>45845</v>
      </c>
      <c r="K3274" s="213">
        <v>45850</v>
      </c>
      <c r="L3274" s="173" t="s">
        <v>20151</v>
      </c>
      <c r="M3274" s="104" t="str">
        <f ca="1">IF(OR(N3274="", N3274=0), "", IF(N3274&gt;TODAY(), "No prazo", "Atrasado"))</f>
        <v>Atrasado</v>
      </c>
      <c r="N3274" s="104">
        <f>IFERROR(K3274 + VALUE(LEFT(L3274, FIND(" ", L3274) - 1)), "")</f>
        <v>45850</v>
      </c>
      <c r="O3274" s="105">
        <f>IF(_xlfn.DAYS(K3274,J3274)&lt;0, "Aguardando OC", _xlfn.DAYS(K3274,J3274))</f>
        <v>5</v>
      </c>
      <c r="P3274" s="201">
        <v>410520</v>
      </c>
      <c r="Q3274" s="12"/>
      <c r="R3274" s="212">
        <v>170830</v>
      </c>
      <c r="S3274" s="2">
        <v>221</v>
      </c>
      <c r="T3274" s="65" t="s">
        <v>1029</v>
      </c>
      <c r="U3274" s="170">
        <v>61.59</v>
      </c>
      <c r="V3274" s="170">
        <v>2528</v>
      </c>
      <c r="W3274" s="105" t="str">
        <f>IFERROR(VLOOKUP(V3274, Fornecedores!A:C, 3, FALSE), "")</f>
        <v xml:space="preserve">REDIESEL            </v>
      </c>
      <c r="X3274" s="105" t="str">
        <f>IFERROR(VLOOKUP(V3274, Fornecedores!A:E, 5, FALSE), "")</f>
        <v>Jaboatão dos Guararapes</v>
      </c>
      <c r="Y3274" s="105" t="str">
        <f>IFERROR(VLOOKUP(V3274, Fornecedores!A:F, 6, FALSE), "")</f>
        <v>PE</v>
      </c>
      <c r="Z3274" s="101" t="str">
        <f>IF(H3274=0, "Pedido entregue!", "Pendente")</f>
        <v>Pedido entregue!</v>
      </c>
      <c r="AB3274" s="132" t="str">
        <f>IF(Z3274="Pedido Entregue!", IF(AA3274=1, "Retirado do Almoxarifado", IF(AA3274=2, "Material devolvido", "Aguardando retirada")), IF(Z3274="Pendente", "Entrega pendente", ""))</f>
        <v>Aguardando retirada</v>
      </c>
      <c r="AC3274" s="18">
        <v>1</v>
      </c>
      <c r="AD3274" s="18">
        <f>AC3274/SUMIF($P:$P,P3274,$AC:$AC)</f>
        <v>1</v>
      </c>
      <c r="AE3274" s="18">
        <f>IF(R3274=0,0,AC3274/SUMIF($R:$R,R3274,$AC:$AC))</f>
        <v>7.6923076923076927E-2</v>
      </c>
      <c r="AF3274" s="18">
        <f>IF(R3274=0,1,0)</f>
        <v>0</v>
      </c>
      <c r="AH3274" t="str">
        <f>TEXT(J3274,"MMMM")</f>
        <v>julho</v>
      </c>
    </row>
    <row r="3275" spans="1:34" ht="12.75" customHeight="1" x14ac:dyDescent="0.25">
      <c r="A3275" s="90" t="str">
        <f>IF(C3275="Oficina Diversos","Oficina Geral",
IF(ISNUMBER(FIND("Estoque - Colhedoras",C3275)),"Colhedoras",IF(ISNUMBER(FIND("Caldeiraria",C3275)),"Caldeiraria",IF(ISNUMBER(FIND("Borracharia",C3275)),"Borracharia",IF(ISNUMBER(FIND("Lubrificação",C3275)),"Lubrificação",
IF(ISNUMBER(FIND("Estoque - Carregadeiras",C3275)),"Carregadeiras",IF(ISNUMBER(FIND("Estoque - Veic. Leves",C3275)),"Veic. Leves",
IF(ISNUMBER(FIND("Estoque - Caminhões",C3275)),"Caminhões",IF(ISNUMBER(FIND("Estoque - Transbordos",C3275)),"Transbordos",
IF(ISNUMBER(FIND("Estoque - Tratores",C3275)),"Tratores",
IF(ISNUMBER(FIND("Estoque - Máquinas pesadas",C3275)),"Máquinas pesadas",
IF(ISNUMBER(FIND("Estoque - Reboques",C3275)),"Reboques",
IF(C3275="Estoque","Estoque",
IF(AND(ISNUMBER(C3275),C3275&gt;1000,C3275&lt;2000),"Caminhões",
IF(AND(ISNUMBER(C3275),C3275&gt;2000,C3275&lt;3000),"Tratores",
IF(AND(ISNUMBER(C3275),C3275&gt;3000,C3275&lt;4000),"Carregadeiras",
IF(AND(ISNUMBER(C3275),C3275&gt;4000,C3275&lt;5000),"Máquinas pesadas",
IF(AND(ISNUMBER(C3275),C3275&gt;5000,C3275&lt;6000),"Colhedoras",
IF(AND(ISNUMBER(C3275),C3275&gt;7000,C3275&lt;8000),"Irrigação",
IF(AND(ISNUMBER(C3275),C3275&gt;8000,C3275&lt;9000),"Reboques",IF(AND(ISNUMBER(C3275),C3275&gt;0,C3275&lt;1000),"Veic. Leves","")))))))))))))))))))))</f>
        <v>Caminhões</v>
      </c>
      <c r="C3275" s="171">
        <v>1029</v>
      </c>
      <c r="D3275" s="170">
        <v>92766</v>
      </c>
      <c r="E3275" s="173" t="s">
        <v>20735</v>
      </c>
      <c r="F3275" s="101" t="str">
        <f>IF(ISBLANK(K3275), "Apenas Solicitação", "Tem OC")</f>
        <v>Apenas Solicitação</v>
      </c>
      <c r="G3275" s="170">
        <v>1</v>
      </c>
      <c r="H3275" s="102">
        <f>G3275-I3275</f>
        <v>1</v>
      </c>
      <c r="I3275" s="103"/>
      <c r="J3275" s="174">
        <v>45856</v>
      </c>
      <c r="K3275" s="173"/>
      <c r="L3275" s="173"/>
      <c r="M3275" s="104" t="str">
        <f ca="1">IF(OR(N3275="", N3275=0), "", IF(N3275&gt;TODAY(), "No prazo", "Atrasado"))</f>
        <v/>
      </c>
      <c r="N3275" s="104" t="str">
        <f>IFERROR(K3275 + VALUE(LEFT(L3275, FIND(" ", L3275) - 1)), "")</f>
        <v/>
      </c>
      <c r="O3275" s="105" t="str">
        <f>IF(_xlfn.DAYS(K3275,J3275)&lt;0, "Aguardando OC", _xlfn.DAYS(K3275,J3275))</f>
        <v>Aguardando OC</v>
      </c>
      <c r="P3275" s="170">
        <v>412260</v>
      </c>
      <c r="Q3275" s="12"/>
      <c r="R3275" s="170">
        <v>0</v>
      </c>
      <c r="S3275" s="2">
        <v>221</v>
      </c>
      <c r="T3275" s="65" t="s">
        <v>1029</v>
      </c>
      <c r="U3275" s="170">
        <v>61.59</v>
      </c>
      <c r="V3275" s="170"/>
      <c r="W3275" s="105" t="str">
        <f>IFERROR(VLOOKUP(V3275, Fornecedores!A:C, 3, FALSE), "")</f>
        <v/>
      </c>
      <c r="X3275" s="105" t="str">
        <f>IFERROR(VLOOKUP(V3275, Fornecedores!A:E, 5, FALSE), "")</f>
        <v/>
      </c>
      <c r="Y3275" s="105" t="str">
        <f>IFERROR(VLOOKUP(V3275, Fornecedores!A:F, 6, FALSE), "")</f>
        <v/>
      </c>
      <c r="Z3275" s="101" t="str">
        <f>IF(H3275=0, "Pedido entregue!", "Pendente")</f>
        <v>Pendente</v>
      </c>
      <c r="AB3275" s="132" t="str">
        <f>IF(Z3275="Pedido Entregue!", IF(AA3275=1, "Retirado do Almoxarifado", IF(AA3275=2, "Material devolvido", "Aguardando retirada")), IF(Z3275="Pendente", "Entrega pendente", ""))</f>
        <v>Entrega pendente</v>
      </c>
      <c r="AC3275" s="18">
        <v>1</v>
      </c>
      <c r="AD3275" s="18">
        <f>AC3275/SUMIF($P:$P,P3275,$AC:$AC)</f>
        <v>1</v>
      </c>
      <c r="AE3275" s="18">
        <f>IF(R3275=0,0,AC3275/SUMIF($R:$R,R3275,$AC:$AC))</f>
        <v>0</v>
      </c>
      <c r="AF3275" s="18">
        <f>IF(R3275=0,1,0)</f>
        <v>1</v>
      </c>
      <c r="AH3275" t="str">
        <f>TEXT(J3275,"MMMM")</f>
        <v>julho</v>
      </c>
    </row>
    <row r="3276" spans="1:34" ht="12.75" customHeight="1" x14ac:dyDescent="0.25">
      <c r="A3276" s="90" t="str">
        <f>IF(C3276="Oficina Diversos","Oficina Geral",
IF(ISNUMBER(FIND("Estoque - Colhedoras",C3276)),"Colhedoras",IF(ISNUMBER(FIND("Caldeiraria",C3276)),"Caldeiraria",IF(ISNUMBER(FIND("Borracharia",C3276)),"Borracharia",IF(ISNUMBER(FIND("Lubrificação",C3276)),"Lubrificação",
IF(ISNUMBER(FIND("Estoque - Carregadeiras",C3276)),"Carregadeiras",IF(ISNUMBER(FIND("Estoque - Veic. Leves",C3276)),"Veic. Leves",
IF(ISNUMBER(FIND("Estoque - Caminhões",C3276)),"Caminhões",IF(ISNUMBER(FIND("Estoque - Transbordos",C3276)),"Transbordos",
IF(ISNUMBER(FIND("Estoque - Tratores",C3276)),"Tratores",
IF(ISNUMBER(FIND("Estoque - Máquinas pesadas",C3276)),"Máquinas pesadas",
IF(ISNUMBER(FIND("Estoque - Reboques",C3276)),"Reboques",
IF(C3276="Estoque","Estoque",
IF(AND(ISNUMBER(C3276),C3276&gt;1000,C3276&lt;2000),"Caminhões",
IF(AND(ISNUMBER(C3276),C3276&gt;2000,C3276&lt;3000),"Tratores",
IF(AND(ISNUMBER(C3276),C3276&gt;3000,C3276&lt;4000),"Carregadeiras",
IF(AND(ISNUMBER(C3276),C3276&gt;4000,C3276&lt;5000),"Máquinas pesadas",
IF(AND(ISNUMBER(C3276),C3276&gt;5000,C3276&lt;6000),"Colhedoras",
IF(AND(ISNUMBER(C3276),C3276&gt;7000,C3276&lt;8000),"Irrigação",
IF(AND(ISNUMBER(C3276),C3276&gt;8000,C3276&lt;9000),"Reboques",IF(AND(ISNUMBER(C3276),C3276&gt;0,C3276&lt;1000),"Veic. Leves","")))))))))))))))))))))</f>
        <v>Caminhões</v>
      </c>
      <c r="C3276" s="171">
        <v>1024</v>
      </c>
      <c r="D3276" s="170">
        <v>92766</v>
      </c>
      <c r="E3276" s="173" t="s">
        <v>20735</v>
      </c>
      <c r="F3276" s="101" t="str">
        <f>IF(ISBLANK(K3276), "Apenas Solicitação", "Tem OC")</f>
        <v>Apenas Solicitação</v>
      </c>
      <c r="G3276" s="170">
        <v>1</v>
      </c>
      <c r="H3276" s="102">
        <f>G3276-I3276</f>
        <v>1</v>
      </c>
      <c r="I3276" s="103"/>
      <c r="J3276" s="174">
        <v>45857</v>
      </c>
      <c r="K3276" s="173"/>
      <c r="L3276" s="173"/>
      <c r="M3276" s="104" t="str">
        <f ca="1">IF(OR(N3276="", N3276=0), "", IF(N3276&gt;TODAY(), "No prazo", "Atrasado"))</f>
        <v/>
      </c>
      <c r="N3276" s="104" t="str">
        <f>IFERROR(K3276 + VALUE(LEFT(L3276, FIND(" ", L3276) - 1)), "")</f>
        <v/>
      </c>
      <c r="O3276" s="105" t="str">
        <f>IF(_xlfn.DAYS(K3276,J3276)&lt;0, "Aguardando OC", _xlfn.DAYS(K3276,J3276))</f>
        <v>Aguardando OC</v>
      </c>
      <c r="P3276" s="170">
        <v>412436</v>
      </c>
      <c r="Q3276" s="12"/>
      <c r="R3276" s="170">
        <v>0</v>
      </c>
      <c r="S3276" s="2">
        <v>221</v>
      </c>
      <c r="T3276" s="65" t="s">
        <v>1029</v>
      </c>
      <c r="U3276" s="170">
        <v>61.59</v>
      </c>
      <c r="V3276" s="170"/>
      <c r="W3276" s="105" t="str">
        <f>IFERROR(VLOOKUP(V3276, Fornecedores!A:C, 3, FALSE), "")</f>
        <v/>
      </c>
      <c r="X3276" s="105" t="str">
        <f>IFERROR(VLOOKUP(V3276, Fornecedores!A:E, 5, FALSE), "")</f>
        <v/>
      </c>
      <c r="Y3276" s="105" t="str">
        <f>IFERROR(VLOOKUP(V3276, Fornecedores!A:F, 6, FALSE), "")</f>
        <v/>
      </c>
      <c r="Z3276" s="101" t="str">
        <f>IF(H3276=0, "Pedido entregue!", "Pendente")</f>
        <v>Pendente</v>
      </c>
      <c r="AB3276" s="132" t="str">
        <f>IF(Z3276="Pedido Entregue!", IF(AA3276=1, "Retirado do Almoxarifado", IF(AA3276=2, "Material devolvido", "Aguardando retirada")), IF(Z3276="Pendente", "Entrega pendente", ""))</f>
        <v>Entrega pendente</v>
      </c>
      <c r="AC3276" s="18">
        <v>1</v>
      </c>
      <c r="AD3276" s="18">
        <f>AC3276/SUMIF($P:$P,P3276,$AC:$AC)</f>
        <v>1</v>
      </c>
      <c r="AE3276" s="18">
        <f>IF(R3276=0,0,AC3276/SUMIF($R:$R,R3276,$AC:$AC))</f>
        <v>0</v>
      </c>
      <c r="AF3276" s="18">
        <f>IF(R3276=0,1,0)</f>
        <v>1</v>
      </c>
      <c r="AH3276" t="str">
        <f>TEXT(J3276,"MMMM")</f>
        <v>julho</v>
      </c>
    </row>
    <row r="3277" spans="1:34" ht="12.75" hidden="1" customHeight="1" x14ac:dyDescent="0.25">
      <c r="A3277" s="90" t="str">
        <f>IF(C3277="Oficina Diversos","Oficina Geral",
IF(ISNUMBER(FIND("Estoque - Colhedoras",C3277)),"Colhedoras",IF(ISNUMBER(FIND("Caldeiraria",C3277)),"Caldeiraria",IF(ISNUMBER(FIND("Borracharia",C3277)),"Borracharia",IF(ISNUMBER(FIND("Lubrificação",C3277)),"Lubrificação",
IF(ISNUMBER(FIND("Estoque - Carregadeiras",C3277)),"Carregadeiras",IF(ISNUMBER(FIND("Estoque - Veic. Leves",C3277)),"Veic. Leves",
IF(ISNUMBER(FIND("Estoque - Caminhões",C3277)),"Caminhões",IF(ISNUMBER(FIND("Estoque - Transbordos",C3277)),"Transbordos",
IF(ISNUMBER(FIND("Estoque - Tratores",C3277)),"Tratores",
IF(ISNUMBER(FIND("Estoque - Máquinas pesadas",C3277)),"Máquinas pesadas",
IF(ISNUMBER(FIND("Estoque - Reboques",C3277)),"Reboques",
IF(C3277="Estoque","Estoque",
IF(AND(ISNUMBER(C3277),C3277&gt;1000,C3277&lt;2000),"Caminhões",
IF(AND(ISNUMBER(C3277),C3277&gt;2000,C3277&lt;3000),"Tratores",
IF(AND(ISNUMBER(C3277),C3277&gt;3000,C3277&lt;4000),"Carregadeiras",
IF(AND(ISNUMBER(C3277),C3277&gt;4000,C3277&lt;5000),"Máquinas pesadas",
IF(AND(ISNUMBER(C3277),C3277&gt;5000,C3277&lt;6000),"Colhedoras",
IF(AND(ISNUMBER(C3277),C3277&gt;7000,C3277&lt;8000),"Irrigação",
IF(AND(ISNUMBER(C3277),C3277&gt;8000,C3277&lt;9000),"Reboques",IF(AND(ISNUMBER(C3277),C3277&gt;0,C3277&lt;1000),"Veic. Leves","")))))))))))))))))))))</f>
        <v>Caminhões</v>
      </c>
      <c r="C3277" s="113">
        <v>1028</v>
      </c>
      <c r="D3277" s="2">
        <v>92767</v>
      </c>
      <c r="E3277" s="3" t="s">
        <v>20736</v>
      </c>
      <c r="F3277" s="101" t="str">
        <f>IF(ISBLANK(K3277), "Apenas Solicitação", "Tem OC")</f>
        <v>Tem OC</v>
      </c>
      <c r="G3277" s="2">
        <v>1</v>
      </c>
      <c r="H3277" s="102">
        <f>G3277-I3277</f>
        <v>0</v>
      </c>
      <c r="I3277" s="103">
        <v>1</v>
      </c>
      <c r="J3277" s="4">
        <v>45827</v>
      </c>
      <c r="K3277" s="180">
        <v>45839</v>
      </c>
      <c r="L3277" s="3" t="s">
        <v>20155</v>
      </c>
      <c r="M3277" s="104" t="str">
        <f ca="1">IF(OR(N3277="", N3277=0), "", IF(N3277&gt;TODAY(), "No prazo", "Atrasado"))</f>
        <v>Atrasado</v>
      </c>
      <c r="N3277" s="104">
        <f>IFERROR(K3277 + VALUE(LEFT(L3277, FIND(" ", L3277) - 1)), "")</f>
        <v>45840</v>
      </c>
      <c r="O3277" s="105">
        <f>IF(_xlfn.DAYS(K3277,J3277)&lt;0, "Aguardando OC", _xlfn.DAYS(K3277,J3277))</f>
        <v>12</v>
      </c>
      <c r="P3277" s="14">
        <v>408485</v>
      </c>
      <c r="Q3277" s="12"/>
      <c r="R3277" s="14">
        <v>170164</v>
      </c>
      <c r="S3277" s="2">
        <v>221</v>
      </c>
      <c r="T3277" s="65" t="s">
        <v>1029</v>
      </c>
      <c r="U3277" s="21">
        <v>608.33000000000004</v>
      </c>
      <c r="V3277" s="2">
        <v>2106</v>
      </c>
      <c r="W3277" s="105" t="str">
        <f>IFERROR(VLOOKUP(V3277, Fornecedores!A:C, 3, FALSE), "")</f>
        <v xml:space="preserve">UNIDAS              </v>
      </c>
      <c r="X3277" s="105" t="str">
        <f>IFERROR(VLOOKUP(V3277, Fornecedores!A:E, 5, FALSE), "")</f>
        <v>João Pessoa</v>
      </c>
      <c r="Y3277" s="105" t="str">
        <f>IFERROR(VLOOKUP(V3277, Fornecedores!A:F, 6, FALSE), "")</f>
        <v>PB</v>
      </c>
      <c r="Z3277" s="101" t="str">
        <f>IF(H3277=0, "Pedido entregue!", "Pendente")</f>
        <v>Pedido entregue!</v>
      </c>
      <c r="AB3277" s="132" t="str">
        <f>IF(Z3277="Pedido Entregue!", IF(AA3277=1, "Retirado do Almoxarifado", IF(AA3277=2, "Material devolvido", "Aguardando retirada")), IF(Z3277="Pendente", "Entrega pendente", ""))</f>
        <v>Aguardando retirada</v>
      </c>
      <c r="AC3277" s="18">
        <v>1</v>
      </c>
      <c r="AD3277" s="18">
        <f>AC3277/SUMIF($P:$P,P3277,$AC:$AC)</f>
        <v>1</v>
      </c>
      <c r="AE3277" s="18">
        <f>IF(R3277=0,0,AC3277/SUMIF($R:$R,R3277,$AC:$AC))</f>
        <v>1</v>
      </c>
      <c r="AF3277" s="18">
        <f>IF(R3277=0,1,0)</f>
        <v>0</v>
      </c>
      <c r="AH3277" t="str">
        <f>TEXT(J3277,"MMMM")</f>
        <v>junho</v>
      </c>
    </row>
    <row r="3278" spans="1:34" ht="12.75" customHeight="1" x14ac:dyDescent="0.25">
      <c r="A3278" s="90" t="str">
        <f>IF(C3278="Oficina Diversos","Oficina Geral",
IF(ISNUMBER(FIND("Estoque - Colhedoras",C3278)),"Colhedoras",IF(ISNUMBER(FIND("Caldeiraria",C3278)),"Caldeiraria",IF(ISNUMBER(FIND("Borracharia",C3278)),"Borracharia",IF(ISNUMBER(FIND("Lubrificação",C3278)),"Lubrificação",
IF(ISNUMBER(FIND("Estoque - Carregadeiras",C3278)),"Carregadeiras",IF(ISNUMBER(FIND("Estoque - Veic. Leves",C3278)),"Veic. Leves",
IF(ISNUMBER(FIND("Estoque - Caminhões",C3278)),"Caminhões",IF(ISNUMBER(FIND("Estoque - Transbordos",C3278)),"Transbordos",
IF(ISNUMBER(FIND("Estoque - Tratores",C3278)),"Tratores",
IF(ISNUMBER(FIND("Estoque - Máquinas pesadas",C3278)),"Máquinas pesadas",
IF(ISNUMBER(FIND("Estoque - Reboques",C3278)),"Reboques",
IF(C3278="Estoque","Estoque",
IF(AND(ISNUMBER(C3278),C3278&gt;1000,C3278&lt;2000),"Caminhões",
IF(AND(ISNUMBER(C3278),C3278&gt;2000,C3278&lt;3000),"Tratores",
IF(AND(ISNUMBER(C3278),C3278&gt;3000,C3278&lt;4000),"Carregadeiras",
IF(AND(ISNUMBER(C3278),C3278&gt;4000,C3278&lt;5000),"Máquinas pesadas",
IF(AND(ISNUMBER(C3278),C3278&gt;5000,C3278&lt;6000),"Colhedoras",
IF(AND(ISNUMBER(C3278),C3278&gt;7000,C3278&lt;8000),"Irrigação",
IF(AND(ISNUMBER(C3278),C3278&gt;8000,C3278&lt;9000),"Reboques",IF(AND(ISNUMBER(C3278),C3278&gt;0,C3278&lt;1000),"Veic. Leves","")))))))))))))))))))))</f>
        <v>Caminhões</v>
      </c>
      <c r="C3278" s="113">
        <v>1028</v>
      </c>
      <c r="D3278" s="2">
        <v>92769</v>
      </c>
      <c r="E3278" s="3" t="s">
        <v>20737</v>
      </c>
      <c r="F3278" s="101" t="str">
        <f>IF(ISBLANK(K3278), "Apenas Solicitação", "Tem OC")</f>
        <v>Tem OC</v>
      </c>
      <c r="G3278" s="2">
        <v>2</v>
      </c>
      <c r="H3278" s="102">
        <f>G3278-I3278</f>
        <v>2</v>
      </c>
      <c r="I3278" s="103"/>
      <c r="J3278" s="4">
        <v>45827</v>
      </c>
      <c r="K3278" s="180">
        <v>45835</v>
      </c>
      <c r="L3278" s="3" t="s">
        <v>20151</v>
      </c>
      <c r="M3278" s="104" t="str">
        <f ca="1">IF(OR(N3278="", N3278=0), "", IF(N3278&gt;TODAY(), "No prazo", "Atrasado"))</f>
        <v>Atrasado</v>
      </c>
      <c r="N3278" s="104">
        <f>IFERROR(K3278 + VALUE(LEFT(L3278, FIND(" ", L3278) - 1)), "")</f>
        <v>45835</v>
      </c>
      <c r="O3278" s="105">
        <f>IF(_xlfn.DAYS(K3278,J3278)&lt;0, "Aguardando OC", _xlfn.DAYS(K3278,J3278))</f>
        <v>8</v>
      </c>
      <c r="P3278" s="14">
        <v>408490</v>
      </c>
      <c r="Q3278" s="12"/>
      <c r="R3278" s="14">
        <v>169747</v>
      </c>
      <c r="S3278" s="2">
        <v>221</v>
      </c>
      <c r="T3278" s="65" t="s">
        <v>1029</v>
      </c>
      <c r="U3278" s="21">
        <v>27</v>
      </c>
      <c r="V3278" s="2">
        <v>2097</v>
      </c>
      <c r="W3278" s="105" t="str">
        <f>IFERROR(VLOOKUP(V3278, Fornecedores!A:C, 3, FALSE), "")</f>
        <v xml:space="preserve">CAUPECAS            </v>
      </c>
      <c r="X3278" s="105" t="str">
        <f>IFERROR(VLOOKUP(V3278, Fornecedores!A:E, 5, FALSE), "")</f>
        <v>Recife</v>
      </c>
      <c r="Y3278" s="105" t="str">
        <f>IFERROR(VLOOKUP(V3278, Fornecedores!A:F, 6, FALSE), "")</f>
        <v>PE</v>
      </c>
      <c r="Z3278" s="101" t="str">
        <f>IF(H3278=0, "Pedido entregue!", "Pendente")</f>
        <v>Pendente</v>
      </c>
      <c r="AB3278" s="132" t="str">
        <f>IF(Z3278="Pedido Entregue!", IF(AA3278=1, "Retirado do Almoxarifado", IF(AA3278=2, "Material devolvido", "Aguardando retirada")), IF(Z3278="Pendente", "Entrega pendente", ""))</f>
        <v>Entrega pendente</v>
      </c>
      <c r="AC3278" s="18">
        <v>1</v>
      </c>
      <c r="AD3278" s="18">
        <f>AC3278/SUMIF($P:$P,P3278,$AC:$AC)</f>
        <v>1</v>
      </c>
      <c r="AE3278" s="18">
        <f>IF(R3278=0,0,AC3278/SUMIF($R:$R,R3278,$AC:$AC))</f>
        <v>1</v>
      </c>
      <c r="AF3278" s="18">
        <f>IF(R3278=0,1,0)</f>
        <v>0</v>
      </c>
      <c r="AH3278" t="str">
        <f>TEXT(J3278,"MMMM")</f>
        <v>junho</v>
      </c>
    </row>
    <row r="3279" spans="1:34" ht="12.75" customHeight="1" x14ac:dyDescent="0.25">
      <c r="A3279" s="90" t="str">
        <f>IF(C3279="Oficina Diversos","Oficina Geral",
IF(ISNUMBER(FIND("Estoque - Colhedoras",C3279)),"Colhedoras",IF(ISNUMBER(FIND("Caldeiraria",C3279)),"Caldeiraria",IF(ISNUMBER(FIND("Borracharia",C3279)),"Borracharia",IF(ISNUMBER(FIND("Lubrificação",C3279)),"Lubrificação",
IF(ISNUMBER(FIND("Estoque - Carregadeiras",C3279)),"Carregadeiras",IF(ISNUMBER(FIND("Estoque - Veic. Leves",C3279)),"Veic. Leves",
IF(ISNUMBER(FIND("Estoque - Caminhões",C3279)),"Caminhões",IF(ISNUMBER(FIND("Estoque - Transbordos",C3279)),"Transbordos",
IF(ISNUMBER(FIND("Estoque - Tratores",C3279)),"Tratores",
IF(ISNUMBER(FIND("Estoque - Máquinas pesadas",C3279)),"Máquinas pesadas",
IF(ISNUMBER(FIND("Estoque - Reboques",C3279)),"Reboques",
IF(C3279="Estoque","Estoque",
IF(AND(ISNUMBER(C3279),C3279&gt;1000,C3279&lt;2000),"Caminhões",
IF(AND(ISNUMBER(C3279),C3279&gt;2000,C3279&lt;3000),"Tratores",
IF(AND(ISNUMBER(C3279),C3279&gt;3000,C3279&lt;4000),"Carregadeiras",
IF(AND(ISNUMBER(C3279),C3279&gt;4000,C3279&lt;5000),"Máquinas pesadas",
IF(AND(ISNUMBER(C3279),C3279&gt;5000,C3279&lt;6000),"Colhedoras",
IF(AND(ISNUMBER(C3279),C3279&gt;7000,C3279&lt;8000),"Irrigação",
IF(AND(ISNUMBER(C3279),C3279&gt;8000,C3279&lt;9000),"Reboques",IF(AND(ISNUMBER(C3279),C3279&gt;0,C3279&lt;1000),"Veic. Leves","")))))))))))))))))))))</f>
        <v>Caminhões</v>
      </c>
      <c r="C3279" s="171">
        <v>1035</v>
      </c>
      <c r="D3279" s="170">
        <v>92769</v>
      </c>
      <c r="E3279" s="173" t="s">
        <v>20737</v>
      </c>
      <c r="F3279" s="101" t="str">
        <f>IF(ISBLANK(K3279), "Apenas Solicitação", "Tem OC")</f>
        <v>Tem OC</v>
      </c>
      <c r="G3279" s="170">
        <v>2</v>
      </c>
      <c r="H3279" s="102">
        <f>G3279-I3279</f>
        <v>2</v>
      </c>
      <c r="I3279" s="103"/>
      <c r="J3279" s="174">
        <v>45845</v>
      </c>
      <c r="K3279" s="213">
        <v>45850</v>
      </c>
      <c r="L3279" s="173" t="s">
        <v>20151</v>
      </c>
      <c r="M3279" s="104" t="str">
        <f ca="1">IF(OR(N3279="", N3279=0), "", IF(N3279&gt;TODAY(), "No prazo", "Atrasado"))</f>
        <v>Atrasado</v>
      </c>
      <c r="N3279" s="104">
        <f>IFERROR(K3279 + VALUE(LEFT(L3279, FIND(" ", L3279) - 1)), "")</f>
        <v>45850</v>
      </c>
      <c r="O3279" s="105">
        <f>IF(_xlfn.DAYS(K3279,J3279)&lt;0, "Aguardando OC", _xlfn.DAYS(K3279,J3279))</f>
        <v>5</v>
      </c>
      <c r="P3279" s="201">
        <v>410525</v>
      </c>
      <c r="Q3279" s="12"/>
      <c r="R3279" s="212">
        <v>170832</v>
      </c>
      <c r="S3279" s="2">
        <v>221</v>
      </c>
      <c r="T3279" s="65" t="s">
        <v>1029</v>
      </c>
      <c r="U3279" s="175">
        <v>2660</v>
      </c>
      <c r="V3279" s="170">
        <v>2097</v>
      </c>
      <c r="W3279" s="105" t="str">
        <f>IFERROR(VLOOKUP(V3279, Fornecedores!A:C, 3, FALSE), "")</f>
        <v xml:space="preserve">CAUPECAS            </v>
      </c>
      <c r="X3279" s="105" t="str">
        <f>IFERROR(VLOOKUP(V3279, Fornecedores!A:E, 5, FALSE), "")</f>
        <v>Recife</v>
      </c>
      <c r="Y3279" s="105" t="str">
        <f>IFERROR(VLOOKUP(V3279, Fornecedores!A:F, 6, FALSE), "")</f>
        <v>PE</v>
      </c>
      <c r="Z3279" s="101" t="str">
        <f>IF(H3279=0, "Pedido entregue!", "Pendente")</f>
        <v>Pendente</v>
      </c>
      <c r="AB3279" s="132" t="str">
        <f>IF(Z3279="Pedido Entregue!", IF(AA3279=1, "Retirado do Almoxarifado", IF(AA3279=2, "Material devolvido", "Aguardando retirada")), IF(Z3279="Pendente", "Entrega pendente", ""))</f>
        <v>Entrega pendente</v>
      </c>
      <c r="AC3279" s="18">
        <v>1</v>
      </c>
      <c r="AD3279" s="18">
        <f>AC3279/SUMIF($P:$P,P3279,$AC:$AC)</f>
        <v>1</v>
      </c>
      <c r="AE3279" s="18">
        <f>IF(R3279=0,0,AC3279/SUMIF($R:$R,R3279,$AC:$AC))</f>
        <v>0.33333333333333331</v>
      </c>
      <c r="AF3279" s="18">
        <f>IF(R3279=0,1,0)</f>
        <v>0</v>
      </c>
      <c r="AH3279" t="str">
        <f>TEXT(J3279,"MMMM")</f>
        <v>julho</v>
      </c>
    </row>
    <row r="3280" spans="1:34" ht="12.75" hidden="1" customHeight="1" x14ac:dyDescent="0.25">
      <c r="A3280" s="90" t="str">
        <f>IF(C3280="Oficina Diversos","Oficina Geral",
IF(ISNUMBER(FIND("Estoque - Colhedoras",C3280)),"Colhedoras",IF(ISNUMBER(FIND("Caldeiraria",C3280)),"Caldeiraria",IF(ISNUMBER(FIND("Borracharia",C3280)),"Borracharia",IF(ISNUMBER(FIND("Lubrificação",C3280)),"Lubrificação",
IF(ISNUMBER(FIND("Estoque - Carregadeiras",C3280)),"Carregadeiras",IF(ISNUMBER(FIND("Estoque - Veic. Leves",C3280)),"Veic. Leves",
IF(ISNUMBER(FIND("Estoque - Caminhões",C3280)),"Caminhões",IF(ISNUMBER(FIND("Estoque - Transbordos",C3280)),"Transbordos",
IF(ISNUMBER(FIND("Estoque - Tratores",C3280)),"Tratores",
IF(ISNUMBER(FIND("Estoque - Máquinas pesadas",C3280)),"Máquinas pesadas",
IF(ISNUMBER(FIND("Estoque - Reboques",C3280)),"Reboques",
IF(C3280="Estoque","Estoque",
IF(AND(ISNUMBER(C3280),C3280&gt;1000,C3280&lt;2000),"Caminhões",
IF(AND(ISNUMBER(C3280),C3280&gt;2000,C3280&lt;3000),"Tratores",
IF(AND(ISNUMBER(C3280),C3280&gt;3000,C3280&lt;4000),"Carregadeiras",
IF(AND(ISNUMBER(C3280),C3280&gt;4000,C3280&lt;5000),"Máquinas pesadas",
IF(AND(ISNUMBER(C3280),C3280&gt;5000,C3280&lt;6000),"Colhedoras",
IF(AND(ISNUMBER(C3280),C3280&gt;7000,C3280&lt;8000),"Irrigação",
IF(AND(ISNUMBER(C3280),C3280&gt;8000,C3280&lt;9000),"Reboques",IF(AND(ISNUMBER(C3280),C3280&gt;0,C3280&lt;1000),"Veic. Leves","")))))))))))))))))))))</f>
        <v>Caminhões</v>
      </c>
      <c r="C3280" s="113">
        <v>1005</v>
      </c>
      <c r="D3280" s="2">
        <v>92778</v>
      </c>
      <c r="E3280" s="3" t="s">
        <v>20749</v>
      </c>
      <c r="F3280" s="101" t="str">
        <f>IF(ISBLANK(K3280), "Apenas Solicitação", "Tem OC")</f>
        <v>Tem OC</v>
      </c>
      <c r="G3280" s="2">
        <v>2</v>
      </c>
      <c r="H3280" s="102">
        <f>G3280-I3280</f>
        <v>0</v>
      </c>
      <c r="I3280" s="103">
        <v>2</v>
      </c>
      <c r="J3280" s="4">
        <v>45828</v>
      </c>
      <c r="K3280" s="180">
        <v>45835</v>
      </c>
      <c r="L3280" s="3" t="s">
        <v>20151</v>
      </c>
      <c r="M3280" s="104" t="str">
        <f ca="1">IF(OR(N3280="", N3280=0), "", IF(N3280&gt;TODAY(), "No prazo", "Atrasado"))</f>
        <v>Atrasado</v>
      </c>
      <c r="N3280" s="104">
        <f>IFERROR(K3280 + VALUE(LEFT(L3280, FIND(" ", L3280) - 1)), "")</f>
        <v>45835</v>
      </c>
      <c r="O3280" s="105">
        <f>IF(_xlfn.DAYS(K3280,J3280)&lt;0, "Aguardando OC", _xlfn.DAYS(K3280,J3280))</f>
        <v>7</v>
      </c>
      <c r="P3280" s="14">
        <v>408551</v>
      </c>
      <c r="Q3280" s="12"/>
      <c r="R3280" s="14">
        <v>169762</v>
      </c>
      <c r="S3280" s="2">
        <v>221</v>
      </c>
      <c r="T3280" s="65" t="s">
        <v>1029</v>
      </c>
      <c r="U3280" s="21">
        <v>85.86</v>
      </c>
      <c r="V3280" s="2">
        <v>4604</v>
      </c>
      <c r="W3280" s="105" t="str">
        <f>IFERROR(VLOOKUP(V3280, Fornecedores!A:C, 3, FALSE), "")</f>
        <v>CABINE</v>
      </c>
      <c r="X3280" s="105" t="str">
        <f>IFERROR(VLOOKUP(V3280, Fornecedores!A:E, 5, FALSE), "")</f>
        <v>Recife</v>
      </c>
      <c r="Y3280" s="105" t="str">
        <f>IFERROR(VLOOKUP(V3280, Fornecedores!A:F, 6, FALSE), "")</f>
        <v>PE</v>
      </c>
      <c r="Z3280" s="101" t="str">
        <f>IF(H3280=0, "Pedido entregue!", "Pendente")</f>
        <v>Pedido entregue!</v>
      </c>
      <c r="AB3280" s="132" t="str">
        <f>IF(Z3280="Pedido Entregue!", IF(AA3280=1, "Retirado do Almoxarifado", IF(AA3280=2, "Material devolvido", "Aguardando retirada")), IF(Z3280="Pendente", "Entrega pendente", ""))</f>
        <v>Aguardando retirada</v>
      </c>
      <c r="AC3280" s="18">
        <v>1</v>
      </c>
      <c r="AD3280" s="18">
        <f>AC3280/SUMIF($P:$P,P3280,$AC:$AC)</f>
        <v>1</v>
      </c>
      <c r="AE3280" s="18">
        <f>IF(R3280=0,0,AC3280/SUMIF($R:$R,R3280,$AC:$AC))</f>
        <v>0.33333333333333331</v>
      </c>
      <c r="AF3280" s="18">
        <f>IF(R3280=0,1,0)</f>
        <v>0</v>
      </c>
      <c r="AH3280" t="str">
        <f>TEXT(J3280,"MMMM")</f>
        <v>junho</v>
      </c>
    </row>
    <row r="3281" spans="1:34" ht="12.75" hidden="1" customHeight="1" x14ac:dyDescent="0.25">
      <c r="A3281" s="90" t="str">
        <f>IF(C3281="Oficina Diversos","Oficina Geral",
IF(ISNUMBER(FIND("Estoque - Colhedoras",C3281)),"Colhedoras",IF(ISNUMBER(FIND("Caldeiraria",C3281)),"Caldeiraria",IF(ISNUMBER(FIND("Borracharia",C3281)),"Borracharia",IF(ISNUMBER(FIND("Lubrificação",C3281)),"Lubrificação",
IF(ISNUMBER(FIND("Estoque - Carregadeiras",C3281)),"Carregadeiras",IF(ISNUMBER(FIND("Estoque - Veic. Leves",C3281)),"Veic. Leves",
IF(ISNUMBER(FIND("Estoque - Caminhões",C3281)),"Caminhões",IF(ISNUMBER(FIND("Estoque - Transbordos",C3281)),"Transbordos",
IF(ISNUMBER(FIND("Estoque - Tratores",C3281)),"Tratores",
IF(ISNUMBER(FIND("Estoque - Máquinas pesadas",C3281)),"Máquinas pesadas",
IF(ISNUMBER(FIND("Estoque - Reboques",C3281)),"Reboques",
IF(C3281="Estoque","Estoque",
IF(AND(ISNUMBER(C3281),C3281&gt;1000,C3281&lt;2000),"Caminhões",
IF(AND(ISNUMBER(C3281),C3281&gt;2000,C3281&lt;3000),"Tratores",
IF(AND(ISNUMBER(C3281),C3281&gt;3000,C3281&lt;4000),"Carregadeiras",
IF(AND(ISNUMBER(C3281),C3281&gt;4000,C3281&lt;5000),"Máquinas pesadas",
IF(AND(ISNUMBER(C3281),C3281&gt;5000,C3281&lt;6000),"Colhedoras",
IF(AND(ISNUMBER(C3281),C3281&gt;7000,C3281&lt;8000),"Irrigação",
IF(AND(ISNUMBER(C3281),C3281&gt;8000,C3281&lt;9000),"Reboques",IF(AND(ISNUMBER(C3281),C3281&gt;0,C3281&lt;1000),"Veic. Leves","")))))))))))))))))))))</f>
        <v>Caminhões</v>
      </c>
      <c r="C3281" s="113">
        <v>1005</v>
      </c>
      <c r="D3281" s="2">
        <v>92779</v>
      </c>
      <c r="E3281" s="3" t="s">
        <v>20906</v>
      </c>
      <c r="F3281" s="101" t="str">
        <f>IF(ISBLANK(K3281), "Apenas Solicitação", "Tem OC")</f>
        <v>Tem OC</v>
      </c>
      <c r="G3281" s="2">
        <v>2</v>
      </c>
      <c r="H3281" s="102">
        <f>G3281-I3281</f>
        <v>0</v>
      </c>
      <c r="I3281" s="103">
        <v>2</v>
      </c>
      <c r="J3281" s="4">
        <v>45828</v>
      </c>
      <c r="K3281" s="180">
        <v>45835</v>
      </c>
      <c r="L3281" s="3" t="s">
        <v>20151</v>
      </c>
      <c r="M3281" s="104" t="str">
        <f ca="1">IF(OR(N3281="", N3281=0), "", IF(N3281&gt;TODAY(), "No prazo", "Atrasado"))</f>
        <v>Atrasado</v>
      </c>
      <c r="N3281" s="104">
        <f>IFERROR(K3281 + VALUE(LEFT(L3281, FIND(" ", L3281) - 1)), "")</f>
        <v>45835</v>
      </c>
      <c r="O3281" s="105">
        <f>IF(_xlfn.DAYS(K3281,J3281)&lt;0, "Aguardando OC", _xlfn.DAYS(K3281,J3281))</f>
        <v>7</v>
      </c>
      <c r="P3281" s="14">
        <v>408550</v>
      </c>
      <c r="Q3281" s="12"/>
      <c r="R3281" s="14">
        <v>169762</v>
      </c>
      <c r="S3281" s="2">
        <v>221</v>
      </c>
      <c r="T3281" s="65" t="s">
        <v>1029</v>
      </c>
      <c r="U3281" s="21">
        <v>60.16</v>
      </c>
      <c r="V3281" s="2">
        <v>4604</v>
      </c>
      <c r="W3281" s="105" t="str">
        <f>IFERROR(VLOOKUP(V3281, Fornecedores!A:C, 3, FALSE), "")</f>
        <v>CABINE</v>
      </c>
      <c r="X3281" s="105" t="str">
        <f>IFERROR(VLOOKUP(V3281, Fornecedores!A:E, 5, FALSE), "")</f>
        <v>Recife</v>
      </c>
      <c r="Y3281" s="105" t="str">
        <f>IFERROR(VLOOKUP(V3281, Fornecedores!A:F, 6, FALSE), "")</f>
        <v>PE</v>
      </c>
      <c r="Z3281" s="101" t="str">
        <f>IF(H3281=0, "Pedido entregue!", "Pendente")</f>
        <v>Pedido entregue!</v>
      </c>
      <c r="AB3281" s="132" t="str">
        <f>IF(Z3281="Pedido Entregue!", IF(AA3281=1, "Retirado do Almoxarifado", IF(AA3281=2, "Material devolvido", "Aguardando retirada")), IF(Z3281="Pendente", "Entrega pendente", ""))</f>
        <v>Aguardando retirada</v>
      </c>
      <c r="AC3281" s="18">
        <v>1</v>
      </c>
      <c r="AD3281" s="18">
        <f>AC3281/SUMIF($P:$P,P3281,$AC:$AC)</f>
        <v>1</v>
      </c>
      <c r="AE3281" s="18">
        <f>IF(R3281=0,0,AC3281/SUMIF($R:$R,R3281,$AC:$AC))</f>
        <v>0.33333333333333331</v>
      </c>
      <c r="AF3281" s="18">
        <f>IF(R3281=0,1,0)</f>
        <v>0</v>
      </c>
      <c r="AH3281" t="str">
        <f>TEXT(J3281,"MMMM")</f>
        <v>junho</v>
      </c>
    </row>
    <row r="3282" spans="1:34" ht="12.75" hidden="1" customHeight="1" x14ac:dyDescent="0.25">
      <c r="A3282" s="90" t="str">
        <f>IF(C3282="Oficina Diversos","Oficina Geral",
IF(ISNUMBER(FIND("Estoque - Colhedoras",C3282)),"Colhedoras",IF(ISNUMBER(FIND("Caldeiraria",C3282)),"Caldeiraria",IF(ISNUMBER(FIND("Borracharia",C3282)),"Borracharia",IF(ISNUMBER(FIND("Lubrificação",C3282)),"Lubrificação",
IF(ISNUMBER(FIND("Estoque - Carregadeiras",C3282)),"Carregadeiras",IF(ISNUMBER(FIND("Estoque - Veic. Leves",C3282)),"Veic. Leves",
IF(ISNUMBER(FIND("Estoque - Caminhões",C3282)),"Caminhões",IF(ISNUMBER(FIND("Estoque - Transbordos",C3282)),"Transbordos",
IF(ISNUMBER(FIND("Estoque - Tratores",C3282)),"Tratores",
IF(ISNUMBER(FIND("Estoque - Máquinas pesadas",C3282)),"Máquinas pesadas",
IF(ISNUMBER(FIND("Estoque - Reboques",C3282)),"Reboques",
IF(C3282="Estoque","Estoque",
IF(AND(ISNUMBER(C3282),C3282&gt;1000,C3282&lt;2000),"Caminhões",
IF(AND(ISNUMBER(C3282),C3282&gt;2000,C3282&lt;3000),"Tratores",
IF(AND(ISNUMBER(C3282),C3282&gt;3000,C3282&lt;4000),"Carregadeiras",
IF(AND(ISNUMBER(C3282),C3282&gt;4000,C3282&lt;5000),"Máquinas pesadas",
IF(AND(ISNUMBER(C3282),C3282&gt;5000,C3282&lt;6000),"Colhedoras",
IF(AND(ISNUMBER(C3282),C3282&gt;7000,C3282&lt;8000),"Irrigação",
IF(AND(ISNUMBER(C3282),C3282&gt;8000,C3282&lt;9000),"Reboques",IF(AND(ISNUMBER(C3282),C3282&gt;0,C3282&lt;1000),"Veic. Leves","")))))))))))))))))))))</f>
        <v>Caminhões</v>
      </c>
      <c r="C3282" s="171">
        <v>1007</v>
      </c>
      <c r="D3282" s="170">
        <v>92779</v>
      </c>
      <c r="E3282" s="173" t="s">
        <v>20906</v>
      </c>
      <c r="F3282" s="101" t="str">
        <f>IF(ISBLANK(K3282), "Apenas Solicitação", "Tem OC")</f>
        <v>Tem OC</v>
      </c>
      <c r="G3282" s="170">
        <v>1</v>
      </c>
      <c r="H3282" s="102">
        <f>G3282-I3282</f>
        <v>0</v>
      </c>
      <c r="I3282" s="103">
        <v>1</v>
      </c>
      <c r="J3282" s="174">
        <v>45845</v>
      </c>
      <c r="K3282" s="174">
        <v>45850</v>
      </c>
      <c r="L3282" s="173" t="s">
        <v>20151</v>
      </c>
      <c r="M3282" s="104" t="str">
        <f ca="1">IF(OR(N3282="", N3282=0), "", IF(N3282&gt;TODAY(), "No prazo", "Atrasado"))</f>
        <v>Atrasado</v>
      </c>
      <c r="N3282" s="104">
        <f>IFERROR(K3282 + VALUE(LEFT(L3282, FIND(" ", L3282) - 1)), "")</f>
        <v>45850</v>
      </c>
      <c r="O3282" s="105">
        <f>IF(_xlfn.DAYS(K3282,J3282)&lt;0, "Aguardando OC", _xlfn.DAYS(K3282,J3282))</f>
        <v>5</v>
      </c>
      <c r="P3282" s="201">
        <v>410504</v>
      </c>
      <c r="Q3282" s="12"/>
      <c r="R3282" s="212">
        <v>170831</v>
      </c>
      <c r="S3282" s="2">
        <v>221</v>
      </c>
      <c r="T3282" s="65" t="s">
        <v>1029</v>
      </c>
      <c r="U3282" s="170">
        <v>32.729999999999997</v>
      </c>
      <c r="V3282" s="170">
        <v>4604</v>
      </c>
      <c r="W3282" s="105" t="str">
        <f>IFERROR(VLOOKUP(V3282, Fornecedores!A:C, 3, FALSE), "")</f>
        <v>CABINE</v>
      </c>
      <c r="X3282" s="105" t="str">
        <f>IFERROR(VLOOKUP(V3282, Fornecedores!A:E, 5, FALSE), "")</f>
        <v>Recife</v>
      </c>
      <c r="Y3282" s="105" t="str">
        <f>IFERROR(VLOOKUP(V3282, Fornecedores!A:F, 6, FALSE), "")</f>
        <v>PE</v>
      </c>
      <c r="Z3282" s="101" t="str">
        <f>IF(H3282=0, "Pedido entregue!", "Pendente")</f>
        <v>Pedido entregue!</v>
      </c>
      <c r="AB3282" s="132" t="str">
        <f>IF(Z3282="Pedido Entregue!", IF(AA3282=1, "Retirado do Almoxarifado", IF(AA3282=2, "Material devolvido", "Aguardando retirada")), IF(Z3282="Pendente", "Entrega pendente", ""))</f>
        <v>Aguardando retirada</v>
      </c>
      <c r="AC3282" s="18">
        <v>1</v>
      </c>
      <c r="AD3282" s="18">
        <f>AC3282/SUMIF($P:$P,P3282,$AC:$AC)</f>
        <v>1</v>
      </c>
      <c r="AE3282" s="18">
        <f>IF(R3282=0,0,AC3282/SUMIF($R:$R,R3282,$AC:$AC))</f>
        <v>0.2</v>
      </c>
      <c r="AF3282" s="18">
        <f>IF(R3282=0,1,0)</f>
        <v>0</v>
      </c>
      <c r="AH3282" t="str">
        <f>TEXT(J3282,"MMMM")</f>
        <v>julho</v>
      </c>
    </row>
    <row r="3283" spans="1:34" ht="12.75" hidden="1" customHeight="1" x14ac:dyDescent="0.25">
      <c r="A3283" s="90" t="str">
        <f>IF(C3283="Oficina Diversos","Oficina Geral",
IF(ISNUMBER(FIND("Estoque - Colhedoras",C3283)),"Colhedoras",IF(ISNUMBER(FIND("Caldeiraria",C3283)),"Caldeiraria",IF(ISNUMBER(FIND("Borracharia",C3283)),"Borracharia",IF(ISNUMBER(FIND("Lubrificação",C3283)),"Lubrificação",
IF(ISNUMBER(FIND("Estoque - Carregadeiras",C3283)),"Carregadeiras",IF(ISNUMBER(FIND("Estoque - Veic. Leves",C3283)),"Veic. Leves",
IF(ISNUMBER(FIND("Estoque - Caminhões",C3283)),"Caminhões",IF(ISNUMBER(FIND("Estoque - Transbordos",C3283)),"Transbordos",
IF(ISNUMBER(FIND("Estoque - Tratores",C3283)),"Tratores",
IF(ISNUMBER(FIND("Estoque - Máquinas pesadas",C3283)),"Máquinas pesadas",
IF(ISNUMBER(FIND("Estoque - Reboques",C3283)),"Reboques",
IF(C3283="Estoque","Estoque",
IF(AND(ISNUMBER(C3283),C3283&gt;1000,C3283&lt;2000),"Caminhões",
IF(AND(ISNUMBER(C3283),C3283&gt;2000,C3283&lt;3000),"Tratores",
IF(AND(ISNUMBER(C3283),C3283&gt;3000,C3283&lt;4000),"Carregadeiras",
IF(AND(ISNUMBER(C3283),C3283&gt;4000,C3283&lt;5000),"Máquinas pesadas",
IF(AND(ISNUMBER(C3283),C3283&gt;5000,C3283&lt;6000),"Colhedoras",
IF(AND(ISNUMBER(C3283),C3283&gt;7000,C3283&lt;8000),"Irrigação",
IF(AND(ISNUMBER(C3283),C3283&gt;8000,C3283&lt;9000),"Reboques",IF(AND(ISNUMBER(C3283),C3283&gt;0,C3283&lt;1000),"Veic. Leves","")))))))))))))))))))))</f>
        <v>Caminhões</v>
      </c>
      <c r="C3283" s="113">
        <v>1005</v>
      </c>
      <c r="D3283" s="2">
        <v>92781</v>
      </c>
      <c r="E3283" s="3" t="s">
        <v>20750</v>
      </c>
      <c r="F3283" s="101" t="str">
        <f>IF(ISBLANK(K3283), "Apenas Solicitação", "Tem OC")</f>
        <v>Tem OC</v>
      </c>
      <c r="G3283" s="2">
        <v>2</v>
      </c>
      <c r="H3283" s="102">
        <f>G3283-I3283</f>
        <v>0</v>
      </c>
      <c r="I3283" s="103">
        <v>2</v>
      </c>
      <c r="J3283" s="4">
        <v>45828</v>
      </c>
      <c r="K3283" s="180">
        <v>45835</v>
      </c>
      <c r="L3283" s="3" t="s">
        <v>20151</v>
      </c>
      <c r="M3283" s="104" t="str">
        <f ca="1">IF(OR(N3283="", N3283=0), "", IF(N3283&gt;TODAY(), "No prazo", "Atrasado"))</f>
        <v>Atrasado</v>
      </c>
      <c r="N3283" s="104">
        <f>IFERROR(K3283 + VALUE(LEFT(L3283, FIND(" ", L3283) - 1)), "")</f>
        <v>45835</v>
      </c>
      <c r="O3283" s="105">
        <f>IF(_xlfn.DAYS(K3283,J3283)&lt;0, "Aguardando OC", _xlfn.DAYS(K3283,J3283))</f>
        <v>7</v>
      </c>
      <c r="P3283" s="14">
        <v>408555</v>
      </c>
      <c r="Q3283" s="12"/>
      <c r="R3283" s="14">
        <v>169760</v>
      </c>
      <c r="S3283" s="2">
        <v>221</v>
      </c>
      <c r="T3283" s="65" t="s">
        <v>1029</v>
      </c>
      <c r="U3283" s="21">
        <v>200</v>
      </c>
      <c r="V3283" s="2">
        <v>2097</v>
      </c>
      <c r="W3283" s="105" t="str">
        <f>IFERROR(VLOOKUP(V3283, Fornecedores!A:C, 3, FALSE), "")</f>
        <v xml:space="preserve">CAUPECAS            </v>
      </c>
      <c r="X3283" s="105" t="str">
        <f>IFERROR(VLOOKUP(V3283, Fornecedores!A:E, 5, FALSE), "")</f>
        <v>Recife</v>
      </c>
      <c r="Y3283" s="105" t="str">
        <f>IFERROR(VLOOKUP(V3283, Fornecedores!A:F, 6, FALSE), "")</f>
        <v>PE</v>
      </c>
      <c r="Z3283" s="101" t="str">
        <f>IF(H3283=0, "Pedido entregue!", "Pendente")</f>
        <v>Pedido entregue!</v>
      </c>
      <c r="AB3283" s="132" t="str">
        <f>IF(Z3283="Pedido Entregue!", IF(AA3283=1, "Retirado do Almoxarifado", IF(AA3283=2, "Material devolvido", "Aguardando retirada")), IF(Z3283="Pendente", "Entrega pendente", ""))</f>
        <v>Aguardando retirada</v>
      </c>
      <c r="AC3283" s="18">
        <v>1</v>
      </c>
      <c r="AD3283" s="18">
        <f>AC3283/SUMIF($P:$P,P3283,$AC:$AC)</f>
        <v>1</v>
      </c>
      <c r="AE3283" s="18">
        <f>IF(R3283=0,0,AC3283/SUMIF($R:$R,R3283,$AC:$AC))</f>
        <v>1</v>
      </c>
      <c r="AF3283" s="18">
        <f>IF(R3283=0,1,0)</f>
        <v>0</v>
      </c>
      <c r="AH3283" t="str">
        <f>TEXT(J3283,"MMMM")</f>
        <v>junho</v>
      </c>
    </row>
    <row r="3284" spans="1:34" ht="12.75" customHeight="1" x14ac:dyDescent="0.25">
      <c r="A3284" s="90" t="str">
        <f>IF(C3284="Oficina Diversos","Oficina Geral",
IF(ISNUMBER(FIND("Estoque - Colhedoras",C3284)),"Colhedoras",IF(ISNUMBER(FIND("Caldeiraria",C3284)),"Caldeiraria",IF(ISNUMBER(FIND("Borracharia",C3284)),"Borracharia",IF(ISNUMBER(FIND("Lubrificação",C3284)),"Lubrificação",
IF(ISNUMBER(FIND("Estoque - Carregadeiras",C3284)),"Carregadeiras",IF(ISNUMBER(FIND("Estoque - Veic. Leves",C3284)),"Veic. Leves",
IF(ISNUMBER(FIND("Estoque - Caminhões",C3284)),"Caminhões",IF(ISNUMBER(FIND("Estoque - Transbordos",C3284)),"Transbordos",
IF(ISNUMBER(FIND("Estoque - Tratores",C3284)),"Tratores",
IF(ISNUMBER(FIND("Estoque - Máquinas pesadas",C3284)),"Máquinas pesadas",
IF(ISNUMBER(FIND("Estoque - Reboques",C3284)),"Reboques",
IF(C3284="Estoque","Estoque",
IF(AND(ISNUMBER(C3284),C3284&gt;1000,C3284&lt;2000),"Caminhões",
IF(AND(ISNUMBER(C3284),C3284&gt;2000,C3284&lt;3000),"Tratores",
IF(AND(ISNUMBER(C3284),C3284&gt;3000,C3284&lt;4000),"Carregadeiras",
IF(AND(ISNUMBER(C3284),C3284&gt;4000,C3284&lt;5000),"Máquinas pesadas",
IF(AND(ISNUMBER(C3284),C3284&gt;5000,C3284&lt;6000),"Colhedoras",
IF(AND(ISNUMBER(C3284),C3284&gt;7000,C3284&lt;8000),"Irrigação",
IF(AND(ISNUMBER(C3284),C3284&gt;8000,C3284&lt;9000),"Reboques",IF(AND(ISNUMBER(C3284),C3284&gt;0,C3284&lt;1000),"Veic. Leves","")))))))))))))))))))))</f>
        <v>Colhedoras</v>
      </c>
      <c r="C3284" s="144">
        <v>5003</v>
      </c>
      <c r="D3284" s="143">
        <v>92782</v>
      </c>
      <c r="E3284" s="146" t="s">
        <v>20751</v>
      </c>
      <c r="F3284" s="101" t="str">
        <f>IF(ISBLANK(K3284), "Apenas Solicitação", "Tem OC")</f>
        <v>Apenas Solicitação</v>
      </c>
      <c r="G3284" s="143">
        <v>1</v>
      </c>
      <c r="H3284" s="102">
        <f>G3284-I3284</f>
        <v>1</v>
      </c>
      <c r="I3284" s="103"/>
      <c r="J3284" s="147">
        <v>45828</v>
      </c>
      <c r="K3284" s="200"/>
      <c r="L3284" s="146"/>
      <c r="M3284" s="104" t="str">
        <f ca="1">IF(OR(N3284="", N3284=0), "", IF(N3284&gt;TODAY(), "No prazo", "Atrasado"))</f>
        <v/>
      </c>
      <c r="N3284" s="104" t="str">
        <f>IFERROR(K3284 + VALUE(LEFT(L3284, FIND(" ", L3284) - 1)), "")</f>
        <v/>
      </c>
      <c r="O3284" s="105" t="str">
        <f>IF(_xlfn.DAYS(K3284,J3284)&lt;0, "Aguardando OC", _xlfn.DAYS(K3284,J3284))</f>
        <v>Aguardando OC</v>
      </c>
      <c r="P3284" s="200">
        <v>408557</v>
      </c>
      <c r="Q3284" s="12"/>
      <c r="R3284" s="200">
        <v>0</v>
      </c>
      <c r="S3284" s="143">
        <v>221</v>
      </c>
      <c r="T3284" s="65" t="s">
        <v>1029</v>
      </c>
      <c r="U3284" s="164">
        <v>0</v>
      </c>
      <c r="V3284" s="143"/>
      <c r="W3284" s="105" t="str">
        <f>IFERROR(VLOOKUP(V3284, Fornecedores!A:C, 3, FALSE), "")</f>
        <v/>
      </c>
      <c r="X3284" s="105" t="str">
        <f>IFERROR(VLOOKUP(V3284, Fornecedores!A:E, 5, FALSE), "")</f>
        <v/>
      </c>
      <c r="Y3284" s="105" t="str">
        <f>IFERROR(VLOOKUP(V3284, Fornecedores!A:F, 6, FALSE), "")</f>
        <v/>
      </c>
      <c r="Z3284" s="101" t="str">
        <f>IF(H3284=0, "Pedido entregue!", "Pendente")</f>
        <v>Pendente</v>
      </c>
      <c r="AB3284" s="132" t="str">
        <f>IF(Z3284="Pedido Entregue!", IF(AA3284=1, "Retirado do Almoxarifado", IF(AA3284=2, "Material devolvido", "Aguardando retirada")), IF(Z3284="Pendente", "Entrega pendente", ""))</f>
        <v>Entrega pendente</v>
      </c>
      <c r="AC3284" s="18">
        <v>1</v>
      </c>
      <c r="AD3284" s="18">
        <f>AC3284/SUMIF($P:$P,P3284,$AC:$AC)</f>
        <v>1</v>
      </c>
      <c r="AE3284" s="18">
        <f>IF(R3284=0,0,AC3284/SUMIF($R:$R,R3284,$AC:$AC))</f>
        <v>0</v>
      </c>
      <c r="AF3284" s="18">
        <f>IF(R3284=0,1,0)</f>
        <v>1</v>
      </c>
      <c r="AH3284" t="str">
        <f>TEXT(J3284,"MMMM")</f>
        <v>junho</v>
      </c>
    </row>
    <row r="3285" spans="1:34" ht="12.75" customHeight="1" x14ac:dyDescent="0.25">
      <c r="A3285" s="90" t="str">
        <f>IF(C3285="Oficina Diversos","Oficina Geral",
IF(ISNUMBER(FIND("Estoque - Colhedoras",C3285)),"Colhedoras",IF(ISNUMBER(FIND("Caldeiraria",C3285)),"Caldeiraria",IF(ISNUMBER(FIND("Borracharia",C3285)),"Borracharia",IF(ISNUMBER(FIND("Lubrificação",C3285)),"Lubrificação",
IF(ISNUMBER(FIND("Estoque - Carregadeiras",C3285)),"Carregadeiras",IF(ISNUMBER(FIND("Estoque - Veic. Leves",C3285)),"Veic. Leves",
IF(ISNUMBER(FIND("Estoque - Caminhões",C3285)),"Caminhões",IF(ISNUMBER(FIND("Estoque - Transbordos",C3285)),"Transbordos",
IF(ISNUMBER(FIND("Estoque - Tratores",C3285)),"Tratores",
IF(ISNUMBER(FIND("Estoque - Máquinas pesadas",C3285)),"Máquinas pesadas",
IF(ISNUMBER(FIND("Estoque - Reboques",C3285)),"Reboques",
IF(C3285="Estoque","Estoque",
IF(AND(ISNUMBER(C3285),C3285&gt;1000,C3285&lt;2000),"Caminhões",
IF(AND(ISNUMBER(C3285),C3285&gt;2000,C3285&lt;3000),"Tratores",
IF(AND(ISNUMBER(C3285),C3285&gt;3000,C3285&lt;4000),"Carregadeiras",
IF(AND(ISNUMBER(C3285),C3285&gt;4000,C3285&lt;5000),"Máquinas pesadas",
IF(AND(ISNUMBER(C3285),C3285&gt;5000,C3285&lt;6000),"Colhedoras",
IF(AND(ISNUMBER(C3285),C3285&gt;7000,C3285&lt;8000),"Irrigação",
IF(AND(ISNUMBER(C3285),C3285&gt;8000,C3285&lt;9000),"Reboques",IF(AND(ISNUMBER(C3285),C3285&gt;0,C3285&lt;1000),"Veic. Leves","")))))))))))))))))))))</f>
        <v>Colhedoras</v>
      </c>
      <c r="C3285" s="144">
        <v>5003</v>
      </c>
      <c r="D3285" s="143">
        <v>92783</v>
      </c>
      <c r="E3285" s="146" t="s">
        <v>20752</v>
      </c>
      <c r="F3285" s="101" t="str">
        <f>IF(ISBLANK(K3285), "Apenas Solicitação", "Tem OC")</f>
        <v>Apenas Solicitação</v>
      </c>
      <c r="G3285" s="143">
        <v>1</v>
      </c>
      <c r="H3285" s="102">
        <f>G3285-I3285</f>
        <v>1</v>
      </c>
      <c r="I3285" s="103"/>
      <c r="J3285" s="147">
        <v>45828</v>
      </c>
      <c r="K3285" s="200"/>
      <c r="L3285" s="146"/>
      <c r="M3285" s="104" t="str">
        <f ca="1">IF(OR(N3285="", N3285=0), "", IF(N3285&gt;TODAY(), "No prazo", "Atrasado"))</f>
        <v/>
      </c>
      <c r="N3285" s="104" t="str">
        <f>IFERROR(K3285 + VALUE(LEFT(L3285, FIND(" ", L3285) - 1)), "")</f>
        <v/>
      </c>
      <c r="O3285" s="105" t="str">
        <f>IF(_xlfn.DAYS(K3285,J3285)&lt;0, "Aguardando OC", _xlfn.DAYS(K3285,J3285))</f>
        <v>Aguardando OC</v>
      </c>
      <c r="P3285" s="200">
        <v>408558</v>
      </c>
      <c r="Q3285" s="12"/>
      <c r="R3285" s="200">
        <v>0</v>
      </c>
      <c r="S3285" s="143">
        <v>221</v>
      </c>
      <c r="T3285" s="65" t="s">
        <v>1029</v>
      </c>
      <c r="U3285" s="164">
        <v>0</v>
      </c>
      <c r="V3285" s="143"/>
      <c r="W3285" s="105" t="str">
        <f>IFERROR(VLOOKUP(V3285, Fornecedores!A:C, 3, FALSE), "")</f>
        <v/>
      </c>
      <c r="X3285" s="105" t="str">
        <f>IFERROR(VLOOKUP(V3285, Fornecedores!A:E, 5, FALSE), "")</f>
        <v/>
      </c>
      <c r="Y3285" s="105" t="str">
        <f>IFERROR(VLOOKUP(V3285, Fornecedores!A:F, 6, FALSE), "")</f>
        <v/>
      </c>
      <c r="Z3285" s="101" t="str">
        <f>IF(H3285=0, "Pedido entregue!", "Pendente")</f>
        <v>Pendente</v>
      </c>
      <c r="AB3285" s="132" t="str">
        <f>IF(Z3285="Pedido Entregue!", IF(AA3285=1, "Retirado do Almoxarifado", IF(AA3285=2, "Material devolvido", "Aguardando retirada")), IF(Z3285="Pendente", "Entrega pendente", ""))</f>
        <v>Entrega pendente</v>
      </c>
      <c r="AC3285" s="18">
        <v>1</v>
      </c>
      <c r="AD3285" s="18">
        <f>AC3285/SUMIF($P:$P,P3285,$AC:$AC)</f>
        <v>1</v>
      </c>
      <c r="AE3285" s="18">
        <f>IF(R3285=0,0,AC3285/SUMIF($R:$R,R3285,$AC:$AC))</f>
        <v>0</v>
      </c>
      <c r="AF3285" s="18">
        <f>IF(R3285=0,1,0)</f>
        <v>1</v>
      </c>
      <c r="AH3285" t="str">
        <f>TEXT(J3285,"MMMM")</f>
        <v>junho</v>
      </c>
    </row>
    <row r="3286" spans="1:34" ht="12.75" customHeight="1" x14ac:dyDescent="0.25">
      <c r="A3286" s="90" t="str">
        <f>IF(C3286="Oficina Diversos","Oficina Geral",
IF(ISNUMBER(FIND("Estoque - Colhedoras",C3286)),"Colhedoras",IF(ISNUMBER(FIND("Caldeiraria",C3286)),"Caldeiraria",IF(ISNUMBER(FIND("Borracharia",C3286)),"Borracharia",IF(ISNUMBER(FIND("Lubrificação",C3286)),"Lubrificação",
IF(ISNUMBER(FIND("Estoque - Carregadeiras",C3286)),"Carregadeiras",IF(ISNUMBER(FIND("Estoque - Veic. Leves",C3286)),"Veic. Leves",
IF(ISNUMBER(FIND("Estoque - Caminhões",C3286)),"Caminhões",IF(ISNUMBER(FIND("Estoque - Transbordos",C3286)),"Transbordos",
IF(ISNUMBER(FIND("Estoque - Tratores",C3286)),"Tratores",
IF(ISNUMBER(FIND("Estoque - Máquinas pesadas",C3286)),"Máquinas pesadas",
IF(ISNUMBER(FIND("Estoque - Reboques",C3286)),"Reboques",
IF(C3286="Estoque","Estoque",
IF(AND(ISNUMBER(C3286),C3286&gt;1000,C3286&lt;2000),"Caminhões",
IF(AND(ISNUMBER(C3286),C3286&gt;2000,C3286&lt;3000),"Tratores",
IF(AND(ISNUMBER(C3286),C3286&gt;3000,C3286&lt;4000),"Carregadeiras",
IF(AND(ISNUMBER(C3286),C3286&gt;4000,C3286&lt;5000),"Máquinas pesadas",
IF(AND(ISNUMBER(C3286),C3286&gt;5000,C3286&lt;6000),"Colhedoras",
IF(AND(ISNUMBER(C3286),C3286&gt;7000,C3286&lt;8000),"Irrigação",
IF(AND(ISNUMBER(C3286),C3286&gt;8000,C3286&lt;9000),"Reboques",IF(AND(ISNUMBER(C3286),C3286&gt;0,C3286&lt;1000),"Veic. Leves","")))))))))))))))))))))</f>
        <v>Colhedoras</v>
      </c>
      <c r="C3286" s="144">
        <v>5003</v>
      </c>
      <c r="D3286" s="143">
        <v>92784</v>
      </c>
      <c r="E3286" s="146" t="s">
        <v>20753</v>
      </c>
      <c r="F3286" s="101" t="str">
        <f>IF(ISBLANK(K3286), "Apenas Solicitação", "Tem OC")</f>
        <v>Apenas Solicitação</v>
      </c>
      <c r="G3286" s="143">
        <v>1</v>
      </c>
      <c r="H3286" s="102">
        <f>G3286-I3286</f>
        <v>1</v>
      </c>
      <c r="I3286" s="103"/>
      <c r="J3286" s="147">
        <v>45828</v>
      </c>
      <c r="K3286" s="200"/>
      <c r="L3286" s="146"/>
      <c r="M3286" s="104" t="str">
        <f ca="1">IF(OR(N3286="", N3286=0), "", IF(N3286&gt;TODAY(), "No prazo", "Atrasado"))</f>
        <v/>
      </c>
      <c r="N3286" s="104" t="str">
        <f>IFERROR(K3286 + VALUE(LEFT(L3286, FIND(" ", L3286) - 1)), "")</f>
        <v/>
      </c>
      <c r="O3286" s="105" t="str">
        <f>IF(_xlfn.DAYS(K3286,J3286)&lt;0, "Aguardando OC", _xlfn.DAYS(K3286,J3286))</f>
        <v>Aguardando OC</v>
      </c>
      <c r="P3286" s="200">
        <v>408559</v>
      </c>
      <c r="Q3286" s="12"/>
      <c r="R3286" s="200">
        <v>0</v>
      </c>
      <c r="S3286" s="143">
        <v>221</v>
      </c>
      <c r="T3286" s="65" t="s">
        <v>1029</v>
      </c>
      <c r="U3286" s="164">
        <v>0</v>
      </c>
      <c r="V3286" s="143"/>
      <c r="W3286" s="105" t="str">
        <f>IFERROR(VLOOKUP(V3286, Fornecedores!A:C, 3, FALSE), "")</f>
        <v/>
      </c>
      <c r="X3286" s="105" t="str">
        <f>IFERROR(VLOOKUP(V3286, Fornecedores!A:E, 5, FALSE), "")</f>
        <v/>
      </c>
      <c r="Y3286" s="105" t="str">
        <f>IFERROR(VLOOKUP(V3286, Fornecedores!A:F, 6, FALSE), "")</f>
        <v/>
      </c>
      <c r="Z3286" s="101" t="str">
        <f>IF(H3286=0, "Pedido entregue!", "Pendente")</f>
        <v>Pendente</v>
      </c>
      <c r="AB3286" s="132" t="str">
        <f>IF(Z3286="Pedido Entregue!", IF(AA3286=1, "Retirado do Almoxarifado", IF(AA3286=2, "Material devolvido", "Aguardando retirada")), IF(Z3286="Pendente", "Entrega pendente", ""))</f>
        <v>Entrega pendente</v>
      </c>
      <c r="AC3286" s="18">
        <v>1</v>
      </c>
      <c r="AD3286" s="18">
        <f>AC3286/SUMIF($P:$P,P3286,$AC:$AC)</f>
        <v>1</v>
      </c>
      <c r="AE3286" s="18">
        <f>IF(R3286=0,0,AC3286/SUMIF($R:$R,R3286,$AC:$AC))</f>
        <v>0</v>
      </c>
      <c r="AF3286" s="18">
        <f>IF(R3286=0,1,0)</f>
        <v>1</v>
      </c>
      <c r="AH3286" t="str">
        <f>TEXT(J3286,"MMMM")</f>
        <v>junho</v>
      </c>
    </row>
    <row r="3287" spans="1:34" ht="12.75" hidden="1" customHeight="1" x14ac:dyDescent="0.25">
      <c r="A3287" s="90" t="str">
        <f>IF(C3287="Oficina Diversos","Oficina Geral",
IF(ISNUMBER(FIND("Estoque - Colhedoras",C3287)),"Colhedoras",IF(ISNUMBER(FIND("Caldeiraria",C3287)),"Caldeiraria",IF(ISNUMBER(FIND("Borracharia",C3287)),"Borracharia",IF(ISNUMBER(FIND("Lubrificação",C3287)),"Lubrificação",
IF(ISNUMBER(FIND("Estoque - Carregadeiras",C3287)),"Carregadeiras",IF(ISNUMBER(FIND("Estoque - Veic. Leves",C3287)),"Veic. Leves",
IF(ISNUMBER(FIND("Estoque - Caminhões",C3287)),"Caminhões",IF(ISNUMBER(FIND("Estoque - Transbordos",C3287)),"Transbordos",
IF(ISNUMBER(FIND("Estoque - Tratores",C3287)),"Tratores",
IF(ISNUMBER(FIND("Estoque - Máquinas pesadas",C3287)),"Máquinas pesadas",
IF(ISNUMBER(FIND("Estoque - Reboques",C3287)),"Reboques",
IF(C3287="Estoque","Estoque",
IF(AND(ISNUMBER(C3287),C3287&gt;1000,C3287&lt;2000),"Caminhões",
IF(AND(ISNUMBER(C3287),C3287&gt;2000,C3287&lt;3000),"Tratores",
IF(AND(ISNUMBER(C3287),C3287&gt;3000,C3287&lt;4000),"Carregadeiras",
IF(AND(ISNUMBER(C3287),C3287&gt;4000,C3287&lt;5000),"Máquinas pesadas",
IF(AND(ISNUMBER(C3287),C3287&gt;5000,C3287&lt;6000),"Colhedoras",
IF(AND(ISNUMBER(C3287),C3287&gt;7000,C3287&lt;8000),"Irrigação",
IF(AND(ISNUMBER(C3287),C3287&gt;8000,C3287&lt;9000),"Reboques",IF(AND(ISNUMBER(C3287),C3287&gt;0,C3287&lt;1000),"Veic. Leves","")))))))))))))))))))))</f>
        <v>Colhedoras</v>
      </c>
      <c r="C3287" s="113">
        <v>5003</v>
      </c>
      <c r="D3287" s="2">
        <v>92785</v>
      </c>
      <c r="E3287" s="3" t="s">
        <v>20754</v>
      </c>
      <c r="F3287" s="101" t="str">
        <f>IF(ISBLANK(K3287), "Apenas Solicitação", "Tem OC")</f>
        <v>Tem OC</v>
      </c>
      <c r="G3287" s="2">
        <v>4</v>
      </c>
      <c r="H3287" s="102">
        <f>G3287-I3287</f>
        <v>0</v>
      </c>
      <c r="I3287" s="103">
        <v>4</v>
      </c>
      <c r="J3287" s="4">
        <v>45828</v>
      </c>
      <c r="K3287" s="180">
        <v>45835</v>
      </c>
      <c r="L3287" s="3" t="s">
        <v>20155</v>
      </c>
      <c r="M3287" s="104" t="str">
        <f ca="1">IF(OR(N3287="", N3287=0), "", IF(N3287&gt;TODAY(), "No prazo", "Atrasado"))</f>
        <v>Atrasado</v>
      </c>
      <c r="N3287" s="104">
        <f>IFERROR(K3287 + VALUE(LEFT(L3287, FIND(" ", L3287) - 1)), "")</f>
        <v>45836</v>
      </c>
      <c r="O3287" s="105">
        <f>IF(_xlfn.DAYS(K3287,J3287)&lt;0, "Aguardando OC", _xlfn.DAYS(K3287,J3287))</f>
        <v>7</v>
      </c>
      <c r="P3287" s="14">
        <v>408560</v>
      </c>
      <c r="Q3287" s="12"/>
      <c r="R3287" s="14">
        <v>169767</v>
      </c>
      <c r="S3287" s="2">
        <v>221</v>
      </c>
      <c r="T3287" s="65" t="s">
        <v>1029</v>
      </c>
      <c r="U3287" s="21">
        <v>67.28</v>
      </c>
      <c r="V3287" s="2">
        <v>3238</v>
      </c>
      <c r="W3287" s="105" t="str">
        <f>IFERROR(VLOOKUP(V3287, Fornecedores!A:C, 3, FALSE), "")</f>
        <v xml:space="preserve">VENEZA              </v>
      </c>
      <c r="X3287" s="105" t="str">
        <f>IFERROR(VLOOKUP(V3287, Fornecedores!A:E, 5, FALSE), "")</f>
        <v>Bayeux</v>
      </c>
      <c r="Y3287" s="105" t="str">
        <f>IFERROR(VLOOKUP(V3287, Fornecedores!A:F, 6, FALSE), "")</f>
        <v>PB</v>
      </c>
      <c r="Z3287" s="101" t="str">
        <f>IF(H3287=0, "Pedido entregue!", "Pendente")</f>
        <v>Pedido entregue!</v>
      </c>
      <c r="AB3287" s="132" t="str">
        <f>IF(Z3287="Pedido Entregue!", IF(AA3287=1, "Retirado do Almoxarifado", IF(AA3287=2, "Material devolvido", "Aguardando retirada")), IF(Z3287="Pendente", "Entrega pendente", ""))</f>
        <v>Aguardando retirada</v>
      </c>
      <c r="AC3287" s="18">
        <v>1</v>
      </c>
      <c r="AD3287" s="18">
        <f>AC3287/SUMIF($P:$P,P3287,$AC:$AC)</f>
        <v>1</v>
      </c>
      <c r="AE3287" s="18">
        <f>IF(R3287=0,0,AC3287/SUMIF($R:$R,R3287,$AC:$AC))</f>
        <v>1</v>
      </c>
      <c r="AF3287" s="18">
        <f>IF(R3287=0,1,0)</f>
        <v>0</v>
      </c>
      <c r="AH3287" t="str">
        <f>TEXT(J3287,"MMMM")</f>
        <v>junho</v>
      </c>
    </row>
    <row r="3288" spans="1:34" ht="12.75" hidden="1" customHeight="1" x14ac:dyDescent="0.25">
      <c r="A3288" s="90" t="str">
        <f>IF(C3288="Oficina Diversos","Oficina Geral",
IF(ISNUMBER(FIND("Estoque - Colhedoras",C3288)),"Colhedoras",IF(ISNUMBER(FIND("Caldeiraria",C3288)),"Caldeiraria",IF(ISNUMBER(FIND("Borracharia",C3288)),"Borracharia",IF(ISNUMBER(FIND("Lubrificação",C3288)),"Lubrificação",
IF(ISNUMBER(FIND("Estoque - Carregadeiras",C3288)),"Carregadeiras",IF(ISNUMBER(FIND("Estoque - Veic. Leves",C3288)),"Veic. Leves",
IF(ISNUMBER(FIND("Estoque - Caminhões",C3288)),"Caminhões",IF(ISNUMBER(FIND("Estoque - Transbordos",C3288)),"Transbordos",
IF(ISNUMBER(FIND("Estoque - Tratores",C3288)),"Tratores",
IF(ISNUMBER(FIND("Estoque - Máquinas pesadas",C3288)),"Máquinas pesadas",
IF(ISNUMBER(FIND("Estoque - Reboques",C3288)),"Reboques",
IF(C3288="Estoque","Estoque",
IF(AND(ISNUMBER(C3288),C3288&gt;1000,C3288&lt;2000),"Caminhões",
IF(AND(ISNUMBER(C3288),C3288&gt;2000,C3288&lt;3000),"Tratores",
IF(AND(ISNUMBER(C3288),C3288&gt;3000,C3288&lt;4000),"Carregadeiras",
IF(AND(ISNUMBER(C3288),C3288&gt;4000,C3288&lt;5000),"Máquinas pesadas",
IF(AND(ISNUMBER(C3288),C3288&gt;5000,C3288&lt;6000),"Colhedoras",
IF(AND(ISNUMBER(C3288),C3288&gt;7000,C3288&lt;8000),"Irrigação",
IF(AND(ISNUMBER(C3288),C3288&gt;8000,C3288&lt;9000),"Reboques",IF(AND(ISNUMBER(C3288),C3288&gt;0,C3288&lt;1000),"Veic. Leves","")))))))))))))))))))))</f>
        <v>Caminhões</v>
      </c>
      <c r="C3288" s="113">
        <v>1005</v>
      </c>
      <c r="D3288" s="2">
        <v>92786</v>
      </c>
      <c r="E3288" s="3" t="s">
        <v>20755</v>
      </c>
      <c r="F3288" s="101" t="str">
        <f>IF(ISBLANK(K3288), "Apenas Solicitação", "Tem OC")</f>
        <v>Tem OC</v>
      </c>
      <c r="G3288" s="2">
        <v>1</v>
      </c>
      <c r="H3288" s="102">
        <f>G3288-I3288</f>
        <v>0</v>
      </c>
      <c r="I3288" s="103">
        <v>1</v>
      </c>
      <c r="J3288" s="4">
        <v>45828</v>
      </c>
      <c r="K3288" s="180">
        <v>45835</v>
      </c>
      <c r="L3288" s="3" t="s">
        <v>20151</v>
      </c>
      <c r="M3288" s="104" t="str">
        <f ca="1">IF(OR(N3288="", N3288=0), "", IF(N3288&gt;TODAY(), "No prazo", "Atrasado"))</f>
        <v>Atrasado</v>
      </c>
      <c r="N3288" s="104">
        <f>IFERROR(K3288 + VALUE(LEFT(L3288, FIND(" ", L3288) - 1)), "")</f>
        <v>45835</v>
      </c>
      <c r="O3288" s="105">
        <f>IF(_xlfn.DAYS(K3288,J3288)&lt;0, "Aguardando OC", _xlfn.DAYS(K3288,J3288))</f>
        <v>7</v>
      </c>
      <c r="P3288" s="14">
        <v>408554</v>
      </c>
      <c r="Q3288" s="12"/>
      <c r="R3288" s="14">
        <v>169762</v>
      </c>
      <c r="S3288" s="2">
        <v>221</v>
      </c>
      <c r="T3288" s="65" t="s">
        <v>1029</v>
      </c>
      <c r="U3288" s="21">
        <v>75.34</v>
      </c>
      <c r="V3288" s="2">
        <v>4604</v>
      </c>
      <c r="W3288" s="105" t="str">
        <f>IFERROR(VLOOKUP(V3288, Fornecedores!A:C, 3, FALSE), "")</f>
        <v>CABINE</v>
      </c>
      <c r="X3288" s="105" t="str">
        <f>IFERROR(VLOOKUP(V3288, Fornecedores!A:E, 5, FALSE), "")</f>
        <v>Recife</v>
      </c>
      <c r="Y3288" s="105" t="str">
        <f>IFERROR(VLOOKUP(V3288, Fornecedores!A:F, 6, FALSE), "")</f>
        <v>PE</v>
      </c>
      <c r="Z3288" s="101" t="str">
        <f>IF(H3288=0, "Pedido entregue!", "Pendente")</f>
        <v>Pedido entregue!</v>
      </c>
      <c r="AB3288" s="132" t="str">
        <f>IF(Z3288="Pedido Entregue!", IF(AA3288=1, "Retirado do Almoxarifado", IF(AA3288=2, "Material devolvido", "Aguardando retirada")), IF(Z3288="Pendente", "Entrega pendente", ""))</f>
        <v>Aguardando retirada</v>
      </c>
      <c r="AC3288" s="18">
        <v>1</v>
      </c>
      <c r="AD3288" s="18">
        <f>AC3288/SUMIF($P:$P,P3288,$AC:$AC)</f>
        <v>1</v>
      </c>
      <c r="AE3288" s="18">
        <f>IF(R3288=0,0,AC3288/SUMIF($R:$R,R3288,$AC:$AC))</f>
        <v>0.33333333333333331</v>
      </c>
      <c r="AF3288" s="18">
        <f>IF(R3288=0,1,0)</f>
        <v>0</v>
      </c>
      <c r="AH3288" t="str">
        <f>TEXT(J3288,"MMMM")</f>
        <v>junho</v>
      </c>
    </row>
    <row r="3289" spans="1:34" ht="12.75" customHeight="1" x14ac:dyDescent="0.25">
      <c r="A3289" s="90" t="str">
        <f>IF(C3289="Oficina Diversos","Oficina Geral",
IF(ISNUMBER(FIND("Estoque - Colhedoras",C3289)),"Colhedoras",IF(ISNUMBER(FIND("Caldeiraria",C3289)),"Caldeiraria",IF(ISNUMBER(FIND("Borracharia",C3289)),"Borracharia",IF(ISNUMBER(FIND("Lubrificação",C3289)),"Lubrificação",
IF(ISNUMBER(FIND("Estoque - Carregadeiras",C3289)),"Carregadeiras",IF(ISNUMBER(FIND("Estoque - Veic. Leves",C3289)),"Veic. Leves",
IF(ISNUMBER(FIND("Estoque - Caminhões",C3289)),"Caminhões",IF(ISNUMBER(FIND("Estoque - Transbordos",C3289)),"Transbordos",
IF(ISNUMBER(FIND("Estoque - Tratores",C3289)),"Tratores",
IF(ISNUMBER(FIND("Estoque - Máquinas pesadas",C3289)),"Máquinas pesadas",
IF(ISNUMBER(FIND("Estoque - Reboques",C3289)),"Reboques",
IF(C3289="Estoque","Estoque",
IF(AND(ISNUMBER(C3289),C3289&gt;1000,C3289&lt;2000),"Caminhões",
IF(AND(ISNUMBER(C3289),C3289&gt;2000,C3289&lt;3000),"Tratores",
IF(AND(ISNUMBER(C3289),C3289&gt;3000,C3289&lt;4000),"Carregadeiras",
IF(AND(ISNUMBER(C3289),C3289&gt;4000,C3289&lt;5000),"Máquinas pesadas",
IF(AND(ISNUMBER(C3289),C3289&gt;5000,C3289&lt;6000),"Colhedoras",
IF(AND(ISNUMBER(C3289),C3289&gt;7000,C3289&lt;8000),"Irrigação",
IF(AND(ISNUMBER(C3289),C3289&gt;8000,C3289&lt;9000),"Reboques",IF(AND(ISNUMBER(C3289),C3289&gt;0,C3289&lt;1000),"Veic. Leves","")))))))))))))))))))))</f>
        <v>Caminhões</v>
      </c>
      <c r="C3289" s="113" t="s">
        <v>20247</v>
      </c>
      <c r="D3289" s="113">
        <v>92787</v>
      </c>
      <c r="E3289" s="105" t="s">
        <v>20768</v>
      </c>
      <c r="F3289" s="101" t="str">
        <f>IF(ISBLANK(K3289), "Apenas Solicitação", "Tem OC")</f>
        <v>Tem OC</v>
      </c>
      <c r="G3289" s="2">
        <v>35</v>
      </c>
      <c r="H3289" s="102">
        <f>G3289-I3289</f>
        <v>17</v>
      </c>
      <c r="I3289" s="103">
        <v>18</v>
      </c>
      <c r="J3289" s="4">
        <v>45828</v>
      </c>
      <c r="K3289" s="180">
        <v>45835</v>
      </c>
      <c r="L3289" s="3" t="s">
        <v>20164</v>
      </c>
      <c r="M3289" s="104" t="str">
        <f ca="1">IF(OR(N3289="", N3289=0), "", IF(N3289&gt;TODAY(), "No prazo", "Atrasado"))</f>
        <v>Atrasado</v>
      </c>
      <c r="N3289" s="104">
        <f>IFERROR(K3289 + VALUE(LEFT(L3289, FIND(" ", L3289) - 1)), "")</f>
        <v>45838</v>
      </c>
      <c r="O3289" s="105">
        <f>IF(_xlfn.DAYS(K3289,J3289)&lt;0, "Aguardando OC", _xlfn.DAYS(K3289,J3289))</f>
        <v>7</v>
      </c>
      <c r="P3289" s="14">
        <v>408605</v>
      </c>
      <c r="Q3289" s="12"/>
      <c r="R3289" s="14">
        <v>169769</v>
      </c>
      <c r="S3289" s="2">
        <v>221</v>
      </c>
      <c r="T3289" s="65" t="s">
        <v>1029</v>
      </c>
      <c r="U3289" s="21">
        <v>2920.4</v>
      </c>
      <c r="V3289" s="2">
        <v>12396</v>
      </c>
      <c r="W3289" s="105" t="str">
        <f>IFERROR(VLOOKUP(V3289, Fornecedores!A:C, 3, FALSE), "")</f>
        <v>IMPÉRIO COLHEITADEIRA</v>
      </c>
      <c r="X3289" s="105" t="str">
        <f>IFERROR(VLOOKUP(V3289, Fornecedores!A:E, 5, FALSE), "")</f>
        <v>Ribeirão Preto</v>
      </c>
      <c r="Y3289" s="105" t="str">
        <f>IFERROR(VLOOKUP(V3289, Fornecedores!A:F, 6, FALSE), "")</f>
        <v>SP</v>
      </c>
      <c r="Z3289" s="101" t="str">
        <f>IF(H3289=0, "Pedido entregue!", "Pendente")</f>
        <v>Pendente</v>
      </c>
      <c r="AB3289" s="132" t="str">
        <f>IF(Z3289="Pedido Entregue!", IF(AA3289=1, "Retirado do Almoxarifado", IF(AA3289=2, "Material devolvido", "Aguardando retirada")), IF(Z3289="Pendente", "Entrega pendente", ""))</f>
        <v>Entrega pendente</v>
      </c>
      <c r="AC3289" s="18"/>
      <c r="AD3289" s="18" t="e">
        <f>AC3289/SUMIF($P:$P,P3289,$AC:$AC)</f>
        <v>#DIV/0!</v>
      </c>
      <c r="AE3289" s="18" t="e">
        <f>IF(R3289=0,0,AC3289/SUMIF($R:$R,R3289,$AC:$AC))</f>
        <v>#DIV/0!</v>
      </c>
      <c r="AF3289" s="18">
        <f>IF(R3289=0,1,0)</f>
        <v>0</v>
      </c>
      <c r="AH3289" t="str">
        <f>TEXT(J3289,"MMMM")</f>
        <v>junho</v>
      </c>
    </row>
    <row r="3290" spans="1:34" ht="12.75" hidden="1" customHeight="1" x14ac:dyDescent="0.25">
      <c r="A3290" s="90" t="str">
        <f>IF(C3290="Oficina Diversos","Oficina Geral",
IF(ISNUMBER(FIND("Estoque - Colhedoras",C3290)),"Colhedoras",IF(ISNUMBER(FIND("Caldeiraria",C3290)),"Caldeiraria",IF(ISNUMBER(FIND("Borracharia",C3290)),"Borracharia",IF(ISNUMBER(FIND("Lubrificação",C3290)),"Lubrificação",
IF(ISNUMBER(FIND("Estoque - Carregadeiras",C3290)),"Carregadeiras",IF(ISNUMBER(FIND("Estoque - Veic. Leves",C3290)),"Veic. Leves",
IF(ISNUMBER(FIND("Estoque - Caminhões",C3290)),"Caminhões",IF(ISNUMBER(FIND("Estoque - Transbordos",C3290)),"Transbordos",
IF(ISNUMBER(FIND("Estoque - Tratores",C3290)),"Tratores",
IF(ISNUMBER(FIND("Estoque - Máquinas pesadas",C3290)),"Máquinas pesadas",
IF(ISNUMBER(FIND("Estoque - Reboques",C3290)),"Reboques",
IF(C3290="Estoque","Estoque",
IF(AND(ISNUMBER(C3290),C3290&gt;1000,C3290&lt;2000),"Caminhões",
IF(AND(ISNUMBER(C3290),C3290&gt;2000,C3290&lt;3000),"Tratores",
IF(AND(ISNUMBER(C3290),C3290&gt;3000,C3290&lt;4000),"Carregadeiras",
IF(AND(ISNUMBER(C3290),C3290&gt;4000,C3290&lt;5000),"Máquinas pesadas",
IF(AND(ISNUMBER(C3290),C3290&gt;5000,C3290&lt;6000),"Colhedoras",
IF(AND(ISNUMBER(C3290),C3290&gt;7000,C3290&lt;8000),"Irrigação",
IF(AND(ISNUMBER(C3290),C3290&gt;8000,C3290&lt;9000),"Reboques",IF(AND(ISNUMBER(C3290),C3290&gt;0,C3290&lt;1000),"Veic. Leves","")))))))))))))))))))))</f>
        <v>Carregadeiras</v>
      </c>
      <c r="C3290" s="113">
        <v>3024</v>
      </c>
      <c r="D3290" s="2">
        <v>92795</v>
      </c>
      <c r="E3290" s="3" t="s">
        <v>20756</v>
      </c>
      <c r="F3290" s="101" t="str">
        <f>IF(ISBLANK(K3290), "Apenas Solicitação", "Tem OC")</f>
        <v>Tem OC</v>
      </c>
      <c r="G3290" s="2">
        <v>2</v>
      </c>
      <c r="H3290" s="102">
        <f>G3290-I3290</f>
        <v>0</v>
      </c>
      <c r="I3290" s="103">
        <v>2</v>
      </c>
      <c r="J3290" s="4">
        <v>45828</v>
      </c>
      <c r="K3290" s="180">
        <v>45839</v>
      </c>
      <c r="L3290" s="3" t="s">
        <v>20152</v>
      </c>
      <c r="M3290" s="104" t="str">
        <f ca="1">IF(OR(N3290="", N3290=0), "", IF(N3290&gt;TODAY(), "No prazo", "Atrasado"))</f>
        <v>Atrasado</v>
      </c>
      <c r="N3290" s="104">
        <f>IFERROR(K3290 + VALUE(LEFT(L3290, FIND(" ", L3290) - 1)), "")</f>
        <v>45840</v>
      </c>
      <c r="O3290" s="105">
        <f>IF(_xlfn.DAYS(K3290,J3290)&lt;0, "Aguardando OC", _xlfn.DAYS(K3290,J3290))</f>
        <v>11</v>
      </c>
      <c r="P3290" s="14">
        <v>408574</v>
      </c>
      <c r="Q3290" s="12"/>
      <c r="R3290" s="14">
        <v>170151</v>
      </c>
      <c r="S3290" s="2">
        <v>221</v>
      </c>
      <c r="T3290" s="65" t="s">
        <v>1029</v>
      </c>
      <c r="U3290" s="21">
        <v>538</v>
      </c>
      <c r="V3290" s="2">
        <v>9824</v>
      </c>
      <c r="W3290" s="105" t="str">
        <f>IFERROR(VLOOKUP(V3290, Fornecedores!A:C, 3, FALSE), "")</f>
        <v>COMERCIAL AGRICOLA</v>
      </c>
      <c r="X3290" s="105" t="str">
        <f>IFERROR(VLOOKUP(V3290, Fornecedores!A:E, 5, FALSE), "")</f>
        <v>Recife</v>
      </c>
      <c r="Y3290" s="105" t="str">
        <f>IFERROR(VLOOKUP(V3290, Fornecedores!A:F, 6, FALSE), "")</f>
        <v>PE</v>
      </c>
      <c r="Z3290" s="101" t="str">
        <f>IF(H3290=0, "Pedido entregue!", "Pendente")</f>
        <v>Pedido entregue!</v>
      </c>
      <c r="AB3290" s="132" t="str">
        <f>IF(Z3290="Pedido Entregue!", IF(AA3290=1, "Retirado do Almoxarifado", IF(AA3290=2, "Material devolvido", "Aguardando retirada")), IF(Z3290="Pendente", "Entrega pendente", ""))</f>
        <v>Aguardando retirada</v>
      </c>
      <c r="AC3290" s="18">
        <v>1</v>
      </c>
      <c r="AD3290" s="18">
        <f>AC3290/SUMIF($P:$P,P3290,$AC:$AC)</f>
        <v>1</v>
      </c>
      <c r="AE3290" s="18">
        <f>IF(R3290=0,0,AC3290/SUMIF($R:$R,R3290,$AC:$AC))</f>
        <v>0.2</v>
      </c>
      <c r="AF3290" s="18">
        <f>IF(R3290=0,1,0)</f>
        <v>0</v>
      </c>
      <c r="AH3290" t="str">
        <f>TEXT(J3290,"MMMM")</f>
        <v>junho</v>
      </c>
    </row>
    <row r="3291" spans="1:34" ht="12.75" hidden="1" customHeight="1" x14ac:dyDescent="0.25">
      <c r="A3291" s="90" t="str">
        <f>IF(C3291="Oficina Diversos","Oficina Geral",
IF(ISNUMBER(FIND("Estoque - Colhedoras",C3291)),"Colhedoras",IF(ISNUMBER(FIND("Caldeiraria",C3291)),"Caldeiraria",IF(ISNUMBER(FIND("Borracharia",C3291)),"Borracharia",IF(ISNUMBER(FIND("Lubrificação",C3291)),"Lubrificação",
IF(ISNUMBER(FIND("Estoque - Carregadeiras",C3291)),"Carregadeiras",IF(ISNUMBER(FIND("Estoque - Veic. Leves",C3291)),"Veic. Leves",
IF(ISNUMBER(FIND("Estoque - Caminhões",C3291)),"Caminhões",IF(ISNUMBER(FIND("Estoque - Transbordos",C3291)),"Transbordos",
IF(ISNUMBER(FIND("Estoque - Tratores",C3291)),"Tratores",
IF(ISNUMBER(FIND("Estoque - Máquinas pesadas",C3291)),"Máquinas pesadas",
IF(ISNUMBER(FIND("Estoque - Reboques",C3291)),"Reboques",
IF(C3291="Estoque","Estoque",
IF(AND(ISNUMBER(C3291),C3291&gt;1000,C3291&lt;2000),"Caminhões",
IF(AND(ISNUMBER(C3291),C3291&gt;2000,C3291&lt;3000),"Tratores",
IF(AND(ISNUMBER(C3291),C3291&gt;3000,C3291&lt;4000),"Carregadeiras",
IF(AND(ISNUMBER(C3291),C3291&gt;4000,C3291&lt;5000),"Máquinas pesadas",
IF(AND(ISNUMBER(C3291),C3291&gt;5000,C3291&lt;6000),"Colhedoras",
IF(AND(ISNUMBER(C3291),C3291&gt;7000,C3291&lt;8000),"Irrigação",
IF(AND(ISNUMBER(C3291),C3291&gt;8000,C3291&lt;9000),"Reboques",IF(AND(ISNUMBER(C3291),C3291&gt;0,C3291&lt;1000),"Veic. Leves","")))))))))))))))))))))</f>
        <v>Oficina Geral</v>
      </c>
      <c r="C3291" s="113" t="s">
        <v>661</v>
      </c>
      <c r="D3291" s="2">
        <v>92803</v>
      </c>
      <c r="E3291" s="3" t="s">
        <v>20842</v>
      </c>
      <c r="F3291" s="101" t="str">
        <f>IF(ISBLANK(K3291), "Apenas Solicitação", "Tem OC")</f>
        <v>Tem OC</v>
      </c>
      <c r="G3291" s="2">
        <v>1</v>
      </c>
      <c r="H3291" s="102">
        <f>G3291-I3291</f>
        <v>0</v>
      </c>
      <c r="I3291" s="103">
        <v>1</v>
      </c>
      <c r="J3291" s="4">
        <v>45834</v>
      </c>
      <c r="K3291" s="180">
        <v>45841</v>
      </c>
      <c r="L3291" s="3" t="s">
        <v>20152</v>
      </c>
      <c r="M3291" s="104" t="str">
        <f ca="1">IF(OR(N3291="", N3291=0), "", IF(N3291&gt;TODAY(), "No prazo", "Atrasado"))</f>
        <v>Atrasado</v>
      </c>
      <c r="N3291" s="104">
        <f>IFERROR(K3291 + VALUE(LEFT(L3291, FIND(" ", L3291) - 1)), "")</f>
        <v>45842</v>
      </c>
      <c r="O3291" s="105">
        <f>IF(_xlfn.DAYS(K3291,J3291)&lt;0, "Aguardando OC", _xlfn.DAYS(K3291,J3291))</f>
        <v>7</v>
      </c>
      <c r="P3291" s="14">
        <v>408977</v>
      </c>
      <c r="Q3291" s="12"/>
      <c r="R3291" s="14">
        <v>170298</v>
      </c>
      <c r="S3291" s="2">
        <v>221</v>
      </c>
      <c r="T3291" s="65" t="s">
        <v>1029</v>
      </c>
      <c r="U3291" s="21">
        <v>47.96</v>
      </c>
      <c r="V3291" s="2">
        <v>2813</v>
      </c>
      <c r="W3291" s="105" t="str">
        <f>IFERROR(VLOOKUP(V3291, Fornecedores!A:C, 3, FALSE), "")</f>
        <v xml:space="preserve">NORTEL              </v>
      </c>
      <c r="X3291" s="105" t="str">
        <f>IFERROR(VLOOKUP(V3291, Fornecedores!A:E, 5, FALSE), "")</f>
        <v>Jaboatão dos Guararapes</v>
      </c>
      <c r="Y3291" s="105" t="str">
        <f>IFERROR(VLOOKUP(V3291, Fornecedores!A:F, 6, FALSE), "")</f>
        <v>PE</v>
      </c>
      <c r="Z3291" s="101" t="str">
        <f>IF(H3291=0, "Pedido entregue!", "Pendente")</f>
        <v>Pedido entregue!</v>
      </c>
      <c r="AB3291" s="132" t="str">
        <f>IF(Z3291="Pedido Entregue!", IF(AA3291=1, "Retirado do Almoxarifado", IF(AA3291=2, "Material devolvido", "Aguardando retirada")), IF(Z3291="Pendente", "Entrega pendente", ""))</f>
        <v>Aguardando retirada</v>
      </c>
      <c r="AC3291" s="18">
        <v>1</v>
      </c>
      <c r="AD3291" s="18">
        <f>AC3291/SUMIF($P:$P,P3291,$AC:$AC)</f>
        <v>1</v>
      </c>
      <c r="AE3291" s="18">
        <f>IF(R3291=0,0,AC3291/SUMIF($R:$R,R3291,$AC:$AC))</f>
        <v>1</v>
      </c>
      <c r="AF3291" s="18">
        <f>IF(R3291=0,1,0)</f>
        <v>0</v>
      </c>
      <c r="AH3291" t="str">
        <f>TEXT(J3291,"MMMM")</f>
        <v>junho</v>
      </c>
    </row>
    <row r="3292" spans="1:34" ht="12.75" hidden="1" customHeight="1" x14ac:dyDescent="0.25">
      <c r="A3292" s="90" t="str">
        <f>IF(C3292="Oficina Diversos","Oficina Geral",
IF(ISNUMBER(FIND("Estoque - Colhedoras",C3292)),"Colhedoras",IF(ISNUMBER(FIND("Caldeiraria",C3292)),"Caldeiraria",IF(ISNUMBER(FIND("Borracharia",C3292)),"Borracharia",IF(ISNUMBER(FIND("Lubrificação",C3292)),"Lubrificação",
IF(ISNUMBER(FIND("Estoque - Carregadeiras",C3292)),"Carregadeiras",IF(ISNUMBER(FIND("Estoque - Veic. Leves",C3292)),"Veic. Leves",
IF(ISNUMBER(FIND("Estoque - Caminhões",C3292)),"Caminhões",IF(ISNUMBER(FIND("Estoque - Transbordos",C3292)),"Transbordos",
IF(ISNUMBER(FIND("Estoque - Tratores",C3292)),"Tratores",
IF(ISNUMBER(FIND("Estoque - Máquinas pesadas",C3292)),"Máquinas pesadas",
IF(ISNUMBER(FIND("Estoque - Reboques",C3292)),"Reboques",
IF(C3292="Estoque","Estoque",
IF(AND(ISNUMBER(C3292),C3292&gt;1000,C3292&lt;2000),"Caminhões",
IF(AND(ISNUMBER(C3292),C3292&gt;2000,C3292&lt;3000),"Tratores",
IF(AND(ISNUMBER(C3292),C3292&gt;3000,C3292&lt;4000),"Carregadeiras",
IF(AND(ISNUMBER(C3292),C3292&gt;4000,C3292&lt;5000),"Máquinas pesadas",
IF(AND(ISNUMBER(C3292),C3292&gt;5000,C3292&lt;6000),"Colhedoras",
IF(AND(ISNUMBER(C3292),C3292&gt;7000,C3292&lt;8000),"Irrigação",
IF(AND(ISNUMBER(C3292),C3292&gt;8000,C3292&lt;9000),"Reboques",IF(AND(ISNUMBER(C3292),C3292&gt;0,C3292&lt;1000),"Veic. Leves","")))))))))))))))))))))</f>
        <v>Reboques</v>
      </c>
      <c r="C3292" s="113" t="s">
        <v>1092</v>
      </c>
      <c r="D3292" s="2">
        <v>92813</v>
      </c>
      <c r="E3292" s="3" t="s">
        <v>20859</v>
      </c>
      <c r="F3292" s="101" t="str">
        <f>IF(ISBLANK(K3292), "Apenas Solicitação", "Tem OC")</f>
        <v>Tem OC</v>
      </c>
      <c r="G3292" s="2">
        <v>6</v>
      </c>
      <c r="H3292" s="102">
        <f>G3292-I3292</f>
        <v>0</v>
      </c>
      <c r="I3292" s="103">
        <v>6</v>
      </c>
      <c r="J3292" s="4">
        <v>45829</v>
      </c>
      <c r="K3292" s="180">
        <v>45842</v>
      </c>
      <c r="L3292" s="3" t="s">
        <v>20153</v>
      </c>
      <c r="M3292" s="104" t="str">
        <f ca="1">IF(OR(N3292="", N3292=0), "", IF(N3292&gt;TODAY(), "No prazo", "Atrasado"))</f>
        <v>Atrasado</v>
      </c>
      <c r="N3292" s="104">
        <f>IFERROR(K3292 + VALUE(LEFT(L3292, FIND(" ", L3292) - 1)), "")</f>
        <v>45844</v>
      </c>
      <c r="O3292" s="105">
        <f>IF(_xlfn.DAYS(K3292,J3292)&lt;0, "Aguardando OC", _xlfn.DAYS(K3292,J3292))</f>
        <v>13</v>
      </c>
      <c r="P3292" s="14">
        <v>408703</v>
      </c>
      <c r="Q3292" s="12"/>
      <c r="R3292" s="14">
        <v>170447</v>
      </c>
      <c r="S3292" s="2">
        <v>221</v>
      </c>
      <c r="T3292" s="65" t="s">
        <v>1029</v>
      </c>
      <c r="U3292" s="21">
        <v>720</v>
      </c>
      <c r="V3292" s="2">
        <v>3263</v>
      </c>
      <c r="W3292" s="105" t="str">
        <f>IFERROR(VLOOKUP(V3292, Fornecedores!A:C, 3, FALSE), "")</f>
        <v xml:space="preserve">MR,                 </v>
      </c>
      <c r="X3292" s="105" t="str">
        <f>IFERROR(VLOOKUP(V3292, Fornecedores!A:E, 5, FALSE), "")</f>
        <v>Recife</v>
      </c>
      <c r="Y3292" s="105" t="str">
        <f>IFERROR(VLOOKUP(V3292, Fornecedores!A:F, 6, FALSE), "")</f>
        <v>PE</v>
      </c>
      <c r="Z3292" s="101" t="str">
        <f>IF(H3292=0, "Pedido entregue!", "Pendente")</f>
        <v>Pedido entregue!</v>
      </c>
      <c r="AB3292" s="132" t="str">
        <f>IF(Z3292="Pedido Entregue!", IF(AA3292=1, "Retirado do Almoxarifado", IF(AA3292=2, "Material devolvido", "Aguardando retirada")), IF(Z3292="Pendente", "Entrega pendente", ""))</f>
        <v>Aguardando retirada</v>
      </c>
      <c r="AC3292" s="18">
        <v>1</v>
      </c>
      <c r="AD3292" s="18">
        <f>AC3292/SUMIF($P:$P,P3292,$AC:$AC)</f>
        <v>1</v>
      </c>
      <c r="AE3292" s="18">
        <f>IF(R3292=0,0,AC3292/SUMIF($R:$R,R3292,$AC:$AC))</f>
        <v>0.5</v>
      </c>
      <c r="AF3292" s="18">
        <f>IF(R3292=0,1,0)</f>
        <v>0</v>
      </c>
      <c r="AH3292" t="str">
        <f>TEXT(J3292,"MMMM")</f>
        <v>junho</v>
      </c>
    </row>
    <row r="3293" spans="1:34" ht="12.75" customHeight="1" x14ac:dyDescent="0.25">
      <c r="A3293" s="90" t="str">
        <f>IF(C3293="Oficina Diversos","Oficina Geral",
IF(ISNUMBER(FIND("Estoque - Colhedoras",C3293)),"Colhedoras",IF(ISNUMBER(FIND("Caldeiraria",C3293)),"Caldeiraria",IF(ISNUMBER(FIND("Borracharia",C3293)),"Borracharia",IF(ISNUMBER(FIND("Lubrificação",C3293)),"Lubrificação",
IF(ISNUMBER(FIND("Estoque - Carregadeiras",C3293)),"Carregadeiras",IF(ISNUMBER(FIND("Estoque - Veic. Leves",C3293)),"Veic. Leves",
IF(ISNUMBER(FIND("Estoque - Caminhões",C3293)),"Caminhões",IF(ISNUMBER(FIND("Estoque - Transbordos",C3293)),"Transbordos",
IF(ISNUMBER(FIND("Estoque - Tratores",C3293)),"Tratores",
IF(ISNUMBER(FIND("Estoque - Máquinas pesadas",C3293)),"Máquinas pesadas",
IF(ISNUMBER(FIND("Estoque - Reboques",C3293)),"Reboques",
IF(C3293="Estoque","Estoque",
IF(AND(ISNUMBER(C3293),C3293&gt;1000,C3293&lt;2000),"Caminhões",
IF(AND(ISNUMBER(C3293),C3293&gt;2000,C3293&lt;3000),"Tratores",
IF(AND(ISNUMBER(C3293),C3293&gt;3000,C3293&lt;4000),"Carregadeiras",
IF(AND(ISNUMBER(C3293),C3293&gt;4000,C3293&lt;5000),"Máquinas pesadas",
IF(AND(ISNUMBER(C3293),C3293&gt;5000,C3293&lt;6000),"Colhedoras",
IF(AND(ISNUMBER(C3293),C3293&gt;7000,C3293&lt;8000),"Irrigação",
IF(AND(ISNUMBER(C3293),C3293&gt;8000,C3293&lt;9000),"Reboques",IF(AND(ISNUMBER(C3293),C3293&gt;0,C3293&lt;1000),"Veic. Leves","")))))))))))))))))))))</f>
        <v>Tratores</v>
      </c>
      <c r="C3293" s="171" t="s">
        <v>20063</v>
      </c>
      <c r="D3293" s="170">
        <v>92814</v>
      </c>
      <c r="E3293" s="173" t="s">
        <v>20860</v>
      </c>
      <c r="F3293" s="101" t="str">
        <f>IF(ISBLANK(K3293), "Apenas Solicitação", "Tem OC")</f>
        <v>Tem OC</v>
      </c>
      <c r="G3293" s="170">
        <v>20</v>
      </c>
      <c r="H3293" s="102">
        <f>G3293-I3293</f>
        <v>20</v>
      </c>
      <c r="I3293" s="103"/>
      <c r="J3293" s="174">
        <v>45829</v>
      </c>
      <c r="K3293" s="181">
        <v>45840</v>
      </c>
      <c r="L3293" s="173" t="s">
        <v>20163</v>
      </c>
      <c r="M3293" s="104" t="str">
        <f ca="1">IF(OR(N3293="", N3293=0), "", IF(N3293&gt;TODAY(), "No prazo", "Atrasado"))</f>
        <v>Atrasado</v>
      </c>
      <c r="N3293" s="104">
        <f>IFERROR(K3293 + VALUE(LEFT(L3293, FIND(" ", L3293) - 1)), "")</f>
        <v>45845</v>
      </c>
      <c r="O3293" s="105">
        <f>IF(_xlfn.DAYS(K3293,J3293)&lt;0, "Aguardando OC", _xlfn.DAYS(K3293,J3293))</f>
        <v>11</v>
      </c>
      <c r="P3293" s="201">
        <v>408648</v>
      </c>
      <c r="Q3293" s="12"/>
      <c r="R3293" s="201">
        <v>170222</v>
      </c>
      <c r="S3293" s="2">
        <v>221</v>
      </c>
      <c r="T3293" s="65" t="s">
        <v>1029</v>
      </c>
      <c r="U3293" s="170">
        <v>164.4</v>
      </c>
      <c r="V3293" s="170">
        <v>15127</v>
      </c>
      <c r="W3293" s="105" t="str">
        <f>IFERROR(VLOOKUP(V3293, Fornecedores!A:C, 3, FALSE), "")</f>
        <v>EQUAGRIL LTDA</v>
      </c>
      <c r="X3293" s="105" t="str">
        <f>IFERROR(VLOOKUP(V3293, Fornecedores!A:E, 5, FALSE), "")</f>
        <v>São Paulo</v>
      </c>
      <c r="Y3293" s="105" t="str">
        <f>IFERROR(VLOOKUP(V3293, Fornecedores!A:F, 6, FALSE), "")</f>
        <v>SP</v>
      </c>
      <c r="Z3293" s="101" t="str">
        <f>IF(H3293=0, "Pedido entregue!", "Pendente")</f>
        <v>Pendente</v>
      </c>
      <c r="AB3293" s="132" t="str">
        <f>IF(Z3293="Pedido Entregue!", IF(AA3293=1, "Retirado do Almoxarifado", IF(AA3293=2, "Material devolvido", "Aguardando retirada")), IF(Z3293="Pendente", "Entrega pendente", ""))</f>
        <v>Entrega pendente</v>
      </c>
      <c r="AC3293" s="18">
        <v>1</v>
      </c>
      <c r="AD3293" s="18">
        <f>AC3293/SUMIF($P:$P,P3293,$AC:$AC)</f>
        <v>1</v>
      </c>
      <c r="AE3293" s="18">
        <f>IF(R3293=0,0,AC3293/SUMIF($R:$R,R3293,$AC:$AC))</f>
        <v>1</v>
      </c>
      <c r="AF3293" s="18">
        <f>IF(R3293=0,1,0)</f>
        <v>0</v>
      </c>
      <c r="AH3293" t="str">
        <f>TEXT(J3293,"MMMM")</f>
        <v>junho</v>
      </c>
    </row>
    <row r="3294" spans="1:34" ht="12.75" customHeight="1" x14ac:dyDescent="0.25">
      <c r="A3294" s="90" t="str">
        <f>IF(C3294="Oficina Diversos","Oficina Geral",
IF(ISNUMBER(FIND("Estoque - Colhedoras",C3294)),"Colhedoras",IF(ISNUMBER(FIND("Caldeiraria",C3294)),"Caldeiraria",IF(ISNUMBER(FIND("Borracharia",C3294)),"Borracharia",IF(ISNUMBER(FIND("Lubrificação",C3294)),"Lubrificação",
IF(ISNUMBER(FIND("Estoque - Carregadeiras",C3294)),"Carregadeiras",IF(ISNUMBER(FIND("Estoque - Veic. Leves",C3294)),"Veic. Leves",
IF(ISNUMBER(FIND("Estoque - Caminhões",C3294)),"Caminhões",IF(ISNUMBER(FIND("Estoque - Transbordos",C3294)),"Transbordos",
IF(ISNUMBER(FIND("Estoque - Tratores",C3294)),"Tratores",
IF(ISNUMBER(FIND("Estoque - Máquinas pesadas",C3294)),"Máquinas pesadas",
IF(ISNUMBER(FIND("Estoque - Reboques",C3294)),"Reboques",
IF(C3294="Estoque","Estoque",
IF(AND(ISNUMBER(C3294),C3294&gt;1000,C3294&lt;2000),"Caminhões",
IF(AND(ISNUMBER(C3294),C3294&gt;2000,C3294&lt;3000),"Tratores",
IF(AND(ISNUMBER(C3294),C3294&gt;3000,C3294&lt;4000),"Carregadeiras",
IF(AND(ISNUMBER(C3294),C3294&gt;4000,C3294&lt;5000),"Máquinas pesadas",
IF(AND(ISNUMBER(C3294),C3294&gt;5000,C3294&lt;6000),"Colhedoras",
IF(AND(ISNUMBER(C3294),C3294&gt;7000,C3294&lt;8000),"Irrigação",
IF(AND(ISNUMBER(C3294),C3294&gt;8000,C3294&lt;9000),"Reboques",IF(AND(ISNUMBER(C3294),C3294&gt;0,C3294&lt;1000),"Veic. Leves","")))))))))))))))))))))</f>
        <v>Oficina Geral</v>
      </c>
      <c r="C3294" s="113" t="s">
        <v>20771</v>
      </c>
      <c r="D3294" s="113">
        <v>92815</v>
      </c>
      <c r="E3294" s="105" t="s">
        <v>20861</v>
      </c>
      <c r="F3294" s="101" t="str">
        <f>IF(ISBLANK(K3294), "Apenas Solicitação", "Tem OC")</f>
        <v>Apenas Solicitação</v>
      </c>
      <c r="G3294" s="2">
        <v>100</v>
      </c>
      <c r="H3294" s="102">
        <f>G3294-I3294</f>
        <v>100</v>
      </c>
      <c r="I3294" s="103"/>
      <c r="J3294" s="4">
        <v>45829</v>
      </c>
      <c r="K3294" s="101"/>
      <c r="L3294" s="49"/>
      <c r="M3294" s="104" t="str">
        <f ca="1">IF(OR(N3294="", N3294=0), "", IF(N3294&gt;TODAY(), "No prazo", "Atrasado"))</f>
        <v/>
      </c>
      <c r="N3294" s="104" t="str">
        <f>IFERROR(K3294 + VALUE(LEFT(L3294, FIND(" ", L3294) - 1)), "")</f>
        <v/>
      </c>
      <c r="O3294" s="105" t="str">
        <f>IF(_xlfn.DAYS(K3294,J3294)&lt;0, "Aguardando OC", _xlfn.DAYS(K3294,J3294))</f>
        <v>Aguardando OC</v>
      </c>
      <c r="P3294" s="14">
        <v>408730</v>
      </c>
      <c r="Q3294" s="12"/>
      <c r="R3294" s="14">
        <v>0</v>
      </c>
      <c r="S3294" s="143">
        <v>221</v>
      </c>
      <c r="T3294" s="65" t="s">
        <v>1029</v>
      </c>
      <c r="U3294" s="21">
        <v>0</v>
      </c>
      <c r="V3294" s="113"/>
      <c r="W3294" s="105" t="str">
        <f>IFERROR(VLOOKUP(V3294, Fornecedores!A:C, 3, FALSE), "")</f>
        <v/>
      </c>
      <c r="X3294" s="105" t="str">
        <f>IFERROR(VLOOKUP(V3294, Fornecedores!A:E, 5, FALSE), "")</f>
        <v/>
      </c>
      <c r="Y3294" s="105" t="str">
        <f>IFERROR(VLOOKUP(V3294, Fornecedores!A:F, 6, FALSE), "")</f>
        <v/>
      </c>
      <c r="Z3294" s="101" t="str">
        <f>IF(H3294=0, "Pedido entregue!", "Pendente")</f>
        <v>Pendente</v>
      </c>
      <c r="AB3294" s="132" t="str">
        <f>IF(Z3294="Pedido Entregue!", IF(AA3294=1, "Retirado do Almoxarifado", IF(AA3294=2, "Material devolvido", "Aguardando retirada")), IF(Z3294="Pendente", "Entrega pendente", ""))</f>
        <v>Entrega pendente</v>
      </c>
      <c r="AC3294" s="18">
        <v>1</v>
      </c>
      <c r="AD3294" s="18">
        <f>AC3294/SUMIF($P:$P,P3294,$AC:$AC)</f>
        <v>1</v>
      </c>
      <c r="AE3294" s="18">
        <f>IF(R3294=0,0,AC3294/SUMIF($R:$R,R3294,$AC:$AC))</f>
        <v>0</v>
      </c>
      <c r="AF3294" s="18">
        <f>IF(R3294=0,1,0)</f>
        <v>1</v>
      </c>
      <c r="AH3294" t="str">
        <f>TEXT(J3294,"MMMM")</f>
        <v>junho</v>
      </c>
    </row>
    <row r="3295" spans="1:34" ht="12.75" customHeight="1" x14ac:dyDescent="0.25">
      <c r="A3295" s="90" t="str">
        <f>IF(C3295="Oficina Diversos","Oficina Geral",
IF(ISNUMBER(FIND("Estoque - Colhedoras",C3295)),"Colhedoras",IF(ISNUMBER(FIND("Caldeiraria",C3295)),"Caldeiraria",IF(ISNUMBER(FIND("Borracharia",C3295)),"Borracharia",IF(ISNUMBER(FIND("Lubrificação",C3295)),"Lubrificação",
IF(ISNUMBER(FIND("Estoque - Carregadeiras",C3295)),"Carregadeiras",IF(ISNUMBER(FIND("Estoque - Veic. Leves",C3295)),"Veic. Leves",
IF(ISNUMBER(FIND("Estoque - Caminhões",C3295)),"Caminhões",IF(ISNUMBER(FIND("Estoque - Transbordos",C3295)),"Transbordos",
IF(ISNUMBER(FIND("Estoque - Tratores",C3295)),"Tratores",
IF(ISNUMBER(FIND("Estoque - Máquinas pesadas",C3295)),"Máquinas pesadas",
IF(ISNUMBER(FIND("Estoque - Reboques",C3295)),"Reboques",
IF(C3295="Estoque","Estoque",
IF(AND(ISNUMBER(C3295),C3295&gt;1000,C3295&lt;2000),"Caminhões",
IF(AND(ISNUMBER(C3295),C3295&gt;2000,C3295&lt;3000),"Tratores",
IF(AND(ISNUMBER(C3295),C3295&gt;3000,C3295&lt;4000),"Carregadeiras",
IF(AND(ISNUMBER(C3295),C3295&gt;4000,C3295&lt;5000),"Máquinas pesadas",
IF(AND(ISNUMBER(C3295),C3295&gt;5000,C3295&lt;6000),"Colhedoras",
IF(AND(ISNUMBER(C3295),C3295&gt;7000,C3295&lt;8000),"Irrigação",
IF(AND(ISNUMBER(C3295),C3295&gt;8000,C3295&lt;9000),"Reboques",IF(AND(ISNUMBER(C3295),C3295&gt;0,C3295&lt;1000),"Veic. Leves","")))))))))))))))))))))</f>
        <v>Caminhões</v>
      </c>
      <c r="C3295" s="113">
        <v>1015</v>
      </c>
      <c r="D3295" s="2">
        <v>92816</v>
      </c>
      <c r="E3295" s="3" t="s">
        <v>20862</v>
      </c>
      <c r="F3295" s="101" t="str">
        <f>IF(ISBLANK(K3295), "Apenas Solicitação", "Tem OC")</f>
        <v>Apenas Solicitação</v>
      </c>
      <c r="G3295" s="2">
        <v>1</v>
      </c>
      <c r="H3295" s="102">
        <f>G3295-I3295</f>
        <v>1</v>
      </c>
      <c r="I3295" s="103"/>
      <c r="J3295" s="4">
        <v>45829</v>
      </c>
      <c r="K3295" s="14"/>
      <c r="L3295" s="3"/>
      <c r="M3295" s="104" t="str">
        <f ca="1">IF(OR(N3295="", N3295=0), "", IF(N3295&gt;TODAY(), "No prazo", "Atrasado"))</f>
        <v/>
      </c>
      <c r="N3295" s="104" t="str">
        <f>IFERROR(K3295 + VALUE(LEFT(L3295, FIND(" ", L3295) - 1)), "")</f>
        <v/>
      </c>
      <c r="O3295" s="105" t="str">
        <f>IF(_xlfn.DAYS(K3295,J3295)&lt;0, "Aguardando OC", _xlfn.DAYS(K3295,J3295))</f>
        <v>Aguardando OC</v>
      </c>
      <c r="P3295" s="14">
        <v>408725</v>
      </c>
      <c r="Q3295" s="12"/>
      <c r="R3295" s="14">
        <v>0</v>
      </c>
      <c r="S3295" s="2">
        <v>221</v>
      </c>
      <c r="T3295" s="65" t="s">
        <v>1029</v>
      </c>
      <c r="U3295" s="21">
        <v>0</v>
      </c>
      <c r="V3295" s="2"/>
      <c r="W3295" s="105" t="str">
        <f>IFERROR(VLOOKUP(V3295, Fornecedores!A:C, 3, FALSE), "")</f>
        <v/>
      </c>
      <c r="X3295" s="105" t="str">
        <f>IFERROR(VLOOKUP(V3295, Fornecedores!A:E, 5, FALSE), "")</f>
        <v/>
      </c>
      <c r="Y3295" s="105" t="str">
        <f>IFERROR(VLOOKUP(V3295, Fornecedores!A:F, 6, FALSE), "")</f>
        <v/>
      </c>
      <c r="Z3295" s="101" t="str">
        <f>IF(H3295=0, "Pedido entregue!", "Pendente")</f>
        <v>Pendente</v>
      </c>
      <c r="AB3295" s="132" t="str">
        <f>IF(Z3295="Pedido Entregue!", IF(AA3295=1, "Retirado do Almoxarifado", IF(AA3295=2, "Material devolvido", "Aguardando retirada")), IF(Z3295="Pendente", "Entrega pendente", ""))</f>
        <v>Entrega pendente</v>
      </c>
      <c r="AC3295" s="18">
        <v>1</v>
      </c>
      <c r="AD3295" s="18">
        <f>AC3295/SUMIF($P:$P,P3295,$AC:$AC)</f>
        <v>1</v>
      </c>
      <c r="AE3295" s="18">
        <f>IF(R3295=0,0,AC3295/SUMIF($R:$R,R3295,$AC:$AC))</f>
        <v>0</v>
      </c>
      <c r="AF3295" s="18">
        <f>IF(R3295=0,1,0)</f>
        <v>1</v>
      </c>
      <c r="AH3295" t="str">
        <f>TEXT(J3295,"MMMM")</f>
        <v>junho</v>
      </c>
    </row>
    <row r="3296" spans="1:34" ht="12.75" customHeight="1" x14ac:dyDescent="0.25">
      <c r="A3296" s="90" t="str">
        <f>IF(C3296="Oficina Diversos","Oficina Geral",
IF(ISNUMBER(FIND("Estoque - Colhedoras",C3296)),"Colhedoras",IF(ISNUMBER(FIND("Caldeiraria",C3296)),"Caldeiraria",IF(ISNUMBER(FIND("Borracharia",C3296)),"Borracharia",IF(ISNUMBER(FIND("Lubrificação",C3296)),"Lubrificação",
IF(ISNUMBER(FIND("Estoque - Carregadeiras",C3296)),"Carregadeiras",IF(ISNUMBER(FIND("Estoque - Veic. Leves",C3296)),"Veic. Leves",
IF(ISNUMBER(FIND("Estoque - Caminhões",C3296)),"Caminhões",IF(ISNUMBER(FIND("Estoque - Transbordos",C3296)),"Transbordos",
IF(ISNUMBER(FIND("Estoque - Tratores",C3296)),"Tratores",
IF(ISNUMBER(FIND("Estoque - Máquinas pesadas",C3296)),"Máquinas pesadas",
IF(ISNUMBER(FIND("Estoque - Reboques",C3296)),"Reboques",
IF(C3296="Estoque","Estoque",
IF(AND(ISNUMBER(C3296),C3296&gt;1000,C3296&lt;2000),"Caminhões",
IF(AND(ISNUMBER(C3296),C3296&gt;2000,C3296&lt;3000),"Tratores",
IF(AND(ISNUMBER(C3296),C3296&gt;3000,C3296&lt;4000),"Carregadeiras",
IF(AND(ISNUMBER(C3296),C3296&gt;4000,C3296&lt;5000),"Máquinas pesadas",
IF(AND(ISNUMBER(C3296),C3296&gt;5000,C3296&lt;6000),"Colhedoras",
IF(AND(ISNUMBER(C3296),C3296&gt;7000,C3296&lt;8000),"Irrigação",
IF(AND(ISNUMBER(C3296),C3296&gt;8000,C3296&lt;9000),"Reboques",IF(AND(ISNUMBER(C3296),C3296&gt;0,C3296&lt;1000),"Veic. Leves","")))))))))))))))))))))</f>
        <v>Colhedoras</v>
      </c>
      <c r="C3296" s="113">
        <v>5005</v>
      </c>
      <c r="D3296" s="2">
        <v>92865</v>
      </c>
      <c r="E3296" s="3" t="s">
        <v>20865</v>
      </c>
      <c r="F3296" s="101" t="str">
        <f>IF(ISBLANK(K3296), "Apenas Solicitação", "Tem OC")</f>
        <v>Tem OC</v>
      </c>
      <c r="G3296" s="2">
        <v>12</v>
      </c>
      <c r="H3296" s="102">
        <f>G3296-I3296</f>
        <v>1</v>
      </c>
      <c r="I3296" s="103">
        <v>11</v>
      </c>
      <c r="J3296" s="4">
        <v>45834</v>
      </c>
      <c r="K3296" s="180">
        <v>45841</v>
      </c>
      <c r="L3296" s="3" t="s">
        <v>20234</v>
      </c>
      <c r="M3296" s="104" t="str">
        <f ca="1">IF(OR(N3296="", N3296=0), "", IF(N3296&gt;TODAY(), "No prazo", "Atrasado"))</f>
        <v>Atrasado</v>
      </c>
      <c r="N3296" s="104">
        <f>IFERROR(K3296 + VALUE(LEFT(L3296, FIND(" ", L3296) - 1)), "")</f>
        <v>45851</v>
      </c>
      <c r="O3296" s="105">
        <f>IF(_xlfn.DAYS(K3296,J3296)&lt;0, "Aguardando OC", _xlfn.DAYS(K3296,J3296))</f>
        <v>7</v>
      </c>
      <c r="P3296" s="14">
        <v>409185</v>
      </c>
      <c r="Q3296" s="12"/>
      <c r="R3296" s="14">
        <v>170304</v>
      </c>
      <c r="S3296" s="2">
        <v>221</v>
      </c>
      <c r="T3296" s="65" t="s">
        <v>1029</v>
      </c>
      <c r="U3296" s="21">
        <v>219.84</v>
      </c>
      <c r="V3296" s="2">
        <v>14709</v>
      </c>
      <c r="W3296" s="105" t="str">
        <f>IFERROR(VLOOKUP(V3296, Fornecedores!A:C, 3, FALSE), "")</f>
        <v>PLANTAR TECNOLOGIAS</v>
      </c>
      <c r="X3296" s="105" t="str">
        <f>IFERROR(VLOOKUP(V3296, Fornecedores!A:E, 5, FALSE), "")</f>
        <v>Maceió</v>
      </c>
      <c r="Y3296" s="105" t="str">
        <f>IFERROR(VLOOKUP(V3296, Fornecedores!A:F, 6, FALSE), "")</f>
        <v>AL</v>
      </c>
      <c r="Z3296" s="101" t="str">
        <f>IF(H3296=0, "Pedido entregue!", "Pendente")</f>
        <v>Pendente</v>
      </c>
      <c r="AB3296" s="132" t="str">
        <f>IF(Z3296="Pedido Entregue!", IF(AA3296=1, "Retirado do Almoxarifado", IF(AA3296=2, "Material devolvido", "Aguardando retirada")), IF(Z3296="Pendente", "Entrega pendente", ""))</f>
        <v>Entrega pendente</v>
      </c>
      <c r="AC3296" s="18">
        <v>1</v>
      </c>
      <c r="AD3296" s="18">
        <f>AC3296/SUMIF($P:$P,P3296,$AC:$AC)</f>
        <v>1</v>
      </c>
      <c r="AE3296" s="18">
        <f>IF(R3296=0,0,AC3296/SUMIF($R:$R,R3296,$AC:$AC))</f>
        <v>0.5</v>
      </c>
      <c r="AF3296" s="18">
        <f>IF(R3296=0,1,0)</f>
        <v>0</v>
      </c>
      <c r="AH3296" t="str">
        <f>TEXT(J3296,"MMMM")</f>
        <v>junho</v>
      </c>
    </row>
    <row r="3297" spans="1:34" ht="12.75" customHeight="1" x14ac:dyDescent="0.25">
      <c r="A3297" s="90" t="str">
        <f>IF(C3297="Oficina Diversos","Oficina Geral",
IF(ISNUMBER(FIND("Estoque - Colhedoras",C3297)),"Colhedoras",IF(ISNUMBER(FIND("Caldeiraria",C3297)),"Caldeiraria",IF(ISNUMBER(FIND("Borracharia",C3297)),"Borracharia",IF(ISNUMBER(FIND("Lubrificação",C3297)),"Lubrificação",
IF(ISNUMBER(FIND("Estoque - Carregadeiras",C3297)),"Carregadeiras",IF(ISNUMBER(FIND("Estoque - Veic. Leves",C3297)),"Veic. Leves",
IF(ISNUMBER(FIND("Estoque - Caminhões",C3297)),"Caminhões",IF(ISNUMBER(FIND("Estoque - Transbordos",C3297)),"Transbordos",
IF(ISNUMBER(FIND("Estoque - Tratores",C3297)),"Tratores",
IF(ISNUMBER(FIND("Estoque - Máquinas pesadas",C3297)),"Máquinas pesadas",
IF(ISNUMBER(FIND("Estoque - Reboques",C3297)),"Reboques",
IF(C3297="Estoque","Estoque",
IF(AND(ISNUMBER(C3297),C3297&gt;1000,C3297&lt;2000),"Caminhões",
IF(AND(ISNUMBER(C3297),C3297&gt;2000,C3297&lt;3000),"Tratores",
IF(AND(ISNUMBER(C3297),C3297&gt;3000,C3297&lt;4000),"Carregadeiras",
IF(AND(ISNUMBER(C3297),C3297&gt;4000,C3297&lt;5000),"Máquinas pesadas",
IF(AND(ISNUMBER(C3297),C3297&gt;5000,C3297&lt;6000),"Colhedoras",
IF(AND(ISNUMBER(C3297),C3297&gt;7000,C3297&lt;8000),"Irrigação",
IF(AND(ISNUMBER(C3297),C3297&gt;8000,C3297&lt;9000),"Reboques",IF(AND(ISNUMBER(C3297),C3297&gt;0,C3297&lt;1000),"Veic. Leves","")))))))))))))))))))))</f>
        <v>Caminhões</v>
      </c>
      <c r="C3297" s="113">
        <v>1055</v>
      </c>
      <c r="D3297" s="113">
        <v>92886</v>
      </c>
      <c r="E3297" s="105" t="s">
        <v>20866</v>
      </c>
      <c r="F3297" s="101" t="str">
        <f>IF(ISBLANK(K3297), "Apenas Solicitação", "Tem OC")</f>
        <v>Apenas Solicitação</v>
      </c>
      <c r="G3297" s="2">
        <v>10</v>
      </c>
      <c r="H3297" s="102">
        <f>G3297-I3297</f>
        <v>10</v>
      </c>
      <c r="I3297" s="103"/>
      <c r="J3297" s="4">
        <v>45834</v>
      </c>
      <c r="K3297" s="101"/>
      <c r="L3297" s="49"/>
      <c r="M3297" s="104" t="str">
        <f ca="1">IF(OR(N3297="", N3297=0), "", IF(N3297&gt;TODAY(), "No prazo", "Atrasado"))</f>
        <v/>
      </c>
      <c r="N3297" s="104" t="str">
        <f>IFERROR(K3297 + VALUE(LEFT(L3297, FIND(" ", L3297) - 1)), "")</f>
        <v/>
      </c>
      <c r="O3297" s="105" t="str">
        <f>IF(_xlfn.DAYS(K3297,J3297)&lt;0, "Aguardando OC", _xlfn.DAYS(K3297,J3297))</f>
        <v>Aguardando OC</v>
      </c>
      <c r="P3297" s="14">
        <v>409094</v>
      </c>
      <c r="Q3297" s="12"/>
      <c r="R3297" s="14">
        <v>0</v>
      </c>
      <c r="S3297" s="143">
        <v>221</v>
      </c>
      <c r="T3297" s="65" t="s">
        <v>1029</v>
      </c>
      <c r="U3297" s="21">
        <v>0</v>
      </c>
      <c r="V3297" s="113"/>
      <c r="W3297" s="105" t="str">
        <f>IFERROR(VLOOKUP(V3297, Fornecedores!A:C, 3, FALSE), "")</f>
        <v/>
      </c>
      <c r="X3297" s="105" t="str">
        <f>IFERROR(VLOOKUP(V3297, Fornecedores!A:E, 5, FALSE), "")</f>
        <v/>
      </c>
      <c r="Y3297" s="105" t="str">
        <f>IFERROR(VLOOKUP(V3297, Fornecedores!A:F, 6, FALSE), "")</f>
        <v/>
      </c>
      <c r="Z3297" s="101" t="str">
        <f>IF(H3297=0, "Pedido entregue!", "Pendente")</f>
        <v>Pendente</v>
      </c>
      <c r="AB3297" s="132" t="str">
        <f>IF(Z3297="Pedido Entregue!", IF(AA3297=1, "Retirado do Almoxarifado", IF(AA3297=2, "Material devolvido", "Aguardando retirada")), IF(Z3297="Pendente", "Entrega pendente", ""))</f>
        <v>Entrega pendente</v>
      </c>
      <c r="AC3297" s="18">
        <v>1</v>
      </c>
      <c r="AD3297" s="18">
        <f>AC3297/SUMIF($P:$P,P3297,$AC:$AC)</f>
        <v>1</v>
      </c>
      <c r="AE3297" s="18">
        <f>IF(R3297=0,0,AC3297/SUMIF($R:$R,R3297,$AC:$AC))</f>
        <v>0</v>
      </c>
      <c r="AF3297" s="18">
        <f>IF(R3297=0,1,0)</f>
        <v>1</v>
      </c>
      <c r="AH3297" t="str">
        <f>TEXT(J3297,"MMMM")</f>
        <v>junho</v>
      </c>
    </row>
    <row r="3298" spans="1:34" ht="12.75" customHeight="1" x14ac:dyDescent="0.25">
      <c r="A3298" s="90" t="str">
        <f>IF(C3298="Oficina Diversos","Oficina Geral",
IF(ISNUMBER(FIND("Estoque - Colhedoras",C3298)),"Colhedoras",IF(ISNUMBER(FIND("Caldeiraria",C3298)),"Caldeiraria",IF(ISNUMBER(FIND("Borracharia",C3298)),"Borracharia",IF(ISNUMBER(FIND("Lubrificação",C3298)),"Lubrificação",
IF(ISNUMBER(FIND("Estoque - Carregadeiras",C3298)),"Carregadeiras",IF(ISNUMBER(FIND("Estoque - Veic. Leves",C3298)),"Veic. Leves",
IF(ISNUMBER(FIND("Estoque - Caminhões",C3298)),"Caminhões",IF(ISNUMBER(FIND("Estoque - Transbordos",C3298)),"Transbordos",
IF(ISNUMBER(FIND("Estoque - Tratores",C3298)),"Tratores",
IF(ISNUMBER(FIND("Estoque - Máquinas pesadas",C3298)),"Máquinas pesadas",
IF(ISNUMBER(FIND("Estoque - Reboques",C3298)),"Reboques",
IF(C3298="Estoque","Estoque",
IF(AND(ISNUMBER(C3298),C3298&gt;1000,C3298&lt;2000),"Caminhões",
IF(AND(ISNUMBER(C3298),C3298&gt;2000,C3298&lt;3000),"Tratores",
IF(AND(ISNUMBER(C3298),C3298&gt;3000,C3298&lt;4000),"Carregadeiras",
IF(AND(ISNUMBER(C3298),C3298&gt;4000,C3298&lt;5000),"Máquinas pesadas",
IF(AND(ISNUMBER(C3298),C3298&gt;5000,C3298&lt;6000),"Colhedoras",
IF(AND(ISNUMBER(C3298),C3298&gt;7000,C3298&lt;8000),"Irrigação",
IF(AND(ISNUMBER(C3298),C3298&gt;8000,C3298&lt;9000),"Reboques",IF(AND(ISNUMBER(C3298),C3298&gt;0,C3298&lt;1000),"Veic. Leves","")))))))))))))))))))))</f>
        <v>Caminhões</v>
      </c>
      <c r="C3298" s="113">
        <v>1055</v>
      </c>
      <c r="D3298" s="113">
        <v>92889</v>
      </c>
      <c r="E3298" s="105" t="s">
        <v>20867</v>
      </c>
      <c r="F3298" s="101" t="str">
        <f>IF(ISBLANK(K3298), "Apenas Solicitação", "Tem OC")</f>
        <v>Apenas Solicitação</v>
      </c>
      <c r="G3298" s="2">
        <v>2</v>
      </c>
      <c r="H3298" s="102">
        <f>G3298-I3298</f>
        <v>2</v>
      </c>
      <c r="I3298" s="103"/>
      <c r="J3298" s="4">
        <v>45834</v>
      </c>
      <c r="K3298" s="101"/>
      <c r="L3298" s="49"/>
      <c r="M3298" s="104" t="str">
        <f ca="1">IF(OR(N3298="", N3298=0), "", IF(N3298&gt;TODAY(), "No prazo", "Atrasado"))</f>
        <v/>
      </c>
      <c r="N3298" s="104" t="str">
        <f>IFERROR(K3298 + VALUE(LEFT(L3298, FIND(" ", L3298) - 1)), "")</f>
        <v/>
      </c>
      <c r="O3298" s="105" t="str">
        <f>IF(_xlfn.DAYS(K3298,J3298)&lt;0, "Aguardando OC", _xlfn.DAYS(K3298,J3298))</f>
        <v>Aguardando OC</v>
      </c>
      <c r="P3298" s="14">
        <v>409093</v>
      </c>
      <c r="Q3298" s="12"/>
      <c r="R3298" s="14">
        <v>0</v>
      </c>
      <c r="S3298" s="143">
        <v>221</v>
      </c>
      <c r="T3298" s="65" t="s">
        <v>1029</v>
      </c>
      <c r="U3298" s="21">
        <v>0</v>
      </c>
      <c r="V3298" s="113"/>
      <c r="W3298" s="105" t="str">
        <f>IFERROR(VLOOKUP(V3298, Fornecedores!A:C, 3, FALSE), "")</f>
        <v/>
      </c>
      <c r="X3298" s="105" t="str">
        <f>IFERROR(VLOOKUP(V3298, Fornecedores!A:E, 5, FALSE), "")</f>
        <v/>
      </c>
      <c r="Y3298" s="105" t="str">
        <f>IFERROR(VLOOKUP(V3298, Fornecedores!A:F, 6, FALSE), "")</f>
        <v/>
      </c>
      <c r="Z3298" s="101" t="str">
        <f>IF(H3298=0, "Pedido entregue!", "Pendente")</f>
        <v>Pendente</v>
      </c>
      <c r="AB3298" s="132" t="str">
        <f>IF(Z3298="Pedido Entregue!", IF(AA3298=1, "Retirado do Almoxarifado", IF(AA3298=2, "Material devolvido", "Aguardando retirada")), IF(Z3298="Pendente", "Entrega pendente", ""))</f>
        <v>Entrega pendente</v>
      </c>
      <c r="AC3298" s="18">
        <v>1</v>
      </c>
      <c r="AD3298" s="18">
        <f>AC3298/SUMIF($P:$P,P3298,$AC:$AC)</f>
        <v>1</v>
      </c>
      <c r="AE3298" s="18">
        <f>IF(R3298=0,0,AC3298/SUMIF($R:$R,R3298,$AC:$AC))</f>
        <v>0</v>
      </c>
      <c r="AF3298" s="18">
        <f>IF(R3298=0,1,0)</f>
        <v>1</v>
      </c>
      <c r="AH3298" t="str">
        <f>TEXT(J3298,"MMMM")</f>
        <v>junho</v>
      </c>
    </row>
    <row r="3299" spans="1:34" ht="12.75" hidden="1" customHeight="1" x14ac:dyDescent="0.25">
      <c r="A3299" s="90" t="str">
        <f>IF(C3299="Oficina Diversos","Oficina Geral",
IF(ISNUMBER(FIND("Estoque - Colhedoras",C3299)),"Colhedoras",IF(ISNUMBER(FIND("Caldeiraria",C3299)),"Caldeiraria",IF(ISNUMBER(FIND("Borracharia",C3299)),"Borracharia",IF(ISNUMBER(FIND("Lubrificação",C3299)),"Lubrificação",
IF(ISNUMBER(FIND("Estoque - Carregadeiras",C3299)),"Carregadeiras",IF(ISNUMBER(FIND("Estoque - Veic. Leves",C3299)),"Veic. Leves",
IF(ISNUMBER(FIND("Estoque - Caminhões",C3299)),"Caminhões",IF(ISNUMBER(FIND("Estoque - Transbordos",C3299)),"Transbordos",
IF(ISNUMBER(FIND("Estoque - Tratores",C3299)),"Tratores",
IF(ISNUMBER(FIND("Estoque - Máquinas pesadas",C3299)),"Máquinas pesadas",
IF(ISNUMBER(FIND("Estoque - Reboques",C3299)),"Reboques",
IF(C3299="Estoque","Estoque",
IF(AND(ISNUMBER(C3299),C3299&gt;1000,C3299&lt;2000),"Caminhões",
IF(AND(ISNUMBER(C3299),C3299&gt;2000,C3299&lt;3000),"Tratores",
IF(AND(ISNUMBER(C3299),C3299&gt;3000,C3299&lt;4000),"Carregadeiras",
IF(AND(ISNUMBER(C3299),C3299&gt;4000,C3299&lt;5000),"Máquinas pesadas",
IF(AND(ISNUMBER(C3299),C3299&gt;5000,C3299&lt;6000),"Colhedoras",
IF(AND(ISNUMBER(C3299),C3299&gt;7000,C3299&lt;8000),"Irrigação",
IF(AND(ISNUMBER(C3299),C3299&gt;8000,C3299&lt;9000),"Reboques",IF(AND(ISNUMBER(C3299),C3299&gt;0,C3299&lt;1000),"Veic. Leves","")))))))))))))))))))))</f>
        <v>Colhedoras</v>
      </c>
      <c r="C3299" s="113">
        <v>5005</v>
      </c>
      <c r="D3299" s="2">
        <v>92912</v>
      </c>
      <c r="E3299" s="3" t="s">
        <v>20868</v>
      </c>
      <c r="F3299" s="101" t="str">
        <f>IF(ISBLANK(K3299), "Apenas Solicitação", "Tem OC")</f>
        <v>Tem OC</v>
      </c>
      <c r="G3299" s="2">
        <v>12</v>
      </c>
      <c r="H3299" s="102">
        <f>G3299-I3299</f>
        <v>0</v>
      </c>
      <c r="I3299" s="103">
        <v>12</v>
      </c>
      <c r="J3299" s="4">
        <v>45834</v>
      </c>
      <c r="K3299" s="180">
        <v>45841</v>
      </c>
      <c r="L3299" s="3" t="s">
        <v>20151</v>
      </c>
      <c r="M3299" s="104" t="str">
        <f ca="1">IF(OR(N3299="", N3299=0), "", IF(N3299&gt;TODAY(), "No prazo", "Atrasado"))</f>
        <v>Atrasado</v>
      </c>
      <c r="N3299" s="104">
        <f>IFERROR(K3299 + VALUE(LEFT(L3299, FIND(" ", L3299) - 1)), "")</f>
        <v>45841</v>
      </c>
      <c r="O3299" s="105">
        <f>IF(_xlfn.DAYS(K3299,J3299)&lt;0, "Aguardando OC", _xlfn.DAYS(K3299,J3299))</f>
        <v>7</v>
      </c>
      <c r="P3299" s="14">
        <v>409186</v>
      </c>
      <c r="Q3299" s="12"/>
      <c r="R3299" s="14">
        <v>170304</v>
      </c>
      <c r="S3299" s="2">
        <v>221</v>
      </c>
      <c r="T3299" s="65" t="s">
        <v>1029</v>
      </c>
      <c r="U3299" s="21">
        <v>332.4</v>
      </c>
      <c r="V3299" s="2">
        <v>14709</v>
      </c>
      <c r="W3299" s="105" t="str">
        <f>IFERROR(VLOOKUP(V3299, Fornecedores!A:C, 3, FALSE), "")</f>
        <v>PLANTAR TECNOLOGIAS</v>
      </c>
      <c r="X3299" s="105" t="str">
        <f>IFERROR(VLOOKUP(V3299, Fornecedores!A:E, 5, FALSE), "")</f>
        <v>Maceió</v>
      </c>
      <c r="Y3299" s="105" t="str">
        <f>IFERROR(VLOOKUP(V3299, Fornecedores!A:F, 6, FALSE), "")</f>
        <v>AL</v>
      </c>
      <c r="Z3299" s="101" t="str">
        <f>IF(H3299=0, "Pedido entregue!", "Pendente")</f>
        <v>Pedido entregue!</v>
      </c>
      <c r="AB3299" s="132" t="str">
        <f>IF(Z3299="Pedido Entregue!", IF(AA3299=1, "Retirado do Almoxarifado", IF(AA3299=2, "Material devolvido", "Aguardando retirada")), IF(Z3299="Pendente", "Entrega pendente", ""))</f>
        <v>Aguardando retirada</v>
      </c>
      <c r="AC3299" s="18">
        <v>1</v>
      </c>
      <c r="AD3299" s="18">
        <f>AC3299/SUMIF($P:$P,P3299,$AC:$AC)</f>
        <v>1</v>
      </c>
      <c r="AE3299" s="18">
        <f>IF(R3299=0,0,AC3299/SUMIF($R:$R,R3299,$AC:$AC))</f>
        <v>0.5</v>
      </c>
      <c r="AF3299" s="18">
        <f>IF(R3299=0,1,0)</f>
        <v>0</v>
      </c>
      <c r="AH3299" t="str">
        <f>TEXT(J3299,"MMMM")</f>
        <v>junho</v>
      </c>
    </row>
    <row r="3300" spans="1:34" ht="12.75" customHeight="1" x14ac:dyDescent="0.25">
      <c r="A3300" s="90" t="str">
        <f>IF(C3300="Oficina Diversos","Oficina Geral",
IF(ISNUMBER(FIND("Estoque - Colhedoras",C3300)),"Colhedoras",IF(ISNUMBER(FIND("Caldeiraria",C3300)),"Caldeiraria",IF(ISNUMBER(FIND("Borracharia",C3300)),"Borracharia",IF(ISNUMBER(FIND("Lubrificação",C3300)),"Lubrificação",
IF(ISNUMBER(FIND("Estoque - Carregadeiras",C3300)),"Carregadeiras",IF(ISNUMBER(FIND("Estoque - Veic. Leves",C3300)),"Veic. Leves",
IF(ISNUMBER(FIND("Estoque - Caminhões",C3300)),"Caminhões",IF(ISNUMBER(FIND("Estoque - Transbordos",C3300)),"Transbordos",
IF(ISNUMBER(FIND("Estoque - Tratores",C3300)),"Tratores",
IF(ISNUMBER(FIND("Estoque - Máquinas pesadas",C3300)),"Máquinas pesadas",
IF(ISNUMBER(FIND("Estoque - Reboques",C3300)),"Reboques",
IF(C3300="Estoque","Estoque",
IF(AND(ISNUMBER(C3300),C3300&gt;1000,C3300&lt;2000),"Caminhões",
IF(AND(ISNUMBER(C3300),C3300&gt;2000,C3300&lt;3000),"Tratores",
IF(AND(ISNUMBER(C3300),C3300&gt;3000,C3300&lt;4000),"Carregadeiras",
IF(AND(ISNUMBER(C3300),C3300&gt;4000,C3300&lt;5000),"Máquinas pesadas",
IF(AND(ISNUMBER(C3300),C3300&gt;5000,C3300&lt;6000),"Colhedoras",
IF(AND(ISNUMBER(C3300),C3300&gt;7000,C3300&lt;8000),"Irrigação",
IF(AND(ISNUMBER(C3300),C3300&gt;8000,C3300&lt;9000),"Reboques",IF(AND(ISNUMBER(C3300),C3300&gt;0,C3300&lt;1000),"Veic. Leves","")))))))))))))))))))))</f>
        <v>Reboques</v>
      </c>
      <c r="C3300" s="171">
        <v>8558</v>
      </c>
      <c r="D3300" s="170">
        <v>92914</v>
      </c>
      <c r="E3300" s="173" t="s">
        <v>20874</v>
      </c>
      <c r="F3300" s="101" t="str">
        <f>IF(ISBLANK(K3300), "Apenas Solicitação", "Tem OC")</f>
        <v>Tem OC</v>
      </c>
      <c r="G3300" s="170">
        <v>8</v>
      </c>
      <c r="H3300" s="102">
        <f>G3300-I3300</f>
        <v>8</v>
      </c>
      <c r="I3300" s="103"/>
      <c r="J3300" s="174">
        <v>45835</v>
      </c>
      <c r="K3300" s="213">
        <v>45850</v>
      </c>
      <c r="L3300" s="173" t="s">
        <v>20151</v>
      </c>
      <c r="M3300" s="104" t="str">
        <f ca="1">IF(OR(N3300="", N3300=0), "", IF(N3300&gt;TODAY(), "No prazo", "Atrasado"))</f>
        <v>Atrasado</v>
      </c>
      <c r="N3300" s="104">
        <f>IFERROR(K3300 + VALUE(LEFT(L3300, FIND(" ", L3300) - 1)), "")</f>
        <v>45850</v>
      </c>
      <c r="O3300" s="105">
        <f>IF(_xlfn.DAYS(K3300,J3300)&lt;0, "Aguardando OC", _xlfn.DAYS(K3300,J3300))</f>
        <v>15</v>
      </c>
      <c r="P3300" s="201">
        <v>409218</v>
      </c>
      <c r="Q3300" s="12"/>
      <c r="R3300" s="212">
        <v>170817</v>
      </c>
      <c r="S3300" s="2">
        <v>221</v>
      </c>
      <c r="T3300" s="65" t="s">
        <v>1029</v>
      </c>
      <c r="U3300" s="170">
        <v>0</v>
      </c>
      <c r="V3300" s="170">
        <v>6512</v>
      </c>
      <c r="W3300" s="105" t="str">
        <f>IFERROR(VLOOKUP(V3300, Fornecedores!A:C, 3, FALSE), "")</f>
        <v>SUSPEX AUTOMOTIVO</v>
      </c>
      <c r="X3300" s="105" t="str">
        <f>IFERROR(VLOOKUP(V3300, Fornecedores!A:E, 5, FALSE), "")</f>
        <v>Recife</v>
      </c>
      <c r="Y3300" s="105" t="str">
        <f>IFERROR(VLOOKUP(V3300, Fornecedores!A:F, 6, FALSE), "")</f>
        <v>PE</v>
      </c>
      <c r="Z3300" s="101" t="str">
        <f>IF(H3300=0, "Pedido entregue!", "Pendente")</f>
        <v>Pendente</v>
      </c>
      <c r="AB3300" s="132" t="str">
        <f>IF(Z3300="Pedido Entregue!", IF(AA3300=1, "Retirado do Almoxarifado", IF(AA3300=2, "Material devolvido", "Aguardando retirada")), IF(Z3300="Pendente", "Entrega pendente", ""))</f>
        <v>Entrega pendente</v>
      </c>
      <c r="AC3300" s="18">
        <v>1</v>
      </c>
      <c r="AD3300" s="18">
        <f>AC3300/SUMIF($P:$P,P3300,$AC:$AC)</f>
        <v>1</v>
      </c>
      <c r="AE3300" s="18">
        <f>IF(R3300=0,0,AC3300/SUMIF($R:$R,R3300,$AC:$AC))</f>
        <v>1</v>
      </c>
      <c r="AF3300" s="18">
        <f>IF(R3300=0,1,0)</f>
        <v>0</v>
      </c>
      <c r="AH3300" t="str">
        <f>TEXT(J3300,"MMMM")</f>
        <v>junho</v>
      </c>
    </row>
    <row r="3301" spans="1:34" ht="12.75" hidden="1" customHeight="1" x14ac:dyDescent="0.25">
      <c r="A3301" s="90" t="str">
        <f>IF(C3301="Oficina Diversos","Oficina Geral",
IF(ISNUMBER(FIND("Estoque - Colhedoras",C3301)),"Colhedoras",IF(ISNUMBER(FIND("Caldeiraria",C3301)),"Caldeiraria",IF(ISNUMBER(FIND("Borracharia",C3301)),"Borracharia",IF(ISNUMBER(FIND("Lubrificação",C3301)),"Lubrificação",
IF(ISNUMBER(FIND("Estoque - Carregadeiras",C3301)),"Carregadeiras",IF(ISNUMBER(FIND("Estoque - Veic. Leves",C3301)),"Veic. Leves",
IF(ISNUMBER(FIND("Estoque - Caminhões",C3301)),"Caminhões",IF(ISNUMBER(FIND("Estoque - Transbordos",C3301)),"Transbordos",
IF(ISNUMBER(FIND("Estoque - Tratores",C3301)),"Tratores",
IF(ISNUMBER(FIND("Estoque - Máquinas pesadas",C3301)),"Máquinas pesadas",
IF(ISNUMBER(FIND("Estoque - Reboques",C3301)),"Reboques",
IF(C3301="Estoque","Estoque",
IF(AND(ISNUMBER(C3301),C3301&gt;1000,C3301&lt;2000),"Caminhões",
IF(AND(ISNUMBER(C3301),C3301&gt;2000,C3301&lt;3000),"Tratores",
IF(AND(ISNUMBER(C3301),C3301&gt;3000,C3301&lt;4000),"Carregadeiras",
IF(AND(ISNUMBER(C3301),C3301&gt;4000,C3301&lt;5000),"Máquinas pesadas",
IF(AND(ISNUMBER(C3301),C3301&gt;5000,C3301&lt;6000),"Colhedoras",
IF(AND(ISNUMBER(C3301),C3301&gt;7000,C3301&lt;8000),"Irrigação",
IF(AND(ISNUMBER(C3301),C3301&gt;8000,C3301&lt;9000),"Reboques",IF(AND(ISNUMBER(C3301),C3301&gt;0,C3301&lt;1000),"Veic. Leves","")))))))))))))))))))))</f>
        <v>Caminhões</v>
      </c>
      <c r="C3301" s="113">
        <v>1036</v>
      </c>
      <c r="D3301" s="2">
        <v>92916</v>
      </c>
      <c r="E3301" s="3" t="s">
        <v>20875</v>
      </c>
      <c r="F3301" s="101" t="str">
        <f>IF(ISBLANK(K3301), "Apenas Solicitação", "Tem OC")</f>
        <v>Tem OC</v>
      </c>
      <c r="G3301" s="2">
        <v>6</v>
      </c>
      <c r="H3301" s="102">
        <f>G3301-I3301</f>
        <v>0</v>
      </c>
      <c r="I3301" s="103">
        <v>6</v>
      </c>
      <c r="J3301" s="4">
        <v>45835</v>
      </c>
      <c r="K3301" s="180">
        <v>45841</v>
      </c>
      <c r="L3301" s="3" t="s">
        <v>20155</v>
      </c>
      <c r="M3301" s="104" t="str">
        <f ca="1">IF(OR(N3301="", N3301=0), "", IF(N3301&gt;TODAY(), "No prazo", "Atrasado"))</f>
        <v>Atrasado</v>
      </c>
      <c r="N3301" s="104">
        <f>IFERROR(K3301 + VALUE(LEFT(L3301, FIND(" ", L3301) - 1)), "")</f>
        <v>45842</v>
      </c>
      <c r="O3301" s="105">
        <f>IF(_xlfn.DAYS(K3301,J3301)&lt;0, "Aguardando OC", _xlfn.DAYS(K3301,J3301))</f>
        <v>6</v>
      </c>
      <c r="P3301" s="14">
        <v>409221</v>
      </c>
      <c r="Q3301" s="12"/>
      <c r="R3301" s="14">
        <v>170318</v>
      </c>
      <c r="S3301" s="2">
        <v>221</v>
      </c>
      <c r="T3301" s="65" t="s">
        <v>1029</v>
      </c>
      <c r="U3301" s="21">
        <v>485.04</v>
      </c>
      <c r="V3301" s="2">
        <v>2106</v>
      </c>
      <c r="W3301" s="105" t="str">
        <f>IFERROR(VLOOKUP(V3301, Fornecedores!A:C, 3, FALSE), "")</f>
        <v xml:space="preserve">UNIDAS              </v>
      </c>
      <c r="X3301" s="105" t="str">
        <f>IFERROR(VLOOKUP(V3301, Fornecedores!A:E, 5, FALSE), "")</f>
        <v>João Pessoa</v>
      </c>
      <c r="Y3301" s="105" t="str">
        <f>IFERROR(VLOOKUP(V3301, Fornecedores!A:F, 6, FALSE), "")</f>
        <v>PB</v>
      </c>
      <c r="Z3301" s="101" t="str">
        <f>IF(H3301=0, "Pedido entregue!", "Pendente")</f>
        <v>Pedido entregue!</v>
      </c>
      <c r="AB3301" s="132" t="str">
        <f>IF(Z3301="Pedido Entregue!", IF(AA3301=1, "Retirado do Almoxarifado", IF(AA3301=2, "Material devolvido", "Aguardando retirada")), IF(Z3301="Pendente", "Entrega pendente", ""))</f>
        <v>Aguardando retirada</v>
      </c>
      <c r="AC3301" s="18">
        <v>1</v>
      </c>
      <c r="AD3301" s="18">
        <f>AC3301/SUMIF($P:$P,P3301,$AC:$AC)</f>
        <v>1</v>
      </c>
      <c r="AE3301" s="18">
        <f>IF(R3301=0,0,AC3301/SUMIF($R:$R,R3301,$AC:$AC))</f>
        <v>1</v>
      </c>
      <c r="AF3301" s="18">
        <f>IF(R3301=0,1,0)</f>
        <v>0</v>
      </c>
      <c r="AH3301" t="str">
        <f>TEXT(J3301,"MMMM")</f>
        <v>junho</v>
      </c>
    </row>
    <row r="3302" spans="1:34" ht="12.75" customHeight="1" x14ac:dyDescent="0.25">
      <c r="A3302" s="90" t="str">
        <f>IF(C3302="Oficina Diversos","Oficina Geral",
IF(ISNUMBER(FIND("Estoque - Colhedoras",C3302)),"Colhedoras",IF(ISNUMBER(FIND("Caldeiraria",C3302)),"Caldeiraria",IF(ISNUMBER(FIND("Borracharia",C3302)),"Borracharia",IF(ISNUMBER(FIND("Lubrificação",C3302)),"Lubrificação",
IF(ISNUMBER(FIND("Estoque - Carregadeiras",C3302)),"Carregadeiras",IF(ISNUMBER(FIND("Estoque - Veic. Leves",C3302)),"Veic. Leves",
IF(ISNUMBER(FIND("Estoque - Caminhões",C3302)),"Caminhões",IF(ISNUMBER(FIND("Estoque - Transbordos",C3302)),"Transbordos",
IF(ISNUMBER(FIND("Estoque - Tratores",C3302)),"Tratores",
IF(ISNUMBER(FIND("Estoque - Máquinas pesadas",C3302)),"Máquinas pesadas",
IF(ISNUMBER(FIND("Estoque - Reboques",C3302)),"Reboques",
IF(C3302="Estoque","Estoque",
IF(AND(ISNUMBER(C3302),C3302&gt;1000,C3302&lt;2000),"Caminhões",
IF(AND(ISNUMBER(C3302),C3302&gt;2000,C3302&lt;3000),"Tratores",
IF(AND(ISNUMBER(C3302),C3302&gt;3000,C3302&lt;4000),"Carregadeiras",
IF(AND(ISNUMBER(C3302),C3302&gt;4000,C3302&lt;5000),"Máquinas pesadas",
IF(AND(ISNUMBER(C3302),C3302&gt;5000,C3302&lt;6000),"Colhedoras",
IF(AND(ISNUMBER(C3302),C3302&gt;7000,C3302&lt;8000),"Irrigação",
IF(AND(ISNUMBER(C3302),C3302&gt;8000,C3302&lt;9000),"Reboques",IF(AND(ISNUMBER(C3302),C3302&gt;0,C3302&lt;1000),"Veic. Leves","")))))))))))))))))))))</f>
        <v>Colhedoras</v>
      </c>
      <c r="C3302" s="113" t="s">
        <v>1090</v>
      </c>
      <c r="D3302" s="2">
        <v>92954</v>
      </c>
      <c r="E3302" s="3" t="s">
        <v>20884</v>
      </c>
      <c r="F3302" s="101" t="str">
        <f>IF(ISBLANK(K3302), "Apenas Solicitação", "Tem OC")</f>
        <v>Tem OC</v>
      </c>
      <c r="G3302" s="2">
        <v>2</v>
      </c>
      <c r="H3302" s="102">
        <f>G3302-I3302</f>
        <v>2</v>
      </c>
      <c r="I3302" s="103"/>
      <c r="J3302" s="4">
        <v>45838</v>
      </c>
      <c r="K3302" s="180">
        <v>45842</v>
      </c>
      <c r="L3302" s="3" t="s">
        <v>20158</v>
      </c>
      <c r="M3302" s="104" t="str">
        <f ca="1">IF(OR(N3302="", N3302=0), "", IF(N3302&gt;TODAY(), "No prazo", "Atrasado"))</f>
        <v>Atrasado</v>
      </c>
      <c r="N3302" s="104">
        <f>IFERROR(K3302 + VALUE(LEFT(L3302, FIND(" ", L3302) - 1)), "")</f>
        <v>45854</v>
      </c>
      <c r="O3302" s="105">
        <f>IF(_xlfn.DAYS(K3302,J3302)&lt;0, "Aguardando OC", _xlfn.DAYS(K3302,J3302))</f>
        <v>4</v>
      </c>
      <c r="P3302" s="14">
        <v>409536</v>
      </c>
      <c r="Q3302" s="12"/>
      <c r="R3302" s="14">
        <v>170440</v>
      </c>
      <c r="S3302" s="2">
        <v>221</v>
      </c>
      <c r="T3302" s="65" t="s">
        <v>1029</v>
      </c>
      <c r="U3302" s="21">
        <v>2075.48</v>
      </c>
      <c r="V3302" s="2">
        <v>3238</v>
      </c>
      <c r="W3302" s="105" t="str">
        <f>IFERROR(VLOOKUP(V3302, Fornecedores!A:C, 3, FALSE), "")</f>
        <v xml:space="preserve">VENEZA              </v>
      </c>
      <c r="X3302" s="105" t="str">
        <f>IFERROR(VLOOKUP(V3302, Fornecedores!A:E, 5, FALSE), "")</f>
        <v>Bayeux</v>
      </c>
      <c r="Y3302" s="105" t="str">
        <f>IFERROR(VLOOKUP(V3302, Fornecedores!A:F, 6, FALSE), "")</f>
        <v>PB</v>
      </c>
      <c r="Z3302" s="101" t="str">
        <f>IF(H3302=0, "Pedido entregue!", "Pendente")</f>
        <v>Pendente</v>
      </c>
      <c r="AB3302" s="132" t="str">
        <f>IF(Z3302="Pedido Entregue!", IF(AA3302=1, "Retirado do Almoxarifado", IF(AA3302=2, "Material devolvido", "Aguardando retirada")), IF(Z3302="Pendente", "Entrega pendente", ""))</f>
        <v>Entrega pendente</v>
      </c>
      <c r="AC3302" s="18">
        <v>1</v>
      </c>
      <c r="AD3302" s="18">
        <f>AC3302/SUMIF($P:$P,P3302,$AC:$AC)</f>
        <v>1</v>
      </c>
      <c r="AE3302" s="18">
        <f>IF(R3302=0,0,AC3302/SUMIF($R:$R,R3302,$AC:$AC))</f>
        <v>0.33333333333333331</v>
      </c>
      <c r="AF3302" s="18">
        <f>IF(R3302=0,1,0)</f>
        <v>0</v>
      </c>
      <c r="AH3302" t="str">
        <f>TEXT(J3302,"MMMM")</f>
        <v>junho</v>
      </c>
    </row>
    <row r="3303" spans="1:34" ht="12.75" customHeight="1" x14ac:dyDescent="0.25">
      <c r="A3303" s="90" t="str">
        <f>IF(C3303="Oficina Diversos","Oficina Geral",
IF(ISNUMBER(FIND("Estoque - Colhedoras",C3303)),"Colhedoras",IF(ISNUMBER(FIND("Caldeiraria",C3303)),"Caldeiraria",IF(ISNUMBER(FIND("Borracharia",C3303)),"Borracharia",IF(ISNUMBER(FIND("Lubrificação",C3303)),"Lubrificação",
IF(ISNUMBER(FIND("Estoque - Carregadeiras",C3303)),"Carregadeiras",IF(ISNUMBER(FIND("Estoque - Veic. Leves",C3303)),"Veic. Leves",
IF(ISNUMBER(FIND("Estoque - Caminhões",C3303)),"Caminhões",IF(ISNUMBER(FIND("Estoque - Transbordos",C3303)),"Transbordos",
IF(ISNUMBER(FIND("Estoque - Tratores",C3303)),"Tratores",
IF(ISNUMBER(FIND("Estoque - Máquinas pesadas",C3303)),"Máquinas pesadas",
IF(ISNUMBER(FIND("Estoque - Reboques",C3303)),"Reboques",
IF(C3303="Estoque","Estoque",
IF(AND(ISNUMBER(C3303),C3303&gt;1000,C3303&lt;2000),"Caminhões",
IF(AND(ISNUMBER(C3303),C3303&gt;2000,C3303&lt;3000),"Tratores",
IF(AND(ISNUMBER(C3303),C3303&gt;3000,C3303&lt;4000),"Carregadeiras",
IF(AND(ISNUMBER(C3303),C3303&gt;4000,C3303&lt;5000),"Máquinas pesadas",
IF(AND(ISNUMBER(C3303),C3303&gt;5000,C3303&lt;6000),"Colhedoras",
IF(AND(ISNUMBER(C3303),C3303&gt;7000,C3303&lt;8000),"Irrigação",
IF(AND(ISNUMBER(C3303),C3303&gt;8000,C3303&lt;9000),"Reboques",IF(AND(ISNUMBER(C3303),C3303&gt;0,C3303&lt;1000),"Veic. Leves","")))))))))))))))))))))</f>
        <v>Estoque</v>
      </c>
      <c r="C3303" s="171" t="s">
        <v>20692</v>
      </c>
      <c r="D3303" s="170">
        <v>92955</v>
      </c>
      <c r="E3303" s="173" t="s">
        <v>20885</v>
      </c>
      <c r="F3303" s="101" t="str">
        <f>IF(ISBLANK(K3303), "Apenas Solicitação", "Tem OC")</f>
        <v>Tem OC</v>
      </c>
      <c r="G3303" s="170">
        <v>2</v>
      </c>
      <c r="H3303" s="102">
        <f>G3303-I3303</f>
        <v>2</v>
      </c>
      <c r="I3303" s="103"/>
      <c r="J3303" s="174">
        <v>45838</v>
      </c>
      <c r="K3303" s="181">
        <v>45842</v>
      </c>
      <c r="L3303" s="173" t="s">
        <v>20158</v>
      </c>
      <c r="M3303" s="104" t="str">
        <f ca="1">IF(OR(N3303="", N3303=0), "", IF(N3303&gt;TODAY(), "No prazo", "Atrasado"))</f>
        <v>Atrasado</v>
      </c>
      <c r="N3303" s="104">
        <f>IFERROR(K3303 + VALUE(LEFT(L3303, FIND(" ", L3303) - 1)), "")</f>
        <v>45854</v>
      </c>
      <c r="O3303" s="105">
        <f>IF(_xlfn.DAYS(K3303,J3303)&lt;0, "Aguardando OC", _xlfn.DAYS(K3303,J3303))</f>
        <v>4</v>
      </c>
      <c r="P3303" s="201">
        <v>409537</v>
      </c>
      <c r="Q3303" s="12"/>
      <c r="R3303" s="201">
        <v>170440</v>
      </c>
      <c r="S3303" s="2">
        <v>221</v>
      </c>
      <c r="T3303" s="65" t="s">
        <v>1029</v>
      </c>
      <c r="U3303" s="175">
        <v>1575.4</v>
      </c>
      <c r="V3303" s="170">
        <v>3238</v>
      </c>
      <c r="W3303" s="105" t="str">
        <f>IFERROR(VLOOKUP(V3303, Fornecedores!A:C, 3, FALSE), "")</f>
        <v xml:space="preserve">VENEZA              </v>
      </c>
      <c r="X3303" s="105" t="str">
        <f>IFERROR(VLOOKUP(V3303, Fornecedores!A:E, 5, FALSE), "")</f>
        <v>Bayeux</v>
      </c>
      <c r="Y3303" s="105" t="str">
        <f>IFERROR(VLOOKUP(V3303, Fornecedores!A:F, 6, FALSE), "")</f>
        <v>PB</v>
      </c>
      <c r="Z3303" s="101" t="str">
        <f>IF(H3303=0, "Pedido entregue!", "Pendente")</f>
        <v>Pendente</v>
      </c>
      <c r="AB3303" s="132" t="str">
        <f>IF(Z3303="Pedido Entregue!", IF(AA3303=1, "Retirado do Almoxarifado", IF(AA3303=2, "Material devolvido", "Aguardando retirada")), IF(Z3303="Pendente", "Entrega pendente", ""))</f>
        <v>Entrega pendente</v>
      </c>
      <c r="AC3303" s="18">
        <v>1</v>
      </c>
      <c r="AD3303" s="18">
        <f>AC3303/SUMIF($P:$P,P3303,$AC:$AC)</f>
        <v>1</v>
      </c>
      <c r="AE3303" s="18">
        <f>IF(R3303=0,0,AC3303/SUMIF($R:$R,R3303,$AC:$AC))</f>
        <v>0.33333333333333331</v>
      </c>
      <c r="AF3303" s="18">
        <f>IF(R3303=0,1,0)</f>
        <v>0</v>
      </c>
      <c r="AH3303" t="str">
        <f>TEXT(J3303,"MMMM")</f>
        <v>junho</v>
      </c>
    </row>
    <row r="3304" spans="1:34" ht="12.75" customHeight="1" x14ac:dyDescent="0.25">
      <c r="A3304" s="90" t="str">
        <f>IF(C3304="Oficina Diversos","Oficina Geral",
IF(ISNUMBER(FIND("Estoque - Colhedoras",C3304)),"Colhedoras",IF(ISNUMBER(FIND("Caldeiraria",C3304)),"Caldeiraria",IF(ISNUMBER(FIND("Borracharia",C3304)),"Borracharia",IF(ISNUMBER(FIND("Lubrificação",C3304)),"Lubrificação",
IF(ISNUMBER(FIND("Estoque - Carregadeiras",C3304)),"Carregadeiras",IF(ISNUMBER(FIND("Estoque - Veic. Leves",C3304)),"Veic. Leves",
IF(ISNUMBER(FIND("Estoque - Caminhões",C3304)),"Caminhões",IF(ISNUMBER(FIND("Estoque - Transbordos",C3304)),"Transbordos",
IF(ISNUMBER(FIND("Estoque - Tratores",C3304)),"Tratores",
IF(ISNUMBER(FIND("Estoque - Máquinas pesadas",C3304)),"Máquinas pesadas",
IF(ISNUMBER(FIND("Estoque - Reboques",C3304)),"Reboques",
IF(C3304="Estoque","Estoque",
IF(AND(ISNUMBER(C3304),C3304&gt;1000,C3304&lt;2000),"Caminhões",
IF(AND(ISNUMBER(C3304),C3304&gt;2000,C3304&lt;3000),"Tratores",
IF(AND(ISNUMBER(C3304),C3304&gt;3000,C3304&lt;4000),"Carregadeiras",
IF(AND(ISNUMBER(C3304),C3304&gt;4000,C3304&lt;5000),"Máquinas pesadas",
IF(AND(ISNUMBER(C3304),C3304&gt;5000,C3304&lt;6000),"Colhedoras",
IF(AND(ISNUMBER(C3304),C3304&gt;7000,C3304&lt;8000),"Irrigação",
IF(AND(ISNUMBER(C3304),C3304&gt;8000,C3304&lt;9000),"Reboques",IF(AND(ISNUMBER(C3304),C3304&gt;0,C3304&lt;1000),"Veic. Leves","")))))))))))))))))))))</f>
        <v>Colhedoras</v>
      </c>
      <c r="C3304" s="113" t="s">
        <v>1090</v>
      </c>
      <c r="D3304" s="2">
        <v>92956</v>
      </c>
      <c r="E3304" s="3" t="s">
        <v>20886</v>
      </c>
      <c r="F3304" s="101" t="str">
        <f>IF(ISBLANK(K3304), "Apenas Solicitação", "Tem OC")</f>
        <v>Tem OC</v>
      </c>
      <c r="G3304" s="2">
        <v>2</v>
      </c>
      <c r="H3304" s="102">
        <f>G3304-I3304</f>
        <v>2</v>
      </c>
      <c r="I3304" s="103"/>
      <c r="J3304" s="4">
        <v>45838</v>
      </c>
      <c r="K3304" s="180">
        <v>45842</v>
      </c>
      <c r="L3304" s="3" t="s">
        <v>20158</v>
      </c>
      <c r="M3304" s="104" t="str">
        <f ca="1">IF(OR(N3304="", N3304=0), "", IF(N3304&gt;TODAY(), "No prazo", "Atrasado"))</f>
        <v>Atrasado</v>
      </c>
      <c r="N3304" s="104">
        <f>IFERROR(K3304 + VALUE(LEFT(L3304, FIND(" ", L3304) - 1)), "")</f>
        <v>45854</v>
      </c>
      <c r="O3304" s="105">
        <f>IF(_xlfn.DAYS(K3304,J3304)&lt;0, "Aguardando OC", _xlfn.DAYS(K3304,J3304))</f>
        <v>4</v>
      </c>
      <c r="P3304" s="14">
        <v>409539</v>
      </c>
      <c r="Q3304" s="12"/>
      <c r="R3304" s="14">
        <v>170440</v>
      </c>
      <c r="S3304" s="2">
        <v>221</v>
      </c>
      <c r="T3304" s="65" t="s">
        <v>1029</v>
      </c>
      <c r="U3304" s="21">
        <v>2839.32</v>
      </c>
      <c r="V3304" s="2">
        <v>3238</v>
      </c>
      <c r="W3304" s="105" t="str">
        <f>IFERROR(VLOOKUP(V3304, Fornecedores!A:C, 3, FALSE), "")</f>
        <v xml:space="preserve">VENEZA              </v>
      </c>
      <c r="X3304" s="105" t="str">
        <f>IFERROR(VLOOKUP(V3304, Fornecedores!A:E, 5, FALSE), "")</f>
        <v>Bayeux</v>
      </c>
      <c r="Y3304" s="105" t="str">
        <f>IFERROR(VLOOKUP(V3304, Fornecedores!A:F, 6, FALSE), "")</f>
        <v>PB</v>
      </c>
      <c r="Z3304" s="101" t="str">
        <f>IF(H3304=0, "Pedido entregue!", "Pendente")</f>
        <v>Pendente</v>
      </c>
      <c r="AB3304" s="132" t="str">
        <f>IF(Z3304="Pedido Entregue!", IF(AA3304=1, "Retirado do Almoxarifado", IF(AA3304=2, "Material devolvido", "Aguardando retirada")), IF(Z3304="Pendente", "Entrega pendente", ""))</f>
        <v>Entrega pendente</v>
      </c>
      <c r="AC3304" s="18">
        <v>1</v>
      </c>
      <c r="AD3304" s="18">
        <f>AC3304/SUMIF($P:$P,P3304,$AC:$AC)</f>
        <v>1</v>
      </c>
      <c r="AE3304" s="18">
        <f>IF(R3304=0,0,AC3304/SUMIF($R:$R,R3304,$AC:$AC))</f>
        <v>0.33333333333333331</v>
      </c>
      <c r="AF3304" s="18">
        <f>IF(R3304=0,1,0)</f>
        <v>0</v>
      </c>
      <c r="AH3304" t="str">
        <f>TEXT(J3304,"MMMM")</f>
        <v>junho</v>
      </c>
    </row>
    <row r="3305" spans="1:34" ht="12.75" customHeight="1" x14ac:dyDescent="0.25">
      <c r="A3305" s="90" t="str">
        <f>IF(C3305="Oficina Diversos","Oficina Geral",
IF(ISNUMBER(FIND("Estoque - Colhedoras",C3305)),"Colhedoras",IF(ISNUMBER(FIND("Caldeiraria",C3305)),"Caldeiraria",IF(ISNUMBER(FIND("Borracharia",C3305)),"Borracharia",IF(ISNUMBER(FIND("Lubrificação",C3305)),"Lubrificação",
IF(ISNUMBER(FIND("Estoque - Carregadeiras",C3305)),"Carregadeiras",IF(ISNUMBER(FIND("Estoque - Veic. Leves",C3305)),"Veic. Leves",
IF(ISNUMBER(FIND("Estoque - Caminhões",C3305)),"Caminhões",IF(ISNUMBER(FIND("Estoque - Transbordos",C3305)),"Transbordos",
IF(ISNUMBER(FIND("Estoque - Tratores",C3305)),"Tratores",
IF(ISNUMBER(FIND("Estoque - Máquinas pesadas",C3305)),"Máquinas pesadas",
IF(ISNUMBER(FIND("Estoque - Reboques",C3305)),"Reboques",
IF(C3305="Estoque","Estoque",
IF(AND(ISNUMBER(C3305),C3305&gt;1000,C3305&lt;2000),"Caminhões",
IF(AND(ISNUMBER(C3305),C3305&gt;2000,C3305&lt;3000),"Tratores",
IF(AND(ISNUMBER(C3305),C3305&gt;3000,C3305&lt;4000),"Carregadeiras",
IF(AND(ISNUMBER(C3305),C3305&gt;4000,C3305&lt;5000),"Máquinas pesadas",
IF(AND(ISNUMBER(C3305),C3305&gt;5000,C3305&lt;6000),"Colhedoras",
IF(AND(ISNUMBER(C3305),C3305&gt;7000,C3305&lt;8000),"Irrigação",
IF(AND(ISNUMBER(C3305),C3305&gt;8000,C3305&lt;9000),"Reboques",IF(AND(ISNUMBER(C3305),C3305&gt;0,C3305&lt;1000),"Veic. Leves","")))))))))))))))))))))</f>
        <v>Estoque</v>
      </c>
      <c r="C3305" s="171" t="s">
        <v>20692</v>
      </c>
      <c r="D3305" s="170">
        <v>92957</v>
      </c>
      <c r="E3305" s="173" t="s">
        <v>20887</v>
      </c>
      <c r="F3305" s="101" t="str">
        <f>IF(ISBLANK(K3305), "Apenas Solicitação", "Tem OC")</f>
        <v>Tem OC</v>
      </c>
      <c r="G3305" s="170">
        <v>2</v>
      </c>
      <c r="H3305" s="102">
        <f>G3305-I3305</f>
        <v>2</v>
      </c>
      <c r="I3305" s="103"/>
      <c r="J3305" s="174">
        <v>45838</v>
      </c>
      <c r="K3305" s="181">
        <v>45842</v>
      </c>
      <c r="L3305" s="173" t="s">
        <v>20152</v>
      </c>
      <c r="M3305" s="104" t="str">
        <f ca="1">IF(OR(N3305="", N3305=0), "", IF(N3305&gt;TODAY(), "No prazo", "Atrasado"))</f>
        <v>Atrasado</v>
      </c>
      <c r="N3305" s="104">
        <f>IFERROR(K3305 + VALUE(LEFT(L3305, FIND(" ", L3305) - 1)), "")</f>
        <v>45843</v>
      </c>
      <c r="O3305" s="105">
        <f>IF(_xlfn.DAYS(K3305,J3305)&lt;0, "Aguardando OC", _xlfn.DAYS(K3305,J3305))</f>
        <v>4</v>
      </c>
      <c r="P3305" s="201">
        <v>409540</v>
      </c>
      <c r="Q3305" s="12"/>
      <c r="R3305" s="201">
        <v>170439</v>
      </c>
      <c r="S3305" s="2">
        <v>221</v>
      </c>
      <c r="T3305" s="65" t="s">
        <v>1029</v>
      </c>
      <c r="U3305" s="170">
        <v>459.58</v>
      </c>
      <c r="V3305" s="170">
        <v>14644</v>
      </c>
      <c r="W3305" s="105" t="str">
        <f>IFERROR(VLOOKUP(V3305, Fornecedores!A:C, 3, FALSE), "")</f>
        <v xml:space="preserve">GEOMAQ </v>
      </c>
      <c r="X3305" s="105" t="str">
        <f>IFERROR(VLOOKUP(V3305, Fornecedores!A:E, 5, FALSE), "")</f>
        <v>São José do Rio Preto</v>
      </c>
      <c r="Y3305" s="105" t="str">
        <f>IFERROR(VLOOKUP(V3305, Fornecedores!A:F, 6, FALSE), "")</f>
        <v>SP</v>
      </c>
      <c r="Z3305" s="101" t="str">
        <f>IF(H3305=0, "Pedido entregue!", "Pendente")</f>
        <v>Pendente</v>
      </c>
      <c r="AB3305" s="132" t="str">
        <f>IF(Z3305="Pedido Entregue!", IF(AA3305=1, "Retirado do Almoxarifado", IF(AA3305=2, "Material devolvido", "Aguardando retirada")), IF(Z3305="Pendente", "Entrega pendente", ""))</f>
        <v>Entrega pendente</v>
      </c>
      <c r="AC3305" s="18">
        <v>1</v>
      </c>
      <c r="AD3305" s="18">
        <f>AC3305/SUMIF($P:$P,P3305,$AC:$AC)</f>
        <v>1</v>
      </c>
      <c r="AE3305" s="18">
        <f>IF(R3305=0,0,AC3305/SUMIF($R:$R,R3305,$AC:$AC))</f>
        <v>0.5</v>
      </c>
      <c r="AF3305" s="18">
        <f>IF(R3305=0,1,0)</f>
        <v>0</v>
      </c>
      <c r="AH3305" t="str">
        <f>TEXT(J3305,"MMMM")</f>
        <v>junho</v>
      </c>
    </row>
    <row r="3306" spans="1:34" ht="12.75" customHeight="1" x14ac:dyDescent="0.25">
      <c r="A3306" s="90" t="str">
        <f>IF(C3306="Oficina Diversos","Oficina Geral",
IF(ISNUMBER(FIND("Estoque - Colhedoras",C3306)),"Colhedoras",IF(ISNUMBER(FIND("Caldeiraria",C3306)),"Caldeiraria",IF(ISNUMBER(FIND("Borracharia",C3306)),"Borracharia",IF(ISNUMBER(FIND("Lubrificação",C3306)),"Lubrificação",
IF(ISNUMBER(FIND("Estoque - Carregadeiras",C3306)),"Carregadeiras",IF(ISNUMBER(FIND("Estoque - Veic. Leves",C3306)),"Veic. Leves",
IF(ISNUMBER(FIND("Estoque - Caminhões",C3306)),"Caminhões",IF(ISNUMBER(FIND("Estoque - Transbordos",C3306)),"Transbordos",
IF(ISNUMBER(FIND("Estoque - Tratores",C3306)),"Tratores",
IF(ISNUMBER(FIND("Estoque - Máquinas pesadas",C3306)),"Máquinas pesadas",
IF(ISNUMBER(FIND("Estoque - Reboques",C3306)),"Reboques",
IF(C3306="Estoque","Estoque",
IF(AND(ISNUMBER(C3306),C3306&gt;1000,C3306&lt;2000),"Caminhões",
IF(AND(ISNUMBER(C3306),C3306&gt;2000,C3306&lt;3000),"Tratores",
IF(AND(ISNUMBER(C3306),C3306&gt;3000,C3306&lt;4000),"Carregadeiras",
IF(AND(ISNUMBER(C3306),C3306&gt;4000,C3306&lt;5000),"Máquinas pesadas",
IF(AND(ISNUMBER(C3306),C3306&gt;5000,C3306&lt;6000),"Colhedoras",
IF(AND(ISNUMBER(C3306),C3306&gt;7000,C3306&lt;8000),"Irrigação",
IF(AND(ISNUMBER(C3306),C3306&gt;8000,C3306&lt;9000),"Reboques",IF(AND(ISNUMBER(C3306),C3306&gt;0,C3306&lt;1000),"Veic. Leves","")))))))))))))))))))))</f>
        <v>Carregadeiras</v>
      </c>
      <c r="C3306" s="171">
        <v>3030</v>
      </c>
      <c r="D3306" s="170">
        <v>92958</v>
      </c>
      <c r="E3306" s="173" t="s">
        <v>20888</v>
      </c>
      <c r="F3306" s="101" t="str">
        <f>IF(ISBLANK(K3306), "Apenas Solicitação", "Tem OC")</f>
        <v>Tem OC</v>
      </c>
      <c r="G3306" s="170">
        <v>1</v>
      </c>
      <c r="H3306" s="102">
        <f>G3306-I3306</f>
        <v>1</v>
      </c>
      <c r="I3306" s="103"/>
      <c r="J3306" s="174">
        <v>45838</v>
      </c>
      <c r="K3306" s="181">
        <v>45842</v>
      </c>
      <c r="L3306" s="173" t="s">
        <v>20158</v>
      </c>
      <c r="M3306" s="104" t="str">
        <f ca="1">IF(OR(N3306="", N3306=0), "", IF(N3306&gt;TODAY(), "No prazo", "Atrasado"))</f>
        <v>Atrasado</v>
      </c>
      <c r="N3306" s="104">
        <f>IFERROR(K3306 + VALUE(LEFT(L3306, FIND(" ", L3306) - 1)), "")</f>
        <v>45854</v>
      </c>
      <c r="O3306" s="105">
        <f>IF(_xlfn.DAYS(K3306,J3306)&lt;0, "Aguardando OC", _xlfn.DAYS(K3306,J3306))</f>
        <v>4</v>
      </c>
      <c r="P3306" s="201">
        <v>409501</v>
      </c>
      <c r="Q3306" s="12"/>
      <c r="R3306" s="201">
        <v>170434</v>
      </c>
      <c r="S3306" s="2">
        <v>221</v>
      </c>
      <c r="T3306" s="65" t="s">
        <v>1029</v>
      </c>
      <c r="U3306" s="175">
        <v>4657.29</v>
      </c>
      <c r="V3306" s="170">
        <v>11614</v>
      </c>
      <c r="W3306" s="105" t="str">
        <f>IFERROR(VLOOKUP(V3306, Fornecedores!A:C, 3, FALSE), "")</f>
        <v>DF MAQUINAS</v>
      </c>
      <c r="X3306" s="105" t="str">
        <f>IFERROR(VLOOKUP(V3306, Fornecedores!A:E, 5, FALSE), "")</f>
        <v>Bayeux</v>
      </c>
      <c r="Y3306" s="105" t="str">
        <f>IFERROR(VLOOKUP(V3306, Fornecedores!A:F, 6, FALSE), "")</f>
        <v>PB</v>
      </c>
      <c r="Z3306" s="101" t="str">
        <f>IF(H3306=0, "Pedido entregue!", "Pendente")</f>
        <v>Pendente</v>
      </c>
      <c r="AB3306" s="132" t="str">
        <f>IF(Z3306="Pedido Entregue!", IF(AA3306=1, "Retirado do Almoxarifado", IF(AA3306=2, "Material devolvido", "Aguardando retirada")), IF(Z3306="Pendente", "Entrega pendente", ""))</f>
        <v>Entrega pendente</v>
      </c>
      <c r="AC3306" s="18">
        <v>1</v>
      </c>
      <c r="AD3306" s="18">
        <f>AC3306/SUMIF($P:$P,P3306,$AC:$AC)</f>
        <v>1</v>
      </c>
      <c r="AE3306" s="18">
        <f>IF(R3306=0,0,AC3306/SUMIF($R:$R,R3306,$AC:$AC))</f>
        <v>0.33333333333333331</v>
      </c>
      <c r="AF3306" s="18">
        <f>IF(R3306=0,1,0)</f>
        <v>0</v>
      </c>
      <c r="AH3306" t="str">
        <f>TEXT(J3306,"MMMM")</f>
        <v>junho</v>
      </c>
    </row>
    <row r="3307" spans="1:34" ht="12.75" customHeight="1" x14ac:dyDescent="0.25">
      <c r="A3307" s="90" t="str">
        <f>IF(C3307="Oficina Diversos","Oficina Geral",
IF(ISNUMBER(FIND("Estoque - Colhedoras",C3307)),"Colhedoras",IF(ISNUMBER(FIND("Caldeiraria",C3307)),"Caldeiraria",IF(ISNUMBER(FIND("Borracharia",C3307)),"Borracharia",IF(ISNUMBER(FIND("Lubrificação",C3307)),"Lubrificação",
IF(ISNUMBER(FIND("Estoque - Carregadeiras",C3307)),"Carregadeiras",IF(ISNUMBER(FIND("Estoque - Veic. Leves",C3307)),"Veic. Leves",
IF(ISNUMBER(FIND("Estoque - Caminhões",C3307)),"Caminhões",IF(ISNUMBER(FIND("Estoque - Transbordos",C3307)),"Transbordos",
IF(ISNUMBER(FIND("Estoque - Tratores",C3307)),"Tratores",
IF(ISNUMBER(FIND("Estoque - Máquinas pesadas",C3307)),"Máquinas pesadas",
IF(ISNUMBER(FIND("Estoque - Reboques",C3307)),"Reboques",
IF(C3307="Estoque","Estoque",
IF(AND(ISNUMBER(C3307),C3307&gt;1000,C3307&lt;2000),"Caminhões",
IF(AND(ISNUMBER(C3307),C3307&gt;2000,C3307&lt;3000),"Tratores",
IF(AND(ISNUMBER(C3307),C3307&gt;3000,C3307&lt;4000),"Carregadeiras",
IF(AND(ISNUMBER(C3307),C3307&gt;4000,C3307&lt;5000),"Máquinas pesadas",
IF(AND(ISNUMBER(C3307),C3307&gt;5000,C3307&lt;6000),"Colhedoras",
IF(AND(ISNUMBER(C3307),C3307&gt;7000,C3307&lt;8000),"Irrigação",
IF(AND(ISNUMBER(C3307),C3307&gt;8000,C3307&lt;9000),"Reboques",IF(AND(ISNUMBER(C3307),C3307&gt;0,C3307&lt;1000),"Veic. Leves","")))))))))))))))))))))</f>
        <v>Carregadeiras</v>
      </c>
      <c r="C3307" s="113">
        <v>3030</v>
      </c>
      <c r="D3307" s="2">
        <v>92959</v>
      </c>
      <c r="E3307" s="3" t="s">
        <v>20889</v>
      </c>
      <c r="F3307" s="101" t="str">
        <f>IF(ISBLANK(K3307), "Apenas Solicitação", "Tem OC")</f>
        <v>Tem OC</v>
      </c>
      <c r="G3307" s="2">
        <v>1</v>
      </c>
      <c r="H3307" s="102">
        <f>G3307-I3307</f>
        <v>1</v>
      </c>
      <c r="I3307" s="103"/>
      <c r="J3307" s="4">
        <v>45838</v>
      </c>
      <c r="K3307" s="180">
        <v>45842</v>
      </c>
      <c r="L3307" s="3" t="s">
        <v>20158</v>
      </c>
      <c r="M3307" s="104" t="str">
        <f ca="1">IF(OR(N3307="", N3307=0), "", IF(N3307&gt;TODAY(), "No prazo", "Atrasado"))</f>
        <v>Atrasado</v>
      </c>
      <c r="N3307" s="104">
        <f>IFERROR(K3307 + VALUE(LEFT(L3307, FIND(" ", L3307) - 1)), "")</f>
        <v>45854</v>
      </c>
      <c r="O3307" s="105">
        <f>IF(_xlfn.DAYS(K3307,J3307)&lt;0, "Aguardando OC", _xlfn.DAYS(K3307,J3307))</f>
        <v>4</v>
      </c>
      <c r="P3307" s="14">
        <v>409506</v>
      </c>
      <c r="Q3307" s="12"/>
      <c r="R3307" s="14">
        <v>170434</v>
      </c>
      <c r="S3307" s="2">
        <v>221</v>
      </c>
      <c r="T3307" s="65" t="s">
        <v>1029</v>
      </c>
      <c r="U3307" s="21">
        <v>91.86</v>
      </c>
      <c r="V3307" s="2">
        <v>11614</v>
      </c>
      <c r="W3307" s="105" t="str">
        <f>IFERROR(VLOOKUP(V3307, Fornecedores!A:C, 3, FALSE), "")</f>
        <v>DF MAQUINAS</v>
      </c>
      <c r="X3307" s="105" t="str">
        <f>IFERROR(VLOOKUP(V3307, Fornecedores!A:E, 5, FALSE), "")</f>
        <v>Bayeux</v>
      </c>
      <c r="Y3307" s="105" t="str">
        <f>IFERROR(VLOOKUP(V3307, Fornecedores!A:F, 6, FALSE), "")</f>
        <v>PB</v>
      </c>
      <c r="Z3307" s="101" t="str">
        <f>IF(H3307=0, "Pedido entregue!", "Pendente")</f>
        <v>Pendente</v>
      </c>
      <c r="AB3307" s="132" t="str">
        <f>IF(Z3307="Pedido Entregue!", IF(AA3307=1, "Retirado do Almoxarifado", IF(AA3307=2, "Material devolvido", "Aguardando retirada")), IF(Z3307="Pendente", "Entrega pendente", ""))</f>
        <v>Entrega pendente</v>
      </c>
      <c r="AC3307" s="18">
        <v>1</v>
      </c>
      <c r="AD3307" s="18">
        <f>AC3307/SUMIF($P:$P,P3307,$AC:$AC)</f>
        <v>1</v>
      </c>
      <c r="AE3307" s="18">
        <f>IF(R3307=0,0,AC3307/SUMIF($R:$R,R3307,$AC:$AC))</f>
        <v>0.33333333333333331</v>
      </c>
      <c r="AF3307" s="18">
        <f>IF(R3307=0,1,0)</f>
        <v>0</v>
      </c>
      <c r="AH3307" t="str">
        <f>TEXT(J3307,"MMMM")</f>
        <v>junho</v>
      </c>
    </row>
    <row r="3308" spans="1:34" ht="12.75" customHeight="1" x14ac:dyDescent="0.25">
      <c r="A3308" s="90" t="str">
        <f>IF(C3308="Oficina Diversos","Oficina Geral",
IF(ISNUMBER(FIND("Estoque - Colhedoras",C3308)),"Colhedoras",IF(ISNUMBER(FIND("Caldeiraria",C3308)),"Caldeiraria",IF(ISNUMBER(FIND("Borracharia",C3308)),"Borracharia",IF(ISNUMBER(FIND("Lubrificação",C3308)),"Lubrificação",
IF(ISNUMBER(FIND("Estoque - Carregadeiras",C3308)),"Carregadeiras",IF(ISNUMBER(FIND("Estoque - Veic. Leves",C3308)),"Veic. Leves",
IF(ISNUMBER(FIND("Estoque - Caminhões",C3308)),"Caminhões",IF(ISNUMBER(FIND("Estoque - Transbordos",C3308)),"Transbordos",
IF(ISNUMBER(FIND("Estoque - Tratores",C3308)),"Tratores",
IF(ISNUMBER(FIND("Estoque - Máquinas pesadas",C3308)),"Máquinas pesadas",
IF(ISNUMBER(FIND("Estoque - Reboques",C3308)),"Reboques",
IF(C3308="Estoque","Estoque",
IF(AND(ISNUMBER(C3308),C3308&gt;1000,C3308&lt;2000),"Caminhões",
IF(AND(ISNUMBER(C3308),C3308&gt;2000,C3308&lt;3000),"Tratores",
IF(AND(ISNUMBER(C3308),C3308&gt;3000,C3308&lt;4000),"Carregadeiras",
IF(AND(ISNUMBER(C3308),C3308&gt;4000,C3308&lt;5000),"Máquinas pesadas",
IF(AND(ISNUMBER(C3308),C3308&gt;5000,C3308&lt;6000),"Colhedoras",
IF(AND(ISNUMBER(C3308),C3308&gt;7000,C3308&lt;8000),"Irrigação",
IF(AND(ISNUMBER(C3308),C3308&gt;8000,C3308&lt;9000),"Reboques",IF(AND(ISNUMBER(C3308),C3308&gt;0,C3308&lt;1000),"Veic. Leves","")))))))))))))))))))))</f>
        <v>Oficina Geral</v>
      </c>
      <c r="C3308" s="171" t="s">
        <v>661</v>
      </c>
      <c r="D3308" s="170">
        <v>92960</v>
      </c>
      <c r="E3308" s="173" t="s">
        <v>20890</v>
      </c>
      <c r="F3308" s="101" t="str">
        <f>IF(ISBLANK(K3308), "Apenas Solicitação", "Tem OC")</f>
        <v>Tem OC</v>
      </c>
      <c r="G3308" s="170">
        <v>5</v>
      </c>
      <c r="H3308" s="102">
        <f>G3308-I3308</f>
        <v>5</v>
      </c>
      <c r="I3308" s="103"/>
      <c r="J3308" s="174">
        <v>45838</v>
      </c>
      <c r="K3308" s="213">
        <v>45850</v>
      </c>
      <c r="L3308" s="173" t="s">
        <v>20151</v>
      </c>
      <c r="M3308" s="104" t="str">
        <f ca="1">IF(OR(N3308="", N3308=0), "", IF(N3308&gt;TODAY(), "No prazo", "Atrasado"))</f>
        <v>Atrasado</v>
      </c>
      <c r="N3308" s="104">
        <f>IFERROR(K3308 + VALUE(LEFT(L3308, FIND(" ", L3308) - 1)), "")</f>
        <v>45850</v>
      </c>
      <c r="O3308" s="105">
        <f>IF(_xlfn.DAYS(K3308,J3308)&lt;0, "Aguardando OC", _xlfn.DAYS(K3308,J3308))</f>
        <v>12</v>
      </c>
      <c r="P3308" s="201">
        <v>409525</v>
      </c>
      <c r="Q3308" s="12"/>
      <c r="R3308" s="212">
        <v>170821</v>
      </c>
      <c r="S3308" s="2">
        <v>221</v>
      </c>
      <c r="T3308" s="65" t="s">
        <v>1029</v>
      </c>
      <c r="U3308" s="170">
        <v>220</v>
      </c>
      <c r="V3308" s="170">
        <v>3020</v>
      </c>
      <c r="W3308" s="105" t="str">
        <f>IFERROR(VLOOKUP(V3308, Fornecedores!A:C, 3, FALSE), "")</f>
        <v xml:space="preserve">MEGA NORDESTE LTDA  </v>
      </c>
      <c r="X3308" s="105" t="str">
        <f>IFERROR(VLOOKUP(V3308, Fornecedores!A:E, 5, FALSE), "")</f>
        <v>Bayeux</v>
      </c>
      <c r="Y3308" s="105" t="str">
        <f>IFERROR(VLOOKUP(V3308, Fornecedores!A:F, 6, FALSE), "")</f>
        <v>PB</v>
      </c>
      <c r="Z3308" s="101" t="str">
        <f>IF(H3308=0, "Pedido entregue!", "Pendente")</f>
        <v>Pendente</v>
      </c>
      <c r="AB3308" s="132" t="str">
        <f>IF(Z3308="Pedido Entregue!", IF(AA3308=1, "Retirado do Almoxarifado", IF(AA3308=2, "Material devolvido", "Aguardando retirada")), IF(Z3308="Pendente", "Entrega pendente", ""))</f>
        <v>Entrega pendente</v>
      </c>
      <c r="AC3308" s="18">
        <v>1</v>
      </c>
      <c r="AD3308" s="18">
        <f>AC3308/SUMIF($P:$P,P3308,$AC:$AC)</f>
        <v>1</v>
      </c>
      <c r="AE3308" s="18">
        <f>IF(R3308=0,0,AC3308/SUMIF($R:$R,R3308,$AC:$AC))</f>
        <v>1</v>
      </c>
      <c r="AF3308" s="18">
        <f>IF(R3308=0,1,0)</f>
        <v>0</v>
      </c>
      <c r="AH3308" t="str">
        <f>TEXT(J3308,"MMMM")</f>
        <v>junho</v>
      </c>
    </row>
    <row r="3309" spans="1:34" ht="12.75" hidden="1" customHeight="1" x14ac:dyDescent="0.25">
      <c r="A3309" s="90" t="str">
        <f>IF(C3309="Oficina Diversos","Oficina Geral",
IF(ISNUMBER(FIND("Estoque - Colhedoras",C3309)),"Colhedoras",IF(ISNUMBER(FIND("Caldeiraria",C3309)),"Caldeiraria",IF(ISNUMBER(FIND("Borracharia",C3309)),"Borracharia",IF(ISNUMBER(FIND("Lubrificação",C3309)),"Lubrificação",
IF(ISNUMBER(FIND("Estoque - Carregadeiras",C3309)),"Carregadeiras",IF(ISNUMBER(FIND("Estoque - Veic. Leves",C3309)),"Veic. Leves",
IF(ISNUMBER(FIND("Estoque - Caminhões",C3309)),"Caminhões",IF(ISNUMBER(FIND("Estoque - Transbordos",C3309)),"Transbordos",
IF(ISNUMBER(FIND("Estoque - Tratores",C3309)),"Tratores",
IF(ISNUMBER(FIND("Estoque - Máquinas pesadas",C3309)),"Máquinas pesadas",
IF(ISNUMBER(FIND("Estoque - Reboques",C3309)),"Reboques",
IF(C3309="Estoque","Estoque",
IF(AND(ISNUMBER(C3309),C3309&gt;1000,C3309&lt;2000),"Caminhões",
IF(AND(ISNUMBER(C3309),C3309&gt;2000,C3309&lt;3000),"Tratores",
IF(AND(ISNUMBER(C3309),C3309&gt;3000,C3309&lt;4000),"Carregadeiras",
IF(AND(ISNUMBER(C3309),C3309&gt;4000,C3309&lt;5000),"Máquinas pesadas",
IF(AND(ISNUMBER(C3309),C3309&gt;5000,C3309&lt;6000),"Colhedoras",
IF(AND(ISNUMBER(C3309),C3309&gt;7000,C3309&lt;8000),"Irrigação",
IF(AND(ISNUMBER(C3309),C3309&gt;8000,C3309&lt;9000),"Reboques",IF(AND(ISNUMBER(C3309),C3309&gt;0,C3309&lt;1000),"Veic. Leves","")))))))))))))))))))))</f>
        <v>Caminhões</v>
      </c>
      <c r="C3309" s="113">
        <v>1096</v>
      </c>
      <c r="D3309" s="2">
        <v>92961</v>
      </c>
      <c r="E3309" s="3" t="s">
        <v>20891</v>
      </c>
      <c r="F3309" s="101" t="str">
        <f>IF(ISBLANK(K3309), "Apenas Solicitação", "Tem OC")</f>
        <v>Tem OC</v>
      </c>
      <c r="G3309" s="2">
        <v>2</v>
      </c>
      <c r="H3309" s="102">
        <f>G3309-I3309</f>
        <v>0</v>
      </c>
      <c r="I3309" s="103">
        <v>2</v>
      </c>
      <c r="J3309" s="4">
        <v>45838</v>
      </c>
      <c r="K3309" s="180">
        <v>45842</v>
      </c>
      <c r="L3309" s="3" t="s">
        <v>20151</v>
      </c>
      <c r="M3309" s="104" t="str">
        <f ca="1">IF(OR(N3309="", N3309=0), "", IF(N3309&gt;TODAY(), "No prazo", "Atrasado"))</f>
        <v>Atrasado</v>
      </c>
      <c r="N3309" s="104">
        <f>IFERROR(K3309 + VALUE(LEFT(L3309, FIND(" ", L3309) - 1)), "")</f>
        <v>45842</v>
      </c>
      <c r="O3309" s="105">
        <f>IF(_xlfn.DAYS(K3309,J3309)&lt;0, "Aguardando OC", _xlfn.DAYS(K3309,J3309))</f>
        <v>4</v>
      </c>
      <c r="P3309" s="14">
        <v>409528</v>
      </c>
      <c r="Q3309" s="12"/>
      <c r="R3309" s="14">
        <v>170436</v>
      </c>
      <c r="S3309" s="2">
        <v>221</v>
      </c>
      <c r="T3309" s="65" t="s">
        <v>1029</v>
      </c>
      <c r="U3309" s="21">
        <v>280.58</v>
      </c>
      <c r="V3309" s="2">
        <v>6880</v>
      </c>
      <c r="W3309" s="105" t="str">
        <f>IFERROR(VLOOKUP(V3309, Fornecedores!A:C, 3, FALSE), "")</f>
        <v>AUTO NORTE</v>
      </c>
      <c r="X3309" s="105" t="str">
        <f>IFERROR(VLOOKUP(V3309, Fornecedores!A:E, 5, FALSE), "")</f>
        <v>Bayeux</v>
      </c>
      <c r="Y3309" s="105" t="str">
        <f>IFERROR(VLOOKUP(V3309, Fornecedores!A:F, 6, FALSE), "")</f>
        <v>PB</v>
      </c>
      <c r="Z3309" s="101" t="str">
        <f>IF(H3309=0, "Pedido entregue!", "Pendente")</f>
        <v>Pedido entregue!</v>
      </c>
      <c r="AB3309" s="132" t="str">
        <f>IF(Z3309="Pedido Entregue!", IF(AA3309=1, "Retirado do Almoxarifado", IF(AA3309=2, "Material devolvido", "Aguardando retirada")), IF(Z3309="Pendente", "Entrega pendente", ""))</f>
        <v>Aguardando retirada</v>
      </c>
      <c r="AC3309" s="18">
        <v>1</v>
      </c>
      <c r="AD3309" s="18">
        <f>AC3309/SUMIF($P:$P,P3309,$AC:$AC)</f>
        <v>1</v>
      </c>
      <c r="AE3309" s="18">
        <f>IF(R3309=0,0,AC3309/SUMIF($R:$R,R3309,$AC:$AC))</f>
        <v>1</v>
      </c>
      <c r="AF3309" s="18">
        <f>IF(R3309=0,1,0)</f>
        <v>0</v>
      </c>
      <c r="AH3309" t="str">
        <f>TEXT(J3309,"MMMM")</f>
        <v>junho</v>
      </c>
    </row>
    <row r="3310" spans="1:34" ht="12.75" customHeight="1" x14ac:dyDescent="0.25">
      <c r="A3310" s="90" t="str">
        <f>IF(C3310="Oficina Diversos","Oficina Geral",
IF(ISNUMBER(FIND("Estoque - Colhedoras",C3310)),"Colhedoras",IF(ISNUMBER(FIND("Caldeiraria",C3310)),"Caldeiraria",IF(ISNUMBER(FIND("Borracharia",C3310)),"Borracharia",IF(ISNUMBER(FIND("Lubrificação",C3310)),"Lubrificação",
IF(ISNUMBER(FIND("Estoque - Carregadeiras",C3310)),"Carregadeiras",IF(ISNUMBER(FIND("Estoque - Veic. Leves",C3310)),"Veic. Leves",
IF(ISNUMBER(FIND("Estoque - Caminhões",C3310)),"Caminhões",IF(ISNUMBER(FIND("Estoque - Transbordos",C3310)),"Transbordos",
IF(ISNUMBER(FIND("Estoque - Tratores",C3310)),"Tratores",
IF(ISNUMBER(FIND("Estoque - Máquinas pesadas",C3310)),"Máquinas pesadas",
IF(ISNUMBER(FIND("Estoque - Reboques",C3310)),"Reboques",
IF(C3310="Estoque","Estoque",
IF(AND(ISNUMBER(C3310),C3310&gt;1000,C3310&lt;2000),"Caminhões",
IF(AND(ISNUMBER(C3310),C3310&gt;2000,C3310&lt;3000),"Tratores",
IF(AND(ISNUMBER(C3310),C3310&gt;3000,C3310&lt;4000),"Carregadeiras",
IF(AND(ISNUMBER(C3310),C3310&gt;4000,C3310&lt;5000),"Máquinas pesadas",
IF(AND(ISNUMBER(C3310),C3310&gt;5000,C3310&lt;6000),"Colhedoras",
IF(AND(ISNUMBER(C3310),C3310&gt;7000,C3310&lt;8000),"Irrigação",
IF(AND(ISNUMBER(C3310),C3310&gt;8000,C3310&lt;9000),"Reboques",IF(AND(ISNUMBER(C3310),C3310&gt;0,C3310&lt;1000),"Veic. Leves","")))))))))))))))))))))</f>
        <v>Veic. Leves</v>
      </c>
      <c r="C3310" s="113">
        <v>52</v>
      </c>
      <c r="D3310" s="2">
        <v>92962</v>
      </c>
      <c r="E3310" s="3" t="s">
        <v>20892</v>
      </c>
      <c r="F3310" s="101" t="str">
        <f>IF(ISBLANK(K3310), "Apenas Solicitação", "Tem OC")</f>
        <v>Tem OC</v>
      </c>
      <c r="G3310" s="2">
        <v>1</v>
      </c>
      <c r="H3310" s="102">
        <f>G3310-I3310</f>
        <v>1</v>
      </c>
      <c r="I3310" s="103"/>
      <c r="J3310" s="4">
        <v>45838</v>
      </c>
      <c r="K3310" s="180">
        <v>45846</v>
      </c>
      <c r="L3310" s="3" t="s">
        <v>20156</v>
      </c>
      <c r="M3310" s="104" t="str">
        <f ca="1">IF(OR(N3310="", N3310=0), "", IF(N3310&gt;TODAY(), "No prazo", "Atrasado"))</f>
        <v>No prazo</v>
      </c>
      <c r="N3310" s="104">
        <f>IFERROR(K3310 + VALUE(LEFT(L3310, FIND(" ", L3310) - 1)), "")</f>
        <v>45866</v>
      </c>
      <c r="O3310" s="105">
        <f>IF(_xlfn.DAYS(K3310,J3310)&lt;0, "Aguardando OC", _xlfn.DAYS(K3310,J3310))</f>
        <v>8</v>
      </c>
      <c r="P3310" s="14">
        <v>409526</v>
      </c>
      <c r="Q3310" s="12"/>
      <c r="R3310" s="14">
        <v>170584</v>
      </c>
      <c r="S3310" s="2">
        <v>221</v>
      </c>
      <c r="T3310" s="65" t="s">
        <v>1029</v>
      </c>
      <c r="U3310" s="168">
        <v>3666.17</v>
      </c>
      <c r="V3310" s="2">
        <v>9855</v>
      </c>
      <c r="W3310" s="105" t="str">
        <f>IFERROR(VLOOKUP(V3310, Fornecedores!A:C, 3, FALSE), "")</f>
        <v>FIORI VEICOLO</v>
      </c>
      <c r="X3310" s="105" t="str">
        <f>IFERROR(VLOOKUP(V3310, Fornecedores!A:E, 5, FALSE), "")</f>
        <v>João Pessoa</v>
      </c>
      <c r="Y3310" s="105" t="str">
        <f>IFERROR(VLOOKUP(V3310, Fornecedores!A:F, 6, FALSE), "")</f>
        <v>PB</v>
      </c>
      <c r="Z3310" s="101" t="str">
        <f>IF(H3310=0, "Pedido entregue!", "Pendente")</f>
        <v>Pendente</v>
      </c>
      <c r="AB3310" s="132" t="str">
        <f>IF(Z3310="Pedido Entregue!", IF(AA3310=1, "Retirado do Almoxarifado", IF(AA3310=2, "Material devolvido", "Aguardando retirada")), IF(Z3310="Pendente", "Entrega pendente", ""))</f>
        <v>Entrega pendente</v>
      </c>
      <c r="AC3310" s="18">
        <v>1</v>
      </c>
      <c r="AD3310" s="18">
        <f>AC3310/SUMIF($P:$P,P3310,$AC:$AC)</f>
        <v>1</v>
      </c>
      <c r="AE3310" s="18">
        <f>IF(R3310=0,0,AC3310/SUMIF($R:$R,R3310,$AC:$AC))</f>
        <v>1</v>
      </c>
      <c r="AF3310" s="18">
        <f>IF(R3310=0,1,0)</f>
        <v>0</v>
      </c>
      <c r="AH3310" t="str">
        <f>TEXT(J3310,"MMMM")</f>
        <v>junho</v>
      </c>
    </row>
    <row r="3311" spans="1:34" ht="12.75" customHeight="1" x14ac:dyDescent="0.25">
      <c r="A3311" s="90" t="str">
        <f>IF(C3311="Oficina Diversos","Oficina Geral",
IF(ISNUMBER(FIND("Estoque - Colhedoras",C3311)),"Colhedoras",IF(ISNUMBER(FIND("Caldeiraria",C3311)),"Caldeiraria",IF(ISNUMBER(FIND("Borracharia",C3311)),"Borracharia",IF(ISNUMBER(FIND("Lubrificação",C3311)),"Lubrificação",
IF(ISNUMBER(FIND("Estoque - Carregadeiras",C3311)),"Carregadeiras",IF(ISNUMBER(FIND("Estoque - Veic. Leves",C3311)),"Veic. Leves",
IF(ISNUMBER(FIND("Estoque - Caminhões",C3311)),"Caminhões",IF(ISNUMBER(FIND("Estoque - Transbordos",C3311)),"Transbordos",
IF(ISNUMBER(FIND("Estoque - Tratores",C3311)),"Tratores",
IF(ISNUMBER(FIND("Estoque - Máquinas pesadas",C3311)),"Máquinas pesadas",
IF(ISNUMBER(FIND("Estoque - Reboques",C3311)),"Reboques",
IF(C3311="Estoque","Estoque",
IF(AND(ISNUMBER(C3311),C3311&gt;1000,C3311&lt;2000),"Caminhões",
IF(AND(ISNUMBER(C3311),C3311&gt;2000,C3311&lt;3000),"Tratores",
IF(AND(ISNUMBER(C3311),C3311&gt;3000,C3311&lt;4000),"Carregadeiras",
IF(AND(ISNUMBER(C3311),C3311&gt;4000,C3311&lt;5000),"Máquinas pesadas",
IF(AND(ISNUMBER(C3311),C3311&gt;5000,C3311&lt;6000),"Colhedoras",
IF(AND(ISNUMBER(C3311),C3311&gt;7000,C3311&lt;8000),"Irrigação",
IF(AND(ISNUMBER(C3311),C3311&gt;8000,C3311&lt;9000),"Reboques",IF(AND(ISNUMBER(C3311),C3311&gt;0,C3311&lt;1000),"Veic. Leves","")))))))))))))))))))))</f>
        <v>Oficina Geral</v>
      </c>
      <c r="C3311" s="144" t="s">
        <v>661</v>
      </c>
      <c r="D3311" s="143">
        <v>92963</v>
      </c>
      <c r="E3311" s="146" t="s">
        <v>20893</v>
      </c>
      <c r="F3311" s="101" t="str">
        <f>IF(ISBLANK(K3311), "Apenas Solicitação", "Tem OC")</f>
        <v>Apenas Solicitação</v>
      </c>
      <c r="G3311" s="143">
        <v>1</v>
      </c>
      <c r="H3311" s="102">
        <f>G3311-I3311</f>
        <v>1</v>
      </c>
      <c r="I3311" s="103"/>
      <c r="J3311" s="147">
        <v>45838</v>
      </c>
      <c r="K3311" s="202"/>
      <c r="L3311" s="49"/>
      <c r="M3311" s="104" t="str">
        <f ca="1">IF(OR(N3311="", N3311=0), "", IF(N3311&gt;TODAY(), "No prazo", "Atrasado"))</f>
        <v/>
      </c>
      <c r="N3311" s="104" t="str">
        <f>IFERROR(K3311 + VALUE(LEFT(L3311, FIND(" ", L3311) - 1)), "")</f>
        <v/>
      </c>
      <c r="O3311" s="105" t="str">
        <f>IF(_xlfn.DAYS(K3311,J3311)&lt;0, "Aguardando OC", _xlfn.DAYS(K3311,J3311))</f>
        <v>Aguardando OC</v>
      </c>
      <c r="P3311" s="200">
        <v>409523</v>
      </c>
      <c r="Q3311" s="12"/>
      <c r="R3311" s="200">
        <v>0</v>
      </c>
      <c r="S3311" s="143">
        <v>221</v>
      </c>
      <c r="T3311" s="65" t="s">
        <v>1029</v>
      </c>
      <c r="U3311" s="164">
        <v>0</v>
      </c>
      <c r="V3311" s="144"/>
      <c r="W3311" s="105" t="str">
        <f>IFERROR(VLOOKUP(V3311, Fornecedores!A:C, 3, FALSE), "")</f>
        <v/>
      </c>
      <c r="X3311" s="105" t="str">
        <f>IFERROR(VLOOKUP(V3311, Fornecedores!A:E, 5, FALSE), "")</f>
        <v/>
      </c>
      <c r="Y3311" s="105" t="str">
        <f>IFERROR(VLOOKUP(V3311, Fornecedores!A:F, 6, FALSE), "")</f>
        <v/>
      </c>
      <c r="Z3311" s="101" t="str">
        <f>IF(H3311=0, "Pedido entregue!", "Pendente")</f>
        <v>Pendente</v>
      </c>
      <c r="AB3311" s="132" t="str">
        <f>IF(Z3311="Pedido Entregue!", IF(AA3311=1, "Retirado do Almoxarifado", IF(AA3311=2, "Material devolvido", "Aguardando retirada")), IF(Z3311="Pendente", "Entrega pendente", ""))</f>
        <v>Entrega pendente</v>
      </c>
      <c r="AC3311" s="18">
        <v>1</v>
      </c>
      <c r="AD3311" s="18">
        <f>AC3311/SUMIF($P:$P,P3311,$AC:$AC)</f>
        <v>1</v>
      </c>
      <c r="AE3311" s="18">
        <f>IF(R3311=0,0,AC3311/SUMIF($R:$R,R3311,$AC:$AC))</f>
        <v>0</v>
      </c>
      <c r="AF3311" s="18">
        <f>IF(R3311=0,1,0)</f>
        <v>1</v>
      </c>
      <c r="AH3311" t="str">
        <f>TEXT(J3311,"MMMM")</f>
        <v>junho</v>
      </c>
    </row>
    <row r="3312" spans="1:34" ht="12.75" hidden="1" customHeight="1" x14ac:dyDescent="0.25">
      <c r="A3312" s="90" t="str">
        <f>IF(C3312="Oficina Diversos","Oficina Geral",
IF(ISNUMBER(FIND("Estoque - Colhedoras",C3312)),"Colhedoras",IF(ISNUMBER(FIND("Caldeiraria",C3312)),"Caldeiraria",IF(ISNUMBER(FIND("Borracharia",C3312)),"Borracharia",IF(ISNUMBER(FIND("Lubrificação",C3312)),"Lubrificação",
IF(ISNUMBER(FIND("Estoque - Carregadeiras",C3312)),"Carregadeiras",IF(ISNUMBER(FIND("Estoque - Veic. Leves",C3312)),"Veic. Leves",
IF(ISNUMBER(FIND("Estoque - Caminhões",C3312)),"Caminhões",IF(ISNUMBER(FIND("Estoque - Transbordos",C3312)),"Transbordos",
IF(ISNUMBER(FIND("Estoque - Tratores",C3312)),"Tratores",
IF(ISNUMBER(FIND("Estoque - Máquinas pesadas",C3312)),"Máquinas pesadas",
IF(ISNUMBER(FIND("Estoque - Reboques",C3312)),"Reboques",
IF(C3312="Estoque","Estoque",
IF(AND(ISNUMBER(C3312),C3312&gt;1000,C3312&lt;2000),"Caminhões",
IF(AND(ISNUMBER(C3312),C3312&gt;2000,C3312&lt;3000),"Tratores",
IF(AND(ISNUMBER(C3312),C3312&gt;3000,C3312&lt;4000),"Carregadeiras",
IF(AND(ISNUMBER(C3312),C3312&gt;4000,C3312&lt;5000),"Máquinas pesadas",
IF(AND(ISNUMBER(C3312),C3312&gt;5000,C3312&lt;6000),"Colhedoras",
IF(AND(ISNUMBER(C3312),C3312&gt;7000,C3312&lt;8000),"Irrigação",
IF(AND(ISNUMBER(C3312),C3312&gt;8000,C3312&lt;9000),"Reboques",IF(AND(ISNUMBER(C3312),C3312&gt;0,C3312&lt;1000),"Veic. Leves","")))))))))))))))))))))</f>
        <v>Carregadeiras</v>
      </c>
      <c r="C3312" s="171" t="s">
        <v>1091</v>
      </c>
      <c r="D3312" s="170">
        <v>92964</v>
      </c>
      <c r="E3312" s="173" t="s">
        <v>20894</v>
      </c>
      <c r="F3312" s="101" t="str">
        <f>IF(ISBLANK(K3312), "Apenas Solicitação", "Tem OC")</f>
        <v>Tem OC</v>
      </c>
      <c r="G3312" s="170">
        <v>12</v>
      </c>
      <c r="H3312" s="102">
        <f>G3312-I3312</f>
        <v>0</v>
      </c>
      <c r="I3312" s="103">
        <v>12</v>
      </c>
      <c r="J3312" s="174">
        <v>45838</v>
      </c>
      <c r="K3312" s="181">
        <v>45843</v>
      </c>
      <c r="L3312" s="173" t="s">
        <v>20152</v>
      </c>
      <c r="M3312" s="104" t="str">
        <f ca="1">IF(OR(N3312="", N3312=0), "", IF(N3312&gt;TODAY(), "No prazo", "Atrasado"))</f>
        <v>Atrasado</v>
      </c>
      <c r="N3312" s="104">
        <f>IFERROR(K3312 + VALUE(LEFT(L3312, FIND(" ", L3312) - 1)), "")</f>
        <v>45844</v>
      </c>
      <c r="O3312" s="105">
        <f>IF(_xlfn.DAYS(K3312,J3312)&lt;0, "Aguardando OC", _xlfn.DAYS(K3312,J3312))</f>
        <v>5</v>
      </c>
      <c r="P3312" s="201">
        <v>409518</v>
      </c>
      <c r="Q3312" s="12"/>
      <c r="R3312" s="201">
        <v>170468</v>
      </c>
      <c r="S3312" s="2">
        <v>221</v>
      </c>
      <c r="T3312" s="65" t="s">
        <v>1029</v>
      </c>
      <c r="U3312" s="175">
        <v>2386.1999999999998</v>
      </c>
      <c r="V3312" s="170">
        <v>13341</v>
      </c>
      <c r="W3312" s="105" t="str">
        <f>IFERROR(VLOOKUP(V3312, Fornecedores!A:C, 3, FALSE), "")</f>
        <v>DISMA DISTRIBUIDORA</v>
      </c>
      <c r="X3312" s="105" t="str">
        <f>IFERROR(VLOOKUP(V3312, Fornecedores!A:E, 5, FALSE), "")</f>
        <v>Araçatuba</v>
      </c>
      <c r="Y3312" s="105" t="str">
        <f>IFERROR(VLOOKUP(V3312, Fornecedores!A:F, 6, FALSE), "")</f>
        <v>SP</v>
      </c>
      <c r="Z3312" s="101" t="str">
        <f>IF(H3312=0, "Pedido entregue!", "Pendente")</f>
        <v>Pedido entregue!</v>
      </c>
      <c r="AB3312" s="132" t="str">
        <f>IF(Z3312="Pedido Entregue!", IF(AA3312=1, "Retirado do Almoxarifado", IF(AA3312=2, "Material devolvido", "Aguardando retirada")), IF(Z3312="Pendente", "Entrega pendente", ""))</f>
        <v>Aguardando retirada</v>
      </c>
      <c r="AC3312" s="18">
        <v>1</v>
      </c>
      <c r="AD3312" s="18">
        <f>AC3312/SUMIF($P:$P,P3312,$AC:$AC)</f>
        <v>1</v>
      </c>
      <c r="AE3312" s="18">
        <f>IF(R3312=0,0,AC3312/SUMIF($R:$R,R3312,$AC:$AC))</f>
        <v>0.33333333333333331</v>
      </c>
      <c r="AF3312" s="18">
        <f>IF(R3312=0,1,0)</f>
        <v>0</v>
      </c>
      <c r="AH3312" t="str">
        <f>TEXT(J3312,"MMMM")</f>
        <v>junho</v>
      </c>
    </row>
    <row r="3313" spans="1:34" ht="12.75" customHeight="1" x14ac:dyDescent="0.25">
      <c r="A3313" s="90" t="str">
        <f>IF(C3313="Oficina Diversos","Oficina Geral",
IF(ISNUMBER(FIND("Estoque - Colhedoras",C3313)),"Colhedoras",IF(ISNUMBER(FIND("Caldeiraria",C3313)),"Caldeiraria",IF(ISNUMBER(FIND("Borracharia",C3313)),"Borracharia",IF(ISNUMBER(FIND("Lubrificação",C3313)),"Lubrificação",
IF(ISNUMBER(FIND("Estoque - Carregadeiras",C3313)),"Carregadeiras",IF(ISNUMBER(FIND("Estoque - Veic. Leves",C3313)),"Veic. Leves",
IF(ISNUMBER(FIND("Estoque - Caminhões",C3313)),"Caminhões",IF(ISNUMBER(FIND("Estoque - Transbordos",C3313)),"Transbordos",
IF(ISNUMBER(FIND("Estoque - Tratores",C3313)),"Tratores",
IF(ISNUMBER(FIND("Estoque - Máquinas pesadas",C3313)),"Máquinas pesadas",
IF(ISNUMBER(FIND("Estoque - Reboques",C3313)),"Reboques",
IF(C3313="Estoque","Estoque",
IF(AND(ISNUMBER(C3313),C3313&gt;1000,C3313&lt;2000),"Caminhões",
IF(AND(ISNUMBER(C3313),C3313&gt;2000,C3313&lt;3000),"Tratores",
IF(AND(ISNUMBER(C3313),C3313&gt;3000,C3313&lt;4000),"Carregadeiras",
IF(AND(ISNUMBER(C3313),C3313&gt;4000,C3313&lt;5000),"Máquinas pesadas",
IF(AND(ISNUMBER(C3313),C3313&gt;5000,C3313&lt;6000),"Colhedoras",
IF(AND(ISNUMBER(C3313),C3313&gt;7000,C3313&lt;8000),"Irrigação",
IF(AND(ISNUMBER(C3313),C3313&gt;8000,C3313&lt;9000),"Reboques",IF(AND(ISNUMBER(C3313),C3313&gt;0,C3313&lt;1000),"Veic. Leves","")))))))))))))))))))))</f>
        <v>Caldeiraria</v>
      </c>
      <c r="C3313" s="171" t="s">
        <v>1093</v>
      </c>
      <c r="D3313" s="170">
        <v>92972</v>
      </c>
      <c r="E3313" s="173" t="s">
        <v>20905</v>
      </c>
      <c r="F3313" s="101" t="str">
        <f>IF(ISBLANK(K3313), "Apenas Solicitação", "Tem OC")</f>
        <v>Tem OC</v>
      </c>
      <c r="G3313" s="170">
        <v>820</v>
      </c>
      <c r="H3313" s="102">
        <f>G3313-I3313</f>
        <v>82</v>
      </c>
      <c r="I3313" s="103">
        <v>738</v>
      </c>
      <c r="J3313" s="174">
        <v>45839</v>
      </c>
      <c r="K3313" s="213">
        <v>45850</v>
      </c>
      <c r="L3313" s="173" t="s">
        <v>20155</v>
      </c>
      <c r="M3313" s="104" t="str">
        <f ca="1">IF(OR(N3313="", N3313=0), "", IF(N3313&gt;TODAY(), "No prazo", "Atrasado"))</f>
        <v>Atrasado</v>
      </c>
      <c r="N3313" s="104">
        <f>IFERROR(K3313 + VALUE(LEFT(L3313, FIND(" ", L3313) - 1)), "")</f>
        <v>45851</v>
      </c>
      <c r="O3313" s="105">
        <f>IF(_xlfn.DAYS(K3313,J3313)&lt;0, "Aguardando OC", _xlfn.DAYS(K3313,J3313))</f>
        <v>11</v>
      </c>
      <c r="P3313" s="201">
        <v>409668</v>
      </c>
      <c r="Q3313" s="12"/>
      <c r="R3313" s="212">
        <v>170803</v>
      </c>
      <c r="S3313" s="2">
        <v>221</v>
      </c>
      <c r="T3313" s="65" t="s">
        <v>1029</v>
      </c>
      <c r="U3313" s="175">
        <v>9553</v>
      </c>
      <c r="V3313" s="170">
        <v>1264</v>
      </c>
      <c r="W3313" s="105" t="str">
        <f>IFERROR(VLOOKUP(V3313, Fornecedores!A:C, 3, FALSE), "")</f>
        <v xml:space="preserve">INCOMTUBOS          </v>
      </c>
      <c r="X3313" s="105" t="str">
        <f>IFERROR(VLOOKUP(V3313, Fornecedores!A:E, 5, FALSE), "")</f>
        <v>Recife</v>
      </c>
      <c r="Y3313" s="105" t="str">
        <f>IFERROR(VLOOKUP(V3313, Fornecedores!A:F, 6, FALSE), "")</f>
        <v>PE</v>
      </c>
      <c r="Z3313" s="101" t="str">
        <f>IF(H3313=0, "Pedido entregue!", "Pendente")</f>
        <v>Pendente</v>
      </c>
      <c r="AB3313" s="132" t="str">
        <f>IF(Z3313="Pedido Entregue!", IF(AA3313=1, "Retirado do Almoxarifado", IF(AA3313=2, "Material devolvido", "Aguardando retirada")), IF(Z3313="Pendente", "Entrega pendente", ""))</f>
        <v>Entrega pendente</v>
      </c>
      <c r="AC3313" s="18">
        <v>1</v>
      </c>
      <c r="AD3313" s="18">
        <f>AC3313/SUMIF($P:$P,P3313,$AC:$AC)</f>
        <v>1</v>
      </c>
      <c r="AE3313" s="18">
        <f>IF(R3313=0,0,AC3313/SUMIF($R:$R,R3313,$AC:$AC))</f>
        <v>1</v>
      </c>
      <c r="AF3313" s="18">
        <f>IF(R3313=0,1,0)</f>
        <v>0</v>
      </c>
      <c r="AH3313" t="str">
        <f>TEXT(J3313,"MMMM")</f>
        <v>julho</v>
      </c>
    </row>
    <row r="3314" spans="1:34" ht="12.75" customHeight="1" x14ac:dyDescent="0.25">
      <c r="A3314" s="90" t="str">
        <f>IF(C3314="Oficina Diversos","Oficina Geral",
IF(ISNUMBER(FIND("Estoque - Colhedoras",C3314)),"Colhedoras",IF(ISNUMBER(FIND("Caldeiraria",C3314)),"Caldeiraria",IF(ISNUMBER(FIND("Borracharia",C3314)),"Borracharia",IF(ISNUMBER(FIND("Lubrificação",C3314)),"Lubrificação",
IF(ISNUMBER(FIND("Estoque - Carregadeiras",C3314)),"Carregadeiras",IF(ISNUMBER(FIND("Estoque - Veic. Leves",C3314)),"Veic. Leves",
IF(ISNUMBER(FIND("Estoque - Caminhões",C3314)),"Caminhões",IF(ISNUMBER(FIND("Estoque - Transbordos",C3314)),"Transbordos",
IF(ISNUMBER(FIND("Estoque - Tratores",C3314)),"Tratores",
IF(ISNUMBER(FIND("Estoque - Máquinas pesadas",C3314)),"Máquinas pesadas",
IF(ISNUMBER(FIND("Estoque - Reboques",C3314)),"Reboques",
IF(C3314="Estoque","Estoque",
IF(AND(ISNUMBER(C3314),C3314&gt;1000,C3314&lt;2000),"Caminhões",
IF(AND(ISNUMBER(C3314),C3314&gt;2000,C3314&lt;3000),"Tratores",
IF(AND(ISNUMBER(C3314),C3314&gt;3000,C3314&lt;4000),"Carregadeiras",
IF(AND(ISNUMBER(C3314),C3314&gt;4000,C3314&lt;5000),"Máquinas pesadas",
IF(AND(ISNUMBER(C3314),C3314&gt;5000,C3314&lt;6000),"Colhedoras",
IF(AND(ISNUMBER(C3314),C3314&gt;7000,C3314&lt;8000),"Irrigação",
IF(AND(ISNUMBER(C3314),C3314&gt;8000,C3314&lt;9000),"Reboques",IF(AND(ISNUMBER(C3314),C3314&gt;0,C3314&lt;1000),"Veic. Leves","")))))))))))))))))))))</f>
        <v>Tratores</v>
      </c>
      <c r="C3314" s="171">
        <v>2052</v>
      </c>
      <c r="D3314" s="170">
        <v>93028</v>
      </c>
      <c r="E3314" s="173" t="s">
        <v>20919</v>
      </c>
      <c r="F3314" s="101" t="str">
        <f>IF(ISBLANK(K3314), "Apenas Solicitação", "Tem OC")</f>
        <v>Tem OC</v>
      </c>
      <c r="G3314" s="170">
        <v>1</v>
      </c>
      <c r="H3314" s="102">
        <f>G3314-I3314</f>
        <v>1</v>
      </c>
      <c r="I3314" s="103"/>
      <c r="J3314" s="174">
        <v>45840</v>
      </c>
      <c r="K3314" s="213">
        <v>45850</v>
      </c>
      <c r="L3314" s="173" t="s">
        <v>20151</v>
      </c>
      <c r="M3314" s="104" t="str">
        <f ca="1">IF(OR(N3314="", N3314=0), "", IF(N3314&gt;TODAY(), "No prazo", "Atrasado"))</f>
        <v>Atrasado</v>
      </c>
      <c r="N3314" s="104">
        <f>IFERROR(K3314 + VALUE(LEFT(L3314, FIND(" ", L3314) - 1)), "")</f>
        <v>45850</v>
      </c>
      <c r="O3314" s="105">
        <f>IF(_xlfn.DAYS(K3314,J3314)&lt;0, "Aguardando OC", _xlfn.DAYS(K3314,J3314))</f>
        <v>10</v>
      </c>
      <c r="P3314" s="201">
        <v>409758</v>
      </c>
      <c r="Q3314" s="12"/>
      <c r="R3314" s="212">
        <v>170810</v>
      </c>
      <c r="S3314" s="2">
        <v>221</v>
      </c>
      <c r="T3314" s="65" t="s">
        <v>1029</v>
      </c>
      <c r="U3314" s="170">
        <v>990</v>
      </c>
      <c r="V3314" s="170">
        <v>14487</v>
      </c>
      <c r="W3314" s="105" t="str">
        <f>IFERROR(VLOOKUP(V3314, Fornecedores!A:C, 3, FALSE), "")</f>
        <v xml:space="preserve">FL TRATORES </v>
      </c>
      <c r="X3314" s="105" t="str">
        <f>IFERROR(VLOOKUP(V3314, Fornecedores!A:E, 5, FALSE), "")</f>
        <v>Recife</v>
      </c>
      <c r="Y3314" s="105" t="str">
        <f>IFERROR(VLOOKUP(V3314, Fornecedores!A:F, 6, FALSE), "")</f>
        <v>PE</v>
      </c>
      <c r="Z3314" s="101" t="str">
        <f>IF(H3314=0, "Pedido entregue!", "Pendente")</f>
        <v>Pendente</v>
      </c>
      <c r="AB3314" s="132" t="str">
        <f>IF(Z3314="Pedido Entregue!", IF(AA3314=1, "Retirado do Almoxarifado", IF(AA3314=2, "Material devolvido", "Aguardando retirada")), IF(Z3314="Pendente", "Entrega pendente", ""))</f>
        <v>Entrega pendente</v>
      </c>
      <c r="AC3314" s="18">
        <v>1</v>
      </c>
      <c r="AD3314" s="18">
        <f>AC3314/SUMIF($P:$P,P3314,$AC:$AC)</f>
        <v>1</v>
      </c>
      <c r="AE3314" s="18">
        <f>IF(R3314=0,0,AC3314/SUMIF($R:$R,R3314,$AC:$AC))</f>
        <v>1</v>
      </c>
      <c r="AF3314" s="18">
        <f>IF(R3314=0,1,0)</f>
        <v>0</v>
      </c>
      <c r="AH3314" t="str">
        <f>TEXT(J3314,"MMMM")</f>
        <v>julho</v>
      </c>
    </row>
    <row r="3315" spans="1:34" ht="12.75" customHeight="1" x14ac:dyDescent="0.25">
      <c r="A3315" s="90" t="str">
        <f>IF(C3315="Oficina Diversos","Oficina Geral",
IF(ISNUMBER(FIND("Estoque - Colhedoras",C3315)),"Colhedoras",IF(ISNUMBER(FIND("Caldeiraria",C3315)),"Caldeiraria",IF(ISNUMBER(FIND("Borracharia",C3315)),"Borracharia",IF(ISNUMBER(FIND("Lubrificação",C3315)),"Lubrificação",
IF(ISNUMBER(FIND("Estoque - Carregadeiras",C3315)),"Carregadeiras",IF(ISNUMBER(FIND("Estoque - Veic. Leves",C3315)),"Veic. Leves",
IF(ISNUMBER(FIND("Estoque - Caminhões",C3315)),"Caminhões",IF(ISNUMBER(FIND("Estoque - Transbordos",C3315)),"Transbordos",
IF(ISNUMBER(FIND("Estoque - Tratores",C3315)),"Tratores",
IF(ISNUMBER(FIND("Estoque - Máquinas pesadas",C3315)),"Máquinas pesadas",
IF(ISNUMBER(FIND("Estoque - Reboques",C3315)),"Reboques",
IF(C3315="Estoque","Estoque",
IF(AND(ISNUMBER(C3315),C3315&gt;1000,C3315&lt;2000),"Caminhões",
IF(AND(ISNUMBER(C3315),C3315&gt;2000,C3315&lt;3000),"Tratores",
IF(AND(ISNUMBER(C3315),C3315&gt;3000,C3315&lt;4000),"Carregadeiras",
IF(AND(ISNUMBER(C3315),C3315&gt;4000,C3315&lt;5000),"Máquinas pesadas",
IF(AND(ISNUMBER(C3315),C3315&gt;5000,C3315&lt;6000),"Colhedoras",
IF(AND(ISNUMBER(C3315),C3315&gt;7000,C3315&lt;8000),"Irrigação",
IF(AND(ISNUMBER(C3315),C3315&gt;8000,C3315&lt;9000),"Reboques",IF(AND(ISNUMBER(C3315),C3315&gt;0,C3315&lt;1000),"Veic. Leves","")))))))))))))))))))))</f>
        <v>Máquinas pesadas</v>
      </c>
      <c r="C3315" s="113">
        <v>4017</v>
      </c>
      <c r="D3315" s="2">
        <v>93082</v>
      </c>
      <c r="E3315" s="3" t="s">
        <v>20994</v>
      </c>
      <c r="F3315" s="101" t="str">
        <f>IF(ISBLANK(K3315), "Apenas Solicitação", "Tem OC")</f>
        <v>Apenas Solicitação</v>
      </c>
      <c r="G3315" s="2">
        <v>1</v>
      </c>
      <c r="H3315" s="102">
        <f>G3315-I3315</f>
        <v>1</v>
      </c>
      <c r="I3315" s="103"/>
      <c r="J3315" s="4">
        <v>45841</v>
      </c>
      <c r="K3315" s="14"/>
      <c r="L3315" s="3"/>
      <c r="M3315" s="104" t="str">
        <f ca="1">IF(OR(N3315="", N3315=0), "", IF(N3315&gt;TODAY(), "No prazo", "Atrasado"))</f>
        <v/>
      </c>
      <c r="N3315" s="104" t="str">
        <f>IFERROR(K3315 + VALUE(LEFT(L3315, FIND(" ", L3315) - 1)), "")</f>
        <v/>
      </c>
      <c r="O3315" s="105" t="str">
        <f>IF(_xlfn.DAYS(K3315,J3315)&lt;0, "Aguardando OC", _xlfn.DAYS(K3315,J3315))</f>
        <v>Aguardando OC</v>
      </c>
      <c r="P3315" s="14">
        <v>410056</v>
      </c>
      <c r="Q3315" s="12"/>
      <c r="R3315" s="14">
        <v>0</v>
      </c>
      <c r="S3315" s="2">
        <v>221</v>
      </c>
      <c r="T3315" s="65" t="s">
        <v>1029</v>
      </c>
      <c r="U3315" s="21">
        <v>0</v>
      </c>
      <c r="V3315" s="2"/>
      <c r="W3315" s="105" t="str">
        <f>IFERROR(VLOOKUP(V3315, Fornecedores!A:C, 3, FALSE), "")</f>
        <v/>
      </c>
      <c r="X3315" s="105" t="str">
        <f>IFERROR(VLOOKUP(V3315, Fornecedores!A:E, 5, FALSE), "")</f>
        <v/>
      </c>
      <c r="Y3315" s="105" t="str">
        <f>IFERROR(VLOOKUP(V3315, Fornecedores!A:F, 6, FALSE), "")</f>
        <v/>
      </c>
      <c r="Z3315" s="101" t="str">
        <f>IF(H3315=0, "Pedido entregue!", "Pendente")</f>
        <v>Pendente</v>
      </c>
      <c r="AB3315" s="132" t="str">
        <f>IF(Z3315="Pedido Entregue!", IF(AA3315=1, "Retirado do Almoxarifado", IF(AA3315=2, "Material devolvido", "Aguardando retirada")), IF(Z3315="Pendente", "Entrega pendente", ""))</f>
        <v>Entrega pendente</v>
      </c>
      <c r="AC3315" s="18">
        <v>1</v>
      </c>
      <c r="AD3315" s="18">
        <f>AC3315/SUMIF($P:$P,P3315,$AC:$AC)</f>
        <v>1</v>
      </c>
      <c r="AE3315" s="18">
        <f>IF(R3315=0,0,AC3315/SUMIF($R:$R,R3315,$AC:$AC))</f>
        <v>0</v>
      </c>
      <c r="AF3315" s="18">
        <f>IF(R3315=0,1,0)</f>
        <v>1</v>
      </c>
      <c r="AH3315" t="str">
        <f>TEXT(J3315,"MMMM")</f>
        <v>julho</v>
      </c>
    </row>
    <row r="3316" spans="1:34" ht="12.75" customHeight="1" x14ac:dyDescent="0.25">
      <c r="A3316" s="90" t="str">
        <f>IF(C3316="Oficina Diversos","Oficina Geral",
IF(ISNUMBER(FIND("Estoque - Colhedoras",C3316)),"Colhedoras",IF(ISNUMBER(FIND("Caldeiraria",C3316)),"Caldeiraria",IF(ISNUMBER(FIND("Borracharia",C3316)),"Borracharia",IF(ISNUMBER(FIND("Lubrificação",C3316)),"Lubrificação",
IF(ISNUMBER(FIND("Estoque - Carregadeiras",C3316)),"Carregadeiras",IF(ISNUMBER(FIND("Estoque - Veic. Leves",C3316)),"Veic. Leves",
IF(ISNUMBER(FIND("Estoque - Caminhões",C3316)),"Caminhões",IF(ISNUMBER(FIND("Estoque - Transbordos",C3316)),"Transbordos",
IF(ISNUMBER(FIND("Estoque - Tratores",C3316)),"Tratores",
IF(ISNUMBER(FIND("Estoque - Máquinas pesadas",C3316)),"Máquinas pesadas",
IF(ISNUMBER(FIND("Estoque - Reboques",C3316)),"Reboques",
IF(C3316="Estoque","Estoque",
IF(AND(ISNUMBER(C3316),C3316&gt;1000,C3316&lt;2000),"Caminhões",
IF(AND(ISNUMBER(C3316),C3316&gt;2000,C3316&lt;3000),"Tratores",
IF(AND(ISNUMBER(C3316),C3316&gt;3000,C3316&lt;4000),"Carregadeiras",
IF(AND(ISNUMBER(C3316),C3316&gt;4000,C3316&lt;5000),"Máquinas pesadas",
IF(AND(ISNUMBER(C3316),C3316&gt;5000,C3316&lt;6000),"Colhedoras",
IF(AND(ISNUMBER(C3316),C3316&gt;7000,C3316&lt;8000),"Irrigação",
IF(AND(ISNUMBER(C3316),C3316&gt;8000,C3316&lt;9000),"Reboques",IF(AND(ISNUMBER(C3316),C3316&gt;0,C3316&lt;1000),"Veic. Leves","")))))))))))))))))))))</f>
        <v>Máquinas pesadas</v>
      </c>
      <c r="C3316" s="171">
        <v>4017</v>
      </c>
      <c r="D3316" s="170">
        <v>93083</v>
      </c>
      <c r="E3316" s="173" t="s">
        <v>20995</v>
      </c>
      <c r="F3316" s="101" t="str">
        <f>IF(ISBLANK(K3316), "Apenas Solicitação", "Tem OC")</f>
        <v>Tem OC</v>
      </c>
      <c r="G3316" s="170">
        <v>1</v>
      </c>
      <c r="H3316" s="102">
        <f>G3316-I3316</f>
        <v>1</v>
      </c>
      <c r="I3316" s="103"/>
      <c r="J3316" s="174">
        <v>45841</v>
      </c>
      <c r="K3316" s="213">
        <v>45850</v>
      </c>
      <c r="L3316" s="173" t="s">
        <v>25989</v>
      </c>
      <c r="M3316" s="104" t="str">
        <f ca="1">IF(OR(N3316="", N3316=0), "", IF(N3316&gt;TODAY(), "No prazo", "Atrasado"))</f>
        <v>Atrasado</v>
      </c>
      <c r="N3316" s="104">
        <f>IFERROR(K3316 + VALUE(LEFT(L3316, FIND(" ", L3316) - 1)), "")</f>
        <v>45857</v>
      </c>
      <c r="O3316" s="105">
        <f>IF(_xlfn.DAYS(K3316,J3316)&lt;0, "Aguardando OC", _xlfn.DAYS(K3316,J3316))</f>
        <v>9</v>
      </c>
      <c r="P3316" s="201">
        <v>410103</v>
      </c>
      <c r="Q3316" s="12"/>
      <c r="R3316" s="212">
        <v>170795</v>
      </c>
      <c r="S3316" s="2">
        <v>221</v>
      </c>
      <c r="T3316" s="65" t="s">
        <v>1029</v>
      </c>
      <c r="U3316" s="170">
        <v>92.19</v>
      </c>
      <c r="V3316" s="170">
        <v>3337</v>
      </c>
      <c r="W3316" s="105" t="str">
        <f>IFERROR(VLOOKUP(V3316, Fornecedores!A:C, 3, FALSE), "")</f>
        <v xml:space="preserve">FORNECEDORA         </v>
      </c>
      <c r="X3316" s="105" t="str">
        <f>IFERROR(VLOOKUP(V3316, Fornecedores!A:E, 5, FALSE), "")</f>
        <v>Campina Grande</v>
      </c>
      <c r="Y3316" s="105" t="str">
        <f>IFERROR(VLOOKUP(V3316, Fornecedores!A:F, 6, FALSE), "")</f>
        <v>PB</v>
      </c>
      <c r="Z3316" s="101" t="str">
        <f>IF(H3316=0, "Pedido entregue!", "Pendente")</f>
        <v>Pendente</v>
      </c>
      <c r="AB3316" s="132" t="str">
        <f>IF(Z3316="Pedido Entregue!", IF(AA3316=1, "Retirado do Almoxarifado", IF(AA3316=2, "Material devolvido", "Aguardando retirada")), IF(Z3316="Pendente", "Entrega pendente", ""))</f>
        <v>Entrega pendente</v>
      </c>
      <c r="AC3316" s="18">
        <v>1</v>
      </c>
      <c r="AD3316" s="18">
        <f>AC3316/SUMIF($P:$P,P3316,$AC:$AC)</f>
        <v>1</v>
      </c>
      <c r="AE3316" s="18">
        <f>IF(R3316=0,0,AC3316/SUMIF($R:$R,R3316,$AC:$AC))</f>
        <v>0.1111111111111111</v>
      </c>
      <c r="AF3316" s="18">
        <f>IF(R3316=0,1,0)</f>
        <v>0</v>
      </c>
      <c r="AH3316" t="str">
        <f>TEXT(J3316,"MMMM")</f>
        <v>julho</v>
      </c>
    </row>
    <row r="3317" spans="1:34" ht="12.75" customHeight="1" x14ac:dyDescent="0.25">
      <c r="A3317" s="90" t="str">
        <f>IF(C3317="Oficina Diversos","Oficina Geral",
IF(ISNUMBER(FIND("Estoque - Colhedoras",C3317)),"Colhedoras",IF(ISNUMBER(FIND("Caldeiraria",C3317)),"Caldeiraria",IF(ISNUMBER(FIND("Borracharia",C3317)),"Borracharia",IF(ISNUMBER(FIND("Lubrificação",C3317)),"Lubrificação",
IF(ISNUMBER(FIND("Estoque - Carregadeiras",C3317)),"Carregadeiras",IF(ISNUMBER(FIND("Estoque - Veic. Leves",C3317)),"Veic. Leves",
IF(ISNUMBER(FIND("Estoque - Caminhões",C3317)),"Caminhões",IF(ISNUMBER(FIND("Estoque - Transbordos",C3317)),"Transbordos",
IF(ISNUMBER(FIND("Estoque - Tratores",C3317)),"Tratores",
IF(ISNUMBER(FIND("Estoque - Máquinas pesadas",C3317)),"Máquinas pesadas",
IF(ISNUMBER(FIND("Estoque - Reboques",C3317)),"Reboques",
IF(C3317="Estoque","Estoque",
IF(AND(ISNUMBER(C3317),C3317&gt;1000,C3317&lt;2000),"Caminhões",
IF(AND(ISNUMBER(C3317),C3317&gt;2000,C3317&lt;3000),"Tratores",
IF(AND(ISNUMBER(C3317),C3317&gt;3000,C3317&lt;4000),"Carregadeiras",
IF(AND(ISNUMBER(C3317),C3317&gt;4000,C3317&lt;5000),"Máquinas pesadas",
IF(AND(ISNUMBER(C3317),C3317&gt;5000,C3317&lt;6000),"Colhedoras",
IF(AND(ISNUMBER(C3317),C3317&gt;7000,C3317&lt;8000),"Irrigação",
IF(AND(ISNUMBER(C3317),C3317&gt;8000,C3317&lt;9000),"Reboques",IF(AND(ISNUMBER(C3317),C3317&gt;0,C3317&lt;1000),"Veic. Leves","")))))))))))))))))))))</f>
        <v>Máquinas pesadas</v>
      </c>
      <c r="C3317" s="171">
        <v>4017</v>
      </c>
      <c r="D3317" s="170">
        <v>93084</v>
      </c>
      <c r="E3317" s="173" t="s">
        <v>20996</v>
      </c>
      <c r="F3317" s="101" t="str">
        <f>IF(ISBLANK(K3317), "Apenas Solicitação", "Tem OC")</f>
        <v>Tem OC</v>
      </c>
      <c r="G3317" s="170">
        <v>4</v>
      </c>
      <c r="H3317" s="102">
        <f>G3317-I3317</f>
        <v>4</v>
      </c>
      <c r="I3317" s="103"/>
      <c r="J3317" s="174">
        <v>45841</v>
      </c>
      <c r="K3317" s="213">
        <v>45850</v>
      </c>
      <c r="L3317" s="173" t="s">
        <v>20153</v>
      </c>
      <c r="M3317" s="104" t="str">
        <f ca="1">IF(OR(N3317="", N3317=0), "", IF(N3317&gt;TODAY(), "No prazo", "Atrasado"))</f>
        <v>Atrasado</v>
      </c>
      <c r="N3317" s="104">
        <f>IFERROR(K3317 + VALUE(LEFT(L3317, FIND(" ", L3317) - 1)), "")</f>
        <v>45852</v>
      </c>
      <c r="O3317" s="105">
        <f>IF(_xlfn.DAYS(K3317,J3317)&lt;0, "Aguardando OC", _xlfn.DAYS(K3317,J3317))</f>
        <v>9</v>
      </c>
      <c r="P3317" s="201">
        <v>410101</v>
      </c>
      <c r="Q3317" s="12"/>
      <c r="R3317" s="212">
        <v>170796</v>
      </c>
      <c r="S3317" s="2">
        <v>221</v>
      </c>
      <c r="T3317" s="65" t="s">
        <v>1029</v>
      </c>
      <c r="U3317" s="170">
        <v>50.44</v>
      </c>
      <c r="V3317" s="170">
        <v>9863</v>
      </c>
      <c r="W3317" s="105" t="str">
        <f>IFERROR(VLOOKUP(V3317, Fornecedores!A:C, 3, FALSE), "")</f>
        <v>ITALPRATES</v>
      </c>
      <c r="X3317" s="105" t="str">
        <f>IFERROR(VLOOKUP(V3317, Fornecedores!A:E, 5, FALSE), "")</f>
        <v>São Paulo</v>
      </c>
      <c r="Y3317" s="105" t="str">
        <f>IFERROR(VLOOKUP(V3317, Fornecedores!A:F, 6, FALSE), "")</f>
        <v>SP</v>
      </c>
      <c r="Z3317" s="101" t="str">
        <f>IF(H3317=0, "Pedido entregue!", "Pendente")</f>
        <v>Pendente</v>
      </c>
      <c r="AB3317" s="132" t="str">
        <f>IF(Z3317="Pedido Entregue!", IF(AA3317=1, "Retirado do Almoxarifado", IF(AA3317=2, "Material devolvido", "Aguardando retirada")), IF(Z3317="Pendente", "Entrega pendente", ""))</f>
        <v>Entrega pendente</v>
      </c>
      <c r="AC3317" s="18">
        <v>1</v>
      </c>
      <c r="AD3317" s="18">
        <f>AC3317/SUMIF($P:$P,P3317,$AC:$AC)</f>
        <v>1</v>
      </c>
      <c r="AE3317" s="18">
        <f>IF(R3317=0,0,AC3317/SUMIF($R:$R,R3317,$AC:$AC))</f>
        <v>7.1428571428571425E-2</v>
      </c>
      <c r="AF3317" s="18">
        <f>IF(R3317=0,1,0)</f>
        <v>0</v>
      </c>
      <c r="AH3317" t="str">
        <f>TEXT(J3317,"MMMM")</f>
        <v>julho</v>
      </c>
    </row>
    <row r="3318" spans="1:34" ht="12.75" customHeight="1" x14ac:dyDescent="0.25">
      <c r="A3318" s="90" t="str">
        <f>IF(C3318="Oficina Diversos","Oficina Geral",
IF(ISNUMBER(FIND("Estoque - Colhedoras",C3318)),"Colhedoras",IF(ISNUMBER(FIND("Caldeiraria",C3318)),"Caldeiraria",IF(ISNUMBER(FIND("Borracharia",C3318)),"Borracharia",IF(ISNUMBER(FIND("Lubrificação",C3318)),"Lubrificação",
IF(ISNUMBER(FIND("Estoque - Carregadeiras",C3318)),"Carregadeiras",IF(ISNUMBER(FIND("Estoque - Veic. Leves",C3318)),"Veic. Leves",
IF(ISNUMBER(FIND("Estoque - Caminhões",C3318)),"Caminhões",IF(ISNUMBER(FIND("Estoque - Transbordos",C3318)),"Transbordos",
IF(ISNUMBER(FIND("Estoque - Tratores",C3318)),"Tratores",
IF(ISNUMBER(FIND("Estoque - Máquinas pesadas",C3318)),"Máquinas pesadas",
IF(ISNUMBER(FIND("Estoque - Reboques",C3318)),"Reboques",
IF(C3318="Estoque","Estoque",
IF(AND(ISNUMBER(C3318),C3318&gt;1000,C3318&lt;2000),"Caminhões",
IF(AND(ISNUMBER(C3318),C3318&gt;2000,C3318&lt;3000),"Tratores",
IF(AND(ISNUMBER(C3318),C3318&gt;3000,C3318&lt;4000),"Carregadeiras",
IF(AND(ISNUMBER(C3318),C3318&gt;4000,C3318&lt;5000),"Máquinas pesadas",
IF(AND(ISNUMBER(C3318),C3318&gt;5000,C3318&lt;6000),"Colhedoras",
IF(AND(ISNUMBER(C3318),C3318&gt;7000,C3318&lt;8000),"Irrigação",
IF(AND(ISNUMBER(C3318),C3318&gt;8000,C3318&lt;9000),"Reboques",IF(AND(ISNUMBER(C3318),C3318&gt;0,C3318&lt;1000),"Veic. Leves","")))))))))))))))))))))</f>
        <v>Máquinas pesadas</v>
      </c>
      <c r="C3318" s="171">
        <v>4017</v>
      </c>
      <c r="D3318" s="170">
        <v>93085</v>
      </c>
      <c r="E3318" s="173" t="s">
        <v>20997</v>
      </c>
      <c r="F3318" s="101" t="str">
        <f>IF(ISBLANK(K3318), "Apenas Solicitação", "Tem OC")</f>
        <v>Tem OC</v>
      </c>
      <c r="G3318" s="170">
        <v>1</v>
      </c>
      <c r="H3318" s="102">
        <f>G3318-I3318</f>
        <v>1</v>
      </c>
      <c r="I3318" s="103"/>
      <c r="J3318" s="174">
        <v>45841</v>
      </c>
      <c r="K3318" s="213">
        <v>45850</v>
      </c>
      <c r="L3318" s="173" t="s">
        <v>25989</v>
      </c>
      <c r="M3318" s="104" t="str">
        <f ca="1">IF(OR(N3318="", N3318=0), "", IF(N3318&gt;TODAY(), "No prazo", "Atrasado"))</f>
        <v>Atrasado</v>
      </c>
      <c r="N3318" s="104">
        <f>IFERROR(K3318 + VALUE(LEFT(L3318, FIND(" ", L3318) - 1)), "")</f>
        <v>45857</v>
      </c>
      <c r="O3318" s="105">
        <f>IF(_xlfn.DAYS(K3318,J3318)&lt;0, "Aguardando OC", _xlfn.DAYS(K3318,J3318))</f>
        <v>9</v>
      </c>
      <c r="P3318" s="201">
        <v>410068</v>
      </c>
      <c r="Q3318" s="12"/>
      <c r="R3318" s="212">
        <v>170795</v>
      </c>
      <c r="S3318" s="2">
        <v>221</v>
      </c>
      <c r="T3318" s="65" t="s">
        <v>1029</v>
      </c>
      <c r="U3318" s="170">
        <v>210.75</v>
      </c>
      <c r="V3318" s="170">
        <v>3337</v>
      </c>
      <c r="W3318" s="105" t="str">
        <f>IFERROR(VLOOKUP(V3318, Fornecedores!A:C, 3, FALSE), "")</f>
        <v xml:space="preserve">FORNECEDORA         </v>
      </c>
      <c r="X3318" s="105" t="str">
        <f>IFERROR(VLOOKUP(V3318, Fornecedores!A:E, 5, FALSE), "")</f>
        <v>Campina Grande</v>
      </c>
      <c r="Y3318" s="105" t="str">
        <f>IFERROR(VLOOKUP(V3318, Fornecedores!A:F, 6, FALSE), "")</f>
        <v>PB</v>
      </c>
      <c r="Z3318" s="101" t="str">
        <f>IF(H3318=0, "Pedido entregue!", "Pendente")</f>
        <v>Pendente</v>
      </c>
      <c r="AB3318" s="132" t="str">
        <f>IF(Z3318="Pedido Entregue!", IF(AA3318=1, "Retirado do Almoxarifado", IF(AA3318=2, "Material devolvido", "Aguardando retirada")), IF(Z3318="Pendente", "Entrega pendente", ""))</f>
        <v>Entrega pendente</v>
      </c>
      <c r="AC3318" s="18">
        <v>1</v>
      </c>
      <c r="AD3318" s="18">
        <f>AC3318/SUMIF($P:$P,P3318,$AC:$AC)</f>
        <v>1</v>
      </c>
      <c r="AE3318" s="18">
        <f>IF(R3318=0,0,AC3318/SUMIF($R:$R,R3318,$AC:$AC))</f>
        <v>0.1111111111111111</v>
      </c>
      <c r="AF3318" s="18">
        <f>IF(R3318=0,1,0)</f>
        <v>0</v>
      </c>
      <c r="AH3318" t="str">
        <f>TEXT(J3318,"MMMM")</f>
        <v>julho</v>
      </c>
    </row>
    <row r="3319" spans="1:34" ht="12.75" customHeight="1" x14ac:dyDescent="0.25">
      <c r="A3319" s="90" t="str">
        <f>IF(C3319="Oficina Diversos","Oficina Geral",
IF(ISNUMBER(FIND("Estoque - Colhedoras",C3319)),"Colhedoras",IF(ISNUMBER(FIND("Caldeiraria",C3319)),"Caldeiraria",IF(ISNUMBER(FIND("Borracharia",C3319)),"Borracharia",IF(ISNUMBER(FIND("Lubrificação",C3319)),"Lubrificação",
IF(ISNUMBER(FIND("Estoque - Carregadeiras",C3319)),"Carregadeiras",IF(ISNUMBER(FIND("Estoque - Veic. Leves",C3319)),"Veic. Leves",
IF(ISNUMBER(FIND("Estoque - Caminhões",C3319)),"Caminhões",IF(ISNUMBER(FIND("Estoque - Transbordos",C3319)),"Transbordos",
IF(ISNUMBER(FIND("Estoque - Tratores",C3319)),"Tratores",
IF(ISNUMBER(FIND("Estoque - Máquinas pesadas",C3319)),"Máquinas pesadas",
IF(ISNUMBER(FIND("Estoque - Reboques",C3319)),"Reboques",
IF(C3319="Estoque","Estoque",
IF(AND(ISNUMBER(C3319),C3319&gt;1000,C3319&lt;2000),"Caminhões",
IF(AND(ISNUMBER(C3319),C3319&gt;2000,C3319&lt;3000),"Tratores",
IF(AND(ISNUMBER(C3319),C3319&gt;3000,C3319&lt;4000),"Carregadeiras",
IF(AND(ISNUMBER(C3319),C3319&gt;4000,C3319&lt;5000),"Máquinas pesadas",
IF(AND(ISNUMBER(C3319),C3319&gt;5000,C3319&lt;6000),"Colhedoras",
IF(AND(ISNUMBER(C3319),C3319&gt;7000,C3319&lt;8000),"Irrigação",
IF(AND(ISNUMBER(C3319),C3319&gt;8000,C3319&lt;9000),"Reboques",IF(AND(ISNUMBER(C3319),C3319&gt;0,C3319&lt;1000),"Veic. Leves","")))))))))))))))))))))</f>
        <v>Máquinas pesadas</v>
      </c>
      <c r="C3319" s="171">
        <v>4017</v>
      </c>
      <c r="D3319" s="170">
        <v>93086</v>
      </c>
      <c r="E3319" s="173" t="s">
        <v>20998</v>
      </c>
      <c r="F3319" s="101" t="str">
        <f>IF(ISBLANK(K3319), "Apenas Solicitação", "Tem OC")</f>
        <v>Tem OC</v>
      </c>
      <c r="G3319" s="170">
        <v>1</v>
      </c>
      <c r="H3319" s="102">
        <f>G3319-I3319</f>
        <v>1</v>
      </c>
      <c r="I3319" s="103"/>
      <c r="J3319" s="174">
        <v>45841</v>
      </c>
      <c r="K3319" s="213">
        <v>45850</v>
      </c>
      <c r="L3319" s="173" t="s">
        <v>20153</v>
      </c>
      <c r="M3319" s="104" t="str">
        <f ca="1">IF(OR(N3319="", N3319=0), "", IF(N3319&gt;TODAY(), "No prazo", "Atrasado"))</f>
        <v>Atrasado</v>
      </c>
      <c r="N3319" s="104">
        <f>IFERROR(K3319 + VALUE(LEFT(L3319, FIND(" ", L3319) - 1)), "")</f>
        <v>45852</v>
      </c>
      <c r="O3319" s="105">
        <f>IF(_xlfn.DAYS(K3319,J3319)&lt;0, "Aguardando OC", _xlfn.DAYS(K3319,J3319))</f>
        <v>9</v>
      </c>
      <c r="P3319" s="201">
        <v>410069</v>
      </c>
      <c r="Q3319" s="12"/>
      <c r="R3319" s="212">
        <v>170796</v>
      </c>
      <c r="S3319" s="2">
        <v>221</v>
      </c>
      <c r="T3319" s="65" t="s">
        <v>1029</v>
      </c>
      <c r="U3319" s="175">
        <v>1127.6300000000001</v>
      </c>
      <c r="V3319" s="170">
        <v>9863</v>
      </c>
      <c r="W3319" s="105" t="str">
        <f>IFERROR(VLOOKUP(V3319, Fornecedores!A:C, 3, FALSE), "")</f>
        <v>ITALPRATES</v>
      </c>
      <c r="X3319" s="105" t="str">
        <f>IFERROR(VLOOKUP(V3319, Fornecedores!A:E, 5, FALSE), "")</f>
        <v>São Paulo</v>
      </c>
      <c r="Y3319" s="105" t="str">
        <f>IFERROR(VLOOKUP(V3319, Fornecedores!A:F, 6, FALSE), "")</f>
        <v>SP</v>
      </c>
      <c r="Z3319" s="101" t="str">
        <f>IF(H3319=0, "Pedido entregue!", "Pendente")</f>
        <v>Pendente</v>
      </c>
      <c r="AB3319" s="132" t="str">
        <f>IF(Z3319="Pedido Entregue!", IF(AA3319=1, "Retirado do Almoxarifado", IF(AA3319=2, "Material devolvido", "Aguardando retirada")), IF(Z3319="Pendente", "Entrega pendente", ""))</f>
        <v>Entrega pendente</v>
      </c>
      <c r="AC3319" s="18">
        <v>1</v>
      </c>
      <c r="AD3319" s="18">
        <f>AC3319/SUMIF($P:$P,P3319,$AC:$AC)</f>
        <v>1</v>
      </c>
      <c r="AE3319" s="18">
        <f>IF(R3319=0,0,AC3319/SUMIF($R:$R,R3319,$AC:$AC))</f>
        <v>7.1428571428571425E-2</v>
      </c>
      <c r="AF3319" s="18">
        <f>IF(R3319=0,1,0)</f>
        <v>0</v>
      </c>
      <c r="AH3319" t="str">
        <f>TEXT(J3319,"MMMM")</f>
        <v>julho</v>
      </c>
    </row>
    <row r="3320" spans="1:34" ht="12.75" customHeight="1" x14ac:dyDescent="0.25">
      <c r="A3320" s="90" t="str">
        <f>IF(C3320="Oficina Diversos","Oficina Geral",
IF(ISNUMBER(FIND("Estoque - Colhedoras",C3320)),"Colhedoras",IF(ISNUMBER(FIND("Caldeiraria",C3320)),"Caldeiraria",IF(ISNUMBER(FIND("Borracharia",C3320)),"Borracharia",IF(ISNUMBER(FIND("Lubrificação",C3320)),"Lubrificação",
IF(ISNUMBER(FIND("Estoque - Carregadeiras",C3320)),"Carregadeiras",IF(ISNUMBER(FIND("Estoque - Veic. Leves",C3320)),"Veic. Leves",
IF(ISNUMBER(FIND("Estoque - Caminhões",C3320)),"Caminhões",IF(ISNUMBER(FIND("Estoque - Transbordos",C3320)),"Transbordos",
IF(ISNUMBER(FIND("Estoque - Tratores",C3320)),"Tratores",
IF(ISNUMBER(FIND("Estoque - Máquinas pesadas",C3320)),"Máquinas pesadas",
IF(ISNUMBER(FIND("Estoque - Reboques",C3320)),"Reboques",
IF(C3320="Estoque","Estoque",
IF(AND(ISNUMBER(C3320),C3320&gt;1000,C3320&lt;2000),"Caminhões",
IF(AND(ISNUMBER(C3320),C3320&gt;2000,C3320&lt;3000),"Tratores",
IF(AND(ISNUMBER(C3320),C3320&gt;3000,C3320&lt;4000),"Carregadeiras",
IF(AND(ISNUMBER(C3320),C3320&gt;4000,C3320&lt;5000),"Máquinas pesadas",
IF(AND(ISNUMBER(C3320),C3320&gt;5000,C3320&lt;6000),"Colhedoras",
IF(AND(ISNUMBER(C3320),C3320&gt;7000,C3320&lt;8000),"Irrigação",
IF(AND(ISNUMBER(C3320),C3320&gt;8000,C3320&lt;9000),"Reboques",IF(AND(ISNUMBER(C3320),C3320&gt;0,C3320&lt;1000),"Veic. Leves","")))))))))))))))))))))</f>
        <v>Máquinas pesadas</v>
      </c>
      <c r="C3320" s="171">
        <v>4017</v>
      </c>
      <c r="D3320" s="170">
        <v>93090</v>
      </c>
      <c r="E3320" s="173" t="s">
        <v>20999</v>
      </c>
      <c r="F3320" s="101" t="str">
        <f>IF(ISBLANK(K3320), "Apenas Solicitação", "Tem OC")</f>
        <v>Tem OC</v>
      </c>
      <c r="G3320" s="170">
        <v>2</v>
      </c>
      <c r="H3320" s="102">
        <f>G3320-I3320</f>
        <v>2</v>
      </c>
      <c r="I3320" s="103"/>
      <c r="J3320" s="174">
        <v>45841</v>
      </c>
      <c r="K3320" s="213">
        <v>45850</v>
      </c>
      <c r="L3320" s="173" t="s">
        <v>20153</v>
      </c>
      <c r="M3320" s="104" t="str">
        <f ca="1">IF(OR(N3320="", N3320=0), "", IF(N3320&gt;TODAY(), "No prazo", "Atrasado"))</f>
        <v>Atrasado</v>
      </c>
      <c r="N3320" s="104">
        <f>IFERROR(K3320 + VALUE(LEFT(L3320, FIND(" ", L3320) - 1)), "")</f>
        <v>45852</v>
      </c>
      <c r="O3320" s="105">
        <f>IF(_xlfn.DAYS(K3320,J3320)&lt;0, "Aguardando OC", _xlfn.DAYS(K3320,J3320))</f>
        <v>9</v>
      </c>
      <c r="P3320" s="201">
        <v>410078</v>
      </c>
      <c r="Q3320" s="12"/>
      <c r="R3320" s="212">
        <v>170796</v>
      </c>
      <c r="S3320" s="2">
        <v>221</v>
      </c>
      <c r="T3320" s="65" t="s">
        <v>1029</v>
      </c>
      <c r="U3320" s="170">
        <v>92.48</v>
      </c>
      <c r="V3320" s="170">
        <v>9863</v>
      </c>
      <c r="W3320" s="105" t="str">
        <f>IFERROR(VLOOKUP(V3320, Fornecedores!A:C, 3, FALSE), "")</f>
        <v>ITALPRATES</v>
      </c>
      <c r="X3320" s="105" t="str">
        <f>IFERROR(VLOOKUP(V3320, Fornecedores!A:E, 5, FALSE), "")</f>
        <v>São Paulo</v>
      </c>
      <c r="Y3320" s="105" t="str">
        <f>IFERROR(VLOOKUP(V3320, Fornecedores!A:F, 6, FALSE), "")</f>
        <v>SP</v>
      </c>
      <c r="Z3320" s="101" t="str">
        <f>IF(H3320=0, "Pedido entregue!", "Pendente")</f>
        <v>Pendente</v>
      </c>
      <c r="AB3320" s="132" t="str">
        <f>IF(Z3320="Pedido Entregue!", IF(AA3320=1, "Retirado do Almoxarifado", IF(AA3320=2, "Material devolvido", "Aguardando retirada")), IF(Z3320="Pendente", "Entrega pendente", ""))</f>
        <v>Entrega pendente</v>
      </c>
      <c r="AC3320" s="18">
        <v>1</v>
      </c>
      <c r="AD3320" s="18">
        <f>AC3320/SUMIF($P:$P,P3320,$AC:$AC)</f>
        <v>1</v>
      </c>
      <c r="AE3320" s="18">
        <f>IF(R3320=0,0,AC3320/SUMIF($R:$R,R3320,$AC:$AC))</f>
        <v>7.1428571428571425E-2</v>
      </c>
      <c r="AF3320" s="18">
        <f>IF(R3320=0,1,0)</f>
        <v>0</v>
      </c>
      <c r="AH3320" t="str">
        <f>TEXT(J3320,"MMMM")</f>
        <v>julho</v>
      </c>
    </row>
    <row r="3321" spans="1:34" ht="12.75" customHeight="1" x14ac:dyDescent="0.25">
      <c r="A3321" s="90" t="str">
        <f>IF(C3321="Oficina Diversos","Oficina Geral",
IF(ISNUMBER(FIND("Estoque - Colhedoras",C3321)),"Colhedoras",IF(ISNUMBER(FIND("Caldeiraria",C3321)),"Caldeiraria",IF(ISNUMBER(FIND("Borracharia",C3321)),"Borracharia",IF(ISNUMBER(FIND("Lubrificação",C3321)),"Lubrificação",
IF(ISNUMBER(FIND("Estoque - Carregadeiras",C3321)),"Carregadeiras",IF(ISNUMBER(FIND("Estoque - Veic. Leves",C3321)),"Veic. Leves",
IF(ISNUMBER(FIND("Estoque - Caminhões",C3321)),"Caminhões",IF(ISNUMBER(FIND("Estoque - Transbordos",C3321)),"Transbordos",
IF(ISNUMBER(FIND("Estoque - Tratores",C3321)),"Tratores",
IF(ISNUMBER(FIND("Estoque - Máquinas pesadas",C3321)),"Máquinas pesadas",
IF(ISNUMBER(FIND("Estoque - Reboques",C3321)),"Reboques",
IF(C3321="Estoque","Estoque",
IF(AND(ISNUMBER(C3321),C3321&gt;1000,C3321&lt;2000),"Caminhões",
IF(AND(ISNUMBER(C3321),C3321&gt;2000,C3321&lt;3000),"Tratores",
IF(AND(ISNUMBER(C3321),C3321&gt;3000,C3321&lt;4000),"Carregadeiras",
IF(AND(ISNUMBER(C3321),C3321&gt;4000,C3321&lt;5000),"Máquinas pesadas",
IF(AND(ISNUMBER(C3321),C3321&gt;5000,C3321&lt;6000),"Colhedoras",
IF(AND(ISNUMBER(C3321),C3321&gt;7000,C3321&lt;8000),"Irrigação",
IF(AND(ISNUMBER(C3321),C3321&gt;8000,C3321&lt;9000),"Reboques",IF(AND(ISNUMBER(C3321),C3321&gt;0,C3321&lt;1000),"Veic. Leves","")))))))))))))))))))))</f>
        <v>Máquinas pesadas</v>
      </c>
      <c r="C3321" s="171">
        <v>4017</v>
      </c>
      <c r="D3321" s="170">
        <v>93092</v>
      </c>
      <c r="E3321" s="173" t="s">
        <v>21000</v>
      </c>
      <c r="F3321" s="101" t="str">
        <f>IF(ISBLANK(K3321), "Apenas Solicitação", "Tem OC")</f>
        <v>Tem OC</v>
      </c>
      <c r="G3321" s="170">
        <v>1</v>
      </c>
      <c r="H3321" s="102">
        <f>G3321-I3321</f>
        <v>1</v>
      </c>
      <c r="I3321" s="103"/>
      <c r="J3321" s="174">
        <v>45841</v>
      </c>
      <c r="K3321" s="213">
        <v>45850</v>
      </c>
      <c r="L3321" s="173" t="s">
        <v>25989</v>
      </c>
      <c r="M3321" s="104" t="str">
        <f ca="1">IF(OR(N3321="", N3321=0), "", IF(N3321&gt;TODAY(), "No prazo", "Atrasado"))</f>
        <v>Atrasado</v>
      </c>
      <c r="N3321" s="104">
        <f>IFERROR(K3321 + VALUE(LEFT(L3321, FIND(" ", L3321) - 1)), "")</f>
        <v>45857</v>
      </c>
      <c r="O3321" s="105">
        <f>IF(_xlfn.DAYS(K3321,J3321)&lt;0, "Aguardando OC", _xlfn.DAYS(K3321,J3321))</f>
        <v>9</v>
      </c>
      <c r="P3321" s="201">
        <v>410079</v>
      </c>
      <c r="Q3321" s="12"/>
      <c r="R3321" s="212">
        <v>170795</v>
      </c>
      <c r="S3321" s="2">
        <v>221</v>
      </c>
      <c r="T3321" s="65" t="s">
        <v>1029</v>
      </c>
      <c r="U3321" s="175">
        <v>1890.82</v>
      </c>
      <c r="V3321" s="170">
        <v>3337</v>
      </c>
      <c r="W3321" s="105" t="str">
        <f>IFERROR(VLOOKUP(V3321, Fornecedores!A:C, 3, FALSE), "")</f>
        <v xml:space="preserve">FORNECEDORA         </v>
      </c>
      <c r="X3321" s="105" t="str">
        <f>IFERROR(VLOOKUP(V3321, Fornecedores!A:E, 5, FALSE), "")</f>
        <v>Campina Grande</v>
      </c>
      <c r="Y3321" s="105" t="str">
        <f>IFERROR(VLOOKUP(V3321, Fornecedores!A:F, 6, FALSE), "")</f>
        <v>PB</v>
      </c>
      <c r="Z3321" s="101" t="str">
        <f>IF(H3321=0, "Pedido entregue!", "Pendente")</f>
        <v>Pendente</v>
      </c>
      <c r="AB3321" s="132" t="str">
        <f>IF(Z3321="Pedido Entregue!", IF(AA3321=1, "Retirado do Almoxarifado", IF(AA3321=2, "Material devolvido", "Aguardando retirada")), IF(Z3321="Pendente", "Entrega pendente", ""))</f>
        <v>Entrega pendente</v>
      </c>
      <c r="AC3321" s="18">
        <v>1</v>
      </c>
      <c r="AD3321" s="18">
        <f>AC3321/SUMIF($P:$P,P3321,$AC:$AC)</f>
        <v>1</v>
      </c>
      <c r="AE3321" s="18">
        <f>IF(R3321=0,0,AC3321/SUMIF($R:$R,R3321,$AC:$AC))</f>
        <v>0.1111111111111111</v>
      </c>
      <c r="AF3321" s="18">
        <f>IF(R3321=0,1,0)</f>
        <v>0</v>
      </c>
      <c r="AH3321" t="str">
        <f>TEXT(J3321,"MMMM")</f>
        <v>julho</v>
      </c>
    </row>
    <row r="3322" spans="1:34" ht="12.75" customHeight="1" x14ac:dyDescent="0.25">
      <c r="A3322" s="90" t="str">
        <f>IF(C3322="Oficina Diversos","Oficina Geral",
IF(ISNUMBER(FIND("Estoque - Colhedoras",C3322)),"Colhedoras",IF(ISNUMBER(FIND("Caldeiraria",C3322)),"Caldeiraria",IF(ISNUMBER(FIND("Borracharia",C3322)),"Borracharia",IF(ISNUMBER(FIND("Lubrificação",C3322)),"Lubrificação",
IF(ISNUMBER(FIND("Estoque - Carregadeiras",C3322)),"Carregadeiras",IF(ISNUMBER(FIND("Estoque - Veic. Leves",C3322)),"Veic. Leves",
IF(ISNUMBER(FIND("Estoque - Caminhões",C3322)),"Caminhões",IF(ISNUMBER(FIND("Estoque - Transbordos",C3322)),"Transbordos",
IF(ISNUMBER(FIND("Estoque - Tratores",C3322)),"Tratores",
IF(ISNUMBER(FIND("Estoque - Máquinas pesadas",C3322)),"Máquinas pesadas",
IF(ISNUMBER(FIND("Estoque - Reboques",C3322)),"Reboques",
IF(C3322="Estoque","Estoque",
IF(AND(ISNUMBER(C3322),C3322&gt;1000,C3322&lt;2000),"Caminhões",
IF(AND(ISNUMBER(C3322),C3322&gt;2000,C3322&lt;3000),"Tratores",
IF(AND(ISNUMBER(C3322),C3322&gt;3000,C3322&lt;4000),"Carregadeiras",
IF(AND(ISNUMBER(C3322),C3322&gt;4000,C3322&lt;5000),"Máquinas pesadas",
IF(AND(ISNUMBER(C3322),C3322&gt;5000,C3322&lt;6000),"Colhedoras",
IF(AND(ISNUMBER(C3322),C3322&gt;7000,C3322&lt;8000),"Irrigação",
IF(AND(ISNUMBER(C3322),C3322&gt;8000,C3322&lt;9000),"Reboques",IF(AND(ISNUMBER(C3322),C3322&gt;0,C3322&lt;1000),"Veic. Leves","")))))))))))))))))))))</f>
        <v>Máquinas pesadas</v>
      </c>
      <c r="C3322" s="113">
        <v>4017</v>
      </c>
      <c r="D3322" s="2">
        <v>93093</v>
      </c>
      <c r="E3322" s="3" t="s">
        <v>21001</v>
      </c>
      <c r="F3322" s="101" t="str">
        <f>IF(ISBLANK(K3322), "Apenas Solicitação", "Tem OC")</f>
        <v>Apenas Solicitação</v>
      </c>
      <c r="G3322" s="2">
        <v>1</v>
      </c>
      <c r="H3322" s="102">
        <f>G3322-I3322</f>
        <v>1</v>
      </c>
      <c r="I3322" s="103"/>
      <c r="J3322" s="4">
        <v>45841</v>
      </c>
      <c r="K3322" s="14"/>
      <c r="L3322" s="3"/>
      <c r="M3322" s="104" t="str">
        <f ca="1">IF(OR(N3322="", N3322=0), "", IF(N3322&gt;TODAY(), "No prazo", "Atrasado"))</f>
        <v/>
      </c>
      <c r="N3322" s="104" t="str">
        <f>IFERROR(K3322 + VALUE(LEFT(L3322, FIND(" ", L3322) - 1)), "")</f>
        <v/>
      </c>
      <c r="O3322" s="105" t="str">
        <f>IF(_xlfn.DAYS(K3322,J3322)&lt;0, "Aguardando OC", _xlfn.DAYS(K3322,J3322))</f>
        <v>Aguardando OC</v>
      </c>
      <c r="P3322" s="14">
        <v>410076</v>
      </c>
      <c r="Q3322" s="12"/>
      <c r="R3322" s="14">
        <v>0</v>
      </c>
      <c r="S3322" s="2">
        <v>221</v>
      </c>
      <c r="T3322" s="65" t="s">
        <v>1029</v>
      </c>
      <c r="U3322" s="21">
        <v>0</v>
      </c>
      <c r="V3322" s="2"/>
      <c r="W3322" s="105" t="str">
        <f>IFERROR(VLOOKUP(V3322, Fornecedores!A:C, 3, FALSE), "")</f>
        <v/>
      </c>
      <c r="X3322" s="105" t="str">
        <f>IFERROR(VLOOKUP(V3322, Fornecedores!A:E, 5, FALSE), "")</f>
        <v/>
      </c>
      <c r="Y3322" s="105" t="str">
        <f>IFERROR(VLOOKUP(V3322, Fornecedores!A:F, 6, FALSE), "")</f>
        <v/>
      </c>
      <c r="Z3322" s="101" t="str">
        <f>IF(H3322=0, "Pedido entregue!", "Pendente")</f>
        <v>Pendente</v>
      </c>
      <c r="AB3322" s="132" t="str">
        <f>IF(Z3322="Pedido Entregue!", IF(AA3322=1, "Retirado do Almoxarifado", IF(AA3322=2, "Material devolvido", "Aguardando retirada")), IF(Z3322="Pendente", "Entrega pendente", ""))</f>
        <v>Entrega pendente</v>
      </c>
      <c r="AC3322" s="18">
        <v>1</v>
      </c>
      <c r="AD3322" s="18">
        <f>AC3322/SUMIF($P:$P,P3322,$AC:$AC)</f>
        <v>1</v>
      </c>
      <c r="AE3322" s="18">
        <f>IF(R3322=0,0,AC3322/SUMIF($R:$R,R3322,$AC:$AC))</f>
        <v>0</v>
      </c>
      <c r="AF3322" s="18">
        <f>IF(R3322=0,1,0)</f>
        <v>1</v>
      </c>
      <c r="AH3322" t="str">
        <f>TEXT(J3322,"MMMM")</f>
        <v>julho</v>
      </c>
    </row>
    <row r="3323" spans="1:34" ht="12.75" customHeight="1" x14ac:dyDescent="0.25">
      <c r="A3323" s="90" t="str">
        <f>IF(C3323="Oficina Diversos","Oficina Geral",
IF(ISNUMBER(FIND("Estoque - Colhedoras",C3323)),"Colhedoras",IF(ISNUMBER(FIND("Caldeiraria",C3323)),"Caldeiraria",IF(ISNUMBER(FIND("Borracharia",C3323)),"Borracharia",IF(ISNUMBER(FIND("Lubrificação",C3323)),"Lubrificação",
IF(ISNUMBER(FIND("Estoque - Carregadeiras",C3323)),"Carregadeiras",IF(ISNUMBER(FIND("Estoque - Veic. Leves",C3323)),"Veic. Leves",
IF(ISNUMBER(FIND("Estoque - Caminhões",C3323)),"Caminhões",IF(ISNUMBER(FIND("Estoque - Transbordos",C3323)),"Transbordos",
IF(ISNUMBER(FIND("Estoque - Tratores",C3323)),"Tratores",
IF(ISNUMBER(FIND("Estoque - Máquinas pesadas",C3323)),"Máquinas pesadas",
IF(ISNUMBER(FIND("Estoque - Reboques",C3323)),"Reboques",
IF(C3323="Estoque","Estoque",
IF(AND(ISNUMBER(C3323),C3323&gt;1000,C3323&lt;2000),"Caminhões",
IF(AND(ISNUMBER(C3323),C3323&gt;2000,C3323&lt;3000),"Tratores",
IF(AND(ISNUMBER(C3323),C3323&gt;3000,C3323&lt;4000),"Carregadeiras",
IF(AND(ISNUMBER(C3323),C3323&gt;4000,C3323&lt;5000),"Máquinas pesadas",
IF(AND(ISNUMBER(C3323),C3323&gt;5000,C3323&lt;6000),"Colhedoras",
IF(AND(ISNUMBER(C3323),C3323&gt;7000,C3323&lt;8000),"Irrigação",
IF(AND(ISNUMBER(C3323),C3323&gt;8000,C3323&lt;9000),"Reboques",IF(AND(ISNUMBER(C3323),C3323&gt;0,C3323&lt;1000),"Veic. Leves","")))))))))))))))))))))</f>
        <v>Máquinas pesadas</v>
      </c>
      <c r="C3323" s="171">
        <v>4017</v>
      </c>
      <c r="D3323" s="170">
        <v>93094</v>
      </c>
      <c r="E3323" s="173" t="s">
        <v>21002</v>
      </c>
      <c r="F3323" s="101" t="str">
        <f>IF(ISBLANK(K3323), "Apenas Solicitação", "Tem OC")</f>
        <v>Tem OC</v>
      </c>
      <c r="G3323" s="170">
        <v>1</v>
      </c>
      <c r="H3323" s="102">
        <f>G3323-I3323</f>
        <v>1</v>
      </c>
      <c r="I3323" s="103"/>
      <c r="J3323" s="174">
        <v>45841</v>
      </c>
      <c r="K3323" s="213">
        <v>45850</v>
      </c>
      <c r="L3323" s="173" t="s">
        <v>20153</v>
      </c>
      <c r="M3323" s="104" t="str">
        <f ca="1">IF(OR(N3323="", N3323=0), "", IF(N3323&gt;TODAY(), "No prazo", "Atrasado"))</f>
        <v>Atrasado</v>
      </c>
      <c r="N3323" s="104">
        <f>IFERROR(K3323 + VALUE(LEFT(L3323, FIND(" ", L3323) - 1)), "")</f>
        <v>45852</v>
      </c>
      <c r="O3323" s="105">
        <f>IF(_xlfn.DAYS(K3323,J3323)&lt;0, "Aguardando OC", _xlfn.DAYS(K3323,J3323))</f>
        <v>9</v>
      </c>
      <c r="P3323" s="201">
        <v>410080</v>
      </c>
      <c r="Q3323" s="12"/>
      <c r="R3323" s="212">
        <v>170796</v>
      </c>
      <c r="S3323" s="2">
        <v>221</v>
      </c>
      <c r="T3323" s="65" t="s">
        <v>1029</v>
      </c>
      <c r="U3323" s="175">
        <v>1358</v>
      </c>
      <c r="V3323" s="170">
        <v>9863</v>
      </c>
      <c r="W3323" s="105" t="str">
        <f>IFERROR(VLOOKUP(V3323, Fornecedores!A:C, 3, FALSE), "")</f>
        <v>ITALPRATES</v>
      </c>
      <c r="X3323" s="105" t="str">
        <f>IFERROR(VLOOKUP(V3323, Fornecedores!A:E, 5, FALSE), "")</f>
        <v>São Paulo</v>
      </c>
      <c r="Y3323" s="105" t="str">
        <f>IFERROR(VLOOKUP(V3323, Fornecedores!A:F, 6, FALSE), "")</f>
        <v>SP</v>
      </c>
      <c r="Z3323" s="101" t="str">
        <f>IF(H3323=0, "Pedido entregue!", "Pendente")</f>
        <v>Pendente</v>
      </c>
      <c r="AB3323" s="132" t="str">
        <f>IF(Z3323="Pedido Entregue!", IF(AA3323=1, "Retirado do Almoxarifado", IF(AA3323=2, "Material devolvido", "Aguardando retirada")), IF(Z3323="Pendente", "Entrega pendente", ""))</f>
        <v>Entrega pendente</v>
      </c>
      <c r="AC3323" s="18">
        <v>1</v>
      </c>
      <c r="AD3323" s="18">
        <f>AC3323/SUMIF($P:$P,P3323,$AC:$AC)</f>
        <v>1</v>
      </c>
      <c r="AE3323" s="18">
        <f>IF(R3323=0,0,AC3323/SUMIF($R:$R,R3323,$AC:$AC))</f>
        <v>7.1428571428571425E-2</v>
      </c>
      <c r="AF3323" s="18">
        <f>IF(R3323=0,1,0)</f>
        <v>0</v>
      </c>
      <c r="AH3323" t="str">
        <f>TEXT(J3323,"MMMM")</f>
        <v>julho</v>
      </c>
    </row>
    <row r="3324" spans="1:34" ht="12.75" customHeight="1" x14ac:dyDescent="0.25">
      <c r="A3324" s="90" t="str">
        <f>IF(C3324="Oficina Diversos","Oficina Geral",
IF(ISNUMBER(FIND("Estoque - Colhedoras",C3324)),"Colhedoras",IF(ISNUMBER(FIND("Caldeiraria",C3324)),"Caldeiraria",IF(ISNUMBER(FIND("Borracharia",C3324)),"Borracharia",IF(ISNUMBER(FIND("Lubrificação",C3324)),"Lubrificação",
IF(ISNUMBER(FIND("Estoque - Carregadeiras",C3324)),"Carregadeiras",IF(ISNUMBER(FIND("Estoque - Veic. Leves",C3324)),"Veic. Leves",
IF(ISNUMBER(FIND("Estoque - Caminhões",C3324)),"Caminhões",IF(ISNUMBER(FIND("Estoque - Transbordos",C3324)),"Transbordos",
IF(ISNUMBER(FIND("Estoque - Tratores",C3324)),"Tratores",
IF(ISNUMBER(FIND("Estoque - Máquinas pesadas",C3324)),"Máquinas pesadas",
IF(ISNUMBER(FIND("Estoque - Reboques",C3324)),"Reboques",
IF(C3324="Estoque","Estoque",
IF(AND(ISNUMBER(C3324),C3324&gt;1000,C3324&lt;2000),"Caminhões",
IF(AND(ISNUMBER(C3324),C3324&gt;2000,C3324&lt;3000),"Tratores",
IF(AND(ISNUMBER(C3324),C3324&gt;3000,C3324&lt;4000),"Carregadeiras",
IF(AND(ISNUMBER(C3324),C3324&gt;4000,C3324&lt;5000),"Máquinas pesadas",
IF(AND(ISNUMBER(C3324),C3324&gt;5000,C3324&lt;6000),"Colhedoras",
IF(AND(ISNUMBER(C3324),C3324&gt;7000,C3324&lt;8000),"Irrigação",
IF(AND(ISNUMBER(C3324),C3324&gt;8000,C3324&lt;9000),"Reboques",IF(AND(ISNUMBER(C3324),C3324&gt;0,C3324&lt;1000),"Veic. Leves","")))))))))))))))))))))</f>
        <v>Máquinas pesadas</v>
      </c>
      <c r="C3324" s="171">
        <v>4017</v>
      </c>
      <c r="D3324" s="170">
        <v>93095</v>
      </c>
      <c r="E3324" s="173" t="s">
        <v>21003</v>
      </c>
      <c r="F3324" s="101" t="str">
        <f>IF(ISBLANK(K3324), "Apenas Solicitação", "Tem OC")</f>
        <v>Tem OC</v>
      </c>
      <c r="G3324" s="170">
        <v>1</v>
      </c>
      <c r="H3324" s="102">
        <f>G3324-I3324</f>
        <v>1</v>
      </c>
      <c r="I3324" s="103"/>
      <c r="J3324" s="174">
        <v>45841</v>
      </c>
      <c r="K3324" s="213">
        <v>45850</v>
      </c>
      <c r="L3324" s="173" t="s">
        <v>20153</v>
      </c>
      <c r="M3324" s="104" t="str">
        <f ca="1">IF(OR(N3324="", N3324=0), "", IF(N3324&gt;TODAY(), "No prazo", "Atrasado"))</f>
        <v>Atrasado</v>
      </c>
      <c r="N3324" s="104">
        <f>IFERROR(K3324 + VALUE(LEFT(L3324, FIND(" ", L3324) - 1)), "")</f>
        <v>45852</v>
      </c>
      <c r="O3324" s="105">
        <f>IF(_xlfn.DAYS(K3324,J3324)&lt;0, "Aguardando OC", _xlfn.DAYS(K3324,J3324))</f>
        <v>9</v>
      </c>
      <c r="P3324" s="201">
        <v>410081</v>
      </c>
      <c r="Q3324" s="12"/>
      <c r="R3324" s="212">
        <v>170796</v>
      </c>
      <c r="S3324" s="2">
        <v>221</v>
      </c>
      <c r="T3324" s="65" t="s">
        <v>1029</v>
      </c>
      <c r="U3324" s="175">
        <v>1096</v>
      </c>
      <c r="V3324" s="170">
        <v>9863</v>
      </c>
      <c r="W3324" s="105" t="str">
        <f>IFERROR(VLOOKUP(V3324, Fornecedores!A:C, 3, FALSE), "")</f>
        <v>ITALPRATES</v>
      </c>
      <c r="X3324" s="105" t="str">
        <f>IFERROR(VLOOKUP(V3324, Fornecedores!A:E, 5, FALSE), "")</f>
        <v>São Paulo</v>
      </c>
      <c r="Y3324" s="105" t="str">
        <f>IFERROR(VLOOKUP(V3324, Fornecedores!A:F, 6, FALSE), "")</f>
        <v>SP</v>
      </c>
      <c r="Z3324" s="101" t="str">
        <f>IF(H3324=0, "Pedido entregue!", "Pendente")</f>
        <v>Pendente</v>
      </c>
      <c r="AB3324" s="132" t="str">
        <f>IF(Z3324="Pedido Entregue!", IF(AA3324=1, "Retirado do Almoxarifado", IF(AA3324=2, "Material devolvido", "Aguardando retirada")), IF(Z3324="Pendente", "Entrega pendente", ""))</f>
        <v>Entrega pendente</v>
      </c>
      <c r="AC3324" s="18">
        <v>1</v>
      </c>
      <c r="AD3324" s="18">
        <f>AC3324/SUMIF($P:$P,P3324,$AC:$AC)</f>
        <v>1</v>
      </c>
      <c r="AE3324" s="18">
        <f>IF(R3324=0,0,AC3324/SUMIF($R:$R,R3324,$AC:$AC))</f>
        <v>7.1428571428571425E-2</v>
      </c>
      <c r="AF3324" s="18">
        <f>IF(R3324=0,1,0)</f>
        <v>0</v>
      </c>
      <c r="AH3324" t="str">
        <f>TEXT(J3324,"MMMM")</f>
        <v>julho</v>
      </c>
    </row>
    <row r="3325" spans="1:34" ht="12.75" customHeight="1" x14ac:dyDescent="0.25">
      <c r="A3325" s="90" t="str">
        <f>IF(C3325="Oficina Diversos","Oficina Geral",
IF(ISNUMBER(FIND("Estoque - Colhedoras",C3325)),"Colhedoras",IF(ISNUMBER(FIND("Caldeiraria",C3325)),"Caldeiraria",IF(ISNUMBER(FIND("Borracharia",C3325)),"Borracharia",IF(ISNUMBER(FIND("Lubrificação",C3325)),"Lubrificação",
IF(ISNUMBER(FIND("Estoque - Carregadeiras",C3325)),"Carregadeiras",IF(ISNUMBER(FIND("Estoque - Veic. Leves",C3325)),"Veic. Leves",
IF(ISNUMBER(FIND("Estoque - Caminhões",C3325)),"Caminhões",IF(ISNUMBER(FIND("Estoque - Transbordos",C3325)),"Transbordos",
IF(ISNUMBER(FIND("Estoque - Tratores",C3325)),"Tratores",
IF(ISNUMBER(FIND("Estoque - Máquinas pesadas",C3325)),"Máquinas pesadas",
IF(ISNUMBER(FIND("Estoque - Reboques",C3325)),"Reboques",
IF(C3325="Estoque","Estoque",
IF(AND(ISNUMBER(C3325),C3325&gt;1000,C3325&lt;2000),"Caminhões",
IF(AND(ISNUMBER(C3325),C3325&gt;2000,C3325&lt;3000),"Tratores",
IF(AND(ISNUMBER(C3325),C3325&gt;3000,C3325&lt;4000),"Carregadeiras",
IF(AND(ISNUMBER(C3325),C3325&gt;4000,C3325&lt;5000),"Máquinas pesadas",
IF(AND(ISNUMBER(C3325),C3325&gt;5000,C3325&lt;6000),"Colhedoras",
IF(AND(ISNUMBER(C3325),C3325&gt;7000,C3325&lt;8000),"Irrigação",
IF(AND(ISNUMBER(C3325),C3325&gt;8000,C3325&lt;9000),"Reboques",IF(AND(ISNUMBER(C3325),C3325&gt;0,C3325&lt;1000),"Veic. Leves","")))))))))))))))))))))</f>
        <v>Máquinas pesadas</v>
      </c>
      <c r="C3325" s="171">
        <v>4017</v>
      </c>
      <c r="D3325" s="170">
        <v>93096</v>
      </c>
      <c r="E3325" s="173" t="s">
        <v>21004</v>
      </c>
      <c r="F3325" s="101" t="str">
        <f>IF(ISBLANK(K3325), "Apenas Solicitação", "Tem OC")</f>
        <v>Tem OC</v>
      </c>
      <c r="G3325" s="170">
        <v>1</v>
      </c>
      <c r="H3325" s="102">
        <f>G3325-I3325</f>
        <v>1</v>
      </c>
      <c r="I3325" s="103"/>
      <c r="J3325" s="174">
        <v>45841</v>
      </c>
      <c r="K3325" s="213">
        <v>45850</v>
      </c>
      <c r="L3325" s="173" t="s">
        <v>20153</v>
      </c>
      <c r="M3325" s="104" t="str">
        <f ca="1">IF(OR(N3325="", N3325=0), "", IF(N3325&gt;TODAY(), "No prazo", "Atrasado"))</f>
        <v>Atrasado</v>
      </c>
      <c r="N3325" s="104">
        <f>IFERROR(K3325 + VALUE(LEFT(L3325, FIND(" ", L3325) - 1)), "")</f>
        <v>45852</v>
      </c>
      <c r="O3325" s="105">
        <f>IF(_xlfn.DAYS(K3325,J3325)&lt;0, "Aguardando OC", _xlfn.DAYS(K3325,J3325))</f>
        <v>9</v>
      </c>
      <c r="P3325" s="201">
        <v>410082</v>
      </c>
      <c r="Q3325" s="12"/>
      <c r="R3325" s="212">
        <v>170796</v>
      </c>
      <c r="S3325" s="2">
        <v>221</v>
      </c>
      <c r="T3325" s="65" t="s">
        <v>1029</v>
      </c>
      <c r="U3325" s="170">
        <v>145.5</v>
      </c>
      <c r="V3325" s="170">
        <v>9863</v>
      </c>
      <c r="W3325" s="105" t="str">
        <f>IFERROR(VLOOKUP(V3325, Fornecedores!A:C, 3, FALSE), "")</f>
        <v>ITALPRATES</v>
      </c>
      <c r="X3325" s="105" t="str">
        <f>IFERROR(VLOOKUP(V3325, Fornecedores!A:E, 5, FALSE), "")</f>
        <v>São Paulo</v>
      </c>
      <c r="Y3325" s="105" t="str">
        <f>IFERROR(VLOOKUP(V3325, Fornecedores!A:F, 6, FALSE), "")</f>
        <v>SP</v>
      </c>
      <c r="Z3325" s="101" t="str">
        <f>IF(H3325=0, "Pedido entregue!", "Pendente")</f>
        <v>Pendente</v>
      </c>
      <c r="AB3325" s="132" t="str">
        <f>IF(Z3325="Pedido Entregue!", IF(AA3325=1, "Retirado do Almoxarifado", IF(AA3325=2, "Material devolvido", "Aguardando retirada")), IF(Z3325="Pendente", "Entrega pendente", ""))</f>
        <v>Entrega pendente</v>
      </c>
      <c r="AC3325" s="18">
        <v>1</v>
      </c>
      <c r="AD3325" s="18">
        <f>AC3325/SUMIF($P:$P,P3325,$AC:$AC)</f>
        <v>1</v>
      </c>
      <c r="AE3325" s="18">
        <f>IF(R3325=0,0,AC3325/SUMIF($R:$R,R3325,$AC:$AC))</f>
        <v>7.1428571428571425E-2</v>
      </c>
      <c r="AF3325" s="18">
        <f>IF(R3325=0,1,0)</f>
        <v>0</v>
      </c>
      <c r="AH3325" t="str">
        <f>TEXT(J3325,"MMMM")</f>
        <v>julho</v>
      </c>
    </row>
    <row r="3326" spans="1:34" ht="12.75" customHeight="1" x14ac:dyDescent="0.25">
      <c r="A3326" s="90" t="str">
        <f>IF(C3326="Oficina Diversos","Oficina Geral",
IF(ISNUMBER(FIND("Estoque - Colhedoras",C3326)),"Colhedoras",IF(ISNUMBER(FIND("Caldeiraria",C3326)),"Caldeiraria",IF(ISNUMBER(FIND("Borracharia",C3326)),"Borracharia",IF(ISNUMBER(FIND("Lubrificação",C3326)),"Lubrificação",
IF(ISNUMBER(FIND("Estoque - Carregadeiras",C3326)),"Carregadeiras",IF(ISNUMBER(FIND("Estoque - Veic. Leves",C3326)),"Veic. Leves",
IF(ISNUMBER(FIND("Estoque - Caminhões",C3326)),"Caminhões",IF(ISNUMBER(FIND("Estoque - Transbordos",C3326)),"Transbordos",
IF(ISNUMBER(FIND("Estoque - Tratores",C3326)),"Tratores",
IF(ISNUMBER(FIND("Estoque - Máquinas pesadas",C3326)),"Máquinas pesadas",
IF(ISNUMBER(FIND("Estoque - Reboques",C3326)),"Reboques",
IF(C3326="Estoque","Estoque",
IF(AND(ISNUMBER(C3326),C3326&gt;1000,C3326&lt;2000),"Caminhões",
IF(AND(ISNUMBER(C3326),C3326&gt;2000,C3326&lt;3000),"Tratores",
IF(AND(ISNUMBER(C3326),C3326&gt;3000,C3326&lt;4000),"Carregadeiras",
IF(AND(ISNUMBER(C3326),C3326&gt;4000,C3326&lt;5000),"Máquinas pesadas",
IF(AND(ISNUMBER(C3326),C3326&gt;5000,C3326&lt;6000),"Colhedoras",
IF(AND(ISNUMBER(C3326),C3326&gt;7000,C3326&lt;8000),"Irrigação",
IF(AND(ISNUMBER(C3326),C3326&gt;8000,C3326&lt;9000),"Reboques",IF(AND(ISNUMBER(C3326),C3326&gt;0,C3326&lt;1000),"Veic. Leves","")))))))))))))))))))))</f>
        <v>Máquinas pesadas</v>
      </c>
      <c r="C3326" s="171">
        <v>4017</v>
      </c>
      <c r="D3326" s="170">
        <v>93097</v>
      </c>
      <c r="E3326" s="173" t="s">
        <v>21005</v>
      </c>
      <c r="F3326" s="101" t="str">
        <f>IF(ISBLANK(K3326), "Apenas Solicitação", "Tem OC")</f>
        <v>Tem OC</v>
      </c>
      <c r="G3326" s="170">
        <v>1</v>
      </c>
      <c r="H3326" s="102">
        <f>G3326-I3326</f>
        <v>1</v>
      </c>
      <c r="I3326" s="103"/>
      <c r="J3326" s="174">
        <v>45841</v>
      </c>
      <c r="K3326" s="213">
        <v>45850</v>
      </c>
      <c r="L3326" s="173" t="s">
        <v>20153</v>
      </c>
      <c r="M3326" s="104" t="str">
        <f ca="1">IF(OR(N3326="", N3326=0), "", IF(N3326&gt;TODAY(), "No prazo", "Atrasado"))</f>
        <v>Atrasado</v>
      </c>
      <c r="N3326" s="104">
        <f>IFERROR(K3326 + VALUE(LEFT(L3326, FIND(" ", L3326) - 1)), "")</f>
        <v>45852</v>
      </c>
      <c r="O3326" s="105">
        <f>IF(_xlfn.DAYS(K3326,J3326)&lt;0, "Aguardando OC", _xlfn.DAYS(K3326,J3326))</f>
        <v>9</v>
      </c>
      <c r="P3326" s="201">
        <v>410084</v>
      </c>
      <c r="Q3326" s="12"/>
      <c r="R3326" s="212">
        <v>170796</v>
      </c>
      <c r="S3326" s="2">
        <v>221</v>
      </c>
      <c r="T3326" s="65" t="s">
        <v>1029</v>
      </c>
      <c r="U3326" s="170">
        <v>145.5</v>
      </c>
      <c r="V3326" s="170">
        <v>9863</v>
      </c>
      <c r="W3326" s="105" t="str">
        <f>IFERROR(VLOOKUP(V3326, Fornecedores!A:C, 3, FALSE), "")</f>
        <v>ITALPRATES</v>
      </c>
      <c r="X3326" s="105" t="str">
        <f>IFERROR(VLOOKUP(V3326, Fornecedores!A:E, 5, FALSE), "")</f>
        <v>São Paulo</v>
      </c>
      <c r="Y3326" s="105" t="str">
        <f>IFERROR(VLOOKUP(V3326, Fornecedores!A:F, 6, FALSE), "")</f>
        <v>SP</v>
      </c>
      <c r="Z3326" s="101" t="str">
        <f>IF(H3326=0, "Pedido entregue!", "Pendente")</f>
        <v>Pendente</v>
      </c>
      <c r="AB3326" s="132" t="str">
        <f>IF(Z3326="Pedido Entregue!", IF(AA3326=1, "Retirado do Almoxarifado", IF(AA3326=2, "Material devolvido", "Aguardando retirada")), IF(Z3326="Pendente", "Entrega pendente", ""))</f>
        <v>Entrega pendente</v>
      </c>
      <c r="AC3326" s="18">
        <v>1</v>
      </c>
      <c r="AD3326" s="18">
        <f>AC3326/SUMIF($P:$P,P3326,$AC:$AC)</f>
        <v>1</v>
      </c>
      <c r="AE3326" s="18">
        <f>IF(R3326=0,0,AC3326/SUMIF($R:$R,R3326,$AC:$AC))</f>
        <v>7.1428571428571425E-2</v>
      </c>
      <c r="AF3326" s="18">
        <f>IF(R3326=0,1,0)</f>
        <v>0</v>
      </c>
      <c r="AH3326" t="str">
        <f>TEXT(J3326,"MMMM")</f>
        <v>julho</v>
      </c>
    </row>
    <row r="3327" spans="1:34" ht="12.75" customHeight="1" x14ac:dyDescent="0.25">
      <c r="A3327" s="90" t="str">
        <f>IF(C3327="Oficina Diversos","Oficina Geral",
IF(ISNUMBER(FIND("Estoque - Colhedoras",C3327)),"Colhedoras",IF(ISNUMBER(FIND("Caldeiraria",C3327)),"Caldeiraria",IF(ISNUMBER(FIND("Borracharia",C3327)),"Borracharia",IF(ISNUMBER(FIND("Lubrificação",C3327)),"Lubrificação",
IF(ISNUMBER(FIND("Estoque - Carregadeiras",C3327)),"Carregadeiras",IF(ISNUMBER(FIND("Estoque - Veic. Leves",C3327)),"Veic. Leves",
IF(ISNUMBER(FIND("Estoque - Caminhões",C3327)),"Caminhões",IF(ISNUMBER(FIND("Estoque - Transbordos",C3327)),"Transbordos",
IF(ISNUMBER(FIND("Estoque - Tratores",C3327)),"Tratores",
IF(ISNUMBER(FIND("Estoque - Máquinas pesadas",C3327)),"Máquinas pesadas",
IF(ISNUMBER(FIND("Estoque - Reboques",C3327)),"Reboques",
IF(C3327="Estoque","Estoque",
IF(AND(ISNUMBER(C3327),C3327&gt;1000,C3327&lt;2000),"Caminhões",
IF(AND(ISNUMBER(C3327),C3327&gt;2000,C3327&lt;3000),"Tratores",
IF(AND(ISNUMBER(C3327),C3327&gt;3000,C3327&lt;4000),"Carregadeiras",
IF(AND(ISNUMBER(C3327),C3327&gt;4000,C3327&lt;5000),"Máquinas pesadas",
IF(AND(ISNUMBER(C3327),C3327&gt;5000,C3327&lt;6000),"Colhedoras",
IF(AND(ISNUMBER(C3327),C3327&gt;7000,C3327&lt;8000),"Irrigação",
IF(AND(ISNUMBER(C3327),C3327&gt;8000,C3327&lt;9000),"Reboques",IF(AND(ISNUMBER(C3327),C3327&gt;0,C3327&lt;1000),"Veic. Leves","")))))))))))))))))))))</f>
        <v>Máquinas pesadas</v>
      </c>
      <c r="C3327" s="171">
        <v>4017</v>
      </c>
      <c r="D3327" s="170">
        <v>93098</v>
      </c>
      <c r="E3327" s="173" t="s">
        <v>21006</v>
      </c>
      <c r="F3327" s="101" t="str">
        <f>IF(ISBLANK(K3327), "Apenas Solicitação", "Tem OC")</f>
        <v>Tem OC</v>
      </c>
      <c r="G3327" s="170">
        <v>1</v>
      </c>
      <c r="H3327" s="102">
        <f>G3327-I3327</f>
        <v>1</v>
      </c>
      <c r="I3327" s="103"/>
      <c r="J3327" s="174">
        <v>45841</v>
      </c>
      <c r="K3327" s="213">
        <v>45850</v>
      </c>
      <c r="L3327" s="173" t="s">
        <v>25989</v>
      </c>
      <c r="M3327" s="104" t="str">
        <f ca="1">IF(OR(N3327="", N3327=0), "", IF(N3327&gt;TODAY(), "No prazo", "Atrasado"))</f>
        <v>Atrasado</v>
      </c>
      <c r="N3327" s="104">
        <f>IFERROR(K3327 + VALUE(LEFT(L3327, FIND(" ", L3327) - 1)), "")</f>
        <v>45857</v>
      </c>
      <c r="O3327" s="105">
        <f>IF(_xlfn.DAYS(K3327,J3327)&lt;0, "Aguardando OC", _xlfn.DAYS(K3327,J3327))</f>
        <v>9</v>
      </c>
      <c r="P3327" s="201">
        <v>410083</v>
      </c>
      <c r="Q3327" s="12"/>
      <c r="R3327" s="212">
        <v>170795</v>
      </c>
      <c r="S3327" s="2">
        <v>221</v>
      </c>
      <c r="T3327" s="65" t="s">
        <v>1029</v>
      </c>
      <c r="U3327" s="175">
        <v>1036.83</v>
      </c>
      <c r="V3327" s="170">
        <v>3337</v>
      </c>
      <c r="W3327" s="105" t="str">
        <f>IFERROR(VLOOKUP(V3327, Fornecedores!A:C, 3, FALSE), "")</f>
        <v xml:space="preserve">FORNECEDORA         </v>
      </c>
      <c r="X3327" s="105" t="str">
        <f>IFERROR(VLOOKUP(V3327, Fornecedores!A:E, 5, FALSE), "")</f>
        <v>Campina Grande</v>
      </c>
      <c r="Y3327" s="105" t="str">
        <f>IFERROR(VLOOKUP(V3327, Fornecedores!A:F, 6, FALSE), "")</f>
        <v>PB</v>
      </c>
      <c r="Z3327" s="101" t="str">
        <f>IF(H3327=0, "Pedido entregue!", "Pendente")</f>
        <v>Pendente</v>
      </c>
      <c r="AB3327" s="132" t="str">
        <f>IF(Z3327="Pedido Entregue!", IF(AA3327=1, "Retirado do Almoxarifado", IF(AA3327=2, "Material devolvido", "Aguardando retirada")), IF(Z3327="Pendente", "Entrega pendente", ""))</f>
        <v>Entrega pendente</v>
      </c>
      <c r="AC3327" s="18">
        <v>1</v>
      </c>
      <c r="AD3327" s="18">
        <f>AC3327/SUMIF($P:$P,P3327,$AC:$AC)</f>
        <v>1</v>
      </c>
      <c r="AE3327" s="18">
        <f>IF(R3327=0,0,AC3327/SUMIF($R:$R,R3327,$AC:$AC))</f>
        <v>0.1111111111111111</v>
      </c>
      <c r="AF3327" s="18">
        <f>IF(R3327=0,1,0)</f>
        <v>0</v>
      </c>
      <c r="AH3327" t="str">
        <f>TEXT(J3327,"MMMM")</f>
        <v>julho</v>
      </c>
    </row>
    <row r="3328" spans="1:34" ht="12.75" customHeight="1" x14ac:dyDescent="0.25">
      <c r="A3328" s="90" t="str">
        <f>IF(C3328="Oficina Diversos","Oficina Geral",
IF(ISNUMBER(FIND("Estoque - Colhedoras",C3328)),"Colhedoras",IF(ISNUMBER(FIND("Caldeiraria",C3328)),"Caldeiraria",IF(ISNUMBER(FIND("Borracharia",C3328)),"Borracharia",IF(ISNUMBER(FIND("Lubrificação",C3328)),"Lubrificação",
IF(ISNUMBER(FIND("Estoque - Carregadeiras",C3328)),"Carregadeiras",IF(ISNUMBER(FIND("Estoque - Veic. Leves",C3328)),"Veic. Leves",
IF(ISNUMBER(FIND("Estoque - Caminhões",C3328)),"Caminhões",IF(ISNUMBER(FIND("Estoque - Transbordos",C3328)),"Transbordos",
IF(ISNUMBER(FIND("Estoque - Tratores",C3328)),"Tratores",
IF(ISNUMBER(FIND("Estoque - Máquinas pesadas",C3328)),"Máquinas pesadas",
IF(ISNUMBER(FIND("Estoque - Reboques",C3328)),"Reboques",
IF(C3328="Estoque","Estoque",
IF(AND(ISNUMBER(C3328),C3328&gt;1000,C3328&lt;2000),"Caminhões",
IF(AND(ISNUMBER(C3328),C3328&gt;2000,C3328&lt;3000),"Tratores",
IF(AND(ISNUMBER(C3328),C3328&gt;3000,C3328&lt;4000),"Carregadeiras",
IF(AND(ISNUMBER(C3328),C3328&gt;4000,C3328&lt;5000),"Máquinas pesadas",
IF(AND(ISNUMBER(C3328),C3328&gt;5000,C3328&lt;6000),"Colhedoras",
IF(AND(ISNUMBER(C3328),C3328&gt;7000,C3328&lt;8000),"Irrigação",
IF(AND(ISNUMBER(C3328),C3328&gt;8000,C3328&lt;9000),"Reboques",IF(AND(ISNUMBER(C3328),C3328&gt;0,C3328&lt;1000),"Veic. Leves","")))))))))))))))))))))</f>
        <v>Máquinas pesadas</v>
      </c>
      <c r="C3328" s="113">
        <v>4017</v>
      </c>
      <c r="D3328" s="2">
        <v>93099</v>
      </c>
      <c r="E3328" s="3" t="s">
        <v>21007</v>
      </c>
      <c r="F3328" s="101" t="str">
        <f>IF(ISBLANK(K3328), "Apenas Solicitação", "Tem OC")</f>
        <v>Apenas Solicitação</v>
      </c>
      <c r="G3328" s="2">
        <v>1</v>
      </c>
      <c r="H3328" s="102">
        <f>G3328-I3328</f>
        <v>1</v>
      </c>
      <c r="I3328" s="103"/>
      <c r="J3328" s="4">
        <v>45841</v>
      </c>
      <c r="K3328" s="14"/>
      <c r="L3328" s="3"/>
      <c r="M3328" s="104" t="str">
        <f ca="1">IF(OR(N3328="", N3328=0), "", IF(N3328&gt;TODAY(), "No prazo", "Atrasado"))</f>
        <v/>
      </c>
      <c r="N3328" s="104" t="str">
        <f>IFERROR(K3328 + VALUE(LEFT(L3328, FIND(" ", L3328) - 1)), "")</f>
        <v/>
      </c>
      <c r="O3328" s="105" t="str">
        <f>IF(_xlfn.DAYS(K3328,J3328)&lt;0, "Aguardando OC", _xlfn.DAYS(K3328,J3328))</f>
        <v>Aguardando OC</v>
      </c>
      <c r="P3328" s="14">
        <v>410086</v>
      </c>
      <c r="Q3328" s="12"/>
      <c r="R3328" s="14">
        <v>0</v>
      </c>
      <c r="S3328" s="2">
        <v>221</v>
      </c>
      <c r="T3328" s="65" t="s">
        <v>1029</v>
      </c>
      <c r="U3328" s="21">
        <v>0</v>
      </c>
      <c r="V3328" s="2"/>
      <c r="W3328" s="105" t="str">
        <f>IFERROR(VLOOKUP(V3328, Fornecedores!A:C, 3, FALSE), "")</f>
        <v/>
      </c>
      <c r="X3328" s="105" t="str">
        <f>IFERROR(VLOOKUP(V3328, Fornecedores!A:E, 5, FALSE), "")</f>
        <v/>
      </c>
      <c r="Y3328" s="105" t="str">
        <f>IFERROR(VLOOKUP(V3328, Fornecedores!A:F, 6, FALSE), "")</f>
        <v/>
      </c>
      <c r="Z3328" s="101" t="str">
        <f>IF(H3328=0, "Pedido entregue!", "Pendente")</f>
        <v>Pendente</v>
      </c>
      <c r="AB3328" s="132" t="str">
        <f>IF(Z3328="Pedido Entregue!", IF(AA3328=1, "Retirado do Almoxarifado", IF(AA3328=2, "Material devolvido", "Aguardando retirada")), IF(Z3328="Pendente", "Entrega pendente", ""))</f>
        <v>Entrega pendente</v>
      </c>
      <c r="AC3328" s="18">
        <v>1</v>
      </c>
      <c r="AD3328" s="18">
        <f>AC3328/SUMIF($P:$P,P3328,$AC:$AC)</f>
        <v>1</v>
      </c>
      <c r="AE3328" s="18">
        <f>IF(R3328=0,0,AC3328/SUMIF($R:$R,R3328,$AC:$AC))</f>
        <v>0</v>
      </c>
      <c r="AF3328" s="18">
        <f>IF(R3328=0,1,0)</f>
        <v>1</v>
      </c>
      <c r="AH3328" t="str">
        <f>TEXT(J3328,"MMMM")</f>
        <v>julho</v>
      </c>
    </row>
    <row r="3329" spans="1:34" ht="12.75" customHeight="1" x14ac:dyDescent="0.25">
      <c r="A3329" s="90" t="str">
        <f>IF(C3329="Oficina Diversos","Oficina Geral",
IF(ISNUMBER(FIND("Estoque - Colhedoras",C3329)),"Colhedoras",IF(ISNUMBER(FIND("Caldeiraria",C3329)),"Caldeiraria",IF(ISNUMBER(FIND("Borracharia",C3329)),"Borracharia",IF(ISNUMBER(FIND("Lubrificação",C3329)),"Lubrificação",
IF(ISNUMBER(FIND("Estoque - Carregadeiras",C3329)),"Carregadeiras",IF(ISNUMBER(FIND("Estoque - Veic. Leves",C3329)),"Veic. Leves",
IF(ISNUMBER(FIND("Estoque - Caminhões",C3329)),"Caminhões",IF(ISNUMBER(FIND("Estoque - Transbordos",C3329)),"Transbordos",
IF(ISNUMBER(FIND("Estoque - Tratores",C3329)),"Tratores",
IF(ISNUMBER(FIND("Estoque - Máquinas pesadas",C3329)),"Máquinas pesadas",
IF(ISNUMBER(FIND("Estoque - Reboques",C3329)),"Reboques",
IF(C3329="Estoque","Estoque",
IF(AND(ISNUMBER(C3329),C3329&gt;1000,C3329&lt;2000),"Caminhões",
IF(AND(ISNUMBER(C3329),C3329&gt;2000,C3329&lt;3000),"Tratores",
IF(AND(ISNUMBER(C3329),C3329&gt;3000,C3329&lt;4000),"Carregadeiras",
IF(AND(ISNUMBER(C3329),C3329&gt;4000,C3329&lt;5000),"Máquinas pesadas",
IF(AND(ISNUMBER(C3329),C3329&gt;5000,C3329&lt;6000),"Colhedoras",
IF(AND(ISNUMBER(C3329),C3329&gt;7000,C3329&lt;8000),"Irrigação",
IF(AND(ISNUMBER(C3329),C3329&gt;8000,C3329&lt;9000),"Reboques",IF(AND(ISNUMBER(C3329),C3329&gt;0,C3329&lt;1000),"Veic. Leves","")))))))))))))))))))))</f>
        <v>Máquinas pesadas</v>
      </c>
      <c r="C3329" s="113">
        <v>4017</v>
      </c>
      <c r="D3329" s="2">
        <v>93100</v>
      </c>
      <c r="E3329" s="3" t="s">
        <v>21008</v>
      </c>
      <c r="F3329" s="101" t="str">
        <f>IF(ISBLANK(K3329), "Apenas Solicitação", "Tem OC")</f>
        <v>Apenas Solicitação</v>
      </c>
      <c r="G3329" s="2">
        <v>1</v>
      </c>
      <c r="H3329" s="102">
        <f>G3329-I3329</f>
        <v>1</v>
      </c>
      <c r="I3329" s="103"/>
      <c r="J3329" s="4">
        <v>45841</v>
      </c>
      <c r="K3329" s="14"/>
      <c r="L3329" s="3"/>
      <c r="M3329" s="104" t="str">
        <f ca="1">IF(OR(N3329="", N3329=0), "", IF(N3329&gt;TODAY(), "No prazo", "Atrasado"))</f>
        <v/>
      </c>
      <c r="N3329" s="104" t="str">
        <f>IFERROR(K3329 + VALUE(LEFT(L3329, FIND(" ", L3329) - 1)), "")</f>
        <v/>
      </c>
      <c r="O3329" s="105" t="str">
        <f>IF(_xlfn.DAYS(K3329,J3329)&lt;0, "Aguardando OC", _xlfn.DAYS(K3329,J3329))</f>
        <v>Aguardando OC</v>
      </c>
      <c r="P3329" s="14">
        <v>410087</v>
      </c>
      <c r="Q3329" s="12"/>
      <c r="R3329" s="14">
        <v>0</v>
      </c>
      <c r="S3329" s="2">
        <v>221</v>
      </c>
      <c r="T3329" s="65" t="s">
        <v>1029</v>
      </c>
      <c r="U3329" s="21">
        <v>0</v>
      </c>
      <c r="V3329" s="2"/>
      <c r="W3329" s="105" t="str">
        <f>IFERROR(VLOOKUP(V3329, Fornecedores!A:C, 3, FALSE), "")</f>
        <v/>
      </c>
      <c r="X3329" s="105" t="str">
        <f>IFERROR(VLOOKUP(V3329, Fornecedores!A:E, 5, FALSE), "")</f>
        <v/>
      </c>
      <c r="Y3329" s="105" t="str">
        <f>IFERROR(VLOOKUP(V3329, Fornecedores!A:F, 6, FALSE), "")</f>
        <v/>
      </c>
      <c r="Z3329" s="101" t="str">
        <f>IF(H3329=0, "Pedido entregue!", "Pendente")</f>
        <v>Pendente</v>
      </c>
      <c r="AB3329" s="132" t="str">
        <f>IF(Z3329="Pedido Entregue!", IF(AA3329=1, "Retirado do Almoxarifado", IF(AA3329=2, "Material devolvido", "Aguardando retirada")), IF(Z3329="Pendente", "Entrega pendente", ""))</f>
        <v>Entrega pendente</v>
      </c>
      <c r="AC3329" s="18">
        <v>1</v>
      </c>
      <c r="AD3329" s="18">
        <f>AC3329/SUMIF($P:$P,P3329,$AC:$AC)</f>
        <v>1</v>
      </c>
      <c r="AE3329" s="18">
        <f>IF(R3329=0,0,AC3329/SUMIF($R:$R,R3329,$AC:$AC))</f>
        <v>0</v>
      </c>
      <c r="AF3329" s="18">
        <f>IF(R3329=0,1,0)</f>
        <v>1</v>
      </c>
      <c r="AH3329" t="str">
        <f>TEXT(J3329,"MMMM")</f>
        <v>julho</v>
      </c>
    </row>
    <row r="3330" spans="1:34" ht="12.75" customHeight="1" x14ac:dyDescent="0.25">
      <c r="A3330" s="90" t="str">
        <f>IF(C3330="Oficina Diversos","Oficina Geral",
IF(ISNUMBER(FIND("Estoque - Colhedoras",C3330)),"Colhedoras",IF(ISNUMBER(FIND("Caldeiraria",C3330)),"Caldeiraria",IF(ISNUMBER(FIND("Borracharia",C3330)),"Borracharia",IF(ISNUMBER(FIND("Lubrificação",C3330)),"Lubrificação",
IF(ISNUMBER(FIND("Estoque - Carregadeiras",C3330)),"Carregadeiras",IF(ISNUMBER(FIND("Estoque - Veic. Leves",C3330)),"Veic. Leves",
IF(ISNUMBER(FIND("Estoque - Caminhões",C3330)),"Caminhões",IF(ISNUMBER(FIND("Estoque - Transbordos",C3330)),"Transbordos",
IF(ISNUMBER(FIND("Estoque - Tratores",C3330)),"Tratores",
IF(ISNUMBER(FIND("Estoque - Máquinas pesadas",C3330)),"Máquinas pesadas",
IF(ISNUMBER(FIND("Estoque - Reboques",C3330)),"Reboques",
IF(C3330="Estoque","Estoque",
IF(AND(ISNUMBER(C3330),C3330&gt;1000,C3330&lt;2000),"Caminhões",
IF(AND(ISNUMBER(C3330),C3330&gt;2000,C3330&lt;3000),"Tratores",
IF(AND(ISNUMBER(C3330),C3330&gt;3000,C3330&lt;4000),"Carregadeiras",
IF(AND(ISNUMBER(C3330),C3330&gt;4000,C3330&lt;5000),"Máquinas pesadas",
IF(AND(ISNUMBER(C3330),C3330&gt;5000,C3330&lt;6000),"Colhedoras",
IF(AND(ISNUMBER(C3330),C3330&gt;7000,C3330&lt;8000),"Irrigação",
IF(AND(ISNUMBER(C3330),C3330&gt;8000,C3330&lt;9000),"Reboques",IF(AND(ISNUMBER(C3330),C3330&gt;0,C3330&lt;1000),"Veic. Leves","")))))))))))))))))))))</f>
        <v>Máquinas pesadas</v>
      </c>
      <c r="C3330" s="171">
        <v>4017</v>
      </c>
      <c r="D3330" s="170">
        <v>93101</v>
      </c>
      <c r="E3330" s="173" t="s">
        <v>21009</v>
      </c>
      <c r="F3330" s="101" t="str">
        <f>IF(ISBLANK(K3330), "Apenas Solicitação", "Tem OC")</f>
        <v>Tem OC</v>
      </c>
      <c r="G3330" s="170">
        <v>1</v>
      </c>
      <c r="H3330" s="102">
        <f>G3330-I3330</f>
        <v>1</v>
      </c>
      <c r="I3330" s="103"/>
      <c r="J3330" s="174">
        <v>45841</v>
      </c>
      <c r="K3330" s="213">
        <v>45850</v>
      </c>
      <c r="L3330" s="173" t="s">
        <v>20153</v>
      </c>
      <c r="M3330" s="104" t="str">
        <f ca="1">IF(OR(N3330="", N3330=0), "", IF(N3330&gt;TODAY(), "No prazo", "Atrasado"))</f>
        <v>Atrasado</v>
      </c>
      <c r="N3330" s="104">
        <f>IFERROR(K3330 + VALUE(LEFT(L3330, FIND(" ", L3330) - 1)), "")</f>
        <v>45852</v>
      </c>
      <c r="O3330" s="105">
        <f>IF(_xlfn.DAYS(K3330,J3330)&lt;0, "Aguardando OC", _xlfn.DAYS(K3330,J3330))</f>
        <v>9</v>
      </c>
      <c r="P3330" s="201">
        <v>410088</v>
      </c>
      <c r="Q3330" s="12"/>
      <c r="R3330" s="212">
        <v>170796</v>
      </c>
      <c r="S3330" s="2">
        <v>221</v>
      </c>
      <c r="T3330" s="65" t="s">
        <v>1029</v>
      </c>
      <c r="U3330" s="170">
        <v>824.5</v>
      </c>
      <c r="V3330" s="170">
        <v>9863</v>
      </c>
      <c r="W3330" s="105" t="str">
        <f>IFERROR(VLOOKUP(V3330, Fornecedores!A:C, 3, FALSE), "")</f>
        <v>ITALPRATES</v>
      </c>
      <c r="X3330" s="105" t="str">
        <f>IFERROR(VLOOKUP(V3330, Fornecedores!A:E, 5, FALSE), "")</f>
        <v>São Paulo</v>
      </c>
      <c r="Y3330" s="105" t="str">
        <f>IFERROR(VLOOKUP(V3330, Fornecedores!A:F, 6, FALSE), "")</f>
        <v>SP</v>
      </c>
      <c r="Z3330" s="101" t="str">
        <f>IF(H3330=0, "Pedido entregue!", "Pendente")</f>
        <v>Pendente</v>
      </c>
      <c r="AB3330" s="132" t="str">
        <f>IF(Z3330="Pedido Entregue!", IF(AA3330=1, "Retirado do Almoxarifado", IF(AA3330=2, "Material devolvido", "Aguardando retirada")), IF(Z3330="Pendente", "Entrega pendente", ""))</f>
        <v>Entrega pendente</v>
      </c>
      <c r="AC3330" s="18">
        <v>1</v>
      </c>
      <c r="AD3330" s="18">
        <f>AC3330/SUMIF($P:$P,P3330,$AC:$AC)</f>
        <v>1</v>
      </c>
      <c r="AE3330" s="18">
        <f>IF(R3330=0,0,AC3330/SUMIF($R:$R,R3330,$AC:$AC))</f>
        <v>7.1428571428571425E-2</v>
      </c>
      <c r="AF3330" s="18">
        <f>IF(R3330=0,1,0)</f>
        <v>0</v>
      </c>
      <c r="AH3330" t="str">
        <f>TEXT(J3330,"MMMM")</f>
        <v>julho</v>
      </c>
    </row>
    <row r="3331" spans="1:34" ht="12.75" customHeight="1" x14ac:dyDescent="0.25">
      <c r="A3331" s="90" t="str">
        <f>IF(C3331="Oficina Diversos","Oficina Geral",
IF(ISNUMBER(FIND("Estoque - Colhedoras",C3331)),"Colhedoras",IF(ISNUMBER(FIND("Caldeiraria",C3331)),"Caldeiraria",IF(ISNUMBER(FIND("Borracharia",C3331)),"Borracharia",IF(ISNUMBER(FIND("Lubrificação",C3331)),"Lubrificação",
IF(ISNUMBER(FIND("Estoque - Carregadeiras",C3331)),"Carregadeiras",IF(ISNUMBER(FIND("Estoque - Veic. Leves",C3331)),"Veic. Leves",
IF(ISNUMBER(FIND("Estoque - Caminhões",C3331)),"Caminhões",IF(ISNUMBER(FIND("Estoque - Transbordos",C3331)),"Transbordos",
IF(ISNUMBER(FIND("Estoque - Tratores",C3331)),"Tratores",
IF(ISNUMBER(FIND("Estoque - Máquinas pesadas",C3331)),"Máquinas pesadas",
IF(ISNUMBER(FIND("Estoque - Reboques",C3331)),"Reboques",
IF(C3331="Estoque","Estoque",
IF(AND(ISNUMBER(C3331),C3331&gt;1000,C3331&lt;2000),"Caminhões",
IF(AND(ISNUMBER(C3331),C3331&gt;2000,C3331&lt;3000),"Tratores",
IF(AND(ISNUMBER(C3331),C3331&gt;3000,C3331&lt;4000),"Carregadeiras",
IF(AND(ISNUMBER(C3331),C3331&gt;4000,C3331&lt;5000),"Máquinas pesadas",
IF(AND(ISNUMBER(C3331),C3331&gt;5000,C3331&lt;6000),"Colhedoras",
IF(AND(ISNUMBER(C3331),C3331&gt;7000,C3331&lt;8000),"Irrigação",
IF(AND(ISNUMBER(C3331),C3331&gt;8000,C3331&lt;9000),"Reboques",IF(AND(ISNUMBER(C3331),C3331&gt;0,C3331&lt;1000),"Veic. Leves","")))))))))))))))))))))</f>
        <v>Máquinas pesadas</v>
      </c>
      <c r="C3331" s="171">
        <v>4017</v>
      </c>
      <c r="D3331" s="170">
        <v>93102</v>
      </c>
      <c r="E3331" s="173" t="s">
        <v>21010</v>
      </c>
      <c r="F3331" s="101" t="str">
        <f>IF(ISBLANK(K3331), "Apenas Solicitação", "Tem OC")</f>
        <v>Tem OC</v>
      </c>
      <c r="G3331" s="170">
        <v>1</v>
      </c>
      <c r="H3331" s="102">
        <f>G3331-I3331</f>
        <v>1</v>
      </c>
      <c r="I3331" s="103"/>
      <c r="J3331" s="174">
        <v>45841</v>
      </c>
      <c r="K3331" s="213">
        <v>45850</v>
      </c>
      <c r="L3331" s="173" t="s">
        <v>20153</v>
      </c>
      <c r="M3331" s="104" t="str">
        <f ca="1">IF(OR(N3331="", N3331=0), "", IF(N3331&gt;TODAY(), "No prazo", "Atrasado"))</f>
        <v>Atrasado</v>
      </c>
      <c r="N3331" s="104">
        <f>IFERROR(K3331 + VALUE(LEFT(L3331, FIND(" ", L3331) - 1)), "")</f>
        <v>45852</v>
      </c>
      <c r="O3331" s="105">
        <f>IF(_xlfn.DAYS(K3331,J3331)&lt;0, "Aguardando OC", _xlfn.DAYS(K3331,J3331))</f>
        <v>9</v>
      </c>
      <c r="P3331" s="201">
        <v>410089</v>
      </c>
      <c r="Q3331" s="12"/>
      <c r="R3331" s="212">
        <v>170796</v>
      </c>
      <c r="S3331" s="2">
        <v>221</v>
      </c>
      <c r="T3331" s="65" t="s">
        <v>1029</v>
      </c>
      <c r="U3331" s="170">
        <v>214.25</v>
      </c>
      <c r="V3331" s="170">
        <v>9863</v>
      </c>
      <c r="W3331" s="105" t="str">
        <f>IFERROR(VLOOKUP(V3331, Fornecedores!A:C, 3, FALSE), "")</f>
        <v>ITALPRATES</v>
      </c>
      <c r="X3331" s="105" t="str">
        <f>IFERROR(VLOOKUP(V3331, Fornecedores!A:E, 5, FALSE), "")</f>
        <v>São Paulo</v>
      </c>
      <c r="Y3331" s="105" t="str">
        <f>IFERROR(VLOOKUP(V3331, Fornecedores!A:F, 6, FALSE), "")</f>
        <v>SP</v>
      </c>
      <c r="Z3331" s="101" t="str">
        <f>IF(H3331=0, "Pedido entregue!", "Pendente")</f>
        <v>Pendente</v>
      </c>
      <c r="AB3331" s="132" t="str">
        <f>IF(Z3331="Pedido Entregue!", IF(AA3331=1, "Retirado do Almoxarifado", IF(AA3331=2, "Material devolvido", "Aguardando retirada")), IF(Z3331="Pendente", "Entrega pendente", ""))</f>
        <v>Entrega pendente</v>
      </c>
      <c r="AC3331" s="18">
        <v>1</v>
      </c>
      <c r="AD3331" s="18">
        <f>AC3331/SUMIF($P:$P,P3331,$AC:$AC)</f>
        <v>1</v>
      </c>
      <c r="AE3331" s="18">
        <f>IF(R3331=0,0,AC3331/SUMIF($R:$R,R3331,$AC:$AC))</f>
        <v>7.1428571428571425E-2</v>
      </c>
      <c r="AF3331" s="18">
        <f>IF(R3331=0,1,0)</f>
        <v>0</v>
      </c>
      <c r="AH3331" t="str">
        <f>TEXT(J3331,"MMMM")</f>
        <v>julho</v>
      </c>
    </row>
    <row r="3332" spans="1:34" ht="12.75" customHeight="1" x14ac:dyDescent="0.25">
      <c r="A3332" s="90" t="str">
        <f>IF(C3332="Oficina Diversos","Oficina Geral",
IF(ISNUMBER(FIND("Estoque - Colhedoras",C3332)),"Colhedoras",IF(ISNUMBER(FIND("Caldeiraria",C3332)),"Caldeiraria",IF(ISNUMBER(FIND("Borracharia",C3332)),"Borracharia",IF(ISNUMBER(FIND("Lubrificação",C3332)),"Lubrificação",
IF(ISNUMBER(FIND("Estoque - Carregadeiras",C3332)),"Carregadeiras",IF(ISNUMBER(FIND("Estoque - Veic. Leves",C3332)),"Veic. Leves",
IF(ISNUMBER(FIND("Estoque - Caminhões",C3332)),"Caminhões",IF(ISNUMBER(FIND("Estoque - Transbordos",C3332)),"Transbordos",
IF(ISNUMBER(FIND("Estoque - Tratores",C3332)),"Tratores",
IF(ISNUMBER(FIND("Estoque - Máquinas pesadas",C3332)),"Máquinas pesadas",
IF(ISNUMBER(FIND("Estoque - Reboques",C3332)),"Reboques",
IF(C3332="Estoque","Estoque",
IF(AND(ISNUMBER(C3332),C3332&gt;1000,C3332&lt;2000),"Caminhões",
IF(AND(ISNUMBER(C3332),C3332&gt;2000,C3332&lt;3000),"Tratores",
IF(AND(ISNUMBER(C3332),C3332&gt;3000,C3332&lt;4000),"Carregadeiras",
IF(AND(ISNUMBER(C3332),C3332&gt;4000,C3332&lt;5000),"Máquinas pesadas",
IF(AND(ISNUMBER(C3332),C3332&gt;5000,C3332&lt;6000),"Colhedoras",
IF(AND(ISNUMBER(C3332),C3332&gt;7000,C3332&lt;8000),"Irrigação",
IF(AND(ISNUMBER(C3332),C3332&gt;8000,C3332&lt;9000),"Reboques",IF(AND(ISNUMBER(C3332),C3332&gt;0,C3332&lt;1000),"Veic. Leves","")))))))))))))))))))))</f>
        <v>Máquinas pesadas</v>
      </c>
      <c r="C3332" s="171">
        <v>4017</v>
      </c>
      <c r="D3332" s="170">
        <v>93103</v>
      </c>
      <c r="E3332" s="173" t="s">
        <v>21011</v>
      </c>
      <c r="F3332" s="101" t="str">
        <f>IF(ISBLANK(K3332), "Apenas Solicitação", "Tem OC")</f>
        <v>Tem OC</v>
      </c>
      <c r="G3332" s="170">
        <v>1</v>
      </c>
      <c r="H3332" s="102">
        <f>G3332-I3332</f>
        <v>1</v>
      </c>
      <c r="I3332" s="103"/>
      <c r="J3332" s="174">
        <v>45841</v>
      </c>
      <c r="K3332" s="213">
        <v>45850</v>
      </c>
      <c r="L3332" s="173" t="s">
        <v>20153</v>
      </c>
      <c r="M3332" s="104" t="str">
        <f ca="1">IF(OR(N3332="", N3332=0), "", IF(N3332&gt;TODAY(), "No prazo", "Atrasado"))</f>
        <v>Atrasado</v>
      </c>
      <c r="N3332" s="104">
        <f>IFERROR(K3332 + VALUE(LEFT(L3332, FIND(" ", L3332) - 1)), "")</f>
        <v>45852</v>
      </c>
      <c r="O3332" s="105">
        <f>IF(_xlfn.DAYS(K3332,J3332)&lt;0, "Aguardando OC", _xlfn.DAYS(K3332,J3332))</f>
        <v>9</v>
      </c>
      <c r="P3332" s="201">
        <v>410091</v>
      </c>
      <c r="Q3332" s="12"/>
      <c r="R3332" s="212">
        <v>170796</v>
      </c>
      <c r="S3332" s="2">
        <v>221</v>
      </c>
      <c r="T3332" s="65" t="s">
        <v>1029</v>
      </c>
      <c r="U3332" s="170">
        <v>214.25</v>
      </c>
      <c r="V3332" s="170">
        <v>9863</v>
      </c>
      <c r="W3332" s="105" t="str">
        <f>IFERROR(VLOOKUP(V3332, Fornecedores!A:C, 3, FALSE), "")</f>
        <v>ITALPRATES</v>
      </c>
      <c r="X3332" s="105" t="str">
        <f>IFERROR(VLOOKUP(V3332, Fornecedores!A:E, 5, FALSE), "")</f>
        <v>São Paulo</v>
      </c>
      <c r="Y3332" s="105" t="str">
        <f>IFERROR(VLOOKUP(V3332, Fornecedores!A:F, 6, FALSE), "")</f>
        <v>SP</v>
      </c>
      <c r="Z3332" s="101" t="str">
        <f>IF(H3332=0, "Pedido entregue!", "Pendente")</f>
        <v>Pendente</v>
      </c>
      <c r="AB3332" s="132" t="str">
        <f>IF(Z3332="Pedido Entregue!", IF(AA3332=1, "Retirado do Almoxarifado", IF(AA3332=2, "Material devolvido", "Aguardando retirada")), IF(Z3332="Pendente", "Entrega pendente", ""))</f>
        <v>Entrega pendente</v>
      </c>
      <c r="AC3332" s="18">
        <v>1</v>
      </c>
      <c r="AD3332" s="18">
        <f>AC3332/SUMIF($P:$P,P3332,$AC:$AC)</f>
        <v>1</v>
      </c>
      <c r="AE3332" s="18">
        <f>IF(R3332=0,0,AC3332/SUMIF($R:$R,R3332,$AC:$AC))</f>
        <v>7.1428571428571425E-2</v>
      </c>
      <c r="AF3332" s="18">
        <f>IF(R3332=0,1,0)</f>
        <v>0</v>
      </c>
      <c r="AH3332" t="str">
        <f>TEXT(J3332,"MMMM")</f>
        <v>julho</v>
      </c>
    </row>
    <row r="3333" spans="1:34" ht="12.75" customHeight="1" x14ac:dyDescent="0.25">
      <c r="A3333" s="90" t="str">
        <f>IF(C3333="Oficina Diversos","Oficina Geral",
IF(ISNUMBER(FIND("Estoque - Colhedoras",C3333)),"Colhedoras",IF(ISNUMBER(FIND("Caldeiraria",C3333)),"Caldeiraria",IF(ISNUMBER(FIND("Borracharia",C3333)),"Borracharia",IF(ISNUMBER(FIND("Lubrificação",C3333)),"Lubrificação",
IF(ISNUMBER(FIND("Estoque - Carregadeiras",C3333)),"Carregadeiras",IF(ISNUMBER(FIND("Estoque - Veic. Leves",C3333)),"Veic. Leves",
IF(ISNUMBER(FIND("Estoque - Caminhões",C3333)),"Caminhões",IF(ISNUMBER(FIND("Estoque - Transbordos",C3333)),"Transbordos",
IF(ISNUMBER(FIND("Estoque - Tratores",C3333)),"Tratores",
IF(ISNUMBER(FIND("Estoque - Máquinas pesadas",C3333)),"Máquinas pesadas",
IF(ISNUMBER(FIND("Estoque - Reboques",C3333)),"Reboques",
IF(C3333="Estoque","Estoque",
IF(AND(ISNUMBER(C3333),C3333&gt;1000,C3333&lt;2000),"Caminhões",
IF(AND(ISNUMBER(C3333),C3333&gt;2000,C3333&lt;3000),"Tratores",
IF(AND(ISNUMBER(C3333),C3333&gt;3000,C3333&lt;4000),"Carregadeiras",
IF(AND(ISNUMBER(C3333),C3333&gt;4000,C3333&lt;5000),"Máquinas pesadas",
IF(AND(ISNUMBER(C3333),C3333&gt;5000,C3333&lt;6000),"Colhedoras",
IF(AND(ISNUMBER(C3333),C3333&gt;7000,C3333&lt;8000),"Irrigação",
IF(AND(ISNUMBER(C3333),C3333&gt;8000,C3333&lt;9000),"Reboques",IF(AND(ISNUMBER(C3333),C3333&gt;0,C3333&lt;1000),"Veic. Leves","")))))))))))))))))))))</f>
        <v>Máquinas pesadas</v>
      </c>
      <c r="C3333" s="171">
        <v>4017</v>
      </c>
      <c r="D3333" s="170">
        <v>93104</v>
      </c>
      <c r="E3333" s="173" t="s">
        <v>21012</v>
      </c>
      <c r="F3333" s="101" t="str">
        <f>IF(ISBLANK(K3333), "Apenas Solicitação", "Tem OC")</f>
        <v>Tem OC</v>
      </c>
      <c r="G3333" s="170">
        <v>1</v>
      </c>
      <c r="H3333" s="102">
        <f>G3333-I3333</f>
        <v>1</v>
      </c>
      <c r="I3333" s="103"/>
      <c r="J3333" s="174">
        <v>45841</v>
      </c>
      <c r="K3333" s="213">
        <v>45850</v>
      </c>
      <c r="L3333" s="173" t="s">
        <v>20153</v>
      </c>
      <c r="M3333" s="104" t="str">
        <f ca="1">IF(OR(N3333="", N3333=0), "", IF(N3333&gt;TODAY(), "No prazo", "Atrasado"))</f>
        <v>Atrasado</v>
      </c>
      <c r="N3333" s="104">
        <f>IFERROR(K3333 + VALUE(LEFT(L3333, FIND(" ", L3333) - 1)), "")</f>
        <v>45852</v>
      </c>
      <c r="O3333" s="105">
        <f>IF(_xlfn.DAYS(K3333,J3333)&lt;0, "Aguardando OC", _xlfn.DAYS(K3333,J3333))</f>
        <v>9</v>
      </c>
      <c r="P3333" s="201">
        <v>410092</v>
      </c>
      <c r="Q3333" s="12"/>
      <c r="R3333" s="212">
        <v>170796</v>
      </c>
      <c r="S3333" s="2">
        <v>221</v>
      </c>
      <c r="T3333" s="65" t="s">
        <v>1029</v>
      </c>
      <c r="U3333" s="170">
        <v>243.56</v>
      </c>
      <c r="V3333" s="170">
        <v>9863</v>
      </c>
      <c r="W3333" s="105" t="str">
        <f>IFERROR(VLOOKUP(V3333, Fornecedores!A:C, 3, FALSE), "")</f>
        <v>ITALPRATES</v>
      </c>
      <c r="X3333" s="105" t="str">
        <f>IFERROR(VLOOKUP(V3333, Fornecedores!A:E, 5, FALSE), "")</f>
        <v>São Paulo</v>
      </c>
      <c r="Y3333" s="105" t="str">
        <f>IFERROR(VLOOKUP(V3333, Fornecedores!A:F, 6, FALSE), "")</f>
        <v>SP</v>
      </c>
      <c r="Z3333" s="101" t="str">
        <f>IF(H3333=0, "Pedido entregue!", "Pendente")</f>
        <v>Pendente</v>
      </c>
      <c r="AB3333" s="132" t="str">
        <f>IF(Z3333="Pedido Entregue!", IF(AA3333=1, "Retirado do Almoxarifado", IF(AA3333=2, "Material devolvido", "Aguardando retirada")), IF(Z3333="Pendente", "Entrega pendente", ""))</f>
        <v>Entrega pendente</v>
      </c>
      <c r="AC3333" s="18">
        <v>1</v>
      </c>
      <c r="AD3333" s="18">
        <f>AC3333/SUMIF($P:$P,P3333,$AC:$AC)</f>
        <v>1</v>
      </c>
      <c r="AE3333" s="18">
        <f>IF(R3333=0,0,AC3333/SUMIF($R:$R,R3333,$AC:$AC))</f>
        <v>7.1428571428571425E-2</v>
      </c>
      <c r="AF3333" s="18">
        <f>IF(R3333=0,1,0)</f>
        <v>0</v>
      </c>
      <c r="AH3333" t="str">
        <f>TEXT(J3333,"MMMM")</f>
        <v>julho</v>
      </c>
    </row>
    <row r="3334" spans="1:34" ht="12.75" hidden="1" customHeight="1" x14ac:dyDescent="0.25">
      <c r="A3334" s="90" t="str">
        <f>IF(C3334="Oficina Diversos","Oficina Geral",
IF(ISNUMBER(FIND("Estoque - Colhedoras",C3334)),"Colhedoras",IF(ISNUMBER(FIND("Caldeiraria",C3334)),"Caldeiraria",IF(ISNUMBER(FIND("Borracharia",C3334)),"Borracharia",IF(ISNUMBER(FIND("Lubrificação",C3334)),"Lubrificação",
IF(ISNUMBER(FIND("Estoque - Carregadeiras",C3334)),"Carregadeiras",IF(ISNUMBER(FIND("Estoque - Veic. Leves",C3334)),"Veic. Leves",
IF(ISNUMBER(FIND("Estoque - Caminhões",C3334)),"Caminhões",IF(ISNUMBER(FIND("Estoque - Transbordos",C3334)),"Transbordos",
IF(ISNUMBER(FIND("Estoque - Tratores",C3334)),"Tratores",
IF(ISNUMBER(FIND("Estoque - Máquinas pesadas",C3334)),"Máquinas pesadas",
IF(ISNUMBER(FIND("Estoque - Reboques",C3334)),"Reboques",
IF(C3334="Estoque","Estoque",
IF(AND(ISNUMBER(C3334),C3334&gt;1000,C3334&lt;2000),"Caminhões",
IF(AND(ISNUMBER(C3334),C3334&gt;2000,C3334&lt;3000),"Tratores",
IF(AND(ISNUMBER(C3334),C3334&gt;3000,C3334&lt;4000),"Carregadeiras",
IF(AND(ISNUMBER(C3334),C3334&gt;4000,C3334&lt;5000),"Máquinas pesadas",
IF(AND(ISNUMBER(C3334),C3334&gt;5000,C3334&lt;6000),"Colhedoras",
IF(AND(ISNUMBER(C3334),C3334&gt;7000,C3334&lt;8000),"Irrigação",
IF(AND(ISNUMBER(C3334),C3334&gt;8000,C3334&lt;9000),"Reboques",IF(AND(ISNUMBER(C3334),C3334&gt;0,C3334&lt;1000),"Veic. Leves","")))))))))))))))))))))</f>
        <v>Veic. Leves</v>
      </c>
      <c r="C3334" s="113">
        <v>47</v>
      </c>
      <c r="D3334" s="2">
        <v>93108</v>
      </c>
      <c r="E3334" s="3" t="s">
        <v>20942</v>
      </c>
      <c r="F3334" s="101" t="str">
        <f>IF(ISBLANK(K3334), "Apenas Solicitação", "Tem OC")</f>
        <v>Tem OC</v>
      </c>
      <c r="G3334" s="2">
        <v>1</v>
      </c>
      <c r="H3334" s="102">
        <f>G3334-I3334</f>
        <v>0</v>
      </c>
      <c r="I3334" s="103">
        <v>1</v>
      </c>
      <c r="J3334" s="4">
        <v>45841</v>
      </c>
      <c r="K3334" s="180">
        <v>45846</v>
      </c>
      <c r="L3334" s="3" t="s">
        <v>20151</v>
      </c>
      <c r="M3334" s="104" t="str">
        <f ca="1">IF(OR(N3334="", N3334=0), "", IF(N3334&gt;TODAY(), "No prazo", "Atrasado"))</f>
        <v>Atrasado</v>
      </c>
      <c r="N3334" s="104">
        <f>IFERROR(K3334 + VALUE(LEFT(L3334, FIND(" ", L3334) - 1)), "")</f>
        <v>45846</v>
      </c>
      <c r="O3334" s="105">
        <f>IF(_xlfn.DAYS(K3334,J3334)&lt;0, "Aguardando OC", _xlfn.DAYS(K3334,J3334))</f>
        <v>5</v>
      </c>
      <c r="P3334" s="14">
        <v>410131</v>
      </c>
      <c r="Q3334" s="12"/>
      <c r="R3334" s="14">
        <v>170545</v>
      </c>
      <c r="S3334" s="2">
        <v>221</v>
      </c>
      <c r="T3334" s="65" t="s">
        <v>1029</v>
      </c>
      <c r="U3334" s="2">
        <v>14.25</v>
      </c>
      <c r="V3334" s="2">
        <v>14446</v>
      </c>
      <c r="W3334" s="105" t="str">
        <f>IFERROR(VLOOKUP(V3334, Fornecedores!A:C, 3, FALSE), "")</f>
        <v>AGROMOTO</v>
      </c>
      <c r="X3334" s="105" t="str">
        <f>IFERROR(VLOOKUP(V3334, Fornecedores!A:E, 5, FALSE), "")</f>
        <v>Jaboatão dos Guararapes</v>
      </c>
      <c r="Y3334" s="105" t="str">
        <f>IFERROR(VLOOKUP(V3334, Fornecedores!A:F, 6, FALSE), "")</f>
        <v>PE</v>
      </c>
      <c r="Z3334" s="101" t="str">
        <f>IF(H3334=0, "Pedido entregue!", "Pendente")</f>
        <v>Pedido entregue!</v>
      </c>
      <c r="AB3334" s="132" t="str">
        <f>IF(Z3334="Pedido Entregue!", IF(AA3334=1, "Retirado do Almoxarifado", IF(AA3334=2, "Material devolvido", "Aguardando retirada")), IF(Z3334="Pendente", "Entrega pendente", ""))</f>
        <v>Aguardando retirada</v>
      </c>
      <c r="AC3334" s="18">
        <v>1</v>
      </c>
      <c r="AD3334" s="18">
        <f>AC3334/SUMIF($P:$P,P3334,$AC:$AC)</f>
        <v>1</v>
      </c>
      <c r="AE3334" s="18">
        <f>IF(R3334=0,0,AC3334/SUMIF($R:$R,R3334,$AC:$AC))</f>
        <v>0.5</v>
      </c>
      <c r="AF3334" s="18">
        <f>IF(R3334=0,1,0)</f>
        <v>0</v>
      </c>
      <c r="AH3334" t="str">
        <f>TEXT(J3334,"MMMM")</f>
        <v>julho</v>
      </c>
    </row>
    <row r="3335" spans="1:34" ht="12.75" hidden="1" customHeight="1" x14ac:dyDescent="0.25">
      <c r="A3335" s="90" t="str">
        <f>IF(C3335="Oficina Diversos","Oficina Geral",
IF(ISNUMBER(FIND("Estoque - Colhedoras",C3335)),"Colhedoras",IF(ISNUMBER(FIND("Caldeiraria",C3335)),"Caldeiraria",IF(ISNUMBER(FIND("Borracharia",C3335)),"Borracharia",IF(ISNUMBER(FIND("Lubrificação",C3335)),"Lubrificação",
IF(ISNUMBER(FIND("Estoque - Carregadeiras",C3335)),"Carregadeiras",IF(ISNUMBER(FIND("Estoque - Veic. Leves",C3335)),"Veic. Leves",
IF(ISNUMBER(FIND("Estoque - Caminhões",C3335)),"Caminhões",IF(ISNUMBER(FIND("Estoque - Transbordos",C3335)),"Transbordos",
IF(ISNUMBER(FIND("Estoque - Tratores",C3335)),"Tratores",
IF(ISNUMBER(FIND("Estoque - Máquinas pesadas",C3335)),"Máquinas pesadas",
IF(ISNUMBER(FIND("Estoque - Reboques",C3335)),"Reboques",
IF(C3335="Estoque","Estoque",
IF(AND(ISNUMBER(C3335),C3335&gt;1000,C3335&lt;2000),"Caminhões",
IF(AND(ISNUMBER(C3335),C3335&gt;2000,C3335&lt;3000),"Tratores",
IF(AND(ISNUMBER(C3335),C3335&gt;3000,C3335&lt;4000),"Carregadeiras",
IF(AND(ISNUMBER(C3335),C3335&gt;4000,C3335&lt;5000),"Máquinas pesadas",
IF(AND(ISNUMBER(C3335),C3335&gt;5000,C3335&lt;6000),"Colhedoras",
IF(AND(ISNUMBER(C3335),C3335&gt;7000,C3335&lt;8000),"Irrigação",
IF(AND(ISNUMBER(C3335),C3335&gt;8000,C3335&lt;9000),"Reboques",IF(AND(ISNUMBER(C3335),C3335&gt;0,C3335&lt;1000),"Veic. Leves","")))))))))))))))))))))</f>
        <v>Caminhões</v>
      </c>
      <c r="C3335" s="171">
        <v>1004</v>
      </c>
      <c r="D3335" s="170">
        <v>93141</v>
      </c>
      <c r="E3335" s="173" t="s">
        <v>21039</v>
      </c>
      <c r="F3335" s="101" t="str">
        <f>IF(ISBLANK(K3335), "Apenas Solicitação", "Tem OC")</f>
        <v>Tem OC</v>
      </c>
      <c r="G3335" s="170">
        <v>1</v>
      </c>
      <c r="H3335" s="102">
        <f>G3335-I3335</f>
        <v>0</v>
      </c>
      <c r="I3335" s="103">
        <v>1</v>
      </c>
      <c r="J3335" s="174">
        <v>45843</v>
      </c>
      <c r="K3335" s="174">
        <v>45854</v>
      </c>
      <c r="L3335" s="173" t="s">
        <v>20160</v>
      </c>
      <c r="M3335" s="104" t="str">
        <f ca="1">IF(OR(N3335="", N3335=0), "", IF(N3335&gt;TODAY(), "No prazo", "Atrasado"))</f>
        <v>No prazo</v>
      </c>
      <c r="N3335" s="104">
        <f>IFERROR(K3335 + VALUE(LEFT(L3335, FIND(" ", L3335) - 1)), "")</f>
        <v>45864</v>
      </c>
      <c r="O3335" s="105">
        <f>IF(_xlfn.DAYS(K3335,J3335)&lt;0, "Aguardando OC", _xlfn.DAYS(K3335,J3335))</f>
        <v>11</v>
      </c>
      <c r="P3335" s="212">
        <v>410315</v>
      </c>
      <c r="Q3335" s="12"/>
      <c r="R3335" s="212">
        <v>171051</v>
      </c>
      <c r="S3335" s="2">
        <v>221</v>
      </c>
      <c r="T3335" s="65" t="s">
        <v>1029</v>
      </c>
      <c r="U3335" s="170">
        <v>0</v>
      </c>
      <c r="V3335" s="170">
        <v>2106</v>
      </c>
      <c r="W3335" s="105" t="str">
        <f>IFERROR(VLOOKUP(V3335, Fornecedores!A:C, 3, FALSE), "")</f>
        <v xml:space="preserve">UNIDAS              </v>
      </c>
      <c r="X3335" s="105" t="str">
        <f>IFERROR(VLOOKUP(V3335, Fornecedores!A:E, 5, FALSE), "")</f>
        <v>João Pessoa</v>
      </c>
      <c r="Y3335" s="105" t="str">
        <f>IFERROR(VLOOKUP(V3335, Fornecedores!A:F, 6, FALSE), "")</f>
        <v>PB</v>
      </c>
      <c r="Z3335" s="101" t="str">
        <f>IF(H3335=0, "Pedido entregue!", "Pendente")</f>
        <v>Pedido entregue!</v>
      </c>
      <c r="AB3335" s="132" t="str">
        <f>IF(Z3335="Pedido Entregue!", IF(AA3335=1, "Retirado do Almoxarifado", IF(AA3335=2, "Material devolvido", "Aguardando retirada")), IF(Z3335="Pendente", "Entrega pendente", ""))</f>
        <v>Aguardando retirada</v>
      </c>
      <c r="AC3335" s="18">
        <v>1</v>
      </c>
      <c r="AD3335" s="18">
        <f>AC3335/SUMIF($P:$P,P3335,$AC:$AC)</f>
        <v>1</v>
      </c>
      <c r="AE3335" s="18">
        <f>IF(R3335=0,0,AC3335/SUMIF($R:$R,R3335,$AC:$AC))</f>
        <v>0.33333333333333331</v>
      </c>
      <c r="AF3335" s="18">
        <f>IF(R3335=0,1,0)</f>
        <v>0</v>
      </c>
      <c r="AH3335" t="str">
        <f>TEXT(J3335,"MMMM")</f>
        <v>julho</v>
      </c>
    </row>
    <row r="3336" spans="1:34" ht="12.75" hidden="1" customHeight="1" x14ac:dyDescent="0.25">
      <c r="A3336" s="90" t="str">
        <f>IF(C3336="Oficina Diversos","Oficina Geral",
IF(ISNUMBER(FIND("Estoque - Colhedoras",C3336)),"Colhedoras",IF(ISNUMBER(FIND("Caldeiraria",C3336)),"Caldeiraria",IF(ISNUMBER(FIND("Borracharia",C3336)),"Borracharia",IF(ISNUMBER(FIND("Lubrificação",C3336)),"Lubrificação",
IF(ISNUMBER(FIND("Estoque - Carregadeiras",C3336)),"Carregadeiras",IF(ISNUMBER(FIND("Estoque - Veic. Leves",C3336)),"Veic. Leves",
IF(ISNUMBER(FIND("Estoque - Caminhões",C3336)),"Caminhões",IF(ISNUMBER(FIND("Estoque - Transbordos",C3336)),"Transbordos",
IF(ISNUMBER(FIND("Estoque - Tratores",C3336)),"Tratores",
IF(ISNUMBER(FIND("Estoque - Máquinas pesadas",C3336)),"Máquinas pesadas",
IF(ISNUMBER(FIND("Estoque - Reboques",C3336)),"Reboques",
IF(C3336="Estoque","Estoque",
IF(AND(ISNUMBER(C3336),C3336&gt;1000,C3336&lt;2000),"Caminhões",
IF(AND(ISNUMBER(C3336),C3336&gt;2000,C3336&lt;3000),"Tratores",
IF(AND(ISNUMBER(C3336),C3336&gt;3000,C3336&lt;4000),"Carregadeiras",
IF(AND(ISNUMBER(C3336),C3336&gt;4000,C3336&lt;5000),"Máquinas pesadas",
IF(AND(ISNUMBER(C3336),C3336&gt;5000,C3336&lt;6000),"Colhedoras",
IF(AND(ISNUMBER(C3336),C3336&gt;7000,C3336&lt;8000),"Irrigação",
IF(AND(ISNUMBER(C3336),C3336&gt;8000,C3336&lt;9000),"Reboques",IF(AND(ISNUMBER(C3336),C3336&gt;0,C3336&lt;1000),"Veic. Leves","")))))))))))))))))))))</f>
        <v>Caminhões</v>
      </c>
      <c r="C3336" s="171">
        <v>1004</v>
      </c>
      <c r="D3336" s="170">
        <v>93142</v>
      </c>
      <c r="E3336" s="173" t="s">
        <v>21040</v>
      </c>
      <c r="F3336" s="101" t="str">
        <f>IF(ISBLANK(K3336), "Apenas Solicitação", "Tem OC")</f>
        <v>Tem OC</v>
      </c>
      <c r="G3336" s="170">
        <v>1</v>
      </c>
      <c r="H3336" s="102">
        <f>G3336-I3336</f>
        <v>0</v>
      </c>
      <c r="I3336" s="103">
        <v>1</v>
      </c>
      <c r="J3336" s="174">
        <v>45843</v>
      </c>
      <c r="K3336" s="174">
        <v>45854</v>
      </c>
      <c r="L3336" s="173" t="s">
        <v>20160</v>
      </c>
      <c r="M3336" s="104" t="str">
        <f ca="1">IF(OR(N3336="", N3336=0), "", IF(N3336&gt;TODAY(), "No prazo", "Atrasado"))</f>
        <v>No prazo</v>
      </c>
      <c r="N3336" s="104">
        <f>IFERROR(K3336 + VALUE(LEFT(L3336, FIND(" ", L3336) - 1)), "")</f>
        <v>45864</v>
      </c>
      <c r="O3336" s="105">
        <f>IF(_xlfn.DAYS(K3336,J3336)&lt;0, "Aguardando OC", _xlfn.DAYS(K3336,J3336))</f>
        <v>11</v>
      </c>
      <c r="P3336" s="212">
        <v>410316</v>
      </c>
      <c r="Q3336" s="12"/>
      <c r="R3336" s="212">
        <v>171051</v>
      </c>
      <c r="S3336" s="2">
        <v>221</v>
      </c>
      <c r="T3336" s="65" t="s">
        <v>1029</v>
      </c>
      <c r="U3336" s="170">
        <v>0</v>
      </c>
      <c r="V3336" s="170">
        <v>2106</v>
      </c>
      <c r="W3336" s="105" t="str">
        <f>IFERROR(VLOOKUP(V3336, Fornecedores!A:C, 3, FALSE), "")</f>
        <v xml:space="preserve">UNIDAS              </v>
      </c>
      <c r="X3336" s="105" t="str">
        <f>IFERROR(VLOOKUP(V3336, Fornecedores!A:E, 5, FALSE), "")</f>
        <v>João Pessoa</v>
      </c>
      <c r="Y3336" s="105" t="str">
        <f>IFERROR(VLOOKUP(V3336, Fornecedores!A:F, 6, FALSE), "")</f>
        <v>PB</v>
      </c>
      <c r="Z3336" s="101" t="str">
        <f>IF(H3336=0, "Pedido entregue!", "Pendente")</f>
        <v>Pedido entregue!</v>
      </c>
      <c r="AB3336" s="132" t="str">
        <f>IF(Z3336="Pedido Entregue!", IF(AA3336=1, "Retirado do Almoxarifado", IF(AA3336=2, "Material devolvido", "Aguardando retirada")), IF(Z3336="Pendente", "Entrega pendente", ""))</f>
        <v>Aguardando retirada</v>
      </c>
      <c r="AC3336" s="18">
        <v>1</v>
      </c>
      <c r="AD3336" s="18">
        <f>AC3336/SUMIF($P:$P,P3336,$AC:$AC)</f>
        <v>1</v>
      </c>
      <c r="AE3336" s="18">
        <f>IF(R3336=0,0,AC3336/SUMIF($R:$R,R3336,$AC:$AC))</f>
        <v>0.33333333333333331</v>
      </c>
      <c r="AF3336" s="18">
        <f>IF(R3336=0,1,0)</f>
        <v>0</v>
      </c>
      <c r="AH3336" t="str">
        <f>TEXT(J3336,"MMMM")</f>
        <v>julho</v>
      </c>
    </row>
    <row r="3337" spans="1:34" ht="12.75" hidden="1" customHeight="1" x14ac:dyDescent="0.25">
      <c r="A3337" s="90" t="str">
        <f>IF(C3337="Oficina Diversos","Oficina Geral",
IF(ISNUMBER(FIND("Estoque - Colhedoras",C3337)),"Colhedoras",IF(ISNUMBER(FIND("Caldeiraria",C3337)),"Caldeiraria",IF(ISNUMBER(FIND("Borracharia",C3337)),"Borracharia",IF(ISNUMBER(FIND("Lubrificação",C3337)),"Lubrificação",
IF(ISNUMBER(FIND("Estoque - Carregadeiras",C3337)),"Carregadeiras",IF(ISNUMBER(FIND("Estoque - Veic. Leves",C3337)),"Veic. Leves",
IF(ISNUMBER(FIND("Estoque - Caminhões",C3337)),"Caminhões",IF(ISNUMBER(FIND("Estoque - Transbordos",C3337)),"Transbordos",
IF(ISNUMBER(FIND("Estoque - Tratores",C3337)),"Tratores",
IF(ISNUMBER(FIND("Estoque - Máquinas pesadas",C3337)),"Máquinas pesadas",
IF(ISNUMBER(FIND("Estoque - Reboques",C3337)),"Reboques",
IF(C3337="Estoque","Estoque",
IF(AND(ISNUMBER(C3337),C3337&gt;1000,C3337&lt;2000),"Caminhões",
IF(AND(ISNUMBER(C3337),C3337&gt;2000,C3337&lt;3000),"Tratores",
IF(AND(ISNUMBER(C3337),C3337&gt;3000,C3337&lt;4000),"Carregadeiras",
IF(AND(ISNUMBER(C3337),C3337&gt;4000,C3337&lt;5000),"Máquinas pesadas",
IF(AND(ISNUMBER(C3337),C3337&gt;5000,C3337&lt;6000),"Colhedoras",
IF(AND(ISNUMBER(C3337),C3337&gt;7000,C3337&lt;8000),"Irrigação",
IF(AND(ISNUMBER(C3337),C3337&gt;8000,C3337&lt;9000),"Reboques",IF(AND(ISNUMBER(C3337),C3337&gt;0,C3337&lt;1000),"Veic. Leves","")))))))))))))))))))))</f>
        <v>Caminhões</v>
      </c>
      <c r="C3337" s="171">
        <v>1005</v>
      </c>
      <c r="D3337" s="170">
        <v>93143</v>
      </c>
      <c r="E3337" s="173" t="s">
        <v>21041</v>
      </c>
      <c r="F3337" s="101" t="str">
        <f>IF(ISBLANK(K3337), "Apenas Solicitação", "Tem OC")</f>
        <v>Tem OC</v>
      </c>
      <c r="G3337" s="170">
        <v>1</v>
      </c>
      <c r="H3337" s="102">
        <f>G3337-I3337</f>
        <v>0</v>
      </c>
      <c r="I3337" s="103">
        <v>1</v>
      </c>
      <c r="J3337" s="174">
        <v>45843</v>
      </c>
      <c r="K3337" s="174">
        <v>45853</v>
      </c>
      <c r="L3337" s="173" t="s">
        <v>20151</v>
      </c>
      <c r="M3337" s="104" t="str">
        <f ca="1">IF(OR(N3337="", N3337=0), "", IF(N3337&gt;TODAY(), "No prazo", "Atrasado"))</f>
        <v>Atrasado</v>
      </c>
      <c r="N3337" s="104">
        <f>IFERROR(K3337 + VALUE(LEFT(L3337, FIND(" ", L3337) - 1)), "")</f>
        <v>45853</v>
      </c>
      <c r="O3337" s="105">
        <f>IF(_xlfn.DAYS(K3337,J3337)&lt;0, "Aguardando OC", _xlfn.DAYS(K3337,J3337))</f>
        <v>10</v>
      </c>
      <c r="P3337" s="201">
        <v>410330</v>
      </c>
      <c r="Q3337" s="12"/>
      <c r="R3337" s="212">
        <v>170965</v>
      </c>
      <c r="S3337" s="2">
        <v>221</v>
      </c>
      <c r="T3337" s="65" t="s">
        <v>1029</v>
      </c>
      <c r="U3337" s="170">
        <v>0</v>
      </c>
      <c r="V3337" s="170">
        <v>2097</v>
      </c>
      <c r="W3337" s="105" t="str">
        <f>IFERROR(VLOOKUP(V3337, Fornecedores!A:C, 3, FALSE), "")</f>
        <v xml:space="preserve">CAUPECAS            </v>
      </c>
      <c r="X3337" s="105" t="str">
        <f>IFERROR(VLOOKUP(V3337, Fornecedores!A:E, 5, FALSE), "")</f>
        <v>Recife</v>
      </c>
      <c r="Y3337" s="105" t="str">
        <f>IFERROR(VLOOKUP(V3337, Fornecedores!A:F, 6, FALSE), "")</f>
        <v>PE</v>
      </c>
      <c r="Z3337" s="101" t="str">
        <f>IF(H3337=0, "Pedido entregue!", "Pendente")</f>
        <v>Pedido entregue!</v>
      </c>
      <c r="AB3337" s="132" t="str">
        <f>IF(Z3337="Pedido Entregue!", IF(AA3337=1, "Retirado do Almoxarifado", IF(AA3337=2, "Material devolvido", "Aguardando retirada")), IF(Z3337="Pendente", "Entrega pendente", ""))</f>
        <v>Aguardando retirada</v>
      </c>
      <c r="AC3337" s="18">
        <v>1</v>
      </c>
      <c r="AD3337" s="18">
        <f>AC3337/SUMIF($P:$P,P3337,$AC:$AC)</f>
        <v>1</v>
      </c>
      <c r="AE3337" s="18">
        <f>IF(R3337=0,0,AC3337/SUMIF($R:$R,R3337,$AC:$AC))</f>
        <v>0.25</v>
      </c>
      <c r="AF3337" s="18">
        <f>IF(R3337=0,1,0)</f>
        <v>0</v>
      </c>
      <c r="AH3337" t="str">
        <f>TEXT(J3337,"MMMM")</f>
        <v>julho</v>
      </c>
    </row>
    <row r="3338" spans="1:34" ht="12.75" hidden="1" customHeight="1" x14ac:dyDescent="0.25">
      <c r="A3338" s="90" t="str">
        <f>IF(C3338="Oficina Diversos","Oficina Geral",
IF(ISNUMBER(FIND("Estoque - Colhedoras",C3338)),"Colhedoras",IF(ISNUMBER(FIND("Caldeiraria",C3338)),"Caldeiraria",IF(ISNUMBER(FIND("Borracharia",C3338)),"Borracharia",IF(ISNUMBER(FIND("Lubrificação",C3338)),"Lubrificação",
IF(ISNUMBER(FIND("Estoque - Carregadeiras",C3338)),"Carregadeiras",IF(ISNUMBER(FIND("Estoque - Veic. Leves",C3338)),"Veic. Leves",
IF(ISNUMBER(FIND("Estoque - Caminhões",C3338)),"Caminhões",IF(ISNUMBER(FIND("Estoque - Transbordos",C3338)),"Transbordos",
IF(ISNUMBER(FIND("Estoque - Tratores",C3338)),"Tratores",
IF(ISNUMBER(FIND("Estoque - Máquinas pesadas",C3338)),"Máquinas pesadas",
IF(ISNUMBER(FIND("Estoque - Reboques",C3338)),"Reboques",
IF(C3338="Estoque","Estoque",
IF(AND(ISNUMBER(C3338),C3338&gt;1000,C3338&lt;2000),"Caminhões",
IF(AND(ISNUMBER(C3338),C3338&gt;2000,C3338&lt;3000),"Tratores",
IF(AND(ISNUMBER(C3338),C3338&gt;3000,C3338&lt;4000),"Carregadeiras",
IF(AND(ISNUMBER(C3338),C3338&gt;4000,C3338&lt;5000),"Máquinas pesadas",
IF(AND(ISNUMBER(C3338),C3338&gt;5000,C3338&lt;6000),"Colhedoras",
IF(AND(ISNUMBER(C3338),C3338&gt;7000,C3338&lt;8000),"Irrigação",
IF(AND(ISNUMBER(C3338),C3338&gt;8000,C3338&lt;9000),"Reboques",IF(AND(ISNUMBER(C3338),C3338&gt;0,C3338&lt;1000),"Veic. Leves","")))))))))))))))))))))</f>
        <v>Veic. Leves</v>
      </c>
      <c r="C3338" s="113">
        <v>54</v>
      </c>
      <c r="D3338" s="2">
        <v>93146</v>
      </c>
      <c r="E3338" s="3" t="s">
        <v>20952</v>
      </c>
      <c r="F3338" s="101" t="str">
        <f>IF(ISBLANK(K3338), "Apenas Solicitação", "Tem OC")</f>
        <v>Tem OC</v>
      </c>
      <c r="G3338" s="2">
        <v>1</v>
      </c>
      <c r="H3338" s="102">
        <f>G3338-I3338</f>
        <v>0</v>
      </c>
      <c r="I3338" s="103">
        <v>1</v>
      </c>
      <c r="J3338" s="4">
        <v>45845</v>
      </c>
      <c r="K3338" s="180">
        <v>45846</v>
      </c>
      <c r="L3338" s="3" t="s">
        <v>20151</v>
      </c>
      <c r="M3338" s="104" t="str">
        <f ca="1">IF(OR(N3338="", N3338=0), "", IF(N3338&gt;TODAY(), "No prazo", "Atrasado"))</f>
        <v>Atrasado</v>
      </c>
      <c r="N3338" s="104">
        <f>IFERROR(K3338 + VALUE(LEFT(L3338, FIND(" ", L3338) - 1)), "")</f>
        <v>45846</v>
      </c>
      <c r="O3338" s="105">
        <f>IF(_xlfn.DAYS(K3338,J3338)&lt;0, "Aguardando OC", _xlfn.DAYS(K3338,J3338))</f>
        <v>1</v>
      </c>
      <c r="P3338" s="14">
        <v>410346</v>
      </c>
      <c r="Q3338" s="12"/>
      <c r="R3338" s="14">
        <v>170622</v>
      </c>
      <c r="S3338" s="2">
        <v>221</v>
      </c>
      <c r="T3338" s="65" t="s">
        <v>1029</v>
      </c>
      <c r="U3338" s="168">
        <v>3500</v>
      </c>
      <c r="V3338" s="2">
        <v>11130</v>
      </c>
      <c r="W3338" s="105" t="str">
        <f>IFERROR(VLOOKUP(V3338, Fornecedores!A:C, 3, FALSE), "")</f>
        <v xml:space="preserve">SUCATA DO RONILDO </v>
      </c>
      <c r="X3338" s="105" t="str">
        <f>IFERROR(VLOOKUP(V3338, Fornecedores!A:E, 5, FALSE), "")</f>
        <v>Guarabira</v>
      </c>
      <c r="Y3338" s="105" t="str">
        <f>IFERROR(VLOOKUP(V3338, Fornecedores!A:F, 6, FALSE), "")</f>
        <v>PB</v>
      </c>
      <c r="Z3338" s="101" t="str">
        <f>IF(H3338=0, "Pedido entregue!", "Pendente")</f>
        <v>Pedido entregue!</v>
      </c>
      <c r="AB3338" s="132" t="str">
        <f>IF(Z3338="Pedido Entregue!", IF(AA3338=1, "Retirado do Almoxarifado", IF(AA3338=2, "Material devolvido", "Aguardando retirada")), IF(Z3338="Pendente", "Entrega pendente", ""))</f>
        <v>Aguardando retirada</v>
      </c>
      <c r="AC3338" s="18">
        <v>1</v>
      </c>
      <c r="AD3338" s="18">
        <f>AC3338/SUMIF($P:$P,P3338,$AC:$AC)</f>
        <v>1</v>
      </c>
      <c r="AE3338" s="18">
        <f>IF(R3338=0,0,AC3338/SUMIF($R:$R,R3338,$AC:$AC))</f>
        <v>1</v>
      </c>
      <c r="AF3338" s="18">
        <f>IF(R3338=0,1,0)</f>
        <v>0</v>
      </c>
      <c r="AH3338" t="str">
        <f>TEXT(J3338,"MMMM")</f>
        <v>julho</v>
      </c>
    </row>
    <row r="3339" spans="1:34" ht="12.75" hidden="1" customHeight="1" x14ac:dyDescent="0.25">
      <c r="A3339" s="90" t="str">
        <f>IF(C3339="Oficina Diversos","Oficina Geral",
IF(ISNUMBER(FIND("Estoque - Colhedoras",C3339)),"Colhedoras",IF(ISNUMBER(FIND("Caldeiraria",C3339)),"Caldeiraria",IF(ISNUMBER(FIND("Borracharia",C3339)),"Borracharia",IF(ISNUMBER(FIND("Lubrificação",C3339)),"Lubrificação",
IF(ISNUMBER(FIND("Estoque - Carregadeiras",C3339)),"Carregadeiras",IF(ISNUMBER(FIND("Estoque - Veic. Leves",C3339)),"Veic. Leves",
IF(ISNUMBER(FIND("Estoque - Caminhões",C3339)),"Caminhões",IF(ISNUMBER(FIND("Estoque - Transbordos",C3339)),"Transbordos",
IF(ISNUMBER(FIND("Estoque - Tratores",C3339)),"Tratores",
IF(ISNUMBER(FIND("Estoque - Máquinas pesadas",C3339)),"Máquinas pesadas",
IF(ISNUMBER(FIND("Estoque - Reboques",C3339)),"Reboques",
IF(C3339="Estoque","Estoque",
IF(AND(ISNUMBER(C3339),C3339&gt;1000,C3339&lt;2000),"Caminhões",
IF(AND(ISNUMBER(C3339),C3339&gt;2000,C3339&lt;3000),"Tratores",
IF(AND(ISNUMBER(C3339),C3339&gt;3000,C3339&lt;4000),"Carregadeiras",
IF(AND(ISNUMBER(C3339),C3339&gt;4000,C3339&lt;5000),"Máquinas pesadas",
IF(AND(ISNUMBER(C3339),C3339&gt;5000,C3339&lt;6000),"Colhedoras",
IF(AND(ISNUMBER(C3339),C3339&gt;7000,C3339&lt;8000),"Irrigação",
IF(AND(ISNUMBER(C3339),C3339&gt;8000,C3339&lt;9000),"Reboques",IF(AND(ISNUMBER(C3339),C3339&gt;0,C3339&lt;1000),"Veic. Leves","")))))))))))))))))))))</f>
        <v>Caminhões</v>
      </c>
      <c r="C3339" s="171">
        <v>1037</v>
      </c>
      <c r="D3339" s="170">
        <v>93148</v>
      </c>
      <c r="E3339" s="173" t="s">
        <v>21015</v>
      </c>
      <c r="F3339" s="101" t="str">
        <f>IF(ISBLANK(K3339), "Apenas Solicitação", "Tem OC")</f>
        <v>Tem OC</v>
      </c>
      <c r="G3339" s="170">
        <v>1</v>
      </c>
      <c r="H3339" s="102">
        <f>G3339-I3339</f>
        <v>0</v>
      </c>
      <c r="I3339" s="103">
        <v>1</v>
      </c>
      <c r="J3339" s="174">
        <v>45845</v>
      </c>
      <c r="K3339" s="174">
        <v>45847</v>
      </c>
      <c r="L3339" s="173" t="s">
        <v>20152</v>
      </c>
      <c r="M3339" s="104" t="str">
        <f ca="1">IF(OR(N3339="", N3339=0), "", IF(N3339&gt;TODAY(), "No prazo", "Atrasado"))</f>
        <v>Atrasado</v>
      </c>
      <c r="N3339" s="104">
        <f>IFERROR(K3339 + VALUE(LEFT(L3339, FIND(" ", L3339) - 1)), "")</f>
        <v>45848</v>
      </c>
      <c r="O3339" s="105">
        <f>IF(_xlfn.DAYS(K3339,J3339)&lt;0, "Aguardando OC", _xlfn.DAYS(K3339,J3339))</f>
        <v>2</v>
      </c>
      <c r="P3339" s="201">
        <v>410363</v>
      </c>
      <c r="Q3339" s="12"/>
      <c r="R3339" s="212">
        <v>170710</v>
      </c>
      <c r="S3339" s="2">
        <v>221</v>
      </c>
      <c r="T3339" s="65" t="s">
        <v>1029</v>
      </c>
      <c r="U3339" s="170">
        <v>0</v>
      </c>
      <c r="V3339" s="170">
        <v>5910</v>
      </c>
      <c r="W3339" s="105" t="str">
        <f>IFERROR(VLOOKUP(V3339, Fornecedores!A:C, 3, FALSE), "")</f>
        <v>VANNUCCI</v>
      </c>
      <c r="X3339" s="105" t="str">
        <f>IFERROR(VLOOKUP(V3339, Fornecedores!A:E, 5, FALSE), "")</f>
        <v>Recife</v>
      </c>
      <c r="Y3339" s="105" t="str">
        <f>IFERROR(VLOOKUP(V3339, Fornecedores!A:F, 6, FALSE), "")</f>
        <v>PE</v>
      </c>
      <c r="Z3339" s="101" t="str">
        <f>IF(H3339=0, "Pedido entregue!", "Pendente")</f>
        <v>Pedido entregue!</v>
      </c>
      <c r="AB3339" s="132" t="str">
        <f>IF(Z3339="Pedido Entregue!", IF(AA3339=1, "Retirado do Almoxarifado", IF(AA3339=2, "Material devolvido", "Aguardando retirada")), IF(Z3339="Pendente", "Entrega pendente", ""))</f>
        <v>Aguardando retirada</v>
      </c>
      <c r="AC3339" s="18">
        <v>1</v>
      </c>
      <c r="AD3339" s="18">
        <f>AC3339/SUMIF($P:$P,P3339,$AC:$AC)</f>
        <v>1</v>
      </c>
      <c r="AE3339" s="18">
        <f>IF(R3339=0,0,AC3339/SUMIF($R:$R,R3339,$AC:$AC))</f>
        <v>1</v>
      </c>
      <c r="AF3339" s="18">
        <f>IF(R3339=0,1,0)</f>
        <v>0</v>
      </c>
      <c r="AH3339" t="str">
        <f>TEXT(J3339,"MMMM")</f>
        <v>julho</v>
      </c>
    </row>
    <row r="3340" spans="1:34" ht="12.75" hidden="1" customHeight="1" x14ac:dyDescent="0.25">
      <c r="A3340" s="90" t="str">
        <f>IF(C3340="Oficina Diversos","Oficina Geral",
IF(ISNUMBER(FIND("Estoque - Colhedoras",C3340)),"Colhedoras",IF(ISNUMBER(FIND("Caldeiraria",C3340)),"Caldeiraria",IF(ISNUMBER(FIND("Borracharia",C3340)),"Borracharia",IF(ISNUMBER(FIND("Lubrificação",C3340)),"Lubrificação",
IF(ISNUMBER(FIND("Estoque - Carregadeiras",C3340)),"Carregadeiras",IF(ISNUMBER(FIND("Estoque - Veic. Leves",C3340)),"Veic. Leves",
IF(ISNUMBER(FIND("Estoque - Caminhões",C3340)),"Caminhões",IF(ISNUMBER(FIND("Estoque - Transbordos",C3340)),"Transbordos",
IF(ISNUMBER(FIND("Estoque - Tratores",C3340)),"Tratores",
IF(ISNUMBER(FIND("Estoque - Máquinas pesadas",C3340)),"Máquinas pesadas",
IF(ISNUMBER(FIND("Estoque - Reboques",C3340)),"Reboques",
IF(C3340="Estoque","Estoque",
IF(AND(ISNUMBER(C3340),C3340&gt;1000,C3340&lt;2000),"Caminhões",
IF(AND(ISNUMBER(C3340),C3340&gt;2000,C3340&lt;3000),"Tratores",
IF(AND(ISNUMBER(C3340),C3340&gt;3000,C3340&lt;4000),"Carregadeiras",
IF(AND(ISNUMBER(C3340),C3340&gt;4000,C3340&lt;5000),"Máquinas pesadas",
IF(AND(ISNUMBER(C3340),C3340&gt;5000,C3340&lt;6000),"Colhedoras",
IF(AND(ISNUMBER(C3340),C3340&gt;7000,C3340&lt;8000),"Irrigação",
IF(AND(ISNUMBER(C3340),C3340&gt;8000,C3340&lt;9000),"Reboques",IF(AND(ISNUMBER(C3340),C3340&gt;0,C3340&lt;1000),"Veic. Leves","")))))))))))))))))))))</f>
        <v>Caminhões</v>
      </c>
      <c r="C3340" s="171">
        <v>1037</v>
      </c>
      <c r="D3340" s="170">
        <v>93149</v>
      </c>
      <c r="E3340" s="173" t="s">
        <v>21016</v>
      </c>
      <c r="F3340" s="101" t="str">
        <f>IF(ISBLANK(K3340), "Apenas Solicitação", "Tem OC")</f>
        <v>Tem OC</v>
      </c>
      <c r="G3340" s="170">
        <v>1</v>
      </c>
      <c r="H3340" s="102">
        <f>G3340-I3340</f>
        <v>0</v>
      </c>
      <c r="I3340" s="103">
        <v>1</v>
      </c>
      <c r="J3340" s="174">
        <v>45845</v>
      </c>
      <c r="K3340" s="181">
        <v>45847</v>
      </c>
      <c r="L3340" s="173" t="s">
        <v>20151</v>
      </c>
      <c r="M3340" s="104" t="str">
        <f ca="1">IF(OR(N3340="", N3340=0), "", IF(N3340&gt;TODAY(), "No prazo", "Atrasado"))</f>
        <v>Atrasado</v>
      </c>
      <c r="N3340" s="104">
        <f>IFERROR(K3340 + VALUE(LEFT(L3340, FIND(" ", L3340) - 1)), "")</f>
        <v>45847</v>
      </c>
      <c r="O3340" s="105">
        <f>IF(_xlfn.DAYS(K3340,J3340)&lt;0, "Aguardando OC", _xlfn.DAYS(K3340,J3340))</f>
        <v>2</v>
      </c>
      <c r="P3340" s="201">
        <v>410364</v>
      </c>
      <c r="Q3340" s="12"/>
      <c r="R3340" s="201">
        <v>170711</v>
      </c>
      <c r="S3340" s="2">
        <v>221</v>
      </c>
      <c r="T3340" s="65" t="s">
        <v>1029</v>
      </c>
      <c r="U3340" s="170">
        <v>135.44</v>
      </c>
      <c r="V3340" s="170">
        <v>2528</v>
      </c>
      <c r="W3340" s="105" t="str">
        <f>IFERROR(VLOOKUP(V3340, Fornecedores!A:C, 3, FALSE), "")</f>
        <v xml:space="preserve">REDIESEL            </v>
      </c>
      <c r="X3340" s="105" t="str">
        <f>IFERROR(VLOOKUP(V3340, Fornecedores!A:E, 5, FALSE), "")</f>
        <v>Jaboatão dos Guararapes</v>
      </c>
      <c r="Y3340" s="105" t="str">
        <f>IFERROR(VLOOKUP(V3340, Fornecedores!A:F, 6, FALSE), "")</f>
        <v>PE</v>
      </c>
      <c r="Z3340" s="101" t="str">
        <f>IF(H3340=0, "Pedido entregue!", "Pendente")</f>
        <v>Pedido entregue!</v>
      </c>
      <c r="AA3340" s="60">
        <v>1</v>
      </c>
      <c r="AB3340" s="132" t="str">
        <f>IF(Z3340="Pedido Entregue!", IF(AA3340=1, "Retirado do Almoxarifado", IF(AA3340=2, "Material devolvido", "Aguardando retirada")), IF(Z3340="Pendente", "Entrega pendente", ""))</f>
        <v>Retirado do Almoxarifado</v>
      </c>
      <c r="AC3340" s="18">
        <v>1</v>
      </c>
      <c r="AD3340" s="18">
        <f>AC3340/SUMIF($P:$P,P3340,$AC:$AC)</f>
        <v>1</v>
      </c>
      <c r="AE3340" s="18">
        <f>IF(R3340=0,0,AC3340/SUMIF($R:$R,R3340,$AC:$AC))</f>
        <v>0.5</v>
      </c>
      <c r="AF3340" s="18">
        <f>IF(R3340=0,1,0)</f>
        <v>0</v>
      </c>
      <c r="AH3340" t="str">
        <f>TEXT(J3340,"MMMM")</f>
        <v>julho</v>
      </c>
    </row>
    <row r="3341" spans="1:34" ht="12.75" customHeight="1" x14ac:dyDescent="0.25">
      <c r="A3341" s="90" t="str">
        <f>IF(C3341="Oficina Diversos","Oficina Geral",
IF(ISNUMBER(FIND("Estoque - Colhedoras",C3341)),"Colhedoras",IF(ISNUMBER(FIND("Caldeiraria",C3341)),"Caldeiraria",IF(ISNUMBER(FIND("Borracharia",C3341)),"Borracharia",IF(ISNUMBER(FIND("Lubrificação",C3341)),"Lubrificação",
IF(ISNUMBER(FIND("Estoque - Carregadeiras",C3341)),"Carregadeiras",IF(ISNUMBER(FIND("Estoque - Veic. Leves",C3341)),"Veic. Leves",
IF(ISNUMBER(FIND("Estoque - Caminhões",C3341)),"Caminhões",IF(ISNUMBER(FIND("Estoque - Transbordos",C3341)),"Transbordos",
IF(ISNUMBER(FIND("Estoque - Tratores",C3341)),"Tratores",
IF(ISNUMBER(FIND("Estoque - Máquinas pesadas",C3341)),"Máquinas pesadas",
IF(ISNUMBER(FIND("Estoque - Reboques",C3341)),"Reboques",
IF(C3341="Estoque","Estoque",
IF(AND(ISNUMBER(C3341),C3341&gt;1000,C3341&lt;2000),"Caminhões",
IF(AND(ISNUMBER(C3341),C3341&gt;2000,C3341&lt;3000),"Tratores",
IF(AND(ISNUMBER(C3341),C3341&gt;3000,C3341&lt;4000),"Carregadeiras",
IF(AND(ISNUMBER(C3341),C3341&gt;4000,C3341&lt;5000),"Máquinas pesadas",
IF(AND(ISNUMBER(C3341),C3341&gt;5000,C3341&lt;6000),"Colhedoras",
IF(AND(ISNUMBER(C3341),C3341&gt;7000,C3341&lt;8000),"Irrigação",
IF(AND(ISNUMBER(C3341),C3341&gt;8000,C3341&lt;9000),"Reboques",IF(AND(ISNUMBER(C3341),C3341&gt;0,C3341&lt;1000),"Veic. Leves","")))))))))))))))))))))</f>
        <v>Lubrificação</v>
      </c>
      <c r="C3341" s="113" t="s">
        <v>20375</v>
      </c>
      <c r="D3341" s="2">
        <v>93154</v>
      </c>
      <c r="E3341" s="3" t="s">
        <v>25929</v>
      </c>
      <c r="F3341" s="101" t="str">
        <f>IF(ISBLANK(K3341), "Apenas Solicitação", "Tem OC")</f>
        <v>Apenas Solicitação</v>
      </c>
      <c r="G3341" s="2">
        <v>1</v>
      </c>
      <c r="H3341" s="102">
        <f>G3341-I3341</f>
        <v>1</v>
      </c>
      <c r="I3341" s="103"/>
      <c r="J3341" s="4">
        <v>45845</v>
      </c>
      <c r="K3341" s="14"/>
      <c r="L3341" s="3"/>
      <c r="M3341" s="104" t="str">
        <f ca="1">IF(OR(N3341="", N3341=0), "", IF(N3341&gt;TODAY(), "No prazo", "Atrasado"))</f>
        <v/>
      </c>
      <c r="N3341" s="104" t="str">
        <f>IFERROR(K3341 + VALUE(LEFT(L3341, FIND(" ", L3341) - 1)), "")</f>
        <v/>
      </c>
      <c r="O3341" s="105" t="str">
        <f>IF(_xlfn.DAYS(K3341,J3341)&lt;0, "Aguardando OC", _xlfn.DAYS(K3341,J3341))</f>
        <v>Aguardando OC</v>
      </c>
      <c r="P3341" s="14">
        <v>410458</v>
      </c>
      <c r="Q3341" s="12"/>
      <c r="R3341" s="14">
        <v>0</v>
      </c>
      <c r="S3341" s="2">
        <v>221</v>
      </c>
      <c r="T3341" s="65" t="s">
        <v>1029</v>
      </c>
      <c r="U3341" s="2">
        <v>0</v>
      </c>
      <c r="V3341" s="2"/>
      <c r="W3341" s="105" t="str">
        <f>IFERROR(VLOOKUP(V3341, Fornecedores!A:C, 3, FALSE), "")</f>
        <v/>
      </c>
      <c r="X3341" s="105" t="str">
        <f>IFERROR(VLOOKUP(V3341, Fornecedores!A:E, 5, FALSE), "")</f>
        <v/>
      </c>
      <c r="Y3341" s="105" t="str">
        <f>IFERROR(VLOOKUP(V3341, Fornecedores!A:F, 6, FALSE), "")</f>
        <v/>
      </c>
      <c r="Z3341" s="101" t="str">
        <f>IF(H3341=0, "Pedido entregue!", "Pendente")</f>
        <v>Pendente</v>
      </c>
      <c r="AB3341" s="132" t="str">
        <f>IF(Z3341="Pedido Entregue!", IF(AA3341=1, "Retirado do Almoxarifado", IF(AA3341=2, "Material devolvido", "Aguardando retirada")), IF(Z3341="Pendente", "Entrega pendente", ""))</f>
        <v>Entrega pendente</v>
      </c>
      <c r="AC3341" s="18">
        <v>1</v>
      </c>
      <c r="AD3341" s="18">
        <f>AC3341/SUMIF($P:$P,P3341,$AC:$AC)</f>
        <v>1</v>
      </c>
      <c r="AE3341" s="18">
        <f>IF(R3341=0,0,AC3341/SUMIF($R:$R,R3341,$AC:$AC))</f>
        <v>0</v>
      </c>
      <c r="AF3341" s="18">
        <f>IF(R3341=0,1,0)</f>
        <v>1</v>
      </c>
      <c r="AH3341" t="str">
        <f>TEXT(J3341,"MMMM")</f>
        <v>julho</v>
      </c>
    </row>
    <row r="3342" spans="1:34" ht="12.75" customHeight="1" x14ac:dyDescent="0.25">
      <c r="A3342" s="90" t="str">
        <f>IF(C3342="Oficina Diversos","Oficina Geral",
IF(ISNUMBER(FIND("Estoque - Colhedoras",C3342)),"Colhedoras",IF(ISNUMBER(FIND("Caldeiraria",C3342)),"Caldeiraria",IF(ISNUMBER(FIND("Borracharia",C3342)),"Borracharia",IF(ISNUMBER(FIND("Lubrificação",C3342)),"Lubrificação",
IF(ISNUMBER(FIND("Estoque - Carregadeiras",C3342)),"Carregadeiras",IF(ISNUMBER(FIND("Estoque - Veic. Leves",C3342)),"Veic. Leves",
IF(ISNUMBER(FIND("Estoque - Caminhões",C3342)),"Caminhões",IF(ISNUMBER(FIND("Estoque - Transbordos",C3342)),"Transbordos",
IF(ISNUMBER(FIND("Estoque - Tratores",C3342)),"Tratores",
IF(ISNUMBER(FIND("Estoque - Máquinas pesadas",C3342)),"Máquinas pesadas",
IF(ISNUMBER(FIND("Estoque - Reboques",C3342)),"Reboques",
IF(C3342="Estoque","Estoque",
IF(AND(ISNUMBER(C3342),C3342&gt;1000,C3342&lt;2000),"Caminhões",
IF(AND(ISNUMBER(C3342),C3342&gt;2000,C3342&lt;3000),"Tratores",
IF(AND(ISNUMBER(C3342),C3342&gt;3000,C3342&lt;4000),"Carregadeiras",
IF(AND(ISNUMBER(C3342),C3342&gt;4000,C3342&lt;5000),"Máquinas pesadas",
IF(AND(ISNUMBER(C3342),C3342&gt;5000,C3342&lt;6000),"Colhedoras",
IF(AND(ISNUMBER(C3342),C3342&gt;7000,C3342&lt;8000),"Irrigação",
IF(AND(ISNUMBER(C3342),C3342&gt;8000,C3342&lt;9000),"Reboques",IF(AND(ISNUMBER(C3342),C3342&gt;0,C3342&lt;1000),"Veic. Leves","")))))))))))))))))))))</f>
        <v>Lubrificação</v>
      </c>
      <c r="C3342" s="113" t="s">
        <v>20375</v>
      </c>
      <c r="D3342" s="2">
        <v>93155</v>
      </c>
      <c r="E3342" s="3" t="s">
        <v>25930</v>
      </c>
      <c r="F3342" s="101" t="str">
        <f>IF(ISBLANK(K3342), "Apenas Solicitação", "Tem OC")</f>
        <v>Apenas Solicitação</v>
      </c>
      <c r="G3342" s="2">
        <v>1</v>
      </c>
      <c r="H3342" s="102">
        <f>G3342-I3342</f>
        <v>1</v>
      </c>
      <c r="I3342" s="103"/>
      <c r="J3342" s="4">
        <v>45845</v>
      </c>
      <c r="K3342" s="14"/>
      <c r="L3342" s="3"/>
      <c r="M3342" s="104" t="str">
        <f ca="1">IF(OR(N3342="", N3342=0), "", IF(N3342&gt;TODAY(), "No prazo", "Atrasado"))</f>
        <v/>
      </c>
      <c r="N3342" s="104" t="str">
        <f>IFERROR(K3342 + VALUE(LEFT(L3342, FIND(" ", L3342) - 1)), "")</f>
        <v/>
      </c>
      <c r="O3342" s="105" t="str">
        <f>IF(_xlfn.DAYS(K3342,J3342)&lt;0, "Aguardando OC", _xlfn.DAYS(K3342,J3342))</f>
        <v>Aguardando OC</v>
      </c>
      <c r="P3342" s="14">
        <v>410456</v>
      </c>
      <c r="Q3342" s="12"/>
      <c r="R3342" s="14">
        <v>0</v>
      </c>
      <c r="S3342" s="2">
        <v>221</v>
      </c>
      <c r="T3342" s="65" t="s">
        <v>1029</v>
      </c>
      <c r="U3342" s="2">
        <v>0</v>
      </c>
      <c r="V3342" s="2"/>
      <c r="W3342" s="105" t="str">
        <f>IFERROR(VLOOKUP(V3342, Fornecedores!A:C, 3, FALSE), "")</f>
        <v/>
      </c>
      <c r="X3342" s="105" t="str">
        <f>IFERROR(VLOOKUP(V3342, Fornecedores!A:E, 5, FALSE), "")</f>
        <v/>
      </c>
      <c r="Y3342" s="105" t="str">
        <f>IFERROR(VLOOKUP(V3342, Fornecedores!A:F, 6, FALSE), "")</f>
        <v/>
      </c>
      <c r="Z3342" s="101" t="str">
        <f>IF(H3342=0, "Pedido entregue!", "Pendente")</f>
        <v>Pendente</v>
      </c>
      <c r="AB3342" s="132" t="str">
        <f>IF(Z3342="Pedido Entregue!", IF(AA3342=1, "Retirado do Almoxarifado", IF(AA3342=2, "Material devolvido", "Aguardando retirada")), IF(Z3342="Pendente", "Entrega pendente", ""))</f>
        <v>Entrega pendente</v>
      </c>
      <c r="AC3342" s="18">
        <v>1</v>
      </c>
      <c r="AD3342" s="18">
        <f>AC3342/SUMIF($P:$P,P3342,$AC:$AC)</f>
        <v>1</v>
      </c>
      <c r="AE3342" s="18">
        <f>IF(R3342=0,0,AC3342/SUMIF($R:$R,R3342,$AC:$AC))</f>
        <v>0</v>
      </c>
      <c r="AF3342" s="18">
        <f>IF(R3342=0,1,0)</f>
        <v>1</v>
      </c>
      <c r="AH3342" t="str">
        <f>TEXT(J3342,"MMMM")</f>
        <v>julho</v>
      </c>
    </row>
    <row r="3343" spans="1:34" ht="12.75" customHeight="1" x14ac:dyDescent="0.25">
      <c r="A3343" s="90" t="str">
        <f>IF(C3343="Oficina Diversos","Oficina Geral",
IF(ISNUMBER(FIND("Estoque - Colhedoras",C3343)),"Colhedoras",IF(ISNUMBER(FIND("Caldeiraria",C3343)),"Caldeiraria",IF(ISNUMBER(FIND("Borracharia",C3343)),"Borracharia",IF(ISNUMBER(FIND("Lubrificação",C3343)),"Lubrificação",
IF(ISNUMBER(FIND("Estoque - Carregadeiras",C3343)),"Carregadeiras",IF(ISNUMBER(FIND("Estoque - Veic. Leves",C3343)),"Veic. Leves",
IF(ISNUMBER(FIND("Estoque - Caminhões",C3343)),"Caminhões",IF(ISNUMBER(FIND("Estoque - Transbordos",C3343)),"Transbordos",
IF(ISNUMBER(FIND("Estoque - Tratores",C3343)),"Tratores",
IF(ISNUMBER(FIND("Estoque - Máquinas pesadas",C3343)),"Máquinas pesadas",
IF(ISNUMBER(FIND("Estoque - Reboques",C3343)),"Reboques",
IF(C3343="Estoque","Estoque",
IF(AND(ISNUMBER(C3343),C3343&gt;1000,C3343&lt;2000),"Caminhões",
IF(AND(ISNUMBER(C3343),C3343&gt;2000,C3343&lt;3000),"Tratores",
IF(AND(ISNUMBER(C3343),C3343&gt;3000,C3343&lt;4000),"Carregadeiras",
IF(AND(ISNUMBER(C3343),C3343&gt;4000,C3343&lt;5000),"Máquinas pesadas",
IF(AND(ISNUMBER(C3343),C3343&gt;5000,C3343&lt;6000),"Colhedoras",
IF(AND(ISNUMBER(C3343),C3343&gt;7000,C3343&lt;8000),"Irrigação",
IF(AND(ISNUMBER(C3343),C3343&gt;8000,C3343&lt;9000),"Reboques",IF(AND(ISNUMBER(C3343),C3343&gt;0,C3343&lt;1000),"Veic. Leves","")))))))))))))))))))))</f>
        <v>Caminhões</v>
      </c>
      <c r="C3343" s="171">
        <v>1047</v>
      </c>
      <c r="D3343" s="170">
        <v>93166</v>
      </c>
      <c r="E3343" s="173" t="s">
        <v>25931</v>
      </c>
      <c r="F3343" s="101" t="str">
        <f>IF(ISBLANK(K3343), "Apenas Solicitação", "Tem OC")</f>
        <v>Tem OC</v>
      </c>
      <c r="G3343" s="170">
        <v>1</v>
      </c>
      <c r="H3343" s="102">
        <f>G3343-I3343</f>
        <v>1</v>
      </c>
      <c r="I3343" s="103"/>
      <c r="J3343" s="174">
        <v>45845</v>
      </c>
      <c r="K3343" s="174">
        <v>45857</v>
      </c>
      <c r="L3343" s="173" t="s">
        <v>20153</v>
      </c>
      <c r="M3343" s="104" t="str">
        <f ca="1">IF(OR(N3343="", N3343=0), "", IF(N3343&gt;TODAY(), "No prazo", "Atrasado"))</f>
        <v>Atrasado</v>
      </c>
      <c r="N3343" s="104">
        <f>IFERROR(K3343 + VALUE(LEFT(L3343, FIND(" ", L3343) - 1)), "")</f>
        <v>45859</v>
      </c>
      <c r="O3343" s="105">
        <f>IF(_xlfn.DAYS(K3343,J3343)&lt;0, "Aguardando OC", _xlfn.DAYS(K3343,J3343))</f>
        <v>12</v>
      </c>
      <c r="P3343" s="212">
        <v>410482</v>
      </c>
      <c r="Q3343" s="12"/>
      <c r="R3343" s="212">
        <v>171140</v>
      </c>
      <c r="S3343" s="2">
        <v>221</v>
      </c>
      <c r="T3343" s="65" t="s">
        <v>1029</v>
      </c>
      <c r="U3343" s="175">
        <v>1544</v>
      </c>
      <c r="V3343" s="170">
        <v>5910</v>
      </c>
      <c r="W3343" s="105" t="str">
        <f>IFERROR(VLOOKUP(V3343, Fornecedores!A:C, 3, FALSE), "")</f>
        <v>VANNUCCI</v>
      </c>
      <c r="X3343" s="105" t="str">
        <f>IFERROR(VLOOKUP(V3343, Fornecedores!A:E, 5, FALSE), "")</f>
        <v>Recife</v>
      </c>
      <c r="Y3343" s="105" t="str">
        <f>IFERROR(VLOOKUP(V3343, Fornecedores!A:F, 6, FALSE), "")</f>
        <v>PE</v>
      </c>
      <c r="Z3343" s="101" t="str">
        <f>IF(H3343=0, "Pedido entregue!", "Pendente")</f>
        <v>Pendente</v>
      </c>
      <c r="AB3343" s="132" t="str">
        <f>IF(Z3343="Pedido Entregue!", IF(AA3343=1, "Retirado do Almoxarifado", IF(AA3343=2, "Material devolvido", "Aguardando retirada")), IF(Z3343="Pendente", "Entrega pendente", ""))</f>
        <v>Entrega pendente</v>
      </c>
      <c r="AC3343" s="18">
        <v>1</v>
      </c>
      <c r="AD3343" s="18">
        <f>AC3343/SUMIF($P:$P,P3343,$AC:$AC)</f>
        <v>1</v>
      </c>
      <c r="AE3343" s="18">
        <f>IF(R3343=0,0,AC3343/SUMIF($R:$R,R3343,$AC:$AC))</f>
        <v>0.33333333333333331</v>
      </c>
      <c r="AF3343" s="18">
        <f>IF(R3343=0,1,0)</f>
        <v>0</v>
      </c>
      <c r="AH3343" t="str">
        <f>TEXT(J3343,"MMMM")</f>
        <v>julho</v>
      </c>
    </row>
    <row r="3344" spans="1:34" ht="12.75" customHeight="1" x14ac:dyDescent="0.25">
      <c r="A3344" s="90" t="str">
        <f>IF(C3344="Oficina Diversos","Oficina Geral",
IF(ISNUMBER(FIND("Estoque - Colhedoras",C3344)),"Colhedoras",IF(ISNUMBER(FIND("Caldeiraria",C3344)),"Caldeiraria",IF(ISNUMBER(FIND("Borracharia",C3344)),"Borracharia",IF(ISNUMBER(FIND("Lubrificação",C3344)),"Lubrificação",
IF(ISNUMBER(FIND("Estoque - Carregadeiras",C3344)),"Carregadeiras",IF(ISNUMBER(FIND("Estoque - Veic. Leves",C3344)),"Veic. Leves",
IF(ISNUMBER(FIND("Estoque - Caminhões",C3344)),"Caminhões",IF(ISNUMBER(FIND("Estoque - Transbordos",C3344)),"Transbordos",
IF(ISNUMBER(FIND("Estoque - Tratores",C3344)),"Tratores",
IF(ISNUMBER(FIND("Estoque - Máquinas pesadas",C3344)),"Máquinas pesadas",
IF(ISNUMBER(FIND("Estoque - Reboques",C3344)),"Reboques",
IF(C3344="Estoque","Estoque",
IF(AND(ISNUMBER(C3344),C3344&gt;1000,C3344&lt;2000),"Caminhões",
IF(AND(ISNUMBER(C3344),C3344&gt;2000,C3344&lt;3000),"Tratores",
IF(AND(ISNUMBER(C3344),C3344&gt;3000,C3344&lt;4000),"Carregadeiras",
IF(AND(ISNUMBER(C3344),C3344&gt;4000,C3344&lt;5000),"Máquinas pesadas",
IF(AND(ISNUMBER(C3344),C3344&gt;5000,C3344&lt;6000),"Colhedoras",
IF(AND(ISNUMBER(C3344),C3344&gt;7000,C3344&lt;8000),"Irrigação",
IF(AND(ISNUMBER(C3344),C3344&gt;8000,C3344&lt;9000),"Reboques",IF(AND(ISNUMBER(C3344),C3344&gt;0,C3344&lt;1000),"Veic. Leves","")))))))))))))))))))))</f>
        <v>Caminhões</v>
      </c>
      <c r="C3344" s="171">
        <v>1047</v>
      </c>
      <c r="D3344" s="170">
        <v>93167</v>
      </c>
      <c r="E3344" s="173" t="s">
        <v>25932</v>
      </c>
      <c r="F3344" s="101" t="str">
        <f>IF(ISBLANK(K3344), "Apenas Solicitação", "Tem OC")</f>
        <v>Tem OC</v>
      </c>
      <c r="G3344" s="170">
        <v>2</v>
      </c>
      <c r="H3344" s="102">
        <f>G3344-I3344</f>
        <v>2</v>
      </c>
      <c r="I3344" s="103"/>
      <c r="J3344" s="174">
        <v>45845</v>
      </c>
      <c r="K3344" s="174">
        <v>45857</v>
      </c>
      <c r="L3344" s="173" t="s">
        <v>20153</v>
      </c>
      <c r="M3344" s="104" t="str">
        <f ca="1">IF(OR(N3344="", N3344=0), "", IF(N3344&gt;TODAY(), "No prazo", "Atrasado"))</f>
        <v>Atrasado</v>
      </c>
      <c r="N3344" s="104">
        <f>IFERROR(K3344 + VALUE(LEFT(L3344, FIND(" ", L3344) - 1)), "")</f>
        <v>45859</v>
      </c>
      <c r="O3344" s="105">
        <f>IF(_xlfn.DAYS(K3344,J3344)&lt;0, "Aguardando OC", _xlfn.DAYS(K3344,J3344))</f>
        <v>12</v>
      </c>
      <c r="P3344" s="212">
        <v>410483</v>
      </c>
      <c r="Q3344" s="12"/>
      <c r="R3344" s="212">
        <v>171140</v>
      </c>
      <c r="S3344" s="2">
        <v>221</v>
      </c>
      <c r="T3344" s="65" t="s">
        <v>1029</v>
      </c>
      <c r="U3344" s="170">
        <v>710</v>
      </c>
      <c r="V3344" s="170">
        <v>5910</v>
      </c>
      <c r="W3344" s="105" t="str">
        <f>IFERROR(VLOOKUP(V3344, Fornecedores!A:C, 3, FALSE), "")</f>
        <v>VANNUCCI</v>
      </c>
      <c r="X3344" s="105" t="str">
        <f>IFERROR(VLOOKUP(V3344, Fornecedores!A:E, 5, FALSE), "")</f>
        <v>Recife</v>
      </c>
      <c r="Y3344" s="105" t="str">
        <f>IFERROR(VLOOKUP(V3344, Fornecedores!A:F, 6, FALSE), "")</f>
        <v>PE</v>
      </c>
      <c r="Z3344" s="101" t="str">
        <f>IF(H3344=0, "Pedido entregue!", "Pendente")</f>
        <v>Pendente</v>
      </c>
      <c r="AB3344" s="132" t="str">
        <f>IF(Z3344="Pedido Entregue!", IF(AA3344=1, "Retirado do Almoxarifado", IF(AA3344=2, "Material devolvido", "Aguardando retirada")), IF(Z3344="Pendente", "Entrega pendente", ""))</f>
        <v>Entrega pendente</v>
      </c>
      <c r="AC3344" s="18">
        <v>1</v>
      </c>
      <c r="AD3344" s="18">
        <f>AC3344/SUMIF($P:$P,P3344,$AC:$AC)</f>
        <v>1</v>
      </c>
      <c r="AE3344" s="18">
        <f>IF(R3344=0,0,AC3344/SUMIF($R:$R,R3344,$AC:$AC))</f>
        <v>0.33333333333333331</v>
      </c>
      <c r="AF3344" s="18">
        <f>IF(R3344=0,1,0)</f>
        <v>0</v>
      </c>
      <c r="AH3344" t="str">
        <f>TEXT(J3344,"MMMM")</f>
        <v>julho</v>
      </c>
    </row>
    <row r="3345" spans="1:34" ht="12.75" customHeight="1" x14ac:dyDescent="0.25">
      <c r="A3345" s="90" t="str">
        <f>IF(C3345="Oficina Diversos","Oficina Geral",
IF(ISNUMBER(FIND("Estoque - Colhedoras",C3345)),"Colhedoras",IF(ISNUMBER(FIND("Caldeiraria",C3345)),"Caldeiraria",IF(ISNUMBER(FIND("Borracharia",C3345)),"Borracharia",IF(ISNUMBER(FIND("Lubrificação",C3345)),"Lubrificação",
IF(ISNUMBER(FIND("Estoque - Carregadeiras",C3345)),"Carregadeiras",IF(ISNUMBER(FIND("Estoque - Veic. Leves",C3345)),"Veic. Leves",
IF(ISNUMBER(FIND("Estoque - Caminhões",C3345)),"Caminhões",IF(ISNUMBER(FIND("Estoque - Transbordos",C3345)),"Transbordos",
IF(ISNUMBER(FIND("Estoque - Tratores",C3345)),"Tratores",
IF(ISNUMBER(FIND("Estoque - Máquinas pesadas",C3345)),"Máquinas pesadas",
IF(ISNUMBER(FIND("Estoque - Reboques",C3345)),"Reboques",
IF(C3345="Estoque","Estoque",
IF(AND(ISNUMBER(C3345),C3345&gt;1000,C3345&lt;2000),"Caminhões",
IF(AND(ISNUMBER(C3345),C3345&gt;2000,C3345&lt;3000),"Tratores",
IF(AND(ISNUMBER(C3345),C3345&gt;3000,C3345&lt;4000),"Carregadeiras",
IF(AND(ISNUMBER(C3345),C3345&gt;4000,C3345&lt;5000),"Máquinas pesadas",
IF(AND(ISNUMBER(C3345),C3345&gt;5000,C3345&lt;6000),"Colhedoras",
IF(AND(ISNUMBER(C3345),C3345&gt;7000,C3345&lt;8000),"Irrigação",
IF(AND(ISNUMBER(C3345),C3345&gt;8000,C3345&lt;9000),"Reboques",IF(AND(ISNUMBER(C3345),C3345&gt;0,C3345&lt;1000),"Veic. Leves","")))))))))))))))))))))</f>
        <v>Caminhões</v>
      </c>
      <c r="C3345" s="171">
        <v>1047</v>
      </c>
      <c r="D3345" s="170">
        <v>93169</v>
      </c>
      <c r="E3345" s="173" t="s">
        <v>25933</v>
      </c>
      <c r="F3345" s="101" t="str">
        <f>IF(ISBLANK(K3345), "Apenas Solicitação", "Tem OC")</f>
        <v>Tem OC</v>
      </c>
      <c r="G3345" s="170">
        <v>1</v>
      </c>
      <c r="H3345" s="102">
        <f>G3345-I3345</f>
        <v>1</v>
      </c>
      <c r="I3345" s="103"/>
      <c r="J3345" s="174">
        <v>45845</v>
      </c>
      <c r="K3345" s="174">
        <v>45857</v>
      </c>
      <c r="L3345" s="173" t="s">
        <v>20152</v>
      </c>
      <c r="M3345" s="104" t="str">
        <f ca="1">IF(OR(N3345="", N3345=0), "", IF(N3345&gt;TODAY(), "No prazo", "Atrasado"))</f>
        <v>Atrasado</v>
      </c>
      <c r="N3345" s="104">
        <f>IFERROR(K3345 + VALUE(LEFT(L3345, FIND(" ", L3345) - 1)), "")</f>
        <v>45858</v>
      </c>
      <c r="O3345" s="105">
        <f>IF(_xlfn.DAYS(K3345,J3345)&lt;0, "Aguardando OC", _xlfn.DAYS(K3345,J3345))</f>
        <v>12</v>
      </c>
      <c r="P3345" s="212">
        <v>410480</v>
      </c>
      <c r="Q3345" s="12"/>
      <c r="R3345" s="212">
        <v>171140</v>
      </c>
      <c r="S3345" s="2">
        <v>221</v>
      </c>
      <c r="T3345" s="65" t="s">
        <v>1029</v>
      </c>
      <c r="U3345" s="175">
        <v>2660</v>
      </c>
      <c r="V3345" s="170">
        <v>5910</v>
      </c>
      <c r="W3345" s="105" t="str">
        <f>IFERROR(VLOOKUP(V3345, Fornecedores!A:C, 3, FALSE), "")</f>
        <v>VANNUCCI</v>
      </c>
      <c r="X3345" s="105" t="str">
        <f>IFERROR(VLOOKUP(V3345, Fornecedores!A:E, 5, FALSE), "")</f>
        <v>Recife</v>
      </c>
      <c r="Y3345" s="105" t="str">
        <f>IFERROR(VLOOKUP(V3345, Fornecedores!A:F, 6, FALSE), "")</f>
        <v>PE</v>
      </c>
      <c r="Z3345" s="101" t="str">
        <f>IF(H3345=0, "Pedido entregue!", "Pendente")</f>
        <v>Pendente</v>
      </c>
      <c r="AB3345" s="132" t="str">
        <f>IF(Z3345="Pedido Entregue!", IF(AA3345=1, "Retirado do Almoxarifado", IF(AA3345=2, "Material devolvido", "Aguardando retirada")), IF(Z3345="Pendente", "Entrega pendente", ""))</f>
        <v>Entrega pendente</v>
      </c>
      <c r="AC3345" s="18">
        <v>1</v>
      </c>
      <c r="AD3345" s="18">
        <f>AC3345/SUMIF($P:$P,P3345,$AC:$AC)</f>
        <v>1</v>
      </c>
      <c r="AE3345" s="18">
        <f>IF(R3345=0,0,AC3345/SUMIF($R:$R,R3345,$AC:$AC))</f>
        <v>0.33333333333333331</v>
      </c>
      <c r="AF3345" s="18">
        <f>IF(R3345=0,1,0)</f>
        <v>0</v>
      </c>
      <c r="AH3345" t="str">
        <f>TEXT(J3345,"MMMM")</f>
        <v>julho</v>
      </c>
    </row>
    <row r="3346" spans="1:34" ht="12.75" hidden="1" customHeight="1" x14ac:dyDescent="0.25">
      <c r="A3346" s="90" t="str">
        <f>IF(C3346="Oficina Diversos","Oficina Geral",
IF(ISNUMBER(FIND("Estoque - Colhedoras",C3346)),"Colhedoras",IF(ISNUMBER(FIND("Caldeiraria",C3346)),"Caldeiraria",IF(ISNUMBER(FIND("Borracharia",C3346)),"Borracharia",IF(ISNUMBER(FIND("Lubrificação",C3346)),"Lubrificação",
IF(ISNUMBER(FIND("Estoque - Carregadeiras",C3346)),"Carregadeiras",IF(ISNUMBER(FIND("Estoque - Veic. Leves",C3346)),"Veic. Leves",
IF(ISNUMBER(FIND("Estoque - Caminhões",C3346)),"Caminhões",IF(ISNUMBER(FIND("Estoque - Transbordos",C3346)),"Transbordos",
IF(ISNUMBER(FIND("Estoque - Tratores",C3346)),"Tratores",
IF(ISNUMBER(FIND("Estoque - Máquinas pesadas",C3346)),"Máquinas pesadas",
IF(ISNUMBER(FIND("Estoque - Reboques",C3346)),"Reboques",
IF(C3346="Estoque","Estoque",
IF(AND(ISNUMBER(C3346),C3346&gt;1000,C3346&lt;2000),"Caminhões",
IF(AND(ISNUMBER(C3346),C3346&gt;2000,C3346&lt;3000),"Tratores",
IF(AND(ISNUMBER(C3346),C3346&gt;3000,C3346&lt;4000),"Carregadeiras",
IF(AND(ISNUMBER(C3346),C3346&gt;4000,C3346&lt;5000),"Máquinas pesadas",
IF(AND(ISNUMBER(C3346),C3346&gt;5000,C3346&lt;6000),"Colhedoras",
IF(AND(ISNUMBER(C3346),C3346&gt;7000,C3346&lt;8000),"Irrigação",
IF(AND(ISNUMBER(C3346),C3346&gt;8000,C3346&lt;9000),"Reboques",IF(AND(ISNUMBER(C3346),C3346&gt;0,C3346&lt;1000),"Veic. Leves","")))))))))))))))))))))</f>
        <v>Colhedoras</v>
      </c>
      <c r="C3346" s="171">
        <v>5001</v>
      </c>
      <c r="D3346" s="170">
        <v>93171</v>
      </c>
      <c r="E3346" s="173" t="s">
        <v>25934</v>
      </c>
      <c r="F3346" s="101" t="str">
        <f>IF(ISBLANK(K3346), "Apenas Solicitação", "Tem OC")</f>
        <v>Tem OC</v>
      </c>
      <c r="G3346" s="170">
        <v>1</v>
      </c>
      <c r="H3346" s="102">
        <f>G3346-I3346</f>
        <v>0</v>
      </c>
      <c r="I3346" s="103">
        <v>1</v>
      </c>
      <c r="J3346" s="174">
        <v>45845</v>
      </c>
      <c r="K3346" s="213">
        <v>45853</v>
      </c>
      <c r="L3346" s="173" t="s">
        <v>20155</v>
      </c>
      <c r="M3346" s="104" t="str">
        <f ca="1">IF(OR(N3346="", N3346=0), "", IF(N3346&gt;TODAY(), "No prazo", "Atrasado"))</f>
        <v>Atrasado</v>
      </c>
      <c r="N3346" s="104">
        <f>IFERROR(K3346 + VALUE(LEFT(L3346, FIND(" ", L3346) - 1)), "")</f>
        <v>45854</v>
      </c>
      <c r="O3346" s="105">
        <f>IF(_xlfn.DAYS(K3346,J3346)&lt;0, "Aguardando OC", _xlfn.DAYS(K3346,J3346))</f>
        <v>8</v>
      </c>
      <c r="P3346" s="201">
        <v>410484</v>
      </c>
      <c r="Q3346" s="12"/>
      <c r="R3346" s="212">
        <v>170971</v>
      </c>
      <c r="S3346" s="2">
        <v>221</v>
      </c>
      <c r="T3346" s="65" t="s">
        <v>1029</v>
      </c>
      <c r="U3346" s="170">
        <v>0</v>
      </c>
      <c r="V3346" s="170">
        <v>3238</v>
      </c>
      <c r="W3346" s="105" t="str">
        <f>IFERROR(VLOOKUP(V3346, Fornecedores!A:C, 3, FALSE), "")</f>
        <v xml:space="preserve">VENEZA              </v>
      </c>
      <c r="X3346" s="105" t="str">
        <f>IFERROR(VLOOKUP(V3346, Fornecedores!A:E, 5, FALSE), "")</f>
        <v>Bayeux</v>
      </c>
      <c r="Y3346" s="105" t="str">
        <f>IFERROR(VLOOKUP(V3346, Fornecedores!A:F, 6, FALSE), "")</f>
        <v>PB</v>
      </c>
      <c r="Z3346" s="101" t="str">
        <f>IF(H3346=0, "Pedido entregue!", "Pendente")</f>
        <v>Pedido entregue!</v>
      </c>
      <c r="AB3346" s="132" t="str">
        <f>IF(Z3346="Pedido Entregue!", IF(AA3346=1, "Retirado do Almoxarifado", IF(AA3346=2, "Material devolvido", "Aguardando retirada")), IF(Z3346="Pendente", "Entrega pendente", ""))</f>
        <v>Aguardando retirada</v>
      </c>
      <c r="AC3346" s="18">
        <v>1</v>
      </c>
      <c r="AD3346" s="18">
        <f>AC3346/SUMIF($P:$P,P3346,$AC:$AC)</f>
        <v>1</v>
      </c>
      <c r="AE3346" s="18">
        <f>IF(R3346=0,0,AC3346/SUMIF($R:$R,R3346,$AC:$AC))</f>
        <v>1</v>
      </c>
      <c r="AF3346" s="18">
        <f>IF(R3346=0,1,0)</f>
        <v>0</v>
      </c>
      <c r="AH3346" t="str">
        <f>TEXT(J3346,"MMMM")</f>
        <v>julho</v>
      </c>
    </row>
    <row r="3347" spans="1:34" ht="12.75" hidden="1" customHeight="1" x14ac:dyDescent="0.25">
      <c r="A3347" s="90" t="str">
        <f>IF(C3347="Oficina Diversos","Oficina Geral",
IF(ISNUMBER(FIND("Estoque - Colhedoras",C3347)),"Colhedoras",IF(ISNUMBER(FIND("Caldeiraria",C3347)),"Caldeiraria",IF(ISNUMBER(FIND("Borracharia",C3347)),"Borracharia",IF(ISNUMBER(FIND("Lubrificação",C3347)),"Lubrificação",
IF(ISNUMBER(FIND("Estoque - Carregadeiras",C3347)),"Carregadeiras",IF(ISNUMBER(FIND("Estoque - Veic. Leves",C3347)),"Veic. Leves",
IF(ISNUMBER(FIND("Estoque - Caminhões",C3347)),"Caminhões",IF(ISNUMBER(FIND("Estoque - Transbordos",C3347)),"Transbordos",
IF(ISNUMBER(FIND("Estoque - Tratores",C3347)),"Tratores",
IF(ISNUMBER(FIND("Estoque - Máquinas pesadas",C3347)),"Máquinas pesadas",
IF(ISNUMBER(FIND("Estoque - Reboques",C3347)),"Reboques",
IF(C3347="Estoque","Estoque",
IF(AND(ISNUMBER(C3347),C3347&gt;1000,C3347&lt;2000),"Caminhões",
IF(AND(ISNUMBER(C3347),C3347&gt;2000,C3347&lt;3000),"Tratores",
IF(AND(ISNUMBER(C3347),C3347&gt;3000,C3347&lt;4000),"Carregadeiras",
IF(AND(ISNUMBER(C3347),C3347&gt;4000,C3347&lt;5000),"Máquinas pesadas",
IF(AND(ISNUMBER(C3347),C3347&gt;5000,C3347&lt;6000),"Colhedoras",
IF(AND(ISNUMBER(C3347),C3347&gt;7000,C3347&lt;8000),"Irrigação",
IF(AND(ISNUMBER(C3347),C3347&gt;8000,C3347&lt;9000),"Reboques",IF(AND(ISNUMBER(C3347),C3347&gt;0,C3347&lt;1000),"Veic. Leves","")))))))))))))))))))))</f>
        <v>Colhedoras</v>
      </c>
      <c r="C3347" s="171" t="s">
        <v>1090</v>
      </c>
      <c r="D3347" s="170">
        <v>93174</v>
      </c>
      <c r="E3347" s="173" t="s">
        <v>25935</v>
      </c>
      <c r="F3347" s="101" t="str">
        <f>IF(ISBLANK(K3347), "Apenas Solicitação", "Tem OC")</f>
        <v>Tem OC</v>
      </c>
      <c r="G3347" s="170">
        <v>2</v>
      </c>
      <c r="H3347" s="102">
        <f>G3347-I3347</f>
        <v>0</v>
      </c>
      <c r="I3347" s="103">
        <v>2</v>
      </c>
      <c r="J3347" s="174">
        <v>45845</v>
      </c>
      <c r="K3347" s="174">
        <v>45850</v>
      </c>
      <c r="L3347" s="173" t="s">
        <v>20155</v>
      </c>
      <c r="M3347" s="104" t="str">
        <f ca="1">IF(OR(N3347="", N3347=0), "", IF(N3347&gt;TODAY(), "No prazo", "Atrasado"))</f>
        <v>Atrasado</v>
      </c>
      <c r="N3347" s="104">
        <f>IFERROR(K3347 + VALUE(LEFT(L3347, FIND(" ", L3347) - 1)), "")</f>
        <v>45851</v>
      </c>
      <c r="O3347" s="105">
        <f>IF(_xlfn.DAYS(K3347,J3347)&lt;0, "Aguardando OC", _xlfn.DAYS(K3347,J3347))</f>
        <v>5</v>
      </c>
      <c r="P3347" s="201">
        <v>410506</v>
      </c>
      <c r="Q3347" s="12"/>
      <c r="R3347" s="212">
        <v>170833</v>
      </c>
      <c r="S3347" s="2">
        <v>221</v>
      </c>
      <c r="T3347" s="65" t="s">
        <v>1029</v>
      </c>
      <c r="U3347" s="170">
        <v>0</v>
      </c>
      <c r="V3347" s="170">
        <v>3238</v>
      </c>
      <c r="W3347" s="105" t="str">
        <f>IFERROR(VLOOKUP(V3347, Fornecedores!A:C, 3, FALSE), "")</f>
        <v xml:space="preserve">VENEZA              </v>
      </c>
      <c r="X3347" s="105" t="str">
        <f>IFERROR(VLOOKUP(V3347, Fornecedores!A:E, 5, FALSE), "")</f>
        <v>Bayeux</v>
      </c>
      <c r="Y3347" s="105" t="str">
        <f>IFERROR(VLOOKUP(V3347, Fornecedores!A:F, 6, FALSE), "")</f>
        <v>PB</v>
      </c>
      <c r="Z3347" s="101" t="str">
        <f>IF(H3347=0, "Pedido entregue!", "Pendente")</f>
        <v>Pedido entregue!</v>
      </c>
      <c r="AB3347" s="132" t="str">
        <f>IF(Z3347="Pedido Entregue!", IF(AA3347=1, "Retirado do Almoxarifado", IF(AA3347=2, "Material devolvido", "Aguardando retirada")), IF(Z3347="Pendente", "Entrega pendente", ""))</f>
        <v>Aguardando retirada</v>
      </c>
      <c r="AC3347" s="18">
        <v>1</v>
      </c>
      <c r="AD3347" s="18">
        <f>AC3347/SUMIF($P:$P,P3347,$AC:$AC)</f>
        <v>1</v>
      </c>
      <c r="AE3347" s="18">
        <f>IF(R3347=0,0,AC3347/SUMIF($R:$R,R3347,$AC:$AC))</f>
        <v>1</v>
      </c>
      <c r="AF3347" s="18">
        <f>IF(R3347=0,1,0)</f>
        <v>0</v>
      </c>
      <c r="AH3347" t="str">
        <f>TEXT(J3347,"MMMM")</f>
        <v>julho</v>
      </c>
    </row>
    <row r="3348" spans="1:34" ht="12.75" customHeight="1" x14ac:dyDescent="0.25">
      <c r="A3348" s="90" t="str">
        <f>IF(C3348="Oficina Diversos","Oficina Geral",
IF(ISNUMBER(FIND("Estoque - Colhedoras",C3348)),"Colhedoras",IF(ISNUMBER(FIND("Caldeiraria",C3348)),"Caldeiraria",IF(ISNUMBER(FIND("Borracharia",C3348)),"Borracharia",IF(ISNUMBER(FIND("Lubrificação",C3348)),"Lubrificação",
IF(ISNUMBER(FIND("Estoque - Carregadeiras",C3348)),"Carregadeiras",IF(ISNUMBER(FIND("Estoque - Veic. Leves",C3348)),"Veic. Leves",
IF(ISNUMBER(FIND("Estoque - Caminhões",C3348)),"Caminhões",IF(ISNUMBER(FIND("Estoque - Transbordos",C3348)),"Transbordos",
IF(ISNUMBER(FIND("Estoque - Tratores",C3348)),"Tratores",
IF(ISNUMBER(FIND("Estoque - Máquinas pesadas",C3348)),"Máquinas pesadas",
IF(ISNUMBER(FIND("Estoque - Reboques",C3348)),"Reboques",
IF(C3348="Estoque","Estoque",
IF(AND(ISNUMBER(C3348),C3348&gt;1000,C3348&lt;2000),"Caminhões",
IF(AND(ISNUMBER(C3348),C3348&gt;2000,C3348&lt;3000),"Tratores",
IF(AND(ISNUMBER(C3348),C3348&gt;3000,C3348&lt;4000),"Carregadeiras",
IF(AND(ISNUMBER(C3348),C3348&gt;4000,C3348&lt;5000),"Máquinas pesadas",
IF(AND(ISNUMBER(C3348),C3348&gt;5000,C3348&lt;6000),"Colhedoras",
IF(AND(ISNUMBER(C3348),C3348&gt;7000,C3348&lt;8000),"Irrigação",
IF(AND(ISNUMBER(C3348),C3348&gt;8000,C3348&lt;9000),"Reboques",IF(AND(ISNUMBER(C3348),C3348&gt;0,C3348&lt;1000),"Veic. Leves","")))))))))))))))))))))</f>
        <v>Caldeiraria</v>
      </c>
      <c r="C3348" s="113" t="s">
        <v>1093</v>
      </c>
      <c r="D3348" s="2">
        <v>93207</v>
      </c>
      <c r="E3348" s="3" t="s">
        <v>25945</v>
      </c>
      <c r="F3348" s="101" t="str">
        <f>IF(ISBLANK(K3348), "Apenas Solicitação", "Tem OC")</f>
        <v>Apenas Solicitação</v>
      </c>
      <c r="G3348" s="2">
        <v>425</v>
      </c>
      <c r="H3348" s="102">
        <f>G3348-I3348</f>
        <v>425</v>
      </c>
      <c r="I3348" s="103"/>
      <c r="J3348" s="4">
        <v>45846</v>
      </c>
      <c r="K3348" s="14"/>
      <c r="L3348" s="3"/>
      <c r="M3348" s="104" t="str">
        <f ca="1">IF(OR(N3348="", N3348=0), "", IF(N3348&gt;TODAY(), "No prazo", "Atrasado"))</f>
        <v/>
      </c>
      <c r="N3348" s="104" t="str">
        <f>IFERROR(K3348 + VALUE(LEFT(L3348, FIND(" ", L3348) - 1)), "")</f>
        <v/>
      </c>
      <c r="O3348" s="105" t="str">
        <f>IF(_xlfn.DAYS(K3348,J3348)&lt;0, "Aguardando OC", _xlfn.DAYS(K3348,J3348))</f>
        <v>Aguardando OC</v>
      </c>
      <c r="P3348" s="14">
        <v>410715</v>
      </c>
      <c r="Q3348" s="12"/>
      <c r="R3348" s="14">
        <v>0</v>
      </c>
      <c r="S3348" s="2">
        <v>221</v>
      </c>
      <c r="T3348" s="65" t="s">
        <v>1029</v>
      </c>
      <c r="U3348" s="2">
        <v>0</v>
      </c>
      <c r="V3348" s="2"/>
      <c r="W3348" s="105" t="str">
        <f>IFERROR(VLOOKUP(V3348, Fornecedores!A:C, 3, FALSE), "")</f>
        <v/>
      </c>
      <c r="X3348" s="105" t="str">
        <f>IFERROR(VLOOKUP(V3348, Fornecedores!A:E, 5, FALSE), "")</f>
        <v/>
      </c>
      <c r="Y3348" s="105" t="str">
        <f>IFERROR(VLOOKUP(V3348, Fornecedores!A:F, 6, FALSE), "")</f>
        <v/>
      </c>
      <c r="Z3348" s="101" t="str">
        <f>IF(H3348=0, "Pedido entregue!", "Pendente")</f>
        <v>Pendente</v>
      </c>
      <c r="AB3348" s="132" t="str">
        <f>IF(Z3348="Pedido Entregue!", IF(AA3348=1, "Retirado do Almoxarifado", IF(AA3348=2, "Material devolvido", "Aguardando retirada")), IF(Z3348="Pendente", "Entrega pendente", ""))</f>
        <v>Entrega pendente</v>
      </c>
      <c r="AC3348" s="18">
        <v>1</v>
      </c>
      <c r="AD3348" s="18">
        <f>AC3348/SUMIF($P:$P,P3348,$AC:$AC)</f>
        <v>1</v>
      </c>
      <c r="AE3348" s="18">
        <f>IF(R3348=0,0,AC3348/SUMIF($R:$R,R3348,$AC:$AC))</f>
        <v>0</v>
      </c>
      <c r="AF3348" s="18">
        <f>IF(R3348=0,1,0)</f>
        <v>1</v>
      </c>
      <c r="AH3348" t="str">
        <f>TEXT(J3348,"MMMM")</f>
        <v>julho</v>
      </c>
    </row>
    <row r="3349" spans="1:34" ht="12.75" customHeight="1" x14ac:dyDescent="0.25">
      <c r="A3349" s="90" t="str">
        <f>IF(C3349="Oficina Diversos","Oficina Geral",
IF(ISNUMBER(FIND("Estoque - Colhedoras",C3349)),"Colhedoras",IF(ISNUMBER(FIND("Caldeiraria",C3349)),"Caldeiraria",IF(ISNUMBER(FIND("Borracharia",C3349)),"Borracharia",IF(ISNUMBER(FIND("Lubrificação",C3349)),"Lubrificação",
IF(ISNUMBER(FIND("Estoque - Carregadeiras",C3349)),"Carregadeiras",IF(ISNUMBER(FIND("Estoque - Veic. Leves",C3349)),"Veic. Leves",
IF(ISNUMBER(FIND("Estoque - Caminhões",C3349)),"Caminhões",IF(ISNUMBER(FIND("Estoque - Transbordos",C3349)),"Transbordos",
IF(ISNUMBER(FIND("Estoque - Tratores",C3349)),"Tratores",
IF(ISNUMBER(FIND("Estoque - Máquinas pesadas",C3349)),"Máquinas pesadas",
IF(ISNUMBER(FIND("Estoque - Reboques",C3349)),"Reboques",
IF(C3349="Estoque","Estoque",
IF(AND(ISNUMBER(C3349),C3349&gt;1000,C3349&lt;2000),"Caminhões",
IF(AND(ISNUMBER(C3349),C3349&gt;2000,C3349&lt;3000),"Tratores",
IF(AND(ISNUMBER(C3349),C3349&gt;3000,C3349&lt;4000),"Carregadeiras",
IF(AND(ISNUMBER(C3349),C3349&gt;4000,C3349&lt;5000),"Máquinas pesadas",
IF(AND(ISNUMBER(C3349),C3349&gt;5000,C3349&lt;6000),"Colhedoras",
IF(AND(ISNUMBER(C3349),C3349&gt;7000,C3349&lt;8000),"Irrigação",
IF(AND(ISNUMBER(C3349),C3349&gt;8000,C3349&lt;9000),"Reboques",IF(AND(ISNUMBER(C3349),C3349&gt;0,C3349&lt;1000),"Veic. Leves","")))))))))))))))))))))</f>
        <v>Caldeiraria</v>
      </c>
      <c r="C3349" s="171" t="s">
        <v>1093</v>
      </c>
      <c r="D3349" s="170">
        <v>93208</v>
      </c>
      <c r="E3349" s="173" t="s">
        <v>25946</v>
      </c>
      <c r="F3349" s="101" t="str">
        <f>IF(ISBLANK(K3349), "Apenas Solicitação", "Tem OC")</f>
        <v>Apenas Solicitação</v>
      </c>
      <c r="G3349" s="170">
        <v>38</v>
      </c>
      <c r="H3349" s="102">
        <f>G3349-I3349</f>
        <v>38</v>
      </c>
      <c r="I3349" s="103"/>
      <c r="J3349" s="174">
        <v>45846</v>
      </c>
      <c r="K3349" s="201"/>
      <c r="L3349" s="173"/>
      <c r="M3349" s="104" t="str">
        <f ca="1">IF(OR(N3349="", N3349=0), "", IF(N3349&gt;TODAY(), "No prazo", "Atrasado"))</f>
        <v/>
      </c>
      <c r="N3349" s="104" t="str">
        <f>IFERROR(K3349 + VALUE(LEFT(L3349, FIND(" ", L3349) - 1)), "")</f>
        <v/>
      </c>
      <c r="O3349" s="105" t="str">
        <f>IF(_xlfn.DAYS(K3349,J3349)&lt;0, "Aguardando OC", _xlfn.DAYS(K3349,J3349))</f>
        <v>Aguardando OC</v>
      </c>
      <c r="P3349" s="201">
        <v>410722</v>
      </c>
      <c r="Q3349" s="12"/>
      <c r="R3349" s="201">
        <v>0</v>
      </c>
      <c r="S3349" s="2">
        <v>221</v>
      </c>
      <c r="T3349" s="65" t="s">
        <v>1029</v>
      </c>
      <c r="U3349" s="170">
        <v>0</v>
      </c>
      <c r="V3349" s="170"/>
      <c r="W3349" s="105" t="str">
        <f>IFERROR(VLOOKUP(V3349, Fornecedores!A:C, 3, FALSE), "")</f>
        <v/>
      </c>
      <c r="X3349" s="105" t="str">
        <f>IFERROR(VLOOKUP(V3349, Fornecedores!A:E, 5, FALSE), "")</f>
        <v/>
      </c>
      <c r="Y3349" s="105" t="str">
        <f>IFERROR(VLOOKUP(V3349, Fornecedores!A:F, 6, FALSE), "")</f>
        <v/>
      </c>
      <c r="Z3349" s="101" t="str">
        <f>IF(H3349=0, "Pedido entregue!", "Pendente")</f>
        <v>Pendente</v>
      </c>
      <c r="AB3349" s="132" t="str">
        <f>IF(Z3349="Pedido Entregue!", IF(AA3349=1, "Retirado do Almoxarifado", IF(AA3349=2, "Material devolvido", "Aguardando retirada")), IF(Z3349="Pendente", "Entrega pendente", ""))</f>
        <v>Entrega pendente</v>
      </c>
      <c r="AC3349" s="18">
        <v>1</v>
      </c>
      <c r="AD3349" s="18">
        <f>AC3349/SUMIF($P:$P,P3349,$AC:$AC)</f>
        <v>1</v>
      </c>
      <c r="AE3349" s="18">
        <f>IF(R3349=0,0,AC3349/SUMIF($R:$R,R3349,$AC:$AC))</f>
        <v>0</v>
      </c>
      <c r="AF3349" s="18">
        <f>IF(R3349=0,1,0)</f>
        <v>1</v>
      </c>
      <c r="AH3349" t="str">
        <f>TEXT(J3349,"MMMM")</f>
        <v>julho</v>
      </c>
    </row>
    <row r="3350" spans="1:34" ht="12.75" customHeight="1" x14ac:dyDescent="0.25">
      <c r="A3350" s="90" t="str">
        <f>IF(C3350="Oficina Diversos","Oficina Geral",
IF(ISNUMBER(FIND("Estoque - Colhedoras",C3350)),"Colhedoras",IF(ISNUMBER(FIND("Caldeiraria",C3350)),"Caldeiraria",IF(ISNUMBER(FIND("Borracharia",C3350)),"Borracharia",IF(ISNUMBER(FIND("Lubrificação",C3350)),"Lubrificação",
IF(ISNUMBER(FIND("Estoque - Carregadeiras",C3350)),"Carregadeiras",IF(ISNUMBER(FIND("Estoque - Veic. Leves",C3350)),"Veic. Leves",
IF(ISNUMBER(FIND("Estoque - Caminhões",C3350)),"Caminhões",IF(ISNUMBER(FIND("Estoque - Transbordos",C3350)),"Transbordos",
IF(ISNUMBER(FIND("Estoque - Tratores",C3350)),"Tratores",
IF(ISNUMBER(FIND("Estoque - Máquinas pesadas",C3350)),"Máquinas pesadas",
IF(ISNUMBER(FIND("Estoque - Reboques",C3350)),"Reboques",
IF(C3350="Estoque","Estoque",
IF(AND(ISNUMBER(C3350),C3350&gt;1000,C3350&lt;2000),"Caminhões",
IF(AND(ISNUMBER(C3350),C3350&gt;2000,C3350&lt;3000),"Tratores",
IF(AND(ISNUMBER(C3350),C3350&gt;3000,C3350&lt;4000),"Carregadeiras",
IF(AND(ISNUMBER(C3350),C3350&gt;4000,C3350&lt;5000),"Máquinas pesadas",
IF(AND(ISNUMBER(C3350),C3350&gt;5000,C3350&lt;6000),"Colhedoras",
IF(AND(ISNUMBER(C3350),C3350&gt;7000,C3350&lt;8000),"Irrigação",
IF(AND(ISNUMBER(C3350),C3350&gt;8000,C3350&lt;9000),"Reboques",IF(AND(ISNUMBER(C3350),C3350&gt;0,C3350&lt;1000),"Veic. Leves","")))))))))))))))))))))</f>
        <v>Veic. Leves</v>
      </c>
      <c r="C3350" s="171">
        <v>62</v>
      </c>
      <c r="D3350" s="170">
        <v>93228</v>
      </c>
      <c r="E3350" s="173" t="s">
        <v>25971</v>
      </c>
      <c r="F3350" s="101" t="str">
        <f>IF(ISBLANK(K3350), "Apenas Solicitação", "Tem OC")</f>
        <v>Apenas Solicitação</v>
      </c>
      <c r="G3350" s="170">
        <v>1</v>
      </c>
      <c r="H3350" s="102">
        <f>G3350-I3350</f>
        <v>1</v>
      </c>
      <c r="I3350" s="103"/>
      <c r="J3350" s="174">
        <v>45847</v>
      </c>
      <c r="K3350" s="201"/>
      <c r="L3350" s="173"/>
      <c r="M3350" s="104" t="str">
        <f ca="1">IF(OR(N3350="", N3350=0), "", IF(N3350&gt;TODAY(), "No prazo", "Atrasado"))</f>
        <v/>
      </c>
      <c r="N3350" s="104" t="str">
        <f>IFERROR(K3350 + VALUE(LEFT(L3350, FIND(" ", L3350) - 1)), "")</f>
        <v/>
      </c>
      <c r="O3350" s="105" t="str">
        <f>IF(_xlfn.DAYS(K3350,J3350)&lt;0, "Aguardando OC", _xlfn.DAYS(K3350,J3350))</f>
        <v>Aguardando OC</v>
      </c>
      <c r="P3350" s="201">
        <v>410910</v>
      </c>
      <c r="Q3350" s="12"/>
      <c r="R3350" s="201">
        <v>0</v>
      </c>
      <c r="S3350" s="2">
        <v>221</v>
      </c>
      <c r="T3350" s="65" t="s">
        <v>1029</v>
      </c>
      <c r="U3350" s="170">
        <v>0</v>
      </c>
      <c r="V3350" s="170"/>
      <c r="W3350" s="105" t="str">
        <f>IFERROR(VLOOKUP(V3350, Fornecedores!A:C, 3, FALSE), "")</f>
        <v/>
      </c>
      <c r="X3350" s="105" t="str">
        <f>IFERROR(VLOOKUP(V3350, Fornecedores!A:E, 5, FALSE), "")</f>
        <v/>
      </c>
      <c r="Y3350" s="105" t="str">
        <f>IFERROR(VLOOKUP(V3350, Fornecedores!A:F, 6, FALSE), "")</f>
        <v/>
      </c>
      <c r="Z3350" s="101" t="str">
        <f>IF(H3350=0, "Pedido entregue!", "Pendente")</f>
        <v>Pendente</v>
      </c>
      <c r="AB3350" s="132" t="str">
        <f>IF(Z3350="Pedido Entregue!", IF(AA3350=1, "Retirado do Almoxarifado", IF(AA3350=2, "Material devolvido", "Aguardando retirada")), IF(Z3350="Pendente", "Entrega pendente", ""))</f>
        <v>Entrega pendente</v>
      </c>
      <c r="AC3350" s="18">
        <v>1</v>
      </c>
      <c r="AD3350" s="18">
        <f>AC3350/SUMIF($P:$P,P3350,$AC:$AC)</f>
        <v>1</v>
      </c>
      <c r="AE3350" s="18">
        <f>IF(R3350=0,0,AC3350/SUMIF($R:$R,R3350,$AC:$AC))</f>
        <v>0</v>
      </c>
      <c r="AF3350" s="18">
        <f>IF(R3350=0,1,0)</f>
        <v>1</v>
      </c>
      <c r="AH3350" t="str">
        <f>TEXT(J3350,"MMMM")</f>
        <v>julho</v>
      </c>
    </row>
    <row r="3351" spans="1:34" ht="12.75" customHeight="1" x14ac:dyDescent="0.25">
      <c r="A3351" s="90" t="str">
        <f>IF(C3351="Oficina Diversos","Oficina Geral",
IF(ISNUMBER(FIND("Estoque - Colhedoras",C3351)),"Colhedoras",IF(ISNUMBER(FIND("Caldeiraria",C3351)),"Caldeiraria",IF(ISNUMBER(FIND("Borracharia",C3351)),"Borracharia",IF(ISNUMBER(FIND("Lubrificação",C3351)),"Lubrificação",
IF(ISNUMBER(FIND("Estoque - Carregadeiras",C3351)),"Carregadeiras",IF(ISNUMBER(FIND("Estoque - Veic. Leves",C3351)),"Veic. Leves",
IF(ISNUMBER(FIND("Estoque - Caminhões",C3351)),"Caminhões",IF(ISNUMBER(FIND("Estoque - Transbordos",C3351)),"Transbordos",
IF(ISNUMBER(FIND("Estoque - Tratores",C3351)),"Tratores",
IF(ISNUMBER(FIND("Estoque - Máquinas pesadas",C3351)),"Máquinas pesadas",
IF(ISNUMBER(FIND("Estoque - Reboques",C3351)),"Reboques",
IF(C3351="Estoque","Estoque",
IF(AND(ISNUMBER(C3351),C3351&gt;1000,C3351&lt;2000),"Caminhões",
IF(AND(ISNUMBER(C3351),C3351&gt;2000,C3351&lt;3000),"Tratores",
IF(AND(ISNUMBER(C3351),C3351&gt;3000,C3351&lt;4000),"Carregadeiras",
IF(AND(ISNUMBER(C3351),C3351&gt;4000,C3351&lt;5000),"Máquinas pesadas",
IF(AND(ISNUMBER(C3351),C3351&gt;5000,C3351&lt;6000),"Colhedoras",
IF(AND(ISNUMBER(C3351),C3351&gt;7000,C3351&lt;8000),"Irrigação",
IF(AND(ISNUMBER(C3351),C3351&gt;8000,C3351&lt;9000),"Reboques",IF(AND(ISNUMBER(C3351),C3351&gt;0,C3351&lt;1000),"Veic. Leves","")))))))))))))))))))))</f>
        <v>Veic. Leves</v>
      </c>
      <c r="C3351" s="113">
        <v>62</v>
      </c>
      <c r="D3351" s="2">
        <v>93229</v>
      </c>
      <c r="E3351" s="3" t="s">
        <v>25972</v>
      </c>
      <c r="F3351" s="101" t="str">
        <f>IF(ISBLANK(K3351), "Apenas Solicitação", "Tem OC")</f>
        <v>Apenas Solicitação</v>
      </c>
      <c r="G3351" s="2">
        <v>1</v>
      </c>
      <c r="H3351" s="102">
        <f>G3351-I3351</f>
        <v>1</v>
      </c>
      <c r="I3351" s="103"/>
      <c r="J3351" s="4">
        <v>45847</v>
      </c>
      <c r="K3351" s="14"/>
      <c r="L3351" s="3"/>
      <c r="M3351" s="104" t="str">
        <f ca="1">IF(OR(N3351="", N3351=0), "", IF(N3351&gt;TODAY(), "No prazo", "Atrasado"))</f>
        <v/>
      </c>
      <c r="N3351" s="104" t="str">
        <f>IFERROR(K3351 + VALUE(LEFT(L3351, FIND(" ", L3351) - 1)), "")</f>
        <v/>
      </c>
      <c r="O3351" s="105" t="str">
        <f>IF(_xlfn.DAYS(K3351,J3351)&lt;0, "Aguardando OC", _xlfn.DAYS(K3351,J3351))</f>
        <v>Aguardando OC</v>
      </c>
      <c r="P3351" s="14">
        <v>410911</v>
      </c>
      <c r="Q3351" s="12"/>
      <c r="R3351" s="14">
        <v>0</v>
      </c>
      <c r="S3351" s="2">
        <v>221</v>
      </c>
      <c r="T3351" s="65" t="s">
        <v>1029</v>
      </c>
      <c r="U3351" s="2">
        <v>0</v>
      </c>
      <c r="V3351" s="2"/>
      <c r="W3351" s="105" t="str">
        <f>IFERROR(VLOOKUP(V3351, Fornecedores!A:C, 3, FALSE), "")</f>
        <v/>
      </c>
      <c r="X3351" s="105" t="str">
        <f>IFERROR(VLOOKUP(V3351, Fornecedores!A:E, 5, FALSE), "")</f>
        <v/>
      </c>
      <c r="Y3351" s="105" t="str">
        <f>IFERROR(VLOOKUP(V3351, Fornecedores!A:F, 6, FALSE), "")</f>
        <v/>
      </c>
      <c r="Z3351" s="101" t="str">
        <f>IF(H3351=0, "Pedido entregue!", "Pendente")</f>
        <v>Pendente</v>
      </c>
      <c r="AB3351" s="132" t="str">
        <f>IF(Z3351="Pedido Entregue!", IF(AA3351=1, "Retirado do Almoxarifado", IF(AA3351=2, "Material devolvido", "Aguardando retirada")), IF(Z3351="Pendente", "Entrega pendente", ""))</f>
        <v>Entrega pendente</v>
      </c>
      <c r="AC3351" s="18">
        <v>1</v>
      </c>
      <c r="AD3351" s="18">
        <f>AC3351/SUMIF($P:$P,P3351,$AC:$AC)</f>
        <v>1</v>
      </c>
      <c r="AE3351" s="18">
        <f>IF(R3351=0,0,AC3351/SUMIF($R:$R,R3351,$AC:$AC))</f>
        <v>0</v>
      </c>
      <c r="AF3351" s="18">
        <f>IF(R3351=0,1,0)</f>
        <v>1</v>
      </c>
      <c r="AH3351" t="str">
        <f>TEXT(J3351,"MMMM")</f>
        <v>julho</v>
      </c>
    </row>
    <row r="3352" spans="1:34" ht="12.75" customHeight="1" x14ac:dyDescent="0.25">
      <c r="A3352" s="90" t="str">
        <f>IF(C3352="Oficina Diversos","Oficina Geral",
IF(ISNUMBER(FIND("Estoque - Colhedoras",C3352)),"Colhedoras",IF(ISNUMBER(FIND("Caldeiraria",C3352)),"Caldeiraria",IF(ISNUMBER(FIND("Borracharia",C3352)),"Borracharia",IF(ISNUMBER(FIND("Lubrificação",C3352)),"Lubrificação",
IF(ISNUMBER(FIND("Estoque - Carregadeiras",C3352)),"Carregadeiras",IF(ISNUMBER(FIND("Estoque - Veic. Leves",C3352)),"Veic. Leves",
IF(ISNUMBER(FIND("Estoque - Caminhões",C3352)),"Caminhões",IF(ISNUMBER(FIND("Estoque - Transbordos",C3352)),"Transbordos",
IF(ISNUMBER(FIND("Estoque - Tratores",C3352)),"Tratores",
IF(ISNUMBER(FIND("Estoque - Máquinas pesadas",C3352)),"Máquinas pesadas",
IF(ISNUMBER(FIND("Estoque - Reboques",C3352)),"Reboques",
IF(C3352="Estoque","Estoque",
IF(AND(ISNUMBER(C3352),C3352&gt;1000,C3352&lt;2000),"Caminhões",
IF(AND(ISNUMBER(C3352),C3352&gt;2000,C3352&lt;3000),"Tratores",
IF(AND(ISNUMBER(C3352),C3352&gt;3000,C3352&lt;4000),"Carregadeiras",
IF(AND(ISNUMBER(C3352),C3352&gt;4000,C3352&lt;5000),"Máquinas pesadas",
IF(AND(ISNUMBER(C3352),C3352&gt;5000,C3352&lt;6000),"Colhedoras",
IF(AND(ISNUMBER(C3352),C3352&gt;7000,C3352&lt;8000),"Irrigação",
IF(AND(ISNUMBER(C3352),C3352&gt;8000,C3352&lt;9000),"Reboques",IF(AND(ISNUMBER(C3352),C3352&gt;0,C3352&lt;1000),"Veic. Leves","")))))))))))))))))))))</f>
        <v>Veic. Leves</v>
      </c>
      <c r="C3352" s="171">
        <v>61</v>
      </c>
      <c r="D3352" s="170">
        <v>93230</v>
      </c>
      <c r="E3352" s="173" t="s">
        <v>25973</v>
      </c>
      <c r="F3352" s="101" t="str">
        <f>IF(ISBLANK(K3352), "Apenas Solicitação", "Tem OC")</f>
        <v>Tem OC</v>
      </c>
      <c r="G3352" s="170">
        <v>1</v>
      </c>
      <c r="H3352" s="102">
        <f>G3352-I3352</f>
        <v>1</v>
      </c>
      <c r="I3352" s="103"/>
      <c r="J3352" s="174">
        <v>45847</v>
      </c>
      <c r="K3352" s="174">
        <v>45857</v>
      </c>
      <c r="L3352" s="173" t="s">
        <v>20151</v>
      </c>
      <c r="M3352" s="104" t="str">
        <f ca="1">IF(OR(N3352="", N3352=0), "", IF(N3352&gt;TODAY(), "No prazo", "Atrasado"))</f>
        <v>Atrasado</v>
      </c>
      <c r="N3352" s="104">
        <f>IFERROR(K3352 + VALUE(LEFT(L3352, FIND(" ", L3352) - 1)), "")</f>
        <v>45857</v>
      </c>
      <c r="O3352" s="105">
        <f>IF(_xlfn.DAYS(K3352,J3352)&lt;0, "Aguardando OC", _xlfn.DAYS(K3352,J3352))</f>
        <v>10</v>
      </c>
      <c r="P3352" s="212">
        <v>410892</v>
      </c>
      <c r="Q3352" s="12"/>
      <c r="R3352" s="212">
        <v>171193</v>
      </c>
      <c r="S3352" s="2">
        <v>221</v>
      </c>
      <c r="T3352" s="65" t="s">
        <v>1029</v>
      </c>
      <c r="U3352" s="170">
        <v>0</v>
      </c>
      <c r="V3352" s="170">
        <v>11130</v>
      </c>
      <c r="W3352" s="105" t="str">
        <f>IFERROR(VLOOKUP(V3352, Fornecedores!A:C, 3, FALSE), "")</f>
        <v xml:space="preserve">SUCATA DO RONILDO </v>
      </c>
      <c r="X3352" s="105" t="str">
        <f>IFERROR(VLOOKUP(V3352, Fornecedores!A:E, 5, FALSE), "")</f>
        <v>Guarabira</v>
      </c>
      <c r="Y3352" s="105" t="str">
        <f>IFERROR(VLOOKUP(V3352, Fornecedores!A:F, 6, FALSE), "")</f>
        <v>PB</v>
      </c>
      <c r="Z3352" s="101" t="str">
        <f>IF(H3352=0, "Pedido entregue!", "Pendente")</f>
        <v>Pendente</v>
      </c>
      <c r="AB3352" s="132" t="str">
        <f>IF(Z3352="Pedido Entregue!", IF(AA3352=1, "Retirado do Almoxarifado", IF(AA3352=2, "Material devolvido", "Aguardando retirada")), IF(Z3352="Pendente", "Entrega pendente", ""))</f>
        <v>Entrega pendente</v>
      </c>
      <c r="AC3352" s="18">
        <v>1</v>
      </c>
      <c r="AD3352" s="18">
        <f>AC3352/SUMIF($P:$P,P3352,$AC:$AC)</f>
        <v>1</v>
      </c>
      <c r="AE3352" s="18">
        <f>IF(R3352=0,0,AC3352/SUMIF($R:$R,R3352,$AC:$AC))</f>
        <v>0.5</v>
      </c>
      <c r="AF3352" s="18">
        <f>IF(R3352=0,1,0)</f>
        <v>0</v>
      </c>
      <c r="AH3352" t="str">
        <f>TEXT(J3352,"MMMM")</f>
        <v>julho</v>
      </c>
    </row>
    <row r="3353" spans="1:34" ht="12.75" customHeight="1" x14ac:dyDescent="0.25">
      <c r="A3353" s="90" t="str">
        <f>IF(C3353="Oficina Diversos","Oficina Geral",
IF(ISNUMBER(FIND("Estoque - Colhedoras",C3353)),"Colhedoras",IF(ISNUMBER(FIND("Caldeiraria",C3353)),"Caldeiraria",IF(ISNUMBER(FIND("Borracharia",C3353)),"Borracharia",IF(ISNUMBER(FIND("Lubrificação",C3353)),"Lubrificação",
IF(ISNUMBER(FIND("Estoque - Carregadeiras",C3353)),"Carregadeiras",IF(ISNUMBER(FIND("Estoque - Veic. Leves",C3353)),"Veic. Leves",
IF(ISNUMBER(FIND("Estoque - Caminhões",C3353)),"Caminhões",IF(ISNUMBER(FIND("Estoque - Transbordos",C3353)),"Transbordos",
IF(ISNUMBER(FIND("Estoque - Tratores",C3353)),"Tratores",
IF(ISNUMBER(FIND("Estoque - Máquinas pesadas",C3353)),"Máquinas pesadas",
IF(ISNUMBER(FIND("Estoque - Reboques",C3353)),"Reboques",
IF(C3353="Estoque","Estoque",
IF(AND(ISNUMBER(C3353),C3353&gt;1000,C3353&lt;2000),"Caminhões",
IF(AND(ISNUMBER(C3353),C3353&gt;2000,C3353&lt;3000),"Tratores",
IF(AND(ISNUMBER(C3353),C3353&gt;3000,C3353&lt;4000),"Carregadeiras",
IF(AND(ISNUMBER(C3353),C3353&gt;4000,C3353&lt;5000),"Máquinas pesadas",
IF(AND(ISNUMBER(C3353),C3353&gt;5000,C3353&lt;6000),"Colhedoras",
IF(AND(ISNUMBER(C3353),C3353&gt;7000,C3353&lt;8000),"Irrigação",
IF(AND(ISNUMBER(C3353),C3353&gt;8000,C3353&lt;9000),"Reboques",IF(AND(ISNUMBER(C3353),C3353&gt;0,C3353&lt;1000),"Veic. Leves","")))))))))))))))))))))</f>
        <v>Veic. Leves</v>
      </c>
      <c r="C3353" s="171">
        <v>54</v>
      </c>
      <c r="D3353" s="170">
        <v>93230</v>
      </c>
      <c r="E3353" s="173" t="s">
        <v>25973</v>
      </c>
      <c r="F3353" s="101" t="str">
        <f>IF(ISBLANK(K3353), "Apenas Solicitação", "Tem OC")</f>
        <v>Tem OC</v>
      </c>
      <c r="G3353" s="170">
        <v>1</v>
      </c>
      <c r="H3353" s="102">
        <f>G3353-I3353</f>
        <v>1</v>
      </c>
      <c r="I3353" s="103"/>
      <c r="J3353" s="174">
        <v>45847</v>
      </c>
      <c r="K3353" s="174">
        <v>45857</v>
      </c>
      <c r="L3353" s="173" t="s">
        <v>20151</v>
      </c>
      <c r="M3353" s="104" t="str">
        <f ca="1">IF(OR(N3353="", N3353=0), "", IF(N3353&gt;TODAY(), "No prazo", "Atrasado"))</f>
        <v>Atrasado</v>
      </c>
      <c r="N3353" s="104">
        <f>IFERROR(K3353 + VALUE(LEFT(L3353, FIND(" ", L3353) - 1)), "")</f>
        <v>45857</v>
      </c>
      <c r="O3353" s="105">
        <f>IF(_xlfn.DAYS(K3353,J3353)&lt;0, "Aguardando OC", _xlfn.DAYS(K3353,J3353))</f>
        <v>10</v>
      </c>
      <c r="P3353" s="212">
        <v>410893</v>
      </c>
      <c r="Q3353" s="12"/>
      <c r="R3353" s="212">
        <v>171193</v>
      </c>
      <c r="S3353" s="2">
        <v>221</v>
      </c>
      <c r="T3353" s="65" t="s">
        <v>1029</v>
      </c>
      <c r="U3353" s="170">
        <v>0</v>
      </c>
      <c r="V3353" s="170">
        <v>11130</v>
      </c>
      <c r="W3353" s="105" t="str">
        <f>IFERROR(VLOOKUP(V3353, Fornecedores!A:C, 3, FALSE), "")</f>
        <v xml:space="preserve">SUCATA DO RONILDO </v>
      </c>
      <c r="X3353" s="105" t="str">
        <f>IFERROR(VLOOKUP(V3353, Fornecedores!A:E, 5, FALSE), "")</f>
        <v>Guarabira</v>
      </c>
      <c r="Y3353" s="105" t="str">
        <f>IFERROR(VLOOKUP(V3353, Fornecedores!A:F, 6, FALSE), "")</f>
        <v>PB</v>
      </c>
      <c r="Z3353" s="101" t="str">
        <f>IF(H3353=0, "Pedido entregue!", "Pendente")</f>
        <v>Pendente</v>
      </c>
      <c r="AB3353" s="132" t="str">
        <f>IF(Z3353="Pedido Entregue!", IF(AA3353=1, "Retirado do Almoxarifado", IF(AA3353=2, "Material devolvido", "Aguardando retirada")), IF(Z3353="Pendente", "Entrega pendente", ""))</f>
        <v>Entrega pendente</v>
      </c>
      <c r="AC3353" s="18">
        <v>1</v>
      </c>
      <c r="AD3353" s="18">
        <f>AC3353/SUMIF($P:$P,P3353,$AC:$AC)</f>
        <v>1</v>
      </c>
      <c r="AE3353" s="18">
        <f>IF(R3353=0,0,AC3353/SUMIF($R:$R,R3353,$AC:$AC))</f>
        <v>0.5</v>
      </c>
      <c r="AF3353" s="18">
        <f>IF(R3353=0,1,0)</f>
        <v>0</v>
      </c>
      <c r="AH3353" t="str">
        <f>TEXT(J3353,"MMMM")</f>
        <v>julho</v>
      </c>
    </row>
    <row r="3354" spans="1:34" ht="12.75" hidden="1" customHeight="1" x14ac:dyDescent="0.25">
      <c r="A3354" s="90" t="str">
        <f>IF(C3354="Oficina Diversos","Oficina Geral",
IF(ISNUMBER(FIND("Estoque - Colhedoras",C3354)),"Colhedoras",IF(ISNUMBER(FIND("Caldeiraria",C3354)),"Caldeiraria",IF(ISNUMBER(FIND("Borracharia",C3354)),"Borracharia",IF(ISNUMBER(FIND("Lubrificação",C3354)),"Lubrificação",
IF(ISNUMBER(FIND("Estoque - Carregadeiras",C3354)),"Carregadeiras",IF(ISNUMBER(FIND("Estoque - Veic. Leves",C3354)),"Veic. Leves",
IF(ISNUMBER(FIND("Estoque - Caminhões",C3354)),"Caminhões",IF(ISNUMBER(FIND("Estoque - Transbordos",C3354)),"Transbordos",
IF(ISNUMBER(FIND("Estoque - Tratores",C3354)),"Tratores",
IF(ISNUMBER(FIND("Estoque - Máquinas pesadas",C3354)),"Máquinas pesadas",
IF(ISNUMBER(FIND("Estoque - Reboques",C3354)),"Reboques",
IF(C3354="Estoque","Estoque",
IF(AND(ISNUMBER(C3354),C3354&gt;1000,C3354&lt;2000),"Caminhões",
IF(AND(ISNUMBER(C3354),C3354&gt;2000,C3354&lt;3000),"Tratores",
IF(AND(ISNUMBER(C3354),C3354&gt;3000,C3354&lt;4000),"Carregadeiras",
IF(AND(ISNUMBER(C3354),C3354&gt;4000,C3354&lt;5000),"Máquinas pesadas",
IF(AND(ISNUMBER(C3354),C3354&gt;5000,C3354&lt;6000),"Colhedoras",
IF(AND(ISNUMBER(C3354),C3354&gt;7000,C3354&lt;8000),"Irrigação",
IF(AND(ISNUMBER(C3354),C3354&gt;8000,C3354&lt;9000),"Reboques",IF(AND(ISNUMBER(C3354),C3354&gt;0,C3354&lt;1000),"Veic. Leves","")))))))))))))))))))))</f>
        <v>Tratores</v>
      </c>
      <c r="C3354" s="171">
        <v>2046</v>
      </c>
      <c r="D3354" s="170">
        <v>93231</v>
      </c>
      <c r="E3354" s="173" t="s">
        <v>25974</v>
      </c>
      <c r="F3354" s="101" t="str">
        <f>IF(ISBLANK(K3354), "Apenas Solicitação", "Tem OC")</f>
        <v>Tem OC</v>
      </c>
      <c r="G3354" s="170">
        <v>1</v>
      </c>
      <c r="H3354" s="102">
        <f>G3354-I3354</f>
        <v>0</v>
      </c>
      <c r="I3354" s="103">
        <v>1</v>
      </c>
      <c r="J3354" s="174">
        <v>45847</v>
      </c>
      <c r="K3354" s="174">
        <v>45853</v>
      </c>
      <c r="L3354" s="173" t="s">
        <v>20152</v>
      </c>
      <c r="M3354" s="104" t="str">
        <f ca="1">IF(OR(N3354="", N3354=0), "", IF(N3354&gt;TODAY(), "No prazo", "Atrasado"))</f>
        <v>Atrasado</v>
      </c>
      <c r="N3354" s="104">
        <f>IFERROR(K3354 + VALUE(LEFT(L3354, FIND(" ", L3354) - 1)), "")</f>
        <v>45854</v>
      </c>
      <c r="O3354" s="105">
        <f>IF(_xlfn.DAYS(K3354,J3354)&lt;0, "Aguardando OC", _xlfn.DAYS(K3354,J3354))</f>
        <v>6</v>
      </c>
      <c r="P3354" s="212">
        <v>410955</v>
      </c>
      <c r="Q3354" s="12"/>
      <c r="R3354" s="212">
        <v>170984</v>
      </c>
      <c r="S3354" s="2">
        <v>221</v>
      </c>
      <c r="T3354" s="65" t="s">
        <v>1029</v>
      </c>
      <c r="U3354" s="170">
        <v>0</v>
      </c>
      <c r="V3354" s="170">
        <v>9824</v>
      </c>
      <c r="W3354" s="105" t="str">
        <f>IFERROR(VLOOKUP(V3354, Fornecedores!A:C, 3, FALSE), "")</f>
        <v>COMERCIAL AGRICOLA</v>
      </c>
      <c r="X3354" s="105" t="str">
        <f>IFERROR(VLOOKUP(V3354, Fornecedores!A:E, 5, FALSE), "")</f>
        <v>Recife</v>
      </c>
      <c r="Y3354" s="105" t="str">
        <f>IFERROR(VLOOKUP(V3354, Fornecedores!A:F, 6, FALSE), "")</f>
        <v>PE</v>
      </c>
      <c r="Z3354" s="101" t="str">
        <f>IF(H3354=0, "Pedido entregue!", "Pendente")</f>
        <v>Pedido entregue!</v>
      </c>
      <c r="AB3354" s="132" t="str">
        <f>IF(Z3354="Pedido Entregue!", IF(AA3354=1, "Retirado do Almoxarifado", IF(AA3354=2, "Material devolvido", "Aguardando retirada")), IF(Z3354="Pendente", "Entrega pendente", ""))</f>
        <v>Aguardando retirada</v>
      </c>
      <c r="AC3354" s="18">
        <v>1</v>
      </c>
      <c r="AD3354" s="18">
        <f>AC3354/SUMIF($P:$P,P3354,$AC:$AC)</f>
        <v>1</v>
      </c>
      <c r="AE3354" s="18">
        <f>IF(R3354=0,0,AC3354/SUMIF($R:$R,R3354,$AC:$AC))</f>
        <v>0.25</v>
      </c>
      <c r="AF3354" s="18">
        <f>IF(R3354=0,1,0)</f>
        <v>0</v>
      </c>
      <c r="AH3354" t="str">
        <f>TEXT(J3354,"MMMM")</f>
        <v>julho</v>
      </c>
    </row>
    <row r="3355" spans="1:34" ht="12.75" customHeight="1" x14ac:dyDescent="0.25">
      <c r="A3355" s="90" t="str">
        <f>IF(C3355="Oficina Diversos","Oficina Geral",
IF(ISNUMBER(FIND("Estoque - Colhedoras",C3355)),"Colhedoras",IF(ISNUMBER(FIND("Caldeiraria",C3355)),"Caldeiraria",IF(ISNUMBER(FIND("Borracharia",C3355)),"Borracharia",IF(ISNUMBER(FIND("Lubrificação",C3355)),"Lubrificação",
IF(ISNUMBER(FIND("Estoque - Carregadeiras",C3355)),"Carregadeiras",IF(ISNUMBER(FIND("Estoque - Veic. Leves",C3355)),"Veic. Leves",
IF(ISNUMBER(FIND("Estoque - Caminhões",C3355)),"Caminhões",IF(ISNUMBER(FIND("Estoque - Transbordos",C3355)),"Transbordos",
IF(ISNUMBER(FIND("Estoque - Tratores",C3355)),"Tratores",
IF(ISNUMBER(FIND("Estoque - Máquinas pesadas",C3355)),"Máquinas pesadas",
IF(ISNUMBER(FIND("Estoque - Reboques",C3355)),"Reboques",
IF(C3355="Estoque","Estoque",
IF(AND(ISNUMBER(C3355),C3355&gt;1000,C3355&lt;2000),"Caminhões",
IF(AND(ISNUMBER(C3355),C3355&gt;2000,C3355&lt;3000),"Tratores",
IF(AND(ISNUMBER(C3355),C3355&gt;3000,C3355&lt;4000),"Carregadeiras",
IF(AND(ISNUMBER(C3355),C3355&gt;4000,C3355&lt;5000),"Máquinas pesadas",
IF(AND(ISNUMBER(C3355),C3355&gt;5000,C3355&lt;6000),"Colhedoras",
IF(AND(ISNUMBER(C3355),C3355&gt;7000,C3355&lt;8000),"Irrigação",
IF(AND(ISNUMBER(C3355),C3355&gt;8000,C3355&lt;9000),"Reboques",IF(AND(ISNUMBER(C3355),C3355&gt;0,C3355&lt;1000),"Veic. Leves","")))))))))))))))))))))</f>
        <v>Tratores</v>
      </c>
      <c r="C3355" s="171">
        <v>2046</v>
      </c>
      <c r="D3355" s="170">
        <v>93232</v>
      </c>
      <c r="E3355" s="173" t="s">
        <v>25975</v>
      </c>
      <c r="F3355" s="101" t="str">
        <f>IF(ISBLANK(K3355), "Apenas Solicitação", "Tem OC")</f>
        <v>Tem OC</v>
      </c>
      <c r="G3355" s="170">
        <v>1</v>
      </c>
      <c r="H3355" s="102">
        <f>G3355-I3355</f>
        <v>1</v>
      </c>
      <c r="I3355" s="103"/>
      <c r="J3355" s="174">
        <v>45847</v>
      </c>
      <c r="K3355" s="174">
        <v>45853</v>
      </c>
      <c r="L3355" s="173" t="s">
        <v>20158</v>
      </c>
      <c r="M3355" s="104" t="str">
        <f ca="1">IF(OR(N3355="", N3355=0), "", IF(N3355&gt;TODAY(), "No prazo", "Atrasado"))</f>
        <v>No prazo</v>
      </c>
      <c r="N3355" s="104">
        <f>IFERROR(K3355 + VALUE(LEFT(L3355, FIND(" ", L3355) - 1)), "")</f>
        <v>45865</v>
      </c>
      <c r="O3355" s="105">
        <f>IF(_xlfn.DAYS(K3355,J3355)&lt;0, "Aguardando OC", _xlfn.DAYS(K3355,J3355))</f>
        <v>6</v>
      </c>
      <c r="P3355" s="212">
        <v>410958</v>
      </c>
      <c r="Q3355" s="12"/>
      <c r="R3355" s="212">
        <v>170983</v>
      </c>
      <c r="S3355" s="2">
        <v>221</v>
      </c>
      <c r="T3355" s="65" t="s">
        <v>1029</v>
      </c>
      <c r="U3355" s="170">
        <v>0</v>
      </c>
      <c r="V3355" s="170">
        <v>1237</v>
      </c>
      <c r="W3355" s="105" t="str">
        <f>IFERROR(VLOOKUP(V3355, Fornecedores!A:C, 3, FALSE), "")</f>
        <v>MERCADAO DE TRATORES</v>
      </c>
      <c r="X3355" s="105" t="str">
        <f>IFERROR(VLOOKUP(V3355, Fornecedores!A:E, 5, FALSE), "")</f>
        <v>Ourinhos</v>
      </c>
      <c r="Y3355" s="105" t="str">
        <f>IFERROR(VLOOKUP(V3355, Fornecedores!A:F, 6, FALSE), "")</f>
        <v>SP</v>
      </c>
      <c r="Z3355" s="101" t="str">
        <f>IF(H3355=0, "Pedido entregue!", "Pendente")</f>
        <v>Pendente</v>
      </c>
      <c r="AB3355" s="132" t="str">
        <f>IF(Z3355="Pedido Entregue!", IF(AA3355=1, "Retirado do Almoxarifado", IF(AA3355=2, "Material devolvido", "Aguardando retirada")), IF(Z3355="Pendente", "Entrega pendente", ""))</f>
        <v>Entrega pendente</v>
      </c>
      <c r="AC3355" s="18">
        <v>1</v>
      </c>
      <c r="AD3355" s="18">
        <f>AC3355/SUMIF($P:$P,P3355,$AC:$AC)</f>
        <v>1</v>
      </c>
      <c r="AE3355" s="18">
        <f>IF(R3355=0,0,AC3355/SUMIF($R:$R,R3355,$AC:$AC))</f>
        <v>0.125</v>
      </c>
      <c r="AF3355" s="18">
        <f>IF(R3355=0,1,0)</f>
        <v>0</v>
      </c>
      <c r="AH3355" t="str">
        <f>TEXT(J3355,"MMMM")</f>
        <v>julho</v>
      </c>
    </row>
    <row r="3356" spans="1:34" ht="12.75" customHeight="1" x14ac:dyDescent="0.25">
      <c r="A3356" s="90" t="str">
        <f>IF(C3356="Oficina Diversos","Oficina Geral",
IF(ISNUMBER(FIND("Estoque - Colhedoras",C3356)),"Colhedoras",IF(ISNUMBER(FIND("Caldeiraria",C3356)),"Caldeiraria",IF(ISNUMBER(FIND("Borracharia",C3356)),"Borracharia",IF(ISNUMBER(FIND("Lubrificação",C3356)),"Lubrificação",
IF(ISNUMBER(FIND("Estoque - Carregadeiras",C3356)),"Carregadeiras",IF(ISNUMBER(FIND("Estoque - Veic. Leves",C3356)),"Veic. Leves",
IF(ISNUMBER(FIND("Estoque - Caminhões",C3356)),"Caminhões",IF(ISNUMBER(FIND("Estoque - Transbordos",C3356)),"Transbordos",
IF(ISNUMBER(FIND("Estoque - Tratores",C3356)),"Tratores",
IF(ISNUMBER(FIND("Estoque - Máquinas pesadas",C3356)),"Máquinas pesadas",
IF(ISNUMBER(FIND("Estoque - Reboques",C3356)),"Reboques",
IF(C3356="Estoque","Estoque",
IF(AND(ISNUMBER(C3356),C3356&gt;1000,C3356&lt;2000),"Caminhões",
IF(AND(ISNUMBER(C3356),C3356&gt;2000,C3356&lt;3000),"Tratores",
IF(AND(ISNUMBER(C3356),C3356&gt;3000,C3356&lt;4000),"Carregadeiras",
IF(AND(ISNUMBER(C3356),C3356&gt;4000,C3356&lt;5000),"Máquinas pesadas",
IF(AND(ISNUMBER(C3356),C3356&gt;5000,C3356&lt;6000),"Colhedoras",
IF(AND(ISNUMBER(C3356),C3356&gt;7000,C3356&lt;8000),"Irrigação",
IF(AND(ISNUMBER(C3356),C3356&gt;8000,C3356&lt;9000),"Reboques",IF(AND(ISNUMBER(C3356),C3356&gt;0,C3356&lt;1000),"Veic. Leves","")))))))))))))))))))))</f>
        <v>Tratores</v>
      </c>
      <c r="C3356" s="171">
        <v>2046</v>
      </c>
      <c r="D3356" s="170">
        <v>93236</v>
      </c>
      <c r="E3356" s="173" t="s">
        <v>25976</v>
      </c>
      <c r="F3356" s="101" t="str">
        <f>IF(ISBLANK(K3356), "Apenas Solicitação", "Tem OC")</f>
        <v>Tem OC</v>
      </c>
      <c r="G3356" s="170">
        <v>1</v>
      </c>
      <c r="H3356" s="102">
        <f>G3356-I3356</f>
        <v>1</v>
      </c>
      <c r="I3356" s="103"/>
      <c r="J3356" s="174">
        <v>45847</v>
      </c>
      <c r="K3356" s="174">
        <v>45853</v>
      </c>
      <c r="L3356" s="173" t="s">
        <v>20158</v>
      </c>
      <c r="M3356" s="104" t="str">
        <f ca="1">IF(OR(N3356="", N3356=0), "", IF(N3356&gt;TODAY(), "No prazo", "Atrasado"))</f>
        <v>No prazo</v>
      </c>
      <c r="N3356" s="104">
        <f>IFERROR(K3356 + VALUE(LEFT(L3356, FIND(" ", L3356) - 1)), "")</f>
        <v>45865</v>
      </c>
      <c r="O3356" s="105">
        <f>IF(_xlfn.DAYS(K3356,J3356)&lt;0, "Aguardando OC", _xlfn.DAYS(K3356,J3356))</f>
        <v>6</v>
      </c>
      <c r="P3356" s="212">
        <v>410960</v>
      </c>
      <c r="Q3356" s="12"/>
      <c r="R3356" s="212">
        <v>170983</v>
      </c>
      <c r="S3356" s="2">
        <v>221</v>
      </c>
      <c r="T3356" s="65" t="s">
        <v>1029</v>
      </c>
      <c r="U3356" s="170">
        <v>0</v>
      </c>
      <c r="V3356" s="170">
        <v>1237</v>
      </c>
      <c r="W3356" s="105" t="str">
        <f>IFERROR(VLOOKUP(V3356, Fornecedores!A:C, 3, FALSE), "")</f>
        <v>MERCADAO DE TRATORES</v>
      </c>
      <c r="X3356" s="105" t="str">
        <f>IFERROR(VLOOKUP(V3356, Fornecedores!A:E, 5, FALSE), "")</f>
        <v>Ourinhos</v>
      </c>
      <c r="Y3356" s="105" t="str">
        <f>IFERROR(VLOOKUP(V3356, Fornecedores!A:F, 6, FALSE), "")</f>
        <v>SP</v>
      </c>
      <c r="Z3356" s="101" t="str">
        <f>IF(H3356=0, "Pedido entregue!", "Pendente")</f>
        <v>Pendente</v>
      </c>
      <c r="AB3356" s="132" t="str">
        <f>IF(Z3356="Pedido Entregue!", IF(AA3356=1, "Retirado do Almoxarifado", IF(AA3356=2, "Material devolvido", "Aguardando retirada")), IF(Z3356="Pendente", "Entrega pendente", ""))</f>
        <v>Entrega pendente</v>
      </c>
      <c r="AC3356" s="18">
        <v>1</v>
      </c>
      <c r="AD3356" s="18">
        <f>AC3356/SUMIF($P:$P,P3356,$AC:$AC)</f>
        <v>1</v>
      </c>
      <c r="AE3356" s="18">
        <f>IF(R3356=0,0,AC3356/SUMIF($R:$R,R3356,$AC:$AC))</f>
        <v>0.125</v>
      </c>
      <c r="AF3356" s="18">
        <f>IF(R3356=0,1,0)</f>
        <v>0</v>
      </c>
      <c r="AH3356" t="str">
        <f>TEXT(J3356,"MMMM")</f>
        <v>julho</v>
      </c>
    </row>
    <row r="3357" spans="1:34" ht="12.75" hidden="1" customHeight="1" x14ac:dyDescent="0.25">
      <c r="A3357" s="90" t="str">
        <f>IF(C3357="Oficina Diversos","Oficina Geral",
IF(ISNUMBER(FIND("Estoque - Colhedoras",C3357)),"Colhedoras",IF(ISNUMBER(FIND("Caldeiraria",C3357)),"Caldeiraria",IF(ISNUMBER(FIND("Borracharia",C3357)),"Borracharia",IF(ISNUMBER(FIND("Lubrificação",C3357)),"Lubrificação",
IF(ISNUMBER(FIND("Estoque - Carregadeiras",C3357)),"Carregadeiras",IF(ISNUMBER(FIND("Estoque - Veic. Leves",C3357)),"Veic. Leves",
IF(ISNUMBER(FIND("Estoque - Caminhões",C3357)),"Caminhões",IF(ISNUMBER(FIND("Estoque - Transbordos",C3357)),"Transbordos",
IF(ISNUMBER(FIND("Estoque - Tratores",C3357)),"Tratores",
IF(ISNUMBER(FIND("Estoque - Máquinas pesadas",C3357)),"Máquinas pesadas",
IF(ISNUMBER(FIND("Estoque - Reboques",C3357)),"Reboques",
IF(C3357="Estoque","Estoque",
IF(AND(ISNUMBER(C3357),C3357&gt;1000,C3357&lt;2000),"Caminhões",
IF(AND(ISNUMBER(C3357),C3357&gt;2000,C3357&lt;3000),"Tratores",
IF(AND(ISNUMBER(C3357),C3357&gt;3000,C3357&lt;4000),"Carregadeiras",
IF(AND(ISNUMBER(C3357),C3357&gt;4000,C3357&lt;5000),"Máquinas pesadas",
IF(AND(ISNUMBER(C3357),C3357&gt;5000,C3357&lt;6000),"Colhedoras",
IF(AND(ISNUMBER(C3357),C3357&gt;7000,C3357&lt;8000),"Irrigação",
IF(AND(ISNUMBER(C3357),C3357&gt;8000,C3357&lt;9000),"Reboques",IF(AND(ISNUMBER(C3357),C3357&gt;0,C3357&lt;1000),"Veic. Leves","")))))))))))))))))))))</f>
        <v>Tratores</v>
      </c>
      <c r="C3357" s="171">
        <v>2046</v>
      </c>
      <c r="D3357" s="170">
        <v>93238</v>
      </c>
      <c r="E3357" s="173" t="s">
        <v>25977</v>
      </c>
      <c r="F3357" s="101" t="str">
        <f>IF(ISBLANK(K3357), "Apenas Solicitação", "Tem OC")</f>
        <v>Tem OC</v>
      </c>
      <c r="G3357" s="170">
        <v>1</v>
      </c>
      <c r="H3357" s="102">
        <f>G3357-I3357</f>
        <v>0</v>
      </c>
      <c r="I3357" s="103">
        <v>1</v>
      </c>
      <c r="J3357" s="174">
        <v>45847</v>
      </c>
      <c r="K3357" s="174">
        <v>45853</v>
      </c>
      <c r="L3357" s="173" t="s">
        <v>20152</v>
      </c>
      <c r="M3357" s="104" t="str">
        <f ca="1">IF(OR(N3357="", N3357=0), "", IF(N3357&gt;TODAY(), "No prazo", "Atrasado"))</f>
        <v>Atrasado</v>
      </c>
      <c r="N3357" s="104">
        <f>IFERROR(K3357 + VALUE(LEFT(L3357, FIND(" ", L3357) - 1)), "")</f>
        <v>45854</v>
      </c>
      <c r="O3357" s="105">
        <f>IF(_xlfn.DAYS(K3357,J3357)&lt;0, "Aguardando OC", _xlfn.DAYS(K3357,J3357))</f>
        <v>6</v>
      </c>
      <c r="P3357" s="212">
        <v>410962</v>
      </c>
      <c r="Q3357" s="12"/>
      <c r="R3357" s="212">
        <v>170984</v>
      </c>
      <c r="S3357" s="2">
        <v>221</v>
      </c>
      <c r="T3357" s="65" t="s">
        <v>1029</v>
      </c>
      <c r="U3357" s="170">
        <v>0</v>
      </c>
      <c r="V3357" s="170">
        <v>9824</v>
      </c>
      <c r="W3357" s="105" t="str">
        <f>IFERROR(VLOOKUP(V3357, Fornecedores!A:C, 3, FALSE), "")</f>
        <v>COMERCIAL AGRICOLA</v>
      </c>
      <c r="X3357" s="105" t="str">
        <f>IFERROR(VLOOKUP(V3357, Fornecedores!A:E, 5, FALSE), "")</f>
        <v>Recife</v>
      </c>
      <c r="Y3357" s="105" t="str">
        <f>IFERROR(VLOOKUP(V3357, Fornecedores!A:F, 6, FALSE), "")</f>
        <v>PE</v>
      </c>
      <c r="Z3357" s="101" t="str">
        <f>IF(H3357=0, "Pedido entregue!", "Pendente")</f>
        <v>Pedido entregue!</v>
      </c>
      <c r="AB3357" s="132" t="str">
        <f>IF(Z3357="Pedido Entregue!", IF(AA3357=1, "Retirado do Almoxarifado", IF(AA3357=2, "Material devolvido", "Aguardando retirada")), IF(Z3357="Pendente", "Entrega pendente", ""))</f>
        <v>Aguardando retirada</v>
      </c>
      <c r="AC3357" s="18">
        <v>1</v>
      </c>
      <c r="AD3357" s="18">
        <f>AC3357/SUMIF($P:$P,P3357,$AC:$AC)</f>
        <v>1</v>
      </c>
      <c r="AE3357" s="18">
        <f>IF(R3357=0,0,AC3357/SUMIF($R:$R,R3357,$AC:$AC))</f>
        <v>0.25</v>
      </c>
      <c r="AF3357" s="18">
        <f>IF(R3357=0,1,0)</f>
        <v>0</v>
      </c>
      <c r="AH3357" t="str">
        <f>TEXT(J3357,"MMMM")</f>
        <v>julho</v>
      </c>
    </row>
    <row r="3358" spans="1:34" ht="12.75" customHeight="1" x14ac:dyDescent="0.25">
      <c r="A3358" s="90" t="str">
        <f>IF(C3358="Oficina Diversos","Oficina Geral",
IF(ISNUMBER(FIND("Estoque - Colhedoras",C3358)),"Colhedoras",IF(ISNUMBER(FIND("Caldeiraria",C3358)),"Caldeiraria",IF(ISNUMBER(FIND("Borracharia",C3358)),"Borracharia",IF(ISNUMBER(FIND("Lubrificação",C3358)),"Lubrificação",
IF(ISNUMBER(FIND("Estoque - Carregadeiras",C3358)),"Carregadeiras",IF(ISNUMBER(FIND("Estoque - Veic. Leves",C3358)),"Veic. Leves",
IF(ISNUMBER(FIND("Estoque - Caminhões",C3358)),"Caminhões",IF(ISNUMBER(FIND("Estoque - Transbordos",C3358)),"Transbordos",
IF(ISNUMBER(FIND("Estoque - Tratores",C3358)),"Tratores",
IF(ISNUMBER(FIND("Estoque - Máquinas pesadas",C3358)),"Máquinas pesadas",
IF(ISNUMBER(FIND("Estoque - Reboques",C3358)),"Reboques",
IF(C3358="Estoque","Estoque",
IF(AND(ISNUMBER(C3358),C3358&gt;1000,C3358&lt;2000),"Caminhões",
IF(AND(ISNUMBER(C3358),C3358&gt;2000,C3358&lt;3000),"Tratores",
IF(AND(ISNUMBER(C3358),C3358&gt;3000,C3358&lt;4000),"Carregadeiras",
IF(AND(ISNUMBER(C3358),C3358&gt;4000,C3358&lt;5000),"Máquinas pesadas",
IF(AND(ISNUMBER(C3358),C3358&gt;5000,C3358&lt;6000),"Colhedoras",
IF(AND(ISNUMBER(C3358),C3358&gt;7000,C3358&lt;8000),"Irrigação",
IF(AND(ISNUMBER(C3358),C3358&gt;8000,C3358&lt;9000),"Reboques",IF(AND(ISNUMBER(C3358),C3358&gt;0,C3358&lt;1000),"Veic. Leves","")))))))))))))))))))))</f>
        <v>Tratores</v>
      </c>
      <c r="C3358" s="171">
        <v>2046</v>
      </c>
      <c r="D3358" s="170">
        <v>93239</v>
      </c>
      <c r="E3358" s="173" t="s">
        <v>25978</v>
      </c>
      <c r="F3358" s="101" t="str">
        <f>IF(ISBLANK(K3358), "Apenas Solicitação", "Tem OC")</f>
        <v>Tem OC</v>
      </c>
      <c r="G3358" s="170">
        <v>1</v>
      </c>
      <c r="H3358" s="102">
        <f>G3358-I3358</f>
        <v>1</v>
      </c>
      <c r="I3358" s="103"/>
      <c r="J3358" s="174">
        <v>45847</v>
      </c>
      <c r="K3358" s="174">
        <v>45853</v>
      </c>
      <c r="L3358" s="173" t="s">
        <v>20158</v>
      </c>
      <c r="M3358" s="104" t="str">
        <f ca="1">IF(OR(N3358="", N3358=0), "", IF(N3358&gt;TODAY(), "No prazo", "Atrasado"))</f>
        <v>No prazo</v>
      </c>
      <c r="N3358" s="104">
        <f>IFERROR(K3358 + VALUE(LEFT(L3358, FIND(" ", L3358) - 1)), "")</f>
        <v>45865</v>
      </c>
      <c r="O3358" s="105">
        <f>IF(_xlfn.DAYS(K3358,J3358)&lt;0, "Aguardando OC", _xlfn.DAYS(K3358,J3358))</f>
        <v>6</v>
      </c>
      <c r="P3358" s="212">
        <v>410963</v>
      </c>
      <c r="Q3358" s="12"/>
      <c r="R3358" s="212">
        <v>170983</v>
      </c>
      <c r="S3358" s="2">
        <v>221</v>
      </c>
      <c r="T3358" s="65" t="s">
        <v>1029</v>
      </c>
      <c r="U3358" s="170">
        <v>0</v>
      </c>
      <c r="V3358" s="170">
        <v>1237</v>
      </c>
      <c r="W3358" s="105" t="str">
        <f>IFERROR(VLOOKUP(V3358, Fornecedores!A:C, 3, FALSE), "")</f>
        <v>MERCADAO DE TRATORES</v>
      </c>
      <c r="X3358" s="105" t="str">
        <f>IFERROR(VLOOKUP(V3358, Fornecedores!A:E, 5, FALSE), "")</f>
        <v>Ourinhos</v>
      </c>
      <c r="Y3358" s="105" t="str">
        <f>IFERROR(VLOOKUP(V3358, Fornecedores!A:F, 6, FALSE), "")</f>
        <v>SP</v>
      </c>
      <c r="Z3358" s="101" t="str">
        <f>IF(H3358=0, "Pedido entregue!", "Pendente")</f>
        <v>Pendente</v>
      </c>
      <c r="AB3358" s="132" t="str">
        <f>IF(Z3358="Pedido Entregue!", IF(AA3358=1, "Retirado do Almoxarifado", IF(AA3358=2, "Material devolvido", "Aguardando retirada")), IF(Z3358="Pendente", "Entrega pendente", ""))</f>
        <v>Entrega pendente</v>
      </c>
      <c r="AC3358" s="18">
        <v>1</v>
      </c>
      <c r="AD3358" s="18">
        <f>AC3358/SUMIF($P:$P,P3358,$AC:$AC)</f>
        <v>1</v>
      </c>
      <c r="AE3358" s="18">
        <f>IF(R3358=0,0,AC3358/SUMIF($R:$R,R3358,$AC:$AC))</f>
        <v>0.125</v>
      </c>
      <c r="AF3358" s="18">
        <f>IF(R3358=0,1,0)</f>
        <v>0</v>
      </c>
      <c r="AH3358" t="str">
        <f>TEXT(J3358,"MMMM")</f>
        <v>julho</v>
      </c>
    </row>
    <row r="3359" spans="1:34" ht="12.75" customHeight="1" x14ac:dyDescent="0.25">
      <c r="A3359" s="90" t="str">
        <f>IF(C3359="Oficina Diversos","Oficina Geral",
IF(ISNUMBER(FIND("Estoque - Colhedoras",C3359)),"Colhedoras",IF(ISNUMBER(FIND("Caldeiraria",C3359)),"Caldeiraria",IF(ISNUMBER(FIND("Borracharia",C3359)),"Borracharia",IF(ISNUMBER(FIND("Lubrificação",C3359)),"Lubrificação",
IF(ISNUMBER(FIND("Estoque - Carregadeiras",C3359)),"Carregadeiras",IF(ISNUMBER(FIND("Estoque - Veic. Leves",C3359)),"Veic. Leves",
IF(ISNUMBER(FIND("Estoque - Caminhões",C3359)),"Caminhões",IF(ISNUMBER(FIND("Estoque - Transbordos",C3359)),"Transbordos",
IF(ISNUMBER(FIND("Estoque - Tratores",C3359)),"Tratores",
IF(ISNUMBER(FIND("Estoque - Máquinas pesadas",C3359)),"Máquinas pesadas",
IF(ISNUMBER(FIND("Estoque - Reboques",C3359)),"Reboques",
IF(C3359="Estoque","Estoque",
IF(AND(ISNUMBER(C3359),C3359&gt;1000,C3359&lt;2000),"Caminhões",
IF(AND(ISNUMBER(C3359),C3359&gt;2000,C3359&lt;3000),"Tratores",
IF(AND(ISNUMBER(C3359),C3359&gt;3000,C3359&lt;4000),"Carregadeiras",
IF(AND(ISNUMBER(C3359),C3359&gt;4000,C3359&lt;5000),"Máquinas pesadas",
IF(AND(ISNUMBER(C3359),C3359&gt;5000,C3359&lt;6000),"Colhedoras",
IF(AND(ISNUMBER(C3359),C3359&gt;7000,C3359&lt;8000),"Irrigação",
IF(AND(ISNUMBER(C3359),C3359&gt;8000,C3359&lt;9000),"Reboques",IF(AND(ISNUMBER(C3359),C3359&gt;0,C3359&lt;1000),"Veic. Leves","")))))))))))))))))))))</f>
        <v>Tratores</v>
      </c>
      <c r="C3359" s="171">
        <v>2046</v>
      </c>
      <c r="D3359" s="170">
        <v>93240</v>
      </c>
      <c r="E3359" s="173" t="s">
        <v>25979</v>
      </c>
      <c r="F3359" s="101" t="str">
        <f>IF(ISBLANK(K3359), "Apenas Solicitação", "Tem OC")</f>
        <v>Tem OC</v>
      </c>
      <c r="G3359" s="170">
        <v>1</v>
      </c>
      <c r="H3359" s="102">
        <f>G3359-I3359</f>
        <v>1</v>
      </c>
      <c r="I3359" s="103"/>
      <c r="J3359" s="174">
        <v>45847</v>
      </c>
      <c r="K3359" s="174">
        <v>45853</v>
      </c>
      <c r="L3359" s="173" t="s">
        <v>20152</v>
      </c>
      <c r="M3359" s="104" t="str">
        <f ca="1">IF(OR(N3359="", N3359=0), "", IF(N3359&gt;TODAY(), "No prazo", "Atrasado"))</f>
        <v>Atrasado</v>
      </c>
      <c r="N3359" s="104">
        <f>IFERROR(K3359 + VALUE(LEFT(L3359, FIND(" ", L3359) - 1)), "")</f>
        <v>45854</v>
      </c>
      <c r="O3359" s="105">
        <f>IF(_xlfn.DAYS(K3359,J3359)&lt;0, "Aguardando OC", _xlfn.DAYS(K3359,J3359))</f>
        <v>6</v>
      </c>
      <c r="P3359" s="212">
        <v>410964</v>
      </c>
      <c r="Q3359" s="12"/>
      <c r="R3359" s="212">
        <v>170982</v>
      </c>
      <c r="S3359" s="2">
        <v>221</v>
      </c>
      <c r="T3359" s="65" t="s">
        <v>1029</v>
      </c>
      <c r="U3359" s="170">
        <v>0</v>
      </c>
      <c r="V3359" s="170">
        <v>15127</v>
      </c>
      <c r="W3359" s="105" t="str">
        <f>IFERROR(VLOOKUP(V3359, Fornecedores!A:C, 3, FALSE), "")</f>
        <v>EQUAGRIL LTDA</v>
      </c>
      <c r="X3359" s="105" t="str">
        <f>IFERROR(VLOOKUP(V3359, Fornecedores!A:E, 5, FALSE), "")</f>
        <v>São Paulo</v>
      </c>
      <c r="Y3359" s="105" t="str">
        <f>IFERROR(VLOOKUP(V3359, Fornecedores!A:F, 6, FALSE), "")</f>
        <v>SP</v>
      </c>
      <c r="Z3359" s="101" t="str">
        <f>IF(H3359=0, "Pedido entregue!", "Pendente")</f>
        <v>Pendente</v>
      </c>
      <c r="AB3359" s="132" t="str">
        <f>IF(Z3359="Pedido Entregue!", IF(AA3359=1, "Retirado do Almoxarifado", IF(AA3359=2, "Material devolvido", "Aguardando retirada")), IF(Z3359="Pendente", "Entrega pendente", ""))</f>
        <v>Entrega pendente</v>
      </c>
      <c r="AC3359" s="18">
        <v>1</v>
      </c>
      <c r="AD3359" s="18">
        <f>AC3359/SUMIF($P:$P,P3359,$AC:$AC)</f>
        <v>1</v>
      </c>
      <c r="AE3359" s="18">
        <f>IF(R3359=0,0,AC3359/SUMIF($R:$R,R3359,$AC:$AC))</f>
        <v>0.25</v>
      </c>
      <c r="AF3359" s="18">
        <f>IF(R3359=0,1,0)</f>
        <v>0</v>
      </c>
      <c r="AH3359" t="str">
        <f>TEXT(J3359,"MMMM")</f>
        <v>julho</v>
      </c>
    </row>
    <row r="3360" spans="1:34" ht="12.75" customHeight="1" x14ac:dyDescent="0.25">
      <c r="A3360" s="90" t="str">
        <f>IF(C3360="Oficina Diversos","Oficina Geral",
IF(ISNUMBER(FIND("Estoque - Colhedoras",C3360)),"Colhedoras",IF(ISNUMBER(FIND("Caldeiraria",C3360)),"Caldeiraria",IF(ISNUMBER(FIND("Borracharia",C3360)),"Borracharia",IF(ISNUMBER(FIND("Lubrificação",C3360)),"Lubrificação",
IF(ISNUMBER(FIND("Estoque - Carregadeiras",C3360)),"Carregadeiras",IF(ISNUMBER(FIND("Estoque - Veic. Leves",C3360)),"Veic. Leves",
IF(ISNUMBER(FIND("Estoque - Caminhões",C3360)),"Caminhões",IF(ISNUMBER(FIND("Estoque - Transbordos",C3360)),"Transbordos",
IF(ISNUMBER(FIND("Estoque - Tratores",C3360)),"Tratores",
IF(ISNUMBER(FIND("Estoque - Máquinas pesadas",C3360)),"Máquinas pesadas",
IF(ISNUMBER(FIND("Estoque - Reboques",C3360)),"Reboques",
IF(C3360="Estoque","Estoque",
IF(AND(ISNUMBER(C3360),C3360&gt;1000,C3360&lt;2000),"Caminhões",
IF(AND(ISNUMBER(C3360),C3360&gt;2000,C3360&lt;3000),"Tratores",
IF(AND(ISNUMBER(C3360),C3360&gt;3000,C3360&lt;4000),"Carregadeiras",
IF(AND(ISNUMBER(C3360),C3360&gt;4000,C3360&lt;5000),"Máquinas pesadas",
IF(AND(ISNUMBER(C3360),C3360&gt;5000,C3360&lt;6000),"Colhedoras",
IF(AND(ISNUMBER(C3360),C3360&gt;7000,C3360&lt;8000),"Irrigação",
IF(AND(ISNUMBER(C3360),C3360&gt;8000,C3360&lt;9000),"Reboques",IF(AND(ISNUMBER(C3360),C3360&gt;0,C3360&lt;1000),"Veic. Leves","")))))))))))))))))))))</f>
        <v>Tratores</v>
      </c>
      <c r="C3360" s="171">
        <v>2046</v>
      </c>
      <c r="D3360" s="170">
        <v>93241</v>
      </c>
      <c r="E3360" s="173" t="s">
        <v>25980</v>
      </c>
      <c r="F3360" s="101" t="str">
        <f>IF(ISBLANK(K3360), "Apenas Solicitação", "Tem OC")</f>
        <v>Tem OC</v>
      </c>
      <c r="G3360" s="170">
        <v>1</v>
      </c>
      <c r="H3360" s="102">
        <f>G3360-I3360</f>
        <v>1</v>
      </c>
      <c r="I3360" s="103"/>
      <c r="J3360" s="174">
        <v>45847</v>
      </c>
      <c r="K3360" s="174">
        <v>45853</v>
      </c>
      <c r="L3360" s="173" t="s">
        <v>26074</v>
      </c>
      <c r="M3360" s="104" t="str">
        <f ca="1">IF(OR(N3360="", N3360=0), "", IF(N3360&gt;TODAY(), "No prazo", "Atrasado"))</f>
        <v>Atrasado</v>
      </c>
      <c r="N3360" s="104">
        <f>IFERROR(K3360 + VALUE(LEFT(L3360, FIND(" ", L3360) - 1)), "")</f>
        <v>45856</v>
      </c>
      <c r="O3360" s="105">
        <f>IF(_xlfn.DAYS(K3360,J3360)&lt;0, "Aguardando OC", _xlfn.DAYS(K3360,J3360))</f>
        <v>6</v>
      </c>
      <c r="P3360" s="212">
        <v>410965</v>
      </c>
      <c r="Q3360" s="12"/>
      <c r="R3360" s="212">
        <v>170983</v>
      </c>
      <c r="S3360" s="2">
        <v>221</v>
      </c>
      <c r="T3360" s="65" t="s">
        <v>1029</v>
      </c>
      <c r="U3360" s="170">
        <v>0</v>
      </c>
      <c r="V3360" s="170">
        <v>1237</v>
      </c>
      <c r="W3360" s="105" t="str">
        <f>IFERROR(VLOOKUP(V3360, Fornecedores!A:C, 3, FALSE), "")</f>
        <v>MERCADAO DE TRATORES</v>
      </c>
      <c r="X3360" s="105" t="str">
        <f>IFERROR(VLOOKUP(V3360, Fornecedores!A:E, 5, FALSE), "")</f>
        <v>Ourinhos</v>
      </c>
      <c r="Y3360" s="105" t="str">
        <f>IFERROR(VLOOKUP(V3360, Fornecedores!A:F, 6, FALSE), "")</f>
        <v>SP</v>
      </c>
      <c r="Z3360" s="101" t="str">
        <f>IF(H3360=0, "Pedido entregue!", "Pendente")</f>
        <v>Pendente</v>
      </c>
      <c r="AB3360" s="132" t="str">
        <f>IF(Z3360="Pedido Entregue!", IF(AA3360=1, "Retirado do Almoxarifado", IF(AA3360=2, "Material devolvido", "Aguardando retirada")), IF(Z3360="Pendente", "Entrega pendente", ""))</f>
        <v>Entrega pendente</v>
      </c>
      <c r="AC3360" s="18">
        <v>1</v>
      </c>
      <c r="AD3360" s="18">
        <f>AC3360/SUMIF($P:$P,P3360,$AC:$AC)</f>
        <v>1</v>
      </c>
      <c r="AE3360" s="18">
        <f>IF(R3360=0,0,AC3360/SUMIF($R:$R,R3360,$AC:$AC))</f>
        <v>0.125</v>
      </c>
      <c r="AF3360" s="18">
        <f>IF(R3360=0,1,0)</f>
        <v>0</v>
      </c>
      <c r="AH3360" t="str">
        <f>TEXT(J3360,"MMMM")</f>
        <v>julho</v>
      </c>
    </row>
    <row r="3361" spans="1:34" ht="12.75" customHeight="1" x14ac:dyDescent="0.25">
      <c r="A3361" s="90" t="str">
        <f>IF(C3361="Oficina Diversos","Oficina Geral",
IF(ISNUMBER(FIND("Estoque - Colhedoras",C3361)),"Colhedoras",IF(ISNUMBER(FIND("Caldeiraria",C3361)),"Caldeiraria",IF(ISNUMBER(FIND("Borracharia",C3361)),"Borracharia",IF(ISNUMBER(FIND("Lubrificação",C3361)),"Lubrificação",
IF(ISNUMBER(FIND("Estoque - Carregadeiras",C3361)),"Carregadeiras",IF(ISNUMBER(FIND("Estoque - Veic. Leves",C3361)),"Veic. Leves",
IF(ISNUMBER(FIND("Estoque - Caminhões",C3361)),"Caminhões",IF(ISNUMBER(FIND("Estoque - Transbordos",C3361)),"Transbordos",
IF(ISNUMBER(FIND("Estoque - Tratores",C3361)),"Tratores",
IF(ISNUMBER(FIND("Estoque - Máquinas pesadas",C3361)),"Máquinas pesadas",
IF(ISNUMBER(FIND("Estoque - Reboques",C3361)),"Reboques",
IF(C3361="Estoque","Estoque",
IF(AND(ISNUMBER(C3361),C3361&gt;1000,C3361&lt;2000),"Caminhões",
IF(AND(ISNUMBER(C3361),C3361&gt;2000,C3361&lt;3000),"Tratores",
IF(AND(ISNUMBER(C3361),C3361&gt;3000,C3361&lt;4000),"Carregadeiras",
IF(AND(ISNUMBER(C3361),C3361&gt;4000,C3361&lt;5000),"Máquinas pesadas",
IF(AND(ISNUMBER(C3361),C3361&gt;5000,C3361&lt;6000),"Colhedoras",
IF(AND(ISNUMBER(C3361),C3361&gt;7000,C3361&lt;8000),"Irrigação",
IF(AND(ISNUMBER(C3361),C3361&gt;8000,C3361&lt;9000),"Reboques",IF(AND(ISNUMBER(C3361),C3361&gt;0,C3361&lt;1000),"Veic. Leves","")))))))))))))))))))))</f>
        <v>Tratores</v>
      </c>
      <c r="C3361" s="171">
        <v>2046</v>
      </c>
      <c r="D3361" s="170">
        <v>93242</v>
      </c>
      <c r="E3361" s="173" t="s">
        <v>25981</v>
      </c>
      <c r="F3361" s="101" t="str">
        <f>IF(ISBLANK(K3361), "Apenas Solicitação", "Tem OC")</f>
        <v>Tem OC</v>
      </c>
      <c r="G3361" s="170">
        <v>1</v>
      </c>
      <c r="H3361" s="102">
        <f>G3361-I3361</f>
        <v>1</v>
      </c>
      <c r="I3361" s="103"/>
      <c r="J3361" s="174">
        <v>45847</v>
      </c>
      <c r="K3361" s="174">
        <v>45853</v>
      </c>
      <c r="L3361" s="173" t="s">
        <v>20152</v>
      </c>
      <c r="M3361" s="104" t="str">
        <f ca="1">IF(OR(N3361="", N3361=0), "", IF(N3361&gt;TODAY(), "No prazo", "Atrasado"))</f>
        <v>Atrasado</v>
      </c>
      <c r="N3361" s="104">
        <f>IFERROR(K3361 + VALUE(LEFT(L3361, FIND(" ", L3361) - 1)), "")</f>
        <v>45854</v>
      </c>
      <c r="O3361" s="105">
        <f>IF(_xlfn.DAYS(K3361,J3361)&lt;0, "Aguardando OC", _xlfn.DAYS(K3361,J3361))</f>
        <v>6</v>
      </c>
      <c r="P3361" s="212">
        <v>410966</v>
      </c>
      <c r="Q3361" s="12"/>
      <c r="R3361" s="212">
        <v>170982</v>
      </c>
      <c r="S3361" s="2">
        <v>221</v>
      </c>
      <c r="T3361" s="65" t="s">
        <v>1029</v>
      </c>
      <c r="U3361" s="170">
        <v>0</v>
      </c>
      <c r="V3361" s="170">
        <v>15127</v>
      </c>
      <c r="W3361" s="105" t="str">
        <f>IFERROR(VLOOKUP(V3361, Fornecedores!A:C, 3, FALSE), "")</f>
        <v>EQUAGRIL LTDA</v>
      </c>
      <c r="X3361" s="105" t="str">
        <f>IFERROR(VLOOKUP(V3361, Fornecedores!A:E, 5, FALSE), "")</f>
        <v>São Paulo</v>
      </c>
      <c r="Y3361" s="105" t="str">
        <f>IFERROR(VLOOKUP(V3361, Fornecedores!A:F, 6, FALSE), "")</f>
        <v>SP</v>
      </c>
      <c r="Z3361" s="101" t="str">
        <f>IF(H3361=0, "Pedido entregue!", "Pendente")</f>
        <v>Pendente</v>
      </c>
      <c r="AB3361" s="132" t="str">
        <f>IF(Z3361="Pedido Entregue!", IF(AA3361=1, "Retirado do Almoxarifado", IF(AA3361=2, "Material devolvido", "Aguardando retirada")), IF(Z3361="Pendente", "Entrega pendente", ""))</f>
        <v>Entrega pendente</v>
      </c>
      <c r="AC3361" s="18">
        <v>1</v>
      </c>
      <c r="AD3361" s="18">
        <f>AC3361/SUMIF($P:$P,P3361,$AC:$AC)</f>
        <v>1</v>
      </c>
      <c r="AE3361" s="18">
        <f>IF(R3361=0,0,AC3361/SUMIF($R:$R,R3361,$AC:$AC))</f>
        <v>0.25</v>
      </c>
      <c r="AF3361" s="18">
        <f>IF(R3361=0,1,0)</f>
        <v>0</v>
      </c>
      <c r="AH3361" t="str">
        <f>TEXT(J3361,"MMMM")</f>
        <v>julho</v>
      </c>
    </row>
    <row r="3362" spans="1:34" ht="12.75" hidden="1" customHeight="1" x14ac:dyDescent="0.25">
      <c r="A3362" s="90" t="str">
        <f>IF(C3362="Oficina Diversos","Oficina Geral",
IF(ISNUMBER(FIND("Estoque - Colhedoras",C3362)),"Colhedoras",IF(ISNUMBER(FIND("Caldeiraria",C3362)),"Caldeiraria",IF(ISNUMBER(FIND("Borracharia",C3362)),"Borracharia",IF(ISNUMBER(FIND("Lubrificação",C3362)),"Lubrificação",
IF(ISNUMBER(FIND("Estoque - Carregadeiras",C3362)),"Carregadeiras",IF(ISNUMBER(FIND("Estoque - Veic. Leves",C3362)),"Veic. Leves",
IF(ISNUMBER(FIND("Estoque - Caminhões",C3362)),"Caminhões",IF(ISNUMBER(FIND("Estoque - Transbordos",C3362)),"Transbordos",
IF(ISNUMBER(FIND("Estoque - Tratores",C3362)),"Tratores",
IF(ISNUMBER(FIND("Estoque - Máquinas pesadas",C3362)),"Máquinas pesadas",
IF(ISNUMBER(FIND("Estoque - Reboques",C3362)),"Reboques",
IF(C3362="Estoque","Estoque",
IF(AND(ISNUMBER(C3362),C3362&gt;1000,C3362&lt;2000),"Caminhões",
IF(AND(ISNUMBER(C3362),C3362&gt;2000,C3362&lt;3000),"Tratores",
IF(AND(ISNUMBER(C3362),C3362&gt;3000,C3362&lt;4000),"Carregadeiras",
IF(AND(ISNUMBER(C3362),C3362&gt;4000,C3362&lt;5000),"Máquinas pesadas",
IF(AND(ISNUMBER(C3362),C3362&gt;5000,C3362&lt;6000),"Colhedoras",
IF(AND(ISNUMBER(C3362),C3362&gt;7000,C3362&lt;8000),"Irrigação",
IF(AND(ISNUMBER(C3362),C3362&gt;8000,C3362&lt;9000),"Reboques",IF(AND(ISNUMBER(C3362),C3362&gt;0,C3362&lt;1000),"Veic. Leves","")))))))))))))))))))))</f>
        <v>Tratores</v>
      </c>
      <c r="C3362" s="171">
        <v>2046</v>
      </c>
      <c r="D3362" s="170">
        <v>93243</v>
      </c>
      <c r="E3362" s="173" t="s">
        <v>25982</v>
      </c>
      <c r="F3362" s="101" t="str">
        <f>IF(ISBLANK(K3362), "Apenas Solicitação", "Tem OC")</f>
        <v>Tem OC</v>
      </c>
      <c r="G3362" s="170">
        <v>1</v>
      </c>
      <c r="H3362" s="102">
        <f>G3362-I3362</f>
        <v>0</v>
      </c>
      <c r="I3362" s="103">
        <v>1</v>
      </c>
      <c r="J3362" s="174">
        <v>45847</v>
      </c>
      <c r="K3362" s="174">
        <v>45853</v>
      </c>
      <c r="L3362" s="173" t="s">
        <v>20151</v>
      </c>
      <c r="M3362" s="104" t="str">
        <f ca="1">IF(OR(N3362="", N3362=0), "", IF(N3362&gt;TODAY(), "No prazo", "Atrasado"))</f>
        <v>Atrasado</v>
      </c>
      <c r="N3362" s="104">
        <f>IFERROR(K3362 + VALUE(LEFT(L3362, FIND(" ", L3362) - 1)), "")</f>
        <v>45853</v>
      </c>
      <c r="O3362" s="105">
        <f>IF(_xlfn.DAYS(K3362,J3362)&lt;0, "Aguardando OC", _xlfn.DAYS(K3362,J3362))</f>
        <v>6</v>
      </c>
      <c r="P3362" s="212">
        <v>410967</v>
      </c>
      <c r="Q3362" s="12"/>
      <c r="R3362" s="212">
        <v>170985</v>
      </c>
      <c r="S3362" s="2">
        <v>221</v>
      </c>
      <c r="T3362" s="65" t="s">
        <v>1029</v>
      </c>
      <c r="U3362" s="170">
        <v>0</v>
      </c>
      <c r="V3362" s="170">
        <v>14487</v>
      </c>
      <c r="W3362" s="105" t="str">
        <f>IFERROR(VLOOKUP(V3362, Fornecedores!A:C, 3, FALSE), "")</f>
        <v xml:space="preserve">FL TRATORES </v>
      </c>
      <c r="X3362" s="105" t="str">
        <f>IFERROR(VLOOKUP(V3362, Fornecedores!A:E, 5, FALSE), "")</f>
        <v>Recife</v>
      </c>
      <c r="Y3362" s="105" t="str">
        <f>IFERROR(VLOOKUP(V3362, Fornecedores!A:F, 6, FALSE), "")</f>
        <v>PE</v>
      </c>
      <c r="Z3362" s="101" t="str">
        <f>IF(H3362=0, "Pedido entregue!", "Pendente")</f>
        <v>Pedido entregue!</v>
      </c>
      <c r="AB3362" s="132" t="str">
        <f>IF(Z3362="Pedido Entregue!", IF(AA3362=1, "Retirado do Almoxarifado", IF(AA3362=2, "Material devolvido", "Aguardando retirada")), IF(Z3362="Pendente", "Entrega pendente", ""))</f>
        <v>Aguardando retirada</v>
      </c>
      <c r="AC3362" s="18">
        <v>1</v>
      </c>
      <c r="AD3362" s="18">
        <f>AC3362/SUMIF($P:$P,P3362,$AC:$AC)</f>
        <v>1</v>
      </c>
      <c r="AE3362" s="18">
        <f>IF(R3362=0,0,AC3362/SUMIF($R:$R,R3362,$AC:$AC))</f>
        <v>0.25</v>
      </c>
      <c r="AF3362" s="18">
        <f>IF(R3362=0,1,0)</f>
        <v>0</v>
      </c>
      <c r="AH3362" t="str">
        <f>TEXT(J3362,"MMMM")</f>
        <v>julho</v>
      </c>
    </row>
    <row r="3363" spans="1:34" ht="12.75" customHeight="1" x14ac:dyDescent="0.25">
      <c r="A3363" s="90" t="str">
        <f>IF(C3363="Oficina Diversos","Oficina Geral",
IF(ISNUMBER(FIND("Estoque - Colhedoras",C3363)),"Colhedoras",IF(ISNUMBER(FIND("Caldeiraria",C3363)),"Caldeiraria",IF(ISNUMBER(FIND("Borracharia",C3363)),"Borracharia",IF(ISNUMBER(FIND("Lubrificação",C3363)),"Lubrificação",
IF(ISNUMBER(FIND("Estoque - Carregadeiras",C3363)),"Carregadeiras",IF(ISNUMBER(FIND("Estoque - Veic. Leves",C3363)),"Veic. Leves",
IF(ISNUMBER(FIND("Estoque - Caminhões",C3363)),"Caminhões",IF(ISNUMBER(FIND("Estoque - Transbordos",C3363)),"Transbordos",
IF(ISNUMBER(FIND("Estoque - Tratores",C3363)),"Tratores",
IF(ISNUMBER(FIND("Estoque - Máquinas pesadas",C3363)),"Máquinas pesadas",
IF(ISNUMBER(FIND("Estoque - Reboques",C3363)),"Reboques",
IF(C3363="Estoque","Estoque",
IF(AND(ISNUMBER(C3363),C3363&gt;1000,C3363&lt;2000),"Caminhões",
IF(AND(ISNUMBER(C3363),C3363&gt;2000,C3363&lt;3000),"Tratores",
IF(AND(ISNUMBER(C3363),C3363&gt;3000,C3363&lt;4000),"Carregadeiras",
IF(AND(ISNUMBER(C3363),C3363&gt;4000,C3363&lt;5000),"Máquinas pesadas",
IF(AND(ISNUMBER(C3363),C3363&gt;5000,C3363&lt;6000),"Colhedoras",
IF(AND(ISNUMBER(C3363),C3363&gt;7000,C3363&lt;8000),"Irrigação",
IF(AND(ISNUMBER(C3363),C3363&gt;8000,C3363&lt;9000),"Reboques",IF(AND(ISNUMBER(C3363),C3363&gt;0,C3363&lt;1000),"Veic. Leves","")))))))))))))))))))))</f>
        <v>Tratores</v>
      </c>
      <c r="C3363" s="171">
        <v>2046</v>
      </c>
      <c r="D3363" s="170">
        <v>93244</v>
      </c>
      <c r="E3363" s="173" t="s">
        <v>25983</v>
      </c>
      <c r="F3363" s="101" t="str">
        <f>IF(ISBLANK(K3363), "Apenas Solicitação", "Tem OC")</f>
        <v>Tem OC</v>
      </c>
      <c r="G3363" s="170">
        <v>1</v>
      </c>
      <c r="H3363" s="102">
        <f>G3363-I3363</f>
        <v>1</v>
      </c>
      <c r="I3363" s="103"/>
      <c r="J3363" s="174">
        <v>45847</v>
      </c>
      <c r="K3363" s="174">
        <v>45853</v>
      </c>
      <c r="L3363" s="173" t="s">
        <v>26074</v>
      </c>
      <c r="M3363" s="104" t="str">
        <f ca="1">IF(OR(N3363="", N3363=0), "", IF(N3363&gt;TODAY(), "No prazo", "Atrasado"))</f>
        <v>Atrasado</v>
      </c>
      <c r="N3363" s="104">
        <f>IFERROR(K3363 + VALUE(LEFT(L3363, FIND(" ", L3363) - 1)), "")</f>
        <v>45856</v>
      </c>
      <c r="O3363" s="105">
        <f>IF(_xlfn.DAYS(K3363,J3363)&lt;0, "Aguardando OC", _xlfn.DAYS(K3363,J3363))</f>
        <v>6</v>
      </c>
      <c r="P3363" s="212">
        <v>410969</v>
      </c>
      <c r="Q3363" s="12"/>
      <c r="R3363" s="212">
        <v>170983</v>
      </c>
      <c r="S3363" s="2">
        <v>221</v>
      </c>
      <c r="T3363" s="65" t="s">
        <v>1029</v>
      </c>
      <c r="U3363" s="170">
        <v>0</v>
      </c>
      <c r="V3363" s="170">
        <v>1237</v>
      </c>
      <c r="W3363" s="105" t="str">
        <f>IFERROR(VLOOKUP(V3363, Fornecedores!A:C, 3, FALSE), "")</f>
        <v>MERCADAO DE TRATORES</v>
      </c>
      <c r="X3363" s="105" t="str">
        <f>IFERROR(VLOOKUP(V3363, Fornecedores!A:E, 5, FALSE), "")</f>
        <v>Ourinhos</v>
      </c>
      <c r="Y3363" s="105" t="str">
        <f>IFERROR(VLOOKUP(V3363, Fornecedores!A:F, 6, FALSE), "")</f>
        <v>SP</v>
      </c>
      <c r="Z3363" s="101" t="str">
        <f>IF(H3363=0, "Pedido entregue!", "Pendente")</f>
        <v>Pendente</v>
      </c>
      <c r="AB3363" s="132" t="str">
        <f>IF(Z3363="Pedido Entregue!", IF(AA3363=1, "Retirado do Almoxarifado", IF(AA3363=2, "Material devolvido", "Aguardando retirada")), IF(Z3363="Pendente", "Entrega pendente", ""))</f>
        <v>Entrega pendente</v>
      </c>
      <c r="AC3363" s="18">
        <v>1</v>
      </c>
      <c r="AD3363" s="18">
        <f>AC3363/SUMIF($P:$P,P3363,$AC:$AC)</f>
        <v>1</v>
      </c>
      <c r="AE3363" s="18">
        <f>IF(R3363=0,0,AC3363/SUMIF($R:$R,R3363,$AC:$AC))</f>
        <v>0.125</v>
      </c>
      <c r="AF3363" s="18">
        <f>IF(R3363=0,1,0)</f>
        <v>0</v>
      </c>
      <c r="AH3363" t="str">
        <f>TEXT(J3363,"MMMM")</f>
        <v>julho</v>
      </c>
    </row>
    <row r="3364" spans="1:34" ht="12.75" hidden="1" customHeight="1" x14ac:dyDescent="0.25">
      <c r="A3364" s="90" t="str">
        <f>IF(C3364="Oficina Diversos","Oficina Geral",
IF(ISNUMBER(FIND("Estoque - Colhedoras",C3364)),"Colhedoras",IF(ISNUMBER(FIND("Caldeiraria",C3364)),"Caldeiraria",IF(ISNUMBER(FIND("Borracharia",C3364)),"Borracharia",IF(ISNUMBER(FIND("Lubrificação",C3364)),"Lubrificação",
IF(ISNUMBER(FIND("Estoque - Carregadeiras",C3364)),"Carregadeiras",IF(ISNUMBER(FIND("Estoque - Veic. Leves",C3364)),"Veic. Leves",
IF(ISNUMBER(FIND("Estoque - Caminhões",C3364)),"Caminhões",IF(ISNUMBER(FIND("Estoque - Transbordos",C3364)),"Transbordos",
IF(ISNUMBER(FIND("Estoque - Tratores",C3364)),"Tratores",
IF(ISNUMBER(FIND("Estoque - Máquinas pesadas",C3364)),"Máquinas pesadas",
IF(ISNUMBER(FIND("Estoque - Reboques",C3364)),"Reboques",
IF(C3364="Estoque","Estoque",
IF(AND(ISNUMBER(C3364),C3364&gt;1000,C3364&lt;2000),"Caminhões",
IF(AND(ISNUMBER(C3364),C3364&gt;2000,C3364&lt;3000),"Tratores",
IF(AND(ISNUMBER(C3364),C3364&gt;3000,C3364&lt;4000),"Carregadeiras",
IF(AND(ISNUMBER(C3364),C3364&gt;4000,C3364&lt;5000),"Máquinas pesadas",
IF(AND(ISNUMBER(C3364),C3364&gt;5000,C3364&lt;6000),"Colhedoras",
IF(AND(ISNUMBER(C3364),C3364&gt;7000,C3364&lt;8000),"Irrigação",
IF(AND(ISNUMBER(C3364),C3364&gt;8000,C3364&lt;9000),"Reboques",IF(AND(ISNUMBER(C3364),C3364&gt;0,C3364&lt;1000),"Veic. Leves","")))))))))))))))))))))</f>
        <v>Tratores</v>
      </c>
      <c r="C3364" s="171">
        <v>2046</v>
      </c>
      <c r="D3364" s="170">
        <v>93245</v>
      </c>
      <c r="E3364" s="173" t="s">
        <v>25984</v>
      </c>
      <c r="F3364" s="101" t="str">
        <f>IF(ISBLANK(K3364), "Apenas Solicitação", "Tem OC")</f>
        <v>Tem OC</v>
      </c>
      <c r="G3364" s="170">
        <v>1</v>
      </c>
      <c r="H3364" s="102">
        <f>G3364-I3364</f>
        <v>0</v>
      </c>
      <c r="I3364" s="103">
        <v>1</v>
      </c>
      <c r="J3364" s="174">
        <v>45847</v>
      </c>
      <c r="K3364" s="174">
        <v>45853</v>
      </c>
      <c r="L3364" s="173" t="s">
        <v>20152</v>
      </c>
      <c r="M3364" s="104" t="str">
        <f ca="1">IF(OR(N3364="", N3364=0), "", IF(N3364&gt;TODAY(), "No prazo", "Atrasado"))</f>
        <v>Atrasado</v>
      </c>
      <c r="N3364" s="104">
        <f>IFERROR(K3364 + VALUE(LEFT(L3364, FIND(" ", L3364) - 1)), "")</f>
        <v>45854</v>
      </c>
      <c r="O3364" s="105">
        <f>IF(_xlfn.DAYS(K3364,J3364)&lt;0, "Aguardando OC", _xlfn.DAYS(K3364,J3364))</f>
        <v>6</v>
      </c>
      <c r="P3364" s="212">
        <v>410970</v>
      </c>
      <c r="Q3364" s="12"/>
      <c r="R3364" s="212">
        <v>170984</v>
      </c>
      <c r="S3364" s="2">
        <v>221</v>
      </c>
      <c r="T3364" s="65" t="s">
        <v>1029</v>
      </c>
      <c r="U3364" s="170">
        <v>0</v>
      </c>
      <c r="V3364" s="170">
        <v>9824</v>
      </c>
      <c r="W3364" s="105" t="str">
        <f>IFERROR(VLOOKUP(V3364, Fornecedores!A:C, 3, FALSE), "")</f>
        <v>COMERCIAL AGRICOLA</v>
      </c>
      <c r="X3364" s="105" t="str">
        <f>IFERROR(VLOOKUP(V3364, Fornecedores!A:E, 5, FALSE), "")</f>
        <v>Recife</v>
      </c>
      <c r="Y3364" s="105" t="str">
        <f>IFERROR(VLOOKUP(V3364, Fornecedores!A:F, 6, FALSE), "")</f>
        <v>PE</v>
      </c>
      <c r="Z3364" s="101" t="str">
        <f>IF(H3364=0, "Pedido entregue!", "Pendente")</f>
        <v>Pedido entregue!</v>
      </c>
      <c r="AB3364" s="132" t="str">
        <f>IF(Z3364="Pedido Entregue!", IF(AA3364=1, "Retirado do Almoxarifado", IF(AA3364=2, "Material devolvido", "Aguardando retirada")), IF(Z3364="Pendente", "Entrega pendente", ""))</f>
        <v>Aguardando retirada</v>
      </c>
      <c r="AC3364" s="18">
        <v>1</v>
      </c>
      <c r="AD3364" s="18">
        <f>AC3364/SUMIF($P:$P,P3364,$AC:$AC)</f>
        <v>1</v>
      </c>
      <c r="AE3364" s="18">
        <f>IF(R3364=0,0,AC3364/SUMIF($R:$R,R3364,$AC:$AC))</f>
        <v>0.25</v>
      </c>
      <c r="AF3364" s="18">
        <f>IF(R3364=0,1,0)</f>
        <v>0</v>
      </c>
      <c r="AH3364" t="str">
        <f>TEXT(J3364,"MMMM")</f>
        <v>julho</v>
      </c>
    </row>
    <row r="3365" spans="1:34" ht="12.75" hidden="1" customHeight="1" x14ac:dyDescent="0.25">
      <c r="A3365" s="90" t="str">
        <f>IF(C3365="Oficina Diversos","Oficina Geral",
IF(ISNUMBER(FIND("Estoque - Colhedoras",C3365)),"Colhedoras",IF(ISNUMBER(FIND("Caldeiraria",C3365)),"Caldeiraria",IF(ISNUMBER(FIND("Borracharia",C3365)),"Borracharia",IF(ISNUMBER(FIND("Lubrificação",C3365)),"Lubrificação",
IF(ISNUMBER(FIND("Estoque - Carregadeiras",C3365)),"Carregadeiras",IF(ISNUMBER(FIND("Estoque - Veic. Leves",C3365)),"Veic. Leves",
IF(ISNUMBER(FIND("Estoque - Caminhões",C3365)),"Caminhões",IF(ISNUMBER(FIND("Estoque - Transbordos",C3365)),"Transbordos",
IF(ISNUMBER(FIND("Estoque - Tratores",C3365)),"Tratores",
IF(ISNUMBER(FIND("Estoque - Máquinas pesadas",C3365)),"Máquinas pesadas",
IF(ISNUMBER(FIND("Estoque - Reboques",C3365)),"Reboques",
IF(C3365="Estoque","Estoque",
IF(AND(ISNUMBER(C3365),C3365&gt;1000,C3365&lt;2000),"Caminhões",
IF(AND(ISNUMBER(C3365),C3365&gt;2000,C3365&lt;3000),"Tratores",
IF(AND(ISNUMBER(C3365),C3365&gt;3000,C3365&lt;4000),"Carregadeiras",
IF(AND(ISNUMBER(C3365),C3365&gt;4000,C3365&lt;5000),"Máquinas pesadas",
IF(AND(ISNUMBER(C3365),C3365&gt;5000,C3365&lt;6000),"Colhedoras",
IF(AND(ISNUMBER(C3365),C3365&gt;7000,C3365&lt;8000),"Irrigação",
IF(AND(ISNUMBER(C3365),C3365&gt;8000,C3365&lt;9000),"Reboques",IF(AND(ISNUMBER(C3365),C3365&gt;0,C3365&lt;1000),"Veic. Leves","")))))))))))))))))))))</f>
        <v>Tratores</v>
      </c>
      <c r="C3365" s="171">
        <v>2046</v>
      </c>
      <c r="D3365" s="170">
        <v>93249</v>
      </c>
      <c r="E3365" s="173" t="s">
        <v>25985</v>
      </c>
      <c r="F3365" s="101" t="str">
        <f>IF(ISBLANK(K3365), "Apenas Solicitação", "Tem OC")</f>
        <v>Tem OC</v>
      </c>
      <c r="G3365" s="170">
        <v>1</v>
      </c>
      <c r="H3365" s="102">
        <f>G3365-I3365</f>
        <v>0</v>
      </c>
      <c r="I3365" s="103">
        <v>1</v>
      </c>
      <c r="J3365" s="174">
        <v>45847</v>
      </c>
      <c r="K3365" s="174">
        <v>45853</v>
      </c>
      <c r="L3365" s="173" t="s">
        <v>20153</v>
      </c>
      <c r="M3365" s="104" t="str">
        <f ca="1">IF(OR(N3365="", N3365=0), "", IF(N3365&gt;TODAY(), "No prazo", "Atrasado"))</f>
        <v>Atrasado</v>
      </c>
      <c r="N3365" s="104">
        <f>IFERROR(K3365 + VALUE(LEFT(L3365, FIND(" ", L3365) - 1)), "")</f>
        <v>45855</v>
      </c>
      <c r="O3365" s="105">
        <f>IF(_xlfn.DAYS(K3365,J3365)&lt;0, "Aguardando OC", _xlfn.DAYS(K3365,J3365))</f>
        <v>6</v>
      </c>
      <c r="P3365" s="212">
        <v>410973</v>
      </c>
      <c r="Q3365" s="12"/>
      <c r="R3365" s="212">
        <v>170985</v>
      </c>
      <c r="S3365" s="2">
        <v>221</v>
      </c>
      <c r="T3365" s="65" t="s">
        <v>1029</v>
      </c>
      <c r="U3365" s="170">
        <v>0</v>
      </c>
      <c r="V3365" s="170">
        <v>14487</v>
      </c>
      <c r="W3365" s="105" t="str">
        <f>IFERROR(VLOOKUP(V3365, Fornecedores!A:C, 3, FALSE), "")</f>
        <v xml:space="preserve">FL TRATORES </v>
      </c>
      <c r="X3365" s="105" t="str">
        <f>IFERROR(VLOOKUP(V3365, Fornecedores!A:E, 5, FALSE), "")</f>
        <v>Recife</v>
      </c>
      <c r="Y3365" s="105" t="str">
        <f>IFERROR(VLOOKUP(V3365, Fornecedores!A:F, 6, FALSE), "")</f>
        <v>PE</v>
      </c>
      <c r="Z3365" s="101" t="str">
        <f>IF(H3365=0, "Pedido entregue!", "Pendente")</f>
        <v>Pedido entregue!</v>
      </c>
      <c r="AB3365" s="132" t="str">
        <f>IF(Z3365="Pedido Entregue!", IF(AA3365=1, "Retirado do Almoxarifado", IF(AA3365=2, "Material devolvido", "Aguardando retirada")), IF(Z3365="Pendente", "Entrega pendente", ""))</f>
        <v>Aguardando retirada</v>
      </c>
      <c r="AC3365" s="18">
        <v>1</v>
      </c>
      <c r="AD3365" s="18">
        <f>AC3365/SUMIF($P:$P,P3365,$AC:$AC)</f>
        <v>1</v>
      </c>
      <c r="AE3365" s="18">
        <f>IF(R3365=0,0,AC3365/SUMIF($R:$R,R3365,$AC:$AC))</f>
        <v>0.25</v>
      </c>
      <c r="AF3365" s="18">
        <f>IF(R3365=0,1,0)</f>
        <v>0</v>
      </c>
      <c r="AH3365" t="str">
        <f>TEXT(J3365,"MMMM")</f>
        <v>julho</v>
      </c>
    </row>
    <row r="3366" spans="1:34" ht="12.75" hidden="1" customHeight="1" x14ac:dyDescent="0.25">
      <c r="A3366" s="90" t="str">
        <f>IF(C3366="Oficina Diversos","Oficina Geral",
IF(ISNUMBER(FIND("Estoque - Colhedoras",C3366)),"Colhedoras",IF(ISNUMBER(FIND("Caldeiraria",C3366)),"Caldeiraria",IF(ISNUMBER(FIND("Borracharia",C3366)),"Borracharia",IF(ISNUMBER(FIND("Lubrificação",C3366)),"Lubrificação",
IF(ISNUMBER(FIND("Estoque - Carregadeiras",C3366)),"Carregadeiras",IF(ISNUMBER(FIND("Estoque - Veic. Leves",C3366)),"Veic. Leves",
IF(ISNUMBER(FIND("Estoque - Caminhões",C3366)),"Caminhões",IF(ISNUMBER(FIND("Estoque - Transbordos",C3366)),"Transbordos",
IF(ISNUMBER(FIND("Estoque - Tratores",C3366)),"Tratores",
IF(ISNUMBER(FIND("Estoque - Máquinas pesadas",C3366)),"Máquinas pesadas",
IF(ISNUMBER(FIND("Estoque - Reboques",C3366)),"Reboques",
IF(C3366="Estoque","Estoque",
IF(AND(ISNUMBER(C3366),C3366&gt;1000,C3366&lt;2000),"Caminhões",
IF(AND(ISNUMBER(C3366),C3366&gt;2000,C3366&lt;3000),"Tratores",
IF(AND(ISNUMBER(C3366),C3366&gt;3000,C3366&lt;4000),"Carregadeiras",
IF(AND(ISNUMBER(C3366),C3366&gt;4000,C3366&lt;5000),"Máquinas pesadas",
IF(AND(ISNUMBER(C3366),C3366&gt;5000,C3366&lt;6000),"Colhedoras",
IF(AND(ISNUMBER(C3366),C3366&gt;7000,C3366&lt;8000),"Irrigação",
IF(AND(ISNUMBER(C3366),C3366&gt;8000,C3366&lt;9000),"Reboques",IF(AND(ISNUMBER(C3366),C3366&gt;0,C3366&lt;1000),"Veic. Leves","")))))))))))))))))))))</f>
        <v>Caminhões</v>
      </c>
      <c r="C3366" s="171">
        <v>1030</v>
      </c>
      <c r="D3366" s="170">
        <v>93255</v>
      </c>
      <c r="E3366" s="173" t="s">
        <v>25986</v>
      </c>
      <c r="F3366" s="101" t="str">
        <f>IF(ISBLANK(K3366), "Apenas Solicitação", "Tem OC")</f>
        <v>Tem OC</v>
      </c>
      <c r="G3366" s="170">
        <v>1</v>
      </c>
      <c r="H3366" s="102">
        <f>G3366-I3366</f>
        <v>0</v>
      </c>
      <c r="I3366" s="103">
        <v>1</v>
      </c>
      <c r="J3366" s="174">
        <v>45847</v>
      </c>
      <c r="K3366" s="174">
        <v>45853</v>
      </c>
      <c r="L3366" s="173" t="s">
        <v>20160</v>
      </c>
      <c r="M3366" s="104" t="str">
        <f ca="1">IF(OR(N3366="", N3366=0), "", IF(N3366&gt;TODAY(), "No prazo", "Atrasado"))</f>
        <v>No prazo</v>
      </c>
      <c r="N3366" s="104">
        <f>IFERROR(K3366 + VALUE(LEFT(L3366, FIND(" ", L3366) - 1)), "")</f>
        <v>45863</v>
      </c>
      <c r="O3366" s="105">
        <f>IF(_xlfn.DAYS(K3366,J3366)&lt;0, "Aguardando OC", _xlfn.DAYS(K3366,J3366))</f>
        <v>6</v>
      </c>
      <c r="P3366" s="201">
        <v>411015</v>
      </c>
      <c r="Q3366" s="12"/>
      <c r="R3366" s="212">
        <v>170979</v>
      </c>
      <c r="S3366" s="2">
        <v>221</v>
      </c>
      <c r="T3366" s="65" t="s">
        <v>1029</v>
      </c>
      <c r="U3366" s="170">
        <v>0</v>
      </c>
      <c r="V3366" s="170">
        <v>2106</v>
      </c>
      <c r="W3366" s="105" t="str">
        <f>IFERROR(VLOOKUP(V3366, Fornecedores!A:C, 3, FALSE), "")</f>
        <v xml:space="preserve">UNIDAS              </v>
      </c>
      <c r="X3366" s="105" t="str">
        <f>IFERROR(VLOOKUP(V3366, Fornecedores!A:E, 5, FALSE), "")</f>
        <v>João Pessoa</v>
      </c>
      <c r="Y3366" s="105" t="str">
        <f>IFERROR(VLOOKUP(V3366, Fornecedores!A:F, 6, FALSE), "")</f>
        <v>PB</v>
      </c>
      <c r="Z3366" s="101" t="str">
        <f>IF(H3366=0, "Pedido entregue!", "Pendente")</f>
        <v>Pedido entregue!</v>
      </c>
      <c r="AB3366" s="132" t="str">
        <f>IF(Z3366="Pedido Entregue!", IF(AA3366=1, "Retirado do Almoxarifado", IF(AA3366=2, "Material devolvido", "Aguardando retirada")), IF(Z3366="Pendente", "Entrega pendente", ""))</f>
        <v>Aguardando retirada</v>
      </c>
      <c r="AC3366" s="18">
        <v>1</v>
      </c>
      <c r="AD3366" s="18">
        <f>AC3366/SUMIF($P:$P,P3366,$AC:$AC)</f>
        <v>1</v>
      </c>
      <c r="AE3366" s="18">
        <f>IF(R3366=0,0,AC3366/SUMIF($R:$R,R3366,$AC:$AC))</f>
        <v>0.16666666666666666</v>
      </c>
      <c r="AF3366" s="18">
        <f>IF(R3366=0,1,0)</f>
        <v>0</v>
      </c>
      <c r="AH3366" t="str">
        <f>TEXT(J3366,"MMMM")</f>
        <v>julho</v>
      </c>
    </row>
    <row r="3367" spans="1:34" ht="12.75" hidden="1" customHeight="1" x14ac:dyDescent="0.25">
      <c r="A3367" s="90" t="str">
        <f>IF(C3367="Oficina Diversos","Oficina Geral",
IF(ISNUMBER(FIND("Estoque - Colhedoras",C3367)),"Colhedoras",IF(ISNUMBER(FIND("Caldeiraria",C3367)),"Caldeiraria",IF(ISNUMBER(FIND("Borracharia",C3367)),"Borracharia",IF(ISNUMBER(FIND("Lubrificação",C3367)),"Lubrificação",
IF(ISNUMBER(FIND("Estoque - Carregadeiras",C3367)),"Carregadeiras",IF(ISNUMBER(FIND("Estoque - Veic. Leves",C3367)),"Veic. Leves",
IF(ISNUMBER(FIND("Estoque - Caminhões",C3367)),"Caminhões",IF(ISNUMBER(FIND("Estoque - Transbordos",C3367)),"Transbordos",
IF(ISNUMBER(FIND("Estoque - Tratores",C3367)),"Tratores",
IF(ISNUMBER(FIND("Estoque - Máquinas pesadas",C3367)),"Máquinas pesadas",
IF(ISNUMBER(FIND("Estoque - Reboques",C3367)),"Reboques",
IF(C3367="Estoque","Estoque",
IF(AND(ISNUMBER(C3367),C3367&gt;1000,C3367&lt;2000),"Caminhões",
IF(AND(ISNUMBER(C3367),C3367&gt;2000,C3367&lt;3000),"Tratores",
IF(AND(ISNUMBER(C3367),C3367&gt;3000,C3367&lt;4000),"Carregadeiras",
IF(AND(ISNUMBER(C3367),C3367&gt;4000,C3367&lt;5000),"Máquinas pesadas",
IF(AND(ISNUMBER(C3367),C3367&gt;5000,C3367&lt;6000),"Colhedoras",
IF(AND(ISNUMBER(C3367),C3367&gt;7000,C3367&lt;8000),"Irrigação",
IF(AND(ISNUMBER(C3367),C3367&gt;8000,C3367&lt;9000),"Reboques",IF(AND(ISNUMBER(C3367),C3367&gt;0,C3367&lt;1000),"Veic. Leves","")))))))))))))))))))))</f>
        <v>Caminhões</v>
      </c>
      <c r="C3367" s="171">
        <v>1030</v>
      </c>
      <c r="D3367" s="170">
        <v>93256</v>
      </c>
      <c r="E3367" s="173" t="s">
        <v>26081</v>
      </c>
      <c r="F3367" s="101" t="str">
        <f>IF(ISBLANK(K3367), "Apenas Solicitação", "Tem OC")</f>
        <v>Tem OC</v>
      </c>
      <c r="G3367" s="170">
        <v>1</v>
      </c>
      <c r="H3367" s="102">
        <f>G3367-I3367</f>
        <v>0</v>
      </c>
      <c r="I3367" s="103">
        <v>1</v>
      </c>
      <c r="J3367" s="174">
        <v>45847</v>
      </c>
      <c r="K3367" s="174">
        <v>45854</v>
      </c>
      <c r="L3367" s="173" t="s">
        <v>20151</v>
      </c>
      <c r="M3367" s="104" t="str">
        <f ca="1">IF(OR(N3367="", N3367=0), "", IF(N3367&gt;TODAY(), "No prazo", "Atrasado"))</f>
        <v>Atrasado</v>
      </c>
      <c r="N3367" s="104">
        <f>IFERROR(K3367 + VALUE(LEFT(L3367, FIND(" ", L3367) - 1)), "")</f>
        <v>45854</v>
      </c>
      <c r="O3367" s="105">
        <f>IF(_xlfn.DAYS(K3367,J3367)&lt;0, "Aguardando OC", _xlfn.DAYS(K3367,J3367))</f>
        <v>7</v>
      </c>
      <c r="P3367" s="212">
        <v>411029</v>
      </c>
      <c r="Q3367" s="12"/>
      <c r="R3367" s="212">
        <v>171073</v>
      </c>
      <c r="S3367" s="2">
        <v>221</v>
      </c>
      <c r="T3367" s="65" t="s">
        <v>1029</v>
      </c>
      <c r="U3367" s="170">
        <v>0</v>
      </c>
      <c r="V3367" s="170">
        <v>2528</v>
      </c>
      <c r="W3367" s="105" t="str">
        <f>IFERROR(VLOOKUP(V3367, Fornecedores!A:C, 3, FALSE), "")</f>
        <v xml:space="preserve">REDIESEL            </v>
      </c>
      <c r="X3367" s="105" t="str">
        <f>IFERROR(VLOOKUP(V3367, Fornecedores!A:E, 5, FALSE), "")</f>
        <v>Jaboatão dos Guararapes</v>
      </c>
      <c r="Y3367" s="105" t="str">
        <f>IFERROR(VLOOKUP(V3367, Fornecedores!A:F, 6, FALSE), "")</f>
        <v>PE</v>
      </c>
      <c r="Z3367" s="101" t="str">
        <f>IF(H3367=0, "Pedido entregue!", "Pendente")</f>
        <v>Pedido entregue!</v>
      </c>
      <c r="AB3367" s="132" t="str">
        <f>IF(Z3367="Pedido Entregue!", IF(AA3367=1, "Retirado do Almoxarifado", IF(AA3367=2, "Material devolvido", "Aguardando retirada")), IF(Z3367="Pendente", "Entrega pendente", ""))</f>
        <v>Aguardando retirada</v>
      </c>
      <c r="AC3367" s="18">
        <v>1</v>
      </c>
      <c r="AD3367" s="18">
        <f>AC3367/SUMIF($P:$P,P3367,$AC:$AC)</f>
        <v>1</v>
      </c>
      <c r="AE3367" s="18">
        <f>IF(R3367=0,0,AC3367/SUMIF($R:$R,R3367,$AC:$AC))</f>
        <v>1</v>
      </c>
      <c r="AF3367" s="18">
        <f>IF(R3367=0,1,0)</f>
        <v>0</v>
      </c>
      <c r="AH3367" t="str">
        <f>TEXT(J3367,"MMMM")</f>
        <v>julho</v>
      </c>
    </row>
    <row r="3368" spans="1:34" ht="12.75" customHeight="1" x14ac:dyDescent="0.25">
      <c r="A3368" s="90" t="str">
        <f>IF(C3368="Oficina Diversos","Oficina Geral",
IF(ISNUMBER(FIND("Estoque - Colhedoras",C3368)),"Colhedoras",IF(ISNUMBER(FIND("Caldeiraria",C3368)),"Caldeiraria",IF(ISNUMBER(FIND("Borracharia",C3368)),"Borracharia",IF(ISNUMBER(FIND("Lubrificação",C3368)),"Lubrificação",
IF(ISNUMBER(FIND("Estoque - Carregadeiras",C3368)),"Carregadeiras",IF(ISNUMBER(FIND("Estoque - Veic. Leves",C3368)),"Veic. Leves",
IF(ISNUMBER(FIND("Estoque - Caminhões",C3368)),"Caminhões",IF(ISNUMBER(FIND("Estoque - Transbordos",C3368)),"Transbordos",
IF(ISNUMBER(FIND("Estoque - Tratores",C3368)),"Tratores",
IF(ISNUMBER(FIND("Estoque - Máquinas pesadas",C3368)),"Máquinas pesadas",
IF(ISNUMBER(FIND("Estoque - Reboques",C3368)),"Reboques",
IF(C3368="Estoque","Estoque",
IF(AND(ISNUMBER(C3368),C3368&gt;1000,C3368&lt;2000),"Caminhões",
IF(AND(ISNUMBER(C3368),C3368&gt;2000,C3368&lt;3000),"Tratores",
IF(AND(ISNUMBER(C3368),C3368&gt;3000,C3368&lt;4000),"Carregadeiras",
IF(AND(ISNUMBER(C3368),C3368&gt;4000,C3368&lt;5000),"Máquinas pesadas",
IF(AND(ISNUMBER(C3368),C3368&gt;5000,C3368&lt;6000),"Colhedoras",
IF(AND(ISNUMBER(C3368),C3368&gt;7000,C3368&lt;8000),"Irrigação",
IF(AND(ISNUMBER(C3368),C3368&gt;8000,C3368&lt;9000),"Reboques",IF(AND(ISNUMBER(C3368),C3368&gt;0,C3368&lt;1000),"Veic. Leves","")))))))))))))))))))))</f>
        <v>Reboques</v>
      </c>
      <c r="C3368" s="171">
        <v>8558</v>
      </c>
      <c r="D3368" s="170">
        <v>93299</v>
      </c>
      <c r="E3368" s="173" t="s">
        <v>26005</v>
      </c>
      <c r="F3368" s="101" t="str">
        <f>IF(ISBLANK(K3368), "Apenas Solicitação", "Tem OC")</f>
        <v>Tem OC</v>
      </c>
      <c r="G3368" s="170">
        <v>560</v>
      </c>
      <c r="H3368" s="102">
        <f>G3368-I3368</f>
        <v>560</v>
      </c>
      <c r="I3368" s="103"/>
      <c r="J3368" s="174">
        <v>45849</v>
      </c>
      <c r="K3368" s="174">
        <v>45854</v>
      </c>
      <c r="L3368" s="173" t="s">
        <v>26079</v>
      </c>
      <c r="M3368" s="104" t="str">
        <f ca="1">IF(OR(N3368="", N3368=0), "", IF(N3368&gt;TODAY(), "No prazo", "Atrasado"))</f>
        <v>No prazo</v>
      </c>
      <c r="N3368" s="104">
        <f>IFERROR(K3368 + VALUE(LEFT(L3368, FIND(" ", L3368) - 1)), "")</f>
        <v>45861</v>
      </c>
      <c r="O3368" s="105">
        <f>IF(_xlfn.DAYS(K3368,J3368)&lt;0, "Aguardando OC", _xlfn.DAYS(K3368,J3368))</f>
        <v>5</v>
      </c>
      <c r="P3368" s="212">
        <v>411260</v>
      </c>
      <c r="Q3368" s="12"/>
      <c r="R3368" s="212">
        <v>171061</v>
      </c>
      <c r="S3368" s="2">
        <v>221</v>
      </c>
      <c r="T3368" s="65" t="s">
        <v>1029</v>
      </c>
      <c r="U3368" s="170">
        <v>0</v>
      </c>
      <c r="V3368" s="170">
        <v>1264</v>
      </c>
      <c r="W3368" s="105" t="str">
        <f>IFERROR(VLOOKUP(V3368, Fornecedores!A:C, 3, FALSE), "")</f>
        <v xml:space="preserve">INCOMTUBOS          </v>
      </c>
      <c r="X3368" s="105" t="str">
        <f>IFERROR(VLOOKUP(V3368, Fornecedores!A:E, 5, FALSE), "")</f>
        <v>Recife</v>
      </c>
      <c r="Y3368" s="105" t="str">
        <f>IFERROR(VLOOKUP(V3368, Fornecedores!A:F, 6, FALSE), "")</f>
        <v>PE</v>
      </c>
      <c r="Z3368" s="101" t="str">
        <f>IF(H3368=0, "Pedido entregue!", "Pendente")</f>
        <v>Pendente</v>
      </c>
      <c r="AB3368" s="132" t="str">
        <f>IF(Z3368="Pedido Entregue!", IF(AA3368=1, "Retirado do Almoxarifado", IF(AA3368=2, "Material devolvido", "Aguardando retirada")), IF(Z3368="Pendente", "Entrega pendente", ""))</f>
        <v>Entrega pendente</v>
      </c>
      <c r="AC3368" s="18">
        <v>1</v>
      </c>
      <c r="AD3368" s="18">
        <f>AC3368/SUMIF($P:$P,P3368,$AC:$AC)</f>
        <v>1</v>
      </c>
      <c r="AE3368" s="18">
        <f>IF(R3368=0,0,AC3368/SUMIF($R:$R,R3368,$AC:$AC))</f>
        <v>0.33333333333333331</v>
      </c>
      <c r="AF3368" s="18">
        <f>IF(R3368=0,1,0)</f>
        <v>0</v>
      </c>
      <c r="AH3368" t="str">
        <f>TEXT(J3368,"MMMM")</f>
        <v>julho</v>
      </c>
    </row>
    <row r="3369" spans="1:34" ht="12.75" customHeight="1" x14ac:dyDescent="0.25">
      <c r="A3369" s="90" t="str">
        <f>IF(C3369="Oficina Diversos","Oficina Geral",
IF(ISNUMBER(FIND("Estoque - Colhedoras",C3369)),"Colhedoras",IF(ISNUMBER(FIND("Caldeiraria",C3369)),"Caldeiraria",IF(ISNUMBER(FIND("Borracharia",C3369)),"Borracharia",IF(ISNUMBER(FIND("Lubrificação",C3369)),"Lubrificação",
IF(ISNUMBER(FIND("Estoque - Carregadeiras",C3369)),"Carregadeiras",IF(ISNUMBER(FIND("Estoque - Veic. Leves",C3369)),"Veic. Leves",
IF(ISNUMBER(FIND("Estoque - Caminhões",C3369)),"Caminhões",IF(ISNUMBER(FIND("Estoque - Transbordos",C3369)),"Transbordos",
IF(ISNUMBER(FIND("Estoque - Tratores",C3369)),"Tratores",
IF(ISNUMBER(FIND("Estoque - Máquinas pesadas",C3369)),"Máquinas pesadas",
IF(ISNUMBER(FIND("Estoque - Reboques",C3369)),"Reboques",
IF(C3369="Estoque","Estoque",
IF(AND(ISNUMBER(C3369),C3369&gt;1000,C3369&lt;2000),"Caminhões",
IF(AND(ISNUMBER(C3369),C3369&gt;2000,C3369&lt;3000),"Tratores",
IF(AND(ISNUMBER(C3369),C3369&gt;3000,C3369&lt;4000),"Carregadeiras",
IF(AND(ISNUMBER(C3369),C3369&gt;4000,C3369&lt;5000),"Máquinas pesadas",
IF(AND(ISNUMBER(C3369),C3369&gt;5000,C3369&lt;6000),"Colhedoras",
IF(AND(ISNUMBER(C3369),C3369&gt;7000,C3369&lt;8000),"Irrigação",
IF(AND(ISNUMBER(C3369),C3369&gt;8000,C3369&lt;9000),"Reboques",IF(AND(ISNUMBER(C3369),C3369&gt;0,C3369&lt;1000),"Veic. Leves","")))))))))))))))))))))</f>
        <v>Reboques</v>
      </c>
      <c r="C3369" s="171">
        <v>8558</v>
      </c>
      <c r="D3369" s="170">
        <v>93300</v>
      </c>
      <c r="E3369" s="173" t="s">
        <v>26006</v>
      </c>
      <c r="F3369" s="101" t="str">
        <f>IF(ISBLANK(K3369), "Apenas Solicitação", "Tem OC")</f>
        <v>Tem OC</v>
      </c>
      <c r="G3369" s="170">
        <v>451</v>
      </c>
      <c r="H3369" s="102">
        <f>G3369-I3369</f>
        <v>451</v>
      </c>
      <c r="I3369" s="103"/>
      <c r="J3369" s="174">
        <v>45849</v>
      </c>
      <c r="K3369" s="174">
        <v>45854</v>
      </c>
      <c r="L3369" s="173" t="s">
        <v>26079</v>
      </c>
      <c r="M3369" s="104" t="str">
        <f ca="1">IF(OR(N3369="", N3369=0), "", IF(N3369&gt;TODAY(), "No prazo", "Atrasado"))</f>
        <v>No prazo</v>
      </c>
      <c r="N3369" s="104">
        <f>IFERROR(K3369 + VALUE(LEFT(L3369, FIND(" ", L3369) - 1)), "")</f>
        <v>45861</v>
      </c>
      <c r="O3369" s="105">
        <f>IF(_xlfn.DAYS(K3369,J3369)&lt;0, "Aguardando OC", _xlfn.DAYS(K3369,J3369))</f>
        <v>5</v>
      </c>
      <c r="P3369" s="212">
        <v>411261</v>
      </c>
      <c r="Q3369" s="12"/>
      <c r="R3369" s="212">
        <v>171061</v>
      </c>
      <c r="S3369" s="2">
        <v>221</v>
      </c>
      <c r="T3369" s="65" t="s">
        <v>1029</v>
      </c>
      <c r="U3369" s="170">
        <v>0</v>
      </c>
      <c r="V3369" s="170">
        <v>1264</v>
      </c>
      <c r="W3369" s="105" t="str">
        <f>IFERROR(VLOOKUP(V3369, Fornecedores!A:C, 3, FALSE), "")</f>
        <v xml:space="preserve">INCOMTUBOS          </v>
      </c>
      <c r="X3369" s="105" t="str">
        <f>IFERROR(VLOOKUP(V3369, Fornecedores!A:E, 5, FALSE), "")</f>
        <v>Recife</v>
      </c>
      <c r="Y3369" s="105" t="str">
        <f>IFERROR(VLOOKUP(V3369, Fornecedores!A:F, 6, FALSE), "")</f>
        <v>PE</v>
      </c>
      <c r="Z3369" s="101" t="str">
        <f>IF(H3369=0, "Pedido entregue!", "Pendente")</f>
        <v>Pendente</v>
      </c>
      <c r="AB3369" s="132" t="str">
        <f>IF(Z3369="Pedido Entregue!", IF(AA3369=1, "Retirado do Almoxarifado", IF(AA3369=2, "Material devolvido", "Aguardando retirada")), IF(Z3369="Pendente", "Entrega pendente", ""))</f>
        <v>Entrega pendente</v>
      </c>
      <c r="AC3369" s="18">
        <v>1</v>
      </c>
      <c r="AD3369" s="18">
        <f>AC3369/SUMIF($P:$P,P3369,$AC:$AC)</f>
        <v>1</v>
      </c>
      <c r="AE3369" s="18">
        <f>IF(R3369=0,0,AC3369/SUMIF($R:$R,R3369,$AC:$AC))</f>
        <v>0.33333333333333331</v>
      </c>
      <c r="AF3369" s="18">
        <f>IF(R3369=0,1,0)</f>
        <v>0</v>
      </c>
      <c r="AH3369" t="str">
        <f>TEXT(J3369,"MMMM")</f>
        <v>julho</v>
      </c>
    </row>
    <row r="3370" spans="1:34" ht="12.75" customHeight="1" x14ac:dyDescent="0.25">
      <c r="A3370" s="90" t="str">
        <f>IF(C3370="Oficina Diversos","Oficina Geral",
IF(ISNUMBER(FIND("Estoque - Colhedoras",C3370)),"Colhedoras",IF(ISNUMBER(FIND("Caldeiraria",C3370)),"Caldeiraria",IF(ISNUMBER(FIND("Borracharia",C3370)),"Borracharia",IF(ISNUMBER(FIND("Lubrificação",C3370)),"Lubrificação",
IF(ISNUMBER(FIND("Estoque - Carregadeiras",C3370)),"Carregadeiras",IF(ISNUMBER(FIND("Estoque - Veic. Leves",C3370)),"Veic. Leves",
IF(ISNUMBER(FIND("Estoque - Caminhões",C3370)),"Caminhões",IF(ISNUMBER(FIND("Estoque - Transbordos",C3370)),"Transbordos",
IF(ISNUMBER(FIND("Estoque - Tratores",C3370)),"Tratores",
IF(ISNUMBER(FIND("Estoque - Máquinas pesadas",C3370)),"Máquinas pesadas",
IF(ISNUMBER(FIND("Estoque - Reboques",C3370)),"Reboques",
IF(C3370="Estoque","Estoque",
IF(AND(ISNUMBER(C3370),C3370&gt;1000,C3370&lt;2000),"Caminhões",
IF(AND(ISNUMBER(C3370),C3370&gt;2000,C3370&lt;3000),"Tratores",
IF(AND(ISNUMBER(C3370),C3370&gt;3000,C3370&lt;4000),"Carregadeiras",
IF(AND(ISNUMBER(C3370),C3370&gt;4000,C3370&lt;5000),"Máquinas pesadas",
IF(AND(ISNUMBER(C3370),C3370&gt;5000,C3370&lt;6000),"Colhedoras",
IF(AND(ISNUMBER(C3370),C3370&gt;7000,C3370&lt;8000),"Irrigação",
IF(AND(ISNUMBER(C3370),C3370&gt;8000,C3370&lt;9000),"Reboques",IF(AND(ISNUMBER(C3370),C3370&gt;0,C3370&lt;1000),"Veic. Leves","")))))))))))))))))))))</f>
        <v>Estoque</v>
      </c>
      <c r="C3370" s="171" t="s">
        <v>20692</v>
      </c>
      <c r="D3370" s="170">
        <v>93303</v>
      </c>
      <c r="E3370" s="173" t="s">
        <v>26082</v>
      </c>
      <c r="F3370" s="101" t="str">
        <f>IF(ISBLANK(K3370), "Apenas Solicitação", "Tem OC")</f>
        <v>Tem OC</v>
      </c>
      <c r="G3370" s="170">
        <v>4</v>
      </c>
      <c r="H3370" s="102">
        <f>G3370-I3370</f>
        <v>4</v>
      </c>
      <c r="I3370" s="103"/>
      <c r="J3370" s="174">
        <v>45849</v>
      </c>
      <c r="K3370" s="174">
        <v>45854</v>
      </c>
      <c r="L3370" s="173" t="s">
        <v>20166</v>
      </c>
      <c r="M3370" s="104" t="str">
        <f ca="1">IF(OR(N3370="", N3370=0), "", IF(N3370&gt;TODAY(), "No prazo", "Atrasado"))</f>
        <v>Atrasado</v>
      </c>
      <c r="N3370" s="104">
        <f>IFERROR(K3370 + VALUE(LEFT(L3370, FIND(" ", L3370) - 1)), "")</f>
        <v>45858</v>
      </c>
      <c r="O3370" s="105">
        <f>IF(_xlfn.DAYS(K3370,J3370)&lt;0, "Aguardando OC", _xlfn.DAYS(K3370,J3370))</f>
        <v>5</v>
      </c>
      <c r="P3370" s="212">
        <v>411247</v>
      </c>
      <c r="Q3370" s="12"/>
      <c r="R3370" s="212">
        <v>171067</v>
      </c>
      <c r="S3370" s="2">
        <v>221</v>
      </c>
      <c r="T3370" s="65" t="s">
        <v>1029</v>
      </c>
      <c r="U3370" s="170">
        <v>0</v>
      </c>
      <c r="V3370" s="170">
        <v>3163</v>
      </c>
      <c r="W3370" s="105" t="str">
        <f>IFERROR(VLOOKUP(V3370, Fornecedores!A:C, 3, FALSE), "")</f>
        <v xml:space="preserve">PACAEMBU            </v>
      </c>
      <c r="X3370" s="105" t="str">
        <f>IFERROR(VLOOKUP(V3370, Fornecedores!A:E, 5, FALSE), "")</f>
        <v>Jaboatão dos Guararapes</v>
      </c>
      <c r="Y3370" s="105" t="str">
        <f>IFERROR(VLOOKUP(V3370, Fornecedores!A:F, 6, FALSE), "")</f>
        <v>PE</v>
      </c>
      <c r="Z3370" s="101" t="str">
        <f>IF(H3370=0, "Pedido entregue!", "Pendente")</f>
        <v>Pendente</v>
      </c>
      <c r="AB3370" s="132" t="str">
        <f>IF(Z3370="Pedido Entregue!", IF(AA3370=1, "Retirado do Almoxarifado", IF(AA3370=2, "Material devolvido", "Aguardando retirada")), IF(Z3370="Pendente", "Entrega pendente", ""))</f>
        <v>Entrega pendente</v>
      </c>
      <c r="AC3370" s="18">
        <v>1</v>
      </c>
      <c r="AD3370" s="18">
        <f>AC3370/SUMIF($P:$P,P3370,$AC:$AC)</f>
        <v>1</v>
      </c>
      <c r="AE3370" s="18">
        <f>IF(R3370=0,0,AC3370/SUMIF($R:$R,R3370,$AC:$AC))</f>
        <v>1</v>
      </c>
      <c r="AF3370" s="18">
        <f>IF(R3370=0,1,0)</f>
        <v>0</v>
      </c>
      <c r="AH3370" t="str">
        <f>TEXT(J3370,"MMMM")</f>
        <v>julho</v>
      </c>
    </row>
    <row r="3371" spans="1:34" ht="12.75" customHeight="1" x14ac:dyDescent="0.25">
      <c r="A3371" s="90" t="str">
        <f>IF(C3371="Oficina Diversos","Oficina Geral",
IF(ISNUMBER(FIND("Estoque - Colhedoras",C3371)),"Colhedoras",IF(ISNUMBER(FIND("Caldeiraria",C3371)),"Caldeiraria",IF(ISNUMBER(FIND("Borracharia",C3371)),"Borracharia",IF(ISNUMBER(FIND("Lubrificação",C3371)),"Lubrificação",
IF(ISNUMBER(FIND("Estoque - Carregadeiras",C3371)),"Carregadeiras",IF(ISNUMBER(FIND("Estoque - Veic. Leves",C3371)),"Veic. Leves",
IF(ISNUMBER(FIND("Estoque - Caminhões",C3371)),"Caminhões",IF(ISNUMBER(FIND("Estoque - Transbordos",C3371)),"Transbordos",
IF(ISNUMBER(FIND("Estoque - Tratores",C3371)),"Tratores",
IF(ISNUMBER(FIND("Estoque - Máquinas pesadas",C3371)),"Máquinas pesadas",
IF(ISNUMBER(FIND("Estoque - Reboques",C3371)),"Reboques",
IF(C3371="Estoque","Estoque",
IF(AND(ISNUMBER(C3371),C3371&gt;1000,C3371&lt;2000),"Caminhões",
IF(AND(ISNUMBER(C3371),C3371&gt;2000,C3371&lt;3000),"Tratores",
IF(AND(ISNUMBER(C3371),C3371&gt;3000,C3371&lt;4000),"Carregadeiras",
IF(AND(ISNUMBER(C3371),C3371&gt;4000,C3371&lt;5000),"Máquinas pesadas",
IF(AND(ISNUMBER(C3371),C3371&gt;5000,C3371&lt;6000),"Colhedoras",
IF(AND(ISNUMBER(C3371),C3371&gt;7000,C3371&lt;8000),"Irrigação",
IF(AND(ISNUMBER(C3371),C3371&gt;8000,C3371&lt;9000),"Reboques",IF(AND(ISNUMBER(C3371),C3371&gt;0,C3371&lt;1000),"Veic. Leves","")))))))))))))))))))))</f>
        <v>Reboques</v>
      </c>
      <c r="C3371" s="171">
        <v>8558</v>
      </c>
      <c r="D3371" s="170">
        <v>93304</v>
      </c>
      <c r="E3371" s="173" t="s">
        <v>26007</v>
      </c>
      <c r="F3371" s="101" t="str">
        <f>IF(ISBLANK(K3371), "Apenas Solicitação", "Tem OC")</f>
        <v>Tem OC</v>
      </c>
      <c r="G3371" s="170">
        <v>1061</v>
      </c>
      <c r="H3371" s="102">
        <f>G3371-I3371</f>
        <v>1061</v>
      </c>
      <c r="I3371" s="103"/>
      <c r="J3371" s="174">
        <v>45849</v>
      </c>
      <c r="K3371" s="174">
        <v>45854</v>
      </c>
      <c r="L3371" s="173" t="s">
        <v>26079</v>
      </c>
      <c r="M3371" s="104" t="str">
        <f ca="1">IF(OR(N3371="", N3371=0), "", IF(N3371&gt;TODAY(), "No prazo", "Atrasado"))</f>
        <v>No prazo</v>
      </c>
      <c r="N3371" s="104">
        <f>IFERROR(K3371 + VALUE(LEFT(L3371, FIND(" ", L3371) - 1)), "")</f>
        <v>45861</v>
      </c>
      <c r="O3371" s="105">
        <f>IF(_xlfn.DAYS(K3371,J3371)&lt;0, "Aguardando OC", _xlfn.DAYS(K3371,J3371))</f>
        <v>5</v>
      </c>
      <c r="P3371" s="212">
        <v>411262</v>
      </c>
      <c r="Q3371" s="12"/>
      <c r="R3371" s="212">
        <v>171061</v>
      </c>
      <c r="S3371" s="2">
        <v>221</v>
      </c>
      <c r="T3371" s="65" t="s">
        <v>1029</v>
      </c>
      <c r="U3371" s="170">
        <v>0</v>
      </c>
      <c r="V3371" s="170">
        <v>1264</v>
      </c>
      <c r="W3371" s="105" t="str">
        <f>IFERROR(VLOOKUP(V3371, Fornecedores!A:C, 3, FALSE), "")</f>
        <v xml:space="preserve">INCOMTUBOS          </v>
      </c>
      <c r="X3371" s="105" t="str">
        <f>IFERROR(VLOOKUP(V3371, Fornecedores!A:E, 5, FALSE), "")</f>
        <v>Recife</v>
      </c>
      <c r="Y3371" s="105" t="str">
        <f>IFERROR(VLOOKUP(V3371, Fornecedores!A:F, 6, FALSE), "")</f>
        <v>PE</v>
      </c>
      <c r="Z3371" s="101" t="str">
        <f>IF(H3371=0, "Pedido entregue!", "Pendente")</f>
        <v>Pendente</v>
      </c>
      <c r="AB3371" s="132" t="str">
        <f>IF(Z3371="Pedido Entregue!", IF(AA3371=1, "Retirado do Almoxarifado", IF(AA3371=2, "Material devolvido", "Aguardando retirada")), IF(Z3371="Pendente", "Entrega pendente", ""))</f>
        <v>Entrega pendente</v>
      </c>
      <c r="AC3371" s="18">
        <v>1</v>
      </c>
      <c r="AD3371" s="18">
        <f>AC3371/SUMIF($P:$P,P3371,$AC:$AC)</f>
        <v>1</v>
      </c>
      <c r="AE3371" s="18">
        <f>IF(R3371=0,0,AC3371/SUMIF($R:$R,R3371,$AC:$AC))</f>
        <v>0.33333333333333331</v>
      </c>
      <c r="AF3371" s="18">
        <f>IF(R3371=0,1,0)</f>
        <v>0</v>
      </c>
      <c r="AH3371" t="str">
        <f>TEXT(J3371,"MMMM")</f>
        <v>julho</v>
      </c>
    </row>
    <row r="3372" spans="1:34" ht="12.75" customHeight="1" x14ac:dyDescent="0.25">
      <c r="A3372" s="90" t="str">
        <f>IF(C3372="Oficina Diversos","Oficina Geral",
IF(ISNUMBER(FIND("Estoque - Colhedoras",C3372)),"Colhedoras",IF(ISNUMBER(FIND("Caldeiraria",C3372)),"Caldeiraria",IF(ISNUMBER(FIND("Borracharia",C3372)),"Borracharia",IF(ISNUMBER(FIND("Lubrificação",C3372)),"Lubrificação",
IF(ISNUMBER(FIND("Estoque - Carregadeiras",C3372)),"Carregadeiras",IF(ISNUMBER(FIND("Estoque - Veic. Leves",C3372)),"Veic. Leves",
IF(ISNUMBER(FIND("Estoque - Caminhões",C3372)),"Caminhões",IF(ISNUMBER(FIND("Estoque - Transbordos",C3372)),"Transbordos",
IF(ISNUMBER(FIND("Estoque - Tratores",C3372)),"Tratores",
IF(ISNUMBER(FIND("Estoque - Máquinas pesadas",C3372)),"Máquinas pesadas",
IF(ISNUMBER(FIND("Estoque - Reboques",C3372)),"Reboques",
IF(C3372="Estoque","Estoque",
IF(AND(ISNUMBER(C3372),C3372&gt;1000,C3372&lt;2000),"Caminhões",
IF(AND(ISNUMBER(C3372),C3372&gt;2000,C3372&lt;3000),"Tratores",
IF(AND(ISNUMBER(C3372),C3372&gt;3000,C3372&lt;4000),"Carregadeiras",
IF(AND(ISNUMBER(C3372),C3372&gt;4000,C3372&lt;5000),"Máquinas pesadas",
IF(AND(ISNUMBER(C3372),C3372&gt;5000,C3372&lt;6000),"Colhedoras",
IF(AND(ISNUMBER(C3372),C3372&gt;7000,C3372&lt;8000),"Irrigação",
IF(AND(ISNUMBER(C3372),C3372&gt;8000,C3372&lt;9000),"Reboques",IF(AND(ISNUMBER(C3372),C3372&gt;0,C3372&lt;1000),"Veic. Leves","")))))))))))))))))))))</f>
        <v>Caminhões</v>
      </c>
      <c r="C3372" s="171">
        <v>1054</v>
      </c>
      <c r="D3372" s="170">
        <v>93331</v>
      </c>
      <c r="E3372" s="173" t="s">
        <v>26011</v>
      </c>
      <c r="F3372" s="101" t="str">
        <f>IF(ISBLANK(K3372), "Apenas Solicitação", "Tem OC")</f>
        <v>Tem OC</v>
      </c>
      <c r="G3372" s="170">
        <v>1</v>
      </c>
      <c r="H3372" s="102">
        <f>G3372-I3372</f>
        <v>1</v>
      </c>
      <c r="I3372" s="103"/>
      <c r="J3372" s="174">
        <v>45850</v>
      </c>
      <c r="K3372" s="174">
        <v>45857</v>
      </c>
      <c r="L3372" s="173" t="s">
        <v>20160</v>
      </c>
      <c r="M3372" s="104" t="str">
        <f ca="1">IF(OR(N3372="", N3372=0), "", IF(N3372&gt;TODAY(), "No prazo", "Atrasado"))</f>
        <v>No prazo</v>
      </c>
      <c r="N3372" s="104">
        <f>IFERROR(K3372 + VALUE(LEFT(L3372, FIND(" ", L3372) - 1)), "")</f>
        <v>45867</v>
      </c>
      <c r="O3372" s="105">
        <f>IF(_xlfn.DAYS(K3372,J3372)&lt;0, "Aguardando OC", _xlfn.DAYS(K3372,J3372))</f>
        <v>7</v>
      </c>
      <c r="P3372" s="212">
        <v>411399</v>
      </c>
      <c r="Q3372" s="12"/>
      <c r="R3372" s="212">
        <v>171148</v>
      </c>
      <c r="S3372" s="2">
        <v>221</v>
      </c>
      <c r="T3372" s="65" t="s">
        <v>1029</v>
      </c>
      <c r="U3372" s="170">
        <v>0</v>
      </c>
      <c r="V3372" s="170">
        <v>2106</v>
      </c>
      <c r="W3372" s="105" t="str">
        <f>IFERROR(VLOOKUP(V3372, Fornecedores!A:C, 3, FALSE), "")</f>
        <v xml:space="preserve">UNIDAS              </v>
      </c>
      <c r="X3372" s="105" t="str">
        <f>IFERROR(VLOOKUP(V3372, Fornecedores!A:E, 5, FALSE), "")</f>
        <v>João Pessoa</v>
      </c>
      <c r="Y3372" s="105" t="str">
        <f>IFERROR(VLOOKUP(V3372, Fornecedores!A:F, 6, FALSE), "")</f>
        <v>PB</v>
      </c>
      <c r="Z3372" s="101" t="str">
        <f>IF(H3372=0, "Pedido entregue!", "Pendente")</f>
        <v>Pendente</v>
      </c>
      <c r="AB3372" s="132" t="str">
        <f>IF(Z3372="Pedido Entregue!", IF(AA3372=1, "Retirado do Almoxarifado", IF(AA3372=2, "Material devolvido", "Aguardando retirada")), IF(Z3372="Pendente", "Entrega pendente", ""))</f>
        <v>Entrega pendente</v>
      </c>
      <c r="AC3372" s="18">
        <v>1</v>
      </c>
      <c r="AD3372" s="18">
        <f>AC3372/SUMIF($P:$P,P3372,$AC:$AC)</f>
        <v>1</v>
      </c>
      <c r="AE3372" s="18">
        <f>IF(R3372=0,0,AC3372/SUMIF($R:$R,R3372,$AC:$AC))</f>
        <v>1</v>
      </c>
      <c r="AF3372" s="18">
        <f>IF(R3372=0,1,0)</f>
        <v>0</v>
      </c>
      <c r="AH3372" t="str">
        <f>TEXT(J3372,"MMMM")</f>
        <v>julho</v>
      </c>
    </row>
    <row r="3373" spans="1:34" ht="12.75" hidden="1" customHeight="1" x14ac:dyDescent="0.25">
      <c r="A3373" s="90" t="str">
        <f>IF(C3373="Oficina Diversos","Oficina Geral",
IF(ISNUMBER(FIND("Estoque - Colhedoras",C3373)),"Colhedoras",IF(ISNUMBER(FIND("Caldeiraria",C3373)),"Caldeiraria",IF(ISNUMBER(FIND("Borracharia",C3373)),"Borracharia",IF(ISNUMBER(FIND("Lubrificação",C3373)),"Lubrificação",
IF(ISNUMBER(FIND("Estoque - Carregadeiras",C3373)),"Carregadeiras",IF(ISNUMBER(FIND("Estoque - Veic. Leves",C3373)),"Veic. Leves",
IF(ISNUMBER(FIND("Estoque - Caminhões",C3373)),"Caminhões",IF(ISNUMBER(FIND("Estoque - Transbordos",C3373)),"Transbordos",
IF(ISNUMBER(FIND("Estoque - Tratores",C3373)),"Tratores",
IF(ISNUMBER(FIND("Estoque - Máquinas pesadas",C3373)),"Máquinas pesadas",
IF(ISNUMBER(FIND("Estoque - Reboques",C3373)),"Reboques",
IF(C3373="Estoque","Estoque",
IF(AND(ISNUMBER(C3373),C3373&gt;1000,C3373&lt;2000),"Caminhões",
IF(AND(ISNUMBER(C3373),C3373&gt;2000,C3373&lt;3000),"Tratores",
IF(AND(ISNUMBER(C3373),C3373&gt;3000,C3373&lt;4000),"Carregadeiras",
IF(AND(ISNUMBER(C3373),C3373&gt;4000,C3373&lt;5000),"Máquinas pesadas",
IF(AND(ISNUMBER(C3373),C3373&gt;5000,C3373&lt;6000),"Colhedoras",
IF(AND(ISNUMBER(C3373),C3373&gt;7000,C3373&lt;8000),"Irrigação",
IF(AND(ISNUMBER(C3373),C3373&gt;8000,C3373&lt;9000),"Reboques",IF(AND(ISNUMBER(C3373),C3373&gt;0,C3373&lt;1000),"Veic. Leves","")))))))))))))))))))))</f>
        <v>Caminhões</v>
      </c>
      <c r="C3373" s="171">
        <v>1054</v>
      </c>
      <c r="D3373" s="170">
        <v>93332</v>
      </c>
      <c r="E3373" s="173" t="s">
        <v>26012</v>
      </c>
      <c r="F3373" s="101" t="str">
        <f>IF(ISBLANK(K3373), "Apenas Solicitação", "Tem OC")</f>
        <v>Tem OC</v>
      </c>
      <c r="G3373" s="170">
        <v>1</v>
      </c>
      <c r="H3373" s="102">
        <f>G3373-I3373</f>
        <v>0</v>
      </c>
      <c r="I3373" s="103">
        <v>1</v>
      </c>
      <c r="J3373" s="174">
        <v>45850</v>
      </c>
      <c r="K3373" s="174">
        <v>45854</v>
      </c>
      <c r="L3373" s="173" t="s">
        <v>20151</v>
      </c>
      <c r="M3373" s="104" t="str">
        <f ca="1">IF(OR(N3373="", N3373=0), "", IF(N3373&gt;TODAY(), "No prazo", "Atrasado"))</f>
        <v>Atrasado</v>
      </c>
      <c r="N3373" s="104">
        <f>IFERROR(K3373 + VALUE(LEFT(L3373, FIND(" ", L3373) - 1)), "")</f>
        <v>45854</v>
      </c>
      <c r="O3373" s="105">
        <f>IF(_xlfn.DAYS(K3373,J3373)&lt;0, "Aguardando OC", _xlfn.DAYS(K3373,J3373))</f>
        <v>4</v>
      </c>
      <c r="P3373" s="212">
        <v>411400</v>
      </c>
      <c r="Q3373" s="12"/>
      <c r="R3373" s="212">
        <v>171078</v>
      </c>
      <c r="S3373" s="2">
        <v>221</v>
      </c>
      <c r="T3373" s="65" t="s">
        <v>1029</v>
      </c>
      <c r="U3373" s="170">
        <v>0</v>
      </c>
      <c r="V3373" s="170">
        <v>4604</v>
      </c>
      <c r="W3373" s="105" t="str">
        <f>IFERROR(VLOOKUP(V3373, Fornecedores!A:C, 3, FALSE), "")</f>
        <v>CABINE</v>
      </c>
      <c r="X3373" s="105" t="str">
        <f>IFERROR(VLOOKUP(V3373, Fornecedores!A:E, 5, FALSE), "")</f>
        <v>Recife</v>
      </c>
      <c r="Y3373" s="105" t="str">
        <f>IFERROR(VLOOKUP(V3373, Fornecedores!A:F, 6, FALSE), "")</f>
        <v>PE</v>
      </c>
      <c r="Z3373" s="101" t="str">
        <f>IF(H3373=0, "Pedido entregue!", "Pendente")</f>
        <v>Pedido entregue!</v>
      </c>
      <c r="AB3373" s="132" t="str">
        <f>IF(Z3373="Pedido Entregue!", IF(AA3373=1, "Retirado do Almoxarifado", IF(AA3373=2, "Material devolvido", "Aguardando retirada")), IF(Z3373="Pendente", "Entrega pendente", ""))</f>
        <v>Aguardando retirada</v>
      </c>
      <c r="AC3373" s="18">
        <v>1</v>
      </c>
      <c r="AD3373" s="18">
        <f>AC3373/SUMIF($P:$P,P3373,$AC:$AC)</f>
        <v>1</v>
      </c>
      <c r="AE3373" s="18">
        <f>IF(R3373=0,0,AC3373/SUMIF($R:$R,R3373,$AC:$AC))</f>
        <v>1</v>
      </c>
      <c r="AF3373" s="18">
        <f>IF(R3373=0,1,0)</f>
        <v>0</v>
      </c>
      <c r="AH3373" t="str">
        <f>TEXT(J3373,"MMMM")</f>
        <v>julho</v>
      </c>
    </row>
    <row r="3374" spans="1:34" ht="12.75" customHeight="1" x14ac:dyDescent="0.25">
      <c r="A3374" s="90" t="str">
        <f>IF(C3374="Oficina Diversos","Oficina Geral",
IF(ISNUMBER(FIND("Estoque - Colhedoras",C3374)),"Colhedoras",IF(ISNUMBER(FIND("Caldeiraria",C3374)),"Caldeiraria",IF(ISNUMBER(FIND("Borracharia",C3374)),"Borracharia",IF(ISNUMBER(FIND("Lubrificação",C3374)),"Lubrificação",
IF(ISNUMBER(FIND("Estoque - Carregadeiras",C3374)),"Carregadeiras",IF(ISNUMBER(FIND("Estoque - Veic. Leves",C3374)),"Veic. Leves",
IF(ISNUMBER(FIND("Estoque - Caminhões",C3374)),"Caminhões",IF(ISNUMBER(FIND("Estoque - Transbordos",C3374)),"Transbordos",
IF(ISNUMBER(FIND("Estoque - Tratores",C3374)),"Tratores",
IF(ISNUMBER(FIND("Estoque - Máquinas pesadas",C3374)),"Máquinas pesadas",
IF(ISNUMBER(FIND("Estoque - Reboques",C3374)),"Reboques",
IF(C3374="Estoque","Estoque",
IF(AND(ISNUMBER(C3374),C3374&gt;1000,C3374&lt;2000),"Caminhões",
IF(AND(ISNUMBER(C3374),C3374&gt;2000,C3374&lt;3000),"Tratores",
IF(AND(ISNUMBER(C3374),C3374&gt;3000,C3374&lt;4000),"Carregadeiras",
IF(AND(ISNUMBER(C3374),C3374&gt;4000,C3374&lt;5000),"Máquinas pesadas",
IF(AND(ISNUMBER(C3374),C3374&gt;5000,C3374&lt;6000),"Colhedoras",
IF(AND(ISNUMBER(C3374),C3374&gt;7000,C3374&lt;8000),"Irrigação",
IF(AND(ISNUMBER(C3374),C3374&gt;8000,C3374&lt;9000),"Reboques",IF(AND(ISNUMBER(C3374),C3374&gt;0,C3374&lt;1000),"Veic. Leves","")))))))))))))))))))))</f>
        <v>Estoque</v>
      </c>
      <c r="C3374" s="171" t="s">
        <v>20692</v>
      </c>
      <c r="D3374" s="170">
        <v>93333</v>
      </c>
      <c r="E3374" s="173" t="s">
        <v>26013</v>
      </c>
      <c r="F3374" s="101" t="str">
        <f>IF(ISBLANK(K3374), "Apenas Solicitação", "Tem OC")</f>
        <v>Tem OC</v>
      </c>
      <c r="G3374" s="170">
        <v>6</v>
      </c>
      <c r="H3374" s="102">
        <f>G3374-I3374</f>
        <v>6</v>
      </c>
      <c r="I3374" s="103"/>
      <c r="J3374" s="174">
        <v>45850</v>
      </c>
      <c r="K3374" s="174">
        <v>45857</v>
      </c>
      <c r="L3374" s="173" t="s">
        <v>20151</v>
      </c>
      <c r="M3374" s="104" t="str">
        <f ca="1">IF(OR(N3374="", N3374=0), "", IF(N3374&gt;TODAY(), "No prazo", "Atrasado"))</f>
        <v>Atrasado</v>
      </c>
      <c r="N3374" s="104">
        <f>IFERROR(K3374 + VALUE(LEFT(L3374, FIND(" ", L3374) - 1)), "")</f>
        <v>45857</v>
      </c>
      <c r="O3374" s="105">
        <f>IF(_xlfn.DAYS(K3374,J3374)&lt;0, "Aguardando OC", _xlfn.DAYS(K3374,J3374))</f>
        <v>7</v>
      </c>
      <c r="P3374" s="212">
        <v>411401</v>
      </c>
      <c r="Q3374" s="12"/>
      <c r="R3374" s="212">
        <v>171150</v>
      </c>
      <c r="S3374" s="2">
        <v>221</v>
      </c>
      <c r="T3374" s="65" t="s">
        <v>1029</v>
      </c>
      <c r="U3374" s="170">
        <v>0</v>
      </c>
      <c r="V3374" s="170">
        <v>3238</v>
      </c>
      <c r="W3374" s="105" t="str">
        <f>IFERROR(VLOOKUP(V3374, Fornecedores!A:C, 3, FALSE), "")</f>
        <v xml:space="preserve">VENEZA              </v>
      </c>
      <c r="X3374" s="105" t="str">
        <f>IFERROR(VLOOKUP(V3374, Fornecedores!A:E, 5, FALSE), "")</f>
        <v>Bayeux</v>
      </c>
      <c r="Y3374" s="105" t="str">
        <f>IFERROR(VLOOKUP(V3374, Fornecedores!A:F, 6, FALSE), "")</f>
        <v>PB</v>
      </c>
      <c r="Z3374" s="101" t="str">
        <f>IF(H3374=0, "Pedido entregue!", "Pendente")</f>
        <v>Pendente</v>
      </c>
      <c r="AB3374" s="132" t="str">
        <f>IF(Z3374="Pedido Entregue!", IF(AA3374=1, "Retirado do Almoxarifado", IF(AA3374=2, "Material devolvido", "Aguardando retirada")), IF(Z3374="Pendente", "Entrega pendente", ""))</f>
        <v>Entrega pendente</v>
      </c>
      <c r="AC3374" s="18">
        <v>1</v>
      </c>
      <c r="AD3374" s="18">
        <f>AC3374/SUMIF($P:$P,P3374,$AC:$AC)</f>
        <v>1</v>
      </c>
      <c r="AE3374" s="18">
        <f>IF(R3374=0,0,AC3374/SUMIF($R:$R,R3374,$AC:$AC))</f>
        <v>1</v>
      </c>
      <c r="AF3374" s="18">
        <f>IF(R3374=0,1,0)</f>
        <v>0</v>
      </c>
      <c r="AH3374" t="str">
        <f>TEXT(J3374,"MMMM")</f>
        <v>julho</v>
      </c>
    </row>
    <row r="3375" spans="1:34" ht="12.75" customHeight="1" x14ac:dyDescent="0.25">
      <c r="A3375" s="90" t="str">
        <f>IF(C3375="Oficina Diversos","Oficina Geral",
IF(ISNUMBER(FIND("Estoque - Colhedoras",C3375)),"Colhedoras",IF(ISNUMBER(FIND("Caldeiraria",C3375)),"Caldeiraria",IF(ISNUMBER(FIND("Borracharia",C3375)),"Borracharia",IF(ISNUMBER(FIND("Lubrificação",C3375)),"Lubrificação",
IF(ISNUMBER(FIND("Estoque - Carregadeiras",C3375)),"Carregadeiras",IF(ISNUMBER(FIND("Estoque - Veic. Leves",C3375)),"Veic. Leves",
IF(ISNUMBER(FIND("Estoque - Caminhões",C3375)),"Caminhões",IF(ISNUMBER(FIND("Estoque - Transbordos",C3375)),"Transbordos",
IF(ISNUMBER(FIND("Estoque - Tratores",C3375)),"Tratores",
IF(ISNUMBER(FIND("Estoque - Máquinas pesadas",C3375)),"Máquinas pesadas",
IF(ISNUMBER(FIND("Estoque - Reboques",C3375)),"Reboques",
IF(C3375="Estoque","Estoque",
IF(AND(ISNUMBER(C3375),C3375&gt;1000,C3375&lt;2000),"Caminhões",
IF(AND(ISNUMBER(C3375),C3375&gt;2000,C3375&lt;3000),"Tratores",
IF(AND(ISNUMBER(C3375),C3375&gt;3000,C3375&lt;4000),"Carregadeiras",
IF(AND(ISNUMBER(C3375),C3375&gt;4000,C3375&lt;5000),"Máquinas pesadas",
IF(AND(ISNUMBER(C3375),C3375&gt;5000,C3375&lt;6000),"Colhedoras",
IF(AND(ISNUMBER(C3375),C3375&gt;7000,C3375&lt;8000),"Irrigação",
IF(AND(ISNUMBER(C3375),C3375&gt;8000,C3375&lt;9000),"Reboques",IF(AND(ISNUMBER(C3375),C3375&gt;0,C3375&lt;1000),"Veic. Leves","")))))))))))))))))))))</f>
        <v>Tratores</v>
      </c>
      <c r="C3375" s="171">
        <v>2037</v>
      </c>
      <c r="D3375" s="170">
        <v>93354</v>
      </c>
      <c r="E3375" s="173" t="s">
        <v>26047</v>
      </c>
      <c r="F3375" s="101" t="str">
        <f>IF(ISBLANK(K3375), "Apenas Solicitação", "Tem OC")</f>
        <v>Apenas Solicitação</v>
      </c>
      <c r="G3375" s="170">
        <v>1</v>
      </c>
      <c r="H3375" s="102">
        <f>G3375-I3375</f>
        <v>1</v>
      </c>
      <c r="I3375" s="103"/>
      <c r="J3375" s="174">
        <v>45852</v>
      </c>
      <c r="K3375" s="173"/>
      <c r="L3375" s="173"/>
      <c r="M3375" s="104" t="str">
        <f ca="1">IF(OR(N3375="", N3375=0), "", IF(N3375&gt;TODAY(), "No prazo", "Atrasado"))</f>
        <v/>
      </c>
      <c r="N3375" s="104" t="str">
        <f>IFERROR(K3375 + VALUE(LEFT(L3375, FIND(" ", L3375) - 1)), "")</f>
        <v/>
      </c>
      <c r="O3375" s="105" t="str">
        <f>IF(_xlfn.DAYS(K3375,J3375)&lt;0, "Aguardando OC", _xlfn.DAYS(K3375,J3375))</f>
        <v>Aguardando OC</v>
      </c>
      <c r="P3375" s="170">
        <v>411469</v>
      </c>
      <c r="Q3375" s="12"/>
      <c r="R3375" s="170">
        <v>0</v>
      </c>
      <c r="S3375" s="2">
        <v>221</v>
      </c>
      <c r="T3375" s="65" t="s">
        <v>1029</v>
      </c>
      <c r="U3375" s="170">
        <v>0</v>
      </c>
      <c r="V3375" s="170"/>
      <c r="W3375" s="105" t="str">
        <f>IFERROR(VLOOKUP(V3375, Fornecedores!A:C, 3, FALSE), "")</f>
        <v/>
      </c>
      <c r="X3375" s="105" t="str">
        <f>IFERROR(VLOOKUP(V3375, Fornecedores!A:E, 5, FALSE), "")</f>
        <v/>
      </c>
      <c r="Y3375" s="105" t="str">
        <f>IFERROR(VLOOKUP(V3375, Fornecedores!A:F, 6, FALSE), "")</f>
        <v/>
      </c>
      <c r="Z3375" s="101" t="str">
        <f>IF(H3375=0, "Pedido entregue!", "Pendente")</f>
        <v>Pendente</v>
      </c>
      <c r="AB3375" s="132" t="str">
        <f>IF(Z3375="Pedido Entregue!", IF(AA3375=1, "Retirado do Almoxarifado", IF(AA3375=2, "Material devolvido", "Aguardando retirada")), IF(Z3375="Pendente", "Entrega pendente", ""))</f>
        <v>Entrega pendente</v>
      </c>
      <c r="AC3375" s="18">
        <v>1</v>
      </c>
      <c r="AD3375" s="18">
        <f>AC3375/SUMIF($P:$P,P3375,$AC:$AC)</f>
        <v>1</v>
      </c>
      <c r="AE3375" s="18">
        <f>IF(R3375=0,0,AC3375/SUMIF($R:$R,R3375,$AC:$AC))</f>
        <v>0</v>
      </c>
      <c r="AF3375" s="18">
        <f>IF(R3375=0,1,0)</f>
        <v>1</v>
      </c>
      <c r="AH3375" t="str">
        <f>TEXT(J3375,"MMMM")</f>
        <v>julho</v>
      </c>
    </row>
    <row r="3376" spans="1:34" ht="12.75" customHeight="1" x14ac:dyDescent="0.25">
      <c r="A3376" s="90" t="str">
        <f>IF(C3376="Oficina Diversos","Oficina Geral",
IF(ISNUMBER(FIND("Estoque - Colhedoras",C3376)),"Colhedoras",IF(ISNUMBER(FIND("Caldeiraria",C3376)),"Caldeiraria",IF(ISNUMBER(FIND("Borracharia",C3376)),"Borracharia",IF(ISNUMBER(FIND("Lubrificação",C3376)),"Lubrificação",
IF(ISNUMBER(FIND("Estoque - Carregadeiras",C3376)),"Carregadeiras",IF(ISNUMBER(FIND("Estoque - Veic. Leves",C3376)),"Veic. Leves",
IF(ISNUMBER(FIND("Estoque - Caminhões",C3376)),"Caminhões",IF(ISNUMBER(FIND("Estoque - Transbordos",C3376)),"Transbordos",
IF(ISNUMBER(FIND("Estoque - Tratores",C3376)),"Tratores",
IF(ISNUMBER(FIND("Estoque - Máquinas pesadas",C3376)),"Máquinas pesadas",
IF(ISNUMBER(FIND("Estoque - Reboques",C3376)),"Reboques",
IF(C3376="Estoque","Estoque",
IF(AND(ISNUMBER(C3376),C3376&gt;1000,C3376&lt;2000),"Caminhões",
IF(AND(ISNUMBER(C3376),C3376&gt;2000,C3376&lt;3000),"Tratores",
IF(AND(ISNUMBER(C3376),C3376&gt;3000,C3376&lt;4000),"Carregadeiras",
IF(AND(ISNUMBER(C3376),C3376&gt;4000,C3376&lt;5000),"Máquinas pesadas",
IF(AND(ISNUMBER(C3376),C3376&gt;5000,C3376&lt;6000),"Colhedoras",
IF(AND(ISNUMBER(C3376),C3376&gt;7000,C3376&lt;8000),"Irrigação",
IF(AND(ISNUMBER(C3376),C3376&gt;8000,C3376&lt;9000),"Reboques",IF(AND(ISNUMBER(C3376),C3376&gt;0,C3376&lt;1000),"Veic. Leves","")))))))))))))))))))))</f>
        <v>Tratores</v>
      </c>
      <c r="C3376" s="171">
        <v>2025</v>
      </c>
      <c r="D3376" s="170">
        <v>93368</v>
      </c>
      <c r="E3376" s="173" t="s">
        <v>26048</v>
      </c>
      <c r="F3376" s="101" t="str">
        <f>IF(ISBLANK(K3376), "Apenas Solicitação", "Tem OC")</f>
        <v>Apenas Solicitação</v>
      </c>
      <c r="G3376" s="170">
        <v>1</v>
      </c>
      <c r="H3376" s="102">
        <f>G3376-I3376</f>
        <v>1</v>
      </c>
      <c r="I3376" s="103"/>
      <c r="J3376" s="174">
        <v>45852</v>
      </c>
      <c r="K3376" s="173"/>
      <c r="L3376" s="173"/>
      <c r="M3376" s="104" t="str">
        <f ca="1">IF(OR(N3376="", N3376=0), "", IF(N3376&gt;TODAY(), "No prazo", "Atrasado"))</f>
        <v/>
      </c>
      <c r="N3376" s="104" t="str">
        <f>IFERROR(K3376 + VALUE(LEFT(L3376, FIND(" ", L3376) - 1)), "")</f>
        <v/>
      </c>
      <c r="O3376" s="105" t="str">
        <f>IF(_xlfn.DAYS(K3376,J3376)&lt;0, "Aguardando OC", _xlfn.DAYS(K3376,J3376))</f>
        <v>Aguardando OC</v>
      </c>
      <c r="P3376" s="170">
        <v>411555</v>
      </c>
      <c r="Q3376" s="12"/>
      <c r="R3376" s="170">
        <v>0</v>
      </c>
      <c r="S3376" s="2">
        <v>221</v>
      </c>
      <c r="T3376" s="65" t="s">
        <v>1029</v>
      </c>
      <c r="U3376" s="170">
        <v>0</v>
      </c>
      <c r="V3376" s="170"/>
      <c r="W3376" s="105" t="str">
        <f>IFERROR(VLOOKUP(V3376, Fornecedores!A:C, 3, FALSE), "")</f>
        <v/>
      </c>
      <c r="X3376" s="105" t="str">
        <f>IFERROR(VLOOKUP(V3376, Fornecedores!A:E, 5, FALSE), "")</f>
        <v/>
      </c>
      <c r="Y3376" s="105" t="str">
        <f>IFERROR(VLOOKUP(V3376, Fornecedores!A:F, 6, FALSE), "")</f>
        <v/>
      </c>
      <c r="Z3376" s="101" t="str">
        <f>IF(H3376=0, "Pedido entregue!", "Pendente")</f>
        <v>Pendente</v>
      </c>
      <c r="AB3376" s="132" t="str">
        <f>IF(Z3376="Pedido Entregue!", IF(AA3376=1, "Retirado do Almoxarifado", IF(AA3376=2, "Material devolvido", "Aguardando retirada")), IF(Z3376="Pendente", "Entrega pendente", ""))</f>
        <v>Entrega pendente</v>
      </c>
      <c r="AC3376" s="18">
        <v>1</v>
      </c>
      <c r="AD3376" s="18">
        <f>AC3376/SUMIF($P:$P,P3376,$AC:$AC)</f>
        <v>1</v>
      </c>
      <c r="AE3376" s="18">
        <f>IF(R3376=0,0,AC3376/SUMIF($R:$R,R3376,$AC:$AC))</f>
        <v>0</v>
      </c>
      <c r="AF3376" s="18">
        <f>IF(R3376=0,1,0)</f>
        <v>1</v>
      </c>
      <c r="AH3376" t="str">
        <f>TEXT(J3376,"MMMM")</f>
        <v>julho</v>
      </c>
    </row>
    <row r="3377" spans="1:34" ht="12.75" customHeight="1" x14ac:dyDescent="0.25">
      <c r="A3377" s="90" t="str">
        <f>IF(C3377="Oficina Diversos","Oficina Geral",
IF(ISNUMBER(FIND("Estoque - Colhedoras",C3377)),"Colhedoras",IF(ISNUMBER(FIND("Caldeiraria",C3377)),"Caldeiraria",IF(ISNUMBER(FIND("Borracharia",C3377)),"Borracharia",IF(ISNUMBER(FIND("Lubrificação",C3377)),"Lubrificação",
IF(ISNUMBER(FIND("Estoque - Carregadeiras",C3377)),"Carregadeiras",IF(ISNUMBER(FIND("Estoque - Veic. Leves",C3377)),"Veic. Leves",
IF(ISNUMBER(FIND("Estoque - Caminhões",C3377)),"Caminhões",IF(ISNUMBER(FIND("Estoque - Transbordos",C3377)),"Transbordos",
IF(ISNUMBER(FIND("Estoque - Tratores",C3377)),"Tratores",
IF(ISNUMBER(FIND("Estoque - Máquinas pesadas",C3377)),"Máquinas pesadas",
IF(ISNUMBER(FIND("Estoque - Reboques",C3377)),"Reboques",
IF(C3377="Estoque","Estoque",
IF(AND(ISNUMBER(C3377),C3377&gt;1000,C3377&lt;2000),"Caminhões",
IF(AND(ISNUMBER(C3377),C3377&gt;2000,C3377&lt;3000),"Tratores",
IF(AND(ISNUMBER(C3377),C3377&gt;3000,C3377&lt;4000),"Carregadeiras",
IF(AND(ISNUMBER(C3377),C3377&gt;4000,C3377&lt;5000),"Máquinas pesadas",
IF(AND(ISNUMBER(C3377),C3377&gt;5000,C3377&lt;6000),"Colhedoras",
IF(AND(ISNUMBER(C3377),C3377&gt;7000,C3377&lt;8000),"Irrigação",
IF(AND(ISNUMBER(C3377),C3377&gt;8000,C3377&lt;9000),"Reboques",IF(AND(ISNUMBER(C3377),C3377&gt;0,C3377&lt;1000),"Veic. Leves","")))))))))))))))))))))</f>
        <v>Caminhões</v>
      </c>
      <c r="C3377" s="171">
        <v>1020</v>
      </c>
      <c r="D3377" s="170">
        <v>93375</v>
      </c>
      <c r="E3377" s="173" t="s">
        <v>26049</v>
      </c>
      <c r="F3377" s="101" t="str">
        <f>IF(ISBLANK(K3377), "Apenas Solicitação", "Tem OC")</f>
        <v>Apenas Solicitação</v>
      </c>
      <c r="G3377" s="170">
        <v>2</v>
      </c>
      <c r="H3377" s="102">
        <f>G3377-I3377</f>
        <v>2</v>
      </c>
      <c r="I3377" s="103"/>
      <c r="J3377" s="174">
        <v>45852</v>
      </c>
      <c r="K3377" s="173"/>
      <c r="L3377" s="173"/>
      <c r="M3377" s="104" t="str">
        <f ca="1">IF(OR(N3377="", N3377=0), "", IF(N3377&gt;TODAY(), "No prazo", "Atrasado"))</f>
        <v/>
      </c>
      <c r="N3377" s="104" t="str">
        <f>IFERROR(K3377 + VALUE(LEFT(L3377, FIND(" ", L3377) - 1)), "")</f>
        <v/>
      </c>
      <c r="O3377" s="105" t="str">
        <f>IF(_xlfn.DAYS(K3377,J3377)&lt;0, "Aguardando OC", _xlfn.DAYS(K3377,J3377))</f>
        <v>Aguardando OC</v>
      </c>
      <c r="P3377" s="170">
        <v>411599</v>
      </c>
      <c r="Q3377" s="12"/>
      <c r="R3377" s="170">
        <v>0</v>
      </c>
      <c r="S3377" s="2">
        <v>221</v>
      </c>
      <c r="T3377" s="65" t="s">
        <v>1029</v>
      </c>
      <c r="U3377" s="170">
        <v>0</v>
      </c>
      <c r="V3377" s="170"/>
      <c r="W3377" s="105" t="str">
        <f>IFERROR(VLOOKUP(V3377, Fornecedores!A:C, 3, FALSE), "")</f>
        <v/>
      </c>
      <c r="X3377" s="105" t="str">
        <f>IFERROR(VLOOKUP(V3377, Fornecedores!A:E, 5, FALSE), "")</f>
        <v/>
      </c>
      <c r="Y3377" s="105" t="str">
        <f>IFERROR(VLOOKUP(V3377, Fornecedores!A:F, 6, FALSE), "")</f>
        <v/>
      </c>
      <c r="Z3377" s="101" t="str">
        <f>IF(H3377=0, "Pedido entregue!", "Pendente")</f>
        <v>Pendente</v>
      </c>
      <c r="AB3377" s="132" t="str">
        <f>IF(Z3377="Pedido Entregue!", IF(AA3377=1, "Retirado do Almoxarifado", IF(AA3377=2, "Material devolvido", "Aguardando retirada")), IF(Z3377="Pendente", "Entrega pendente", ""))</f>
        <v>Entrega pendente</v>
      </c>
      <c r="AC3377" s="18">
        <v>1</v>
      </c>
      <c r="AD3377" s="18">
        <f>AC3377/SUMIF($P:$P,P3377,$AC:$AC)</f>
        <v>1</v>
      </c>
      <c r="AE3377" s="18">
        <f>IF(R3377=0,0,AC3377/SUMIF($R:$R,R3377,$AC:$AC))</f>
        <v>0</v>
      </c>
      <c r="AF3377" s="18">
        <f>IF(R3377=0,1,0)</f>
        <v>1</v>
      </c>
      <c r="AH3377" t="str">
        <f>TEXT(J3377,"MMMM")</f>
        <v>julho</v>
      </c>
    </row>
    <row r="3378" spans="1:34" ht="12.75" customHeight="1" x14ac:dyDescent="0.25">
      <c r="A3378" s="90" t="str">
        <f>IF(C3378="Oficina Diversos","Oficina Geral",
IF(ISNUMBER(FIND("Estoque - Colhedoras",C3378)),"Colhedoras",IF(ISNUMBER(FIND("Caldeiraria",C3378)),"Caldeiraria",IF(ISNUMBER(FIND("Borracharia",C3378)),"Borracharia",IF(ISNUMBER(FIND("Lubrificação",C3378)),"Lubrificação",
IF(ISNUMBER(FIND("Estoque - Carregadeiras",C3378)),"Carregadeiras",IF(ISNUMBER(FIND("Estoque - Veic. Leves",C3378)),"Veic. Leves",
IF(ISNUMBER(FIND("Estoque - Caminhões",C3378)),"Caminhões",IF(ISNUMBER(FIND("Estoque - Transbordos",C3378)),"Transbordos",
IF(ISNUMBER(FIND("Estoque - Tratores",C3378)),"Tratores",
IF(ISNUMBER(FIND("Estoque - Máquinas pesadas",C3378)),"Máquinas pesadas",
IF(ISNUMBER(FIND("Estoque - Reboques",C3378)),"Reboques",
IF(C3378="Estoque","Estoque",
IF(AND(ISNUMBER(C3378),C3378&gt;1000,C3378&lt;2000),"Caminhões",
IF(AND(ISNUMBER(C3378),C3378&gt;2000,C3378&lt;3000),"Tratores",
IF(AND(ISNUMBER(C3378),C3378&gt;3000,C3378&lt;4000),"Carregadeiras",
IF(AND(ISNUMBER(C3378),C3378&gt;4000,C3378&lt;5000),"Máquinas pesadas",
IF(AND(ISNUMBER(C3378),C3378&gt;5000,C3378&lt;6000),"Colhedoras",
IF(AND(ISNUMBER(C3378),C3378&gt;7000,C3378&lt;8000),"Irrigação",
IF(AND(ISNUMBER(C3378),C3378&gt;8000,C3378&lt;9000),"Reboques",IF(AND(ISNUMBER(C3378),C3378&gt;0,C3378&lt;1000),"Veic. Leves","")))))))))))))))))))))</f>
        <v>Caminhões</v>
      </c>
      <c r="C3378" s="171">
        <v>1020</v>
      </c>
      <c r="D3378" s="170">
        <v>93376</v>
      </c>
      <c r="E3378" s="173" t="s">
        <v>26050</v>
      </c>
      <c r="F3378" s="101" t="str">
        <f>IF(ISBLANK(K3378), "Apenas Solicitação", "Tem OC")</f>
        <v>Tem OC</v>
      </c>
      <c r="G3378" s="170">
        <v>1</v>
      </c>
      <c r="H3378" s="102">
        <f>G3378-I3378</f>
        <v>1</v>
      </c>
      <c r="I3378" s="103"/>
      <c r="J3378" s="174">
        <v>45852</v>
      </c>
      <c r="K3378" s="174">
        <v>45857</v>
      </c>
      <c r="L3378" s="173" t="s">
        <v>20151</v>
      </c>
      <c r="M3378" s="104" t="str">
        <f ca="1">IF(OR(N3378="", N3378=0), "", IF(N3378&gt;TODAY(), "No prazo", "Atrasado"))</f>
        <v>Atrasado</v>
      </c>
      <c r="N3378" s="104">
        <f>IFERROR(K3378 + VALUE(LEFT(L3378, FIND(" ", L3378) - 1)), "")</f>
        <v>45857</v>
      </c>
      <c r="O3378" s="105">
        <f>IF(_xlfn.DAYS(K3378,J3378)&lt;0, "Aguardando OC", _xlfn.DAYS(K3378,J3378))</f>
        <v>5</v>
      </c>
      <c r="P3378" s="212">
        <v>411594</v>
      </c>
      <c r="Q3378" s="12"/>
      <c r="R3378" s="212">
        <v>171159</v>
      </c>
      <c r="S3378" s="2">
        <v>221</v>
      </c>
      <c r="T3378" s="65" t="s">
        <v>1029</v>
      </c>
      <c r="U3378" s="170">
        <v>0</v>
      </c>
      <c r="V3378" s="170">
        <v>4604</v>
      </c>
      <c r="W3378" s="105" t="str">
        <f>IFERROR(VLOOKUP(V3378, Fornecedores!A:C, 3, FALSE), "")</f>
        <v>CABINE</v>
      </c>
      <c r="X3378" s="105" t="str">
        <f>IFERROR(VLOOKUP(V3378, Fornecedores!A:E, 5, FALSE), "")</f>
        <v>Recife</v>
      </c>
      <c r="Y3378" s="105" t="str">
        <f>IFERROR(VLOOKUP(V3378, Fornecedores!A:F, 6, FALSE), "")</f>
        <v>PE</v>
      </c>
      <c r="Z3378" s="101" t="str">
        <f>IF(H3378=0, "Pedido entregue!", "Pendente")</f>
        <v>Pendente</v>
      </c>
      <c r="AB3378" s="132" t="str">
        <f>IF(Z3378="Pedido Entregue!", IF(AA3378=1, "Retirado do Almoxarifado", IF(AA3378=2, "Material devolvido", "Aguardando retirada")), IF(Z3378="Pendente", "Entrega pendente", ""))</f>
        <v>Entrega pendente</v>
      </c>
      <c r="AC3378" s="18">
        <v>1</v>
      </c>
      <c r="AD3378" s="18">
        <f>AC3378/SUMIF($P:$P,P3378,$AC:$AC)</f>
        <v>1</v>
      </c>
      <c r="AE3378" s="18">
        <f>IF(R3378=0,0,AC3378/SUMIF($R:$R,R3378,$AC:$AC))</f>
        <v>0.25</v>
      </c>
      <c r="AF3378" s="18">
        <f>IF(R3378=0,1,0)</f>
        <v>0</v>
      </c>
      <c r="AH3378" t="str">
        <f>TEXT(J3378,"MMMM")</f>
        <v>julho</v>
      </c>
    </row>
    <row r="3379" spans="1:34" ht="12.75" customHeight="1" x14ac:dyDescent="0.25">
      <c r="A3379" s="90" t="str">
        <f>IF(C3379="Oficina Diversos","Oficina Geral",
IF(ISNUMBER(FIND("Estoque - Colhedoras",C3379)),"Colhedoras",IF(ISNUMBER(FIND("Caldeiraria",C3379)),"Caldeiraria",IF(ISNUMBER(FIND("Borracharia",C3379)),"Borracharia",IF(ISNUMBER(FIND("Lubrificação",C3379)),"Lubrificação",
IF(ISNUMBER(FIND("Estoque - Carregadeiras",C3379)),"Carregadeiras",IF(ISNUMBER(FIND("Estoque - Veic. Leves",C3379)),"Veic. Leves",
IF(ISNUMBER(FIND("Estoque - Caminhões",C3379)),"Caminhões",IF(ISNUMBER(FIND("Estoque - Transbordos",C3379)),"Transbordos",
IF(ISNUMBER(FIND("Estoque - Tratores",C3379)),"Tratores",
IF(ISNUMBER(FIND("Estoque - Máquinas pesadas",C3379)),"Máquinas pesadas",
IF(ISNUMBER(FIND("Estoque - Reboques",C3379)),"Reboques",
IF(C3379="Estoque","Estoque",
IF(AND(ISNUMBER(C3379),C3379&gt;1000,C3379&lt;2000),"Caminhões",
IF(AND(ISNUMBER(C3379),C3379&gt;2000,C3379&lt;3000),"Tratores",
IF(AND(ISNUMBER(C3379),C3379&gt;3000,C3379&lt;4000),"Carregadeiras",
IF(AND(ISNUMBER(C3379),C3379&gt;4000,C3379&lt;5000),"Máquinas pesadas",
IF(AND(ISNUMBER(C3379),C3379&gt;5000,C3379&lt;6000),"Colhedoras",
IF(AND(ISNUMBER(C3379),C3379&gt;7000,C3379&lt;8000),"Irrigação",
IF(AND(ISNUMBER(C3379),C3379&gt;8000,C3379&lt;9000),"Reboques",IF(AND(ISNUMBER(C3379),C3379&gt;0,C3379&lt;1000),"Veic. Leves","")))))))))))))))))))))</f>
        <v>Caminhões</v>
      </c>
      <c r="C3379" s="171">
        <v>1021</v>
      </c>
      <c r="D3379" s="170">
        <v>93376</v>
      </c>
      <c r="E3379" s="173" t="s">
        <v>26050</v>
      </c>
      <c r="F3379" s="101" t="str">
        <f>IF(ISBLANK(K3379), "Apenas Solicitação", "Tem OC")</f>
        <v>Tem OC</v>
      </c>
      <c r="G3379" s="170">
        <v>1</v>
      </c>
      <c r="H3379" s="102">
        <f>G3379-I3379</f>
        <v>1</v>
      </c>
      <c r="I3379" s="103"/>
      <c r="J3379" s="174">
        <v>45852</v>
      </c>
      <c r="K3379" s="174">
        <v>45857</v>
      </c>
      <c r="L3379" s="173" t="s">
        <v>20151</v>
      </c>
      <c r="M3379" s="104" t="str">
        <f ca="1">IF(OR(N3379="", N3379=0), "", IF(N3379&gt;TODAY(), "No prazo", "Atrasado"))</f>
        <v>Atrasado</v>
      </c>
      <c r="N3379" s="104">
        <f>IFERROR(K3379 + VALUE(LEFT(L3379, FIND(" ", L3379) - 1)), "")</f>
        <v>45857</v>
      </c>
      <c r="O3379" s="105">
        <f>IF(_xlfn.DAYS(K3379,J3379)&lt;0, "Aguardando OC", _xlfn.DAYS(K3379,J3379))</f>
        <v>5</v>
      </c>
      <c r="P3379" s="212">
        <v>411622</v>
      </c>
      <c r="Q3379" s="12"/>
      <c r="R3379" s="212">
        <v>171159</v>
      </c>
      <c r="S3379" s="2">
        <v>221</v>
      </c>
      <c r="T3379" s="65" t="s">
        <v>1029</v>
      </c>
      <c r="U3379" s="170">
        <v>0</v>
      </c>
      <c r="V3379" s="170">
        <v>4604</v>
      </c>
      <c r="W3379" s="105" t="str">
        <f>IFERROR(VLOOKUP(V3379, Fornecedores!A:C, 3, FALSE), "")</f>
        <v>CABINE</v>
      </c>
      <c r="X3379" s="105" t="str">
        <f>IFERROR(VLOOKUP(V3379, Fornecedores!A:E, 5, FALSE), "")</f>
        <v>Recife</v>
      </c>
      <c r="Y3379" s="105" t="str">
        <f>IFERROR(VLOOKUP(V3379, Fornecedores!A:F, 6, FALSE), "")</f>
        <v>PE</v>
      </c>
      <c r="Z3379" s="101" t="str">
        <f>IF(H3379=0, "Pedido entregue!", "Pendente")</f>
        <v>Pendente</v>
      </c>
      <c r="AB3379" s="132" t="str">
        <f>IF(Z3379="Pedido Entregue!", IF(AA3379=1, "Retirado do Almoxarifado", IF(AA3379=2, "Material devolvido", "Aguardando retirada")), IF(Z3379="Pendente", "Entrega pendente", ""))</f>
        <v>Entrega pendente</v>
      </c>
      <c r="AC3379" s="18">
        <v>1</v>
      </c>
      <c r="AD3379" s="18">
        <f>AC3379/SUMIF($P:$P,P3379,$AC:$AC)</f>
        <v>1</v>
      </c>
      <c r="AE3379" s="18">
        <f>IF(R3379=0,0,AC3379/SUMIF($R:$R,R3379,$AC:$AC))</f>
        <v>0.25</v>
      </c>
      <c r="AF3379" s="18">
        <f>IF(R3379=0,1,0)</f>
        <v>0</v>
      </c>
      <c r="AH3379" t="str">
        <f>TEXT(J3379,"MMMM")</f>
        <v>julho</v>
      </c>
    </row>
    <row r="3380" spans="1:34" ht="12.75" customHeight="1" x14ac:dyDescent="0.25">
      <c r="A3380" s="90" t="str">
        <f>IF(C3380="Oficina Diversos","Oficina Geral",
IF(ISNUMBER(FIND("Estoque - Colhedoras",C3380)),"Colhedoras",IF(ISNUMBER(FIND("Caldeiraria",C3380)),"Caldeiraria",IF(ISNUMBER(FIND("Borracharia",C3380)),"Borracharia",IF(ISNUMBER(FIND("Lubrificação",C3380)),"Lubrificação",
IF(ISNUMBER(FIND("Estoque - Carregadeiras",C3380)),"Carregadeiras",IF(ISNUMBER(FIND("Estoque - Veic. Leves",C3380)),"Veic. Leves",
IF(ISNUMBER(FIND("Estoque - Caminhões",C3380)),"Caminhões",IF(ISNUMBER(FIND("Estoque - Transbordos",C3380)),"Transbordos",
IF(ISNUMBER(FIND("Estoque - Tratores",C3380)),"Tratores",
IF(ISNUMBER(FIND("Estoque - Máquinas pesadas",C3380)),"Máquinas pesadas",
IF(ISNUMBER(FIND("Estoque - Reboques",C3380)),"Reboques",
IF(C3380="Estoque","Estoque",
IF(AND(ISNUMBER(C3380),C3380&gt;1000,C3380&lt;2000),"Caminhões",
IF(AND(ISNUMBER(C3380),C3380&gt;2000,C3380&lt;3000),"Tratores",
IF(AND(ISNUMBER(C3380),C3380&gt;3000,C3380&lt;4000),"Carregadeiras",
IF(AND(ISNUMBER(C3380),C3380&gt;4000,C3380&lt;5000),"Máquinas pesadas",
IF(AND(ISNUMBER(C3380),C3380&gt;5000,C3380&lt;6000),"Colhedoras",
IF(AND(ISNUMBER(C3380),C3380&gt;7000,C3380&lt;8000),"Irrigação",
IF(AND(ISNUMBER(C3380),C3380&gt;8000,C3380&lt;9000),"Reboques",IF(AND(ISNUMBER(C3380),C3380&gt;0,C3380&lt;1000),"Veic. Leves","")))))))))))))))))))))</f>
        <v>Caminhões</v>
      </c>
      <c r="C3380" s="171">
        <v>1020</v>
      </c>
      <c r="D3380" s="170">
        <v>93377</v>
      </c>
      <c r="E3380" s="173" t="s">
        <v>26051</v>
      </c>
      <c r="F3380" s="101" t="str">
        <f>IF(ISBLANK(K3380), "Apenas Solicitação", "Tem OC")</f>
        <v>Apenas Solicitação</v>
      </c>
      <c r="G3380" s="170">
        <v>1</v>
      </c>
      <c r="H3380" s="102">
        <f>G3380-I3380</f>
        <v>1</v>
      </c>
      <c r="I3380" s="103"/>
      <c r="J3380" s="174">
        <v>45852</v>
      </c>
      <c r="K3380" s="173"/>
      <c r="L3380" s="173"/>
      <c r="M3380" s="104" t="str">
        <f ca="1">IF(OR(N3380="", N3380=0), "", IF(N3380&gt;TODAY(), "No prazo", "Atrasado"))</f>
        <v/>
      </c>
      <c r="N3380" s="104" t="str">
        <f>IFERROR(K3380 + VALUE(LEFT(L3380, FIND(" ", L3380) - 1)), "")</f>
        <v/>
      </c>
      <c r="O3380" s="105" t="str">
        <f>IF(_xlfn.DAYS(K3380,J3380)&lt;0, "Aguardando OC", _xlfn.DAYS(K3380,J3380))</f>
        <v>Aguardando OC</v>
      </c>
      <c r="P3380" s="170">
        <v>411591</v>
      </c>
      <c r="Q3380" s="12"/>
      <c r="R3380" s="170">
        <v>0</v>
      </c>
      <c r="S3380" s="2">
        <v>221</v>
      </c>
      <c r="T3380" s="65" t="s">
        <v>1029</v>
      </c>
      <c r="U3380" s="170">
        <v>0</v>
      </c>
      <c r="V3380" s="170"/>
      <c r="W3380" s="105" t="str">
        <f>IFERROR(VLOOKUP(V3380, Fornecedores!A:C, 3, FALSE), "")</f>
        <v/>
      </c>
      <c r="X3380" s="105" t="str">
        <f>IFERROR(VLOOKUP(V3380, Fornecedores!A:E, 5, FALSE), "")</f>
        <v/>
      </c>
      <c r="Y3380" s="105" t="str">
        <f>IFERROR(VLOOKUP(V3380, Fornecedores!A:F, 6, FALSE), "")</f>
        <v/>
      </c>
      <c r="Z3380" s="101" t="str">
        <f>IF(H3380=0, "Pedido entregue!", "Pendente")</f>
        <v>Pendente</v>
      </c>
      <c r="AB3380" s="132" t="str">
        <f>IF(Z3380="Pedido Entregue!", IF(AA3380=1, "Retirado do Almoxarifado", IF(AA3380=2, "Material devolvido", "Aguardando retirada")), IF(Z3380="Pendente", "Entrega pendente", ""))</f>
        <v>Entrega pendente</v>
      </c>
      <c r="AC3380" s="18">
        <v>1</v>
      </c>
      <c r="AD3380" s="18">
        <f>AC3380/SUMIF($P:$P,P3380,$AC:$AC)</f>
        <v>1</v>
      </c>
      <c r="AE3380" s="18">
        <f>IF(R3380=0,0,AC3380/SUMIF($R:$R,R3380,$AC:$AC))</f>
        <v>0</v>
      </c>
      <c r="AF3380" s="18">
        <f>IF(R3380=0,1,0)</f>
        <v>1</v>
      </c>
      <c r="AH3380" t="str">
        <f>TEXT(J3380,"MMMM")</f>
        <v>julho</v>
      </c>
    </row>
    <row r="3381" spans="1:34" ht="12.75" customHeight="1" x14ac:dyDescent="0.25">
      <c r="A3381" s="90" t="str">
        <f>IF(C3381="Oficina Diversos","Oficina Geral",
IF(ISNUMBER(FIND("Estoque - Colhedoras",C3381)),"Colhedoras",IF(ISNUMBER(FIND("Caldeiraria",C3381)),"Caldeiraria",IF(ISNUMBER(FIND("Borracharia",C3381)),"Borracharia",IF(ISNUMBER(FIND("Lubrificação",C3381)),"Lubrificação",
IF(ISNUMBER(FIND("Estoque - Carregadeiras",C3381)),"Carregadeiras",IF(ISNUMBER(FIND("Estoque - Veic. Leves",C3381)),"Veic. Leves",
IF(ISNUMBER(FIND("Estoque - Caminhões",C3381)),"Caminhões",IF(ISNUMBER(FIND("Estoque - Transbordos",C3381)),"Transbordos",
IF(ISNUMBER(FIND("Estoque - Tratores",C3381)),"Tratores",
IF(ISNUMBER(FIND("Estoque - Máquinas pesadas",C3381)),"Máquinas pesadas",
IF(ISNUMBER(FIND("Estoque - Reboques",C3381)),"Reboques",
IF(C3381="Estoque","Estoque",
IF(AND(ISNUMBER(C3381),C3381&gt;1000,C3381&lt;2000),"Caminhões",
IF(AND(ISNUMBER(C3381),C3381&gt;2000,C3381&lt;3000),"Tratores",
IF(AND(ISNUMBER(C3381),C3381&gt;3000,C3381&lt;4000),"Carregadeiras",
IF(AND(ISNUMBER(C3381),C3381&gt;4000,C3381&lt;5000),"Máquinas pesadas",
IF(AND(ISNUMBER(C3381),C3381&gt;5000,C3381&lt;6000),"Colhedoras",
IF(AND(ISNUMBER(C3381),C3381&gt;7000,C3381&lt;8000),"Irrigação",
IF(AND(ISNUMBER(C3381),C3381&gt;8000,C3381&lt;9000),"Reboques",IF(AND(ISNUMBER(C3381),C3381&gt;0,C3381&lt;1000),"Veic. Leves","")))))))))))))))))))))</f>
        <v>Caminhões</v>
      </c>
      <c r="C3381" s="171">
        <v>1021</v>
      </c>
      <c r="D3381" s="170">
        <v>93377</v>
      </c>
      <c r="E3381" s="173" t="s">
        <v>26051</v>
      </c>
      <c r="F3381" s="101" t="str">
        <f>IF(ISBLANK(K3381), "Apenas Solicitação", "Tem OC")</f>
        <v>Apenas Solicitação</v>
      </c>
      <c r="G3381" s="170">
        <v>1</v>
      </c>
      <c r="H3381" s="102">
        <f>G3381-I3381</f>
        <v>1</v>
      </c>
      <c r="I3381" s="103"/>
      <c r="J3381" s="174">
        <v>45852</v>
      </c>
      <c r="K3381" s="173"/>
      <c r="L3381" s="173"/>
      <c r="M3381" s="104" t="str">
        <f ca="1">IF(OR(N3381="", N3381=0), "", IF(N3381&gt;TODAY(), "No prazo", "Atrasado"))</f>
        <v/>
      </c>
      <c r="N3381" s="104" t="str">
        <f>IFERROR(K3381 + VALUE(LEFT(L3381, FIND(" ", L3381) - 1)), "")</f>
        <v/>
      </c>
      <c r="O3381" s="105" t="str">
        <f>IF(_xlfn.DAYS(K3381,J3381)&lt;0, "Aguardando OC", _xlfn.DAYS(K3381,J3381))</f>
        <v>Aguardando OC</v>
      </c>
      <c r="P3381" s="170">
        <v>411623</v>
      </c>
      <c r="Q3381" s="12"/>
      <c r="R3381" s="170">
        <v>0</v>
      </c>
      <c r="S3381" s="2">
        <v>221</v>
      </c>
      <c r="T3381" s="65" t="s">
        <v>1029</v>
      </c>
      <c r="U3381" s="170">
        <v>0</v>
      </c>
      <c r="V3381" s="170"/>
      <c r="W3381" s="105" t="str">
        <f>IFERROR(VLOOKUP(V3381, Fornecedores!A:C, 3, FALSE), "")</f>
        <v/>
      </c>
      <c r="X3381" s="105" t="str">
        <f>IFERROR(VLOOKUP(V3381, Fornecedores!A:E, 5, FALSE), "")</f>
        <v/>
      </c>
      <c r="Y3381" s="105" t="str">
        <f>IFERROR(VLOOKUP(V3381, Fornecedores!A:F, 6, FALSE), "")</f>
        <v/>
      </c>
      <c r="Z3381" s="101" t="str">
        <f>IF(H3381=0, "Pedido entregue!", "Pendente")</f>
        <v>Pendente</v>
      </c>
      <c r="AB3381" s="132" t="str">
        <f>IF(Z3381="Pedido Entregue!", IF(AA3381=1, "Retirado do Almoxarifado", IF(AA3381=2, "Material devolvido", "Aguardando retirada")), IF(Z3381="Pendente", "Entrega pendente", ""))</f>
        <v>Entrega pendente</v>
      </c>
      <c r="AC3381" s="18">
        <v>1</v>
      </c>
      <c r="AD3381" s="18">
        <f>AC3381/SUMIF($P:$P,P3381,$AC:$AC)</f>
        <v>1</v>
      </c>
      <c r="AE3381" s="18">
        <f>IF(R3381=0,0,AC3381/SUMIF($R:$R,R3381,$AC:$AC))</f>
        <v>0</v>
      </c>
      <c r="AF3381" s="18">
        <f>IF(R3381=0,1,0)</f>
        <v>1</v>
      </c>
      <c r="AH3381" t="str">
        <f>TEXT(J3381,"MMMM")</f>
        <v>julho</v>
      </c>
    </row>
    <row r="3382" spans="1:34" ht="12.75" customHeight="1" x14ac:dyDescent="0.25">
      <c r="A3382" s="90" t="str">
        <f>IF(C3382="Oficina Diversos","Oficina Geral",
IF(ISNUMBER(FIND("Estoque - Colhedoras",C3382)),"Colhedoras",IF(ISNUMBER(FIND("Caldeiraria",C3382)),"Caldeiraria",IF(ISNUMBER(FIND("Borracharia",C3382)),"Borracharia",IF(ISNUMBER(FIND("Lubrificação",C3382)),"Lubrificação",
IF(ISNUMBER(FIND("Estoque - Carregadeiras",C3382)),"Carregadeiras",IF(ISNUMBER(FIND("Estoque - Veic. Leves",C3382)),"Veic. Leves",
IF(ISNUMBER(FIND("Estoque - Caminhões",C3382)),"Caminhões",IF(ISNUMBER(FIND("Estoque - Transbordos",C3382)),"Transbordos",
IF(ISNUMBER(FIND("Estoque - Tratores",C3382)),"Tratores",
IF(ISNUMBER(FIND("Estoque - Máquinas pesadas",C3382)),"Máquinas pesadas",
IF(ISNUMBER(FIND("Estoque - Reboques",C3382)),"Reboques",
IF(C3382="Estoque","Estoque",
IF(AND(ISNUMBER(C3382),C3382&gt;1000,C3382&lt;2000),"Caminhões",
IF(AND(ISNUMBER(C3382),C3382&gt;2000,C3382&lt;3000),"Tratores",
IF(AND(ISNUMBER(C3382),C3382&gt;3000,C3382&lt;4000),"Carregadeiras",
IF(AND(ISNUMBER(C3382),C3382&gt;4000,C3382&lt;5000),"Máquinas pesadas",
IF(AND(ISNUMBER(C3382),C3382&gt;5000,C3382&lt;6000),"Colhedoras",
IF(AND(ISNUMBER(C3382),C3382&gt;7000,C3382&lt;8000),"Irrigação",
IF(AND(ISNUMBER(C3382),C3382&gt;8000,C3382&lt;9000),"Reboques",IF(AND(ISNUMBER(C3382),C3382&gt;0,C3382&lt;1000),"Veic. Leves","")))))))))))))))))))))</f>
        <v>Caminhões</v>
      </c>
      <c r="C3382" s="171">
        <v>1022</v>
      </c>
      <c r="D3382" s="170">
        <v>93377</v>
      </c>
      <c r="E3382" s="173" t="s">
        <v>26051</v>
      </c>
      <c r="F3382" s="101" t="str">
        <f>IF(ISBLANK(K3382), "Apenas Solicitação", "Tem OC")</f>
        <v>Apenas Solicitação</v>
      </c>
      <c r="G3382" s="170">
        <v>1</v>
      </c>
      <c r="H3382" s="102">
        <f>G3382-I3382</f>
        <v>1</v>
      </c>
      <c r="I3382" s="103"/>
      <c r="J3382" s="174">
        <v>45857</v>
      </c>
      <c r="K3382" s="173"/>
      <c r="L3382" s="173"/>
      <c r="M3382" s="104" t="str">
        <f ca="1">IF(OR(N3382="", N3382=0), "", IF(N3382&gt;TODAY(), "No prazo", "Atrasado"))</f>
        <v/>
      </c>
      <c r="N3382" s="104" t="str">
        <f>IFERROR(K3382 + VALUE(LEFT(L3382, FIND(" ", L3382) - 1)), "")</f>
        <v/>
      </c>
      <c r="O3382" s="105" t="str">
        <f>IF(_xlfn.DAYS(K3382,J3382)&lt;0, "Aguardando OC", _xlfn.DAYS(K3382,J3382))</f>
        <v>Aguardando OC</v>
      </c>
      <c r="P3382" s="170">
        <v>412474</v>
      </c>
      <c r="Q3382" s="12"/>
      <c r="R3382" s="170">
        <v>0</v>
      </c>
      <c r="S3382" s="2">
        <v>221</v>
      </c>
      <c r="T3382" s="65" t="s">
        <v>1029</v>
      </c>
      <c r="U3382" s="170">
        <v>0</v>
      </c>
      <c r="V3382" s="170"/>
      <c r="W3382" s="105" t="str">
        <f>IFERROR(VLOOKUP(V3382, Fornecedores!A:C, 3, FALSE), "")</f>
        <v/>
      </c>
      <c r="X3382" s="105" t="str">
        <f>IFERROR(VLOOKUP(V3382, Fornecedores!A:E, 5, FALSE), "")</f>
        <v/>
      </c>
      <c r="Y3382" s="105" t="str">
        <f>IFERROR(VLOOKUP(V3382, Fornecedores!A:F, 6, FALSE), "")</f>
        <v/>
      </c>
      <c r="Z3382" s="101" t="str">
        <f>IF(H3382=0, "Pedido entregue!", "Pendente")</f>
        <v>Pendente</v>
      </c>
      <c r="AB3382" s="132" t="str">
        <f>IF(Z3382="Pedido Entregue!", IF(AA3382=1, "Retirado do Almoxarifado", IF(AA3382=2, "Material devolvido", "Aguardando retirada")), IF(Z3382="Pendente", "Entrega pendente", ""))</f>
        <v>Entrega pendente</v>
      </c>
      <c r="AC3382" s="18">
        <v>1</v>
      </c>
      <c r="AD3382" s="18">
        <f>AC3382/SUMIF($P:$P,P3382,$AC:$AC)</f>
        <v>1</v>
      </c>
      <c r="AE3382" s="18">
        <f>IF(R3382=0,0,AC3382/SUMIF($R:$R,R3382,$AC:$AC))</f>
        <v>0</v>
      </c>
      <c r="AF3382" s="18">
        <f>IF(R3382=0,1,0)</f>
        <v>1</v>
      </c>
      <c r="AH3382" t="str">
        <f>TEXT(J3382,"MMMM")</f>
        <v>julho</v>
      </c>
    </row>
    <row r="3383" spans="1:34" ht="12.75" customHeight="1" x14ac:dyDescent="0.25">
      <c r="A3383" s="90" t="str">
        <f>IF(C3383="Oficina Diversos","Oficina Geral",
IF(ISNUMBER(FIND("Estoque - Colhedoras",C3383)),"Colhedoras",IF(ISNUMBER(FIND("Caldeiraria",C3383)),"Caldeiraria",IF(ISNUMBER(FIND("Borracharia",C3383)),"Borracharia",IF(ISNUMBER(FIND("Lubrificação",C3383)),"Lubrificação",
IF(ISNUMBER(FIND("Estoque - Carregadeiras",C3383)),"Carregadeiras",IF(ISNUMBER(FIND("Estoque - Veic. Leves",C3383)),"Veic. Leves",
IF(ISNUMBER(FIND("Estoque - Caminhões",C3383)),"Caminhões",IF(ISNUMBER(FIND("Estoque - Transbordos",C3383)),"Transbordos",
IF(ISNUMBER(FIND("Estoque - Tratores",C3383)),"Tratores",
IF(ISNUMBER(FIND("Estoque - Máquinas pesadas",C3383)),"Máquinas pesadas",
IF(ISNUMBER(FIND("Estoque - Reboques",C3383)),"Reboques",
IF(C3383="Estoque","Estoque",
IF(AND(ISNUMBER(C3383),C3383&gt;1000,C3383&lt;2000),"Caminhões",
IF(AND(ISNUMBER(C3383),C3383&gt;2000,C3383&lt;3000),"Tratores",
IF(AND(ISNUMBER(C3383),C3383&gt;3000,C3383&lt;4000),"Carregadeiras",
IF(AND(ISNUMBER(C3383),C3383&gt;4000,C3383&lt;5000),"Máquinas pesadas",
IF(AND(ISNUMBER(C3383),C3383&gt;5000,C3383&lt;6000),"Colhedoras",
IF(AND(ISNUMBER(C3383),C3383&gt;7000,C3383&lt;8000),"Irrigação",
IF(AND(ISNUMBER(C3383),C3383&gt;8000,C3383&lt;9000),"Reboques",IF(AND(ISNUMBER(C3383),C3383&gt;0,C3383&lt;1000),"Veic. Leves","")))))))))))))))))))))</f>
        <v>Caminhões</v>
      </c>
      <c r="C3383" s="171">
        <v>1047</v>
      </c>
      <c r="D3383" s="170">
        <v>93388</v>
      </c>
      <c r="E3383" s="173" t="s">
        <v>26052</v>
      </c>
      <c r="F3383" s="101" t="str">
        <f>IF(ISBLANK(K3383), "Apenas Solicitação", "Tem OC")</f>
        <v>Apenas Solicitação</v>
      </c>
      <c r="G3383" s="170">
        <v>1</v>
      </c>
      <c r="H3383" s="102">
        <f>G3383-I3383</f>
        <v>1</v>
      </c>
      <c r="I3383" s="103"/>
      <c r="J3383" s="174">
        <v>45852</v>
      </c>
      <c r="K3383" s="173"/>
      <c r="L3383" s="173"/>
      <c r="M3383" s="104" t="str">
        <f ca="1">IF(OR(N3383="", N3383=0), "", IF(N3383&gt;TODAY(), "No prazo", "Atrasado"))</f>
        <v/>
      </c>
      <c r="N3383" s="104" t="str">
        <f>IFERROR(K3383 + VALUE(LEFT(L3383, FIND(" ", L3383) - 1)), "")</f>
        <v/>
      </c>
      <c r="O3383" s="105" t="str">
        <f>IF(_xlfn.DAYS(K3383,J3383)&lt;0, "Aguardando OC", _xlfn.DAYS(K3383,J3383))</f>
        <v>Aguardando OC</v>
      </c>
      <c r="P3383" s="170">
        <v>411680</v>
      </c>
      <c r="Q3383" s="12"/>
      <c r="R3383" s="170">
        <v>0</v>
      </c>
      <c r="S3383" s="2">
        <v>221</v>
      </c>
      <c r="T3383" s="65" t="s">
        <v>1029</v>
      </c>
      <c r="U3383" s="170">
        <v>0</v>
      </c>
      <c r="V3383" s="170"/>
      <c r="W3383" s="105" t="str">
        <f>IFERROR(VLOOKUP(V3383, Fornecedores!A:C, 3, FALSE), "")</f>
        <v/>
      </c>
      <c r="X3383" s="105" t="str">
        <f>IFERROR(VLOOKUP(V3383, Fornecedores!A:E, 5, FALSE), "")</f>
        <v/>
      </c>
      <c r="Y3383" s="105" t="str">
        <f>IFERROR(VLOOKUP(V3383, Fornecedores!A:F, 6, FALSE), "")</f>
        <v/>
      </c>
      <c r="Z3383" s="101" t="str">
        <f>IF(H3383=0, "Pedido entregue!", "Pendente")</f>
        <v>Pendente</v>
      </c>
      <c r="AB3383" s="132" t="str">
        <f>IF(Z3383="Pedido Entregue!", IF(AA3383=1, "Retirado do Almoxarifado", IF(AA3383=2, "Material devolvido", "Aguardando retirada")), IF(Z3383="Pendente", "Entrega pendente", ""))</f>
        <v>Entrega pendente</v>
      </c>
      <c r="AC3383" s="18">
        <v>1</v>
      </c>
      <c r="AD3383" s="18">
        <f>AC3383/SUMIF($P:$P,P3383,$AC:$AC)</f>
        <v>1</v>
      </c>
      <c r="AE3383" s="18">
        <f>IF(R3383=0,0,AC3383/SUMIF($R:$R,R3383,$AC:$AC))</f>
        <v>0</v>
      </c>
      <c r="AF3383" s="18">
        <f>IF(R3383=0,1,0)</f>
        <v>1</v>
      </c>
      <c r="AH3383" t="str">
        <f>TEXT(J3383,"MMMM")</f>
        <v>julho</v>
      </c>
    </row>
    <row r="3384" spans="1:34" ht="12.75" customHeight="1" x14ac:dyDescent="0.25">
      <c r="A3384" s="90" t="str">
        <f>IF(C3384="Oficina Diversos","Oficina Geral",
IF(ISNUMBER(FIND("Estoque - Colhedoras",C3384)),"Colhedoras",IF(ISNUMBER(FIND("Caldeiraria",C3384)),"Caldeiraria",IF(ISNUMBER(FIND("Borracharia",C3384)),"Borracharia",IF(ISNUMBER(FIND("Lubrificação",C3384)),"Lubrificação",
IF(ISNUMBER(FIND("Estoque - Carregadeiras",C3384)),"Carregadeiras",IF(ISNUMBER(FIND("Estoque - Veic. Leves",C3384)),"Veic. Leves",
IF(ISNUMBER(FIND("Estoque - Caminhões",C3384)),"Caminhões",IF(ISNUMBER(FIND("Estoque - Transbordos",C3384)),"Transbordos",
IF(ISNUMBER(FIND("Estoque - Tratores",C3384)),"Tratores",
IF(ISNUMBER(FIND("Estoque - Máquinas pesadas",C3384)),"Máquinas pesadas",
IF(ISNUMBER(FIND("Estoque - Reboques",C3384)),"Reboques",
IF(C3384="Estoque","Estoque",
IF(AND(ISNUMBER(C3384),C3384&gt;1000,C3384&lt;2000),"Caminhões",
IF(AND(ISNUMBER(C3384),C3384&gt;2000,C3384&lt;3000),"Tratores",
IF(AND(ISNUMBER(C3384),C3384&gt;3000,C3384&lt;4000),"Carregadeiras",
IF(AND(ISNUMBER(C3384),C3384&gt;4000,C3384&lt;5000),"Máquinas pesadas",
IF(AND(ISNUMBER(C3384),C3384&gt;5000,C3384&lt;6000),"Colhedoras",
IF(AND(ISNUMBER(C3384),C3384&gt;7000,C3384&lt;8000),"Irrigação",
IF(AND(ISNUMBER(C3384),C3384&gt;8000,C3384&lt;9000),"Reboques",IF(AND(ISNUMBER(C3384),C3384&gt;0,C3384&lt;1000),"Veic. Leves","")))))))))))))))))))))</f>
        <v>Caminhões</v>
      </c>
      <c r="C3384" s="171">
        <v>1047</v>
      </c>
      <c r="D3384" s="170">
        <v>93389</v>
      </c>
      <c r="E3384" s="173" t="s">
        <v>26053</v>
      </c>
      <c r="F3384" s="101" t="str">
        <f>IF(ISBLANK(K3384), "Apenas Solicitação", "Tem OC")</f>
        <v>Apenas Solicitação</v>
      </c>
      <c r="G3384" s="170">
        <v>1</v>
      </c>
      <c r="H3384" s="102">
        <f>G3384-I3384</f>
        <v>1</v>
      </c>
      <c r="I3384" s="103"/>
      <c r="J3384" s="174">
        <v>45852</v>
      </c>
      <c r="K3384" s="173"/>
      <c r="L3384" s="173"/>
      <c r="M3384" s="104" t="str">
        <f ca="1">IF(OR(N3384="", N3384=0), "", IF(N3384&gt;TODAY(), "No prazo", "Atrasado"))</f>
        <v/>
      </c>
      <c r="N3384" s="104" t="str">
        <f>IFERROR(K3384 + VALUE(LEFT(L3384, FIND(" ", L3384) - 1)), "")</f>
        <v/>
      </c>
      <c r="O3384" s="105" t="str">
        <f>IF(_xlfn.DAYS(K3384,J3384)&lt;0, "Aguardando OC", _xlfn.DAYS(K3384,J3384))</f>
        <v>Aguardando OC</v>
      </c>
      <c r="P3384" s="170">
        <v>411681</v>
      </c>
      <c r="Q3384" s="12"/>
      <c r="R3384" s="170">
        <v>0</v>
      </c>
      <c r="S3384" s="2">
        <v>221</v>
      </c>
      <c r="T3384" s="65" t="s">
        <v>1029</v>
      </c>
      <c r="U3384" s="170">
        <v>0</v>
      </c>
      <c r="V3384" s="170"/>
      <c r="W3384" s="105" t="str">
        <f>IFERROR(VLOOKUP(V3384, Fornecedores!A:C, 3, FALSE), "")</f>
        <v/>
      </c>
      <c r="X3384" s="105" t="str">
        <f>IFERROR(VLOOKUP(V3384, Fornecedores!A:E, 5, FALSE), "")</f>
        <v/>
      </c>
      <c r="Y3384" s="105" t="str">
        <f>IFERROR(VLOOKUP(V3384, Fornecedores!A:F, 6, FALSE), "")</f>
        <v/>
      </c>
      <c r="Z3384" s="101" t="str">
        <f>IF(H3384=0, "Pedido entregue!", "Pendente")</f>
        <v>Pendente</v>
      </c>
      <c r="AB3384" s="132" t="str">
        <f>IF(Z3384="Pedido Entregue!", IF(AA3384=1, "Retirado do Almoxarifado", IF(AA3384=2, "Material devolvido", "Aguardando retirada")), IF(Z3384="Pendente", "Entrega pendente", ""))</f>
        <v>Entrega pendente</v>
      </c>
      <c r="AC3384" s="18">
        <v>1</v>
      </c>
      <c r="AD3384" s="18">
        <f>AC3384/SUMIF($P:$P,P3384,$AC:$AC)</f>
        <v>1</v>
      </c>
      <c r="AE3384" s="18">
        <f>IF(R3384=0,0,AC3384/SUMIF($R:$R,R3384,$AC:$AC))</f>
        <v>0</v>
      </c>
      <c r="AF3384" s="18">
        <f>IF(R3384=0,1,0)</f>
        <v>1</v>
      </c>
      <c r="AH3384" t="str">
        <f>TEXT(J3384,"MMMM")</f>
        <v>julho</v>
      </c>
    </row>
    <row r="3385" spans="1:34" ht="12.75" customHeight="1" x14ac:dyDescent="0.25">
      <c r="A3385" s="90" t="str">
        <f>IF(C3385="Oficina Diversos","Oficina Geral",
IF(ISNUMBER(FIND("Estoque - Colhedoras",C3385)),"Colhedoras",IF(ISNUMBER(FIND("Caldeiraria",C3385)),"Caldeiraria",IF(ISNUMBER(FIND("Borracharia",C3385)),"Borracharia",IF(ISNUMBER(FIND("Lubrificação",C3385)),"Lubrificação",
IF(ISNUMBER(FIND("Estoque - Carregadeiras",C3385)),"Carregadeiras",IF(ISNUMBER(FIND("Estoque - Veic. Leves",C3385)),"Veic. Leves",
IF(ISNUMBER(FIND("Estoque - Caminhões",C3385)),"Caminhões",IF(ISNUMBER(FIND("Estoque - Transbordos",C3385)),"Transbordos",
IF(ISNUMBER(FIND("Estoque - Tratores",C3385)),"Tratores",
IF(ISNUMBER(FIND("Estoque - Máquinas pesadas",C3385)),"Máquinas pesadas",
IF(ISNUMBER(FIND("Estoque - Reboques",C3385)),"Reboques",
IF(C3385="Estoque","Estoque",
IF(AND(ISNUMBER(C3385),C3385&gt;1000,C3385&lt;2000),"Caminhões",
IF(AND(ISNUMBER(C3385),C3385&gt;2000,C3385&lt;3000),"Tratores",
IF(AND(ISNUMBER(C3385),C3385&gt;3000,C3385&lt;4000),"Carregadeiras",
IF(AND(ISNUMBER(C3385),C3385&gt;4000,C3385&lt;5000),"Máquinas pesadas",
IF(AND(ISNUMBER(C3385),C3385&gt;5000,C3385&lt;6000),"Colhedoras",
IF(AND(ISNUMBER(C3385),C3385&gt;7000,C3385&lt;8000),"Irrigação",
IF(AND(ISNUMBER(C3385),C3385&gt;8000,C3385&lt;9000),"Reboques",IF(AND(ISNUMBER(C3385),C3385&gt;0,C3385&lt;1000),"Veic. Leves","")))))))))))))))))))))</f>
        <v>Caminhões</v>
      </c>
      <c r="C3385" s="171">
        <v>1047</v>
      </c>
      <c r="D3385" s="170">
        <v>93390</v>
      </c>
      <c r="E3385" s="173" t="s">
        <v>26054</v>
      </c>
      <c r="F3385" s="101" t="str">
        <f>IF(ISBLANK(K3385), "Apenas Solicitação", "Tem OC")</f>
        <v>Tem OC</v>
      </c>
      <c r="G3385" s="170">
        <v>1</v>
      </c>
      <c r="H3385" s="102">
        <f>G3385-I3385</f>
        <v>1</v>
      </c>
      <c r="I3385" s="103"/>
      <c r="J3385" s="174">
        <v>45852</v>
      </c>
      <c r="K3385" s="174">
        <v>45857</v>
      </c>
      <c r="L3385" s="173" t="s">
        <v>20153</v>
      </c>
      <c r="M3385" s="104" t="str">
        <f ca="1">IF(OR(N3385="", N3385=0), "", IF(N3385&gt;TODAY(), "No prazo", "Atrasado"))</f>
        <v>Atrasado</v>
      </c>
      <c r="N3385" s="104">
        <f>IFERROR(K3385 + VALUE(LEFT(L3385, FIND(" ", L3385) - 1)), "")</f>
        <v>45859</v>
      </c>
      <c r="O3385" s="105">
        <f>IF(_xlfn.DAYS(K3385,J3385)&lt;0, "Aguardando OC", _xlfn.DAYS(K3385,J3385))</f>
        <v>5</v>
      </c>
      <c r="P3385" s="212">
        <v>411682</v>
      </c>
      <c r="Q3385" s="12"/>
      <c r="R3385" s="212">
        <v>171163</v>
      </c>
      <c r="S3385" s="2">
        <v>221</v>
      </c>
      <c r="T3385" s="65" t="s">
        <v>1029</v>
      </c>
      <c r="U3385" s="170">
        <v>0</v>
      </c>
      <c r="V3385" s="170">
        <v>3044</v>
      </c>
      <c r="W3385" s="105" t="str">
        <f>IFERROR(VLOOKUP(V3385, Fornecedores!A:C, 3, FALSE), "")</f>
        <v>DINATEC PECAS E SERV</v>
      </c>
      <c r="X3385" s="105" t="str">
        <f>IFERROR(VLOOKUP(V3385, Fornecedores!A:E, 5, FALSE), "")</f>
        <v>Ribeirão Preto</v>
      </c>
      <c r="Y3385" s="105" t="str">
        <f>IFERROR(VLOOKUP(V3385, Fornecedores!A:F, 6, FALSE), "")</f>
        <v>SP</v>
      </c>
      <c r="Z3385" s="101" t="str">
        <f>IF(H3385=0, "Pedido entregue!", "Pendente")</f>
        <v>Pendente</v>
      </c>
      <c r="AB3385" s="132" t="str">
        <f>IF(Z3385="Pedido Entregue!", IF(AA3385=1, "Retirado do Almoxarifado", IF(AA3385=2, "Material devolvido", "Aguardando retirada")), IF(Z3385="Pendente", "Entrega pendente", ""))</f>
        <v>Entrega pendente</v>
      </c>
      <c r="AC3385" s="18">
        <v>1</v>
      </c>
      <c r="AD3385" s="18">
        <f>AC3385/SUMIF($P:$P,P3385,$AC:$AC)</f>
        <v>1</v>
      </c>
      <c r="AE3385" s="18">
        <f>IF(R3385=0,0,AC3385/SUMIF($R:$R,R3385,$AC:$AC))</f>
        <v>8.3333333333333329E-2</v>
      </c>
      <c r="AF3385" s="18">
        <f>IF(R3385=0,1,0)</f>
        <v>0</v>
      </c>
      <c r="AH3385" t="str">
        <f>TEXT(J3385,"MMMM")</f>
        <v>julho</v>
      </c>
    </row>
    <row r="3386" spans="1:34" ht="12.75" customHeight="1" x14ac:dyDescent="0.25">
      <c r="A3386" s="90" t="str">
        <f>IF(C3386="Oficina Diversos","Oficina Geral",
IF(ISNUMBER(FIND("Estoque - Colhedoras",C3386)),"Colhedoras",IF(ISNUMBER(FIND("Caldeiraria",C3386)),"Caldeiraria",IF(ISNUMBER(FIND("Borracharia",C3386)),"Borracharia",IF(ISNUMBER(FIND("Lubrificação",C3386)),"Lubrificação",
IF(ISNUMBER(FIND("Estoque - Carregadeiras",C3386)),"Carregadeiras",IF(ISNUMBER(FIND("Estoque - Veic. Leves",C3386)),"Veic. Leves",
IF(ISNUMBER(FIND("Estoque - Caminhões",C3386)),"Caminhões",IF(ISNUMBER(FIND("Estoque - Transbordos",C3386)),"Transbordos",
IF(ISNUMBER(FIND("Estoque - Tratores",C3386)),"Tratores",
IF(ISNUMBER(FIND("Estoque - Máquinas pesadas",C3386)),"Máquinas pesadas",
IF(ISNUMBER(FIND("Estoque - Reboques",C3386)),"Reboques",
IF(C3386="Estoque","Estoque",
IF(AND(ISNUMBER(C3386),C3386&gt;1000,C3386&lt;2000),"Caminhões",
IF(AND(ISNUMBER(C3386),C3386&gt;2000,C3386&lt;3000),"Tratores",
IF(AND(ISNUMBER(C3386),C3386&gt;3000,C3386&lt;4000),"Carregadeiras",
IF(AND(ISNUMBER(C3386),C3386&gt;4000,C3386&lt;5000),"Máquinas pesadas",
IF(AND(ISNUMBER(C3386),C3386&gt;5000,C3386&lt;6000),"Colhedoras",
IF(AND(ISNUMBER(C3386),C3386&gt;7000,C3386&lt;8000),"Irrigação",
IF(AND(ISNUMBER(C3386),C3386&gt;8000,C3386&lt;9000),"Reboques",IF(AND(ISNUMBER(C3386),C3386&gt;0,C3386&lt;1000),"Veic. Leves","")))))))))))))))))))))</f>
        <v>Caminhões</v>
      </c>
      <c r="C3386" s="171">
        <v>1047</v>
      </c>
      <c r="D3386" s="170">
        <v>93391</v>
      </c>
      <c r="E3386" s="173" t="s">
        <v>26055</v>
      </c>
      <c r="F3386" s="101" t="str">
        <f>IF(ISBLANK(K3386), "Apenas Solicitação", "Tem OC")</f>
        <v>Apenas Solicitação</v>
      </c>
      <c r="G3386" s="170">
        <v>1</v>
      </c>
      <c r="H3386" s="102">
        <f>G3386-I3386</f>
        <v>1</v>
      </c>
      <c r="I3386" s="103"/>
      <c r="J3386" s="174">
        <v>45852</v>
      </c>
      <c r="K3386" s="173"/>
      <c r="L3386" s="173"/>
      <c r="M3386" s="104" t="str">
        <f ca="1">IF(OR(N3386="", N3386=0), "", IF(N3386&gt;TODAY(), "No prazo", "Atrasado"))</f>
        <v/>
      </c>
      <c r="N3386" s="104" t="str">
        <f>IFERROR(K3386 + VALUE(LEFT(L3386, FIND(" ", L3386) - 1)), "")</f>
        <v/>
      </c>
      <c r="O3386" s="105" t="str">
        <f>IF(_xlfn.DAYS(K3386,J3386)&lt;0, "Aguardando OC", _xlfn.DAYS(K3386,J3386))</f>
        <v>Aguardando OC</v>
      </c>
      <c r="P3386" s="170">
        <v>411683</v>
      </c>
      <c r="Q3386" s="12"/>
      <c r="R3386" s="170">
        <v>0</v>
      </c>
      <c r="S3386" s="2">
        <v>221</v>
      </c>
      <c r="T3386" s="65" t="s">
        <v>1029</v>
      </c>
      <c r="U3386" s="170">
        <v>0</v>
      </c>
      <c r="V3386" s="170"/>
      <c r="W3386" s="105" t="str">
        <f>IFERROR(VLOOKUP(V3386, Fornecedores!A:C, 3, FALSE), "")</f>
        <v/>
      </c>
      <c r="X3386" s="105" t="str">
        <f>IFERROR(VLOOKUP(V3386, Fornecedores!A:E, 5, FALSE), "")</f>
        <v/>
      </c>
      <c r="Y3386" s="105" t="str">
        <f>IFERROR(VLOOKUP(V3386, Fornecedores!A:F, 6, FALSE), "")</f>
        <v/>
      </c>
      <c r="Z3386" s="101" t="str">
        <f>IF(H3386=0, "Pedido entregue!", "Pendente")</f>
        <v>Pendente</v>
      </c>
      <c r="AB3386" s="132" t="str">
        <f>IF(Z3386="Pedido Entregue!", IF(AA3386=1, "Retirado do Almoxarifado", IF(AA3386=2, "Material devolvido", "Aguardando retirada")), IF(Z3386="Pendente", "Entrega pendente", ""))</f>
        <v>Entrega pendente</v>
      </c>
      <c r="AC3386" s="18">
        <v>1</v>
      </c>
      <c r="AD3386" s="18">
        <f>AC3386/SUMIF($P:$P,P3386,$AC:$AC)</f>
        <v>1</v>
      </c>
      <c r="AE3386" s="18">
        <f>IF(R3386=0,0,AC3386/SUMIF($R:$R,R3386,$AC:$AC))</f>
        <v>0</v>
      </c>
      <c r="AF3386" s="18">
        <f>IF(R3386=0,1,0)</f>
        <v>1</v>
      </c>
      <c r="AH3386" t="str">
        <f>TEXT(J3386,"MMMM")</f>
        <v>julho</v>
      </c>
    </row>
    <row r="3387" spans="1:34" ht="12.75" customHeight="1" x14ac:dyDescent="0.25">
      <c r="A3387" s="90" t="str">
        <f>IF(C3387="Oficina Diversos","Oficina Geral",
IF(ISNUMBER(FIND("Estoque - Colhedoras",C3387)),"Colhedoras",IF(ISNUMBER(FIND("Caldeiraria",C3387)),"Caldeiraria",IF(ISNUMBER(FIND("Borracharia",C3387)),"Borracharia",IF(ISNUMBER(FIND("Lubrificação",C3387)),"Lubrificação",
IF(ISNUMBER(FIND("Estoque - Carregadeiras",C3387)),"Carregadeiras",IF(ISNUMBER(FIND("Estoque - Veic. Leves",C3387)),"Veic. Leves",
IF(ISNUMBER(FIND("Estoque - Caminhões",C3387)),"Caminhões",IF(ISNUMBER(FIND("Estoque - Transbordos",C3387)),"Transbordos",
IF(ISNUMBER(FIND("Estoque - Tratores",C3387)),"Tratores",
IF(ISNUMBER(FIND("Estoque - Máquinas pesadas",C3387)),"Máquinas pesadas",
IF(ISNUMBER(FIND("Estoque - Reboques",C3387)),"Reboques",
IF(C3387="Estoque","Estoque",
IF(AND(ISNUMBER(C3387),C3387&gt;1000,C3387&lt;2000),"Caminhões",
IF(AND(ISNUMBER(C3387),C3387&gt;2000,C3387&lt;3000),"Tratores",
IF(AND(ISNUMBER(C3387),C3387&gt;3000,C3387&lt;4000),"Carregadeiras",
IF(AND(ISNUMBER(C3387),C3387&gt;4000,C3387&lt;5000),"Máquinas pesadas",
IF(AND(ISNUMBER(C3387),C3387&gt;5000,C3387&lt;6000),"Colhedoras",
IF(AND(ISNUMBER(C3387),C3387&gt;7000,C3387&lt;8000),"Irrigação",
IF(AND(ISNUMBER(C3387),C3387&gt;8000,C3387&lt;9000),"Reboques",IF(AND(ISNUMBER(C3387),C3387&gt;0,C3387&lt;1000),"Veic. Leves","")))))))))))))))))))))</f>
        <v>Caminhões</v>
      </c>
      <c r="C3387" s="171">
        <v>1047</v>
      </c>
      <c r="D3387" s="170">
        <v>93392</v>
      </c>
      <c r="E3387" s="173" t="s">
        <v>26056</v>
      </c>
      <c r="F3387" s="101" t="str">
        <f>IF(ISBLANK(K3387), "Apenas Solicitação", "Tem OC")</f>
        <v>Apenas Solicitação</v>
      </c>
      <c r="G3387" s="170">
        <v>1</v>
      </c>
      <c r="H3387" s="102">
        <f>G3387-I3387</f>
        <v>1</v>
      </c>
      <c r="I3387" s="103"/>
      <c r="J3387" s="174">
        <v>45852</v>
      </c>
      <c r="K3387" s="173"/>
      <c r="L3387" s="173"/>
      <c r="M3387" s="104" t="str">
        <f ca="1">IF(OR(N3387="", N3387=0), "", IF(N3387&gt;TODAY(), "No prazo", "Atrasado"))</f>
        <v/>
      </c>
      <c r="N3387" s="104" t="str">
        <f>IFERROR(K3387 + VALUE(LEFT(L3387, FIND(" ", L3387) - 1)), "")</f>
        <v/>
      </c>
      <c r="O3387" s="105" t="str">
        <f>IF(_xlfn.DAYS(K3387,J3387)&lt;0, "Aguardando OC", _xlfn.DAYS(K3387,J3387))</f>
        <v>Aguardando OC</v>
      </c>
      <c r="P3387" s="170">
        <v>411684</v>
      </c>
      <c r="Q3387" s="12"/>
      <c r="R3387" s="170">
        <v>0</v>
      </c>
      <c r="S3387" s="2">
        <v>221</v>
      </c>
      <c r="T3387" s="65" t="s">
        <v>1029</v>
      </c>
      <c r="U3387" s="170">
        <v>0</v>
      </c>
      <c r="V3387" s="170"/>
      <c r="W3387" s="105" t="str">
        <f>IFERROR(VLOOKUP(V3387, Fornecedores!A:C, 3, FALSE), "")</f>
        <v/>
      </c>
      <c r="X3387" s="105" t="str">
        <f>IFERROR(VLOOKUP(V3387, Fornecedores!A:E, 5, FALSE), "")</f>
        <v/>
      </c>
      <c r="Y3387" s="105" t="str">
        <f>IFERROR(VLOOKUP(V3387, Fornecedores!A:F, 6, FALSE), "")</f>
        <v/>
      </c>
      <c r="Z3387" s="101" t="str">
        <f>IF(H3387=0, "Pedido entregue!", "Pendente")</f>
        <v>Pendente</v>
      </c>
      <c r="AB3387" s="132" t="str">
        <f>IF(Z3387="Pedido Entregue!", IF(AA3387=1, "Retirado do Almoxarifado", IF(AA3387=2, "Material devolvido", "Aguardando retirada")), IF(Z3387="Pendente", "Entrega pendente", ""))</f>
        <v>Entrega pendente</v>
      </c>
      <c r="AC3387" s="18">
        <v>1</v>
      </c>
      <c r="AD3387" s="18">
        <f>AC3387/SUMIF($P:$P,P3387,$AC:$AC)</f>
        <v>1</v>
      </c>
      <c r="AE3387" s="18">
        <f>IF(R3387=0,0,AC3387/SUMIF($R:$R,R3387,$AC:$AC))</f>
        <v>0</v>
      </c>
      <c r="AF3387" s="18">
        <f>IF(R3387=0,1,0)</f>
        <v>1</v>
      </c>
      <c r="AH3387" t="str">
        <f>TEXT(J3387,"MMMM")</f>
        <v>julho</v>
      </c>
    </row>
    <row r="3388" spans="1:34" ht="12.75" customHeight="1" x14ac:dyDescent="0.25">
      <c r="A3388" s="90" t="str">
        <f>IF(C3388="Oficina Diversos","Oficina Geral",
IF(ISNUMBER(FIND("Estoque - Colhedoras",C3388)),"Colhedoras",IF(ISNUMBER(FIND("Caldeiraria",C3388)),"Caldeiraria",IF(ISNUMBER(FIND("Borracharia",C3388)),"Borracharia",IF(ISNUMBER(FIND("Lubrificação",C3388)),"Lubrificação",
IF(ISNUMBER(FIND("Estoque - Carregadeiras",C3388)),"Carregadeiras",IF(ISNUMBER(FIND("Estoque - Veic. Leves",C3388)),"Veic. Leves",
IF(ISNUMBER(FIND("Estoque - Caminhões",C3388)),"Caminhões",IF(ISNUMBER(FIND("Estoque - Transbordos",C3388)),"Transbordos",
IF(ISNUMBER(FIND("Estoque - Tratores",C3388)),"Tratores",
IF(ISNUMBER(FIND("Estoque - Máquinas pesadas",C3388)),"Máquinas pesadas",
IF(ISNUMBER(FIND("Estoque - Reboques",C3388)),"Reboques",
IF(C3388="Estoque","Estoque",
IF(AND(ISNUMBER(C3388),C3388&gt;1000,C3388&lt;2000),"Caminhões",
IF(AND(ISNUMBER(C3388),C3388&gt;2000,C3388&lt;3000),"Tratores",
IF(AND(ISNUMBER(C3388),C3388&gt;3000,C3388&lt;4000),"Carregadeiras",
IF(AND(ISNUMBER(C3388),C3388&gt;4000,C3388&lt;5000),"Máquinas pesadas",
IF(AND(ISNUMBER(C3388),C3388&gt;5000,C3388&lt;6000),"Colhedoras",
IF(AND(ISNUMBER(C3388),C3388&gt;7000,C3388&lt;8000),"Irrigação",
IF(AND(ISNUMBER(C3388),C3388&gt;8000,C3388&lt;9000),"Reboques",IF(AND(ISNUMBER(C3388),C3388&gt;0,C3388&lt;1000),"Veic. Leves","")))))))))))))))))))))</f>
        <v>Caminhões</v>
      </c>
      <c r="C3388" s="171">
        <v>1047</v>
      </c>
      <c r="D3388" s="170">
        <v>93393</v>
      </c>
      <c r="E3388" s="173" t="s">
        <v>26057</v>
      </c>
      <c r="F3388" s="101" t="str">
        <f>IF(ISBLANK(K3388), "Apenas Solicitação", "Tem OC")</f>
        <v>Tem OC</v>
      </c>
      <c r="G3388" s="170">
        <v>1</v>
      </c>
      <c r="H3388" s="102">
        <f>G3388-I3388</f>
        <v>1</v>
      </c>
      <c r="I3388" s="103"/>
      <c r="J3388" s="174">
        <v>45852</v>
      </c>
      <c r="K3388" s="174">
        <v>45857</v>
      </c>
      <c r="L3388" s="173" t="s">
        <v>20153</v>
      </c>
      <c r="M3388" s="104" t="str">
        <f ca="1">IF(OR(N3388="", N3388=0), "", IF(N3388&gt;TODAY(), "No prazo", "Atrasado"))</f>
        <v>Atrasado</v>
      </c>
      <c r="N3388" s="104">
        <f>IFERROR(K3388 + VALUE(LEFT(L3388, FIND(" ", L3388) - 1)), "")</f>
        <v>45859</v>
      </c>
      <c r="O3388" s="105">
        <f>IF(_xlfn.DAYS(K3388,J3388)&lt;0, "Aguardando OC", _xlfn.DAYS(K3388,J3388))</f>
        <v>5</v>
      </c>
      <c r="P3388" s="212">
        <v>411685</v>
      </c>
      <c r="Q3388" s="12"/>
      <c r="R3388" s="212">
        <v>171163</v>
      </c>
      <c r="S3388" s="2">
        <v>221</v>
      </c>
      <c r="T3388" s="65" t="s">
        <v>1029</v>
      </c>
      <c r="U3388" s="170">
        <v>0</v>
      </c>
      <c r="V3388" s="170">
        <v>3044</v>
      </c>
      <c r="W3388" s="105" t="str">
        <f>IFERROR(VLOOKUP(V3388, Fornecedores!A:C, 3, FALSE), "")</f>
        <v>DINATEC PECAS E SERV</v>
      </c>
      <c r="X3388" s="105" t="str">
        <f>IFERROR(VLOOKUP(V3388, Fornecedores!A:E, 5, FALSE), "")</f>
        <v>Ribeirão Preto</v>
      </c>
      <c r="Y3388" s="105" t="str">
        <f>IFERROR(VLOOKUP(V3388, Fornecedores!A:F, 6, FALSE), "")</f>
        <v>SP</v>
      </c>
      <c r="Z3388" s="101" t="str">
        <f>IF(H3388=0, "Pedido entregue!", "Pendente")</f>
        <v>Pendente</v>
      </c>
      <c r="AB3388" s="132" t="str">
        <f>IF(Z3388="Pedido Entregue!", IF(AA3388=1, "Retirado do Almoxarifado", IF(AA3388=2, "Material devolvido", "Aguardando retirada")), IF(Z3388="Pendente", "Entrega pendente", ""))</f>
        <v>Entrega pendente</v>
      </c>
      <c r="AC3388" s="18">
        <v>1</v>
      </c>
      <c r="AD3388" s="18">
        <f>AC3388/SUMIF($P:$P,P3388,$AC:$AC)</f>
        <v>1</v>
      </c>
      <c r="AE3388" s="18">
        <f>IF(R3388=0,0,AC3388/SUMIF($R:$R,R3388,$AC:$AC))</f>
        <v>8.3333333333333329E-2</v>
      </c>
      <c r="AF3388" s="18">
        <f>IF(R3388=0,1,0)</f>
        <v>0</v>
      </c>
      <c r="AH3388" t="str">
        <f>TEXT(J3388,"MMMM")</f>
        <v>julho</v>
      </c>
    </row>
    <row r="3389" spans="1:34" ht="12.75" customHeight="1" x14ac:dyDescent="0.25">
      <c r="A3389" s="90" t="str">
        <f>IF(C3389="Oficina Diversos","Oficina Geral",
IF(ISNUMBER(FIND("Estoque - Colhedoras",C3389)),"Colhedoras",IF(ISNUMBER(FIND("Caldeiraria",C3389)),"Caldeiraria",IF(ISNUMBER(FIND("Borracharia",C3389)),"Borracharia",IF(ISNUMBER(FIND("Lubrificação",C3389)),"Lubrificação",
IF(ISNUMBER(FIND("Estoque - Carregadeiras",C3389)),"Carregadeiras",IF(ISNUMBER(FIND("Estoque - Veic. Leves",C3389)),"Veic. Leves",
IF(ISNUMBER(FIND("Estoque - Caminhões",C3389)),"Caminhões",IF(ISNUMBER(FIND("Estoque - Transbordos",C3389)),"Transbordos",
IF(ISNUMBER(FIND("Estoque - Tratores",C3389)),"Tratores",
IF(ISNUMBER(FIND("Estoque - Máquinas pesadas",C3389)),"Máquinas pesadas",
IF(ISNUMBER(FIND("Estoque - Reboques",C3389)),"Reboques",
IF(C3389="Estoque","Estoque",
IF(AND(ISNUMBER(C3389),C3389&gt;1000,C3389&lt;2000),"Caminhões",
IF(AND(ISNUMBER(C3389),C3389&gt;2000,C3389&lt;3000),"Tratores",
IF(AND(ISNUMBER(C3389),C3389&gt;3000,C3389&lt;4000),"Carregadeiras",
IF(AND(ISNUMBER(C3389),C3389&gt;4000,C3389&lt;5000),"Máquinas pesadas",
IF(AND(ISNUMBER(C3389),C3389&gt;5000,C3389&lt;6000),"Colhedoras",
IF(AND(ISNUMBER(C3389),C3389&gt;7000,C3389&lt;8000),"Irrigação",
IF(AND(ISNUMBER(C3389),C3389&gt;8000,C3389&lt;9000),"Reboques",IF(AND(ISNUMBER(C3389),C3389&gt;0,C3389&lt;1000),"Veic. Leves","")))))))))))))))))))))</f>
        <v>Caminhões</v>
      </c>
      <c r="C3389" s="171">
        <v>1047</v>
      </c>
      <c r="D3389" s="170">
        <v>93394</v>
      </c>
      <c r="E3389" s="173" t="s">
        <v>26058</v>
      </c>
      <c r="F3389" s="101" t="str">
        <f>IF(ISBLANK(K3389), "Apenas Solicitação", "Tem OC")</f>
        <v>Tem OC</v>
      </c>
      <c r="G3389" s="170">
        <v>1</v>
      </c>
      <c r="H3389" s="102">
        <f>G3389-I3389</f>
        <v>1</v>
      </c>
      <c r="I3389" s="103"/>
      <c r="J3389" s="174">
        <v>45852</v>
      </c>
      <c r="K3389" s="174">
        <v>45857</v>
      </c>
      <c r="L3389" s="173" t="s">
        <v>20153</v>
      </c>
      <c r="M3389" s="104" t="str">
        <f ca="1">IF(OR(N3389="", N3389=0), "", IF(N3389&gt;TODAY(), "No prazo", "Atrasado"))</f>
        <v>Atrasado</v>
      </c>
      <c r="N3389" s="104">
        <f>IFERROR(K3389 + VALUE(LEFT(L3389, FIND(" ", L3389) - 1)), "")</f>
        <v>45859</v>
      </c>
      <c r="O3389" s="105">
        <f>IF(_xlfn.DAYS(K3389,J3389)&lt;0, "Aguardando OC", _xlfn.DAYS(K3389,J3389))</f>
        <v>5</v>
      </c>
      <c r="P3389" s="212">
        <v>411686</v>
      </c>
      <c r="Q3389" s="12"/>
      <c r="R3389" s="212">
        <v>171163</v>
      </c>
      <c r="S3389" s="2">
        <v>221</v>
      </c>
      <c r="T3389" s="65" t="s">
        <v>1029</v>
      </c>
      <c r="U3389" s="170">
        <v>0</v>
      </c>
      <c r="V3389" s="170">
        <v>3044</v>
      </c>
      <c r="W3389" s="105" t="str">
        <f>IFERROR(VLOOKUP(V3389, Fornecedores!A:C, 3, FALSE), "")</f>
        <v>DINATEC PECAS E SERV</v>
      </c>
      <c r="X3389" s="105" t="str">
        <f>IFERROR(VLOOKUP(V3389, Fornecedores!A:E, 5, FALSE), "")</f>
        <v>Ribeirão Preto</v>
      </c>
      <c r="Y3389" s="105" t="str">
        <f>IFERROR(VLOOKUP(V3389, Fornecedores!A:F, 6, FALSE), "")</f>
        <v>SP</v>
      </c>
      <c r="Z3389" s="101" t="str">
        <f>IF(H3389=0, "Pedido entregue!", "Pendente")</f>
        <v>Pendente</v>
      </c>
      <c r="AB3389" s="132" t="str">
        <f>IF(Z3389="Pedido Entregue!", IF(AA3389=1, "Retirado do Almoxarifado", IF(AA3389=2, "Material devolvido", "Aguardando retirada")), IF(Z3389="Pendente", "Entrega pendente", ""))</f>
        <v>Entrega pendente</v>
      </c>
      <c r="AC3389" s="18">
        <v>1</v>
      </c>
      <c r="AD3389" s="18">
        <f>AC3389/SUMIF($P:$P,P3389,$AC:$AC)</f>
        <v>1</v>
      </c>
      <c r="AE3389" s="18">
        <f>IF(R3389=0,0,AC3389/SUMIF($R:$R,R3389,$AC:$AC))</f>
        <v>8.3333333333333329E-2</v>
      </c>
      <c r="AF3389" s="18">
        <f>IF(R3389=0,1,0)</f>
        <v>0</v>
      </c>
      <c r="AH3389" t="str">
        <f>TEXT(J3389,"MMMM")</f>
        <v>julho</v>
      </c>
    </row>
    <row r="3390" spans="1:34" ht="12.75" customHeight="1" x14ac:dyDescent="0.25">
      <c r="A3390" s="90" t="str">
        <f>IF(C3390="Oficina Diversos","Oficina Geral",
IF(ISNUMBER(FIND("Estoque - Colhedoras",C3390)),"Colhedoras",IF(ISNUMBER(FIND("Caldeiraria",C3390)),"Caldeiraria",IF(ISNUMBER(FIND("Borracharia",C3390)),"Borracharia",IF(ISNUMBER(FIND("Lubrificação",C3390)),"Lubrificação",
IF(ISNUMBER(FIND("Estoque - Carregadeiras",C3390)),"Carregadeiras",IF(ISNUMBER(FIND("Estoque - Veic. Leves",C3390)),"Veic. Leves",
IF(ISNUMBER(FIND("Estoque - Caminhões",C3390)),"Caminhões",IF(ISNUMBER(FIND("Estoque - Transbordos",C3390)),"Transbordos",
IF(ISNUMBER(FIND("Estoque - Tratores",C3390)),"Tratores",
IF(ISNUMBER(FIND("Estoque - Máquinas pesadas",C3390)),"Máquinas pesadas",
IF(ISNUMBER(FIND("Estoque - Reboques",C3390)),"Reboques",
IF(C3390="Estoque","Estoque",
IF(AND(ISNUMBER(C3390),C3390&gt;1000,C3390&lt;2000),"Caminhões",
IF(AND(ISNUMBER(C3390),C3390&gt;2000,C3390&lt;3000),"Tratores",
IF(AND(ISNUMBER(C3390),C3390&gt;3000,C3390&lt;4000),"Carregadeiras",
IF(AND(ISNUMBER(C3390),C3390&gt;4000,C3390&lt;5000),"Máquinas pesadas",
IF(AND(ISNUMBER(C3390),C3390&gt;5000,C3390&lt;6000),"Colhedoras",
IF(AND(ISNUMBER(C3390),C3390&gt;7000,C3390&lt;8000),"Irrigação",
IF(AND(ISNUMBER(C3390),C3390&gt;8000,C3390&lt;9000),"Reboques",IF(AND(ISNUMBER(C3390),C3390&gt;0,C3390&lt;1000),"Veic. Leves","")))))))))))))))))))))</f>
        <v>Caminhões</v>
      </c>
      <c r="C3390" s="171">
        <v>1047</v>
      </c>
      <c r="D3390" s="170">
        <v>93395</v>
      </c>
      <c r="E3390" s="173" t="s">
        <v>26059</v>
      </c>
      <c r="F3390" s="101" t="str">
        <f>IF(ISBLANK(K3390), "Apenas Solicitação", "Tem OC")</f>
        <v>Tem OC</v>
      </c>
      <c r="G3390" s="170">
        <v>1</v>
      </c>
      <c r="H3390" s="102">
        <f>G3390-I3390</f>
        <v>1</v>
      </c>
      <c r="I3390" s="103"/>
      <c r="J3390" s="174">
        <v>45852</v>
      </c>
      <c r="K3390" s="174">
        <v>45857</v>
      </c>
      <c r="L3390" s="173" t="s">
        <v>20153</v>
      </c>
      <c r="M3390" s="104" t="str">
        <f ca="1">IF(OR(N3390="", N3390=0), "", IF(N3390&gt;TODAY(), "No prazo", "Atrasado"))</f>
        <v>Atrasado</v>
      </c>
      <c r="N3390" s="104">
        <f>IFERROR(K3390 + VALUE(LEFT(L3390, FIND(" ", L3390) - 1)), "")</f>
        <v>45859</v>
      </c>
      <c r="O3390" s="105">
        <f>IF(_xlfn.DAYS(K3390,J3390)&lt;0, "Aguardando OC", _xlfn.DAYS(K3390,J3390))</f>
        <v>5</v>
      </c>
      <c r="P3390" s="212">
        <v>411687</v>
      </c>
      <c r="Q3390" s="12"/>
      <c r="R3390" s="212">
        <v>171163</v>
      </c>
      <c r="S3390" s="2">
        <v>221</v>
      </c>
      <c r="T3390" s="65" t="s">
        <v>1029</v>
      </c>
      <c r="U3390" s="170">
        <v>0</v>
      </c>
      <c r="V3390" s="170">
        <v>3044</v>
      </c>
      <c r="W3390" s="105" t="str">
        <f>IFERROR(VLOOKUP(V3390, Fornecedores!A:C, 3, FALSE), "")</f>
        <v>DINATEC PECAS E SERV</v>
      </c>
      <c r="X3390" s="105" t="str">
        <f>IFERROR(VLOOKUP(V3390, Fornecedores!A:E, 5, FALSE), "")</f>
        <v>Ribeirão Preto</v>
      </c>
      <c r="Y3390" s="105" t="str">
        <f>IFERROR(VLOOKUP(V3390, Fornecedores!A:F, 6, FALSE), "")</f>
        <v>SP</v>
      </c>
      <c r="Z3390" s="101" t="str">
        <f>IF(H3390=0, "Pedido entregue!", "Pendente")</f>
        <v>Pendente</v>
      </c>
      <c r="AB3390" s="132" t="str">
        <f>IF(Z3390="Pedido Entregue!", IF(AA3390=1, "Retirado do Almoxarifado", IF(AA3390=2, "Material devolvido", "Aguardando retirada")), IF(Z3390="Pendente", "Entrega pendente", ""))</f>
        <v>Entrega pendente</v>
      </c>
      <c r="AC3390" s="18">
        <v>1</v>
      </c>
      <c r="AD3390" s="18">
        <f>AC3390/SUMIF($P:$P,P3390,$AC:$AC)</f>
        <v>1</v>
      </c>
      <c r="AE3390" s="18">
        <f>IF(R3390=0,0,AC3390/SUMIF($R:$R,R3390,$AC:$AC))</f>
        <v>8.3333333333333329E-2</v>
      </c>
      <c r="AF3390" s="18">
        <f>IF(R3390=0,1,0)</f>
        <v>0</v>
      </c>
      <c r="AH3390" t="str">
        <f>TEXT(J3390,"MMMM")</f>
        <v>julho</v>
      </c>
    </row>
    <row r="3391" spans="1:34" ht="12.75" customHeight="1" x14ac:dyDescent="0.25">
      <c r="A3391" s="90" t="str">
        <f>IF(C3391="Oficina Diversos","Oficina Geral",
IF(ISNUMBER(FIND("Estoque - Colhedoras",C3391)),"Colhedoras",IF(ISNUMBER(FIND("Caldeiraria",C3391)),"Caldeiraria",IF(ISNUMBER(FIND("Borracharia",C3391)),"Borracharia",IF(ISNUMBER(FIND("Lubrificação",C3391)),"Lubrificação",
IF(ISNUMBER(FIND("Estoque - Carregadeiras",C3391)),"Carregadeiras",IF(ISNUMBER(FIND("Estoque - Veic. Leves",C3391)),"Veic. Leves",
IF(ISNUMBER(FIND("Estoque - Caminhões",C3391)),"Caminhões",IF(ISNUMBER(FIND("Estoque - Transbordos",C3391)),"Transbordos",
IF(ISNUMBER(FIND("Estoque - Tratores",C3391)),"Tratores",
IF(ISNUMBER(FIND("Estoque - Máquinas pesadas",C3391)),"Máquinas pesadas",
IF(ISNUMBER(FIND("Estoque - Reboques",C3391)),"Reboques",
IF(C3391="Estoque","Estoque",
IF(AND(ISNUMBER(C3391),C3391&gt;1000,C3391&lt;2000),"Caminhões",
IF(AND(ISNUMBER(C3391),C3391&gt;2000,C3391&lt;3000),"Tratores",
IF(AND(ISNUMBER(C3391),C3391&gt;3000,C3391&lt;4000),"Carregadeiras",
IF(AND(ISNUMBER(C3391),C3391&gt;4000,C3391&lt;5000),"Máquinas pesadas",
IF(AND(ISNUMBER(C3391),C3391&gt;5000,C3391&lt;6000),"Colhedoras",
IF(AND(ISNUMBER(C3391),C3391&gt;7000,C3391&lt;8000),"Irrigação",
IF(AND(ISNUMBER(C3391),C3391&gt;8000,C3391&lt;9000),"Reboques",IF(AND(ISNUMBER(C3391),C3391&gt;0,C3391&lt;1000),"Veic. Leves","")))))))))))))))))))))</f>
        <v>Caminhões</v>
      </c>
      <c r="C3391" s="171">
        <v>1047</v>
      </c>
      <c r="D3391" s="170">
        <v>93396</v>
      </c>
      <c r="E3391" s="173" t="s">
        <v>26060</v>
      </c>
      <c r="F3391" s="101" t="str">
        <f>IF(ISBLANK(K3391), "Apenas Solicitação", "Tem OC")</f>
        <v>Tem OC</v>
      </c>
      <c r="G3391" s="170">
        <v>1</v>
      </c>
      <c r="H3391" s="102">
        <f>G3391-I3391</f>
        <v>1</v>
      </c>
      <c r="I3391" s="103"/>
      <c r="J3391" s="174">
        <v>45852</v>
      </c>
      <c r="K3391" s="174">
        <v>45857</v>
      </c>
      <c r="L3391" s="173" t="s">
        <v>20153</v>
      </c>
      <c r="M3391" s="104" t="str">
        <f ca="1">IF(OR(N3391="", N3391=0), "", IF(N3391&gt;TODAY(), "No prazo", "Atrasado"))</f>
        <v>Atrasado</v>
      </c>
      <c r="N3391" s="104">
        <f>IFERROR(K3391 + VALUE(LEFT(L3391, FIND(" ", L3391) - 1)), "")</f>
        <v>45859</v>
      </c>
      <c r="O3391" s="105">
        <f>IF(_xlfn.DAYS(K3391,J3391)&lt;0, "Aguardando OC", _xlfn.DAYS(K3391,J3391))</f>
        <v>5</v>
      </c>
      <c r="P3391" s="212">
        <v>411688</v>
      </c>
      <c r="Q3391" s="12"/>
      <c r="R3391" s="212">
        <v>171163</v>
      </c>
      <c r="S3391" s="2">
        <v>221</v>
      </c>
      <c r="T3391" s="65" t="s">
        <v>1029</v>
      </c>
      <c r="U3391" s="170">
        <v>0</v>
      </c>
      <c r="V3391" s="170">
        <v>3044</v>
      </c>
      <c r="W3391" s="105" t="str">
        <f>IFERROR(VLOOKUP(V3391, Fornecedores!A:C, 3, FALSE), "")</f>
        <v>DINATEC PECAS E SERV</v>
      </c>
      <c r="X3391" s="105" t="str">
        <f>IFERROR(VLOOKUP(V3391, Fornecedores!A:E, 5, FALSE), "")</f>
        <v>Ribeirão Preto</v>
      </c>
      <c r="Y3391" s="105" t="str">
        <f>IFERROR(VLOOKUP(V3391, Fornecedores!A:F, 6, FALSE), "")</f>
        <v>SP</v>
      </c>
      <c r="Z3391" s="101" t="str">
        <f>IF(H3391=0, "Pedido entregue!", "Pendente")</f>
        <v>Pendente</v>
      </c>
      <c r="AB3391" s="132" t="str">
        <f>IF(Z3391="Pedido Entregue!", IF(AA3391=1, "Retirado do Almoxarifado", IF(AA3391=2, "Material devolvido", "Aguardando retirada")), IF(Z3391="Pendente", "Entrega pendente", ""))</f>
        <v>Entrega pendente</v>
      </c>
      <c r="AC3391" s="18">
        <v>1</v>
      </c>
      <c r="AD3391" s="18">
        <f>AC3391/SUMIF($P:$P,P3391,$AC:$AC)</f>
        <v>1</v>
      </c>
      <c r="AE3391" s="18">
        <f>IF(R3391=0,0,AC3391/SUMIF($R:$R,R3391,$AC:$AC))</f>
        <v>8.3333333333333329E-2</v>
      </c>
      <c r="AF3391" s="18">
        <f>IF(R3391=0,1,0)</f>
        <v>0</v>
      </c>
      <c r="AH3391" t="str">
        <f>TEXT(J3391,"MMMM")</f>
        <v>julho</v>
      </c>
    </row>
    <row r="3392" spans="1:34" ht="12.75" customHeight="1" x14ac:dyDescent="0.25">
      <c r="A3392" s="90" t="str">
        <f>IF(C3392="Oficina Diversos","Oficina Geral",
IF(ISNUMBER(FIND("Estoque - Colhedoras",C3392)),"Colhedoras",IF(ISNUMBER(FIND("Caldeiraria",C3392)),"Caldeiraria",IF(ISNUMBER(FIND("Borracharia",C3392)),"Borracharia",IF(ISNUMBER(FIND("Lubrificação",C3392)),"Lubrificação",
IF(ISNUMBER(FIND("Estoque - Carregadeiras",C3392)),"Carregadeiras",IF(ISNUMBER(FIND("Estoque - Veic. Leves",C3392)),"Veic. Leves",
IF(ISNUMBER(FIND("Estoque - Caminhões",C3392)),"Caminhões",IF(ISNUMBER(FIND("Estoque - Transbordos",C3392)),"Transbordos",
IF(ISNUMBER(FIND("Estoque - Tratores",C3392)),"Tratores",
IF(ISNUMBER(FIND("Estoque - Máquinas pesadas",C3392)),"Máquinas pesadas",
IF(ISNUMBER(FIND("Estoque - Reboques",C3392)),"Reboques",
IF(C3392="Estoque","Estoque",
IF(AND(ISNUMBER(C3392),C3392&gt;1000,C3392&lt;2000),"Caminhões",
IF(AND(ISNUMBER(C3392),C3392&gt;2000,C3392&lt;3000),"Tratores",
IF(AND(ISNUMBER(C3392),C3392&gt;3000,C3392&lt;4000),"Carregadeiras",
IF(AND(ISNUMBER(C3392),C3392&gt;4000,C3392&lt;5000),"Máquinas pesadas",
IF(AND(ISNUMBER(C3392),C3392&gt;5000,C3392&lt;6000),"Colhedoras",
IF(AND(ISNUMBER(C3392),C3392&gt;7000,C3392&lt;8000),"Irrigação",
IF(AND(ISNUMBER(C3392),C3392&gt;8000,C3392&lt;9000),"Reboques",IF(AND(ISNUMBER(C3392),C3392&gt;0,C3392&lt;1000),"Veic. Leves","")))))))))))))))))))))</f>
        <v>Caminhões</v>
      </c>
      <c r="C3392" s="171">
        <v>1047</v>
      </c>
      <c r="D3392" s="170">
        <v>93397</v>
      </c>
      <c r="E3392" s="173" t="s">
        <v>26061</v>
      </c>
      <c r="F3392" s="101" t="str">
        <f>IF(ISBLANK(K3392), "Apenas Solicitação", "Tem OC")</f>
        <v>Tem OC</v>
      </c>
      <c r="G3392" s="170">
        <v>2</v>
      </c>
      <c r="H3392" s="102">
        <f>G3392-I3392</f>
        <v>2</v>
      </c>
      <c r="I3392" s="103"/>
      <c r="J3392" s="174">
        <v>45852</v>
      </c>
      <c r="K3392" s="174">
        <v>45857</v>
      </c>
      <c r="L3392" s="173" t="s">
        <v>20153</v>
      </c>
      <c r="M3392" s="104" t="str">
        <f ca="1">IF(OR(N3392="", N3392=0), "", IF(N3392&gt;TODAY(), "No prazo", "Atrasado"))</f>
        <v>Atrasado</v>
      </c>
      <c r="N3392" s="104">
        <f>IFERROR(K3392 + VALUE(LEFT(L3392, FIND(" ", L3392) - 1)), "")</f>
        <v>45859</v>
      </c>
      <c r="O3392" s="105">
        <f>IF(_xlfn.DAYS(K3392,J3392)&lt;0, "Aguardando OC", _xlfn.DAYS(K3392,J3392))</f>
        <v>5</v>
      </c>
      <c r="P3392" s="212">
        <v>411689</v>
      </c>
      <c r="Q3392" s="12"/>
      <c r="R3392" s="212">
        <v>171163</v>
      </c>
      <c r="S3392" s="2">
        <v>221</v>
      </c>
      <c r="T3392" s="65" t="s">
        <v>1029</v>
      </c>
      <c r="U3392" s="170">
        <v>0</v>
      </c>
      <c r="V3392" s="170">
        <v>3044</v>
      </c>
      <c r="W3392" s="105" t="str">
        <f>IFERROR(VLOOKUP(V3392, Fornecedores!A:C, 3, FALSE), "")</f>
        <v>DINATEC PECAS E SERV</v>
      </c>
      <c r="X3392" s="105" t="str">
        <f>IFERROR(VLOOKUP(V3392, Fornecedores!A:E, 5, FALSE), "")</f>
        <v>Ribeirão Preto</v>
      </c>
      <c r="Y3392" s="105" t="str">
        <f>IFERROR(VLOOKUP(V3392, Fornecedores!A:F, 6, FALSE), "")</f>
        <v>SP</v>
      </c>
      <c r="Z3392" s="101" t="str">
        <f>IF(H3392=0, "Pedido entregue!", "Pendente")</f>
        <v>Pendente</v>
      </c>
      <c r="AB3392" s="132" t="str">
        <f>IF(Z3392="Pedido Entregue!", IF(AA3392=1, "Retirado do Almoxarifado", IF(AA3392=2, "Material devolvido", "Aguardando retirada")), IF(Z3392="Pendente", "Entrega pendente", ""))</f>
        <v>Entrega pendente</v>
      </c>
      <c r="AC3392" s="18">
        <v>1</v>
      </c>
      <c r="AD3392" s="18">
        <f>AC3392/SUMIF($P:$P,P3392,$AC:$AC)</f>
        <v>1</v>
      </c>
      <c r="AE3392" s="18">
        <f>IF(R3392=0,0,AC3392/SUMIF($R:$R,R3392,$AC:$AC))</f>
        <v>8.3333333333333329E-2</v>
      </c>
      <c r="AF3392" s="18">
        <f>IF(R3392=0,1,0)</f>
        <v>0</v>
      </c>
      <c r="AH3392" t="str">
        <f>TEXT(J3392,"MMMM")</f>
        <v>julho</v>
      </c>
    </row>
    <row r="3393" spans="1:34" ht="12.75" customHeight="1" x14ac:dyDescent="0.25">
      <c r="A3393" s="90" t="str">
        <f>IF(C3393="Oficina Diversos","Oficina Geral",
IF(ISNUMBER(FIND("Estoque - Colhedoras",C3393)),"Colhedoras",IF(ISNUMBER(FIND("Caldeiraria",C3393)),"Caldeiraria",IF(ISNUMBER(FIND("Borracharia",C3393)),"Borracharia",IF(ISNUMBER(FIND("Lubrificação",C3393)),"Lubrificação",
IF(ISNUMBER(FIND("Estoque - Carregadeiras",C3393)),"Carregadeiras",IF(ISNUMBER(FIND("Estoque - Veic. Leves",C3393)),"Veic. Leves",
IF(ISNUMBER(FIND("Estoque - Caminhões",C3393)),"Caminhões",IF(ISNUMBER(FIND("Estoque - Transbordos",C3393)),"Transbordos",
IF(ISNUMBER(FIND("Estoque - Tratores",C3393)),"Tratores",
IF(ISNUMBER(FIND("Estoque - Máquinas pesadas",C3393)),"Máquinas pesadas",
IF(ISNUMBER(FIND("Estoque - Reboques",C3393)),"Reboques",
IF(C3393="Estoque","Estoque",
IF(AND(ISNUMBER(C3393),C3393&gt;1000,C3393&lt;2000),"Caminhões",
IF(AND(ISNUMBER(C3393),C3393&gt;2000,C3393&lt;3000),"Tratores",
IF(AND(ISNUMBER(C3393),C3393&gt;3000,C3393&lt;4000),"Carregadeiras",
IF(AND(ISNUMBER(C3393),C3393&gt;4000,C3393&lt;5000),"Máquinas pesadas",
IF(AND(ISNUMBER(C3393),C3393&gt;5000,C3393&lt;6000),"Colhedoras",
IF(AND(ISNUMBER(C3393),C3393&gt;7000,C3393&lt;8000),"Irrigação",
IF(AND(ISNUMBER(C3393),C3393&gt;8000,C3393&lt;9000),"Reboques",IF(AND(ISNUMBER(C3393),C3393&gt;0,C3393&lt;1000),"Veic. Leves","")))))))))))))))))))))</f>
        <v>Caminhões</v>
      </c>
      <c r="C3393" s="171">
        <v>1047</v>
      </c>
      <c r="D3393" s="170">
        <v>93398</v>
      </c>
      <c r="E3393" s="173" t="s">
        <v>26062</v>
      </c>
      <c r="F3393" s="101" t="str">
        <f>IF(ISBLANK(K3393), "Apenas Solicitação", "Tem OC")</f>
        <v>Apenas Solicitação</v>
      </c>
      <c r="G3393" s="170">
        <v>2</v>
      </c>
      <c r="H3393" s="102">
        <f>G3393-I3393</f>
        <v>2</v>
      </c>
      <c r="I3393" s="103"/>
      <c r="J3393" s="174">
        <v>45852</v>
      </c>
      <c r="K3393" s="173"/>
      <c r="L3393" s="173"/>
      <c r="M3393" s="104" t="str">
        <f ca="1">IF(OR(N3393="", N3393=0), "", IF(N3393&gt;TODAY(), "No prazo", "Atrasado"))</f>
        <v/>
      </c>
      <c r="N3393" s="104" t="str">
        <f>IFERROR(K3393 + VALUE(LEFT(L3393, FIND(" ", L3393) - 1)), "")</f>
        <v/>
      </c>
      <c r="O3393" s="105" t="str">
        <f>IF(_xlfn.DAYS(K3393,J3393)&lt;0, "Aguardando OC", _xlfn.DAYS(K3393,J3393))</f>
        <v>Aguardando OC</v>
      </c>
      <c r="P3393" s="170">
        <v>411690</v>
      </c>
      <c r="Q3393" s="12"/>
      <c r="R3393" s="170">
        <v>0</v>
      </c>
      <c r="S3393" s="2">
        <v>221</v>
      </c>
      <c r="T3393" s="65" t="s">
        <v>1029</v>
      </c>
      <c r="U3393" s="170">
        <v>0</v>
      </c>
      <c r="V3393" s="170"/>
      <c r="W3393" s="105" t="str">
        <f>IFERROR(VLOOKUP(V3393, Fornecedores!A:C, 3, FALSE), "")</f>
        <v/>
      </c>
      <c r="X3393" s="105" t="str">
        <f>IFERROR(VLOOKUP(V3393, Fornecedores!A:E, 5, FALSE), "")</f>
        <v/>
      </c>
      <c r="Y3393" s="105" t="str">
        <f>IFERROR(VLOOKUP(V3393, Fornecedores!A:F, 6, FALSE), "")</f>
        <v/>
      </c>
      <c r="Z3393" s="101" t="str">
        <f>IF(H3393=0, "Pedido entregue!", "Pendente")</f>
        <v>Pendente</v>
      </c>
      <c r="AB3393" s="132" t="str">
        <f>IF(Z3393="Pedido Entregue!", IF(AA3393=1, "Retirado do Almoxarifado", IF(AA3393=2, "Material devolvido", "Aguardando retirada")), IF(Z3393="Pendente", "Entrega pendente", ""))</f>
        <v>Entrega pendente</v>
      </c>
      <c r="AC3393" s="18">
        <v>1</v>
      </c>
      <c r="AD3393" s="18">
        <f>AC3393/SUMIF($P:$P,P3393,$AC:$AC)</f>
        <v>1</v>
      </c>
      <c r="AE3393" s="18">
        <f>IF(R3393=0,0,AC3393/SUMIF($R:$R,R3393,$AC:$AC))</f>
        <v>0</v>
      </c>
      <c r="AF3393" s="18">
        <f>IF(R3393=0,1,0)</f>
        <v>1</v>
      </c>
      <c r="AH3393" t="str">
        <f>TEXT(J3393,"MMMM")</f>
        <v>julho</v>
      </c>
    </row>
    <row r="3394" spans="1:34" ht="12.75" customHeight="1" x14ac:dyDescent="0.25">
      <c r="A3394" s="90" t="str">
        <f>IF(C3394="Oficina Diversos","Oficina Geral",
IF(ISNUMBER(FIND("Estoque - Colhedoras",C3394)),"Colhedoras",IF(ISNUMBER(FIND("Caldeiraria",C3394)),"Caldeiraria",IF(ISNUMBER(FIND("Borracharia",C3394)),"Borracharia",IF(ISNUMBER(FIND("Lubrificação",C3394)),"Lubrificação",
IF(ISNUMBER(FIND("Estoque - Carregadeiras",C3394)),"Carregadeiras",IF(ISNUMBER(FIND("Estoque - Veic. Leves",C3394)),"Veic. Leves",
IF(ISNUMBER(FIND("Estoque - Caminhões",C3394)),"Caminhões",IF(ISNUMBER(FIND("Estoque - Transbordos",C3394)),"Transbordos",
IF(ISNUMBER(FIND("Estoque - Tratores",C3394)),"Tratores",
IF(ISNUMBER(FIND("Estoque - Máquinas pesadas",C3394)),"Máquinas pesadas",
IF(ISNUMBER(FIND("Estoque - Reboques",C3394)),"Reboques",
IF(C3394="Estoque","Estoque",
IF(AND(ISNUMBER(C3394),C3394&gt;1000,C3394&lt;2000),"Caminhões",
IF(AND(ISNUMBER(C3394),C3394&gt;2000,C3394&lt;3000),"Tratores",
IF(AND(ISNUMBER(C3394),C3394&gt;3000,C3394&lt;4000),"Carregadeiras",
IF(AND(ISNUMBER(C3394),C3394&gt;4000,C3394&lt;5000),"Máquinas pesadas",
IF(AND(ISNUMBER(C3394),C3394&gt;5000,C3394&lt;6000),"Colhedoras",
IF(AND(ISNUMBER(C3394),C3394&gt;7000,C3394&lt;8000),"Irrigação",
IF(AND(ISNUMBER(C3394),C3394&gt;8000,C3394&lt;9000),"Reboques",IF(AND(ISNUMBER(C3394),C3394&gt;0,C3394&lt;1000),"Veic. Leves","")))))))))))))))))))))</f>
        <v>Caminhões</v>
      </c>
      <c r="C3394" s="171">
        <v>1047</v>
      </c>
      <c r="D3394" s="170">
        <v>93400</v>
      </c>
      <c r="E3394" s="173" t="s">
        <v>26063</v>
      </c>
      <c r="F3394" s="101" t="str">
        <f>IF(ISBLANK(K3394), "Apenas Solicitação", "Tem OC")</f>
        <v>Tem OC</v>
      </c>
      <c r="G3394" s="170">
        <v>1</v>
      </c>
      <c r="H3394" s="102">
        <f>G3394-I3394</f>
        <v>1</v>
      </c>
      <c r="I3394" s="103"/>
      <c r="J3394" s="174">
        <v>45852</v>
      </c>
      <c r="K3394" s="174">
        <v>45857</v>
      </c>
      <c r="L3394" s="173" t="s">
        <v>20153</v>
      </c>
      <c r="M3394" s="104" t="str">
        <f ca="1">IF(OR(N3394="", N3394=0), "", IF(N3394&gt;TODAY(), "No prazo", "Atrasado"))</f>
        <v>Atrasado</v>
      </c>
      <c r="N3394" s="104">
        <f>IFERROR(K3394 + VALUE(LEFT(L3394, FIND(" ", L3394) - 1)), "")</f>
        <v>45859</v>
      </c>
      <c r="O3394" s="105">
        <f>IF(_xlfn.DAYS(K3394,J3394)&lt;0, "Aguardando OC", _xlfn.DAYS(K3394,J3394))</f>
        <v>5</v>
      </c>
      <c r="P3394" s="212">
        <v>411691</v>
      </c>
      <c r="Q3394" s="12"/>
      <c r="R3394" s="212">
        <v>171163</v>
      </c>
      <c r="S3394" s="2">
        <v>221</v>
      </c>
      <c r="T3394" s="65" t="s">
        <v>1029</v>
      </c>
      <c r="U3394" s="170">
        <v>0</v>
      </c>
      <c r="V3394" s="170">
        <v>3044</v>
      </c>
      <c r="W3394" s="105" t="str">
        <f>IFERROR(VLOOKUP(V3394, Fornecedores!A:C, 3, FALSE), "")</f>
        <v>DINATEC PECAS E SERV</v>
      </c>
      <c r="X3394" s="105" t="str">
        <f>IFERROR(VLOOKUP(V3394, Fornecedores!A:E, 5, FALSE), "")</f>
        <v>Ribeirão Preto</v>
      </c>
      <c r="Y3394" s="105" t="str">
        <f>IFERROR(VLOOKUP(V3394, Fornecedores!A:F, 6, FALSE), "")</f>
        <v>SP</v>
      </c>
      <c r="Z3394" s="101" t="str">
        <f>IF(H3394=0, "Pedido entregue!", "Pendente")</f>
        <v>Pendente</v>
      </c>
      <c r="AB3394" s="132" t="str">
        <f>IF(Z3394="Pedido Entregue!", IF(AA3394=1, "Retirado do Almoxarifado", IF(AA3394=2, "Material devolvido", "Aguardando retirada")), IF(Z3394="Pendente", "Entrega pendente", ""))</f>
        <v>Entrega pendente</v>
      </c>
      <c r="AC3394" s="18">
        <v>1</v>
      </c>
      <c r="AD3394" s="18">
        <f>AC3394/SUMIF($P:$P,P3394,$AC:$AC)</f>
        <v>1</v>
      </c>
      <c r="AE3394" s="18">
        <f>IF(R3394=0,0,AC3394/SUMIF($R:$R,R3394,$AC:$AC))</f>
        <v>8.3333333333333329E-2</v>
      </c>
      <c r="AF3394" s="18">
        <f>IF(R3394=0,1,0)</f>
        <v>0</v>
      </c>
      <c r="AH3394" t="str">
        <f>TEXT(J3394,"MMMM")</f>
        <v>julho</v>
      </c>
    </row>
    <row r="3395" spans="1:34" ht="12.75" customHeight="1" x14ac:dyDescent="0.25">
      <c r="A3395" s="90" t="str">
        <f>IF(C3395="Oficina Diversos","Oficina Geral",
IF(ISNUMBER(FIND("Estoque - Colhedoras",C3395)),"Colhedoras",IF(ISNUMBER(FIND("Caldeiraria",C3395)),"Caldeiraria",IF(ISNUMBER(FIND("Borracharia",C3395)),"Borracharia",IF(ISNUMBER(FIND("Lubrificação",C3395)),"Lubrificação",
IF(ISNUMBER(FIND("Estoque - Carregadeiras",C3395)),"Carregadeiras",IF(ISNUMBER(FIND("Estoque - Veic. Leves",C3395)),"Veic. Leves",
IF(ISNUMBER(FIND("Estoque - Caminhões",C3395)),"Caminhões",IF(ISNUMBER(FIND("Estoque - Transbordos",C3395)),"Transbordos",
IF(ISNUMBER(FIND("Estoque - Tratores",C3395)),"Tratores",
IF(ISNUMBER(FIND("Estoque - Máquinas pesadas",C3395)),"Máquinas pesadas",
IF(ISNUMBER(FIND("Estoque - Reboques",C3395)),"Reboques",
IF(C3395="Estoque","Estoque",
IF(AND(ISNUMBER(C3395),C3395&gt;1000,C3395&lt;2000),"Caminhões",
IF(AND(ISNUMBER(C3395),C3395&gt;2000,C3395&lt;3000),"Tratores",
IF(AND(ISNUMBER(C3395),C3395&gt;3000,C3395&lt;4000),"Carregadeiras",
IF(AND(ISNUMBER(C3395),C3395&gt;4000,C3395&lt;5000),"Máquinas pesadas",
IF(AND(ISNUMBER(C3395),C3395&gt;5000,C3395&lt;6000),"Colhedoras",
IF(AND(ISNUMBER(C3395),C3395&gt;7000,C3395&lt;8000),"Irrigação",
IF(AND(ISNUMBER(C3395),C3395&gt;8000,C3395&lt;9000),"Reboques",IF(AND(ISNUMBER(C3395),C3395&gt;0,C3395&lt;1000),"Veic. Leves","")))))))))))))))))))))</f>
        <v>Caminhões</v>
      </c>
      <c r="C3395" s="171">
        <v>1047</v>
      </c>
      <c r="D3395" s="170">
        <v>93401</v>
      </c>
      <c r="E3395" s="173" t="s">
        <v>26064</v>
      </c>
      <c r="F3395" s="101" t="str">
        <f>IF(ISBLANK(K3395), "Apenas Solicitação", "Tem OC")</f>
        <v>Tem OC</v>
      </c>
      <c r="G3395" s="170">
        <v>1</v>
      </c>
      <c r="H3395" s="102">
        <f>G3395-I3395</f>
        <v>1</v>
      </c>
      <c r="I3395" s="103"/>
      <c r="J3395" s="174">
        <v>45852</v>
      </c>
      <c r="K3395" s="174">
        <v>45857</v>
      </c>
      <c r="L3395" s="173" t="s">
        <v>20153</v>
      </c>
      <c r="M3395" s="104" t="str">
        <f ca="1">IF(OR(N3395="", N3395=0), "", IF(N3395&gt;TODAY(), "No prazo", "Atrasado"))</f>
        <v>Atrasado</v>
      </c>
      <c r="N3395" s="104">
        <f>IFERROR(K3395 + VALUE(LEFT(L3395, FIND(" ", L3395) - 1)), "")</f>
        <v>45859</v>
      </c>
      <c r="O3395" s="105">
        <f>IF(_xlfn.DAYS(K3395,J3395)&lt;0, "Aguardando OC", _xlfn.DAYS(K3395,J3395))</f>
        <v>5</v>
      </c>
      <c r="P3395" s="212">
        <v>411692</v>
      </c>
      <c r="Q3395" s="12"/>
      <c r="R3395" s="212">
        <v>171163</v>
      </c>
      <c r="S3395" s="2">
        <v>221</v>
      </c>
      <c r="T3395" s="65" t="s">
        <v>1029</v>
      </c>
      <c r="U3395" s="170">
        <v>0</v>
      </c>
      <c r="V3395" s="170">
        <v>3044</v>
      </c>
      <c r="W3395" s="105" t="str">
        <f>IFERROR(VLOOKUP(V3395, Fornecedores!A:C, 3, FALSE), "")</f>
        <v>DINATEC PECAS E SERV</v>
      </c>
      <c r="X3395" s="105" t="str">
        <f>IFERROR(VLOOKUP(V3395, Fornecedores!A:E, 5, FALSE), "")</f>
        <v>Ribeirão Preto</v>
      </c>
      <c r="Y3395" s="105" t="str">
        <f>IFERROR(VLOOKUP(V3395, Fornecedores!A:F, 6, FALSE), "")</f>
        <v>SP</v>
      </c>
      <c r="Z3395" s="101" t="str">
        <f>IF(H3395=0, "Pedido entregue!", "Pendente")</f>
        <v>Pendente</v>
      </c>
      <c r="AB3395" s="132" t="str">
        <f>IF(Z3395="Pedido Entregue!", IF(AA3395=1, "Retirado do Almoxarifado", IF(AA3395=2, "Material devolvido", "Aguardando retirada")), IF(Z3395="Pendente", "Entrega pendente", ""))</f>
        <v>Entrega pendente</v>
      </c>
      <c r="AC3395" s="18">
        <v>1</v>
      </c>
      <c r="AD3395" s="18">
        <f>AC3395/SUMIF($P:$P,P3395,$AC:$AC)</f>
        <v>1</v>
      </c>
      <c r="AE3395" s="18">
        <f>IF(R3395=0,0,AC3395/SUMIF($R:$R,R3395,$AC:$AC))</f>
        <v>8.3333333333333329E-2</v>
      </c>
      <c r="AF3395" s="18">
        <f>IF(R3395=0,1,0)</f>
        <v>0</v>
      </c>
      <c r="AH3395" t="str">
        <f>TEXT(J3395,"MMMM")</f>
        <v>julho</v>
      </c>
    </row>
    <row r="3396" spans="1:34" ht="12.75" customHeight="1" x14ac:dyDescent="0.25">
      <c r="A3396" s="90" t="str">
        <f>IF(C3396="Oficina Diversos","Oficina Geral",
IF(ISNUMBER(FIND("Estoque - Colhedoras",C3396)),"Colhedoras",IF(ISNUMBER(FIND("Caldeiraria",C3396)),"Caldeiraria",IF(ISNUMBER(FIND("Borracharia",C3396)),"Borracharia",IF(ISNUMBER(FIND("Lubrificação",C3396)),"Lubrificação",
IF(ISNUMBER(FIND("Estoque - Carregadeiras",C3396)),"Carregadeiras",IF(ISNUMBER(FIND("Estoque - Veic. Leves",C3396)),"Veic. Leves",
IF(ISNUMBER(FIND("Estoque - Caminhões",C3396)),"Caminhões",IF(ISNUMBER(FIND("Estoque - Transbordos",C3396)),"Transbordos",
IF(ISNUMBER(FIND("Estoque - Tratores",C3396)),"Tratores",
IF(ISNUMBER(FIND("Estoque - Máquinas pesadas",C3396)),"Máquinas pesadas",
IF(ISNUMBER(FIND("Estoque - Reboques",C3396)),"Reboques",
IF(C3396="Estoque","Estoque",
IF(AND(ISNUMBER(C3396),C3396&gt;1000,C3396&lt;2000),"Caminhões",
IF(AND(ISNUMBER(C3396),C3396&gt;2000,C3396&lt;3000),"Tratores",
IF(AND(ISNUMBER(C3396),C3396&gt;3000,C3396&lt;4000),"Carregadeiras",
IF(AND(ISNUMBER(C3396),C3396&gt;4000,C3396&lt;5000),"Máquinas pesadas",
IF(AND(ISNUMBER(C3396),C3396&gt;5000,C3396&lt;6000),"Colhedoras",
IF(AND(ISNUMBER(C3396),C3396&gt;7000,C3396&lt;8000),"Irrigação",
IF(AND(ISNUMBER(C3396),C3396&gt;8000,C3396&lt;9000),"Reboques",IF(AND(ISNUMBER(C3396),C3396&gt;0,C3396&lt;1000),"Veic. Leves","")))))))))))))))))))))</f>
        <v>Caminhões</v>
      </c>
      <c r="C3396" s="171">
        <v>1047</v>
      </c>
      <c r="D3396" s="170">
        <v>93402</v>
      </c>
      <c r="E3396" s="173" t="s">
        <v>26065</v>
      </c>
      <c r="F3396" s="101" t="str">
        <f>IF(ISBLANK(K3396), "Apenas Solicitação", "Tem OC")</f>
        <v>Tem OC</v>
      </c>
      <c r="G3396" s="170">
        <v>1</v>
      </c>
      <c r="H3396" s="102">
        <f>G3396-I3396</f>
        <v>1</v>
      </c>
      <c r="I3396" s="103"/>
      <c r="J3396" s="174">
        <v>45852</v>
      </c>
      <c r="K3396" s="174">
        <v>45857</v>
      </c>
      <c r="L3396" s="173" t="s">
        <v>20153</v>
      </c>
      <c r="M3396" s="104" t="str">
        <f ca="1">IF(OR(N3396="", N3396=0), "", IF(N3396&gt;TODAY(), "No prazo", "Atrasado"))</f>
        <v>Atrasado</v>
      </c>
      <c r="N3396" s="104">
        <f>IFERROR(K3396 + VALUE(LEFT(L3396, FIND(" ", L3396) - 1)), "")</f>
        <v>45859</v>
      </c>
      <c r="O3396" s="105">
        <f>IF(_xlfn.DAYS(K3396,J3396)&lt;0, "Aguardando OC", _xlfn.DAYS(K3396,J3396))</f>
        <v>5</v>
      </c>
      <c r="P3396" s="212">
        <v>411693</v>
      </c>
      <c r="Q3396" s="12"/>
      <c r="R3396" s="212">
        <v>171163</v>
      </c>
      <c r="S3396" s="2">
        <v>221</v>
      </c>
      <c r="T3396" s="65" t="s">
        <v>1029</v>
      </c>
      <c r="U3396" s="170">
        <v>0</v>
      </c>
      <c r="V3396" s="170">
        <v>3044</v>
      </c>
      <c r="W3396" s="105" t="str">
        <f>IFERROR(VLOOKUP(V3396, Fornecedores!A:C, 3, FALSE), "")</f>
        <v>DINATEC PECAS E SERV</v>
      </c>
      <c r="X3396" s="105" t="str">
        <f>IFERROR(VLOOKUP(V3396, Fornecedores!A:E, 5, FALSE), "")</f>
        <v>Ribeirão Preto</v>
      </c>
      <c r="Y3396" s="105" t="str">
        <f>IFERROR(VLOOKUP(V3396, Fornecedores!A:F, 6, FALSE), "")</f>
        <v>SP</v>
      </c>
      <c r="Z3396" s="101" t="str">
        <f>IF(H3396=0, "Pedido entregue!", "Pendente")</f>
        <v>Pendente</v>
      </c>
      <c r="AB3396" s="132" t="str">
        <f>IF(Z3396="Pedido Entregue!", IF(AA3396=1, "Retirado do Almoxarifado", IF(AA3396=2, "Material devolvido", "Aguardando retirada")), IF(Z3396="Pendente", "Entrega pendente", ""))</f>
        <v>Entrega pendente</v>
      </c>
      <c r="AC3396" s="18">
        <v>1</v>
      </c>
      <c r="AD3396" s="18">
        <f>AC3396/SUMIF($P:$P,P3396,$AC:$AC)</f>
        <v>1</v>
      </c>
      <c r="AE3396" s="18">
        <f>IF(R3396=0,0,AC3396/SUMIF($R:$R,R3396,$AC:$AC))</f>
        <v>8.3333333333333329E-2</v>
      </c>
      <c r="AF3396" s="18">
        <f>IF(R3396=0,1,0)</f>
        <v>0</v>
      </c>
      <c r="AH3396" t="str">
        <f>TEXT(J3396,"MMMM")</f>
        <v>julho</v>
      </c>
    </row>
    <row r="3397" spans="1:34" ht="12.75" customHeight="1" x14ac:dyDescent="0.25">
      <c r="A3397" s="90" t="str">
        <f>IF(C3397="Oficina Diversos","Oficina Geral",
IF(ISNUMBER(FIND("Estoque - Colhedoras",C3397)),"Colhedoras",IF(ISNUMBER(FIND("Caldeiraria",C3397)),"Caldeiraria",IF(ISNUMBER(FIND("Borracharia",C3397)),"Borracharia",IF(ISNUMBER(FIND("Lubrificação",C3397)),"Lubrificação",
IF(ISNUMBER(FIND("Estoque - Carregadeiras",C3397)),"Carregadeiras",IF(ISNUMBER(FIND("Estoque - Veic. Leves",C3397)),"Veic. Leves",
IF(ISNUMBER(FIND("Estoque - Caminhões",C3397)),"Caminhões",IF(ISNUMBER(FIND("Estoque - Transbordos",C3397)),"Transbordos",
IF(ISNUMBER(FIND("Estoque - Tratores",C3397)),"Tratores",
IF(ISNUMBER(FIND("Estoque - Máquinas pesadas",C3397)),"Máquinas pesadas",
IF(ISNUMBER(FIND("Estoque - Reboques",C3397)),"Reboques",
IF(C3397="Estoque","Estoque",
IF(AND(ISNUMBER(C3397),C3397&gt;1000,C3397&lt;2000),"Caminhões",
IF(AND(ISNUMBER(C3397),C3397&gt;2000,C3397&lt;3000),"Tratores",
IF(AND(ISNUMBER(C3397),C3397&gt;3000,C3397&lt;4000),"Carregadeiras",
IF(AND(ISNUMBER(C3397),C3397&gt;4000,C3397&lt;5000),"Máquinas pesadas",
IF(AND(ISNUMBER(C3397),C3397&gt;5000,C3397&lt;6000),"Colhedoras",
IF(AND(ISNUMBER(C3397),C3397&gt;7000,C3397&lt;8000),"Irrigação",
IF(AND(ISNUMBER(C3397),C3397&gt;8000,C3397&lt;9000),"Reboques",IF(AND(ISNUMBER(C3397),C3397&gt;0,C3397&lt;1000),"Veic. Leves","")))))))))))))))))))))</f>
        <v>Caminhões</v>
      </c>
      <c r="C3397" s="171">
        <v>1047</v>
      </c>
      <c r="D3397" s="170">
        <v>93403</v>
      </c>
      <c r="E3397" s="173" t="s">
        <v>26066</v>
      </c>
      <c r="F3397" s="101" t="str">
        <f>IF(ISBLANK(K3397), "Apenas Solicitação", "Tem OC")</f>
        <v>Apenas Solicitação</v>
      </c>
      <c r="G3397" s="170">
        <v>1</v>
      </c>
      <c r="H3397" s="102">
        <f>G3397-I3397</f>
        <v>1</v>
      </c>
      <c r="I3397" s="103"/>
      <c r="J3397" s="174">
        <v>45852</v>
      </c>
      <c r="K3397" s="173"/>
      <c r="L3397" s="173"/>
      <c r="M3397" s="104" t="str">
        <f ca="1">IF(OR(N3397="", N3397=0), "", IF(N3397&gt;TODAY(), "No prazo", "Atrasado"))</f>
        <v/>
      </c>
      <c r="N3397" s="104" t="str">
        <f>IFERROR(K3397 + VALUE(LEFT(L3397, FIND(" ", L3397) - 1)), "")</f>
        <v/>
      </c>
      <c r="O3397" s="105" t="str">
        <f>IF(_xlfn.DAYS(K3397,J3397)&lt;0, "Aguardando OC", _xlfn.DAYS(K3397,J3397))</f>
        <v>Aguardando OC</v>
      </c>
      <c r="P3397" s="170">
        <v>411694</v>
      </c>
      <c r="Q3397" s="12"/>
      <c r="R3397" s="170">
        <v>0</v>
      </c>
      <c r="S3397" s="2">
        <v>221</v>
      </c>
      <c r="T3397" s="65" t="s">
        <v>1029</v>
      </c>
      <c r="U3397" s="170">
        <v>0</v>
      </c>
      <c r="V3397" s="170"/>
      <c r="W3397" s="105" t="str">
        <f>IFERROR(VLOOKUP(V3397, Fornecedores!A:C, 3, FALSE), "")</f>
        <v/>
      </c>
      <c r="X3397" s="105" t="str">
        <f>IFERROR(VLOOKUP(V3397, Fornecedores!A:E, 5, FALSE), "")</f>
        <v/>
      </c>
      <c r="Y3397" s="105" t="str">
        <f>IFERROR(VLOOKUP(V3397, Fornecedores!A:F, 6, FALSE), "")</f>
        <v/>
      </c>
      <c r="Z3397" s="101" t="str">
        <f>IF(H3397=0, "Pedido entregue!", "Pendente")</f>
        <v>Pendente</v>
      </c>
      <c r="AB3397" s="132" t="str">
        <f>IF(Z3397="Pedido Entregue!", IF(AA3397=1, "Retirado do Almoxarifado", IF(AA3397=2, "Material devolvido", "Aguardando retirada")), IF(Z3397="Pendente", "Entrega pendente", ""))</f>
        <v>Entrega pendente</v>
      </c>
      <c r="AC3397" s="18">
        <v>1</v>
      </c>
      <c r="AD3397" s="18">
        <f>AC3397/SUMIF($P:$P,P3397,$AC:$AC)</f>
        <v>1</v>
      </c>
      <c r="AE3397" s="18">
        <f>IF(R3397=0,0,AC3397/SUMIF($R:$R,R3397,$AC:$AC))</f>
        <v>0</v>
      </c>
      <c r="AF3397" s="18">
        <f>IF(R3397=0,1,0)</f>
        <v>1</v>
      </c>
      <c r="AH3397" t="str">
        <f>TEXT(J3397,"MMMM")</f>
        <v>julho</v>
      </c>
    </row>
    <row r="3398" spans="1:34" ht="12.75" customHeight="1" x14ac:dyDescent="0.25">
      <c r="A3398" s="90" t="str">
        <f>IF(C3398="Oficina Diversos","Oficina Geral",
IF(ISNUMBER(FIND("Estoque - Colhedoras",C3398)),"Colhedoras",IF(ISNUMBER(FIND("Caldeiraria",C3398)),"Caldeiraria",IF(ISNUMBER(FIND("Borracharia",C3398)),"Borracharia",IF(ISNUMBER(FIND("Lubrificação",C3398)),"Lubrificação",
IF(ISNUMBER(FIND("Estoque - Carregadeiras",C3398)),"Carregadeiras",IF(ISNUMBER(FIND("Estoque - Veic. Leves",C3398)),"Veic. Leves",
IF(ISNUMBER(FIND("Estoque - Caminhões",C3398)),"Caminhões",IF(ISNUMBER(FIND("Estoque - Transbordos",C3398)),"Transbordos",
IF(ISNUMBER(FIND("Estoque - Tratores",C3398)),"Tratores",
IF(ISNUMBER(FIND("Estoque - Máquinas pesadas",C3398)),"Máquinas pesadas",
IF(ISNUMBER(FIND("Estoque - Reboques",C3398)),"Reboques",
IF(C3398="Estoque","Estoque",
IF(AND(ISNUMBER(C3398),C3398&gt;1000,C3398&lt;2000),"Caminhões",
IF(AND(ISNUMBER(C3398),C3398&gt;2000,C3398&lt;3000),"Tratores",
IF(AND(ISNUMBER(C3398),C3398&gt;3000,C3398&lt;4000),"Carregadeiras",
IF(AND(ISNUMBER(C3398),C3398&gt;4000,C3398&lt;5000),"Máquinas pesadas",
IF(AND(ISNUMBER(C3398),C3398&gt;5000,C3398&lt;6000),"Colhedoras",
IF(AND(ISNUMBER(C3398),C3398&gt;7000,C3398&lt;8000),"Irrigação",
IF(AND(ISNUMBER(C3398),C3398&gt;8000,C3398&lt;9000),"Reboques",IF(AND(ISNUMBER(C3398),C3398&gt;0,C3398&lt;1000),"Veic. Leves","")))))))))))))))))))))</f>
        <v>Caminhões</v>
      </c>
      <c r="C3398" s="171">
        <v>1047</v>
      </c>
      <c r="D3398" s="170">
        <v>93404</v>
      </c>
      <c r="E3398" s="173" t="s">
        <v>26067</v>
      </c>
      <c r="F3398" s="101" t="str">
        <f>IF(ISBLANK(K3398), "Apenas Solicitação", "Tem OC")</f>
        <v>Apenas Solicitação</v>
      </c>
      <c r="G3398" s="170">
        <v>1</v>
      </c>
      <c r="H3398" s="102">
        <f>G3398-I3398</f>
        <v>1</v>
      </c>
      <c r="I3398" s="103"/>
      <c r="J3398" s="174">
        <v>45852</v>
      </c>
      <c r="K3398" s="173"/>
      <c r="L3398" s="173"/>
      <c r="M3398" s="104" t="str">
        <f ca="1">IF(OR(N3398="", N3398=0), "", IF(N3398&gt;TODAY(), "No prazo", "Atrasado"))</f>
        <v/>
      </c>
      <c r="N3398" s="104" t="str">
        <f>IFERROR(K3398 + VALUE(LEFT(L3398, FIND(" ", L3398) - 1)), "")</f>
        <v/>
      </c>
      <c r="O3398" s="105" t="str">
        <f>IF(_xlfn.DAYS(K3398,J3398)&lt;0, "Aguardando OC", _xlfn.DAYS(K3398,J3398))</f>
        <v>Aguardando OC</v>
      </c>
      <c r="P3398" s="170">
        <v>411695</v>
      </c>
      <c r="Q3398" s="12"/>
      <c r="R3398" s="170">
        <v>0</v>
      </c>
      <c r="S3398" s="2">
        <v>221</v>
      </c>
      <c r="T3398" s="65" t="s">
        <v>1029</v>
      </c>
      <c r="U3398" s="170">
        <v>0</v>
      </c>
      <c r="V3398" s="170"/>
      <c r="W3398" s="105" t="str">
        <f>IFERROR(VLOOKUP(V3398, Fornecedores!A:C, 3, FALSE), "")</f>
        <v/>
      </c>
      <c r="X3398" s="105" t="str">
        <f>IFERROR(VLOOKUP(V3398, Fornecedores!A:E, 5, FALSE), "")</f>
        <v/>
      </c>
      <c r="Y3398" s="105" t="str">
        <f>IFERROR(VLOOKUP(V3398, Fornecedores!A:F, 6, FALSE), "")</f>
        <v/>
      </c>
      <c r="Z3398" s="101" t="str">
        <f>IF(H3398=0, "Pedido entregue!", "Pendente")</f>
        <v>Pendente</v>
      </c>
      <c r="AB3398" s="132" t="str">
        <f>IF(Z3398="Pedido Entregue!", IF(AA3398=1, "Retirado do Almoxarifado", IF(AA3398=2, "Material devolvido", "Aguardando retirada")), IF(Z3398="Pendente", "Entrega pendente", ""))</f>
        <v>Entrega pendente</v>
      </c>
      <c r="AC3398" s="18">
        <v>1</v>
      </c>
      <c r="AD3398" s="18">
        <f>AC3398/SUMIF($P:$P,P3398,$AC:$AC)</f>
        <v>1</v>
      </c>
      <c r="AE3398" s="18">
        <f>IF(R3398=0,0,AC3398/SUMIF($R:$R,R3398,$AC:$AC))</f>
        <v>0</v>
      </c>
      <c r="AF3398" s="18">
        <f>IF(R3398=0,1,0)</f>
        <v>1</v>
      </c>
      <c r="AH3398" t="str">
        <f>TEXT(J3398,"MMMM")</f>
        <v>julho</v>
      </c>
    </row>
    <row r="3399" spans="1:34" ht="12.75" customHeight="1" x14ac:dyDescent="0.25">
      <c r="A3399" s="90" t="str">
        <f>IF(C3399="Oficina Diversos","Oficina Geral",
IF(ISNUMBER(FIND("Estoque - Colhedoras",C3399)),"Colhedoras",IF(ISNUMBER(FIND("Caldeiraria",C3399)),"Caldeiraria",IF(ISNUMBER(FIND("Borracharia",C3399)),"Borracharia",IF(ISNUMBER(FIND("Lubrificação",C3399)),"Lubrificação",
IF(ISNUMBER(FIND("Estoque - Carregadeiras",C3399)),"Carregadeiras",IF(ISNUMBER(FIND("Estoque - Veic. Leves",C3399)),"Veic. Leves",
IF(ISNUMBER(FIND("Estoque - Caminhões",C3399)),"Caminhões",IF(ISNUMBER(FIND("Estoque - Transbordos",C3399)),"Transbordos",
IF(ISNUMBER(FIND("Estoque - Tratores",C3399)),"Tratores",
IF(ISNUMBER(FIND("Estoque - Máquinas pesadas",C3399)),"Máquinas pesadas",
IF(ISNUMBER(FIND("Estoque - Reboques",C3399)),"Reboques",
IF(C3399="Estoque","Estoque",
IF(AND(ISNUMBER(C3399),C3399&gt;1000,C3399&lt;2000),"Caminhões",
IF(AND(ISNUMBER(C3399),C3399&gt;2000,C3399&lt;3000),"Tratores",
IF(AND(ISNUMBER(C3399),C3399&gt;3000,C3399&lt;4000),"Carregadeiras",
IF(AND(ISNUMBER(C3399),C3399&gt;4000,C3399&lt;5000),"Máquinas pesadas",
IF(AND(ISNUMBER(C3399),C3399&gt;5000,C3399&lt;6000),"Colhedoras",
IF(AND(ISNUMBER(C3399),C3399&gt;7000,C3399&lt;8000),"Irrigação",
IF(AND(ISNUMBER(C3399),C3399&gt;8000,C3399&lt;9000),"Reboques",IF(AND(ISNUMBER(C3399),C3399&gt;0,C3399&lt;1000),"Veic. Leves","")))))))))))))))))))))</f>
        <v>Caminhões</v>
      </c>
      <c r="C3399" s="171">
        <v>1047</v>
      </c>
      <c r="D3399" s="170">
        <v>93405</v>
      </c>
      <c r="E3399" s="173" t="s">
        <v>26068</v>
      </c>
      <c r="F3399" s="101" t="str">
        <f>IF(ISBLANK(K3399), "Apenas Solicitação", "Tem OC")</f>
        <v>Tem OC</v>
      </c>
      <c r="G3399" s="170">
        <v>1</v>
      </c>
      <c r="H3399" s="102">
        <f>G3399-I3399</f>
        <v>1</v>
      </c>
      <c r="I3399" s="103"/>
      <c r="J3399" s="174">
        <v>45852</v>
      </c>
      <c r="K3399" s="174">
        <v>45857</v>
      </c>
      <c r="L3399" s="173" t="s">
        <v>20153</v>
      </c>
      <c r="M3399" s="104" t="str">
        <f ca="1">IF(OR(N3399="", N3399=0), "", IF(N3399&gt;TODAY(), "No prazo", "Atrasado"))</f>
        <v>Atrasado</v>
      </c>
      <c r="N3399" s="104">
        <f>IFERROR(K3399 + VALUE(LEFT(L3399, FIND(" ", L3399) - 1)), "")</f>
        <v>45859</v>
      </c>
      <c r="O3399" s="105">
        <f>IF(_xlfn.DAYS(K3399,J3399)&lt;0, "Aguardando OC", _xlfn.DAYS(K3399,J3399))</f>
        <v>5</v>
      </c>
      <c r="P3399" s="212">
        <v>411696</v>
      </c>
      <c r="Q3399" s="12"/>
      <c r="R3399" s="212">
        <v>171163</v>
      </c>
      <c r="S3399" s="2">
        <v>221</v>
      </c>
      <c r="T3399" s="65" t="s">
        <v>1029</v>
      </c>
      <c r="U3399" s="170">
        <v>0</v>
      </c>
      <c r="V3399" s="170">
        <v>3044</v>
      </c>
      <c r="W3399" s="105" t="str">
        <f>IFERROR(VLOOKUP(V3399, Fornecedores!A:C, 3, FALSE), "")</f>
        <v>DINATEC PECAS E SERV</v>
      </c>
      <c r="X3399" s="105" t="str">
        <f>IFERROR(VLOOKUP(V3399, Fornecedores!A:E, 5, FALSE), "")</f>
        <v>Ribeirão Preto</v>
      </c>
      <c r="Y3399" s="105" t="str">
        <f>IFERROR(VLOOKUP(V3399, Fornecedores!A:F, 6, FALSE), "")</f>
        <v>SP</v>
      </c>
      <c r="Z3399" s="101" t="str">
        <f>IF(H3399=0, "Pedido entregue!", "Pendente")</f>
        <v>Pendente</v>
      </c>
      <c r="AB3399" s="132" t="str">
        <f>IF(Z3399="Pedido Entregue!", IF(AA3399=1, "Retirado do Almoxarifado", IF(AA3399=2, "Material devolvido", "Aguardando retirada")), IF(Z3399="Pendente", "Entrega pendente", ""))</f>
        <v>Entrega pendente</v>
      </c>
      <c r="AC3399" s="18">
        <v>1</v>
      </c>
      <c r="AD3399" s="18">
        <f>AC3399/SUMIF($P:$P,P3399,$AC:$AC)</f>
        <v>1</v>
      </c>
      <c r="AE3399" s="18">
        <f>IF(R3399=0,0,AC3399/SUMIF($R:$R,R3399,$AC:$AC))</f>
        <v>8.3333333333333329E-2</v>
      </c>
      <c r="AF3399" s="18">
        <f>IF(R3399=0,1,0)</f>
        <v>0</v>
      </c>
      <c r="AH3399" t="str">
        <f>TEXT(J3399,"MMMM")</f>
        <v>julho</v>
      </c>
    </row>
    <row r="3400" spans="1:34" ht="12.75" customHeight="1" x14ac:dyDescent="0.25">
      <c r="A3400" s="90" t="str">
        <f>IF(C3400="Oficina Diversos","Oficina Geral",
IF(ISNUMBER(FIND("Estoque - Colhedoras",C3400)),"Colhedoras",IF(ISNUMBER(FIND("Caldeiraria",C3400)),"Caldeiraria",IF(ISNUMBER(FIND("Borracharia",C3400)),"Borracharia",IF(ISNUMBER(FIND("Lubrificação",C3400)),"Lubrificação",
IF(ISNUMBER(FIND("Estoque - Carregadeiras",C3400)),"Carregadeiras",IF(ISNUMBER(FIND("Estoque - Veic. Leves",C3400)),"Veic. Leves",
IF(ISNUMBER(FIND("Estoque - Caminhões",C3400)),"Caminhões",IF(ISNUMBER(FIND("Estoque - Transbordos",C3400)),"Transbordos",
IF(ISNUMBER(FIND("Estoque - Tratores",C3400)),"Tratores",
IF(ISNUMBER(FIND("Estoque - Máquinas pesadas",C3400)),"Máquinas pesadas",
IF(ISNUMBER(FIND("Estoque - Reboques",C3400)),"Reboques",
IF(C3400="Estoque","Estoque",
IF(AND(ISNUMBER(C3400),C3400&gt;1000,C3400&lt;2000),"Caminhões",
IF(AND(ISNUMBER(C3400),C3400&gt;2000,C3400&lt;3000),"Tratores",
IF(AND(ISNUMBER(C3400),C3400&gt;3000,C3400&lt;4000),"Carregadeiras",
IF(AND(ISNUMBER(C3400),C3400&gt;4000,C3400&lt;5000),"Máquinas pesadas",
IF(AND(ISNUMBER(C3400),C3400&gt;5000,C3400&lt;6000),"Colhedoras",
IF(AND(ISNUMBER(C3400),C3400&gt;7000,C3400&lt;8000),"Irrigação",
IF(AND(ISNUMBER(C3400),C3400&gt;8000,C3400&lt;9000),"Reboques",IF(AND(ISNUMBER(C3400),C3400&gt;0,C3400&lt;1000),"Veic. Leves","")))))))))))))))))))))</f>
        <v>Caminhões</v>
      </c>
      <c r="C3400" s="171">
        <v>1047</v>
      </c>
      <c r="D3400" s="170">
        <v>93406</v>
      </c>
      <c r="E3400" s="173" t="s">
        <v>26069</v>
      </c>
      <c r="F3400" s="101" t="str">
        <f>IF(ISBLANK(K3400), "Apenas Solicitação", "Tem OC")</f>
        <v>Tem OC</v>
      </c>
      <c r="G3400" s="170">
        <v>1</v>
      </c>
      <c r="H3400" s="102">
        <f>G3400-I3400</f>
        <v>1</v>
      </c>
      <c r="I3400" s="103"/>
      <c r="J3400" s="174">
        <v>45852</v>
      </c>
      <c r="K3400" s="174">
        <v>45857</v>
      </c>
      <c r="L3400" s="173" t="s">
        <v>20153</v>
      </c>
      <c r="M3400" s="104" t="str">
        <f ca="1">IF(OR(N3400="", N3400=0), "", IF(N3400&gt;TODAY(), "No prazo", "Atrasado"))</f>
        <v>Atrasado</v>
      </c>
      <c r="N3400" s="104">
        <f>IFERROR(K3400 + VALUE(LEFT(L3400, FIND(" ", L3400) - 1)), "")</f>
        <v>45859</v>
      </c>
      <c r="O3400" s="105">
        <f>IF(_xlfn.DAYS(K3400,J3400)&lt;0, "Aguardando OC", _xlfn.DAYS(K3400,J3400))</f>
        <v>5</v>
      </c>
      <c r="P3400" s="212">
        <v>411697</v>
      </c>
      <c r="Q3400" s="12"/>
      <c r="R3400" s="212">
        <v>171163</v>
      </c>
      <c r="S3400" s="2">
        <v>221</v>
      </c>
      <c r="T3400" s="65" t="s">
        <v>1029</v>
      </c>
      <c r="U3400" s="170">
        <v>0</v>
      </c>
      <c r="V3400" s="170">
        <v>3044</v>
      </c>
      <c r="W3400" s="105" t="str">
        <f>IFERROR(VLOOKUP(V3400, Fornecedores!A:C, 3, FALSE), "")</f>
        <v>DINATEC PECAS E SERV</v>
      </c>
      <c r="X3400" s="105" t="str">
        <f>IFERROR(VLOOKUP(V3400, Fornecedores!A:E, 5, FALSE), "")</f>
        <v>Ribeirão Preto</v>
      </c>
      <c r="Y3400" s="105" t="str">
        <f>IFERROR(VLOOKUP(V3400, Fornecedores!A:F, 6, FALSE), "")</f>
        <v>SP</v>
      </c>
      <c r="Z3400" s="101" t="str">
        <f>IF(H3400=0, "Pedido entregue!", "Pendente")</f>
        <v>Pendente</v>
      </c>
      <c r="AB3400" s="132" t="str">
        <f>IF(Z3400="Pedido Entregue!", IF(AA3400=1, "Retirado do Almoxarifado", IF(AA3400=2, "Material devolvido", "Aguardando retirada")), IF(Z3400="Pendente", "Entrega pendente", ""))</f>
        <v>Entrega pendente</v>
      </c>
      <c r="AC3400" s="18">
        <v>1</v>
      </c>
      <c r="AD3400" s="18">
        <f>AC3400/SUMIF($P:$P,P3400,$AC:$AC)</f>
        <v>1</v>
      </c>
      <c r="AE3400" s="18">
        <f>IF(R3400=0,0,AC3400/SUMIF($R:$R,R3400,$AC:$AC))</f>
        <v>8.3333333333333329E-2</v>
      </c>
      <c r="AF3400" s="18">
        <f>IF(R3400=0,1,0)</f>
        <v>0</v>
      </c>
      <c r="AH3400" t="str">
        <f>TEXT(J3400,"MMMM")</f>
        <v>julho</v>
      </c>
    </row>
    <row r="3401" spans="1:34" ht="12.75" customHeight="1" x14ac:dyDescent="0.25">
      <c r="A3401" s="90" t="str">
        <f>IF(C3401="Oficina Diversos","Oficina Geral",
IF(ISNUMBER(FIND("Estoque - Colhedoras",C3401)),"Colhedoras",IF(ISNUMBER(FIND("Caldeiraria",C3401)),"Caldeiraria",IF(ISNUMBER(FIND("Borracharia",C3401)),"Borracharia",IF(ISNUMBER(FIND("Lubrificação",C3401)),"Lubrificação",
IF(ISNUMBER(FIND("Estoque - Carregadeiras",C3401)),"Carregadeiras",IF(ISNUMBER(FIND("Estoque - Veic. Leves",C3401)),"Veic. Leves",
IF(ISNUMBER(FIND("Estoque - Caminhões",C3401)),"Caminhões",IF(ISNUMBER(FIND("Estoque - Transbordos",C3401)),"Transbordos",
IF(ISNUMBER(FIND("Estoque - Tratores",C3401)),"Tratores",
IF(ISNUMBER(FIND("Estoque - Máquinas pesadas",C3401)),"Máquinas pesadas",
IF(ISNUMBER(FIND("Estoque - Reboques",C3401)),"Reboques",
IF(C3401="Estoque","Estoque",
IF(AND(ISNUMBER(C3401),C3401&gt;1000,C3401&lt;2000),"Caminhões",
IF(AND(ISNUMBER(C3401),C3401&gt;2000,C3401&lt;3000),"Tratores",
IF(AND(ISNUMBER(C3401),C3401&gt;3000,C3401&lt;4000),"Carregadeiras",
IF(AND(ISNUMBER(C3401),C3401&gt;4000,C3401&lt;5000),"Máquinas pesadas",
IF(AND(ISNUMBER(C3401),C3401&gt;5000,C3401&lt;6000),"Colhedoras",
IF(AND(ISNUMBER(C3401),C3401&gt;7000,C3401&lt;8000),"Irrigação",
IF(AND(ISNUMBER(C3401),C3401&gt;8000,C3401&lt;9000),"Reboques",IF(AND(ISNUMBER(C3401),C3401&gt;0,C3401&lt;1000),"Veic. Leves","")))))))))))))))))))))</f>
        <v>Caminhões</v>
      </c>
      <c r="C3401" s="171">
        <v>1047</v>
      </c>
      <c r="D3401" s="170">
        <v>93407</v>
      </c>
      <c r="E3401" s="173" t="s">
        <v>26070</v>
      </c>
      <c r="F3401" s="101" t="str">
        <f>IF(ISBLANK(K3401), "Apenas Solicitação", "Tem OC")</f>
        <v>Tem OC</v>
      </c>
      <c r="G3401" s="170">
        <v>1</v>
      </c>
      <c r="H3401" s="102">
        <f>G3401-I3401</f>
        <v>1</v>
      </c>
      <c r="I3401" s="103"/>
      <c r="J3401" s="174">
        <v>45852</v>
      </c>
      <c r="K3401" s="174">
        <v>45857</v>
      </c>
      <c r="L3401" s="173" t="s">
        <v>20153</v>
      </c>
      <c r="M3401" s="104" t="str">
        <f ca="1">IF(OR(N3401="", N3401=0), "", IF(N3401&gt;TODAY(), "No prazo", "Atrasado"))</f>
        <v>Atrasado</v>
      </c>
      <c r="N3401" s="104">
        <f>IFERROR(K3401 + VALUE(LEFT(L3401, FIND(" ", L3401) - 1)), "")</f>
        <v>45859</v>
      </c>
      <c r="O3401" s="105">
        <f>IF(_xlfn.DAYS(K3401,J3401)&lt;0, "Aguardando OC", _xlfn.DAYS(K3401,J3401))</f>
        <v>5</v>
      </c>
      <c r="P3401" s="212">
        <v>411698</v>
      </c>
      <c r="Q3401" s="12"/>
      <c r="R3401" s="212">
        <v>171163</v>
      </c>
      <c r="S3401" s="2">
        <v>221</v>
      </c>
      <c r="T3401" s="65" t="s">
        <v>1029</v>
      </c>
      <c r="U3401" s="170">
        <v>479</v>
      </c>
      <c r="V3401" s="170">
        <v>3044</v>
      </c>
      <c r="W3401" s="105" t="str">
        <f>IFERROR(VLOOKUP(V3401, Fornecedores!A:C, 3, FALSE), "")</f>
        <v>DINATEC PECAS E SERV</v>
      </c>
      <c r="X3401" s="105" t="str">
        <f>IFERROR(VLOOKUP(V3401, Fornecedores!A:E, 5, FALSE), "")</f>
        <v>Ribeirão Preto</v>
      </c>
      <c r="Y3401" s="105" t="str">
        <f>IFERROR(VLOOKUP(V3401, Fornecedores!A:F, 6, FALSE), "")</f>
        <v>SP</v>
      </c>
      <c r="Z3401" s="101" t="str">
        <f>IF(H3401=0, "Pedido entregue!", "Pendente")</f>
        <v>Pendente</v>
      </c>
      <c r="AB3401" s="132" t="str">
        <f>IF(Z3401="Pedido Entregue!", IF(AA3401=1, "Retirado do Almoxarifado", IF(AA3401=2, "Material devolvido", "Aguardando retirada")), IF(Z3401="Pendente", "Entrega pendente", ""))</f>
        <v>Entrega pendente</v>
      </c>
      <c r="AC3401" s="18">
        <v>1</v>
      </c>
      <c r="AD3401" s="18">
        <f>AC3401/SUMIF($P:$P,P3401,$AC:$AC)</f>
        <v>1</v>
      </c>
      <c r="AE3401" s="18">
        <f>IF(R3401=0,0,AC3401/SUMIF($R:$R,R3401,$AC:$AC))</f>
        <v>8.3333333333333329E-2</v>
      </c>
      <c r="AF3401" s="18">
        <f>IF(R3401=0,1,0)</f>
        <v>0</v>
      </c>
      <c r="AH3401" t="str">
        <f>TEXT(J3401,"MMMM")</f>
        <v>julho</v>
      </c>
    </row>
    <row r="3402" spans="1:34" ht="12.75" customHeight="1" x14ac:dyDescent="0.25">
      <c r="A3402" s="90" t="str">
        <f>IF(C3402="Oficina Diversos","Oficina Geral",
IF(ISNUMBER(FIND("Estoque - Colhedoras",C3402)),"Colhedoras",IF(ISNUMBER(FIND("Caldeiraria",C3402)),"Caldeiraria",IF(ISNUMBER(FIND("Borracharia",C3402)),"Borracharia",IF(ISNUMBER(FIND("Lubrificação",C3402)),"Lubrificação",
IF(ISNUMBER(FIND("Estoque - Carregadeiras",C3402)),"Carregadeiras",IF(ISNUMBER(FIND("Estoque - Veic. Leves",C3402)),"Veic. Leves",
IF(ISNUMBER(FIND("Estoque - Caminhões",C3402)),"Caminhões",IF(ISNUMBER(FIND("Estoque - Transbordos",C3402)),"Transbordos",
IF(ISNUMBER(FIND("Estoque - Tratores",C3402)),"Tratores",
IF(ISNUMBER(FIND("Estoque - Máquinas pesadas",C3402)),"Máquinas pesadas",
IF(ISNUMBER(FIND("Estoque - Reboques",C3402)),"Reboques",
IF(C3402="Estoque","Estoque",
IF(AND(ISNUMBER(C3402),C3402&gt;1000,C3402&lt;2000),"Caminhões",
IF(AND(ISNUMBER(C3402),C3402&gt;2000,C3402&lt;3000),"Tratores",
IF(AND(ISNUMBER(C3402),C3402&gt;3000,C3402&lt;4000),"Carregadeiras",
IF(AND(ISNUMBER(C3402),C3402&gt;4000,C3402&lt;5000),"Máquinas pesadas",
IF(AND(ISNUMBER(C3402),C3402&gt;5000,C3402&lt;6000),"Colhedoras",
IF(AND(ISNUMBER(C3402),C3402&gt;7000,C3402&lt;8000),"Irrigação",
IF(AND(ISNUMBER(C3402),C3402&gt;8000,C3402&lt;9000),"Reboques",IF(AND(ISNUMBER(C3402),C3402&gt;0,C3402&lt;1000),"Veic. Leves","")))))))))))))))))))))</f>
        <v>Caminhões</v>
      </c>
      <c r="C3402" s="171">
        <v>1047</v>
      </c>
      <c r="D3402" s="170">
        <v>93408</v>
      </c>
      <c r="E3402" s="173" t="s">
        <v>26071</v>
      </c>
      <c r="F3402" s="101" t="str">
        <f>IF(ISBLANK(K3402), "Apenas Solicitação", "Tem OC")</f>
        <v>Apenas Solicitação</v>
      </c>
      <c r="G3402" s="170">
        <v>1</v>
      </c>
      <c r="H3402" s="102">
        <f>G3402-I3402</f>
        <v>1</v>
      </c>
      <c r="I3402" s="103"/>
      <c r="J3402" s="174">
        <v>45852</v>
      </c>
      <c r="K3402" s="173"/>
      <c r="L3402" s="173"/>
      <c r="M3402" s="104" t="str">
        <f ca="1">IF(OR(N3402="", N3402=0), "", IF(N3402&gt;TODAY(), "No prazo", "Atrasado"))</f>
        <v/>
      </c>
      <c r="N3402" s="104" t="str">
        <f>IFERROR(K3402 + VALUE(LEFT(L3402, FIND(" ", L3402) - 1)), "")</f>
        <v/>
      </c>
      <c r="O3402" s="105" t="str">
        <f>IF(_xlfn.DAYS(K3402,J3402)&lt;0, "Aguardando OC", _xlfn.DAYS(K3402,J3402))</f>
        <v>Aguardando OC</v>
      </c>
      <c r="P3402" s="170">
        <v>411699</v>
      </c>
      <c r="Q3402" s="12"/>
      <c r="R3402" s="170">
        <v>0</v>
      </c>
      <c r="S3402" s="2">
        <v>221</v>
      </c>
      <c r="T3402" s="65" t="s">
        <v>1029</v>
      </c>
      <c r="U3402" s="170">
        <v>0</v>
      </c>
      <c r="V3402" s="170"/>
      <c r="W3402" s="105" t="str">
        <f>IFERROR(VLOOKUP(V3402, Fornecedores!A:C, 3, FALSE), "")</f>
        <v/>
      </c>
      <c r="X3402" s="105" t="str">
        <f>IFERROR(VLOOKUP(V3402, Fornecedores!A:E, 5, FALSE), "")</f>
        <v/>
      </c>
      <c r="Y3402" s="105" t="str">
        <f>IFERROR(VLOOKUP(V3402, Fornecedores!A:F, 6, FALSE), "")</f>
        <v/>
      </c>
      <c r="Z3402" s="101" t="str">
        <f>IF(H3402=0, "Pedido entregue!", "Pendente")</f>
        <v>Pendente</v>
      </c>
      <c r="AB3402" s="132" t="str">
        <f>IF(Z3402="Pedido Entregue!", IF(AA3402=1, "Retirado do Almoxarifado", IF(AA3402=2, "Material devolvido", "Aguardando retirada")), IF(Z3402="Pendente", "Entrega pendente", ""))</f>
        <v>Entrega pendente</v>
      </c>
      <c r="AC3402" s="18">
        <v>1</v>
      </c>
      <c r="AD3402" s="18">
        <f>AC3402/SUMIF($P:$P,P3402,$AC:$AC)</f>
        <v>1</v>
      </c>
      <c r="AE3402" s="18">
        <f>IF(R3402=0,0,AC3402/SUMIF($R:$R,R3402,$AC:$AC))</f>
        <v>0</v>
      </c>
      <c r="AF3402" s="18">
        <f>IF(R3402=0,1,0)</f>
        <v>1</v>
      </c>
      <c r="AH3402" t="str">
        <f>TEXT(J3402,"MMMM")</f>
        <v>julho</v>
      </c>
    </row>
    <row r="3403" spans="1:34" ht="12.75" customHeight="1" x14ac:dyDescent="0.25">
      <c r="A3403" s="90" t="str">
        <f>IF(C3403="Oficina Diversos","Oficina Geral",
IF(ISNUMBER(FIND("Estoque - Colhedoras",C3403)),"Colhedoras",IF(ISNUMBER(FIND("Caldeiraria",C3403)),"Caldeiraria",IF(ISNUMBER(FIND("Borracharia",C3403)),"Borracharia",IF(ISNUMBER(FIND("Lubrificação",C3403)),"Lubrificação",
IF(ISNUMBER(FIND("Estoque - Carregadeiras",C3403)),"Carregadeiras",IF(ISNUMBER(FIND("Estoque - Veic. Leves",C3403)),"Veic. Leves",
IF(ISNUMBER(FIND("Estoque - Caminhões",C3403)),"Caminhões",IF(ISNUMBER(FIND("Estoque - Transbordos",C3403)),"Transbordos",
IF(ISNUMBER(FIND("Estoque - Tratores",C3403)),"Tratores",
IF(ISNUMBER(FIND("Estoque - Máquinas pesadas",C3403)),"Máquinas pesadas",
IF(ISNUMBER(FIND("Estoque - Reboques",C3403)),"Reboques",
IF(C3403="Estoque","Estoque",
IF(AND(ISNUMBER(C3403),C3403&gt;1000,C3403&lt;2000),"Caminhões",
IF(AND(ISNUMBER(C3403),C3403&gt;2000,C3403&lt;3000),"Tratores",
IF(AND(ISNUMBER(C3403),C3403&gt;3000,C3403&lt;4000),"Carregadeiras",
IF(AND(ISNUMBER(C3403),C3403&gt;4000,C3403&lt;5000),"Máquinas pesadas",
IF(AND(ISNUMBER(C3403),C3403&gt;5000,C3403&lt;6000),"Colhedoras",
IF(AND(ISNUMBER(C3403),C3403&gt;7000,C3403&lt;8000),"Irrigação",
IF(AND(ISNUMBER(C3403),C3403&gt;8000,C3403&lt;9000),"Reboques",IF(AND(ISNUMBER(C3403),C3403&gt;0,C3403&lt;1000),"Veic. Leves","")))))))))))))))))))))</f>
        <v>Caminhões</v>
      </c>
      <c r="C3403" s="171">
        <v>1047</v>
      </c>
      <c r="D3403" s="170">
        <v>93409</v>
      </c>
      <c r="E3403" s="173" t="s">
        <v>26072</v>
      </c>
      <c r="F3403" s="101" t="str">
        <f>IF(ISBLANK(K3403), "Apenas Solicitação", "Tem OC")</f>
        <v>Apenas Solicitação</v>
      </c>
      <c r="G3403" s="170">
        <v>1</v>
      </c>
      <c r="H3403" s="102">
        <f>G3403-I3403</f>
        <v>1</v>
      </c>
      <c r="I3403" s="103"/>
      <c r="J3403" s="174">
        <v>45852</v>
      </c>
      <c r="K3403" s="173"/>
      <c r="L3403" s="173"/>
      <c r="M3403" s="104" t="str">
        <f ca="1">IF(OR(N3403="", N3403=0), "", IF(N3403&gt;TODAY(), "No prazo", "Atrasado"))</f>
        <v/>
      </c>
      <c r="N3403" s="104" t="str">
        <f>IFERROR(K3403 + VALUE(LEFT(L3403, FIND(" ", L3403) - 1)), "")</f>
        <v/>
      </c>
      <c r="O3403" s="105" t="str">
        <f>IF(_xlfn.DAYS(K3403,J3403)&lt;0, "Aguardando OC", _xlfn.DAYS(K3403,J3403))</f>
        <v>Aguardando OC</v>
      </c>
      <c r="P3403" s="201">
        <v>411700</v>
      </c>
      <c r="Q3403" s="12"/>
      <c r="R3403" s="212">
        <v>0</v>
      </c>
      <c r="S3403" s="2">
        <v>221</v>
      </c>
      <c r="T3403" s="65" t="s">
        <v>1029</v>
      </c>
      <c r="U3403" s="170">
        <v>0</v>
      </c>
      <c r="V3403" s="170"/>
      <c r="W3403" s="105" t="str">
        <f>IFERROR(VLOOKUP(V3403, Fornecedores!A:C, 3, FALSE), "")</f>
        <v/>
      </c>
      <c r="X3403" s="105" t="str">
        <f>IFERROR(VLOOKUP(V3403, Fornecedores!A:E, 5, FALSE), "")</f>
        <v/>
      </c>
      <c r="Y3403" s="105" t="str">
        <f>IFERROR(VLOOKUP(V3403, Fornecedores!A:F, 6, FALSE), "")</f>
        <v/>
      </c>
      <c r="Z3403" s="101" t="str">
        <f>IF(H3403=0, "Pedido entregue!", "Pendente")</f>
        <v>Pendente</v>
      </c>
      <c r="AB3403" s="132" t="str">
        <f>IF(Z3403="Pedido Entregue!", IF(AA3403=1, "Retirado do Almoxarifado", IF(AA3403=2, "Material devolvido", "Aguardando retirada")), IF(Z3403="Pendente", "Entrega pendente", ""))</f>
        <v>Entrega pendente</v>
      </c>
      <c r="AC3403" s="18">
        <v>1</v>
      </c>
      <c r="AD3403" s="18">
        <f>AC3403/SUMIF($P:$P,P3403,$AC:$AC)</f>
        <v>1</v>
      </c>
      <c r="AE3403" s="18">
        <f>IF(R3403=0,0,AC3403/SUMIF($R:$R,R3403,$AC:$AC))</f>
        <v>0</v>
      </c>
      <c r="AF3403" s="18">
        <f>IF(R3403=0,1,0)</f>
        <v>1</v>
      </c>
      <c r="AH3403" t="str">
        <f>TEXT(J3403,"MMMM")</f>
        <v>julho</v>
      </c>
    </row>
    <row r="3404" spans="1:34" ht="12.75" customHeight="1" x14ac:dyDescent="0.25">
      <c r="A3404" s="90" t="str">
        <f>IF(C3404="Oficina Diversos","Oficina Geral",
IF(ISNUMBER(FIND("Estoque - Colhedoras",C3404)),"Colhedoras",IF(ISNUMBER(FIND("Caldeiraria",C3404)),"Caldeiraria",IF(ISNUMBER(FIND("Borracharia",C3404)),"Borracharia",IF(ISNUMBER(FIND("Lubrificação",C3404)),"Lubrificação",
IF(ISNUMBER(FIND("Estoque - Carregadeiras",C3404)),"Carregadeiras",IF(ISNUMBER(FIND("Estoque - Veic. Leves",C3404)),"Veic. Leves",
IF(ISNUMBER(FIND("Estoque - Caminhões",C3404)),"Caminhões",IF(ISNUMBER(FIND("Estoque - Transbordos",C3404)),"Transbordos",
IF(ISNUMBER(FIND("Estoque - Tratores",C3404)),"Tratores",
IF(ISNUMBER(FIND("Estoque - Máquinas pesadas",C3404)),"Máquinas pesadas",
IF(ISNUMBER(FIND("Estoque - Reboques",C3404)),"Reboques",
IF(C3404="Estoque","Estoque",
IF(AND(ISNUMBER(C3404),C3404&gt;1000,C3404&lt;2000),"Caminhões",
IF(AND(ISNUMBER(C3404),C3404&gt;2000,C3404&lt;3000),"Tratores",
IF(AND(ISNUMBER(C3404),C3404&gt;3000,C3404&lt;4000),"Carregadeiras",
IF(AND(ISNUMBER(C3404),C3404&gt;4000,C3404&lt;5000),"Máquinas pesadas",
IF(AND(ISNUMBER(C3404),C3404&gt;5000,C3404&lt;6000),"Colhedoras",
IF(AND(ISNUMBER(C3404),C3404&gt;7000,C3404&lt;8000),"Irrigação",
IF(AND(ISNUMBER(C3404),C3404&gt;8000,C3404&lt;9000),"Reboques",IF(AND(ISNUMBER(C3404),C3404&gt;0,C3404&lt;1000),"Veic. Leves","")))))))))))))))))))))</f>
        <v>Caminhões</v>
      </c>
      <c r="C3404" s="171">
        <v>1098</v>
      </c>
      <c r="D3404" s="170">
        <v>93483</v>
      </c>
      <c r="E3404" s="173" t="s">
        <v>26078</v>
      </c>
      <c r="F3404" s="101" t="str">
        <f>IF(ISBLANK(K3404), "Apenas Solicitação", "Tem OC")</f>
        <v>Apenas Solicitação</v>
      </c>
      <c r="G3404" s="170">
        <v>2</v>
      </c>
      <c r="H3404" s="102">
        <f>G3404-I3404</f>
        <v>2</v>
      </c>
      <c r="I3404" s="103"/>
      <c r="J3404" s="174">
        <v>45855</v>
      </c>
      <c r="K3404" s="173"/>
      <c r="L3404" s="173"/>
      <c r="M3404" s="104" t="str">
        <f ca="1">IF(OR(N3404="", N3404=0), "", IF(N3404&gt;TODAY(), "No prazo", "Atrasado"))</f>
        <v/>
      </c>
      <c r="N3404" s="104" t="str">
        <f>IFERROR(K3404 + VALUE(LEFT(L3404, FIND(" ", L3404) - 1)), "")</f>
        <v/>
      </c>
      <c r="O3404" s="105" t="str">
        <f>IF(_xlfn.DAYS(K3404,J3404)&lt;0, "Aguardando OC", _xlfn.DAYS(K3404,J3404))</f>
        <v>Aguardando OC</v>
      </c>
      <c r="P3404" s="170">
        <v>412080</v>
      </c>
      <c r="Q3404" s="12"/>
      <c r="R3404" s="170">
        <v>0</v>
      </c>
      <c r="S3404" s="2">
        <v>221</v>
      </c>
      <c r="T3404" s="65" t="s">
        <v>1029</v>
      </c>
      <c r="U3404" s="170">
        <v>0</v>
      </c>
      <c r="V3404" s="170"/>
      <c r="W3404" s="105" t="str">
        <f>IFERROR(VLOOKUP(V3404, Fornecedores!A:C, 3, FALSE), "")</f>
        <v/>
      </c>
      <c r="X3404" s="105" t="str">
        <f>IFERROR(VLOOKUP(V3404, Fornecedores!A:E, 5, FALSE), "")</f>
        <v/>
      </c>
      <c r="Y3404" s="105" t="str">
        <f>IFERROR(VLOOKUP(V3404, Fornecedores!A:F, 6, FALSE), "")</f>
        <v/>
      </c>
      <c r="Z3404" s="101" t="str">
        <f>IF(H3404=0, "Pedido entregue!", "Pendente")</f>
        <v>Pendente</v>
      </c>
      <c r="AB3404" s="132" t="str">
        <f>IF(Z3404="Pedido Entregue!", IF(AA3404=1, "Retirado do Almoxarifado", IF(AA3404=2, "Material devolvido", "Aguardando retirada")), IF(Z3404="Pendente", "Entrega pendente", ""))</f>
        <v>Entrega pendente</v>
      </c>
      <c r="AC3404" s="18">
        <v>1</v>
      </c>
      <c r="AD3404" s="18">
        <f>AC3404/SUMIF($P:$P,P3404,$AC:$AC)</f>
        <v>1</v>
      </c>
      <c r="AE3404" s="18">
        <f>IF(R3404=0,0,AC3404/SUMIF($R:$R,R3404,$AC:$AC))</f>
        <v>0</v>
      </c>
      <c r="AF3404" s="18">
        <f>IF(R3404=0,1,0)</f>
        <v>1</v>
      </c>
      <c r="AH3404" t="str">
        <f>TEXT(J3404,"MMMM")</f>
        <v>julho</v>
      </c>
    </row>
    <row r="3405" spans="1:34" ht="12.75" customHeight="1" x14ac:dyDescent="0.25">
      <c r="A3405" s="90" t="str">
        <f>IF(C3405="Oficina Diversos","Oficina Geral",
IF(ISNUMBER(FIND("Estoque - Colhedoras",C3405)),"Colhedoras",IF(ISNUMBER(FIND("Caldeiraria",C3405)),"Caldeiraria",IF(ISNUMBER(FIND("Borracharia",C3405)),"Borracharia",IF(ISNUMBER(FIND("Lubrificação",C3405)),"Lubrificação",
IF(ISNUMBER(FIND("Estoque - Carregadeiras",C3405)),"Carregadeiras",IF(ISNUMBER(FIND("Estoque - Veic. Leves",C3405)),"Veic. Leves",
IF(ISNUMBER(FIND("Estoque - Caminhões",C3405)),"Caminhões",IF(ISNUMBER(FIND("Estoque - Transbordos",C3405)),"Transbordos",
IF(ISNUMBER(FIND("Estoque - Tratores",C3405)),"Tratores",
IF(ISNUMBER(FIND("Estoque - Máquinas pesadas",C3405)),"Máquinas pesadas",
IF(ISNUMBER(FIND("Estoque - Reboques",C3405)),"Reboques",
IF(C3405="Estoque","Estoque",
IF(AND(ISNUMBER(C3405),C3405&gt;1000,C3405&lt;2000),"Caminhões",
IF(AND(ISNUMBER(C3405),C3405&gt;2000,C3405&lt;3000),"Tratores",
IF(AND(ISNUMBER(C3405),C3405&gt;3000,C3405&lt;4000),"Carregadeiras",
IF(AND(ISNUMBER(C3405),C3405&gt;4000,C3405&lt;5000),"Máquinas pesadas",
IF(AND(ISNUMBER(C3405),C3405&gt;5000,C3405&lt;6000),"Colhedoras",
IF(AND(ISNUMBER(C3405),C3405&gt;7000,C3405&lt;8000),"Irrigação",
IF(AND(ISNUMBER(C3405),C3405&gt;8000,C3405&lt;9000),"Reboques",IF(AND(ISNUMBER(C3405),C3405&gt;0,C3405&lt;1000),"Veic. Leves","")))))))))))))))))))))</f>
        <v>Tratores</v>
      </c>
      <c r="C3405" s="171" t="s">
        <v>20063</v>
      </c>
      <c r="D3405" s="170">
        <v>93501</v>
      </c>
      <c r="E3405" s="173" t="s">
        <v>26085</v>
      </c>
      <c r="F3405" s="101" t="str">
        <f>IF(ISBLANK(K3405), "Apenas Solicitação", "Tem OC")</f>
        <v>Apenas Solicitação</v>
      </c>
      <c r="G3405" s="170">
        <v>2</v>
      </c>
      <c r="H3405" s="102">
        <f>G3405-I3405</f>
        <v>2</v>
      </c>
      <c r="I3405" s="103"/>
      <c r="J3405" s="174">
        <v>45855</v>
      </c>
      <c r="K3405" s="173"/>
      <c r="L3405" s="173"/>
      <c r="M3405" s="104" t="str">
        <f ca="1">IF(OR(N3405="", N3405=0), "", IF(N3405&gt;TODAY(), "No prazo", "Atrasado"))</f>
        <v/>
      </c>
      <c r="N3405" s="104" t="str">
        <f>IFERROR(K3405 + VALUE(LEFT(L3405, FIND(" ", L3405) - 1)), "")</f>
        <v/>
      </c>
      <c r="O3405" s="105" t="str">
        <f>IF(_xlfn.DAYS(K3405,J3405)&lt;0, "Aguardando OC", _xlfn.DAYS(K3405,J3405))</f>
        <v>Aguardando OC</v>
      </c>
      <c r="P3405" s="170">
        <v>412163</v>
      </c>
      <c r="Q3405" s="12"/>
      <c r="R3405" s="170">
        <v>0</v>
      </c>
      <c r="S3405" s="2">
        <v>221</v>
      </c>
      <c r="T3405" s="65" t="s">
        <v>1029</v>
      </c>
      <c r="U3405" s="170">
        <v>0</v>
      </c>
      <c r="V3405" s="170"/>
      <c r="W3405" s="105" t="str">
        <f>IFERROR(VLOOKUP(V3405, Fornecedores!A:C, 3, FALSE), "")</f>
        <v/>
      </c>
      <c r="X3405" s="105" t="str">
        <f>IFERROR(VLOOKUP(V3405, Fornecedores!A:E, 5, FALSE), "")</f>
        <v/>
      </c>
      <c r="Y3405" s="105" t="str">
        <f>IFERROR(VLOOKUP(V3405, Fornecedores!A:F, 6, FALSE), "")</f>
        <v/>
      </c>
      <c r="Z3405" s="101" t="str">
        <f>IF(H3405=0, "Pedido entregue!", "Pendente")</f>
        <v>Pendente</v>
      </c>
      <c r="AB3405" s="132" t="str">
        <f>IF(Z3405="Pedido Entregue!", IF(AA3405=1, "Retirado do Almoxarifado", IF(AA3405=2, "Material devolvido", "Aguardando retirada")), IF(Z3405="Pendente", "Entrega pendente", ""))</f>
        <v>Entrega pendente</v>
      </c>
      <c r="AC3405" s="18">
        <v>1</v>
      </c>
      <c r="AD3405" s="18">
        <f>AC3405/SUMIF($P:$P,P3405,$AC:$AC)</f>
        <v>1</v>
      </c>
      <c r="AE3405" s="18">
        <f>IF(R3405=0,0,AC3405/SUMIF($R:$R,R3405,$AC:$AC))</f>
        <v>0</v>
      </c>
      <c r="AF3405" s="18">
        <f>IF(R3405=0,1,0)</f>
        <v>1</v>
      </c>
      <c r="AH3405" t="str">
        <f>TEXT(J3405,"MMMM")</f>
        <v>julho</v>
      </c>
    </row>
    <row r="3406" spans="1:34" ht="12.75" customHeight="1" x14ac:dyDescent="0.25">
      <c r="A3406" s="90" t="str">
        <f>IF(C3406="Oficina Diversos","Oficina Geral",
IF(ISNUMBER(FIND("Estoque - Colhedoras",C3406)),"Colhedoras",IF(ISNUMBER(FIND("Caldeiraria",C3406)),"Caldeiraria",IF(ISNUMBER(FIND("Borracharia",C3406)),"Borracharia",IF(ISNUMBER(FIND("Lubrificação",C3406)),"Lubrificação",
IF(ISNUMBER(FIND("Estoque - Carregadeiras",C3406)),"Carregadeiras",IF(ISNUMBER(FIND("Estoque - Veic. Leves",C3406)),"Veic. Leves",
IF(ISNUMBER(FIND("Estoque - Caminhões",C3406)),"Caminhões",IF(ISNUMBER(FIND("Estoque - Transbordos",C3406)),"Transbordos",
IF(ISNUMBER(FIND("Estoque - Tratores",C3406)),"Tratores",
IF(ISNUMBER(FIND("Estoque - Máquinas pesadas",C3406)),"Máquinas pesadas",
IF(ISNUMBER(FIND("Estoque - Reboques",C3406)),"Reboques",
IF(C3406="Estoque","Estoque",
IF(AND(ISNUMBER(C3406),C3406&gt;1000,C3406&lt;2000),"Caminhões",
IF(AND(ISNUMBER(C3406),C3406&gt;2000,C3406&lt;3000),"Tratores",
IF(AND(ISNUMBER(C3406),C3406&gt;3000,C3406&lt;4000),"Carregadeiras",
IF(AND(ISNUMBER(C3406),C3406&gt;4000,C3406&lt;5000),"Máquinas pesadas",
IF(AND(ISNUMBER(C3406),C3406&gt;5000,C3406&lt;6000),"Colhedoras",
IF(AND(ISNUMBER(C3406),C3406&gt;7000,C3406&lt;8000),"Irrigação",
IF(AND(ISNUMBER(C3406),C3406&gt;8000,C3406&lt;9000),"Reboques",IF(AND(ISNUMBER(C3406),C3406&gt;0,C3406&lt;1000),"Veic. Leves","")))))))))))))))))))))</f>
        <v>Tratores</v>
      </c>
      <c r="C3406" s="171" t="s">
        <v>20063</v>
      </c>
      <c r="D3406" s="170">
        <v>93502</v>
      </c>
      <c r="E3406" s="173" t="s">
        <v>26086</v>
      </c>
      <c r="F3406" s="101" t="str">
        <f>IF(ISBLANK(K3406), "Apenas Solicitação", "Tem OC")</f>
        <v>Apenas Solicitação</v>
      </c>
      <c r="G3406" s="170">
        <v>2</v>
      </c>
      <c r="H3406" s="102">
        <f>G3406-I3406</f>
        <v>2</v>
      </c>
      <c r="I3406" s="103"/>
      <c r="J3406" s="174">
        <v>45855</v>
      </c>
      <c r="K3406" s="173"/>
      <c r="L3406" s="173"/>
      <c r="M3406" s="104" t="str">
        <f ca="1">IF(OR(N3406="", N3406=0), "", IF(N3406&gt;TODAY(), "No prazo", "Atrasado"))</f>
        <v/>
      </c>
      <c r="N3406" s="104" t="str">
        <f>IFERROR(K3406 + VALUE(LEFT(L3406, FIND(" ", L3406) - 1)), "")</f>
        <v/>
      </c>
      <c r="O3406" s="105" t="str">
        <f>IF(_xlfn.DAYS(K3406,J3406)&lt;0, "Aguardando OC", _xlfn.DAYS(K3406,J3406))</f>
        <v>Aguardando OC</v>
      </c>
      <c r="P3406" s="170">
        <v>412165</v>
      </c>
      <c r="Q3406" s="12"/>
      <c r="R3406" s="170">
        <v>0</v>
      </c>
      <c r="S3406" s="2">
        <v>221</v>
      </c>
      <c r="T3406" s="65" t="s">
        <v>1029</v>
      </c>
      <c r="U3406" s="170">
        <v>0</v>
      </c>
      <c r="V3406" s="170"/>
      <c r="W3406" s="105" t="str">
        <f>IFERROR(VLOOKUP(V3406, Fornecedores!A:C, 3, FALSE), "")</f>
        <v/>
      </c>
      <c r="X3406" s="105" t="str">
        <f>IFERROR(VLOOKUP(V3406, Fornecedores!A:E, 5, FALSE), "")</f>
        <v/>
      </c>
      <c r="Y3406" s="105" t="str">
        <f>IFERROR(VLOOKUP(V3406, Fornecedores!A:F, 6, FALSE), "")</f>
        <v/>
      </c>
      <c r="Z3406" s="101" t="str">
        <f>IF(H3406=0, "Pedido entregue!", "Pendente")</f>
        <v>Pendente</v>
      </c>
      <c r="AB3406" s="132" t="str">
        <f>IF(Z3406="Pedido Entregue!", IF(AA3406=1, "Retirado do Almoxarifado", IF(AA3406=2, "Material devolvido", "Aguardando retirada")), IF(Z3406="Pendente", "Entrega pendente", ""))</f>
        <v>Entrega pendente</v>
      </c>
      <c r="AC3406" s="18">
        <v>1</v>
      </c>
      <c r="AD3406" s="18">
        <f>AC3406/SUMIF($P:$P,P3406,$AC:$AC)</f>
        <v>1</v>
      </c>
      <c r="AE3406" s="18">
        <f>IF(R3406=0,0,AC3406/SUMIF($R:$R,R3406,$AC:$AC))</f>
        <v>0</v>
      </c>
      <c r="AF3406" s="18">
        <f>IF(R3406=0,1,0)</f>
        <v>1</v>
      </c>
      <c r="AH3406" t="str">
        <f>TEXT(J3406,"MMMM")</f>
        <v>julho</v>
      </c>
    </row>
    <row r="3407" spans="1:34" ht="12.75" customHeight="1" x14ac:dyDescent="0.25">
      <c r="A3407" s="90" t="str">
        <f>IF(C3407="Oficina Diversos","Oficina Geral",
IF(ISNUMBER(FIND("Estoque - Colhedoras",C3407)),"Colhedoras",IF(ISNUMBER(FIND("Caldeiraria",C3407)),"Caldeiraria",IF(ISNUMBER(FIND("Borracharia",C3407)),"Borracharia",IF(ISNUMBER(FIND("Lubrificação",C3407)),"Lubrificação",
IF(ISNUMBER(FIND("Estoque - Carregadeiras",C3407)),"Carregadeiras",IF(ISNUMBER(FIND("Estoque - Veic. Leves",C3407)),"Veic. Leves",
IF(ISNUMBER(FIND("Estoque - Caminhões",C3407)),"Caminhões",IF(ISNUMBER(FIND("Estoque - Transbordos",C3407)),"Transbordos",
IF(ISNUMBER(FIND("Estoque - Tratores",C3407)),"Tratores",
IF(ISNUMBER(FIND("Estoque - Máquinas pesadas",C3407)),"Máquinas pesadas",
IF(ISNUMBER(FIND("Estoque - Reboques",C3407)),"Reboques",
IF(C3407="Estoque","Estoque",
IF(AND(ISNUMBER(C3407),C3407&gt;1000,C3407&lt;2000),"Caminhões",
IF(AND(ISNUMBER(C3407),C3407&gt;2000,C3407&lt;3000),"Tratores",
IF(AND(ISNUMBER(C3407),C3407&gt;3000,C3407&lt;4000),"Carregadeiras",
IF(AND(ISNUMBER(C3407),C3407&gt;4000,C3407&lt;5000),"Máquinas pesadas",
IF(AND(ISNUMBER(C3407),C3407&gt;5000,C3407&lt;6000),"Colhedoras",
IF(AND(ISNUMBER(C3407),C3407&gt;7000,C3407&lt;8000),"Irrigação",
IF(AND(ISNUMBER(C3407),C3407&gt;8000,C3407&lt;9000),"Reboques",IF(AND(ISNUMBER(C3407),C3407&gt;0,C3407&lt;1000),"Veic. Leves","")))))))))))))))))))))</f>
        <v>Tratores</v>
      </c>
      <c r="C3407" s="171" t="s">
        <v>20063</v>
      </c>
      <c r="D3407" s="170">
        <v>93503</v>
      </c>
      <c r="E3407" s="173" t="s">
        <v>26087</v>
      </c>
      <c r="F3407" s="101" t="str">
        <f>IF(ISBLANK(K3407), "Apenas Solicitação", "Tem OC")</f>
        <v>Apenas Solicitação</v>
      </c>
      <c r="G3407" s="170">
        <v>2</v>
      </c>
      <c r="H3407" s="102">
        <f>G3407-I3407</f>
        <v>2</v>
      </c>
      <c r="I3407" s="103"/>
      <c r="J3407" s="174">
        <v>45855</v>
      </c>
      <c r="K3407" s="173"/>
      <c r="L3407" s="173"/>
      <c r="M3407" s="104" t="str">
        <f ca="1">IF(OR(N3407="", N3407=0), "", IF(N3407&gt;TODAY(), "No prazo", "Atrasado"))</f>
        <v/>
      </c>
      <c r="N3407" s="104" t="str">
        <f>IFERROR(K3407 + VALUE(LEFT(L3407, FIND(" ", L3407) - 1)), "")</f>
        <v/>
      </c>
      <c r="O3407" s="105" t="str">
        <f>IF(_xlfn.DAYS(K3407,J3407)&lt;0, "Aguardando OC", _xlfn.DAYS(K3407,J3407))</f>
        <v>Aguardando OC</v>
      </c>
      <c r="P3407" s="170">
        <v>412166</v>
      </c>
      <c r="Q3407" s="12"/>
      <c r="R3407" s="170">
        <v>0</v>
      </c>
      <c r="S3407" s="2">
        <v>221</v>
      </c>
      <c r="T3407" s="65" t="s">
        <v>1029</v>
      </c>
      <c r="U3407" s="170">
        <v>0</v>
      </c>
      <c r="V3407" s="170"/>
      <c r="W3407" s="105" t="str">
        <f>IFERROR(VLOOKUP(V3407, Fornecedores!A:C, 3, FALSE), "")</f>
        <v/>
      </c>
      <c r="X3407" s="105" t="str">
        <f>IFERROR(VLOOKUP(V3407, Fornecedores!A:E, 5, FALSE), "")</f>
        <v/>
      </c>
      <c r="Y3407" s="105" t="str">
        <f>IFERROR(VLOOKUP(V3407, Fornecedores!A:F, 6, FALSE), "")</f>
        <v/>
      </c>
      <c r="Z3407" s="101" t="str">
        <f>IF(H3407=0, "Pedido entregue!", "Pendente")</f>
        <v>Pendente</v>
      </c>
      <c r="AB3407" s="132" t="str">
        <f>IF(Z3407="Pedido Entregue!", IF(AA3407=1, "Retirado do Almoxarifado", IF(AA3407=2, "Material devolvido", "Aguardando retirada")), IF(Z3407="Pendente", "Entrega pendente", ""))</f>
        <v>Entrega pendente</v>
      </c>
      <c r="AC3407" s="18">
        <v>1</v>
      </c>
      <c r="AD3407" s="18">
        <f>AC3407/SUMIF($P:$P,P3407,$AC:$AC)</f>
        <v>1</v>
      </c>
      <c r="AE3407" s="18">
        <f>IF(R3407=0,0,AC3407/SUMIF($R:$R,R3407,$AC:$AC))</f>
        <v>0</v>
      </c>
      <c r="AF3407" s="18">
        <f>IF(R3407=0,1,0)</f>
        <v>1</v>
      </c>
      <c r="AH3407" t="str">
        <f>TEXT(J3407,"MMMM")</f>
        <v>julho</v>
      </c>
    </row>
    <row r="3408" spans="1:34" ht="12.75" customHeight="1" x14ac:dyDescent="0.25">
      <c r="A3408" s="90" t="str">
        <f>IF(C3408="Oficina Diversos","Oficina Geral",
IF(ISNUMBER(FIND("Estoque - Colhedoras",C3408)),"Colhedoras",IF(ISNUMBER(FIND("Caldeiraria",C3408)),"Caldeiraria",IF(ISNUMBER(FIND("Borracharia",C3408)),"Borracharia",IF(ISNUMBER(FIND("Lubrificação",C3408)),"Lubrificação",
IF(ISNUMBER(FIND("Estoque - Carregadeiras",C3408)),"Carregadeiras",IF(ISNUMBER(FIND("Estoque - Veic. Leves",C3408)),"Veic. Leves",
IF(ISNUMBER(FIND("Estoque - Caminhões",C3408)),"Caminhões",IF(ISNUMBER(FIND("Estoque - Transbordos",C3408)),"Transbordos",
IF(ISNUMBER(FIND("Estoque - Tratores",C3408)),"Tratores",
IF(ISNUMBER(FIND("Estoque - Máquinas pesadas",C3408)),"Máquinas pesadas",
IF(ISNUMBER(FIND("Estoque - Reboques",C3408)),"Reboques",
IF(C3408="Estoque","Estoque",
IF(AND(ISNUMBER(C3408),C3408&gt;1000,C3408&lt;2000),"Caminhões",
IF(AND(ISNUMBER(C3408),C3408&gt;2000,C3408&lt;3000),"Tratores",
IF(AND(ISNUMBER(C3408),C3408&gt;3000,C3408&lt;4000),"Carregadeiras",
IF(AND(ISNUMBER(C3408),C3408&gt;4000,C3408&lt;5000),"Máquinas pesadas",
IF(AND(ISNUMBER(C3408),C3408&gt;5000,C3408&lt;6000),"Colhedoras",
IF(AND(ISNUMBER(C3408),C3408&gt;7000,C3408&lt;8000),"Irrigação",
IF(AND(ISNUMBER(C3408),C3408&gt;8000,C3408&lt;9000),"Reboques",IF(AND(ISNUMBER(C3408),C3408&gt;0,C3408&lt;1000),"Veic. Leves","")))))))))))))))))))))</f>
        <v>Caminhões</v>
      </c>
      <c r="C3408" s="171">
        <v>1029</v>
      </c>
      <c r="D3408" s="170">
        <v>93504</v>
      </c>
      <c r="E3408" s="173" t="s">
        <v>26101</v>
      </c>
      <c r="F3408" s="101" t="str">
        <f>IF(ISBLANK(K3408), "Apenas Solicitação", "Tem OC")</f>
        <v>Apenas Solicitação</v>
      </c>
      <c r="G3408" s="170">
        <v>4</v>
      </c>
      <c r="H3408" s="102">
        <f>G3408-I3408</f>
        <v>4</v>
      </c>
      <c r="I3408" s="103"/>
      <c r="J3408" s="174">
        <v>45856</v>
      </c>
      <c r="K3408" s="173"/>
      <c r="L3408" s="173"/>
      <c r="M3408" s="104" t="str">
        <f ca="1">IF(OR(N3408="", N3408=0), "", IF(N3408&gt;TODAY(), "No prazo", "Atrasado"))</f>
        <v/>
      </c>
      <c r="N3408" s="104" t="str">
        <f>IFERROR(K3408 + VALUE(LEFT(L3408, FIND(" ", L3408) - 1)), "")</f>
        <v/>
      </c>
      <c r="O3408" s="105" t="str">
        <f>IF(_xlfn.DAYS(K3408,J3408)&lt;0, "Aguardando OC", _xlfn.DAYS(K3408,J3408))</f>
        <v>Aguardando OC</v>
      </c>
      <c r="P3408" s="170">
        <v>412269</v>
      </c>
      <c r="Q3408" s="12"/>
      <c r="R3408" s="170">
        <v>0</v>
      </c>
      <c r="S3408" s="2">
        <v>221</v>
      </c>
      <c r="T3408" s="65" t="s">
        <v>1029</v>
      </c>
      <c r="U3408" s="170">
        <v>0</v>
      </c>
      <c r="V3408" s="170"/>
      <c r="W3408" s="105" t="str">
        <f>IFERROR(VLOOKUP(V3408, Fornecedores!A:C, 3, FALSE), "")</f>
        <v/>
      </c>
      <c r="X3408" s="105" t="str">
        <f>IFERROR(VLOOKUP(V3408, Fornecedores!A:E, 5, FALSE), "")</f>
        <v/>
      </c>
      <c r="Y3408" s="105" t="str">
        <f>IFERROR(VLOOKUP(V3408, Fornecedores!A:F, 6, FALSE), "")</f>
        <v/>
      </c>
      <c r="Z3408" s="101" t="str">
        <f>IF(H3408=0, "Pedido entregue!", "Pendente")</f>
        <v>Pendente</v>
      </c>
      <c r="AB3408" s="132" t="str">
        <f>IF(Z3408="Pedido Entregue!", IF(AA3408=1, "Retirado do Almoxarifado", IF(AA3408=2, "Material devolvido", "Aguardando retirada")), IF(Z3408="Pendente", "Entrega pendente", ""))</f>
        <v>Entrega pendente</v>
      </c>
      <c r="AC3408" s="18">
        <v>1</v>
      </c>
      <c r="AD3408" s="18">
        <f>AC3408/SUMIF($P:$P,P3408,$AC:$AC)</f>
        <v>1</v>
      </c>
      <c r="AE3408" s="18">
        <f>IF(R3408=0,0,AC3408/SUMIF($R:$R,R3408,$AC:$AC))</f>
        <v>0</v>
      </c>
      <c r="AF3408" s="18">
        <f>IF(R3408=0,1,0)</f>
        <v>1</v>
      </c>
      <c r="AH3408" t="str">
        <f>TEXT(J3408,"MMMM")</f>
        <v>julho</v>
      </c>
    </row>
    <row r="3409" spans="1:34" ht="12.75" customHeight="1" x14ac:dyDescent="0.25">
      <c r="A3409" s="90" t="str">
        <f>IF(C3409="Oficina Diversos","Oficina Geral",
IF(ISNUMBER(FIND("Estoque - Colhedoras",C3409)),"Colhedoras",IF(ISNUMBER(FIND("Caldeiraria",C3409)),"Caldeiraria",IF(ISNUMBER(FIND("Borracharia",C3409)),"Borracharia",IF(ISNUMBER(FIND("Lubrificação",C3409)),"Lubrificação",
IF(ISNUMBER(FIND("Estoque - Carregadeiras",C3409)),"Carregadeiras",IF(ISNUMBER(FIND("Estoque - Veic. Leves",C3409)),"Veic. Leves",
IF(ISNUMBER(FIND("Estoque - Caminhões",C3409)),"Caminhões",IF(ISNUMBER(FIND("Estoque - Transbordos",C3409)),"Transbordos",
IF(ISNUMBER(FIND("Estoque - Tratores",C3409)),"Tratores",
IF(ISNUMBER(FIND("Estoque - Máquinas pesadas",C3409)),"Máquinas pesadas",
IF(ISNUMBER(FIND("Estoque - Reboques",C3409)),"Reboques",
IF(C3409="Estoque","Estoque",
IF(AND(ISNUMBER(C3409),C3409&gt;1000,C3409&lt;2000),"Caminhões",
IF(AND(ISNUMBER(C3409),C3409&gt;2000,C3409&lt;3000),"Tratores",
IF(AND(ISNUMBER(C3409),C3409&gt;3000,C3409&lt;4000),"Carregadeiras",
IF(AND(ISNUMBER(C3409),C3409&gt;4000,C3409&lt;5000),"Máquinas pesadas",
IF(AND(ISNUMBER(C3409),C3409&gt;5000,C3409&lt;6000),"Colhedoras",
IF(AND(ISNUMBER(C3409),C3409&gt;7000,C3409&lt;8000),"Irrigação",
IF(AND(ISNUMBER(C3409),C3409&gt;8000,C3409&lt;9000),"Reboques",IF(AND(ISNUMBER(C3409),C3409&gt;0,C3409&lt;1000),"Veic. Leves","")))))))))))))))))))))</f>
        <v>Caminhões</v>
      </c>
      <c r="C3409" s="171">
        <v>1029</v>
      </c>
      <c r="D3409" s="170">
        <v>93505</v>
      </c>
      <c r="E3409" s="173" t="s">
        <v>26102</v>
      </c>
      <c r="F3409" s="101" t="str">
        <f>IF(ISBLANK(K3409), "Apenas Solicitação", "Tem OC")</f>
        <v>Apenas Solicitação</v>
      </c>
      <c r="G3409" s="170">
        <v>1</v>
      </c>
      <c r="H3409" s="102">
        <f>G3409-I3409</f>
        <v>1</v>
      </c>
      <c r="I3409" s="103"/>
      <c r="J3409" s="174">
        <v>45856</v>
      </c>
      <c r="K3409" s="173"/>
      <c r="L3409" s="173"/>
      <c r="M3409" s="104" t="str">
        <f ca="1">IF(OR(N3409="", N3409=0), "", IF(N3409&gt;TODAY(), "No prazo", "Atrasado"))</f>
        <v/>
      </c>
      <c r="N3409" s="104" t="str">
        <f>IFERROR(K3409 + VALUE(LEFT(L3409, FIND(" ", L3409) - 1)), "")</f>
        <v/>
      </c>
      <c r="O3409" s="105" t="str">
        <f>IF(_xlfn.DAYS(K3409,J3409)&lt;0, "Aguardando OC", _xlfn.DAYS(K3409,J3409))</f>
        <v>Aguardando OC</v>
      </c>
      <c r="P3409" s="170">
        <v>412279</v>
      </c>
      <c r="Q3409" s="12"/>
      <c r="R3409" s="170">
        <v>0</v>
      </c>
      <c r="S3409" s="2">
        <v>221</v>
      </c>
      <c r="T3409" s="65" t="s">
        <v>1029</v>
      </c>
      <c r="U3409" s="170">
        <v>0</v>
      </c>
      <c r="V3409" s="170"/>
      <c r="W3409" s="105" t="str">
        <f>IFERROR(VLOOKUP(V3409, Fornecedores!A:C, 3, FALSE), "")</f>
        <v/>
      </c>
      <c r="X3409" s="105" t="str">
        <f>IFERROR(VLOOKUP(V3409, Fornecedores!A:E, 5, FALSE), "")</f>
        <v/>
      </c>
      <c r="Y3409" s="105" t="str">
        <f>IFERROR(VLOOKUP(V3409, Fornecedores!A:F, 6, FALSE), "")</f>
        <v/>
      </c>
      <c r="Z3409" s="101" t="str">
        <f>IF(H3409=0, "Pedido entregue!", "Pendente")</f>
        <v>Pendente</v>
      </c>
      <c r="AB3409" s="132" t="str">
        <f>IF(Z3409="Pedido Entregue!", IF(AA3409=1, "Retirado do Almoxarifado", IF(AA3409=2, "Material devolvido", "Aguardando retirada")), IF(Z3409="Pendente", "Entrega pendente", ""))</f>
        <v>Entrega pendente</v>
      </c>
      <c r="AC3409" s="18">
        <v>1</v>
      </c>
      <c r="AD3409" s="18">
        <f>AC3409/SUMIF($P:$P,P3409,$AC:$AC)</f>
        <v>1</v>
      </c>
      <c r="AE3409" s="18">
        <f>IF(R3409=0,0,AC3409/SUMIF($R:$R,R3409,$AC:$AC))</f>
        <v>0</v>
      </c>
      <c r="AF3409" s="18">
        <f>IF(R3409=0,1,0)</f>
        <v>1</v>
      </c>
      <c r="AH3409" t="str">
        <f>TEXT(J3409,"MMMM")</f>
        <v>julho</v>
      </c>
    </row>
    <row r="3410" spans="1:34" ht="12.75" customHeight="1" x14ac:dyDescent="0.25">
      <c r="A3410" s="90" t="str">
        <f>IF(C3410="Oficina Diversos","Oficina Geral",
IF(ISNUMBER(FIND("Estoque - Colhedoras",C3410)),"Colhedoras",IF(ISNUMBER(FIND("Caldeiraria",C3410)),"Caldeiraria",IF(ISNUMBER(FIND("Borracharia",C3410)),"Borracharia",IF(ISNUMBER(FIND("Lubrificação",C3410)),"Lubrificação",
IF(ISNUMBER(FIND("Estoque - Carregadeiras",C3410)),"Carregadeiras",IF(ISNUMBER(FIND("Estoque - Veic. Leves",C3410)),"Veic. Leves",
IF(ISNUMBER(FIND("Estoque - Caminhões",C3410)),"Caminhões",IF(ISNUMBER(FIND("Estoque - Transbordos",C3410)),"Transbordos",
IF(ISNUMBER(FIND("Estoque - Tratores",C3410)),"Tratores",
IF(ISNUMBER(FIND("Estoque - Máquinas pesadas",C3410)),"Máquinas pesadas",
IF(ISNUMBER(FIND("Estoque - Reboques",C3410)),"Reboques",
IF(C3410="Estoque","Estoque",
IF(AND(ISNUMBER(C3410),C3410&gt;1000,C3410&lt;2000),"Caminhões",
IF(AND(ISNUMBER(C3410),C3410&gt;2000,C3410&lt;3000),"Tratores",
IF(AND(ISNUMBER(C3410),C3410&gt;3000,C3410&lt;4000),"Carregadeiras",
IF(AND(ISNUMBER(C3410),C3410&gt;4000,C3410&lt;5000),"Máquinas pesadas",
IF(AND(ISNUMBER(C3410),C3410&gt;5000,C3410&lt;6000),"Colhedoras",
IF(AND(ISNUMBER(C3410),C3410&gt;7000,C3410&lt;8000),"Irrigação",
IF(AND(ISNUMBER(C3410),C3410&gt;8000,C3410&lt;9000),"Reboques",IF(AND(ISNUMBER(C3410),C3410&gt;0,C3410&lt;1000),"Veic. Leves","")))))))))))))))))))))</f>
        <v>Caminhões</v>
      </c>
      <c r="C3410" s="171">
        <v>1024</v>
      </c>
      <c r="D3410" s="170">
        <v>93505</v>
      </c>
      <c r="E3410" s="173" t="s">
        <v>26102</v>
      </c>
      <c r="F3410" s="101" t="str">
        <f>IF(ISBLANK(K3410), "Apenas Solicitação", "Tem OC")</f>
        <v>Apenas Solicitação</v>
      </c>
      <c r="G3410" s="170">
        <v>1</v>
      </c>
      <c r="H3410" s="102">
        <f>G3410-I3410</f>
        <v>1</v>
      </c>
      <c r="I3410" s="103"/>
      <c r="J3410" s="174">
        <v>45857</v>
      </c>
      <c r="K3410" s="173"/>
      <c r="L3410" s="173"/>
      <c r="M3410" s="104" t="str">
        <f ca="1">IF(OR(N3410="", N3410=0), "", IF(N3410&gt;TODAY(), "No prazo", "Atrasado"))</f>
        <v/>
      </c>
      <c r="N3410" s="104" t="str">
        <f>IFERROR(K3410 + VALUE(LEFT(L3410, FIND(" ", L3410) - 1)), "")</f>
        <v/>
      </c>
      <c r="O3410" s="105" t="str">
        <f>IF(_xlfn.DAYS(K3410,J3410)&lt;0, "Aguardando OC", _xlfn.DAYS(K3410,J3410))</f>
        <v>Aguardando OC</v>
      </c>
      <c r="P3410" s="170">
        <v>412439</v>
      </c>
      <c r="Q3410" s="12"/>
      <c r="R3410" s="170">
        <v>0</v>
      </c>
      <c r="S3410" s="2">
        <v>221</v>
      </c>
      <c r="T3410" s="65" t="s">
        <v>1029</v>
      </c>
      <c r="U3410" s="170">
        <v>0</v>
      </c>
      <c r="V3410" s="170"/>
      <c r="W3410" s="105" t="str">
        <f>IFERROR(VLOOKUP(V3410, Fornecedores!A:C, 3, FALSE), "")</f>
        <v/>
      </c>
      <c r="X3410" s="105" t="str">
        <f>IFERROR(VLOOKUP(V3410, Fornecedores!A:E, 5, FALSE), "")</f>
        <v/>
      </c>
      <c r="Y3410" s="105" t="str">
        <f>IFERROR(VLOOKUP(V3410, Fornecedores!A:F, 6, FALSE), "")</f>
        <v/>
      </c>
      <c r="Z3410" s="101" t="str">
        <f>IF(H3410=0, "Pedido entregue!", "Pendente")</f>
        <v>Pendente</v>
      </c>
      <c r="AB3410" s="132" t="str">
        <f>IF(Z3410="Pedido Entregue!", IF(AA3410=1, "Retirado do Almoxarifado", IF(AA3410=2, "Material devolvido", "Aguardando retirada")), IF(Z3410="Pendente", "Entrega pendente", ""))</f>
        <v>Entrega pendente</v>
      </c>
      <c r="AC3410" s="18">
        <v>1</v>
      </c>
      <c r="AD3410" s="18">
        <f>AC3410/SUMIF($P:$P,P3410,$AC:$AC)</f>
        <v>1</v>
      </c>
      <c r="AE3410" s="18">
        <f>IF(R3410=0,0,AC3410/SUMIF($R:$R,R3410,$AC:$AC))</f>
        <v>0</v>
      </c>
      <c r="AF3410" s="18">
        <f>IF(R3410=0,1,0)</f>
        <v>1</v>
      </c>
      <c r="AH3410" t="str">
        <f>TEXT(J3410,"MMMM")</f>
        <v>julho</v>
      </c>
    </row>
    <row r="3411" spans="1:34" ht="12.75" customHeight="1" x14ac:dyDescent="0.25">
      <c r="A3411" s="90" t="str">
        <f>IF(C3411="Oficina Diversos","Oficina Geral",
IF(ISNUMBER(FIND("Estoque - Colhedoras",C3411)),"Colhedoras",IF(ISNUMBER(FIND("Caldeiraria",C3411)),"Caldeiraria",IF(ISNUMBER(FIND("Borracharia",C3411)),"Borracharia",IF(ISNUMBER(FIND("Lubrificação",C3411)),"Lubrificação",
IF(ISNUMBER(FIND("Estoque - Carregadeiras",C3411)),"Carregadeiras",IF(ISNUMBER(FIND("Estoque - Veic. Leves",C3411)),"Veic. Leves",
IF(ISNUMBER(FIND("Estoque - Caminhões",C3411)),"Caminhões",IF(ISNUMBER(FIND("Estoque - Transbordos",C3411)),"Transbordos",
IF(ISNUMBER(FIND("Estoque - Tratores",C3411)),"Tratores",
IF(ISNUMBER(FIND("Estoque - Máquinas pesadas",C3411)),"Máquinas pesadas",
IF(ISNUMBER(FIND("Estoque - Reboques",C3411)),"Reboques",
IF(C3411="Estoque","Estoque",
IF(AND(ISNUMBER(C3411),C3411&gt;1000,C3411&lt;2000),"Caminhões",
IF(AND(ISNUMBER(C3411),C3411&gt;2000,C3411&lt;3000),"Tratores",
IF(AND(ISNUMBER(C3411),C3411&gt;3000,C3411&lt;4000),"Carregadeiras",
IF(AND(ISNUMBER(C3411),C3411&gt;4000,C3411&lt;5000),"Máquinas pesadas",
IF(AND(ISNUMBER(C3411),C3411&gt;5000,C3411&lt;6000),"Colhedoras",
IF(AND(ISNUMBER(C3411),C3411&gt;7000,C3411&lt;8000),"Irrigação",
IF(AND(ISNUMBER(C3411),C3411&gt;8000,C3411&lt;9000),"Reboques",IF(AND(ISNUMBER(C3411),C3411&gt;0,C3411&lt;1000),"Veic. Leves","")))))))))))))))))))))</f>
        <v>Caminhões</v>
      </c>
      <c r="C3411" s="171">
        <v>1094</v>
      </c>
      <c r="D3411" s="170">
        <v>93507</v>
      </c>
      <c r="E3411" s="173" t="s">
        <v>26103</v>
      </c>
      <c r="F3411" s="101" t="str">
        <f>IF(ISBLANK(K3411), "Apenas Solicitação", "Tem OC")</f>
        <v>Apenas Solicitação</v>
      </c>
      <c r="G3411" s="170">
        <v>1</v>
      </c>
      <c r="H3411" s="102">
        <f>G3411-I3411</f>
        <v>1</v>
      </c>
      <c r="I3411" s="103"/>
      <c r="J3411" s="174">
        <v>45856</v>
      </c>
      <c r="K3411" s="173"/>
      <c r="L3411" s="173"/>
      <c r="M3411" s="104" t="str">
        <f ca="1">IF(OR(N3411="", N3411=0), "", IF(N3411&gt;TODAY(), "No prazo", "Atrasado"))</f>
        <v/>
      </c>
      <c r="N3411" s="104" t="str">
        <f>IFERROR(K3411 + VALUE(LEFT(L3411, FIND(" ", L3411) - 1)), "")</f>
        <v/>
      </c>
      <c r="O3411" s="105" t="str">
        <f>IF(_xlfn.DAYS(K3411,J3411)&lt;0, "Aguardando OC", _xlfn.DAYS(K3411,J3411))</f>
        <v>Aguardando OC</v>
      </c>
      <c r="P3411" s="170">
        <v>412224</v>
      </c>
      <c r="Q3411" s="12"/>
      <c r="R3411" s="170">
        <v>0</v>
      </c>
      <c r="S3411" s="2">
        <v>221</v>
      </c>
      <c r="T3411" s="65" t="s">
        <v>1029</v>
      </c>
      <c r="U3411" s="170">
        <v>0</v>
      </c>
      <c r="V3411" s="170"/>
      <c r="W3411" s="105" t="str">
        <f>IFERROR(VLOOKUP(V3411, Fornecedores!A:C, 3, FALSE), "")</f>
        <v/>
      </c>
      <c r="X3411" s="105" t="str">
        <f>IFERROR(VLOOKUP(V3411, Fornecedores!A:E, 5, FALSE), "")</f>
        <v/>
      </c>
      <c r="Y3411" s="105" t="str">
        <f>IFERROR(VLOOKUP(V3411, Fornecedores!A:F, 6, FALSE), "")</f>
        <v/>
      </c>
      <c r="Z3411" s="101" t="str">
        <f>IF(H3411=0, "Pedido entregue!", "Pendente")</f>
        <v>Pendente</v>
      </c>
      <c r="AB3411" s="132" t="str">
        <f>IF(Z3411="Pedido Entregue!", IF(AA3411=1, "Retirado do Almoxarifado", IF(AA3411=2, "Material devolvido", "Aguardando retirada")), IF(Z3411="Pendente", "Entrega pendente", ""))</f>
        <v>Entrega pendente</v>
      </c>
      <c r="AC3411" s="18">
        <v>1</v>
      </c>
      <c r="AD3411" s="18">
        <f>AC3411/SUMIF($P:$P,P3411,$AC:$AC)</f>
        <v>1</v>
      </c>
      <c r="AE3411" s="18">
        <f>IF(R3411=0,0,AC3411/SUMIF($R:$R,R3411,$AC:$AC))</f>
        <v>0</v>
      </c>
      <c r="AF3411" s="18">
        <f>IF(R3411=0,1,0)</f>
        <v>1</v>
      </c>
      <c r="AH3411" t="str">
        <f>TEXT(J3411,"MMMM")</f>
        <v>julho</v>
      </c>
    </row>
    <row r="3412" spans="1:34" ht="12.75" customHeight="1" x14ac:dyDescent="0.25">
      <c r="A3412" s="90" t="str">
        <f>IF(C3412="Oficina Diversos","Oficina Geral",
IF(ISNUMBER(FIND("Estoque - Colhedoras",C3412)),"Colhedoras",IF(ISNUMBER(FIND("Caldeiraria",C3412)),"Caldeiraria",IF(ISNUMBER(FIND("Borracharia",C3412)),"Borracharia",IF(ISNUMBER(FIND("Lubrificação",C3412)),"Lubrificação",
IF(ISNUMBER(FIND("Estoque - Carregadeiras",C3412)),"Carregadeiras",IF(ISNUMBER(FIND("Estoque - Veic. Leves",C3412)),"Veic. Leves",
IF(ISNUMBER(FIND("Estoque - Caminhões",C3412)),"Caminhões",IF(ISNUMBER(FIND("Estoque - Transbordos",C3412)),"Transbordos",
IF(ISNUMBER(FIND("Estoque - Tratores",C3412)),"Tratores",
IF(ISNUMBER(FIND("Estoque - Máquinas pesadas",C3412)),"Máquinas pesadas",
IF(ISNUMBER(FIND("Estoque - Reboques",C3412)),"Reboques",
IF(C3412="Estoque","Estoque",
IF(AND(ISNUMBER(C3412),C3412&gt;1000,C3412&lt;2000),"Caminhões",
IF(AND(ISNUMBER(C3412),C3412&gt;2000,C3412&lt;3000),"Tratores",
IF(AND(ISNUMBER(C3412),C3412&gt;3000,C3412&lt;4000),"Carregadeiras",
IF(AND(ISNUMBER(C3412),C3412&gt;4000,C3412&lt;5000),"Máquinas pesadas",
IF(AND(ISNUMBER(C3412),C3412&gt;5000,C3412&lt;6000),"Colhedoras",
IF(AND(ISNUMBER(C3412),C3412&gt;7000,C3412&lt;8000),"Irrigação",
IF(AND(ISNUMBER(C3412),C3412&gt;8000,C3412&lt;9000),"Reboques",IF(AND(ISNUMBER(C3412),C3412&gt;0,C3412&lt;1000),"Veic. Leves","")))))))))))))))))))))</f>
        <v>Caminhões</v>
      </c>
      <c r="C3412" s="171">
        <v>1094</v>
      </c>
      <c r="D3412" s="170">
        <v>93508</v>
      </c>
      <c r="E3412" s="173" t="s">
        <v>26104</v>
      </c>
      <c r="F3412" s="101" t="str">
        <f>IF(ISBLANK(K3412), "Apenas Solicitação", "Tem OC")</f>
        <v>Apenas Solicitação</v>
      </c>
      <c r="G3412" s="170">
        <v>1</v>
      </c>
      <c r="H3412" s="102">
        <f>G3412-I3412</f>
        <v>1</v>
      </c>
      <c r="I3412" s="103"/>
      <c r="J3412" s="174">
        <v>45856</v>
      </c>
      <c r="K3412" s="173"/>
      <c r="L3412" s="173"/>
      <c r="M3412" s="104" t="str">
        <f ca="1">IF(OR(N3412="", N3412=0), "", IF(N3412&gt;TODAY(), "No prazo", "Atrasado"))</f>
        <v/>
      </c>
      <c r="N3412" s="104" t="str">
        <f>IFERROR(K3412 + VALUE(LEFT(L3412, FIND(" ", L3412) - 1)), "")</f>
        <v/>
      </c>
      <c r="O3412" s="105" t="str">
        <f>IF(_xlfn.DAYS(K3412,J3412)&lt;0, "Aguardando OC", _xlfn.DAYS(K3412,J3412))</f>
        <v>Aguardando OC</v>
      </c>
      <c r="P3412" s="170">
        <v>412225</v>
      </c>
      <c r="Q3412" s="12"/>
      <c r="R3412" s="170">
        <v>0</v>
      </c>
      <c r="S3412" s="2">
        <v>221</v>
      </c>
      <c r="T3412" s="65" t="s">
        <v>1029</v>
      </c>
      <c r="U3412" s="170">
        <v>0</v>
      </c>
      <c r="V3412" s="170"/>
      <c r="W3412" s="105" t="str">
        <f>IFERROR(VLOOKUP(V3412, Fornecedores!A:C, 3, FALSE), "")</f>
        <v/>
      </c>
      <c r="X3412" s="105" t="str">
        <f>IFERROR(VLOOKUP(V3412, Fornecedores!A:E, 5, FALSE), "")</f>
        <v/>
      </c>
      <c r="Y3412" s="105" t="str">
        <f>IFERROR(VLOOKUP(V3412, Fornecedores!A:F, 6, FALSE), "")</f>
        <v/>
      </c>
      <c r="Z3412" s="101" t="str">
        <f>IF(H3412=0, "Pedido entregue!", "Pendente")</f>
        <v>Pendente</v>
      </c>
      <c r="AB3412" s="132" t="str">
        <f>IF(Z3412="Pedido Entregue!", IF(AA3412=1, "Retirado do Almoxarifado", IF(AA3412=2, "Material devolvido", "Aguardando retirada")), IF(Z3412="Pendente", "Entrega pendente", ""))</f>
        <v>Entrega pendente</v>
      </c>
      <c r="AC3412" s="18">
        <v>1</v>
      </c>
      <c r="AD3412" s="18">
        <f>AC3412/SUMIF($P:$P,P3412,$AC:$AC)</f>
        <v>1</v>
      </c>
      <c r="AE3412" s="18">
        <f>IF(R3412=0,0,AC3412/SUMIF($R:$R,R3412,$AC:$AC))</f>
        <v>0</v>
      </c>
      <c r="AF3412" s="18">
        <f>IF(R3412=0,1,0)</f>
        <v>1</v>
      </c>
      <c r="AH3412" t="str">
        <f>TEXT(J3412,"MMMM")</f>
        <v>julho</v>
      </c>
    </row>
    <row r="3413" spans="1:34" ht="12.75" customHeight="1" x14ac:dyDescent="0.25">
      <c r="A3413" s="90" t="str">
        <f>IF(C3413="Oficina Diversos","Oficina Geral",
IF(ISNUMBER(FIND("Estoque - Colhedoras",C3413)),"Colhedoras",IF(ISNUMBER(FIND("Caldeiraria",C3413)),"Caldeiraria",IF(ISNUMBER(FIND("Borracharia",C3413)),"Borracharia",IF(ISNUMBER(FIND("Lubrificação",C3413)),"Lubrificação",
IF(ISNUMBER(FIND("Estoque - Carregadeiras",C3413)),"Carregadeiras",IF(ISNUMBER(FIND("Estoque - Veic. Leves",C3413)),"Veic. Leves",
IF(ISNUMBER(FIND("Estoque - Caminhões",C3413)),"Caminhões",IF(ISNUMBER(FIND("Estoque - Transbordos",C3413)),"Transbordos",
IF(ISNUMBER(FIND("Estoque - Tratores",C3413)),"Tratores",
IF(ISNUMBER(FIND("Estoque - Máquinas pesadas",C3413)),"Máquinas pesadas",
IF(ISNUMBER(FIND("Estoque - Reboques",C3413)),"Reboques",
IF(C3413="Estoque","Estoque",
IF(AND(ISNUMBER(C3413),C3413&gt;1000,C3413&lt;2000),"Caminhões",
IF(AND(ISNUMBER(C3413),C3413&gt;2000,C3413&lt;3000),"Tratores",
IF(AND(ISNUMBER(C3413),C3413&gt;3000,C3413&lt;4000),"Carregadeiras",
IF(AND(ISNUMBER(C3413),C3413&gt;4000,C3413&lt;5000),"Máquinas pesadas",
IF(AND(ISNUMBER(C3413),C3413&gt;5000,C3413&lt;6000),"Colhedoras",
IF(AND(ISNUMBER(C3413),C3413&gt;7000,C3413&lt;8000),"Irrigação",
IF(AND(ISNUMBER(C3413),C3413&gt;8000,C3413&lt;9000),"Reboques",IF(AND(ISNUMBER(C3413),C3413&gt;0,C3413&lt;1000),"Veic. Leves","")))))))))))))))))))))</f>
        <v>Caminhões</v>
      </c>
      <c r="C3413" s="171">
        <v>1094</v>
      </c>
      <c r="D3413" s="170">
        <v>93509</v>
      </c>
      <c r="E3413" s="173" t="s">
        <v>26105</v>
      </c>
      <c r="F3413" s="101" t="str">
        <f>IF(ISBLANK(K3413), "Apenas Solicitação", "Tem OC")</f>
        <v>Apenas Solicitação</v>
      </c>
      <c r="G3413" s="170">
        <v>1</v>
      </c>
      <c r="H3413" s="102">
        <f>G3413-I3413</f>
        <v>1</v>
      </c>
      <c r="I3413" s="103"/>
      <c r="J3413" s="174">
        <v>45856</v>
      </c>
      <c r="K3413" s="173"/>
      <c r="L3413" s="173"/>
      <c r="M3413" s="104" t="str">
        <f ca="1">IF(OR(N3413="", N3413=0), "", IF(N3413&gt;TODAY(), "No prazo", "Atrasado"))</f>
        <v/>
      </c>
      <c r="N3413" s="104" t="str">
        <f>IFERROR(K3413 + VALUE(LEFT(L3413, FIND(" ", L3413) - 1)), "")</f>
        <v/>
      </c>
      <c r="O3413" s="105" t="str">
        <f>IF(_xlfn.DAYS(K3413,J3413)&lt;0, "Aguardando OC", _xlfn.DAYS(K3413,J3413))</f>
        <v>Aguardando OC</v>
      </c>
      <c r="P3413" s="170">
        <v>412226</v>
      </c>
      <c r="Q3413" s="12"/>
      <c r="R3413" s="170">
        <v>0</v>
      </c>
      <c r="S3413" s="2">
        <v>221</v>
      </c>
      <c r="T3413" s="65" t="s">
        <v>1029</v>
      </c>
      <c r="U3413" s="170">
        <v>0</v>
      </c>
      <c r="V3413" s="170"/>
      <c r="W3413" s="105" t="str">
        <f>IFERROR(VLOOKUP(V3413, Fornecedores!A:C, 3, FALSE), "")</f>
        <v/>
      </c>
      <c r="X3413" s="105" t="str">
        <f>IFERROR(VLOOKUP(V3413, Fornecedores!A:E, 5, FALSE), "")</f>
        <v/>
      </c>
      <c r="Y3413" s="105" t="str">
        <f>IFERROR(VLOOKUP(V3413, Fornecedores!A:F, 6, FALSE), "")</f>
        <v/>
      </c>
      <c r="Z3413" s="101" t="str">
        <f>IF(H3413=0, "Pedido entregue!", "Pendente")</f>
        <v>Pendente</v>
      </c>
      <c r="AB3413" s="132" t="str">
        <f>IF(Z3413="Pedido Entregue!", IF(AA3413=1, "Retirado do Almoxarifado", IF(AA3413=2, "Material devolvido", "Aguardando retirada")), IF(Z3413="Pendente", "Entrega pendente", ""))</f>
        <v>Entrega pendente</v>
      </c>
      <c r="AC3413" s="18">
        <v>1</v>
      </c>
      <c r="AD3413" s="18">
        <f>AC3413/SUMIF($P:$P,P3413,$AC:$AC)</f>
        <v>1</v>
      </c>
      <c r="AE3413" s="18">
        <f>IF(R3413=0,0,AC3413/SUMIF($R:$R,R3413,$AC:$AC))</f>
        <v>0</v>
      </c>
      <c r="AF3413" s="18">
        <f>IF(R3413=0,1,0)</f>
        <v>1</v>
      </c>
      <c r="AH3413" t="str">
        <f>TEXT(J3413,"MMMM")</f>
        <v>julho</v>
      </c>
    </row>
    <row r="3414" spans="1:34" ht="12.75" customHeight="1" x14ac:dyDescent="0.25">
      <c r="A3414" s="90" t="str">
        <f>IF(C3414="Oficina Diversos","Oficina Geral",
IF(ISNUMBER(FIND("Estoque - Colhedoras",C3414)),"Colhedoras",IF(ISNUMBER(FIND("Caldeiraria",C3414)),"Caldeiraria",IF(ISNUMBER(FIND("Borracharia",C3414)),"Borracharia",IF(ISNUMBER(FIND("Lubrificação",C3414)),"Lubrificação",
IF(ISNUMBER(FIND("Estoque - Carregadeiras",C3414)),"Carregadeiras",IF(ISNUMBER(FIND("Estoque - Veic. Leves",C3414)),"Veic. Leves",
IF(ISNUMBER(FIND("Estoque - Caminhões",C3414)),"Caminhões",IF(ISNUMBER(FIND("Estoque - Transbordos",C3414)),"Transbordos",
IF(ISNUMBER(FIND("Estoque - Tratores",C3414)),"Tratores",
IF(ISNUMBER(FIND("Estoque - Máquinas pesadas",C3414)),"Máquinas pesadas",
IF(ISNUMBER(FIND("Estoque - Reboques",C3414)),"Reboques",
IF(C3414="Estoque","Estoque",
IF(AND(ISNUMBER(C3414),C3414&gt;1000,C3414&lt;2000),"Caminhões",
IF(AND(ISNUMBER(C3414),C3414&gt;2000,C3414&lt;3000),"Tratores",
IF(AND(ISNUMBER(C3414),C3414&gt;3000,C3414&lt;4000),"Carregadeiras",
IF(AND(ISNUMBER(C3414),C3414&gt;4000,C3414&lt;5000),"Máquinas pesadas",
IF(AND(ISNUMBER(C3414),C3414&gt;5000,C3414&lt;6000),"Colhedoras",
IF(AND(ISNUMBER(C3414),C3414&gt;7000,C3414&lt;8000),"Irrigação",
IF(AND(ISNUMBER(C3414),C3414&gt;8000,C3414&lt;9000),"Reboques",IF(AND(ISNUMBER(C3414),C3414&gt;0,C3414&lt;1000),"Veic. Leves","")))))))))))))))))))))</f>
        <v>Caminhões</v>
      </c>
      <c r="C3414" s="171">
        <v>1094</v>
      </c>
      <c r="D3414" s="170">
        <v>93510</v>
      </c>
      <c r="E3414" s="173" t="s">
        <v>26106</v>
      </c>
      <c r="F3414" s="101" t="str">
        <f>IF(ISBLANK(K3414), "Apenas Solicitação", "Tem OC")</f>
        <v>Apenas Solicitação</v>
      </c>
      <c r="G3414" s="170">
        <v>3</v>
      </c>
      <c r="H3414" s="102">
        <f>G3414-I3414</f>
        <v>3</v>
      </c>
      <c r="I3414" s="103"/>
      <c r="J3414" s="174">
        <v>45856</v>
      </c>
      <c r="K3414" s="173"/>
      <c r="L3414" s="173"/>
      <c r="M3414" s="104" t="str">
        <f ca="1">IF(OR(N3414="", N3414=0), "", IF(N3414&gt;TODAY(), "No prazo", "Atrasado"))</f>
        <v/>
      </c>
      <c r="N3414" s="104" t="str">
        <f>IFERROR(K3414 + VALUE(LEFT(L3414, FIND(" ", L3414) - 1)), "")</f>
        <v/>
      </c>
      <c r="O3414" s="105" t="str">
        <f>IF(_xlfn.DAYS(K3414,J3414)&lt;0, "Aguardando OC", _xlfn.DAYS(K3414,J3414))</f>
        <v>Aguardando OC</v>
      </c>
      <c r="P3414" s="170">
        <v>412227</v>
      </c>
      <c r="Q3414" s="12"/>
      <c r="R3414" s="170">
        <v>0</v>
      </c>
      <c r="S3414" s="2">
        <v>221</v>
      </c>
      <c r="T3414" s="65" t="s">
        <v>1029</v>
      </c>
      <c r="U3414" s="170">
        <v>0</v>
      </c>
      <c r="V3414" s="170"/>
      <c r="W3414" s="105" t="str">
        <f>IFERROR(VLOOKUP(V3414, Fornecedores!A:C, 3, FALSE), "")</f>
        <v/>
      </c>
      <c r="X3414" s="105" t="str">
        <f>IFERROR(VLOOKUP(V3414, Fornecedores!A:E, 5, FALSE), "")</f>
        <v/>
      </c>
      <c r="Y3414" s="105" t="str">
        <f>IFERROR(VLOOKUP(V3414, Fornecedores!A:F, 6, FALSE), "")</f>
        <v/>
      </c>
      <c r="Z3414" s="101" t="str">
        <f>IF(H3414=0, "Pedido entregue!", "Pendente")</f>
        <v>Pendente</v>
      </c>
      <c r="AB3414" s="132" t="str">
        <f>IF(Z3414="Pedido Entregue!", IF(AA3414=1, "Retirado do Almoxarifado", IF(AA3414=2, "Material devolvido", "Aguardando retirada")), IF(Z3414="Pendente", "Entrega pendente", ""))</f>
        <v>Entrega pendente</v>
      </c>
      <c r="AC3414" s="18">
        <v>1</v>
      </c>
      <c r="AD3414" s="18">
        <f>AC3414/SUMIF($P:$P,P3414,$AC:$AC)</f>
        <v>1</v>
      </c>
      <c r="AE3414" s="18">
        <f>IF(R3414=0,0,AC3414/SUMIF($R:$R,R3414,$AC:$AC))</f>
        <v>0</v>
      </c>
      <c r="AF3414" s="18">
        <f>IF(R3414=0,1,0)</f>
        <v>1</v>
      </c>
      <c r="AH3414" t="str">
        <f>TEXT(J3414,"MMMM")</f>
        <v>julho</v>
      </c>
    </row>
    <row r="3415" spans="1:34" ht="12.75" customHeight="1" x14ac:dyDescent="0.25">
      <c r="A3415" s="90" t="str">
        <f>IF(C3415="Oficina Diversos","Oficina Geral",
IF(ISNUMBER(FIND("Estoque - Colhedoras",C3415)),"Colhedoras",IF(ISNUMBER(FIND("Caldeiraria",C3415)),"Caldeiraria",IF(ISNUMBER(FIND("Borracharia",C3415)),"Borracharia",IF(ISNUMBER(FIND("Lubrificação",C3415)),"Lubrificação",
IF(ISNUMBER(FIND("Estoque - Carregadeiras",C3415)),"Carregadeiras",IF(ISNUMBER(FIND("Estoque - Veic. Leves",C3415)),"Veic. Leves",
IF(ISNUMBER(FIND("Estoque - Caminhões",C3415)),"Caminhões",IF(ISNUMBER(FIND("Estoque - Transbordos",C3415)),"Transbordos",
IF(ISNUMBER(FIND("Estoque - Tratores",C3415)),"Tratores",
IF(ISNUMBER(FIND("Estoque - Máquinas pesadas",C3415)),"Máquinas pesadas",
IF(ISNUMBER(FIND("Estoque - Reboques",C3415)),"Reboques",
IF(C3415="Estoque","Estoque",
IF(AND(ISNUMBER(C3415),C3415&gt;1000,C3415&lt;2000),"Caminhões",
IF(AND(ISNUMBER(C3415),C3415&gt;2000,C3415&lt;3000),"Tratores",
IF(AND(ISNUMBER(C3415),C3415&gt;3000,C3415&lt;4000),"Carregadeiras",
IF(AND(ISNUMBER(C3415),C3415&gt;4000,C3415&lt;5000),"Máquinas pesadas",
IF(AND(ISNUMBER(C3415),C3415&gt;5000,C3415&lt;6000),"Colhedoras",
IF(AND(ISNUMBER(C3415),C3415&gt;7000,C3415&lt;8000),"Irrigação",
IF(AND(ISNUMBER(C3415),C3415&gt;8000,C3415&lt;9000),"Reboques",IF(AND(ISNUMBER(C3415),C3415&gt;0,C3415&lt;1000),"Veic. Leves","")))))))))))))))))))))</f>
        <v>Caminhões</v>
      </c>
      <c r="C3415" s="171">
        <v>1094</v>
      </c>
      <c r="D3415" s="170">
        <v>93511</v>
      </c>
      <c r="E3415" s="173" t="s">
        <v>26107</v>
      </c>
      <c r="F3415" s="101" t="str">
        <f>IF(ISBLANK(K3415), "Apenas Solicitação", "Tem OC")</f>
        <v>Apenas Solicitação</v>
      </c>
      <c r="G3415" s="170">
        <v>1</v>
      </c>
      <c r="H3415" s="102">
        <f>G3415-I3415</f>
        <v>1</v>
      </c>
      <c r="I3415" s="103"/>
      <c r="J3415" s="174">
        <v>45856</v>
      </c>
      <c r="K3415" s="173"/>
      <c r="L3415" s="173"/>
      <c r="M3415" s="104" t="str">
        <f ca="1">IF(OR(N3415="", N3415=0), "", IF(N3415&gt;TODAY(), "No prazo", "Atrasado"))</f>
        <v/>
      </c>
      <c r="N3415" s="104" t="str">
        <f>IFERROR(K3415 + VALUE(LEFT(L3415, FIND(" ", L3415) - 1)), "")</f>
        <v/>
      </c>
      <c r="O3415" s="105" t="str">
        <f>IF(_xlfn.DAYS(K3415,J3415)&lt;0, "Aguardando OC", _xlfn.DAYS(K3415,J3415))</f>
        <v>Aguardando OC</v>
      </c>
      <c r="P3415" s="170">
        <v>412228</v>
      </c>
      <c r="Q3415" s="12"/>
      <c r="R3415" s="170">
        <v>0</v>
      </c>
      <c r="S3415" s="2">
        <v>221</v>
      </c>
      <c r="T3415" s="65" t="s">
        <v>1029</v>
      </c>
      <c r="U3415" s="170">
        <v>0</v>
      </c>
      <c r="V3415" s="170"/>
      <c r="W3415" s="105" t="str">
        <f>IFERROR(VLOOKUP(V3415, Fornecedores!A:C, 3, FALSE), "")</f>
        <v/>
      </c>
      <c r="X3415" s="105" t="str">
        <f>IFERROR(VLOOKUP(V3415, Fornecedores!A:E, 5, FALSE), "")</f>
        <v/>
      </c>
      <c r="Y3415" s="105" t="str">
        <f>IFERROR(VLOOKUP(V3415, Fornecedores!A:F, 6, FALSE), "")</f>
        <v/>
      </c>
      <c r="Z3415" s="101" t="str">
        <f>IF(H3415=0, "Pedido entregue!", "Pendente")</f>
        <v>Pendente</v>
      </c>
      <c r="AB3415" s="132" t="str">
        <f>IF(Z3415="Pedido Entregue!", IF(AA3415=1, "Retirado do Almoxarifado", IF(AA3415=2, "Material devolvido", "Aguardando retirada")), IF(Z3415="Pendente", "Entrega pendente", ""))</f>
        <v>Entrega pendente</v>
      </c>
      <c r="AC3415" s="18">
        <v>1</v>
      </c>
      <c r="AD3415" s="18">
        <f>AC3415/SUMIF($P:$P,P3415,$AC:$AC)</f>
        <v>1</v>
      </c>
      <c r="AE3415" s="18">
        <f>IF(R3415=0,0,AC3415/SUMIF($R:$R,R3415,$AC:$AC))</f>
        <v>0</v>
      </c>
      <c r="AF3415" s="18">
        <f>IF(R3415=0,1,0)</f>
        <v>1</v>
      </c>
      <c r="AH3415" t="str">
        <f>TEXT(J3415,"MMMM")</f>
        <v>julho</v>
      </c>
    </row>
    <row r="3416" spans="1:34" ht="12.75" customHeight="1" x14ac:dyDescent="0.25">
      <c r="A3416" s="90" t="str">
        <f>IF(C3416="Oficina Diversos","Oficina Geral",
IF(ISNUMBER(FIND("Estoque - Colhedoras",C3416)),"Colhedoras",IF(ISNUMBER(FIND("Caldeiraria",C3416)),"Caldeiraria",IF(ISNUMBER(FIND("Borracharia",C3416)),"Borracharia",IF(ISNUMBER(FIND("Lubrificação",C3416)),"Lubrificação",
IF(ISNUMBER(FIND("Estoque - Carregadeiras",C3416)),"Carregadeiras",IF(ISNUMBER(FIND("Estoque - Veic. Leves",C3416)),"Veic. Leves",
IF(ISNUMBER(FIND("Estoque - Caminhões",C3416)),"Caminhões",IF(ISNUMBER(FIND("Estoque - Transbordos",C3416)),"Transbordos",
IF(ISNUMBER(FIND("Estoque - Tratores",C3416)),"Tratores",
IF(ISNUMBER(FIND("Estoque - Máquinas pesadas",C3416)),"Máquinas pesadas",
IF(ISNUMBER(FIND("Estoque - Reboques",C3416)),"Reboques",
IF(C3416="Estoque","Estoque",
IF(AND(ISNUMBER(C3416),C3416&gt;1000,C3416&lt;2000),"Caminhões",
IF(AND(ISNUMBER(C3416),C3416&gt;2000,C3416&lt;3000),"Tratores",
IF(AND(ISNUMBER(C3416),C3416&gt;3000,C3416&lt;4000),"Carregadeiras",
IF(AND(ISNUMBER(C3416),C3416&gt;4000,C3416&lt;5000),"Máquinas pesadas",
IF(AND(ISNUMBER(C3416),C3416&gt;5000,C3416&lt;6000),"Colhedoras",
IF(AND(ISNUMBER(C3416),C3416&gt;7000,C3416&lt;8000),"Irrigação",
IF(AND(ISNUMBER(C3416),C3416&gt;8000,C3416&lt;9000),"Reboques",IF(AND(ISNUMBER(C3416),C3416&gt;0,C3416&lt;1000),"Veic. Leves","")))))))))))))))))))))</f>
        <v>Caminhões</v>
      </c>
      <c r="C3416" s="171">
        <v>1094</v>
      </c>
      <c r="D3416" s="170">
        <v>93512</v>
      </c>
      <c r="E3416" s="173" t="s">
        <v>26108</v>
      </c>
      <c r="F3416" s="101" t="str">
        <f>IF(ISBLANK(K3416), "Apenas Solicitação", "Tem OC")</f>
        <v>Apenas Solicitação</v>
      </c>
      <c r="G3416" s="170">
        <v>1</v>
      </c>
      <c r="H3416" s="102">
        <f>G3416-I3416</f>
        <v>1</v>
      </c>
      <c r="I3416" s="103"/>
      <c r="J3416" s="174">
        <v>45856</v>
      </c>
      <c r="K3416" s="173"/>
      <c r="L3416" s="173"/>
      <c r="M3416" s="104" t="str">
        <f ca="1">IF(OR(N3416="", N3416=0), "", IF(N3416&gt;TODAY(), "No prazo", "Atrasado"))</f>
        <v/>
      </c>
      <c r="N3416" s="104" t="str">
        <f>IFERROR(K3416 + VALUE(LEFT(L3416, FIND(" ", L3416) - 1)), "")</f>
        <v/>
      </c>
      <c r="O3416" s="105" t="str">
        <f>IF(_xlfn.DAYS(K3416,J3416)&lt;0, "Aguardando OC", _xlfn.DAYS(K3416,J3416))</f>
        <v>Aguardando OC</v>
      </c>
      <c r="P3416" s="170">
        <v>412229</v>
      </c>
      <c r="Q3416" s="12"/>
      <c r="R3416" s="170">
        <v>0</v>
      </c>
      <c r="S3416" s="2">
        <v>221</v>
      </c>
      <c r="T3416" s="65" t="s">
        <v>1029</v>
      </c>
      <c r="U3416" s="170">
        <v>0</v>
      </c>
      <c r="V3416" s="170"/>
      <c r="W3416" s="105" t="str">
        <f>IFERROR(VLOOKUP(V3416, Fornecedores!A:C, 3, FALSE), "")</f>
        <v/>
      </c>
      <c r="X3416" s="105" t="str">
        <f>IFERROR(VLOOKUP(V3416, Fornecedores!A:E, 5, FALSE), "")</f>
        <v/>
      </c>
      <c r="Y3416" s="105" t="str">
        <f>IFERROR(VLOOKUP(V3416, Fornecedores!A:F, 6, FALSE), "")</f>
        <v/>
      </c>
      <c r="Z3416" s="101" t="str">
        <f>IF(H3416=0, "Pedido entregue!", "Pendente")</f>
        <v>Pendente</v>
      </c>
      <c r="AB3416" s="132" t="str">
        <f>IF(Z3416="Pedido Entregue!", IF(AA3416=1, "Retirado do Almoxarifado", IF(AA3416=2, "Material devolvido", "Aguardando retirada")), IF(Z3416="Pendente", "Entrega pendente", ""))</f>
        <v>Entrega pendente</v>
      </c>
      <c r="AC3416" s="18">
        <v>1</v>
      </c>
      <c r="AD3416" s="18">
        <f>AC3416/SUMIF($P:$P,P3416,$AC:$AC)</f>
        <v>1</v>
      </c>
      <c r="AE3416" s="18">
        <f>IF(R3416=0,0,AC3416/SUMIF($R:$R,R3416,$AC:$AC))</f>
        <v>0</v>
      </c>
      <c r="AF3416" s="18">
        <f>IF(R3416=0,1,0)</f>
        <v>1</v>
      </c>
      <c r="AH3416" t="str">
        <f>TEXT(J3416,"MMMM")</f>
        <v>julho</v>
      </c>
    </row>
    <row r="3417" spans="1:34" ht="12.75" customHeight="1" x14ac:dyDescent="0.25">
      <c r="A3417" s="90" t="str">
        <f>IF(C3417="Oficina Diversos","Oficina Geral",
IF(ISNUMBER(FIND("Estoque - Colhedoras",C3417)),"Colhedoras",IF(ISNUMBER(FIND("Caldeiraria",C3417)),"Caldeiraria",IF(ISNUMBER(FIND("Borracharia",C3417)),"Borracharia",IF(ISNUMBER(FIND("Lubrificação",C3417)),"Lubrificação",
IF(ISNUMBER(FIND("Estoque - Carregadeiras",C3417)),"Carregadeiras",IF(ISNUMBER(FIND("Estoque - Veic. Leves",C3417)),"Veic. Leves",
IF(ISNUMBER(FIND("Estoque - Caminhões",C3417)),"Caminhões",IF(ISNUMBER(FIND("Estoque - Transbordos",C3417)),"Transbordos",
IF(ISNUMBER(FIND("Estoque - Tratores",C3417)),"Tratores",
IF(ISNUMBER(FIND("Estoque - Máquinas pesadas",C3417)),"Máquinas pesadas",
IF(ISNUMBER(FIND("Estoque - Reboques",C3417)),"Reboques",
IF(C3417="Estoque","Estoque",
IF(AND(ISNUMBER(C3417),C3417&gt;1000,C3417&lt;2000),"Caminhões",
IF(AND(ISNUMBER(C3417),C3417&gt;2000,C3417&lt;3000),"Tratores",
IF(AND(ISNUMBER(C3417),C3417&gt;3000,C3417&lt;4000),"Carregadeiras",
IF(AND(ISNUMBER(C3417),C3417&gt;4000,C3417&lt;5000),"Máquinas pesadas",
IF(AND(ISNUMBER(C3417),C3417&gt;5000,C3417&lt;6000),"Colhedoras",
IF(AND(ISNUMBER(C3417),C3417&gt;7000,C3417&lt;8000),"Irrigação",
IF(AND(ISNUMBER(C3417),C3417&gt;8000,C3417&lt;9000),"Reboques",IF(AND(ISNUMBER(C3417),C3417&gt;0,C3417&lt;1000),"Veic. Leves","")))))))))))))))))))))</f>
        <v>Caminhões</v>
      </c>
      <c r="C3417" s="171">
        <v>1094</v>
      </c>
      <c r="D3417" s="170">
        <v>93513</v>
      </c>
      <c r="E3417" s="173" t="s">
        <v>26109</v>
      </c>
      <c r="F3417" s="101" t="str">
        <f>IF(ISBLANK(K3417), "Apenas Solicitação", "Tem OC")</f>
        <v>Apenas Solicitação</v>
      </c>
      <c r="G3417" s="170">
        <v>1</v>
      </c>
      <c r="H3417" s="102">
        <f>G3417-I3417</f>
        <v>1</v>
      </c>
      <c r="I3417" s="103"/>
      <c r="J3417" s="174">
        <v>45856</v>
      </c>
      <c r="K3417" s="173"/>
      <c r="L3417" s="173"/>
      <c r="M3417" s="104" t="str">
        <f ca="1">IF(OR(N3417="", N3417=0), "", IF(N3417&gt;TODAY(), "No prazo", "Atrasado"))</f>
        <v/>
      </c>
      <c r="N3417" s="104" t="str">
        <f>IFERROR(K3417 + VALUE(LEFT(L3417, FIND(" ", L3417) - 1)), "")</f>
        <v/>
      </c>
      <c r="O3417" s="105" t="str">
        <f>IF(_xlfn.DAYS(K3417,J3417)&lt;0, "Aguardando OC", _xlfn.DAYS(K3417,J3417))</f>
        <v>Aguardando OC</v>
      </c>
      <c r="P3417" s="170">
        <v>412230</v>
      </c>
      <c r="Q3417" s="12"/>
      <c r="R3417" s="170">
        <v>0</v>
      </c>
      <c r="S3417" s="2">
        <v>221</v>
      </c>
      <c r="T3417" s="65" t="s">
        <v>1029</v>
      </c>
      <c r="U3417" s="170">
        <v>0</v>
      </c>
      <c r="V3417" s="170"/>
      <c r="W3417" s="105" t="str">
        <f>IFERROR(VLOOKUP(V3417, Fornecedores!A:C, 3, FALSE), "")</f>
        <v/>
      </c>
      <c r="X3417" s="105" t="str">
        <f>IFERROR(VLOOKUP(V3417, Fornecedores!A:E, 5, FALSE), "")</f>
        <v/>
      </c>
      <c r="Y3417" s="105" t="str">
        <f>IFERROR(VLOOKUP(V3417, Fornecedores!A:F, 6, FALSE), "")</f>
        <v/>
      </c>
      <c r="Z3417" s="101" t="str">
        <f>IF(H3417=0, "Pedido entregue!", "Pendente")</f>
        <v>Pendente</v>
      </c>
      <c r="AB3417" s="132" t="str">
        <f>IF(Z3417="Pedido Entregue!", IF(AA3417=1, "Retirado do Almoxarifado", IF(AA3417=2, "Material devolvido", "Aguardando retirada")), IF(Z3417="Pendente", "Entrega pendente", ""))</f>
        <v>Entrega pendente</v>
      </c>
      <c r="AC3417" s="18">
        <v>1</v>
      </c>
      <c r="AD3417" s="18">
        <f>AC3417/SUMIF($P:$P,P3417,$AC:$AC)</f>
        <v>1</v>
      </c>
      <c r="AE3417" s="18">
        <f>IF(R3417=0,0,AC3417/SUMIF($R:$R,R3417,$AC:$AC))</f>
        <v>0</v>
      </c>
      <c r="AF3417" s="18">
        <f>IF(R3417=0,1,0)</f>
        <v>1</v>
      </c>
      <c r="AH3417" t="str">
        <f>TEXT(J3417,"MMMM")</f>
        <v>julho</v>
      </c>
    </row>
    <row r="3418" spans="1:34" ht="12.75" customHeight="1" x14ac:dyDescent="0.25">
      <c r="A3418" s="90" t="str">
        <f>IF(C3418="Oficina Diversos","Oficina Geral",
IF(ISNUMBER(FIND("Estoque - Colhedoras",C3418)),"Colhedoras",IF(ISNUMBER(FIND("Caldeiraria",C3418)),"Caldeiraria",IF(ISNUMBER(FIND("Borracharia",C3418)),"Borracharia",IF(ISNUMBER(FIND("Lubrificação",C3418)),"Lubrificação",
IF(ISNUMBER(FIND("Estoque - Carregadeiras",C3418)),"Carregadeiras",IF(ISNUMBER(FIND("Estoque - Veic. Leves",C3418)),"Veic. Leves",
IF(ISNUMBER(FIND("Estoque - Caminhões",C3418)),"Caminhões",IF(ISNUMBER(FIND("Estoque - Transbordos",C3418)),"Transbordos",
IF(ISNUMBER(FIND("Estoque - Tratores",C3418)),"Tratores",
IF(ISNUMBER(FIND("Estoque - Máquinas pesadas",C3418)),"Máquinas pesadas",
IF(ISNUMBER(FIND("Estoque - Reboques",C3418)),"Reboques",
IF(C3418="Estoque","Estoque",
IF(AND(ISNUMBER(C3418),C3418&gt;1000,C3418&lt;2000),"Caminhões",
IF(AND(ISNUMBER(C3418),C3418&gt;2000,C3418&lt;3000),"Tratores",
IF(AND(ISNUMBER(C3418),C3418&gt;3000,C3418&lt;4000),"Carregadeiras",
IF(AND(ISNUMBER(C3418),C3418&gt;4000,C3418&lt;5000),"Máquinas pesadas",
IF(AND(ISNUMBER(C3418),C3418&gt;5000,C3418&lt;6000),"Colhedoras",
IF(AND(ISNUMBER(C3418),C3418&gt;7000,C3418&lt;8000),"Irrigação",
IF(AND(ISNUMBER(C3418),C3418&gt;8000,C3418&lt;9000),"Reboques",IF(AND(ISNUMBER(C3418),C3418&gt;0,C3418&lt;1000),"Veic. Leves","")))))))))))))))))))))</f>
        <v>Caminhões</v>
      </c>
      <c r="C3418" s="171">
        <v>1094</v>
      </c>
      <c r="D3418" s="170">
        <v>93514</v>
      </c>
      <c r="E3418" s="173" t="s">
        <v>26110</v>
      </c>
      <c r="F3418" s="101" t="str">
        <f>IF(ISBLANK(K3418), "Apenas Solicitação", "Tem OC")</f>
        <v>Apenas Solicitação</v>
      </c>
      <c r="G3418" s="170">
        <v>1</v>
      </c>
      <c r="H3418" s="102">
        <f>G3418-I3418</f>
        <v>1</v>
      </c>
      <c r="I3418" s="103"/>
      <c r="J3418" s="174">
        <v>45856</v>
      </c>
      <c r="K3418" s="173"/>
      <c r="L3418" s="173"/>
      <c r="M3418" s="104" t="str">
        <f ca="1">IF(OR(N3418="", N3418=0), "", IF(N3418&gt;TODAY(), "No prazo", "Atrasado"))</f>
        <v/>
      </c>
      <c r="N3418" s="104" t="str">
        <f>IFERROR(K3418 + VALUE(LEFT(L3418, FIND(" ", L3418) - 1)), "")</f>
        <v/>
      </c>
      <c r="O3418" s="105" t="str">
        <f>IF(_xlfn.DAYS(K3418,J3418)&lt;0, "Aguardando OC", _xlfn.DAYS(K3418,J3418))</f>
        <v>Aguardando OC</v>
      </c>
      <c r="P3418" s="170">
        <v>412231</v>
      </c>
      <c r="Q3418" s="12"/>
      <c r="R3418" s="170">
        <v>0</v>
      </c>
      <c r="S3418" s="2">
        <v>221</v>
      </c>
      <c r="T3418" s="65" t="s">
        <v>1029</v>
      </c>
      <c r="U3418" s="170">
        <v>0</v>
      </c>
      <c r="V3418" s="170"/>
      <c r="W3418" s="105" t="str">
        <f>IFERROR(VLOOKUP(V3418, Fornecedores!A:C, 3, FALSE), "")</f>
        <v/>
      </c>
      <c r="X3418" s="105" t="str">
        <f>IFERROR(VLOOKUP(V3418, Fornecedores!A:E, 5, FALSE), "")</f>
        <v/>
      </c>
      <c r="Y3418" s="105" t="str">
        <f>IFERROR(VLOOKUP(V3418, Fornecedores!A:F, 6, FALSE), "")</f>
        <v/>
      </c>
      <c r="Z3418" s="101" t="str">
        <f>IF(H3418=0, "Pedido entregue!", "Pendente")</f>
        <v>Pendente</v>
      </c>
      <c r="AB3418" s="132" t="str">
        <f>IF(Z3418="Pedido Entregue!", IF(AA3418=1, "Retirado do Almoxarifado", IF(AA3418=2, "Material devolvido", "Aguardando retirada")), IF(Z3418="Pendente", "Entrega pendente", ""))</f>
        <v>Entrega pendente</v>
      </c>
      <c r="AC3418" s="18">
        <v>1</v>
      </c>
      <c r="AD3418" s="18">
        <f>AC3418/SUMIF($P:$P,P3418,$AC:$AC)</f>
        <v>1</v>
      </c>
      <c r="AE3418" s="18">
        <f>IF(R3418=0,0,AC3418/SUMIF($R:$R,R3418,$AC:$AC))</f>
        <v>0</v>
      </c>
      <c r="AF3418" s="18">
        <f>IF(R3418=0,1,0)</f>
        <v>1</v>
      </c>
      <c r="AH3418" t="str">
        <f>TEXT(J3418,"MMMM")</f>
        <v>julho</v>
      </c>
    </row>
    <row r="3419" spans="1:34" ht="12.75" customHeight="1" x14ac:dyDescent="0.25">
      <c r="A3419" s="90" t="str">
        <f>IF(C3419="Oficina Diversos","Oficina Geral",
IF(ISNUMBER(FIND("Estoque - Colhedoras",C3419)),"Colhedoras",IF(ISNUMBER(FIND("Caldeiraria",C3419)),"Caldeiraria",IF(ISNUMBER(FIND("Borracharia",C3419)),"Borracharia",IF(ISNUMBER(FIND("Lubrificação",C3419)),"Lubrificação",
IF(ISNUMBER(FIND("Estoque - Carregadeiras",C3419)),"Carregadeiras",IF(ISNUMBER(FIND("Estoque - Veic. Leves",C3419)),"Veic. Leves",
IF(ISNUMBER(FIND("Estoque - Caminhões",C3419)),"Caminhões",IF(ISNUMBER(FIND("Estoque - Transbordos",C3419)),"Transbordos",
IF(ISNUMBER(FIND("Estoque - Tratores",C3419)),"Tratores",
IF(ISNUMBER(FIND("Estoque - Máquinas pesadas",C3419)),"Máquinas pesadas",
IF(ISNUMBER(FIND("Estoque - Reboques",C3419)),"Reboques",
IF(C3419="Estoque","Estoque",
IF(AND(ISNUMBER(C3419),C3419&gt;1000,C3419&lt;2000),"Caminhões",
IF(AND(ISNUMBER(C3419),C3419&gt;2000,C3419&lt;3000),"Tratores",
IF(AND(ISNUMBER(C3419),C3419&gt;3000,C3419&lt;4000),"Carregadeiras",
IF(AND(ISNUMBER(C3419),C3419&gt;4000,C3419&lt;5000),"Máquinas pesadas",
IF(AND(ISNUMBER(C3419),C3419&gt;5000,C3419&lt;6000),"Colhedoras",
IF(AND(ISNUMBER(C3419),C3419&gt;7000,C3419&lt;8000),"Irrigação",
IF(AND(ISNUMBER(C3419),C3419&gt;8000,C3419&lt;9000),"Reboques",IF(AND(ISNUMBER(C3419),C3419&gt;0,C3419&lt;1000),"Veic. Leves","")))))))))))))))))))))</f>
        <v>Caminhões</v>
      </c>
      <c r="C3419" s="171">
        <v>1094</v>
      </c>
      <c r="D3419" s="170">
        <v>93515</v>
      </c>
      <c r="E3419" s="173" t="s">
        <v>26111</v>
      </c>
      <c r="F3419" s="101" t="str">
        <f>IF(ISBLANK(K3419), "Apenas Solicitação", "Tem OC")</f>
        <v>Apenas Solicitação</v>
      </c>
      <c r="G3419" s="170">
        <v>1</v>
      </c>
      <c r="H3419" s="102">
        <f>G3419-I3419</f>
        <v>1</v>
      </c>
      <c r="I3419" s="103"/>
      <c r="J3419" s="174">
        <v>45856</v>
      </c>
      <c r="K3419" s="173"/>
      <c r="L3419" s="173"/>
      <c r="M3419" s="104" t="str">
        <f ca="1">IF(OR(N3419="", N3419=0), "", IF(N3419&gt;TODAY(), "No prazo", "Atrasado"))</f>
        <v/>
      </c>
      <c r="N3419" s="104" t="str">
        <f>IFERROR(K3419 + VALUE(LEFT(L3419, FIND(" ", L3419) - 1)), "")</f>
        <v/>
      </c>
      <c r="O3419" s="105" t="str">
        <f>IF(_xlfn.DAYS(K3419,J3419)&lt;0, "Aguardando OC", _xlfn.DAYS(K3419,J3419))</f>
        <v>Aguardando OC</v>
      </c>
      <c r="P3419" s="170">
        <v>412232</v>
      </c>
      <c r="Q3419" s="12"/>
      <c r="R3419" s="170">
        <v>0</v>
      </c>
      <c r="S3419" s="2">
        <v>221</v>
      </c>
      <c r="T3419" s="65" t="s">
        <v>1029</v>
      </c>
      <c r="U3419" s="170">
        <v>0</v>
      </c>
      <c r="V3419" s="170"/>
      <c r="W3419" s="105" t="str">
        <f>IFERROR(VLOOKUP(V3419, Fornecedores!A:C, 3, FALSE), "")</f>
        <v/>
      </c>
      <c r="X3419" s="105" t="str">
        <f>IFERROR(VLOOKUP(V3419, Fornecedores!A:E, 5, FALSE), "")</f>
        <v/>
      </c>
      <c r="Y3419" s="105" t="str">
        <f>IFERROR(VLOOKUP(V3419, Fornecedores!A:F, 6, FALSE), "")</f>
        <v/>
      </c>
      <c r="Z3419" s="101" t="str">
        <f>IF(H3419=0, "Pedido entregue!", "Pendente")</f>
        <v>Pendente</v>
      </c>
      <c r="AB3419" s="132" t="str">
        <f>IF(Z3419="Pedido Entregue!", IF(AA3419=1, "Retirado do Almoxarifado", IF(AA3419=2, "Material devolvido", "Aguardando retirada")), IF(Z3419="Pendente", "Entrega pendente", ""))</f>
        <v>Entrega pendente</v>
      </c>
      <c r="AC3419" s="18">
        <v>1</v>
      </c>
      <c r="AD3419" s="18">
        <f>AC3419/SUMIF($P:$P,P3419,$AC:$AC)</f>
        <v>1</v>
      </c>
      <c r="AE3419" s="18">
        <f>IF(R3419=0,0,AC3419/SUMIF($R:$R,R3419,$AC:$AC))</f>
        <v>0</v>
      </c>
      <c r="AF3419" s="18">
        <f>IF(R3419=0,1,0)</f>
        <v>1</v>
      </c>
      <c r="AH3419" t="str">
        <f>TEXT(J3419,"MMMM")</f>
        <v>julho</v>
      </c>
    </row>
    <row r="3420" spans="1:34" ht="12.75" customHeight="1" x14ac:dyDescent="0.25">
      <c r="A3420" s="90" t="str">
        <f>IF(C3420="Oficina Diversos","Oficina Geral",
IF(ISNUMBER(FIND("Estoque - Colhedoras",C3420)),"Colhedoras",IF(ISNUMBER(FIND("Caldeiraria",C3420)),"Caldeiraria",IF(ISNUMBER(FIND("Borracharia",C3420)),"Borracharia",IF(ISNUMBER(FIND("Lubrificação",C3420)),"Lubrificação",
IF(ISNUMBER(FIND("Estoque - Carregadeiras",C3420)),"Carregadeiras",IF(ISNUMBER(FIND("Estoque - Veic. Leves",C3420)),"Veic. Leves",
IF(ISNUMBER(FIND("Estoque - Caminhões",C3420)),"Caminhões",IF(ISNUMBER(FIND("Estoque - Transbordos",C3420)),"Transbordos",
IF(ISNUMBER(FIND("Estoque - Tratores",C3420)),"Tratores",
IF(ISNUMBER(FIND("Estoque - Máquinas pesadas",C3420)),"Máquinas pesadas",
IF(ISNUMBER(FIND("Estoque - Reboques",C3420)),"Reboques",
IF(C3420="Estoque","Estoque",
IF(AND(ISNUMBER(C3420),C3420&gt;1000,C3420&lt;2000),"Caminhões",
IF(AND(ISNUMBER(C3420),C3420&gt;2000,C3420&lt;3000),"Tratores",
IF(AND(ISNUMBER(C3420),C3420&gt;3000,C3420&lt;4000),"Carregadeiras",
IF(AND(ISNUMBER(C3420),C3420&gt;4000,C3420&lt;5000),"Máquinas pesadas",
IF(AND(ISNUMBER(C3420),C3420&gt;5000,C3420&lt;6000),"Colhedoras",
IF(AND(ISNUMBER(C3420),C3420&gt;7000,C3420&lt;8000),"Irrigação",
IF(AND(ISNUMBER(C3420),C3420&gt;8000,C3420&lt;9000),"Reboques",IF(AND(ISNUMBER(C3420),C3420&gt;0,C3420&lt;1000),"Veic. Leves","")))))))))))))))))))))</f>
        <v>Caminhões</v>
      </c>
      <c r="C3420" s="171">
        <v>1094</v>
      </c>
      <c r="D3420" s="170">
        <v>93516</v>
      </c>
      <c r="E3420" s="173" t="s">
        <v>26112</v>
      </c>
      <c r="F3420" s="101" t="str">
        <f>IF(ISBLANK(K3420), "Apenas Solicitação", "Tem OC")</f>
        <v>Apenas Solicitação</v>
      </c>
      <c r="G3420" s="170">
        <v>2</v>
      </c>
      <c r="H3420" s="102">
        <f>G3420-I3420</f>
        <v>2</v>
      </c>
      <c r="I3420" s="103"/>
      <c r="J3420" s="174">
        <v>45856</v>
      </c>
      <c r="K3420" s="173"/>
      <c r="L3420" s="173"/>
      <c r="M3420" s="104" t="str">
        <f ca="1">IF(OR(N3420="", N3420=0), "", IF(N3420&gt;TODAY(), "No prazo", "Atrasado"))</f>
        <v/>
      </c>
      <c r="N3420" s="104" t="str">
        <f>IFERROR(K3420 + VALUE(LEFT(L3420, FIND(" ", L3420) - 1)), "")</f>
        <v/>
      </c>
      <c r="O3420" s="105" t="str">
        <f>IF(_xlfn.DAYS(K3420,J3420)&lt;0, "Aguardando OC", _xlfn.DAYS(K3420,J3420))</f>
        <v>Aguardando OC</v>
      </c>
      <c r="P3420" s="170">
        <v>412233</v>
      </c>
      <c r="Q3420" s="12"/>
      <c r="R3420" s="170">
        <v>0</v>
      </c>
      <c r="S3420" s="2">
        <v>221</v>
      </c>
      <c r="T3420" s="65" t="s">
        <v>1029</v>
      </c>
      <c r="U3420" s="170">
        <v>0</v>
      </c>
      <c r="V3420" s="170"/>
      <c r="W3420" s="105" t="str">
        <f>IFERROR(VLOOKUP(V3420, Fornecedores!A:C, 3, FALSE), "")</f>
        <v/>
      </c>
      <c r="X3420" s="105" t="str">
        <f>IFERROR(VLOOKUP(V3420, Fornecedores!A:E, 5, FALSE), "")</f>
        <v/>
      </c>
      <c r="Y3420" s="105" t="str">
        <f>IFERROR(VLOOKUP(V3420, Fornecedores!A:F, 6, FALSE), "")</f>
        <v/>
      </c>
      <c r="Z3420" s="101" t="str">
        <f>IF(H3420=0, "Pedido entregue!", "Pendente")</f>
        <v>Pendente</v>
      </c>
      <c r="AB3420" s="132" t="str">
        <f>IF(Z3420="Pedido Entregue!", IF(AA3420=1, "Retirado do Almoxarifado", IF(AA3420=2, "Material devolvido", "Aguardando retirada")), IF(Z3420="Pendente", "Entrega pendente", ""))</f>
        <v>Entrega pendente</v>
      </c>
      <c r="AC3420" s="18">
        <v>1</v>
      </c>
      <c r="AD3420" s="18">
        <f>AC3420/SUMIF($P:$P,P3420,$AC:$AC)</f>
        <v>1</v>
      </c>
      <c r="AE3420" s="18">
        <f>IF(R3420=0,0,AC3420/SUMIF($R:$R,R3420,$AC:$AC))</f>
        <v>0</v>
      </c>
      <c r="AF3420" s="18">
        <f>IF(R3420=0,1,0)</f>
        <v>1</v>
      </c>
      <c r="AH3420" t="str">
        <f>TEXT(J3420,"MMMM")</f>
        <v>julho</v>
      </c>
    </row>
    <row r="3421" spans="1:34" ht="12.75" customHeight="1" x14ac:dyDescent="0.25">
      <c r="A3421" s="90" t="str">
        <f>IF(C3421="Oficina Diversos","Oficina Geral",
IF(ISNUMBER(FIND("Estoque - Colhedoras",C3421)),"Colhedoras",IF(ISNUMBER(FIND("Caldeiraria",C3421)),"Caldeiraria",IF(ISNUMBER(FIND("Borracharia",C3421)),"Borracharia",IF(ISNUMBER(FIND("Lubrificação",C3421)),"Lubrificação",
IF(ISNUMBER(FIND("Estoque - Carregadeiras",C3421)),"Carregadeiras",IF(ISNUMBER(FIND("Estoque - Veic. Leves",C3421)),"Veic. Leves",
IF(ISNUMBER(FIND("Estoque - Caminhões",C3421)),"Caminhões",IF(ISNUMBER(FIND("Estoque - Transbordos",C3421)),"Transbordos",
IF(ISNUMBER(FIND("Estoque - Tratores",C3421)),"Tratores",
IF(ISNUMBER(FIND("Estoque - Máquinas pesadas",C3421)),"Máquinas pesadas",
IF(ISNUMBER(FIND("Estoque - Reboques",C3421)),"Reboques",
IF(C3421="Estoque","Estoque",
IF(AND(ISNUMBER(C3421),C3421&gt;1000,C3421&lt;2000),"Caminhões",
IF(AND(ISNUMBER(C3421),C3421&gt;2000,C3421&lt;3000),"Tratores",
IF(AND(ISNUMBER(C3421),C3421&gt;3000,C3421&lt;4000),"Carregadeiras",
IF(AND(ISNUMBER(C3421),C3421&gt;4000,C3421&lt;5000),"Máquinas pesadas",
IF(AND(ISNUMBER(C3421),C3421&gt;5000,C3421&lt;6000),"Colhedoras",
IF(AND(ISNUMBER(C3421),C3421&gt;7000,C3421&lt;8000),"Irrigação",
IF(AND(ISNUMBER(C3421),C3421&gt;8000,C3421&lt;9000),"Reboques",IF(AND(ISNUMBER(C3421),C3421&gt;0,C3421&lt;1000),"Veic. Leves","")))))))))))))))))))))</f>
        <v>Caminhões</v>
      </c>
      <c r="C3421" s="171">
        <v>1094</v>
      </c>
      <c r="D3421" s="170">
        <v>93517</v>
      </c>
      <c r="E3421" s="173" t="s">
        <v>26113</v>
      </c>
      <c r="F3421" s="101" t="str">
        <f>IF(ISBLANK(K3421), "Apenas Solicitação", "Tem OC")</f>
        <v>Apenas Solicitação</v>
      </c>
      <c r="G3421" s="170">
        <v>2</v>
      </c>
      <c r="H3421" s="102">
        <f>G3421-I3421</f>
        <v>2</v>
      </c>
      <c r="I3421" s="103"/>
      <c r="J3421" s="174">
        <v>45856</v>
      </c>
      <c r="K3421" s="173"/>
      <c r="L3421" s="173"/>
      <c r="M3421" s="104" t="str">
        <f ca="1">IF(OR(N3421="", N3421=0), "", IF(N3421&gt;TODAY(), "No prazo", "Atrasado"))</f>
        <v/>
      </c>
      <c r="N3421" s="104" t="str">
        <f>IFERROR(K3421 + VALUE(LEFT(L3421, FIND(" ", L3421) - 1)), "")</f>
        <v/>
      </c>
      <c r="O3421" s="105" t="str">
        <f>IF(_xlfn.DAYS(K3421,J3421)&lt;0, "Aguardando OC", _xlfn.DAYS(K3421,J3421))</f>
        <v>Aguardando OC</v>
      </c>
      <c r="P3421" s="170">
        <v>412234</v>
      </c>
      <c r="Q3421" s="12"/>
      <c r="R3421" s="170">
        <v>0</v>
      </c>
      <c r="S3421" s="2">
        <v>221</v>
      </c>
      <c r="T3421" s="65" t="s">
        <v>1029</v>
      </c>
      <c r="U3421" s="170">
        <v>0</v>
      </c>
      <c r="V3421" s="170"/>
      <c r="W3421" s="105" t="str">
        <f>IFERROR(VLOOKUP(V3421, Fornecedores!A:C, 3, FALSE), "")</f>
        <v/>
      </c>
      <c r="X3421" s="105" t="str">
        <f>IFERROR(VLOOKUP(V3421, Fornecedores!A:E, 5, FALSE), "")</f>
        <v/>
      </c>
      <c r="Y3421" s="105" t="str">
        <f>IFERROR(VLOOKUP(V3421, Fornecedores!A:F, 6, FALSE), "")</f>
        <v/>
      </c>
      <c r="Z3421" s="101" t="str">
        <f>IF(H3421=0, "Pedido entregue!", "Pendente")</f>
        <v>Pendente</v>
      </c>
      <c r="AB3421" s="132" t="str">
        <f>IF(Z3421="Pedido Entregue!", IF(AA3421=1, "Retirado do Almoxarifado", IF(AA3421=2, "Material devolvido", "Aguardando retirada")), IF(Z3421="Pendente", "Entrega pendente", ""))</f>
        <v>Entrega pendente</v>
      </c>
      <c r="AC3421" s="18">
        <v>1</v>
      </c>
      <c r="AD3421" s="18">
        <f>AC3421/SUMIF($P:$P,P3421,$AC:$AC)</f>
        <v>1</v>
      </c>
      <c r="AE3421" s="18">
        <f>IF(R3421=0,0,AC3421/SUMIF($R:$R,R3421,$AC:$AC))</f>
        <v>0</v>
      </c>
      <c r="AF3421" s="18">
        <f>IF(R3421=0,1,0)</f>
        <v>1</v>
      </c>
      <c r="AH3421" t="str">
        <f>TEXT(J3421,"MMMM")</f>
        <v>julho</v>
      </c>
    </row>
    <row r="3422" spans="1:34" ht="12.75" customHeight="1" x14ac:dyDescent="0.25">
      <c r="A3422" s="90" t="str">
        <f>IF(C3422="Oficina Diversos","Oficina Geral",
IF(ISNUMBER(FIND("Estoque - Colhedoras",C3422)),"Colhedoras",IF(ISNUMBER(FIND("Caldeiraria",C3422)),"Caldeiraria",IF(ISNUMBER(FIND("Borracharia",C3422)),"Borracharia",IF(ISNUMBER(FIND("Lubrificação",C3422)),"Lubrificação",
IF(ISNUMBER(FIND("Estoque - Carregadeiras",C3422)),"Carregadeiras",IF(ISNUMBER(FIND("Estoque - Veic. Leves",C3422)),"Veic. Leves",
IF(ISNUMBER(FIND("Estoque - Caminhões",C3422)),"Caminhões",IF(ISNUMBER(FIND("Estoque - Transbordos",C3422)),"Transbordos",
IF(ISNUMBER(FIND("Estoque - Tratores",C3422)),"Tratores",
IF(ISNUMBER(FIND("Estoque - Máquinas pesadas",C3422)),"Máquinas pesadas",
IF(ISNUMBER(FIND("Estoque - Reboques",C3422)),"Reboques",
IF(C3422="Estoque","Estoque",
IF(AND(ISNUMBER(C3422),C3422&gt;1000,C3422&lt;2000),"Caminhões",
IF(AND(ISNUMBER(C3422),C3422&gt;2000,C3422&lt;3000),"Tratores",
IF(AND(ISNUMBER(C3422),C3422&gt;3000,C3422&lt;4000),"Carregadeiras",
IF(AND(ISNUMBER(C3422),C3422&gt;4000,C3422&lt;5000),"Máquinas pesadas",
IF(AND(ISNUMBER(C3422),C3422&gt;5000,C3422&lt;6000),"Colhedoras",
IF(AND(ISNUMBER(C3422),C3422&gt;7000,C3422&lt;8000),"Irrigação",
IF(AND(ISNUMBER(C3422),C3422&gt;8000,C3422&lt;9000),"Reboques",IF(AND(ISNUMBER(C3422),C3422&gt;0,C3422&lt;1000),"Veic. Leves","")))))))))))))))))))))</f>
        <v>Caminhões</v>
      </c>
      <c r="C3422" s="171">
        <v>1094</v>
      </c>
      <c r="D3422" s="170">
        <v>93519</v>
      </c>
      <c r="E3422" s="173" t="s">
        <v>26114</v>
      </c>
      <c r="F3422" s="101" t="str">
        <f>IF(ISBLANK(K3422), "Apenas Solicitação", "Tem OC")</f>
        <v>Apenas Solicitação</v>
      </c>
      <c r="G3422" s="170">
        <v>2</v>
      </c>
      <c r="H3422" s="102">
        <f>G3422-I3422</f>
        <v>2</v>
      </c>
      <c r="I3422" s="103"/>
      <c r="J3422" s="174">
        <v>45856</v>
      </c>
      <c r="K3422" s="173"/>
      <c r="L3422" s="173"/>
      <c r="M3422" s="104" t="str">
        <f ca="1">IF(OR(N3422="", N3422=0), "", IF(N3422&gt;TODAY(), "No prazo", "Atrasado"))</f>
        <v/>
      </c>
      <c r="N3422" s="104" t="str">
        <f>IFERROR(K3422 + VALUE(LEFT(L3422, FIND(" ", L3422) - 1)), "")</f>
        <v/>
      </c>
      <c r="O3422" s="105" t="str">
        <f>IF(_xlfn.DAYS(K3422,J3422)&lt;0, "Aguardando OC", _xlfn.DAYS(K3422,J3422))</f>
        <v>Aguardando OC</v>
      </c>
      <c r="P3422" s="170">
        <v>412235</v>
      </c>
      <c r="Q3422" s="12"/>
      <c r="R3422" s="170">
        <v>0</v>
      </c>
      <c r="S3422" s="2">
        <v>221</v>
      </c>
      <c r="T3422" s="65" t="s">
        <v>1029</v>
      </c>
      <c r="U3422" s="170">
        <v>0</v>
      </c>
      <c r="V3422" s="170"/>
      <c r="W3422" s="105" t="str">
        <f>IFERROR(VLOOKUP(V3422, Fornecedores!A:C, 3, FALSE), "")</f>
        <v/>
      </c>
      <c r="X3422" s="105" t="str">
        <f>IFERROR(VLOOKUP(V3422, Fornecedores!A:E, 5, FALSE), "")</f>
        <v/>
      </c>
      <c r="Y3422" s="105" t="str">
        <f>IFERROR(VLOOKUP(V3422, Fornecedores!A:F, 6, FALSE), "")</f>
        <v/>
      </c>
      <c r="Z3422" s="101" t="str">
        <f>IF(H3422=0, "Pedido entregue!", "Pendente")</f>
        <v>Pendente</v>
      </c>
      <c r="AB3422" s="132" t="str">
        <f>IF(Z3422="Pedido Entregue!", IF(AA3422=1, "Retirado do Almoxarifado", IF(AA3422=2, "Material devolvido", "Aguardando retirada")), IF(Z3422="Pendente", "Entrega pendente", ""))</f>
        <v>Entrega pendente</v>
      </c>
      <c r="AC3422" s="18">
        <v>1</v>
      </c>
      <c r="AD3422" s="18">
        <f>AC3422/SUMIF($P:$P,P3422,$AC:$AC)</f>
        <v>1</v>
      </c>
      <c r="AE3422" s="18">
        <f>IF(R3422=0,0,AC3422/SUMIF($R:$R,R3422,$AC:$AC))</f>
        <v>0</v>
      </c>
      <c r="AF3422" s="18">
        <f>IF(R3422=0,1,0)</f>
        <v>1</v>
      </c>
      <c r="AH3422" t="str">
        <f>TEXT(J3422,"MMMM")</f>
        <v>julho</v>
      </c>
    </row>
    <row r="3423" spans="1:34" ht="12.75" customHeight="1" x14ac:dyDescent="0.25">
      <c r="A3423" s="90" t="str">
        <f>IF(C3423="Oficina Diversos","Oficina Geral",
IF(ISNUMBER(FIND("Estoque - Colhedoras",C3423)),"Colhedoras",IF(ISNUMBER(FIND("Caldeiraria",C3423)),"Caldeiraria",IF(ISNUMBER(FIND("Borracharia",C3423)),"Borracharia",IF(ISNUMBER(FIND("Lubrificação",C3423)),"Lubrificação",
IF(ISNUMBER(FIND("Estoque - Carregadeiras",C3423)),"Carregadeiras",IF(ISNUMBER(FIND("Estoque - Veic. Leves",C3423)),"Veic. Leves",
IF(ISNUMBER(FIND("Estoque - Caminhões",C3423)),"Caminhões",IF(ISNUMBER(FIND("Estoque - Transbordos",C3423)),"Transbordos",
IF(ISNUMBER(FIND("Estoque - Tratores",C3423)),"Tratores",
IF(ISNUMBER(FIND("Estoque - Máquinas pesadas",C3423)),"Máquinas pesadas",
IF(ISNUMBER(FIND("Estoque - Reboques",C3423)),"Reboques",
IF(C3423="Estoque","Estoque",
IF(AND(ISNUMBER(C3423),C3423&gt;1000,C3423&lt;2000),"Caminhões",
IF(AND(ISNUMBER(C3423),C3423&gt;2000,C3423&lt;3000),"Tratores",
IF(AND(ISNUMBER(C3423),C3423&gt;3000,C3423&lt;4000),"Carregadeiras",
IF(AND(ISNUMBER(C3423),C3423&gt;4000,C3423&lt;5000),"Máquinas pesadas",
IF(AND(ISNUMBER(C3423),C3423&gt;5000,C3423&lt;6000),"Colhedoras",
IF(AND(ISNUMBER(C3423),C3423&gt;7000,C3423&lt;8000),"Irrigação",
IF(AND(ISNUMBER(C3423),C3423&gt;8000,C3423&lt;9000),"Reboques",IF(AND(ISNUMBER(C3423),C3423&gt;0,C3423&lt;1000),"Veic. Leves","")))))))))))))))))))))</f>
        <v>Caminhões</v>
      </c>
      <c r="C3423" s="171">
        <v>1094</v>
      </c>
      <c r="D3423" s="170">
        <v>93520</v>
      </c>
      <c r="E3423" s="173" t="s">
        <v>26115</v>
      </c>
      <c r="F3423" s="101" t="str">
        <f>IF(ISBLANK(K3423), "Apenas Solicitação", "Tem OC")</f>
        <v>Apenas Solicitação</v>
      </c>
      <c r="G3423" s="170">
        <v>1</v>
      </c>
      <c r="H3423" s="102">
        <f>G3423-I3423</f>
        <v>1</v>
      </c>
      <c r="I3423" s="103"/>
      <c r="J3423" s="174">
        <v>45856</v>
      </c>
      <c r="K3423" s="173"/>
      <c r="L3423" s="173"/>
      <c r="M3423" s="104" t="str">
        <f ca="1">IF(OR(N3423="", N3423=0), "", IF(N3423&gt;TODAY(), "No prazo", "Atrasado"))</f>
        <v/>
      </c>
      <c r="N3423" s="104" t="str">
        <f>IFERROR(K3423 + VALUE(LEFT(L3423, FIND(" ", L3423) - 1)), "")</f>
        <v/>
      </c>
      <c r="O3423" s="105" t="str">
        <f>IF(_xlfn.DAYS(K3423,J3423)&lt;0, "Aguardando OC", _xlfn.DAYS(K3423,J3423))</f>
        <v>Aguardando OC</v>
      </c>
      <c r="P3423" s="170">
        <v>412238</v>
      </c>
      <c r="Q3423" s="12"/>
      <c r="R3423" s="170">
        <v>0</v>
      </c>
      <c r="S3423" s="2">
        <v>221</v>
      </c>
      <c r="T3423" s="65" t="s">
        <v>1029</v>
      </c>
      <c r="U3423" s="170">
        <v>0</v>
      </c>
      <c r="V3423" s="170"/>
      <c r="W3423" s="105" t="str">
        <f>IFERROR(VLOOKUP(V3423, Fornecedores!A:C, 3, FALSE), "")</f>
        <v/>
      </c>
      <c r="X3423" s="105" t="str">
        <f>IFERROR(VLOOKUP(V3423, Fornecedores!A:E, 5, FALSE), "")</f>
        <v/>
      </c>
      <c r="Y3423" s="105" t="str">
        <f>IFERROR(VLOOKUP(V3423, Fornecedores!A:F, 6, FALSE), "")</f>
        <v/>
      </c>
      <c r="Z3423" s="101" t="str">
        <f>IF(H3423=0, "Pedido entregue!", "Pendente")</f>
        <v>Pendente</v>
      </c>
      <c r="AB3423" s="132" t="str">
        <f>IF(Z3423="Pedido Entregue!", IF(AA3423=1, "Retirado do Almoxarifado", IF(AA3423=2, "Material devolvido", "Aguardando retirada")), IF(Z3423="Pendente", "Entrega pendente", ""))</f>
        <v>Entrega pendente</v>
      </c>
      <c r="AC3423" s="18">
        <v>1</v>
      </c>
      <c r="AD3423" s="18">
        <f>AC3423/SUMIF($P:$P,P3423,$AC:$AC)</f>
        <v>1</v>
      </c>
      <c r="AE3423" s="18">
        <f>IF(R3423=0,0,AC3423/SUMIF($R:$R,R3423,$AC:$AC))</f>
        <v>0</v>
      </c>
      <c r="AF3423" s="18">
        <f>IF(R3423=0,1,0)</f>
        <v>1</v>
      </c>
      <c r="AH3423" t="str">
        <f>TEXT(J3423,"MMMM")</f>
        <v>julho</v>
      </c>
    </row>
    <row r="3424" spans="1:34" ht="12.75" customHeight="1" x14ac:dyDescent="0.25">
      <c r="A3424" s="90" t="str">
        <f>IF(C3424="Oficina Diversos","Oficina Geral",
IF(ISNUMBER(FIND("Estoque - Colhedoras",C3424)),"Colhedoras",IF(ISNUMBER(FIND("Caldeiraria",C3424)),"Caldeiraria",IF(ISNUMBER(FIND("Borracharia",C3424)),"Borracharia",IF(ISNUMBER(FIND("Lubrificação",C3424)),"Lubrificação",
IF(ISNUMBER(FIND("Estoque - Carregadeiras",C3424)),"Carregadeiras",IF(ISNUMBER(FIND("Estoque - Veic. Leves",C3424)),"Veic. Leves",
IF(ISNUMBER(FIND("Estoque - Caminhões",C3424)),"Caminhões",IF(ISNUMBER(FIND("Estoque - Transbordos",C3424)),"Transbordos",
IF(ISNUMBER(FIND("Estoque - Tratores",C3424)),"Tratores",
IF(ISNUMBER(FIND("Estoque - Máquinas pesadas",C3424)),"Máquinas pesadas",
IF(ISNUMBER(FIND("Estoque - Reboques",C3424)),"Reboques",
IF(C3424="Estoque","Estoque",
IF(AND(ISNUMBER(C3424),C3424&gt;1000,C3424&lt;2000),"Caminhões",
IF(AND(ISNUMBER(C3424),C3424&gt;2000,C3424&lt;3000),"Tratores",
IF(AND(ISNUMBER(C3424),C3424&gt;3000,C3424&lt;4000),"Carregadeiras",
IF(AND(ISNUMBER(C3424),C3424&gt;4000,C3424&lt;5000),"Máquinas pesadas",
IF(AND(ISNUMBER(C3424),C3424&gt;5000,C3424&lt;6000),"Colhedoras",
IF(AND(ISNUMBER(C3424),C3424&gt;7000,C3424&lt;8000),"Irrigação",
IF(AND(ISNUMBER(C3424),C3424&gt;8000,C3424&lt;9000),"Reboques",IF(AND(ISNUMBER(C3424),C3424&gt;0,C3424&lt;1000),"Veic. Leves","")))))))))))))))))))))</f>
        <v>Caminhões</v>
      </c>
      <c r="C3424" s="171">
        <v>1094</v>
      </c>
      <c r="D3424" s="170">
        <v>93521</v>
      </c>
      <c r="E3424" s="173" t="s">
        <v>26116</v>
      </c>
      <c r="F3424" s="101" t="str">
        <f>IF(ISBLANK(K3424), "Apenas Solicitação", "Tem OC")</f>
        <v>Apenas Solicitação</v>
      </c>
      <c r="G3424" s="170">
        <v>1</v>
      </c>
      <c r="H3424" s="102">
        <f>G3424-I3424</f>
        <v>1</v>
      </c>
      <c r="I3424" s="103"/>
      <c r="J3424" s="174">
        <v>45856</v>
      </c>
      <c r="K3424" s="173"/>
      <c r="L3424" s="173"/>
      <c r="M3424" s="104" t="str">
        <f ca="1">IF(OR(N3424="", N3424=0), "", IF(N3424&gt;TODAY(), "No prazo", "Atrasado"))</f>
        <v/>
      </c>
      <c r="N3424" s="104" t="str">
        <f>IFERROR(K3424 + VALUE(LEFT(L3424, FIND(" ", L3424) - 1)), "")</f>
        <v/>
      </c>
      <c r="O3424" s="105" t="str">
        <f>IF(_xlfn.DAYS(K3424,J3424)&lt;0, "Aguardando OC", _xlfn.DAYS(K3424,J3424))</f>
        <v>Aguardando OC</v>
      </c>
      <c r="P3424" s="170">
        <v>412239</v>
      </c>
      <c r="Q3424" s="12"/>
      <c r="R3424" s="170">
        <v>0</v>
      </c>
      <c r="S3424" s="2">
        <v>221</v>
      </c>
      <c r="T3424" s="65" t="s">
        <v>1029</v>
      </c>
      <c r="U3424" s="170">
        <v>0</v>
      </c>
      <c r="V3424" s="170"/>
      <c r="W3424" s="105" t="str">
        <f>IFERROR(VLOOKUP(V3424, Fornecedores!A:C, 3, FALSE), "")</f>
        <v/>
      </c>
      <c r="X3424" s="105" t="str">
        <f>IFERROR(VLOOKUP(V3424, Fornecedores!A:E, 5, FALSE), "")</f>
        <v/>
      </c>
      <c r="Y3424" s="105" t="str">
        <f>IFERROR(VLOOKUP(V3424, Fornecedores!A:F, 6, FALSE), "")</f>
        <v/>
      </c>
      <c r="Z3424" s="101" t="str">
        <f>IF(H3424=0, "Pedido entregue!", "Pendente")</f>
        <v>Pendente</v>
      </c>
      <c r="AB3424" s="132" t="str">
        <f>IF(Z3424="Pedido Entregue!", IF(AA3424=1, "Retirado do Almoxarifado", IF(AA3424=2, "Material devolvido", "Aguardando retirada")), IF(Z3424="Pendente", "Entrega pendente", ""))</f>
        <v>Entrega pendente</v>
      </c>
      <c r="AC3424" s="18">
        <v>1</v>
      </c>
      <c r="AD3424" s="18">
        <f>AC3424/SUMIF($P:$P,P3424,$AC:$AC)</f>
        <v>1</v>
      </c>
      <c r="AE3424" s="18">
        <f>IF(R3424=0,0,AC3424/SUMIF($R:$R,R3424,$AC:$AC))</f>
        <v>0</v>
      </c>
      <c r="AF3424" s="18">
        <f>IF(R3424=0,1,0)</f>
        <v>1</v>
      </c>
      <c r="AH3424" t="str">
        <f>TEXT(J3424,"MMMM")</f>
        <v>julho</v>
      </c>
    </row>
    <row r="3425" spans="1:34" ht="12.75" customHeight="1" x14ac:dyDescent="0.25">
      <c r="A3425" s="90" t="str">
        <f>IF(C3425="Oficina Diversos","Oficina Geral",
IF(ISNUMBER(FIND("Estoque - Colhedoras",C3425)),"Colhedoras",IF(ISNUMBER(FIND("Caldeiraria",C3425)),"Caldeiraria",IF(ISNUMBER(FIND("Borracharia",C3425)),"Borracharia",IF(ISNUMBER(FIND("Lubrificação",C3425)),"Lubrificação",
IF(ISNUMBER(FIND("Estoque - Carregadeiras",C3425)),"Carregadeiras",IF(ISNUMBER(FIND("Estoque - Veic. Leves",C3425)),"Veic. Leves",
IF(ISNUMBER(FIND("Estoque - Caminhões",C3425)),"Caminhões",IF(ISNUMBER(FIND("Estoque - Transbordos",C3425)),"Transbordos",
IF(ISNUMBER(FIND("Estoque - Tratores",C3425)),"Tratores",
IF(ISNUMBER(FIND("Estoque - Máquinas pesadas",C3425)),"Máquinas pesadas",
IF(ISNUMBER(FIND("Estoque - Reboques",C3425)),"Reboques",
IF(C3425="Estoque","Estoque",
IF(AND(ISNUMBER(C3425),C3425&gt;1000,C3425&lt;2000),"Caminhões",
IF(AND(ISNUMBER(C3425),C3425&gt;2000,C3425&lt;3000),"Tratores",
IF(AND(ISNUMBER(C3425),C3425&gt;3000,C3425&lt;4000),"Carregadeiras",
IF(AND(ISNUMBER(C3425),C3425&gt;4000,C3425&lt;5000),"Máquinas pesadas",
IF(AND(ISNUMBER(C3425),C3425&gt;5000,C3425&lt;6000),"Colhedoras",
IF(AND(ISNUMBER(C3425),C3425&gt;7000,C3425&lt;8000),"Irrigação",
IF(AND(ISNUMBER(C3425),C3425&gt;8000,C3425&lt;9000),"Reboques",IF(AND(ISNUMBER(C3425),C3425&gt;0,C3425&lt;1000),"Veic. Leves","")))))))))))))))))))))</f>
        <v>Caminhões</v>
      </c>
      <c r="C3425" s="171">
        <v>1094</v>
      </c>
      <c r="D3425" s="170">
        <v>93523</v>
      </c>
      <c r="E3425" s="173" t="s">
        <v>26117</v>
      </c>
      <c r="F3425" s="101" t="str">
        <f>IF(ISBLANK(K3425), "Apenas Solicitação", "Tem OC")</f>
        <v>Apenas Solicitação</v>
      </c>
      <c r="G3425" s="170">
        <v>1</v>
      </c>
      <c r="H3425" s="102">
        <f>G3425-I3425</f>
        <v>1</v>
      </c>
      <c r="I3425" s="103"/>
      <c r="J3425" s="174">
        <v>45856</v>
      </c>
      <c r="K3425" s="173"/>
      <c r="L3425" s="173"/>
      <c r="M3425" s="104" t="str">
        <f ca="1">IF(OR(N3425="", N3425=0), "", IF(N3425&gt;TODAY(), "No prazo", "Atrasado"))</f>
        <v/>
      </c>
      <c r="N3425" s="104" t="str">
        <f>IFERROR(K3425 + VALUE(LEFT(L3425, FIND(" ", L3425) - 1)), "")</f>
        <v/>
      </c>
      <c r="O3425" s="105" t="str">
        <f>IF(_xlfn.DAYS(K3425,J3425)&lt;0, "Aguardando OC", _xlfn.DAYS(K3425,J3425))</f>
        <v>Aguardando OC</v>
      </c>
      <c r="P3425" s="170">
        <v>412240</v>
      </c>
      <c r="Q3425" s="12"/>
      <c r="R3425" s="170">
        <v>0</v>
      </c>
      <c r="S3425" s="2">
        <v>221</v>
      </c>
      <c r="T3425" s="65" t="s">
        <v>1029</v>
      </c>
      <c r="U3425" s="170">
        <v>0</v>
      </c>
      <c r="V3425" s="170"/>
      <c r="W3425" s="105" t="str">
        <f>IFERROR(VLOOKUP(V3425, Fornecedores!A:C, 3, FALSE), "")</f>
        <v/>
      </c>
      <c r="X3425" s="105" t="str">
        <f>IFERROR(VLOOKUP(V3425, Fornecedores!A:E, 5, FALSE), "")</f>
        <v/>
      </c>
      <c r="Y3425" s="105" t="str">
        <f>IFERROR(VLOOKUP(V3425, Fornecedores!A:F, 6, FALSE), "")</f>
        <v/>
      </c>
      <c r="Z3425" s="101" t="str">
        <f>IF(H3425=0, "Pedido entregue!", "Pendente")</f>
        <v>Pendente</v>
      </c>
      <c r="AB3425" s="132" t="str">
        <f>IF(Z3425="Pedido Entregue!", IF(AA3425=1, "Retirado do Almoxarifado", IF(AA3425=2, "Material devolvido", "Aguardando retirada")), IF(Z3425="Pendente", "Entrega pendente", ""))</f>
        <v>Entrega pendente</v>
      </c>
      <c r="AC3425" s="18">
        <v>1</v>
      </c>
      <c r="AD3425" s="18">
        <f>AC3425/SUMIF($P:$P,P3425,$AC:$AC)</f>
        <v>1</v>
      </c>
      <c r="AE3425" s="18">
        <f>IF(R3425=0,0,AC3425/SUMIF($R:$R,R3425,$AC:$AC))</f>
        <v>0</v>
      </c>
      <c r="AF3425" s="18">
        <f>IF(R3425=0,1,0)</f>
        <v>1</v>
      </c>
      <c r="AH3425" t="str">
        <f>TEXT(J3425,"MMMM")</f>
        <v>julho</v>
      </c>
    </row>
    <row r="3426" spans="1:34" ht="12.75" customHeight="1" x14ac:dyDescent="0.25">
      <c r="A3426" s="90" t="str">
        <f>IF(C3426="Oficina Diversos","Oficina Geral",
IF(ISNUMBER(FIND("Estoque - Colhedoras",C3426)),"Colhedoras",IF(ISNUMBER(FIND("Caldeiraria",C3426)),"Caldeiraria",IF(ISNUMBER(FIND("Borracharia",C3426)),"Borracharia",IF(ISNUMBER(FIND("Lubrificação",C3426)),"Lubrificação",
IF(ISNUMBER(FIND("Estoque - Carregadeiras",C3426)),"Carregadeiras",IF(ISNUMBER(FIND("Estoque - Veic. Leves",C3426)),"Veic. Leves",
IF(ISNUMBER(FIND("Estoque - Caminhões",C3426)),"Caminhões",IF(ISNUMBER(FIND("Estoque - Transbordos",C3426)),"Transbordos",
IF(ISNUMBER(FIND("Estoque - Tratores",C3426)),"Tratores",
IF(ISNUMBER(FIND("Estoque - Máquinas pesadas",C3426)),"Máquinas pesadas",
IF(ISNUMBER(FIND("Estoque - Reboques",C3426)),"Reboques",
IF(C3426="Estoque","Estoque",
IF(AND(ISNUMBER(C3426),C3426&gt;1000,C3426&lt;2000),"Caminhões",
IF(AND(ISNUMBER(C3426),C3426&gt;2000,C3426&lt;3000),"Tratores",
IF(AND(ISNUMBER(C3426),C3426&gt;3000,C3426&lt;4000),"Carregadeiras",
IF(AND(ISNUMBER(C3426),C3426&gt;4000,C3426&lt;5000),"Máquinas pesadas",
IF(AND(ISNUMBER(C3426),C3426&gt;5000,C3426&lt;6000),"Colhedoras",
IF(AND(ISNUMBER(C3426),C3426&gt;7000,C3426&lt;8000),"Irrigação",
IF(AND(ISNUMBER(C3426),C3426&gt;8000,C3426&lt;9000),"Reboques",IF(AND(ISNUMBER(C3426),C3426&gt;0,C3426&lt;1000),"Veic. Leves","")))))))))))))))))))))</f>
        <v>Caminhões</v>
      </c>
      <c r="C3426" s="171">
        <v>1022</v>
      </c>
      <c r="D3426" s="170">
        <v>93523</v>
      </c>
      <c r="E3426" s="173" t="s">
        <v>26117</v>
      </c>
      <c r="F3426" s="101" t="str">
        <f>IF(ISBLANK(K3426), "Apenas Solicitação", "Tem OC")</f>
        <v>Apenas Solicitação</v>
      </c>
      <c r="G3426" s="170">
        <v>1</v>
      </c>
      <c r="H3426" s="102">
        <f>G3426-I3426</f>
        <v>1</v>
      </c>
      <c r="I3426" s="103"/>
      <c r="J3426" s="174">
        <v>45857</v>
      </c>
      <c r="K3426" s="173"/>
      <c r="L3426" s="173"/>
      <c r="M3426" s="104" t="str">
        <f ca="1">IF(OR(N3426="", N3426=0), "", IF(N3426&gt;TODAY(), "No prazo", "Atrasado"))</f>
        <v/>
      </c>
      <c r="N3426" s="104" t="str">
        <f>IFERROR(K3426 + VALUE(LEFT(L3426, FIND(" ", L3426) - 1)), "")</f>
        <v/>
      </c>
      <c r="O3426" s="105" t="str">
        <f>IF(_xlfn.DAYS(K3426,J3426)&lt;0, "Aguardando OC", _xlfn.DAYS(K3426,J3426))</f>
        <v>Aguardando OC</v>
      </c>
      <c r="P3426" s="170">
        <v>412472</v>
      </c>
      <c r="Q3426" s="12"/>
      <c r="R3426" s="170">
        <v>0</v>
      </c>
      <c r="S3426" s="2">
        <v>221</v>
      </c>
      <c r="T3426" s="65" t="s">
        <v>1029</v>
      </c>
      <c r="U3426" s="170">
        <v>0</v>
      </c>
      <c r="V3426" s="170"/>
      <c r="W3426" s="105" t="str">
        <f>IFERROR(VLOOKUP(V3426, Fornecedores!A:C, 3, FALSE), "")</f>
        <v/>
      </c>
      <c r="X3426" s="105" t="str">
        <f>IFERROR(VLOOKUP(V3426, Fornecedores!A:E, 5, FALSE), "")</f>
        <v/>
      </c>
      <c r="Y3426" s="105" t="str">
        <f>IFERROR(VLOOKUP(V3426, Fornecedores!A:F, 6, FALSE), "")</f>
        <v/>
      </c>
      <c r="Z3426" s="101" t="str">
        <f>IF(H3426=0, "Pedido entregue!", "Pendente")</f>
        <v>Pendente</v>
      </c>
      <c r="AB3426" s="132" t="str">
        <f>IF(Z3426="Pedido Entregue!", IF(AA3426=1, "Retirado do Almoxarifado", IF(AA3426=2, "Material devolvido", "Aguardando retirada")), IF(Z3426="Pendente", "Entrega pendente", ""))</f>
        <v>Entrega pendente</v>
      </c>
      <c r="AC3426" s="18">
        <v>1</v>
      </c>
      <c r="AD3426" s="18">
        <f>AC3426/SUMIF($P:$P,P3426,$AC:$AC)</f>
        <v>1</v>
      </c>
      <c r="AE3426" s="18">
        <f>IF(R3426=0,0,AC3426/SUMIF($R:$R,R3426,$AC:$AC))</f>
        <v>0</v>
      </c>
      <c r="AF3426" s="18">
        <f>IF(R3426=0,1,0)</f>
        <v>1</v>
      </c>
      <c r="AH3426" t="str">
        <f>TEXT(J3426,"MMMM")</f>
        <v>julho</v>
      </c>
    </row>
    <row r="3427" spans="1:34" ht="12.75" customHeight="1" x14ac:dyDescent="0.25">
      <c r="A3427" s="90" t="str">
        <f>IF(C3427="Oficina Diversos","Oficina Geral",
IF(ISNUMBER(FIND("Estoque - Colhedoras",C3427)),"Colhedoras",IF(ISNUMBER(FIND("Caldeiraria",C3427)),"Caldeiraria",IF(ISNUMBER(FIND("Borracharia",C3427)),"Borracharia",IF(ISNUMBER(FIND("Lubrificação",C3427)),"Lubrificação",
IF(ISNUMBER(FIND("Estoque - Carregadeiras",C3427)),"Carregadeiras",IF(ISNUMBER(FIND("Estoque - Veic. Leves",C3427)),"Veic. Leves",
IF(ISNUMBER(FIND("Estoque - Caminhões",C3427)),"Caminhões",IF(ISNUMBER(FIND("Estoque - Transbordos",C3427)),"Transbordos",
IF(ISNUMBER(FIND("Estoque - Tratores",C3427)),"Tratores",
IF(ISNUMBER(FIND("Estoque - Máquinas pesadas",C3427)),"Máquinas pesadas",
IF(ISNUMBER(FIND("Estoque - Reboques",C3427)),"Reboques",
IF(C3427="Estoque","Estoque",
IF(AND(ISNUMBER(C3427),C3427&gt;1000,C3427&lt;2000),"Caminhões",
IF(AND(ISNUMBER(C3427),C3427&gt;2000,C3427&lt;3000),"Tratores",
IF(AND(ISNUMBER(C3427),C3427&gt;3000,C3427&lt;4000),"Carregadeiras",
IF(AND(ISNUMBER(C3427),C3427&gt;4000,C3427&lt;5000),"Máquinas pesadas",
IF(AND(ISNUMBER(C3427),C3427&gt;5000,C3427&lt;6000),"Colhedoras",
IF(AND(ISNUMBER(C3427),C3427&gt;7000,C3427&lt;8000),"Irrigação",
IF(AND(ISNUMBER(C3427),C3427&gt;8000,C3427&lt;9000),"Reboques",IF(AND(ISNUMBER(C3427),C3427&gt;0,C3427&lt;1000),"Veic. Leves","")))))))))))))))))))))</f>
        <v>Caminhões</v>
      </c>
      <c r="C3427" s="171">
        <v>1094</v>
      </c>
      <c r="D3427" s="170">
        <v>93524</v>
      </c>
      <c r="E3427" s="173" t="s">
        <v>26118</v>
      </c>
      <c r="F3427" s="101" t="str">
        <f>IF(ISBLANK(K3427), "Apenas Solicitação", "Tem OC")</f>
        <v>Apenas Solicitação</v>
      </c>
      <c r="G3427" s="170">
        <v>3</v>
      </c>
      <c r="H3427" s="102">
        <f>G3427-I3427</f>
        <v>3</v>
      </c>
      <c r="I3427" s="103"/>
      <c r="J3427" s="174">
        <v>45856</v>
      </c>
      <c r="K3427" s="173"/>
      <c r="L3427" s="173"/>
      <c r="M3427" s="104" t="str">
        <f ca="1">IF(OR(N3427="", N3427=0), "", IF(N3427&gt;TODAY(), "No prazo", "Atrasado"))</f>
        <v/>
      </c>
      <c r="N3427" s="104" t="str">
        <f>IFERROR(K3427 + VALUE(LEFT(L3427, FIND(" ", L3427) - 1)), "")</f>
        <v/>
      </c>
      <c r="O3427" s="105" t="str">
        <f>IF(_xlfn.DAYS(K3427,J3427)&lt;0, "Aguardando OC", _xlfn.DAYS(K3427,J3427))</f>
        <v>Aguardando OC</v>
      </c>
      <c r="P3427" s="170">
        <v>412241</v>
      </c>
      <c r="Q3427" s="12"/>
      <c r="R3427" s="170">
        <v>0</v>
      </c>
      <c r="S3427" s="2">
        <v>221</v>
      </c>
      <c r="T3427" s="65" t="s">
        <v>1029</v>
      </c>
      <c r="U3427" s="170">
        <v>0</v>
      </c>
      <c r="V3427" s="170"/>
      <c r="W3427" s="105" t="str">
        <f>IFERROR(VLOOKUP(V3427, Fornecedores!A:C, 3, FALSE), "")</f>
        <v/>
      </c>
      <c r="X3427" s="105" t="str">
        <f>IFERROR(VLOOKUP(V3427, Fornecedores!A:E, 5, FALSE), "")</f>
        <v/>
      </c>
      <c r="Y3427" s="105" t="str">
        <f>IFERROR(VLOOKUP(V3427, Fornecedores!A:F, 6, FALSE), "")</f>
        <v/>
      </c>
      <c r="Z3427" s="101" t="str">
        <f>IF(H3427=0, "Pedido entregue!", "Pendente")</f>
        <v>Pendente</v>
      </c>
      <c r="AB3427" s="132" t="str">
        <f>IF(Z3427="Pedido Entregue!", IF(AA3427=1, "Retirado do Almoxarifado", IF(AA3427=2, "Material devolvido", "Aguardando retirada")), IF(Z3427="Pendente", "Entrega pendente", ""))</f>
        <v>Entrega pendente</v>
      </c>
      <c r="AC3427" s="18">
        <v>1</v>
      </c>
      <c r="AD3427" s="18">
        <f>AC3427/SUMIF($P:$P,P3427,$AC:$AC)</f>
        <v>1</v>
      </c>
      <c r="AE3427" s="18">
        <f>IF(R3427=0,0,AC3427/SUMIF($R:$R,R3427,$AC:$AC))</f>
        <v>0</v>
      </c>
      <c r="AF3427" s="18">
        <f>IF(R3427=0,1,0)</f>
        <v>1</v>
      </c>
      <c r="AH3427" t="str">
        <f>TEXT(J3427,"MMMM")</f>
        <v>julho</v>
      </c>
    </row>
    <row r="3428" spans="1:34" ht="12.75" customHeight="1" x14ac:dyDescent="0.25">
      <c r="A3428" s="90" t="str">
        <f>IF(C3428="Oficina Diversos","Oficina Geral",
IF(ISNUMBER(FIND("Estoque - Colhedoras",C3428)),"Colhedoras",IF(ISNUMBER(FIND("Caldeiraria",C3428)),"Caldeiraria",IF(ISNUMBER(FIND("Borracharia",C3428)),"Borracharia",IF(ISNUMBER(FIND("Lubrificação",C3428)),"Lubrificação",
IF(ISNUMBER(FIND("Estoque - Carregadeiras",C3428)),"Carregadeiras",IF(ISNUMBER(FIND("Estoque - Veic. Leves",C3428)),"Veic. Leves",
IF(ISNUMBER(FIND("Estoque - Caminhões",C3428)),"Caminhões",IF(ISNUMBER(FIND("Estoque - Transbordos",C3428)),"Transbordos",
IF(ISNUMBER(FIND("Estoque - Tratores",C3428)),"Tratores",
IF(ISNUMBER(FIND("Estoque - Máquinas pesadas",C3428)),"Máquinas pesadas",
IF(ISNUMBER(FIND("Estoque - Reboques",C3428)),"Reboques",
IF(C3428="Estoque","Estoque",
IF(AND(ISNUMBER(C3428),C3428&gt;1000,C3428&lt;2000),"Caminhões",
IF(AND(ISNUMBER(C3428),C3428&gt;2000,C3428&lt;3000),"Tratores",
IF(AND(ISNUMBER(C3428),C3428&gt;3000,C3428&lt;4000),"Carregadeiras",
IF(AND(ISNUMBER(C3428),C3428&gt;4000,C3428&lt;5000),"Máquinas pesadas",
IF(AND(ISNUMBER(C3428),C3428&gt;5000,C3428&lt;6000),"Colhedoras",
IF(AND(ISNUMBER(C3428),C3428&gt;7000,C3428&lt;8000),"Irrigação",
IF(AND(ISNUMBER(C3428),C3428&gt;8000,C3428&lt;9000),"Reboques",IF(AND(ISNUMBER(C3428),C3428&gt;0,C3428&lt;1000),"Veic. Leves","")))))))))))))))))))))</f>
        <v>Caminhões</v>
      </c>
      <c r="C3428" s="171">
        <v>1094</v>
      </c>
      <c r="D3428" s="170">
        <v>93525</v>
      </c>
      <c r="E3428" s="173" t="s">
        <v>26119</v>
      </c>
      <c r="F3428" s="101" t="str">
        <f>IF(ISBLANK(K3428), "Apenas Solicitação", "Tem OC")</f>
        <v>Apenas Solicitação</v>
      </c>
      <c r="G3428" s="170">
        <v>1</v>
      </c>
      <c r="H3428" s="102">
        <f>G3428-I3428</f>
        <v>1</v>
      </c>
      <c r="I3428" s="103"/>
      <c r="J3428" s="174">
        <v>45856</v>
      </c>
      <c r="K3428" s="173"/>
      <c r="L3428" s="173"/>
      <c r="M3428" s="104" t="str">
        <f ca="1">IF(OR(N3428="", N3428=0), "", IF(N3428&gt;TODAY(), "No prazo", "Atrasado"))</f>
        <v/>
      </c>
      <c r="N3428" s="104" t="str">
        <f>IFERROR(K3428 + VALUE(LEFT(L3428, FIND(" ", L3428) - 1)), "")</f>
        <v/>
      </c>
      <c r="O3428" s="105" t="str">
        <f>IF(_xlfn.DAYS(K3428,J3428)&lt;0, "Aguardando OC", _xlfn.DAYS(K3428,J3428))</f>
        <v>Aguardando OC</v>
      </c>
      <c r="P3428" s="170">
        <v>412242</v>
      </c>
      <c r="Q3428" s="12"/>
      <c r="R3428" s="170">
        <v>0</v>
      </c>
      <c r="S3428" s="2">
        <v>221</v>
      </c>
      <c r="T3428" s="65" t="s">
        <v>1029</v>
      </c>
      <c r="U3428" s="170">
        <v>0</v>
      </c>
      <c r="V3428" s="170"/>
      <c r="W3428" s="105" t="str">
        <f>IFERROR(VLOOKUP(V3428, Fornecedores!A:C, 3, FALSE), "")</f>
        <v/>
      </c>
      <c r="X3428" s="105" t="str">
        <f>IFERROR(VLOOKUP(V3428, Fornecedores!A:E, 5, FALSE), "")</f>
        <v/>
      </c>
      <c r="Y3428" s="105" t="str">
        <f>IFERROR(VLOOKUP(V3428, Fornecedores!A:F, 6, FALSE), "")</f>
        <v/>
      </c>
      <c r="Z3428" s="101" t="str">
        <f>IF(H3428=0, "Pedido entregue!", "Pendente")</f>
        <v>Pendente</v>
      </c>
      <c r="AB3428" s="132" t="str">
        <f>IF(Z3428="Pedido Entregue!", IF(AA3428=1, "Retirado do Almoxarifado", IF(AA3428=2, "Material devolvido", "Aguardando retirada")), IF(Z3428="Pendente", "Entrega pendente", ""))</f>
        <v>Entrega pendente</v>
      </c>
      <c r="AC3428" s="18">
        <v>1</v>
      </c>
      <c r="AD3428" s="18">
        <f>AC3428/SUMIF($P:$P,P3428,$AC:$AC)</f>
        <v>1</v>
      </c>
      <c r="AE3428" s="18">
        <f>IF(R3428=0,0,AC3428/SUMIF($R:$R,R3428,$AC:$AC))</f>
        <v>0</v>
      </c>
      <c r="AF3428" s="18">
        <f>IF(R3428=0,1,0)</f>
        <v>1</v>
      </c>
      <c r="AH3428" t="str">
        <f>TEXT(J3428,"MMMM")</f>
        <v>julho</v>
      </c>
    </row>
    <row r="3429" spans="1:34" ht="12.75" customHeight="1" x14ac:dyDescent="0.25">
      <c r="A3429" s="90" t="str">
        <f>IF(C3429="Oficina Diversos","Oficina Geral",
IF(ISNUMBER(FIND("Estoque - Colhedoras",C3429)),"Colhedoras",IF(ISNUMBER(FIND("Caldeiraria",C3429)),"Caldeiraria",IF(ISNUMBER(FIND("Borracharia",C3429)),"Borracharia",IF(ISNUMBER(FIND("Lubrificação",C3429)),"Lubrificação",
IF(ISNUMBER(FIND("Estoque - Carregadeiras",C3429)),"Carregadeiras",IF(ISNUMBER(FIND("Estoque - Veic. Leves",C3429)),"Veic. Leves",
IF(ISNUMBER(FIND("Estoque - Caminhões",C3429)),"Caminhões",IF(ISNUMBER(FIND("Estoque - Transbordos",C3429)),"Transbordos",
IF(ISNUMBER(FIND("Estoque - Tratores",C3429)),"Tratores",
IF(ISNUMBER(FIND("Estoque - Máquinas pesadas",C3429)),"Máquinas pesadas",
IF(ISNUMBER(FIND("Estoque - Reboques",C3429)),"Reboques",
IF(C3429="Estoque","Estoque",
IF(AND(ISNUMBER(C3429),C3429&gt;1000,C3429&lt;2000),"Caminhões",
IF(AND(ISNUMBER(C3429),C3429&gt;2000,C3429&lt;3000),"Tratores",
IF(AND(ISNUMBER(C3429),C3429&gt;3000,C3429&lt;4000),"Carregadeiras",
IF(AND(ISNUMBER(C3429),C3429&gt;4000,C3429&lt;5000),"Máquinas pesadas",
IF(AND(ISNUMBER(C3429),C3429&gt;5000,C3429&lt;6000),"Colhedoras",
IF(AND(ISNUMBER(C3429),C3429&gt;7000,C3429&lt;8000),"Irrigação",
IF(AND(ISNUMBER(C3429),C3429&gt;8000,C3429&lt;9000),"Reboques",IF(AND(ISNUMBER(C3429),C3429&gt;0,C3429&lt;1000),"Veic. Leves","")))))))))))))))))))))</f>
        <v>Tratores</v>
      </c>
      <c r="C3429" s="171">
        <v>2055</v>
      </c>
      <c r="D3429" s="170">
        <v>93526</v>
      </c>
      <c r="E3429" s="173" t="s">
        <v>26120</v>
      </c>
      <c r="F3429" s="101" t="str">
        <f>IF(ISBLANK(K3429), "Apenas Solicitação", "Tem OC")</f>
        <v>Apenas Solicitação</v>
      </c>
      <c r="G3429" s="170">
        <v>1</v>
      </c>
      <c r="H3429" s="102">
        <f>G3429-I3429</f>
        <v>1</v>
      </c>
      <c r="I3429" s="103"/>
      <c r="J3429" s="174">
        <v>45856</v>
      </c>
      <c r="K3429" s="173"/>
      <c r="L3429" s="173"/>
      <c r="M3429" s="104" t="str">
        <f ca="1">IF(OR(N3429="", N3429=0), "", IF(N3429&gt;TODAY(), "No prazo", "Atrasado"))</f>
        <v/>
      </c>
      <c r="N3429" s="104" t="str">
        <f>IFERROR(K3429 + VALUE(LEFT(L3429, FIND(" ", L3429) - 1)), "")</f>
        <v/>
      </c>
      <c r="O3429" s="105" t="str">
        <f>IF(_xlfn.DAYS(K3429,J3429)&lt;0, "Aguardando OC", _xlfn.DAYS(K3429,J3429))</f>
        <v>Aguardando OC</v>
      </c>
      <c r="P3429" s="170">
        <v>412281</v>
      </c>
      <c r="Q3429" s="12"/>
      <c r="R3429" s="170">
        <v>0</v>
      </c>
      <c r="S3429" s="2">
        <v>221</v>
      </c>
      <c r="T3429" s="65" t="s">
        <v>1029</v>
      </c>
      <c r="U3429" s="170">
        <v>0</v>
      </c>
      <c r="V3429" s="170"/>
      <c r="W3429" s="105" t="str">
        <f>IFERROR(VLOOKUP(V3429, Fornecedores!A:C, 3, FALSE), "")</f>
        <v/>
      </c>
      <c r="X3429" s="105" t="str">
        <f>IFERROR(VLOOKUP(V3429, Fornecedores!A:E, 5, FALSE), "")</f>
        <v/>
      </c>
      <c r="Y3429" s="105" t="str">
        <f>IFERROR(VLOOKUP(V3429, Fornecedores!A:F, 6, FALSE), "")</f>
        <v/>
      </c>
      <c r="Z3429" s="101" t="str">
        <f>IF(H3429=0, "Pedido entregue!", "Pendente")</f>
        <v>Pendente</v>
      </c>
      <c r="AB3429" s="132" t="str">
        <f>IF(Z3429="Pedido Entregue!", IF(AA3429=1, "Retirado do Almoxarifado", IF(AA3429=2, "Material devolvido", "Aguardando retirada")), IF(Z3429="Pendente", "Entrega pendente", ""))</f>
        <v>Entrega pendente</v>
      </c>
      <c r="AC3429" s="18">
        <v>1</v>
      </c>
      <c r="AD3429" s="18">
        <f>AC3429/SUMIF($P:$P,P3429,$AC:$AC)</f>
        <v>1</v>
      </c>
      <c r="AE3429" s="18">
        <f>IF(R3429=0,0,AC3429/SUMIF($R:$R,R3429,$AC:$AC))</f>
        <v>0</v>
      </c>
      <c r="AF3429" s="18">
        <f>IF(R3429=0,1,0)</f>
        <v>1</v>
      </c>
      <c r="AH3429" t="str">
        <f>TEXT(J3429,"MMMM")</f>
        <v>julho</v>
      </c>
    </row>
    <row r="3430" spans="1:34" ht="12.75" customHeight="1" x14ac:dyDescent="0.25">
      <c r="A3430" s="90" t="str">
        <f>IF(C3430="Oficina Diversos","Oficina Geral",
IF(ISNUMBER(FIND("Estoque - Colhedoras",C3430)),"Colhedoras",IF(ISNUMBER(FIND("Caldeiraria",C3430)),"Caldeiraria",IF(ISNUMBER(FIND("Borracharia",C3430)),"Borracharia",IF(ISNUMBER(FIND("Lubrificação",C3430)),"Lubrificação",
IF(ISNUMBER(FIND("Estoque - Carregadeiras",C3430)),"Carregadeiras",IF(ISNUMBER(FIND("Estoque - Veic. Leves",C3430)),"Veic. Leves",
IF(ISNUMBER(FIND("Estoque - Caminhões",C3430)),"Caminhões",IF(ISNUMBER(FIND("Estoque - Transbordos",C3430)),"Transbordos",
IF(ISNUMBER(FIND("Estoque - Tratores",C3430)),"Tratores",
IF(ISNUMBER(FIND("Estoque - Máquinas pesadas",C3430)),"Máquinas pesadas",
IF(ISNUMBER(FIND("Estoque - Reboques",C3430)),"Reboques",
IF(C3430="Estoque","Estoque",
IF(AND(ISNUMBER(C3430),C3430&gt;1000,C3430&lt;2000),"Caminhões",
IF(AND(ISNUMBER(C3430),C3430&gt;2000,C3430&lt;3000),"Tratores",
IF(AND(ISNUMBER(C3430),C3430&gt;3000,C3430&lt;4000),"Carregadeiras",
IF(AND(ISNUMBER(C3430),C3430&gt;4000,C3430&lt;5000),"Máquinas pesadas",
IF(AND(ISNUMBER(C3430),C3430&gt;5000,C3430&lt;6000),"Colhedoras",
IF(AND(ISNUMBER(C3430),C3430&gt;7000,C3430&lt;8000),"Irrigação",
IF(AND(ISNUMBER(C3430),C3430&gt;8000,C3430&lt;9000),"Reboques",IF(AND(ISNUMBER(C3430),C3430&gt;0,C3430&lt;1000),"Veic. Leves","")))))))))))))))))))))</f>
        <v>Tratores</v>
      </c>
      <c r="C3430" s="171">
        <v>2055</v>
      </c>
      <c r="D3430" s="170">
        <v>93527</v>
      </c>
      <c r="E3430" s="173" t="s">
        <v>26121</v>
      </c>
      <c r="F3430" s="101" t="str">
        <f>IF(ISBLANK(K3430), "Apenas Solicitação", "Tem OC")</f>
        <v>Apenas Solicitação</v>
      </c>
      <c r="G3430" s="170">
        <v>1</v>
      </c>
      <c r="H3430" s="102">
        <f>G3430-I3430</f>
        <v>1</v>
      </c>
      <c r="I3430" s="103"/>
      <c r="J3430" s="174">
        <v>45856</v>
      </c>
      <c r="K3430" s="173"/>
      <c r="L3430" s="173"/>
      <c r="M3430" s="104" t="str">
        <f ca="1">IF(OR(N3430="", N3430=0), "", IF(N3430&gt;TODAY(), "No prazo", "Atrasado"))</f>
        <v/>
      </c>
      <c r="N3430" s="104" t="str">
        <f>IFERROR(K3430 + VALUE(LEFT(L3430, FIND(" ", L3430) - 1)), "")</f>
        <v/>
      </c>
      <c r="O3430" s="105" t="str">
        <f>IF(_xlfn.DAYS(K3430,J3430)&lt;0, "Aguardando OC", _xlfn.DAYS(K3430,J3430))</f>
        <v>Aguardando OC</v>
      </c>
      <c r="P3430" s="170">
        <v>412282</v>
      </c>
      <c r="Q3430" s="12"/>
      <c r="R3430" s="170">
        <v>0</v>
      </c>
      <c r="S3430" s="2">
        <v>221</v>
      </c>
      <c r="T3430" s="65" t="s">
        <v>1029</v>
      </c>
      <c r="U3430" s="170">
        <v>0</v>
      </c>
      <c r="V3430" s="170"/>
      <c r="W3430" s="105" t="str">
        <f>IFERROR(VLOOKUP(V3430, Fornecedores!A:C, 3, FALSE), "")</f>
        <v/>
      </c>
      <c r="X3430" s="105" t="str">
        <f>IFERROR(VLOOKUP(V3430, Fornecedores!A:E, 5, FALSE), "")</f>
        <v/>
      </c>
      <c r="Y3430" s="105" t="str">
        <f>IFERROR(VLOOKUP(V3430, Fornecedores!A:F, 6, FALSE), "")</f>
        <v/>
      </c>
      <c r="Z3430" s="101" t="str">
        <f>IF(H3430=0, "Pedido entregue!", "Pendente")</f>
        <v>Pendente</v>
      </c>
      <c r="AB3430" s="132" t="str">
        <f>IF(Z3430="Pedido Entregue!", IF(AA3430=1, "Retirado do Almoxarifado", IF(AA3430=2, "Material devolvido", "Aguardando retirada")), IF(Z3430="Pendente", "Entrega pendente", ""))</f>
        <v>Entrega pendente</v>
      </c>
      <c r="AC3430" s="18">
        <v>1</v>
      </c>
      <c r="AD3430" s="18">
        <f>AC3430/SUMIF($P:$P,P3430,$AC:$AC)</f>
        <v>1</v>
      </c>
      <c r="AE3430" s="18">
        <f>IF(R3430=0,0,AC3430/SUMIF($R:$R,R3430,$AC:$AC))</f>
        <v>0</v>
      </c>
      <c r="AF3430" s="18">
        <f>IF(R3430=0,1,0)</f>
        <v>1</v>
      </c>
      <c r="AH3430" t="str">
        <f>TEXT(J3430,"MMMM")</f>
        <v>julho</v>
      </c>
    </row>
    <row r="3431" spans="1:34" ht="12.75" customHeight="1" x14ac:dyDescent="0.25">
      <c r="A3431" s="90" t="str">
        <f>IF(C3431="Oficina Diversos","Oficina Geral",
IF(ISNUMBER(FIND("Estoque - Colhedoras",C3431)),"Colhedoras",IF(ISNUMBER(FIND("Caldeiraria",C3431)),"Caldeiraria",IF(ISNUMBER(FIND("Borracharia",C3431)),"Borracharia",IF(ISNUMBER(FIND("Lubrificação",C3431)),"Lubrificação",
IF(ISNUMBER(FIND("Estoque - Carregadeiras",C3431)),"Carregadeiras",IF(ISNUMBER(FIND("Estoque - Veic. Leves",C3431)),"Veic. Leves",
IF(ISNUMBER(FIND("Estoque - Caminhões",C3431)),"Caminhões",IF(ISNUMBER(FIND("Estoque - Transbordos",C3431)),"Transbordos",
IF(ISNUMBER(FIND("Estoque - Tratores",C3431)),"Tratores",
IF(ISNUMBER(FIND("Estoque - Máquinas pesadas",C3431)),"Máquinas pesadas",
IF(ISNUMBER(FIND("Estoque - Reboques",C3431)),"Reboques",
IF(C3431="Estoque","Estoque",
IF(AND(ISNUMBER(C3431),C3431&gt;1000,C3431&lt;2000),"Caminhões",
IF(AND(ISNUMBER(C3431),C3431&gt;2000,C3431&lt;3000),"Tratores",
IF(AND(ISNUMBER(C3431),C3431&gt;3000,C3431&lt;4000),"Carregadeiras",
IF(AND(ISNUMBER(C3431),C3431&gt;4000,C3431&lt;5000),"Máquinas pesadas",
IF(AND(ISNUMBER(C3431),C3431&gt;5000,C3431&lt;6000),"Colhedoras",
IF(AND(ISNUMBER(C3431),C3431&gt;7000,C3431&lt;8000),"Irrigação",
IF(AND(ISNUMBER(C3431),C3431&gt;8000,C3431&lt;9000),"Reboques",IF(AND(ISNUMBER(C3431),C3431&gt;0,C3431&lt;1000),"Veic. Leves","")))))))))))))))))))))</f>
        <v>Oficina Geral</v>
      </c>
      <c r="C3431" s="171" t="s">
        <v>661</v>
      </c>
      <c r="D3431" s="170">
        <v>93532</v>
      </c>
      <c r="E3431" s="173" t="s">
        <v>26122</v>
      </c>
      <c r="F3431" s="101" t="str">
        <f>IF(ISBLANK(K3431), "Apenas Solicitação", "Tem OC")</f>
        <v>Apenas Solicitação</v>
      </c>
      <c r="G3431" s="170">
        <v>1</v>
      </c>
      <c r="H3431" s="102">
        <f>G3431-I3431</f>
        <v>1</v>
      </c>
      <c r="I3431" s="103"/>
      <c r="J3431" s="174">
        <v>45856</v>
      </c>
      <c r="K3431" s="173"/>
      <c r="L3431" s="173"/>
      <c r="M3431" s="104" t="str">
        <f ca="1">IF(OR(N3431="", N3431=0), "", IF(N3431&gt;TODAY(), "No prazo", "Atrasado"))</f>
        <v/>
      </c>
      <c r="N3431" s="104" t="str">
        <f>IFERROR(K3431 + VALUE(LEFT(L3431, FIND(" ", L3431) - 1)), "")</f>
        <v/>
      </c>
      <c r="O3431" s="105" t="str">
        <f>IF(_xlfn.DAYS(K3431,J3431)&lt;0, "Aguardando OC", _xlfn.DAYS(K3431,J3431))</f>
        <v>Aguardando OC</v>
      </c>
      <c r="P3431" s="170">
        <v>412332</v>
      </c>
      <c r="Q3431" s="12"/>
      <c r="R3431" s="170">
        <v>0</v>
      </c>
      <c r="S3431" s="2">
        <v>221</v>
      </c>
      <c r="T3431" s="65" t="s">
        <v>1029</v>
      </c>
      <c r="U3431" s="170">
        <v>0</v>
      </c>
      <c r="V3431" s="170"/>
      <c r="W3431" s="105" t="str">
        <f>IFERROR(VLOOKUP(V3431, Fornecedores!A:C, 3, FALSE), "")</f>
        <v/>
      </c>
      <c r="X3431" s="105" t="str">
        <f>IFERROR(VLOOKUP(V3431, Fornecedores!A:E, 5, FALSE), "")</f>
        <v/>
      </c>
      <c r="Y3431" s="105" t="str">
        <f>IFERROR(VLOOKUP(V3431, Fornecedores!A:F, 6, FALSE), "")</f>
        <v/>
      </c>
      <c r="Z3431" s="101" t="str">
        <f>IF(H3431=0, "Pedido entregue!", "Pendente")</f>
        <v>Pendente</v>
      </c>
      <c r="AB3431" s="132" t="str">
        <f>IF(Z3431="Pedido Entregue!", IF(AA3431=1, "Retirado do Almoxarifado", IF(AA3431=2, "Material devolvido", "Aguardando retirada")), IF(Z3431="Pendente", "Entrega pendente", ""))</f>
        <v>Entrega pendente</v>
      </c>
      <c r="AC3431" s="18">
        <v>1</v>
      </c>
      <c r="AD3431" s="18">
        <f>AC3431/SUMIF($P:$P,P3431,$AC:$AC)</f>
        <v>1</v>
      </c>
      <c r="AE3431" s="18">
        <f>IF(R3431=0,0,AC3431/SUMIF($R:$R,R3431,$AC:$AC))</f>
        <v>0</v>
      </c>
      <c r="AF3431" s="18">
        <f>IF(R3431=0,1,0)</f>
        <v>1</v>
      </c>
      <c r="AH3431" t="str">
        <f>TEXT(J3431,"MMMM")</f>
        <v>julho</v>
      </c>
    </row>
    <row r="3432" spans="1:34" ht="12.75" customHeight="1" x14ac:dyDescent="0.25">
      <c r="A3432" s="155" t="str">
        <f>IF(C3432="Oficina Diversos","Oficina Geral",
IF(ISNUMBER(FIND("Estoque - Colhedoras",C3432)),"Colhedoras",IF(ISNUMBER(FIND("Caldeiraria",C3432)),"Caldeiraria",IF(ISNUMBER(FIND("Borracharia",C3432)),"Borracharia",IF(ISNUMBER(FIND("Lubrificação",C3432)),"Lubrificação",
IF(ISNUMBER(FIND("Estoque - Carregadeiras",C3432)),"Carregadeiras",IF(ISNUMBER(FIND("Estoque - Veic. Leves",C3432)),"Veic. Leves",
IF(ISNUMBER(FIND("Estoque - Caminhões",C3432)),"Caminhões",IF(ISNUMBER(FIND("Estoque - Transbordos",C3432)),"Transbordos",
IF(ISNUMBER(FIND("Estoque - Tratores",C3432)),"Tratores",
IF(ISNUMBER(FIND("Estoque - Máquinas pesadas",C3432)),"Máquinas pesadas",
IF(ISNUMBER(FIND("Estoque - Reboques",C3432)),"Reboques",
IF(C3432="Estoque","Estoque",
IF(AND(ISNUMBER(C3432),C3432&gt;1000,C3432&lt;2000),"Caminhões",
IF(AND(ISNUMBER(C3432),C3432&gt;2000,C3432&lt;3000),"Tratores",
IF(AND(ISNUMBER(C3432),C3432&gt;3000,C3432&lt;4000),"Carregadeiras",
IF(AND(ISNUMBER(C3432),C3432&gt;4000,C3432&lt;5000),"Máquinas pesadas",
IF(AND(ISNUMBER(C3432),C3432&gt;5000,C3432&lt;6000),"Colhedoras",
IF(AND(ISNUMBER(C3432),C3432&gt;7000,C3432&lt;8000),"Irrigação",
IF(AND(ISNUMBER(C3432),C3432&gt;8000,C3432&lt;9000),"Reboques",IF(AND(ISNUMBER(C3432),C3432&gt;0,C3432&lt;1000),"Veic. Leves","")))))))))))))))))))))</f>
        <v>Reboques</v>
      </c>
      <c r="C3432" s="172">
        <v>8558</v>
      </c>
      <c r="D3432" s="170">
        <v>93561</v>
      </c>
      <c r="E3432" s="173" t="s">
        <v>26138</v>
      </c>
      <c r="F3432" s="122" t="str">
        <f>IF(ISBLANK(K3432), "Apenas Solicitação", "Tem OC")</f>
        <v>Apenas Solicitação</v>
      </c>
      <c r="G3432" s="170">
        <v>250</v>
      </c>
      <c r="H3432" s="131">
        <f>G3432-I3432</f>
        <v>250</v>
      </c>
      <c r="I3432" s="106"/>
      <c r="J3432" s="174">
        <v>45857</v>
      </c>
      <c r="K3432" s="173"/>
      <c r="L3432" s="173"/>
      <c r="M3432" s="123" t="str">
        <f ca="1">IF(OR(N3432="", N3432=0), "", IF(N3432&gt;TODAY(), "No prazo", "Atrasado"))</f>
        <v/>
      </c>
      <c r="N3432" s="123" t="str">
        <f>IFERROR(K3432 + VALUE(LEFT(L3432, FIND(" ", L3432) - 1)), "")</f>
        <v/>
      </c>
      <c r="O3432" s="121" t="str">
        <f>IF(_xlfn.DAYS(K3432,J3432)&lt;0, "Aguardando OC", _xlfn.DAYS(K3432,J3432))</f>
        <v>Aguardando OC</v>
      </c>
      <c r="P3432" s="170">
        <v>412454</v>
      </c>
      <c r="Q3432" s="12"/>
      <c r="R3432" s="170">
        <v>0</v>
      </c>
      <c r="S3432" s="2">
        <v>221</v>
      </c>
      <c r="T3432" s="65" t="s">
        <v>1029</v>
      </c>
      <c r="U3432" s="170">
        <v>0</v>
      </c>
      <c r="V3432" s="170"/>
      <c r="W3432" s="121" t="str">
        <f>IFERROR(VLOOKUP(V3432, Fornecedores!A:C, 3, FALSE), "")</f>
        <v/>
      </c>
      <c r="X3432" s="121" t="str">
        <f>IFERROR(VLOOKUP(V3432, Fornecedores!A:E, 5, FALSE), "")</f>
        <v/>
      </c>
      <c r="Y3432" s="121" t="str">
        <f>IFERROR(VLOOKUP(V3432, Fornecedores!A:F, 6, FALSE), "")</f>
        <v/>
      </c>
      <c r="Z3432" s="122" t="str">
        <f>IF(H3432=0, "Pedido entregue!", "Pendente")</f>
        <v>Pendente</v>
      </c>
      <c r="AB3432" s="132" t="str">
        <f>IF(Z3432="Pedido Entregue!", IF(AA3432=1, "Retirado do Almoxarifado", IF(AA3432=2, "Material devolvido", "Aguardando retirada")), IF(Z3432="Pendente", "Entrega pendente", ""))</f>
        <v>Entrega pendente</v>
      </c>
      <c r="AC3432" s="18">
        <v>1</v>
      </c>
      <c r="AD3432" s="18">
        <f>AC3432/SUMIF($P:$P,P3432,$AC:$AC)</f>
        <v>1</v>
      </c>
      <c r="AE3432" s="18">
        <f>IF(R3432=0,0,AC3432/SUMIF($R:$R,R3432,$AC:$AC))</f>
        <v>0</v>
      </c>
      <c r="AF3432" s="18">
        <f>IF(R3432=0,1,0)</f>
        <v>1</v>
      </c>
      <c r="AH3432" t="str">
        <f>TEXT(J3432,"MMMM")</f>
        <v>julho</v>
      </c>
    </row>
  </sheetData>
  <phoneticPr fontId="6" type="noConversion"/>
  <conditionalFormatting sqref="AA1328:AB1476 AB1:AB3432">
    <cfRule type="containsText" dxfId="197" priority="6" operator="containsText" text="Aguardando retirada">
      <formula>NOT(ISERROR(SEARCH("Aguardando retirada",AA1)))</formula>
    </cfRule>
  </conditionalFormatting>
  <conditionalFormatting sqref="AB2:AB3432">
    <cfRule type="containsText" dxfId="196" priority="7" operator="containsText" text="Entrega pendente">
      <formula>NOT(ISERROR(SEARCH("Entrega pendente",AB2)))</formula>
    </cfRule>
    <cfRule type="containsText" dxfId="195" priority="8" operator="containsText" text="Retirado do Almoxarifado">
      <formula>NOT(ISERROR(SEARCH("Retirado do Almoxarifado",AB2)))</formula>
    </cfRule>
  </conditionalFormatting>
  <conditionalFormatting sqref="AA1634:AB1634">
    <cfRule type="containsText" dxfId="194" priority="5" operator="containsText" text="Aguardando retirada">
      <formula>NOT(ISERROR(SEARCH("Aguardando retirada",AA1634)))</formula>
    </cfRule>
  </conditionalFormatting>
  <conditionalFormatting sqref="AA1635:AB1635">
    <cfRule type="containsText" dxfId="193" priority="4" operator="containsText" text="Aguardando retirada">
      <formula>NOT(ISERROR(SEARCH("Aguardando retirada",AA1635)))</formula>
    </cfRule>
  </conditionalFormatting>
  <conditionalFormatting sqref="AB1636">
    <cfRule type="containsText" dxfId="192" priority="3" operator="containsText" text="Aguardando retirada">
      <formula>NOT(ISERROR(SEARCH("Aguardando retirada",AB1636)))</formula>
    </cfRule>
  </conditionalFormatting>
  <conditionalFormatting sqref="AB1:AB3432">
    <cfRule type="containsText" dxfId="191" priority="1" operator="containsText" text="Material devolvido">
      <formula>NOT(ISERROR(SEARCH("Material devolvido",AB1)))</formula>
    </cfRule>
  </conditionalFormatting>
  <dataValidations count="1">
    <dataValidation type="whole" allowBlank="1" showInputMessage="1" showErrorMessage="1" sqref="L1:L1048576" xr:uid="{57C5C6F7-1C22-47E3-9162-79A138287CB8}">
      <formula1>0</formula1>
      <formula2>999999999999</formula2>
    </dataValidation>
  </dataValidations>
  <pageMargins left="0" right="0" top="0" bottom="0" header="0" footer="0"/>
  <pageSetup paperSize="9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2CB50E7CACD24C95C11FD66F2E9C68" ma:contentTypeVersion="12" ma:contentTypeDescription="Create a new document." ma:contentTypeScope="" ma:versionID="dcfe15f95671d98c83833f34515b32e0">
  <xsd:schema xmlns:xsd="http://www.w3.org/2001/XMLSchema" xmlns:xs="http://www.w3.org/2001/XMLSchema" xmlns:p="http://schemas.microsoft.com/office/2006/metadata/properties" xmlns:ns3="fb19f3e7-2999-489d-9deb-c700c60201eb" targetNamespace="http://schemas.microsoft.com/office/2006/metadata/properties" ma:root="true" ma:fieldsID="e47a11e45d589cf0eab167db8a8a55fd" ns3:_="">
    <xsd:import namespace="fb19f3e7-2999-489d-9deb-c700c60201e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19f3e7-2999-489d-9deb-c700c60201e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b19f3e7-2999-489d-9deb-c700c60201e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53E7BC-07EB-41A3-AB57-1820901A1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19f3e7-2999-489d-9deb-c700c60201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F6F481-58AD-48A7-8021-F0EA4EF2C5DB}">
  <ds:schemaRefs>
    <ds:schemaRef ds:uri="http://purl.org/dc/terms/"/>
    <ds:schemaRef ds:uri="fb19f3e7-2999-489d-9deb-c700c60201eb"/>
    <ds:schemaRef ds:uri="http://schemas.microsoft.com/office/2006/metadata/properties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9E3DF83-A028-4F1C-A21D-566AF4CC49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Tabelas Dinâmicas</vt:lpstr>
      <vt:lpstr>MENU</vt:lpstr>
      <vt:lpstr>Dash Geral</vt:lpstr>
      <vt:lpstr>Materiais pendentes</vt:lpstr>
      <vt:lpstr>Dash frotas</vt:lpstr>
      <vt:lpstr>Fornecedores</vt:lpstr>
      <vt:lpstr>Solicitação 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Luis Santos da Silva</dc:creator>
  <cp:lastModifiedBy>André Luis Santos da Silva</cp:lastModifiedBy>
  <cp:lastPrinted>2025-07-18T13:17:31Z</cp:lastPrinted>
  <dcterms:created xsi:type="dcterms:W3CDTF">2025-04-03T17:30:32Z</dcterms:created>
  <dcterms:modified xsi:type="dcterms:W3CDTF">2025-07-22T16:18:35Z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0x010100E22CB50E7CACD24C95C11FD66F2E9C68</vt:lpwstr>
  </property>
</Properties>
</file>